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13_ncr:1_{05050E3E-3585-4F66-AF18-CD1A4F213C37}" xr6:coauthVersionLast="36" xr6:coauthVersionMax="36" xr10:uidLastSave="{00000000-0000-0000-0000-000000000000}"/>
  <workbookProtection workbookAlgorithmName="SHA-512" workbookHashValue="neVJvb0hhuJzlsVBe9AGQWjI45L8AsqBtKimDm5QgN0Qb+aX0fWHk/Umtb15NKCXYk45KYLTw1uU/yH6xQloXA==" workbookSaltValue="PO8TQd06PItiIRz29CBHnA==" workbookSpinCount="100000" lockStructure="1"/>
  <bookViews>
    <workbookView xWindow="0" yWindow="0" windowWidth="16410" windowHeight="6255" tabRatio="500" firstSheet="1" activeTab="5" xr2:uid="{00000000-000D-0000-FFFF-FFFF00000000}"/>
  </bookViews>
  <sheets>
    <sheet name="INSTRUÇÕES" sheetId="1" r:id="rId1"/>
    <sheet name="DEFINIÇÕES" sheetId="2" r:id="rId2"/>
    <sheet name="GLOSSÁRIO" sheetId="3" r:id="rId3"/>
    <sheet name=" PROJETO" sheetId="4" r:id="rId4"/>
    <sheet name="ORCAMENTO" sheetId="5" r:id="rId5"/>
    <sheet name="RESUMO" sheetId="6" r:id="rId6"/>
    <sheet name="ANALISE" sheetId="7" state="hidden" r:id="rId7"/>
    <sheet name="CONFG.  LISTAS" sheetId="8" state="hidden" r:id="rId8"/>
    <sheet name="_AUX_ANALISE" sheetId="10" state="hidden" r:id="rId9"/>
  </sheets>
  <externalReferences>
    <externalReference r:id="rId10"/>
  </externalReferences>
  <definedNames>
    <definedName name="Lista_Biomas" localSheetId="2">'[1]CONFG.  LISTAS'!$C$13:$C$19</definedName>
    <definedName name="Lista_Biomas">'CONFG.  LISTAS'!$C$13:$C$19</definedName>
    <definedName name="Lista_N1" localSheetId="2">'[1]CONFG.  LISTAS'!$E$13:$E$17</definedName>
    <definedName name="Lista_N1">'CONFG.  LISTAS'!$E$13:$E$17</definedName>
    <definedName name="Lista_N2_1">'CONFG.  LISTAS'!$G$13:$G$18</definedName>
    <definedName name="Lista_N2_2">'CONFG.  LISTAS'!$H$13:$H$17</definedName>
    <definedName name="Lista_N2_3">'CONFG.  LISTAS'!$I$13:$I$16</definedName>
    <definedName name="Lista_N2_4">'CONFG.  LISTAS'!$J$13:$J$16</definedName>
    <definedName name="Lista_N2_5">'CONFG.  LISTAS'!$K$13:$K$15</definedName>
    <definedName name="Lista_Praticas_Restauracao">DEFINIÇÕES!$B$5:$B$7</definedName>
    <definedName name="Lista_Sim_Nao">'CONFG.  LISTAS'!$D$4:$D$5</definedName>
    <definedName name="Lista_Tipo_Restauracao" localSheetId="2">'[1]CONFG.  LISTAS'!$A$4:$A$8</definedName>
    <definedName name="Lista_Tipo_Restauracao">DEFINIÇÕES!$B$5:$B$7</definedName>
    <definedName name="Tabela_Tipo_Ref" localSheetId="2">'[1]CONFG.  LISTAS'!$A$4:$B$8</definedName>
    <definedName name="Tabela_Tipo_Ref">DEFINIÇÕES!$B$5:$D$7</definedName>
    <definedName name="UNITS_1_1">'CONFG.  LISTAS'!$M$38:$M$41</definedName>
    <definedName name="UNITS_1_2">'CONFG.  LISTAS'!$N$38:$N$44</definedName>
    <definedName name="UNITS_1_3">'CONFG.  LISTAS'!$O$38:$O$41</definedName>
    <definedName name="UNITS_1_4">'CONFG.  LISTAS'!$P$38:$P$44</definedName>
    <definedName name="UNITS_1_5">'CONFG.  LISTAS'!$Q$38:$Q$42</definedName>
    <definedName name="UNITS_1_6">'CONFG.  LISTAS'!$R$38:$R$43</definedName>
    <definedName name="UNITS_2_1">'CONFG.  LISTAS'!$S$38:$S$41</definedName>
    <definedName name="UNITS_2_2">'CONFG.  LISTAS'!$T$38:$T$39</definedName>
    <definedName name="UNITS_2_3">'CONFG.  LISTAS'!$U$38</definedName>
    <definedName name="UNITS_2_4">'CONFG.  LISTAS'!$V$38:$V$40</definedName>
    <definedName name="UNITS_2_5">'CONFG.  LISTAS'!$W$38:$W$39</definedName>
    <definedName name="UNITS_3_1">'CONFG.  LISTAS'!$X$38:$X$42</definedName>
    <definedName name="UNITS_3_2">'CONFG.  LISTAS'!$Y$38:$Y$43</definedName>
    <definedName name="UNITS_3_3">'CONFG.  LISTAS'!$Z$38:$Z$44</definedName>
    <definedName name="UNITS_3_4">'CONFG.  LISTAS'!$AA$38:$AA$42</definedName>
    <definedName name="UNITS_4_1">'CONFG.  LISTAS'!$AB$38:$AB$40</definedName>
    <definedName name="UNITS_4_2">'CONFG.  LISTAS'!$AC$38:$AC$40</definedName>
    <definedName name="UNITS_4_3">'CONFG.  LISTAS'!$AD$38:$AD$40</definedName>
    <definedName name="UNITS_4_4">'CONFG.  LISTAS'!$AE$38:$AE$41</definedName>
    <definedName name="UNITS_5_1">'CONFG.  LISTAS'!$AF$38</definedName>
    <definedName name="UNITS_5_2">'CONFG.  LISTAS'!$AG$38:$AG$41</definedName>
    <definedName name="UNITS_5_3">'CONFG.  LISTAS'!$AH$38:$AH$39</definedName>
  </definedNames>
  <calcPr calcId="191029"/>
</workbook>
</file>

<file path=xl/calcChain.xml><?xml version="1.0" encoding="utf-8"?>
<calcChain xmlns="http://schemas.openxmlformats.org/spreadsheetml/2006/main">
  <c r="D19" i="4" l="1"/>
  <c r="C7" i="4"/>
  <c r="A2461" i="10"/>
  <c r="A2460" i="10"/>
  <c r="A2459" i="10"/>
  <c r="A2458" i="10"/>
  <c r="A2457" i="10"/>
  <c r="A2456" i="10"/>
  <c r="A2455" i="10"/>
  <c r="A2454" i="10"/>
  <c r="A2453" i="10"/>
  <c r="A2452" i="10"/>
  <c r="A2451" i="10"/>
  <c r="A2450" i="10"/>
  <c r="A2449" i="10"/>
  <c r="A2448" i="10"/>
  <c r="A2447" i="10"/>
  <c r="A2446" i="10"/>
  <c r="A2445" i="10"/>
  <c r="A2444" i="10"/>
  <c r="A2443" i="10"/>
  <c r="A2442" i="10"/>
  <c r="A2441" i="10"/>
  <c r="A2440" i="10"/>
  <c r="A2439" i="10"/>
  <c r="A2438" i="10"/>
  <c r="A2437" i="10"/>
  <c r="A2436" i="10"/>
  <c r="A2435" i="10"/>
  <c r="A2434" i="10"/>
  <c r="A2433" i="10"/>
  <c r="A2432" i="10"/>
  <c r="A2431" i="10"/>
  <c r="A2430" i="10"/>
  <c r="A2429" i="10"/>
  <c r="A2428" i="10"/>
  <c r="A2427" i="10"/>
  <c r="A2426" i="10"/>
  <c r="A2425" i="10"/>
  <c r="A2424" i="10"/>
  <c r="A2423" i="10"/>
  <c r="A2422" i="10"/>
  <c r="A2421" i="10"/>
  <c r="A2420" i="10"/>
  <c r="A2419" i="10"/>
  <c r="A2418" i="10"/>
  <c r="A2417" i="10"/>
  <c r="A2416" i="10"/>
  <c r="A2415" i="10"/>
  <c r="A2414" i="10"/>
  <c r="A2413" i="10"/>
  <c r="A2412" i="10"/>
  <c r="A2411" i="10"/>
  <c r="A2410" i="10"/>
  <c r="A2409" i="10"/>
  <c r="A2408" i="10"/>
  <c r="A2407" i="10"/>
  <c r="A2406" i="10"/>
  <c r="A2405" i="10"/>
  <c r="A2404" i="10"/>
  <c r="A2403" i="10"/>
  <c r="A2402" i="10"/>
  <c r="A2401" i="10"/>
  <c r="A2400" i="10"/>
  <c r="A2399" i="10"/>
  <c r="A2398" i="10"/>
  <c r="A2397" i="10"/>
  <c r="A2396" i="10"/>
  <c r="A2395" i="10"/>
  <c r="A2394" i="10"/>
  <c r="A2393" i="10"/>
  <c r="A2392" i="10"/>
  <c r="A2391" i="10"/>
  <c r="A2390" i="10"/>
  <c r="A2389" i="10"/>
  <c r="A2388" i="10"/>
  <c r="A2387" i="10"/>
  <c r="A2386" i="10"/>
  <c r="A2385" i="10"/>
  <c r="A2384" i="10"/>
  <c r="A2383" i="10"/>
  <c r="A2382" i="10"/>
  <c r="A2381" i="10"/>
  <c r="A2380" i="10"/>
  <c r="A2379" i="10"/>
  <c r="A2378" i="10"/>
  <c r="A2377" i="10"/>
  <c r="A2376" i="10"/>
  <c r="A2375" i="10"/>
  <c r="A2374" i="10"/>
  <c r="A2373" i="10"/>
  <c r="A2372" i="10"/>
  <c r="A2371" i="10"/>
  <c r="A2370" i="10"/>
  <c r="A2369" i="10"/>
  <c r="A2368" i="10"/>
  <c r="A2367" i="10"/>
  <c r="A2366" i="10"/>
  <c r="A2365" i="10"/>
  <c r="A2364" i="10"/>
  <c r="A2363" i="10"/>
  <c r="A2362" i="10"/>
  <c r="A2361" i="10"/>
  <c r="A2360" i="10"/>
  <c r="A2359" i="10"/>
  <c r="A2358" i="10"/>
  <c r="A2357" i="10"/>
  <c r="A2356" i="10"/>
  <c r="A2355" i="10"/>
  <c r="A2354" i="10"/>
  <c r="A2353" i="10"/>
  <c r="A2352" i="10"/>
  <c r="A2351" i="10"/>
  <c r="A2350" i="10"/>
  <c r="A2349" i="10"/>
  <c r="A2348" i="10"/>
  <c r="A2347" i="10"/>
  <c r="A2346" i="10"/>
  <c r="A2345" i="10"/>
  <c r="A2344" i="10"/>
  <c r="A2343" i="10"/>
  <c r="A2342" i="10"/>
  <c r="A2341" i="10"/>
  <c r="A2340" i="10"/>
  <c r="A2339" i="10"/>
  <c r="A2338" i="10"/>
  <c r="A2337" i="10"/>
  <c r="A2336" i="10"/>
  <c r="A2335" i="10"/>
  <c r="A2334" i="10"/>
  <c r="A2333" i="10"/>
  <c r="A2332" i="10"/>
  <c r="A2331" i="10"/>
  <c r="A2330" i="10"/>
  <c r="A2329" i="10"/>
  <c r="A2328" i="10"/>
  <c r="A2327" i="10"/>
  <c r="A2326" i="10"/>
  <c r="A2325" i="10"/>
  <c r="A2324" i="10"/>
  <c r="A2323" i="10"/>
  <c r="A2322" i="10"/>
  <c r="A2321" i="10"/>
  <c r="A2320" i="10"/>
  <c r="A2319" i="10"/>
  <c r="A2318" i="10"/>
  <c r="A2317" i="10"/>
  <c r="A2316" i="10"/>
  <c r="A2315" i="10"/>
  <c r="A2314" i="10"/>
  <c r="A2313" i="10"/>
  <c r="A2312" i="10"/>
  <c r="A2311" i="10"/>
  <c r="A2310" i="10"/>
  <c r="A2309" i="10"/>
  <c r="A2308" i="10"/>
  <c r="A2307" i="10"/>
  <c r="A2306" i="10"/>
  <c r="A2305" i="10"/>
  <c r="A2304" i="10"/>
  <c r="A2303" i="10"/>
  <c r="A2302" i="10"/>
  <c r="A2301" i="10"/>
  <c r="A2300" i="10"/>
  <c r="A2299" i="10"/>
  <c r="A2298" i="10"/>
  <c r="A2297" i="10"/>
  <c r="A2296" i="10"/>
  <c r="A2295" i="10"/>
  <c r="A2294" i="10"/>
  <c r="A2293" i="10"/>
  <c r="A2292" i="10"/>
  <c r="A2291" i="10"/>
  <c r="A2290" i="10"/>
  <c r="A2289" i="10"/>
  <c r="A2288" i="10"/>
  <c r="A2287" i="10"/>
  <c r="A2286" i="10"/>
  <c r="A2285" i="10"/>
  <c r="A2284" i="10"/>
  <c r="A2283" i="10"/>
  <c r="A2282" i="10"/>
  <c r="A2281" i="10"/>
  <c r="A2280" i="10"/>
  <c r="A2279" i="10"/>
  <c r="A2278" i="10"/>
  <c r="A2277" i="10"/>
  <c r="A2276" i="10"/>
  <c r="A2275" i="10"/>
  <c r="A2274" i="10"/>
  <c r="A2273" i="10"/>
  <c r="A2272" i="10"/>
  <c r="A2271" i="10"/>
  <c r="A2270" i="10"/>
  <c r="A2269" i="10"/>
  <c r="A2268" i="10"/>
  <c r="A2267" i="10"/>
  <c r="A2266" i="10"/>
  <c r="A2265" i="10"/>
  <c r="A2264" i="10"/>
  <c r="A2263" i="10"/>
  <c r="A2262" i="10"/>
  <c r="A2261" i="10"/>
  <c r="A2260" i="10"/>
  <c r="A2259" i="10"/>
  <c r="A2258" i="10"/>
  <c r="A2257" i="10"/>
  <c r="A2256" i="10"/>
  <c r="A2255" i="10"/>
  <c r="A2254" i="10"/>
  <c r="A2253" i="10"/>
  <c r="A2252" i="10"/>
  <c r="A2251" i="10"/>
  <c r="A2250" i="10"/>
  <c r="A2249" i="10"/>
  <c r="A2248" i="10"/>
  <c r="A2247" i="10"/>
  <c r="A2246" i="10"/>
  <c r="A2245" i="10"/>
  <c r="A2244" i="10"/>
  <c r="A2243" i="10"/>
  <c r="A2242" i="10"/>
  <c r="A2241" i="10"/>
  <c r="A2240" i="10"/>
  <c r="A2239" i="10"/>
  <c r="A2238" i="10"/>
  <c r="A2237" i="10"/>
  <c r="A2236" i="10"/>
  <c r="A2235" i="10"/>
  <c r="A2234" i="10"/>
  <c r="A2233" i="10"/>
  <c r="A2232" i="10"/>
  <c r="A2231" i="10"/>
  <c r="A2230" i="10"/>
  <c r="A2229" i="10"/>
  <c r="A2228" i="10"/>
  <c r="A2227" i="10"/>
  <c r="A2226" i="10"/>
  <c r="A2225" i="10"/>
  <c r="A2224" i="10"/>
  <c r="A2223" i="10"/>
  <c r="A2222" i="10"/>
  <c r="A2221" i="10"/>
  <c r="A2220" i="10"/>
  <c r="A2219" i="10"/>
  <c r="A2218" i="10"/>
  <c r="A2217" i="10"/>
  <c r="A2216" i="10"/>
  <c r="A2215" i="10"/>
  <c r="A2214" i="10"/>
  <c r="A2213" i="10"/>
  <c r="A2212" i="10"/>
  <c r="A2211" i="10"/>
  <c r="A2210" i="10"/>
  <c r="A2209" i="10"/>
  <c r="A2208" i="10"/>
  <c r="A2207" i="10"/>
  <c r="A2206" i="10"/>
  <c r="A2205" i="10"/>
  <c r="A2204" i="10"/>
  <c r="A2203" i="10"/>
  <c r="A2202" i="10"/>
  <c r="A2201" i="10"/>
  <c r="A2200" i="10"/>
  <c r="A2199" i="10"/>
  <c r="A2198" i="10"/>
  <c r="A2197" i="10"/>
  <c r="A2196" i="10"/>
  <c r="A2195" i="10"/>
  <c r="A2194" i="10"/>
  <c r="A2193" i="10"/>
  <c r="A2192" i="10"/>
  <c r="A2191" i="10"/>
  <c r="A2190" i="10"/>
  <c r="A2189" i="10"/>
  <c r="A2188" i="10"/>
  <c r="A2187" i="10"/>
  <c r="A2186" i="10"/>
  <c r="A2185" i="10"/>
  <c r="A2184" i="10"/>
  <c r="A2183" i="10"/>
  <c r="A2182" i="10"/>
  <c r="A2181" i="10"/>
  <c r="A2180" i="10"/>
  <c r="A2179" i="10"/>
  <c r="A2178" i="10"/>
  <c r="A2177" i="10"/>
  <c r="A2176" i="10"/>
  <c r="A2175" i="10"/>
  <c r="A2174" i="10"/>
  <c r="A2173" i="10"/>
  <c r="A2172" i="10"/>
  <c r="A2171" i="10"/>
  <c r="A2170" i="10"/>
  <c r="A2169" i="10"/>
  <c r="A2168" i="10"/>
  <c r="A2167" i="10"/>
  <c r="A2166" i="10"/>
  <c r="A2165" i="10"/>
  <c r="A2164" i="10"/>
  <c r="A2163" i="10"/>
  <c r="A2162" i="10"/>
  <c r="A2161" i="10"/>
  <c r="A2160" i="10"/>
  <c r="A2159" i="10"/>
  <c r="A2158" i="10"/>
  <c r="A2157" i="10"/>
  <c r="A2156" i="10"/>
  <c r="A2155" i="10"/>
  <c r="A2154" i="10"/>
  <c r="A2153" i="10"/>
  <c r="A2152" i="10"/>
  <c r="A2151" i="10"/>
  <c r="A2150" i="10"/>
  <c r="A2149" i="10"/>
  <c r="A2148" i="10"/>
  <c r="A2147" i="10"/>
  <c r="A2146" i="10"/>
  <c r="A2145" i="10"/>
  <c r="A2144" i="10"/>
  <c r="A2143" i="10"/>
  <c r="A2142" i="10"/>
  <c r="A2141" i="10"/>
  <c r="A2140" i="10"/>
  <c r="A2139" i="10"/>
  <c r="A2138" i="10"/>
  <c r="A2137" i="10"/>
  <c r="A2136" i="10"/>
  <c r="A2135" i="10"/>
  <c r="A2134" i="10"/>
  <c r="A2133" i="10"/>
  <c r="A2132" i="10"/>
  <c r="A2131" i="10"/>
  <c r="A2130" i="10"/>
  <c r="A2129" i="10"/>
  <c r="A2128" i="10"/>
  <c r="A2127" i="10"/>
  <c r="A2126" i="10"/>
  <c r="A2125" i="10"/>
  <c r="A2124" i="10"/>
  <c r="A2123" i="10"/>
  <c r="A2122" i="10"/>
  <c r="A2121" i="10"/>
  <c r="A2120" i="10"/>
  <c r="A2119" i="10"/>
  <c r="A2118" i="10"/>
  <c r="A2117" i="10"/>
  <c r="A2116" i="10"/>
  <c r="A2115" i="10"/>
  <c r="A2114" i="10"/>
  <c r="A2113" i="10"/>
  <c r="A2112" i="10"/>
  <c r="A2111" i="10"/>
  <c r="A2110" i="10"/>
  <c r="A2109" i="10"/>
  <c r="A2108" i="10"/>
  <c r="A2107" i="10"/>
  <c r="A2106" i="10"/>
  <c r="A2105" i="10"/>
  <c r="A2104" i="10"/>
  <c r="A2103" i="10"/>
  <c r="A2102" i="10"/>
  <c r="A2101" i="10"/>
  <c r="A2100" i="10"/>
  <c r="A2099" i="10"/>
  <c r="A2098" i="10"/>
  <c r="A2097" i="10"/>
  <c r="A2096" i="10"/>
  <c r="A2095" i="10"/>
  <c r="A2094" i="10"/>
  <c r="A2093" i="10"/>
  <c r="A2092" i="10"/>
  <c r="A2091" i="10"/>
  <c r="A2090" i="10"/>
  <c r="A2089" i="10"/>
  <c r="A2088" i="10"/>
  <c r="A2087" i="10"/>
  <c r="A2086" i="10"/>
  <c r="A2085" i="10"/>
  <c r="A2084" i="10"/>
  <c r="A2083" i="10"/>
  <c r="A2082" i="10"/>
  <c r="A2081" i="10"/>
  <c r="A2080" i="10"/>
  <c r="A2079" i="10"/>
  <c r="A2078" i="10"/>
  <c r="A2077" i="10"/>
  <c r="A2076" i="10"/>
  <c r="A2075" i="10"/>
  <c r="A2074" i="10"/>
  <c r="A2073" i="10"/>
  <c r="A2072" i="10"/>
  <c r="A2071" i="10"/>
  <c r="A2070" i="10"/>
  <c r="A2069" i="10"/>
  <c r="A2068" i="10"/>
  <c r="A2067" i="10"/>
  <c r="A2066" i="10"/>
  <c r="A2065" i="10"/>
  <c r="A2064" i="10"/>
  <c r="A2063" i="10"/>
  <c r="A2062" i="10"/>
  <c r="A2061" i="10"/>
  <c r="A2060" i="10"/>
  <c r="A2059" i="10"/>
  <c r="A2058" i="10"/>
  <c r="A2057" i="10"/>
  <c r="A2056" i="10"/>
  <c r="A2055" i="10"/>
  <c r="A2054" i="10"/>
  <c r="A2053" i="10"/>
  <c r="A2052" i="10"/>
  <c r="A2051" i="10"/>
  <c r="A2050" i="10"/>
  <c r="A2049" i="10"/>
  <c r="A2048" i="10"/>
  <c r="A2047" i="10"/>
  <c r="A2046" i="10"/>
  <c r="A2045" i="10"/>
  <c r="A2044" i="10"/>
  <c r="A2043" i="10"/>
  <c r="A2042" i="10"/>
  <c r="A2041" i="10"/>
  <c r="A2040" i="10"/>
  <c r="A2039" i="10"/>
  <c r="A2038" i="10"/>
  <c r="A2037" i="10"/>
  <c r="A2036" i="10"/>
  <c r="A2035" i="10"/>
  <c r="A2034" i="10"/>
  <c r="A2033" i="10"/>
  <c r="A2032" i="10"/>
  <c r="A2031" i="10"/>
  <c r="A2030" i="10"/>
  <c r="A2029" i="10"/>
  <c r="A2028" i="10"/>
  <c r="A2027" i="10"/>
  <c r="A2026" i="10"/>
  <c r="A2025" i="10"/>
  <c r="A2024" i="10"/>
  <c r="A2023" i="10"/>
  <c r="A2022" i="10"/>
  <c r="A2021" i="10"/>
  <c r="A2020" i="10"/>
  <c r="A2019" i="10"/>
  <c r="A2018" i="10"/>
  <c r="A2017" i="10"/>
  <c r="A2016" i="10"/>
  <c r="A2015" i="10"/>
  <c r="A2014" i="10"/>
  <c r="A2013" i="10"/>
  <c r="A2012" i="10"/>
  <c r="A2011" i="10"/>
  <c r="A2010" i="10"/>
  <c r="A2009" i="10"/>
  <c r="A2008" i="10"/>
  <c r="A2007" i="10"/>
  <c r="A2006" i="10"/>
  <c r="A2005" i="10"/>
  <c r="A2004" i="10"/>
  <c r="A2003" i="10"/>
  <c r="A2002" i="10"/>
  <c r="A2001" i="10"/>
  <c r="A2000" i="10"/>
  <c r="A1999" i="10"/>
  <c r="A1998" i="10"/>
  <c r="A1997" i="10"/>
  <c r="A1996" i="10"/>
  <c r="A1995" i="10"/>
  <c r="A1994" i="10"/>
  <c r="A1993" i="10"/>
  <c r="A1992" i="10"/>
  <c r="A1991" i="10"/>
  <c r="A1990" i="10"/>
  <c r="A1989" i="10"/>
  <c r="A1988" i="10"/>
  <c r="A1987" i="10"/>
  <c r="A1986" i="10"/>
  <c r="A1985" i="10"/>
  <c r="A1984" i="10"/>
  <c r="A1983" i="10"/>
  <c r="A1982" i="10"/>
  <c r="A1981" i="10"/>
  <c r="A1980" i="10"/>
  <c r="A1979" i="10"/>
  <c r="A1978" i="10"/>
  <c r="A1977" i="10"/>
  <c r="A1976" i="10"/>
  <c r="A1975" i="10"/>
  <c r="A1974" i="10"/>
  <c r="A1973" i="10"/>
  <c r="A1972" i="10"/>
  <c r="A1971" i="10"/>
  <c r="A1970" i="10"/>
  <c r="A1969" i="10"/>
  <c r="A1968" i="10"/>
  <c r="A1967" i="10"/>
  <c r="A1966" i="10"/>
  <c r="A1965" i="10"/>
  <c r="A1964" i="10"/>
  <c r="A1963" i="10"/>
  <c r="A1962" i="10"/>
  <c r="A1961" i="10"/>
  <c r="A1960" i="10"/>
  <c r="A1959" i="10"/>
  <c r="A1958" i="10"/>
  <c r="A1957" i="10"/>
  <c r="A1956" i="10"/>
  <c r="A1955" i="10"/>
  <c r="A1954" i="10"/>
  <c r="A1953" i="10"/>
  <c r="A1952" i="10"/>
  <c r="A1951" i="10"/>
  <c r="A1950" i="10"/>
  <c r="A1949" i="10"/>
  <c r="A1948" i="10"/>
  <c r="A1947" i="10"/>
  <c r="A1946" i="10"/>
  <c r="A1945" i="10"/>
  <c r="A1944" i="10"/>
  <c r="A1943" i="10"/>
  <c r="A1942" i="10"/>
  <c r="A1941" i="10"/>
  <c r="A1940" i="10"/>
  <c r="A1939" i="10"/>
  <c r="A1938" i="10"/>
  <c r="A1937" i="10"/>
  <c r="A1936" i="10"/>
  <c r="A1935" i="10"/>
  <c r="A1934" i="10"/>
  <c r="A1933" i="10"/>
  <c r="A1932" i="10"/>
  <c r="A1931" i="10"/>
  <c r="A1930" i="10"/>
  <c r="A1929" i="10"/>
  <c r="A1928" i="10"/>
  <c r="A1927" i="10"/>
  <c r="A1926" i="10"/>
  <c r="A1925" i="10"/>
  <c r="A1924" i="10"/>
  <c r="A1923" i="10"/>
  <c r="A1922" i="10"/>
  <c r="A1921" i="10"/>
  <c r="A1920" i="10"/>
  <c r="A1919" i="10"/>
  <c r="A1918" i="10"/>
  <c r="A1917" i="10"/>
  <c r="A1916" i="10"/>
  <c r="A1915" i="10"/>
  <c r="A1914" i="10"/>
  <c r="A1913" i="10"/>
  <c r="A1912" i="10"/>
  <c r="A1911" i="10"/>
  <c r="A1910" i="10"/>
  <c r="A1909" i="10"/>
  <c r="A1908" i="10"/>
  <c r="A1907" i="10"/>
  <c r="A1906" i="10"/>
  <c r="A1905" i="10"/>
  <c r="A1904" i="10"/>
  <c r="A1903" i="10"/>
  <c r="A1902" i="10"/>
  <c r="A1901" i="10"/>
  <c r="A1900" i="10"/>
  <c r="A1899" i="10"/>
  <c r="A1898" i="10"/>
  <c r="A1897" i="10"/>
  <c r="A1896" i="10"/>
  <c r="A1895" i="10"/>
  <c r="A1894" i="10"/>
  <c r="A1893" i="10"/>
  <c r="A1892" i="10"/>
  <c r="A1891" i="10"/>
  <c r="A1890" i="10"/>
  <c r="A1889" i="10"/>
  <c r="A1888" i="10"/>
  <c r="A1887" i="10"/>
  <c r="A1886" i="10"/>
  <c r="A1885" i="10"/>
  <c r="A1884" i="10"/>
  <c r="A1883" i="10"/>
  <c r="A1882" i="10"/>
  <c r="A1881" i="10"/>
  <c r="A1880" i="10"/>
  <c r="A1879" i="10"/>
  <c r="A1878" i="10"/>
  <c r="A1877" i="10"/>
  <c r="A1876" i="10"/>
  <c r="A1875" i="10"/>
  <c r="A1874" i="10"/>
  <c r="A1873" i="10"/>
  <c r="A1872" i="10"/>
  <c r="A1871" i="10"/>
  <c r="A1870" i="10"/>
  <c r="A1869" i="10"/>
  <c r="A1868" i="10"/>
  <c r="A1867" i="10"/>
  <c r="A1866" i="10"/>
  <c r="A1865" i="10"/>
  <c r="A1864" i="10"/>
  <c r="A1863" i="10"/>
  <c r="A1862" i="10"/>
  <c r="A1861" i="10"/>
  <c r="A1860" i="10"/>
  <c r="A1859" i="10"/>
  <c r="A1858" i="10"/>
  <c r="A1857" i="10"/>
  <c r="A1856" i="10"/>
  <c r="A1855" i="10"/>
  <c r="A1854" i="10"/>
  <c r="A1853" i="10"/>
  <c r="A1852" i="10"/>
  <c r="A1851" i="10"/>
  <c r="A1850" i="10"/>
  <c r="A1849" i="10"/>
  <c r="A1848" i="10"/>
  <c r="A1847" i="10"/>
  <c r="A1846" i="10"/>
  <c r="A1845" i="10"/>
  <c r="A1844" i="10"/>
  <c r="A1843" i="10"/>
  <c r="A1842" i="10"/>
  <c r="A1841" i="10"/>
  <c r="A1840" i="10"/>
  <c r="A1839" i="10"/>
  <c r="A1838" i="10"/>
  <c r="A1837" i="10"/>
  <c r="A1836" i="10"/>
  <c r="A1835" i="10"/>
  <c r="A1834" i="10"/>
  <c r="A1833" i="10"/>
  <c r="A1832" i="10"/>
  <c r="A1831" i="10"/>
  <c r="A1830" i="10"/>
  <c r="A1829" i="10"/>
  <c r="A1828" i="10"/>
  <c r="A1827" i="10"/>
  <c r="A1826" i="10"/>
  <c r="A1825" i="10"/>
  <c r="A1824" i="10"/>
  <c r="A1823" i="10"/>
  <c r="A1822" i="10"/>
  <c r="A1821" i="10"/>
  <c r="A1820" i="10"/>
  <c r="A1819" i="10"/>
  <c r="A1818" i="10"/>
  <c r="A1817" i="10"/>
  <c r="A1816" i="10"/>
  <c r="A1815" i="10"/>
  <c r="A1814" i="10"/>
  <c r="A1813" i="10"/>
  <c r="A1812" i="10"/>
  <c r="A1811" i="10"/>
  <c r="A1810" i="10"/>
  <c r="A1809" i="10"/>
  <c r="A1808" i="10"/>
  <c r="A1807" i="10"/>
  <c r="A1806" i="10"/>
  <c r="A1805" i="10"/>
  <c r="A1804" i="10"/>
  <c r="A1803" i="10"/>
  <c r="A1802" i="10"/>
  <c r="A1801" i="10"/>
  <c r="A1800" i="10"/>
  <c r="A1799" i="10"/>
  <c r="A1798" i="10"/>
  <c r="A1797" i="10"/>
  <c r="A1796" i="10"/>
  <c r="A1795" i="10"/>
  <c r="A1794" i="10"/>
  <c r="A1793" i="10"/>
  <c r="A1792" i="10"/>
  <c r="A1791" i="10"/>
  <c r="A1790" i="10"/>
  <c r="A1789" i="10"/>
  <c r="A1788" i="10"/>
  <c r="A1787" i="10"/>
  <c r="A1786" i="10"/>
  <c r="A1785" i="10"/>
  <c r="A1784" i="10"/>
  <c r="A1783" i="10"/>
  <c r="A1782" i="10"/>
  <c r="A1781" i="10"/>
  <c r="A1780" i="10"/>
  <c r="A1779" i="10"/>
  <c r="A1778" i="10"/>
  <c r="A1777" i="10"/>
  <c r="A1776" i="10"/>
  <c r="A1775" i="10"/>
  <c r="A1774" i="10"/>
  <c r="A1773" i="10"/>
  <c r="A1772" i="10"/>
  <c r="A1771" i="10"/>
  <c r="A1770" i="10"/>
  <c r="A1769" i="10"/>
  <c r="A1768" i="10"/>
  <c r="A1767" i="10"/>
  <c r="A1766" i="10"/>
  <c r="A1765" i="10"/>
  <c r="A1764" i="10"/>
  <c r="A1763" i="10"/>
  <c r="A1762" i="10"/>
  <c r="A1761" i="10"/>
  <c r="A1760" i="10"/>
  <c r="A1759" i="10"/>
  <c r="A1758" i="10"/>
  <c r="A1757" i="10"/>
  <c r="A1756" i="10"/>
  <c r="A1755" i="10"/>
  <c r="A1754" i="10"/>
  <c r="A1753" i="10"/>
  <c r="A1752" i="10"/>
  <c r="A1751" i="10"/>
  <c r="A1750" i="10"/>
  <c r="A1749" i="10"/>
  <c r="A1748" i="10"/>
  <c r="A1747" i="10"/>
  <c r="A1746" i="10"/>
  <c r="A1745" i="10"/>
  <c r="A1744" i="10"/>
  <c r="A1743" i="10"/>
  <c r="A1742" i="10"/>
  <c r="A1741" i="10"/>
  <c r="A1740" i="10"/>
  <c r="A1739" i="10"/>
  <c r="A1738" i="10"/>
  <c r="A1737" i="10"/>
  <c r="A1736" i="10"/>
  <c r="A1735" i="10"/>
  <c r="A1734" i="10"/>
  <c r="A1733" i="10"/>
  <c r="A1732" i="10"/>
  <c r="A1731" i="10"/>
  <c r="A1730" i="10"/>
  <c r="A1729" i="10"/>
  <c r="A1728" i="10"/>
  <c r="A1727" i="10"/>
  <c r="A1726" i="10"/>
  <c r="A1725" i="10"/>
  <c r="A1724" i="10"/>
  <c r="A1723" i="10"/>
  <c r="A1722" i="10"/>
  <c r="A1721" i="10"/>
  <c r="A1720" i="10"/>
  <c r="A1719" i="10"/>
  <c r="A1718" i="10"/>
  <c r="A1717" i="10"/>
  <c r="A1716" i="10"/>
  <c r="A1715" i="10"/>
  <c r="A1714" i="10"/>
  <c r="A1713" i="10"/>
  <c r="A1712" i="10"/>
  <c r="A1711" i="10"/>
  <c r="A1710" i="10"/>
  <c r="A1709" i="10"/>
  <c r="A1708" i="10"/>
  <c r="A1707" i="10"/>
  <c r="A1706" i="10"/>
  <c r="A1705" i="10"/>
  <c r="A1704" i="10"/>
  <c r="A1703" i="10"/>
  <c r="A1702" i="10"/>
  <c r="A1701" i="10"/>
  <c r="A1700" i="10"/>
  <c r="A1699" i="10"/>
  <c r="A1698" i="10"/>
  <c r="A1697" i="10"/>
  <c r="A1696" i="10"/>
  <c r="A1695" i="10"/>
  <c r="A1694" i="10"/>
  <c r="A1693" i="10"/>
  <c r="A1692" i="10"/>
  <c r="A1691" i="10"/>
  <c r="A1690" i="10"/>
  <c r="A1689" i="10"/>
  <c r="A1688" i="10"/>
  <c r="A1687" i="10"/>
  <c r="A1686" i="10"/>
  <c r="A1685" i="10"/>
  <c r="A1684" i="10"/>
  <c r="A1683" i="10"/>
  <c r="A1682" i="10"/>
  <c r="A1681" i="10"/>
  <c r="A1680" i="10"/>
  <c r="A1679" i="10"/>
  <c r="A1678" i="10"/>
  <c r="A1677" i="10"/>
  <c r="A1676" i="10"/>
  <c r="A1675" i="10"/>
  <c r="A1674" i="10"/>
  <c r="A1673" i="10"/>
  <c r="A1672" i="10"/>
  <c r="A1671" i="10"/>
  <c r="A1670" i="10"/>
  <c r="A1669" i="10"/>
  <c r="A1668" i="10"/>
  <c r="A1667" i="10"/>
  <c r="A1666" i="10"/>
  <c r="A1665" i="10"/>
  <c r="A1664" i="10"/>
  <c r="A1663" i="10"/>
  <c r="A1662" i="10"/>
  <c r="A1661" i="10"/>
  <c r="A1660" i="10"/>
  <c r="A1659" i="10"/>
  <c r="A1658" i="10"/>
  <c r="A1657" i="10"/>
  <c r="A1656" i="10"/>
  <c r="A1655" i="10"/>
  <c r="A1654" i="10"/>
  <c r="A1653" i="10"/>
  <c r="A1652" i="10"/>
  <c r="A1651" i="10"/>
  <c r="A1650" i="10"/>
  <c r="A1649" i="10"/>
  <c r="A1648" i="10"/>
  <c r="A1647" i="10"/>
  <c r="A1646" i="10"/>
  <c r="A1645" i="10"/>
  <c r="A1644" i="10"/>
  <c r="A1643" i="10"/>
  <c r="A1642" i="10"/>
  <c r="A1641" i="10"/>
  <c r="A1640" i="10"/>
  <c r="A1639" i="10"/>
  <c r="A1638" i="10"/>
  <c r="A1637" i="10"/>
  <c r="A1636" i="10"/>
  <c r="A1635" i="10"/>
  <c r="A1634" i="10"/>
  <c r="A1633" i="10"/>
  <c r="A1632" i="10"/>
  <c r="A1631" i="10"/>
  <c r="A1630" i="10"/>
  <c r="A1629" i="10"/>
  <c r="A1628" i="10"/>
  <c r="A1627" i="10"/>
  <c r="A1626" i="10"/>
  <c r="A1625" i="10"/>
  <c r="A1624" i="10"/>
  <c r="A1623" i="10"/>
  <c r="A1622" i="10"/>
  <c r="A1621" i="10"/>
  <c r="A1620" i="10"/>
  <c r="A1619" i="10"/>
  <c r="A1618" i="10"/>
  <c r="A1617" i="10"/>
  <c r="A1616" i="10"/>
  <c r="A1615" i="10"/>
  <c r="A1614" i="10"/>
  <c r="A1613" i="10"/>
  <c r="A1612" i="10"/>
  <c r="A1611" i="10"/>
  <c r="A1610" i="10"/>
  <c r="A1609" i="10"/>
  <c r="A1608" i="10"/>
  <c r="A1607" i="10"/>
  <c r="A1606" i="10"/>
  <c r="A1605" i="10"/>
  <c r="A1604" i="10"/>
  <c r="A1603" i="10"/>
  <c r="A1602" i="10"/>
  <c r="A1601" i="10"/>
  <c r="A1600" i="10"/>
  <c r="A1599" i="10"/>
  <c r="A1598" i="10"/>
  <c r="A1597" i="10"/>
  <c r="A1596" i="10"/>
  <c r="A1595" i="10"/>
  <c r="A1594" i="10"/>
  <c r="A1593" i="10"/>
  <c r="A1592" i="10"/>
  <c r="A1591" i="10"/>
  <c r="A1590" i="10"/>
  <c r="A1589" i="10"/>
  <c r="A1588" i="10"/>
  <c r="A1587" i="10"/>
  <c r="A1586" i="10"/>
  <c r="A1585" i="10"/>
  <c r="A1584" i="10"/>
  <c r="A1583" i="10"/>
  <c r="A1582" i="10"/>
  <c r="A1581" i="10"/>
  <c r="A1580" i="10"/>
  <c r="A1579" i="10"/>
  <c r="A1578" i="10"/>
  <c r="A1577" i="10"/>
  <c r="A1576" i="10"/>
  <c r="A1575" i="10"/>
  <c r="A1574" i="10"/>
  <c r="A1573" i="10"/>
  <c r="A1572" i="10"/>
  <c r="A1571" i="10"/>
  <c r="A1570" i="10"/>
  <c r="A1569" i="10"/>
  <c r="A1568" i="10"/>
  <c r="A1567" i="10"/>
  <c r="A1566" i="10"/>
  <c r="A1565" i="10"/>
  <c r="A1564" i="10"/>
  <c r="A1563" i="10"/>
  <c r="A1562" i="10"/>
  <c r="A1561" i="10"/>
  <c r="A1560" i="10"/>
  <c r="A1559" i="10"/>
  <c r="A1558" i="10"/>
  <c r="A1557" i="10"/>
  <c r="A1556" i="10"/>
  <c r="A1555" i="10"/>
  <c r="A1554" i="10"/>
  <c r="A1553" i="10"/>
  <c r="A1552" i="10"/>
  <c r="A1551" i="10"/>
  <c r="A1550" i="10"/>
  <c r="A1549" i="10"/>
  <c r="A1548" i="10"/>
  <c r="A1547" i="10"/>
  <c r="A1546" i="10"/>
  <c r="A1545" i="10"/>
  <c r="A1544" i="10"/>
  <c r="A1543" i="10"/>
  <c r="A1542" i="10"/>
  <c r="A1541" i="10"/>
  <c r="A1540" i="10"/>
  <c r="A1539" i="10"/>
  <c r="A1538" i="10"/>
  <c r="A1537" i="10"/>
  <c r="A1536" i="10"/>
  <c r="A1535" i="10"/>
  <c r="A1534" i="10"/>
  <c r="A1533" i="10"/>
  <c r="A1532" i="10"/>
  <c r="A1531" i="10"/>
  <c r="A1530" i="10"/>
  <c r="A1529" i="10"/>
  <c r="A1528" i="10"/>
  <c r="A1527" i="10"/>
  <c r="A1526" i="10"/>
  <c r="A1525" i="10"/>
  <c r="A1524" i="10"/>
  <c r="A1523" i="10"/>
  <c r="A1522" i="10"/>
  <c r="A1521" i="10"/>
  <c r="A1520" i="10"/>
  <c r="A1519" i="10"/>
  <c r="A1518" i="10"/>
  <c r="A1517" i="10"/>
  <c r="A1516" i="10"/>
  <c r="A1515" i="10"/>
  <c r="A1514" i="10"/>
  <c r="A1513" i="10"/>
  <c r="A1512" i="10"/>
  <c r="A1511" i="10"/>
  <c r="A1510" i="10"/>
  <c r="A1509" i="10"/>
  <c r="A1508" i="10"/>
  <c r="A1507" i="10"/>
  <c r="A1506" i="10"/>
  <c r="A1505" i="10"/>
  <c r="A1504" i="10"/>
  <c r="A1503" i="10"/>
  <c r="A1502" i="10"/>
  <c r="A1501" i="10"/>
  <c r="A1500" i="10"/>
  <c r="A1499" i="10"/>
  <c r="A1498" i="10"/>
  <c r="A1497" i="10"/>
  <c r="A1496" i="10"/>
  <c r="A1495" i="10"/>
  <c r="A1494" i="10"/>
  <c r="A1493" i="10"/>
  <c r="A1492" i="10"/>
  <c r="A1491" i="10"/>
  <c r="A1490" i="10"/>
  <c r="A1489" i="10"/>
  <c r="A1488" i="10"/>
  <c r="A1487" i="10"/>
  <c r="A1486" i="10"/>
  <c r="A1485" i="10"/>
  <c r="A1484" i="10"/>
  <c r="A1483" i="10"/>
  <c r="A1482" i="10"/>
  <c r="A1481" i="10"/>
  <c r="A1480" i="10"/>
  <c r="A1479" i="10"/>
  <c r="A1478" i="10"/>
  <c r="A1477" i="10"/>
  <c r="A1476" i="10"/>
  <c r="A1475" i="10"/>
  <c r="A1474" i="10"/>
  <c r="A1473" i="10"/>
  <c r="A1472" i="10"/>
  <c r="A1471" i="10"/>
  <c r="A1470" i="10"/>
  <c r="A1469" i="10"/>
  <c r="A1468" i="10"/>
  <c r="A1467" i="10"/>
  <c r="A1466" i="10"/>
  <c r="A1465" i="10"/>
  <c r="A1464" i="10"/>
  <c r="A1463" i="10"/>
  <c r="A1462" i="10"/>
  <c r="A1461" i="10"/>
  <c r="A1460" i="10"/>
  <c r="A1459" i="10"/>
  <c r="A1458" i="10"/>
  <c r="A1457" i="10"/>
  <c r="A1456" i="10"/>
  <c r="A1455" i="10"/>
  <c r="A1454" i="10"/>
  <c r="A1453" i="10"/>
  <c r="A1452" i="10"/>
  <c r="A1451" i="10"/>
  <c r="A1450" i="10"/>
  <c r="A1449" i="10"/>
  <c r="A1448" i="10"/>
  <c r="A1447" i="10"/>
  <c r="A1446" i="10"/>
  <c r="A1445" i="10"/>
  <c r="A1444" i="10"/>
  <c r="A1443" i="10"/>
  <c r="A1442" i="10"/>
  <c r="A1441" i="10"/>
  <c r="A1440" i="10"/>
  <c r="A1439" i="10"/>
  <c r="A1438" i="10"/>
  <c r="A1437" i="10"/>
  <c r="A1436" i="10"/>
  <c r="A1435" i="10"/>
  <c r="A1434" i="10"/>
  <c r="A1433" i="10"/>
  <c r="A1432" i="10"/>
  <c r="A1431" i="10"/>
  <c r="A1430" i="10"/>
  <c r="A1429" i="10"/>
  <c r="A1428" i="10"/>
  <c r="A1427" i="10"/>
  <c r="A1426" i="10"/>
  <c r="A1425" i="10"/>
  <c r="A1424" i="10"/>
  <c r="A1423" i="10"/>
  <c r="A1422" i="10"/>
  <c r="A1421" i="10"/>
  <c r="A1420" i="10"/>
  <c r="A1419" i="10"/>
  <c r="A1418" i="10"/>
  <c r="A1417" i="10"/>
  <c r="A1416" i="10"/>
  <c r="A1415" i="10"/>
  <c r="A1414" i="10"/>
  <c r="A1413" i="10"/>
  <c r="A1412" i="10"/>
  <c r="A1411" i="10"/>
  <c r="A1410" i="10"/>
  <c r="A1409" i="10"/>
  <c r="A1408" i="10"/>
  <c r="A1407" i="10"/>
  <c r="A1406" i="10"/>
  <c r="A1405" i="10"/>
  <c r="A1404" i="10"/>
  <c r="A1403" i="10"/>
  <c r="A1402" i="10"/>
  <c r="A1401" i="10"/>
  <c r="A1400" i="10"/>
  <c r="A1399" i="10"/>
  <c r="A1398" i="10"/>
  <c r="A1397" i="10"/>
  <c r="A1396" i="10"/>
  <c r="A1395" i="10"/>
  <c r="A1394" i="10"/>
  <c r="A1393" i="10"/>
  <c r="A1392" i="10"/>
  <c r="A1391" i="10"/>
  <c r="A1390" i="10"/>
  <c r="A1389" i="10"/>
  <c r="A1388" i="10"/>
  <c r="A1387" i="10"/>
  <c r="A1386" i="10"/>
  <c r="A1385" i="10"/>
  <c r="A1384" i="10"/>
  <c r="A1383" i="10"/>
  <c r="A1382" i="10"/>
  <c r="A1381" i="10"/>
  <c r="A1380" i="10"/>
  <c r="A1379" i="10"/>
  <c r="A1378" i="10"/>
  <c r="A1377" i="10"/>
  <c r="A1376" i="10"/>
  <c r="A1375" i="10"/>
  <c r="A1374" i="10"/>
  <c r="A1373" i="10"/>
  <c r="A1372" i="10"/>
  <c r="A1371" i="10"/>
  <c r="A1370" i="10"/>
  <c r="A1369" i="10"/>
  <c r="A1368" i="10"/>
  <c r="A1367" i="10"/>
  <c r="A1366" i="10"/>
  <c r="A1365" i="10"/>
  <c r="A1364" i="10"/>
  <c r="A1363" i="10"/>
  <c r="A1362" i="10"/>
  <c r="A1361" i="10"/>
  <c r="A1360" i="10"/>
  <c r="A1359" i="10"/>
  <c r="A1358" i="10"/>
  <c r="A1357" i="10"/>
  <c r="A1356" i="10"/>
  <c r="A1355" i="10"/>
  <c r="A1354" i="10"/>
  <c r="A1353" i="10"/>
  <c r="A1352" i="10"/>
  <c r="A1351" i="10"/>
  <c r="A1350" i="10"/>
  <c r="A1349" i="10"/>
  <c r="A1348" i="10"/>
  <c r="A1347" i="10"/>
  <c r="A1346" i="10"/>
  <c r="A1345" i="10"/>
  <c r="A1344" i="10"/>
  <c r="A1343" i="10"/>
  <c r="A1342" i="10"/>
  <c r="A1341" i="10"/>
  <c r="A1340" i="10"/>
  <c r="A1339" i="10"/>
  <c r="A1338" i="10"/>
  <c r="A1337" i="10"/>
  <c r="A1336" i="10"/>
  <c r="A1335" i="10"/>
  <c r="A1334" i="10"/>
  <c r="A1333" i="10"/>
  <c r="A1332" i="10"/>
  <c r="A1331" i="10"/>
  <c r="A1330" i="10"/>
  <c r="A1329" i="10"/>
  <c r="A1328" i="10"/>
  <c r="A1327" i="10"/>
  <c r="A1326" i="10"/>
  <c r="A1325" i="10"/>
  <c r="A1324" i="10"/>
  <c r="A1323" i="10"/>
  <c r="A1322" i="10"/>
  <c r="A1321" i="10"/>
  <c r="A1320" i="10"/>
  <c r="A1319" i="10"/>
  <c r="A1318" i="10"/>
  <c r="A1317" i="10"/>
  <c r="A1316" i="10"/>
  <c r="A1315" i="10"/>
  <c r="A1314" i="10"/>
  <c r="A1313" i="10"/>
  <c r="A1312" i="10"/>
  <c r="A1311" i="10"/>
  <c r="A1310" i="10"/>
  <c r="A1309" i="10"/>
  <c r="A1308" i="10"/>
  <c r="A1307" i="10"/>
  <c r="A1306" i="10"/>
  <c r="A1305" i="10"/>
  <c r="A1304" i="10"/>
  <c r="A1303" i="10"/>
  <c r="A1302" i="10"/>
  <c r="A1301" i="10"/>
  <c r="A1300" i="10"/>
  <c r="A1299" i="10"/>
  <c r="A1298" i="10"/>
  <c r="A1297" i="10"/>
  <c r="A1296" i="10"/>
  <c r="A1295" i="10"/>
  <c r="A1294" i="10"/>
  <c r="A1293" i="10"/>
  <c r="A1292" i="10"/>
  <c r="A1291" i="10"/>
  <c r="A1290" i="10"/>
  <c r="A1289" i="10"/>
  <c r="A1288" i="10"/>
  <c r="A1287" i="10"/>
  <c r="A1286" i="10"/>
  <c r="A1285" i="10"/>
  <c r="A1284" i="10"/>
  <c r="A1283" i="10"/>
  <c r="A1282" i="10"/>
  <c r="A1281" i="10"/>
  <c r="A1280" i="10"/>
  <c r="A1279" i="10"/>
  <c r="A1278" i="10"/>
  <c r="A1277" i="10"/>
  <c r="A1276" i="10"/>
  <c r="A1275" i="10"/>
  <c r="A1274" i="10"/>
  <c r="A1273" i="10"/>
  <c r="A1272" i="10"/>
  <c r="A1271" i="10"/>
  <c r="A1270" i="10"/>
  <c r="A1269" i="10"/>
  <c r="A1268" i="10"/>
  <c r="A1267" i="10"/>
  <c r="A1266" i="10"/>
  <c r="A1265" i="10"/>
  <c r="A1264" i="10"/>
  <c r="A1263" i="10"/>
  <c r="A1262" i="10"/>
  <c r="A1261" i="10"/>
  <c r="A1260" i="10"/>
  <c r="A1259" i="10"/>
  <c r="A1258" i="10"/>
  <c r="A1257" i="10"/>
  <c r="A1256" i="10"/>
  <c r="A1255" i="10"/>
  <c r="A1254" i="10"/>
  <c r="A1253" i="10"/>
  <c r="A1252" i="10"/>
  <c r="A1251" i="10"/>
  <c r="A1250" i="10"/>
  <c r="A1249" i="10"/>
  <c r="A1248" i="10"/>
  <c r="A1247" i="10"/>
  <c r="A1246" i="10"/>
  <c r="A1245" i="10"/>
  <c r="A1244" i="10"/>
  <c r="A1243" i="10"/>
  <c r="A1242" i="10"/>
  <c r="A1241" i="10"/>
  <c r="A1240" i="10"/>
  <c r="A1239" i="10"/>
  <c r="A1238" i="10"/>
  <c r="A1237" i="10"/>
  <c r="A1236" i="10"/>
  <c r="A1235" i="10"/>
  <c r="A1234" i="10"/>
  <c r="A1233" i="10"/>
  <c r="A1232" i="10"/>
  <c r="A1231" i="10"/>
  <c r="A1230" i="10"/>
  <c r="A1229" i="10"/>
  <c r="A1228" i="10"/>
  <c r="A1227" i="10"/>
  <c r="A1226" i="10"/>
  <c r="A1225" i="10"/>
  <c r="A1224" i="10"/>
  <c r="A1223" i="10"/>
  <c r="A1222" i="10"/>
  <c r="A1221" i="10"/>
  <c r="A1220" i="10"/>
  <c r="A1219" i="10"/>
  <c r="A1218" i="10"/>
  <c r="A1217" i="10"/>
  <c r="A1216" i="10"/>
  <c r="A1215" i="10"/>
  <c r="A1214" i="10"/>
  <c r="A1213" i="10"/>
  <c r="A1212" i="10"/>
  <c r="A1211" i="10"/>
  <c r="A1210" i="10"/>
  <c r="A1209" i="10"/>
  <c r="A1208" i="10"/>
  <c r="A1207" i="10"/>
  <c r="A1206" i="10"/>
  <c r="A1205" i="10"/>
  <c r="A1204" i="10"/>
  <c r="A1203" i="10"/>
  <c r="A1202" i="10"/>
  <c r="A1201" i="10"/>
  <c r="A1200" i="10"/>
  <c r="A1199" i="10"/>
  <c r="A1198" i="10"/>
  <c r="A1197" i="10"/>
  <c r="A1196" i="10"/>
  <c r="A1195" i="10"/>
  <c r="A1194" i="10"/>
  <c r="A1193" i="10"/>
  <c r="A1192" i="10"/>
  <c r="A1191" i="10"/>
  <c r="A1190" i="10"/>
  <c r="A1189" i="10"/>
  <c r="A1188" i="10"/>
  <c r="A1187" i="10"/>
  <c r="A1186" i="10"/>
  <c r="A1185" i="10"/>
  <c r="A1184" i="10"/>
  <c r="A1183" i="10"/>
  <c r="A1182" i="10"/>
  <c r="A1181" i="10"/>
  <c r="A1180" i="10"/>
  <c r="A1179" i="10"/>
  <c r="A1178" i="10"/>
  <c r="A1177" i="10"/>
  <c r="A1176" i="10"/>
  <c r="A1175" i="10"/>
  <c r="A1174" i="10"/>
  <c r="A1173" i="10"/>
  <c r="A1172" i="10"/>
  <c r="A1171" i="10"/>
  <c r="A1170" i="10"/>
  <c r="A1169" i="10"/>
  <c r="A1168" i="10"/>
  <c r="A1167" i="10"/>
  <c r="A1166" i="10"/>
  <c r="A1165" i="10"/>
  <c r="A1164" i="10"/>
  <c r="A1163" i="10"/>
  <c r="A1162" i="10"/>
  <c r="A1161" i="10"/>
  <c r="A1160" i="10"/>
  <c r="A1159" i="10"/>
  <c r="A1158" i="10"/>
  <c r="A1157" i="10"/>
  <c r="A1156" i="10"/>
  <c r="A1155" i="10"/>
  <c r="A1154" i="10"/>
  <c r="A1153" i="10"/>
  <c r="A1152" i="10"/>
  <c r="A1151" i="10"/>
  <c r="A1150" i="10"/>
  <c r="A1149" i="10"/>
  <c r="A1148" i="10"/>
  <c r="A1147" i="10"/>
  <c r="A1146" i="10"/>
  <c r="A1145" i="10"/>
  <c r="A1144" i="10"/>
  <c r="A1143" i="10"/>
  <c r="A1142" i="10"/>
  <c r="A1141" i="10"/>
  <c r="A1140" i="10"/>
  <c r="A1139" i="10"/>
  <c r="A1138" i="10"/>
  <c r="A1137" i="10"/>
  <c r="A1136" i="10"/>
  <c r="A1135" i="10"/>
  <c r="A1134" i="10"/>
  <c r="A1133" i="10"/>
  <c r="A1132" i="10"/>
  <c r="A1131" i="10"/>
  <c r="A1130" i="10"/>
  <c r="A1129" i="10"/>
  <c r="A1128" i="10"/>
  <c r="A1127" i="10"/>
  <c r="A1126" i="10"/>
  <c r="A1125" i="10"/>
  <c r="A1124" i="10"/>
  <c r="A1123" i="10"/>
  <c r="A1122" i="10"/>
  <c r="A1121" i="10"/>
  <c r="A1120" i="10"/>
  <c r="A1119" i="10"/>
  <c r="A1118" i="10"/>
  <c r="A1117" i="10"/>
  <c r="A1116" i="10"/>
  <c r="A1115" i="10"/>
  <c r="A1114" i="10"/>
  <c r="A1113" i="10"/>
  <c r="A1112" i="10"/>
  <c r="A1111" i="10"/>
  <c r="A1110" i="10"/>
  <c r="A1109" i="10"/>
  <c r="A1108" i="10"/>
  <c r="A1107" i="10"/>
  <c r="A1106" i="10"/>
  <c r="A1105" i="10"/>
  <c r="A1104" i="10"/>
  <c r="A1103" i="10"/>
  <c r="A1102" i="10"/>
  <c r="A1101" i="10"/>
  <c r="A1100" i="10"/>
  <c r="A1099" i="10"/>
  <c r="A1098" i="10"/>
  <c r="A1097" i="10"/>
  <c r="A1096" i="10"/>
  <c r="A1095" i="10"/>
  <c r="A1094" i="10"/>
  <c r="A1093" i="10"/>
  <c r="A1092" i="10"/>
  <c r="A1091" i="10"/>
  <c r="A1090" i="10"/>
  <c r="A1089" i="10"/>
  <c r="A1088" i="10"/>
  <c r="A1087" i="10"/>
  <c r="A1086" i="10"/>
  <c r="A1085" i="10"/>
  <c r="A1084" i="10"/>
  <c r="A1083" i="10"/>
  <c r="A1082" i="10"/>
  <c r="A1081" i="10"/>
  <c r="A1080" i="10"/>
  <c r="A1079" i="10"/>
  <c r="A1078" i="10"/>
  <c r="A1077" i="10"/>
  <c r="A1076" i="10"/>
  <c r="A1075" i="10"/>
  <c r="A1074" i="10"/>
  <c r="A1073" i="10"/>
  <c r="A1072" i="10"/>
  <c r="A1071" i="10"/>
  <c r="A1070" i="10"/>
  <c r="A1069" i="10"/>
  <c r="A1068" i="10"/>
  <c r="A1067" i="10"/>
  <c r="A1066" i="10"/>
  <c r="A1065" i="10"/>
  <c r="A1064" i="10"/>
  <c r="A1063" i="10"/>
  <c r="A1062" i="10"/>
  <c r="A1061" i="10"/>
  <c r="A1060" i="10"/>
  <c r="A1059" i="10"/>
  <c r="A1058" i="10"/>
  <c r="A1057" i="10"/>
  <c r="A1056" i="10"/>
  <c r="A1055" i="10"/>
  <c r="A1054" i="10"/>
  <c r="A1053" i="10"/>
  <c r="A1052" i="10"/>
  <c r="A1051" i="10"/>
  <c r="A1050" i="10"/>
  <c r="A1049" i="10"/>
  <c r="A1048" i="10"/>
  <c r="A1047" i="10"/>
  <c r="A1046" i="10"/>
  <c r="A1045" i="10"/>
  <c r="A1044" i="10"/>
  <c r="A1043" i="10"/>
  <c r="A1042" i="10"/>
  <c r="A1041" i="10"/>
  <c r="A1040" i="10"/>
  <c r="A1039" i="10"/>
  <c r="A1038" i="10"/>
  <c r="A1037" i="10"/>
  <c r="A1036" i="10"/>
  <c r="A1035" i="10"/>
  <c r="A1034" i="10"/>
  <c r="A1033" i="10"/>
  <c r="A1032" i="10"/>
  <c r="A1031" i="10"/>
  <c r="A1030" i="10"/>
  <c r="A1029" i="10"/>
  <c r="A1028" i="10"/>
  <c r="A1027" i="10"/>
  <c r="A1026" i="10"/>
  <c r="A1025" i="10"/>
  <c r="A1024" i="10"/>
  <c r="A1023" i="10"/>
  <c r="A1022" i="10"/>
  <c r="A1021" i="10"/>
  <c r="A1020" i="10"/>
  <c r="A1019" i="10"/>
  <c r="A1018" i="10"/>
  <c r="A1017" i="10"/>
  <c r="A1016" i="10"/>
  <c r="A1015" i="10"/>
  <c r="A1014" i="10"/>
  <c r="A1013" i="10"/>
  <c r="A1012" i="10"/>
  <c r="A1011" i="10"/>
  <c r="A1010" i="10"/>
  <c r="A1009" i="10"/>
  <c r="A1008" i="10"/>
  <c r="A1007" i="10"/>
  <c r="A1006" i="10"/>
  <c r="A1005" i="10"/>
  <c r="A1004" i="10"/>
  <c r="A1003" i="10"/>
  <c r="A1002" i="10"/>
  <c r="A1001" i="10"/>
  <c r="A1000" i="10"/>
  <c r="A999" i="10"/>
  <c r="A998" i="10"/>
  <c r="A997" i="10"/>
  <c r="A996" i="10"/>
  <c r="A995" i="10"/>
  <c r="A994" i="10"/>
  <c r="A993" i="10"/>
  <c r="A992" i="10"/>
  <c r="A991" i="10"/>
  <c r="A990" i="10"/>
  <c r="A989" i="10"/>
  <c r="A988" i="10"/>
  <c r="A987" i="10"/>
  <c r="A986" i="10"/>
  <c r="A985" i="10"/>
  <c r="A984" i="10"/>
  <c r="A983" i="10"/>
  <c r="A982" i="10"/>
  <c r="A981" i="10"/>
  <c r="A980" i="10"/>
  <c r="A979" i="10"/>
  <c r="A978" i="10"/>
  <c r="A977" i="10"/>
  <c r="A976" i="10"/>
  <c r="A975" i="10"/>
  <c r="A974" i="10"/>
  <c r="A973" i="10"/>
  <c r="A972" i="10"/>
  <c r="A971" i="10"/>
  <c r="A970" i="10"/>
  <c r="A969" i="10"/>
  <c r="A968" i="10"/>
  <c r="A967" i="10"/>
  <c r="A966" i="10"/>
  <c r="A965" i="10"/>
  <c r="A964" i="10"/>
  <c r="A963" i="10"/>
  <c r="A962" i="10"/>
  <c r="A961" i="10"/>
  <c r="A960" i="10"/>
  <c r="A959" i="10"/>
  <c r="A958" i="10"/>
  <c r="A957" i="10"/>
  <c r="A956" i="10"/>
  <c r="A955" i="10"/>
  <c r="A954" i="10"/>
  <c r="A953" i="10"/>
  <c r="A952" i="10"/>
  <c r="A951" i="10"/>
  <c r="A950" i="10"/>
  <c r="A949" i="10"/>
  <c r="A948" i="10"/>
  <c r="A947" i="10"/>
  <c r="A946" i="10"/>
  <c r="A945" i="10"/>
  <c r="A944" i="10"/>
  <c r="A943" i="10"/>
  <c r="A942" i="10"/>
  <c r="A941" i="10"/>
  <c r="A940" i="10"/>
  <c r="A939" i="10"/>
  <c r="A938" i="10"/>
  <c r="A937" i="10"/>
  <c r="A936" i="10"/>
  <c r="A935" i="10"/>
  <c r="A934" i="10"/>
  <c r="A933" i="10"/>
  <c r="A932" i="10"/>
  <c r="A931" i="10"/>
  <c r="A930" i="10"/>
  <c r="A929" i="10"/>
  <c r="A928" i="10"/>
  <c r="A927" i="10"/>
  <c r="A926" i="10"/>
  <c r="A925" i="10"/>
  <c r="A924" i="10"/>
  <c r="A923" i="10"/>
  <c r="A922" i="10"/>
  <c r="A921" i="10"/>
  <c r="A920" i="10"/>
  <c r="A919" i="10"/>
  <c r="A918" i="10"/>
  <c r="A917" i="10"/>
  <c r="A916" i="10"/>
  <c r="A915" i="10"/>
  <c r="A914" i="10"/>
  <c r="A913" i="10"/>
  <c r="A912" i="10"/>
  <c r="A911" i="10"/>
  <c r="A910" i="10"/>
  <c r="A909" i="10"/>
  <c r="A908" i="10"/>
  <c r="A907" i="10"/>
  <c r="A906" i="10"/>
  <c r="A905" i="10"/>
  <c r="A904" i="10"/>
  <c r="A903" i="10"/>
  <c r="A902" i="10"/>
  <c r="A901" i="10"/>
  <c r="A900" i="10"/>
  <c r="A899" i="10"/>
  <c r="A898" i="10"/>
  <c r="A897" i="10"/>
  <c r="A896" i="10"/>
  <c r="A895" i="10"/>
  <c r="A894" i="10"/>
  <c r="A893" i="10"/>
  <c r="A892" i="10"/>
  <c r="A891" i="10"/>
  <c r="A890" i="10"/>
  <c r="A889" i="10"/>
  <c r="A888" i="10"/>
  <c r="A887" i="10"/>
  <c r="A886" i="10"/>
  <c r="A885" i="10"/>
  <c r="A884" i="10"/>
  <c r="A883" i="10"/>
  <c r="A882" i="10"/>
  <c r="A881" i="10"/>
  <c r="A880" i="10"/>
  <c r="A879" i="10"/>
  <c r="A878" i="10"/>
  <c r="A877" i="10"/>
  <c r="A876" i="10"/>
  <c r="A875" i="10"/>
  <c r="A874" i="10"/>
  <c r="A873" i="10"/>
  <c r="A87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A781" i="10"/>
  <c r="A780" i="10"/>
  <c r="A779" i="10"/>
  <c r="A778" i="10"/>
  <c r="A777" i="10"/>
  <c r="A776" i="10"/>
  <c r="A775" i="10"/>
  <c r="A774" i="10"/>
  <c r="A773" i="10"/>
  <c r="A772" i="10"/>
  <c r="A771" i="10"/>
  <c r="A770" i="10"/>
  <c r="A769" i="10"/>
  <c r="A768" i="10"/>
  <c r="A767" i="10"/>
  <c r="A766" i="10"/>
  <c r="A765" i="10"/>
  <c r="A764" i="10"/>
  <c r="A763" i="10"/>
  <c r="A762" i="10"/>
  <c r="A761" i="10"/>
  <c r="A760" i="10"/>
  <c r="A759" i="10"/>
  <c r="A758" i="10"/>
  <c r="A757" i="10"/>
  <c r="A756" i="10"/>
  <c r="A755" i="10"/>
  <c r="A754" i="10"/>
  <c r="A753" i="10"/>
  <c r="A752" i="10"/>
  <c r="A751" i="10"/>
  <c r="A750" i="10"/>
  <c r="A749" i="10"/>
  <c r="A748" i="10"/>
  <c r="A747" i="10"/>
  <c r="A746" i="10"/>
  <c r="A745" i="10"/>
  <c r="A744" i="10"/>
  <c r="A743" i="10"/>
  <c r="A742" i="10"/>
  <c r="A741" i="10"/>
  <c r="A740" i="10"/>
  <c r="A739" i="10"/>
  <c r="A738" i="10"/>
  <c r="A737" i="10"/>
  <c r="A736" i="10"/>
  <c r="A735" i="10"/>
  <c r="A734" i="10"/>
  <c r="A733" i="10"/>
  <c r="A732" i="10"/>
  <c r="A731" i="10"/>
  <c r="A730" i="10"/>
  <c r="A729" i="10"/>
  <c r="A728" i="10"/>
  <c r="A727" i="10"/>
  <c r="A726" i="10"/>
  <c r="A725" i="10"/>
  <c r="A724" i="10"/>
  <c r="A723" i="10"/>
  <c r="A722" i="10"/>
  <c r="A721" i="10"/>
  <c r="A720" i="10"/>
  <c r="A719" i="10"/>
  <c r="A718" i="10"/>
  <c r="A717" i="10"/>
  <c r="A716" i="10"/>
  <c r="A715" i="10"/>
  <c r="A714" i="10"/>
  <c r="A713" i="10"/>
  <c r="A712" i="10"/>
  <c r="A711" i="10"/>
  <c r="A710" i="10"/>
  <c r="A709" i="10"/>
  <c r="A708" i="10"/>
  <c r="A707" i="10"/>
  <c r="A706" i="10"/>
  <c r="A705" i="10"/>
  <c r="A704" i="10"/>
  <c r="A703" i="10"/>
  <c r="A702" i="10"/>
  <c r="A701" i="10"/>
  <c r="A700" i="10"/>
  <c r="A699" i="10"/>
  <c r="A698" i="10"/>
  <c r="A697" i="10"/>
  <c r="A696" i="10"/>
  <c r="A695" i="10"/>
  <c r="A694" i="10"/>
  <c r="A693" i="10"/>
  <c r="A692" i="10"/>
  <c r="A691" i="10"/>
  <c r="A690" i="10"/>
  <c r="A689" i="10"/>
  <c r="A688" i="10"/>
  <c r="A687" i="10"/>
  <c r="A686" i="10"/>
  <c r="A685" i="10"/>
  <c r="A684" i="10"/>
  <c r="A683" i="10"/>
  <c r="A682" i="10"/>
  <c r="A681" i="10"/>
  <c r="A680" i="10"/>
  <c r="A679" i="10"/>
  <c r="A678" i="10"/>
  <c r="A677" i="10"/>
  <c r="A676" i="10"/>
  <c r="A675" i="10"/>
  <c r="A674" i="10"/>
  <c r="A673" i="10"/>
  <c r="A672" i="10"/>
  <c r="A671" i="10"/>
  <c r="A670" i="10"/>
  <c r="A669" i="10"/>
  <c r="A668" i="10"/>
  <c r="A667" i="10"/>
  <c r="A666" i="10"/>
  <c r="A665" i="10"/>
  <c r="A664" i="10"/>
  <c r="A663" i="10"/>
  <c r="A662" i="10"/>
  <c r="A661" i="10"/>
  <c r="A660" i="10"/>
  <c r="A659" i="10"/>
  <c r="A658" i="10"/>
  <c r="A657" i="10"/>
  <c r="A656" i="10"/>
  <c r="A655" i="10"/>
  <c r="A654" i="10"/>
  <c r="A653" i="10"/>
  <c r="A652" i="10"/>
  <c r="A651" i="10"/>
  <c r="A650" i="10"/>
  <c r="A649" i="10"/>
  <c r="A648" i="10"/>
  <c r="A647" i="10"/>
  <c r="A646" i="10"/>
  <c r="A645" i="10"/>
  <c r="A644" i="10"/>
  <c r="A643" i="10"/>
  <c r="A642" i="10"/>
  <c r="A641" i="10"/>
  <c r="A640" i="10"/>
  <c r="A639" i="10"/>
  <c r="A638" i="10"/>
  <c r="A637" i="10"/>
  <c r="A636" i="10"/>
  <c r="A635" i="10"/>
  <c r="A634" i="10"/>
  <c r="A633" i="10"/>
  <c r="A632" i="10"/>
  <c r="A631" i="10"/>
  <c r="A630" i="10"/>
  <c r="A629" i="10"/>
  <c r="A628" i="10"/>
  <c r="A627" i="10"/>
  <c r="A626" i="10"/>
  <c r="A625" i="10"/>
  <c r="A624" i="10"/>
  <c r="A623" i="10"/>
  <c r="A622" i="10"/>
  <c r="A621" i="10"/>
  <c r="A620" i="10"/>
  <c r="A619" i="10"/>
  <c r="A618" i="10"/>
  <c r="A617" i="10"/>
  <c r="A616" i="10"/>
  <c r="A615" i="10"/>
  <c r="A614" i="10"/>
  <c r="A613" i="10"/>
  <c r="A612" i="10"/>
  <c r="A611" i="10"/>
  <c r="A610" i="10"/>
  <c r="A609" i="10"/>
  <c r="A608" i="10"/>
  <c r="A607" i="10"/>
  <c r="A606" i="10"/>
  <c r="A605" i="10"/>
  <c r="A604" i="10"/>
  <c r="A603" i="10"/>
  <c r="A602" i="10"/>
  <c r="A601" i="10"/>
  <c r="A600" i="10"/>
  <c r="A599" i="10"/>
  <c r="A598" i="10"/>
  <c r="A597" i="10"/>
  <c r="A596" i="10"/>
  <c r="A595" i="10"/>
  <c r="A594" i="10"/>
  <c r="A593" i="10"/>
  <c r="A592" i="10"/>
  <c r="A591" i="10"/>
  <c r="A590" i="10"/>
  <c r="A589" i="10"/>
  <c r="A588" i="10"/>
  <c r="A587" i="10"/>
  <c r="A586" i="10"/>
  <c r="A585" i="10"/>
  <c r="A584" i="10"/>
  <c r="A583" i="10"/>
  <c r="A582" i="10"/>
  <c r="A581" i="10"/>
  <c r="A580" i="10"/>
  <c r="A579" i="10"/>
  <c r="A578" i="10"/>
  <c r="A577" i="10"/>
  <c r="A576" i="10"/>
  <c r="A575" i="10"/>
  <c r="A574" i="10"/>
  <c r="A573" i="10"/>
  <c r="A572" i="10"/>
  <c r="A571" i="10"/>
  <c r="A570" i="10"/>
  <c r="A569" i="10"/>
  <c r="A568" i="10"/>
  <c r="A567" i="10"/>
  <c r="A566" i="10"/>
  <c r="A565" i="10"/>
  <c r="A564" i="10"/>
  <c r="A563" i="10"/>
  <c r="A562" i="10"/>
  <c r="A561" i="10"/>
  <c r="A560" i="10"/>
  <c r="A559" i="10"/>
  <c r="A558" i="10"/>
  <c r="A557" i="10"/>
  <c r="A556" i="10"/>
  <c r="A555" i="10"/>
  <c r="A554" i="10"/>
  <c r="A553" i="10"/>
  <c r="A552" i="10"/>
  <c r="A551" i="10"/>
  <c r="A550" i="10"/>
  <c r="A549" i="10"/>
  <c r="A548" i="10"/>
  <c r="A547" i="10"/>
  <c r="A546" i="10"/>
  <c r="A545" i="10"/>
  <c r="A544" i="10"/>
  <c r="A543" i="10"/>
  <c r="A542" i="10"/>
  <c r="A541" i="10"/>
  <c r="A540" i="10"/>
  <c r="A539" i="10"/>
  <c r="A538" i="10"/>
  <c r="A537" i="10"/>
  <c r="A536" i="10"/>
  <c r="A535" i="10"/>
  <c r="A534" i="10"/>
  <c r="A533" i="10"/>
  <c r="A532" i="10"/>
  <c r="A531" i="10"/>
  <c r="A530" i="10"/>
  <c r="A529" i="10"/>
  <c r="A528" i="10"/>
  <c r="A527" i="10"/>
  <c r="A526" i="10"/>
  <c r="A525" i="10"/>
  <c r="A524" i="10"/>
  <c r="A523" i="10"/>
  <c r="A522" i="10"/>
  <c r="A521" i="10"/>
  <c r="A520" i="10"/>
  <c r="A519" i="10"/>
  <c r="A518" i="10"/>
  <c r="A517" i="10"/>
  <c r="A516" i="10"/>
  <c r="A515" i="10"/>
  <c r="A514" i="10"/>
  <c r="A513" i="10"/>
  <c r="A512" i="10"/>
  <c r="A511" i="10"/>
  <c r="A510" i="10"/>
  <c r="A509" i="10"/>
  <c r="A508" i="10"/>
  <c r="A507" i="10"/>
  <c r="A506" i="10"/>
  <c r="A505" i="10"/>
  <c r="A504" i="10"/>
  <c r="A503" i="10"/>
  <c r="A502" i="10"/>
  <c r="A501" i="10"/>
  <c r="A500" i="10"/>
  <c r="A499" i="10"/>
  <c r="A498" i="10"/>
  <c r="A497" i="10"/>
  <c r="A496" i="10"/>
  <c r="A495" i="10"/>
  <c r="A494" i="10"/>
  <c r="A493" i="10"/>
  <c r="A492" i="10"/>
  <c r="A491" i="10"/>
  <c r="A490" i="10"/>
  <c r="A489" i="10"/>
  <c r="A488" i="10"/>
  <c r="A487" i="10"/>
  <c r="A486" i="10"/>
  <c r="A485" i="10"/>
  <c r="A484" i="10"/>
  <c r="A483" i="10"/>
  <c r="A482" i="10"/>
  <c r="A481" i="10"/>
  <c r="A480" i="10"/>
  <c r="A479" i="10"/>
  <c r="A478" i="10"/>
  <c r="A477" i="10"/>
  <c r="A476" i="10"/>
  <c r="A475" i="10"/>
  <c r="A474" i="10"/>
  <c r="A473" i="10"/>
  <c r="A472" i="10"/>
  <c r="A471" i="10"/>
  <c r="A470" i="10"/>
  <c r="A469" i="10"/>
  <c r="A468" i="10"/>
  <c r="A467" i="10"/>
  <c r="A466" i="10"/>
  <c r="A465" i="10"/>
  <c r="A464" i="10"/>
  <c r="A463" i="10"/>
  <c r="A462" i="10"/>
  <c r="A461" i="10"/>
  <c r="A460" i="10"/>
  <c r="A459" i="10"/>
  <c r="A458" i="10"/>
  <c r="A457" i="10"/>
  <c r="A456" i="10"/>
  <c r="A455" i="10"/>
  <c r="A454" i="10"/>
  <c r="A453" i="10"/>
  <c r="A452" i="10"/>
  <c r="A451" i="10"/>
  <c r="A450" i="10"/>
  <c r="A449" i="10"/>
  <c r="A448" i="10"/>
  <c r="A447" i="10"/>
  <c r="A446" i="10"/>
  <c r="A445" i="10"/>
  <c r="A444" i="10"/>
  <c r="A443" i="10"/>
  <c r="A442" i="10"/>
  <c r="A441" i="10"/>
  <c r="A440" i="10"/>
  <c r="A439" i="10"/>
  <c r="A438" i="10"/>
  <c r="A437" i="10"/>
  <c r="A436" i="10"/>
  <c r="A435" i="10"/>
  <c r="A434" i="10"/>
  <c r="A433" i="10"/>
  <c r="A432" i="10"/>
  <c r="A431" i="10"/>
  <c r="A430" i="10"/>
  <c r="A429" i="10"/>
  <c r="A428" i="10"/>
  <c r="A427" i="10"/>
  <c r="A426" i="10"/>
  <c r="A425" i="10"/>
  <c r="A424" i="10"/>
  <c r="A423" i="10"/>
  <c r="A422" i="10"/>
  <c r="A421" i="10"/>
  <c r="A420" i="10"/>
  <c r="A419" i="10"/>
  <c r="A418" i="10"/>
  <c r="A417" i="10"/>
  <c r="A416" i="10"/>
  <c r="A415" i="10"/>
  <c r="A414" i="10"/>
  <c r="A413" i="10"/>
  <c r="A412" i="10"/>
  <c r="A411" i="10"/>
  <c r="A410" i="10"/>
  <c r="A409" i="10"/>
  <c r="A408" i="10"/>
  <c r="A407" i="10"/>
  <c r="A406" i="10"/>
  <c r="A405" i="10"/>
  <c r="A404" i="10"/>
  <c r="A403" i="10"/>
  <c r="A402" i="10"/>
  <c r="A401" i="10"/>
  <c r="A400" i="10"/>
  <c r="A399" i="10"/>
  <c r="A398" i="10"/>
  <c r="A397" i="10"/>
  <c r="A396" i="10"/>
  <c r="A395" i="10"/>
  <c r="A394" i="10"/>
  <c r="A393" i="10"/>
  <c r="A392" i="10"/>
  <c r="A391" i="10"/>
  <c r="A390" i="10"/>
  <c r="A389" i="10"/>
  <c r="A388" i="10"/>
  <c r="A387" i="10"/>
  <c r="A386" i="10"/>
  <c r="A385" i="10"/>
  <c r="A384" i="10"/>
  <c r="A383" i="10"/>
  <c r="A382" i="10"/>
  <c r="A381" i="10"/>
  <c r="A380" i="10"/>
  <c r="A379" i="10"/>
  <c r="A378" i="10"/>
  <c r="A377" i="10"/>
  <c r="A376" i="10"/>
  <c r="A375" i="10"/>
  <c r="A374" i="10"/>
  <c r="A373" i="10"/>
  <c r="A372" i="10"/>
  <c r="A371" i="10"/>
  <c r="A370" i="10"/>
  <c r="A369" i="10"/>
  <c r="A368" i="10"/>
  <c r="A367" i="10"/>
  <c r="A366" i="10"/>
  <c r="A365" i="10"/>
  <c r="A364" i="10"/>
  <c r="A363" i="10"/>
  <c r="A362" i="10"/>
  <c r="A361" i="10"/>
  <c r="A360" i="10"/>
  <c r="A359" i="10"/>
  <c r="A358" i="10"/>
  <c r="A357" i="10"/>
  <c r="A356" i="10"/>
  <c r="A355" i="10"/>
  <c r="A354" i="10"/>
  <c r="A353" i="10"/>
  <c r="A352" i="10"/>
  <c r="A351" i="10"/>
  <c r="A350" i="10"/>
  <c r="A349" i="10"/>
  <c r="A348" i="10"/>
  <c r="A347" i="10"/>
  <c r="A346" i="10"/>
  <c r="A345" i="10"/>
  <c r="A344" i="10"/>
  <c r="A343" i="10"/>
  <c r="A342" i="10"/>
  <c r="A341" i="10"/>
  <c r="A340" i="10"/>
  <c r="A339" i="10"/>
  <c r="A338" i="10"/>
  <c r="A337" i="10"/>
  <c r="A336" i="10"/>
  <c r="A335" i="10"/>
  <c r="A334" i="10"/>
  <c r="A333" i="10"/>
  <c r="A332" i="10"/>
  <c r="A331" i="10"/>
  <c r="A330" i="10"/>
  <c r="A329" i="10"/>
  <c r="A328" i="10"/>
  <c r="A327" i="10"/>
  <c r="A326" i="10"/>
  <c r="A325" i="10"/>
  <c r="A324" i="10"/>
  <c r="A323" i="10"/>
  <c r="A322" i="10"/>
  <c r="A321" i="10"/>
  <c r="A320" i="10"/>
  <c r="A319" i="10"/>
  <c r="A318" i="10"/>
  <c r="A317" i="10"/>
  <c r="A316" i="10"/>
  <c r="A315" i="10"/>
  <c r="A314" i="10"/>
  <c r="A313" i="10"/>
  <c r="A312" i="10"/>
  <c r="A311" i="10"/>
  <c r="A310" i="10"/>
  <c r="A309" i="10"/>
  <c r="A308" i="10"/>
  <c r="A307" i="10"/>
  <c r="A306" i="10"/>
  <c r="A305" i="10"/>
  <c r="A304" i="10"/>
  <c r="A303" i="10"/>
  <c r="A302" i="10"/>
  <c r="A301" i="10"/>
  <c r="A300" i="10"/>
  <c r="A299" i="10"/>
  <c r="A298" i="10"/>
  <c r="A297" i="10"/>
  <c r="A296" i="10"/>
  <c r="A295" i="10"/>
  <c r="A294" i="10"/>
  <c r="A293" i="10"/>
  <c r="A292" i="10"/>
  <c r="A291" i="10"/>
  <c r="A290" i="10"/>
  <c r="A289" i="10"/>
  <c r="A288" i="10"/>
  <c r="A287" i="10"/>
  <c r="A286" i="10"/>
  <c r="A285" i="10"/>
  <c r="A284" i="10"/>
  <c r="A283" i="10"/>
  <c r="A282" i="10"/>
  <c r="A281" i="10"/>
  <c r="A280" i="10"/>
  <c r="A279" i="10"/>
  <c r="A278" i="10"/>
  <c r="A277" i="10"/>
  <c r="A276" i="10"/>
  <c r="A275" i="10"/>
  <c r="A274" i="10"/>
  <c r="A273" i="10"/>
  <c r="A272" i="10"/>
  <c r="A271" i="10"/>
  <c r="A270" i="10"/>
  <c r="A269" i="10"/>
  <c r="A268" i="10"/>
  <c r="A267" i="10"/>
  <c r="A266" i="10"/>
  <c r="A265" i="10"/>
  <c r="A264" i="10"/>
  <c r="A263" i="10"/>
  <c r="A262" i="10"/>
  <c r="A261" i="10"/>
  <c r="A260" i="10"/>
  <c r="A259" i="10"/>
  <c r="A258" i="10"/>
  <c r="A257" i="10"/>
  <c r="A256" i="10"/>
  <c r="A255" i="10"/>
  <c r="A254" i="10"/>
  <c r="A253" i="10"/>
  <c r="A252" i="10"/>
  <c r="A251" i="10"/>
  <c r="A250" i="10"/>
  <c r="A249" i="10"/>
  <c r="A248" i="10"/>
  <c r="A247" i="10"/>
  <c r="A246" i="10"/>
  <c r="A245" i="10"/>
  <c r="A244" i="10"/>
  <c r="A243" i="10"/>
  <c r="A242" i="10"/>
  <c r="A241" i="10"/>
  <c r="A240" i="10"/>
  <c r="A239" i="10"/>
  <c r="A238" i="10"/>
  <c r="A237" i="10"/>
  <c r="A236" i="10"/>
  <c r="A235" i="10"/>
  <c r="A234" i="10"/>
  <c r="A233" i="10"/>
  <c r="A232" i="10"/>
  <c r="A231" i="10"/>
  <c r="A230" i="10"/>
  <c r="A229" i="10"/>
  <c r="A228" i="10"/>
  <c r="A227" i="10"/>
  <c r="A226" i="10"/>
  <c r="A225" i="10"/>
  <c r="A224" i="10"/>
  <c r="A223" i="10"/>
  <c r="A222" i="10"/>
  <c r="A221" i="10"/>
  <c r="A220" i="10"/>
  <c r="A219" i="10"/>
  <c r="A218" i="10"/>
  <c r="A217" i="10"/>
  <c r="A216" i="10"/>
  <c r="A215" i="10"/>
  <c r="A214" i="10"/>
  <c r="A213" i="10"/>
  <c r="A212" i="10"/>
  <c r="A211" i="10"/>
  <c r="A210" i="10"/>
  <c r="A209" i="10"/>
  <c r="A208" i="10"/>
  <c r="A207" i="10"/>
  <c r="A206" i="10"/>
  <c r="A205" i="10"/>
  <c r="A204" i="10"/>
  <c r="A203" i="10"/>
  <c r="A202" i="10"/>
  <c r="A201" i="10"/>
  <c r="A200" i="10"/>
  <c r="A199" i="10"/>
  <c r="A198" i="10"/>
  <c r="A197" i="10"/>
  <c r="A196" i="10"/>
  <c r="A195" i="10"/>
  <c r="A194" i="10"/>
  <c r="A193" i="10"/>
  <c r="A192" i="10"/>
  <c r="A191" i="10"/>
  <c r="A190" i="10"/>
  <c r="A189" i="10"/>
  <c r="A188" i="10"/>
  <c r="A187" i="10"/>
  <c r="A186" i="10"/>
  <c r="A185" i="10"/>
  <c r="A184" i="10"/>
  <c r="A183" i="10"/>
  <c r="A182" i="10"/>
  <c r="A181" i="10"/>
  <c r="A180" i="10"/>
  <c r="A179" i="10"/>
  <c r="A178" i="10"/>
  <c r="A177" i="10"/>
  <c r="A176" i="10"/>
  <c r="A175" i="10"/>
  <c r="A174" i="10"/>
  <c r="A173" i="10"/>
  <c r="A172" i="10"/>
  <c r="A171" i="10"/>
  <c r="A170" i="10"/>
  <c r="A169" i="10"/>
  <c r="A168" i="10"/>
  <c r="A167" i="10"/>
  <c r="A166" i="10"/>
  <c r="A165" i="10"/>
  <c r="A164" i="10"/>
  <c r="A163" i="10"/>
  <c r="A162" i="10"/>
  <c r="A161" i="10"/>
  <c r="A160" i="10"/>
  <c r="A159" i="10"/>
  <c r="A158" i="10"/>
  <c r="A157" i="10"/>
  <c r="A156" i="10"/>
  <c r="A155" i="10"/>
  <c r="A154" i="10"/>
  <c r="A153" i="10"/>
  <c r="A152" i="10"/>
  <c r="A151" i="10"/>
  <c r="A150" i="10"/>
  <c r="A149" i="10"/>
  <c r="A148" i="10"/>
  <c r="A147" i="10"/>
  <c r="A146" i="10"/>
  <c r="A145" i="10"/>
  <c r="A144" i="10"/>
  <c r="A143" i="10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A1" i="10"/>
  <c r="B6" i="8"/>
  <c r="A6" i="8"/>
  <c r="B5" i="8"/>
  <c r="A5" i="8"/>
  <c r="B4" i="8"/>
  <c r="A4" i="8"/>
  <c r="J19" i="7"/>
  <c r="J18" i="7"/>
  <c r="D18" i="7"/>
  <c r="J17" i="7"/>
  <c r="D17" i="7"/>
  <c r="J16" i="7"/>
  <c r="D16" i="7"/>
  <c r="J15" i="7"/>
  <c r="J14" i="7"/>
  <c r="J13" i="7"/>
  <c r="N10" i="7"/>
  <c r="C8" i="7"/>
  <c r="C7" i="7"/>
  <c r="C6" i="7"/>
  <c r="G42" i="6"/>
  <c r="F42" i="6"/>
  <c r="E42" i="6"/>
  <c r="D42" i="6"/>
  <c r="C42" i="6"/>
  <c r="D41" i="6"/>
  <c r="C41" i="6"/>
  <c r="F41" i="6" s="1"/>
  <c r="C40" i="6"/>
  <c r="D40" i="6" s="1"/>
  <c r="C39" i="6"/>
  <c r="C38" i="6"/>
  <c r="C37" i="6"/>
  <c r="D36" i="6"/>
  <c r="C36" i="6"/>
  <c r="C35" i="6"/>
  <c r="C34" i="6"/>
  <c r="H33" i="6"/>
  <c r="G33" i="6"/>
  <c r="F33" i="6"/>
  <c r="E33" i="6"/>
  <c r="C33" i="6"/>
  <c r="E32" i="6"/>
  <c r="D32" i="6"/>
  <c r="C32" i="6"/>
  <c r="F32" i="6" s="1"/>
  <c r="D31" i="6"/>
  <c r="C31" i="6"/>
  <c r="C30" i="6"/>
  <c r="C29" i="6"/>
  <c r="C28" i="6"/>
  <c r="C27" i="6"/>
  <c r="D27" i="6" s="1"/>
  <c r="M26" i="6"/>
  <c r="I26" i="6"/>
  <c r="C26" i="6"/>
  <c r="D26" i="6" s="1"/>
  <c r="M25" i="6"/>
  <c r="C25" i="6"/>
  <c r="M24" i="6"/>
  <c r="I24" i="6"/>
  <c r="H24" i="6"/>
  <c r="G24" i="6"/>
  <c r="C24" i="6"/>
  <c r="C23" i="6"/>
  <c r="C22" i="6"/>
  <c r="C21" i="6"/>
  <c r="C20" i="6"/>
  <c r="C19" i="6"/>
  <c r="H18" i="6"/>
  <c r="F18" i="6"/>
  <c r="E18" i="6"/>
  <c r="C18" i="6"/>
  <c r="C17" i="6"/>
  <c r="C16" i="6"/>
  <c r="C9" i="6"/>
  <c r="J9" i="6" s="1"/>
  <c r="C8" i="6"/>
  <c r="J8" i="6" s="1"/>
  <c r="C7" i="6"/>
  <c r="AE2470" i="5"/>
  <c r="AD2470" i="5"/>
  <c r="AC2470" i="5"/>
  <c r="AB2470" i="5"/>
  <c r="X2470" i="5"/>
  <c r="U2470" i="5"/>
  <c r="R2470" i="5"/>
  <c r="O2470" i="5"/>
  <c r="L2470" i="5"/>
  <c r="I2470" i="5"/>
  <c r="AE2469" i="5"/>
  <c r="AD2469" i="5"/>
  <c r="AF2469" i="5" s="1"/>
  <c r="AC2469" i="5"/>
  <c r="AH2469" i="5" s="1"/>
  <c r="A2469" i="5" s="1"/>
  <c r="AB2469" i="5"/>
  <c r="X2469" i="5"/>
  <c r="U2469" i="5"/>
  <c r="R2469" i="5"/>
  <c r="O2469" i="5"/>
  <c r="L2469" i="5"/>
  <c r="I2469" i="5"/>
  <c r="AE2468" i="5"/>
  <c r="AD2468" i="5"/>
  <c r="AC2468" i="5"/>
  <c r="AB2468" i="5"/>
  <c r="X2468" i="5"/>
  <c r="U2468" i="5"/>
  <c r="R2468" i="5"/>
  <c r="O2468" i="5"/>
  <c r="L2468" i="5"/>
  <c r="I2468" i="5"/>
  <c r="AE2467" i="5"/>
  <c r="AD2467" i="5"/>
  <c r="AC2467" i="5"/>
  <c r="AB2467" i="5"/>
  <c r="X2467" i="5"/>
  <c r="U2467" i="5"/>
  <c r="R2467" i="5"/>
  <c r="O2467" i="5"/>
  <c r="L2467" i="5"/>
  <c r="I2467" i="5"/>
  <c r="AE2466" i="5"/>
  <c r="AD2466" i="5"/>
  <c r="AC2466" i="5"/>
  <c r="AI2466" i="5" s="1"/>
  <c r="AB2466" i="5"/>
  <c r="X2466" i="5"/>
  <c r="U2466" i="5"/>
  <c r="R2466" i="5"/>
  <c r="O2466" i="5"/>
  <c r="L2466" i="5"/>
  <c r="I2466" i="5"/>
  <c r="AE2465" i="5"/>
  <c r="AD2465" i="5"/>
  <c r="AC2465" i="5"/>
  <c r="AB2465" i="5"/>
  <c r="X2465" i="5"/>
  <c r="U2465" i="5"/>
  <c r="R2465" i="5"/>
  <c r="O2465" i="5"/>
  <c r="L2465" i="5"/>
  <c r="I2465" i="5"/>
  <c r="AI2464" i="5"/>
  <c r="AH2464" i="5"/>
  <c r="A2464" i="5" s="1"/>
  <c r="AF2464" i="5"/>
  <c r="AE2464" i="5"/>
  <c r="AD2464" i="5"/>
  <c r="AC2464" i="5"/>
  <c r="AB2464" i="5"/>
  <c r="X2464" i="5"/>
  <c r="U2464" i="5"/>
  <c r="R2464" i="5"/>
  <c r="O2464" i="5"/>
  <c r="L2464" i="5"/>
  <c r="I2464" i="5"/>
  <c r="AE2463" i="5"/>
  <c r="AD2463" i="5"/>
  <c r="AC2463" i="5"/>
  <c r="AB2463" i="5"/>
  <c r="X2463" i="5"/>
  <c r="U2463" i="5"/>
  <c r="R2463" i="5"/>
  <c r="O2463" i="5"/>
  <c r="L2463" i="5"/>
  <c r="I2463" i="5"/>
  <c r="AF2462" i="5"/>
  <c r="AE2462" i="5"/>
  <c r="AD2462" i="5"/>
  <c r="AC2462" i="5"/>
  <c r="AI2462" i="5" s="1"/>
  <c r="AB2462" i="5"/>
  <c r="X2462" i="5"/>
  <c r="U2462" i="5"/>
  <c r="R2462" i="5"/>
  <c r="O2462" i="5"/>
  <c r="L2462" i="5"/>
  <c r="I2462" i="5"/>
  <c r="AE2461" i="5"/>
  <c r="AD2461" i="5"/>
  <c r="AC2461" i="5"/>
  <c r="AB2461" i="5"/>
  <c r="X2461" i="5"/>
  <c r="U2461" i="5"/>
  <c r="R2461" i="5"/>
  <c r="O2461" i="5"/>
  <c r="L2461" i="5"/>
  <c r="I2461" i="5"/>
  <c r="AE2460" i="5"/>
  <c r="AD2460" i="5"/>
  <c r="AC2460" i="5"/>
  <c r="AI2460" i="5" s="1"/>
  <c r="AB2460" i="5"/>
  <c r="X2460" i="5"/>
  <c r="U2460" i="5"/>
  <c r="R2460" i="5"/>
  <c r="O2460" i="5"/>
  <c r="L2460" i="5"/>
  <c r="I2460" i="5"/>
  <c r="AE2459" i="5"/>
  <c r="AD2459" i="5"/>
  <c r="AC2459" i="5"/>
  <c r="AB2459" i="5"/>
  <c r="X2459" i="5"/>
  <c r="U2459" i="5"/>
  <c r="R2459" i="5"/>
  <c r="O2459" i="5"/>
  <c r="L2459" i="5"/>
  <c r="I2459" i="5"/>
  <c r="AE2458" i="5"/>
  <c r="AD2458" i="5"/>
  <c r="AC2458" i="5"/>
  <c r="AI2458" i="5" s="1"/>
  <c r="AB2458" i="5"/>
  <c r="X2458" i="5"/>
  <c r="U2458" i="5"/>
  <c r="R2458" i="5"/>
  <c r="O2458" i="5"/>
  <c r="L2458" i="5"/>
  <c r="I2458" i="5"/>
  <c r="AE2457" i="5"/>
  <c r="AD2457" i="5"/>
  <c r="AF2457" i="5" s="1"/>
  <c r="AC2457" i="5"/>
  <c r="AH2457" i="5" s="1"/>
  <c r="A2457" i="5" s="1"/>
  <c r="AB2457" i="5"/>
  <c r="X2457" i="5"/>
  <c r="U2457" i="5"/>
  <c r="R2457" i="5"/>
  <c r="O2457" i="5"/>
  <c r="L2457" i="5"/>
  <c r="I2457" i="5"/>
  <c r="AE2456" i="5"/>
  <c r="AD2456" i="5"/>
  <c r="AC2456" i="5"/>
  <c r="AI2456" i="5" s="1"/>
  <c r="AB2456" i="5"/>
  <c r="X2456" i="5"/>
  <c r="U2456" i="5"/>
  <c r="R2456" i="5"/>
  <c r="O2456" i="5"/>
  <c r="L2456" i="5"/>
  <c r="I2456" i="5"/>
  <c r="AE2455" i="5"/>
  <c r="AD2455" i="5"/>
  <c r="AC2455" i="5"/>
  <c r="AI2455" i="5" s="1"/>
  <c r="AB2455" i="5"/>
  <c r="X2455" i="5"/>
  <c r="U2455" i="5"/>
  <c r="R2455" i="5"/>
  <c r="O2455" i="5"/>
  <c r="L2455" i="5"/>
  <c r="I2455" i="5"/>
  <c r="AH2454" i="5"/>
  <c r="A2454" i="5" s="1"/>
  <c r="AE2454" i="5"/>
  <c r="AD2454" i="5"/>
  <c r="AF2454" i="5" s="1"/>
  <c r="AC2454" i="5"/>
  <c r="AI2454" i="5" s="1"/>
  <c r="AB2454" i="5"/>
  <c r="X2454" i="5"/>
  <c r="U2454" i="5"/>
  <c r="R2454" i="5"/>
  <c r="O2454" i="5"/>
  <c r="L2454" i="5"/>
  <c r="I2454" i="5"/>
  <c r="AE2453" i="5"/>
  <c r="AD2453" i="5"/>
  <c r="AC2453" i="5"/>
  <c r="AH2453" i="5" s="1"/>
  <c r="A2453" i="5" s="1"/>
  <c r="AB2453" i="5"/>
  <c r="X2453" i="5"/>
  <c r="U2453" i="5"/>
  <c r="R2453" i="5"/>
  <c r="O2453" i="5"/>
  <c r="L2453" i="5"/>
  <c r="I2453" i="5"/>
  <c r="AE2452" i="5"/>
  <c r="AD2452" i="5"/>
  <c r="AF2452" i="5" s="1"/>
  <c r="AC2452" i="5"/>
  <c r="AI2452" i="5" s="1"/>
  <c r="AB2452" i="5"/>
  <c r="X2452" i="5"/>
  <c r="U2452" i="5"/>
  <c r="R2452" i="5"/>
  <c r="O2452" i="5"/>
  <c r="L2452" i="5"/>
  <c r="I2452" i="5"/>
  <c r="AE2451" i="5"/>
  <c r="AD2451" i="5"/>
  <c r="AC2451" i="5"/>
  <c r="AB2451" i="5"/>
  <c r="X2451" i="5"/>
  <c r="U2451" i="5"/>
  <c r="R2451" i="5"/>
  <c r="O2451" i="5"/>
  <c r="L2451" i="5"/>
  <c r="I2451" i="5"/>
  <c r="AE2450" i="5"/>
  <c r="AD2450" i="5"/>
  <c r="AC2450" i="5"/>
  <c r="AI2450" i="5" s="1"/>
  <c r="AB2450" i="5"/>
  <c r="X2450" i="5"/>
  <c r="U2450" i="5"/>
  <c r="R2450" i="5"/>
  <c r="O2450" i="5"/>
  <c r="L2450" i="5"/>
  <c r="I2450" i="5"/>
  <c r="AE2449" i="5"/>
  <c r="AD2449" i="5"/>
  <c r="AC2449" i="5"/>
  <c r="AH2449" i="5" s="1"/>
  <c r="A2449" i="5" s="1"/>
  <c r="AB2449" i="5"/>
  <c r="X2449" i="5"/>
  <c r="U2449" i="5"/>
  <c r="R2449" i="5"/>
  <c r="O2449" i="5"/>
  <c r="L2449" i="5"/>
  <c r="I2449" i="5"/>
  <c r="AI2448" i="5"/>
  <c r="AE2448" i="5"/>
  <c r="AD2448" i="5"/>
  <c r="AF2448" i="5" s="1"/>
  <c r="AC2448" i="5"/>
  <c r="AH2448" i="5" s="1"/>
  <c r="A2448" i="5" s="1"/>
  <c r="AB2448" i="5"/>
  <c r="X2448" i="5"/>
  <c r="U2448" i="5"/>
  <c r="R2448" i="5"/>
  <c r="O2448" i="5"/>
  <c r="L2448" i="5"/>
  <c r="I2448" i="5"/>
  <c r="AI2447" i="5"/>
  <c r="AH2447" i="5"/>
  <c r="A2447" i="5" s="1"/>
  <c r="AE2447" i="5"/>
  <c r="AD2447" i="5"/>
  <c r="AC2447" i="5"/>
  <c r="AB2447" i="5"/>
  <c r="X2447" i="5"/>
  <c r="U2447" i="5"/>
  <c r="R2447" i="5"/>
  <c r="O2447" i="5"/>
  <c r="L2447" i="5"/>
  <c r="I2447" i="5"/>
  <c r="AE2446" i="5"/>
  <c r="AD2446" i="5"/>
  <c r="AF2446" i="5" s="1"/>
  <c r="AC2446" i="5"/>
  <c r="AI2446" i="5" s="1"/>
  <c r="AB2446" i="5"/>
  <c r="X2446" i="5"/>
  <c r="U2446" i="5"/>
  <c r="R2446" i="5"/>
  <c r="O2446" i="5"/>
  <c r="L2446" i="5"/>
  <c r="I2446" i="5"/>
  <c r="AE2445" i="5"/>
  <c r="AD2445" i="5"/>
  <c r="AF2445" i="5" s="1"/>
  <c r="AC2445" i="5"/>
  <c r="AH2445" i="5" s="1"/>
  <c r="A2445" i="5" s="1"/>
  <c r="AB2445" i="5"/>
  <c r="X2445" i="5"/>
  <c r="U2445" i="5"/>
  <c r="R2445" i="5"/>
  <c r="O2445" i="5"/>
  <c r="L2445" i="5"/>
  <c r="I2445" i="5"/>
  <c r="AI2444" i="5"/>
  <c r="AE2444" i="5"/>
  <c r="AD2444" i="5"/>
  <c r="AC2444" i="5"/>
  <c r="AH2444" i="5" s="1"/>
  <c r="A2444" i="5" s="1"/>
  <c r="AB2444" i="5"/>
  <c r="X2444" i="5"/>
  <c r="U2444" i="5"/>
  <c r="R2444" i="5"/>
  <c r="O2444" i="5"/>
  <c r="L2444" i="5"/>
  <c r="I2444" i="5"/>
  <c r="AE2443" i="5"/>
  <c r="AD2443" i="5"/>
  <c r="AC2443" i="5"/>
  <c r="AB2443" i="5"/>
  <c r="X2443" i="5"/>
  <c r="U2443" i="5"/>
  <c r="R2443" i="5"/>
  <c r="O2443" i="5"/>
  <c r="L2443" i="5"/>
  <c r="I2443" i="5"/>
  <c r="AE2442" i="5"/>
  <c r="AD2442" i="5"/>
  <c r="AC2442" i="5"/>
  <c r="AI2442" i="5" s="1"/>
  <c r="AB2442" i="5"/>
  <c r="X2442" i="5"/>
  <c r="U2442" i="5"/>
  <c r="R2442" i="5"/>
  <c r="O2442" i="5"/>
  <c r="L2442" i="5"/>
  <c r="I2442" i="5"/>
  <c r="AE2441" i="5"/>
  <c r="AD2441" i="5"/>
  <c r="AF2441" i="5" s="1"/>
  <c r="AC2441" i="5"/>
  <c r="AH2441" i="5" s="1"/>
  <c r="A2441" i="5" s="1"/>
  <c r="AB2441" i="5"/>
  <c r="X2441" i="5"/>
  <c r="U2441" i="5"/>
  <c r="R2441" i="5"/>
  <c r="O2441" i="5"/>
  <c r="L2441" i="5"/>
  <c r="I2441" i="5"/>
  <c r="AE2440" i="5"/>
  <c r="AD2440" i="5"/>
  <c r="AF2440" i="5" s="1"/>
  <c r="AC2440" i="5"/>
  <c r="AI2440" i="5" s="1"/>
  <c r="AB2440" i="5"/>
  <c r="X2440" i="5"/>
  <c r="U2440" i="5"/>
  <c r="R2440" i="5"/>
  <c r="O2440" i="5"/>
  <c r="L2440" i="5"/>
  <c r="I2440" i="5"/>
  <c r="AE2439" i="5"/>
  <c r="AD2439" i="5"/>
  <c r="AC2439" i="5"/>
  <c r="AI2439" i="5" s="1"/>
  <c r="AB2439" i="5"/>
  <c r="X2439" i="5"/>
  <c r="U2439" i="5"/>
  <c r="R2439" i="5"/>
  <c r="O2439" i="5"/>
  <c r="L2439" i="5"/>
  <c r="I2439" i="5"/>
  <c r="AE2438" i="5"/>
  <c r="AD2438" i="5"/>
  <c r="AC2438" i="5"/>
  <c r="AB2438" i="5"/>
  <c r="X2438" i="5"/>
  <c r="U2438" i="5"/>
  <c r="R2438" i="5"/>
  <c r="O2438" i="5"/>
  <c r="L2438" i="5"/>
  <c r="I2438" i="5"/>
  <c r="AE2437" i="5"/>
  <c r="AD2437" i="5"/>
  <c r="AF2437" i="5" s="1"/>
  <c r="AC2437" i="5"/>
  <c r="AH2437" i="5" s="1"/>
  <c r="A2437" i="5" s="1"/>
  <c r="AB2437" i="5"/>
  <c r="X2437" i="5"/>
  <c r="U2437" i="5"/>
  <c r="R2437" i="5"/>
  <c r="O2437" i="5"/>
  <c r="L2437" i="5"/>
  <c r="I2437" i="5"/>
  <c r="AE2436" i="5"/>
  <c r="AD2436" i="5"/>
  <c r="AC2436" i="5"/>
  <c r="AB2436" i="5"/>
  <c r="X2436" i="5"/>
  <c r="U2436" i="5"/>
  <c r="R2436" i="5"/>
  <c r="O2436" i="5"/>
  <c r="L2436" i="5"/>
  <c r="I2436" i="5"/>
  <c r="AE2435" i="5"/>
  <c r="AD2435" i="5"/>
  <c r="AC2435" i="5"/>
  <c r="AB2435" i="5"/>
  <c r="X2435" i="5"/>
  <c r="U2435" i="5"/>
  <c r="R2435" i="5"/>
  <c r="O2435" i="5"/>
  <c r="L2435" i="5"/>
  <c r="I2435" i="5"/>
  <c r="AE2434" i="5"/>
  <c r="AD2434" i="5"/>
  <c r="AC2434" i="5"/>
  <c r="AI2434" i="5" s="1"/>
  <c r="AB2434" i="5"/>
  <c r="X2434" i="5"/>
  <c r="U2434" i="5"/>
  <c r="R2434" i="5"/>
  <c r="O2434" i="5"/>
  <c r="L2434" i="5"/>
  <c r="I2434" i="5"/>
  <c r="AE2433" i="5"/>
  <c r="AD2433" i="5"/>
  <c r="AC2433" i="5"/>
  <c r="AB2433" i="5"/>
  <c r="X2433" i="5"/>
  <c r="U2433" i="5"/>
  <c r="R2433" i="5"/>
  <c r="O2433" i="5"/>
  <c r="L2433" i="5"/>
  <c r="I2433" i="5"/>
  <c r="AE2432" i="5"/>
  <c r="AD2432" i="5"/>
  <c r="AF2432" i="5" s="1"/>
  <c r="AC2432" i="5"/>
  <c r="AI2432" i="5" s="1"/>
  <c r="AB2432" i="5"/>
  <c r="X2432" i="5"/>
  <c r="U2432" i="5"/>
  <c r="R2432" i="5"/>
  <c r="O2432" i="5"/>
  <c r="L2432" i="5"/>
  <c r="I2432" i="5"/>
  <c r="AE2431" i="5"/>
  <c r="AD2431" i="5"/>
  <c r="AC2431" i="5"/>
  <c r="AB2431" i="5"/>
  <c r="X2431" i="5"/>
  <c r="U2431" i="5"/>
  <c r="R2431" i="5"/>
  <c r="O2431" i="5"/>
  <c r="L2431" i="5"/>
  <c r="I2431" i="5"/>
  <c r="AF2430" i="5"/>
  <c r="AE2430" i="5"/>
  <c r="AD2430" i="5"/>
  <c r="AC2430" i="5"/>
  <c r="AI2430" i="5" s="1"/>
  <c r="AB2430" i="5"/>
  <c r="X2430" i="5"/>
  <c r="U2430" i="5"/>
  <c r="R2430" i="5"/>
  <c r="O2430" i="5"/>
  <c r="L2430" i="5"/>
  <c r="I2430" i="5"/>
  <c r="AE2429" i="5"/>
  <c r="AD2429" i="5"/>
  <c r="AC2429" i="5"/>
  <c r="AB2429" i="5"/>
  <c r="X2429" i="5"/>
  <c r="U2429" i="5"/>
  <c r="R2429" i="5"/>
  <c r="O2429" i="5"/>
  <c r="L2429" i="5"/>
  <c r="I2429" i="5"/>
  <c r="AE2428" i="5"/>
  <c r="AD2428" i="5"/>
  <c r="AF2428" i="5" s="1"/>
  <c r="AC2428" i="5"/>
  <c r="AI2428" i="5" s="1"/>
  <c r="AB2428" i="5"/>
  <c r="X2428" i="5"/>
  <c r="U2428" i="5"/>
  <c r="R2428" i="5"/>
  <c r="O2428" i="5"/>
  <c r="L2428" i="5"/>
  <c r="I2428" i="5"/>
  <c r="AE2427" i="5"/>
  <c r="AD2427" i="5"/>
  <c r="AC2427" i="5"/>
  <c r="AB2427" i="5"/>
  <c r="X2427" i="5"/>
  <c r="U2427" i="5"/>
  <c r="R2427" i="5"/>
  <c r="O2427" i="5"/>
  <c r="L2427" i="5"/>
  <c r="I2427" i="5"/>
  <c r="AE2426" i="5"/>
  <c r="AD2426" i="5"/>
  <c r="AC2426" i="5"/>
  <c r="AI2426" i="5" s="1"/>
  <c r="AB2426" i="5"/>
  <c r="X2426" i="5"/>
  <c r="U2426" i="5"/>
  <c r="R2426" i="5"/>
  <c r="O2426" i="5"/>
  <c r="L2426" i="5"/>
  <c r="I2426" i="5"/>
  <c r="AE2425" i="5"/>
  <c r="AD2425" i="5"/>
  <c r="AF2425" i="5" s="1"/>
  <c r="AC2425" i="5"/>
  <c r="AH2425" i="5" s="1"/>
  <c r="A2425" i="5" s="1"/>
  <c r="AB2425" i="5"/>
  <c r="X2425" i="5"/>
  <c r="U2425" i="5"/>
  <c r="R2425" i="5"/>
  <c r="O2425" i="5"/>
  <c r="L2425" i="5"/>
  <c r="I2425" i="5"/>
  <c r="AF2424" i="5"/>
  <c r="AE2424" i="5"/>
  <c r="AD2424" i="5"/>
  <c r="AC2424" i="5"/>
  <c r="AI2424" i="5" s="1"/>
  <c r="AB2424" i="5"/>
  <c r="X2424" i="5"/>
  <c r="U2424" i="5"/>
  <c r="R2424" i="5"/>
  <c r="O2424" i="5"/>
  <c r="L2424" i="5"/>
  <c r="I2424" i="5"/>
  <c r="AE2423" i="5"/>
  <c r="AD2423" i="5"/>
  <c r="AC2423" i="5"/>
  <c r="AI2423" i="5" s="1"/>
  <c r="AB2423" i="5"/>
  <c r="X2423" i="5"/>
  <c r="U2423" i="5"/>
  <c r="R2423" i="5"/>
  <c r="O2423" i="5"/>
  <c r="L2423" i="5"/>
  <c r="I2423" i="5"/>
  <c r="AE2422" i="5"/>
  <c r="AD2422" i="5"/>
  <c r="AF2422" i="5" s="1"/>
  <c r="AC2422" i="5"/>
  <c r="AI2422" i="5" s="1"/>
  <c r="AB2422" i="5"/>
  <c r="X2422" i="5"/>
  <c r="U2422" i="5"/>
  <c r="R2422" i="5"/>
  <c r="O2422" i="5"/>
  <c r="L2422" i="5"/>
  <c r="I2422" i="5"/>
  <c r="AF2421" i="5"/>
  <c r="AE2421" i="5"/>
  <c r="AD2421" i="5"/>
  <c r="AC2421" i="5"/>
  <c r="AH2421" i="5" s="1"/>
  <c r="A2421" i="5" s="1"/>
  <c r="AB2421" i="5"/>
  <c r="X2421" i="5"/>
  <c r="U2421" i="5"/>
  <c r="R2421" i="5"/>
  <c r="O2421" i="5"/>
  <c r="L2421" i="5"/>
  <c r="I2421" i="5"/>
  <c r="AE2420" i="5"/>
  <c r="AD2420" i="5"/>
  <c r="AF2420" i="5" s="1"/>
  <c r="AC2420" i="5"/>
  <c r="AI2420" i="5" s="1"/>
  <c r="AB2420" i="5"/>
  <c r="X2420" i="5"/>
  <c r="U2420" i="5"/>
  <c r="R2420" i="5"/>
  <c r="O2420" i="5"/>
  <c r="L2420" i="5"/>
  <c r="I2420" i="5"/>
  <c r="AE2419" i="5"/>
  <c r="AD2419" i="5"/>
  <c r="AC2419" i="5"/>
  <c r="AB2419" i="5"/>
  <c r="X2419" i="5"/>
  <c r="U2419" i="5"/>
  <c r="R2419" i="5"/>
  <c r="O2419" i="5"/>
  <c r="L2419" i="5"/>
  <c r="I2419" i="5"/>
  <c r="AE2418" i="5"/>
  <c r="AD2418" i="5"/>
  <c r="AC2418" i="5"/>
  <c r="AI2418" i="5" s="1"/>
  <c r="AB2418" i="5"/>
  <c r="X2418" i="5"/>
  <c r="U2418" i="5"/>
  <c r="R2418" i="5"/>
  <c r="O2418" i="5"/>
  <c r="L2418" i="5"/>
  <c r="I2418" i="5"/>
  <c r="AE2417" i="5"/>
  <c r="AD2417" i="5"/>
  <c r="AC2417" i="5"/>
  <c r="AH2417" i="5" s="1"/>
  <c r="A2417" i="5" s="1"/>
  <c r="AB2417" i="5"/>
  <c r="X2417" i="5"/>
  <c r="U2417" i="5"/>
  <c r="R2417" i="5"/>
  <c r="O2417" i="5"/>
  <c r="L2417" i="5"/>
  <c r="I2417" i="5"/>
  <c r="AI2416" i="5"/>
  <c r="AE2416" i="5"/>
  <c r="AD2416" i="5"/>
  <c r="AF2416" i="5" s="1"/>
  <c r="AC2416" i="5"/>
  <c r="AH2416" i="5" s="1"/>
  <c r="A2416" i="5" s="1"/>
  <c r="AB2416" i="5"/>
  <c r="X2416" i="5"/>
  <c r="U2416" i="5"/>
  <c r="R2416" i="5"/>
  <c r="O2416" i="5"/>
  <c r="L2416" i="5"/>
  <c r="I2416" i="5"/>
  <c r="AH2415" i="5"/>
  <c r="A2415" i="5" s="1"/>
  <c r="AE2415" i="5"/>
  <c r="AD2415" i="5"/>
  <c r="AC2415" i="5"/>
  <c r="AI2415" i="5" s="1"/>
  <c r="AB2415" i="5"/>
  <c r="X2415" i="5"/>
  <c r="U2415" i="5"/>
  <c r="R2415" i="5"/>
  <c r="O2415" i="5"/>
  <c r="L2415" i="5"/>
  <c r="I2415" i="5"/>
  <c r="AE2414" i="5"/>
  <c r="AD2414" i="5"/>
  <c r="AF2414" i="5" s="1"/>
  <c r="AC2414" i="5"/>
  <c r="AI2414" i="5" s="1"/>
  <c r="AB2414" i="5"/>
  <c r="X2414" i="5"/>
  <c r="U2414" i="5"/>
  <c r="R2414" i="5"/>
  <c r="O2414" i="5"/>
  <c r="L2414" i="5"/>
  <c r="I2414" i="5"/>
  <c r="AE2413" i="5"/>
  <c r="AD2413" i="5"/>
  <c r="AF2413" i="5" s="1"/>
  <c r="AC2413" i="5"/>
  <c r="AH2413" i="5" s="1"/>
  <c r="A2413" i="5" s="1"/>
  <c r="AB2413" i="5"/>
  <c r="X2413" i="5"/>
  <c r="U2413" i="5"/>
  <c r="R2413" i="5"/>
  <c r="O2413" i="5"/>
  <c r="L2413" i="5"/>
  <c r="I2413" i="5"/>
  <c r="AE2412" i="5"/>
  <c r="AD2412" i="5"/>
  <c r="AC2412" i="5"/>
  <c r="AH2412" i="5" s="1"/>
  <c r="A2412" i="5" s="1"/>
  <c r="AB2412" i="5"/>
  <c r="X2412" i="5"/>
  <c r="U2412" i="5"/>
  <c r="R2412" i="5"/>
  <c r="O2412" i="5"/>
  <c r="L2412" i="5"/>
  <c r="I2412" i="5"/>
  <c r="AE2411" i="5"/>
  <c r="AD2411" i="5"/>
  <c r="AC2411" i="5"/>
  <c r="AB2411" i="5"/>
  <c r="X2411" i="5"/>
  <c r="U2411" i="5"/>
  <c r="R2411" i="5"/>
  <c r="O2411" i="5"/>
  <c r="L2411" i="5"/>
  <c r="I2411" i="5"/>
  <c r="AE2410" i="5"/>
  <c r="AD2410" i="5"/>
  <c r="AC2410" i="5"/>
  <c r="AI2410" i="5" s="1"/>
  <c r="AB2410" i="5"/>
  <c r="X2410" i="5"/>
  <c r="U2410" i="5"/>
  <c r="R2410" i="5"/>
  <c r="O2410" i="5"/>
  <c r="L2410" i="5"/>
  <c r="I2410" i="5"/>
  <c r="AE2409" i="5"/>
  <c r="AD2409" i="5"/>
  <c r="AC2409" i="5"/>
  <c r="AB2409" i="5"/>
  <c r="X2409" i="5"/>
  <c r="U2409" i="5"/>
  <c r="R2409" i="5"/>
  <c r="O2409" i="5"/>
  <c r="L2409" i="5"/>
  <c r="I2409" i="5"/>
  <c r="AE2408" i="5"/>
  <c r="AD2408" i="5"/>
  <c r="AF2408" i="5" s="1"/>
  <c r="AC2408" i="5"/>
  <c r="AI2408" i="5" s="1"/>
  <c r="AB2408" i="5"/>
  <c r="X2408" i="5"/>
  <c r="U2408" i="5"/>
  <c r="R2408" i="5"/>
  <c r="O2408" i="5"/>
  <c r="L2408" i="5"/>
  <c r="I2408" i="5"/>
  <c r="AH2407" i="5"/>
  <c r="A2407" i="5" s="1"/>
  <c r="AE2407" i="5"/>
  <c r="AD2407" i="5"/>
  <c r="AC2407" i="5"/>
  <c r="AI2407" i="5" s="1"/>
  <c r="AB2407" i="5"/>
  <c r="X2407" i="5"/>
  <c r="U2407" i="5"/>
  <c r="R2407" i="5"/>
  <c r="O2407" i="5"/>
  <c r="L2407" i="5"/>
  <c r="I2407" i="5"/>
  <c r="AE2406" i="5"/>
  <c r="AD2406" i="5"/>
  <c r="AC2406" i="5"/>
  <c r="AB2406" i="5"/>
  <c r="X2406" i="5"/>
  <c r="U2406" i="5"/>
  <c r="R2406" i="5"/>
  <c r="O2406" i="5"/>
  <c r="L2406" i="5"/>
  <c r="I2406" i="5"/>
  <c r="AE2405" i="5"/>
  <c r="AD2405" i="5"/>
  <c r="AC2405" i="5"/>
  <c r="AH2405" i="5" s="1"/>
  <c r="A2405" i="5" s="1"/>
  <c r="AB2405" i="5"/>
  <c r="X2405" i="5"/>
  <c r="U2405" i="5"/>
  <c r="R2405" i="5"/>
  <c r="O2405" i="5"/>
  <c r="L2405" i="5"/>
  <c r="I2405" i="5"/>
  <c r="AE2404" i="5"/>
  <c r="AD2404" i="5"/>
  <c r="AC2404" i="5"/>
  <c r="AB2404" i="5"/>
  <c r="X2404" i="5"/>
  <c r="U2404" i="5"/>
  <c r="R2404" i="5"/>
  <c r="O2404" i="5"/>
  <c r="L2404" i="5"/>
  <c r="I2404" i="5"/>
  <c r="AE2403" i="5"/>
  <c r="AD2403" i="5"/>
  <c r="AC2403" i="5"/>
  <c r="AB2403" i="5"/>
  <c r="X2403" i="5"/>
  <c r="U2403" i="5"/>
  <c r="R2403" i="5"/>
  <c r="O2403" i="5"/>
  <c r="L2403" i="5"/>
  <c r="I2403" i="5"/>
  <c r="AE2402" i="5"/>
  <c r="AD2402" i="5"/>
  <c r="AC2402" i="5"/>
  <c r="AI2402" i="5" s="1"/>
  <c r="AB2402" i="5"/>
  <c r="X2402" i="5"/>
  <c r="U2402" i="5"/>
  <c r="R2402" i="5"/>
  <c r="O2402" i="5"/>
  <c r="L2402" i="5"/>
  <c r="I2402" i="5"/>
  <c r="AE2401" i="5"/>
  <c r="AD2401" i="5"/>
  <c r="AC2401" i="5"/>
  <c r="AB2401" i="5"/>
  <c r="X2401" i="5"/>
  <c r="U2401" i="5"/>
  <c r="R2401" i="5"/>
  <c r="O2401" i="5"/>
  <c r="L2401" i="5"/>
  <c r="I2401" i="5"/>
  <c r="AI2400" i="5"/>
  <c r="AH2400" i="5"/>
  <c r="A2400" i="5" s="1"/>
  <c r="AF2400" i="5"/>
  <c r="AE2400" i="5"/>
  <c r="AD2400" i="5"/>
  <c r="AC2400" i="5"/>
  <c r="AB2400" i="5"/>
  <c r="X2400" i="5"/>
  <c r="U2400" i="5"/>
  <c r="R2400" i="5"/>
  <c r="O2400" i="5"/>
  <c r="L2400" i="5"/>
  <c r="I2400" i="5"/>
  <c r="AE2399" i="5"/>
  <c r="AD2399" i="5"/>
  <c r="AC2399" i="5"/>
  <c r="AB2399" i="5"/>
  <c r="X2399" i="5"/>
  <c r="U2399" i="5"/>
  <c r="R2399" i="5"/>
  <c r="O2399" i="5"/>
  <c r="L2399" i="5"/>
  <c r="I2399" i="5"/>
  <c r="AE2398" i="5"/>
  <c r="AD2398" i="5"/>
  <c r="AF2398" i="5" s="1"/>
  <c r="AC2398" i="5"/>
  <c r="AI2398" i="5" s="1"/>
  <c r="AB2398" i="5"/>
  <c r="X2398" i="5"/>
  <c r="U2398" i="5"/>
  <c r="R2398" i="5"/>
  <c r="O2398" i="5"/>
  <c r="L2398" i="5"/>
  <c r="I2398" i="5"/>
  <c r="AE2397" i="5"/>
  <c r="AD2397" i="5"/>
  <c r="AC2397" i="5"/>
  <c r="AB2397" i="5"/>
  <c r="X2397" i="5"/>
  <c r="U2397" i="5"/>
  <c r="R2397" i="5"/>
  <c r="O2397" i="5"/>
  <c r="L2397" i="5"/>
  <c r="I2397" i="5"/>
  <c r="AE2396" i="5"/>
  <c r="AD2396" i="5"/>
  <c r="AF2396" i="5" s="1"/>
  <c r="AC2396" i="5"/>
  <c r="AB2396" i="5"/>
  <c r="X2396" i="5"/>
  <c r="U2396" i="5"/>
  <c r="R2396" i="5"/>
  <c r="O2396" i="5"/>
  <c r="L2396" i="5"/>
  <c r="I2396" i="5"/>
  <c r="AE2395" i="5"/>
  <c r="AD2395" i="5"/>
  <c r="AC2395" i="5"/>
  <c r="AB2395" i="5"/>
  <c r="X2395" i="5"/>
  <c r="U2395" i="5"/>
  <c r="R2395" i="5"/>
  <c r="O2395" i="5"/>
  <c r="L2395" i="5"/>
  <c r="I2395" i="5"/>
  <c r="AE2394" i="5"/>
  <c r="AD2394" i="5"/>
  <c r="AC2394" i="5"/>
  <c r="AI2394" i="5" s="1"/>
  <c r="AB2394" i="5"/>
  <c r="X2394" i="5"/>
  <c r="U2394" i="5"/>
  <c r="R2394" i="5"/>
  <c r="O2394" i="5"/>
  <c r="L2394" i="5"/>
  <c r="I2394" i="5"/>
  <c r="AE2393" i="5"/>
  <c r="AD2393" i="5"/>
  <c r="AC2393" i="5"/>
  <c r="AB2393" i="5"/>
  <c r="X2393" i="5"/>
  <c r="U2393" i="5"/>
  <c r="R2393" i="5"/>
  <c r="O2393" i="5"/>
  <c r="L2393" i="5"/>
  <c r="I2393" i="5"/>
  <c r="AF2392" i="5"/>
  <c r="AE2392" i="5"/>
  <c r="AD2392" i="5"/>
  <c r="AC2392" i="5"/>
  <c r="AI2392" i="5" s="1"/>
  <c r="AB2392" i="5"/>
  <c r="X2392" i="5"/>
  <c r="U2392" i="5"/>
  <c r="R2392" i="5"/>
  <c r="O2392" i="5"/>
  <c r="L2392" i="5"/>
  <c r="I2392" i="5"/>
  <c r="AH2391" i="5"/>
  <c r="A2391" i="5" s="1"/>
  <c r="AE2391" i="5"/>
  <c r="AD2391" i="5"/>
  <c r="AC2391" i="5"/>
  <c r="AI2391" i="5" s="1"/>
  <c r="AB2391" i="5"/>
  <c r="X2391" i="5"/>
  <c r="U2391" i="5"/>
  <c r="R2391" i="5"/>
  <c r="O2391" i="5"/>
  <c r="L2391" i="5"/>
  <c r="I2391" i="5"/>
  <c r="AE2390" i="5"/>
  <c r="AD2390" i="5"/>
  <c r="AF2390" i="5" s="1"/>
  <c r="AC2390" i="5"/>
  <c r="AI2390" i="5" s="1"/>
  <c r="AB2390" i="5"/>
  <c r="X2390" i="5"/>
  <c r="U2390" i="5"/>
  <c r="R2390" i="5"/>
  <c r="O2390" i="5"/>
  <c r="L2390" i="5"/>
  <c r="I2390" i="5"/>
  <c r="AE2389" i="5"/>
  <c r="AD2389" i="5"/>
  <c r="AC2389" i="5"/>
  <c r="AH2389" i="5" s="1"/>
  <c r="A2389" i="5" s="1"/>
  <c r="AB2389" i="5"/>
  <c r="X2389" i="5"/>
  <c r="U2389" i="5"/>
  <c r="R2389" i="5"/>
  <c r="O2389" i="5"/>
  <c r="L2389" i="5"/>
  <c r="I2389" i="5"/>
  <c r="AE2388" i="5"/>
  <c r="AD2388" i="5"/>
  <c r="AC2388" i="5"/>
  <c r="AB2388" i="5"/>
  <c r="X2388" i="5"/>
  <c r="U2388" i="5"/>
  <c r="R2388" i="5"/>
  <c r="O2388" i="5"/>
  <c r="L2388" i="5"/>
  <c r="I2388" i="5"/>
  <c r="AE2387" i="5"/>
  <c r="AD2387" i="5"/>
  <c r="AC2387" i="5"/>
  <c r="AB2387" i="5"/>
  <c r="X2387" i="5"/>
  <c r="U2387" i="5"/>
  <c r="R2387" i="5"/>
  <c r="O2387" i="5"/>
  <c r="L2387" i="5"/>
  <c r="I2387" i="5"/>
  <c r="AE2386" i="5"/>
  <c r="AD2386" i="5"/>
  <c r="AC2386" i="5"/>
  <c r="AI2386" i="5" s="1"/>
  <c r="AB2386" i="5"/>
  <c r="X2386" i="5"/>
  <c r="U2386" i="5"/>
  <c r="R2386" i="5"/>
  <c r="O2386" i="5"/>
  <c r="L2386" i="5"/>
  <c r="I2386" i="5"/>
  <c r="AE2385" i="5"/>
  <c r="AD2385" i="5"/>
  <c r="AC2385" i="5"/>
  <c r="AH2385" i="5" s="1"/>
  <c r="A2385" i="5" s="1"/>
  <c r="AB2385" i="5"/>
  <c r="X2385" i="5"/>
  <c r="U2385" i="5"/>
  <c r="R2385" i="5"/>
  <c r="O2385" i="5"/>
  <c r="L2385" i="5"/>
  <c r="I2385" i="5"/>
  <c r="AE2384" i="5"/>
  <c r="AD2384" i="5"/>
  <c r="AF2384" i="5" s="1"/>
  <c r="AC2384" i="5"/>
  <c r="AH2384" i="5" s="1"/>
  <c r="A2384" i="5" s="1"/>
  <c r="AB2384" i="5"/>
  <c r="X2384" i="5"/>
  <c r="U2384" i="5"/>
  <c r="R2384" i="5"/>
  <c r="O2384" i="5"/>
  <c r="L2384" i="5"/>
  <c r="I2384" i="5"/>
  <c r="AI2383" i="5"/>
  <c r="AH2383" i="5"/>
  <c r="A2383" i="5" s="1"/>
  <c r="AE2383" i="5"/>
  <c r="AD2383" i="5"/>
  <c r="AC2383" i="5"/>
  <c r="AB2383" i="5"/>
  <c r="X2383" i="5"/>
  <c r="U2383" i="5"/>
  <c r="R2383" i="5"/>
  <c r="O2383" i="5"/>
  <c r="L2383" i="5"/>
  <c r="I2383" i="5"/>
  <c r="AE2382" i="5"/>
  <c r="AD2382" i="5"/>
  <c r="AC2382" i="5"/>
  <c r="AI2382" i="5" s="1"/>
  <c r="AB2382" i="5"/>
  <c r="X2382" i="5"/>
  <c r="U2382" i="5"/>
  <c r="R2382" i="5"/>
  <c r="O2382" i="5"/>
  <c r="L2382" i="5"/>
  <c r="I2382" i="5"/>
  <c r="AE2381" i="5"/>
  <c r="AD2381" i="5"/>
  <c r="AF2381" i="5" s="1"/>
  <c r="AC2381" i="5"/>
  <c r="AH2381" i="5" s="1"/>
  <c r="A2381" i="5" s="1"/>
  <c r="AB2381" i="5"/>
  <c r="X2381" i="5"/>
  <c r="U2381" i="5"/>
  <c r="R2381" i="5"/>
  <c r="O2381" i="5"/>
  <c r="L2381" i="5"/>
  <c r="I2381" i="5"/>
  <c r="AI2380" i="5"/>
  <c r="AE2380" i="5"/>
  <c r="AD2380" i="5"/>
  <c r="AF2380" i="5" s="1"/>
  <c r="AC2380" i="5"/>
  <c r="AH2380" i="5" s="1"/>
  <c r="A2380" i="5" s="1"/>
  <c r="AB2380" i="5"/>
  <c r="X2380" i="5"/>
  <c r="U2380" i="5"/>
  <c r="R2380" i="5"/>
  <c r="O2380" i="5"/>
  <c r="L2380" i="5"/>
  <c r="I2380" i="5"/>
  <c r="AE2379" i="5"/>
  <c r="AD2379" i="5"/>
  <c r="AC2379" i="5"/>
  <c r="AB2379" i="5"/>
  <c r="X2379" i="5"/>
  <c r="U2379" i="5"/>
  <c r="R2379" i="5"/>
  <c r="O2379" i="5"/>
  <c r="L2379" i="5"/>
  <c r="I2379" i="5"/>
  <c r="AE2378" i="5"/>
  <c r="AD2378" i="5"/>
  <c r="AC2378" i="5"/>
  <c r="AI2378" i="5" s="1"/>
  <c r="AB2378" i="5"/>
  <c r="X2378" i="5"/>
  <c r="U2378" i="5"/>
  <c r="R2378" i="5"/>
  <c r="O2378" i="5"/>
  <c r="L2378" i="5"/>
  <c r="I2378" i="5"/>
  <c r="AE2377" i="5"/>
  <c r="AD2377" i="5"/>
  <c r="AF2377" i="5" s="1"/>
  <c r="AC2377" i="5"/>
  <c r="AB2377" i="5"/>
  <c r="X2377" i="5"/>
  <c r="U2377" i="5"/>
  <c r="R2377" i="5"/>
  <c r="O2377" i="5"/>
  <c r="L2377" i="5"/>
  <c r="I2377" i="5"/>
  <c r="AE2376" i="5"/>
  <c r="AD2376" i="5"/>
  <c r="AC2376" i="5"/>
  <c r="AI2376" i="5" s="1"/>
  <c r="AB2376" i="5"/>
  <c r="X2376" i="5"/>
  <c r="U2376" i="5"/>
  <c r="R2376" i="5"/>
  <c r="O2376" i="5"/>
  <c r="L2376" i="5"/>
  <c r="I2376" i="5"/>
  <c r="AE2375" i="5"/>
  <c r="AD2375" i="5"/>
  <c r="AC2375" i="5"/>
  <c r="AI2375" i="5" s="1"/>
  <c r="AB2375" i="5"/>
  <c r="X2375" i="5"/>
  <c r="U2375" i="5"/>
  <c r="R2375" i="5"/>
  <c r="O2375" i="5"/>
  <c r="L2375" i="5"/>
  <c r="I2375" i="5"/>
  <c r="AE2374" i="5"/>
  <c r="AD2374" i="5"/>
  <c r="AC2374" i="5"/>
  <c r="AB2374" i="5"/>
  <c r="X2374" i="5"/>
  <c r="U2374" i="5"/>
  <c r="R2374" i="5"/>
  <c r="O2374" i="5"/>
  <c r="L2374" i="5"/>
  <c r="I2374" i="5"/>
  <c r="AE2373" i="5"/>
  <c r="AD2373" i="5"/>
  <c r="AC2373" i="5"/>
  <c r="AH2373" i="5" s="1"/>
  <c r="A2373" i="5" s="1"/>
  <c r="AB2373" i="5"/>
  <c r="X2373" i="5"/>
  <c r="U2373" i="5"/>
  <c r="R2373" i="5"/>
  <c r="O2373" i="5"/>
  <c r="L2373" i="5"/>
  <c r="I2373" i="5"/>
  <c r="AE2372" i="5"/>
  <c r="AD2372" i="5"/>
  <c r="AC2372" i="5"/>
  <c r="AB2372" i="5"/>
  <c r="X2372" i="5"/>
  <c r="U2372" i="5"/>
  <c r="R2372" i="5"/>
  <c r="O2372" i="5"/>
  <c r="L2372" i="5"/>
  <c r="I2372" i="5"/>
  <c r="AE2371" i="5"/>
  <c r="AD2371" i="5"/>
  <c r="AC2371" i="5"/>
  <c r="AB2371" i="5"/>
  <c r="X2371" i="5"/>
  <c r="U2371" i="5"/>
  <c r="R2371" i="5"/>
  <c r="O2371" i="5"/>
  <c r="L2371" i="5"/>
  <c r="I2371" i="5"/>
  <c r="AE2370" i="5"/>
  <c r="AD2370" i="5"/>
  <c r="AC2370" i="5"/>
  <c r="AI2370" i="5" s="1"/>
  <c r="AB2370" i="5"/>
  <c r="X2370" i="5"/>
  <c r="U2370" i="5"/>
  <c r="R2370" i="5"/>
  <c r="O2370" i="5"/>
  <c r="L2370" i="5"/>
  <c r="I2370" i="5"/>
  <c r="AE2369" i="5"/>
  <c r="AD2369" i="5"/>
  <c r="AC2369" i="5"/>
  <c r="AB2369" i="5"/>
  <c r="X2369" i="5"/>
  <c r="U2369" i="5"/>
  <c r="R2369" i="5"/>
  <c r="O2369" i="5"/>
  <c r="L2369" i="5"/>
  <c r="I2369" i="5"/>
  <c r="AE2368" i="5"/>
  <c r="AD2368" i="5"/>
  <c r="AF2368" i="5" s="1"/>
  <c r="AC2368" i="5"/>
  <c r="AI2368" i="5" s="1"/>
  <c r="AB2368" i="5"/>
  <c r="X2368" i="5"/>
  <c r="U2368" i="5"/>
  <c r="R2368" i="5"/>
  <c r="O2368" i="5"/>
  <c r="L2368" i="5"/>
  <c r="I2368" i="5"/>
  <c r="AE2367" i="5"/>
  <c r="AD2367" i="5"/>
  <c r="AC2367" i="5"/>
  <c r="AB2367" i="5"/>
  <c r="X2367" i="5"/>
  <c r="U2367" i="5"/>
  <c r="R2367" i="5"/>
  <c r="O2367" i="5"/>
  <c r="L2367" i="5"/>
  <c r="I2367" i="5"/>
  <c r="AE2366" i="5"/>
  <c r="AD2366" i="5"/>
  <c r="AC2366" i="5"/>
  <c r="AB2366" i="5"/>
  <c r="X2366" i="5"/>
  <c r="U2366" i="5"/>
  <c r="R2366" i="5"/>
  <c r="O2366" i="5"/>
  <c r="L2366" i="5"/>
  <c r="I2366" i="5"/>
  <c r="AE2365" i="5"/>
  <c r="AD2365" i="5"/>
  <c r="AC2365" i="5"/>
  <c r="AB2365" i="5"/>
  <c r="X2365" i="5"/>
  <c r="U2365" i="5"/>
  <c r="R2365" i="5"/>
  <c r="O2365" i="5"/>
  <c r="L2365" i="5"/>
  <c r="I2365" i="5"/>
  <c r="AF2364" i="5"/>
  <c r="AE2364" i="5"/>
  <c r="AD2364" i="5"/>
  <c r="AC2364" i="5"/>
  <c r="AH2364" i="5" s="1"/>
  <c r="A2364" i="5" s="1"/>
  <c r="AB2364" i="5"/>
  <c r="X2364" i="5"/>
  <c r="U2364" i="5"/>
  <c r="R2364" i="5"/>
  <c r="O2364" i="5"/>
  <c r="L2364" i="5"/>
  <c r="I2364" i="5"/>
  <c r="AE2363" i="5"/>
  <c r="AD2363" i="5"/>
  <c r="AC2363" i="5"/>
  <c r="AB2363" i="5"/>
  <c r="X2363" i="5"/>
  <c r="U2363" i="5"/>
  <c r="R2363" i="5"/>
  <c r="O2363" i="5"/>
  <c r="L2363" i="5"/>
  <c r="I2363" i="5"/>
  <c r="AE2362" i="5"/>
  <c r="AD2362" i="5"/>
  <c r="AC2362" i="5"/>
  <c r="AI2362" i="5" s="1"/>
  <c r="AB2362" i="5"/>
  <c r="X2362" i="5"/>
  <c r="U2362" i="5"/>
  <c r="R2362" i="5"/>
  <c r="O2362" i="5"/>
  <c r="L2362" i="5"/>
  <c r="I2362" i="5"/>
  <c r="AF2361" i="5"/>
  <c r="AE2361" i="5"/>
  <c r="AD2361" i="5"/>
  <c r="AC2361" i="5"/>
  <c r="AH2361" i="5" s="1"/>
  <c r="A2361" i="5" s="1"/>
  <c r="AB2361" i="5"/>
  <c r="X2361" i="5"/>
  <c r="U2361" i="5"/>
  <c r="R2361" i="5"/>
  <c r="O2361" i="5"/>
  <c r="L2361" i="5"/>
  <c r="I2361" i="5"/>
  <c r="AE2360" i="5"/>
  <c r="AD2360" i="5"/>
  <c r="AF2360" i="5" s="1"/>
  <c r="AC2360" i="5"/>
  <c r="AI2360" i="5" s="1"/>
  <c r="AB2360" i="5"/>
  <c r="X2360" i="5"/>
  <c r="U2360" i="5"/>
  <c r="R2360" i="5"/>
  <c r="O2360" i="5"/>
  <c r="L2360" i="5"/>
  <c r="I2360" i="5"/>
  <c r="AE2359" i="5"/>
  <c r="AD2359" i="5"/>
  <c r="AC2359" i="5"/>
  <c r="AI2359" i="5" s="1"/>
  <c r="AB2359" i="5"/>
  <c r="X2359" i="5"/>
  <c r="U2359" i="5"/>
  <c r="R2359" i="5"/>
  <c r="O2359" i="5"/>
  <c r="L2359" i="5"/>
  <c r="I2359" i="5"/>
  <c r="AE2358" i="5"/>
  <c r="AD2358" i="5"/>
  <c r="AC2358" i="5"/>
  <c r="AB2358" i="5"/>
  <c r="X2358" i="5"/>
  <c r="U2358" i="5"/>
  <c r="R2358" i="5"/>
  <c r="O2358" i="5"/>
  <c r="L2358" i="5"/>
  <c r="I2358" i="5"/>
  <c r="AF2357" i="5"/>
  <c r="AE2357" i="5"/>
  <c r="AD2357" i="5"/>
  <c r="AC2357" i="5"/>
  <c r="AH2357" i="5" s="1"/>
  <c r="A2357" i="5" s="1"/>
  <c r="AB2357" i="5"/>
  <c r="X2357" i="5"/>
  <c r="U2357" i="5"/>
  <c r="R2357" i="5"/>
  <c r="O2357" i="5"/>
  <c r="L2357" i="5"/>
  <c r="I2357" i="5"/>
  <c r="AE2356" i="5"/>
  <c r="AD2356" i="5"/>
  <c r="AC2356" i="5"/>
  <c r="AB2356" i="5"/>
  <c r="X2356" i="5"/>
  <c r="U2356" i="5"/>
  <c r="R2356" i="5"/>
  <c r="O2356" i="5"/>
  <c r="L2356" i="5"/>
  <c r="I2356" i="5"/>
  <c r="AE2355" i="5"/>
  <c r="AD2355" i="5"/>
  <c r="AC2355" i="5"/>
  <c r="AB2355" i="5"/>
  <c r="X2355" i="5"/>
  <c r="U2355" i="5"/>
  <c r="R2355" i="5"/>
  <c r="O2355" i="5"/>
  <c r="L2355" i="5"/>
  <c r="I2355" i="5"/>
  <c r="AE2354" i="5"/>
  <c r="AD2354" i="5"/>
  <c r="AC2354" i="5"/>
  <c r="AI2354" i="5" s="1"/>
  <c r="AB2354" i="5"/>
  <c r="X2354" i="5"/>
  <c r="U2354" i="5"/>
  <c r="R2354" i="5"/>
  <c r="O2354" i="5"/>
  <c r="L2354" i="5"/>
  <c r="I2354" i="5"/>
  <c r="AE2353" i="5"/>
  <c r="AD2353" i="5"/>
  <c r="AF2353" i="5" s="1"/>
  <c r="AC2353" i="5"/>
  <c r="AH2353" i="5" s="1"/>
  <c r="A2353" i="5" s="1"/>
  <c r="AB2353" i="5"/>
  <c r="X2353" i="5"/>
  <c r="U2353" i="5"/>
  <c r="R2353" i="5"/>
  <c r="O2353" i="5"/>
  <c r="L2353" i="5"/>
  <c r="I2353" i="5"/>
  <c r="AE2352" i="5"/>
  <c r="AD2352" i="5"/>
  <c r="AF2352" i="5" s="1"/>
  <c r="AC2352" i="5"/>
  <c r="AH2352" i="5" s="1"/>
  <c r="A2352" i="5" s="1"/>
  <c r="AB2352" i="5"/>
  <c r="X2352" i="5"/>
  <c r="U2352" i="5"/>
  <c r="R2352" i="5"/>
  <c r="O2352" i="5"/>
  <c r="L2352" i="5"/>
  <c r="I2352" i="5"/>
  <c r="AH2351" i="5"/>
  <c r="A2351" i="5" s="1"/>
  <c r="AE2351" i="5"/>
  <c r="AD2351" i="5"/>
  <c r="AC2351" i="5"/>
  <c r="AI2351" i="5" s="1"/>
  <c r="AB2351" i="5"/>
  <c r="X2351" i="5"/>
  <c r="U2351" i="5"/>
  <c r="R2351" i="5"/>
  <c r="O2351" i="5"/>
  <c r="L2351" i="5"/>
  <c r="I2351" i="5"/>
  <c r="AE2350" i="5"/>
  <c r="AD2350" i="5"/>
  <c r="AF2350" i="5" s="1"/>
  <c r="AC2350" i="5"/>
  <c r="AI2350" i="5" s="1"/>
  <c r="AB2350" i="5"/>
  <c r="X2350" i="5"/>
  <c r="U2350" i="5"/>
  <c r="R2350" i="5"/>
  <c r="O2350" i="5"/>
  <c r="L2350" i="5"/>
  <c r="I2350" i="5"/>
  <c r="AE2349" i="5"/>
  <c r="AD2349" i="5"/>
  <c r="AC2349" i="5"/>
  <c r="AH2349" i="5" s="1"/>
  <c r="A2349" i="5" s="1"/>
  <c r="AB2349" i="5"/>
  <c r="X2349" i="5"/>
  <c r="U2349" i="5"/>
  <c r="R2349" i="5"/>
  <c r="O2349" i="5"/>
  <c r="L2349" i="5"/>
  <c r="I2349" i="5"/>
  <c r="AE2348" i="5"/>
  <c r="AD2348" i="5"/>
  <c r="AF2348" i="5" s="1"/>
  <c r="AC2348" i="5"/>
  <c r="AH2348" i="5" s="1"/>
  <c r="A2348" i="5" s="1"/>
  <c r="AB2348" i="5"/>
  <c r="X2348" i="5"/>
  <c r="U2348" i="5"/>
  <c r="R2348" i="5"/>
  <c r="O2348" i="5"/>
  <c r="L2348" i="5"/>
  <c r="Y2348" i="5" s="1"/>
  <c r="AG2348" i="5" s="1"/>
  <c r="I2348" i="5"/>
  <c r="AE2347" i="5"/>
  <c r="AD2347" i="5"/>
  <c r="AC2347" i="5"/>
  <c r="AB2347" i="5"/>
  <c r="X2347" i="5"/>
  <c r="U2347" i="5"/>
  <c r="R2347" i="5"/>
  <c r="O2347" i="5"/>
  <c r="L2347" i="5"/>
  <c r="I2347" i="5"/>
  <c r="AE2346" i="5"/>
  <c r="AD2346" i="5"/>
  <c r="AC2346" i="5"/>
  <c r="AI2346" i="5" s="1"/>
  <c r="AB2346" i="5"/>
  <c r="X2346" i="5"/>
  <c r="U2346" i="5"/>
  <c r="R2346" i="5"/>
  <c r="O2346" i="5"/>
  <c r="L2346" i="5"/>
  <c r="I2346" i="5"/>
  <c r="AE2345" i="5"/>
  <c r="AD2345" i="5"/>
  <c r="AC2345" i="5"/>
  <c r="AB2345" i="5"/>
  <c r="X2345" i="5"/>
  <c r="U2345" i="5"/>
  <c r="R2345" i="5"/>
  <c r="O2345" i="5"/>
  <c r="L2345" i="5"/>
  <c r="I2345" i="5"/>
  <c r="AI2344" i="5"/>
  <c r="AH2344" i="5"/>
  <c r="A2344" i="5" s="1"/>
  <c r="AF2344" i="5"/>
  <c r="AE2344" i="5"/>
  <c r="AD2344" i="5"/>
  <c r="AC2344" i="5"/>
  <c r="AB2344" i="5"/>
  <c r="X2344" i="5"/>
  <c r="U2344" i="5"/>
  <c r="R2344" i="5"/>
  <c r="O2344" i="5"/>
  <c r="L2344" i="5"/>
  <c r="I2344" i="5"/>
  <c r="AE2343" i="5"/>
  <c r="AD2343" i="5"/>
  <c r="AC2343" i="5"/>
  <c r="AB2343" i="5"/>
  <c r="X2343" i="5"/>
  <c r="U2343" i="5"/>
  <c r="R2343" i="5"/>
  <c r="O2343" i="5"/>
  <c r="L2343" i="5"/>
  <c r="I2343" i="5"/>
  <c r="AE2342" i="5"/>
  <c r="AD2342" i="5"/>
  <c r="AC2342" i="5"/>
  <c r="AB2342" i="5"/>
  <c r="X2342" i="5"/>
  <c r="U2342" i="5"/>
  <c r="R2342" i="5"/>
  <c r="O2342" i="5"/>
  <c r="L2342" i="5"/>
  <c r="I2342" i="5"/>
  <c r="AE2341" i="5"/>
  <c r="AD2341" i="5"/>
  <c r="AC2341" i="5"/>
  <c r="AH2341" i="5" s="1"/>
  <c r="A2341" i="5" s="1"/>
  <c r="AB2341" i="5"/>
  <c r="X2341" i="5"/>
  <c r="U2341" i="5"/>
  <c r="R2341" i="5"/>
  <c r="O2341" i="5"/>
  <c r="L2341" i="5"/>
  <c r="I2341" i="5"/>
  <c r="AE2340" i="5"/>
  <c r="AD2340" i="5"/>
  <c r="AC2340" i="5"/>
  <c r="AB2340" i="5"/>
  <c r="X2340" i="5"/>
  <c r="U2340" i="5"/>
  <c r="R2340" i="5"/>
  <c r="O2340" i="5"/>
  <c r="L2340" i="5"/>
  <c r="I2340" i="5"/>
  <c r="AE2339" i="5"/>
  <c r="AD2339" i="5"/>
  <c r="AC2339" i="5"/>
  <c r="AB2339" i="5"/>
  <c r="X2339" i="5"/>
  <c r="U2339" i="5"/>
  <c r="R2339" i="5"/>
  <c r="O2339" i="5"/>
  <c r="L2339" i="5"/>
  <c r="I2339" i="5"/>
  <c r="AE2338" i="5"/>
  <c r="AD2338" i="5"/>
  <c r="AC2338" i="5"/>
  <c r="AI2338" i="5" s="1"/>
  <c r="AB2338" i="5"/>
  <c r="X2338" i="5"/>
  <c r="U2338" i="5"/>
  <c r="R2338" i="5"/>
  <c r="O2338" i="5"/>
  <c r="L2338" i="5"/>
  <c r="I2338" i="5"/>
  <c r="AE2337" i="5"/>
  <c r="AD2337" i="5"/>
  <c r="AC2337" i="5"/>
  <c r="AB2337" i="5"/>
  <c r="X2337" i="5"/>
  <c r="U2337" i="5"/>
  <c r="R2337" i="5"/>
  <c r="O2337" i="5"/>
  <c r="L2337" i="5"/>
  <c r="I2337" i="5"/>
  <c r="AE2336" i="5"/>
  <c r="AD2336" i="5"/>
  <c r="AF2336" i="5" s="1"/>
  <c r="AC2336" i="5"/>
  <c r="AI2336" i="5" s="1"/>
  <c r="AB2336" i="5"/>
  <c r="X2336" i="5"/>
  <c r="U2336" i="5"/>
  <c r="R2336" i="5"/>
  <c r="O2336" i="5"/>
  <c r="L2336" i="5"/>
  <c r="I2336" i="5"/>
  <c r="AE2335" i="5"/>
  <c r="AD2335" i="5"/>
  <c r="AC2335" i="5"/>
  <c r="AB2335" i="5"/>
  <c r="X2335" i="5"/>
  <c r="U2335" i="5"/>
  <c r="R2335" i="5"/>
  <c r="O2335" i="5"/>
  <c r="L2335" i="5"/>
  <c r="I2335" i="5"/>
  <c r="AF2334" i="5"/>
  <c r="AE2334" i="5"/>
  <c r="AD2334" i="5"/>
  <c r="AC2334" i="5"/>
  <c r="AI2334" i="5" s="1"/>
  <c r="AB2334" i="5"/>
  <c r="X2334" i="5"/>
  <c r="U2334" i="5"/>
  <c r="R2334" i="5"/>
  <c r="O2334" i="5"/>
  <c r="L2334" i="5"/>
  <c r="I2334" i="5"/>
  <c r="AE2333" i="5"/>
  <c r="AD2333" i="5"/>
  <c r="AC2333" i="5"/>
  <c r="AB2333" i="5"/>
  <c r="X2333" i="5"/>
  <c r="U2333" i="5"/>
  <c r="R2333" i="5"/>
  <c r="O2333" i="5"/>
  <c r="L2333" i="5"/>
  <c r="I2333" i="5"/>
  <c r="AE2332" i="5"/>
  <c r="AD2332" i="5"/>
  <c r="AF2332" i="5" s="1"/>
  <c r="AC2332" i="5"/>
  <c r="AB2332" i="5"/>
  <c r="X2332" i="5"/>
  <c r="U2332" i="5"/>
  <c r="R2332" i="5"/>
  <c r="O2332" i="5"/>
  <c r="L2332" i="5"/>
  <c r="I2332" i="5"/>
  <c r="AE2331" i="5"/>
  <c r="AD2331" i="5"/>
  <c r="AC2331" i="5"/>
  <c r="AB2331" i="5"/>
  <c r="X2331" i="5"/>
  <c r="U2331" i="5"/>
  <c r="R2331" i="5"/>
  <c r="O2331" i="5"/>
  <c r="L2331" i="5"/>
  <c r="I2331" i="5"/>
  <c r="AE2330" i="5"/>
  <c r="AD2330" i="5"/>
  <c r="AC2330" i="5"/>
  <c r="AI2330" i="5" s="1"/>
  <c r="AB2330" i="5"/>
  <c r="X2330" i="5"/>
  <c r="U2330" i="5"/>
  <c r="R2330" i="5"/>
  <c r="O2330" i="5"/>
  <c r="L2330" i="5"/>
  <c r="I2330" i="5"/>
  <c r="AE2329" i="5"/>
  <c r="AD2329" i="5"/>
  <c r="AC2329" i="5"/>
  <c r="AB2329" i="5"/>
  <c r="X2329" i="5"/>
  <c r="U2329" i="5"/>
  <c r="R2329" i="5"/>
  <c r="O2329" i="5"/>
  <c r="L2329" i="5"/>
  <c r="I2329" i="5"/>
  <c r="AF2328" i="5"/>
  <c r="AE2328" i="5"/>
  <c r="AD2328" i="5"/>
  <c r="AC2328" i="5"/>
  <c r="AI2328" i="5" s="1"/>
  <c r="AB2328" i="5"/>
  <c r="X2328" i="5"/>
  <c r="U2328" i="5"/>
  <c r="R2328" i="5"/>
  <c r="O2328" i="5"/>
  <c r="L2328" i="5"/>
  <c r="I2328" i="5"/>
  <c r="AH2327" i="5"/>
  <c r="A2327" i="5" s="1"/>
  <c r="AE2327" i="5"/>
  <c r="AD2327" i="5"/>
  <c r="AC2327" i="5"/>
  <c r="AI2327" i="5" s="1"/>
  <c r="AB2327" i="5"/>
  <c r="X2327" i="5"/>
  <c r="U2327" i="5"/>
  <c r="R2327" i="5"/>
  <c r="O2327" i="5"/>
  <c r="L2327" i="5"/>
  <c r="I2327" i="5"/>
  <c r="AE2326" i="5"/>
  <c r="AD2326" i="5"/>
  <c r="AC2326" i="5"/>
  <c r="AI2326" i="5" s="1"/>
  <c r="AB2326" i="5"/>
  <c r="X2326" i="5"/>
  <c r="U2326" i="5"/>
  <c r="R2326" i="5"/>
  <c r="O2326" i="5"/>
  <c r="L2326" i="5"/>
  <c r="I2326" i="5"/>
  <c r="AE2325" i="5"/>
  <c r="AD2325" i="5"/>
  <c r="AC2325" i="5"/>
  <c r="AH2325" i="5" s="1"/>
  <c r="A2325" i="5" s="1"/>
  <c r="AB2325" i="5"/>
  <c r="X2325" i="5"/>
  <c r="U2325" i="5"/>
  <c r="R2325" i="5"/>
  <c r="O2325" i="5"/>
  <c r="L2325" i="5"/>
  <c r="I2325" i="5"/>
  <c r="AH2324" i="5"/>
  <c r="A2324" i="5" s="1"/>
  <c r="AE2324" i="5"/>
  <c r="AD2324" i="5"/>
  <c r="AC2324" i="5"/>
  <c r="AI2324" i="5" s="1"/>
  <c r="AB2324" i="5"/>
  <c r="X2324" i="5"/>
  <c r="U2324" i="5"/>
  <c r="R2324" i="5"/>
  <c r="O2324" i="5"/>
  <c r="L2324" i="5"/>
  <c r="I2324" i="5"/>
  <c r="AE2323" i="5"/>
  <c r="AD2323" i="5"/>
  <c r="AC2323" i="5"/>
  <c r="AB2323" i="5"/>
  <c r="X2323" i="5"/>
  <c r="U2323" i="5"/>
  <c r="R2323" i="5"/>
  <c r="O2323" i="5"/>
  <c r="L2323" i="5"/>
  <c r="I2323" i="5"/>
  <c r="AE2322" i="5"/>
  <c r="AD2322" i="5"/>
  <c r="AC2322" i="5"/>
  <c r="AI2322" i="5" s="1"/>
  <c r="AB2322" i="5"/>
  <c r="X2322" i="5"/>
  <c r="U2322" i="5"/>
  <c r="R2322" i="5"/>
  <c r="O2322" i="5"/>
  <c r="L2322" i="5"/>
  <c r="I2322" i="5"/>
  <c r="AE2321" i="5"/>
  <c r="AD2321" i="5"/>
  <c r="AC2321" i="5"/>
  <c r="AH2321" i="5" s="1"/>
  <c r="A2321" i="5" s="1"/>
  <c r="AB2321" i="5"/>
  <c r="X2321" i="5"/>
  <c r="U2321" i="5"/>
  <c r="R2321" i="5"/>
  <c r="O2321" i="5"/>
  <c r="L2321" i="5"/>
  <c r="I2321" i="5"/>
  <c r="AE2320" i="5"/>
  <c r="AD2320" i="5"/>
  <c r="AC2320" i="5"/>
  <c r="AH2320" i="5" s="1"/>
  <c r="A2320" i="5" s="1"/>
  <c r="AB2320" i="5"/>
  <c r="X2320" i="5"/>
  <c r="U2320" i="5"/>
  <c r="R2320" i="5"/>
  <c r="O2320" i="5"/>
  <c r="L2320" i="5"/>
  <c r="I2320" i="5"/>
  <c r="AE2319" i="5"/>
  <c r="AD2319" i="5"/>
  <c r="AC2319" i="5"/>
  <c r="AI2319" i="5" s="1"/>
  <c r="AB2319" i="5"/>
  <c r="X2319" i="5"/>
  <c r="U2319" i="5"/>
  <c r="R2319" i="5"/>
  <c r="O2319" i="5"/>
  <c r="L2319" i="5"/>
  <c r="I2319" i="5"/>
  <c r="AE2318" i="5"/>
  <c r="AD2318" i="5"/>
  <c r="AC2318" i="5"/>
  <c r="AI2318" i="5" s="1"/>
  <c r="AB2318" i="5"/>
  <c r="X2318" i="5"/>
  <c r="U2318" i="5"/>
  <c r="R2318" i="5"/>
  <c r="O2318" i="5"/>
  <c r="L2318" i="5"/>
  <c r="I2318" i="5"/>
  <c r="AE2317" i="5"/>
  <c r="AD2317" i="5"/>
  <c r="AF2317" i="5" s="1"/>
  <c r="AC2317" i="5"/>
  <c r="AH2317" i="5" s="1"/>
  <c r="A2317" i="5" s="1"/>
  <c r="AB2317" i="5"/>
  <c r="X2317" i="5"/>
  <c r="U2317" i="5"/>
  <c r="R2317" i="5"/>
  <c r="O2317" i="5"/>
  <c r="L2317" i="5"/>
  <c r="I2317" i="5"/>
  <c r="AE2316" i="5"/>
  <c r="AD2316" i="5"/>
  <c r="AC2316" i="5"/>
  <c r="AB2316" i="5"/>
  <c r="X2316" i="5"/>
  <c r="U2316" i="5"/>
  <c r="R2316" i="5"/>
  <c r="O2316" i="5"/>
  <c r="L2316" i="5"/>
  <c r="I2316" i="5"/>
  <c r="AE2315" i="5"/>
  <c r="AD2315" i="5"/>
  <c r="AC2315" i="5"/>
  <c r="AB2315" i="5"/>
  <c r="X2315" i="5"/>
  <c r="U2315" i="5"/>
  <c r="R2315" i="5"/>
  <c r="O2315" i="5"/>
  <c r="L2315" i="5"/>
  <c r="I2315" i="5"/>
  <c r="AE2314" i="5"/>
  <c r="AD2314" i="5"/>
  <c r="AC2314" i="5"/>
  <c r="AI2314" i="5" s="1"/>
  <c r="AB2314" i="5"/>
  <c r="X2314" i="5"/>
  <c r="U2314" i="5"/>
  <c r="R2314" i="5"/>
  <c r="O2314" i="5"/>
  <c r="L2314" i="5"/>
  <c r="I2314" i="5"/>
  <c r="AE2313" i="5"/>
  <c r="AD2313" i="5"/>
  <c r="AC2313" i="5"/>
  <c r="AB2313" i="5"/>
  <c r="X2313" i="5"/>
  <c r="U2313" i="5"/>
  <c r="R2313" i="5"/>
  <c r="O2313" i="5"/>
  <c r="L2313" i="5"/>
  <c r="I2313" i="5"/>
  <c r="AE2312" i="5"/>
  <c r="AD2312" i="5"/>
  <c r="AF2312" i="5" s="1"/>
  <c r="AC2312" i="5"/>
  <c r="AI2312" i="5" s="1"/>
  <c r="AB2312" i="5"/>
  <c r="X2312" i="5"/>
  <c r="U2312" i="5"/>
  <c r="R2312" i="5"/>
  <c r="O2312" i="5"/>
  <c r="L2312" i="5"/>
  <c r="I2312" i="5"/>
  <c r="AH2311" i="5"/>
  <c r="A2311" i="5" s="1"/>
  <c r="AE2311" i="5"/>
  <c r="AD2311" i="5"/>
  <c r="AC2311" i="5"/>
  <c r="AI2311" i="5" s="1"/>
  <c r="AB2311" i="5"/>
  <c r="X2311" i="5"/>
  <c r="U2311" i="5"/>
  <c r="R2311" i="5"/>
  <c r="O2311" i="5"/>
  <c r="L2311" i="5"/>
  <c r="I2311" i="5"/>
  <c r="AE2310" i="5"/>
  <c r="AD2310" i="5"/>
  <c r="AC2310" i="5"/>
  <c r="AB2310" i="5"/>
  <c r="X2310" i="5"/>
  <c r="U2310" i="5"/>
  <c r="R2310" i="5"/>
  <c r="O2310" i="5"/>
  <c r="L2310" i="5"/>
  <c r="I2310" i="5"/>
  <c r="AE2309" i="5"/>
  <c r="AD2309" i="5"/>
  <c r="AC2309" i="5"/>
  <c r="AH2309" i="5" s="1"/>
  <c r="A2309" i="5" s="1"/>
  <c r="AB2309" i="5"/>
  <c r="X2309" i="5"/>
  <c r="U2309" i="5"/>
  <c r="R2309" i="5"/>
  <c r="O2309" i="5"/>
  <c r="L2309" i="5"/>
  <c r="I2309" i="5"/>
  <c r="AH2308" i="5"/>
  <c r="A2308" i="5" s="1"/>
  <c r="AE2308" i="5"/>
  <c r="AD2308" i="5"/>
  <c r="AC2308" i="5"/>
  <c r="AB2308" i="5"/>
  <c r="X2308" i="5"/>
  <c r="U2308" i="5"/>
  <c r="R2308" i="5"/>
  <c r="O2308" i="5"/>
  <c r="L2308" i="5"/>
  <c r="I2308" i="5"/>
  <c r="AE2307" i="5"/>
  <c r="AD2307" i="5"/>
  <c r="AC2307" i="5"/>
  <c r="AB2307" i="5"/>
  <c r="X2307" i="5"/>
  <c r="U2307" i="5"/>
  <c r="R2307" i="5"/>
  <c r="O2307" i="5"/>
  <c r="L2307" i="5"/>
  <c r="I2307" i="5"/>
  <c r="AE2306" i="5"/>
  <c r="AD2306" i="5"/>
  <c r="AC2306" i="5"/>
  <c r="AI2306" i="5" s="1"/>
  <c r="AB2306" i="5"/>
  <c r="X2306" i="5"/>
  <c r="U2306" i="5"/>
  <c r="R2306" i="5"/>
  <c r="O2306" i="5"/>
  <c r="L2306" i="5"/>
  <c r="I2306" i="5"/>
  <c r="AE2305" i="5"/>
  <c r="AD2305" i="5"/>
  <c r="AC2305" i="5"/>
  <c r="AB2305" i="5"/>
  <c r="X2305" i="5"/>
  <c r="U2305" i="5"/>
  <c r="R2305" i="5"/>
  <c r="O2305" i="5"/>
  <c r="L2305" i="5"/>
  <c r="I2305" i="5"/>
  <c r="AE2304" i="5"/>
  <c r="AD2304" i="5"/>
  <c r="AC2304" i="5"/>
  <c r="AB2304" i="5"/>
  <c r="X2304" i="5"/>
  <c r="U2304" i="5"/>
  <c r="R2304" i="5"/>
  <c r="O2304" i="5"/>
  <c r="L2304" i="5"/>
  <c r="I2304" i="5"/>
  <c r="AE2303" i="5"/>
  <c r="AD2303" i="5"/>
  <c r="AC2303" i="5"/>
  <c r="AB2303" i="5"/>
  <c r="X2303" i="5"/>
  <c r="U2303" i="5"/>
  <c r="R2303" i="5"/>
  <c r="O2303" i="5"/>
  <c r="L2303" i="5"/>
  <c r="I2303" i="5"/>
  <c r="AE2302" i="5"/>
  <c r="AD2302" i="5"/>
  <c r="AC2302" i="5"/>
  <c r="AI2302" i="5" s="1"/>
  <c r="AB2302" i="5"/>
  <c r="X2302" i="5"/>
  <c r="U2302" i="5"/>
  <c r="R2302" i="5"/>
  <c r="O2302" i="5"/>
  <c r="L2302" i="5"/>
  <c r="I2302" i="5"/>
  <c r="AE2301" i="5"/>
  <c r="AD2301" i="5"/>
  <c r="AC2301" i="5"/>
  <c r="AB2301" i="5"/>
  <c r="X2301" i="5"/>
  <c r="U2301" i="5"/>
  <c r="R2301" i="5"/>
  <c r="O2301" i="5"/>
  <c r="L2301" i="5"/>
  <c r="I2301" i="5"/>
  <c r="AE2300" i="5"/>
  <c r="AD2300" i="5"/>
  <c r="AC2300" i="5"/>
  <c r="AH2300" i="5" s="1"/>
  <c r="A2300" i="5" s="1"/>
  <c r="AB2300" i="5"/>
  <c r="X2300" i="5"/>
  <c r="U2300" i="5"/>
  <c r="R2300" i="5"/>
  <c r="O2300" i="5"/>
  <c r="L2300" i="5"/>
  <c r="I2300" i="5"/>
  <c r="AE2299" i="5"/>
  <c r="AD2299" i="5"/>
  <c r="AC2299" i="5"/>
  <c r="AB2299" i="5"/>
  <c r="X2299" i="5"/>
  <c r="U2299" i="5"/>
  <c r="R2299" i="5"/>
  <c r="O2299" i="5"/>
  <c r="L2299" i="5"/>
  <c r="I2299" i="5"/>
  <c r="AE2298" i="5"/>
  <c r="AD2298" i="5"/>
  <c r="AC2298" i="5"/>
  <c r="AI2298" i="5" s="1"/>
  <c r="AB2298" i="5"/>
  <c r="X2298" i="5"/>
  <c r="U2298" i="5"/>
  <c r="R2298" i="5"/>
  <c r="O2298" i="5"/>
  <c r="L2298" i="5"/>
  <c r="I2298" i="5"/>
  <c r="AE2297" i="5"/>
  <c r="AD2297" i="5"/>
  <c r="AF2297" i="5" s="1"/>
  <c r="AC2297" i="5"/>
  <c r="AH2297" i="5" s="1"/>
  <c r="A2297" i="5" s="1"/>
  <c r="AB2297" i="5"/>
  <c r="X2297" i="5"/>
  <c r="U2297" i="5"/>
  <c r="R2297" i="5"/>
  <c r="O2297" i="5"/>
  <c r="L2297" i="5"/>
  <c r="I2297" i="5"/>
  <c r="AE2296" i="5"/>
  <c r="AD2296" i="5"/>
  <c r="AC2296" i="5"/>
  <c r="AI2296" i="5" s="1"/>
  <c r="AB2296" i="5"/>
  <c r="X2296" i="5"/>
  <c r="U2296" i="5"/>
  <c r="R2296" i="5"/>
  <c r="O2296" i="5"/>
  <c r="L2296" i="5"/>
  <c r="I2296" i="5"/>
  <c r="AE2295" i="5"/>
  <c r="AD2295" i="5"/>
  <c r="AC2295" i="5"/>
  <c r="AI2295" i="5" s="1"/>
  <c r="AB2295" i="5"/>
  <c r="X2295" i="5"/>
  <c r="U2295" i="5"/>
  <c r="R2295" i="5"/>
  <c r="O2295" i="5"/>
  <c r="L2295" i="5"/>
  <c r="I2295" i="5"/>
  <c r="AE2294" i="5"/>
  <c r="AD2294" i="5"/>
  <c r="AF2294" i="5" s="1"/>
  <c r="AC2294" i="5"/>
  <c r="AI2294" i="5" s="1"/>
  <c r="AB2294" i="5"/>
  <c r="X2294" i="5"/>
  <c r="U2294" i="5"/>
  <c r="R2294" i="5"/>
  <c r="O2294" i="5"/>
  <c r="L2294" i="5"/>
  <c r="I2294" i="5"/>
  <c r="AF2293" i="5"/>
  <c r="AE2293" i="5"/>
  <c r="AD2293" i="5"/>
  <c r="AC2293" i="5"/>
  <c r="AH2293" i="5" s="1"/>
  <c r="A2293" i="5" s="1"/>
  <c r="AB2293" i="5"/>
  <c r="X2293" i="5"/>
  <c r="U2293" i="5"/>
  <c r="R2293" i="5"/>
  <c r="O2293" i="5"/>
  <c r="L2293" i="5"/>
  <c r="I2293" i="5"/>
  <c r="AE2292" i="5"/>
  <c r="AD2292" i="5"/>
  <c r="AC2292" i="5"/>
  <c r="AI2292" i="5" s="1"/>
  <c r="AB2292" i="5"/>
  <c r="X2292" i="5"/>
  <c r="U2292" i="5"/>
  <c r="R2292" i="5"/>
  <c r="O2292" i="5"/>
  <c r="L2292" i="5"/>
  <c r="I2292" i="5"/>
  <c r="AE2291" i="5"/>
  <c r="AD2291" i="5"/>
  <c r="AC2291" i="5"/>
  <c r="AB2291" i="5"/>
  <c r="X2291" i="5"/>
  <c r="U2291" i="5"/>
  <c r="R2291" i="5"/>
  <c r="O2291" i="5"/>
  <c r="L2291" i="5"/>
  <c r="I2291" i="5"/>
  <c r="AE2290" i="5"/>
  <c r="AD2290" i="5"/>
  <c r="AC2290" i="5"/>
  <c r="AI2290" i="5" s="1"/>
  <c r="AB2290" i="5"/>
  <c r="X2290" i="5"/>
  <c r="U2290" i="5"/>
  <c r="R2290" i="5"/>
  <c r="O2290" i="5"/>
  <c r="L2290" i="5"/>
  <c r="I2290" i="5"/>
  <c r="AE2289" i="5"/>
  <c r="AD2289" i="5"/>
  <c r="AC2289" i="5"/>
  <c r="AH2289" i="5" s="1"/>
  <c r="A2289" i="5" s="1"/>
  <c r="AB2289" i="5"/>
  <c r="X2289" i="5"/>
  <c r="U2289" i="5"/>
  <c r="R2289" i="5"/>
  <c r="O2289" i="5"/>
  <c r="L2289" i="5"/>
  <c r="I2289" i="5"/>
  <c r="AE2288" i="5"/>
  <c r="AD2288" i="5"/>
  <c r="AC2288" i="5"/>
  <c r="AH2288" i="5" s="1"/>
  <c r="A2288" i="5" s="1"/>
  <c r="AB2288" i="5"/>
  <c r="X2288" i="5"/>
  <c r="U2288" i="5"/>
  <c r="R2288" i="5"/>
  <c r="O2288" i="5"/>
  <c r="L2288" i="5"/>
  <c r="I2288" i="5"/>
  <c r="AE2287" i="5"/>
  <c r="AD2287" i="5"/>
  <c r="AC2287" i="5"/>
  <c r="AI2287" i="5" s="1"/>
  <c r="AB2287" i="5"/>
  <c r="X2287" i="5"/>
  <c r="U2287" i="5"/>
  <c r="R2287" i="5"/>
  <c r="O2287" i="5"/>
  <c r="L2287" i="5"/>
  <c r="I2287" i="5"/>
  <c r="AE2286" i="5"/>
  <c r="AD2286" i="5"/>
  <c r="AC2286" i="5"/>
  <c r="AI2286" i="5" s="1"/>
  <c r="AB2286" i="5"/>
  <c r="X2286" i="5"/>
  <c r="U2286" i="5"/>
  <c r="R2286" i="5"/>
  <c r="O2286" i="5"/>
  <c r="L2286" i="5"/>
  <c r="I2286" i="5"/>
  <c r="AE2285" i="5"/>
  <c r="AD2285" i="5"/>
  <c r="AC2285" i="5"/>
  <c r="AH2285" i="5" s="1"/>
  <c r="A2285" i="5" s="1"/>
  <c r="AB2285" i="5"/>
  <c r="X2285" i="5"/>
  <c r="U2285" i="5"/>
  <c r="R2285" i="5"/>
  <c r="O2285" i="5"/>
  <c r="L2285" i="5"/>
  <c r="I2285" i="5"/>
  <c r="AE2284" i="5"/>
  <c r="AD2284" i="5"/>
  <c r="AC2284" i="5"/>
  <c r="AH2284" i="5" s="1"/>
  <c r="A2284" i="5" s="1"/>
  <c r="AB2284" i="5"/>
  <c r="X2284" i="5"/>
  <c r="U2284" i="5"/>
  <c r="R2284" i="5"/>
  <c r="O2284" i="5"/>
  <c r="L2284" i="5"/>
  <c r="I2284" i="5"/>
  <c r="AE2283" i="5"/>
  <c r="AD2283" i="5"/>
  <c r="AC2283" i="5"/>
  <c r="AB2283" i="5"/>
  <c r="X2283" i="5"/>
  <c r="U2283" i="5"/>
  <c r="R2283" i="5"/>
  <c r="O2283" i="5"/>
  <c r="L2283" i="5"/>
  <c r="I2283" i="5"/>
  <c r="AE2282" i="5"/>
  <c r="AD2282" i="5"/>
  <c r="AC2282" i="5"/>
  <c r="AI2282" i="5" s="1"/>
  <c r="AB2282" i="5"/>
  <c r="X2282" i="5"/>
  <c r="U2282" i="5"/>
  <c r="R2282" i="5"/>
  <c r="O2282" i="5"/>
  <c r="L2282" i="5"/>
  <c r="I2282" i="5"/>
  <c r="AE2281" i="5"/>
  <c r="AD2281" i="5"/>
  <c r="AC2281" i="5"/>
  <c r="AB2281" i="5"/>
  <c r="X2281" i="5"/>
  <c r="U2281" i="5"/>
  <c r="R2281" i="5"/>
  <c r="O2281" i="5"/>
  <c r="L2281" i="5"/>
  <c r="I2281" i="5"/>
  <c r="AE2280" i="5"/>
  <c r="AD2280" i="5"/>
  <c r="AF2280" i="5" s="1"/>
  <c r="AC2280" i="5"/>
  <c r="AI2280" i="5" s="1"/>
  <c r="AB2280" i="5"/>
  <c r="X2280" i="5"/>
  <c r="U2280" i="5"/>
  <c r="R2280" i="5"/>
  <c r="O2280" i="5"/>
  <c r="L2280" i="5"/>
  <c r="I2280" i="5"/>
  <c r="AH2279" i="5"/>
  <c r="A2279" i="5" s="1"/>
  <c r="AE2279" i="5"/>
  <c r="AD2279" i="5"/>
  <c r="AC2279" i="5"/>
  <c r="AI2279" i="5" s="1"/>
  <c r="AB2279" i="5"/>
  <c r="X2279" i="5"/>
  <c r="U2279" i="5"/>
  <c r="R2279" i="5"/>
  <c r="O2279" i="5"/>
  <c r="L2279" i="5"/>
  <c r="I2279" i="5"/>
  <c r="AE2278" i="5"/>
  <c r="AD2278" i="5"/>
  <c r="AC2278" i="5"/>
  <c r="AB2278" i="5"/>
  <c r="X2278" i="5"/>
  <c r="U2278" i="5"/>
  <c r="R2278" i="5"/>
  <c r="O2278" i="5"/>
  <c r="L2278" i="5"/>
  <c r="I2278" i="5"/>
  <c r="AE2277" i="5"/>
  <c r="AD2277" i="5"/>
  <c r="AF2277" i="5" s="1"/>
  <c r="AC2277" i="5"/>
  <c r="AH2277" i="5" s="1"/>
  <c r="A2277" i="5" s="1"/>
  <c r="AB2277" i="5"/>
  <c r="X2277" i="5"/>
  <c r="U2277" i="5"/>
  <c r="R2277" i="5"/>
  <c r="O2277" i="5"/>
  <c r="L2277" i="5"/>
  <c r="I2277" i="5"/>
  <c r="AE2276" i="5"/>
  <c r="AD2276" i="5"/>
  <c r="AC2276" i="5"/>
  <c r="AB2276" i="5"/>
  <c r="X2276" i="5"/>
  <c r="U2276" i="5"/>
  <c r="R2276" i="5"/>
  <c r="O2276" i="5"/>
  <c r="L2276" i="5"/>
  <c r="I2276" i="5"/>
  <c r="AE2275" i="5"/>
  <c r="AD2275" i="5"/>
  <c r="AC2275" i="5"/>
  <c r="AB2275" i="5"/>
  <c r="X2275" i="5"/>
  <c r="U2275" i="5"/>
  <c r="R2275" i="5"/>
  <c r="O2275" i="5"/>
  <c r="L2275" i="5"/>
  <c r="I2275" i="5"/>
  <c r="AE2274" i="5"/>
  <c r="AD2274" i="5"/>
  <c r="AC2274" i="5"/>
  <c r="AI2274" i="5" s="1"/>
  <c r="AB2274" i="5"/>
  <c r="X2274" i="5"/>
  <c r="U2274" i="5"/>
  <c r="R2274" i="5"/>
  <c r="O2274" i="5"/>
  <c r="L2274" i="5"/>
  <c r="I2274" i="5"/>
  <c r="AE2273" i="5"/>
  <c r="AD2273" i="5"/>
  <c r="AC2273" i="5"/>
  <c r="AB2273" i="5"/>
  <c r="X2273" i="5"/>
  <c r="U2273" i="5"/>
  <c r="R2273" i="5"/>
  <c r="O2273" i="5"/>
  <c r="L2273" i="5"/>
  <c r="I2273" i="5"/>
  <c r="AI2272" i="5"/>
  <c r="AE2272" i="5"/>
  <c r="AD2272" i="5"/>
  <c r="AF2272" i="5" s="1"/>
  <c r="AC2272" i="5"/>
  <c r="AH2272" i="5" s="1"/>
  <c r="A2272" i="5" s="1"/>
  <c r="AB2272" i="5"/>
  <c r="X2272" i="5"/>
  <c r="U2272" i="5"/>
  <c r="R2272" i="5"/>
  <c r="O2272" i="5"/>
  <c r="L2272" i="5"/>
  <c r="I2272" i="5"/>
  <c r="AE2271" i="5"/>
  <c r="AD2271" i="5"/>
  <c r="AC2271" i="5"/>
  <c r="AB2271" i="5"/>
  <c r="X2271" i="5"/>
  <c r="U2271" i="5"/>
  <c r="R2271" i="5"/>
  <c r="O2271" i="5"/>
  <c r="L2271" i="5"/>
  <c r="I2271" i="5"/>
  <c r="AE2270" i="5"/>
  <c r="AD2270" i="5"/>
  <c r="AC2270" i="5"/>
  <c r="AI2270" i="5" s="1"/>
  <c r="AB2270" i="5"/>
  <c r="X2270" i="5"/>
  <c r="U2270" i="5"/>
  <c r="R2270" i="5"/>
  <c r="O2270" i="5"/>
  <c r="L2270" i="5"/>
  <c r="I2270" i="5"/>
  <c r="AE2269" i="5"/>
  <c r="AD2269" i="5"/>
  <c r="AC2269" i="5"/>
  <c r="AB2269" i="5"/>
  <c r="X2269" i="5"/>
  <c r="U2269" i="5"/>
  <c r="R2269" i="5"/>
  <c r="O2269" i="5"/>
  <c r="L2269" i="5"/>
  <c r="I2269" i="5"/>
  <c r="AE2268" i="5"/>
  <c r="AD2268" i="5"/>
  <c r="AF2268" i="5" s="1"/>
  <c r="AC2268" i="5"/>
  <c r="AB2268" i="5"/>
  <c r="X2268" i="5"/>
  <c r="U2268" i="5"/>
  <c r="R2268" i="5"/>
  <c r="O2268" i="5"/>
  <c r="L2268" i="5"/>
  <c r="I2268" i="5"/>
  <c r="AE2267" i="5"/>
  <c r="AD2267" i="5"/>
  <c r="AC2267" i="5"/>
  <c r="AB2267" i="5"/>
  <c r="X2267" i="5"/>
  <c r="U2267" i="5"/>
  <c r="R2267" i="5"/>
  <c r="O2267" i="5"/>
  <c r="L2267" i="5"/>
  <c r="I2267" i="5"/>
  <c r="AE2266" i="5"/>
  <c r="AD2266" i="5"/>
  <c r="AC2266" i="5"/>
  <c r="AI2266" i="5" s="1"/>
  <c r="AB2266" i="5"/>
  <c r="X2266" i="5"/>
  <c r="U2266" i="5"/>
  <c r="R2266" i="5"/>
  <c r="O2266" i="5"/>
  <c r="L2266" i="5"/>
  <c r="I2266" i="5"/>
  <c r="AE2265" i="5"/>
  <c r="AD2265" i="5"/>
  <c r="AC2265" i="5"/>
  <c r="AB2265" i="5"/>
  <c r="X2265" i="5"/>
  <c r="U2265" i="5"/>
  <c r="R2265" i="5"/>
  <c r="O2265" i="5"/>
  <c r="L2265" i="5"/>
  <c r="I2265" i="5"/>
  <c r="AE2264" i="5"/>
  <c r="AD2264" i="5"/>
  <c r="AC2264" i="5"/>
  <c r="AB2264" i="5"/>
  <c r="X2264" i="5"/>
  <c r="U2264" i="5"/>
  <c r="R2264" i="5"/>
  <c r="O2264" i="5"/>
  <c r="L2264" i="5"/>
  <c r="I2264" i="5"/>
  <c r="AE2263" i="5"/>
  <c r="AD2263" i="5"/>
  <c r="AC2263" i="5"/>
  <c r="AB2263" i="5"/>
  <c r="X2263" i="5"/>
  <c r="U2263" i="5"/>
  <c r="R2263" i="5"/>
  <c r="O2263" i="5"/>
  <c r="L2263" i="5"/>
  <c r="I2263" i="5"/>
  <c r="AE2262" i="5"/>
  <c r="AD2262" i="5"/>
  <c r="AC2262" i="5"/>
  <c r="AI2262" i="5" s="1"/>
  <c r="AB2262" i="5"/>
  <c r="X2262" i="5"/>
  <c r="U2262" i="5"/>
  <c r="R2262" i="5"/>
  <c r="O2262" i="5"/>
  <c r="L2262" i="5"/>
  <c r="I2262" i="5"/>
  <c r="AF2261" i="5"/>
  <c r="AE2261" i="5"/>
  <c r="AD2261" i="5"/>
  <c r="AC2261" i="5"/>
  <c r="AH2261" i="5" s="1"/>
  <c r="A2261" i="5" s="1"/>
  <c r="AB2261" i="5"/>
  <c r="X2261" i="5"/>
  <c r="U2261" i="5"/>
  <c r="R2261" i="5"/>
  <c r="O2261" i="5"/>
  <c r="L2261" i="5"/>
  <c r="I2261" i="5"/>
  <c r="AE2260" i="5"/>
  <c r="AD2260" i="5"/>
  <c r="AC2260" i="5"/>
  <c r="AB2260" i="5"/>
  <c r="X2260" i="5"/>
  <c r="U2260" i="5"/>
  <c r="R2260" i="5"/>
  <c r="O2260" i="5"/>
  <c r="L2260" i="5"/>
  <c r="I2260" i="5"/>
  <c r="AE2259" i="5"/>
  <c r="AD2259" i="5"/>
  <c r="AC2259" i="5"/>
  <c r="AB2259" i="5"/>
  <c r="X2259" i="5"/>
  <c r="U2259" i="5"/>
  <c r="R2259" i="5"/>
  <c r="O2259" i="5"/>
  <c r="L2259" i="5"/>
  <c r="I2259" i="5"/>
  <c r="AE2258" i="5"/>
  <c r="AD2258" i="5"/>
  <c r="AC2258" i="5"/>
  <c r="AI2258" i="5" s="1"/>
  <c r="AB2258" i="5"/>
  <c r="X2258" i="5"/>
  <c r="U2258" i="5"/>
  <c r="R2258" i="5"/>
  <c r="O2258" i="5"/>
  <c r="L2258" i="5"/>
  <c r="I2258" i="5"/>
  <c r="AE2257" i="5"/>
  <c r="AD2257" i="5"/>
  <c r="AF2257" i="5" s="1"/>
  <c r="AC2257" i="5"/>
  <c r="AH2257" i="5" s="1"/>
  <c r="A2257" i="5" s="1"/>
  <c r="AB2257" i="5"/>
  <c r="X2257" i="5"/>
  <c r="U2257" i="5"/>
  <c r="R2257" i="5"/>
  <c r="O2257" i="5"/>
  <c r="L2257" i="5"/>
  <c r="I2257" i="5"/>
  <c r="AE2256" i="5"/>
  <c r="AD2256" i="5"/>
  <c r="AC2256" i="5"/>
  <c r="AB2256" i="5"/>
  <c r="X2256" i="5"/>
  <c r="U2256" i="5"/>
  <c r="R2256" i="5"/>
  <c r="O2256" i="5"/>
  <c r="L2256" i="5"/>
  <c r="I2256" i="5"/>
  <c r="AH2255" i="5"/>
  <c r="A2255" i="5" s="1"/>
  <c r="AE2255" i="5"/>
  <c r="AD2255" i="5"/>
  <c r="AC2255" i="5"/>
  <c r="AI2255" i="5" s="1"/>
  <c r="AB2255" i="5"/>
  <c r="X2255" i="5"/>
  <c r="U2255" i="5"/>
  <c r="R2255" i="5"/>
  <c r="O2255" i="5"/>
  <c r="L2255" i="5"/>
  <c r="I2255" i="5"/>
  <c r="AE2254" i="5"/>
  <c r="AD2254" i="5"/>
  <c r="AF2254" i="5" s="1"/>
  <c r="AC2254" i="5"/>
  <c r="AI2254" i="5" s="1"/>
  <c r="AB2254" i="5"/>
  <c r="X2254" i="5"/>
  <c r="U2254" i="5"/>
  <c r="R2254" i="5"/>
  <c r="O2254" i="5"/>
  <c r="L2254" i="5"/>
  <c r="I2254" i="5"/>
  <c r="AE2253" i="5"/>
  <c r="AD2253" i="5"/>
  <c r="AC2253" i="5"/>
  <c r="AH2253" i="5" s="1"/>
  <c r="A2253" i="5" s="1"/>
  <c r="AB2253" i="5"/>
  <c r="X2253" i="5"/>
  <c r="U2253" i="5"/>
  <c r="R2253" i="5"/>
  <c r="O2253" i="5"/>
  <c r="L2253" i="5"/>
  <c r="I2253" i="5"/>
  <c r="AE2252" i="5"/>
  <c r="AD2252" i="5"/>
  <c r="AF2252" i="5" s="1"/>
  <c r="AC2252" i="5"/>
  <c r="AH2252" i="5" s="1"/>
  <c r="A2252" i="5" s="1"/>
  <c r="AB2252" i="5"/>
  <c r="X2252" i="5"/>
  <c r="U2252" i="5"/>
  <c r="R2252" i="5"/>
  <c r="O2252" i="5"/>
  <c r="L2252" i="5"/>
  <c r="I2252" i="5"/>
  <c r="AE2251" i="5"/>
  <c r="AD2251" i="5"/>
  <c r="AC2251" i="5"/>
  <c r="AB2251" i="5"/>
  <c r="X2251" i="5"/>
  <c r="U2251" i="5"/>
  <c r="R2251" i="5"/>
  <c r="O2251" i="5"/>
  <c r="L2251" i="5"/>
  <c r="I2251" i="5"/>
  <c r="AE2250" i="5"/>
  <c r="AD2250" i="5"/>
  <c r="AC2250" i="5"/>
  <c r="AB2250" i="5"/>
  <c r="X2250" i="5"/>
  <c r="U2250" i="5"/>
  <c r="R2250" i="5"/>
  <c r="O2250" i="5"/>
  <c r="L2250" i="5"/>
  <c r="I2250" i="5"/>
  <c r="AE2249" i="5"/>
  <c r="AD2249" i="5"/>
  <c r="AC2249" i="5"/>
  <c r="AB2249" i="5"/>
  <c r="X2249" i="5"/>
  <c r="U2249" i="5"/>
  <c r="R2249" i="5"/>
  <c r="O2249" i="5"/>
  <c r="L2249" i="5"/>
  <c r="I2249" i="5"/>
  <c r="AI2248" i="5"/>
  <c r="AH2248" i="5"/>
  <c r="A2248" i="5" s="1"/>
  <c r="AE2248" i="5"/>
  <c r="AD2248" i="5"/>
  <c r="AC2248" i="5"/>
  <c r="AB2248" i="5"/>
  <c r="X2248" i="5"/>
  <c r="U2248" i="5"/>
  <c r="R2248" i="5"/>
  <c r="O2248" i="5"/>
  <c r="L2248" i="5"/>
  <c r="I2248" i="5"/>
  <c r="AE2247" i="5"/>
  <c r="AD2247" i="5"/>
  <c r="AC2247" i="5"/>
  <c r="AB2247" i="5"/>
  <c r="X2247" i="5"/>
  <c r="U2247" i="5"/>
  <c r="R2247" i="5"/>
  <c r="O2247" i="5"/>
  <c r="L2247" i="5"/>
  <c r="I2247" i="5"/>
  <c r="AE2246" i="5"/>
  <c r="AD2246" i="5"/>
  <c r="AC2246" i="5"/>
  <c r="AI2246" i="5" s="1"/>
  <c r="AB2246" i="5"/>
  <c r="X2246" i="5"/>
  <c r="U2246" i="5"/>
  <c r="R2246" i="5"/>
  <c r="O2246" i="5"/>
  <c r="L2246" i="5"/>
  <c r="I2246" i="5"/>
  <c r="AE2245" i="5"/>
  <c r="AD2245" i="5"/>
  <c r="AC2245" i="5"/>
  <c r="AH2245" i="5" s="1"/>
  <c r="A2245" i="5" s="1"/>
  <c r="AB2245" i="5"/>
  <c r="X2245" i="5"/>
  <c r="U2245" i="5"/>
  <c r="R2245" i="5"/>
  <c r="O2245" i="5"/>
  <c r="L2245" i="5"/>
  <c r="I2245" i="5"/>
  <c r="AE2244" i="5"/>
  <c r="AD2244" i="5"/>
  <c r="AF2244" i="5" s="1"/>
  <c r="AC2244" i="5"/>
  <c r="AI2244" i="5" s="1"/>
  <c r="AB2244" i="5"/>
  <c r="X2244" i="5"/>
  <c r="U2244" i="5"/>
  <c r="R2244" i="5"/>
  <c r="O2244" i="5"/>
  <c r="L2244" i="5"/>
  <c r="I2244" i="5"/>
  <c r="AE2243" i="5"/>
  <c r="AD2243" i="5"/>
  <c r="AC2243" i="5"/>
  <c r="AH2243" i="5" s="1"/>
  <c r="A2243" i="5" s="1"/>
  <c r="AB2243" i="5"/>
  <c r="X2243" i="5"/>
  <c r="U2243" i="5"/>
  <c r="R2243" i="5"/>
  <c r="O2243" i="5"/>
  <c r="L2243" i="5"/>
  <c r="I2243" i="5"/>
  <c r="AE2242" i="5"/>
  <c r="AD2242" i="5"/>
  <c r="AC2242" i="5"/>
  <c r="AB2242" i="5"/>
  <c r="X2242" i="5"/>
  <c r="U2242" i="5"/>
  <c r="R2242" i="5"/>
  <c r="O2242" i="5"/>
  <c r="L2242" i="5"/>
  <c r="I2242" i="5"/>
  <c r="AE2241" i="5"/>
  <c r="AD2241" i="5"/>
  <c r="AC2241" i="5"/>
  <c r="AH2241" i="5" s="1"/>
  <c r="A2241" i="5" s="1"/>
  <c r="AB2241" i="5"/>
  <c r="X2241" i="5"/>
  <c r="U2241" i="5"/>
  <c r="R2241" i="5"/>
  <c r="O2241" i="5"/>
  <c r="L2241" i="5"/>
  <c r="I2241" i="5"/>
  <c r="AE2240" i="5"/>
  <c r="AD2240" i="5"/>
  <c r="AC2240" i="5"/>
  <c r="AI2240" i="5" s="1"/>
  <c r="AB2240" i="5"/>
  <c r="X2240" i="5"/>
  <c r="U2240" i="5"/>
  <c r="R2240" i="5"/>
  <c r="O2240" i="5"/>
  <c r="L2240" i="5"/>
  <c r="I2240" i="5"/>
  <c r="AE2239" i="5"/>
  <c r="AD2239" i="5"/>
  <c r="AC2239" i="5"/>
  <c r="AB2239" i="5"/>
  <c r="X2239" i="5"/>
  <c r="U2239" i="5"/>
  <c r="R2239" i="5"/>
  <c r="O2239" i="5"/>
  <c r="L2239" i="5"/>
  <c r="I2239" i="5"/>
  <c r="AE2238" i="5"/>
  <c r="AD2238" i="5"/>
  <c r="AC2238" i="5"/>
  <c r="AB2238" i="5"/>
  <c r="X2238" i="5"/>
  <c r="U2238" i="5"/>
  <c r="R2238" i="5"/>
  <c r="O2238" i="5"/>
  <c r="L2238" i="5"/>
  <c r="I2238" i="5"/>
  <c r="AF2237" i="5"/>
  <c r="AE2237" i="5"/>
  <c r="AD2237" i="5"/>
  <c r="AC2237" i="5"/>
  <c r="AH2237" i="5" s="1"/>
  <c r="A2237" i="5" s="1"/>
  <c r="AB2237" i="5"/>
  <c r="X2237" i="5"/>
  <c r="U2237" i="5"/>
  <c r="R2237" i="5"/>
  <c r="O2237" i="5"/>
  <c r="L2237" i="5"/>
  <c r="I2237" i="5"/>
  <c r="AE2236" i="5"/>
  <c r="AD2236" i="5"/>
  <c r="AF2236" i="5" s="1"/>
  <c r="AC2236" i="5"/>
  <c r="AB2236" i="5"/>
  <c r="X2236" i="5"/>
  <c r="U2236" i="5"/>
  <c r="R2236" i="5"/>
  <c r="O2236" i="5"/>
  <c r="L2236" i="5"/>
  <c r="I2236" i="5"/>
  <c r="AE2235" i="5"/>
  <c r="AD2235" i="5"/>
  <c r="AC2235" i="5"/>
  <c r="AB2235" i="5"/>
  <c r="X2235" i="5"/>
  <c r="U2235" i="5"/>
  <c r="R2235" i="5"/>
  <c r="O2235" i="5"/>
  <c r="L2235" i="5"/>
  <c r="I2235" i="5"/>
  <c r="AE2234" i="5"/>
  <c r="AD2234" i="5"/>
  <c r="AC2234" i="5"/>
  <c r="AB2234" i="5"/>
  <c r="X2234" i="5"/>
  <c r="U2234" i="5"/>
  <c r="R2234" i="5"/>
  <c r="O2234" i="5"/>
  <c r="L2234" i="5"/>
  <c r="I2234" i="5"/>
  <c r="AE2233" i="5"/>
  <c r="AD2233" i="5"/>
  <c r="AC2233" i="5"/>
  <c r="AH2233" i="5" s="1"/>
  <c r="A2233" i="5" s="1"/>
  <c r="AB2233" i="5"/>
  <c r="X2233" i="5"/>
  <c r="U2233" i="5"/>
  <c r="R2233" i="5"/>
  <c r="O2233" i="5"/>
  <c r="L2233" i="5"/>
  <c r="I2233" i="5"/>
  <c r="AE2232" i="5"/>
  <c r="AD2232" i="5"/>
  <c r="AC2232" i="5"/>
  <c r="AI2232" i="5" s="1"/>
  <c r="AB2232" i="5"/>
  <c r="X2232" i="5"/>
  <c r="U2232" i="5"/>
  <c r="R2232" i="5"/>
  <c r="O2232" i="5"/>
  <c r="L2232" i="5"/>
  <c r="I2232" i="5"/>
  <c r="AE2231" i="5"/>
  <c r="AD2231" i="5"/>
  <c r="AC2231" i="5"/>
  <c r="AB2231" i="5"/>
  <c r="X2231" i="5"/>
  <c r="U2231" i="5"/>
  <c r="R2231" i="5"/>
  <c r="O2231" i="5"/>
  <c r="L2231" i="5"/>
  <c r="I2231" i="5"/>
  <c r="AH2230" i="5"/>
  <c r="A2230" i="5" s="1"/>
  <c r="AE2230" i="5"/>
  <c r="AD2230" i="5"/>
  <c r="AC2230" i="5"/>
  <c r="AI2230" i="5" s="1"/>
  <c r="AB2230" i="5"/>
  <c r="X2230" i="5"/>
  <c r="U2230" i="5"/>
  <c r="R2230" i="5"/>
  <c r="O2230" i="5"/>
  <c r="L2230" i="5"/>
  <c r="I2230" i="5"/>
  <c r="AE2229" i="5"/>
  <c r="AD2229" i="5"/>
  <c r="AC2229" i="5"/>
  <c r="AH2229" i="5" s="1"/>
  <c r="A2229" i="5" s="1"/>
  <c r="AB2229" i="5"/>
  <c r="X2229" i="5"/>
  <c r="U2229" i="5"/>
  <c r="R2229" i="5"/>
  <c r="O2229" i="5"/>
  <c r="L2229" i="5"/>
  <c r="I2229" i="5"/>
  <c r="AE2228" i="5"/>
  <c r="AD2228" i="5"/>
  <c r="AF2228" i="5" s="1"/>
  <c r="AC2228" i="5"/>
  <c r="AI2228" i="5" s="1"/>
  <c r="AB2228" i="5"/>
  <c r="X2228" i="5"/>
  <c r="U2228" i="5"/>
  <c r="R2228" i="5"/>
  <c r="O2228" i="5"/>
  <c r="L2228" i="5"/>
  <c r="I2228" i="5"/>
  <c r="AH2227" i="5"/>
  <c r="A2227" i="5" s="1"/>
  <c r="AE2227" i="5"/>
  <c r="AD2227" i="5"/>
  <c r="AC2227" i="5"/>
  <c r="AB2227" i="5"/>
  <c r="X2227" i="5"/>
  <c r="U2227" i="5"/>
  <c r="R2227" i="5"/>
  <c r="O2227" i="5"/>
  <c r="L2227" i="5"/>
  <c r="I2227" i="5"/>
  <c r="AE2226" i="5"/>
  <c r="AD2226" i="5"/>
  <c r="AC2226" i="5"/>
  <c r="AB2226" i="5"/>
  <c r="X2226" i="5"/>
  <c r="U2226" i="5"/>
  <c r="R2226" i="5"/>
  <c r="O2226" i="5"/>
  <c r="L2226" i="5"/>
  <c r="I2226" i="5"/>
  <c r="AE2225" i="5"/>
  <c r="AD2225" i="5"/>
  <c r="AC2225" i="5"/>
  <c r="AH2225" i="5" s="1"/>
  <c r="A2225" i="5" s="1"/>
  <c r="AB2225" i="5"/>
  <c r="X2225" i="5"/>
  <c r="U2225" i="5"/>
  <c r="R2225" i="5"/>
  <c r="O2225" i="5"/>
  <c r="L2225" i="5"/>
  <c r="I2225" i="5"/>
  <c r="AI2224" i="5"/>
  <c r="AH2224" i="5"/>
  <c r="A2224" i="5" s="1"/>
  <c r="AE2224" i="5"/>
  <c r="AD2224" i="5"/>
  <c r="AF2224" i="5" s="1"/>
  <c r="AC2224" i="5"/>
  <c r="AB2224" i="5"/>
  <c r="X2224" i="5"/>
  <c r="U2224" i="5"/>
  <c r="R2224" i="5"/>
  <c r="O2224" i="5"/>
  <c r="L2224" i="5"/>
  <c r="I2224" i="5"/>
  <c r="AE2223" i="5"/>
  <c r="AD2223" i="5"/>
  <c r="AC2223" i="5"/>
  <c r="AB2223" i="5"/>
  <c r="X2223" i="5"/>
  <c r="U2223" i="5"/>
  <c r="R2223" i="5"/>
  <c r="O2223" i="5"/>
  <c r="L2223" i="5"/>
  <c r="I2223" i="5"/>
  <c r="AF2222" i="5"/>
  <c r="AE2222" i="5"/>
  <c r="AD2222" i="5"/>
  <c r="AC2222" i="5"/>
  <c r="AI2222" i="5" s="1"/>
  <c r="AB2222" i="5"/>
  <c r="X2222" i="5"/>
  <c r="U2222" i="5"/>
  <c r="R2222" i="5"/>
  <c r="O2222" i="5"/>
  <c r="L2222" i="5"/>
  <c r="I2222" i="5"/>
  <c r="AE2221" i="5"/>
  <c r="AD2221" i="5"/>
  <c r="AC2221" i="5"/>
  <c r="AH2221" i="5" s="1"/>
  <c r="A2221" i="5" s="1"/>
  <c r="AB2221" i="5"/>
  <c r="X2221" i="5"/>
  <c r="U2221" i="5"/>
  <c r="R2221" i="5"/>
  <c r="O2221" i="5"/>
  <c r="L2221" i="5"/>
  <c r="I2221" i="5"/>
  <c r="AE2220" i="5"/>
  <c r="AD2220" i="5"/>
  <c r="AC2220" i="5"/>
  <c r="AI2220" i="5" s="1"/>
  <c r="AB2220" i="5"/>
  <c r="X2220" i="5"/>
  <c r="U2220" i="5"/>
  <c r="R2220" i="5"/>
  <c r="O2220" i="5"/>
  <c r="L2220" i="5"/>
  <c r="I2220" i="5"/>
  <c r="AE2219" i="5"/>
  <c r="AD2219" i="5"/>
  <c r="AC2219" i="5"/>
  <c r="AB2219" i="5"/>
  <c r="X2219" i="5"/>
  <c r="U2219" i="5"/>
  <c r="R2219" i="5"/>
  <c r="O2219" i="5"/>
  <c r="L2219" i="5"/>
  <c r="I2219" i="5"/>
  <c r="AE2218" i="5"/>
  <c r="AD2218" i="5"/>
  <c r="AC2218" i="5"/>
  <c r="AB2218" i="5"/>
  <c r="X2218" i="5"/>
  <c r="U2218" i="5"/>
  <c r="R2218" i="5"/>
  <c r="O2218" i="5"/>
  <c r="L2218" i="5"/>
  <c r="I2218" i="5"/>
  <c r="AF2217" i="5"/>
  <c r="AE2217" i="5"/>
  <c r="AD2217" i="5"/>
  <c r="AC2217" i="5"/>
  <c r="AH2217" i="5" s="1"/>
  <c r="A2217" i="5" s="1"/>
  <c r="AB2217" i="5"/>
  <c r="X2217" i="5"/>
  <c r="U2217" i="5"/>
  <c r="R2217" i="5"/>
  <c r="O2217" i="5"/>
  <c r="L2217" i="5"/>
  <c r="I2217" i="5"/>
  <c r="AE2216" i="5"/>
  <c r="AD2216" i="5"/>
  <c r="AC2216" i="5"/>
  <c r="AI2216" i="5" s="1"/>
  <c r="AB2216" i="5"/>
  <c r="X2216" i="5"/>
  <c r="U2216" i="5"/>
  <c r="R2216" i="5"/>
  <c r="O2216" i="5"/>
  <c r="L2216" i="5"/>
  <c r="I2216" i="5"/>
  <c r="AE2215" i="5"/>
  <c r="AD2215" i="5"/>
  <c r="AC2215" i="5"/>
  <c r="AI2215" i="5" s="1"/>
  <c r="AB2215" i="5"/>
  <c r="X2215" i="5"/>
  <c r="U2215" i="5"/>
  <c r="R2215" i="5"/>
  <c r="O2215" i="5"/>
  <c r="L2215" i="5"/>
  <c r="I2215" i="5"/>
  <c r="AH2214" i="5"/>
  <c r="A2214" i="5" s="1"/>
  <c r="AF2214" i="5"/>
  <c r="AE2214" i="5"/>
  <c r="AD2214" i="5"/>
  <c r="AC2214" i="5"/>
  <c r="AI2214" i="5" s="1"/>
  <c r="AB2214" i="5"/>
  <c r="X2214" i="5"/>
  <c r="U2214" i="5"/>
  <c r="R2214" i="5"/>
  <c r="O2214" i="5"/>
  <c r="L2214" i="5"/>
  <c r="I2214" i="5"/>
  <c r="AE2213" i="5"/>
  <c r="AD2213" i="5"/>
  <c r="AC2213" i="5"/>
  <c r="AB2213" i="5"/>
  <c r="X2213" i="5"/>
  <c r="U2213" i="5"/>
  <c r="R2213" i="5"/>
  <c r="O2213" i="5"/>
  <c r="L2213" i="5"/>
  <c r="I2213" i="5"/>
  <c r="AE2212" i="5"/>
  <c r="AD2212" i="5"/>
  <c r="AF2212" i="5" s="1"/>
  <c r="AC2212" i="5"/>
  <c r="AI2212" i="5" s="1"/>
  <c r="AB2212" i="5"/>
  <c r="X2212" i="5"/>
  <c r="U2212" i="5"/>
  <c r="R2212" i="5"/>
  <c r="O2212" i="5"/>
  <c r="L2212" i="5"/>
  <c r="I2212" i="5"/>
  <c r="AE2211" i="5"/>
  <c r="AD2211" i="5"/>
  <c r="AC2211" i="5"/>
  <c r="AH2211" i="5" s="1"/>
  <c r="A2211" i="5" s="1"/>
  <c r="AB2211" i="5"/>
  <c r="X2211" i="5"/>
  <c r="U2211" i="5"/>
  <c r="R2211" i="5"/>
  <c r="O2211" i="5"/>
  <c r="L2211" i="5"/>
  <c r="I2211" i="5"/>
  <c r="AE2210" i="5"/>
  <c r="AD2210" i="5"/>
  <c r="AC2210" i="5"/>
  <c r="AB2210" i="5"/>
  <c r="X2210" i="5"/>
  <c r="U2210" i="5"/>
  <c r="R2210" i="5"/>
  <c r="O2210" i="5"/>
  <c r="L2210" i="5"/>
  <c r="I2210" i="5"/>
  <c r="AE2209" i="5"/>
  <c r="AD2209" i="5"/>
  <c r="AC2209" i="5"/>
  <c r="AH2209" i="5" s="1"/>
  <c r="A2209" i="5" s="1"/>
  <c r="AB2209" i="5"/>
  <c r="X2209" i="5"/>
  <c r="U2209" i="5"/>
  <c r="R2209" i="5"/>
  <c r="O2209" i="5"/>
  <c r="L2209" i="5"/>
  <c r="I2209" i="5"/>
  <c r="AE2208" i="5"/>
  <c r="AD2208" i="5"/>
  <c r="AC2208" i="5"/>
  <c r="AB2208" i="5"/>
  <c r="X2208" i="5"/>
  <c r="U2208" i="5"/>
  <c r="R2208" i="5"/>
  <c r="O2208" i="5"/>
  <c r="L2208" i="5"/>
  <c r="I2208" i="5"/>
  <c r="AI2207" i="5"/>
  <c r="AH2207" i="5"/>
  <c r="A2207" i="5" s="1"/>
  <c r="AE2207" i="5"/>
  <c r="AD2207" i="5"/>
  <c r="AC2207" i="5"/>
  <c r="AB2207" i="5"/>
  <c r="X2207" i="5"/>
  <c r="U2207" i="5"/>
  <c r="R2207" i="5"/>
  <c r="O2207" i="5"/>
  <c r="L2207" i="5"/>
  <c r="I2207" i="5"/>
  <c r="AE2206" i="5"/>
  <c r="AD2206" i="5"/>
  <c r="AC2206" i="5"/>
  <c r="AI2206" i="5" s="1"/>
  <c r="AB2206" i="5"/>
  <c r="X2206" i="5"/>
  <c r="U2206" i="5"/>
  <c r="R2206" i="5"/>
  <c r="O2206" i="5"/>
  <c r="L2206" i="5"/>
  <c r="I2206" i="5"/>
  <c r="AF2205" i="5"/>
  <c r="AE2205" i="5"/>
  <c r="AD2205" i="5"/>
  <c r="AC2205" i="5"/>
  <c r="AB2205" i="5"/>
  <c r="X2205" i="5"/>
  <c r="U2205" i="5"/>
  <c r="R2205" i="5"/>
  <c r="O2205" i="5"/>
  <c r="L2205" i="5"/>
  <c r="I2205" i="5"/>
  <c r="AE2204" i="5"/>
  <c r="AD2204" i="5"/>
  <c r="AC2204" i="5"/>
  <c r="AI2204" i="5" s="1"/>
  <c r="AB2204" i="5"/>
  <c r="X2204" i="5"/>
  <c r="U2204" i="5"/>
  <c r="R2204" i="5"/>
  <c r="O2204" i="5"/>
  <c r="L2204" i="5"/>
  <c r="I2204" i="5"/>
  <c r="AE2203" i="5"/>
  <c r="AD2203" i="5"/>
  <c r="AC2203" i="5"/>
  <c r="AB2203" i="5"/>
  <c r="X2203" i="5"/>
  <c r="U2203" i="5"/>
  <c r="R2203" i="5"/>
  <c r="O2203" i="5"/>
  <c r="L2203" i="5"/>
  <c r="I2203" i="5"/>
  <c r="AH2202" i="5"/>
  <c r="A2202" i="5" s="1"/>
  <c r="AE2202" i="5"/>
  <c r="AD2202" i="5"/>
  <c r="AC2202" i="5"/>
  <c r="AB2202" i="5"/>
  <c r="X2202" i="5"/>
  <c r="U2202" i="5"/>
  <c r="R2202" i="5"/>
  <c r="O2202" i="5"/>
  <c r="L2202" i="5"/>
  <c r="I2202" i="5"/>
  <c r="AE2201" i="5"/>
  <c r="AD2201" i="5"/>
  <c r="AC2201" i="5"/>
  <c r="AH2201" i="5" s="1"/>
  <c r="A2201" i="5" s="1"/>
  <c r="AB2201" i="5"/>
  <c r="X2201" i="5"/>
  <c r="U2201" i="5"/>
  <c r="R2201" i="5"/>
  <c r="O2201" i="5"/>
  <c r="L2201" i="5"/>
  <c r="I2201" i="5"/>
  <c r="AE2200" i="5"/>
  <c r="AD2200" i="5"/>
  <c r="AF2200" i="5" s="1"/>
  <c r="AC2200" i="5"/>
  <c r="AI2200" i="5" s="1"/>
  <c r="AB2200" i="5"/>
  <c r="X2200" i="5"/>
  <c r="U2200" i="5"/>
  <c r="R2200" i="5"/>
  <c r="O2200" i="5"/>
  <c r="L2200" i="5"/>
  <c r="I2200" i="5"/>
  <c r="AE2199" i="5"/>
  <c r="AD2199" i="5"/>
  <c r="AC2199" i="5"/>
  <c r="AB2199" i="5"/>
  <c r="X2199" i="5"/>
  <c r="U2199" i="5"/>
  <c r="R2199" i="5"/>
  <c r="O2199" i="5"/>
  <c r="L2199" i="5"/>
  <c r="I2199" i="5"/>
  <c r="AE2198" i="5"/>
  <c r="AD2198" i="5"/>
  <c r="AF2198" i="5" s="1"/>
  <c r="AC2198" i="5"/>
  <c r="AB2198" i="5"/>
  <c r="X2198" i="5"/>
  <c r="U2198" i="5"/>
  <c r="R2198" i="5"/>
  <c r="O2198" i="5"/>
  <c r="L2198" i="5"/>
  <c r="I2198" i="5"/>
  <c r="AE2197" i="5"/>
  <c r="AD2197" i="5"/>
  <c r="AC2197" i="5"/>
  <c r="AB2197" i="5"/>
  <c r="X2197" i="5"/>
  <c r="U2197" i="5"/>
  <c r="R2197" i="5"/>
  <c r="O2197" i="5"/>
  <c r="L2197" i="5"/>
  <c r="I2197" i="5"/>
  <c r="AF2196" i="5"/>
  <c r="AE2196" i="5"/>
  <c r="AD2196" i="5"/>
  <c r="AC2196" i="5"/>
  <c r="AI2196" i="5" s="1"/>
  <c r="AB2196" i="5"/>
  <c r="X2196" i="5"/>
  <c r="U2196" i="5"/>
  <c r="R2196" i="5"/>
  <c r="O2196" i="5"/>
  <c r="L2196" i="5"/>
  <c r="I2196" i="5"/>
  <c r="AE2195" i="5"/>
  <c r="AD2195" i="5"/>
  <c r="AC2195" i="5"/>
  <c r="AI2195" i="5" s="1"/>
  <c r="AB2195" i="5"/>
  <c r="X2195" i="5"/>
  <c r="U2195" i="5"/>
  <c r="R2195" i="5"/>
  <c r="O2195" i="5"/>
  <c r="L2195" i="5"/>
  <c r="I2195" i="5"/>
  <c r="AE2194" i="5"/>
  <c r="AD2194" i="5"/>
  <c r="AC2194" i="5"/>
  <c r="AH2194" i="5" s="1"/>
  <c r="A2194" i="5" s="1"/>
  <c r="AB2194" i="5"/>
  <c r="X2194" i="5"/>
  <c r="U2194" i="5"/>
  <c r="R2194" i="5"/>
  <c r="O2194" i="5"/>
  <c r="L2194" i="5"/>
  <c r="I2194" i="5"/>
  <c r="AE2193" i="5"/>
  <c r="AD2193" i="5"/>
  <c r="AC2193" i="5"/>
  <c r="AH2193" i="5" s="1"/>
  <c r="A2193" i="5" s="1"/>
  <c r="AB2193" i="5"/>
  <c r="X2193" i="5"/>
  <c r="U2193" i="5"/>
  <c r="R2193" i="5"/>
  <c r="O2193" i="5"/>
  <c r="L2193" i="5"/>
  <c r="I2193" i="5"/>
  <c r="AF2192" i="5"/>
  <c r="AE2192" i="5"/>
  <c r="AD2192" i="5"/>
  <c r="AC2192" i="5"/>
  <c r="AI2192" i="5" s="1"/>
  <c r="AB2192" i="5"/>
  <c r="X2192" i="5"/>
  <c r="U2192" i="5"/>
  <c r="R2192" i="5"/>
  <c r="O2192" i="5"/>
  <c r="L2192" i="5"/>
  <c r="I2192" i="5"/>
  <c r="AE2191" i="5"/>
  <c r="AD2191" i="5"/>
  <c r="AC2191" i="5"/>
  <c r="AB2191" i="5"/>
  <c r="X2191" i="5"/>
  <c r="U2191" i="5"/>
  <c r="R2191" i="5"/>
  <c r="O2191" i="5"/>
  <c r="L2191" i="5"/>
  <c r="I2191" i="5"/>
  <c r="AE2190" i="5"/>
  <c r="AD2190" i="5"/>
  <c r="AC2190" i="5"/>
  <c r="AI2190" i="5" s="1"/>
  <c r="AB2190" i="5"/>
  <c r="X2190" i="5"/>
  <c r="U2190" i="5"/>
  <c r="R2190" i="5"/>
  <c r="O2190" i="5"/>
  <c r="L2190" i="5"/>
  <c r="I2190" i="5"/>
  <c r="AE2189" i="5"/>
  <c r="AD2189" i="5"/>
  <c r="AF2189" i="5" s="1"/>
  <c r="AC2189" i="5"/>
  <c r="AB2189" i="5"/>
  <c r="X2189" i="5"/>
  <c r="U2189" i="5"/>
  <c r="R2189" i="5"/>
  <c r="O2189" i="5"/>
  <c r="L2189" i="5"/>
  <c r="I2189" i="5"/>
  <c r="AE2188" i="5"/>
  <c r="AD2188" i="5"/>
  <c r="AC2188" i="5"/>
  <c r="AB2188" i="5"/>
  <c r="X2188" i="5"/>
  <c r="U2188" i="5"/>
  <c r="R2188" i="5"/>
  <c r="O2188" i="5"/>
  <c r="L2188" i="5"/>
  <c r="I2188" i="5"/>
  <c r="AE2187" i="5"/>
  <c r="AD2187" i="5"/>
  <c r="AC2187" i="5"/>
  <c r="AB2187" i="5"/>
  <c r="X2187" i="5"/>
  <c r="U2187" i="5"/>
  <c r="R2187" i="5"/>
  <c r="O2187" i="5"/>
  <c r="L2187" i="5"/>
  <c r="I2187" i="5"/>
  <c r="AE2186" i="5"/>
  <c r="AD2186" i="5"/>
  <c r="AC2186" i="5"/>
  <c r="AH2186" i="5" s="1"/>
  <c r="A2186" i="5" s="1"/>
  <c r="AB2186" i="5"/>
  <c r="X2186" i="5"/>
  <c r="U2186" i="5"/>
  <c r="R2186" i="5"/>
  <c r="O2186" i="5"/>
  <c r="L2186" i="5"/>
  <c r="I2186" i="5"/>
  <c r="AF2185" i="5"/>
  <c r="AE2185" i="5"/>
  <c r="AD2185" i="5"/>
  <c r="AC2185" i="5"/>
  <c r="AH2185" i="5" s="1"/>
  <c r="A2185" i="5" s="1"/>
  <c r="AB2185" i="5"/>
  <c r="X2185" i="5"/>
  <c r="U2185" i="5"/>
  <c r="R2185" i="5"/>
  <c r="O2185" i="5"/>
  <c r="L2185" i="5"/>
  <c r="I2185" i="5"/>
  <c r="AF2184" i="5"/>
  <c r="AE2184" i="5"/>
  <c r="AD2184" i="5"/>
  <c r="AC2184" i="5"/>
  <c r="AI2184" i="5" s="1"/>
  <c r="AB2184" i="5"/>
  <c r="X2184" i="5"/>
  <c r="U2184" i="5"/>
  <c r="R2184" i="5"/>
  <c r="O2184" i="5"/>
  <c r="L2184" i="5"/>
  <c r="I2184" i="5"/>
  <c r="AE2183" i="5"/>
  <c r="AD2183" i="5"/>
  <c r="AC2183" i="5"/>
  <c r="AB2183" i="5"/>
  <c r="X2183" i="5"/>
  <c r="U2183" i="5"/>
  <c r="R2183" i="5"/>
  <c r="O2183" i="5"/>
  <c r="L2183" i="5"/>
  <c r="I2183" i="5"/>
  <c r="AH2182" i="5"/>
  <c r="A2182" i="5" s="1"/>
  <c r="AE2182" i="5"/>
  <c r="AD2182" i="5"/>
  <c r="AC2182" i="5"/>
  <c r="AI2182" i="5" s="1"/>
  <c r="AB2182" i="5"/>
  <c r="X2182" i="5"/>
  <c r="U2182" i="5"/>
  <c r="R2182" i="5"/>
  <c r="O2182" i="5"/>
  <c r="L2182" i="5"/>
  <c r="I2182" i="5"/>
  <c r="AE2181" i="5"/>
  <c r="AD2181" i="5"/>
  <c r="AC2181" i="5"/>
  <c r="AB2181" i="5"/>
  <c r="X2181" i="5"/>
  <c r="U2181" i="5"/>
  <c r="R2181" i="5"/>
  <c r="O2181" i="5"/>
  <c r="L2181" i="5"/>
  <c r="I2181" i="5"/>
  <c r="AE2180" i="5"/>
  <c r="AD2180" i="5"/>
  <c r="AC2180" i="5"/>
  <c r="AB2180" i="5"/>
  <c r="X2180" i="5"/>
  <c r="U2180" i="5"/>
  <c r="R2180" i="5"/>
  <c r="O2180" i="5"/>
  <c r="L2180" i="5"/>
  <c r="I2180" i="5"/>
  <c r="AH2179" i="5"/>
  <c r="A2179" i="5" s="1"/>
  <c r="AE2179" i="5"/>
  <c r="AD2179" i="5"/>
  <c r="AC2179" i="5"/>
  <c r="AB2179" i="5"/>
  <c r="X2179" i="5"/>
  <c r="U2179" i="5"/>
  <c r="R2179" i="5"/>
  <c r="O2179" i="5"/>
  <c r="L2179" i="5"/>
  <c r="I2179" i="5"/>
  <c r="AE2178" i="5"/>
  <c r="AD2178" i="5"/>
  <c r="AC2178" i="5"/>
  <c r="AB2178" i="5"/>
  <c r="X2178" i="5"/>
  <c r="U2178" i="5"/>
  <c r="R2178" i="5"/>
  <c r="O2178" i="5"/>
  <c r="L2178" i="5"/>
  <c r="I2178" i="5"/>
  <c r="AE2177" i="5"/>
  <c r="AD2177" i="5"/>
  <c r="AC2177" i="5"/>
  <c r="AB2177" i="5"/>
  <c r="X2177" i="5"/>
  <c r="U2177" i="5"/>
  <c r="R2177" i="5"/>
  <c r="O2177" i="5"/>
  <c r="L2177" i="5"/>
  <c r="I2177" i="5"/>
  <c r="AE2176" i="5"/>
  <c r="AD2176" i="5"/>
  <c r="AC2176" i="5"/>
  <c r="AH2176" i="5" s="1"/>
  <c r="A2176" i="5" s="1"/>
  <c r="AB2176" i="5"/>
  <c r="X2176" i="5"/>
  <c r="U2176" i="5"/>
  <c r="R2176" i="5"/>
  <c r="O2176" i="5"/>
  <c r="L2176" i="5"/>
  <c r="I2176" i="5"/>
  <c r="AH2175" i="5"/>
  <c r="A2175" i="5" s="1"/>
  <c r="AE2175" i="5"/>
  <c r="AD2175" i="5"/>
  <c r="AC2175" i="5"/>
  <c r="AB2175" i="5"/>
  <c r="X2175" i="5"/>
  <c r="U2175" i="5"/>
  <c r="R2175" i="5"/>
  <c r="O2175" i="5"/>
  <c r="L2175" i="5"/>
  <c r="I2175" i="5"/>
  <c r="AE2174" i="5"/>
  <c r="AD2174" i="5"/>
  <c r="AF2174" i="5" s="1"/>
  <c r="AC2174" i="5"/>
  <c r="AI2174" i="5" s="1"/>
  <c r="AB2174" i="5"/>
  <c r="X2174" i="5"/>
  <c r="U2174" i="5"/>
  <c r="R2174" i="5"/>
  <c r="O2174" i="5"/>
  <c r="L2174" i="5"/>
  <c r="I2174" i="5"/>
  <c r="AE2173" i="5"/>
  <c r="AD2173" i="5"/>
  <c r="AC2173" i="5"/>
  <c r="AB2173" i="5"/>
  <c r="X2173" i="5"/>
  <c r="U2173" i="5"/>
  <c r="R2173" i="5"/>
  <c r="O2173" i="5"/>
  <c r="L2173" i="5"/>
  <c r="I2173" i="5"/>
  <c r="AI2172" i="5"/>
  <c r="AF2172" i="5"/>
  <c r="AE2172" i="5"/>
  <c r="AD2172" i="5"/>
  <c r="AC2172" i="5"/>
  <c r="AH2172" i="5" s="1"/>
  <c r="A2172" i="5" s="1"/>
  <c r="AB2172" i="5"/>
  <c r="X2172" i="5"/>
  <c r="U2172" i="5"/>
  <c r="R2172" i="5"/>
  <c r="O2172" i="5"/>
  <c r="L2172" i="5"/>
  <c r="I2172" i="5"/>
  <c r="AE2171" i="5"/>
  <c r="AD2171" i="5"/>
  <c r="AC2171" i="5"/>
  <c r="AB2171" i="5"/>
  <c r="X2171" i="5"/>
  <c r="U2171" i="5"/>
  <c r="R2171" i="5"/>
  <c r="O2171" i="5"/>
  <c r="L2171" i="5"/>
  <c r="I2171" i="5"/>
  <c r="AE2170" i="5"/>
  <c r="AD2170" i="5"/>
  <c r="AC2170" i="5"/>
  <c r="AH2170" i="5" s="1"/>
  <c r="A2170" i="5" s="1"/>
  <c r="AB2170" i="5"/>
  <c r="X2170" i="5"/>
  <c r="U2170" i="5"/>
  <c r="R2170" i="5"/>
  <c r="O2170" i="5"/>
  <c r="L2170" i="5"/>
  <c r="I2170" i="5"/>
  <c r="AF2169" i="5"/>
  <c r="AE2169" i="5"/>
  <c r="AD2169" i="5"/>
  <c r="AC2169" i="5"/>
  <c r="AH2169" i="5" s="1"/>
  <c r="A2169" i="5" s="1"/>
  <c r="AB2169" i="5"/>
  <c r="X2169" i="5"/>
  <c r="U2169" i="5"/>
  <c r="R2169" i="5"/>
  <c r="O2169" i="5"/>
  <c r="L2169" i="5"/>
  <c r="I2169" i="5"/>
  <c r="AE2168" i="5"/>
  <c r="AD2168" i="5"/>
  <c r="AF2168" i="5" s="1"/>
  <c r="AC2168" i="5"/>
  <c r="AB2168" i="5"/>
  <c r="X2168" i="5"/>
  <c r="U2168" i="5"/>
  <c r="R2168" i="5"/>
  <c r="O2168" i="5"/>
  <c r="L2168" i="5"/>
  <c r="I2168" i="5"/>
  <c r="AE2167" i="5"/>
  <c r="AD2167" i="5"/>
  <c r="AC2167" i="5"/>
  <c r="AI2167" i="5" s="1"/>
  <c r="AB2167" i="5"/>
  <c r="X2167" i="5"/>
  <c r="U2167" i="5"/>
  <c r="R2167" i="5"/>
  <c r="O2167" i="5"/>
  <c r="L2167" i="5"/>
  <c r="I2167" i="5"/>
  <c r="AE2166" i="5"/>
  <c r="AD2166" i="5"/>
  <c r="AC2166" i="5"/>
  <c r="AB2166" i="5"/>
  <c r="X2166" i="5"/>
  <c r="U2166" i="5"/>
  <c r="R2166" i="5"/>
  <c r="O2166" i="5"/>
  <c r="L2166" i="5"/>
  <c r="I2166" i="5"/>
  <c r="AE2165" i="5"/>
  <c r="AD2165" i="5"/>
  <c r="AC2165" i="5"/>
  <c r="AB2165" i="5"/>
  <c r="X2165" i="5"/>
  <c r="U2165" i="5"/>
  <c r="R2165" i="5"/>
  <c r="O2165" i="5"/>
  <c r="L2165" i="5"/>
  <c r="I2165" i="5"/>
  <c r="AE2164" i="5"/>
  <c r="AD2164" i="5"/>
  <c r="AC2164" i="5"/>
  <c r="AB2164" i="5"/>
  <c r="X2164" i="5"/>
  <c r="U2164" i="5"/>
  <c r="R2164" i="5"/>
  <c r="O2164" i="5"/>
  <c r="L2164" i="5"/>
  <c r="I2164" i="5"/>
  <c r="AE2163" i="5"/>
  <c r="AD2163" i="5"/>
  <c r="AC2163" i="5"/>
  <c r="AI2163" i="5" s="1"/>
  <c r="AB2163" i="5"/>
  <c r="X2163" i="5"/>
  <c r="U2163" i="5"/>
  <c r="R2163" i="5"/>
  <c r="O2163" i="5"/>
  <c r="L2163" i="5"/>
  <c r="I2163" i="5"/>
  <c r="AH2162" i="5"/>
  <c r="A2162" i="5" s="1"/>
  <c r="AE2162" i="5"/>
  <c r="AD2162" i="5"/>
  <c r="AC2162" i="5"/>
  <c r="AB2162" i="5"/>
  <c r="X2162" i="5"/>
  <c r="U2162" i="5"/>
  <c r="R2162" i="5"/>
  <c r="O2162" i="5"/>
  <c r="L2162" i="5"/>
  <c r="I2162" i="5"/>
  <c r="AE2161" i="5"/>
  <c r="AD2161" i="5"/>
  <c r="AC2161" i="5"/>
  <c r="AH2161" i="5" s="1"/>
  <c r="A2161" i="5" s="1"/>
  <c r="AB2161" i="5"/>
  <c r="X2161" i="5"/>
  <c r="Y2161" i="5" s="1"/>
  <c r="U2161" i="5"/>
  <c r="R2161" i="5"/>
  <c r="O2161" i="5"/>
  <c r="L2161" i="5"/>
  <c r="I2161" i="5"/>
  <c r="AH2160" i="5"/>
  <c r="A2160" i="5" s="1"/>
  <c r="AE2160" i="5"/>
  <c r="AD2160" i="5"/>
  <c r="AC2160" i="5"/>
  <c r="AI2160" i="5" s="1"/>
  <c r="AB2160" i="5"/>
  <c r="X2160" i="5"/>
  <c r="U2160" i="5"/>
  <c r="R2160" i="5"/>
  <c r="O2160" i="5"/>
  <c r="L2160" i="5"/>
  <c r="I2160" i="5"/>
  <c r="AE2159" i="5"/>
  <c r="AD2159" i="5"/>
  <c r="AC2159" i="5"/>
  <c r="AB2159" i="5"/>
  <c r="X2159" i="5"/>
  <c r="U2159" i="5"/>
  <c r="R2159" i="5"/>
  <c r="O2159" i="5"/>
  <c r="L2159" i="5"/>
  <c r="I2159" i="5"/>
  <c r="AE2158" i="5"/>
  <c r="AD2158" i="5"/>
  <c r="AC2158" i="5"/>
  <c r="AB2158" i="5"/>
  <c r="X2158" i="5"/>
  <c r="U2158" i="5"/>
  <c r="R2158" i="5"/>
  <c r="O2158" i="5"/>
  <c r="L2158" i="5"/>
  <c r="I2158" i="5"/>
  <c r="AE2157" i="5"/>
  <c r="AD2157" i="5"/>
  <c r="AF2157" i="5" s="1"/>
  <c r="AC2157" i="5"/>
  <c r="AB2157" i="5"/>
  <c r="X2157" i="5"/>
  <c r="U2157" i="5"/>
  <c r="R2157" i="5"/>
  <c r="O2157" i="5"/>
  <c r="L2157" i="5"/>
  <c r="I2157" i="5"/>
  <c r="AE2156" i="5"/>
  <c r="AD2156" i="5"/>
  <c r="AC2156" i="5"/>
  <c r="AB2156" i="5"/>
  <c r="X2156" i="5"/>
  <c r="U2156" i="5"/>
  <c r="R2156" i="5"/>
  <c r="O2156" i="5"/>
  <c r="L2156" i="5"/>
  <c r="I2156" i="5"/>
  <c r="AE2155" i="5"/>
  <c r="AD2155" i="5"/>
  <c r="AC2155" i="5"/>
  <c r="AB2155" i="5"/>
  <c r="X2155" i="5"/>
  <c r="U2155" i="5"/>
  <c r="R2155" i="5"/>
  <c r="O2155" i="5"/>
  <c r="L2155" i="5"/>
  <c r="I2155" i="5"/>
  <c r="AE2154" i="5"/>
  <c r="AD2154" i="5"/>
  <c r="AC2154" i="5"/>
  <c r="AH2154" i="5" s="1"/>
  <c r="A2154" i="5" s="1"/>
  <c r="AB2154" i="5"/>
  <c r="X2154" i="5"/>
  <c r="U2154" i="5"/>
  <c r="R2154" i="5"/>
  <c r="O2154" i="5"/>
  <c r="L2154" i="5"/>
  <c r="I2154" i="5"/>
  <c r="AE2153" i="5"/>
  <c r="AD2153" i="5"/>
  <c r="AC2153" i="5"/>
  <c r="AH2153" i="5" s="1"/>
  <c r="A2153" i="5" s="1"/>
  <c r="AB2153" i="5"/>
  <c r="X2153" i="5"/>
  <c r="U2153" i="5"/>
  <c r="R2153" i="5"/>
  <c r="O2153" i="5"/>
  <c r="L2153" i="5"/>
  <c r="I2153" i="5"/>
  <c r="AH2152" i="5"/>
  <c r="A2152" i="5" s="1"/>
  <c r="AE2152" i="5"/>
  <c r="AD2152" i="5"/>
  <c r="AC2152" i="5"/>
  <c r="AI2152" i="5" s="1"/>
  <c r="AB2152" i="5"/>
  <c r="X2152" i="5"/>
  <c r="U2152" i="5"/>
  <c r="R2152" i="5"/>
  <c r="O2152" i="5"/>
  <c r="L2152" i="5"/>
  <c r="I2152" i="5"/>
  <c r="AE2151" i="5"/>
  <c r="AD2151" i="5"/>
  <c r="AC2151" i="5"/>
  <c r="AB2151" i="5"/>
  <c r="X2151" i="5"/>
  <c r="U2151" i="5"/>
  <c r="R2151" i="5"/>
  <c r="O2151" i="5"/>
  <c r="L2151" i="5"/>
  <c r="I2151" i="5"/>
  <c r="AE2150" i="5"/>
  <c r="AD2150" i="5"/>
  <c r="AC2150" i="5"/>
  <c r="AB2150" i="5"/>
  <c r="X2150" i="5"/>
  <c r="U2150" i="5"/>
  <c r="R2150" i="5"/>
  <c r="O2150" i="5"/>
  <c r="L2150" i="5"/>
  <c r="I2150" i="5"/>
  <c r="AF2149" i="5"/>
  <c r="AE2149" i="5"/>
  <c r="AD2149" i="5"/>
  <c r="AC2149" i="5"/>
  <c r="AB2149" i="5"/>
  <c r="X2149" i="5"/>
  <c r="U2149" i="5"/>
  <c r="R2149" i="5"/>
  <c r="O2149" i="5"/>
  <c r="L2149" i="5"/>
  <c r="I2149" i="5"/>
  <c r="AE2148" i="5"/>
  <c r="AD2148" i="5"/>
  <c r="AC2148" i="5"/>
  <c r="AB2148" i="5"/>
  <c r="X2148" i="5"/>
  <c r="U2148" i="5"/>
  <c r="R2148" i="5"/>
  <c r="O2148" i="5"/>
  <c r="L2148" i="5"/>
  <c r="I2148" i="5"/>
  <c r="AE2147" i="5"/>
  <c r="AD2147" i="5"/>
  <c r="AC2147" i="5"/>
  <c r="AB2147" i="5"/>
  <c r="X2147" i="5"/>
  <c r="U2147" i="5"/>
  <c r="R2147" i="5"/>
  <c r="O2147" i="5"/>
  <c r="L2147" i="5"/>
  <c r="I2147" i="5"/>
  <c r="AE2146" i="5"/>
  <c r="AD2146" i="5"/>
  <c r="AC2146" i="5"/>
  <c r="AB2146" i="5"/>
  <c r="X2146" i="5"/>
  <c r="U2146" i="5"/>
  <c r="R2146" i="5"/>
  <c r="O2146" i="5"/>
  <c r="L2146" i="5"/>
  <c r="I2146" i="5"/>
  <c r="AI2145" i="5"/>
  <c r="AE2145" i="5"/>
  <c r="AD2145" i="5"/>
  <c r="AC2145" i="5"/>
  <c r="AH2145" i="5" s="1"/>
  <c r="A2145" i="5" s="1"/>
  <c r="AB2145" i="5"/>
  <c r="X2145" i="5"/>
  <c r="U2145" i="5"/>
  <c r="R2145" i="5"/>
  <c r="O2145" i="5"/>
  <c r="L2145" i="5"/>
  <c r="I2145" i="5"/>
  <c r="AE2144" i="5"/>
  <c r="AD2144" i="5"/>
  <c r="AC2144" i="5"/>
  <c r="AH2144" i="5" s="1"/>
  <c r="A2144" i="5" s="1"/>
  <c r="AB2144" i="5"/>
  <c r="X2144" i="5"/>
  <c r="U2144" i="5"/>
  <c r="R2144" i="5"/>
  <c r="O2144" i="5"/>
  <c r="L2144" i="5"/>
  <c r="I2144" i="5"/>
  <c r="AH2143" i="5"/>
  <c r="A2143" i="5" s="1"/>
  <c r="AE2143" i="5"/>
  <c r="AD2143" i="5"/>
  <c r="AC2143" i="5"/>
  <c r="AI2143" i="5" s="1"/>
  <c r="AB2143" i="5"/>
  <c r="X2143" i="5"/>
  <c r="U2143" i="5"/>
  <c r="R2143" i="5"/>
  <c r="O2143" i="5"/>
  <c r="L2143" i="5"/>
  <c r="I2143" i="5"/>
  <c r="AE2142" i="5"/>
  <c r="AD2142" i="5"/>
  <c r="AF2142" i="5" s="1"/>
  <c r="AC2142" i="5"/>
  <c r="AI2142" i="5" s="1"/>
  <c r="AB2142" i="5"/>
  <c r="X2142" i="5"/>
  <c r="U2142" i="5"/>
  <c r="R2142" i="5"/>
  <c r="O2142" i="5"/>
  <c r="L2142" i="5"/>
  <c r="I2142" i="5"/>
  <c r="AE2141" i="5"/>
  <c r="AD2141" i="5"/>
  <c r="AC2141" i="5"/>
  <c r="AB2141" i="5"/>
  <c r="X2141" i="5"/>
  <c r="U2141" i="5"/>
  <c r="R2141" i="5"/>
  <c r="O2141" i="5"/>
  <c r="L2141" i="5"/>
  <c r="I2141" i="5"/>
  <c r="AE2140" i="5"/>
  <c r="AD2140" i="5"/>
  <c r="AC2140" i="5"/>
  <c r="AI2140" i="5" s="1"/>
  <c r="AB2140" i="5"/>
  <c r="X2140" i="5"/>
  <c r="U2140" i="5"/>
  <c r="R2140" i="5"/>
  <c r="O2140" i="5"/>
  <c r="L2140" i="5"/>
  <c r="I2140" i="5"/>
  <c r="AE2139" i="5"/>
  <c r="AD2139" i="5"/>
  <c r="AC2139" i="5"/>
  <c r="AB2139" i="5"/>
  <c r="X2139" i="5"/>
  <c r="U2139" i="5"/>
  <c r="R2139" i="5"/>
  <c r="O2139" i="5"/>
  <c r="L2139" i="5"/>
  <c r="I2139" i="5"/>
  <c r="AE2138" i="5"/>
  <c r="AD2138" i="5"/>
  <c r="AC2138" i="5"/>
  <c r="AH2138" i="5" s="1"/>
  <c r="A2138" i="5" s="1"/>
  <c r="AB2138" i="5"/>
  <c r="X2138" i="5"/>
  <c r="U2138" i="5"/>
  <c r="R2138" i="5"/>
  <c r="O2138" i="5"/>
  <c r="L2138" i="5"/>
  <c r="I2138" i="5"/>
  <c r="AE2137" i="5"/>
  <c r="AD2137" i="5"/>
  <c r="AC2137" i="5"/>
  <c r="AH2137" i="5" s="1"/>
  <c r="A2137" i="5" s="1"/>
  <c r="AB2137" i="5"/>
  <c r="X2137" i="5"/>
  <c r="U2137" i="5"/>
  <c r="R2137" i="5"/>
  <c r="O2137" i="5"/>
  <c r="L2137" i="5"/>
  <c r="I2137" i="5"/>
  <c r="AI2136" i="5"/>
  <c r="AH2136" i="5"/>
  <c r="A2136" i="5" s="1"/>
  <c r="AE2136" i="5"/>
  <c r="AD2136" i="5"/>
  <c r="AC2136" i="5"/>
  <c r="AB2136" i="5"/>
  <c r="X2136" i="5"/>
  <c r="U2136" i="5"/>
  <c r="R2136" i="5"/>
  <c r="O2136" i="5"/>
  <c r="L2136" i="5"/>
  <c r="I2136" i="5"/>
  <c r="AE2135" i="5"/>
  <c r="AD2135" i="5"/>
  <c r="AC2135" i="5"/>
  <c r="AB2135" i="5"/>
  <c r="X2135" i="5"/>
  <c r="U2135" i="5"/>
  <c r="R2135" i="5"/>
  <c r="O2135" i="5"/>
  <c r="L2135" i="5"/>
  <c r="I2135" i="5"/>
  <c r="AE2134" i="5"/>
  <c r="AD2134" i="5"/>
  <c r="AC2134" i="5"/>
  <c r="AI2134" i="5" s="1"/>
  <c r="AB2134" i="5"/>
  <c r="X2134" i="5"/>
  <c r="U2134" i="5"/>
  <c r="R2134" i="5"/>
  <c r="O2134" i="5"/>
  <c r="L2134" i="5"/>
  <c r="I2134" i="5"/>
  <c r="AE2133" i="5"/>
  <c r="AD2133" i="5"/>
  <c r="AC2133" i="5"/>
  <c r="AB2133" i="5"/>
  <c r="X2133" i="5"/>
  <c r="U2133" i="5"/>
  <c r="R2133" i="5"/>
  <c r="O2133" i="5"/>
  <c r="L2133" i="5"/>
  <c r="I2133" i="5"/>
  <c r="AF2132" i="5"/>
  <c r="AE2132" i="5"/>
  <c r="AD2132" i="5"/>
  <c r="AC2132" i="5"/>
  <c r="AB2132" i="5"/>
  <c r="X2132" i="5"/>
  <c r="U2132" i="5"/>
  <c r="R2132" i="5"/>
  <c r="O2132" i="5"/>
  <c r="L2132" i="5"/>
  <c r="I2132" i="5"/>
  <c r="AE2131" i="5"/>
  <c r="AD2131" i="5"/>
  <c r="AC2131" i="5"/>
  <c r="AB2131" i="5"/>
  <c r="X2131" i="5"/>
  <c r="U2131" i="5"/>
  <c r="R2131" i="5"/>
  <c r="O2131" i="5"/>
  <c r="L2131" i="5"/>
  <c r="I2131" i="5"/>
  <c r="AE2130" i="5"/>
  <c r="AD2130" i="5"/>
  <c r="AC2130" i="5"/>
  <c r="AH2130" i="5" s="1"/>
  <c r="A2130" i="5" s="1"/>
  <c r="AB2130" i="5"/>
  <c r="X2130" i="5"/>
  <c r="U2130" i="5"/>
  <c r="R2130" i="5"/>
  <c r="O2130" i="5"/>
  <c r="L2130" i="5"/>
  <c r="I2130" i="5"/>
  <c r="AE2129" i="5"/>
  <c r="AD2129" i="5"/>
  <c r="AF2129" i="5" s="1"/>
  <c r="AC2129" i="5"/>
  <c r="AH2129" i="5" s="1"/>
  <c r="A2129" i="5" s="1"/>
  <c r="AB2129" i="5"/>
  <c r="X2129" i="5"/>
  <c r="U2129" i="5"/>
  <c r="R2129" i="5"/>
  <c r="O2129" i="5"/>
  <c r="L2129" i="5"/>
  <c r="Y2129" i="5" s="1"/>
  <c r="AG2129" i="5" s="1"/>
  <c r="I2129" i="5"/>
  <c r="AI2128" i="5"/>
  <c r="AH2128" i="5"/>
  <c r="A2128" i="5" s="1"/>
  <c r="AE2128" i="5"/>
  <c r="AD2128" i="5"/>
  <c r="AF2128" i="5" s="1"/>
  <c r="AC2128" i="5"/>
  <c r="AB2128" i="5"/>
  <c r="X2128" i="5"/>
  <c r="U2128" i="5"/>
  <c r="R2128" i="5"/>
  <c r="O2128" i="5"/>
  <c r="L2128" i="5"/>
  <c r="I2128" i="5"/>
  <c r="AE2127" i="5"/>
  <c r="AD2127" i="5"/>
  <c r="AC2127" i="5"/>
  <c r="AB2127" i="5"/>
  <c r="X2127" i="5"/>
  <c r="U2127" i="5"/>
  <c r="R2127" i="5"/>
  <c r="O2127" i="5"/>
  <c r="L2127" i="5"/>
  <c r="I2127" i="5"/>
  <c r="AF2126" i="5"/>
  <c r="AE2126" i="5"/>
  <c r="AD2126" i="5"/>
  <c r="AC2126" i="5"/>
  <c r="AI2126" i="5" s="1"/>
  <c r="AB2126" i="5"/>
  <c r="X2126" i="5"/>
  <c r="U2126" i="5"/>
  <c r="R2126" i="5"/>
  <c r="O2126" i="5"/>
  <c r="L2126" i="5"/>
  <c r="I2126" i="5"/>
  <c r="AE2125" i="5"/>
  <c r="AD2125" i="5"/>
  <c r="AC2125" i="5"/>
  <c r="AB2125" i="5"/>
  <c r="X2125" i="5"/>
  <c r="U2125" i="5"/>
  <c r="R2125" i="5"/>
  <c r="O2125" i="5"/>
  <c r="L2125" i="5"/>
  <c r="I2125" i="5"/>
  <c r="AE2124" i="5"/>
  <c r="AD2124" i="5"/>
  <c r="AC2124" i="5"/>
  <c r="AB2124" i="5"/>
  <c r="X2124" i="5"/>
  <c r="U2124" i="5"/>
  <c r="R2124" i="5"/>
  <c r="O2124" i="5"/>
  <c r="L2124" i="5"/>
  <c r="I2124" i="5"/>
  <c r="AE2123" i="5"/>
  <c r="AD2123" i="5"/>
  <c r="AC2123" i="5"/>
  <c r="AB2123" i="5"/>
  <c r="X2123" i="5"/>
  <c r="U2123" i="5"/>
  <c r="R2123" i="5"/>
  <c r="O2123" i="5"/>
  <c r="L2123" i="5"/>
  <c r="I2123" i="5"/>
  <c r="AE2122" i="5"/>
  <c r="AD2122" i="5"/>
  <c r="AC2122" i="5"/>
  <c r="AH2122" i="5" s="1"/>
  <c r="A2122" i="5" s="1"/>
  <c r="AB2122" i="5"/>
  <c r="X2122" i="5"/>
  <c r="U2122" i="5"/>
  <c r="R2122" i="5"/>
  <c r="O2122" i="5"/>
  <c r="L2122" i="5"/>
  <c r="I2122" i="5"/>
  <c r="AE2121" i="5"/>
  <c r="AD2121" i="5"/>
  <c r="AF2121" i="5" s="1"/>
  <c r="AC2121" i="5"/>
  <c r="AH2121" i="5" s="1"/>
  <c r="A2121" i="5" s="1"/>
  <c r="AB2121" i="5"/>
  <c r="X2121" i="5"/>
  <c r="U2121" i="5"/>
  <c r="R2121" i="5"/>
  <c r="O2121" i="5"/>
  <c r="L2121" i="5"/>
  <c r="I2121" i="5"/>
  <c r="AE2120" i="5"/>
  <c r="AD2120" i="5"/>
  <c r="AC2120" i="5"/>
  <c r="AB2120" i="5"/>
  <c r="X2120" i="5"/>
  <c r="U2120" i="5"/>
  <c r="R2120" i="5"/>
  <c r="O2120" i="5"/>
  <c r="L2120" i="5"/>
  <c r="I2120" i="5"/>
  <c r="AI2119" i="5"/>
  <c r="AE2119" i="5"/>
  <c r="AD2119" i="5"/>
  <c r="AC2119" i="5"/>
  <c r="AB2119" i="5"/>
  <c r="X2119" i="5"/>
  <c r="U2119" i="5"/>
  <c r="R2119" i="5"/>
  <c r="O2119" i="5"/>
  <c r="L2119" i="5"/>
  <c r="I2119" i="5"/>
  <c r="AE2118" i="5"/>
  <c r="AD2118" i="5"/>
  <c r="AC2118" i="5"/>
  <c r="AI2118" i="5" s="1"/>
  <c r="AB2118" i="5"/>
  <c r="X2118" i="5"/>
  <c r="U2118" i="5"/>
  <c r="R2118" i="5"/>
  <c r="O2118" i="5"/>
  <c r="L2118" i="5"/>
  <c r="I2118" i="5"/>
  <c r="AE2117" i="5"/>
  <c r="AD2117" i="5"/>
  <c r="AC2117" i="5"/>
  <c r="AB2117" i="5"/>
  <c r="X2117" i="5"/>
  <c r="U2117" i="5"/>
  <c r="R2117" i="5"/>
  <c r="O2117" i="5"/>
  <c r="L2117" i="5"/>
  <c r="I2117" i="5"/>
  <c r="AI2116" i="5"/>
  <c r="AE2116" i="5"/>
  <c r="AD2116" i="5"/>
  <c r="AC2116" i="5"/>
  <c r="AH2116" i="5" s="1"/>
  <c r="A2116" i="5" s="1"/>
  <c r="AB2116" i="5"/>
  <c r="X2116" i="5"/>
  <c r="U2116" i="5"/>
  <c r="R2116" i="5"/>
  <c r="O2116" i="5"/>
  <c r="L2116" i="5"/>
  <c r="I2116" i="5"/>
  <c r="AH2115" i="5"/>
  <c r="A2115" i="5" s="1"/>
  <c r="AE2115" i="5"/>
  <c r="AD2115" i="5"/>
  <c r="AC2115" i="5"/>
  <c r="AB2115" i="5"/>
  <c r="X2115" i="5"/>
  <c r="U2115" i="5"/>
  <c r="R2115" i="5"/>
  <c r="O2115" i="5"/>
  <c r="L2115" i="5"/>
  <c r="I2115" i="5"/>
  <c r="AE2114" i="5"/>
  <c r="AD2114" i="5"/>
  <c r="AC2114" i="5"/>
  <c r="AB2114" i="5"/>
  <c r="X2114" i="5"/>
  <c r="U2114" i="5"/>
  <c r="R2114" i="5"/>
  <c r="O2114" i="5"/>
  <c r="L2114" i="5"/>
  <c r="I2114" i="5"/>
  <c r="AE2113" i="5"/>
  <c r="AD2113" i="5"/>
  <c r="AC2113" i="5"/>
  <c r="AH2113" i="5" s="1"/>
  <c r="A2113" i="5" s="1"/>
  <c r="AB2113" i="5"/>
  <c r="X2113" i="5"/>
  <c r="U2113" i="5"/>
  <c r="R2113" i="5"/>
  <c r="O2113" i="5"/>
  <c r="L2113" i="5"/>
  <c r="I2113" i="5"/>
  <c r="AE2112" i="5"/>
  <c r="AD2112" i="5"/>
  <c r="AC2112" i="5"/>
  <c r="AB2112" i="5"/>
  <c r="X2112" i="5"/>
  <c r="U2112" i="5"/>
  <c r="R2112" i="5"/>
  <c r="O2112" i="5"/>
  <c r="L2112" i="5"/>
  <c r="I2112" i="5"/>
  <c r="AI2111" i="5"/>
  <c r="AE2111" i="5"/>
  <c r="AD2111" i="5"/>
  <c r="AC2111" i="5"/>
  <c r="AB2111" i="5"/>
  <c r="X2111" i="5"/>
  <c r="U2111" i="5"/>
  <c r="R2111" i="5"/>
  <c r="O2111" i="5"/>
  <c r="L2111" i="5"/>
  <c r="I2111" i="5"/>
  <c r="AE2110" i="5"/>
  <c r="AD2110" i="5"/>
  <c r="AC2110" i="5"/>
  <c r="AI2110" i="5" s="1"/>
  <c r="AB2110" i="5"/>
  <c r="X2110" i="5"/>
  <c r="U2110" i="5"/>
  <c r="R2110" i="5"/>
  <c r="O2110" i="5"/>
  <c r="L2110" i="5"/>
  <c r="I2110" i="5"/>
  <c r="AE2109" i="5"/>
  <c r="AD2109" i="5"/>
  <c r="AF2109" i="5" s="1"/>
  <c r="AC2109" i="5"/>
  <c r="AB2109" i="5"/>
  <c r="X2109" i="5"/>
  <c r="U2109" i="5"/>
  <c r="R2109" i="5"/>
  <c r="O2109" i="5"/>
  <c r="L2109" i="5"/>
  <c r="I2109" i="5"/>
  <c r="AE2108" i="5"/>
  <c r="AD2108" i="5"/>
  <c r="AC2108" i="5"/>
  <c r="AH2108" i="5" s="1"/>
  <c r="A2108" i="5" s="1"/>
  <c r="AB2108" i="5"/>
  <c r="X2108" i="5"/>
  <c r="U2108" i="5"/>
  <c r="R2108" i="5"/>
  <c r="O2108" i="5"/>
  <c r="L2108" i="5"/>
  <c r="I2108" i="5"/>
  <c r="AE2107" i="5"/>
  <c r="AD2107" i="5"/>
  <c r="AC2107" i="5"/>
  <c r="AB2107" i="5"/>
  <c r="X2107" i="5"/>
  <c r="U2107" i="5"/>
  <c r="R2107" i="5"/>
  <c r="O2107" i="5"/>
  <c r="L2107" i="5"/>
  <c r="I2107" i="5"/>
  <c r="AE2106" i="5"/>
  <c r="AD2106" i="5"/>
  <c r="AC2106" i="5"/>
  <c r="AH2106" i="5" s="1"/>
  <c r="A2106" i="5" s="1"/>
  <c r="AB2106" i="5"/>
  <c r="X2106" i="5"/>
  <c r="U2106" i="5"/>
  <c r="R2106" i="5"/>
  <c r="O2106" i="5"/>
  <c r="L2106" i="5"/>
  <c r="I2106" i="5"/>
  <c r="AE2105" i="5"/>
  <c r="AD2105" i="5"/>
  <c r="AC2105" i="5"/>
  <c r="AH2105" i="5" s="1"/>
  <c r="A2105" i="5" s="1"/>
  <c r="AB2105" i="5"/>
  <c r="X2105" i="5"/>
  <c r="U2105" i="5"/>
  <c r="R2105" i="5"/>
  <c r="O2105" i="5"/>
  <c r="L2105" i="5"/>
  <c r="I2105" i="5"/>
  <c r="AH2104" i="5"/>
  <c r="A2104" i="5" s="1"/>
  <c r="AE2104" i="5"/>
  <c r="AD2104" i="5"/>
  <c r="AC2104" i="5"/>
  <c r="AI2104" i="5" s="1"/>
  <c r="AB2104" i="5"/>
  <c r="X2104" i="5"/>
  <c r="U2104" i="5"/>
  <c r="R2104" i="5"/>
  <c r="O2104" i="5"/>
  <c r="L2104" i="5"/>
  <c r="I2104" i="5"/>
  <c r="AE2103" i="5"/>
  <c r="AD2103" i="5"/>
  <c r="AC2103" i="5"/>
  <c r="AH2103" i="5" s="1"/>
  <c r="A2103" i="5" s="1"/>
  <c r="AB2103" i="5"/>
  <c r="X2103" i="5"/>
  <c r="U2103" i="5"/>
  <c r="R2103" i="5"/>
  <c r="O2103" i="5"/>
  <c r="L2103" i="5"/>
  <c r="I2103" i="5"/>
  <c r="AH2102" i="5"/>
  <c r="A2102" i="5" s="1"/>
  <c r="AE2102" i="5"/>
  <c r="AD2102" i="5"/>
  <c r="AF2102" i="5" s="1"/>
  <c r="AC2102" i="5"/>
  <c r="AI2102" i="5" s="1"/>
  <c r="AB2102" i="5"/>
  <c r="X2102" i="5"/>
  <c r="U2102" i="5"/>
  <c r="R2102" i="5"/>
  <c r="O2102" i="5"/>
  <c r="L2102" i="5"/>
  <c r="I2102" i="5"/>
  <c r="AE2101" i="5"/>
  <c r="AD2101" i="5"/>
  <c r="AC2101" i="5"/>
  <c r="AB2101" i="5"/>
  <c r="X2101" i="5"/>
  <c r="U2101" i="5"/>
  <c r="R2101" i="5"/>
  <c r="O2101" i="5"/>
  <c r="L2101" i="5"/>
  <c r="I2101" i="5"/>
  <c r="AE2100" i="5"/>
  <c r="AD2100" i="5"/>
  <c r="AC2100" i="5"/>
  <c r="AH2100" i="5" s="1"/>
  <c r="A2100" i="5" s="1"/>
  <c r="AB2100" i="5"/>
  <c r="X2100" i="5"/>
  <c r="U2100" i="5"/>
  <c r="R2100" i="5"/>
  <c r="O2100" i="5"/>
  <c r="L2100" i="5"/>
  <c r="I2100" i="5"/>
  <c r="AE2099" i="5"/>
  <c r="AD2099" i="5"/>
  <c r="AC2099" i="5"/>
  <c r="AB2099" i="5"/>
  <c r="X2099" i="5"/>
  <c r="U2099" i="5"/>
  <c r="R2099" i="5"/>
  <c r="O2099" i="5"/>
  <c r="L2099" i="5"/>
  <c r="I2099" i="5"/>
  <c r="AH2098" i="5"/>
  <c r="A2098" i="5" s="1"/>
  <c r="AE2098" i="5"/>
  <c r="AD2098" i="5"/>
  <c r="AC2098" i="5"/>
  <c r="AB2098" i="5"/>
  <c r="X2098" i="5"/>
  <c r="U2098" i="5"/>
  <c r="R2098" i="5"/>
  <c r="O2098" i="5"/>
  <c r="L2098" i="5"/>
  <c r="I2098" i="5"/>
  <c r="AE2097" i="5"/>
  <c r="AD2097" i="5"/>
  <c r="AF2097" i="5" s="1"/>
  <c r="AC2097" i="5"/>
  <c r="AH2097" i="5" s="1"/>
  <c r="A2097" i="5" s="1"/>
  <c r="AB2097" i="5"/>
  <c r="X2097" i="5"/>
  <c r="U2097" i="5"/>
  <c r="R2097" i="5"/>
  <c r="O2097" i="5"/>
  <c r="L2097" i="5"/>
  <c r="I2097" i="5"/>
  <c r="AE2096" i="5"/>
  <c r="AD2096" i="5"/>
  <c r="AC2096" i="5"/>
  <c r="AI2096" i="5" s="1"/>
  <c r="AB2096" i="5"/>
  <c r="X2096" i="5"/>
  <c r="U2096" i="5"/>
  <c r="R2096" i="5"/>
  <c r="O2096" i="5"/>
  <c r="L2096" i="5"/>
  <c r="I2096" i="5"/>
  <c r="AE2095" i="5"/>
  <c r="AD2095" i="5"/>
  <c r="AC2095" i="5"/>
  <c r="AH2095" i="5" s="1"/>
  <c r="A2095" i="5" s="1"/>
  <c r="AB2095" i="5"/>
  <c r="X2095" i="5"/>
  <c r="U2095" i="5"/>
  <c r="R2095" i="5"/>
  <c r="O2095" i="5"/>
  <c r="L2095" i="5"/>
  <c r="I2095" i="5"/>
  <c r="AE2094" i="5"/>
  <c r="AD2094" i="5"/>
  <c r="AC2094" i="5"/>
  <c r="AI2094" i="5" s="1"/>
  <c r="AB2094" i="5"/>
  <c r="X2094" i="5"/>
  <c r="U2094" i="5"/>
  <c r="R2094" i="5"/>
  <c r="O2094" i="5"/>
  <c r="L2094" i="5"/>
  <c r="I2094" i="5"/>
  <c r="AE2093" i="5"/>
  <c r="AD2093" i="5"/>
  <c r="AC2093" i="5"/>
  <c r="AB2093" i="5"/>
  <c r="X2093" i="5"/>
  <c r="U2093" i="5"/>
  <c r="R2093" i="5"/>
  <c r="O2093" i="5"/>
  <c r="L2093" i="5"/>
  <c r="I2093" i="5"/>
  <c r="AE2092" i="5"/>
  <c r="AD2092" i="5"/>
  <c r="AC2092" i="5"/>
  <c r="AB2092" i="5"/>
  <c r="X2092" i="5"/>
  <c r="U2092" i="5"/>
  <c r="R2092" i="5"/>
  <c r="O2092" i="5"/>
  <c r="L2092" i="5"/>
  <c r="I2092" i="5"/>
  <c r="AH2091" i="5"/>
  <c r="A2091" i="5" s="1"/>
  <c r="AE2091" i="5"/>
  <c r="AD2091" i="5"/>
  <c r="AC2091" i="5"/>
  <c r="AB2091" i="5"/>
  <c r="X2091" i="5"/>
  <c r="U2091" i="5"/>
  <c r="R2091" i="5"/>
  <c r="O2091" i="5"/>
  <c r="L2091" i="5"/>
  <c r="I2091" i="5"/>
  <c r="AE2090" i="5"/>
  <c r="AD2090" i="5"/>
  <c r="AC2090" i="5"/>
  <c r="AH2090" i="5" s="1"/>
  <c r="A2090" i="5" s="1"/>
  <c r="AB2090" i="5"/>
  <c r="X2090" i="5"/>
  <c r="U2090" i="5"/>
  <c r="R2090" i="5"/>
  <c r="O2090" i="5"/>
  <c r="L2090" i="5"/>
  <c r="I2090" i="5"/>
  <c r="AE2089" i="5"/>
  <c r="AD2089" i="5"/>
  <c r="AC2089" i="5"/>
  <c r="AH2089" i="5" s="1"/>
  <c r="A2089" i="5" s="1"/>
  <c r="AB2089" i="5"/>
  <c r="X2089" i="5"/>
  <c r="U2089" i="5"/>
  <c r="R2089" i="5"/>
  <c r="O2089" i="5"/>
  <c r="L2089" i="5"/>
  <c r="I2089" i="5"/>
  <c r="AE2088" i="5"/>
  <c r="AD2088" i="5"/>
  <c r="AC2088" i="5"/>
  <c r="AH2088" i="5" s="1"/>
  <c r="A2088" i="5" s="1"/>
  <c r="AB2088" i="5"/>
  <c r="X2088" i="5"/>
  <c r="U2088" i="5"/>
  <c r="R2088" i="5"/>
  <c r="O2088" i="5"/>
  <c r="L2088" i="5"/>
  <c r="I2088" i="5"/>
  <c r="AI2087" i="5"/>
  <c r="AE2087" i="5"/>
  <c r="AD2087" i="5"/>
  <c r="AC2087" i="5"/>
  <c r="AB2087" i="5"/>
  <c r="X2087" i="5"/>
  <c r="U2087" i="5"/>
  <c r="R2087" i="5"/>
  <c r="O2087" i="5"/>
  <c r="L2087" i="5"/>
  <c r="I2087" i="5"/>
  <c r="AE2086" i="5"/>
  <c r="AD2086" i="5"/>
  <c r="AC2086" i="5"/>
  <c r="AI2086" i="5" s="1"/>
  <c r="AB2086" i="5"/>
  <c r="X2086" i="5"/>
  <c r="U2086" i="5"/>
  <c r="R2086" i="5"/>
  <c r="O2086" i="5"/>
  <c r="L2086" i="5"/>
  <c r="I2086" i="5"/>
  <c r="AE2085" i="5"/>
  <c r="AD2085" i="5"/>
  <c r="AC2085" i="5"/>
  <c r="AB2085" i="5"/>
  <c r="X2085" i="5"/>
  <c r="U2085" i="5"/>
  <c r="R2085" i="5"/>
  <c r="O2085" i="5"/>
  <c r="L2085" i="5"/>
  <c r="I2085" i="5"/>
  <c r="AI2084" i="5"/>
  <c r="AE2084" i="5"/>
  <c r="AD2084" i="5"/>
  <c r="AC2084" i="5"/>
  <c r="AH2084" i="5" s="1"/>
  <c r="A2084" i="5" s="1"/>
  <c r="AB2084" i="5"/>
  <c r="X2084" i="5"/>
  <c r="U2084" i="5"/>
  <c r="R2084" i="5"/>
  <c r="O2084" i="5"/>
  <c r="L2084" i="5"/>
  <c r="I2084" i="5"/>
  <c r="AE2083" i="5"/>
  <c r="AD2083" i="5"/>
  <c r="AC2083" i="5"/>
  <c r="AF2083" i="5" s="1"/>
  <c r="AB2083" i="5"/>
  <c r="X2083" i="5"/>
  <c r="U2083" i="5"/>
  <c r="R2083" i="5"/>
  <c r="O2083" i="5"/>
  <c r="L2083" i="5"/>
  <c r="I2083" i="5"/>
  <c r="AE2082" i="5"/>
  <c r="AD2082" i="5"/>
  <c r="AC2082" i="5"/>
  <c r="AB2082" i="5"/>
  <c r="X2082" i="5"/>
  <c r="U2082" i="5"/>
  <c r="R2082" i="5"/>
  <c r="O2082" i="5"/>
  <c r="L2082" i="5"/>
  <c r="I2082" i="5"/>
  <c r="AE2081" i="5"/>
  <c r="AD2081" i="5"/>
  <c r="AC2081" i="5"/>
  <c r="AH2081" i="5" s="1"/>
  <c r="A2081" i="5" s="1"/>
  <c r="AB2081" i="5"/>
  <c r="X2081" i="5"/>
  <c r="U2081" i="5"/>
  <c r="R2081" i="5"/>
  <c r="O2081" i="5"/>
  <c r="L2081" i="5"/>
  <c r="I2081" i="5"/>
  <c r="AF2080" i="5"/>
  <c r="AE2080" i="5"/>
  <c r="AD2080" i="5"/>
  <c r="AC2080" i="5"/>
  <c r="AB2080" i="5"/>
  <c r="X2080" i="5"/>
  <c r="U2080" i="5"/>
  <c r="R2080" i="5"/>
  <c r="O2080" i="5"/>
  <c r="L2080" i="5"/>
  <c r="I2080" i="5"/>
  <c r="AE2079" i="5"/>
  <c r="AD2079" i="5"/>
  <c r="AC2079" i="5"/>
  <c r="AI2079" i="5" s="1"/>
  <c r="AB2079" i="5"/>
  <c r="X2079" i="5"/>
  <c r="U2079" i="5"/>
  <c r="R2079" i="5"/>
  <c r="O2079" i="5"/>
  <c r="L2079" i="5"/>
  <c r="I2079" i="5"/>
  <c r="AE2078" i="5"/>
  <c r="AD2078" i="5"/>
  <c r="AC2078" i="5"/>
  <c r="AI2078" i="5" s="1"/>
  <c r="AB2078" i="5"/>
  <c r="X2078" i="5"/>
  <c r="U2078" i="5"/>
  <c r="R2078" i="5"/>
  <c r="O2078" i="5"/>
  <c r="L2078" i="5"/>
  <c r="I2078" i="5"/>
  <c r="AF2077" i="5"/>
  <c r="AE2077" i="5"/>
  <c r="AD2077" i="5"/>
  <c r="AC2077" i="5"/>
  <c r="AB2077" i="5"/>
  <c r="X2077" i="5"/>
  <c r="U2077" i="5"/>
  <c r="R2077" i="5"/>
  <c r="O2077" i="5"/>
  <c r="L2077" i="5"/>
  <c r="I2077" i="5"/>
  <c r="AE2076" i="5"/>
  <c r="AD2076" i="5"/>
  <c r="AC2076" i="5"/>
  <c r="AH2076" i="5" s="1"/>
  <c r="A2076" i="5" s="1"/>
  <c r="AB2076" i="5"/>
  <c r="X2076" i="5"/>
  <c r="U2076" i="5"/>
  <c r="R2076" i="5"/>
  <c r="O2076" i="5"/>
  <c r="L2076" i="5"/>
  <c r="I2076" i="5"/>
  <c r="AE2075" i="5"/>
  <c r="AD2075" i="5"/>
  <c r="AC2075" i="5"/>
  <c r="AB2075" i="5"/>
  <c r="X2075" i="5"/>
  <c r="U2075" i="5"/>
  <c r="R2075" i="5"/>
  <c r="O2075" i="5"/>
  <c r="L2075" i="5"/>
  <c r="I2075" i="5"/>
  <c r="AE2074" i="5"/>
  <c r="AD2074" i="5"/>
  <c r="AC2074" i="5"/>
  <c r="AH2074" i="5" s="1"/>
  <c r="A2074" i="5" s="1"/>
  <c r="AB2074" i="5"/>
  <c r="X2074" i="5"/>
  <c r="U2074" i="5"/>
  <c r="R2074" i="5"/>
  <c r="O2074" i="5"/>
  <c r="L2074" i="5"/>
  <c r="I2074" i="5"/>
  <c r="AE2073" i="5"/>
  <c r="AD2073" i="5"/>
  <c r="AC2073" i="5"/>
  <c r="AH2073" i="5" s="1"/>
  <c r="A2073" i="5" s="1"/>
  <c r="AB2073" i="5"/>
  <c r="X2073" i="5"/>
  <c r="U2073" i="5"/>
  <c r="R2073" i="5"/>
  <c r="O2073" i="5"/>
  <c r="L2073" i="5"/>
  <c r="I2073" i="5"/>
  <c r="AE2072" i="5"/>
  <c r="AD2072" i="5"/>
  <c r="AC2072" i="5"/>
  <c r="AB2072" i="5"/>
  <c r="X2072" i="5"/>
  <c r="U2072" i="5"/>
  <c r="R2072" i="5"/>
  <c r="O2072" i="5"/>
  <c r="L2072" i="5"/>
  <c r="I2072" i="5"/>
  <c r="AI2071" i="5"/>
  <c r="AH2071" i="5"/>
  <c r="A2071" i="5" s="1"/>
  <c r="AE2071" i="5"/>
  <c r="AD2071" i="5"/>
  <c r="AC2071" i="5"/>
  <c r="AB2071" i="5"/>
  <c r="X2071" i="5"/>
  <c r="U2071" i="5"/>
  <c r="R2071" i="5"/>
  <c r="O2071" i="5"/>
  <c r="L2071" i="5"/>
  <c r="I2071" i="5"/>
  <c r="AE2070" i="5"/>
  <c r="AD2070" i="5"/>
  <c r="AC2070" i="5"/>
  <c r="AF2070" i="5" s="1"/>
  <c r="AB2070" i="5"/>
  <c r="X2070" i="5"/>
  <c r="U2070" i="5"/>
  <c r="R2070" i="5"/>
  <c r="O2070" i="5"/>
  <c r="L2070" i="5"/>
  <c r="I2070" i="5"/>
  <c r="AE2069" i="5"/>
  <c r="AD2069" i="5"/>
  <c r="AC2069" i="5"/>
  <c r="AB2069" i="5"/>
  <c r="X2069" i="5"/>
  <c r="U2069" i="5"/>
  <c r="R2069" i="5"/>
  <c r="O2069" i="5"/>
  <c r="L2069" i="5"/>
  <c r="I2069" i="5"/>
  <c r="AI2068" i="5"/>
  <c r="AH2068" i="5"/>
  <c r="A2068" i="5" s="1"/>
  <c r="AE2068" i="5"/>
  <c r="AD2068" i="5"/>
  <c r="AF2068" i="5" s="1"/>
  <c r="AC2068" i="5"/>
  <c r="AB2068" i="5"/>
  <c r="X2068" i="5"/>
  <c r="U2068" i="5"/>
  <c r="R2068" i="5"/>
  <c r="O2068" i="5"/>
  <c r="L2068" i="5"/>
  <c r="I2068" i="5"/>
  <c r="AE2067" i="5"/>
  <c r="AD2067" i="5"/>
  <c r="AC2067" i="5"/>
  <c r="AH2067" i="5" s="1"/>
  <c r="A2067" i="5" s="1"/>
  <c r="AB2067" i="5"/>
  <c r="X2067" i="5"/>
  <c r="U2067" i="5"/>
  <c r="R2067" i="5"/>
  <c r="O2067" i="5"/>
  <c r="L2067" i="5"/>
  <c r="I2067" i="5"/>
  <c r="AE2066" i="5"/>
  <c r="AD2066" i="5"/>
  <c r="AC2066" i="5"/>
  <c r="AH2066" i="5" s="1"/>
  <c r="A2066" i="5" s="1"/>
  <c r="AB2066" i="5"/>
  <c r="X2066" i="5"/>
  <c r="U2066" i="5"/>
  <c r="R2066" i="5"/>
  <c r="O2066" i="5"/>
  <c r="L2066" i="5"/>
  <c r="I2066" i="5"/>
  <c r="AE2065" i="5"/>
  <c r="AD2065" i="5"/>
  <c r="AC2065" i="5"/>
  <c r="AB2065" i="5"/>
  <c r="X2065" i="5"/>
  <c r="U2065" i="5"/>
  <c r="R2065" i="5"/>
  <c r="O2065" i="5"/>
  <c r="L2065" i="5"/>
  <c r="I2065" i="5"/>
  <c r="AE2064" i="5"/>
  <c r="AD2064" i="5"/>
  <c r="AC2064" i="5"/>
  <c r="AH2064" i="5" s="1"/>
  <c r="A2064" i="5" s="1"/>
  <c r="AB2064" i="5"/>
  <c r="X2064" i="5"/>
  <c r="U2064" i="5"/>
  <c r="R2064" i="5"/>
  <c r="O2064" i="5"/>
  <c r="L2064" i="5"/>
  <c r="I2064" i="5"/>
  <c r="AE2063" i="5"/>
  <c r="AD2063" i="5"/>
  <c r="AC2063" i="5"/>
  <c r="AI2063" i="5" s="1"/>
  <c r="AB2063" i="5"/>
  <c r="X2063" i="5"/>
  <c r="U2063" i="5"/>
  <c r="R2063" i="5"/>
  <c r="O2063" i="5"/>
  <c r="L2063" i="5"/>
  <c r="I2063" i="5"/>
  <c r="AE2062" i="5"/>
  <c r="AD2062" i="5"/>
  <c r="AC2062" i="5"/>
  <c r="AI2062" i="5" s="1"/>
  <c r="AB2062" i="5"/>
  <c r="X2062" i="5"/>
  <c r="U2062" i="5"/>
  <c r="R2062" i="5"/>
  <c r="O2062" i="5"/>
  <c r="L2062" i="5"/>
  <c r="I2062" i="5"/>
  <c r="AE2061" i="5"/>
  <c r="AD2061" i="5"/>
  <c r="AC2061" i="5"/>
  <c r="AB2061" i="5"/>
  <c r="X2061" i="5"/>
  <c r="U2061" i="5"/>
  <c r="R2061" i="5"/>
  <c r="O2061" i="5"/>
  <c r="L2061" i="5"/>
  <c r="I2061" i="5"/>
  <c r="AE2060" i="5"/>
  <c r="AD2060" i="5"/>
  <c r="AC2060" i="5"/>
  <c r="AB2060" i="5"/>
  <c r="X2060" i="5"/>
  <c r="U2060" i="5"/>
  <c r="R2060" i="5"/>
  <c r="O2060" i="5"/>
  <c r="L2060" i="5"/>
  <c r="I2060" i="5"/>
  <c r="AI2059" i="5"/>
  <c r="AE2059" i="5"/>
  <c r="AD2059" i="5"/>
  <c r="AC2059" i="5"/>
  <c r="AH2059" i="5" s="1"/>
  <c r="A2059" i="5" s="1"/>
  <c r="AB2059" i="5"/>
  <c r="X2059" i="5"/>
  <c r="U2059" i="5"/>
  <c r="R2059" i="5"/>
  <c r="O2059" i="5"/>
  <c r="L2059" i="5"/>
  <c r="I2059" i="5"/>
  <c r="AE2058" i="5"/>
  <c r="AD2058" i="5"/>
  <c r="AC2058" i="5"/>
  <c r="AH2058" i="5" s="1"/>
  <c r="A2058" i="5" s="1"/>
  <c r="AB2058" i="5"/>
  <c r="X2058" i="5"/>
  <c r="U2058" i="5"/>
  <c r="R2058" i="5"/>
  <c r="O2058" i="5"/>
  <c r="L2058" i="5"/>
  <c r="I2058" i="5"/>
  <c r="AE2057" i="5"/>
  <c r="AD2057" i="5"/>
  <c r="AC2057" i="5"/>
  <c r="AH2057" i="5" s="1"/>
  <c r="A2057" i="5" s="1"/>
  <c r="AB2057" i="5"/>
  <c r="X2057" i="5"/>
  <c r="U2057" i="5"/>
  <c r="R2057" i="5"/>
  <c r="O2057" i="5"/>
  <c r="L2057" i="5"/>
  <c r="I2057" i="5"/>
  <c r="AE2056" i="5"/>
  <c r="AD2056" i="5"/>
  <c r="AC2056" i="5"/>
  <c r="AH2056" i="5" s="1"/>
  <c r="A2056" i="5" s="1"/>
  <c r="AB2056" i="5"/>
  <c r="X2056" i="5"/>
  <c r="U2056" i="5"/>
  <c r="R2056" i="5"/>
  <c r="O2056" i="5"/>
  <c r="L2056" i="5"/>
  <c r="I2056" i="5"/>
  <c r="AE2055" i="5"/>
  <c r="AD2055" i="5"/>
  <c r="AC2055" i="5"/>
  <c r="AB2055" i="5"/>
  <c r="X2055" i="5"/>
  <c r="U2055" i="5"/>
  <c r="R2055" i="5"/>
  <c r="O2055" i="5"/>
  <c r="L2055" i="5"/>
  <c r="I2055" i="5"/>
  <c r="AH2054" i="5"/>
  <c r="A2054" i="5" s="1"/>
  <c r="AE2054" i="5"/>
  <c r="AD2054" i="5"/>
  <c r="AC2054" i="5"/>
  <c r="AI2054" i="5" s="1"/>
  <c r="AB2054" i="5"/>
  <c r="X2054" i="5"/>
  <c r="U2054" i="5"/>
  <c r="R2054" i="5"/>
  <c r="O2054" i="5"/>
  <c r="L2054" i="5"/>
  <c r="I2054" i="5"/>
  <c r="AE2053" i="5"/>
  <c r="AD2053" i="5"/>
  <c r="AC2053" i="5"/>
  <c r="AB2053" i="5"/>
  <c r="X2053" i="5"/>
  <c r="U2053" i="5"/>
  <c r="R2053" i="5"/>
  <c r="O2053" i="5"/>
  <c r="L2053" i="5"/>
  <c r="I2053" i="5"/>
  <c r="AF2052" i="5"/>
  <c r="AE2052" i="5"/>
  <c r="AD2052" i="5"/>
  <c r="AC2052" i="5"/>
  <c r="AB2052" i="5"/>
  <c r="X2052" i="5"/>
  <c r="U2052" i="5"/>
  <c r="R2052" i="5"/>
  <c r="O2052" i="5"/>
  <c r="L2052" i="5"/>
  <c r="I2052" i="5"/>
  <c r="AE2051" i="5"/>
  <c r="AD2051" i="5"/>
  <c r="AC2051" i="5"/>
  <c r="AB2051" i="5"/>
  <c r="X2051" i="5"/>
  <c r="U2051" i="5"/>
  <c r="R2051" i="5"/>
  <c r="O2051" i="5"/>
  <c r="L2051" i="5"/>
  <c r="I2051" i="5"/>
  <c r="AE2050" i="5"/>
  <c r="AD2050" i="5"/>
  <c r="AC2050" i="5"/>
  <c r="AB2050" i="5"/>
  <c r="X2050" i="5"/>
  <c r="U2050" i="5"/>
  <c r="R2050" i="5"/>
  <c r="O2050" i="5"/>
  <c r="L2050" i="5"/>
  <c r="I2050" i="5"/>
  <c r="AE2049" i="5"/>
  <c r="AD2049" i="5"/>
  <c r="AC2049" i="5"/>
  <c r="AH2049" i="5" s="1"/>
  <c r="A2049" i="5" s="1"/>
  <c r="AB2049" i="5"/>
  <c r="X2049" i="5"/>
  <c r="U2049" i="5"/>
  <c r="R2049" i="5"/>
  <c r="O2049" i="5"/>
  <c r="L2049" i="5"/>
  <c r="I2049" i="5"/>
  <c r="AH2048" i="5"/>
  <c r="A2048" i="5" s="1"/>
  <c r="AE2048" i="5"/>
  <c r="AD2048" i="5"/>
  <c r="AC2048" i="5"/>
  <c r="AI2048" i="5" s="1"/>
  <c r="AB2048" i="5"/>
  <c r="X2048" i="5"/>
  <c r="U2048" i="5"/>
  <c r="R2048" i="5"/>
  <c r="O2048" i="5"/>
  <c r="L2048" i="5"/>
  <c r="I2048" i="5"/>
  <c r="AE2047" i="5"/>
  <c r="AD2047" i="5"/>
  <c r="AC2047" i="5"/>
  <c r="AB2047" i="5"/>
  <c r="X2047" i="5"/>
  <c r="U2047" i="5"/>
  <c r="R2047" i="5"/>
  <c r="O2047" i="5"/>
  <c r="L2047" i="5"/>
  <c r="I2047" i="5"/>
  <c r="AE2046" i="5"/>
  <c r="AD2046" i="5"/>
  <c r="AC2046" i="5"/>
  <c r="AI2046" i="5" s="1"/>
  <c r="AB2046" i="5"/>
  <c r="X2046" i="5"/>
  <c r="U2046" i="5"/>
  <c r="R2046" i="5"/>
  <c r="O2046" i="5"/>
  <c r="L2046" i="5"/>
  <c r="I2046" i="5"/>
  <c r="AE2045" i="5"/>
  <c r="AD2045" i="5"/>
  <c r="AF2045" i="5" s="1"/>
  <c r="AC2045" i="5"/>
  <c r="AB2045" i="5"/>
  <c r="X2045" i="5"/>
  <c r="U2045" i="5"/>
  <c r="R2045" i="5"/>
  <c r="O2045" i="5"/>
  <c r="L2045" i="5"/>
  <c r="I2045" i="5"/>
  <c r="AE2044" i="5"/>
  <c r="AD2044" i="5"/>
  <c r="AF2044" i="5" s="1"/>
  <c r="AC2044" i="5"/>
  <c r="AB2044" i="5"/>
  <c r="X2044" i="5"/>
  <c r="U2044" i="5"/>
  <c r="R2044" i="5"/>
  <c r="O2044" i="5"/>
  <c r="L2044" i="5"/>
  <c r="I2044" i="5"/>
  <c r="AE2043" i="5"/>
  <c r="AD2043" i="5"/>
  <c r="AC2043" i="5"/>
  <c r="AI2043" i="5" s="1"/>
  <c r="AB2043" i="5"/>
  <c r="X2043" i="5"/>
  <c r="U2043" i="5"/>
  <c r="R2043" i="5"/>
  <c r="O2043" i="5"/>
  <c r="L2043" i="5"/>
  <c r="I2043" i="5"/>
  <c r="AE2042" i="5"/>
  <c r="AD2042" i="5"/>
  <c r="AC2042" i="5"/>
  <c r="AI2042" i="5" s="1"/>
  <c r="AB2042" i="5"/>
  <c r="X2042" i="5"/>
  <c r="U2042" i="5"/>
  <c r="R2042" i="5"/>
  <c r="O2042" i="5"/>
  <c r="L2042" i="5"/>
  <c r="I2042" i="5"/>
  <c r="AE2041" i="5"/>
  <c r="AD2041" i="5"/>
  <c r="AC2041" i="5"/>
  <c r="AH2041" i="5" s="1"/>
  <c r="A2041" i="5" s="1"/>
  <c r="AB2041" i="5"/>
  <c r="X2041" i="5"/>
  <c r="U2041" i="5"/>
  <c r="R2041" i="5"/>
  <c r="O2041" i="5"/>
  <c r="L2041" i="5"/>
  <c r="I2041" i="5"/>
  <c r="AE2040" i="5"/>
  <c r="AD2040" i="5"/>
  <c r="AC2040" i="5"/>
  <c r="AI2040" i="5" s="1"/>
  <c r="AB2040" i="5"/>
  <c r="X2040" i="5"/>
  <c r="U2040" i="5"/>
  <c r="R2040" i="5"/>
  <c r="O2040" i="5"/>
  <c r="L2040" i="5"/>
  <c r="I2040" i="5"/>
  <c r="AE2039" i="5"/>
  <c r="AD2039" i="5"/>
  <c r="AC2039" i="5"/>
  <c r="AB2039" i="5"/>
  <c r="X2039" i="5"/>
  <c r="U2039" i="5"/>
  <c r="R2039" i="5"/>
  <c r="O2039" i="5"/>
  <c r="L2039" i="5"/>
  <c r="I2039" i="5"/>
  <c r="AE2038" i="5"/>
  <c r="AD2038" i="5"/>
  <c r="AC2038" i="5"/>
  <c r="AI2038" i="5" s="1"/>
  <c r="AB2038" i="5"/>
  <c r="X2038" i="5"/>
  <c r="U2038" i="5"/>
  <c r="R2038" i="5"/>
  <c r="O2038" i="5"/>
  <c r="L2038" i="5"/>
  <c r="I2038" i="5"/>
  <c r="AE2037" i="5"/>
  <c r="AD2037" i="5"/>
  <c r="AC2037" i="5"/>
  <c r="AB2037" i="5"/>
  <c r="X2037" i="5"/>
  <c r="U2037" i="5"/>
  <c r="R2037" i="5"/>
  <c r="O2037" i="5"/>
  <c r="L2037" i="5"/>
  <c r="I2037" i="5"/>
  <c r="AE2036" i="5"/>
  <c r="AD2036" i="5"/>
  <c r="AC2036" i="5"/>
  <c r="AB2036" i="5"/>
  <c r="X2036" i="5"/>
  <c r="U2036" i="5"/>
  <c r="R2036" i="5"/>
  <c r="O2036" i="5"/>
  <c r="L2036" i="5"/>
  <c r="I2036" i="5"/>
  <c r="AE2035" i="5"/>
  <c r="AD2035" i="5"/>
  <c r="AC2035" i="5"/>
  <c r="AB2035" i="5"/>
  <c r="X2035" i="5"/>
  <c r="U2035" i="5"/>
  <c r="R2035" i="5"/>
  <c r="O2035" i="5"/>
  <c r="L2035" i="5"/>
  <c r="I2035" i="5"/>
  <c r="AE2034" i="5"/>
  <c r="AD2034" i="5"/>
  <c r="AC2034" i="5"/>
  <c r="AI2034" i="5" s="1"/>
  <c r="AB2034" i="5"/>
  <c r="X2034" i="5"/>
  <c r="U2034" i="5"/>
  <c r="R2034" i="5"/>
  <c r="O2034" i="5"/>
  <c r="L2034" i="5"/>
  <c r="I2034" i="5"/>
  <c r="AE2033" i="5"/>
  <c r="AD2033" i="5"/>
  <c r="AC2033" i="5"/>
  <c r="AH2033" i="5" s="1"/>
  <c r="A2033" i="5" s="1"/>
  <c r="AB2033" i="5"/>
  <c r="X2033" i="5"/>
  <c r="U2033" i="5"/>
  <c r="R2033" i="5"/>
  <c r="O2033" i="5"/>
  <c r="L2033" i="5"/>
  <c r="I2033" i="5"/>
  <c r="AH2032" i="5"/>
  <c r="A2032" i="5" s="1"/>
  <c r="AE2032" i="5"/>
  <c r="AD2032" i="5"/>
  <c r="AC2032" i="5"/>
  <c r="AI2032" i="5" s="1"/>
  <c r="AB2032" i="5"/>
  <c r="X2032" i="5"/>
  <c r="U2032" i="5"/>
  <c r="R2032" i="5"/>
  <c r="O2032" i="5"/>
  <c r="L2032" i="5"/>
  <c r="I2032" i="5"/>
  <c r="AE2031" i="5"/>
  <c r="AD2031" i="5"/>
  <c r="AC2031" i="5"/>
  <c r="AB2031" i="5"/>
  <c r="X2031" i="5"/>
  <c r="U2031" i="5"/>
  <c r="R2031" i="5"/>
  <c r="O2031" i="5"/>
  <c r="L2031" i="5"/>
  <c r="I2031" i="5"/>
  <c r="AE2030" i="5"/>
  <c r="AD2030" i="5"/>
  <c r="AC2030" i="5"/>
  <c r="AI2030" i="5" s="1"/>
  <c r="AB2030" i="5"/>
  <c r="X2030" i="5"/>
  <c r="U2030" i="5"/>
  <c r="R2030" i="5"/>
  <c r="O2030" i="5"/>
  <c r="L2030" i="5"/>
  <c r="I2030" i="5"/>
  <c r="AE2029" i="5"/>
  <c r="AD2029" i="5"/>
  <c r="AC2029" i="5"/>
  <c r="AB2029" i="5"/>
  <c r="X2029" i="5"/>
  <c r="U2029" i="5"/>
  <c r="R2029" i="5"/>
  <c r="O2029" i="5"/>
  <c r="L2029" i="5"/>
  <c r="I2029" i="5"/>
  <c r="AE2028" i="5"/>
  <c r="AD2028" i="5"/>
  <c r="AC2028" i="5"/>
  <c r="AI2028" i="5" s="1"/>
  <c r="AB2028" i="5"/>
  <c r="X2028" i="5"/>
  <c r="U2028" i="5"/>
  <c r="R2028" i="5"/>
  <c r="O2028" i="5"/>
  <c r="L2028" i="5"/>
  <c r="I2028" i="5"/>
  <c r="AE2027" i="5"/>
  <c r="AD2027" i="5"/>
  <c r="AC2027" i="5"/>
  <c r="AI2027" i="5" s="1"/>
  <c r="AB2027" i="5"/>
  <c r="X2027" i="5"/>
  <c r="U2027" i="5"/>
  <c r="R2027" i="5"/>
  <c r="O2027" i="5"/>
  <c r="L2027" i="5"/>
  <c r="I2027" i="5"/>
  <c r="AE2026" i="5"/>
  <c r="AD2026" i="5"/>
  <c r="AC2026" i="5"/>
  <c r="AI2026" i="5" s="1"/>
  <c r="AB2026" i="5"/>
  <c r="X2026" i="5"/>
  <c r="U2026" i="5"/>
  <c r="R2026" i="5"/>
  <c r="O2026" i="5"/>
  <c r="L2026" i="5"/>
  <c r="I2026" i="5"/>
  <c r="AE2025" i="5"/>
  <c r="AD2025" i="5"/>
  <c r="AC2025" i="5"/>
  <c r="AH2025" i="5" s="1"/>
  <c r="A2025" i="5" s="1"/>
  <c r="AB2025" i="5"/>
  <c r="X2025" i="5"/>
  <c r="U2025" i="5"/>
  <c r="R2025" i="5"/>
  <c r="O2025" i="5"/>
  <c r="L2025" i="5"/>
  <c r="I2025" i="5"/>
  <c r="AE2024" i="5"/>
  <c r="AD2024" i="5"/>
  <c r="AC2024" i="5"/>
  <c r="AH2024" i="5" s="1"/>
  <c r="A2024" i="5" s="1"/>
  <c r="AB2024" i="5"/>
  <c r="X2024" i="5"/>
  <c r="U2024" i="5"/>
  <c r="R2024" i="5"/>
  <c r="O2024" i="5"/>
  <c r="L2024" i="5"/>
  <c r="I2024" i="5"/>
  <c r="AE2023" i="5"/>
  <c r="AD2023" i="5"/>
  <c r="AC2023" i="5"/>
  <c r="AH2023" i="5" s="1"/>
  <c r="A2023" i="5" s="1"/>
  <c r="AB2023" i="5"/>
  <c r="X2023" i="5"/>
  <c r="U2023" i="5"/>
  <c r="R2023" i="5"/>
  <c r="O2023" i="5"/>
  <c r="L2023" i="5"/>
  <c r="I2023" i="5"/>
  <c r="AE2022" i="5"/>
  <c r="AD2022" i="5"/>
  <c r="AC2022" i="5"/>
  <c r="AB2022" i="5"/>
  <c r="X2022" i="5"/>
  <c r="U2022" i="5"/>
  <c r="R2022" i="5"/>
  <c r="O2022" i="5"/>
  <c r="L2022" i="5"/>
  <c r="I2022" i="5"/>
  <c r="AE2021" i="5"/>
  <c r="AD2021" i="5"/>
  <c r="AC2021" i="5"/>
  <c r="AB2021" i="5"/>
  <c r="X2021" i="5"/>
  <c r="U2021" i="5"/>
  <c r="R2021" i="5"/>
  <c r="O2021" i="5"/>
  <c r="L2021" i="5"/>
  <c r="I2021" i="5"/>
  <c r="AH2020" i="5"/>
  <c r="A2020" i="5" s="1"/>
  <c r="AE2020" i="5"/>
  <c r="AD2020" i="5"/>
  <c r="AC2020" i="5"/>
  <c r="AI2020" i="5" s="1"/>
  <c r="AB2020" i="5"/>
  <c r="X2020" i="5"/>
  <c r="U2020" i="5"/>
  <c r="R2020" i="5"/>
  <c r="O2020" i="5"/>
  <c r="L2020" i="5"/>
  <c r="I2020" i="5"/>
  <c r="AE2019" i="5"/>
  <c r="AD2019" i="5"/>
  <c r="AC2019" i="5"/>
  <c r="AI2019" i="5" s="1"/>
  <c r="AB2019" i="5"/>
  <c r="X2019" i="5"/>
  <c r="U2019" i="5"/>
  <c r="R2019" i="5"/>
  <c r="O2019" i="5"/>
  <c r="L2019" i="5"/>
  <c r="I2019" i="5"/>
  <c r="AE2018" i="5"/>
  <c r="AD2018" i="5"/>
  <c r="AC2018" i="5"/>
  <c r="AB2018" i="5"/>
  <c r="X2018" i="5"/>
  <c r="U2018" i="5"/>
  <c r="R2018" i="5"/>
  <c r="O2018" i="5"/>
  <c r="L2018" i="5"/>
  <c r="I2018" i="5"/>
  <c r="AE2017" i="5"/>
  <c r="AD2017" i="5"/>
  <c r="AC2017" i="5"/>
  <c r="AB2017" i="5"/>
  <c r="X2017" i="5"/>
  <c r="U2017" i="5"/>
  <c r="R2017" i="5"/>
  <c r="O2017" i="5"/>
  <c r="L2017" i="5"/>
  <c r="I2017" i="5"/>
  <c r="AI2016" i="5"/>
  <c r="AE2016" i="5"/>
  <c r="AD2016" i="5"/>
  <c r="AC2016" i="5"/>
  <c r="AH2016" i="5" s="1"/>
  <c r="A2016" i="5" s="1"/>
  <c r="AB2016" i="5"/>
  <c r="X2016" i="5"/>
  <c r="U2016" i="5"/>
  <c r="R2016" i="5"/>
  <c r="O2016" i="5"/>
  <c r="L2016" i="5"/>
  <c r="I2016" i="5"/>
  <c r="AE2015" i="5"/>
  <c r="AD2015" i="5"/>
  <c r="AC2015" i="5"/>
  <c r="AB2015" i="5"/>
  <c r="X2015" i="5"/>
  <c r="U2015" i="5"/>
  <c r="R2015" i="5"/>
  <c r="O2015" i="5"/>
  <c r="L2015" i="5"/>
  <c r="I2015" i="5"/>
  <c r="AE2014" i="5"/>
  <c r="AD2014" i="5"/>
  <c r="AC2014" i="5"/>
  <c r="AB2014" i="5"/>
  <c r="X2014" i="5"/>
  <c r="U2014" i="5"/>
  <c r="R2014" i="5"/>
  <c r="O2014" i="5"/>
  <c r="L2014" i="5"/>
  <c r="I2014" i="5"/>
  <c r="AE2013" i="5"/>
  <c r="AD2013" i="5"/>
  <c r="AC2013" i="5"/>
  <c r="AB2013" i="5"/>
  <c r="X2013" i="5"/>
  <c r="U2013" i="5"/>
  <c r="R2013" i="5"/>
  <c r="O2013" i="5"/>
  <c r="L2013" i="5"/>
  <c r="I2013" i="5"/>
  <c r="AE2012" i="5"/>
  <c r="AD2012" i="5"/>
  <c r="AC2012" i="5"/>
  <c r="AB2012" i="5"/>
  <c r="X2012" i="5"/>
  <c r="U2012" i="5"/>
  <c r="R2012" i="5"/>
  <c r="O2012" i="5"/>
  <c r="L2012" i="5"/>
  <c r="I2012" i="5"/>
  <c r="AE2011" i="5"/>
  <c r="AD2011" i="5"/>
  <c r="AC2011" i="5"/>
  <c r="AI2011" i="5" s="1"/>
  <c r="AB2011" i="5"/>
  <c r="X2011" i="5"/>
  <c r="U2011" i="5"/>
  <c r="R2011" i="5"/>
  <c r="O2011" i="5"/>
  <c r="L2011" i="5"/>
  <c r="I2011" i="5"/>
  <c r="AE2010" i="5"/>
  <c r="AD2010" i="5"/>
  <c r="AC2010" i="5"/>
  <c r="AI2010" i="5" s="1"/>
  <c r="AB2010" i="5"/>
  <c r="X2010" i="5"/>
  <c r="U2010" i="5"/>
  <c r="R2010" i="5"/>
  <c r="O2010" i="5"/>
  <c r="L2010" i="5"/>
  <c r="I2010" i="5"/>
  <c r="AE2009" i="5"/>
  <c r="AD2009" i="5"/>
  <c r="AC2009" i="5"/>
  <c r="AH2009" i="5" s="1"/>
  <c r="A2009" i="5" s="1"/>
  <c r="AB2009" i="5"/>
  <c r="X2009" i="5"/>
  <c r="U2009" i="5"/>
  <c r="R2009" i="5"/>
  <c r="O2009" i="5"/>
  <c r="L2009" i="5"/>
  <c r="I2009" i="5"/>
  <c r="AE2008" i="5"/>
  <c r="AD2008" i="5"/>
  <c r="AC2008" i="5"/>
  <c r="AI2008" i="5" s="1"/>
  <c r="AB2008" i="5"/>
  <c r="X2008" i="5"/>
  <c r="U2008" i="5"/>
  <c r="R2008" i="5"/>
  <c r="O2008" i="5"/>
  <c r="L2008" i="5"/>
  <c r="I2008" i="5"/>
  <c r="AI2007" i="5"/>
  <c r="AE2007" i="5"/>
  <c r="AD2007" i="5"/>
  <c r="AC2007" i="5"/>
  <c r="AH2007" i="5" s="1"/>
  <c r="A2007" i="5" s="1"/>
  <c r="AB2007" i="5"/>
  <c r="X2007" i="5"/>
  <c r="U2007" i="5"/>
  <c r="R2007" i="5"/>
  <c r="O2007" i="5"/>
  <c r="L2007" i="5"/>
  <c r="I2007" i="5"/>
  <c r="AE2006" i="5"/>
  <c r="AD2006" i="5"/>
  <c r="AC2006" i="5"/>
  <c r="AI2006" i="5" s="1"/>
  <c r="AB2006" i="5"/>
  <c r="X2006" i="5"/>
  <c r="U2006" i="5"/>
  <c r="R2006" i="5"/>
  <c r="O2006" i="5"/>
  <c r="L2006" i="5"/>
  <c r="I2006" i="5"/>
  <c r="AE2005" i="5"/>
  <c r="AD2005" i="5"/>
  <c r="AC2005" i="5"/>
  <c r="AB2005" i="5"/>
  <c r="X2005" i="5"/>
  <c r="U2005" i="5"/>
  <c r="R2005" i="5"/>
  <c r="O2005" i="5"/>
  <c r="L2005" i="5"/>
  <c r="I2005" i="5"/>
  <c r="AE2004" i="5"/>
  <c r="AD2004" i="5"/>
  <c r="AC2004" i="5"/>
  <c r="AB2004" i="5"/>
  <c r="X2004" i="5"/>
  <c r="U2004" i="5"/>
  <c r="R2004" i="5"/>
  <c r="O2004" i="5"/>
  <c r="L2004" i="5"/>
  <c r="I2004" i="5"/>
  <c r="AE2003" i="5"/>
  <c r="AD2003" i="5"/>
  <c r="AC2003" i="5"/>
  <c r="AI2003" i="5" s="1"/>
  <c r="AB2003" i="5"/>
  <c r="X2003" i="5"/>
  <c r="U2003" i="5"/>
  <c r="R2003" i="5"/>
  <c r="O2003" i="5"/>
  <c r="L2003" i="5"/>
  <c r="I2003" i="5"/>
  <c r="AE2002" i="5"/>
  <c r="AD2002" i="5"/>
  <c r="AC2002" i="5"/>
  <c r="AI2002" i="5" s="1"/>
  <c r="AB2002" i="5"/>
  <c r="X2002" i="5"/>
  <c r="U2002" i="5"/>
  <c r="R2002" i="5"/>
  <c r="O2002" i="5"/>
  <c r="L2002" i="5"/>
  <c r="I2002" i="5"/>
  <c r="AE2001" i="5"/>
  <c r="AD2001" i="5"/>
  <c r="AC2001" i="5"/>
  <c r="AB2001" i="5"/>
  <c r="X2001" i="5"/>
  <c r="U2001" i="5"/>
  <c r="R2001" i="5"/>
  <c r="O2001" i="5"/>
  <c r="L2001" i="5"/>
  <c r="I2001" i="5"/>
  <c r="Y2001" i="5" s="1"/>
  <c r="AG2001" i="5" s="1"/>
  <c r="AI2000" i="5"/>
  <c r="AH2000" i="5"/>
  <c r="A2000" i="5" s="1"/>
  <c r="AE2000" i="5"/>
  <c r="AD2000" i="5"/>
  <c r="AF2000" i="5" s="1"/>
  <c r="AC2000" i="5"/>
  <c r="AB2000" i="5"/>
  <c r="X2000" i="5"/>
  <c r="U2000" i="5"/>
  <c r="R2000" i="5"/>
  <c r="O2000" i="5"/>
  <c r="L2000" i="5"/>
  <c r="I2000" i="5"/>
  <c r="AE1999" i="5"/>
  <c r="AD1999" i="5"/>
  <c r="AC1999" i="5"/>
  <c r="AI1999" i="5" s="1"/>
  <c r="AB1999" i="5"/>
  <c r="X1999" i="5"/>
  <c r="U1999" i="5"/>
  <c r="R1999" i="5"/>
  <c r="O1999" i="5"/>
  <c r="L1999" i="5"/>
  <c r="I1999" i="5"/>
  <c r="AE1998" i="5"/>
  <c r="AD1998" i="5"/>
  <c r="AF1998" i="5" s="1"/>
  <c r="AC1998" i="5"/>
  <c r="AI1998" i="5" s="1"/>
  <c r="AB1998" i="5"/>
  <c r="X1998" i="5"/>
  <c r="U1998" i="5"/>
  <c r="R1998" i="5"/>
  <c r="O1998" i="5"/>
  <c r="L1998" i="5"/>
  <c r="I1998" i="5"/>
  <c r="AE1997" i="5"/>
  <c r="AD1997" i="5"/>
  <c r="AC1997" i="5"/>
  <c r="AB1997" i="5"/>
  <c r="X1997" i="5"/>
  <c r="U1997" i="5"/>
  <c r="R1997" i="5"/>
  <c r="O1997" i="5"/>
  <c r="L1997" i="5"/>
  <c r="I1997" i="5"/>
  <c r="AH1996" i="5"/>
  <c r="A1996" i="5" s="1"/>
  <c r="AE1996" i="5"/>
  <c r="AD1996" i="5"/>
  <c r="AC1996" i="5"/>
  <c r="AI1996" i="5" s="1"/>
  <c r="AB1996" i="5"/>
  <c r="X1996" i="5"/>
  <c r="U1996" i="5"/>
  <c r="R1996" i="5"/>
  <c r="O1996" i="5"/>
  <c r="L1996" i="5"/>
  <c r="I1996" i="5"/>
  <c r="AE1995" i="5"/>
  <c r="AD1995" i="5"/>
  <c r="AC1995" i="5"/>
  <c r="AI1995" i="5" s="1"/>
  <c r="AB1995" i="5"/>
  <c r="X1995" i="5"/>
  <c r="U1995" i="5"/>
  <c r="R1995" i="5"/>
  <c r="O1995" i="5"/>
  <c r="L1995" i="5"/>
  <c r="I1995" i="5"/>
  <c r="AE1994" i="5"/>
  <c r="AD1994" i="5"/>
  <c r="AC1994" i="5"/>
  <c r="AI1994" i="5" s="1"/>
  <c r="AB1994" i="5"/>
  <c r="X1994" i="5"/>
  <c r="U1994" i="5"/>
  <c r="R1994" i="5"/>
  <c r="O1994" i="5"/>
  <c r="L1994" i="5"/>
  <c r="I1994" i="5"/>
  <c r="AF1993" i="5"/>
  <c r="AE1993" i="5"/>
  <c r="AD1993" i="5"/>
  <c r="AC1993" i="5"/>
  <c r="AH1993" i="5" s="1"/>
  <c r="A1993" i="5" s="1"/>
  <c r="AB1993" i="5"/>
  <c r="X1993" i="5"/>
  <c r="U1993" i="5"/>
  <c r="R1993" i="5"/>
  <c r="O1993" i="5"/>
  <c r="L1993" i="5"/>
  <c r="I1993" i="5"/>
  <c r="AE1992" i="5"/>
  <c r="AD1992" i="5"/>
  <c r="AC1992" i="5"/>
  <c r="AI1992" i="5" s="1"/>
  <c r="AB1992" i="5"/>
  <c r="X1992" i="5"/>
  <c r="U1992" i="5"/>
  <c r="R1992" i="5"/>
  <c r="O1992" i="5"/>
  <c r="L1992" i="5"/>
  <c r="I1992" i="5"/>
  <c r="AH1991" i="5"/>
  <c r="A1991" i="5" s="1"/>
  <c r="AE1991" i="5"/>
  <c r="AD1991" i="5"/>
  <c r="AC1991" i="5"/>
  <c r="AI1991" i="5" s="1"/>
  <c r="AB1991" i="5"/>
  <c r="X1991" i="5"/>
  <c r="U1991" i="5"/>
  <c r="R1991" i="5"/>
  <c r="O1991" i="5"/>
  <c r="L1991" i="5"/>
  <c r="I1991" i="5"/>
  <c r="AH1990" i="5"/>
  <c r="A1990" i="5" s="1"/>
  <c r="AE1990" i="5"/>
  <c r="AD1990" i="5"/>
  <c r="AF1990" i="5" s="1"/>
  <c r="AC1990" i="5"/>
  <c r="AI1990" i="5" s="1"/>
  <c r="AB1990" i="5"/>
  <c r="X1990" i="5"/>
  <c r="U1990" i="5"/>
  <c r="R1990" i="5"/>
  <c r="O1990" i="5"/>
  <c r="L1990" i="5"/>
  <c r="I1990" i="5"/>
  <c r="AE1989" i="5"/>
  <c r="AD1989" i="5"/>
  <c r="AC1989" i="5"/>
  <c r="AB1989" i="5"/>
  <c r="X1989" i="5"/>
  <c r="U1989" i="5"/>
  <c r="R1989" i="5"/>
  <c r="O1989" i="5"/>
  <c r="L1989" i="5"/>
  <c r="I1989" i="5"/>
  <c r="AH1988" i="5"/>
  <c r="A1988" i="5" s="1"/>
  <c r="AE1988" i="5"/>
  <c r="AD1988" i="5"/>
  <c r="AC1988" i="5"/>
  <c r="AI1988" i="5" s="1"/>
  <c r="AB1988" i="5"/>
  <c r="X1988" i="5"/>
  <c r="U1988" i="5"/>
  <c r="R1988" i="5"/>
  <c r="O1988" i="5"/>
  <c r="L1988" i="5"/>
  <c r="I1988" i="5"/>
  <c r="AE1987" i="5"/>
  <c r="AD1987" i="5"/>
  <c r="AC1987" i="5"/>
  <c r="AB1987" i="5"/>
  <c r="X1987" i="5"/>
  <c r="U1987" i="5"/>
  <c r="R1987" i="5"/>
  <c r="O1987" i="5"/>
  <c r="L1987" i="5"/>
  <c r="I1987" i="5"/>
  <c r="AE1986" i="5"/>
  <c r="AD1986" i="5"/>
  <c r="AC1986" i="5"/>
  <c r="AI1986" i="5" s="1"/>
  <c r="AB1986" i="5"/>
  <c r="X1986" i="5"/>
  <c r="U1986" i="5"/>
  <c r="R1986" i="5"/>
  <c r="O1986" i="5"/>
  <c r="L1986" i="5"/>
  <c r="I1986" i="5"/>
  <c r="AE1985" i="5"/>
  <c r="AD1985" i="5"/>
  <c r="AC1985" i="5"/>
  <c r="AB1985" i="5"/>
  <c r="X1985" i="5"/>
  <c r="U1985" i="5"/>
  <c r="R1985" i="5"/>
  <c r="O1985" i="5"/>
  <c r="L1985" i="5"/>
  <c r="I1985" i="5"/>
  <c r="AH1984" i="5"/>
  <c r="A1984" i="5" s="1"/>
  <c r="AE1984" i="5"/>
  <c r="AD1984" i="5"/>
  <c r="AC1984" i="5"/>
  <c r="AI1984" i="5" s="1"/>
  <c r="AB1984" i="5"/>
  <c r="X1984" i="5"/>
  <c r="U1984" i="5"/>
  <c r="R1984" i="5"/>
  <c r="O1984" i="5"/>
  <c r="L1984" i="5"/>
  <c r="I1984" i="5"/>
  <c r="AE1983" i="5"/>
  <c r="AD1983" i="5"/>
  <c r="AC1983" i="5"/>
  <c r="AB1983" i="5"/>
  <c r="X1983" i="5"/>
  <c r="U1983" i="5"/>
  <c r="R1983" i="5"/>
  <c r="O1983" i="5"/>
  <c r="L1983" i="5"/>
  <c r="I1983" i="5"/>
  <c r="AE1982" i="5"/>
  <c r="AD1982" i="5"/>
  <c r="AC1982" i="5"/>
  <c r="AI1982" i="5" s="1"/>
  <c r="AB1982" i="5"/>
  <c r="X1982" i="5"/>
  <c r="U1982" i="5"/>
  <c r="R1982" i="5"/>
  <c r="O1982" i="5"/>
  <c r="L1982" i="5"/>
  <c r="I1982" i="5"/>
  <c r="AE1981" i="5"/>
  <c r="AD1981" i="5"/>
  <c r="AC1981" i="5"/>
  <c r="AB1981" i="5"/>
  <c r="X1981" i="5"/>
  <c r="U1981" i="5"/>
  <c r="R1981" i="5"/>
  <c r="O1981" i="5"/>
  <c r="L1981" i="5"/>
  <c r="I1981" i="5"/>
  <c r="AI1980" i="5"/>
  <c r="AE1980" i="5"/>
  <c r="AD1980" i="5"/>
  <c r="AF1980" i="5" s="1"/>
  <c r="AC1980" i="5"/>
  <c r="AH1980" i="5" s="1"/>
  <c r="A1980" i="5" s="1"/>
  <c r="AB1980" i="5"/>
  <c r="X1980" i="5"/>
  <c r="U1980" i="5"/>
  <c r="R1980" i="5"/>
  <c r="O1980" i="5"/>
  <c r="L1980" i="5"/>
  <c r="I1980" i="5"/>
  <c r="AE1979" i="5"/>
  <c r="AD1979" i="5"/>
  <c r="AC1979" i="5"/>
  <c r="AH1979" i="5" s="1"/>
  <c r="A1979" i="5" s="1"/>
  <c r="AB1979" i="5"/>
  <c r="X1979" i="5"/>
  <c r="U1979" i="5"/>
  <c r="R1979" i="5"/>
  <c r="O1979" i="5"/>
  <c r="L1979" i="5"/>
  <c r="I1979" i="5"/>
  <c r="AE1978" i="5"/>
  <c r="AD1978" i="5"/>
  <c r="AC1978" i="5"/>
  <c r="AI1978" i="5" s="1"/>
  <c r="AB1978" i="5"/>
  <c r="X1978" i="5"/>
  <c r="U1978" i="5"/>
  <c r="R1978" i="5"/>
  <c r="O1978" i="5"/>
  <c r="L1978" i="5"/>
  <c r="I1978" i="5"/>
  <c r="AE1977" i="5"/>
  <c r="AD1977" i="5"/>
  <c r="AC1977" i="5"/>
  <c r="AB1977" i="5"/>
  <c r="X1977" i="5"/>
  <c r="U1977" i="5"/>
  <c r="R1977" i="5"/>
  <c r="O1977" i="5"/>
  <c r="L1977" i="5"/>
  <c r="I1977" i="5"/>
  <c r="AI1976" i="5"/>
  <c r="AE1976" i="5"/>
  <c r="AD1976" i="5"/>
  <c r="AF1976" i="5" s="1"/>
  <c r="AC1976" i="5"/>
  <c r="AH1976" i="5" s="1"/>
  <c r="A1976" i="5" s="1"/>
  <c r="AB1976" i="5"/>
  <c r="X1976" i="5"/>
  <c r="U1976" i="5"/>
  <c r="R1976" i="5"/>
  <c r="O1976" i="5"/>
  <c r="L1976" i="5"/>
  <c r="I1976" i="5"/>
  <c r="AE1975" i="5"/>
  <c r="AD1975" i="5"/>
  <c r="AC1975" i="5"/>
  <c r="AH1975" i="5" s="1"/>
  <c r="A1975" i="5" s="1"/>
  <c r="AB1975" i="5"/>
  <c r="X1975" i="5"/>
  <c r="U1975" i="5"/>
  <c r="R1975" i="5"/>
  <c r="O1975" i="5"/>
  <c r="L1975" i="5"/>
  <c r="I1975" i="5"/>
  <c r="AE1974" i="5"/>
  <c r="AD1974" i="5"/>
  <c r="AC1974" i="5"/>
  <c r="AI1974" i="5" s="1"/>
  <c r="AB1974" i="5"/>
  <c r="X1974" i="5"/>
  <c r="U1974" i="5"/>
  <c r="R1974" i="5"/>
  <c r="O1974" i="5"/>
  <c r="L1974" i="5"/>
  <c r="I1974" i="5"/>
  <c r="AE1973" i="5"/>
  <c r="AD1973" i="5"/>
  <c r="AC1973" i="5"/>
  <c r="AB1973" i="5"/>
  <c r="X1973" i="5"/>
  <c r="U1973" i="5"/>
  <c r="R1973" i="5"/>
  <c r="O1973" i="5"/>
  <c r="L1973" i="5"/>
  <c r="I1973" i="5"/>
  <c r="AE1972" i="5"/>
  <c r="AD1972" i="5"/>
  <c r="AC1972" i="5"/>
  <c r="AB1972" i="5"/>
  <c r="X1972" i="5"/>
  <c r="U1972" i="5"/>
  <c r="R1972" i="5"/>
  <c r="O1972" i="5"/>
  <c r="L1972" i="5"/>
  <c r="I1972" i="5"/>
  <c r="AE1971" i="5"/>
  <c r="AD1971" i="5"/>
  <c r="AC1971" i="5"/>
  <c r="AB1971" i="5"/>
  <c r="X1971" i="5"/>
  <c r="U1971" i="5"/>
  <c r="R1971" i="5"/>
  <c r="O1971" i="5"/>
  <c r="L1971" i="5"/>
  <c r="I1971" i="5"/>
  <c r="AE1970" i="5"/>
  <c r="AD1970" i="5"/>
  <c r="AC1970" i="5"/>
  <c r="AI1970" i="5" s="1"/>
  <c r="AB1970" i="5"/>
  <c r="X1970" i="5"/>
  <c r="U1970" i="5"/>
  <c r="R1970" i="5"/>
  <c r="O1970" i="5"/>
  <c r="L1970" i="5"/>
  <c r="I1970" i="5"/>
  <c r="AF1969" i="5"/>
  <c r="AE1969" i="5"/>
  <c r="AD1969" i="5"/>
  <c r="AC1969" i="5"/>
  <c r="AH1969" i="5" s="1"/>
  <c r="A1969" i="5" s="1"/>
  <c r="AB1969" i="5"/>
  <c r="X1969" i="5"/>
  <c r="U1969" i="5"/>
  <c r="R1969" i="5"/>
  <c r="O1969" i="5"/>
  <c r="L1969" i="5"/>
  <c r="I1969" i="5"/>
  <c r="AE1968" i="5"/>
  <c r="AD1968" i="5"/>
  <c r="AC1968" i="5"/>
  <c r="AB1968" i="5"/>
  <c r="X1968" i="5"/>
  <c r="U1968" i="5"/>
  <c r="R1968" i="5"/>
  <c r="O1968" i="5"/>
  <c r="L1968" i="5"/>
  <c r="I1968" i="5"/>
  <c r="AE1967" i="5"/>
  <c r="AD1967" i="5"/>
  <c r="AC1967" i="5"/>
  <c r="AB1967" i="5"/>
  <c r="X1967" i="5"/>
  <c r="U1967" i="5"/>
  <c r="R1967" i="5"/>
  <c r="O1967" i="5"/>
  <c r="L1967" i="5"/>
  <c r="I1967" i="5"/>
  <c r="AE1966" i="5"/>
  <c r="AD1966" i="5"/>
  <c r="AF1966" i="5" s="1"/>
  <c r="AC1966" i="5"/>
  <c r="AI1966" i="5" s="1"/>
  <c r="AB1966" i="5"/>
  <c r="X1966" i="5"/>
  <c r="U1966" i="5"/>
  <c r="R1966" i="5"/>
  <c r="O1966" i="5"/>
  <c r="L1966" i="5"/>
  <c r="I1966" i="5"/>
  <c r="AE1965" i="5"/>
  <c r="AD1965" i="5"/>
  <c r="AC1965" i="5"/>
  <c r="AB1965" i="5"/>
  <c r="X1965" i="5"/>
  <c r="U1965" i="5"/>
  <c r="R1965" i="5"/>
  <c r="O1965" i="5"/>
  <c r="L1965" i="5"/>
  <c r="I1965" i="5"/>
  <c r="AE1964" i="5"/>
  <c r="AD1964" i="5"/>
  <c r="AC1964" i="5"/>
  <c r="AH1964" i="5" s="1"/>
  <c r="A1964" i="5" s="1"/>
  <c r="AB1964" i="5"/>
  <c r="X1964" i="5"/>
  <c r="U1964" i="5"/>
  <c r="R1964" i="5"/>
  <c r="O1964" i="5"/>
  <c r="L1964" i="5"/>
  <c r="I1964" i="5"/>
  <c r="AE1963" i="5"/>
  <c r="AD1963" i="5"/>
  <c r="AC1963" i="5"/>
  <c r="AB1963" i="5"/>
  <c r="X1963" i="5"/>
  <c r="U1963" i="5"/>
  <c r="R1963" i="5"/>
  <c r="O1963" i="5"/>
  <c r="L1963" i="5"/>
  <c r="I1963" i="5"/>
  <c r="AE1962" i="5"/>
  <c r="AD1962" i="5"/>
  <c r="AC1962" i="5"/>
  <c r="AI1962" i="5" s="1"/>
  <c r="AB1962" i="5"/>
  <c r="X1962" i="5"/>
  <c r="U1962" i="5"/>
  <c r="R1962" i="5"/>
  <c r="O1962" i="5"/>
  <c r="L1962" i="5"/>
  <c r="I1962" i="5"/>
  <c r="AE1961" i="5"/>
  <c r="AD1961" i="5"/>
  <c r="AC1961" i="5"/>
  <c r="AH1961" i="5" s="1"/>
  <c r="A1961" i="5" s="1"/>
  <c r="AB1961" i="5"/>
  <c r="X1961" i="5"/>
  <c r="U1961" i="5"/>
  <c r="R1961" i="5"/>
  <c r="O1961" i="5"/>
  <c r="L1961" i="5"/>
  <c r="I1961" i="5"/>
  <c r="AE1960" i="5"/>
  <c r="AD1960" i="5"/>
  <c r="AC1960" i="5"/>
  <c r="AH1960" i="5" s="1"/>
  <c r="A1960" i="5" s="1"/>
  <c r="AB1960" i="5"/>
  <c r="X1960" i="5"/>
  <c r="U1960" i="5"/>
  <c r="R1960" i="5"/>
  <c r="O1960" i="5"/>
  <c r="L1960" i="5"/>
  <c r="I1960" i="5"/>
  <c r="AE1959" i="5"/>
  <c r="AD1959" i="5"/>
  <c r="AC1959" i="5"/>
  <c r="AI1959" i="5" s="1"/>
  <c r="AB1959" i="5"/>
  <c r="X1959" i="5"/>
  <c r="U1959" i="5"/>
  <c r="R1959" i="5"/>
  <c r="O1959" i="5"/>
  <c r="L1959" i="5"/>
  <c r="I1959" i="5"/>
  <c r="AH1958" i="5"/>
  <c r="A1958" i="5" s="1"/>
  <c r="AE1958" i="5"/>
  <c r="AD1958" i="5"/>
  <c r="AC1958" i="5"/>
  <c r="AI1958" i="5" s="1"/>
  <c r="AB1958" i="5"/>
  <c r="X1958" i="5"/>
  <c r="U1958" i="5"/>
  <c r="R1958" i="5"/>
  <c r="O1958" i="5"/>
  <c r="L1958" i="5"/>
  <c r="I1958" i="5"/>
  <c r="AE1957" i="5"/>
  <c r="AD1957" i="5"/>
  <c r="AC1957" i="5"/>
  <c r="AB1957" i="5"/>
  <c r="X1957" i="5"/>
  <c r="U1957" i="5"/>
  <c r="R1957" i="5"/>
  <c r="O1957" i="5"/>
  <c r="L1957" i="5"/>
  <c r="I1957" i="5"/>
  <c r="AE1956" i="5"/>
  <c r="AD1956" i="5"/>
  <c r="AC1956" i="5"/>
  <c r="AH1956" i="5" s="1"/>
  <c r="A1956" i="5" s="1"/>
  <c r="AB1956" i="5"/>
  <c r="X1956" i="5"/>
  <c r="U1956" i="5"/>
  <c r="R1956" i="5"/>
  <c r="O1956" i="5"/>
  <c r="L1956" i="5"/>
  <c r="I1956" i="5"/>
  <c r="AE1955" i="5"/>
  <c r="AD1955" i="5"/>
  <c r="AC1955" i="5"/>
  <c r="AI1955" i="5" s="1"/>
  <c r="AB1955" i="5"/>
  <c r="X1955" i="5"/>
  <c r="U1955" i="5"/>
  <c r="R1955" i="5"/>
  <c r="O1955" i="5"/>
  <c r="L1955" i="5"/>
  <c r="I1955" i="5"/>
  <c r="AE1954" i="5"/>
  <c r="AD1954" i="5"/>
  <c r="AC1954" i="5"/>
  <c r="AI1954" i="5" s="1"/>
  <c r="AB1954" i="5"/>
  <c r="X1954" i="5"/>
  <c r="U1954" i="5"/>
  <c r="R1954" i="5"/>
  <c r="O1954" i="5"/>
  <c r="L1954" i="5"/>
  <c r="I1954" i="5"/>
  <c r="AE1953" i="5"/>
  <c r="AD1953" i="5"/>
  <c r="AC1953" i="5"/>
  <c r="AB1953" i="5"/>
  <c r="X1953" i="5"/>
  <c r="U1953" i="5"/>
  <c r="R1953" i="5"/>
  <c r="O1953" i="5"/>
  <c r="L1953" i="5"/>
  <c r="I1953" i="5"/>
  <c r="AE1952" i="5"/>
  <c r="AD1952" i="5"/>
  <c r="AC1952" i="5"/>
  <c r="AH1952" i="5" s="1"/>
  <c r="A1952" i="5" s="1"/>
  <c r="AB1952" i="5"/>
  <c r="X1952" i="5"/>
  <c r="U1952" i="5"/>
  <c r="R1952" i="5"/>
  <c r="O1952" i="5"/>
  <c r="L1952" i="5"/>
  <c r="I1952" i="5"/>
  <c r="AI1951" i="5"/>
  <c r="AE1951" i="5"/>
  <c r="AD1951" i="5"/>
  <c r="AC1951" i="5"/>
  <c r="AH1951" i="5" s="1"/>
  <c r="A1951" i="5" s="1"/>
  <c r="AB1951" i="5"/>
  <c r="X1951" i="5"/>
  <c r="U1951" i="5"/>
  <c r="R1951" i="5"/>
  <c r="O1951" i="5"/>
  <c r="L1951" i="5"/>
  <c r="I1951" i="5"/>
  <c r="AE1950" i="5"/>
  <c r="AD1950" i="5"/>
  <c r="AC1950" i="5"/>
  <c r="AI1950" i="5" s="1"/>
  <c r="AB1950" i="5"/>
  <c r="X1950" i="5"/>
  <c r="U1950" i="5"/>
  <c r="R1950" i="5"/>
  <c r="O1950" i="5"/>
  <c r="L1950" i="5"/>
  <c r="I1950" i="5"/>
  <c r="AE1949" i="5"/>
  <c r="AD1949" i="5"/>
  <c r="AC1949" i="5"/>
  <c r="AB1949" i="5"/>
  <c r="X1949" i="5"/>
  <c r="U1949" i="5"/>
  <c r="R1949" i="5"/>
  <c r="O1949" i="5"/>
  <c r="L1949" i="5"/>
  <c r="I1949" i="5"/>
  <c r="AI1948" i="5"/>
  <c r="AE1948" i="5"/>
  <c r="AD1948" i="5"/>
  <c r="AC1948" i="5"/>
  <c r="AH1948" i="5" s="1"/>
  <c r="A1948" i="5" s="1"/>
  <c r="AB1948" i="5"/>
  <c r="X1948" i="5"/>
  <c r="U1948" i="5"/>
  <c r="R1948" i="5"/>
  <c r="O1948" i="5"/>
  <c r="L1948" i="5"/>
  <c r="I1948" i="5"/>
  <c r="AE1947" i="5"/>
  <c r="AD1947" i="5"/>
  <c r="AC1947" i="5"/>
  <c r="AH1947" i="5" s="1"/>
  <c r="A1947" i="5" s="1"/>
  <c r="AB1947" i="5"/>
  <c r="X1947" i="5"/>
  <c r="U1947" i="5"/>
  <c r="R1947" i="5"/>
  <c r="O1947" i="5"/>
  <c r="L1947" i="5"/>
  <c r="I1947" i="5"/>
  <c r="AE1946" i="5"/>
  <c r="AD1946" i="5"/>
  <c r="AC1946" i="5"/>
  <c r="AB1946" i="5"/>
  <c r="X1946" i="5"/>
  <c r="U1946" i="5"/>
  <c r="R1946" i="5"/>
  <c r="O1946" i="5"/>
  <c r="L1946" i="5"/>
  <c r="I1946" i="5"/>
  <c r="AF1945" i="5"/>
  <c r="AE1945" i="5"/>
  <c r="AD1945" i="5"/>
  <c r="AC1945" i="5"/>
  <c r="AH1945" i="5" s="1"/>
  <c r="A1945" i="5" s="1"/>
  <c r="AB1945" i="5"/>
  <c r="X1945" i="5"/>
  <c r="U1945" i="5"/>
  <c r="R1945" i="5"/>
  <c r="O1945" i="5"/>
  <c r="L1945" i="5"/>
  <c r="I1945" i="5"/>
  <c r="AE1944" i="5"/>
  <c r="AD1944" i="5"/>
  <c r="AC1944" i="5"/>
  <c r="AI1944" i="5" s="1"/>
  <c r="AB1944" i="5"/>
  <c r="X1944" i="5"/>
  <c r="U1944" i="5"/>
  <c r="R1944" i="5"/>
  <c r="O1944" i="5"/>
  <c r="L1944" i="5"/>
  <c r="I1944" i="5"/>
  <c r="AE1943" i="5"/>
  <c r="AD1943" i="5"/>
  <c r="AC1943" i="5"/>
  <c r="AB1943" i="5"/>
  <c r="X1943" i="5"/>
  <c r="U1943" i="5"/>
  <c r="R1943" i="5"/>
  <c r="O1943" i="5"/>
  <c r="L1943" i="5"/>
  <c r="I1943" i="5"/>
  <c r="AH1942" i="5"/>
  <c r="A1942" i="5" s="1"/>
  <c r="AE1942" i="5"/>
  <c r="AD1942" i="5"/>
  <c r="AC1942" i="5"/>
  <c r="AI1942" i="5" s="1"/>
  <c r="AB1942" i="5"/>
  <c r="X1942" i="5"/>
  <c r="U1942" i="5"/>
  <c r="R1942" i="5"/>
  <c r="O1942" i="5"/>
  <c r="L1942" i="5"/>
  <c r="I1942" i="5"/>
  <c r="AE1941" i="5"/>
  <c r="AD1941" i="5"/>
  <c r="AC1941" i="5"/>
  <c r="AB1941" i="5"/>
  <c r="X1941" i="5"/>
  <c r="U1941" i="5"/>
  <c r="R1941" i="5"/>
  <c r="O1941" i="5"/>
  <c r="L1941" i="5"/>
  <c r="I1941" i="5"/>
  <c r="AE1940" i="5"/>
  <c r="AD1940" i="5"/>
  <c r="AC1940" i="5"/>
  <c r="AI1940" i="5" s="1"/>
  <c r="AB1940" i="5"/>
  <c r="X1940" i="5"/>
  <c r="U1940" i="5"/>
  <c r="R1940" i="5"/>
  <c r="O1940" i="5"/>
  <c r="L1940" i="5"/>
  <c r="I1940" i="5"/>
  <c r="AE1939" i="5"/>
  <c r="AD1939" i="5"/>
  <c r="AC1939" i="5"/>
  <c r="AI1939" i="5" s="1"/>
  <c r="AB1939" i="5"/>
  <c r="X1939" i="5"/>
  <c r="U1939" i="5"/>
  <c r="R1939" i="5"/>
  <c r="O1939" i="5"/>
  <c r="L1939" i="5"/>
  <c r="I1939" i="5"/>
  <c r="AE1938" i="5"/>
  <c r="AD1938" i="5"/>
  <c r="AC1938" i="5"/>
  <c r="AB1938" i="5"/>
  <c r="X1938" i="5"/>
  <c r="U1938" i="5"/>
  <c r="R1938" i="5"/>
  <c r="O1938" i="5"/>
  <c r="L1938" i="5"/>
  <c r="I1938" i="5"/>
  <c r="AE1937" i="5"/>
  <c r="AD1937" i="5"/>
  <c r="AC1937" i="5"/>
  <c r="AH1937" i="5" s="1"/>
  <c r="A1937" i="5" s="1"/>
  <c r="AB1937" i="5"/>
  <c r="X1937" i="5"/>
  <c r="U1937" i="5"/>
  <c r="R1937" i="5"/>
  <c r="O1937" i="5"/>
  <c r="L1937" i="5"/>
  <c r="I1937" i="5"/>
  <c r="AE1936" i="5"/>
  <c r="AD1936" i="5"/>
  <c r="AC1936" i="5"/>
  <c r="AB1936" i="5"/>
  <c r="X1936" i="5"/>
  <c r="U1936" i="5"/>
  <c r="R1936" i="5"/>
  <c r="O1936" i="5"/>
  <c r="L1936" i="5"/>
  <c r="I1936" i="5"/>
  <c r="AE1935" i="5"/>
  <c r="AD1935" i="5"/>
  <c r="AC1935" i="5"/>
  <c r="AI1935" i="5" s="1"/>
  <c r="AB1935" i="5"/>
  <c r="X1935" i="5"/>
  <c r="U1935" i="5"/>
  <c r="R1935" i="5"/>
  <c r="O1935" i="5"/>
  <c r="L1935" i="5"/>
  <c r="I1935" i="5"/>
  <c r="AE1934" i="5"/>
  <c r="AD1934" i="5"/>
  <c r="AF1934" i="5" s="1"/>
  <c r="AC1934" i="5"/>
  <c r="AI1934" i="5" s="1"/>
  <c r="AB1934" i="5"/>
  <c r="X1934" i="5"/>
  <c r="U1934" i="5"/>
  <c r="R1934" i="5"/>
  <c r="O1934" i="5"/>
  <c r="L1934" i="5"/>
  <c r="I1934" i="5"/>
  <c r="AE1933" i="5"/>
  <c r="AD1933" i="5"/>
  <c r="AF1933" i="5" s="1"/>
  <c r="AC1933" i="5"/>
  <c r="AB1933" i="5"/>
  <c r="X1933" i="5"/>
  <c r="U1933" i="5"/>
  <c r="R1933" i="5"/>
  <c r="O1933" i="5"/>
  <c r="L1933" i="5"/>
  <c r="I1933" i="5"/>
  <c r="AE1932" i="5"/>
  <c r="AD1932" i="5"/>
  <c r="AC1932" i="5"/>
  <c r="AB1932" i="5"/>
  <c r="X1932" i="5"/>
  <c r="U1932" i="5"/>
  <c r="R1932" i="5"/>
  <c r="O1932" i="5"/>
  <c r="L1932" i="5"/>
  <c r="I1932" i="5"/>
  <c r="AE1931" i="5"/>
  <c r="AD1931" i="5"/>
  <c r="AC1931" i="5"/>
  <c r="AI1931" i="5" s="1"/>
  <c r="AB1931" i="5"/>
  <c r="X1931" i="5"/>
  <c r="U1931" i="5"/>
  <c r="R1931" i="5"/>
  <c r="O1931" i="5"/>
  <c r="L1931" i="5"/>
  <c r="I1931" i="5"/>
  <c r="AE1930" i="5"/>
  <c r="AD1930" i="5"/>
  <c r="AC1930" i="5"/>
  <c r="AI1930" i="5" s="1"/>
  <c r="AB1930" i="5"/>
  <c r="X1930" i="5"/>
  <c r="U1930" i="5"/>
  <c r="R1930" i="5"/>
  <c r="O1930" i="5"/>
  <c r="L1930" i="5"/>
  <c r="I1930" i="5"/>
  <c r="AE1929" i="5"/>
  <c r="AD1929" i="5"/>
  <c r="AC1929" i="5"/>
  <c r="AB1929" i="5"/>
  <c r="X1929" i="5"/>
  <c r="U1929" i="5"/>
  <c r="R1929" i="5"/>
  <c r="O1929" i="5"/>
  <c r="L1929" i="5"/>
  <c r="I1929" i="5"/>
  <c r="AE1928" i="5"/>
  <c r="AD1928" i="5"/>
  <c r="AC1928" i="5"/>
  <c r="AB1928" i="5"/>
  <c r="X1928" i="5"/>
  <c r="U1928" i="5"/>
  <c r="R1928" i="5"/>
  <c r="O1928" i="5"/>
  <c r="L1928" i="5"/>
  <c r="I1928" i="5"/>
  <c r="AI1927" i="5"/>
  <c r="AH1927" i="5"/>
  <c r="A1927" i="5" s="1"/>
  <c r="AE1927" i="5"/>
  <c r="AD1927" i="5"/>
  <c r="AF1927" i="5" s="1"/>
  <c r="AC1927" i="5"/>
  <c r="AB1927" i="5"/>
  <c r="X1927" i="5"/>
  <c r="U1927" i="5"/>
  <c r="R1927" i="5"/>
  <c r="O1927" i="5"/>
  <c r="L1927" i="5"/>
  <c r="I1927" i="5"/>
  <c r="AE1926" i="5"/>
  <c r="AD1926" i="5"/>
  <c r="AC1926" i="5"/>
  <c r="AB1926" i="5"/>
  <c r="X1926" i="5"/>
  <c r="U1926" i="5"/>
  <c r="R1926" i="5"/>
  <c r="O1926" i="5"/>
  <c r="L1926" i="5"/>
  <c r="I1926" i="5"/>
  <c r="AE1925" i="5"/>
  <c r="AD1925" i="5"/>
  <c r="AC1925" i="5"/>
  <c r="AB1925" i="5"/>
  <c r="X1925" i="5"/>
  <c r="U1925" i="5"/>
  <c r="R1925" i="5"/>
  <c r="O1925" i="5"/>
  <c r="L1925" i="5"/>
  <c r="I1925" i="5"/>
  <c r="AH1924" i="5"/>
  <c r="A1924" i="5" s="1"/>
  <c r="AE1924" i="5"/>
  <c r="AD1924" i="5"/>
  <c r="AC1924" i="5"/>
  <c r="AI1924" i="5" s="1"/>
  <c r="AB1924" i="5"/>
  <c r="X1924" i="5"/>
  <c r="U1924" i="5"/>
  <c r="R1924" i="5"/>
  <c r="O1924" i="5"/>
  <c r="L1924" i="5"/>
  <c r="I1924" i="5"/>
  <c r="AE1923" i="5"/>
  <c r="AD1923" i="5"/>
  <c r="AC1923" i="5"/>
  <c r="AB1923" i="5"/>
  <c r="X1923" i="5"/>
  <c r="U1923" i="5"/>
  <c r="R1923" i="5"/>
  <c r="O1923" i="5"/>
  <c r="L1923" i="5"/>
  <c r="I1923" i="5"/>
  <c r="AE1922" i="5"/>
  <c r="AD1922" i="5"/>
  <c r="AC1922" i="5"/>
  <c r="AI1922" i="5" s="1"/>
  <c r="AB1922" i="5"/>
  <c r="X1922" i="5"/>
  <c r="U1922" i="5"/>
  <c r="R1922" i="5"/>
  <c r="O1922" i="5"/>
  <c r="L1922" i="5"/>
  <c r="I1922" i="5"/>
  <c r="AE1921" i="5"/>
  <c r="AD1921" i="5"/>
  <c r="AC1921" i="5"/>
  <c r="AH1921" i="5" s="1"/>
  <c r="A1921" i="5" s="1"/>
  <c r="AB1921" i="5"/>
  <c r="X1921" i="5"/>
  <c r="U1921" i="5"/>
  <c r="R1921" i="5"/>
  <c r="O1921" i="5"/>
  <c r="L1921" i="5"/>
  <c r="I1921" i="5"/>
  <c r="AE1920" i="5"/>
  <c r="AD1920" i="5"/>
  <c r="AC1920" i="5"/>
  <c r="AB1920" i="5"/>
  <c r="X1920" i="5"/>
  <c r="U1920" i="5"/>
  <c r="R1920" i="5"/>
  <c r="O1920" i="5"/>
  <c r="L1920" i="5"/>
  <c r="I1920" i="5"/>
  <c r="AE1919" i="5"/>
  <c r="AD1919" i="5"/>
  <c r="AC1919" i="5"/>
  <c r="AB1919" i="5"/>
  <c r="X1919" i="5"/>
  <c r="U1919" i="5"/>
  <c r="R1919" i="5"/>
  <c r="O1919" i="5"/>
  <c r="L1919" i="5"/>
  <c r="I1919" i="5"/>
  <c r="AE1918" i="5"/>
  <c r="AD1918" i="5"/>
  <c r="AC1918" i="5"/>
  <c r="AI1918" i="5" s="1"/>
  <c r="AB1918" i="5"/>
  <c r="X1918" i="5"/>
  <c r="U1918" i="5"/>
  <c r="R1918" i="5"/>
  <c r="O1918" i="5"/>
  <c r="L1918" i="5"/>
  <c r="I1918" i="5"/>
  <c r="AE1917" i="5"/>
  <c r="AD1917" i="5"/>
  <c r="AC1917" i="5"/>
  <c r="AB1917" i="5"/>
  <c r="X1917" i="5"/>
  <c r="U1917" i="5"/>
  <c r="R1917" i="5"/>
  <c r="O1917" i="5"/>
  <c r="L1917" i="5"/>
  <c r="I1917" i="5"/>
  <c r="AE1916" i="5"/>
  <c r="AD1916" i="5"/>
  <c r="AC1916" i="5"/>
  <c r="AB1916" i="5"/>
  <c r="X1916" i="5"/>
  <c r="U1916" i="5"/>
  <c r="R1916" i="5"/>
  <c r="O1916" i="5"/>
  <c r="L1916" i="5"/>
  <c r="I1916" i="5"/>
  <c r="AI1915" i="5"/>
  <c r="AE1915" i="5"/>
  <c r="AD1915" i="5"/>
  <c r="AC1915" i="5"/>
  <c r="AH1915" i="5" s="1"/>
  <c r="A1915" i="5" s="1"/>
  <c r="AB1915" i="5"/>
  <c r="X1915" i="5"/>
  <c r="U1915" i="5"/>
  <c r="R1915" i="5"/>
  <c r="O1915" i="5"/>
  <c r="L1915" i="5"/>
  <c r="I1915" i="5"/>
  <c r="AE1914" i="5"/>
  <c r="AD1914" i="5"/>
  <c r="AC1914" i="5"/>
  <c r="AB1914" i="5"/>
  <c r="X1914" i="5"/>
  <c r="U1914" i="5"/>
  <c r="R1914" i="5"/>
  <c r="O1914" i="5"/>
  <c r="L1914" i="5"/>
  <c r="I1914" i="5"/>
  <c r="AE1913" i="5"/>
  <c r="AD1913" i="5"/>
  <c r="AC1913" i="5"/>
  <c r="AH1913" i="5" s="1"/>
  <c r="A1913" i="5" s="1"/>
  <c r="AB1913" i="5"/>
  <c r="X1913" i="5"/>
  <c r="U1913" i="5"/>
  <c r="R1913" i="5"/>
  <c r="O1913" i="5"/>
  <c r="L1913" i="5"/>
  <c r="I1913" i="5"/>
  <c r="AI1912" i="5"/>
  <c r="AE1912" i="5"/>
  <c r="AD1912" i="5"/>
  <c r="AC1912" i="5"/>
  <c r="AB1912" i="5"/>
  <c r="X1912" i="5"/>
  <c r="U1912" i="5"/>
  <c r="R1912" i="5"/>
  <c r="O1912" i="5"/>
  <c r="L1912" i="5"/>
  <c r="I1912" i="5"/>
  <c r="AE1911" i="5"/>
  <c r="AD1911" i="5"/>
  <c r="AC1911" i="5"/>
  <c r="AH1911" i="5" s="1"/>
  <c r="A1911" i="5" s="1"/>
  <c r="AB1911" i="5"/>
  <c r="X1911" i="5"/>
  <c r="U1911" i="5"/>
  <c r="R1911" i="5"/>
  <c r="O1911" i="5"/>
  <c r="L1911" i="5"/>
  <c r="I1911" i="5"/>
  <c r="AE1910" i="5"/>
  <c r="AD1910" i="5"/>
  <c r="AC1910" i="5"/>
  <c r="AB1910" i="5"/>
  <c r="X1910" i="5"/>
  <c r="U1910" i="5"/>
  <c r="R1910" i="5"/>
  <c r="O1910" i="5"/>
  <c r="L1910" i="5"/>
  <c r="I1910" i="5"/>
  <c r="AE1909" i="5"/>
  <c r="AD1909" i="5"/>
  <c r="AC1909" i="5"/>
  <c r="AB1909" i="5"/>
  <c r="X1909" i="5"/>
  <c r="U1909" i="5"/>
  <c r="R1909" i="5"/>
  <c r="O1909" i="5"/>
  <c r="L1909" i="5"/>
  <c r="I1909" i="5"/>
  <c r="AE1908" i="5"/>
  <c r="AD1908" i="5"/>
  <c r="AC1908" i="5"/>
  <c r="AB1908" i="5"/>
  <c r="X1908" i="5"/>
  <c r="U1908" i="5"/>
  <c r="R1908" i="5"/>
  <c r="O1908" i="5"/>
  <c r="L1908" i="5"/>
  <c r="I1908" i="5"/>
  <c r="AE1907" i="5"/>
  <c r="AD1907" i="5"/>
  <c r="AC1907" i="5"/>
  <c r="AI1907" i="5" s="1"/>
  <c r="AB1907" i="5"/>
  <c r="X1907" i="5"/>
  <c r="U1907" i="5"/>
  <c r="R1907" i="5"/>
  <c r="O1907" i="5"/>
  <c r="L1907" i="5"/>
  <c r="I1907" i="5"/>
  <c r="AI1906" i="5"/>
  <c r="AE1906" i="5"/>
  <c r="AD1906" i="5"/>
  <c r="AC1906" i="5"/>
  <c r="AH1906" i="5" s="1"/>
  <c r="A1906" i="5" s="1"/>
  <c r="AB1906" i="5"/>
  <c r="X1906" i="5"/>
  <c r="U1906" i="5"/>
  <c r="R1906" i="5"/>
  <c r="O1906" i="5"/>
  <c r="L1906" i="5"/>
  <c r="I1906" i="5"/>
  <c r="AE1905" i="5"/>
  <c r="AD1905" i="5"/>
  <c r="AC1905" i="5"/>
  <c r="AI1905" i="5" s="1"/>
  <c r="AB1905" i="5"/>
  <c r="X1905" i="5"/>
  <c r="U1905" i="5"/>
  <c r="R1905" i="5"/>
  <c r="O1905" i="5"/>
  <c r="L1905" i="5"/>
  <c r="I1905" i="5"/>
  <c r="AE1904" i="5"/>
  <c r="AD1904" i="5"/>
  <c r="AC1904" i="5"/>
  <c r="AB1904" i="5"/>
  <c r="X1904" i="5"/>
  <c r="U1904" i="5"/>
  <c r="R1904" i="5"/>
  <c r="O1904" i="5"/>
  <c r="L1904" i="5"/>
  <c r="I1904" i="5"/>
  <c r="AE1903" i="5"/>
  <c r="AD1903" i="5"/>
  <c r="AC1903" i="5"/>
  <c r="AB1903" i="5"/>
  <c r="X1903" i="5"/>
  <c r="U1903" i="5"/>
  <c r="R1903" i="5"/>
  <c r="O1903" i="5"/>
  <c r="L1903" i="5"/>
  <c r="I1903" i="5"/>
  <c r="AE1902" i="5"/>
  <c r="AD1902" i="5"/>
  <c r="AC1902" i="5"/>
  <c r="AB1902" i="5"/>
  <c r="X1902" i="5"/>
  <c r="U1902" i="5"/>
  <c r="R1902" i="5"/>
  <c r="O1902" i="5"/>
  <c r="L1902" i="5"/>
  <c r="I1902" i="5"/>
  <c r="AE1901" i="5"/>
  <c r="AD1901" i="5"/>
  <c r="AC1901" i="5"/>
  <c r="AH1901" i="5" s="1"/>
  <c r="A1901" i="5" s="1"/>
  <c r="AB1901" i="5"/>
  <c r="X1901" i="5"/>
  <c r="U1901" i="5"/>
  <c r="R1901" i="5"/>
  <c r="O1901" i="5"/>
  <c r="L1901" i="5"/>
  <c r="I1901" i="5"/>
  <c r="AE1900" i="5"/>
  <c r="AD1900" i="5"/>
  <c r="AC1900" i="5"/>
  <c r="AI1900" i="5" s="1"/>
  <c r="AB1900" i="5"/>
  <c r="X1900" i="5"/>
  <c r="U1900" i="5"/>
  <c r="R1900" i="5"/>
  <c r="O1900" i="5"/>
  <c r="L1900" i="5"/>
  <c r="I1900" i="5"/>
  <c r="AE1899" i="5"/>
  <c r="AD1899" i="5"/>
  <c r="AC1899" i="5"/>
  <c r="AI1899" i="5" s="1"/>
  <c r="AB1899" i="5"/>
  <c r="X1899" i="5"/>
  <c r="U1899" i="5"/>
  <c r="R1899" i="5"/>
  <c r="O1899" i="5"/>
  <c r="L1899" i="5"/>
  <c r="I1899" i="5"/>
  <c r="AE1898" i="5"/>
  <c r="AD1898" i="5"/>
  <c r="AC1898" i="5"/>
  <c r="AB1898" i="5"/>
  <c r="X1898" i="5"/>
  <c r="U1898" i="5"/>
  <c r="R1898" i="5"/>
  <c r="O1898" i="5"/>
  <c r="L1898" i="5"/>
  <c r="I1898" i="5"/>
  <c r="AH1897" i="5"/>
  <c r="A1897" i="5" s="1"/>
  <c r="AE1897" i="5"/>
  <c r="AD1897" i="5"/>
  <c r="AC1897" i="5"/>
  <c r="AI1897" i="5" s="1"/>
  <c r="AB1897" i="5"/>
  <c r="X1897" i="5"/>
  <c r="U1897" i="5"/>
  <c r="R1897" i="5"/>
  <c r="O1897" i="5"/>
  <c r="L1897" i="5"/>
  <c r="I1897" i="5"/>
  <c r="AE1896" i="5"/>
  <c r="AD1896" i="5"/>
  <c r="AC1896" i="5"/>
  <c r="AI1896" i="5" s="1"/>
  <c r="AB1896" i="5"/>
  <c r="X1896" i="5"/>
  <c r="U1896" i="5"/>
  <c r="R1896" i="5"/>
  <c r="O1896" i="5"/>
  <c r="L1896" i="5"/>
  <c r="I1896" i="5"/>
  <c r="AE1895" i="5"/>
  <c r="AD1895" i="5"/>
  <c r="AC1895" i="5"/>
  <c r="AB1895" i="5"/>
  <c r="X1895" i="5"/>
  <c r="U1895" i="5"/>
  <c r="R1895" i="5"/>
  <c r="O1895" i="5"/>
  <c r="L1895" i="5"/>
  <c r="I1895" i="5"/>
  <c r="AE1894" i="5"/>
  <c r="AD1894" i="5"/>
  <c r="AC1894" i="5"/>
  <c r="AH1894" i="5" s="1"/>
  <c r="A1894" i="5" s="1"/>
  <c r="AB1894" i="5"/>
  <c r="X1894" i="5"/>
  <c r="U1894" i="5"/>
  <c r="R1894" i="5"/>
  <c r="O1894" i="5"/>
  <c r="L1894" i="5"/>
  <c r="I1894" i="5"/>
  <c r="AE1893" i="5"/>
  <c r="AD1893" i="5"/>
  <c r="AC1893" i="5"/>
  <c r="AH1893" i="5" s="1"/>
  <c r="A1893" i="5" s="1"/>
  <c r="AB1893" i="5"/>
  <c r="X1893" i="5"/>
  <c r="U1893" i="5"/>
  <c r="R1893" i="5"/>
  <c r="O1893" i="5"/>
  <c r="L1893" i="5"/>
  <c r="I1893" i="5"/>
  <c r="AE1892" i="5"/>
  <c r="AD1892" i="5"/>
  <c r="AC1892" i="5"/>
  <c r="AI1892" i="5" s="1"/>
  <c r="AB1892" i="5"/>
  <c r="X1892" i="5"/>
  <c r="U1892" i="5"/>
  <c r="R1892" i="5"/>
  <c r="O1892" i="5"/>
  <c r="L1892" i="5"/>
  <c r="I1892" i="5"/>
  <c r="AH1891" i="5"/>
  <c r="A1891" i="5" s="1"/>
  <c r="AE1891" i="5"/>
  <c r="AD1891" i="5"/>
  <c r="AC1891" i="5"/>
  <c r="AI1891" i="5" s="1"/>
  <c r="AB1891" i="5"/>
  <c r="X1891" i="5"/>
  <c r="U1891" i="5"/>
  <c r="R1891" i="5"/>
  <c r="O1891" i="5"/>
  <c r="L1891" i="5"/>
  <c r="I1891" i="5"/>
  <c r="AE1890" i="5"/>
  <c r="AD1890" i="5"/>
  <c r="AC1890" i="5"/>
  <c r="AB1890" i="5"/>
  <c r="X1890" i="5"/>
  <c r="U1890" i="5"/>
  <c r="R1890" i="5"/>
  <c r="O1890" i="5"/>
  <c r="L1890" i="5"/>
  <c r="I1890" i="5"/>
  <c r="AE1889" i="5"/>
  <c r="AD1889" i="5"/>
  <c r="AC1889" i="5"/>
  <c r="AI1889" i="5" s="1"/>
  <c r="AB1889" i="5"/>
  <c r="X1889" i="5"/>
  <c r="U1889" i="5"/>
  <c r="R1889" i="5"/>
  <c r="O1889" i="5"/>
  <c r="L1889" i="5"/>
  <c r="I1889" i="5"/>
  <c r="AH1888" i="5"/>
  <c r="A1888" i="5" s="1"/>
  <c r="AE1888" i="5"/>
  <c r="AD1888" i="5"/>
  <c r="AC1888" i="5"/>
  <c r="AI1888" i="5" s="1"/>
  <c r="AB1888" i="5"/>
  <c r="X1888" i="5"/>
  <c r="U1888" i="5"/>
  <c r="R1888" i="5"/>
  <c r="O1888" i="5"/>
  <c r="L1888" i="5"/>
  <c r="I1888" i="5"/>
  <c r="AE1887" i="5"/>
  <c r="AD1887" i="5"/>
  <c r="AC1887" i="5"/>
  <c r="AI1887" i="5" s="1"/>
  <c r="AB1887" i="5"/>
  <c r="X1887" i="5"/>
  <c r="U1887" i="5"/>
  <c r="R1887" i="5"/>
  <c r="O1887" i="5"/>
  <c r="L1887" i="5"/>
  <c r="I1887" i="5"/>
  <c r="AE1886" i="5"/>
  <c r="AD1886" i="5"/>
  <c r="AC1886" i="5"/>
  <c r="AB1886" i="5"/>
  <c r="X1886" i="5"/>
  <c r="U1886" i="5"/>
  <c r="R1886" i="5"/>
  <c r="O1886" i="5"/>
  <c r="L1886" i="5"/>
  <c r="I1886" i="5"/>
  <c r="AI1885" i="5"/>
  <c r="AE1885" i="5"/>
  <c r="AD1885" i="5"/>
  <c r="AC1885" i="5"/>
  <c r="AH1885" i="5" s="1"/>
  <c r="A1885" i="5" s="1"/>
  <c r="AB1885" i="5"/>
  <c r="X1885" i="5"/>
  <c r="U1885" i="5"/>
  <c r="R1885" i="5"/>
  <c r="O1885" i="5"/>
  <c r="L1885" i="5"/>
  <c r="I1885" i="5"/>
  <c r="AI1884" i="5"/>
  <c r="AE1884" i="5"/>
  <c r="AD1884" i="5"/>
  <c r="AC1884" i="5"/>
  <c r="AH1884" i="5" s="1"/>
  <c r="A1884" i="5" s="1"/>
  <c r="AB1884" i="5"/>
  <c r="X1884" i="5"/>
  <c r="U1884" i="5"/>
  <c r="R1884" i="5"/>
  <c r="O1884" i="5"/>
  <c r="L1884" i="5"/>
  <c r="I1884" i="5"/>
  <c r="AE1883" i="5"/>
  <c r="AD1883" i="5"/>
  <c r="AC1883" i="5"/>
  <c r="AB1883" i="5"/>
  <c r="X1883" i="5"/>
  <c r="U1883" i="5"/>
  <c r="R1883" i="5"/>
  <c r="O1883" i="5"/>
  <c r="L1883" i="5"/>
  <c r="I1883" i="5"/>
  <c r="AE1882" i="5"/>
  <c r="AD1882" i="5"/>
  <c r="AC1882" i="5"/>
  <c r="AH1882" i="5" s="1"/>
  <c r="A1882" i="5" s="1"/>
  <c r="AB1882" i="5"/>
  <c r="X1882" i="5"/>
  <c r="U1882" i="5"/>
  <c r="R1882" i="5"/>
  <c r="O1882" i="5"/>
  <c r="L1882" i="5"/>
  <c r="I1882" i="5"/>
  <c r="AE1881" i="5"/>
  <c r="AD1881" i="5"/>
  <c r="AC1881" i="5"/>
  <c r="AB1881" i="5"/>
  <c r="X1881" i="5"/>
  <c r="U1881" i="5"/>
  <c r="R1881" i="5"/>
  <c r="O1881" i="5"/>
  <c r="L1881" i="5"/>
  <c r="I1881" i="5"/>
  <c r="AE1880" i="5"/>
  <c r="AD1880" i="5"/>
  <c r="AC1880" i="5"/>
  <c r="AI1880" i="5" s="1"/>
  <c r="AB1880" i="5"/>
  <c r="X1880" i="5"/>
  <c r="U1880" i="5"/>
  <c r="R1880" i="5"/>
  <c r="O1880" i="5"/>
  <c r="L1880" i="5"/>
  <c r="I1880" i="5"/>
  <c r="AH1879" i="5"/>
  <c r="A1879" i="5" s="1"/>
  <c r="AE1879" i="5"/>
  <c r="AD1879" i="5"/>
  <c r="AC1879" i="5"/>
  <c r="AI1879" i="5" s="1"/>
  <c r="AB1879" i="5"/>
  <c r="X1879" i="5"/>
  <c r="U1879" i="5"/>
  <c r="R1879" i="5"/>
  <c r="O1879" i="5"/>
  <c r="L1879" i="5"/>
  <c r="I1879" i="5"/>
  <c r="AE1878" i="5"/>
  <c r="AD1878" i="5"/>
  <c r="AC1878" i="5"/>
  <c r="AH1878" i="5" s="1"/>
  <c r="A1878" i="5" s="1"/>
  <c r="AB1878" i="5"/>
  <c r="X1878" i="5"/>
  <c r="U1878" i="5"/>
  <c r="R1878" i="5"/>
  <c r="O1878" i="5"/>
  <c r="L1878" i="5"/>
  <c r="I1878" i="5"/>
  <c r="AE1877" i="5"/>
  <c r="AD1877" i="5"/>
  <c r="AC1877" i="5"/>
  <c r="AH1877" i="5" s="1"/>
  <c r="A1877" i="5" s="1"/>
  <c r="AB1877" i="5"/>
  <c r="X1877" i="5"/>
  <c r="U1877" i="5"/>
  <c r="R1877" i="5"/>
  <c r="O1877" i="5"/>
  <c r="L1877" i="5"/>
  <c r="I1877" i="5"/>
  <c r="AI1876" i="5"/>
  <c r="AE1876" i="5"/>
  <c r="AD1876" i="5"/>
  <c r="AC1876" i="5"/>
  <c r="AH1876" i="5" s="1"/>
  <c r="A1876" i="5" s="1"/>
  <c r="AB1876" i="5"/>
  <c r="X1876" i="5"/>
  <c r="U1876" i="5"/>
  <c r="R1876" i="5"/>
  <c r="O1876" i="5"/>
  <c r="L1876" i="5"/>
  <c r="I1876" i="5"/>
  <c r="AH1875" i="5"/>
  <c r="A1875" i="5" s="1"/>
  <c r="AE1875" i="5"/>
  <c r="AD1875" i="5"/>
  <c r="AC1875" i="5"/>
  <c r="AI1875" i="5" s="1"/>
  <c r="AB1875" i="5"/>
  <c r="X1875" i="5"/>
  <c r="U1875" i="5"/>
  <c r="R1875" i="5"/>
  <c r="O1875" i="5"/>
  <c r="L1875" i="5"/>
  <c r="I1875" i="5"/>
  <c r="AE1874" i="5"/>
  <c r="AD1874" i="5"/>
  <c r="AC1874" i="5"/>
  <c r="AB1874" i="5"/>
  <c r="X1874" i="5"/>
  <c r="U1874" i="5"/>
  <c r="R1874" i="5"/>
  <c r="O1874" i="5"/>
  <c r="L1874" i="5"/>
  <c r="I1874" i="5"/>
  <c r="AE1873" i="5"/>
  <c r="AD1873" i="5"/>
  <c r="AC1873" i="5"/>
  <c r="AI1873" i="5" s="1"/>
  <c r="AB1873" i="5"/>
  <c r="X1873" i="5"/>
  <c r="U1873" i="5"/>
  <c r="R1873" i="5"/>
  <c r="O1873" i="5"/>
  <c r="L1873" i="5"/>
  <c r="I1873" i="5"/>
  <c r="AE1872" i="5"/>
  <c r="AD1872" i="5"/>
  <c r="AC1872" i="5"/>
  <c r="AI1872" i="5" s="1"/>
  <c r="AB1872" i="5"/>
  <c r="X1872" i="5"/>
  <c r="U1872" i="5"/>
  <c r="R1872" i="5"/>
  <c r="O1872" i="5"/>
  <c r="L1872" i="5"/>
  <c r="I1872" i="5"/>
  <c r="AH1871" i="5"/>
  <c r="A1871" i="5" s="1"/>
  <c r="AE1871" i="5"/>
  <c r="AD1871" i="5"/>
  <c r="AC1871" i="5"/>
  <c r="AI1871" i="5" s="1"/>
  <c r="AB1871" i="5"/>
  <c r="X1871" i="5"/>
  <c r="U1871" i="5"/>
  <c r="R1871" i="5"/>
  <c r="O1871" i="5"/>
  <c r="L1871" i="5"/>
  <c r="I1871" i="5"/>
  <c r="AE1870" i="5"/>
  <c r="AD1870" i="5"/>
  <c r="AC1870" i="5"/>
  <c r="AH1870" i="5" s="1"/>
  <c r="A1870" i="5" s="1"/>
  <c r="AB1870" i="5"/>
  <c r="X1870" i="5"/>
  <c r="U1870" i="5"/>
  <c r="R1870" i="5"/>
  <c r="O1870" i="5"/>
  <c r="L1870" i="5"/>
  <c r="I1870" i="5"/>
  <c r="AE1869" i="5"/>
  <c r="AD1869" i="5"/>
  <c r="AC1869" i="5"/>
  <c r="AB1869" i="5"/>
  <c r="X1869" i="5"/>
  <c r="U1869" i="5"/>
  <c r="R1869" i="5"/>
  <c r="O1869" i="5"/>
  <c r="L1869" i="5"/>
  <c r="I1869" i="5"/>
  <c r="AI1868" i="5"/>
  <c r="AE1868" i="5"/>
  <c r="AD1868" i="5"/>
  <c r="AC1868" i="5"/>
  <c r="AH1868" i="5" s="1"/>
  <c r="A1868" i="5" s="1"/>
  <c r="AB1868" i="5"/>
  <c r="X1868" i="5"/>
  <c r="U1868" i="5"/>
  <c r="R1868" i="5"/>
  <c r="O1868" i="5"/>
  <c r="L1868" i="5"/>
  <c r="I1868" i="5"/>
  <c r="AE1867" i="5"/>
  <c r="AD1867" i="5"/>
  <c r="AC1867" i="5"/>
  <c r="AH1867" i="5" s="1"/>
  <c r="A1867" i="5" s="1"/>
  <c r="AB1867" i="5"/>
  <c r="X1867" i="5"/>
  <c r="U1867" i="5"/>
  <c r="R1867" i="5"/>
  <c r="O1867" i="5"/>
  <c r="L1867" i="5"/>
  <c r="I1867" i="5"/>
  <c r="AE1866" i="5"/>
  <c r="AD1866" i="5"/>
  <c r="AC1866" i="5"/>
  <c r="AH1866" i="5" s="1"/>
  <c r="A1866" i="5" s="1"/>
  <c r="AB1866" i="5"/>
  <c r="X1866" i="5"/>
  <c r="U1866" i="5"/>
  <c r="R1866" i="5"/>
  <c r="O1866" i="5"/>
  <c r="L1866" i="5"/>
  <c r="I1866" i="5"/>
  <c r="AE1865" i="5"/>
  <c r="AD1865" i="5"/>
  <c r="AC1865" i="5"/>
  <c r="AI1865" i="5" s="1"/>
  <c r="AB1865" i="5"/>
  <c r="X1865" i="5"/>
  <c r="U1865" i="5"/>
  <c r="R1865" i="5"/>
  <c r="O1865" i="5"/>
  <c r="L1865" i="5"/>
  <c r="I1865" i="5"/>
  <c r="AE1864" i="5"/>
  <c r="AD1864" i="5"/>
  <c r="AC1864" i="5"/>
  <c r="AI1864" i="5" s="1"/>
  <c r="AB1864" i="5"/>
  <c r="X1864" i="5"/>
  <c r="U1864" i="5"/>
  <c r="R1864" i="5"/>
  <c r="O1864" i="5"/>
  <c r="L1864" i="5"/>
  <c r="I1864" i="5"/>
  <c r="AE1863" i="5"/>
  <c r="AD1863" i="5"/>
  <c r="AC1863" i="5"/>
  <c r="AB1863" i="5"/>
  <c r="X1863" i="5"/>
  <c r="U1863" i="5"/>
  <c r="R1863" i="5"/>
  <c r="O1863" i="5"/>
  <c r="L1863" i="5"/>
  <c r="I1863" i="5"/>
  <c r="AE1862" i="5"/>
  <c r="AD1862" i="5"/>
  <c r="AC1862" i="5"/>
  <c r="AH1862" i="5" s="1"/>
  <c r="A1862" i="5" s="1"/>
  <c r="AB1862" i="5"/>
  <c r="X1862" i="5"/>
  <c r="U1862" i="5"/>
  <c r="R1862" i="5"/>
  <c r="O1862" i="5"/>
  <c r="L1862" i="5"/>
  <c r="I1862" i="5"/>
  <c r="AE1861" i="5"/>
  <c r="AD1861" i="5"/>
  <c r="AC1861" i="5"/>
  <c r="AI1861" i="5" s="1"/>
  <c r="AB1861" i="5"/>
  <c r="X1861" i="5"/>
  <c r="U1861" i="5"/>
  <c r="R1861" i="5"/>
  <c r="O1861" i="5"/>
  <c r="L1861" i="5"/>
  <c r="I1861" i="5"/>
  <c r="AI1860" i="5"/>
  <c r="AE1860" i="5"/>
  <c r="AD1860" i="5"/>
  <c r="AF1860" i="5" s="1"/>
  <c r="AC1860" i="5"/>
  <c r="AH1860" i="5" s="1"/>
  <c r="A1860" i="5" s="1"/>
  <c r="AB1860" i="5"/>
  <c r="X1860" i="5"/>
  <c r="U1860" i="5"/>
  <c r="R1860" i="5"/>
  <c r="O1860" i="5"/>
  <c r="L1860" i="5"/>
  <c r="I1860" i="5"/>
  <c r="AE1859" i="5"/>
  <c r="AD1859" i="5"/>
  <c r="AC1859" i="5"/>
  <c r="AB1859" i="5"/>
  <c r="X1859" i="5"/>
  <c r="U1859" i="5"/>
  <c r="R1859" i="5"/>
  <c r="O1859" i="5"/>
  <c r="L1859" i="5"/>
  <c r="I1859" i="5"/>
  <c r="AE1858" i="5"/>
  <c r="AD1858" i="5"/>
  <c r="AC1858" i="5"/>
  <c r="AH1858" i="5" s="1"/>
  <c r="A1858" i="5" s="1"/>
  <c r="AB1858" i="5"/>
  <c r="X1858" i="5"/>
  <c r="U1858" i="5"/>
  <c r="R1858" i="5"/>
  <c r="O1858" i="5"/>
  <c r="L1858" i="5"/>
  <c r="I1858" i="5"/>
  <c r="AE1857" i="5"/>
  <c r="AD1857" i="5"/>
  <c r="AC1857" i="5"/>
  <c r="AI1857" i="5" s="1"/>
  <c r="AB1857" i="5"/>
  <c r="X1857" i="5"/>
  <c r="U1857" i="5"/>
  <c r="R1857" i="5"/>
  <c r="O1857" i="5"/>
  <c r="L1857" i="5"/>
  <c r="I1857" i="5"/>
  <c r="AE1856" i="5"/>
  <c r="AD1856" i="5"/>
  <c r="AC1856" i="5"/>
  <c r="AB1856" i="5"/>
  <c r="X1856" i="5"/>
  <c r="U1856" i="5"/>
  <c r="R1856" i="5"/>
  <c r="O1856" i="5"/>
  <c r="L1856" i="5"/>
  <c r="I1856" i="5"/>
  <c r="AE1855" i="5"/>
  <c r="AD1855" i="5"/>
  <c r="AC1855" i="5"/>
  <c r="AH1855" i="5" s="1"/>
  <c r="A1855" i="5" s="1"/>
  <c r="AB1855" i="5"/>
  <c r="X1855" i="5"/>
  <c r="U1855" i="5"/>
  <c r="R1855" i="5"/>
  <c r="O1855" i="5"/>
  <c r="L1855" i="5"/>
  <c r="I1855" i="5"/>
  <c r="AI1854" i="5"/>
  <c r="AE1854" i="5"/>
  <c r="AD1854" i="5"/>
  <c r="AC1854" i="5"/>
  <c r="AH1854" i="5" s="1"/>
  <c r="A1854" i="5" s="1"/>
  <c r="AB1854" i="5"/>
  <c r="X1854" i="5"/>
  <c r="U1854" i="5"/>
  <c r="R1854" i="5"/>
  <c r="O1854" i="5"/>
  <c r="L1854" i="5"/>
  <c r="I1854" i="5"/>
  <c r="AE1853" i="5"/>
  <c r="AD1853" i="5"/>
  <c r="AF1853" i="5" s="1"/>
  <c r="AC1853" i="5"/>
  <c r="AI1853" i="5" s="1"/>
  <c r="AB1853" i="5"/>
  <c r="X1853" i="5"/>
  <c r="U1853" i="5"/>
  <c r="R1853" i="5"/>
  <c r="O1853" i="5"/>
  <c r="L1853" i="5"/>
  <c r="I1853" i="5"/>
  <c r="AE1852" i="5"/>
  <c r="AD1852" i="5"/>
  <c r="AC1852" i="5"/>
  <c r="AH1852" i="5" s="1"/>
  <c r="A1852" i="5" s="1"/>
  <c r="AB1852" i="5"/>
  <c r="X1852" i="5"/>
  <c r="U1852" i="5"/>
  <c r="R1852" i="5"/>
  <c r="O1852" i="5"/>
  <c r="L1852" i="5"/>
  <c r="I1852" i="5"/>
  <c r="AE1851" i="5"/>
  <c r="AD1851" i="5"/>
  <c r="AC1851" i="5"/>
  <c r="AH1851" i="5" s="1"/>
  <c r="A1851" i="5" s="1"/>
  <c r="AB1851" i="5"/>
  <c r="X1851" i="5"/>
  <c r="U1851" i="5"/>
  <c r="R1851" i="5"/>
  <c r="O1851" i="5"/>
  <c r="L1851" i="5"/>
  <c r="I1851" i="5"/>
  <c r="AE1850" i="5"/>
  <c r="AD1850" i="5"/>
  <c r="AF1850" i="5" s="1"/>
  <c r="AC1850" i="5"/>
  <c r="AH1850" i="5" s="1"/>
  <c r="A1850" i="5" s="1"/>
  <c r="AB1850" i="5"/>
  <c r="X1850" i="5"/>
  <c r="U1850" i="5"/>
  <c r="R1850" i="5"/>
  <c r="O1850" i="5"/>
  <c r="L1850" i="5"/>
  <c r="I1850" i="5"/>
  <c r="AE1849" i="5"/>
  <c r="AD1849" i="5"/>
  <c r="AC1849" i="5"/>
  <c r="AI1849" i="5" s="1"/>
  <c r="AB1849" i="5"/>
  <c r="X1849" i="5"/>
  <c r="U1849" i="5"/>
  <c r="R1849" i="5"/>
  <c r="O1849" i="5"/>
  <c r="L1849" i="5"/>
  <c r="I1849" i="5"/>
  <c r="AI1848" i="5"/>
  <c r="AE1848" i="5"/>
  <c r="AD1848" i="5"/>
  <c r="AF1848" i="5" s="1"/>
  <c r="AC1848" i="5"/>
  <c r="AH1848" i="5" s="1"/>
  <c r="A1848" i="5" s="1"/>
  <c r="AB1848" i="5"/>
  <c r="X1848" i="5"/>
  <c r="U1848" i="5"/>
  <c r="R1848" i="5"/>
  <c r="O1848" i="5"/>
  <c r="L1848" i="5"/>
  <c r="I1848" i="5"/>
  <c r="AE1847" i="5"/>
  <c r="AD1847" i="5"/>
  <c r="AC1847" i="5"/>
  <c r="AB1847" i="5"/>
  <c r="X1847" i="5"/>
  <c r="U1847" i="5"/>
  <c r="R1847" i="5"/>
  <c r="O1847" i="5"/>
  <c r="L1847" i="5"/>
  <c r="I1847" i="5"/>
  <c r="AE1846" i="5"/>
  <c r="AD1846" i="5"/>
  <c r="AC1846" i="5"/>
  <c r="AH1846" i="5" s="1"/>
  <c r="A1846" i="5" s="1"/>
  <c r="AB1846" i="5"/>
  <c r="X1846" i="5"/>
  <c r="U1846" i="5"/>
  <c r="R1846" i="5"/>
  <c r="O1846" i="5"/>
  <c r="L1846" i="5"/>
  <c r="I1846" i="5"/>
  <c r="AE1845" i="5"/>
  <c r="AD1845" i="5"/>
  <c r="AC1845" i="5"/>
  <c r="AI1845" i="5" s="1"/>
  <c r="AB1845" i="5"/>
  <c r="X1845" i="5"/>
  <c r="U1845" i="5"/>
  <c r="R1845" i="5"/>
  <c r="O1845" i="5"/>
  <c r="L1845" i="5"/>
  <c r="I1845" i="5"/>
  <c r="AE1844" i="5"/>
  <c r="AD1844" i="5"/>
  <c r="AC1844" i="5"/>
  <c r="AB1844" i="5"/>
  <c r="X1844" i="5"/>
  <c r="U1844" i="5"/>
  <c r="R1844" i="5"/>
  <c r="O1844" i="5"/>
  <c r="L1844" i="5"/>
  <c r="I1844" i="5"/>
  <c r="AE1843" i="5"/>
  <c r="AD1843" i="5"/>
  <c r="AC1843" i="5"/>
  <c r="AH1843" i="5" s="1"/>
  <c r="A1843" i="5" s="1"/>
  <c r="AB1843" i="5"/>
  <c r="X1843" i="5"/>
  <c r="U1843" i="5"/>
  <c r="R1843" i="5"/>
  <c r="O1843" i="5"/>
  <c r="L1843" i="5"/>
  <c r="I1843" i="5"/>
  <c r="AE1842" i="5"/>
  <c r="AD1842" i="5"/>
  <c r="AC1842" i="5"/>
  <c r="AH1842" i="5" s="1"/>
  <c r="A1842" i="5" s="1"/>
  <c r="AB1842" i="5"/>
  <c r="X1842" i="5"/>
  <c r="U1842" i="5"/>
  <c r="R1842" i="5"/>
  <c r="O1842" i="5"/>
  <c r="L1842" i="5"/>
  <c r="I1842" i="5"/>
  <c r="AE1841" i="5"/>
  <c r="AD1841" i="5"/>
  <c r="AC1841" i="5"/>
  <c r="AI1841" i="5" s="1"/>
  <c r="AB1841" i="5"/>
  <c r="X1841" i="5"/>
  <c r="U1841" i="5"/>
  <c r="R1841" i="5"/>
  <c r="O1841" i="5"/>
  <c r="L1841" i="5"/>
  <c r="I1841" i="5"/>
  <c r="AH1840" i="5"/>
  <c r="A1840" i="5" s="1"/>
  <c r="AE1840" i="5"/>
  <c r="AD1840" i="5"/>
  <c r="AC1840" i="5"/>
  <c r="AI1840" i="5" s="1"/>
  <c r="AB1840" i="5"/>
  <c r="X1840" i="5"/>
  <c r="U1840" i="5"/>
  <c r="R1840" i="5"/>
  <c r="O1840" i="5"/>
  <c r="L1840" i="5"/>
  <c r="I1840" i="5"/>
  <c r="AI1839" i="5"/>
  <c r="AE1839" i="5"/>
  <c r="AD1839" i="5"/>
  <c r="AC1839" i="5"/>
  <c r="AH1839" i="5" s="1"/>
  <c r="A1839" i="5" s="1"/>
  <c r="AB1839" i="5"/>
  <c r="X1839" i="5"/>
  <c r="U1839" i="5"/>
  <c r="R1839" i="5"/>
  <c r="O1839" i="5"/>
  <c r="L1839" i="5"/>
  <c r="I1839" i="5"/>
  <c r="AE1838" i="5"/>
  <c r="AD1838" i="5"/>
  <c r="AC1838" i="5"/>
  <c r="AH1838" i="5" s="1"/>
  <c r="A1838" i="5" s="1"/>
  <c r="AB1838" i="5"/>
  <c r="X1838" i="5"/>
  <c r="U1838" i="5"/>
  <c r="R1838" i="5"/>
  <c r="O1838" i="5"/>
  <c r="L1838" i="5"/>
  <c r="I1838" i="5"/>
  <c r="AE1837" i="5"/>
  <c r="AD1837" i="5"/>
  <c r="AC1837" i="5"/>
  <c r="AB1837" i="5"/>
  <c r="X1837" i="5"/>
  <c r="U1837" i="5"/>
  <c r="R1837" i="5"/>
  <c r="O1837" i="5"/>
  <c r="L1837" i="5"/>
  <c r="I1837" i="5"/>
  <c r="AE1836" i="5"/>
  <c r="AD1836" i="5"/>
  <c r="AC1836" i="5"/>
  <c r="AI1836" i="5" s="1"/>
  <c r="AB1836" i="5"/>
  <c r="X1836" i="5"/>
  <c r="U1836" i="5"/>
  <c r="R1836" i="5"/>
  <c r="O1836" i="5"/>
  <c r="L1836" i="5"/>
  <c r="I1836" i="5"/>
  <c r="AE1835" i="5"/>
  <c r="AD1835" i="5"/>
  <c r="AC1835" i="5"/>
  <c r="AH1835" i="5" s="1"/>
  <c r="A1835" i="5" s="1"/>
  <c r="AB1835" i="5"/>
  <c r="X1835" i="5"/>
  <c r="U1835" i="5"/>
  <c r="R1835" i="5"/>
  <c r="O1835" i="5"/>
  <c r="L1835" i="5"/>
  <c r="I1835" i="5"/>
  <c r="AE1834" i="5"/>
  <c r="AD1834" i="5"/>
  <c r="AC1834" i="5"/>
  <c r="AH1834" i="5" s="1"/>
  <c r="A1834" i="5" s="1"/>
  <c r="AB1834" i="5"/>
  <c r="X1834" i="5"/>
  <c r="U1834" i="5"/>
  <c r="R1834" i="5"/>
  <c r="O1834" i="5"/>
  <c r="L1834" i="5"/>
  <c r="I1834" i="5"/>
  <c r="AE1833" i="5"/>
  <c r="AD1833" i="5"/>
  <c r="AC1833" i="5"/>
  <c r="AI1833" i="5" s="1"/>
  <c r="AB1833" i="5"/>
  <c r="X1833" i="5"/>
  <c r="U1833" i="5"/>
  <c r="R1833" i="5"/>
  <c r="O1833" i="5"/>
  <c r="L1833" i="5"/>
  <c r="I1833" i="5"/>
  <c r="AE1832" i="5"/>
  <c r="AD1832" i="5"/>
  <c r="AC1832" i="5"/>
  <c r="AB1832" i="5"/>
  <c r="X1832" i="5"/>
  <c r="U1832" i="5"/>
  <c r="R1832" i="5"/>
  <c r="O1832" i="5"/>
  <c r="L1832" i="5"/>
  <c r="I1832" i="5"/>
  <c r="AE1831" i="5"/>
  <c r="AD1831" i="5"/>
  <c r="AC1831" i="5"/>
  <c r="AB1831" i="5"/>
  <c r="X1831" i="5"/>
  <c r="U1831" i="5"/>
  <c r="R1831" i="5"/>
  <c r="O1831" i="5"/>
  <c r="L1831" i="5"/>
  <c r="I1831" i="5"/>
  <c r="AE1830" i="5"/>
  <c r="AD1830" i="5"/>
  <c r="AF1830" i="5" s="1"/>
  <c r="AC1830" i="5"/>
  <c r="AB1830" i="5"/>
  <c r="X1830" i="5"/>
  <c r="U1830" i="5"/>
  <c r="R1830" i="5"/>
  <c r="O1830" i="5"/>
  <c r="L1830" i="5"/>
  <c r="I1830" i="5"/>
  <c r="AE1829" i="5"/>
  <c r="AD1829" i="5"/>
  <c r="AC1829" i="5"/>
  <c r="AI1829" i="5" s="1"/>
  <c r="AB1829" i="5"/>
  <c r="X1829" i="5"/>
  <c r="U1829" i="5"/>
  <c r="R1829" i="5"/>
  <c r="O1829" i="5"/>
  <c r="L1829" i="5"/>
  <c r="I1829" i="5"/>
  <c r="AE1828" i="5"/>
  <c r="AD1828" i="5"/>
  <c r="AC1828" i="5"/>
  <c r="AI1828" i="5" s="1"/>
  <c r="AB1828" i="5"/>
  <c r="X1828" i="5"/>
  <c r="U1828" i="5"/>
  <c r="R1828" i="5"/>
  <c r="O1828" i="5"/>
  <c r="L1828" i="5"/>
  <c r="I1828" i="5"/>
  <c r="AE1827" i="5"/>
  <c r="AD1827" i="5"/>
  <c r="AC1827" i="5"/>
  <c r="AB1827" i="5"/>
  <c r="X1827" i="5"/>
  <c r="U1827" i="5"/>
  <c r="R1827" i="5"/>
  <c r="O1827" i="5"/>
  <c r="L1827" i="5"/>
  <c r="I1827" i="5"/>
  <c r="AE1826" i="5"/>
  <c r="AD1826" i="5"/>
  <c r="AC1826" i="5"/>
  <c r="AH1826" i="5" s="1"/>
  <c r="A1826" i="5" s="1"/>
  <c r="AB1826" i="5"/>
  <c r="X1826" i="5"/>
  <c r="U1826" i="5"/>
  <c r="R1826" i="5"/>
  <c r="O1826" i="5"/>
  <c r="L1826" i="5"/>
  <c r="I1826" i="5"/>
  <c r="AE1825" i="5"/>
  <c r="AD1825" i="5"/>
  <c r="AC1825" i="5"/>
  <c r="AI1825" i="5" s="1"/>
  <c r="AB1825" i="5"/>
  <c r="X1825" i="5"/>
  <c r="U1825" i="5"/>
  <c r="R1825" i="5"/>
  <c r="O1825" i="5"/>
  <c r="L1825" i="5"/>
  <c r="I1825" i="5"/>
  <c r="AE1824" i="5"/>
  <c r="AD1824" i="5"/>
  <c r="AC1824" i="5"/>
  <c r="AB1824" i="5"/>
  <c r="X1824" i="5"/>
  <c r="U1824" i="5"/>
  <c r="R1824" i="5"/>
  <c r="O1824" i="5"/>
  <c r="L1824" i="5"/>
  <c r="I1824" i="5"/>
  <c r="AE1823" i="5"/>
  <c r="AD1823" i="5"/>
  <c r="AC1823" i="5"/>
  <c r="AH1823" i="5" s="1"/>
  <c r="A1823" i="5" s="1"/>
  <c r="AB1823" i="5"/>
  <c r="X1823" i="5"/>
  <c r="U1823" i="5"/>
  <c r="R1823" i="5"/>
  <c r="O1823" i="5"/>
  <c r="L1823" i="5"/>
  <c r="I1823" i="5"/>
  <c r="AE1822" i="5"/>
  <c r="AD1822" i="5"/>
  <c r="AC1822" i="5"/>
  <c r="AB1822" i="5"/>
  <c r="X1822" i="5"/>
  <c r="U1822" i="5"/>
  <c r="R1822" i="5"/>
  <c r="O1822" i="5"/>
  <c r="L1822" i="5"/>
  <c r="I1822" i="5"/>
  <c r="AE1821" i="5"/>
  <c r="AD1821" i="5"/>
  <c r="AF1821" i="5" s="1"/>
  <c r="AC1821" i="5"/>
  <c r="AI1821" i="5" s="1"/>
  <c r="AB1821" i="5"/>
  <c r="X1821" i="5"/>
  <c r="U1821" i="5"/>
  <c r="R1821" i="5"/>
  <c r="O1821" i="5"/>
  <c r="L1821" i="5"/>
  <c r="I1821" i="5"/>
  <c r="AE1820" i="5"/>
  <c r="AD1820" i="5"/>
  <c r="AC1820" i="5"/>
  <c r="AB1820" i="5"/>
  <c r="X1820" i="5"/>
  <c r="U1820" i="5"/>
  <c r="R1820" i="5"/>
  <c r="O1820" i="5"/>
  <c r="L1820" i="5"/>
  <c r="I1820" i="5"/>
  <c r="AE1819" i="5"/>
  <c r="AD1819" i="5"/>
  <c r="AC1819" i="5"/>
  <c r="AH1819" i="5" s="1"/>
  <c r="A1819" i="5" s="1"/>
  <c r="AB1819" i="5"/>
  <c r="X1819" i="5"/>
  <c r="U1819" i="5"/>
  <c r="R1819" i="5"/>
  <c r="O1819" i="5"/>
  <c r="L1819" i="5"/>
  <c r="I1819" i="5"/>
  <c r="AE1818" i="5"/>
  <c r="AD1818" i="5"/>
  <c r="AC1818" i="5"/>
  <c r="AH1818" i="5" s="1"/>
  <c r="A1818" i="5" s="1"/>
  <c r="AB1818" i="5"/>
  <c r="X1818" i="5"/>
  <c r="U1818" i="5"/>
  <c r="R1818" i="5"/>
  <c r="O1818" i="5"/>
  <c r="L1818" i="5"/>
  <c r="I1818" i="5"/>
  <c r="AE1817" i="5"/>
  <c r="AD1817" i="5"/>
  <c r="AC1817" i="5"/>
  <c r="AB1817" i="5"/>
  <c r="X1817" i="5"/>
  <c r="U1817" i="5"/>
  <c r="R1817" i="5"/>
  <c r="O1817" i="5"/>
  <c r="L1817" i="5"/>
  <c r="I1817" i="5"/>
  <c r="AE1816" i="5"/>
  <c r="AD1816" i="5"/>
  <c r="AC1816" i="5"/>
  <c r="AH1816" i="5" s="1"/>
  <c r="A1816" i="5" s="1"/>
  <c r="AB1816" i="5"/>
  <c r="X1816" i="5"/>
  <c r="U1816" i="5"/>
  <c r="R1816" i="5"/>
  <c r="O1816" i="5"/>
  <c r="L1816" i="5"/>
  <c r="I1816" i="5"/>
  <c r="AE1815" i="5"/>
  <c r="AD1815" i="5"/>
  <c r="AC1815" i="5"/>
  <c r="AB1815" i="5"/>
  <c r="X1815" i="5"/>
  <c r="U1815" i="5"/>
  <c r="R1815" i="5"/>
  <c r="O1815" i="5"/>
  <c r="L1815" i="5"/>
  <c r="I1815" i="5"/>
  <c r="AE1814" i="5"/>
  <c r="AD1814" i="5"/>
  <c r="AC1814" i="5"/>
  <c r="AH1814" i="5" s="1"/>
  <c r="A1814" i="5" s="1"/>
  <c r="AB1814" i="5"/>
  <c r="X1814" i="5"/>
  <c r="U1814" i="5"/>
  <c r="R1814" i="5"/>
  <c r="O1814" i="5"/>
  <c r="L1814" i="5"/>
  <c r="I1814" i="5"/>
  <c r="AE1813" i="5"/>
  <c r="AD1813" i="5"/>
  <c r="AC1813" i="5"/>
  <c r="AI1813" i="5" s="1"/>
  <c r="AB1813" i="5"/>
  <c r="X1813" i="5"/>
  <c r="U1813" i="5"/>
  <c r="R1813" i="5"/>
  <c r="O1813" i="5"/>
  <c r="L1813" i="5"/>
  <c r="I1813" i="5"/>
  <c r="AE1812" i="5"/>
  <c r="AD1812" i="5"/>
  <c r="AC1812" i="5"/>
  <c r="AH1812" i="5" s="1"/>
  <c r="A1812" i="5" s="1"/>
  <c r="AB1812" i="5"/>
  <c r="X1812" i="5"/>
  <c r="U1812" i="5"/>
  <c r="R1812" i="5"/>
  <c r="O1812" i="5"/>
  <c r="L1812" i="5"/>
  <c r="I1812" i="5"/>
  <c r="AE1811" i="5"/>
  <c r="AD1811" i="5"/>
  <c r="AC1811" i="5"/>
  <c r="AI1811" i="5" s="1"/>
  <c r="AB1811" i="5"/>
  <c r="X1811" i="5"/>
  <c r="U1811" i="5"/>
  <c r="R1811" i="5"/>
  <c r="O1811" i="5"/>
  <c r="L1811" i="5"/>
  <c r="I1811" i="5"/>
  <c r="AE1810" i="5"/>
  <c r="AD1810" i="5"/>
  <c r="AC1810" i="5"/>
  <c r="AH1810" i="5" s="1"/>
  <c r="A1810" i="5" s="1"/>
  <c r="AB1810" i="5"/>
  <c r="X1810" i="5"/>
  <c r="U1810" i="5"/>
  <c r="R1810" i="5"/>
  <c r="O1810" i="5"/>
  <c r="L1810" i="5"/>
  <c r="I1810" i="5"/>
  <c r="AE1809" i="5"/>
  <c r="AD1809" i="5"/>
  <c r="AC1809" i="5"/>
  <c r="AB1809" i="5"/>
  <c r="X1809" i="5"/>
  <c r="U1809" i="5"/>
  <c r="R1809" i="5"/>
  <c r="O1809" i="5"/>
  <c r="L1809" i="5"/>
  <c r="I1809" i="5"/>
  <c r="AE1808" i="5"/>
  <c r="AD1808" i="5"/>
  <c r="AC1808" i="5"/>
  <c r="AI1808" i="5" s="1"/>
  <c r="AB1808" i="5"/>
  <c r="X1808" i="5"/>
  <c r="U1808" i="5"/>
  <c r="R1808" i="5"/>
  <c r="O1808" i="5"/>
  <c r="L1808" i="5"/>
  <c r="I1808" i="5"/>
  <c r="AE1807" i="5"/>
  <c r="AD1807" i="5"/>
  <c r="AC1807" i="5"/>
  <c r="AI1807" i="5" s="1"/>
  <c r="AB1807" i="5"/>
  <c r="X1807" i="5"/>
  <c r="U1807" i="5"/>
  <c r="R1807" i="5"/>
  <c r="O1807" i="5"/>
  <c r="L1807" i="5"/>
  <c r="I1807" i="5"/>
  <c r="AE1806" i="5"/>
  <c r="AD1806" i="5"/>
  <c r="AC1806" i="5"/>
  <c r="AH1806" i="5" s="1"/>
  <c r="A1806" i="5" s="1"/>
  <c r="AB1806" i="5"/>
  <c r="X1806" i="5"/>
  <c r="U1806" i="5"/>
  <c r="R1806" i="5"/>
  <c r="O1806" i="5"/>
  <c r="L1806" i="5"/>
  <c r="I1806" i="5"/>
  <c r="AE1805" i="5"/>
  <c r="AD1805" i="5"/>
  <c r="AC1805" i="5"/>
  <c r="AB1805" i="5"/>
  <c r="X1805" i="5"/>
  <c r="U1805" i="5"/>
  <c r="R1805" i="5"/>
  <c r="O1805" i="5"/>
  <c r="L1805" i="5"/>
  <c r="I1805" i="5"/>
  <c r="AE1804" i="5"/>
  <c r="AD1804" i="5"/>
  <c r="AC1804" i="5"/>
  <c r="AI1804" i="5" s="1"/>
  <c r="AB1804" i="5"/>
  <c r="X1804" i="5"/>
  <c r="U1804" i="5"/>
  <c r="R1804" i="5"/>
  <c r="O1804" i="5"/>
  <c r="L1804" i="5"/>
  <c r="I1804" i="5"/>
  <c r="AE1803" i="5"/>
  <c r="AD1803" i="5"/>
  <c r="AC1803" i="5"/>
  <c r="AI1803" i="5" s="1"/>
  <c r="AB1803" i="5"/>
  <c r="X1803" i="5"/>
  <c r="U1803" i="5"/>
  <c r="R1803" i="5"/>
  <c r="O1803" i="5"/>
  <c r="L1803" i="5"/>
  <c r="I1803" i="5"/>
  <c r="AE1802" i="5"/>
  <c r="AD1802" i="5"/>
  <c r="AC1802" i="5"/>
  <c r="AH1802" i="5" s="1"/>
  <c r="A1802" i="5" s="1"/>
  <c r="AB1802" i="5"/>
  <c r="X1802" i="5"/>
  <c r="U1802" i="5"/>
  <c r="R1802" i="5"/>
  <c r="O1802" i="5"/>
  <c r="L1802" i="5"/>
  <c r="I1802" i="5"/>
  <c r="AE1801" i="5"/>
  <c r="AD1801" i="5"/>
  <c r="AC1801" i="5"/>
  <c r="AI1801" i="5" s="1"/>
  <c r="AB1801" i="5"/>
  <c r="X1801" i="5"/>
  <c r="U1801" i="5"/>
  <c r="R1801" i="5"/>
  <c r="O1801" i="5"/>
  <c r="L1801" i="5"/>
  <c r="I1801" i="5"/>
  <c r="AE1800" i="5"/>
  <c r="AD1800" i="5"/>
  <c r="AC1800" i="5"/>
  <c r="AI1800" i="5" s="1"/>
  <c r="AB1800" i="5"/>
  <c r="X1800" i="5"/>
  <c r="U1800" i="5"/>
  <c r="R1800" i="5"/>
  <c r="O1800" i="5"/>
  <c r="L1800" i="5"/>
  <c r="I1800" i="5"/>
  <c r="AE1799" i="5"/>
  <c r="AD1799" i="5"/>
  <c r="AC1799" i="5"/>
  <c r="AI1799" i="5" s="1"/>
  <c r="AB1799" i="5"/>
  <c r="X1799" i="5"/>
  <c r="U1799" i="5"/>
  <c r="R1799" i="5"/>
  <c r="O1799" i="5"/>
  <c r="L1799" i="5"/>
  <c r="I1799" i="5"/>
  <c r="AE1798" i="5"/>
  <c r="AD1798" i="5"/>
  <c r="AC1798" i="5"/>
  <c r="AH1798" i="5" s="1"/>
  <c r="A1798" i="5" s="1"/>
  <c r="AB1798" i="5"/>
  <c r="X1798" i="5"/>
  <c r="U1798" i="5"/>
  <c r="R1798" i="5"/>
  <c r="O1798" i="5"/>
  <c r="L1798" i="5"/>
  <c r="I1798" i="5"/>
  <c r="AE1797" i="5"/>
  <c r="AD1797" i="5"/>
  <c r="AC1797" i="5"/>
  <c r="AB1797" i="5"/>
  <c r="X1797" i="5"/>
  <c r="U1797" i="5"/>
  <c r="R1797" i="5"/>
  <c r="O1797" i="5"/>
  <c r="L1797" i="5"/>
  <c r="I1797" i="5"/>
  <c r="AE1796" i="5"/>
  <c r="AD1796" i="5"/>
  <c r="AF1796" i="5" s="1"/>
  <c r="AC1796" i="5"/>
  <c r="AI1796" i="5" s="1"/>
  <c r="AB1796" i="5"/>
  <c r="X1796" i="5"/>
  <c r="U1796" i="5"/>
  <c r="R1796" i="5"/>
  <c r="O1796" i="5"/>
  <c r="L1796" i="5"/>
  <c r="I1796" i="5"/>
  <c r="AE1795" i="5"/>
  <c r="AD1795" i="5"/>
  <c r="AC1795" i="5"/>
  <c r="AI1795" i="5" s="1"/>
  <c r="AB1795" i="5"/>
  <c r="X1795" i="5"/>
  <c r="U1795" i="5"/>
  <c r="R1795" i="5"/>
  <c r="O1795" i="5"/>
  <c r="L1795" i="5"/>
  <c r="I1795" i="5"/>
  <c r="AE1794" i="5"/>
  <c r="AD1794" i="5"/>
  <c r="AC1794" i="5"/>
  <c r="AB1794" i="5"/>
  <c r="X1794" i="5"/>
  <c r="U1794" i="5"/>
  <c r="R1794" i="5"/>
  <c r="O1794" i="5"/>
  <c r="L1794" i="5"/>
  <c r="I1794" i="5"/>
  <c r="AE1793" i="5"/>
  <c r="AD1793" i="5"/>
  <c r="AF1793" i="5" s="1"/>
  <c r="AC1793" i="5"/>
  <c r="AI1793" i="5" s="1"/>
  <c r="AB1793" i="5"/>
  <c r="X1793" i="5"/>
  <c r="U1793" i="5"/>
  <c r="R1793" i="5"/>
  <c r="O1793" i="5"/>
  <c r="L1793" i="5"/>
  <c r="I1793" i="5"/>
  <c r="AE1792" i="5"/>
  <c r="AD1792" i="5"/>
  <c r="AC1792" i="5"/>
  <c r="AB1792" i="5"/>
  <c r="X1792" i="5"/>
  <c r="U1792" i="5"/>
  <c r="R1792" i="5"/>
  <c r="O1792" i="5"/>
  <c r="L1792" i="5"/>
  <c r="I1792" i="5"/>
  <c r="AE1791" i="5"/>
  <c r="AD1791" i="5"/>
  <c r="AC1791" i="5"/>
  <c r="AI1791" i="5" s="1"/>
  <c r="AB1791" i="5"/>
  <c r="X1791" i="5"/>
  <c r="U1791" i="5"/>
  <c r="R1791" i="5"/>
  <c r="O1791" i="5"/>
  <c r="L1791" i="5"/>
  <c r="I1791" i="5"/>
  <c r="AE1790" i="5"/>
  <c r="AD1790" i="5"/>
  <c r="AC1790" i="5"/>
  <c r="AH1790" i="5" s="1"/>
  <c r="A1790" i="5" s="1"/>
  <c r="AB1790" i="5"/>
  <c r="X1790" i="5"/>
  <c r="U1790" i="5"/>
  <c r="R1790" i="5"/>
  <c r="O1790" i="5"/>
  <c r="L1790" i="5"/>
  <c r="I1790" i="5"/>
  <c r="AE1789" i="5"/>
  <c r="AD1789" i="5"/>
  <c r="AC1789" i="5"/>
  <c r="AB1789" i="5"/>
  <c r="X1789" i="5"/>
  <c r="U1789" i="5"/>
  <c r="R1789" i="5"/>
  <c r="O1789" i="5"/>
  <c r="L1789" i="5"/>
  <c r="I1789" i="5"/>
  <c r="AE1788" i="5"/>
  <c r="AD1788" i="5"/>
  <c r="AC1788" i="5"/>
  <c r="AI1788" i="5" s="1"/>
  <c r="AB1788" i="5"/>
  <c r="X1788" i="5"/>
  <c r="U1788" i="5"/>
  <c r="R1788" i="5"/>
  <c r="O1788" i="5"/>
  <c r="L1788" i="5"/>
  <c r="I1788" i="5"/>
  <c r="AE1787" i="5"/>
  <c r="AD1787" i="5"/>
  <c r="AC1787" i="5"/>
  <c r="AI1787" i="5" s="1"/>
  <c r="AB1787" i="5"/>
  <c r="X1787" i="5"/>
  <c r="U1787" i="5"/>
  <c r="R1787" i="5"/>
  <c r="O1787" i="5"/>
  <c r="L1787" i="5"/>
  <c r="I1787" i="5"/>
  <c r="AE1786" i="5"/>
  <c r="AD1786" i="5"/>
  <c r="AC1786" i="5"/>
  <c r="AH1786" i="5" s="1"/>
  <c r="A1786" i="5" s="1"/>
  <c r="AB1786" i="5"/>
  <c r="X1786" i="5"/>
  <c r="U1786" i="5"/>
  <c r="R1786" i="5"/>
  <c r="O1786" i="5"/>
  <c r="L1786" i="5"/>
  <c r="I1786" i="5"/>
  <c r="AE1785" i="5"/>
  <c r="AD1785" i="5"/>
  <c r="AC1785" i="5"/>
  <c r="AI1785" i="5" s="1"/>
  <c r="AB1785" i="5"/>
  <c r="X1785" i="5"/>
  <c r="U1785" i="5"/>
  <c r="R1785" i="5"/>
  <c r="O1785" i="5"/>
  <c r="L1785" i="5"/>
  <c r="I1785" i="5"/>
  <c r="AE1784" i="5"/>
  <c r="AD1784" i="5"/>
  <c r="AC1784" i="5"/>
  <c r="AH1784" i="5" s="1"/>
  <c r="A1784" i="5" s="1"/>
  <c r="AB1784" i="5"/>
  <c r="X1784" i="5"/>
  <c r="U1784" i="5"/>
  <c r="R1784" i="5"/>
  <c r="O1784" i="5"/>
  <c r="L1784" i="5"/>
  <c r="I1784" i="5"/>
  <c r="AE1783" i="5"/>
  <c r="AD1783" i="5"/>
  <c r="AC1783" i="5"/>
  <c r="AI1783" i="5" s="1"/>
  <c r="AB1783" i="5"/>
  <c r="X1783" i="5"/>
  <c r="U1783" i="5"/>
  <c r="R1783" i="5"/>
  <c r="O1783" i="5"/>
  <c r="L1783" i="5"/>
  <c r="I1783" i="5"/>
  <c r="AE1782" i="5"/>
  <c r="AD1782" i="5"/>
  <c r="AC1782" i="5"/>
  <c r="AH1782" i="5" s="1"/>
  <c r="A1782" i="5" s="1"/>
  <c r="AB1782" i="5"/>
  <c r="X1782" i="5"/>
  <c r="U1782" i="5"/>
  <c r="R1782" i="5"/>
  <c r="O1782" i="5"/>
  <c r="L1782" i="5"/>
  <c r="I1782" i="5"/>
  <c r="AE1781" i="5"/>
  <c r="AD1781" i="5"/>
  <c r="AC1781" i="5"/>
  <c r="AB1781" i="5"/>
  <c r="X1781" i="5"/>
  <c r="U1781" i="5"/>
  <c r="R1781" i="5"/>
  <c r="O1781" i="5"/>
  <c r="L1781" i="5"/>
  <c r="I1781" i="5"/>
  <c r="AE1780" i="5"/>
  <c r="AD1780" i="5"/>
  <c r="AC1780" i="5"/>
  <c r="AI1780" i="5" s="1"/>
  <c r="AB1780" i="5"/>
  <c r="X1780" i="5"/>
  <c r="U1780" i="5"/>
  <c r="R1780" i="5"/>
  <c r="O1780" i="5"/>
  <c r="L1780" i="5"/>
  <c r="I1780" i="5"/>
  <c r="AE1779" i="5"/>
  <c r="AD1779" i="5"/>
  <c r="AC1779" i="5"/>
  <c r="AI1779" i="5" s="1"/>
  <c r="AB1779" i="5"/>
  <c r="X1779" i="5"/>
  <c r="U1779" i="5"/>
  <c r="R1779" i="5"/>
  <c r="O1779" i="5"/>
  <c r="L1779" i="5"/>
  <c r="I1779" i="5"/>
  <c r="AE1778" i="5"/>
  <c r="AD1778" i="5"/>
  <c r="AC1778" i="5"/>
  <c r="AH1778" i="5" s="1"/>
  <c r="A1778" i="5" s="1"/>
  <c r="AB1778" i="5"/>
  <c r="X1778" i="5"/>
  <c r="U1778" i="5"/>
  <c r="R1778" i="5"/>
  <c r="O1778" i="5"/>
  <c r="L1778" i="5"/>
  <c r="I1778" i="5"/>
  <c r="AE1777" i="5"/>
  <c r="AD1777" i="5"/>
  <c r="AC1777" i="5"/>
  <c r="AI1777" i="5" s="1"/>
  <c r="AB1777" i="5"/>
  <c r="X1777" i="5"/>
  <c r="U1777" i="5"/>
  <c r="R1777" i="5"/>
  <c r="O1777" i="5"/>
  <c r="L1777" i="5"/>
  <c r="I1777" i="5"/>
  <c r="AE1776" i="5"/>
  <c r="AD1776" i="5"/>
  <c r="AC1776" i="5"/>
  <c r="AI1776" i="5" s="1"/>
  <c r="AB1776" i="5"/>
  <c r="X1776" i="5"/>
  <c r="U1776" i="5"/>
  <c r="R1776" i="5"/>
  <c r="O1776" i="5"/>
  <c r="L1776" i="5"/>
  <c r="I1776" i="5"/>
  <c r="AE1775" i="5"/>
  <c r="AD1775" i="5"/>
  <c r="AC1775" i="5"/>
  <c r="AB1775" i="5"/>
  <c r="X1775" i="5"/>
  <c r="U1775" i="5"/>
  <c r="R1775" i="5"/>
  <c r="O1775" i="5"/>
  <c r="L1775" i="5"/>
  <c r="I1775" i="5"/>
  <c r="AE1774" i="5"/>
  <c r="AD1774" i="5"/>
  <c r="AC1774" i="5"/>
  <c r="AH1774" i="5" s="1"/>
  <c r="A1774" i="5" s="1"/>
  <c r="AB1774" i="5"/>
  <c r="X1774" i="5"/>
  <c r="U1774" i="5"/>
  <c r="R1774" i="5"/>
  <c r="O1774" i="5"/>
  <c r="L1774" i="5"/>
  <c r="I1774" i="5"/>
  <c r="AE1773" i="5"/>
  <c r="AD1773" i="5"/>
  <c r="AC1773" i="5"/>
  <c r="AB1773" i="5"/>
  <c r="X1773" i="5"/>
  <c r="U1773" i="5"/>
  <c r="R1773" i="5"/>
  <c r="O1773" i="5"/>
  <c r="L1773" i="5"/>
  <c r="I1773" i="5"/>
  <c r="AE1772" i="5"/>
  <c r="AD1772" i="5"/>
  <c r="AC1772" i="5"/>
  <c r="AB1772" i="5"/>
  <c r="X1772" i="5"/>
  <c r="U1772" i="5"/>
  <c r="R1772" i="5"/>
  <c r="O1772" i="5"/>
  <c r="L1772" i="5"/>
  <c r="I1772" i="5"/>
  <c r="AE1771" i="5"/>
  <c r="AD1771" i="5"/>
  <c r="AC1771" i="5"/>
  <c r="AI1771" i="5" s="1"/>
  <c r="AB1771" i="5"/>
  <c r="X1771" i="5"/>
  <c r="U1771" i="5"/>
  <c r="R1771" i="5"/>
  <c r="O1771" i="5"/>
  <c r="L1771" i="5"/>
  <c r="I1771" i="5"/>
  <c r="AE1770" i="5"/>
  <c r="AD1770" i="5"/>
  <c r="AC1770" i="5"/>
  <c r="AH1770" i="5" s="1"/>
  <c r="A1770" i="5" s="1"/>
  <c r="AB1770" i="5"/>
  <c r="X1770" i="5"/>
  <c r="U1770" i="5"/>
  <c r="R1770" i="5"/>
  <c r="O1770" i="5"/>
  <c r="L1770" i="5"/>
  <c r="I1770" i="5"/>
  <c r="AE1769" i="5"/>
  <c r="AD1769" i="5"/>
  <c r="AC1769" i="5"/>
  <c r="AI1769" i="5" s="1"/>
  <c r="AB1769" i="5"/>
  <c r="X1769" i="5"/>
  <c r="U1769" i="5"/>
  <c r="R1769" i="5"/>
  <c r="O1769" i="5"/>
  <c r="L1769" i="5"/>
  <c r="I1769" i="5"/>
  <c r="AE1768" i="5"/>
  <c r="AD1768" i="5"/>
  <c r="AC1768" i="5"/>
  <c r="AI1768" i="5" s="1"/>
  <c r="AB1768" i="5"/>
  <c r="X1768" i="5"/>
  <c r="U1768" i="5"/>
  <c r="R1768" i="5"/>
  <c r="O1768" i="5"/>
  <c r="L1768" i="5"/>
  <c r="I1768" i="5"/>
  <c r="AE1767" i="5"/>
  <c r="AD1767" i="5"/>
  <c r="AC1767" i="5"/>
  <c r="AI1767" i="5" s="1"/>
  <c r="AB1767" i="5"/>
  <c r="X1767" i="5"/>
  <c r="U1767" i="5"/>
  <c r="R1767" i="5"/>
  <c r="O1767" i="5"/>
  <c r="L1767" i="5"/>
  <c r="I1767" i="5"/>
  <c r="AE1766" i="5"/>
  <c r="AD1766" i="5"/>
  <c r="AC1766" i="5"/>
  <c r="AI1766" i="5" s="1"/>
  <c r="AB1766" i="5"/>
  <c r="X1766" i="5"/>
  <c r="U1766" i="5"/>
  <c r="R1766" i="5"/>
  <c r="O1766" i="5"/>
  <c r="L1766" i="5"/>
  <c r="I1766" i="5"/>
  <c r="AE1765" i="5"/>
  <c r="AD1765" i="5"/>
  <c r="AC1765" i="5"/>
  <c r="AI1765" i="5" s="1"/>
  <c r="AB1765" i="5"/>
  <c r="X1765" i="5"/>
  <c r="U1765" i="5"/>
  <c r="R1765" i="5"/>
  <c r="O1765" i="5"/>
  <c r="L1765" i="5"/>
  <c r="I1765" i="5"/>
  <c r="AE1764" i="5"/>
  <c r="AD1764" i="5"/>
  <c r="AC1764" i="5"/>
  <c r="AH1764" i="5" s="1"/>
  <c r="A1764" i="5" s="1"/>
  <c r="AB1764" i="5"/>
  <c r="X1764" i="5"/>
  <c r="U1764" i="5"/>
  <c r="R1764" i="5"/>
  <c r="O1764" i="5"/>
  <c r="L1764" i="5"/>
  <c r="I1764" i="5"/>
  <c r="AE1763" i="5"/>
  <c r="AD1763" i="5"/>
  <c r="AC1763" i="5"/>
  <c r="AI1763" i="5" s="1"/>
  <c r="AB1763" i="5"/>
  <c r="X1763" i="5"/>
  <c r="U1763" i="5"/>
  <c r="R1763" i="5"/>
  <c r="O1763" i="5"/>
  <c r="L1763" i="5"/>
  <c r="I1763" i="5"/>
  <c r="AE1762" i="5"/>
  <c r="AD1762" i="5"/>
  <c r="AC1762" i="5"/>
  <c r="AH1762" i="5" s="1"/>
  <c r="A1762" i="5" s="1"/>
  <c r="AB1762" i="5"/>
  <c r="X1762" i="5"/>
  <c r="U1762" i="5"/>
  <c r="R1762" i="5"/>
  <c r="O1762" i="5"/>
  <c r="L1762" i="5"/>
  <c r="I1762" i="5"/>
  <c r="AE1761" i="5"/>
  <c r="AD1761" i="5"/>
  <c r="AC1761" i="5"/>
  <c r="AI1761" i="5" s="1"/>
  <c r="AB1761" i="5"/>
  <c r="X1761" i="5"/>
  <c r="U1761" i="5"/>
  <c r="R1761" i="5"/>
  <c r="O1761" i="5"/>
  <c r="L1761" i="5"/>
  <c r="I1761" i="5"/>
  <c r="AI1760" i="5"/>
  <c r="AE1760" i="5"/>
  <c r="AD1760" i="5"/>
  <c r="AC1760" i="5"/>
  <c r="AH1760" i="5" s="1"/>
  <c r="A1760" i="5" s="1"/>
  <c r="AB1760" i="5"/>
  <c r="X1760" i="5"/>
  <c r="U1760" i="5"/>
  <c r="R1760" i="5"/>
  <c r="O1760" i="5"/>
  <c r="L1760" i="5"/>
  <c r="I1760" i="5"/>
  <c r="AE1759" i="5"/>
  <c r="AD1759" i="5"/>
  <c r="AC1759" i="5"/>
  <c r="AH1759" i="5" s="1"/>
  <c r="A1759" i="5" s="1"/>
  <c r="AB1759" i="5"/>
  <c r="X1759" i="5"/>
  <c r="U1759" i="5"/>
  <c r="R1759" i="5"/>
  <c r="O1759" i="5"/>
  <c r="L1759" i="5"/>
  <c r="I1759" i="5"/>
  <c r="AE1758" i="5"/>
  <c r="AD1758" i="5"/>
  <c r="AC1758" i="5"/>
  <c r="AI1758" i="5" s="1"/>
  <c r="AB1758" i="5"/>
  <c r="X1758" i="5"/>
  <c r="U1758" i="5"/>
  <c r="R1758" i="5"/>
  <c r="O1758" i="5"/>
  <c r="L1758" i="5"/>
  <c r="I1758" i="5"/>
  <c r="AE1757" i="5"/>
  <c r="AD1757" i="5"/>
  <c r="AC1757" i="5"/>
  <c r="AB1757" i="5"/>
  <c r="X1757" i="5"/>
  <c r="U1757" i="5"/>
  <c r="R1757" i="5"/>
  <c r="O1757" i="5"/>
  <c r="L1757" i="5"/>
  <c r="I1757" i="5"/>
  <c r="AE1756" i="5"/>
  <c r="AD1756" i="5"/>
  <c r="AC1756" i="5"/>
  <c r="AH1756" i="5" s="1"/>
  <c r="A1756" i="5" s="1"/>
  <c r="AB1756" i="5"/>
  <c r="X1756" i="5"/>
  <c r="U1756" i="5"/>
  <c r="R1756" i="5"/>
  <c r="O1756" i="5"/>
  <c r="L1756" i="5"/>
  <c r="I1756" i="5"/>
  <c r="AE1755" i="5"/>
  <c r="AD1755" i="5"/>
  <c r="AC1755" i="5"/>
  <c r="AI1755" i="5" s="1"/>
  <c r="AB1755" i="5"/>
  <c r="X1755" i="5"/>
  <c r="U1755" i="5"/>
  <c r="R1755" i="5"/>
  <c r="O1755" i="5"/>
  <c r="L1755" i="5"/>
  <c r="I1755" i="5"/>
  <c r="AE1754" i="5"/>
  <c r="AD1754" i="5"/>
  <c r="AC1754" i="5"/>
  <c r="AI1754" i="5" s="1"/>
  <c r="AB1754" i="5"/>
  <c r="X1754" i="5"/>
  <c r="U1754" i="5"/>
  <c r="R1754" i="5"/>
  <c r="O1754" i="5"/>
  <c r="L1754" i="5"/>
  <c r="I1754" i="5"/>
  <c r="AE1753" i="5"/>
  <c r="AD1753" i="5"/>
  <c r="AC1753" i="5"/>
  <c r="AI1753" i="5" s="1"/>
  <c r="AB1753" i="5"/>
  <c r="X1753" i="5"/>
  <c r="U1753" i="5"/>
  <c r="R1753" i="5"/>
  <c r="O1753" i="5"/>
  <c r="L1753" i="5"/>
  <c r="I1753" i="5"/>
  <c r="AE1752" i="5"/>
  <c r="AD1752" i="5"/>
  <c r="AF1752" i="5" s="1"/>
  <c r="AC1752" i="5"/>
  <c r="AH1752" i="5" s="1"/>
  <c r="A1752" i="5" s="1"/>
  <c r="AB1752" i="5"/>
  <c r="X1752" i="5"/>
  <c r="U1752" i="5"/>
  <c r="R1752" i="5"/>
  <c r="O1752" i="5"/>
  <c r="L1752" i="5"/>
  <c r="I1752" i="5"/>
  <c r="AE1751" i="5"/>
  <c r="AD1751" i="5"/>
  <c r="AC1751" i="5"/>
  <c r="AH1751" i="5" s="1"/>
  <c r="A1751" i="5" s="1"/>
  <c r="AB1751" i="5"/>
  <c r="X1751" i="5"/>
  <c r="U1751" i="5"/>
  <c r="R1751" i="5"/>
  <c r="O1751" i="5"/>
  <c r="L1751" i="5"/>
  <c r="I1751" i="5"/>
  <c r="AE1750" i="5"/>
  <c r="AD1750" i="5"/>
  <c r="AC1750" i="5"/>
  <c r="AB1750" i="5"/>
  <c r="X1750" i="5"/>
  <c r="U1750" i="5"/>
  <c r="R1750" i="5"/>
  <c r="O1750" i="5"/>
  <c r="L1750" i="5"/>
  <c r="I1750" i="5"/>
  <c r="AE1749" i="5"/>
  <c r="AD1749" i="5"/>
  <c r="AF1749" i="5" s="1"/>
  <c r="AC1749" i="5"/>
  <c r="AH1749" i="5" s="1"/>
  <c r="A1749" i="5" s="1"/>
  <c r="AB1749" i="5"/>
  <c r="X1749" i="5"/>
  <c r="U1749" i="5"/>
  <c r="R1749" i="5"/>
  <c r="O1749" i="5"/>
  <c r="L1749" i="5"/>
  <c r="I1749" i="5"/>
  <c r="AE1748" i="5"/>
  <c r="AD1748" i="5"/>
  <c r="AF1748" i="5" s="1"/>
  <c r="AC1748" i="5"/>
  <c r="AH1748" i="5" s="1"/>
  <c r="A1748" i="5" s="1"/>
  <c r="AB1748" i="5"/>
  <c r="X1748" i="5"/>
  <c r="U1748" i="5"/>
  <c r="R1748" i="5"/>
  <c r="O1748" i="5"/>
  <c r="L1748" i="5"/>
  <c r="I1748" i="5"/>
  <c r="AE1747" i="5"/>
  <c r="AD1747" i="5"/>
  <c r="AC1747" i="5"/>
  <c r="AB1747" i="5"/>
  <c r="X1747" i="5"/>
  <c r="U1747" i="5"/>
  <c r="R1747" i="5"/>
  <c r="O1747" i="5"/>
  <c r="L1747" i="5"/>
  <c r="I1747" i="5"/>
  <c r="AE1746" i="5"/>
  <c r="AD1746" i="5"/>
  <c r="AC1746" i="5"/>
  <c r="AI1746" i="5" s="1"/>
  <c r="AB1746" i="5"/>
  <c r="X1746" i="5"/>
  <c r="U1746" i="5"/>
  <c r="R1746" i="5"/>
  <c r="O1746" i="5"/>
  <c r="L1746" i="5"/>
  <c r="I1746" i="5"/>
  <c r="AE1745" i="5"/>
  <c r="AD1745" i="5"/>
  <c r="AC1745" i="5"/>
  <c r="AI1745" i="5" s="1"/>
  <c r="AB1745" i="5"/>
  <c r="X1745" i="5"/>
  <c r="U1745" i="5"/>
  <c r="R1745" i="5"/>
  <c r="O1745" i="5"/>
  <c r="L1745" i="5"/>
  <c r="I1745" i="5"/>
  <c r="AE1744" i="5"/>
  <c r="AD1744" i="5"/>
  <c r="AC1744" i="5"/>
  <c r="AB1744" i="5"/>
  <c r="X1744" i="5"/>
  <c r="U1744" i="5"/>
  <c r="R1744" i="5"/>
  <c r="O1744" i="5"/>
  <c r="L1744" i="5"/>
  <c r="I1744" i="5"/>
  <c r="AE1743" i="5"/>
  <c r="AD1743" i="5"/>
  <c r="AC1743" i="5"/>
  <c r="AB1743" i="5"/>
  <c r="X1743" i="5"/>
  <c r="U1743" i="5"/>
  <c r="R1743" i="5"/>
  <c r="O1743" i="5"/>
  <c r="L1743" i="5"/>
  <c r="I1743" i="5"/>
  <c r="AE1742" i="5"/>
  <c r="AD1742" i="5"/>
  <c r="AC1742" i="5"/>
  <c r="AI1742" i="5" s="1"/>
  <c r="AB1742" i="5"/>
  <c r="X1742" i="5"/>
  <c r="U1742" i="5"/>
  <c r="R1742" i="5"/>
  <c r="O1742" i="5"/>
  <c r="L1742" i="5"/>
  <c r="I1742" i="5"/>
  <c r="AE1741" i="5"/>
  <c r="AD1741" i="5"/>
  <c r="AC1741" i="5"/>
  <c r="AI1741" i="5" s="1"/>
  <c r="AB1741" i="5"/>
  <c r="X1741" i="5"/>
  <c r="U1741" i="5"/>
  <c r="R1741" i="5"/>
  <c r="O1741" i="5"/>
  <c r="L1741" i="5"/>
  <c r="I1741" i="5"/>
  <c r="AE1740" i="5"/>
  <c r="AD1740" i="5"/>
  <c r="AC1740" i="5"/>
  <c r="AB1740" i="5"/>
  <c r="X1740" i="5"/>
  <c r="U1740" i="5"/>
  <c r="R1740" i="5"/>
  <c r="O1740" i="5"/>
  <c r="L1740" i="5"/>
  <c r="I1740" i="5"/>
  <c r="AE1739" i="5"/>
  <c r="AD1739" i="5"/>
  <c r="AC1739" i="5"/>
  <c r="AB1739" i="5"/>
  <c r="X1739" i="5"/>
  <c r="U1739" i="5"/>
  <c r="R1739" i="5"/>
  <c r="O1739" i="5"/>
  <c r="L1739" i="5"/>
  <c r="I1739" i="5"/>
  <c r="AE1738" i="5"/>
  <c r="AD1738" i="5"/>
  <c r="AC1738" i="5"/>
  <c r="AB1738" i="5"/>
  <c r="X1738" i="5"/>
  <c r="U1738" i="5"/>
  <c r="R1738" i="5"/>
  <c r="O1738" i="5"/>
  <c r="L1738" i="5"/>
  <c r="I1738" i="5"/>
  <c r="AH1737" i="5"/>
  <c r="A1737" i="5" s="1"/>
  <c r="AE1737" i="5"/>
  <c r="AD1737" i="5"/>
  <c r="AC1737" i="5"/>
  <c r="AI1737" i="5" s="1"/>
  <c r="AB1737" i="5"/>
  <c r="X1737" i="5"/>
  <c r="U1737" i="5"/>
  <c r="R1737" i="5"/>
  <c r="O1737" i="5"/>
  <c r="L1737" i="5"/>
  <c r="I1737" i="5"/>
  <c r="AE1736" i="5"/>
  <c r="AD1736" i="5"/>
  <c r="AC1736" i="5"/>
  <c r="AH1736" i="5" s="1"/>
  <c r="A1736" i="5" s="1"/>
  <c r="AB1736" i="5"/>
  <c r="X1736" i="5"/>
  <c r="U1736" i="5"/>
  <c r="R1736" i="5"/>
  <c r="O1736" i="5"/>
  <c r="L1736" i="5"/>
  <c r="I1736" i="5"/>
  <c r="AE1735" i="5"/>
  <c r="AD1735" i="5"/>
  <c r="AC1735" i="5"/>
  <c r="AB1735" i="5"/>
  <c r="X1735" i="5"/>
  <c r="U1735" i="5"/>
  <c r="R1735" i="5"/>
  <c r="O1735" i="5"/>
  <c r="L1735" i="5"/>
  <c r="I1735" i="5"/>
  <c r="AE1734" i="5"/>
  <c r="AD1734" i="5"/>
  <c r="AC1734" i="5"/>
  <c r="AB1734" i="5"/>
  <c r="X1734" i="5"/>
  <c r="U1734" i="5"/>
  <c r="R1734" i="5"/>
  <c r="O1734" i="5"/>
  <c r="L1734" i="5"/>
  <c r="I1734" i="5"/>
  <c r="AE1733" i="5"/>
  <c r="AD1733" i="5"/>
  <c r="AC1733" i="5"/>
  <c r="AI1733" i="5" s="1"/>
  <c r="AB1733" i="5"/>
  <c r="X1733" i="5"/>
  <c r="U1733" i="5"/>
  <c r="R1733" i="5"/>
  <c r="O1733" i="5"/>
  <c r="L1733" i="5"/>
  <c r="I1733" i="5"/>
  <c r="AE1732" i="5"/>
  <c r="AD1732" i="5"/>
  <c r="AC1732" i="5"/>
  <c r="AI1732" i="5" s="1"/>
  <c r="AB1732" i="5"/>
  <c r="X1732" i="5"/>
  <c r="U1732" i="5"/>
  <c r="R1732" i="5"/>
  <c r="O1732" i="5"/>
  <c r="L1732" i="5"/>
  <c r="I1732" i="5"/>
  <c r="AE1731" i="5"/>
  <c r="AD1731" i="5"/>
  <c r="AF1731" i="5" s="1"/>
  <c r="AC1731" i="5"/>
  <c r="AI1731" i="5" s="1"/>
  <c r="AB1731" i="5"/>
  <c r="X1731" i="5"/>
  <c r="U1731" i="5"/>
  <c r="R1731" i="5"/>
  <c r="O1731" i="5"/>
  <c r="L1731" i="5"/>
  <c r="I1731" i="5"/>
  <c r="AH1730" i="5"/>
  <c r="A1730" i="5" s="1"/>
  <c r="AE1730" i="5"/>
  <c r="AD1730" i="5"/>
  <c r="AF1730" i="5" s="1"/>
  <c r="AC1730" i="5"/>
  <c r="AI1730" i="5" s="1"/>
  <c r="AB1730" i="5"/>
  <c r="X1730" i="5"/>
  <c r="U1730" i="5"/>
  <c r="R1730" i="5"/>
  <c r="O1730" i="5"/>
  <c r="L1730" i="5"/>
  <c r="I1730" i="5"/>
  <c r="AE1729" i="5"/>
  <c r="AD1729" i="5"/>
  <c r="AC1729" i="5"/>
  <c r="AB1729" i="5"/>
  <c r="X1729" i="5"/>
  <c r="U1729" i="5"/>
  <c r="R1729" i="5"/>
  <c r="O1729" i="5"/>
  <c r="L1729" i="5"/>
  <c r="I1729" i="5"/>
  <c r="AE1728" i="5"/>
  <c r="AD1728" i="5"/>
  <c r="AC1728" i="5"/>
  <c r="AH1728" i="5" s="1"/>
  <c r="A1728" i="5" s="1"/>
  <c r="AB1728" i="5"/>
  <c r="X1728" i="5"/>
  <c r="U1728" i="5"/>
  <c r="R1728" i="5"/>
  <c r="O1728" i="5"/>
  <c r="L1728" i="5"/>
  <c r="I1728" i="5"/>
  <c r="AE1727" i="5"/>
  <c r="AD1727" i="5"/>
  <c r="AC1727" i="5"/>
  <c r="AI1727" i="5" s="1"/>
  <c r="AB1727" i="5"/>
  <c r="X1727" i="5"/>
  <c r="U1727" i="5"/>
  <c r="R1727" i="5"/>
  <c r="O1727" i="5"/>
  <c r="L1727" i="5"/>
  <c r="I1727" i="5"/>
  <c r="AI1726" i="5"/>
  <c r="AE1726" i="5"/>
  <c r="AD1726" i="5"/>
  <c r="AF1726" i="5" s="1"/>
  <c r="AC1726" i="5"/>
  <c r="AH1726" i="5" s="1"/>
  <c r="A1726" i="5" s="1"/>
  <c r="AB1726" i="5"/>
  <c r="X1726" i="5"/>
  <c r="U1726" i="5"/>
  <c r="R1726" i="5"/>
  <c r="O1726" i="5"/>
  <c r="L1726" i="5"/>
  <c r="I1726" i="5"/>
  <c r="AE1725" i="5"/>
  <c r="AD1725" i="5"/>
  <c r="AC1725" i="5"/>
  <c r="AB1725" i="5"/>
  <c r="X1725" i="5"/>
  <c r="U1725" i="5"/>
  <c r="R1725" i="5"/>
  <c r="O1725" i="5"/>
  <c r="L1725" i="5"/>
  <c r="I1725" i="5"/>
  <c r="AI1724" i="5"/>
  <c r="AE1724" i="5"/>
  <c r="AD1724" i="5"/>
  <c r="AC1724" i="5"/>
  <c r="AH1724" i="5" s="1"/>
  <c r="A1724" i="5" s="1"/>
  <c r="AB1724" i="5"/>
  <c r="X1724" i="5"/>
  <c r="U1724" i="5"/>
  <c r="R1724" i="5"/>
  <c r="O1724" i="5"/>
  <c r="L1724" i="5"/>
  <c r="I1724" i="5"/>
  <c r="AE1723" i="5"/>
  <c r="AD1723" i="5"/>
  <c r="AC1723" i="5"/>
  <c r="AI1723" i="5" s="1"/>
  <c r="AB1723" i="5"/>
  <c r="X1723" i="5"/>
  <c r="U1723" i="5"/>
  <c r="R1723" i="5"/>
  <c r="O1723" i="5"/>
  <c r="L1723" i="5"/>
  <c r="I1723" i="5"/>
  <c r="AE1722" i="5"/>
  <c r="AD1722" i="5"/>
  <c r="AC1722" i="5"/>
  <c r="AI1722" i="5" s="1"/>
  <c r="AB1722" i="5"/>
  <c r="X1722" i="5"/>
  <c r="U1722" i="5"/>
  <c r="R1722" i="5"/>
  <c r="O1722" i="5"/>
  <c r="L1722" i="5"/>
  <c r="I1722" i="5"/>
  <c r="AF1721" i="5"/>
  <c r="AE1721" i="5"/>
  <c r="AD1721" i="5"/>
  <c r="AC1721" i="5"/>
  <c r="AI1721" i="5" s="1"/>
  <c r="AB1721" i="5"/>
  <c r="X1721" i="5"/>
  <c r="U1721" i="5"/>
  <c r="R1721" i="5"/>
  <c r="O1721" i="5"/>
  <c r="L1721" i="5"/>
  <c r="I1721" i="5"/>
  <c r="AE1720" i="5"/>
  <c r="AD1720" i="5"/>
  <c r="AC1720" i="5"/>
  <c r="AB1720" i="5"/>
  <c r="X1720" i="5"/>
  <c r="U1720" i="5"/>
  <c r="R1720" i="5"/>
  <c r="O1720" i="5"/>
  <c r="L1720" i="5"/>
  <c r="I1720" i="5"/>
  <c r="AE1719" i="5"/>
  <c r="AD1719" i="5"/>
  <c r="AC1719" i="5"/>
  <c r="AB1719" i="5"/>
  <c r="X1719" i="5"/>
  <c r="U1719" i="5"/>
  <c r="R1719" i="5"/>
  <c r="O1719" i="5"/>
  <c r="L1719" i="5"/>
  <c r="I1719" i="5"/>
  <c r="AE1718" i="5"/>
  <c r="AD1718" i="5"/>
  <c r="AC1718" i="5"/>
  <c r="AB1718" i="5"/>
  <c r="X1718" i="5"/>
  <c r="U1718" i="5"/>
  <c r="R1718" i="5"/>
  <c r="O1718" i="5"/>
  <c r="L1718" i="5"/>
  <c r="I1718" i="5"/>
  <c r="AE1717" i="5"/>
  <c r="AD1717" i="5"/>
  <c r="AC1717" i="5"/>
  <c r="AI1717" i="5" s="1"/>
  <c r="AB1717" i="5"/>
  <c r="X1717" i="5"/>
  <c r="U1717" i="5"/>
  <c r="R1717" i="5"/>
  <c r="O1717" i="5"/>
  <c r="L1717" i="5"/>
  <c r="I1717" i="5"/>
  <c r="AE1716" i="5"/>
  <c r="AD1716" i="5"/>
  <c r="AC1716" i="5"/>
  <c r="AB1716" i="5"/>
  <c r="X1716" i="5"/>
  <c r="U1716" i="5"/>
  <c r="R1716" i="5"/>
  <c r="O1716" i="5"/>
  <c r="L1716" i="5"/>
  <c r="I1716" i="5"/>
  <c r="AE1715" i="5"/>
  <c r="AD1715" i="5"/>
  <c r="AC1715" i="5"/>
  <c r="AB1715" i="5"/>
  <c r="X1715" i="5"/>
  <c r="U1715" i="5"/>
  <c r="R1715" i="5"/>
  <c r="O1715" i="5"/>
  <c r="L1715" i="5"/>
  <c r="I1715" i="5"/>
  <c r="AE1714" i="5"/>
  <c r="AD1714" i="5"/>
  <c r="AC1714" i="5"/>
  <c r="AB1714" i="5"/>
  <c r="X1714" i="5"/>
  <c r="U1714" i="5"/>
  <c r="R1714" i="5"/>
  <c r="O1714" i="5"/>
  <c r="L1714" i="5"/>
  <c r="I1714" i="5"/>
  <c r="AE1713" i="5"/>
  <c r="AD1713" i="5"/>
  <c r="AF1713" i="5" s="1"/>
  <c r="AC1713" i="5"/>
  <c r="AI1713" i="5" s="1"/>
  <c r="AB1713" i="5"/>
  <c r="X1713" i="5"/>
  <c r="U1713" i="5"/>
  <c r="R1713" i="5"/>
  <c r="O1713" i="5"/>
  <c r="L1713" i="5"/>
  <c r="I1713" i="5"/>
  <c r="AE1712" i="5"/>
  <c r="AD1712" i="5"/>
  <c r="AC1712" i="5"/>
  <c r="AH1712" i="5" s="1"/>
  <c r="A1712" i="5" s="1"/>
  <c r="AB1712" i="5"/>
  <c r="X1712" i="5"/>
  <c r="U1712" i="5"/>
  <c r="R1712" i="5"/>
  <c r="O1712" i="5"/>
  <c r="L1712" i="5"/>
  <c r="I1712" i="5"/>
  <c r="AE1711" i="5"/>
  <c r="AD1711" i="5"/>
  <c r="AC1711" i="5"/>
  <c r="AI1711" i="5" s="1"/>
  <c r="AB1711" i="5"/>
  <c r="X1711" i="5"/>
  <c r="U1711" i="5"/>
  <c r="R1711" i="5"/>
  <c r="O1711" i="5"/>
  <c r="L1711" i="5"/>
  <c r="I1711" i="5"/>
  <c r="AH1710" i="5"/>
  <c r="A1710" i="5" s="1"/>
  <c r="AE1710" i="5"/>
  <c r="AD1710" i="5"/>
  <c r="AC1710" i="5"/>
  <c r="AI1710" i="5" s="1"/>
  <c r="AB1710" i="5"/>
  <c r="X1710" i="5"/>
  <c r="U1710" i="5"/>
  <c r="R1710" i="5"/>
  <c r="O1710" i="5"/>
  <c r="L1710" i="5"/>
  <c r="I1710" i="5"/>
  <c r="AE1709" i="5"/>
  <c r="AD1709" i="5"/>
  <c r="AC1709" i="5"/>
  <c r="AI1709" i="5" s="1"/>
  <c r="AB1709" i="5"/>
  <c r="X1709" i="5"/>
  <c r="U1709" i="5"/>
  <c r="R1709" i="5"/>
  <c r="O1709" i="5"/>
  <c r="L1709" i="5"/>
  <c r="I1709" i="5"/>
  <c r="AE1708" i="5"/>
  <c r="AD1708" i="5"/>
  <c r="AC1708" i="5"/>
  <c r="AB1708" i="5"/>
  <c r="X1708" i="5"/>
  <c r="U1708" i="5"/>
  <c r="R1708" i="5"/>
  <c r="O1708" i="5"/>
  <c r="L1708" i="5"/>
  <c r="I1708" i="5"/>
  <c r="AI1707" i="5"/>
  <c r="AE1707" i="5"/>
  <c r="AD1707" i="5"/>
  <c r="AC1707" i="5"/>
  <c r="AH1707" i="5" s="1"/>
  <c r="A1707" i="5" s="1"/>
  <c r="AB1707" i="5"/>
  <c r="X1707" i="5"/>
  <c r="U1707" i="5"/>
  <c r="R1707" i="5"/>
  <c r="O1707" i="5"/>
  <c r="L1707" i="5"/>
  <c r="I1707" i="5"/>
  <c r="AE1706" i="5"/>
  <c r="AD1706" i="5"/>
  <c r="AF1706" i="5" s="1"/>
  <c r="AC1706" i="5"/>
  <c r="AI1706" i="5" s="1"/>
  <c r="AB1706" i="5"/>
  <c r="X1706" i="5"/>
  <c r="U1706" i="5"/>
  <c r="R1706" i="5"/>
  <c r="O1706" i="5"/>
  <c r="L1706" i="5"/>
  <c r="I1706" i="5"/>
  <c r="AE1705" i="5"/>
  <c r="AD1705" i="5"/>
  <c r="AC1705" i="5"/>
  <c r="AI1705" i="5" s="1"/>
  <c r="AB1705" i="5"/>
  <c r="X1705" i="5"/>
  <c r="U1705" i="5"/>
  <c r="R1705" i="5"/>
  <c r="O1705" i="5"/>
  <c r="L1705" i="5"/>
  <c r="I1705" i="5"/>
  <c r="AF1704" i="5"/>
  <c r="AE1704" i="5"/>
  <c r="AD1704" i="5"/>
  <c r="AC1704" i="5"/>
  <c r="AH1704" i="5" s="1"/>
  <c r="A1704" i="5" s="1"/>
  <c r="AB1704" i="5"/>
  <c r="X1704" i="5"/>
  <c r="U1704" i="5"/>
  <c r="R1704" i="5"/>
  <c r="O1704" i="5"/>
  <c r="L1704" i="5"/>
  <c r="I1704" i="5"/>
  <c r="AH1703" i="5"/>
  <c r="A1703" i="5" s="1"/>
  <c r="AE1703" i="5"/>
  <c r="AD1703" i="5"/>
  <c r="AF1703" i="5" s="1"/>
  <c r="AC1703" i="5"/>
  <c r="AI1703" i="5" s="1"/>
  <c r="AB1703" i="5"/>
  <c r="X1703" i="5"/>
  <c r="U1703" i="5"/>
  <c r="R1703" i="5"/>
  <c r="O1703" i="5"/>
  <c r="L1703" i="5"/>
  <c r="I1703" i="5"/>
  <c r="AE1702" i="5"/>
  <c r="AD1702" i="5"/>
  <c r="AC1702" i="5"/>
  <c r="AH1702" i="5" s="1"/>
  <c r="A1702" i="5" s="1"/>
  <c r="AB1702" i="5"/>
  <c r="X1702" i="5"/>
  <c r="U1702" i="5"/>
  <c r="R1702" i="5"/>
  <c r="O1702" i="5"/>
  <c r="L1702" i="5"/>
  <c r="I1702" i="5"/>
  <c r="AE1701" i="5"/>
  <c r="AD1701" i="5"/>
  <c r="AC1701" i="5"/>
  <c r="AB1701" i="5"/>
  <c r="X1701" i="5"/>
  <c r="U1701" i="5"/>
  <c r="R1701" i="5"/>
  <c r="O1701" i="5"/>
  <c r="L1701" i="5"/>
  <c r="I1701" i="5"/>
  <c r="AE1700" i="5"/>
  <c r="AD1700" i="5"/>
  <c r="AC1700" i="5"/>
  <c r="AB1700" i="5"/>
  <c r="X1700" i="5"/>
  <c r="U1700" i="5"/>
  <c r="R1700" i="5"/>
  <c r="O1700" i="5"/>
  <c r="L1700" i="5"/>
  <c r="I1700" i="5"/>
  <c r="AE1699" i="5"/>
  <c r="AD1699" i="5"/>
  <c r="AC1699" i="5"/>
  <c r="AB1699" i="5"/>
  <c r="X1699" i="5"/>
  <c r="U1699" i="5"/>
  <c r="R1699" i="5"/>
  <c r="O1699" i="5"/>
  <c r="L1699" i="5"/>
  <c r="I1699" i="5"/>
  <c r="AE1698" i="5"/>
  <c r="AD1698" i="5"/>
  <c r="AC1698" i="5"/>
  <c r="AB1698" i="5"/>
  <c r="X1698" i="5"/>
  <c r="U1698" i="5"/>
  <c r="R1698" i="5"/>
  <c r="O1698" i="5"/>
  <c r="L1698" i="5"/>
  <c r="I1698" i="5"/>
  <c r="AE1697" i="5"/>
  <c r="AD1697" i="5"/>
  <c r="AC1697" i="5"/>
  <c r="AI1697" i="5" s="1"/>
  <c r="AB1697" i="5"/>
  <c r="X1697" i="5"/>
  <c r="U1697" i="5"/>
  <c r="R1697" i="5"/>
  <c r="O1697" i="5"/>
  <c r="L1697" i="5"/>
  <c r="I1697" i="5"/>
  <c r="AE1696" i="5"/>
  <c r="AD1696" i="5"/>
  <c r="AC1696" i="5"/>
  <c r="AB1696" i="5"/>
  <c r="X1696" i="5"/>
  <c r="U1696" i="5"/>
  <c r="R1696" i="5"/>
  <c r="O1696" i="5"/>
  <c r="L1696" i="5"/>
  <c r="I1696" i="5"/>
  <c r="AE1695" i="5"/>
  <c r="AD1695" i="5"/>
  <c r="AC1695" i="5"/>
  <c r="AB1695" i="5"/>
  <c r="X1695" i="5"/>
  <c r="U1695" i="5"/>
  <c r="R1695" i="5"/>
  <c r="O1695" i="5"/>
  <c r="L1695" i="5"/>
  <c r="I1695" i="5"/>
  <c r="AI1694" i="5"/>
  <c r="AE1694" i="5"/>
  <c r="AD1694" i="5"/>
  <c r="AC1694" i="5"/>
  <c r="AH1694" i="5" s="1"/>
  <c r="A1694" i="5" s="1"/>
  <c r="AB1694" i="5"/>
  <c r="X1694" i="5"/>
  <c r="U1694" i="5"/>
  <c r="R1694" i="5"/>
  <c r="O1694" i="5"/>
  <c r="L1694" i="5"/>
  <c r="I1694" i="5"/>
  <c r="AE1693" i="5"/>
  <c r="AD1693" i="5"/>
  <c r="AC1693" i="5"/>
  <c r="AI1693" i="5" s="1"/>
  <c r="AB1693" i="5"/>
  <c r="X1693" i="5"/>
  <c r="U1693" i="5"/>
  <c r="R1693" i="5"/>
  <c r="O1693" i="5"/>
  <c r="L1693" i="5"/>
  <c r="I1693" i="5"/>
  <c r="AE1692" i="5"/>
  <c r="AD1692" i="5"/>
  <c r="AC1692" i="5"/>
  <c r="AI1692" i="5" s="1"/>
  <c r="AB1692" i="5"/>
  <c r="X1692" i="5"/>
  <c r="U1692" i="5"/>
  <c r="R1692" i="5"/>
  <c r="O1692" i="5"/>
  <c r="L1692" i="5"/>
  <c r="I1692" i="5"/>
  <c r="AE1691" i="5"/>
  <c r="AD1691" i="5"/>
  <c r="AC1691" i="5"/>
  <c r="AH1691" i="5" s="1"/>
  <c r="A1691" i="5" s="1"/>
  <c r="AB1691" i="5"/>
  <c r="X1691" i="5"/>
  <c r="U1691" i="5"/>
  <c r="R1691" i="5"/>
  <c r="O1691" i="5"/>
  <c r="L1691" i="5"/>
  <c r="I1691" i="5"/>
  <c r="AI1690" i="5"/>
  <c r="AE1690" i="5"/>
  <c r="AD1690" i="5"/>
  <c r="AC1690" i="5"/>
  <c r="AH1690" i="5" s="1"/>
  <c r="A1690" i="5" s="1"/>
  <c r="AB1690" i="5"/>
  <c r="X1690" i="5"/>
  <c r="U1690" i="5"/>
  <c r="R1690" i="5"/>
  <c r="O1690" i="5"/>
  <c r="L1690" i="5"/>
  <c r="I1690" i="5"/>
  <c r="AE1689" i="5"/>
  <c r="AD1689" i="5"/>
  <c r="AC1689" i="5"/>
  <c r="AB1689" i="5"/>
  <c r="X1689" i="5"/>
  <c r="U1689" i="5"/>
  <c r="R1689" i="5"/>
  <c r="O1689" i="5"/>
  <c r="L1689" i="5"/>
  <c r="I1689" i="5"/>
  <c r="AE1688" i="5"/>
  <c r="AD1688" i="5"/>
  <c r="AC1688" i="5"/>
  <c r="AB1688" i="5"/>
  <c r="X1688" i="5"/>
  <c r="U1688" i="5"/>
  <c r="R1688" i="5"/>
  <c r="O1688" i="5"/>
  <c r="L1688" i="5"/>
  <c r="I1688" i="5"/>
  <c r="AI1687" i="5"/>
  <c r="AE1687" i="5"/>
  <c r="AD1687" i="5"/>
  <c r="AC1687" i="5"/>
  <c r="AH1687" i="5" s="1"/>
  <c r="A1687" i="5" s="1"/>
  <c r="AB1687" i="5"/>
  <c r="X1687" i="5"/>
  <c r="U1687" i="5"/>
  <c r="R1687" i="5"/>
  <c r="O1687" i="5"/>
  <c r="L1687" i="5"/>
  <c r="I1687" i="5"/>
  <c r="AE1686" i="5"/>
  <c r="AD1686" i="5"/>
  <c r="AC1686" i="5"/>
  <c r="AB1686" i="5"/>
  <c r="X1686" i="5"/>
  <c r="U1686" i="5"/>
  <c r="R1686" i="5"/>
  <c r="O1686" i="5"/>
  <c r="L1686" i="5"/>
  <c r="I1686" i="5"/>
  <c r="AE1685" i="5"/>
  <c r="AD1685" i="5"/>
  <c r="AC1685" i="5"/>
  <c r="AB1685" i="5"/>
  <c r="X1685" i="5"/>
  <c r="U1685" i="5"/>
  <c r="R1685" i="5"/>
  <c r="O1685" i="5"/>
  <c r="L1685" i="5"/>
  <c r="I1685" i="5"/>
  <c r="AE1684" i="5"/>
  <c r="AD1684" i="5"/>
  <c r="AC1684" i="5"/>
  <c r="AI1684" i="5" s="1"/>
  <c r="AB1684" i="5"/>
  <c r="X1684" i="5"/>
  <c r="U1684" i="5"/>
  <c r="R1684" i="5"/>
  <c r="O1684" i="5"/>
  <c r="L1684" i="5"/>
  <c r="I1684" i="5"/>
  <c r="AI1683" i="5"/>
  <c r="AE1683" i="5"/>
  <c r="AD1683" i="5"/>
  <c r="AC1683" i="5"/>
  <c r="AH1683" i="5" s="1"/>
  <c r="A1683" i="5" s="1"/>
  <c r="AB1683" i="5"/>
  <c r="X1683" i="5"/>
  <c r="U1683" i="5"/>
  <c r="R1683" i="5"/>
  <c r="O1683" i="5"/>
  <c r="L1683" i="5"/>
  <c r="I1683" i="5"/>
  <c r="AE1682" i="5"/>
  <c r="AD1682" i="5"/>
  <c r="AC1682" i="5"/>
  <c r="AB1682" i="5"/>
  <c r="X1682" i="5"/>
  <c r="U1682" i="5"/>
  <c r="R1682" i="5"/>
  <c r="O1682" i="5"/>
  <c r="L1682" i="5"/>
  <c r="I1682" i="5"/>
  <c r="AE1681" i="5"/>
  <c r="AD1681" i="5"/>
  <c r="AC1681" i="5"/>
  <c r="AB1681" i="5"/>
  <c r="X1681" i="5"/>
  <c r="U1681" i="5"/>
  <c r="R1681" i="5"/>
  <c r="O1681" i="5"/>
  <c r="L1681" i="5"/>
  <c r="I1681" i="5"/>
  <c r="AE1680" i="5"/>
  <c r="AD1680" i="5"/>
  <c r="AC1680" i="5"/>
  <c r="AB1680" i="5"/>
  <c r="X1680" i="5"/>
  <c r="U1680" i="5"/>
  <c r="R1680" i="5"/>
  <c r="O1680" i="5"/>
  <c r="L1680" i="5"/>
  <c r="I1680" i="5"/>
  <c r="AE1679" i="5"/>
  <c r="AD1679" i="5"/>
  <c r="AC1679" i="5"/>
  <c r="AH1679" i="5" s="1"/>
  <c r="A1679" i="5" s="1"/>
  <c r="AB1679" i="5"/>
  <c r="X1679" i="5"/>
  <c r="U1679" i="5"/>
  <c r="R1679" i="5"/>
  <c r="O1679" i="5"/>
  <c r="L1679" i="5"/>
  <c r="I1679" i="5"/>
  <c r="AE1678" i="5"/>
  <c r="AD1678" i="5"/>
  <c r="AC1678" i="5"/>
  <c r="AB1678" i="5"/>
  <c r="X1678" i="5"/>
  <c r="U1678" i="5"/>
  <c r="R1678" i="5"/>
  <c r="O1678" i="5"/>
  <c r="L1678" i="5"/>
  <c r="I1678" i="5"/>
  <c r="AE1677" i="5"/>
  <c r="AD1677" i="5"/>
  <c r="AC1677" i="5"/>
  <c r="AI1677" i="5" s="1"/>
  <c r="AB1677" i="5"/>
  <c r="X1677" i="5"/>
  <c r="U1677" i="5"/>
  <c r="R1677" i="5"/>
  <c r="O1677" i="5"/>
  <c r="L1677" i="5"/>
  <c r="I1677" i="5"/>
  <c r="AE1676" i="5"/>
  <c r="AD1676" i="5"/>
  <c r="AC1676" i="5"/>
  <c r="AI1676" i="5" s="1"/>
  <c r="AB1676" i="5"/>
  <c r="X1676" i="5"/>
  <c r="U1676" i="5"/>
  <c r="R1676" i="5"/>
  <c r="O1676" i="5"/>
  <c r="L1676" i="5"/>
  <c r="I1676" i="5"/>
  <c r="AE1675" i="5"/>
  <c r="AD1675" i="5"/>
  <c r="AC1675" i="5"/>
  <c r="AB1675" i="5"/>
  <c r="X1675" i="5"/>
  <c r="U1675" i="5"/>
  <c r="R1675" i="5"/>
  <c r="O1675" i="5"/>
  <c r="L1675" i="5"/>
  <c r="I1675" i="5"/>
  <c r="AE1674" i="5"/>
  <c r="AD1674" i="5"/>
  <c r="AC1674" i="5"/>
  <c r="AB1674" i="5"/>
  <c r="X1674" i="5"/>
  <c r="U1674" i="5"/>
  <c r="R1674" i="5"/>
  <c r="O1674" i="5"/>
  <c r="L1674" i="5"/>
  <c r="I1674" i="5"/>
  <c r="AE1673" i="5"/>
  <c r="AD1673" i="5"/>
  <c r="AC1673" i="5"/>
  <c r="AB1673" i="5"/>
  <c r="X1673" i="5"/>
  <c r="U1673" i="5"/>
  <c r="R1673" i="5"/>
  <c r="O1673" i="5"/>
  <c r="L1673" i="5"/>
  <c r="I1673" i="5"/>
  <c r="AE1672" i="5"/>
  <c r="AD1672" i="5"/>
  <c r="AC1672" i="5"/>
  <c r="AI1672" i="5" s="1"/>
  <c r="AB1672" i="5"/>
  <c r="X1672" i="5"/>
  <c r="U1672" i="5"/>
  <c r="R1672" i="5"/>
  <c r="O1672" i="5"/>
  <c r="L1672" i="5"/>
  <c r="I1672" i="5"/>
  <c r="AE1671" i="5"/>
  <c r="AD1671" i="5"/>
  <c r="AC1671" i="5"/>
  <c r="AB1671" i="5"/>
  <c r="X1671" i="5"/>
  <c r="U1671" i="5"/>
  <c r="R1671" i="5"/>
  <c r="O1671" i="5"/>
  <c r="L1671" i="5"/>
  <c r="I1671" i="5"/>
  <c r="AE1670" i="5"/>
  <c r="AD1670" i="5"/>
  <c r="AC1670" i="5"/>
  <c r="AB1670" i="5"/>
  <c r="X1670" i="5"/>
  <c r="U1670" i="5"/>
  <c r="R1670" i="5"/>
  <c r="O1670" i="5"/>
  <c r="L1670" i="5"/>
  <c r="I1670" i="5"/>
  <c r="AE1669" i="5"/>
  <c r="AD1669" i="5"/>
  <c r="AC1669" i="5"/>
  <c r="AB1669" i="5"/>
  <c r="X1669" i="5"/>
  <c r="U1669" i="5"/>
  <c r="R1669" i="5"/>
  <c r="O1669" i="5"/>
  <c r="L1669" i="5"/>
  <c r="I1669" i="5"/>
  <c r="AE1668" i="5"/>
  <c r="AD1668" i="5"/>
  <c r="AC1668" i="5"/>
  <c r="AI1668" i="5" s="1"/>
  <c r="AB1668" i="5"/>
  <c r="X1668" i="5"/>
  <c r="U1668" i="5"/>
  <c r="R1668" i="5"/>
  <c r="O1668" i="5"/>
  <c r="L1668" i="5"/>
  <c r="I1668" i="5"/>
  <c r="AE1667" i="5"/>
  <c r="AD1667" i="5"/>
  <c r="AC1667" i="5"/>
  <c r="AH1667" i="5" s="1"/>
  <c r="A1667" i="5" s="1"/>
  <c r="AB1667" i="5"/>
  <c r="X1667" i="5"/>
  <c r="U1667" i="5"/>
  <c r="R1667" i="5"/>
  <c r="O1667" i="5"/>
  <c r="L1667" i="5"/>
  <c r="I1667" i="5"/>
  <c r="AE1666" i="5"/>
  <c r="AD1666" i="5"/>
  <c r="AC1666" i="5"/>
  <c r="AB1666" i="5"/>
  <c r="X1666" i="5"/>
  <c r="U1666" i="5"/>
  <c r="R1666" i="5"/>
  <c r="O1666" i="5"/>
  <c r="L1666" i="5"/>
  <c r="I1666" i="5"/>
  <c r="AE1665" i="5"/>
  <c r="AD1665" i="5"/>
  <c r="AC1665" i="5"/>
  <c r="AB1665" i="5"/>
  <c r="X1665" i="5"/>
  <c r="U1665" i="5"/>
  <c r="R1665" i="5"/>
  <c r="O1665" i="5"/>
  <c r="L1665" i="5"/>
  <c r="I1665" i="5"/>
  <c r="AE1664" i="5"/>
  <c r="AD1664" i="5"/>
  <c r="AC1664" i="5"/>
  <c r="AI1664" i="5" s="1"/>
  <c r="AB1664" i="5"/>
  <c r="X1664" i="5"/>
  <c r="U1664" i="5"/>
  <c r="R1664" i="5"/>
  <c r="O1664" i="5"/>
  <c r="L1664" i="5"/>
  <c r="I1664" i="5"/>
  <c r="AE1663" i="5"/>
  <c r="AD1663" i="5"/>
  <c r="AC1663" i="5"/>
  <c r="AI1663" i="5" s="1"/>
  <c r="AB1663" i="5"/>
  <c r="X1663" i="5"/>
  <c r="U1663" i="5"/>
  <c r="R1663" i="5"/>
  <c r="O1663" i="5"/>
  <c r="L1663" i="5"/>
  <c r="I1663" i="5"/>
  <c r="AE1662" i="5"/>
  <c r="AD1662" i="5"/>
  <c r="AC1662" i="5"/>
  <c r="AB1662" i="5"/>
  <c r="X1662" i="5"/>
  <c r="U1662" i="5"/>
  <c r="R1662" i="5"/>
  <c r="O1662" i="5"/>
  <c r="L1662" i="5"/>
  <c r="I1662" i="5"/>
  <c r="AE1661" i="5"/>
  <c r="AD1661" i="5"/>
  <c r="AC1661" i="5"/>
  <c r="AB1661" i="5"/>
  <c r="X1661" i="5"/>
  <c r="U1661" i="5"/>
  <c r="R1661" i="5"/>
  <c r="O1661" i="5"/>
  <c r="L1661" i="5"/>
  <c r="I1661" i="5"/>
  <c r="AE1660" i="5"/>
  <c r="AD1660" i="5"/>
  <c r="AC1660" i="5"/>
  <c r="AI1660" i="5" s="1"/>
  <c r="AB1660" i="5"/>
  <c r="X1660" i="5"/>
  <c r="U1660" i="5"/>
  <c r="R1660" i="5"/>
  <c r="O1660" i="5"/>
  <c r="L1660" i="5"/>
  <c r="I1660" i="5"/>
  <c r="AE1659" i="5"/>
  <c r="AD1659" i="5"/>
  <c r="AC1659" i="5"/>
  <c r="AH1659" i="5" s="1"/>
  <c r="A1659" i="5" s="1"/>
  <c r="AB1659" i="5"/>
  <c r="X1659" i="5"/>
  <c r="U1659" i="5"/>
  <c r="R1659" i="5"/>
  <c r="O1659" i="5"/>
  <c r="L1659" i="5"/>
  <c r="I1659" i="5"/>
  <c r="AE1658" i="5"/>
  <c r="AD1658" i="5"/>
  <c r="AC1658" i="5"/>
  <c r="AI1658" i="5" s="1"/>
  <c r="AB1658" i="5"/>
  <c r="X1658" i="5"/>
  <c r="U1658" i="5"/>
  <c r="R1658" i="5"/>
  <c r="O1658" i="5"/>
  <c r="L1658" i="5"/>
  <c r="I1658" i="5"/>
  <c r="AE1657" i="5"/>
  <c r="AD1657" i="5"/>
  <c r="AC1657" i="5"/>
  <c r="AB1657" i="5"/>
  <c r="X1657" i="5"/>
  <c r="U1657" i="5"/>
  <c r="R1657" i="5"/>
  <c r="O1657" i="5"/>
  <c r="L1657" i="5"/>
  <c r="I1657" i="5"/>
  <c r="AE1656" i="5"/>
  <c r="AD1656" i="5"/>
  <c r="AC1656" i="5"/>
  <c r="AB1656" i="5"/>
  <c r="X1656" i="5"/>
  <c r="U1656" i="5"/>
  <c r="R1656" i="5"/>
  <c r="O1656" i="5"/>
  <c r="L1656" i="5"/>
  <c r="I1656" i="5"/>
  <c r="AE1655" i="5"/>
  <c r="AD1655" i="5"/>
  <c r="AC1655" i="5"/>
  <c r="AH1655" i="5" s="1"/>
  <c r="A1655" i="5" s="1"/>
  <c r="AB1655" i="5"/>
  <c r="X1655" i="5"/>
  <c r="U1655" i="5"/>
  <c r="R1655" i="5"/>
  <c r="O1655" i="5"/>
  <c r="L1655" i="5"/>
  <c r="I1655" i="5"/>
  <c r="AE1654" i="5"/>
  <c r="AD1654" i="5"/>
  <c r="AC1654" i="5"/>
  <c r="AB1654" i="5"/>
  <c r="X1654" i="5"/>
  <c r="U1654" i="5"/>
  <c r="R1654" i="5"/>
  <c r="O1654" i="5"/>
  <c r="L1654" i="5"/>
  <c r="I1654" i="5"/>
  <c r="AH1653" i="5"/>
  <c r="A1653" i="5" s="1"/>
  <c r="AE1653" i="5"/>
  <c r="AD1653" i="5"/>
  <c r="AF1653" i="5" s="1"/>
  <c r="AC1653" i="5"/>
  <c r="AI1653" i="5" s="1"/>
  <c r="AB1653" i="5"/>
  <c r="X1653" i="5"/>
  <c r="U1653" i="5"/>
  <c r="R1653" i="5"/>
  <c r="O1653" i="5"/>
  <c r="L1653" i="5"/>
  <c r="I1653" i="5"/>
  <c r="AE1652" i="5"/>
  <c r="AD1652" i="5"/>
  <c r="AC1652" i="5"/>
  <c r="AI1652" i="5" s="1"/>
  <c r="AB1652" i="5"/>
  <c r="X1652" i="5"/>
  <c r="U1652" i="5"/>
  <c r="R1652" i="5"/>
  <c r="O1652" i="5"/>
  <c r="L1652" i="5"/>
  <c r="I1652" i="5"/>
  <c r="AE1651" i="5"/>
  <c r="AD1651" i="5"/>
  <c r="AC1651" i="5"/>
  <c r="AH1651" i="5" s="1"/>
  <c r="A1651" i="5" s="1"/>
  <c r="AB1651" i="5"/>
  <c r="X1651" i="5"/>
  <c r="U1651" i="5"/>
  <c r="R1651" i="5"/>
  <c r="O1651" i="5"/>
  <c r="L1651" i="5"/>
  <c r="I1651" i="5"/>
  <c r="AI1650" i="5"/>
  <c r="AE1650" i="5"/>
  <c r="AD1650" i="5"/>
  <c r="AC1650" i="5"/>
  <c r="AH1650" i="5" s="1"/>
  <c r="A1650" i="5" s="1"/>
  <c r="AB1650" i="5"/>
  <c r="X1650" i="5"/>
  <c r="U1650" i="5"/>
  <c r="R1650" i="5"/>
  <c r="O1650" i="5"/>
  <c r="L1650" i="5"/>
  <c r="I1650" i="5"/>
  <c r="AE1649" i="5"/>
  <c r="AD1649" i="5"/>
  <c r="AC1649" i="5"/>
  <c r="AB1649" i="5"/>
  <c r="X1649" i="5"/>
  <c r="U1649" i="5"/>
  <c r="R1649" i="5"/>
  <c r="O1649" i="5"/>
  <c r="L1649" i="5"/>
  <c r="I1649" i="5"/>
  <c r="AE1648" i="5"/>
  <c r="AD1648" i="5"/>
  <c r="AC1648" i="5"/>
  <c r="AI1648" i="5" s="1"/>
  <c r="AB1648" i="5"/>
  <c r="X1648" i="5"/>
  <c r="U1648" i="5"/>
  <c r="R1648" i="5"/>
  <c r="O1648" i="5"/>
  <c r="L1648" i="5"/>
  <c r="I1648" i="5"/>
  <c r="AE1647" i="5"/>
  <c r="AD1647" i="5"/>
  <c r="AC1647" i="5"/>
  <c r="AB1647" i="5"/>
  <c r="X1647" i="5"/>
  <c r="U1647" i="5"/>
  <c r="R1647" i="5"/>
  <c r="O1647" i="5"/>
  <c r="L1647" i="5"/>
  <c r="I1647" i="5"/>
  <c r="AI1646" i="5"/>
  <c r="AE1646" i="5"/>
  <c r="AD1646" i="5"/>
  <c r="AC1646" i="5"/>
  <c r="AH1646" i="5" s="1"/>
  <c r="A1646" i="5" s="1"/>
  <c r="AB1646" i="5"/>
  <c r="X1646" i="5"/>
  <c r="U1646" i="5"/>
  <c r="R1646" i="5"/>
  <c r="O1646" i="5"/>
  <c r="L1646" i="5"/>
  <c r="I1646" i="5"/>
  <c r="AE1645" i="5"/>
  <c r="AD1645" i="5"/>
  <c r="AF1645" i="5" s="1"/>
  <c r="AC1645" i="5"/>
  <c r="AB1645" i="5"/>
  <c r="X1645" i="5"/>
  <c r="U1645" i="5"/>
  <c r="R1645" i="5"/>
  <c r="O1645" i="5"/>
  <c r="L1645" i="5"/>
  <c r="I1645" i="5"/>
  <c r="AE1644" i="5"/>
  <c r="AD1644" i="5"/>
  <c r="AC1644" i="5"/>
  <c r="AI1644" i="5" s="1"/>
  <c r="AB1644" i="5"/>
  <c r="X1644" i="5"/>
  <c r="U1644" i="5"/>
  <c r="R1644" i="5"/>
  <c r="O1644" i="5"/>
  <c r="L1644" i="5"/>
  <c r="I1644" i="5"/>
  <c r="AI1643" i="5"/>
  <c r="AE1643" i="5"/>
  <c r="AD1643" i="5"/>
  <c r="AC1643" i="5"/>
  <c r="AH1643" i="5" s="1"/>
  <c r="A1643" i="5" s="1"/>
  <c r="AB1643" i="5"/>
  <c r="X1643" i="5"/>
  <c r="U1643" i="5"/>
  <c r="R1643" i="5"/>
  <c r="O1643" i="5"/>
  <c r="L1643" i="5"/>
  <c r="I1643" i="5"/>
  <c r="AE1642" i="5"/>
  <c r="AD1642" i="5"/>
  <c r="AC1642" i="5"/>
  <c r="AB1642" i="5"/>
  <c r="X1642" i="5"/>
  <c r="U1642" i="5"/>
  <c r="R1642" i="5"/>
  <c r="O1642" i="5"/>
  <c r="L1642" i="5"/>
  <c r="I1642" i="5"/>
  <c r="AE1641" i="5"/>
  <c r="AD1641" i="5"/>
  <c r="AC1641" i="5"/>
  <c r="AB1641" i="5"/>
  <c r="X1641" i="5"/>
  <c r="U1641" i="5"/>
  <c r="R1641" i="5"/>
  <c r="O1641" i="5"/>
  <c r="L1641" i="5"/>
  <c r="I1641" i="5"/>
  <c r="AE1640" i="5"/>
  <c r="AD1640" i="5"/>
  <c r="AC1640" i="5"/>
  <c r="AI1640" i="5" s="1"/>
  <c r="AB1640" i="5"/>
  <c r="X1640" i="5"/>
  <c r="U1640" i="5"/>
  <c r="R1640" i="5"/>
  <c r="O1640" i="5"/>
  <c r="L1640" i="5"/>
  <c r="I1640" i="5"/>
  <c r="AE1639" i="5"/>
  <c r="AD1639" i="5"/>
  <c r="AC1639" i="5"/>
  <c r="AB1639" i="5"/>
  <c r="X1639" i="5"/>
  <c r="U1639" i="5"/>
  <c r="R1639" i="5"/>
  <c r="O1639" i="5"/>
  <c r="L1639" i="5"/>
  <c r="I1639" i="5"/>
  <c r="AE1638" i="5"/>
  <c r="AD1638" i="5"/>
  <c r="AC1638" i="5"/>
  <c r="AH1638" i="5" s="1"/>
  <c r="A1638" i="5" s="1"/>
  <c r="AB1638" i="5"/>
  <c r="X1638" i="5"/>
  <c r="U1638" i="5"/>
  <c r="R1638" i="5"/>
  <c r="O1638" i="5"/>
  <c r="L1638" i="5"/>
  <c r="I1638" i="5"/>
  <c r="AE1637" i="5"/>
  <c r="AD1637" i="5"/>
  <c r="AC1637" i="5"/>
  <c r="AI1637" i="5" s="1"/>
  <c r="AB1637" i="5"/>
  <c r="X1637" i="5"/>
  <c r="U1637" i="5"/>
  <c r="R1637" i="5"/>
  <c r="O1637" i="5"/>
  <c r="L1637" i="5"/>
  <c r="I1637" i="5"/>
  <c r="AE1636" i="5"/>
  <c r="AD1636" i="5"/>
  <c r="AC1636" i="5"/>
  <c r="AI1636" i="5" s="1"/>
  <c r="AB1636" i="5"/>
  <c r="X1636" i="5"/>
  <c r="U1636" i="5"/>
  <c r="R1636" i="5"/>
  <c r="O1636" i="5"/>
  <c r="L1636" i="5"/>
  <c r="I1636" i="5"/>
  <c r="AE1635" i="5"/>
  <c r="AD1635" i="5"/>
  <c r="AC1635" i="5"/>
  <c r="AH1635" i="5" s="1"/>
  <c r="A1635" i="5" s="1"/>
  <c r="AB1635" i="5"/>
  <c r="X1635" i="5"/>
  <c r="U1635" i="5"/>
  <c r="R1635" i="5"/>
  <c r="O1635" i="5"/>
  <c r="L1635" i="5"/>
  <c r="I1635" i="5"/>
  <c r="AE1634" i="5"/>
  <c r="AD1634" i="5"/>
  <c r="AC1634" i="5"/>
  <c r="AI1634" i="5" s="1"/>
  <c r="AB1634" i="5"/>
  <c r="X1634" i="5"/>
  <c r="U1634" i="5"/>
  <c r="R1634" i="5"/>
  <c r="O1634" i="5"/>
  <c r="L1634" i="5"/>
  <c r="I1634" i="5"/>
  <c r="AE1633" i="5"/>
  <c r="AD1633" i="5"/>
  <c r="AC1633" i="5"/>
  <c r="AB1633" i="5"/>
  <c r="X1633" i="5"/>
  <c r="U1633" i="5"/>
  <c r="R1633" i="5"/>
  <c r="O1633" i="5"/>
  <c r="L1633" i="5"/>
  <c r="I1633" i="5"/>
  <c r="AE1632" i="5"/>
  <c r="AD1632" i="5"/>
  <c r="AC1632" i="5"/>
  <c r="AI1632" i="5" s="1"/>
  <c r="AB1632" i="5"/>
  <c r="X1632" i="5"/>
  <c r="U1632" i="5"/>
  <c r="R1632" i="5"/>
  <c r="O1632" i="5"/>
  <c r="L1632" i="5"/>
  <c r="I1632" i="5"/>
  <c r="AH1631" i="5"/>
  <c r="A1631" i="5" s="1"/>
  <c r="AE1631" i="5"/>
  <c r="AD1631" i="5"/>
  <c r="AC1631" i="5"/>
  <c r="AI1631" i="5" s="1"/>
  <c r="AB1631" i="5"/>
  <c r="X1631" i="5"/>
  <c r="U1631" i="5"/>
  <c r="R1631" i="5"/>
  <c r="O1631" i="5"/>
  <c r="L1631" i="5"/>
  <c r="I1631" i="5"/>
  <c r="AI1630" i="5"/>
  <c r="AE1630" i="5"/>
  <c r="AD1630" i="5"/>
  <c r="AC1630" i="5"/>
  <c r="AH1630" i="5" s="1"/>
  <c r="A1630" i="5" s="1"/>
  <c r="AB1630" i="5"/>
  <c r="X1630" i="5"/>
  <c r="U1630" i="5"/>
  <c r="R1630" i="5"/>
  <c r="O1630" i="5"/>
  <c r="L1630" i="5"/>
  <c r="I1630" i="5"/>
  <c r="AE1629" i="5"/>
  <c r="AD1629" i="5"/>
  <c r="AC1629" i="5"/>
  <c r="AI1629" i="5" s="1"/>
  <c r="AB1629" i="5"/>
  <c r="X1629" i="5"/>
  <c r="U1629" i="5"/>
  <c r="R1629" i="5"/>
  <c r="O1629" i="5"/>
  <c r="L1629" i="5"/>
  <c r="I1629" i="5"/>
  <c r="AE1628" i="5"/>
  <c r="AD1628" i="5"/>
  <c r="AC1628" i="5"/>
  <c r="AI1628" i="5" s="1"/>
  <c r="AB1628" i="5"/>
  <c r="X1628" i="5"/>
  <c r="U1628" i="5"/>
  <c r="R1628" i="5"/>
  <c r="O1628" i="5"/>
  <c r="L1628" i="5"/>
  <c r="I1628" i="5"/>
  <c r="AI1627" i="5"/>
  <c r="AE1627" i="5"/>
  <c r="AD1627" i="5"/>
  <c r="AF1627" i="5" s="1"/>
  <c r="AC1627" i="5"/>
  <c r="AH1627" i="5" s="1"/>
  <c r="A1627" i="5" s="1"/>
  <c r="AB1627" i="5"/>
  <c r="X1627" i="5"/>
  <c r="U1627" i="5"/>
  <c r="R1627" i="5"/>
  <c r="O1627" i="5"/>
  <c r="L1627" i="5"/>
  <c r="I1627" i="5"/>
  <c r="AE1626" i="5"/>
  <c r="AD1626" i="5"/>
  <c r="AC1626" i="5"/>
  <c r="AI1626" i="5" s="1"/>
  <c r="AB1626" i="5"/>
  <c r="X1626" i="5"/>
  <c r="U1626" i="5"/>
  <c r="R1626" i="5"/>
  <c r="O1626" i="5"/>
  <c r="L1626" i="5"/>
  <c r="I1626" i="5"/>
  <c r="AE1625" i="5"/>
  <c r="AD1625" i="5"/>
  <c r="AC1625" i="5"/>
  <c r="AB1625" i="5"/>
  <c r="X1625" i="5"/>
  <c r="U1625" i="5"/>
  <c r="R1625" i="5"/>
  <c r="O1625" i="5"/>
  <c r="L1625" i="5"/>
  <c r="I1625" i="5"/>
  <c r="AH1624" i="5"/>
  <c r="A1624" i="5" s="1"/>
  <c r="AE1624" i="5"/>
  <c r="AD1624" i="5"/>
  <c r="AC1624" i="5"/>
  <c r="AI1624" i="5" s="1"/>
  <c r="AB1624" i="5"/>
  <c r="X1624" i="5"/>
  <c r="U1624" i="5"/>
  <c r="R1624" i="5"/>
  <c r="O1624" i="5"/>
  <c r="L1624" i="5"/>
  <c r="I1624" i="5"/>
  <c r="AE1623" i="5"/>
  <c r="AD1623" i="5"/>
  <c r="AC1623" i="5"/>
  <c r="AI1623" i="5" s="1"/>
  <c r="AB1623" i="5"/>
  <c r="X1623" i="5"/>
  <c r="U1623" i="5"/>
  <c r="R1623" i="5"/>
  <c r="O1623" i="5"/>
  <c r="L1623" i="5"/>
  <c r="I1623" i="5"/>
  <c r="AE1622" i="5"/>
  <c r="AD1622" i="5"/>
  <c r="AC1622" i="5"/>
  <c r="AH1622" i="5" s="1"/>
  <c r="A1622" i="5" s="1"/>
  <c r="AB1622" i="5"/>
  <c r="X1622" i="5"/>
  <c r="U1622" i="5"/>
  <c r="R1622" i="5"/>
  <c r="O1622" i="5"/>
  <c r="L1622" i="5"/>
  <c r="I1622" i="5"/>
  <c r="AE1621" i="5"/>
  <c r="AD1621" i="5"/>
  <c r="AC1621" i="5"/>
  <c r="AI1621" i="5" s="1"/>
  <c r="AB1621" i="5"/>
  <c r="X1621" i="5"/>
  <c r="U1621" i="5"/>
  <c r="R1621" i="5"/>
  <c r="O1621" i="5"/>
  <c r="L1621" i="5"/>
  <c r="I1621" i="5"/>
  <c r="AE1620" i="5"/>
  <c r="AD1620" i="5"/>
  <c r="AC1620" i="5"/>
  <c r="AI1620" i="5" s="1"/>
  <c r="AB1620" i="5"/>
  <c r="X1620" i="5"/>
  <c r="U1620" i="5"/>
  <c r="R1620" i="5"/>
  <c r="O1620" i="5"/>
  <c r="L1620" i="5"/>
  <c r="I1620" i="5"/>
  <c r="AE1619" i="5"/>
  <c r="AD1619" i="5"/>
  <c r="AF1619" i="5" s="1"/>
  <c r="AC1619" i="5"/>
  <c r="AB1619" i="5"/>
  <c r="X1619" i="5"/>
  <c r="U1619" i="5"/>
  <c r="R1619" i="5"/>
  <c r="O1619" i="5"/>
  <c r="L1619" i="5"/>
  <c r="I1619" i="5"/>
  <c r="AE1618" i="5"/>
  <c r="AD1618" i="5"/>
  <c r="AC1618" i="5"/>
  <c r="AI1618" i="5" s="1"/>
  <c r="AB1618" i="5"/>
  <c r="X1618" i="5"/>
  <c r="U1618" i="5"/>
  <c r="R1618" i="5"/>
  <c r="O1618" i="5"/>
  <c r="L1618" i="5"/>
  <c r="I1618" i="5"/>
  <c r="AE1617" i="5"/>
  <c r="AD1617" i="5"/>
  <c r="AC1617" i="5"/>
  <c r="AB1617" i="5"/>
  <c r="X1617" i="5"/>
  <c r="U1617" i="5"/>
  <c r="R1617" i="5"/>
  <c r="O1617" i="5"/>
  <c r="L1617" i="5"/>
  <c r="I1617" i="5"/>
  <c r="AE1616" i="5"/>
  <c r="AD1616" i="5"/>
  <c r="AC1616" i="5"/>
  <c r="AB1616" i="5"/>
  <c r="X1616" i="5"/>
  <c r="U1616" i="5"/>
  <c r="R1616" i="5"/>
  <c r="O1616" i="5"/>
  <c r="L1616" i="5"/>
  <c r="I1616" i="5"/>
  <c r="AE1615" i="5"/>
  <c r="AD1615" i="5"/>
  <c r="AC1615" i="5"/>
  <c r="AH1615" i="5" s="1"/>
  <c r="A1615" i="5" s="1"/>
  <c r="AB1615" i="5"/>
  <c r="X1615" i="5"/>
  <c r="U1615" i="5"/>
  <c r="R1615" i="5"/>
  <c r="O1615" i="5"/>
  <c r="L1615" i="5"/>
  <c r="I1615" i="5"/>
  <c r="AE1614" i="5"/>
  <c r="AD1614" i="5"/>
  <c r="AC1614" i="5"/>
  <c r="AB1614" i="5"/>
  <c r="X1614" i="5"/>
  <c r="U1614" i="5"/>
  <c r="R1614" i="5"/>
  <c r="O1614" i="5"/>
  <c r="L1614" i="5"/>
  <c r="I1614" i="5"/>
  <c r="AE1613" i="5"/>
  <c r="AD1613" i="5"/>
  <c r="AC1613" i="5"/>
  <c r="AI1613" i="5" s="1"/>
  <c r="AB1613" i="5"/>
  <c r="X1613" i="5"/>
  <c r="U1613" i="5"/>
  <c r="R1613" i="5"/>
  <c r="O1613" i="5"/>
  <c r="L1613" i="5"/>
  <c r="I1613" i="5"/>
  <c r="AE1612" i="5"/>
  <c r="AD1612" i="5"/>
  <c r="AC1612" i="5"/>
  <c r="AI1612" i="5" s="1"/>
  <c r="AB1612" i="5"/>
  <c r="X1612" i="5"/>
  <c r="U1612" i="5"/>
  <c r="R1612" i="5"/>
  <c r="O1612" i="5"/>
  <c r="L1612" i="5"/>
  <c r="I1612" i="5"/>
  <c r="AE1611" i="5"/>
  <c r="AD1611" i="5"/>
  <c r="AC1611" i="5"/>
  <c r="AH1611" i="5" s="1"/>
  <c r="A1611" i="5" s="1"/>
  <c r="AB1611" i="5"/>
  <c r="X1611" i="5"/>
  <c r="U1611" i="5"/>
  <c r="R1611" i="5"/>
  <c r="O1611" i="5"/>
  <c r="L1611" i="5"/>
  <c r="I1611" i="5"/>
  <c r="AE1610" i="5"/>
  <c r="AD1610" i="5"/>
  <c r="AC1610" i="5"/>
  <c r="AB1610" i="5"/>
  <c r="X1610" i="5"/>
  <c r="U1610" i="5"/>
  <c r="R1610" i="5"/>
  <c r="O1610" i="5"/>
  <c r="L1610" i="5"/>
  <c r="I1610" i="5"/>
  <c r="AE1609" i="5"/>
  <c r="AD1609" i="5"/>
  <c r="AC1609" i="5"/>
  <c r="AB1609" i="5"/>
  <c r="X1609" i="5"/>
  <c r="U1609" i="5"/>
  <c r="R1609" i="5"/>
  <c r="O1609" i="5"/>
  <c r="L1609" i="5"/>
  <c r="I1609" i="5"/>
  <c r="AE1608" i="5"/>
  <c r="AD1608" i="5"/>
  <c r="AC1608" i="5"/>
  <c r="AI1608" i="5" s="1"/>
  <c r="AB1608" i="5"/>
  <c r="X1608" i="5"/>
  <c r="U1608" i="5"/>
  <c r="R1608" i="5"/>
  <c r="O1608" i="5"/>
  <c r="L1608" i="5"/>
  <c r="I1608" i="5"/>
  <c r="AH1607" i="5"/>
  <c r="A1607" i="5" s="1"/>
  <c r="AE1607" i="5"/>
  <c r="AD1607" i="5"/>
  <c r="AC1607" i="5"/>
  <c r="AI1607" i="5" s="1"/>
  <c r="AB1607" i="5"/>
  <c r="X1607" i="5"/>
  <c r="U1607" i="5"/>
  <c r="R1607" i="5"/>
  <c r="O1607" i="5"/>
  <c r="L1607" i="5"/>
  <c r="I1607" i="5"/>
  <c r="AE1606" i="5"/>
  <c r="AD1606" i="5"/>
  <c r="AC1606" i="5"/>
  <c r="AH1606" i="5" s="1"/>
  <c r="A1606" i="5" s="1"/>
  <c r="AB1606" i="5"/>
  <c r="X1606" i="5"/>
  <c r="U1606" i="5"/>
  <c r="R1606" i="5"/>
  <c r="O1606" i="5"/>
  <c r="L1606" i="5"/>
  <c r="I1606" i="5"/>
  <c r="AE1605" i="5"/>
  <c r="AD1605" i="5"/>
  <c r="AC1605" i="5"/>
  <c r="AB1605" i="5"/>
  <c r="X1605" i="5"/>
  <c r="U1605" i="5"/>
  <c r="R1605" i="5"/>
  <c r="O1605" i="5"/>
  <c r="L1605" i="5"/>
  <c r="I1605" i="5"/>
  <c r="AE1604" i="5"/>
  <c r="AD1604" i="5"/>
  <c r="AC1604" i="5"/>
  <c r="AI1604" i="5" s="1"/>
  <c r="AB1604" i="5"/>
  <c r="X1604" i="5"/>
  <c r="U1604" i="5"/>
  <c r="R1604" i="5"/>
  <c r="O1604" i="5"/>
  <c r="L1604" i="5"/>
  <c r="I1604" i="5"/>
  <c r="AE1603" i="5"/>
  <c r="AD1603" i="5"/>
  <c r="AC1603" i="5"/>
  <c r="AB1603" i="5"/>
  <c r="X1603" i="5"/>
  <c r="U1603" i="5"/>
  <c r="R1603" i="5"/>
  <c r="O1603" i="5"/>
  <c r="L1603" i="5"/>
  <c r="I1603" i="5"/>
  <c r="AE1602" i="5"/>
  <c r="AD1602" i="5"/>
  <c r="AC1602" i="5"/>
  <c r="AB1602" i="5"/>
  <c r="X1602" i="5"/>
  <c r="U1602" i="5"/>
  <c r="R1602" i="5"/>
  <c r="O1602" i="5"/>
  <c r="L1602" i="5"/>
  <c r="I1602" i="5"/>
  <c r="AE1601" i="5"/>
  <c r="AD1601" i="5"/>
  <c r="AC1601" i="5"/>
  <c r="AB1601" i="5"/>
  <c r="X1601" i="5"/>
  <c r="U1601" i="5"/>
  <c r="R1601" i="5"/>
  <c r="O1601" i="5"/>
  <c r="L1601" i="5"/>
  <c r="I1601" i="5"/>
  <c r="AE1600" i="5"/>
  <c r="AD1600" i="5"/>
  <c r="AC1600" i="5"/>
  <c r="AI1600" i="5" s="1"/>
  <c r="AB1600" i="5"/>
  <c r="X1600" i="5"/>
  <c r="U1600" i="5"/>
  <c r="R1600" i="5"/>
  <c r="O1600" i="5"/>
  <c r="L1600" i="5"/>
  <c r="I1600" i="5"/>
  <c r="AE1599" i="5"/>
  <c r="AD1599" i="5"/>
  <c r="AC1599" i="5"/>
  <c r="AB1599" i="5"/>
  <c r="X1599" i="5"/>
  <c r="U1599" i="5"/>
  <c r="R1599" i="5"/>
  <c r="O1599" i="5"/>
  <c r="L1599" i="5"/>
  <c r="I1599" i="5"/>
  <c r="Y1599" i="5" s="1"/>
  <c r="AG1599" i="5" s="1"/>
  <c r="AE1598" i="5"/>
  <c r="AD1598" i="5"/>
  <c r="AC1598" i="5"/>
  <c r="AH1598" i="5" s="1"/>
  <c r="A1598" i="5" s="1"/>
  <c r="AB1598" i="5"/>
  <c r="X1598" i="5"/>
  <c r="U1598" i="5"/>
  <c r="R1598" i="5"/>
  <c r="O1598" i="5"/>
  <c r="L1598" i="5"/>
  <c r="I1598" i="5"/>
  <c r="AE1597" i="5"/>
  <c r="AD1597" i="5"/>
  <c r="AF1597" i="5" s="1"/>
  <c r="AC1597" i="5"/>
  <c r="AB1597" i="5"/>
  <c r="X1597" i="5"/>
  <c r="U1597" i="5"/>
  <c r="R1597" i="5"/>
  <c r="O1597" i="5"/>
  <c r="L1597" i="5"/>
  <c r="I1597" i="5"/>
  <c r="AE1596" i="5"/>
  <c r="AD1596" i="5"/>
  <c r="AC1596" i="5"/>
  <c r="AI1596" i="5" s="1"/>
  <c r="AB1596" i="5"/>
  <c r="X1596" i="5"/>
  <c r="U1596" i="5"/>
  <c r="R1596" i="5"/>
  <c r="O1596" i="5"/>
  <c r="L1596" i="5"/>
  <c r="I1596" i="5"/>
  <c r="AE1595" i="5"/>
  <c r="AD1595" i="5"/>
  <c r="AC1595" i="5"/>
  <c r="AH1595" i="5" s="1"/>
  <c r="AB1595" i="5"/>
  <c r="X1595" i="5"/>
  <c r="U1595" i="5"/>
  <c r="R1595" i="5"/>
  <c r="O1595" i="5"/>
  <c r="L1595" i="5"/>
  <c r="I1595" i="5"/>
  <c r="A1595" i="5"/>
  <c r="AE1594" i="5"/>
  <c r="AD1594" i="5"/>
  <c r="AC1594" i="5"/>
  <c r="AI1594" i="5" s="1"/>
  <c r="AB1594" i="5"/>
  <c r="X1594" i="5"/>
  <c r="U1594" i="5"/>
  <c r="R1594" i="5"/>
  <c r="O1594" i="5"/>
  <c r="L1594" i="5"/>
  <c r="I1594" i="5"/>
  <c r="AE1593" i="5"/>
  <c r="AD1593" i="5"/>
  <c r="AC1593" i="5"/>
  <c r="AB1593" i="5"/>
  <c r="X1593" i="5"/>
  <c r="U1593" i="5"/>
  <c r="R1593" i="5"/>
  <c r="O1593" i="5"/>
  <c r="L1593" i="5"/>
  <c r="I1593" i="5"/>
  <c r="AE1592" i="5"/>
  <c r="AD1592" i="5"/>
  <c r="AC1592" i="5"/>
  <c r="AI1592" i="5" s="1"/>
  <c r="AB1592" i="5"/>
  <c r="X1592" i="5"/>
  <c r="U1592" i="5"/>
  <c r="R1592" i="5"/>
  <c r="O1592" i="5"/>
  <c r="L1592" i="5"/>
  <c r="I1592" i="5"/>
  <c r="AE1591" i="5"/>
  <c r="AD1591" i="5"/>
  <c r="AC1591" i="5"/>
  <c r="AI1591" i="5" s="1"/>
  <c r="AB1591" i="5"/>
  <c r="X1591" i="5"/>
  <c r="U1591" i="5"/>
  <c r="R1591" i="5"/>
  <c r="O1591" i="5"/>
  <c r="L1591" i="5"/>
  <c r="I1591" i="5"/>
  <c r="AE1590" i="5"/>
  <c r="AD1590" i="5"/>
  <c r="AC1590" i="5"/>
  <c r="AH1590" i="5" s="1"/>
  <c r="A1590" i="5" s="1"/>
  <c r="AB1590" i="5"/>
  <c r="X1590" i="5"/>
  <c r="U1590" i="5"/>
  <c r="R1590" i="5"/>
  <c r="O1590" i="5"/>
  <c r="L1590" i="5"/>
  <c r="I1590" i="5"/>
  <c r="AE1589" i="5"/>
  <c r="AD1589" i="5"/>
  <c r="AC1589" i="5"/>
  <c r="AI1589" i="5" s="1"/>
  <c r="AB1589" i="5"/>
  <c r="X1589" i="5"/>
  <c r="U1589" i="5"/>
  <c r="R1589" i="5"/>
  <c r="O1589" i="5"/>
  <c r="L1589" i="5"/>
  <c r="I1589" i="5"/>
  <c r="AE1588" i="5"/>
  <c r="AD1588" i="5"/>
  <c r="AC1588" i="5"/>
  <c r="AB1588" i="5"/>
  <c r="X1588" i="5"/>
  <c r="U1588" i="5"/>
  <c r="R1588" i="5"/>
  <c r="O1588" i="5"/>
  <c r="L1588" i="5"/>
  <c r="I1588" i="5"/>
  <c r="AI1587" i="5"/>
  <c r="AE1587" i="5"/>
  <c r="AD1587" i="5"/>
  <c r="AC1587" i="5"/>
  <c r="AH1587" i="5" s="1"/>
  <c r="AB1587" i="5"/>
  <c r="X1587" i="5"/>
  <c r="U1587" i="5"/>
  <c r="R1587" i="5"/>
  <c r="O1587" i="5"/>
  <c r="L1587" i="5"/>
  <c r="I1587" i="5"/>
  <c r="A1587" i="5"/>
  <c r="AE1586" i="5"/>
  <c r="AD1586" i="5"/>
  <c r="AC1586" i="5"/>
  <c r="AI1586" i="5" s="1"/>
  <c r="AB1586" i="5"/>
  <c r="X1586" i="5"/>
  <c r="U1586" i="5"/>
  <c r="R1586" i="5"/>
  <c r="O1586" i="5"/>
  <c r="L1586" i="5"/>
  <c r="I1586" i="5"/>
  <c r="AE1585" i="5"/>
  <c r="AD1585" i="5"/>
  <c r="AC1585" i="5"/>
  <c r="AH1585" i="5" s="1"/>
  <c r="A1585" i="5" s="1"/>
  <c r="AB1585" i="5"/>
  <c r="X1585" i="5"/>
  <c r="U1585" i="5"/>
  <c r="R1585" i="5"/>
  <c r="O1585" i="5"/>
  <c r="L1585" i="5"/>
  <c r="I1585" i="5"/>
  <c r="AH1584" i="5"/>
  <c r="A1584" i="5" s="1"/>
  <c r="AE1584" i="5"/>
  <c r="AD1584" i="5"/>
  <c r="AC1584" i="5"/>
  <c r="AI1584" i="5" s="1"/>
  <c r="AB1584" i="5"/>
  <c r="X1584" i="5"/>
  <c r="U1584" i="5"/>
  <c r="R1584" i="5"/>
  <c r="O1584" i="5"/>
  <c r="L1584" i="5"/>
  <c r="I1584" i="5"/>
  <c r="AE1583" i="5"/>
  <c r="AD1583" i="5"/>
  <c r="AC1583" i="5"/>
  <c r="AI1583" i="5" s="1"/>
  <c r="AB1583" i="5"/>
  <c r="X1583" i="5"/>
  <c r="U1583" i="5"/>
  <c r="R1583" i="5"/>
  <c r="O1583" i="5"/>
  <c r="L1583" i="5"/>
  <c r="I1583" i="5"/>
  <c r="AE1582" i="5"/>
  <c r="AD1582" i="5"/>
  <c r="AC1582" i="5"/>
  <c r="AH1582" i="5" s="1"/>
  <c r="A1582" i="5" s="1"/>
  <c r="AB1582" i="5"/>
  <c r="X1582" i="5"/>
  <c r="U1582" i="5"/>
  <c r="R1582" i="5"/>
  <c r="O1582" i="5"/>
  <c r="L1582" i="5"/>
  <c r="I1582" i="5"/>
  <c r="AH1581" i="5"/>
  <c r="A1581" i="5" s="1"/>
  <c r="AE1581" i="5"/>
  <c r="AD1581" i="5"/>
  <c r="AC1581" i="5"/>
  <c r="AI1581" i="5" s="1"/>
  <c r="AB1581" i="5"/>
  <c r="X1581" i="5"/>
  <c r="U1581" i="5"/>
  <c r="R1581" i="5"/>
  <c r="O1581" i="5"/>
  <c r="L1581" i="5"/>
  <c r="I1581" i="5"/>
  <c r="AE1580" i="5"/>
  <c r="AD1580" i="5"/>
  <c r="AC1580" i="5"/>
  <c r="AB1580" i="5"/>
  <c r="X1580" i="5"/>
  <c r="U1580" i="5"/>
  <c r="R1580" i="5"/>
  <c r="O1580" i="5"/>
  <c r="L1580" i="5"/>
  <c r="I1580" i="5"/>
  <c r="AE1579" i="5"/>
  <c r="AD1579" i="5"/>
  <c r="AC1579" i="5"/>
  <c r="AH1579" i="5" s="1"/>
  <c r="AB1579" i="5"/>
  <c r="X1579" i="5"/>
  <c r="U1579" i="5"/>
  <c r="R1579" i="5"/>
  <c r="O1579" i="5"/>
  <c r="L1579" i="5"/>
  <c r="I1579" i="5"/>
  <c r="A1579" i="5"/>
  <c r="AE1578" i="5"/>
  <c r="AD1578" i="5"/>
  <c r="AC1578" i="5"/>
  <c r="AI1578" i="5" s="1"/>
  <c r="AB1578" i="5"/>
  <c r="X1578" i="5"/>
  <c r="U1578" i="5"/>
  <c r="R1578" i="5"/>
  <c r="O1578" i="5"/>
  <c r="L1578" i="5"/>
  <c r="I1578" i="5"/>
  <c r="AE1577" i="5"/>
  <c r="AD1577" i="5"/>
  <c r="AC1577" i="5"/>
  <c r="AH1577" i="5" s="1"/>
  <c r="A1577" i="5" s="1"/>
  <c r="AB1577" i="5"/>
  <c r="X1577" i="5"/>
  <c r="U1577" i="5"/>
  <c r="R1577" i="5"/>
  <c r="O1577" i="5"/>
  <c r="L1577" i="5"/>
  <c r="I1577" i="5"/>
  <c r="AE1576" i="5"/>
  <c r="AD1576" i="5"/>
  <c r="AC1576" i="5"/>
  <c r="AI1576" i="5" s="1"/>
  <c r="AB1576" i="5"/>
  <c r="X1576" i="5"/>
  <c r="U1576" i="5"/>
  <c r="R1576" i="5"/>
  <c r="O1576" i="5"/>
  <c r="L1576" i="5"/>
  <c r="I1576" i="5"/>
  <c r="AE1575" i="5"/>
  <c r="AD1575" i="5"/>
  <c r="AC1575" i="5"/>
  <c r="AI1575" i="5" s="1"/>
  <c r="AB1575" i="5"/>
  <c r="X1575" i="5"/>
  <c r="U1575" i="5"/>
  <c r="R1575" i="5"/>
  <c r="O1575" i="5"/>
  <c r="L1575" i="5"/>
  <c r="I1575" i="5"/>
  <c r="AE1574" i="5"/>
  <c r="AD1574" i="5"/>
  <c r="AC1574" i="5"/>
  <c r="AB1574" i="5"/>
  <c r="X1574" i="5"/>
  <c r="U1574" i="5"/>
  <c r="R1574" i="5"/>
  <c r="O1574" i="5"/>
  <c r="L1574" i="5"/>
  <c r="I1574" i="5"/>
  <c r="AE1573" i="5"/>
  <c r="AD1573" i="5"/>
  <c r="AC1573" i="5"/>
  <c r="AI1573" i="5" s="1"/>
  <c r="AB1573" i="5"/>
  <c r="X1573" i="5"/>
  <c r="U1573" i="5"/>
  <c r="R1573" i="5"/>
  <c r="O1573" i="5"/>
  <c r="L1573" i="5"/>
  <c r="I1573" i="5"/>
  <c r="AE1572" i="5"/>
  <c r="AD1572" i="5"/>
  <c r="AC1572" i="5"/>
  <c r="AB1572" i="5"/>
  <c r="X1572" i="5"/>
  <c r="U1572" i="5"/>
  <c r="R1572" i="5"/>
  <c r="O1572" i="5"/>
  <c r="L1572" i="5"/>
  <c r="I1572" i="5"/>
  <c r="AE1571" i="5"/>
  <c r="AD1571" i="5"/>
  <c r="AF1571" i="5" s="1"/>
  <c r="AC1571" i="5"/>
  <c r="AH1571" i="5" s="1"/>
  <c r="AB1571" i="5"/>
  <c r="X1571" i="5"/>
  <c r="U1571" i="5"/>
  <c r="R1571" i="5"/>
  <c r="O1571" i="5"/>
  <c r="L1571" i="5"/>
  <c r="I1571" i="5"/>
  <c r="A1571" i="5"/>
  <c r="AH1570" i="5"/>
  <c r="A1570" i="5" s="1"/>
  <c r="AE1570" i="5"/>
  <c r="AD1570" i="5"/>
  <c r="AC1570" i="5"/>
  <c r="AI1570" i="5" s="1"/>
  <c r="AB1570" i="5"/>
  <c r="X1570" i="5"/>
  <c r="U1570" i="5"/>
  <c r="R1570" i="5"/>
  <c r="O1570" i="5"/>
  <c r="L1570" i="5"/>
  <c r="I1570" i="5"/>
  <c r="AE1569" i="5"/>
  <c r="AD1569" i="5"/>
  <c r="AC1569" i="5"/>
  <c r="AH1569" i="5" s="1"/>
  <c r="A1569" i="5" s="1"/>
  <c r="AB1569" i="5"/>
  <c r="X1569" i="5"/>
  <c r="U1569" i="5"/>
  <c r="R1569" i="5"/>
  <c r="O1569" i="5"/>
  <c r="L1569" i="5"/>
  <c r="I1569" i="5"/>
  <c r="AE1568" i="5"/>
  <c r="AD1568" i="5"/>
  <c r="AC1568" i="5"/>
  <c r="AB1568" i="5"/>
  <c r="X1568" i="5"/>
  <c r="U1568" i="5"/>
  <c r="R1568" i="5"/>
  <c r="O1568" i="5"/>
  <c r="L1568" i="5"/>
  <c r="I1568" i="5"/>
  <c r="AE1567" i="5"/>
  <c r="AD1567" i="5"/>
  <c r="AC1567" i="5"/>
  <c r="AI1567" i="5" s="1"/>
  <c r="AB1567" i="5"/>
  <c r="X1567" i="5"/>
  <c r="U1567" i="5"/>
  <c r="R1567" i="5"/>
  <c r="O1567" i="5"/>
  <c r="L1567" i="5"/>
  <c r="I1567" i="5"/>
  <c r="AE1566" i="5"/>
  <c r="AD1566" i="5"/>
  <c r="AC1566" i="5"/>
  <c r="AH1566" i="5" s="1"/>
  <c r="A1566" i="5" s="1"/>
  <c r="AB1566" i="5"/>
  <c r="X1566" i="5"/>
  <c r="U1566" i="5"/>
  <c r="R1566" i="5"/>
  <c r="O1566" i="5"/>
  <c r="L1566" i="5"/>
  <c r="I1566" i="5"/>
  <c r="AE1565" i="5"/>
  <c r="AD1565" i="5"/>
  <c r="AC1565" i="5"/>
  <c r="AB1565" i="5"/>
  <c r="X1565" i="5"/>
  <c r="U1565" i="5"/>
  <c r="R1565" i="5"/>
  <c r="O1565" i="5"/>
  <c r="L1565" i="5"/>
  <c r="I1565" i="5"/>
  <c r="AE1564" i="5"/>
  <c r="AD1564" i="5"/>
  <c r="AC1564" i="5"/>
  <c r="AB1564" i="5"/>
  <c r="X1564" i="5"/>
  <c r="U1564" i="5"/>
  <c r="R1564" i="5"/>
  <c r="O1564" i="5"/>
  <c r="L1564" i="5"/>
  <c r="I1564" i="5"/>
  <c r="AE1563" i="5"/>
  <c r="AD1563" i="5"/>
  <c r="AC1563" i="5"/>
  <c r="AH1563" i="5" s="1"/>
  <c r="AB1563" i="5"/>
  <c r="X1563" i="5"/>
  <c r="U1563" i="5"/>
  <c r="R1563" i="5"/>
  <c r="O1563" i="5"/>
  <c r="L1563" i="5"/>
  <c r="I1563" i="5"/>
  <c r="A1563" i="5"/>
  <c r="AE1562" i="5"/>
  <c r="AD1562" i="5"/>
  <c r="AC1562" i="5"/>
  <c r="AI1562" i="5" s="1"/>
  <c r="AB1562" i="5"/>
  <c r="X1562" i="5"/>
  <c r="U1562" i="5"/>
  <c r="R1562" i="5"/>
  <c r="O1562" i="5"/>
  <c r="L1562" i="5"/>
  <c r="I1562" i="5"/>
  <c r="AE1561" i="5"/>
  <c r="AD1561" i="5"/>
  <c r="AC1561" i="5"/>
  <c r="AB1561" i="5"/>
  <c r="X1561" i="5"/>
  <c r="U1561" i="5"/>
  <c r="R1561" i="5"/>
  <c r="O1561" i="5"/>
  <c r="L1561" i="5"/>
  <c r="I1561" i="5"/>
  <c r="AE1560" i="5"/>
  <c r="AD1560" i="5"/>
  <c r="AC1560" i="5"/>
  <c r="AI1560" i="5" s="1"/>
  <c r="AB1560" i="5"/>
  <c r="X1560" i="5"/>
  <c r="U1560" i="5"/>
  <c r="R1560" i="5"/>
  <c r="O1560" i="5"/>
  <c r="L1560" i="5"/>
  <c r="I1560" i="5"/>
  <c r="AE1559" i="5"/>
  <c r="AD1559" i="5"/>
  <c r="AC1559" i="5"/>
  <c r="AI1559" i="5" s="1"/>
  <c r="AB1559" i="5"/>
  <c r="X1559" i="5"/>
  <c r="U1559" i="5"/>
  <c r="R1559" i="5"/>
  <c r="O1559" i="5"/>
  <c r="L1559" i="5"/>
  <c r="I1559" i="5"/>
  <c r="AE1558" i="5"/>
  <c r="AD1558" i="5"/>
  <c r="AC1558" i="5"/>
  <c r="AH1558" i="5" s="1"/>
  <c r="A1558" i="5" s="1"/>
  <c r="AB1558" i="5"/>
  <c r="X1558" i="5"/>
  <c r="U1558" i="5"/>
  <c r="R1558" i="5"/>
  <c r="O1558" i="5"/>
  <c r="L1558" i="5"/>
  <c r="I1558" i="5"/>
  <c r="AE1557" i="5"/>
  <c r="AD1557" i="5"/>
  <c r="AC1557" i="5"/>
  <c r="AI1557" i="5" s="1"/>
  <c r="AB1557" i="5"/>
  <c r="X1557" i="5"/>
  <c r="U1557" i="5"/>
  <c r="R1557" i="5"/>
  <c r="O1557" i="5"/>
  <c r="L1557" i="5"/>
  <c r="I1557" i="5"/>
  <c r="AE1556" i="5"/>
  <c r="AD1556" i="5"/>
  <c r="AC1556" i="5"/>
  <c r="AB1556" i="5"/>
  <c r="X1556" i="5"/>
  <c r="U1556" i="5"/>
  <c r="R1556" i="5"/>
  <c r="O1556" i="5"/>
  <c r="L1556" i="5"/>
  <c r="I1556" i="5"/>
  <c r="AE1555" i="5"/>
  <c r="AD1555" i="5"/>
  <c r="AC1555" i="5"/>
  <c r="AB1555" i="5"/>
  <c r="X1555" i="5"/>
  <c r="U1555" i="5"/>
  <c r="R1555" i="5"/>
  <c r="O1555" i="5"/>
  <c r="L1555" i="5"/>
  <c r="I1555" i="5"/>
  <c r="AE1554" i="5"/>
  <c r="AD1554" i="5"/>
  <c r="AC1554" i="5"/>
  <c r="AI1554" i="5" s="1"/>
  <c r="AB1554" i="5"/>
  <c r="X1554" i="5"/>
  <c r="U1554" i="5"/>
  <c r="R1554" i="5"/>
  <c r="O1554" i="5"/>
  <c r="L1554" i="5"/>
  <c r="I1554" i="5"/>
  <c r="AE1553" i="5"/>
  <c r="AD1553" i="5"/>
  <c r="AC1553" i="5"/>
  <c r="AH1553" i="5" s="1"/>
  <c r="A1553" i="5" s="1"/>
  <c r="AB1553" i="5"/>
  <c r="X1553" i="5"/>
  <c r="U1553" i="5"/>
  <c r="R1553" i="5"/>
  <c r="O1553" i="5"/>
  <c r="L1553" i="5"/>
  <c r="I1553" i="5"/>
  <c r="AE1552" i="5"/>
  <c r="AD1552" i="5"/>
  <c r="AC1552" i="5"/>
  <c r="AI1552" i="5" s="1"/>
  <c r="AB1552" i="5"/>
  <c r="X1552" i="5"/>
  <c r="U1552" i="5"/>
  <c r="R1552" i="5"/>
  <c r="O1552" i="5"/>
  <c r="L1552" i="5"/>
  <c r="I1552" i="5"/>
  <c r="AI1551" i="5"/>
  <c r="AE1551" i="5"/>
  <c r="AD1551" i="5"/>
  <c r="AF1551" i="5" s="1"/>
  <c r="AC1551" i="5"/>
  <c r="AH1551" i="5" s="1"/>
  <c r="A1551" i="5" s="1"/>
  <c r="AB1551" i="5"/>
  <c r="X1551" i="5"/>
  <c r="U1551" i="5"/>
  <c r="R1551" i="5"/>
  <c r="O1551" i="5"/>
  <c r="L1551" i="5"/>
  <c r="I1551" i="5"/>
  <c r="AE1550" i="5"/>
  <c r="AD1550" i="5"/>
  <c r="AC1550" i="5"/>
  <c r="AH1550" i="5" s="1"/>
  <c r="A1550" i="5" s="1"/>
  <c r="AB1550" i="5"/>
  <c r="X1550" i="5"/>
  <c r="U1550" i="5"/>
  <c r="R1550" i="5"/>
  <c r="O1550" i="5"/>
  <c r="L1550" i="5"/>
  <c r="I1550" i="5"/>
  <c r="AH1549" i="5"/>
  <c r="A1549" i="5" s="1"/>
  <c r="AE1549" i="5"/>
  <c r="AD1549" i="5"/>
  <c r="AC1549" i="5"/>
  <c r="AI1549" i="5" s="1"/>
  <c r="AB1549" i="5"/>
  <c r="X1549" i="5"/>
  <c r="U1549" i="5"/>
  <c r="R1549" i="5"/>
  <c r="O1549" i="5"/>
  <c r="L1549" i="5"/>
  <c r="I1549" i="5"/>
  <c r="AE1548" i="5"/>
  <c r="AD1548" i="5"/>
  <c r="AC1548" i="5"/>
  <c r="AB1548" i="5"/>
  <c r="X1548" i="5"/>
  <c r="U1548" i="5"/>
  <c r="R1548" i="5"/>
  <c r="O1548" i="5"/>
  <c r="L1548" i="5"/>
  <c r="I1548" i="5"/>
  <c r="AE1547" i="5"/>
  <c r="AD1547" i="5"/>
  <c r="AC1547" i="5"/>
  <c r="AH1547" i="5" s="1"/>
  <c r="AB1547" i="5"/>
  <c r="X1547" i="5"/>
  <c r="U1547" i="5"/>
  <c r="R1547" i="5"/>
  <c r="O1547" i="5"/>
  <c r="L1547" i="5"/>
  <c r="I1547" i="5"/>
  <c r="A1547" i="5"/>
  <c r="AE1546" i="5"/>
  <c r="AD1546" i="5"/>
  <c r="AC1546" i="5"/>
  <c r="AI1546" i="5" s="1"/>
  <c r="AB1546" i="5"/>
  <c r="X1546" i="5"/>
  <c r="U1546" i="5"/>
  <c r="R1546" i="5"/>
  <c r="O1546" i="5"/>
  <c r="L1546" i="5"/>
  <c r="I1546" i="5"/>
  <c r="AE1545" i="5"/>
  <c r="AD1545" i="5"/>
  <c r="AC1545" i="5"/>
  <c r="AH1545" i="5" s="1"/>
  <c r="A1545" i="5" s="1"/>
  <c r="AB1545" i="5"/>
  <c r="X1545" i="5"/>
  <c r="U1545" i="5"/>
  <c r="R1545" i="5"/>
  <c r="O1545" i="5"/>
  <c r="L1545" i="5"/>
  <c r="I1545" i="5"/>
  <c r="AE1544" i="5"/>
  <c r="AD1544" i="5"/>
  <c r="AC1544" i="5"/>
  <c r="AI1544" i="5" s="1"/>
  <c r="AB1544" i="5"/>
  <c r="X1544" i="5"/>
  <c r="U1544" i="5"/>
  <c r="R1544" i="5"/>
  <c r="O1544" i="5"/>
  <c r="L1544" i="5"/>
  <c r="I1544" i="5"/>
  <c r="AE1543" i="5"/>
  <c r="AD1543" i="5"/>
  <c r="AC1543" i="5"/>
  <c r="AI1543" i="5" s="1"/>
  <c r="AB1543" i="5"/>
  <c r="X1543" i="5"/>
  <c r="U1543" i="5"/>
  <c r="R1543" i="5"/>
  <c r="O1543" i="5"/>
  <c r="L1543" i="5"/>
  <c r="I1543" i="5"/>
  <c r="AE1542" i="5"/>
  <c r="AD1542" i="5"/>
  <c r="AC1542" i="5"/>
  <c r="AH1542" i="5" s="1"/>
  <c r="A1542" i="5" s="1"/>
  <c r="AB1542" i="5"/>
  <c r="X1542" i="5"/>
  <c r="U1542" i="5"/>
  <c r="R1542" i="5"/>
  <c r="O1542" i="5"/>
  <c r="L1542" i="5"/>
  <c r="I1542" i="5"/>
  <c r="AE1541" i="5"/>
  <c r="AD1541" i="5"/>
  <c r="AC1541" i="5"/>
  <c r="AI1541" i="5" s="1"/>
  <c r="AB1541" i="5"/>
  <c r="X1541" i="5"/>
  <c r="U1541" i="5"/>
  <c r="R1541" i="5"/>
  <c r="O1541" i="5"/>
  <c r="L1541" i="5"/>
  <c r="I1541" i="5"/>
  <c r="AE1540" i="5"/>
  <c r="AD1540" i="5"/>
  <c r="AC1540" i="5"/>
  <c r="AB1540" i="5"/>
  <c r="X1540" i="5"/>
  <c r="U1540" i="5"/>
  <c r="R1540" i="5"/>
  <c r="O1540" i="5"/>
  <c r="L1540" i="5"/>
  <c r="I1540" i="5"/>
  <c r="AE1539" i="5"/>
  <c r="AD1539" i="5"/>
  <c r="AC1539" i="5"/>
  <c r="AH1539" i="5" s="1"/>
  <c r="AB1539" i="5"/>
  <c r="X1539" i="5"/>
  <c r="U1539" i="5"/>
  <c r="R1539" i="5"/>
  <c r="O1539" i="5"/>
  <c r="L1539" i="5"/>
  <c r="I1539" i="5"/>
  <c r="A1539" i="5"/>
  <c r="AE1538" i="5"/>
  <c r="AD1538" i="5"/>
  <c r="AC1538" i="5"/>
  <c r="AI1538" i="5" s="1"/>
  <c r="AB1538" i="5"/>
  <c r="X1538" i="5"/>
  <c r="U1538" i="5"/>
  <c r="R1538" i="5"/>
  <c r="O1538" i="5"/>
  <c r="L1538" i="5"/>
  <c r="I1538" i="5"/>
  <c r="AE1537" i="5"/>
  <c r="AD1537" i="5"/>
  <c r="AC1537" i="5"/>
  <c r="AH1537" i="5" s="1"/>
  <c r="A1537" i="5" s="1"/>
  <c r="AB1537" i="5"/>
  <c r="X1537" i="5"/>
  <c r="U1537" i="5"/>
  <c r="R1537" i="5"/>
  <c r="O1537" i="5"/>
  <c r="L1537" i="5"/>
  <c r="I1537" i="5"/>
  <c r="AE1536" i="5"/>
  <c r="AD1536" i="5"/>
  <c r="AC1536" i="5"/>
  <c r="AI1536" i="5" s="1"/>
  <c r="AB1536" i="5"/>
  <c r="X1536" i="5"/>
  <c r="U1536" i="5"/>
  <c r="R1536" i="5"/>
  <c r="O1536" i="5"/>
  <c r="L1536" i="5"/>
  <c r="I1536" i="5"/>
  <c r="AH1535" i="5"/>
  <c r="A1535" i="5" s="1"/>
  <c r="AE1535" i="5"/>
  <c r="AD1535" i="5"/>
  <c r="AF1535" i="5" s="1"/>
  <c r="AC1535" i="5"/>
  <c r="AI1535" i="5" s="1"/>
  <c r="AB1535" i="5"/>
  <c r="X1535" i="5"/>
  <c r="U1535" i="5"/>
  <c r="R1535" i="5"/>
  <c r="O1535" i="5"/>
  <c r="L1535" i="5"/>
  <c r="I1535" i="5"/>
  <c r="AE1534" i="5"/>
  <c r="AD1534" i="5"/>
  <c r="AC1534" i="5"/>
  <c r="AH1534" i="5" s="1"/>
  <c r="A1534" i="5" s="1"/>
  <c r="AB1534" i="5"/>
  <c r="X1534" i="5"/>
  <c r="U1534" i="5"/>
  <c r="R1534" i="5"/>
  <c r="O1534" i="5"/>
  <c r="L1534" i="5"/>
  <c r="I1534" i="5"/>
  <c r="AE1533" i="5"/>
  <c r="AD1533" i="5"/>
  <c r="AC1533" i="5"/>
  <c r="AI1533" i="5" s="1"/>
  <c r="AB1533" i="5"/>
  <c r="X1533" i="5"/>
  <c r="U1533" i="5"/>
  <c r="R1533" i="5"/>
  <c r="O1533" i="5"/>
  <c r="L1533" i="5"/>
  <c r="I1533" i="5"/>
  <c r="AE1532" i="5"/>
  <c r="AD1532" i="5"/>
  <c r="AC1532" i="5"/>
  <c r="AB1532" i="5"/>
  <c r="X1532" i="5"/>
  <c r="U1532" i="5"/>
  <c r="R1532" i="5"/>
  <c r="O1532" i="5"/>
  <c r="L1532" i="5"/>
  <c r="I1532" i="5"/>
  <c r="AE1531" i="5"/>
  <c r="AD1531" i="5"/>
  <c r="AC1531" i="5"/>
  <c r="AH1531" i="5" s="1"/>
  <c r="AB1531" i="5"/>
  <c r="X1531" i="5"/>
  <c r="U1531" i="5"/>
  <c r="R1531" i="5"/>
  <c r="O1531" i="5"/>
  <c r="L1531" i="5"/>
  <c r="I1531" i="5"/>
  <c r="A1531" i="5"/>
  <c r="AE1530" i="5"/>
  <c r="AD1530" i="5"/>
  <c r="AC1530" i="5"/>
  <c r="AB1530" i="5"/>
  <c r="X1530" i="5"/>
  <c r="U1530" i="5"/>
  <c r="R1530" i="5"/>
  <c r="O1530" i="5"/>
  <c r="L1530" i="5"/>
  <c r="I1530" i="5"/>
  <c r="AE1529" i="5"/>
  <c r="AD1529" i="5"/>
  <c r="AC1529" i="5"/>
  <c r="AH1529" i="5" s="1"/>
  <c r="A1529" i="5" s="1"/>
  <c r="AB1529" i="5"/>
  <c r="X1529" i="5"/>
  <c r="U1529" i="5"/>
  <c r="R1529" i="5"/>
  <c r="O1529" i="5"/>
  <c r="L1529" i="5"/>
  <c r="I1529" i="5"/>
  <c r="AE1528" i="5"/>
  <c r="AD1528" i="5"/>
  <c r="AC1528" i="5"/>
  <c r="AI1528" i="5" s="1"/>
  <c r="AB1528" i="5"/>
  <c r="X1528" i="5"/>
  <c r="U1528" i="5"/>
  <c r="R1528" i="5"/>
  <c r="O1528" i="5"/>
  <c r="L1528" i="5"/>
  <c r="I1528" i="5"/>
  <c r="AE1527" i="5"/>
  <c r="AD1527" i="5"/>
  <c r="AC1527" i="5"/>
  <c r="AB1527" i="5"/>
  <c r="X1527" i="5"/>
  <c r="U1527" i="5"/>
  <c r="R1527" i="5"/>
  <c r="O1527" i="5"/>
  <c r="L1527" i="5"/>
  <c r="I1527" i="5"/>
  <c r="AI1526" i="5"/>
  <c r="AE1526" i="5"/>
  <c r="AD1526" i="5"/>
  <c r="AC1526" i="5"/>
  <c r="AH1526" i="5" s="1"/>
  <c r="A1526" i="5" s="1"/>
  <c r="AB1526" i="5"/>
  <c r="X1526" i="5"/>
  <c r="U1526" i="5"/>
  <c r="R1526" i="5"/>
  <c r="O1526" i="5"/>
  <c r="L1526" i="5"/>
  <c r="I1526" i="5"/>
  <c r="AE1525" i="5"/>
  <c r="AD1525" i="5"/>
  <c r="AC1525" i="5"/>
  <c r="AI1525" i="5" s="1"/>
  <c r="AB1525" i="5"/>
  <c r="X1525" i="5"/>
  <c r="U1525" i="5"/>
  <c r="R1525" i="5"/>
  <c r="O1525" i="5"/>
  <c r="L1525" i="5"/>
  <c r="I1525" i="5"/>
  <c r="AE1524" i="5"/>
  <c r="AD1524" i="5"/>
  <c r="AC1524" i="5"/>
  <c r="AB1524" i="5"/>
  <c r="X1524" i="5"/>
  <c r="U1524" i="5"/>
  <c r="R1524" i="5"/>
  <c r="O1524" i="5"/>
  <c r="L1524" i="5"/>
  <c r="I1524" i="5"/>
  <c r="AE1523" i="5"/>
  <c r="AD1523" i="5"/>
  <c r="AC1523" i="5"/>
  <c r="AB1523" i="5"/>
  <c r="X1523" i="5"/>
  <c r="U1523" i="5"/>
  <c r="R1523" i="5"/>
  <c r="O1523" i="5"/>
  <c r="L1523" i="5"/>
  <c r="I1523" i="5"/>
  <c r="AH1522" i="5"/>
  <c r="A1522" i="5" s="1"/>
  <c r="AE1522" i="5"/>
  <c r="AD1522" i="5"/>
  <c r="AC1522" i="5"/>
  <c r="AI1522" i="5" s="1"/>
  <c r="AB1522" i="5"/>
  <c r="X1522" i="5"/>
  <c r="U1522" i="5"/>
  <c r="R1522" i="5"/>
  <c r="O1522" i="5"/>
  <c r="L1522" i="5"/>
  <c r="I1522" i="5"/>
  <c r="AE1521" i="5"/>
  <c r="AD1521" i="5"/>
  <c r="AC1521" i="5"/>
  <c r="AH1521" i="5" s="1"/>
  <c r="AB1521" i="5"/>
  <c r="X1521" i="5"/>
  <c r="U1521" i="5"/>
  <c r="R1521" i="5"/>
  <c r="O1521" i="5"/>
  <c r="L1521" i="5"/>
  <c r="I1521" i="5"/>
  <c r="A1521" i="5"/>
  <c r="AE1520" i="5"/>
  <c r="AD1520" i="5"/>
  <c r="AC1520" i="5"/>
  <c r="AI1520" i="5" s="1"/>
  <c r="AB1520" i="5"/>
  <c r="X1520" i="5"/>
  <c r="U1520" i="5"/>
  <c r="R1520" i="5"/>
  <c r="O1520" i="5"/>
  <c r="L1520" i="5"/>
  <c r="I1520" i="5"/>
  <c r="AE1519" i="5"/>
  <c r="AD1519" i="5"/>
  <c r="AC1519" i="5"/>
  <c r="AI1519" i="5" s="1"/>
  <c r="AB1519" i="5"/>
  <c r="X1519" i="5"/>
  <c r="U1519" i="5"/>
  <c r="R1519" i="5"/>
  <c r="O1519" i="5"/>
  <c r="L1519" i="5"/>
  <c r="I1519" i="5"/>
  <c r="AE1518" i="5"/>
  <c r="AD1518" i="5"/>
  <c r="AC1518" i="5"/>
  <c r="AB1518" i="5"/>
  <c r="X1518" i="5"/>
  <c r="U1518" i="5"/>
  <c r="R1518" i="5"/>
  <c r="O1518" i="5"/>
  <c r="L1518" i="5"/>
  <c r="I1518" i="5"/>
  <c r="AE1517" i="5"/>
  <c r="AD1517" i="5"/>
  <c r="AF1517" i="5" s="1"/>
  <c r="AC1517" i="5"/>
  <c r="AI1517" i="5" s="1"/>
  <c r="AB1517" i="5"/>
  <c r="X1517" i="5"/>
  <c r="U1517" i="5"/>
  <c r="R1517" i="5"/>
  <c r="O1517" i="5"/>
  <c r="L1517" i="5"/>
  <c r="I1517" i="5"/>
  <c r="AE1516" i="5"/>
  <c r="AD1516" i="5"/>
  <c r="AC1516" i="5"/>
  <c r="AB1516" i="5"/>
  <c r="X1516" i="5"/>
  <c r="U1516" i="5"/>
  <c r="R1516" i="5"/>
  <c r="O1516" i="5"/>
  <c r="L1516" i="5"/>
  <c r="I1516" i="5"/>
  <c r="AE1515" i="5"/>
  <c r="AD1515" i="5"/>
  <c r="AC1515" i="5"/>
  <c r="AH1515" i="5" s="1"/>
  <c r="AB1515" i="5"/>
  <c r="X1515" i="5"/>
  <c r="U1515" i="5"/>
  <c r="R1515" i="5"/>
  <c r="O1515" i="5"/>
  <c r="L1515" i="5"/>
  <c r="I1515" i="5"/>
  <c r="A1515" i="5"/>
  <c r="AE1514" i="5"/>
  <c r="AD1514" i="5"/>
  <c r="AC1514" i="5"/>
  <c r="AB1514" i="5"/>
  <c r="X1514" i="5"/>
  <c r="U1514" i="5"/>
  <c r="R1514" i="5"/>
  <c r="O1514" i="5"/>
  <c r="L1514" i="5"/>
  <c r="I1514" i="5"/>
  <c r="AE1513" i="5"/>
  <c r="AD1513" i="5"/>
  <c r="AC1513" i="5"/>
  <c r="AH1513" i="5" s="1"/>
  <c r="AB1513" i="5"/>
  <c r="X1513" i="5"/>
  <c r="U1513" i="5"/>
  <c r="R1513" i="5"/>
  <c r="O1513" i="5"/>
  <c r="L1513" i="5"/>
  <c r="I1513" i="5"/>
  <c r="A1513" i="5"/>
  <c r="AE1512" i="5"/>
  <c r="AD1512" i="5"/>
  <c r="AC1512" i="5"/>
  <c r="AI1512" i="5" s="1"/>
  <c r="AB1512" i="5"/>
  <c r="X1512" i="5"/>
  <c r="U1512" i="5"/>
  <c r="R1512" i="5"/>
  <c r="O1512" i="5"/>
  <c r="L1512" i="5"/>
  <c r="I1512" i="5"/>
  <c r="AE1511" i="5"/>
  <c r="AD1511" i="5"/>
  <c r="AC1511" i="5"/>
  <c r="AB1511" i="5"/>
  <c r="X1511" i="5"/>
  <c r="U1511" i="5"/>
  <c r="R1511" i="5"/>
  <c r="O1511" i="5"/>
  <c r="L1511" i="5"/>
  <c r="I1511" i="5"/>
  <c r="AE1510" i="5"/>
  <c r="AD1510" i="5"/>
  <c r="AC1510" i="5"/>
  <c r="AH1510" i="5" s="1"/>
  <c r="A1510" i="5" s="1"/>
  <c r="AB1510" i="5"/>
  <c r="X1510" i="5"/>
  <c r="U1510" i="5"/>
  <c r="R1510" i="5"/>
  <c r="O1510" i="5"/>
  <c r="L1510" i="5"/>
  <c r="I1510" i="5"/>
  <c r="AE1509" i="5"/>
  <c r="AD1509" i="5"/>
  <c r="AC1509" i="5"/>
  <c r="AI1509" i="5" s="1"/>
  <c r="AB1509" i="5"/>
  <c r="X1509" i="5"/>
  <c r="U1509" i="5"/>
  <c r="R1509" i="5"/>
  <c r="O1509" i="5"/>
  <c r="L1509" i="5"/>
  <c r="I1509" i="5"/>
  <c r="AE1508" i="5"/>
  <c r="AD1508" i="5"/>
  <c r="AC1508" i="5"/>
  <c r="AB1508" i="5"/>
  <c r="X1508" i="5"/>
  <c r="U1508" i="5"/>
  <c r="R1508" i="5"/>
  <c r="O1508" i="5"/>
  <c r="L1508" i="5"/>
  <c r="I1508" i="5"/>
  <c r="AE1507" i="5"/>
  <c r="AD1507" i="5"/>
  <c r="AC1507" i="5"/>
  <c r="AH1507" i="5" s="1"/>
  <c r="AB1507" i="5"/>
  <c r="X1507" i="5"/>
  <c r="U1507" i="5"/>
  <c r="R1507" i="5"/>
  <c r="O1507" i="5"/>
  <c r="L1507" i="5"/>
  <c r="I1507" i="5"/>
  <c r="A1507" i="5"/>
  <c r="AE1506" i="5"/>
  <c r="AD1506" i="5"/>
  <c r="AC1506" i="5"/>
  <c r="AI1506" i="5" s="1"/>
  <c r="AB1506" i="5"/>
  <c r="X1506" i="5"/>
  <c r="U1506" i="5"/>
  <c r="R1506" i="5"/>
  <c r="O1506" i="5"/>
  <c r="L1506" i="5"/>
  <c r="I1506" i="5"/>
  <c r="AE1505" i="5"/>
  <c r="AD1505" i="5"/>
  <c r="AC1505" i="5"/>
  <c r="AH1505" i="5" s="1"/>
  <c r="AB1505" i="5"/>
  <c r="X1505" i="5"/>
  <c r="U1505" i="5"/>
  <c r="R1505" i="5"/>
  <c r="O1505" i="5"/>
  <c r="L1505" i="5"/>
  <c r="I1505" i="5"/>
  <c r="A1505" i="5"/>
  <c r="AE1504" i="5"/>
  <c r="AD1504" i="5"/>
  <c r="AC1504" i="5"/>
  <c r="AI1504" i="5" s="1"/>
  <c r="AB1504" i="5"/>
  <c r="X1504" i="5"/>
  <c r="U1504" i="5"/>
  <c r="Y1504" i="5" s="1"/>
  <c r="AG1504" i="5" s="1"/>
  <c r="R1504" i="5"/>
  <c r="O1504" i="5"/>
  <c r="L1504" i="5"/>
  <c r="I1504" i="5"/>
  <c r="AE1503" i="5"/>
  <c r="AD1503" i="5"/>
  <c r="AC1503" i="5"/>
  <c r="AI1503" i="5" s="1"/>
  <c r="AB1503" i="5"/>
  <c r="X1503" i="5"/>
  <c r="U1503" i="5"/>
  <c r="R1503" i="5"/>
  <c r="O1503" i="5"/>
  <c r="L1503" i="5"/>
  <c r="I1503" i="5"/>
  <c r="AE1502" i="5"/>
  <c r="AD1502" i="5"/>
  <c r="AC1502" i="5"/>
  <c r="AI1502" i="5" s="1"/>
  <c r="AB1502" i="5"/>
  <c r="X1502" i="5"/>
  <c r="U1502" i="5"/>
  <c r="R1502" i="5"/>
  <c r="O1502" i="5"/>
  <c r="L1502" i="5"/>
  <c r="I1502" i="5"/>
  <c r="AH1501" i="5"/>
  <c r="A1501" i="5" s="1"/>
  <c r="AE1501" i="5"/>
  <c r="AD1501" i="5"/>
  <c r="AC1501" i="5"/>
  <c r="AI1501" i="5" s="1"/>
  <c r="AB1501" i="5"/>
  <c r="X1501" i="5"/>
  <c r="U1501" i="5"/>
  <c r="R1501" i="5"/>
  <c r="O1501" i="5"/>
  <c r="L1501" i="5"/>
  <c r="I1501" i="5"/>
  <c r="AE1500" i="5"/>
  <c r="AD1500" i="5"/>
  <c r="AC1500" i="5"/>
  <c r="AB1500" i="5"/>
  <c r="X1500" i="5"/>
  <c r="U1500" i="5"/>
  <c r="R1500" i="5"/>
  <c r="O1500" i="5"/>
  <c r="L1500" i="5"/>
  <c r="I1500" i="5"/>
  <c r="AE1499" i="5"/>
  <c r="AD1499" i="5"/>
  <c r="AC1499" i="5"/>
  <c r="AH1499" i="5" s="1"/>
  <c r="AB1499" i="5"/>
  <c r="X1499" i="5"/>
  <c r="U1499" i="5"/>
  <c r="R1499" i="5"/>
  <c r="O1499" i="5"/>
  <c r="L1499" i="5"/>
  <c r="I1499" i="5"/>
  <c r="A1499" i="5"/>
  <c r="AE1498" i="5"/>
  <c r="AD1498" i="5"/>
  <c r="AC1498" i="5"/>
  <c r="AI1498" i="5" s="1"/>
  <c r="AB1498" i="5"/>
  <c r="X1498" i="5"/>
  <c r="U1498" i="5"/>
  <c r="R1498" i="5"/>
  <c r="O1498" i="5"/>
  <c r="L1498" i="5"/>
  <c r="I1498" i="5"/>
  <c r="AE1497" i="5"/>
  <c r="AD1497" i="5"/>
  <c r="AC1497" i="5"/>
  <c r="AH1497" i="5" s="1"/>
  <c r="AB1497" i="5"/>
  <c r="X1497" i="5"/>
  <c r="U1497" i="5"/>
  <c r="R1497" i="5"/>
  <c r="O1497" i="5"/>
  <c r="L1497" i="5"/>
  <c r="I1497" i="5"/>
  <c r="A1497" i="5"/>
  <c r="AE1496" i="5"/>
  <c r="AD1496" i="5"/>
  <c r="AC1496" i="5"/>
  <c r="AI1496" i="5" s="1"/>
  <c r="AB1496" i="5"/>
  <c r="X1496" i="5"/>
  <c r="U1496" i="5"/>
  <c r="R1496" i="5"/>
  <c r="O1496" i="5"/>
  <c r="L1496" i="5"/>
  <c r="I1496" i="5"/>
  <c r="AE1495" i="5"/>
  <c r="AD1495" i="5"/>
  <c r="AC1495" i="5"/>
  <c r="AH1495" i="5" s="1"/>
  <c r="A1495" i="5" s="1"/>
  <c r="AB1495" i="5"/>
  <c r="X1495" i="5"/>
  <c r="U1495" i="5"/>
  <c r="R1495" i="5"/>
  <c r="O1495" i="5"/>
  <c r="L1495" i="5"/>
  <c r="I1495" i="5"/>
  <c r="AE1494" i="5"/>
  <c r="AD1494" i="5"/>
  <c r="AC1494" i="5"/>
  <c r="AI1494" i="5" s="1"/>
  <c r="AB1494" i="5"/>
  <c r="X1494" i="5"/>
  <c r="U1494" i="5"/>
  <c r="R1494" i="5"/>
  <c r="O1494" i="5"/>
  <c r="L1494" i="5"/>
  <c r="I1494" i="5"/>
  <c r="AE1493" i="5"/>
  <c r="AD1493" i="5"/>
  <c r="AC1493" i="5"/>
  <c r="AI1493" i="5" s="1"/>
  <c r="AB1493" i="5"/>
  <c r="X1493" i="5"/>
  <c r="U1493" i="5"/>
  <c r="R1493" i="5"/>
  <c r="O1493" i="5"/>
  <c r="L1493" i="5"/>
  <c r="I1493" i="5"/>
  <c r="AE1492" i="5"/>
  <c r="AD1492" i="5"/>
  <c r="AC1492" i="5"/>
  <c r="AB1492" i="5"/>
  <c r="X1492" i="5"/>
  <c r="U1492" i="5"/>
  <c r="R1492" i="5"/>
  <c r="O1492" i="5"/>
  <c r="L1492" i="5"/>
  <c r="I1492" i="5"/>
  <c r="AI1491" i="5"/>
  <c r="AE1491" i="5"/>
  <c r="AD1491" i="5"/>
  <c r="AF1491" i="5" s="1"/>
  <c r="AC1491" i="5"/>
  <c r="AH1491" i="5" s="1"/>
  <c r="AB1491" i="5"/>
  <c r="X1491" i="5"/>
  <c r="U1491" i="5"/>
  <c r="R1491" i="5"/>
  <c r="O1491" i="5"/>
  <c r="L1491" i="5"/>
  <c r="I1491" i="5"/>
  <c r="A1491" i="5"/>
  <c r="AE1490" i="5"/>
  <c r="AD1490" i="5"/>
  <c r="AC1490" i="5"/>
  <c r="AB1490" i="5"/>
  <c r="X1490" i="5"/>
  <c r="U1490" i="5"/>
  <c r="R1490" i="5"/>
  <c r="O1490" i="5"/>
  <c r="L1490" i="5"/>
  <c r="I1490" i="5"/>
  <c r="AE1489" i="5"/>
  <c r="AD1489" i="5"/>
  <c r="AC1489" i="5"/>
  <c r="AH1489" i="5" s="1"/>
  <c r="AB1489" i="5"/>
  <c r="X1489" i="5"/>
  <c r="U1489" i="5"/>
  <c r="R1489" i="5"/>
  <c r="O1489" i="5"/>
  <c r="L1489" i="5"/>
  <c r="I1489" i="5"/>
  <c r="A1489" i="5"/>
  <c r="AE1488" i="5"/>
  <c r="AD1488" i="5"/>
  <c r="AC1488" i="5"/>
  <c r="AI1488" i="5" s="1"/>
  <c r="AB1488" i="5"/>
  <c r="X1488" i="5"/>
  <c r="U1488" i="5"/>
  <c r="R1488" i="5"/>
  <c r="O1488" i="5"/>
  <c r="L1488" i="5"/>
  <c r="I1488" i="5"/>
  <c r="AE1487" i="5"/>
  <c r="AD1487" i="5"/>
  <c r="AC1487" i="5"/>
  <c r="AI1487" i="5" s="1"/>
  <c r="AB1487" i="5"/>
  <c r="X1487" i="5"/>
  <c r="U1487" i="5"/>
  <c r="R1487" i="5"/>
  <c r="O1487" i="5"/>
  <c r="L1487" i="5"/>
  <c r="I1487" i="5"/>
  <c r="AE1486" i="5"/>
  <c r="AD1486" i="5"/>
  <c r="AC1486" i="5"/>
  <c r="AB1486" i="5"/>
  <c r="X1486" i="5"/>
  <c r="U1486" i="5"/>
  <c r="R1486" i="5"/>
  <c r="O1486" i="5"/>
  <c r="L1486" i="5"/>
  <c r="I1486" i="5"/>
  <c r="AE1485" i="5"/>
  <c r="AD1485" i="5"/>
  <c r="AF1485" i="5" s="1"/>
  <c r="AC1485" i="5"/>
  <c r="AI1485" i="5" s="1"/>
  <c r="AB1485" i="5"/>
  <c r="X1485" i="5"/>
  <c r="U1485" i="5"/>
  <c r="R1485" i="5"/>
  <c r="O1485" i="5"/>
  <c r="L1485" i="5"/>
  <c r="I1485" i="5"/>
  <c r="AE1484" i="5"/>
  <c r="AD1484" i="5"/>
  <c r="AC1484" i="5"/>
  <c r="AB1484" i="5"/>
  <c r="X1484" i="5"/>
  <c r="U1484" i="5"/>
  <c r="R1484" i="5"/>
  <c r="O1484" i="5"/>
  <c r="L1484" i="5"/>
  <c r="I1484" i="5"/>
  <c r="AI1483" i="5"/>
  <c r="AE1483" i="5"/>
  <c r="AD1483" i="5"/>
  <c r="AF1483" i="5" s="1"/>
  <c r="AC1483" i="5"/>
  <c r="AH1483" i="5" s="1"/>
  <c r="AB1483" i="5"/>
  <c r="X1483" i="5"/>
  <c r="U1483" i="5"/>
  <c r="R1483" i="5"/>
  <c r="O1483" i="5"/>
  <c r="L1483" i="5"/>
  <c r="I1483" i="5"/>
  <c r="A1483" i="5"/>
  <c r="AE1482" i="5"/>
  <c r="AD1482" i="5"/>
  <c r="AC1482" i="5"/>
  <c r="AB1482" i="5"/>
  <c r="X1482" i="5"/>
  <c r="U1482" i="5"/>
  <c r="R1482" i="5"/>
  <c r="O1482" i="5"/>
  <c r="L1482" i="5"/>
  <c r="I1482" i="5"/>
  <c r="AE1481" i="5"/>
  <c r="AD1481" i="5"/>
  <c r="AC1481" i="5"/>
  <c r="AH1481" i="5" s="1"/>
  <c r="AB1481" i="5"/>
  <c r="X1481" i="5"/>
  <c r="U1481" i="5"/>
  <c r="R1481" i="5"/>
  <c r="O1481" i="5"/>
  <c r="L1481" i="5"/>
  <c r="I1481" i="5"/>
  <c r="A1481" i="5"/>
  <c r="AE1480" i="5"/>
  <c r="AD1480" i="5"/>
  <c r="AC1480" i="5"/>
  <c r="AB1480" i="5"/>
  <c r="X1480" i="5"/>
  <c r="U1480" i="5"/>
  <c r="R1480" i="5"/>
  <c r="O1480" i="5"/>
  <c r="L1480" i="5"/>
  <c r="I1480" i="5"/>
  <c r="AI1479" i="5"/>
  <c r="AE1479" i="5"/>
  <c r="AD1479" i="5"/>
  <c r="AF1479" i="5" s="1"/>
  <c r="AC1479" i="5"/>
  <c r="AH1479" i="5" s="1"/>
  <c r="A1479" i="5" s="1"/>
  <c r="AB1479" i="5"/>
  <c r="X1479" i="5"/>
  <c r="U1479" i="5"/>
  <c r="R1479" i="5"/>
  <c r="O1479" i="5"/>
  <c r="L1479" i="5"/>
  <c r="I1479" i="5"/>
  <c r="AE1478" i="5"/>
  <c r="AD1478" i="5"/>
  <c r="AC1478" i="5"/>
  <c r="AI1478" i="5" s="1"/>
  <c r="AB1478" i="5"/>
  <c r="X1478" i="5"/>
  <c r="U1478" i="5"/>
  <c r="R1478" i="5"/>
  <c r="O1478" i="5"/>
  <c r="L1478" i="5"/>
  <c r="I1478" i="5"/>
  <c r="AE1477" i="5"/>
  <c r="AD1477" i="5"/>
  <c r="AC1477" i="5"/>
  <c r="AI1477" i="5" s="1"/>
  <c r="AB1477" i="5"/>
  <c r="X1477" i="5"/>
  <c r="U1477" i="5"/>
  <c r="R1477" i="5"/>
  <c r="O1477" i="5"/>
  <c r="L1477" i="5"/>
  <c r="I1477" i="5"/>
  <c r="AE1476" i="5"/>
  <c r="AD1476" i="5"/>
  <c r="AC1476" i="5"/>
  <c r="AB1476" i="5"/>
  <c r="X1476" i="5"/>
  <c r="U1476" i="5"/>
  <c r="R1476" i="5"/>
  <c r="O1476" i="5"/>
  <c r="L1476" i="5"/>
  <c r="I1476" i="5"/>
  <c r="AE1475" i="5"/>
  <c r="AD1475" i="5"/>
  <c r="AC1475" i="5"/>
  <c r="AH1475" i="5" s="1"/>
  <c r="AB1475" i="5"/>
  <c r="X1475" i="5"/>
  <c r="U1475" i="5"/>
  <c r="R1475" i="5"/>
  <c r="O1475" i="5"/>
  <c r="L1475" i="5"/>
  <c r="I1475" i="5"/>
  <c r="A1475" i="5"/>
  <c r="AE1474" i="5"/>
  <c r="AD1474" i="5"/>
  <c r="AC1474" i="5"/>
  <c r="AB1474" i="5"/>
  <c r="X1474" i="5"/>
  <c r="U1474" i="5"/>
  <c r="R1474" i="5"/>
  <c r="O1474" i="5"/>
  <c r="L1474" i="5"/>
  <c r="I1474" i="5"/>
  <c r="AE1473" i="5"/>
  <c r="AD1473" i="5"/>
  <c r="AC1473" i="5"/>
  <c r="AH1473" i="5" s="1"/>
  <c r="AB1473" i="5"/>
  <c r="X1473" i="5"/>
  <c r="U1473" i="5"/>
  <c r="R1473" i="5"/>
  <c r="O1473" i="5"/>
  <c r="L1473" i="5"/>
  <c r="I1473" i="5"/>
  <c r="A1473" i="5"/>
  <c r="AH1472" i="5"/>
  <c r="A1472" i="5" s="1"/>
  <c r="AE1472" i="5"/>
  <c r="AD1472" i="5"/>
  <c r="AC1472" i="5"/>
  <c r="AI1472" i="5" s="1"/>
  <c r="AB1472" i="5"/>
  <c r="X1472" i="5"/>
  <c r="U1472" i="5"/>
  <c r="R1472" i="5"/>
  <c r="O1472" i="5"/>
  <c r="L1472" i="5"/>
  <c r="I1472" i="5"/>
  <c r="AI1471" i="5"/>
  <c r="AE1471" i="5"/>
  <c r="AD1471" i="5"/>
  <c r="AF1471" i="5" s="1"/>
  <c r="AC1471" i="5"/>
  <c r="AH1471" i="5" s="1"/>
  <c r="A1471" i="5" s="1"/>
  <c r="AB1471" i="5"/>
  <c r="X1471" i="5"/>
  <c r="U1471" i="5"/>
  <c r="R1471" i="5"/>
  <c r="O1471" i="5"/>
  <c r="L1471" i="5"/>
  <c r="I1471" i="5"/>
  <c r="AE1470" i="5"/>
  <c r="AD1470" i="5"/>
  <c r="AC1470" i="5"/>
  <c r="AI1470" i="5" s="1"/>
  <c r="AB1470" i="5"/>
  <c r="X1470" i="5"/>
  <c r="U1470" i="5"/>
  <c r="R1470" i="5"/>
  <c r="O1470" i="5"/>
  <c r="L1470" i="5"/>
  <c r="I1470" i="5"/>
  <c r="AE1469" i="5"/>
  <c r="AD1469" i="5"/>
  <c r="AF1469" i="5" s="1"/>
  <c r="AC1469" i="5"/>
  <c r="AI1469" i="5" s="1"/>
  <c r="AB1469" i="5"/>
  <c r="X1469" i="5"/>
  <c r="U1469" i="5"/>
  <c r="R1469" i="5"/>
  <c r="O1469" i="5"/>
  <c r="L1469" i="5"/>
  <c r="I1469" i="5"/>
  <c r="AE1468" i="5"/>
  <c r="AD1468" i="5"/>
  <c r="AC1468" i="5"/>
  <c r="AB1468" i="5"/>
  <c r="X1468" i="5"/>
  <c r="U1468" i="5"/>
  <c r="R1468" i="5"/>
  <c r="O1468" i="5"/>
  <c r="L1468" i="5"/>
  <c r="I1468" i="5"/>
  <c r="AE1467" i="5"/>
  <c r="AD1467" i="5"/>
  <c r="AF1467" i="5" s="1"/>
  <c r="AC1467" i="5"/>
  <c r="AH1467" i="5" s="1"/>
  <c r="AB1467" i="5"/>
  <c r="X1467" i="5"/>
  <c r="U1467" i="5"/>
  <c r="R1467" i="5"/>
  <c r="O1467" i="5"/>
  <c r="L1467" i="5"/>
  <c r="I1467" i="5"/>
  <c r="A1467" i="5"/>
  <c r="AE1466" i="5"/>
  <c r="AD1466" i="5"/>
  <c r="AC1466" i="5"/>
  <c r="AI1466" i="5" s="1"/>
  <c r="AB1466" i="5"/>
  <c r="X1466" i="5"/>
  <c r="U1466" i="5"/>
  <c r="R1466" i="5"/>
  <c r="O1466" i="5"/>
  <c r="L1466" i="5"/>
  <c r="I1466" i="5"/>
  <c r="AE1465" i="5"/>
  <c r="AD1465" i="5"/>
  <c r="AC1465" i="5"/>
  <c r="AH1465" i="5" s="1"/>
  <c r="AB1465" i="5"/>
  <c r="X1465" i="5"/>
  <c r="U1465" i="5"/>
  <c r="R1465" i="5"/>
  <c r="O1465" i="5"/>
  <c r="L1465" i="5"/>
  <c r="I1465" i="5"/>
  <c r="A1465" i="5"/>
  <c r="AE1464" i="5"/>
  <c r="AD1464" i="5"/>
  <c r="AC1464" i="5"/>
  <c r="AI1464" i="5" s="1"/>
  <c r="AB1464" i="5"/>
  <c r="X1464" i="5"/>
  <c r="U1464" i="5"/>
  <c r="R1464" i="5"/>
  <c r="O1464" i="5"/>
  <c r="L1464" i="5"/>
  <c r="I1464" i="5"/>
  <c r="AE1463" i="5"/>
  <c r="AD1463" i="5"/>
  <c r="AF1463" i="5" s="1"/>
  <c r="AC1463" i="5"/>
  <c r="AH1463" i="5" s="1"/>
  <c r="A1463" i="5" s="1"/>
  <c r="AB1463" i="5"/>
  <c r="X1463" i="5"/>
  <c r="U1463" i="5"/>
  <c r="R1463" i="5"/>
  <c r="O1463" i="5"/>
  <c r="L1463" i="5"/>
  <c r="I1463" i="5"/>
  <c r="AE1462" i="5"/>
  <c r="AD1462" i="5"/>
  <c r="AC1462" i="5"/>
  <c r="AI1462" i="5" s="1"/>
  <c r="AB1462" i="5"/>
  <c r="X1462" i="5"/>
  <c r="U1462" i="5"/>
  <c r="R1462" i="5"/>
  <c r="O1462" i="5"/>
  <c r="L1462" i="5"/>
  <c r="I1462" i="5"/>
  <c r="AH1461" i="5"/>
  <c r="A1461" i="5" s="1"/>
  <c r="AE1461" i="5"/>
  <c r="AD1461" i="5"/>
  <c r="AF1461" i="5" s="1"/>
  <c r="AC1461" i="5"/>
  <c r="AI1461" i="5" s="1"/>
  <c r="AB1461" i="5"/>
  <c r="X1461" i="5"/>
  <c r="U1461" i="5"/>
  <c r="R1461" i="5"/>
  <c r="O1461" i="5"/>
  <c r="L1461" i="5"/>
  <c r="I1461" i="5"/>
  <c r="AE1460" i="5"/>
  <c r="AD1460" i="5"/>
  <c r="AC1460" i="5"/>
  <c r="AB1460" i="5"/>
  <c r="X1460" i="5"/>
  <c r="U1460" i="5"/>
  <c r="R1460" i="5"/>
  <c r="O1460" i="5"/>
  <c r="L1460" i="5"/>
  <c r="I1460" i="5"/>
  <c r="AE1459" i="5"/>
  <c r="AD1459" i="5"/>
  <c r="AC1459" i="5"/>
  <c r="AH1459" i="5" s="1"/>
  <c r="AB1459" i="5"/>
  <c r="X1459" i="5"/>
  <c r="U1459" i="5"/>
  <c r="R1459" i="5"/>
  <c r="O1459" i="5"/>
  <c r="L1459" i="5"/>
  <c r="I1459" i="5"/>
  <c r="A1459" i="5"/>
  <c r="AE1458" i="5"/>
  <c r="AD1458" i="5"/>
  <c r="AC1458" i="5"/>
  <c r="AB1458" i="5"/>
  <c r="X1458" i="5"/>
  <c r="U1458" i="5"/>
  <c r="R1458" i="5"/>
  <c r="O1458" i="5"/>
  <c r="L1458" i="5"/>
  <c r="I1458" i="5"/>
  <c r="AE1457" i="5"/>
  <c r="AD1457" i="5"/>
  <c r="AC1457" i="5"/>
  <c r="AH1457" i="5" s="1"/>
  <c r="AB1457" i="5"/>
  <c r="X1457" i="5"/>
  <c r="U1457" i="5"/>
  <c r="R1457" i="5"/>
  <c r="O1457" i="5"/>
  <c r="L1457" i="5"/>
  <c r="I1457" i="5"/>
  <c r="A1457" i="5"/>
  <c r="AE1456" i="5"/>
  <c r="AD1456" i="5"/>
  <c r="AC1456" i="5"/>
  <c r="AI1456" i="5" s="1"/>
  <c r="AB1456" i="5"/>
  <c r="X1456" i="5"/>
  <c r="U1456" i="5"/>
  <c r="R1456" i="5"/>
  <c r="O1456" i="5"/>
  <c r="L1456" i="5"/>
  <c r="I1456" i="5"/>
  <c r="AE1455" i="5"/>
  <c r="AD1455" i="5"/>
  <c r="AC1455" i="5"/>
  <c r="AB1455" i="5"/>
  <c r="X1455" i="5"/>
  <c r="U1455" i="5"/>
  <c r="R1455" i="5"/>
  <c r="O1455" i="5"/>
  <c r="L1455" i="5"/>
  <c r="I1455" i="5"/>
  <c r="AE1454" i="5"/>
  <c r="AD1454" i="5"/>
  <c r="AC1454" i="5"/>
  <c r="AB1454" i="5"/>
  <c r="X1454" i="5"/>
  <c r="U1454" i="5"/>
  <c r="R1454" i="5"/>
  <c r="O1454" i="5"/>
  <c r="L1454" i="5"/>
  <c r="I1454" i="5"/>
  <c r="AE1453" i="5"/>
  <c r="AD1453" i="5"/>
  <c r="AC1453" i="5"/>
  <c r="AI1453" i="5" s="1"/>
  <c r="AB1453" i="5"/>
  <c r="X1453" i="5"/>
  <c r="U1453" i="5"/>
  <c r="R1453" i="5"/>
  <c r="O1453" i="5"/>
  <c r="L1453" i="5"/>
  <c r="I1453" i="5"/>
  <c r="Y1453" i="5" s="1"/>
  <c r="AE1452" i="5"/>
  <c r="AD1452" i="5"/>
  <c r="AC1452" i="5"/>
  <c r="AB1452" i="5"/>
  <c r="X1452" i="5"/>
  <c r="U1452" i="5"/>
  <c r="R1452" i="5"/>
  <c r="O1452" i="5"/>
  <c r="L1452" i="5"/>
  <c r="I1452" i="5"/>
  <c r="AE1451" i="5"/>
  <c r="AD1451" i="5"/>
  <c r="AC1451" i="5"/>
  <c r="AH1451" i="5" s="1"/>
  <c r="AB1451" i="5"/>
  <c r="X1451" i="5"/>
  <c r="U1451" i="5"/>
  <c r="R1451" i="5"/>
  <c r="O1451" i="5"/>
  <c r="L1451" i="5"/>
  <c r="I1451" i="5"/>
  <c r="A1451" i="5"/>
  <c r="AE1450" i="5"/>
  <c r="AD1450" i="5"/>
  <c r="AC1450" i="5"/>
  <c r="AB1450" i="5"/>
  <c r="X1450" i="5"/>
  <c r="U1450" i="5"/>
  <c r="R1450" i="5"/>
  <c r="O1450" i="5"/>
  <c r="L1450" i="5"/>
  <c r="I1450" i="5"/>
  <c r="AE1449" i="5"/>
  <c r="AD1449" i="5"/>
  <c r="AC1449" i="5"/>
  <c r="AH1449" i="5" s="1"/>
  <c r="AB1449" i="5"/>
  <c r="X1449" i="5"/>
  <c r="U1449" i="5"/>
  <c r="R1449" i="5"/>
  <c r="O1449" i="5"/>
  <c r="L1449" i="5"/>
  <c r="I1449" i="5"/>
  <c r="A1449" i="5"/>
  <c r="AE1448" i="5"/>
  <c r="AD1448" i="5"/>
  <c r="AC1448" i="5"/>
  <c r="AI1448" i="5" s="1"/>
  <c r="AB1448" i="5"/>
  <c r="X1448" i="5"/>
  <c r="U1448" i="5"/>
  <c r="R1448" i="5"/>
  <c r="O1448" i="5"/>
  <c r="L1448" i="5"/>
  <c r="I1448" i="5"/>
  <c r="AE1447" i="5"/>
  <c r="AD1447" i="5"/>
  <c r="AC1447" i="5"/>
  <c r="AH1447" i="5" s="1"/>
  <c r="A1447" i="5" s="1"/>
  <c r="AB1447" i="5"/>
  <c r="X1447" i="5"/>
  <c r="U1447" i="5"/>
  <c r="R1447" i="5"/>
  <c r="O1447" i="5"/>
  <c r="L1447" i="5"/>
  <c r="I1447" i="5"/>
  <c r="AE1446" i="5"/>
  <c r="AD1446" i="5"/>
  <c r="AC1446" i="5"/>
  <c r="AI1446" i="5" s="1"/>
  <c r="AB1446" i="5"/>
  <c r="X1446" i="5"/>
  <c r="U1446" i="5"/>
  <c r="R1446" i="5"/>
  <c r="O1446" i="5"/>
  <c r="L1446" i="5"/>
  <c r="I1446" i="5"/>
  <c r="AE1445" i="5"/>
  <c r="AD1445" i="5"/>
  <c r="AF1445" i="5" s="1"/>
  <c r="AC1445" i="5"/>
  <c r="AI1445" i="5" s="1"/>
  <c r="AB1445" i="5"/>
  <c r="X1445" i="5"/>
  <c r="U1445" i="5"/>
  <c r="R1445" i="5"/>
  <c r="O1445" i="5"/>
  <c r="L1445" i="5"/>
  <c r="I1445" i="5"/>
  <c r="AE1444" i="5"/>
  <c r="AD1444" i="5"/>
  <c r="AC1444" i="5"/>
  <c r="AB1444" i="5"/>
  <c r="X1444" i="5"/>
  <c r="U1444" i="5"/>
  <c r="R1444" i="5"/>
  <c r="O1444" i="5"/>
  <c r="L1444" i="5"/>
  <c r="I1444" i="5"/>
  <c r="AE1443" i="5"/>
  <c r="AD1443" i="5"/>
  <c r="AC1443" i="5"/>
  <c r="AB1443" i="5"/>
  <c r="X1443" i="5"/>
  <c r="U1443" i="5"/>
  <c r="R1443" i="5"/>
  <c r="O1443" i="5"/>
  <c r="L1443" i="5"/>
  <c r="I1443" i="5"/>
  <c r="AE1442" i="5"/>
  <c r="AD1442" i="5"/>
  <c r="AC1442" i="5"/>
  <c r="AI1442" i="5" s="1"/>
  <c r="AB1442" i="5"/>
  <c r="X1442" i="5"/>
  <c r="U1442" i="5"/>
  <c r="R1442" i="5"/>
  <c r="O1442" i="5"/>
  <c r="L1442" i="5"/>
  <c r="I1442" i="5"/>
  <c r="AE1441" i="5"/>
  <c r="AD1441" i="5"/>
  <c r="AC1441" i="5"/>
  <c r="AH1441" i="5" s="1"/>
  <c r="AB1441" i="5"/>
  <c r="X1441" i="5"/>
  <c r="U1441" i="5"/>
  <c r="R1441" i="5"/>
  <c r="O1441" i="5"/>
  <c r="L1441" i="5"/>
  <c r="I1441" i="5"/>
  <c r="A1441" i="5"/>
  <c r="AE1440" i="5"/>
  <c r="AD1440" i="5"/>
  <c r="AC1440" i="5"/>
  <c r="AI1440" i="5" s="1"/>
  <c r="AB1440" i="5"/>
  <c r="X1440" i="5"/>
  <c r="U1440" i="5"/>
  <c r="R1440" i="5"/>
  <c r="O1440" i="5"/>
  <c r="L1440" i="5"/>
  <c r="I1440" i="5"/>
  <c r="AI1439" i="5"/>
  <c r="AE1439" i="5"/>
  <c r="AD1439" i="5"/>
  <c r="AC1439" i="5"/>
  <c r="AH1439" i="5" s="1"/>
  <c r="A1439" i="5" s="1"/>
  <c r="AB1439" i="5"/>
  <c r="X1439" i="5"/>
  <c r="U1439" i="5"/>
  <c r="R1439" i="5"/>
  <c r="O1439" i="5"/>
  <c r="L1439" i="5"/>
  <c r="I1439" i="5"/>
  <c r="AE1438" i="5"/>
  <c r="AD1438" i="5"/>
  <c r="AC1438" i="5"/>
  <c r="AH1438" i="5" s="1"/>
  <c r="A1438" i="5" s="1"/>
  <c r="AB1438" i="5"/>
  <c r="X1438" i="5"/>
  <c r="U1438" i="5"/>
  <c r="R1438" i="5"/>
  <c r="O1438" i="5"/>
  <c r="L1438" i="5"/>
  <c r="I1438" i="5"/>
  <c r="AE1437" i="5"/>
  <c r="AD1437" i="5"/>
  <c r="AC1437" i="5"/>
  <c r="AB1437" i="5"/>
  <c r="X1437" i="5"/>
  <c r="U1437" i="5"/>
  <c r="R1437" i="5"/>
  <c r="O1437" i="5"/>
  <c r="L1437" i="5"/>
  <c r="I1437" i="5"/>
  <c r="AE1436" i="5"/>
  <c r="AD1436" i="5"/>
  <c r="AC1436" i="5"/>
  <c r="AB1436" i="5"/>
  <c r="X1436" i="5"/>
  <c r="U1436" i="5"/>
  <c r="R1436" i="5"/>
  <c r="O1436" i="5"/>
  <c r="L1436" i="5"/>
  <c r="I1436" i="5"/>
  <c r="AE1435" i="5"/>
  <c r="AD1435" i="5"/>
  <c r="AC1435" i="5"/>
  <c r="AH1435" i="5" s="1"/>
  <c r="AB1435" i="5"/>
  <c r="X1435" i="5"/>
  <c r="U1435" i="5"/>
  <c r="R1435" i="5"/>
  <c r="O1435" i="5"/>
  <c r="L1435" i="5"/>
  <c r="I1435" i="5"/>
  <c r="A1435" i="5"/>
  <c r="AH1434" i="5"/>
  <c r="A1434" i="5" s="1"/>
  <c r="AE1434" i="5"/>
  <c r="AD1434" i="5"/>
  <c r="AF1434" i="5" s="1"/>
  <c r="AC1434" i="5"/>
  <c r="AI1434" i="5" s="1"/>
  <c r="AB1434" i="5"/>
  <c r="X1434" i="5"/>
  <c r="U1434" i="5"/>
  <c r="R1434" i="5"/>
  <c r="O1434" i="5"/>
  <c r="L1434" i="5"/>
  <c r="I1434" i="5"/>
  <c r="AE1433" i="5"/>
  <c r="AD1433" i="5"/>
  <c r="AC1433" i="5"/>
  <c r="AH1433" i="5" s="1"/>
  <c r="AB1433" i="5"/>
  <c r="X1433" i="5"/>
  <c r="U1433" i="5"/>
  <c r="R1433" i="5"/>
  <c r="O1433" i="5"/>
  <c r="L1433" i="5"/>
  <c r="I1433" i="5"/>
  <c r="A1433" i="5"/>
  <c r="AH1432" i="5"/>
  <c r="A1432" i="5" s="1"/>
  <c r="AE1432" i="5"/>
  <c r="AD1432" i="5"/>
  <c r="AC1432" i="5"/>
  <c r="AI1432" i="5" s="1"/>
  <c r="AB1432" i="5"/>
  <c r="X1432" i="5"/>
  <c r="U1432" i="5"/>
  <c r="R1432" i="5"/>
  <c r="O1432" i="5"/>
  <c r="L1432" i="5"/>
  <c r="I1432" i="5"/>
  <c r="AE1431" i="5"/>
  <c r="AD1431" i="5"/>
  <c r="AC1431" i="5"/>
  <c r="AI1431" i="5" s="1"/>
  <c r="AB1431" i="5"/>
  <c r="X1431" i="5"/>
  <c r="U1431" i="5"/>
  <c r="R1431" i="5"/>
  <c r="O1431" i="5"/>
  <c r="L1431" i="5"/>
  <c r="I1431" i="5"/>
  <c r="AE1430" i="5"/>
  <c r="AD1430" i="5"/>
  <c r="AC1430" i="5"/>
  <c r="AI1430" i="5" s="1"/>
  <c r="AB1430" i="5"/>
  <c r="X1430" i="5"/>
  <c r="U1430" i="5"/>
  <c r="R1430" i="5"/>
  <c r="O1430" i="5"/>
  <c r="L1430" i="5"/>
  <c r="I1430" i="5"/>
  <c r="AH1429" i="5"/>
  <c r="A1429" i="5" s="1"/>
  <c r="AE1429" i="5"/>
  <c r="AD1429" i="5"/>
  <c r="AC1429" i="5"/>
  <c r="AI1429" i="5" s="1"/>
  <c r="AB1429" i="5"/>
  <c r="X1429" i="5"/>
  <c r="U1429" i="5"/>
  <c r="R1429" i="5"/>
  <c r="O1429" i="5"/>
  <c r="L1429" i="5"/>
  <c r="I1429" i="5"/>
  <c r="AE1428" i="5"/>
  <c r="AD1428" i="5"/>
  <c r="AC1428" i="5"/>
  <c r="AB1428" i="5"/>
  <c r="X1428" i="5"/>
  <c r="U1428" i="5"/>
  <c r="R1428" i="5"/>
  <c r="O1428" i="5"/>
  <c r="L1428" i="5"/>
  <c r="I1428" i="5"/>
  <c r="AE1427" i="5"/>
  <c r="AD1427" i="5"/>
  <c r="AC1427" i="5"/>
  <c r="AH1427" i="5" s="1"/>
  <c r="AB1427" i="5"/>
  <c r="X1427" i="5"/>
  <c r="U1427" i="5"/>
  <c r="R1427" i="5"/>
  <c r="O1427" i="5"/>
  <c r="L1427" i="5"/>
  <c r="I1427" i="5"/>
  <c r="A1427" i="5"/>
  <c r="AE1426" i="5"/>
  <c r="AD1426" i="5"/>
  <c r="AC1426" i="5"/>
  <c r="AI1426" i="5" s="1"/>
  <c r="AB1426" i="5"/>
  <c r="X1426" i="5"/>
  <c r="U1426" i="5"/>
  <c r="R1426" i="5"/>
  <c r="O1426" i="5"/>
  <c r="L1426" i="5"/>
  <c r="I1426" i="5"/>
  <c r="AE1425" i="5"/>
  <c r="AD1425" i="5"/>
  <c r="AC1425" i="5"/>
  <c r="AH1425" i="5" s="1"/>
  <c r="AB1425" i="5"/>
  <c r="X1425" i="5"/>
  <c r="U1425" i="5"/>
  <c r="R1425" i="5"/>
  <c r="O1425" i="5"/>
  <c r="L1425" i="5"/>
  <c r="I1425" i="5"/>
  <c r="A1425" i="5"/>
  <c r="AE1424" i="5"/>
  <c r="AD1424" i="5"/>
  <c r="AC1424" i="5"/>
  <c r="AB1424" i="5"/>
  <c r="X1424" i="5"/>
  <c r="U1424" i="5"/>
  <c r="R1424" i="5"/>
  <c r="O1424" i="5"/>
  <c r="L1424" i="5"/>
  <c r="I1424" i="5"/>
  <c r="AE1423" i="5"/>
  <c r="AD1423" i="5"/>
  <c r="AC1423" i="5"/>
  <c r="AI1423" i="5" s="1"/>
  <c r="AB1423" i="5"/>
  <c r="X1423" i="5"/>
  <c r="U1423" i="5"/>
  <c r="R1423" i="5"/>
  <c r="O1423" i="5"/>
  <c r="L1423" i="5"/>
  <c r="I1423" i="5"/>
  <c r="AE1422" i="5"/>
  <c r="AD1422" i="5"/>
  <c r="AC1422" i="5"/>
  <c r="AB1422" i="5"/>
  <c r="X1422" i="5"/>
  <c r="U1422" i="5"/>
  <c r="R1422" i="5"/>
  <c r="O1422" i="5"/>
  <c r="L1422" i="5"/>
  <c r="I1422" i="5"/>
  <c r="AE1421" i="5"/>
  <c r="AD1421" i="5"/>
  <c r="AC1421" i="5"/>
  <c r="AB1421" i="5"/>
  <c r="X1421" i="5"/>
  <c r="U1421" i="5"/>
  <c r="R1421" i="5"/>
  <c r="O1421" i="5"/>
  <c r="L1421" i="5"/>
  <c r="I1421" i="5"/>
  <c r="AE1420" i="5"/>
  <c r="AD1420" i="5"/>
  <c r="AC1420" i="5"/>
  <c r="AB1420" i="5"/>
  <c r="X1420" i="5"/>
  <c r="U1420" i="5"/>
  <c r="R1420" i="5"/>
  <c r="O1420" i="5"/>
  <c r="L1420" i="5"/>
  <c r="I1420" i="5"/>
  <c r="AE1419" i="5"/>
  <c r="AD1419" i="5"/>
  <c r="AC1419" i="5"/>
  <c r="AB1419" i="5"/>
  <c r="X1419" i="5"/>
  <c r="U1419" i="5"/>
  <c r="R1419" i="5"/>
  <c r="O1419" i="5"/>
  <c r="L1419" i="5"/>
  <c r="I1419" i="5"/>
  <c r="AE1418" i="5"/>
  <c r="AD1418" i="5"/>
  <c r="AC1418" i="5"/>
  <c r="AB1418" i="5"/>
  <c r="X1418" i="5"/>
  <c r="U1418" i="5"/>
  <c r="R1418" i="5"/>
  <c r="O1418" i="5"/>
  <c r="L1418" i="5"/>
  <c r="I1418" i="5"/>
  <c r="AE1417" i="5"/>
  <c r="AD1417" i="5"/>
  <c r="AC1417" i="5"/>
  <c r="AB1417" i="5"/>
  <c r="X1417" i="5"/>
  <c r="U1417" i="5"/>
  <c r="R1417" i="5"/>
  <c r="O1417" i="5"/>
  <c r="L1417" i="5"/>
  <c r="I1417" i="5"/>
  <c r="AE1416" i="5"/>
  <c r="AD1416" i="5"/>
  <c r="AC1416" i="5"/>
  <c r="AI1416" i="5" s="1"/>
  <c r="AB1416" i="5"/>
  <c r="X1416" i="5"/>
  <c r="U1416" i="5"/>
  <c r="R1416" i="5"/>
  <c r="O1416" i="5"/>
  <c r="L1416" i="5"/>
  <c r="I1416" i="5"/>
  <c r="AE1415" i="5"/>
  <c r="AD1415" i="5"/>
  <c r="AC1415" i="5"/>
  <c r="AI1415" i="5" s="1"/>
  <c r="AB1415" i="5"/>
  <c r="X1415" i="5"/>
  <c r="U1415" i="5"/>
  <c r="R1415" i="5"/>
  <c r="O1415" i="5"/>
  <c r="L1415" i="5"/>
  <c r="I1415" i="5"/>
  <c r="AE1414" i="5"/>
  <c r="AD1414" i="5"/>
  <c r="AC1414" i="5"/>
  <c r="AB1414" i="5"/>
  <c r="X1414" i="5"/>
  <c r="U1414" i="5"/>
  <c r="R1414" i="5"/>
  <c r="O1414" i="5"/>
  <c r="L1414" i="5"/>
  <c r="I1414" i="5"/>
  <c r="AE1413" i="5"/>
  <c r="AD1413" i="5"/>
  <c r="AC1413" i="5"/>
  <c r="AI1413" i="5" s="1"/>
  <c r="AB1413" i="5"/>
  <c r="X1413" i="5"/>
  <c r="U1413" i="5"/>
  <c r="R1413" i="5"/>
  <c r="O1413" i="5"/>
  <c r="L1413" i="5"/>
  <c r="I1413" i="5"/>
  <c r="AE1412" i="5"/>
  <c r="AD1412" i="5"/>
  <c r="AC1412" i="5"/>
  <c r="AB1412" i="5"/>
  <c r="X1412" i="5"/>
  <c r="U1412" i="5"/>
  <c r="R1412" i="5"/>
  <c r="O1412" i="5"/>
  <c r="L1412" i="5"/>
  <c r="I1412" i="5"/>
  <c r="AI1411" i="5"/>
  <c r="AE1411" i="5"/>
  <c r="AD1411" i="5"/>
  <c r="AC1411" i="5"/>
  <c r="AH1411" i="5" s="1"/>
  <c r="A1411" i="5" s="1"/>
  <c r="AB1411" i="5"/>
  <c r="X1411" i="5"/>
  <c r="U1411" i="5"/>
  <c r="R1411" i="5"/>
  <c r="O1411" i="5"/>
  <c r="L1411" i="5"/>
  <c r="I1411" i="5"/>
  <c r="AE1410" i="5"/>
  <c r="AD1410" i="5"/>
  <c r="AC1410" i="5"/>
  <c r="AI1410" i="5" s="1"/>
  <c r="AB1410" i="5"/>
  <c r="X1410" i="5"/>
  <c r="U1410" i="5"/>
  <c r="R1410" i="5"/>
  <c r="O1410" i="5"/>
  <c r="L1410" i="5"/>
  <c r="I1410" i="5"/>
  <c r="AE1409" i="5"/>
  <c r="AD1409" i="5"/>
  <c r="AC1409" i="5"/>
  <c r="AB1409" i="5"/>
  <c r="X1409" i="5"/>
  <c r="U1409" i="5"/>
  <c r="R1409" i="5"/>
  <c r="O1409" i="5"/>
  <c r="L1409" i="5"/>
  <c r="I1409" i="5"/>
  <c r="AE1408" i="5"/>
  <c r="AD1408" i="5"/>
  <c r="AC1408" i="5"/>
  <c r="AI1408" i="5" s="1"/>
  <c r="AB1408" i="5"/>
  <c r="X1408" i="5"/>
  <c r="U1408" i="5"/>
  <c r="R1408" i="5"/>
  <c r="O1408" i="5"/>
  <c r="L1408" i="5"/>
  <c r="I1408" i="5"/>
  <c r="AE1407" i="5"/>
  <c r="AD1407" i="5"/>
  <c r="AC1407" i="5"/>
  <c r="AI1407" i="5" s="1"/>
  <c r="AB1407" i="5"/>
  <c r="X1407" i="5"/>
  <c r="U1407" i="5"/>
  <c r="R1407" i="5"/>
  <c r="O1407" i="5"/>
  <c r="L1407" i="5"/>
  <c r="I1407" i="5"/>
  <c r="AE1406" i="5"/>
  <c r="AD1406" i="5"/>
  <c r="AC1406" i="5"/>
  <c r="AI1406" i="5" s="1"/>
  <c r="AB1406" i="5"/>
  <c r="X1406" i="5"/>
  <c r="U1406" i="5"/>
  <c r="R1406" i="5"/>
  <c r="O1406" i="5"/>
  <c r="L1406" i="5"/>
  <c r="I1406" i="5"/>
  <c r="AE1405" i="5"/>
  <c r="AD1405" i="5"/>
  <c r="AC1405" i="5"/>
  <c r="AB1405" i="5"/>
  <c r="X1405" i="5"/>
  <c r="U1405" i="5"/>
  <c r="R1405" i="5"/>
  <c r="O1405" i="5"/>
  <c r="L1405" i="5"/>
  <c r="I1405" i="5"/>
  <c r="AE1404" i="5"/>
  <c r="AD1404" i="5"/>
  <c r="AC1404" i="5"/>
  <c r="AB1404" i="5"/>
  <c r="X1404" i="5"/>
  <c r="U1404" i="5"/>
  <c r="R1404" i="5"/>
  <c r="O1404" i="5"/>
  <c r="L1404" i="5"/>
  <c r="I1404" i="5"/>
  <c r="AE1403" i="5"/>
  <c r="AD1403" i="5"/>
  <c r="AC1403" i="5"/>
  <c r="AB1403" i="5"/>
  <c r="X1403" i="5"/>
  <c r="U1403" i="5"/>
  <c r="R1403" i="5"/>
  <c r="O1403" i="5"/>
  <c r="L1403" i="5"/>
  <c r="I1403" i="5"/>
  <c r="AH1402" i="5"/>
  <c r="A1402" i="5" s="1"/>
  <c r="AE1402" i="5"/>
  <c r="AD1402" i="5"/>
  <c r="AC1402" i="5"/>
  <c r="AI1402" i="5" s="1"/>
  <c r="AB1402" i="5"/>
  <c r="X1402" i="5"/>
  <c r="U1402" i="5"/>
  <c r="R1402" i="5"/>
  <c r="O1402" i="5"/>
  <c r="L1402" i="5"/>
  <c r="I1402" i="5"/>
  <c r="AE1401" i="5"/>
  <c r="AD1401" i="5"/>
  <c r="AC1401" i="5"/>
  <c r="AH1401" i="5" s="1"/>
  <c r="A1401" i="5" s="1"/>
  <c r="AB1401" i="5"/>
  <c r="X1401" i="5"/>
  <c r="U1401" i="5"/>
  <c r="R1401" i="5"/>
  <c r="O1401" i="5"/>
  <c r="L1401" i="5"/>
  <c r="I1401" i="5"/>
  <c r="AE1400" i="5"/>
  <c r="AD1400" i="5"/>
  <c r="AC1400" i="5"/>
  <c r="AB1400" i="5"/>
  <c r="X1400" i="5"/>
  <c r="U1400" i="5"/>
  <c r="R1400" i="5"/>
  <c r="O1400" i="5"/>
  <c r="L1400" i="5"/>
  <c r="I1400" i="5"/>
  <c r="AH1399" i="5"/>
  <c r="A1399" i="5" s="1"/>
  <c r="AE1399" i="5"/>
  <c r="AD1399" i="5"/>
  <c r="AF1399" i="5" s="1"/>
  <c r="AC1399" i="5"/>
  <c r="AI1399" i="5" s="1"/>
  <c r="AB1399" i="5"/>
  <c r="X1399" i="5"/>
  <c r="U1399" i="5"/>
  <c r="R1399" i="5"/>
  <c r="O1399" i="5"/>
  <c r="L1399" i="5"/>
  <c r="I1399" i="5"/>
  <c r="AE1398" i="5"/>
  <c r="AD1398" i="5"/>
  <c r="AC1398" i="5"/>
  <c r="AI1398" i="5" s="1"/>
  <c r="AB1398" i="5"/>
  <c r="X1398" i="5"/>
  <c r="U1398" i="5"/>
  <c r="R1398" i="5"/>
  <c r="O1398" i="5"/>
  <c r="L1398" i="5"/>
  <c r="I1398" i="5"/>
  <c r="AE1397" i="5"/>
  <c r="AD1397" i="5"/>
  <c r="AC1397" i="5"/>
  <c r="AB1397" i="5"/>
  <c r="X1397" i="5"/>
  <c r="U1397" i="5"/>
  <c r="R1397" i="5"/>
  <c r="O1397" i="5"/>
  <c r="L1397" i="5"/>
  <c r="I1397" i="5"/>
  <c r="AE1396" i="5"/>
  <c r="AD1396" i="5"/>
  <c r="AC1396" i="5"/>
  <c r="AB1396" i="5"/>
  <c r="X1396" i="5"/>
  <c r="U1396" i="5"/>
  <c r="R1396" i="5"/>
  <c r="O1396" i="5"/>
  <c r="L1396" i="5"/>
  <c r="I1396" i="5"/>
  <c r="AI1395" i="5"/>
  <c r="AE1395" i="5"/>
  <c r="AD1395" i="5"/>
  <c r="AC1395" i="5"/>
  <c r="AH1395" i="5" s="1"/>
  <c r="A1395" i="5" s="1"/>
  <c r="AB1395" i="5"/>
  <c r="X1395" i="5"/>
  <c r="U1395" i="5"/>
  <c r="R1395" i="5"/>
  <c r="O1395" i="5"/>
  <c r="L1395" i="5"/>
  <c r="I1395" i="5"/>
  <c r="AE1394" i="5"/>
  <c r="AD1394" i="5"/>
  <c r="AC1394" i="5"/>
  <c r="AB1394" i="5"/>
  <c r="X1394" i="5"/>
  <c r="U1394" i="5"/>
  <c r="R1394" i="5"/>
  <c r="O1394" i="5"/>
  <c r="L1394" i="5"/>
  <c r="I1394" i="5"/>
  <c r="AE1393" i="5"/>
  <c r="AD1393" i="5"/>
  <c r="AC1393" i="5"/>
  <c r="AI1393" i="5" s="1"/>
  <c r="AB1393" i="5"/>
  <c r="X1393" i="5"/>
  <c r="U1393" i="5"/>
  <c r="R1393" i="5"/>
  <c r="O1393" i="5"/>
  <c r="L1393" i="5"/>
  <c r="I1393" i="5"/>
  <c r="AE1392" i="5"/>
  <c r="AD1392" i="5"/>
  <c r="AC1392" i="5"/>
  <c r="AB1392" i="5"/>
  <c r="X1392" i="5"/>
  <c r="U1392" i="5"/>
  <c r="R1392" i="5"/>
  <c r="O1392" i="5"/>
  <c r="L1392" i="5"/>
  <c r="I1392" i="5"/>
  <c r="AE1391" i="5"/>
  <c r="AD1391" i="5"/>
  <c r="AC1391" i="5"/>
  <c r="AH1391" i="5" s="1"/>
  <c r="A1391" i="5" s="1"/>
  <c r="AB1391" i="5"/>
  <c r="X1391" i="5"/>
  <c r="U1391" i="5"/>
  <c r="R1391" i="5"/>
  <c r="O1391" i="5"/>
  <c r="L1391" i="5"/>
  <c r="I1391" i="5"/>
  <c r="AE1390" i="5"/>
  <c r="AD1390" i="5"/>
  <c r="AC1390" i="5"/>
  <c r="AH1390" i="5" s="1"/>
  <c r="A1390" i="5" s="1"/>
  <c r="AB1390" i="5"/>
  <c r="X1390" i="5"/>
  <c r="U1390" i="5"/>
  <c r="R1390" i="5"/>
  <c r="O1390" i="5"/>
  <c r="L1390" i="5"/>
  <c r="I1390" i="5"/>
  <c r="AE1389" i="5"/>
  <c r="AD1389" i="5"/>
  <c r="AC1389" i="5"/>
  <c r="AI1389" i="5" s="1"/>
  <c r="AB1389" i="5"/>
  <c r="X1389" i="5"/>
  <c r="U1389" i="5"/>
  <c r="R1389" i="5"/>
  <c r="O1389" i="5"/>
  <c r="L1389" i="5"/>
  <c r="I1389" i="5"/>
  <c r="AE1388" i="5"/>
  <c r="AD1388" i="5"/>
  <c r="AC1388" i="5"/>
  <c r="AB1388" i="5"/>
  <c r="X1388" i="5"/>
  <c r="U1388" i="5"/>
  <c r="R1388" i="5"/>
  <c r="O1388" i="5"/>
  <c r="L1388" i="5"/>
  <c r="I1388" i="5"/>
  <c r="AE1387" i="5"/>
  <c r="AD1387" i="5"/>
  <c r="AC1387" i="5"/>
  <c r="AH1387" i="5" s="1"/>
  <c r="AB1387" i="5"/>
  <c r="X1387" i="5"/>
  <c r="U1387" i="5"/>
  <c r="R1387" i="5"/>
  <c r="O1387" i="5"/>
  <c r="L1387" i="5"/>
  <c r="I1387" i="5"/>
  <c r="A1387" i="5"/>
  <c r="AE1386" i="5"/>
  <c r="AD1386" i="5"/>
  <c r="AC1386" i="5"/>
  <c r="AI1386" i="5" s="1"/>
  <c r="AB1386" i="5"/>
  <c r="X1386" i="5"/>
  <c r="U1386" i="5"/>
  <c r="R1386" i="5"/>
  <c r="O1386" i="5"/>
  <c r="L1386" i="5"/>
  <c r="I1386" i="5"/>
  <c r="AE1385" i="5"/>
  <c r="AD1385" i="5"/>
  <c r="AC1385" i="5"/>
  <c r="AB1385" i="5"/>
  <c r="X1385" i="5"/>
  <c r="U1385" i="5"/>
  <c r="R1385" i="5"/>
  <c r="O1385" i="5"/>
  <c r="L1385" i="5"/>
  <c r="I1385" i="5"/>
  <c r="AE1384" i="5"/>
  <c r="AD1384" i="5"/>
  <c r="AC1384" i="5"/>
  <c r="AB1384" i="5"/>
  <c r="X1384" i="5"/>
  <c r="U1384" i="5"/>
  <c r="R1384" i="5"/>
  <c r="O1384" i="5"/>
  <c r="L1384" i="5"/>
  <c r="I1384" i="5"/>
  <c r="AE1383" i="5"/>
  <c r="AD1383" i="5"/>
  <c r="AC1383" i="5"/>
  <c r="AH1383" i="5" s="1"/>
  <c r="A1383" i="5" s="1"/>
  <c r="AB1383" i="5"/>
  <c r="X1383" i="5"/>
  <c r="U1383" i="5"/>
  <c r="R1383" i="5"/>
  <c r="O1383" i="5"/>
  <c r="L1383" i="5"/>
  <c r="I1383" i="5"/>
  <c r="AE1382" i="5"/>
  <c r="AD1382" i="5"/>
  <c r="AC1382" i="5"/>
  <c r="AB1382" i="5"/>
  <c r="X1382" i="5"/>
  <c r="U1382" i="5"/>
  <c r="R1382" i="5"/>
  <c r="O1382" i="5"/>
  <c r="L1382" i="5"/>
  <c r="I1382" i="5"/>
  <c r="AE1381" i="5"/>
  <c r="AD1381" i="5"/>
  <c r="AC1381" i="5"/>
  <c r="AI1381" i="5" s="1"/>
  <c r="AB1381" i="5"/>
  <c r="X1381" i="5"/>
  <c r="U1381" i="5"/>
  <c r="R1381" i="5"/>
  <c r="O1381" i="5"/>
  <c r="L1381" i="5"/>
  <c r="I1381" i="5"/>
  <c r="AE1380" i="5"/>
  <c r="AD1380" i="5"/>
  <c r="AC1380" i="5"/>
  <c r="AB1380" i="5"/>
  <c r="X1380" i="5"/>
  <c r="U1380" i="5"/>
  <c r="R1380" i="5"/>
  <c r="O1380" i="5"/>
  <c r="L1380" i="5"/>
  <c r="I1380" i="5"/>
  <c r="AI1379" i="5"/>
  <c r="AE1379" i="5"/>
  <c r="AD1379" i="5"/>
  <c r="AC1379" i="5"/>
  <c r="AH1379" i="5" s="1"/>
  <c r="A1379" i="5" s="1"/>
  <c r="AB1379" i="5"/>
  <c r="X1379" i="5"/>
  <c r="U1379" i="5"/>
  <c r="R1379" i="5"/>
  <c r="O1379" i="5"/>
  <c r="L1379" i="5"/>
  <c r="I1379" i="5"/>
  <c r="AE1378" i="5"/>
  <c r="AD1378" i="5"/>
  <c r="AC1378" i="5"/>
  <c r="AH1378" i="5" s="1"/>
  <c r="A1378" i="5" s="1"/>
  <c r="AB1378" i="5"/>
  <c r="X1378" i="5"/>
  <c r="U1378" i="5"/>
  <c r="R1378" i="5"/>
  <c r="O1378" i="5"/>
  <c r="L1378" i="5"/>
  <c r="I1378" i="5"/>
  <c r="AE1377" i="5"/>
  <c r="AD1377" i="5"/>
  <c r="AC1377" i="5"/>
  <c r="AI1377" i="5" s="1"/>
  <c r="AB1377" i="5"/>
  <c r="X1377" i="5"/>
  <c r="U1377" i="5"/>
  <c r="R1377" i="5"/>
  <c r="O1377" i="5"/>
  <c r="L1377" i="5"/>
  <c r="I1377" i="5"/>
  <c r="AE1376" i="5"/>
  <c r="AD1376" i="5"/>
  <c r="AC1376" i="5"/>
  <c r="AI1376" i="5" s="1"/>
  <c r="AB1376" i="5"/>
  <c r="X1376" i="5"/>
  <c r="U1376" i="5"/>
  <c r="R1376" i="5"/>
  <c r="O1376" i="5"/>
  <c r="L1376" i="5"/>
  <c r="I1376" i="5"/>
  <c r="AE1375" i="5"/>
  <c r="AD1375" i="5"/>
  <c r="AC1375" i="5"/>
  <c r="AB1375" i="5"/>
  <c r="X1375" i="5"/>
  <c r="U1375" i="5"/>
  <c r="R1375" i="5"/>
  <c r="O1375" i="5"/>
  <c r="L1375" i="5"/>
  <c r="I1375" i="5"/>
  <c r="AE1374" i="5"/>
  <c r="AD1374" i="5"/>
  <c r="AC1374" i="5"/>
  <c r="AH1374" i="5" s="1"/>
  <c r="A1374" i="5" s="1"/>
  <c r="AB1374" i="5"/>
  <c r="X1374" i="5"/>
  <c r="U1374" i="5"/>
  <c r="R1374" i="5"/>
  <c r="O1374" i="5"/>
  <c r="L1374" i="5"/>
  <c r="I1374" i="5"/>
  <c r="AE1373" i="5"/>
  <c r="AD1373" i="5"/>
  <c r="AC1373" i="5"/>
  <c r="AI1373" i="5" s="1"/>
  <c r="AB1373" i="5"/>
  <c r="X1373" i="5"/>
  <c r="U1373" i="5"/>
  <c r="R1373" i="5"/>
  <c r="O1373" i="5"/>
  <c r="L1373" i="5"/>
  <c r="I1373" i="5"/>
  <c r="AE1372" i="5"/>
  <c r="AD1372" i="5"/>
  <c r="AC1372" i="5"/>
  <c r="AB1372" i="5"/>
  <c r="X1372" i="5"/>
  <c r="U1372" i="5"/>
  <c r="R1372" i="5"/>
  <c r="O1372" i="5"/>
  <c r="L1372" i="5"/>
  <c r="I1372" i="5"/>
  <c r="AE1371" i="5"/>
  <c r="AD1371" i="5"/>
  <c r="AC1371" i="5"/>
  <c r="AH1371" i="5" s="1"/>
  <c r="AB1371" i="5"/>
  <c r="X1371" i="5"/>
  <c r="U1371" i="5"/>
  <c r="R1371" i="5"/>
  <c r="O1371" i="5"/>
  <c r="L1371" i="5"/>
  <c r="I1371" i="5"/>
  <c r="A1371" i="5"/>
  <c r="AE1370" i="5"/>
  <c r="AD1370" i="5"/>
  <c r="AC1370" i="5"/>
  <c r="AB1370" i="5"/>
  <c r="X1370" i="5"/>
  <c r="U1370" i="5"/>
  <c r="R1370" i="5"/>
  <c r="O1370" i="5"/>
  <c r="L1370" i="5"/>
  <c r="I1370" i="5"/>
  <c r="AE1369" i="5"/>
  <c r="AD1369" i="5"/>
  <c r="AC1369" i="5"/>
  <c r="AH1369" i="5" s="1"/>
  <c r="A1369" i="5" s="1"/>
  <c r="AB1369" i="5"/>
  <c r="X1369" i="5"/>
  <c r="U1369" i="5"/>
  <c r="R1369" i="5"/>
  <c r="O1369" i="5"/>
  <c r="L1369" i="5"/>
  <c r="I1369" i="5"/>
  <c r="AE1368" i="5"/>
  <c r="AD1368" i="5"/>
  <c r="AC1368" i="5"/>
  <c r="AI1368" i="5" s="1"/>
  <c r="AB1368" i="5"/>
  <c r="X1368" i="5"/>
  <c r="U1368" i="5"/>
  <c r="R1368" i="5"/>
  <c r="O1368" i="5"/>
  <c r="L1368" i="5"/>
  <c r="I1368" i="5"/>
  <c r="AE1367" i="5"/>
  <c r="AD1367" i="5"/>
  <c r="AC1367" i="5"/>
  <c r="AI1367" i="5" s="1"/>
  <c r="AB1367" i="5"/>
  <c r="X1367" i="5"/>
  <c r="U1367" i="5"/>
  <c r="R1367" i="5"/>
  <c r="O1367" i="5"/>
  <c r="L1367" i="5"/>
  <c r="I1367" i="5"/>
  <c r="AE1366" i="5"/>
  <c r="AD1366" i="5"/>
  <c r="AC1366" i="5"/>
  <c r="AB1366" i="5"/>
  <c r="X1366" i="5"/>
  <c r="U1366" i="5"/>
  <c r="R1366" i="5"/>
  <c r="O1366" i="5"/>
  <c r="L1366" i="5"/>
  <c r="I1366" i="5"/>
  <c r="AE1365" i="5"/>
  <c r="AD1365" i="5"/>
  <c r="AC1365" i="5"/>
  <c r="AI1365" i="5" s="1"/>
  <c r="AB1365" i="5"/>
  <c r="X1365" i="5"/>
  <c r="U1365" i="5"/>
  <c r="R1365" i="5"/>
  <c r="O1365" i="5"/>
  <c r="L1365" i="5"/>
  <c r="I1365" i="5"/>
  <c r="AE1364" i="5"/>
  <c r="AD1364" i="5"/>
  <c r="AC1364" i="5"/>
  <c r="AB1364" i="5"/>
  <c r="X1364" i="5"/>
  <c r="U1364" i="5"/>
  <c r="R1364" i="5"/>
  <c r="O1364" i="5"/>
  <c r="L1364" i="5"/>
  <c r="I1364" i="5"/>
  <c r="AE1363" i="5"/>
  <c r="AD1363" i="5"/>
  <c r="AC1363" i="5"/>
  <c r="AH1363" i="5" s="1"/>
  <c r="A1363" i="5" s="1"/>
  <c r="AB1363" i="5"/>
  <c r="X1363" i="5"/>
  <c r="U1363" i="5"/>
  <c r="R1363" i="5"/>
  <c r="O1363" i="5"/>
  <c r="L1363" i="5"/>
  <c r="I1363" i="5"/>
  <c r="AE1362" i="5"/>
  <c r="AD1362" i="5"/>
  <c r="AC1362" i="5"/>
  <c r="AI1362" i="5" s="1"/>
  <c r="AB1362" i="5"/>
  <c r="X1362" i="5"/>
  <c r="U1362" i="5"/>
  <c r="R1362" i="5"/>
  <c r="O1362" i="5"/>
  <c r="L1362" i="5"/>
  <c r="I1362" i="5"/>
  <c r="AE1361" i="5"/>
  <c r="AD1361" i="5"/>
  <c r="AC1361" i="5"/>
  <c r="AI1361" i="5" s="1"/>
  <c r="AB1361" i="5"/>
  <c r="X1361" i="5"/>
  <c r="U1361" i="5"/>
  <c r="R1361" i="5"/>
  <c r="O1361" i="5"/>
  <c r="L1361" i="5"/>
  <c r="I1361" i="5"/>
  <c r="AE1360" i="5"/>
  <c r="AD1360" i="5"/>
  <c r="AC1360" i="5"/>
  <c r="AI1360" i="5" s="1"/>
  <c r="AB1360" i="5"/>
  <c r="X1360" i="5"/>
  <c r="U1360" i="5"/>
  <c r="R1360" i="5"/>
  <c r="O1360" i="5"/>
  <c r="L1360" i="5"/>
  <c r="I1360" i="5"/>
  <c r="AI1359" i="5"/>
  <c r="AE1359" i="5"/>
  <c r="AD1359" i="5"/>
  <c r="AC1359" i="5"/>
  <c r="AH1359" i="5" s="1"/>
  <c r="A1359" i="5" s="1"/>
  <c r="AB1359" i="5"/>
  <c r="X1359" i="5"/>
  <c r="U1359" i="5"/>
  <c r="R1359" i="5"/>
  <c r="O1359" i="5"/>
  <c r="L1359" i="5"/>
  <c r="I1359" i="5"/>
  <c r="AE1358" i="5"/>
  <c r="AD1358" i="5"/>
  <c r="AF1358" i="5" s="1"/>
  <c r="AC1358" i="5"/>
  <c r="AI1358" i="5" s="1"/>
  <c r="AB1358" i="5"/>
  <c r="X1358" i="5"/>
  <c r="U1358" i="5"/>
  <c r="R1358" i="5"/>
  <c r="O1358" i="5"/>
  <c r="L1358" i="5"/>
  <c r="I1358" i="5"/>
  <c r="AE1357" i="5"/>
  <c r="AD1357" i="5"/>
  <c r="AC1357" i="5"/>
  <c r="AH1357" i="5" s="1"/>
  <c r="A1357" i="5" s="1"/>
  <c r="AB1357" i="5"/>
  <c r="X1357" i="5"/>
  <c r="U1357" i="5"/>
  <c r="R1357" i="5"/>
  <c r="O1357" i="5"/>
  <c r="L1357" i="5"/>
  <c r="I1357" i="5"/>
  <c r="AE1356" i="5"/>
  <c r="AD1356" i="5"/>
  <c r="AF1356" i="5" s="1"/>
  <c r="AC1356" i="5"/>
  <c r="AH1356" i="5" s="1"/>
  <c r="A1356" i="5" s="1"/>
  <c r="AB1356" i="5"/>
  <c r="X1356" i="5"/>
  <c r="U1356" i="5"/>
  <c r="R1356" i="5"/>
  <c r="O1356" i="5"/>
  <c r="L1356" i="5"/>
  <c r="I1356" i="5"/>
  <c r="AE1355" i="5"/>
  <c r="AD1355" i="5"/>
  <c r="AC1355" i="5"/>
  <c r="AI1355" i="5" s="1"/>
  <c r="AB1355" i="5"/>
  <c r="X1355" i="5"/>
  <c r="U1355" i="5"/>
  <c r="R1355" i="5"/>
  <c r="O1355" i="5"/>
  <c r="L1355" i="5"/>
  <c r="I1355" i="5"/>
  <c r="AH1354" i="5"/>
  <c r="A1354" i="5" s="1"/>
  <c r="AE1354" i="5"/>
  <c r="AD1354" i="5"/>
  <c r="AF1354" i="5" s="1"/>
  <c r="AC1354" i="5"/>
  <c r="AI1354" i="5" s="1"/>
  <c r="AB1354" i="5"/>
  <c r="X1354" i="5"/>
  <c r="U1354" i="5"/>
  <c r="R1354" i="5"/>
  <c r="O1354" i="5"/>
  <c r="L1354" i="5"/>
  <c r="I1354" i="5"/>
  <c r="AE1353" i="5"/>
  <c r="AD1353" i="5"/>
  <c r="AC1353" i="5"/>
  <c r="AI1353" i="5" s="1"/>
  <c r="AB1353" i="5"/>
  <c r="X1353" i="5"/>
  <c r="U1353" i="5"/>
  <c r="R1353" i="5"/>
  <c r="O1353" i="5"/>
  <c r="L1353" i="5"/>
  <c r="I1353" i="5"/>
  <c r="AI1352" i="5"/>
  <c r="AH1352" i="5"/>
  <c r="A1352" i="5" s="1"/>
  <c r="AE1352" i="5"/>
  <c r="AD1352" i="5"/>
  <c r="AC1352" i="5"/>
  <c r="AB1352" i="5"/>
  <c r="X1352" i="5"/>
  <c r="U1352" i="5"/>
  <c r="R1352" i="5"/>
  <c r="O1352" i="5"/>
  <c r="L1352" i="5"/>
  <c r="I1352" i="5"/>
  <c r="AE1351" i="5"/>
  <c r="AD1351" i="5"/>
  <c r="AC1351" i="5"/>
  <c r="AB1351" i="5"/>
  <c r="X1351" i="5"/>
  <c r="U1351" i="5"/>
  <c r="R1351" i="5"/>
  <c r="O1351" i="5"/>
  <c r="L1351" i="5"/>
  <c r="I1351" i="5"/>
  <c r="Y1351" i="5" s="1"/>
  <c r="AH1350" i="5"/>
  <c r="A1350" i="5" s="1"/>
  <c r="AE1350" i="5"/>
  <c r="AD1350" i="5"/>
  <c r="AC1350" i="5"/>
  <c r="AI1350" i="5" s="1"/>
  <c r="AB1350" i="5"/>
  <c r="X1350" i="5"/>
  <c r="U1350" i="5"/>
  <c r="R1350" i="5"/>
  <c r="O1350" i="5"/>
  <c r="L1350" i="5"/>
  <c r="I1350" i="5"/>
  <c r="AE1349" i="5"/>
  <c r="AD1349" i="5"/>
  <c r="AC1349" i="5"/>
  <c r="AI1349" i="5" s="1"/>
  <c r="AB1349" i="5"/>
  <c r="X1349" i="5"/>
  <c r="U1349" i="5"/>
  <c r="R1349" i="5"/>
  <c r="O1349" i="5"/>
  <c r="L1349" i="5"/>
  <c r="I1349" i="5"/>
  <c r="AE1348" i="5"/>
  <c r="AD1348" i="5"/>
  <c r="AC1348" i="5"/>
  <c r="AH1348" i="5" s="1"/>
  <c r="A1348" i="5" s="1"/>
  <c r="AB1348" i="5"/>
  <c r="X1348" i="5"/>
  <c r="U1348" i="5"/>
  <c r="R1348" i="5"/>
  <c r="O1348" i="5"/>
  <c r="L1348" i="5"/>
  <c r="I1348" i="5"/>
  <c r="AH1347" i="5"/>
  <c r="A1347" i="5" s="1"/>
  <c r="AE1347" i="5"/>
  <c r="AD1347" i="5"/>
  <c r="AC1347" i="5"/>
  <c r="AI1347" i="5" s="1"/>
  <c r="AB1347" i="5"/>
  <c r="X1347" i="5"/>
  <c r="U1347" i="5"/>
  <c r="R1347" i="5"/>
  <c r="O1347" i="5"/>
  <c r="L1347" i="5"/>
  <c r="I1347" i="5"/>
  <c r="AE1346" i="5"/>
  <c r="AD1346" i="5"/>
  <c r="AC1346" i="5"/>
  <c r="AH1346" i="5" s="1"/>
  <c r="A1346" i="5" s="1"/>
  <c r="AB1346" i="5"/>
  <c r="X1346" i="5"/>
  <c r="U1346" i="5"/>
  <c r="R1346" i="5"/>
  <c r="O1346" i="5"/>
  <c r="L1346" i="5"/>
  <c r="I1346" i="5"/>
  <c r="AE1345" i="5"/>
  <c r="AD1345" i="5"/>
  <c r="AC1345" i="5"/>
  <c r="AI1345" i="5" s="1"/>
  <c r="AB1345" i="5"/>
  <c r="X1345" i="5"/>
  <c r="U1345" i="5"/>
  <c r="R1345" i="5"/>
  <c r="O1345" i="5"/>
  <c r="L1345" i="5"/>
  <c r="I1345" i="5"/>
  <c r="AE1344" i="5"/>
  <c r="AD1344" i="5"/>
  <c r="AF1344" i="5" s="1"/>
  <c r="AC1344" i="5"/>
  <c r="AB1344" i="5"/>
  <c r="X1344" i="5"/>
  <c r="U1344" i="5"/>
  <c r="R1344" i="5"/>
  <c r="O1344" i="5"/>
  <c r="L1344" i="5"/>
  <c r="I1344" i="5"/>
  <c r="AE1343" i="5"/>
  <c r="AD1343" i="5"/>
  <c r="AC1343" i="5"/>
  <c r="AH1343" i="5" s="1"/>
  <c r="A1343" i="5" s="1"/>
  <c r="AB1343" i="5"/>
  <c r="X1343" i="5"/>
  <c r="U1343" i="5"/>
  <c r="R1343" i="5"/>
  <c r="O1343" i="5"/>
  <c r="L1343" i="5"/>
  <c r="I1343" i="5"/>
  <c r="AH1342" i="5"/>
  <c r="A1342" i="5" s="1"/>
  <c r="AE1342" i="5"/>
  <c r="AD1342" i="5"/>
  <c r="AF1342" i="5" s="1"/>
  <c r="AC1342" i="5"/>
  <c r="AI1342" i="5" s="1"/>
  <c r="AB1342" i="5"/>
  <c r="X1342" i="5"/>
  <c r="U1342" i="5"/>
  <c r="R1342" i="5"/>
  <c r="O1342" i="5"/>
  <c r="L1342" i="5"/>
  <c r="I1342" i="5"/>
  <c r="AE1341" i="5"/>
  <c r="AD1341" i="5"/>
  <c r="AC1341" i="5"/>
  <c r="AH1341" i="5" s="1"/>
  <c r="A1341" i="5" s="1"/>
  <c r="AB1341" i="5"/>
  <c r="X1341" i="5"/>
  <c r="U1341" i="5"/>
  <c r="R1341" i="5"/>
  <c r="O1341" i="5"/>
  <c r="L1341" i="5"/>
  <c r="I1341" i="5"/>
  <c r="AI1340" i="5"/>
  <c r="AE1340" i="5"/>
  <c r="AD1340" i="5"/>
  <c r="AC1340" i="5"/>
  <c r="AH1340" i="5" s="1"/>
  <c r="A1340" i="5" s="1"/>
  <c r="AB1340" i="5"/>
  <c r="X1340" i="5"/>
  <c r="U1340" i="5"/>
  <c r="R1340" i="5"/>
  <c r="O1340" i="5"/>
  <c r="L1340" i="5"/>
  <c r="I1340" i="5"/>
  <c r="AH1339" i="5"/>
  <c r="A1339" i="5" s="1"/>
  <c r="AE1339" i="5"/>
  <c r="AD1339" i="5"/>
  <c r="AF1339" i="5" s="1"/>
  <c r="AC1339" i="5"/>
  <c r="AI1339" i="5" s="1"/>
  <c r="AB1339" i="5"/>
  <c r="X1339" i="5"/>
  <c r="U1339" i="5"/>
  <c r="R1339" i="5"/>
  <c r="O1339" i="5"/>
  <c r="L1339" i="5"/>
  <c r="I1339" i="5"/>
  <c r="AE1338" i="5"/>
  <c r="AD1338" i="5"/>
  <c r="AF1338" i="5" s="1"/>
  <c r="AC1338" i="5"/>
  <c r="AH1338" i="5" s="1"/>
  <c r="A1338" i="5" s="1"/>
  <c r="AB1338" i="5"/>
  <c r="X1338" i="5"/>
  <c r="U1338" i="5"/>
  <c r="R1338" i="5"/>
  <c r="O1338" i="5"/>
  <c r="L1338" i="5"/>
  <c r="I1338" i="5"/>
  <c r="AE1337" i="5"/>
  <c r="AD1337" i="5"/>
  <c r="AC1337" i="5"/>
  <c r="AI1337" i="5" s="1"/>
  <c r="AB1337" i="5"/>
  <c r="X1337" i="5"/>
  <c r="U1337" i="5"/>
  <c r="R1337" i="5"/>
  <c r="O1337" i="5"/>
  <c r="L1337" i="5"/>
  <c r="I1337" i="5"/>
  <c r="AE1336" i="5"/>
  <c r="AD1336" i="5"/>
  <c r="AC1336" i="5"/>
  <c r="AI1336" i="5" s="1"/>
  <c r="AB1336" i="5"/>
  <c r="X1336" i="5"/>
  <c r="U1336" i="5"/>
  <c r="R1336" i="5"/>
  <c r="O1336" i="5"/>
  <c r="L1336" i="5"/>
  <c r="I1336" i="5"/>
  <c r="AE1335" i="5"/>
  <c r="AD1335" i="5"/>
  <c r="AC1335" i="5"/>
  <c r="AH1335" i="5" s="1"/>
  <c r="A1335" i="5" s="1"/>
  <c r="AB1335" i="5"/>
  <c r="X1335" i="5"/>
  <c r="U1335" i="5"/>
  <c r="R1335" i="5"/>
  <c r="O1335" i="5"/>
  <c r="L1335" i="5"/>
  <c r="I1335" i="5"/>
  <c r="AE1334" i="5"/>
  <c r="AD1334" i="5"/>
  <c r="AC1334" i="5"/>
  <c r="AB1334" i="5"/>
  <c r="X1334" i="5"/>
  <c r="U1334" i="5"/>
  <c r="R1334" i="5"/>
  <c r="O1334" i="5"/>
  <c r="L1334" i="5"/>
  <c r="I1334" i="5"/>
  <c r="AI1333" i="5"/>
  <c r="AE1333" i="5"/>
  <c r="AD1333" i="5"/>
  <c r="AC1333" i="5"/>
  <c r="AH1333" i="5" s="1"/>
  <c r="A1333" i="5" s="1"/>
  <c r="AB1333" i="5"/>
  <c r="X1333" i="5"/>
  <c r="U1333" i="5"/>
  <c r="R1333" i="5"/>
  <c r="O1333" i="5"/>
  <c r="L1333" i="5"/>
  <c r="I1333" i="5"/>
  <c r="AI1332" i="5"/>
  <c r="AE1332" i="5"/>
  <c r="AD1332" i="5"/>
  <c r="AF1332" i="5" s="1"/>
  <c r="AC1332" i="5"/>
  <c r="AH1332" i="5" s="1"/>
  <c r="A1332" i="5" s="1"/>
  <c r="AB1332" i="5"/>
  <c r="X1332" i="5"/>
  <c r="U1332" i="5"/>
  <c r="R1332" i="5"/>
  <c r="O1332" i="5"/>
  <c r="L1332" i="5"/>
  <c r="I1332" i="5"/>
  <c r="AE1331" i="5"/>
  <c r="AD1331" i="5"/>
  <c r="AF1331" i="5" s="1"/>
  <c r="AC1331" i="5"/>
  <c r="AB1331" i="5"/>
  <c r="X1331" i="5"/>
  <c r="U1331" i="5"/>
  <c r="R1331" i="5"/>
  <c r="O1331" i="5"/>
  <c r="L1331" i="5"/>
  <c r="I1331" i="5"/>
  <c r="AE1330" i="5"/>
  <c r="AD1330" i="5"/>
  <c r="AC1330" i="5"/>
  <c r="AH1330" i="5" s="1"/>
  <c r="A1330" i="5" s="1"/>
  <c r="AB1330" i="5"/>
  <c r="X1330" i="5"/>
  <c r="U1330" i="5"/>
  <c r="R1330" i="5"/>
  <c r="O1330" i="5"/>
  <c r="L1330" i="5"/>
  <c r="I1330" i="5"/>
  <c r="AE1329" i="5"/>
  <c r="AD1329" i="5"/>
  <c r="AC1329" i="5"/>
  <c r="AI1329" i="5" s="1"/>
  <c r="AB1329" i="5"/>
  <c r="X1329" i="5"/>
  <c r="U1329" i="5"/>
  <c r="R1329" i="5"/>
  <c r="O1329" i="5"/>
  <c r="L1329" i="5"/>
  <c r="I1329" i="5"/>
  <c r="AE1328" i="5"/>
  <c r="AD1328" i="5"/>
  <c r="AC1328" i="5"/>
  <c r="AI1328" i="5" s="1"/>
  <c r="AB1328" i="5"/>
  <c r="X1328" i="5"/>
  <c r="U1328" i="5"/>
  <c r="R1328" i="5"/>
  <c r="O1328" i="5"/>
  <c r="L1328" i="5"/>
  <c r="I1328" i="5"/>
  <c r="AE1327" i="5"/>
  <c r="AD1327" i="5"/>
  <c r="AC1327" i="5"/>
  <c r="AH1327" i="5" s="1"/>
  <c r="A1327" i="5" s="1"/>
  <c r="AB1327" i="5"/>
  <c r="X1327" i="5"/>
  <c r="U1327" i="5"/>
  <c r="R1327" i="5"/>
  <c r="O1327" i="5"/>
  <c r="L1327" i="5"/>
  <c r="I1327" i="5"/>
  <c r="AE1326" i="5"/>
  <c r="AD1326" i="5"/>
  <c r="AC1326" i="5"/>
  <c r="AI1326" i="5" s="1"/>
  <c r="AB1326" i="5"/>
  <c r="X1326" i="5"/>
  <c r="U1326" i="5"/>
  <c r="R1326" i="5"/>
  <c r="O1326" i="5"/>
  <c r="L1326" i="5"/>
  <c r="I1326" i="5"/>
  <c r="AI1325" i="5"/>
  <c r="AE1325" i="5"/>
  <c r="AD1325" i="5"/>
  <c r="AC1325" i="5"/>
  <c r="AH1325" i="5" s="1"/>
  <c r="A1325" i="5" s="1"/>
  <c r="AB1325" i="5"/>
  <c r="X1325" i="5"/>
  <c r="U1325" i="5"/>
  <c r="R1325" i="5"/>
  <c r="O1325" i="5"/>
  <c r="L1325" i="5"/>
  <c r="I1325" i="5"/>
  <c r="AE1324" i="5"/>
  <c r="AD1324" i="5"/>
  <c r="AC1324" i="5"/>
  <c r="AI1324" i="5" s="1"/>
  <c r="AB1324" i="5"/>
  <c r="X1324" i="5"/>
  <c r="U1324" i="5"/>
  <c r="R1324" i="5"/>
  <c r="O1324" i="5"/>
  <c r="L1324" i="5"/>
  <c r="I1324" i="5"/>
  <c r="AE1323" i="5"/>
  <c r="AD1323" i="5"/>
  <c r="AC1323" i="5"/>
  <c r="AH1323" i="5" s="1"/>
  <c r="A1323" i="5" s="1"/>
  <c r="AB1323" i="5"/>
  <c r="X1323" i="5"/>
  <c r="U1323" i="5"/>
  <c r="R1323" i="5"/>
  <c r="O1323" i="5"/>
  <c r="L1323" i="5"/>
  <c r="I1323" i="5"/>
  <c r="AE1322" i="5"/>
  <c r="AD1322" i="5"/>
  <c r="AC1322" i="5"/>
  <c r="AI1322" i="5" s="1"/>
  <c r="AB1322" i="5"/>
  <c r="X1322" i="5"/>
  <c r="U1322" i="5"/>
  <c r="R1322" i="5"/>
  <c r="O1322" i="5"/>
  <c r="L1322" i="5"/>
  <c r="I1322" i="5"/>
  <c r="AE1321" i="5"/>
  <c r="AD1321" i="5"/>
  <c r="AC1321" i="5"/>
  <c r="AB1321" i="5"/>
  <c r="X1321" i="5"/>
  <c r="U1321" i="5"/>
  <c r="R1321" i="5"/>
  <c r="O1321" i="5"/>
  <c r="L1321" i="5"/>
  <c r="I1321" i="5"/>
  <c r="AE1320" i="5"/>
  <c r="AD1320" i="5"/>
  <c r="AC1320" i="5"/>
  <c r="AB1320" i="5"/>
  <c r="X1320" i="5"/>
  <c r="U1320" i="5"/>
  <c r="R1320" i="5"/>
  <c r="O1320" i="5"/>
  <c r="L1320" i="5"/>
  <c r="I1320" i="5"/>
  <c r="AE1319" i="5"/>
  <c r="AD1319" i="5"/>
  <c r="AC1319" i="5"/>
  <c r="AI1319" i="5" s="1"/>
  <c r="AB1319" i="5"/>
  <c r="X1319" i="5"/>
  <c r="U1319" i="5"/>
  <c r="R1319" i="5"/>
  <c r="O1319" i="5"/>
  <c r="L1319" i="5"/>
  <c r="I1319" i="5"/>
  <c r="AE1318" i="5"/>
  <c r="AD1318" i="5"/>
  <c r="AC1318" i="5"/>
  <c r="AF1318" i="5" s="1"/>
  <c r="AB1318" i="5"/>
  <c r="X1318" i="5"/>
  <c r="U1318" i="5"/>
  <c r="R1318" i="5"/>
  <c r="O1318" i="5"/>
  <c r="L1318" i="5"/>
  <c r="I1318" i="5"/>
  <c r="AE1317" i="5"/>
  <c r="AD1317" i="5"/>
  <c r="AC1317" i="5"/>
  <c r="AB1317" i="5"/>
  <c r="X1317" i="5"/>
  <c r="U1317" i="5"/>
  <c r="R1317" i="5"/>
  <c r="O1317" i="5"/>
  <c r="L1317" i="5"/>
  <c r="I1317" i="5"/>
  <c r="AE1316" i="5"/>
  <c r="AD1316" i="5"/>
  <c r="AC1316" i="5"/>
  <c r="AI1316" i="5" s="1"/>
  <c r="AB1316" i="5"/>
  <c r="X1316" i="5"/>
  <c r="U1316" i="5"/>
  <c r="R1316" i="5"/>
  <c r="O1316" i="5"/>
  <c r="L1316" i="5"/>
  <c r="I1316" i="5"/>
  <c r="AE1315" i="5"/>
  <c r="AD1315" i="5"/>
  <c r="AC1315" i="5"/>
  <c r="AH1315" i="5" s="1"/>
  <c r="A1315" i="5" s="1"/>
  <c r="AB1315" i="5"/>
  <c r="X1315" i="5"/>
  <c r="U1315" i="5"/>
  <c r="R1315" i="5"/>
  <c r="O1315" i="5"/>
  <c r="L1315" i="5"/>
  <c r="I1315" i="5"/>
  <c r="AE1314" i="5"/>
  <c r="AD1314" i="5"/>
  <c r="AF1314" i="5" s="1"/>
  <c r="AC1314" i="5"/>
  <c r="AI1314" i="5" s="1"/>
  <c r="AB1314" i="5"/>
  <c r="X1314" i="5"/>
  <c r="U1314" i="5"/>
  <c r="R1314" i="5"/>
  <c r="O1314" i="5"/>
  <c r="L1314" i="5"/>
  <c r="I1314" i="5"/>
  <c r="AE1313" i="5"/>
  <c r="AD1313" i="5"/>
  <c r="AC1313" i="5"/>
  <c r="AB1313" i="5"/>
  <c r="X1313" i="5"/>
  <c r="U1313" i="5"/>
  <c r="R1313" i="5"/>
  <c r="O1313" i="5"/>
  <c r="L1313" i="5"/>
  <c r="I1313" i="5"/>
  <c r="AE1312" i="5"/>
  <c r="AD1312" i="5"/>
  <c r="AC1312" i="5"/>
  <c r="AI1312" i="5" s="1"/>
  <c r="AB1312" i="5"/>
  <c r="X1312" i="5"/>
  <c r="U1312" i="5"/>
  <c r="R1312" i="5"/>
  <c r="O1312" i="5"/>
  <c r="L1312" i="5"/>
  <c r="I1312" i="5"/>
  <c r="AE1311" i="5"/>
  <c r="AD1311" i="5"/>
  <c r="AC1311" i="5"/>
  <c r="AH1311" i="5" s="1"/>
  <c r="A1311" i="5" s="1"/>
  <c r="AB1311" i="5"/>
  <c r="X1311" i="5"/>
  <c r="U1311" i="5"/>
  <c r="R1311" i="5"/>
  <c r="O1311" i="5"/>
  <c r="L1311" i="5"/>
  <c r="I1311" i="5"/>
  <c r="AE1310" i="5"/>
  <c r="AD1310" i="5"/>
  <c r="AC1310" i="5"/>
  <c r="AH1310" i="5" s="1"/>
  <c r="A1310" i="5" s="1"/>
  <c r="AB1310" i="5"/>
  <c r="X1310" i="5"/>
  <c r="U1310" i="5"/>
  <c r="R1310" i="5"/>
  <c r="O1310" i="5"/>
  <c r="L1310" i="5"/>
  <c r="I1310" i="5"/>
  <c r="AE1309" i="5"/>
  <c r="AD1309" i="5"/>
  <c r="AC1309" i="5"/>
  <c r="AI1309" i="5" s="1"/>
  <c r="AB1309" i="5"/>
  <c r="X1309" i="5"/>
  <c r="U1309" i="5"/>
  <c r="R1309" i="5"/>
  <c r="O1309" i="5"/>
  <c r="L1309" i="5"/>
  <c r="I1309" i="5"/>
  <c r="AE1308" i="5"/>
  <c r="AD1308" i="5"/>
  <c r="AC1308" i="5"/>
  <c r="AI1308" i="5" s="1"/>
  <c r="AB1308" i="5"/>
  <c r="X1308" i="5"/>
  <c r="U1308" i="5"/>
  <c r="R1308" i="5"/>
  <c r="O1308" i="5"/>
  <c r="L1308" i="5"/>
  <c r="I1308" i="5"/>
  <c r="AE1307" i="5"/>
  <c r="AD1307" i="5"/>
  <c r="AC1307" i="5"/>
  <c r="AH1307" i="5" s="1"/>
  <c r="A1307" i="5" s="1"/>
  <c r="AB1307" i="5"/>
  <c r="X1307" i="5"/>
  <c r="U1307" i="5"/>
  <c r="R1307" i="5"/>
  <c r="O1307" i="5"/>
  <c r="L1307" i="5"/>
  <c r="I1307" i="5"/>
  <c r="AE1306" i="5"/>
  <c r="AD1306" i="5"/>
  <c r="AC1306" i="5"/>
  <c r="AB1306" i="5"/>
  <c r="X1306" i="5"/>
  <c r="U1306" i="5"/>
  <c r="R1306" i="5"/>
  <c r="O1306" i="5"/>
  <c r="L1306" i="5"/>
  <c r="I1306" i="5"/>
  <c r="AE1305" i="5"/>
  <c r="AD1305" i="5"/>
  <c r="AC1305" i="5"/>
  <c r="AB1305" i="5"/>
  <c r="X1305" i="5"/>
  <c r="U1305" i="5"/>
  <c r="R1305" i="5"/>
  <c r="O1305" i="5"/>
  <c r="L1305" i="5"/>
  <c r="I1305" i="5"/>
  <c r="AE1304" i="5"/>
  <c r="AD1304" i="5"/>
  <c r="AC1304" i="5"/>
  <c r="AI1304" i="5" s="1"/>
  <c r="AB1304" i="5"/>
  <c r="X1304" i="5"/>
  <c r="U1304" i="5"/>
  <c r="R1304" i="5"/>
  <c r="O1304" i="5"/>
  <c r="L1304" i="5"/>
  <c r="I1304" i="5"/>
  <c r="AE1303" i="5"/>
  <c r="AD1303" i="5"/>
  <c r="AC1303" i="5"/>
  <c r="AI1303" i="5" s="1"/>
  <c r="AB1303" i="5"/>
  <c r="X1303" i="5"/>
  <c r="U1303" i="5"/>
  <c r="R1303" i="5"/>
  <c r="O1303" i="5"/>
  <c r="L1303" i="5"/>
  <c r="I1303" i="5"/>
  <c r="AE1302" i="5"/>
  <c r="AD1302" i="5"/>
  <c r="AC1302" i="5"/>
  <c r="AF1302" i="5" s="1"/>
  <c r="AB1302" i="5"/>
  <c r="X1302" i="5"/>
  <c r="U1302" i="5"/>
  <c r="R1302" i="5"/>
  <c r="O1302" i="5"/>
  <c r="L1302" i="5"/>
  <c r="I1302" i="5"/>
  <c r="AE1301" i="5"/>
  <c r="AD1301" i="5"/>
  <c r="AC1301" i="5"/>
  <c r="AH1301" i="5" s="1"/>
  <c r="A1301" i="5" s="1"/>
  <c r="AB1301" i="5"/>
  <c r="X1301" i="5"/>
  <c r="U1301" i="5"/>
  <c r="R1301" i="5"/>
  <c r="O1301" i="5"/>
  <c r="L1301" i="5"/>
  <c r="I1301" i="5"/>
  <c r="AE1300" i="5"/>
  <c r="AD1300" i="5"/>
  <c r="AC1300" i="5"/>
  <c r="AI1300" i="5" s="1"/>
  <c r="AB1300" i="5"/>
  <c r="X1300" i="5"/>
  <c r="U1300" i="5"/>
  <c r="R1300" i="5"/>
  <c r="O1300" i="5"/>
  <c r="L1300" i="5"/>
  <c r="I1300" i="5"/>
  <c r="AE1299" i="5"/>
  <c r="AD1299" i="5"/>
  <c r="AC1299" i="5"/>
  <c r="AH1299" i="5" s="1"/>
  <c r="A1299" i="5" s="1"/>
  <c r="AB1299" i="5"/>
  <c r="X1299" i="5"/>
  <c r="U1299" i="5"/>
  <c r="R1299" i="5"/>
  <c r="O1299" i="5"/>
  <c r="L1299" i="5"/>
  <c r="I1299" i="5"/>
  <c r="AE1298" i="5"/>
  <c r="AD1298" i="5"/>
  <c r="AC1298" i="5"/>
  <c r="AB1298" i="5"/>
  <c r="X1298" i="5"/>
  <c r="U1298" i="5"/>
  <c r="R1298" i="5"/>
  <c r="O1298" i="5"/>
  <c r="L1298" i="5"/>
  <c r="I1298" i="5"/>
  <c r="AE1297" i="5"/>
  <c r="AD1297" i="5"/>
  <c r="AC1297" i="5"/>
  <c r="AB1297" i="5"/>
  <c r="X1297" i="5"/>
  <c r="U1297" i="5"/>
  <c r="R1297" i="5"/>
  <c r="O1297" i="5"/>
  <c r="L1297" i="5"/>
  <c r="I1297" i="5"/>
  <c r="AE1296" i="5"/>
  <c r="AD1296" i="5"/>
  <c r="AC1296" i="5"/>
  <c r="AI1296" i="5" s="1"/>
  <c r="AB1296" i="5"/>
  <c r="X1296" i="5"/>
  <c r="U1296" i="5"/>
  <c r="R1296" i="5"/>
  <c r="O1296" i="5"/>
  <c r="L1296" i="5"/>
  <c r="I1296" i="5"/>
  <c r="AI1295" i="5"/>
  <c r="AE1295" i="5"/>
  <c r="AD1295" i="5"/>
  <c r="AC1295" i="5"/>
  <c r="AH1295" i="5" s="1"/>
  <c r="A1295" i="5" s="1"/>
  <c r="AB1295" i="5"/>
  <c r="X1295" i="5"/>
  <c r="U1295" i="5"/>
  <c r="R1295" i="5"/>
  <c r="O1295" i="5"/>
  <c r="L1295" i="5"/>
  <c r="I1295" i="5"/>
  <c r="AE1294" i="5"/>
  <c r="AD1294" i="5"/>
  <c r="AC1294" i="5"/>
  <c r="AH1294" i="5" s="1"/>
  <c r="A1294" i="5" s="1"/>
  <c r="AB1294" i="5"/>
  <c r="X1294" i="5"/>
  <c r="U1294" i="5"/>
  <c r="R1294" i="5"/>
  <c r="O1294" i="5"/>
  <c r="L1294" i="5"/>
  <c r="I1294" i="5"/>
  <c r="AI1293" i="5"/>
  <c r="AH1293" i="5"/>
  <c r="A1293" i="5" s="1"/>
  <c r="AE1293" i="5"/>
  <c r="AD1293" i="5"/>
  <c r="AF1293" i="5" s="1"/>
  <c r="AC1293" i="5"/>
  <c r="AB1293" i="5"/>
  <c r="X1293" i="5"/>
  <c r="U1293" i="5"/>
  <c r="R1293" i="5"/>
  <c r="O1293" i="5"/>
  <c r="L1293" i="5"/>
  <c r="I1293" i="5"/>
  <c r="AE1292" i="5"/>
  <c r="AD1292" i="5"/>
  <c r="AC1292" i="5"/>
  <c r="AI1292" i="5" s="1"/>
  <c r="AB1292" i="5"/>
  <c r="X1292" i="5"/>
  <c r="U1292" i="5"/>
  <c r="R1292" i="5"/>
  <c r="O1292" i="5"/>
  <c r="L1292" i="5"/>
  <c r="I1292" i="5"/>
  <c r="AE1291" i="5"/>
  <c r="AD1291" i="5"/>
  <c r="AC1291" i="5"/>
  <c r="AH1291" i="5" s="1"/>
  <c r="A1291" i="5" s="1"/>
  <c r="AB1291" i="5"/>
  <c r="X1291" i="5"/>
  <c r="U1291" i="5"/>
  <c r="R1291" i="5"/>
  <c r="O1291" i="5"/>
  <c r="L1291" i="5"/>
  <c r="I1291" i="5"/>
  <c r="AE1290" i="5"/>
  <c r="AD1290" i="5"/>
  <c r="AC1290" i="5"/>
  <c r="AB1290" i="5"/>
  <c r="X1290" i="5"/>
  <c r="U1290" i="5"/>
  <c r="R1290" i="5"/>
  <c r="O1290" i="5"/>
  <c r="L1290" i="5"/>
  <c r="I1290" i="5"/>
  <c r="AE1289" i="5"/>
  <c r="AD1289" i="5"/>
  <c r="AC1289" i="5"/>
  <c r="AB1289" i="5"/>
  <c r="X1289" i="5"/>
  <c r="U1289" i="5"/>
  <c r="R1289" i="5"/>
  <c r="O1289" i="5"/>
  <c r="L1289" i="5"/>
  <c r="I1289" i="5"/>
  <c r="AE1288" i="5"/>
  <c r="AD1288" i="5"/>
  <c r="AC1288" i="5"/>
  <c r="AI1288" i="5" s="1"/>
  <c r="AB1288" i="5"/>
  <c r="X1288" i="5"/>
  <c r="Y1288" i="5" s="1"/>
  <c r="AG1288" i="5" s="1"/>
  <c r="U1288" i="5"/>
  <c r="R1288" i="5"/>
  <c r="O1288" i="5"/>
  <c r="L1288" i="5"/>
  <c r="I1288" i="5"/>
  <c r="AE1287" i="5"/>
  <c r="AD1287" i="5"/>
  <c r="AC1287" i="5"/>
  <c r="AI1287" i="5" s="1"/>
  <c r="AB1287" i="5"/>
  <c r="X1287" i="5"/>
  <c r="U1287" i="5"/>
  <c r="R1287" i="5"/>
  <c r="O1287" i="5"/>
  <c r="L1287" i="5"/>
  <c r="I1287" i="5"/>
  <c r="AI1286" i="5"/>
  <c r="AE1286" i="5"/>
  <c r="AD1286" i="5"/>
  <c r="AC1286" i="5"/>
  <c r="AH1286" i="5" s="1"/>
  <c r="A1286" i="5" s="1"/>
  <c r="AB1286" i="5"/>
  <c r="X1286" i="5"/>
  <c r="U1286" i="5"/>
  <c r="R1286" i="5"/>
  <c r="O1286" i="5"/>
  <c r="L1286" i="5"/>
  <c r="I1286" i="5"/>
  <c r="AE1285" i="5"/>
  <c r="AD1285" i="5"/>
  <c r="AC1285" i="5"/>
  <c r="AB1285" i="5"/>
  <c r="X1285" i="5"/>
  <c r="U1285" i="5"/>
  <c r="R1285" i="5"/>
  <c r="O1285" i="5"/>
  <c r="L1285" i="5"/>
  <c r="I1285" i="5"/>
  <c r="AE1284" i="5"/>
  <c r="AD1284" i="5"/>
  <c r="AF1284" i="5" s="1"/>
  <c r="AC1284" i="5"/>
  <c r="AI1284" i="5" s="1"/>
  <c r="AB1284" i="5"/>
  <c r="X1284" i="5"/>
  <c r="U1284" i="5"/>
  <c r="R1284" i="5"/>
  <c r="O1284" i="5"/>
  <c r="L1284" i="5"/>
  <c r="I1284" i="5"/>
  <c r="AE1283" i="5"/>
  <c r="AD1283" i="5"/>
  <c r="AC1283" i="5"/>
  <c r="AH1283" i="5" s="1"/>
  <c r="A1283" i="5" s="1"/>
  <c r="AB1283" i="5"/>
  <c r="X1283" i="5"/>
  <c r="U1283" i="5"/>
  <c r="R1283" i="5"/>
  <c r="O1283" i="5"/>
  <c r="L1283" i="5"/>
  <c r="I1283" i="5"/>
  <c r="AE1282" i="5"/>
  <c r="AD1282" i="5"/>
  <c r="AC1282" i="5"/>
  <c r="AB1282" i="5"/>
  <c r="X1282" i="5"/>
  <c r="U1282" i="5"/>
  <c r="R1282" i="5"/>
  <c r="O1282" i="5"/>
  <c r="L1282" i="5"/>
  <c r="I1282" i="5"/>
  <c r="AE1281" i="5"/>
  <c r="AD1281" i="5"/>
  <c r="AC1281" i="5"/>
  <c r="AB1281" i="5"/>
  <c r="X1281" i="5"/>
  <c r="U1281" i="5"/>
  <c r="R1281" i="5"/>
  <c r="O1281" i="5"/>
  <c r="L1281" i="5"/>
  <c r="I1281" i="5"/>
  <c r="AH1280" i="5"/>
  <c r="A1280" i="5" s="1"/>
  <c r="AE1280" i="5"/>
  <c r="AD1280" i="5"/>
  <c r="AC1280" i="5"/>
  <c r="AI1280" i="5" s="1"/>
  <c r="AB1280" i="5"/>
  <c r="X1280" i="5"/>
  <c r="U1280" i="5"/>
  <c r="R1280" i="5"/>
  <c r="O1280" i="5"/>
  <c r="L1280" i="5"/>
  <c r="I1280" i="5"/>
  <c r="AE1279" i="5"/>
  <c r="AD1279" i="5"/>
  <c r="AC1279" i="5"/>
  <c r="AI1279" i="5" s="1"/>
  <c r="AB1279" i="5"/>
  <c r="X1279" i="5"/>
  <c r="U1279" i="5"/>
  <c r="R1279" i="5"/>
  <c r="O1279" i="5"/>
  <c r="L1279" i="5"/>
  <c r="I1279" i="5"/>
  <c r="AE1278" i="5"/>
  <c r="AD1278" i="5"/>
  <c r="AC1278" i="5"/>
  <c r="AH1278" i="5" s="1"/>
  <c r="A1278" i="5" s="1"/>
  <c r="AB1278" i="5"/>
  <c r="X1278" i="5"/>
  <c r="U1278" i="5"/>
  <c r="R1278" i="5"/>
  <c r="O1278" i="5"/>
  <c r="L1278" i="5"/>
  <c r="I1278" i="5"/>
  <c r="AE1277" i="5"/>
  <c r="AD1277" i="5"/>
  <c r="AC1277" i="5"/>
  <c r="AI1277" i="5" s="1"/>
  <c r="AB1277" i="5"/>
  <c r="X1277" i="5"/>
  <c r="U1277" i="5"/>
  <c r="R1277" i="5"/>
  <c r="O1277" i="5"/>
  <c r="L1277" i="5"/>
  <c r="I1277" i="5"/>
  <c r="AE1276" i="5"/>
  <c r="AD1276" i="5"/>
  <c r="AC1276" i="5"/>
  <c r="AI1276" i="5" s="1"/>
  <c r="AB1276" i="5"/>
  <c r="X1276" i="5"/>
  <c r="U1276" i="5"/>
  <c r="R1276" i="5"/>
  <c r="O1276" i="5"/>
  <c r="L1276" i="5"/>
  <c r="I1276" i="5"/>
  <c r="AI1275" i="5"/>
  <c r="AE1275" i="5"/>
  <c r="AD1275" i="5"/>
  <c r="AC1275" i="5"/>
  <c r="AH1275" i="5" s="1"/>
  <c r="A1275" i="5" s="1"/>
  <c r="AB1275" i="5"/>
  <c r="X1275" i="5"/>
  <c r="U1275" i="5"/>
  <c r="R1275" i="5"/>
  <c r="O1275" i="5"/>
  <c r="L1275" i="5"/>
  <c r="I1275" i="5"/>
  <c r="AE1274" i="5"/>
  <c r="AD1274" i="5"/>
  <c r="AC1274" i="5"/>
  <c r="AB1274" i="5"/>
  <c r="X1274" i="5"/>
  <c r="U1274" i="5"/>
  <c r="R1274" i="5"/>
  <c r="O1274" i="5"/>
  <c r="L1274" i="5"/>
  <c r="I1274" i="5"/>
  <c r="AE1273" i="5"/>
  <c r="AD1273" i="5"/>
  <c r="AC1273" i="5"/>
  <c r="AB1273" i="5"/>
  <c r="X1273" i="5"/>
  <c r="U1273" i="5"/>
  <c r="R1273" i="5"/>
  <c r="O1273" i="5"/>
  <c r="L1273" i="5"/>
  <c r="I1273" i="5"/>
  <c r="AE1272" i="5"/>
  <c r="AD1272" i="5"/>
  <c r="AC1272" i="5"/>
  <c r="AI1272" i="5" s="1"/>
  <c r="AB1272" i="5"/>
  <c r="X1272" i="5"/>
  <c r="U1272" i="5"/>
  <c r="R1272" i="5"/>
  <c r="O1272" i="5"/>
  <c r="L1272" i="5"/>
  <c r="I1272" i="5"/>
  <c r="AE1271" i="5"/>
  <c r="AD1271" i="5"/>
  <c r="AC1271" i="5"/>
  <c r="AB1271" i="5"/>
  <c r="X1271" i="5"/>
  <c r="U1271" i="5"/>
  <c r="R1271" i="5"/>
  <c r="O1271" i="5"/>
  <c r="L1271" i="5"/>
  <c r="I1271" i="5"/>
  <c r="AE1270" i="5"/>
  <c r="AD1270" i="5"/>
  <c r="AC1270" i="5"/>
  <c r="AB1270" i="5"/>
  <c r="X1270" i="5"/>
  <c r="U1270" i="5"/>
  <c r="R1270" i="5"/>
  <c r="O1270" i="5"/>
  <c r="L1270" i="5"/>
  <c r="I1270" i="5"/>
  <c r="AI1269" i="5"/>
  <c r="AE1269" i="5"/>
  <c r="AD1269" i="5"/>
  <c r="AF1269" i="5" s="1"/>
  <c r="AC1269" i="5"/>
  <c r="AH1269" i="5" s="1"/>
  <c r="A1269" i="5" s="1"/>
  <c r="AB1269" i="5"/>
  <c r="X1269" i="5"/>
  <c r="U1269" i="5"/>
  <c r="R1269" i="5"/>
  <c r="O1269" i="5"/>
  <c r="L1269" i="5"/>
  <c r="I1269" i="5"/>
  <c r="AE1268" i="5"/>
  <c r="AD1268" i="5"/>
  <c r="AC1268" i="5"/>
  <c r="AI1268" i="5" s="1"/>
  <c r="AB1268" i="5"/>
  <c r="X1268" i="5"/>
  <c r="U1268" i="5"/>
  <c r="R1268" i="5"/>
  <c r="O1268" i="5"/>
  <c r="L1268" i="5"/>
  <c r="I1268" i="5"/>
  <c r="AE1267" i="5"/>
  <c r="AD1267" i="5"/>
  <c r="AC1267" i="5"/>
  <c r="AH1267" i="5" s="1"/>
  <c r="A1267" i="5" s="1"/>
  <c r="AB1267" i="5"/>
  <c r="X1267" i="5"/>
  <c r="U1267" i="5"/>
  <c r="R1267" i="5"/>
  <c r="O1267" i="5"/>
  <c r="L1267" i="5"/>
  <c r="I1267" i="5"/>
  <c r="AE1266" i="5"/>
  <c r="AD1266" i="5"/>
  <c r="AC1266" i="5"/>
  <c r="AB1266" i="5"/>
  <c r="X1266" i="5"/>
  <c r="U1266" i="5"/>
  <c r="R1266" i="5"/>
  <c r="O1266" i="5"/>
  <c r="L1266" i="5"/>
  <c r="I1266" i="5"/>
  <c r="AE1265" i="5"/>
  <c r="AD1265" i="5"/>
  <c r="AC1265" i="5"/>
  <c r="AB1265" i="5"/>
  <c r="X1265" i="5"/>
  <c r="U1265" i="5"/>
  <c r="R1265" i="5"/>
  <c r="O1265" i="5"/>
  <c r="L1265" i="5"/>
  <c r="I1265" i="5"/>
  <c r="AE1264" i="5"/>
  <c r="AD1264" i="5"/>
  <c r="AC1264" i="5"/>
  <c r="AB1264" i="5"/>
  <c r="X1264" i="5"/>
  <c r="U1264" i="5"/>
  <c r="R1264" i="5"/>
  <c r="O1264" i="5"/>
  <c r="L1264" i="5"/>
  <c r="I1264" i="5"/>
  <c r="AH1263" i="5"/>
  <c r="A1263" i="5" s="1"/>
  <c r="AE1263" i="5"/>
  <c r="AD1263" i="5"/>
  <c r="AF1263" i="5" s="1"/>
  <c r="AC1263" i="5"/>
  <c r="AI1263" i="5" s="1"/>
  <c r="AB1263" i="5"/>
  <c r="X1263" i="5"/>
  <c r="U1263" i="5"/>
  <c r="R1263" i="5"/>
  <c r="O1263" i="5"/>
  <c r="L1263" i="5"/>
  <c r="I1263" i="5"/>
  <c r="AE1262" i="5"/>
  <c r="AD1262" i="5"/>
  <c r="AC1262" i="5"/>
  <c r="AH1262" i="5" s="1"/>
  <c r="A1262" i="5" s="1"/>
  <c r="AB1262" i="5"/>
  <c r="X1262" i="5"/>
  <c r="U1262" i="5"/>
  <c r="R1262" i="5"/>
  <c r="O1262" i="5"/>
  <c r="L1262" i="5"/>
  <c r="I1262" i="5"/>
  <c r="AE1261" i="5"/>
  <c r="AD1261" i="5"/>
  <c r="AC1261" i="5"/>
  <c r="AH1261" i="5" s="1"/>
  <c r="A1261" i="5" s="1"/>
  <c r="AB1261" i="5"/>
  <c r="X1261" i="5"/>
  <c r="U1261" i="5"/>
  <c r="R1261" i="5"/>
  <c r="O1261" i="5"/>
  <c r="L1261" i="5"/>
  <c r="I1261" i="5"/>
  <c r="AE1260" i="5"/>
  <c r="AD1260" i="5"/>
  <c r="AC1260" i="5"/>
  <c r="AI1260" i="5" s="1"/>
  <c r="AB1260" i="5"/>
  <c r="X1260" i="5"/>
  <c r="U1260" i="5"/>
  <c r="R1260" i="5"/>
  <c r="O1260" i="5"/>
  <c r="L1260" i="5"/>
  <c r="I1260" i="5"/>
  <c r="AE1259" i="5"/>
  <c r="AD1259" i="5"/>
  <c r="AC1259" i="5"/>
  <c r="AH1259" i="5" s="1"/>
  <c r="A1259" i="5" s="1"/>
  <c r="AB1259" i="5"/>
  <c r="X1259" i="5"/>
  <c r="U1259" i="5"/>
  <c r="R1259" i="5"/>
  <c r="O1259" i="5"/>
  <c r="L1259" i="5"/>
  <c r="I1259" i="5"/>
  <c r="AE1258" i="5"/>
  <c r="AD1258" i="5"/>
  <c r="AC1258" i="5"/>
  <c r="AB1258" i="5"/>
  <c r="X1258" i="5"/>
  <c r="U1258" i="5"/>
  <c r="R1258" i="5"/>
  <c r="O1258" i="5"/>
  <c r="L1258" i="5"/>
  <c r="I1258" i="5"/>
  <c r="AE1257" i="5"/>
  <c r="AD1257" i="5"/>
  <c r="AC1257" i="5"/>
  <c r="AB1257" i="5"/>
  <c r="X1257" i="5"/>
  <c r="U1257" i="5"/>
  <c r="R1257" i="5"/>
  <c r="O1257" i="5"/>
  <c r="L1257" i="5"/>
  <c r="I1257" i="5"/>
  <c r="AE1256" i="5"/>
  <c r="AD1256" i="5"/>
  <c r="AC1256" i="5"/>
  <c r="AB1256" i="5"/>
  <c r="X1256" i="5"/>
  <c r="U1256" i="5"/>
  <c r="R1256" i="5"/>
  <c r="O1256" i="5"/>
  <c r="L1256" i="5"/>
  <c r="I1256" i="5"/>
  <c r="AE1255" i="5"/>
  <c r="AD1255" i="5"/>
  <c r="AC1255" i="5"/>
  <c r="AB1255" i="5"/>
  <c r="X1255" i="5"/>
  <c r="U1255" i="5"/>
  <c r="R1255" i="5"/>
  <c r="O1255" i="5"/>
  <c r="L1255" i="5"/>
  <c r="I1255" i="5"/>
  <c r="AE1254" i="5"/>
  <c r="AD1254" i="5"/>
  <c r="AC1254" i="5"/>
  <c r="AH1254" i="5" s="1"/>
  <c r="A1254" i="5" s="1"/>
  <c r="AB1254" i="5"/>
  <c r="X1254" i="5"/>
  <c r="U1254" i="5"/>
  <c r="R1254" i="5"/>
  <c r="O1254" i="5"/>
  <c r="L1254" i="5"/>
  <c r="I1254" i="5"/>
  <c r="AE1253" i="5"/>
  <c r="AD1253" i="5"/>
  <c r="AF1253" i="5" s="1"/>
  <c r="AC1253" i="5"/>
  <c r="AB1253" i="5"/>
  <c r="X1253" i="5"/>
  <c r="U1253" i="5"/>
  <c r="R1253" i="5"/>
  <c r="O1253" i="5"/>
  <c r="L1253" i="5"/>
  <c r="I1253" i="5"/>
  <c r="AE1252" i="5"/>
  <c r="AD1252" i="5"/>
  <c r="AF1252" i="5" s="1"/>
  <c r="AC1252" i="5"/>
  <c r="AI1252" i="5" s="1"/>
  <c r="AB1252" i="5"/>
  <c r="X1252" i="5"/>
  <c r="U1252" i="5"/>
  <c r="R1252" i="5"/>
  <c r="O1252" i="5"/>
  <c r="L1252" i="5"/>
  <c r="I1252" i="5"/>
  <c r="AE1251" i="5"/>
  <c r="AD1251" i="5"/>
  <c r="AF1251" i="5" s="1"/>
  <c r="AC1251" i="5"/>
  <c r="AH1251" i="5" s="1"/>
  <c r="A1251" i="5" s="1"/>
  <c r="AB1251" i="5"/>
  <c r="X1251" i="5"/>
  <c r="U1251" i="5"/>
  <c r="R1251" i="5"/>
  <c r="O1251" i="5"/>
  <c r="L1251" i="5"/>
  <c r="I1251" i="5"/>
  <c r="AE1250" i="5"/>
  <c r="AD1250" i="5"/>
  <c r="AC1250" i="5"/>
  <c r="AB1250" i="5"/>
  <c r="X1250" i="5"/>
  <c r="U1250" i="5"/>
  <c r="R1250" i="5"/>
  <c r="O1250" i="5"/>
  <c r="L1250" i="5"/>
  <c r="I1250" i="5"/>
  <c r="AE1249" i="5"/>
  <c r="AD1249" i="5"/>
  <c r="AC1249" i="5"/>
  <c r="AB1249" i="5"/>
  <c r="X1249" i="5"/>
  <c r="U1249" i="5"/>
  <c r="R1249" i="5"/>
  <c r="O1249" i="5"/>
  <c r="L1249" i="5"/>
  <c r="I1249" i="5"/>
  <c r="AE1248" i="5"/>
  <c r="AD1248" i="5"/>
  <c r="AC1248" i="5"/>
  <c r="AI1248" i="5" s="1"/>
  <c r="AB1248" i="5"/>
  <c r="X1248" i="5"/>
  <c r="U1248" i="5"/>
  <c r="R1248" i="5"/>
  <c r="O1248" i="5"/>
  <c r="L1248" i="5"/>
  <c r="I1248" i="5"/>
  <c r="AE1247" i="5"/>
  <c r="AD1247" i="5"/>
  <c r="AC1247" i="5"/>
  <c r="AB1247" i="5"/>
  <c r="X1247" i="5"/>
  <c r="U1247" i="5"/>
  <c r="R1247" i="5"/>
  <c r="O1247" i="5"/>
  <c r="L1247" i="5"/>
  <c r="I1247" i="5"/>
  <c r="AE1246" i="5"/>
  <c r="AD1246" i="5"/>
  <c r="AC1246" i="5"/>
  <c r="AB1246" i="5"/>
  <c r="X1246" i="5"/>
  <c r="U1246" i="5"/>
  <c r="R1246" i="5"/>
  <c r="O1246" i="5"/>
  <c r="L1246" i="5"/>
  <c r="I1246" i="5"/>
  <c r="AE1245" i="5"/>
  <c r="AD1245" i="5"/>
  <c r="AF1245" i="5" s="1"/>
  <c r="AC1245" i="5"/>
  <c r="AB1245" i="5"/>
  <c r="X1245" i="5"/>
  <c r="U1245" i="5"/>
  <c r="R1245" i="5"/>
  <c r="O1245" i="5"/>
  <c r="L1245" i="5"/>
  <c r="I1245" i="5"/>
  <c r="AE1244" i="5"/>
  <c r="AD1244" i="5"/>
  <c r="AC1244" i="5"/>
  <c r="AI1244" i="5" s="1"/>
  <c r="AB1244" i="5"/>
  <c r="X1244" i="5"/>
  <c r="U1244" i="5"/>
  <c r="R1244" i="5"/>
  <c r="O1244" i="5"/>
  <c r="L1244" i="5"/>
  <c r="I1244" i="5"/>
  <c r="AI1243" i="5"/>
  <c r="AE1243" i="5"/>
  <c r="AD1243" i="5"/>
  <c r="AC1243" i="5"/>
  <c r="AH1243" i="5" s="1"/>
  <c r="A1243" i="5" s="1"/>
  <c r="AB1243" i="5"/>
  <c r="X1243" i="5"/>
  <c r="U1243" i="5"/>
  <c r="R1243" i="5"/>
  <c r="O1243" i="5"/>
  <c r="L1243" i="5"/>
  <c r="I1243" i="5"/>
  <c r="AE1242" i="5"/>
  <c r="AD1242" i="5"/>
  <c r="AC1242" i="5"/>
  <c r="AB1242" i="5"/>
  <c r="X1242" i="5"/>
  <c r="U1242" i="5"/>
  <c r="R1242" i="5"/>
  <c r="O1242" i="5"/>
  <c r="L1242" i="5"/>
  <c r="I1242" i="5"/>
  <c r="AE1241" i="5"/>
  <c r="AD1241" i="5"/>
  <c r="AC1241" i="5"/>
  <c r="AB1241" i="5"/>
  <c r="X1241" i="5"/>
  <c r="U1241" i="5"/>
  <c r="R1241" i="5"/>
  <c r="O1241" i="5"/>
  <c r="L1241" i="5"/>
  <c r="I1241" i="5"/>
  <c r="AE1240" i="5"/>
  <c r="AD1240" i="5"/>
  <c r="AC1240" i="5"/>
  <c r="AI1240" i="5" s="1"/>
  <c r="AB1240" i="5"/>
  <c r="X1240" i="5"/>
  <c r="U1240" i="5"/>
  <c r="R1240" i="5"/>
  <c r="O1240" i="5"/>
  <c r="L1240" i="5"/>
  <c r="I1240" i="5"/>
  <c r="AE1239" i="5"/>
  <c r="AD1239" i="5"/>
  <c r="AC1239" i="5"/>
  <c r="AB1239" i="5"/>
  <c r="X1239" i="5"/>
  <c r="U1239" i="5"/>
  <c r="R1239" i="5"/>
  <c r="O1239" i="5"/>
  <c r="L1239" i="5"/>
  <c r="I1239" i="5"/>
  <c r="AI1238" i="5"/>
  <c r="AE1238" i="5"/>
  <c r="AD1238" i="5"/>
  <c r="AC1238" i="5"/>
  <c r="AH1238" i="5" s="1"/>
  <c r="A1238" i="5" s="1"/>
  <c r="AB1238" i="5"/>
  <c r="X1238" i="5"/>
  <c r="U1238" i="5"/>
  <c r="R1238" i="5"/>
  <c r="O1238" i="5"/>
  <c r="L1238" i="5"/>
  <c r="I1238" i="5"/>
  <c r="AE1237" i="5"/>
  <c r="AD1237" i="5"/>
  <c r="AC1237" i="5"/>
  <c r="AH1237" i="5" s="1"/>
  <c r="A1237" i="5" s="1"/>
  <c r="AB1237" i="5"/>
  <c r="X1237" i="5"/>
  <c r="U1237" i="5"/>
  <c r="R1237" i="5"/>
  <c r="O1237" i="5"/>
  <c r="L1237" i="5"/>
  <c r="I1237" i="5"/>
  <c r="AE1236" i="5"/>
  <c r="AD1236" i="5"/>
  <c r="AF1236" i="5" s="1"/>
  <c r="AC1236" i="5"/>
  <c r="AI1236" i="5" s="1"/>
  <c r="AB1236" i="5"/>
  <c r="X1236" i="5"/>
  <c r="U1236" i="5"/>
  <c r="R1236" i="5"/>
  <c r="O1236" i="5"/>
  <c r="L1236" i="5"/>
  <c r="I1236" i="5"/>
  <c r="AE1235" i="5"/>
  <c r="AD1235" i="5"/>
  <c r="AC1235" i="5"/>
  <c r="AB1235" i="5"/>
  <c r="X1235" i="5"/>
  <c r="U1235" i="5"/>
  <c r="R1235" i="5"/>
  <c r="O1235" i="5"/>
  <c r="L1235" i="5"/>
  <c r="I1235" i="5"/>
  <c r="AE1234" i="5"/>
  <c r="AD1234" i="5"/>
  <c r="AC1234" i="5"/>
  <c r="AI1234" i="5" s="1"/>
  <c r="AB1234" i="5"/>
  <c r="X1234" i="5"/>
  <c r="U1234" i="5"/>
  <c r="R1234" i="5"/>
  <c r="O1234" i="5"/>
  <c r="L1234" i="5"/>
  <c r="I1234" i="5"/>
  <c r="AE1233" i="5"/>
  <c r="AD1233" i="5"/>
  <c r="AC1233" i="5"/>
  <c r="AB1233" i="5"/>
  <c r="X1233" i="5"/>
  <c r="U1233" i="5"/>
  <c r="R1233" i="5"/>
  <c r="O1233" i="5"/>
  <c r="L1233" i="5"/>
  <c r="I1233" i="5"/>
  <c r="AE1232" i="5"/>
  <c r="AD1232" i="5"/>
  <c r="AC1232" i="5"/>
  <c r="AI1232" i="5" s="1"/>
  <c r="AB1232" i="5"/>
  <c r="X1232" i="5"/>
  <c r="U1232" i="5"/>
  <c r="R1232" i="5"/>
  <c r="O1232" i="5"/>
  <c r="L1232" i="5"/>
  <c r="I1232" i="5"/>
  <c r="AE1231" i="5"/>
  <c r="AD1231" i="5"/>
  <c r="AC1231" i="5"/>
  <c r="AH1231" i="5" s="1"/>
  <c r="A1231" i="5" s="1"/>
  <c r="AB1231" i="5"/>
  <c r="X1231" i="5"/>
  <c r="U1231" i="5"/>
  <c r="R1231" i="5"/>
  <c r="O1231" i="5"/>
  <c r="L1231" i="5"/>
  <c r="I1231" i="5"/>
  <c r="AE1230" i="5"/>
  <c r="AD1230" i="5"/>
  <c r="AC1230" i="5"/>
  <c r="AB1230" i="5"/>
  <c r="X1230" i="5"/>
  <c r="U1230" i="5"/>
  <c r="R1230" i="5"/>
  <c r="O1230" i="5"/>
  <c r="L1230" i="5"/>
  <c r="I1230" i="5"/>
  <c r="AE1229" i="5"/>
  <c r="AD1229" i="5"/>
  <c r="AC1229" i="5"/>
  <c r="AB1229" i="5"/>
  <c r="X1229" i="5"/>
  <c r="U1229" i="5"/>
  <c r="R1229" i="5"/>
  <c r="O1229" i="5"/>
  <c r="L1229" i="5"/>
  <c r="I1229" i="5"/>
  <c r="AE1228" i="5"/>
  <c r="AD1228" i="5"/>
  <c r="AC1228" i="5"/>
  <c r="AI1228" i="5" s="1"/>
  <c r="AB1228" i="5"/>
  <c r="X1228" i="5"/>
  <c r="U1228" i="5"/>
  <c r="R1228" i="5"/>
  <c r="O1228" i="5"/>
  <c r="L1228" i="5"/>
  <c r="I1228" i="5"/>
  <c r="AE1227" i="5"/>
  <c r="AD1227" i="5"/>
  <c r="AC1227" i="5"/>
  <c r="AH1227" i="5" s="1"/>
  <c r="A1227" i="5" s="1"/>
  <c r="AB1227" i="5"/>
  <c r="X1227" i="5"/>
  <c r="U1227" i="5"/>
  <c r="R1227" i="5"/>
  <c r="O1227" i="5"/>
  <c r="L1227" i="5"/>
  <c r="I1227" i="5"/>
  <c r="AE1226" i="5"/>
  <c r="AD1226" i="5"/>
  <c r="AC1226" i="5"/>
  <c r="AB1226" i="5"/>
  <c r="X1226" i="5"/>
  <c r="U1226" i="5"/>
  <c r="R1226" i="5"/>
  <c r="O1226" i="5"/>
  <c r="L1226" i="5"/>
  <c r="I1226" i="5"/>
  <c r="AE1225" i="5"/>
  <c r="AD1225" i="5"/>
  <c r="AC1225" i="5"/>
  <c r="AB1225" i="5"/>
  <c r="X1225" i="5"/>
  <c r="U1225" i="5"/>
  <c r="R1225" i="5"/>
  <c r="O1225" i="5"/>
  <c r="L1225" i="5"/>
  <c r="I1225" i="5"/>
  <c r="AE1224" i="5"/>
  <c r="AD1224" i="5"/>
  <c r="AC1224" i="5"/>
  <c r="AI1224" i="5" s="1"/>
  <c r="AB1224" i="5"/>
  <c r="X1224" i="5"/>
  <c r="U1224" i="5"/>
  <c r="R1224" i="5"/>
  <c r="O1224" i="5"/>
  <c r="L1224" i="5"/>
  <c r="I1224" i="5"/>
  <c r="AE1223" i="5"/>
  <c r="AD1223" i="5"/>
  <c r="AC1223" i="5"/>
  <c r="AB1223" i="5"/>
  <c r="X1223" i="5"/>
  <c r="U1223" i="5"/>
  <c r="R1223" i="5"/>
  <c r="O1223" i="5"/>
  <c r="L1223" i="5"/>
  <c r="I1223" i="5"/>
  <c r="AE1222" i="5"/>
  <c r="AD1222" i="5"/>
  <c r="AC1222" i="5"/>
  <c r="AB1222" i="5"/>
  <c r="X1222" i="5"/>
  <c r="U1222" i="5"/>
  <c r="R1222" i="5"/>
  <c r="O1222" i="5"/>
  <c r="L1222" i="5"/>
  <c r="I1222" i="5"/>
  <c r="AE1221" i="5"/>
  <c r="AD1221" i="5"/>
  <c r="AC1221" i="5"/>
  <c r="AB1221" i="5"/>
  <c r="X1221" i="5"/>
  <c r="U1221" i="5"/>
  <c r="R1221" i="5"/>
  <c r="O1221" i="5"/>
  <c r="L1221" i="5"/>
  <c r="I1221" i="5"/>
  <c r="AE1220" i="5"/>
  <c r="AD1220" i="5"/>
  <c r="AC1220" i="5"/>
  <c r="AI1220" i="5" s="1"/>
  <c r="AB1220" i="5"/>
  <c r="X1220" i="5"/>
  <c r="U1220" i="5"/>
  <c r="R1220" i="5"/>
  <c r="O1220" i="5"/>
  <c r="L1220" i="5"/>
  <c r="I1220" i="5"/>
  <c r="AE1219" i="5"/>
  <c r="AD1219" i="5"/>
  <c r="AC1219" i="5"/>
  <c r="AB1219" i="5"/>
  <c r="X1219" i="5"/>
  <c r="U1219" i="5"/>
  <c r="R1219" i="5"/>
  <c r="O1219" i="5"/>
  <c r="L1219" i="5"/>
  <c r="I1219" i="5"/>
  <c r="AE1218" i="5"/>
  <c r="AD1218" i="5"/>
  <c r="AC1218" i="5"/>
  <c r="AI1218" i="5" s="1"/>
  <c r="AB1218" i="5"/>
  <c r="X1218" i="5"/>
  <c r="U1218" i="5"/>
  <c r="R1218" i="5"/>
  <c r="O1218" i="5"/>
  <c r="L1218" i="5"/>
  <c r="I1218" i="5"/>
  <c r="AE1217" i="5"/>
  <c r="AD1217" i="5"/>
  <c r="AC1217" i="5"/>
  <c r="AB1217" i="5"/>
  <c r="X1217" i="5"/>
  <c r="U1217" i="5"/>
  <c r="R1217" i="5"/>
  <c r="O1217" i="5"/>
  <c r="L1217" i="5"/>
  <c r="I1217" i="5"/>
  <c r="AE1216" i="5"/>
  <c r="AD1216" i="5"/>
  <c r="AC1216" i="5"/>
  <c r="AB1216" i="5"/>
  <c r="X1216" i="5"/>
  <c r="U1216" i="5"/>
  <c r="R1216" i="5"/>
  <c r="O1216" i="5"/>
  <c r="L1216" i="5"/>
  <c r="I1216" i="5"/>
  <c r="AE1215" i="5"/>
  <c r="AD1215" i="5"/>
  <c r="AC1215" i="5"/>
  <c r="AH1215" i="5" s="1"/>
  <c r="A1215" i="5" s="1"/>
  <c r="AB1215" i="5"/>
  <c r="X1215" i="5"/>
  <c r="U1215" i="5"/>
  <c r="R1215" i="5"/>
  <c r="O1215" i="5"/>
  <c r="L1215" i="5"/>
  <c r="I1215" i="5"/>
  <c r="AE1214" i="5"/>
  <c r="AD1214" i="5"/>
  <c r="AC1214" i="5"/>
  <c r="AB1214" i="5"/>
  <c r="X1214" i="5"/>
  <c r="U1214" i="5"/>
  <c r="R1214" i="5"/>
  <c r="O1214" i="5"/>
  <c r="L1214" i="5"/>
  <c r="I1214" i="5"/>
  <c r="AH1213" i="5"/>
  <c r="A1213" i="5" s="1"/>
  <c r="AE1213" i="5"/>
  <c r="AD1213" i="5"/>
  <c r="AC1213" i="5"/>
  <c r="AI1213" i="5" s="1"/>
  <c r="AB1213" i="5"/>
  <c r="X1213" i="5"/>
  <c r="U1213" i="5"/>
  <c r="R1213" i="5"/>
  <c r="O1213" i="5"/>
  <c r="L1213" i="5"/>
  <c r="I1213" i="5"/>
  <c r="AE1212" i="5"/>
  <c r="AD1212" i="5"/>
  <c r="AC1212" i="5"/>
  <c r="AI1212" i="5" s="1"/>
  <c r="AB1212" i="5"/>
  <c r="X1212" i="5"/>
  <c r="U1212" i="5"/>
  <c r="R1212" i="5"/>
  <c r="O1212" i="5"/>
  <c r="L1212" i="5"/>
  <c r="I1212" i="5"/>
  <c r="AE1211" i="5"/>
  <c r="AD1211" i="5"/>
  <c r="AF1211" i="5" s="1"/>
  <c r="AC1211" i="5"/>
  <c r="AH1211" i="5" s="1"/>
  <c r="A1211" i="5" s="1"/>
  <c r="AB1211" i="5"/>
  <c r="X1211" i="5"/>
  <c r="U1211" i="5"/>
  <c r="R1211" i="5"/>
  <c r="O1211" i="5"/>
  <c r="L1211" i="5"/>
  <c r="I1211" i="5"/>
  <c r="AE1210" i="5"/>
  <c r="AD1210" i="5"/>
  <c r="AC1210" i="5"/>
  <c r="AI1210" i="5" s="1"/>
  <c r="AB1210" i="5"/>
  <c r="X1210" i="5"/>
  <c r="U1210" i="5"/>
  <c r="R1210" i="5"/>
  <c r="O1210" i="5"/>
  <c r="L1210" i="5"/>
  <c r="I1210" i="5"/>
  <c r="AE1209" i="5"/>
  <c r="AD1209" i="5"/>
  <c r="AC1209" i="5"/>
  <c r="AB1209" i="5"/>
  <c r="X1209" i="5"/>
  <c r="U1209" i="5"/>
  <c r="R1209" i="5"/>
  <c r="O1209" i="5"/>
  <c r="L1209" i="5"/>
  <c r="I1209" i="5"/>
  <c r="AE1208" i="5"/>
  <c r="AD1208" i="5"/>
  <c r="AC1208" i="5"/>
  <c r="AB1208" i="5"/>
  <c r="X1208" i="5"/>
  <c r="U1208" i="5"/>
  <c r="R1208" i="5"/>
  <c r="O1208" i="5"/>
  <c r="L1208" i="5"/>
  <c r="I1208" i="5"/>
  <c r="AE1207" i="5"/>
  <c r="AD1207" i="5"/>
  <c r="AC1207" i="5"/>
  <c r="AB1207" i="5"/>
  <c r="X1207" i="5"/>
  <c r="U1207" i="5"/>
  <c r="R1207" i="5"/>
  <c r="O1207" i="5"/>
  <c r="L1207" i="5"/>
  <c r="I1207" i="5"/>
  <c r="AE1206" i="5"/>
  <c r="AD1206" i="5"/>
  <c r="AC1206" i="5"/>
  <c r="AH1206" i="5" s="1"/>
  <c r="A1206" i="5" s="1"/>
  <c r="AB1206" i="5"/>
  <c r="X1206" i="5"/>
  <c r="U1206" i="5"/>
  <c r="R1206" i="5"/>
  <c r="O1206" i="5"/>
  <c r="L1206" i="5"/>
  <c r="I1206" i="5"/>
  <c r="AE1205" i="5"/>
  <c r="AD1205" i="5"/>
  <c r="AC1205" i="5"/>
  <c r="AB1205" i="5"/>
  <c r="X1205" i="5"/>
  <c r="U1205" i="5"/>
  <c r="R1205" i="5"/>
  <c r="O1205" i="5"/>
  <c r="L1205" i="5"/>
  <c r="I1205" i="5"/>
  <c r="AE1204" i="5"/>
  <c r="AD1204" i="5"/>
  <c r="AC1204" i="5"/>
  <c r="AI1204" i="5" s="1"/>
  <c r="AB1204" i="5"/>
  <c r="X1204" i="5"/>
  <c r="U1204" i="5"/>
  <c r="R1204" i="5"/>
  <c r="O1204" i="5"/>
  <c r="L1204" i="5"/>
  <c r="I1204" i="5"/>
  <c r="AE1203" i="5"/>
  <c r="AD1203" i="5"/>
  <c r="AC1203" i="5"/>
  <c r="AH1203" i="5" s="1"/>
  <c r="A1203" i="5" s="1"/>
  <c r="AB1203" i="5"/>
  <c r="X1203" i="5"/>
  <c r="U1203" i="5"/>
  <c r="R1203" i="5"/>
  <c r="O1203" i="5"/>
  <c r="L1203" i="5"/>
  <c r="I1203" i="5"/>
  <c r="AE1202" i="5"/>
  <c r="AD1202" i="5"/>
  <c r="AC1202" i="5"/>
  <c r="AI1202" i="5" s="1"/>
  <c r="AB1202" i="5"/>
  <c r="X1202" i="5"/>
  <c r="U1202" i="5"/>
  <c r="R1202" i="5"/>
  <c r="O1202" i="5"/>
  <c r="L1202" i="5"/>
  <c r="I1202" i="5"/>
  <c r="AE1201" i="5"/>
  <c r="AD1201" i="5"/>
  <c r="AC1201" i="5"/>
  <c r="AB1201" i="5"/>
  <c r="X1201" i="5"/>
  <c r="U1201" i="5"/>
  <c r="R1201" i="5"/>
  <c r="O1201" i="5"/>
  <c r="L1201" i="5"/>
  <c r="I1201" i="5"/>
  <c r="AE1200" i="5"/>
  <c r="AD1200" i="5"/>
  <c r="AC1200" i="5"/>
  <c r="AI1200" i="5" s="1"/>
  <c r="AB1200" i="5"/>
  <c r="X1200" i="5"/>
  <c r="U1200" i="5"/>
  <c r="R1200" i="5"/>
  <c r="O1200" i="5"/>
  <c r="L1200" i="5"/>
  <c r="I1200" i="5"/>
  <c r="AI1199" i="5"/>
  <c r="AE1199" i="5"/>
  <c r="AD1199" i="5"/>
  <c r="AC1199" i="5"/>
  <c r="AH1199" i="5" s="1"/>
  <c r="A1199" i="5" s="1"/>
  <c r="AB1199" i="5"/>
  <c r="X1199" i="5"/>
  <c r="U1199" i="5"/>
  <c r="R1199" i="5"/>
  <c r="O1199" i="5"/>
  <c r="L1199" i="5"/>
  <c r="I1199" i="5"/>
  <c r="AE1198" i="5"/>
  <c r="AD1198" i="5"/>
  <c r="AC1198" i="5"/>
  <c r="AH1198" i="5" s="1"/>
  <c r="A1198" i="5" s="1"/>
  <c r="AB1198" i="5"/>
  <c r="X1198" i="5"/>
  <c r="U1198" i="5"/>
  <c r="R1198" i="5"/>
  <c r="O1198" i="5"/>
  <c r="L1198" i="5"/>
  <c r="I1198" i="5"/>
  <c r="AE1197" i="5"/>
  <c r="AD1197" i="5"/>
  <c r="AC1197" i="5"/>
  <c r="AH1197" i="5" s="1"/>
  <c r="A1197" i="5" s="1"/>
  <c r="AB1197" i="5"/>
  <c r="X1197" i="5"/>
  <c r="U1197" i="5"/>
  <c r="R1197" i="5"/>
  <c r="O1197" i="5"/>
  <c r="L1197" i="5"/>
  <c r="I1197" i="5"/>
  <c r="AE1196" i="5"/>
  <c r="AD1196" i="5"/>
  <c r="AC1196" i="5"/>
  <c r="AI1196" i="5" s="1"/>
  <c r="AB1196" i="5"/>
  <c r="X1196" i="5"/>
  <c r="U1196" i="5"/>
  <c r="R1196" i="5"/>
  <c r="O1196" i="5"/>
  <c r="L1196" i="5"/>
  <c r="I1196" i="5"/>
  <c r="AE1195" i="5"/>
  <c r="AD1195" i="5"/>
  <c r="AC1195" i="5"/>
  <c r="AH1195" i="5" s="1"/>
  <c r="A1195" i="5" s="1"/>
  <c r="AB1195" i="5"/>
  <c r="X1195" i="5"/>
  <c r="U1195" i="5"/>
  <c r="R1195" i="5"/>
  <c r="O1195" i="5"/>
  <c r="L1195" i="5"/>
  <c r="I1195" i="5"/>
  <c r="AE1194" i="5"/>
  <c r="AD1194" i="5"/>
  <c r="AC1194" i="5"/>
  <c r="AI1194" i="5" s="1"/>
  <c r="AB1194" i="5"/>
  <c r="X1194" i="5"/>
  <c r="U1194" i="5"/>
  <c r="R1194" i="5"/>
  <c r="O1194" i="5"/>
  <c r="L1194" i="5"/>
  <c r="I1194" i="5"/>
  <c r="AE1193" i="5"/>
  <c r="AD1193" i="5"/>
  <c r="AC1193" i="5"/>
  <c r="AB1193" i="5"/>
  <c r="X1193" i="5"/>
  <c r="U1193" i="5"/>
  <c r="R1193" i="5"/>
  <c r="O1193" i="5"/>
  <c r="L1193" i="5"/>
  <c r="I1193" i="5"/>
  <c r="AE1192" i="5"/>
  <c r="AD1192" i="5"/>
  <c r="AC1192" i="5"/>
  <c r="AI1192" i="5" s="1"/>
  <c r="AB1192" i="5"/>
  <c r="X1192" i="5"/>
  <c r="U1192" i="5"/>
  <c r="R1192" i="5"/>
  <c r="O1192" i="5"/>
  <c r="L1192" i="5"/>
  <c r="I1192" i="5"/>
  <c r="AE1191" i="5"/>
  <c r="AD1191" i="5"/>
  <c r="AC1191" i="5"/>
  <c r="AB1191" i="5"/>
  <c r="X1191" i="5"/>
  <c r="U1191" i="5"/>
  <c r="R1191" i="5"/>
  <c r="O1191" i="5"/>
  <c r="L1191" i="5"/>
  <c r="I1191" i="5"/>
  <c r="AE1190" i="5"/>
  <c r="AD1190" i="5"/>
  <c r="AC1190" i="5"/>
  <c r="AB1190" i="5"/>
  <c r="X1190" i="5"/>
  <c r="U1190" i="5"/>
  <c r="R1190" i="5"/>
  <c r="O1190" i="5"/>
  <c r="L1190" i="5"/>
  <c r="I1190" i="5"/>
  <c r="AE1189" i="5"/>
  <c r="AD1189" i="5"/>
  <c r="AC1189" i="5"/>
  <c r="AH1189" i="5" s="1"/>
  <c r="A1189" i="5" s="1"/>
  <c r="AB1189" i="5"/>
  <c r="X1189" i="5"/>
  <c r="U1189" i="5"/>
  <c r="R1189" i="5"/>
  <c r="O1189" i="5"/>
  <c r="L1189" i="5"/>
  <c r="I1189" i="5"/>
  <c r="AE1188" i="5"/>
  <c r="AD1188" i="5"/>
  <c r="AC1188" i="5"/>
  <c r="AI1188" i="5" s="1"/>
  <c r="AB1188" i="5"/>
  <c r="X1188" i="5"/>
  <c r="U1188" i="5"/>
  <c r="R1188" i="5"/>
  <c r="O1188" i="5"/>
  <c r="L1188" i="5"/>
  <c r="I1188" i="5"/>
  <c r="AI1187" i="5"/>
  <c r="AE1187" i="5"/>
  <c r="AD1187" i="5"/>
  <c r="AC1187" i="5"/>
  <c r="AH1187" i="5" s="1"/>
  <c r="A1187" i="5" s="1"/>
  <c r="AB1187" i="5"/>
  <c r="X1187" i="5"/>
  <c r="U1187" i="5"/>
  <c r="R1187" i="5"/>
  <c r="O1187" i="5"/>
  <c r="L1187" i="5"/>
  <c r="I1187" i="5"/>
  <c r="AE1186" i="5"/>
  <c r="AD1186" i="5"/>
  <c r="AC1186" i="5"/>
  <c r="AI1186" i="5" s="1"/>
  <c r="AB1186" i="5"/>
  <c r="X1186" i="5"/>
  <c r="U1186" i="5"/>
  <c r="R1186" i="5"/>
  <c r="O1186" i="5"/>
  <c r="L1186" i="5"/>
  <c r="I1186" i="5"/>
  <c r="AE1185" i="5"/>
  <c r="AD1185" i="5"/>
  <c r="AC1185" i="5"/>
  <c r="AB1185" i="5"/>
  <c r="X1185" i="5"/>
  <c r="U1185" i="5"/>
  <c r="R1185" i="5"/>
  <c r="O1185" i="5"/>
  <c r="L1185" i="5"/>
  <c r="I1185" i="5"/>
  <c r="AE1184" i="5"/>
  <c r="AD1184" i="5"/>
  <c r="AC1184" i="5"/>
  <c r="AI1184" i="5" s="1"/>
  <c r="AB1184" i="5"/>
  <c r="X1184" i="5"/>
  <c r="U1184" i="5"/>
  <c r="R1184" i="5"/>
  <c r="O1184" i="5"/>
  <c r="L1184" i="5"/>
  <c r="I1184" i="5"/>
  <c r="AE1183" i="5"/>
  <c r="AD1183" i="5"/>
  <c r="AC1183" i="5"/>
  <c r="AH1183" i="5" s="1"/>
  <c r="A1183" i="5" s="1"/>
  <c r="AB1183" i="5"/>
  <c r="X1183" i="5"/>
  <c r="U1183" i="5"/>
  <c r="R1183" i="5"/>
  <c r="O1183" i="5"/>
  <c r="L1183" i="5"/>
  <c r="I1183" i="5"/>
  <c r="AE1182" i="5"/>
  <c r="AD1182" i="5"/>
  <c r="AC1182" i="5"/>
  <c r="AI1182" i="5" s="1"/>
  <c r="AB1182" i="5"/>
  <c r="X1182" i="5"/>
  <c r="U1182" i="5"/>
  <c r="R1182" i="5"/>
  <c r="O1182" i="5"/>
  <c r="L1182" i="5"/>
  <c r="I1182" i="5"/>
  <c r="AE1181" i="5"/>
  <c r="AD1181" i="5"/>
  <c r="AC1181" i="5"/>
  <c r="AI1181" i="5" s="1"/>
  <c r="AB1181" i="5"/>
  <c r="X1181" i="5"/>
  <c r="U1181" i="5"/>
  <c r="R1181" i="5"/>
  <c r="O1181" i="5"/>
  <c r="L1181" i="5"/>
  <c r="I1181" i="5"/>
  <c r="AE1180" i="5"/>
  <c r="AD1180" i="5"/>
  <c r="AC1180" i="5"/>
  <c r="AI1180" i="5" s="1"/>
  <c r="AB1180" i="5"/>
  <c r="X1180" i="5"/>
  <c r="U1180" i="5"/>
  <c r="R1180" i="5"/>
  <c r="O1180" i="5"/>
  <c r="L1180" i="5"/>
  <c r="I1180" i="5"/>
  <c r="AE1179" i="5"/>
  <c r="AD1179" i="5"/>
  <c r="AC1179" i="5"/>
  <c r="AH1179" i="5" s="1"/>
  <c r="A1179" i="5" s="1"/>
  <c r="AB1179" i="5"/>
  <c r="X1179" i="5"/>
  <c r="U1179" i="5"/>
  <c r="R1179" i="5"/>
  <c r="O1179" i="5"/>
  <c r="L1179" i="5"/>
  <c r="I1179" i="5"/>
  <c r="AE1178" i="5"/>
  <c r="AD1178" i="5"/>
  <c r="AC1178" i="5"/>
  <c r="AI1178" i="5" s="1"/>
  <c r="AB1178" i="5"/>
  <c r="X1178" i="5"/>
  <c r="U1178" i="5"/>
  <c r="R1178" i="5"/>
  <c r="O1178" i="5"/>
  <c r="L1178" i="5"/>
  <c r="I1178" i="5"/>
  <c r="AE1177" i="5"/>
  <c r="AD1177" i="5"/>
  <c r="AC1177" i="5"/>
  <c r="AB1177" i="5"/>
  <c r="X1177" i="5"/>
  <c r="U1177" i="5"/>
  <c r="R1177" i="5"/>
  <c r="O1177" i="5"/>
  <c r="L1177" i="5"/>
  <c r="I1177" i="5"/>
  <c r="AE1176" i="5"/>
  <c r="AD1176" i="5"/>
  <c r="AC1176" i="5"/>
  <c r="AI1176" i="5" s="1"/>
  <c r="AB1176" i="5"/>
  <c r="X1176" i="5"/>
  <c r="U1176" i="5"/>
  <c r="R1176" i="5"/>
  <c r="O1176" i="5"/>
  <c r="L1176" i="5"/>
  <c r="I1176" i="5"/>
  <c r="AI1175" i="5"/>
  <c r="AE1175" i="5"/>
  <c r="AD1175" i="5"/>
  <c r="AF1175" i="5" s="1"/>
  <c r="AC1175" i="5"/>
  <c r="AH1175" i="5" s="1"/>
  <c r="A1175" i="5" s="1"/>
  <c r="AB1175" i="5"/>
  <c r="X1175" i="5"/>
  <c r="U1175" i="5"/>
  <c r="R1175" i="5"/>
  <c r="O1175" i="5"/>
  <c r="L1175" i="5"/>
  <c r="I1175" i="5"/>
  <c r="AE1174" i="5"/>
  <c r="AD1174" i="5"/>
  <c r="AC1174" i="5"/>
  <c r="AH1174" i="5" s="1"/>
  <c r="A1174" i="5" s="1"/>
  <c r="AB1174" i="5"/>
  <c r="X1174" i="5"/>
  <c r="U1174" i="5"/>
  <c r="R1174" i="5"/>
  <c r="O1174" i="5"/>
  <c r="L1174" i="5"/>
  <c r="I1174" i="5"/>
  <c r="AE1173" i="5"/>
  <c r="AD1173" i="5"/>
  <c r="AC1173" i="5"/>
  <c r="AB1173" i="5"/>
  <c r="X1173" i="5"/>
  <c r="U1173" i="5"/>
  <c r="R1173" i="5"/>
  <c r="O1173" i="5"/>
  <c r="L1173" i="5"/>
  <c r="I1173" i="5"/>
  <c r="AE1172" i="5"/>
  <c r="AD1172" i="5"/>
  <c r="AC1172" i="5"/>
  <c r="AI1172" i="5" s="1"/>
  <c r="AB1172" i="5"/>
  <c r="X1172" i="5"/>
  <c r="U1172" i="5"/>
  <c r="R1172" i="5"/>
  <c r="O1172" i="5"/>
  <c r="L1172" i="5"/>
  <c r="I1172" i="5"/>
  <c r="AE1171" i="5"/>
  <c r="AD1171" i="5"/>
  <c r="AC1171" i="5"/>
  <c r="AB1171" i="5"/>
  <c r="X1171" i="5"/>
  <c r="U1171" i="5"/>
  <c r="R1171" i="5"/>
  <c r="O1171" i="5"/>
  <c r="L1171" i="5"/>
  <c r="I1171" i="5"/>
  <c r="AH1170" i="5"/>
  <c r="A1170" i="5" s="1"/>
  <c r="AE1170" i="5"/>
  <c r="AD1170" i="5"/>
  <c r="AC1170" i="5"/>
  <c r="AI1170" i="5" s="1"/>
  <c r="AB1170" i="5"/>
  <c r="X1170" i="5"/>
  <c r="U1170" i="5"/>
  <c r="R1170" i="5"/>
  <c r="O1170" i="5"/>
  <c r="L1170" i="5"/>
  <c r="I1170" i="5"/>
  <c r="AE1169" i="5"/>
  <c r="AD1169" i="5"/>
  <c r="AC1169" i="5"/>
  <c r="AB1169" i="5"/>
  <c r="X1169" i="5"/>
  <c r="U1169" i="5"/>
  <c r="R1169" i="5"/>
  <c r="O1169" i="5"/>
  <c r="L1169" i="5"/>
  <c r="I1169" i="5"/>
  <c r="AE1168" i="5"/>
  <c r="AD1168" i="5"/>
  <c r="AC1168" i="5"/>
  <c r="AI1168" i="5" s="1"/>
  <c r="AB1168" i="5"/>
  <c r="X1168" i="5"/>
  <c r="U1168" i="5"/>
  <c r="R1168" i="5"/>
  <c r="O1168" i="5"/>
  <c r="L1168" i="5"/>
  <c r="I1168" i="5"/>
  <c r="AE1167" i="5"/>
  <c r="AD1167" i="5"/>
  <c r="AC1167" i="5"/>
  <c r="AB1167" i="5"/>
  <c r="X1167" i="5"/>
  <c r="U1167" i="5"/>
  <c r="R1167" i="5"/>
  <c r="O1167" i="5"/>
  <c r="L1167" i="5"/>
  <c r="I1167" i="5"/>
  <c r="AE1166" i="5"/>
  <c r="AD1166" i="5"/>
  <c r="AC1166" i="5"/>
  <c r="AB1166" i="5"/>
  <c r="X1166" i="5"/>
  <c r="U1166" i="5"/>
  <c r="R1166" i="5"/>
  <c r="O1166" i="5"/>
  <c r="L1166" i="5"/>
  <c r="I1166" i="5"/>
  <c r="AE1165" i="5"/>
  <c r="AD1165" i="5"/>
  <c r="AC1165" i="5"/>
  <c r="AB1165" i="5"/>
  <c r="X1165" i="5"/>
  <c r="U1165" i="5"/>
  <c r="R1165" i="5"/>
  <c r="O1165" i="5"/>
  <c r="L1165" i="5"/>
  <c r="I1165" i="5"/>
  <c r="AE1164" i="5"/>
  <c r="AD1164" i="5"/>
  <c r="AC1164" i="5"/>
  <c r="AI1164" i="5" s="1"/>
  <c r="AB1164" i="5"/>
  <c r="X1164" i="5"/>
  <c r="U1164" i="5"/>
  <c r="R1164" i="5"/>
  <c r="O1164" i="5"/>
  <c r="L1164" i="5"/>
  <c r="I1164" i="5"/>
  <c r="AE1163" i="5"/>
  <c r="AD1163" i="5"/>
  <c r="AC1163" i="5"/>
  <c r="AH1163" i="5" s="1"/>
  <c r="A1163" i="5" s="1"/>
  <c r="AB1163" i="5"/>
  <c r="X1163" i="5"/>
  <c r="U1163" i="5"/>
  <c r="R1163" i="5"/>
  <c r="O1163" i="5"/>
  <c r="L1163" i="5"/>
  <c r="I1163" i="5"/>
  <c r="AE1162" i="5"/>
  <c r="AD1162" i="5"/>
  <c r="AC1162" i="5"/>
  <c r="AB1162" i="5"/>
  <c r="X1162" i="5"/>
  <c r="U1162" i="5"/>
  <c r="R1162" i="5"/>
  <c r="O1162" i="5"/>
  <c r="L1162" i="5"/>
  <c r="I1162" i="5"/>
  <c r="AE1161" i="5"/>
  <c r="AD1161" i="5"/>
  <c r="AC1161" i="5"/>
  <c r="AB1161" i="5"/>
  <c r="X1161" i="5"/>
  <c r="U1161" i="5"/>
  <c r="R1161" i="5"/>
  <c r="O1161" i="5"/>
  <c r="L1161" i="5"/>
  <c r="I1161" i="5"/>
  <c r="AI1160" i="5"/>
  <c r="AE1160" i="5"/>
  <c r="AD1160" i="5"/>
  <c r="AC1160" i="5"/>
  <c r="AH1160" i="5" s="1"/>
  <c r="A1160" i="5" s="1"/>
  <c r="AB1160" i="5"/>
  <c r="X1160" i="5"/>
  <c r="U1160" i="5"/>
  <c r="R1160" i="5"/>
  <c r="O1160" i="5"/>
  <c r="L1160" i="5"/>
  <c r="I1160" i="5"/>
  <c r="AE1159" i="5"/>
  <c r="AD1159" i="5"/>
  <c r="AC1159" i="5"/>
  <c r="AH1159" i="5" s="1"/>
  <c r="A1159" i="5" s="1"/>
  <c r="AB1159" i="5"/>
  <c r="X1159" i="5"/>
  <c r="U1159" i="5"/>
  <c r="R1159" i="5"/>
  <c r="O1159" i="5"/>
  <c r="L1159" i="5"/>
  <c r="I1159" i="5"/>
  <c r="AE1158" i="5"/>
  <c r="AD1158" i="5"/>
  <c r="AC1158" i="5"/>
  <c r="AB1158" i="5"/>
  <c r="X1158" i="5"/>
  <c r="U1158" i="5"/>
  <c r="R1158" i="5"/>
  <c r="O1158" i="5"/>
  <c r="L1158" i="5"/>
  <c r="I1158" i="5"/>
  <c r="AE1157" i="5"/>
  <c r="AD1157" i="5"/>
  <c r="AC1157" i="5"/>
  <c r="AI1157" i="5" s="1"/>
  <c r="AB1157" i="5"/>
  <c r="X1157" i="5"/>
  <c r="U1157" i="5"/>
  <c r="R1157" i="5"/>
  <c r="O1157" i="5"/>
  <c r="L1157" i="5"/>
  <c r="I1157" i="5"/>
  <c r="AE1156" i="5"/>
  <c r="AD1156" i="5"/>
  <c r="AC1156" i="5"/>
  <c r="AI1156" i="5" s="1"/>
  <c r="AB1156" i="5"/>
  <c r="X1156" i="5"/>
  <c r="U1156" i="5"/>
  <c r="R1156" i="5"/>
  <c r="O1156" i="5"/>
  <c r="L1156" i="5"/>
  <c r="I1156" i="5"/>
  <c r="AI1155" i="5"/>
  <c r="AE1155" i="5"/>
  <c r="AD1155" i="5"/>
  <c r="AC1155" i="5"/>
  <c r="AH1155" i="5" s="1"/>
  <c r="A1155" i="5" s="1"/>
  <c r="AB1155" i="5"/>
  <c r="X1155" i="5"/>
  <c r="U1155" i="5"/>
  <c r="R1155" i="5"/>
  <c r="O1155" i="5"/>
  <c r="L1155" i="5"/>
  <c r="I1155" i="5"/>
  <c r="AE1154" i="5"/>
  <c r="AD1154" i="5"/>
  <c r="AC1154" i="5"/>
  <c r="AB1154" i="5"/>
  <c r="X1154" i="5"/>
  <c r="U1154" i="5"/>
  <c r="R1154" i="5"/>
  <c r="O1154" i="5"/>
  <c r="L1154" i="5"/>
  <c r="I1154" i="5"/>
  <c r="AE1153" i="5"/>
  <c r="AD1153" i="5"/>
  <c r="AC1153" i="5"/>
  <c r="AB1153" i="5"/>
  <c r="X1153" i="5"/>
  <c r="U1153" i="5"/>
  <c r="R1153" i="5"/>
  <c r="O1153" i="5"/>
  <c r="L1153" i="5"/>
  <c r="I1153" i="5"/>
  <c r="AE1152" i="5"/>
  <c r="AD1152" i="5"/>
  <c r="AC1152" i="5"/>
  <c r="AH1152" i="5" s="1"/>
  <c r="A1152" i="5" s="1"/>
  <c r="AB1152" i="5"/>
  <c r="X1152" i="5"/>
  <c r="U1152" i="5"/>
  <c r="R1152" i="5"/>
  <c r="O1152" i="5"/>
  <c r="L1152" i="5"/>
  <c r="I1152" i="5"/>
  <c r="AE1151" i="5"/>
  <c r="AD1151" i="5"/>
  <c r="AC1151" i="5"/>
  <c r="AI1151" i="5" s="1"/>
  <c r="AB1151" i="5"/>
  <c r="X1151" i="5"/>
  <c r="U1151" i="5"/>
  <c r="R1151" i="5"/>
  <c r="O1151" i="5"/>
  <c r="L1151" i="5"/>
  <c r="I1151" i="5"/>
  <c r="AE1150" i="5"/>
  <c r="AD1150" i="5"/>
  <c r="AC1150" i="5"/>
  <c r="AF1150" i="5" s="1"/>
  <c r="AB1150" i="5"/>
  <c r="X1150" i="5"/>
  <c r="U1150" i="5"/>
  <c r="R1150" i="5"/>
  <c r="O1150" i="5"/>
  <c r="L1150" i="5"/>
  <c r="I1150" i="5"/>
  <c r="AI1149" i="5"/>
  <c r="AE1149" i="5"/>
  <c r="AD1149" i="5"/>
  <c r="AC1149" i="5"/>
  <c r="AH1149" i="5" s="1"/>
  <c r="A1149" i="5" s="1"/>
  <c r="AB1149" i="5"/>
  <c r="X1149" i="5"/>
  <c r="U1149" i="5"/>
  <c r="R1149" i="5"/>
  <c r="O1149" i="5"/>
  <c r="L1149" i="5"/>
  <c r="I1149" i="5"/>
  <c r="AE1148" i="5"/>
  <c r="AD1148" i="5"/>
  <c r="AC1148" i="5"/>
  <c r="AI1148" i="5" s="1"/>
  <c r="AB1148" i="5"/>
  <c r="X1148" i="5"/>
  <c r="U1148" i="5"/>
  <c r="R1148" i="5"/>
  <c r="O1148" i="5"/>
  <c r="L1148" i="5"/>
  <c r="I1148" i="5"/>
  <c r="AE1147" i="5"/>
  <c r="AD1147" i="5"/>
  <c r="AC1147" i="5"/>
  <c r="AB1147" i="5"/>
  <c r="X1147" i="5"/>
  <c r="U1147" i="5"/>
  <c r="R1147" i="5"/>
  <c r="O1147" i="5"/>
  <c r="L1147" i="5"/>
  <c r="I1147" i="5"/>
  <c r="AE1146" i="5"/>
  <c r="AD1146" i="5"/>
  <c r="AC1146" i="5"/>
  <c r="AI1146" i="5" s="1"/>
  <c r="AB1146" i="5"/>
  <c r="X1146" i="5"/>
  <c r="U1146" i="5"/>
  <c r="R1146" i="5"/>
  <c r="O1146" i="5"/>
  <c r="L1146" i="5"/>
  <c r="I1146" i="5"/>
  <c r="AE1145" i="5"/>
  <c r="AD1145" i="5"/>
  <c r="AC1145" i="5"/>
  <c r="AB1145" i="5"/>
  <c r="X1145" i="5"/>
  <c r="U1145" i="5"/>
  <c r="R1145" i="5"/>
  <c r="O1145" i="5"/>
  <c r="L1145" i="5"/>
  <c r="I1145" i="5"/>
  <c r="AH1144" i="5"/>
  <c r="A1144" i="5" s="1"/>
  <c r="AE1144" i="5"/>
  <c r="AD1144" i="5"/>
  <c r="AF1144" i="5" s="1"/>
  <c r="AC1144" i="5"/>
  <c r="AI1144" i="5" s="1"/>
  <c r="AB1144" i="5"/>
  <c r="X1144" i="5"/>
  <c r="U1144" i="5"/>
  <c r="R1144" i="5"/>
  <c r="O1144" i="5"/>
  <c r="L1144" i="5"/>
  <c r="I1144" i="5"/>
  <c r="AE1143" i="5"/>
  <c r="AD1143" i="5"/>
  <c r="AC1143" i="5"/>
  <c r="AH1143" i="5" s="1"/>
  <c r="A1143" i="5" s="1"/>
  <c r="AB1143" i="5"/>
  <c r="X1143" i="5"/>
  <c r="U1143" i="5"/>
  <c r="R1143" i="5"/>
  <c r="O1143" i="5"/>
  <c r="L1143" i="5"/>
  <c r="I1143" i="5"/>
  <c r="AE1142" i="5"/>
  <c r="AD1142" i="5"/>
  <c r="AC1142" i="5"/>
  <c r="AB1142" i="5"/>
  <c r="X1142" i="5"/>
  <c r="U1142" i="5"/>
  <c r="R1142" i="5"/>
  <c r="O1142" i="5"/>
  <c r="L1142" i="5"/>
  <c r="I1142" i="5"/>
  <c r="AE1141" i="5"/>
  <c r="AD1141" i="5"/>
  <c r="AC1141" i="5"/>
  <c r="AH1141" i="5" s="1"/>
  <c r="A1141" i="5" s="1"/>
  <c r="AB1141" i="5"/>
  <c r="X1141" i="5"/>
  <c r="U1141" i="5"/>
  <c r="R1141" i="5"/>
  <c r="O1141" i="5"/>
  <c r="L1141" i="5"/>
  <c r="I1141" i="5"/>
  <c r="AE1140" i="5"/>
  <c r="AD1140" i="5"/>
  <c r="AC1140" i="5"/>
  <c r="AB1140" i="5"/>
  <c r="X1140" i="5"/>
  <c r="U1140" i="5"/>
  <c r="R1140" i="5"/>
  <c r="O1140" i="5"/>
  <c r="L1140" i="5"/>
  <c r="I1140" i="5"/>
  <c r="AE1139" i="5"/>
  <c r="AD1139" i="5"/>
  <c r="AC1139" i="5"/>
  <c r="AB1139" i="5"/>
  <c r="X1139" i="5"/>
  <c r="U1139" i="5"/>
  <c r="R1139" i="5"/>
  <c r="O1139" i="5"/>
  <c r="L1139" i="5"/>
  <c r="I1139" i="5"/>
  <c r="AE1138" i="5"/>
  <c r="AD1138" i="5"/>
  <c r="AC1138" i="5"/>
  <c r="AB1138" i="5"/>
  <c r="X1138" i="5"/>
  <c r="U1138" i="5"/>
  <c r="R1138" i="5"/>
  <c r="O1138" i="5"/>
  <c r="L1138" i="5"/>
  <c r="I1138" i="5"/>
  <c r="AE1137" i="5"/>
  <c r="AD1137" i="5"/>
  <c r="AC1137" i="5"/>
  <c r="AB1137" i="5"/>
  <c r="X1137" i="5"/>
  <c r="U1137" i="5"/>
  <c r="R1137" i="5"/>
  <c r="O1137" i="5"/>
  <c r="L1137" i="5"/>
  <c r="I1137" i="5"/>
  <c r="AE1136" i="5"/>
  <c r="AD1136" i="5"/>
  <c r="AC1136" i="5"/>
  <c r="AB1136" i="5"/>
  <c r="X1136" i="5"/>
  <c r="U1136" i="5"/>
  <c r="R1136" i="5"/>
  <c r="O1136" i="5"/>
  <c r="L1136" i="5"/>
  <c r="I1136" i="5"/>
  <c r="AE1135" i="5"/>
  <c r="AD1135" i="5"/>
  <c r="AC1135" i="5"/>
  <c r="AB1135" i="5"/>
  <c r="X1135" i="5"/>
  <c r="U1135" i="5"/>
  <c r="R1135" i="5"/>
  <c r="O1135" i="5"/>
  <c r="L1135" i="5"/>
  <c r="I1135" i="5"/>
  <c r="AE1134" i="5"/>
  <c r="AD1134" i="5"/>
  <c r="AC1134" i="5"/>
  <c r="AB1134" i="5"/>
  <c r="X1134" i="5"/>
  <c r="U1134" i="5"/>
  <c r="R1134" i="5"/>
  <c r="O1134" i="5"/>
  <c r="L1134" i="5"/>
  <c r="I1134" i="5"/>
  <c r="AE1133" i="5"/>
  <c r="AD1133" i="5"/>
  <c r="AC1133" i="5"/>
  <c r="AB1133" i="5"/>
  <c r="X1133" i="5"/>
  <c r="U1133" i="5"/>
  <c r="R1133" i="5"/>
  <c r="O1133" i="5"/>
  <c r="L1133" i="5"/>
  <c r="I1133" i="5"/>
  <c r="AI1132" i="5"/>
  <c r="AE1132" i="5"/>
  <c r="AD1132" i="5"/>
  <c r="AC1132" i="5"/>
  <c r="AH1132" i="5" s="1"/>
  <c r="A1132" i="5" s="1"/>
  <c r="AB1132" i="5"/>
  <c r="X1132" i="5"/>
  <c r="U1132" i="5"/>
  <c r="Y1132" i="5" s="1"/>
  <c r="AG1132" i="5" s="1"/>
  <c r="R1132" i="5"/>
  <c r="O1132" i="5"/>
  <c r="L1132" i="5"/>
  <c r="I1132" i="5"/>
  <c r="AE1131" i="5"/>
  <c r="AD1131" i="5"/>
  <c r="AC1131" i="5"/>
  <c r="AH1131" i="5" s="1"/>
  <c r="A1131" i="5" s="1"/>
  <c r="AB1131" i="5"/>
  <c r="X1131" i="5"/>
  <c r="U1131" i="5"/>
  <c r="R1131" i="5"/>
  <c r="O1131" i="5"/>
  <c r="L1131" i="5"/>
  <c r="I1131" i="5"/>
  <c r="AE1130" i="5"/>
  <c r="AD1130" i="5"/>
  <c r="AC1130" i="5"/>
  <c r="AH1130" i="5" s="1"/>
  <c r="A1130" i="5" s="1"/>
  <c r="AB1130" i="5"/>
  <c r="X1130" i="5"/>
  <c r="U1130" i="5"/>
  <c r="R1130" i="5"/>
  <c r="O1130" i="5"/>
  <c r="L1130" i="5"/>
  <c r="I1130" i="5"/>
  <c r="AE1129" i="5"/>
  <c r="AD1129" i="5"/>
  <c r="AF1129" i="5" s="1"/>
  <c r="AC1129" i="5"/>
  <c r="AH1129" i="5" s="1"/>
  <c r="A1129" i="5" s="1"/>
  <c r="AB1129" i="5"/>
  <c r="X1129" i="5"/>
  <c r="U1129" i="5"/>
  <c r="R1129" i="5"/>
  <c r="O1129" i="5"/>
  <c r="L1129" i="5"/>
  <c r="I1129" i="5"/>
  <c r="AE1128" i="5"/>
  <c r="AD1128" i="5"/>
  <c r="AC1128" i="5"/>
  <c r="AB1128" i="5"/>
  <c r="X1128" i="5"/>
  <c r="U1128" i="5"/>
  <c r="R1128" i="5"/>
  <c r="O1128" i="5"/>
  <c r="L1128" i="5"/>
  <c r="I1128" i="5"/>
  <c r="AE1127" i="5"/>
  <c r="AD1127" i="5"/>
  <c r="AC1127" i="5"/>
  <c r="AH1127" i="5" s="1"/>
  <c r="A1127" i="5" s="1"/>
  <c r="AB1127" i="5"/>
  <c r="X1127" i="5"/>
  <c r="U1127" i="5"/>
  <c r="R1127" i="5"/>
  <c r="O1127" i="5"/>
  <c r="L1127" i="5"/>
  <c r="I1127" i="5"/>
  <c r="AE1126" i="5"/>
  <c r="AD1126" i="5"/>
  <c r="AC1126" i="5"/>
  <c r="AH1126" i="5" s="1"/>
  <c r="A1126" i="5" s="1"/>
  <c r="AB1126" i="5"/>
  <c r="X1126" i="5"/>
  <c r="U1126" i="5"/>
  <c r="R1126" i="5"/>
  <c r="O1126" i="5"/>
  <c r="L1126" i="5"/>
  <c r="I1126" i="5"/>
  <c r="AE1125" i="5"/>
  <c r="AD1125" i="5"/>
  <c r="AC1125" i="5"/>
  <c r="AH1125" i="5" s="1"/>
  <c r="A1125" i="5" s="1"/>
  <c r="AB1125" i="5"/>
  <c r="X1125" i="5"/>
  <c r="U1125" i="5"/>
  <c r="R1125" i="5"/>
  <c r="O1125" i="5"/>
  <c r="L1125" i="5"/>
  <c r="I1125" i="5"/>
  <c r="AI1124" i="5"/>
  <c r="AE1124" i="5"/>
  <c r="AD1124" i="5"/>
  <c r="AC1124" i="5"/>
  <c r="AH1124" i="5" s="1"/>
  <c r="A1124" i="5" s="1"/>
  <c r="AB1124" i="5"/>
  <c r="X1124" i="5"/>
  <c r="U1124" i="5"/>
  <c r="R1124" i="5"/>
  <c r="O1124" i="5"/>
  <c r="L1124" i="5"/>
  <c r="I1124" i="5"/>
  <c r="AE1123" i="5"/>
  <c r="AD1123" i="5"/>
  <c r="AC1123" i="5"/>
  <c r="AH1123" i="5" s="1"/>
  <c r="A1123" i="5" s="1"/>
  <c r="AB1123" i="5"/>
  <c r="X1123" i="5"/>
  <c r="U1123" i="5"/>
  <c r="R1123" i="5"/>
  <c r="O1123" i="5"/>
  <c r="L1123" i="5"/>
  <c r="I1123" i="5"/>
  <c r="AE1122" i="5"/>
  <c r="AD1122" i="5"/>
  <c r="AC1122" i="5"/>
  <c r="AH1122" i="5" s="1"/>
  <c r="A1122" i="5" s="1"/>
  <c r="AB1122" i="5"/>
  <c r="X1122" i="5"/>
  <c r="U1122" i="5"/>
  <c r="R1122" i="5"/>
  <c r="O1122" i="5"/>
  <c r="L1122" i="5"/>
  <c r="I1122" i="5"/>
  <c r="AE1121" i="5"/>
  <c r="AD1121" i="5"/>
  <c r="AF1121" i="5" s="1"/>
  <c r="AC1121" i="5"/>
  <c r="AB1121" i="5"/>
  <c r="X1121" i="5"/>
  <c r="U1121" i="5"/>
  <c r="R1121" i="5"/>
  <c r="O1121" i="5"/>
  <c r="L1121" i="5"/>
  <c r="I1121" i="5"/>
  <c r="AE1120" i="5"/>
  <c r="AD1120" i="5"/>
  <c r="AC1120" i="5"/>
  <c r="AB1120" i="5"/>
  <c r="X1120" i="5"/>
  <c r="U1120" i="5"/>
  <c r="R1120" i="5"/>
  <c r="O1120" i="5"/>
  <c r="L1120" i="5"/>
  <c r="I1120" i="5"/>
  <c r="AE1119" i="5"/>
  <c r="AD1119" i="5"/>
  <c r="AC1119" i="5"/>
  <c r="AB1119" i="5"/>
  <c r="X1119" i="5"/>
  <c r="U1119" i="5"/>
  <c r="R1119" i="5"/>
  <c r="O1119" i="5"/>
  <c r="L1119" i="5"/>
  <c r="I1119" i="5"/>
  <c r="AE1118" i="5"/>
  <c r="AD1118" i="5"/>
  <c r="AC1118" i="5"/>
  <c r="AH1118" i="5" s="1"/>
  <c r="A1118" i="5" s="1"/>
  <c r="AB1118" i="5"/>
  <c r="X1118" i="5"/>
  <c r="U1118" i="5"/>
  <c r="R1118" i="5"/>
  <c r="O1118" i="5"/>
  <c r="L1118" i="5"/>
  <c r="I1118" i="5"/>
  <c r="AE1117" i="5"/>
  <c r="AD1117" i="5"/>
  <c r="AC1117" i="5"/>
  <c r="AH1117" i="5" s="1"/>
  <c r="A1117" i="5" s="1"/>
  <c r="AB1117" i="5"/>
  <c r="X1117" i="5"/>
  <c r="U1117" i="5"/>
  <c r="R1117" i="5"/>
  <c r="O1117" i="5"/>
  <c r="L1117" i="5"/>
  <c r="I1117" i="5"/>
  <c r="AE1116" i="5"/>
  <c r="AD1116" i="5"/>
  <c r="AC1116" i="5"/>
  <c r="AB1116" i="5"/>
  <c r="X1116" i="5"/>
  <c r="U1116" i="5"/>
  <c r="R1116" i="5"/>
  <c r="O1116" i="5"/>
  <c r="L1116" i="5"/>
  <c r="I1116" i="5"/>
  <c r="AE1115" i="5"/>
  <c r="AD1115" i="5"/>
  <c r="AC1115" i="5"/>
  <c r="AH1115" i="5" s="1"/>
  <c r="A1115" i="5" s="1"/>
  <c r="AB1115" i="5"/>
  <c r="X1115" i="5"/>
  <c r="U1115" i="5"/>
  <c r="R1115" i="5"/>
  <c r="O1115" i="5"/>
  <c r="L1115" i="5"/>
  <c r="I1115" i="5"/>
  <c r="AE1114" i="5"/>
  <c r="AD1114" i="5"/>
  <c r="AC1114" i="5"/>
  <c r="AH1114" i="5" s="1"/>
  <c r="A1114" i="5" s="1"/>
  <c r="AB1114" i="5"/>
  <c r="X1114" i="5"/>
  <c r="U1114" i="5"/>
  <c r="R1114" i="5"/>
  <c r="O1114" i="5"/>
  <c r="L1114" i="5"/>
  <c r="I1114" i="5"/>
  <c r="AE1113" i="5"/>
  <c r="AD1113" i="5"/>
  <c r="AC1113" i="5"/>
  <c r="AH1113" i="5" s="1"/>
  <c r="A1113" i="5" s="1"/>
  <c r="AB1113" i="5"/>
  <c r="X1113" i="5"/>
  <c r="U1113" i="5"/>
  <c r="R1113" i="5"/>
  <c r="O1113" i="5"/>
  <c r="L1113" i="5"/>
  <c r="I1113" i="5"/>
  <c r="AE1112" i="5"/>
  <c r="AD1112" i="5"/>
  <c r="AC1112" i="5"/>
  <c r="AB1112" i="5"/>
  <c r="X1112" i="5"/>
  <c r="U1112" i="5"/>
  <c r="R1112" i="5"/>
  <c r="O1112" i="5"/>
  <c r="L1112" i="5"/>
  <c r="I1112" i="5"/>
  <c r="AE1111" i="5"/>
  <c r="AD1111" i="5"/>
  <c r="AC1111" i="5"/>
  <c r="AH1111" i="5" s="1"/>
  <c r="A1111" i="5" s="1"/>
  <c r="AB1111" i="5"/>
  <c r="X1111" i="5"/>
  <c r="U1111" i="5"/>
  <c r="R1111" i="5"/>
  <c r="O1111" i="5"/>
  <c r="L1111" i="5"/>
  <c r="I1111" i="5"/>
  <c r="AE1110" i="5"/>
  <c r="AD1110" i="5"/>
  <c r="AC1110" i="5"/>
  <c r="AH1110" i="5" s="1"/>
  <c r="A1110" i="5" s="1"/>
  <c r="AB1110" i="5"/>
  <c r="X1110" i="5"/>
  <c r="U1110" i="5"/>
  <c r="R1110" i="5"/>
  <c r="O1110" i="5"/>
  <c r="L1110" i="5"/>
  <c r="I1110" i="5"/>
  <c r="AE1109" i="5"/>
  <c r="AD1109" i="5"/>
  <c r="AC1109" i="5"/>
  <c r="AH1109" i="5" s="1"/>
  <c r="A1109" i="5" s="1"/>
  <c r="AB1109" i="5"/>
  <c r="X1109" i="5"/>
  <c r="U1109" i="5"/>
  <c r="R1109" i="5"/>
  <c r="O1109" i="5"/>
  <c r="L1109" i="5"/>
  <c r="I1109" i="5"/>
  <c r="AE1108" i="5"/>
  <c r="AD1108" i="5"/>
  <c r="AC1108" i="5"/>
  <c r="AB1108" i="5"/>
  <c r="X1108" i="5"/>
  <c r="U1108" i="5"/>
  <c r="R1108" i="5"/>
  <c r="O1108" i="5"/>
  <c r="L1108" i="5"/>
  <c r="I1108" i="5"/>
  <c r="AE1107" i="5"/>
  <c r="AD1107" i="5"/>
  <c r="AC1107" i="5"/>
  <c r="AH1107" i="5" s="1"/>
  <c r="A1107" i="5" s="1"/>
  <c r="AB1107" i="5"/>
  <c r="X1107" i="5"/>
  <c r="U1107" i="5"/>
  <c r="R1107" i="5"/>
  <c r="O1107" i="5"/>
  <c r="L1107" i="5"/>
  <c r="I1107" i="5"/>
  <c r="AE1106" i="5"/>
  <c r="AD1106" i="5"/>
  <c r="AC1106" i="5"/>
  <c r="AH1106" i="5" s="1"/>
  <c r="A1106" i="5" s="1"/>
  <c r="AB1106" i="5"/>
  <c r="X1106" i="5"/>
  <c r="U1106" i="5"/>
  <c r="R1106" i="5"/>
  <c r="O1106" i="5"/>
  <c r="L1106" i="5"/>
  <c r="I1106" i="5"/>
  <c r="AE1105" i="5"/>
  <c r="AD1105" i="5"/>
  <c r="AC1105" i="5"/>
  <c r="AB1105" i="5"/>
  <c r="X1105" i="5"/>
  <c r="U1105" i="5"/>
  <c r="R1105" i="5"/>
  <c r="O1105" i="5"/>
  <c r="L1105" i="5"/>
  <c r="I1105" i="5"/>
  <c r="AE1104" i="5"/>
  <c r="AD1104" i="5"/>
  <c r="AC1104" i="5"/>
  <c r="AB1104" i="5"/>
  <c r="X1104" i="5"/>
  <c r="U1104" i="5"/>
  <c r="R1104" i="5"/>
  <c r="O1104" i="5"/>
  <c r="L1104" i="5"/>
  <c r="I1104" i="5"/>
  <c r="AI1103" i="5"/>
  <c r="AE1103" i="5"/>
  <c r="AD1103" i="5"/>
  <c r="AC1103" i="5"/>
  <c r="AH1103" i="5" s="1"/>
  <c r="A1103" i="5" s="1"/>
  <c r="AB1103" i="5"/>
  <c r="X1103" i="5"/>
  <c r="U1103" i="5"/>
  <c r="R1103" i="5"/>
  <c r="O1103" i="5"/>
  <c r="L1103" i="5"/>
  <c r="I1103" i="5"/>
  <c r="AE1102" i="5"/>
  <c r="AD1102" i="5"/>
  <c r="AC1102" i="5"/>
  <c r="AB1102" i="5"/>
  <c r="X1102" i="5"/>
  <c r="U1102" i="5"/>
  <c r="R1102" i="5"/>
  <c r="O1102" i="5"/>
  <c r="L1102" i="5"/>
  <c r="I1102" i="5"/>
  <c r="AE1101" i="5"/>
  <c r="AD1101" i="5"/>
  <c r="AC1101" i="5"/>
  <c r="AH1101" i="5" s="1"/>
  <c r="A1101" i="5" s="1"/>
  <c r="AB1101" i="5"/>
  <c r="X1101" i="5"/>
  <c r="U1101" i="5"/>
  <c r="R1101" i="5"/>
  <c r="O1101" i="5"/>
  <c r="L1101" i="5"/>
  <c r="I1101" i="5"/>
  <c r="AE1100" i="5"/>
  <c r="AD1100" i="5"/>
  <c r="AC1100" i="5"/>
  <c r="AB1100" i="5"/>
  <c r="X1100" i="5"/>
  <c r="U1100" i="5"/>
  <c r="R1100" i="5"/>
  <c r="O1100" i="5"/>
  <c r="L1100" i="5"/>
  <c r="I1100" i="5"/>
  <c r="AE1099" i="5"/>
  <c r="AD1099" i="5"/>
  <c r="AC1099" i="5"/>
  <c r="AH1099" i="5" s="1"/>
  <c r="A1099" i="5" s="1"/>
  <c r="AB1099" i="5"/>
  <c r="X1099" i="5"/>
  <c r="U1099" i="5"/>
  <c r="R1099" i="5"/>
  <c r="O1099" i="5"/>
  <c r="L1099" i="5"/>
  <c r="I1099" i="5"/>
  <c r="AE1098" i="5"/>
  <c r="AD1098" i="5"/>
  <c r="AC1098" i="5"/>
  <c r="AH1098" i="5" s="1"/>
  <c r="A1098" i="5" s="1"/>
  <c r="AB1098" i="5"/>
  <c r="X1098" i="5"/>
  <c r="U1098" i="5"/>
  <c r="R1098" i="5"/>
  <c r="O1098" i="5"/>
  <c r="L1098" i="5"/>
  <c r="I1098" i="5"/>
  <c r="AE1097" i="5"/>
  <c r="AD1097" i="5"/>
  <c r="AC1097" i="5"/>
  <c r="AH1097" i="5" s="1"/>
  <c r="A1097" i="5" s="1"/>
  <c r="AB1097" i="5"/>
  <c r="X1097" i="5"/>
  <c r="U1097" i="5"/>
  <c r="R1097" i="5"/>
  <c r="O1097" i="5"/>
  <c r="L1097" i="5"/>
  <c r="I1097" i="5"/>
  <c r="AE1096" i="5"/>
  <c r="AD1096" i="5"/>
  <c r="AC1096" i="5"/>
  <c r="AB1096" i="5"/>
  <c r="X1096" i="5"/>
  <c r="U1096" i="5"/>
  <c r="R1096" i="5"/>
  <c r="O1096" i="5"/>
  <c r="L1096" i="5"/>
  <c r="I1096" i="5"/>
  <c r="AE1095" i="5"/>
  <c r="AD1095" i="5"/>
  <c r="AC1095" i="5"/>
  <c r="AB1095" i="5"/>
  <c r="X1095" i="5"/>
  <c r="U1095" i="5"/>
  <c r="R1095" i="5"/>
  <c r="O1095" i="5"/>
  <c r="L1095" i="5"/>
  <c r="I1095" i="5"/>
  <c r="AE1094" i="5"/>
  <c r="AD1094" i="5"/>
  <c r="AC1094" i="5"/>
  <c r="AH1094" i="5" s="1"/>
  <c r="A1094" i="5" s="1"/>
  <c r="AB1094" i="5"/>
  <c r="X1094" i="5"/>
  <c r="U1094" i="5"/>
  <c r="R1094" i="5"/>
  <c r="O1094" i="5"/>
  <c r="L1094" i="5"/>
  <c r="I1094" i="5"/>
  <c r="AE1093" i="5"/>
  <c r="AD1093" i="5"/>
  <c r="AC1093" i="5"/>
  <c r="AH1093" i="5" s="1"/>
  <c r="A1093" i="5" s="1"/>
  <c r="AB1093" i="5"/>
  <c r="X1093" i="5"/>
  <c r="U1093" i="5"/>
  <c r="R1093" i="5"/>
  <c r="O1093" i="5"/>
  <c r="L1093" i="5"/>
  <c r="I1093" i="5"/>
  <c r="AE1092" i="5"/>
  <c r="AD1092" i="5"/>
  <c r="AC1092" i="5"/>
  <c r="AB1092" i="5"/>
  <c r="X1092" i="5"/>
  <c r="U1092" i="5"/>
  <c r="R1092" i="5"/>
  <c r="O1092" i="5"/>
  <c r="L1092" i="5"/>
  <c r="I1092" i="5"/>
  <c r="AE1091" i="5"/>
  <c r="AD1091" i="5"/>
  <c r="AC1091" i="5"/>
  <c r="AH1091" i="5" s="1"/>
  <c r="A1091" i="5" s="1"/>
  <c r="AB1091" i="5"/>
  <c r="X1091" i="5"/>
  <c r="U1091" i="5"/>
  <c r="R1091" i="5"/>
  <c r="O1091" i="5"/>
  <c r="L1091" i="5"/>
  <c r="I1091" i="5"/>
  <c r="AE1090" i="5"/>
  <c r="AD1090" i="5"/>
  <c r="AC1090" i="5"/>
  <c r="AH1090" i="5" s="1"/>
  <c r="A1090" i="5" s="1"/>
  <c r="AB1090" i="5"/>
  <c r="X1090" i="5"/>
  <c r="U1090" i="5"/>
  <c r="R1090" i="5"/>
  <c r="O1090" i="5"/>
  <c r="L1090" i="5"/>
  <c r="I1090" i="5"/>
  <c r="AE1089" i="5"/>
  <c r="AD1089" i="5"/>
  <c r="AC1089" i="5"/>
  <c r="AB1089" i="5"/>
  <c r="X1089" i="5"/>
  <c r="U1089" i="5"/>
  <c r="R1089" i="5"/>
  <c r="O1089" i="5"/>
  <c r="L1089" i="5"/>
  <c r="I1089" i="5"/>
  <c r="AE1088" i="5"/>
  <c r="AD1088" i="5"/>
  <c r="AC1088" i="5"/>
  <c r="AB1088" i="5"/>
  <c r="X1088" i="5"/>
  <c r="U1088" i="5"/>
  <c r="R1088" i="5"/>
  <c r="O1088" i="5"/>
  <c r="L1088" i="5"/>
  <c r="I1088" i="5"/>
  <c r="AE1087" i="5"/>
  <c r="AD1087" i="5"/>
  <c r="AC1087" i="5"/>
  <c r="AB1087" i="5"/>
  <c r="X1087" i="5"/>
  <c r="U1087" i="5"/>
  <c r="R1087" i="5"/>
  <c r="O1087" i="5"/>
  <c r="L1087" i="5"/>
  <c r="I1087" i="5"/>
  <c r="AE1086" i="5"/>
  <c r="AD1086" i="5"/>
  <c r="AC1086" i="5"/>
  <c r="AB1086" i="5"/>
  <c r="X1086" i="5"/>
  <c r="U1086" i="5"/>
  <c r="R1086" i="5"/>
  <c r="O1086" i="5"/>
  <c r="L1086" i="5"/>
  <c r="I1086" i="5"/>
  <c r="AE1085" i="5"/>
  <c r="AD1085" i="5"/>
  <c r="AC1085" i="5"/>
  <c r="AH1085" i="5" s="1"/>
  <c r="A1085" i="5" s="1"/>
  <c r="AB1085" i="5"/>
  <c r="X1085" i="5"/>
  <c r="U1085" i="5"/>
  <c r="R1085" i="5"/>
  <c r="O1085" i="5"/>
  <c r="L1085" i="5"/>
  <c r="I1085" i="5"/>
  <c r="AI1084" i="5"/>
  <c r="AE1084" i="5"/>
  <c r="AD1084" i="5"/>
  <c r="AC1084" i="5"/>
  <c r="AH1084" i="5" s="1"/>
  <c r="A1084" i="5" s="1"/>
  <c r="AB1084" i="5"/>
  <c r="X1084" i="5"/>
  <c r="U1084" i="5"/>
  <c r="R1084" i="5"/>
  <c r="O1084" i="5"/>
  <c r="L1084" i="5"/>
  <c r="I1084" i="5"/>
  <c r="AE1083" i="5"/>
  <c r="AD1083" i="5"/>
  <c r="AC1083" i="5"/>
  <c r="AH1083" i="5" s="1"/>
  <c r="A1083" i="5" s="1"/>
  <c r="AB1083" i="5"/>
  <c r="X1083" i="5"/>
  <c r="U1083" i="5"/>
  <c r="R1083" i="5"/>
  <c r="O1083" i="5"/>
  <c r="L1083" i="5"/>
  <c r="I1083" i="5"/>
  <c r="AE1082" i="5"/>
  <c r="AD1082" i="5"/>
  <c r="AC1082" i="5"/>
  <c r="AH1082" i="5" s="1"/>
  <c r="A1082" i="5" s="1"/>
  <c r="AB1082" i="5"/>
  <c r="X1082" i="5"/>
  <c r="U1082" i="5"/>
  <c r="R1082" i="5"/>
  <c r="O1082" i="5"/>
  <c r="L1082" i="5"/>
  <c r="I1082" i="5"/>
  <c r="AE1081" i="5"/>
  <c r="AD1081" i="5"/>
  <c r="AC1081" i="5"/>
  <c r="AH1081" i="5" s="1"/>
  <c r="A1081" i="5" s="1"/>
  <c r="AB1081" i="5"/>
  <c r="X1081" i="5"/>
  <c r="U1081" i="5"/>
  <c r="R1081" i="5"/>
  <c r="O1081" i="5"/>
  <c r="L1081" i="5"/>
  <c r="I1081" i="5"/>
  <c r="AE1080" i="5"/>
  <c r="AD1080" i="5"/>
  <c r="AC1080" i="5"/>
  <c r="AB1080" i="5"/>
  <c r="X1080" i="5"/>
  <c r="U1080" i="5"/>
  <c r="R1080" i="5"/>
  <c r="O1080" i="5"/>
  <c r="L1080" i="5"/>
  <c r="I1080" i="5"/>
  <c r="AE1079" i="5"/>
  <c r="AD1079" i="5"/>
  <c r="AC1079" i="5"/>
  <c r="AB1079" i="5"/>
  <c r="X1079" i="5"/>
  <c r="U1079" i="5"/>
  <c r="R1079" i="5"/>
  <c r="O1079" i="5"/>
  <c r="L1079" i="5"/>
  <c r="I1079" i="5"/>
  <c r="AE1078" i="5"/>
  <c r="AD1078" i="5"/>
  <c r="AC1078" i="5"/>
  <c r="AH1078" i="5" s="1"/>
  <c r="A1078" i="5" s="1"/>
  <c r="AB1078" i="5"/>
  <c r="X1078" i="5"/>
  <c r="U1078" i="5"/>
  <c r="R1078" i="5"/>
  <c r="O1078" i="5"/>
  <c r="L1078" i="5"/>
  <c r="I1078" i="5"/>
  <c r="AE1077" i="5"/>
  <c r="AD1077" i="5"/>
  <c r="AC1077" i="5"/>
  <c r="AH1077" i="5" s="1"/>
  <c r="A1077" i="5" s="1"/>
  <c r="AB1077" i="5"/>
  <c r="X1077" i="5"/>
  <c r="U1077" i="5"/>
  <c r="R1077" i="5"/>
  <c r="O1077" i="5"/>
  <c r="L1077" i="5"/>
  <c r="I1077" i="5"/>
  <c r="AI1076" i="5"/>
  <c r="AE1076" i="5"/>
  <c r="AD1076" i="5"/>
  <c r="AC1076" i="5"/>
  <c r="AH1076" i="5" s="1"/>
  <c r="A1076" i="5" s="1"/>
  <c r="AB1076" i="5"/>
  <c r="X1076" i="5"/>
  <c r="U1076" i="5"/>
  <c r="R1076" i="5"/>
  <c r="O1076" i="5"/>
  <c r="L1076" i="5"/>
  <c r="I1076" i="5"/>
  <c r="AE1075" i="5"/>
  <c r="AD1075" i="5"/>
  <c r="AC1075" i="5"/>
  <c r="AH1075" i="5" s="1"/>
  <c r="A1075" i="5" s="1"/>
  <c r="AB1075" i="5"/>
  <c r="X1075" i="5"/>
  <c r="U1075" i="5"/>
  <c r="R1075" i="5"/>
  <c r="O1075" i="5"/>
  <c r="L1075" i="5"/>
  <c r="I1075" i="5"/>
  <c r="AE1074" i="5"/>
  <c r="AD1074" i="5"/>
  <c r="AC1074" i="5"/>
  <c r="AH1074" i="5" s="1"/>
  <c r="A1074" i="5" s="1"/>
  <c r="AB1074" i="5"/>
  <c r="X1074" i="5"/>
  <c r="U1074" i="5"/>
  <c r="R1074" i="5"/>
  <c r="O1074" i="5"/>
  <c r="L1074" i="5"/>
  <c r="I1074" i="5"/>
  <c r="AE1073" i="5"/>
  <c r="AD1073" i="5"/>
  <c r="AC1073" i="5"/>
  <c r="AB1073" i="5"/>
  <c r="X1073" i="5"/>
  <c r="U1073" i="5"/>
  <c r="R1073" i="5"/>
  <c r="O1073" i="5"/>
  <c r="L1073" i="5"/>
  <c r="I1073" i="5"/>
  <c r="AE1072" i="5"/>
  <c r="AD1072" i="5"/>
  <c r="AC1072" i="5"/>
  <c r="AB1072" i="5"/>
  <c r="X1072" i="5"/>
  <c r="U1072" i="5"/>
  <c r="R1072" i="5"/>
  <c r="O1072" i="5"/>
  <c r="L1072" i="5"/>
  <c r="I1072" i="5"/>
  <c r="AE1071" i="5"/>
  <c r="AD1071" i="5"/>
  <c r="AC1071" i="5"/>
  <c r="AH1071" i="5" s="1"/>
  <c r="A1071" i="5" s="1"/>
  <c r="AB1071" i="5"/>
  <c r="X1071" i="5"/>
  <c r="U1071" i="5"/>
  <c r="R1071" i="5"/>
  <c r="O1071" i="5"/>
  <c r="L1071" i="5"/>
  <c r="I1071" i="5"/>
  <c r="AE1070" i="5"/>
  <c r="AD1070" i="5"/>
  <c r="AC1070" i="5"/>
  <c r="AH1070" i="5" s="1"/>
  <c r="A1070" i="5" s="1"/>
  <c r="AB1070" i="5"/>
  <c r="X1070" i="5"/>
  <c r="U1070" i="5"/>
  <c r="R1070" i="5"/>
  <c r="O1070" i="5"/>
  <c r="L1070" i="5"/>
  <c r="I1070" i="5"/>
  <c r="AE1069" i="5"/>
  <c r="AD1069" i="5"/>
  <c r="AC1069" i="5"/>
  <c r="AH1069" i="5" s="1"/>
  <c r="A1069" i="5" s="1"/>
  <c r="AB1069" i="5"/>
  <c r="X1069" i="5"/>
  <c r="U1069" i="5"/>
  <c r="R1069" i="5"/>
  <c r="O1069" i="5"/>
  <c r="L1069" i="5"/>
  <c r="I1069" i="5"/>
  <c r="AE1068" i="5"/>
  <c r="AD1068" i="5"/>
  <c r="AC1068" i="5"/>
  <c r="AH1068" i="5" s="1"/>
  <c r="A1068" i="5" s="1"/>
  <c r="AB1068" i="5"/>
  <c r="X1068" i="5"/>
  <c r="U1068" i="5"/>
  <c r="R1068" i="5"/>
  <c r="O1068" i="5"/>
  <c r="L1068" i="5"/>
  <c r="I1068" i="5"/>
  <c r="AE1067" i="5"/>
  <c r="AD1067" i="5"/>
  <c r="AC1067" i="5"/>
  <c r="AH1067" i="5" s="1"/>
  <c r="A1067" i="5" s="1"/>
  <c r="AB1067" i="5"/>
  <c r="X1067" i="5"/>
  <c r="U1067" i="5"/>
  <c r="R1067" i="5"/>
  <c r="O1067" i="5"/>
  <c r="L1067" i="5"/>
  <c r="I1067" i="5"/>
  <c r="AE1066" i="5"/>
  <c r="AD1066" i="5"/>
  <c r="AC1066" i="5"/>
  <c r="AH1066" i="5" s="1"/>
  <c r="A1066" i="5" s="1"/>
  <c r="AB1066" i="5"/>
  <c r="X1066" i="5"/>
  <c r="U1066" i="5"/>
  <c r="R1066" i="5"/>
  <c r="O1066" i="5"/>
  <c r="L1066" i="5"/>
  <c r="I1066" i="5"/>
  <c r="AE1065" i="5"/>
  <c r="AD1065" i="5"/>
  <c r="AC1065" i="5"/>
  <c r="AH1065" i="5" s="1"/>
  <c r="A1065" i="5" s="1"/>
  <c r="AB1065" i="5"/>
  <c r="X1065" i="5"/>
  <c r="U1065" i="5"/>
  <c r="R1065" i="5"/>
  <c r="O1065" i="5"/>
  <c r="L1065" i="5"/>
  <c r="I1065" i="5"/>
  <c r="AE1064" i="5"/>
  <c r="AD1064" i="5"/>
  <c r="AC1064" i="5"/>
  <c r="AB1064" i="5"/>
  <c r="X1064" i="5"/>
  <c r="U1064" i="5"/>
  <c r="R1064" i="5"/>
  <c r="O1064" i="5"/>
  <c r="L1064" i="5"/>
  <c r="I1064" i="5"/>
  <c r="AE1063" i="5"/>
  <c r="AD1063" i="5"/>
  <c r="AC1063" i="5"/>
  <c r="AH1063" i="5" s="1"/>
  <c r="A1063" i="5" s="1"/>
  <c r="AB1063" i="5"/>
  <c r="X1063" i="5"/>
  <c r="U1063" i="5"/>
  <c r="R1063" i="5"/>
  <c r="O1063" i="5"/>
  <c r="L1063" i="5"/>
  <c r="I1063" i="5"/>
  <c r="AE1062" i="5"/>
  <c r="AD1062" i="5"/>
  <c r="AC1062" i="5"/>
  <c r="AH1062" i="5" s="1"/>
  <c r="A1062" i="5" s="1"/>
  <c r="AB1062" i="5"/>
  <c r="X1062" i="5"/>
  <c r="U1062" i="5"/>
  <c r="R1062" i="5"/>
  <c r="O1062" i="5"/>
  <c r="L1062" i="5"/>
  <c r="I1062" i="5"/>
  <c r="AE1061" i="5"/>
  <c r="AD1061" i="5"/>
  <c r="AC1061" i="5"/>
  <c r="AH1061" i="5" s="1"/>
  <c r="A1061" i="5" s="1"/>
  <c r="AB1061" i="5"/>
  <c r="X1061" i="5"/>
  <c r="U1061" i="5"/>
  <c r="R1061" i="5"/>
  <c r="O1061" i="5"/>
  <c r="L1061" i="5"/>
  <c r="I1061" i="5"/>
  <c r="AE1060" i="5"/>
  <c r="AD1060" i="5"/>
  <c r="AC1060" i="5"/>
  <c r="AH1060" i="5" s="1"/>
  <c r="A1060" i="5" s="1"/>
  <c r="AB1060" i="5"/>
  <c r="X1060" i="5"/>
  <c r="U1060" i="5"/>
  <c r="R1060" i="5"/>
  <c r="O1060" i="5"/>
  <c r="L1060" i="5"/>
  <c r="I1060" i="5"/>
  <c r="AE1059" i="5"/>
  <c r="AD1059" i="5"/>
  <c r="AC1059" i="5"/>
  <c r="AH1059" i="5" s="1"/>
  <c r="A1059" i="5" s="1"/>
  <c r="AB1059" i="5"/>
  <c r="X1059" i="5"/>
  <c r="U1059" i="5"/>
  <c r="R1059" i="5"/>
  <c r="O1059" i="5"/>
  <c r="L1059" i="5"/>
  <c r="I1059" i="5"/>
  <c r="AE1058" i="5"/>
  <c r="AD1058" i="5"/>
  <c r="AC1058" i="5"/>
  <c r="AH1058" i="5" s="1"/>
  <c r="A1058" i="5" s="1"/>
  <c r="AB1058" i="5"/>
  <c r="X1058" i="5"/>
  <c r="U1058" i="5"/>
  <c r="R1058" i="5"/>
  <c r="O1058" i="5"/>
  <c r="L1058" i="5"/>
  <c r="I1058" i="5"/>
  <c r="AE1057" i="5"/>
  <c r="AD1057" i="5"/>
  <c r="AC1057" i="5"/>
  <c r="AH1057" i="5" s="1"/>
  <c r="A1057" i="5" s="1"/>
  <c r="AB1057" i="5"/>
  <c r="X1057" i="5"/>
  <c r="U1057" i="5"/>
  <c r="R1057" i="5"/>
  <c r="O1057" i="5"/>
  <c r="L1057" i="5"/>
  <c r="I1057" i="5"/>
  <c r="AE1056" i="5"/>
  <c r="AD1056" i="5"/>
  <c r="AC1056" i="5"/>
  <c r="AB1056" i="5"/>
  <c r="X1056" i="5"/>
  <c r="U1056" i="5"/>
  <c r="R1056" i="5"/>
  <c r="O1056" i="5"/>
  <c r="L1056" i="5"/>
  <c r="I1056" i="5"/>
  <c r="AI1055" i="5"/>
  <c r="AE1055" i="5"/>
  <c r="AD1055" i="5"/>
  <c r="AC1055" i="5"/>
  <c r="AH1055" i="5" s="1"/>
  <c r="A1055" i="5" s="1"/>
  <c r="AB1055" i="5"/>
  <c r="X1055" i="5"/>
  <c r="U1055" i="5"/>
  <c r="R1055" i="5"/>
  <c r="O1055" i="5"/>
  <c r="L1055" i="5"/>
  <c r="I1055" i="5"/>
  <c r="Y1055" i="5" s="1"/>
  <c r="AG1055" i="5" s="1"/>
  <c r="AE1054" i="5"/>
  <c r="AD1054" i="5"/>
  <c r="AF1054" i="5" s="1"/>
  <c r="AC1054" i="5"/>
  <c r="AH1054" i="5" s="1"/>
  <c r="A1054" i="5" s="1"/>
  <c r="AB1054" i="5"/>
  <c r="X1054" i="5"/>
  <c r="U1054" i="5"/>
  <c r="R1054" i="5"/>
  <c r="O1054" i="5"/>
  <c r="L1054" i="5"/>
  <c r="I1054" i="5"/>
  <c r="AE1053" i="5"/>
  <c r="AD1053" i="5"/>
  <c r="AC1053" i="5"/>
  <c r="AH1053" i="5" s="1"/>
  <c r="A1053" i="5" s="1"/>
  <c r="AB1053" i="5"/>
  <c r="X1053" i="5"/>
  <c r="U1053" i="5"/>
  <c r="R1053" i="5"/>
  <c r="O1053" i="5"/>
  <c r="L1053" i="5"/>
  <c r="I1053" i="5"/>
  <c r="AE1052" i="5"/>
  <c r="AD1052" i="5"/>
  <c r="AC1052" i="5"/>
  <c r="AH1052" i="5" s="1"/>
  <c r="A1052" i="5" s="1"/>
  <c r="AB1052" i="5"/>
  <c r="X1052" i="5"/>
  <c r="U1052" i="5"/>
  <c r="R1052" i="5"/>
  <c r="O1052" i="5"/>
  <c r="L1052" i="5"/>
  <c r="I1052" i="5"/>
  <c r="AE1051" i="5"/>
  <c r="AD1051" i="5"/>
  <c r="AC1051" i="5"/>
  <c r="AH1051" i="5" s="1"/>
  <c r="A1051" i="5" s="1"/>
  <c r="AB1051" i="5"/>
  <c r="X1051" i="5"/>
  <c r="U1051" i="5"/>
  <c r="R1051" i="5"/>
  <c r="O1051" i="5"/>
  <c r="L1051" i="5"/>
  <c r="I1051" i="5"/>
  <c r="AE1050" i="5"/>
  <c r="AD1050" i="5"/>
  <c r="AC1050" i="5"/>
  <c r="AH1050" i="5" s="1"/>
  <c r="A1050" i="5" s="1"/>
  <c r="AB1050" i="5"/>
  <c r="X1050" i="5"/>
  <c r="U1050" i="5"/>
  <c r="R1050" i="5"/>
  <c r="O1050" i="5"/>
  <c r="L1050" i="5"/>
  <c r="I1050" i="5"/>
  <c r="AE1049" i="5"/>
  <c r="AD1049" i="5"/>
  <c r="AC1049" i="5"/>
  <c r="AH1049" i="5" s="1"/>
  <c r="A1049" i="5" s="1"/>
  <c r="AB1049" i="5"/>
  <c r="X1049" i="5"/>
  <c r="U1049" i="5"/>
  <c r="R1049" i="5"/>
  <c r="O1049" i="5"/>
  <c r="L1049" i="5"/>
  <c r="I1049" i="5"/>
  <c r="AE1048" i="5"/>
  <c r="AD1048" i="5"/>
  <c r="AC1048" i="5"/>
  <c r="AB1048" i="5"/>
  <c r="X1048" i="5"/>
  <c r="U1048" i="5"/>
  <c r="R1048" i="5"/>
  <c r="O1048" i="5"/>
  <c r="L1048" i="5"/>
  <c r="I1048" i="5"/>
  <c r="AE1047" i="5"/>
  <c r="AD1047" i="5"/>
  <c r="AC1047" i="5"/>
  <c r="AH1047" i="5" s="1"/>
  <c r="A1047" i="5" s="1"/>
  <c r="AB1047" i="5"/>
  <c r="X1047" i="5"/>
  <c r="U1047" i="5"/>
  <c r="R1047" i="5"/>
  <c r="O1047" i="5"/>
  <c r="L1047" i="5"/>
  <c r="I1047" i="5"/>
  <c r="AE1046" i="5"/>
  <c r="AD1046" i="5"/>
  <c r="AC1046" i="5"/>
  <c r="AH1046" i="5" s="1"/>
  <c r="A1046" i="5" s="1"/>
  <c r="AB1046" i="5"/>
  <c r="X1046" i="5"/>
  <c r="U1046" i="5"/>
  <c r="R1046" i="5"/>
  <c r="O1046" i="5"/>
  <c r="L1046" i="5"/>
  <c r="I1046" i="5"/>
  <c r="AE1045" i="5"/>
  <c r="AD1045" i="5"/>
  <c r="AC1045" i="5"/>
  <c r="AH1045" i="5" s="1"/>
  <c r="A1045" i="5" s="1"/>
  <c r="AB1045" i="5"/>
  <c r="X1045" i="5"/>
  <c r="U1045" i="5"/>
  <c r="R1045" i="5"/>
  <c r="O1045" i="5"/>
  <c r="L1045" i="5"/>
  <c r="I1045" i="5"/>
  <c r="AE1044" i="5"/>
  <c r="AD1044" i="5"/>
  <c r="AC1044" i="5"/>
  <c r="AH1044" i="5" s="1"/>
  <c r="A1044" i="5" s="1"/>
  <c r="AB1044" i="5"/>
  <c r="X1044" i="5"/>
  <c r="U1044" i="5"/>
  <c r="R1044" i="5"/>
  <c r="O1044" i="5"/>
  <c r="L1044" i="5"/>
  <c r="I1044" i="5"/>
  <c r="AE1043" i="5"/>
  <c r="AD1043" i="5"/>
  <c r="AC1043" i="5"/>
  <c r="AH1043" i="5" s="1"/>
  <c r="A1043" i="5" s="1"/>
  <c r="AB1043" i="5"/>
  <c r="X1043" i="5"/>
  <c r="U1043" i="5"/>
  <c r="R1043" i="5"/>
  <c r="O1043" i="5"/>
  <c r="L1043" i="5"/>
  <c r="I1043" i="5"/>
  <c r="AE1042" i="5"/>
  <c r="AD1042" i="5"/>
  <c r="AC1042" i="5"/>
  <c r="AH1042" i="5" s="1"/>
  <c r="A1042" i="5" s="1"/>
  <c r="AB1042" i="5"/>
  <c r="X1042" i="5"/>
  <c r="U1042" i="5"/>
  <c r="R1042" i="5"/>
  <c r="O1042" i="5"/>
  <c r="L1042" i="5"/>
  <c r="I1042" i="5"/>
  <c r="AE1041" i="5"/>
  <c r="AD1041" i="5"/>
  <c r="AC1041" i="5"/>
  <c r="AH1041" i="5" s="1"/>
  <c r="A1041" i="5" s="1"/>
  <c r="AB1041" i="5"/>
  <c r="X1041" i="5"/>
  <c r="U1041" i="5"/>
  <c r="R1041" i="5"/>
  <c r="O1041" i="5"/>
  <c r="L1041" i="5"/>
  <c r="I1041" i="5"/>
  <c r="AE1040" i="5"/>
  <c r="AD1040" i="5"/>
  <c r="AC1040" i="5"/>
  <c r="AB1040" i="5"/>
  <c r="X1040" i="5"/>
  <c r="U1040" i="5"/>
  <c r="R1040" i="5"/>
  <c r="O1040" i="5"/>
  <c r="L1040" i="5"/>
  <c r="I1040" i="5"/>
  <c r="AI1039" i="5"/>
  <c r="AE1039" i="5"/>
  <c r="AD1039" i="5"/>
  <c r="AC1039" i="5"/>
  <c r="AH1039" i="5" s="1"/>
  <c r="A1039" i="5" s="1"/>
  <c r="AB1039" i="5"/>
  <c r="X1039" i="5"/>
  <c r="U1039" i="5"/>
  <c r="R1039" i="5"/>
  <c r="O1039" i="5"/>
  <c r="L1039" i="5"/>
  <c r="I1039" i="5"/>
  <c r="AE1038" i="5"/>
  <c r="AD1038" i="5"/>
  <c r="AC1038" i="5"/>
  <c r="AH1038" i="5" s="1"/>
  <c r="A1038" i="5" s="1"/>
  <c r="AB1038" i="5"/>
  <c r="X1038" i="5"/>
  <c r="U1038" i="5"/>
  <c r="R1038" i="5"/>
  <c r="O1038" i="5"/>
  <c r="L1038" i="5"/>
  <c r="I1038" i="5"/>
  <c r="AE1037" i="5"/>
  <c r="AD1037" i="5"/>
  <c r="AC1037" i="5"/>
  <c r="AH1037" i="5" s="1"/>
  <c r="A1037" i="5" s="1"/>
  <c r="AB1037" i="5"/>
  <c r="X1037" i="5"/>
  <c r="U1037" i="5"/>
  <c r="R1037" i="5"/>
  <c r="O1037" i="5"/>
  <c r="L1037" i="5"/>
  <c r="I1037" i="5"/>
  <c r="AE1036" i="5"/>
  <c r="AD1036" i="5"/>
  <c r="AC1036" i="5"/>
  <c r="AH1036" i="5" s="1"/>
  <c r="A1036" i="5" s="1"/>
  <c r="AB1036" i="5"/>
  <c r="X1036" i="5"/>
  <c r="U1036" i="5"/>
  <c r="R1036" i="5"/>
  <c r="O1036" i="5"/>
  <c r="L1036" i="5"/>
  <c r="I1036" i="5"/>
  <c r="AE1035" i="5"/>
  <c r="AD1035" i="5"/>
  <c r="AC1035" i="5"/>
  <c r="AH1035" i="5" s="1"/>
  <c r="A1035" i="5" s="1"/>
  <c r="AB1035" i="5"/>
  <c r="X1035" i="5"/>
  <c r="U1035" i="5"/>
  <c r="R1035" i="5"/>
  <c r="O1035" i="5"/>
  <c r="L1035" i="5"/>
  <c r="I1035" i="5"/>
  <c r="AE1034" i="5"/>
  <c r="AD1034" i="5"/>
  <c r="AC1034" i="5"/>
  <c r="AH1034" i="5" s="1"/>
  <c r="A1034" i="5" s="1"/>
  <c r="AB1034" i="5"/>
  <c r="X1034" i="5"/>
  <c r="U1034" i="5"/>
  <c r="R1034" i="5"/>
  <c r="O1034" i="5"/>
  <c r="L1034" i="5"/>
  <c r="I1034" i="5"/>
  <c r="AE1033" i="5"/>
  <c r="AD1033" i="5"/>
  <c r="AC1033" i="5"/>
  <c r="AH1033" i="5" s="1"/>
  <c r="A1033" i="5" s="1"/>
  <c r="AB1033" i="5"/>
  <c r="X1033" i="5"/>
  <c r="U1033" i="5"/>
  <c r="R1033" i="5"/>
  <c r="O1033" i="5"/>
  <c r="L1033" i="5"/>
  <c r="I1033" i="5"/>
  <c r="AE1032" i="5"/>
  <c r="AD1032" i="5"/>
  <c r="AC1032" i="5"/>
  <c r="AB1032" i="5"/>
  <c r="X1032" i="5"/>
  <c r="U1032" i="5"/>
  <c r="R1032" i="5"/>
  <c r="O1032" i="5"/>
  <c r="L1032" i="5"/>
  <c r="I1032" i="5"/>
  <c r="AE1031" i="5"/>
  <c r="AD1031" i="5"/>
  <c r="AC1031" i="5"/>
  <c r="AH1031" i="5" s="1"/>
  <c r="A1031" i="5" s="1"/>
  <c r="AB1031" i="5"/>
  <c r="X1031" i="5"/>
  <c r="U1031" i="5"/>
  <c r="R1031" i="5"/>
  <c r="O1031" i="5"/>
  <c r="L1031" i="5"/>
  <c r="I1031" i="5"/>
  <c r="AE1030" i="5"/>
  <c r="AD1030" i="5"/>
  <c r="AC1030" i="5"/>
  <c r="AH1030" i="5" s="1"/>
  <c r="A1030" i="5" s="1"/>
  <c r="AB1030" i="5"/>
  <c r="X1030" i="5"/>
  <c r="U1030" i="5"/>
  <c r="R1030" i="5"/>
  <c r="O1030" i="5"/>
  <c r="L1030" i="5"/>
  <c r="I1030" i="5"/>
  <c r="AE1029" i="5"/>
  <c r="AD1029" i="5"/>
  <c r="AC1029" i="5"/>
  <c r="AH1029" i="5" s="1"/>
  <c r="A1029" i="5" s="1"/>
  <c r="AB1029" i="5"/>
  <c r="X1029" i="5"/>
  <c r="U1029" i="5"/>
  <c r="R1029" i="5"/>
  <c r="O1029" i="5"/>
  <c r="L1029" i="5"/>
  <c r="I1029" i="5"/>
  <c r="AE1028" i="5"/>
  <c r="AD1028" i="5"/>
  <c r="AC1028" i="5"/>
  <c r="AH1028" i="5" s="1"/>
  <c r="A1028" i="5" s="1"/>
  <c r="AB1028" i="5"/>
  <c r="X1028" i="5"/>
  <c r="U1028" i="5"/>
  <c r="R1028" i="5"/>
  <c r="O1028" i="5"/>
  <c r="L1028" i="5"/>
  <c r="I1028" i="5"/>
  <c r="AE1027" i="5"/>
  <c r="AD1027" i="5"/>
  <c r="AC1027" i="5"/>
  <c r="AH1027" i="5" s="1"/>
  <c r="A1027" i="5" s="1"/>
  <c r="AB1027" i="5"/>
  <c r="X1027" i="5"/>
  <c r="U1027" i="5"/>
  <c r="R1027" i="5"/>
  <c r="O1027" i="5"/>
  <c r="L1027" i="5"/>
  <c r="I1027" i="5"/>
  <c r="AE1026" i="5"/>
  <c r="AD1026" i="5"/>
  <c r="AC1026" i="5"/>
  <c r="AH1026" i="5" s="1"/>
  <c r="A1026" i="5" s="1"/>
  <c r="AB1026" i="5"/>
  <c r="X1026" i="5"/>
  <c r="U1026" i="5"/>
  <c r="R1026" i="5"/>
  <c r="O1026" i="5"/>
  <c r="L1026" i="5"/>
  <c r="I1026" i="5"/>
  <c r="AE1025" i="5"/>
  <c r="AD1025" i="5"/>
  <c r="AC1025" i="5"/>
  <c r="AH1025" i="5" s="1"/>
  <c r="A1025" i="5" s="1"/>
  <c r="AB1025" i="5"/>
  <c r="X1025" i="5"/>
  <c r="U1025" i="5"/>
  <c r="R1025" i="5"/>
  <c r="O1025" i="5"/>
  <c r="L1025" i="5"/>
  <c r="I1025" i="5"/>
  <c r="AE1024" i="5"/>
  <c r="AD1024" i="5"/>
  <c r="AC1024" i="5"/>
  <c r="AB1024" i="5"/>
  <c r="X1024" i="5"/>
  <c r="U1024" i="5"/>
  <c r="R1024" i="5"/>
  <c r="O1024" i="5"/>
  <c r="L1024" i="5"/>
  <c r="I1024" i="5"/>
  <c r="AE1023" i="5"/>
  <c r="AD1023" i="5"/>
  <c r="AC1023" i="5"/>
  <c r="AH1023" i="5" s="1"/>
  <c r="A1023" i="5" s="1"/>
  <c r="AB1023" i="5"/>
  <c r="X1023" i="5"/>
  <c r="U1023" i="5"/>
  <c r="R1023" i="5"/>
  <c r="O1023" i="5"/>
  <c r="L1023" i="5"/>
  <c r="I1023" i="5"/>
  <c r="AE1022" i="5"/>
  <c r="AD1022" i="5"/>
  <c r="AC1022" i="5"/>
  <c r="AH1022" i="5" s="1"/>
  <c r="A1022" i="5" s="1"/>
  <c r="AB1022" i="5"/>
  <c r="X1022" i="5"/>
  <c r="U1022" i="5"/>
  <c r="R1022" i="5"/>
  <c r="O1022" i="5"/>
  <c r="L1022" i="5"/>
  <c r="I1022" i="5"/>
  <c r="AE1021" i="5"/>
  <c r="AD1021" i="5"/>
  <c r="AC1021" i="5"/>
  <c r="AH1021" i="5" s="1"/>
  <c r="A1021" i="5" s="1"/>
  <c r="AB1021" i="5"/>
  <c r="X1021" i="5"/>
  <c r="U1021" i="5"/>
  <c r="R1021" i="5"/>
  <c r="O1021" i="5"/>
  <c r="L1021" i="5"/>
  <c r="I1021" i="5"/>
  <c r="AE1020" i="5"/>
  <c r="AD1020" i="5"/>
  <c r="AC1020" i="5"/>
  <c r="AH1020" i="5" s="1"/>
  <c r="A1020" i="5" s="1"/>
  <c r="AB1020" i="5"/>
  <c r="X1020" i="5"/>
  <c r="U1020" i="5"/>
  <c r="R1020" i="5"/>
  <c r="O1020" i="5"/>
  <c r="L1020" i="5"/>
  <c r="I1020" i="5"/>
  <c r="AE1019" i="5"/>
  <c r="AD1019" i="5"/>
  <c r="AC1019" i="5"/>
  <c r="AH1019" i="5" s="1"/>
  <c r="A1019" i="5" s="1"/>
  <c r="AB1019" i="5"/>
  <c r="X1019" i="5"/>
  <c r="U1019" i="5"/>
  <c r="R1019" i="5"/>
  <c r="O1019" i="5"/>
  <c r="L1019" i="5"/>
  <c r="I1019" i="5"/>
  <c r="AE1018" i="5"/>
  <c r="AD1018" i="5"/>
  <c r="AC1018" i="5"/>
  <c r="AH1018" i="5" s="1"/>
  <c r="A1018" i="5" s="1"/>
  <c r="AB1018" i="5"/>
  <c r="X1018" i="5"/>
  <c r="U1018" i="5"/>
  <c r="R1018" i="5"/>
  <c r="O1018" i="5"/>
  <c r="L1018" i="5"/>
  <c r="I1018" i="5"/>
  <c r="AE1017" i="5"/>
  <c r="AD1017" i="5"/>
  <c r="AC1017" i="5"/>
  <c r="AH1017" i="5" s="1"/>
  <c r="A1017" i="5" s="1"/>
  <c r="AB1017" i="5"/>
  <c r="X1017" i="5"/>
  <c r="U1017" i="5"/>
  <c r="R1017" i="5"/>
  <c r="O1017" i="5"/>
  <c r="L1017" i="5"/>
  <c r="I1017" i="5"/>
  <c r="AE1016" i="5"/>
  <c r="AD1016" i="5"/>
  <c r="AC1016" i="5"/>
  <c r="AB1016" i="5"/>
  <c r="X1016" i="5"/>
  <c r="U1016" i="5"/>
  <c r="R1016" i="5"/>
  <c r="O1016" i="5"/>
  <c r="L1016" i="5"/>
  <c r="I1016" i="5"/>
  <c r="AI1015" i="5"/>
  <c r="AE1015" i="5"/>
  <c r="AD1015" i="5"/>
  <c r="AC1015" i="5"/>
  <c r="AH1015" i="5" s="1"/>
  <c r="A1015" i="5" s="1"/>
  <c r="AB1015" i="5"/>
  <c r="X1015" i="5"/>
  <c r="U1015" i="5"/>
  <c r="R1015" i="5"/>
  <c r="O1015" i="5"/>
  <c r="L1015" i="5"/>
  <c r="I1015" i="5"/>
  <c r="AE1014" i="5"/>
  <c r="AD1014" i="5"/>
  <c r="AC1014" i="5"/>
  <c r="AH1014" i="5" s="1"/>
  <c r="A1014" i="5" s="1"/>
  <c r="AB1014" i="5"/>
  <c r="X1014" i="5"/>
  <c r="U1014" i="5"/>
  <c r="R1014" i="5"/>
  <c r="O1014" i="5"/>
  <c r="L1014" i="5"/>
  <c r="I1014" i="5"/>
  <c r="AE1013" i="5"/>
  <c r="AD1013" i="5"/>
  <c r="AF1013" i="5" s="1"/>
  <c r="AC1013" i="5"/>
  <c r="AH1013" i="5" s="1"/>
  <c r="A1013" i="5" s="1"/>
  <c r="AB1013" i="5"/>
  <c r="X1013" i="5"/>
  <c r="U1013" i="5"/>
  <c r="R1013" i="5"/>
  <c r="O1013" i="5"/>
  <c r="L1013" i="5"/>
  <c r="I1013" i="5"/>
  <c r="AE1012" i="5"/>
  <c r="AD1012" i="5"/>
  <c r="AC1012" i="5"/>
  <c r="AH1012" i="5" s="1"/>
  <c r="A1012" i="5" s="1"/>
  <c r="AB1012" i="5"/>
  <c r="X1012" i="5"/>
  <c r="U1012" i="5"/>
  <c r="R1012" i="5"/>
  <c r="O1012" i="5"/>
  <c r="L1012" i="5"/>
  <c r="I1012" i="5"/>
  <c r="AE1011" i="5"/>
  <c r="AD1011" i="5"/>
  <c r="AC1011" i="5"/>
  <c r="AH1011" i="5" s="1"/>
  <c r="A1011" i="5" s="1"/>
  <c r="AB1011" i="5"/>
  <c r="X1011" i="5"/>
  <c r="U1011" i="5"/>
  <c r="R1011" i="5"/>
  <c r="O1011" i="5"/>
  <c r="L1011" i="5"/>
  <c r="I1011" i="5"/>
  <c r="AE1010" i="5"/>
  <c r="AD1010" i="5"/>
  <c r="AC1010" i="5"/>
  <c r="AH1010" i="5" s="1"/>
  <c r="A1010" i="5" s="1"/>
  <c r="AB1010" i="5"/>
  <c r="X1010" i="5"/>
  <c r="U1010" i="5"/>
  <c r="R1010" i="5"/>
  <c r="O1010" i="5"/>
  <c r="L1010" i="5"/>
  <c r="I1010" i="5"/>
  <c r="AE1009" i="5"/>
  <c r="AD1009" i="5"/>
  <c r="AC1009" i="5"/>
  <c r="AH1009" i="5" s="1"/>
  <c r="A1009" i="5" s="1"/>
  <c r="AB1009" i="5"/>
  <c r="X1009" i="5"/>
  <c r="U1009" i="5"/>
  <c r="R1009" i="5"/>
  <c r="O1009" i="5"/>
  <c r="L1009" i="5"/>
  <c r="I1009" i="5"/>
  <c r="AE1008" i="5"/>
  <c r="AD1008" i="5"/>
  <c r="AC1008" i="5"/>
  <c r="AB1008" i="5"/>
  <c r="X1008" i="5"/>
  <c r="U1008" i="5"/>
  <c r="R1008" i="5"/>
  <c r="O1008" i="5"/>
  <c r="L1008" i="5"/>
  <c r="I1008" i="5"/>
  <c r="AI1007" i="5"/>
  <c r="AE1007" i="5"/>
  <c r="AD1007" i="5"/>
  <c r="AC1007" i="5"/>
  <c r="AH1007" i="5" s="1"/>
  <c r="A1007" i="5" s="1"/>
  <c r="AB1007" i="5"/>
  <c r="X1007" i="5"/>
  <c r="U1007" i="5"/>
  <c r="R1007" i="5"/>
  <c r="O1007" i="5"/>
  <c r="L1007" i="5"/>
  <c r="I1007" i="5"/>
  <c r="AE1006" i="5"/>
  <c r="AD1006" i="5"/>
  <c r="AC1006" i="5"/>
  <c r="AH1006" i="5" s="1"/>
  <c r="A1006" i="5" s="1"/>
  <c r="AB1006" i="5"/>
  <c r="X1006" i="5"/>
  <c r="U1006" i="5"/>
  <c r="R1006" i="5"/>
  <c r="O1006" i="5"/>
  <c r="L1006" i="5"/>
  <c r="I1006" i="5"/>
  <c r="AE1005" i="5"/>
  <c r="AD1005" i="5"/>
  <c r="AC1005" i="5"/>
  <c r="AH1005" i="5" s="1"/>
  <c r="A1005" i="5" s="1"/>
  <c r="AB1005" i="5"/>
  <c r="X1005" i="5"/>
  <c r="U1005" i="5"/>
  <c r="R1005" i="5"/>
  <c r="O1005" i="5"/>
  <c r="L1005" i="5"/>
  <c r="I1005" i="5"/>
  <c r="AI1004" i="5"/>
  <c r="AE1004" i="5"/>
  <c r="AD1004" i="5"/>
  <c r="AC1004" i="5"/>
  <c r="AH1004" i="5" s="1"/>
  <c r="A1004" i="5" s="1"/>
  <c r="AB1004" i="5"/>
  <c r="X1004" i="5"/>
  <c r="U1004" i="5"/>
  <c r="R1004" i="5"/>
  <c r="O1004" i="5"/>
  <c r="L1004" i="5"/>
  <c r="I1004" i="5"/>
  <c r="AE1003" i="5"/>
  <c r="AD1003" i="5"/>
  <c r="AC1003" i="5"/>
  <c r="AH1003" i="5" s="1"/>
  <c r="A1003" i="5" s="1"/>
  <c r="AB1003" i="5"/>
  <c r="X1003" i="5"/>
  <c r="U1003" i="5"/>
  <c r="R1003" i="5"/>
  <c r="O1003" i="5"/>
  <c r="L1003" i="5"/>
  <c r="I1003" i="5"/>
  <c r="AE1002" i="5"/>
  <c r="AD1002" i="5"/>
  <c r="AC1002" i="5"/>
  <c r="AH1002" i="5" s="1"/>
  <c r="A1002" i="5" s="1"/>
  <c r="AB1002" i="5"/>
  <c r="X1002" i="5"/>
  <c r="U1002" i="5"/>
  <c r="R1002" i="5"/>
  <c r="O1002" i="5"/>
  <c r="L1002" i="5"/>
  <c r="I1002" i="5"/>
  <c r="AE1001" i="5"/>
  <c r="AD1001" i="5"/>
  <c r="AC1001" i="5"/>
  <c r="AH1001" i="5" s="1"/>
  <c r="A1001" i="5" s="1"/>
  <c r="AB1001" i="5"/>
  <c r="X1001" i="5"/>
  <c r="U1001" i="5"/>
  <c r="R1001" i="5"/>
  <c r="O1001" i="5"/>
  <c r="L1001" i="5"/>
  <c r="I1001" i="5"/>
  <c r="AE1000" i="5"/>
  <c r="AD1000" i="5"/>
  <c r="AC1000" i="5"/>
  <c r="AB1000" i="5"/>
  <c r="X1000" i="5"/>
  <c r="U1000" i="5"/>
  <c r="R1000" i="5"/>
  <c r="O1000" i="5"/>
  <c r="L1000" i="5"/>
  <c r="I1000" i="5"/>
  <c r="AE999" i="5"/>
  <c r="AD999" i="5"/>
  <c r="AC999" i="5"/>
  <c r="AH999" i="5" s="1"/>
  <c r="A999" i="5" s="1"/>
  <c r="AB999" i="5"/>
  <c r="X999" i="5"/>
  <c r="U999" i="5"/>
  <c r="R999" i="5"/>
  <c r="O999" i="5"/>
  <c r="L999" i="5"/>
  <c r="I999" i="5"/>
  <c r="AE998" i="5"/>
  <c r="AD998" i="5"/>
  <c r="AF998" i="5" s="1"/>
  <c r="AC998" i="5"/>
  <c r="AH998" i="5" s="1"/>
  <c r="A998" i="5" s="1"/>
  <c r="AB998" i="5"/>
  <c r="X998" i="5"/>
  <c r="U998" i="5"/>
  <c r="R998" i="5"/>
  <c r="O998" i="5"/>
  <c r="L998" i="5"/>
  <c r="I998" i="5"/>
  <c r="AE997" i="5"/>
  <c r="AD997" i="5"/>
  <c r="AC997" i="5"/>
  <c r="AH997" i="5" s="1"/>
  <c r="A997" i="5" s="1"/>
  <c r="AB997" i="5"/>
  <c r="X997" i="5"/>
  <c r="U997" i="5"/>
  <c r="R997" i="5"/>
  <c r="O997" i="5"/>
  <c r="L997" i="5"/>
  <c r="I997" i="5"/>
  <c r="AE996" i="5"/>
  <c r="AD996" i="5"/>
  <c r="AC996" i="5"/>
  <c r="AH996" i="5" s="1"/>
  <c r="A996" i="5" s="1"/>
  <c r="AB996" i="5"/>
  <c r="X996" i="5"/>
  <c r="U996" i="5"/>
  <c r="R996" i="5"/>
  <c r="O996" i="5"/>
  <c r="L996" i="5"/>
  <c r="I996" i="5"/>
  <c r="AE995" i="5"/>
  <c r="AD995" i="5"/>
  <c r="AC995" i="5"/>
  <c r="AH995" i="5" s="1"/>
  <c r="A995" i="5" s="1"/>
  <c r="AB995" i="5"/>
  <c r="X995" i="5"/>
  <c r="U995" i="5"/>
  <c r="R995" i="5"/>
  <c r="O995" i="5"/>
  <c r="L995" i="5"/>
  <c r="I995" i="5"/>
  <c r="AE994" i="5"/>
  <c r="AD994" i="5"/>
  <c r="AC994" i="5"/>
  <c r="AH994" i="5" s="1"/>
  <c r="A994" i="5" s="1"/>
  <c r="AB994" i="5"/>
  <c r="X994" i="5"/>
  <c r="U994" i="5"/>
  <c r="R994" i="5"/>
  <c r="O994" i="5"/>
  <c r="L994" i="5"/>
  <c r="I994" i="5"/>
  <c r="AE993" i="5"/>
  <c r="AD993" i="5"/>
  <c r="AC993" i="5"/>
  <c r="AH993" i="5" s="1"/>
  <c r="A993" i="5" s="1"/>
  <c r="AB993" i="5"/>
  <c r="X993" i="5"/>
  <c r="U993" i="5"/>
  <c r="R993" i="5"/>
  <c r="O993" i="5"/>
  <c r="L993" i="5"/>
  <c r="I993" i="5"/>
  <c r="AE992" i="5"/>
  <c r="AD992" i="5"/>
  <c r="AC992" i="5"/>
  <c r="AB992" i="5"/>
  <c r="X992" i="5"/>
  <c r="U992" i="5"/>
  <c r="R992" i="5"/>
  <c r="O992" i="5"/>
  <c r="L992" i="5"/>
  <c r="I992" i="5"/>
  <c r="AE991" i="5"/>
  <c r="AD991" i="5"/>
  <c r="AC991" i="5"/>
  <c r="AH991" i="5" s="1"/>
  <c r="A991" i="5" s="1"/>
  <c r="AB991" i="5"/>
  <c r="X991" i="5"/>
  <c r="U991" i="5"/>
  <c r="R991" i="5"/>
  <c r="O991" i="5"/>
  <c r="L991" i="5"/>
  <c r="I991" i="5"/>
  <c r="AE990" i="5"/>
  <c r="AD990" i="5"/>
  <c r="AC990" i="5"/>
  <c r="AH990" i="5" s="1"/>
  <c r="A990" i="5" s="1"/>
  <c r="AB990" i="5"/>
  <c r="X990" i="5"/>
  <c r="U990" i="5"/>
  <c r="R990" i="5"/>
  <c r="O990" i="5"/>
  <c r="L990" i="5"/>
  <c r="I990" i="5"/>
  <c r="AE989" i="5"/>
  <c r="AD989" i="5"/>
  <c r="AC989" i="5"/>
  <c r="AH989" i="5" s="1"/>
  <c r="A989" i="5" s="1"/>
  <c r="AB989" i="5"/>
  <c r="X989" i="5"/>
  <c r="U989" i="5"/>
  <c r="R989" i="5"/>
  <c r="O989" i="5"/>
  <c r="L989" i="5"/>
  <c r="I989" i="5"/>
  <c r="AE988" i="5"/>
  <c r="AD988" i="5"/>
  <c r="AC988" i="5"/>
  <c r="AH988" i="5" s="1"/>
  <c r="A988" i="5" s="1"/>
  <c r="AB988" i="5"/>
  <c r="X988" i="5"/>
  <c r="U988" i="5"/>
  <c r="R988" i="5"/>
  <c r="O988" i="5"/>
  <c r="L988" i="5"/>
  <c r="I988" i="5"/>
  <c r="AE987" i="5"/>
  <c r="AD987" i="5"/>
  <c r="AC987" i="5"/>
  <c r="AH987" i="5" s="1"/>
  <c r="A987" i="5" s="1"/>
  <c r="AB987" i="5"/>
  <c r="X987" i="5"/>
  <c r="U987" i="5"/>
  <c r="R987" i="5"/>
  <c r="O987" i="5"/>
  <c r="L987" i="5"/>
  <c r="I987" i="5"/>
  <c r="AE986" i="5"/>
  <c r="AD986" i="5"/>
  <c r="AC986" i="5"/>
  <c r="AH986" i="5" s="1"/>
  <c r="A986" i="5" s="1"/>
  <c r="AB986" i="5"/>
  <c r="X986" i="5"/>
  <c r="U986" i="5"/>
  <c r="R986" i="5"/>
  <c r="O986" i="5"/>
  <c r="L986" i="5"/>
  <c r="I986" i="5"/>
  <c r="AE985" i="5"/>
  <c r="AD985" i="5"/>
  <c r="AC985" i="5"/>
  <c r="AH985" i="5" s="1"/>
  <c r="A985" i="5" s="1"/>
  <c r="AB985" i="5"/>
  <c r="X985" i="5"/>
  <c r="U985" i="5"/>
  <c r="R985" i="5"/>
  <c r="O985" i="5"/>
  <c r="L985" i="5"/>
  <c r="I985" i="5"/>
  <c r="AE984" i="5"/>
  <c r="AD984" i="5"/>
  <c r="AC984" i="5"/>
  <c r="AB984" i="5"/>
  <c r="X984" i="5"/>
  <c r="U984" i="5"/>
  <c r="R984" i="5"/>
  <c r="O984" i="5"/>
  <c r="L984" i="5"/>
  <c r="I984" i="5"/>
  <c r="AE983" i="5"/>
  <c r="AD983" i="5"/>
  <c r="AC983" i="5"/>
  <c r="AH983" i="5" s="1"/>
  <c r="A983" i="5" s="1"/>
  <c r="AB983" i="5"/>
  <c r="X983" i="5"/>
  <c r="U983" i="5"/>
  <c r="R983" i="5"/>
  <c r="O983" i="5"/>
  <c r="L983" i="5"/>
  <c r="I983" i="5"/>
  <c r="AE982" i="5"/>
  <c r="AD982" i="5"/>
  <c r="AC982" i="5"/>
  <c r="AH982" i="5" s="1"/>
  <c r="A982" i="5" s="1"/>
  <c r="AB982" i="5"/>
  <c r="X982" i="5"/>
  <c r="U982" i="5"/>
  <c r="R982" i="5"/>
  <c r="O982" i="5"/>
  <c r="L982" i="5"/>
  <c r="I982" i="5"/>
  <c r="AE981" i="5"/>
  <c r="AD981" i="5"/>
  <c r="AC981" i="5"/>
  <c r="AH981" i="5" s="1"/>
  <c r="A981" i="5" s="1"/>
  <c r="AB981" i="5"/>
  <c r="X981" i="5"/>
  <c r="U981" i="5"/>
  <c r="R981" i="5"/>
  <c r="O981" i="5"/>
  <c r="L981" i="5"/>
  <c r="I981" i="5"/>
  <c r="AE980" i="5"/>
  <c r="AD980" i="5"/>
  <c r="AC980" i="5"/>
  <c r="AH980" i="5" s="1"/>
  <c r="A980" i="5" s="1"/>
  <c r="AB980" i="5"/>
  <c r="X980" i="5"/>
  <c r="U980" i="5"/>
  <c r="R980" i="5"/>
  <c r="O980" i="5"/>
  <c r="L980" i="5"/>
  <c r="I980" i="5"/>
  <c r="AE979" i="5"/>
  <c r="AD979" i="5"/>
  <c r="AC979" i="5"/>
  <c r="AH979" i="5" s="1"/>
  <c r="A979" i="5" s="1"/>
  <c r="AB979" i="5"/>
  <c r="X979" i="5"/>
  <c r="U979" i="5"/>
  <c r="R979" i="5"/>
  <c r="O979" i="5"/>
  <c r="L979" i="5"/>
  <c r="I979" i="5"/>
  <c r="AE978" i="5"/>
  <c r="AD978" i="5"/>
  <c r="AC978" i="5"/>
  <c r="AH978" i="5" s="1"/>
  <c r="A978" i="5" s="1"/>
  <c r="AB978" i="5"/>
  <c r="X978" i="5"/>
  <c r="U978" i="5"/>
  <c r="R978" i="5"/>
  <c r="O978" i="5"/>
  <c r="L978" i="5"/>
  <c r="I978" i="5"/>
  <c r="AI977" i="5"/>
  <c r="AE977" i="5"/>
  <c r="AD977" i="5"/>
  <c r="AC977" i="5"/>
  <c r="AH977" i="5" s="1"/>
  <c r="A977" i="5" s="1"/>
  <c r="AB977" i="5"/>
  <c r="X977" i="5"/>
  <c r="U977" i="5"/>
  <c r="R977" i="5"/>
  <c r="O977" i="5"/>
  <c r="L977" i="5"/>
  <c r="I977" i="5"/>
  <c r="AE976" i="5"/>
  <c r="AD976" i="5"/>
  <c r="AC976" i="5"/>
  <c r="AB976" i="5"/>
  <c r="X976" i="5"/>
  <c r="U976" i="5"/>
  <c r="R976" i="5"/>
  <c r="O976" i="5"/>
  <c r="L976" i="5"/>
  <c r="I976" i="5"/>
  <c r="AE975" i="5"/>
  <c r="AD975" i="5"/>
  <c r="AC975" i="5"/>
  <c r="AH975" i="5" s="1"/>
  <c r="A975" i="5" s="1"/>
  <c r="AB975" i="5"/>
  <c r="X975" i="5"/>
  <c r="U975" i="5"/>
  <c r="R975" i="5"/>
  <c r="O975" i="5"/>
  <c r="L975" i="5"/>
  <c r="I975" i="5"/>
  <c r="AE974" i="5"/>
  <c r="AD974" i="5"/>
  <c r="AC974" i="5"/>
  <c r="AH974" i="5" s="1"/>
  <c r="A974" i="5" s="1"/>
  <c r="AB974" i="5"/>
  <c r="X974" i="5"/>
  <c r="U974" i="5"/>
  <c r="R974" i="5"/>
  <c r="O974" i="5"/>
  <c r="L974" i="5"/>
  <c r="I974" i="5"/>
  <c r="AE973" i="5"/>
  <c r="AD973" i="5"/>
  <c r="AC973" i="5"/>
  <c r="AH973" i="5" s="1"/>
  <c r="A973" i="5" s="1"/>
  <c r="AB973" i="5"/>
  <c r="X973" i="5"/>
  <c r="U973" i="5"/>
  <c r="R973" i="5"/>
  <c r="O973" i="5"/>
  <c r="L973" i="5"/>
  <c r="I973" i="5"/>
  <c r="AE972" i="5"/>
  <c r="AD972" i="5"/>
  <c r="AC972" i="5"/>
  <c r="AH972" i="5" s="1"/>
  <c r="A972" i="5" s="1"/>
  <c r="AB972" i="5"/>
  <c r="X972" i="5"/>
  <c r="U972" i="5"/>
  <c r="R972" i="5"/>
  <c r="O972" i="5"/>
  <c r="L972" i="5"/>
  <c r="I972" i="5"/>
  <c r="AE971" i="5"/>
  <c r="AD971" i="5"/>
  <c r="AC971" i="5"/>
  <c r="AH971" i="5" s="1"/>
  <c r="A971" i="5" s="1"/>
  <c r="AB971" i="5"/>
  <c r="X971" i="5"/>
  <c r="U971" i="5"/>
  <c r="R971" i="5"/>
  <c r="O971" i="5"/>
  <c r="L971" i="5"/>
  <c r="I971" i="5"/>
  <c r="AE970" i="5"/>
  <c r="AD970" i="5"/>
  <c r="AC970" i="5"/>
  <c r="AH970" i="5" s="1"/>
  <c r="A970" i="5" s="1"/>
  <c r="AB970" i="5"/>
  <c r="X970" i="5"/>
  <c r="U970" i="5"/>
  <c r="R970" i="5"/>
  <c r="O970" i="5"/>
  <c r="L970" i="5"/>
  <c r="I970" i="5"/>
  <c r="AE969" i="5"/>
  <c r="AD969" i="5"/>
  <c r="AC969" i="5"/>
  <c r="AH969" i="5" s="1"/>
  <c r="A969" i="5" s="1"/>
  <c r="AB969" i="5"/>
  <c r="X969" i="5"/>
  <c r="U969" i="5"/>
  <c r="R969" i="5"/>
  <c r="O969" i="5"/>
  <c r="L969" i="5"/>
  <c r="I969" i="5"/>
  <c r="AE968" i="5"/>
  <c r="AD968" i="5"/>
  <c r="AC968" i="5"/>
  <c r="AB968" i="5"/>
  <c r="X968" i="5"/>
  <c r="U968" i="5"/>
  <c r="R968" i="5"/>
  <c r="O968" i="5"/>
  <c r="L968" i="5"/>
  <c r="I968" i="5"/>
  <c r="AI967" i="5"/>
  <c r="AE967" i="5"/>
  <c r="AD967" i="5"/>
  <c r="AC967" i="5"/>
  <c r="AH967" i="5" s="1"/>
  <c r="A967" i="5" s="1"/>
  <c r="AB967" i="5"/>
  <c r="X967" i="5"/>
  <c r="U967" i="5"/>
  <c r="R967" i="5"/>
  <c r="O967" i="5"/>
  <c r="L967" i="5"/>
  <c r="I967" i="5"/>
  <c r="AE966" i="5"/>
  <c r="AD966" i="5"/>
  <c r="AC966" i="5"/>
  <c r="AH966" i="5" s="1"/>
  <c r="A966" i="5" s="1"/>
  <c r="AB966" i="5"/>
  <c r="X966" i="5"/>
  <c r="U966" i="5"/>
  <c r="R966" i="5"/>
  <c r="O966" i="5"/>
  <c r="L966" i="5"/>
  <c r="I966" i="5"/>
  <c r="AE965" i="5"/>
  <c r="AD965" i="5"/>
  <c r="AC965" i="5"/>
  <c r="AH965" i="5" s="1"/>
  <c r="A965" i="5" s="1"/>
  <c r="AB965" i="5"/>
  <c r="X965" i="5"/>
  <c r="U965" i="5"/>
  <c r="R965" i="5"/>
  <c r="O965" i="5"/>
  <c r="L965" i="5"/>
  <c r="I965" i="5"/>
  <c r="AE964" i="5"/>
  <c r="AD964" i="5"/>
  <c r="AC964" i="5"/>
  <c r="AH964" i="5" s="1"/>
  <c r="A964" i="5" s="1"/>
  <c r="AB964" i="5"/>
  <c r="X964" i="5"/>
  <c r="U964" i="5"/>
  <c r="R964" i="5"/>
  <c r="O964" i="5"/>
  <c r="L964" i="5"/>
  <c r="I964" i="5"/>
  <c r="AE963" i="5"/>
  <c r="AD963" i="5"/>
  <c r="AC963" i="5"/>
  <c r="AH963" i="5" s="1"/>
  <c r="A963" i="5" s="1"/>
  <c r="AB963" i="5"/>
  <c r="X963" i="5"/>
  <c r="U963" i="5"/>
  <c r="R963" i="5"/>
  <c r="O963" i="5"/>
  <c r="L963" i="5"/>
  <c r="I963" i="5"/>
  <c r="AE962" i="5"/>
  <c r="AD962" i="5"/>
  <c r="AC962" i="5"/>
  <c r="AH962" i="5" s="1"/>
  <c r="A962" i="5" s="1"/>
  <c r="AB962" i="5"/>
  <c r="X962" i="5"/>
  <c r="U962" i="5"/>
  <c r="R962" i="5"/>
  <c r="O962" i="5"/>
  <c r="L962" i="5"/>
  <c r="I962" i="5"/>
  <c r="AE961" i="5"/>
  <c r="AD961" i="5"/>
  <c r="AC961" i="5"/>
  <c r="AH961" i="5" s="1"/>
  <c r="A961" i="5" s="1"/>
  <c r="AB961" i="5"/>
  <c r="X961" i="5"/>
  <c r="U961" i="5"/>
  <c r="R961" i="5"/>
  <c r="O961" i="5"/>
  <c r="L961" i="5"/>
  <c r="I961" i="5"/>
  <c r="AE960" i="5"/>
  <c r="AD960" i="5"/>
  <c r="AC960" i="5"/>
  <c r="AB960" i="5"/>
  <c r="X960" i="5"/>
  <c r="U960" i="5"/>
  <c r="R960" i="5"/>
  <c r="O960" i="5"/>
  <c r="L960" i="5"/>
  <c r="I960" i="5"/>
  <c r="AE959" i="5"/>
  <c r="AD959" i="5"/>
  <c r="AC959" i="5"/>
  <c r="AH959" i="5" s="1"/>
  <c r="A959" i="5" s="1"/>
  <c r="AB959" i="5"/>
  <c r="X959" i="5"/>
  <c r="U959" i="5"/>
  <c r="R959" i="5"/>
  <c r="O959" i="5"/>
  <c r="L959" i="5"/>
  <c r="I959" i="5"/>
  <c r="AE958" i="5"/>
  <c r="AD958" i="5"/>
  <c r="AC958" i="5"/>
  <c r="AH958" i="5" s="1"/>
  <c r="A958" i="5" s="1"/>
  <c r="AB958" i="5"/>
  <c r="X958" i="5"/>
  <c r="U958" i="5"/>
  <c r="R958" i="5"/>
  <c r="O958" i="5"/>
  <c r="L958" i="5"/>
  <c r="I958" i="5"/>
  <c r="AE957" i="5"/>
  <c r="AD957" i="5"/>
  <c r="AC957" i="5"/>
  <c r="AH957" i="5" s="1"/>
  <c r="A957" i="5" s="1"/>
  <c r="AB957" i="5"/>
  <c r="X957" i="5"/>
  <c r="U957" i="5"/>
  <c r="R957" i="5"/>
  <c r="O957" i="5"/>
  <c r="L957" i="5"/>
  <c r="I957" i="5"/>
  <c r="AE956" i="5"/>
  <c r="AD956" i="5"/>
  <c r="AC956" i="5"/>
  <c r="AH956" i="5" s="1"/>
  <c r="A956" i="5" s="1"/>
  <c r="AB956" i="5"/>
  <c r="X956" i="5"/>
  <c r="U956" i="5"/>
  <c r="R956" i="5"/>
  <c r="O956" i="5"/>
  <c r="L956" i="5"/>
  <c r="I956" i="5"/>
  <c r="AE955" i="5"/>
  <c r="AD955" i="5"/>
  <c r="AC955" i="5"/>
  <c r="AH955" i="5" s="1"/>
  <c r="A955" i="5" s="1"/>
  <c r="AB955" i="5"/>
  <c r="X955" i="5"/>
  <c r="U955" i="5"/>
  <c r="R955" i="5"/>
  <c r="O955" i="5"/>
  <c r="L955" i="5"/>
  <c r="I955" i="5"/>
  <c r="AE954" i="5"/>
  <c r="AD954" i="5"/>
  <c r="AC954" i="5"/>
  <c r="AH954" i="5" s="1"/>
  <c r="A954" i="5" s="1"/>
  <c r="AB954" i="5"/>
  <c r="X954" i="5"/>
  <c r="U954" i="5"/>
  <c r="R954" i="5"/>
  <c r="O954" i="5"/>
  <c r="L954" i="5"/>
  <c r="I954" i="5"/>
  <c r="AE953" i="5"/>
  <c r="AD953" i="5"/>
  <c r="AC953" i="5"/>
  <c r="AH953" i="5" s="1"/>
  <c r="A953" i="5" s="1"/>
  <c r="AB953" i="5"/>
  <c r="X953" i="5"/>
  <c r="U953" i="5"/>
  <c r="R953" i="5"/>
  <c r="O953" i="5"/>
  <c r="L953" i="5"/>
  <c r="I953" i="5"/>
  <c r="AE952" i="5"/>
  <c r="AD952" i="5"/>
  <c r="AC952" i="5"/>
  <c r="AB952" i="5"/>
  <c r="X952" i="5"/>
  <c r="U952" i="5"/>
  <c r="R952" i="5"/>
  <c r="O952" i="5"/>
  <c r="L952" i="5"/>
  <c r="I952" i="5"/>
  <c r="AE951" i="5"/>
  <c r="AD951" i="5"/>
  <c r="AC951" i="5"/>
  <c r="AH951" i="5" s="1"/>
  <c r="A951" i="5" s="1"/>
  <c r="AB951" i="5"/>
  <c r="X951" i="5"/>
  <c r="U951" i="5"/>
  <c r="R951" i="5"/>
  <c r="O951" i="5"/>
  <c r="L951" i="5"/>
  <c r="I951" i="5"/>
  <c r="AI950" i="5"/>
  <c r="AE950" i="5"/>
  <c r="AD950" i="5"/>
  <c r="AC950" i="5"/>
  <c r="AH950" i="5" s="1"/>
  <c r="A950" i="5" s="1"/>
  <c r="AB950" i="5"/>
  <c r="X950" i="5"/>
  <c r="U950" i="5"/>
  <c r="R950" i="5"/>
  <c r="O950" i="5"/>
  <c r="L950" i="5"/>
  <c r="I950" i="5"/>
  <c r="AE949" i="5"/>
  <c r="AD949" i="5"/>
  <c r="AC949" i="5"/>
  <c r="AH949" i="5" s="1"/>
  <c r="AB949" i="5"/>
  <c r="X949" i="5"/>
  <c r="U949" i="5"/>
  <c r="R949" i="5"/>
  <c r="O949" i="5"/>
  <c r="L949" i="5"/>
  <c r="I949" i="5"/>
  <c r="A949" i="5"/>
  <c r="AE948" i="5"/>
  <c r="AD948" i="5"/>
  <c r="AC948" i="5"/>
  <c r="AH948" i="5" s="1"/>
  <c r="AB948" i="5"/>
  <c r="X948" i="5"/>
  <c r="U948" i="5"/>
  <c r="R948" i="5"/>
  <c r="O948" i="5"/>
  <c r="L948" i="5"/>
  <c r="I948" i="5"/>
  <c r="A948" i="5"/>
  <c r="AE947" i="5"/>
  <c r="AD947" i="5"/>
  <c r="AC947" i="5"/>
  <c r="AH947" i="5" s="1"/>
  <c r="AB947" i="5"/>
  <c r="X947" i="5"/>
  <c r="U947" i="5"/>
  <c r="R947" i="5"/>
  <c r="O947" i="5"/>
  <c r="L947" i="5"/>
  <c r="I947" i="5"/>
  <c r="A947" i="5"/>
  <c r="AE946" i="5"/>
  <c r="AD946" i="5"/>
  <c r="AF946" i="5" s="1"/>
  <c r="AC946" i="5"/>
  <c r="AH946" i="5" s="1"/>
  <c r="A946" i="5" s="1"/>
  <c r="AB946" i="5"/>
  <c r="X946" i="5"/>
  <c r="U946" i="5"/>
  <c r="R946" i="5"/>
  <c r="O946" i="5"/>
  <c r="L946" i="5"/>
  <c r="I946" i="5"/>
  <c r="AE945" i="5"/>
  <c r="AD945" i="5"/>
  <c r="AC945" i="5"/>
  <c r="AH945" i="5" s="1"/>
  <c r="AB945" i="5"/>
  <c r="X945" i="5"/>
  <c r="U945" i="5"/>
  <c r="R945" i="5"/>
  <c r="O945" i="5"/>
  <c r="L945" i="5"/>
  <c r="I945" i="5"/>
  <c r="A945" i="5"/>
  <c r="AE944" i="5"/>
  <c r="AD944" i="5"/>
  <c r="AC944" i="5"/>
  <c r="AH944" i="5" s="1"/>
  <c r="AB944" i="5"/>
  <c r="X944" i="5"/>
  <c r="U944" i="5"/>
  <c r="R944" i="5"/>
  <c r="O944" i="5"/>
  <c r="L944" i="5"/>
  <c r="I944" i="5"/>
  <c r="A944" i="5"/>
  <c r="AE943" i="5"/>
  <c r="AD943" i="5"/>
  <c r="AC943" i="5"/>
  <c r="AH943" i="5" s="1"/>
  <c r="AB943" i="5"/>
  <c r="X943" i="5"/>
  <c r="U943" i="5"/>
  <c r="R943" i="5"/>
  <c r="O943" i="5"/>
  <c r="L943" i="5"/>
  <c r="I943" i="5"/>
  <c r="A943" i="5"/>
  <c r="AE942" i="5"/>
  <c r="AD942" i="5"/>
  <c r="AC942" i="5"/>
  <c r="AH942" i="5" s="1"/>
  <c r="A942" i="5" s="1"/>
  <c r="AB942" i="5"/>
  <c r="X942" i="5"/>
  <c r="U942" i="5"/>
  <c r="R942" i="5"/>
  <c r="O942" i="5"/>
  <c r="L942" i="5"/>
  <c r="I942" i="5"/>
  <c r="AE941" i="5"/>
  <c r="AD941" i="5"/>
  <c r="AC941" i="5"/>
  <c r="AH941" i="5" s="1"/>
  <c r="AB941" i="5"/>
  <c r="X941" i="5"/>
  <c r="U941" i="5"/>
  <c r="R941" i="5"/>
  <c r="O941" i="5"/>
  <c r="L941" i="5"/>
  <c r="I941" i="5"/>
  <c r="A941" i="5"/>
  <c r="AE940" i="5"/>
  <c r="AD940" i="5"/>
  <c r="AC940" i="5"/>
  <c r="AH940" i="5" s="1"/>
  <c r="AB940" i="5"/>
  <c r="X940" i="5"/>
  <c r="U940" i="5"/>
  <c r="R940" i="5"/>
  <c r="O940" i="5"/>
  <c r="L940" i="5"/>
  <c r="I940" i="5"/>
  <c r="A940" i="5"/>
  <c r="AE939" i="5"/>
  <c r="AD939" i="5"/>
  <c r="AF939" i="5" s="1"/>
  <c r="AC939" i="5"/>
  <c r="AH939" i="5" s="1"/>
  <c r="AB939" i="5"/>
  <c r="X939" i="5"/>
  <c r="U939" i="5"/>
  <c r="R939" i="5"/>
  <c r="O939" i="5"/>
  <c r="L939" i="5"/>
  <c r="I939" i="5"/>
  <c r="A939" i="5"/>
  <c r="AE938" i="5"/>
  <c r="AD938" i="5"/>
  <c r="AC938" i="5"/>
  <c r="AH938" i="5" s="1"/>
  <c r="A938" i="5" s="1"/>
  <c r="AB938" i="5"/>
  <c r="X938" i="5"/>
  <c r="U938" i="5"/>
  <c r="R938" i="5"/>
  <c r="O938" i="5"/>
  <c r="L938" i="5"/>
  <c r="I938" i="5"/>
  <c r="AE937" i="5"/>
  <c r="AD937" i="5"/>
  <c r="AC937" i="5"/>
  <c r="AH937" i="5" s="1"/>
  <c r="A937" i="5" s="1"/>
  <c r="AB937" i="5"/>
  <c r="X937" i="5"/>
  <c r="U937" i="5"/>
  <c r="R937" i="5"/>
  <c r="O937" i="5"/>
  <c r="L937" i="5"/>
  <c r="I937" i="5"/>
  <c r="AE936" i="5"/>
  <c r="AD936" i="5"/>
  <c r="AC936" i="5"/>
  <c r="AH936" i="5" s="1"/>
  <c r="AB936" i="5"/>
  <c r="X936" i="5"/>
  <c r="U936" i="5"/>
  <c r="R936" i="5"/>
  <c r="O936" i="5"/>
  <c r="L936" i="5"/>
  <c r="I936" i="5"/>
  <c r="A936" i="5"/>
  <c r="AE935" i="5"/>
  <c r="AD935" i="5"/>
  <c r="AC935" i="5"/>
  <c r="AH935" i="5" s="1"/>
  <c r="A935" i="5" s="1"/>
  <c r="AB935" i="5"/>
  <c r="X935" i="5"/>
  <c r="U935" i="5"/>
  <c r="R935" i="5"/>
  <c r="O935" i="5"/>
  <c r="L935" i="5"/>
  <c r="I935" i="5"/>
  <c r="AE934" i="5"/>
  <c r="AD934" i="5"/>
  <c r="AC934" i="5"/>
  <c r="AH934" i="5" s="1"/>
  <c r="A934" i="5" s="1"/>
  <c r="AB934" i="5"/>
  <c r="X934" i="5"/>
  <c r="U934" i="5"/>
  <c r="R934" i="5"/>
  <c r="O934" i="5"/>
  <c r="L934" i="5"/>
  <c r="I934" i="5"/>
  <c r="AE933" i="5"/>
  <c r="AD933" i="5"/>
  <c r="AC933" i="5"/>
  <c r="AH933" i="5" s="1"/>
  <c r="AB933" i="5"/>
  <c r="X933" i="5"/>
  <c r="U933" i="5"/>
  <c r="R933" i="5"/>
  <c r="O933" i="5"/>
  <c r="L933" i="5"/>
  <c r="I933" i="5"/>
  <c r="A933" i="5"/>
  <c r="AE932" i="5"/>
  <c r="AD932" i="5"/>
  <c r="AC932" i="5"/>
  <c r="AH932" i="5" s="1"/>
  <c r="AB932" i="5"/>
  <c r="X932" i="5"/>
  <c r="U932" i="5"/>
  <c r="R932" i="5"/>
  <c r="O932" i="5"/>
  <c r="L932" i="5"/>
  <c r="I932" i="5"/>
  <c r="A932" i="5"/>
  <c r="AE931" i="5"/>
  <c r="AD931" i="5"/>
  <c r="AC931" i="5"/>
  <c r="AH931" i="5" s="1"/>
  <c r="AB931" i="5"/>
  <c r="X931" i="5"/>
  <c r="U931" i="5"/>
  <c r="R931" i="5"/>
  <c r="O931" i="5"/>
  <c r="L931" i="5"/>
  <c r="I931" i="5"/>
  <c r="A931" i="5"/>
  <c r="AE930" i="5"/>
  <c r="AD930" i="5"/>
  <c r="AC930" i="5"/>
  <c r="AH930" i="5" s="1"/>
  <c r="A930" i="5" s="1"/>
  <c r="AB930" i="5"/>
  <c r="X930" i="5"/>
  <c r="U930" i="5"/>
  <c r="R930" i="5"/>
  <c r="O930" i="5"/>
  <c r="L930" i="5"/>
  <c r="I930" i="5"/>
  <c r="AE929" i="5"/>
  <c r="AD929" i="5"/>
  <c r="AC929" i="5"/>
  <c r="AH929" i="5" s="1"/>
  <c r="AB929" i="5"/>
  <c r="X929" i="5"/>
  <c r="U929" i="5"/>
  <c r="R929" i="5"/>
  <c r="O929" i="5"/>
  <c r="L929" i="5"/>
  <c r="Y929" i="5" s="1"/>
  <c r="I929" i="5"/>
  <c r="A929" i="5"/>
  <c r="AE928" i="5"/>
  <c r="AD928" i="5"/>
  <c r="AC928" i="5"/>
  <c r="AH928" i="5" s="1"/>
  <c r="AB928" i="5"/>
  <c r="X928" i="5"/>
  <c r="U928" i="5"/>
  <c r="R928" i="5"/>
  <c r="O928" i="5"/>
  <c r="L928" i="5"/>
  <c r="I928" i="5"/>
  <c r="A928" i="5"/>
  <c r="AE927" i="5"/>
  <c r="AD927" i="5"/>
  <c r="AC927" i="5"/>
  <c r="AB927" i="5"/>
  <c r="X927" i="5"/>
  <c r="U927" i="5"/>
  <c r="R927" i="5"/>
  <c r="O927" i="5"/>
  <c r="L927" i="5"/>
  <c r="I927" i="5"/>
  <c r="AE926" i="5"/>
  <c r="AD926" i="5"/>
  <c r="AC926" i="5"/>
  <c r="AH926" i="5" s="1"/>
  <c r="A926" i="5" s="1"/>
  <c r="AB926" i="5"/>
  <c r="X926" i="5"/>
  <c r="U926" i="5"/>
  <c r="R926" i="5"/>
  <c r="O926" i="5"/>
  <c r="L926" i="5"/>
  <c r="I926" i="5"/>
  <c r="AE925" i="5"/>
  <c r="AD925" i="5"/>
  <c r="AC925" i="5"/>
  <c r="AH925" i="5" s="1"/>
  <c r="AB925" i="5"/>
  <c r="X925" i="5"/>
  <c r="U925" i="5"/>
  <c r="R925" i="5"/>
  <c r="O925" i="5"/>
  <c r="L925" i="5"/>
  <c r="I925" i="5"/>
  <c r="A925" i="5"/>
  <c r="AE924" i="5"/>
  <c r="AD924" i="5"/>
  <c r="AC924" i="5"/>
  <c r="AH924" i="5" s="1"/>
  <c r="AB924" i="5"/>
  <c r="X924" i="5"/>
  <c r="U924" i="5"/>
  <c r="R924" i="5"/>
  <c r="O924" i="5"/>
  <c r="L924" i="5"/>
  <c r="I924" i="5"/>
  <c r="A924" i="5"/>
  <c r="AE923" i="5"/>
  <c r="AD923" i="5"/>
  <c r="AC923" i="5"/>
  <c r="AH923" i="5" s="1"/>
  <c r="AB923" i="5"/>
  <c r="X923" i="5"/>
  <c r="U923" i="5"/>
  <c r="R923" i="5"/>
  <c r="O923" i="5"/>
  <c r="L923" i="5"/>
  <c r="I923" i="5"/>
  <c r="A923" i="5"/>
  <c r="AE922" i="5"/>
  <c r="AD922" i="5"/>
  <c r="AC922" i="5"/>
  <c r="AH922" i="5" s="1"/>
  <c r="AB922" i="5"/>
  <c r="X922" i="5"/>
  <c r="U922" i="5"/>
  <c r="R922" i="5"/>
  <c r="O922" i="5"/>
  <c r="L922" i="5"/>
  <c r="I922" i="5"/>
  <c r="A922" i="5"/>
  <c r="AE921" i="5"/>
  <c r="AD921" i="5"/>
  <c r="AC921" i="5"/>
  <c r="AH921" i="5" s="1"/>
  <c r="AB921" i="5"/>
  <c r="X921" i="5"/>
  <c r="U921" i="5"/>
  <c r="R921" i="5"/>
  <c r="O921" i="5"/>
  <c r="L921" i="5"/>
  <c r="I921" i="5"/>
  <c r="A921" i="5"/>
  <c r="AE920" i="5"/>
  <c r="AD920" i="5"/>
  <c r="AC920" i="5"/>
  <c r="AH920" i="5" s="1"/>
  <c r="AB920" i="5"/>
  <c r="X920" i="5"/>
  <c r="U920" i="5"/>
  <c r="R920" i="5"/>
  <c r="O920" i="5"/>
  <c r="L920" i="5"/>
  <c r="I920" i="5"/>
  <c r="A920" i="5"/>
  <c r="AE919" i="5"/>
  <c r="AD919" i="5"/>
  <c r="AC919" i="5"/>
  <c r="AH919" i="5" s="1"/>
  <c r="AB919" i="5"/>
  <c r="X919" i="5"/>
  <c r="U919" i="5"/>
  <c r="R919" i="5"/>
  <c r="O919" i="5"/>
  <c r="L919" i="5"/>
  <c r="I919" i="5"/>
  <c r="A919" i="5"/>
  <c r="AE918" i="5"/>
  <c r="AD918" i="5"/>
  <c r="AC918" i="5"/>
  <c r="AH918" i="5" s="1"/>
  <c r="AB918" i="5"/>
  <c r="X918" i="5"/>
  <c r="U918" i="5"/>
  <c r="R918" i="5"/>
  <c r="O918" i="5"/>
  <c r="L918" i="5"/>
  <c r="I918" i="5"/>
  <c r="A918" i="5"/>
  <c r="AE917" i="5"/>
  <c r="AD917" i="5"/>
  <c r="AC917" i="5"/>
  <c r="AH917" i="5" s="1"/>
  <c r="AB917" i="5"/>
  <c r="X917" i="5"/>
  <c r="U917" i="5"/>
  <c r="R917" i="5"/>
  <c r="O917" i="5"/>
  <c r="L917" i="5"/>
  <c r="I917" i="5"/>
  <c r="A917" i="5"/>
  <c r="AE916" i="5"/>
  <c r="AD916" i="5"/>
  <c r="AC916" i="5"/>
  <c r="AB916" i="5"/>
  <c r="X916" i="5"/>
  <c r="U916" i="5"/>
  <c r="R916" i="5"/>
  <c r="O916" i="5"/>
  <c r="L916" i="5"/>
  <c r="I916" i="5"/>
  <c r="AI915" i="5"/>
  <c r="AE915" i="5"/>
  <c r="AD915" i="5"/>
  <c r="AC915" i="5"/>
  <c r="AH915" i="5" s="1"/>
  <c r="A915" i="5" s="1"/>
  <c r="AB915" i="5"/>
  <c r="X915" i="5"/>
  <c r="U915" i="5"/>
  <c r="R915" i="5"/>
  <c r="O915" i="5"/>
  <c r="L915" i="5"/>
  <c r="I915" i="5"/>
  <c r="AE914" i="5"/>
  <c r="AD914" i="5"/>
  <c r="AC914" i="5"/>
  <c r="AH914" i="5" s="1"/>
  <c r="AB914" i="5"/>
  <c r="X914" i="5"/>
  <c r="U914" i="5"/>
  <c r="R914" i="5"/>
  <c r="O914" i="5"/>
  <c r="L914" i="5"/>
  <c r="I914" i="5"/>
  <c r="A914" i="5"/>
  <c r="AE913" i="5"/>
  <c r="AD913" i="5"/>
  <c r="AC913" i="5"/>
  <c r="AH913" i="5" s="1"/>
  <c r="AB913" i="5"/>
  <c r="X913" i="5"/>
  <c r="U913" i="5"/>
  <c r="R913" i="5"/>
  <c r="O913" i="5"/>
  <c r="L913" i="5"/>
  <c r="I913" i="5"/>
  <c r="A913" i="5"/>
  <c r="AE912" i="5"/>
  <c r="AD912" i="5"/>
  <c r="AC912" i="5"/>
  <c r="AH912" i="5" s="1"/>
  <c r="AB912" i="5"/>
  <c r="X912" i="5"/>
  <c r="U912" i="5"/>
  <c r="R912" i="5"/>
  <c r="O912" i="5"/>
  <c r="L912" i="5"/>
  <c r="I912" i="5"/>
  <c r="A912" i="5"/>
  <c r="AE911" i="5"/>
  <c r="AD911" i="5"/>
  <c r="AC911" i="5"/>
  <c r="AH911" i="5" s="1"/>
  <c r="AB911" i="5"/>
  <c r="X911" i="5"/>
  <c r="U911" i="5"/>
  <c r="R911" i="5"/>
  <c r="O911" i="5"/>
  <c r="L911" i="5"/>
  <c r="I911" i="5"/>
  <c r="A911" i="5"/>
  <c r="AE910" i="5"/>
  <c r="AD910" i="5"/>
  <c r="AC910" i="5"/>
  <c r="AH910" i="5" s="1"/>
  <c r="AB910" i="5"/>
  <c r="X910" i="5"/>
  <c r="U910" i="5"/>
  <c r="R910" i="5"/>
  <c r="O910" i="5"/>
  <c r="L910" i="5"/>
  <c r="I910" i="5"/>
  <c r="A910" i="5"/>
  <c r="AE909" i="5"/>
  <c r="AD909" i="5"/>
  <c r="AC909" i="5"/>
  <c r="AH909" i="5" s="1"/>
  <c r="AB909" i="5"/>
  <c r="X909" i="5"/>
  <c r="U909" i="5"/>
  <c r="R909" i="5"/>
  <c r="O909" i="5"/>
  <c r="L909" i="5"/>
  <c r="I909" i="5"/>
  <c r="A909" i="5"/>
  <c r="AE908" i="5"/>
  <c r="AD908" i="5"/>
  <c r="AC908" i="5"/>
  <c r="AH908" i="5" s="1"/>
  <c r="AB908" i="5"/>
  <c r="X908" i="5"/>
  <c r="U908" i="5"/>
  <c r="R908" i="5"/>
  <c r="O908" i="5"/>
  <c r="L908" i="5"/>
  <c r="I908" i="5"/>
  <c r="A908" i="5"/>
  <c r="AE907" i="5"/>
  <c r="AD907" i="5"/>
  <c r="AC907" i="5"/>
  <c r="AH907" i="5" s="1"/>
  <c r="AB907" i="5"/>
  <c r="X907" i="5"/>
  <c r="U907" i="5"/>
  <c r="R907" i="5"/>
  <c r="O907" i="5"/>
  <c r="L907" i="5"/>
  <c r="I907" i="5"/>
  <c r="A907" i="5"/>
  <c r="AE906" i="5"/>
  <c r="AD906" i="5"/>
  <c r="AF906" i="5" s="1"/>
  <c r="AC906" i="5"/>
  <c r="AH906" i="5" s="1"/>
  <c r="AB906" i="5"/>
  <c r="X906" i="5"/>
  <c r="U906" i="5"/>
  <c r="R906" i="5"/>
  <c r="O906" i="5"/>
  <c r="L906" i="5"/>
  <c r="I906" i="5"/>
  <c r="A906" i="5"/>
  <c r="AE905" i="5"/>
  <c r="AD905" i="5"/>
  <c r="AC905" i="5"/>
  <c r="AH905" i="5" s="1"/>
  <c r="AB905" i="5"/>
  <c r="X905" i="5"/>
  <c r="U905" i="5"/>
  <c r="R905" i="5"/>
  <c r="O905" i="5"/>
  <c r="L905" i="5"/>
  <c r="I905" i="5"/>
  <c r="A905" i="5"/>
  <c r="AE904" i="5"/>
  <c r="AD904" i="5"/>
  <c r="AC904" i="5"/>
  <c r="AB904" i="5"/>
  <c r="X904" i="5"/>
  <c r="U904" i="5"/>
  <c r="R904" i="5"/>
  <c r="O904" i="5"/>
  <c r="L904" i="5"/>
  <c r="I904" i="5"/>
  <c r="AE903" i="5"/>
  <c r="AD903" i="5"/>
  <c r="AC903" i="5"/>
  <c r="AH903" i="5" s="1"/>
  <c r="AB903" i="5"/>
  <c r="X903" i="5"/>
  <c r="U903" i="5"/>
  <c r="R903" i="5"/>
  <c r="O903" i="5"/>
  <c r="L903" i="5"/>
  <c r="I903" i="5"/>
  <c r="A903" i="5"/>
  <c r="AE902" i="5"/>
  <c r="AD902" i="5"/>
  <c r="AC902" i="5"/>
  <c r="AH902" i="5" s="1"/>
  <c r="A902" i="5" s="1"/>
  <c r="AB902" i="5"/>
  <c r="X902" i="5"/>
  <c r="U902" i="5"/>
  <c r="R902" i="5"/>
  <c r="O902" i="5"/>
  <c r="L902" i="5"/>
  <c r="I902" i="5"/>
  <c r="AE901" i="5"/>
  <c r="AD901" i="5"/>
  <c r="AC901" i="5"/>
  <c r="AH901" i="5" s="1"/>
  <c r="AB901" i="5"/>
  <c r="X901" i="5"/>
  <c r="U901" i="5"/>
  <c r="R901" i="5"/>
  <c r="O901" i="5"/>
  <c r="L901" i="5"/>
  <c r="I901" i="5"/>
  <c r="A901" i="5"/>
  <c r="AE900" i="5"/>
  <c r="AD900" i="5"/>
  <c r="AC900" i="5"/>
  <c r="AH900" i="5" s="1"/>
  <c r="AB900" i="5"/>
  <c r="X900" i="5"/>
  <c r="U900" i="5"/>
  <c r="R900" i="5"/>
  <c r="O900" i="5"/>
  <c r="L900" i="5"/>
  <c r="I900" i="5"/>
  <c r="A900" i="5"/>
  <c r="AE899" i="5"/>
  <c r="AD899" i="5"/>
  <c r="AC899" i="5"/>
  <c r="AH899" i="5" s="1"/>
  <c r="AB899" i="5"/>
  <c r="X899" i="5"/>
  <c r="U899" i="5"/>
  <c r="R899" i="5"/>
  <c r="O899" i="5"/>
  <c r="L899" i="5"/>
  <c r="I899" i="5"/>
  <c r="A899" i="5"/>
  <c r="AE898" i="5"/>
  <c r="AD898" i="5"/>
  <c r="AC898" i="5"/>
  <c r="AB898" i="5"/>
  <c r="X898" i="5"/>
  <c r="U898" i="5"/>
  <c r="R898" i="5"/>
  <c r="O898" i="5"/>
  <c r="L898" i="5"/>
  <c r="I898" i="5"/>
  <c r="AE897" i="5"/>
  <c r="AD897" i="5"/>
  <c r="AC897" i="5"/>
  <c r="AH897" i="5" s="1"/>
  <c r="AB897" i="5"/>
  <c r="X897" i="5"/>
  <c r="U897" i="5"/>
  <c r="R897" i="5"/>
  <c r="O897" i="5"/>
  <c r="L897" i="5"/>
  <c r="I897" i="5"/>
  <c r="A897" i="5"/>
  <c r="AE896" i="5"/>
  <c r="AD896" i="5"/>
  <c r="AC896" i="5"/>
  <c r="AH896" i="5" s="1"/>
  <c r="AB896" i="5"/>
  <c r="X896" i="5"/>
  <c r="U896" i="5"/>
  <c r="R896" i="5"/>
  <c r="O896" i="5"/>
  <c r="L896" i="5"/>
  <c r="I896" i="5"/>
  <c r="A896" i="5"/>
  <c r="AE895" i="5"/>
  <c r="AD895" i="5"/>
  <c r="AC895" i="5"/>
  <c r="AH895" i="5" s="1"/>
  <c r="AB895" i="5"/>
  <c r="X895" i="5"/>
  <c r="U895" i="5"/>
  <c r="R895" i="5"/>
  <c r="O895" i="5"/>
  <c r="L895" i="5"/>
  <c r="I895" i="5"/>
  <c r="A895" i="5"/>
  <c r="AE894" i="5"/>
  <c r="AD894" i="5"/>
  <c r="AC894" i="5"/>
  <c r="AB894" i="5"/>
  <c r="X894" i="5"/>
  <c r="U894" i="5"/>
  <c r="R894" i="5"/>
  <c r="O894" i="5"/>
  <c r="L894" i="5"/>
  <c r="I894" i="5"/>
  <c r="AE893" i="5"/>
  <c r="AD893" i="5"/>
  <c r="AC893" i="5"/>
  <c r="AH893" i="5" s="1"/>
  <c r="A893" i="5" s="1"/>
  <c r="AB893" i="5"/>
  <c r="X893" i="5"/>
  <c r="U893" i="5"/>
  <c r="R893" i="5"/>
  <c r="O893" i="5"/>
  <c r="L893" i="5"/>
  <c r="I893" i="5"/>
  <c r="AE892" i="5"/>
  <c r="AD892" i="5"/>
  <c r="AC892" i="5"/>
  <c r="AB892" i="5"/>
  <c r="X892" i="5"/>
  <c r="U892" i="5"/>
  <c r="R892" i="5"/>
  <c r="O892" i="5"/>
  <c r="L892" i="5"/>
  <c r="I892" i="5"/>
  <c r="AE891" i="5"/>
  <c r="AD891" i="5"/>
  <c r="AC891" i="5"/>
  <c r="AH891" i="5" s="1"/>
  <c r="AB891" i="5"/>
  <c r="X891" i="5"/>
  <c r="U891" i="5"/>
  <c r="R891" i="5"/>
  <c r="O891" i="5"/>
  <c r="L891" i="5"/>
  <c r="I891" i="5"/>
  <c r="A891" i="5"/>
  <c r="AE890" i="5"/>
  <c r="AD890" i="5"/>
  <c r="AC890" i="5"/>
  <c r="AB890" i="5"/>
  <c r="X890" i="5"/>
  <c r="U890" i="5"/>
  <c r="R890" i="5"/>
  <c r="O890" i="5"/>
  <c r="L890" i="5"/>
  <c r="I890" i="5"/>
  <c r="AE889" i="5"/>
  <c r="AD889" i="5"/>
  <c r="AC889" i="5"/>
  <c r="AH889" i="5" s="1"/>
  <c r="AB889" i="5"/>
  <c r="X889" i="5"/>
  <c r="U889" i="5"/>
  <c r="R889" i="5"/>
  <c r="O889" i="5"/>
  <c r="L889" i="5"/>
  <c r="I889" i="5"/>
  <c r="A889" i="5"/>
  <c r="AE888" i="5"/>
  <c r="AD888" i="5"/>
  <c r="AC888" i="5"/>
  <c r="AH888" i="5" s="1"/>
  <c r="AB888" i="5"/>
  <c r="X888" i="5"/>
  <c r="U888" i="5"/>
  <c r="R888" i="5"/>
  <c r="O888" i="5"/>
  <c r="L888" i="5"/>
  <c r="I888" i="5"/>
  <c r="A888" i="5"/>
  <c r="AE887" i="5"/>
  <c r="AD887" i="5"/>
  <c r="AC887" i="5"/>
  <c r="AH887" i="5" s="1"/>
  <c r="AB887" i="5"/>
  <c r="X887" i="5"/>
  <c r="U887" i="5"/>
  <c r="R887" i="5"/>
  <c r="O887" i="5"/>
  <c r="L887" i="5"/>
  <c r="I887" i="5"/>
  <c r="A887" i="5"/>
  <c r="AE886" i="5"/>
  <c r="AD886" i="5"/>
  <c r="AC886" i="5"/>
  <c r="AB886" i="5"/>
  <c r="X886" i="5"/>
  <c r="U886" i="5"/>
  <c r="R886" i="5"/>
  <c r="O886" i="5"/>
  <c r="L886" i="5"/>
  <c r="I886" i="5"/>
  <c r="AE885" i="5"/>
  <c r="AD885" i="5"/>
  <c r="AF885" i="5" s="1"/>
  <c r="AC885" i="5"/>
  <c r="AH885" i="5" s="1"/>
  <c r="AB885" i="5"/>
  <c r="X885" i="5"/>
  <c r="U885" i="5"/>
  <c r="R885" i="5"/>
  <c r="O885" i="5"/>
  <c r="L885" i="5"/>
  <c r="I885" i="5"/>
  <c r="A885" i="5"/>
  <c r="AE884" i="5"/>
  <c r="AD884" i="5"/>
  <c r="AC884" i="5"/>
  <c r="AB884" i="5"/>
  <c r="X884" i="5"/>
  <c r="U884" i="5"/>
  <c r="R884" i="5"/>
  <c r="O884" i="5"/>
  <c r="L884" i="5"/>
  <c r="I884" i="5"/>
  <c r="AE883" i="5"/>
  <c r="AD883" i="5"/>
  <c r="AC883" i="5"/>
  <c r="AH883" i="5" s="1"/>
  <c r="AB883" i="5"/>
  <c r="X883" i="5"/>
  <c r="U883" i="5"/>
  <c r="R883" i="5"/>
  <c r="O883" i="5"/>
  <c r="L883" i="5"/>
  <c r="I883" i="5"/>
  <c r="A883" i="5"/>
  <c r="AE882" i="5"/>
  <c r="AD882" i="5"/>
  <c r="AC882" i="5"/>
  <c r="AB882" i="5"/>
  <c r="X882" i="5"/>
  <c r="U882" i="5"/>
  <c r="R882" i="5"/>
  <c r="O882" i="5"/>
  <c r="L882" i="5"/>
  <c r="I882" i="5"/>
  <c r="AE881" i="5"/>
  <c r="AD881" i="5"/>
  <c r="AC881" i="5"/>
  <c r="AH881" i="5" s="1"/>
  <c r="AB881" i="5"/>
  <c r="X881" i="5"/>
  <c r="U881" i="5"/>
  <c r="R881" i="5"/>
  <c r="O881" i="5"/>
  <c r="L881" i="5"/>
  <c r="I881" i="5"/>
  <c r="A881" i="5"/>
  <c r="AE880" i="5"/>
  <c r="AD880" i="5"/>
  <c r="AC880" i="5"/>
  <c r="AH880" i="5" s="1"/>
  <c r="AB880" i="5"/>
  <c r="X880" i="5"/>
  <c r="U880" i="5"/>
  <c r="R880" i="5"/>
  <c r="O880" i="5"/>
  <c r="L880" i="5"/>
  <c r="I880" i="5"/>
  <c r="A880" i="5"/>
  <c r="AE879" i="5"/>
  <c r="AD879" i="5"/>
  <c r="AC879" i="5"/>
  <c r="AH879" i="5" s="1"/>
  <c r="AB879" i="5"/>
  <c r="X879" i="5"/>
  <c r="U879" i="5"/>
  <c r="R879" i="5"/>
  <c r="O879" i="5"/>
  <c r="L879" i="5"/>
  <c r="I879" i="5"/>
  <c r="A879" i="5"/>
  <c r="AE878" i="5"/>
  <c r="AD878" i="5"/>
  <c r="AC878" i="5"/>
  <c r="AB878" i="5"/>
  <c r="X878" i="5"/>
  <c r="U878" i="5"/>
  <c r="R878" i="5"/>
  <c r="O878" i="5"/>
  <c r="L878" i="5"/>
  <c r="I878" i="5"/>
  <c r="AE877" i="5"/>
  <c r="AD877" i="5"/>
  <c r="AF877" i="5" s="1"/>
  <c r="AC877" i="5"/>
  <c r="AH877" i="5" s="1"/>
  <c r="A877" i="5" s="1"/>
  <c r="AB877" i="5"/>
  <c r="X877" i="5"/>
  <c r="U877" i="5"/>
  <c r="R877" i="5"/>
  <c r="O877" i="5"/>
  <c r="L877" i="5"/>
  <c r="I877" i="5"/>
  <c r="AE876" i="5"/>
  <c r="AD876" i="5"/>
  <c r="AC876" i="5"/>
  <c r="AH876" i="5" s="1"/>
  <c r="AB876" i="5"/>
  <c r="X876" i="5"/>
  <c r="U876" i="5"/>
  <c r="R876" i="5"/>
  <c r="O876" i="5"/>
  <c r="L876" i="5"/>
  <c r="I876" i="5"/>
  <c r="A876" i="5"/>
  <c r="AE875" i="5"/>
  <c r="AD875" i="5"/>
  <c r="AC875" i="5"/>
  <c r="AH875" i="5" s="1"/>
  <c r="AB875" i="5"/>
  <c r="X875" i="5"/>
  <c r="U875" i="5"/>
  <c r="R875" i="5"/>
  <c r="O875" i="5"/>
  <c r="L875" i="5"/>
  <c r="I875" i="5"/>
  <c r="A875" i="5"/>
  <c r="AE874" i="5"/>
  <c r="AD874" i="5"/>
  <c r="AC874" i="5"/>
  <c r="AB874" i="5"/>
  <c r="X874" i="5"/>
  <c r="U874" i="5"/>
  <c r="R874" i="5"/>
  <c r="O874" i="5"/>
  <c r="L874" i="5"/>
  <c r="I874" i="5"/>
  <c r="AE873" i="5"/>
  <c r="AD873" i="5"/>
  <c r="AC873" i="5"/>
  <c r="AH873" i="5" s="1"/>
  <c r="AB873" i="5"/>
  <c r="X873" i="5"/>
  <c r="U873" i="5"/>
  <c r="R873" i="5"/>
  <c r="O873" i="5"/>
  <c r="L873" i="5"/>
  <c r="I873" i="5"/>
  <c r="A873" i="5"/>
  <c r="AI872" i="5"/>
  <c r="AE872" i="5"/>
  <c r="AD872" i="5"/>
  <c r="AC872" i="5"/>
  <c r="AH872" i="5" s="1"/>
  <c r="AB872" i="5"/>
  <c r="X872" i="5"/>
  <c r="U872" i="5"/>
  <c r="R872" i="5"/>
  <c r="O872" i="5"/>
  <c r="L872" i="5"/>
  <c r="I872" i="5"/>
  <c r="A872" i="5"/>
  <c r="AE871" i="5"/>
  <c r="AD871" i="5"/>
  <c r="AC871" i="5"/>
  <c r="AH871" i="5" s="1"/>
  <c r="AB871" i="5"/>
  <c r="X871" i="5"/>
  <c r="U871" i="5"/>
  <c r="R871" i="5"/>
  <c r="O871" i="5"/>
  <c r="L871" i="5"/>
  <c r="I871" i="5"/>
  <c r="A871" i="5"/>
  <c r="AE870" i="5"/>
  <c r="AD870" i="5"/>
  <c r="AC870" i="5"/>
  <c r="AB870" i="5"/>
  <c r="X870" i="5"/>
  <c r="U870" i="5"/>
  <c r="R870" i="5"/>
  <c r="O870" i="5"/>
  <c r="L870" i="5"/>
  <c r="I870" i="5"/>
  <c r="AE869" i="5"/>
  <c r="AD869" i="5"/>
  <c r="AF869" i="5" s="1"/>
  <c r="AC869" i="5"/>
  <c r="AH869" i="5" s="1"/>
  <c r="AB869" i="5"/>
  <c r="X869" i="5"/>
  <c r="U869" i="5"/>
  <c r="R869" i="5"/>
  <c r="O869" i="5"/>
  <c r="L869" i="5"/>
  <c r="I869" i="5"/>
  <c r="A869" i="5"/>
  <c r="AE868" i="5"/>
  <c r="AD868" i="5"/>
  <c r="AC868" i="5"/>
  <c r="AH868" i="5" s="1"/>
  <c r="AB868" i="5"/>
  <c r="X868" i="5"/>
  <c r="U868" i="5"/>
  <c r="R868" i="5"/>
  <c r="O868" i="5"/>
  <c r="L868" i="5"/>
  <c r="I868" i="5"/>
  <c r="A868" i="5"/>
  <c r="AE867" i="5"/>
  <c r="AD867" i="5"/>
  <c r="AC867" i="5"/>
  <c r="AH867" i="5" s="1"/>
  <c r="AB867" i="5"/>
  <c r="X867" i="5"/>
  <c r="U867" i="5"/>
  <c r="R867" i="5"/>
  <c r="O867" i="5"/>
  <c r="L867" i="5"/>
  <c r="I867" i="5"/>
  <c r="A867" i="5"/>
  <c r="AE866" i="5"/>
  <c r="AD866" i="5"/>
  <c r="AF866" i="5" s="1"/>
  <c r="AC866" i="5"/>
  <c r="AB866" i="5"/>
  <c r="X866" i="5"/>
  <c r="U866" i="5"/>
  <c r="R866" i="5"/>
  <c r="O866" i="5"/>
  <c r="L866" i="5"/>
  <c r="I866" i="5"/>
  <c r="AE865" i="5"/>
  <c r="AD865" i="5"/>
  <c r="AC865" i="5"/>
  <c r="AH865" i="5" s="1"/>
  <c r="AB865" i="5"/>
  <c r="X865" i="5"/>
  <c r="U865" i="5"/>
  <c r="R865" i="5"/>
  <c r="O865" i="5"/>
  <c r="L865" i="5"/>
  <c r="I865" i="5"/>
  <c r="A865" i="5"/>
  <c r="AE864" i="5"/>
  <c r="AD864" i="5"/>
  <c r="AC864" i="5"/>
  <c r="AH864" i="5" s="1"/>
  <c r="AB864" i="5"/>
  <c r="X864" i="5"/>
  <c r="U864" i="5"/>
  <c r="R864" i="5"/>
  <c r="O864" i="5"/>
  <c r="L864" i="5"/>
  <c r="I864" i="5"/>
  <c r="A864" i="5"/>
  <c r="AE863" i="5"/>
  <c r="AD863" i="5"/>
  <c r="AF863" i="5" s="1"/>
  <c r="AC863" i="5"/>
  <c r="AH863" i="5" s="1"/>
  <c r="AB863" i="5"/>
  <c r="X863" i="5"/>
  <c r="U863" i="5"/>
  <c r="R863" i="5"/>
  <c r="O863" i="5"/>
  <c r="L863" i="5"/>
  <c r="I863" i="5"/>
  <c r="A863" i="5"/>
  <c r="AE862" i="5"/>
  <c r="AD862" i="5"/>
  <c r="AC862" i="5"/>
  <c r="AB862" i="5"/>
  <c r="X862" i="5"/>
  <c r="U862" i="5"/>
  <c r="R862" i="5"/>
  <c r="O862" i="5"/>
  <c r="L862" i="5"/>
  <c r="I862" i="5"/>
  <c r="AE861" i="5"/>
  <c r="AD861" i="5"/>
  <c r="AC861" i="5"/>
  <c r="AH861" i="5" s="1"/>
  <c r="A861" i="5" s="1"/>
  <c r="AB861" i="5"/>
  <c r="X861" i="5"/>
  <c r="U861" i="5"/>
  <c r="R861" i="5"/>
  <c r="O861" i="5"/>
  <c r="L861" i="5"/>
  <c r="I861" i="5"/>
  <c r="AE860" i="5"/>
  <c r="AD860" i="5"/>
  <c r="AC860" i="5"/>
  <c r="AH860" i="5" s="1"/>
  <c r="AB860" i="5"/>
  <c r="X860" i="5"/>
  <c r="U860" i="5"/>
  <c r="R860" i="5"/>
  <c r="O860" i="5"/>
  <c r="L860" i="5"/>
  <c r="I860" i="5"/>
  <c r="A860" i="5"/>
  <c r="AE859" i="5"/>
  <c r="AD859" i="5"/>
  <c r="AC859" i="5"/>
  <c r="AH859" i="5" s="1"/>
  <c r="AB859" i="5"/>
  <c r="X859" i="5"/>
  <c r="U859" i="5"/>
  <c r="R859" i="5"/>
  <c r="O859" i="5"/>
  <c r="L859" i="5"/>
  <c r="I859" i="5"/>
  <c r="A859" i="5"/>
  <c r="AE858" i="5"/>
  <c r="AD858" i="5"/>
  <c r="AC858" i="5"/>
  <c r="AB858" i="5"/>
  <c r="X858" i="5"/>
  <c r="U858" i="5"/>
  <c r="R858" i="5"/>
  <c r="O858" i="5"/>
  <c r="L858" i="5"/>
  <c r="I858" i="5"/>
  <c r="AE857" i="5"/>
  <c r="AD857" i="5"/>
  <c r="AC857" i="5"/>
  <c r="AH857" i="5" s="1"/>
  <c r="AB857" i="5"/>
  <c r="X857" i="5"/>
  <c r="U857" i="5"/>
  <c r="R857" i="5"/>
  <c r="O857" i="5"/>
  <c r="L857" i="5"/>
  <c r="I857" i="5"/>
  <c r="A857" i="5"/>
  <c r="AE856" i="5"/>
  <c r="AD856" i="5"/>
  <c r="AC856" i="5"/>
  <c r="AH856" i="5" s="1"/>
  <c r="AB856" i="5"/>
  <c r="X856" i="5"/>
  <c r="U856" i="5"/>
  <c r="R856" i="5"/>
  <c r="O856" i="5"/>
  <c r="L856" i="5"/>
  <c r="I856" i="5"/>
  <c r="A856" i="5"/>
  <c r="AI855" i="5"/>
  <c r="AE855" i="5"/>
  <c r="AD855" i="5"/>
  <c r="AF855" i="5" s="1"/>
  <c r="AC855" i="5"/>
  <c r="AH855" i="5" s="1"/>
  <c r="A855" i="5" s="1"/>
  <c r="AB855" i="5"/>
  <c r="X855" i="5"/>
  <c r="U855" i="5"/>
  <c r="R855" i="5"/>
  <c r="O855" i="5"/>
  <c r="L855" i="5"/>
  <c r="I855" i="5"/>
  <c r="AE854" i="5"/>
  <c r="AD854" i="5"/>
  <c r="AF854" i="5" s="1"/>
  <c r="AC854" i="5"/>
  <c r="AB854" i="5"/>
  <c r="X854" i="5"/>
  <c r="U854" i="5"/>
  <c r="R854" i="5"/>
  <c r="O854" i="5"/>
  <c r="L854" i="5"/>
  <c r="I854" i="5"/>
  <c r="AE853" i="5"/>
  <c r="AD853" i="5"/>
  <c r="AC853" i="5"/>
  <c r="AH853" i="5" s="1"/>
  <c r="AB853" i="5"/>
  <c r="X853" i="5"/>
  <c r="U853" i="5"/>
  <c r="R853" i="5"/>
  <c r="O853" i="5"/>
  <c r="L853" i="5"/>
  <c r="I853" i="5"/>
  <c r="A853" i="5"/>
  <c r="AI852" i="5"/>
  <c r="AE852" i="5"/>
  <c r="AD852" i="5"/>
  <c r="AC852" i="5"/>
  <c r="AH852" i="5" s="1"/>
  <c r="AB852" i="5"/>
  <c r="X852" i="5"/>
  <c r="U852" i="5"/>
  <c r="R852" i="5"/>
  <c r="O852" i="5"/>
  <c r="L852" i="5"/>
  <c r="I852" i="5"/>
  <c r="A852" i="5"/>
  <c r="AI851" i="5"/>
  <c r="AE851" i="5"/>
  <c r="AD851" i="5"/>
  <c r="AC851" i="5"/>
  <c r="AH851" i="5" s="1"/>
  <c r="A851" i="5" s="1"/>
  <c r="AB851" i="5"/>
  <c r="X851" i="5"/>
  <c r="U851" i="5"/>
  <c r="R851" i="5"/>
  <c r="O851" i="5"/>
  <c r="L851" i="5"/>
  <c r="I851" i="5"/>
  <c r="AE850" i="5"/>
  <c r="AD850" i="5"/>
  <c r="AC850" i="5"/>
  <c r="AB850" i="5"/>
  <c r="X850" i="5"/>
  <c r="U850" i="5"/>
  <c r="R850" i="5"/>
  <c r="O850" i="5"/>
  <c r="L850" i="5"/>
  <c r="I850" i="5"/>
  <c r="AE849" i="5"/>
  <c r="AD849" i="5"/>
  <c r="AC849" i="5"/>
  <c r="AH849" i="5" s="1"/>
  <c r="AB849" i="5"/>
  <c r="X849" i="5"/>
  <c r="U849" i="5"/>
  <c r="R849" i="5"/>
  <c r="O849" i="5"/>
  <c r="L849" i="5"/>
  <c r="I849" i="5"/>
  <c r="A849" i="5"/>
  <c r="AE848" i="5"/>
  <c r="AD848" i="5"/>
  <c r="AC848" i="5"/>
  <c r="AH848" i="5" s="1"/>
  <c r="AB848" i="5"/>
  <c r="X848" i="5"/>
  <c r="U848" i="5"/>
  <c r="R848" i="5"/>
  <c r="O848" i="5"/>
  <c r="L848" i="5"/>
  <c r="I848" i="5"/>
  <c r="A848" i="5"/>
  <c r="AE847" i="5"/>
  <c r="AD847" i="5"/>
  <c r="AC847" i="5"/>
  <c r="AH847" i="5" s="1"/>
  <c r="A847" i="5" s="1"/>
  <c r="AB847" i="5"/>
  <c r="X847" i="5"/>
  <c r="U847" i="5"/>
  <c r="R847" i="5"/>
  <c r="O847" i="5"/>
  <c r="L847" i="5"/>
  <c r="I847" i="5"/>
  <c r="AE846" i="5"/>
  <c r="AD846" i="5"/>
  <c r="AC846" i="5"/>
  <c r="AB846" i="5"/>
  <c r="X846" i="5"/>
  <c r="U846" i="5"/>
  <c r="R846" i="5"/>
  <c r="O846" i="5"/>
  <c r="L846" i="5"/>
  <c r="I846" i="5"/>
  <c r="AE845" i="5"/>
  <c r="AD845" i="5"/>
  <c r="AC845" i="5"/>
  <c r="AH845" i="5" s="1"/>
  <c r="A845" i="5" s="1"/>
  <c r="AB845" i="5"/>
  <c r="X845" i="5"/>
  <c r="U845" i="5"/>
  <c r="R845" i="5"/>
  <c r="O845" i="5"/>
  <c r="L845" i="5"/>
  <c r="I845" i="5"/>
  <c r="AE844" i="5"/>
  <c r="AD844" i="5"/>
  <c r="AC844" i="5"/>
  <c r="AH844" i="5" s="1"/>
  <c r="A844" i="5" s="1"/>
  <c r="AB844" i="5"/>
  <c r="X844" i="5"/>
  <c r="U844" i="5"/>
  <c r="R844" i="5"/>
  <c r="O844" i="5"/>
  <c r="L844" i="5"/>
  <c r="I844" i="5"/>
  <c r="AI843" i="5"/>
  <c r="AE843" i="5"/>
  <c r="AD843" i="5"/>
  <c r="AC843" i="5"/>
  <c r="AH843" i="5" s="1"/>
  <c r="A843" i="5" s="1"/>
  <c r="AB843" i="5"/>
  <c r="X843" i="5"/>
  <c r="U843" i="5"/>
  <c r="R843" i="5"/>
  <c r="O843" i="5"/>
  <c r="L843" i="5"/>
  <c r="I843" i="5"/>
  <c r="AE842" i="5"/>
  <c r="AD842" i="5"/>
  <c r="AC842" i="5"/>
  <c r="AB842" i="5"/>
  <c r="X842" i="5"/>
  <c r="U842" i="5"/>
  <c r="R842" i="5"/>
  <c r="O842" i="5"/>
  <c r="L842" i="5"/>
  <c r="I842" i="5"/>
  <c r="AE841" i="5"/>
  <c r="AD841" i="5"/>
  <c r="AC841" i="5"/>
  <c r="AH841" i="5" s="1"/>
  <c r="A841" i="5" s="1"/>
  <c r="AB841" i="5"/>
  <c r="X841" i="5"/>
  <c r="U841" i="5"/>
  <c r="R841" i="5"/>
  <c r="O841" i="5"/>
  <c r="L841" i="5"/>
  <c r="I841" i="5"/>
  <c r="AE840" i="5"/>
  <c r="AD840" i="5"/>
  <c r="AC840" i="5"/>
  <c r="AH840" i="5" s="1"/>
  <c r="AB840" i="5"/>
  <c r="X840" i="5"/>
  <c r="U840" i="5"/>
  <c r="R840" i="5"/>
  <c r="O840" i="5"/>
  <c r="L840" i="5"/>
  <c r="I840" i="5"/>
  <c r="A840" i="5"/>
  <c r="AE839" i="5"/>
  <c r="AD839" i="5"/>
  <c r="AC839" i="5"/>
  <c r="AH839" i="5" s="1"/>
  <c r="A839" i="5" s="1"/>
  <c r="AB839" i="5"/>
  <c r="X839" i="5"/>
  <c r="U839" i="5"/>
  <c r="R839" i="5"/>
  <c r="O839" i="5"/>
  <c r="L839" i="5"/>
  <c r="I839" i="5"/>
  <c r="AE838" i="5"/>
  <c r="AD838" i="5"/>
  <c r="AC838" i="5"/>
  <c r="AB838" i="5"/>
  <c r="X838" i="5"/>
  <c r="U838" i="5"/>
  <c r="R838" i="5"/>
  <c r="O838" i="5"/>
  <c r="L838" i="5"/>
  <c r="I838" i="5"/>
  <c r="AE837" i="5"/>
  <c r="AD837" i="5"/>
  <c r="AC837" i="5"/>
  <c r="AH837" i="5" s="1"/>
  <c r="A837" i="5" s="1"/>
  <c r="AB837" i="5"/>
  <c r="X837" i="5"/>
  <c r="U837" i="5"/>
  <c r="R837" i="5"/>
  <c r="O837" i="5"/>
  <c r="L837" i="5"/>
  <c r="I837" i="5"/>
  <c r="AE836" i="5"/>
  <c r="AD836" i="5"/>
  <c r="AC836" i="5"/>
  <c r="AH836" i="5" s="1"/>
  <c r="AB836" i="5"/>
  <c r="X836" i="5"/>
  <c r="U836" i="5"/>
  <c r="R836" i="5"/>
  <c r="O836" i="5"/>
  <c r="L836" i="5"/>
  <c r="I836" i="5"/>
  <c r="A836" i="5"/>
  <c r="AI835" i="5"/>
  <c r="AE835" i="5"/>
  <c r="AD835" i="5"/>
  <c r="AC835" i="5"/>
  <c r="AH835" i="5" s="1"/>
  <c r="A835" i="5" s="1"/>
  <c r="AB835" i="5"/>
  <c r="X835" i="5"/>
  <c r="U835" i="5"/>
  <c r="R835" i="5"/>
  <c r="O835" i="5"/>
  <c r="L835" i="5"/>
  <c r="I835" i="5"/>
  <c r="AE834" i="5"/>
  <c r="AD834" i="5"/>
  <c r="AC834" i="5"/>
  <c r="AB834" i="5"/>
  <c r="X834" i="5"/>
  <c r="U834" i="5"/>
  <c r="R834" i="5"/>
  <c r="O834" i="5"/>
  <c r="L834" i="5"/>
  <c r="I834" i="5"/>
  <c r="AE833" i="5"/>
  <c r="AD833" i="5"/>
  <c r="AC833" i="5"/>
  <c r="AH833" i="5" s="1"/>
  <c r="A833" i="5" s="1"/>
  <c r="AB833" i="5"/>
  <c r="X833" i="5"/>
  <c r="U833" i="5"/>
  <c r="R833" i="5"/>
  <c r="O833" i="5"/>
  <c r="L833" i="5"/>
  <c r="I833" i="5"/>
  <c r="AE832" i="5"/>
  <c r="AD832" i="5"/>
  <c r="AC832" i="5"/>
  <c r="AH832" i="5" s="1"/>
  <c r="AB832" i="5"/>
  <c r="X832" i="5"/>
  <c r="U832" i="5"/>
  <c r="R832" i="5"/>
  <c r="O832" i="5"/>
  <c r="L832" i="5"/>
  <c r="I832" i="5"/>
  <c r="A832" i="5"/>
  <c r="AE831" i="5"/>
  <c r="AD831" i="5"/>
  <c r="AC831" i="5"/>
  <c r="AH831" i="5" s="1"/>
  <c r="A831" i="5" s="1"/>
  <c r="AB831" i="5"/>
  <c r="X831" i="5"/>
  <c r="U831" i="5"/>
  <c r="R831" i="5"/>
  <c r="O831" i="5"/>
  <c r="L831" i="5"/>
  <c r="I831" i="5"/>
  <c r="AE830" i="5"/>
  <c r="AD830" i="5"/>
  <c r="AC830" i="5"/>
  <c r="AB830" i="5"/>
  <c r="X830" i="5"/>
  <c r="U830" i="5"/>
  <c r="R830" i="5"/>
  <c r="O830" i="5"/>
  <c r="L830" i="5"/>
  <c r="I830" i="5"/>
  <c r="AE829" i="5"/>
  <c r="AD829" i="5"/>
  <c r="AF829" i="5" s="1"/>
  <c r="AC829" i="5"/>
  <c r="AH829" i="5" s="1"/>
  <c r="A829" i="5" s="1"/>
  <c r="AB829" i="5"/>
  <c r="X829" i="5"/>
  <c r="U829" i="5"/>
  <c r="R829" i="5"/>
  <c r="O829" i="5"/>
  <c r="L829" i="5"/>
  <c r="I829" i="5"/>
  <c r="AE828" i="5"/>
  <c r="AD828" i="5"/>
  <c r="AC828" i="5"/>
  <c r="AH828" i="5" s="1"/>
  <c r="AB828" i="5"/>
  <c r="X828" i="5"/>
  <c r="U828" i="5"/>
  <c r="R828" i="5"/>
  <c r="O828" i="5"/>
  <c r="L828" i="5"/>
  <c r="I828" i="5"/>
  <c r="A828" i="5"/>
  <c r="AE827" i="5"/>
  <c r="AD827" i="5"/>
  <c r="AC827" i="5"/>
  <c r="AH827" i="5" s="1"/>
  <c r="A827" i="5" s="1"/>
  <c r="AB827" i="5"/>
  <c r="X827" i="5"/>
  <c r="U827" i="5"/>
  <c r="R827" i="5"/>
  <c r="O827" i="5"/>
  <c r="L827" i="5"/>
  <c r="I827" i="5"/>
  <c r="AE826" i="5"/>
  <c r="AD826" i="5"/>
  <c r="AC826" i="5"/>
  <c r="AB826" i="5"/>
  <c r="X826" i="5"/>
  <c r="U826" i="5"/>
  <c r="R826" i="5"/>
  <c r="O826" i="5"/>
  <c r="L826" i="5"/>
  <c r="I826" i="5"/>
  <c r="AE825" i="5"/>
  <c r="AD825" i="5"/>
  <c r="AC825" i="5"/>
  <c r="AH825" i="5" s="1"/>
  <c r="AB825" i="5"/>
  <c r="X825" i="5"/>
  <c r="U825" i="5"/>
  <c r="R825" i="5"/>
  <c r="O825" i="5"/>
  <c r="L825" i="5"/>
  <c r="I825" i="5"/>
  <c r="A825" i="5"/>
  <c r="AE824" i="5"/>
  <c r="AD824" i="5"/>
  <c r="AC824" i="5"/>
  <c r="AH824" i="5" s="1"/>
  <c r="AB824" i="5"/>
  <c r="X824" i="5"/>
  <c r="U824" i="5"/>
  <c r="R824" i="5"/>
  <c r="O824" i="5"/>
  <c r="L824" i="5"/>
  <c r="I824" i="5"/>
  <c r="A824" i="5"/>
  <c r="AE823" i="5"/>
  <c r="AD823" i="5"/>
  <c r="AC823" i="5"/>
  <c r="AH823" i="5" s="1"/>
  <c r="A823" i="5" s="1"/>
  <c r="AB823" i="5"/>
  <c r="X823" i="5"/>
  <c r="U823" i="5"/>
  <c r="R823" i="5"/>
  <c r="O823" i="5"/>
  <c r="L823" i="5"/>
  <c r="I823" i="5"/>
  <c r="AE822" i="5"/>
  <c r="AD822" i="5"/>
  <c r="AC822" i="5"/>
  <c r="AB822" i="5"/>
  <c r="X822" i="5"/>
  <c r="U822" i="5"/>
  <c r="R822" i="5"/>
  <c r="O822" i="5"/>
  <c r="L822" i="5"/>
  <c r="I822" i="5"/>
  <c r="AE821" i="5"/>
  <c r="AD821" i="5"/>
  <c r="AC821" i="5"/>
  <c r="AH821" i="5" s="1"/>
  <c r="AB821" i="5"/>
  <c r="X821" i="5"/>
  <c r="U821" i="5"/>
  <c r="R821" i="5"/>
  <c r="O821" i="5"/>
  <c r="L821" i="5"/>
  <c r="I821" i="5"/>
  <c r="A821" i="5"/>
  <c r="AE820" i="5"/>
  <c r="AD820" i="5"/>
  <c r="AC820" i="5"/>
  <c r="AH820" i="5" s="1"/>
  <c r="AB820" i="5"/>
  <c r="X820" i="5"/>
  <c r="U820" i="5"/>
  <c r="R820" i="5"/>
  <c r="O820" i="5"/>
  <c r="L820" i="5"/>
  <c r="I820" i="5"/>
  <c r="A820" i="5"/>
  <c r="AE819" i="5"/>
  <c r="AD819" i="5"/>
  <c r="AC819" i="5"/>
  <c r="AH819" i="5" s="1"/>
  <c r="A819" i="5" s="1"/>
  <c r="AB819" i="5"/>
  <c r="X819" i="5"/>
  <c r="U819" i="5"/>
  <c r="R819" i="5"/>
  <c r="O819" i="5"/>
  <c r="L819" i="5"/>
  <c r="I819" i="5"/>
  <c r="AE818" i="5"/>
  <c r="AD818" i="5"/>
  <c r="AC818" i="5"/>
  <c r="AB818" i="5"/>
  <c r="X818" i="5"/>
  <c r="U818" i="5"/>
  <c r="R818" i="5"/>
  <c r="O818" i="5"/>
  <c r="L818" i="5"/>
  <c r="I818" i="5"/>
  <c r="AE817" i="5"/>
  <c r="AD817" i="5"/>
  <c r="AC817" i="5"/>
  <c r="AH817" i="5" s="1"/>
  <c r="AB817" i="5"/>
  <c r="X817" i="5"/>
  <c r="U817" i="5"/>
  <c r="R817" i="5"/>
  <c r="O817" i="5"/>
  <c r="L817" i="5"/>
  <c r="I817" i="5"/>
  <c r="A817" i="5"/>
  <c r="AE816" i="5"/>
  <c r="AD816" i="5"/>
  <c r="AC816" i="5"/>
  <c r="AH816" i="5" s="1"/>
  <c r="AB816" i="5"/>
  <c r="X816" i="5"/>
  <c r="U816" i="5"/>
  <c r="R816" i="5"/>
  <c r="O816" i="5"/>
  <c r="L816" i="5"/>
  <c r="I816" i="5"/>
  <c r="A816" i="5"/>
  <c r="AE815" i="5"/>
  <c r="AD815" i="5"/>
  <c r="AC815" i="5"/>
  <c r="AH815" i="5" s="1"/>
  <c r="A815" i="5" s="1"/>
  <c r="AB815" i="5"/>
  <c r="X815" i="5"/>
  <c r="U815" i="5"/>
  <c r="R815" i="5"/>
  <c r="O815" i="5"/>
  <c r="L815" i="5"/>
  <c r="I815" i="5"/>
  <c r="AE814" i="5"/>
  <c r="AD814" i="5"/>
  <c r="AC814" i="5"/>
  <c r="AB814" i="5"/>
  <c r="X814" i="5"/>
  <c r="U814" i="5"/>
  <c r="R814" i="5"/>
  <c r="O814" i="5"/>
  <c r="L814" i="5"/>
  <c r="I814" i="5"/>
  <c r="AE813" i="5"/>
  <c r="AD813" i="5"/>
  <c r="AC813" i="5"/>
  <c r="AH813" i="5" s="1"/>
  <c r="A813" i="5" s="1"/>
  <c r="AB813" i="5"/>
  <c r="X813" i="5"/>
  <c r="U813" i="5"/>
  <c r="R813" i="5"/>
  <c r="O813" i="5"/>
  <c r="L813" i="5"/>
  <c r="I813" i="5"/>
  <c r="AE812" i="5"/>
  <c r="AD812" i="5"/>
  <c r="AC812" i="5"/>
  <c r="AH812" i="5" s="1"/>
  <c r="AB812" i="5"/>
  <c r="X812" i="5"/>
  <c r="U812" i="5"/>
  <c r="R812" i="5"/>
  <c r="O812" i="5"/>
  <c r="L812" i="5"/>
  <c r="I812" i="5"/>
  <c r="A812" i="5"/>
  <c r="AE811" i="5"/>
  <c r="AD811" i="5"/>
  <c r="AF811" i="5" s="1"/>
  <c r="AC811" i="5"/>
  <c r="AH811" i="5" s="1"/>
  <c r="A811" i="5" s="1"/>
  <c r="AB811" i="5"/>
  <c r="X811" i="5"/>
  <c r="U811" i="5"/>
  <c r="R811" i="5"/>
  <c r="O811" i="5"/>
  <c r="L811" i="5"/>
  <c r="I811" i="5"/>
  <c r="AE810" i="5"/>
  <c r="AD810" i="5"/>
  <c r="AC810" i="5"/>
  <c r="AB810" i="5"/>
  <c r="X810" i="5"/>
  <c r="U810" i="5"/>
  <c r="R810" i="5"/>
  <c r="O810" i="5"/>
  <c r="L810" i="5"/>
  <c r="I810" i="5"/>
  <c r="AE809" i="5"/>
  <c r="AD809" i="5"/>
  <c r="AC809" i="5"/>
  <c r="AB809" i="5"/>
  <c r="X809" i="5"/>
  <c r="U809" i="5"/>
  <c r="R809" i="5"/>
  <c r="O809" i="5"/>
  <c r="L809" i="5"/>
  <c r="I809" i="5"/>
  <c r="AE808" i="5"/>
  <c r="AD808" i="5"/>
  <c r="AC808" i="5"/>
  <c r="AB808" i="5"/>
  <c r="X808" i="5"/>
  <c r="U808" i="5"/>
  <c r="R808" i="5"/>
  <c r="O808" i="5"/>
  <c r="L808" i="5"/>
  <c r="I808" i="5"/>
  <c r="AE807" i="5"/>
  <c r="AD807" i="5"/>
  <c r="AC807" i="5"/>
  <c r="AH807" i="5" s="1"/>
  <c r="AB807" i="5"/>
  <c r="X807" i="5"/>
  <c r="U807" i="5"/>
  <c r="R807" i="5"/>
  <c r="O807" i="5"/>
  <c r="L807" i="5"/>
  <c r="I807" i="5"/>
  <c r="A807" i="5"/>
  <c r="AE806" i="5"/>
  <c r="AD806" i="5"/>
  <c r="AC806" i="5"/>
  <c r="AH806" i="5" s="1"/>
  <c r="A806" i="5" s="1"/>
  <c r="AB806" i="5"/>
  <c r="X806" i="5"/>
  <c r="U806" i="5"/>
  <c r="R806" i="5"/>
  <c r="O806" i="5"/>
  <c r="L806" i="5"/>
  <c r="I806" i="5"/>
  <c r="AF805" i="5"/>
  <c r="AE805" i="5"/>
  <c r="AD805" i="5"/>
  <c r="AC805" i="5"/>
  <c r="AH805" i="5" s="1"/>
  <c r="AB805" i="5"/>
  <c r="X805" i="5"/>
  <c r="U805" i="5"/>
  <c r="R805" i="5"/>
  <c r="O805" i="5"/>
  <c r="L805" i="5"/>
  <c r="I805" i="5"/>
  <c r="A805" i="5"/>
  <c r="AE804" i="5"/>
  <c r="AD804" i="5"/>
  <c r="AC804" i="5"/>
  <c r="AB804" i="5"/>
  <c r="X804" i="5"/>
  <c r="U804" i="5"/>
  <c r="R804" i="5"/>
  <c r="O804" i="5"/>
  <c r="L804" i="5"/>
  <c r="I804" i="5"/>
  <c r="AE803" i="5"/>
  <c r="AD803" i="5"/>
  <c r="AC803" i="5"/>
  <c r="AH803" i="5" s="1"/>
  <c r="A803" i="5" s="1"/>
  <c r="AB803" i="5"/>
  <c r="X803" i="5"/>
  <c r="U803" i="5"/>
  <c r="R803" i="5"/>
  <c r="O803" i="5"/>
  <c r="L803" i="5"/>
  <c r="I803" i="5"/>
  <c r="AE802" i="5"/>
  <c r="AD802" i="5"/>
  <c r="AC802" i="5"/>
  <c r="AB802" i="5"/>
  <c r="X802" i="5"/>
  <c r="U802" i="5"/>
  <c r="R802" i="5"/>
  <c r="O802" i="5"/>
  <c r="L802" i="5"/>
  <c r="I802" i="5"/>
  <c r="AE801" i="5"/>
  <c r="AD801" i="5"/>
  <c r="AC801" i="5"/>
  <c r="AB801" i="5"/>
  <c r="X801" i="5"/>
  <c r="U801" i="5"/>
  <c r="R801" i="5"/>
  <c r="O801" i="5"/>
  <c r="L801" i="5"/>
  <c r="I801" i="5"/>
  <c r="AE800" i="5"/>
  <c r="AD800" i="5"/>
  <c r="AC800" i="5"/>
  <c r="AB800" i="5"/>
  <c r="X800" i="5"/>
  <c r="U800" i="5"/>
  <c r="R800" i="5"/>
  <c r="O800" i="5"/>
  <c r="L800" i="5"/>
  <c r="I800" i="5"/>
  <c r="AE799" i="5"/>
  <c r="AD799" i="5"/>
  <c r="AC799" i="5"/>
  <c r="AH799" i="5" s="1"/>
  <c r="AB799" i="5"/>
  <c r="X799" i="5"/>
  <c r="U799" i="5"/>
  <c r="R799" i="5"/>
  <c r="O799" i="5"/>
  <c r="L799" i="5"/>
  <c r="I799" i="5"/>
  <c r="A799" i="5"/>
  <c r="AE798" i="5"/>
  <c r="AD798" i="5"/>
  <c r="AC798" i="5"/>
  <c r="AH798" i="5" s="1"/>
  <c r="A798" i="5" s="1"/>
  <c r="AB798" i="5"/>
  <c r="X798" i="5"/>
  <c r="U798" i="5"/>
  <c r="R798" i="5"/>
  <c r="O798" i="5"/>
  <c r="L798" i="5"/>
  <c r="I798" i="5"/>
  <c r="AE797" i="5"/>
  <c r="AD797" i="5"/>
  <c r="AC797" i="5"/>
  <c r="AH797" i="5" s="1"/>
  <c r="AB797" i="5"/>
  <c r="X797" i="5"/>
  <c r="U797" i="5"/>
  <c r="R797" i="5"/>
  <c r="O797" i="5"/>
  <c r="L797" i="5"/>
  <c r="I797" i="5"/>
  <c r="A797" i="5"/>
  <c r="AI796" i="5"/>
  <c r="AE796" i="5"/>
  <c r="AD796" i="5"/>
  <c r="AF796" i="5" s="1"/>
  <c r="AC796" i="5"/>
  <c r="AH796" i="5" s="1"/>
  <c r="AB796" i="5"/>
  <c r="X796" i="5"/>
  <c r="U796" i="5"/>
  <c r="R796" i="5"/>
  <c r="O796" i="5"/>
  <c r="L796" i="5"/>
  <c r="I796" i="5"/>
  <c r="A796" i="5"/>
  <c r="AE795" i="5"/>
  <c r="AD795" i="5"/>
  <c r="AC795" i="5"/>
  <c r="AB795" i="5"/>
  <c r="X795" i="5"/>
  <c r="U795" i="5"/>
  <c r="R795" i="5"/>
  <c r="O795" i="5"/>
  <c r="L795" i="5"/>
  <c r="I795" i="5"/>
  <c r="AE794" i="5"/>
  <c r="AD794" i="5"/>
  <c r="AC794" i="5"/>
  <c r="AB794" i="5"/>
  <c r="X794" i="5"/>
  <c r="U794" i="5"/>
  <c r="R794" i="5"/>
  <c r="O794" i="5"/>
  <c r="L794" i="5"/>
  <c r="I794" i="5"/>
  <c r="AE793" i="5"/>
  <c r="AD793" i="5"/>
  <c r="AC793" i="5"/>
  <c r="AB793" i="5"/>
  <c r="X793" i="5"/>
  <c r="U793" i="5"/>
  <c r="R793" i="5"/>
  <c r="O793" i="5"/>
  <c r="L793" i="5"/>
  <c r="I793" i="5"/>
  <c r="AE792" i="5"/>
  <c r="AD792" i="5"/>
  <c r="AC792" i="5"/>
  <c r="AB792" i="5"/>
  <c r="X792" i="5"/>
  <c r="U792" i="5"/>
  <c r="R792" i="5"/>
  <c r="O792" i="5"/>
  <c r="L792" i="5"/>
  <c r="I792" i="5"/>
  <c r="AE791" i="5"/>
  <c r="AD791" i="5"/>
  <c r="AC791" i="5"/>
  <c r="AH791" i="5" s="1"/>
  <c r="AB791" i="5"/>
  <c r="X791" i="5"/>
  <c r="U791" i="5"/>
  <c r="R791" i="5"/>
  <c r="O791" i="5"/>
  <c r="L791" i="5"/>
  <c r="I791" i="5"/>
  <c r="A791" i="5"/>
  <c r="AE790" i="5"/>
  <c r="AD790" i="5"/>
  <c r="AC790" i="5"/>
  <c r="AH790" i="5" s="1"/>
  <c r="A790" i="5" s="1"/>
  <c r="AB790" i="5"/>
  <c r="X790" i="5"/>
  <c r="U790" i="5"/>
  <c r="R790" i="5"/>
  <c r="O790" i="5"/>
  <c r="L790" i="5"/>
  <c r="I790" i="5"/>
  <c r="AE789" i="5"/>
  <c r="AD789" i="5"/>
  <c r="AC789" i="5"/>
  <c r="AH789" i="5" s="1"/>
  <c r="AB789" i="5"/>
  <c r="X789" i="5"/>
  <c r="U789" i="5"/>
  <c r="R789" i="5"/>
  <c r="O789" i="5"/>
  <c r="L789" i="5"/>
  <c r="I789" i="5"/>
  <c r="A789" i="5"/>
  <c r="AE788" i="5"/>
  <c r="AD788" i="5"/>
  <c r="AC788" i="5"/>
  <c r="AH788" i="5" s="1"/>
  <c r="AB788" i="5"/>
  <c r="X788" i="5"/>
  <c r="U788" i="5"/>
  <c r="R788" i="5"/>
  <c r="O788" i="5"/>
  <c r="L788" i="5"/>
  <c r="I788" i="5"/>
  <c r="A788" i="5"/>
  <c r="AE787" i="5"/>
  <c r="AD787" i="5"/>
  <c r="AC787" i="5"/>
  <c r="AH787" i="5" s="1"/>
  <c r="A787" i="5" s="1"/>
  <c r="AB787" i="5"/>
  <c r="X787" i="5"/>
  <c r="U787" i="5"/>
  <c r="R787" i="5"/>
  <c r="O787" i="5"/>
  <c r="L787" i="5"/>
  <c r="I787" i="5"/>
  <c r="AE786" i="5"/>
  <c r="AD786" i="5"/>
  <c r="AC786" i="5"/>
  <c r="AB786" i="5"/>
  <c r="X786" i="5"/>
  <c r="U786" i="5"/>
  <c r="R786" i="5"/>
  <c r="O786" i="5"/>
  <c r="L786" i="5"/>
  <c r="I786" i="5"/>
  <c r="AE785" i="5"/>
  <c r="AD785" i="5"/>
  <c r="AC785" i="5"/>
  <c r="AB785" i="5"/>
  <c r="X785" i="5"/>
  <c r="U785" i="5"/>
  <c r="R785" i="5"/>
  <c r="O785" i="5"/>
  <c r="L785" i="5"/>
  <c r="I785" i="5"/>
  <c r="AE784" i="5"/>
  <c r="AD784" i="5"/>
  <c r="AC784" i="5"/>
  <c r="AB784" i="5"/>
  <c r="X784" i="5"/>
  <c r="U784" i="5"/>
  <c r="R784" i="5"/>
  <c r="O784" i="5"/>
  <c r="L784" i="5"/>
  <c r="I784" i="5"/>
  <c r="AE783" i="5"/>
  <c r="AD783" i="5"/>
  <c r="AC783" i="5"/>
  <c r="AH783" i="5" s="1"/>
  <c r="A783" i="5" s="1"/>
  <c r="AB783" i="5"/>
  <c r="X783" i="5"/>
  <c r="U783" i="5"/>
  <c r="R783" i="5"/>
  <c r="O783" i="5"/>
  <c r="L783" i="5"/>
  <c r="I783" i="5"/>
  <c r="AI782" i="5"/>
  <c r="AE782" i="5"/>
  <c r="AD782" i="5"/>
  <c r="AF782" i="5" s="1"/>
  <c r="AC782" i="5"/>
  <c r="AH782" i="5" s="1"/>
  <c r="A782" i="5" s="1"/>
  <c r="AB782" i="5"/>
  <c r="X782" i="5"/>
  <c r="U782" i="5"/>
  <c r="R782" i="5"/>
  <c r="O782" i="5"/>
  <c r="L782" i="5"/>
  <c r="I782" i="5"/>
  <c r="AE781" i="5"/>
  <c r="AD781" i="5"/>
  <c r="AC781" i="5"/>
  <c r="AH781" i="5" s="1"/>
  <c r="AB781" i="5"/>
  <c r="X781" i="5"/>
  <c r="U781" i="5"/>
  <c r="R781" i="5"/>
  <c r="O781" i="5"/>
  <c r="L781" i="5"/>
  <c r="I781" i="5"/>
  <c r="A781" i="5"/>
  <c r="AE780" i="5"/>
  <c r="AD780" i="5"/>
  <c r="AC780" i="5"/>
  <c r="AB780" i="5"/>
  <c r="X780" i="5"/>
  <c r="U780" i="5"/>
  <c r="R780" i="5"/>
  <c r="O780" i="5"/>
  <c r="L780" i="5"/>
  <c r="I780" i="5"/>
  <c r="AE779" i="5"/>
  <c r="AD779" i="5"/>
  <c r="AC779" i="5"/>
  <c r="AH779" i="5" s="1"/>
  <c r="A779" i="5" s="1"/>
  <c r="AB779" i="5"/>
  <c r="X779" i="5"/>
  <c r="U779" i="5"/>
  <c r="R779" i="5"/>
  <c r="O779" i="5"/>
  <c r="L779" i="5"/>
  <c r="I779" i="5"/>
  <c r="AE778" i="5"/>
  <c r="AD778" i="5"/>
  <c r="AC778" i="5"/>
  <c r="AB778" i="5"/>
  <c r="X778" i="5"/>
  <c r="U778" i="5"/>
  <c r="R778" i="5"/>
  <c r="O778" i="5"/>
  <c r="L778" i="5"/>
  <c r="I778" i="5"/>
  <c r="AE777" i="5"/>
  <c r="AD777" i="5"/>
  <c r="AC777" i="5"/>
  <c r="AB777" i="5"/>
  <c r="X777" i="5"/>
  <c r="U777" i="5"/>
  <c r="R777" i="5"/>
  <c r="O777" i="5"/>
  <c r="L777" i="5"/>
  <c r="I777" i="5"/>
  <c r="AE776" i="5"/>
  <c r="AD776" i="5"/>
  <c r="AC776" i="5"/>
  <c r="AB776" i="5"/>
  <c r="X776" i="5"/>
  <c r="U776" i="5"/>
  <c r="R776" i="5"/>
  <c r="O776" i="5"/>
  <c r="L776" i="5"/>
  <c r="I776" i="5"/>
  <c r="AE775" i="5"/>
  <c r="AD775" i="5"/>
  <c r="AC775" i="5"/>
  <c r="AH775" i="5" s="1"/>
  <c r="AB775" i="5"/>
  <c r="X775" i="5"/>
  <c r="U775" i="5"/>
  <c r="R775" i="5"/>
  <c r="O775" i="5"/>
  <c r="L775" i="5"/>
  <c r="I775" i="5"/>
  <c r="A775" i="5"/>
  <c r="AE774" i="5"/>
  <c r="AD774" i="5"/>
  <c r="AF774" i="5" s="1"/>
  <c r="AC774" i="5"/>
  <c r="AH774" i="5" s="1"/>
  <c r="A774" i="5" s="1"/>
  <c r="AB774" i="5"/>
  <c r="X774" i="5"/>
  <c r="U774" i="5"/>
  <c r="R774" i="5"/>
  <c r="O774" i="5"/>
  <c r="L774" i="5"/>
  <c r="I774" i="5"/>
  <c r="AE773" i="5"/>
  <c r="AD773" i="5"/>
  <c r="AF773" i="5" s="1"/>
  <c r="AC773" i="5"/>
  <c r="AH773" i="5" s="1"/>
  <c r="AB773" i="5"/>
  <c r="X773" i="5"/>
  <c r="U773" i="5"/>
  <c r="R773" i="5"/>
  <c r="O773" i="5"/>
  <c r="L773" i="5"/>
  <c r="I773" i="5"/>
  <c r="A773" i="5"/>
  <c r="AE772" i="5"/>
  <c r="AD772" i="5"/>
  <c r="AC772" i="5"/>
  <c r="AH772" i="5" s="1"/>
  <c r="A772" i="5" s="1"/>
  <c r="AB772" i="5"/>
  <c r="X772" i="5"/>
  <c r="U772" i="5"/>
  <c r="R772" i="5"/>
  <c r="O772" i="5"/>
  <c r="L772" i="5"/>
  <c r="I772" i="5"/>
  <c r="Y772" i="5" s="1"/>
  <c r="AG772" i="5" s="1"/>
  <c r="AE771" i="5"/>
  <c r="AD771" i="5"/>
  <c r="AC771" i="5"/>
  <c r="AH771" i="5" s="1"/>
  <c r="A771" i="5" s="1"/>
  <c r="AB771" i="5"/>
  <c r="X771" i="5"/>
  <c r="U771" i="5"/>
  <c r="R771" i="5"/>
  <c r="O771" i="5"/>
  <c r="L771" i="5"/>
  <c r="I771" i="5"/>
  <c r="AE770" i="5"/>
  <c r="AD770" i="5"/>
  <c r="AC770" i="5"/>
  <c r="AB770" i="5"/>
  <c r="X770" i="5"/>
  <c r="U770" i="5"/>
  <c r="R770" i="5"/>
  <c r="O770" i="5"/>
  <c r="L770" i="5"/>
  <c r="I770" i="5"/>
  <c r="AE769" i="5"/>
  <c r="AD769" i="5"/>
  <c r="AC769" i="5"/>
  <c r="AB769" i="5"/>
  <c r="X769" i="5"/>
  <c r="U769" i="5"/>
  <c r="R769" i="5"/>
  <c r="O769" i="5"/>
  <c r="L769" i="5"/>
  <c r="I769" i="5"/>
  <c r="AE768" i="5"/>
  <c r="AD768" i="5"/>
  <c r="AC768" i="5"/>
  <c r="AB768" i="5"/>
  <c r="X768" i="5"/>
  <c r="U768" i="5"/>
  <c r="R768" i="5"/>
  <c r="O768" i="5"/>
  <c r="L768" i="5"/>
  <c r="I768" i="5"/>
  <c r="AI767" i="5"/>
  <c r="AE767" i="5"/>
  <c r="AD767" i="5"/>
  <c r="AC767" i="5"/>
  <c r="AH767" i="5" s="1"/>
  <c r="AB767" i="5"/>
  <c r="X767" i="5"/>
  <c r="U767" i="5"/>
  <c r="R767" i="5"/>
  <c r="O767" i="5"/>
  <c r="L767" i="5"/>
  <c r="I767" i="5"/>
  <c r="A767" i="5"/>
  <c r="AE766" i="5"/>
  <c r="AD766" i="5"/>
  <c r="AC766" i="5"/>
  <c r="AH766" i="5" s="1"/>
  <c r="A766" i="5" s="1"/>
  <c r="AB766" i="5"/>
  <c r="X766" i="5"/>
  <c r="U766" i="5"/>
  <c r="R766" i="5"/>
  <c r="O766" i="5"/>
  <c r="L766" i="5"/>
  <c r="I766" i="5"/>
  <c r="AE765" i="5"/>
  <c r="AD765" i="5"/>
  <c r="AC765" i="5"/>
  <c r="AH765" i="5" s="1"/>
  <c r="AB765" i="5"/>
  <c r="X765" i="5"/>
  <c r="U765" i="5"/>
  <c r="R765" i="5"/>
  <c r="O765" i="5"/>
  <c r="L765" i="5"/>
  <c r="I765" i="5"/>
  <c r="A765" i="5"/>
  <c r="AE764" i="5"/>
  <c r="AD764" i="5"/>
  <c r="AC764" i="5"/>
  <c r="AB764" i="5"/>
  <c r="X764" i="5"/>
  <c r="U764" i="5"/>
  <c r="R764" i="5"/>
  <c r="O764" i="5"/>
  <c r="L764" i="5"/>
  <c r="I764" i="5"/>
  <c r="AE763" i="5"/>
  <c r="AD763" i="5"/>
  <c r="AC763" i="5"/>
  <c r="AH763" i="5" s="1"/>
  <c r="A763" i="5" s="1"/>
  <c r="AB763" i="5"/>
  <c r="X763" i="5"/>
  <c r="U763" i="5"/>
  <c r="R763" i="5"/>
  <c r="O763" i="5"/>
  <c r="L763" i="5"/>
  <c r="I763" i="5"/>
  <c r="AE762" i="5"/>
  <c r="AD762" i="5"/>
  <c r="AC762" i="5"/>
  <c r="AB762" i="5"/>
  <c r="X762" i="5"/>
  <c r="U762" i="5"/>
  <c r="R762" i="5"/>
  <c r="O762" i="5"/>
  <c r="L762" i="5"/>
  <c r="I762" i="5"/>
  <c r="AE761" i="5"/>
  <c r="AD761" i="5"/>
  <c r="AC761" i="5"/>
  <c r="AB761" i="5"/>
  <c r="X761" i="5"/>
  <c r="U761" i="5"/>
  <c r="R761" i="5"/>
  <c r="O761" i="5"/>
  <c r="L761" i="5"/>
  <c r="I761" i="5"/>
  <c r="AE760" i="5"/>
  <c r="AD760" i="5"/>
  <c r="AC760" i="5"/>
  <c r="AB760" i="5"/>
  <c r="X760" i="5"/>
  <c r="U760" i="5"/>
  <c r="R760" i="5"/>
  <c r="O760" i="5"/>
  <c r="L760" i="5"/>
  <c r="I760" i="5"/>
  <c r="AE759" i="5"/>
  <c r="AD759" i="5"/>
  <c r="AC759" i="5"/>
  <c r="AB759" i="5"/>
  <c r="X759" i="5"/>
  <c r="U759" i="5"/>
  <c r="R759" i="5"/>
  <c r="O759" i="5"/>
  <c r="L759" i="5"/>
  <c r="I759" i="5"/>
  <c r="AE758" i="5"/>
  <c r="AD758" i="5"/>
  <c r="AC758" i="5"/>
  <c r="AB758" i="5"/>
  <c r="X758" i="5"/>
  <c r="U758" i="5"/>
  <c r="R758" i="5"/>
  <c r="O758" i="5"/>
  <c r="L758" i="5"/>
  <c r="I758" i="5"/>
  <c r="AI757" i="5"/>
  <c r="AE757" i="5"/>
  <c r="AD757" i="5"/>
  <c r="AF757" i="5" s="1"/>
  <c r="AC757" i="5"/>
  <c r="AH757" i="5" s="1"/>
  <c r="AB757" i="5"/>
  <c r="X757" i="5"/>
  <c r="U757" i="5"/>
  <c r="R757" i="5"/>
  <c r="O757" i="5"/>
  <c r="L757" i="5"/>
  <c r="I757" i="5"/>
  <c r="A757" i="5"/>
  <c r="AF756" i="5"/>
  <c r="AE756" i="5"/>
  <c r="AD756" i="5"/>
  <c r="AC756" i="5"/>
  <c r="AH756" i="5" s="1"/>
  <c r="AB756" i="5"/>
  <c r="X756" i="5"/>
  <c r="U756" i="5"/>
  <c r="R756" i="5"/>
  <c r="O756" i="5"/>
  <c r="Y756" i="5" s="1"/>
  <c r="AG756" i="5" s="1"/>
  <c r="L756" i="5"/>
  <c r="I756" i="5"/>
  <c r="A756" i="5"/>
  <c r="AE755" i="5"/>
  <c r="AD755" i="5"/>
  <c r="AC755" i="5"/>
  <c r="AB755" i="5"/>
  <c r="X755" i="5"/>
  <c r="U755" i="5"/>
  <c r="R755" i="5"/>
  <c r="O755" i="5"/>
  <c r="L755" i="5"/>
  <c r="I755" i="5"/>
  <c r="AE754" i="5"/>
  <c r="AD754" i="5"/>
  <c r="AC754" i="5"/>
  <c r="AB754" i="5"/>
  <c r="X754" i="5"/>
  <c r="U754" i="5"/>
  <c r="R754" i="5"/>
  <c r="O754" i="5"/>
  <c r="L754" i="5"/>
  <c r="I754" i="5"/>
  <c r="AF753" i="5"/>
  <c r="AE753" i="5"/>
  <c r="AD753" i="5"/>
  <c r="AC753" i="5"/>
  <c r="AB753" i="5"/>
  <c r="X753" i="5"/>
  <c r="U753" i="5"/>
  <c r="R753" i="5"/>
  <c r="O753" i="5"/>
  <c r="L753" i="5"/>
  <c r="I753" i="5"/>
  <c r="AE752" i="5"/>
  <c r="AD752" i="5"/>
  <c r="AC752" i="5"/>
  <c r="AB752" i="5"/>
  <c r="X752" i="5"/>
  <c r="U752" i="5"/>
  <c r="R752" i="5"/>
  <c r="O752" i="5"/>
  <c r="L752" i="5"/>
  <c r="I752" i="5"/>
  <c r="AE751" i="5"/>
  <c r="AD751" i="5"/>
  <c r="AC751" i="5"/>
  <c r="AH751" i="5" s="1"/>
  <c r="A751" i="5" s="1"/>
  <c r="AB751" i="5"/>
  <c r="X751" i="5"/>
  <c r="U751" i="5"/>
  <c r="R751" i="5"/>
  <c r="O751" i="5"/>
  <c r="L751" i="5"/>
  <c r="I751" i="5"/>
  <c r="AE750" i="5"/>
  <c r="AD750" i="5"/>
  <c r="AC750" i="5"/>
  <c r="AH750" i="5" s="1"/>
  <c r="A750" i="5" s="1"/>
  <c r="AB750" i="5"/>
  <c r="X750" i="5"/>
  <c r="U750" i="5"/>
  <c r="R750" i="5"/>
  <c r="O750" i="5"/>
  <c r="L750" i="5"/>
  <c r="I750" i="5"/>
  <c r="AE749" i="5"/>
  <c r="AD749" i="5"/>
  <c r="AC749" i="5"/>
  <c r="AH749" i="5" s="1"/>
  <c r="AB749" i="5"/>
  <c r="X749" i="5"/>
  <c r="U749" i="5"/>
  <c r="R749" i="5"/>
  <c r="O749" i="5"/>
  <c r="L749" i="5"/>
  <c r="I749" i="5"/>
  <c r="A749" i="5"/>
  <c r="AE748" i="5"/>
  <c r="AD748" i="5"/>
  <c r="AC748" i="5"/>
  <c r="AB748" i="5"/>
  <c r="X748" i="5"/>
  <c r="U748" i="5"/>
  <c r="R748" i="5"/>
  <c r="O748" i="5"/>
  <c r="L748" i="5"/>
  <c r="I748" i="5"/>
  <c r="AE747" i="5"/>
  <c r="AD747" i="5"/>
  <c r="AC747" i="5"/>
  <c r="AH747" i="5" s="1"/>
  <c r="A747" i="5" s="1"/>
  <c r="AB747" i="5"/>
  <c r="X747" i="5"/>
  <c r="U747" i="5"/>
  <c r="R747" i="5"/>
  <c r="O747" i="5"/>
  <c r="L747" i="5"/>
  <c r="I747" i="5"/>
  <c r="AE746" i="5"/>
  <c r="AD746" i="5"/>
  <c r="AC746" i="5"/>
  <c r="AB746" i="5"/>
  <c r="X746" i="5"/>
  <c r="U746" i="5"/>
  <c r="R746" i="5"/>
  <c r="O746" i="5"/>
  <c r="L746" i="5"/>
  <c r="I746" i="5"/>
  <c r="AE745" i="5"/>
  <c r="AD745" i="5"/>
  <c r="AC745" i="5"/>
  <c r="AB745" i="5"/>
  <c r="X745" i="5"/>
  <c r="U745" i="5"/>
  <c r="R745" i="5"/>
  <c r="O745" i="5"/>
  <c r="L745" i="5"/>
  <c r="I745" i="5"/>
  <c r="AE744" i="5"/>
  <c r="AD744" i="5"/>
  <c r="AC744" i="5"/>
  <c r="AB744" i="5"/>
  <c r="X744" i="5"/>
  <c r="U744" i="5"/>
  <c r="R744" i="5"/>
  <c r="O744" i="5"/>
  <c r="L744" i="5"/>
  <c r="I744" i="5"/>
  <c r="AE743" i="5"/>
  <c r="AD743" i="5"/>
  <c r="AC743" i="5"/>
  <c r="AH743" i="5" s="1"/>
  <c r="AB743" i="5"/>
  <c r="X743" i="5"/>
  <c r="U743" i="5"/>
  <c r="R743" i="5"/>
  <c r="O743" i="5"/>
  <c r="L743" i="5"/>
  <c r="I743" i="5"/>
  <c r="A743" i="5"/>
  <c r="AE742" i="5"/>
  <c r="AD742" i="5"/>
  <c r="AC742" i="5"/>
  <c r="AH742" i="5" s="1"/>
  <c r="A742" i="5" s="1"/>
  <c r="AB742" i="5"/>
  <c r="X742" i="5"/>
  <c r="U742" i="5"/>
  <c r="R742" i="5"/>
  <c r="O742" i="5"/>
  <c r="L742" i="5"/>
  <c r="I742" i="5"/>
  <c r="AE741" i="5"/>
  <c r="AD741" i="5"/>
  <c r="AC741" i="5"/>
  <c r="AH741" i="5" s="1"/>
  <c r="AB741" i="5"/>
  <c r="X741" i="5"/>
  <c r="U741" i="5"/>
  <c r="R741" i="5"/>
  <c r="O741" i="5"/>
  <c r="L741" i="5"/>
  <c r="I741" i="5"/>
  <c r="A741" i="5"/>
  <c r="AE740" i="5"/>
  <c r="AD740" i="5"/>
  <c r="AC740" i="5"/>
  <c r="AB740" i="5"/>
  <c r="X740" i="5"/>
  <c r="U740" i="5"/>
  <c r="R740" i="5"/>
  <c r="O740" i="5"/>
  <c r="L740" i="5"/>
  <c r="I740" i="5"/>
  <c r="AE739" i="5"/>
  <c r="AD739" i="5"/>
  <c r="AC739" i="5"/>
  <c r="AH739" i="5" s="1"/>
  <c r="A739" i="5" s="1"/>
  <c r="AB739" i="5"/>
  <c r="X739" i="5"/>
  <c r="U739" i="5"/>
  <c r="R739" i="5"/>
  <c r="O739" i="5"/>
  <c r="L739" i="5"/>
  <c r="I739" i="5"/>
  <c r="AE738" i="5"/>
  <c r="AD738" i="5"/>
  <c r="AC738" i="5"/>
  <c r="AB738" i="5"/>
  <c r="X738" i="5"/>
  <c r="U738" i="5"/>
  <c r="R738" i="5"/>
  <c r="O738" i="5"/>
  <c r="L738" i="5"/>
  <c r="I738" i="5"/>
  <c r="AE737" i="5"/>
  <c r="AD737" i="5"/>
  <c r="AC737" i="5"/>
  <c r="AB737" i="5"/>
  <c r="X737" i="5"/>
  <c r="U737" i="5"/>
  <c r="R737" i="5"/>
  <c r="O737" i="5"/>
  <c r="L737" i="5"/>
  <c r="I737" i="5"/>
  <c r="AE736" i="5"/>
  <c r="AD736" i="5"/>
  <c r="AC736" i="5"/>
  <c r="AB736" i="5"/>
  <c r="X736" i="5"/>
  <c r="U736" i="5"/>
  <c r="R736" i="5"/>
  <c r="O736" i="5"/>
  <c r="L736" i="5"/>
  <c r="I736" i="5"/>
  <c r="AE735" i="5"/>
  <c r="AD735" i="5"/>
  <c r="AC735" i="5"/>
  <c r="AH735" i="5" s="1"/>
  <c r="AB735" i="5"/>
  <c r="X735" i="5"/>
  <c r="U735" i="5"/>
  <c r="R735" i="5"/>
  <c r="O735" i="5"/>
  <c r="L735" i="5"/>
  <c r="I735" i="5"/>
  <c r="A735" i="5"/>
  <c r="AE734" i="5"/>
  <c r="AD734" i="5"/>
  <c r="AC734" i="5"/>
  <c r="AH734" i="5" s="1"/>
  <c r="A734" i="5" s="1"/>
  <c r="AB734" i="5"/>
  <c r="X734" i="5"/>
  <c r="U734" i="5"/>
  <c r="R734" i="5"/>
  <c r="O734" i="5"/>
  <c r="L734" i="5"/>
  <c r="I734" i="5"/>
  <c r="AF733" i="5"/>
  <c r="AE733" i="5"/>
  <c r="AD733" i="5"/>
  <c r="AC733" i="5"/>
  <c r="AH733" i="5" s="1"/>
  <c r="AB733" i="5"/>
  <c r="X733" i="5"/>
  <c r="U733" i="5"/>
  <c r="R733" i="5"/>
  <c r="O733" i="5"/>
  <c r="L733" i="5"/>
  <c r="I733" i="5"/>
  <c r="A733" i="5"/>
  <c r="AE732" i="5"/>
  <c r="AD732" i="5"/>
  <c r="AC732" i="5"/>
  <c r="AB732" i="5"/>
  <c r="X732" i="5"/>
  <c r="U732" i="5"/>
  <c r="R732" i="5"/>
  <c r="O732" i="5"/>
  <c r="L732" i="5"/>
  <c r="I732" i="5"/>
  <c r="AE731" i="5"/>
  <c r="AD731" i="5"/>
  <c r="AC731" i="5"/>
  <c r="AH731" i="5" s="1"/>
  <c r="A731" i="5" s="1"/>
  <c r="AB731" i="5"/>
  <c r="X731" i="5"/>
  <c r="U731" i="5"/>
  <c r="R731" i="5"/>
  <c r="O731" i="5"/>
  <c r="L731" i="5"/>
  <c r="I731" i="5"/>
  <c r="AE730" i="5"/>
  <c r="AD730" i="5"/>
  <c r="AC730" i="5"/>
  <c r="AB730" i="5"/>
  <c r="X730" i="5"/>
  <c r="U730" i="5"/>
  <c r="R730" i="5"/>
  <c r="O730" i="5"/>
  <c r="L730" i="5"/>
  <c r="I730" i="5"/>
  <c r="AE729" i="5"/>
  <c r="AD729" i="5"/>
  <c r="AC729" i="5"/>
  <c r="AB729" i="5"/>
  <c r="X729" i="5"/>
  <c r="U729" i="5"/>
  <c r="R729" i="5"/>
  <c r="O729" i="5"/>
  <c r="L729" i="5"/>
  <c r="I729" i="5"/>
  <c r="AE728" i="5"/>
  <c r="AD728" i="5"/>
  <c r="AC728" i="5"/>
  <c r="AB728" i="5"/>
  <c r="X728" i="5"/>
  <c r="U728" i="5"/>
  <c r="R728" i="5"/>
  <c r="O728" i="5"/>
  <c r="L728" i="5"/>
  <c r="I728" i="5"/>
  <c r="AE727" i="5"/>
  <c r="AD727" i="5"/>
  <c r="AC727" i="5"/>
  <c r="AB727" i="5"/>
  <c r="X727" i="5"/>
  <c r="U727" i="5"/>
  <c r="R727" i="5"/>
  <c r="O727" i="5"/>
  <c r="L727" i="5"/>
  <c r="I727" i="5"/>
  <c r="AE726" i="5"/>
  <c r="AD726" i="5"/>
  <c r="AC726" i="5"/>
  <c r="AH726" i="5" s="1"/>
  <c r="A726" i="5" s="1"/>
  <c r="AB726" i="5"/>
  <c r="X726" i="5"/>
  <c r="U726" i="5"/>
  <c r="R726" i="5"/>
  <c r="O726" i="5"/>
  <c r="L726" i="5"/>
  <c r="I726" i="5"/>
  <c r="AE725" i="5"/>
  <c r="AD725" i="5"/>
  <c r="AC725" i="5"/>
  <c r="AB725" i="5"/>
  <c r="X725" i="5"/>
  <c r="U725" i="5"/>
  <c r="R725" i="5"/>
  <c r="O725" i="5"/>
  <c r="L725" i="5"/>
  <c r="I725" i="5"/>
  <c r="AI724" i="5"/>
  <c r="AE724" i="5"/>
  <c r="AD724" i="5"/>
  <c r="AF724" i="5" s="1"/>
  <c r="AC724" i="5"/>
  <c r="AH724" i="5" s="1"/>
  <c r="AB724" i="5"/>
  <c r="X724" i="5"/>
  <c r="U724" i="5"/>
  <c r="R724" i="5"/>
  <c r="O724" i="5"/>
  <c r="L724" i="5"/>
  <c r="I724" i="5"/>
  <c r="A724" i="5"/>
  <c r="AE723" i="5"/>
  <c r="AD723" i="5"/>
  <c r="AC723" i="5"/>
  <c r="AF723" i="5" s="1"/>
  <c r="AB723" i="5"/>
  <c r="X723" i="5"/>
  <c r="U723" i="5"/>
  <c r="R723" i="5"/>
  <c r="O723" i="5"/>
  <c r="L723" i="5"/>
  <c r="I723" i="5"/>
  <c r="AE722" i="5"/>
  <c r="AD722" i="5"/>
  <c r="AC722" i="5"/>
  <c r="AB722" i="5"/>
  <c r="X722" i="5"/>
  <c r="U722" i="5"/>
  <c r="R722" i="5"/>
  <c r="O722" i="5"/>
  <c r="L722" i="5"/>
  <c r="I722" i="5"/>
  <c r="AE721" i="5"/>
  <c r="AD721" i="5"/>
  <c r="AC721" i="5"/>
  <c r="AB721" i="5"/>
  <c r="X721" i="5"/>
  <c r="U721" i="5"/>
  <c r="R721" i="5"/>
  <c r="O721" i="5"/>
  <c r="L721" i="5"/>
  <c r="I721" i="5"/>
  <c r="AE720" i="5"/>
  <c r="AD720" i="5"/>
  <c r="AC720" i="5"/>
  <c r="AB720" i="5"/>
  <c r="X720" i="5"/>
  <c r="U720" i="5"/>
  <c r="R720" i="5"/>
  <c r="O720" i="5"/>
  <c r="L720" i="5"/>
  <c r="I720" i="5"/>
  <c r="AI719" i="5"/>
  <c r="AE719" i="5"/>
  <c r="AD719" i="5"/>
  <c r="AF719" i="5" s="1"/>
  <c r="AC719" i="5"/>
  <c r="AH719" i="5" s="1"/>
  <c r="A719" i="5" s="1"/>
  <c r="AB719" i="5"/>
  <c r="X719" i="5"/>
  <c r="U719" i="5"/>
  <c r="R719" i="5"/>
  <c r="O719" i="5"/>
  <c r="L719" i="5"/>
  <c r="I719" i="5"/>
  <c r="AE718" i="5"/>
  <c r="AD718" i="5"/>
  <c r="AF718" i="5" s="1"/>
  <c r="AC718" i="5"/>
  <c r="AB718" i="5"/>
  <c r="X718" i="5"/>
  <c r="U718" i="5"/>
  <c r="R718" i="5"/>
  <c r="O718" i="5"/>
  <c r="L718" i="5"/>
  <c r="I718" i="5"/>
  <c r="AE717" i="5"/>
  <c r="AD717" i="5"/>
  <c r="AC717" i="5"/>
  <c r="AH717" i="5" s="1"/>
  <c r="AB717" i="5"/>
  <c r="X717" i="5"/>
  <c r="U717" i="5"/>
  <c r="R717" i="5"/>
  <c r="O717" i="5"/>
  <c r="L717" i="5"/>
  <c r="I717" i="5"/>
  <c r="A717" i="5"/>
  <c r="AE716" i="5"/>
  <c r="AD716" i="5"/>
  <c r="AC716" i="5"/>
  <c r="AB716" i="5"/>
  <c r="X716" i="5"/>
  <c r="U716" i="5"/>
  <c r="R716" i="5"/>
  <c r="O716" i="5"/>
  <c r="L716" i="5"/>
  <c r="I716" i="5"/>
  <c r="AE715" i="5"/>
  <c r="AD715" i="5"/>
  <c r="AC715" i="5"/>
  <c r="AB715" i="5"/>
  <c r="X715" i="5"/>
  <c r="U715" i="5"/>
  <c r="R715" i="5"/>
  <c r="O715" i="5"/>
  <c r="L715" i="5"/>
  <c r="I715" i="5"/>
  <c r="AE714" i="5"/>
  <c r="AD714" i="5"/>
  <c r="AC714" i="5"/>
  <c r="AB714" i="5"/>
  <c r="X714" i="5"/>
  <c r="U714" i="5"/>
  <c r="R714" i="5"/>
  <c r="O714" i="5"/>
  <c r="L714" i="5"/>
  <c r="I714" i="5"/>
  <c r="AE713" i="5"/>
  <c r="AD713" i="5"/>
  <c r="AC713" i="5"/>
  <c r="AB713" i="5"/>
  <c r="X713" i="5"/>
  <c r="U713" i="5"/>
  <c r="R713" i="5"/>
  <c r="O713" i="5"/>
  <c r="L713" i="5"/>
  <c r="I713" i="5"/>
  <c r="AE712" i="5"/>
  <c r="AD712" i="5"/>
  <c r="AC712" i="5"/>
  <c r="AB712" i="5"/>
  <c r="X712" i="5"/>
  <c r="U712" i="5"/>
  <c r="R712" i="5"/>
  <c r="O712" i="5"/>
  <c r="L712" i="5"/>
  <c r="I712" i="5"/>
  <c r="AE711" i="5"/>
  <c r="AD711" i="5"/>
  <c r="AC711" i="5"/>
  <c r="AB711" i="5"/>
  <c r="X711" i="5"/>
  <c r="U711" i="5"/>
  <c r="R711" i="5"/>
  <c r="O711" i="5"/>
  <c r="L711" i="5"/>
  <c r="I711" i="5"/>
  <c r="AE710" i="5"/>
  <c r="AD710" i="5"/>
  <c r="AC710" i="5"/>
  <c r="AH710" i="5" s="1"/>
  <c r="A710" i="5" s="1"/>
  <c r="AB710" i="5"/>
  <c r="X710" i="5"/>
  <c r="U710" i="5"/>
  <c r="R710" i="5"/>
  <c r="O710" i="5"/>
  <c r="L710" i="5"/>
  <c r="I710" i="5"/>
  <c r="AE709" i="5"/>
  <c r="AD709" i="5"/>
  <c r="AC709" i="5"/>
  <c r="AB709" i="5"/>
  <c r="X709" i="5"/>
  <c r="U709" i="5"/>
  <c r="R709" i="5"/>
  <c r="O709" i="5"/>
  <c r="L709" i="5"/>
  <c r="I709" i="5"/>
  <c r="AF708" i="5"/>
  <c r="AE708" i="5"/>
  <c r="AD708" i="5"/>
  <c r="AC708" i="5"/>
  <c r="AH708" i="5" s="1"/>
  <c r="A708" i="5" s="1"/>
  <c r="AB708" i="5"/>
  <c r="X708" i="5"/>
  <c r="U708" i="5"/>
  <c r="R708" i="5"/>
  <c r="O708" i="5"/>
  <c r="L708" i="5"/>
  <c r="I708" i="5"/>
  <c r="AE707" i="5"/>
  <c r="AD707" i="5"/>
  <c r="AC707" i="5"/>
  <c r="AB707" i="5"/>
  <c r="X707" i="5"/>
  <c r="U707" i="5"/>
  <c r="R707" i="5"/>
  <c r="O707" i="5"/>
  <c r="L707" i="5"/>
  <c r="I707" i="5"/>
  <c r="AE706" i="5"/>
  <c r="AD706" i="5"/>
  <c r="AC706" i="5"/>
  <c r="AB706" i="5"/>
  <c r="X706" i="5"/>
  <c r="U706" i="5"/>
  <c r="R706" i="5"/>
  <c r="O706" i="5"/>
  <c r="L706" i="5"/>
  <c r="I706" i="5"/>
  <c r="AE705" i="5"/>
  <c r="AD705" i="5"/>
  <c r="AC705" i="5"/>
  <c r="AB705" i="5"/>
  <c r="X705" i="5"/>
  <c r="U705" i="5"/>
  <c r="R705" i="5"/>
  <c r="O705" i="5"/>
  <c r="L705" i="5"/>
  <c r="I705" i="5"/>
  <c r="AE704" i="5"/>
  <c r="AD704" i="5"/>
  <c r="AC704" i="5"/>
  <c r="AB704" i="5"/>
  <c r="X704" i="5"/>
  <c r="U704" i="5"/>
  <c r="R704" i="5"/>
  <c r="O704" i="5"/>
  <c r="L704" i="5"/>
  <c r="I704" i="5"/>
  <c r="AE703" i="5"/>
  <c r="AD703" i="5"/>
  <c r="AC703" i="5"/>
  <c r="AB703" i="5"/>
  <c r="X703" i="5"/>
  <c r="U703" i="5"/>
  <c r="R703" i="5"/>
  <c r="O703" i="5"/>
  <c r="L703" i="5"/>
  <c r="I703" i="5"/>
  <c r="AE702" i="5"/>
  <c r="AD702" i="5"/>
  <c r="AC702" i="5"/>
  <c r="AH702" i="5" s="1"/>
  <c r="A702" i="5" s="1"/>
  <c r="AB702" i="5"/>
  <c r="X702" i="5"/>
  <c r="U702" i="5"/>
  <c r="R702" i="5"/>
  <c r="O702" i="5"/>
  <c r="L702" i="5"/>
  <c r="I702" i="5"/>
  <c r="AE701" i="5"/>
  <c r="AD701" i="5"/>
  <c r="AC701" i="5"/>
  <c r="AB701" i="5"/>
  <c r="X701" i="5"/>
  <c r="U701" i="5"/>
  <c r="R701" i="5"/>
  <c r="O701" i="5"/>
  <c r="L701" i="5"/>
  <c r="I701" i="5"/>
  <c r="AE700" i="5"/>
  <c r="AD700" i="5"/>
  <c r="AC700" i="5"/>
  <c r="AH700" i="5" s="1"/>
  <c r="AB700" i="5"/>
  <c r="X700" i="5"/>
  <c r="U700" i="5"/>
  <c r="R700" i="5"/>
  <c r="O700" i="5"/>
  <c r="L700" i="5"/>
  <c r="I700" i="5"/>
  <c r="A700" i="5"/>
  <c r="AE699" i="5"/>
  <c r="AD699" i="5"/>
  <c r="AC699" i="5"/>
  <c r="AB699" i="5"/>
  <c r="X699" i="5"/>
  <c r="U699" i="5"/>
  <c r="R699" i="5"/>
  <c r="O699" i="5"/>
  <c r="L699" i="5"/>
  <c r="I699" i="5"/>
  <c r="AE698" i="5"/>
  <c r="AD698" i="5"/>
  <c r="AC698" i="5"/>
  <c r="AB698" i="5"/>
  <c r="X698" i="5"/>
  <c r="U698" i="5"/>
  <c r="R698" i="5"/>
  <c r="O698" i="5"/>
  <c r="L698" i="5"/>
  <c r="I698" i="5"/>
  <c r="AE697" i="5"/>
  <c r="AD697" i="5"/>
  <c r="AC697" i="5"/>
  <c r="AB697" i="5"/>
  <c r="X697" i="5"/>
  <c r="U697" i="5"/>
  <c r="R697" i="5"/>
  <c r="O697" i="5"/>
  <c r="L697" i="5"/>
  <c r="I697" i="5"/>
  <c r="AE696" i="5"/>
  <c r="AD696" i="5"/>
  <c r="AC696" i="5"/>
  <c r="AB696" i="5"/>
  <c r="X696" i="5"/>
  <c r="U696" i="5"/>
  <c r="R696" i="5"/>
  <c r="O696" i="5"/>
  <c r="L696" i="5"/>
  <c r="I696" i="5"/>
  <c r="AE695" i="5"/>
  <c r="AD695" i="5"/>
  <c r="AC695" i="5"/>
  <c r="AH695" i="5" s="1"/>
  <c r="AB695" i="5"/>
  <c r="X695" i="5"/>
  <c r="U695" i="5"/>
  <c r="R695" i="5"/>
  <c r="O695" i="5"/>
  <c r="L695" i="5"/>
  <c r="I695" i="5"/>
  <c r="A695" i="5"/>
  <c r="AE694" i="5"/>
  <c r="AD694" i="5"/>
  <c r="AF694" i="5" s="1"/>
  <c r="AC694" i="5"/>
  <c r="AH694" i="5" s="1"/>
  <c r="A694" i="5" s="1"/>
  <c r="AB694" i="5"/>
  <c r="X694" i="5"/>
  <c r="U694" i="5"/>
  <c r="Y694" i="5" s="1"/>
  <c r="AG694" i="5" s="1"/>
  <c r="R694" i="5"/>
  <c r="O694" i="5"/>
  <c r="L694" i="5"/>
  <c r="I694" i="5"/>
  <c r="AE693" i="5"/>
  <c r="AD693" i="5"/>
  <c r="AC693" i="5"/>
  <c r="AB693" i="5"/>
  <c r="X693" i="5"/>
  <c r="U693" i="5"/>
  <c r="R693" i="5"/>
  <c r="O693" i="5"/>
  <c r="L693" i="5"/>
  <c r="I693" i="5"/>
  <c r="AE692" i="5"/>
  <c r="AD692" i="5"/>
  <c r="AC692" i="5"/>
  <c r="AB692" i="5"/>
  <c r="X692" i="5"/>
  <c r="U692" i="5"/>
  <c r="R692" i="5"/>
  <c r="O692" i="5"/>
  <c r="L692" i="5"/>
  <c r="I692" i="5"/>
  <c r="AI691" i="5"/>
  <c r="AE691" i="5"/>
  <c r="AD691" i="5"/>
  <c r="AC691" i="5"/>
  <c r="AH691" i="5" s="1"/>
  <c r="A691" i="5" s="1"/>
  <c r="AB691" i="5"/>
  <c r="X691" i="5"/>
  <c r="U691" i="5"/>
  <c r="R691" i="5"/>
  <c r="O691" i="5"/>
  <c r="L691" i="5"/>
  <c r="I691" i="5"/>
  <c r="AE690" i="5"/>
  <c r="AD690" i="5"/>
  <c r="AC690" i="5"/>
  <c r="AH690" i="5" s="1"/>
  <c r="A690" i="5" s="1"/>
  <c r="AB690" i="5"/>
  <c r="X690" i="5"/>
  <c r="U690" i="5"/>
  <c r="R690" i="5"/>
  <c r="O690" i="5"/>
  <c r="L690" i="5"/>
  <c r="I690" i="5"/>
  <c r="AE689" i="5"/>
  <c r="AD689" i="5"/>
  <c r="AC689" i="5"/>
  <c r="AB689" i="5"/>
  <c r="X689" i="5"/>
  <c r="U689" i="5"/>
  <c r="R689" i="5"/>
  <c r="O689" i="5"/>
  <c r="L689" i="5"/>
  <c r="I689" i="5"/>
  <c r="AE688" i="5"/>
  <c r="AD688" i="5"/>
  <c r="AC688" i="5"/>
  <c r="AB688" i="5"/>
  <c r="X688" i="5"/>
  <c r="U688" i="5"/>
  <c r="R688" i="5"/>
  <c r="O688" i="5"/>
  <c r="L688" i="5"/>
  <c r="I688" i="5"/>
  <c r="AE687" i="5"/>
  <c r="AD687" i="5"/>
  <c r="AC687" i="5"/>
  <c r="AH687" i="5" s="1"/>
  <c r="A687" i="5" s="1"/>
  <c r="AB687" i="5"/>
  <c r="X687" i="5"/>
  <c r="U687" i="5"/>
  <c r="R687" i="5"/>
  <c r="O687" i="5"/>
  <c r="L687" i="5"/>
  <c r="I687" i="5"/>
  <c r="AE686" i="5"/>
  <c r="AD686" i="5"/>
  <c r="AC686" i="5"/>
  <c r="AB686" i="5"/>
  <c r="X686" i="5"/>
  <c r="U686" i="5"/>
  <c r="R686" i="5"/>
  <c r="O686" i="5"/>
  <c r="L686" i="5"/>
  <c r="I686" i="5"/>
  <c r="AE685" i="5"/>
  <c r="AD685" i="5"/>
  <c r="AC685" i="5"/>
  <c r="AH685" i="5" s="1"/>
  <c r="A685" i="5" s="1"/>
  <c r="AB685" i="5"/>
  <c r="X685" i="5"/>
  <c r="U685" i="5"/>
  <c r="R685" i="5"/>
  <c r="O685" i="5"/>
  <c r="L685" i="5"/>
  <c r="I685" i="5"/>
  <c r="AE684" i="5"/>
  <c r="AD684" i="5"/>
  <c r="AC684" i="5"/>
  <c r="AH684" i="5" s="1"/>
  <c r="A684" i="5" s="1"/>
  <c r="AB684" i="5"/>
  <c r="X684" i="5"/>
  <c r="U684" i="5"/>
  <c r="R684" i="5"/>
  <c r="O684" i="5"/>
  <c r="L684" i="5"/>
  <c r="I684" i="5"/>
  <c r="AE683" i="5"/>
  <c r="AD683" i="5"/>
  <c r="AF683" i="5" s="1"/>
  <c r="AC683" i="5"/>
  <c r="AH683" i="5" s="1"/>
  <c r="A683" i="5" s="1"/>
  <c r="AB683" i="5"/>
  <c r="X683" i="5"/>
  <c r="U683" i="5"/>
  <c r="R683" i="5"/>
  <c r="O683" i="5"/>
  <c r="L683" i="5"/>
  <c r="I683" i="5"/>
  <c r="AE682" i="5"/>
  <c r="AD682" i="5"/>
  <c r="AC682" i="5"/>
  <c r="AH682" i="5" s="1"/>
  <c r="A682" i="5" s="1"/>
  <c r="AB682" i="5"/>
  <c r="X682" i="5"/>
  <c r="U682" i="5"/>
  <c r="R682" i="5"/>
  <c r="O682" i="5"/>
  <c r="L682" i="5"/>
  <c r="I682" i="5"/>
  <c r="AE681" i="5"/>
  <c r="AD681" i="5"/>
  <c r="AC681" i="5"/>
  <c r="AH681" i="5" s="1"/>
  <c r="AB681" i="5"/>
  <c r="X681" i="5"/>
  <c r="U681" i="5"/>
  <c r="R681" i="5"/>
  <c r="O681" i="5"/>
  <c r="L681" i="5"/>
  <c r="I681" i="5"/>
  <c r="A681" i="5"/>
  <c r="AE680" i="5"/>
  <c r="AD680" i="5"/>
  <c r="AC680" i="5"/>
  <c r="AH680" i="5" s="1"/>
  <c r="A680" i="5" s="1"/>
  <c r="AB680" i="5"/>
  <c r="X680" i="5"/>
  <c r="U680" i="5"/>
  <c r="R680" i="5"/>
  <c r="O680" i="5"/>
  <c r="L680" i="5"/>
  <c r="I680" i="5"/>
  <c r="AE679" i="5"/>
  <c r="AD679" i="5"/>
  <c r="AC679" i="5"/>
  <c r="AH679" i="5" s="1"/>
  <c r="A679" i="5" s="1"/>
  <c r="AB679" i="5"/>
  <c r="X679" i="5"/>
  <c r="U679" i="5"/>
  <c r="R679" i="5"/>
  <c r="O679" i="5"/>
  <c r="L679" i="5"/>
  <c r="I679" i="5"/>
  <c r="AE678" i="5"/>
  <c r="AD678" i="5"/>
  <c r="AC678" i="5"/>
  <c r="AH678" i="5" s="1"/>
  <c r="A678" i="5" s="1"/>
  <c r="AB678" i="5"/>
  <c r="X678" i="5"/>
  <c r="U678" i="5"/>
  <c r="R678" i="5"/>
  <c r="O678" i="5"/>
  <c r="L678" i="5"/>
  <c r="I678" i="5"/>
  <c r="AE677" i="5"/>
  <c r="AD677" i="5"/>
  <c r="AC677" i="5"/>
  <c r="AB677" i="5"/>
  <c r="X677" i="5"/>
  <c r="U677" i="5"/>
  <c r="R677" i="5"/>
  <c r="O677" i="5"/>
  <c r="L677" i="5"/>
  <c r="I677" i="5"/>
  <c r="AE676" i="5"/>
  <c r="AD676" i="5"/>
  <c r="AC676" i="5"/>
  <c r="AH676" i="5" s="1"/>
  <c r="A676" i="5" s="1"/>
  <c r="AB676" i="5"/>
  <c r="X676" i="5"/>
  <c r="U676" i="5"/>
  <c r="R676" i="5"/>
  <c r="O676" i="5"/>
  <c r="L676" i="5"/>
  <c r="I676" i="5"/>
  <c r="AE675" i="5"/>
  <c r="AD675" i="5"/>
  <c r="AF675" i="5" s="1"/>
  <c r="AC675" i="5"/>
  <c r="AH675" i="5" s="1"/>
  <c r="A675" i="5" s="1"/>
  <c r="AB675" i="5"/>
  <c r="X675" i="5"/>
  <c r="U675" i="5"/>
  <c r="R675" i="5"/>
  <c r="O675" i="5"/>
  <c r="L675" i="5"/>
  <c r="I675" i="5"/>
  <c r="AE674" i="5"/>
  <c r="AD674" i="5"/>
  <c r="AC674" i="5"/>
  <c r="AB674" i="5"/>
  <c r="X674" i="5"/>
  <c r="U674" i="5"/>
  <c r="R674" i="5"/>
  <c r="O674" i="5"/>
  <c r="L674" i="5"/>
  <c r="I674" i="5"/>
  <c r="AE673" i="5"/>
  <c r="AD673" i="5"/>
  <c r="AC673" i="5"/>
  <c r="AH673" i="5" s="1"/>
  <c r="AB673" i="5"/>
  <c r="X673" i="5"/>
  <c r="U673" i="5"/>
  <c r="R673" i="5"/>
  <c r="O673" i="5"/>
  <c r="L673" i="5"/>
  <c r="I673" i="5"/>
  <c r="A673" i="5"/>
  <c r="AE672" i="5"/>
  <c r="AD672" i="5"/>
  <c r="AC672" i="5"/>
  <c r="AH672" i="5" s="1"/>
  <c r="A672" i="5" s="1"/>
  <c r="AB672" i="5"/>
  <c r="X672" i="5"/>
  <c r="U672" i="5"/>
  <c r="R672" i="5"/>
  <c r="O672" i="5"/>
  <c r="L672" i="5"/>
  <c r="I672" i="5"/>
  <c r="AE671" i="5"/>
  <c r="AD671" i="5"/>
  <c r="AC671" i="5"/>
  <c r="AH671" i="5" s="1"/>
  <c r="A671" i="5" s="1"/>
  <c r="AB671" i="5"/>
  <c r="X671" i="5"/>
  <c r="U671" i="5"/>
  <c r="R671" i="5"/>
  <c r="O671" i="5"/>
  <c r="L671" i="5"/>
  <c r="I671" i="5"/>
  <c r="AE670" i="5"/>
  <c r="AD670" i="5"/>
  <c r="AC670" i="5"/>
  <c r="AH670" i="5" s="1"/>
  <c r="A670" i="5" s="1"/>
  <c r="AB670" i="5"/>
  <c r="X670" i="5"/>
  <c r="U670" i="5"/>
  <c r="R670" i="5"/>
  <c r="O670" i="5"/>
  <c r="L670" i="5"/>
  <c r="I670" i="5"/>
  <c r="AE669" i="5"/>
  <c r="AD669" i="5"/>
  <c r="AC669" i="5"/>
  <c r="AB669" i="5"/>
  <c r="X669" i="5"/>
  <c r="U669" i="5"/>
  <c r="R669" i="5"/>
  <c r="O669" i="5"/>
  <c r="L669" i="5"/>
  <c r="I669" i="5"/>
  <c r="AE668" i="5"/>
  <c r="AD668" i="5"/>
  <c r="AC668" i="5"/>
  <c r="AH668" i="5" s="1"/>
  <c r="A668" i="5" s="1"/>
  <c r="AB668" i="5"/>
  <c r="X668" i="5"/>
  <c r="U668" i="5"/>
  <c r="R668" i="5"/>
  <c r="O668" i="5"/>
  <c r="L668" i="5"/>
  <c r="I668" i="5"/>
  <c r="AE667" i="5"/>
  <c r="AD667" i="5"/>
  <c r="AC667" i="5"/>
  <c r="AH667" i="5" s="1"/>
  <c r="A667" i="5" s="1"/>
  <c r="AB667" i="5"/>
  <c r="X667" i="5"/>
  <c r="U667" i="5"/>
  <c r="R667" i="5"/>
  <c r="O667" i="5"/>
  <c r="L667" i="5"/>
  <c r="I667" i="5"/>
  <c r="AE666" i="5"/>
  <c r="AD666" i="5"/>
  <c r="AC666" i="5"/>
  <c r="AB666" i="5"/>
  <c r="X666" i="5"/>
  <c r="U666" i="5"/>
  <c r="R666" i="5"/>
  <c r="O666" i="5"/>
  <c r="L666" i="5"/>
  <c r="I666" i="5"/>
  <c r="AE665" i="5"/>
  <c r="AD665" i="5"/>
  <c r="AC665" i="5"/>
  <c r="AH665" i="5" s="1"/>
  <c r="AB665" i="5"/>
  <c r="X665" i="5"/>
  <c r="U665" i="5"/>
  <c r="R665" i="5"/>
  <c r="O665" i="5"/>
  <c r="L665" i="5"/>
  <c r="I665" i="5"/>
  <c r="A665" i="5"/>
  <c r="AE664" i="5"/>
  <c r="AD664" i="5"/>
  <c r="AC664" i="5"/>
  <c r="AH664" i="5" s="1"/>
  <c r="A664" i="5" s="1"/>
  <c r="AB664" i="5"/>
  <c r="X664" i="5"/>
  <c r="U664" i="5"/>
  <c r="R664" i="5"/>
  <c r="O664" i="5"/>
  <c r="L664" i="5"/>
  <c r="I664" i="5"/>
  <c r="AE663" i="5"/>
  <c r="AD663" i="5"/>
  <c r="AC663" i="5"/>
  <c r="AH663" i="5" s="1"/>
  <c r="A663" i="5" s="1"/>
  <c r="AB663" i="5"/>
  <c r="X663" i="5"/>
  <c r="U663" i="5"/>
  <c r="R663" i="5"/>
  <c r="O663" i="5"/>
  <c r="L663" i="5"/>
  <c r="I663" i="5"/>
  <c r="AE662" i="5"/>
  <c r="AD662" i="5"/>
  <c r="AC662" i="5"/>
  <c r="AH662" i="5" s="1"/>
  <c r="A662" i="5" s="1"/>
  <c r="AB662" i="5"/>
  <c r="X662" i="5"/>
  <c r="U662" i="5"/>
  <c r="R662" i="5"/>
  <c r="O662" i="5"/>
  <c r="L662" i="5"/>
  <c r="I662" i="5"/>
  <c r="AE661" i="5"/>
  <c r="AD661" i="5"/>
  <c r="AC661" i="5"/>
  <c r="AB661" i="5"/>
  <c r="X661" i="5"/>
  <c r="U661" i="5"/>
  <c r="R661" i="5"/>
  <c r="O661" i="5"/>
  <c r="L661" i="5"/>
  <c r="I661" i="5"/>
  <c r="AE660" i="5"/>
  <c r="AD660" i="5"/>
  <c r="AC660" i="5"/>
  <c r="AH660" i="5" s="1"/>
  <c r="A660" i="5" s="1"/>
  <c r="AB660" i="5"/>
  <c r="X660" i="5"/>
  <c r="U660" i="5"/>
  <c r="R660" i="5"/>
  <c r="O660" i="5"/>
  <c r="L660" i="5"/>
  <c r="I660" i="5"/>
  <c r="AE659" i="5"/>
  <c r="AD659" i="5"/>
  <c r="AF659" i="5" s="1"/>
  <c r="AC659" i="5"/>
  <c r="AH659" i="5" s="1"/>
  <c r="A659" i="5" s="1"/>
  <c r="AB659" i="5"/>
  <c r="X659" i="5"/>
  <c r="U659" i="5"/>
  <c r="R659" i="5"/>
  <c r="O659" i="5"/>
  <c r="L659" i="5"/>
  <c r="I659" i="5"/>
  <c r="AE658" i="5"/>
  <c r="AD658" i="5"/>
  <c r="AC658" i="5"/>
  <c r="AB658" i="5"/>
  <c r="X658" i="5"/>
  <c r="U658" i="5"/>
  <c r="R658" i="5"/>
  <c r="O658" i="5"/>
  <c r="L658" i="5"/>
  <c r="I658" i="5"/>
  <c r="AE657" i="5"/>
  <c r="AD657" i="5"/>
  <c r="AC657" i="5"/>
  <c r="AH657" i="5" s="1"/>
  <c r="A657" i="5" s="1"/>
  <c r="AB657" i="5"/>
  <c r="X657" i="5"/>
  <c r="U657" i="5"/>
  <c r="R657" i="5"/>
  <c r="O657" i="5"/>
  <c r="L657" i="5"/>
  <c r="I657" i="5"/>
  <c r="AE656" i="5"/>
  <c r="AD656" i="5"/>
  <c r="AC656" i="5"/>
  <c r="AH656" i="5" s="1"/>
  <c r="A656" i="5" s="1"/>
  <c r="AB656" i="5"/>
  <c r="X656" i="5"/>
  <c r="U656" i="5"/>
  <c r="R656" i="5"/>
  <c r="O656" i="5"/>
  <c r="L656" i="5"/>
  <c r="I656" i="5"/>
  <c r="AE655" i="5"/>
  <c r="AD655" i="5"/>
  <c r="AC655" i="5"/>
  <c r="AH655" i="5" s="1"/>
  <c r="A655" i="5" s="1"/>
  <c r="AB655" i="5"/>
  <c r="X655" i="5"/>
  <c r="U655" i="5"/>
  <c r="R655" i="5"/>
  <c r="O655" i="5"/>
  <c r="L655" i="5"/>
  <c r="I655" i="5"/>
  <c r="AE654" i="5"/>
  <c r="AD654" i="5"/>
  <c r="AC654" i="5"/>
  <c r="AB654" i="5"/>
  <c r="X654" i="5"/>
  <c r="U654" i="5"/>
  <c r="R654" i="5"/>
  <c r="O654" i="5"/>
  <c r="L654" i="5"/>
  <c r="I654" i="5"/>
  <c r="AE653" i="5"/>
  <c r="AD653" i="5"/>
  <c r="AC653" i="5"/>
  <c r="AH653" i="5" s="1"/>
  <c r="AB653" i="5"/>
  <c r="X653" i="5"/>
  <c r="U653" i="5"/>
  <c r="R653" i="5"/>
  <c r="O653" i="5"/>
  <c r="L653" i="5"/>
  <c r="I653" i="5"/>
  <c r="A653" i="5"/>
  <c r="AE652" i="5"/>
  <c r="AD652" i="5"/>
  <c r="AC652" i="5"/>
  <c r="AH652" i="5" s="1"/>
  <c r="A652" i="5" s="1"/>
  <c r="AB652" i="5"/>
  <c r="X652" i="5"/>
  <c r="U652" i="5"/>
  <c r="R652" i="5"/>
  <c r="O652" i="5"/>
  <c r="L652" i="5"/>
  <c r="I652" i="5"/>
  <c r="AE651" i="5"/>
  <c r="AD651" i="5"/>
  <c r="AF651" i="5" s="1"/>
  <c r="AC651" i="5"/>
  <c r="AH651" i="5" s="1"/>
  <c r="A651" i="5" s="1"/>
  <c r="AB651" i="5"/>
  <c r="X651" i="5"/>
  <c r="U651" i="5"/>
  <c r="R651" i="5"/>
  <c r="O651" i="5"/>
  <c r="L651" i="5"/>
  <c r="I651" i="5"/>
  <c r="AE650" i="5"/>
  <c r="AD650" i="5"/>
  <c r="AC650" i="5"/>
  <c r="AB650" i="5"/>
  <c r="X650" i="5"/>
  <c r="U650" i="5"/>
  <c r="R650" i="5"/>
  <c r="O650" i="5"/>
  <c r="L650" i="5"/>
  <c r="I650" i="5"/>
  <c r="AE649" i="5"/>
  <c r="AD649" i="5"/>
  <c r="AC649" i="5"/>
  <c r="AH649" i="5" s="1"/>
  <c r="AB649" i="5"/>
  <c r="X649" i="5"/>
  <c r="U649" i="5"/>
  <c r="R649" i="5"/>
  <c r="O649" i="5"/>
  <c r="L649" i="5"/>
  <c r="I649" i="5"/>
  <c r="A649" i="5"/>
  <c r="AE648" i="5"/>
  <c r="AD648" i="5"/>
  <c r="AC648" i="5"/>
  <c r="AH648" i="5" s="1"/>
  <c r="A648" i="5" s="1"/>
  <c r="AB648" i="5"/>
  <c r="X648" i="5"/>
  <c r="U648" i="5"/>
  <c r="R648" i="5"/>
  <c r="O648" i="5"/>
  <c r="L648" i="5"/>
  <c r="I648" i="5"/>
  <c r="AE647" i="5"/>
  <c r="AD647" i="5"/>
  <c r="AC647" i="5"/>
  <c r="AH647" i="5" s="1"/>
  <c r="A647" i="5" s="1"/>
  <c r="AB647" i="5"/>
  <c r="X647" i="5"/>
  <c r="U647" i="5"/>
  <c r="R647" i="5"/>
  <c r="O647" i="5"/>
  <c r="L647" i="5"/>
  <c r="I647" i="5"/>
  <c r="AE646" i="5"/>
  <c r="AD646" i="5"/>
  <c r="AC646" i="5"/>
  <c r="AH646" i="5" s="1"/>
  <c r="A646" i="5" s="1"/>
  <c r="AB646" i="5"/>
  <c r="X646" i="5"/>
  <c r="U646" i="5"/>
  <c r="R646" i="5"/>
  <c r="O646" i="5"/>
  <c r="L646" i="5"/>
  <c r="I646" i="5"/>
  <c r="AE645" i="5"/>
  <c r="AD645" i="5"/>
  <c r="AC645" i="5"/>
  <c r="AH645" i="5" s="1"/>
  <c r="AB645" i="5"/>
  <c r="X645" i="5"/>
  <c r="U645" i="5"/>
  <c r="R645" i="5"/>
  <c r="O645" i="5"/>
  <c r="L645" i="5"/>
  <c r="I645" i="5"/>
  <c r="A645" i="5"/>
  <c r="AE644" i="5"/>
  <c r="AD644" i="5"/>
  <c r="AC644" i="5"/>
  <c r="AH644" i="5" s="1"/>
  <c r="A644" i="5" s="1"/>
  <c r="AB644" i="5"/>
  <c r="X644" i="5"/>
  <c r="U644" i="5"/>
  <c r="R644" i="5"/>
  <c r="O644" i="5"/>
  <c r="L644" i="5"/>
  <c r="I644" i="5"/>
  <c r="AE643" i="5"/>
  <c r="AD643" i="5"/>
  <c r="AF643" i="5" s="1"/>
  <c r="AC643" i="5"/>
  <c r="AH643" i="5" s="1"/>
  <c r="A643" i="5" s="1"/>
  <c r="AB643" i="5"/>
  <c r="X643" i="5"/>
  <c r="U643" i="5"/>
  <c r="R643" i="5"/>
  <c r="O643" i="5"/>
  <c r="L643" i="5"/>
  <c r="I643" i="5"/>
  <c r="AE642" i="5"/>
  <c r="AD642" i="5"/>
  <c r="AF642" i="5" s="1"/>
  <c r="AC642" i="5"/>
  <c r="AB642" i="5"/>
  <c r="X642" i="5"/>
  <c r="U642" i="5"/>
  <c r="R642" i="5"/>
  <c r="O642" i="5"/>
  <c r="L642" i="5"/>
  <c r="I642" i="5"/>
  <c r="AE641" i="5"/>
  <c r="AD641" i="5"/>
  <c r="AC641" i="5"/>
  <c r="AH641" i="5" s="1"/>
  <c r="AB641" i="5"/>
  <c r="X641" i="5"/>
  <c r="U641" i="5"/>
  <c r="R641" i="5"/>
  <c r="O641" i="5"/>
  <c r="L641" i="5"/>
  <c r="I641" i="5"/>
  <c r="A641" i="5"/>
  <c r="AE640" i="5"/>
  <c r="AD640" i="5"/>
  <c r="AC640" i="5"/>
  <c r="AH640" i="5" s="1"/>
  <c r="A640" i="5" s="1"/>
  <c r="AB640" i="5"/>
  <c r="X640" i="5"/>
  <c r="U640" i="5"/>
  <c r="R640" i="5"/>
  <c r="O640" i="5"/>
  <c r="L640" i="5"/>
  <c r="I640" i="5"/>
  <c r="AE639" i="5"/>
  <c r="AD639" i="5"/>
  <c r="AF639" i="5" s="1"/>
  <c r="AC639" i="5"/>
  <c r="AH639" i="5" s="1"/>
  <c r="A639" i="5" s="1"/>
  <c r="AB639" i="5"/>
  <c r="X639" i="5"/>
  <c r="U639" i="5"/>
  <c r="R639" i="5"/>
  <c r="O639" i="5"/>
  <c r="L639" i="5"/>
  <c r="I639" i="5"/>
  <c r="AE638" i="5"/>
  <c r="AD638" i="5"/>
  <c r="AC638" i="5"/>
  <c r="AH638" i="5" s="1"/>
  <c r="A638" i="5" s="1"/>
  <c r="AB638" i="5"/>
  <c r="X638" i="5"/>
  <c r="U638" i="5"/>
  <c r="R638" i="5"/>
  <c r="O638" i="5"/>
  <c r="L638" i="5"/>
  <c r="I638" i="5"/>
  <c r="AE637" i="5"/>
  <c r="AD637" i="5"/>
  <c r="AC637" i="5"/>
  <c r="AH637" i="5" s="1"/>
  <c r="A637" i="5" s="1"/>
  <c r="AB637" i="5"/>
  <c r="X637" i="5"/>
  <c r="U637" i="5"/>
  <c r="R637" i="5"/>
  <c r="O637" i="5"/>
  <c r="L637" i="5"/>
  <c r="I637" i="5"/>
  <c r="AE636" i="5"/>
  <c r="AD636" i="5"/>
  <c r="AC636" i="5"/>
  <c r="AH636" i="5" s="1"/>
  <c r="A636" i="5" s="1"/>
  <c r="AB636" i="5"/>
  <c r="X636" i="5"/>
  <c r="U636" i="5"/>
  <c r="R636" i="5"/>
  <c r="O636" i="5"/>
  <c r="L636" i="5"/>
  <c r="I636" i="5"/>
  <c r="AE635" i="5"/>
  <c r="AD635" i="5"/>
  <c r="AC635" i="5"/>
  <c r="AH635" i="5" s="1"/>
  <c r="A635" i="5" s="1"/>
  <c r="AB635" i="5"/>
  <c r="X635" i="5"/>
  <c r="U635" i="5"/>
  <c r="R635" i="5"/>
  <c r="O635" i="5"/>
  <c r="L635" i="5"/>
  <c r="I635" i="5"/>
  <c r="AE634" i="5"/>
  <c r="AD634" i="5"/>
  <c r="AC634" i="5"/>
  <c r="AB634" i="5"/>
  <c r="X634" i="5"/>
  <c r="U634" i="5"/>
  <c r="R634" i="5"/>
  <c r="O634" i="5"/>
  <c r="L634" i="5"/>
  <c r="I634" i="5"/>
  <c r="AE633" i="5"/>
  <c r="AD633" i="5"/>
  <c r="AC633" i="5"/>
  <c r="AB633" i="5"/>
  <c r="X633" i="5"/>
  <c r="U633" i="5"/>
  <c r="R633" i="5"/>
  <c r="O633" i="5"/>
  <c r="L633" i="5"/>
  <c r="I633" i="5"/>
  <c r="AE632" i="5"/>
  <c r="AD632" i="5"/>
  <c r="AC632" i="5"/>
  <c r="AH632" i="5" s="1"/>
  <c r="A632" i="5" s="1"/>
  <c r="AB632" i="5"/>
  <c r="X632" i="5"/>
  <c r="U632" i="5"/>
  <c r="R632" i="5"/>
  <c r="O632" i="5"/>
  <c r="L632" i="5"/>
  <c r="I632" i="5"/>
  <c r="AE631" i="5"/>
  <c r="AD631" i="5"/>
  <c r="AC631" i="5"/>
  <c r="AH631" i="5" s="1"/>
  <c r="A631" i="5" s="1"/>
  <c r="AB631" i="5"/>
  <c r="X631" i="5"/>
  <c r="U631" i="5"/>
  <c r="R631" i="5"/>
  <c r="O631" i="5"/>
  <c r="L631" i="5"/>
  <c r="I631" i="5"/>
  <c r="AE630" i="5"/>
  <c r="AD630" i="5"/>
  <c r="AC630" i="5"/>
  <c r="AH630" i="5" s="1"/>
  <c r="A630" i="5" s="1"/>
  <c r="AB630" i="5"/>
  <c r="X630" i="5"/>
  <c r="U630" i="5"/>
  <c r="R630" i="5"/>
  <c r="O630" i="5"/>
  <c r="L630" i="5"/>
  <c r="I630" i="5"/>
  <c r="AE629" i="5"/>
  <c r="AD629" i="5"/>
  <c r="AC629" i="5"/>
  <c r="AH629" i="5" s="1"/>
  <c r="AB629" i="5"/>
  <c r="X629" i="5"/>
  <c r="U629" i="5"/>
  <c r="R629" i="5"/>
  <c r="O629" i="5"/>
  <c r="L629" i="5"/>
  <c r="I629" i="5"/>
  <c r="A629" i="5"/>
  <c r="AE628" i="5"/>
  <c r="AD628" i="5"/>
  <c r="AC628" i="5"/>
  <c r="AH628" i="5" s="1"/>
  <c r="A628" i="5" s="1"/>
  <c r="AB628" i="5"/>
  <c r="X628" i="5"/>
  <c r="U628" i="5"/>
  <c r="R628" i="5"/>
  <c r="O628" i="5"/>
  <c r="L628" i="5"/>
  <c r="I628" i="5"/>
  <c r="AE627" i="5"/>
  <c r="AD627" i="5"/>
  <c r="AF627" i="5" s="1"/>
  <c r="AC627" i="5"/>
  <c r="AH627" i="5" s="1"/>
  <c r="A627" i="5" s="1"/>
  <c r="AB627" i="5"/>
  <c r="X627" i="5"/>
  <c r="U627" i="5"/>
  <c r="R627" i="5"/>
  <c r="O627" i="5"/>
  <c r="L627" i="5"/>
  <c r="I627" i="5"/>
  <c r="AE626" i="5"/>
  <c r="AD626" i="5"/>
  <c r="AC626" i="5"/>
  <c r="AB626" i="5"/>
  <c r="X626" i="5"/>
  <c r="U626" i="5"/>
  <c r="R626" i="5"/>
  <c r="O626" i="5"/>
  <c r="L626" i="5"/>
  <c r="I626" i="5"/>
  <c r="AI625" i="5"/>
  <c r="AE625" i="5"/>
  <c r="AD625" i="5"/>
  <c r="AC625" i="5"/>
  <c r="AH625" i="5" s="1"/>
  <c r="AB625" i="5"/>
  <c r="X625" i="5"/>
  <c r="U625" i="5"/>
  <c r="R625" i="5"/>
  <c r="O625" i="5"/>
  <c r="L625" i="5"/>
  <c r="I625" i="5"/>
  <c r="A625" i="5"/>
  <c r="AE624" i="5"/>
  <c r="AD624" i="5"/>
  <c r="AC624" i="5"/>
  <c r="AH624" i="5" s="1"/>
  <c r="A624" i="5" s="1"/>
  <c r="AB624" i="5"/>
  <c r="X624" i="5"/>
  <c r="U624" i="5"/>
  <c r="R624" i="5"/>
  <c r="O624" i="5"/>
  <c r="L624" i="5"/>
  <c r="I624" i="5"/>
  <c r="AE623" i="5"/>
  <c r="AD623" i="5"/>
  <c r="AC623" i="5"/>
  <c r="AH623" i="5" s="1"/>
  <c r="A623" i="5" s="1"/>
  <c r="AB623" i="5"/>
  <c r="X623" i="5"/>
  <c r="U623" i="5"/>
  <c r="R623" i="5"/>
  <c r="O623" i="5"/>
  <c r="L623" i="5"/>
  <c r="I623" i="5"/>
  <c r="AE622" i="5"/>
  <c r="AD622" i="5"/>
  <c r="AC622" i="5"/>
  <c r="AB622" i="5"/>
  <c r="X622" i="5"/>
  <c r="U622" i="5"/>
  <c r="R622" i="5"/>
  <c r="O622" i="5"/>
  <c r="L622" i="5"/>
  <c r="I622" i="5"/>
  <c r="AE621" i="5"/>
  <c r="AD621" i="5"/>
  <c r="AC621" i="5"/>
  <c r="AH621" i="5" s="1"/>
  <c r="AB621" i="5"/>
  <c r="X621" i="5"/>
  <c r="U621" i="5"/>
  <c r="R621" i="5"/>
  <c r="O621" i="5"/>
  <c r="L621" i="5"/>
  <c r="I621" i="5"/>
  <c r="A621" i="5"/>
  <c r="AE620" i="5"/>
  <c r="AD620" i="5"/>
  <c r="AC620" i="5"/>
  <c r="AH620" i="5" s="1"/>
  <c r="A620" i="5" s="1"/>
  <c r="AB620" i="5"/>
  <c r="X620" i="5"/>
  <c r="U620" i="5"/>
  <c r="R620" i="5"/>
  <c r="O620" i="5"/>
  <c r="L620" i="5"/>
  <c r="I620" i="5"/>
  <c r="AE619" i="5"/>
  <c r="AD619" i="5"/>
  <c r="AC619" i="5"/>
  <c r="AH619" i="5" s="1"/>
  <c r="A619" i="5" s="1"/>
  <c r="AB619" i="5"/>
  <c r="X619" i="5"/>
  <c r="U619" i="5"/>
  <c r="R619" i="5"/>
  <c r="O619" i="5"/>
  <c r="L619" i="5"/>
  <c r="I619" i="5"/>
  <c r="AE618" i="5"/>
  <c r="AD618" i="5"/>
  <c r="AC618" i="5"/>
  <c r="AB618" i="5"/>
  <c r="X618" i="5"/>
  <c r="U618" i="5"/>
  <c r="R618" i="5"/>
  <c r="O618" i="5"/>
  <c r="L618" i="5"/>
  <c r="I618" i="5"/>
  <c r="AE617" i="5"/>
  <c r="AD617" i="5"/>
  <c r="AC617" i="5"/>
  <c r="AB617" i="5"/>
  <c r="X617" i="5"/>
  <c r="U617" i="5"/>
  <c r="R617" i="5"/>
  <c r="O617" i="5"/>
  <c r="L617" i="5"/>
  <c r="I617" i="5"/>
  <c r="AE616" i="5"/>
  <c r="AD616" i="5"/>
  <c r="AC616" i="5"/>
  <c r="AH616" i="5" s="1"/>
  <c r="A616" i="5" s="1"/>
  <c r="AB616" i="5"/>
  <c r="X616" i="5"/>
  <c r="U616" i="5"/>
  <c r="R616" i="5"/>
  <c r="O616" i="5"/>
  <c r="L616" i="5"/>
  <c r="I616" i="5"/>
  <c r="AE615" i="5"/>
  <c r="AD615" i="5"/>
  <c r="AC615" i="5"/>
  <c r="AH615" i="5" s="1"/>
  <c r="A615" i="5" s="1"/>
  <c r="AB615" i="5"/>
  <c r="X615" i="5"/>
  <c r="U615" i="5"/>
  <c r="R615" i="5"/>
  <c r="O615" i="5"/>
  <c r="L615" i="5"/>
  <c r="I615" i="5"/>
  <c r="AE614" i="5"/>
  <c r="AD614" i="5"/>
  <c r="AC614" i="5"/>
  <c r="AH614" i="5" s="1"/>
  <c r="A614" i="5" s="1"/>
  <c r="AB614" i="5"/>
  <c r="X614" i="5"/>
  <c r="U614" i="5"/>
  <c r="R614" i="5"/>
  <c r="O614" i="5"/>
  <c r="L614" i="5"/>
  <c r="I614" i="5"/>
  <c r="AE613" i="5"/>
  <c r="AD613" i="5"/>
  <c r="AC613" i="5"/>
  <c r="AH613" i="5" s="1"/>
  <c r="AB613" i="5"/>
  <c r="X613" i="5"/>
  <c r="U613" i="5"/>
  <c r="R613" i="5"/>
  <c r="O613" i="5"/>
  <c r="L613" i="5"/>
  <c r="I613" i="5"/>
  <c r="A613" i="5"/>
  <c r="AE612" i="5"/>
  <c r="AD612" i="5"/>
  <c r="AC612" i="5"/>
  <c r="AH612" i="5" s="1"/>
  <c r="A612" i="5" s="1"/>
  <c r="AB612" i="5"/>
  <c r="X612" i="5"/>
  <c r="U612" i="5"/>
  <c r="R612" i="5"/>
  <c r="O612" i="5"/>
  <c r="L612" i="5"/>
  <c r="I612" i="5"/>
  <c r="AE611" i="5"/>
  <c r="AD611" i="5"/>
  <c r="AC611" i="5"/>
  <c r="AH611" i="5" s="1"/>
  <c r="A611" i="5" s="1"/>
  <c r="AB611" i="5"/>
  <c r="X611" i="5"/>
  <c r="U611" i="5"/>
  <c r="R611" i="5"/>
  <c r="O611" i="5"/>
  <c r="L611" i="5"/>
  <c r="I611" i="5"/>
  <c r="AE610" i="5"/>
  <c r="AD610" i="5"/>
  <c r="AC610" i="5"/>
  <c r="AB610" i="5"/>
  <c r="X610" i="5"/>
  <c r="U610" i="5"/>
  <c r="R610" i="5"/>
  <c r="O610" i="5"/>
  <c r="L610" i="5"/>
  <c r="I610" i="5"/>
  <c r="AE609" i="5"/>
  <c r="AD609" i="5"/>
  <c r="AC609" i="5"/>
  <c r="AH609" i="5" s="1"/>
  <c r="A609" i="5" s="1"/>
  <c r="AB609" i="5"/>
  <c r="X609" i="5"/>
  <c r="U609" i="5"/>
  <c r="R609" i="5"/>
  <c r="O609" i="5"/>
  <c r="L609" i="5"/>
  <c r="I609" i="5"/>
  <c r="AE608" i="5"/>
  <c r="AD608" i="5"/>
  <c r="AC608" i="5"/>
  <c r="AH608" i="5" s="1"/>
  <c r="A608" i="5" s="1"/>
  <c r="AB608" i="5"/>
  <c r="X608" i="5"/>
  <c r="U608" i="5"/>
  <c r="R608" i="5"/>
  <c r="O608" i="5"/>
  <c r="L608" i="5"/>
  <c r="I608" i="5"/>
  <c r="AE607" i="5"/>
  <c r="AD607" i="5"/>
  <c r="AC607" i="5"/>
  <c r="AH607" i="5" s="1"/>
  <c r="A607" i="5" s="1"/>
  <c r="AB607" i="5"/>
  <c r="X607" i="5"/>
  <c r="U607" i="5"/>
  <c r="R607" i="5"/>
  <c r="O607" i="5"/>
  <c r="L607" i="5"/>
  <c r="I607" i="5"/>
  <c r="AE606" i="5"/>
  <c r="AD606" i="5"/>
  <c r="AC606" i="5"/>
  <c r="AH606" i="5" s="1"/>
  <c r="A606" i="5" s="1"/>
  <c r="AB606" i="5"/>
  <c r="X606" i="5"/>
  <c r="U606" i="5"/>
  <c r="R606" i="5"/>
  <c r="O606" i="5"/>
  <c r="L606" i="5"/>
  <c r="I606" i="5"/>
  <c r="AE605" i="5"/>
  <c r="AD605" i="5"/>
  <c r="AC605" i="5"/>
  <c r="AH605" i="5" s="1"/>
  <c r="AB605" i="5"/>
  <c r="X605" i="5"/>
  <c r="U605" i="5"/>
  <c r="R605" i="5"/>
  <c r="O605" i="5"/>
  <c r="L605" i="5"/>
  <c r="I605" i="5"/>
  <c r="A605" i="5"/>
  <c r="AE604" i="5"/>
  <c r="AD604" i="5"/>
  <c r="AC604" i="5"/>
  <c r="AH604" i="5" s="1"/>
  <c r="A604" i="5" s="1"/>
  <c r="AB604" i="5"/>
  <c r="X604" i="5"/>
  <c r="U604" i="5"/>
  <c r="R604" i="5"/>
  <c r="O604" i="5"/>
  <c r="L604" i="5"/>
  <c r="I604" i="5"/>
  <c r="AE603" i="5"/>
  <c r="AD603" i="5"/>
  <c r="AC603" i="5"/>
  <c r="AH603" i="5" s="1"/>
  <c r="A603" i="5" s="1"/>
  <c r="AB603" i="5"/>
  <c r="X603" i="5"/>
  <c r="U603" i="5"/>
  <c r="R603" i="5"/>
  <c r="O603" i="5"/>
  <c r="L603" i="5"/>
  <c r="I603" i="5"/>
  <c r="AE602" i="5"/>
  <c r="AD602" i="5"/>
  <c r="AC602" i="5"/>
  <c r="AB602" i="5"/>
  <c r="X602" i="5"/>
  <c r="U602" i="5"/>
  <c r="R602" i="5"/>
  <c r="O602" i="5"/>
  <c r="L602" i="5"/>
  <c r="I602" i="5"/>
  <c r="AE601" i="5"/>
  <c r="AD601" i="5"/>
  <c r="AC601" i="5"/>
  <c r="AB601" i="5"/>
  <c r="X601" i="5"/>
  <c r="U601" i="5"/>
  <c r="R601" i="5"/>
  <c r="O601" i="5"/>
  <c r="L601" i="5"/>
  <c r="I601" i="5"/>
  <c r="AE600" i="5"/>
  <c r="AD600" i="5"/>
  <c r="AC600" i="5"/>
  <c r="AH600" i="5" s="1"/>
  <c r="A600" i="5" s="1"/>
  <c r="AB600" i="5"/>
  <c r="X600" i="5"/>
  <c r="U600" i="5"/>
  <c r="R600" i="5"/>
  <c r="O600" i="5"/>
  <c r="L600" i="5"/>
  <c r="I600" i="5"/>
  <c r="AE599" i="5"/>
  <c r="AD599" i="5"/>
  <c r="AC599" i="5"/>
  <c r="AH599" i="5" s="1"/>
  <c r="A599" i="5" s="1"/>
  <c r="AB599" i="5"/>
  <c r="X599" i="5"/>
  <c r="U599" i="5"/>
  <c r="R599" i="5"/>
  <c r="O599" i="5"/>
  <c r="L599" i="5"/>
  <c r="I599" i="5"/>
  <c r="AE598" i="5"/>
  <c r="AD598" i="5"/>
  <c r="AC598" i="5"/>
  <c r="AH598" i="5" s="1"/>
  <c r="A598" i="5" s="1"/>
  <c r="AB598" i="5"/>
  <c r="X598" i="5"/>
  <c r="U598" i="5"/>
  <c r="R598" i="5"/>
  <c r="O598" i="5"/>
  <c r="L598" i="5"/>
  <c r="I598" i="5"/>
  <c r="AE597" i="5"/>
  <c r="AD597" i="5"/>
  <c r="AC597" i="5"/>
  <c r="AH597" i="5" s="1"/>
  <c r="AB597" i="5"/>
  <c r="X597" i="5"/>
  <c r="U597" i="5"/>
  <c r="R597" i="5"/>
  <c r="O597" i="5"/>
  <c r="L597" i="5"/>
  <c r="I597" i="5"/>
  <c r="A597" i="5"/>
  <c r="AE596" i="5"/>
  <c r="AD596" i="5"/>
  <c r="AC596" i="5"/>
  <c r="AH596" i="5" s="1"/>
  <c r="A596" i="5" s="1"/>
  <c r="AB596" i="5"/>
  <c r="X596" i="5"/>
  <c r="U596" i="5"/>
  <c r="R596" i="5"/>
  <c r="O596" i="5"/>
  <c r="L596" i="5"/>
  <c r="I596" i="5"/>
  <c r="AE595" i="5"/>
  <c r="AD595" i="5"/>
  <c r="AF595" i="5" s="1"/>
  <c r="AC595" i="5"/>
  <c r="AH595" i="5" s="1"/>
  <c r="A595" i="5" s="1"/>
  <c r="AB595" i="5"/>
  <c r="X595" i="5"/>
  <c r="U595" i="5"/>
  <c r="R595" i="5"/>
  <c r="O595" i="5"/>
  <c r="L595" i="5"/>
  <c r="I595" i="5"/>
  <c r="AE594" i="5"/>
  <c r="AD594" i="5"/>
  <c r="AC594" i="5"/>
  <c r="AB594" i="5"/>
  <c r="X594" i="5"/>
  <c r="U594" i="5"/>
  <c r="R594" i="5"/>
  <c r="O594" i="5"/>
  <c r="L594" i="5"/>
  <c r="I594" i="5"/>
  <c r="AE593" i="5"/>
  <c r="AD593" i="5"/>
  <c r="AC593" i="5"/>
  <c r="AH593" i="5" s="1"/>
  <c r="AB593" i="5"/>
  <c r="X593" i="5"/>
  <c r="U593" i="5"/>
  <c r="R593" i="5"/>
  <c r="O593" i="5"/>
  <c r="L593" i="5"/>
  <c r="I593" i="5"/>
  <c r="A593" i="5"/>
  <c r="AE592" i="5"/>
  <c r="AD592" i="5"/>
  <c r="AC592" i="5"/>
  <c r="AH592" i="5" s="1"/>
  <c r="A592" i="5" s="1"/>
  <c r="AB592" i="5"/>
  <c r="X592" i="5"/>
  <c r="U592" i="5"/>
  <c r="R592" i="5"/>
  <c r="O592" i="5"/>
  <c r="L592" i="5"/>
  <c r="I592" i="5"/>
  <c r="AE591" i="5"/>
  <c r="AD591" i="5"/>
  <c r="AC591" i="5"/>
  <c r="AH591" i="5" s="1"/>
  <c r="A591" i="5" s="1"/>
  <c r="AB591" i="5"/>
  <c r="X591" i="5"/>
  <c r="U591" i="5"/>
  <c r="R591" i="5"/>
  <c r="O591" i="5"/>
  <c r="L591" i="5"/>
  <c r="I591" i="5"/>
  <c r="AE590" i="5"/>
  <c r="AD590" i="5"/>
  <c r="AC590" i="5"/>
  <c r="AB590" i="5"/>
  <c r="X590" i="5"/>
  <c r="U590" i="5"/>
  <c r="R590" i="5"/>
  <c r="O590" i="5"/>
  <c r="L590" i="5"/>
  <c r="I590" i="5"/>
  <c r="AE589" i="5"/>
  <c r="AD589" i="5"/>
  <c r="AC589" i="5"/>
  <c r="AH589" i="5" s="1"/>
  <c r="A589" i="5" s="1"/>
  <c r="AB589" i="5"/>
  <c r="X589" i="5"/>
  <c r="U589" i="5"/>
  <c r="R589" i="5"/>
  <c r="O589" i="5"/>
  <c r="L589" i="5"/>
  <c r="I589" i="5"/>
  <c r="AE588" i="5"/>
  <c r="AD588" i="5"/>
  <c r="AC588" i="5"/>
  <c r="AH588" i="5" s="1"/>
  <c r="A588" i="5" s="1"/>
  <c r="AB588" i="5"/>
  <c r="X588" i="5"/>
  <c r="U588" i="5"/>
  <c r="R588" i="5"/>
  <c r="O588" i="5"/>
  <c r="L588" i="5"/>
  <c r="I588" i="5"/>
  <c r="AE587" i="5"/>
  <c r="AD587" i="5"/>
  <c r="AC587" i="5"/>
  <c r="AH587" i="5" s="1"/>
  <c r="A587" i="5" s="1"/>
  <c r="AB587" i="5"/>
  <c r="X587" i="5"/>
  <c r="U587" i="5"/>
  <c r="R587" i="5"/>
  <c r="O587" i="5"/>
  <c r="L587" i="5"/>
  <c r="I587" i="5"/>
  <c r="AE586" i="5"/>
  <c r="AD586" i="5"/>
  <c r="AC586" i="5"/>
  <c r="AB586" i="5"/>
  <c r="X586" i="5"/>
  <c r="U586" i="5"/>
  <c r="R586" i="5"/>
  <c r="O586" i="5"/>
  <c r="L586" i="5"/>
  <c r="I586" i="5"/>
  <c r="AE585" i="5"/>
  <c r="AD585" i="5"/>
  <c r="AC585" i="5"/>
  <c r="AB585" i="5"/>
  <c r="X585" i="5"/>
  <c r="U585" i="5"/>
  <c r="R585" i="5"/>
  <c r="O585" i="5"/>
  <c r="L585" i="5"/>
  <c r="I585" i="5"/>
  <c r="AE584" i="5"/>
  <c r="AD584" i="5"/>
  <c r="AC584" i="5"/>
  <c r="AH584" i="5" s="1"/>
  <c r="A584" i="5" s="1"/>
  <c r="AB584" i="5"/>
  <c r="X584" i="5"/>
  <c r="U584" i="5"/>
  <c r="R584" i="5"/>
  <c r="O584" i="5"/>
  <c r="L584" i="5"/>
  <c r="I584" i="5"/>
  <c r="AE583" i="5"/>
  <c r="AD583" i="5"/>
  <c r="AC583" i="5"/>
  <c r="AH583" i="5" s="1"/>
  <c r="A583" i="5" s="1"/>
  <c r="AB583" i="5"/>
  <c r="X583" i="5"/>
  <c r="U583" i="5"/>
  <c r="R583" i="5"/>
  <c r="O583" i="5"/>
  <c r="L583" i="5"/>
  <c r="I583" i="5"/>
  <c r="AE582" i="5"/>
  <c r="AD582" i="5"/>
  <c r="AC582" i="5"/>
  <c r="AH582" i="5" s="1"/>
  <c r="A582" i="5" s="1"/>
  <c r="AB582" i="5"/>
  <c r="X582" i="5"/>
  <c r="U582" i="5"/>
  <c r="R582" i="5"/>
  <c r="O582" i="5"/>
  <c r="L582" i="5"/>
  <c r="I582" i="5"/>
  <c r="AE581" i="5"/>
  <c r="AD581" i="5"/>
  <c r="AC581" i="5"/>
  <c r="AH581" i="5" s="1"/>
  <c r="AB581" i="5"/>
  <c r="X581" i="5"/>
  <c r="U581" i="5"/>
  <c r="R581" i="5"/>
  <c r="O581" i="5"/>
  <c r="L581" i="5"/>
  <c r="I581" i="5"/>
  <c r="A581" i="5"/>
  <c r="AE580" i="5"/>
  <c r="AD580" i="5"/>
  <c r="AC580" i="5"/>
  <c r="AH580" i="5" s="1"/>
  <c r="A580" i="5" s="1"/>
  <c r="AB580" i="5"/>
  <c r="X580" i="5"/>
  <c r="U580" i="5"/>
  <c r="R580" i="5"/>
  <c r="O580" i="5"/>
  <c r="L580" i="5"/>
  <c r="I580" i="5"/>
  <c r="AE579" i="5"/>
  <c r="AD579" i="5"/>
  <c r="AF579" i="5" s="1"/>
  <c r="AC579" i="5"/>
  <c r="AH579" i="5" s="1"/>
  <c r="A579" i="5" s="1"/>
  <c r="AB579" i="5"/>
  <c r="X579" i="5"/>
  <c r="U579" i="5"/>
  <c r="R579" i="5"/>
  <c r="O579" i="5"/>
  <c r="L579" i="5"/>
  <c r="I579" i="5"/>
  <c r="AE578" i="5"/>
  <c r="AD578" i="5"/>
  <c r="AF578" i="5" s="1"/>
  <c r="AC578" i="5"/>
  <c r="AB578" i="5"/>
  <c r="X578" i="5"/>
  <c r="U578" i="5"/>
  <c r="R578" i="5"/>
  <c r="O578" i="5"/>
  <c r="L578" i="5"/>
  <c r="I578" i="5"/>
  <c r="AI577" i="5"/>
  <c r="AE577" i="5"/>
  <c r="AD577" i="5"/>
  <c r="AC577" i="5"/>
  <c r="AH577" i="5" s="1"/>
  <c r="AB577" i="5"/>
  <c r="X577" i="5"/>
  <c r="U577" i="5"/>
  <c r="R577" i="5"/>
  <c r="O577" i="5"/>
  <c r="L577" i="5"/>
  <c r="I577" i="5"/>
  <c r="A577" i="5"/>
  <c r="AE576" i="5"/>
  <c r="AD576" i="5"/>
  <c r="AC576" i="5"/>
  <c r="AH576" i="5" s="1"/>
  <c r="A576" i="5" s="1"/>
  <c r="AB576" i="5"/>
  <c r="X576" i="5"/>
  <c r="U576" i="5"/>
  <c r="R576" i="5"/>
  <c r="O576" i="5"/>
  <c r="L576" i="5"/>
  <c r="I576" i="5"/>
  <c r="AE575" i="5"/>
  <c r="AD575" i="5"/>
  <c r="AF575" i="5" s="1"/>
  <c r="AC575" i="5"/>
  <c r="AH575" i="5" s="1"/>
  <c r="A575" i="5" s="1"/>
  <c r="AB575" i="5"/>
  <c r="X575" i="5"/>
  <c r="U575" i="5"/>
  <c r="R575" i="5"/>
  <c r="O575" i="5"/>
  <c r="L575" i="5"/>
  <c r="I575" i="5"/>
  <c r="AI574" i="5"/>
  <c r="AE574" i="5"/>
  <c r="AD574" i="5"/>
  <c r="AC574" i="5"/>
  <c r="AH574" i="5" s="1"/>
  <c r="A574" i="5" s="1"/>
  <c r="AB574" i="5"/>
  <c r="X574" i="5"/>
  <c r="U574" i="5"/>
  <c r="R574" i="5"/>
  <c r="O574" i="5"/>
  <c r="L574" i="5"/>
  <c r="I574" i="5"/>
  <c r="AE573" i="5"/>
  <c r="AD573" i="5"/>
  <c r="AC573" i="5"/>
  <c r="AH573" i="5" s="1"/>
  <c r="AB573" i="5"/>
  <c r="X573" i="5"/>
  <c r="U573" i="5"/>
  <c r="R573" i="5"/>
  <c r="O573" i="5"/>
  <c r="L573" i="5"/>
  <c r="I573" i="5"/>
  <c r="A573" i="5"/>
  <c r="AE572" i="5"/>
  <c r="AD572" i="5"/>
  <c r="AC572" i="5"/>
  <c r="AH572" i="5" s="1"/>
  <c r="A572" i="5" s="1"/>
  <c r="AB572" i="5"/>
  <c r="X572" i="5"/>
  <c r="U572" i="5"/>
  <c r="R572" i="5"/>
  <c r="O572" i="5"/>
  <c r="L572" i="5"/>
  <c r="I572" i="5"/>
  <c r="AE571" i="5"/>
  <c r="AD571" i="5"/>
  <c r="AF571" i="5" s="1"/>
  <c r="AC571" i="5"/>
  <c r="AH571" i="5" s="1"/>
  <c r="A571" i="5" s="1"/>
  <c r="AB571" i="5"/>
  <c r="X571" i="5"/>
  <c r="U571" i="5"/>
  <c r="R571" i="5"/>
  <c r="O571" i="5"/>
  <c r="L571" i="5"/>
  <c r="I571" i="5"/>
  <c r="AE570" i="5"/>
  <c r="AD570" i="5"/>
  <c r="AC570" i="5"/>
  <c r="AB570" i="5"/>
  <c r="X570" i="5"/>
  <c r="U570" i="5"/>
  <c r="R570" i="5"/>
  <c r="O570" i="5"/>
  <c r="L570" i="5"/>
  <c r="I570" i="5"/>
  <c r="AE569" i="5"/>
  <c r="AD569" i="5"/>
  <c r="AC569" i="5"/>
  <c r="AH569" i="5" s="1"/>
  <c r="A569" i="5" s="1"/>
  <c r="AB569" i="5"/>
  <c r="X569" i="5"/>
  <c r="U569" i="5"/>
  <c r="R569" i="5"/>
  <c r="O569" i="5"/>
  <c r="L569" i="5"/>
  <c r="I569" i="5"/>
  <c r="AE568" i="5"/>
  <c r="AD568" i="5"/>
  <c r="AC568" i="5"/>
  <c r="AH568" i="5" s="1"/>
  <c r="A568" i="5" s="1"/>
  <c r="AB568" i="5"/>
  <c r="X568" i="5"/>
  <c r="U568" i="5"/>
  <c r="R568" i="5"/>
  <c r="O568" i="5"/>
  <c r="L568" i="5"/>
  <c r="I568" i="5"/>
  <c r="AE567" i="5"/>
  <c r="AD567" i="5"/>
  <c r="AC567" i="5"/>
  <c r="AH567" i="5" s="1"/>
  <c r="A567" i="5" s="1"/>
  <c r="AB567" i="5"/>
  <c r="X567" i="5"/>
  <c r="U567" i="5"/>
  <c r="R567" i="5"/>
  <c r="O567" i="5"/>
  <c r="L567" i="5"/>
  <c r="I567" i="5"/>
  <c r="AE566" i="5"/>
  <c r="AD566" i="5"/>
  <c r="AC566" i="5"/>
  <c r="AH566" i="5" s="1"/>
  <c r="A566" i="5" s="1"/>
  <c r="AB566" i="5"/>
  <c r="X566" i="5"/>
  <c r="U566" i="5"/>
  <c r="R566" i="5"/>
  <c r="O566" i="5"/>
  <c r="L566" i="5"/>
  <c r="I566" i="5"/>
  <c r="AE565" i="5"/>
  <c r="AD565" i="5"/>
  <c r="AC565" i="5"/>
  <c r="AH565" i="5" s="1"/>
  <c r="AB565" i="5"/>
  <c r="X565" i="5"/>
  <c r="U565" i="5"/>
  <c r="R565" i="5"/>
  <c r="O565" i="5"/>
  <c r="L565" i="5"/>
  <c r="I565" i="5"/>
  <c r="A565" i="5"/>
  <c r="AE564" i="5"/>
  <c r="AD564" i="5"/>
  <c r="AC564" i="5"/>
  <c r="AH564" i="5" s="1"/>
  <c r="A564" i="5" s="1"/>
  <c r="AB564" i="5"/>
  <c r="X564" i="5"/>
  <c r="U564" i="5"/>
  <c r="R564" i="5"/>
  <c r="O564" i="5"/>
  <c r="L564" i="5"/>
  <c r="I564" i="5"/>
  <c r="AE563" i="5"/>
  <c r="AD563" i="5"/>
  <c r="AC563" i="5"/>
  <c r="AH563" i="5" s="1"/>
  <c r="A563" i="5" s="1"/>
  <c r="AB563" i="5"/>
  <c r="X563" i="5"/>
  <c r="U563" i="5"/>
  <c r="R563" i="5"/>
  <c r="O563" i="5"/>
  <c r="L563" i="5"/>
  <c r="I563" i="5"/>
  <c r="AE562" i="5"/>
  <c r="AD562" i="5"/>
  <c r="AC562" i="5"/>
  <c r="AB562" i="5"/>
  <c r="X562" i="5"/>
  <c r="U562" i="5"/>
  <c r="R562" i="5"/>
  <c r="O562" i="5"/>
  <c r="L562" i="5"/>
  <c r="I562" i="5"/>
  <c r="AE561" i="5"/>
  <c r="AD561" i="5"/>
  <c r="AC561" i="5"/>
  <c r="AH561" i="5" s="1"/>
  <c r="AB561" i="5"/>
  <c r="X561" i="5"/>
  <c r="U561" i="5"/>
  <c r="R561" i="5"/>
  <c r="O561" i="5"/>
  <c r="L561" i="5"/>
  <c r="I561" i="5"/>
  <c r="A561" i="5"/>
  <c r="AE560" i="5"/>
  <c r="AD560" i="5"/>
  <c r="AC560" i="5"/>
  <c r="AH560" i="5" s="1"/>
  <c r="A560" i="5" s="1"/>
  <c r="AB560" i="5"/>
  <c r="X560" i="5"/>
  <c r="U560" i="5"/>
  <c r="R560" i="5"/>
  <c r="O560" i="5"/>
  <c r="L560" i="5"/>
  <c r="I560" i="5"/>
  <c r="AE559" i="5"/>
  <c r="AD559" i="5"/>
  <c r="AC559" i="5"/>
  <c r="AH559" i="5" s="1"/>
  <c r="A559" i="5" s="1"/>
  <c r="AB559" i="5"/>
  <c r="X559" i="5"/>
  <c r="U559" i="5"/>
  <c r="R559" i="5"/>
  <c r="O559" i="5"/>
  <c r="L559" i="5"/>
  <c r="I559" i="5"/>
  <c r="AE558" i="5"/>
  <c r="AD558" i="5"/>
  <c r="AC558" i="5"/>
  <c r="AB558" i="5"/>
  <c r="X558" i="5"/>
  <c r="U558" i="5"/>
  <c r="R558" i="5"/>
  <c r="O558" i="5"/>
  <c r="L558" i="5"/>
  <c r="I558" i="5"/>
  <c r="AI557" i="5"/>
  <c r="AE557" i="5"/>
  <c r="AD557" i="5"/>
  <c r="AC557" i="5"/>
  <c r="AH557" i="5" s="1"/>
  <c r="AB557" i="5"/>
  <c r="X557" i="5"/>
  <c r="U557" i="5"/>
  <c r="R557" i="5"/>
  <c r="O557" i="5"/>
  <c r="L557" i="5"/>
  <c r="I557" i="5"/>
  <c r="A557" i="5"/>
  <c r="AE556" i="5"/>
  <c r="AD556" i="5"/>
  <c r="AC556" i="5"/>
  <c r="AH556" i="5" s="1"/>
  <c r="A556" i="5" s="1"/>
  <c r="AB556" i="5"/>
  <c r="X556" i="5"/>
  <c r="U556" i="5"/>
  <c r="R556" i="5"/>
  <c r="O556" i="5"/>
  <c r="L556" i="5"/>
  <c r="I556" i="5"/>
  <c r="AE555" i="5"/>
  <c r="AD555" i="5"/>
  <c r="AF555" i="5" s="1"/>
  <c r="AC555" i="5"/>
  <c r="AH555" i="5" s="1"/>
  <c r="A555" i="5" s="1"/>
  <c r="AB555" i="5"/>
  <c r="X555" i="5"/>
  <c r="U555" i="5"/>
  <c r="R555" i="5"/>
  <c r="O555" i="5"/>
  <c r="L555" i="5"/>
  <c r="I555" i="5"/>
  <c r="AE554" i="5"/>
  <c r="AD554" i="5"/>
  <c r="AC554" i="5"/>
  <c r="AB554" i="5"/>
  <c r="X554" i="5"/>
  <c r="U554" i="5"/>
  <c r="R554" i="5"/>
  <c r="O554" i="5"/>
  <c r="L554" i="5"/>
  <c r="I554" i="5"/>
  <c r="AE553" i="5"/>
  <c r="AD553" i="5"/>
  <c r="AC553" i="5"/>
  <c r="AH553" i="5" s="1"/>
  <c r="AB553" i="5"/>
  <c r="X553" i="5"/>
  <c r="U553" i="5"/>
  <c r="R553" i="5"/>
  <c r="O553" i="5"/>
  <c r="L553" i="5"/>
  <c r="I553" i="5"/>
  <c r="A553" i="5"/>
  <c r="AE552" i="5"/>
  <c r="AD552" i="5"/>
  <c r="AC552" i="5"/>
  <c r="AH552" i="5" s="1"/>
  <c r="A552" i="5" s="1"/>
  <c r="AB552" i="5"/>
  <c r="X552" i="5"/>
  <c r="U552" i="5"/>
  <c r="R552" i="5"/>
  <c r="O552" i="5"/>
  <c r="L552" i="5"/>
  <c r="I552" i="5"/>
  <c r="AE551" i="5"/>
  <c r="AD551" i="5"/>
  <c r="AC551" i="5"/>
  <c r="AH551" i="5" s="1"/>
  <c r="A551" i="5" s="1"/>
  <c r="AB551" i="5"/>
  <c r="X551" i="5"/>
  <c r="U551" i="5"/>
  <c r="R551" i="5"/>
  <c r="O551" i="5"/>
  <c r="L551" i="5"/>
  <c r="I551" i="5"/>
  <c r="AE550" i="5"/>
  <c r="AD550" i="5"/>
  <c r="AC550" i="5"/>
  <c r="AH550" i="5" s="1"/>
  <c r="A550" i="5" s="1"/>
  <c r="AB550" i="5"/>
  <c r="X550" i="5"/>
  <c r="U550" i="5"/>
  <c r="R550" i="5"/>
  <c r="O550" i="5"/>
  <c r="L550" i="5"/>
  <c r="I550" i="5"/>
  <c r="AE549" i="5"/>
  <c r="AD549" i="5"/>
  <c r="AC549" i="5"/>
  <c r="AH549" i="5" s="1"/>
  <c r="A549" i="5" s="1"/>
  <c r="AB549" i="5"/>
  <c r="X549" i="5"/>
  <c r="U549" i="5"/>
  <c r="R549" i="5"/>
  <c r="O549" i="5"/>
  <c r="L549" i="5"/>
  <c r="I549" i="5"/>
  <c r="AE548" i="5"/>
  <c r="AD548" i="5"/>
  <c r="AC548" i="5"/>
  <c r="AH548" i="5" s="1"/>
  <c r="A548" i="5" s="1"/>
  <c r="AB548" i="5"/>
  <c r="X548" i="5"/>
  <c r="U548" i="5"/>
  <c r="R548" i="5"/>
  <c r="O548" i="5"/>
  <c r="L548" i="5"/>
  <c r="I548" i="5"/>
  <c r="AE547" i="5"/>
  <c r="AD547" i="5"/>
  <c r="AC547" i="5"/>
  <c r="AH547" i="5" s="1"/>
  <c r="A547" i="5" s="1"/>
  <c r="AB547" i="5"/>
  <c r="X547" i="5"/>
  <c r="U547" i="5"/>
  <c r="R547" i="5"/>
  <c r="O547" i="5"/>
  <c r="L547" i="5"/>
  <c r="I547" i="5"/>
  <c r="AE546" i="5"/>
  <c r="AD546" i="5"/>
  <c r="AF546" i="5" s="1"/>
  <c r="AC546" i="5"/>
  <c r="AB546" i="5"/>
  <c r="X546" i="5"/>
  <c r="U546" i="5"/>
  <c r="R546" i="5"/>
  <c r="O546" i="5"/>
  <c r="L546" i="5"/>
  <c r="I546" i="5"/>
  <c r="AE545" i="5"/>
  <c r="AD545" i="5"/>
  <c r="AF545" i="5" s="1"/>
  <c r="AC545" i="5"/>
  <c r="AH545" i="5" s="1"/>
  <c r="AB545" i="5"/>
  <c r="X545" i="5"/>
  <c r="U545" i="5"/>
  <c r="R545" i="5"/>
  <c r="O545" i="5"/>
  <c r="L545" i="5"/>
  <c r="I545" i="5"/>
  <c r="A545" i="5"/>
  <c r="AE544" i="5"/>
  <c r="AD544" i="5"/>
  <c r="AC544" i="5"/>
  <c r="AH544" i="5" s="1"/>
  <c r="A544" i="5" s="1"/>
  <c r="AB544" i="5"/>
  <c r="X544" i="5"/>
  <c r="U544" i="5"/>
  <c r="R544" i="5"/>
  <c r="O544" i="5"/>
  <c r="L544" i="5"/>
  <c r="I544" i="5"/>
  <c r="AE543" i="5"/>
  <c r="AD543" i="5"/>
  <c r="AC543" i="5"/>
  <c r="AH543" i="5" s="1"/>
  <c r="A543" i="5" s="1"/>
  <c r="AB543" i="5"/>
  <c r="X543" i="5"/>
  <c r="U543" i="5"/>
  <c r="R543" i="5"/>
  <c r="O543" i="5"/>
  <c r="L543" i="5"/>
  <c r="I543" i="5"/>
  <c r="AE542" i="5"/>
  <c r="AD542" i="5"/>
  <c r="AC542" i="5"/>
  <c r="AH542" i="5" s="1"/>
  <c r="A542" i="5" s="1"/>
  <c r="AB542" i="5"/>
  <c r="X542" i="5"/>
  <c r="U542" i="5"/>
  <c r="R542" i="5"/>
  <c r="O542" i="5"/>
  <c r="L542" i="5"/>
  <c r="I542" i="5"/>
  <c r="AE541" i="5"/>
  <c r="AD541" i="5"/>
  <c r="AC541" i="5"/>
  <c r="AH541" i="5" s="1"/>
  <c r="AB541" i="5"/>
  <c r="X541" i="5"/>
  <c r="U541" i="5"/>
  <c r="R541" i="5"/>
  <c r="O541" i="5"/>
  <c r="L541" i="5"/>
  <c r="I541" i="5"/>
  <c r="A541" i="5"/>
  <c r="AE540" i="5"/>
  <c r="AD540" i="5"/>
  <c r="AC540" i="5"/>
  <c r="AH540" i="5" s="1"/>
  <c r="A540" i="5" s="1"/>
  <c r="AB540" i="5"/>
  <c r="X540" i="5"/>
  <c r="U540" i="5"/>
  <c r="R540" i="5"/>
  <c r="O540" i="5"/>
  <c r="L540" i="5"/>
  <c r="I540" i="5"/>
  <c r="AE539" i="5"/>
  <c r="AD539" i="5"/>
  <c r="AF539" i="5" s="1"/>
  <c r="AC539" i="5"/>
  <c r="AH539" i="5" s="1"/>
  <c r="A539" i="5" s="1"/>
  <c r="AB539" i="5"/>
  <c r="X539" i="5"/>
  <c r="U539" i="5"/>
  <c r="R539" i="5"/>
  <c r="O539" i="5"/>
  <c r="L539" i="5"/>
  <c r="I539" i="5"/>
  <c r="AE538" i="5"/>
  <c r="AD538" i="5"/>
  <c r="AF538" i="5" s="1"/>
  <c r="AC538" i="5"/>
  <c r="AB538" i="5"/>
  <c r="X538" i="5"/>
  <c r="U538" i="5"/>
  <c r="R538" i="5"/>
  <c r="O538" i="5"/>
  <c r="L538" i="5"/>
  <c r="I538" i="5"/>
  <c r="AI537" i="5"/>
  <c r="AE537" i="5"/>
  <c r="AD537" i="5"/>
  <c r="AC537" i="5"/>
  <c r="AH537" i="5" s="1"/>
  <c r="AB537" i="5"/>
  <c r="X537" i="5"/>
  <c r="U537" i="5"/>
  <c r="R537" i="5"/>
  <c r="O537" i="5"/>
  <c r="L537" i="5"/>
  <c r="I537" i="5"/>
  <c r="A537" i="5"/>
  <c r="AE536" i="5"/>
  <c r="AD536" i="5"/>
  <c r="AC536" i="5"/>
  <c r="AH536" i="5" s="1"/>
  <c r="A536" i="5" s="1"/>
  <c r="AB536" i="5"/>
  <c r="X536" i="5"/>
  <c r="U536" i="5"/>
  <c r="R536" i="5"/>
  <c r="O536" i="5"/>
  <c r="L536" i="5"/>
  <c r="I536" i="5"/>
  <c r="AE535" i="5"/>
  <c r="AD535" i="5"/>
  <c r="AF535" i="5" s="1"/>
  <c r="AC535" i="5"/>
  <c r="AH535" i="5" s="1"/>
  <c r="A535" i="5" s="1"/>
  <c r="AB535" i="5"/>
  <c r="X535" i="5"/>
  <c r="U535" i="5"/>
  <c r="R535" i="5"/>
  <c r="O535" i="5"/>
  <c r="L535" i="5"/>
  <c r="I535" i="5"/>
  <c r="AE534" i="5"/>
  <c r="AD534" i="5"/>
  <c r="AC534" i="5"/>
  <c r="AH534" i="5" s="1"/>
  <c r="A534" i="5" s="1"/>
  <c r="AB534" i="5"/>
  <c r="X534" i="5"/>
  <c r="U534" i="5"/>
  <c r="R534" i="5"/>
  <c r="O534" i="5"/>
  <c r="L534" i="5"/>
  <c r="I534" i="5"/>
  <c r="AE533" i="5"/>
  <c r="AD533" i="5"/>
  <c r="AC533" i="5"/>
  <c r="AH533" i="5" s="1"/>
  <c r="AB533" i="5"/>
  <c r="X533" i="5"/>
  <c r="U533" i="5"/>
  <c r="R533" i="5"/>
  <c r="O533" i="5"/>
  <c r="L533" i="5"/>
  <c r="I533" i="5"/>
  <c r="A533" i="5"/>
  <c r="AE532" i="5"/>
  <c r="AD532" i="5"/>
  <c r="AC532" i="5"/>
  <c r="AH532" i="5" s="1"/>
  <c r="A532" i="5" s="1"/>
  <c r="AB532" i="5"/>
  <c r="X532" i="5"/>
  <c r="U532" i="5"/>
  <c r="R532" i="5"/>
  <c r="O532" i="5"/>
  <c r="L532" i="5"/>
  <c r="I532" i="5"/>
  <c r="AE531" i="5"/>
  <c r="AD531" i="5"/>
  <c r="AC531" i="5"/>
  <c r="AH531" i="5" s="1"/>
  <c r="A531" i="5" s="1"/>
  <c r="AB531" i="5"/>
  <c r="X531" i="5"/>
  <c r="U531" i="5"/>
  <c r="R531" i="5"/>
  <c r="O531" i="5"/>
  <c r="L531" i="5"/>
  <c r="I531" i="5"/>
  <c r="AE530" i="5"/>
  <c r="AD530" i="5"/>
  <c r="AC530" i="5"/>
  <c r="AB530" i="5"/>
  <c r="X530" i="5"/>
  <c r="U530" i="5"/>
  <c r="R530" i="5"/>
  <c r="O530" i="5"/>
  <c r="L530" i="5"/>
  <c r="I530" i="5"/>
  <c r="AI529" i="5"/>
  <c r="AE529" i="5"/>
  <c r="AD529" i="5"/>
  <c r="AC529" i="5"/>
  <c r="AH529" i="5" s="1"/>
  <c r="AB529" i="5"/>
  <c r="X529" i="5"/>
  <c r="U529" i="5"/>
  <c r="R529" i="5"/>
  <c r="O529" i="5"/>
  <c r="L529" i="5"/>
  <c r="I529" i="5"/>
  <c r="A529" i="5"/>
  <c r="AE528" i="5"/>
  <c r="AD528" i="5"/>
  <c r="AC528" i="5"/>
  <c r="AH528" i="5" s="1"/>
  <c r="A528" i="5" s="1"/>
  <c r="AB528" i="5"/>
  <c r="X528" i="5"/>
  <c r="U528" i="5"/>
  <c r="R528" i="5"/>
  <c r="O528" i="5"/>
  <c r="L528" i="5"/>
  <c r="I528" i="5"/>
  <c r="AE527" i="5"/>
  <c r="AD527" i="5"/>
  <c r="AC527" i="5"/>
  <c r="AH527" i="5" s="1"/>
  <c r="A527" i="5" s="1"/>
  <c r="AB527" i="5"/>
  <c r="X527" i="5"/>
  <c r="U527" i="5"/>
  <c r="R527" i="5"/>
  <c r="O527" i="5"/>
  <c r="L527" i="5"/>
  <c r="I527" i="5"/>
  <c r="AE526" i="5"/>
  <c r="AD526" i="5"/>
  <c r="AC526" i="5"/>
  <c r="AB526" i="5"/>
  <c r="X526" i="5"/>
  <c r="U526" i="5"/>
  <c r="R526" i="5"/>
  <c r="O526" i="5"/>
  <c r="L526" i="5"/>
  <c r="I526" i="5"/>
  <c r="AE525" i="5"/>
  <c r="AD525" i="5"/>
  <c r="AC525" i="5"/>
  <c r="AB525" i="5"/>
  <c r="X525" i="5"/>
  <c r="U525" i="5"/>
  <c r="R525" i="5"/>
  <c r="O525" i="5"/>
  <c r="L525" i="5"/>
  <c r="I525" i="5"/>
  <c r="AE524" i="5"/>
  <c r="AD524" i="5"/>
  <c r="AC524" i="5"/>
  <c r="AH524" i="5" s="1"/>
  <c r="A524" i="5" s="1"/>
  <c r="AB524" i="5"/>
  <c r="X524" i="5"/>
  <c r="U524" i="5"/>
  <c r="R524" i="5"/>
  <c r="O524" i="5"/>
  <c r="L524" i="5"/>
  <c r="I524" i="5"/>
  <c r="AE523" i="5"/>
  <c r="AD523" i="5"/>
  <c r="AC523" i="5"/>
  <c r="AH523" i="5" s="1"/>
  <c r="A523" i="5" s="1"/>
  <c r="AB523" i="5"/>
  <c r="X523" i="5"/>
  <c r="U523" i="5"/>
  <c r="R523" i="5"/>
  <c r="O523" i="5"/>
  <c r="L523" i="5"/>
  <c r="I523" i="5"/>
  <c r="AE522" i="5"/>
  <c r="AD522" i="5"/>
  <c r="AC522" i="5"/>
  <c r="AB522" i="5"/>
  <c r="X522" i="5"/>
  <c r="U522" i="5"/>
  <c r="R522" i="5"/>
  <c r="O522" i="5"/>
  <c r="L522" i="5"/>
  <c r="I522" i="5"/>
  <c r="AI521" i="5"/>
  <c r="AE521" i="5"/>
  <c r="AD521" i="5"/>
  <c r="AF521" i="5" s="1"/>
  <c r="AC521" i="5"/>
  <c r="AH521" i="5" s="1"/>
  <c r="AB521" i="5"/>
  <c r="X521" i="5"/>
  <c r="U521" i="5"/>
  <c r="R521" i="5"/>
  <c r="O521" i="5"/>
  <c r="L521" i="5"/>
  <c r="I521" i="5"/>
  <c r="A521" i="5"/>
  <c r="AE520" i="5"/>
  <c r="AD520" i="5"/>
  <c r="AC520" i="5"/>
  <c r="AH520" i="5" s="1"/>
  <c r="A520" i="5" s="1"/>
  <c r="AB520" i="5"/>
  <c r="X520" i="5"/>
  <c r="U520" i="5"/>
  <c r="R520" i="5"/>
  <c r="O520" i="5"/>
  <c r="L520" i="5"/>
  <c r="I520" i="5"/>
  <c r="AE519" i="5"/>
  <c r="AD519" i="5"/>
  <c r="AC519" i="5"/>
  <c r="AH519" i="5" s="1"/>
  <c r="A519" i="5" s="1"/>
  <c r="AB519" i="5"/>
  <c r="X519" i="5"/>
  <c r="U519" i="5"/>
  <c r="R519" i="5"/>
  <c r="O519" i="5"/>
  <c r="L519" i="5"/>
  <c r="I519" i="5"/>
  <c r="AE518" i="5"/>
  <c r="AD518" i="5"/>
  <c r="AC518" i="5"/>
  <c r="AH518" i="5" s="1"/>
  <c r="A518" i="5" s="1"/>
  <c r="AB518" i="5"/>
  <c r="X518" i="5"/>
  <c r="U518" i="5"/>
  <c r="R518" i="5"/>
  <c r="O518" i="5"/>
  <c r="L518" i="5"/>
  <c r="I518" i="5"/>
  <c r="AI517" i="5"/>
  <c r="AE517" i="5"/>
  <c r="AD517" i="5"/>
  <c r="AC517" i="5"/>
  <c r="AH517" i="5" s="1"/>
  <c r="AB517" i="5"/>
  <c r="X517" i="5"/>
  <c r="U517" i="5"/>
  <c r="R517" i="5"/>
  <c r="O517" i="5"/>
  <c r="L517" i="5"/>
  <c r="I517" i="5"/>
  <c r="A517" i="5"/>
  <c r="AE516" i="5"/>
  <c r="AD516" i="5"/>
  <c r="AC516" i="5"/>
  <c r="AH516" i="5" s="1"/>
  <c r="A516" i="5" s="1"/>
  <c r="AB516" i="5"/>
  <c r="X516" i="5"/>
  <c r="U516" i="5"/>
  <c r="R516" i="5"/>
  <c r="O516" i="5"/>
  <c r="L516" i="5"/>
  <c r="I516" i="5"/>
  <c r="AE515" i="5"/>
  <c r="AD515" i="5"/>
  <c r="AC515" i="5"/>
  <c r="AH515" i="5" s="1"/>
  <c r="A515" i="5" s="1"/>
  <c r="AB515" i="5"/>
  <c r="X515" i="5"/>
  <c r="U515" i="5"/>
  <c r="R515" i="5"/>
  <c r="O515" i="5"/>
  <c r="L515" i="5"/>
  <c r="I515" i="5"/>
  <c r="AE514" i="5"/>
  <c r="AD514" i="5"/>
  <c r="AC514" i="5"/>
  <c r="AB514" i="5"/>
  <c r="X514" i="5"/>
  <c r="U514" i="5"/>
  <c r="R514" i="5"/>
  <c r="O514" i="5"/>
  <c r="L514" i="5"/>
  <c r="I514" i="5"/>
  <c r="AI513" i="5"/>
  <c r="AE513" i="5"/>
  <c r="AD513" i="5"/>
  <c r="AC513" i="5"/>
  <c r="AH513" i="5" s="1"/>
  <c r="AB513" i="5"/>
  <c r="X513" i="5"/>
  <c r="U513" i="5"/>
  <c r="R513" i="5"/>
  <c r="O513" i="5"/>
  <c r="L513" i="5"/>
  <c r="I513" i="5"/>
  <c r="A513" i="5"/>
  <c r="AE512" i="5"/>
  <c r="AD512" i="5"/>
  <c r="AC512" i="5"/>
  <c r="AH512" i="5" s="1"/>
  <c r="A512" i="5" s="1"/>
  <c r="AB512" i="5"/>
  <c r="X512" i="5"/>
  <c r="U512" i="5"/>
  <c r="R512" i="5"/>
  <c r="O512" i="5"/>
  <c r="L512" i="5"/>
  <c r="I512" i="5"/>
  <c r="AE511" i="5"/>
  <c r="AD511" i="5"/>
  <c r="AC511" i="5"/>
  <c r="AH511" i="5" s="1"/>
  <c r="A511" i="5" s="1"/>
  <c r="AB511" i="5"/>
  <c r="X511" i="5"/>
  <c r="U511" i="5"/>
  <c r="R511" i="5"/>
  <c r="O511" i="5"/>
  <c r="L511" i="5"/>
  <c r="I511" i="5"/>
  <c r="AI510" i="5"/>
  <c r="AE510" i="5"/>
  <c r="AD510" i="5"/>
  <c r="AC510" i="5"/>
  <c r="AH510" i="5" s="1"/>
  <c r="A510" i="5" s="1"/>
  <c r="AB510" i="5"/>
  <c r="X510" i="5"/>
  <c r="U510" i="5"/>
  <c r="R510" i="5"/>
  <c r="O510" i="5"/>
  <c r="L510" i="5"/>
  <c r="I510" i="5"/>
  <c r="AE509" i="5"/>
  <c r="AD509" i="5"/>
  <c r="AC509" i="5"/>
  <c r="AH509" i="5" s="1"/>
  <c r="AB509" i="5"/>
  <c r="X509" i="5"/>
  <c r="U509" i="5"/>
  <c r="R509" i="5"/>
  <c r="O509" i="5"/>
  <c r="L509" i="5"/>
  <c r="I509" i="5"/>
  <c r="A509" i="5"/>
  <c r="AE508" i="5"/>
  <c r="AD508" i="5"/>
  <c r="AC508" i="5"/>
  <c r="AH508" i="5" s="1"/>
  <c r="A508" i="5" s="1"/>
  <c r="AB508" i="5"/>
  <c r="X508" i="5"/>
  <c r="U508" i="5"/>
  <c r="R508" i="5"/>
  <c r="O508" i="5"/>
  <c r="L508" i="5"/>
  <c r="I508" i="5"/>
  <c r="AF507" i="5"/>
  <c r="AE507" i="5"/>
  <c r="AD507" i="5"/>
  <c r="AC507" i="5"/>
  <c r="AH507" i="5" s="1"/>
  <c r="A507" i="5" s="1"/>
  <c r="AB507" i="5"/>
  <c r="X507" i="5"/>
  <c r="U507" i="5"/>
  <c r="R507" i="5"/>
  <c r="O507" i="5"/>
  <c r="L507" i="5"/>
  <c r="I507" i="5"/>
  <c r="AE506" i="5"/>
  <c r="AD506" i="5"/>
  <c r="AC506" i="5"/>
  <c r="AB506" i="5"/>
  <c r="X506" i="5"/>
  <c r="U506" i="5"/>
  <c r="R506" i="5"/>
  <c r="O506" i="5"/>
  <c r="L506" i="5"/>
  <c r="I506" i="5"/>
  <c r="AE505" i="5"/>
  <c r="AD505" i="5"/>
  <c r="AF505" i="5" s="1"/>
  <c r="AC505" i="5"/>
  <c r="AH505" i="5" s="1"/>
  <c r="AB505" i="5"/>
  <c r="X505" i="5"/>
  <c r="U505" i="5"/>
  <c r="R505" i="5"/>
  <c r="O505" i="5"/>
  <c r="L505" i="5"/>
  <c r="I505" i="5"/>
  <c r="A505" i="5"/>
  <c r="AE504" i="5"/>
  <c r="AD504" i="5"/>
  <c r="AC504" i="5"/>
  <c r="AH504" i="5" s="1"/>
  <c r="A504" i="5" s="1"/>
  <c r="AB504" i="5"/>
  <c r="X504" i="5"/>
  <c r="U504" i="5"/>
  <c r="R504" i="5"/>
  <c r="O504" i="5"/>
  <c r="L504" i="5"/>
  <c r="I504" i="5"/>
  <c r="AE503" i="5"/>
  <c r="AD503" i="5"/>
  <c r="AC503" i="5"/>
  <c r="AB503" i="5"/>
  <c r="X503" i="5"/>
  <c r="U503" i="5"/>
  <c r="R503" i="5"/>
  <c r="O503" i="5"/>
  <c r="L503" i="5"/>
  <c r="I503" i="5"/>
  <c r="AI502" i="5"/>
  <c r="AE502" i="5"/>
  <c r="AD502" i="5"/>
  <c r="AC502" i="5"/>
  <c r="AH502" i="5" s="1"/>
  <c r="A502" i="5" s="1"/>
  <c r="AB502" i="5"/>
  <c r="X502" i="5"/>
  <c r="U502" i="5"/>
  <c r="R502" i="5"/>
  <c r="O502" i="5"/>
  <c r="L502" i="5"/>
  <c r="I502" i="5"/>
  <c r="AE501" i="5"/>
  <c r="AD501" i="5"/>
  <c r="AC501" i="5"/>
  <c r="AH501" i="5" s="1"/>
  <c r="AB501" i="5"/>
  <c r="X501" i="5"/>
  <c r="U501" i="5"/>
  <c r="R501" i="5"/>
  <c r="O501" i="5"/>
  <c r="L501" i="5"/>
  <c r="I501" i="5"/>
  <c r="A501" i="5"/>
  <c r="AE500" i="5"/>
  <c r="AD500" i="5"/>
  <c r="AC500" i="5"/>
  <c r="AH500" i="5" s="1"/>
  <c r="A500" i="5" s="1"/>
  <c r="AB500" i="5"/>
  <c r="X500" i="5"/>
  <c r="U500" i="5"/>
  <c r="R500" i="5"/>
  <c r="O500" i="5"/>
  <c r="L500" i="5"/>
  <c r="I500" i="5"/>
  <c r="AI499" i="5"/>
  <c r="AE499" i="5"/>
  <c r="AD499" i="5"/>
  <c r="AC499" i="5"/>
  <c r="AH499" i="5" s="1"/>
  <c r="A499" i="5" s="1"/>
  <c r="AB499" i="5"/>
  <c r="X499" i="5"/>
  <c r="U499" i="5"/>
  <c r="R499" i="5"/>
  <c r="O499" i="5"/>
  <c r="L499" i="5"/>
  <c r="I499" i="5"/>
  <c r="AE498" i="5"/>
  <c r="AD498" i="5"/>
  <c r="AC498" i="5"/>
  <c r="AB498" i="5"/>
  <c r="X498" i="5"/>
  <c r="U498" i="5"/>
  <c r="R498" i="5"/>
  <c r="O498" i="5"/>
  <c r="L498" i="5"/>
  <c r="I498" i="5"/>
  <c r="AE497" i="5"/>
  <c r="AD497" i="5"/>
  <c r="AC497" i="5"/>
  <c r="AH497" i="5" s="1"/>
  <c r="AB497" i="5"/>
  <c r="X497" i="5"/>
  <c r="U497" i="5"/>
  <c r="R497" i="5"/>
  <c r="O497" i="5"/>
  <c r="L497" i="5"/>
  <c r="I497" i="5"/>
  <c r="A497" i="5"/>
  <c r="AE496" i="5"/>
  <c r="AD496" i="5"/>
  <c r="AC496" i="5"/>
  <c r="AH496" i="5" s="1"/>
  <c r="A496" i="5" s="1"/>
  <c r="AB496" i="5"/>
  <c r="X496" i="5"/>
  <c r="U496" i="5"/>
  <c r="R496" i="5"/>
  <c r="O496" i="5"/>
  <c r="L496" i="5"/>
  <c r="I496" i="5"/>
  <c r="AI495" i="5"/>
  <c r="AE495" i="5"/>
  <c r="AD495" i="5"/>
  <c r="AF495" i="5" s="1"/>
  <c r="AC495" i="5"/>
  <c r="AH495" i="5" s="1"/>
  <c r="A495" i="5" s="1"/>
  <c r="AB495" i="5"/>
  <c r="X495" i="5"/>
  <c r="U495" i="5"/>
  <c r="R495" i="5"/>
  <c r="O495" i="5"/>
  <c r="L495" i="5"/>
  <c r="I495" i="5"/>
  <c r="AE494" i="5"/>
  <c r="AD494" i="5"/>
  <c r="AC494" i="5"/>
  <c r="AH494" i="5" s="1"/>
  <c r="A494" i="5" s="1"/>
  <c r="AB494" i="5"/>
  <c r="X494" i="5"/>
  <c r="U494" i="5"/>
  <c r="R494" i="5"/>
  <c r="O494" i="5"/>
  <c r="L494" i="5"/>
  <c r="I494" i="5"/>
  <c r="AE493" i="5"/>
  <c r="AD493" i="5"/>
  <c r="AC493" i="5"/>
  <c r="AH493" i="5" s="1"/>
  <c r="A493" i="5" s="1"/>
  <c r="AB493" i="5"/>
  <c r="X493" i="5"/>
  <c r="U493" i="5"/>
  <c r="R493" i="5"/>
  <c r="O493" i="5"/>
  <c r="L493" i="5"/>
  <c r="I493" i="5"/>
  <c r="AE492" i="5"/>
  <c r="AD492" i="5"/>
  <c r="AC492" i="5"/>
  <c r="AH492" i="5" s="1"/>
  <c r="A492" i="5" s="1"/>
  <c r="AB492" i="5"/>
  <c r="X492" i="5"/>
  <c r="U492" i="5"/>
  <c r="R492" i="5"/>
  <c r="O492" i="5"/>
  <c r="L492" i="5"/>
  <c r="I492" i="5"/>
  <c r="AE491" i="5"/>
  <c r="AD491" i="5"/>
  <c r="AF491" i="5" s="1"/>
  <c r="AC491" i="5"/>
  <c r="AH491" i="5" s="1"/>
  <c r="A491" i="5" s="1"/>
  <c r="AB491" i="5"/>
  <c r="X491" i="5"/>
  <c r="U491" i="5"/>
  <c r="R491" i="5"/>
  <c r="O491" i="5"/>
  <c r="L491" i="5"/>
  <c r="I491" i="5"/>
  <c r="AE490" i="5"/>
  <c r="AD490" i="5"/>
  <c r="AC490" i="5"/>
  <c r="AH490" i="5" s="1"/>
  <c r="A490" i="5" s="1"/>
  <c r="AB490" i="5"/>
  <c r="X490" i="5"/>
  <c r="U490" i="5"/>
  <c r="R490" i="5"/>
  <c r="O490" i="5"/>
  <c r="L490" i="5"/>
  <c r="I490" i="5"/>
  <c r="AE489" i="5"/>
  <c r="AD489" i="5"/>
  <c r="AC489" i="5"/>
  <c r="AH489" i="5" s="1"/>
  <c r="AB489" i="5"/>
  <c r="X489" i="5"/>
  <c r="U489" i="5"/>
  <c r="R489" i="5"/>
  <c r="O489" i="5"/>
  <c r="L489" i="5"/>
  <c r="I489" i="5"/>
  <c r="A489" i="5"/>
  <c r="AE488" i="5"/>
  <c r="AD488" i="5"/>
  <c r="AC488" i="5"/>
  <c r="AH488" i="5" s="1"/>
  <c r="A488" i="5" s="1"/>
  <c r="AB488" i="5"/>
  <c r="X488" i="5"/>
  <c r="U488" i="5"/>
  <c r="R488" i="5"/>
  <c r="O488" i="5"/>
  <c r="L488" i="5"/>
  <c r="I488" i="5"/>
  <c r="AI487" i="5"/>
  <c r="AE487" i="5"/>
  <c r="AD487" i="5"/>
  <c r="AC487" i="5"/>
  <c r="AH487" i="5" s="1"/>
  <c r="A487" i="5" s="1"/>
  <c r="AB487" i="5"/>
  <c r="X487" i="5"/>
  <c r="U487" i="5"/>
  <c r="R487" i="5"/>
  <c r="O487" i="5"/>
  <c r="L487" i="5"/>
  <c r="I487" i="5"/>
  <c r="AE486" i="5"/>
  <c r="AD486" i="5"/>
  <c r="AC486" i="5"/>
  <c r="AH486" i="5" s="1"/>
  <c r="A486" i="5" s="1"/>
  <c r="AB486" i="5"/>
  <c r="X486" i="5"/>
  <c r="U486" i="5"/>
  <c r="R486" i="5"/>
  <c r="O486" i="5"/>
  <c r="L486" i="5"/>
  <c r="I486" i="5"/>
  <c r="AE485" i="5"/>
  <c r="AD485" i="5"/>
  <c r="AC485" i="5"/>
  <c r="AH485" i="5" s="1"/>
  <c r="AB485" i="5"/>
  <c r="X485" i="5"/>
  <c r="U485" i="5"/>
  <c r="R485" i="5"/>
  <c r="O485" i="5"/>
  <c r="L485" i="5"/>
  <c r="I485" i="5"/>
  <c r="A485" i="5"/>
  <c r="AE484" i="5"/>
  <c r="AD484" i="5"/>
  <c r="AC484" i="5"/>
  <c r="AH484" i="5" s="1"/>
  <c r="A484" i="5" s="1"/>
  <c r="AB484" i="5"/>
  <c r="X484" i="5"/>
  <c r="U484" i="5"/>
  <c r="R484" i="5"/>
  <c r="O484" i="5"/>
  <c r="L484" i="5"/>
  <c r="I484" i="5"/>
  <c r="AE483" i="5"/>
  <c r="AD483" i="5"/>
  <c r="AC483" i="5"/>
  <c r="AH483" i="5" s="1"/>
  <c r="A483" i="5" s="1"/>
  <c r="AB483" i="5"/>
  <c r="X483" i="5"/>
  <c r="U483" i="5"/>
  <c r="R483" i="5"/>
  <c r="O483" i="5"/>
  <c r="L483" i="5"/>
  <c r="I483" i="5"/>
  <c r="AE482" i="5"/>
  <c r="AD482" i="5"/>
  <c r="AC482" i="5"/>
  <c r="AH482" i="5" s="1"/>
  <c r="A482" i="5" s="1"/>
  <c r="AB482" i="5"/>
  <c r="X482" i="5"/>
  <c r="U482" i="5"/>
  <c r="R482" i="5"/>
  <c r="O482" i="5"/>
  <c r="L482" i="5"/>
  <c r="I482" i="5"/>
  <c r="AE481" i="5"/>
  <c r="AD481" i="5"/>
  <c r="AC481" i="5"/>
  <c r="AH481" i="5" s="1"/>
  <c r="AB481" i="5"/>
  <c r="X481" i="5"/>
  <c r="U481" i="5"/>
  <c r="R481" i="5"/>
  <c r="O481" i="5"/>
  <c r="L481" i="5"/>
  <c r="I481" i="5"/>
  <c r="A481" i="5"/>
  <c r="AE480" i="5"/>
  <c r="AD480" i="5"/>
  <c r="AC480" i="5"/>
  <c r="AH480" i="5" s="1"/>
  <c r="A480" i="5" s="1"/>
  <c r="AB480" i="5"/>
  <c r="X480" i="5"/>
  <c r="U480" i="5"/>
  <c r="R480" i="5"/>
  <c r="O480" i="5"/>
  <c r="L480" i="5"/>
  <c r="I480" i="5"/>
  <c r="Y480" i="5" s="1"/>
  <c r="AG480" i="5" s="1"/>
  <c r="AE479" i="5"/>
  <c r="AD479" i="5"/>
  <c r="AC479" i="5"/>
  <c r="AH479" i="5" s="1"/>
  <c r="A479" i="5" s="1"/>
  <c r="AB479" i="5"/>
  <c r="X479" i="5"/>
  <c r="U479" i="5"/>
  <c r="R479" i="5"/>
  <c r="O479" i="5"/>
  <c r="L479" i="5"/>
  <c r="I479" i="5"/>
  <c r="AE478" i="5"/>
  <c r="AD478" i="5"/>
  <c r="AC478" i="5"/>
  <c r="AH478" i="5" s="1"/>
  <c r="A478" i="5" s="1"/>
  <c r="AB478" i="5"/>
  <c r="X478" i="5"/>
  <c r="U478" i="5"/>
  <c r="R478" i="5"/>
  <c r="O478" i="5"/>
  <c r="L478" i="5"/>
  <c r="I478" i="5"/>
  <c r="AE477" i="5"/>
  <c r="AD477" i="5"/>
  <c r="AC477" i="5"/>
  <c r="AH477" i="5" s="1"/>
  <c r="AB477" i="5"/>
  <c r="X477" i="5"/>
  <c r="U477" i="5"/>
  <c r="R477" i="5"/>
  <c r="O477" i="5"/>
  <c r="L477" i="5"/>
  <c r="I477" i="5"/>
  <c r="A477" i="5"/>
  <c r="AE476" i="5"/>
  <c r="AD476" i="5"/>
  <c r="AC476" i="5"/>
  <c r="AH476" i="5" s="1"/>
  <c r="A476" i="5" s="1"/>
  <c r="AB476" i="5"/>
  <c r="X476" i="5"/>
  <c r="U476" i="5"/>
  <c r="R476" i="5"/>
  <c r="O476" i="5"/>
  <c r="L476" i="5"/>
  <c r="I476" i="5"/>
  <c r="AE475" i="5"/>
  <c r="AD475" i="5"/>
  <c r="AC475" i="5"/>
  <c r="AB475" i="5"/>
  <c r="X475" i="5"/>
  <c r="U475" i="5"/>
  <c r="R475" i="5"/>
  <c r="O475" i="5"/>
  <c r="L475" i="5"/>
  <c r="I475" i="5"/>
  <c r="AE474" i="5"/>
  <c r="AD474" i="5"/>
  <c r="AC474" i="5"/>
  <c r="AH474" i="5" s="1"/>
  <c r="A474" i="5" s="1"/>
  <c r="AB474" i="5"/>
  <c r="X474" i="5"/>
  <c r="U474" i="5"/>
  <c r="R474" i="5"/>
  <c r="O474" i="5"/>
  <c r="L474" i="5"/>
  <c r="I474" i="5"/>
  <c r="AE473" i="5"/>
  <c r="AD473" i="5"/>
  <c r="AC473" i="5"/>
  <c r="AH473" i="5" s="1"/>
  <c r="AB473" i="5"/>
  <c r="X473" i="5"/>
  <c r="U473" i="5"/>
  <c r="R473" i="5"/>
  <c r="O473" i="5"/>
  <c r="L473" i="5"/>
  <c r="I473" i="5"/>
  <c r="A473" i="5"/>
  <c r="AE472" i="5"/>
  <c r="AD472" i="5"/>
  <c r="AC472" i="5"/>
  <c r="AB472" i="5"/>
  <c r="X472" i="5"/>
  <c r="U472" i="5"/>
  <c r="R472" i="5"/>
  <c r="O472" i="5"/>
  <c r="L472" i="5"/>
  <c r="I472" i="5"/>
  <c r="AI471" i="5"/>
  <c r="AE471" i="5"/>
  <c r="AD471" i="5"/>
  <c r="AC471" i="5"/>
  <c r="AH471" i="5" s="1"/>
  <c r="A471" i="5" s="1"/>
  <c r="AB471" i="5"/>
  <c r="X471" i="5"/>
  <c r="U471" i="5"/>
  <c r="R471" i="5"/>
  <c r="O471" i="5"/>
  <c r="L471" i="5"/>
  <c r="I471" i="5"/>
  <c r="AE470" i="5"/>
  <c r="AD470" i="5"/>
  <c r="AC470" i="5"/>
  <c r="AH470" i="5" s="1"/>
  <c r="A470" i="5" s="1"/>
  <c r="AB470" i="5"/>
  <c r="X470" i="5"/>
  <c r="U470" i="5"/>
  <c r="R470" i="5"/>
  <c r="O470" i="5"/>
  <c r="L470" i="5"/>
  <c r="I470" i="5"/>
  <c r="AE469" i="5"/>
  <c r="AD469" i="5"/>
  <c r="AC469" i="5"/>
  <c r="AH469" i="5" s="1"/>
  <c r="A469" i="5" s="1"/>
  <c r="AB469" i="5"/>
  <c r="X469" i="5"/>
  <c r="U469" i="5"/>
  <c r="R469" i="5"/>
  <c r="O469" i="5"/>
  <c r="L469" i="5"/>
  <c r="I469" i="5"/>
  <c r="AE468" i="5"/>
  <c r="AD468" i="5"/>
  <c r="AC468" i="5"/>
  <c r="AH468" i="5" s="1"/>
  <c r="A468" i="5" s="1"/>
  <c r="AB468" i="5"/>
  <c r="X468" i="5"/>
  <c r="U468" i="5"/>
  <c r="R468" i="5"/>
  <c r="O468" i="5"/>
  <c r="L468" i="5"/>
  <c r="I468" i="5"/>
  <c r="AE467" i="5"/>
  <c r="AD467" i="5"/>
  <c r="AC467" i="5"/>
  <c r="AB467" i="5"/>
  <c r="X467" i="5"/>
  <c r="U467" i="5"/>
  <c r="R467" i="5"/>
  <c r="O467" i="5"/>
  <c r="L467" i="5"/>
  <c r="I467" i="5"/>
  <c r="AE466" i="5"/>
  <c r="AD466" i="5"/>
  <c r="AF466" i="5" s="1"/>
  <c r="AC466" i="5"/>
  <c r="AH466" i="5" s="1"/>
  <c r="A466" i="5" s="1"/>
  <c r="AB466" i="5"/>
  <c r="X466" i="5"/>
  <c r="U466" i="5"/>
  <c r="R466" i="5"/>
  <c r="O466" i="5"/>
  <c r="L466" i="5"/>
  <c r="I466" i="5"/>
  <c r="AE465" i="5"/>
  <c r="AD465" i="5"/>
  <c r="AC465" i="5"/>
  <c r="AH465" i="5" s="1"/>
  <c r="AB465" i="5"/>
  <c r="X465" i="5"/>
  <c r="U465" i="5"/>
  <c r="R465" i="5"/>
  <c r="O465" i="5"/>
  <c r="L465" i="5"/>
  <c r="I465" i="5"/>
  <c r="A465" i="5"/>
  <c r="AE464" i="5"/>
  <c r="AD464" i="5"/>
  <c r="AC464" i="5"/>
  <c r="AH464" i="5" s="1"/>
  <c r="A464" i="5" s="1"/>
  <c r="AB464" i="5"/>
  <c r="X464" i="5"/>
  <c r="U464" i="5"/>
  <c r="R464" i="5"/>
  <c r="O464" i="5"/>
  <c r="L464" i="5"/>
  <c r="I464" i="5"/>
  <c r="AI463" i="5"/>
  <c r="AE463" i="5"/>
  <c r="AD463" i="5"/>
  <c r="AF463" i="5" s="1"/>
  <c r="AC463" i="5"/>
  <c r="AH463" i="5" s="1"/>
  <c r="A463" i="5" s="1"/>
  <c r="AB463" i="5"/>
  <c r="X463" i="5"/>
  <c r="U463" i="5"/>
  <c r="R463" i="5"/>
  <c r="O463" i="5"/>
  <c r="L463" i="5"/>
  <c r="I463" i="5"/>
  <c r="AE462" i="5"/>
  <c r="AD462" i="5"/>
  <c r="AF462" i="5" s="1"/>
  <c r="AC462" i="5"/>
  <c r="AH462" i="5" s="1"/>
  <c r="A462" i="5" s="1"/>
  <c r="AB462" i="5"/>
  <c r="X462" i="5"/>
  <c r="U462" i="5"/>
  <c r="R462" i="5"/>
  <c r="O462" i="5"/>
  <c r="L462" i="5"/>
  <c r="I462" i="5"/>
  <c r="AE461" i="5"/>
  <c r="AD461" i="5"/>
  <c r="AC461" i="5"/>
  <c r="AH461" i="5" s="1"/>
  <c r="AB461" i="5"/>
  <c r="X461" i="5"/>
  <c r="U461" i="5"/>
  <c r="R461" i="5"/>
  <c r="O461" i="5"/>
  <c r="L461" i="5"/>
  <c r="I461" i="5"/>
  <c r="A461" i="5"/>
  <c r="AE460" i="5"/>
  <c r="AD460" i="5"/>
  <c r="AC460" i="5"/>
  <c r="AH460" i="5" s="1"/>
  <c r="A460" i="5" s="1"/>
  <c r="AB460" i="5"/>
  <c r="X460" i="5"/>
  <c r="U460" i="5"/>
  <c r="R460" i="5"/>
  <c r="O460" i="5"/>
  <c r="L460" i="5"/>
  <c r="I460" i="5"/>
  <c r="AI459" i="5"/>
  <c r="AE459" i="5"/>
  <c r="AD459" i="5"/>
  <c r="AF459" i="5" s="1"/>
  <c r="AC459" i="5"/>
  <c r="AH459" i="5" s="1"/>
  <c r="A459" i="5" s="1"/>
  <c r="AB459" i="5"/>
  <c r="X459" i="5"/>
  <c r="U459" i="5"/>
  <c r="R459" i="5"/>
  <c r="O459" i="5"/>
  <c r="L459" i="5"/>
  <c r="I459" i="5"/>
  <c r="AE458" i="5"/>
  <c r="AD458" i="5"/>
  <c r="AC458" i="5"/>
  <c r="AH458" i="5" s="1"/>
  <c r="A458" i="5" s="1"/>
  <c r="AB458" i="5"/>
  <c r="X458" i="5"/>
  <c r="U458" i="5"/>
  <c r="R458" i="5"/>
  <c r="O458" i="5"/>
  <c r="L458" i="5"/>
  <c r="I458" i="5"/>
  <c r="AE457" i="5"/>
  <c r="AD457" i="5"/>
  <c r="AC457" i="5"/>
  <c r="AH457" i="5" s="1"/>
  <c r="A457" i="5" s="1"/>
  <c r="AB457" i="5"/>
  <c r="X457" i="5"/>
  <c r="U457" i="5"/>
  <c r="R457" i="5"/>
  <c r="O457" i="5"/>
  <c r="L457" i="5"/>
  <c r="I457" i="5"/>
  <c r="AE456" i="5"/>
  <c r="AD456" i="5"/>
  <c r="AC456" i="5"/>
  <c r="AH456" i="5" s="1"/>
  <c r="A456" i="5" s="1"/>
  <c r="AB456" i="5"/>
  <c r="X456" i="5"/>
  <c r="U456" i="5"/>
  <c r="R456" i="5"/>
  <c r="O456" i="5"/>
  <c r="L456" i="5"/>
  <c r="I456" i="5"/>
  <c r="AE455" i="5"/>
  <c r="AD455" i="5"/>
  <c r="AC455" i="5"/>
  <c r="AB455" i="5"/>
  <c r="X455" i="5"/>
  <c r="U455" i="5"/>
  <c r="R455" i="5"/>
  <c r="O455" i="5"/>
  <c r="L455" i="5"/>
  <c r="I455" i="5"/>
  <c r="AE454" i="5"/>
  <c r="AD454" i="5"/>
  <c r="AC454" i="5"/>
  <c r="AH454" i="5" s="1"/>
  <c r="A454" i="5" s="1"/>
  <c r="AB454" i="5"/>
  <c r="X454" i="5"/>
  <c r="U454" i="5"/>
  <c r="R454" i="5"/>
  <c r="O454" i="5"/>
  <c r="L454" i="5"/>
  <c r="I454" i="5"/>
  <c r="AE453" i="5"/>
  <c r="AD453" i="5"/>
  <c r="AC453" i="5"/>
  <c r="AH453" i="5" s="1"/>
  <c r="AB453" i="5"/>
  <c r="X453" i="5"/>
  <c r="U453" i="5"/>
  <c r="R453" i="5"/>
  <c r="O453" i="5"/>
  <c r="L453" i="5"/>
  <c r="I453" i="5"/>
  <c r="A453" i="5"/>
  <c r="AE452" i="5"/>
  <c r="AD452" i="5"/>
  <c r="AC452" i="5"/>
  <c r="AB452" i="5"/>
  <c r="X452" i="5"/>
  <c r="U452" i="5"/>
  <c r="R452" i="5"/>
  <c r="O452" i="5"/>
  <c r="L452" i="5"/>
  <c r="I452" i="5"/>
  <c r="AE451" i="5"/>
  <c r="AD451" i="5"/>
  <c r="AF451" i="5" s="1"/>
  <c r="AC451" i="5"/>
  <c r="AH451" i="5" s="1"/>
  <c r="A451" i="5" s="1"/>
  <c r="AB451" i="5"/>
  <c r="X451" i="5"/>
  <c r="U451" i="5"/>
  <c r="R451" i="5"/>
  <c r="O451" i="5"/>
  <c r="L451" i="5"/>
  <c r="I451" i="5"/>
  <c r="AE450" i="5"/>
  <c r="AD450" i="5"/>
  <c r="AC450" i="5"/>
  <c r="AH450" i="5" s="1"/>
  <c r="A450" i="5" s="1"/>
  <c r="AB450" i="5"/>
  <c r="X450" i="5"/>
  <c r="U450" i="5"/>
  <c r="R450" i="5"/>
  <c r="O450" i="5"/>
  <c r="L450" i="5"/>
  <c r="I450" i="5"/>
  <c r="AE449" i="5"/>
  <c r="AD449" i="5"/>
  <c r="AF449" i="5" s="1"/>
  <c r="AC449" i="5"/>
  <c r="AH449" i="5" s="1"/>
  <c r="AB449" i="5"/>
  <c r="X449" i="5"/>
  <c r="U449" i="5"/>
  <c r="R449" i="5"/>
  <c r="O449" i="5"/>
  <c r="L449" i="5"/>
  <c r="I449" i="5"/>
  <c r="A449" i="5"/>
  <c r="AE448" i="5"/>
  <c r="AD448" i="5"/>
  <c r="AC448" i="5"/>
  <c r="AH448" i="5" s="1"/>
  <c r="A448" i="5" s="1"/>
  <c r="AB448" i="5"/>
  <c r="X448" i="5"/>
  <c r="U448" i="5"/>
  <c r="R448" i="5"/>
  <c r="O448" i="5"/>
  <c r="L448" i="5"/>
  <c r="I448" i="5"/>
  <c r="AE447" i="5"/>
  <c r="AD447" i="5"/>
  <c r="AC447" i="5"/>
  <c r="AH447" i="5" s="1"/>
  <c r="A447" i="5" s="1"/>
  <c r="AB447" i="5"/>
  <c r="X447" i="5"/>
  <c r="U447" i="5"/>
  <c r="R447" i="5"/>
  <c r="O447" i="5"/>
  <c r="L447" i="5"/>
  <c r="I447" i="5"/>
  <c r="AE446" i="5"/>
  <c r="AD446" i="5"/>
  <c r="AC446" i="5"/>
  <c r="AH446" i="5" s="1"/>
  <c r="A446" i="5" s="1"/>
  <c r="AB446" i="5"/>
  <c r="X446" i="5"/>
  <c r="U446" i="5"/>
  <c r="R446" i="5"/>
  <c r="O446" i="5"/>
  <c r="L446" i="5"/>
  <c r="I446" i="5"/>
  <c r="AE445" i="5"/>
  <c r="AD445" i="5"/>
  <c r="AC445" i="5"/>
  <c r="AH445" i="5" s="1"/>
  <c r="A445" i="5" s="1"/>
  <c r="AB445" i="5"/>
  <c r="X445" i="5"/>
  <c r="U445" i="5"/>
  <c r="R445" i="5"/>
  <c r="O445" i="5"/>
  <c r="L445" i="5"/>
  <c r="I445" i="5"/>
  <c r="AE444" i="5"/>
  <c r="AD444" i="5"/>
  <c r="AC444" i="5"/>
  <c r="AH444" i="5" s="1"/>
  <c r="A444" i="5" s="1"/>
  <c r="AB444" i="5"/>
  <c r="X444" i="5"/>
  <c r="U444" i="5"/>
  <c r="R444" i="5"/>
  <c r="O444" i="5"/>
  <c r="L444" i="5"/>
  <c r="I444" i="5"/>
  <c r="AE443" i="5"/>
  <c r="AD443" i="5"/>
  <c r="AC443" i="5"/>
  <c r="AH443" i="5" s="1"/>
  <c r="A443" i="5" s="1"/>
  <c r="AB443" i="5"/>
  <c r="X443" i="5"/>
  <c r="U443" i="5"/>
  <c r="R443" i="5"/>
  <c r="O443" i="5"/>
  <c r="L443" i="5"/>
  <c r="I443" i="5"/>
  <c r="AE442" i="5"/>
  <c r="AD442" i="5"/>
  <c r="AC442" i="5"/>
  <c r="AH442" i="5" s="1"/>
  <c r="A442" i="5" s="1"/>
  <c r="AB442" i="5"/>
  <c r="X442" i="5"/>
  <c r="U442" i="5"/>
  <c r="R442" i="5"/>
  <c r="O442" i="5"/>
  <c r="L442" i="5"/>
  <c r="I442" i="5"/>
  <c r="AE441" i="5"/>
  <c r="AD441" i="5"/>
  <c r="AC441" i="5"/>
  <c r="AH441" i="5" s="1"/>
  <c r="A441" i="5" s="1"/>
  <c r="AB441" i="5"/>
  <c r="X441" i="5"/>
  <c r="U441" i="5"/>
  <c r="R441" i="5"/>
  <c r="O441" i="5"/>
  <c r="L441" i="5"/>
  <c r="I441" i="5"/>
  <c r="AE440" i="5"/>
  <c r="AD440" i="5"/>
  <c r="AC440" i="5"/>
  <c r="AH440" i="5" s="1"/>
  <c r="A440" i="5" s="1"/>
  <c r="AB440" i="5"/>
  <c r="X440" i="5"/>
  <c r="U440" i="5"/>
  <c r="R440" i="5"/>
  <c r="O440" i="5"/>
  <c r="L440" i="5"/>
  <c r="I440" i="5"/>
  <c r="AE439" i="5"/>
  <c r="AD439" i="5"/>
  <c r="AF439" i="5" s="1"/>
  <c r="AC439" i="5"/>
  <c r="AH439" i="5" s="1"/>
  <c r="A439" i="5" s="1"/>
  <c r="AB439" i="5"/>
  <c r="X439" i="5"/>
  <c r="U439" i="5"/>
  <c r="R439" i="5"/>
  <c r="O439" i="5"/>
  <c r="L439" i="5"/>
  <c r="I439" i="5"/>
  <c r="AE438" i="5"/>
  <c r="AD438" i="5"/>
  <c r="AC438" i="5"/>
  <c r="AH438" i="5" s="1"/>
  <c r="A438" i="5" s="1"/>
  <c r="AB438" i="5"/>
  <c r="X438" i="5"/>
  <c r="U438" i="5"/>
  <c r="R438" i="5"/>
  <c r="O438" i="5"/>
  <c r="L438" i="5"/>
  <c r="I438" i="5"/>
  <c r="AE437" i="5"/>
  <c r="AD437" i="5"/>
  <c r="AC437" i="5"/>
  <c r="AH437" i="5" s="1"/>
  <c r="AB437" i="5"/>
  <c r="X437" i="5"/>
  <c r="U437" i="5"/>
  <c r="R437" i="5"/>
  <c r="O437" i="5"/>
  <c r="L437" i="5"/>
  <c r="I437" i="5"/>
  <c r="A437" i="5"/>
  <c r="AE436" i="5"/>
  <c r="AD436" i="5"/>
  <c r="AC436" i="5"/>
  <c r="AH436" i="5" s="1"/>
  <c r="A436" i="5" s="1"/>
  <c r="AB436" i="5"/>
  <c r="X436" i="5"/>
  <c r="U436" i="5"/>
  <c r="R436" i="5"/>
  <c r="O436" i="5"/>
  <c r="L436" i="5"/>
  <c r="I436" i="5"/>
  <c r="AE435" i="5"/>
  <c r="AD435" i="5"/>
  <c r="AC435" i="5"/>
  <c r="AB435" i="5"/>
  <c r="X435" i="5"/>
  <c r="U435" i="5"/>
  <c r="R435" i="5"/>
  <c r="O435" i="5"/>
  <c r="L435" i="5"/>
  <c r="I435" i="5"/>
  <c r="AE434" i="5"/>
  <c r="AD434" i="5"/>
  <c r="AC434" i="5"/>
  <c r="AH434" i="5" s="1"/>
  <c r="A434" i="5" s="1"/>
  <c r="AB434" i="5"/>
  <c r="X434" i="5"/>
  <c r="U434" i="5"/>
  <c r="R434" i="5"/>
  <c r="O434" i="5"/>
  <c r="L434" i="5"/>
  <c r="Y434" i="5" s="1"/>
  <c r="AG434" i="5" s="1"/>
  <c r="I434" i="5"/>
  <c r="AE433" i="5"/>
  <c r="AD433" i="5"/>
  <c r="AC433" i="5"/>
  <c r="AH433" i="5" s="1"/>
  <c r="AB433" i="5"/>
  <c r="X433" i="5"/>
  <c r="U433" i="5"/>
  <c r="R433" i="5"/>
  <c r="O433" i="5"/>
  <c r="L433" i="5"/>
  <c r="I433" i="5"/>
  <c r="A433" i="5"/>
  <c r="AE432" i="5"/>
  <c r="AD432" i="5"/>
  <c r="AC432" i="5"/>
  <c r="AB432" i="5"/>
  <c r="X432" i="5"/>
  <c r="U432" i="5"/>
  <c r="R432" i="5"/>
  <c r="O432" i="5"/>
  <c r="L432" i="5"/>
  <c r="I432" i="5"/>
  <c r="AE431" i="5"/>
  <c r="AD431" i="5"/>
  <c r="AF431" i="5" s="1"/>
  <c r="AC431" i="5"/>
  <c r="AH431" i="5" s="1"/>
  <c r="A431" i="5" s="1"/>
  <c r="AB431" i="5"/>
  <c r="X431" i="5"/>
  <c r="U431" i="5"/>
  <c r="R431" i="5"/>
  <c r="O431" i="5"/>
  <c r="L431" i="5"/>
  <c r="I431" i="5"/>
  <c r="AE430" i="5"/>
  <c r="AD430" i="5"/>
  <c r="AC430" i="5"/>
  <c r="AH430" i="5" s="1"/>
  <c r="A430" i="5" s="1"/>
  <c r="AB430" i="5"/>
  <c r="X430" i="5"/>
  <c r="U430" i="5"/>
  <c r="R430" i="5"/>
  <c r="O430" i="5"/>
  <c r="L430" i="5"/>
  <c r="I430" i="5"/>
  <c r="AE429" i="5"/>
  <c r="AD429" i="5"/>
  <c r="AC429" i="5"/>
  <c r="AH429" i="5" s="1"/>
  <c r="AB429" i="5"/>
  <c r="X429" i="5"/>
  <c r="U429" i="5"/>
  <c r="R429" i="5"/>
  <c r="O429" i="5"/>
  <c r="L429" i="5"/>
  <c r="I429" i="5"/>
  <c r="A429" i="5"/>
  <c r="AE428" i="5"/>
  <c r="AD428" i="5"/>
  <c r="AC428" i="5"/>
  <c r="AH428" i="5" s="1"/>
  <c r="A428" i="5" s="1"/>
  <c r="AB428" i="5"/>
  <c r="X428" i="5"/>
  <c r="U428" i="5"/>
  <c r="R428" i="5"/>
  <c r="O428" i="5"/>
  <c r="L428" i="5"/>
  <c r="I428" i="5"/>
  <c r="AI427" i="5"/>
  <c r="AE427" i="5"/>
  <c r="AD427" i="5"/>
  <c r="AC427" i="5"/>
  <c r="AH427" i="5" s="1"/>
  <c r="A427" i="5" s="1"/>
  <c r="AB427" i="5"/>
  <c r="X427" i="5"/>
  <c r="U427" i="5"/>
  <c r="R427" i="5"/>
  <c r="O427" i="5"/>
  <c r="L427" i="5"/>
  <c r="I427" i="5"/>
  <c r="AE426" i="5"/>
  <c r="AD426" i="5"/>
  <c r="AC426" i="5"/>
  <c r="AH426" i="5" s="1"/>
  <c r="A426" i="5" s="1"/>
  <c r="AB426" i="5"/>
  <c r="X426" i="5"/>
  <c r="U426" i="5"/>
  <c r="R426" i="5"/>
  <c r="O426" i="5"/>
  <c r="L426" i="5"/>
  <c r="I426" i="5"/>
  <c r="AE425" i="5"/>
  <c r="AD425" i="5"/>
  <c r="AC425" i="5"/>
  <c r="AH425" i="5" s="1"/>
  <c r="AB425" i="5"/>
  <c r="X425" i="5"/>
  <c r="U425" i="5"/>
  <c r="R425" i="5"/>
  <c r="O425" i="5"/>
  <c r="L425" i="5"/>
  <c r="I425" i="5"/>
  <c r="A425" i="5"/>
  <c r="AE424" i="5"/>
  <c r="AD424" i="5"/>
  <c r="AC424" i="5"/>
  <c r="AH424" i="5" s="1"/>
  <c r="A424" i="5" s="1"/>
  <c r="AB424" i="5"/>
  <c r="X424" i="5"/>
  <c r="U424" i="5"/>
  <c r="R424" i="5"/>
  <c r="O424" i="5"/>
  <c r="L424" i="5"/>
  <c r="I424" i="5"/>
  <c r="AE423" i="5"/>
  <c r="AD423" i="5"/>
  <c r="AC423" i="5"/>
  <c r="AB423" i="5"/>
  <c r="X423" i="5"/>
  <c r="U423" i="5"/>
  <c r="R423" i="5"/>
  <c r="O423" i="5"/>
  <c r="L423" i="5"/>
  <c r="I423" i="5"/>
  <c r="AE422" i="5"/>
  <c r="AD422" i="5"/>
  <c r="AC422" i="5"/>
  <c r="AH422" i="5" s="1"/>
  <c r="A422" i="5" s="1"/>
  <c r="AB422" i="5"/>
  <c r="X422" i="5"/>
  <c r="U422" i="5"/>
  <c r="R422" i="5"/>
  <c r="O422" i="5"/>
  <c r="L422" i="5"/>
  <c r="I422" i="5"/>
  <c r="AE421" i="5"/>
  <c r="AD421" i="5"/>
  <c r="AC421" i="5"/>
  <c r="AH421" i="5" s="1"/>
  <c r="AB421" i="5"/>
  <c r="X421" i="5"/>
  <c r="U421" i="5"/>
  <c r="R421" i="5"/>
  <c r="O421" i="5"/>
  <c r="L421" i="5"/>
  <c r="I421" i="5"/>
  <c r="A421" i="5"/>
  <c r="AE420" i="5"/>
  <c r="AD420" i="5"/>
  <c r="AC420" i="5"/>
  <c r="AH420" i="5" s="1"/>
  <c r="A420" i="5" s="1"/>
  <c r="AB420" i="5"/>
  <c r="X420" i="5"/>
  <c r="U420" i="5"/>
  <c r="R420" i="5"/>
  <c r="O420" i="5"/>
  <c r="L420" i="5"/>
  <c r="I420" i="5"/>
  <c r="AE419" i="5"/>
  <c r="AD419" i="5"/>
  <c r="AC419" i="5"/>
  <c r="AH419" i="5" s="1"/>
  <c r="A419" i="5" s="1"/>
  <c r="AB419" i="5"/>
  <c r="X419" i="5"/>
  <c r="U419" i="5"/>
  <c r="R419" i="5"/>
  <c r="O419" i="5"/>
  <c r="L419" i="5"/>
  <c r="I419" i="5"/>
  <c r="AE418" i="5"/>
  <c r="AD418" i="5"/>
  <c r="AC418" i="5"/>
  <c r="AH418" i="5" s="1"/>
  <c r="A418" i="5" s="1"/>
  <c r="AB418" i="5"/>
  <c r="X418" i="5"/>
  <c r="U418" i="5"/>
  <c r="R418" i="5"/>
  <c r="O418" i="5"/>
  <c r="L418" i="5"/>
  <c r="I418" i="5"/>
  <c r="AE417" i="5"/>
  <c r="AD417" i="5"/>
  <c r="AC417" i="5"/>
  <c r="AH417" i="5" s="1"/>
  <c r="AB417" i="5"/>
  <c r="X417" i="5"/>
  <c r="U417" i="5"/>
  <c r="R417" i="5"/>
  <c r="O417" i="5"/>
  <c r="L417" i="5"/>
  <c r="I417" i="5"/>
  <c r="A417" i="5"/>
  <c r="AE416" i="5"/>
  <c r="AD416" i="5"/>
  <c r="AC416" i="5"/>
  <c r="AH416" i="5" s="1"/>
  <c r="A416" i="5" s="1"/>
  <c r="AB416" i="5"/>
  <c r="X416" i="5"/>
  <c r="U416" i="5"/>
  <c r="R416" i="5"/>
  <c r="O416" i="5"/>
  <c r="L416" i="5"/>
  <c r="I416" i="5"/>
  <c r="AE415" i="5"/>
  <c r="AD415" i="5"/>
  <c r="AC415" i="5"/>
  <c r="AH415" i="5" s="1"/>
  <c r="A415" i="5" s="1"/>
  <c r="AB415" i="5"/>
  <c r="X415" i="5"/>
  <c r="U415" i="5"/>
  <c r="R415" i="5"/>
  <c r="O415" i="5"/>
  <c r="L415" i="5"/>
  <c r="I415" i="5"/>
  <c r="AE414" i="5"/>
  <c r="AD414" i="5"/>
  <c r="AC414" i="5"/>
  <c r="AH414" i="5" s="1"/>
  <c r="A414" i="5" s="1"/>
  <c r="AB414" i="5"/>
  <c r="X414" i="5"/>
  <c r="U414" i="5"/>
  <c r="R414" i="5"/>
  <c r="O414" i="5"/>
  <c r="L414" i="5"/>
  <c r="I414" i="5"/>
  <c r="AE413" i="5"/>
  <c r="AD413" i="5"/>
  <c r="AC413" i="5"/>
  <c r="AH413" i="5" s="1"/>
  <c r="AB413" i="5"/>
  <c r="X413" i="5"/>
  <c r="U413" i="5"/>
  <c r="R413" i="5"/>
  <c r="O413" i="5"/>
  <c r="L413" i="5"/>
  <c r="I413" i="5"/>
  <c r="A413" i="5"/>
  <c r="AE412" i="5"/>
  <c r="AD412" i="5"/>
  <c r="AC412" i="5"/>
  <c r="AH412" i="5" s="1"/>
  <c r="A412" i="5" s="1"/>
  <c r="AB412" i="5"/>
  <c r="X412" i="5"/>
  <c r="U412" i="5"/>
  <c r="R412" i="5"/>
  <c r="O412" i="5"/>
  <c r="L412" i="5"/>
  <c r="I412" i="5"/>
  <c r="AI411" i="5"/>
  <c r="AE411" i="5"/>
  <c r="AD411" i="5"/>
  <c r="AC411" i="5"/>
  <c r="AH411" i="5" s="1"/>
  <c r="A411" i="5" s="1"/>
  <c r="AB411" i="5"/>
  <c r="X411" i="5"/>
  <c r="U411" i="5"/>
  <c r="R411" i="5"/>
  <c r="O411" i="5"/>
  <c r="L411" i="5"/>
  <c r="I411" i="5"/>
  <c r="AE410" i="5"/>
  <c r="AD410" i="5"/>
  <c r="AC410" i="5"/>
  <c r="AH410" i="5" s="1"/>
  <c r="A410" i="5" s="1"/>
  <c r="AB410" i="5"/>
  <c r="X410" i="5"/>
  <c r="U410" i="5"/>
  <c r="R410" i="5"/>
  <c r="O410" i="5"/>
  <c r="L410" i="5"/>
  <c r="I410" i="5"/>
  <c r="AE409" i="5"/>
  <c r="AD409" i="5"/>
  <c r="AC409" i="5"/>
  <c r="AH409" i="5" s="1"/>
  <c r="A409" i="5" s="1"/>
  <c r="AB409" i="5"/>
  <c r="X409" i="5"/>
  <c r="U409" i="5"/>
  <c r="R409" i="5"/>
  <c r="O409" i="5"/>
  <c r="L409" i="5"/>
  <c r="I409" i="5"/>
  <c r="AE408" i="5"/>
  <c r="AD408" i="5"/>
  <c r="AC408" i="5"/>
  <c r="AH408" i="5" s="1"/>
  <c r="A408" i="5" s="1"/>
  <c r="AB408" i="5"/>
  <c r="X408" i="5"/>
  <c r="U408" i="5"/>
  <c r="R408" i="5"/>
  <c r="O408" i="5"/>
  <c r="L408" i="5"/>
  <c r="Y408" i="5" s="1"/>
  <c r="AG408" i="5" s="1"/>
  <c r="I408" i="5"/>
  <c r="AE407" i="5"/>
  <c r="AD407" i="5"/>
  <c r="AC407" i="5"/>
  <c r="AH407" i="5" s="1"/>
  <c r="A407" i="5" s="1"/>
  <c r="AB407" i="5"/>
  <c r="X407" i="5"/>
  <c r="U407" i="5"/>
  <c r="R407" i="5"/>
  <c r="O407" i="5"/>
  <c r="L407" i="5"/>
  <c r="I407" i="5"/>
  <c r="AE406" i="5"/>
  <c r="AD406" i="5"/>
  <c r="AC406" i="5"/>
  <c r="AH406" i="5" s="1"/>
  <c r="A406" i="5" s="1"/>
  <c r="AB406" i="5"/>
  <c r="X406" i="5"/>
  <c r="U406" i="5"/>
  <c r="R406" i="5"/>
  <c r="O406" i="5"/>
  <c r="L406" i="5"/>
  <c r="I406" i="5"/>
  <c r="AE405" i="5"/>
  <c r="AD405" i="5"/>
  <c r="AC405" i="5"/>
  <c r="AH405" i="5" s="1"/>
  <c r="A405" i="5" s="1"/>
  <c r="AB405" i="5"/>
  <c r="X405" i="5"/>
  <c r="U405" i="5"/>
  <c r="R405" i="5"/>
  <c r="O405" i="5"/>
  <c r="L405" i="5"/>
  <c r="I405" i="5"/>
  <c r="AE404" i="5"/>
  <c r="AD404" i="5"/>
  <c r="AC404" i="5"/>
  <c r="AH404" i="5" s="1"/>
  <c r="A404" i="5" s="1"/>
  <c r="AB404" i="5"/>
  <c r="X404" i="5"/>
  <c r="U404" i="5"/>
  <c r="R404" i="5"/>
  <c r="O404" i="5"/>
  <c r="L404" i="5"/>
  <c r="I404" i="5"/>
  <c r="AI403" i="5"/>
  <c r="AE403" i="5"/>
  <c r="AD403" i="5"/>
  <c r="AC403" i="5"/>
  <c r="AH403" i="5" s="1"/>
  <c r="A403" i="5" s="1"/>
  <c r="AB403" i="5"/>
  <c r="X403" i="5"/>
  <c r="U403" i="5"/>
  <c r="R403" i="5"/>
  <c r="O403" i="5"/>
  <c r="L403" i="5"/>
  <c r="I403" i="5"/>
  <c r="AE402" i="5"/>
  <c r="AD402" i="5"/>
  <c r="AF402" i="5" s="1"/>
  <c r="AC402" i="5"/>
  <c r="AH402" i="5" s="1"/>
  <c r="A402" i="5" s="1"/>
  <c r="AB402" i="5"/>
  <c r="X402" i="5"/>
  <c r="U402" i="5"/>
  <c r="R402" i="5"/>
  <c r="O402" i="5"/>
  <c r="L402" i="5"/>
  <c r="I402" i="5"/>
  <c r="AE401" i="5"/>
  <c r="AD401" i="5"/>
  <c r="AF401" i="5" s="1"/>
  <c r="AC401" i="5"/>
  <c r="AH401" i="5" s="1"/>
  <c r="AB401" i="5"/>
  <c r="X401" i="5"/>
  <c r="U401" i="5"/>
  <c r="R401" i="5"/>
  <c r="O401" i="5"/>
  <c r="L401" i="5"/>
  <c r="I401" i="5"/>
  <c r="A401" i="5"/>
  <c r="AE400" i="5"/>
  <c r="AD400" i="5"/>
  <c r="AC400" i="5"/>
  <c r="AH400" i="5" s="1"/>
  <c r="A400" i="5" s="1"/>
  <c r="AB400" i="5"/>
  <c r="X400" i="5"/>
  <c r="U400" i="5"/>
  <c r="R400" i="5"/>
  <c r="O400" i="5"/>
  <c r="L400" i="5"/>
  <c r="I400" i="5"/>
  <c r="AE399" i="5"/>
  <c r="AD399" i="5"/>
  <c r="AF399" i="5" s="1"/>
  <c r="AC399" i="5"/>
  <c r="AH399" i="5" s="1"/>
  <c r="A399" i="5" s="1"/>
  <c r="AB399" i="5"/>
  <c r="X399" i="5"/>
  <c r="U399" i="5"/>
  <c r="R399" i="5"/>
  <c r="O399" i="5"/>
  <c r="L399" i="5"/>
  <c r="I399" i="5"/>
  <c r="AE398" i="5"/>
  <c r="AD398" i="5"/>
  <c r="AC398" i="5"/>
  <c r="AH398" i="5" s="1"/>
  <c r="A398" i="5" s="1"/>
  <c r="AB398" i="5"/>
  <c r="X398" i="5"/>
  <c r="U398" i="5"/>
  <c r="R398" i="5"/>
  <c r="O398" i="5"/>
  <c r="L398" i="5"/>
  <c r="I398" i="5"/>
  <c r="AE397" i="5"/>
  <c r="AD397" i="5"/>
  <c r="AC397" i="5"/>
  <c r="AH397" i="5" s="1"/>
  <c r="AB397" i="5"/>
  <c r="X397" i="5"/>
  <c r="U397" i="5"/>
  <c r="R397" i="5"/>
  <c r="O397" i="5"/>
  <c r="L397" i="5"/>
  <c r="I397" i="5"/>
  <c r="A397" i="5"/>
  <c r="AI396" i="5"/>
  <c r="AE396" i="5"/>
  <c r="AD396" i="5"/>
  <c r="AC396" i="5"/>
  <c r="AH396" i="5" s="1"/>
  <c r="A396" i="5" s="1"/>
  <c r="AB396" i="5"/>
  <c r="X396" i="5"/>
  <c r="U396" i="5"/>
  <c r="R396" i="5"/>
  <c r="O396" i="5"/>
  <c r="L396" i="5"/>
  <c r="I396" i="5"/>
  <c r="AE395" i="5"/>
  <c r="AD395" i="5"/>
  <c r="AC395" i="5"/>
  <c r="AB395" i="5"/>
  <c r="X395" i="5"/>
  <c r="U395" i="5"/>
  <c r="R395" i="5"/>
  <c r="O395" i="5"/>
  <c r="L395" i="5"/>
  <c r="I395" i="5"/>
  <c r="AE394" i="5"/>
  <c r="AD394" i="5"/>
  <c r="AC394" i="5"/>
  <c r="AH394" i="5" s="1"/>
  <c r="A394" i="5" s="1"/>
  <c r="AB394" i="5"/>
  <c r="X394" i="5"/>
  <c r="U394" i="5"/>
  <c r="R394" i="5"/>
  <c r="O394" i="5"/>
  <c r="L394" i="5"/>
  <c r="I394" i="5"/>
  <c r="AE393" i="5"/>
  <c r="AD393" i="5"/>
  <c r="AF393" i="5" s="1"/>
  <c r="AC393" i="5"/>
  <c r="AH393" i="5" s="1"/>
  <c r="A393" i="5" s="1"/>
  <c r="AB393" i="5"/>
  <c r="X393" i="5"/>
  <c r="U393" i="5"/>
  <c r="R393" i="5"/>
  <c r="O393" i="5"/>
  <c r="L393" i="5"/>
  <c r="I393" i="5"/>
  <c r="AE392" i="5"/>
  <c r="AD392" i="5"/>
  <c r="AC392" i="5"/>
  <c r="AH392" i="5" s="1"/>
  <c r="A392" i="5" s="1"/>
  <c r="AB392" i="5"/>
  <c r="X392" i="5"/>
  <c r="U392" i="5"/>
  <c r="R392" i="5"/>
  <c r="O392" i="5"/>
  <c r="L392" i="5"/>
  <c r="I392" i="5"/>
  <c r="AE391" i="5"/>
  <c r="AD391" i="5"/>
  <c r="AC391" i="5"/>
  <c r="AH391" i="5" s="1"/>
  <c r="A391" i="5" s="1"/>
  <c r="AB391" i="5"/>
  <c r="X391" i="5"/>
  <c r="U391" i="5"/>
  <c r="R391" i="5"/>
  <c r="O391" i="5"/>
  <c r="L391" i="5"/>
  <c r="I391" i="5"/>
  <c r="AE390" i="5"/>
  <c r="AD390" i="5"/>
  <c r="AF390" i="5" s="1"/>
  <c r="AC390" i="5"/>
  <c r="AH390" i="5" s="1"/>
  <c r="A390" i="5" s="1"/>
  <c r="AB390" i="5"/>
  <c r="X390" i="5"/>
  <c r="U390" i="5"/>
  <c r="R390" i="5"/>
  <c r="O390" i="5"/>
  <c r="L390" i="5"/>
  <c r="I390" i="5"/>
  <c r="AE389" i="5"/>
  <c r="AD389" i="5"/>
  <c r="AC389" i="5"/>
  <c r="AH389" i="5" s="1"/>
  <c r="AB389" i="5"/>
  <c r="X389" i="5"/>
  <c r="U389" i="5"/>
  <c r="R389" i="5"/>
  <c r="O389" i="5"/>
  <c r="L389" i="5"/>
  <c r="I389" i="5"/>
  <c r="A389" i="5"/>
  <c r="AE388" i="5"/>
  <c r="AD388" i="5"/>
  <c r="AC388" i="5"/>
  <c r="AH388" i="5" s="1"/>
  <c r="A388" i="5" s="1"/>
  <c r="AB388" i="5"/>
  <c r="X388" i="5"/>
  <c r="U388" i="5"/>
  <c r="R388" i="5"/>
  <c r="O388" i="5"/>
  <c r="L388" i="5"/>
  <c r="I388" i="5"/>
  <c r="AE387" i="5"/>
  <c r="AD387" i="5"/>
  <c r="AC387" i="5"/>
  <c r="AH387" i="5" s="1"/>
  <c r="A387" i="5" s="1"/>
  <c r="AB387" i="5"/>
  <c r="X387" i="5"/>
  <c r="U387" i="5"/>
  <c r="R387" i="5"/>
  <c r="O387" i="5"/>
  <c r="L387" i="5"/>
  <c r="I387" i="5"/>
  <c r="AE386" i="5"/>
  <c r="AD386" i="5"/>
  <c r="AC386" i="5"/>
  <c r="AH386" i="5" s="1"/>
  <c r="A386" i="5" s="1"/>
  <c r="AB386" i="5"/>
  <c r="X386" i="5"/>
  <c r="U386" i="5"/>
  <c r="R386" i="5"/>
  <c r="O386" i="5"/>
  <c r="L386" i="5"/>
  <c r="I386" i="5"/>
  <c r="AE385" i="5"/>
  <c r="AD385" i="5"/>
  <c r="AC385" i="5"/>
  <c r="AH385" i="5" s="1"/>
  <c r="A385" i="5" s="1"/>
  <c r="AB385" i="5"/>
  <c r="X385" i="5"/>
  <c r="U385" i="5"/>
  <c r="R385" i="5"/>
  <c r="O385" i="5"/>
  <c r="L385" i="5"/>
  <c r="I385" i="5"/>
  <c r="AE384" i="5"/>
  <c r="AD384" i="5"/>
  <c r="AC384" i="5"/>
  <c r="AH384" i="5" s="1"/>
  <c r="A384" i="5" s="1"/>
  <c r="AB384" i="5"/>
  <c r="X384" i="5"/>
  <c r="U384" i="5"/>
  <c r="R384" i="5"/>
  <c r="O384" i="5"/>
  <c r="L384" i="5"/>
  <c r="I384" i="5"/>
  <c r="AE383" i="5"/>
  <c r="AD383" i="5"/>
  <c r="AC383" i="5"/>
  <c r="AH383" i="5" s="1"/>
  <c r="A383" i="5" s="1"/>
  <c r="AB383" i="5"/>
  <c r="X383" i="5"/>
  <c r="U383" i="5"/>
  <c r="R383" i="5"/>
  <c r="O383" i="5"/>
  <c r="L383" i="5"/>
  <c r="I383" i="5"/>
  <c r="AE382" i="5"/>
  <c r="AD382" i="5"/>
  <c r="AF382" i="5" s="1"/>
  <c r="AC382" i="5"/>
  <c r="AH382" i="5" s="1"/>
  <c r="A382" i="5" s="1"/>
  <c r="AB382" i="5"/>
  <c r="X382" i="5"/>
  <c r="U382" i="5"/>
  <c r="R382" i="5"/>
  <c r="O382" i="5"/>
  <c r="L382" i="5"/>
  <c r="I382" i="5"/>
  <c r="AE381" i="5"/>
  <c r="AD381" i="5"/>
  <c r="AC381" i="5"/>
  <c r="AH381" i="5" s="1"/>
  <c r="AB381" i="5"/>
  <c r="X381" i="5"/>
  <c r="U381" i="5"/>
  <c r="R381" i="5"/>
  <c r="O381" i="5"/>
  <c r="L381" i="5"/>
  <c r="I381" i="5"/>
  <c r="A381" i="5"/>
  <c r="AE380" i="5"/>
  <c r="AD380" i="5"/>
  <c r="AC380" i="5"/>
  <c r="AH380" i="5" s="1"/>
  <c r="A380" i="5" s="1"/>
  <c r="AB380" i="5"/>
  <c r="X380" i="5"/>
  <c r="U380" i="5"/>
  <c r="R380" i="5"/>
  <c r="O380" i="5"/>
  <c r="L380" i="5"/>
  <c r="I380" i="5"/>
  <c r="AE379" i="5"/>
  <c r="AD379" i="5"/>
  <c r="AC379" i="5"/>
  <c r="AH379" i="5" s="1"/>
  <c r="A379" i="5" s="1"/>
  <c r="AB379" i="5"/>
  <c r="X379" i="5"/>
  <c r="U379" i="5"/>
  <c r="R379" i="5"/>
  <c r="O379" i="5"/>
  <c r="L379" i="5"/>
  <c r="I379" i="5"/>
  <c r="AE378" i="5"/>
  <c r="AD378" i="5"/>
  <c r="AC378" i="5"/>
  <c r="AH378" i="5" s="1"/>
  <c r="A378" i="5" s="1"/>
  <c r="AB378" i="5"/>
  <c r="X378" i="5"/>
  <c r="U378" i="5"/>
  <c r="R378" i="5"/>
  <c r="O378" i="5"/>
  <c r="L378" i="5"/>
  <c r="I378" i="5"/>
  <c r="AE377" i="5"/>
  <c r="AD377" i="5"/>
  <c r="AC377" i="5"/>
  <c r="AH377" i="5" s="1"/>
  <c r="AB377" i="5"/>
  <c r="X377" i="5"/>
  <c r="U377" i="5"/>
  <c r="R377" i="5"/>
  <c r="O377" i="5"/>
  <c r="L377" i="5"/>
  <c r="I377" i="5"/>
  <c r="A377" i="5"/>
  <c r="AE376" i="5"/>
  <c r="AD376" i="5"/>
  <c r="AC376" i="5"/>
  <c r="AH376" i="5" s="1"/>
  <c r="A376" i="5" s="1"/>
  <c r="AB376" i="5"/>
  <c r="X376" i="5"/>
  <c r="U376" i="5"/>
  <c r="R376" i="5"/>
  <c r="O376" i="5"/>
  <c r="L376" i="5"/>
  <c r="I376" i="5"/>
  <c r="AE375" i="5"/>
  <c r="AD375" i="5"/>
  <c r="AC375" i="5"/>
  <c r="AH375" i="5" s="1"/>
  <c r="A375" i="5" s="1"/>
  <c r="AB375" i="5"/>
  <c r="X375" i="5"/>
  <c r="U375" i="5"/>
  <c r="R375" i="5"/>
  <c r="O375" i="5"/>
  <c r="L375" i="5"/>
  <c r="I375" i="5"/>
  <c r="AE374" i="5"/>
  <c r="AD374" i="5"/>
  <c r="AC374" i="5"/>
  <c r="AH374" i="5" s="1"/>
  <c r="A374" i="5" s="1"/>
  <c r="AB374" i="5"/>
  <c r="X374" i="5"/>
  <c r="U374" i="5"/>
  <c r="R374" i="5"/>
  <c r="O374" i="5"/>
  <c r="L374" i="5"/>
  <c r="I374" i="5"/>
  <c r="AE373" i="5"/>
  <c r="AD373" i="5"/>
  <c r="AC373" i="5"/>
  <c r="AH373" i="5" s="1"/>
  <c r="AB373" i="5"/>
  <c r="X373" i="5"/>
  <c r="U373" i="5"/>
  <c r="R373" i="5"/>
  <c r="O373" i="5"/>
  <c r="L373" i="5"/>
  <c r="I373" i="5"/>
  <c r="A373" i="5"/>
  <c r="AE372" i="5"/>
  <c r="AD372" i="5"/>
  <c r="AC372" i="5"/>
  <c r="AH372" i="5" s="1"/>
  <c r="A372" i="5" s="1"/>
  <c r="AB372" i="5"/>
  <c r="X372" i="5"/>
  <c r="U372" i="5"/>
  <c r="R372" i="5"/>
  <c r="O372" i="5"/>
  <c r="L372" i="5"/>
  <c r="I372" i="5"/>
  <c r="AE371" i="5"/>
  <c r="AD371" i="5"/>
  <c r="AC371" i="5"/>
  <c r="AB371" i="5"/>
  <c r="X371" i="5"/>
  <c r="U371" i="5"/>
  <c r="R371" i="5"/>
  <c r="O371" i="5"/>
  <c r="L371" i="5"/>
  <c r="I371" i="5"/>
  <c r="AE370" i="5"/>
  <c r="AD370" i="5"/>
  <c r="AC370" i="5"/>
  <c r="AH370" i="5" s="1"/>
  <c r="A370" i="5" s="1"/>
  <c r="AB370" i="5"/>
  <c r="X370" i="5"/>
  <c r="U370" i="5"/>
  <c r="R370" i="5"/>
  <c r="O370" i="5"/>
  <c r="L370" i="5"/>
  <c r="I370" i="5"/>
  <c r="AE369" i="5"/>
  <c r="AD369" i="5"/>
  <c r="AC369" i="5"/>
  <c r="AH369" i="5" s="1"/>
  <c r="AB369" i="5"/>
  <c r="X369" i="5"/>
  <c r="U369" i="5"/>
  <c r="R369" i="5"/>
  <c r="O369" i="5"/>
  <c r="L369" i="5"/>
  <c r="I369" i="5"/>
  <c r="A369" i="5"/>
  <c r="AE368" i="5"/>
  <c r="AD368" i="5"/>
  <c r="AC368" i="5"/>
  <c r="AH368" i="5" s="1"/>
  <c r="A368" i="5" s="1"/>
  <c r="AB368" i="5"/>
  <c r="X368" i="5"/>
  <c r="U368" i="5"/>
  <c r="R368" i="5"/>
  <c r="O368" i="5"/>
  <c r="L368" i="5"/>
  <c r="I368" i="5"/>
  <c r="AE367" i="5"/>
  <c r="AD367" i="5"/>
  <c r="AF367" i="5" s="1"/>
  <c r="AC367" i="5"/>
  <c r="AH367" i="5" s="1"/>
  <c r="A367" i="5" s="1"/>
  <c r="AB367" i="5"/>
  <c r="X367" i="5"/>
  <c r="U367" i="5"/>
  <c r="R367" i="5"/>
  <c r="O367" i="5"/>
  <c r="L367" i="5"/>
  <c r="I367" i="5"/>
  <c r="Y367" i="5" s="1"/>
  <c r="AG367" i="5" s="1"/>
  <c r="AE366" i="5"/>
  <c r="AD366" i="5"/>
  <c r="AC366" i="5"/>
  <c r="AH366" i="5" s="1"/>
  <c r="A366" i="5" s="1"/>
  <c r="AB366" i="5"/>
  <c r="X366" i="5"/>
  <c r="U366" i="5"/>
  <c r="R366" i="5"/>
  <c r="O366" i="5"/>
  <c r="L366" i="5"/>
  <c r="I366" i="5"/>
  <c r="AE365" i="5"/>
  <c r="AD365" i="5"/>
  <c r="AC365" i="5"/>
  <c r="AH365" i="5" s="1"/>
  <c r="AB365" i="5"/>
  <c r="X365" i="5"/>
  <c r="U365" i="5"/>
  <c r="R365" i="5"/>
  <c r="O365" i="5"/>
  <c r="L365" i="5"/>
  <c r="I365" i="5"/>
  <c r="A365" i="5"/>
  <c r="AE364" i="5"/>
  <c r="AD364" i="5"/>
  <c r="AC364" i="5"/>
  <c r="AB364" i="5"/>
  <c r="X364" i="5"/>
  <c r="U364" i="5"/>
  <c r="R364" i="5"/>
  <c r="O364" i="5"/>
  <c r="L364" i="5"/>
  <c r="I364" i="5"/>
  <c r="AF363" i="5"/>
  <c r="AE363" i="5"/>
  <c r="AD363" i="5"/>
  <c r="AC363" i="5"/>
  <c r="AH363" i="5" s="1"/>
  <c r="A363" i="5" s="1"/>
  <c r="AB363" i="5"/>
  <c r="X363" i="5"/>
  <c r="U363" i="5"/>
  <c r="R363" i="5"/>
  <c r="O363" i="5"/>
  <c r="L363" i="5"/>
  <c r="I363" i="5"/>
  <c r="AE362" i="5"/>
  <c r="AD362" i="5"/>
  <c r="AF362" i="5" s="1"/>
  <c r="AC362" i="5"/>
  <c r="AH362" i="5" s="1"/>
  <c r="A362" i="5" s="1"/>
  <c r="AB362" i="5"/>
  <c r="X362" i="5"/>
  <c r="U362" i="5"/>
  <c r="R362" i="5"/>
  <c r="O362" i="5"/>
  <c r="L362" i="5"/>
  <c r="I362" i="5"/>
  <c r="AE361" i="5"/>
  <c r="AD361" i="5"/>
  <c r="AC361" i="5"/>
  <c r="AB361" i="5"/>
  <c r="X361" i="5"/>
  <c r="U361" i="5"/>
  <c r="R361" i="5"/>
  <c r="O361" i="5"/>
  <c r="L361" i="5"/>
  <c r="I361" i="5"/>
  <c r="AE360" i="5"/>
  <c r="AD360" i="5"/>
  <c r="AC360" i="5"/>
  <c r="AH360" i="5" s="1"/>
  <c r="A360" i="5" s="1"/>
  <c r="AB360" i="5"/>
  <c r="X360" i="5"/>
  <c r="U360" i="5"/>
  <c r="R360" i="5"/>
  <c r="O360" i="5"/>
  <c r="L360" i="5"/>
  <c r="I360" i="5"/>
  <c r="AE359" i="5"/>
  <c r="AD359" i="5"/>
  <c r="AC359" i="5"/>
  <c r="AH359" i="5" s="1"/>
  <c r="A359" i="5" s="1"/>
  <c r="AB359" i="5"/>
  <c r="X359" i="5"/>
  <c r="U359" i="5"/>
  <c r="R359" i="5"/>
  <c r="O359" i="5"/>
  <c r="L359" i="5"/>
  <c r="I359" i="5"/>
  <c r="AE358" i="5"/>
  <c r="AD358" i="5"/>
  <c r="AF358" i="5" s="1"/>
  <c r="AC358" i="5"/>
  <c r="AH358" i="5" s="1"/>
  <c r="A358" i="5" s="1"/>
  <c r="AB358" i="5"/>
  <c r="X358" i="5"/>
  <c r="U358" i="5"/>
  <c r="R358" i="5"/>
  <c r="O358" i="5"/>
  <c r="L358" i="5"/>
  <c r="I358" i="5"/>
  <c r="AE357" i="5"/>
  <c r="AD357" i="5"/>
  <c r="AC357" i="5"/>
  <c r="AB357" i="5"/>
  <c r="X357" i="5"/>
  <c r="U357" i="5"/>
  <c r="R357" i="5"/>
  <c r="O357" i="5"/>
  <c r="L357" i="5"/>
  <c r="I357" i="5"/>
  <c r="AE356" i="5"/>
  <c r="AD356" i="5"/>
  <c r="AC356" i="5"/>
  <c r="AB356" i="5"/>
  <c r="X356" i="5"/>
  <c r="U356" i="5"/>
  <c r="R356" i="5"/>
  <c r="O356" i="5"/>
  <c r="L356" i="5"/>
  <c r="I356" i="5"/>
  <c r="AF355" i="5"/>
  <c r="AE355" i="5"/>
  <c r="AD355" i="5"/>
  <c r="AC355" i="5"/>
  <c r="AH355" i="5" s="1"/>
  <c r="A355" i="5" s="1"/>
  <c r="AB355" i="5"/>
  <c r="X355" i="5"/>
  <c r="U355" i="5"/>
  <c r="R355" i="5"/>
  <c r="O355" i="5"/>
  <c r="L355" i="5"/>
  <c r="I355" i="5"/>
  <c r="AE354" i="5"/>
  <c r="AD354" i="5"/>
  <c r="AC354" i="5"/>
  <c r="AH354" i="5" s="1"/>
  <c r="A354" i="5" s="1"/>
  <c r="AB354" i="5"/>
  <c r="X354" i="5"/>
  <c r="U354" i="5"/>
  <c r="R354" i="5"/>
  <c r="O354" i="5"/>
  <c r="L354" i="5"/>
  <c r="I354" i="5"/>
  <c r="AE353" i="5"/>
  <c r="AD353" i="5"/>
  <c r="AC353" i="5"/>
  <c r="AB353" i="5"/>
  <c r="X353" i="5"/>
  <c r="U353" i="5"/>
  <c r="R353" i="5"/>
  <c r="O353" i="5"/>
  <c r="L353" i="5"/>
  <c r="I353" i="5"/>
  <c r="AE352" i="5"/>
  <c r="AD352" i="5"/>
  <c r="AC352" i="5"/>
  <c r="AB352" i="5"/>
  <c r="X352" i="5"/>
  <c r="U352" i="5"/>
  <c r="R352" i="5"/>
  <c r="O352" i="5"/>
  <c r="L352" i="5"/>
  <c r="I352" i="5"/>
  <c r="AE351" i="5"/>
  <c r="AD351" i="5"/>
  <c r="AC351" i="5"/>
  <c r="AH351" i="5" s="1"/>
  <c r="A351" i="5" s="1"/>
  <c r="AB351" i="5"/>
  <c r="X351" i="5"/>
  <c r="U351" i="5"/>
  <c r="R351" i="5"/>
  <c r="O351" i="5"/>
  <c r="L351" i="5"/>
  <c r="I351" i="5"/>
  <c r="AE350" i="5"/>
  <c r="AD350" i="5"/>
  <c r="AC350" i="5"/>
  <c r="AH350" i="5" s="1"/>
  <c r="A350" i="5" s="1"/>
  <c r="AB350" i="5"/>
  <c r="X350" i="5"/>
  <c r="U350" i="5"/>
  <c r="R350" i="5"/>
  <c r="O350" i="5"/>
  <c r="L350" i="5"/>
  <c r="I350" i="5"/>
  <c r="AE349" i="5"/>
  <c r="AD349" i="5"/>
  <c r="AC349" i="5"/>
  <c r="AB349" i="5"/>
  <c r="X349" i="5"/>
  <c r="U349" i="5"/>
  <c r="R349" i="5"/>
  <c r="O349" i="5"/>
  <c r="L349" i="5"/>
  <c r="I349" i="5"/>
  <c r="AE348" i="5"/>
  <c r="AD348" i="5"/>
  <c r="AC348" i="5"/>
  <c r="AB348" i="5"/>
  <c r="X348" i="5"/>
  <c r="U348" i="5"/>
  <c r="R348" i="5"/>
  <c r="O348" i="5"/>
  <c r="L348" i="5"/>
  <c r="I348" i="5"/>
  <c r="AF347" i="5"/>
  <c r="AE347" i="5"/>
  <c r="AD347" i="5"/>
  <c r="AC347" i="5"/>
  <c r="AH347" i="5" s="1"/>
  <c r="A347" i="5" s="1"/>
  <c r="AB347" i="5"/>
  <c r="X347" i="5"/>
  <c r="U347" i="5"/>
  <c r="R347" i="5"/>
  <c r="O347" i="5"/>
  <c r="L347" i="5"/>
  <c r="I347" i="5"/>
  <c r="AE346" i="5"/>
  <c r="AD346" i="5"/>
  <c r="AC346" i="5"/>
  <c r="AH346" i="5" s="1"/>
  <c r="A346" i="5" s="1"/>
  <c r="AB346" i="5"/>
  <c r="X346" i="5"/>
  <c r="U346" i="5"/>
  <c r="R346" i="5"/>
  <c r="O346" i="5"/>
  <c r="L346" i="5"/>
  <c r="I346" i="5"/>
  <c r="AE345" i="5"/>
  <c r="AD345" i="5"/>
  <c r="AC345" i="5"/>
  <c r="AB345" i="5"/>
  <c r="X345" i="5"/>
  <c r="U345" i="5"/>
  <c r="R345" i="5"/>
  <c r="O345" i="5"/>
  <c r="L345" i="5"/>
  <c r="I345" i="5"/>
  <c r="AE344" i="5"/>
  <c r="AD344" i="5"/>
  <c r="AC344" i="5"/>
  <c r="AB344" i="5"/>
  <c r="X344" i="5"/>
  <c r="U344" i="5"/>
  <c r="R344" i="5"/>
  <c r="O344" i="5"/>
  <c r="L344" i="5"/>
  <c r="I344" i="5"/>
  <c r="AE343" i="5"/>
  <c r="AD343" i="5"/>
  <c r="AC343" i="5"/>
  <c r="AH343" i="5" s="1"/>
  <c r="A343" i="5" s="1"/>
  <c r="AB343" i="5"/>
  <c r="X343" i="5"/>
  <c r="U343" i="5"/>
  <c r="R343" i="5"/>
  <c r="O343" i="5"/>
  <c r="L343" i="5"/>
  <c r="I343" i="5"/>
  <c r="AE342" i="5"/>
  <c r="AD342" i="5"/>
  <c r="AC342" i="5"/>
  <c r="AH342" i="5" s="1"/>
  <c r="A342" i="5" s="1"/>
  <c r="AB342" i="5"/>
  <c r="X342" i="5"/>
  <c r="U342" i="5"/>
  <c r="R342" i="5"/>
  <c r="O342" i="5"/>
  <c r="L342" i="5"/>
  <c r="I342" i="5"/>
  <c r="AE341" i="5"/>
  <c r="AD341" i="5"/>
  <c r="AC341" i="5"/>
  <c r="AB341" i="5"/>
  <c r="X341" i="5"/>
  <c r="U341" i="5"/>
  <c r="R341" i="5"/>
  <c r="O341" i="5"/>
  <c r="L341" i="5"/>
  <c r="I341" i="5"/>
  <c r="AE340" i="5"/>
  <c r="AD340" i="5"/>
  <c r="AC340" i="5"/>
  <c r="AB340" i="5"/>
  <c r="X340" i="5"/>
  <c r="U340" i="5"/>
  <c r="R340" i="5"/>
  <c r="O340" i="5"/>
  <c r="L340" i="5"/>
  <c r="I340" i="5"/>
  <c r="AE339" i="5"/>
  <c r="AD339" i="5"/>
  <c r="AF339" i="5" s="1"/>
  <c r="AC339" i="5"/>
  <c r="AH339" i="5" s="1"/>
  <c r="A339" i="5" s="1"/>
  <c r="AB339" i="5"/>
  <c r="X339" i="5"/>
  <c r="U339" i="5"/>
  <c r="R339" i="5"/>
  <c r="O339" i="5"/>
  <c r="L339" i="5"/>
  <c r="I339" i="5"/>
  <c r="AE338" i="5"/>
  <c r="AD338" i="5"/>
  <c r="AC338" i="5"/>
  <c r="AH338" i="5" s="1"/>
  <c r="A338" i="5" s="1"/>
  <c r="AB338" i="5"/>
  <c r="X338" i="5"/>
  <c r="U338" i="5"/>
  <c r="R338" i="5"/>
  <c r="O338" i="5"/>
  <c r="L338" i="5"/>
  <c r="I338" i="5"/>
  <c r="AE337" i="5"/>
  <c r="AD337" i="5"/>
  <c r="AC337" i="5"/>
  <c r="AB337" i="5"/>
  <c r="X337" i="5"/>
  <c r="U337" i="5"/>
  <c r="R337" i="5"/>
  <c r="O337" i="5"/>
  <c r="L337" i="5"/>
  <c r="I337" i="5"/>
  <c r="AE336" i="5"/>
  <c r="AD336" i="5"/>
  <c r="AC336" i="5"/>
  <c r="AB336" i="5"/>
  <c r="X336" i="5"/>
  <c r="U336" i="5"/>
  <c r="R336" i="5"/>
  <c r="O336" i="5"/>
  <c r="L336" i="5"/>
  <c r="I336" i="5"/>
  <c r="AE335" i="5"/>
  <c r="AD335" i="5"/>
  <c r="AC335" i="5"/>
  <c r="AB335" i="5"/>
  <c r="X335" i="5"/>
  <c r="U335" i="5"/>
  <c r="R335" i="5"/>
  <c r="O335" i="5"/>
  <c r="L335" i="5"/>
  <c r="I335" i="5"/>
  <c r="AE334" i="5"/>
  <c r="AD334" i="5"/>
  <c r="AC334" i="5"/>
  <c r="AH334" i="5" s="1"/>
  <c r="A334" i="5" s="1"/>
  <c r="AB334" i="5"/>
  <c r="X334" i="5"/>
  <c r="U334" i="5"/>
  <c r="R334" i="5"/>
  <c r="O334" i="5"/>
  <c r="L334" i="5"/>
  <c r="I334" i="5"/>
  <c r="AE333" i="5"/>
  <c r="AD333" i="5"/>
  <c r="AC333" i="5"/>
  <c r="AB333" i="5"/>
  <c r="X333" i="5"/>
  <c r="U333" i="5"/>
  <c r="R333" i="5"/>
  <c r="O333" i="5"/>
  <c r="L333" i="5"/>
  <c r="I333" i="5"/>
  <c r="AI332" i="5"/>
  <c r="AE332" i="5"/>
  <c r="AD332" i="5"/>
  <c r="AC332" i="5"/>
  <c r="AH332" i="5" s="1"/>
  <c r="A332" i="5" s="1"/>
  <c r="AB332" i="5"/>
  <c r="X332" i="5"/>
  <c r="U332" i="5"/>
  <c r="R332" i="5"/>
  <c r="O332" i="5"/>
  <c r="L332" i="5"/>
  <c r="I332" i="5"/>
  <c r="AE331" i="5"/>
  <c r="AD331" i="5"/>
  <c r="AF331" i="5" s="1"/>
  <c r="AC331" i="5"/>
  <c r="AH331" i="5" s="1"/>
  <c r="A331" i="5" s="1"/>
  <c r="AB331" i="5"/>
  <c r="X331" i="5"/>
  <c r="U331" i="5"/>
  <c r="R331" i="5"/>
  <c r="O331" i="5"/>
  <c r="L331" i="5"/>
  <c r="I331" i="5"/>
  <c r="AE330" i="5"/>
  <c r="AD330" i="5"/>
  <c r="AC330" i="5"/>
  <c r="AH330" i="5" s="1"/>
  <c r="A330" i="5" s="1"/>
  <c r="AB330" i="5"/>
  <c r="X330" i="5"/>
  <c r="U330" i="5"/>
  <c r="R330" i="5"/>
  <c r="O330" i="5"/>
  <c r="L330" i="5"/>
  <c r="I330" i="5"/>
  <c r="AI329" i="5"/>
  <c r="AE329" i="5"/>
  <c r="AD329" i="5"/>
  <c r="AC329" i="5"/>
  <c r="AH329" i="5" s="1"/>
  <c r="AB329" i="5"/>
  <c r="X329" i="5"/>
  <c r="U329" i="5"/>
  <c r="R329" i="5"/>
  <c r="O329" i="5"/>
  <c r="L329" i="5"/>
  <c r="I329" i="5"/>
  <c r="A329" i="5"/>
  <c r="AE328" i="5"/>
  <c r="AD328" i="5"/>
  <c r="AC328" i="5"/>
  <c r="AH328" i="5" s="1"/>
  <c r="A328" i="5" s="1"/>
  <c r="AB328" i="5"/>
  <c r="X328" i="5"/>
  <c r="U328" i="5"/>
  <c r="R328" i="5"/>
  <c r="O328" i="5"/>
  <c r="L328" i="5"/>
  <c r="I328" i="5"/>
  <c r="AE327" i="5"/>
  <c r="AD327" i="5"/>
  <c r="AC327" i="5"/>
  <c r="AB327" i="5"/>
  <c r="X327" i="5"/>
  <c r="U327" i="5"/>
  <c r="R327" i="5"/>
  <c r="O327" i="5"/>
  <c r="L327" i="5"/>
  <c r="I327" i="5"/>
  <c r="AE326" i="5"/>
  <c r="AD326" i="5"/>
  <c r="AC326" i="5"/>
  <c r="AH326" i="5" s="1"/>
  <c r="A326" i="5" s="1"/>
  <c r="AB326" i="5"/>
  <c r="X326" i="5"/>
  <c r="U326" i="5"/>
  <c r="R326" i="5"/>
  <c r="O326" i="5"/>
  <c r="L326" i="5"/>
  <c r="I326" i="5"/>
  <c r="AE325" i="5"/>
  <c r="AD325" i="5"/>
  <c r="AC325" i="5"/>
  <c r="AH325" i="5" s="1"/>
  <c r="AB325" i="5"/>
  <c r="X325" i="5"/>
  <c r="U325" i="5"/>
  <c r="R325" i="5"/>
  <c r="O325" i="5"/>
  <c r="L325" i="5"/>
  <c r="I325" i="5"/>
  <c r="A325" i="5"/>
  <c r="AE324" i="5"/>
  <c r="AD324" i="5"/>
  <c r="AC324" i="5"/>
  <c r="AH324" i="5" s="1"/>
  <c r="A324" i="5" s="1"/>
  <c r="AB324" i="5"/>
  <c r="X324" i="5"/>
  <c r="U324" i="5"/>
  <c r="R324" i="5"/>
  <c r="O324" i="5"/>
  <c r="L324" i="5"/>
  <c r="I324" i="5"/>
  <c r="AE323" i="5"/>
  <c r="AD323" i="5"/>
  <c r="AC323" i="5"/>
  <c r="AH323" i="5" s="1"/>
  <c r="A323" i="5" s="1"/>
  <c r="AB323" i="5"/>
  <c r="X323" i="5"/>
  <c r="U323" i="5"/>
  <c r="R323" i="5"/>
  <c r="O323" i="5"/>
  <c r="L323" i="5"/>
  <c r="I323" i="5"/>
  <c r="AE322" i="5"/>
  <c r="AD322" i="5"/>
  <c r="AC322" i="5"/>
  <c r="AH322" i="5" s="1"/>
  <c r="A322" i="5" s="1"/>
  <c r="AB322" i="5"/>
  <c r="X322" i="5"/>
  <c r="U322" i="5"/>
  <c r="R322" i="5"/>
  <c r="O322" i="5"/>
  <c r="L322" i="5"/>
  <c r="I322" i="5"/>
  <c r="AI321" i="5"/>
  <c r="AE321" i="5"/>
  <c r="AD321" i="5"/>
  <c r="AC321" i="5"/>
  <c r="AH321" i="5" s="1"/>
  <c r="AB321" i="5"/>
  <c r="X321" i="5"/>
  <c r="U321" i="5"/>
  <c r="R321" i="5"/>
  <c r="O321" i="5"/>
  <c r="L321" i="5"/>
  <c r="I321" i="5"/>
  <c r="A321" i="5"/>
  <c r="AE320" i="5"/>
  <c r="AD320" i="5"/>
  <c r="AC320" i="5"/>
  <c r="AH320" i="5" s="1"/>
  <c r="A320" i="5" s="1"/>
  <c r="AB320" i="5"/>
  <c r="X320" i="5"/>
  <c r="U320" i="5"/>
  <c r="R320" i="5"/>
  <c r="O320" i="5"/>
  <c r="L320" i="5"/>
  <c r="I320" i="5"/>
  <c r="AE319" i="5"/>
  <c r="AD319" i="5"/>
  <c r="AC319" i="5"/>
  <c r="AB319" i="5"/>
  <c r="X319" i="5"/>
  <c r="U319" i="5"/>
  <c r="R319" i="5"/>
  <c r="O319" i="5"/>
  <c r="L319" i="5"/>
  <c r="I319" i="5"/>
  <c r="AE318" i="5"/>
  <c r="AD318" i="5"/>
  <c r="AC318" i="5"/>
  <c r="AH318" i="5" s="1"/>
  <c r="A318" i="5" s="1"/>
  <c r="AB318" i="5"/>
  <c r="X318" i="5"/>
  <c r="U318" i="5"/>
  <c r="R318" i="5"/>
  <c r="O318" i="5"/>
  <c r="L318" i="5"/>
  <c r="I318" i="5"/>
  <c r="AE317" i="5"/>
  <c r="AD317" i="5"/>
  <c r="AC317" i="5"/>
  <c r="AH317" i="5" s="1"/>
  <c r="AB317" i="5"/>
  <c r="X317" i="5"/>
  <c r="U317" i="5"/>
  <c r="R317" i="5"/>
  <c r="O317" i="5"/>
  <c r="L317" i="5"/>
  <c r="I317" i="5"/>
  <c r="A317" i="5"/>
  <c r="AE316" i="5"/>
  <c r="AD316" i="5"/>
  <c r="AC316" i="5"/>
  <c r="AH316" i="5" s="1"/>
  <c r="A316" i="5" s="1"/>
  <c r="AB316" i="5"/>
  <c r="X316" i="5"/>
  <c r="U316" i="5"/>
  <c r="R316" i="5"/>
  <c r="O316" i="5"/>
  <c r="L316" i="5"/>
  <c r="I316" i="5"/>
  <c r="AE315" i="5"/>
  <c r="AD315" i="5"/>
  <c r="AC315" i="5"/>
  <c r="AH315" i="5" s="1"/>
  <c r="A315" i="5" s="1"/>
  <c r="AB315" i="5"/>
  <c r="X315" i="5"/>
  <c r="U315" i="5"/>
  <c r="R315" i="5"/>
  <c r="O315" i="5"/>
  <c r="L315" i="5"/>
  <c r="I315" i="5"/>
  <c r="AE314" i="5"/>
  <c r="AD314" i="5"/>
  <c r="AC314" i="5"/>
  <c r="AH314" i="5" s="1"/>
  <c r="A314" i="5" s="1"/>
  <c r="AB314" i="5"/>
  <c r="X314" i="5"/>
  <c r="U314" i="5"/>
  <c r="R314" i="5"/>
  <c r="O314" i="5"/>
  <c r="L314" i="5"/>
  <c r="I314" i="5"/>
  <c r="AE313" i="5"/>
  <c r="AD313" i="5"/>
  <c r="AC313" i="5"/>
  <c r="AH313" i="5" s="1"/>
  <c r="A313" i="5" s="1"/>
  <c r="AB313" i="5"/>
  <c r="X313" i="5"/>
  <c r="U313" i="5"/>
  <c r="R313" i="5"/>
  <c r="O313" i="5"/>
  <c r="L313" i="5"/>
  <c r="I313" i="5"/>
  <c r="AI312" i="5"/>
  <c r="AE312" i="5"/>
  <c r="AD312" i="5"/>
  <c r="AC312" i="5"/>
  <c r="AH312" i="5" s="1"/>
  <c r="A312" i="5" s="1"/>
  <c r="AB312" i="5"/>
  <c r="X312" i="5"/>
  <c r="U312" i="5"/>
  <c r="R312" i="5"/>
  <c r="O312" i="5"/>
  <c r="L312" i="5"/>
  <c r="I312" i="5"/>
  <c r="AE311" i="5"/>
  <c r="AD311" i="5"/>
  <c r="AC311" i="5"/>
  <c r="AB311" i="5"/>
  <c r="X311" i="5"/>
  <c r="U311" i="5"/>
  <c r="R311" i="5"/>
  <c r="O311" i="5"/>
  <c r="L311" i="5"/>
  <c r="I311" i="5"/>
  <c r="AE310" i="5"/>
  <c r="AD310" i="5"/>
  <c r="AF310" i="5" s="1"/>
  <c r="AC310" i="5"/>
  <c r="AH310" i="5" s="1"/>
  <c r="A310" i="5" s="1"/>
  <c r="AB310" i="5"/>
  <c r="X310" i="5"/>
  <c r="U310" i="5"/>
  <c r="R310" i="5"/>
  <c r="O310" i="5"/>
  <c r="L310" i="5"/>
  <c r="I310" i="5"/>
  <c r="AE309" i="5"/>
  <c r="AD309" i="5"/>
  <c r="AC309" i="5"/>
  <c r="AH309" i="5" s="1"/>
  <c r="A309" i="5" s="1"/>
  <c r="AB309" i="5"/>
  <c r="X309" i="5"/>
  <c r="U309" i="5"/>
  <c r="R309" i="5"/>
  <c r="O309" i="5"/>
  <c r="L309" i="5"/>
  <c r="I309" i="5"/>
  <c r="AE308" i="5"/>
  <c r="AD308" i="5"/>
  <c r="AC308" i="5"/>
  <c r="AB308" i="5"/>
  <c r="X308" i="5"/>
  <c r="U308" i="5"/>
  <c r="R308" i="5"/>
  <c r="O308" i="5"/>
  <c r="L308" i="5"/>
  <c r="I308" i="5"/>
  <c r="AF307" i="5"/>
  <c r="AE307" i="5"/>
  <c r="AD307" i="5"/>
  <c r="AC307" i="5"/>
  <c r="AH307" i="5" s="1"/>
  <c r="A307" i="5" s="1"/>
  <c r="AB307" i="5"/>
  <c r="X307" i="5"/>
  <c r="U307" i="5"/>
  <c r="R307" i="5"/>
  <c r="O307" i="5"/>
  <c r="L307" i="5"/>
  <c r="I307" i="5"/>
  <c r="AE306" i="5"/>
  <c r="AD306" i="5"/>
  <c r="AC306" i="5"/>
  <c r="AH306" i="5" s="1"/>
  <c r="A306" i="5" s="1"/>
  <c r="AB306" i="5"/>
  <c r="X306" i="5"/>
  <c r="U306" i="5"/>
  <c r="R306" i="5"/>
  <c r="O306" i="5"/>
  <c r="L306" i="5"/>
  <c r="I306" i="5"/>
  <c r="AE305" i="5"/>
  <c r="AD305" i="5"/>
  <c r="AC305" i="5"/>
  <c r="AH305" i="5" s="1"/>
  <c r="A305" i="5" s="1"/>
  <c r="AB305" i="5"/>
  <c r="X305" i="5"/>
  <c r="U305" i="5"/>
  <c r="R305" i="5"/>
  <c r="O305" i="5"/>
  <c r="L305" i="5"/>
  <c r="I305" i="5"/>
  <c r="AE304" i="5"/>
  <c r="AD304" i="5"/>
  <c r="AC304" i="5"/>
  <c r="AH304" i="5" s="1"/>
  <c r="A304" i="5" s="1"/>
  <c r="AB304" i="5"/>
  <c r="X304" i="5"/>
  <c r="U304" i="5"/>
  <c r="R304" i="5"/>
  <c r="O304" i="5"/>
  <c r="L304" i="5"/>
  <c r="I304" i="5"/>
  <c r="AE303" i="5"/>
  <c r="AD303" i="5"/>
  <c r="AC303" i="5"/>
  <c r="AB303" i="5"/>
  <c r="X303" i="5"/>
  <c r="U303" i="5"/>
  <c r="R303" i="5"/>
  <c r="O303" i="5"/>
  <c r="L303" i="5"/>
  <c r="I303" i="5"/>
  <c r="AE302" i="5"/>
  <c r="AD302" i="5"/>
  <c r="AC302" i="5"/>
  <c r="AH302" i="5" s="1"/>
  <c r="A302" i="5" s="1"/>
  <c r="AB302" i="5"/>
  <c r="X302" i="5"/>
  <c r="U302" i="5"/>
  <c r="R302" i="5"/>
  <c r="O302" i="5"/>
  <c r="L302" i="5"/>
  <c r="I302" i="5"/>
  <c r="AE301" i="5"/>
  <c r="AD301" i="5"/>
  <c r="AC301" i="5"/>
  <c r="AH301" i="5" s="1"/>
  <c r="AB301" i="5"/>
  <c r="X301" i="5"/>
  <c r="U301" i="5"/>
  <c r="R301" i="5"/>
  <c r="O301" i="5"/>
  <c r="L301" i="5"/>
  <c r="I301" i="5"/>
  <c r="A301" i="5"/>
  <c r="AI300" i="5"/>
  <c r="AE300" i="5"/>
  <c r="AD300" i="5"/>
  <c r="AF300" i="5" s="1"/>
  <c r="AC300" i="5"/>
  <c r="AH300" i="5" s="1"/>
  <c r="A300" i="5" s="1"/>
  <c r="AB300" i="5"/>
  <c r="X300" i="5"/>
  <c r="U300" i="5"/>
  <c r="R300" i="5"/>
  <c r="O300" i="5"/>
  <c r="L300" i="5"/>
  <c r="I300" i="5"/>
  <c r="AE299" i="5"/>
  <c r="AD299" i="5"/>
  <c r="AC299" i="5"/>
  <c r="AB299" i="5"/>
  <c r="X299" i="5"/>
  <c r="U299" i="5"/>
  <c r="R299" i="5"/>
  <c r="O299" i="5"/>
  <c r="L299" i="5"/>
  <c r="I299" i="5"/>
  <c r="AE298" i="5"/>
  <c r="AD298" i="5"/>
  <c r="AC298" i="5"/>
  <c r="AH298" i="5" s="1"/>
  <c r="AB298" i="5"/>
  <c r="X298" i="5"/>
  <c r="U298" i="5"/>
  <c r="R298" i="5"/>
  <c r="O298" i="5"/>
  <c r="L298" i="5"/>
  <c r="I298" i="5"/>
  <c r="A298" i="5"/>
  <c r="AE297" i="5"/>
  <c r="AD297" i="5"/>
  <c r="AC297" i="5"/>
  <c r="AH297" i="5" s="1"/>
  <c r="A297" i="5" s="1"/>
  <c r="AB297" i="5"/>
  <c r="X297" i="5"/>
  <c r="U297" i="5"/>
  <c r="R297" i="5"/>
  <c r="O297" i="5"/>
  <c r="L297" i="5"/>
  <c r="I297" i="5"/>
  <c r="AE296" i="5"/>
  <c r="AD296" i="5"/>
  <c r="AC296" i="5"/>
  <c r="AB296" i="5"/>
  <c r="X296" i="5"/>
  <c r="U296" i="5"/>
  <c r="R296" i="5"/>
  <c r="O296" i="5"/>
  <c r="L296" i="5"/>
  <c r="I296" i="5"/>
  <c r="AE295" i="5"/>
  <c r="AD295" i="5"/>
  <c r="AC295" i="5"/>
  <c r="AH295" i="5" s="1"/>
  <c r="A295" i="5" s="1"/>
  <c r="AB295" i="5"/>
  <c r="X295" i="5"/>
  <c r="U295" i="5"/>
  <c r="R295" i="5"/>
  <c r="O295" i="5"/>
  <c r="L295" i="5"/>
  <c r="I295" i="5"/>
  <c r="AE294" i="5"/>
  <c r="AD294" i="5"/>
  <c r="AC294" i="5"/>
  <c r="AB294" i="5"/>
  <c r="X294" i="5"/>
  <c r="U294" i="5"/>
  <c r="R294" i="5"/>
  <c r="O294" i="5"/>
  <c r="L294" i="5"/>
  <c r="I294" i="5"/>
  <c r="AE293" i="5"/>
  <c r="AD293" i="5"/>
  <c r="AC293" i="5"/>
  <c r="AH293" i="5" s="1"/>
  <c r="A293" i="5" s="1"/>
  <c r="AB293" i="5"/>
  <c r="X293" i="5"/>
  <c r="U293" i="5"/>
  <c r="R293" i="5"/>
  <c r="O293" i="5"/>
  <c r="L293" i="5"/>
  <c r="I293" i="5"/>
  <c r="AE292" i="5"/>
  <c r="AD292" i="5"/>
  <c r="AC292" i="5"/>
  <c r="AB292" i="5"/>
  <c r="X292" i="5"/>
  <c r="U292" i="5"/>
  <c r="R292" i="5"/>
  <c r="O292" i="5"/>
  <c r="L292" i="5"/>
  <c r="I292" i="5"/>
  <c r="AE291" i="5"/>
  <c r="AD291" i="5"/>
  <c r="AC291" i="5"/>
  <c r="AB291" i="5"/>
  <c r="X291" i="5"/>
  <c r="U291" i="5"/>
  <c r="R291" i="5"/>
  <c r="O291" i="5"/>
  <c r="L291" i="5"/>
  <c r="I291" i="5"/>
  <c r="AE290" i="5"/>
  <c r="AD290" i="5"/>
  <c r="AC290" i="5"/>
  <c r="AH290" i="5" s="1"/>
  <c r="A290" i="5" s="1"/>
  <c r="AB290" i="5"/>
  <c r="X290" i="5"/>
  <c r="U290" i="5"/>
  <c r="R290" i="5"/>
  <c r="O290" i="5"/>
  <c r="L290" i="5"/>
  <c r="I290" i="5"/>
  <c r="AE289" i="5"/>
  <c r="AD289" i="5"/>
  <c r="AC289" i="5"/>
  <c r="AB289" i="5"/>
  <c r="X289" i="5"/>
  <c r="U289" i="5"/>
  <c r="R289" i="5"/>
  <c r="O289" i="5"/>
  <c r="L289" i="5"/>
  <c r="I289" i="5"/>
  <c r="AE288" i="5"/>
  <c r="AD288" i="5"/>
  <c r="AF288" i="5" s="1"/>
  <c r="AC288" i="5"/>
  <c r="AH288" i="5" s="1"/>
  <c r="AB288" i="5"/>
  <c r="X288" i="5"/>
  <c r="U288" i="5"/>
  <c r="R288" i="5"/>
  <c r="O288" i="5"/>
  <c r="L288" i="5"/>
  <c r="I288" i="5"/>
  <c r="A288" i="5"/>
  <c r="AE287" i="5"/>
  <c r="AD287" i="5"/>
  <c r="AC287" i="5"/>
  <c r="AH287" i="5" s="1"/>
  <c r="A287" i="5" s="1"/>
  <c r="AB287" i="5"/>
  <c r="X287" i="5"/>
  <c r="U287" i="5"/>
  <c r="R287" i="5"/>
  <c r="O287" i="5"/>
  <c r="L287" i="5"/>
  <c r="I287" i="5"/>
  <c r="AE286" i="5"/>
  <c r="AD286" i="5"/>
  <c r="AC286" i="5"/>
  <c r="AB286" i="5"/>
  <c r="X286" i="5"/>
  <c r="U286" i="5"/>
  <c r="R286" i="5"/>
  <c r="O286" i="5"/>
  <c r="L286" i="5"/>
  <c r="I286" i="5"/>
  <c r="AE285" i="5"/>
  <c r="AD285" i="5"/>
  <c r="AC285" i="5"/>
  <c r="AH285" i="5" s="1"/>
  <c r="AB285" i="5"/>
  <c r="X285" i="5"/>
  <c r="U285" i="5"/>
  <c r="R285" i="5"/>
  <c r="O285" i="5"/>
  <c r="L285" i="5"/>
  <c r="I285" i="5"/>
  <c r="A285" i="5"/>
  <c r="AE284" i="5"/>
  <c r="AD284" i="5"/>
  <c r="AF284" i="5" s="1"/>
  <c r="AC284" i="5"/>
  <c r="AH284" i="5" s="1"/>
  <c r="AB284" i="5"/>
  <c r="X284" i="5"/>
  <c r="U284" i="5"/>
  <c r="R284" i="5"/>
  <c r="O284" i="5"/>
  <c r="L284" i="5"/>
  <c r="I284" i="5"/>
  <c r="A284" i="5"/>
  <c r="AE283" i="5"/>
  <c r="AD283" i="5"/>
  <c r="AC283" i="5"/>
  <c r="AB283" i="5"/>
  <c r="X283" i="5"/>
  <c r="U283" i="5"/>
  <c r="R283" i="5"/>
  <c r="O283" i="5"/>
  <c r="L283" i="5"/>
  <c r="I283" i="5"/>
  <c r="AI282" i="5"/>
  <c r="AE282" i="5"/>
  <c r="AD282" i="5"/>
  <c r="AC282" i="5"/>
  <c r="AH282" i="5" s="1"/>
  <c r="AB282" i="5"/>
  <c r="X282" i="5"/>
  <c r="U282" i="5"/>
  <c r="R282" i="5"/>
  <c r="O282" i="5"/>
  <c r="L282" i="5"/>
  <c r="I282" i="5"/>
  <c r="A282" i="5"/>
  <c r="AE281" i="5"/>
  <c r="AD281" i="5"/>
  <c r="AC281" i="5"/>
  <c r="AB281" i="5"/>
  <c r="X281" i="5"/>
  <c r="U281" i="5"/>
  <c r="R281" i="5"/>
  <c r="O281" i="5"/>
  <c r="L281" i="5"/>
  <c r="I281" i="5"/>
  <c r="AE280" i="5"/>
  <c r="AD280" i="5"/>
  <c r="AC280" i="5"/>
  <c r="AH280" i="5" s="1"/>
  <c r="AB280" i="5"/>
  <c r="X280" i="5"/>
  <c r="U280" i="5"/>
  <c r="R280" i="5"/>
  <c r="O280" i="5"/>
  <c r="L280" i="5"/>
  <c r="I280" i="5"/>
  <c r="A280" i="5"/>
  <c r="AE279" i="5"/>
  <c r="AD279" i="5"/>
  <c r="AC279" i="5"/>
  <c r="AB279" i="5"/>
  <c r="X279" i="5"/>
  <c r="U279" i="5"/>
  <c r="R279" i="5"/>
  <c r="O279" i="5"/>
  <c r="L279" i="5"/>
  <c r="I279" i="5"/>
  <c r="AE278" i="5"/>
  <c r="AD278" i="5"/>
  <c r="AC278" i="5"/>
  <c r="AH278" i="5" s="1"/>
  <c r="A278" i="5" s="1"/>
  <c r="AB278" i="5"/>
  <c r="X278" i="5"/>
  <c r="U278" i="5"/>
  <c r="R278" i="5"/>
  <c r="O278" i="5"/>
  <c r="L278" i="5"/>
  <c r="I278" i="5"/>
  <c r="AE277" i="5"/>
  <c r="AD277" i="5"/>
  <c r="AC277" i="5"/>
  <c r="AB277" i="5"/>
  <c r="X277" i="5"/>
  <c r="U277" i="5"/>
  <c r="R277" i="5"/>
  <c r="O277" i="5"/>
  <c r="L277" i="5"/>
  <c r="I277" i="5"/>
  <c r="AE276" i="5"/>
  <c r="AD276" i="5"/>
  <c r="AF276" i="5" s="1"/>
  <c r="AC276" i="5"/>
  <c r="AH276" i="5" s="1"/>
  <c r="AB276" i="5"/>
  <c r="X276" i="5"/>
  <c r="U276" i="5"/>
  <c r="R276" i="5"/>
  <c r="O276" i="5"/>
  <c r="L276" i="5"/>
  <c r="I276" i="5"/>
  <c r="A276" i="5"/>
  <c r="AE275" i="5"/>
  <c r="AD275" i="5"/>
  <c r="AC275" i="5"/>
  <c r="AB275" i="5"/>
  <c r="X275" i="5"/>
  <c r="U275" i="5"/>
  <c r="R275" i="5"/>
  <c r="O275" i="5"/>
  <c r="L275" i="5"/>
  <c r="I275" i="5"/>
  <c r="AI274" i="5"/>
  <c r="AE274" i="5"/>
  <c r="AD274" i="5"/>
  <c r="AC274" i="5"/>
  <c r="AH274" i="5" s="1"/>
  <c r="AB274" i="5"/>
  <c r="X274" i="5"/>
  <c r="U274" i="5"/>
  <c r="R274" i="5"/>
  <c r="O274" i="5"/>
  <c r="L274" i="5"/>
  <c r="I274" i="5"/>
  <c r="A274" i="5"/>
  <c r="AE273" i="5"/>
  <c r="AD273" i="5"/>
  <c r="AC273" i="5"/>
  <c r="AB273" i="5"/>
  <c r="X273" i="5"/>
  <c r="U273" i="5"/>
  <c r="R273" i="5"/>
  <c r="O273" i="5"/>
  <c r="L273" i="5"/>
  <c r="I273" i="5"/>
  <c r="AE272" i="5"/>
  <c r="AD272" i="5"/>
  <c r="AC272" i="5"/>
  <c r="AH272" i="5" s="1"/>
  <c r="A272" i="5" s="1"/>
  <c r="AB272" i="5"/>
  <c r="X272" i="5"/>
  <c r="U272" i="5"/>
  <c r="R272" i="5"/>
  <c r="O272" i="5"/>
  <c r="L272" i="5"/>
  <c r="I272" i="5"/>
  <c r="AE271" i="5"/>
  <c r="AD271" i="5"/>
  <c r="AC271" i="5"/>
  <c r="AH271" i="5" s="1"/>
  <c r="AB271" i="5"/>
  <c r="X271" i="5"/>
  <c r="U271" i="5"/>
  <c r="R271" i="5"/>
  <c r="O271" i="5"/>
  <c r="L271" i="5"/>
  <c r="I271" i="5"/>
  <c r="A271" i="5"/>
  <c r="AE270" i="5"/>
  <c r="AD270" i="5"/>
  <c r="AC270" i="5"/>
  <c r="AH270" i="5" s="1"/>
  <c r="AB270" i="5"/>
  <c r="X270" i="5"/>
  <c r="U270" i="5"/>
  <c r="R270" i="5"/>
  <c r="O270" i="5"/>
  <c r="L270" i="5"/>
  <c r="I270" i="5"/>
  <c r="A270" i="5"/>
  <c r="AE269" i="5"/>
  <c r="AD269" i="5"/>
  <c r="AC269" i="5"/>
  <c r="AH269" i="5" s="1"/>
  <c r="A269" i="5" s="1"/>
  <c r="AB269" i="5"/>
  <c r="X269" i="5"/>
  <c r="U269" i="5"/>
  <c r="R269" i="5"/>
  <c r="O269" i="5"/>
  <c r="L269" i="5"/>
  <c r="I269" i="5"/>
  <c r="AE268" i="5"/>
  <c r="AD268" i="5"/>
  <c r="AC268" i="5"/>
  <c r="AB268" i="5"/>
  <c r="X268" i="5"/>
  <c r="U268" i="5"/>
  <c r="R268" i="5"/>
  <c r="O268" i="5"/>
  <c r="L268" i="5"/>
  <c r="I268" i="5"/>
  <c r="AI267" i="5"/>
  <c r="AE267" i="5"/>
  <c r="AD267" i="5"/>
  <c r="AC267" i="5"/>
  <c r="AH267" i="5" s="1"/>
  <c r="A267" i="5" s="1"/>
  <c r="AB267" i="5"/>
  <c r="X267" i="5"/>
  <c r="U267" i="5"/>
  <c r="R267" i="5"/>
  <c r="O267" i="5"/>
  <c r="L267" i="5"/>
  <c r="I267" i="5"/>
  <c r="AE266" i="5"/>
  <c r="AD266" i="5"/>
  <c r="AF266" i="5" s="1"/>
  <c r="AC266" i="5"/>
  <c r="AH266" i="5" s="1"/>
  <c r="AB266" i="5"/>
  <c r="X266" i="5"/>
  <c r="U266" i="5"/>
  <c r="R266" i="5"/>
  <c r="O266" i="5"/>
  <c r="L266" i="5"/>
  <c r="I266" i="5"/>
  <c r="A266" i="5"/>
  <c r="AE265" i="5"/>
  <c r="AD265" i="5"/>
  <c r="AC265" i="5"/>
  <c r="AH265" i="5" s="1"/>
  <c r="A265" i="5" s="1"/>
  <c r="AB265" i="5"/>
  <c r="X265" i="5"/>
  <c r="U265" i="5"/>
  <c r="R265" i="5"/>
  <c r="O265" i="5"/>
  <c r="L265" i="5"/>
  <c r="I265" i="5"/>
  <c r="AE264" i="5"/>
  <c r="AD264" i="5"/>
  <c r="AC264" i="5"/>
  <c r="AB264" i="5"/>
  <c r="X264" i="5"/>
  <c r="U264" i="5"/>
  <c r="R264" i="5"/>
  <c r="O264" i="5"/>
  <c r="L264" i="5"/>
  <c r="I264" i="5"/>
  <c r="AE263" i="5"/>
  <c r="AD263" i="5"/>
  <c r="AC263" i="5"/>
  <c r="AH263" i="5" s="1"/>
  <c r="A263" i="5" s="1"/>
  <c r="AB263" i="5"/>
  <c r="X263" i="5"/>
  <c r="U263" i="5"/>
  <c r="R263" i="5"/>
  <c r="O263" i="5"/>
  <c r="L263" i="5"/>
  <c r="I263" i="5"/>
  <c r="AE262" i="5"/>
  <c r="AD262" i="5"/>
  <c r="AC262" i="5"/>
  <c r="AH262" i="5" s="1"/>
  <c r="AB262" i="5"/>
  <c r="X262" i="5"/>
  <c r="U262" i="5"/>
  <c r="R262" i="5"/>
  <c r="O262" i="5"/>
  <c r="L262" i="5"/>
  <c r="I262" i="5"/>
  <c r="A262" i="5"/>
  <c r="AE261" i="5"/>
  <c r="AD261" i="5"/>
  <c r="AC261" i="5"/>
  <c r="AH261" i="5" s="1"/>
  <c r="A261" i="5" s="1"/>
  <c r="AB261" i="5"/>
  <c r="X261" i="5"/>
  <c r="U261" i="5"/>
  <c r="R261" i="5"/>
  <c r="O261" i="5"/>
  <c r="L261" i="5"/>
  <c r="I261" i="5"/>
  <c r="AE260" i="5"/>
  <c r="AD260" i="5"/>
  <c r="AC260" i="5"/>
  <c r="AH260" i="5" s="1"/>
  <c r="A260" i="5" s="1"/>
  <c r="AB260" i="5"/>
  <c r="X260" i="5"/>
  <c r="U260" i="5"/>
  <c r="R260" i="5"/>
  <c r="O260" i="5"/>
  <c r="L260" i="5"/>
  <c r="I260" i="5"/>
  <c r="AE259" i="5"/>
  <c r="AD259" i="5"/>
  <c r="AC259" i="5"/>
  <c r="AH259" i="5" s="1"/>
  <c r="A259" i="5" s="1"/>
  <c r="AB259" i="5"/>
  <c r="X259" i="5"/>
  <c r="U259" i="5"/>
  <c r="R259" i="5"/>
  <c r="O259" i="5"/>
  <c r="L259" i="5"/>
  <c r="I259" i="5"/>
  <c r="AE258" i="5"/>
  <c r="AD258" i="5"/>
  <c r="AC258" i="5"/>
  <c r="AH258" i="5" s="1"/>
  <c r="A258" i="5" s="1"/>
  <c r="AB258" i="5"/>
  <c r="X258" i="5"/>
  <c r="U258" i="5"/>
  <c r="R258" i="5"/>
  <c r="O258" i="5"/>
  <c r="L258" i="5"/>
  <c r="I258" i="5"/>
  <c r="AE257" i="5"/>
  <c r="AD257" i="5"/>
  <c r="AC257" i="5"/>
  <c r="AH257" i="5" s="1"/>
  <c r="AB257" i="5"/>
  <c r="X257" i="5"/>
  <c r="U257" i="5"/>
  <c r="R257" i="5"/>
  <c r="O257" i="5"/>
  <c r="L257" i="5"/>
  <c r="I257" i="5"/>
  <c r="A257" i="5"/>
  <c r="AE256" i="5"/>
  <c r="AD256" i="5"/>
  <c r="AC256" i="5"/>
  <c r="AH256" i="5" s="1"/>
  <c r="A256" i="5" s="1"/>
  <c r="AB256" i="5"/>
  <c r="X256" i="5"/>
  <c r="U256" i="5"/>
  <c r="R256" i="5"/>
  <c r="O256" i="5"/>
  <c r="L256" i="5"/>
  <c r="I256" i="5"/>
  <c r="AE255" i="5"/>
  <c r="AD255" i="5"/>
  <c r="AC255" i="5"/>
  <c r="AH255" i="5" s="1"/>
  <c r="A255" i="5" s="1"/>
  <c r="AB255" i="5"/>
  <c r="X255" i="5"/>
  <c r="U255" i="5"/>
  <c r="R255" i="5"/>
  <c r="O255" i="5"/>
  <c r="L255" i="5"/>
  <c r="I255" i="5"/>
  <c r="AE254" i="5"/>
  <c r="AD254" i="5"/>
  <c r="AC254" i="5"/>
  <c r="AH254" i="5" s="1"/>
  <c r="AB254" i="5"/>
  <c r="X254" i="5"/>
  <c r="U254" i="5"/>
  <c r="R254" i="5"/>
  <c r="O254" i="5"/>
  <c r="L254" i="5"/>
  <c r="I254" i="5"/>
  <c r="A254" i="5"/>
  <c r="AE253" i="5"/>
  <c r="AD253" i="5"/>
  <c r="AC253" i="5"/>
  <c r="AH253" i="5" s="1"/>
  <c r="A253" i="5" s="1"/>
  <c r="AB253" i="5"/>
  <c r="X253" i="5"/>
  <c r="U253" i="5"/>
  <c r="R253" i="5"/>
  <c r="O253" i="5"/>
  <c r="L253" i="5"/>
  <c r="I253" i="5"/>
  <c r="AE252" i="5"/>
  <c r="AD252" i="5"/>
  <c r="AC252" i="5"/>
  <c r="AH252" i="5" s="1"/>
  <c r="A252" i="5" s="1"/>
  <c r="AB252" i="5"/>
  <c r="X252" i="5"/>
  <c r="U252" i="5"/>
  <c r="R252" i="5"/>
  <c r="O252" i="5"/>
  <c r="L252" i="5"/>
  <c r="I252" i="5"/>
  <c r="AE251" i="5"/>
  <c r="AD251" i="5"/>
  <c r="AC251" i="5"/>
  <c r="AH251" i="5" s="1"/>
  <c r="A251" i="5" s="1"/>
  <c r="AB251" i="5"/>
  <c r="X251" i="5"/>
  <c r="U251" i="5"/>
  <c r="R251" i="5"/>
  <c r="O251" i="5"/>
  <c r="L251" i="5"/>
  <c r="I251" i="5"/>
  <c r="AE250" i="5"/>
  <c r="AD250" i="5"/>
  <c r="AC250" i="5"/>
  <c r="AH250" i="5" s="1"/>
  <c r="AB250" i="5"/>
  <c r="X250" i="5"/>
  <c r="U250" i="5"/>
  <c r="R250" i="5"/>
  <c r="O250" i="5"/>
  <c r="L250" i="5"/>
  <c r="I250" i="5"/>
  <c r="A250" i="5"/>
  <c r="AE249" i="5"/>
  <c r="AD249" i="5"/>
  <c r="AC249" i="5"/>
  <c r="AH249" i="5" s="1"/>
  <c r="A249" i="5" s="1"/>
  <c r="AB249" i="5"/>
  <c r="X249" i="5"/>
  <c r="U249" i="5"/>
  <c r="R249" i="5"/>
  <c r="O249" i="5"/>
  <c r="L249" i="5"/>
  <c r="I249" i="5"/>
  <c r="AE248" i="5"/>
  <c r="AD248" i="5"/>
  <c r="AC248" i="5"/>
  <c r="AH248" i="5" s="1"/>
  <c r="AB248" i="5"/>
  <c r="X248" i="5"/>
  <c r="U248" i="5"/>
  <c r="R248" i="5"/>
  <c r="O248" i="5"/>
  <c r="L248" i="5"/>
  <c r="I248" i="5"/>
  <c r="A248" i="5"/>
  <c r="AE247" i="5"/>
  <c r="AD247" i="5"/>
  <c r="AC247" i="5"/>
  <c r="AH247" i="5" s="1"/>
  <c r="A247" i="5" s="1"/>
  <c r="AB247" i="5"/>
  <c r="X247" i="5"/>
  <c r="U247" i="5"/>
  <c r="R247" i="5"/>
  <c r="O247" i="5"/>
  <c r="L247" i="5"/>
  <c r="I247" i="5"/>
  <c r="AE246" i="5"/>
  <c r="AD246" i="5"/>
  <c r="AC246" i="5"/>
  <c r="AH246" i="5" s="1"/>
  <c r="A246" i="5" s="1"/>
  <c r="AB246" i="5"/>
  <c r="X246" i="5"/>
  <c r="U246" i="5"/>
  <c r="R246" i="5"/>
  <c r="O246" i="5"/>
  <c r="L246" i="5"/>
  <c r="I246" i="5"/>
  <c r="AE245" i="5"/>
  <c r="AD245" i="5"/>
  <c r="AC245" i="5"/>
  <c r="AH245" i="5" s="1"/>
  <c r="A245" i="5" s="1"/>
  <c r="AB245" i="5"/>
  <c r="X245" i="5"/>
  <c r="U245" i="5"/>
  <c r="R245" i="5"/>
  <c r="O245" i="5"/>
  <c r="L245" i="5"/>
  <c r="I245" i="5"/>
  <c r="AE244" i="5"/>
  <c r="AD244" i="5"/>
  <c r="AC244" i="5"/>
  <c r="AH244" i="5" s="1"/>
  <c r="A244" i="5" s="1"/>
  <c r="AB244" i="5"/>
  <c r="X244" i="5"/>
  <c r="U244" i="5"/>
  <c r="R244" i="5"/>
  <c r="O244" i="5"/>
  <c r="L244" i="5"/>
  <c r="I244" i="5"/>
  <c r="AE243" i="5"/>
  <c r="AD243" i="5"/>
  <c r="AF243" i="5" s="1"/>
  <c r="AC243" i="5"/>
  <c r="AH243" i="5" s="1"/>
  <c r="AB243" i="5"/>
  <c r="X243" i="5"/>
  <c r="U243" i="5"/>
  <c r="R243" i="5"/>
  <c r="O243" i="5"/>
  <c r="L243" i="5"/>
  <c r="I243" i="5"/>
  <c r="A243" i="5"/>
  <c r="AE242" i="5"/>
  <c r="AD242" i="5"/>
  <c r="AC242" i="5"/>
  <c r="AH242" i="5" s="1"/>
  <c r="AB242" i="5"/>
  <c r="X242" i="5"/>
  <c r="U242" i="5"/>
  <c r="R242" i="5"/>
  <c r="O242" i="5"/>
  <c r="L242" i="5"/>
  <c r="I242" i="5"/>
  <c r="A242" i="5"/>
  <c r="AE241" i="5"/>
  <c r="AD241" i="5"/>
  <c r="AC241" i="5"/>
  <c r="AH241" i="5" s="1"/>
  <c r="AB241" i="5"/>
  <c r="X241" i="5"/>
  <c r="U241" i="5"/>
  <c r="R241" i="5"/>
  <c r="O241" i="5"/>
  <c r="L241" i="5"/>
  <c r="I241" i="5"/>
  <c r="A241" i="5"/>
  <c r="AE240" i="5"/>
  <c r="AD240" i="5"/>
  <c r="AC240" i="5"/>
  <c r="AH240" i="5" s="1"/>
  <c r="A240" i="5" s="1"/>
  <c r="AB240" i="5"/>
  <c r="X240" i="5"/>
  <c r="U240" i="5"/>
  <c r="R240" i="5"/>
  <c r="O240" i="5"/>
  <c r="L240" i="5"/>
  <c r="I240" i="5"/>
  <c r="AE239" i="5"/>
  <c r="AD239" i="5"/>
  <c r="AC239" i="5"/>
  <c r="AH239" i="5" s="1"/>
  <c r="A239" i="5" s="1"/>
  <c r="AB239" i="5"/>
  <c r="X239" i="5"/>
  <c r="U239" i="5"/>
  <c r="R239" i="5"/>
  <c r="O239" i="5"/>
  <c r="L239" i="5"/>
  <c r="I239" i="5"/>
  <c r="AE238" i="5"/>
  <c r="AD238" i="5"/>
  <c r="AC238" i="5"/>
  <c r="AH238" i="5" s="1"/>
  <c r="AB238" i="5"/>
  <c r="X238" i="5"/>
  <c r="U238" i="5"/>
  <c r="R238" i="5"/>
  <c r="O238" i="5"/>
  <c r="L238" i="5"/>
  <c r="I238" i="5"/>
  <c r="A238" i="5"/>
  <c r="AE237" i="5"/>
  <c r="AD237" i="5"/>
  <c r="AF237" i="5" s="1"/>
  <c r="AC237" i="5"/>
  <c r="AH237" i="5" s="1"/>
  <c r="AB237" i="5"/>
  <c r="X237" i="5"/>
  <c r="U237" i="5"/>
  <c r="R237" i="5"/>
  <c r="O237" i="5"/>
  <c r="L237" i="5"/>
  <c r="I237" i="5"/>
  <c r="A237" i="5"/>
  <c r="AE236" i="5"/>
  <c r="AD236" i="5"/>
  <c r="AC236" i="5"/>
  <c r="AH236" i="5" s="1"/>
  <c r="A236" i="5" s="1"/>
  <c r="AB236" i="5"/>
  <c r="X236" i="5"/>
  <c r="U236" i="5"/>
  <c r="R236" i="5"/>
  <c r="O236" i="5"/>
  <c r="L236" i="5"/>
  <c r="I236" i="5"/>
  <c r="AE235" i="5"/>
  <c r="AD235" i="5"/>
  <c r="AC235" i="5"/>
  <c r="AH235" i="5" s="1"/>
  <c r="A235" i="5" s="1"/>
  <c r="AB235" i="5"/>
  <c r="X235" i="5"/>
  <c r="U235" i="5"/>
  <c r="R235" i="5"/>
  <c r="O235" i="5"/>
  <c r="L235" i="5"/>
  <c r="I235" i="5"/>
  <c r="AE234" i="5"/>
  <c r="AD234" i="5"/>
  <c r="AC234" i="5"/>
  <c r="AH234" i="5" s="1"/>
  <c r="A234" i="5" s="1"/>
  <c r="AB234" i="5"/>
  <c r="X234" i="5"/>
  <c r="U234" i="5"/>
  <c r="R234" i="5"/>
  <c r="O234" i="5"/>
  <c r="L234" i="5"/>
  <c r="I234" i="5"/>
  <c r="AE233" i="5"/>
  <c r="AD233" i="5"/>
  <c r="AC233" i="5"/>
  <c r="AH233" i="5" s="1"/>
  <c r="A233" i="5" s="1"/>
  <c r="AB233" i="5"/>
  <c r="X233" i="5"/>
  <c r="U233" i="5"/>
  <c r="R233" i="5"/>
  <c r="O233" i="5"/>
  <c r="L233" i="5"/>
  <c r="I233" i="5"/>
  <c r="AE232" i="5"/>
  <c r="AD232" i="5"/>
  <c r="AC232" i="5"/>
  <c r="AH232" i="5" s="1"/>
  <c r="A232" i="5" s="1"/>
  <c r="AB232" i="5"/>
  <c r="X232" i="5"/>
  <c r="U232" i="5"/>
  <c r="R232" i="5"/>
  <c r="O232" i="5"/>
  <c r="L232" i="5"/>
  <c r="I232" i="5"/>
  <c r="AE231" i="5"/>
  <c r="AD231" i="5"/>
  <c r="AC231" i="5"/>
  <c r="AH231" i="5" s="1"/>
  <c r="AB231" i="5"/>
  <c r="X231" i="5"/>
  <c r="U231" i="5"/>
  <c r="R231" i="5"/>
  <c r="O231" i="5"/>
  <c r="L231" i="5"/>
  <c r="I231" i="5"/>
  <c r="A231" i="5"/>
  <c r="AE230" i="5"/>
  <c r="AD230" i="5"/>
  <c r="AC230" i="5"/>
  <c r="AH230" i="5" s="1"/>
  <c r="A230" i="5" s="1"/>
  <c r="AB230" i="5"/>
  <c r="X230" i="5"/>
  <c r="U230" i="5"/>
  <c r="R230" i="5"/>
  <c r="O230" i="5"/>
  <c r="L230" i="5"/>
  <c r="I230" i="5"/>
  <c r="AE229" i="5"/>
  <c r="AD229" i="5"/>
  <c r="AC229" i="5"/>
  <c r="AH229" i="5" s="1"/>
  <c r="A229" i="5" s="1"/>
  <c r="AB229" i="5"/>
  <c r="X229" i="5"/>
  <c r="U229" i="5"/>
  <c r="R229" i="5"/>
  <c r="O229" i="5"/>
  <c r="L229" i="5"/>
  <c r="I229" i="5"/>
  <c r="AE228" i="5"/>
  <c r="AD228" i="5"/>
  <c r="AC228" i="5"/>
  <c r="AH228" i="5" s="1"/>
  <c r="AB228" i="5"/>
  <c r="X228" i="5"/>
  <c r="U228" i="5"/>
  <c r="R228" i="5"/>
  <c r="O228" i="5"/>
  <c r="L228" i="5"/>
  <c r="I228" i="5"/>
  <c r="A228" i="5"/>
  <c r="AE227" i="5"/>
  <c r="AD227" i="5"/>
  <c r="AC227" i="5"/>
  <c r="AH227" i="5" s="1"/>
  <c r="A227" i="5" s="1"/>
  <c r="AB227" i="5"/>
  <c r="X227" i="5"/>
  <c r="U227" i="5"/>
  <c r="R227" i="5"/>
  <c r="O227" i="5"/>
  <c r="L227" i="5"/>
  <c r="I227" i="5"/>
  <c r="AE226" i="5"/>
  <c r="AD226" i="5"/>
  <c r="AC226" i="5"/>
  <c r="AH226" i="5" s="1"/>
  <c r="A226" i="5" s="1"/>
  <c r="AB226" i="5"/>
  <c r="X226" i="5"/>
  <c r="U226" i="5"/>
  <c r="R226" i="5"/>
  <c r="O226" i="5"/>
  <c r="L226" i="5"/>
  <c r="I226" i="5"/>
  <c r="AE225" i="5"/>
  <c r="AD225" i="5"/>
  <c r="AC225" i="5"/>
  <c r="AH225" i="5" s="1"/>
  <c r="AB225" i="5"/>
  <c r="X225" i="5"/>
  <c r="U225" i="5"/>
  <c r="R225" i="5"/>
  <c r="O225" i="5"/>
  <c r="L225" i="5"/>
  <c r="I225" i="5"/>
  <c r="A225" i="5"/>
  <c r="AE224" i="5"/>
  <c r="AD224" i="5"/>
  <c r="AC224" i="5"/>
  <c r="AH224" i="5" s="1"/>
  <c r="A224" i="5" s="1"/>
  <c r="AB224" i="5"/>
  <c r="X224" i="5"/>
  <c r="U224" i="5"/>
  <c r="R224" i="5"/>
  <c r="O224" i="5"/>
  <c r="L224" i="5"/>
  <c r="I224" i="5"/>
  <c r="AE223" i="5"/>
  <c r="AD223" i="5"/>
  <c r="AF223" i="5" s="1"/>
  <c r="AC223" i="5"/>
  <c r="AH223" i="5" s="1"/>
  <c r="AB223" i="5"/>
  <c r="X223" i="5"/>
  <c r="U223" i="5"/>
  <c r="R223" i="5"/>
  <c r="O223" i="5"/>
  <c r="L223" i="5"/>
  <c r="I223" i="5"/>
  <c r="A223" i="5"/>
  <c r="AE222" i="5"/>
  <c r="AD222" i="5"/>
  <c r="AC222" i="5"/>
  <c r="AH222" i="5" s="1"/>
  <c r="AB222" i="5"/>
  <c r="X222" i="5"/>
  <c r="U222" i="5"/>
  <c r="R222" i="5"/>
  <c r="O222" i="5"/>
  <c r="L222" i="5"/>
  <c r="I222" i="5"/>
  <c r="A222" i="5"/>
  <c r="AE221" i="5"/>
  <c r="AD221" i="5"/>
  <c r="AC221" i="5"/>
  <c r="AH221" i="5" s="1"/>
  <c r="A221" i="5" s="1"/>
  <c r="AB221" i="5"/>
  <c r="X221" i="5"/>
  <c r="U221" i="5"/>
  <c r="R221" i="5"/>
  <c r="O221" i="5"/>
  <c r="L221" i="5"/>
  <c r="I221" i="5"/>
  <c r="AE220" i="5"/>
  <c r="AD220" i="5"/>
  <c r="AF220" i="5" s="1"/>
  <c r="AC220" i="5"/>
  <c r="AH220" i="5" s="1"/>
  <c r="AB220" i="5"/>
  <c r="X220" i="5"/>
  <c r="U220" i="5"/>
  <c r="R220" i="5"/>
  <c r="O220" i="5"/>
  <c r="L220" i="5"/>
  <c r="I220" i="5"/>
  <c r="A220" i="5"/>
  <c r="AE219" i="5"/>
  <c r="AD219" i="5"/>
  <c r="AC219" i="5"/>
  <c r="AH219" i="5" s="1"/>
  <c r="AB219" i="5"/>
  <c r="X219" i="5"/>
  <c r="U219" i="5"/>
  <c r="R219" i="5"/>
  <c r="O219" i="5"/>
  <c r="L219" i="5"/>
  <c r="I219" i="5"/>
  <c r="A219" i="5"/>
  <c r="AE218" i="5"/>
  <c r="AD218" i="5"/>
  <c r="AC218" i="5"/>
  <c r="AH218" i="5" s="1"/>
  <c r="A218" i="5" s="1"/>
  <c r="AB218" i="5"/>
  <c r="X218" i="5"/>
  <c r="U218" i="5"/>
  <c r="R218" i="5"/>
  <c r="O218" i="5"/>
  <c r="L218" i="5"/>
  <c r="I218" i="5"/>
  <c r="AE217" i="5"/>
  <c r="AD217" i="5"/>
  <c r="AF217" i="5" s="1"/>
  <c r="AC217" i="5"/>
  <c r="AH217" i="5" s="1"/>
  <c r="A217" i="5" s="1"/>
  <c r="AB217" i="5"/>
  <c r="X217" i="5"/>
  <c r="U217" i="5"/>
  <c r="R217" i="5"/>
  <c r="O217" i="5"/>
  <c r="L217" i="5"/>
  <c r="I217" i="5"/>
  <c r="AE216" i="5"/>
  <c r="AD216" i="5"/>
  <c r="AC216" i="5"/>
  <c r="AH216" i="5" s="1"/>
  <c r="AB216" i="5"/>
  <c r="X216" i="5"/>
  <c r="U216" i="5"/>
  <c r="R216" i="5"/>
  <c r="O216" i="5"/>
  <c r="L216" i="5"/>
  <c r="I216" i="5"/>
  <c r="A216" i="5"/>
  <c r="AE215" i="5"/>
  <c r="AD215" i="5"/>
  <c r="AC215" i="5"/>
  <c r="AH215" i="5" s="1"/>
  <c r="AB215" i="5"/>
  <c r="X215" i="5"/>
  <c r="U215" i="5"/>
  <c r="R215" i="5"/>
  <c r="O215" i="5"/>
  <c r="L215" i="5"/>
  <c r="I215" i="5"/>
  <c r="A215" i="5"/>
  <c r="AE214" i="5"/>
  <c r="AD214" i="5"/>
  <c r="AC214" i="5"/>
  <c r="AH214" i="5" s="1"/>
  <c r="AB214" i="5"/>
  <c r="X214" i="5"/>
  <c r="U214" i="5"/>
  <c r="R214" i="5"/>
  <c r="O214" i="5"/>
  <c r="L214" i="5"/>
  <c r="I214" i="5"/>
  <c r="A214" i="5"/>
  <c r="AE213" i="5"/>
  <c r="AD213" i="5"/>
  <c r="AC213" i="5"/>
  <c r="AH213" i="5" s="1"/>
  <c r="AB213" i="5"/>
  <c r="X213" i="5"/>
  <c r="U213" i="5"/>
  <c r="R213" i="5"/>
  <c r="O213" i="5"/>
  <c r="L213" i="5"/>
  <c r="I213" i="5"/>
  <c r="A213" i="5"/>
  <c r="AE212" i="5"/>
  <c r="AD212" i="5"/>
  <c r="AC212" i="5"/>
  <c r="AH212" i="5" s="1"/>
  <c r="A212" i="5" s="1"/>
  <c r="AB212" i="5"/>
  <c r="X212" i="5"/>
  <c r="U212" i="5"/>
  <c r="R212" i="5"/>
  <c r="O212" i="5"/>
  <c r="L212" i="5"/>
  <c r="I212" i="5"/>
  <c r="AE211" i="5"/>
  <c r="AD211" i="5"/>
  <c r="AC211" i="5"/>
  <c r="AB211" i="5"/>
  <c r="X211" i="5"/>
  <c r="U211" i="5"/>
  <c r="R211" i="5"/>
  <c r="O211" i="5"/>
  <c r="L211" i="5"/>
  <c r="I211" i="5"/>
  <c r="AE210" i="5"/>
  <c r="AD210" i="5"/>
  <c r="AC210" i="5"/>
  <c r="AB210" i="5"/>
  <c r="X210" i="5"/>
  <c r="U210" i="5"/>
  <c r="R210" i="5"/>
  <c r="O210" i="5"/>
  <c r="L210" i="5"/>
  <c r="I210" i="5"/>
  <c r="AE209" i="5"/>
  <c r="AD209" i="5"/>
  <c r="AC209" i="5"/>
  <c r="AB209" i="5"/>
  <c r="X209" i="5"/>
  <c r="U209" i="5"/>
  <c r="R209" i="5"/>
  <c r="O209" i="5"/>
  <c r="L209" i="5"/>
  <c r="I209" i="5"/>
  <c r="AE208" i="5"/>
  <c r="AD208" i="5"/>
  <c r="AC208" i="5"/>
  <c r="AB208" i="5"/>
  <c r="X208" i="5"/>
  <c r="U208" i="5"/>
  <c r="R208" i="5"/>
  <c r="O208" i="5"/>
  <c r="L208" i="5"/>
  <c r="I208" i="5"/>
  <c r="AE207" i="5"/>
  <c r="AD207" i="5"/>
  <c r="AC207" i="5"/>
  <c r="AB207" i="5"/>
  <c r="X207" i="5"/>
  <c r="U207" i="5"/>
  <c r="R207" i="5"/>
  <c r="O207" i="5"/>
  <c r="L207" i="5"/>
  <c r="I207" i="5"/>
  <c r="AE206" i="5"/>
  <c r="AD206" i="5"/>
  <c r="AC206" i="5"/>
  <c r="AB206" i="5"/>
  <c r="X206" i="5"/>
  <c r="U206" i="5"/>
  <c r="R206" i="5"/>
  <c r="O206" i="5"/>
  <c r="L206" i="5"/>
  <c r="I206" i="5"/>
  <c r="AE205" i="5"/>
  <c r="AD205" i="5"/>
  <c r="AC205" i="5"/>
  <c r="AB205" i="5"/>
  <c r="X205" i="5"/>
  <c r="U205" i="5"/>
  <c r="R205" i="5"/>
  <c r="O205" i="5"/>
  <c r="L205" i="5"/>
  <c r="I205" i="5"/>
  <c r="AE204" i="5"/>
  <c r="AD204" i="5"/>
  <c r="AC204" i="5"/>
  <c r="AB204" i="5"/>
  <c r="X204" i="5"/>
  <c r="U204" i="5"/>
  <c r="R204" i="5"/>
  <c r="O204" i="5"/>
  <c r="L204" i="5"/>
  <c r="I204" i="5"/>
  <c r="AE203" i="5"/>
  <c r="AD203" i="5"/>
  <c r="AC203" i="5"/>
  <c r="AB203" i="5"/>
  <c r="X203" i="5"/>
  <c r="U203" i="5"/>
  <c r="R203" i="5"/>
  <c r="O203" i="5"/>
  <c r="L203" i="5"/>
  <c r="I203" i="5"/>
  <c r="AE202" i="5"/>
  <c r="AD202" i="5"/>
  <c r="AC202" i="5"/>
  <c r="AB202" i="5"/>
  <c r="X202" i="5"/>
  <c r="U202" i="5"/>
  <c r="R202" i="5"/>
  <c r="O202" i="5"/>
  <c r="L202" i="5"/>
  <c r="I202" i="5"/>
  <c r="AE201" i="5"/>
  <c r="AD201" i="5"/>
  <c r="AC201" i="5"/>
  <c r="AB201" i="5"/>
  <c r="X201" i="5"/>
  <c r="U201" i="5"/>
  <c r="R201" i="5"/>
  <c r="O201" i="5"/>
  <c r="L201" i="5"/>
  <c r="I201" i="5"/>
  <c r="AE200" i="5"/>
  <c r="AD200" i="5"/>
  <c r="AC200" i="5"/>
  <c r="AB200" i="5"/>
  <c r="X200" i="5"/>
  <c r="U200" i="5"/>
  <c r="R200" i="5"/>
  <c r="O200" i="5"/>
  <c r="L200" i="5"/>
  <c r="I200" i="5"/>
  <c r="AE199" i="5"/>
  <c r="AD199" i="5"/>
  <c r="AC199" i="5"/>
  <c r="AB199" i="5"/>
  <c r="X199" i="5"/>
  <c r="U199" i="5"/>
  <c r="R199" i="5"/>
  <c r="O199" i="5"/>
  <c r="L199" i="5"/>
  <c r="I199" i="5"/>
  <c r="AE198" i="5"/>
  <c r="AD198" i="5"/>
  <c r="AC198" i="5"/>
  <c r="AB198" i="5"/>
  <c r="X198" i="5"/>
  <c r="U198" i="5"/>
  <c r="R198" i="5"/>
  <c r="O198" i="5"/>
  <c r="L198" i="5"/>
  <c r="I198" i="5"/>
  <c r="AE197" i="5"/>
  <c r="AD197" i="5"/>
  <c r="AC197" i="5"/>
  <c r="AB197" i="5"/>
  <c r="X197" i="5"/>
  <c r="U197" i="5"/>
  <c r="R197" i="5"/>
  <c r="O197" i="5"/>
  <c r="L197" i="5"/>
  <c r="I197" i="5"/>
  <c r="AE196" i="5"/>
  <c r="AD196" i="5"/>
  <c r="AC196" i="5"/>
  <c r="AB196" i="5"/>
  <c r="X196" i="5"/>
  <c r="U196" i="5"/>
  <c r="R196" i="5"/>
  <c r="O196" i="5"/>
  <c r="L196" i="5"/>
  <c r="I196" i="5"/>
  <c r="AE195" i="5"/>
  <c r="AD195" i="5"/>
  <c r="AC195" i="5"/>
  <c r="AB195" i="5"/>
  <c r="X195" i="5"/>
  <c r="U195" i="5"/>
  <c r="R195" i="5"/>
  <c r="O195" i="5"/>
  <c r="L195" i="5"/>
  <c r="I195" i="5"/>
  <c r="AE194" i="5"/>
  <c r="AD194" i="5"/>
  <c r="AC194" i="5"/>
  <c r="AB194" i="5"/>
  <c r="X194" i="5"/>
  <c r="U194" i="5"/>
  <c r="R194" i="5"/>
  <c r="O194" i="5"/>
  <c r="L194" i="5"/>
  <c r="I194" i="5"/>
  <c r="AE193" i="5"/>
  <c r="AD193" i="5"/>
  <c r="AC193" i="5"/>
  <c r="AB193" i="5"/>
  <c r="X193" i="5"/>
  <c r="U193" i="5"/>
  <c r="R193" i="5"/>
  <c r="O193" i="5"/>
  <c r="L193" i="5"/>
  <c r="I193" i="5"/>
  <c r="AE192" i="5"/>
  <c r="AD192" i="5"/>
  <c r="AC192" i="5"/>
  <c r="AB192" i="5"/>
  <c r="X192" i="5"/>
  <c r="U192" i="5"/>
  <c r="R192" i="5"/>
  <c r="O192" i="5"/>
  <c r="L192" i="5"/>
  <c r="I192" i="5"/>
  <c r="AE191" i="5"/>
  <c r="AD191" i="5"/>
  <c r="AC191" i="5"/>
  <c r="AB191" i="5"/>
  <c r="X191" i="5"/>
  <c r="U191" i="5"/>
  <c r="R191" i="5"/>
  <c r="O191" i="5"/>
  <c r="L191" i="5"/>
  <c r="I191" i="5"/>
  <c r="AE190" i="5"/>
  <c r="AD190" i="5"/>
  <c r="AC190" i="5"/>
  <c r="AB190" i="5"/>
  <c r="X190" i="5"/>
  <c r="U190" i="5"/>
  <c r="R190" i="5"/>
  <c r="O190" i="5"/>
  <c r="L190" i="5"/>
  <c r="I190" i="5"/>
  <c r="AE189" i="5"/>
  <c r="AD189" i="5"/>
  <c r="AC189" i="5"/>
  <c r="AB189" i="5"/>
  <c r="X189" i="5"/>
  <c r="U189" i="5"/>
  <c r="R189" i="5"/>
  <c r="O189" i="5"/>
  <c r="L189" i="5"/>
  <c r="I189" i="5"/>
  <c r="AE188" i="5"/>
  <c r="AD188" i="5"/>
  <c r="AC188" i="5"/>
  <c r="AB188" i="5"/>
  <c r="X188" i="5"/>
  <c r="U188" i="5"/>
  <c r="R188" i="5"/>
  <c r="O188" i="5"/>
  <c r="L188" i="5"/>
  <c r="I188" i="5"/>
  <c r="AE187" i="5"/>
  <c r="AD187" i="5"/>
  <c r="AC187" i="5"/>
  <c r="AB187" i="5"/>
  <c r="X187" i="5"/>
  <c r="U187" i="5"/>
  <c r="R187" i="5"/>
  <c r="O187" i="5"/>
  <c r="L187" i="5"/>
  <c r="I187" i="5"/>
  <c r="AE186" i="5"/>
  <c r="AD186" i="5"/>
  <c r="AC186" i="5"/>
  <c r="AB186" i="5"/>
  <c r="X186" i="5"/>
  <c r="U186" i="5"/>
  <c r="R186" i="5"/>
  <c r="O186" i="5"/>
  <c r="L186" i="5"/>
  <c r="I186" i="5"/>
  <c r="AE185" i="5"/>
  <c r="AD185" i="5"/>
  <c r="AC185" i="5"/>
  <c r="AB185" i="5"/>
  <c r="X185" i="5"/>
  <c r="U185" i="5"/>
  <c r="R185" i="5"/>
  <c r="O185" i="5"/>
  <c r="L185" i="5"/>
  <c r="I185" i="5"/>
  <c r="AE184" i="5"/>
  <c r="AD184" i="5"/>
  <c r="AC184" i="5"/>
  <c r="AB184" i="5"/>
  <c r="X184" i="5"/>
  <c r="U184" i="5"/>
  <c r="R184" i="5"/>
  <c r="O184" i="5"/>
  <c r="L184" i="5"/>
  <c r="I184" i="5"/>
  <c r="AE183" i="5"/>
  <c r="AD183" i="5"/>
  <c r="AC183" i="5"/>
  <c r="AB183" i="5"/>
  <c r="X183" i="5"/>
  <c r="U183" i="5"/>
  <c r="R183" i="5"/>
  <c r="O183" i="5"/>
  <c r="L183" i="5"/>
  <c r="I183" i="5"/>
  <c r="AE182" i="5"/>
  <c r="AD182" i="5"/>
  <c r="AC182" i="5"/>
  <c r="AB182" i="5"/>
  <c r="X182" i="5"/>
  <c r="U182" i="5"/>
  <c r="R182" i="5"/>
  <c r="O182" i="5"/>
  <c r="L182" i="5"/>
  <c r="I182" i="5"/>
  <c r="AE181" i="5"/>
  <c r="AD181" i="5"/>
  <c r="AC181" i="5"/>
  <c r="AB181" i="5"/>
  <c r="X181" i="5"/>
  <c r="U181" i="5"/>
  <c r="R181" i="5"/>
  <c r="O181" i="5"/>
  <c r="L181" i="5"/>
  <c r="I181" i="5"/>
  <c r="AE180" i="5"/>
  <c r="AD180" i="5"/>
  <c r="AC180" i="5"/>
  <c r="AB180" i="5"/>
  <c r="X180" i="5"/>
  <c r="U180" i="5"/>
  <c r="R180" i="5"/>
  <c r="O180" i="5"/>
  <c r="L180" i="5"/>
  <c r="I180" i="5"/>
  <c r="AE179" i="5"/>
  <c r="AD179" i="5"/>
  <c r="AC179" i="5"/>
  <c r="AB179" i="5"/>
  <c r="X179" i="5"/>
  <c r="U179" i="5"/>
  <c r="R179" i="5"/>
  <c r="O179" i="5"/>
  <c r="L179" i="5"/>
  <c r="I179" i="5"/>
  <c r="AE178" i="5"/>
  <c r="AD178" i="5"/>
  <c r="AC178" i="5"/>
  <c r="AB178" i="5"/>
  <c r="X178" i="5"/>
  <c r="U178" i="5"/>
  <c r="R178" i="5"/>
  <c r="O178" i="5"/>
  <c r="L178" i="5"/>
  <c r="I178" i="5"/>
  <c r="AE177" i="5"/>
  <c r="AD177" i="5"/>
  <c r="AC177" i="5"/>
  <c r="AB177" i="5"/>
  <c r="X177" i="5"/>
  <c r="U177" i="5"/>
  <c r="R177" i="5"/>
  <c r="O177" i="5"/>
  <c r="L177" i="5"/>
  <c r="I177" i="5"/>
  <c r="AE176" i="5"/>
  <c r="AD176" i="5"/>
  <c r="AC176" i="5"/>
  <c r="AB176" i="5"/>
  <c r="X176" i="5"/>
  <c r="U176" i="5"/>
  <c r="R176" i="5"/>
  <c r="O176" i="5"/>
  <c r="L176" i="5"/>
  <c r="I176" i="5"/>
  <c r="AE175" i="5"/>
  <c r="AD175" i="5"/>
  <c r="AC175" i="5"/>
  <c r="AB175" i="5"/>
  <c r="X175" i="5"/>
  <c r="U175" i="5"/>
  <c r="R175" i="5"/>
  <c r="O175" i="5"/>
  <c r="L175" i="5"/>
  <c r="I175" i="5"/>
  <c r="AE174" i="5"/>
  <c r="AD174" i="5"/>
  <c r="AC174" i="5"/>
  <c r="AB174" i="5"/>
  <c r="X174" i="5"/>
  <c r="U174" i="5"/>
  <c r="R174" i="5"/>
  <c r="O174" i="5"/>
  <c r="L174" i="5"/>
  <c r="I174" i="5"/>
  <c r="AE173" i="5"/>
  <c r="AD173" i="5"/>
  <c r="AC173" i="5"/>
  <c r="AB173" i="5"/>
  <c r="X173" i="5"/>
  <c r="U173" i="5"/>
  <c r="R173" i="5"/>
  <c r="O173" i="5"/>
  <c r="L173" i="5"/>
  <c r="I173" i="5"/>
  <c r="AE172" i="5"/>
  <c r="AD172" i="5"/>
  <c r="AC172" i="5"/>
  <c r="AB172" i="5"/>
  <c r="X172" i="5"/>
  <c r="U172" i="5"/>
  <c r="R172" i="5"/>
  <c r="O172" i="5"/>
  <c r="L172" i="5"/>
  <c r="I172" i="5"/>
  <c r="AE171" i="5"/>
  <c r="AD171" i="5"/>
  <c r="AC171" i="5"/>
  <c r="AB171" i="5"/>
  <c r="X171" i="5"/>
  <c r="U171" i="5"/>
  <c r="R171" i="5"/>
  <c r="O171" i="5"/>
  <c r="L171" i="5"/>
  <c r="I171" i="5"/>
  <c r="AE170" i="5"/>
  <c r="AD170" i="5"/>
  <c r="AC170" i="5"/>
  <c r="AB170" i="5"/>
  <c r="X170" i="5"/>
  <c r="U170" i="5"/>
  <c r="R170" i="5"/>
  <c r="O170" i="5"/>
  <c r="L170" i="5"/>
  <c r="I170" i="5"/>
  <c r="AE169" i="5"/>
  <c r="AD169" i="5"/>
  <c r="AC169" i="5"/>
  <c r="AB169" i="5"/>
  <c r="X169" i="5"/>
  <c r="U169" i="5"/>
  <c r="R169" i="5"/>
  <c r="O169" i="5"/>
  <c r="L169" i="5"/>
  <c r="I169" i="5"/>
  <c r="AE168" i="5"/>
  <c r="AD168" i="5"/>
  <c r="AC168" i="5"/>
  <c r="AB168" i="5"/>
  <c r="X168" i="5"/>
  <c r="U168" i="5"/>
  <c r="R168" i="5"/>
  <c r="O168" i="5"/>
  <c r="L168" i="5"/>
  <c r="I168" i="5"/>
  <c r="AE167" i="5"/>
  <c r="AD167" i="5"/>
  <c r="AC167" i="5"/>
  <c r="AB167" i="5"/>
  <c r="X167" i="5"/>
  <c r="U167" i="5"/>
  <c r="R167" i="5"/>
  <c r="O167" i="5"/>
  <c r="L167" i="5"/>
  <c r="I167" i="5"/>
  <c r="AE166" i="5"/>
  <c r="AD166" i="5"/>
  <c r="AC166" i="5"/>
  <c r="AB166" i="5"/>
  <c r="X166" i="5"/>
  <c r="U166" i="5"/>
  <c r="R166" i="5"/>
  <c r="O166" i="5"/>
  <c r="L166" i="5"/>
  <c r="I166" i="5"/>
  <c r="AE165" i="5"/>
  <c r="AD165" i="5"/>
  <c r="AC165" i="5"/>
  <c r="AB165" i="5"/>
  <c r="X165" i="5"/>
  <c r="U165" i="5"/>
  <c r="R165" i="5"/>
  <c r="O165" i="5"/>
  <c r="L165" i="5"/>
  <c r="I165" i="5"/>
  <c r="AE164" i="5"/>
  <c r="AD164" i="5"/>
  <c r="AC164" i="5"/>
  <c r="AB164" i="5"/>
  <c r="X164" i="5"/>
  <c r="U164" i="5"/>
  <c r="R164" i="5"/>
  <c r="O164" i="5"/>
  <c r="L164" i="5"/>
  <c r="I164" i="5"/>
  <c r="AE163" i="5"/>
  <c r="AD163" i="5"/>
  <c r="AC163" i="5"/>
  <c r="AB163" i="5"/>
  <c r="X163" i="5"/>
  <c r="U163" i="5"/>
  <c r="R163" i="5"/>
  <c r="O163" i="5"/>
  <c r="L163" i="5"/>
  <c r="I163" i="5"/>
  <c r="AE162" i="5"/>
  <c r="AD162" i="5"/>
  <c r="AC162" i="5"/>
  <c r="AB162" i="5"/>
  <c r="X162" i="5"/>
  <c r="U162" i="5"/>
  <c r="R162" i="5"/>
  <c r="O162" i="5"/>
  <c r="L162" i="5"/>
  <c r="I162" i="5"/>
  <c r="AE161" i="5"/>
  <c r="AD161" i="5"/>
  <c r="AC161" i="5"/>
  <c r="AB161" i="5"/>
  <c r="X161" i="5"/>
  <c r="U161" i="5"/>
  <c r="R161" i="5"/>
  <c r="O161" i="5"/>
  <c r="L161" i="5"/>
  <c r="I161" i="5"/>
  <c r="AE160" i="5"/>
  <c r="AD160" i="5"/>
  <c r="AC160" i="5"/>
  <c r="AB160" i="5"/>
  <c r="X160" i="5"/>
  <c r="U160" i="5"/>
  <c r="R160" i="5"/>
  <c r="O160" i="5"/>
  <c r="L160" i="5"/>
  <c r="I160" i="5"/>
  <c r="AE159" i="5"/>
  <c r="AD159" i="5"/>
  <c r="AC159" i="5"/>
  <c r="AB159" i="5"/>
  <c r="X159" i="5"/>
  <c r="U159" i="5"/>
  <c r="R159" i="5"/>
  <c r="O159" i="5"/>
  <c r="L159" i="5"/>
  <c r="I159" i="5"/>
  <c r="AE158" i="5"/>
  <c r="AD158" i="5"/>
  <c r="AC158" i="5"/>
  <c r="AB158" i="5"/>
  <c r="X158" i="5"/>
  <c r="U158" i="5"/>
  <c r="R158" i="5"/>
  <c r="O158" i="5"/>
  <c r="L158" i="5"/>
  <c r="I158" i="5"/>
  <c r="AE157" i="5"/>
  <c r="AD157" i="5"/>
  <c r="AC157" i="5"/>
  <c r="AB157" i="5"/>
  <c r="X157" i="5"/>
  <c r="U157" i="5"/>
  <c r="R157" i="5"/>
  <c r="O157" i="5"/>
  <c r="L157" i="5"/>
  <c r="I157" i="5"/>
  <c r="AE156" i="5"/>
  <c r="AD156" i="5"/>
  <c r="AC156" i="5"/>
  <c r="AB156" i="5"/>
  <c r="X156" i="5"/>
  <c r="U156" i="5"/>
  <c r="R156" i="5"/>
  <c r="O156" i="5"/>
  <c r="L156" i="5"/>
  <c r="I156" i="5"/>
  <c r="AE155" i="5"/>
  <c r="AD155" i="5"/>
  <c r="AC155" i="5"/>
  <c r="AB155" i="5"/>
  <c r="X155" i="5"/>
  <c r="U155" i="5"/>
  <c r="R155" i="5"/>
  <c r="O155" i="5"/>
  <c r="L155" i="5"/>
  <c r="I155" i="5"/>
  <c r="AE154" i="5"/>
  <c r="AD154" i="5"/>
  <c r="AC154" i="5"/>
  <c r="AB154" i="5"/>
  <c r="X154" i="5"/>
  <c r="U154" i="5"/>
  <c r="R154" i="5"/>
  <c r="O154" i="5"/>
  <c r="L154" i="5"/>
  <c r="I154" i="5"/>
  <c r="AE153" i="5"/>
  <c r="AD153" i="5"/>
  <c r="AC153" i="5"/>
  <c r="AB153" i="5"/>
  <c r="X153" i="5"/>
  <c r="U153" i="5"/>
  <c r="R153" i="5"/>
  <c r="O153" i="5"/>
  <c r="L153" i="5"/>
  <c r="I153" i="5"/>
  <c r="AE152" i="5"/>
  <c r="AD152" i="5"/>
  <c r="AC152" i="5"/>
  <c r="AB152" i="5"/>
  <c r="X152" i="5"/>
  <c r="U152" i="5"/>
  <c r="R152" i="5"/>
  <c r="O152" i="5"/>
  <c r="L152" i="5"/>
  <c r="I152" i="5"/>
  <c r="AE151" i="5"/>
  <c r="AD151" i="5"/>
  <c r="AC151" i="5"/>
  <c r="AB151" i="5"/>
  <c r="X151" i="5"/>
  <c r="U151" i="5"/>
  <c r="R151" i="5"/>
  <c r="O151" i="5"/>
  <c r="L151" i="5"/>
  <c r="I151" i="5"/>
  <c r="AE150" i="5"/>
  <c r="AD150" i="5"/>
  <c r="AC150" i="5"/>
  <c r="AB150" i="5"/>
  <c r="X150" i="5"/>
  <c r="U150" i="5"/>
  <c r="R150" i="5"/>
  <c r="O150" i="5"/>
  <c r="L150" i="5"/>
  <c r="I150" i="5"/>
  <c r="AE149" i="5"/>
  <c r="AD149" i="5"/>
  <c r="AC149" i="5"/>
  <c r="AB149" i="5"/>
  <c r="X149" i="5"/>
  <c r="U149" i="5"/>
  <c r="R149" i="5"/>
  <c r="O149" i="5"/>
  <c r="L149" i="5"/>
  <c r="I149" i="5"/>
  <c r="AE148" i="5"/>
  <c r="AD148" i="5"/>
  <c r="AC148" i="5"/>
  <c r="AB148" i="5"/>
  <c r="X148" i="5"/>
  <c r="U148" i="5"/>
  <c r="R148" i="5"/>
  <c r="O148" i="5"/>
  <c r="L148" i="5"/>
  <c r="I148" i="5"/>
  <c r="AE147" i="5"/>
  <c r="AD147" i="5"/>
  <c r="AC147" i="5"/>
  <c r="AB147" i="5"/>
  <c r="X147" i="5"/>
  <c r="U147" i="5"/>
  <c r="R147" i="5"/>
  <c r="O147" i="5"/>
  <c r="L147" i="5"/>
  <c r="I147" i="5"/>
  <c r="AE146" i="5"/>
  <c r="AD146" i="5"/>
  <c r="AC146" i="5"/>
  <c r="AB146" i="5"/>
  <c r="X146" i="5"/>
  <c r="U146" i="5"/>
  <c r="R146" i="5"/>
  <c r="O146" i="5"/>
  <c r="L146" i="5"/>
  <c r="I146" i="5"/>
  <c r="AE145" i="5"/>
  <c r="AD145" i="5"/>
  <c r="AC145" i="5"/>
  <c r="AB145" i="5"/>
  <c r="X145" i="5"/>
  <c r="U145" i="5"/>
  <c r="R145" i="5"/>
  <c r="O145" i="5"/>
  <c r="L145" i="5"/>
  <c r="I145" i="5"/>
  <c r="AE144" i="5"/>
  <c r="AD144" i="5"/>
  <c r="AC144" i="5"/>
  <c r="AB144" i="5"/>
  <c r="X144" i="5"/>
  <c r="U144" i="5"/>
  <c r="R144" i="5"/>
  <c r="O144" i="5"/>
  <c r="L144" i="5"/>
  <c r="I144" i="5"/>
  <c r="AE143" i="5"/>
  <c r="AD143" i="5"/>
  <c r="AC143" i="5"/>
  <c r="AB143" i="5"/>
  <c r="X143" i="5"/>
  <c r="U143" i="5"/>
  <c r="R143" i="5"/>
  <c r="O143" i="5"/>
  <c r="L143" i="5"/>
  <c r="I143" i="5"/>
  <c r="AE142" i="5"/>
  <c r="AD142" i="5"/>
  <c r="AC142" i="5"/>
  <c r="AB142" i="5"/>
  <c r="X142" i="5"/>
  <c r="U142" i="5"/>
  <c r="R142" i="5"/>
  <c r="O142" i="5"/>
  <c r="L142" i="5"/>
  <c r="I142" i="5"/>
  <c r="AE141" i="5"/>
  <c r="AD141" i="5"/>
  <c r="AC141" i="5"/>
  <c r="AB141" i="5"/>
  <c r="X141" i="5"/>
  <c r="U141" i="5"/>
  <c r="R141" i="5"/>
  <c r="O141" i="5"/>
  <c r="L141" i="5"/>
  <c r="I141" i="5"/>
  <c r="AE140" i="5"/>
  <c r="AD140" i="5"/>
  <c r="AC140" i="5"/>
  <c r="AB140" i="5"/>
  <c r="X140" i="5"/>
  <c r="U140" i="5"/>
  <c r="R140" i="5"/>
  <c r="O140" i="5"/>
  <c r="L140" i="5"/>
  <c r="I140" i="5"/>
  <c r="AE139" i="5"/>
  <c r="AD139" i="5"/>
  <c r="AC139" i="5"/>
  <c r="AB139" i="5"/>
  <c r="X139" i="5"/>
  <c r="U139" i="5"/>
  <c r="R139" i="5"/>
  <c r="O139" i="5"/>
  <c r="L139" i="5"/>
  <c r="I139" i="5"/>
  <c r="AE138" i="5"/>
  <c r="AD138" i="5"/>
  <c r="AC138" i="5"/>
  <c r="AB138" i="5"/>
  <c r="X138" i="5"/>
  <c r="U138" i="5"/>
  <c r="R138" i="5"/>
  <c r="O138" i="5"/>
  <c r="L138" i="5"/>
  <c r="I138" i="5"/>
  <c r="AE137" i="5"/>
  <c r="AD137" i="5"/>
  <c r="AC137" i="5"/>
  <c r="AB137" i="5"/>
  <c r="X137" i="5"/>
  <c r="U137" i="5"/>
  <c r="R137" i="5"/>
  <c r="O137" i="5"/>
  <c r="L137" i="5"/>
  <c r="I137" i="5"/>
  <c r="AE136" i="5"/>
  <c r="AD136" i="5"/>
  <c r="AC136" i="5"/>
  <c r="AB136" i="5"/>
  <c r="X136" i="5"/>
  <c r="U136" i="5"/>
  <c r="R136" i="5"/>
  <c r="O136" i="5"/>
  <c r="L136" i="5"/>
  <c r="I136" i="5"/>
  <c r="AE135" i="5"/>
  <c r="AD135" i="5"/>
  <c r="AC135" i="5"/>
  <c r="AB135" i="5"/>
  <c r="X135" i="5"/>
  <c r="U135" i="5"/>
  <c r="R135" i="5"/>
  <c r="O135" i="5"/>
  <c r="L135" i="5"/>
  <c r="I135" i="5"/>
  <c r="AE134" i="5"/>
  <c r="AD134" i="5"/>
  <c r="AC134" i="5"/>
  <c r="AB134" i="5"/>
  <c r="X134" i="5"/>
  <c r="U134" i="5"/>
  <c r="R134" i="5"/>
  <c r="O134" i="5"/>
  <c r="L134" i="5"/>
  <c r="I134" i="5"/>
  <c r="AE133" i="5"/>
  <c r="AD133" i="5"/>
  <c r="AC133" i="5"/>
  <c r="AB133" i="5"/>
  <c r="X133" i="5"/>
  <c r="U133" i="5"/>
  <c r="R133" i="5"/>
  <c r="O133" i="5"/>
  <c r="L133" i="5"/>
  <c r="I133" i="5"/>
  <c r="AE132" i="5"/>
  <c r="AD132" i="5"/>
  <c r="AC132" i="5"/>
  <c r="AB132" i="5"/>
  <c r="X132" i="5"/>
  <c r="U132" i="5"/>
  <c r="R132" i="5"/>
  <c r="O132" i="5"/>
  <c r="L132" i="5"/>
  <c r="I132" i="5"/>
  <c r="AE131" i="5"/>
  <c r="AD131" i="5"/>
  <c r="AC131" i="5"/>
  <c r="AB131" i="5"/>
  <c r="X131" i="5"/>
  <c r="U131" i="5"/>
  <c r="R131" i="5"/>
  <c r="O131" i="5"/>
  <c r="L131" i="5"/>
  <c r="I131" i="5"/>
  <c r="AE130" i="5"/>
  <c r="AD130" i="5"/>
  <c r="AC130" i="5"/>
  <c r="AB130" i="5"/>
  <c r="X130" i="5"/>
  <c r="U130" i="5"/>
  <c r="R130" i="5"/>
  <c r="O130" i="5"/>
  <c r="L130" i="5"/>
  <c r="I130" i="5"/>
  <c r="AE129" i="5"/>
  <c r="AD129" i="5"/>
  <c r="AC129" i="5"/>
  <c r="AB129" i="5"/>
  <c r="X129" i="5"/>
  <c r="U129" i="5"/>
  <c r="R129" i="5"/>
  <c r="O129" i="5"/>
  <c r="L129" i="5"/>
  <c r="I129" i="5"/>
  <c r="AE128" i="5"/>
  <c r="AD128" i="5"/>
  <c r="AC128" i="5"/>
  <c r="AB128" i="5"/>
  <c r="X128" i="5"/>
  <c r="U128" i="5"/>
  <c r="R128" i="5"/>
  <c r="O128" i="5"/>
  <c r="L128" i="5"/>
  <c r="I128" i="5"/>
  <c r="AE127" i="5"/>
  <c r="AD127" i="5"/>
  <c r="AC127" i="5"/>
  <c r="AB127" i="5"/>
  <c r="X127" i="5"/>
  <c r="U127" i="5"/>
  <c r="R127" i="5"/>
  <c r="O127" i="5"/>
  <c r="L127" i="5"/>
  <c r="I127" i="5"/>
  <c r="AE126" i="5"/>
  <c r="AD126" i="5"/>
  <c r="AC126" i="5"/>
  <c r="AB126" i="5"/>
  <c r="X126" i="5"/>
  <c r="U126" i="5"/>
  <c r="R126" i="5"/>
  <c r="O126" i="5"/>
  <c r="L126" i="5"/>
  <c r="I126" i="5"/>
  <c r="AE125" i="5"/>
  <c r="AD125" i="5"/>
  <c r="AC125" i="5"/>
  <c r="AB125" i="5"/>
  <c r="X125" i="5"/>
  <c r="U125" i="5"/>
  <c r="R125" i="5"/>
  <c r="O125" i="5"/>
  <c r="L125" i="5"/>
  <c r="I125" i="5"/>
  <c r="AE124" i="5"/>
  <c r="AD124" i="5"/>
  <c r="AC124" i="5"/>
  <c r="AB124" i="5"/>
  <c r="X124" i="5"/>
  <c r="U124" i="5"/>
  <c r="R124" i="5"/>
  <c r="O124" i="5"/>
  <c r="L124" i="5"/>
  <c r="I124" i="5"/>
  <c r="AE123" i="5"/>
  <c r="AD123" i="5"/>
  <c r="AC123" i="5"/>
  <c r="AB123" i="5"/>
  <c r="X123" i="5"/>
  <c r="U123" i="5"/>
  <c r="R123" i="5"/>
  <c r="O123" i="5"/>
  <c r="L123" i="5"/>
  <c r="I123" i="5"/>
  <c r="AE122" i="5"/>
  <c r="AD122" i="5"/>
  <c r="AC122" i="5"/>
  <c r="AB122" i="5"/>
  <c r="X122" i="5"/>
  <c r="U122" i="5"/>
  <c r="R122" i="5"/>
  <c r="O122" i="5"/>
  <c r="L122" i="5"/>
  <c r="I122" i="5"/>
  <c r="AE121" i="5"/>
  <c r="AD121" i="5"/>
  <c r="AC121" i="5"/>
  <c r="AB121" i="5"/>
  <c r="X121" i="5"/>
  <c r="U121" i="5"/>
  <c r="R121" i="5"/>
  <c r="O121" i="5"/>
  <c r="L121" i="5"/>
  <c r="I121" i="5"/>
  <c r="AE120" i="5"/>
  <c r="AD120" i="5"/>
  <c r="AC120" i="5"/>
  <c r="AB120" i="5"/>
  <c r="X120" i="5"/>
  <c r="U120" i="5"/>
  <c r="R120" i="5"/>
  <c r="O120" i="5"/>
  <c r="L120" i="5"/>
  <c r="I120" i="5"/>
  <c r="AE119" i="5"/>
  <c r="AD119" i="5"/>
  <c r="AC119" i="5"/>
  <c r="AB119" i="5"/>
  <c r="X119" i="5"/>
  <c r="U119" i="5"/>
  <c r="R119" i="5"/>
  <c r="O119" i="5"/>
  <c r="L119" i="5"/>
  <c r="I119" i="5"/>
  <c r="AE118" i="5"/>
  <c r="AD118" i="5"/>
  <c r="AC118" i="5"/>
  <c r="AB118" i="5"/>
  <c r="X118" i="5"/>
  <c r="U118" i="5"/>
  <c r="R118" i="5"/>
  <c r="O118" i="5"/>
  <c r="L118" i="5"/>
  <c r="I118" i="5"/>
  <c r="AE117" i="5"/>
  <c r="AD117" i="5"/>
  <c r="AC117" i="5"/>
  <c r="AB117" i="5"/>
  <c r="X117" i="5"/>
  <c r="U117" i="5"/>
  <c r="R117" i="5"/>
  <c r="O117" i="5"/>
  <c r="L117" i="5"/>
  <c r="I117" i="5"/>
  <c r="AE116" i="5"/>
  <c r="AD116" i="5"/>
  <c r="AC116" i="5"/>
  <c r="AB116" i="5"/>
  <c r="X116" i="5"/>
  <c r="U116" i="5"/>
  <c r="R116" i="5"/>
  <c r="O116" i="5"/>
  <c r="L116" i="5"/>
  <c r="I116" i="5"/>
  <c r="AE115" i="5"/>
  <c r="AD115" i="5"/>
  <c r="AC115" i="5"/>
  <c r="AB115" i="5"/>
  <c r="X115" i="5"/>
  <c r="U115" i="5"/>
  <c r="R115" i="5"/>
  <c r="O115" i="5"/>
  <c r="L115" i="5"/>
  <c r="I115" i="5"/>
  <c r="AE114" i="5"/>
  <c r="AD114" i="5"/>
  <c r="AC114" i="5"/>
  <c r="AB114" i="5"/>
  <c r="X114" i="5"/>
  <c r="U114" i="5"/>
  <c r="R114" i="5"/>
  <c r="O114" i="5"/>
  <c r="L114" i="5"/>
  <c r="I114" i="5"/>
  <c r="AE113" i="5"/>
  <c r="AD113" i="5"/>
  <c r="AC113" i="5"/>
  <c r="AB113" i="5"/>
  <c r="X113" i="5"/>
  <c r="U113" i="5"/>
  <c r="R113" i="5"/>
  <c r="O113" i="5"/>
  <c r="L113" i="5"/>
  <c r="I113" i="5"/>
  <c r="AE112" i="5"/>
  <c r="AD112" i="5"/>
  <c r="AC112" i="5"/>
  <c r="AB112" i="5"/>
  <c r="X112" i="5"/>
  <c r="U112" i="5"/>
  <c r="R112" i="5"/>
  <c r="O112" i="5"/>
  <c r="L112" i="5"/>
  <c r="I112" i="5"/>
  <c r="AE111" i="5"/>
  <c r="AD111" i="5"/>
  <c r="AC111" i="5"/>
  <c r="AB111" i="5"/>
  <c r="X111" i="5"/>
  <c r="U111" i="5"/>
  <c r="R111" i="5"/>
  <c r="O111" i="5"/>
  <c r="L111" i="5"/>
  <c r="I111" i="5"/>
  <c r="AE110" i="5"/>
  <c r="AD110" i="5"/>
  <c r="AC110" i="5"/>
  <c r="AB110" i="5"/>
  <c r="X110" i="5"/>
  <c r="U110" i="5"/>
  <c r="R110" i="5"/>
  <c r="O110" i="5"/>
  <c r="L110" i="5"/>
  <c r="I110" i="5"/>
  <c r="AE109" i="5"/>
  <c r="AD109" i="5"/>
  <c r="AC109" i="5"/>
  <c r="AB109" i="5"/>
  <c r="X109" i="5"/>
  <c r="U109" i="5"/>
  <c r="R109" i="5"/>
  <c r="O109" i="5"/>
  <c r="L109" i="5"/>
  <c r="I109" i="5"/>
  <c r="AE108" i="5"/>
  <c r="AD108" i="5"/>
  <c r="AC108" i="5"/>
  <c r="AB108" i="5"/>
  <c r="X108" i="5"/>
  <c r="U108" i="5"/>
  <c r="R108" i="5"/>
  <c r="O108" i="5"/>
  <c r="L108" i="5"/>
  <c r="I108" i="5"/>
  <c r="AE107" i="5"/>
  <c r="AD107" i="5"/>
  <c r="AC107" i="5"/>
  <c r="AB107" i="5"/>
  <c r="X107" i="5"/>
  <c r="U107" i="5"/>
  <c r="R107" i="5"/>
  <c r="O107" i="5"/>
  <c r="L107" i="5"/>
  <c r="I107" i="5"/>
  <c r="AE106" i="5"/>
  <c r="AD106" i="5"/>
  <c r="AC106" i="5"/>
  <c r="AB106" i="5"/>
  <c r="X106" i="5"/>
  <c r="U106" i="5"/>
  <c r="R106" i="5"/>
  <c r="O106" i="5"/>
  <c r="L106" i="5"/>
  <c r="I106" i="5"/>
  <c r="AE105" i="5"/>
  <c r="AD105" i="5"/>
  <c r="AC105" i="5"/>
  <c r="AB105" i="5"/>
  <c r="X105" i="5"/>
  <c r="U105" i="5"/>
  <c r="R105" i="5"/>
  <c r="O105" i="5"/>
  <c r="L105" i="5"/>
  <c r="I105" i="5"/>
  <c r="AE104" i="5"/>
  <c r="AD104" i="5"/>
  <c r="AC104" i="5"/>
  <c r="AB104" i="5"/>
  <c r="X104" i="5"/>
  <c r="U104" i="5"/>
  <c r="R104" i="5"/>
  <c r="O104" i="5"/>
  <c r="L104" i="5"/>
  <c r="I104" i="5"/>
  <c r="AE103" i="5"/>
  <c r="AD103" i="5"/>
  <c r="AC103" i="5"/>
  <c r="AB103" i="5"/>
  <c r="X103" i="5"/>
  <c r="U103" i="5"/>
  <c r="R103" i="5"/>
  <c r="O103" i="5"/>
  <c r="L103" i="5"/>
  <c r="I103" i="5"/>
  <c r="AE102" i="5"/>
  <c r="AD102" i="5"/>
  <c r="AC102" i="5"/>
  <c r="AB102" i="5"/>
  <c r="X102" i="5"/>
  <c r="U102" i="5"/>
  <c r="R102" i="5"/>
  <c r="O102" i="5"/>
  <c r="L102" i="5"/>
  <c r="I102" i="5"/>
  <c r="AE101" i="5"/>
  <c r="AD101" i="5"/>
  <c r="AC101" i="5"/>
  <c r="AB101" i="5"/>
  <c r="X101" i="5"/>
  <c r="U101" i="5"/>
  <c r="R101" i="5"/>
  <c r="O101" i="5"/>
  <c r="L101" i="5"/>
  <c r="I101" i="5"/>
  <c r="AE100" i="5"/>
  <c r="AD100" i="5"/>
  <c r="AC100" i="5"/>
  <c r="AB100" i="5"/>
  <c r="X100" i="5"/>
  <c r="U100" i="5"/>
  <c r="R100" i="5"/>
  <c r="O100" i="5"/>
  <c r="L100" i="5"/>
  <c r="I100" i="5"/>
  <c r="AE99" i="5"/>
  <c r="AD99" i="5"/>
  <c r="AC99" i="5"/>
  <c r="AB99" i="5"/>
  <c r="X99" i="5"/>
  <c r="U99" i="5"/>
  <c r="R99" i="5"/>
  <c r="O99" i="5"/>
  <c r="L99" i="5"/>
  <c r="I99" i="5"/>
  <c r="AE98" i="5"/>
  <c r="AD98" i="5"/>
  <c r="AC98" i="5"/>
  <c r="AB98" i="5"/>
  <c r="X98" i="5"/>
  <c r="U98" i="5"/>
  <c r="R98" i="5"/>
  <c r="O98" i="5"/>
  <c r="L98" i="5"/>
  <c r="I98" i="5"/>
  <c r="AE97" i="5"/>
  <c r="AD97" i="5"/>
  <c r="AC97" i="5"/>
  <c r="AB97" i="5"/>
  <c r="X97" i="5"/>
  <c r="U97" i="5"/>
  <c r="R97" i="5"/>
  <c r="O97" i="5"/>
  <c r="L97" i="5"/>
  <c r="I97" i="5"/>
  <c r="AE96" i="5"/>
  <c r="AD96" i="5"/>
  <c r="AC96" i="5"/>
  <c r="AB96" i="5"/>
  <c r="X96" i="5"/>
  <c r="U96" i="5"/>
  <c r="R96" i="5"/>
  <c r="O96" i="5"/>
  <c r="L96" i="5"/>
  <c r="I96" i="5"/>
  <c r="AE95" i="5"/>
  <c r="AD95" i="5"/>
  <c r="AC95" i="5"/>
  <c r="AB95" i="5"/>
  <c r="X95" i="5"/>
  <c r="U95" i="5"/>
  <c r="R95" i="5"/>
  <c r="O95" i="5"/>
  <c r="L95" i="5"/>
  <c r="I95" i="5"/>
  <c r="AE94" i="5"/>
  <c r="AD94" i="5"/>
  <c r="AC94" i="5"/>
  <c r="AB94" i="5"/>
  <c r="X94" i="5"/>
  <c r="U94" i="5"/>
  <c r="R94" i="5"/>
  <c r="O94" i="5"/>
  <c r="L94" i="5"/>
  <c r="I94" i="5"/>
  <c r="AE93" i="5"/>
  <c r="AD93" i="5"/>
  <c r="AC93" i="5"/>
  <c r="AB93" i="5"/>
  <c r="X93" i="5"/>
  <c r="U93" i="5"/>
  <c r="R93" i="5"/>
  <c r="O93" i="5"/>
  <c r="L93" i="5"/>
  <c r="I93" i="5"/>
  <c r="AE92" i="5"/>
  <c r="AD92" i="5"/>
  <c r="AC92" i="5"/>
  <c r="AB92" i="5"/>
  <c r="X92" i="5"/>
  <c r="U92" i="5"/>
  <c r="R92" i="5"/>
  <c r="O92" i="5"/>
  <c r="L92" i="5"/>
  <c r="I92" i="5"/>
  <c r="AE91" i="5"/>
  <c r="AD91" i="5"/>
  <c r="AC91" i="5"/>
  <c r="AB91" i="5"/>
  <c r="X91" i="5"/>
  <c r="U91" i="5"/>
  <c r="R91" i="5"/>
  <c r="O91" i="5"/>
  <c r="L91" i="5"/>
  <c r="I91" i="5"/>
  <c r="AE90" i="5"/>
  <c r="AD90" i="5"/>
  <c r="AC90" i="5"/>
  <c r="AB90" i="5"/>
  <c r="X90" i="5"/>
  <c r="U90" i="5"/>
  <c r="R90" i="5"/>
  <c r="O90" i="5"/>
  <c r="L90" i="5"/>
  <c r="I90" i="5"/>
  <c r="AE89" i="5"/>
  <c r="AD89" i="5"/>
  <c r="AC89" i="5"/>
  <c r="AB89" i="5"/>
  <c r="X89" i="5"/>
  <c r="U89" i="5"/>
  <c r="R89" i="5"/>
  <c r="O89" i="5"/>
  <c r="L89" i="5"/>
  <c r="I89" i="5"/>
  <c r="AE88" i="5"/>
  <c r="AD88" i="5"/>
  <c r="AC88" i="5"/>
  <c r="AB88" i="5"/>
  <c r="X88" i="5"/>
  <c r="U88" i="5"/>
  <c r="R88" i="5"/>
  <c r="O88" i="5"/>
  <c r="L88" i="5"/>
  <c r="I88" i="5"/>
  <c r="AE87" i="5"/>
  <c r="AD87" i="5"/>
  <c r="AC87" i="5"/>
  <c r="AB87" i="5"/>
  <c r="X87" i="5"/>
  <c r="U87" i="5"/>
  <c r="R87" i="5"/>
  <c r="O87" i="5"/>
  <c r="L87" i="5"/>
  <c r="I87" i="5"/>
  <c r="AE86" i="5"/>
  <c r="AD86" i="5"/>
  <c r="AC86" i="5"/>
  <c r="AB86" i="5"/>
  <c r="X86" i="5"/>
  <c r="U86" i="5"/>
  <c r="R86" i="5"/>
  <c r="O86" i="5"/>
  <c r="L86" i="5"/>
  <c r="I86" i="5"/>
  <c r="AE85" i="5"/>
  <c r="AD85" i="5"/>
  <c r="AC85" i="5"/>
  <c r="AB85" i="5"/>
  <c r="X85" i="5"/>
  <c r="U85" i="5"/>
  <c r="R85" i="5"/>
  <c r="O85" i="5"/>
  <c r="L85" i="5"/>
  <c r="I85" i="5"/>
  <c r="AE84" i="5"/>
  <c r="AD84" i="5"/>
  <c r="AC84" i="5"/>
  <c r="AB84" i="5"/>
  <c r="X84" i="5"/>
  <c r="U84" i="5"/>
  <c r="R84" i="5"/>
  <c r="O84" i="5"/>
  <c r="L84" i="5"/>
  <c r="I84" i="5"/>
  <c r="AE83" i="5"/>
  <c r="AD83" i="5"/>
  <c r="AC83" i="5"/>
  <c r="AB83" i="5"/>
  <c r="X83" i="5"/>
  <c r="U83" i="5"/>
  <c r="R83" i="5"/>
  <c r="O83" i="5"/>
  <c r="L83" i="5"/>
  <c r="I83" i="5"/>
  <c r="AE82" i="5"/>
  <c r="AD82" i="5"/>
  <c r="AC82" i="5"/>
  <c r="AB82" i="5"/>
  <c r="X82" i="5"/>
  <c r="U82" i="5"/>
  <c r="R82" i="5"/>
  <c r="O82" i="5"/>
  <c r="L82" i="5"/>
  <c r="I82" i="5"/>
  <c r="AE81" i="5"/>
  <c r="AD81" i="5"/>
  <c r="AC81" i="5"/>
  <c r="AB81" i="5"/>
  <c r="X81" i="5"/>
  <c r="U81" i="5"/>
  <c r="R81" i="5"/>
  <c r="O81" i="5"/>
  <c r="L81" i="5"/>
  <c r="I81" i="5"/>
  <c r="AE80" i="5"/>
  <c r="AD80" i="5"/>
  <c r="AC80" i="5"/>
  <c r="AB80" i="5"/>
  <c r="X80" i="5"/>
  <c r="U80" i="5"/>
  <c r="R80" i="5"/>
  <c r="O80" i="5"/>
  <c r="L80" i="5"/>
  <c r="I80" i="5"/>
  <c r="AE79" i="5"/>
  <c r="AD79" i="5"/>
  <c r="AC79" i="5"/>
  <c r="AB79" i="5"/>
  <c r="X79" i="5"/>
  <c r="U79" i="5"/>
  <c r="R79" i="5"/>
  <c r="O79" i="5"/>
  <c r="L79" i="5"/>
  <c r="I79" i="5"/>
  <c r="AE78" i="5"/>
  <c r="AD78" i="5"/>
  <c r="AC78" i="5"/>
  <c r="AB78" i="5"/>
  <c r="X78" i="5"/>
  <c r="U78" i="5"/>
  <c r="R78" i="5"/>
  <c r="O78" i="5"/>
  <c r="L78" i="5"/>
  <c r="I78" i="5"/>
  <c r="AE77" i="5"/>
  <c r="AD77" i="5"/>
  <c r="AC77" i="5"/>
  <c r="AB77" i="5"/>
  <c r="X77" i="5"/>
  <c r="U77" i="5"/>
  <c r="R77" i="5"/>
  <c r="O77" i="5"/>
  <c r="L77" i="5"/>
  <c r="I77" i="5"/>
  <c r="AE76" i="5"/>
  <c r="AD76" i="5"/>
  <c r="AC76" i="5"/>
  <c r="AB76" i="5"/>
  <c r="X76" i="5"/>
  <c r="U76" i="5"/>
  <c r="R76" i="5"/>
  <c r="O76" i="5"/>
  <c r="L76" i="5"/>
  <c r="I76" i="5"/>
  <c r="AE75" i="5"/>
  <c r="AD75" i="5"/>
  <c r="AC75" i="5"/>
  <c r="AB75" i="5"/>
  <c r="X75" i="5"/>
  <c r="U75" i="5"/>
  <c r="R75" i="5"/>
  <c r="O75" i="5"/>
  <c r="L75" i="5"/>
  <c r="I75" i="5"/>
  <c r="AE74" i="5"/>
  <c r="AD74" i="5"/>
  <c r="AC74" i="5"/>
  <c r="AB74" i="5"/>
  <c r="X74" i="5"/>
  <c r="U74" i="5"/>
  <c r="R74" i="5"/>
  <c r="O74" i="5"/>
  <c r="L74" i="5"/>
  <c r="I74" i="5"/>
  <c r="AE73" i="5"/>
  <c r="AD73" i="5"/>
  <c r="AC73" i="5"/>
  <c r="AB73" i="5"/>
  <c r="X73" i="5"/>
  <c r="U73" i="5"/>
  <c r="R73" i="5"/>
  <c r="O73" i="5"/>
  <c r="L73" i="5"/>
  <c r="I73" i="5"/>
  <c r="AE72" i="5"/>
  <c r="AD72" i="5"/>
  <c r="AC72" i="5"/>
  <c r="AB72" i="5"/>
  <c r="X72" i="5"/>
  <c r="U72" i="5"/>
  <c r="R72" i="5"/>
  <c r="O72" i="5"/>
  <c r="L72" i="5"/>
  <c r="I72" i="5"/>
  <c r="AE71" i="5"/>
  <c r="AD71" i="5"/>
  <c r="AC71" i="5"/>
  <c r="AB71" i="5"/>
  <c r="X71" i="5"/>
  <c r="U71" i="5"/>
  <c r="R71" i="5"/>
  <c r="O71" i="5"/>
  <c r="L71" i="5"/>
  <c r="I71" i="5"/>
  <c r="AE70" i="5"/>
  <c r="AD70" i="5"/>
  <c r="AC70" i="5"/>
  <c r="AB70" i="5"/>
  <c r="X70" i="5"/>
  <c r="U70" i="5"/>
  <c r="R70" i="5"/>
  <c r="O70" i="5"/>
  <c r="L70" i="5"/>
  <c r="I70" i="5"/>
  <c r="AE69" i="5"/>
  <c r="AD69" i="5"/>
  <c r="AC69" i="5"/>
  <c r="AB69" i="5"/>
  <c r="X69" i="5"/>
  <c r="U69" i="5"/>
  <c r="R69" i="5"/>
  <c r="O69" i="5"/>
  <c r="L69" i="5"/>
  <c r="I69" i="5"/>
  <c r="AE68" i="5"/>
  <c r="AD68" i="5"/>
  <c r="AC68" i="5"/>
  <c r="AB68" i="5"/>
  <c r="X68" i="5"/>
  <c r="U68" i="5"/>
  <c r="R68" i="5"/>
  <c r="O68" i="5"/>
  <c r="L68" i="5"/>
  <c r="I68" i="5"/>
  <c r="AE67" i="5"/>
  <c r="AD67" i="5"/>
  <c r="AC67" i="5"/>
  <c r="AB67" i="5"/>
  <c r="X67" i="5"/>
  <c r="U67" i="5"/>
  <c r="R67" i="5"/>
  <c r="O67" i="5"/>
  <c r="L67" i="5"/>
  <c r="I67" i="5"/>
  <c r="AE66" i="5"/>
  <c r="AD66" i="5"/>
  <c r="AC66" i="5"/>
  <c r="AB66" i="5"/>
  <c r="X66" i="5"/>
  <c r="U66" i="5"/>
  <c r="R66" i="5"/>
  <c r="O66" i="5"/>
  <c r="L66" i="5"/>
  <c r="I66" i="5"/>
  <c r="AE65" i="5"/>
  <c r="AD65" i="5"/>
  <c r="AC65" i="5"/>
  <c r="AB65" i="5"/>
  <c r="X65" i="5"/>
  <c r="U65" i="5"/>
  <c r="R65" i="5"/>
  <c r="O65" i="5"/>
  <c r="L65" i="5"/>
  <c r="I65" i="5"/>
  <c r="AE64" i="5"/>
  <c r="AD64" i="5"/>
  <c r="AC64" i="5"/>
  <c r="AB64" i="5"/>
  <c r="X64" i="5"/>
  <c r="U64" i="5"/>
  <c r="R64" i="5"/>
  <c r="O64" i="5"/>
  <c r="L64" i="5"/>
  <c r="I64" i="5"/>
  <c r="AE63" i="5"/>
  <c r="AD63" i="5"/>
  <c r="AC63" i="5"/>
  <c r="AB63" i="5"/>
  <c r="X63" i="5"/>
  <c r="U63" i="5"/>
  <c r="R63" i="5"/>
  <c r="O63" i="5"/>
  <c r="L63" i="5"/>
  <c r="I63" i="5"/>
  <c r="AE62" i="5"/>
  <c r="AD62" i="5"/>
  <c r="AC62" i="5"/>
  <c r="AB62" i="5"/>
  <c r="X62" i="5"/>
  <c r="U62" i="5"/>
  <c r="R62" i="5"/>
  <c r="O62" i="5"/>
  <c r="L62" i="5"/>
  <c r="I62" i="5"/>
  <c r="AE61" i="5"/>
  <c r="AD61" i="5"/>
  <c r="AC61" i="5"/>
  <c r="AB61" i="5"/>
  <c r="X61" i="5"/>
  <c r="U61" i="5"/>
  <c r="R61" i="5"/>
  <c r="O61" i="5"/>
  <c r="L61" i="5"/>
  <c r="I61" i="5"/>
  <c r="AE60" i="5"/>
  <c r="AD60" i="5"/>
  <c r="AC60" i="5"/>
  <c r="AB60" i="5"/>
  <c r="X60" i="5"/>
  <c r="U60" i="5"/>
  <c r="R60" i="5"/>
  <c r="O60" i="5"/>
  <c r="L60" i="5"/>
  <c r="I60" i="5"/>
  <c r="AE59" i="5"/>
  <c r="AD59" i="5"/>
  <c r="AC59" i="5"/>
  <c r="AB59" i="5"/>
  <c r="X59" i="5"/>
  <c r="U59" i="5"/>
  <c r="R59" i="5"/>
  <c r="O59" i="5"/>
  <c r="L59" i="5"/>
  <c r="I59" i="5"/>
  <c r="AE58" i="5"/>
  <c r="AD58" i="5"/>
  <c r="AC58" i="5"/>
  <c r="AB58" i="5"/>
  <c r="X58" i="5"/>
  <c r="U58" i="5"/>
  <c r="R58" i="5"/>
  <c r="O58" i="5"/>
  <c r="L58" i="5"/>
  <c r="I58" i="5"/>
  <c r="AE57" i="5"/>
  <c r="AD57" i="5"/>
  <c r="AC57" i="5"/>
  <c r="AB57" i="5"/>
  <c r="X57" i="5"/>
  <c r="U57" i="5"/>
  <c r="R57" i="5"/>
  <c r="O57" i="5"/>
  <c r="L57" i="5"/>
  <c r="I57" i="5"/>
  <c r="AE56" i="5"/>
  <c r="AD56" i="5"/>
  <c r="AC56" i="5"/>
  <c r="AB56" i="5"/>
  <c r="X56" i="5"/>
  <c r="U56" i="5"/>
  <c r="R56" i="5"/>
  <c r="O56" i="5"/>
  <c r="L56" i="5"/>
  <c r="I56" i="5"/>
  <c r="AE55" i="5"/>
  <c r="AD55" i="5"/>
  <c r="AC55" i="5"/>
  <c r="AB55" i="5"/>
  <c r="X55" i="5"/>
  <c r="U55" i="5"/>
  <c r="R55" i="5"/>
  <c r="O55" i="5"/>
  <c r="L55" i="5"/>
  <c r="I55" i="5"/>
  <c r="AE54" i="5"/>
  <c r="AD54" i="5"/>
  <c r="AC54" i="5"/>
  <c r="AB54" i="5"/>
  <c r="X54" i="5"/>
  <c r="U54" i="5"/>
  <c r="R54" i="5"/>
  <c r="O54" i="5"/>
  <c r="L54" i="5"/>
  <c r="I54" i="5"/>
  <c r="AE53" i="5"/>
  <c r="AD53" i="5"/>
  <c r="AC53" i="5"/>
  <c r="AB53" i="5"/>
  <c r="X53" i="5"/>
  <c r="U53" i="5"/>
  <c r="R53" i="5"/>
  <c r="O53" i="5"/>
  <c r="L53" i="5"/>
  <c r="I53" i="5"/>
  <c r="AE52" i="5"/>
  <c r="AD52" i="5"/>
  <c r="AC52" i="5"/>
  <c r="AB52" i="5"/>
  <c r="X52" i="5"/>
  <c r="U52" i="5"/>
  <c r="R52" i="5"/>
  <c r="O52" i="5"/>
  <c r="L52" i="5"/>
  <c r="I52" i="5"/>
  <c r="AE51" i="5"/>
  <c r="AD51" i="5"/>
  <c r="AC51" i="5"/>
  <c r="AB51" i="5"/>
  <c r="X51" i="5"/>
  <c r="U51" i="5"/>
  <c r="R51" i="5"/>
  <c r="O51" i="5"/>
  <c r="L51" i="5"/>
  <c r="I51" i="5"/>
  <c r="AE50" i="5"/>
  <c r="AD50" i="5"/>
  <c r="AC50" i="5"/>
  <c r="AB50" i="5"/>
  <c r="X50" i="5"/>
  <c r="U50" i="5"/>
  <c r="R50" i="5"/>
  <c r="O50" i="5"/>
  <c r="L50" i="5"/>
  <c r="I50" i="5"/>
  <c r="AE49" i="5"/>
  <c r="AD49" i="5"/>
  <c r="AC49" i="5"/>
  <c r="AB49" i="5"/>
  <c r="X49" i="5"/>
  <c r="U49" i="5"/>
  <c r="R49" i="5"/>
  <c r="O49" i="5"/>
  <c r="L49" i="5"/>
  <c r="I49" i="5"/>
  <c r="AE48" i="5"/>
  <c r="AD48" i="5"/>
  <c r="AC48" i="5"/>
  <c r="AB48" i="5"/>
  <c r="X48" i="5"/>
  <c r="U48" i="5"/>
  <c r="R48" i="5"/>
  <c r="O48" i="5"/>
  <c r="L48" i="5"/>
  <c r="I48" i="5"/>
  <c r="AE47" i="5"/>
  <c r="AD47" i="5"/>
  <c r="AC47" i="5"/>
  <c r="AB47" i="5"/>
  <c r="X47" i="5"/>
  <c r="U47" i="5"/>
  <c r="R47" i="5"/>
  <c r="O47" i="5"/>
  <c r="L47" i="5"/>
  <c r="I47" i="5"/>
  <c r="AE46" i="5"/>
  <c r="AD46" i="5"/>
  <c r="AC46" i="5"/>
  <c r="AB46" i="5"/>
  <c r="X46" i="5"/>
  <c r="U46" i="5"/>
  <c r="R46" i="5"/>
  <c r="O46" i="5"/>
  <c r="L46" i="5"/>
  <c r="I46" i="5"/>
  <c r="AE45" i="5"/>
  <c r="AD45" i="5"/>
  <c r="AC45" i="5"/>
  <c r="AB45" i="5"/>
  <c r="X45" i="5"/>
  <c r="U45" i="5"/>
  <c r="R45" i="5"/>
  <c r="O45" i="5"/>
  <c r="L45" i="5"/>
  <c r="I45" i="5"/>
  <c r="AE44" i="5"/>
  <c r="AD44" i="5"/>
  <c r="AC44" i="5"/>
  <c r="AB44" i="5"/>
  <c r="X44" i="5"/>
  <c r="U44" i="5"/>
  <c r="R44" i="5"/>
  <c r="O44" i="5"/>
  <c r="L44" i="5"/>
  <c r="I44" i="5"/>
  <c r="AE43" i="5"/>
  <c r="AD43" i="5"/>
  <c r="AC43" i="5"/>
  <c r="AB43" i="5"/>
  <c r="X43" i="5"/>
  <c r="U43" i="5"/>
  <c r="R43" i="5"/>
  <c r="O43" i="5"/>
  <c r="L43" i="5"/>
  <c r="I43" i="5"/>
  <c r="AE42" i="5"/>
  <c r="AD42" i="5"/>
  <c r="AC42" i="5"/>
  <c r="AB42" i="5"/>
  <c r="X42" i="5"/>
  <c r="U42" i="5"/>
  <c r="R42" i="5"/>
  <c r="O42" i="5"/>
  <c r="L42" i="5"/>
  <c r="I42" i="5"/>
  <c r="AE41" i="5"/>
  <c r="AD41" i="5"/>
  <c r="AC41" i="5"/>
  <c r="AB41" i="5"/>
  <c r="X41" i="5"/>
  <c r="U41" i="5"/>
  <c r="R41" i="5"/>
  <c r="O41" i="5"/>
  <c r="L41" i="5"/>
  <c r="I41" i="5"/>
  <c r="AE40" i="5"/>
  <c r="AD40" i="5"/>
  <c r="AC40" i="5"/>
  <c r="AB40" i="5"/>
  <c r="X40" i="5"/>
  <c r="U40" i="5"/>
  <c r="R40" i="5"/>
  <c r="O40" i="5"/>
  <c r="L40" i="5"/>
  <c r="I40" i="5"/>
  <c r="AE39" i="5"/>
  <c r="AD39" i="5"/>
  <c r="AC39" i="5"/>
  <c r="AH39" i="5" s="1"/>
  <c r="A39" i="5" s="1"/>
  <c r="AB39" i="5"/>
  <c r="X39" i="5"/>
  <c r="U39" i="5"/>
  <c r="R39" i="5"/>
  <c r="O39" i="5"/>
  <c r="L39" i="5"/>
  <c r="I39" i="5"/>
  <c r="AE38" i="5"/>
  <c r="AD38" i="5"/>
  <c r="AC38" i="5"/>
  <c r="AH38" i="5" s="1"/>
  <c r="A38" i="5" s="1"/>
  <c r="AB38" i="5"/>
  <c r="X38" i="5"/>
  <c r="U38" i="5"/>
  <c r="R38" i="5"/>
  <c r="O38" i="5"/>
  <c r="L38" i="5"/>
  <c r="I38" i="5"/>
  <c r="AE37" i="5"/>
  <c r="AD37" i="5"/>
  <c r="AC37" i="5"/>
  <c r="AH37" i="5" s="1"/>
  <c r="A37" i="5" s="1"/>
  <c r="AB37" i="5"/>
  <c r="X37" i="5"/>
  <c r="U37" i="5"/>
  <c r="R37" i="5"/>
  <c r="O37" i="5"/>
  <c r="L37" i="5"/>
  <c r="I37" i="5"/>
  <c r="AE36" i="5"/>
  <c r="AD36" i="5"/>
  <c r="AC36" i="5"/>
  <c r="AH36" i="5" s="1"/>
  <c r="A36" i="5" s="1"/>
  <c r="AB36" i="5"/>
  <c r="X36" i="5"/>
  <c r="U36" i="5"/>
  <c r="R36" i="5"/>
  <c r="O36" i="5"/>
  <c r="L36" i="5"/>
  <c r="I36" i="5"/>
  <c r="AE35" i="5"/>
  <c r="AD35" i="5"/>
  <c r="AC35" i="5"/>
  <c r="AH35" i="5" s="1"/>
  <c r="A35" i="5" s="1"/>
  <c r="AB35" i="5"/>
  <c r="X35" i="5"/>
  <c r="U35" i="5"/>
  <c r="R35" i="5"/>
  <c r="O35" i="5"/>
  <c r="L35" i="5"/>
  <c r="I35" i="5"/>
  <c r="AE34" i="5"/>
  <c r="AD34" i="5"/>
  <c r="AC34" i="5"/>
  <c r="AH34" i="5" s="1"/>
  <c r="A34" i="5" s="1"/>
  <c r="AB34" i="5"/>
  <c r="X34" i="5"/>
  <c r="U34" i="5"/>
  <c r="R34" i="5"/>
  <c r="O34" i="5"/>
  <c r="L34" i="5"/>
  <c r="I34" i="5"/>
  <c r="AE33" i="5"/>
  <c r="AD33" i="5"/>
  <c r="AC33" i="5"/>
  <c r="AB33" i="5"/>
  <c r="X33" i="5"/>
  <c r="U33" i="5"/>
  <c r="R33" i="5"/>
  <c r="O33" i="5"/>
  <c r="L33" i="5"/>
  <c r="I33" i="5"/>
  <c r="AE32" i="5"/>
  <c r="AD32" i="5"/>
  <c r="AC32" i="5"/>
  <c r="AH32" i="5" s="1"/>
  <c r="A32" i="5" s="1"/>
  <c r="AB32" i="5"/>
  <c r="X32" i="5"/>
  <c r="U32" i="5"/>
  <c r="R32" i="5"/>
  <c r="O32" i="5"/>
  <c r="L32" i="5"/>
  <c r="I32" i="5"/>
  <c r="AE31" i="5"/>
  <c r="AD31" i="5"/>
  <c r="AC31" i="5"/>
  <c r="AH31" i="5" s="1"/>
  <c r="A31" i="5" s="1"/>
  <c r="AB31" i="5"/>
  <c r="X31" i="5"/>
  <c r="U31" i="5"/>
  <c r="R31" i="5"/>
  <c r="O31" i="5"/>
  <c r="L31" i="5"/>
  <c r="I31" i="5"/>
  <c r="AE30" i="5"/>
  <c r="AD30" i="5"/>
  <c r="AC30" i="5"/>
  <c r="AH30" i="5" s="1"/>
  <c r="A30" i="5" s="1"/>
  <c r="AB30" i="5"/>
  <c r="X30" i="5"/>
  <c r="U30" i="5"/>
  <c r="R30" i="5"/>
  <c r="O30" i="5"/>
  <c r="L30" i="5"/>
  <c r="I30" i="5"/>
  <c r="AE29" i="5"/>
  <c r="AD29" i="5"/>
  <c r="AC29" i="5"/>
  <c r="AH29" i="5" s="1"/>
  <c r="A29" i="5" s="1"/>
  <c r="AB29" i="5"/>
  <c r="X29" i="5"/>
  <c r="U29" i="5"/>
  <c r="R29" i="5"/>
  <c r="O29" i="5"/>
  <c r="L29" i="5"/>
  <c r="I29" i="5"/>
  <c r="AE28" i="5"/>
  <c r="AD28" i="5"/>
  <c r="AC28" i="5"/>
  <c r="AB28" i="5"/>
  <c r="X28" i="5"/>
  <c r="U28" i="5"/>
  <c r="R28" i="5"/>
  <c r="O28" i="5"/>
  <c r="L28" i="5"/>
  <c r="I28" i="5"/>
  <c r="AE27" i="5"/>
  <c r="AD27" i="5"/>
  <c r="AC27" i="5"/>
  <c r="AB27" i="5"/>
  <c r="X27" i="5"/>
  <c r="U27" i="5"/>
  <c r="R27" i="5"/>
  <c r="O27" i="5"/>
  <c r="L27" i="5"/>
  <c r="I27" i="5"/>
  <c r="AE26" i="5"/>
  <c r="AD26" i="5"/>
  <c r="AC26" i="5"/>
  <c r="AB26" i="5"/>
  <c r="X26" i="5"/>
  <c r="U26" i="5"/>
  <c r="R26" i="5"/>
  <c r="O26" i="5"/>
  <c r="F22" i="6" s="1"/>
  <c r="L26" i="5"/>
  <c r="E22" i="6" s="1"/>
  <c r="I26" i="5"/>
  <c r="AE25" i="5"/>
  <c r="AD25" i="5"/>
  <c r="AC25" i="5"/>
  <c r="AB25" i="5"/>
  <c r="X25" i="5"/>
  <c r="U25" i="5"/>
  <c r="R25" i="5"/>
  <c r="O25" i="5"/>
  <c r="L25" i="5"/>
  <c r="I25" i="5"/>
  <c r="AE24" i="5"/>
  <c r="AD24" i="5"/>
  <c r="AC24" i="5"/>
  <c r="AB24" i="5"/>
  <c r="X24" i="5"/>
  <c r="U24" i="5"/>
  <c r="R24" i="5"/>
  <c r="O24" i="5"/>
  <c r="L24" i="5"/>
  <c r="I24" i="5"/>
  <c r="AE23" i="5"/>
  <c r="AD23" i="5"/>
  <c r="AC23" i="5"/>
  <c r="AB23" i="5"/>
  <c r="X23" i="5"/>
  <c r="U23" i="5"/>
  <c r="R23" i="5"/>
  <c r="O23" i="5"/>
  <c r="L23" i="5"/>
  <c r="I23" i="5"/>
  <c r="AE22" i="5"/>
  <c r="AD22" i="5"/>
  <c r="AC22" i="5"/>
  <c r="AB22" i="5"/>
  <c r="X22" i="5"/>
  <c r="U22" i="5"/>
  <c r="R22" i="5"/>
  <c r="O22" i="5"/>
  <c r="L22" i="5"/>
  <c r="I22" i="5"/>
  <c r="AE21" i="5"/>
  <c r="AD21" i="5"/>
  <c r="AC21" i="5"/>
  <c r="AB21" i="5"/>
  <c r="X21" i="5"/>
  <c r="U21" i="5"/>
  <c r="R21" i="5"/>
  <c r="O21" i="5"/>
  <c r="L21" i="5"/>
  <c r="I21" i="5"/>
  <c r="AE20" i="5"/>
  <c r="AD20" i="5"/>
  <c r="AC20" i="5"/>
  <c r="AB20" i="5"/>
  <c r="X20" i="5"/>
  <c r="U20" i="5"/>
  <c r="R20" i="5"/>
  <c r="O20" i="5"/>
  <c r="L20" i="5"/>
  <c r="I20" i="5"/>
  <c r="AE19" i="5"/>
  <c r="AD19" i="5"/>
  <c r="AC19" i="5"/>
  <c r="AB19" i="5"/>
  <c r="X19" i="5"/>
  <c r="I35" i="6" s="1"/>
  <c r="U19" i="5"/>
  <c r="H35" i="6" s="1"/>
  <c r="R19" i="5"/>
  <c r="O19" i="5"/>
  <c r="L19" i="5"/>
  <c r="I19" i="5"/>
  <c r="AE18" i="5"/>
  <c r="AD18" i="5"/>
  <c r="AC18" i="5"/>
  <c r="AB18" i="5"/>
  <c r="X18" i="5"/>
  <c r="U18" i="5"/>
  <c r="R18" i="5"/>
  <c r="O18" i="5"/>
  <c r="L18" i="5"/>
  <c r="I18" i="5"/>
  <c r="AE17" i="5"/>
  <c r="AD17" i="5"/>
  <c r="AC17" i="5"/>
  <c r="AI17" i="5" s="1"/>
  <c r="AB17" i="5"/>
  <c r="X17" i="5"/>
  <c r="U17" i="5"/>
  <c r="R17" i="5"/>
  <c r="G29" i="6" s="1"/>
  <c r="O17" i="5"/>
  <c r="L17" i="5"/>
  <c r="E29" i="6" s="1"/>
  <c r="I17" i="5"/>
  <c r="AE16" i="5"/>
  <c r="AD16" i="5"/>
  <c r="AC16" i="5"/>
  <c r="AB16" i="5"/>
  <c r="X16" i="5"/>
  <c r="U16" i="5"/>
  <c r="R16" i="5"/>
  <c r="O16" i="5"/>
  <c r="L16" i="5"/>
  <c r="I16" i="5"/>
  <c r="AE15" i="5"/>
  <c r="AD15" i="5"/>
  <c r="AC15" i="5"/>
  <c r="AI15" i="5" s="1"/>
  <c r="AB15" i="5"/>
  <c r="X15" i="5"/>
  <c r="U15" i="5"/>
  <c r="R15" i="5"/>
  <c r="O15" i="5"/>
  <c r="L15" i="5"/>
  <c r="I15" i="5"/>
  <c r="AE14" i="5"/>
  <c r="AD14" i="5"/>
  <c r="AC14" i="5"/>
  <c r="AI14" i="5" s="1"/>
  <c r="AB14" i="5"/>
  <c r="X14" i="5"/>
  <c r="U14" i="5"/>
  <c r="R14" i="5"/>
  <c r="O14" i="5"/>
  <c r="L14" i="5"/>
  <c r="I14" i="5"/>
  <c r="AE13" i="5"/>
  <c r="AD13" i="5"/>
  <c r="AC13" i="5"/>
  <c r="AI13" i="5" s="1"/>
  <c r="AB13" i="5"/>
  <c r="X13" i="5"/>
  <c r="U13" i="5"/>
  <c r="R13" i="5"/>
  <c r="O13" i="5"/>
  <c r="L13" i="5"/>
  <c r="I13" i="5"/>
  <c r="Y13" i="5" s="1"/>
  <c r="AG13" i="5" s="1"/>
  <c r="AE12" i="5"/>
  <c r="AD12" i="5"/>
  <c r="AC12" i="5"/>
  <c r="AB12" i="5"/>
  <c r="X12" i="5"/>
  <c r="U12" i="5"/>
  <c r="R12" i="5"/>
  <c r="O12" i="5"/>
  <c r="L12" i="5"/>
  <c r="E19" i="6" s="1"/>
  <c r="I12" i="5"/>
  <c r="D19" i="6" s="1"/>
  <c r="AE11" i="5"/>
  <c r="AD11" i="5"/>
  <c r="AC11" i="5"/>
  <c r="AB11" i="5"/>
  <c r="X11" i="5"/>
  <c r="U11" i="5"/>
  <c r="R11" i="5"/>
  <c r="O11" i="5"/>
  <c r="F20" i="6" s="1"/>
  <c r="L11" i="5"/>
  <c r="I11" i="5"/>
  <c r="D20" i="6" s="1"/>
  <c r="AE10" i="5"/>
  <c r="AD10" i="5"/>
  <c r="AC10" i="5"/>
  <c r="AB10" i="5"/>
  <c r="X10" i="5"/>
  <c r="U10" i="5"/>
  <c r="R10" i="5"/>
  <c r="O10" i="5"/>
  <c r="L10" i="5"/>
  <c r="I10" i="5"/>
  <c r="F16" i="4"/>
  <c r="E16" i="4"/>
  <c r="F15" i="4"/>
  <c r="E15" i="4"/>
  <c r="F14" i="4"/>
  <c r="E14" i="4"/>
  <c r="D3" i="6"/>
  <c r="C14" i="7"/>
  <c r="AI25" i="5"/>
  <c r="AI19" i="5"/>
  <c r="AF10" i="5"/>
  <c r="AF20" i="5"/>
  <c r="AF24" i="5"/>
  <c r="AF14" i="5"/>
  <c r="AF16" i="5"/>
  <c r="AF12" i="5"/>
  <c r="AF22" i="5"/>
  <c r="AF18" i="5"/>
  <c r="AF26" i="5"/>
  <c r="D9" i="6" l="1"/>
  <c r="K9" i="6" s="1"/>
  <c r="AF219" i="5"/>
  <c r="AF222" i="5"/>
  <c r="AF225" i="5"/>
  <c r="AF232" i="5"/>
  <c r="AF280" i="5"/>
  <c r="AF297" i="5"/>
  <c r="AF370" i="5"/>
  <c r="AF415" i="5"/>
  <c r="AF421" i="5"/>
  <c r="AF434" i="5"/>
  <c r="AF437" i="5"/>
  <c r="AF531" i="5"/>
  <c r="AF561" i="5"/>
  <c r="AF602" i="5"/>
  <c r="AF667" i="5"/>
  <c r="AI670" i="5"/>
  <c r="B660" i="10" s="1"/>
  <c r="AI673" i="5"/>
  <c r="AF713" i="5"/>
  <c r="AF731" i="5"/>
  <c r="AF737" i="5"/>
  <c r="AF747" i="5"/>
  <c r="AF750" i="5"/>
  <c r="AF763" i="5"/>
  <c r="AF775" i="5"/>
  <c r="AF822" i="5"/>
  <c r="AF889" i="5"/>
  <c r="Y978" i="5"/>
  <c r="AF1006" i="5"/>
  <c r="AF1009" i="5"/>
  <c r="Y1066" i="5"/>
  <c r="AG1066" i="5" s="1"/>
  <c r="Y1070" i="5"/>
  <c r="AG1070" i="5" s="1"/>
  <c r="AF1178" i="5"/>
  <c r="AH1181" i="5"/>
  <c r="A1181" i="5" s="1"/>
  <c r="AF1196" i="5"/>
  <c r="AF1212" i="5"/>
  <c r="AF1270" i="5"/>
  <c r="AI1285" i="5"/>
  <c r="AH1285" i="5"/>
  <c r="A1285" i="5" s="1"/>
  <c r="AI1685" i="5"/>
  <c r="AH1685" i="5"/>
  <c r="A1685" i="5" s="1"/>
  <c r="AH1743" i="5"/>
  <c r="A1743" i="5" s="1"/>
  <c r="AI1743" i="5"/>
  <c r="AF1838" i="5"/>
  <c r="AI1936" i="5"/>
  <c r="AH1936" i="5"/>
  <c r="A1936" i="5" s="1"/>
  <c r="AH2124" i="5"/>
  <c r="A2124" i="5" s="1"/>
  <c r="AI2124" i="5"/>
  <c r="B2114" i="10" s="1"/>
  <c r="AF2246" i="5"/>
  <c r="AH1351" i="5"/>
  <c r="A1351" i="5" s="1"/>
  <c r="AI1351" i="5"/>
  <c r="AH1417" i="5"/>
  <c r="A1417" i="5" s="1"/>
  <c r="AI1417" i="5"/>
  <c r="AI1530" i="5"/>
  <c r="AH1530" i="5"/>
  <c r="A1530" i="5" s="1"/>
  <c r="AH1670" i="5"/>
  <c r="A1670" i="5" s="1"/>
  <c r="AI1670" i="5"/>
  <c r="B1660" i="10" s="1"/>
  <c r="AI1682" i="5"/>
  <c r="AH1682" i="5"/>
  <c r="A1682" i="5" s="1"/>
  <c r="AH1827" i="5"/>
  <c r="A1827" i="5" s="1"/>
  <c r="AI1827" i="5"/>
  <c r="AI2012" i="5"/>
  <c r="AH2012" i="5"/>
  <c r="A2012" i="5" s="1"/>
  <c r="AH2329" i="5"/>
  <c r="A2329" i="5" s="1"/>
  <c r="AI2329" i="5"/>
  <c r="B2319" i="10" s="1"/>
  <c r="AF269" i="5"/>
  <c r="AF278" i="5"/>
  <c r="AF287" i="5"/>
  <c r="AI324" i="5"/>
  <c r="AF334" i="5"/>
  <c r="AF338" i="5"/>
  <c r="AF378" i="5"/>
  <c r="AF422" i="5"/>
  <c r="AI428" i="5"/>
  <c r="AF441" i="5"/>
  <c r="AF469" i="5"/>
  <c r="AF479" i="5"/>
  <c r="Y504" i="5"/>
  <c r="AG504" i="5" s="1"/>
  <c r="Y515" i="5"/>
  <c r="AG515" i="5" s="1"/>
  <c r="AF515" i="5"/>
  <c r="AF569" i="5"/>
  <c r="AI581" i="5"/>
  <c r="AF599" i="5"/>
  <c r="AF634" i="5"/>
  <c r="AI653" i="5"/>
  <c r="AF657" i="5"/>
  <c r="AI695" i="5"/>
  <c r="Y699" i="5"/>
  <c r="AF710" i="5"/>
  <c r="AI731" i="5"/>
  <c r="AF741" i="5"/>
  <c r="AI747" i="5"/>
  <c r="AF751" i="5"/>
  <c r="AI763" i="5"/>
  <c r="AF806" i="5"/>
  <c r="Y813" i="5"/>
  <c r="AG813" i="5" s="1"/>
  <c r="AF813" i="5"/>
  <c r="Y849" i="5"/>
  <c r="AG849" i="5" s="1"/>
  <c r="AF861" i="5"/>
  <c r="AF867" i="5"/>
  <c r="AF875" i="5"/>
  <c r="AF887" i="5"/>
  <c r="Y921" i="5"/>
  <c r="AG921" i="5" s="1"/>
  <c r="AI947" i="5"/>
  <c r="AI953" i="5"/>
  <c r="AI1006" i="5"/>
  <c r="AI1009" i="5"/>
  <c r="AI1070" i="5"/>
  <c r="AF1078" i="5"/>
  <c r="AI1081" i="5"/>
  <c r="AF1093" i="5"/>
  <c r="AF1097" i="5"/>
  <c r="Y1168" i="5"/>
  <c r="AG1168" i="5" s="1"/>
  <c r="AH1221" i="5"/>
  <c r="A1221" i="5" s="1"/>
  <c r="AI1221" i="5"/>
  <c r="AI1256" i="5"/>
  <c r="AH1256" i="5"/>
  <c r="A1256" i="5" s="1"/>
  <c r="AH1271" i="5"/>
  <c r="A1271" i="5" s="1"/>
  <c r="AI1271" i="5"/>
  <c r="AH1331" i="5"/>
  <c r="A1331" i="5" s="1"/>
  <c r="AI1331" i="5"/>
  <c r="AG1351" i="5"/>
  <c r="AH1414" i="5"/>
  <c r="A1414" i="5" s="1"/>
  <c r="AI1414" i="5"/>
  <c r="AI1599" i="5"/>
  <c r="AH1599" i="5"/>
  <c r="A1599" i="5" s="1"/>
  <c r="AI2039" i="5"/>
  <c r="AH2039" i="5"/>
  <c r="A2039" i="5" s="1"/>
  <c r="AF2329" i="5"/>
  <c r="Y847" i="5"/>
  <c r="AG847" i="5" s="1"/>
  <c r="AH1165" i="5"/>
  <c r="A1165" i="5" s="1"/>
  <c r="AI1165" i="5"/>
  <c r="Y1248" i="5"/>
  <c r="AG1248" i="5" s="1"/>
  <c r="AI1320" i="5"/>
  <c r="AH1320" i="5"/>
  <c r="A1320" i="5" s="1"/>
  <c r="AH1403" i="5"/>
  <c r="A1403" i="5" s="1"/>
  <c r="AI1403" i="5"/>
  <c r="B1393" i="10" s="1"/>
  <c r="AI1527" i="5"/>
  <c r="AH1527" i="5"/>
  <c r="A1527" i="5" s="1"/>
  <c r="AH1715" i="5"/>
  <c r="A1715" i="5" s="1"/>
  <c r="AI1715" i="5"/>
  <c r="AI1719" i="5"/>
  <c r="AH1719" i="5"/>
  <c r="A1719" i="5" s="1"/>
  <c r="AH1820" i="5"/>
  <c r="A1820" i="5" s="1"/>
  <c r="AI1820" i="5"/>
  <c r="AH1824" i="5"/>
  <c r="A1824" i="5" s="1"/>
  <c r="AI1824" i="5"/>
  <c r="AI1883" i="5"/>
  <c r="AH1883" i="5"/>
  <c r="A1883" i="5" s="1"/>
  <c r="Y29" i="5"/>
  <c r="AG29" i="5" s="1"/>
  <c r="AF260" i="5"/>
  <c r="AF263" i="5"/>
  <c r="Y265" i="5"/>
  <c r="AG265" i="5" s="1"/>
  <c r="AI278" i="5"/>
  <c r="AF315" i="5"/>
  <c r="AI328" i="5"/>
  <c r="AF350" i="5"/>
  <c r="AF379" i="5"/>
  <c r="AF386" i="5"/>
  <c r="AF407" i="5"/>
  <c r="AI416" i="5"/>
  <c r="AF419" i="5"/>
  <c r="AF429" i="5"/>
  <c r="AF446" i="5"/>
  <c r="AF453" i="5"/>
  <c r="AI456" i="5"/>
  <c r="AI476" i="5"/>
  <c r="AF483" i="5"/>
  <c r="AF543" i="5"/>
  <c r="Y549" i="5"/>
  <c r="AG549" i="5" s="1"/>
  <c r="AI549" i="5"/>
  <c r="AF553" i="5"/>
  <c r="AI569" i="5"/>
  <c r="AI589" i="5"/>
  <c r="AF593" i="5"/>
  <c r="AF603" i="5"/>
  <c r="AI606" i="5"/>
  <c r="B596" i="10" s="1"/>
  <c r="AI609" i="5"/>
  <c r="AF631" i="5"/>
  <c r="AF641" i="5"/>
  <c r="AI657" i="5"/>
  <c r="AI682" i="5"/>
  <c r="Y686" i="5"/>
  <c r="AG686" i="5" s="1"/>
  <c r="AF700" i="5"/>
  <c r="AF735" i="5"/>
  <c r="AI741" i="5"/>
  <c r="AI751" i="5"/>
  <c r="AF771" i="5"/>
  <c r="AF777" i="5"/>
  <c r="AF784" i="5"/>
  <c r="AI790" i="5"/>
  <c r="AF827" i="5"/>
  <c r="AF837" i="5"/>
  <c r="AI847" i="5"/>
  <c r="AI867" i="5"/>
  <c r="AF922" i="5"/>
  <c r="AI924" i="5"/>
  <c r="AF937" i="5"/>
  <c r="AF993" i="5"/>
  <c r="AI1025" i="5"/>
  <c r="AF1041" i="5"/>
  <c r="AF1045" i="5"/>
  <c r="AI1052" i="5"/>
  <c r="AI1097" i="5"/>
  <c r="AF1109" i="5"/>
  <c r="AH1121" i="5"/>
  <c r="A1121" i="5" s="1"/>
  <c r="AI1121" i="5"/>
  <c r="AI1127" i="5"/>
  <c r="B1117" i="10" s="1"/>
  <c r="AI1158" i="5"/>
  <c r="B1148" i="10" s="1"/>
  <c r="AH1158" i="5"/>
  <c r="A1158" i="5" s="1"/>
  <c r="AH1245" i="5"/>
  <c r="A1245" i="5" s="1"/>
  <c r="AI1245" i="5"/>
  <c r="AH1253" i="5"/>
  <c r="A1253" i="5" s="1"/>
  <c r="AI1253" i="5"/>
  <c r="Y1320" i="5"/>
  <c r="AG1320" i="5" s="1"/>
  <c r="AF1403" i="5"/>
  <c r="AI1645" i="5"/>
  <c r="AH1645" i="5"/>
  <c r="A1645" i="5" s="1"/>
  <c r="Y1647" i="5"/>
  <c r="AF1708" i="5"/>
  <c r="AI2036" i="5"/>
  <c r="AH2036" i="5"/>
  <c r="A2036" i="5" s="1"/>
  <c r="AI2356" i="5"/>
  <c r="AH2356" i="5"/>
  <c r="A2356" i="5" s="1"/>
  <c r="Y223" i="5"/>
  <c r="AG223" i="5" s="1"/>
  <c r="Y400" i="5"/>
  <c r="AG400" i="5" s="1"/>
  <c r="Y817" i="5"/>
  <c r="AG817" i="5" s="1"/>
  <c r="AH1087" i="5"/>
  <c r="A1087" i="5" s="1"/>
  <c r="AI1087" i="5"/>
  <c r="AI1140" i="5"/>
  <c r="AF1140" i="5"/>
  <c r="AH1317" i="5"/>
  <c r="A1317" i="5" s="1"/>
  <c r="AI1317" i="5"/>
  <c r="B1307" i="10" s="1"/>
  <c r="AI1382" i="5"/>
  <c r="AH1382" i="5"/>
  <c r="A1382" i="5" s="1"/>
  <c r="AI1480" i="5"/>
  <c r="AH1480" i="5"/>
  <c r="A1480" i="5" s="1"/>
  <c r="AI1642" i="5"/>
  <c r="AH1642" i="5"/>
  <c r="A1642" i="5" s="1"/>
  <c r="AI1698" i="5"/>
  <c r="B1688" i="10" s="1"/>
  <c r="AH1698" i="5"/>
  <c r="A1698" i="5" s="1"/>
  <c r="AI1809" i="5"/>
  <c r="AH1809" i="5"/>
  <c r="A1809" i="5" s="1"/>
  <c r="AI2263" i="5"/>
  <c r="AH2263" i="5"/>
  <c r="A2263" i="5" s="1"/>
  <c r="AF215" i="5"/>
  <c r="AF235" i="5"/>
  <c r="AF238" i="5"/>
  <c r="AF248" i="5"/>
  <c r="AF261" i="5"/>
  <c r="AI309" i="5"/>
  <c r="AF323" i="5"/>
  <c r="AF329" i="5"/>
  <c r="AF351" i="5"/>
  <c r="AF387" i="5"/>
  <c r="Y394" i="5"/>
  <c r="AG394" i="5" s="1"/>
  <c r="AF414" i="5"/>
  <c r="AF430" i="5"/>
  <c r="AF433" i="5"/>
  <c r="AI436" i="5"/>
  <c r="AF523" i="5"/>
  <c r="AF537" i="5"/>
  <c r="AI553" i="5"/>
  <c r="AF577" i="5"/>
  <c r="AI593" i="5"/>
  <c r="AF625" i="5"/>
  <c r="AF635" i="5"/>
  <c r="AI638" i="5"/>
  <c r="AI641" i="5"/>
  <c r="AF673" i="5"/>
  <c r="AF687" i="5"/>
  <c r="AF691" i="5"/>
  <c r="AI700" i="5"/>
  <c r="B690" i="10" s="1"/>
  <c r="AF716" i="5"/>
  <c r="Y719" i="5"/>
  <c r="AG719" i="5" s="1"/>
  <c r="AF726" i="5"/>
  <c r="AI739" i="5"/>
  <c r="AF746" i="5"/>
  <c r="Y752" i="5"/>
  <c r="AG752" i="5" s="1"/>
  <c r="AF765" i="5"/>
  <c r="AI771" i="5"/>
  <c r="AF778" i="5"/>
  <c r="AF785" i="5"/>
  <c r="AF791" i="5"/>
  <c r="AF821" i="5"/>
  <c r="AF835" i="5"/>
  <c r="AF838" i="5"/>
  <c r="AF871" i="5"/>
  <c r="AI879" i="5"/>
  <c r="AI903" i="5"/>
  <c r="AI943" i="5"/>
  <c r="AI974" i="5"/>
  <c r="AI993" i="5"/>
  <c r="AF1057" i="5"/>
  <c r="AF1069" i="5"/>
  <c r="AI1113" i="5"/>
  <c r="Y1296" i="5"/>
  <c r="AI1375" i="5"/>
  <c r="AH1375" i="5"/>
  <c r="A1375" i="5" s="1"/>
  <c r="AG1453" i="5"/>
  <c r="AF1453" i="5"/>
  <c r="AF1642" i="5"/>
  <c r="Y1781" i="5"/>
  <c r="AG1781" i="5" s="1"/>
  <c r="AF1809" i="5"/>
  <c r="AI2260" i="5"/>
  <c r="AH2260" i="5"/>
  <c r="A2260" i="5" s="1"/>
  <c r="AF2309" i="5"/>
  <c r="Y701" i="5"/>
  <c r="Y994" i="5"/>
  <c r="AG994" i="5" s="1"/>
  <c r="Y1026" i="5"/>
  <c r="Y1061" i="5"/>
  <c r="Y1122" i="5"/>
  <c r="AG1122" i="5" s="1"/>
  <c r="AI1208" i="5"/>
  <c r="B1198" i="10" s="1"/>
  <c r="AH1208" i="5"/>
  <c r="A1208" i="5" s="1"/>
  <c r="AH1239" i="5"/>
  <c r="A1239" i="5" s="1"/>
  <c r="AI1239" i="5"/>
  <c r="AI1424" i="5"/>
  <c r="AH1424" i="5"/>
  <c r="A1424" i="5" s="1"/>
  <c r="AH1443" i="5"/>
  <c r="A1443" i="5" s="1"/>
  <c r="AI1443" i="5"/>
  <c r="B1433" i="10" s="1"/>
  <c r="AH1639" i="5"/>
  <c r="A1639" i="5" s="1"/>
  <c r="AI1639" i="5"/>
  <c r="AI1695" i="5"/>
  <c r="AF1695" i="5"/>
  <c r="AH1794" i="5"/>
  <c r="A1794" i="5" s="1"/>
  <c r="AI1794" i="5"/>
  <c r="AH1856" i="5"/>
  <c r="A1856" i="5" s="1"/>
  <c r="AI1856" i="5"/>
  <c r="AI2015" i="5"/>
  <c r="AH2015" i="5"/>
  <c r="A2015" i="5" s="1"/>
  <c r="AH2332" i="5"/>
  <c r="A2332" i="5" s="1"/>
  <c r="AI2332" i="5"/>
  <c r="AF1925" i="5"/>
  <c r="AF1928" i="5"/>
  <c r="AF1936" i="5"/>
  <c r="AF1957" i="5"/>
  <c r="AF1968" i="5"/>
  <c r="AF2012" i="5"/>
  <c r="AF2015" i="5"/>
  <c r="AF2021" i="5"/>
  <c r="AF2036" i="5"/>
  <c r="AF2039" i="5"/>
  <c r="Y2049" i="5"/>
  <c r="AG2049" i="5" s="1"/>
  <c r="AF2120" i="5"/>
  <c r="AF2124" i="5"/>
  <c r="AF2190" i="5"/>
  <c r="AF2225" i="5"/>
  <c r="AF2349" i="5"/>
  <c r="AF1070" i="5"/>
  <c r="AF1165" i="5"/>
  <c r="AF1209" i="5"/>
  <c r="AF1239" i="5"/>
  <c r="AF1285" i="5"/>
  <c r="Y1334" i="5"/>
  <c r="AF1351" i="5"/>
  <c r="AI1356" i="5"/>
  <c r="AF1382" i="5"/>
  <c r="AF1443" i="5"/>
  <c r="Y1450" i="5"/>
  <c r="AI1463" i="5"/>
  <c r="B1453" i="10" s="1"/>
  <c r="AH1485" i="5"/>
  <c r="A1485" i="5" s="1"/>
  <c r="AH1536" i="5"/>
  <c r="A1536" i="5" s="1"/>
  <c r="Y1540" i="5"/>
  <c r="AG1540" i="5" s="1"/>
  <c r="AH1543" i="5"/>
  <c r="A1543" i="5" s="1"/>
  <c r="AI1579" i="5"/>
  <c r="AI1582" i="5"/>
  <c r="AF1586" i="5"/>
  <c r="AI1595" i="5"/>
  <c r="B1585" i="10" s="1"/>
  <c r="AI1606" i="5"/>
  <c r="B1596" i="10" s="1"/>
  <c r="AF1629" i="5"/>
  <c r="AI1651" i="5"/>
  <c r="AH1658" i="5"/>
  <c r="A1658" i="5" s="1"/>
  <c r="AF1685" i="5"/>
  <c r="AH1711" i="5"/>
  <c r="A1711" i="5" s="1"/>
  <c r="AF1719" i="5"/>
  <c r="AI1728" i="5"/>
  <c r="B1718" i="10" s="1"/>
  <c r="AI1812" i="5"/>
  <c r="AI1834" i="5"/>
  <c r="AI1852" i="5"/>
  <c r="AF1856" i="5"/>
  <c r="AF1893" i="5"/>
  <c r="AF1918" i="5"/>
  <c r="AF1947" i="5"/>
  <c r="AF1961" i="5"/>
  <c r="AI1964" i="5"/>
  <c r="B1954" i="10" s="1"/>
  <c r="AI1975" i="5"/>
  <c r="AH1978" i="5"/>
  <c r="A1978" i="5" s="1"/>
  <c r="AF2033" i="5"/>
  <c r="AI2056" i="5"/>
  <c r="Y2060" i="5"/>
  <c r="AI2076" i="5"/>
  <c r="AF2093" i="5"/>
  <c r="AH2096" i="5"/>
  <c r="A2096" i="5" s="1"/>
  <c r="AF2100" i="5"/>
  <c r="AF2134" i="5"/>
  <c r="AH2140" i="5"/>
  <c r="A2140" i="5" s="1"/>
  <c r="AI2176" i="5"/>
  <c r="AI2193" i="5"/>
  <c r="AF2204" i="5"/>
  <c r="AF2284" i="5"/>
  <c r="AF2288" i="5"/>
  <c r="AF2302" i="5"/>
  <c r="AF2320" i="5"/>
  <c r="AH2326" i="5"/>
  <c r="A2326" i="5" s="1"/>
  <c r="AI2352" i="5"/>
  <c r="AI2361" i="5"/>
  <c r="AI2364" i="5"/>
  <c r="AF2382" i="5"/>
  <c r="AF2409" i="5"/>
  <c r="AI2412" i="5"/>
  <c r="Y1593" i="5"/>
  <c r="AG1593" i="5" s="1"/>
  <c r="AF1740" i="5"/>
  <c r="Y1824" i="5"/>
  <c r="AG1824" i="5" s="1"/>
  <c r="Y2033" i="5"/>
  <c r="AG2033" i="5" s="1"/>
  <c r="AF2115" i="5"/>
  <c r="AH2280" i="5"/>
  <c r="A2280" i="5" s="1"/>
  <c r="AH2359" i="5"/>
  <c r="A2359" i="5" s="1"/>
  <c r="AH2422" i="5"/>
  <c r="A2422" i="5" s="1"/>
  <c r="AH2432" i="5"/>
  <c r="A2432" i="5" s="1"/>
  <c r="AH2439" i="5"/>
  <c r="A2439" i="5" s="1"/>
  <c r="AF2460" i="5"/>
  <c r="AF1126" i="5"/>
  <c r="AF1195" i="5"/>
  <c r="Y1220" i="5"/>
  <c r="AF1221" i="5"/>
  <c r="Y1311" i="5"/>
  <c r="AG1311" i="5" s="1"/>
  <c r="AF1311" i="5"/>
  <c r="Y1375" i="5"/>
  <c r="AG1375" i="5" s="1"/>
  <c r="Y1447" i="5"/>
  <c r="AG1447" i="5" s="1"/>
  <c r="Y1723" i="5"/>
  <c r="AI1877" i="5"/>
  <c r="AH1880" i="5"/>
  <c r="A1880" i="5" s="1"/>
  <c r="AI1893" i="5"/>
  <c r="B1883" i="10" s="1"/>
  <c r="AH1900" i="5"/>
  <c r="A1900" i="5" s="1"/>
  <c r="AH1954" i="5"/>
  <c r="A1954" i="5" s="1"/>
  <c r="Y1968" i="5"/>
  <c r="AG1968" i="5" s="1"/>
  <c r="Y1972" i="5"/>
  <c r="AH2002" i="5"/>
  <c r="A2002" i="5" s="1"/>
  <c r="AF2009" i="5"/>
  <c r="AI2033" i="5"/>
  <c r="B2023" i="10" s="1"/>
  <c r="AF2064" i="5"/>
  <c r="AH2083" i="5"/>
  <c r="A2083" i="5" s="1"/>
  <c r="Y2097" i="5"/>
  <c r="AG2097" i="5" s="1"/>
  <c r="AI2100" i="5"/>
  <c r="AF2161" i="5"/>
  <c r="Y2167" i="5"/>
  <c r="AG2167" i="5" s="1"/>
  <c r="AF2175" i="5"/>
  <c r="AH2204" i="5"/>
  <c r="A2204" i="5" s="1"/>
  <c r="AF2220" i="5"/>
  <c r="AH2232" i="5"/>
  <c r="A2232" i="5" s="1"/>
  <c r="AI2288" i="5"/>
  <c r="AH2295" i="5"/>
  <c r="A2295" i="5" s="1"/>
  <c r="AI2320" i="5"/>
  <c r="AF2376" i="5"/>
  <c r="AF2389" i="5"/>
  <c r="AF2453" i="5"/>
  <c r="AF2456" i="5"/>
  <c r="Y1279" i="5"/>
  <c r="AG1279" i="5" s="1"/>
  <c r="Y1615" i="5"/>
  <c r="AG1615" i="5" s="1"/>
  <c r="Y1875" i="5"/>
  <c r="AG1875" i="5" s="1"/>
  <c r="Y2092" i="5"/>
  <c r="AG2092" i="5" s="1"/>
  <c r="Y2327" i="5"/>
  <c r="AG2327" i="5" s="1"/>
  <c r="AH2376" i="5"/>
  <c r="A2376" i="5" s="1"/>
  <c r="AF1145" i="5"/>
  <c r="AF1177" i="5"/>
  <c r="AF1181" i="5"/>
  <c r="AF1203" i="5"/>
  <c r="AF1222" i="5"/>
  <c r="Y1272" i="5"/>
  <c r="AG1272" i="5" s="1"/>
  <c r="Y1304" i="5"/>
  <c r="AG1304" i="5" s="1"/>
  <c r="AI1311" i="5"/>
  <c r="AF1340" i="5"/>
  <c r="Y1355" i="5"/>
  <c r="AG1355" i="5" s="1"/>
  <c r="AI1369" i="5"/>
  <c r="AH1408" i="5"/>
  <c r="A1408" i="5" s="1"/>
  <c r="Y1472" i="5"/>
  <c r="AG1472" i="5" s="1"/>
  <c r="Y1522" i="5"/>
  <c r="AG1522" i="5" s="1"/>
  <c r="AF1522" i="5"/>
  <c r="AI1590" i="5"/>
  <c r="Y1640" i="5"/>
  <c r="AG1640" i="5" s="1"/>
  <c r="AH1640" i="5"/>
  <c r="A1640" i="5" s="1"/>
  <c r="AF1690" i="5"/>
  <c r="AF1707" i="5"/>
  <c r="AF1717" i="5"/>
  <c r="AF1724" i="5"/>
  <c r="AF1924" i="5"/>
  <c r="AF1942" i="5"/>
  <c r="AF1984" i="5"/>
  <c r="AF2020" i="5"/>
  <c r="AF2055" i="5"/>
  <c r="AF2062" i="5"/>
  <c r="AF2112" i="5"/>
  <c r="AF2136" i="5"/>
  <c r="AF2248" i="5"/>
  <c r="AF2286" i="5"/>
  <c r="AF2300" i="5"/>
  <c r="AF2318" i="5"/>
  <c r="AF2325" i="5"/>
  <c r="AF2341" i="5"/>
  <c r="Y1567" i="5"/>
  <c r="Y1734" i="5"/>
  <c r="AG1734" i="5" s="1"/>
  <c r="Y1784" i="5"/>
  <c r="AG1784" i="5" s="1"/>
  <c r="Y1888" i="5"/>
  <c r="AG1888" i="5" s="1"/>
  <c r="AF1981" i="5"/>
  <c r="Y1988" i="5"/>
  <c r="AG1988" i="5" s="1"/>
  <c r="AF2079" i="5"/>
  <c r="Y2132" i="5"/>
  <c r="AG2132" i="5" s="1"/>
  <c r="AG2161" i="5"/>
  <c r="Y2241" i="5"/>
  <c r="M15" i="7"/>
  <c r="K15" i="7" s="1"/>
  <c r="Y38" i="5"/>
  <c r="AG38" i="5" s="1"/>
  <c r="AF38" i="5"/>
  <c r="Y40" i="5"/>
  <c r="AG40" i="5" s="1"/>
  <c r="Y42" i="5"/>
  <c r="AG42" i="5" s="1"/>
  <c r="AF42" i="5"/>
  <c r="Y46" i="5"/>
  <c r="AG46" i="5" s="1"/>
  <c r="AF46" i="5"/>
  <c r="Y50" i="5"/>
  <c r="AG50" i="5" s="1"/>
  <c r="AF50" i="5"/>
  <c r="Y54" i="5"/>
  <c r="AG54" i="5" s="1"/>
  <c r="AF54" i="5"/>
  <c r="Y58" i="5"/>
  <c r="AG58" i="5" s="1"/>
  <c r="AF58" i="5"/>
  <c r="Y62" i="5"/>
  <c r="AG62" i="5" s="1"/>
  <c r="AF62" i="5"/>
  <c r="Y66" i="5"/>
  <c r="AG66" i="5" s="1"/>
  <c r="Y440" i="5"/>
  <c r="AG440" i="5" s="1"/>
  <c r="AH601" i="5"/>
  <c r="A601" i="5" s="1"/>
  <c r="AI601" i="5"/>
  <c r="AH693" i="5"/>
  <c r="A693" i="5" s="1"/>
  <c r="AI693" i="5"/>
  <c r="AH892" i="5"/>
  <c r="A892" i="5" s="1"/>
  <c r="AI892" i="5"/>
  <c r="AH904" i="5"/>
  <c r="A904" i="5" s="1"/>
  <c r="AI904" i="5"/>
  <c r="AH780" i="5"/>
  <c r="A780" i="5" s="1"/>
  <c r="AI780" i="5"/>
  <c r="B770" i="10" s="1"/>
  <c r="AH525" i="5"/>
  <c r="A525" i="5" s="1"/>
  <c r="AI525" i="5"/>
  <c r="AH585" i="5"/>
  <c r="A585" i="5" s="1"/>
  <c r="AI585" i="5"/>
  <c r="AF780" i="5"/>
  <c r="AH884" i="5"/>
  <c r="A884" i="5" s="1"/>
  <c r="AI884" i="5"/>
  <c r="B874" i="10" s="1"/>
  <c r="I34" i="6"/>
  <c r="AF36" i="5"/>
  <c r="AH335" i="5"/>
  <c r="A335" i="5" s="1"/>
  <c r="AF335" i="5"/>
  <c r="AH423" i="5"/>
  <c r="A423" i="5" s="1"/>
  <c r="AI423" i="5"/>
  <c r="AH804" i="5"/>
  <c r="A804" i="5" s="1"/>
  <c r="AI804" i="5"/>
  <c r="B794" i="10" s="1"/>
  <c r="AF804" i="5"/>
  <c r="AH308" i="5"/>
  <c r="A308" i="5" s="1"/>
  <c r="AI308" i="5"/>
  <c r="Y17" i="5"/>
  <c r="L19" i="6" s="1"/>
  <c r="Y21" i="5"/>
  <c r="Y25" i="5"/>
  <c r="AG25" i="5" s="1"/>
  <c r="AH33" i="5"/>
  <c r="A33" i="5" s="1"/>
  <c r="AI33" i="5"/>
  <c r="B23" i="10" s="1"/>
  <c r="AH467" i="5"/>
  <c r="A467" i="5" s="1"/>
  <c r="AI467" i="5"/>
  <c r="AH633" i="5"/>
  <c r="A633" i="5" s="1"/>
  <c r="AI633" i="5"/>
  <c r="Y215" i="5"/>
  <c r="AG215" i="5" s="1"/>
  <c r="AH292" i="5"/>
  <c r="A292" i="5" s="1"/>
  <c r="AI292" i="5"/>
  <c r="AF563" i="5"/>
  <c r="AH371" i="5"/>
  <c r="A371" i="5" s="1"/>
  <c r="AF371" i="5"/>
  <c r="Y37" i="5"/>
  <c r="AG37" i="5" s="1"/>
  <c r="AI36" i="5"/>
  <c r="Y18" i="5"/>
  <c r="AI20" i="5"/>
  <c r="Y33" i="5"/>
  <c r="AG33" i="5" s="1"/>
  <c r="AH759" i="5"/>
  <c r="A759" i="5" s="1"/>
  <c r="AI759" i="5"/>
  <c r="Y232" i="5"/>
  <c r="AG232" i="5" s="1"/>
  <c r="AH617" i="5"/>
  <c r="A617" i="5" s="1"/>
  <c r="AI617" i="5"/>
  <c r="AH1073" i="5"/>
  <c r="A1073" i="5" s="1"/>
  <c r="AI1073" i="5"/>
  <c r="I39" i="6"/>
  <c r="AF218" i="5"/>
  <c r="AF221" i="5"/>
  <c r="AF224" i="5"/>
  <c r="AF251" i="5"/>
  <c r="AF254" i="5"/>
  <c r="AF257" i="5"/>
  <c r="Y292" i="5"/>
  <c r="AG292" i="5" s="1"/>
  <c r="AF292" i="5"/>
  <c r="Y295" i="5"/>
  <c r="Y304" i="5"/>
  <c r="AG304" i="5" s="1"/>
  <c r="AI304" i="5"/>
  <c r="AI320" i="5"/>
  <c r="AI325" i="5"/>
  <c r="AF342" i="5"/>
  <c r="AF346" i="5"/>
  <c r="AF374" i="5"/>
  <c r="AF391" i="5"/>
  <c r="Y404" i="5"/>
  <c r="AG404" i="5" s="1"/>
  <c r="AI419" i="5"/>
  <c r="AF423" i="5"/>
  <c r="AF426" i="5"/>
  <c r="AI431" i="5"/>
  <c r="AF454" i="5"/>
  <c r="Y460" i="5"/>
  <c r="AG460" i="5" s="1"/>
  <c r="AF467" i="5"/>
  <c r="AF470" i="5"/>
  <c r="AF473" i="5"/>
  <c r="Y482" i="5"/>
  <c r="AF486" i="5"/>
  <c r="AF489" i="5"/>
  <c r="Y493" i="5"/>
  <c r="AG493" i="5" s="1"/>
  <c r="AF493" i="5"/>
  <c r="AF506" i="5"/>
  <c r="Y534" i="5"/>
  <c r="AG534" i="5" s="1"/>
  <c r="Y547" i="5"/>
  <c r="AG547" i="5" s="1"/>
  <c r="AF547" i="5"/>
  <c r="Y581" i="5"/>
  <c r="AG581" i="5" s="1"/>
  <c r="AF585" i="5"/>
  <c r="AF601" i="5"/>
  <c r="AF607" i="5"/>
  <c r="AF610" i="5"/>
  <c r="AF617" i="5"/>
  <c r="AF633" i="5"/>
  <c r="Y657" i="5"/>
  <c r="AG657" i="5" s="1"/>
  <c r="Y673" i="5"/>
  <c r="AG673" i="5" s="1"/>
  <c r="Y682" i="5"/>
  <c r="AG682" i="5" s="1"/>
  <c r="AF693" i="5"/>
  <c r="AI708" i="5"/>
  <c r="Y724" i="5"/>
  <c r="AG724" i="5" s="1"/>
  <c r="AI733" i="5"/>
  <c r="B723" i="10" s="1"/>
  <c r="AF740" i="5"/>
  <c r="Y750" i="5"/>
  <c r="AG750" i="5" s="1"/>
  <c r="Y768" i="5"/>
  <c r="Y804" i="5"/>
  <c r="AG804" i="5" s="1"/>
  <c r="AI805" i="5"/>
  <c r="AF809" i="5"/>
  <c r="Y815" i="5"/>
  <c r="AG815" i="5" s="1"/>
  <c r="Y837" i="5"/>
  <c r="AG837" i="5" s="1"/>
  <c r="Y861" i="5"/>
  <c r="AG861" i="5" s="1"/>
  <c r="Y895" i="5"/>
  <c r="AG895" i="5" s="1"/>
  <c r="Y927" i="5"/>
  <c r="AG927" i="5" s="1"/>
  <c r="Y964" i="5"/>
  <c r="AG964" i="5" s="1"/>
  <c r="Y965" i="5"/>
  <c r="AG965" i="5" s="1"/>
  <c r="Y1058" i="5"/>
  <c r="AG1058" i="5" s="1"/>
  <c r="Y261" i="5"/>
  <c r="AG261" i="5" s="1"/>
  <c r="AI280" i="5"/>
  <c r="B270" i="10" s="1"/>
  <c r="AI301" i="5"/>
  <c r="AI317" i="5"/>
  <c r="Y329" i="5"/>
  <c r="AG329" i="5" s="1"/>
  <c r="Y416" i="5"/>
  <c r="AG416" i="5" s="1"/>
  <c r="Y429" i="5"/>
  <c r="AG429" i="5" s="1"/>
  <c r="Y432" i="5"/>
  <c r="AG432" i="5" s="1"/>
  <c r="AI448" i="5"/>
  <c r="B438" i="10" s="1"/>
  <c r="Y454" i="5"/>
  <c r="AG454" i="5" s="1"/>
  <c r="Y464" i="5"/>
  <c r="AG464" i="5" s="1"/>
  <c r="Y500" i="5"/>
  <c r="AG500" i="5" s="1"/>
  <c r="Y566" i="5"/>
  <c r="AG566" i="5" s="1"/>
  <c r="Y613" i="5"/>
  <c r="AG613" i="5" s="1"/>
  <c r="AG699" i="5"/>
  <c r="AF943" i="5"/>
  <c r="E34" i="6"/>
  <c r="AF30" i="5"/>
  <c r="Y32" i="5"/>
  <c r="AG32" i="5" s="1"/>
  <c r="AF245" i="5"/>
  <c r="Y308" i="5"/>
  <c r="AG308" i="5" s="1"/>
  <c r="AF318" i="5"/>
  <c r="Y321" i="5"/>
  <c r="AG321" i="5" s="1"/>
  <c r="AF321" i="5"/>
  <c r="Y326" i="5"/>
  <c r="AG326" i="5" s="1"/>
  <c r="Y343" i="5"/>
  <c r="AG343" i="5" s="1"/>
  <c r="AF343" i="5"/>
  <c r="AF354" i="5"/>
  <c r="Y375" i="5"/>
  <c r="AG375" i="5" s="1"/>
  <c r="AF375" i="5"/>
  <c r="Y405" i="5"/>
  <c r="AG405" i="5" s="1"/>
  <c r="AF405" i="5"/>
  <c r="Y420" i="5"/>
  <c r="AG420" i="5" s="1"/>
  <c r="AF427" i="5"/>
  <c r="AI451" i="5"/>
  <c r="AF474" i="5"/>
  <c r="Y477" i="5"/>
  <c r="AG477" i="5" s="1"/>
  <c r="AF477" i="5"/>
  <c r="AF487" i="5"/>
  <c r="AF497" i="5"/>
  <c r="AF513" i="5"/>
  <c r="Y525" i="5"/>
  <c r="AG525" i="5" s="1"/>
  <c r="AF529" i="5"/>
  <c r="AF567" i="5"/>
  <c r="AF570" i="5"/>
  <c r="Y598" i="5"/>
  <c r="AG598" i="5" s="1"/>
  <c r="AF611" i="5"/>
  <c r="Y630" i="5"/>
  <c r="AG630" i="5" s="1"/>
  <c r="AF649" i="5"/>
  <c r="AF665" i="5"/>
  <c r="AF725" i="5"/>
  <c r="AF732" i="5"/>
  <c r="AF743" i="5"/>
  <c r="AF749" i="5"/>
  <c r="AF769" i="5"/>
  <c r="Y783" i="5"/>
  <c r="AG783" i="5" s="1"/>
  <c r="Y790" i="5"/>
  <c r="AG790" i="5" s="1"/>
  <c r="Y810" i="5"/>
  <c r="AF819" i="5"/>
  <c r="AF845" i="5"/>
  <c r="AF851" i="5"/>
  <c r="AF853" i="5"/>
  <c r="AF859" i="5"/>
  <c r="AF865" i="5"/>
  <c r="AF873" i="5"/>
  <c r="Y879" i="5"/>
  <c r="AG879" i="5" s="1"/>
  <c r="AF882" i="5"/>
  <c r="AF899" i="5"/>
  <c r="AF907" i="5"/>
  <c r="Y954" i="5"/>
  <c r="AG954" i="5" s="1"/>
  <c r="AI988" i="5"/>
  <c r="AI1036" i="5"/>
  <c r="Y1040" i="5"/>
  <c r="AG1040" i="5" s="1"/>
  <c r="AH1100" i="5"/>
  <c r="A1100" i="5" s="1"/>
  <c r="AI1100" i="5"/>
  <c r="AH1173" i="5"/>
  <c r="A1173" i="5" s="1"/>
  <c r="AI1173" i="5"/>
  <c r="AF1173" i="5"/>
  <c r="Y301" i="5"/>
  <c r="AG301" i="5" s="1"/>
  <c r="Y424" i="5"/>
  <c r="AG424" i="5" s="1"/>
  <c r="Y449" i="5"/>
  <c r="AG449" i="5" s="1"/>
  <c r="Y452" i="5"/>
  <c r="AG452" i="5" s="1"/>
  <c r="Y474" i="5"/>
  <c r="AG474" i="5" s="1"/>
  <c r="Y490" i="5"/>
  <c r="Y523" i="5"/>
  <c r="AG523" i="5" s="1"/>
  <c r="Y557" i="5"/>
  <c r="AG557" i="5" s="1"/>
  <c r="Y710" i="5"/>
  <c r="AG710" i="5" s="1"/>
  <c r="Y714" i="5"/>
  <c r="Y780" i="5"/>
  <c r="AG780" i="5" s="1"/>
  <c r="Y925" i="5"/>
  <c r="AG925" i="5" s="1"/>
  <c r="Y1018" i="5"/>
  <c r="AG1018" i="5" s="1"/>
  <c r="AH1089" i="5"/>
  <c r="A1089" i="5" s="1"/>
  <c r="AI1089" i="5"/>
  <c r="Y1106" i="5"/>
  <c r="AG1106" i="5" s="1"/>
  <c r="AH1229" i="5"/>
  <c r="A1229" i="5" s="1"/>
  <c r="AI1229" i="5"/>
  <c r="AF1229" i="5"/>
  <c r="AI1247" i="5"/>
  <c r="B1237" i="10" s="1"/>
  <c r="AH1247" i="5"/>
  <c r="A1247" i="5" s="1"/>
  <c r="AF66" i="5"/>
  <c r="Y70" i="5"/>
  <c r="AG70" i="5" s="1"/>
  <c r="AF70" i="5"/>
  <c r="Y74" i="5"/>
  <c r="AG74" i="5" s="1"/>
  <c r="AF74" i="5"/>
  <c r="Y78" i="5"/>
  <c r="AG78" i="5" s="1"/>
  <c r="AF78" i="5"/>
  <c r="Y82" i="5"/>
  <c r="AG82" i="5" s="1"/>
  <c r="AF82" i="5"/>
  <c r="Y86" i="5"/>
  <c r="AG86" i="5" s="1"/>
  <c r="AF86" i="5"/>
  <c r="Y90" i="5"/>
  <c r="AG90" i="5" s="1"/>
  <c r="AF90" i="5"/>
  <c r="Y94" i="5"/>
  <c r="AG94" i="5" s="1"/>
  <c r="AF94" i="5"/>
  <c r="AF98" i="5"/>
  <c r="AF102" i="5"/>
  <c r="AF106" i="5"/>
  <c r="AF110" i="5"/>
  <c r="AF114" i="5"/>
  <c r="AF118" i="5"/>
  <c r="AF122" i="5"/>
  <c r="AF126" i="5"/>
  <c r="AF130" i="5"/>
  <c r="AF134" i="5"/>
  <c r="AF138" i="5"/>
  <c r="AF142" i="5"/>
  <c r="AF146" i="5"/>
  <c r="AF150" i="5"/>
  <c r="AF154" i="5"/>
  <c r="AF158" i="5"/>
  <c r="AF162" i="5"/>
  <c r="AF166" i="5"/>
  <c r="AF170" i="5"/>
  <c r="AF174" i="5"/>
  <c r="AF178" i="5"/>
  <c r="AF182" i="5"/>
  <c r="AF186" i="5"/>
  <c r="AF190" i="5"/>
  <c r="AF194" i="5"/>
  <c r="AF198" i="5"/>
  <c r="AF202" i="5"/>
  <c r="AF206" i="5"/>
  <c r="AF210" i="5"/>
  <c r="AF216" i="5"/>
  <c r="Y229" i="5"/>
  <c r="AG229" i="5" s="1"/>
  <c r="AF229" i="5"/>
  <c r="AF268" i="5"/>
  <c r="AF271" i="5"/>
  <c r="Y272" i="5"/>
  <c r="Y312" i="5"/>
  <c r="AG312" i="5" s="1"/>
  <c r="Y412" i="5"/>
  <c r="AG412" i="5" s="1"/>
  <c r="Y442" i="5"/>
  <c r="Y456" i="5"/>
  <c r="AG456" i="5" s="1"/>
  <c r="Y526" i="5"/>
  <c r="Y555" i="5"/>
  <c r="AG555" i="5" s="1"/>
  <c r="Y589" i="5"/>
  <c r="AG589" i="5" s="1"/>
  <c r="Y621" i="5"/>
  <c r="AG621" i="5" s="1"/>
  <c r="AI621" i="5"/>
  <c r="AI646" i="5"/>
  <c r="AI649" i="5"/>
  <c r="AI662" i="5"/>
  <c r="B652" i="10" s="1"/>
  <c r="Y665" i="5"/>
  <c r="AG665" i="5" s="1"/>
  <c r="AI665" i="5"/>
  <c r="AI678" i="5"/>
  <c r="Y703" i="5"/>
  <c r="AF717" i="5"/>
  <c r="AI743" i="5"/>
  <c r="AF772" i="5"/>
  <c r="AF787" i="5"/>
  <c r="AF789" i="5"/>
  <c r="AI816" i="5"/>
  <c r="AI819" i="5"/>
  <c r="Y824" i="5"/>
  <c r="AG824" i="5" s="1"/>
  <c r="Y829" i="5"/>
  <c r="AG829" i="5" s="1"/>
  <c r="Y846" i="5"/>
  <c r="AG846" i="5" s="1"/>
  <c r="AI848" i="5"/>
  <c r="Y854" i="5"/>
  <c r="AG854" i="5" s="1"/>
  <c r="Y866" i="5"/>
  <c r="AG866" i="5" s="1"/>
  <c r="Y877" i="5"/>
  <c r="AG877" i="5" s="1"/>
  <c r="AI907" i="5"/>
  <c r="Y986" i="5"/>
  <c r="AG986" i="5" s="1"/>
  <c r="Y1034" i="5"/>
  <c r="AG1034" i="5" s="1"/>
  <c r="AI1063" i="5"/>
  <c r="AH1086" i="5"/>
  <c r="A1086" i="5" s="1"/>
  <c r="AI1086" i="5"/>
  <c r="AI265" i="5"/>
  <c r="B255" i="10" s="1"/>
  <c r="Y270" i="5"/>
  <c r="AF274" i="5"/>
  <c r="AI276" i="5"/>
  <c r="AF282" i="5"/>
  <c r="AI284" i="5"/>
  <c r="AI290" i="5"/>
  <c r="Y359" i="5"/>
  <c r="AG359" i="5" s="1"/>
  <c r="AF359" i="5"/>
  <c r="AF366" i="5"/>
  <c r="Y383" i="5"/>
  <c r="AG383" i="5" s="1"/>
  <c r="AF383" i="5"/>
  <c r="AI399" i="5"/>
  <c r="Y403" i="5"/>
  <c r="AG403" i="5" s="1"/>
  <c r="AF403" i="5"/>
  <c r="Y428" i="5"/>
  <c r="AG428" i="5" s="1"/>
  <c r="AF447" i="5"/>
  <c r="AF450" i="5"/>
  <c r="Y472" i="5"/>
  <c r="AF481" i="5"/>
  <c r="Y488" i="5"/>
  <c r="AG488" i="5" s="1"/>
  <c r="Y498" i="5"/>
  <c r="AF511" i="5"/>
  <c r="AF514" i="5"/>
  <c r="AI542" i="5"/>
  <c r="AI545" i="5"/>
  <c r="Y558" i="5"/>
  <c r="AI561" i="5"/>
  <c r="AF587" i="5"/>
  <c r="AF609" i="5"/>
  <c r="AF619" i="5"/>
  <c r="AI637" i="5"/>
  <c r="AF692" i="5"/>
  <c r="AI694" i="5"/>
  <c r="AF711" i="5"/>
  <c r="AI717" i="5"/>
  <c r="AF721" i="5"/>
  <c r="AF739" i="5"/>
  <c r="AF767" i="5"/>
  <c r="AI772" i="5"/>
  <c r="B762" i="10" s="1"/>
  <c r="Y775" i="5"/>
  <c r="AG775" i="5" s="1"/>
  <c r="AF779" i="5"/>
  <c r="AI787" i="5"/>
  <c r="AF790" i="5"/>
  <c r="AF823" i="5"/>
  <c r="Y833" i="5"/>
  <c r="AG833" i="5" s="1"/>
  <c r="AI839" i="5"/>
  <c r="AF843" i="5"/>
  <c r="Y845" i="5"/>
  <c r="AG845" i="5" s="1"/>
  <c r="AF857" i="5"/>
  <c r="AF897" i="5"/>
  <c r="Y905" i="5"/>
  <c r="AG905" i="5" s="1"/>
  <c r="AF913" i="5"/>
  <c r="AH916" i="5"/>
  <c r="A916" i="5" s="1"/>
  <c r="AI916" i="5"/>
  <c r="Y1079" i="5"/>
  <c r="AG1079" i="5" s="1"/>
  <c r="Y1082" i="5"/>
  <c r="AG1082" i="5" s="1"/>
  <c r="AI1167" i="5"/>
  <c r="AH1167" i="5"/>
  <c r="A1167" i="5" s="1"/>
  <c r="AI271" i="5"/>
  <c r="Y273" i="5"/>
  <c r="AG273" i="5" s="1"/>
  <c r="Y316" i="5"/>
  <c r="Y396" i="5"/>
  <c r="AG396" i="5" s="1"/>
  <c r="Y437" i="5"/>
  <c r="AG437" i="5" s="1"/>
  <c r="Y469" i="5"/>
  <c r="AG469" i="5" s="1"/>
  <c r="Y505" i="5"/>
  <c r="AG505" i="5" s="1"/>
  <c r="Y517" i="5"/>
  <c r="AG517" i="5" s="1"/>
  <c r="Y625" i="5"/>
  <c r="AG625" i="5" s="1"/>
  <c r="Y653" i="5"/>
  <c r="AG653" i="5" s="1"/>
  <c r="AI685" i="5"/>
  <c r="AI726" i="5"/>
  <c r="AI735" i="5"/>
  <c r="AI750" i="5"/>
  <c r="AI775" i="5"/>
  <c r="Y785" i="5"/>
  <c r="AG785" i="5" s="1"/>
  <c r="AI811" i="5"/>
  <c r="AI891" i="5"/>
  <c r="AH927" i="5"/>
  <c r="A927" i="5" s="1"/>
  <c r="AI927" i="5"/>
  <c r="AG929" i="5"/>
  <c r="AI964" i="5"/>
  <c r="AG978" i="5"/>
  <c r="AG1026" i="5"/>
  <c r="AH1139" i="5"/>
  <c r="A1139" i="5" s="1"/>
  <c r="AI1139" i="5"/>
  <c r="AH1511" i="5"/>
  <c r="A1511" i="5" s="1"/>
  <c r="AI1511" i="5"/>
  <c r="AH1603" i="5"/>
  <c r="A1603" i="5" s="1"/>
  <c r="AI1603" i="5"/>
  <c r="B1593" i="10" s="1"/>
  <c r="AH1662" i="5"/>
  <c r="A1662" i="5" s="1"/>
  <c r="AI1662" i="5"/>
  <c r="AH1943" i="5"/>
  <c r="A1943" i="5" s="1"/>
  <c r="AI1943" i="5"/>
  <c r="AF2183" i="5"/>
  <c r="AI2183" i="5"/>
  <c r="AI2238" i="5"/>
  <c r="AF2238" i="5"/>
  <c r="AH2256" i="5"/>
  <c r="A2256" i="5" s="1"/>
  <c r="AI2256" i="5"/>
  <c r="AF915" i="5"/>
  <c r="AF917" i="5"/>
  <c r="Y936" i="5"/>
  <c r="AG936" i="5" s="1"/>
  <c r="AF942" i="5"/>
  <c r="AF947" i="5"/>
  <c r="AF953" i="5"/>
  <c r="Y962" i="5"/>
  <c r="AG962" i="5" s="1"/>
  <c r="AF977" i="5"/>
  <c r="AF990" i="5"/>
  <c r="Y1010" i="5"/>
  <c r="AG1010" i="5" s="1"/>
  <c r="AF1017" i="5"/>
  <c r="AF1021" i="5"/>
  <c r="Y1038" i="5"/>
  <c r="AG1038" i="5" s="1"/>
  <c r="AF1038" i="5"/>
  <c r="Y1045" i="5"/>
  <c r="AG1045" i="5" s="1"/>
  <c r="Y1049" i="5"/>
  <c r="AG1049" i="5" s="1"/>
  <c r="AF1077" i="5"/>
  <c r="Y1093" i="5"/>
  <c r="AG1093" i="5" s="1"/>
  <c r="AI1118" i="5"/>
  <c r="AF1139" i="5"/>
  <c r="AF1141" i="5"/>
  <c r="AH1157" i="5"/>
  <c r="A1157" i="5" s="1"/>
  <c r="AF1164" i="5"/>
  <c r="Y1182" i="5"/>
  <c r="AG1182" i="5" s="1"/>
  <c r="AH1184" i="5"/>
  <c r="A1184" i="5" s="1"/>
  <c r="AH1222" i="5"/>
  <c r="A1222" i="5" s="1"/>
  <c r="AI1231" i="5"/>
  <c r="Y1240" i="5"/>
  <c r="AG1240" i="5" s="1"/>
  <c r="AH1240" i="5"/>
  <c r="A1240" i="5" s="1"/>
  <c r="Y1247" i="5"/>
  <c r="AG1247" i="5" s="1"/>
  <c r="AF1260" i="5"/>
  <c r="AF1267" i="5"/>
  <c r="AH1272" i="5"/>
  <c r="A1272" i="5" s="1"/>
  <c r="AH1287" i="5"/>
  <c r="A1287" i="5" s="1"/>
  <c r="Y1291" i="5"/>
  <c r="AG1291" i="5" s="1"/>
  <c r="AF1291" i="5"/>
  <c r="AI1299" i="5"/>
  <c r="Y1303" i="5"/>
  <c r="AG1303" i="5" s="1"/>
  <c r="AF1309" i="5"/>
  <c r="AI1323" i="5"/>
  <c r="AF1329" i="5"/>
  <c r="AF1337" i="5"/>
  <c r="AF1345" i="5"/>
  <c r="AF1367" i="5"/>
  <c r="Y1399" i="5"/>
  <c r="AG1399" i="5" s="1"/>
  <c r="Y1411" i="5"/>
  <c r="AG1411" i="5" s="1"/>
  <c r="AG1450" i="5"/>
  <c r="AH1674" i="5"/>
  <c r="A1674" i="5" s="1"/>
  <c r="AI1674" i="5"/>
  <c r="AH1886" i="5"/>
  <c r="A1886" i="5" s="1"/>
  <c r="AI1886" i="5"/>
  <c r="AI2060" i="5"/>
  <c r="AH2060" i="5"/>
  <c r="A2060" i="5" s="1"/>
  <c r="AF883" i="5"/>
  <c r="Y893" i="5"/>
  <c r="AG893" i="5" s="1"/>
  <c r="AI896" i="5"/>
  <c r="Y915" i="5"/>
  <c r="AG915" i="5" s="1"/>
  <c r="AF925" i="5"/>
  <c r="AF933" i="5"/>
  <c r="AI939" i="5"/>
  <c r="AI944" i="5"/>
  <c r="B934" i="10" s="1"/>
  <c r="AF950" i="5"/>
  <c r="AI956" i="5"/>
  <c r="AI959" i="5"/>
  <c r="Y970" i="5"/>
  <c r="AG970" i="5" s="1"/>
  <c r="AF974" i="5"/>
  <c r="AI980" i="5"/>
  <c r="AI983" i="5"/>
  <c r="AF1001" i="5"/>
  <c r="Y1014" i="5"/>
  <c r="AG1014" i="5" s="1"/>
  <c r="AF1014" i="5"/>
  <c r="AI1028" i="5"/>
  <c r="AI1031" i="5"/>
  <c r="Y1042" i="5"/>
  <c r="AG1042" i="5" s="1"/>
  <c r="Y1044" i="5"/>
  <c r="AG1044" i="5" s="1"/>
  <c r="Y1090" i="5"/>
  <c r="AG1090" i="5" s="1"/>
  <c r="AF1101" i="5"/>
  <c r="Y1112" i="5"/>
  <c r="Y1119" i="5"/>
  <c r="AG1119" i="5" s="1"/>
  <c r="AI1141" i="5"/>
  <c r="AF1142" i="5"/>
  <c r="AF1155" i="5"/>
  <c r="Y1167" i="5"/>
  <c r="AG1167" i="5" s="1"/>
  <c r="AF1185" i="5"/>
  <c r="AF1201" i="5"/>
  <c r="AI1222" i="5"/>
  <c r="B1212" i="10" s="1"/>
  <c r="Y1232" i="5"/>
  <c r="AG1232" i="5" s="1"/>
  <c r="AF1232" i="5"/>
  <c r="Y1241" i="5"/>
  <c r="AF1300" i="5"/>
  <c r="AF1306" i="5"/>
  <c r="AF1324" i="5"/>
  <c r="AF1355" i="5"/>
  <c r="Y1376" i="5"/>
  <c r="AG1376" i="5" s="1"/>
  <c r="AF1387" i="5"/>
  <c r="Y1406" i="5"/>
  <c r="AG1406" i="5" s="1"/>
  <c r="AF1406" i="5"/>
  <c r="Y1412" i="5"/>
  <c r="AG1412" i="5" s="1"/>
  <c r="AF1435" i="5"/>
  <c r="AI1747" i="5"/>
  <c r="AH1747" i="5"/>
  <c r="A1747" i="5" s="1"/>
  <c r="AI1904" i="5"/>
  <c r="B1894" i="10" s="1"/>
  <c r="AH1904" i="5"/>
  <c r="A1904" i="5" s="1"/>
  <c r="AI2047" i="5"/>
  <c r="AH2047" i="5"/>
  <c r="A2047" i="5" s="1"/>
  <c r="Y1098" i="5"/>
  <c r="AG1098" i="5" s="1"/>
  <c r="Y1100" i="5"/>
  <c r="AG1100" i="5" s="1"/>
  <c r="Y1101" i="5"/>
  <c r="AG1101" i="5" s="1"/>
  <c r="Y1172" i="5"/>
  <c r="AG1172" i="5" s="1"/>
  <c r="AG1220" i="5"/>
  <c r="Y1239" i="5"/>
  <c r="AG1239" i="5" s="1"/>
  <c r="Y1264" i="5"/>
  <c r="AI1267" i="5"/>
  <c r="AF1276" i="5"/>
  <c r="AI1291" i="5"/>
  <c r="AG1296" i="5"/>
  <c r="AH1303" i="5"/>
  <c r="A1303" i="5" s="1"/>
  <c r="AH1309" i="5"/>
  <c r="A1309" i="5" s="1"/>
  <c r="AH1326" i="5"/>
  <c r="A1326" i="5" s="1"/>
  <c r="AH1329" i="5"/>
  <c r="A1329" i="5" s="1"/>
  <c r="AH1337" i="5"/>
  <c r="A1337" i="5" s="1"/>
  <c r="AH1345" i="5"/>
  <c r="A1345" i="5" s="1"/>
  <c r="AH1367" i="5"/>
  <c r="A1367" i="5" s="1"/>
  <c r="AI1390" i="5"/>
  <c r="AH1393" i="5"/>
  <c r="A1393" i="5" s="1"/>
  <c r="Y1400" i="5"/>
  <c r="AG1400" i="5" s="1"/>
  <c r="AI1438" i="5"/>
  <c r="AI1455" i="5"/>
  <c r="AH1455" i="5"/>
  <c r="A1455" i="5" s="1"/>
  <c r="AI1457" i="5"/>
  <c r="Y1476" i="5"/>
  <c r="Y1538" i="5"/>
  <c r="AG1538" i="5" s="1"/>
  <c r="AH1574" i="5"/>
  <c r="A1574" i="5" s="1"/>
  <c r="AI1574" i="5"/>
  <c r="B1564" i="10" s="1"/>
  <c r="AI1671" i="5"/>
  <c r="AH1671" i="5"/>
  <c r="A1671" i="5" s="1"/>
  <c r="AH1699" i="5"/>
  <c r="A1699" i="5" s="1"/>
  <c r="AI1699" i="5"/>
  <c r="AF1699" i="5"/>
  <c r="AI1775" i="5"/>
  <c r="AH1775" i="5"/>
  <c r="A1775" i="5" s="1"/>
  <c r="AI1832" i="5"/>
  <c r="AH1832" i="5"/>
  <c r="A1832" i="5" s="1"/>
  <c r="AF945" i="5"/>
  <c r="AI1001" i="5"/>
  <c r="AF1043" i="5"/>
  <c r="Y1050" i="5"/>
  <c r="AG1050" i="5" s="1"/>
  <c r="AF1051" i="5"/>
  <c r="AI1060" i="5"/>
  <c r="AF1113" i="5"/>
  <c r="AF1149" i="5"/>
  <c r="AF1180" i="5"/>
  <c r="AF1183" i="5"/>
  <c r="Y1204" i="5"/>
  <c r="AG1204" i="5" s="1"/>
  <c r="AF1204" i="5"/>
  <c r="AF1208" i="5"/>
  <c r="AF1218" i="5"/>
  <c r="AF1227" i="5"/>
  <c r="AH1232" i="5"/>
  <c r="A1232" i="5" s="1"/>
  <c r="AF1242" i="5"/>
  <c r="AF1277" i="5"/>
  <c r="AF1280" i="5"/>
  <c r="AF1292" i="5"/>
  <c r="AI1294" i="5"/>
  <c r="AF1301" i="5"/>
  <c r="AF1307" i="5"/>
  <c r="AI1315" i="5"/>
  <c r="Y1319" i="5"/>
  <c r="AG1319" i="5" s="1"/>
  <c r="AH1324" i="5"/>
  <c r="A1324" i="5" s="1"/>
  <c r="AF1327" i="5"/>
  <c r="AF1346" i="5"/>
  <c r="AH1353" i="5"/>
  <c r="A1353" i="5" s="1"/>
  <c r="AH1355" i="5"/>
  <c r="A1355" i="5" s="1"/>
  <c r="Y1365" i="5"/>
  <c r="AG1365" i="5" s="1"/>
  <c r="AF1365" i="5"/>
  <c r="AI1387" i="5"/>
  <c r="Y1403" i="5"/>
  <c r="AG1403" i="5" s="1"/>
  <c r="AF1407" i="5"/>
  <c r="AF1413" i="5"/>
  <c r="AF1423" i="5"/>
  <c r="AI1427" i="5"/>
  <c r="B1417" i="10" s="1"/>
  <c r="AH1430" i="5"/>
  <c r="A1430" i="5" s="1"/>
  <c r="AI1435" i="5"/>
  <c r="Y1444" i="5"/>
  <c r="AG1444" i="5" s="1"/>
  <c r="AF1451" i="5"/>
  <c r="AH1528" i="5"/>
  <c r="A1528" i="5" s="1"/>
  <c r="AG1723" i="5"/>
  <c r="AH1744" i="5"/>
  <c r="A1744" i="5" s="1"/>
  <c r="AF1744" i="5"/>
  <c r="AI1881" i="5"/>
  <c r="B1871" i="10" s="1"/>
  <c r="AH1881" i="5"/>
  <c r="A1881" i="5" s="1"/>
  <c r="AI2031" i="5"/>
  <c r="AH2031" i="5"/>
  <c r="A2031" i="5" s="1"/>
  <c r="AF881" i="5"/>
  <c r="Y903" i="5"/>
  <c r="AG903" i="5" s="1"/>
  <c r="AF921" i="5"/>
  <c r="AI928" i="5"/>
  <c r="B918" i="10" s="1"/>
  <c r="AF938" i="5"/>
  <c r="Y948" i="5"/>
  <c r="AG948" i="5" s="1"/>
  <c r="AF958" i="5"/>
  <c r="AF961" i="5"/>
  <c r="AF982" i="5"/>
  <c r="AF985" i="5"/>
  <c r="AI991" i="5"/>
  <c r="AI998" i="5"/>
  <c r="AF1019" i="5"/>
  <c r="Y1023" i="5"/>
  <c r="AG1023" i="5" s="1"/>
  <c r="AF1030" i="5"/>
  <c r="AF1033" i="5"/>
  <c r="AI1054" i="5"/>
  <c r="AI1057" i="5"/>
  <c r="Y1074" i="5"/>
  <c r="AG1074" i="5" s="1"/>
  <c r="AI1078" i="5"/>
  <c r="AF1085" i="5"/>
  <c r="AF1099" i="5"/>
  <c r="AF1110" i="5"/>
  <c r="AF1117" i="5"/>
  <c r="AI1126" i="5"/>
  <c r="AI1129" i="5"/>
  <c r="AI1152" i="5"/>
  <c r="AF1156" i="5"/>
  <c r="AF1168" i="5"/>
  <c r="AF1186" i="5"/>
  <c r="Y1188" i="5"/>
  <c r="AI1195" i="5"/>
  <c r="Y1202" i="5"/>
  <c r="AG1202" i="5" s="1"/>
  <c r="AF1202" i="5"/>
  <c r="Y1208" i="5"/>
  <c r="AG1208" i="5" s="1"/>
  <c r="AI1211" i="5"/>
  <c r="AF1224" i="5"/>
  <c r="AF1237" i="5"/>
  <c r="AI1251" i="5"/>
  <c r="AI1254" i="5"/>
  <c r="AF1278" i="5"/>
  <c r="Y1280" i="5"/>
  <c r="AG1280" i="5" s="1"/>
  <c r="AI1283" i="5"/>
  <c r="Y1295" i="5"/>
  <c r="AG1295" i="5" s="1"/>
  <c r="AF1295" i="5"/>
  <c r="AF1298" i="5"/>
  <c r="AF1316" i="5"/>
  <c r="Y1322" i="5"/>
  <c r="AG1322" i="5" s="1"/>
  <c r="AF1322" i="5"/>
  <c r="AF1325" i="5"/>
  <c r="Y1327" i="5"/>
  <c r="AG1327" i="5" s="1"/>
  <c r="AF1330" i="5"/>
  <c r="Y1343" i="5"/>
  <c r="AG1343" i="5" s="1"/>
  <c r="AI1343" i="5"/>
  <c r="AF1359" i="5"/>
  <c r="Y1360" i="5"/>
  <c r="AG1360" i="5" s="1"/>
  <c r="AF1371" i="5"/>
  <c r="Y1388" i="5"/>
  <c r="AG1388" i="5" s="1"/>
  <c r="Y1394" i="5"/>
  <c r="AG1394" i="5" s="1"/>
  <c r="AF1410" i="5"/>
  <c r="Y1439" i="5"/>
  <c r="AG1439" i="5" s="1"/>
  <c r="AF1439" i="5"/>
  <c r="Y1464" i="5"/>
  <c r="AG1464" i="5" s="1"/>
  <c r="AH1464" i="5"/>
  <c r="A1464" i="5" s="1"/>
  <c r="AI1490" i="5"/>
  <c r="AH1490" i="5"/>
  <c r="A1490" i="5" s="1"/>
  <c r="AH1523" i="5"/>
  <c r="A1523" i="5" s="1"/>
  <c r="AI1523" i="5"/>
  <c r="B1513" i="10" s="1"/>
  <c r="AG1567" i="5"/>
  <c r="AH1567" i="5"/>
  <c r="A1567" i="5" s="1"/>
  <c r="AI1568" i="5"/>
  <c r="AH1568" i="5"/>
  <c r="A1568" i="5" s="1"/>
  <c r="AI1611" i="5"/>
  <c r="AI1772" i="5"/>
  <c r="AH1772" i="5"/>
  <c r="A1772" i="5" s="1"/>
  <c r="AI1792" i="5"/>
  <c r="B1782" i="10" s="1"/>
  <c r="AH1792" i="5"/>
  <c r="A1792" i="5" s="1"/>
  <c r="AH1898" i="5"/>
  <c r="A1898" i="5" s="1"/>
  <c r="AI1898" i="5"/>
  <c r="AH1916" i="5"/>
  <c r="A1916" i="5" s="1"/>
  <c r="AI1916" i="5"/>
  <c r="AI1963" i="5"/>
  <c r="AH1963" i="5"/>
  <c r="A1963" i="5" s="1"/>
  <c r="Y1156" i="5"/>
  <c r="AG1156" i="5" s="1"/>
  <c r="Y1159" i="5"/>
  <c r="AG1159" i="5" s="1"/>
  <c r="AI1183" i="5"/>
  <c r="AH1192" i="5"/>
  <c r="A1192" i="5" s="1"/>
  <c r="AH1218" i="5"/>
  <c r="A1218" i="5" s="1"/>
  <c r="Y1224" i="5"/>
  <c r="AG1224" i="5" s="1"/>
  <c r="AI1227" i="5"/>
  <c r="AI1301" i="5"/>
  <c r="AI1307" i="5"/>
  <c r="Y1312" i="5"/>
  <c r="AG1312" i="5" s="1"/>
  <c r="AH1319" i="5"/>
  <c r="A1319" i="5" s="1"/>
  <c r="AI1327" i="5"/>
  <c r="AI1335" i="5"/>
  <c r="AI1346" i="5"/>
  <c r="AH1365" i="5"/>
  <c r="A1365" i="5" s="1"/>
  <c r="AI1391" i="5"/>
  <c r="Y1407" i="5"/>
  <c r="AG1407" i="5" s="1"/>
  <c r="AH1407" i="5"/>
  <c r="A1407" i="5" s="1"/>
  <c r="AH1413" i="5"/>
  <c r="A1413" i="5" s="1"/>
  <c r="AH1423" i="5"/>
  <c r="A1423" i="5" s="1"/>
  <c r="AI1425" i="5"/>
  <c r="Y1442" i="5"/>
  <c r="AG1442" i="5" s="1"/>
  <c r="AI1467" i="5"/>
  <c r="AI1565" i="5"/>
  <c r="AH1565" i="5"/>
  <c r="A1565" i="5" s="1"/>
  <c r="AI1647" i="5"/>
  <c r="B1637" i="10" s="1"/>
  <c r="AH1647" i="5"/>
  <c r="A1647" i="5" s="1"/>
  <c r="AI1844" i="5"/>
  <c r="AH1844" i="5"/>
  <c r="A1844" i="5" s="1"/>
  <c r="AF901" i="5"/>
  <c r="Y911" i="5"/>
  <c r="AG911" i="5" s="1"/>
  <c r="Y914" i="5"/>
  <c r="AG914" i="5" s="1"/>
  <c r="AF914" i="5"/>
  <c r="AI958" i="5"/>
  <c r="AI961" i="5"/>
  <c r="AI982" i="5"/>
  <c r="AI985" i="5"/>
  <c r="AF989" i="5"/>
  <c r="Y1002" i="5"/>
  <c r="AG1002" i="5" s="1"/>
  <c r="AI1012" i="5"/>
  <c r="AI1030" i="5"/>
  <c r="AI1033" i="5"/>
  <c r="AF1037" i="5"/>
  <c r="AF1073" i="5"/>
  <c r="AF1086" i="5"/>
  <c r="AF1089" i="5"/>
  <c r="AF1107" i="5"/>
  <c r="AI1110" i="5"/>
  <c r="Y1114" i="5"/>
  <c r="AG1114" i="5" s="1"/>
  <c r="AF1118" i="5"/>
  <c r="Y1143" i="5"/>
  <c r="AG1143" i="5" s="1"/>
  <c r="AI1143" i="5"/>
  <c r="AH1168" i="5"/>
  <c r="A1168" i="5" s="1"/>
  <c r="AF1172" i="5"/>
  <c r="AI1174" i="5"/>
  <c r="AF1184" i="5"/>
  <c r="AH1186" i="5"/>
  <c r="A1186" i="5" s="1"/>
  <c r="AI1189" i="5"/>
  <c r="AF1190" i="5"/>
  <c r="Y1193" i="5"/>
  <c r="AG1193" i="5" s="1"/>
  <c r="AF1193" i="5"/>
  <c r="Y1199" i="5"/>
  <c r="AG1199" i="5" s="1"/>
  <c r="AH1202" i="5"/>
  <c r="A1202" i="5" s="1"/>
  <c r="Y1206" i="5"/>
  <c r="AG1206" i="5" s="1"/>
  <c r="Y1215" i="5"/>
  <c r="AG1215" i="5" s="1"/>
  <c r="AI1215" i="5"/>
  <c r="AH1224" i="5"/>
  <c r="A1224" i="5" s="1"/>
  <c r="AF1225" i="5"/>
  <c r="AF1231" i="5"/>
  <c r="Y1236" i="5"/>
  <c r="AG1236" i="5" s="1"/>
  <c r="AI1237" i="5"/>
  <c r="AF1259" i="5"/>
  <c r="AF1272" i="5"/>
  <c r="Y1290" i="5"/>
  <c r="AG1290" i="5" s="1"/>
  <c r="AF1290" i="5"/>
  <c r="AH1304" i="5"/>
  <c r="A1304" i="5" s="1"/>
  <c r="AF1308" i="5"/>
  <c r="AI1310" i="5"/>
  <c r="AF1317" i="5"/>
  <c r="AF1323" i="5"/>
  <c r="AI1330" i="5"/>
  <c r="B1320" i="10" s="1"/>
  <c r="Y1344" i="5"/>
  <c r="AG1344" i="5" s="1"/>
  <c r="AF1347" i="5"/>
  <c r="Y1352" i="5"/>
  <c r="AG1352" i="5" s="1"/>
  <c r="Y1356" i="5"/>
  <c r="AG1356" i="5" s="1"/>
  <c r="AH1362" i="5"/>
  <c r="A1362" i="5" s="1"/>
  <c r="AI1371" i="5"/>
  <c r="Y1379" i="5"/>
  <c r="AG1379" i="5" s="1"/>
  <c r="AF1379" i="5"/>
  <c r="AF1395" i="5"/>
  <c r="AI1401" i="5"/>
  <c r="AF1429" i="5"/>
  <c r="AH1431" i="5"/>
  <c r="A1431" i="5" s="1"/>
  <c r="Y1465" i="5"/>
  <c r="AG1465" i="5" s="1"/>
  <c r="AH1503" i="5"/>
  <c r="A1503" i="5" s="1"/>
  <c r="AH1506" i="5"/>
  <c r="A1506" i="5" s="1"/>
  <c r="Y1517" i="5"/>
  <c r="AG1517" i="5" s="1"/>
  <c r="AH1738" i="5"/>
  <c r="A1738" i="5" s="1"/>
  <c r="AI1738" i="5"/>
  <c r="AF1738" i="5"/>
  <c r="AI1910" i="5"/>
  <c r="AH1910" i="5"/>
  <c r="A1910" i="5" s="1"/>
  <c r="AH2001" i="5"/>
  <c r="A2001" i="5" s="1"/>
  <c r="AI2001" i="5"/>
  <c r="AH2017" i="5"/>
  <c r="A2017" i="5" s="1"/>
  <c r="AI2017" i="5"/>
  <c r="B2007" i="10" s="1"/>
  <c r="AH2072" i="5"/>
  <c r="A2072" i="5" s="1"/>
  <c r="AI2072" i="5"/>
  <c r="AF2088" i="5"/>
  <c r="Y1460" i="5"/>
  <c r="AG1460" i="5" s="1"/>
  <c r="Y1474" i="5"/>
  <c r="AG1474" i="5" s="1"/>
  <c r="AH1494" i="5"/>
  <c r="A1494" i="5" s="1"/>
  <c r="Y1500" i="5"/>
  <c r="AG1500" i="5" s="1"/>
  <c r="AF1501" i="5"/>
  <c r="AH1509" i="5"/>
  <c r="A1509" i="5" s="1"/>
  <c r="AH1519" i="5"/>
  <c r="A1519" i="5" s="1"/>
  <c r="Y1570" i="5"/>
  <c r="AG1570" i="5" s="1"/>
  <c r="AF1570" i="5"/>
  <c r="AH1575" i="5"/>
  <c r="A1575" i="5" s="1"/>
  <c r="AH1578" i="5"/>
  <c r="A1578" i="5" s="1"/>
  <c r="AF1599" i="5"/>
  <c r="AF1611" i="5"/>
  <c r="AH1621" i="5"/>
  <c r="A1621" i="5" s="1"/>
  <c r="Y1632" i="5"/>
  <c r="AG1632" i="5" s="1"/>
  <c r="AH1632" i="5"/>
  <c r="A1632" i="5" s="1"/>
  <c r="AI1635" i="5"/>
  <c r="AI1638" i="5"/>
  <c r="AI1667" i="5"/>
  <c r="AF1671" i="5"/>
  <c r="Y1681" i="5"/>
  <c r="AG1681" i="5" s="1"/>
  <c r="AH1695" i="5"/>
  <c r="A1695" i="5" s="1"/>
  <c r="AI1704" i="5"/>
  <c r="AF1709" i="5"/>
  <c r="Y1719" i="5"/>
  <c r="AG1719" i="5" s="1"/>
  <c r="Y1720" i="5"/>
  <c r="AF1723" i="5"/>
  <c r="AH1731" i="5"/>
  <c r="A1731" i="5" s="1"/>
  <c r="AI1740" i="5"/>
  <c r="B1730" i="10" s="1"/>
  <c r="AH1765" i="5"/>
  <c r="A1765" i="5" s="1"/>
  <c r="AH1768" i="5"/>
  <c r="A1768" i="5" s="1"/>
  <c r="AI1784" i="5"/>
  <c r="AF1792" i="5"/>
  <c r="AH1800" i="5"/>
  <c r="A1800" i="5" s="1"/>
  <c r="AF1818" i="5"/>
  <c r="Y1838" i="5"/>
  <c r="AG1838" i="5" s="1"/>
  <c r="AF1844" i="5"/>
  <c r="Y1850" i="5"/>
  <c r="AG1850" i="5" s="1"/>
  <c r="AF1881" i="5"/>
  <c r="Y1910" i="5"/>
  <c r="AG1910" i="5" s="1"/>
  <c r="AF1910" i="5"/>
  <c r="AI1920" i="5"/>
  <c r="AH1920" i="5"/>
  <c r="A1920" i="5" s="1"/>
  <c r="AH1939" i="5"/>
  <c r="A1939" i="5" s="1"/>
  <c r="Y1952" i="5"/>
  <c r="AG1952" i="5" s="1"/>
  <c r="AF1952" i="5"/>
  <c r="AF1956" i="5"/>
  <c r="AI1983" i="5"/>
  <c r="AH1983" i="5"/>
  <c r="A1983" i="5" s="1"/>
  <c r="Y1989" i="5"/>
  <c r="AG1989" i="5" s="1"/>
  <c r="AF1989" i="5"/>
  <c r="AI2023" i="5"/>
  <c r="B2013" i="10" s="1"/>
  <c r="AF2031" i="5"/>
  <c r="AF2043" i="5"/>
  <c r="AG2060" i="5"/>
  <c r="AF2151" i="5"/>
  <c r="AH2151" i="5"/>
  <c r="A2151" i="5" s="1"/>
  <c r="AI2158" i="5"/>
  <c r="AF2158" i="5"/>
  <c r="Y2252" i="5"/>
  <c r="AG2252" i="5" s="1"/>
  <c r="AH2316" i="5"/>
  <c r="A2316" i="5" s="1"/>
  <c r="AI2316" i="5"/>
  <c r="AI2343" i="5"/>
  <c r="AH2343" i="5"/>
  <c r="A2343" i="5" s="1"/>
  <c r="AH1445" i="5"/>
  <c r="A1445" i="5" s="1"/>
  <c r="AH1448" i="5"/>
  <c r="A1448" i="5" s="1"/>
  <c r="AF1455" i="5"/>
  <c r="AF1466" i="5"/>
  <c r="AF1495" i="5"/>
  <c r="AF1507" i="5"/>
  <c r="AF1541" i="5"/>
  <c r="Y1554" i="5"/>
  <c r="AG1554" i="5" s="1"/>
  <c r="AH1557" i="5"/>
  <c r="A1557" i="5" s="1"/>
  <c r="AH1560" i="5"/>
  <c r="A1560" i="5" s="1"/>
  <c r="AF1594" i="5"/>
  <c r="AF1602" i="5"/>
  <c r="AF1615" i="5"/>
  <c r="Y1622" i="5"/>
  <c r="Y1624" i="5"/>
  <c r="AG1624" i="5" s="1"/>
  <c r="AF1650" i="5"/>
  <c r="AH1664" i="5"/>
  <c r="A1664" i="5" s="1"/>
  <c r="AH1677" i="5"/>
  <c r="A1677" i="5" s="1"/>
  <c r="Y1687" i="5"/>
  <c r="AG1687" i="5" s="1"/>
  <c r="Y1705" i="5"/>
  <c r="AG1705" i="5" s="1"/>
  <c r="AF1705" i="5"/>
  <c r="AH1709" i="5"/>
  <c r="A1709" i="5" s="1"/>
  <c r="Y1741" i="5"/>
  <c r="AG1741" i="5" s="1"/>
  <c r="AI1749" i="5"/>
  <c r="AF1753" i="5"/>
  <c r="Y1769" i="5"/>
  <c r="AG1769" i="5" s="1"/>
  <c r="Y1782" i="5"/>
  <c r="AG1782" i="5" s="1"/>
  <c r="Y1798" i="5"/>
  <c r="AG1798" i="5" s="1"/>
  <c r="Y1804" i="5"/>
  <c r="AF1812" i="5"/>
  <c r="Y1818" i="5"/>
  <c r="AG1818" i="5" s="1"/>
  <c r="AH1821" i="5"/>
  <c r="A1821" i="5" s="1"/>
  <c r="AI1838" i="5"/>
  <c r="AI1850" i="5"/>
  <c r="AH1853" i="5"/>
  <c r="A1853" i="5" s="1"/>
  <c r="AF1867" i="5"/>
  <c r="AH1872" i="5"/>
  <c r="A1872" i="5" s="1"/>
  <c r="AF1884" i="5"/>
  <c r="AF1892" i="5"/>
  <c r="Y1904" i="5"/>
  <c r="AG1904" i="5" s="1"/>
  <c r="AF1913" i="5"/>
  <c r="Y1937" i="5"/>
  <c r="AG1937" i="5" s="1"/>
  <c r="AF1937" i="5"/>
  <c r="Y1940" i="5"/>
  <c r="AG1940" i="5" s="1"/>
  <c r="AF1950" i="5"/>
  <c r="Y1953" i="5"/>
  <c r="Y1969" i="5"/>
  <c r="AG1969" i="5" s="1"/>
  <c r="AF1974" i="5"/>
  <c r="AI1987" i="5"/>
  <c r="AH1987" i="5"/>
  <c r="A1987" i="5" s="1"/>
  <c r="AF2040" i="5"/>
  <c r="AH2063" i="5"/>
  <c r="A2063" i="5" s="1"/>
  <c r="Y2067" i="5"/>
  <c r="AG2067" i="5" s="1"/>
  <c r="AF2085" i="5"/>
  <c r="AI2132" i="5"/>
  <c r="AH2132" i="5"/>
  <c r="A2132" i="5" s="1"/>
  <c r="AH2134" i="5"/>
  <c r="A2134" i="5" s="1"/>
  <c r="AF2141" i="5"/>
  <c r="AF2171" i="5"/>
  <c r="AH2177" i="5"/>
  <c r="A2177" i="5" s="1"/>
  <c r="AI2177" i="5"/>
  <c r="B2167" i="10" s="1"/>
  <c r="Y2199" i="5"/>
  <c r="Y2225" i="5"/>
  <c r="AG2225" i="5" s="1"/>
  <c r="AG1647" i="5"/>
  <c r="Y1685" i="5"/>
  <c r="AG1685" i="5" s="1"/>
  <c r="Y1694" i="5"/>
  <c r="AG1694" i="5" s="1"/>
  <c r="Y1696" i="5"/>
  <c r="Y1703" i="5"/>
  <c r="AG1703" i="5" s="1"/>
  <c r="Y1867" i="5"/>
  <c r="AG1867" i="5" s="1"/>
  <c r="Y1870" i="5"/>
  <c r="Y1872" i="5"/>
  <c r="AG1872" i="5" s="1"/>
  <c r="AI1908" i="5"/>
  <c r="AH1908" i="5"/>
  <c r="A1908" i="5" s="1"/>
  <c r="Y1957" i="5"/>
  <c r="AG1957" i="5" s="1"/>
  <c r="AH1971" i="5"/>
  <c r="A1971" i="5" s="1"/>
  <c r="AI1971" i="5"/>
  <c r="B1961" i="10" s="1"/>
  <c r="Y1983" i="5"/>
  <c r="AG1983" i="5" s="1"/>
  <c r="Y2015" i="5"/>
  <c r="AG2015" i="5" s="1"/>
  <c r="Y2021" i="5"/>
  <c r="AG2021" i="5" s="1"/>
  <c r="AI2092" i="5"/>
  <c r="AH2092" i="5"/>
  <c r="A2092" i="5" s="1"/>
  <c r="AI2198" i="5"/>
  <c r="AH2198" i="5"/>
  <c r="A2198" i="5" s="1"/>
  <c r="AH2396" i="5"/>
  <c r="A2396" i="5" s="1"/>
  <c r="AI2396" i="5"/>
  <c r="AH1466" i="5"/>
  <c r="A1466" i="5" s="1"/>
  <c r="Y1471" i="5"/>
  <c r="AG1471" i="5" s="1"/>
  <c r="AF1475" i="5"/>
  <c r="AH1478" i="5"/>
  <c r="A1478" i="5" s="1"/>
  <c r="AI1495" i="5"/>
  <c r="AI1507" i="5"/>
  <c r="AF1511" i="5"/>
  <c r="Y1514" i="5"/>
  <c r="AG1514" i="5" s="1"/>
  <c r="AH1520" i="5"/>
  <c r="A1520" i="5" s="1"/>
  <c r="AF1523" i="5"/>
  <c r="AI1531" i="5"/>
  <c r="AH1544" i="5"/>
  <c r="A1544" i="5" s="1"/>
  <c r="Y1548" i="5"/>
  <c r="AG1548" i="5" s="1"/>
  <c r="Y1551" i="5"/>
  <c r="AG1551" i="5" s="1"/>
  <c r="AF1565" i="5"/>
  <c r="AH1576" i="5"/>
  <c r="A1576" i="5" s="1"/>
  <c r="AH1594" i="5"/>
  <c r="A1594" i="5" s="1"/>
  <c r="AF1603" i="5"/>
  <c r="AH1608" i="5"/>
  <c r="A1608" i="5" s="1"/>
  <c r="AI1615" i="5"/>
  <c r="AF1634" i="5"/>
  <c r="AF1637" i="5"/>
  <c r="Y1639" i="5"/>
  <c r="AG1639" i="5" s="1"/>
  <c r="Y1657" i="5"/>
  <c r="Y1659" i="5"/>
  <c r="AG1659" i="5" s="1"/>
  <c r="AI1659" i="5"/>
  <c r="Y1663" i="5"/>
  <c r="AG1663" i="5" s="1"/>
  <c r="AF1663" i="5"/>
  <c r="AF1691" i="5"/>
  <c r="AH1705" i="5"/>
  <c r="A1705" i="5" s="1"/>
  <c r="AF1712" i="5"/>
  <c r="AF1727" i="5"/>
  <c r="Y1742" i="5"/>
  <c r="AG1742" i="5" s="1"/>
  <c r="AF1745" i="5"/>
  <c r="Y1760" i="5"/>
  <c r="AG1760" i="5" s="1"/>
  <c r="AF1764" i="5"/>
  <c r="AH1766" i="5"/>
  <c r="A1766" i="5" s="1"/>
  <c r="AF1776" i="5"/>
  <c r="AF1816" i="5"/>
  <c r="AF1833" i="5"/>
  <c r="AF1842" i="5"/>
  <c r="AI1867" i="5"/>
  <c r="B1858" i="10" s="1"/>
  <c r="Y1882" i="5"/>
  <c r="AG1882" i="5" s="1"/>
  <c r="AF1882" i="5"/>
  <c r="AH1892" i="5"/>
  <c r="A1892" i="5" s="1"/>
  <c r="AI1901" i="5"/>
  <c r="AF1905" i="5"/>
  <c r="Y1908" i="5"/>
  <c r="AG1908" i="5" s="1"/>
  <c r="Y1921" i="5"/>
  <c r="AG1921" i="5" s="1"/>
  <c r="AH1928" i="5"/>
  <c r="A1928" i="5" s="1"/>
  <c r="AI1928" i="5"/>
  <c r="AI1937" i="5"/>
  <c r="Y1941" i="5"/>
  <c r="AG1941" i="5" s="1"/>
  <c r="AF1944" i="5"/>
  <c r="Y1956" i="5"/>
  <c r="AG1956" i="5" s="1"/>
  <c r="AI1960" i="5"/>
  <c r="B1950" i="10" s="1"/>
  <c r="Y1964" i="5"/>
  <c r="AG1964" i="5" s="1"/>
  <c r="AI1968" i="5"/>
  <c r="AH1968" i="5"/>
  <c r="A1968" i="5" s="1"/>
  <c r="AF1971" i="5"/>
  <c r="AH1974" i="5"/>
  <c r="A1974" i="5" s="1"/>
  <c r="AF2025" i="5"/>
  <c r="AH2028" i="5"/>
  <c r="A2028" i="5" s="1"/>
  <c r="AF2032" i="5"/>
  <c r="Y2035" i="5"/>
  <c r="AG2035" i="5" s="1"/>
  <c r="AH2040" i="5"/>
  <c r="A2040" i="5" s="1"/>
  <c r="AI2052" i="5"/>
  <c r="AH2052" i="5"/>
  <c r="A2052" i="5" s="1"/>
  <c r="Y2073" i="5"/>
  <c r="AG2073" i="5" s="1"/>
  <c r="AF2073" i="5"/>
  <c r="AF2092" i="5"/>
  <c r="Y2193" i="5"/>
  <c r="AG2193" i="5" s="1"/>
  <c r="AH2268" i="5"/>
  <c r="A2268" i="5" s="1"/>
  <c r="AI2268" i="5"/>
  <c r="AI2366" i="5"/>
  <c r="AF2366" i="5"/>
  <c r="Y1631" i="5"/>
  <c r="AG1631" i="5" s="1"/>
  <c r="Y1679" i="5"/>
  <c r="AG1679" i="5" s="1"/>
  <c r="Y1767" i="5"/>
  <c r="AG1767" i="5" s="1"/>
  <c r="Y1770" i="5"/>
  <c r="AG1770" i="5" s="1"/>
  <c r="Y1896" i="5"/>
  <c r="AG1896" i="5" s="1"/>
  <c r="Y1925" i="5"/>
  <c r="AG1925" i="5" s="1"/>
  <c r="AI2166" i="5"/>
  <c r="AH2166" i="5"/>
  <c r="A2166" i="5" s="1"/>
  <c r="AI2304" i="5"/>
  <c r="AH2304" i="5"/>
  <c r="A2304" i="5" s="1"/>
  <c r="AH2393" i="5"/>
  <c r="A2393" i="5" s="1"/>
  <c r="AI2393" i="5"/>
  <c r="AF1503" i="5"/>
  <c r="AF1506" i="5"/>
  <c r="Y1508" i="5"/>
  <c r="AG1508" i="5" s="1"/>
  <c r="AF1527" i="5"/>
  <c r="AF1530" i="5"/>
  <c r="AF1543" i="5"/>
  <c r="Y1562" i="5"/>
  <c r="AG1562" i="5" s="1"/>
  <c r="AF1595" i="5"/>
  <c r="AF1607" i="5"/>
  <c r="AH1623" i="5"/>
  <c r="A1623" i="5" s="1"/>
  <c r="AH1634" i="5"/>
  <c r="A1634" i="5" s="1"/>
  <c r="AH1637" i="5"/>
  <c r="A1637" i="5" s="1"/>
  <c r="AF1651" i="5"/>
  <c r="AF1658" i="5"/>
  <c r="AH1663" i="5"/>
  <c r="A1663" i="5" s="1"/>
  <c r="Y1666" i="5"/>
  <c r="AH1672" i="5"/>
  <c r="A1672" i="5" s="1"/>
  <c r="Y1676" i="5"/>
  <c r="AG1676" i="5" s="1"/>
  <c r="AF1683" i="5"/>
  <c r="AI1691" i="5"/>
  <c r="AF1698" i="5"/>
  <c r="AH1708" i="5"/>
  <c r="A1708" i="5" s="1"/>
  <c r="AF1711" i="5"/>
  <c r="AF1737" i="5"/>
  <c r="Y1739" i="5"/>
  <c r="AG1739" i="5" s="1"/>
  <c r="AF1743" i="5"/>
  <c r="AH1745" i="5"/>
  <c r="A1745" i="5" s="1"/>
  <c r="Y1748" i="5"/>
  <c r="AG1748" i="5" s="1"/>
  <c r="AH1754" i="5"/>
  <c r="A1754" i="5" s="1"/>
  <c r="Y1758" i="5"/>
  <c r="AG1758" i="5" s="1"/>
  <c r="AF1761" i="5"/>
  <c r="AI1764" i="5"/>
  <c r="B1754" i="10" s="1"/>
  <c r="AI1770" i="5"/>
  <c r="AH1776" i="5"/>
  <c r="A1776" i="5" s="1"/>
  <c r="AH1783" i="5"/>
  <c r="A1783" i="5" s="1"/>
  <c r="Y1786" i="5"/>
  <c r="AG1786" i="5" s="1"/>
  <c r="AI1786" i="5"/>
  <c r="AH1799" i="5"/>
  <c r="A1799" i="5" s="1"/>
  <c r="AI1816" i="5"/>
  <c r="B1806" i="10" s="1"/>
  <c r="Y1827" i="5"/>
  <c r="AG1827" i="5" s="1"/>
  <c r="AH1833" i="5"/>
  <c r="A1833" i="5" s="1"/>
  <c r="AF1837" i="5"/>
  <c r="AF1840" i="5"/>
  <c r="AI1842" i="5"/>
  <c r="Y1855" i="5"/>
  <c r="AG1855" i="5" s="1"/>
  <c r="AH1857" i="5"/>
  <c r="A1857" i="5" s="1"/>
  <c r="AF1877" i="5"/>
  <c r="AF1883" i="5"/>
  <c r="AF1885" i="5"/>
  <c r="AH1887" i="5"/>
  <c r="A1887" i="5" s="1"/>
  <c r="AF1891" i="5"/>
  <c r="AF1897" i="5"/>
  <c r="AF1900" i="5"/>
  <c r="AH1905" i="5"/>
  <c r="A1905" i="5" s="1"/>
  <c r="AF1908" i="5"/>
  <c r="AI1911" i="5"/>
  <c r="B1901" i="10" s="1"/>
  <c r="AI1926" i="5"/>
  <c r="AH1926" i="5"/>
  <c r="A1926" i="5" s="1"/>
  <c r="AH1935" i="5"/>
  <c r="A1935" i="5" s="1"/>
  <c r="AF1965" i="5"/>
  <c r="AF1988" i="5"/>
  <c r="AF1997" i="5"/>
  <c r="AF2013" i="5"/>
  <c r="AF2016" i="5"/>
  <c r="AF2065" i="5"/>
  <c r="AF2117" i="5"/>
  <c r="AF2166" i="5"/>
  <c r="AH2265" i="5"/>
  <c r="A2265" i="5" s="1"/>
  <c r="AI2265" i="5"/>
  <c r="AI2358" i="5"/>
  <c r="AH2358" i="5"/>
  <c r="A2358" i="5" s="1"/>
  <c r="AF2393" i="5"/>
  <c r="AI1447" i="5"/>
  <c r="AH1453" i="5"/>
  <c r="A1453" i="5" s="1"/>
  <c r="AH1456" i="5"/>
  <c r="A1456" i="5" s="1"/>
  <c r="AH1470" i="5"/>
  <c r="A1470" i="5" s="1"/>
  <c r="AI1481" i="5"/>
  <c r="Y1494" i="5"/>
  <c r="AG1494" i="5" s="1"/>
  <c r="Y1503" i="5"/>
  <c r="AG1503" i="5" s="1"/>
  <c r="Y1506" i="5"/>
  <c r="AG1506" i="5" s="1"/>
  <c r="Y1527" i="5"/>
  <c r="AG1527" i="5" s="1"/>
  <c r="AH1559" i="5"/>
  <c r="A1559" i="5" s="1"/>
  <c r="AI1571" i="5"/>
  <c r="Y1578" i="5"/>
  <c r="AG1578" i="5" s="1"/>
  <c r="AH1586" i="5"/>
  <c r="A1586" i="5" s="1"/>
  <c r="AH1592" i="5"/>
  <c r="A1592" i="5" s="1"/>
  <c r="AI1598" i="5"/>
  <c r="B1588" i="10" s="1"/>
  <c r="AH1600" i="5"/>
  <c r="A1600" i="5" s="1"/>
  <c r="Y1607" i="5"/>
  <c r="AG1607" i="5" s="1"/>
  <c r="AF1610" i="5"/>
  <c r="AH1626" i="5"/>
  <c r="A1626" i="5" s="1"/>
  <c r="AH1629" i="5"/>
  <c r="A1629" i="5" s="1"/>
  <c r="Y1648" i="5"/>
  <c r="AG1648" i="5" s="1"/>
  <c r="AH1648" i="5"/>
  <c r="A1648" i="5" s="1"/>
  <c r="AH1713" i="5"/>
  <c r="A1713" i="5" s="1"/>
  <c r="AH1733" i="5"/>
  <c r="A1733" i="5" s="1"/>
  <c r="AI1748" i="5"/>
  <c r="AI1751" i="5"/>
  <c r="Y1768" i="5"/>
  <c r="AG1768" i="5" s="1"/>
  <c r="AH1793" i="5"/>
  <c r="A1793" i="5" s="1"/>
  <c r="AH1796" i="5"/>
  <c r="A1796" i="5" s="1"/>
  <c r="Y1854" i="5"/>
  <c r="AG1854" i="5" s="1"/>
  <c r="AF1875" i="5"/>
  <c r="Y1880" i="5"/>
  <c r="AG1880" i="5" s="1"/>
  <c r="AF1926" i="5"/>
  <c r="AF1949" i="5"/>
  <c r="Y1985" i="5"/>
  <c r="Y2000" i="5"/>
  <c r="AG2000" i="5" s="1"/>
  <c r="AI2004" i="5"/>
  <c r="AH2004" i="5"/>
  <c r="A2004" i="5" s="1"/>
  <c r="Y2079" i="5"/>
  <c r="AG2079" i="5" s="1"/>
  <c r="AF2084" i="5"/>
  <c r="AF2140" i="5"/>
  <c r="AG2241" i="5"/>
  <c r="AF2265" i="5"/>
  <c r="AI2388" i="5"/>
  <c r="AH2388" i="5"/>
  <c r="A2388" i="5" s="1"/>
  <c r="AF1911" i="5"/>
  <c r="AF1917" i="5"/>
  <c r="AF1920" i="5"/>
  <c r="AF1948" i="5"/>
  <c r="AF1960" i="5"/>
  <c r="AF1975" i="5"/>
  <c r="AF1992" i="5"/>
  <c r="AF2001" i="5"/>
  <c r="AF2023" i="5"/>
  <c r="AF2029" i="5"/>
  <c r="AH2034" i="5"/>
  <c r="A2034" i="5" s="1"/>
  <c r="AI2049" i="5"/>
  <c r="AF2053" i="5"/>
  <c r="AF2056" i="5"/>
  <c r="AF2072" i="5"/>
  <c r="AH2086" i="5"/>
  <c r="A2086" i="5" s="1"/>
  <c r="AI2097" i="5"/>
  <c r="AF2116" i="5"/>
  <c r="AH2118" i="5"/>
  <c r="A2118" i="5" s="1"/>
  <c r="AI2129" i="5"/>
  <c r="Y2148" i="5"/>
  <c r="AG2148" i="5" s="1"/>
  <c r="AF2148" i="5"/>
  <c r="AH2192" i="5"/>
  <c r="A2192" i="5" s="1"/>
  <c r="AH2200" i="5"/>
  <c r="A2200" i="5" s="1"/>
  <c r="AH2212" i="5"/>
  <c r="A2212" i="5" s="1"/>
  <c r="AI2217" i="5"/>
  <c r="AH2220" i="5"/>
  <c r="A2220" i="5" s="1"/>
  <c r="AH2228" i="5"/>
  <c r="A2228" i="5" s="1"/>
  <c r="AF2232" i="5"/>
  <c r="Y2244" i="5"/>
  <c r="AG2244" i="5" s="1"/>
  <c r="AH2246" i="5"/>
  <c r="A2246" i="5" s="1"/>
  <c r="AI2252" i="5"/>
  <c r="AF2256" i="5"/>
  <c r="Y2271" i="5"/>
  <c r="AG2271" i="5" s="1"/>
  <c r="Y2284" i="5"/>
  <c r="AG2284" i="5" s="1"/>
  <c r="AH2287" i="5"/>
  <c r="A2287" i="5" s="1"/>
  <c r="AF2304" i="5"/>
  <c r="AH2312" i="5"/>
  <c r="A2312" i="5" s="1"/>
  <c r="AF2316" i="5"/>
  <c r="Y2322" i="5"/>
  <c r="AG2322" i="5" s="1"/>
  <c r="AF2345" i="5"/>
  <c r="AI2348" i="5"/>
  <c r="AF2358" i="5"/>
  <c r="AH2368" i="5"/>
  <c r="A2368" i="5" s="1"/>
  <c r="AH2375" i="5"/>
  <c r="A2375" i="5" s="1"/>
  <c r="AF2388" i="5"/>
  <c r="AH2390" i="5"/>
  <c r="A2390" i="5" s="1"/>
  <c r="AF2405" i="5"/>
  <c r="AF2417" i="5"/>
  <c r="AH2420" i="5"/>
  <c r="A2420" i="5" s="1"/>
  <c r="AF2449" i="5"/>
  <c r="AH2452" i="5"/>
  <c r="A2452" i="5" s="1"/>
  <c r="Y2116" i="5"/>
  <c r="AG2116" i="5" s="1"/>
  <c r="Y2123" i="5"/>
  <c r="AG2123" i="5" s="1"/>
  <c r="Y2151" i="5"/>
  <c r="AG2151" i="5" s="1"/>
  <c r="Y2177" i="5"/>
  <c r="AG2177" i="5" s="1"/>
  <c r="AH2244" i="5"/>
  <c r="A2244" i="5" s="1"/>
  <c r="Y2279" i="5"/>
  <c r="AG2279" i="5" s="1"/>
  <c r="AI2284" i="5"/>
  <c r="AI2300" i="5"/>
  <c r="AH2319" i="5"/>
  <c r="A2319" i="5" s="1"/>
  <c r="AI2384" i="5"/>
  <c r="Y2415" i="5"/>
  <c r="AG2415" i="5" s="1"/>
  <c r="AH2423" i="5"/>
  <c r="A2423" i="5" s="1"/>
  <c r="AI2425" i="5"/>
  <c r="AH2428" i="5"/>
  <c r="A2428" i="5" s="1"/>
  <c r="Y2431" i="5"/>
  <c r="AG2431" i="5" s="1"/>
  <c r="Y2452" i="5"/>
  <c r="AG2452" i="5" s="1"/>
  <c r="AH2455" i="5"/>
  <c r="A2455" i="5" s="1"/>
  <c r="AI2457" i="5"/>
  <c r="AH2460" i="5"/>
  <c r="A2460" i="5" s="1"/>
  <c r="Y2463" i="5"/>
  <c r="AG2463" i="5" s="1"/>
  <c r="Y1924" i="5"/>
  <c r="AG1924" i="5" s="1"/>
  <c r="Y1951" i="5"/>
  <c r="AG1951" i="5" s="1"/>
  <c r="Y1996" i="5"/>
  <c r="AG1996" i="5" s="1"/>
  <c r="Y2004" i="5"/>
  <c r="AG2004" i="5" s="1"/>
  <c r="AF2008" i="5"/>
  <c r="Y2020" i="5"/>
  <c r="AG2020" i="5" s="1"/>
  <c r="AF2030" i="5"/>
  <c r="AF2048" i="5"/>
  <c r="AF2076" i="5"/>
  <c r="AF2096" i="5"/>
  <c r="AF2104" i="5"/>
  <c r="AF2125" i="5"/>
  <c r="Y2145" i="5"/>
  <c r="AG2145" i="5" s="1"/>
  <c r="AF2152" i="5"/>
  <c r="AF2156" i="5"/>
  <c r="AF2181" i="5"/>
  <c r="Y2201" i="5"/>
  <c r="Y2210" i="5"/>
  <c r="AG2210" i="5" s="1"/>
  <c r="AF2221" i="5"/>
  <c r="AF2229" i="5"/>
  <c r="AF2292" i="5"/>
  <c r="AI2297" i="5"/>
  <c r="AF2313" i="5"/>
  <c r="AF2326" i="5"/>
  <c r="AH2336" i="5"/>
  <c r="A2336" i="5" s="1"/>
  <c r="AF2356" i="5"/>
  <c r="AF2373" i="5"/>
  <c r="AF2385" i="5"/>
  <c r="Y2399" i="5"/>
  <c r="AG2399" i="5" s="1"/>
  <c r="AH2408" i="5"/>
  <c r="A2408" i="5" s="1"/>
  <c r="AF2412" i="5"/>
  <c r="Y2418" i="5"/>
  <c r="AG2418" i="5" s="1"/>
  <c r="Y2423" i="5"/>
  <c r="AG2423" i="5" s="1"/>
  <c r="AH2440" i="5"/>
  <c r="A2440" i="5" s="1"/>
  <c r="AF2444" i="5"/>
  <c r="Y2450" i="5"/>
  <c r="AG2450" i="5" s="1"/>
  <c r="Y2455" i="5"/>
  <c r="AG2455" i="5" s="1"/>
  <c r="Y2295" i="5"/>
  <c r="AG2295" i="5" s="1"/>
  <c r="Y2383" i="5"/>
  <c r="AG2383" i="5" s="1"/>
  <c r="Y2391" i="5"/>
  <c r="AG2391" i="5" s="1"/>
  <c r="Y2412" i="5"/>
  <c r="AG2412" i="5" s="1"/>
  <c r="Y2444" i="5"/>
  <c r="AG2444" i="5" s="1"/>
  <c r="Y2367" i="5"/>
  <c r="AG2367" i="5" s="1"/>
  <c r="Y2386" i="5"/>
  <c r="AG2386" i="5" s="1"/>
  <c r="AF2046" i="5"/>
  <c r="AF2060" i="5"/>
  <c r="AF2094" i="5"/>
  <c r="AF2137" i="5"/>
  <c r="AF2153" i="5"/>
  <c r="AF2160" i="5"/>
  <c r="Y2162" i="5"/>
  <c r="AG2162" i="5" s="1"/>
  <c r="Y2194" i="5"/>
  <c r="AG2194" i="5" s="1"/>
  <c r="Y2233" i="5"/>
  <c r="AF2233" i="5"/>
  <c r="Y2255" i="5"/>
  <c r="AG2255" i="5" s="1"/>
  <c r="Y2258" i="5"/>
  <c r="AG2258" i="5" s="1"/>
  <c r="AF2264" i="5"/>
  <c r="AF2270" i="5"/>
  <c r="Y2292" i="5"/>
  <c r="AG2292" i="5" s="1"/>
  <c r="AF2296" i="5"/>
  <c r="Y2351" i="5"/>
  <c r="AG2351" i="5" s="1"/>
  <c r="Y2380" i="5"/>
  <c r="AG2380" i="5" s="1"/>
  <c r="Y2287" i="5"/>
  <c r="AG2287" i="5" s="1"/>
  <c r="Y2290" i="5"/>
  <c r="AG2290" i="5" s="1"/>
  <c r="Y2335" i="5"/>
  <c r="AG2335" i="5" s="1"/>
  <c r="Y2354" i="5"/>
  <c r="AG2354" i="5" s="1"/>
  <c r="Y2359" i="5"/>
  <c r="AG2359" i="5" s="1"/>
  <c r="Y2460" i="5"/>
  <c r="AG2460" i="5" s="1"/>
  <c r="E23" i="6"/>
  <c r="F34" i="6"/>
  <c r="Y19" i="5"/>
  <c r="Y22" i="5"/>
  <c r="Y31" i="5"/>
  <c r="AG31" i="5" s="1"/>
  <c r="Y39" i="5"/>
  <c r="AG39" i="5" s="1"/>
  <c r="AF43" i="5"/>
  <c r="AF47" i="5"/>
  <c r="AF51" i="5"/>
  <c r="AF55" i="5"/>
  <c r="AF59" i="5"/>
  <c r="AF63" i="5"/>
  <c r="AF67" i="5"/>
  <c r="AF71" i="5"/>
  <c r="AF75" i="5"/>
  <c r="AF79" i="5"/>
  <c r="AF83" i="5"/>
  <c r="AF87" i="5"/>
  <c r="Y91" i="5"/>
  <c r="AG91" i="5" s="1"/>
  <c r="AF91" i="5"/>
  <c r="AF95" i="5"/>
  <c r="Y99" i="5"/>
  <c r="AG99" i="5" s="1"/>
  <c r="AF99" i="5"/>
  <c r="Y103" i="5"/>
  <c r="AG103" i="5" s="1"/>
  <c r="AF103" i="5"/>
  <c r="Y107" i="5"/>
  <c r="AG107" i="5" s="1"/>
  <c r="AF107" i="5"/>
  <c r="Y111" i="5"/>
  <c r="AG111" i="5" s="1"/>
  <c r="AF111" i="5"/>
  <c r="Y115" i="5"/>
  <c r="AG115" i="5" s="1"/>
  <c r="AF115" i="5"/>
  <c r="Y119" i="5"/>
  <c r="AG119" i="5" s="1"/>
  <c r="AF119" i="5"/>
  <c r="Y123" i="5"/>
  <c r="AG123" i="5" s="1"/>
  <c r="AF123" i="5"/>
  <c r="Y127" i="5"/>
  <c r="AG127" i="5" s="1"/>
  <c r="AF127" i="5"/>
  <c r="Y131" i="5"/>
  <c r="AG131" i="5" s="1"/>
  <c r="AF131" i="5"/>
  <c r="Y135" i="5"/>
  <c r="AG135" i="5" s="1"/>
  <c r="AF135" i="5"/>
  <c r="Y139" i="5"/>
  <c r="AG139" i="5" s="1"/>
  <c r="AF139" i="5"/>
  <c r="Y143" i="5"/>
  <c r="AG143" i="5" s="1"/>
  <c r="AF143" i="5"/>
  <c r="Y147" i="5"/>
  <c r="AG147" i="5" s="1"/>
  <c r="AF147" i="5"/>
  <c r="Y151" i="5"/>
  <c r="AG151" i="5" s="1"/>
  <c r="AF151" i="5"/>
  <c r="Y155" i="5"/>
  <c r="AG155" i="5" s="1"/>
  <c r="AF155" i="5"/>
  <c r="Y159" i="5"/>
  <c r="AG159" i="5" s="1"/>
  <c r="AF159" i="5"/>
  <c r="Y163" i="5"/>
  <c r="AG163" i="5" s="1"/>
  <c r="AF163" i="5"/>
  <c r="Y167" i="5"/>
  <c r="AG167" i="5" s="1"/>
  <c r="AF167" i="5"/>
  <c r="Y171" i="5"/>
  <c r="AG171" i="5" s="1"/>
  <c r="AF171" i="5"/>
  <c r="Y175" i="5"/>
  <c r="AG175" i="5" s="1"/>
  <c r="AF175" i="5"/>
  <c r="Y179" i="5"/>
  <c r="AG179" i="5" s="1"/>
  <c r="AF179" i="5"/>
  <c r="Y183" i="5"/>
  <c r="AG183" i="5" s="1"/>
  <c r="AF183" i="5"/>
  <c r="Y187" i="5"/>
  <c r="AG187" i="5" s="1"/>
  <c r="AF187" i="5"/>
  <c r="Y191" i="5"/>
  <c r="AG191" i="5" s="1"/>
  <c r="AF191" i="5"/>
  <c r="Y195" i="5"/>
  <c r="AG195" i="5" s="1"/>
  <c r="AF195" i="5"/>
  <c r="Y199" i="5"/>
  <c r="AG199" i="5" s="1"/>
  <c r="AF199" i="5"/>
  <c r="Y203" i="5"/>
  <c r="AG203" i="5" s="1"/>
  <c r="AF203" i="5"/>
  <c r="Y207" i="5"/>
  <c r="AG207" i="5" s="1"/>
  <c r="AF207" i="5"/>
  <c r="Y211" i="5"/>
  <c r="AG211" i="5" s="1"/>
  <c r="AF211" i="5"/>
  <c r="AF214" i="5"/>
  <c r="Y226" i="5"/>
  <c r="AG226" i="5" s="1"/>
  <c r="AF226" i="5"/>
  <c r="Y236" i="5"/>
  <c r="AG236" i="5" s="1"/>
  <c r="AF236" i="5"/>
  <c r="Y239" i="5"/>
  <c r="AG239" i="5" s="1"/>
  <c r="AF239" i="5"/>
  <c r="Y242" i="5"/>
  <c r="AG242" i="5" s="1"/>
  <c r="AF242" i="5"/>
  <c r="Y254" i="5"/>
  <c r="AG254" i="5" s="1"/>
  <c r="Y257" i="5"/>
  <c r="AG257" i="5" s="1"/>
  <c r="Y262" i="5"/>
  <c r="AG262" i="5" s="1"/>
  <c r="AG270" i="5"/>
  <c r="AG272" i="5"/>
  <c r="AH291" i="5"/>
  <c r="A291" i="5" s="1"/>
  <c r="AI291" i="5"/>
  <c r="Y309" i="5"/>
  <c r="AG309" i="5" s="1"/>
  <c r="AH345" i="5"/>
  <c r="A345" i="5" s="1"/>
  <c r="AI345" i="5"/>
  <c r="AH361" i="5"/>
  <c r="A361" i="5" s="1"/>
  <c r="AI361" i="5"/>
  <c r="AH432" i="5"/>
  <c r="A432" i="5" s="1"/>
  <c r="AI432" i="5"/>
  <c r="B422" i="10" s="1"/>
  <c r="Y476" i="5"/>
  <c r="AG476" i="5" s="1"/>
  <c r="AH503" i="5"/>
  <c r="A503" i="5" s="1"/>
  <c r="AI503" i="5"/>
  <c r="AF503" i="5"/>
  <c r="F23" i="6"/>
  <c r="AI23" i="5"/>
  <c r="Y220" i="5"/>
  <c r="AG220" i="5" s="1"/>
  <c r="AH283" i="5"/>
  <c r="A283" i="5" s="1"/>
  <c r="AI283" i="5"/>
  <c r="B273" i="10" s="1"/>
  <c r="AH327" i="5"/>
  <c r="A327" i="5" s="1"/>
  <c r="AF327" i="5"/>
  <c r="AH336" i="5"/>
  <c r="A336" i="5" s="1"/>
  <c r="AI336" i="5"/>
  <c r="AH352" i="5"/>
  <c r="A352" i="5" s="1"/>
  <c r="AI352" i="5"/>
  <c r="AH455" i="5"/>
  <c r="A455" i="5" s="1"/>
  <c r="AI455" i="5"/>
  <c r="AF455" i="5"/>
  <c r="G34" i="6"/>
  <c r="E38" i="6"/>
  <c r="Y217" i="5"/>
  <c r="AG217" i="5" s="1"/>
  <c r="AH264" i="5"/>
  <c r="A264" i="5" s="1"/>
  <c r="AI264" i="5"/>
  <c r="Y10" i="5"/>
  <c r="AG10" i="5" s="1"/>
  <c r="AH10" i="5" s="1"/>
  <c r="AI12" i="5"/>
  <c r="G23" i="6"/>
  <c r="F38" i="6"/>
  <c r="Y23" i="5"/>
  <c r="Y26" i="5"/>
  <c r="AF32" i="5"/>
  <c r="Y34" i="5"/>
  <c r="AG34" i="5" s="1"/>
  <c r="AF34" i="5"/>
  <c r="Y36" i="5"/>
  <c r="AG36" i="5" s="1"/>
  <c r="AF40" i="5"/>
  <c r="Y44" i="5"/>
  <c r="AG44" i="5" s="1"/>
  <c r="AF44" i="5"/>
  <c r="Y48" i="5"/>
  <c r="AG48" i="5" s="1"/>
  <c r="AF48" i="5"/>
  <c r="Y52" i="5"/>
  <c r="AG52" i="5" s="1"/>
  <c r="AF52" i="5"/>
  <c r="Y56" i="5"/>
  <c r="AG56" i="5" s="1"/>
  <c r="AF56" i="5"/>
  <c r="Y60" i="5"/>
  <c r="AG60" i="5" s="1"/>
  <c r="AF60" i="5"/>
  <c r="Y64" i="5"/>
  <c r="AG64" i="5" s="1"/>
  <c r="AF64" i="5"/>
  <c r="AI266" i="5"/>
  <c r="AH281" i="5"/>
  <c r="A281" i="5" s="1"/>
  <c r="AI281" i="5"/>
  <c r="B271" i="10" s="1"/>
  <c r="AI288" i="5"/>
  <c r="AH289" i="5"/>
  <c r="A289" i="5" s="1"/>
  <c r="AF289" i="5"/>
  <c r="Y293" i="5"/>
  <c r="AG293" i="5" s="1"/>
  <c r="AF295" i="5"/>
  <c r="AF298" i="5"/>
  <c r="Y313" i="5"/>
  <c r="AG313" i="5" s="1"/>
  <c r="AF313" i="5"/>
  <c r="Y318" i="5"/>
  <c r="AG318" i="5" s="1"/>
  <c r="AH319" i="5"/>
  <c r="A319" i="5" s="1"/>
  <c r="AF319" i="5"/>
  <c r="Y332" i="5"/>
  <c r="AG332" i="5" s="1"/>
  <c r="AH333" i="5"/>
  <c r="A333" i="5" s="1"/>
  <c r="AI333" i="5"/>
  <c r="B323" i="10" s="1"/>
  <c r="AH349" i="5"/>
  <c r="A349" i="5" s="1"/>
  <c r="AI349" i="5"/>
  <c r="B339" i="10" s="1"/>
  <c r="Y436" i="5"/>
  <c r="AG436" i="5" s="1"/>
  <c r="AH452" i="5"/>
  <c r="A452" i="5" s="1"/>
  <c r="AI452" i="5"/>
  <c r="AH526" i="5"/>
  <c r="A526" i="5" s="1"/>
  <c r="AI526" i="5"/>
  <c r="Y218" i="5"/>
  <c r="AG218" i="5" s="1"/>
  <c r="Y221" i="5"/>
  <c r="AG221" i="5" s="1"/>
  <c r="Y224" i="5"/>
  <c r="AG224" i="5" s="1"/>
  <c r="Y237" i="5"/>
  <c r="AG237" i="5" s="1"/>
  <c r="Y243" i="5"/>
  <c r="AG243" i="5" s="1"/>
  <c r="Y263" i="5"/>
  <c r="AG263" i="5" s="1"/>
  <c r="AH279" i="5"/>
  <c r="A279" i="5" s="1"/>
  <c r="AI279" i="5"/>
  <c r="AG295" i="5"/>
  <c r="AH296" i="5"/>
  <c r="A296" i="5" s="1"/>
  <c r="AI296" i="5"/>
  <c r="Y324" i="5"/>
  <c r="AG324" i="5" s="1"/>
  <c r="AH340" i="5"/>
  <c r="A340" i="5" s="1"/>
  <c r="AI340" i="5"/>
  <c r="AH356" i="5"/>
  <c r="A356" i="5" s="1"/>
  <c r="AI356" i="5"/>
  <c r="Y468" i="5"/>
  <c r="AG468" i="5" s="1"/>
  <c r="AH475" i="5"/>
  <c r="A475" i="5" s="1"/>
  <c r="AI475" i="5"/>
  <c r="AF475" i="5"/>
  <c r="Y484" i="5"/>
  <c r="AG484" i="5" s="1"/>
  <c r="AH498" i="5"/>
  <c r="A498" i="5" s="1"/>
  <c r="AI498" i="5"/>
  <c r="AH558" i="5"/>
  <c r="A558" i="5" s="1"/>
  <c r="AI558" i="5"/>
  <c r="I23" i="6"/>
  <c r="Y27" i="5"/>
  <c r="AI29" i="5"/>
  <c r="AI32" i="5"/>
  <c r="Y35" i="5"/>
  <c r="AG35" i="5" s="1"/>
  <c r="AF41" i="5"/>
  <c r="AF45" i="5"/>
  <c r="AF49" i="5"/>
  <c r="AF53" i="5"/>
  <c r="AF57" i="5"/>
  <c r="AF61" i="5"/>
  <c r="AF65" i="5"/>
  <c r="AF69" i="5"/>
  <c r="AF73" i="5"/>
  <c r="AF77" i="5"/>
  <c r="AF81" i="5"/>
  <c r="AF85" i="5"/>
  <c r="AF89" i="5"/>
  <c r="AF93" i="5"/>
  <c r="Y97" i="5"/>
  <c r="AG97" i="5" s="1"/>
  <c r="AF97" i="5"/>
  <c r="Y101" i="5"/>
  <c r="AG101" i="5" s="1"/>
  <c r="AF101" i="5"/>
  <c r="Y105" i="5"/>
  <c r="AG105" i="5" s="1"/>
  <c r="AF105" i="5"/>
  <c r="Y109" i="5"/>
  <c r="AG109" i="5" s="1"/>
  <c r="AF109" i="5"/>
  <c r="Y113" i="5"/>
  <c r="AG113" i="5" s="1"/>
  <c r="AF113" i="5"/>
  <c r="Y117" i="5"/>
  <c r="AG117" i="5" s="1"/>
  <c r="AF117" i="5"/>
  <c r="Y121" i="5"/>
  <c r="AG121" i="5" s="1"/>
  <c r="AF121" i="5"/>
  <c r="Y125" i="5"/>
  <c r="AG125" i="5" s="1"/>
  <c r="AF125" i="5"/>
  <c r="Y129" i="5"/>
  <c r="AG129" i="5" s="1"/>
  <c r="AF129" i="5"/>
  <c r="Y133" i="5"/>
  <c r="AG133" i="5" s="1"/>
  <c r="AF133" i="5"/>
  <c r="Y137" i="5"/>
  <c r="AG137" i="5" s="1"/>
  <c r="AF137" i="5"/>
  <c r="Y141" i="5"/>
  <c r="AG141" i="5" s="1"/>
  <c r="AF141" i="5"/>
  <c r="Y145" i="5"/>
  <c r="AG145" i="5" s="1"/>
  <c r="AF145" i="5"/>
  <c r="Y149" i="5"/>
  <c r="AG149" i="5" s="1"/>
  <c r="AF149" i="5"/>
  <c r="Y153" i="5"/>
  <c r="AG153" i="5" s="1"/>
  <c r="AF153" i="5"/>
  <c r="Y157" i="5"/>
  <c r="AG157" i="5" s="1"/>
  <c r="AF157" i="5"/>
  <c r="Y161" i="5"/>
  <c r="AG161" i="5" s="1"/>
  <c r="AF161" i="5"/>
  <c r="Y165" i="5"/>
  <c r="AG165" i="5" s="1"/>
  <c r="AF165" i="5"/>
  <c r="Y169" i="5"/>
  <c r="AG169" i="5" s="1"/>
  <c r="AF169" i="5"/>
  <c r="Y173" i="5"/>
  <c r="AG173" i="5" s="1"/>
  <c r="AF173" i="5"/>
  <c r="Y177" i="5"/>
  <c r="AG177" i="5" s="1"/>
  <c r="AF177" i="5"/>
  <c r="Y181" i="5"/>
  <c r="AG181" i="5" s="1"/>
  <c r="AF181" i="5"/>
  <c r="Y185" i="5"/>
  <c r="AG185" i="5" s="1"/>
  <c r="AF185" i="5"/>
  <c r="Y189" i="5"/>
  <c r="AG189" i="5" s="1"/>
  <c r="AF189" i="5"/>
  <c r="AF270" i="5"/>
  <c r="Y271" i="5"/>
  <c r="AG271" i="5" s="1"/>
  <c r="AF272" i="5"/>
  <c r="AH277" i="5"/>
  <c r="A277" i="5" s="1"/>
  <c r="AI277" i="5"/>
  <c r="AI298" i="5"/>
  <c r="AH299" i="5"/>
  <c r="A299" i="5" s="1"/>
  <c r="AI299" i="5"/>
  <c r="Y310" i="5"/>
  <c r="AG310" i="5" s="1"/>
  <c r="AH311" i="5"/>
  <c r="A311" i="5" s="1"/>
  <c r="AF311" i="5"/>
  <c r="AI313" i="5"/>
  <c r="AG316" i="5"/>
  <c r="AI316" i="5"/>
  <c r="B307" i="10" s="1"/>
  <c r="AH337" i="5"/>
  <c r="A337" i="5" s="1"/>
  <c r="AI337" i="5"/>
  <c r="AH353" i="5"/>
  <c r="A353" i="5" s="1"/>
  <c r="AI353" i="5"/>
  <c r="AH472" i="5"/>
  <c r="A472" i="5" s="1"/>
  <c r="AI472" i="5"/>
  <c r="AH590" i="5"/>
  <c r="A590" i="5" s="1"/>
  <c r="AI590" i="5"/>
  <c r="B580" i="10" s="1"/>
  <c r="AH622" i="5"/>
  <c r="A622" i="5" s="1"/>
  <c r="AI622" i="5"/>
  <c r="AH666" i="5"/>
  <c r="A666" i="5" s="1"/>
  <c r="AI666" i="5"/>
  <c r="AH669" i="5"/>
  <c r="A669" i="5" s="1"/>
  <c r="AI669" i="5"/>
  <c r="AH703" i="5"/>
  <c r="A703" i="5" s="1"/>
  <c r="AI703" i="5"/>
  <c r="AH707" i="5"/>
  <c r="A707" i="5" s="1"/>
  <c r="AI707" i="5"/>
  <c r="M14" i="7"/>
  <c r="K14" i="7" s="1"/>
  <c r="AI18" i="5"/>
  <c r="I38" i="6"/>
  <c r="G39" i="6"/>
  <c r="Y30" i="5"/>
  <c r="AG30" i="5" s="1"/>
  <c r="AI37" i="5"/>
  <c r="Y269" i="5"/>
  <c r="AG269" i="5" s="1"/>
  <c r="AH275" i="5"/>
  <c r="A275" i="5" s="1"/>
  <c r="AI275" i="5"/>
  <c r="Y305" i="5"/>
  <c r="AG305" i="5" s="1"/>
  <c r="AF305" i="5"/>
  <c r="AH344" i="5"/>
  <c r="A344" i="5" s="1"/>
  <c r="AI344" i="5"/>
  <c r="AG472" i="5"/>
  <c r="Y216" i="5"/>
  <c r="AG216" i="5" s="1"/>
  <c r="Y219" i="5"/>
  <c r="AG219" i="5" s="1"/>
  <c r="Y222" i="5"/>
  <c r="AG222" i="5" s="1"/>
  <c r="Y225" i="5"/>
  <c r="AG225" i="5" s="1"/>
  <c r="Y235" i="5"/>
  <c r="AG235" i="5" s="1"/>
  <c r="Y238" i="5"/>
  <c r="AG238" i="5" s="1"/>
  <c r="Y264" i="5"/>
  <c r="AG264" i="5" s="1"/>
  <c r="AH268" i="5"/>
  <c r="A268" i="5" s="1"/>
  <c r="AI268" i="5"/>
  <c r="B258" i="10" s="1"/>
  <c r="AI270" i="5"/>
  <c r="AI272" i="5"/>
  <c r="AH273" i="5"/>
  <c r="A273" i="5" s="1"/>
  <c r="AI273" i="5"/>
  <c r="Y287" i="5"/>
  <c r="AG287" i="5" s="1"/>
  <c r="AF290" i="5"/>
  <c r="AF302" i="5"/>
  <c r="Y328" i="5"/>
  <c r="AG328" i="5" s="1"/>
  <c r="AH341" i="5"/>
  <c r="A341" i="5" s="1"/>
  <c r="AI341" i="5"/>
  <c r="AH357" i="5"/>
  <c r="A357" i="5" s="1"/>
  <c r="AI357" i="5"/>
  <c r="Y492" i="5"/>
  <c r="AG492" i="5" s="1"/>
  <c r="AH654" i="5"/>
  <c r="A654" i="5" s="1"/>
  <c r="AI654" i="5"/>
  <c r="B644" i="10" s="1"/>
  <c r="I43" i="6"/>
  <c r="Y245" i="5"/>
  <c r="AG245" i="5" s="1"/>
  <c r="Y248" i="5"/>
  <c r="AG248" i="5" s="1"/>
  <c r="Y251" i="5"/>
  <c r="AG251" i="5" s="1"/>
  <c r="Y260" i="5"/>
  <c r="AG260" i="5" s="1"/>
  <c r="Y267" i="5"/>
  <c r="AG267" i="5" s="1"/>
  <c r="Y290" i="5"/>
  <c r="AG290" i="5" s="1"/>
  <c r="Y300" i="5"/>
  <c r="AG300" i="5" s="1"/>
  <c r="Y302" i="5"/>
  <c r="AG302" i="5" s="1"/>
  <c r="AH303" i="5"/>
  <c r="A303" i="5" s="1"/>
  <c r="AF303" i="5"/>
  <c r="AI305" i="5"/>
  <c r="Y320" i="5"/>
  <c r="AG320" i="5" s="1"/>
  <c r="Y335" i="5"/>
  <c r="AG335" i="5" s="1"/>
  <c r="AH348" i="5"/>
  <c r="A348" i="5" s="1"/>
  <c r="AI348" i="5"/>
  <c r="Y351" i="5"/>
  <c r="AG351" i="5" s="1"/>
  <c r="AH364" i="5"/>
  <c r="A364" i="5" s="1"/>
  <c r="AI364" i="5"/>
  <c r="AH395" i="5"/>
  <c r="A395" i="5" s="1"/>
  <c r="AF395" i="5"/>
  <c r="AH435" i="5"/>
  <c r="A435" i="5" s="1"/>
  <c r="AI435" i="5"/>
  <c r="AF435" i="5"/>
  <c r="Y444" i="5"/>
  <c r="AG444" i="5" s="1"/>
  <c r="Y448" i="5"/>
  <c r="AG448" i="5" s="1"/>
  <c r="Y496" i="5"/>
  <c r="AG496" i="5" s="1"/>
  <c r="AF326" i="5"/>
  <c r="Y334" i="5"/>
  <c r="AG334" i="5" s="1"/>
  <c r="Y337" i="5"/>
  <c r="AG337" i="5" s="1"/>
  <c r="AF337" i="5"/>
  <c r="Y342" i="5"/>
  <c r="AG342" i="5" s="1"/>
  <c r="Y345" i="5"/>
  <c r="AG345" i="5" s="1"/>
  <c r="AF345" i="5"/>
  <c r="Y350" i="5"/>
  <c r="AG350" i="5" s="1"/>
  <c r="Y353" i="5"/>
  <c r="AG353" i="5" s="1"/>
  <c r="AF353" i="5"/>
  <c r="Y358" i="5"/>
  <c r="AG358" i="5" s="1"/>
  <c r="Y361" i="5"/>
  <c r="AG361" i="5" s="1"/>
  <c r="AF361" i="5"/>
  <c r="Y366" i="5"/>
  <c r="AG366" i="5" s="1"/>
  <c r="Y369" i="5"/>
  <c r="AG369" i="5" s="1"/>
  <c r="AF369" i="5"/>
  <c r="Y374" i="5"/>
  <c r="AG374" i="5" s="1"/>
  <c r="Y377" i="5"/>
  <c r="AG377" i="5" s="1"/>
  <c r="AF377" i="5"/>
  <c r="Y382" i="5"/>
  <c r="AG382" i="5" s="1"/>
  <c r="Y385" i="5"/>
  <c r="AG385" i="5" s="1"/>
  <c r="AF385" i="5"/>
  <c r="Y391" i="5"/>
  <c r="AG391" i="5" s="1"/>
  <c r="AF394" i="5"/>
  <c r="Y409" i="5"/>
  <c r="AG409" i="5" s="1"/>
  <c r="AF409" i="5"/>
  <c r="Y414" i="5"/>
  <c r="AG414" i="5" s="1"/>
  <c r="Y427" i="5"/>
  <c r="AG427" i="5" s="1"/>
  <c r="Y441" i="5"/>
  <c r="AG441" i="5" s="1"/>
  <c r="Y467" i="5"/>
  <c r="AG467" i="5" s="1"/>
  <c r="Y481" i="5"/>
  <c r="AG481" i="5" s="1"/>
  <c r="Y487" i="5"/>
  <c r="AG487" i="5" s="1"/>
  <c r="Y489" i="5"/>
  <c r="AG489" i="5" s="1"/>
  <c r="Y495" i="5"/>
  <c r="AG495" i="5" s="1"/>
  <c r="Y497" i="5"/>
  <c r="AG497" i="5" s="1"/>
  <c r="Y513" i="5"/>
  <c r="AG513" i="5" s="1"/>
  <c r="AH514" i="5"/>
  <c r="A514" i="5" s="1"/>
  <c r="AI514" i="5"/>
  <c r="B504" i="10" s="1"/>
  <c r="Y540" i="5"/>
  <c r="AG540" i="5" s="1"/>
  <c r="Y545" i="5"/>
  <c r="AG545" i="5" s="1"/>
  <c r="AH546" i="5"/>
  <c r="A546" i="5" s="1"/>
  <c r="AI546" i="5"/>
  <c r="Y572" i="5"/>
  <c r="AG572" i="5" s="1"/>
  <c r="Y577" i="5"/>
  <c r="AG577" i="5" s="1"/>
  <c r="AH578" i="5"/>
  <c r="A578" i="5" s="1"/>
  <c r="AI578" i="5"/>
  <c r="B568" i="10" s="1"/>
  <c r="Y604" i="5"/>
  <c r="AG604" i="5" s="1"/>
  <c r="Y609" i="5"/>
  <c r="AG609" i="5" s="1"/>
  <c r="AH610" i="5"/>
  <c r="A610" i="5" s="1"/>
  <c r="AI610" i="5"/>
  <c r="Y635" i="5"/>
  <c r="AG635" i="5" s="1"/>
  <c r="Y636" i="5"/>
  <c r="AG636" i="5" s="1"/>
  <c r="Y641" i="5"/>
  <c r="AG641" i="5" s="1"/>
  <c r="AH642" i="5"/>
  <c r="A642" i="5" s="1"/>
  <c r="AI642" i="5"/>
  <c r="Y662" i="5"/>
  <c r="AG662" i="5" s="1"/>
  <c r="Y683" i="5"/>
  <c r="AG683" i="5" s="1"/>
  <c r="Y685" i="5"/>
  <c r="AG685" i="5" s="1"/>
  <c r="AH686" i="5"/>
  <c r="A686" i="5" s="1"/>
  <c r="AI686" i="5"/>
  <c r="AH709" i="5"/>
  <c r="A709" i="5" s="1"/>
  <c r="AI709" i="5"/>
  <c r="B699" i="10" s="1"/>
  <c r="AF709" i="5"/>
  <c r="AH716" i="5"/>
  <c r="A716" i="5" s="1"/>
  <c r="AI716" i="5"/>
  <c r="AH718" i="5"/>
  <c r="A718" i="5" s="1"/>
  <c r="AI718" i="5"/>
  <c r="Y726" i="5"/>
  <c r="AG726" i="5" s="1"/>
  <c r="Y729" i="5"/>
  <c r="Y734" i="5"/>
  <c r="AG734" i="5" s="1"/>
  <c r="Y751" i="5"/>
  <c r="AG751" i="5" s="1"/>
  <c r="Y68" i="5"/>
  <c r="AG68" i="5" s="1"/>
  <c r="AF68" i="5"/>
  <c r="Y72" i="5"/>
  <c r="AG72" i="5" s="1"/>
  <c r="AF72" i="5"/>
  <c r="Y76" i="5"/>
  <c r="AG76" i="5" s="1"/>
  <c r="AF76" i="5"/>
  <c r="Y80" i="5"/>
  <c r="AG80" i="5" s="1"/>
  <c r="AF80" i="5"/>
  <c r="Y84" i="5"/>
  <c r="AG84" i="5" s="1"/>
  <c r="AF84" i="5"/>
  <c r="Y88" i="5"/>
  <c r="AG88" i="5" s="1"/>
  <c r="AF88" i="5"/>
  <c r="Y92" i="5"/>
  <c r="AG92" i="5" s="1"/>
  <c r="AF92" i="5"/>
  <c r="Y96" i="5"/>
  <c r="AG96" i="5" s="1"/>
  <c r="AF96" i="5"/>
  <c r="Y100" i="5"/>
  <c r="AG100" i="5" s="1"/>
  <c r="AF100" i="5"/>
  <c r="AF104" i="5"/>
  <c r="AF108" i="5"/>
  <c r="AF112" i="5"/>
  <c r="AF116" i="5"/>
  <c r="AF120" i="5"/>
  <c r="AF124" i="5"/>
  <c r="AF128" i="5"/>
  <c r="AF132" i="5"/>
  <c r="AF136" i="5"/>
  <c r="AF140" i="5"/>
  <c r="AF144" i="5"/>
  <c r="AF148" i="5"/>
  <c r="AF152" i="5"/>
  <c r="AF156" i="5"/>
  <c r="AF160" i="5"/>
  <c r="AF164" i="5"/>
  <c r="AF168" i="5"/>
  <c r="AF172" i="5"/>
  <c r="AF176" i="5"/>
  <c r="AF180" i="5"/>
  <c r="AF184" i="5"/>
  <c r="AF188" i="5"/>
  <c r="AF192" i="5"/>
  <c r="AF196" i="5"/>
  <c r="AF200" i="5"/>
  <c r="AF204" i="5"/>
  <c r="AF208" i="5"/>
  <c r="AF212" i="5"/>
  <c r="Y227" i="5"/>
  <c r="AG227" i="5" s="1"/>
  <c r="AF227" i="5"/>
  <c r="Y230" i="5"/>
  <c r="AG230" i="5" s="1"/>
  <c r="AF230" i="5"/>
  <c r="Y233" i="5"/>
  <c r="AG233" i="5" s="1"/>
  <c r="AF233" i="5"/>
  <c r="Y240" i="5"/>
  <c r="AG240" i="5" s="1"/>
  <c r="AF240" i="5"/>
  <c r="Y246" i="5"/>
  <c r="AG246" i="5" s="1"/>
  <c r="AF246" i="5"/>
  <c r="Y249" i="5"/>
  <c r="AG249" i="5" s="1"/>
  <c r="AF249" i="5"/>
  <c r="Y252" i="5"/>
  <c r="AG252" i="5" s="1"/>
  <c r="AF252" i="5"/>
  <c r="Y255" i="5"/>
  <c r="AG255" i="5" s="1"/>
  <c r="AF255" i="5"/>
  <c r="Y258" i="5"/>
  <c r="AG258" i="5" s="1"/>
  <c r="AF258" i="5"/>
  <c r="AF264" i="5"/>
  <c r="AF273" i="5"/>
  <c r="Y274" i="5"/>
  <c r="AG274" i="5" s="1"/>
  <c r="AF275" i="5"/>
  <c r="Y276" i="5"/>
  <c r="AG276" i="5" s="1"/>
  <c r="AF277" i="5"/>
  <c r="Y278" i="5"/>
  <c r="AG278" i="5" s="1"/>
  <c r="AF279" i="5"/>
  <c r="Y280" i="5"/>
  <c r="AG280" i="5" s="1"/>
  <c r="AF281" i="5"/>
  <c r="Y282" i="5"/>
  <c r="AG282" i="5" s="1"/>
  <c r="AF283" i="5"/>
  <c r="Y284" i="5"/>
  <c r="AG284" i="5" s="1"/>
  <c r="AF285" i="5"/>
  <c r="AF296" i="5"/>
  <c r="Y303" i="5"/>
  <c r="AG303" i="5" s="1"/>
  <c r="Y311" i="5"/>
  <c r="AG311" i="5" s="1"/>
  <c r="Y319" i="5"/>
  <c r="AG319" i="5" s="1"/>
  <c r="Y327" i="5"/>
  <c r="AG327" i="5" s="1"/>
  <c r="Y340" i="5"/>
  <c r="AG340" i="5" s="1"/>
  <c r="Y348" i="5"/>
  <c r="AG348" i="5" s="1"/>
  <c r="Y356" i="5"/>
  <c r="AG356" i="5" s="1"/>
  <c r="Y364" i="5"/>
  <c r="AG364" i="5" s="1"/>
  <c r="AI369" i="5"/>
  <c r="Y372" i="5"/>
  <c r="AG372" i="5" s="1"/>
  <c r="AI372" i="5"/>
  <c r="AI377" i="5"/>
  <c r="Y380" i="5"/>
  <c r="AG380" i="5" s="1"/>
  <c r="AI380" i="5"/>
  <c r="AI385" i="5"/>
  <c r="B375" i="10" s="1"/>
  <c r="Y388" i="5"/>
  <c r="AG388" i="5" s="1"/>
  <c r="AI388" i="5"/>
  <c r="Y397" i="5"/>
  <c r="AG397" i="5" s="1"/>
  <c r="AF397" i="5"/>
  <c r="Y402" i="5"/>
  <c r="AG402" i="5" s="1"/>
  <c r="AI404" i="5"/>
  <c r="AI407" i="5"/>
  <c r="AF410" i="5"/>
  <c r="Y417" i="5"/>
  <c r="AG417" i="5" s="1"/>
  <c r="AF417" i="5"/>
  <c r="Y422" i="5"/>
  <c r="AG422" i="5" s="1"/>
  <c r="AI424" i="5"/>
  <c r="Y435" i="5"/>
  <c r="AG435" i="5" s="1"/>
  <c r="AI439" i="5"/>
  <c r="AF442" i="5"/>
  <c r="Y457" i="5"/>
  <c r="AG457" i="5" s="1"/>
  <c r="AF457" i="5"/>
  <c r="Y462" i="5"/>
  <c r="AG462" i="5" s="1"/>
  <c r="AI464" i="5"/>
  <c r="Y475" i="5"/>
  <c r="AG475" i="5" s="1"/>
  <c r="AI479" i="5"/>
  <c r="AF482" i="5"/>
  <c r="AF490" i="5"/>
  <c r="AF498" i="5"/>
  <c r="AH506" i="5"/>
  <c r="A506" i="5" s="1"/>
  <c r="AI506" i="5"/>
  <c r="Y508" i="5"/>
  <c r="AG508" i="5" s="1"/>
  <c r="Y532" i="5"/>
  <c r="AG532" i="5" s="1"/>
  <c r="AI534" i="5"/>
  <c r="Y537" i="5"/>
  <c r="AG537" i="5" s="1"/>
  <c r="AH538" i="5"/>
  <c r="A538" i="5" s="1"/>
  <c r="AI538" i="5"/>
  <c r="B528" i="10" s="1"/>
  <c r="Y564" i="5"/>
  <c r="AG564" i="5" s="1"/>
  <c r="AI566" i="5"/>
  <c r="Y569" i="5"/>
  <c r="AG569" i="5" s="1"/>
  <c r="AH570" i="5"/>
  <c r="A570" i="5" s="1"/>
  <c r="AI570" i="5"/>
  <c r="Y596" i="5"/>
  <c r="AG596" i="5" s="1"/>
  <c r="AI598" i="5"/>
  <c r="Y601" i="5"/>
  <c r="AG601" i="5" s="1"/>
  <c r="AH602" i="5"/>
  <c r="A602" i="5" s="1"/>
  <c r="AI602" i="5"/>
  <c r="Y627" i="5"/>
  <c r="AG627" i="5" s="1"/>
  <c r="Y628" i="5"/>
  <c r="AG628" i="5" s="1"/>
  <c r="AI630" i="5"/>
  <c r="Y633" i="5"/>
  <c r="AG633" i="5" s="1"/>
  <c r="AH634" i="5"/>
  <c r="A634" i="5" s="1"/>
  <c r="AI634" i="5"/>
  <c r="B624" i="10" s="1"/>
  <c r="Y660" i="5"/>
  <c r="AG660" i="5" s="1"/>
  <c r="AF663" i="5"/>
  <c r="AF666" i="5"/>
  <c r="Y678" i="5"/>
  <c r="AG678" i="5" s="1"/>
  <c r="Y700" i="5"/>
  <c r="AG700" i="5" s="1"/>
  <c r="AF703" i="5"/>
  <c r="AF707" i="5"/>
  <c r="Y712" i="5"/>
  <c r="AG712" i="5" s="1"/>
  <c r="Y732" i="5"/>
  <c r="AG732" i="5" s="1"/>
  <c r="AH755" i="5"/>
  <c r="A755" i="5" s="1"/>
  <c r="AI755" i="5"/>
  <c r="AF755" i="5"/>
  <c r="AH795" i="5"/>
  <c r="A795" i="5" s="1"/>
  <c r="AI795" i="5"/>
  <c r="Y410" i="5"/>
  <c r="AG410" i="5" s="1"/>
  <c r="AI412" i="5"/>
  <c r="B402" i="10" s="1"/>
  <c r="AG442" i="5"/>
  <c r="AI444" i="5"/>
  <c r="AI447" i="5"/>
  <c r="AG482" i="5"/>
  <c r="AG490" i="5"/>
  <c r="AG498" i="5"/>
  <c r="AG526" i="5"/>
  <c r="AG558" i="5"/>
  <c r="Y590" i="5"/>
  <c r="AG590" i="5" s="1"/>
  <c r="AI613" i="5"/>
  <c r="Y622" i="5"/>
  <c r="AG622" i="5" s="1"/>
  <c r="Y645" i="5"/>
  <c r="AG645" i="5" s="1"/>
  <c r="AI645" i="5"/>
  <c r="Y654" i="5"/>
  <c r="AG654" i="5" s="1"/>
  <c r="Y681" i="5"/>
  <c r="AG681" i="5" s="1"/>
  <c r="AI681" i="5"/>
  <c r="Y684" i="5"/>
  <c r="AG684" i="5" s="1"/>
  <c r="AG703" i="5"/>
  <c r="AH727" i="5"/>
  <c r="A727" i="5" s="1"/>
  <c r="AI727" i="5"/>
  <c r="Y193" i="5"/>
  <c r="AG193" i="5" s="1"/>
  <c r="AF193" i="5"/>
  <c r="Y197" i="5"/>
  <c r="AG197" i="5" s="1"/>
  <c r="AF197" i="5"/>
  <c r="Y201" i="5"/>
  <c r="AG201" i="5" s="1"/>
  <c r="AF201" i="5"/>
  <c r="Y205" i="5"/>
  <c r="AG205" i="5" s="1"/>
  <c r="AF205" i="5"/>
  <c r="Y209" i="5"/>
  <c r="AG209" i="5" s="1"/>
  <c r="AF209" i="5"/>
  <c r="Y234" i="5"/>
  <c r="AG234" i="5" s="1"/>
  <c r="AF234" i="5"/>
  <c r="Y247" i="5"/>
  <c r="AG247" i="5" s="1"/>
  <c r="AF247" i="5"/>
  <c r="Y259" i="5"/>
  <c r="AG259" i="5" s="1"/>
  <c r="AF259" i="5"/>
  <c r="AF262" i="5"/>
  <c r="AF267" i="5"/>
  <c r="Y268" i="5"/>
  <c r="AG268" i="5" s="1"/>
  <c r="Y286" i="5"/>
  <c r="AF293" i="5"/>
  <c r="AF306" i="5"/>
  <c r="AF314" i="5"/>
  <c r="AF322" i="5"/>
  <c r="AF330" i="5"/>
  <c r="Y333" i="5"/>
  <c r="AG333" i="5" s="1"/>
  <c r="AF333" i="5"/>
  <c r="Y338" i="5"/>
  <c r="AG338" i="5" s="1"/>
  <c r="Y341" i="5"/>
  <c r="AG341" i="5" s="1"/>
  <c r="AF341" i="5"/>
  <c r="Y346" i="5"/>
  <c r="AG346" i="5" s="1"/>
  <c r="Y349" i="5"/>
  <c r="AG349" i="5" s="1"/>
  <c r="AF349" i="5"/>
  <c r="Y354" i="5"/>
  <c r="AG354" i="5" s="1"/>
  <c r="Y357" i="5"/>
  <c r="AG357" i="5" s="1"/>
  <c r="AF357" i="5"/>
  <c r="Y362" i="5"/>
  <c r="AG362" i="5" s="1"/>
  <c r="Y365" i="5"/>
  <c r="AG365" i="5" s="1"/>
  <c r="AF365" i="5"/>
  <c r="Y370" i="5"/>
  <c r="AG370" i="5" s="1"/>
  <c r="Y373" i="5"/>
  <c r="AG373" i="5" s="1"/>
  <c r="AF373" i="5"/>
  <c r="Y378" i="5"/>
  <c r="AG378" i="5" s="1"/>
  <c r="Y381" i="5"/>
  <c r="AG381" i="5" s="1"/>
  <c r="AF381" i="5"/>
  <c r="Y386" i="5"/>
  <c r="AG386" i="5" s="1"/>
  <c r="Y389" i="5"/>
  <c r="AG389" i="5" s="1"/>
  <c r="AF389" i="5"/>
  <c r="AF398" i="5"/>
  <c r="Y411" i="5"/>
  <c r="AG411" i="5" s="1"/>
  <c r="AI415" i="5"/>
  <c r="AF418" i="5"/>
  <c r="Y425" i="5"/>
  <c r="AG425" i="5" s="1"/>
  <c r="AF425" i="5"/>
  <c r="Y430" i="5"/>
  <c r="AG430" i="5" s="1"/>
  <c r="Y443" i="5"/>
  <c r="AG443" i="5" s="1"/>
  <c r="Y445" i="5"/>
  <c r="AG445" i="5" s="1"/>
  <c r="AF445" i="5"/>
  <c r="Y450" i="5"/>
  <c r="AG450" i="5" s="1"/>
  <c r="AF458" i="5"/>
  <c r="Y465" i="5"/>
  <c r="AG465" i="5" s="1"/>
  <c r="AF465" i="5"/>
  <c r="Y470" i="5"/>
  <c r="AG470" i="5" s="1"/>
  <c r="Y483" i="5"/>
  <c r="AG483" i="5" s="1"/>
  <c r="Y485" i="5"/>
  <c r="AG485" i="5" s="1"/>
  <c r="AF485" i="5"/>
  <c r="Y524" i="5"/>
  <c r="AG524" i="5" s="1"/>
  <c r="Y529" i="5"/>
  <c r="AG529" i="5" s="1"/>
  <c r="AH530" i="5"/>
  <c r="A530" i="5" s="1"/>
  <c r="AI530" i="5"/>
  <c r="Y556" i="5"/>
  <c r="AG556" i="5" s="1"/>
  <c r="Y561" i="5"/>
  <c r="AG561" i="5" s="1"/>
  <c r="AH562" i="5"/>
  <c r="A562" i="5" s="1"/>
  <c r="AI562" i="5"/>
  <c r="Y588" i="5"/>
  <c r="AG588" i="5" s="1"/>
  <c r="Y593" i="5"/>
  <c r="AG593" i="5" s="1"/>
  <c r="AH594" i="5"/>
  <c r="A594" i="5" s="1"/>
  <c r="AI594" i="5"/>
  <c r="Y620" i="5"/>
  <c r="AG620" i="5" s="1"/>
  <c r="AH626" i="5"/>
  <c r="A626" i="5" s="1"/>
  <c r="AI626" i="5"/>
  <c r="Y652" i="5"/>
  <c r="AG652" i="5" s="1"/>
  <c r="AH658" i="5"/>
  <c r="A658" i="5" s="1"/>
  <c r="AI658" i="5"/>
  <c r="AH661" i="5"/>
  <c r="A661" i="5" s="1"/>
  <c r="AI661" i="5"/>
  <c r="Y676" i="5"/>
  <c r="AG676" i="5" s="1"/>
  <c r="Y679" i="5"/>
  <c r="AG679" i="5" s="1"/>
  <c r="AF679" i="5"/>
  <c r="AF695" i="5"/>
  <c r="AH699" i="5"/>
  <c r="A699" i="5" s="1"/>
  <c r="AI699" i="5"/>
  <c r="AH701" i="5"/>
  <c r="A701" i="5" s="1"/>
  <c r="AI701" i="5"/>
  <c r="Y708" i="5"/>
  <c r="AG708" i="5" s="1"/>
  <c r="AG714" i="5"/>
  <c r="AF714" i="5"/>
  <c r="AH723" i="5"/>
  <c r="A723" i="5" s="1"/>
  <c r="AI723" i="5"/>
  <c r="Y760" i="5"/>
  <c r="AG760" i="5" s="1"/>
  <c r="Y213" i="5"/>
  <c r="AG213" i="5" s="1"/>
  <c r="AF213" i="5"/>
  <c r="Y228" i="5"/>
  <c r="AG228" i="5" s="1"/>
  <c r="AF228" i="5"/>
  <c r="Y231" i="5"/>
  <c r="AG231" i="5" s="1"/>
  <c r="AF231" i="5"/>
  <c r="Y241" i="5"/>
  <c r="AG241" i="5" s="1"/>
  <c r="AF241" i="5"/>
  <c r="Y244" i="5"/>
  <c r="AG244" i="5" s="1"/>
  <c r="AF244" i="5"/>
  <c r="Y250" i="5"/>
  <c r="AG250" i="5" s="1"/>
  <c r="AF250" i="5"/>
  <c r="Y253" i="5"/>
  <c r="AG253" i="5" s="1"/>
  <c r="AF253" i="5"/>
  <c r="Y256" i="5"/>
  <c r="AG256" i="5" s="1"/>
  <c r="AF256" i="5"/>
  <c r="AF265" i="5"/>
  <c r="Y266" i="5"/>
  <c r="AG266" i="5" s="1"/>
  <c r="AI269" i="5"/>
  <c r="AF301" i="5"/>
  <c r="Y306" i="5"/>
  <c r="AG306" i="5" s="1"/>
  <c r="AF309" i="5"/>
  <c r="Y314" i="5"/>
  <c r="AG314" i="5" s="1"/>
  <c r="Y317" i="5"/>
  <c r="AG317" i="5" s="1"/>
  <c r="AF317" i="5"/>
  <c r="Y322" i="5"/>
  <c r="AG322" i="5" s="1"/>
  <c r="Y325" i="5"/>
  <c r="AG325" i="5" s="1"/>
  <c r="AF325" i="5"/>
  <c r="Y330" i="5"/>
  <c r="AG330" i="5" s="1"/>
  <c r="Y392" i="5"/>
  <c r="AG392" i="5" s="1"/>
  <c r="AI392" i="5"/>
  <c r="Y398" i="5"/>
  <c r="AG398" i="5" s="1"/>
  <c r="AI400" i="5"/>
  <c r="AF406" i="5"/>
  <c r="Y413" i="5"/>
  <c r="AG413" i="5" s="1"/>
  <c r="AF413" i="5"/>
  <c r="Y418" i="5"/>
  <c r="AG418" i="5" s="1"/>
  <c r="AI420" i="5"/>
  <c r="AF438" i="5"/>
  <c r="Y451" i="5"/>
  <c r="AG451" i="5" s="1"/>
  <c r="Y458" i="5"/>
  <c r="AG458" i="5" s="1"/>
  <c r="AI460" i="5"/>
  <c r="Y471" i="5"/>
  <c r="AG471" i="5" s="1"/>
  <c r="AF478" i="5"/>
  <c r="AF494" i="5"/>
  <c r="Y499" i="5"/>
  <c r="AG499" i="5" s="1"/>
  <c r="Y501" i="5"/>
  <c r="AG501" i="5" s="1"/>
  <c r="Y507" i="5"/>
  <c r="AG507" i="5" s="1"/>
  <c r="AI509" i="5"/>
  <c r="Y518" i="5"/>
  <c r="AG518" i="5" s="1"/>
  <c r="AF527" i="5"/>
  <c r="AF530" i="5"/>
  <c r="Y539" i="5"/>
  <c r="AG539" i="5" s="1"/>
  <c r="Y541" i="5"/>
  <c r="AG541" i="5" s="1"/>
  <c r="AI541" i="5"/>
  <c r="Y550" i="5"/>
  <c r="AG550" i="5" s="1"/>
  <c r="AF559" i="5"/>
  <c r="AF562" i="5"/>
  <c r="Y573" i="5"/>
  <c r="AG573" i="5" s="1"/>
  <c r="AI573" i="5"/>
  <c r="Y582" i="5"/>
  <c r="AG582" i="5" s="1"/>
  <c r="AF591" i="5"/>
  <c r="AF594" i="5"/>
  <c r="Y605" i="5"/>
  <c r="AG605" i="5" s="1"/>
  <c r="AI605" i="5"/>
  <c r="Y614" i="5"/>
  <c r="AG614" i="5" s="1"/>
  <c r="AF623" i="5"/>
  <c r="AF626" i="5"/>
  <c r="Y637" i="5"/>
  <c r="AG637" i="5" s="1"/>
  <c r="Y646" i="5"/>
  <c r="AG646" i="5" s="1"/>
  <c r="AF655" i="5"/>
  <c r="AF658" i="5"/>
  <c r="Y670" i="5"/>
  <c r="AG670" i="5" s="1"/>
  <c r="Y688" i="5"/>
  <c r="AG688" i="5" s="1"/>
  <c r="Y695" i="5"/>
  <c r="AG695" i="5" s="1"/>
  <c r="AF699" i="5"/>
  <c r="AG701" i="5"/>
  <c r="AF701" i="5"/>
  <c r="AH711" i="5"/>
  <c r="A711" i="5" s="1"/>
  <c r="AI711" i="5"/>
  <c r="AH715" i="5"/>
  <c r="A715" i="5" s="1"/>
  <c r="AI715" i="5"/>
  <c r="AF715" i="5"/>
  <c r="AH725" i="5"/>
  <c r="A725" i="5" s="1"/>
  <c r="AI725" i="5"/>
  <c r="AH758" i="5"/>
  <c r="A758" i="5" s="1"/>
  <c r="AI758" i="5"/>
  <c r="AH764" i="5"/>
  <c r="A764" i="5" s="1"/>
  <c r="AI764" i="5"/>
  <c r="AF764" i="5"/>
  <c r="Y275" i="5"/>
  <c r="AG275" i="5" s="1"/>
  <c r="Y277" i="5"/>
  <c r="AG277" i="5" s="1"/>
  <c r="Y279" i="5"/>
  <c r="AG279" i="5" s="1"/>
  <c r="Y281" i="5"/>
  <c r="AG281" i="5" s="1"/>
  <c r="Y283" i="5"/>
  <c r="AG283" i="5" s="1"/>
  <c r="Y285" i="5"/>
  <c r="AG285" i="5" s="1"/>
  <c r="Y291" i="5"/>
  <c r="AG291" i="5" s="1"/>
  <c r="Y294" i="5"/>
  <c r="Y299" i="5"/>
  <c r="AG299" i="5" s="1"/>
  <c r="Y336" i="5"/>
  <c r="AG336" i="5" s="1"/>
  <c r="Y344" i="5"/>
  <c r="AG344" i="5" s="1"/>
  <c r="Y352" i="5"/>
  <c r="AG352" i="5" s="1"/>
  <c r="Y360" i="5"/>
  <c r="AG360" i="5" s="1"/>
  <c r="AI360" i="5"/>
  <c r="AI365" i="5"/>
  <c r="Y368" i="5"/>
  <c r="AG368" i="5" s="1"/>
  <c r="AI368" i="5"/>
  <c r="AI373" i="5"/>
  <c r="Y376" i="5"/>
  <c r="AG376" i="5" s="1"/>
  <c r="AI376" i="5"/>
  <c r="AI381" i="5"/>
  <c r="Y384" i="5"/>
  <c r="AG384" i="5" s="1"/>
  <c r="AI384" i="5"/>
  <c r="Y393" i="5"/>
  <c r="AG393" i="5" s="1"/>
  <c r="Y406" i="5"/>
  <c r="AG406" i="5" s="1"/>
  <c r="AI408" i="5"/>
  <c r="AF411" i="5"/>
  <c r="Y419" i="5"/>
  <c r="AG419" i="5" s="1"/>
  <c r="Y433" i="5"/>
  <c r="AG433" i="5" s="1"/>
  <c r="Y438" i="5"/>
  <c r="AG438" i="5" s="1"/>
  <c r="AI440" i="5"/>
  <c r="B430" i="10" s="1"/>
  <c r="AF443" i="5"/>
  <c r="Y453" i="5"/>
  <c r="AG453" i="5" s="1"/>
  <c r="Y459" i="5"/>
  <c r="AG459" i="5" s="1"/>
  <c r="Y473" i="5"/>
  <c r="AG473" i="5" s="1"/>
  <c r="Y478" i="5"/>
  <c r="AG478" i="5" s="1"/>
  <c r="AI480" i="5"/>
  <c r="Y494" i="5"/>
  <c r="AG494" i="5" s="1"/>
  <c r="Y516" i="5"/>
  <c r="AG516" i="5" s="1"/>
  <c r="AI518" i="5"/>
  <c r="Y521" i="5"/>
  <c r="AG521" i="5" s="1"/>
  <c r="AH522" i="5"/>
  <c r="A522" i="5" s="1"/>
  <c r="AI522" i="5"/>
  <c r="Y548" i="5"/>
  <c r="AG548" i="5" s="1"/>
  <c r="AI550" i="5"/>
  <c r="Y553" i="5"/>
  <c r="AG553" i="5" s="1"/>
  <c r="AH554" i="5"/>
  <c r="A554" i="5" s="1"/>
  <c r="AI554" i="5"/>
  <c r="Y580" i="5"/>
  <c r="AG580" i="5" s="1"/>
  <c r="AI582" i="5"/>
  <c r="B572" i="10" s="1"/>
  <c r="Y585" i="5"/>
  <c r="AG585" i="5" s="1"/>
  <c r="AH586" i="5"/>
  <c r="A586" i="5" s="1"/>
  <c r="AI586" i="5"/>
  <c r="Y612" i="5"/>
  <c r="AG612" i="5" s="1"/>
  <c r="AI614" i="5"/>
  <c r="B604" i="10" s="1"/>
  <c r="Y617" i="5"/>
  <c r="AG617" i="5" s="1"/>
  <c r="AH618" i="5"/>
  <c r="A618" i="5" s="1"/>
  <c r="AI618" i="5"/>
  <c r="Y643" i="5"/>
  <c r="AG643" i="5" s="1"/>
  <c r="Y644" i="5"/>
  <c r="AG644" i="5" s="1"/>
  <c r="Y649" i="5"/>
  <c r="AG649" i="5" s="1"/>
  <c r="AH650" i="5"/>
  <c r="A650" i="5" s="1"/>
  <c r="AI650" i="5"/>
  <c r="B640" i="10" s="1"/>
  <c r="AH674" i="5"/>
  <c r="A674" i="5" s="1"/>
  <c r="AI674" i="5"/>
  <c r="AH677" i="5"/>
  <c r="A677" i="5" s="1"/>
  <c r="AI677" i="5"/>
  <c r="Y736" i="5"/>
  <c r="AG736" i="5" s="1"/>
  <c r="AH740" i="5"/>
  <c r="A740" i="5" s="1"/>
  <c r="AI740" i="5"/>
  <c r="B730" i="10" s="1"/>
  <c r="Y742" i="5"/>
  <c r="AG742" i="5" s="1"/>
  <c r="AF742" i="5"/>
  <c r="Y744" i="5"/>
  <c r="AG744" i="5" s="1"/>
  <c r="AF745" i="5"/>
  <c r="AH748" i="5"/>
  <c r="A748" i="5" s="1"/>
  <c r="AI748" i="5"/>
  <c r="AF748" i="5"/>
  <c r="Y758" i="5"/>
  <c r="AG758" i="5" s="1"/>
  <c r="AF758" i="5"/>
  <c r="Y784" i="5"/>
  <c r="AG784" i="5" s="1"/>
  <c r="Y390" i="5"/>
  <c r="AG390" i="5" s="1"/>
  <c r="Y401" i="5"/>
  <c r="AG401" i="5" s="1"/>
  <c r="Y407" i="5"/>
  <c r="AG407" i="5" s="1"/>
  <c r="Y421" i="5"/>
  <c r="AG421" i="5" s="1"/>
  <c r="Y426" i="5"/>
  <c r="AG426" i="5" s="1"/>
  <c r="Y439" i="5"/>
  <c r="AG439" i="5" s="1"/>
  <c r="AI443" i="5"/>
  <c r="Y446" i="5"/>
  <c r="AG446" i="5" s="1"/>
  <c r="Y461" i="5"/>
  <c r="AG461" i="5" s="1"/>
  <c r="AF461" i="5"/>
  <c r="Y466" i="5"/>
  <c r="AG466" i="5" s="1"/>
  <c r="AI468" i="5"/>
  <c r="AF471" i="5"/>
  <c r="AI483" i="5"/>
  <c r="Y486" i="5"/>
  <c r="AG486" i="5" s="1"/>
  <c r="AI491" i="5"/>
  <c r="AI494" i="5"/>
  <c r="AF499" i="5"/>
  <c r="AF502" i="5"/>
  <c r="Y510" i="5"/>
  <c r="AG510" i="5" s="1"/>
  <c r="AF519" i="5"/>
  <c r="AF522" i="5"/>
  <c r="Y531" i="5"/>
  <c r="AG531" i="5" s="1"/>
  <c r="Y533" i="5"/>
  <c r="AG533" i="5" s="1"/>
  <c r="AI533" i="5"/>
  <c r="Y542" i="5"/>
  <c r="AG542" i="5" s="1"/>
  <c r="AF551" i="5"/>
  <c r="AF554" i="5"/>
  <c r="Y565" i="5"/>
  <c r="AG565" i="5" s="1"/>
  <c r="AI565" i="5"/>
  <c r="Y574" i="5"/>
  <c r="AG574" i="5" s="1"/>
  <c r="AF583" i="5"/>
  <c r="AF586" i="5"/>
  <c r="Y597" i="5"/>
  <c r="AG597" i="5" s="1"/>
  <c r="AI597" i="5"/>
  <c r="Y606" i="5"/>
  <c r="AG606" i="5" s="1"/>
  <c r="AF615" i="5"/>
  <c r="AF618" i="5"/>
  <c r="Y629" i="5"/>
  <c r="AG629" i="5" s="1"/>
  <c r="AI629" i="5"/>
  <c r="Y638" i="5"/>
  <c r="AG638" i="5" s="1"/>
  <c r="AF647" i="5"/>
  <c r="AF650" i="5"/>
  <c r="Y668" i="5"/>
  <c r="AG668" i="5" s="1"/>
  <c r="Y671" i="5"/>
  <c r="AG671" i="5" s="1"/>
  <c r="AF671" i="5"/>
  <c r="AF674" i="5"/>
  <c r="Y689" i="5"/>
  <c r="AG689" i="5" s="1"/>
  <c r="AF689" i="5"/>
  <c r="AH692" i="5"/>
  <c r="A692" i="5" s="1"/>
  <c r="AI692" i="5"/>
  <c r="Y720" i="5"/>
  <c r="AG720" i="5" s="1"/>
  <c r="AH732" i="5"/>
  <c r="A732" i="5" s="1"/>
  <c r="AI732" i="5"/>
  <c r="B722" i="10" s="1"/>
  <c r="Y740" i="5"/>
  <c r="AG740" i="5" s="1"/>
  <c r="Y759" i="5"/>
  <c r="AG759" i="5" s="1"/>
  <c r="Y778" i="5"/>
  <c r="AG778" i="5" s="1"/>
  <c r="Y798" i="5"/>
  <c r="AG798" i="5" s="1"/>
  <c r="Y814" i="5"/>
  <c r="AG814" i="5" s="1"/>
  <c r="Y822" i="5"/>
  <c r="AG822" i="5" s="1"/>
  <c r="Y828" i="5"/>
  <c r="AG828" i="5" s="1"/>
  <c r="Y836" i="5"/>
  <c r="AG836" i="5" s="1"/>
  <c r="Y844" i="5"/>
  <c r="AG844" i="5" s="1"/>
  <c r="Y882" i="5"/>
  <c r="AG882" i="5" s="1"/>
  <c r="Y906" i="5"/>
  <c r="AG906" i="5" s="1"/>
  <c r="Y908" i="5"/>
  <c r="AG908" i="5" s="1"/>
  <c r="Y919" i="5"/>
  <c r="AG919" i="5" s="1"/>
  <c r="Y923" i="5"/>
  <c r="AG923" i="5" s="1"/>
  <c r="Y935" i="5"/>
  <c r="AG935" i="5" s="1"/>
  <c r="Y938" i="5"/>
  <c r="AG938" i="5" s="1"/>
  <c r="Y940" i="5"/>
  <c r="AG940" i="5" s="1"/>
  <c r="Y949" i="5"/>
  <c r="AG949" i="5" s="1"/>
  <c r="Y972" i="5"/>
  <c r="AG972" i="5" s="1"/>
  <c r="Y973" i="5"/>
  <c r="AG973" i="5" s="1"/>
  <c r="Y996" i="5"/>
  <c r="AG996" i="5" s="1"/>
  <c r="Y997" i="5"/>
  <c r="AG997" i="5" s="1"/>
  <c r="AF1022" i="5"/>
  <c r="AF1025" i="5"/>
  <c r="Y1046" i="5"/>
  <c r="AG1046" i="5" s="1"/>
  <c r="AF1046" i="5"/>
  <c r="AF1049" i="5"/>
  <c r="Y1068" i="5"/>
  <c r="AG1068" i="5" s="1"/>
  <c r="Y1069" i="5"/>
  <c r="AG1069" i="5" s="1"/>
  <c r="AH1079" i="5"/>
  <c r="A1079" i="5" s="1"/>
  <c r="AI1079" i="5"/>
  <c r="Y1092" i="5"/>
  <c r="AG1092" i="5" s="1"/>
  <c r="Y1094" i="5"/>
  <c r="AG1094" i="5" s="1"/>
  <c r="AF1094" i="5"/>
  <c r="Y1104" i="5"/>
  <c r="AG1104" i="5" s="1"/>
  <c r="AH1108" i="5"/>
  <c r="A1108" i="5" s="1"/>
  <c r="AI1108" i="5"/>
  <c r="Y1130" i="5"/>
  <c r="AG1130" i="5" s="1"/>
  <c r="Y1138" i="5"/>
  <c r="AG1138" i="5" s="1"/>
  <c r="AF1138" i="5"/>
  <c r="Y1149" i="5"/>
  <c r="AG1149" i="5" s="1"/>
  <c r="AF1161" i="5"/>
  <c r="AG1264" i="5"/>
  <c r="Y763" i="5"/>
  <c r="AG763" i="5" s="1"/>
  <c r="Y767" i="5"/>
  <c r="AG767" i="5" s="1"/>
  <c r="Y796" i="5"/>
  <c r="AG796" i="5" s="1"/>
  <c r="Y806" i="5"/>
  <c r="AG806" i="5" s="1"/>
  <c r="Y827" i="5"/>
  <c r="AG827" i="5" s="1"/>
  <c r="Y852" i="5"/>
  <c r="AG852" i="5" s="1"/>
  <c r="AI860" i="5"/>
  <c r="Y863" i="5"/>
  <c r="AG863" i="5" s="1"/>
  <c r="Y875" i="5"/>
  <c r="AG875" i="5" s="1"/>
  <c r="Y880" i="5"/>
  <c r="AG880" i="5" s="1"/>
  <c r="Y889" i="5"/>
  <c r="AG889" i="5" s="1"/>
  <c r="Y892" i="5"/>
  <c r="AG892" i="5" s="1"/>
  <c r="Y899" i="5"/>
  <c r="AG899" i="5" s="1"/>
  <c r="Y901" i="5"/>
  <c r="AG901" i="5" s="1"/>
  <c r="Y904" i="5"/>
  <c r="AG904" i="5" s="1"/>
  <c r="AI912" i="5"/>
  <c r="Y928" i="5"/>
  <c r="AG928" i="5" s="1"/>
  <c r="AI932" i="5"/>
  <c r="AI935" i="5"/>
  <c r="Y950" i="5"/>
  <c r="AG950" i="5" s="1"/>
  <c r="Y959" i="5"/>
  <c r="AG959" i="5" s="1"/>
  <c r="Y974" i="5"/>
  <c r="AG974" i="5" s="1"/>
  <c r="Y983" i="5"/>
  <c r="AG983" i="5" s="1"/>
  <c r="Y992" i="5"/>
  <c r="Y998" i="5"/>
  <c r="AG998" i="5" s="1"/>
  <c r="Y1007" i="5"/>
  <c r="AG1007" i="5" s="1"/>
  <c r="Y1016" i="5"/>
  <c r="Y1025" i="5"/>
  <c r="AG1025" i="5" s="1"/>
  <c r="Y1031" i="5"/>
  <c r="AG1031" i="5" s="1"/>
  <c r="Y1088" i="5"/>
  <c r="AH1105" i="5"/>
  <c r="A1105" i="5" s="1"/>
  <c r="AI1105" i="5"/>
  <c r="AH1119" i="5"/>
  <c r="A1119" i="5" s="1"/>
  <c r="AI1119" i="5"/>
  <c r="AH1205" i="5"/>
  <c r="A1205" i="5" s="1"/>
  <c r="AF1205" i="5"/>
  <c r="AI1205" i="5"/>
  <c r="AF815" i="5"/>
  <c r="Y816" i="5"/>
  <c r="AG816" i="5" s="1"/>
  <c r="AF817" i="5"/>
  <c r="AI824" i="5"/>
  <c r="AI827" i="5"/>
  <c r="Y830" i="5"/>
  <c r="AG830" i="5" s="1"/>
  <c r="AF830" i="5"/>
  <c r="AI832" i="5"/>
  <c r="B822" i="10" s="1"/>
  <c r="Y853" i="5"/>
  <c r="AG853" i="5" s="1"/>
  <c r="AI863" i="5"/>
  <c r="Y865" i="5"/>
  <c r="AG865" i="5" s="1"/>
  <c r="Y868" i="5"/>
  <c r="AG868" i="5" s="1"/>
  <c r="AI875" i="5"/>
  <c r="AI887" i="5"/>
  <c r="AF895" i="5"/>
  <c r="AI899" i="5"/>
  <c r="Y902" i="5"/>
  <c r="AG902" i="5" s="1"/>
  <c r="AF902" i="5"/>
  <c r="AI908" i="5"/>
  <c r="AF911" i="5"/>
  <c r="Y917" i="5"/>
  <c r="AG917" i="5" s="1"/>
  <c r="AI919" i="5"/>
  <c r="AI923" i="5"/>
  <c r="Y926" i="5"/>
  <c r="AG926" i="5" s="1"/>
  <c r="AF926" i="5"/>
  <c r="AF931" i="5"/>
  <c r="AI940" i="5"/>
  <c r="Y943" i="5"/>
  <c r="AG943" i="5" s="1"/>
  <c r="Y945" i="5"/>
  <c r="AG945" i="5" s="1"/>
  <c r="Y953" i="5"/>
  <c r="AG953" i="5" s="1"/>
  <c r="AF965" i="5"/>
  <c r="Y968" i="5"/>
  <c r="Y971" i="5"/>
  <c r="AG971" i="5" s="1"/>
  <c r="AF971" i="5"/>
  <c r="Y977" i="5"/>
  <c r="AG977" i="5" s="1"/>
  <c r="Y988" i="5"/>
  <c r="AG988" i="5" s="1"/>
  <c r="Y989" i="5"/>
  <c r="AG989" i="5" s="1"/>
  <c r="Y995" i="5"/>
  <c r="AG995" i="5" s="1"/>
  <c r="AF995" i="5"/>
  <c r="Y1001" i="5"/>
  <c r="AG1001" i="5" s="1"/>
  <c r="Y1012" i="5"/>
  <c r="AG1012" i="5" s="1"/>
  <c r="Y1013" i="5"/>
  <c r="AG1013" i="5" s="1"/>
  <c r="AI1022" i="5"/>
  <c r="Y1036" i="5"/>
  <c r="AG1036" i="5" s="1"/>
  <c r="Y1037" i="5"/>
  <c r="AG1037" i="5" s="1"/>
  <c r="AI1046" i="5"/>
  <c r="AF1061" i="5"/>
  <c r="Y1064" i="5"/>
  <c r="AG1064" i="5" s="1"/>
  <c r="Y1067" i="5"/>
  <c r="AG1067" i="5" s="1"/>
  <c r="AF1067" i="5"/>
  <c r="Y1073" i="5"/>
  <c r="AG1073" i="5" s="1"/>
  <c r="AI1094" i="5"/>
  <c r="AH1095" i="5"/>
  <c r="A1095" i="5" s="1"/>
  <c r="AI1095" i="5"/>
  <c r="AH1102" i="5"/>
  <c r="A1102" i="5" s="1"/>
  <c r="AI1102" i="5"/>
  <c r="AH1116" i="5"/>
  <c r="A1116" i="5" s="1"/>
  <c r="AI1116" i="5"/>
  <c r="AH1147" i="5"/>
  <c r="A1147" i="5" s="1"/>
  <c r="AI1147" i="5"/>
  <c r="AH1171" i="5"/>
  <c r="A1171" i="5" s="1"/>
  <c r="AI1171" i="5"/>
  <c r="AI1255" i="5"/>
  <c r="AH1255" i="5"/>
  <c r="A1255" i="5" s="1"/>
  <c r="AG768" i="5"/>
  <c r="Y791" i="5"/>
  <c r="AG791" i="5" s="1"/>
  <c r="AF795" i="5"/>
  <c r="AF799" i="5"/>
  <c r="AG810" i="5"/>
  <c r="AF810" i="5"/>
  <c r="Y922" i="5"/>
  <c r="AG922" i="5" s="1"/>
  <c r="Y931" i="5"/>
  <c r="AG931" i="5" s="1"/>
  <c r="Y1047" i="5"/>
  <c r="AG1047" i="5" s="1"/>
  <c r="AI1049" i="5"/>
  <c r="Y1060" i="5"/>
  <c r="AG1060" i="5" s="1"/>
  <c r="AG1061" i="5"/>
  <c r="Y1080" i="5"/>
  <c r="AH1092" i="5"/>
  <c r="A1092" i="5" s="1"/>
  <c r="AI1092" i="5"/>
  <c r="Y1095" i="5"/>
  <c r="AG1095" i="5" s="1"/>
  <c r="Y1105" i="5"/>
  <c r="AG1105" i="5" s="1"/>
  <c r="AF1147" i="5"/>
  <c r="AI1154" i="5"/>
  <c r="AH1154" i="5"/>
  <c r="A1154" i="5" s="1"/>
  <c r="AH1190" i="5"/>
  <c r="A1190" i="5" s="1"/>
  <c r="AI1191" i="5"/>
  <c r="AH1191" i="5"/>
  <c r="A1191" i="5" s="1"/>
  <c r="AH1219" i="5"/>
  <c r="A1219" i="5" s="1"/>
  <c r="AI1219" i="5"/>
  <c r="AF1246" i="5"/>
  <c r="AI1246" i="5"/>
  <c r="AH1246" i="5"/>
  <c r="A1246" i="5" s="1"/>
  <c r="AF501" i="5"/>
  <c r="Y506" i="5"/>
  <c r="AG506" i="5" s="1"/>
  <c r="Y509" i="5"/>
  <c r="AG509" i="5" s="1"/>
  <c r="AF509" i="5"/>
  <c r="Y514" i="5"/>
  <c r="AG514" i="5" s="1"/>
  <c r="AF517" i="5"/>
  <c r="Y522" i="5"/>
  <c r="AG522" i="5" s="1"/>
  <c r="AF525" i="5"/>
  <c r="Y530" i="5"/>
  <c r="AG530" i="5" s="1"/>
  <c r="AF533" i="5"/>
  <c r="Y538" i="5"/>
  <c r="AG538" i="5" s="1"/>
  <c r="AF541" i="5"/>
  <c r="Y546" i="5"/>
  <c r="AG546" i="5" s="1"/>
  <c r="AF549" i="5"/>
  <c r="Y554" i="5"/>
  <c r="AG554" i="5" s="1"/>
  <c r="AF557" i="5"/>
  <c r="Y562" i="5"/>
  <c r="AG562" i="5" s="1"/>
  <c r="AF565" i="5"/>
  <c r="Y570" i="5"/>
  <c r="AG570" i="5" s="1"/>
  <c r="AF573" i="5"/>
  <c r="Y578" i="5"/>
  <c r="AG578" i="5" s="1"/>
  <c r="AF581" i="5"/>
  <c r="Y586" i="5"/>
  <c r="AG586" i="5" s="1"/>
  <c r="AF589" i="5"/>
  <c r="Y594" i="5"/>
  <c r="AG594" i="5" s="1"/>
  <c r="AF597" i="5"/>
  <c r="Y602" i="5"/>
  <c r="AG602" i="5" s="1"/>
  <c r="AF605" i="5"/>
  <c r="Y610" i="5"/>
  <c r="AG610" i="5" s="1"/>
  <c r="AF613" i="5"/>
  <c r="Y618" i="5"/>
  <c r="AG618" i="5" s="1"/>
  <c r="AF621" i="5"/>
  <c r="Y626" i="5"/>
  <c r="AG626" i="5" s="1"/>
  <c r="AF629" i="5"/>
  <c r="Y634" i="5"/>
  <c r="AG634" i="5" s="1"/>
  <c r="AF637" i="5"/>
  <c r="Y642" i="5"/>
  <c r="AG642" i="5" s="1"/>
  <c r="AF645" i="5"/>
  <c r="Y650" i="5"/>
  <c r="AG650" i="5" s="1"/>
  <c r="AF653" i="5"/>
  <c r="Y658" i="5"/>
  <c r="AG658" i="5" s="1"/>
  <c r="AF661" i="5"/>
  <c r="Y666" i="5"/>
  <c r="AG666" i="5" s="1"/>
  <c r="AF669" i="5"/>
  <c r="Y674" i="5"/>
  <c r="AG674" i="5" s="1"/>
  <c r="Y696" i="5"/>
  <c r="AG696" i="5" s="1"/>
  <c r="Y711" i="5"/>
  <c r="AG711" i="5" s="1"/>
  <c r="Y716" i="5"/>
  <c r="AG716" i="5" s="1"/>
  <c r="Y721" i="5"/>
  <c r="AG721" i="5" s="1"/>
  <c r="AF727" i="5"/>
  <c r="AI749" i="5"/>
  <c r="AI756" i="5"/>
  <c r="B746" i="10" s="1"/>
  <c r="Y761" i="5"/>
  <c r="AI765" i="5"/>
  <c r="Y782" i="5"/>
  <c r="AG782" i="5" s="1"/>
  <c r="AF783" i="5"/>
  <c r="Y789" i="5"/>
  <c r="AG789" i="5" s="1"/>
  <c r="AI789" i="5"/>
  <c r="AI791" i="5"/>
  <c r="Y795" i="5"/>
  <c r="AG795" i="5" s="1"/>
  <c r="Y799" i="5"/>
  <c r="AG799" i="5" s="1"/>
  <c r="AF803" i="5"/>
  <c r="AF807" i="5"/>
  <c r="AI812" i="5"/>
  <c r="AI815" i="5"/>
  <c r="AI820" i="5"/>
  <c r="AF825" i="5"/>
  <c r="AF831" i="5"/>
  <c r="Y832" i="5"/>
  <c r="AG832" i="5" s="1"/>
  <c r="AF833" i="5"/>
  <c r="AI840" i="5"/>
  <c r="AI856" i="5"/>
  <c r="B846" i="10" s="1"/>
  <c r="Y859" i="5"/>
  <c r="AG859" i="5" s="1"/>
  <c r="Y864" i="5"/>
  <c r="AG864" i="5" s="1"/>
  <c r="AI868" i="5"/>
  <c r="Y873" i="5"/>
  <c r="AG873" i="5" s="1"/>
  <c r="Y876" i="5"/>
  <c r="AG876" i="5" s="1"/>
  <c r="AI880" i="5"/>
  <c r="Y883" i="5"/>
  <c r="AG883" i="5" s="1"/>
  <c r="Y885" i="5"/>
  <c r="AG885" i="5" s="1"/>
  <c r="AI895" i="5"/>
  <c r="Y897" i="5"/>
  <c r="AG897" i="5" s="1"/>
  <c r="Y900" i="5"/>
  <c r="AG900" i="5" s="1"/>
  <c r="Y907" i="5"/>
  <c r="AG907" i="5" s="1"/>
  <c r="AF909" i="5"/>
  <c r="Y913" i="5"/>
  <c r="AG913" i="5" s="1"/>
  <c r="Y918" i="5"/>
  <c r="AG918" i="5" s="1"/>
  <c r="AF918" i="5"/>
  <c r="Y920" i="5"/>
  <c r="AG920" i="5" s="1"/>
  <c r="Y924" i="5"/>
  <c r="AG924" i="5" s="1"/>
  <c r="Y933" i="5"/>
  <c r="AG933" i="5" s="1"/>
  <c r="Y939" i="5"/>
  <c r="AG939" i="5" s="1"/>
  <c r="AF941" i="5"/>
  <c r="Y951" i="5"/>
  <c r="AG951" i="5" s="1"/>
  <c r="AF957" i="5"/>
  <c r="Y960" i="5"/>
  <c r="Y966" i="5"/>
  <c r="AG966" i="5" s="1"/>
  <c r="AF966" i="5"/>
  <c r="AF969" i="5"/>
  <c r="Y975" i="5"/>
  <c r="AG975" i="5" s="1"/>
  <c r="AF981" i="5"/>
  <c r="Y984" i="5"/>
  <c r="AF987" i="5"/>
  <c r="Y993" i="5"/>
  <c r="AG993" i="5" s="1"/>
  <c r="Y999" i="5"/>
  <c r="AG999" i="5" s="1"/>
  <c r="AF1005" i="5"/>
  <c r="Y1008" i="5"/>
  <c r="AG1008" i="5" s="1"/>
  <c r="Y1011" i="5"/>
  <c r="AG1011" i="5" s="1"/>
  <c r="AF1011" i="5"/>
  <c r="Y1017" i="5"/>
  <c r="AG1017" i="5" s="1"/>
  <c r="AF1029" i="5"/>
  <c r="Y1032" i="5"/>
  <c r="Y1035" i="5"/>
  <c r="AG1035" i="5" s="1"/>
  <c r="AF1035" i="5"/>
  <c r="Y1041" i="5"/>
  <c r="AG1041" i="5" s="1"/>
  <c r="AF1053" i="5"/>
  <c r="Y1056" i="5"/>
  <c r="Y1062" i="5"/>
  <c r="AG1062" i="5" s="1"/>
  <c r="AF1062" i="5"/>
  <c r="AF1065" i="5"/>
  <c r="Y1071" i="5"/>
  <c r="AG1071" i="5" s="1"/>
  <c r="AF1083" i="5"/>
  <c r="Y1089" i="5"/>
  <c r="AG1089" i="5" s="1"/>
  <c r="Y1099" i="5"/>
  <c r="AG1099" i="5" s="1"/>
  <c r="Y1120" i="5"/>
  <c r="Y1126" i="5"/>
  <c r="AG1126" i="5" s="1"/>
  <c r="Y1144" i="5"/>
  <c r="AG1144" i="5" s="1"/>
  <c r="AF1154" i="5"/>
  <c r="Y1157" i="5"/>
  <c r="AG1157" i="5" s="1"/>
  <c r="AI1159" i="5"/>
  <c r="Y1174" i="5"/>
  <c r="AG1174" i="5" s="1"/>
  <c r="Y1212" i="5"/>
  <c r="AG1212" i="5" s="1"/>
  <c r="AI1216" i="5"/>
  <c r="B1206" i="10" s="1"/>
  <c r="AH1216" i="5"/>
  <c r="A1216" i="5" s="1"/>
  <c r="Y512" i="5"/>
  <c r="AG512" i="5" s="1"/>
  <c r="Y520" i="5"/>
  <c r="AG520" i="5" s="1"/>
  <c r="Y528" i="5"/>
  <c r="AG528" i="5" s="1"/>
  <c r="Y536" i="5"/>
  <c r="AG536" i="5" s="1"/>
  <c r="Y544" i="5"/>
  <c r="AG544" i="5" s="1"/>
  <c r="Y552" i="5"/>
  <c r="AG552" i="5" s="1"/>
  <c r="Y560" i="5"/>
  <c r="AG560" i="5" s="1"/>
  <c r="Y568" i="5"/>
  <c r="AG568" i="5" s="1"/>
  <c r="Y576" i="5"/>
  <c r="AG576" i="5" s="1"/>
  <c r="Y584" i="5"/>
  <c r="AG584" i="5" s="1"/>
  <c r="Y592" i="5"/>
  <c r="AG592" i="5" s="1"/>
  <c r="Y600" i="5"/>
  <c r="AG600" i="5" s="1"/>
  <c r="Y608" i="5"/>
  <c r="AG608" i="5" s="1"/>
  <c r="Y616" i="5"/>
  <c r="AG616" i="5" s="1"/>
  <c r="Y623" i="5"/>
  <c r="AG623" i="5" s="1"/>
  <c r="Y624" i="5"/>
  <c r="AG624" i="5" s="1"/>
  <c r="Y631" i="5"/>
  <c r="AG631" i="5" s="1"/>
  <c r="Y632" i="5"/>
  <c r="AG632" i="5" s="1"/>
  <c r="Y639" i="5"/>
  <c r="AG639" i="5" s="1"/>
  <c r="Y640" i="5"/>
  <c r="AG640" i="5" s="1"/>
  <c r="Y647" i="5"/>
  <c r="AG647" i="5" s="1"/>
  <c r="Y648" i="5"/>
  <c r="AG648" i="5" s="1"/>
  <c r="Y656" i="5"/>
  <c r="AG656" i="5" s="1"/>
  <c r="Y664" i="5"/>
  <c r="AG664" i="5" s="1"/>
  <c r="Y672" i="5"/>
  <c r="AG672" i="5" s="1"/>
  <c r="Y687" i="5"/>
  <c r="AG687" i="5" s="1"/>
  <c r="Y692" i="5"/>
  <c r="AG692" i="5" s="1"/>
  <c r="Y704" i="5"/>
  <c r="AG704" i="5" s="1"/>
  <c r="Y727" i="5"/>
  <c r="AG727" i="5" s="1"/>
  <c r="Y746" i="5"/>
  <c r="AG746" i="5" s="1"/>
  <c r="Y766" i="5"/>
  <c r="AG766" i="5" s="1"/>
  <c r="AI773" i="5"/>
  <c r="AI779" i="5"/>
  <c r="Y792" i="5"/>
  <c r="AG792" i="5" s="1"/>
  <c r="AI799" i="5"/>
  <c r="Y807" i="5"/>
  <c r="AG807" i="5" s="1"/>
  <c r="Y812" i="5"/>
  <c r="AG812" i="5" s="1"/>
  <c r="AI823" i="5"/>
  <c r="Y825" i="5"/>
  <c r="AG825" i="5" s="1"/>
  <c r="Y831" i="5"/>
  <c r="AG831" i="5" s="1"/>
  <c r="AF839" i="5"/>
  <c r="Y840" i="5"/>
  <c r="AG840" i="5" s="1"/>
  <c r="AF841" i="5"/>
  <c r="AF847" i="5"/>
  <c r="Y848" i="5"/>
  <c r="AG848" i="5" s="1"/>
  <c r="AF849" i="5"/>
  <c r="AI859" i="5"/>
  <c r="AI871" i="5"/>
  <c r="AF879" i="5"/>
  <c r="AI883" i="5"/>
  <c r="AF891" i="5"/>
  <c r="AF893" i="5"/>
  <c r="Y898" i="5"/>
  <c r="AG898" i="5" s="1"/>
  <c r="AF898" i="5"/>
  <c r="AF903" i="5"/>
  <c r="AF905" i="5"/>
  <c r="Y909" i="5"/>
  <c r="AG909" i="5" s="1"/>
  <c r="AI911" i="5"/>
  <c r="Y916" i="5"/>
  <c r="AG916" i="5" s="1"/>
  <c r="AF927" i="5"/>
  <c r="AF929" i="5"/>
  <c r="AI931" i="5"/>
  <c r="AF934" i="5"/>
  <c r="AI936" i="5"/>
  <c r="Y941" i="5"/>
  <c r="AG941" i="5" s="1"/>
  <c r="Y944" i="5"/>
  <c r="AG944" i="5" s="1"/>
  <c r="AI948" i="5"/>
  <c r="Y956" i="5"/>
  <c r="AG956" i="5" s="1"/>
  <c r="Y957" i="5"/>
  <c r="AG957" i="5" s="1"/>
  <c r="Y963" i="5"/>
  <c r="AG963" i="5" s="1"/>
  <c r="AF963" i="5"/>
  <c r="Y969" i="5"/>
  <c r="AG969" i="5" s="1"/>
  <c r="Y980" i="5"/>
  <c r="AG980" i="5" s="1"/>
  <c r="Y981" i="5"/>
  <c r="AG981" i="5" s="1"/>
  <c r="AI990" i="5"/>
  <c r="Y1004" i="5"/>
  <c r="AG1004" i="5" s="1"/>
  <c r="Y1005" i="5"/>
  <c r="AG1005" i="5" s="1"/>
  <c r="AI1014" i="5"/>
  <c r="AI1017" i="5"/>
  <c r="AI1020" i="5"/>
  <c r="AI1023" i="5"/>
  <c r="Y1028" i="5"/>
  <c r="AG1028" i="5" s="1"/>
  <c r="Y1029" i="5"/>
  <c r="AG1029" i="5" s="1"/>
  <c r="AI1038" i="5"/>
  <c r="AI1041" i="5"/>
  <c r="AI1044" i="5"/>
  <c r="AI1047" i="5"/>
  <c r="B1037" i="10" s="1"/>
  <c r="Y1052" i="5"/>
  <c r="AG1052" i="5" s="1"/>
  <c r="Y1053" i="5"/>
  <c r="AG1053" i="5" s="1"/>
  <c r="Y1059" i="5"/>
  <c r="AG1059" i="5" s="1"/>
  <c r="AF1059" i="5"/>
  <c r="Y1065" i="5"/>
  <c r="AG1065" i="5" s="1"/>
  <c r="Y1076" i="5"/>
  <c r="AG1076" i="5" s="1"/>
  <c r="Y1077" i="5"/>
  <c r="AG1077" i="5" s="1"/>
  <c r="AF1081" i="5"/>
  <c r="Y1096" i="5"/>
  <c r="AG1096" i="5" s="1"/>
  <c r="Y1103" i="5"/>
  <c r="AG1103" i="5" s="1"/>
  <c r="Y1110" i="5"/>
  <c r="AG1110" i="5" s="1"/>
  <c r="Y1113" i="5"/>
  <c r="AG1113" i="5" s="1"/>
  <c r="Y1148" i="5"/>
  <c r="AG1148" i="5" s="1"/>
  <c r="AF1148" i="5"/>
  <c r="Y1151" i="5"/>
  <c r="AG1151" i="5" s="1"/>
  <c r="AF1160" i="5"/>
  <c r="Y1176" i="5"/>
  <c r="AG1176" i="5" s="1"/>
  <c r="AH1176" i="5"/>
  <c r="A1176" i="5" s="1"/>
  <c r="Y1186" i="5"/>
  <c r="AG1186" i="5" s="1"/>
  <c r="AG1188" i="5"/>
  <c r="AF1188" i="5"/>
  <c r="Y1191" i="5"/>
  <c r="AG1191" i="5" s="1"/>
  <c r="Y1195" i="5"/>
  <c r="AG1195" i="5" s="1"/>
  <c r="AF1197" i="5"/>
  <c r="AH1235" i="5"/>
  <c r="A1235" i="5" s="1"/>
  <c r="AI1235" i="5"/>
  <c r="Y1256" i="5"/>
  <c r="AG1256" i="5" s="1"/>
  <c r="Y661" i="5"/>
  <c r="AG661" i="5" s="1"/>
  <c r="Y667" i="5"/>
  <c r="AG667" i="5" s="1"/>
  <c r="Y669" i="5"/>
  <c r="AG669" i="5" s="1"/>
  <c r="Y675" i="5"/>
  <c r="AG675" i="5" s="1"/>
  <c r="Y677" i="5"/>
  <c r="AG677" i="5" s="1"/>
  <c r="Y680" i="5"/>
  <c r="AG680" i="5" s="1"/>
  <c r="Y697" i="5"/>
  <c r="Y718" i="5"/>
  <c r="AG718" i="5" s="1"/>
  <c r="Y731" i="5"/>
  <c r="AG731" i="5" s="1"/>
  <c r="Y733" i="5"/>
  <c r="AG733" i="5" s="1"/>
  <c r="Y735" i="5"/>
  <c r="AG735" i="5" s="1"/>
  <c r="Y764" i="5"/>
  <c r="AG764" i="5" s="1"/>
  <c r="Y774" i="5"/>
  <c r="AG774" i="5" s="1"/>
  <c r="Y776" i="5"/>
  <c r="AG776" i="5" s="1"/>
  <c r="AF781" i="5"/>
  <c r="AI783" i="5"/>
  <c r="Y788" i="5"/>
  <c r="AG788" i="5" s="1"/>
  <c r="AF788" i="5"/>
  <c r="AF797" i="5"/>
  <c r="Y800" i="5"/>
  <c r="AG800" i="5" s="1"/>
  <c r="AI803" i="5"/>
  <c r="AI807" i="5"/>
  <c r="Y820" i="5"/>
  <c r="AG820" i="5" s="1"/>
  <c r="AI828" i="5"/>
  <c r="AI831" i="5"/>
  <c r="Y839" i="5"/>
  <c r="AG839" i="5" s="1"/>
  <c r="Y841" i="5"/>
  <c r="AG841" i="5" s="1"/>
  <c r="AI876" i="5"/>
  <c r="B866" i="10" s="1"/>
  <c r="AI888" i="5"/>
  <c r="B878" i="10" s="1"/>
  <c r="Y891" i="5"/>
  <c r="AG891" i="5" s="1"/>
  <c r="Y896" i="5"/>
  <c r="AG896" i="5" s="1"/>
  <c r="AI900" i="5"/>
  <c r="AI920" i="5"/>
  <c r="B910" i="10" s="1"/>
  <c r="AI951" i="5"/>
  <c r="AI966" i="5"/>
  <c r="B957" i="10" s="1"/>
  <c r="AI969" i="5"/>
  <c r="AI972" i="5"/>
  <c r="AI975" i="5"/>
  <c r="Y982" i="5"/>
  <c r="AG982" i="5" s="1"/>
  <c r="Y991" i="5"/>
  <c r="AG991" i="5" s="1"/>
  <c r="AI996" i="5"/>
  <c r="AI999" i="5"/>
  <c r="Y1006" i="5"/>
  <c r="AG1006" i="5" s="1"/>
  <c r="Y1015" i="5"/>
  <c r="AG1015" i="5" s="1"/>
  <c r="Y1024" i="5"/>
  <c r="Y1030" i="5"/>
  <c r="AG1030" i="5" s="1"/>
  <c r="Y1039" i="5"/>
  <c r="AG1039" i="5" s="1"/>
  <c r="Y1048" i="5"/>
  <c r="AI1062" i="5"/>
  <c r="AI1065" i="5"/>
  <c r="AI1068" i="5"/>
  <c r="AI1071" i="5"/>
  <c r="B1061" i="10" s="1"/>
  <c r="Y1078" i="5"/>
  <c r="AG1078" i="5" s="1"/>
  <c r="AH1142" i="5"/>
  <c r="A1142" i="5" s="1"/>
  <c r="Y1145" i="5"/>
  <c r="AG1145" i="5" s="1"/>
  <c r="AH1151" i="5"/>
  <c r="A1151" i="5" s="1"/>
  <c r="Y1158" i="5"/>
  <c r="AG1158" i="5" s="1"/>
  <c r="AI1163" i="5"/>
  <c r="AF1189" i="5"/>
  <c r="Y1192" i="5"/>
  <c r="AG1192" i="5" s="1"/>
  <c r="AI1197" i="5"/>
  <c r="AF1198" i="5"/>
  <c r="AI1198" i="5"/>
  <c r="AI1207" i="5"/>
  <c r="AH1207" i="5"/>
  <c r="A1207" i="5" s="1"/>
  <c r="Y1213" i="5"/>
  <c r="AG1213" i="5" s="1"/>
  <c r="AF1244" i="5"/>
  <c r="Y502" i="5"/>
  <c r="AG502" i="5" s="1"/>
  <c r="AF510" i="5"/>
  <c r="AF518" i="5"/>
  <c r="AF526" i="5"/>
  <c r="AF534" i="5"/>
  <c r="AF542" i="5"/>
  <c r="AF550" i="5"/>
  <c r="AF558" i="5"/>
  <c r="AF566" i="5"/>
  <c r="AF574" i="5"/>
  <c r="AF582" i="5"/>
  <c r="AF590" i="5"/>
  <c r="AF598" i="5"/>
  <c r="AF606" i="5"/>
  <c r="AF614" i="5"/>
  <c r="AF622" i="5"/>
  <c r="AF630" i="5"/>
  <c r="AF638" i="5"/>
  <c r="AF646" i="5"/>
  <c r="AF654" i="5"/>
  <c r="AF662" i="5"/>
  <c r="AF670" i="5"/>
  <c r="Y691" i="5"/>
  <c r="AG691" i="5" s="1"/>
  <c r="Y702" i="5"/>
  <c r="AG702" i="5" s="1"/>
  <c r="AF705" i="5"/>
  <c r="Y728" i="5"/>
  <c r="AG728" i="5" s="1"/>
  <c r="Y743" i="5"/>
  <c r="AG743" i="5" s="1"/>
  <c r="Y748" i="5"/>
  <c r="AG748" i="5" s="1"/>
  <c r="Y753" i="5"/>
  <c r="AG753" i="5" s="1"/>
  <c r="AF759" i="5"/>
  <c r="AI781" i="5"/>
  <c r="AI788" i="5"/>
  <c r="Y793" i="5"/>
  <c r="AI797" i="5"/>
  <c r="B787" i="10" s="1"/>
  <c r="Y808" i="5"/>
  <c r="AG808" i="5" s="1"/>
  <c r="Y821" i="5"/>
  <c r="AG821" i="5" s="1"/>
  <c r="AI836" i="5"/>
  <c r="Y842" i="5"/>
  <c r="AG842" i="5" s="1"/>
  <c r="AF842" i="5"/>
  <c r="AI844" i="5"/>
  <c r="Y857" i="5"/>
  <c r="AG857" i="5" s="1"/>
  <c r="Y860" i="5"/>
  <c r="AG860" i="5" s="1"/>
  <c r="AI864" i="5"/>
  <c r="Y867" i="5"/>
  <c r="AG867" i="5" s="1"/>
  <c r="Y869" i="5"/>
  <c r="AG869" i="5" s="1"/>
  <c r="Y881" i="5"/>
  <c r="AG881" i="5" s="1"/>
  <c r="Y884" i="5"/>
  <c r="AG884" i="5" s="1"/>
  <c r="Y910" i="5"/>
  <c r="AG910" i="5" s="1"/>
  <c r="AF910" i="5"/>
  <c r="Y912" i="5"/>
  <c r="AG912" i="5" s="1"/>
  <c r="AF919" i="5"/>
  <c r="AF923" i="5"/>
  <c r="AF930" i="5"/>
  <c r="Y932" i="5"/>
  <c r="AG932" i="5" s="1"/>
  <c r="AF935" i="5"/>
  <c r="Y937" i="5"/>
  <c r="AG937" i="5" s="1"/>
  <c r="Y947" i="5"/>
  <c r="AG947" i="5" s="1"/>
  <c r="AF949" i="5"/>
  <c r="Y952" i="5"/>
  <c r="AF955" i="5"/>
  <c r="Y961" i="5"/>
  <c r="AG961" i="5" s="1"/>
  <c r="Y967" i="5"/>
  <c r="AG967" i="5" s="1"/>
  <c r="AF973" i="5"/>
  <c r="Y976" i="5"/>
  <c r="AG976" i="5" s="1"/>
  <c r="Y979" i="5"/>
  <c r="AG979" i="5" s="1"/>
  <c r="AF979" i="5"/>
  <c r="Y985" i="5"/>
  <c r="AG985" i="5" s="1"/>
  <c r="AF997" i="5"/>
  <c r="Y1000" i="5"/>
  <c r="Y1003" i="5"/>
  <c r="AG1003" i="5" s="1"/>
  <c r="AF1003" i="5"/>
  <c r="Y1009" i="5"/>
  <c r="AG1009" i="5" s="1"/>
  <c r="Y1020" i="5"/>
  <c r="AG1020" i="5" s="1"/>
  <c r="Y1021" i="5"/>
  <c r="AG1021" i="5" s="1"/>
  <c r="Y1027" i="5"/>
  <c r="AG1027" i="5" s="1"/>
  <c r="AF1027" i="5"/>
  <c r="Y1033" i="5"/>
  <c r="AG1033" i="5" s="1"/>
  <c r="Y1057" i="5"/>
  <c r="AG1057" i="5" s="1"/>
  <c r="Y1063" i="5"/>
  <c r="AG1063" i="5" s="1"/>
  <c r="Y1072" i="5"/>
  <c r="AG1072" i="5" s="1"/>
  <c r="Y1118" i="5"/>
  <c r="AG1118" i="5" s="1"/>
  <c r="AI1138" i="5"/>
  <c r="AH1138" i="5"/>
  <c r="A1138" i="5" s="1"/>
  <c r="Y1140" i="5"/>
  <c r="AG1140" i="5" s="1"/>
  <c r="Y1175" i="5"/>
  <c r="AG1175" i="5" s="1"/>
  <c r="Y1184" i="5"/>
  <c r="AG1184" i="5" s="1"/>
  <c r="Y1200" i="5"/>
  <c r="AG1200" i="5" s="1"/>
  <c r="AH1200" i="5"/>
  <c r="A1200" i="5" s="1"/>
  <c r="AI1223" i="5"/>
  <c r="B1213" i="10" s="1"/>
  <c r="AH1223" i="5"/>
  <c r="A1223" i="5" s="1"/>
  <c r="AI1264" i="5"/>
  <c r="B1254" i="10" s="1"/>
  <c r="AH1264" i="5"/>
  <c r="A1264" i="5" s="1"/>
  <c r="AF1075" i="5"/>
  <c r="Y1081" i="5"/>
  <c r="AG1081" i="5" s="1"/>
  <c r="Y1087" i="5"/>
  <c r="AG1087" i="5" s="1"/>
  <c r="Y1102" i="5"/>
  <c r="AG1102" i="5" s="1"/>
  <c r="AF1102" i="5"/>
  <c r="AF1105" i="5"/>
  <c r="Y1111" i="5"/>
  <c r="AG1111" i="5" s="1"/>
  <c r="Y1124" i="5"/>
  <c r="AG1124" i="5" s="1"/>
  <c r="Y1125" i="5"/>
  <c r="AG1125" i="5" s="1"/>
  <c r="AF1135" i="5"/>
  <c r="AF1143" i="5"/>
  <c r="AF1152" i="5"/>
  <c r="Y1160" i="5"/>
  <c r="AG1160" i="5" s="1"/>
  <c r="Y1179" i="5"/>
  <c r="AG1179" i="5" s="1"/>
  <c r="AF1179" i="5"/>
  <c r="AH1194" i="5"/>
  <c r="A1194" i="5" s="1"/>
  <c r="AF1199" i="5"/>
  <c r="AI1203" i="5"/>
  <c r="AF1206" i="5"/>
  <c r="AF1215" i="5"/>
  <c r="Y1234" i="5"/>
  <c r="AF1240" i="5"/>
  <c r="Y1252" i="5"/>
  <c r="AG1252" i="5" s="1"/>
  <c r="AI1259" i="5"/>
  <c r="AI1261" i="5"/>
  <c r="AF1262" i="5"/>
  <c r="AF1271" i="5"/>
  <c r="Y1273" i="5"/>
  <c r="AG1273" i="5" s="1"/>
  <c r="Y1283" i="5"/>
  <c r="AG1283" i="5" s="1"/>
  <c r="AF1283" i="5"/>
  <c r="AF1296" i="5"/>
  <c r="AF1312" i="5"/>
  <c r="AF1336" i="5"/>
  <c r="AH1349" i="5"/>
  <c r="A1349" i="5" s="1"/>
  <c r="AF1352" i="5"/>
  <c r="AH1358" i="5"/>
  <c r="A1358" i="5" s="1"/>
  <c r="Y1361" i="5"/>
  <c r="AG1361" i="5" s="1"/>
  <c r="Y1370" i="5"/>
  <c r="Y1373" i="5"/>
  <c r="AG1373" i="5" s="1"/>
  <c r="AF1373" i="5"/>
  <c r="AI1378" i="5"/>
  <c r="AF1391" i="5"/>
  <c r="AH1394" i="5"/>
  <c r="A1394" i="5" s="1"/>
  <c r="AI1394" i="5"/>
  <c r="Y1402" i="5"/>
  <c r="AG1402" i="5" s="1"/>
  <c r="Y1423" i="5"/>
  <c r="AG1423" i="5" s="1"/>
  <c r="AH1446" i="5"/>
  <c r="A1446" i="5" s="1"/>
  <c r="AI1334" i="5"/>
  <c r="AH1334" i="5"/>
  <c r="A1334" i="5" s="1"/>
  <c r="AI1400" i="5"/>
  <c r="AH1400" i="5"/>
  <c r="A1400" i="5" s="1"/>
  <c r="AI1421" i="5"/>
  <c r="AH1421" i="5"/>
  <c r="A1421" i="5" s="1"/>
  <c r="AI1437" i="5"/>
  <c r="AH1437" i="5"/>
  <c r="A1437" i="5" s="1"/>
  <c r="AI1111" i="5"/>
  <c r="Y1116" i="5"/>
  <c r="AG1116" i="5" s="1"/>
  <c r="Y1117" i="5"/>
  <c r="AG1117" i="5" s="1"/>
  <c r="Y1123" i="5"/>
  <c r="AG1123" i="5" s="1"/>
  <c r="AF1123" i="5"/>
  <c r="Y1129" i="5"/>
  <c r="AG1129" i="5" s="1"/>
  <c r="Y1136" i="5"/>
  <c r="AG1136" i="5" s="1"/>
  <c r="AF1136" i="5"/>
  <c r="Y1152" i="5"/>
  <c r="AG1152" i="5" s="1"/>
  <c r="AF1157" i="5"/>
  <c r="AF1159" i="5"/>
  <c r="Y1161" i="5"/>
  <c r="AG1161" i="5" s="1"/>
  <c r="AF1171" i="5"/>
  <c r="Y1173" i="5"/>
  <c r="AG1173" i="5" s="1"/>
  <c r="AI1179" i="5"/>
  <c r="AF1182" i="5"/>
  <c r="AF1191" i="5"/>
  <c r="AF1213" i="5"/>
  <c r="AF1220" i="5"/>
  <c r="AF1235" i="5"/>
  <c r="Y1237" i="5"/>
  <c r="AG1237" i="5" s="1"/>
  <c r="AF1255" i="5"/>
  <c r="Y1257" i="5"/>
  <c r="AG1257" i="5" s="1"/>
  <c r="Y1263" i="5"/>
  <c r="AG1263" i="5" s="1"/>
  <c r="AF1264" i="5"/>
  <c r="Y1274" i="5"/>
  <c r="AG1274" i="5" s="1"/>
  <c r="AF1274" i="5"/>
  <c r="AI1278" i="5"/>
  <c r="AF1286" i="5"/>
  <c r="AH1296" i="5"/>
  <c r="A1296" i="5" s="1"/>
  <c r="Y1309" i="5"/>
  <c r="AG1309" i="5" s="1"/>
  <c r="AH1312" i="5"/>
  <c r="A1312" i="5" s="1"/>
  <c r="Y1326" i="5"/>
  <c r="AG1326" i="5" s="1"/>
  <c r="AF1326" i="5"/>
  <c r="AH1336" i="5"/>
  <c r="A1336" i="5" s="1"/>
  <c r="AI1338" i="5"/>
  <c r="AF1341" i="5"/>
  <c r="Y1350" i="5"/>
  <c r="AG1350" i="5" s="1"/>
  <c r="Y1362" i="5"/>
  <c r="AG1362" i="5" s="1"/>
  <c r="AI1392" i="5"/>
  <c r="AH1392" i="5"/>
  <c r="A1392" i="5" s="1"/>
  <c r="AI1409" i="5"/>
  <c r="AH1409" i="5"/>
  <c r="A1409" i="5" s="1"/>
  <c r="AG1476" i="5"/>
  <c r="Y1260" i="5"/>
  <c r="AG1260" i="5" s="1"/>
  <c r="Y1277" i="5"/>
  <c r="AG1277" i="5" s="1"/>
  <c r="Y1297" i="5"/>
  <c r="AG1297" i="5" s="1"/>
  <c r="Y1307" i="5"/>
  <c r="AG1307" i="5" s="1"/>
  <c r="Y1313" i="5"/>
  <c r="AG1313" i="5" s="1"/>
  <c r="Y1328" i="5"/>
  <c r="AG1328" i="5" s="1"/>
  <c r="Y1330" i="5"/>
  <c r="AG1330" i="5" s="1"/>
  <c r="AG1334" i="5"/>
  <c r="Y1359" i="5"/>
  <c r="AG1359" i="5" s="1"/>
  <c r="AF1383" i="5"/>
  <c r="Y1084" i="5"/>
  <c r="AG1084" i="5" s="1"/>
  <c r="Y1085" i="5"/>
  <c r="AG1085" i="5" s="1"/>
  <c r="Y1091" i="5"/>
  <c r="AG1091" i="5" s="1"/>
  <c r="AF1091" i="5"/>
  <c r="Y1097" i="5"/>
  <c r="AG1097" i="5" s="1"/>
  <c r="Y1108" i="5"/>
  <c r="AG1108" i="5" s="1"/>
  <c r="Y1109" i="5"/>
  <c r="AG1109" i="5" s="1"/>
  <c r="AF1115" i="5"/>
  <c r="Y1121" i="5"/>
  <c r="AG1121" i="5" s="1"/>
  <c r="Y1127" i="5"/>
  <c r="AG1127" i="5" s="1"/>
  <c r="Y1142" i="5"/>
  <c r="AG1142" i="5" s="1"/>
  <c r="Y1146" i="5"/>
  <c r="AF1151" i="5"/>
  <c r="AF1158" i="5"/>
  <c r="Y1164" i="5"/>
  <c r="AG1164" i="5" s="1"/>
  <c r="AF1167" i="5"/>
  <c r="AF1187" i="5"/>
  <c r="AF1200" i="5"/>
  <c r="AF1207" i="5"/>
  <c r="Y1209" i="5"/>
  <c r="AG1209" i="5" s="1"/>
  <c r="AF1214" i="5"/>
  <c r="AF1216" i="5"/>
  <c r="AF1219" i="5"/>
  <c r="Y1221" i="5"/>
  <c r="AG1221" i="5" s="1"/>
  <c r="AF1223" i="5"/>
  <c r="Y1225" i="5"/>
  <c r="AG1225" i="5" s="1"/>
  <c r="AF1248" i="5"/>
  <c r="Y1258" i="5"/>
  <c r="AI1262" i="5"/>
  <c r="Y1270" i="5"/>
  <c r="AG1270" i="5" s="1"/>
  <c r="AF1275" i="5"/>
  <c r="AF1279" i="5"/>
  <c r="Y1281" i="5"/>
  <c r="AG1281" i="5" s="1"/>
  <c r="Y1287" i="5"/>
  <c r="AG1287" i="5" s="1"/>
  <c r="AF1288" i="5"/>
  <c r="AH1302" i="5"/>
  <c r="A1302" i="5" s="1"/>
  <c r="AF1304" i="5"/>
  <c r="Y1316" i="5"/>
  <c r="AG1316" i="5" s="1"/>
  <c r="AH1318" i="5"/>
  <c r="A1318" i="5" s="1"/>
  <c r="AF1320" i="5"/>
  <c r="Y1325" i="5"/>
  <c r="AG1325" i="5" s="1"/>
  <c r="AF1328" i="5"/>
  <c r="AF1334" i="5"/>
  <c r="Y1339" i="5"/>
  <c r="AG1339" i="5" s="1"/>
  <c r="AI1341" i="5"/>
  <c r="AI1344" i="5"/>
  <c r="B1335" i="10" s="1"/>
  <c r="AH1344" i="5"/>
  <c r="A1344" i="5" s="1"/>
  <c r="Y1346" i="5"/>
  <c r="AG1346" i="5" s="1"/>
  <c r="AF1348" i="5"/>
  <c r="Y1368" i="5"/>
  <c r="AG1368" i="5" s="1"/>
  <c r="AH1368" i="5"/>
  <c r="A1368" i="5" s="1"/>
  <c r="Y1380" i="5"/>
  <c r="AG1380" i="5" s="1"/>
  <c r="AH1386" i="5"/>
  <c r="A1386" i="5" s="1"/>
  <c r="Y1395" i="5"/>
  <c r="AG1395" i="5" s="1"/>
  <c r="AH1398" i="5"/>
  <c r="A1398" i="5" s="1"/>
  <c r="Y1401" i="5"/>
  <c r="AG1401" i="5" s="1"/>
  <c r="AH1415" i="5"/>
  <c r="A1415" i="5" s="1"/>
  <c r="AH1442" i="5"/>
  <c r="A1442" i="5" s="1"/>
  <c r="AI1474" i="5"/>
  <c r="AH1474" i="5"/>
  <c r="A1474" i="5" s="1"/>
  <c r="AF1174" i="5"/>
  <c r="Y1207" i="5"/>
  <c r="AG1207" i="5" s="1"/>
  <c r="AF1238" i="5"/>
  <c r="AF1254" i="5"/>
  <c r="Y1265" i="5"/>
  <c r="Y1271" i="5"/>
  <c r="AG1271" i="5" s="1"/>
  <c r="AH1277" i="5"/>
  <c r="A1277" i="5" s="1"/>
  <c r="Y1284" i="5"/>
  <c r="AG1284" i="5" s="1"/>
  <c r="AF1294" i="5"/>
  <c r="AI1302" i="5"/>
  <c r="AF1310" i="5"/>
  <c r="Y1314" i="5"/>
  <c r="AG1314" i="5" s="1"/>
  <c r="AI1318" i="5"/>
  <c r="B1308" i="10" s="1"/>
  <c r="AH1328" i="5"/>
  <c r="A1328" i="5" s="1"/>
  <c r="Y1335" i="5"/>
  <c r="AG1335" i="5" s="1"/>
  <c r="AI1348" i="5"/>
  <c r="AI1357" i="5"/>
  <c r="AI1383" i="5"/>
  <c r="AI1384" i="5"/>
  <c r="AH1384" i="5"/>
  <c r="A1384" i="5" s="1"/>
  <c r="Y1410" i="5"/>
  <c r="AG1410" i="5" s="1"/>
  <c r="AH1419" i="5"/>
  <c r="A1419" i="5" s="1"/>
  <c r="AI1419" i="5"/>
  <c r="Y1424" i="5"/>
  <c r="AG1424" i="5" s="1"/>
  <c r="Y1216" i="5"/>
  <c r="AG1216" i="5" s="1"/>
  <c r="Y1228" i="5"/>
  <c r="AG1228" i="5" s="1"/>
  <c r="AF1228" i="5"/>
  <c r="Y1233" i="5"/>
  <c r="Y1245" i="5"/>
  <c r="AG1245" i="5" s="1"/>
  <c r="AH1248" i="5"/>
  <c r="A1248" i="5" s="1"/>
  <c r="Y1254" i="5"/>
  <c r="AG1254" i="5" s="1"/>
  <c r="AF1261" i="5"/>
  <c r="Y1268" i="5"/>
  <c r="AG1268" i="5" s="1"/>
  <c r="AF1268" i="5"/>
  <c r="AH1270" i="5"/>
  <c r="A1270" i="5" s="1"/>
  <c r="AH1279" i="5"/>
  <c r="A1279" i="5" s="1"/>
  <c r="AH1288" i="5"/>
  <c r="A1288" i="5" s="1"/>
  <c r="Y1301" i="5"/>
  <c r="AG1301" i="5" s="1"/>
  <c r="Y1317" i="5"/>
  <c r="AG1317" i="5" s="1"/>
  <c r="Y1331" i="5"/>
  <c r="AG1331" i="5" s="1"/>
  <c r="Y1342" i="5"/>
  <c r="AG1342" i="5" s="1"/>
  <c r="Y1347" i="5"/>
  <c r="AG1347" i="5" s="1"/>
  <c r="AF1125" i="5"/>
  <c r="Y1128" i="5"/>
  <c r="AG1128" i="5" s="1"/>
  <c r="AF1131" i="5"/>
  <c r="AF1163" i="5"/>
  <c r="Y1170" i="5"/>
  <c r="AF1176" i="5"/>
  <c r="Y1181" i="5"/>
  <c r="AG1181" i="5" s="1"/>
  <c r="Y1190" i="5"/>
  <c r="AG1190" i="5" s="1"/>
  <c r="AF1192" i="5"/>
  <c r="Y1196" i="5"/>
  <c r="AG1196" i="5" s="1"/>
  <c r="Y1210" i="5"/>
  <c r="Y1217" i="5"/>
  <c r="Y1231" i="5"/>
  <c r="AG1231" i="5" s="1"/>
  <c r="Y1243" i="5"/>
  <c r="AG1243" i="5" s="1"/>
  <c r="AF1243" i="5"/>
  <c r="AF1247" i="5"/>
  <c r="Y1249" i="5"/>
  <c r="Y1255" i="5"/>
  <c r="AG1255" i="5" s="1"/>
  <c r="AF1256" i="5"/>
  <c r="Y1266" i="5"/>
  <c r="AI1270" i="5"/>
  <c r="Y1278" i="5"/>
  <c r="AG1278" i="5" s="1"/>
  <c r="Y1285" i="5"/>
  <c r="AG1285" i="5" s="1"/>
  <c r="AF1287" i="5"/>
  <c r="Y1289" i="5"/>
  <c r="AG1289" i="5" s="1"/>
  <c r="AF1299" i="5"/>
  <c r="AF1303" i="5"/>
  <c r="Y1305" i="5"/>
  <c r="AF1315" i="5"/>
  <c r="AF1319" i="5"/>
  <c r="Y1321" i="5"/>
  <c r="AG1321" i="5" s="1"/>
  <c r="Y1329" i="5"/>
  <c r="AG1329" i="5" s="1"/>
  <c r="Y1364" i="5"/>
  <c r="AI1405" i="5"/>
  <c r="AH1405" i="5"/>
  <c r="A1405" i="5" s="1"/>
  <c r="Y1440" i="5"/>
  <c r="AG1440" i="5" s="1"/>
  <c r="Y1452" i="5"/>
  <c r="AI1458" i="5"/>
  <c r="AH1458" i="5"/>
  <c r="A1458" i="5" s="1"/>
  <c r="Y1415" i="5"/>
  <c r="AG1415" i="5" s="1"/>
  <c r="Y1420" i="5"/>
  <c r="AG1420" i="5" s="1"/>
  <c r="Y1432" i="5"/>
  <c r="AG1432" i="5" s="1"/>
  <c r="Y1487" i="5"/>
  <c r="AG1487" i="5" s="1"/>
  <c r="AI1510" i="5"/>
  <c r="B1500" i="10" s="1"/>
  <c r="Y1520" i="5"/>
  <c r="AG1520" i="5" s="1"/>
  <c r="Y1546" i="5"/>
  <c r="AG1546" i="5" s="1"/>
  <c r="Y1555" i="5"/>
  <c r="AG1555" i="5" s="1"/>
  <c r="Y1560" i="5"/>
  <c r="AG1560" i="5" s="1"/>
  <c r="AH1583" i="5"/>
  <c r="A1583" i="5" s="1"/>
  <c r="Y1586" i="5"/>
  <c r="AG1586" i="5" s="1"/>
  <c r="AI1597" i="5"/>
  <c r="AH1597" i="5"/>
  <c r="A1597" i="5" s="1"/>
  <c r="AH1613" i="5"/>
  <c r="A1613" i="5" s="1"/>
  <c r="AH1614" i="5"/>
  <c r="A1614" i="5" s="1"/>
  <c r="AI1614" i="5"/>
  <c r="B1604" i="10" s="1"/>
  <c r="Y1620" i="5"/>
  <c r="AG1620" i="5" s="1"/>
  <c r="Y1623" i="5"/>
  <c r="AG1623" i="5" s="1"/>
  <c r="AH1686" i="5"/>
  <c r="A1686" i="5" s="1"/>
  <c r="AI1686" i="5"/>
  <c r="AI1739" i="5"/>
  <c r="AH1739" i="5"/>
  <c r="A1739" i="5" s="1"/>
  <c r="AF1739" i="5"/>
  <c r="Y1466" i="5"/>
  <c r="AG1466" i="5" s="1"/>
  <c r="Y1468" i="5"/>
  <c r="AG1468" i="5" s="1"/>
  <c r="AH1477" i="5"/>
  <c r="A1477" i="5" s="1"/>
  <c r="Y1482" i="5"/>
  <c r="AG1482" i="5" s="1"/>
  <c r="Y1485" i="5"/>
  <c r="AG1485" i="5" s="1"/>
  <c r="AH1487" i="5"/>
  <c r="A1487" i="5" s="1"/>
  <c r="AI1489" i="5"/>
  <c r="Y1492" i="5"/>
  <c r="AG1492" i="5" s="1"/>
  <c r="Y1497" i="5"/>
  <c r="AG1497" i="5" s="1"/>
  <c r="AI1499" i="5"/>
  <c r="AH1502" i="5"/>
  <c r="A1502" i="5" s="1"/>
  <c r="Y1512" i="5"/>
  <c r="AG1512" i="5" s="1"/>
  <c r="AI1515" i="5"/>
  <c r="AH1533" i="5"/>
  <c r="A1533" i="5" s="1"/>
  <c r="AH1538" i="5"/>
  <c r="A1538" i="5" s="1"/>
  <c r="AH1546" i="5"/>
  <c r="A1546" i="5" s="1"/>
  <c r="Y1556" i="5"/>
  <c r="AG1556" i="5" s="1"/>
  <c r="AI1558" i="5"/>
  <c r="B1549" i="10" s="1"/>
  <c r="Y1561" i="5"/>
  <c r="AI1563" i="5"/>
  <c r="B1553" i="10" s="1"/>
  <c r="AI1566" i="5"/>
  <c r="B1556" i="10" s="1"/>
  <c r="Y1568" i="5"/>
  <c r="AG1568" i="5" s="1"/>
  <c r="AH1591" i="5"/>
  <c r="A1591" i="5" s="1"/>
  <c r="Y1594" i="5"/>
  <c r="AG1594" i="5" s="1"/>
  <c r="Y1606" i="5"/>
  <c r="AG1606" i="5" s="1"/>
  <c r="Y1617" i="5"/>
  <c r="AG1617" i="5" s="1"/>
  <c r="Y1629" i="5"/>
  <c r="AG1629" i="5" s="1"/>
  <c r="AI1655" i="5"/>
  <c r="B1645" i="10" s="1"/>
  <c r="AI1656" i="5"/>
  <c r="B1646" i="10" s="1"/>
  <c r="AH1656" i="5"/>
  <c r="A1656" i="5" s="1"/>
  <c r="AI1679" i="5"/>
  <c r="AI1680" i="5"/>
  <c r="B1670" i="10" s="1"/>
  <c r="AH1680" i="5"/>
  <c r="A1680" i="5" s="1"/>
  <c r="AI1716" i="5"/>
  <c r="AH1716" i="5"/>
  <c r="A1716" i="5" s="1"/>
  <c r="AF1716" i="5"/>
  <c r="Y1336" i="5"/>
  <c r="AG1336" i="5" s="1"/>
  <c r="Y1341" i="5"/>
  <c r="AG1341" i="5" s="1"/>
  <c r="AF1353" i="5"/>
  <c r="Y1358" i="5"/>
  <c r="AG1358" i="5" s="1"/>
  <c r="Y1378" i="5"/>
  <c r="AG1378" i="5" s="1"/>
  <c r="Y1383" i="5"/>
  <c r="AG1383" i="5" s="1"/>
  <c r="Y1386" i="5"/>
  <c r="AG1386" i="5" s="1"/>
  <c r="AF1386" i="5"/>
  <c r="Y1391" i="5"/>
  <c r="AG1391" i="5" s="1"/>
  <c r="AF1411" i="5"/>
  <c r="Y1418" i="5"/>
  <c r="AG1418" i="5" s="1"/>
  <c r="Y1421" i="5"/>
  <c r="AG1421" i="5" s="1"/>
  <c r="AF1421" i="5"/>
  <c r="Y1428" i="5"/>
  <c r="AG1428" i="5" s="1"/>
  <c r="AF1431" i="5"/>
  <c r="Y1433" i="5"/>
  <c r="AG1433" i="5" s="1"/>
  <c r="AF1442" i="5"/>
  <c r="Y1456" i="5"/>
  <c r="AG1456" i="5" s="1"/>
  <c r="Y1475" i="5"/>
  <c r="AG1475" i="5" s="1"/>
  <c r="Y1490" i="5"/>
  <c r="AG1490" i="5" s="1"/>
  <c r="AF1490" i="5"/>
  <c r="Y1495" i="5"/>
  <c r="AG1495" i="5" s="1"/>
  <c r="AF1509" i="5"/>
  <c r="Y1511" i="5"/>
  <c r="AG1511" i="5" s="1"/>
  <c r="Y1516" i="5"/>
  <c r="AF1519" i="5"/>
  <c r="Y1528" i="5"/>
  <c r="AG1528" i="5" s="1"/>
  <c r="AF1531" i="5"/>
  <c r="Y1534" i="5"/>
  <c r="AG1534" i="5" s="1"/>
  <c r="Y1549" i="5"/>
  <c r="AG1549" i="5" s="1"/>
  <c r="AF1549" i="5"/>
  <c r="Y1559" i="5"/>
  <c r="AG1559" i="5" s="1"/>
  <c r="AF1559" i="5"/>
  <c r="Y1564" i="5"/>
  <c r="AF1579" i="5"/>
  <c r="Y1582" i="5"/>
  <c r="AG1582" i="5" s="1"/>
  <c r="Y1626" i="5"/>
  <c r="AG1626" i="5" s="1"/>
  <c r="Y1653" i="5"/>
  <c r="AG1653" i="5" s="1"/>
  <c r="Y1664" i="5"/>
  <c r="AG1664" i="5" s="1"/>
  <c r="Y1668" i="5"/>
  <c r="AG1668" i="5" s="1"/>
  <c r="Y1698" i="5"/>
  <c r="AG1698" i="5" s="1"/>
  <c r="AI1701" i="5"/>
  <c r="AH1701" i="5"/>
  <c r="A1701" i="5" s="1"/>
  <c r="AF1333" i="5"/>
  <c r="Y1338" i="5"/>
  <c r="AG1338" i="5" s="1"/>
  <c r="AF1343" i="5"/>
  <c r="Y1348" i="5"/>
  <c r="AG1348" i="5" s="1"/>
  <c r="AF1363" i="5"/>
  <c r="AF1381" i="5"/>
  <c r="Y1426" i="5"/>
  <c r="AG1426" i="5" s="1"/>
  <c r="AF1426" i="5"/>
  <c r="Y1431" i="5"/>
  <c r="AG1431" i="5" s="1"/>
  <c r="AF1447" i="5"/>
  <c r="Y1448" i="5"/>
  <c r="AG1448" i="5" s="1"/>
  <c r="AI1451" i="5"/>
  <c r="AF1459" i="5"/>
  <c r="Y1462" i="5"/>
  <c r="AG1462" i="5" s="1"/>
  <c r="AH1469" i="5"/>
  <c r="A1469" i="5" s="1"/>
  <c r="AI1475" i="5"/>
  <c r="AF1493" i="5"/>
  <c r="AF1498" i="5"/>
  <c r="AH1504" i="5"/>
  <c r="A1504" i="5" s="1"/>
  <c r="AI1513" i="5"/>
  <c r="B1503" i="10" s="1"/>
  <c r="Y1519" i="5"/>
  <c r="AG1519" i="5" s="1"/>
  <c r="Y1524" i="5"/>
  <c r="AG1524" i="5" s="1"/>
  <c r="AF1539" i="5"/>
  <c r="AH1541" i="5"/>
  <c r="A1541" i="5" s="1"/>
  <c r="AF1547" i="5"/>
  <c r="AF1554" i="5"/>
  <c r="Y1572" i="5"/>
  <c r="AG1572" i="5" s="1"/>
  <c r="Y1575" i="5"/>
  <c r="AG1575" i="5" s="1"/>
  <c r="AF1575" i="5"/>
  <c r="Y1577" i="5"/>
  <c r="AG1577" i="5" s="1"/>
  <c r="AH1589" i="5"/>
  <c r="A1589" i="5" s="1"/>
  <c r="Y1603" i="5"/>
  <c r="AG1603" i="5" s="1"/>
  <c r="Y1608" i="5"/>
  <c r="AG1608" i="5" s="1"/>
  <c r="Y1671" i="5"/>
  <c r="AG1671" i="5" s="1"/>
  <c r="AH1678" i="5"/>
  <c r="A1678" i="5" s="1"/>
  <c r="AI1678" i="5"/>
  <c r="Y1683" i="5"/>
  <c r="AG1683" i="5" s="1"/>
  <c r="Y1704" i="5"/>
  <c r="AG1704" i="5" s="1"/>
  <c r="Y1709" i="5"/>
  <c r="AG1709" i="5" s="1"/>
  <c r="AI1734" i="5"/>
  <c r="AH1734" i="5"/>
  <c r="A1734" i="5" s="1"/>
  <c r="Y1740" i="5"/>
  <c r="AG1740" i="5" s="1"/>
  <c r="Y1539" i="5"/>
  <c r="AG1539" i="5" s="1"/>
  <c r="Y1544" i="5"/>
  <c r="AG1544" i="5" s="1"/>
  <c r="AH1654" i="5"/>
  <c r="A1654" i="5" s="1"/>
  <c r="AI1654" i="5"/>
  <c r="B1644" i="10" s="1"/>
  <c r="AI1666" i="5"/>
  <c r="AH1666" i="5"/>
  <c r="A1666" i="5" s="1"/>
  <c r="AI1669" i="5"/>
  <c r="AH1669" i="5"/>
  <c r="A1669" i="5" s="1"/>
  <c r="AH1675" i="5"/>
  <c r="A1675" i="5" s="1"/>
  <c r="AI1675" i="5"/>
  <c r="AF1335" i="5"/>
  <c r="Y1340" i="5"/>
  <c r="AG1340" i="5" s="1"/>
  <c r="AF1350" i="5"/>
  <c r="AF1357" i="5"/>
  <c r="AH1360" i="5"/>
  <c r="A1360" i="5" s="1"/>
  <c r="Y1363" i="5"/>
  <c r="AG1363" i="5" s="1"/>
  <c r="AI1363" i="5"/>
  <c r="B1353" i="10" s="1"/>
  <c r="Y1371" i="5"/>
  <c r="AG1371" i="5" s="1"/>
  <c r="AI1374" i="5"/>
  <c r="B1364" i="10" s="1"/>
  <c r="AH1381" i="5"/>
  <c r="A1381" i="5" s="1"/>
  <c r="Y1396" i="5"/>
  <c r="AG1396" i="5" s="1"/>
  <c r="AH1416" i="5"/>
  <c r="A1416" i="5" s="1"/>
  <c r="AF1419" i="5"/>
  <c r="AH1426" i="5"/>
  <c r="A1426" i="5" s="1"/>
  <c r="Y1436" i="5"/>
  <c r="AG1436" i="5" s="1"/>
  <c r="AF1437" i="5"/>
  <c r="AH1440" i="5"/>
  <c r="A1440" i="5" s="1"/>
  <c r="AI1449" i="5"/>
  <c r="B1439" i="10" s="1"/>
  <c r="Y1455" i="5"/>
  <c r="AG1455" i="5" s="1"/>
  <c r="AI1459" i="5"/>
  <c r="AH1462" i="5"/>
  <c r="A1462" i="5" s="1"/>
  <c r="AF1474" i="5"/>
  <c r="Y1488" i="5"/>
  <c r="AG1488" i="5" s="1"/>
  <c r="AH1488" i="5"/>
  <c r="A1488" i="5" s="1"/>
  <c r="AH1493" i="5"/>
  <c r="A1493" i="5" s="1"/>
  <c r="AH1498" i="5"/>
  <c r="A1498" i="5" s="1"/>
  <c r="Y1507" i="5"/>
  <c r="AG1507" i="5" s="1"/>
  <c r="AF1525" i="5"/>
  <c r="AI1529" i="5"/>
  <c r="B1519" i="10" s="1"/>
  <c r="Y1532" i="5"/>
  <c r="AG1532" i="5" s="1"/>
  <c r="Y1535" i="5"/>
  <c r="AG1535" i="5" s="1"/>
  <c r="AI1537" i="5"/>
  <c r="AI1539" i="5"/>
  <c r="B1529" i="10" s="1"/>
  <c r="Y1545" i="5"/>
  <c r="AG1545" i="5" s="1"/>
  <c r="AI1547" i="5"/>
  <c r="AH1554" i="5"/>
  <c r="A1554" i="5" s="1"/>
  <c r="AH1562" i="5"/>
  <c r="A1562" i="5" s="1"/>
  <c r="AI1577" i="5"/>
  <c r="Y1580" i="5"/>
  <c r="AG1580" i="5" s="1"/>
  <c r="Y1583" i="5"/>
  <c r="AG1583" i="5" s="1"/>
  <c r="AH1593" i="5"/>
  <c r="A1593" i="5" s="1"/>
  <c r="AI1593" i="5"/>
  <c r="B1583" i="10" s="1"/>
  <c r="Y1600" i="5"/>
  <c r="AG1600" i="5" s="1"/>
  <c r="AI1610" i="5"/>
  <c r="AH1610" i="5"/>
  <c r="A1610" i="5" s="1"/>
  <c r="AH1618" i="5"/>
  <c r="A1618" i="5" s="1"/>
  <c r="AH1619" i="5"/>
  <c r="A1619" i="5" s="1"/>
  <c r="AI1619" i="5"/>
  <c r="AG1622" i="5"/>
  <c r="Y1643" i="5"/>
  <c r="AG1643" i="5" s="1"/>
  <c r="AH1696" i="5"/>
  <c r="A1696" i="5" s="1"/>
  <c r="AI1696" i="5"/>
  <c r="Y1480" i="5"/>
  <c r="AG1480" i="5" s="1"/>
  <c r="AH1555" i="5"/>
  <c r="A1555" i="5" s="1"/>
  <c r="AI1555" i="5"/>
  <c r="AI1605" i="5"/>
  <c r="AH1605" i="5"/>
  <c r="A1605" i="5" s="1"/>
  <c r="AI1616" i="5"/>
  <c r="B1606" i="10" s="1"/>
  <c r="AH1616" i="5"/>
  <c r="A1616" i="5" s="1"/>
  <c r="AI1661" i="5"/>
  <c r="AH1661" i="5"/>
  <c r="A1661" i="5" s="1"/>
  <c r="AG1666" i="5"/>
  <c r="AI1718" i="5"/>
  <c r="AH1718" i="5"/>
  <c r="A1718" i="5" s="1"/>
  <c r="Y1332" i="5"/>
  <c r="AG1332" i="5" s="1"/>
  <c r="Y1337" i="5"/>
  <c r="AG1337" i="5" s="1"/>
  <c r="AF1349" i="5"/>
  <c r="Y1354" i="5"/>
  <c r="AG1354" i="5" s="1"/>
  <c r="Y1367" i="5"/>
  <c r="AG1367" i="5" s="1"/>
  <c r="Y1372" i="5"/>
  <c r="AG1372" i="5" s="1"/>
  <c r="AF1375" i="5"/>
  <c r="AH1376" i="5"/>
  <c r="A1376" i="5" s="1"/>
  <c r="Y1384" i="5"/>
  <c r="AG1384" i="5" s="1"/>
  <c r="Y1387" i="5"/>
  <c r="AG1387" i="5" s="1"/>
  <c r="Y1392" i="5"/>
  <c r="AG1392" i="5" s="1"/>
  <c r="AF1398" i="5"/>
  <c r="AF1402" i="5"/>
  <c r="Y1404" i="5"/>
  <c r="AG1404" i="5" s="1"/>
  <c r="AF1415" i="5"/>
  <c r="Y1416" i="5"/>
  <c r="AG1416" i="5" s="1"/>
  <c r="AF1427" i="5"/>
  <c r="Y1430" i="5"/>
  <c r="AG1430" i="5" s="1"/>
  <c r="Y1443" i="5"/>
  <c r="AG1443" i="5" s="1"/>
  <c r="Y1458" i="5"/>
  <c r="AG1458" i="5" s="1"/>
  <c r="AF1458" i="5"/>
  <c r="Y1463" i="5"/>
  <c r="AG1463" i="5" s="1"/>
  <c r="AF1477" i="5"/>
  <c r="Y1479" i="5"/>
  <c r="AG1479" i="5" s="1"/>
  <c r="Y1484" i="5"/>
  <c r="AG1484" i="5" s="1"/>
  <c r="AF1487" i="5"/>
  <c r="Y1496" i="5"/>
  <c r="AG1496" i="5" s="1"/>
  <c r="AH1496" i="5"/>
  <c r="A1496" i="5" s="1"/>
  <c r="AF1499" i="5"/>
  <c r="AH1512" i="5"/>
  <c r="A1512" i="5" s="1"/>
  <c r="AF1515" i="5"/>
  <c r="AH1517" i="5"/>
  <c r="A1517" i="5" s="1"/>
  <c r="AH1525" i="5"/>
  <c r="A1525" i="5" s="1"/>
  <c r="Y1530" i="5"/>
  <c r="AG1530" i="5" s="1"/>
  <c r="Y1533" i="5"/>
  <c r="AG1533" i="5" s="1"/>
  <c r="AF1533" i="5"/>
  <c r="AF1538" i="5"/>
  <c r="Y1543" i="5"/>
  <c r="AG1543" i="5" s="1"/>
  <c r="AF1546" i="5"/>
  <c r="AH1552" i="5"/>
  <c r="A1552" i="5" s="1"/>
  <c r="AF1555" i="5"/>
  <c r="AH1573" i="5"/>
  <c r="A1573" i="5" s="1"/>
  <c r="AI1585" i="5"/>
  <c r="Y1588" i="5"/>
  <c r="Y1591" i="5"/>
  <c r="AG1591" i="5" s="1"/>
  <c r="AF1591" i="5"/>
  <c r="AI1602" i="5"/>
  <c r="AH1602" i="5"/>
  <c r="A1602" i="5" s="1"/>
  <c r="Y1605" i="5"/>
  <c r="AG1605" i="5" s="1"/>
  <c r="AF1605" i="5"/>
  <c r="AI1622" i="5"/>
  <c r="B1612" i="10" s="1"/>
  <c r="Y1625" i="5"/>
  <c r="Y1628" i="5"/>
  <c r="AG1628" i="5" s="1"/>
  <c r="Y1655" i="5"/>
  <c r="AG1655" i="5" s="1"/>
  <c r="Y1672" i="5"/>
  <c r="AG1672" i="5" s="1"/>
  <c r="AI1688" i="5"/>
  <c r="AH1688" i="5"/>
  <c r="A1688" i="5" s="1"/>
  <c r="AG1696" i="5"/>
  <c r="AH1869" i="5"/>
  <c r="A1869" i="5" s="1"/>
  <c r="AI1869" i="5"/>
  <c r="AI1919" i="5"/>
  <c r="AH1919" i="5"/>
  <c r="A1919" i="5" s="1"/>
  <c r="Y1932" i="5"/>
  <c r="AG1932" i="5" s="1"/>
  <c r="AI1938" i="5"/>
  <c r="B1928" i="10" s="1"/>
  <c r="AH1938" i="5"/>
  <c r="A1938" i="5" s="1"/>
  <c r="AI1946" i="5"/>
  <c r="AH1946" i="5"/>
  <c r="A1946" i="5" s="1"/>
  <c r="AI1972" i="5"/>
  <c r="AH1972" i="5"/>
  <c r="A1972" i="5" s="1"/>
  <c r="AH1977" i="5"/>
  <c r="A1977" i="5" s="1"/>
  <c r="AF1977" i="5"/>
  <c r="AF1563" i="5"/>
  <c r="AF1573" i="5"/>
  <c r="Y1579" i="5"/>
  <c r="AG1579" i="5" s="1"/>
  <c r="AF1589" i="5"/>
  <c r="Y1596" i="5"/>
  <c r="AG1596" i="5" s="1"/>
  <c r="Y1601" i="5"/>
  <c r="AG1601" i="5" s="1"/>
  <c r="Y1604" i="5"/>
  <c r="AG1604" i="5" s="1"/>
  <c r="Y1609" i="5"/>
  <c r="AG1609" i="5" s="1"/>
  <c r="Y1612" i="5"/>
  <c r="AG1612" i="5" s="1"/>
  <c r="Y1616" i="5"/>
  <c r="AG1616" i="5" s="1"/>
  <c r="AF1635" i="5"/>
  <c r="AF1643" i="5"/>
  <c r="Y1646" i="5"/>
  <c r="AG1646" i="5" s="1"/>
  <c r="Y1658" i="5"/>
  <c r="AG1658" i="5" s="1"/>
  <c r="AF1661" i="5"/>
  <c r="AF1666" i="5"/>
  <c r="Y1673" i="5"/>
  <c r="Y1675" i="5"/>
  <c r="AG1675" i="5" s="1"/>
  <c r="Y1680" i="5"/>
  <c r="AG1680" i="5" s="1"/>
  <c r="AH1693" i="5"/>
  <c r="A1693" i="5" s="1"/>
  <c r="AF1696" i="5"/>
  <c r="Y1700" i="5"/>
  <c r="AG1700" i="5" s="1"/>
  <c r="Y1702" i="5"/>
  <c r="AG1702" i="5" s="1"/>
  <c r="AI1702" i="5"/>
  <c r="Y1707" i="5"/>
  <c r="AG1707" i="5" s="1"/>
  <c r="Y1711" i="5"/>
  <c r="AG1711" i="5" s="1"/>
  <c r="Y1718" i="5"/>
  <c r="AG1718" i="5" s="1"/>
  <c r="AF1718" i="5"/>
  <c r="AH1722" i="5"/>
  <c r="A1722" i="5" s="1"/>
  <c r="Y1731" i="5"/>
  <c r="AG1731" i="5" s="1"/>
  <c r="AF1734" i="5"/>
  <c r="Y1736" i="5"/>
  <c r="AG1736" i="5" s="1"/>
  <c r="AI1736" i="5"/>
  <c r="AH1740" i="5"/>
  <c r="A1740" i="5" s="1"/>
  <c r="Y1755" i="5"/>
  <c r="AG1755" i="5" s="1"/>
  <c r="Y1763" i="5"/>
  <c r="AG1763" i="5" s="1"/>
  <c r="AH1763" i="5"/>
  <c r="A1763" i="5" s="1"/>
  <c r="Y1773" i="5"/>
  <c r="AG1773" i="5" s="1"/>
  <c r="Y1776" i="5"/>
  <c r="AG1776" i="5" s="1"/>
  <c r="AI1778" i="5"/>
  <c r="Y1790" i="5"/>
  <c r="AG1790" i="5" s="1"/>
  <c r="AF1801" i="5"/>
  <c r="AF1804" i="5"/>
  <c r="Y1812" i="5"/>
  <c r="AG1812" i="5" s="1"/>
  <c r="AH1815" i="5"/>
  <c r="A1815" i="5" s="1"/>
  <c r="AI1815" i="5"/>
  <c r="AH1829" i="5"/>
  <c r="A1829" i="5" s="1"/>
  <c r="AH1830" i="5"/>
  <c r="A1830" i="5" s="1"/>
  <c r="AI1830" i="5"/>
  <c r="Y1837" i="5"/>
  <c r="AG1837" i="5" s="1"/>
  <c r="AF1861" i="5"/>
  <c r="Y1864" i="5"/>
  <c r="AG1864" i="5" s="1"/>
  <c r="AI1866" i="5"/>
  <c r="AH1889" i="5"/>
  <c r="A1889" i="5" s="1"/>
  <c r="AH1890" i="5"/>
  <c r="A1890" i="5" s="1"/>
  <c r="AI1890" i="5"/>
  <c r="Y1900" i="5"/>
  <c r="AG1900" i="5" s="1"/>
  <c r="Y1916" i="5"/>
  <c r="AG1916" i="5" s="1"/>
  <c r="AI1921" i="5"/>
  <c r="B1911" i="10" s="1"/>
  <c r="Y1943" i="5"/>
  <c r="AG1943" i="5" s="1"/>
  <c r="Y1724" i="5"/>
  <c r="AG1724" i="5" s="1"/>
  <c r="Y1749" i="5"/>
  <c r="AG1749" i="5" s="1"/>
  <c r="Y1766" i="5"/>
  <c r="AG1766" i="5" s="1"/>
  <c r="B1775" i="10"/>
  <c r="AG1804" i="5"/>
  <c r="AH1822" i="5"/>
  <c r="A1822" i="5" s="1"/>
  <c r="AI1822" i="5"/>
  <c r="B1815" i="10"/>
  <c r="Y1858" i="5"/>
  <c r="AG1858" i="5" s="1"/>
  <c r="Y1883" i="5"/>
  <c r="AG1883" i="5" s="1"/>
  <c r="Y1892" i="5"/>
  <c r="AG1892" i="5" s="1"/>
  <c r="AI1914" i="5"/>
  <c r="AH1914" i="5"/>
  <c r="A1914" i="5" s="1"/>
  <c r="Y1919" i="5"/>
  <c r="AG1919" i="5" s="1"/>
  <c r="AI1967" i="5"/>
  <c r="AH1967" i="5"/>
  <c r="A1967" i="5" s="1"/>
  <c r="Y1669" i="5"/>
  <c r="AG1669" i="5" s="1"/>
  <c r="AF1669" i="5"/>
  <c r="AF1674" i="5"/>
  <c r="AF1679" i="5"/>
  <c r="Y1684" i="5"/>
  <c r="AG1684" i="5" s="1"/>
  <c r="Y1688" i="5"/>
  <c r="AG1688" i="5" s="1"/>
  <c r="AF1701" i="5"/>
  <c r="Y1714" i="5"/>
  <c r="AG1714" i="5" s="1"/>
  <c r="Y1716" i="5"/>
  <c r="AG1716" i="5" s="1"/>
  <c r="AF1746" i="5"/>
  <c r="Y1750" i="5"/>
  <c r="AG1750" i="5" s="1"/>
  <c r="Y1759" i="5"/>
  <c r="AG1759" i="5" s="1"/>
  <c r="Y1764" i="5"/>
  <c r="AG1764" i="5" s="1"/>
  <c r="Y1771" i="5"/>
  <c r="AG1771" i="5" s="1"/>
  <c r="Y1774" i="5"/>
  <c r="AG1774" i="5" s="1"/>
  <c r="AF1785" i="5"/>
  <c r="AF1788" i="5"/>
  <c r="AH1801" i="5"/>
  <c r="A1801" i="5" s="1"/>
  <c r="AH1804" i="5"/>
  <c r="A1804" i="5" s="1"/>
  <c r="AH1807" i="5"/>
  <c r="A1807" i="5" s="1"/>
  <c r="Y1819" i="5"/>
  <c r="AG1819" i="5" s="1"/>
  <c r="Y1822" i="5"/>
  <c r="AG1822" i="5" s="1"/>
  <c r="AF1825" i="5"/>
  <c r="AF1828" i="5"/>
  <c r="Y1830" i="5"/>
  <c r="AG1830" i="5" s="1"/>
  <c r="AI1835" i="5"/>
  <c r="Y1843" i="5"/>
  <c r="AG1843" i="5" s="1"/>
  <c r="AH1845" i="5"/>
  <c r="A1845" i="5" s="1"/>
  <c r="AI1858" i="5"/>
  <c r="AH1859" i="5"/>
  <c r="A1859" i="5" s="1"/>
  <c r="AI1859" i="5"/>
  <c r="AH1861" i="5"/>
  <c r="A1861" i="5" s="1"/>
  <c r="AH1864" i="5"/>
  <c r="A1864" i="5" s="1"/>
  <c r="AH1953" i="5"/>
  <c r="A1953" i="5" s="1"/>
  <c r="AI1953" i="5"/>
  <c r="B1943" i="10" s="1"/>
  <c r="AG1972" i="5"/>
  <c r="AF1972" i="5"/>
  <c r="AF1578" i="5"/>
  <c r="AF1583" i="5"/>
  <c r="AF1587" i="5"/>
  <c r="Y1590" i="5"/>
  <c r="AG1590" i="5" s="1"/>
  <c r="Y1602" i="5"/>
  <c r="AG1602" i="5" s="1"/>
  <c r="Y1610" i="5"/>
  <c r="AG1610" i="5" s="1"/>
  <c r="Y1613" i="5"/>
  <c r="AG1613" i="5" s="1"/>
  <c r="AF1613" i="5"/>
  <c r="AF1618" i="5"/>
  <c r="AF1623" i="5"/>
  <c r="Y1633" i="5"/>
  <c r="AG1633" i="5" s="1"/>
  <c r="Y1636" i="5"/>
  <c r="AG1636" i="5" s="1"/>
  <c r="Y1641" i="5"/>
  <c r="Y1644" i="5"/>
  <c r="AG1644" i="5" s="1"/>
  <c r="Y1649" i="5"/>
  <c r="AG1649" i="5" s="1"/>
  <c r="Y1651" i="5"/>
  <c r="AG1651" i="5" s="1"/>
  <c r="AF1659" i="5"/>
  <c r="Y1662" i="5"/>
  <c r="AG1662" i="5" s="1"/>
  <c r="Y1674" i="5"/>
  <c r="AG1674" i="5" s="1"/>
  <c r="AF1677" i="5"/>
  <c r="AF1682" i="5"/>
  <c r="Y1689" i="5"/>
  <c r="Y1691" i="5"/>
  <c r="AG1691" i="5" s="1"/>
  <c r="AF1697" i="5"/>
  <c r="Y1701" i="5"/>
  <c r="AG1701" i="5" s="1"/>
  <c r="Y1725" i="5"/>
  <c r="Y1730" i="5"/>
  <c r="AG1730" i="5" s="1"/>
  <c r="AF1741" i="5"/>
  <c r="Y1756" i="5"/>
  <c r="AG1756" i="5" s="1"/>
  <c r="Y1761" i="5"/>
  <c r="AG1761" i="5" s="1"/>
  <c r="Y1762" i="5"/>
  <c r="AG1762" i="5" s="1"/>
  <c r="AF1769" i="5"/>
  <c r="Y1777" i="5"/>
  <c r="AG1777" i="5" s="1"/>
  <c r="AF1777" i="5"/>
  <c r="AF1780" i="5"/>
  <c r="AF1808" i="5"/>
  <c r="Y1813" i="5"/>
  <c r="AG1813" i="5" s="1"/>
  <c r="Y1831" i="5"/>
  <c r="AG1831" i="5" s="1"/>
  <c r="AF1836" i="5"/>
  <c r="AF1849" i="5"/>
  <c r="Y1859" i="5"/>
  <c r="AG1859" i="5" s="1"/>
  <c r="AF1873" i="5"/>
  <c r="Y1891" i="5"/>
  <c r="AG1891" i="5" s="1"/>
  <c r="Y1907" i="5"/>
  <c r="AG1907" i="5" s="1"/>
  <c r="AF1907" i="5"/>
  <c r="Y1909" i="5"/>
  <c r="AG1909" i="5" s="1"/>
  <c r="AH1912" i="5"/>
  <c r="A1912" i="5" s="1"/>
  <c r="AF1912" i="5"/>
  <c r="AH1922" i="5"/>
  <c r="A1922" i="5" s="1"/>
  <c r="AI1923" i="5"/>
  <c r="B1913" i="10" s="1"/>
  <c r="AH1923" i="5"/>
  <c r="A1923" i="5" s="1"/>
  <c r="AF1931" i="5"/>
  <c r="Y1942" i="5"/>
  <c r="AG1942" i="5" s="1"/>
  <c r="AG1953" i="5"/>
  <c r="AH1985" i="5"/>
  <c r="A1985" i="5" s="1"/>
  <c r="AI1985" i="5"/>
  <c r="B1975" i="10" s="1"/>
  <c r="Y1557" i="5"/>
  <c r="AG1557" i="5" s="1"/>
  <c r="AF1557" i="5"/>
  <c r="AF1562" i="5"/>
  <c r="AF1567" i="5"/>
  <c r="Y1569" i="5"/>
  <c r="AG1569" i="5" s="1"/>
  <c r="Y1571" i="5"/>
  <c r="AG1571" i="5" s="1"/>
  <c r="AF1581" i="5"/>
  <c r="Y1618" i="5"/>
  <c r="AG1618" i="5" s="1"/>
  <c r="AF1621" i="5"/>
  <c r="AF1626" i="5"/>
  <c r="AF1631" i="5"/>
  <c r="AF1639" i="5"/>
  <c r="AF1647" i="5"/>
  <c r="Y1652" i="5"/>
  <c r="AG1652" i="5" s="1"/>
  <c r="Y1656" i="5"/>
  <c r="AG1656" i="5" s="1"/>
  <c r="AF1667" i="5"/>
  <c r="Y1682" i="5"/>
  <c r="AG1682" i="5" s="1"/>
  <c r="AF1687" i="5"/>
  <c r="Y1692" i="5"/>
  <c r="AG1692" i="5" s="1"/>
  <c r="Y1710" i="5"/>
  <c r="AG1710" i="5" s="1"/>
  <c r="AF1715" i="5"/>
  <c r="Y1728" i="5"/>
  <c r="AG1728" i="5" s="1"/>
  <c r="AF1728" i="5"/>
  <c r="AF1733" i="5"/>
  <c r="Y1735" i="5"/>
  <c r="AF1747" i="5"/>
  <c r="AF1751" i="5"/>
  <c r="AF1754" i="5"/>
  <c r="AI1759" i="5"/>
  <c r="Y1765" i="5"/>
  <c r="AG1765" i="5" s="1"/>
  <c r="AF1765" i="5"/>
  <c r="AF1772" i="5"/>
  <c r="AH1785" i="5"/>
  <c r="A1785" i="5" s="1"/>
  <c r="AH1788" i="5"/>
  <c r="A1788" i="5" s="1"/>
  <c r="AH1791" i="5"/>
  <c r="A1791" i="5" s="1"/>
  <c r="AF1800" i="5"/>
  <c r="Y1805" i="5"/>
  <c r="Y1808" i="5"/>
  <c r="AG1808" i="5" s="1"/>
  <c r="Y1810" i="5"/>
  <c r="AG1810" i="5" s="1"/>
  <c r="AI1810" i="5"/>
  <c r="AF1820" i="5"/>
  <c r="AH1825" i="5"/>
  <c r="A1825" i="5" s="1"/>
  <c r="AH1828" i="5"/>
  <c r="A1828" i="5" s="1"/>
  <c r="Y1834" i="5"/>
  <c r="AG1834" i="5" s="1"/>
  <c r="Y1841" i="5"/>
  <c r="AG1841" i="5" s="1"/>
  <c r="Y1846" i="5"/>
  <c r="AG1846" i="5" s="1"/>
  <c r="AF1852" i="5"/>
  <c r="AF1854" i="5"/>
  <c r="Y1862" i="5"/>
  <c r="AG1862" i="5" s="1"/>
  <c r="Y1865" i="5"/>
  <c r="AG1865" i="5" s="1"/>
  <c r="AF1868" i="5"/>
  <c r="Y1876" i="5"/>
  <c r="AG1876" i="5" s="1"/>
  <c r="AI1878" i="5"/>
  <c r="AH1896" i="5"/>
  <c r="A1896" i="5" s="1"/>
  <c r="Y1936" i="5"/>
  <c r="AG1936" i="5" s="1"/>
  <c r="AH1944" i="5"/>
  <c r="A1944" i="5" s="1"/>
  <c r="AG1985" i="5"/>
  <c r="Y1699" i="5"/>
  <c r="AG1699" i="5" s="1"/>
  <c r="Y1715" i="5"/>
  <c r="AG1715" i="5" s="1"/>
  <c r="Y1717" i="5"/>
  <c r="AG1717" i="5" s="1"/>
  <c r="B1713" i="10"/>
  <c r="AH1723" i="5"/>
  <c r="A1723" i="5" s="1"/>
  <c r="AH1741" i="5"/>
  <c r="A1741" i="5" s="1"/>
  <c r="Y1747" i="5"/>
  <c r="AG1747" i="5" s="1"/>
  <c r="Y1754" i="5"/>
  <c r="AG1754" i="5" s="1"/>
  <c r="Y1757" i="5"/>
  <c r="AI1762" i="5"/>
  <c r="AH1767" i="5"/>
  <c r="A1767" i="5" s="1"/>
  <c r="AH1769" i="5"/>
  <c r="A1769" i="5" s="1"/>
  <c r="AH1777" i="5"/>
  <c r="A1777" i="5" s="1"/>
  <c r="AH1780" i="5"/>
  <c r="A1780" i="5" s="1"/>
  <c r="Y1797" i="5"/>
  <c r="Y1800" i="5"/>
  <c r="AG1800" i="5" s="1"/>
  <c r="Y1802" i="5"/>
  <c r="AG1802" i="5" s="1"/>
  <c r="AI1802" i="5"/>
  <c r="AH1808" i="5"/>
  <c r="A1808" i="5" s="1"/>
  <c r="AH1813" i="5"/>
  <c r="A1813" i="5" s="1"/>
  <c r="AI1817" i="5"/>
  <c r="AH1817" i="5"/>
  <c r="A1817" i="5" s="1"/>
  <c r="AH1836" i="5"/>
  <c r="A1836" i="5" s="1"/>
  <c r="AI1846" i="5"/>
  <c r="B1836" i="10" s="1"/>
  <c r="AH1847" i="5"/>
  <c r="A1847" i="5" s="1"/>
  <c r="AI1847" i="5"/>
  <c r="AH1849" i="5"/>
  <c r="A1849" i="5" s="1"/>
  <c r="Y1852" i="5"/>
  <c r="AG1852" i="5" s="1"/>
  <c r="AI1862" i="5"/>
  <c r="AH1865" i="5"/>
  <c r="A1865" i="5" s="1"/>
  <c r="AH1873" i="5"/>
  <c r="A1873" i="5" s="1"/>
  <c r="AH1874" i="5"/>
  <c r="A1874" i="5" s="1"/>
  <c r="AI1874" i="5"/>
  <c r="Y1894" i="5"/>
  <c r="AH1899" i="5"/>
  <c r="A1899" i="5" s="1"/>
  <c r="AH1907" i="5"/>
  <c r="A1907" i="5" s="1"/>
  <c r="AH1931" i="5"/>
  <c r="A1931" i="5" s="1"/>
  <c r="AI1932" i="5"/>
  <c r="AH1932" i="5"/>
  <c r="A1932" i="5" s="1"/>
  <c r="AH1940" i="5"/>
  <c r="A1940" i="5" s="1"/>
  <c r="AF1940" i="5"/>
  <c r="Y1948" i="5"/>
  <c r="AG1948" i="5" s="1"/>
  <c r="AH1959" i="5"/>
  <c r="A1959" i="5" s="1"/>
  <c r="Y1974" i="5"/>
  <c r="AG1974" i="5" s="1"/>
  <c r="Y1634" i="5"/>
  <c r="AG1634" i="5" s="1"/>
  <c r="Y1642" i="5"/>
  <c r="AG1642" i="5" s="1"/>
  <c r="Y1650" i="5"/>
  <c r="AG1650" i="5" s="1"/>
  <c r="AF1655" i="5"/>
  <c r="Y1660" i="5"/>
  <c r="AG1660" i="5" s="1"/>
  <c r="Y1665" i="5"/>
  <c r="AG1665" i="5" s="1"/>
  <c r="Y1667" i="5"/>
  <c r="AG1667" i="5" s="1"/>
  <c r="AF1675" i="5"/>
  <c r="Y1678" i="5"/>
  <c r="AG1678" i="5" s="1"/>
  <c r="Y1690" i="5"/>
  <c r="AG1690" i="5" s="1"/>
  <c r="AF1693" i="5"/>
  <c r="Y1695" i="5"/>
  <c r="AG1695" i="5" s="1"/>
  <c r="AF1702" i="5"/>
  <c r="Y1722" i="5"/>
  <c r="AG1722" i="5" s="1"/>
  <c r="AF1722" i="5"/>
  <c r="Y1726" i="5"/>
  <c r="AG1726" i="5" s="1"/>
  <c r="AF1736" i="5"/>
  <c r="Y1738" i="5"/>
  <c r="AG1738" i="5" s="1"/>
  <c r="Y1744" i="5"/>
  <c r="AG1744" i="5" s="1"/>
  <c r="Y1751" i="5"/>
  <c r="AG1751" i="5" s="1"/>
  <c r="AF1770" i="5"/>
  <c r="Y1778" i="5"/>
  <c r="AG1778" i="5" s="1"/>
  <c r="AF1784" i="5"/>
  <c r="Y1789" i="5"/>
  <c r="AG1789" i="5" s="1"/>
  <c r="Y1792" i="5"/>
  <c r="AG1792" i="5" s="1"/>
  <c r="Y1794" i="5"/>
  <c r="AG1794" i="5" s="1"/>
  <c r="Y1806" i="5"/>
  <c r="AG1806" i="5" s="1"/>
  <c r="Y1817" i="5"/>
  <c r="AG1817" i="5" s="1"/>
  <c r="AF1817" i="5"/>
  <c r="AI1837" i="5"/>
  <c r="B1827" i="10" s="1"/>
  <c r="AH1837" i="5"/>
  <c r="A1837" i="5" s="1"/>
  <c r="AH1841" i="5"/>
  <c r="A1841" i="5" s="1"/>
  <c r="Y1847" i="5"/>
  <c r="AG1847" i="5" s="1"/>
  <c r="Y1857" i="5"/>
  <c r="AG1857" i="5" s="1"/>
  <c r="Y1860" i="5"/>
  <c r="AG1860" i="5" s="1"/>
  <c r="Y1868" i="5"/>
  <c r="AG1868" i="5" s="1"/>
  <c r="Y1874" i="5"/>
  <c r="AG1874" i="5" s="1"/>
  <c r="Y1884" i="5"/>
  <c r="AG1884" i="5" s="1"/>
  <c r="Y1889" i="5"/>
  <c r="AG1889" i="5" s="1"/>
  <c r="AI1895" i="5"/>
  <c r="AH1895" i="5"/>
  <c r="A1895" i="5" s="1"/>
  <c r="AI1903" i="5"/>
  <c r="AH1903" i="5"/>
  <c r="A1903" i="5" s="1"/>
  <c r="AH1929" i="5"/>
  <c r="A1929" i="5" s="1"/>
  <c r="AF1929" i="5"/>
  <c r="AF1869" i="5"/>
  <c r="AF1874" i="5"/>
  <c r="AF1876" i="5"/>
  <c r="Y1885" i="5"/>
  <c r="AG1885" i="5" s="1"/>
  <c r="Y1890" i="5"/>
  <c r="AG1890" i="5" s="1"/>
  <c r="AF1890" i="5"/>
  <c r="Y1895" i="5"/>
  <c r="AG1895" i="5" s="1"/>
  <c r="Y1897" i="5"/>
  <c r="AG1897" i="5" s="1"/>
  <c r="Y1902" i="5"/>
  <c r="Y1911" i="5"/>
  <c r="AG1911" i="5" s="1"/>
  <c r="AF1916" i="5"/>
  <c r="Y1920" i="5"/>
  <c r="AG1920" i="5" s="1"/>
  <c r="AF1946" i="5"/>
  <c r="AF1951" i="5"/>
  <c r="AI1952" i="5"/>
  <c r="B1942" i="10" s="1"/>
  <c r="Y1955" i="5"/>
  <c r="AG1955" i="5" s="1"/>
  <c r="AI1956" i="5"/>
  <c r="Y1959" i="5"/>
  <c r="AG1959" i="5" s="1"/>
  <c r="Y1960" i="5"/>
  <c r="AG1960" i="5" s="1"/>
  <c r="Y1961" i="5"/>
  <c r="AG1961" i="5" s="1"/>
  <c r="AF1964" i="5"/>
  <c r="Y1970" i="5"/>
  <c r="AF1979" i="5"/>
  <c r="Y2003" i="5"/>
  <c r="AG2003" i="5" s="1"/>
  <c r="AF2003" i="5"/>
  <c r="Y2036" i="5"/>
  <c r="AG2036" i="5" s="1"/>
  <c r="Y2041" i="5"/>
  <c r="AG2041" i="5" s="1"/>
  <c r="AF2041" i="5"/>
  <c r="AI2055" i="5"/>
  <c r="AH2055" i="5"/>
  <c r="A2055" i="5" s="1"/>
  <c r="Y2056" i="5"/>
  <c r="AG2056" i="5" s="1"/>
  <c r="Y2057" i="5"/>
  <c r="AG2057" i="5" s="1"/>
  <c r="AF2057" i="5"/>
  <c r="AI2064" i="5"/>
  <c r="AH2065" i="5"/>
  <c r="A2065" i="5" s="1"/>
  <c r="AI2065" i="5"/>
  <c r="Y2084" i="5"/>
  <c r="AG2084" i="5" s="1"/>
  <c r="AF2087" i="5"/>
  <c r="AF2099" i="5"/>
  <c r="AI2099" i="5"/>
  <c r="AH2099" i="5"/>
  <c r="A2099" i="5" s="1"/>
  <c r="AF2110" i="5"/>
  <c r="Y2113" i="5"/>
  <c r="AG2113" i="5" s="1"/>
  <c r="AF2135" i="5"/>
  <c r="AI2135" i="5"/>
  <c r="AH2135" i="5"/>
  <c r="A2135" i="5" s="1"/>
  <c r="Y2156" i="5"/>
  <c r="AG2156" i="5" s="1"/>
  <c r="AF2159" i="5"/>
  <c r="AI2159" i="5"/>
  <c r="AH2159" i="5"/>
  <c r="A2159" i="5" s="1"/>
  <c r="Y2180" i="5"/>
  <c r="AG2180" i="5" s="1"/>
  <c r="AF2180" i="5"/>
  <c r="AH1999" i="5"/>
  <c r="A1999" i="5" s="1"/>
  <c r="AH2010" i="5"/>
  <c r="A2010" i="5" s="1"/>
  <c r="Y2065" i="5"/>
  <c r="AG2065" i="5" s="1"/>
  <c r="AI2081" i="5"/>
  <c r="B2071" i="10" s="1"/>
  <c r="AI2150" i="5"/>
  <c r="AH2150" i="5"/>
  <c r="A2150" i="5" s="1"/>
  <c r="AI2164" i="5"/>
  <c r="B2154" i="10" s="1"/>
  <c r="AH2164" i="5"/>
  <c r="A2164" i="5" s="1"/>
  <c r="AH2213" i="5"/>
  <c r="A2213" i="5" s="1"/>
  <c r="AF2213" i="5"/>
  <c r="AF1813" i="5"/>
  <c r="Y1825" i="5"/>
  <c r="AG1825" i="5" s="1"/>
  <c r="Y1828" i="5"/>
  <c r="AG1828" i="5" s="1"/>
  <c r="Y1840" i="5"/>
  <c r="AG1840" i="5" s="1"/>
  <c r="Y1842" i="5"/>
  <c r="AG1842" i="5" s="1"/>
  <c r="AF1845" i="5"/>
  <c r="AF1857" i="5"/>
  <c r="AF1862" i="5"/>
  <c r="AF1865" i="5"/>
  <c r="Y1879" i="5"/>
  <c r="AG1879" i="5" s="1"/>
  <c r="Y1881" i="5"/>
  <c r="AG1881" i="5" s="1"/>
  <c r="Y1886" i="5"/>
  <c r="AG1886" i="5" s="1"/>
  <c r="Y1903" i="5"/>
  <c r="AG1903" i="5" s="1"/>
  <c r="AF1914" i="5"/>
  <c r="AF1919" i="5"/>
  <c r="Y1923" i="5"/>
  <c r="AG1923" i="5" s="1"/>
  <c r="Y1927" i="5"/>
  <c r="AG1927" i="5" s="1"/>
  <c r="Y1928" i="5"/>
  <c r="AG1928" i="5" s="1"/>
  <c r="Y1929" i="5"/>
  <c r="AG1929" i="5" s="1"/>
  <c r="AF1932" i="5"/>
  <c r="Y1938" i="5"/>
  <c r="Y1944" i="5"/>
  <c r="AG1944" i="5" s="1"/>
  <c r="AH1955" i="5"/>
  <c r="A1955" i="5" s="1"/>
  <c r="AF1967" i="5"/>
  <c r="AH1970" i="5"/>
  <c r="A1970" i="5" s="1"/>
  <c r="AI1979" i="5"/>
  <c r="B1969" i="10" s="1"/>
  <c r="AF1995" i="5"/>
  <c r="AH2003" i="5"/>
  <c r="A2003" i="5" s="1"/>
  <c r="Y2006" i="5"/>
  <c r="AG2006" i="5" s="1"/>
  <c r="AF2006" i="5"/>
  <c r="Y2008" i="5"/>
  <c r="AG2008" i="5" s="1"/>
  <c r="AF2011" i="5"/>
  <c r="AI2014" i="5"/>
  <c r="AF2014" i="5"/>
  <c r="AF2024" i="5"/>
  <c r="Y2055" i="5"/>
  <c r="AG2055" i="5" s="1"/>
  <c r="AF2089" i="5"/>
  <c r="Y2091" i="5"/>
  <c r="AG2091" i="5" s="1"/>
  <c r="AF2095" i="5"/>
  <c r="AI2095" i="5"/>
  <c r="AF2108" i="5"/>
  <c r="AI2113" i="5"/>
  <c r="B2103" i="10" s="1"/>
  <c r="AF2144" i="5"/>
  <c r="AF2167" i="5"/>
  <c r="AH2167" i="5"/>
  <c r="A2167" i="5" s="1"/>
  <c r="AF2199" i="5"/>
  <c r="AI2199" i="5"/>
  <c r="AH2199" i="5"/>
  <c r="A2199" i="5" s="1"/>
  <c r="AG2201" i="5"/>
  <c r="AF2201" i="5"/>
  <c r="AI2236" i="5"/>
  <c r="AH2236" i="5"/>
  <c r="A2236" i="5" s="1"/>
  <c r="AH2301" i="5"/>
  <c r="A2301" i="5" s="1"/>
  <c r="AF2301" i="5"/>
  <c r="Y1971" i="5"/>
  <c r="AG1971" i="5" s="1"/>
  <c r="Y1975" i="5"/>
  <c r="AG1975" i="5" s="1"/>
  <c r="Y1984" i="5"/>
  <c r="AG1984" i="5" s="1"/>
  <c r="AH1992" i="5"/>
  <c r="A1992" i="5" s="1"/>
  <c r="AH2008" i="5"/>
  <c r="A2008" i="5" s="1"/>
  <c r="AI2022" i="5"/>
  <c r="AH2022" i="5"/>
  <c r="A2022" i="5" s="1"/>
  <c r="AI2035" i="5"/>
  <c r="AH2035" i="5"/>
  <c r="A2035" i="5" s="1"/>
  <c r="AI2051" i="5"/>
  <c r="AH2051" i="5"/>
  <c r="A2051" i="5" s="1"/>
  <c r="Y2066" i="5"/>
  <c r="AG2066" i="5" s="1"/>
  <c r="AI2080" i="5"/>
  <c r="B2070" i="10" s="1"/>
  <c r="AH2080" i="5"/>
  <c r="A2080" i="5" s="1"/>
  <c r="AI2120" i="5"/>
  <c r="B2110" i="10" s="1"/>
  <c r="AH2120" i="5"/>
  <c r="A2120" i="5" s="1"/>
  <c r="AF2123" i="5"/>
  <c r="AI2123" i="5"/>
  <c r="AH2123" i="5"/>
  <c r="A2123" i="5" s="1"/>
  <c r="AI2188" i="5"/>
  <c r="B2178" i="10" s="1"/>
  <c r="AH2188" i="5"/>
  <c r="A2188" i="5" s="1"/>
  <c r="Y1906" i="5"/>
  <c r="Y1912" i="5"/>
  <c r="AG1912" i="5" s="1"/>
  <c r="AF1935" i="5"/>
  <c r="AF1943" i="5"/>
  <c r="AF1958" i="5"/>
  <c r="Y1980" i="5"/>
  <c r="AG1980" i="5" s="1"/>
  <c r="AF1982" i="5"/>
  <c r="AH1986" i="5"/>
  <c r="A1986" i="5" s="1"/>
  <c r="AF1991" i="5"/>
  <c r="AH1995" i="5"/>
  <c r="A1995" i="5" s="1"/>
  <c r="AF2004" i="5"/>
  <c r="AH2006" i="5"/>
  <c r="A2006" i="5" s="1"/>
  <c r="Y2009" i="5"/>
  <c r="AG2009" i="5" s="1"/>
  <c r="AH2019" i="5"/>
  <c r="A2019" i="5" s="1"/>
  <c r="AF2022" i="5"/>
  <c r="AI2024" i="5"/>
  <c r="AH2027" i="5"/>
  <c r="A2027" i="5" s="1"/>
  <c r="Y2032" i="5"/>
  <c r="AG2032" i="5" s="1"/>
  <c r="Y2048" i="5"/>
  <c r="AG2048" i="5" s="1"/>
  <c r="Y2051" i="5"/>
  <c r="AG2051" i="5" s="1"/>
  <c r="AF2091" i="5"/>
  <c r="AI2091" i="5"/>
  <c r="AF2103" i="5"/>
  <c r="AI2103" i="5"/>
  <c r="AF2105" i="5"/>
  <c r="AI2108" i="5"/>
  <c r="AI2112" i="5"/>
  <c r="B2102" i="10" s="1"/>
  <c r="AH2112" i="5"/>
  <c r="A2112" i="5" s="1"/>
  <c r="AF2131" i="5"/>
  <c r="AI2131" i="5"/>
  <c r="AH2131" i="5"/>
  <c r="A2131" i="5" s="1"/>
  <c r="AF2139" i="5"/>
  <c r="AI2144" i="5"/>
  <c r="B2135" i="10" s="1"/>
  <c r="AI2148" i="5"/>
  <c r="AH2148" i="5"/>
  <c r="A2148" i="5" s="1"/>
  <c r="Y2164" i="5"/>
  <c r="AG2164" i="5" s="1"/>
  <c r="AF2164" i="5"/>
  <c r="AF2188" i="5"/>
  <c r="Y2196" i="5"/>
  <c r="AG2196" i="5" s="1"/>
  <c r="AI2264" i="5"/>
  <c r="AH2264" i="5"/>
  <c r="A2264" i="5" s="1"/>
  <c r="Y1814" i="5"/>
  <c r="AG1814" i="5" s="1"/>
  <c r="AI1818" i="5"/>
  <c r="AF1824" i="5"/>
  <c r="AF1829" i="5"/>
  <c r="AF1832" i="5"/>
  <c r="AF1834" i="5"/>
  <c r="AF1841" i="5"/>
  <c r="AF1846" i="5"/>
  <c r="Y1853" i="5"/>
  <c r="AG1853" i="5" s="1"/>
  <c r="AF1858" i="5"/>
  <c r="Y1863" i="5"/>
  <c r="Y1866" i="5"/>
  <c r="AG1866" i="5" s="1"/>
  <c r="AF1866" i="5"/>
  <c r="Y1871" i="5"/>
  <c r="AG1871" i="5" s="1"/>
  <c r="Y1873" i="5"/>
  <c r="AG1873" i="5" s="1"/>
  <c r="Y1877" i="5"/>
  <c r="AG1877" i="5" s="1"/>
  <c r="Y1887" i="5"/>
  <c r="AF1889" i="5"/>
  <c r="Y1899" i="5"/>
  <c r="AG1899" i="5" s="1"/>
  <c r="AF1899" i="5"/>
  <c r="AF1901" i="5"/>
  <c r="AF1915" i="5"/>
  <c r="Y1939" i="5"/>
  <c r="AG1939" i="5" s="1"/>
  <c r="AF1939" i="5"/>
  <c r="AI1947" i="5"/>
  <c r="AF1963" i="5"/>
  <c r="AF1978" i="5"/>
  <c r="AF1983" i="5"/>
  <c r="Y1987" i="5"/>
  <c r="AG1987" i="5" s="1"/>
  <c r="Y1991" i="5"/>
  <c r="AG1991" i="5" s="1"/>
  <c r="Y1992" i="5"/>
  <c r="AG1992" i="5" s="1"/>
  <c r="Y1993" i="5"/>
  <c r="AG1993" i="5" s="1"/>
  <c r="AF1996" i="5"/>
  <c r="Y2002" i="5"/>
  <c r="AG2002" i="5" s="1"/>
  <c r="Y2017" i="5"/>
  <c r="AG2017" i="5" s="1"/>
  <c r="AI2044" i="5"/>
  <c r="AH2044" i="5"/>
  <c r="A2044" i="5" s="1"/>
  <c r="AF2061" i="5"/>
  <c r="AF2067" i="5"/>
  <c r="AI2067" i="5"/>
  <c r="Y2095" i="5"/>
  <c r="AG2095" i="5" s="1"/>
  <c r="Y2100" i="5"/>
  <c r="AG2100" i="5" s="1"/>
  <c r="AF2155" i="5"/>
  <c r="AI2155" i="5"/>
  <c r="AH2155" i="5"/>
  <c r="A2155" i="5" s="1"/>
  <c r="Y2160" i="5"/>
  <c r="AG2160" i="5" s="1"/>
  <c r="AI2168" i="5"/>
  <c r="AH2168" i="5"/>
  <c r="A2168" i="5" s="1"/>
  <c r="AF2173" i="5"/>
  <c r="Y2028" i="5"/>
  <c r="AG2028" i="5" s="1"/>
  <c r="Y2052" i="5"/>
  <c r="AG2052" i="5" s="1"/>
  <c r="AI2070" i="5"/>
  <c r="AH2070" i="5"/>
  <c r="A2070" i="5" s="1"/>
  <c r="AF2223" i="5"/>
  <c r="AI2223" i="5"/>
  <c r="AH2223" i="5"/>
  <c r="A2223" i="5" s="1"/>
  <c r="AF1959" i="5"/>
  <c r="AI1969" i="5"/>
  <c r="Y1976" i="5"/>
  <c r="AG1976" i="5" s="1"/>
  <c r="AF1999" i="5"/>
  <c r="AF2010" i="5"/>
  <c r="Y2031" i="5"/>
  <c r="AG2031" i="5" s="1"/>
  <c r="Y2044" i="5"/>
  <c r="AG2044" i="5" s="1"/>
  <c r="Y2064" i="5"/>
  <c r="AG2064" i="5" s="1"/>
  <c r="AF2078" i="5"/>
  <c r="Y2081" i="5"/>
  <c r="AG2081" i="5" s="1"/>
  <c r="AI2088" i="5"/>
  <c r="Y2124" i="5"/>
  <c r="AG2124" i="5" s="1"/>
  <c r="AF2127" i="5"/>
  <c r="AI2127" i="5"/>
  <c r="AH2127" i="5"/>
  <c r="A2127" i="5" s="1"/>
  <c r="Y2149" i="5"/>
  <c r="AG2149" i="5" s="1"/>
  <c r="AI2156" i="5"/>
  <c r="AH2156" i="5"/>
  <c r="A2156" i="5" s="1"/>
  <c r="Y2166" i="5"/>
  <c r="AG2166" i="5" s="1"/>
  <c r="AH2180" i="5"/>
  <c r="A2180" i="5" s="1"/>
  <c r="AI2180" i="5"/>
  <c r="Y2192" i="5"/>
  <c r="AG2192" i="5" s="1"/>
  <c r="Y2220" i="5"/>
  <c r="AG2220" i="5" s="1"/>
  <c r="AI2278" i="5"/>
  <c r="AF2278" i="5"/>
  <c r="AH2278" i="5"/>
  <c r="A2278" i="5" s="1"/>
  <c r="AF2239" i="5"/>
  <c r="AH2239" i="5"/>
  <c r="A2239" i="5" s="1"/>
  <c r="AF2247" i="5"/>
  <c r="AI2247" i="5"/>
  <c r="AH2249" i="5"/>
  <c r="A2249" i="5" s="1"/>
  <c r="AI2249" i="5"/>
  <c r="AI2310" i="5"/>
  <c r="AF2310" i="5"/>
  <c r="AF2321" i="5"/>
  <c r="Y2099" i="5"/>
  <c r="AG2099" i="5" s="1"/>
  <c r="Y2105" i="5"/>
  <c r="AG2105" i="5" s="1"/>
  <c r="Y2107" i="5"/>
  <c r="AG2107" i="5" s="1"/>
  <c r="Y2111" i="5"/>
  <c r="AG2111" i="5" s="1"/>
  <c r="AF2119" i="5"/>
  <c r="Y2131" i="5"/>
  <c r="AG2131" i="5" s="1"/>
  <c r="AF2163" i="5"/>
  <c r="AI2175" i="5"/>
  <c r="B2166" i="10" s="1"/>
  <c r="AH2184" i="5"/>
  <c r="A2184" i="5" s="1"/>
  <c r="Y2188" i="5"/>
  <c r="AG2188" i="5" s="1"/>
  <c r="AH2196" i="5"/>
  <c r="A2196" i="5" s="1"/>
  <c r="AF2231" i="5"/>
  <c r="AH2231" i="5"/>
  <c r="A2231" i="5" s="1"/>
  <c r="AG2233" i="5"/>
  <c r="AF2249" i="5"/>
  <c r="AF2262" i="5"/>
  <c r="AI2276" i="5"/>
  <c r="AF2276" i="5"/>
  <c r="Y2319" i="5"/>
  <c r="AG2319" i="5" s="1"/>
  <c r="Y2324" i="5"/>
  <c r="AG2324" i="5" s="1"/>
  <c r="AH2333" i="5"/>
  <c r="A2333" i="5" s="1"/>
  <c r="AF2333" i="5"/>
  <c r="AI2342" i="5"/>
  <c r="AH2342" i="5"/>
  <c r="A2342" i="5" s="1"/>
  <c r="AF2342" i="5"/>
  <c r="Y2356" i="5"/>
  <c r="AG2356" i="5" s="1"/>
  <c r="AH2365" i="5"/>
  <c r="A2365" i="5" s="1"/>
  <c r="AF2365" i="5"/>
  <c r="AI2374" i="5"/>
  <c r="AH2374" i="5"/>
  <c r="A2374" i="5" s="1"/>
  <c r="AF2374" i="5"/>
  <c r="Y2388" i="5"/>
  <c r="AG2388" i="5" s="1"/>
  <c r="AH2397" i="5"/>
  <c r="A2397" i="5" s="1"/>
  <c r="AF2397" i="5"/>
  <c r="AI2406" i="5"/>
  <c r="AH2406" i="5"/>
  <c r="A2406" i="5" s="1"/>
  <c r="AF2406" i="5"/>
  <c r="Y2420" i="5"/>
  <c r="AG2420" i="5" s="1"/>
  <c r="AI2438" i="5"/>
  <c r="AH2438" i="5"/>
  <c r="A2438" i="5" s="1"/>
  <c r="AF2438" i="5"/>
  <c r="Y2447" i="5"/>
  <c r="AG2447" i="5" s="1"/>
  <c r="AI2470" i="5"/>
  <c r="AF2470" i="5"/>
  <c r="Y2127" i="5"/>
  <c r="AG2127" i="5" s="1"/>
  <c r="Y2137" i="5"/>
  <c r="AG2137" i="5" s="1"/>
  <c r="Y2139" i="5"/>
  <c r="AG2139" i="5" s="1"/>
  <c r="Y2143" i="5"/>
  <c r="AG2143" i="5" s="1"/>
  <c r="Y2163" i="5"/>
  <c r="AG2163" i="5" s="1"/>
  <c r="AF2176" i="5"/>
  <c r="AF2195" i="5"/>
  <c r="AH2195" i="5"/>
  <c r="A2195" i="5" s="1"/>
  <c r="AF2216" i="5"/>
  <c r="Y2232" i="5"/>
  <c r="AG2232" i="5" s="1"/>
  <c r="Y2236" i="5"/>
  <c r="AG2236" i="5" s="1"/>
  <c r="Y2242" i="5"/>
  <c r="AG2242" i="5" s="1"/>
  <c r="AH2273" i="5"/>
  <c r="A2273" i="5" s="1"/>
  <c r="AF2273" i="5"/>
  <c r="AH2281" i="5"/>
  <c r="A2281" i="5" s="1"/>
  <c r="AI2281" i="5"/>
  <c r="AI2308" i="5"/>
  <c r="AF2308" i="5"/>
  <c r="AH2429" i="5"/>
  <c r="A2429" i="5" s="1"/>
  <c r="AF2429" i="5"/>
  <c r="AH2461" i="5"/>
  <c r="A2461" i="5" s="1"/>
  <c r="AF2461" i="5"/>
  <c r="AF2027" i="5"/>
  <c r="Y2039" i="5"/>
  <c r="AG2039" i="5" s="1"/>
  <c r="AF2047" i="5"/>
  <c r="Y2053" i="5"/>
  <c r="AG2053" i="5" s="1"/>
  <c r="Y2070" i="5"/>
  <c r="AG2070" i="5" s="1"/>
  <c r="Y2071" i="5"/>
  <c r="AG2071" i="5" s="1"/>
  <c r="Y2076" i="5"/>
  <c r="AG2076" i="5" s="1"/>
  <c r="Y2080" i="5"/>
  <c r="AG2080" i="5" s="1"/>
  <c r="Y2083" i="5"/>
  <c r="AG2083" i="5" s="1"/>
  <c r="Y2088" i="5"/>
  <c r="AG2088" i="5" s="1"/>
  <c r="Y2089" i="5"/>
  <c r="AG2089" i="5" s="1"/>
  <c r="Y2108" i="5"/>
  <c r="AG2108" i="5" s="1"/>
  <c r="AF2111" i="5"/>
  <c r="Y2112" i="5"/>
  <c r="AG2112" i="5" s="1"/>
  <c r="Y2115" i="5"/>
  <c r="AG2115" i="5" s="1"/>
  <c r="Y2120" i="5"/>
  <c r="AG2120" i="5" s="1"/>
  <c r="Y2121" i="5"/>
  <c r="AG2121" i="5" s="1"/>
  <c r="AF2147" i="5"/>
  <c r="Y2159" i="5"/>
  <c r="AG2159" i="5" s="1"/>
  <c r="Y2169" i="5"/>
  <c r="AG2169" i="5" s="1"/>
  <c r="Y2171" i="5"/>
  <c r="AG2171" i="5" s="1"/>
  <c r="Y2175" i="5"/>
  <c r="AG2175" i="5" s="1"/>
  <c r="AF2191" i="5"/>
  <c r="AI2191" i="5"/>
  <c r="B2182" i="10" s="1"/>
  <c r="AH2191" i="5"/>
  <c r="A2191" i="5" s="1"/>
  <c r="Y2195" i="5"/>
  <c r="AG2195" i="5" s="1"/>
  <c r="AI2208" i="5"/>
  <c r="AH2208" i="5"/>
  <c r="A2208" i="5" s="1"/>
  <c r="Y2214" i="5"/>
  <c r="AG2214" i="5" s="1"/>
  <c r="Y2215" i="5"/>
  <c r="AG2215" i="5" s="1"/>
  <c r="Y2219" i="5"/>
  <c r="Y2228" i="5"/>
  <c r="AG2228" i="5" s="1"/>
  <c r="AI2239" i="5"/>
  <c r="AF2245" i="5"/>
  <c r="AH2247" i="5"/>
  <c r="A2247" i="5" s="1"/>
  <c r="AF2253" i="5"/>
  <c r="AF2260" i="5"/>
  <c r="AH2262" i="5"/>
  <c r="A2262" i="5" s="1"/>
  <c r="Y2268" i="5"/>
  <c r="AG2268" i="5" s="1"/>
  <c r="AF2281" i="5"/>
  <c r="AH2305" i="5"/>
  <c r="A2305" i="5" s="1"/>
  <c r="AF2305" i="5"/>
  <c r="AH2310" i="5"/>
  <c r="A2310" i="5" s="1"/>
  <c r="AH2313" i="5"/>
  <c r="A2313" i="5" s="1"/>
  <c r="AI2313" i="5"/>
  <c r="Y2316" i="5"/>
  <c r="AG2316" i="5" s="1"/>
  <c r="AH2345" i="5"/>
  <c r="A2345" i="5" s="1"/>
  <c r="AI2345" i="5"/>
  <c r="B2335" i="10" s="1"/>
  <c r="AH2377" i="5"/>
  <c r="A2377" i="5" s="1"/>
  <c r="AI2377" i="5"/>
  <c r="AH2409" i="5"/>
  <c r="A2409" i="5" s="1"/>
  <c r="AI2409" i="5"/>
  <c r="AF2007" i="5"/>
  <c r="Y2011" i="5"/>
  <c r="AG2011" i="5" s="1"/>
  <c r="Y2027" i="5"/>
  <c r="AG2027" i="5" s="1"/>
  <c r="Y2038" i="5"/>
  <c r="AG2038" i="5" s="1"/>
  <c r="AF2038" i="5"/>
  <c r="AF2042" i="5"/>
  <c r="Y2047" i="5"/>
  <c r="AG2047" i="5" s="1"/>
  <c r="Y2059" i="5"/>
  <c r="AG2059" i="5" s="1"/>
  <c r="Y2085" i="5"/>
  <c r="AG2085" i="5" s="1"/>
  <c r="Y2087" i="5"/>
  <c r="AG2087" i="5" s="1"/>
  <c r="AH2087" i="5"/>
  <c r="A2087" i="5" s="1"/>
  <c r="Y2102" i="5"/>
  <c r="AG2102" i="5" s="1"/>
  <c r="Y2103" i="5"/>
  <c r="AG2103" i="5" s="1"/>
  <c r="Y2117" i="5"/>
  <c r="AG2117" i="5" s="1"/>
  <c r="Y2119" i="5"/>
  <c r="AG2119" i="5" s="1"/>
  <c r="AH2119" i="5"/>
  <c r="A2119" i="5" s="1"/>
  <c r="Y2134" i="5"/>
  <c r="AG2134" i="5" s="1"/>
  <c r="Y2135" i="5"/>
  <c r="AG2135" i="5" s="1"/>
  <c r="Y2140" i="5"/>
  <c r="AG2140" i="5" s="1"/>
  <c r="AF2143" i="5"/>
  <c r="Y2144" i="5"/>
  <c r="AG2144" i="5" s="1"/>
  <c r="Y2147" i="5"/>
  <c r="AG2147" i="5" s="1"/>
  <c r="Y2152" i="5"/>
  <c r="AG2152" i="5" s="1"/>
  <c r="AH2163" i="5"/>
  <c r="A2163" i="5" s="1"/>
  <c r="Y2179" i="5"/>
  <c r="AG2179" i="5" s="1"/>
  <c r="Y2181" i="5"/>
  <c r="AG2181" i="5" s="1"/>
  <c r="Y2183" i="5"/>
  <c r="AG2183" i="5" s="1"/>
  <c r="AH2183" i="5"/>
  <c r="A2183" i="5" s="1"/>
  <c r="Y2187" i="5"/>
  <c r="AG2187" i="5" s="1"/>
  <c r="AF2203" i="5"/>
  <c r="AF2208" i="5"/>
  <c r="Y2216" i="5"/>
  <c r="AG2216" i="5" s="1"/>
  <c r="AH2216" i="5"/>
  <c r="A2216" i="5" s="1"/>
  <c r="AI2231" i="5"/>
  <c r="AF2240" i="5"/>
  <c r="AH2276" i="5"/>
  <c r="A2276" i="5" s="1"/>
  <c r="AF2285" i="5"/>
  <c r="AH2294" i="5"/>
  <c r="A2294" i="5" s="1"/>
  <c r="Y2300" i="5"/>
  <c r="AG2300" i="5" s="1"/>
  <c r="Y2311" i="5"/>
  <c r="AG2311" i="5" s="1"/>
  <c r="AI2340" i="5"/>
  <c r="AH2340" i="5"/>
  <c r="A2340" i="5" s="1"/>
  <c r="AF2340" i="5"/>
  <c r="Y2343" i="5"/>
  <c r="AG2343" i="5" s="1"/>
  <c r="AI2372" i="5"/>
  <c r="AH2372" i="5"/>
  <c r="A2372" i="5" s="1"/>
  <c r="AF2372" i="5"/>
  <c r="Y2375" i="5"/>
  <c r="AG2375" i="5" s="1"/>
  <c r="AI2404" i="5"/>
  <c r="AH2404" i="5"/>
  <c r="A2404" i="5" s="1"/>
  <c r="AF2404" i="5"/>
  <c r="Y2407" i="5"/>
  <c r="AG2407" i="5" s="1"/>
  <c r="AI2436" i="5"/>
  <c r="AH2436" i="5"/>
  <c r="A2436" i="5" s="1"/>
  <c r="AF2436" i="5"/>
  <c r="Y2439" i="5"/>
  <c r="AG2439" i="5" s="1"/>
  <c r="AI2468" i="5"/>
  <c r="AH2468" i="5"/>
  <c r="A2468" i="5" s="1"/>
  <c r="AF2468" i="5"/>
  <c r="Y2172" i="5"/>
  <c r="AG2172" i="5" s="1"/>
  <c r="Y2176" i="5"/>
  <c r="AG2176" i="5" s="1"/>
  <c r="Y2198" i="5"/>
  <c r="AG2198" i="5" s="1"/>
  <c r="AG2199" i="5"/>
  <c r="Y2200" i="5"/>
  <c r="AG2200" i="5" s="1"/>
  <c r="Y2207" i="5"/>
  <c r="AG2207" i="5" s="1"/>
  <c r="Y2224" i="5"/>
  <c r="AG2224" i="5" s="1"/>
  <c r="Y2251" i="5"/>
  <c r="Y2274" i="5"/>
  <c r="AG2274" i="5" s="1"/>
  <c r="Y2276" i="5"/>
  <c r="AG2276" i="5" s="1"/>
  <c r="AH2337" i="5"/>
  <c r="A2337" i="5" s="1"/>
  <c r="AF2337" i="5"/>
  <c r="AH2369" i="5"/>
  <c r="A2369" i="5" s="1"/>
  <c r="AF2369" i="5"/>
  <c r="AH2401" i="5"/>
  <c r="A2401" i="5" s="1"/>
  <c r="AF2401" i="5"/>
  <c r="Y2007" i="5"/>
  <c r="AG2007" i="5" s="1"/>
  <c r="Y2012" i="5"/>
  <c r="AG2012" i="5" s="1"/>
  <c r="Y2016" i="5"/>
  <c r="AG2016" i="5" s="1"/>
  <c r="Y2019" i="5"/>
  <c r="AG2019" i="5" s="1"/>
  <c r="Y2023" i="5"/>
  <c r="AG2023" i="5" s="1"/>
  <c r="Y2024" i="5"/>
  <c r="AG2024" i="5" s="1"/>
  <c r="AF2028" i="5"/>
  <c r="Y2034" i="5"/>
  <c r="AG2034" i="5" s="1"/>
  <c r="AH2038" i="5"/>
  <c r="A2038" i="5" s="1"/>
  <c r="AH2042" i="5"/>
  <c r="A2042" i="5" s="1"/>
  <c r="AF2054" i="5"/>
  <c r="AF2059" i="5"/>
  <c r="AF2063" i="5"/>
  <c r="Y2068" i="5"/>
  <c r="AG2068" i="5" s="1"/>
  <c r="AF2071" i="5"/>
  <c r="AF2075" i="5"/>
  <c r="AH2079" i="5"/>
  <c r="A2079" i="5" s="1"/>
  <c r="Y2096" i="5"/>
  <c r="AG2096" i="5" s="1"/>
  <c r="Y2098" i="5"/>
  <c r="AG2098" i="5" s="1"/>
  <c r="Y2104" i="5"/>
  <c r="AG2104" i="5" s="1"/>
  <c r="AF2107" i="5"/>
  <c r="AH2111" i="5"/>
  <c r="A2111" i="5" s="1"/>
  <c r="Y2128" i="5"/>
  <c r="AG2128" i="5" s="1"/>
  <c r="Y2130" i="5"/>
  <c r="AG2130" i="5" s="1"/>
  <c r="AH2147" i="5"/>
  <c r="A2147" i="5" s="1"/>
  <c r="AI2151" i="5"/>
  <c r="Y2155" i="5"/>
  <c r="AG2155" i="5" s="1"/>
  <c r="AI2161" i="5"/>
  <c r="AF2187" i="5"/>
  <c r="AI2187" i="5"/>
  <c r="AH2187" i="5"/>
  <c r="A2187" i="5" s="1"/>
  <c r="AF2193" i="5"/>
  <c r="AF2206" i="5"/>
  <c r="Y2209" i="5"/>
  <c r="AG2209" i="5" s="1"/>
  <c r="Y2212" i="5"/>
  <c r="AG2212" i="5" s="1"/>
  <c r="AF2215" i="5"/>
  <c r="AH2215" i="5"/>
  <c r="A2215" i="5" s="1"/>
  <c r="Y2235" i="5"/>
  <c r="Y2239" i="5"/>
  <c r="AG2239" i="5" s="1"/>
  <c r="AH2240" i="5"/>
  <c r="A2240" i="5" s="1"/>
  <c r="Y2248" i="5"/>
  <c r="AG2248" i="5" s="1"/>
  <c r="Y2260" i="5"/>
  <c r="AG2260" i="5" s="1"/>
  <c r="Y2263" i="5"/>
  <c r="AG2263" i="5" s="1"/>
  <c r="AH2269" i="5"/>
  <c r="A2269" i="5" s="1"/>
  <c r="AF2269" i="5"/>
  <c r="AF2289" i="5"/>
  <c r="AH2292" i="5"/>
  <c r="A2292" i="5" s="1"/>
  <c r="Y2303" i="5"/>
  <c r="AG2303" i="5" s="1"/>
  <c r="Y2306" i="5"/>
  <c r="AG2306" i="5" s="1"/>
  <c r="Y2308" i="5"/>
  <c r="AG2308" i="5" s="1"/>
  <c r="AF2324" i="5"/>
  <c r="Y2332" i="5"/>
  <c r="AG2332" i="5" s="1"/>
  <c r="Y2364" i="5"/>
  <c r="AG2364" i="5" s="1"/>
  <c r="Y2396" i="5"/>
  <c r="AG2396" i="5" s="1"/>
  <c r="Y2428" i="5"/>
  <c r="AG2428" i="5" s="1"/>
  <c r="AH2433" i="5"/>
  <c r="A2433" i="5" s="1"/>
  <c r="AF2433" i="5"/>
  <c r="AH2465" i="5"/>
  <c r="A2465" i="5" s="1"/>
  <c r="AF2465" i="5"/>
  <c r="Y2229" i="5"/>
  <c r="AG2229" i="5" s="1"/>
  <c r="Y2249" i="5"/>
  <c r="AG2249" i="5" s="1"/>
  <c r="AF2271" i="5"/>
  <c r="Y2275" i="5"/>
  <c r="Y2281" i="5"/>
  <c r="AG2281" i="5" s="1"/>
  <c r="AF2303" i="5"/>
  <c r="Y2307" i="5"/>
  <c r="AG2307" i="5" s="1"/>
  <c r="Y2313" i="5"/>
  <c r="AG2313" i="5" s="1"/>
  <c r="AF2335" i="5"/>
  <c r="Y2339" i="5"/>
  <c r="AG2339" i="5" s="1"/>
  <c r="Y2345" i="5"/>
  <c r="AG2345" i="5" s="1"/>
  <c r="AF2367" i="5"/>
  <c r="Y2371" i="5"/>
  <c r="AG2371" i="5" s="1"/>
  <c r="Y2377" i="5"/>
  <c r="AG2377" i="5" s="1"/>
  <c r="AF2399" i="5"/>
  <c r="Y2403" i="5"/>
  <c r="AG2403" i="5" s="1"/>
  <c r="Y2409" i="5"/>
  <c r="AG2409" i="5" s="1"/>
  <c r="AF2431" i="5"/>
  <c r="Y2435" i="5"/>
  <c r="Y2441" i="5"/>
  <c r="AG2441" i="5" s="1"/>
  <c r="AF2463" i="5"/>
  <c r="Y2467" i="5"/>
  <c r="AF2179" i="5"/>
  <c r="Y2231" i="5"/>
  <c r="AG2231" i="5" s="1"/>
  <c r="Y2234" i="5"/>
  <c r="AG2234" i="5" s="1"/>
  <c r="AF2263" i="5"/>
  <c r="Y2267" i="5"/>
  <c r="Y2273" i="5"/>
  <c r="AG2273" i="5" s="1"/>
  <c r="AF2295" i="5"/>
  <c r="AH2296" i="5"/>
  <c r="A2296" i="5" s="1"/>
  <c r="Y2299" i="5"/>
  <c r="Y2305" i="5"/>
  <c r="AG2305" i="5" s="1"/>
  <c r="AF2327" i="5"/>
  <c r="AH2328" i="5"/>
  <c r="A2328" i="5" s="1"/>
  <c r="Y2331" i="5"/>
  <c r="Y2337" i="5"/>
  <c r="AG2337" i="5" s="1"/>
  <c r="AF2359" i="5"/>
  <c r="AH2360" i="5"/>
  <c r="A2360" i="5" s="1"/>
  <c r="Y2363" i="5"/>
  <c r="AF2391" i="5"/>
  <c r="AH2392" i="5"/>
  <c r="A2392" i="5" s="1"/>
  <c r="Y2395" i="5"/>
  <c r="AF2423" i="5"/>
  <c r="AH2424" i="5"/>
  <c r="A2424" i="5" s="1"/>
  <c r="Y2427" i="5"/>
  <c r="Y2433" i="5"/>
  <c r="AG2433" i="5" s="1"/>
  <c r="AF2455" i="5"/>
  <c r="AH2456" i="5"/>
  <c r="A2456" i="5" s="1"/>
  <c r="Y2459" i="5"/>
  <c r="Y2470" i="5"/>
  <c r="AG2470" i="5" s="1"/>
  <c r="Y2184" i="5"/>
  <c r="AG2184" i="5" s="1"/>
  <c r="Y2204" i="5"/>
  <c r="AG2204" i="5" s="1"/>
  <c r="AF2207" i="5"/>
  <c r="Y2208" i="5"/>
  <c r="AG2208" i="5" s="1"/>
  <c r="Y2217" i="5"/>
  <c r="AG2217" i="5" s="1"/>
  <c r="Y2240" i="5"/>
  <c r="AG2240" i="5" s="1"/>
  <c r="Y2246" i="5"/>
  <c r="AG2246" i="5" s="1"/>
  <c r="Y2247" i="5"/>
  <c r="AG2247" i="5" s="1"/>
  <c r="AH2271" i="5"/>
  <c r="A2271" i="5" s="1"/>
  <c r="AH2303" i="5"/>
  <c r="A2303" i="5" s="1"/>
  <c r="AH2335" i="5"/>
  <c r="A2335" i="5" s="1"/>
  <c r="AH2367" i="5"/>
  <c r="A2367" i="5" s="1"/>
  <c r="AH2399" i="5"/>
  <c r="A2399" i="5" s="1"/>
  <c r="AH2431" i="5"/>
  <c r="A2431" i="5" s="1"/>
  <c r="AI2441" i="5"/>
  <c r="AH2463" i="5"/>
  <c r="A2463" i="5" s="1"/>
  <c r="Y2223" i="5"/>
  <c r="AG2223" i="5" s="1"/>
  <c r="AI2225" i="5"/>
  <c r="B2215" i="10" s="1"/>
  <c r="AF2255" i="5"/>
  <c r="Y2259" i="5"/>
  <c r="Y2265" i="5"/>
  <c r="AG2265" i="5" s="1"/>
  <c r="AI2271" i="5"/>
  <c r="AF2287" i="5"/>
  <c r="Y2291" i="5"/>
  <c r="AG2291" i="5" s="1"/>
  <c r="Y2297" i="5"/>
  <c r="AG2297" i="5" s="1"/>
  <c r="AI2303" i="5"/>
  <c r="B2294" i="10" s="1"/>
  <c r="AF2319" i="5"/>
  <c r="Y2323" i="5"/>
  <c r="AG2323" i="5" s="1"/>
  <c r="Y2329" i="5"/>
  <c r="AG2329" i="5" s="1"/>
  <c r="AI2335" i="5"/>
  <c r="AF2351" i="5"/>
  <c r="Y2355" i="5"/>
  <c r="AG2355" i="5" s="1"/>
  <c r="Y2361" i="5"/>
  <c r="AG2361" i="5" s="1"/>
  <c r="AI2367" i="5"/>
  <c r="B2358" i="10" s="1"/>
  <c r="AF2383" i="5"/>
  <c r="Y2387" i="5"/>
  <c r="AG2387" i="5" s="1"/>
  <c r="Y2393" i="5"/>
  <c r="AG2393" i="5" s="1"/>
  <c r="AI2399" i="5"/>
  <c r="AF2415" i="5"/>
  <c r="Y2419" i="5"/>
  <c r="Y2425" i="5"/>
  <c r="AG2425" i="5" s="1"/>
  <c r="AI2431" i="5"/>
  <c r="B2421" i="10" s="1"/>
  <c r="AF2447" i="5"/>
  <c r="Y2451" i="5"/>
  <c r="Y2457" i="5"/>
  <c r="AG2457" i="5" s="1"/>
  <c r="AI2463" i="5"/>
  <c r="Y2338" i="5"/>
  <c r="AG2338" i="5" s="1"/>
  <c r="Y2340" i="5"/>
  <c r="AG2340" i="5" s="1"/>
  <c r="Y2370" i="5"/>
  <c r="AG2370" i="5" s="1"/>
  <c r="Y2372" i="5"/>
  <c r="AG2372" i="5" s="1"/>
  <c r="Y2402" i="5"/>
  <c r="AG2402" i="5" s="1"/>
  <c r="Y2404" i="5"/>
  <c r="AG2404" i="5" s="1"/>
  <c r="Y2434" i="5"/>
  <c r="AG2434" i="5" s="1"/>
  <c r="Y2436" i="5"/>
  <c r="AG2436" i="5" s="1"/>
  <c r="Y2466" i="5"/>
  <c r="AG2466" i="5" s="1"/>
  <c r="Y2468" i="5"/>
  <c r="AG2468" i="5" s="1"/>
  <c r="AF2279" i="5"/>
  <c r="Y2283" i="5"/>
  <c r="B2286" i="10"/>
  <c r="AF2311" i="5"/>
  <c r="Y2315" i="5"/>
  <c r="B2318" i="10"/>
  <c r="AF2343" i="5"/>
  <c r="Y2347" i="5"/>
  <c r="Y2353" i="5"/>
  <c r="AG2353" i="5" s="1"/>
  <c r="AF2375" i="5"/>
  <c r="Y2379" i="5"/>
  <c r="AF2407" i="5"/>
  <c r="Y2411" i="5"/>
  <c r="AF2439" i="5"/>
  <c r="Y2443" i="5"/>
  <c r="B1053" i="10"/>
  <c r="B1077" i="10"/>
  <c r="B1896" i="10"/>
  <c r="B331" i="10"/>
  <c r="B1278" i="10"/>
  <c r="B1174" i="10"/>
  <c r="B1285" i="10"/>
  <c r="B1517" i="10"/>
  <c r="B1686" i="10"/>
  <c r="AG27" i="5"/>
  <c r="Y28" i="5"/>
  <c r="AG28" i="5" s="1"/>
  <c r="B1576" i="10"/>
  <c r="B1581" i="10"/>
  <c r="B1819" i="10"/>
  <c r="B1831" i="10"/>
  <c r="B1891" i="10"/>
  <c r="B1992" i="10"/>
  <c r="B2054" i="10"/>
  <c r="B2246" i="10"/>
  <c r="B2278" i="10"/>
  <c r="B2310" i="10"/>
  <c r="B2342" i="10"/>
  <c r="B2374" i="10"/>
  <c r="B2406" i="10"/>
  <c r="B2438" i="10"/>
  <c r="B1580" i="10"/>
  <c r="B343" i="10"/>
  <c r="B351" i="10"/>
  <c r="B359" i="10"/>
  <c r="B870" i="10"/>
  <c r="B1142" i="10"/>
  <c r="B1322" i="10"/>
  <c r="B1510" i="10"/>
  <c r="B773" i="10"/>
  <c r="B830" i="10"/>
  <c r="B862" i="10"/>
  <c r="B926" i="10"/>
  <c r="B949" i="10"/>
  <c r="B973" i="10"/>
  <c r="B997" i="10"/>
  <c r="B1021" i="10"/>
  <c r="B1045" i="10"/>
  <c r="B1069" i="10"/>
  <c r="B418" i="10"/>
  <c r="B450" i="10"/>
  <c r="B685" i="10"/>
  <c r="B741" i="10"/>
  <c r="B1358" i="10"/>
  <c r="B1359" i="10"/>
  <c r="B806" i="10"/>
  <c r="B1480" i="10"/>
  <c r="B1568" i="10"/>
  <c r="B608" i="10"/>
  <c r="B772" i="10"/>
  <c r="B1294" i="10"/>
  <c r="B748" i="10"/>
  <c r="B1085" i="10"/>
  <c r="B1270" i="10"/>
  <c r="B1383" i="10"/>
  <c r="B1493" i="10"/>
  <c r="B1839" i="10"/>
  <c r="B1851" i="10"/>
  <c r="B1882" i="10"/>
  <c r="B2126" i="10"/>
  <c r="B2150" i="10"/>
  <c r="B2214" i="10"/>
  <c r="B2270" i="10"/>
  <c r="B2302" i="10"/>
  <c r="B2334" i="10"/>
  <c r="B2366" i="10"/>
  <c r="B2398" i="10"/>
  <c r="B299" i="10"/>
  <c r="B454" i="10"/>
  <c r="B717" i="10"/>
  <c r="B781" i="10"/>
  <c r="B1150" i="10"/>
  <c r="B1230" i="10"/>
  <c r="B1246" i="10"/>
  <c r="B1310" i="10"/>
  <c r="B1343" i="10"/>
  <c r="B1485" i="10"/>
  <c r="B442" i="10"/>
  <c r="B390" i="10"/>
  <c r="B398" i="10"/>
  <c r="B462" i="10"/>
  <c r="B500" i="10"/>
  <c r="B508" i="10"/>
  <c r="B516" i="10"/>
  <c r="B524" i="10"/>
  <c r="B540" i="10"/>
  <c r="B548" i="10"/>
  <c r="B556" i="10"/>
  <c r="B564" i="10"/>
  <c r="B588" i="10"/>
  <c r="B612" i="10"/>
  <c r="B628" i="10"/>
  <c r="B636" i="10"/>
  <c r="B668" i="10"/>
  <c r="B1286" i="10"/>
  <c r="B1377" i="10"/>
  <c r="B1317" i="10"/>
  <c r="B1342" i="10"/>
  <c r="B709" i="10"/>
  <c r="B814" i="10"/>
  <c r="B838" i="10"/>
  <c r="B886" i="10"/>
  <c r="B1629" i="10"/>
  <c r="B1262" i="10"/>
  <c r="B1269" i="10"/>
  <c r="B1324" i="10"/>
  <c r="B1334" i="10"/>
  <c r="B1366" i="10"/>
  <c r="B1628" i="10"/>
  <c r="B1759" i="10"/>
  <c r="B1799" i="10"/>
  <c r="B1895" i="10"/>
  <c r="B2030" i="10"/>
  <c r="B2086" i="10"/>
  <c r="B2094" i="10"/>
  <c r="B2118" i="10"/>
  <c r="B470" i="10"/>
  <c r="B676" i="10"/>
  <c r="B716" i="10"/>
  <c r="B902" i="10"/>
  <c r="B1013" i="10"/>
  <c r="B1238" i="10"/>
  <c r="B1520" i="10"/>
  <c r="B1589" i="10"/>
  <c r="B1613" i="10"/>
  <c r="B1791" i="10"/>
  <c r="B1888" i="10"/>
  <c r="B1912" i="10"/>
  <c r="B2430" i="10"/>
  <c r="B291" i="10"/>
  <c r="B394" i="10"/>
  <c r="B426" i="10"/>
  <c r="B458" i="10"/>
  <c r="B682" i="10"/>
  <c r="B854" i="10"/>
  <c r="B941" i="10"/>
  <c r="B965" i="10"/>
  <c r="B989" i="10"/>
  <c r="B1134" i="10"/>
  <c r="B1158" i="10"/>
  <c r="B1166" i="10"/>
  <c r="B1326" i="10"/>
  <c r="B1471" i="10"/>
  <c r="B1528" i="10"/>
  <c r="B1584" i="10"/>
  <c r="B1681" i="10"/>
  <c r="B1695" i="10"/>
  <c r="B1727" i="10"/>
  <c r="B1783" i="10"/>
  <c r="B1960" i="10"/>
  <c r="B414" i="10"/>
  <c r="B708" i="10"/>
  <c r="B780" i="10"/>
  <c r="B894" i="10"/>
  <c r="B434" i="10"/>
  <c r="B672" i="10"/>
  <c r="B684" i="10"/>
  <c r="B981" i="10"/>
  <c r="B1005" i="10"/>
  <c r="B1029" i="10"/>
  <c r="B1318" i="10"/>
  <c r="B1350" i="10"/>
  <c r="B1407" i="10"/>
  <c r="B1494" i="10"/>
  <c r="B1526" i="10"/>
  <c r="B1767" i="10"/>
  <c r="B1803" i="10"/>
  <c r="B1847" i="10"/>
  <c r="B1986" i="10"/>
  <c r="B1998" i="10"/>
  <c r="B1302" i="10"/>
  <c r="B1330" i="10"/>
  <c r="AG17" i="5"/>
  <c r="AF801" i="5"/>
  <c r="AG23" i="5"/>
  <c r="AH23" i="5" s="1"/>
  <c r="A23" i="5" s="1"/>
  <c r="L20" i="6"/>
  <c r="AG18" i="5"/>
  <c r="AH18" i="5" s="1"/>
  <c r="A18" i="5" s="1"/>
  <c r="Y47" i="5"/>
  <c r="AG47" i="5" s="1"/>
  <c r="Y55" i="5"/>
  <c r="AG55" i="5" s="1"/>
  <c r="Y63" i="5"/>
  <c r="AG63" i="5" s="1"/>
  <c r="Y71" i="5"/>
  <c r="AG71" i="5" s="1"/>
  <c r="Y73" i="5"/>
  <c r="AG73" i="5" s="1"/>
  <c r="Y81" i="5"/>
  <c r="AG81" i="5" s="1"/>
  <c r="Y83" i="5"/>
  <c r="AG83" i="5" s="1"/>
  <c r="Y20" i="5"/>
  <c r="AG20" i="5" s="1"/>
  <c r="AH20" i="5" s="1"/>
  <c r="A20" i="5" s="1"/>
  <c r="Y24" i="5"/>
  <c r="L21" i="6" s="1"/>
  <c r="AI31" i="5"/>
  <c r="AI35" i="5"/>
  <c r="Y41" i="5"/>
  <c r="AG41" i="5" s="1"/>
  <c r="Y49" i="5"/>
  <c r="AG49" i="5" s="1"/>
  <c r="Y57" i="5"/>
  <c r="AG57" i="5" s="1"/>
  <c r="Y65" i="5"/>
  <c r="AG65" i="5" s="1"/>
  <c r="Y79" i="5"/>
  <c r="AG79" i="5" s="1"/>
  <c r="Y87" i="5"/>
  <c r="AG87" i="5" s="1"/>
  <c r="M13" i="7"/>
  <c r="K13" i="7" s="1"/>
  <c r="H23" i="6"/>
  <c r="Y16" i="5"/>
  <c r="AI27" i="5"/>
  <c r="AI39" i="5"/>
  <c r="AH286" i="5"/>
  <c r="A286" i="5" s="1"/>
  <c r="AI286" i="5"/>
  <c r="AF13" i="5"/>
  <c r="AF29" i="5"/>
  <c r="AF33" i="5"/>
  <c r="AF37" i="5"/>
  <c r="AG286" i="5"/>
  <c r="AF286" i="5"/>
  <c r="Y289" i="5"/>
  <c r="AG289" i="5" s="1"/>
  <c r="Y307" i="5"/>
  <c r="AG307" i="5" s="1"/>
  <c r="Y395" i="5"/>
  <c r="AG395" i="5" s="1"/>
  <c r="Y415" i="5"/>
  <c r="AG415" i="5" s="1"/>
  <c r="Y447" i="5"/>
  <c r="AG447" i="5" s="1"/>
  <c r="Y479" i="5"/>
  <c r="AG479" i="5" s="1"/>
  <c r="Y43" i="5"/>
  <c r="AG43" i="5" s="1"/>
  <c r="Y51" i="5"/>
  <c r="AG51" i="5" s="1"/>
  <c r="Y59" i="5"/>
  <c r="AG59" i="5" s="1"/>
  <c r="Y67" i="5"/>
  <c r="AG67" i="5" s="1"/>
  <c r="Y75" i="5"/>
  <c r="AG75" i="5" s="1"/>
  <c r="Y89" i="5"/>
  <c r="AG89" i="5" s="1"/>
  <c r="Y12" i="5"/>
  <c r="AG12" i="5" s="1"/>
  <c r="AH12" i="5" s="1"/>
  <c r="A12" i="5" s="1"/>
  <c r="AH13" i="5"/>
  <c r="A13" i="5" s="1"/>
  <c r="H43" i="6"/>
  <c r="Y11" i="5"/>
  <c r="Y15" i="5"/>
  <c r="H34" i="6"/>
  <c r="H38" i="6"/>
  <c r="AI30" i="5"/>
  <c r="B21" i="10" s="1"/>
  <c r="AI34" i="5"/>
  <c r="B25" i="10" s="1"/>
  <c r="AI38" i="5"/>
  <c r="B28" i="10" s="1"/>
  <c r="AH40" i="5"/>
  <c r="A40" i="5" s="1"/>
  <c r="AI40" i="5"/>
  <c r="AH42" i="5"/>
  <c r="A42" i="5" s="1"/>
  <c r="AI42" i="5"/>
  <c r="AH44" i="5"/>
  <c r="A44" i="5" s="1"/>
  <c r="AI44" i="5"/>
  <c r="AH46" i="5"/>
  <c r="A46" i="5" s="1"/>
  <c r="AI46" i="5"/>
  <c r="AH48" i="5"/>
  <c r="A48" i="5" s="1"/>
  <c r="AI48" i="5"/>
  <c r="AH50" i="5"/>
  <c r="A50" i="5" s="1"/>
  <c r="AI50" i="5"/>
  <c r="AH52" i="5"/>
  <c r="A52" i="5" s="1"/>
  <c r="AI52" i="5"/>
  <c r="AH54" i="5"/>
  <c r="A54" i="5" s="1"/>
  <c r="AI54" i="5"/>
  <c r="AH56" i="5"/>
  <c r="A56" i="5" s="1"/>
  <c r="AI56" i="5"/>
  <c r="AH58" i="5"/>
  <c r="A58" i="5" s="1"/>
  <c r="AI58" i="5"/>
  <c r="AH60" i="5"/>
  <c r="A60" i="5" s="1"/>
  <c r="AI60" i="5"/>
  <c r="AH62" i="5"/>
  <c r="A62" i="5" s="1"/>
  <c r="AI62" i="5"/>
  <c r="AH64" i="5"/>
  <c r="A64" i="5" s="1"/>
  <c r="AI64" i="5"/>
  <c r="AH66" i="5"/>
  <c r="A66" i="5" s="1"/>
  <c r="AI66" i="5"/>
  <c r="AH68" i="5"/>
  <c r="A68" i="5" s="1"/>
  <c r="AI68" i="5"/>
  <c r="AH70" i="5"/>
  <c r="A70" i="5" s="1"/>
  <c r="AI70" i="5"/>
  <c r="AH72" i="5"/>
  <c r="A72" i="5" s="1"/>
  <c r="AI72" i="5"/>
  <c r="AH74" i="5"/>
  <c r="A74" i="5" s="1"/>
  <c r="AI74" i="5"/>
  <c r="AH76" i="5"/>
  <c r="A76" i="5" s="1"/>
  <c r="AI76" i="5"/>
  <c r="AH78" i="5"/>
  <c r="A78" i="5" s="1"/>
  <c r="AI78" i="5"/>
  <c r="AH80" i="5"/>
  <c r="A80" i="5" s="1"/>
  <c r="AI80" i="5"/>
  <c r="AH82" i="5"/>
  <c r="A82" i="5" s="1"/>
  <c r="AI82" i="5"/>
  <c r="AH84" i="5"/>
  <c r="A84" i="5" s="1"/>
  <c r="AI84" i="5"/>
  <c r="AH86" i="5"/>
  <c r="A86" i="5" s="1"/>
  <c r="AI86" i="5"/>
  <c r="AH88" i="5"/>
  <c r="A88" i="5" s="1"/>
  <c r="AI88" i="5"/>
  <c r="AH90" i="5"/>
  <c r="A90" i="5" s="1"/>
  <c r="AI90" i="5"/>
  <c r="AH92" i="5"/>
  <c r="A92" i="5" s="1"/>
  <c r="AI92" i="5"/>
  <c r="AH94" i="5"/>
  <c r="A94" i="5" s="1"/>
  <c r="AI94" i="5"/>
  <c r="AH96" i="5"/>
  <c r="A96" i="5" s="1"/>
  <c r="AI96" i="5"/>
  <c r="AH98" i="5"/>
  <c r="A98" i="5" s="1"/>
  <c r="AI98" i="5"/>
  <c r="AH100" i="5"/>
  <c r="A100" i="5" s="1"/>
  <c r="AI100" i="5"/>
  <c r="AH102" i="5"/>
  <c r="A102" i="5" s="1"/>
  <c r="AI102" i="5"/>
  <c r="AH104" i="5"/>
  <c r="A104" i="5" s="1"/>
  <c r="AI104" i="5"/>
  <c r="AH106" i="5"/>
  <c r="A106" i="5" s="1"/>
  <c r="AI106" i="5"/>
  <c r="AH108" i="5"/>
  <c r="A108" i="5" s="1"/>
  <c r="AI108" i="5"/>
  <c r="AH110" i="5"/>
  <c r="A110" i="5" s="1"/>
  <c r="AI110" i="5"/>
  <c r="AH112" i="5"/>
  <c r="A112" i="5" s="1"/>
  <c r="AI112" i="5"/>
  <c r="AH114" i="5"/>
  <c r="A114" i="5" s="1"/>
  <c r="AI114" i="5"/>
  <c r="AH116" i="5"/>
  <c r="A116" i="5" s="1"/>
  <c r="AI116" i="5"/>
  <c r="AH118" i="5"/>
  <c r="A118" i="5" s="1"/>
  <c r="AI118" i="5"/>
  <c r="AH120" i="5"/>
  <c r="A120" i="5" s="1"/>
  <c r="AI120" i="5"/>
  <c r="AH122" i="5"/>
  <c r="A122" i="5" s="1"/>
  <c r="AI122" i="5"/>
  <c r="AH124" i="5"/>
  <c r="A124" i="5" s="1"/>
  <c r="AI124" i="5"/>
  <c r="AH126" i="5"/>
  <c r="A126" i="5" s="1"/>
  <c r="AI126" i="5"/>
  <c r="AH128" i="5"/>
  <c r="A128" i="5" s="1"/>
  <c r="AI128" i="5"/>
  <c r="AH130" i="5"/>
  <c r="A130" i="5" s="1"/>
  <c r="AI130" i="5"/>
  <c r="AH132" i="5"/>
  <c r="A132" i="5" s="1"/>
  <c r="AI132" i="5"/>
  <c r="AH134" i="5"/>
  <c r="A134" i="5" s="1"/>
  <c r="AI134" i="5"/>
  <c r="AH136" i="5"/>
  <c r="A136" i="5" s="1"/>
  <c r="AI136" i="5"/>
  <c r="AH138" i="5"/>
  <c r="A138" i="5" s="1"/>
  <c r="AI138" i="5"/>
  <c r="AH140" i="5"/>
  <c r="A140" i="5" s="1"/>
  <c r="AI140" i="5"/>
  <c r="AH142" i="5"/>
  <c r="A142" i="5" s="1"/>
  <c r="AI142" i="5"/>
  <c r="AH144" i="5"/>
  <c r="A144" i="5" s="1"/>
  <c r="AI144" i="5"/>
  <c r="AH146" i="5"/>
  <c r="A146" i="5" s="1"/>
  <c r="AI146" i="5"/>
  <c r="AH148" i="5"/>
  <c r="A148" i="5" s="1"/>
  <c r="AI148" i="5"/>
  <c r="AH150" i="5"/>
  <c r="A150" i="5" s="1"/>
  <c r="AI150" i="5"/>
  <c r="AH152" i="5"/>
  <c r="A152" i="5" s="1"/>
  <c r="AI152" i="5"/>
  <c r="AH154" i="5"/>
  <c r="A154" i="5" s="1"/>
  <c r="AI154" i="5"/>
  <c r="AH156" i="5"/>
  <c r="A156" i="5" s="1"/>
  <c r="AI156" i="5"/>
  <c r="AH158" i="5"/>
  <c r="A158" i="5" s="1"/>
  <c r="AI158" i="5"/>
  <c r="AH160" i="5"/>
  <c r="A160" i="5" s="1"/>
  <c r="AI160" i="5"/>
  <c r="AH162" i="5"/>
  <c r="A162" i="5" s="1"/>
  <c r="AI162" i="5"/>
  <c r="AH164" i="5"/>
  <c r="A164" i="5" s="1"/>
  <c r="AI164" i="5"/>
  <c r="AH166" i="5"/>
  <c r="A166" i="5" s="1"/>
  <c r="AI166" i="5"/>
  <c r="AH168" i="5"/>
  <c r="A168" i="5" s="1"/>
  <c r="AI168" i="5"/>
  <c r="AH170" i="5"/>
  <c r="A170" i="5" s="1"/>
  <c r="AI170" i="5"/>
  <c r="AH172" i="5"/>
  <c r="A172" i="5" s="1"/>
  <c r="AI172" i="5"/>
  <c r="AH174" i="5"/>
  <c r="A174" i="5" s="1"/>
  <c r="AI174" i="5"/>
  <c r="AH176" i="5"/>
  <c r="A176" i="5" s="1"/>
  <c r="AI176" i="5"/>
  <c r="AH178" i="5"/>
  <c r="A178" i="5" s="1"/>
  <c r="AI178" i="5"/>
  <c r="AH180" i="5"/>
  <c r="A180" i="5" s="1"/>
  <c r="AI180" i="5"/>
  <c r="AH182" i="5"/>
  <c r="A182" i="5" s="1"/>
  <c r="AI182" i="5"/>
  <c r="AH184" i="5"/>
  <c r="A184" i="5" s="1"/>
  <c r="AI184" i="5"/>
  <c r="AH186" i="5"/>
  <c r="A186" i="5" s="1"/>
  <c r="AI186" i="5"/>
  <c r="AH188" i="5"/>
  <c r="A188" i="5" s="1"/>
  <c r="AI188" i="5"/>
  <c r="AH190" i="5"/>
  <c r="A190" i="5" s="1"/>
  <c r="AI190" i="5"/>
  <c r="AH192" i="5"/>
  <c r="A192" i="5" s="1"/>
  <c r="AI192" i="5"/>
  <c r="AH194" i="5"/>
  <c r="A194" i="5" s="1"/>
  <c r="AI194" i="5"/>
  <c r="AH196" i="5"/>
  <c r="A196" i="5" s="1"/>
  <c r="AI196" i="5"/>
  <c r="AH198" i="5"/>
  <c r="A198" i="5" s="1"/>
  <c r="AI198" i="5"/>
  <c r="AH200" i="5"/>
  <c r="A200" i="5" s="1"/>
  <c r="AI200" i="5"/>
  <c r="AH202" i="5"/>
  <c r="A202" i="5" s="1"/>
  <c r="AI202" i="5"/>
  <c r="AH204" i="5"/>
  <c r="A204" i="5" s="1"/>
  <c r="AI204" i="5"/>
  <c r="AH206" i="5"/>
  <c r="A206" i="5" s="1"/>
  <c r="AI206" i="5"/>
  <c r="AH208" i="5"/>
  <c r="A208" i="5" s="1"/>
  <c r="AI208" i="5"/>
  <c r="AH210" i="5"/>
  <c r="A210" i="5" s="1"/>
  <c r="AI210" i="5"/>
  <c r="Y296" i="5"/>
  <c r="AG296" i="5" s="1"/>
  <c r="Y298" i="5"/>
  <c r="AG298" i="5" s="1"/>
  <c r="Y563" i="5"/>
  <c r="AG563" i="5" s="1"/>
  <c r="Y571" i="5"/>
  <c r="AG571" i="5" s="1"/>
  <c r="Y579" i="5"/>
  <c r="AG579" i="5" s="1"/>
  <c r="Y587" i="5"/>
  <c r="AG587" i="5" s="1"/>
  <c r="Y595" i="5"/>
  <c r="AG595" i="5" s="1"/>
  <c r="Y603" i="5"/>
  <c r="AG603" i="5" s="1"/>
  <c r="Y611" i="5"/>
  <c r="AG611" i="5" s="1"/>
  <c r="Y619" i="5"/>
  <c r="AG619" i="5" s="1"/>
  <c r="Y651" i="5"/>
  <c r="AG651" i="5" s="1"/>
  <c r="Y659" i="5"/>
  <c r="AG659" i="5" s="1"/>
  <c r="Y106" i="5"/>
  <c r="AG106" i="5" s="1"/>
  <c r="Y112" i="5"/>
  <c r="AG112" i="5" s="1"/>
  <c r="Y122" i="5"/>
  <c r="AG122" i="5" s="1"/>
  <c r="Y128" i="5"/>
  <c r="AG128" i="5" s="1"/>
  <c r="Y132" i="5"/>
  <c r="AG132" i="5" s="1"/>
  <c r="Y134" i="5"/>
  <c r="AG134" i="5" s="1"/>
  <c r="Y136" i="5"/>
  <c r="AG136" i="5" s="1"/>
  <c r="Y138" i="5"/>
  <c r="AG138" i="5" s="1"/>
  <c r="Y140" i="5"/>
  <c r="AG140" i="5" s="1"/>
  <c r="Y142" i="5"/>
  <c r="AG142" i="5" s="1"/>
  <c r="Y144" i="5"/>
  <c r="AG144" i="5" s="1"/>
  <c r="Y146" i="5"/>
  <c r="AG146" i="5" s="1"/>
  <c r="Y148" i="5"/>
  <c r="AG148" i="5" s="1"/>
  <c r="Y150" i="5"/>
  <c r="AG150" i="5" s="1"/>
  <c r="Y152" i="5"/>
  <c r="AG152" i="5" s="1"/>
  <c r="Y154" i="5"/>
  <c r="AG154" i="5" s="1"/>
  <c r="Y156" i="5"/>
  <c r="AG156" i="5" s="1"/>
  <c r="Y158" i="5"/>
  <c r="AG158" i="5" s="1"/>
  <c r="Y160" i="5"/>
  <c r="AG160" i="5" s="1"/>
  <c r="Y162" i="5"/>
  <c r="AG162" i="5" s="1"/>
  <c r="Y164" i="5"/>
  <c r="AG164" i="5" s="1"/>
  <c r="Y166" i="5"/>
  <c r="AG166" i="5" s="1"/>
  <c r="Y168" i="5"/>
  <c r="AG168" i="5" s="1"/>
  <c r="Y170" i="5"/>
  <c r="AG170" i="5" s="1"/>
  <c r="Y172" i="5"/>
  <c r="AG172" i="5" s="1"/>
  <c r="Y174" i="5"/>
  <c r="AG174" i="5" s="1"/>
  <c r="Y176" i="5"/>
  <c r="AG176" i="5" s="1"/>
  <c r="Y178" i="5"/>
  <c r="AG178" i="5" s="1"/>
  <c r="Y180" i="5"/>
  <c r="AG180" i="5" s="1"/>
  <c r="Y182" i="5"/>
  <c r="AG182" i="5" s="1"/>
  <c r="Y184" i="5"/>
  <c r="AG184" i="5" s="1"/>
  <c r="Y186" i="5"/>
  <c r="AG186" i="5" s="1"/>
  <c r="Y188" i="5"/>
  <c r="AG188" i="5" s="1"/>
  <c r="Y190" i="5"/>
  <c r="AG190" i="5" s="1"/>
  <c r="Y192" i="5"/>
  <c r="AG192" i="5" s="1"/>
  <c r="Y194" i="5"/>
  <c r="AG194" i="5" s="1"/>
  <c r="Y196" i="5"/>
  <c r="AG196" i="5" s="1"/>
  <c r="Y198" i="5"/>
  <c r="AG198" i="5" s="1"/>
  <c r="Y200" i="5"/>
  <c r="AG200" i="5" s="1"/>
  <c r="Y202" i="5"/>
  <c r="AG202" i="5" s="1"/>
  <c r="Y204" i="5"/>
  <c r="AG204" i="5" s="1"/>
  <c r="Y206" i="5"/>
  <c r="AG206" i="5" s="1"/>
  <c r="Y208" i="5"/>
  <c r="AG208" i="5" s="1"/>
  <c r="Y210" i="5"/>
  <c r="AG210" i="5" s="1"/>
  <c r="Y212" i="5"/>
  <c r="AG212" i="5" s="1"/>
  <c r="Y214" i="5"/>
  <c r="AG214" i="5" s="1"/>
  <c r="Y315" i="5"/>
  <c r="AG315" i="5" s="1"/>
  <c r="Y323" i="5"/>
  <c r="AG323" i="5" s="1"/>
  <c r="Y331" i="5"/>
  <c r="AG331" i="5" s="1"/>
  <c r="Y339" i="5"/>
  <c r="AG339" i="5" s="1"/>
  <c r="Y347" i="5"/>
  <c r="AG347" i="5" s="1"/>
  <c r="Y355" i="5"/>
  <c r="AG355" i="5" s="1"/>
  <c r="Y363" i="5"/>
  <c r="AG363" i="5" s="1"/>
  <c r="Y371" i="5"/>
  <c r="AG371" i="5" s="1"/>
  <c r="Y379" i="5"/>
  <c r="AG379" i="5" s="1"/>
  <c r="Y387" i="5"/>
  <c r="AG387" i="5" s="1"/>
  <c r="Y423" i="5"/>
  <c r="AG423" i="5" s="1"/>
  <c r="Y455" i="5"/>
  <c r="AG455" i="5" s="1"/>
  <c r="Y102" i="5"/>
  <c r="AG102" i="5" s="1"/>
  <c r="Y108" i="5"/>
  <c r="AG108" i="5" s="1"/>
  <c r="Y114" i="5"/>
  <c r="AG114" i="5" s="1"/>
  <c r="Y118" i="5"/>
  <c r="AG118" i="5" s="1"/>
  <c r="H30" i="6"/>
  <c r="H29" i="6"/>
  <c r="Y98" i="5"/>
  <c r="AG98" i="5" s="1"/>
  <c r="Y104" i="5"/>
  <c r="AG104" i="5" s="1"/>
  <c r="Y110" i="5"/>
  <c r="AG110" i="5" s="1"/>
  <c r="Y116" i="5"/>
  <c r="AG116" i="5" s="1"/>
  <c r="Y120" i="5"/>
  <c r="AG120" i="5" s="1"/>
  <c r="Y124" i="5"/>
  <c r="AG124" i="5" s="1"/>
  <c r="Y126" i="5"/>
  <c r="AG126" i="5" s="1"/>
  <c r="Y130" i="5"/>
  <c r="AG130" i="5" s="1"/>
  <c r="Y14" i="5"/>
  <c r="AG14" i="5" s="1"/>
  <c r="AH14" i="5" s="1"/>
  <c r="A14" i="5" s="1"/>
  <c r="AH294" i="5"/>
  <c r="A294" i="5" s="1"/>
  <c r="AI294" i="5"/>
  <c r="I14" i="7"/>
  <c r="H14" i="7"/>
  <c r="AF27" i="5"/>
  <c r="AH27" i="5" s="1"/>
  <c r="AF31" i="5"/>
  <c r="AF35" i="5"/>
  <c r="AF39" i="5"/>
  <c r="AG294" i="5"/>
  <c r="AF294" i="5"/>
  <c r="Y297" i="5"/>
  <c r="AG297" i="5" s="1"/>
  <c r="Y399" i="5"/>
  <c r="AG399" i="5" s="1"/>
  <c r="Y431" i="5"/>
  <c r="AG431" i="5" s="1"/>
  <c r="Y463" i="5"/>
  <c r="AG463" i="5" s="1"/>
  <c r="Y503" i="5"/>
  <c r="AG503" i="5" s="1"/>
  <c r="D43" i="6"/>
  <c r="M12" i="6"/>
  <c r="D17" i="6"/>
  <c r="M18" i="7"/>
  <c r="K18" i="7" s="1"/>
  <c r="D34" i="6"/>
  <c r="AH41" i="5"/>
  <c r="A41" i="5" s="1"/>
  <c r="AI41" i="5"/>
  <c r="AH43" i="5"/>
  <c r="A43" i="5" s="1"/>
  <c r="AI43" i="5"/>
  <c r="AH45" i="5"/>
  <c r="A45" i="5" s="1"/>
  <c r="AI45" i="5"/>
  <c r="AH47" i="5"/>
  <c r="A47" i="5" s="1"/>
  <c r="AI47" i="5"/>
  <c r="AH49" i="5"/>
  <c r="A49" i="5" s="1"/>
  <c r="AI49" i="5"/>
  <c r="AH51" i="5"/>
  <c r="A51" i="5" s="1"/>
  <c r="AI51" i="5"/>
  <c r="AH53" i="5"/>
  <c r="A53" i="5" s="1"/>
  <c r="AI53" i="5"/>
  <c r="AH55" i="5"/>
  <c r="A55" i="5" s="1"/>
  <c r="AI55" i="5"/>
  <c r="AH57" i="5"/>
  <c r="A57" i="5" s="1"/>
  <c r="AI57" i="5"/>
  <c r="AH59" i="5"/>
  <c r="A59" i="5" s="1"/>
  <c r="AI59" i="5"/>
  <c r="AH61" i="5"/>
  <c r="A61" i="5" s="1"/>
  <c r="AI61" i="5"/>
  <c r="AH63" i="5"/>
  <c r="A63" i="5" s="1"/>
  <c r="AI63" i="5"/>
  <c r="AH65" i="5"/>
  <c r="A65" i="5" s="1"/>
  <c r="AI65" i="5"/>
  <c r="AH67" i="5"/>
  <c r="A67" i="5" s="1"/>
  <c r="AI67" i="5"/>
  <c r="AH69" i="5"/>
  <c r="A69" i="5" s="1"/>
  <c r="AI69" i="5"/>
  <c r="AH71" i="5"/>
  <c r="A71" i="5" s="1"/>
  <c r="AI71" i="5"/>
  <c r="AH73" i="5"/>
  <c r="A73" i="5" s="1"/>
  <c r="AI73" i="5"/>
  <c r="AH75" i="5"/>
  <c r="A75" i="5" s="1"/>
  <c r="AI75" i="5"/>
  <c r="AH77" i="5"/>
  <c r="A77" i="5" s="1"/>
  <c r="AI77" i="5"/>
  <c r="AH79" i="5"/>
  <c r="A79" i="5" s="1"/>
  <c r="AI79" i="5"/>
  <c r="AH81" i="5"/>
  <c r="A81" i="5" s="1"/>
  <c r="AI81" i="5"/>
  <c r="AH83" i="5"/>
  <c r="A83" i="5" s="1"/>
  <c r="AI83" i="5"/>
  <c r="AH85" i="5"/>
  <c r="A85" i="5" s="1"/>
  <c r="AI85" i="5"/>
  <c r="AH87" i="5"/>
  <c r="A87" i="5" s="1"/>
  <c r="AI87" i="5"/>
  <c r="AH89" i="5"/>
  <c r="A89" i="5" s="1"/>
  <c r="AI89" i="5"/>
  <c r="AH91" i="5"/>
  <c r="A91" i="5" s="1"/>
  <c r="AI91" i="5"/>
  <c r="AH93" i="5"/>
  <c r="A93" i="5" s="1"/>
  <c r="AI93" i="5"/>
  <c r="AH95" i="5"/>
  <c r="A95" i="5" s="1"/>
  <c r="AI95" i="5"/>
  <c r="AH97" i="5"/>
  <c r="A97" i="5" s="1"/>
  <c r="AI97" i="5"/>
  <c r="AH99" i="5"/>
  <c r="A99" i="5" s="1"/>
  <c r="AI99" i="5"/>
  <c r="AH101" i="5"/>
  <c r="A101" i="5" s="1"/>
  <c r="AI101" i="5"/>
  <c r="AH103" i="5"/>
  <c r="A103" i="5" s="1"/>
  <c r="AI103" i="5"/>
  <c r="AH105" i="5"/>
  <c r="A105" i="5" s="1"/>
  <c r="AI105" i="5"/>
  <c r="AH107" i="5"/>
  <c r="A107" i="5" s="1"/>
  <c r="AI107" i="5"/>
  <c r="AH109" i="5"/>
  <c r="A109" i="5" s="1"/>
  <c r="AI109" i="5"/>
  <c r="AH111" i="5"/>
  <c r="A111" i="5" s="1"/>
  <c r="AI111" i="5"/>
  <c r="AH113" i="5"/>
  <c r="A113" i="5" s="1"/>
  <c r="AI113" i="5"/>
  <c r="AH115" i="5"/>
  <c r="A115" i="5" s="1"/>
  <c r="AI115" i="5"/>
  <c r="AH117" i="5"/>
  <c r="A117" i="5" s="1"/>
  <c r="AI117" i="5"/>
  <c r="AH119" i="5"/>
  <c r="A119" i="5" s="1"/>
  <c r="AI119" i="5"/>
  <c r="AH121" i="5"/>
  <c r="A121" i="5" s="1"/>
  <c r="AI121" i="5"/>
  <c r="AH123" i="5"/>
  <c r="A123" i="5" s="1"/>
  <c r="AI123" i="5"/>
  <c r="AH125" i="5"/>
  <c r="A125" i="5" s="1"/>
  <c r="AI125" i="5"/>
  <c r="AH127" i="5"/>
  <c r="A127" i="5" s="1"/>
  <c r="AI127" i="5"/>
  <c r="AH129" i="5"/>
  <c r="A129" i="5" s="1"/>
  <c r="AI129" i="5"/>
  <c r="AH131" i="5"/>
  <c r="A131" i="5" s="1"/>
  <c r="AI131" i="5"/>
  <c r="AH133" i="5"/>
  <c r="A133" i="5" s="1"/>
  <c r="AI133" i="5"/>
  <c r="AH135" i="5"/>
  <c r="A135" i="5" s="1"/>
  <c r="AI135" i="5"/>
  <c r="AH137" i="5"/>
  <c r="A137" i="5" s="1"/>
  <c r="AI137" i="5"/>
  <c r="AH139" i="5"/>
  <c r="A139" i="5" s="1"/>
  <c r="AI139" i="5"/>
  <c r="AH141" i="5"/>
  <c r="A141" i="5" s="1"/>
  <c r="AI141" i="5"/>
  <c r="AH143" i="5"/>
  <c r="A143" i="5" s="1"/>
  <c r="AI143" i="5"/>
  <c r="AH145" i="5"/>
  <c r="A145" i="5" s="1"/>
  <c r="AI145" i="5"/>
  <c r="AH147" i="5"/>
  <c r="A147" i="5" s="1"/>
  <c r="AI147" i="5"/>
  <c r="AH149" i="5"/>
  <c r="A149" i="5" s="1"/>
  <c r="AI149" i="5"/>
  <c r="AH151" i="5"/>
  <c r="A151" i="5" s="1"/>
  <c r="AI151" i="5"/>
  <c r="AH153" i="5"/>
  <c r="A153" i="5" s="1"/>
  <c r="AI153" i="5"/>
  <c r="AH155" i="5"/>
  <c r="A155" i="5" s="1"/>
  <c r="AI155" i="5"/>
  <c r="AH157" i="5"/>
  <c r="A157" i="5" s="1"/>
  <c r="AI157" i="5"/>
  <c r="AH159" i="5"/>
  <c r="A159" i="5" s="1"/>
  <c r="AI159" i="5"/>
  <c r="AH161" i="5"/>
  <c r="A161" i="5" s="1"/>
  <c r="AI161" i="5"/>
  <c r="AH163" i="5"/>
  <c r="A163" i="5" s="1"/>
  <c r="AI163" i="5"/>
  <c r="AH165" i="5"/>
  <c r="A165" i="5" s="1"/>
  <c r="AI165" i="5"/>
  <c r="AH167" i="5"/>
  <c r="A167" i="5" s="1"/>
  <c r="AI167" i="5"/>
  <c r="AH169" i="5"/>
  <c r="A169" i="5" s="1"/>
  <c r="AI169" i="5"/>
  <c r="AH171" i="5"/>
  <c r="A171" i="5" s="1"/>
  <c r="AI171" i="5"/>
  <c r="AH173" i="5"/>
  <c r="A173" i="5" s="1"/>
  <c r="AI173" i="5"/>
  <c r="AH175" i="5"/>
  <c r="A175" i="5" s="1"/>
  <c r="AI175" i="5"/>
  <c r="AH177" i="5"/>
  <c r="A177" i="5" s="1"/>
  <c r="AI177" i="5"/>
  <c r="AH179" i="5"/>
  <c r="A179" i="5" s="1"/>
  <c r="AI179" i="5"/>
  <c r="AH181" i="5"/>
  <c r="A181" i="5" s="1"/>
  <c r="AI181" i="5"/>
  <c r="AH183" i="5"/>
  <c r="A183" i="5" s="1"/>
  <c r="AI183" i="5"/>
  <c r="AH185" i="5"/>
  <c r="A185" i="5" s="1"/>
  <c r="AI185" i="5"/>
  <c r="AH187" i="5"/>
  <c r="A187" i="5" s="1"/>
  <c r="AI187" i="5"/>
  <c r="AH189" i="5"/>
  <c r="A189" i="5" s="1"/>
  <c r="AI189" i="5"/>
  <c r="AH191" i="5"/>
  <c r="A191" i="5" s="1"/>
  <c r="AI191" i="5"/>
  <c r="AH193" i="5"/>
  <c r="A193" i="5" s="1"/>
  <c r="AI193" i="5"/>
  <c r="AH195" i="5"/>
  <c r="A195" i="5" s="1"/>
  <c r="AI195" i="5"/>
  <c r="AH197" i="5"/>
  <c r="A197" i="5" s="1"/>
  <c r="AI197" i="5"/>
  <c r="AH199" i="5"/>
  <c r="A199" i="5" s="1"/>
  <c r="AI199" i="5"/>
  <c r="AH201" i="5"/>
  <c r="A201" i="5" s="1"/>
  <c r="AI201" i="5"/>
  <c r="AH203" i="5"/>
  <c r="A203" i="5" s="1"/>
  <c r="AI203" i="5"/>
  <c r="AH205" i="5"/>
  <c r="A205" i="5" s="1"/>
  <c r="AI205" i="5"/>
  <c r="AH207" i="5"/>
  <c r="A207" i="5" s="1"/>
  <c r="AI207" i="5"/>
  <c r="AH209" i="5"/>
  <c r="A209" i="5" s="1"/>
  <c r="AI209" i="5"/>
  <c r="AH211" i="5"/>
  <c r="A211" i="5" s="1"/>
  <c r="AI211" i="5"/>
  <c r="Y288" i="5"/>
  <c r="AG288" i="5" s="1"/>
  <c r="Y491" i="5"/>
  <c r="AG491" i="5" s="1"/>
  <c r="Y511" i="5"/>
  <c r="AG511" i="5" s="1"/>
  <c r="Y519" i="5"/>
  <c r="AG519" i="5" s="1"/>
  <c r="Y527" i="5"/>
  <c r="AG527" i="5" s="1"/>
  <c r="Y535" i="5"/>
  <c r="AG535" i="5" s="1"/>
  <c r="Y543" i="5"/>
  <c r="AG543" i="5" s="1"/>
  <c r="Y551" i="5"/>
  <c r="AG551" i="5" s="1"/>
  <c r="Y559" i="5"/>
  <c r="AG559" i="5" s="1"/>
  <c r="Y567" i="5"/>
  <c r="AG567" i="5" s="1"/>
  <c r="Y575" i="5"/>
  <c r="AG575" i="5" s="1"/>
  <c r="Y583" i="5"/>
  <c r="AG583" i="5" s="1"/>
  <c r="Y591" i="5"/>
  <c r="AG591" i="5" s="1"/>
  <c r="Y599" i="5"/>
  <c r="AG599" i="5" s="1"/>
  <c r="Y607" i="5"/>
  <c r="AG607" i="5" s="1"/>
  <c r="Y615" i="5"/>
  <c r="AG615" i="5" s="1"/>
  <c r="Y655" i="5"/>
  <c r="AG655" i="5" s="1"/>
  <c r="Y663" i="5"/>
  <c r="AG663" i="5" s="1"/>
  <c r="Y45" i="5"/>
  <c r="AG45" i="5" s="1"/>
  <c r="Y53" i="5"/>
  <c r="AG53" i="5" s="1"/>
  <c r="Y61" i="5"/>
  <c r="AG61" i="5" s="1"/>
  <c r="Y69" i="5"/>
  <c r="AG69" i="5" s="1"/>
  <c r="Y77" i="5"/>
  <c r="AG77" i="5" s="1"/>
  <c r="Y85" i="5"/>
  <c r="AG85" i="5" s="1"/>
  <c r="Y93" i="5"/>
  <c r="AG93" i="5" s="1"/>
  <c r="Y95" i="5"/>
  <c r="AG95" i="5" s="1"/>
  <c r="AI212" i="5"/>
  <c r="AI213" i="5"/>
  <c r="AI214" i="5"/>
  <c r="AI215" i="5"/>
  <c r="AI216" i="5"/>
  <c r="AI217" i="5"/>
  <c r="AI218" i="5"/>
  <c r="AI219" i="5"/>
  <c r="AI220" i="5"/>
  <c r="AI221" i="5"/>
  <c r="AI222" i="5"/>
  <c r="AI223" i="5"/>
  <c r="AI224" i="5"/>
  <c r="AI225" i="5"/>
  <c r="AI226" i="5"/>
  <c r="AI227" i="5"/>
  <c r="AI228" i="5"/>
  <c r="AI229" i="5"/>
  <c r="AI230" i="5"/>
  <c r="AI231" i="5"/>
  <c r="AI232" i="5"/>
  <c r="AI233" i="5"/>
  <c r="AI234" i="5"/>
  <c r="AI235" i="5"/>
  <c r="AI236" i="5"/>
  <c r="AI237" i="5"/>
  <c r="AI238" i="5"/>
  <c r="AI239" i="5"/>
  <c r="AI240" i="5"/>
  <c r="AI241" i="5"/>
  <c r="AI242" i="5"/>
  <c r="B232" i="10" s="1"/>
  <c r="AI243" i="5"/>
  <c r="AI244" i="5"/>
  <c r="AI245" i="5"/>
  <c r="AI246" i="5"/>
  <c r="AI247" i="5"/>
  <c r="AI248" i="5"/>
  <c r="AI249" i="5"/>
  <c r="AI250" i="5"/>
  <c r="AI251" i="5"/>
  <c r="AI252" i="5"/>
  <c r="AI253" i="5"/>
  <c r="AI254" i="5"/>
  <c r="AI255" i="5"/>
  <c r="AI256" i="5"/>
  <c r="AI257" i="5"/>
  <c r="AI258" i="5"/>
  <c r="AI259" i="5"/>
  <c r="AI260" i="5"/>
  <c r="AI261" i="5"/>
  <c r="AI262" i="5"/>
  <c r="AI263" i="5"/>
  <c r="B254" i="10" s="1"/>
  <c r="B260" i="10"/>
  <c r="B266" i="10"/>
  <c r="B267" i="10"/>
  <c r="B268" i="10"/>
  <c r="AI484" i="5"/>
  <c r="B474" i="10" s="1"/>
  <c r="AI488" i="5"/>
  <c r="AI492" i="5"/>
  <c r="B482" i="10" s="1"/>
  <c r="AI496" i="5"/>
  <c r="B486" i="10" s="1"/>
  <c r="AI500" i="5"/>
  <c r="B490" i="10" s="1"/>
  <c r="AI504" i="5"/>
  <c r="AI508" i="5"/>
  <c r="AI512" i="5"/>
  <c r="B503" i="10" s="1"/>
  <c r="AI516" i="5"/>
  <c r="B507" i="10" s="1"/>
  <c r="AI520" i="5"/>
  <c r="B511" i="10" s="1"/>
  <c r="AI524" i="5"/>
  <c r="B515" i="10" s="1"/>
  <c r="AI528" i="5"/>
  <c r="B519" i="10" s="1"/>
  <c r="AI532" i="5"/>
  <c r="B523" i="10" s="1"/>
  <c r="AI536" i="5"/>
  <c r="B527" i="10" s="1"/>
  <c r="AI540" i="5"/>
  <c r="B531" i="10" s="1"/>
  <c r="AI544" i="5"/>
  <c r="B535" i="10" s="1"/>
  <c r="AI548" i="5"/>
  <c r="B539" i="10" s="1"/>
  <c r="AI552" i="5"/>
  <c r="B543" i="10" s="1"/>
  <c r="AI556" i="5"/>
  <c r="B547" i="10" s="1"/>
  <c r="AI560" i="5"/>
  <c r="B551" i="10" s="1"/>
  <c r="AI564" i="5"/>
  <c r="AI568" i="5"/>
  <c r="B559" i="10" s="1"/>
  <c r="AI572" i="5"/>
  <c r="B563" i="10" s="1"/>
  <c r="AI576" i="5"/>
  <c r="B567" i="10" s="1"/>
  <c r="AI580" i="5"/>
  <c r="B571" i="10" s="1"/>
  <c r="AI584" i="5"/>
  <c r="B575" i="10" s="1"/>
  <c r="AI588" i="5"/>
  <c r="B579" i="10" s="1"/>
  <c r="AI592" i="5"/>
  <c r="AI596" i="5"/>
  <c r="B587" i="10" s="1"/>
  <c r="AI600" i="5"/>
  <c r="AI604" i="5"/>
  <c r="AI608" i="5"/>
  <c r="B599" i="10" s="1"/>
  <c r="AI612" i="5"/>
  <c r="B603" i="10" s="1"/>
  <c r="AI616" i="5"/>
  <c r="B607" i="10" s="1"/>
  <c r="AI620" i="5"/>
  <c r="B611" i="10" s="1"/>
  <c r="AI624" i="5"/>
  <c r="AI628" i="5"/>
  <c r="B619" i="10" s="1"/>
  <c r="AI632" i="5"/>
  <c r="B623" i="10" s="1"/>
  <c r="AI636" i="5"/>
  <c r="AI640" i="5"/>
  <c r="B631" i="10" s="1"/>
  <c r="AI644" i="5"/>
  <c r="B635" i="10" s="1"/>
  <c r="AI648" i="5"/>
  <c r="B639" i="10" s="1"/>
  <c r="AI652" i="5"/>
  <c r="B643" i="10" s="1"/>
  <c r="AI656" i="5"/>
  <c r="AI660" i="5"/>
  <c r="B651" i="10" s="1"/>
  <c r="AI664" i="5"/>
  <c r="B655" i="10" s="1"/>
  <c r="AI668" i="5"/>
  <c r="B659" i="10" s="1"/>
  <c r="AI672" i="5"/>
  <c r="B663" i="10" s="1"/>
  <c r="AI676" i="5"/>
  <c r="B667" i="10" s="1"/>
  <c r="AI680" i="5"/>
  <c r="AI684" i="5"/>
  <c r="B675" i="10" s="1"/>
  <c r="AH689" i="5"/>
  <c r="A689" i="5" s="1"/>
  <c r="AI689" i="5"/>
  <c r="AI690" i="5"/>
  <c r="B681" i="10" s="1"/>
  <c r="Y705" i="5"/>
  <c r="AG705" i="5" s="1"/>
  <c r="AH714" i="5"/>
  <c r="A714" i="5" s="1"/>
  <c r="AI714" i="5"/>
  <c r="Y717" i="5"/>
  <c r="AG717" i="5" s="1"/>
  <c r="AH720" i="5"/>
  <c r="A720" i="5" s="1"/>
  <c r="AI720" i="5"/>
  <c r="B710" i="10" s="1"/>
  <c r="AF720" i="5"/>
  <c r="Y737" i="5"/>
  <c r="AG737" i="5" s="1"/>
  <c r="AH746" i="5"/>
  <c r="A746" i="5" s="1"/>
  <c r="AI746" i="5"/>
  <c r="Y749" i="5"/>
  <c r="AG749" i="5" s="1"/>
  <c r="AH752" i="5"/>
  <c r="A752" i="5" s="1"/>
  <c r="AI752" i="5"/>
  <c r="B742" i="10" s="1"/>
  <c r="AF752" i="5"/>
  <c r="Y769" i="5"/>
  <c r="AG769" i="5" s="1"/>
  <c r="AH778" i="5"/>
  <c r="A778" i="5" s="1"/>
  <c r="AI778" i="5"/>
  <c r="AH784" i="5"/>
  <c r="A784" i="5" s="1"/>
  <c r="AI784" i="5"/>
  <c r="B774" i="10" s="1"/>
  <c r="Y801" i="5"/>
  <c r="AG801" i="5" s="1"/>
  <c r="AH810" i="5"/>
  <c r="A810" i="5" s="1"/>
  <c r="AI810" i="5"/>
  <c r="Y823" i="5"/>
  <c r="AG823" i="5" s="1"/>
  <c r="Y838" i="5"/>
  <c r="AG838" i="5" s="1"/>
  <c r="AH842" i="5"/>
  <c r="A842" i="5" s="1"/>
  <c r="AI842" i="5"/>
  <c r="Y855" i="5"/>
  <c r="AG855" i="5" s="1"/>
  <c r="AH866" i="5"/>
  <c r="A866" i="5" s="1"/>
  <c r="AI866" i="5"/>
  <c r="Y871" i="5"/>
  <c r="AG871" i="5" s="1"/>
  <c r="AH882" i="5"/>
  <c r="A882" i="5" s="1"/>
  <c r="AI882" i="5"/>
  <c r="Y887" i="5"/>
  <c r="AG887" i="5" s="1"/>
  <c r="AH898" i="5"/>
  <c r="A898" i="5" s="1"/>
  <c r="AI898" i="5"/>
  <c r="Y930" i="5"/>
  <c r="AG930" i="5" s="1"/>
  <c r="Y955" i="5"/>
  <c r="AG955" i="5" s="1"/>
  <c r="AH976" i="5"/>
  <c r="A976" i="5" s="1"/>
  <c r="AI976" i="5"/>
  <c r="B966" i="10" s="1"/>
  <c r="Y987" i="5"/>
  <c r="AG987" i="5" s="1"/>
  <c r="AH1008" i="5"/>
  <c r="A1008" i="5" s="1"/>
  <c r="AI1008" i="5"/>
  <c r="Y1019" i="5"/>
  <c r="AG1019" i="5" s="1"/>
  <c r="AH1040" i="5"/>
  <c r="A1040" i="5" s="1"/>
  <c r="AI1040" i="5"/>
  <c r="B1030" i="10" s="1"/>
  <c r="Y1051" i="5"/>
  <c r="AG1051" i="5" s="1"/>
  <c r="AH1072" i="5"/>
  <c r="A1072" i="5" s="1"/>
  <c r="AI1072" i="5"/>
  <c r="B1062" i="10" s="1"/>
  <c r="Y1083" i="5"/>
  <c r="AG1083" i="5" s="1"/>
  <c r="AH1104" i="5"/>
  <c r="A1104" i="5" s="1"/>
  <c r="AI1104" i="5"/>
  <c r="Y1115" i="5"/>
  <c r="AG1115" i="5" s="1"/>
  <c r="AI1133" i="5"/>
  <c r="B1123" i="10" s="1"/>
  <c r="AH1133" i="5"/>
  <c r="A1133" i="5" s="1"/>
  <c r="AI1169" i="5"/>
  <c r="B1159" i="10" s="1"/>
  <c r="AH1169" i="5"/>
  <c r="A1169" i="5" s="1"/>
  <c r="AF1169" i="5"/>
  <c r="AI1226" i="5"/>
  <c r="AH1226" i="5"/>
  <c r="A1226" i="5" s="1"/>
  <c r="AH697" i="5"/>
  <c r="A697" i="5" s="1"/>
  <c r="AI697" i="5"/>
  <c r="AH729" i="5"/>
  <c r="A729" i="5" s="1"/>
  <c r="AI729" i="5"/>
  <c r="AH761" i="5"/>
  <c r="A761" i="5" s="1"/>
  <c r="AI761" i="5"/>
  <c r="AH793" i="5"/>
  <c r="A793" i="5" s="1"/>
  <c r="AI793" i="5"/>
  <c r="AH814" i="5"/>
  <c r="A814" i="5" s="1"/>
  <c r="AI814" i="5"/>
  <c r="AH846" i="5"/>
  <c r="A846" i="5" s="1"/>
  <c r="AI846" i="5"/>
  <c r="AI1657" i="5"/>
  <c r="B1647" i="10" s="1"/>
  <c r="AH1657" i="5"/>
  <c r="A1657" i="5" s="1"/>
  <c r="AI1797" i="5"/>
  <c r="AH1797" i="5"/>
  <c r="A1797" i="5" s="1"/>
  <c r="AI303" i="5"/>
  <c r="B294" i="10" s="1"/>
  <c r="AI311" i="5"/>
  <c r="B302" i="10" s="1"/>
  <c r="AI323" i="5"/>
  <c r="B314" i="10" s="1"/>
  <c r="AI331" i="5"/>
  <c r="B322" i="10" s="1"/>
  <c r="AI339" i="5"/>
  <c r="B330" i="10" s="1"/>
  <c r="AI347" i="5"/>
  <c r="AI351" i="5"/>
  <c r="B342" i="10" s="1"/>
  <c r="AI363" i="5"/>
  <c r="B354" i="10" s="1"/>
  <c r="AI367" i="5"/>
  <c r="B358" i="10" s="1"/>
  <c r="AI375" i="5"/>
  <c r="B366" i="10" s="1"/>
  <c r="AI387" i="5"/>
  <c r="AI391" i="5"/>
  <c r="B382" i="10" s="1"/>
  <c r="AI507" i="5"/>
  <c r="AI511" i="5"/>
  <c r="AI515" i="5"/>
  <c r="AI519" i="5"/>
  <c r="B509" i="10" s="1"/>
  <c r="AI523" i="5"/>
  <c r="AI527" i="5"/>
  <c r="B517" i="10" s="1"/>
  <c r="AI531" i="5"/>
  <c r="AI535" i="5"/>
  <c r="B525" i="10" s="1"/>
  <c r="AI539" i="5"/>
  <c r="B529" i="10" s="1"/>
  <c r="AI543" i="5"/>
  <c r="AI547" i="5"/>
  <c r="AI551" i="5"/>
  <c r="AI555" i="5"/>
  <c r="AI559" i="5"/>
  <c r="B549" i="10" s="1"/>
  <c r="AI563" i="5"/>
  <c r="AI567" i="5"/>
  <c r="B557" i="10" s="1"/>
  <c r="AI571" i="5"/>
  <c r="B561" i="10" s="1"/>
  <c r="AI575" i="5"/>
  <c r="AI579" i="5"/>
  <c r="AI583" i="5"/>
  <c r="B573" i="10" s="1"/>
  <c r="AI587" i="5"/>
  <c r="AI591" i="5"/>
  <c r="AI595" i="5"/>
  <c r="AI599" i="5"/>
  <c r="AI603" i="5"/>
  <c r="B593" i="10" s="1"/>
  <c r="AI607" i="5"/>
  <c r="AI611" i="5"/>
  <c r="AI615" i="5"/>
  <c r="B605" i="10" s="1"/>
  <c r="AI619" i="5"/>
  <c r="AI623" i="5"/>
  <c r="B613" i="10" s="1"/>
  <c r="AI627" i="5"/>
  <c r="AI631" i="5"/>
  <c r="B621" i="10" s="1"/>
  <c r="AI635" i="5"/>
  <c r="AI639" i="5"/>
  <c r="AI643" i="5"/>
  <c r="AI647" i="5"/>
  <c r="AI651" i="5"/>
  <c r="AI655" i="5"/>
  <c r="AI659" i="5"/>
  <c r="AI663" i="5"/>
  <c r="AI667" i="5"/>
  <c r="AI671" i="5"/>
  <c r="AI675" i="5"/>
  <c r="AI679" i="5"/>
  <c r="AI683" i="5"/>
  <c r="AI687" i="5"/>
  <c r="B677" i="10" s="1"/>
  <c r="AG697" i="5"/>
  <c r="AF702" i="5"/>
  <c r="AH706" i="5"/>
  <c r="A706" i="5" s="1"/>
  <c r="AI706" i="5"/>
  <c r="Y709" i="5"/>
  <c r="AG709" i="5" s="1"/>
  <c r="AH712" i="5"/>
  <c r="A712" i="5" s="1"/>
  <c r="AI712" i="5"/>
  <c r="AF712" i="5"/>
  <c r="AG729" i="5"/>
  <c r="AF734" i="5"/>
  <c r="AH738" i="5"/>
  <c r="A738" i="5" s="1"/>
  <c r="AI738" i="5"/>
  <c r="Y741" i="5"/>
  <c r="AG741" i="5" s="1"/>
  <c r="AH744" i="5"/>
  <c r="A744" i="5" s="1"/>
  <c r="AI744" i="5"/>
  <c r="B734" i="10" s="1"/>
  <c r="AF744" i="5"/>
  <c r="AG761" i="5"/>
  <c r="AF766" i="5"/>
  <c r="AH770" i="5"/>
  <c r="A770" i="5" s="1"/>
  <c r="AI770" i="5"/>
  <c r="AH776" i="5"/>
  <c r="A776" i="5" s="1"/>
  <c r="AI776" i="5"/>
  <c r="B766" i="10" s="1"/>
  <c r="AG793" i="5"/>
  <c r="AF798" i="5"/>
  <c r="AH802" i="5"/>
  <c r="A802" i="5" s="1"/>
  <c r="AI802" i="5"/>
  <c r="AH808" i="5"/>
  <c r="A808" i="5" s="1"/>
  <c r="AI808" i="5"/>
  <c r="B798" i="10" s="1"/>
  <c r="AF814" i="5"/>
  <c r="AH818" i="5"/>
  <c r="A818" i="5" s="1"/>
  <c r="AI818" i="5"/>
  <c r="AF846" i="5"/>
  <c r="AH850" i="5"/>
  <c r="A850" i="5" s="1"/>
  <c r="AI850" i="5"/>
  <c r="AH870" i="5"/>
  <c r="A870" i="5" s="1"/>
  <c r="AI870" i="5"/>
  <c r="AH886" i="5"/>
  <c r="A886" i="5" s="1"/>
  <c r="AI886" i="5"/>
  <c r="AH968" i="5"/>
  <c r="A968" i="5" s="1"/>
  <c r="AI968" i="5"/>
  <c r="B958" i="10" s="1"/>
  <c r="AH1000" i="5"/>
  <c r="A1000" i="5" s="1"/>
  <c r="AI1000" i="5"/>
  <c r="B990" i="10" s="1"/>
  <c r="AH1032" i="5"/>
  <c r="A1032" i="5" s="1"/>
  <c r="AI1032" i="5"/>
  <c r="Y1043" i="5"/>
  <c r="AG1043" i="5" s="1"/>
  <c r="AH1064" i="5"/>
  <c r="A1064" i="5" s="1"/>
  <c r="AI1064" i="5"/>
  <c r="Y1075" i="5"/>
  <c r="AG1075" i="5" s="1"/>
  <c r="AH1096" i="5"/>
  <c r="A1096" i="5" s="1"/>
  <c r="AI1096" i="5"/>
  <c r="B1086" i="10" s="1"/>
  <c r="Y1107" i="5"/>
  <c r="AG1107" i="5" s="1"/>
  <c r="AH1128" i="5"/>
  <c r="A1128" i="5" s="1"/>
  <c r="AI1128" i="5"/>
  <c r="Y1180" i="5"/>
  <c r="AG1180" i="5" s="1"/>
  <c r="AI1233" i="5"/>
  <c r="B1223" i="10" s="1"/>
  <c r="AH1233" i="5"/>
  <c r="A1233" i="5" s="1"/>
  <c r="AF1233" i="5"/>
  <c r="AI1265" i="5"/>
  <c r="B1255" i="10" s="1"/>
  <c r="AH1265" i="5"/>
  <c r="A1265" i="5" s="1"/>
  <c r="AF1265" i="5"/>
  <c r="AI307" i="5"/>
  <c r="B298" i="10" s="1"/>
  <c r="AI315" i="5"/>
  <c r="AI319" i="5"/>
  <c r="B310" i="10" s="1"/>
  <c r="AI327" i="5"/>
  <c r="B318" i="10" s="1"/>
  <c r="AI335" i="5"/>
  <c r="AI343" i="5"/>
  <c r="B334" i="10" s="1"/>
  <c r="AI355" i="5"/>
  <c r="B346" i="10" s="1"/>
  <c r="AI359" i="5"/>
  <c r="AI371" i="5"/>
  <c r="B362" i="10" s="1"/>
  <c r="AI379" i="5"/>
  <c r="B370" i="10" s="1"/>
  <c r="AI383" i="5"/>
  <c r="AI395" i="5"/>
  <c r="B386" i="10" s="1"/>
  <c r="E43" i="6"/>
  <c r="E16" i="6"/>
  <c r="AI289" i="5"/>
  <c r="B280" i="10" s="1"/>
  <c r="AI297" i="5"/>
  <c r="AF678" i="5"/>
  <c r="AF682" i="5"/>
  <c r="AF686" i="5"/>
  <c r="Y706" i="5"/>
  <c r="AG706" i="5" s="1"/>
  <c r="AF706" i="5"/>
  <c r="AI710" i="5"/>
  <c r="AH721" i="5"/>
  <c r="A721" i="5" s="1"/>
  <c r="AI721" i="5"/>
  <c r="Y723" i="5"/>
  <c r="AG723" i="5" s="1"/>
  <c r="Y738" i="5"/>
  <c r="AG738" i="5" s="1"/>
  <c r="AF738" i="5"/>
  <c r="AI742" i="5"/>
  <c r="B733" i="10" s="1"/>
  <c r="AH753" i="5"/>
  <c r="A753" i="5" s="1"/>
  <c r="AI753" i="5"/>
  <c r="Y755" i="5"/>
  <c r="AG755" i="5" s="1"/>
  <c r="Y770" i="5"/>
  <c r="AG770" i="5" s="1"/>
  <c r="AF770" i="5"/>
  <c r="AI774" i="5"/>
  <c r="B765" i="10" s="1"/>
  <c r="AF776" i="5"/>
  <c r="Y781" i="5"/>
  <c r="AG781" i="5" s="1"/>
  <c r="AH785" i="5"/>
  <c r="A785" i="5" s="1"/>
  <c r="AI785" i="5"/>
  <c r="Y787" i="5"/>
  <c r="AG787" i="5" s="1"/>
  <c r="Y802" i="5"/>
  <c r="AG802" i="5" s="1"/>
  <c r="AF802" i="5"/>
  <c r="AI806" i="5"/>
  <c r="B797" i="10" s="1"/>
  <c r="AF808" i="5"/>
  <c r="Y818" i="5"/>
  <c r="AG818" i="5" s="1"/>
  <c r="AF818" i="5"/>
  <c r="AH822" i="5"/>
  <c r="A822" i="5" s="1"/>
  <c r="AI822" i="5"/>
  <c r="Y835" i="5"/>
  <c r="AG835" i="5" s="1"/>
  <c r="Y850" i="5"/>
  <c r="AG850" i="5" s="1"/>
  <c r="AF850" i="5"/>
  <c r="AH854" i="5"/>
  <c r="A854" i="5" s="1"/>
  <c r="AI854" i="5"/>
  <c r="Y870" i="5"/>
  <c r="AG870" i="5" s="1"/>
  <c r="AF870" i="5"/>
  <c r="Y886" i="5"/>
  <c r="AG886" i="5" s="1"/>
  <c r="AF886" i="5"/>
  <c r="Y946" i="5"/>
  <c r="AG946" i="5" s="1"/>
  <c r="AG968" i="5"/>
  <c r="AG1000" i="5"/>
  <c r="AG1032" i="5"/>
  <c r="AF1166" i="5"/>
  <c r="AI1166" i="5"/>
  <c r="B1157" i="10" s="1"/>
  <c r="AH1166" i="5"/>
  <c r="A1166" i="5" s="1"/>
  <c r="AI1364" i="5"/>
  <c r="B1354" i="10" s="1"/>
  <c r="AH1364" i="5"/>
  <c r="A1364" i="5" s="1"/>
  <c r="F43" i="6"/>
  <c r="AI306" i="5"/>
  <c r="AI314" i="5"/>
  <c r="B304" i="10" s="1"/>
  <c r="AI326" i="5"/>
  <c r="B316" i="10" s="1"/>
  <c r="AI330" i="5"/>
  <c r="AI338" i="5"/>
  <c r="B329" i="10" s="1"/>
  <c r="AI346" i="5"/>
  <c r="B337" i="10" s="1"/>
  <c r="AI354" i="5"/>
  <c r="AI366" i="5"/>
  <c r="AI374" i="5"/>
  <c r="AI382" i="5"/>
  <c r="AI394" i="5"/>
  <c r="AI402" i="5"/>
  <c r="B393" i="10" s="1"/>
  <c r="AI410" i="5"/>
  <c r="B401" i="10" s="1"/>
  <c r="AI422" i="5"/>
  <c r="B413" i="10" s="1"/>
  <c r="AI430" i="5"/>
  <c r="B421" i="10" s="1"/>
  <c r="AI442" i="5"/>
  <c r="AI446" i="5"/>
  <c r="B437" i="10" s="1"/>
  <c r="AI454" i="5"/>
  <c r="AI462" i="5"/>
  <c r="AI470" i="5"/>
  <c r="B461" i="10" s="1"/>
  <c r="AI482" i="5"/>
  <c r="AI490" i="5"/>
  <c r="B481" i="10" s="1"/>
  <c r="AH688" i="5"/>
  <c r="A688" i="5" s="1"/>
  <c r="AI688" i="5"/>
  <c r="AF697" i="5"/>
  <c r="AH698" i="5"/>
  <c r="A698" i="5" s="1"/>
  <c r="AI698" i="5"/>
  <c r="AH704" i="5"/>
  <c r="A704" i="5" s="1"/>
  <c r="AI704" i="5"/>
  <c r="AF704" i="5"/>
  <c r="AF729" i="5"/>
  <c r="AH730" i="5"/>
  <c r="A730" i="5" s="1"/>
  <c r="AI730" i="5"/>
  <c r="AH736" i="5"/>
  <c r="A736" i="5" s="1"/>
  <c r="AI736" i="5"/>
  <c r="B726" i="10" s="1"/>
  <c r="AF736" i="5"/>
  <c r="AF761" i="5"/>
  <c r="AH762" i="5"/>
  <c r="A762" i="5" s="1"/>
  <c r="AI762" i="5"/>
  <c r="AH768" i="5"/>
  <c r="A768" i="5" s="1"/>
  <c r="AI768" i="5"/>
  <c r="B758" i="10" s="1"/>
  <c r="AF793" i="5"/>
  <c r="AH794" i="5"/>
  <c r="A794" i="5" s="1"/>
  <c r="AI794" i="5"/>
  <c r="AH800" i="5"/>
  <c r="A800" i="5" s="1"/>
  <c r="AI800" i="5"/>
  <c r="B790" i="10" s="1"/>
  <c r="AH826" i="5"/>
  <c r="A826" i="5" s="1"/>
  <c r="AI826" i="5"/>
  <c r="Y856" i="5"/>
  <c r="AG856" i="5" s="1"/>
  <c r="AH858" i="5"/>
  <c r="A858" i="5" s="1"/>
  <c r="AI858" i="5"/>
  <c r="Y872" i="5"/>
  <c r="AG872" i="5" s="1"/>
  <c r="AH874" i="5"/>
  <c r="A874" i="5" s="1"/>
  <c r="AI874" i="5"/>
  <c r="Y888" i="5"/>
  <c r="AG888" i="5" s="1"/>
  <c r="AH890" i="5"/>
  <c r="A890" i="5" s="1"/>
  <c r="AI890" i="5"/>
  <c r="AH960" i="5"/>
  <c r="A960" i="5" s="1"/>
  <c r="AI960" i="5"/>
  <c r="AH992" i="5"/>
  <c r="A992" i="5" s="1"/>
  <c r="AI992" i="5"/>
  <c r="B982" i="10" s="1"/>
  <c r="AH1024" i="5"/>
  <c r="A1024" i="5" s="1"/>
  <c r="AI1024" i="5"/>
  <c r="AH1056" i="5"/>
  <c r="A1056" i="5" s="1"/>
  <c r="AI1056" i="5"/>
  <c r="AH1088" i="5"/>
  <c r="A1088" i="5" s="1"/>
  <c r="AI1088" i="5"/>
  <c r="AH1120" i="5"/>
  <c r="A1120" i="5" s="1"/>
  <c r="AI1120" i="5"/>
  <c r="B1110" i="10" s="1"/>
  <c r="Y1131" i="5"/>
  <c r="AG1131" i="5" s="1"/>
  <c r="AI302" i="5"/>
  <c r="AI310" i="5"/>
  <c r="AI318" i="5"/>
  <c r="B309" i="10" s="1"/>
  <c r="AI322" i="5"/>
  <c r="B312" i="10" s="1"/>
  <c r="AI334" i="5"/>
  <c r="B324" i="10" s="1"/>
  <c r="AI342" i="5"/>
  <c r="B333" i="10" s="1"/>
  <c r="AI350" i="5"/>
  <c r="AI358" i="5"/>
  <c r="B349" i="10" s="1"/>
  <c r="AI362" i="5"/>
  <c r="B352" i="10" s="1"/>
  <c r="AI370" i="5"/>
  <c r="AI378" i="5"/>
  <c r="AI386" i="5"/>
  <c r="B376" i="10" s="1"/>
  <c r="AI390" i="5"/>
  <c r="AI398" i="5"/>
  <c r="B389" i="10" s="1"/>
  <c r="AI406" i="5"/>
  <c r="B397" i="10" s="1"/>
  <c r="AI414" i="5"/>
  <c r="B405" i="10" s="1"/>
  <c r="AI418" i="5"/>
  <c r="B409" i="10" s="1"/>
  <c r="AI426" i="5"/>
  <c r="B417" i="10" s="1"/>
  <c r="AI434" i="5"/>
  <c r="B425" i="10" s="1"/>
  <c r="AI438" i="5"/>
  <c r="B429" i="10" s="1"/>
  <c r="AI450" i="5"/>
  <c r="AI458" i="5"/>
  <c r="B449" i="10" s="1"/>
  <c r="AI466" i="5"/>
  <c r="B457" i="10" s="1"/>
  <c r="AI474" i="5"/>
  <c r="AI478" i="5"/>
  <c r="B469" i="10" s="1"/>
  <c r="AI486" i="5"/>
  <c r="B477" i="10" s="1"/>
  <c r="G43" i="6"/>
  <c r="G17" i="6"/>
  <c r="AI287" i="5"/>
  <c r="AI295" i="5"/>
  <c r="B286" i="10" s="1"/>
  <c r="AF677" i="5"/>
  <c r="AF681" i="5"/>
  <c r="AF685" i="5"/>
  <c r="Y690" i="5"/>
  <c r="AG690" i="5" s="1"/>
  <c r="AF690" i="5"/>
  <c r="Y698" i="5"/>
  <c r="AG698" i="5" s="1"/>
  <c r="AF698" i="5"/>
  <c r="AI702" i="5"/>
  <c r="AH713" i="5"/>
  <c r="A713" i="5" s="1"/>
  <c r="AI713" i="5"/>
  <c r="Y715" i="5"/>
  <c r="AG715" i="5" s="1"/>
  <c r="Y730" i="5"/>
  <c r="AG730" i="5" s="1"/>
  <c r="AF730" i="5"/>
  <c r="AI734" i="5"/>
  <c r="AH745" i="5"/>
  <c r="A745" i="5" s="1"/>
  <c r="AI745" i="5"/>
  <c r="Y747" i="5"/>
  <c r="AG747" i="5" s="1"/>
  <c r="Y762" i="5"/>
  <c r="AG762" i="5" s="1"/>
  <c r="AF762" i="5"/>
  <c r="AI766" i="5"/>
  <c r="B757" i="10" s="1"/>
  <c r="AF768" i="5"/>
  <c r="Y773" i="5"/>
  <c r="AG773" i="5" s="1"/>
  <c r="AH777" i="5"/>
  <c r="A777" i="5" s="1"/>
  <c r="AI777" i="5"/>
  <c r="Y779" i="5"/>
  <c r="AG779" i="5" s="1"/>
  <c r="Y794" i="5"/>
  <c r="AG794" i="5" s="1"/>
  <c r="AF794" i="5"/>
  <c r="AI798" i="5"/>
  <c r="B789" i="10" s="1"/>
  <c r="AF800" i="5"/>
  <c r="Y805" i="5"/>
  <c r="AG805" i="5" s="1"/>
  <c r="AH809" i="5"/>
  <c r="A809" i="5" s="1"/>
  <c r="AI809" i="5"/>
  <c r="Y811" i="5"/>
  <c r="AG811" i="5" s="1"/>
  <c r="Y826" i="5"/>
  <c r="AG826" i="5" s="1"/>
  <c r="AF826" i="5"/>
  <c r="AH830" i="5"/>
  <c r="A830" i="5" s="1"/>
  <c r="AI830" i="5"/>
  <c r="Y843" i="5"/>
  <c r="AG843" i="5" s="1"/>
  <c r="Y858" i="5"/>
  <c r="AG858" i="5" s="1"/>
  <c r="AF858" i="5"/>
  <c r="Y874" i="5"/>
  <c r="AG874" i="5" s="1"/>
  <c r="AF874" i="5"/>
  <c r="Y890" i="5"/>
  <c r="AG890" i="5" s="1"/>
  <c r="AF890" i="5"/>
  <c r="Y942" i="5"/>
  <c r="AG942" i="5" s="1"/>
  <c r="AG960" i="5"/>
  <c r="AG992" i="5"/>
  <c r="AG1024" i="5"/>
  <c r="AG1056" i="5"/>
  <c r="AG1088" i="5"/>
  <c r="AG1120" i="5"/>
  <c r="Y1183" i="5"/>
  <c r="AG1183" i="5" s="1"/>
  <c r="AF1230" i="5"/>
  <c r="AI1230" i="5"/>
  <c r="B1220" i="10" s="1"/>
  <c r="AH1230" i="5"/>
  <c r="A1230" i="5" s="1"/>
  <c r="AI389" i="5"/>
  <c r="B379" i="10" s="1"/>
  <c r="AI393" i="5"/>
  <c r="AI397" i="5"/>
  <c r="AI401" i="5"/>
  <c r="AI405" i="5"/>
  <c r="B395" i="10" s="1"/>
  <c r="AI409" i="5"/>
  <c r="AI413" i="5"/>
  <c r="B403" i="10" s="1"/>
  <c r="AI417" i="5"/>
  <c r="B407" i="10" s="1"/>
  <c r="AI421" i="5"/>
  <c r="B411" i="10" s="1"/>
  <c r="AI425" i="5"/>
  <c r="AI429" i="5"/>
  <c r="AI433" i="5"/>
  <c r="AI437" i="5"/>
  <c r="AI441" i="5"/>
  <c r="AI445" i="5"/>
  <c r="B435" i="10" s="1"/>
  <c r="AI449" i="5"/>
  <c r="B440" i="10" s="1"/>
  <c r="AI453" i="5"/>
  <c r="B443" i="10" s="1"/>
  <c r="AI457" i="5"/>
  <c r="AI461" i="5"/>
  <c r="AI465" i="5"/>
  <c r="AI469" i="5"/>
  <c r="AI473" i="5"/>
  <c r="B463" i="10" s="1"/>
  <c r="AI477" i="5"/>
  <c r="B467" i="10" s="1"/>
  <c r="AI481" i="5"/>
  <c r="AI485" i="5"/>
  <c r="AI489" i="5"/>
  <c r="AI493" i="5"/>
  <c r="B484" i="10" s="1"/>
  <c r="AI497" i="5"/>
  <c r="B488" i="10" s="1"/>
  <c r="AI501" i="5"/>
  <c r="B492" i="10" s="1"/>
  <c r="AI505" i="5"/>
  <c r="B496" i="10" s="1"/>
  <c r="Y693" i="5"/>
  <c r="AG693" i="5" s="1"/>
  <c r="AH696" i="5"/>
  <c r="A696" i="5" s="1"/>
  <c r="AI696" i="5"/>
  <c r="B686" i="10" s="1"/>
  <c r="AF696" i="5"/>
  <c r="Y713" i="5"/>
  <c r="AG713" i="5" s="1"/>
  <c r="AH722" i="5"/>
  <c r="A722" i="5" s="1"/>
  <c r="AI722" i="5"/>
  <c r="Y725" i="5"/>
  <c r="AG725" i="5" s="1"/>
  <c r="AH728" i="5"/>
  <c r="A728" i="5" s="1"/>
  <c r="AI728" i="5"/>
  <c r="B718" i="10" s="1"/>
  <c r="AF728" i="5"/>
  <c r="Y745" i="5"/>
  <c r="AG745" i="5" s="1"/>
  <c r="AH754" i="5"/>
  <c r="A754" i="5" s="1"/>
  <c r="AI754" i="5"/>
  <c r="Y757" i="5"/>
  <c r="AG757" i="5" s="1"/>
  <c r="AH760" i="5"/>
  <c r="A760" i="5" s="1"/>
  <c r="AI760" i="5"/>
  <c r="B750" i="10" s="1"/>
  <c r="Y777" i="5"/>
  <c r="AG777" i="5" s="1"/>
  <c r="AH786" i="5"/>
  <c r="A786" i="5" s="1"/>
  <c r="AI786" i="5"/>
  <c r="AH792" i="5"/>
  <c r="A792" i="5" s="1"/>
  <c r="AI792" i="5"/>
  <c r="Y809" i="5"/>
  <c r="AG809" i="5" s="1"/>
  <c r="AH834" i="5"/>
  <c r="A834" i="5" s="1"/>
  <c r="AI834" i="5"/>
  <c r="AH862" i="5"/>
  <c r="A862" i="5" s="1"/>
  <c r="AI862" i="5"/>
  <c r="AH878" i="5"/>
  <c r="A878" i="5" s="1"/>
  <c r="AI878" i="5"/>
  <c r="AH894" i="5"/>
  <c r="A894" i="5" s="1"/>
  <c r="AI894" i="5"/>
  <c r="AH952" i="5"/>
  <c r="A952" i="5" s="1"/>
  <c r="AI952" i="5"/>
  <c r="B942" i="10" s="1"/>
  <c r="AH984" i="5"/>
  <c r="A984" i="5" s="1"/>
  <c r="AI984" i="5"/>
  <c r="AH1016" i="5"/>
  <c r="A1016" i="5" s="1"/>
  <c r="AI1016" i="5"/>
  <c r="B1006" i="10" s="1"/>
  <c r="AH1048" i="5"/>
  <c r="A1048" i="5" s="1"/>
  <c r="AI1048" i="5"/>
  <c r="AH1080" i="5"/>
  <c r="A1080" i="5" s="1"/>
  <c r="AI1080" i="5"/>
  <c r="AH1112" i="5"/>
  <c r="A1112" i="5" s="1"/>
  <c r="AI1112" i="5"/>
  <c r="AI1162" i="5"/>
  <c r="AH1162" i="5"/>
  <c r="A1162" i="5" s="1"/>
  <c r="Y1223" i="5"/>
  <c r="AG1223" i="5" s="1"/>
  <c r="I30" i="6"/>
  <c r="I29" i="6"/>
  <c r="AI285" i="5"/>
  <c r="AF291" i="5"/>
  <c r="AI293" i="5"/>
  <c r="AF299" i="5"/>
  <c r="AF304" i="5"/>
  <c r="AF308" i="5"/>
  <c r="AF312" i="5"/>
  <c r="AF316" i="5"/>
  <c r="AF320" i="5"/>
  <c r="AF324" i="5"/>
  <c r="AF328" i="5"/>
  <c r="AF332" i="5"/>
  <c r="AF336" i="5"/>
  <c r="AF340" i="5"/>
  <c r="AF344" i="5"/>
  <c r="AF348" i="5"/>
  <c r="AF352" i="5"/>
  <c r="AF356" i="5"/>
  <c r="AF360" i="5"/>
  <c r="AF364" i="5"/>
  <c r="AF368" i="5"/>
  <c r="AF372" i="5"/>
  <c r="AF376" i="5"/>
  <c r="AF380" i="5"/>
  <c r="AF384" i="5"/>
  <c r="AF388" i="5"/>
  <c r="AF392" i="5"/>
  <c r="AF396" i="5"/>
  <c r="AF400" i="5"/>
  <c r="AF404" i="5"/>
  <c r="AF408" i="5"/>
  <c r="AF412" i="5"/>
  <c r="AF416" i="5"/>
  <c r="AF420" i="5"/>
  <c r="AF424" i="5"/>
  <c r="AF428" i="5"/>
  <c r="AF432" i="5"/>
  <c r="AF436" i="5"/>
  <c r="AF440" i="5"/>
  <c r="AF444" i="5"/>
  <c r="AF448" i="5"/>
  <c r="AF452" i="5"/>
  <c r="AF456" i="5"/>
  <c r="AF460" i="5"/>
  <c r="AF464" i="5"/>
  <c r="AF468" i="5"/>
  <c r="AF472" i="5"/>
  <c r="AF476" i="5"/>
  <c r="AF480" i="5"/>
  <c r="AF484" i="5"/>
  <c r="AF488" i="5"/>
  <c r="AF492" i="5"/>
  <c r="AF496" i="5"/>
  <c r="AF500" i="5"/>
  <c r="AF504" i="5"/>
  <c r="AF508" i="5"/>
  <c r="AF512" i="5"/>
  <c r="AF516" i="5"/>
  <c r="AF520" i="5"/>
  <c r="AF524" i="5"/>
  <c r="AF528" i="5"/>
  <c r="AF532" i="5"/>
  <c r="AF536" i="5"/>
  <c r="AF540" i="5"/>
  <c r="AF544" i="5"/>
  <c r="AF548" i="5"/>
  <c r="AF552" i="5"/>
  <c r="AF556" i="5"/>
  <c r="AF560" i="5"/>
  <c r="AF564" i="5"/>
  <c r="AF568" i="5"/>
  <c r="AF572" i="5"/>
  <c r="AF576" i="5"/>
  <c r="AF580" i="5"/>
  <c r="AF584" i="5"/>
  <c r="AF588" i="5"/>
  <c r="AF592" i="5"/>
  <c r="AF596" i="5"/>
  <c r="AF600" i="5"/>
  <c r="AF604" i="5"/>
  <c r="AF608" i="5"/>
  <c r="AF612" i="5"/>
  <c r="AF616" i="5"/>
  <c r="AF620" i="5"/>
  <c r="AF624" i="5"/>
  <c r="AF628" i="5"/>
  <c r="AF632" i="5"/>
  <c r="AF636" i="5"/>
  <c r="AF640" i="5"/>
  <c r="AF644" i="5"/>
  <c r="AF648" i="5"/>
  <c r="AF652" i="5"/>
  <c r="AF656" i="5"/>
  <c r="AF660" i="5"/>
  <c r="AF664" i="5"/>
  <c r="AF668" i="5"/>
  <c r="AF672" i="5"/>
  <c r="AF676" i="5"/>
  <c r="AF680" i="5"/>
  <c r="AF684" i="5"/>
  <c r="AF688" i="5"/>
  <c r="AH705" i="5"/>
  <c r="A705" i="5" s="1"/>
  <c r="AI705" i="5"/>
  <c r="Y707" i="5"/>
  <c r="AG707" i="5" s="1"/>
  <c r="Y722" i="5"/>
  <c r="AG722" i="5" s="1"/>
  <c r="AF722" i="5"/>
  <c r="AH737" i="5"/>
  <c r="A737" i="5" s="1"/>
  <c r="AI737" i="5"/>
  <c r="B727" i="10" s="1"/>
  <c r="Y739" i="5"/>
  <c r="AG739" i="5" s="1"/>
  <c r="Y754" i="5"/>
  <c r="AG754" i="5" s="1"/>
  <c r="AF754" i="5"/>
  <c r="AF760" i="5"/>
  <c r="Y765" i="5"/>
  <c r="AG765" i="5" s="1"/>
  <c r="AH769" i="5"/>
  <c r="A769" i="5" s="1"/>
  <c r="AI769" i="5"/>
  <c r="Y771" i="5"/>
  <c r="AG771" i="5" s="1"/>
  <c r="Y786" i="5"/>
  <c r="AG786" i="5" s="1"/>
  <c r="AF786" i="5"/>
  <c r="AF792" i="5"/>
  <c r="Y797" i="5"/>
  <c r="AG797" i="5" s="1"/>
  <c r="AH801" i="5"/>
  <c r="A801" i="5" s="1"/>
  <c r="AI801" i="5"/>
  <c r="Y803" i="5"/>
  <c r="AG803" i="5" s="1"/>
  <c r="Y819" i="5"/>
  <c r="AG819" i="5" s="1"/>
  <c r="Y834" i="5"/>
  <c r="AG834" i="5" s="1"/>
  <c r="AF834" i="5"/>
  <c r="AH838" i="5"/>
  <c r="A838" i="5" s="1"/>
  <c r="AI838" i="5"/>
  <c r="Y851" i="5"/>
  <c r="AG851" i="5" s="1"/>
  <c r="Y862" i="5"/>
  <c r="AG862" i="5" s="1"/>
  <c r="AF862" i="5"/>
  <c r="Y878" i="5"/>
  <c r="AG878" i="5" s="1"/>
  <c r="AF878" i="5"/>
  <c r="Y894" i="5"/>
  <c r="AG894" i="5" s="1"/>
  <c r="AF894" i="5"/>
  <c r="Y934" i="5"/>
  <c r="AG934" i="5" s="1"/>
  <c r="AG952" i="5"/>
  <c r="Y958" i="5"/>
  <c r="AG958" i="5" s="1"/>
  <c r="AG984" i="5"/>
  <c r="Y990" i="5"/>
  <c r="AG990" i="5" s="1"/>
  <c r="AG1016" i="5"/>
  <c r="Y1022" i="5"/>
  <c r="AG1022" i="5" s="1"/>
  <c r="AG1048" i="5"/>
  <c r="Y1054" i="5"/>
  <c r="AG1054" i="5" s="1"/>
  <c r="AG1080" i="5"/>
  <c r="Y1086" i="5"/>
  <c r="AG1086" i="5" s="1"/>
  <c r="AG1112" i="5"/>
  <c r="AI1282" i="5"/>
  <c r="AH1282" i="5"/>
  <c r="A1282" i="5" s="1"/>
  <c r="Y1135" i="5"/>
  <c r="AG1135" i="5" s="1"/>
  <c r="AI1145" i="5"/>
  <c r="B1135" i="10" s="1"/>
  <c r="AH1145" i="5"/>
  <c r="A1145" i="5" s="1"/>
  <c r="Y1171" i="5"/>
  <c r="AG1171" i="5" s="1"/>
  <c r="Y1178" i="5"/>
  <c r="AG1178" i="5" s="1"/>
  <c r="Y1185" i="5"/>
  <c r="AG1185" i="5" s="1"/>
  <c r="AI1209" i="5"/>
  <c r="B1199" i="10" s="1"/>
  <c r="AH1209" i="5"/>
  <c r="A1209" i="5" s="1"/>
  <c r="Y1235" i="5"/>
  <c r="AG1235" i="5" s="1"/>
  <c r="Y1251" i="5"/>
  <c r="AG1251" i="5" s="1"/>
  <c r="AI1273" i="5"/>
  <c r="B1263" i="10" s="1"/>
  <c r="AH1273" i="5"/>
  <c r="A1273" i="5" s="1"/>
  <c r="AF1273" i="5"/>
  <c r="AI1290" i="5"/>
  <c r="B1281" i="10" s="1"/>
  <c r="AH1290" i="5"/>
  <c r="A1290" i="5" s="1"/>
  <c r="Y1292" i="5"/>
  <c r="AG1292" i="5" s="1"/>
  <c r="Y1298" i="5"/>
  <c r="AG1298" i="5" s="1"/>
  <c r="AI1321" i="5"/>
  <c r="B1311" i="10" s="1"/>
  <c r="AH1321" i="5"/>
  <c r="A1321" i="5" s="1"/>
  <c r="AF1321" i="5"/>
  <c r="Y1357" i="5"/>
  <c r="AG1357" i="5" s="1"/>
  <c r="AI1420" i="5"/>
  <c r="B1411" i="10" s="1"/>
  <c r="AH1420" i="5"/>
  <c r="A1420" i="5" s="1"/>
  <c r="Y1434" i="5"/>
  <c r="AG1434" i="5" s="1"/>
  <c r="AI1484" i="5"/>
  <c r="AH1484" i="5"/>
  <c r="A1484" i="5" s="1"/>
  <c r="Y1498" i="5"/>
  <c r="AG1498" i="5" s="1"/>
  <c r="AI1588" i="5"/>
  <c r="B1578" i="10" s="1"/>
  <c r="AH1588" i="5"/>
  <c r="A1588" i="5" s="1"/>
  <c r="AG1588" i="5"/>
  <c r="AI1673" i="5"/>
  <c r="B1663" i="10" s="1"/>
  <c r="AH1673" i="5"/>
  <c r="A1673" i="5" s="1"/>
  <c r="AF952" i="5"/>
  <c r="AF960" i="5"/>
  <c r="AF968" i="5"/>
  <c r="AF976" i="5"/>
  <c r="AF984" i="5"/>
  <c r="AF992" i="5"/>
  <c r="AF1000" i="5"/>
  <c r="AF1008" i="5"/>
  <c r="AF1016" i="5"/>
  <c r="AF1024" i="5"/>
  <c r="AF1032" i="5"/>
  <c r="AF1040" i="5"/>
  <c r="AF1048" i="5"/>
  <c r="AF1056" i="5"/>
  <c r="AF1064" i="5"/>
  <c r="AF1072" i="5"/>
  <c r="AF1080" i="5"/>
  <c r="AF1088" i="5"/>
  <c r="AF1096" i="5"/>
  <c r="AF1104" i="5"/>
  <c r="AF1112" i="5"/>
  <c r="AF1120" i="5"/>
  <c r="AF1128" i="5"/>
  <c r="Y1133" i="5"/>
  <c r="AG1133" i="5" s="1"/>
  <c r="AF1133" i="5"/>
  <c r="AI1136" i="5"/>
  <c r="AH1136" i="5"/>
  <c r="A1136" i="5" s="1"/>
  <c r="Y1155" i="5"/>
  <c r="AG1155" i="5" s="1"/>
  <c r="Y1162" i="5"/>
  <c r="AG1162" i="5" s="1"/>
  <c r="AF1162" i="5"/>
  <c r="Y1166" i="5"/>
  <c r="AG1166" i="5" s="1"/>
  <c r="Y1169" i="5"/>
  <c r="AG1169" i="5" s="1"/>
  <c r="AH1178" i="5"/>
  <c r="A1178" i="5" s="1"/>
  <c r="AH1182" i="5"/>
  <c r="A1182" i="5" s="1"/>
  <c r="AI1193" i="5"/>
  <c r="B1183" i="10" s="1"/>
  <c r="AH1193" i="5"/>
  <c r="A1193" i="5" s="1"/>
  <c r="Y1197" i="5"/>
  <c r="AG1197" i="5" s="1"/>
  <c r="Y1219" i="5"/>
  <c r="AG1219" i="5" s="1"/>
  <c r="Y1226" i="5"/>
  <c r="AG1226" i="5" s="1"/>
  <c r="AF1226" i="5"/>
  <c r="Y1230" i="5"/>
  <c r="AG1230" i="5" s="1"/>
  <c r="AG1233" i="5"/>
  <c r="AI1257" i="5"/>
  <c r="B1247" i="10" s="1"/>
  <c r="AH1257" i="5"/>
  <c r="A1257" i="5" s="1"/>
  <c r="AF1257" i="5"/>
  <c r="Y1262" i="5"/>
  <c r="AG1262" i="5" s="1"/>
  <c r="AG1265" i="5"/>
  <c r="AI1274" i="5"/>
  <c r="AH1274" i="5"/>
  <c r="A1274" i="5" s="1"/>
  <c r="Y1276" i="5"/>
  <c r="AG1276" i="5" s="1"/>
  <c r="Y1282" i="5"/>
  <c r="AG1282" i="5" s="1"/>
  <c r="AF1282" i="5"/>
  <c r="B1277" i="10"/>
  <c r="Y1293" i="5"/>
  <c r="AG1293" i="5" s="1"/>
  <c r="Y1299" i="5"/>
  <c r="AG1299" i="5" s="1"/>
  <c r="AI1313" i="5"/>
  <c r="B1303" i="10" s="1"/>
  <c r="AH1313" i="5"/>
  <c r="A1313" i="5" s="1"/>
  <c r="AF1313" i="5"/>
  <c r="Y1318" i="5"/>
  <c r="AG1318" i="5" s="1"/>
  <c r="Y1324" i="5"/>
  <c r="AG1324" i="5" s="1"/>
  <c r="Y1349" i="5"/>
  <c r="AG1349" i="5" s="1"/>
  <c r="AG1364" i="5"/>
  <c r="Y1408" i="5"/>
  <c r="AG1408" i="5" s="1"/>
  <c r="AI1418" i="5"/>
  <c r="AH1418" i="5"/>
  <c r="A1418" i="5" s="1"/>
  <c r="AI1454" i="5"/>
  <c r="B1444" i="10" s="1"/>
  <c r="AH1454" i="5"/>
  <c r="A1454" i="5" s="1"/>
  <c r="AI1482" i="5"/>
  <c r="AH1482" i="5"/>
  <c r="A1482" i="5" s="1"/>
  <c r="AI1518" i="5"/>
  <c r="B1508" i="10" s="1"/>
  <c r="AH1518" i="5"/>
  <c r="A1518" i="5" s="1"/>
  <c r="AI1532" i="5"/>
  <c r="B1522" i="10" s="1"/>
  <c r="AH1532" i="5"/>
  <c r="A1532" i="5" s="1"/>
  <c r="AI1153" i="5"/>
  <c r="B1143" i="10" s="1"/>
  <c r="AH1153" i="5"/>
  <c r="A1153" i="5" s="1"/>
  <c r="AI1217" i="5"/>
  <c r="B1207" i="10" s="1"/>
  <c r="AH1217" i="5"/>
  <c r="A1217" i="5" s="1"/>
  <c r="AI1249" i="5"/>
  <c r="B1239" i="10" s="1"/>
  <c r="AH1249" i="5"/>
  <c r="A1249" i="5" s="1"/>
  <c r="AF1249" i="5"/>
  <c r="AI1266" i="5"/>
  <c r="AH1266" i="5"/>
  <c r="A1266" i="5" s="1"/>
  <c r="AI1385" i="5"/>
  <c r="B1375" i="10" s="1"/>
  <c r="AH1385" i="5"/>
  <c r="A1385" i="5" s="1"/>
  <c r="AI1617" i="5"/>
  <c r="AH1617" i="5"/>
  <c r="A1617" i="5" s="1"/>
  <c r="AI902" i="5"/>
  <c r="B893" i="10" s="1"/>
  <c r="AI906" i="5"/>
  <c r="B897" i="10" s="1"/>
  <c r="AI910" i="5"/>
  <c r="B901" i="10" s="1"/>
  <c r="AI914" i="5"/>
  <c r="B905" i="10" s="1"/>
  <c r="AI918" i="5"/>
  <c r="B909" i="10" s="1"/>
  <c r="AI922" i="5"/>
  <c r="B913" i="10" s="1"/>
  <c r="AI926" i="5"/>
  <c r="B917" i="10" s="1"/>
  <c r="AI930" i="5"/>
  <c r="AI934" i="5"/>
  <c r="B925" i="10" s="1"/>
  <c r="AI938" i="5"/>
  <c r="B929" i="10" s="1"/>
  <c r="AI942" i="5"/>
  <c r="B933" i="10" s="1"/>
  <c r="AI946" i="5"/>
  <c r="AF954" i="5"/>
  <c r="AI955" i="5"/>
  <c r="B946" i="10" s="1"/>
  <c r="AF962" i="5"/>
  <c r="AI963" i="5"/>
  <c r="B954" i="10" s="1"/>
  <c r="AF970" i="5"/>
  <c r="AI971" i="5"/>
  <c r="AF978" i="5"/>
  <c r="AI979" i="5"/>
  <c r="B970" i="10" s="1"/>
  <c r="AF986" i="5"/>
  <c r="AI987" i="5"/>
  <c r="B978" i="10" s="1"/>
  <c r="AF994" i="5"/>
  <c r="AI995" i="5"/>
  <c r="B986" i="10" s="1"/>
  <c r="AF1002" i="5"/>
  <c r="AI1003" i="5"/>
  <c r="B994" i="10" s="1"/>
  <c r="AF1010" i="5"/>
  <c r="AI1011" i="5"/>
  <c r="B1002" i="10" s="1"/>
  <c r="AF1018" i="5"/>
  <c r="AI1019" i="5"/>
  <c r="B1010" i="10" s="1"/>
  <c r="AF1026" i="5"/>
  <c r="AI1027" i="5"/>
  <c r="B1018" i="10" s="1"/>
  <c r="AF1034" i="5"/>
  <c r="AI1035" i="5"/>
  <c r="B1026" i="10" s="1"/>
  <c r="AF1042" i="5"/>
  <c r="AI1043" i="5"/>
  <c r="AF1050" i="5"/>
  <c r="AI1051" i="5"/>
  <c r="B1042" i="10" s="1"/>
  <c r="AF1058" i="5"/>
  <c r="AI1059" i="5"/>
  <c r="AF1066" i="5"/>
  <c r="AI1067" i="5"/>
  <c r="B1058" i="10" s="1"/>
  <c r="AF1074" i="5"/>
  <c r="AI1075" i="5"/>
  <c r="B1066" i="10" s="1"/>
  <c r="AF1082" i="5"/>
  <c r="AI1083" i="5"/>
  <c r="B1074" i="10" s="1"/>
  <c r="AF1090" i="5"/>
  <c r="AI1091" i="5"/>
  <c r="B1082" i="10" s="1"/>
  <c r="AF1098" i="5"/>
  <c r="AI1099" i="5"/>
  <c r="B1090" i="10" s="1"/>
  <c r="AF1106" i="5"/>
  <c r="AI1107" i="5"/>
  <c r="B1098" i="10" s="1"/>
  <c r="AF1114" i="5"/>
  <c r="AI1115" i="5"/>
  <c r="B1106" i="10" s="1"/>
  <c r="AF1122" i="5"/>
  <c r="AI1123" i="5"/>
  <c r="B1114" i="10" s="1"/>
  <c r="AF1130" i="5"/>
  <c r="AI1131" i="5"/>
  <c r="B1122" i="10" s="1"/>
  <c r="AI1134" i="5"/>
  <c r="AH1134" i="5"/>
  <c r="A1134" i="5" s="1"/>
  <c r="Y1139" i="5"/>
  <c r="AG1139" i="5" s="1"/>
  <c r="AI1142" i="5"/>
  <c r="B1133" i="10" s="1"/>
  <c r="AG1146" i="5"/>
  <c r="AF1146" i="5"/>
  <c r="Y1150" i="5"/>
  <c r="AG1150" i="5" s="1"/>
  <c r="Y1153" i="5"/>
  <c r="AG1153" i="5" s="1"/>
  <c r="AI1177" i="5"/>
  <c r="B1167" i="10" s="1"/>
  <c r="AH1177" i="5"/>
  <c r="A1177" i="5" s="1"/>
  <c r="Y1203" i="5"/>
  <c r="AG1203" i="5" s="1"/>
  <c r="AI1206" i="5"/>
  <c r="B1197" i="10" s="1"/>
  <c r="AG1210" i="5"/>
  <c r="AF1210" i="5"/>
  <c r="Y1214" i="5"/>
  <c r="AG1214" i="5" s="1"/>
  <c r="AG1217" i="5"/>
  <c r="AI1241" i="5"/>
  <c r="B1231" i="10" s="1"/>
  <c r="AH1241" i="5"/>
  <c r="A1241" i="5" s="1"/>
  <c r="AF1241" i="5"/>
  <c r="Y1246" i="5"/>
  <c r="AG1246" i="5" s="1"/>
  <c r="AG1249" i="5"/>
  <c r="AI1258" i="5"/>
  <c r="AH1258" i="5"/>
  <c r="A1258" i="5" s="1"/>
  <c r="AG1266" i="5"/>
  <c r="AF1266" i="5"/>
  <c r="AI1305" i="5"/>
  <c r="AH1305" i="5"/>
  <c r="A1305" i="5" s="1"/>
  <c r="AF1305" i="5"/>
  <c r="Y1310" i="5"/>
  <c r="AG1310" i="5" s="1"/>
  <c r="AI1452" i="5"/>
  <c r="B1442" i="10" s="1"/>
  <c r="AH1452" i="5"/>
  <c r="A1452" i="5" s="1"/>
  <c r="AI1516" i="5"/>
  <c r="AH1516" i="5"/>
  <c r="A1516" i="5" s="1"/>
  <c r="AF812" i="5"/>
  <c r="AF816" i="5"/>
  <c r="AF820" i="5"/>
  <c r="AF824" i="5"/>
  <c r="AF828" i="5"/>
  <c r="AF832" i="5"/>
  <c r="AF836" i="5"/>
  <c r="AF840" i="5"/>
  <c r="AF844" i="5"/>
  <c r="AF848" i="5"/>
  <c r="AF852" i="5"/>
  <c r="AF856" i="5"/>
  <c r="AF860" i="5"/>
  <c r="AF864" i="5"/>
  <c r="AF868" i="5"/>
  <c r="AF872" i="5"/>
  <c r="AF876" i="5"/>
  <c r="AF880" i="5"/>
  <c r="AF884" i="5"/>
  <c r="AF888" i="5"/>
  <c r="AF892" i="5"/>
  <c r="AF896" i="5"/>
  <c r="AF900" i="5"/>
  <c r="AF904" i="5"/>
  <c r="AF908" i="5"/>
  <c r="AF912" i="5"/>
  <c r="AF916" i="5"/>
  <c r="AF920" i="5"/>
  <c r="AF924" i="5"/>
  <c r="AF928" i="5"/>
  <c r="AF932" i="5"/>
  <c r="AF936" i="5"/>
  <c r="AF940" i="5"/>
  <c r="AF944" i="5"/>
  <c r="AF948" i="5"/>
  <c r="AF951" i="5"/>
  <c r="AF959" i="5"/>
  <c r="AF967" i="5"/>
  <c r="AF975" i="5"/>
  <c r="AF983" i="5"/>
  <c r="AF991" i="5"/>
  <c r="AF999" i="5"/>
  <c r="AF1007" i="5"/>
  <c r="AF1015" i="5"/>
  <c r="AF1023" i="5"/>
  <c r="AF1031" i="5"/>
  <c r="AF1039" i="5"/>
  <c r="AF1047" i="5"/>
  <c r="AF1055" i="5"/>
  <c r="AF1063" i="5"/>
  <c r="AF1071" i="5"/>
  <c r="AF1079" i="5"/>
  <c r="AF1087" i="5"/>
  <c r="AF1095" i="5"/>
  <c r="AF1103" i="5"/>
  <c r="AF1111" i="5"/>
  <c r="AF1119" i="5"/>
  <c r="AF1127" i="5"/>
  <c r="Y1134" i="5"/>
  <c r="AG1134" i="5" s="1"/>
  <c r="AF1134" i="5"/>
  <c r="AI1137" i="5"/>
  <c r="AH1137" i="5"/>
  <c r="A1137" i="5" s="1"/>
  <c r="Y1141" i="5"/>
  <c r="AG1141" i="5" s="1"/>
  <c r="Y1163" i="5"/>
  <c r="AG1163" i="5" s="1"/>
  <c r="AG1170" i="5"/>
  <c r="AF1170" i="5"/>
  <c r="Y1177" i="5"/>
  <c r="AG1177" i="5" s="1"/>
  <c r="AI1201" i="5"/>
  <c r="AH1201" i="5"/>
  <c r="A1201" i="5" s="1"/>
  <c r="Y1205" i="5"/>
  <c r="AG1205" i="5" s="1"/>
  <c r="Y1227" i="5"/>
  <c r="AG1227" i="5" s="1"/>
  <c r="AG1234" i="5"/>
  <c r="AF1234" i="5"/>
  <c r="Y1238" i="5"/>
  <c r="AG1238" i="5" s="1"/>
  <c r="AG1241" i="5"/>
  <c r="AI1250" i="5"/>
  <c r="AH1250" i="5"/>
  <c r="A1250" i="5" s="1"/>
  <c r="AG1258" i="5"/>
  <c r="AF1258" i="5"/>
  <c r="B1253" i="10"/>
  <c r="Y1269" i="5"/>
  <c r="AG1269" i="5" s="1"/>
  <c r="Y1275" i="5"/>
  <c r="AG1275" i="5" s="1"/>
  <c r="AI1297" i="5"/>
  <c r="B1287" i="10" s="1"/>
  <c r="AH1297" i="5"/>
  <c r="A1297" i="5" s="1"/>
  <c r="AF1297" i="5"/>
  <c r="Y1302" i="5"/>
  <c r="AG1302" i="5" s="1"/>
  <c r="AG1305" i="5"/>
  <c r="Y1323" i="5"/>
  <c r="AG1323" i="5" s="1"/>
  <c r="Y1353" i="5"/>
  <c r="AG1353" i="5" s="1"/>
  <c r="AI1397" i="5"/>
  <c r="AH1397" i="5"/>
  <c r="A1397" i="5" s="1"/>
  <c r="AG1452" i="5"/>
  <c r="AG1516" i="5"/>
  <c r="AI813" i="5"/>
  <c r="AI817" i="5"/>
  <c r="AI821" i="5"/>
  <c r="AI825" i="5"/>
  <c r="B815" i="10" s="1"/>
  <c r="AI829" i="5"/>
  <c r="B820" i="10" s="1"/>
  <c r="AI833" i="5"/>
  <c r="B824" i="10" s="1"/>
  <c r="AI837" i="5"/>
  <c r="AI841" i="5"/>
  <c r="B831" i="10" s="1"/>
  <c r="AI845" i="5"/>
  <c r="AI849" i="5"/>
  <c r="AI853" i="5"/>
  <c r="B843" i="10" s="1"/>
  <c r="AI857" i="5"/>
  <c r="AI861" i="5"/>
  <c r="B851" i="10" s="1"/>
  <c r="AI865" i="5"/>
  <c r="B856" i="10" s="1"/>
  <c r="AI869" i="5"/>
  <c r="B859" i="10" s="1"/>
  <c r="AI873" i="5"/>
  <c r="B863" i="10" s="1"/>
  <c r="AI877" i="5"/>
  <c r="AI881" i="5"/>
  <c r="AI885" i="5"/>
  <c r="AI889" i="5"/>
  <c r="AI893" i="5"/>
  <c r="B883" i="10" s="1"/>
  <c r="AI897" i="5"/>
  <c r="B887" i="10" s="1"/>
  <c r="AI901" i="5"/>
  <c r="B891" i="10" s="1"/>
  <c r="AI905" i="5"/>
  <c r="B895" i="10" s="1"/>
  <c r="AI909" i="5"/>
  <c r="B899" i="10" s="1"/>
  <c r="AI913" i="5"/>
  <c r="AI917" i="5"/>
  <c r="AI921" i="5"/>
  <c r="B911" i="10" s="1"/>
  <c r="AI925" i="5"/>
  <c r="B915" i="10" s="1"/>
  <c r="AI929" i="5"/>
  <c r="B919" i="10" s="1"/>
  <c r="AI933" i="5"/>
  <c r="AI937" i="5"/>
  <c r="B927" i="10" s="1"/>
  <c r="AI941" i="5"/>
  <c r="B931" i="10" s="1"/>
  <c r="AI945" i="5"/>
  <c r="AI949" i="5"/>
  <c r="B940" i="10" s="1"/>
  <c r="AF956" i="5"/>
  <c r="AI957" i="5"/>
  <c r="B947" i="10" s="1"/>
  <c r="AF964" i="5"/>
  <c r="AI965" i="5"/>
  <c r="B956" i="10" s="1"/>
  <c r="AF972" i="5"/>
  <c r="AI973" i="5"/>
  <c r="B964" i="10" s="1"/>
  <c r="AF980" i="5"/>
  <c r="AI981" i="5"/>
  <c r="B972" i="10" s="1"/>
  <c r="AF988" i="5"/>
  <c r="AI989" i="5"/>
  <c r="B980" i="10" s="1"/>
  <c r="AF996" i="5"/>
  <c r="AI997" i="5"/>
  <c r="AF1004" i="5"/>
  <c r="AI1005" i="5"/>
  <c r="B996" i="10" s="1"/>
  <c r="AF1012" i="5"/>
  <c r="AI1013" i="5"/>
  <c r="B1003" i="10" s="1"/>
  <c r="AF1020" i="5"/>
  <c r="AI1021" i="5"/>
  <c r="B1012" i="10" s="1"/>
  <c r="AF1028" i="5"/>
  <c r="AI1029" i="5"/>
  <c r="AF1036" i="5"/>
  <c r="AI1037" i="5"/>
  <c r="B1028" i="10" s="1"/>
  <c r="AF1044" i="5"/>
  <c r="AI1045" i="5"/>
  <c r="B1036" i="10" s="1"/>
  <c r="AF1052" i="5"/>
  <c r="AI1053" i="5"/>
  <c r="B1044" i="10" s="1"/>
  <c r="AF1060" i="5"/>
  <c r="AI1061" i="5"/>
  <c r="B1052" i="10" s="1"/>
  <c r="AF1068" i="5"/>
  <c r="AI1069" i="5"/>
  <c r="B1060" i="10" s="1"/>
  <c r="AF1076" i="5"/>
  <c r="AI1077" i="5"/>
  <c r="AF1084" i="5"/>
  <c r="AI1085" i="5"/>
  <c r="B1075" i="10" s="1"/>
  <c r="AF1092" i="5"/>
  <c r="AI1093" i="5"/>
  <c r="B1084" i="10" s="1"/>
  <c r="AF1100" i="5"/>
  <c r="AI1101" i="5"/>
  <c r="AF1108" i="5"/>
  <c r="AI1109" i="5"/>
  <c r="B1100" i="10" s="1"/>
  <c r="AF1116" i="5"/>
  <c r="AI1117" i="5"/>
  <c r="B1108" i="10" s="1"/>
  <c r="AF1124" i="5"/>
  <c r="AI1125" i="5"/>
  <c r="B1116" i="10" s="1"/>
  <c r="AF1132" i="5"/>
  <c r="Y1137" i="5"/>
  <c r="AG1137" i="5" s="1"/>
  <c r="AF1137" i="5"/>
  <c r="AH1146" i="5"/>
  <c r="A1146" i="5" s="1"/>
  <c r="AH1150" i="5"/>
  <c r="A1150" i="5" s="1"/>
  <c r="AF1153" i="5"/>
  <c r="AI1161" i="5"/>
  <c r="B1151" i="10" s="1"/>
  <c r="AH1161" i="5"/>
  <c r="A1161" i="5" s="1"/>
  <c r="Y1165" i="5"/>
  <c r="AG1165" i="5" s="1"/>
  <c r="Y1187" i="5"/>
  <c r="AG1187" i="5" s="1"/>
  <c r="AI1190" i="5"/>
  <c r="B1181" i="10" s="1"/>
  <c r="Y1194" i="5"/>
  <c r="AG1194" i="5" s="1"/>
  <c r="AF1194" i="5"/>
  <c r="Y1198" i="5"/>
  <c r="AG1198" i="5" s="1"/>
  <c r="Y1201" i="5"/>
  <c r="AG1201" i="5" s="1"/>
  <c r="AH1210" i="5"/>
  <c r="A1210" i="5" s="1"/>
  <c r="AH1214" i="5"/>
  <c r="A1214" i="5" s="1"/>
  <c r="AF1217" i="5"/>
  <c r="AI1225" i="5"/>
  <c r="B1215" i="10" s="1"/>
  <c r="AH1225" i="5"/>
  <c r="A1225" i="5" s="1"/>
  <c r="Y1229" i="5"/>
  <c r="AG1229" i="5" s="1"/>
  <c r="AI1242" i="5"/>
  <c r="AH1242" i="5"/>
  <c r="A1242" i="5" s="1"/>
  <c r="Y1244" i="5"/>
  <c r="AG1244" i="5" s="1"/>
  <c r="Y1250" i="5"/>
  <c r="AG1250" i="5" s="1"/>
  <c r="AF1250" i="5"/>
  <c r="Y1261" i="5"/>
  <c r="AG1261" i="5" s="1"/>
  <c r="Y1267" i="5"/>
  <c r="AG1267" i="5" s="1"/>
  <c r="AI1289" i="5"/>
  <c r="B1279" i="10" s="1"/>
  <c r="AH1289" i="5"/>
  <c r="A1289" i="5" s="1"/>
  <c r="AF1289" i="5"/>
  <c r="Y1294" i="5"/>
  <c r="AG1294" i="5" s="1"/>
  <c r="AI1306" i="5"/>
  <c r="AH1306" i="5"/>
  <c r="A1306" i="5" s="1"/>
  <c r="Y1308" i="5"/>
  <c r="AG1308" i="5" s="1"/>
  <c r="Y1333" i="5"/>
  <c r="AG1333" i="5" s="1"/>
  <c r="AI1370" i="5"/>
  <c r="B1360" i="10" s="1"/>
  <c r="AH1370" i="5"/>
  <c r="A1370" i="5" s="1"/>
  <c r="AI1422" i="5"/>
  <c r="B1412" i="10" s="1"/>
  <c r="AH1422" i="5"/>
  <c r="A1422" i="5" s="1"/>
  <c r="AI1450" i="5"/>
  <c r="B1440" i="10" s="1"/>
  <c r="AH1450" i="5"/>
  <c r="A1450" i="5" s="1"/>
  <c r="AI1486" i="5"/>
  <c r="B1476" i="10" s="1"/>
  <c r="AH1486" i="5"/>
  <c r="A1486" i="5" s="1"/>
  <c r="AI1514" i="5"/>
  <c r="AH1514" i="5"/>
  <c r="A1514" i="5" s="1"/>
  <c r="AI954" i="5"/>
  <c r="B945" i="10" s="1"/>
  <c r="AI962" i="5"/>
  <c r="B952" i="10" s="1"/>
  <c r="AI970" i="5"/>
  <c r="AI978" i="5"/>
  <c r="AI986" i="5"/>
  <c r="B976" i="10" s="1"/>
  <c r="AI994" i="5"/>
  <c r="B984" i="10" s="1"/>
  <c r="AI1002" i="5"/>
  <c r="AI1010" i="5"/>
  <c r="AI1018" i="5"/>
  <c r="B1009" i="10" s="1"/>
  <c r="AI1026" i="5"/>
  <c r="B1016" i="10" s="1"/>
  <c r="AI1034" i="5"/>
  <c r="AI1042" i="5"/>
  <c r="AI1050" i="5"/>
  <c r="AI1058" i="5"/>
  <c r="AI1066" i="5"/>
  <c r="AI1074" i="5"/>
  <c r="AI1082" i="5"/>
  <c r="B1073" i="10" s="1"/>
  <c r="AI1090" i="5"/>
  <c r="AI1098" i="5"/>
  <c r="AI1106" i="5"/>
  <c r="AI1114" i="5"/>
  <c r="AI1122" i="5"/>
  <c r="AI1130" i="5"/>
  <c r="AI1135" i="5"/>
  <c r="AH1135" i="5"/>
  <c r="A1135" i="5" s="1"/>
  <c r="Y1147" i="5"/>
  <c r="AG1147" i="5" s="1"/>
  <c r="AI1150" i="5"/>
  <c r="Y1154" i="5"/>
  <c r="AG1154" i="5" s="1"/>
  <c r="AI1185" i="5"/>
  <c r="B1175" i="10" s="1"/>
  <c r="AH1185" i="5"/>
  <c r="A1185" i="5" s="1"/>
  <c r="Y1189" i="5"/>
  <c r="AG1189" i="5" s="1"/>
  <c r="Y1211" i="5"/>
  <c r="AG1211" i="5" s="1"/>
  <c r="AI1214" i="5"/>
  <c r="B1204" i="10" s="1"/>
  <c r="Y1218" i="5"/>
  <c r="AG1218" i="5" s="1"/>
  <c r="Y1222" i="5"/>
  <c r="AG1222" i="5" s="1"/>
  <c r="B1218" i="10"/>
  <c r="AH1234" i="5"/>
  <c r="A1234" i="5" s="1"/>
  <c r="Y1242" i="5"/>
  <c r="AG1242" i="5" s="1"/>
  <c r="Y1253" i="5"/>
  <c r="AG1253" i="5" s="1"/>
  <c r="Y1259" i="5"/>
  <c r="AG1259" i="5" s="1"/>
  <c r="AI1281" i="5"/>
  <c r="B1271" i="10" s="1"/>
  <c r="AH1281" i="5"/>
  <c r="A1281" i="5" s="1"/>
  <c r="AF1281" i="5"/>
  <c r="Y1286" i="5"/>
  <c r="AG1286" i="5" s="1"/>
  <c r="AI1298" i="5"/>
  <c r="AH1298" i="5"/>
  <c r="A1298" i="5" s="1"/>
  <c r="Y1300" i="5"/>
  <c r="AG1300" i="5" s="1"/>
  <c r="Y1306" i="5"/>
  <c r="AG1306" i="5" s="1"/>
  <c r="Y1315" i="5"/>
  <c r="AG1315" i="5" s="1"/>
  <c r="Y1345" i="5"/>
  <c r="AG1345" i="5" s="1"/>
  <c r="AI1366" i="5"/>
  <c r="B1356" i="10" s="1"/>
  <c r="AH1366" i="5"/>
  <c r="A1366" i="5" s="1"/>
  <c r="AG1370" i="5"/>
  <c r="AH1561" i="5"/>
  <c r="A1561" i="5" s="1"/>
  <c r="AI1561" i="5"/>
  <c r="B1551" i="10" s="1"/>
  <c r="AI1689" i="5"/>
  <c r="B1679" i="10" s="1"/>
  <c r="AH1689" i="5"/>
  <c r="A1689" i="5" s="1"/>
  <c r="B1369" i="10"/>
  <c r="Y1382" i="5"/>
  <c r="AG1382" i="5" s="1"/>
  <c r="AI1404" i="5"/>
  <c r="B1394" i="10" s="1"/>
  <c r="AH1404" i="5"/>
  <c r="A1404" i="5" s="1"/>
  <c r="Y1413" i="5"/>
  <c r="AG1413" i="5" s="1"/>
  <c r="Y1445" i="5"/>
  <c r="AG1445" i="5" s="1"/>
  <c r="Y1477" i="5"/>
  <c r="AG1477" i="5" s="1"/>
  <c r="Y1509" i="5"/>
  <c r="AG1509" i="5" s="1"/>
  <c r="Y1541" i="5"/>
  <c r="AG1541" i="5" s="1"/>
  <c r="Y1565" i="5"/>
  <c r="AG1565" i="5" s="1"/>
  <c r="Y1587" i="5"/>
  <c r="AG1587" i="5" s="1"/>
  <c r="Y1619" i="5"/>
  <c r="AG1619" i="5" s="1"/>
  <c r="AI1700" i="5"/>
  <c r="B1690" i="10" s="1"/>
  <c r="AH1700" i="5"/>
  <c r="A1700" i="5" s="1"/>
  <c r="AF1700" i="5"/>
  <c r="AI1729" i="5"/>
  <c r="B1719" i="10" s="1"/>
  <c r="AH1729" i="5"/>
  <c r="A1729" i="5" s="1"/>
  <c r="AF1729" i="5"/>
  <c r="AI1789" i="5"/>
  <c r="B1779" i="10" s="1"/>
  <c r="AH1789" i="5"/>
  <c r="A1789" i="5" s="1"/>
  <c r="AI1863" i="5"/>
  <c r="AH1863" i="5"/>
  <c r="A1863" i="5" s="1"/>
  <c r="AH1140" i="5"/>
  <c r="A1140" i="5" s="1"/>
  <c r="B1132" i="10"/>
  <c r="AH1148" i="5"/>
  <c r="A1148" i="5" s="1"/>
  <c r="AH1156" i="5"/>
  <c r="A1156" i="5" s="1"/>
  <c r="AH1164" i="5"/>
  <c r="A1164" i="5" s="1"/>
  <c r="AH1172" i="5"/>
  <c r="A1172" i="5" s="1"/>
  <c r="B1164" i="10"/>
  <c r="AH1180" i="5"/>
  <c r="A1180" i="5" s="1"/>
  <c r="B1172" i="10"/>
  <c r="AH1188" i="5"/>
  <c r="A1188" i="5" s="1"/>
  <c r="AH1196" i="5"/>
  <c r="A1196" i="5" s="1"/>
  <c r="B1188" i="10"/>
  <c r="AH1204" i="5"/>
  <c r="A1204" i="5" s="1"/>
  <c r="AH1212" i="5"/>
  <c r="A1212" i="5" s="1"/>
  <c r="AH1220" i="5"/>
  <c r="A1220" i="5" s="1"/>
  <c r="AH1228" i="5"/>
  <c r="A1228" i="5" s="1"/>
  <c r="AH1236" i="5"/>
  <c r="A1236" i="5" s="1"/>
  <c r="B1228" i="10"/>
  <c r="AH1244" i="5"/>
  <c r="A1244" i="5" s="1"/>
  <c r="AH1252" i="5"/>
  <c r="A1252" i="5" s="1"/>
  <c r="B1244" i="10"/>
  <c r="AH1260" i="5"/>
  <c r="A1260" i="5" s="1"/>
  <c r="B1252" i="10"/>
  <c r="AH1268" i="5"/>
  <c r="A1268" i="5" s="1"/>
  <c r="B1260" i="10"/>
  <c r="AH1276" i="5"/>
  <c r="A1276" i="5" s="1"/>
  <c r="AH1284" i="5"/>
  <c r="A1284" i="5" s="1"/>
  <c r="AH1292" i="5"/>
  <c r="A1292" i="5" s="1"/>
  <c r="AH1300" i="5"/>
  <c r="A1300" i="5" s="1"/>
  <c r="AH1308" i="5"/>
  <c r="A1308" i="5" s="1"/>
  <c r="AH1316" i="5"/>
  <c r="A1316" i="5" s="1"/>
  <c r="B1316" i="10"/>
  <c r="B1321" i="10"/>
  <c r="B1329" i="10"/>
  <c r="B1337" i="10"/>
  <c r="B1345" i="10"/>
  <c r="Y1366" i="5"/>
  <c r="AG1366" i="5" s="1"/>
  <c r="AF1366" i="5"/>
  <c r="AF1370" i="5"/>
  <c r="AH1377" i="5"/>
  <c r="A1377" i="5" s="1"/>
  <c r="Y1385" i="5"/>
  <c r="AG1385" i="5" s="1"/>
  <c r="AI1388" i="5"/>
  <c r="B1378" i="10" s="1"/>
  <c r="AH1388" i="5"/>
  <c r="A1388" i="5" s="1"/>
  <c r="AH1389" i="5"/>
  <c r="A1389" i="5" s="1"/>
  <c r="Y1397" i="5"/>
  <c r="AG1397" i="5" s="1"/>
  <c r="AF1397" i="5"/>
  <c r="B1391" i="10"/>
  <c r="AF1418" i="5"/>
  <c r="Y1422" i="5"/>
  <c r="AG1422" i="5" s="1"/>
  <c r="Y1437" i="5"/>
  <c r="AG1437" i="5" s="1"/>
  <c r="AI1441" i="5"/>
  <c r="B1432" i="10" s="1"/>
  <c r="AF1450" i="5"/>
  <c r="Y1454" i="5"/>
  <c r="AG1454" i="5" s="1"/>
  <c r="Y1469" i="5"/>
  <c r="AG1469" i="5" s="1"/>
  <c r="AI1473" i="5"/>
  <c r="B1464" i="10" s="1"/>
  <c r="AF1482" i="5"/>
  <c r="Y1486" i="5"/>
  <c r="AG1486" i="5" s="1"/>
  <c r="Y1501" i="5"/>
  <c r="AG1501" i="5" s="1"/>
  <c r="AI1505" i="5"/>
  <c r="B1496" i="10" s="1"/>
  <c r="AF1514" i="5"/>
  <c r="Y1518" i="5"/>
  <c r="AG1518" i="5" s="1"/>
  <c r="Y1552" i="5"/>
  <c r="AG1552" i="5" s="1"/>
  <c r="AG1561" i="5"/>
  <c r="Y1574" i="5"/>
  <c r="AG1574" i="5" s="1"/>
  <c r="AI1580" i="5"/>
  <c r="B1570" i="10" s="1"/>
  <c r="AH1580" i="5"/>
  <c r="A1580" i="5" s="1"/>
  <c r="AI1641" i="5"/>
  <c r="B1631" i="10" s="1"/>
  <c r="AH1641" i="5"/>
  <c r="A1641" i="5" s="1"/>
  <c r="AG1657" i="5"/>
  <c r="AG1673" i="5"/>
  <c r="AG1689" i="5"/>
  <c r="AH1720" i="5"/>
  <c r="A1720" i="5" s="1"/>
  <c r="AI1720" i="5"/>
  <c r="B1710" i="10" s="1"/>
  <c r="AF1720" i="5"/>
  <c r="AI1757" i="5"/>
  <c r="AH1757" i="5"/>
  <c r="A1757" i="5" s="1"/>
  <c r="AG1797" i="5"/>
  <c r="AI1805" i="5"/>
  <c r="AH1805" i="5"/>
  <c r="A1805" i="5" s="1"/>
  <c r="B1351" i="10"/>
  <c r="Y1390" i="5"/>
  <c r="AG1390" i="5" s="1"/>
  <c r="AF1390" i="5"/>
  <c r="AF1394" i="5"/>
  <c r="AH1406" i="5"/>
  <c r="A1406" i="5" s="1"/>
  <c r="Y1409" i="5"/>
  <c r="AG1409" i="5" s="1"/>
  <c r="AH1410" i="5"/>
  <c r="A1410" i="5" s="1"/>
  <c r="AI1412" i="5"/>
  <c r="AH1412" i="5"/>
  <c r="A1412" i="5" s="1"/>
  <c r="Y1425" i="5"/>
  <c r="AG1425" i="5" s="1"/>
  <c r="Y1435" i="5"/>
  <c r="AG1435" i="5" s="1"/>
  <c r="AI1444" i="5"/>
  <c r="B1434" i="10" s="1"/>
  <c r="AH1444" i="5"/>
  <c r="A1444" i="5" s="1"/>
  <c r="Y1457" i="5"/>
  <c r="AG1457" i="5" s="1"/>
  <c r="Y1467" i="5"/>
  <c r="AG1467" i="5" s="1"/>
  <c r="B1465" i="10"/>
  <c r="AI1476" i="5"/>
  <c r="B1466" i="10" s="1"/>
  <c r="AH1476" i="5"/>
  <c r="A1476" i="5" s="1"/>
  <c r="Y1489" i="5"/>
  <c r="AG1489" i="5" s="1"/>
  <c r="Y1499" i="5"/>
  <c r="AG1499" i="5" s="1"/>
  <c r="B1497" i="10"/>
  <c r="AI1508" i="5"/>
  <c r="AH1508" i="5"/>
  <c r="A1508" i="5" s="1"/>
  <c r="Y1521" i="5"/>
  <c r="AG1521" i="5" s="1"/>
  <c r="B1516" i="10"/>
  <c r="AI1534" i="5"/>
  <c r="B1525" i="10" s="1"/>
  <c r="AI1540" i="5"/>
  <c r="B1530" i="10" s="1"/>
  <c r="AH1540" i="5"/>
  <c r="A1540" i="5" s="1"/>
  <c r="Y1542" i="5"/>
  <c r="AG1542" i="5" s="1"/>
  <c r="Y1547" i="5"/>
  <c r="AG1547" i="5" s="1"/>
  <c r="Y1553" i="5"/>
  <c r="AG1553" i="5" s="1"/>
  <c r="Y1563" i="5"/>
  <c r="AG1563" i="5" s="1"/>
  <c r="Y1566" i="5"/>
  <c r="AG1566" i="5" s="1"/>
  <c r="AI1569" i="5"/>
  <c r="B1560" i="10" s="1"/>
  <c r="AI1572" i="5"/>
  <c r="AH1572" i="5"/>
  <c r="A1572" i="5" s="1"/>
  <c r="B1573" i="10"/>
  <c r="AI1601" i="5"/>
  <c r="AH1601" i="5"/>
  <c r="A1601" i="5" s="1"/>
  <c r="Y1627" i="5"/>
  <c r="AG1627" i="5" s="1"/>
  <c r="Y1630" i="5"/>
  <c r="AG1630" i="5" s="1"/>
  <c r="Y1637" i="5"/>
  <c r="AG1637" i="5" s="1"/>
  <c r="AG1641" i="5"/>
  <c r="B1653" i="10"/>
  <c r="B1685" i="10"/>
  <c r="AI1714" i="5"/>
  <c r="B1704" i="10" s="1"/>
  <c r="AH1714" i="5"/>
  <c r="A1714" i="5" s="1"/>
  <c r="AF1714" i="5"/>
  <c r="AG1720" i="5"/>
  <c r="Y1727" i="5"/>
  <c r="AG1727" i="5" s="1"/>
  <c r="AG1757" i="5"/>
  <c r="B1753" i="10"/>
  <c r="AG1805" i="5"/>
  <c r="AH1902" i="5"/>
  <c r="A1902" i="5" s="1"/>
  <c r="AI1902" i="5"/>
  <c r="B1892" i="10" s="1"/>
  <c r="B1250" i="10"/>
  <c r="B1298" i="10"/>
  <c r="AH1314" i="5"/>
  <c r="A1314" i="5" s="1"/>
  <c r="B1306" i="10"/>
  <c r="AH1322" i="5"/>
  <c r="A1322" i="5" s="1"/>
  <c r="AH1361" i="5"/>
  <c r="A1361" i="5" s="1"/>
  <c r="Y1369" i="5"/>
  <c r="AG1369" i="5" s="1"/>
  <c r="AI1372" i="5"/>
  <c r="B1362" i="10" s="1"/>
  <c r="AH1372" i="5"/>
  <c r="A1372" i="5" s="1"/>
  <c r="AH1373" i="5"/>
  <c r="A1373" i="5" s="1"/>
  <c r="Y1381" i="5"/>
  <c r="AG1381" i="5" s="1"/>
  <c r="Y1414" i="5"/>
  <c r="AG1414" i="5" s="1"/>
  <c r="Y1429" i="5"/>
  <c r="AG1429" i="5" s="1"/>
  <c r="AI1433" i="5"/>
  <c r="B1424" i="10" s="1"/>
  <c r="Y1446" i="5"/>
  <c r="AG1446" i="5" s="1"/>
  <c r="Y1461" i="5"/>
  <c r="AG1461" i="5" s="1"/>
  <c r="AI1465" i="5"/>
  <c r="B1456" i="10" s="1"/>
  <c r="Y1478" i="5"/>
  <c r="AG1478" i="5" s="1"/>
  <c r="Y1493" i="5"/>
  <c r="AG1493" i="5" s="1"/>
  <c r="AI1497" i="5"/>
  <c r="B1488" i="10" s="1"/>
  <c r="Y1510" i="5"/>
  <c r="AG1510" i="5" s="1"/>
  <c r="Y1525" i="5"/>
  <c r="AG1525" i="5" s="1"/>
  <c r="AI1545" i="5"/>
  <c r="B1536" i="10" s="1"/>
  <c r="Y1558" i="5"/>
  <c r="AG1558" i="5" s="1"/>
  <c r="AI1564" i="5"/>
  <c r="B1554" i="10" s="1"/>
  <c r="AH1564" i="5"/>
  <c r="A1564" i="5" s="1"/>
  <c r="B1565" i="10"/>
  <c r="Y1597" i="5"/>
  <c r="AG1597" i="5" s="1"/>
  <c r="B1597" i="10"/>
  <c r="AI1625" i="5"/>
  <c r="B1615" i="10" s="1"/>
  <c r="AH1625" i="5"/>
  <c r="A1625" i="5" s="1"/>
  <c r="AI1725" i="5"/>
  <c r="B1715" i="10" s="1"/>
  <c r="AH1725" i="5"/>
  <c r="A1725" i="5" s="1"/>
  <c r="AF1725" i="5"/>
  <c r="Y1732" i="5"/>
  <c r="AG1732" i="5" s="1"/>
  <c r="Y1752" i="5"/>
  <c r="AG1752" i="5" s="1"/>
  <c r="Y1772" i="5"/>
  <c r="AG1772" i="5" s="1"/>
  <c r="Y1785" i="5"/>
  <c r="AG1785" i="5" s="1"/>
  <c r="Y1374" i="5"/>
  <c r="AG1374" i="5" s="1"/>
  <c r="AF1374" i="5"/>
  <c r="AF1378" i="5"/>
  <c r="Y1393" i="5"/>
  <c r="AG1393" i="5" s="1"/>
  <c r="AI1396" i="5"/>
  <c r="B1386" i="10" s="1"/>
  <c r="AH1396" i="5"/>
  <c r="A1396" i="5" s="1"/>
  <c r="Y1405" i="5"/>
  <c r="AG1405" i="5" s="1"/>
  <c r="AF1405" i="5"/>
  <c r="B1399" i="10"/>
  <c r="Y1417" i="5"/>
  <c r="AG1417" i="5" s="1"/>
  <c r="Y1427" i="5"/>
  <c r="AG1427" i="5" s="1"/>
  <c r="B1425" i="10"/>
  <c r="AI1436" i="5"/>
  <c r="B1426" i="10" s="1"/>
  <c r="AH1436" i="5"/>
  <c r="A1436" i="5" s="1"/>
  <c r="Y1449" i="5"/>
  <c r="AG1449" i="5" s="1"/>
  <c r="Y1459" i="5"/>
  <c r="AG1459" i="5" s="1"/>
  <c r="B1457" i="10"/>
  <c r="AI1468" i="5"/>
  <c r="B1458" i="10" s="1"/>
  <c r="AH1468" i="5"/>
  <c r="A1468" i="5" s="1"/>
  <c r="Y1481" i="5"/>
  <c r="AG1481" i="5" s="1"/>
  <c r="Y1491" i="5"/>
  <c r="AG1491" i="5" s="1"/>
  <c r="AI1500" i="5"/>
  <c r="B1490" i="10" s="1"/>
  <c r="AH1500" i="5"/>
  <c r="A1500" i="5" s="1"/>
  <c r="Y1513" i="5"/>
  <c r="AG1513" i="5" s="1"/>
  <c r="Y1523" i="5"/>
  <c r="AG1523" i="5" s="1"/>
  <c r="Y1529" i="5"/>
  <c r="AG1529" i="5" s="1"/>
  <c r="AI1542" i="5"/>
  <c r="B1533" i="10" s="1"/>
  <c r="AI1548" i="5"/>
  <c r="B1538" i="10" s="1"/>
  <c r="AH1548" i="5"/>
  <c r="A1548" i="5" s="1"/>
  <c r="Y1550" i="5"/>
  <c r="AG1550" i="5" s="1"/>
  <c r="AI1553" i="5"/>
  <c r="B1544" i="10" s="1"/>
  <c r="AI1556" i="5"/>
  <c r="B1546" i="10" s="1"/>
  <c r="AH1556" i="5"/>
  <c r="A1556" i="5" s="1"/>
  <c r="B1557" i="10"/>
  <c r="B1572" i="10"/>
  <c r="Y1589" i="5"/>
  <c r="AG1589" i="5" s="1"/>
  <c r="Y1592" i="5"/>
  <c r="AG1592" i="5" s="1"/>
  <c r="Y1611" i="5"/>
  <c r="AG1611" i="5" s="1"/>
  <c r="Y1614" i="5"/>
  <c r="AG1614" i="5" s="1"/>
  <c r="Y1621" i="5"/>
  <c r="AG1621" i="5" s="1"/>
  <c r="AG1625" i="5"/>
  <c r="B1621" i="10"/>
  <c r="B1636" i="10"/>
  <c r="AI1649" i="5"/>
  <c r="B1639" i="10" s="1"/>
  <c r="AH1649" i="5"/>
  <c r="A1649" i="5" s="1"/>
  <c r="Y1654" i="5"/>
  <c r="AG1654" i="5" s="1"/>
  <c r="B1652" i="10"/>
  <c r="AI1665" i="5"/>
  <c r="B1655" i="10" s="1"/>
  <c r="AH1665" i="5"/>
  <c r="A1665" i="5" s="1"/>
  <c r="Y1670" i="5"/>
  <c r="AG1670" i="5" s="1"/>
  <c r="AI1681" i="5"/>
  <c r="B1671" i="10" s="1"/>
  <c r="AH1681" i="5"/>
  <c r="A1681" i="5" s="1"/>
  <c r="Y1686" i="5"/>
  <c r="AG1686" i="5" s="1"/>
  <c r="Y1706" i="5"/>
  <c r="AG1706" i="5" s="1"/>
  <c r="Y1708" i="5"/>
  <c r="AG1708" i="5" s="1"/>
  <c r="Y1712" i="5"/>
  <c r="AG1712" i="5" s="1"/>
  <c r="AG1725" i="5"/>
  <c r="Y1743" i="5"/>
  <c r="AG1743" i="5" s="1"/>
  <c r="Y1780" i="5"/>
  <c r="AG1780" i="5" s="1"/>
  <c r="Y1793" i="5"/>
  <c r="AG1793" i="5" s="1"/>
  <c r="AH1831" i="5"/>
  <c r="A1831" i="5" s="1"/>
  <c r="AI1831" i="5"/>
  <c r="B1385" i="10"/>
  <c r="Y1398" i="5"/>
  <c r="AG1398" i="5" s="1"/>
  <c r="B1415" i="10"/>
  <c r="Y1438" i="5"/>
  <c r="AG1438" i="5" s="1"/>
  <c r="B1447" i="10"/>
  <c r="Y1470" i="5"/>
  <c r="AG1470" i="5" s="1"/>
  <c r="Y1502" i="5"/>
  <c r="AG1502" i="5" s="1"/>
  <c r="AI1521" i="5"/>
  <c r="B1512" i="10" s="1"/>
  <c r="Y1536" i="5"/>
  <c r="AG1536" i="5" s="1"/>
  <c r="Y1581" i="5"/>
  <c r="AG1581" i="5" s="1"/>
  <c r="Y1584" i="5"/>
  <c r="AG1584" i="5" s="1"/>
  <c r="AI1609" i="5"/>
  <c r="B1599" i="10" s="1"/>
  <c r="AH1609" i="5"/>
  <c r="A1609" i="5" s="1"/>
  <c r="Y1635" i="5"/>
  <c r="AG1635" i="5" s="1"/>
  <c r="Y1638" i="5"/>
  <c r="AG1638" i="5" s="1"/>
  <c r="Y1645" i="5"/>
  <c r="AG1645" i="5" s="1"/>
  <c r="Y1661" i="5"/>
  <c r="AG1661" i="5" s="1"/>
  <c r="Y1677" i="5"/>
  <c r="AG1677" i="5" s="1"/>
  <c r="Y1693" i="5"/>
  <c r="AG1693" i="5" s="1"/>
  <c r="AI1735" i="5"/>
  <c r="B1725" i="10" s="1"/>
  <c r="AH1735" i="5"/>
  <c r="A1735" i="5" s="1"/>
  <c r="AF1735" i="5"/>
  <c r="Y1746" i="5"/>
  <c r="AG1746" i="5" s="1"/>
  <c r="AI1750" i="5"/>
  <c r="B1740" i="10" s="1"/>
  <c r="AH1750" i="5"/>
  <c r="A1750" i="5" s="1"/>
  <c r="AI1773" i="5"/>
  <c r="B1763" i="10" s="1"/>
  <c r="AH1773" i="5"/>
  <c r="A1773" i="5" s="1"/>
  <c r="Y1788" i="5"/>
  <c r="AG1788" i="5" s="1"/>
  <c r="Y1801" i="5"/>
  <c r="AG1801" i="5" s="1"/>
  <c r="AF2251" i="5"/>
  <c r="AI2251" i="5"/>
  <c r="AH2251" i="5"/>
  <c r="A2251" i="5" s="1"/>
  <c r="AF1362" i="5"/>
  <c r="Y1377" i="5"/>
  <c r="AG1377" i="5" s="1"/>
  <c r="AI1380" i="5"/>
  <c r="B1370" i="10" s="1"/>
  <c r="AH1380" i="5"/>
  <c r="A1380" i="5" s="1"/>
  <c r="Y1389" i="5"/>
  <c r="AG1389" i="5" s="1"/>
  <c r="AF1389" i="5"/>
  <c r="Y1419" i="5"/>
  <c r="AG1419" i="5" s="1"/>
  <c r="AI1428" i="5"/>
  <c r="B1418" i="10" s="1"/>
  <c r="AH1428" i="5"/>
  <c r="A1428" i="5" s="1"/>
  <c r="Y1441" i="5"/>
  <c r="AG1441" i="5" s="1"/>
  <c r="Y1451" i="5"/>
  <c r="AG1451" i="5" s="1"/>
  <c r="B1449" i="10"/>
  <c r="AI1460" i="5"/>
  <c r="B1450" i="10" s="1"/>
  <c r="AH1460" i="5"/>
  <c r="A1460" i="5" s="1"/>
  <c r="Y1473" i="5"/>
  <c r="AG1473" i="5" s="1"/>
  <c r="Y1483" i="5"/>
  <c r="AG1483" i="5" s="1"/>
  <c r="AI1492" i="5"/>
  <c r="B1482" i="10" s="1"/>
  <c r="AH1492" i="5"/>
  <c r="A1492" i="5" s="1"/>
  <c r="Y1505" i="5"/>
  <c r="AG1505" i="5" s="1"/>
  <c r="B1501" i="10"/>
  <c r="Y1515" i="5"/>
  <c r="AG1515" i="5" s="1"/>
  <c r="AI1524" i="5"/>
  <c r="B1514" i="10" s="1"/>
  <c r="AH1524" i="5"/>
  <c r="A1524" i="5" s="1"/>
  <c r="Y1526" i="5"/>
  <c r="AG1526" i="5" s="1"/>
  <c r="Y1531" i="5"/>
  <c r="AG1531" i="5" s="1"/>
  <c r="Y1537" i="5"/>
  <c r="AG1537" i="5" s="1"/>
  <c r="AI1550" i="5"/>
  <c r="B1541" i="10" s="1"/>
  <c r="AG1564" i="5"/>
  <c r="Y1573" i="5"/>
  <c r="AG1573" i="5" s="1"/>
  <c r="Y1576" i="5"/>
  <c r="AG1576" i="5" s="1"/>
  <c r="Y1585" i="5"/>
  <c r="AG1585" i="5" s="1"/>
  <c r="Y1595" i="5"/>
  <c r="AG1595" i="5" s="1"/>
  <c r="Y1598" i="5"/>
  <c r="AG1598" i="5" s="1"/>
  <c r="B1605" i="10"/>
  <c r="B1620" i="10"/>
  <c r="AI1633" i="5"/>
  <c r="AH1633" i="5"/>
  <c r="A1633" i="5" s="1"/>
  <c r="B1661" i="10"/>
  <c r="Y1733" i="5"/>
  <c r="AG1733" i="5" s="1"/>
  <c r="AG1735" i="5"/>
  <c r="AI1781" i="5"/>
  <c r="B1771" i="10" s="1"/>
  <c r="AH1781" i="5"/>
  <c r="A1781" i="5" s="1"/>
  <c r="Y1796" i="5"/>
  <c r="AG1796" i="5" s="1"/>
  <c r="Y1809" i="5"/>
  <c r="AG1809" i="5" s="1"/>
  <c r="Y1821" i="5"/>
  <c r="AG1821" i="5" s="1"/>
  <c r="Y1826" i="5"/>
  <c r="AG1826" i="5" s="1"/>
  <c r="AF2379" i="5"/>
  <c r="AI2379" i="5"/>
  <c r="AH2379" i="5"/>
  <c r="A2379" i="5" s="1"/>
  <c r="AF1732" i="5"/>
  <c r="B1729" i="10"/>
  <c r="Y1745" i="5"/>
  <c r="AG1745" i="5" s="1"/>
  <c r="AI1756" i="5"/>
  <c r="Y1816" i="5"/>
  <c r="AG1816" i="5" s="1"/>
  <c r="AI1819" i="5"/>
  <c r="AI1826" i="5"/>
  <c r="B1817" i="10" s="1"/>
  <c r="Y1836" i="5"/>
  <c r="AG1836" i="5" s="1"/>
  <c r="AI1843" i="5"/>
  <c r="B1834" i="10" s="1"/>
  <c r="B1849" i="10"/>
  <c r="Y1901" i="5"/>
  <c r="AG1901" i="5" s="1"/>
  <c r="AI2018" i="5"/>
  <c r="B2008" i="10" s="1"/>
  <c r="AH2018" i="5"/>
  <c r="A2018" i="5" s="1"/>
  <c r="AI2178" i="5"/>
  <c r="AF2178" i="5"/>
  <c r="AH2178" i="5"/>
  <c r="A2178" i="5" s="1"/>
  <c r="AF2299" i="5"/>
  <c r="AI2299" i="5"/>
  <c r="AH2299" i="5"/>
  <c r="A2299" i="5" s="1"/>
  <c r="AF2427" i="5"/>
  <c r="AI2427" i="5"/>
  <c r="AH2427" i="5"/>
  <c r="A2427" i="5" s="1"/>
  <c r="AF1361" i="5"/>
  <c r="AF1369" i="5"/>
  <c r="AF1377" i="5"/>
  <c r="AF1385" i="5"/>
  <c r="AF1393" i="5"/>
  <c r="AF1401" i="5"/>
  <c r="AF1409" i="5"/>
  <c r="AF1417" i="5"/>
  <c r="AF1425" i="5"/>
  <c r="AF1433" i="5"/>
  <c r="AF1441" i="5"/>
  <c r="AF1449" i="5"/>
  <c r="AF1457" i="5"/>
  <c r="AF1465" i="5"/>
  <c r="AF1473" i="5"/>
  <c r="AF1481" i="5"/>
  <c r="AF1489" i="5"/>
  <c r="AF1497" i="5"/>
  <c r="AF1505" i="5"/>
  <c r="AF1513" i="5"/>
  <c r="AF1521" i="5"/>
  <c r="AF1529" i="5"/>
  <c r="AF1537" i="5"/>
  <c r="AF1545" i="5"/>
  <c r="AF1553" i="5"/>
  <c r="AF1561" i="5"/>
  <c r="AF1569" i="5"/>
  <c r="AF1577" i="5"/>
  <c r="AF1585" i="5"/>
  <c r="AF1593" i="5"/>
  <c r="AH1596" i="5"/>
  <c r="A1596" i="5" s="1"/>
  <c r="AF1601" i="5"/>
  <c r="AH1604" i="5"/>
  <c r="A1604" i="5" s="1"/>
  <c r="AF1609" i="5"/>
  <c r="AH1612" i="5"/>
  <c r="A1612" i="5" s="1"/>
  <c r="AF1617" i="5"/>
  <c r="AH1620" i="5"/>
  <c r="A1620" i="5" s="1"/>
  <c r="AF1625" i="5"/>
  <c r="AH1628" i="5"/>
  <c r="A1628" i="5" s="1"/>
  <c r="AF1633" i="5"/>
  <c r="AH1636" i="5"/>
  <c r="A1636" i="5" s="1"/>
  <c r="AF1641" i="5"/>
  <c r="AH1644" i="5"/>
  <c r="A1644" i="5" s="1"/>
  <c r="AF1649" i="5"/>
  <c r="AH1652" i="5"/>
  <c r="A1652" i="5" s="1"/>
  <c r="AF1657" i="5"/>
  <c r="AH1660" i="5"/>
  <c r="A1660" i="5" s="1"/>
  <c r="AF1665" i="5"/>
  <c r="AH1668" i="5"/>
  <c r="A1668" i="5" s="1"/>
  <c r="AF1673" i="5"/>
  <c r="AH1676" i="5"/>
  <c r="A1676" i="5" s="1"/>
  <c r="AF1681" i="5"/>
  <c r="AH1684" i="5"/>
  <c r="A1684" i="5" s="1"/>
  <c r="AF1689" i="5"/>
  <c r="AH1692" i="5"/>
  <c r="A1692" i="5" s="1"/>
  <c r="AH1697" i="5"/>
  <c r="A1697" i="5" s="1"/>
  <c r="AI1708" i="5"/>
  <c r="B1699" i="10" s="1"/>
  <c r="AH1727" i="5"/>
  <c r="A1727" i="5" s="1"/>
  <c r="Y1729" i="5"/>
  <c r="AG1729" i="5" s="1"/>
  <c r="AH1732" i="5"/>
  <c r="A1732" i="5" s="1"/>
  <c r="AH1742" i="5"/>
  <c r="A1742" i="5" s="1"/>
  <c r="AH1746" i="5"/>
  <c r="A1746" i="5" s="1"/>
  <c r="AF1750" i="5"/>
  <c r="AI1752" i="5"/>
  <c r="B1742" i="10" s="1"/>
  <c r="AH1755" i="5"/>
  <c r="A1755" i="5" s="1"/>
  <c r="AF1757" i="5"/>
  <c r="AH1758" i="5"/>
  <c r="A1758" i="5" s="1"/>
  <c r="AH1771" i="5"/>
  <c r="A1771" i="5" s="1"/>
  <c r="AF1773" i="5"/>
  <c r="AI1774" i="5"/>
  <c r="B1765" i="10" s="1"/>
  <c r="AH1779" i="5"/>
  <c r="A1779" i="5" s="1"/>
  <c r="AF1781" i="5"/>
  <c r="AI1782" i="5"/>
  <c r="B1773" i="10" s="1"/>
  <c r="AH1787" i="5"/>
  <c r="A1787" i="5" s="1"/>
  <c r="AF1789" i="5"/>
  <c r="AI1790" i="5"/>
  <c r="B1781" i="10" s="1"/>
  <c r="AH1795" i="5"/>
  <c r="A1795" i="5" s="1"/>
  <c r="AF1797" i="5"/>
  <c r="AI1798" i="5"/>
  <c r="B1789" i="10" s="1"/>
  <c r="AH1803" i="5"/>
  <c r="A1803" i="5" s="1"/>
  <c r="AF1805" i="5"/>
  <c r="AI1806" i="5"/>
  <c r="B1797" i="10" s="1"/>
  <c r="AH1811" i="5"/>
  <c r="A1811" i="5" s="1"/>
  <c r="AI1814" i="5"/>
  <c r="B1805" i="10" s="1"/>
  <c r="B1807" i="10"/>
  <c r="Y1820" i="5"/>
  <c r="AG1820" i="5" s="1"/>
  <c r="AI1823" i="5"/>
  <c r="B1814" i="10" s="1"/>
  <c r="Y1829" i="5"/>
  <c r="AG1829" i="5" s="1"/>
  <c r="B1825" i="10"/>
  <c r="Y1844" i="5"/>
  <c r="AG1844" i="5" s="1"/>
  <c r="AI1851" i="5"/>
  <c r="B1842" i="10" s="1"/>
  <c r="Y1861" i="5"/>
  <c r="AG1861" i="5" s="1"/>
  <c r="AG1863" i="5"/>
  <c r="B1866" i="10"/>
  <c r="B1878" i="10"/>
  <c r="AG1902" i="5"/>
  <c r="Y1915" i="5"/>
  <c r="AG1915" i="5" s="1"/>
  <c r="Y1926" i="5"/>
  <c r="AG1926" i="5" s="1"/>
  <c r="Y1935" i="5"/>
  <c r="AG1935" i="5" s="1"/>
  <c r="Y1947" i="5"/>
  <c r="AG1947" i="5" s="1"/>
  <c r="Y1958" i="5"/>
  <c r="AG1958" i="5" s="1"/>
  <c r="Y1967" i="5"/>
  <c r="AG1967" i="5" s="1"/>
  <c r="Y1979" i="5"/>
  <c r="AG1979" i="5" s="1"/>
  <c r="Y1990" i="5"/>
  <c r="AG1990" i="5" s="1"/>
  <c r="Y1999" i="5"/>
  <c r="AG1999" i="5" s="1"/>
  <c r="B2010" i="10"/>
  <c r="Y2153" i="5"/>
  <c r="AG2153" i="5" s="1"/>
  <c r="Y2191" i="5"/>
  <c r="AG2191" i="5" s="1"/>
  <c r="Y2203" i="5"/>
  <c r="AG2203" i="5" s="1"/>
  <c r="AF2219" i="5"/>
  <c r="AI2219" i="5"/>
  <c r="AH2219" i="5"/>
  <c r="A2219" i="5" s="1"/>
  <c r="Y2257" i="5"/>
  <c r="AG2257" i="5" s="1"/>
  <c r="AF2331" i="5"/>
  <c r="AI2331" i="5"/>
  <c r="B2321" i="10" s="1"/>
  <c r="AH2331" i="5"/>
  <c r="A2331" i="5" s="1"/>
  <c r="Y2385" i="5"/>
  <c r="AG2385" i="5" s="1"/>
  <c r="AF2459" i="5"/>
  <c r="AI2459" i="5"/>
  <c r="B2449" i="10" s="1"/>
  <c r="AH2459" i="5"/>
  <c r="A2459" i="5" s="1"/>
  <c r="AF1360" i="5"/>
  <c r="AF1368" i="5"/>
  <c r="AF1376" i="5"/>
  <c r="AF1384" i="5"/>
  <c r="AF1392" i="5"/>
  <c r="AF1400" i="5"/>
  <c r="AF1408" i="5"/>
  <c r="AF1416" i="5"/>
  <c r="AF1424" i="5"/>
  <c r="AF1432" i="5"/>
  <c r="AF1440" i="5"/>
  <c r="AF1448" i="5"/>
  <c r="AF1456" i="5"/>
  <c r="AF1464" i="5"/>
  <c r="AF1472" i="5"/>
  <c r="AF1480" i="5"/>
  <c r="AF1488" i="5"/>
  <c r="AF1496" i="5"/>
  <c r="AF1504" i="5"/>
  <c r="AF1512" i="5"/>
  <c r="AF1520" i="5"/>
  <c r="AF1528" i="5"/>
  <c r="AF1536" i="5"/>
  <c r="AF1544" i="5"/>
  <c r="AF1552" i="5"/>
  <c r="AF1560" i="5"/>
  <c r="AF1568" i="5"/>
  <c r="AF1576" i="5"/>
  <c r="AF1584" i="5"/>
  <c r="AF1592" i="5"/>
  <c r="AF1600" i="5"/>
  <c r="AF1608" i="5"/>
  <c r="AF1616" i="5"/>
  <c r="AF1624" i="5"/>
  <c r="AF1632" i="5"/>
  <c r="AF1640" i="5"/>
  <c r="AF1648" i="5"/>
  <c r="AF1656" i="5"/>
  <c r="AF1664" i="5"/>
  <c r="AF1672" i="5"/>
  <c r="AF1680" i="5"/>
  <c r="AF1688" i="5"/>
  <c r="AH1706" i="5"/>
  <c r="A1706" i="5" s="1"/>
  <c r="AF1710" i="5"/>
  <c r="AI1712" i="5"/>
  <c r="B1703" i="10" s="1"/>
  <c r="AH1717" i="5"/>
  <c r="A1717" i="5" s="1"/>
  <c r="AH1721" i="5"/>
  <c r="A1721" i="5" s="1"/>
  <c r="Y1753" i="5"/>
  <c r="AG1753" i="5" s="1"/>
  <c r="AF1760" i="5"/>
  <c r="AH1761" i="5"/>
  <c r="A1761" i="5" s="1"/>
  <c r="AF1766" i="5"/>
  <c r="Y1775" i="5"/>
  <c r="AG1775" i="5" s="1"/>
  <c r="AF1778" i="5"/>
  <c r="Y1783" i="5"/>
  <c r="AG1783" i="5" s="1"/>
  <c r="AF1786" i="5"/>
  <c r="Y1791" i="5"/>
  <c r="AG1791" i="5" s="1"/>
  <c r="AF1794" i="5"/>
  <c r="Y1799" i="5"/>
  <c r="AG1799" i="5" s="1"/>
  <c r="AF1802" i="5"/>
  <c r="Y1807" i="5"/>
  <c r="AG1807" i="5" s="1"/>
  <c r="AF1810" i="5"/>
  <c r="Y1815" i="5"/>
  <c r="AG1815" i="5" s="1"/>
  <c r="AF1822" i="5"/>
  <c r="Y1833" i="5"/>
  <c r="AG1833" i="5" s="1"/>
  <c r="Y1835" i="5"/>
  <c r="AG1835" i="5" s="1"/>
  <c r="B1829" i="10"/>
  <c r="Y1848" i="5"/>
  <c r="AG1848" i="5" s="1"/>
  <c r="AI1855" i="5"/>
  <c r="Y1869" i="5"/>
  <c r="AG1869" i="5" s="1"/>
  <c r="B1863" i="10"/>
  <c r="Y1878" i="5"/>
  <c r="AG1878" i="5" s="1"/>
  <c r="AI1882" i="5"/>
  <c r="B1873" i="10" s="1"/>
  <c r="AG1887" i="5"/>
  <c r="Y1893" i="5"/>
  <c r="AG1893" i="5" s="1"/>
  <c r="Y1898" i="5"/>
  <c r="AG1898" i="5" s="1"/>
  <c r="AF1898" i="5"/>
  <c r="Y1913" i="5"/>
  <c r="AG1913" i="5" s="1"/>
  <c r="Y1945" i="5"/>
  <c r="AG1945" i="5" s="1"/>
  <c r="Y1977" i="5"/>
  <c r="AG1977" i="5" s="1"/>
  <c r="Y2025" i="5"/>
  <c r="AG2025" i="5" s="1"/>
  <c r="Y2040" i="5"/>
  <c r="AG2040" i="5" s="1"/>
  <c r="Y2072" i="5"/>
  <c r="AG2072" i="5" s="1"/>
  <c r="Y2185" i="5"/>
  <c r="AG2185" i="5" s="1"/>
  <c r="AF2283" i="5"/>
  <c r="AI2283" i="5"/>
  <c r="B2273" i="10" s="1"/>
  <c r="AH2283" i="5"/>
  <c r="A2283" i="5" s="1"/>
  <c r="AF2411" i="5"/>
  <c r="AI2411" i="5"/>
  <c r="B2402" i="10" s="1"/>
  <c r="AH2411" i="5"/>
  <c r="A2411" i="5" s="1"/>
  <c r="Y2465" i="5"/>
  <c r="AG2465" i="5" s="1"/>
  <c r="B1693" i="10"/>
  <c r="Y1713" i="5"/>
  <c r="AG1713" i="5" s="1"/>
  <c r="B1728" i="10"/>
  <c r="B1755" i="10"/>
  <c r="Y1839" i="5"/>
  <c r="AG1839" i="5" s="1"/>
  <c r="Y1973" i="5"/>
  <c r="AG1973" i="5" s="1"/>
  <c r="AI2050" i="5"/>
  <c r="B2040" i="10" s="1"/>
  <c r="AH2050" i="5"/>
  <c r="A2050" i="5" s="1"/>
  <c r="Y2289" i="5"/>
  <c r="AG2289" i="5" s="1"/>
  <c r="AF2363" i="5"/>
  <c r="AI2363" i="5"/>
  <c r="AH2363" i="5"/>
  <c r="A2363" i="5" s="1"/>
  <c r="Y2417" i="5"/>
  <c r="AG2417" i="5" s="1"/>
  <c r="AF1414" i="5"/>
  <c r="AF1422" i="5"/>
  <c r="AF1430" i="5"/>
  <c r="AF1438" i="5"/>
  <c r="AF1446" i="5"/>
  <c r="AF1454" i="5"/>
  <c r="AF1462" i="5"/>
  <c r="AF1470" i="5"/>
  <c r="AF1478" i="5"/>
  <c r="AF1486" i="5"/>
  <c r="AF1494" i="5"/>
  <c r="AF1502" i="5"/>
  <c r="AF1510" i="5"/>
  <c r="AF1518" i="5"/>
  <c r="AF1526" i="5"/>
  <c r="AF1534" i="5"/>
  <c r="AF1542" i="5"/>
  <c r="AF1550" i="5"/>
  <c r="AF1558" i="5"/>
  <c r="AF1566" i="5"/>
  <c r="AF1574" i="5"/>
  <c r="AF1582" i="5"/>
  <c r="AF1590" i="5"/>
  <c r="AF1598" i="5"/>
  <c r="AF1606" i="5"/>
  <c r="AF1614" i="5"/>
  <c r="AF1622" i="5"/>
  <c r="AF1630" i="5"/>
  <c r="AF1638" i="5"/>
  <c r="AF1646" i="5"/>
  <c r="AF1654" i="5"/>
  <c r="AF1662" i="5"/>
  <c r="AF1670" i="5"/>
  <c r="AF1678" i="5"/>
  <c r="B1673" i="10"/>
  <c r="AF1686" i="5"/>
  <c r="AF1694" i="5"/>
  <c r="B1702" i="10"/>
  <c r="B1721" i="10"/>
  <c r="Y1737" i="5"/>
  <c r="AG1737" i="5" s="1"/>
  <c r="B1745" i="10"/>
  <c r="AF1756" i="5"/>
  <c r="AF1762" i="5"/>
  <c r="B1761" i="10"/>
  <c r="AF1826" i="5"/>
  <c r="B1837" i="10"/>
  <c r="Y1856" i="5"/>
  <c r="AG1856" i="5" s="1"/>
  <c r="B1855" i="10"/>
  <c r="AG1870" i="5"/>
  <c r="AG1894" i="5"/>
  <c r="Y1905" i="5"/>
  <c r="AG1905" i="5" s="1"/>
  <c r="B1914" i="10"/>
  <c r="Y1931" i="5"/>
  <c r="AG1931" i="5" s="1"/>
  <c r="B1946" i="10"/>
  <c r="Y1963" i="5"/>
  <c r="AG1963" i="5" s="1"/>
  <c r="B1978" i="10"/>
  <c r="Y1995" i="5"/>
  <c r="AG1995" i="5" s="1"/>
  <c r="Y2043" i="5"/>
  <c r="AG2043" i="5" s="1"/>
  <c r="AI2082" i="5"/>
  <c r="B2072" i="10" s="1"/>
  <c r="AF2082" i="5"/>
  <c r="AH2082" i="5"/>
  <c r="A2082" i="5" s="1"/>
  <c r="Y2136" i="5"/>
  <c r="AG2136" i="5" s="1"/>
  <c r="AF2315" i="5"/>
  <c r="AI2315" i="5"/>
  <c r="AH2315" i="5"/>
  <c r="A2315" i="5" s="1"/>
  <c r="Y2369" i="5"/>
  <c r="AG2369" i="5" s="1"/>
  <c r="AF2443" i="5"/>
  <c r="AI2443" i="5"/>
  <c r="B2433" i="10" s="1"/>
  <c r="AH2443" i="5"/>
  <c r="A2443" i="5" s="1"/>
  <c r="Y1697" i="5"/>
  <c r="AG1697" i="5" s="1"/>
  <c r="Y1845" i="5"/>
  <c r="AG1845" i="5" s="1"/>
  <c r="B2042" i="10"/>
  <c r="Y2063" i="5"/>
  <c r="AG2063" i="5" s="1"/>
  <c r="Y2075" i="5"/>
  <c r="AG2075" i="5" s="1"/>
  <c r="AI2114" i="5"/>
  <c r="AF2114" i="5"/>
  <c r="AH2114" i="5"/>
  <c r="A2114" i="5" s="1"/>
  <c r="Y2168" i="5"/>
  <c r="AG2168" i="5" s="1"/>
  <c r="AF2267" i="5"/>
  <c r="AI2267" i="5"/>
  <c r="B2257" i="10" s="1"/>
  <c r="AH2267" i="5"/>
  <c r="A2267" i="5" s="1"/>
  <c r="Y2321" i="5"/>
  <c r="AG2321" i="5" s="1"/>
  <c r="AF2395" i="5"/>
  <c r="AI2395" i="5"/>
  <c r="AH2395" i="5"/>
  <c r="A2395" i="5" s="1"/>
  <c r="Y2449" i="5"/>
  <c r="AG2449" i="5" s="1"/>
  <c r="AF1364" i="5"/>
  <c r="AF1372" i="5"/>
  <c r="AF1380" i="5"/>
  <c r="AF1388" i="5"/>
  <c r="AF1396" i="5"/>
  <c r="AF1404" i="5"/>
  <c r="AF1412" i="5"/>
  <c r="AF1420" i="5"/>
  <c r="AF1428" i="5"/>
  <c r="AF1436" i="5"/>
  <c r="AF1444" i="5"/>
  <c r="AF1452" i="5"/>
  <c r="AF1460" i="5"/>
  <c r="AF1468" i="5"/>
  <c r="AF1476" i="5"/>
  <c r="AF1484" i="5"/>
  <c r="AF1492" i="5"/>
  <c r="AF1500" i="5"/>
  <c r="AF1508" i="5"/>
  <c r="AF1516" i="5"/>
  <c r="AF1524" i="5"/>
  <c r="AF1532" i="5"/>
  <c r="AF1540" i="5"/>
  <c r="AF1548" i="5"/>
  <c r="AF1556" i="5"/>
  <c r="AF1564" i="5"/>
  <c r="AF1572" i="5"/>
  <c r="AF1580" i="5"/>
  <c r="AF1588" i="5"/>
  <c r="AF1596" i="5"/>
  <c r="AF1604" i="5"/>
  <c r="AF1612" i="5"/>
  <c r="AF1620" i="5"/>
  <c r="AF1628" i="5"/>
  <c r="AF1636" i="5"/>
  <c r="AF1644" i="5"/>
  <c r="AF1652" i="5"/>
  <c r="AF1660" i="5"/>
  <c r="AF1668" i="5"/>
  <c r="AF1676" i="5"/>
  <c r="AF1684" i="5"/>
  <c r="AF1692" i="5"/>
  <c r="Y1721" i="5"/>
  <c r="AG1721" i="5" s="1"/>
  <c r="AF1742" i="5"/>
  <c r="AI1744" i="5"/>
  <c r="B1735" i="10" s="1"/>
  <c r="AH1753" i="5"/>
  <c r="A1753" i="5" s="1"/>
  <c r="AF1758" i="5"/>
  <c r="AF1768" i="5"/>
  <c r="AF1774" i="5"/>
  <c r="Y1779" i="5"/>
  <c r="AG1779" i="5" s="1"/>
  <c r="AF1782" i="5"/>
  <c r="Y1787" i="5"/>
  <c r="AG1787" i="5" s="1"/>
  <c r="AF1790" i="5"/>
  <c r="Y1795" i="5"/>
  <c r="AG1795" i="5" s="1"/>
  <c r="AF1798" i="5"/>
  <c r="Y1803" i="5"/>
  <c r="AG1803" i="5" s="1"/>
  <c r="AF1806" i="5"/>
  <c r="Y1811" i="5"/>
  <c r="AG1811" i="5" s="1"/>
  <c r="AF1814" i="5"/>
  <c r="Y1823" i="5"/>
  <c r="AG1823" i="5" s="1"/>
  <c r="Y1832" i="5"/>
  <c r="AG1832" i="5" s="1"/>
  <c r="Y1849" i="5"/>
  <c r="AG1849" i="5" s="1"/>
  <c r="Y1851" i="5"/>
  <c r="AG1851" i="5" s="1"/>
  <c r="AI1870" i="5"/>
  <c r="B1861" i="10" s="1"/>
  <c r="B1862" i="10"/>
  <c r="B1874" i="10"/>
  <c r="AI1894" i="5"/>
  <c r="AG1906" i="5"/>
  <c r="AG1938" i="5"/>
  <c r="AG1970" i="5"/>
  <c r="AI2146" i="5"/>
  <c r="B2136" i="10" s="1"/>
  <c r="AF2146" i="5"/>
  <c r="AH2146" i="5"/>
  <c r="A2146" i="5" s="1"/>
  <c r="AF2347" i="5"/>
  <c r="AI2347" i="5"/>
  <c r="AH2347" i="5"/>
  <c r="A2347" i="5" s="1"/>
  <c r="Y2401" i="5"/>
  <c r="AG2401" i="5" s="1"/>
  <c r="AF1864" i="5"/>
  <c r="AF1872" i="5"/>
  <c r="AF1880" i="5"/>
  <c r="AF1888" i="5"/>
  <c r="AF1896" i="5"/>
  <c r="AF1904" i="5"/>
  <c r="AH1909" i="5"/>
  <c r="A1909" i="5" s="1"/>
  <c r="AI1909" i="5"/>
  <c r="B1899" i="10" s="1"/>
  <c r="B1917" i="10"/>
  <c r="Y1930" i="5"/>
  <c r="AG1930" i="5" s="1"/>
  <c r="AF1930" i="5"/>
  <c r="AH1941" i="5"/>
  <c r="A1941" i="5" s="1"/>
  <c r="AI1941" i="5"/>
  <c r="B1931" i="10" s="1"/>
  <c r="B1949" i="10"/>
  <c r="Y1962" i="5"/>
  <c r="AG1962" i="5" s="1"/>
  <c r="AF1962" i="5"/>
  <c r="AH1973" i="5"/>
  <c r="A1973" i="5" s="1"/>
  <c r="AI1973" i="5"/>
  <c r="B1981" i="10"/>
  <c r="Y1994" i="5"/>
  <c r="AG1994" i="5" s="1"/>
  <c r="AF1994" i="5"/>
  <c r="AH2005" i="5"/>
  <c r="A2005" i="5" s="1"/>
  <c r="AI2005" i="5"/>
  <c r="B1995" i="10" s="1"/>
  <c r="Y2026" i="5"/>
  <c r="AG2026" i="5" s="1"/>
  <c r="AF2026" i="5"/>
  <c r="AH2037" i="5"/>
  <c r="A2037" i="5" s="1"/>
  <c r="AI2037" i="5"/>
  <c r="B2027" i="10" s="1"/>
  <c r="B2045" i="10"/>
  <c r="Y2058" i="5"/>
  <c r="AG2058" i="5" s="1"/>
  <c r="B2050" i="10"/>
  <c r="AH2069" i="5"/>
  <c r="A2069" i="5" s="1"/>
  <c r="AI2069" i="5"/>
  <c r="B2059" i="10" s="1"/>
  <c r="B2077" i="10"/>
  <c r="Y2090" i="5"/>
  <c r="AG2090" i="5" s="1"/>
  <c r="B2082" i="10"/>
  <c r="AH2101" i="5"/>
  <c r="A2101" i="5" s="1"/>
  <c r="AI2101" i="5"/>
  <c r="B2091" i="10" s="1"/>
  <c r="Y2122" i="5"/>
  <c r="AG2122" i="5" s="1"/>
  <c r="AH2133" i="5"/>
  <c r="A2133" i="5" s="1"/>
  <c r="AI2133" i="5"/>
  <c r="B2123" i="10" s="1"/>
  <c r="B2141" i="10"/>
  <c r="Y2154" i="5"/>
  <c r="AG2154" i="5" s="1"/>
  <c r="AH2165" i="5"/>
  <c r="A2165" i="5" s="1"/>
  <c r="AI2165" i="5"/>
  <c r="B2155" i="10" s="1"/>
  <c r="B2173" i="10"/>
  <c r="Y2186" i="5"/>
  <c r="AG2186" i="5" s="1"/>
  <c r="AH2197" i="5"/>
  <c r="A2197" i="5" s="1"/>
  <c r="AI2197" i="5"/>
  <c r="B2187" i="10" s="1"/>
  <c r="Y2211" i="5"/>
  <c r="AG2211" i="5" s="1"/>
  <c r="AI2226" i="5"/>
  <c r="B2216" i="10" s="1"/>
  <c r="AH2226" i="5"/>
  <c r="A2226" i="5" s="1"/>
  <c r="AF2226" i="5"/>
  <c r="B2221" i="10"/>
  <c r="Y2243" i="5"/>
  <c r="AG2243" i="5" s="1"/>
  <c r="H21" i="6"/>
  <c r="G21" i="6"/>
  <c r="Y2005" i="5"/>
  <c r="AG2005" i="5" s="1"/>
  <c r="Y2022" i="5"/>
  <c r="AG2022" i="5" s="1"/>
  <c r="Y2037" i="5"/>
  <c r="AG2037" i="5" s="1"/>
  <c r="Y2054" i="5"/>
  <c r="AG2054" i="5" s="1"/>
  <c r="AI2066" i="5"/>
  <c r="AF2066" i="5"/>
  <c r="Y2069" i="5"/>
  <c r="AG2069" i="5" s="1"/>
  <c r="Y2086" i="5"/>
  <c r="AG2086" i="5" s="1"/>
  <c r="AI2098" i="5"/>
  <c r="AF2098" i="5"/>
  <c r="Y2101" i="5"/>
  <c r="AG2101" i="5" s="1"/>
  <c r="Y2118" i="5"/>
  <c r="AG2118" i="5" s="1"/>
  <c r="AI2130" i="5"/>
  <c r="AF2130" i="5"/>
  <c r="Y2133" i="5"/>
  <c r="AG2133" i="5" s="1"/>
  <c r="Y2150" i="5"/>
  <c r="AG2150" i="5" s="1"/>
  <c r="AI2162" i="5"/>
  <c r="B2153" i="10" s="1"/>
  <c r="AF2162" i="5"/>
  <c r="Y2165" i="5"/>
  <c r="AG2165" i="5" s="1"/>
  <c r="Y2182" i="5"/>
  <c r="AG2182" i="5" s="1"/>
  <c r="AI2194" i="5"/>
  <c r="B2185" i="10" s="1"/>
  <c r="AF2194" i="5"/>
  <c r="Y2197" i="5"/>
  <c r="AG2197" i="5" s="1"/>
  <c r="Y2213" i="5"/>
  <c r="AG2213" i="5" s="1"/>
  <c r="Y2226" i="5"/>
  <c r="AG2226" i="5" s="1"/>
  <c r="Y2230" i="5"/>
  <c r="AG2230" i="5" s="1"/>
  <c r="AF2235" i="5"/>
  <c r="AI2235" i="5"/>
  <c r="Y2245" i="5"/>
  <c r="AG2245" i="5" s="1"/>
  <c r="AF2259" i="5"/>
  <c r="AI2259" i="5"/>
  <c r="AF2275" i="5"/>
  <c r="AI2275" i="5"/>
  <c r="AF2291" i="5"/>
  <c r="AI2291" i="5"/>
  <c r="AF2307" i="5"/>
  <c r="AI2307" i="5"/>
  <c r="AF2323" i="5"/>
  <c r="AI2323" i="5"/>
  <c r="AF2339" i="5"/>
  <c r="AI2339" i="5"/>
  <c r="AF2355" i="5"/>
  <c r="AI2355" i="5"/>
  <c r="AF2371" i="5"/>
  <c r="AI2371" i="5"/>
  <c r="AF2387" i="5"/>
  <c r="AI2387" i="5"/>
  <c r="AF2403" i="5"/>
  <c r="AI2403" i="5"/>
  <c r="AF2419" i="5"/>
  <c r="AI2419" i="5"/>
  <c r="B2409" i="10" s="1"/>
  <c r="AF2435" i="5"/>
  <c r="AI2435" i="5"/>
  <c r="AF2451" i="5"/>
  <c r="AI2451" i="5"/>
  <c r="AF2467" i="5"/>
  <c r="AI2467" i="5"/>
  <c r="H25" i="6"/>
  <c r="AF1906" i="5"/>
  <c r="B1898" i="10"/>
  <c r="AH1917" i="5"/>
  <c r="A1917" i="5" s="1"/>
  <c r="AI1917" i="5"/>
  <c r="AF1938" i="5"/>
  <c r="B1930" i="10"/>
  <c r="AH1949" i="5"/>
  <c r="A1949" i="5" s="1"/>
  <c r="AI1949" i="5"/>
  <c r="B1939" i="10" s="1"/>
  <c r="AF1970" i="5"/>
  <c r="B1962" i="10"/>
  <c r="AH1981" i="5"/>
  <c r="A1981" i="5" s="1"/>
  <c r="AI1981" i="5"/>
  <c r="B1971" i="10" s="1"/>
  <c r="AF2002" i="5"/>
  <c r="B1994" i="10"/>
  <c r="AH2013" i="5"/>
  <c r="A2013" i="5" s="1"/>
  <c r="AI2013" i="5"/>
  <c r="B2003" i="10" s="1"/>
  <c r="AF2034" i="5"/>
  <c r="B2026" i="10"/>
  <c r="AH2045" i="5"/>
  <c r="A2045" i="5" s="1"/>
  <c r="AI2045" i="5"/>
  <c r="B2058" i="10"/>
  <c r="AH2077" i="5"/>
  <c r="A2077" i="5" s="1"/>
  <c r="AI2077" i="5"/>
  <c r="B2067" i="10" s="1"/>
  <c r="AH2109" i="5"/>
  <c r="A2109" i="5" s="1"/>
  <c r="AI2109" i="5"/>
  <c r="B2099" i="10" s="1"/>
  <c r="AH2141" i="5"/>
  <c r="A2141" i="5" s="1"/>
  <c r="AI2141" i="5"/>
  <c r="B2131" i="10" s="1"/>
  <c r="AH2173" i="5"/>
  <c r="A2173" i="5" s="1"/>
  <c r="AI2173" i="5"/>
  <c r="B2163" i="10" s="1"/>
  <c r="AH2205" i="5"/>
  <c r="A2205" i="5" s="1"/>
  <c r="AI2205" i="5"/>
  <c r="B2195" i="10" s="1"/>
  <c r="AI2218" i="5"/>
  <c r="AH2218" i="5"/>
  <c r="A2218" i="5" s="1"/>
  <c r="AF2218" i="5"/>
  <c r="AG2235" i="5"/>
  <c r="AI2250" i="5"/>
  <c r="B2240" i="10" s="1"/>
  <c r="AH2250" i="5"/>
  <c r="A2250" i="5" s="1"/>
  <c r="AF2250" i="5"/>
  <c r="AG2259" i="5"/>
  <c r="AG2275" i="5"/>
  <c r="AG2419" i="5"/>
  <c r="AG2435" i="5"/>
  <c r="AG2451" i="5"/>
  <c r="AG2467" i="5"/>
  <c r="AH2470" i="5"/>
  <c r="A2470" i="5" s="1"/>
  <c r="AF1755" i="5"/>
  <c r="AF1759" i="5"/>
  <c r="AF1763" i="5"/>
  <c r="AF1767" i="5"/>
  <c r="AF1771" i="5"/>
  <c r="AF1775" i="5"/>
  <c r="AF1779" i="5"/>
  <c r="AF1783" i="5"/>
  <c r="AF1787" i="5"/>
  <c r="AF1791" i="5"/>
  <c r="AF1795" i="5"/>
  <c r="AF1799" i="5"/>
  <c r="AF1803" i="5"/>
  <c r="AF1807" i="5"/>
  <c r="AF1811" i="5"/>
  <c r="AF1815" i="5"/>
  <c r="AF1819" i="5"/>
  <c r="AF1823" i="5"/>
  <c r="AF1827" i="5"/>
  <c r="AF1831" i="5"/>
  <c r="AF1835" i="5"/>
  <c r="AF1839" i="5"/>
  <c r="AF1843" i="5"/>
  <c r="AF1847" i="5"/>
  <c r="AF1851" i="5"/>
  <c r="AF1855" i="5"/>
  <c r="AF1859" i="5"/>
  <c r="AF1863" i="5"/>
  <c r="AF1871" i="5"/>
  <c r="AF1879" i="5"/>
  <c r="AF1887" i="5"/>
  <c r="AF1895" i="5"/>
  <c r="AF1903" i="5"/>
  <c r="AF1909" i="5"/>
  <c r="AI1913" i="5"/>
  <c r="B1904" i="10" s="1"/>
  <c r="Y1917" i="5"/>
  <c r="AG1917" i="5" s="1"/>
  <c r="AH1918" i="5"/>
  <c r="A1918" i="5" s="1"/>
  <c r="AF1921" i="5"/>
  <c r="AF1923" i="5"/>
  <c r="AH1930" i="5"/>
  <c r="A1930" i="5" s="1"/>
  <c r="Y1934" i="5"/>
  <c r="AG1934" i="5" s="1"/>
  <c r="B1927" i="10"/>
  <c r="AF1941" i="5"/>
  <c r="AI1945" i="5"/>
  <c r="Y1949" i="5"/>
  <c r="AG1949" i="5" s="1"/>
  <c r="AH1950" i="5"/>
  <c r="A1950" i="5" s="1"/>
  <c r="AF1953" i="5"/>
  <c r="AF1955" i="5"/>
  <c r="AH1962" i="5"/>
  <c r="A1962" i="5" s="1"/>
  <c r="Y1966" i="5"/>
  <c r="AG1966" i="5" s="1"/>
  <c r="B1959" i="10"/>
  <c r="AF1973" i="5"/>
  <c r="AI1977" i="5"/>
  <c r="B1968" i="10" s="1"/>
  <c r="Y1981" i="5"/>
  <c r="AG1981" i="5" s="1"/>
  <c r="AH1982" i="5"/>
  <c r="A1982" i="5" s="1"/>
  <c r="AF1985" i="5"/>
  <c r="AF1987" i="5"/>
  <c r="AH1994" i="5"/>
  <c r="A1994" i="5" s="1"/>
  <c r="Y1998" i="5"/>
  <c r="AG1998" i="5" s="1"/>
  <c r="B1991" i="10"/>
  <c r="AF2005" i="5"/>
  <c r="AI2009" i="5"/>
  <c r="B2000" i="10" s="1"/>
  <c r="AH2011" i="5"/>
  <c r="A2011" i="5" s="1"/>
  <c r="Y2013" i="5"/>
  <c r="AG2013" i="5" s="1"/>
  <c r="AH2014" i="5"/>
  <c r="A2014" i="5" s="1"/>
  <c r="AF2017" i="5"/>
  <c r="AF2019" i="5"/>
  <c r="B2014" i="10"/>
  <c r="AH2026" i="5"/>
  <c r="A2026" i="5" s="1"/>
  <c r="Y2030" i="5"/>
  <c r="AG2030" i="5" s="1"/>
  <c r="AF2037" i="5"/>
  <c r="AI2041" i="5"/>
  <c r="B2032" i="10" s="1"/>
  <c r="AH2043" i="5"/>
  <c r="A2043" i="5" s="1"/>
  <c r="Y2045" i="5"/>
  <c r="AG2045" i="5" s="1"/>
  <c r="AH2046" i="5"/>
  <c r="A2046" i="5" s="1"/>
  <c r="AF2049" i="5"/>
  <c r="AF2051" i="5"/>
  <c r="B2046" i="10"/>
  <c r="Y2062" i="5"/>
  <c r="AG2062" i="5" s="1"/>
  <c r="AF2069" i="5"/>
  <c r="AI2073" i="5"/>
  <c r="B2063" i="10" s="1"/>
  <c r="AI2074" i="5"/>
  <c r="AF2074" i="5"/>
  <c r="AH2075" i="5"/>
  <c r="A2075" i="5" s="1"/>
  <c r="Y2077" i="5"/>
  <c r="AG2077" i="5" s="1"/>
  <c r="AH2078" i="5"/>
  <c r="A2078" i="5" s="1"/>
  <c r="AF2081" i="5"/>
  <c r="AF2086" i="5"/>
  <c r="B2078" i="10"/>
  <c r="Y2094" i="5"/>
  <c r="AG2094" i="5" s="1"/>
  <c r="AF2101" i="5"/>
  <c r="AI2105" i="5"/>
  <c r="B2095" i="10" s="1"/>
  <c r="AI2106" i="5"/>
  <c r="AF2106" i="5"/>
  <c r="AH2107" i="5"/>
  <c r="A2107" i="5" s="1"/>
  <c r="Y2109" i="5"/>
  <c r="AG2109" i="5" s="1"/>
  <c r="AH2110" i="5"/>
  <c r="A2110" i="5" s="1"/>
  <c r="AF2113" i="5"/>
  <c r="AF2118" i="5"/>
  <c r="Y2126" i="5"/>
  <c r="AG2126" i="5" s="1"/>
  <c r="AF2133" i="5"/>
  <c r="AI2137" i="5"/>
  <c r="AI2138" i="5"/>
  <c r="AF2138" i="5"/>
  <c r="AH2139" i="5"/>
  <c r="A2139" i="5" s="1"/>
  <c r="Y2141" i="5"/>
  <c r="AG2141" i="5" s="1"/>
  <c r="AH2142" i="5"/>
  <c r="A2142" i="5" s="1"/>
  <c r="AF2145" i="5"/>
  <c r="AF2150" i="5"/>
  <c r="B2142" i="10"/>
  <c r="Y2158" i="5"/>
  <c r="AG2158" i="5" s="1"/>
  <c r="B2151" i="10"/>
  <c r="AF2165" i="5"/>
  <c r="AI2169" i="5"/>
  <c r="AI2170" i="5"/>
  <c r="AF2170" i="5"/>
  <c r="AH2171" i="5"/>
  <c r="A2171" i="5" s="1"/>
  <c r="Y2173" i="5"/>
  <c r="AG2173" i="5" s="1"/>
  <c r="AH2174" i="5"/>
  <c r="A2174" i="5" s="1"/>
  <c r="AF2177" i="5"/>
  <c r="AF2182" i="5"/>
  <c r="B2174" i="10"/>
  <c r="Y2190" i="5"/>
  <c r="AG2190" i="5" s="1"/>
  <c r="B2183" i="10"/>
  <c r="AF2197" i="5"/>
  <c r="AI2201" i="5"/>
  <c r="AI2202" i="5"/>
  <c r="AF2202" i="5"/>
  <c r="AH2203" i="5"/>
  <c r="A2203" i="5" s="1"/>
  <c r="Y2205" i="5"/>
  <c r="AG2205" i="5" s="1"/>
  <c r="AH2206" i="5"/>
  <c r="A2206" i="5" s="1"/>
  <c r="AF2209" i="5"/>
  <c r="Y2218" i="5"/>
  <c r="AG2218" i="5" s="1"/>
  <c r="Y2222" i="5"/>
  <c r="AG2222" i="5" s="1"/>
  <c r="AF2227" i="5"/>
  <c r="AI2227" i="5"/>
  <c r="B2218" i="10" s="1"/>
  <c r="AF2230" i="5"/>
  <c r="B2222" i="10"/>
  <c r="Y2237" i="5"/>
  <c r="AG2237" i="5" s="1"/>
  <c r="AH2238" i="5"/>
  <c r="A2238" i="5" s="1"/>
  <c r="AF2241" i="5"/>
  <c r="Y2250" i="5"/>
  <c r="AG2250" i="5" s="1"/>
  <c r="Y2254" i="5"/>
  <c r="AG2254" i="5" s="1"/>
  <c r="Y2261" i="5"/>
  <c r="AG2261" i="5" s="1"/>
  <c r="Y2264" i="5"/>
  <c r="AG2264" i="5" s="1"/>
  <c r="Y2266" i="5"/>
  <c r="AG2266" i="5" s="1"/>
  <c r="Y2270" i="5"/>
  <c r="AG2270" i="5" s="1"/>
  <c r="Y2277" i="5"/>
  <c r="AG2277" i="5" s="1"/>
  <c r="Y2280" i="5"/>
  <c r="AG2280" i="5" s="1"/>
  <c r="Y2282" i="5"/>
  <c r="AG2282" i="5" s="1"/>
  <c r="Y2286" i="5"/>
  <c r="AG2286" i="5" s="1"/>
  <c r="Y2293" i="5"/>
  <c r="AG2293" i="5" s="1"/>
  <c r="Y2296" i="5"/>
  <c r="AG2296" i="5" s="1"/>
  <c r="Y2298" i="5"/>
  <c r="AG2298" i="5" s="1"/>
  <c r="Y2302" i="5"/>
  <c r="AG2302" i="5" s="1"/>
  <c r="Y2309" i="5"/>
  <c r="AG2309" i="5" s="1"/>
  <c r="Y2312" i="5"/>
  <c r="AG2312" i="5" s="1"/>
  <c r="Y2314" i="5"/>
  <c r="AG2314" i="5" s="1"/>
  <c r="Y2318" i="5"/>
  <c r="AG2318" i="5" s="1"/>
  <c r="Y2325" i="5"/>
  <c r="AG2325" i="5" s="1"/>
  <c r="Y2328" i="5"/>
  <c r="AG2328" i="5" s="1"/>
  <c r="Y2330" i="5"/>
  <c r="AG2330" i="5" s="1"/>
  <c r="Y2334" i="5"/>
  <c r="AG2334" i="5" s="1"/>
  <c r="Y2341" i="5"/>
  <c r="AG2341" i="5" s="1"/>
  <c r="Y2344" i="5"/>
  <c r="AG2344" i="5" s="1"/>
  <c r="Y2346" i="5"/>
  <c r="AG2346" i="5" s="1"/>
  <c r="Y2350" i="5"/>
  <c r="AG2350" i="5" s="1"/>
  <c r="Y2357" i="5"/>
  <c r="AG2357" i="5" s="1"/>
  <c r="Y2360" i="5"/>
  <c r="AG2360" i="5" s="1"/>
  <c r="Y2362" i="5"/>
  <c r="AG2362" i="5" s="1"/>
  <c r="Y2366" i="5"/>
  <c r="AG2366" i="5" s="1"/>
  <c r="Y2373" i="5"/>
  <c r="AG2373" i="5" s="1"/>
  <c r="Y2376" i="5"/>
  <c r="AG2376" i="5" s="1"/>
  <c r="Y2378" i="5"/>
  <c r="AG2378" i="5" s="1"/>
  <c r="Y2382" i="5"/>
  <c r="AG2382" i="5" s="1"/>
  <c r="Y2389" i="5"/>
  <c r="AG2389" i="5" s="1"/>
  <c r="Y2392" i="5"/>
  <c r="AG2392" i="5" s="1"/>
  <c r="Y2394" i="5"/>
  <c r="AG2394" i="5" s="1"/>
  <c r="Y2398" i="5"/>
  <c r="AG2398" i="5" s="1"/>
  <c r="Y2405" i="5"/>
  <c r="AG2405" i="5" s="1"/>
  <c r="Y2408" i="5"/>
  <c r="AG2408" i="5" s="1"/>
  <c r="Y2410" i="5"/>
  <c r="AG2410" i="5" s="1"/>
  <c r="Y2414" i="5"/>
  <c r="AG2414" i="5" s="1"/>
  <c r="Y2421" i="5"/>
  <c r="AG2421" i="5" s="1"/>
  <c r="Y2424" i="5"/>
  <c r="AG2424" i="5" s="1"/>
  <c r="Y2426" i="5"/>
  <c r="AG2426" i="5" s="1"/>
  <c r="Y2430" i="5"/>
  <c r="AG2430" i="5" s="1"/>
  <c r="Y2437" i="5"/>
  <c r="AG2437" i="5" s="1"/>
  <c r="Y2440" i="5"/>
  <c r="AG2440" i="5" s="1"/>
  <c r="Y2442" i="5"/>
  <c r="AG2442" i="5" s="1"/>
  <c r="Y2446" i="5"/>
  <c r="AG2446" i="5" s="1"/>
  <c r="Y2453" i="5"/>
  <c r="AG2453" i="5" s="1"/>
  <c r="Y2456" i="5"/>
  <c r="AG2456" i="5" s="1"/>
  <c r="Y2458" i="5"/>
  <c r="AG2458" i="5" s="1"/>
  <c r="Y2462" i="5"/>
  <c r="AG2462" i="5" s="1"/>
  <c r="Y2469" i="5"/>
  <c r="AG2469" i="5" s="1"/>
  <c r="B1868" i="10"/>
  <c r="B1876" i="10"/>
  <c r="Y1914" i="5"/>
  <c r="AG1914" i="5" s="1"/>
  <c r="B1906" i="10"/>
  <c r="AH1925" i="5"/>
  <c r="A1925" i="5" s="1"/>
  <c r="AI1925" i="5"/>
  <c r="B1915" i="10" s="1"/>
  <c r="B1933" i="10"/>
  <c r="Y1946" i="5"/>
  <c r="AG1946" i="5" s="1"/>
  <c r="B1938" i="10"/>
  <c r="AH1957" i="5"/>
  <c r="A1957" i="5" s="1"/>
  <c r="AI1957" i="5"/>
  <c r="B1947" i="10" s="1"/>
  <c r="B1965" i="10"/>
  <c r="Y1978" i="5"/>
  <c r="AG1978" i="5" s="1"/>
  <c r="B1970" i="10"/>
  <c r="AH1989" i="5"/>
  <c r="A1989" i="5" s="1"/>
  <c r="AI1989" i="5"/>
  <c r="B1979" i="10" s="1"/>
  <c r="B1997" i="10"/>
  <c r="Y2010" i="5"/>
  <c r="AG2010" i="5" s="1"/>
  <c r="AH2021" i="5"/>
  <c r="A2021" i="5" s="1"/>
  <c r="AI2021" i="5"/>
  <c r="B2011" i="10" s="1"/>
  <c r="B2029" i="10"/>
  <c r="Y2042" i="5"/>
  <c r="AG2042" i="5" s="1"/>
  <c r="AH2053" i="5"/>
  <c r="A2053" i="5" s="1"/>
  <c r="AI2053" i="5"/>
  <c r="B2043" i="10" s="1"/>
  <c r="B2061" i="10"/>
  <c r="Y2074" i="5"/>
  <c r="AG2074" i="5" s="1"/>
  <c r="AI2075" i="5"/>
  <c r="AH2085" i="5"/>
  <c r="A2085" i="5" s="1"/>
  <c r="AI2085" i="5"/>
  <c r="B2075" i="10" s="1"/>
  <c r="Y2106" i="5"/>
  <c r="AG2106" i="5" s="1"/>
  <c r="AI2107" i="5"/>
  <c r="AH2117" i="5"/>
  <c r="A2117" i="5" s="1"/>
  <c r="AI2117" i="5"/>
  <c r="B2107" i="10" s="1"/>
  <c r="B2125" i="10"/>
  <c r="Y2138" i="5"/>
  <c r="AG2138" i="5" s="1"/>
  <c r="AI2139" i="5"/>
  <c r="AH2149" i="5"/>
  <c r="A2149" i="5" s="1"/>
  <c r="AI2149" i="5"/>
  <c r="B2139" i="10" s="1"/>
  <c r="B2157" i="10"/>
  <c r="Y2170" i="5"/>
  <c r="AG2170" i="5" s="1"/>
  <c r="AI2171" i="5"/>
  <c r="AH2181" i="5"/>
  <c r="A2181" i="5" s="1"/>
  <c r="AI2181" i="5"/>
  <c r="B2171" i="10" s="1"/>
  <c r="B2189" i="10"/>
  <c r="Y2202" i="5"/>
  <c r="AG2202" i="5" s="1"/>
  <c r="AI2203" i="5"/>
  <c r="B2194" i="10" s="1"/>
  <c r="AI2209" i="5"/>
  <c r="AI2210" i="5"/>
  <c r="AH2210" i="5"/>
  <c r="A2210" i="5" s="1"/>
  <c r="AF2210" i="5"/>
  <c r="B2205" i="10"/>
  <c r="Y2227" i="5"/>
  <c r="AG2227" i="5" s="1"/>
  <c r="AH2235" i="5"/>
  <c r="A2235" i="5" s="1"/>
  <c r="AI2241" i="5"/>
  <c r="AI2242" i="5"/>
  <c r="AH2242" i="5"/>
  <c r="A2242" i="5" s="1"/>
  <c r="AF2242" i="5"/>
  <c r="B2237" i="10"/>
  <c r="AH2259" i="5"/>
  <c r="A2259" i="5" s="1"/>
  <c r="AH2275" i="5"/>
  <c r="A2275" i="5" s="1"/>
  <c r="AH2291" i="5"/>
  <c r="A2291" i="5" s="1"/>
  <c r="AH2307" i="5"/>
  <c r="A2307" i="5" s="1"/>
  <c r="AH2323" i="5"/>
  <c r="A2323" i="5" s="1"/>
  <c r="AH2339" i="5"/>
  <c r="A2339" i="5" s="1"/>
  <c r="AH2355" i="5"/>
  <c r="A2355" i="5" s="1"/>
  <c r="AH2371" i="5"/>
  <c r="A2371" i="5" s="1"/>
  <c r="AH2387" i="5"/>
  <c r="A2387" i="5" s="1"/>
  <c r="AH2403" i="5"/>
  <c r="A2403" i="5" s="1"/>
  <c r="AH2419" i="5"/>
  <c r="A2419" i="5" s="1"/>
  <c r="AH2435" i="5"/>
  <c r="A2435" i="5" s="1"/>
  <c r="AH2451" i="5"/>
  <c r="A2451" i="5" s="1"/>
  <c r="AH2467" i="5"/>
  <c r="A2467" i="5" s="1"/>
  <c r="J7" i="6"/>
  <c r="E7" i="6"/>
  <c r="D7" i="6"/>
  <c r="AF1870" i="5"/>
  <c r="AF1878" i="5"/>
  <c r="AF1886" i="5"/>
  <c r="AF1894" i="5"/>
  <c r="AF1902" i="5"/>
  <c r="B1909" i="10"/>
  <c r="Y1922" i="5"/>
  <c r="AG1922" i="5" s="1"/>
  <c r="AF1922" i="5"/>
  <c r="AH1933" i="5"/>
  <c r="A1933" i="5" s="1"/>
  <c r="AI1933" i="5"/>
  <c r="B1923" i="10" s="1"/>
  <c r="Y1954" i="5"/>
  <c r="AG1954" i="5" s="1"/>
  <c r="AF1954" i="5"/>
  <c r="AH1965" i="5"/>
  <c r="A1965" i="5" s="1"/>
  <c r="AI1965" i="5"/>
  <c r="B1955" i="10" s="1"/>
  <c r="Y1986" i="5"/>
  <c r="AG1986" i="5" s="1"/>
  <c r="AF1986" i="5"/>
  <c r="AH1997" i="5"/>
  <c r="A1997" i="5" s="1"/>
  <c r="AI1997" i="5"/>
  <c r="B1987" i="10" s="1"/>
  <c r="Y2018" i="5"/>
  <c r="AG2018" i="5" s="1"/>
  <c r="AF2018" i="5"/>
  <c r="AH2029" i="5"/>
  <c r="A2029" i="5" s="1"/>
  <c r="AI2029" i="5"/>
  <c r="Y2050" i="5"/>
  <c r="AG2050" i="5" s="1"/>
  <c r="AF2050" i="5"/>
  <c r="AH2061" i="5"/>
  <c r="A2061" i="5" s="1"/>
  <c r="AI2061" i="5"/>
  <c r="B2051" i="10" s="1"/>
  <c r="Y2082" i="5"/>
  <c r="AG2082" i="5" s="1"/>
  <c r="AI2083" i="5"/>
  <c r="B2074" i="10" s="1"/>
  <c r="AH2093" i="5"/>
  <c r="A2093" i="5" s="1"/>
  <c r="AI2093" i="5"/>
  <c r="Y2114" i="5"/>
  <c r="AG2114" i="5" s="1"/>
  <c r="AI2115" i="5"/>
  <c r="B2106" i="10" s="1"/>
  <c r="AH2125" i="5"/>
  <c r="A2125" i="5" s="1"/>
  <c r="AI2125" i="5"/>
  <c r="B2115" i="10" s="1"/>
  <c r="Y2146" i="5"/>
  <c r="AG2146" i="5" s="1"/>
  <c r="AI2147" i="5"/>
  <c r="B2138" i="10" s="1"/>
  <c r="AH2157" i="5"/>
  <c r="A2157" i="5" s="1"/>
  <c r="AI2157" i="5"/>
  <c r="B2147" i="10" s="1"/>
  <c r="Y2178" i="5"/>
  <c r="AG2178" i="5" s="1"/>
  <c r="AI2179" i="5"/>
  <c r="B2170" i="10" s="1"/>
  <c r="AH2189" i="5"/>
  <c r="A2189" i="5" s="1"/>
  <c r="AI2189" i="5"/>
  <c r="B2179" i="10" s="1"/>
  <c r="AG2219" i="5"/>
  <c r="AI2233" i="5"/>
  <c r="B2223" i="10" s="1"/>
  <c r="AI2234" i="5"/>
  <c r="AH2234" i="5"/>
  <c r="A2234" i="5" s="1"/>
  <c r="AF2234" i="5"/>
  <c r="B2229" i="10"/>
  <c r="AG2251" i="5"/>
  <c r="AH2254" i="5"/>
  <c r="A2254" i="5" s="1"/>
  <c r="AI2257" i="5"/>
  <c r="B2248" i="10" s="1"/>
  <c r="B2253" i="10"/>
  <c r="AG2267" i="5"/>
  <c r="AH2270" i="5"/>
  <c r="A2270" i="5" s="1"/>
  <c r="AI2273" i="5"/>
  <c r="B2263" i="10" s="1"/>
  <c r="B2269" i="10"/>
  <c r="AG2283" i="5"/>
  <c r="AH2286" i="5"/>
  <c r="A2286" i="5" s="1"/>
  <c r="AI2289" i="5"/>
  <c r="B2280" i="10" s="1"/>
  <c r="B2285" i="10"/>
  <c r="AG2299" i="5"/>
  <c r="AH2302" i="5"/>
  <c r="A2302" i="5" s="1"/>
  <c r="AI2305" i="5"/>
  <c r="B2295" i="10" s="1"/>
  <c r="B2301" i="10"/>
  <c r="AG2315" i="5"/>
  <c r="AH2318" i="5"/>
  <c r="A2318" i="5" s="1"/>
  <c r="AI2321" i="5"/>
  <c r="B2312" i="10" s="1"/>
  <c r="B2317" i="10"/>
  <c r="AG2331" i="5"/>
  <c r="AH2334" i="5"/>
  <c r="A2334" i="5" s="1"/>
  <c r="AI2337" i="5"/>
  <c r="B2327" i="10" s="1"/>
  <c r="B2333" i="10"/>
  <c r="AG2347" i="5"/>
  <c r="AH2350" i="5"/>
  <c r="A2350" i="5" s="1"/>
  <c r="AI2353" i="5"/>
  <c r="B2344" i="10" s="1"/>
  <c r="AG2363" i="5"/>
  <c r="AH2366" i="5"/>
  <c r="A2366" i="5" s="1"/>
  <c r="AI2369" i="5"/>
  <c r="AG2379" i="5"/>
  <c r="AH2382" i="5"/>
  <c r="A2382" i="5" s="1"/>
  <c r="AI2385" i="5"/>
  <c r="B2375" i="10" s="1"/>
  <c r="AG2395" i="5"/>
  <c r="AH2398" i="5"/>
  <c r="A2398" i="5" s="1"/>
  <c r="AI2401" i="5"/>
  <c r="B2391" i="10" s="1"/>
  <c r="AG2411" i="5"/>
  <c r="AH2414" i="5"/>
  <c r="A2414" i="5" s="1"/>
  <c r="AI2417" i="5"/>
  <c r="B2407" i="10" s="1"/>
  <c r="AG2427" i="5"/>
  <c r="AH2430" i="5"/>
  <c r="A2430" i="5" s="1"/>
  <c r="AI2433" i="5"/>
  <c r="B2423" i="10" s="1"/>
  <c r="AG2443" i="5"/>
  <c r="AH2446" i="5"/>
  <c r="A2446" i="5" s="1"/>
  <c r="AI2449" i="5"/>
  <c r="B2439" i="10" s="1"/>
  <c r="AG2459" i="5"/>
  <c r="AH2462" i="5"/>
  <c r="A2462" i="5" s="1"/>
  <c r="AI2465" i="5"/>
  <c r="B2455" i="10" s="1"/>
  <c r="Y1918" i="5"/>
  <c r="AG1918" i="5" s="1"/>
  <c r="AI1929" i="5"/>
  <c r="B1920" i="10" s="1"/>
  <c r="Y1933" i="5"/>
  <c r="AG1933" i="5" s="1"/>
  <c r="AH1934" i="5"/>
  <c r="A1934" i="5" s="1"/>
  <c r="Y1950" i="5"/>
  <c r="AG1950" i="5" s="1"/>
  <c r="AI1961" i="5"/>
  <c r="B1952" i="10" s="1"/>
  <c r="Y1965" i="5"/>
  <c r="AG1965" i="5" s="1"/>
  <c r="AH1966" i="5"/>
  <c r="A1966" i="5" s="1"/>
  <c r="Y1982" i="5"/>
  <c r="AG1982" i="5" s="1"/>
  <c r="AI1993" i="5"/>
  <c r="Y1997" i="5"/>
  <c r="AG1997" i="5" s="1"/>
  <c r="AH1998" i="5"/>
  <c r="A1998" i="5" s="1"/>
  <c r="Y2014" i="5"/>
  <c r="AG2014" i="5" s="1"/>
  <c r="AI2025" i="5"/>
  <c r="B2016" i="10" s="1"/>
  <c r="Y2029" i="5"/>
  <c r="AG2029" i="5" s="1"/>
  <c r="AH2030" i="5"/>
  <c r="A2030" i="5" s="1"/>
  <c r="AF2035" i="5"/>
  <c r="Y2046" i="5"/>
  <c r="AG2046" i="5" s="1"/>
  <c r="AI2057" i="5"/>
  <c r="AI2058" i="5"/>
  <c r="B2049" i="10" s="1"/>
  <c r="AF2058" i="5"/>
  <c r="Y2061" i="5"/>
  <c r="AG2061" i="5" s="1"/>
  <c r="AH2062" i="5"/>
  <c r="A2062" i="5" s="1"/>
  <c r="B2062" i="10"/>
  <c r="Y2078" i="5"/>
  <c r="AG2078" i="5" s="1"/>
  <c r="AI2089" i="5"/>
  <c r="B2079" i="10" s="1"/>
  <c r="AI2090" i="5"/>
  <c r="AF2090" i="5"/>
  <c r="Y2093" i="5"/>
  <c r="AG2093" i="5" s="1"/>
  <c r="AH2094" i="5"/>
  <c r="A2094" i="5" s="1"/>
  <c r="Y2110" i="5"/>
  <c r="AG2110" i="5" s="1"/>
  <c r="AI2121" i="5"/>
  <c r="AI2122" i="5"/>
  <c r="AF2122" i="5"/>
  <c r="Y2125" i="5"/>
  <c r="AG2125" i="5" s="1"/>
  <c r="AH2126" i="5"/>
  <c r="A2126" i="5" s="1"/>
  <c r="Y2142" i="5"/>
  <c r="AG2142" i="5" s="1"/>
  <c r="AI2153" i="5"/>
  <c r="B2143" i="10" s="1"/>
  <c r="AI2154" i="5"/>
  <c r="AF2154" i="5"/>
  <c r="Y2157" i="5"/>
  <c r="AG2157" i="5" s="1"/>
  <c r="AH2158" i="5"/>
  <c r="A2158" i="5" s="1"/>
  <c r="Y2174" i="5"/>
  <c r="AG2174" i="5" s="1"/>
  <c r="AI2185" i="5"/>
  <c r="AI2186" i="5"/>
  <c r="B2177" i="10" s="1"/>
  <c r="AF2186" i="5"/>
  <c r="Y2189" i="5"/>
  <c r="AG2189" i="5" s="1"/>
  <c r="AH2190" i="5"/>
  <c r="A2190" i="5" s="1"/>
  <c r="Y2206" i="5"/>
  <c r="AG2206" i="5" s="1"/>
  <c r="AF2211" i="5"/>
  <c r="AI2211" i="5"/>
  <c r="B2202" i="10" s="1"/>
  <c r="Y2221" i="5"/>
  <c r="AG2221" i="5" s="1"/>
  <c r="AH2222" i="5"/>
  <c r="A2222" i="5" s="1"/>
  <c r="Y2238" i="5"/>
  <c r="AG2238" i="5" s="1"/>
  <c r="AF2243" i="5"/>
  <c r="AI2243" i="5"/>
  <c r="B2234" i="10" s="1"/>
  <c r="Y2253" i="5"/>
  <c r="AG2253" i="5" s="1"/>
  <c r="Y2256" i="5"/>
  <c r="AG2256" i="5" s="1"/>
  <c r="Y2262" i="5"/>
  <c r="AG2262" i="5" s="1"/>
  <c r="Y2269" i="5"/>
  <c r="AG2269" i="5" s="1"/>
  <c r="Y2272" i="5"/>
  <c r="AG2272" i="5" s="1"/>
  <c r="Y2278" i="5"/>
  <c r="AG2278" i="5" s="1"/>
  <c r="Y2285" i="5"/>
  <c r="AG2285" i="5" s="1"/>
  <c r="Y2288" i="5"/>
  <c r="AG2288" i="5" s="1"/>
  <c r="Y2294" i="5"/>
  <c r="AG2294" i="5" s="1"/>
  <c r="Y2301" i="5"/>
  <c r="AG2301" i="5" s="1"/>
  <c r="Y2304" i="5"/>
  <c r="AG2304" i="5" s="1"/>
  <c r="Y2310" i="5"/>
  <c r="AG2310" i="5" s="1"/>
  <c r="Y2317" i="5"/>
  <c r="AG2317" i="5" s="1"/>
  <c r="Y2320" i="5"/>
  <c r="AG2320" i="5" s="1"/>
  <c r="Y2326" i="5"/>
  <c r="AG2326" i="5" s="1"/>
  <c r="Y2333" i="5"/>
  <c r="AG2333" i="5" s="1"/>
  <c r="Y2336" i="5"/>
  <c r="AG2336" i="5" s="1"/>
  <c r="Y2342" i="5"/>
  <c r="AG2342" i="5" s="1"/>
  <c r="Y2349" i="5"/>
  <c r="AG2349" i="5" s="1"/>
  <c r="Y2352" i="5"/>
  <c r="AG2352" i="5" s="1"/>
  <c r="Y2358" i="5"/>
  <c r="AG2358" i="5" s="1"/>
  <c r="Y2365" i="5"/>
  <c r="AG2365" i="5" s="1"/>
  <c r="Y2368" i="5"/>
  <c r="AG2368" i="5" s="1"/>
  <c r="Y2374" i="5"/>
  <c r="AG2374" i="5" s="1"/>
  <c r="Y2381" i="5"/>
  <c r="AG2381" i="5" s="1"/>
  <c r="Y2384" i="5"/>
  <c r="AG2384" i="5" s="1"/>
  <c r="Y2390" i="5"/>
  <c r="AG2390" i="5" s="1"/>
  <c r="Y2397" i="5"/>
  <c r="AG2397" i="5" s="1"/>
  <c r="Y2400" i="5"/>
  <c r="AG2400" i="5" s="1"/>
  <c r="Y2406" i="5"/>
  <c r="AG2406" i="5" s="1"/>
  <c r="Y2413" i="5"/>
  <c r="AG2413" i="5" s="1"/>
  <c r="Y2416" i="5"/>
  <c r="AG2416" i="5" s="1"/>
  <c r="Y2422" i="5"/>
  <c r="AG2422" i="5" s="1"/>
  <c r="Y2429" i="5"/>
  <c r="AG2429" i="5" s="1"/>
  <c r="Y2432" i="5"/>
  <c r="AG2432" i="5" s="1"/>
  <c r="Y2438" i="5"/>
  <c r="AG2438" i="5" s="1"/>
  <c r="Y2445" i="5"/>
  <c r="AG2445" i="5" s="1"/>
  <c r="Y2448" i="5"/>
  <c r="AG2448" i="5" s="1"/>
  <c r="Y2454" i="5"/>
  <c r="AG2454" i="5" s="1"/>
  <c r="Y2461" i="5"/>
  <c r="AG2461" i="5" s="1"/>
  <c r="Y2464" i="5"/>
  <c r="AG2464" i="5" s="1"/>
  <c r="F17" i="6"/>
  <c r="H20" i="6"/>
  <c r="G28" i="6"/>
  <c r="F28" i="6"/>
  <c r="D28" i="6"/>
  <c r="AI2213" i="5"/>
  <c r="B2204" i="10" s="1"/>
  <c r="AI2221" i="5"/>
  <c r="B2212" i="10" s="1"/>
  <c r="AI2229" i="5"/>
  <c r="B2220" i="10" s="1"/>
  <c r="AI2237" i="5"/>
  <c r="AI2245" i="5"/>
  <c r="B2236" i="10" s="1"/>
  <c r="AI2253" i="5"/>
  <c r="B2244" i="10" s="1"/>
  <c r="AF2258" i="5"/>
  <c r="AI2261" i="5"/>
  <c r="B2252" i="10" s="1"/>
  <c r="AF2266" i="5"/>
  <c r="AI2269" i="5"/>
  <c r="B2260" i="10" s="1"/>
  <c r="AF2274" i="5"/>
  <c r="AI2277" i="5"/>
  <c r="AF2282" i="5"/>
  <c r="AI2285" i="5"/>
  <c r="B2276" i="10" s="1"/>
  <c r="AF2290" i="5"/>
  <c r="AI2293" i="5"/>
  <c r="B2284" i="10" s="1"/>
  <c r="AF2298" i="5"/>
  <c r="AI2301" i="5"/>
  <c r="B2292" i="10" s="1"/>
  <c r="AF2306" i="5"/>
  <c r="AI2309" i="5"/>
  <c r="B2300" i="10" s="1"/>
  <c r="AF2314" i="5"/>
  <c r="AI2317" i="5"/>
  <c r="B2308" i="10" s="1"/>
  <c r="AF2322" i="5"/>
  <c r="AI2325" i="5"/>
  <c r="B2316" i="10" s="1"/>
  <c r="AF2330" i="5"/>
  <c r="AI2333" i="5"/>
  <c r="B2324" i="10" s="1"/>
  <c r="AF2338" i="5"/>
  <c r="AI2341" i="5"/>
  <c r="B2332" i="10" s="1"/>
  <c r="AF2346" i="5"/>
  <c r="AI2349" i="5"/>
  <c r="B2340" i="10" s="1"/>
  <c r="AF2354" i="5"/>
  <c r="AI2357" i="5"/>
  <c r="B2348" i="10" s="1"/>
  <c r="AF2362" i="5"/>
  <c r="AI2365" i="5"/>
  <c r="B2356" i="10" s="1"/>
  <c r="AF2370" i="5"/>
  <c r="AI2373" i="5"/>
  <c r="AF2378" i="5"/>
  <c r="AI2381" i="5"/>
  <c r="B2372" i="10" s="1"/>
  <c r="AF2386" i="5"/>
  <c r="AI2389" i="5"/>
  <c r="B2380" i="10" s="1"/>
  <c r="AF2394" i="5"/>
  <c r="AI2397" i="5"/>
  <c r="B2387" i="10" s="1"/>
  <c r="AF2402" i="5"/>
  <c r="AI2405" i="5"/>
  <c r="B2396" i="10" s="1"/>
  <c r="AF2410" i="5"/>
  <c r="AI2413" i="5"/>
  <c r="B2404" i="10" s="1"/>
  <c r="AF2418" i="5"/>
  <c r="AI2421" i="5"/>
  <c r="B2412" i="10" s="1"/>
  <c r="AF2426" i="5"/>
  <c r="AI2429" i="5"/>
  <c r="B2420" i="10" s="1"/>
  <c r="AF2434" i="5"/>
  <c r="AI2437" i="5"/>
  <c r="B2428" i="10" s="1"/>
  <c r="AF2442" i="5"/>
  <c r="AI2445" i="5"/>
  <c r="B2436" i="10" s="1"/>
  <c r="AF2450" i="5"/>
  <c r="AI2453" i="5"/>
  <c r="B2444" i="10" s="1"/>
  <c r="AF2458" i="5"/>
  <c r="AI2461" i="5"/>
  <c r="B2452" i="10" s="1"/>
  <c r="AF2466" i="5"/>
  <c r="AI2469" i="5"/>
  <c r="B2460" i="10" s="1"/>
  <c r="E9" i="6"/>
  <c r="I25" i="6"/>
  <c r="F27" i="6"/>
  <c r="I36" i="6"/>
  <c r="H36" i="6"/>
  <c r="G36" i="6"/>
  <c r="F36" i="6"/>
  <c r="AH2258" i="5"/>
  <c r="A2258" i="5" s="1"/>
  <c r="AH2266" i="5"/>
  <c r="A2266" i="5" s="1"/>
  <c r="AH2274" i="5"/>
  <c r="A2274" i="5" s="1"/>
  <c r="AH2282" i="5"/>
  <c r="A2282" i="5" s="1"/>
  <c r="AH2290" i="5"/>
  <c r="A2290" i="5" s="1"/>
  <c r="AH2298" i="5"/>
  <c r="A2298" i="5" s="1"/>
  <c r="AH2306" i="5"/>
  <c r="A2306" i="5" s="1"/>
  <c r="AH2314" i="5"/>
  <c r="A2314" i="5" s="1"/>
  <c r="AH2322" i="5"/>
  <c r="A2322" i="5" s="1"/>
  <c r="AH2330" i="5"/>
  <c r="A2330" i="5" s="1"/>
  <c r="AH2338" i="5"/>
  <c r="A2338" i="5" s="1"/>
  <c r="AH2346" i="5"/>
  <c r="A2346" i="5" s="1"/>
  <c r="AH2354" i="5"/>
  <c r="A2354" i="5" s="1"/>
  <c r="AH2362" i="5"/>
  <c r="A2362" i="5" s="1"/>
  <c r="AH2370" i="5"/>
  <c r="A2370" i="5" s="1"/>
  <c r="AH2378" i="5"/>
  <c r="A2378" i="5" s="1"/>
  <c r="AH2386" i="5"/>
  <c r="A2386" i="5" s="1"/>
  <c r="AH2394" i="5"/>
  <c r="A2394" i="5" s="1"/>
  <c r="AH2402" i="5"/>
  <c r="A2402" i="5" s="1"/>
  <c r="AH2410" i="5"/>
  <c r="A2410" i="5" s="1"/>
  <c r="AH2418" i="5"/>
  <c r="A2418" i="5" s="1"/>
  <c r="AH2426" i="5"/>
  <c r="A2426" i="5" s="1"/>
  <c r="AH2434" i="5"/>
  <c r="A2434" i="5" s="1"/>
  <c r="AH2442" i="5"/>
  <c r="A2442" i="5" s="1"/>
  <c r="AH2450" i="5"/>
  <c r="A2450" i="5" s="1"/>
  <c r="AH2458" i="5"/>
  <c r="A2458" i="5" s="1"/>
  <c r="AH2466" i="5"/>
  <c r="A2466" i="5" s="1"/>
  <c r="E8" i="6"/>
  <c r="D21" i="6"/>
  <c r="E20" i="6"/>
  <c r="F19" i="6"/>
  <c r="G18" i="6"/>
  <c r="H17" i="6"/>
  <c r="G16" i="6"/>
  <c r="I16" i="6"/>
  <c r="I22" i="6"/>
  <c r="H16" i="6"/>
  <c r="H22" i="6"/>
  <c r="I21" i="6"/>
  <c r="I20" i="6"/>
  <c r="I19" i="6"/>
  <c r="I18" i="6"/>
  <c r="I17" i="6"/>
  <c r="F16" i="6"/>
  <c r="G19" i="6"/>
  <c r="E21" i="6"/>
  <c r="G22" i="6"/>
  <c r="I37" i="6"/>
  <c r="H37" i="6"/>
  <c r="E41" i="6"/>
  <c r="D8" i="6"/>
  <c r="D16" i="6"/>
  <c r="D18" i="6"/>
  <c r="H19" i="6"/>
  <c r="F21" i="6"/>
  <c r="I28" i="6"/>
  <c r="D37" i="6"/>
  <c r="E37" i="6"/>
  <c r="N11" i="7"/>
  <c r="B2351" i="10"/>
  <c r="B2359" i="10"/>
  <c r="B2367" i="10"/>
  <c r="B2383" i="10"/>
  <c r="B2399" i="10"/>
  <c r="B2415" i="10"/>
  <c r="B2431" i="10"/>
  <c r="B2447" i="10"/>
  <c r="H32" i="6"/>
  <c r="G35" i="6"/>
  <c r="G37" i="6"/>
  <c r="D38" i="6"/>
  <c r="E17" i="6"/>
  <c r="G20" i="6"/>
  <c r="D22" i="6"/>
  <c r="D25" i="6"/>
  <c r="F26" i="6"/>
  <c r="G27" i="6"/>
  <c r="H28" i="6"/>
  <c r="E31" i="6"/>
  <c r="G32" i="6"/>
  <c r="I33" i="6"/>
  <c r="I40" i="6"/>
  <c r="H39" i="6"/>
  <c r="E40" i="6"/>
  <c r="G41" i="6"/>
  <c r="H42" i="6"/>
  <c r="D24" i="6"/>
  <c r="F25" i="6"/>
  <c r="G26" i="6"/>
  <c r="H27" i="6"/>
  <c r="D30" i="6"/>
  <c r="F31" i="6"/>
  <c r="G38" i="6"/>
  <c r="E35" i="6"/>
  <c r="D39" i="6"/>
  <c r="F40" i="6"/>
  <c r="H41" i="6"/>
  <c r="I42" i="6"/>
  <c r="E28" i="6"/>
  <c r="E27" i="6"/>
  <c r="E26" i="6"/>
  <c r="E25" i="6"/>
  <c r="E24" i="6"/>
  <c r="D23" i="6"/>
  <c r="F24" i="6"/>
  <c r="G25" i="6"/>
  <c r="H26" i="6"/>
  <c r="I27" i="6"/>
  <c r="I32" i="6"/>
  <c r="H31" i="6"/>
  <c r="G30" i="6"/>
  <c r="F29" i="6"/>
  <c r="E30" i="6"/>
  <c r="G31" i="6"/>
  <c r="F35" i="6"/>
  <c r="E39" i="6"/>
  <c r="G40" i="6"/>
  <c r="I41" i="6"/>
  <c r="D29" i="6"/>
  <c r="F30" i="6"/>
  <c r="I31" i="6"/>
  <c r="D33" i="6"/>
  <c r="F39" i="6"/>
  <c r="H40" i="6"/>
  <c r="D35" i="6"/>
  <c r="E36" i="6"/>
  <c r="F37" i="6"/>
  <c r="B92" i="10"/>
  <c r="B501" i="10"/>
  <c r="B533" i="10"/>
  <c r="B256" i="10"/>
  <c r="B261" i="10"/>
  <c r="B287" i="10"/>
  <c r="B262" i="10"/>
  <c r="B303" i="10"/>
  <c r="B335" i="10"/>
  <c r="B620" i="10"/>
  <c r="B263" i="10"/>
  <c r="B278" i="10"/>
  <c r="B319" i="10"/>
  <c r="B378" i="10"/>
  <c r="B497" i="10"/>
  <c r="B367" i="10"/>
  <c r="B22" i="10"/>
  <c r="B194" i="10"/>
  <c r="B264" i="10"/>
  <c r="B269" i="10"/>
  <c r="B274" i="10"/>
  <c r="B295" i="10"/>
  <c r="B325" i="10"/>
  <c r="B410" i="10"/>
  <c r="B451" i="10"/>
  <c r="B485" i="10"/>
  <c r="B834" i="10"/>
  <c r="B26" i="10"/>
  <c r="B290" i="10"/>
  <c r="B311" i="10"/>
  <c r="B326" i="10"/>
  <c r="B363" i="10"/>
  <c r="B399" i="10"/>
  <c r="B560" i="10"/>
  <c r="B296" i="10"/>
  <c r="B327" i="10"/>
  <c r="B453" i="10"/>
  <c r="B493" i="10"/>
  <c r="B541" i="10"/>
  <c r="B82" i="10"/>
  <c r="B1046" i="10"/>
  <c r="B1094" i="10"/>
  <c r="B360" i="10"/>
  <c r="B371" i="10"/>
  <c r="B520" i="10"/>
  <c r="B552" i="10"/>
  <c r="B576" i="10"/>
  <c r="B592" i="10"/>
  <c r="B632" i="10"/>
  <c r="B802" i="10"/>
  <c r="B930" i="10"/>
  <c r="B998" i="10"/>
  <c r="B265" i="10"/>
  <c r="B281" i="10"/>
  <c r="B489" i="10"/>
  <c r="B521" i="10"/>
  <c r="B553" i="10"/>
  <c r="B577" i="10"/>
  <c r="B633" i="10"/>
  <c r="B951" i="10"/>
  <c r="B336" i="10"/>
  <c r="B347" i="10"/>
  <c r="B368" i="10"/>
  <c r="B512" i="10"/>
  <c r="B544" i="10"/>
  <c r="B616" i="10"/>
  <c r="B898" i="10"/>
  <c r="B1027" i="10"/>
  <c r="B272" i="10"/>
  <c r="B320" i="10"/>
  <c r="B513" i="10"/>
  <c r="B545" i="10"/>
  <c r="B617" i="10"/>
  <c r="B629" i="10"/>
  <c r="B1078" i="10"/>
  <c r="B1165" i="10"/>
  <c r="B344" i="10"/>
  <c r="B355" i="10"/>
  <c r="B387" i="10"/>
  <c r="B408" i="10"/>
  <c r="B419" i="10"/>
  <c r="B423" i="10"/>
  <c r="B427" i="10"/>
  <c r="B431" i="10"/>
  <c r="B536" i="10"/>
  <c r="B584" i="10"/>
  <c r="B600" i="10"/>
  <c r="B779" i="10"/>
  <c r="B1190" i="10"/>
  <c r="B1268" i="10"/>
  <c r="B1300" i="10"/>
  <c r="B257" i="10"/>
  <c r="B289" i="10"/>
  <c r="B441" i="10"/>
  <c r="B459" i="10"/>
  <c r="B505" i="10"/>
  <c r="B537" i="10"/>
  <c r="B569" i="10"/>
  <c r="B585" i="10"/>
  <c r="B601" i="10"/>
  <c r="B778" i="10"/>
  <c r="B810" i="10"/>
  <c r="B842" i="10"/>
  <c r="B906" i="10"/>
  <c r="B938" i="10"/>
  <c r="B974" i="10"/>
  <c r="B1079" i="10"/>
  <c r="B1173" i="10"/>
  <c r="B1293" i="10"/>
  <c r="B1333" i="10"/>
  <c r="B1118" i="10"/>
  <c r="B1182" i="10"/>
  <c r="B647" i="10"/>
  <c r="B698" i="10"/>
  <c r="B706" i="10"/>
  <c r="B714" i="10"/>
  <c r="B738" i="10"/>
  <c r="B754" i="10"/>
  <c r="B871" i="10"/>
  <c r="B935" i="10"/>
  <c r="B1022" i="10"/>
  <c r="B1038" i="10"/>
  <c r="B1054" i="10"/>
  <c r="B1070" i="10"/>
  <c r="B1102" i="10"/>
  <c r="B1147" i="10"/>
  <c r="B1214" i="10"/>
  <c r="B1236" i="10"/>
  <c r="B1460" i="10"/>
  <c r="B771" i="10"/>
  <c r="B826" i="10"/>
  <c r="B858" i="10"/>
  <c r="B867" i="10"/>
  <c r="B890" i="10"/>
  <c r="B922" i="10"/>
  <c r="B1155" i="10"/>
  <c r="B1177" i="10"/>
  <c r="B1222" i="10"/>
  <c r="B1400" i="10"/>
  <c r="B683" i="10"/>
  <c r="B691" i="10"/>
  <c r="B707" i="10"/>
  <c r="B711" i="10"/>
  <c r="B715" i="10"/>
  <c r="B731" i="10"/>
  <c r="B739" i="10"/>
  <c r="B747" i="10"/>
  <c r="B755" i="10"/>
  <c r="B763" i="10"/>
  <c r="B1149" i="10"/>
  <c r="B1314" i="10"/>
  <c r="B1598" i="10"/>
  <c r="B615" i="10"/>
  <c r="B786" i="10"/>
  <c r="B795" i="10"/>
  <c r="B818" i="10"/>
  <c r="B827" i="10"/>
  <c r="B850" i="10"/>
  <c r="B882" i="10"/>
  <c r="B914" i="10"/>
  <c r="B950" i="10"/>
  <c r="B955" i="10"/>
  <c r="B1014" i="10"/>
  <c r="B1019" i="10"/>
  <c r="B1035" i="10"/>
  <c r="B1209" i="10"/>
  <c r="B1347" i="10"/>
  <c r="B1129" i="10"/>
  <c r="B1145" i="10"/>
  <c r="B1161" i="10"/>
  <c r="B1242" i="10"/>
  <c r="B1261" i="10"/>
  <c r="B1276" i="10"/>
  <c r="B1282" i="10"/>
  <c r="B1327" i="10"/>
  <c r="B1341" i="10"/>
  <c r="B1469" i="10"/>
  <c r="B1622" i="10"/>
  <c r="B1328" i="10"/>
  <c r="B1402" i="10"/>
  <c r="B1428" i="10"/>
  <c r="B1462" i="10"/>
  <c r="B1484" i="10"/>
  <c r="B1492" i="10"/>
  <c r="B1662" i="10"/>
  <c r="B1101" i="10"/>
  <c r="B1229" i="10"/>
  <c r="B1284" i="10"/>
  <c r="B1295" i="10"/>
  <c r="B1301" i="10"/>
  <c r="B1437" i="10"/>
  <c r="B1478" i="10"/>
  <c r="B1694" i="10"/>
  <c r="B1937" i="10"/>
  <c r="B1193" i="10"/>
  <c r="B1225" i="10"/>
  <c r="B1323" i="10"/>
  <c r="B1396" i="10"/>
  <c r="B1430" i="10"/>
  <c r="B1502" i="10"/>
  <c r="B1594" i="10"/>
  <c r="B1109" i="10"/>
  <c r="B1189" i="10"/>
  <c r="B1258" i="10"/>
  <c r="B1290" i="10"/>
  <c r="B1319" i="10"/>
  <c r="B1405" i="10"/>
  <c r="B1518" i="10"/>
  <c r="B1634" i="10"/>
  <c r="B1185" i="10"/>
  <c r="B1245" i="10"/>
  <c r="B1338" i="10"/>
  <c r="B1398" i="10"/>
  <c r="B1658" i="10"/>
  <c r="B1093" i="10"/>
  <c r="B1274" i="10"/>
  <c r="B1292" i="10"/>
  <c r="B1309" i="10"/>
  <c r="B1325" i="10"/>
  <c r="B1332" i="10"/>
  <c r="B1339" i="10"/>
  <c r="B1346" i="10"/>
  <c r="B1373" i="10"/>
  <c r="B1558" i="10"/>
  <c r="B1406" i="10"/>
  <c r="B1438" i="10"/>
  <c r="B1470" i="10"/>
  <c r="B1474" i="10"/>
  <c r="B1479" i="10"/>
  <c r="B1542" i="10"/>
  <c r="B1642" i="10"/>
  <c r="B1692" i="10"/>
  <c r="B1864" i="10"/>
  <c r="B1299" i="10"/>
  <c r="B1331" i="10"/>
  <c r="B1365" i="10"/>
  <c r="B1392" i="10"/>
  <c r="B1397" i="10"/>
  <c r="B1420" i="10"/>
  <c r="B1429" i="10"/>
  <c r="B1452" i="10"/>
  <c r="B1461" i="10"/>
  <c r="B1486" i="10"/>
  <c r="B1537" i="10"/>
  <c r="B1550" i="10"/>
  <c r="B1586" i="10"/>
  <c r="B1614" i="10"/>
  <c r="B1650" i="10"/>
  <c r="B1770" i="10"/>
  <c r="B1340" i="10"/>
  <c r="B1348" i="10"/>
  <c r="B1352" i="10"/>
  <c r="B1380" i="10"/>
  <c r="B1384" i="10"/>
  <c r="B1389" i="10"/>
  <c r="B1416" i="10"/>
  <c r="B1421" i="10"/>
  <c r="B1448" i="10"/>
  <c r="B1481" i="10"/>
  <c r="B1521" i="10"/>
  <c r="B1566" i="10"/>
  <c r="B1602" i="10"/>
  <c r="B1630" i="10"/>
  <c r="B1674" i="10"/>
  <c r="B1709" i="10"/>
  <c r="B1867" i="10"/>
  <c r="B1251" i="10"/>
  <c r="B1336" i="10"/>
  <c r="B1344" i="10"/>
  <c r="B1390" i="10"/>
  <c r="B1422" i="10"/>
  <c r="B1454" i="10"/>
  <c r="B1489" i="10"/>
  <c r="B1527" i="10"/>
  <c r="B1574" i="10"/>
  <c r="B1610" i="10"/>
  <c r="B1638" i="10"/>
  <c r="B1315" i="10"/>
  <c r="B1349" i="10"/>
  <c r="B1372" i="10"/>
  <c r="B1381" i="10"/>
  <c r="B1404" i="10"/>
  <c r="B1408" i="10"/>
  <c r="B1436" i="10"/>
  <c r="B1468" i="10"/>
  <c r="B1472" i="10"/>
  <c r="B1582" i="10"/>
  <c r="B1618" i="10"/>
  <c r="B1731" i="10"/>
  <c r="B1291" i="10"/>
  <c r="B1382" i="10"/>
  <c r="B1414" i="10"/>
  <c r="B1446" i="10"/>
  <c r="B1534" i="10"/>
  <c r="B1562" i="10"/>
  <c r="B1590" i="10"/>
  <c r="B1626" i="10"/>
  <c r="B1654" i="10"/>
  <c r="B1669" i="10"/>
  <c r="B1677" i="10"/>
  <c r="B1826" i="10"/>
  <c r="B1506" i="10"/>
  <c r="B1707" i="10"/>
  <c r="B1739" i="10"/>
  <c r="B1757" i="10"/>
  <c r="B1850" i="10"/>
  <c r="B1879" i="10"/>
  <c r="B1567" i="10"/>
  <c r="B1575" i="10"/>
  <c r="B1591" i="10"/>
  <c r="B1607" i="10"/>
  <c r="B1623" i="10"/>
  <c r="B1668" i="10"/>
  <c r="B1678" i="10"/>
  <c r="B1714" i="10"/>
  <c r="B1752" i="10"/>
  <c r="B1886" i="10"/>
  <c r="B1498" i="10"/>
  <c r="B1736" i="10"/>
  <c r="B1794" i="10"/>
  <c r="B1910" i="10"/>
  <c r="B1545" i="10"/>
  <c r="B1760" i="10"/>
  <c r="B1818" i="10"/>
  <c r="B1870" i="10"/>
  <c r="B1926" i="10"/>
  <c r="B1561" i="10"/>
  <c r="B1569" i="10"/>
  <c r="B1577" i="10"/>
  <c r="B1601" i="10"/>
  <c r="B1609" i="10"/>
  <c r="B1617" i="10"/>
  <c r="B1625" i="10"/>
  <c r="B1633" i="10"/>
  <c r="B1641" i="10"/>
  <c r="B1649" i="10"/>
  <c r="B1657" i="10"/>
  <c r="B1665" i="10"/>
  <c r="B1700" i="10"/>
  <c r="B1778" i="10"/>
  <c r="B1666" i="10"/>
  <c r="B1689" i="10"/>
  <c r="B1701" i="10"/>
  <c r="B1706" i="10"/>
  <c r="B1717" i="10"/>
  <c r="B1722" i="10"/>
  <c r="B1738" i="10"/>
  <c r="B1982" i="10"/>
  <c r="B1732" i="10"/>
  <c r="B1756" i="10"/>
  <c r="B1774" i="10"/>
  <c r="B1869" i="10"/>
  <c r="B1877" i="10"/>
  <c r="B1897" i="10"/>
  <c r="B1990" i="10"/>
  <c r="B2006" i="10"/>
  <c r="B1750" i="10"/>
  <c r="B1790" i="10"/>
  <c r="B1798" i="10"/>
  <c r="B1830" i="10"/>
  <c r="B1838" i="10"/>
  <c r="B1934" i="10"/>
  <c r="B1945" i="10"/>
  <c r="B1958" i="10"/>
  <c r="B2022" i="10"/>
  <c r="B2122" i="10"/>
  <c r="B1684" i="10"/>
  <c r="B1768" i="10"/>
  <c r="B1905" i="10"/>
  <c r="B2038" i="10"/>
  <c r="B1724" i="10"/>
  <c r="B1758" i="10"/>
  <c r="B1859" i="10"/>
  <c r="B1875" i="10"/>
  <c r="B1889" i="10"/>
  <c r="B1918" i="10"/>
  <c r="B1929" i="10"/>
  <c r="B1966" i="10"/>
  <c r="B1676" i="10"/>
  <c r="B1776" i="10"/>
  <c r="B1880" i="10"/>
  <c r="B1766" i="10"/>
  <c r="B1784" i="10"/>
  <c r="B1792" i="10"/>
  <c r="B1800" i="10"/>
  <c r="B1808" i="10"/>
  <c r="B1812" i="10"/>
  <c r="B1820" i="10"/>
  <c r="B1824" i="10"/>
  <c r="B1828" i="10"/>
  <c r="B1832" i="10"/>
  <c r="B1840" i="10"/>
  <c r="B1844" i="10"/>
  <c r="B1848" i="10"/>
  <c r="B1852" i="10"/>
  <c r="B1856" i="10"/>
  <c r="B1902" i="10"/>
  <c r="B1974" i="10"/>
  <c r="B1977" i="10"/>
  <c r="B1985" i="10"/>
  <c r="B1993" i="10"/>
  <c r="B2025" i="10"/>
  <c r="B2239" i="10"/>
  <c r="B2255" i="10"/>
  <c r="B1865" i="10"/>
  <c r="B1890" i="10"/>
  <c r="B2039" i="10"/>
  <c r="B2304" i="10"/>
  <c r="B2017" i="10"/>
  <c r="B2055" i="10"/>
  <c r="B2087" i="10"/>
  <c r="B1857" i="10"/>
  <c r="B1887" i="10"/>
  <c r="B2119" i="10"/>
  <c r="B1881" i="10"/>
  <c r="B2001" i="10"/>
  <c r="B2024" i="10"/>
  <c r="B2033" i="10"/>
  <c r="B2090" i="10"/>
  <c r="B2093" i="10"/>
  <c r="B2146" i="10"/>
  <c r="B2336" i="10"/>
  <c r="B2271" i="10"/>
  <c r="B2287" i="10"/>
  <c r="B2109" i="10"/>
  <c r="B2272" i="10"/>
  <c r="B2288" i="10"/>
  <c r="B2186" i="10"/>
  <c r="B2303" i="10"/>
  <c r="B2349" i="10"/>
  <c r="B2381" i="10"/>
  <c r="B2413" i="10"/>
  <c r="B2445" i="10"/>
  <c r="B2365" i="10"/>
  <c r="B2397" i="10"/>
  <c r="B2429" i="10"/>
  <c r="B2389" i="10"/>
  <c r="AI28" i="5"/>
  <c r="AF28" i="5"/>
  <c r="AI21" i="5"/>
  <c r="AF21" i="5"/>
  <c r="M19" i="7"/>
  <c r="AI10" i="5"/>
  <c r="AF15" i="5"/>
  <c r="AI16" i="5"/>
  <c r="AF11" i="5"/>
  <c r="AI11" i="5"/>
  <c r="AF23" i="5"/>
  <c r="AI22" i="5"/>
  <c r="M16" i="7"/>
  <c r="AF19" i="5"/>
  <c r="AI24" i="5"/>
  <c r="AF17" i="5"/>
  <c r="M17" i="7"/>
  <c r="AF25" i="5"/>
  <c r="AI26" i="5"/>
  <c r="B1511" i="10" l="1"/>
  <c r="B1083" i="10"/>
  <c r="B876" i="10"/>
  <c r="B979" i="10"/>
  <c r="B939" i="10"/>
  <c r="B1097" i="10"/>
  <c r="B1033" i="10"/>
  <c r="B969" i="10"/>
  <c r="B1698" i="10"/>
  <c r="B1043" i="10"/>
  <c r="B1487" i="10"/>
  <c r="B819" i="10"/>
  <c r="B1548" i="10"/>
  <c r="B1107" i="10"/>
  <c r="B1011" i="10"/>
  <c r="B808" i="10"/>
  <c r="B2311" i="10"/>
  <c r="B2279" i="10"/>
  <c r="B2235" i="10"/>
  <c r="B583" i="10"/>
  <c r="B2089" i="10"/>
  <c r="B445" i="10"/>
  <c r="B740" i="10"/>
  <c r="B749" i="10"/>
  <c r="B532" i="10"/>
  <c r="B406" i="10"/>
  <c r="B948" i="10"/>
  <c r="B374" i="10"/>
  <c r="F9" i="6"/>
  <c r="B1810" i="10"/>
  <c r="B880" i="10"/>
  <c r="B848" i="10"/>
  <c r="B433" i="10"/>
  <c r="B2081" i="10"/>
  <c r="I9" i="6"/>
  <c r="B2121" i="10"/>
  <c r="B2211" i="10"/>
  <c r="B1524" i="10"/>
  <c r="B962" i="10"/>
  <c r="B465" i="10"/>
  <c r="B595" i="10"/>
  <c r="B499" i="10"/>
  <c r="B1410" i="10"/>
  <c r="B321" i="10"/>
  <c r="B381" i="10"/>
  <c r="B4" i="10"/>
  <c r="B1936" i="10"/>
  <c r="B591" i="10"/>
  <c r="B1156" i="10"/>
  <c r="B840" i="10"/>
  <c r="B836" i="10"/>
  <c r="B2339" i="10"/>
  <c r="B1008" i="10"/>
  <c r="B944" i="10"/>
  <c r="B24" i="10"/>
  <c r="B385" i="10"/>
  <c r="B823" i="10"/>
  <c r="B855" i="10"/>
  <c r="B1092" i="10"/>
  <c r="B473" i="10"/>
  <c r="B317" i="10"/>
  <c r="B650" i="10"/>
  <c r="B618" i="10"/>
  <c r="B586" i="10"/>
  <c r="B554" i="10"/>
  <c r="B522" i="10"/>
  <c r="B392" i="10"/>
  <c r="B1734" i="10"/>
  <c r="B2371" i="10"/>
  <c r="B1804" i="10"/>
  <c r="B971" i="10"/>
  <c r="B875" i="10"/>
  <c r="B2031" i="10"/>
  <c r="B2268" i="10"/>
  <c r="B995" i="10"/>
  <c r="B879" i="10"/>
  <c r="B2113" i="10"/>
  <c r="B888" i="10"/>
  <c r="B1885" i="10"/>
  <c r="B2364" i="10"/>
  <c r="B2057" i="10"/>
  <c r="B2435" i="10"/>
  <c r="B1816" i="10"/>
  <c r="B1559" i="10"/>
  <c r="B847" i="10"/>
  <c r="B1065" i="10"/>
  <c r="B1001" i="10"/>
  <c r="B884" i="10"/>
  <c r="B852" i="10"/>
  <c r="B936" i="10"/>
  <c r="B904" i="10"/>
  <c r="B2315" i="10"/>
  <c r="B1495" i="10"/>
  <c r="B2015" i="10"/>
  <c r="B1543" i="10"/>
  <c r="B908" i="10"/>
  <c r="B844" i="10"/>
  <c r="B424" i="10"/>
  <c r="B388" i="10"/>
  <c r="B2411" i="10"/>
  <c r="B2251" i="10"/>
  <c r="B2379" i="10"/>
  <c r="B2275" i="10"/>
  <c r="B804" i="10"/>
  <c r="B2347" i="10"/>
  <c r="B2283" i="10"/>
  <c r="B2203" i="10"/>
  <c r="B2443" i="10"/>
  <c r="B828" i="10"/>
  <c r="B2403" i="10"/>
  <c r="B2243" i="10"/>
  <c r="B2056" i="10"/>
  <c r="B357" i="10"/>
  <c r="B293" i="10"/>
  <c r="B2192" i="10"/>
  <c r="B2128" i="10"/>
  <c r="B448" i="10"/>
  <c r="B2307" i="10"/>
  <c r="B2363" i="10"/>
  <c r="B2219" i="10"/>
  <c r="B328" i="10"/>
  <c r="B2228" i="10"/>
  <c r="B872" i="10"/>
  <c r="B288" i="10"/>
  <c r="B350" i="10"/>
  <c r="B338" i="10"/>
  <c r="B627" i="10"/>
  <c r="B1050" i="10"/>
  <c r="B921" i="10"/>
  <c r="B693" i="10"/>
  <c r="B701" i="10"/>
  <c r="B555" i="10"/>
  <c r="B248" i="10"/>
  <c r="B240" i="10"/>
  <c r="B224" i="10"/>
  <c r="B216" i="10"/>
  <c r="B208" i="10"/>
  <c r="B1020" i="10"/>
  <c r="B988" i="10"/>
  <c r="B924" i="10"/>
  <c r="B892" i="10"/>
  <c r="B963" i="10"/>
  <c r="B835" i="10"/>
  <c r="B2145" i="10"/>
  <c r="B2160" i="10"/>
  <c r="B279" i="10"/>
  <c r="B920" i="10"/>
  <c r="B436" i="10"/>
  <c r="B725" i="10"/>
  <c r="B803" i="10"/>
  <c r="B1846" i="10"/>
  <c r="B1076" i="10"/>
  <c r="B671" i="10"/>
  <c r="B1091" i="10"/>
  <c r="B1059" i="10"/>
  <c r="B1034" i="10"/>
  <c r="B937" i="10"/>
  <c r="B460" i="10"/>
  <c r="B306" i="10"/>
  <c r="B1068" i="10"/>
  <c r="B1004" i="10"/>
  <c r="B812" i="10"/>
  <c r="B2267" i="10"/>
  <c r="B2427" i="10"/>
  <c r="B276" i="10"/>
  <c r="B305" i="10"/>
  <c r="B2395" i="10"/>
  <c r="B432" i="10"/>
  <c r="B400" i="10"/>
  <c r="B369" i="10"/>
  <c r="B1121" i="10"/>
  <c r="B1057" i="10"/>
  <c r="B993" i="10"/>
  <c r="B2419" i="10"/>
  <c r="B903" i="10"/>
  <c r="B456" i="10"/>
  <c r="B353" i="10"/>
  <c r="B345" i="10"/>
  <c r="B666" i="10"/>
  <c r="B634" i="10"/>
  <c r="B602" i="10"/>
  <c r="B570" i="10"/>
  <c r="B538" i="10"/>
  <c r="B506" i="10"/>
  <c r="B275" i="10"/>
  <c r="B252" i="10"/>
  <c r="B244" i="10"/>
  <c r="B236" i="10"/>
  <c r="B228" i="10"/>
  <c r="B220" i="10"/>
  <c r="B212" i="10"/>
  <c r="B204" i="10"/>
  <c r="B1374" i="10"/>
  <c r="B2323" i="10"/>
  <c r="B839" i="10"/>
  <c r="B2459" i="10"/>
  <c r="B2331" i="10"/>
  <c r="B807" i="10"/>
  <c r="B1884" i="10"/>
  <c r="B1747" i="10"/>
  <c r="B1089" i="10"/>
  <c r="B1025" i="10"/>
  <c r="B961" i="10"/>
  <c r="B928" i="10"/>
  <c r="B896" i="10"/>
  <c r="B284" i="10"/>
  <c r="B2299" i="10"/>
  <c r="B2227" i="10"/>
  <c r="B1872" i="10"/>
  <c r="B472" i="10"/>
  <c r="B916" i="10"/>
  <c r="B365" i="10"/>
  <c r="B674" i="10"/>
  <c r="B642" i="10"/>
  <c r="B610" i="10"/>
  <c r="B578" i="10"/>
  <c r="B546" i="10"/>
  <c r="B514" i="10"/>
  <c r="B246" i="10"/>
  <c r="B238" i="10"/>
  <c r="B230" i="10"/>
  <c r="B222" i="10"/>
  <c r="B214" i="10"/>
  <c r="B206" i="10"/>
  <c r="B2112" i="10"/>
  <c r="B2169" i="10"/>
  <c r="B1999" i="10"/>
  <c r="B907" i="10"/>
  <c r="B2355" i="10"/>
  <c r="B987" i="10"/>
  <c r="B1196" i="10"/>
  <c r="B912" i="10"/>
  <c r="B428" i="10"/>
  <c r="B301" i="10"/>
  <c r="B609" i="10"/>
  <c r="B2176" i="10"/>
  <c r="B2224" i="10"/>
  <c r="B2200" i="10"/>
  <c r="B2065" i="10"/>
  <c r="B1105" i="10"/>
  <c r="B1041" i="10"/>
  <c r="B977" i="10"/>
  <c r="B452" i="10"/>
  <c r="B420" i="10"/>
  <c r="B662" i="10"/>
  <c r="B630" i="10"/>
  <c r="B598" i="10"/>
  <c r="B566" i="10"/>
  <c r="B534" i="10"/>
  <c r="B502" i="10"/>
  <c r="B251" i="10"/>
  <c r="B243" i="10"/>
  <c r="B235" i="10"/>
  <c r="B227" i="10"/>
  <c r="B219" i="10"/>
  <c r="B211" i="10"/>
  <c r="B203" i="10"/>
  <c r="B1067" i="10"/>
  <c r="B811" i="10"/>
  <c r="B2048" i="10"/>
  <c r="B2232" i="10"/>
  <c r="B932" i="10"/>
  <c r="B900" i="10"/>
  <c r="B416" i="10"/>
  <c r="B2291" i="10"/>
  <c r="B2451" i="10"/>
  <c r="B2259" i="10"/>
  <c r="B1535" i="10"/>
  <c r="B1051" i="10"/>
  <c r="B923" i="10"/>
  <c r="B1099" i="10"/>
  <c r="B444" i="10"/>
  <c r="B2392" i="10"/>
  <c r="B860" i="10"/>
  <c r="B1162" i="10"/>
  <c r="B1951" i="10"/>
  <c r="B1777" i="10"/>
  <c r="B1841" i="10"/>
  <c r="B1431" i="10"/>
  <c r="B2175" i="10"/>
  <c r="B348" i="10"/>
  <c r="B391" i="10"/>
  <c r="B2191" i="10"/>
  <c r="B1769" i="10"/>
  <c r="B1811" i="10"/>
  <c r="B2320" i="10"/>
  <c r="B1919" i="10"/>
  <c r="B1455" i="10"/>
  <c r="B1064" i="10"/>
  <c r="B300" i="10"/>
  <c r="B292" i="10"/>
  <c r="B732" i="10"/>
  <c r="B283" i="10"/>
  <c r="B2159" i="10"/>
  <c r="B960" i="10"/>
  <c r="B2350" i="10"/>
  <c r="B1853" i="10"/>
  <c r="B2352" i="10"/>
  <c r="B2247" i="10"/>
  <c r="B2080" i="10"/>
  <c r="B1984" i="10"/>
  <c r="B2424" i="10"/>
  <c r="B1860" i="10"/>
  <c r="B2064" i="10"/>
  <c r="B1113" i="10"/>
  <c r="B1049" i="10"/>
  <c r="B985" i="10"/>
  <c r="B480" i="10"/>
  <c r="B384" i="10"/>
  <c r="B341" i="10"/>
  <c r="B658" i="10"/>
  <c r="B626" i="10"/>
  <c r="B594" i="10"/>
  <c r="B562" i="10"/>
  <c r="B530" i="10"/>
  <c r="B498" i="10"/>
  <c r="B495" i="10"/>
  <c r="B250" i="10"/>
  <c r="B242" i="10"/>
  <c r="B234" i="10"/>
  <c r="B226" i="10"/>
  <c r="B218" i="10"/>
  <c r="B210" i="10"/>
  <c r="B2230" i="10"/>
  <c r="B2432" i="10"/>
  <c r="B1367" i="10"/>
  <c r="B597" i="10"/>
  <c r="B1120" i="10"/>
  <c r="B1845" i="10"/>
  <c r="B1186" i="10"/>
  <c r="B1202" i="10"/>
  <c r="B332" i="10"/>
  <c r="B2111" i="10"/>
  <c r="B1813" i="10"/>
  <c r="B2448" i="10"/>
  <c r="B1907" i="10"/>
  <c r="B2134" i="10"/>
  <c r="B2376" i="10"/>
  <c r="B2193" i="10"/>
  <c r="B2129" i="10"/>
  <c r="B1266" i="10"/>
  <c r="B1180" i="10"/>
  <c r="B816" i="10"/>
  <c r="B476" i="10"/>
  <c r="B412" i="10"/>
  <c r="B380" i="10"/>
  <c r="B654" i="10"/>
  <c r="B622" i="10"/>
  <c r="B590" i="10"/>
  <c r="B558" i="10"/>
  <c r="B526" i="10"/>
  <c r="B491" i="10"/>
  <c r="B249" i="10"/>
  <c r="B241" i="10"/>
  <c r="B233" i="10"/>
  <c r="B225" i="10"/>
  <c r="B217" i="10"/>
  <c r="B209" i="10"/>
  <c r="B1835" i="10"/>
  <c r="B2152" i="10"/>
  <c r="B2368" i="10"/>
  <c r="B1751" i="10"/>
  <c r="B1040" i="10"/>
  <c r="B589" i="10"/>
  <c r="B20" i="10"/>
  <c r="B1833" i="10"/>
  <c r="B2184" i="10"/>
  <c r="B447" i="10"/>
  <c r="B1024" i="10"/>
  <c r="B2035" i="10"/>
  <c r="B1963" i="10"/>
  <c r="B2083" i="10"/>
  <c r="B27" i="10"/>
  <c r="B2388" i="10"/>
  <c r="B2456" i="10"/>
  <c r="B1682" i="10"/>
  <c r="B1130" i="10"/>
  <c r="B487" i="10"/>
  <c r="B30" i="10"/>
  <c r="B2120" i="10"/>
  <c r="B992" i="10"/>
  <c r="B1801" i="10"/>
  <c r="B1463" i="10"/>
  <c r="B1115" i="10"/>
  <c r="B494" i="10"/>
  <c r="B673" i="10"/>
  <c r="B364" i="10"/>
  <c r="B1178" i="10"/>
  <c r="B2104" i="10"/>
  <c r="B1793" i="10"/>
  <c r="B669" i="10"/>
  <c r="B1843" i="10"/>
  <c r="B2254" i="10"/>
  <c r="B648" i="10"/>
  <c r="B315" i="10"/>
  <c r="B2408" i="10"/>
  <c r="B2328" i="10"/>
  <c r="B2296" i="10"/>
  <c r="B2264" i="10"/>
  <c r="B1696" i="10"/>
  <c r="B1234" i="10"/>
  <c r="B1140" i="10"/>
  <c r="B1210" i="10"/>
  <c r="B1226" i="10"/>
  <c r="B468" i="10"/>
  <c r="B404" i="10"/>
  <c r="B377" i="10"/>
  <c r="B313" i="10"/>
  <c r="B373" i="10"/>
  <c r="B678" i="10"/>
  <c r="B646" i="10"/>
  <c r="B614" i="10"/>
  <c r="B582" i="10"/>
  <c r="B550" i="10"/>
  <c r="B518" i="10"/>
  <c r="B483" i="10"/>
  <c r="B247" i="10"/>
  <c r="B239" i="10"/>
  <c r="B231" i="10"/>
  <c r="B223" i="10"/>
  <c r="B215" i="10"/>
  <c r="B207" i="10"/>
  <c r="B1154" i="10"/>
  <c r="B724" i="10"/>
  <c r="B2088" i="10"/>
  <c r="B661" i="10"/>
  <c r="B565" i="10"/>
  <c r="B665" i="10"/>
  <c r="B415" i="10"/>
  <c r="B1903" i="10"/>
  <c r="B1096" i="10"/>
  <c r="B1000" i="10"/>
  <c r="B1138" i="10"/>
  <c r="B308" i="10"/>
  <c r="B1809" i="10"/>
  <c r="B788" i="10"/>
  <c r="B2127" i="10"/>
  <c r="B1170" i="10"/>
  <c r="B656" i="10"/>
  <c r="B2231" i="10"/>
  <c r="B2144" i="10"/>
  <c r="B2360" i="10"/>
  <c r="B2097" i="10"/>
  <c r="B1081" i="10"/>
  <c r="B1017" i="10"/>
  <c r="B953" i="10"/>
  <c r="B868" i="10"/>
  <c r="B1146" i="10"/>
  <c r="B1125" i="10"/>
  <c r="B464" i="10"/>
  <c r="B297" i="10"/>
  <c r="B479" i="10"/>
  <c r="B29" i="10"/>
  <c r="B1112" i="10"/>
  <c r="B764" i="10"/>
  <c r="B968" i="10"/>
  <c r="B653" i="10"/>
  <c r="B478" i="10"/>
  <c r="B1540" i="10"/>
  <c r="B657" i="10"/>
  <c r="B692" i="10"/>
  <c r="B796" i="10"/>
  <c r="B439" i="10"/>
  <c r="B1104" i="10"/>
  <c r="B356" i="10"/>
  <c r="B1983" i="10"/>
  <c r="B455" i="10"/>
  <c r="B1687" i="10"/>
  <c r="B1785" i="10"/>
  <c r="B2382" i="10"/>
  <c r="B2198" i="10"/>
  <c r="B625" i="10"/>
  <c r="B645" i="10"/>
  <c r="B694" i="10"/>
  <c r="B581" i="10"/>
  <c r="B2208" i="10"/>
  <c r="B2168" i="10"/>
  <c r="B1823" i="10"/>
  <c r="B2047" i="10"/>
  <c r="B2256" i="10"/>
  <c r="B2343" i="10"/>
  <c r="B2440" i="10"/>
  <c r="B2161" i="10"/>
  <c r="B2096" i="10"/>
  <c r="B1743" i="10"/>
  <c r="B1532" i="10"/>
  <c r="B1194" i="10"/>
  <c r="B864" i="10"/>
  <c r="B832" i="10"/>
  <c r="B396" i="10"/>
  <c r="B361" i="10"/>
  <c r="B670" i="10"/>
  <c r="B638" i="10"/>
  <c r="B606" i="10"/>
  <c r="B574" i="10"/>
  <c r="B542" i="10"/>
  <c r="B510" i="10"/>
  <c r="B475" i="10"/>
  <c r="B253" i="10"/>
  <c r="B245" i="10"/>
  <c r="B237" i="10"/>
  <c r="B229" i="10"/>
  <c r="B221" i="10"/>
  <c r="B213" i="10"/>
  <c r="B205" i="10"/>
  <c r="B1967" i="10"/>
  <c r="B637" i="10"/>
  <c r="B1423" i="10"/>
  <c r="B756" i="10"/>
  <c r="B1072" i="10"/>
  <c r="B641" i="10"/>
  <c r="B1088" i="10"/>
  <c r="B1048" i="10"/>
  <c r="B1080" i="10"/>
  <c r="B1935" i="10"/>
  <c r="B1056" i="10"/>
  <c r="B1976" i="10"/>
  <c r="B1504" i="10"/>
  <c r="B1032" i="10"/>
  <c r="B782" i="10"/>
  <c r="B471" i="10"/>
  <c r="B372" i="10"/>
  <c r="B383" i="10"/>
  <c r="B2416" i="10"/>
  <c r="B664" i="10"/>
  <c r="AG21" i="5"/>
  <c r="B466" i="10"/>
  <c r="B2238" i="10"/>
  <c r="B340" i="10"/>
  <c r="B2384" i="10"/>
  <c r="B1973" i="10"/>
  <c r="B2405" i="10"/>
  <c r="B1191" i="10"/>
  <c r="B446" i="10"/>
  <c r="B700" i="10"/>
  <c r="B649" i="10"/>
  <c r="B1821" i="10"/>
  <c r="B2446" i="10"/>
  <c r="B2414" i="10"/>
  <c r="B2453" i="10"/>
  <c r="B2289" i="10"/>
  <c r="B2281" i="10"/>
  <c r="B2417" i="10"/>
  <c r="B1259" i="10"/>
  <c r="B1787" i="10"/>
  <c r="B2353" i="10"/>
  <c r="B1922" i="10"/>
  <c r="B702" i="10"/>
  <c r="B2422" i="10"/>
  <c r="B2019" i="10"/>
  <c r="B1368" i="10"/>
  <c r="B2400" i="10"/>
  <c r="B2158" i="10"/>
  <c r="B259" i="10"/>
  <c r="B1795" i="10"/>
  <c r="B2190" i="10"/>
  <c r="B1744" i="10"/>
  <c r="B2130" i="10"/>
  <c r="B184" i="10"/>
  <c r="B144" i="10"/>
  <c r="B136" i="10"/>
  <c r="B128" i="10"/>
  <c r="B80" i="10"/>
  <c r="B282" i="10"/>
  <c r="Q10" i="7"/>
  <c r="O10" i="7"/>
  <c r="P10" i="7" s="1"/>
  <c r="K19" i="7"/>
  <c r="B2206" i="10"/>
  <c r="B2454" i="10"/>
  <c r="B2390" i="10"/>
  <c r="B2326" i="10"/>
  <c r="B2262" i="10"/>
  <c r="B2199" i="10"/>
  <c r="G3" i="6"/>
  <c r="AG11" i="5"/>
  <c r="B1944" i="10"/>
  <c r="B2207" i="10"/>
  <c r="AG22" i="5"/>
  <c r="AH22" i="5" s="1"/>
  <c r="A22" i="5" s="1"/>
  <c r="I3" i="6"/>
  <c r="AG26" i="5"/>
  <c r="AH26" i="5" s="1"/>
  <c r="A26" i="5" s="1"/>
  <c r="AG19" i="5"/>
  <c r="B2018" i="10"/>
  <c r="B2036" i="10"/>
  <c r="B1972" i="10"/>
  <c r="B1908" i="10"/>
  <c r="B1900" i="10"/>
  <c r="B2201" i="10"/>
  <c r="B2338" i="10"/>
  <c r="B1772" i="10"/>
  <c r="B1451" i="10"/>
  <c r="B1547" i="10"/>
  <c r="B1176" i="10"/>
  <c r="B1477" i="10"/>
  <c r="B1216" i="10"/>
  <c r="B704" i="10"/>
  <c r="B865" i="10"/>
  <c r="B791" i="10"/>
  <c r="B712" i="10"/>
  <c r="B1023" i="10"/>
  <c r="B861" i="10"/>
  <c r="B799" i="10"/>
  <c r="B761" i="10"/>
  <c r="B729" i="10"/>
  <c r="B697" i="10"/>
  <c r="B752" i="10"/>
  <c r="B769" i="10"/>
  <c r="B198" i="10"/>
  <c r="B190" i="10"/>
  <c r="B182" i="10"/>
  <c r="B174" i="10"/>
  <c r="B1256" i="10"/>
  <c r="B1675" i="10"/>
  <c r="B1141" i="10"/>
  <c r="B1169" i="10"/>
  <c r="B1733" i="10"/>
  <c r="B1786" i="10"/>
  <c r="B829" i="10"/>
  <c r="B1047" i="10"/>
  <c r="B759" i="10"/>
  <c r="B1055" i="10"/>
  <c r="B735" i="10"/>
  <c r="B703" i="10"/>
  <c r="B277" i="10"/>
  <c r="B2297" i="10"/>
  <c r="B1499" i="10"/>
  <c r="B1680" i="10"/>
  <c r="B1233" i="10"/>
  <c r="B1192" i="10"/>
  <c r="B1475" i="10"/>
  <c r="B166" i="10"/>
  <c r="B158" i="10"/>
  <c r="B150" i="10"/>
  <c r="B142" i="10"/>
  <c r="B134" i="10"/>
  <c r="B126" i="10"/>
  <c r="B118" i="10"/>
  <c r="B110" i="10"/>
  <c r="B102" i="10"/>
  <c r="B94" i="10"/>
  <c r="B86" i="10"/>
  <c r="B78" i="10"/>
  <c r="B70" i="10"/>
  <c r="B62" i="10"/>
  <c r="B54" i="10"/>
  <c r="B46" i="10"/>
  <c r="B38" i="10"/>
  <c r="B199" i="10"/>
  <c r="B191" i="10"/>
  <c r="B183" i="10"/>
  <c r="B175" i="10"/>
  <c r="B167" i="10"/>
  <c r="B79" i="10"/>
  <c r="B2361" i="10"/>
  <c r="B1459" i="10"/>
  <c r="B1716" i="10"/>
  <c r="B2461" i="10"/>
  <c r="B1921" i="10"/>
  <c r="B975" i="10"/>
  <c r="B1160" i="10"/>
  <c r="B967" i="10"/>
  <c r="B180" i="10"/>
  <c r="B148" i="10"/>
  <c r="B116" i="10"/>
  <c r="B108" i="10"/>
  <c r="B100" i="10"/>
  <c r="B84" i="10"/>
  <c r="B76" i="10"/>
  <c r="B68" i="10"/>
  <c r="B60" i="10"/>
  <c r="B52" i="10"/>
  <c r="B44" i="10"/>
  <c r="B36" i="10"/>
  <c r="AH28" i="5"/>
  <c r="A28" i="5" s="1"/>
  <c r="B1788" i="10"/>
  <c r="B1217" i="10"/>
  <c r="B159" i="10"/>
  <c r="B151" i="10"/>
  <c r="B143" i="10"/>
  <c r="B98" i="10"/>
  <c r="B2116" i="10"/>
  <c r="B2004" i="10"/>
  <c r="B1940" i="10"/>
  <c r="B2028" i="10"/>
  <c r="B2450" i="10"/>
  <c r="B2210" i="10"/>
  <c r="B2418" i="10"/>
  <c r="B1491" i="10"/>
  <c r="B1441" i="10"/>
  <c r="B1297" i="10"/>
  <c r="B1144" i="10"/>
  <c r="B1445" i="10"/>
  <c r="B1184" i="10"/>
  <c r="B1579" i="10"/>
  <c r="B845" i="10"/>
  <c r="B959" i="10"/>
  <c r="B805" i="10"/>
  <c r="B688" i="10"/>
  <c r="B1124" i="10"/>
  <c r="B1031" i="10"/>
  <c r="B857" i="10"/>
  <c r="B743" i="10"/>
  <c r="B186" i="10"/>
  <c r="B178" i="10"/>
  <c r="B154" i="10"/>
  <c r="B146" i="10"/>
  <c r="B138" i="10"/>
  <c r="B130" i="10"/>
  <c r="B114" i="10"/>
  <c r="B106" i="10"/>
  <c r="B90" i="10"/>
  <c r="B74" i="10"/>
  <c r="B66" i="10"/>
  <c r="B58" i="10"/>
  <c r="B50" i="10"/>
  <c r="B42" i="10"/>
  <c r="B1443" i="10"/>
  <c r="B1201" i="10"/>
  <c r="B34" i="10"/>
  <c r="B162" i="10"/>
  <c r="B202" i="10"/>
  <c r="B1413" i="10"/>
  <c r="B170" i="10"/>
  <c r="B2385" i="10"/>
  <c r="B1708" i="10"/>
  <c r="B1235" i="10"/>
  <c r="B1956" i="10"/>
  <c r="B1171" i="10"/>
  <c r="B2369" i="10"/>
  <c r="B2305" i="10"/>
  <c r="B122" i="10"/>
  <c r="B800" i="10"/>
  <c r="B768" i="10"/>
  <c r="B736" i="10"/>
  <c r="B785" i="10"/>
  <c r="B776" i="10"/>
  <c r="B744" i="10"/>
  <c r="B1087" i="10"/>
  <c r="B991" i="10"/>
  <c r="B841" i="10"/>
  <c r="B793" i="10"/>
  <c r="B1275" i="10"/>
  <c r="B1139" i="10"/>
  <c r="B2241" i="10"/>
  <c r="B2322" i="10"/>
  <c r="B1505" i="10"/>
  <c r="B1280" i="10"/>
  <c r="B1288" i="10"/>
  <c r="B1509" i="10"/>
  <c r="B1355" i="10"/>
  <c r="B135" i="10"/>
  <c r="B127" i="10"/>
  <c r="B119" i="10"/>
  <c r="B111" i="10"/>
  <c r="B103" i="10"/>
  <c r="B95" i="10"/>
  <c r="B87" i="10"/>
  <c r="B71" i="10"/>
  <c r="B63" i="10"/>
  <c r="B55" i="10"/>
  <c r="B47" i="10"/>
  <c r="B39" i="10"/>
  <c r="B31" i="10"/>
  <c r="B2401" i="10"/>
  <c r="B152" i="10"/>
  <c r="B64" i="10"/>
  <c r="B1854" i="10"/>
  <c r="B1691" i="10"/>
  <c r="B1388" i="10"/>
  <c r="B784" i="10"/>
  <c r="B285" i="10"/>
  <c r="B120" i="10"/>
  <c r="B56" i="10"/>
  <c r="B2069" i="10"/>
  <c r="B196" i="10"/>
  <c r="B188" i="10"/>
  <c r="B197" i="10"/>
  <c r="B149" i="10"/>
  <c r="B775" i="10"/>
  <c r="B2357" i="10"/>
  <c r="B2337" i="10"/>
  <c r="B767" i="10"/>
  <c r="B112" i="10"/>
  <c r="B48" i="10"/>
  <c r="B2098" i="10"/>
  <c r="B1616" i="10"/>
  <c r="B1780" i="10"/>
  <c r="B1395" i="10"/>
  <c r="B1232" i="10"/>
  <c r="B1723" i="10"/>
  <c r="B679" i="10"/>
  <c r="B104" i="10"/>
  <c r="B40" i="10"/>
  <c r="B1941" i="10"/>
  <c r="B1071" i="10"/>
  <c r="B943" i="10"/>
  <c r="B751" i="10"/>
  <c r="B195" i="10"/>
  <c r="B187" i="10"/>
  <c r="B179" i="10"/>
  <c r="B171" i="10"/>
  <c r="B163" i="10"/>
  <c r="B155" i="10"/>
  <c r="B147" i="10"/>
  <c r="B139" i="10"/>
  <c r="B131" i="10"/>
  <c r="B123" i="10"/>
  <c r="B115" i="10"/>
  <c r="B107" i="10"/>
  <c r="B99" i="10"/>
  <c r="B91" i="10"/>
  <c r="B83" i="10"/>
  <c r="B75" i="10"/>
  <c r="B67" i="10"/>
  <c r="B59" i="10"/>
  <c r="B51" i="10"/>
  <c r="B43" i="10"/>
  <c r="B35" i="10"/>
  <c r="B1163" i="10"/>
  <c r="B1131" i="10"/>
  <c r="B200" i="10"/>
  <c r="B176" i="10"/>
  <c r="B96" i="10"/>
  <c r="B32" i="10"/>
  <c r="B192" i="10"/>
  <c r="B2068" i="10"/>
  <c r="B1705" i="10"/>
  <c r="B1711" i="10"/>
  <c r="B72" i="10"/>
  <c r="B1762" i="10"/>
  <c r="B168" i="10"/>
  <c r="B88" i="10"/>
  <c r="B160" i="10"/>
  <c r="B2084" i="10"/>
  <c r="B2012" i="10"/>
  <c r="B1964" i="10"/>
  <c r="B2137" i="10"/>
  <c r="B2274" i="10"/>
  <c r="B1523" i="10"/>
  <c r="B1409" i="10"/>
  <c r="B1127" i="10"/>
  <c r="B1312" i="10"/>
  <c r="B2052" i="10"/>
  <c r="B1988" i="10"/>
  <c r="B2233" i="10"/>
  <c r="B2132" i="10"/>
  <c r="B2053" i="10"/>
  <c r="B2378" i="10"/>
  <c r="B2250" i="10"/>
  <c r="B2060" i="10"/>
  <c r="B2386" i="10"/>
  <c r="B2434" i="10"/>
  <c r="B2290" i="10"/>
  <c r="B1419" i="10"/>
  <c r="B1764" i="10"/>
  <c r="B1467" i="10"/>
  <c r="B1608" i="10"/>
  <c r="B1200" i="10"/>
  <c r="B1273" i="10"/>
  <c r="B728" i="10"/>
  <c r="B1153" i="10"/>
  <c r="B777" i="10"/>
  <c r="B2325" i="10"/>
  <c r="B2105" i="10"/>
  <c r="B2073" i="10"/>
  <c r="B837" i="10"/>
  <c r="B720" i="10"/>
  <c r="B680" i="10"/>
  <c r="B172" i="10"/>
  <c r="B164" i="10"/>
  <c r="B156" i="10"/>
  <c r="B140" i="10"/>
  <c r="B132" i="10"/>
  <c r="B124" i="10"/>
  <c r="B2373" i="10"/>
  <c r="B2225" i="10"/>
  <c r="B2148" i="10"/>
  <c r="B1924" i="10"/>
  <c r="B2076" i="10"/>
  <c r="B2293" i="10"/>
  <c r="B2100" i="10"/>
  <c r="B2426" i="10"/>
  <c r="B2362" i="10"/>
  <c r="B2298" i="10"/>
  <c r="B1996" i="10"/>
  <c r="B2041" i="10"/>
  <c r="B1741" i="10"/>
  <c r="B1643" i="10"/>
  <c r="B1737" i="10"/>
  <c r="B1672" i="10"/>
  <c r="B1403" i="10"/>
  <c r="B1571" i="10"/>
  <c r="B1720" i="10"/>
  <c r="B1205" i="10"/>
  <c r="B1211" i="10"/>
  <c r="B1507" i="10"/>
  <c r="B1376" i="10"/>
  <c r="B1248" i="10"/>
  <c r="B792" i="10"/>
  <c r="B719" i="10"/>
  <c r="B849" i="10"/>
  <c r="B689" i="10"/>
  <c r="B2425" i="10"/>
  <c r="B2345" i="10"/>
  <c r="B2265" i="10"/>
  <c r="B2020" i="10"/>
  <c r="B2172" i="10"/>
  <c r="B2066" i="10"/>
  <c r="B1948" i="10"/>
  <c r="B2196" i="10"/>
  <c r="B2085" i="10"/>
  <c r="B2410" i="10"/>
  <c r="B2346" i="10"/>
  <c r="B2282" i="10"/>
  <c r="B1932" i="10"/>
  <c r="B2306" i="10"/>
  <c r="B1796" i="10"/>
  <c r="B1552" i="10"/>
  <c r="B1195" i="10"/>
  <c r="B1257" i="10"/>
  <c r="B2197" i="10"/>
  <c r="B1619" i="10"/>
  <c r="B696" i="10"/>
  <c r="B1039" i="10"/>
  <c r="B817" i="10"/>
  <c r="B877" i="10"/>
  <c r="B1095" i="10"/>
  <c r="B889" i="10"/>
  <c r="B705" i="10"/>
  <c r="B201" i="10"/>
  <c r="B193" i="10"/>
  <c r="B185" i="10"/>
  <c r="B177" i="10"/>
  <c r="B169" i="10"/>
  <c r="B161" i="10"/>
  <c r="B153" i="10"/>
  <c r="B145" i="10"/>
  <c r="B137" i="10"/>
  <c r="B129" i="10"/>
  <c r="B121" i="10"/>
  <c r="B113" i="10"/>
  <c r="B105" i="10"/>
  <c r="B97" i="10"/>
  <c r="B89" i="10"/>
  <c r="B81" i="10"/>
  <c r="B73" i="10"/>
  <c r="B65" i="10"/>
  <c r="B57" i="10"/>
  <c r="B49" i="10"/>
  <c r="B41" i="10"/>
  <c r="B33" i="10"/>
  <c r="B2133" i="10"/>
  <c r="B2162" i="10"/>
  <c r="B2164" i="10"/>
  <c r="B2458" i="10"/>
  <c r="B2394" i="10"/>
  <c r="B2330" i="10"/>
  <c r="B2266" i="10"/>
  <c r="B2354" i="10"/>
  <c r="B2009" i="10"/>
  <c r="B1371" i="10"/>
  <c r="B1726" i="10"/>
  <c r="B1822" i="10"/>
  <c r="B1563" i="10"/>
  <c r="B1531" i="10"/>
  <c r="B1611" i="10"/>
  <c r="B783" i="10"/>
  <c r="B745" i="10"/>
  <c r="A27" i="5"/>
  <c r="B18" i="10"/>
  <c r="AH25" i="5"/>
  <c r="AH21" i="5"/>
  <c r="B11" i="10" s="1"/>
  <c r="AH19" i="5"/>
  <c r="B9" i="10" s="1"/>
  <c r="AH17" i="5"/>
  <c r="AH11" i="5"/>
  <c r="B1" i="10" s="1"/>
  <c r="K17" i="7"/>
  <c r="K16" i="7"/>
  <c r="B2441" i="10"/>
  <c r="B2377" i="10"/>
  <c r="B2258" i="10"/>
  <c r="B2044" i="10"/>
  <c r="B1953" i="10"/>
  <c r="B1697" i="10"/>
  <c r="B1304" i="10"/>
  <c r="B1539" i="10"/>
  <c r="B1283" i="10"/>
  <c r="B687" i="10"/>
  <c r="B999" i="10"/>
  <c r="B2140" i="10"/>
  <c r="B1916" i="10"/>
  <c r="B2341" i="10"/>
  <c r="B2245" i="10"/>
  <c r="B2034" i="10"/>
  <c r="B1624" i="10"/>
  <c r="B1659" i="10"/>
  <c r="B1600" i="10"/>
  <c r="B1667" i="10"/>
  <c r="B760" i="10"/>
  <c r="B1103" i="10"/>
  <c r="B853" i="10"/>
  <c r="B1111" i="10"/>
  <c r="B813" i="10"/>
  <c r="B1648" i="10"/>
  <c r="B873" i="10"/>
  <c r="E12" i="6"/>
  <c r="B2437" i="10"/>
  <c r="AG16" i="5"/>
  <c r="AH16" i="5" s="1"/>
  <c r="A16" i="5" s="1"/>
  <c r="B3" i="10"/>
  <c r="L17" i="6"/>
  <c r="B2314" i="10"/>
  <c r="B2249" i="10"/>
  <c r="B1802" i="10"/>
  <c r="B1427" i="10"/>
  <c r="B1243" i="10"/>
  <c r="B2180" i="10"/>
  <c r="B2309" i="10"/>
  <c r="B2188" i="10"/>
  <c r="B2124" i="10"/>
  <c r="B1712" i="10"/>
  <c r="B1640" i="10"/>
  <c r="B1893" i="10"/>
  <c r="B1651" i="10"/>
  <c r="B1272" i="10"/>
  <c r="B1240" i="10"/>
  <c r="B1265" i="10"/>
  <c r="B1264" i="10"/>
  <c r="B825" i="10"/>
  <c r="B801" i="10"/>
  <c r="B2370" i="10"/>
  <c r="B2442" i="10"/>
  <c r="B1748" i="10"/>
  <c r="B1296" i="10"/>
  <c r="M27" i="6"/>
  <c r="F7" i="6"/>
  <c r="K7" i="6" s="1"/>
  <c r="B2181" i="10"/>
  <c r="B1925" i="10"/>
  <c r="B2002" i="10"/>
  <c r="B1595" i="10"/>
  <c r="B1187" i="10"/>
  <c r="B1227" i="10"/>
  <c r="B2393" i="10"/>
  <c r="B2209" i="10"/>
  <c r="B1749" i="10"/>
  <c r="B1387" i="10"/>
  <c r="B2313" i="10"/>
  <c r="B1137" i="10"/>
  <c r="B983" i="10"/>
  <c r="G9" i="6"/>
  <c r="H9" i="6" s="1"/>
  <c r="G8" i="6"/>
  <c r="H8" i="6" s="1"/>
  <c r="I8" i="6" s="1"/>
  <c r="G7" i="6"/>
  <c r="H7" i="6" s="1"/>
  <c r="I7" i="6" s="1"/>
  <c r="B2277" i="10"/>
  <c r="B2021" i="10"/>
  <c r="B1635" i="10"/>
  <c r="B1126" i="10"/>
  <c r="B1152" i="10"/>
  <c r="B1136" i="10"/>
  <c r="B885" i="10"/>
  <c r="B713" i="10"/>
  <c r="B1179" i="10"/>
  <c r="B821" i="10"/>
  <c r="B881" i="10"/>
  <c r="B721" i="10"/>
  <c r="B1224" i="10"/>
  <c r="B809" i="10"/>
  <c r="AG24" i="5"/>
  <c r="AH24" i="5" s="1"/>
  <c r="A24" i="5" s="1"/>
  <c r="B1989" i="10"/>
  <c r="B2457" i="10"/>
  <c r="B2101" i="10"/>
  <c r="B2242" i="10"/>
  <c r="B2329" i="10"/>
  <c r="B1980" i="10"/>
  <c r="B2217" i="10"/>
  <c r="B2117" i="10"/>
  <c r="B2226" i="10"/>
  <c r="B1746" i="10"/>
  <c r="B1221" i="10"/>
  <c r="B1515" i="10"/>
  <c r="B2108" i="10"/>
  <c r="B2213" i="10"/>
  <c r="B1592" i="10"/>
  <c r="B1361" i="10"/>
  <c r="B1401" i="10"/>
  <c r="B1241" i="10"/>
  <c r="B1128" i="10"/>
  <c r="B1168" i="10"/>
  <c r="B1208" i="10"/>
  <c r="B1473" i="10"/>
  <c r="B1219" i="10"/>
  <c r="A10" i="5"/>
  <c r="B189" i="10"/>
  <c r="B181" i="10"/>
  <c r="B173" i="10"/>
  <c r="B165" i="10"/>
  <c r="B157" i="10"/>
  <c r="B141" i="10"/>
  <c r="B133" i="10"/>
  <c r="B125" i="10"/>
  <c r="B117" i="10"/>
  <c r="B109" i="10"/>
  <c r="B101" i="10"/>
  <c r="B93" i="10"/>
  <c r="B85" i="10"/>
  <c r="B77" i="10"/>
  <c r="B69" i="10"/>
  <c r="B61" i="10"/>
  <c r="B53" i="10"/>
  <c r="B45" i="10"/>
  <c r="B37" i="10"/>
  <c r="B13" i="10"/>
  <c r="F8" i="6"/>
  <c r="K8" i="6" s="1"/>
  <c r="B1435" i="10"/>
  <c r="B2037" i="10"/>
  <c r="B1379" i="10"/>
  <c r="B1363" i="10"/>
  <c r="B1357" i="10"/>
  <c r="B1267" i="10"/>
  <c r="B695" i="10"/>
  <c r="B1007" i="10"/>
  <c r="B1063" i="10"/>
  <c r="B1015" i="10"/>
  <c r="O11" i="7"/>
  <c r="P11" i="7" s="1"/>
  <c r="N12" i="7"/>
  <c r="Q11" i="7"/>
  <c r="B2165" i="10"/>
  <c r="B2005" i="10"/>
  <c r="B2261" i="10"/>
  <c r="B2149" i="10"/>
  <c r="B1957" i="10"/>
  <c r="B2156" i="10"/>
  <c r="B2092" i="10"/>
  <c r="B1627" i="10"/>
  <c r="B1483" i="10"/>
  <c r="B1603" i="10"/>
  <c r="B1656" i="10"/>
  <c r="B1555" i="10"/>
  <c r="B1683" i="10"/>
  <c r="B1632" i="10"/>
  <c r="B1587" i="10"/>
  <c r="B1289" i="10"/>
  <c r="B1305" i="10"/>
  <c r="B1249" i="10"/>
  <c r="B1313" i="10"/>
  <c r="B1203" i="10"/>
  <c r="B1664" i="10"/>
  <c r="B869" i="10"/>
  <c r="B753" i="10"/>
  <c r="B1119" i="10"/>
  <c r="B833" i="10"/>
  <c r="B737" i="10"/>
  <c r="J3" i="6"/>
  <c r="L18" i="6"/>
  <c r="AG15" i="5"/>
  <c r="AH15" i="5" s="1"/>
  <c r="B5" i="10" s="1"/>
  <c r="E3" i="6"/>
  <c r="B14" i="10" l="1"/>
  <c r="B17" i="10"/>
  <c r="B19" i="10"/>
  <c r="H19" i="7"/>
  <c r="C19" i="7"/>
  <c r="I19" i="7" s="1"/>
  <c r="C1" i="10"/>
  <c r="B15" i="10"/>
  <c r="E13" i="6"/>
  <c r="C17" i="7"/>
  <c r="A11" i="5"/>
  <c r="B2" i="10"/>
  <c r="B7" i="10"/>
  <c r="A17" i="5"/>
  <c r="B8" i="10"/>
  <c r="M21" i="6"/>
  <c r="M20" i="6"/>
  <c r="M19" i="6"/>
  <c r="M18" i="6"/>
  <c r="M17" i="6"/>
  <c r="F12" i="6"/>
  <c r="D12" i="6"/>
  <c r="H3" i="6"/>
  <c r="F3" i="6"/>
  <c r="C9" i="7"/>
  <c r="Q12" i="7"/>
  <c r="N13" i="7"/>
  <c r="O12" i="7"/>
  <c r="P12" i="7" s="1"/>
  <c r="A15" i="5"/>
  <c r="B6" i="10"/>
  <c r="A19" i="5"/>
  <c r="B10" i="10"/>
  <c r="A21" i="5"/>
  <c r="B12" i="10"/>
  <c r="M13" i="6"/>
  <c r="C15" i="7" s="1"/>
  <c r="A25" i="5"/>
  <c r="B16" i="10"/>
  <c r="C260" i="10" l="1"/>
  <c r="C2286" i="10"/>
  <c r="C2346" i="10"/>
  <c r="C725" i="10"/>
  <c r="C978" i="10"/>
  <c r="C579" i="10"/>
  <c r="C22" i="10"/>
  <c r="C1911" i="10"/>
  <c r="C1480" i="10"/>
  <c r="C482" i="10"/>
  <c r="C591" i="10"/>
  <c r="C1116" i="10"/>
  <c r="C1439" i="10"/>
  <c r="C1354" i="10"/>
  <c r="C1552" i="10"/>
  <c r="C1275" i="10"/>
  <c r="C1848" i="10"/>
  <c r="C1527" i="10"/>
  <c r="C1704" i="10"/>
  <c r="C1876" i="10"/>
  <c r="C2040" i="10"/>
  <c r="C2027" i="10"/>
  <c r="C2111" i="10"/>
  <c r="C2091" i="10"/>
  <c r="C2381" i="10"/>
  <c r="C2104" i="10"/>
  <c r="C2211" i="10"/>
  <c r="C2158" i="10"/>
  <c r="C2207" i="10"/>
  <c r="C376" i="10"/>
  <c r="C1399" i="10"/>
  <c r="C1925" i="10"/>
  <c r="C1897" i="10"/>
  <c r="C2212" i="10"/>
  <c r="C2271" i="10"/>
  <c r="C629" i="10"/>
  <c r="C997" i="10"/>
  <c r="C919" i="10"/>
  <c r="C1303" i="10"/>
  <c r="C257" i="10"/>
  <c r="C426" i="10"/>
  <c r="C420" i="10"/>
  <c r="C675" i="10"/>
  <c r="C1418" i="10"/>
  <c r="C1952" i="10"/>
  <c r="C1814" i="10"/>
  <c r="C2168" i="10"/>
  <c r="C781" i="10"/>
  <c r="C79" i="10"/>
  <c r="C440" i="10"/>
  <c r="C457" i="10"/>
  <c r="C628" i="10"/>
  <c r="C1047" i="10"/>
  <c r="C739" i="10"/>
  <c r="C782" i="10"/>
  <c r="C1194" i="10"/>
  <c r="C1153" i="10"/>
  <c r="C1540" i="10"/>
  <c r="C1679" i="10"/>
  <c r="C1403" i="10"/>
  <c r="C1646" i="10"/>
  <c r="C1655" i="10"/>
  <c r="C1727" i="10"/>
  <c r="C1989" i="10"/>
  <c r="C1880" i="10"/>
  <c r="C2045" i="10"/>
  <c r="C1961" i="10"/>
  <c r="C1975" i="10"/>
  <c r="C2129" i="10"/>
  <c r="C2235" i="10"/>
  <c r="C2339" i="10"/>
  <c r="C2335" i="10"/>
  <c r="C347" i="10"/>
  <c r="C1117" i="10"/>
  <c r="C1012" i="10"/>
  <c r="C1211" i="10"/>
  <c r="C1313" i="10"/>
  <c r="C15" i="10"/>
  <c r="C294" i="10"/>
  <c r="C983" i="10"/>
  <c r="C1682" i="10"/>
  <c r="C1591" i="10"/>
  <c r="C2222" i="10"/>
  <c r="C28" i="10"/>
  <c r="C35" i="10"/>
  <c r="C222" i="10"/>
  <c r="C78" i="10"/>
  <c r="C88" i="10"/>
  <c r="C156" i="10"/>
  <c r="C143" i="10"/>
  <c r="C777" i="10"/>
  <c r="C136" i="10"/>
  <c r="C99" i="10"/>
  <c r="C365" i="10"/>
  <c r="C504" i="10"/>
  <c r="C422" i="10"/>
  <c r="C521" i="10"/>
  <c r="C548" i="10"/>
  <c r="C692" i="10"/>
  <c r="C1237" i="10"/>
  <c r="C1266" i="10"/>
  <c r="C864" i="10"/>
  <c r="C803" i="10"/>
  <c r="C846" i="10"/>
  <c r="C1285" i="10"/>
  <c r="C1587" i="10"/>
  <c r="C1217" i="10"/>
  <c r="C1377" i="10"/>
  <c r="C1674" i="10"/>
  <c r="C1240" i="10"/>
  <c r="C1467" i="10"/>
  <c r="C1709" i="10"/>
  <c r="C1750" i="10"/>
  <c r="C1799" i="10"/>
  <c r="C1938" i="10"/>
  <c r="C1681" i="10"/>
  <c r="C2048" i="10"/>
  <c r="C2025" i="10"/>
  <c r="C2039" i="10"/>
  <c r="C2193" i="10"/>
  <c r="C2299" i="10"/>
  <c r="C2421" i="10"/>
  <c r="C2350" i="10"/>
  <c r="C2399" i="10"/>
  <c r="C758" i="10"/>
  <c r="C672" i="10"/>
  <c r="C1278" i="10"/>
  <c r="C1101" i="10"/>
  <c r="C969" i="10"/>
  <c r="C1076" i="10"/>
  <c r="C1130" i="10"/>
  <c r="C1582" i="10"/>
  <c r="C2275" i="10"/>
  <c r="C46" i="10"/>
  <c r="C301" i="10"/>
  <c r="C73" i="10"/>
  <c r="C220" i="10"/>
  <c r="C45" i="10"/>
  <c r="C163" i="10"/>
  <c r="C429" i="10"/>
  <c r="C568" i="10"/>
  <c r="C486" i="10"/>
  <c r="C585" i="10"/>
  <c r="C614" i="10"/>
  <c r="C756" i="10"/>
  <c r="C663" i="10"/>
  <c r="C1042" i="10"/>
  <c r="C928" i="10"/>
  <c r="C867" i="10"/>
  <c r="C910" i="10"/>
  <c r="C1364" i="10"/>
  <c r="C1118" i="10"/>
  <c r="C1284" i="10"/>
  <c r="C1441" i="10"/>
  <c r="C1301" i="10"/>
  <c r="C1304" i="10"/>
  <c r="C1553" i="10"/>
  <c r="C1944" i="10"/>
  <c r="C1826" i="10"/>
  <c r="C1859" i="10"/>
  <c r="C2026" i="10"/>
  <c r="C1745" i="10"/>
  <c r="C2123" i="10"/>
  <c r="C2101" i="10"/>
  <c r="C2122" i="10"/>
  <c r="C2266" i="10"/>
  <c r="C2365" i="10"/>
  <c r="C2248" i="10"/>
  <c r="C2414" i="10"/>
  <c r="C921" i="10"/>
  <c r="C434" i="10"/>
  <c r="C994" i="10"/>
  <c r="C736" i="10"/>
  <c r="C1474" i="10"/>
  <c r="C1339" i="10"/>
  <c r="C2074" i="10"/>
  <c r="C92" i="10"/>
  <c r="C646" i="10"/>
  <c r="C358" i="10"/>
  <c r="C484" i="10"/>
  <c r="C1157" i="10"/>
  <c r="C800" i="10"/>
  <c r="C1343" i="10"/>
  <c r="C193" i="10"/>
  <c r="C207" i="10"/>
  <c r="C2426" i="10"/>
  <c r="C276" i="10"/>
  <c r="C348" i="10"/>
  <c r="C190" i="10"/>
  <c r="C283" i="10"/>
  <c r="C274" i="10"/>
  <c r="C109" i="10"/>
  <c r="C259" i="10"/>
  <c r="C227" i="10"/>
  <c r="C493" i="10"/>
  <c r="C622" i="10"/>
  <c r="C550" i="10"/>
  <c r="C662" i="10"/>
  <c r="C821" i="10"/>
  <c r="C820" i="10"/>
  <c r="C727" i="10"/>
  <c r="C1183" i="10"/>
  <c r="C992" i="10"/>
  <c r="C931" i="10"/>
  <c r="C974" i="10"/>
  <c r="C1502" i="10"/>
  <c r="C1182" i="10"/>
  <c r="C1422" i="10"/>
  <c r="C1512" i="10"/>
  <c r="C1365" i="10"/>
  <c r="C1368" i="10"/>
  <c r="C1585" i="10"/>
  <c r="C1604" i="10"/>
  <c r="C1506" i="10"/>
  <c r="C1890" i="10"/>
  <c r="C1715" i="10"/>
  <c r="C1809" i="10"/>
  <c r="C1902" i="10"/>
  <c r="C1908" i="10"/>
  <c r="C2186" i="10"/>
  <c r="C2330" i="10"/>
  <c r="C2452" i="10"/>
  <c r="C2312" i="10"/>
  <c r="C2361" i="10"/>
  <c r="C2410" i="10"/>
  <c r="C20" i="10"/>
  <c r="C1010" i="10"/>
  <c r="C459" i="10"/>
  <c r="C385" i="10"/>
  <c r="C371" i="10"/>
  <c r="C173" i="10"/>
  <c r="C323" i="10"/>
  <c r="C330" i="10"/>
  <c r="C557" i="10"/>
  <c r="C833" i="10"/>
  <c r="C610" i="10"/>
  <c r="C694" i="10"/>
  <c r="C913" i="10"/>
  <c r="C884" i="10"/>
  <c r="C791" i="10"/>
  <c r="C1247" i="10"/>
  <c r="C1056" i="10"/>
  <c r="C995" i="10"/>
  <c r="C1038" i="10"/>
  <c r="C1189" i="10"/>
  <c r="C1236" i="10"/>
  <c r="C1132" i="10"/>
  <c r="C1718" i="10"/>
  <c r="C1429" i="10"/>
  <c r="C1432" i="10"/>
  <c r="C1617" i="10"/>
  <c r="C1680" i="10"/>
  <c r="C1570" i="10"/>
  <c r="C2149" i="10"/>
  <c r="C1779" i="10"/>
  <c r="C1866" i="10"/>
  <c r="C1966" i="10"/>
  <c r="C1972" i="10"/>
  <c r="C2251" i="10"/>
  <c r="C2396" i="10"/>
  <c r="C2094" i="10"/>
  <c r="C2376" i="10"/>
  <c r="C2425" i="10"/>
  <c r="C226" i="10"/>
  <c r="C873" i="10"/>
  <c r="C1061" i="10"/>
  <c r="C1273" i="10"/>
  <c r="C1616" i="10"/>
  <c r="C562" i="10"/>
  <c r="C110" i="10"/>
  <c r="C200" i="10"/>
  <c r="C233" i="10"/>
  <c r="C289" i="10"/>
  <c r="C145" i="10"/>
  <c r="C506" i="10"/>
  <c r="C543" i="10"/>
  <c r="C237" i="10"/>
  <c r="C458" i="10"/>
  <c r="C419" i="10"/>
  <c r="C635" i="10"/>
  <c r="C906" i="10"/>
  <c r="C829" i="10"/>
  <c r="C726" i="10"/>
  <c r="C986" i="10"/>
  <c r="C948" i="10"/>
  <c r="C855" i="10"/>
  <c r="C608" i="10"/>
  <c r="C1143" i="10"/>
  <c r="C1059" i="10"/>
  <c r="C1199" i="10"/>
  <c r="C1258" i="10"/>
  <c r="C1318" i="10"/>
  <c r="C1196" i="10"/>
  <c r="C1529" i="10"/>
  <c r="C1492" i="10"/>
  <c r="C1545" i="10"/>
  <c r="C1649" i="10"/>
  <c r="C1904" i="10"/>
  <c r="C1634" i="10"/>
  <c r="C1797" i="10"/>
  <c r="C1843" i="10"/>
  <c r="C1947" i="10"/>
  <c r="C2030" i="10"/>
  <c r="C2036" i="10"/>
  <c r="C2315" i="10"/>
  <c r="C2187" i="10"/>
  <c r="C2153" i="10"/>
  <c r="C2440" i="10"/>
  <c r="C2143" i="10"/>
  <c r="L13" i="7"/>
  <c r="L14" i="7" s="1"/>
  <c r="L15" i="7" s="1"/>
  <c r="L16" i="7" s="1"/>
  <c r="L17" i="7" s="1"/>
  <c r="L18" i="7" s="1"/>
  <c r="L19" i="7" s="1"/>
  <c r="C2" i="10"/>
  <c r="C58" i="10"/>
  <c r="C90" i="10"/>
  <c r="C150" i="10"/>
  <c r="C395" i="10"/>
  <c r="C146" i="10"/>
  <c r="C292" i="10"/>
  <c r="C17" i="10"/>
  <c r="C402" i="10"/>
  <c r="C48" i="10"/>
  <c r="C112" i="10"/>
  <c r="C234" i="10"/>
  <c r="C450" i="10"/>
  <c r="C134" i="10"/>
  <c r="C665" i="10"/>
  <c r="C153" i="10"/>
  <c r="C305" i="10"/>
  <c r="C33" i="10"/>
  <c r="C97" i="10"/>
  <c r="C265" i="10"/>
  <c r="C745" i="10"/>
  <c r="C186" i="10"/>
  <c r="C345" i="10"/>
  <c r="C52" i="10"/>
  <c r="C116" i="10"/>
  <c r="C180" i="10"/>
  <c r="C244" i="10"/>
  <c r="C312" i="10"/>
  <c r="C425" i="10"/>
  <c r="C547" i="10"/>
  <c r="C809" i="10"/>
  <c r="C39" i="10"/>
  <c r="C103" i="10"/>
  <c r="C167" i="10"/>
  <c r="C231" i="10"/>
  <c r="C322" i="10"/>
  <c r="C403" i="10"/>
  <c r="C615" i="10"/>
  <c r="C332" i="10"/>
  <c r="C475" i="10"/>
  <c r="C689" i="10"/>
  <c r="C5" i="10"/>
  <c r="C69" i="10"/>
  <c r="C133" i="10"/>
  <c r="C197" i="10"/>
  <c r="C268" i="10"/>
  <c r="C379" i="10"/>
  <c r="C503" i="10"/>
  <c r="C946" i="10"/>
  <c r="C160" i="10"/>
  <c r="C224" i="10"/>
  <c r="C288" i="10"/>
  <c r="C369" i="10"/>
  <c r="C499" i="10"/>
  <c r="C701" i="10"/>
  <c r="C1085" i="10"/>
  <c r="C59" i="10"/>
  <c r="C123" i="10"/>
  <c r="C187" i="10"/>
  <c r="C251" i="10"/>
  <c r="C362" i="10"/>
  <c r="C431" i="10"/>
  <c r="C786" i="10"/>
  <c r="C261" i="10"/>
  <c r="C325" i="10"/>
  <c r="C389" i="10"/>
  <c r="C453" i="10"/>
  <c r="C517" i="10"/>
  <c r="C581" i="10"/>
  <c r="C649" i="10"/>
  <c r="C336" i="10"/>
  <c r="C400" i="10"/>
  <c r="C464" i="10"/>
  <c r="C528" i="10"/>
  <c r="C592" i="10"/>
  <c r="C773" i="10"/>
  <c r="C865" i="10"/>
  <c r="C938" i="10"/>
  <c r="C1241" i="10"/>
  <c r="C318" i="10"/>
  <c r="C382" i="10"/>
  <c r="C446" i="10"/>
  <c r="C510" i="10"/>
  <c r="C574" i="10"/>
  <c r="C770" i="10"/>
  <c r="C861" i="10"/>
  <c r="C953" i="10"/>
  <c r="C1168" i="10"/>
  <c r="C481" i="10"/>
  <c r="C545" i="10"/>
  <c r="C617" i="10"/>
  <c r="C674" i="10"/>
  <c r="C706" i="10"/>
  <c r="C738" i="10"/>
  <c r="C1033" i="10"/>
  <c r="C444" i="10"/>
  <c r="C508" i="10"/>
  <c r="C572" i="10"/>
  <c r="C637" i="10"/>
  <c r="C853" i="10"/>
  <c r="C945" i="10"/>
  <c r="C1018" i="10"/>
  <c r="C621" i="10"/>
  <c r="C1128" i="10"/>
  <c r="C652" i="10"/>
  <c r="C716" i="10"/>
  <c r="C780" i="10"/>
  <c r="C844" i="10"/>
  <c r="C908" i="10"/>
  <c r="C972" i="10"/>
  <c r="C1036" i="10"/>
  <c r="C1103" i="10"/>
  <c r="C1191" i="10"/>
  <c r="C1310" i="10"/>
  <c r="C687" i="10"/>
  <c r="C751" i="10"/>
  <c r="C815" i="10"/>
  <c r="C879" i="10"/>
  <c r="C943" i="10"/>
  <c r="C1007" i="10"/>
  <c r="C1071" i="10"/>
  <c r="C1382" i="10"/>
  <c r="C1066" i="10"/>
  <c r="C1215" i="10"/>
  <c r="C1289" i="10"/>
  <c r="C632" i="10"/>
  <c r="C696" i="10"/>
  <c r="C760" i="10"/>
  <c r="C824" i="10"/>
  <c r="C888" i="10"/>
  <c r="C952" i="10"/>
  <c r="C1016" i="10"/>
  <c r="C1080" i="10"/>
  <c r="C1167" i="10"/>
  <c r="C1263" i="10"/>
  <c r="C699" i="10"/>
  <c r="C763" i="10"/>
  <c r="C827" i="10"/>
  <c r="C891" i="10"/>
  <c r="C955" i="10"/>
  <c r="C1019" i="10"/>
  <c r="C1083" i="10"/>
  <c r="C1139" i="10"/>
  <c r="C1351" i="10"/>
  <c r="C806" i="10"/>
  <c r="C870" i="10"/>
  <c r="C934" i="10"/>
  <c r="C998" i="10"/>
  <c r="C1062" i="10"/>
  <c r="C1231" i="10"/>
  <c r="C1090" i="10"/>
  <c r="C1154" i="10"/>
  <c r="C1218" i="10"/>
  <c r="C1316" i="10"/>
  <c r="C1423" i="10"/>
  <c r="C1627" i="10"/>
  <c r="C1213" i="10"/>
  <c r="C1276" i="10"/>
  <c r="C1346" i="10"/>
  <c r="C1635" i="10"/>
  <c r="C1430" i="10"/>
  <c r="C1816" i="10"/>
  <c r="C1142" i="10"/>
  <c r="C1206" i="10"/>
  <c r="C1268" i="10"/>
  <c r="C1348" i="10"/>
  <c r="C1505" i="10"/>
  <c r="C1113" i="10"/>
  <c r="C1177" i="10"/>
  <c r="C1242" i="10"/>
  <c r="C1297" i="10"/>
  <c r="C1516" i="10"/>
  <c r="C1156" i="10"/>
  <c r="C1220" i="10"/>
  <c r="C1308" i="10"/>
  <c r="C1436" i="10"/>
  <c r="C1337" i="10"/>
  <c r="C1401" i="10"/>
  <c r="C1465" i="10"/>
  <c r="C1667" i="10"/>
  <c r="C1832" i="10"/>
  <c r="C1774" i="10"/>
  <c r="C1378" i="10"/>
  <c r="C1442" i="10"/>
  <c r="C1510" i="10"/>
  <c r="C1840" i="10"/>
  <c r="C1325" i="10"/>
  <c r="C1389" i="10"/>
  <c r="C1453" i="10"/>
  <c r="C1504" i="10"/>
  <c r="C1576" i="10"/>
  <c r="C1640" i="10"/>
  <c r="C1800" i="10"/>
  <c r="C1264" i="10"/>
  <c r="C1328" i="10"/>
  <c r="C1392" i="10"/>
  <c r="C1456" i="10"/>
  <c r="C1742" i="10"/>
  <c r="C1299" i="10"/>
  <c r="C1363" i="10"/>
  <c r="C1427" i="10"/>
  <c r="C1484" i="10"/>
  <c r="C1565" i="10"/>
  <c r="C1597" i="10"/>
  <c r="C1629" i="10"/>
  <c r="C1661" i="10"/>
  <c r="C1542" i="10"/>
  <c r="C1606" i="10"/>
  <c r="C1668" i="10"/>
  <c r="C1728" i="10"/>
  <c r="C1564" i="10"/>
  <c r="C1628" i="10"/>
  <c r="C1692" i="10"/>
  <c r="C1487" i="10"/>
  <c r="C1551" i="10"/>
  <c r="C1615" i="10"/>
  <c r="C1669" i="10"/>
  <c r="C1786" i="10"/>
  <c r="C1850" i="10"/>
  <c r="C1530" i="10"/>
  <c r="C1594" i="10"/>
  <c r="C1658" i="10"/>
  <c r="C1733" i="10"/>
  <c r="C1693" i="10"/>
  <c r="C1754" i="10"/>
  <c r="C1823" i="10"/>
  <c r="C1912" i="10"/>
  <c r="C2002" i="10"/>
  <c r="C1757" i="10"/>
  <c r="C1821" i="10"/>
  <c r="C1885" i="10"/>
  <c r="C1949" i="10"/>
  <c r="C1898" i="10"/>
  <c r="C1962" i="10"/>
  <c r="C2082" i="10"/>
  <c r="C1739" i="10"/>
  <c r="C1803" i="10"/>
  <c r="C1871" i="10"/>
  <c r="C2189" i="10"/>
  <c r="C1838" i="10"/>
  <c r="C2051" i="10"/>
  <c r="C1705" i="10"/>
  <c r="C1769" i="10"/>
  <c r="C1833" i="10"/>
  <c r="C1907" i="10"/>
  <c r="C1971" i="10"/>
  <c r="C2113" i="10"/>
  <c r="C2005" i="10"/>
  <c r="C2069" i="10"/>
  <c r="C2072" i="10"/>
  <c r="C1862" i="10"/>
  <c r="C1926" i="10"/>
  <c r="C1990" i="10"/>
  <c r="C2054" i="10"/>
  <c r="C2133" i="10"/>
  <c r="C1921" i="10"/>
  <c r="C1985" i="10"/>
  <c r="C2049" i="10"/>
  <c r="C2173" i="10"/>
  <c r="C1932" i="10"/>
  <c r="C1996" i="10"/>
  <c r="C2060" i="10"/>
  <c r="C2139" i="10"/>
  <c r="C1935" i="10"/>
  <c r="C1999" i="10"/>
  <c r="C2063" i="10"/>
  <c r="C2144" i="10"/>
  <c r="C2208" i="10"/>
  <c r="C2265" i="10"/>
  <c r="C2329" i="10"/>
  <c r="C2413" i="10"/>
  <c r="C2308" i="10"/>
  <c r="C2148" i="10"/>
  <c r="C2227" i="10"/>
  <c r="C2291" i="10"/>
  <c r="C2341" i="10"/>
  <c r="C2428" i="10"/>
  <c r="C2252" i="10"/>
  <c r="C2130" i="10"/>
  <c r="C2194" i="10"/>
  <c r="C2249" i="10"/>
  <c r="C2313" i="10"/>
  <c r="C2397" i="10"/>
  <c r="C2228" i="10"/>
  <c r="C2118" i="10"/>
  <c r="C2172" i="10"/>
  <c r="C2225" i="10"/>
  <c r="C2289" i="10"/>
  <c r="C2371" i="10"/>
  <c r="C2453" i="10"/>
  <c r="C2272" i="10"/>
  <c r="C2336" i="10"/>
  <c r="C2400" i="10"/>
  <c r="C2459" i="10"/>
  <c r="C2182" i="10"/>
  <c r="C2246" i="10"/>
  <c r="C2310" i="10"/>
  <c r="C2374" i="10"/>
  <c r="C2438" i="10"/>
  <c r="C2385" i="10"/>
  <c r="C2449" i="10"/>
  <c r="C2167" i="10"/>
  <c r="C2231" i="10"/>
  <c r="C2295" i="10"/>
  <c r="C2359" i="10"/>
  <c r="C2423" i="10"/>
  <c r="C2370" i="10"/>
  <c r="C2434" i="10"/>
  <c r="D13" i="6"/>
  <c r="C16" i="7"/>
  <c r="C9" i="10"/>
  <c r="C62" i="10"/>
  <c r="C94" i="10"/>
  <c r="C182" i="10"/>
  <c r="C555" i="10"/>
  <c r="C169" i="10"/>
  <c r="C313" i="10"/>
  <c r="C142" i="10"/>
  <c r="C523" i="10"/>
  <c r="C56" i="10"/>
  <c r="C129" i="10"/>
  <c r="C263" i="10"/>
  <c r="C551" i="10"/>
  <c r="C166" i="10"/>
  <c r="C729" i="10"/>
  <c r="C162" i="10"/>
  <c r="C380" i="10"/>
  <c r="C41" i="10"/>
  <c r="C105" i="10"/>
  <c r="C311" i="10"/>
  <c r="C12" i="10"/>
  <c r="C209" i="10"/>
  <c r="C412" i="10"/>
  <c r="C60" i="10"/>
  <c r="C124" i="10"/>
  <c r="C188" i="10"/>
  <c r="C252" i="10"/>
  <c r="C315" i="10"/>
  <c r="C442" i="10"/>
  <c r="C661" i="10"/>
  <c r="C937" i="10"/>
  <c r="C47" i="10"/>
  <c r="C111" i="10"/>
  <c r="C175" i="10"/>
  <c r="C239" i="10"/>
  <c r="C335" i="10"/>
  <c r="C410" i="10"/>
  <c r="C645" i="10"/>
  <c r="C361" i="10"/>
  <c r="C498" i="10"/>
  <c r="C705" i="10"/>
  <c r="C13" i="10"/>
  <c r="C77" i="10"/>
  <c r="C141" i="10"/>
  <c r="C205" i="10"/>
  <c r="C284" i="10"/>
  <c r="C386" i="10"/>
  <c r="C535" i="10"/>
  <c r="C973" i="10"/>
  <c r="C168" i="10"/>
  <c r="C232" i="10"/>
  <c r="C291" i="10"/>
  <c r="C372" i="10"/>
  <c r="C522" i="10"/>
  <c r="C717" i="10"/>
  <c r="C3" i="10"/>
  <c r="C67" i="10"/>
  <c r="C131" i="10"/>
  <c r="C195" i="10"/>
  <c r="C266" i="10"/>
  <c r="C383" i="10"/>
  <c r="C463" i="10"/>
  <c r="C813" i="10"/>
  <c r="C269" i="10"/>
  <c r="C333" i="10"/>
  <c r="C397" i="10"/>
  <c r="C461" i="10"/>
  <c r="C525" i="10"/>
  <c r="C589" i="10"/>
  <c r="C1025" i="10"/>
  <c r="C344" i="10"/>
  <c r="C408" i="10"/>
  <c r="C472" i="10"/>
  <c r="C536" i="10"/>
  <c r="C600" i="10"/>
  <c r="C778" i="10"/>
  <c r="C869" i="10"/>
  <c r="C961" i="10"/>
  <c r="C262" i="10"/>
  <c r="C326" i="10"/>
  <c r="C390" i="10"/>
  <c r="C454" i="10"/>
  <c r="C518" i="10"/>
  <c r="C582" i="10"/>
  <c r="C793" i="10"/>
  <c r="C866" i="10"/>
  <c r="C957" i="10"/>
  <c r="C1414" i="10"/>
  <c r="C489" i="10"/>
  <c r="C553" i="10"/>
  <c r="C633" i="10"/>
  <c r="C678" i="10"/>
  <c r="C710" i="10"/>
  <c r="C742" i="10"/>
  <c r="C1049" i="10"/>
  <c r="C452" i="10"/>
  <c r="C516" i="10"/>
  <c r="C580" i="10"/>
  <c r="C785" i="10"/>
  <c r="C858" i="10"/>
  <c r="C949" i="10"/>
  <c r="C1115" i="10"/>
  <c r="C634" i="10"/>
  <c r="C1447" i="10"/>
  <c r="C660" i="10"/>
  <c r="C724" i="10"/>
  <c r="C788" i="10"/>
  <c r="C852" i="10"/>
  <c r="C916" i="10"/>
  <c r="C980" i="10"/>
  <c r="C1044" i="10"/>
  <c r="C1125" i="10"/>
  <c r="C1195" i="10"/>
  <c r="C1420" i="10"/>
  <c r="C695" i="10"/>
  <c r="C759" i="10"/>
  <c r="C823" i="10"/>
  <c r="C887" i="10"/>
  <c r="C951" i="10"/>
  <c r="C1015" i="10"/>
  <c r="C1079" i="10"/>
  <c r="C1415" i="10"/>
  <c r="C1074" i="10"/>
  <c r="C1219" i="10"/>
  <c r="C1306" i="10"/>
  <c r="C640" i="10"/>
  <c r="C704" i="10"/>
  <c r="C768" i="10"/>
  <c r="C832" i="10"/>
  <c r="C896" i="10"/>
  <c r="C960" i="10"/>
  <c r="C1024" i="10"/>
  <c r="C1095" i="10"/>
  <c r="C1175" i="10"/>
  <c r="C1356" i="10"/>
  <c r="C707" i="10"/>
  <c r="C771" i="10"/>
  <c r="C835" i="10"/>
  <c r="C899" i="10"/>
  <c r="C963" i="10"/>
  <c r="C1027" i="10"/>
  <c r="C1089" i="10"/>
  <c r="C1147" i="10"/>
  <c r="C1446" i="10"/>
  <c r="C814" i="10"/>
  <c r="C878" i="10"/>
  <c r="C942" i="10"/>
  <c r="C1006" i="10"/>
  <c r="C1070" i="10"/>
  <c r="C1253" i="10"/>
  <c r="C1098" i="10"/>
  <c r="C1162" i="10"/>
  <c r="C1226" i="10"/>
  <c r="C1330" i="10"/>
  <c r="C1428" i="10"/>
  <c r="C1706" i="10"/>
  <c r="C1221" i="10"/>
  <c r="C1279" i="10"/>
  <c r="C1374" i="10"/>
  <c r="C1756" i="10"/>
  <c r="C1462" i="10"/>
  <c r="C1086" i="10"/>
  <c r="C1150" i="10"/>
  <c r="C1214" i="10"/>
  <c r="C1277" i="10"/>
  <c r="C1375" i="10"/>
  <c r="C1521" i="10"/>
  <c r="C1121" i="10"/>
  <c r="C1185" i="10"/>
  <c r="C1245" i="10"/>
  <c r="C1311" i="10"/>
  <c r="C1533" i="10"/>
  <c r="C1164" i="10"/>
  <c r="C1228" i="10"/>
  <c r="C1322" i="10"/>
  <c r="C1463" i="10"/>
  <c r="C1345" i="10"/>
  <c r="C1409" i="10"/>
  <c r="C1473" i="10"/>
  <c r="C1677" i="10"/>
  <c r="C1844" i="10"/>
  <c r="C1792" i="10"/>
  <c r="C1386" i="10"/>
  <c r="C1450" i="10"/>
  <c r="C1513" i="10"/>
  <c r="C1852" i="10"/>
  <c r="C1333" i="10"/>
  <c r="C1397" i="10"/>
  <c r="C1461" i="10"/>
  <c r="C1517" i="10"/>
  <c r="C1584" i="10"/>
  <c r="C1648" i="10"/>
  <c r="C1812" i="10"/>
  <c r="C1272" i="10"/>
  <c r="C1336" i="10"/>
  <c r="C1400" i="10"/>
  <c r="C1464" i="10"/>
  <c r="C1766" i="10"/>
  <c r="C1307" i="10"/>
  <c r="C1371" i="10"/>
  <c r="C1435" i="10"/>
  <c r="C1490" i="10"/>
  <c r="C1569" i="10"/>
  <c r="C1601" i="10"/>
  <c r="C1633" i="10"/>
  <c r="C1671" i="10"/>
  <c r="C1550" i="10"/>
  <c r="C1614" i="10"/>
  <c r="C1688" i="10"/>
  <c r="C1752" i="10"/>
  <c r="C1572" i="10"/>
  <c r="C1636" i="10"/>
  <c r="C1710" i="10"/>
  <c r="C1495" i="10"/>
  <c r="C1559" i="10"/>
  <c r="C1623" i="10"/>
  <c r="C1695" i="10"/>
  <c r="C1794" i="10"/>
  <c r="C1858" i="10"/>
  <c r="C1538" i="10"/>
  <c r="C1602" i="10"/>
  <c r="C1672" i="10"/>
  <c r="C1736" i="10"/>
  <c r="C1708" i="10"/>
  <c r="C1758" i="10"/>
  <c r="C1831" i="10"/>
  <c r="C2024" i="10"/>
  <c r="C2034" i="10"/>
  <c r="C1765" i="10"/>
  <c r="C1829" i="10"/>
  <c r="C1893" i="10"/>
  <c r="C1957" i="10"/>
  <c r="C1906" i="10"/>
  <c r="C1970" i="10"/>
  <c r="C2117" i="10"/>
  <c r="C1747" i="10"/>
  <c r="C1811" i="10"/>
  <c r="C1874" i="10"/>
  <c r="C1782" i="10"/>
  <c r="C1846" i="10"/>
  <c r="C2067" i="10"/>
  <c r="C1713" i="10"/>
  <c r="C1777" i="10"/>
  <c r="C1841" i="10"/>
  <c r="C1915" i="10"/>
  <c r="C1979" i="10"/>
  <c r="C2236" i="10"/>
  <c r="C2013" i="10"/>
  <c r="C2077" i="10"/>
  <c r="C2080" i="10"/>
  <c r="C1870" i="10"/>
  <c r="C1934" i="10"/>
  <c r="C1998" i="10"/>
  <c r="C2062" i="10"/>
  <c r="C2147" i="10"/>
  <c r="C1929" i="10"/>
  <c r="C1993" i="10"/>
  <c r="C2057" i="10"/>
  <c r="C2179" i="10"/>
  <c r="C1940" i="10"/>
  <c r="C2004" i="10"/>
  <c r="C2068" i="10"/>
  <c r="C2332" i="10"/>
  <c r="C1943" i="10"/>
  <c r="C2007" i="10"/>
  <c r="C2071" i="10"/>
  <c r="C2154" i="10"/>
  <c r="C2219" i="10"/>
  <c r="C2283" i="10"/>
  <c r="C2340" i="10"/>
  <c r="C2427" i="10"/>
  <c r="C2090" i="10"/>
  <c r="C2161" i="10"/>
  <c r="C2234" i="10"/>
  <c r="C2298" i="10"/>
  <c r="C2355" i="10"/>
  <c r="C2437" i="10"/>
  <c r="C2284" i="10"/>
  <c r="C2136" i="10"/>
  <c r="C2200" i="10"/>
  <c r="C2267" i="10"/>
  <c r="C2331" i="10"/>
  <c r="C2411" i="10"/>
  <c r="C2260" i="10"/>
  <c r="C2121" i="10"/>
  <c r="C2185" i="10"/>
  <c r="C2243" i="10"/>
  <c r="C2307" i="10"/>
  <c r="C2380" i="10"/>
  <c r="C2216" i="10"/>
  <c r="C2280" i="10"/>
  <c r="C2344" i="10"/>
  <c r="C2408" i="10"/>
  <c r="C2126" i="10"/>
  <c r="C2190" i="10"/>
  <c r="C2254" i="10"/>
  <c r="C2318" i="10"/>
  <c r="C2382" i="10"/>
  <c r="C2446" i="10"/>
  <c r="C2393" i="10"/>
  <c r="C2457" i="10"/>
  <c r="C2175" i="10"/>
  <c r="C2239" i="10"/>
  <c r="C2303" i="10"/>
  <c r="C2367" i="10"/>
  <c r="C2431" i="10"/>
  <c r="C2378" i="10"/>
  <c r="C2442" i="10"/>
  <c r="C18" i="7"/>
  <c r="F13" i="6"/>
  <c r="C34" i="10"/>
  <c r="C66" i="10"/>
  <c r="C98" i="10"/>
  <c r="C214" i="10"/>
  <c r="C697" i="10"/>
  <c r="C178" i="10"/>
  <c r="C359" i="10"/>
  <c r="C174" i="10"/>
  <c r="C613" i="10"/>
  <c r="C64" i="10"/>
  <c r="C138" i="10"/>
  <c r="C273" i="10"/>
  <c r="C586" i="10"/>
  <c r="C198" i="10"/>
  <c r="C841" i="10"/>
  <c r="C185" i="10"/>
  <c r="C519" i="10"/>
  <c r="C49" i="10"/>
  <c r="C113" i="10"/>
  <c r="C321" i="10"/>
  <c r="C16" i="10"/>
  <c r="C218" i="10"/>
  <c r="C487" i="10"/>
  <c r="C68" i="10"/>
  <c r="C132" i="10"/>
  <c r="C196" i="10"/>
  <c r="C264" i="10"/>
  <c r="C328" i="10"/>
  <c r="C451" i="10"/>
  <c r="C677" i="10"/>
  <c r="C1053" i="10"/>
  <c r="C55" i="10"/>
  <c r="C119" i="10"/>
  <c r="C183" i="10"/>
  <c r="C247" i="10"/>
  <c r="C339" i="10"/>
  <c r="C447" i="10"/>
  <c r="C650" i="10"/>
  <c r="C364" i="10"/>
  <c r="C507" i="10"/>
  <c r="C721" i="10"/>
  <c r="C21" i="10"/>
  <c r="C85" i="10"/>
  <c r="C149" i="10"/>
  <c r="C213" i="10"/>
  <c r="C300" i="10"/>
  <c r="C407" i="10"/>
  <c r="C567" i="10"/>
  <c r="C1104" i="10"/>
  <c r="C176" i="10"/>
  <c r="C240" i="10"/>
  <c r="C304" i="10"/>
  <c r="C401" i="10"/>
  <c r="C531" i="10"/>
  <c r="C733" i="10"/>
  <c r="C11" i="10"/>
  <c r="C75" i="10"/>
  <c r="C139" i="10"/>
  <c r="C203" i="10"/>
  <c r="C282" i="10"/>
  <c r="C387" i="10"/>
  <c r="C495" i="10"/>
  <c r="C914" i="10"/>
  <c r="C277" i="10"/>
  <c r="C341" i="10"/>
  <c r="C405" i="10"/>
  <c r="C469" i="10"/>
  <c r="C533" i="10"/>
  <c r="C597" i="10"/>
  <c r="C1041" i="10"/>
  <c r="C352" i="10"/>
  <c r="C416" i="10"/>
  <c r="C480" i="10"/>
  <c r="C544" i="10"/>
  <c r="C603" i="10"/>
  <c r="C801" i="10"/>
  <c r="C874" i="10"/>
  <c r="C965" i="10"/>
  <c r="C270" i="10"/>
  <c r="C334" i="10"/>
  <c r="C398" i="10"/>
  <c r="C462" i="10"/>
  <c r="C526" i="10"/>
  <c r="C590" i="10"/>
  <c r="C797" i="10"/>
  <c r="C889" i="10"/>
  <c r="C962" i="10"/>
  <c r="C433" i="10"/>
  <c r="C497" i="10"/>
  <c r="C561" i="10"/>
  <c r="C651" i="10"/>
  <c r="C682" i="10"/>
  <c r="C714" i="10"/>
  <c r="C746" i="10"/>
  <c r="C1065" i="10"/>
  <c r="C460" i="10"/>
  <c r="C524" i="10"/>
  <c r="C588" i="10"/>
  <c r="C789" i="10"/>
  <c r="C881" i="10"/>
  <c r="C954" i="10"/>
  <c r="C1120" i="10"/>
  <c r="C641" i="10"/>
  <c r="C604" i="10"/>
  <c r="C668" i="10"/>
  <c r="C732" i="10"/>
  <c r="C796" i="10"/>
  <c r="C860" i="10"/>
  <c r="C924" i="10"/>
  <c r="C988" i="10"/>
  <c r="C1052" i="10"/>
  <c r="C1133" i="10"/>
  <c r="C1200" i="10"/>
  <c r="C639" i="10"/>
  <c r="C703" i="10"/>
  <c r="C767" i="10"/>
  <c r="C831" i="10"/>
  <c r="C895" i="10"/>
  <c r="C959" i="10"/>
  <c r="C1023" i="10"/>
  <c r="C1097" i="10"/>
  <c r="C1808" i="10"/>
  <c r="C1082" i="10"/>
  <c r="C1224" i="10"/>
  <c r="C1350" i="10"/>
  <c r="C648" i="10"/>
  <c r="C712" i="10"/>
  <c r="C776" i="10"/>
  <c r="C840" i="10"/>
  <c r="C904" i="10"/>
  <c r="C968" i="10"/>
  <c r="C1032" i="10"/>
  <c r="C1119" i="10"/>
  <c r="C1179" i="10"/>
  <c r="C1579" i="10"/>
  <c r="C715" i="10"/>
  <c r="C779" i="10"/>
  <c r="C843" i="10"/>
  <c r="C907" i="10"/>
  <c r="C971" i="10"/>
  <c r="C1035" i="10"/>
  <c r="C1092" i="10"/>
  <c r="C1155" i="10"/>
  <c r="C1619" i="10"/>
  <c r="C822" i="10"/>
  <c r="C886" i="10"/>
  <c r="C950" i="10"/>
  <c r="C1014" i="10"/>
  <c r="C1078" i="10"/>
  <c r="C1259" i="10"/>
  <c r="C1106" i="10"/>
  <c r="C1170" i="10"/>
  <c r="C1246" i="10"/>
  <c r="C1334" i="10"/>
  <c r="C1455" i="10"/>
  <c r="C1762" i="10"/>
  <c r="C1229" i="10"/>
  <c r="C1282" i="10"/>
  <c r="C1406" i="10"/>
  <c r="C1828" i="10"/>
  <c r="C1494" i="10"/>
  <c r="C1094" i="10"/>
  <c r="C1158" i="10"/>
  <c r="C1222" i="10"/>
  <c r="C1293" i="10"/>
  <c r="C1380" i="10"/>
  <c r="C1539" i="10"/>
  <c r="C1129" i="10"/>
  <c r="C1193" i="10"/>
  <c r="C1251" i="10"/>
  <c r="C1329" i="10"/>
  <c r="C1603" i="10"/>
  <c r="C1172" i="10"/>
  <c r="C1254" i="10"/>
  <c r="C1326" i="10"/>
  <c r="C1468" i="10"/>
  <c r="C1353" i="10"/>
  <c r="C1417" i="10"/>
  <c r="C1476" i="10"/>
  <c r="C1685" i="10"/>
  <c r="C1485" i="10"/>
  <c r="C1804" i="10"/>
  <c r="C1394" i="10"/>
  <c r="C1458" i="10"/>
  <c r="C1523" i="10"/>
  <c r="C1864" i="10"/>
  <c r="C1341" i="10"/>
  <c r="C1405" i="10"/>
  <c r="C1469" i="10"/>
  <c r="C1520" i="10"/>
  <c r="C1592" i="10"/>
  <c r="C1656" i="10"/>
  <c r="C1896" i="10"/>
  <c r="C1280" i="10"/>
  <c r="C1344" i="10"/>
  <c r="C1408" i="10"/>
  <c r="C1472" i="10"/>
  <c r="C1824" i="10"/>
  <c r="C1315" i="10"/>
  <c r="C1379" i="10"/>
  <c r="C1443" i="10"/>
  <c r="C1508" i="10"/>
  <c r="C1573" i="10"/>
  <c r="C1605" i="10"/>
  <c r="C1637" i="10"/>
  <c r="C1676" i="10"/>
  <c r="C1558" i="10"/>
  <c r="C1622" i="10"/>
  <c r="C1691" i="10"/>
  <c r="C1759" i="10"/>
  <c r="C1580" i="10"/>
  <c r="C1644" i="10"/>
  <c r="C1726" i="10"/>
  <c r="C1503" i="10"/>
  <c r="C1567" i="10"/>
  <c r="C1631" i="10"/>
  <c r="C1698" i="10"/>
  <c r="C1802" i="10"/>
  <c r="C1888" i="10"/>
  <c r="C1546" i="10"/>
  <c r="C1610" i="10"/>
  <c r="C1675" i="10"/>
  <c r="C1743" i="10"/>
  <c r="C1711" i="10"/>
  <c r="C1772" i="10"/>
  <c r="C1839" i="10"/>
  <c r="C1744" i="10"/>
  <c r="C2043" i="10"/>
  <c r="C1773" i="10"/>
  <c r="C1837" i="10"/>
  <c r="C1901" i="10"/>
  <c r="C1965" i="10"/>
  <c r="C1914" i="10"/>
  <c r="C1978" i="10"/>
  <c r="C2131" i="10"/>
  <c r="C1755" i="10"/>
  <c r="C1819" i="10"/>
  <c r="C2003" i="10"/>
  <c r="C1790" i="10"/>
  <c r="C1854" i="10"/>
  <c r="C2083" i="10"/>
  <c r="C1721" i="10"/>
  <c r="C1785" i="10"/>
  <c r="C1849" i="10"/>
  <c r="C1923" i="10"/>
  <c r="C1987" i="10"/>
  <c r="C2010" i="10"/>
  <c r="C2021" i="10"/>
  <c r="C2085" i="10"/>
  <c r="C2089" i="10"/>
  <c r="C1878" i="10"/>
  <c r="C1942" i="10"/>
  <c r="C2006" i="10"/>
  <c r="C2070" i="10"/>
  <c r="C2157" i="10"/>
  <c r="C1937" i="10"/>
  <c r="C2001" i="10"/>
  <c r="C2065" i="10"/>
  <c r="C1884" i="10"/>
  <c r="C1948" i="10"/>
  <c r="C2012" i="10"/>
  <c r="C2076" i="10"/>
  <c r="C1887" i="10"/>
  <c r="C1951" i="10"/>
  <c r="C2015" i="10"/>
  <c r="C2079" i="10"/>
  <c r="C2160" i="10"/>
  <c r="C2226" i="10"/>
  <c r="C2290" i="10"/>
  <c r="C2349" i="10"/>
  <c r="C2436" i="10"/>
  <c r="C2098" i="10"/>
  <c r="C2164" i="10"/>
  <c r="C2237" i="10"/>
  <c r="C2301" i="10"/>
  <c r="C2364" i="10"/>
  <c r="C2451" i="10"/>
  <c r="C2316" i="10"/>
  <c r="C2146" i="10"/>
  <c r="C2210" i="10"/>
  <c r="C2274" i="10"/>
  <c r="C2338" i="10"/>
  <c r="C2420" i="10"/>
  <c r="C2292" i="10"/>
  <c r="C2124" i="10"/>
  <c r="C2188" i="10"/>
  <c r="C2250" i="10"/>
  <c r="C2314" i="10"/>
  <c r="C2389" i="10"/>
  <c r="C2224" i="10"/>
  <c r="C2288" i="10"/>
  <c r="C2352" i="10"/>
  <c r="C2416" i="10"/>
  <c r="C2134" i="10"/>
  <c r="C2198" i="10"/>
  <c r="C2262" i="10"/>
  <c r="C2326" i="10"/>
  <c r="C2390" i="10"/>
  <c r="C2454" i="10"/>
  <c r="C2401" i="10"/>
  <c r="C2460" i="10"/>
  <c r="C2183" i="10"/>
  <c r="C2247" i="10"/>
  <c r="C2311" i="10"/>
  <c r="C2375" i="10"/>
  <c r="C2439" i="10"/>
  <c r="C2386" i="10"/>
  <c r="C2450" i="10"/>
  <c r="I15" i="7"/>
  <c r="H15" i="7"/>
  <c r="N14" i="7"/>
  <c r="Q13" i="7"/>
  <c r="O13" i="7"/>
  <c r="P13" i="7" s="1"/>
  <c r="C38" i="10"/>
  <c r="C70" i="10"/>
  <c r="C102" i="10"/>
  <c r="C246" i="10"/>
  <c r="C761" i="10"/>
  <c r="C201" i="10"/>
  <c r="C377" i="10"/>
  <c r="C206" i="10"/>
  <c r="C713" i="10"/>
  <c r="C72" i="10"/>
  <c r="C161" i="10"/>
  <c r="C319" i="10"/>
  <c r="C643" i="10"/>
  <c r="C230" i="10"/>
  <c r="C4" i="10"/>
  <c r="C194" i="10"/>
  <c r="C546" i="10"/>
  <c r="C57" i="10"/>
  <c r="C126" i="10"/>
  <c r="C338" i="10"/>
  <c r="C30" i="10"/>
  <c r="C241" i="10"/>
  <c r="C514" i="10"/>
  <c r="C76" i="10"/>
  <c r="C140" i="10"/>
  <c r="C204" i="10"/>
  <c r="C267" i="10"/>
  <c r="C353" i="10"/>
  <c r="C474" i="10"/>
  <c r="C693" i="10"/>
  <c r="C1088" i="10"/>
  <c r="C63" i="10"/>
  <c r="C127" i="10"/>
  <c r="C191" i="10"/>
  <c r="C255" i="10"/>
  <c r="C346" i="10"/>
  <c r="C479" i="10"/>
  <c r="C850" i="10"/>
  <c r="C393" i="10"/>
  <c r="C530" i="10"/>
  <c r="C737" i="10"/>
  <c r="C29" i="10"/>
  <c r="C93" i="10"/>
  <c r="C157" i="10"/>
  <c r="C221" i="10"/>
  <c r="C316" i="10"/>
  <c r="C411" i="10"/>
  <c r="C578" i="10"/>
  <c r="C120" i="10"/>
  <c r="C184" i="10"/>
  <c r="C248" i="10"/>
  <c r="C307" i="10"/>
  <c r="C404" i="10"/>
  <c r="C554" i="10"/>
  <c r="C749" i="10"/>
  <c r="C19" i="10"/>
  <c r="C83" i="10"/>
  <c r="C147" i="10"/>
  <c r="C211" i="10"/>
  <c r="C298" i="10"/>
  <c r="C394" i="10"/>
  <c r="C527" i="10"/>
  <c r="C941" i="10"/>
  <c r="C285" i="10"/>
  <c r="C349" i="10"/>
  <c r="C413" i="10"/>
  <c r="C477" i="10"/>
  <c r="C541" i="10"/>
  <c r="C609" i="10"/>
  <c r="C1057" i="10"/>
  <c r="C360" i="10"/>
  <c r="C424" i="10"/>
  <c r="C488" i="10"/>
  <c r="C552" i="10"/>
  <c r="C606" i="10"/>
  <c r="C805" i="10"/>
  <c r="C897" i="10"/>
  <c r="C970" i="10"/>
  <c r="C278" i="10"/>
  <c r="C342" i="10"/>
  <c r="C406" i="10"/>
  <c r="C470" i="10"/>
  <c r="C534" i="10"/>
  <c r="C598" i="10"/>
  <c r="C802" i="10"/>
  <c r="C893" i="10"/>
  <c r="C985" i="10"/>
  <c r="C441" i="10"/>
  <c r="C505" i="10"/>
  <c r="C569" i="10"/>
  <c r="C654" i="10"/>
  <c r="C686" i="10"/>
  <c r="C718" i="10"/>
  <c r="C750" i="10"/>
  <c r="C1081" i="10"/>
  <c r="C468" i="10"/>
  <c r="C532" i="10"/>
  <c r="C596" i="10"/>
  <c r="C794" i="10"/>
  <c r="C885" i="10"/>
  <c r="C977" i="10"/>
  <c r="C575" i="10"/>
  <c r="C1029" i="10"/>
  <c r="C612" i="10"/>
  <c r="C676" i="10"/>
  <c r="C740" i="10"/>
  <c r="C804" i="10"/>
  <c r="C868" i="10"/>
  <c r="C932" i="10"/>
  <c r="C996" i="10"/>
  <c r="C1060" i="10"/>
  <c r="C1141" i="10"/>
  <c r="C1223" i="10"/>
  <c r="C647" i="10"/>
  <c r="C711" i="10"/>
  <c r="C775" i="10"/>
  <c r="C839" i="10"/>
  <c r="C903" i="10"/>
  <c r="C967" i="10"/>
  <c r="C1031" i="10"/>
  <c r="C1100" i="10"/>
  <c r="C1026" i="10"/>
  <c r="C1091" i="10"/>
  <c r="C1238" i="10"/>
  <c r="C1383" i="10"/>
  <c r="C656" i="10"/>
  <c r="C720" i="10"/>
  <c r="C784" i="10"/>
  <c r="C848" i="10"/>
  <c r="C912" i="10"/>
  <c r="C976" i="10"/>
  <c r="C1040" i="10"/>
  <c r="C1127" i="10"/>
  <c r="C1184" i="10"/>
  <c r="C659" i="10"/>
  <c r="C723" i="10"/>
  <c r="C787" i="10"/>
  <c r="C851" i="10"/>
  <c r="C915" i="10"/>
  <c r="C979" i="10"/>
  <c r="C1043" i="10"/>
  <c r="C1109" i="10"/>
  <c r="C1163" i="10"/>
  <c r="C1719" i="10"/>
  <c r="C830" i="10"/>
  <c r="C894" i="10"/>
  <c r="C958" i="10"/>
  <c r="C1022" i="10"/>
  <c r="C1099" i="10"/>
  <c r="C1269" i="10"/>
  <c r="C1114" i="10"/>
  <c r="C1178" i="10"/>
  <c r="C1249" i="10"/>
  <c r="C1342" i="10"/>
  <c r="C1460" i="10"/>
  <c r="C1820" i="10"/>
  <c r="C1235" i="10"/>
  <c r="C1292" i="10"/>
  <c r="C1438" i="10"/>
  <c r="C1872" i="10"/>
  <c r="C1499" i="10"/>
  <c r="C1102" i="10"/>
  <c r="C1166" i="10"/>
  <c r="C1230" i="10"/>
  <c r="C1300" i="10"/>
  <c r="C1407" i="10"/>
  <c r="C1595" i="10"/>
  <c r="C1137" i="10"/>
  <c r="C1201" i="10"/>
  <c r="C1271" i="10"/>
  <c r="C1358" i="10"/>
  <c r="C1861" i="10"/>
  <c r="C1180" i="10"/>
  <c r="C1257" i="10"/>
  <c r="C1367" i="10"/>
  <c r="C1496" i="10"/>
  <c r="C1361" i="10"/>
  <c r="C1425" i="10"/>
  <c r="C1482" i="10"/>
  <c r="C1696" i="10"/>
  <c r="C1488" i="10"/>
  <c r="C1856" i="10"/>
  <c r="C1402" i="10"/>
  <c r="C1466" i="10"/>
  <c r="C1537" i="10"/>
  <c r="C1869" i="10"/>
  <c r="C1349" i="10"/>
  <c r="C1413" i="10"/>
  <c r="C1486" i="10"/>
  <c r="C1541" i="10"/>
  <c r="C1600" i="10"/>
  <c r="C1664" i="10"/>
  <c r="C2019" i="10"/>
  <c r="C1288" i="10"/>
  <c r="C1352" i="10"/>
  <c r="C1416" i="10"/>
  <c r="C1475" i="10"/>
  <c r="C1836" i="10"/>
  <c r="C1323" i="10"/>
  <c r="C1387" i="10"/>
  <c r="C1451" i="10"/>
  <c r="C1524" i="10"/>
  <c r="C1577" i="10"/>
  <c r="C1609" i="10"/>
  <c r="C1641" i="10"/>
  <c r="C1784" i="10"/>
  <c r="C1566" i="10"/>
  <c r="C1630" i="10"/>
  <c r="C1694" i="10"/>
  <c r="C1920" i="10"/>
  <c r="C1588" i="10"/>
  <c r="C1652" i="10"/>
  <c r="C1760" i="10"/>
  <c r="C1511" i="10"/>
  <c r="C1575" i="10"/>
  <c r="C1639" i="10"/>
  <c r="C1701" i="10"/>
  <c r="C1810" i="10"/>
  <c r="C1928" i="10"/>
  <c r="C1554" i="10"/>
  <c r="C1618" i="10"/>
  <c r="C1678" i="10"/>
  <c r="C1768" i="10"/>
  <c r="C1714" i="10"/>
  <c r="C1783" i="10"/>
  <c r="C1847" i="10"/>
  <c r="C1751" i="10"/>
  <c r="C2059" i="10"/>
  <c r="C1781" i="10"/>
  <c r="C1845" i="10"/>
  <c r="C1909" i="10"/>
  <c r="C1973" i="10"/>
  <c r="C1922" i="10"/>
  <c r="C1986" i="10"/>
  <c r="C2195" i="10"/>
  <c r="C1763" i="10"/>
  <c r="C1827" i="10"/>
  <c r="C2008" i="10"/>
  <c r="C1798" i="10"/>
  <c r="C1857" i="10"/>
  <c r="C1665" i="10"/>
  <c r="C1729" i="10"/>
  <c r="C1793" i="10"/>
  <c r="C1860" i="10"/>
  <c r="C1931" i="10"/>
  <c r="C1995" i="10"/>
  <c r="C2042" i="10"/>
  <c r="C2029" i="10"/>
  <c r="C2092" i="10"/>
  <c r="C2103" i="10"/>
  <c r="C1886" i="10"/>
  <c r="C1950" i="10"/>
  <c r="C2014" i="10"/>
  <c r="C2078" i="10"/>
  <c r="C2300" i="10"/>
  <c r="C1945" i="10"/>
  <c r="C2009" i="10"/>
  <c r="C2073" i="10"/>
  <c r="C1892" i="10"/>
  <c r="C1956" i="10"/>
  <c r="C2020" i="10"/>
  <c r="C2084" i="10"/>
  <c r="C1895" i="10"/>
  <c r="C1959" i="10"/>
  <c r="C2023" i="10"/>
  <c r="C2109" i="10"/>
  <c r="C2170" i="10"/>
  <c r="C2229" i="10"/>
  <c r="C2293" i="10"/>
  <c r="C2363" i="10"/>
  <c r="C2445" i="10"/>
  <c r="C2106" i="10"/>
  <c r="C2177" i="10"/>
  <c r="C2241" i="10"/>
  <c r="C2305" i="10"/>
  <c r="C2373" i="10"/>
  <c r="C2155" i="10"/>
  <c r="C2088" i="10"/>
  <c r="C2152" i="10"/>
  <c r="C2213" i="10"/>
  <c r="C2277" i="10"/>
  <c r="C2347" i="10"/>
  <c r="C2429" i="10"/>
  <c r="C2324" i="10"/>
  <c r="C2137" i="10"/>
  <c r="C2201" i="10"/>
  <c r="C2253" i="10"/>
  <c r="C2317" i="10"/>
  <c r="C2403" i="10"/>
  <c r="C2232" i="10"/>
  <c r="C2296" i="10"/>
  <c r="C2360" i="10"/>
  <c r="C2424" i="10"/>
  <c r="C2142" i="10"/>
  <c r="C2206" i="10"/>
  <c r="C2270" i="10"/>
  <c r="C2334" i="10"/>
  <c r="C2398" i="10"/>
  <c r="C2345" i="10"/>
  <c r="C2409" i="10"/>
  <c r="C2127" i="10"/>
  <c r="C2191" i="10"/>
  <c r="C2255" i="10"/>
  <c r="C2319" i="10"/>
  <c r="C2383" i="10"/>
  <c r="C2447" i="10"/>
  <c r="C2394" i="10"/>
  <c r="C2458" i="10"/>
  <c r="H17" i="7"/>
  <c r="I17" i="7"/>
  <c r="C42" i="10"/>
  <c r="C74" i="10"/>
  <c r="C106" i="10"/>
  <c r="C271" i="10"/>
  <c r="C6" i="10"/>
  <c r="C210" i="10"/>
  <c r="C455" i="10"/>
  <c r="C238" i="10"/>
  <c r="C14" i="10"/>
  <c r="C80" i="10"/>
  <c r="C170" i="10"/>
  <c r="C324" i="10"/>
  <c r="C909" i="10"/>
  <c r="C279" i="10"/>
  <c r="C8" i="10"/>
  <c r="C217" i="10"/>
  <c r="C602" i="10"/>
  <c r="C65" i="10"/>
  <c r="C158" i="10"/>
  <c r="C363" i="10"/>
  <c r="C122" i="10"/>
  <c r="C250" i="10"/>
  <c r="C882" i="10"/>
  <c r="C84" i="10"/>
  <c r="C148" i="10"/>
  <c r="C212" i="10"/>
  <c r="C280" i="10"/>
  <c r="C356" i="10"/>
  <c r="C483" i="10"/>
  <c r="C709" i="10"/>
  <c r="C7" i="10"/>
  <c r="C71" i="10"/>
  <c r="C135" i="10"/>
  <c r="C199" i="10"/>
  <c r="C258" i="10"/>
  <c r="C367" i="10"/>
  <c r="C511" i="10"/>
  <c r="C877" i="10"/>
  <c r="C396" i="10"/>
  <c r="C539" i="10"/>
  <c r="C753" i="10"/>
  <c r="C37" i="10"/>
  <c r="C101" i="10"/>
  <c r="C165" i="10"/>
  <c r="C229" i="10"/>
  <c r="C343" i="10"/>
  <c r="C418" i="10"/>
  <c r="C594" i="10"/>
  <c r="C128" i="10"/>
  <c r="C192" i="10"/>
  <c r="C256" i="10"/>
  <c r="C320" i="10"/>
  <c r="C435" i="10"/>
  <c r="C563" i="10"/>
  <c r="C765" i="10"/>
  <c r="C27" i="10"/>
  <c r="C91" i="10"/>
  <c r="C155" i="10"/>
  <c r="C219" i="10"/>
  <c r="C314" i="10"/>
  <c r="C415" i="10"/>
  <c r="C559" i="10"/>
  <c r="C1136" i="10"/>
  <c r="C293" i="10"/>
  <c r="C357" i="10"/>
  <c r="C421" i="10"/>
  <c r="C485" i="10"/>
  <c r="C549" i="10"/>
  <c r="C625" i="10"/>
  <c r="C1073" i="10"/>
  <c r="C368" i="10"/>
  <c r="C432" i="10"/>
  <c r="C496" i="10"/>
  <c r="C560" i="10"/>
  <c r="C619" i="10"/>
  <c r="C810" i="10"/>
  <c r="C901" i="10"/>
  <c r="C993" i="10"/>
  <c r="C286" i="10"/>
  <c r="C350" i="10"/>
  <c r="C414" i="10"/>
  <c r="C478" i="10"/>
  <c r="C542" i="10"/>
  <c r="C607" i="10"/>
  <c r="C825" i="10"/>
  <c r="C898" i="10"/>
  <c r="C989" i="10"/>
  <c r="C449" i="10"/>
  <c r="C513" i="10"/>
  <c r="C577" i="10"/>
  <c r="C658" i="10"/>
  <c r="C690" i="10"/>
  <c r="C722" i="10"/>
  <c r="C754" i="10"/>
  <c r="C1108" i="10"/>
  <c r="C476" i="10"/>
  <c r="C540" i="10"/>
  <c r="C611" i="10"/>
  <c r="C817" i="10"/>
  <c r="C890" i="10"/>
  <c r="C981" i="10"/>
  <c r="C583" i="10"/>
  <c r="C1045" i="10"/>
  <c r="C620" i="10"/>
  <c r="C684" i="10"/>
  <c r="C748" i="10"/>
  <c r="C812" i="10"/>
  <c r="C876" i="10"/>
  <c r="C940" i="10"/>
  <c r="C1004" i="10"/>
  <c r="C1068" i="10"/>
  <c r="C1149" i="10"/>
  <c r="C1227" i="10"/>
  <c r="C655" i="10"/>
  <c r="C719" i="10"/>
  <c r="C783" i="10"/>
  <c r="C847" i="10"/>
  <c r="C911" i="10"/>
  <c r="C975" i="10"/>
  <c r="C1039" i="10"/>
  <c r="C1107" i="10"/>
  <c r="C1034" i="10"/>
  <c r="C1111" i="10"/>
  <c r="C1243" i="10"/>
  <c r="C1555" i="10"/>
  <c r="C664" i="10"/>
  <c r="C728" i="10"/>
  <c r="C792" i="10"/>
  <c r="C856" i="10"/>
  <c r="C920" i="10"/>
  <c r="C984" i="10"/>
  <c r="C1048" i="10"/>
  <c r="C1135" i="10"/>
  <c r="C1207" i="10"/>
  <c r="C667" i="10"/>
  <c r="C731" i="10"/>
  <c r="C795" i="10"/>
  <c r="C859" i="10"/>
  <c r="C923" i="10"/>
  <c r="C987" i="10"/>
  <c r="C1051" i="10"/>
  <c r="C1112" i="10"/>
  <c r="C1171" i="10"/>
  <c r="C774" i="10"/>
  <c r="C838" i="10"/>
  <c r="C902" i="10"/>
  <c r="C966" i="10"/>
  <c r="C1030" i="10"/>
  <c r="C1176" i="10"/>
  <c r="C1286" i="10"/>
  <c r="C1122" i="10"/>
  <c r="C1186" i="10"/>
  <c r="C1252" i="10"/>
  <c r="C1359" i="10"/>
  <c r="C1497" i="10"/>
  <c r="C1181" i="10"/>
  <c r="C1255" i="10"/>
  <c r="C1295" i="10"/>
  <c r="C1470" i="10"/>
  <c r="C1335" i="10"/>
  <c r="C1515" i="10"/>
  <c r="C1110" i="10"/>
  <c r="C1174" i="10"/>
  <c r="C1233" i="10"/>
  <c r="C1314" i="10"/>
  <c r="C1412" i="10"/>
  <c r="C1659" i="10"/>
  <c r="C1145" i="10"/>
  <c r="C1209" i="10"/>
  <c r="C1274" i="10"/>
  <c r="C1390" i="10"/>
  <c r="C1124" i="10"/>
  <c r="C1188" i="10"/>
  <c r="C1260" i="10"/>
  <c r="C1372" i="10"/>
  <c r="C1528" i="10"/>
  <c r="C1369" i="10"/>
  <c r="C1433" i="10"/>
  <c r="C1509" i="10"/>
  <c r="C1702" i="10"/>
  <c r="C1491" i="10"/>
  <c r="C1873" i="10"/>
  <c r="C1410" i="10"/>
  <c r="C1477" i="10"/>
  <c r="C1544" i="10"/>
  <c r="C1881" i="10"/>
  <c r="C1357" i="10"/>
  <c r="C1421" i="10"/>
  <c r="C1489" i="10"/>
  <c r="C1548" i="10"/>
  <c r="C1608" i="10"/>
  <c r="C1670" i="10"/>
  <c r="C1232" i="10"/>
  <c r="C1296" i="10"/>
  <c r="C1360" i="10"/>
  <c r="C1424" i="10"/>
  <c r="C1531" i="10"/>
  <c r="C1865" i="10"/>
  <c r="C1331" i="10"/>
  <c r="C1395" i="10"/>
  <c r="C1459" i="10"/>
  <c r="C1549" i="10"/>
  <c r="C1581" i="10"/>
  <c r="C1613" i="10"/>
  <c r="C1645" i="10"/>
  <c r="C1796" i="10"/>
  <c r="C1574" i="10"/>
  <c r="C1638" i="10"/>
  <c r="C1700" i="10"/>
  <c r="C1968" i="10"/>
  <c r="C1596" i="10"/>
  <c r="C1660" i="10"/>
  <c r="C1767" i="10"/>
  <c r="C1519" i="10"/>
  <c r="C1583" i="10"/>
  <c r="C1647" i="10"/>
  <c r="C1746" i="10"/>
  <c r="C1818" i="10"/>
  <c r="C1992" i="10"/>
  <c r="C1562" i="10"/>
  <c r="C1626" i="10"/>
  <c r="C1684" i="10"/>
  <c r="C1775" i="10"/>
  <c r="C1724" i="10"/>
  <c r="C1791" i="10"/>
  <c r="C1855" i="10"/>
  <c r="C1776" i="10"/>
  <c r="C2075" i="10"/>
  <c r="C1789" i="10"/>
  <c r="C1853" i="10"/>
  <c r="C1917" i="10"/>
  <c r="C1981" i="10"/>
  <c r="C1930" i="10"/>
  <c r="C1994" i="10"/>
  <c r="C1707" i="10"/>
  <c r="C1771" i="10"/>
  <c r="C1835" i="10"/>
  <c r="C2035" i="10"/>
  <c r="C1806" i="10"/>
  <c r="C1877" i="10"/>
  <c r="C1673" i="10"/>
  <c r="C1737" i="10"/>
  <c r="C1801" i="10"/>
  <c r="C1863" i="10"/>
  <c r="C1939" i="10"/>
  <c r="C2000" i="10"/>
  <c r="C2058" i="10"/>
  <c r="C2037" i="10"/>
  <c r="C2165" i="10"/>
  <c r="C2107" i="10"/>
  <c r="C1894" i="10"/>
  <c r="C1958" i="10"/>
  <c r="C2022" i="10"/>
  <c r="C2097" i="10"/>
  <c r="C1889" i="10"/>
  <c r="C1953" i="10"/>
  <c r="C2017" i="10"/>
  <c r="C2081" i="10"/>
  <c r="C1900" i="10"/>
  <c r="C1964" i="10"/>
  <c r="C2028" i="10"/>
  <c r="C2087" i="10"/>
  <c r="C1903" i="10"/>
  <c r="C1967" i="10"/>
  <c r="C2031" i="10"/>
  <c r="C2116" i="10"/>
  <c r="C2176" i="10"/>
  <c r="C2233" i="10"/>
  <c r="C2297" i="10"/>
  <c r="C2372" i="10"/>
  <c r="C2205" i="10"/>
  <c r="C2114" i="10"/>
  <c r="C2180" i="10"/>
  <c r="C2259" i="10"/>
  <c r="C2323" i="10"/>
  <c r="C2387" i="10"/>
  <c r="C2171" i="10"/>
  <c r="C2096" i="10"/>
  <c r="C2162" i="10"/>
  <c r="C2217" i="10"/>
  <c r="C2281" i="10"/>
  <c r="C2356" i="10"/>
  <c r="C2443" i="10"/>
  <c r="C2086" i="10"/>
  <c r="C2140" i="10"/>
  <c r="C2204" i="10"/>
  <c r="C2257" i="10"/>
  <c r="C2321" i="10"/>
  <c r="C2412" i="10"/>
  <c r="C2240" i="10"/>
  <c r="C2304" i="10"/>
  <c r="C2368" i="10"/>
  <c r="C2432" i="10"/>
  <c r="C2150" i="10"/>
  <c r="C2214" i="10"/>
  <c r="C2278" i="10"/>
  <c r="C2342" i="10"/>
  <c r="C2406" i="10"/>
  <c r="C2353" i="10"/>
  <c r="C2417" i="10"/>
  <c r="C2135" i="10"/>
  <c r="C2199" i="10"/>
  <c r="C2263" i="10"/>
  <c r="C2327" i="10"/>
  <c r="C2391" i="10"/>
  <c r="C2455" i="10"/>
  <c r="C2402" i="10"/>
  <c r="C2461" i="10"/>
  <c r="C50" i="10"/>
  <c r="C297" i="10"/>
  <c r="C570" i="10"/>
  <c r="C96" i="10"/>
  <c r="C18" i="10"/>
  <c r="C121" i="10"/>
  <c r="C249" i="10"/>
  <c r="C81" i="10"/>
  <c r="C631" i="10"/>
  <c r="C154" i="10"/>
  <c r="C281" i="10"/>
  <c r="C36" i="10"/>
  <c r="C100" i="10"/>
  <c r="C164" i="10"/>
  <c r="C228" i="10"/>
  <c r="C296" i="10"/>
  <c r="C388" i="10"/>
  <c r="C515" i="10"/>
  <c r="C741" i="10"/>
  <c r="C23" i="10"/>
  <c r="C87" i="10"/>
  <c r="C151" i="10"/>
  <c r="C215" i="10"/>
  <c r="C290" i="10"/>
  <c r="C378" i="10"/>
  <c r="C571" i="10"/>
  <c r="C1005" i="10"/>
  <c r="C443" i="10"/>
  <c r="C657" i="10"/>
  <c r="C905" i="10"/>
  <c r="C53" i="10"/>
  <c r="C117" i="10"/>
  <c r="C181" i="10"/>
  <c r="C245" i="10"/>
  <c r="C354" i="10"/>
  <c r="C439" i="10"/>
  <c r="C818" i="10"/>
  <c r="C144" i="10"/>
  <c r="C208" i="10"/>
  <c r="C272" i="10"/>
  <c r="C337" i="10"/>
  <c r="C467" i="10"/>
  <c r="C669" i="10"/>
  <c r="C1001" i="10"/>
  <c r="C43" i="10"/>
  <c r="C107" i="10"/>
  <c r="C171" i="10"/>
  <c r="C235" i="10"/>
  <c r="C351" i="10"/>
  <c r="C423" i="10"/>
  <c r="C595" i="10"/>
  <c r="C1037" i="10"/>
  <c r="C309" i="10"/>
  <c r="C373" i="10"/>
  <c r="C437" i="10"/>
  <c r="C501" i="10"/>
  <c r="C565" i="10"/>
  <c r="C638" i="10"/>
  <c r="C1144" i="10"/>
  <c r="C384" i="10"/>
  <c r="C448" i="10"/>
  <c r="C512" i="10"/>
  <c r="C576" i="10"/>
  <c r="C653" i="10"/>
  <c r="C837" i="10"/>
  <c r="C929" i="10"/>
  <c r="C1002" i="10"/>
  <c r="C302" i="10"/>
  <c r="C366" i="10"/>
  <c r="C430" i="10"/>
  <c r="C494" i="10"/>
  <c r="C558" i="10"/>
  <c r="C623" i="10"/>
  <c r="C834" i="10"/>
  <c r="C925" i="10"/>
  <c r="C1017" i="10"/>
  <c r="C465" i="10"/>
  <c r="C529" i="10"/>
  <c r="C593" i="10"/>
  <c r="C666" i="10"/>
  <c r="C698" i="10"/>
  <c r="C730" i="10"/>
  <c r="C762" i="10"/>
  <c r="C428" i="10"/>
  <c r="C492" i="10"/>
  <c r="C556" i="10"/>
  <c r="C627" i="10"/>
  <c r="C826" i="10"/>
  <c r="C917" i="10"/>
  <c r="C1009" i="10"/>
  <c r="C599" i="10"/>
  <c r="C1077" i="10"/>
  <c r="C636" i="10"/>
  <c r="C700" i="10"/>
  <c r="C764" i="10"/>
  <c r="C828" i="10"/>
  <c r="C892" i="10"/>
  <c r="C956" i="10"/>
  <c r="C1020" i="10"/>
  <c r="C1084" i="10"/>
  <c r="C1165" i="10"/>
  <c r="C1250" i="10"/>
  <c r="C671" i="10"/>
  <c r="C735" i="10"/>
  <c r="C799" i="10"/>
  <c r="C863" i="10"/>
  <c r="C927" i="10"/>
  <c r="C991" i="10"/>
  <c r="C1055" i="10"/>
  <c r="C1305" i="10"/>
  <c r="C1050" i="10"/>
  <c r="C1187" i="10"/>
  <c r="C1388" i="10"/>
  <c r="C616" i="10"/>
  <c r="C680" i="10"/>
  <c r="C744" i="10"/>
  <c r="C808" i="10"/>
  <c r="C872" i="10"/>
  <c r="C936" i="10"/>
  <c r="C1000" i="10"/>
  <c r="C1064" i="10"/>
  <c r="C1151" i="10"/>
  <c r="C1216" i="10"/>
  <c r="C683" i="10"/>
  <c r="C747" i="10"/>
  <c r="C811" i="10"/>
  <c r="C875" i="10"/>
  <c r="C939" i="10"/>
  <c r="C1003" i="10"/>
  <c r="C1067" i="10"/>
  <c r="C1123" i="10"/>
  <c r="C1319" i="10"/>
  <c r="C790" i="10"/>
  <c r="C854" i="10"/>
  <c r="C918" i="10"/>
  <c r="C982" i="10"/>
  <c r="C1046" i="10"/>
  <c r="C1203" i="10"/>
  <c r="C1452" i="10"/>
  <c r="C1138" i="10"/>
  <c r="C1202" i="10"/>
  <c r="C1298" i="10"/>
  <c r="C1391" i="10"/>
  <c r="C1518" i="10"/>
  <c r="C1197" i="10"/>
  <c r="C1261" i="10"/>
  <c r="C1327" i="10"/>
  <c r="C1493" i="10"/>
  <c r="C1366" i="10"/>
  <c r="C1651" i="10"/>
  <c r="C1126" i="10"/>
  <c r="C1190" i="10"/>
  <c r="C1262" i="10"/>
  <c r="C1332" i="10"/>
  <c r="C1444" i="10"/>
  <c r="C1703" i="10"/>
  <c r="C1161" i="10"/>
  <c r="C1225" i="10"/>
  <c r="C1287" i="10"/>
  <c r="C1454" i="10"/>
  <c r="C1140" i="10"/>
  <c r="C1204" i="10"/>
  <c r="C1281" i="10"/>
  <c r="C1404" i="10"/>
  <c r="C1611" i="10"/>
  <c r="C1385" i="10"/>
  <c r="C1449" i="10"/>
  <c r="C1525" i="10"/>
  <c r="C1734" i="10"/>
  <c r="C1536" i="10"/>
  <c r="C1362" i="10"/>
  <c r="C1426" i="10"/>
  <c r="C1483" i="10"/>
  <c r="C1770" i="10"/>
  <c r="C1309" i="10"/>
  <c r="C1373" i="10"/>
  <c r="C1437" i="10"/>
  <c r="C1498" i="10"/>
  <c r="C1560" i="10"/>
  <c r="C1624" i="10"/>
  <c r="C1699" i="10"/>
  <c r="C1248" i="10"/>
  <c r="C1312" i="10"/>
  <c r="C1376" i="10"/>
  <c r="C1440" i="10"/>
  <c r="C1716" i="10"/>
  <c r="C1283" i="10"/>
  <c r="C1347" i="10"/>
  <c r="C1411" i="10"/>
  <c r="C1478" i="10"/>
  <c r="C1557" i="10"/>
  <c r="C1589" i="10"/>
  <c r="C1621" i="10"/>
  <c r="C1653" i="10"/>
  <c r="C1526" i="10"/>
  <c r="C1590" i="10"/>
  <c r="C1654" i="10"/>
  <c r="C1712" i="10"/>
  <c r="C1976" i="10"/>
  <c r="C1612" i="10"/>
  <c r="C1683" i="10"/>
  <c r="C1984" i="10"/>
  <c r="C1535" i="10"/>
  <c r="C1599" i="10"/>
  <c r="C1663" i="10"/>
  <c r="C1764" i="10"/>
  <c r="C1834" i="10"/>
  <c r="C1514" i="10"/>
  <c r="C1578" i="10"/>
  <c r="C1642" i="10"/>
  <c r="C1717" i="10"/>
  <c r="C1687" i="10"/>
  <c r="C1730" i="10"/>
  <c r="C1807" i="10"/>
  <c r="C1867" i="10"/>
  <c r="C1936" i="10"/>
  <c r="C1741" i="10"/>
  <c r="C1805" i="10"/>
  <c r="C1879" i="10"/>
  <c r="C1933" i="10"/>
  <c r="C2011" i="10"/>
  <c r="C1946" i="10"/>
  <c r="C2050" i="10"/>
  <c r="C1723" i="10"/>
  <c r="C1787" i="10"/>
  <c r="C1851" i="10"/>
  <c r="C2093" i="10"/>
  <c r="C1822" i="10"/>
  <c r="C1883" i="10"/>
  <c r="C1689" i="10"/>
  <c r="C1753" i="10"/>
  <c r="C1817" i="10"/>
  <c r="C1891" i="10"/>
  <c r="C1955" i="10"/>
  <c r="C2032" i="10"/>
  <c r="C2095" i="10"/>
  <c r="C2053" i="10"/>
  <c r="C2056" i="10"/>
  <c r="C2141" i="10"/>
  <c r="C1910" i="10"/>
  <c r="C1974" i="10"/>
  <c r="C2038" i="10"/>
  <c r="C2115" i="10"/>
  <c r="C1905" i="10"/>
  <c r="C1969" i="10"/>
  <c r="C2033" i="10"/>
  <c r="C2108" i="10"/>
  <c r="C1916" i="10"/>
  <c r="C1980" i="10"/>
  <c r="C2044" i="10"/>
  <c r="C2105" i="10"/>
  <c r="C1919" i="10"/>
  <c r="C1983" i="10"/>
  <c r="C2047" i="10"/>
  <c r="C2128" i="10"/>
  <c r="C2192" i="10"/>
  <c r="C2258" i="10"/>
  <c r="C2322" i="10"/>
  <c r="C2395" i="10"/>
  <c r="C2244" i="10"/>
  <c r="C2132" i="10"/>
  <c r="C2196" i="10"/>
  <c r="C2269" i="10"/>
  <c r="C2333" i="10"/>
  <c r="C2405" i="10"/>
  <c r="C2203" i="10"/>
  <c r="C2112" i="10"/>
  <c r="C2178" i="10"/>
  <c r="C2242" i="10"/>
  <c r="C2306" i="10"/>
  <c r="C2379" i="10"/>
  <c r="C2181" i="10"/>
  <c r="C2102" i="10"/>
  <c r="C2156" i="10"/>
  <c r="C2218" i="10"/>
  <c r="C2282" i="10"/>
  <c r="C2348" i="10"/>
  <c r="C2435" i="10"/>
  <c r="C2256" i="10"/>
  <c r="C2320" i="10"/>
  <c r="C2384" i="10"/>
  <c r="C2448" i="10"/>
  <c r="C2166" i="10"/>
  <c r="C2230" i="10"/>
  <c r="C2294" i="10"/>
  <c r="C2358" i="10"/>
  <c r="C2422" i="10"/>
  <c r="C2369" i="10"/>
  <c r="C2433" i="10"/>
  <c r="C2151" i="10"/>
  <c r="C2215" i="10"/>
  <c r="C2279" i="10"/>
  <c r="C2343" i="10"/>
  <c r="C2407" i="10"/>
  <c r="C2354" i="10"/>
  <c r="C2418" i="10"/>
  <c r="C82" i="10"/>
  <c r="C114" i="10"/>
  <c r="C24" i="10"/>
  <c r="C242" i="10"/>
  <c r="C303" i="10"/>
  <c r="C32" i="10"/>
  <c r="C202" i="10"/>
  <c r="C391" i="10"/>
  <c r="C331" i="10"/>
  <c r="C54" i="10"/>
  <c r="C86" i="10"/>
  <c r="C118" i="10"/>
  <c r="C370" i="10"/>
  <c r="C137" i="10"/>
  <c r="C287" i="10"/>
  <c r="C10" i="10"/>
  <c r="C308" i="10"/>
  <c r="C40" i="10"/>
  <c r="C104" i="10"/>
  <c r="C225" i="10"/>
  <c r="C409" i="10"/>
  <c r="C25" i="10"/>
  <c r="C491" i="10"/>
  <c r="C130" i="10"/>
  <c r="C295" i="10"/>
  <c r="C26" i="10"/>
  <c r="C89" i="10"/>
  <c r="C254" i="10"/>
  <c r="C681" i="10"/>
  <c r="C177" i="10"/>
  <c r="C327" i="10"/>
  <c r="C44" i="10"/>
  <c r="C108" i="10"/>
  <c r="C172" i="10"/>
  <c r="C236" i="10"/>
  <c r="C299" i="10"/>
  <c r="C417" i="10"/>
  <c r="C538" i="10"/>
  <c r="C757" i="10"/>
  <c r="C31" i="10"/>
  <c r="C95" i="10"/>
  <c r="C159" i="10"/>
  <c r="C223" i="10"/>
  <c r="C306" i="10"/>
  <c r="C399" i="10"/>
  <c r="C587" i="10"/>
  <c r="C329" i="10"/>
  <c r="C466" i="10"/>
  <c r="C673" i="10"/>
  <c r="C1069" i="10"/>
  <c r="C61" i="10"/>
  <c r="C125" i="10"/>
  <c r="C189" i="10"/>
  <c r="C253" i="10"/>
  <c r="C375" i="10"/>
  <c r="C471" i="10"/>
  <c r="C845" i="10"/>
  <c r="C152" i="10"/>
  <c r="C216" i="10"/>
  <c r="C275" i="10"/>
  <c r="C340" i="10"/>
  <c r="C490" i="10"/>
  <c r="C685" i="10"/>
  <c r="C1021" i="10"/>
  <c r="C51" i="10"/>
  <c r="C115" i="10"/>
  <c r="C179" i="10"/>
  <c r="C243" i="10"/>
  <c r="C355" i="10"/>
  <c r="C427" i="10"/>
  <c r="C618" i="10"/>
  <c r="C1160" i="10"/>
  <c r="C317" i="10"/>
  <c r="C381" i="10"/>
  <c r="C445" i="10"/>
  <c r="C509" i="10"/>
  <c r="C573" i="10"/>
  <c r="C642" i="10"/>
  <c r="C1735" i="10"/>
  <c r="C392" i="10"/>
  <c r="C456" i="10"/>
  <c r="C520" i="10"/>
  <c r="C584" i="10"/>
  <c r="C769" i="10"/>
  <c r="C842" i="10"/>
  <c r="C933" i="10"/>
  <c r="C1152" i="10"/>
  <c r="C310" i="10"/>
  <c r="C374" i="10"/>
  <c r="C438" i="10"/>
  <c r="C502" i="10"/>
  <c r="C566" i="10"/>
  <c r="C626" i="10"/>
  <c r="C857" i="10"/>
  <c r="C930" i="10"/>
  <c r="C1096" i="10"/>
  <c r="C473" i="10"/>
  <c r="C537" i="10"/>
  <c r="C601" i="10"/>
  <c r="C670" i="10"/>
  <c r="C702" i="10"/>
  <c r="C734" i="10"/>
  <c r="C766" i="10"/>
  <c r="C436" i="10"/>
  <c r="C500" i="10"/>
  <c r="C564" i="10"/>
  <c r="C630" i="10"/>
  <c r="C849" i="10"/>
  <c r="C922" i="10"/>
  <c r="C1013" i="10"/>
  <c r="C605" i="10"/>
  <c r="C1093" i="10"/>
  <c r="C644" i="10"/>
  <c r="C708" i="10"/>
  <c r="C772" i="10"/>
  <c r="C836" i="10"/>
  <c r="C900" i="10"/>
  <c r="C964" i="10"/>
  <c r="C1028" i="10"/>
  <c r="C1087" i="10"/>
  <c r="C1173" i="10"/>
  <c r="C1270" i="10"/>
  <c r="C679" i="10"/>
  <c r="C743" i="10"/>
  <c r="C807" i="10"/>
  <c r="C871" i="10"/>
  <c r="C935" i="10"/>
  <c r="C999" i="10"/>
  <c r="C1063" i="10"/>
  <c r="C1321" i="10"/>
  <c r="C1058" i="10"/>
  <c r="C1192" i="10"/>
  <c r="C1234" i="10"/>
  <c r="C624" i="10"/>
  <c r="C688" i="10"/>
  <c r="C752" i="10"/>
  <c r="C816" i="10"/>
  <c r="C880" i="10"/>
  <c r="C944" i="10"/>
  <c r="C1008" i="10"/>
  <c r="C1072" i="10"/>
  <c r="C1159" i="10"/>
  <c r="C1244" i="10"/>
  <c r="C691" i="10"/>
  <c r="C755" i="10"/>
  <c r="C819" i="10"/>
  <c r="C883" i="10"/>
  <c r="C947" i="10"/>
  <c r="C1011" i="10"/>
  <c r="C1075" i="10"/>
  <c r="C1131" i="10"/>
  <c r="C1324" i="10"/>
  <c r="C798" i="10"/>
  <c r="C862" i="10"/>
  <c r="C926" i="10"/>
  <c r="C990" i="10"/>
  <c r="C1054" i="10"/>
  <c r="C1208" i="10"/>
  <c r="C1643" i="10"/>
  <c r="C1146" i="10"/>
  <c r="C1210" i="10"/>
  <c r="C1302" i="10"/>
  <c r="C1396" i="10"/>
  <c r="C1563" i="10"/>
  <c r="C1205" i="10"/>
  <c r="C1267" i="10"/>
  <c r="C1338" i="10"/>
  <c r="C1571" i="10"/>
  <c r="C1398" i="10"/>
  <c r="C1722" i="10"/>
  <c r="C1134" i="10"/>
  <c r="C1198" i="10"/>
  <c r="C1265" i="10"/>
  <c r="C1340" i="10"/>
  <c r="C1471" i="10"/>
  <c r="C1105" i="10"/>
  <c r="C1169" i="10"/>
  <c r="C1239" i="10"/>
  <c r="C1290" i="10"/>
  <c r="C1500" i="10"/>
  <c r="C1148" i="10"/>
  <c r="C1212" i="10"/>
  <c r="C1294" i="10"/>
  <c r="C1431" i="10"/>
  <c r="C1738" i="10"/>
  <c r="C1393" i="10"/>
  <c r="C1457" i="10"/>
  <c r="C1532" i="10"/>
  <c r="C1780" i="10"/>
  <c r="C1547" i="10"/>
  <c r="C1370" i="10"/>
  <c r="C1434" i="10"/>
  <c r="C1507" i="10"/>
  <c r="C1788" i="10"/>
  <c r="C1317" i="10"/>
  <c r="C1381" i="10"/>
  <c r="C1445" i="10"/>
  <c r="C1501" i="10"/>
  <c r="C1568" i="10"/>
  <c r="C1632" i="10"/>
  <c r="C1748" i="10"/>
  <c r="C1256" i="10"/>
  <c r="C1320" i="10"/>
  <c r="C1384" i="10"/>
  <c r="C1448" i="10"/>
  <c r="C1732" i="10"/>
  <c r="C1291" i="10"/>
  <c r="C1355" i="10"/>
  <c r="C1419" i="10"/>
  <c r="C1481" i="10"/>
  <c r="C1561" i="10"/>
  <c r="C1593" i="10"/>
  <c r="C1625" i="10"/>
  <c r="C1657" i="10"/>
  <c r="C1534" i="10"/>
  <c r="C1598" i="10"/>
  <c r="C1662" i="10"/>
  <c r="C1725" i="10"/>
  <c r="C1556" i="10"/>
  <c r="C1620" i="10"/>
  <c r="C1686" i="10"/>
  <c r="C1479" i="10"/>
  <c r="C1543" i="10"/>
  <c r="C1607" i="10"/>
  <c r="C1666" i="10"/>
  <c r="C1778" i="10"/>
  <c r="C1842" i="10"/>
  <c r="C1522" i="10"/>
  <c r="C1586" i="10"/>
  <c r="C1650" i="10"/>
  <c r="C1720" i="10"/>
  <c r="C1690" i="10"/>
  <c r="C1740" i="10"/>
  <c r="C1815" i="10"/>
  <c r="C1875" i="10"/>
  <c r="C1960" i="10"/>
  <c r="C1749" i="10"/>
  <c r="C1813" i="10"/>
  <c r="C1882" i="10"/>
  <c r="C1941" i="10"/>
  <c r="C2016" i="10"/>
  <c r="C1954" i="10"/>
  <c r="C2066" i="10"/>
  <c r="C1731" i="10"/>
  <c r="C1795" i="10"/>
  <c r="C1868" i="10"/>
  <c r="C2099" i="10"/>
  <c r="C1830" i="10"/>
  <c r="C2018" i="10"/>
  <c r="C1697" i="10"/>
  <c r="C1761" i="10"/>
  <c r="C1825" i="10"/>
  <c r="C1899" i="10"/>
  <c r="C1963" i="10"/>
  <c r="C2100" i="10"/>
  <c r="C1997" i="10"/>
  <c r="C2061" i="10"/>
  <c r="C2064" i="10"/>
  <c r="C2268" i="10"/>
  <c r="C1918" i="10"/>
  <c r="C1982" i="10"/>
  <c r="C2046" i="10"/>
  <c r="C2119" i="10"/>
  <c r="C1913" i="10"/>
  <c r="C1977" i="10"/>
  <c r="C2041" i="10"/>
  <c r="C2163" i="10"/>
  <c r="C1924" i="10"/>
  <c r="C1988" i="10"/>
  <c r="C2052" i="10"/>
  <c r="C2125" i="10"/>
  <c r="C1927" i="10"/>
  <c r="C1991" i="10"/>
  <c r="C2055" i="10"/>
  <c r="C2138" i="10"/>
  <c r="C2202" i="10"/>
  <c r="C2261" i="10"/>
  <c r="C2325" i="10"/>
  <c r="C2404" i="10"/>
  <c r="C2276" i="10"/>
  <c r="C2145" i="10"/>
  <c r="C2209" i="10"/>
  <c r="C2273" i="10"/>
  <c r="C2337" i="10"/>
  <c r="C2419" i="10"/>
  <c r="C2220" i="10"/>
  <c r="C2120" i="10"/>
  <c r="C2184" i="10"/>
  <c r="C2245" i="10"/>
  <c r="C2309" i="10"/>
  <c r="C2388" i="10"/>
  <c r="C2197" i="10"/>
  <c r="C2110" i="10"/>
  <c r="C2169" i="10"/>
  <c r="C2221" i="10"/>
  <c r="C2285" i="10"/>
  <c r="C2357" i="10"/>
  <c r="C2444" i="10"/>
  <c r="C2264" i="10"/>
  <c r="C2328" i="10"/>
  <c r="C2392" i="10"/>
  <c r="C2456" i="10"/>
  <c r="C2174" i="10"/>
  <c r="C2238" i="10"/>
  <c r="C2302" i="10"/>
  <c r="C2366" i="10"/>
  <c r="C2430" i="10"/>
  <c r="C2377" i="10"/>
  <c r="C2441" i="10"/>
  <c r="C2159" i="10"/>
  <c r="C2223" i="10"/>
  <c r="C2287" i="10"/>
  <c r="C2351" i="10"/>
  <c r="C2415" i="10"/>
  <c r="C2362" i="10"/>
  <c r="B36" i="7" l="1"/>
  <c r="I36" i="7" s="1"/>
  <c r="B35" i="7"/>
  <c r="B37" i="7"/>
  <c r="I37" i="7" s="1"/>
  <c r="B39" i="7"/>
  <c r="B40" i="7"/>
  <c r="B41" i="7"/>
  <c r="G41" i="7" s="1"/>
  <c r="B38" i="7"/>
  <c r="D38" i="7" s="1"/>
  <c r="B1086" i="7"/>
  <c r="D1086" i="7" s="1"/>
  <c r="B239" i="7"/>
  <c r="B131" i="7"/>
  <c r="B121" i="7"/>
  <c r="B129" i="7"/>
  <c r="B109" i="7"/>
  <c r="B127" i="7"/>
  <c r="B81" i="7"/>
  <c r="B67" i="7"/>
  <c r="B149" i="7"/>
  <c r="B182" i="7"/>
  <c r="B251" i="7"/>
  <c r="B143" i="7"/>
  <c r="B181" i="7"/>
  <c r="B241" i="7"/>
  <c r="B321" i="7"/>
  <c r="B180" i="7"/>
  <c r="B243" i="7"/>
  <c r="B54" i="7"/>
  <c r="B70" i="7"/>
  <c r="B86" i="7"/>
  <c r="B102" i="7"/>
  <c r="B118" i="7"/>
  <c r="B134" i="7"/>
  <c r="B329" i="7"/>
  <c r="B263" i="7"/>
  <c r="B577" i="7"/>
  <c r="B167" i="7"/>
  <c r="B199" i="7"/>
  <c r="B440" i="7"/>
  <c r="B377" i="7"/>
  <c r="B275" i="7"/>
  <c r="B273" i="7"/>
  <c r="B456" i="7"/>
  <c r="B269" i="7"/>
  <c r="B422" i="7"/>
  <c r="B214" i="7"/>
  <c r="B230" i="7"/>
  <c r="B246" i="7"/>
  <c r="B262" i="7"/>
  <c r="B319" i="7"/>
  <c r="B506" i="7"/>
  <c r="B347" i="7"/>
  <c r="B363" i="7"/>
  <c r="B387" i="7"/>
  <c r="B436" i="7"/>
  <c r="B372" i="7"/>
  <c r="B404" i="7"/>
  <c r="B496" i="7"/>
  <c r="B462" i="7"/>
  <c r="B652" i="7"/>
  <c r="B318" i="7"/>
  <c r="B334" i="7"/>
  <c r="B350" i="7"/>
  <c r="B366" i="7"/>
  <c r="B398" i="7"/>
  <c r="B502" i="7"/>
  <c r="B458" i="7"/>
  <c r="B599" i="7"/>
  <c r="B472" i="7"/>
  <c r="B505" i="7"/>
  <c r="B635" i="7"/>
  <c r="B639" i="7"/>
  <c r="B499" i="7"/>
  <c r="B556" i="7"/>
  <c r="B587" i="7"/>
  <c r="B773" i="7"/>
  <c r="B539" i="7"/>
  <c r="B697" i="7"/>
  <c r="B425" i="7"/>
  <c r="B441" i="7"/>
  <c r="B457" i="7"/>
  <c r="B473" i="7"/>
  <c r="B509" i="7"/>
  <c r="B628" i="7"/>
  <c r="B623" i="7"/>
  <c r="B816" i="7"/>
  <c r="B650" i="7"/>
  <c r="B717" i="7"/>
  <c r="B562" i="7"/>
  <c r="B578" i="7"/>
  <c r="B594" i="7"/>
  <c r="B610" i="7"/>
  <c r="B703" i="7"/>
  <c r="B617" i="7"/>
  <c r="B657" i="7"/>
  <c r="B753" i="7"/>
  <c r="B691" i="7"/>
  <c r="B821" i="7"/>
  <c r="B831" i="7"/>
  <c r="B674" i="7"/>
  <c r="B690" i="7"/>
  <c r="B706" i="7"/>
  <c r="B722" i="7"/>
  <c r="B738" i="7"/>
  <c r="B754" i="7"/>
  <c r="B770" i="7"/>
  <c r="B824" i="7"/>
  <c r="B837" i="7"/>
  <c r="B901" i="7"/>
  <c r="B787" i="7"/>
  <c r="B803" i="7"/>
  <c r="B844" i="7"/>
  <c r="B842" i="7"/>
  <c r="B883" i="7"/>
  <c r="B1022" i="7"/>
  <c r="B909" i="7"/>
  <c r="B786" i="7"/>
  <c r="B802" i="7"/>
  <c r="B852" i="7"/>
  <c r="B939" i="7"/>
  <c r="B902" i="7"/>
  <c r="B968" i="7"/>
  <c r="B864" i="7"/>
  <c r="B880" i="7"/>
  <c r="B896" i="7"/>
  <c r="B935" i="7"/>
  <c r="B1068" i="7"/>
  <c r="B949" i="7"/>
  <c r="B913" i="7"/>
  <c r="B963" i="7"/>
  <c r="B996" i="7"/>
  <c r="B1080" i="7"/>
  <c r="B1032" i="7"/>
  <c r="B1002" i="7"/>
  <c r="B1071" i="7"/>
  <c r="B1007" i="7"/>
  <c r="B1023" i="7"/>
  <c r="B1039" i="7"/>
  <c r="B1055" i="7"/>
  <c r="B1075" i="7"/>
  <c r="I16" i="7"/>
  <c r="H16" i="7"/>
  <c r="H39" i="7"/>
  <c r="G39" i="7"/>
  <c r="F39" i="7"/>
  <c r="E39" i="7"/>
  <c r="D39" i="7"/>
  <c r="I39" i="7"/>
  <c r="C39" i="7"/>
  <c r="B147" i="7"/>
  <c r="B281" i="7"/>
  <c r="B137" i="7"/>
  <c r="B207" i="7"/>
  <c r="B135" i="7"/>
  <c r="B97" i="7"/>
  <c r="B83" i="7"/>
  <c r="B154" i="7"/>
  <c r="B186" i="7"/>
  <c r="B292" i="7"/>
  <c r="B153" i="7"/>
  <c r="B185" i="7"/>
  <c r="B257" i="7"/>
  <c r="B152" i="7"/>
  <c r="B184" i="7"/>
  <c r="B259" i="7"/>
  <c r="D40" i="7"/>
  <c r="C40" i="7"/>
  <c r="I40" i="7"/>
  <c r="H40" i="7"/>
  <c r="F40" i="7"/>
  <c r="E40" i="7"/>
  <c r="G40" i="7"/>
  <c r="B56" i="7"/>
  <c r="B72" i="7"/>
  <c r="B88" i="7"/>
  <c r="B104" i="7"/>
  <c r="B120" i="7"/>
  <c r="B136" i="7"/>
  <c r="B408" i="7"/>
  <c r="B277" i="7"/>
  <c r="B139" i="7"/>
  <c r="B171" i="7"/>
  <c r="B203" i="7"/>
  <c r="B504" i="7"/>
  <c r="B384" i="7"/>
  <c r="B290" i="7"/>
  <c r="B288" i="7"/>
  <c r="B519" i="7"/>
  <c r="B270" i="7"/>
  <c r="B520" i="7"/>
  <c r="B216" i="7"/>
  <c r="B232" i="7"/>
  <c r="B248" i="7"/>
  <c r="B264" i="7"/>
  <c r="B323" i="7"/>
  <c r="B548" i="7"/>
  <c r="B349" i="7"/>
  <c r="B365" i="7"/>
  <c r="B394" i="7"/>
  <c r="B452" i="7"/>
  <c r="B373" i="7"/>
  <c r="B405" i="7"/>
  <c r="B512" i="7"/>
  <c r="B498" i="7"/>
  <c r="B660" i="7"/>
  <c r="B320" i="7"/>
  <c r="B336" i="7"/>
  <c r="B352" i="7"/>
  <c r="B368" i="7"/>
  <c r="B399" i="7"/>
  <c r="B518" i="7"/>
  <c r="B495" i="7"/>
  <c r="B626" i="7"/>
  <c r="B474" i="7"/>
  <c r="B513" i="7"/>
  <c r="B664" i="7"/>
  <c r="B725" i="7"/>
  <c r="B507" i="7"/>
  <c r="B557" i="7"/>
  <c r="B591" i="7"/>
  <c r="B777" i="7"/>
  <c r="B554" i="7"/>
  <c r="B759" i="7"/>
  <c r="B427" i="7"/>
  <c r="B443" i="7"/>
  <c r="B459" i="7"/>
  <c r="B475" i="7"/>
  <c r="B517" i="7"/>
  <c r="B648" i="7"/>
  <c r="B683" i="7"/>
  <c r="B847" i="7"/>
  <c r="B654" i="7"/>
  <c r="B733" i="7"/>
  <c r="B564" i="7"/>
  <c r="B580" i="7"/>
  <c r="B596" i="7"/>
  <c r="B612" i="7"/>
  <c r="B719" i="7"/>
  <c r="B632" i="7"/>
  <c r="B661" i="7"/>
  <c r="B769" i="7"/>
  <c r="B707" i="7"/>
  <c r="B828" i="7"/>
  <c r="B856" i="7"/>
  <c r="B676" i="7"/>
  <c r="B692" i="7"/>
  <c r="B708" i="7"/>
  <c r="B724" i="7"/>
  <c r="B740" i="7"/>
  <c r="B756" i="7"/>
  <c r="B772" i="7"/>
  <c r="B827" i="7"/>
  <c r="B848" i="7"/>
  <c r="B915" i="7"/>
  <c r="B789" i="7"/>
  <c r="B805" i="7"/>
  <c r="B859" i="7"/>
  <c r="B857" i="7"/>
  <c r="B887" i="7"/>
  <c r="B1030" i="7"/>
  <c r="B925" i="7"/>
  <c r="B788" i="7"/>
  <c r="B804" i="7"/>
  <c r="B906" i="7"/>
  <c r="B954" i="7"/>
  <c r="B910" i="7"/>
  <c r="B973" i="7"/>
  <c r="B866" i="7"/>
  <c r="B882" i="7"/>
  <c r="B898" i="7"/>
  <c r="B950" i="7"/>
  <c r="B904" i="7"/>
  <c r="B964" i="7"/>
  <c r="B921" i="7"/>
  <c r="B970" i="7"/>
  <c r="B1012" i="7"/>
  <c r="B977" i="7"/>
  <c r="B1048" i="7"/>
  <c r="B1018" i="7"/>
  <c r="B1074" i="7"/>
  <c r="B1009" i="7"/>
  <c r="B1025" i="7"/>
  <c r="B1041" i="7"/>
  <c r="B1057" i="7"/>
  <c r="B1087" i="7"/>
  <c r="B55" i="7"/>
  <c r="B205" i="7"/>
  <c r="B418" i="7"/>
  <c r="B144" i="7"/>
  <c r="B434" i="7"/>
  <c r="B141" i="7"/>
  <c r="B113" i="7"/>
  <c r="B99" i="7"/>
  <c r="B158" i="7"/>
  <c r="B190" i="7"/>
  <c r="B298" i="7"/>
  <c r="B157" i="7"/>
  <c r="B189" i="7"/>
  <c r="B268" i="7"/>
  <c r="B156" i="7"/>
  <c r="B188" i="7"/>
  <c r="B325" i="7"/>
  <c r="B42" i="7"/>
  <c r="B58" i="7"/>
  <c r="B74" i="7"/>
  <c r="B90" i="7"/>
  <c r="B106" i="7"/>
  <c r="B122" i="7"/>
  <c r="B138" i="7"/>
  <c r="B543" i="7"/>
  <c r="B280" i="7"/>
  <c r="B140" i="7"/>
  <c r="B175" i="7"/>
  <c r="B217" i="7"/>
  <c r="B561" i="7"/>
  <c r="B466" i="7"/>
  <c r="B291" i="7"/>
  <c r="B289" i="7"/>
  <c r="B530" i="7"/>
  <c r="B271" i="7"/>
  <c r="B655" i="7"/>
  <c r="B218" i="7"/>
  <c r="B234" i="7"/>
  <c r="B250" i="7"/>
  <c r="B284" i="7"/>
  <c r="B327" i="7"/>
  <c r="B656" i="7"/>
  <c r="B351" i="7"/>
  <c r="B367" i="7"/>
  <c r="B395" i="7"/>
  <c r="B494" i="7"/>
  <c r="B380" i="7"/>
  <c r="B412" i="7"/>
  <c r="B531" i="7"/>
  <c r="B514" i="7"/>
  <c r="B695" i="7"/>
  <c r="B322" i="7"/>
  <c r="B338" i="7"/>
  <c r="B354" i="7"/>
  <c r="B374" i="7"/>
  <c r="B406" i="7"/>
  <c r="B534" i="7"/>
  <c r="B511" i="7"/>
  <c r="B829" i="7"/>
  <c r="B476" i="7"/>
  <c r="B521" i="7"/>
  <c r="B667" i="7"/>
  <c r="B729" i="7"/>
  <c r="B515" i="7"/>
  <c r="B563" i="7"/>
  <c r="B607" i="7"/>
  <c r="B484" i="7"/>
  <c r="B555" i="7"/>
  <c r="B865" i="7"/>
  <c r="B429" i="7"/>
  <c r="B445" i="7"/>
  <c r="B461" i="7"/>
  <c r="B477" i="7"/>
  <c r="B536" i="7"/>
  <c r="B651" i="7"/>
  <c r="B699" i="7"/>
  <c r="B620" i="7"/>
  <c r="B658" i="7"/>
  <c r="B749" i="7"/>
  <c r="B566" i="7"/>
  <c r="B582" i="7"/>
  <c r="B598" i="7"/>
  <c r="B614" i="7"/>
  <c r="B735" i="7"/>
  <c r="B633" i="7"/>
  <c r="B665" i="7"/>
  <c r="B835" i="7"/>
  <c r="B723" i="7"/>
  <c r="B841" i="7"/>
  <c r="B889" i="7"/>
  <c r="B678" i="7"/>
  <c r="B694" i="7"/>
  <c r="B710" i="7"/>
  <c r="B726" i="7"/>
  <c r="B742" i="7"/>
  <c r="B758" i="7"/>
  <c r="B774" i="7"/>
  <c r="B850" i="7"/>
  <c r="B897" i="7"/>
  <c r="B924" i="7"/>
  <c r="B791" i="7"/>
  <c r="B807" i="7"/>
  <c r="B914" i="7"/>
  <c r="B858" i="7"/>
  <c r="B891" i="7"/>
  <c r="B1040" i="7"/>
  <c r="B940" i="7"/>
  <c r="B790" i="7"/>
  <c r="B806" i="7"/>
  <c r="B922" i="7"/>
  <c r="B955" i="7"/>
  <c r="B918" i="7"/>
  <c r="B990" i="7"/>
  <c r="B868" i="7"/>
  <c r="B884" i="7"/>
  <c r="B900" i="7"/>
  <c r="B951" i="7"/>
  <c r="B912" i="7"/>
  <c r="B965" i="7"/>
  <c r="B929" i="7"/>
  <c r="B993" i="7"/>
  <c r="B1028" i="7"/>
  <c r="B978" i="7"/>
  <c r="B1064" i="7"/>
  <c r="B1034" i="7"/>
  <c r="B995" i="7"/>
  <c r="B1011" i="7"/>
  <c r="B1027" i="7"/>
  <c r="B1043" i="7"/>
  <c r="B1059" i="7"/>
  <c r="B1084" i="7"/>
  <c r="B53" i="7"/>
  <c r="B71" i="7"/>
  <c r="C41" i="7"/>
  <c r="B43" i="7"/>
  <c r="B221" i="7"/>
  <c r="B47" i="7"/>
  <c r="B237" i="7"/>
  <c r="B145" i="7"/>
  <c r="B115" i="7"/>
  <c r="B162" i="7"/>
  <c r="B194" i="7"/>
  <c r="B309" i="7"/>
  <c r="B161" i="7"/>
  <c r="B193" i="7"/>
  <c r="B276" i="7"/>
  <c r="B160" i="7"/>
  <c r="B192" i="7"/>
  <c r="B401" i="7"/>
  <c r="B44" i="7"/>
  <c r="B60" i="7"/>
  <c r="B76" i="7"/>
  <c r="B92" i="7"/>
  <c r="B108" i="7"/>
  <c r="B124" i="7"/>
  <c r="B213" i="7"/>
  <c r="B601" i="7"/>
  <c r="B283" i="7"/>
  <c r="B148" i="7"/>
  <c r="B179" i="7"/>
  <c r="B233" i="7"/>
  <c r="B663" i="7"/>
  <c r="B503" i="7"/>
  <c r="B306" i="7"/>
  <c r="B304" i="7"/>
  <c r="B547" i="7"/>
  <c r="B286" i="7"/>
  <c r="B204" i="7"/>
  <c r="B220" i="7"/>
  <c r="B236" i="7"/>
  <c r="B252" i="7"/>
  <c r="B285" i="7"/>
  <c r="B331" i="7"/>
  <c r="B337" i="7"/>
  <c r="B353" i="7"/>
  <c r="B370" i="7"/>
  <c r="B402" i="7"/>
  <c r="B510" i="7"/>
  <c r="B381" i="7"/>
  <c r="B413" i="7"/>
  <c r="B546" i="7"/>
  <c r="B527" i="7"/>
  <c r="B709" i="7"/>
  <c r="B324" i="7"/>
  <c r="B340" i="7"/>
  <c r="B356" i="7"/>
  <c r="B375" i="7"/>
  <c r="B407" i="7"/>
  <c r="B551" i="7"/>
  <c r="B532" i="7"/>
  <c r="B757" i="7"/>
  <c r="B478" i="7"/>
  <c r="B528" i="7"/>
  <c r="B677" i="7"/>
  <c r="B815" i="7"/>
  <c r="B523" i="7"/>
  <c r="B567" i="7"/>
  <c r="B624" i="7"/>
  <c r="B492" i="7"/>
  <c r="B593" i="7"/>
  <c r="B415" i="7"/>
  <c r="B431" i="7"/>
  <c r="B447" i="7"/>
  <c r="B463" i="7"/>
  <c r="B479" i="7"/>
  <c r="B537" i="7"/>
  <c r="B679" i="7"/>
  <c r="B715" i="7"/>
  <c r="B621" i="7"/>
  <c r="B662" i="7"/>
  <c r="B765" i="7"/>
  <c r="B568" i="7"/>
  <c r="B584" i="7"/>
  <c r="B600" i="7"/>
  <c r="B616" i="7"/>
  <c r="B751" i="7"/>
  <c r="B637" i="7"/>
  <c r="B673" i="7"/>
  <c r="B839" i="7"/>
  <c r="B739" i="7"/>
  <c r="B845" i="7"/>
  <c r="B908" i="7"/>
  <c r="B680" i="7"/>
  <c r="B696" i="7"/>
  <c r="B712" i="7"/>
  <c r="B728" i="7"/>
  <c r="B744" i="7"/>
  <c r="B760" i="7"/>
  <c r="B776" i="7"/>
  <c r="B861" i="7"/>
  <c r="B944" i="7"/>
  <c r="B960" i="7"/>
  <c r="B793" i="7"/>
  <c r="B814" i="7"/>
  <c r="B942" i="7"/>
  <c r="B863" i="7"/>
  <c r="B895" i="7"/>
  <c r="B1058" i="7"/>
  <c r="B943" i="7"/>
  <c r="B792" i="7"/>
  <c r="B810" i="7"/>
  <c r="B969" i="7"/>
  <c r="B971" i="7"/>
  <c r="B926" i="7"/>
  <c r="B1014" i="7"/>
  <c r="B870" i="7"/>
  <c r="B886" i="7"/>
  <c r="B903" i="7"/>
  <c r="B966" i="7"/>
  <c r="B920" i="7"/>
  <c r="B980" i="7"/>
  <c r="B930" i="7"/>
  <c r="B998" i="7"/>
  <c r="B1044" i="7"/>
  <c r="B984" i="7"/>
  <c r="B975" i="7"/>
  <c r="B1050" i="7"/>
  <c r="B997" i="7"/>
  <c r="B1013" i="7"/>
  <c r="B1029" i="7"/>
  <c r="B1045" i="7"/>
  <c r="B1061" i="7"/>
  <c r="B1078" i="7"/>
  <c r="Q14" i="7"/>
  <c r="O14" i="7"/>
  <c r="P14" i="7" s="1"/>
  <c r="N15" i="7"/>
  <c r="I18" i="7"/>
  <c r="H18" i="7"/>
  <c r="B69" i="7"/>
  <c r="B87" i="7"/>
  <c r="B57" i="7"/>
  <c r="B59" i="7"/>
  <c r="B45" i="7"/>
  <c r="B63" i="7"/>
  <c r="B253" i="7"/>
  <c r="B223" i="7"/>
  <c r="B125" i="7"/>
  <c r="B166" i="7"/>
  <c r="B198" i="7"/>
  <c r="B775" i="7"/>
  <c r="B165" i="7"/>
  <c r="B197" i="7"/>
  <c r="B282" i="7"/>
  <c r="B164" i="7"/>
  <c r="B196" i="7"/>
  <c r="B488" i="7"/>
  <c r="B46" i="7"/>
  <c r="B62" i="7"/>
  <c r="B78" i="7"/>
  <c r="B94" i="7"/>
  <c r="B110" i="7"/>
  <c r="B126" i="7"/>
  <c r="B229" i="7"/>
  <c r="B150" i="7"/>
  <c r="B297" i="7"/>
  <c r="B151" i="7"/>
  <c r="B183" i="7"/>
  <c r="B249" i="7"/>
  <c r="B278" i="7"/>
  <c r="B522" i="7"/>
  <c r="B307" i="7"/>
  <c r="B305" i="7"/>
  <c r="B558" i="7"/>
  <c r="B287" i="7"/>
  <c r="B206" i="7"/>
  <c r="B222" i="7"/>
  <c r="B238" i="7"/>
  <c r="B254" i="7"/>
  <c r="B300" i="7"/>
  <c r="B335" i="7"/>
  <c r="B339" i="7"/>
  <c r="B355" i="7"/>
  <c r="B371" i="7"/>
  <c r="B403" i="7"/>
  <c r="B535" i="7"/>
  <c r="B388" i="7"/>
  <c r="B416" i="7"/>
  <c r="B659" i="7"/>
  <c r="B542" i="7"/>
  <c r="B310" i="7"/>
  <c r="B326" i="7"/>
  <c r="B342" i="7"/>
  <c r="B358" i="7"/>
  <c r="B382" i="7"/>
  <c r="B428" i="7"/>
  <c r="B613" i="7"/>
  <c r="B549" i="7"/>
  <c r="B761" i="7"/>
  <c r="B480" i="7"/>
  <c r="B529" i="7"/>
  <c r="B681" i="7"/>
  <c r="B881" i="7"/>
  <c r="B524" i="7"/>
  <c r="B571" i="7"/>
  <c r="B627" i="7"/>
  <c r="B500" i="7"/>
  <c r="B609" i="7"/>
  <c r="B417" i="7"/>
  <c r="B433" i="7"/>
  <c r="B449" i="7"/>
  <c r="B465" i="7"/>
  <c r="B481" i="7"/>
  <c r="B552" i="7"/>
  <c r="B741" i="7"/>
  <c r="B731" i="7"/>
  <c r="B634" i="7"/>
  <c r="B666" i="7"/>
  <c r="B781" i="7"/>
  <c r="B570" i="7"/>
  <c r="B586" i="7"/>
  <c r="B602" i="7"/>
  <c r="B618" i="7"/>
  <c r="B767" i="7"/>
  <c r="B641" i="7"/>
  <c r="B689" i="7"/>
  <c r="B877" i="7"/>
  <c r="B755" i="7"/>
  <c r="B885" i="7"/>
  <c r="B941" i="7"/>
  <c r="B682" i="7"/>
  <c r="B698" i="7"/>
  <c r="B714" i="7"/>
  <c r="B730" i="7"/>
  <c r="B746" i="7"/>
  <c r="B762" i="7"/>
  <c r="B778" i="7"/>
  <c r="B869" i="7"/>
  <c r="B811" i="7"/>
  <c r="B979" i="7"/>
  <c r="B795" i="7"/>
  <c r="B822" i="7"/>
  <c r="B945" i="7"/>
  <c r="B867" i="7"/>
  <c r="B899" i="7"/>
  <c r="B825" i="7"/>
  <c r="B957" i="7"/>
  <c r="B794" i="7"/>
  <c r="B818" i="7"/>
  <c r="B974" i="7"/>
  <c r="B994" i="7"/>
  <c r="B936" i="7"/>
  <c r="B1020" i="7"/>
  <c r="B872" i="7"/>
  <c r="B888" i="7"/>
  <c r="B911" i="7"/>
  <c r="B967" i="7"/>
  <c r="B928" i="7"/>
  <c r="B982" i="7"/>
  <c r="B931" i="7"/>
  <c r="B1004" i="7"/>
  <c r="B1060" i="7"/>
  <c r="B988" i="7"/>
  <c r="B976" i="7"/>
  <c r="B1066" i="7"/>
  <c r="B999" i="7"/>
  <c r="B1015" i="7"/>
  <c r="B1031" i="7"/>
  <c r="B1047" i="7"/>
  <c r="B1063" i="7"/>
  <c r="B1088" i="7"/>
  <c r="B85" i="7"/>
  <c r="B103" i="7"/>
  <c r="B73" i="7"/>
  <c r="B75" i="7"/>
  <c r="B61" i="7"/>
  <c r="B79" i="7"/>
  <c r="B313" i="7"/>
  <c r="B393" i="7"/>
  <c r="B133" i="7"/>
  <c r="B170" i="7"/>
  <c r="B202" i="7"/>
  <c r="B255" i="7"/>
  <c r="B169" i="7"/>
  <c r="B201" i="7"/>
  <c r="B293" i="7"/>
  <c r="B168" i="7"/>
  <c r="B200" i="7"/>
  <c r="B526" i="7"/>
  <c r="B48" i="7"/>
  <c r="B64" i="7"/>
  <c r="B80" i="7"/>
  <c r="B96" i="7"/>
  <c r="B112" i="7"/>
  <c r="B128" i="7"/>
  <c r="B245" i="7"/>
  <c r="B215" i="7"/>
  <c r="B333" i="7"/>
  <c r="B155" i="7"/>
  <c r="B187" i="7"/>
  <c r="B265" i="7"/>
  <c r="B279" i="7"/>
  <c r="B533" i="7"/>
  <c r="B490" i="7"/>
  <c r="B385" i="7"/>
  <c r="B597" i="7"/>
  <c r="B302" i="7"/>
  <c r="B208" i="7"/>
  <c r="B224" i="7"/>
  <c r="B240" i="7"/>
  <c r="B256" i="7"/>
  <c r="B301" i="7"/>
  <c r="B369" i="7"/>
  <c r="B341" i="7"/>
  <c r="B357" i="7"/>
  <c r="B378" i="7"/>
  <c r="B410" i="7"/>
  <c r="B550" i="7"/>
  <c r="B389" i="7"/>
  <c r="B432" i="7"/>
  <c r="B414" i="7"/>
  <c r="B559" i="7"/>
  <c r="B312" i="7"/>
  <c r="B328" i="7"/>
  <c r="B344" i="7"/>
  <c r="B360" i="7"/>
  <c r="B383" i="7"/>
  <c r="B444" i="7"/>
  <c r="B873" i="7"/>
  <c r="B565" i="7"/>
  <c r="B832" i="7"/>
  <c r="B482" i="7"/>
  <c r="B544" i="7"/>
  <c r="B743" i="7"/>
  <c r="B961" i="7"/>
  <c r="B525" i="7"/>
  <c r="B575" i="7"/>
  <c r="B640" i="7"/>
  <c r="B508" i="7"/>
  <c r="B644" i="7"/>
  <c r="B419" i="7"/>
  <c r="B435" i="7"/>
  <c r="B451" i="7"/>
  <c r="B467" i="7"/>
  <c r="B485" i="7"/>
  <c r="B553" i="7"/>
  <c r="B745" i="7"/>
  <c r="B747" i="7"/>
  <c r="B638" i="7"/>
  <c r="B669" i="7"/>
  <c r="B916" i="7"/>
  <c r="B572" i="7"/>
  <c r="B588" i="7"/>
  <c r="B604" i="7"/>
  <c r="B619" i="7"/>
  <c r="B817" i="7"/>
  <c r="B645" i="7"/>
  <c r="B705" i="7"/>
  <c r="B630" i="7"/>
  <c r="B771" i="7"/>
  <c r="B985" i="7"/>
  <c r="B668" i="7"/>
  <c r="B684" i="7"/>
  <c r="B700" i="7"/>
  <c r="B716" i="7"/>
  <c r="B732" i="7"/>
  <c r="B748" i="7"/>
  <c r="B764" i="7"/>
  <c r="B780" i="7"/>
  <c r="B893" i="7"/>
  <c r="B823" i="7"/>
  <c r="B917" i="7"/>
  <c r="B797" i="7"/>
  <c r="B830" i="7"/>
  <c r="B956" i="7"/>
  <c r="B871" i="7"/>
  <c r="B907" i="7"/>
  <c r="B833" i="7"/>
  <c r="B989" i="7"/>
  <c r="B796" i="7"/>
  <c r="B826" i="7"/>
  <c r="B1010" i="7"/>
  <c r="B1008" i="7"/>
  <c r="B937" i="7"/>
  <c r="B1056" i="7"/>
  <c r="B874" i="7"/>
  <c r="B890" i="7"/>
  <c r="B919" i="7"/>
  <c r="B986" i="7"/>
  <c r="B932" i="7"/>
  <c r="B1026" i="7"/>
  <c r="B946" i="7"/>
  <c r="B1054" i="7"/>
  <c r="B1083" i="7"/>
  <c r="B992" i="7"/>
  <c r="B983" i="7"/>
  <c r="B1073" i="7"/>
  <c r="B1001" i="7"/>
  <c r="B1017" i="7"/>
  <c r="B1033" i="7"/>
  <c r="B1049" i="7"/>
  <c r="B1065" i="7"/>
  <c r="B1082" i="7"/>
  <c r="B101" i="7"/>
  <c r="B119" i="7"/>
  <c r="B89" i="7"/>
  <c r="B91" i="7"/>
  <c r="B77" i="7"/>
  <c r="B95" i="7"/>
  <c r="B49" i="7"/>
  <c r="H35" i="7"/>
  <c r="G35" i="7"/>
  <c r="F35" i="7"/>
  <c r="E35" i="7"/>
  <c r="D35" i="7"/>
  <c r="I35" i="7"/>
  <c r="C35" i="7"/>
  <c r="B142" i="7"/>
  <c r="B174" i="7"/>
  <c r="B219" i="7"/>
  <c r="B317" i="7"/>
  <c r="B173" i="7"/>
  <c r="B209" i="7"/>
  <c r="B296" i="7"/>
  <c r="B172" i="7"/>
  <c r="B211" i="7"/>
  <c r="B727" i="7"/>
  <c r="B50" i="7"/>
  <c r="B66" i="7"/>
  <c r="B82" i="7"/>
  <c r="B98" i="7"/>
  <c r="B114" i="7"/>
  <c r="B130" i="7"/>
  <c r="B261" i="7"/>
  <c r="B231" i="7"/>
  <c r="B438" i="7"/>
  <c r="B159" i="7"/>
  <c r="B191" i="7"/>
  <c r="B267" i="7"/>
  <c r="B294" i="7"/>
  <c r="B569" i="7"/>
  <c r="B585" i="7"/>
  <c r="B392" i="7"/>
  <c r="B713" i="7"/>
  <c r="B303" i="7"/>
  <c r="B210" i="7"/>
  <c r="B226" i="7"/>
  <c r="B242" i="7"/>
  <c r="B258" i="7"/>
  <c r="B311" i="7"/>
  <c r="B376" i="7"/>
  <c r="B343" i="7"/>
  <c r="B359" i="7"/>
  <c r="B379" i="7"/>
  <c r="B411" i="7"/>
  <c r="B615" i="7"/>
  <c r="B396" i="7"/>
  <c r="B448" i="7"/>
  <c r="B430" i="7"/>
  <c r="B589" i="7"/>
  <c r="B314" i="7"/>
  <c r="B330" i="7"/>
  <c r="B346" i="7"/>
  <c r="B362" i="7"/>
  <c r="B390" i="7"/>
  <c r="B460" i="7"/>
  <c r="B426" i="7"/>
  <c r="B573" i="7"/>
  <c r="B468" i="7"/>
  <c r="B489" i="7"/>
  <c r="B545" i="7"/>
  <c r="B605" i="7"/>
  <c r="B483" i="7"/>
  <c r="B540" i="7"/>
  <c r="B579" i="7"/>
  <c r="B643" i="7"/>
  <c r="B516" i="7"/>
  <c r="B647" i="7"/>
  <c r="B421" i="7"/>
  <c r="B437" i="7"/>
  <c r="B453" i="7"/>
  <c r="B469" i="7"/>
  <c r="B493" i="7"/>
  <c r="B595" i="7"/>
  <c r="B809" i="7"/>
  <c r="B763" i="7"/>
  <c r="B642" i="7"/>
  <c r="B685" i="7"/>
  <c r="B1070" i="7"/>
  <c r="B574" i="7"/>
  <c r="B590" i="7"/>
  <c r="B606" i="7"/>
  <c r="B671" i="7"/>
  <c r="B849" i="7"/>
  <c r="B649" i="7"/>
  <c r="B721" i="7"/>
  <c r="B631" i="7"/>
  <c r="B836" i="7"/>
  <c r="B1024" i="7"/>
  <c r="B670" i="7"/>
  <c r="B686" i="7"/>
  <c r="B702" i="7"/>
  <c r="B718" i="7"/>
  <c r="B734" i="7"/>
  <c r="B750" i="7"/>
  <c r="B766" i="7"/>
  <c r="B813" i="7"/>
  <c r="B958" i="7"/>
  <c r="B840" i="7"/>
  <c r="B783" i="7"/>
  <c r="B799" i="7"/>
  <c r="B838" i="7"/>
  <c r="B959" i="7"/>
  <c r="B875" i="7"/>
  <c r="B923" i="7"/>
  <c r="B853" i="7"/>
  <c r="B782" i="7"/>
  <c r="B798" i="7"/>
  <c r="B834" i="7"/>
  <c r="B1052" i="7"/>
  <c r="B1038" i="7"/>
  <c r="B952" i="7"/>
  <c r="B860" i="7"/>
  <c r="B876" i="7"/>
  <c r="B892" i="7"/>
  <c r="B927" i="7"/>
  <c r="B1006" i="7"/>
  <c r="B933" i="7"/>
  <c r="B1036" i="7"/>
  <c r="B947" i="7"/>
  <c r="B1081" i="7"/>
  <c r="B1046" i="7"/>
  <c r="B1000" i="7"/>
  <c r="B987" i="7"/>
  <c r="B1077" i="7"/>
  <c r="B1003" i="7"/>
  <c r="B1019" i="7"/>
  <c r="B1035" i="7"/>
  <c r="B1051" i="7"/>
  <c r="B1067" i="7"/>
  <c r="B1076" i="7"/>
  <c r="B117" i="7"/>
  <c r="B123" i="7"/>
  <c r="B105" i="7"/>
  <c r="B107" i="7"/>
  <c r="B93" i="7"/>
  <c r="B111" i="7"/>
  <c r="B65" i="7"/>
  <c r="B51" i="7"/>
  <c r="B146" i="7"/>
  <c r="B178" i="7"/>
  <c r="B235" i="7"/>
  <c r="B400" i="7"/>
  <c r="B177" i="7"/>
  <c r="B225" i="7"/>
  <c r="B299" i="7"/>
  <c r="B176" i="7"/>
  <c r="B227" i="7"/>
  <c r="B52" i="7"/>
  <c r="B68" i="7"/>
  <c r="B84" i="7"/>
  <c r="B100" i="7"/>
  <c r="B116" i="7"/>
  <c r="B132" i="7"/>
  <c r="B308" i="7"/>
  <c r="B247" i="7"/>
  <c r="B454" i="7"/>
  <c r="B163" i="7"/>
  <c r="B195" i="7"/>
  <c r="B424" i="7"/>
  <c r="B295" i="7"/>
  <c r="B274" i="7"/>
  <c r="B272" i="7"/>
  <c r="B450" i="7"/>
  <c r="B266" i="7"/>
  <c r="B409" i="7"/>
  <c r="B212" i="7"/>
  <c r="B228" i="7"/>
  <c r="B244" i="7"/>
  <c r="B260" i="7"/>
  <c r="B315" i="7"/>
  <c r="B487" i="7"/>
  <c r="B345" i="7"/>
  <c r="B361" i="7"/>
  <c r="B386" i="7"/>
  <c r="B420" i="7"/>
  <c r="B629" i="7"/>
  <c r="B397" i="7"/>
  <c r="B464" i="7"/>
  <c r="B446" i="7"/>
  <c r="B625" i="7"/>
  <c r="B316" i="7"/>
  <c r="B332" i="7"/>
  <c r="B348" i="7"/>
  <c r="B364" i="7"/>
  <c r="B391" i="7"/>
  <c r="B486" i="7"/>
  <c r="B442" i="7"/>
  <c r="B581" i="7"/>
  <c r="B470" i="7"/>
  <c r="B497" i="7"/>
  <c r="B603" i="7"/>
  <c r="B636" i="7"/>
  <c r="B491" i="7"/>
  <c r="B541" i="7"/>
  <c r="B583" i="7"/>
  <c r="B711" i="7"/>
  <c r="B538" i="7"/>
  <c r="B693" i="7"/>
  <c r="B423" i="7"/>
  <c r="B439" i="7"/>
  <c r="B455" i="7"/>
  <c r="B471" i="7"/>
  <c r="B501" i="7"/>
  <c r="B611" i="7"/>
  <c r="B622" i="7"/>
  <c r="B779" i="7"/>
  <c r="B646" i="7"/>
  <c r="B701" i="7"/>
  <c r="B560" i="7"/>
  <c r="B576" i="7"/>
  <c r="B592" i="7"/>
  <c r="B608" i="7"/>
  <c r="B687" i="7"/>
  <c r="B855" i="7"/>
  <c r="B653" i="7"/>
  <c r="B737" i="7"/>
  <c r="B675" i="7"/>
  <c r="B808" i="7"/>
  <c r="B820" i="7"/>
  <c r="B672" i="7"/>
  <c r="B688" i="7"/>
  <c r="B704" i="7"/>
  <c r="B720" i="7"/>
  <c r="B736" i="7"/>
  <c r="B752" i="7"/>
  <c r="B768" i="7"/>
  <c r="B819" i="7"/>
  <c r="B812" i="7"/>
  <c r="B846" i="7"/>
  <c r="B785" i="7"/>
  <c r="B801" i="7"/>
  <c r="B843" i="7"/>
  <c r="B972" i="7"/>
  <c r="B879" i="7"/>
  <c r="B981" i="7"/>
  <c r="B854" i="7"/>
  <c r="B784" i="7"/>
  <c r="B800" i="7"/>
  <c r="B851" i="7"/>
  <c r="B938" i="7"/>
  <c r="B1072" i="7"/>
  <c r="B953" i="7"/>
  <c r="B862" i="7"/>
  <c r="B878" i="7"/>
  <c r="B894" i="7"/>
  <c r="B934" i="7"/>
  <c r="B1042" i="7"/>
  <c r="B948" i="7"/>
  <c r="B905" i="7"/>
  <c r="B962" i="7"/>
  <c r="B1079" i="7"/>
  <c r="B1062" i="7"/>
  <c r="B1016" i="7"/>
  <c r="B991" i="7"/>
  <c r="B1085" i="7"/>
  <c r="B1005" i="7"/>
  <c r="B1021" i="7"/>
  <c r="B1037" i="7"/>
  <c r="B1053" i="7"/>
  <c r="B1069" i="7"/>
  <c r="C36" i="7" l="1"/>
  <c r="D6" i="7"/>
  <c r="D37" i="7"/>
  <c r="E37" i="7"/>
  <c r="F37" i="7"/>
  <c r="G37" i="7"/>
  <c r="H37" i="7"/>
  <c r="C37" i="7"/>
  <c r="H41" i="7"/>
  <c r="I41" i="7"/>
  <c r="D41" i="7"/>
  <c r="E41" i="7"/>
  <c r="F41" i="7"/>
  <c r="F38" i="7"/>
  <c r="E38" i="7"/>
  <c r="G38" i="7"/>
  <c r="H38" i="7"/>
  <c r="I38" i="7"/>
  <c r="C38" i="7"/>
  <c r="D36" i="7"/>
  <c r="E36" i="7"/>
  <c r="F36" i="7"/>
  <c r="G36" i="7"/>
  <c r="H36" i="7"/>
  <c r="C1086" i="7"/>
  <c r="H1086" i="7"/>
  <c r="E1086" i="7"/>
  <c r="F1086" i="7"/>
  <c r="G1086" i="7"/>
  <c r="I1086" i="7"/>
  <c r="D768" i="7"/>
  <c r="C768" i="7"/>
  <c r="I768" i="7"/>
  <c r="H768" i="7"/>
  <c r="G768" i="7"/>
  <c r="F768" i="7"/>
  <c r="E768" i="7"/>
  <c r="H1085" i="7"/>
  <c r="D1085" i="7"/>
  <c r="C1085" i="7"/>
  <c r="I1085" i="7"/>
  <c r="G1085" i="7"/>
  <c r="F1085" i="7"/>
  <c r="E1085" i="7"/>
  <c r="H934" i="7"/>
  <c r="G934" i="7"/>
  <c r="E934" i="7"/>
  <c r="D934" i="7"/>
  <c r="C934" i="7"/>
  <c r="I934" i="7"/>
  <c r="F934" i="7"/>
  <c r="F1016" i="7"/>
  <c r="E1016" i="7"/>
  <c r="D1016" i="7"/>
  <c r="C1016" i="7"/>
  <c r="I1016" i="7"/>
  <c r="G1016" i="7"/>
  <c r="H1016" i="7"/>
  <c r="D894" i="7"/>
  <c r="C894" i="7"/>
  <c r="I894" i="7"/>
  <c r="E894" i="7"/>
  <c r="H894" i="7"/>
  <c r="G894" i="7"/>
  <c r="F894" i="7"/>
  <c r="F784" i="7"/>
  <c r="E784" i="7"/>
  <c r="D784" i="7"/>
  <c r="C784" i="7"/>
  <c r="G784" i="7"/>
  <c r="H784" i="7"/>
  <c r="I784" i="7"/>
  <c r="D846" i="7"/>
  <c r="C846" i="7"/>
  <c r="I846" i="7"/>
  <c r="H846" i="7"/>
  <c r="F846" i="7"/>
  <c r="E846" i="7"/>
  <c r="G846" i="7"/>
  <c r="D688" i="7"/>
  <c r="C688" i="7"/>
  <c r="I688" i="7"/>
  <c r="H688" i="7"/>
  <c r="G688" i="7"/>
  <c r="F688" i="7"/>
  <c r="E688" i="7"/>
  <c r="H687" i="7"/>
  <c r="G687" i="7"/>
  <c r="F687" i="7"/>
  <c r="E687" i="7"/>
  <c r="D687" i="7"/>
  <c r="I687" i="7"/>
  <c r="C687" i="7"/>
  <c r="D622" i="7"/>
  <c r="I622" i="7"/>
  <c r="H622" i="7"/>
  <c r="G622" i="7"/>
  <c r="F622" i="7"/>
  <c r="E622" i="7"/>
  <c r="C622" i="7"/>
  <c r="D538" i="7"/>
  <c r="I538" i="7"/>
  <c r="H538" i="7"/>
  <c r="C538" i="7"/>
  <c r="F538" i="7"/>
  <c r="E538" i="7"/>
  <c r="G538" i="7"/>
  <c r="F470" i="7"/>
  <c r="E470" i="7"/>
  <c r="D470" i="7"/>
  <c r="H470" i="7"/>
  <c r="G470" i="7"/>
  <c r="C470" i="7"/>
  <c r="I470" i="7"/>
  <c r="C316" i="7"/>
  <c r="I316" i="7"/>
  <c r="H316" i="7"/>
  <c r="F316" i="7"/>
  <c r="E316" i="7"/>
  <c r="D316" i="7"/>
  <c r="G316" i="7"/>
  <c r="G361" i="7"/>
  <c r="F361" i="7"/>
  <c r="E361" i="7"/>
  <c r="D361" i="7"/>
  <c r="I361" i="7"/>
  <c r="H361" i="7"/>
  <c r="C361" i="7"/>
  <c r="I409" i="7"/>
  <c r="H409" i="7"/>
  <c r="G409" i="7"/>
  <c r="F409" i="7"/>
  <c r="D409" i="7"/>
  <c r="C409" i="7"/>
  <c r="E409" i="7"/>
  <c r="E163" i="7"/>
  <c r="D163" i="7"/>
  <c r="C163" i="7"/>
  <c r="I163" i="7"/>
  <c r="F163" i="7"/>
  <c r="H163" i="7"/>
  <c r="G163" i="7"/>
  <c r="D68" i="7"/>
  <c r="C68" i="7"/>
  <c r="I68" i="7"/>
  <c r="H68" i="7"/>
  <c r="G68" i="7"/>
  <c r="F68" i="7"/>
  <c r="E68" i="7"/>
  <c r="I178" i="7"/>
  <c r="H178" i="7"/>
  <c r="G178" i="7"/>
  <c r="E178" i="7"/>
  <c r="F178" i="7"/>
  <c r="D178" i="7"/>
  <c r="C178" i="7"/>
  <c r="H123" i="7"/>
  <c r="G123" i="7"/>
  <c r="F123" i="7"/>
  <c r="E123" i="7"/>
  <c r="D123" i="7"/>
  <c r="I123" i="7"/>
  <c r="C123" i="7"/>
  <c r="H1077" i="7"/>
  <c r="I1077" i="7"/>
  <c r="G1077" i="7"/>
  <c r="F1077" i="7"/>
  <c r="E1077" i="7"/>
  <c r="D1077" i="7"/>
  <c r="C1077" i="7"/>
  <c r="F1006" i="7"/>
  <c r="E1006" i="7"/>
  <c r="D1006" i="7"/>
  <c r="C1006" i="7"/>
  <c r="I1006" i="7"/>
  <c r="H1006" i="7"/>
  <c r="G1006" i="7"/>
  <c r="C834" i="7"/>
  <c r="I834" i="7"/>
  <c r="G834" i="7"/>
  <c r="F834" i="7"/>
  <c r="E834" i="7"/>
  <c r="D834" i="7"/>
  <c r="H834" i="7"/>
  <c r="F799" i="7"/>
  <c r="G799" i="7"/>
  <c r="E799" i="7"/>
  <c r="D799" i="7"/>
  <c r="C799" i="7"/>
  <c r="I799" i="7"/>
  <c r="H799" i="7"/>
  <c r="D718" i="7"/>
  <c r="C718" i="7"/>
  <c r="I718" i="7"/>
  <c r="H718" i="7"/>
  <c r="G718" i="7"/>
  <c r="F718" i="7"/>
  <c r="E718" i="7"/>
  <c r="H649" i="7"/>
  <c r="G649" i="7"/>
  <c r="E649" i="7"/>
  <c r="D649" i="7"/>
  <c r="C649" i="7"/>
  <c r="I649" i="7"/>
  <c r="F649" i="7"/>
  <c r="D642" i="7"/>
  <c r="C642" i="7"/>
  <c r="I642" i="7"/>
  <c r="H642" i="7"/>
  <c r="G642" i="7"/>
  <c r="F642" i="7"/>
  <c r="E642" i="7"/>
  <c r="I421" i="7"/>
  <c r="H421" i="7"/>
  <c r="G421" i="7"/>
  <c r="F421" i="7"/>
  <c r="D421" i="7"/>
  <c r="E421" i="7"/>
  <c r="C421" i="7"/>
  <c r="H545" i="7"/>
  <c r="E545" i="7"/>
  <c r="D545" i="7"/>
  <c r="I545" i="7"/>
  <c r="G545" i="7"/>
  <c r="F545" i="7"/>
  <c r="C545" i="7"/>
  <c r="C346" i="7"/>
  <c r="I346" i="7"/>
  <c r="H346" i="7"/>
  <c r="F346" i="7"/>
  <c r="E346" i="7"/>
  <c r="G346" i="7"/>
  <c r="D346" i="7"/>
  <c r="I411" i="7"/>
  <c r="H411" i="7"/>
  <c r="G411" i="7"/>
  <c r="F411" i="7"/>
  <c r="E411" i="7"/>
  <c r="D411" i="7"/>
  <c r="C411" i="7"/>
  <c r="I226" i="7"/>
  <c r="H226" i="7"/>
  <c r="G226" i="7"/>
  <c r="E226" i="7"/>
  <c r="C226" i="7"/>
  <c r="D226" i="7"/>
  <c r="F226" i="7"/>
  <c r="D267" i="7"/>
  <c r="I267" i="7"/>
  <c r="H267" i="7"/>
  <c r="G267" i="7"/>
  <c r="F267" i="7"/>
  <c r="C267" i="7"/>
  <c r="E267" i="7"/>
  <c r="D98" i="7"/>
  <c r="C98" i="7"/>
  <c r="I98" i="7"/>
  <c r="H98" i="7"/>
  <c r="G98" i="7"/>
  <c r="F98" i="7"/>
  <c r="E98" i="7"/>
  <c r="F209" i="7"/>
  <c r="E209" i="7"/>
  <c r="D209" i="7"/>
  <c r="C209" i="7"/>
  <c r="I209" i="7"/>
  <c r="H209" i="7"/>
  <c r="G209" i="7"/>
  <c r="H91" i="7"/>
  <c r="G91" i="7"/>
  <c r="F91" i="7"/>
  <c r="E91" i="7"/>
  <c r="D91" i="7"/>
  <c r="I91" i="7"/>
  <c r="C91" i="7"/>
  <c r="I1033" i="7"/>
  <c r="H1033" i="7"/>
  <c r="G1033" i="7"/>
  <c r="E1033" i="7"/>
  <c r="F1033" i="7"/>
  <c r="D1033" i="7"/>
  <c r="C1033" i="7"/>
  <c r="H946" i="7"/>
  <c r="G946" i="7"/>
  <c r="E946" i="7"/>
  <c r="I946" i="7"/>
  <c r="D946" i="7"/>
  <c r="C946" i="7"/>
  <c r="F946" i="7"/>
  <c r="D937" i="7"/>
  <c r="C937" i="7"/>
  <c r="I937" i="7"/>
  <c r="G937" i="7"/>
  <c r="F937" i="7"/>
  <c r="E937" i="7"/>
  <c r="H937" i="7"/>
  <c r="H871" i="7"/>
  <c r="G871" i="7"/>
  <c r="F871" i="7"/>
  <c r="E871" i="7"/>
  <c r="I871" i="7"/>
  <c r="D871" i="7"/>
  <c r="C871" i="7"/>
  <c r="D764" i="7"/>
  <c r="C764" i="7"/>
  <c r="I764" i="7"/>
  <c r="H764" i="7"/>
  <c r="F764" i="7"/>
  <c r="E764" i="7"/>
  <c r="G764" i="7"/>
  <c r="H771" i="7"/>
  <c r="G771" i="7"/>
  <c r="F771" i="7"/>
  <c r="E771" i="7"/>
  <c r="D771" i="7"/>
  <c r="I771" i="7"/>
  <c r="C771" i="7"/>
  <c r="D572" i="7"/>
  <c r="I572" i="7"/>
  <c r="H572" i="7"/>
  <c r="G572" i="7"/>
  <c r="F572" i="7"/>
  <c r="C572" i="7"/>
  <c r="E572" i="7"/>
  <c r="I467" i="7"/>
  <c r="H467" i="7"/>
  <c r="F467" i="7"/>
  <c r="G467" i="7"/>
  <c r="E467" i="7"/>
  <c r="C467" i="7"/>
  <c r="D467" i="7"/>
  <c r="H525" i="7"/>
  <c r="E525" i="7"/>
  <c r="D525" i="7"/>
  <c r="F525" i="7"/>
  <c r="C525" i="7"/>
  <c r="I525" i="7"/>
  <c r="G525" i="7"/>
  <c r="F444" i="7"/>
  <c r="E444" i="7"/>
  <c r="D444" i="7"/>
  <c r="C444" i="7"/>
  <c r="I444" i="7"/>
  <c r="H444" i="7"/>
  <c r="G444" i="7"/>
  <c r="F432" i="7"/>
  <c r="E432" i="7"/>
  <c r="D432" i="7"/>
  <c r="H432" i="7"/>
  <c r="G432" i="7"/>
  <c r="C432" i="7"/>
  <c r="I432" i="7"/>
  <c r="G301" i="7"/>
  <c r="E301" i="7"/>
  <c r="D301" i="7"/>
  <c r="H301" i="7"/>
  <c r="I301" i="7"/>
  <c r="F301" i="7"/>
  <c r="C301" i="7"/>
  <c r="D490" i="7"/>
  <c r="H490" i="7"/>
  <c r="F490" i="7"/>
  <c r="E490" i="7"/>
  <c r="C490" i="7"/>
  <c r="G490" i="7"/>
  <c r="I490" i="7"/>
  <c r="F245" i="7"/>
  <c r="E245" i="7"/>
  <c r="D245" i="7"/>
  <c r="C245" i="7"/>
  <c r="I245" i="7"/>
  <c r="H245" i="7"/>
  <c r="G245" i="7"/>
  <c r="I200" i="7"/>
  <c r="H200" i="7"/>
  <c r="G200" i="7"/>
  <c r="E200" i="7"/>
  <c r="F200" i="7"/>
  <c r="D200" i="7"/>
  <c r="C200" i="7"/>
  <c r="H133" i="7"/>
  <c r="G133" i="7"/>
  <c r="F133" i="7"/>
  <c r="E133" i="7"/>
  <c r="D133" i="7"/>
  <c r="I133" i="7"/>
  <c r="C133" i="7"/>
  <c r="H85" i="7"/>
  <c r="G85" i="7"/>
  <c r="F85" i="7"/>
  <c r="E85" i="7"/>
  <c r="D85" i="7"/>
  <c r="I85" i="7"/>
  <c r="C85" i="7"/>
  <c r="D976" i="7"/>
  <c r="C976" i="7"/>
  <c r="I976" i="7"/>
  <c r="H976" i="7"/>
  <c r="G976" i="7"/>
  <c r="F976" i="7"/>
  <c r="E976" i="7"/>
  <c r="D911" i="7"/>
  <c r="I911" i="7"/>
  <c r="E911" i="7"/>
  <c r="C911" i="7"/>
  <c r="F911" i="7"/>
  <c r="H911" i="7"/>
  <c r="G911" i="7"/>
  <c r="F794" i="7"/>
  <c r="C794" i="7"/>
  <c r="I794" i="7"/>
  <c r="H794" i="7"/>
  <c r="G794" i="7"/>
  <c r="E794" i="7"/>
  <c r="D794" i="7"/>
  <c r="H979" i="7"/>
  <c r="G979" i="7"/>
  <c r="E979" i="7"/>
  <c r="D979" i="7"/>
  <c r="C979" i="7"/>
  <c r="I979" i="7"/>
  <c r="F979" i="7"/>
  <c r="D698" i="7"/>
  <c r="C698" i="7"/>
  <c r="I698" i="7"/>
  <c r="H698" i="7"/>
  <c r="E698" i="7"/>
  <c r="F698" i="7"/>
  <c r="G698" i="7"/>
  <c r="H767" i="7"/>
  <c r="G767" i="7"/>
  <c r="F767" i="7"/>
  <c r="E767" i="7"/>
  <c r="D767" i="7"/>
  <c r="I767" i="7"/>
  <c r="C767" i="7"/>
  <c r="H731" i="7"/>
  <c r="G731" i="7"/>
  <c r="F731" i="7"/>
  <c r="E731" i="7"/>
  <c r="D731" i="7"/>
  <c r="I731" i="7"/>
  <c r="C731" i="7"/>
  <c r="H609" i="7"/>
  <c r="G609" i="7"/>
  <c r="F609" i="7"/>
  <c r="E609" i="7"/>
  <c r="D609" i="7"/>
  <c r="C609" i="7"/>
  <c r="I609" i="7"/>
  <c r="F480" i="7"/>
  <c r="E480" i="7"/>
  <c r="D480" i="7"/>
  <c r="I480" i="7"/>
  <c r="G480" i="7"/>
  <c r="C480" i="7"/>
  <c r="H480" i="7"/>
  <c r="C326" i="7"/>
  <c r="I326" i="7"/>
  <c r="H326" i="7"/>
  <c r="G326" i="7"/>
  <c r="E326" i="7"/>
  <c r="F326" i="7"/>
  <c r="D326" i="7"/>
  <c r="I371" i="7"/>
  <c r="H371" i="7"/>
  <c r="G371" i="7"/>
  <c r="F371" i="7"/>
  <c r="E371" i="7"/>
  <c r="D371" i="7"/>
  <c r="C371" i="7"/>
  <c r="I206" i="7"/>
  <c r="H206" i="7"/>
  <c r="G206" i="7"/>
  <c r="E206" i="7"/>
  <c r="F206" i="7"/>
  <c r="D206" i="7"/>
  <c r="C206" i="7"/>
  <c r="E183" i="7"/>
  <c r="D183" i="7"/>
  <c r="C183" i="7"/>
  <c r="I183" i="7"/>
  <c r="F183" i="7"/>
  <c r="H183" i="7"/>
  <c r="G183" i="7"/>
  <c r="D78" i="7"/>
  <c r="C78" i="7"/>
  <c r="I78" i="7"/>
  <c r="H78" i="7"/>
  <c r="G78" i="7"/>
  <c r="F78" i="7"/>
  <c r="E78" i="7"/>
  <c r="E165" i="7"/>
  <c r="D165" i="7"/>
  <c r="C165" i="7"/>
  <c r="I165" i="7"/>
  <c r="H165" i="7"/>
  <c r="G165" i="7"/>
  <c r="F165" i="7"/>
  <c r="H45" i="7"/>
  <c r="G45" i="7"/>
  <c r="F45" i="7"/>
  <c r="E45" i="7"/>
  <c r="D45" i="7"/>
  <c r="I45" i="7"/>
  <c r="C45" i="7"/>
  <c r="F1050" i="7"/>
  <c r="E1050" i="7"/>
  <c r="D1050" i="7"/>
  <c r="C1050" i="7"/>
  <c r="I1050" i="7"/>
  <c r="H1050" i="7"/>
  <c r="G1050" i="7"/>
  <c r="H966" i="7"/>
  <c r="G966" i="7"/>
  <c r="E966" i="7"/>
  <c r="D966" i="7"/>
  <c r="C966" i="7"/>
  <c r="F966" i="7"/>
  <c r="I966" i="7"/>
  <c r="C810" i="7"/>
  <c r="I810" i="7"/>
  <c r="G810" i="7"/>
  <c r="H810" i="7"/>
  <c r="F810" i="7"/>
  <c r="E810" i="7"/>
  <c r="D810" i="7"/>
  <c r="F793" i="7"/>
  <c r="D793" i="7"/>
  <c r="C793" i="7"/>
  <c r="I793" i="7"/>
  <c r="H793" i="7"/>
  <c r="G793" i="7"/>
  <c r="E793" i="7"/>
  <c r="D712" i="7"/>
  <c r="C712" i="7"/>
  <c r="I712" i="7"/>
  <c r="H712" i="7"/>
  <c r="F712" i="7"/>
  <c r="E712" i="7"/>
  <c r="G712" i="7"/>
  <c r="H637" i="7"/>
  <c r="G637" i="7"/>
  <c r="E637" i="7"/>
  <c r="D637" i="7"/>
  <c r="C637" i="7"/>
  <c r="F637" i="7"/>
  <c r="I637" i="7"/>
  <c r="H621" i="7"/>
  <c r="E621" i="7"/>
  <c r="D621" i="7"/>
  <c r="G621" i="7"/>
  <c r="F621" i="7"/>
  <c r="C621" i="7"/>
  <c r="I621" i="7"/>
  <c r="I415" i="7"/>
  <c r="H415" i="7"/>
  <c r="F415" i="7"/>
  <c r="E415" i="7"/>
  <c r="D415" i="7"/>
  <c r="C415" i="7"/>
  <c r="G415" i="7"/>
  <c r="D528" i="7"/>
  <c r="I528" i="7"/>
  <c r="H528" i="7"/>
  <c r="G528" i="7"/>
  <c r="F528" i="7"/>
  <c r="E528" i="7"/>
  <c r="C528" i="7"/>
  <c r="C340" i="7"/>
  <c r="I340" i="7"/>
  <c r="H340" i="7"/>
  <c r="F340" i="7"/>
  <c r="E340" i="7"/>
  <c r="D340" i="7"/>
  <c r="G340" i="7"/>
  <c r="E402" i="7"/>
  <c r="D402" i="7"/>
  <c r="I402" i="7"/>
  <c r="H402" i="7"/>
  <c r="G402" i="7"/>
  <c r="F402" i="7"/>
  <c r="C402" i="7"/>
  <c r="I220" i="7"/>
  <c r="H220" i="7"/>
  <c r="G220" i="7"/>
  <c r="E220" i="7"/>
  <c r="F220" i="7"/>
  <c r="D220" i="7"/>
  <c r="C220" i="7"/>
  <c r="F233" i="7"/>
  <c r="E233" i="7"/>
  <c r="D233" i="7"/>
  <c r="C233" i="7"/>
  <c r="I233" i="7"/>
  <c r="G233" i="7"/>
  <c r="H233" i="7"/>
  <c r="D92" i="7"/>
  <c r="C92" i="7"/>
  <c r="I92" i="7"/>
  <c r="H92" i="7"/>
  <c r="G92" i="7"/>
  <c r="F92" i="7"/>
  <c r="E92" i="7"/>
  <c r="E193" i="7"/>
  <c r="D193" i="7"/>
  <c r="C193" i="7"/>
  <c r="I193" i="7"/>
  <c r="H193" i="7"/>
  <c r="G193" i="7"/>
  <c r="F193" i="7"/>
  <c r="H47" i="7"/>
  <c r="G47" i="7"/>
  <c r="F47" i="7"/>
  <c r="E47" i="7"/>
  <c r="D47" i="7"/>
  <c r="I47" i="7"/>
  <c r="C47" i="7"/>
  <c r="I1011" i="7"/>
  <c r="H1011" i="7"/>
  <c r="G1011" i="7"/>
  <c r="E1011" i="7"/>
  <c r="C1011" i="7"/>
  <c r="F1011" i="7"/>
  <c r="D1011" i="7"/>
  <c r="D965" i="7"/>
  <c r="C965" i="7"/>
  <c r="I965" i="7"/>
  <c r="E965" i="7"/>
  <c r="H965" i="7"/>
  <c r="F965" i="7"/>
  <c r="G965" i="7"/>
  <c r="D955" i="7"/>
  <c r="C955" i="7"/>
  <c r="I955" i="7"/>
  <c r="H955" i="7"/>
  <c r="G955" i="7"/>
  <c r="F955" i="7"/>
  <c r="E955" i="7"/>
  <c r="H914" i="7"/>
  <c r="E914" i="7"/>
  <c r="I914" i="7"/>
  <c r="G914" i="7"/>
  <c r="F914" i="7"/>
  <c r="C914" i="7"/>
  <c r="D914" i="7"/>
  <c r="D742" i="7"/>
  <c r="C742" i="7"/>
  <c r="I742" i="7"/>
  <c r="H742" i="7"/>
  <c r="G742" i="7"/>
  <c r="F742" i="7"/>
  <c r="E742" i="7"/>
  <c r="G835" i="7"/>
  <c r="E835" i="7"/>
  <c r="F835" i="7"/>
  <c r="I835" i="7"/>
  <c r="H835" i="7"/>
  <c r="D835" i="7"/>
  <c r="C835" i="7"/>
  <c r="H749" i="7"/>
  <c r="G749" i="7"/>
  <c r="F749" i="7"/>
  <c r="E749" i="7"/>
  <c r="D749" i="7"/>
  <c r="I749" i="7"/>
  <c r="C749" i="7"/>
  <c r="I445" i="7"/>
  <c r="H445" i="7"/>
  <c r="E445" i="7"/>
  <c r="D445" i="7"/>
  <c r="C445" i="7"/>
  <c r="F445" i="7"/>
  <c r="G445" i="7"/>
  <c r="H729" i="7"/>
  <c r="G729" i="7"/>
  <c r="F729" i="7"/>
  <c r="E729" i="7"/>
  <c r="D729" i="7"/>
  <c r="I729" i="7"/>
  <c r="C729" i="7"/>
  <c r="E374" i="7"/>
  <c r="D374" i="7"/>
  <c r="C374" i="7"/>
  <c r="H374" i="7"/>
  <c r="G374" i="7"/>
  <c r="I374" i="7"/>
  <c r="F374" i="7"/>
  <c r="E380" i="7"/>
  <c r="D380" i="7"/>
  <c r="G380" i="7"/>
  <c r="F380" i="7"/>
  <c r="C380" i="7"/>
  <c r="I380" i="7"/>
  <c r="H380" i="7"/>
  <c r="I250" i="7"/>
  <c r="H250" i="7"/>
  <c r="G250" i="7"/>
  <c r="E250" i="7"/>
  <c r="F250" i="7"/>
  <c r="D250" i="7"/>
  <c r="C250" i="7"/>
  <c r="F466" i="7"/>
  <c r="E466" i="7"/>
  <c r="D466" i="7"/>
  <c r="I466" i="7"/>
  <c r="H466" i="7"/>
  <c r="G466" i="7"/>
  <c r="C466" i="7"/>
  <c r="D122" i="7"/>
  <c r="C122" i="7"/>
  <c r="I122" i="7"/>
  <c r="H122" i="7"/>
  <c r="E122" i="7"/>
  <c r="F122" i="7"/>
  <c r="G122" i="7"/>
  <c r="I156" i="7"/>
  <c r="H156" i="7"/>
  <c r="G156" i="7"/>
  <c r="E156" i="7"/>
  <c r="F156" i="7"/>
  <c r="D156" i="7"/>
  <c r="C156" i="7"/>
  <c r="H113" i="7"/>
  <c r="G113" i="7"/>
  <c r="F113" i="7"/>
  <c r="E113" i="7"/>
  <c r="D113" i="7"/>
  <c r="C113" i="7"/>
  <c r="I113" i="7"/>
  <c r="I1041" i="7"/>
  <c r="H1041" i="7"/>
  <c r="G1041" i="7"/>
  <c r="E1041" i="7"/>
  <c r="D1041" i="7"/>
  <c r="C1041" i="7"/>
  <c r="F1041" i="7"/>
  <c r="D970" i="7"/>
  <c r="C970" i="7"/>
  <c r="I970" i="7"/>
  <c r="H970" i="7"/>
  <c r="F970" i="7"/>
  <c r="G970" i="7"/>
  <c r="E970" i="7"/>
  <c r="H973" i="7"/>
  <c r="G973" i="7"/>
  <c r="E973" i="7"/>
  <c r="I973" i="7"/>
  <c r="F973" i="7"/>
  <c r="D973" i="7"/>
  <c r="C973" i="7"/>
  <c r="H887" i="7"/>
  <c r="G887" i="7"/>
  <c r="F887" i="7"/>
  <c r="E887" i="7"/>
  <c r="I887" i="7"/>
  <c r="D887" i="7"/>
  <c r="C887" i="7"/>
  <c r="D772" i="7"/>
  <c r="C772" i="7"/>
  <c r="I772" i="7"/>
  <c r="H772" i="7"/>
  <c r="G772" i="7"/>
  <c r="F772" i="7"/>
  <c r="E772" i="7"/>
  <c r="C828" i="7"/>
  <c r="I828" i="7"/>
  <c r="H828" i="7"/>
  <c r="E828" i="7"/>
  <c r="G828" i="7"/>
  <c r="F828" i="7"/>
  <c r="D828" i="7"/>
  <c r="D580" i="7"/>
  <c r="I580" i="7"/>
  <c r="H580" i="7"/>
  <c r="G580" i="7"/>
  <c r="F580" i="7"/>
  <c r="C580" i="7"/>
  <c r="E580" i="7"/>
  <c r="I475" i="7"/>
  <c r="H475" i="7"/>
  <c r="F475" i="7"/>
  <c r="G475" i="7"/>
  <c r="E475" i="7"/>
  <c r="C475" i="7"/>
  <c r="D475" i="7"/>
  <c r="H557" i="7"/>
  <c r="E557" i="7"/>
  <c r="D557" i="7"/>
  <c r="F557" i="7"/>
  <c r="C557" i="7"/>
  <c r="I557" i="7"/>
  <c r="G557" i="7"/>
  <c r="D518" i="7"/>
  <c r="H518" i="7"/>
  <c r="I518" i="7"/>
  <c r="F518" i="7"/>
  <c r="C518" i="7"/>
  <c r="G518" i="7"/>
  <c r="E518" i="7"/>
  <c r="D512" i="7"/>
  <c r="H512" i="7"/>
  <c r="I512" i="7"/>
  <c r="G512" i="7"/>
  <c r="F512" i="7"/>
  <c r="C512" i="7"/>
  <c r="E512" i="7"/>
  <c r="G323" i="7"/>
  <c r="F323" i="7"/>
  <c r="E323" i="7"/>
  <c r="D323" i="7"/>
  <c r="I323" i="7"/>
  <c r="C323" i="7"/>
  <c r="H323" i="7"/>
  <c r="C288" i="7"/>
  <c r="I288" i="7"/>
  <c r="H288" i="7"/>
  <c r="E288" i="7"/>
  <c r="D288" i="7"/>
  <c r="G288" i="7"/>
  <c r="F288" i="7"/>
  <c r="E408" i="7"/>
  <c r="D408" i="7"/>
  <c r="I408" i="7"/>
  <c r="H408" i="7"/>
  <c r="F408" i="7"/>
  <c r="G408" i="7"/>
  <c r="C408" i="7"/>
  <c r="I152" i="7"/>
  <c r="H152" i="7"/>
  <c r="G152" i="7"/>
  <c r="E152" i="7"/>
  <c r="F152" i="7"/>
  <c r="D152" i="7"/>
  <c r="C152" i="7"/>
  <c r="H97" i="7"/>
  <c r="G97" i="7"/>
  <c r="F97" i="7"/>
  <c r="E97" i="7"/>
  <c r="D97" i="7"/>
  <c r="C97" i="7"/>
  <c r="I97" i="7"/>
  <c r="I1055" i="7"/>
  <c r="H1055" i="7"/>
  <c r="G1055" i="7"/>
  <c r="E1055" i="7"/>
  <c r="F1055" i="7"/>
  <c r="D1055" i="7"/>
  <c r="C1055" i="7"/>
  <c r="F996" i="7"/>
  <c r="E996" i="7"/>
  <c r="D996" i="7"/>
  <c r="C996" i="7"/>
  <c r="I996" i="7"/>
  <c r="H996" i="7"/>
  <c r="G996" i="7"/>
  <c r="D864" i="7"/>
  <c r="C864" i="7"/>
  <c r="I864" i="7"/>
  <c r="H864" i="7"/>
  <c r="F864" i="7"/>
  <c r="E864" i="7"/>
  <c r="G864" i="7"/>
  <c r="F1022" i="7"/>
  <c r="E1022" i="7"/>
  <c r="D1022" i="7"/>
  <c r="C1022" i="7"/>
  <c r="I1022" i="7"/>
  <c r="H1022" i="7"/>
  <c r="G1022" i="7"/>
  <c r="C824" i="7"/>
  <c r="I824" i="7"/>
  <c r="E824" i="7"/>
  <c r="D824" i="7"/>
  <c r="G824" i="7"/>
  <c r="F824" i="7"/>
  <c r="H824" i="7"/>
  <c r="G831" i="7"/>
  <c r="E831" i="7"/>
  <c r="F831" i="7"/>
  <c r="D831" i="7"/>
  <c r="I831" i="7"/>
  <c r="H831" i="7"/>
  <c r="C831" i="7"/>
  <c r="D594" i="7"/>
  <c r="C594" i="7"/>
  <c r="I594" i="7"/>
  <c r="H594" i="7"/>
  <c r="G594" i="7"/>
  <c r="F594" i="7"/>
  <c r="E594" i="7"/>
  <c r="H509" i="7"/>
  <c r="D509" i="7"/>
  <c r="G509" i="7"/>
  <c r="E509" i="7"/>
  <c r="C509" i="7"/>
  <c r="I509" i="7"/>
  <c r="F509" i="7"/>
  <c r="H587" i="7"/>
  <c r="F587" i="7"/>
  <c r="E587" i="7"/>
  <c r="D587" i="7"/>
  <c r="G587" i="7"/>
  <c r="C587" i="7"/>
  <c r="I587" i="7"/>
  <c r="F458" i="7"/>
  <c r="E458" i="7"/>
  <c r="D458" i="7"/>
  <c r="H458" i="7"/>
  <c r="I458" i="7"/>
  <c r="G458" i="7"/>
  <c r="C458" i="7"/>
  <c r="F462" i="7"/>
  <c r="E462" i="7"/>
  <c r="D462" i="7"/>
  <c r="G462" i="7"/>
  <c r="C462" i="7"/>
  <c r="H462" i="7"/>
  <c r="I462" i="7"/>
  <c r="D506" i="7"/>
  <c r="H506" i="7"/>
  <c r="F506" i="7"/>
  <c r="E506" i="7"/>
  <c r="C506" i="7"/>
  <c r="G506" i="7"/>
  <c r="I506" i="7"/>
  <c r="F456" i="7"/>
  <c r="E456" i="7"/>
  <c r="D456" i="7"/>
  <c r="I456" i="7"/>
  <c r="G456" i="7"/>
  <c r="H456" i="7"/>
  <c r="C456" i="7"/>
  <c r="F263" i="7"/>
  <c r="E263" i="7"/>
  <c r="D263" i="7"/>
  <c r="C263" i="7"/>
  <c r="I263" i="7"/>
  <c r="G263" i="7"/>
  <c r="H263" i="7"/>
  <c r="I180" i="7"/>
  <c r="H180" i="7"/>
  <c r="G180" i="7"/>
  <c r="E180" i="7"/>
  <c r="F180" i="7"/>
  <c r="D180" i="7"/>
  <c r="C180" i="7"/>
  <c r="H67" i="7"/>
  <c r="G67" i="7"/>
  <c r="F67" i="7"/>
  <c r="E67" i="7"/>
  <c r="D67" i="7"/>
  <c r="I67" i="7"/>
  <c r="C67" i="7"/>
  <c r="I1069" i="7"/>
  <c r="H1069" i="7"/>
  <c r="G1069" i="7"/>
  <c r="E1069" i="7"/>
  <c r="F1069" i="7"/>
  <c r="D1069" i="7"/>
  <c r="C1069" i="7"/>
  <c r="F1062" i="7"/>
  <c r="E1062" i="7"/>
  <c r="D1062" i="7"/>
  <c r="C1062" i="7"/>
  <c r="I1062" i="7"/>
  <c r="H1062" i="7"/>
  <c r="G1062" i="7"/>
  <c r="D878" i="7"/>
  <c r="C878" i="7"/>
  <c r="I878" i="7"/>
  <c r="E878" i="7"/>
  <c r="H878" i="7"/>
  <c r="G878" i="7"/>
  <c r="F878" i="7"/>
  <c r="D854" i="7"/>
  <c r="C854" i="7"/>
  <c r="I854" i="7"/>
  <c r="E854" i="7"/>
  <c r="H854" i="7"/>
  <c r="G854" i="7"/>
  <c r="F854" i="7"/>
  <c r="C812" i="7"/>
  <c r="I812" i="7"/>
  <c r="E812" i="7"/>
  <c r="D812" i="7"/>
  <c r="H812" i="7"/>
  <c r="G812" i="7"/>
  <c r="F812" i="7"/>
  <c r="D672" i="7"/>
  <c r="C672" i="7"/>
  <c r="I672" i="7"/>
  <c r="H672" i="7"/>
  <c r="G672" i="7"/>
  <c r="F672" i="7"/>
  <c r="E672" i="7"/>
  <c r="D608" i="7"/>
  <c r="C608" i="7"/>
  <c r="I608" i="7"/>
  <c r="H608" i="7"/>
  <c r="G608" i="7"/>
  <c r="F608" i="7"/>
  <c r="E608" i="7"/>
  <c r="H611" i="7"/>
  <c r="G611" i="7"/>
  <c r="F611" i="7"/>
  <c r="E611" i="7"/>
  <c r="D611" i="7"/>
  <c r="I611" i="7"/>
  <c r="C611" i="7"/>
  <c r="H711" i="7"/>
  <c r="G711" i="7"/>
  <c r="F711" i="7"/>
  <c r="E711" i="7"/>
  <c r="D711" i="7"/>
  <c r="I711" i="7"/>
  <c r="C711" i="7"/>
  <c r="H581" i="7"/>
  <c r="F581" i="7"/>
  <c r="E581" i="7"/>
  <c r="D581" i="7"/>
  <c r="G581" i="7"/>
  <c r="C581" i="7"/>
  <c r="I581" i="7"/>
  <c r="H625" i="7"/>
  <c r="E625" i="7"/>
  <c r="D625" i="7"/>
  <c r="I625" i="7"/>
  <c r="G625" i="7"/>
  <c r="F625" i="7"/>
  <c r="C625" i="7"/>
  <c r="G345" i="7"/>
  <c r="F345" i="7"/>
  <c r="E345" i="7"/>
  <c r="D345" i="7"/>
  <c r="I345" i="7"/>
  <c r="H345" i="7"/>
  <c r="C345" i="7"/>
  <c r="H266" i="7"/>
  <c r="C266" i="7"/>
  <c r="I266" i="7"/>
  <c r="F266" i="7"/>
  <c r="G266" i="7"/>
  <c r="E266" i="7"/>
  <c r="D266" i="7"/>
  <c r="F454" i="7"/>
  <c r="E454" i="7"/>
  <c r="D454" i="7"/>
  <c r="I454" i="7"/>
  <c r="H454" i="7"/>
  <c r="C454" i="7"/>
  <c r="G454" i="7"/>
  <c r="D52" i="7"/>
  <c r="C52" i="7"/>
  <c r="I52" i="7"/>
  <c r="H52" i="7"/>
  <c r="G52" i="7"/>
  <c r="F52" i="7"/>
  <c r="E52" i="7"/>
  <c r="F227" i="7"/>
  <c r="E227" i="7"/>
  <c r="D227" i="7"/>
  <c r="C227" i="7"/>
  <c r="I227" i="7"/>
  <c r="H227" i="7"/>
  <c r="G227" i="7"/>
  <c r="I146" i="7"/>
  <c r="H146" i="7"/>
  <c r="G146" i="7"/>
  <c r="F146" i="7"/>
  <c r="E146" i="7"/>
  <c r="C146" i="7"/>
  <c r="D146" i="7"/>
  <c r="H117" i="7"/>
  <c r="G117" i="7"/>
  <c r="F117" i="7"/>
  <c r="E117" i="7"/>
  <c r="D117" i="7"/>
  <c r="I117" i="7"/>
  <c r="C117" i="7"/>
  <c r="I987" i="7"/>
  <c r="H987" i="7"/>
  <c r="G987" i="7"/>
  <c r="E987" i="7"/>
  <c r="D987" i="7"/>
  <c r="C987" i="7"/>
  <c r="F987" i="7"/>
  <c r="D927" i="7"/>
  <c r="I927" i="7"/>
  <c r="E927" i="7"/>
  <c r="C927" i="7"/>
  <c r="F927" i="7"/>
  <c r="H927" i="7"/>
  <c r="G927" i="7"/>
  <c r="F798" i="7"/>
  <c r="H798" i="7"/>
  <c r="G798" i="7"/>
  <c r="E798" i="7"/>
  <c r="D798" i="7"/>
  <c r="C798" i="7"/>
  <c r="I798" i="7"/>
  <c r="F783" i="7"/>
  <c r="G783" i="7"/>
  <c r="E783" i="7"/>
  <c r="D783" i="7"/>
  <c r="C783" i="7"/>
  <c r="I783" i="7"/>
  <c r="H783" i="7"/>
  <c r="D702" i="7"/>
  <c r="C702" i="7"/>
  <c r="I702" i="7"/>
  <c r="H702" i="7"/>
  <c r="G702" i="7"/>
  <c r="F702" i="7"/>
  <c r="E702" i="7"/>
  <c r="H849" i="7"/>
  <c r="G849" i="7"/>
  <c r="E849" i="7"/>
  <c r="I849" i="7"/>
  <c r="F849" i="7"/>
  <c r="D849" i="7"/>
  <c r="C849" i="7"/>
  <c r="H763" i="7"/>
  <c r="G763" i="7"/>
  <c r="F763" i="7"/>
  <c r="E763" i="7"/>
  <c r="D763" i="7"/>
  <c r="I763" i="7"/>
  <c r="C763" i="7"/>
  <c r="H647" i="7"/>
  <c r="G647" i="7"/>
  <c r="E647" i="7"/>
  <c r="D647" i="7"/>
  <c r="I647" i="7"/>
  <c r="F647" i="7"/>
  <c r="C647" i="7"/>
  <c r="H489" i="7"/>
  <c r="D489" i="7"/>
  <c r="G489" i="7"/>
  <c r="F489" i="7"/>
  <c r="E489" i="7"/>
  <c r="I489" i="7"/>
  <c r="C489" i="7"/>
  <c r="C330" i="7"/>
  <c r="I330" i="7"/>
  <c r="H330" i="7"/>
  <c r="G330" i="7"/>
  <c r="E330" i="7"/>
  <c r="D330" i="7"/>
  <c r="F330" i="7"/>
  <c r="I379" i="7"/>
  <c r="H379" i="7"/>
  <c r="G379" i="7"/>
  <c r="F379" i="7"/>
  <c r="E379" i="7"/>
  <c r="D379" i="7"/>
  <c r="C379" i="7"/>
  <c r="I210" i="7"/>
  <c r="H210" i="7"/>
  <c r="G210" i="7"/>
  <c r="E210" i="7"/>
  <c r="C210" i="7"/>
  <c r="D210" i="7"/>
  <c r="F210" i="7"/>
  <c r="E191" i="7"/>
  <c r="D191" i="7"/>
  <c r="C191" i="7"/>
  <c r="I191" i="7"/>
  <c r="F191" i="7"/>
  <c r="H191" i="7"/>
  <c r="G191" i="7"/>
  <c r="D82" i="7"/>
  <c r="C82" i="7"/>
  <c r="I82" i="7"/>
  <c r="H82" i="7"/>
  <c r="G82" i="7"/>
  <c r="F82" i="7"/>
  <c r="E82" i="7"/>
  <c r="E173" i="7"/>
  <c r="D173" i="7"/>
  <c r="C173" i="7"/>
  <c r="I173" i="7"/>
  <c r="H173" i="7"/>
  <c r="G173" i="7"/>
  <c r="F173" i="7"/>
  <c r="H89" i="7"/>
  <c r="G89" i="7"/>
  <c r="F89" i="7"/>
  <c r="E89" i="7"/>
  <c r="D89" i="7"/>
  <c r="I89" i="7"/>
  <c r="C89" i="7"/>
  <c r="I1017" i="7"/>
  <c r="H1017" i="7"/>
  <c r="G1017" i="7"/>
  <c r="E1017" i="7"/>
  <c r="F1017" i="7"/>
  <c r="D1017" i="7"/>
  <c r="C1017" i="7"/>
  <c r="F1026" i="7"/>
  <c r="E1026" i="7"/>
  <c r="D1026" i="7"/>
  <c r="C1026" i="7"/>
  <c r="I1026" i="7"/>
  <c r="G1026" i="7"/>
  <c r="H1026" i="7"/>
  <c r="F1008" i="7"/>
  <c r="E1008" i="7"/>
  <c r="D1008" i="7"/>
  <c r="C1008" i="7"/>
  <c r="I1008" i="7"/>
  <c r="H1008" i="7"/>
  <c r="G1008" i="7"/>
  <c r="H956" i="7"/>
  <c r="G956" i="7"/>
  <c r="E956" i="7"/>
  <c r="I956" i="7"/>
  <c r="F956" i="7"/>
  <c r="D956" i="7"/>
  <c r="C956" i="7"/>
  <c r="D748" i="7"/>
  <c r="C748" i="7"/>
  <c r="I748" i="7"/>
  <c r="H748" i="7"/>
  <c r="G748" i="7"/>
  <c r="F748" i="7"/>
  <c r="E748" i="7"/>
  <c r="D630" i="7"/>
  <c r="I630" i="7"/>
  <c r="H630" i="7"/>
  <c r="G630" i="7"/>
  <c r="F630" i="7"/>
  <c r="E630" i="7"/>
  <c r="C630" i="7"/>
  <c r="H916" i="7"/>
  <c r="E916" i="7"/>
  <c r="I916" i="7"/>
  <c r="G916" i="7"/>
  <c r="F916" i="7"/>
  <c r="D916" i="7"/>
  <c r="C916" i="7"/>
  <c r="I451" i="7"/>
  <c r="H451" i="7"/>
  <c r="G451" i="7"/>
  <c r="F451" i="7"/>
  <c r="E451" i="7"/>
  <c r="C451" i="7"/>
  <c r="D451" i="7"/>
  <c r="D961" i="7"/>
  <c r="C961" i="7"/>
  <c r="I961" i="7"/>
  <c r="H961" i="7"/>
  <c r="G961" i="7"/>
  <c r="F961" i="7"/>
  <c r="E961" i="7"/>
  <c r="I383" i="7"/>
  <c r="H383" i="7"/>
  <c r="C383" i="7"/>
  <c r="F383" i="7"/>
  <c r="D383" i="7"/>
  <c r="G383" i="7"/>
  <c r="E383" i="7"/>
  <c r="I389" i="7"/>
  <c r="H389" i="7"/>
  <c r="E389" i="7"/>
  <c r="D389" i="7"/>
  <c r="C389" i="7"/>
  <c r="G389" i="7"/>
  <c r="F389" i="7"/>
  <c r="I256" i="7"/>
  <c r="H256" i="7"/>
  <c r="G256" i="7"/>
  <c r="E256" i="7"/>
  <c r="D256" i="7"/>
  <c r="C256" i="7"/>
  <c r="F256" i="7"/>
  <c r="H533" i="7"/>
  <c r="E533" i="7"/>
  <c r="D533" i="7"/>
  <c r="I533" i="7"/>
  <c r="F533" i="7"/>
  <c r="G533" i="7"/>
  <c r="C533" i="7"/>
  <c r="D128" i="7"/>
  <c r="C128" i="7"/>
  <c r="I128" i="7"/>
  <c r="H128" i="7"/>
  <c r="E128" i="7"/>
  <c r="G128" i="7"/>
  <c r="F128" i="7"/>
  <c r="I168" i="7"/>
  <c r="H168" i="7"/>
  <c r="G168" i="7"/>
  <c r="E168" i="7"/>
  <c r="F168" i="7"/>
  <c r="D168" i="7"/>
  <c r="C168" i="7"/>
  <c r="I393" i="7"/>
  <c r="H393" i="7"/>
  <c r="G393" i="7"/>
  <c r="F393" i="7"/>
  <c r="D393" i="7"/>
  <c r="E393" i="7"/>
  <c r="C393" i="7"/>
  <c r="D1088" i="7"/>
  <c r="F1088" i="7"/>
  <c r="E1088" i="7"/>
  <c r="C1088" i="7"/>
  <c r="I1088" i="7"/>
  <c r="H1088" i="7"/>
  <c r="G1088" i="7"/>
  <c r="E988" i="7"/>
  <c r="D988" i="7"/>
  <c r="C988" i="7"/>
  <c r="I988" i="7"/>
  <c r="F988" i="7"/>
  <c r="H988" i="7"/>
  <c r="G988" i="7"/>
  <c r="D888" i="7"/>
  <c r="C888" i="7"/>
  <c r="I888" i="7"/>
  <c r="H888" i="7"/>
  <c r="F888" i="7"/>
  <c r="E888" i="7"/>
  <c r="G888" i="7"/>
  <c r="D957" i="7"/>
  <c r="C957" i="7"/>
  <c r="I957" i="7"/>
  <c r="H957" i="7"/>
  <c r="G957" i="7"/>
  <c r="F957" i="7"/>
  <c r="E957" i="7"/>
  <c r="G811" i="7"/>
  <c r="E811" i="7"/>
  <c r="F811" i="7"/>
  <c r="I811" i="7"/>
  <c r="D811" i="7"/>
  <c r="C811" i="7"/>
  <c r="H811" i="7"/>
  <c r="D682" i="7"/>
  <c r="C682" i="7"/>
  <c r="I682" i="7"/>
  <c r="H682" i="7"/>
  <c r="E682" i="7"/>
  <c r="G682" i="7"/>
  <c r="F682" i="7"/>
  <c r="D618" i="7"/>
  <c r="I618" i="7"/>
  <c r="H618" i="7"/>
  <c r="E618" i="7"/>
  <c r="C618" i="7"/>
  <c r="G618" i="7"/>
  <c r="F618" i="7"/>
  <c r="H741" i="7"/>
  <c r="G741" i="7"/>
  <c r="F741" i="7"/>
  <c r="E741" i="7"/>
  <c r="D741" i="7"/>
  <c r="I741" i="7"/>
  <c r="C741" i="7"/>
  <c r="D500" i="7"/>
  <c r="H500" i="7"/>
  <c r="C500" i="7"/>
  <c r="I500" i="7"/>
  <c r="F500" i="7"/>
  <c r="E500" i="7"/>
  <c r="G500" i="7"/>
  <c r="H761" i="7"/>
  <c r="G761" i="7"/>
  <c r="F761" i="7"/>
  <c r="E761" i="7"/>
  <c r="D761" i="7"/>
  <c r="I761" i="7"/>
  <c r="C761" i="7"/>
  <c r="C310" i="7"/>
  <c r="I310" i="7"/>
  <c r="H310" i="7"/>
  <c r="G310" i="7"/>
  <c r="E310" i="7"/>
  <c r="F310" i="7"/>
  <c r="D310" i="7"/>
  <c r="G355" i="7"/>
  <c r="F355" i="7"/>
  <c r="E355" i="7"/>
  <c r="D355" i="7"/>
  <c r="I355" i="7"/>
  <c r="C355" i="7"/>
  <c r="H355" i="7"/>
  <c r="G287" i="7"/>
  <c r="E287" i="7"/>
  <c r="D287" i="7"/>
  <c r="C287" i="7"/>
  <c r="I287" i="7"/>
  <c r="H287" i="7"/>
  <c r="F287" i="7"/>
  <c r="E151" i="7"/>
  <c r="D151" i="7"/>
  <c r="C151" i="7"/>
  <c r="I151" i="7"/>
  <c r="F151" i="7"/>
  <c r="H151" i="7"/>
  <c r="G151" i="7"/>
  <c r="D62" i="7"/>
  <c r="C62" i="7"/>
  <c r="I62" i="7"/>
  <c r="H62" i="7"/>
  <c r="G62" i="7"/>
  <c r="F62" i="7"/>
  <c r="E62" i="7"/>
  <c r="H775" i="7"/>
  <c r="G775" i="7"/>
  <c r="F775" i="7"/>
  <c r="E775" i="7"/>
  <c r="D775" i="7"/>
  <c r="I775" i="7"/>
  <c r="C775" i="7"/>
  <c r="H59" i="7"/>
  <c r="G59" i="7"/>
  <c r="F59" i="7"/>
  <c r="E59" i="7"/>
  <c r="D59" i="7"/>
  <c r="I59" i="7"/>
  <c r="C59" i="7"/>
  <c r="H975" i="7"/>
  <c r="G975" i="7"/>
  <c r="E975" i="7"/>
  <c r="D975" i="7"/>
  <c r="C975" i="7"/>
  <c r="I975" i="7"/>
  <c r="F975" i="7"/>
  <c r="D903" i="7"/>
  <c r="I903" i="7"/>
  <c r="E903" i="7"/>
  <c r="C903" i="7"/>
  <c r="G903" i="7"/>
  <c r="F903" i="7"/>
  <c r="H903" i="7"/>
  <c r="F792" i="7"/>
  <c r="E792" i="7"/>
  <c r="D792" i="7"/>
  <c r="C792" i="7"/>
  <c r="I792" i="7"/>
  <c r="H792" i="7"/>
  <c r="G792" i="7"/>
  <c r="H960" i="7"/>
  <c r="G960" i="7"/>
  <c r="E960" i="7"/>
  <c r="I960" i="7"/>
  <c r="F960" i="7"/>
  <c r="D960" i="7"/>
  <c r="C960" i="7"/>
  <c r="D696" i="7"/>
  <c r="C696" i="7"/>
  <c r="I696" i="7"/>
  <c r="H696" i="7"/>
  <c r="F696" i="7"/>
  <c r="E696" i="7"/>
  <c r="G696" i="7"/>
  <c r="H751" i="7"/>
  <c r="G751" i="7"/>
  <c r="F751" i="7"/>
  <c r="E751" i="7"/>
  <c r="D751" i="7"/>
  <c r="I751" i="7"/>
  <c r="C751" i="7"/>
  <c r="H715" i="7"/>
  <c r="G715" i="7"/>
  <c r="F715" i="7"/>
  <c r="E715" i="7"/>
  <c r="D715" i="7"/>
  <c r="I715" i="7"/>
  <c r="C715" i="7"/>
  <c r="H593" i="7"/>
  <c r="G593" i="7"/>
  <c r="F593" i="7"/>
  <c r="E593" i="7"/>
  <c r="D593" i="7"/>
  <c r="C593" i="7"/>
  <c r="I593" i="7"/>
  <c r="F478" i="7"/>
  <c r="E478" i="7"/>
  <c r="D478" i="7"/>
  <c r="H478" i="7"/>
  <c r="G478" i="7"/>
  <c r="C478" i="7"/>
  <c r="I478" i="7"/>
  <c r="C324" i="7"/>
  <c r="I324" i="7"/>
  <c r="H324" i="7"/>
  <c r="F324" i="7"/>
  <c r="E324" i="7"/>
  <c r="D324" i="7"/>
  <c r="G324" i="7"/>
  <c r="E370" i="7"/>
  <c r="D370" i="7"/>
  <c r="I370" i="7"/>
  <c r="H370" i="7"/>
  <c r="G370" i="7"/>
  <c r="F370" i="7"/>
  <c r="C370" i="7"/>
  <c r="I204" i="7"/>
  <c r="H204" i="7"/>
  <c r="G204" i="7"/>
  <c r="E204" i="7"/>
  <c r="F204" i="7"/>
  <c r="D204" i="7"/>
  <c r="C204" i="7"/>
  <c r="E179" i="7"/>
  <c r="D179" i="7"/>
  <c r="C179" i="7"/>
  <c r="I179" i="7"/>
  <c r="F179" i="7"/>
  <c r="H179" i="7"/>
  <c r="G179" i="7"/>
  <c r="D76" i="7"/>
  <c r="C76" i="7"/>
  <c r="I76" i="7"/>
  <c r="H76" i="7"/>
  <c r="G76" i="7"/>
  <c r="F76" i="7"/>
  <c r="E76" i="7"/>
  <c r="E161" i="7"/>
  <c r="D161" i="7"/>
  <c r="C161" i="7"/>
  <c r="I161" i="7"/>
  <c r="H161" i="7"/>
  <c r="G161" i="7"/>
  <c r="F161" i="7"/>
  <c r="F221" i="7"/>
  <c r="E221" i="7"/>
  <c r="D221" i="7"/>
  <c r="C221" i="7"/>
  <c r="I221" i="7"/>
  <c r="H221" i="7"/>
  <c r="G221" i="7"/>
  <c r="I995" i="7"/>
  <c r="H995" i="7"/>
  <c r="G995" i="7"/>
  <c r="E995" i="7"/>
  <c r="C995" i="7"/>
  <c r="F995" i="7"/>
  <c r="D995" i="7"/>
  <c r="H912" i="7"/>
  <c r="E912" i="7"/>
  <c r="C912" i="7"/>
  <c r="I912" i="7"/>
  <c r="F912" i="7"/>
  <c r="D912" i="7"/>
  <c r="G912" i="7"/>
  <c r="H922" i="7"/>
  <c r="E922" i="7"/>
  <c r="I922" i="7"/>
  <c r="G922" i="7"/>
  <c r="F922" i="7"/>
  <c r="D922" i="7"/>
  <c r="C922" i="7"/>
  <c r="G807" i="7"/>
  <c r="F807" i="7"/>
  <c r="H807" i="7"/>
  <c r="E807" i="7"/>
  <c r="D807" i="7"/>
  <c r="C807" i="7"/>
  <c r="I807" i="7"/>
  <c r="D726" i="7"/>
  <c r="C726" i="7"/>
  <c r="I726" i="7"/>
  <c r="H726" i="7"/>
  <c r="G726" i="7"/>
  <c r="F726" i="7"/>
  <c r="E726" i="7"/>
  <c r="H665" i="7"/>
  <c r="G665" i="7"/>
  <c r="E665" i="7"/>
  <c r="D665" i="7"/>
  <c r="C665" i="7"/>
  <c r="I665" i="7"/>
  <c r="F665" i="7"/>
  <c r="D658" i="7"/>
  <c r="C658" i="7"/>
  <c r="I658" i="7"/>
  <c r="H658" i="7"/>
  <c r="G658" i="7"/>
  <c r="F658" i="7"/>
  <c r="E658" i="7"/>
  <c r="I429" i="7"/>
  <c r="H429" i="7"/>
  <c r="E429" i="7"/>
  <c r="D429" i="7"/>
  <c r="C429" i="7"/>
  <c r="F429" i="7"/>
  <c r="G429" i="7"/>
  <c r="H667" i="7"/>
  <c r="G667" i="7"/>
  <c r="E667" i="7"/>
  <c r="D667" i="7"/>
  <c r="I667" i="7"/>
  <c r="F667" i="7"/>
  <c r="C667" i="7"/>
  <c r="C354" i="7"/>
  <c r="I354" i="7"/>
  <c r="H354" i="7"/>
  <c r="F354" i="7"/>
  <c r="G354" i="7"/>
  <c r="E354" i="7"/>
  <c r="D354" i="7"/>
  <c r="D494" i="7"/>
  <c r="H494" i="7"/>
  <c r="I494" i="7"/>
  <c r="F494" i="7"/>
  <c r="G494" i="7"/>
  <c r="E494" i="7"/>
  <c r="C494" i="7"/>
  <c r="I234" i="7"/>
  <c r="H234" i="7"/>
  <c r="G234" i="7"/>
  <c r="E234" i="7"/>
  <c r="F234" i="7"/>
  <c r="D234" i="7"/>
  <c r="C234" i="7"/>
  <c r="H561" i="7"/>
  <c r="F561" i="7"/>
  <c r="E561" i="7"/>
  <c r="D561" i="7"/>
  <c r="G561" i="7"/>
  <c r="I561" i="7"/>
  <c r="C561" i="7"/>
  <c r="D106" i="7"/>
  <c r="C106" i="7"/>
  <c r="I106" i="7"/>
  <c r="H106" i="7"/>
  <c r="E106" i="7"/>
  <c r="G106" i="7"/>
  <c r="F106" i="7"/>
  <c r="H268" i="7"/>
  <c r="F268" i="7"/>
  <c r="E268" i="7"/>
  <c r="D268" i="7"/>
  <c r="C268" i="7"/>
  <c r="I268" i="7"/>
  <c r="G268" i="7"/>
  <c r="E141" i="7"/>
  <c r="D141" i="7"/>
  <c r="I141" i="7"/>
  <c r="H141" i="7"/>
  <c r="G141" i="7"/>
  <c r="F141" i="7"/>
  <c r="C141" i="7"/>
  <c r="I1025" i="7"/>
  <c r="H1025" i="7"/>
  <c r="G1025" i="7"/>
  <c r="E1025" i="7"/>
  <c r="D1025" i="7"/>
  <c r="C1025" i="7"/>
  <c r="F1025" i="7"/>
  <c r="D921" i="7"/>
  <c r="I921" i="7"/>
  <c r="H921" i="7"/>
  <c r="G921" i="7"/>
  <c r="E921" i="7"/>
  <c r="C921" i="7"/>
  <c r="F921" i="7"/>
  <c r="H910" i="7"/>
  <c r="E910" i="7"/>
  <c r="F910" i="7"/>
  <c r="D910" i="7"/>
  <c r="C910" i="7"/>
  <c r="I910" i="7"/>
  <c r="G910" i="7"/>
  <c r="H857" i="7"/>
  <c r="G857" i="7"/>
  <c r="E857" i="7"/>
  <c r="F857" i="7"/>
  <c r="D857" i="7"/>
  <c r="I857" i="7"/>
  <c r="C857" i="7"/>
  <c r="D756" i="7"/>
  <c r="C756" i="7"/>
  <c r="I756" i="7"/>
  <c r="H756" i="7"/>
  <c r="G756" i="7"/>
  <c r="F756" i="7"/>
  <c r="E756" i="7"/>
  <c r="H707" i="7"/>
  <c r="G707" i="7"/>
  <c r="F707" i="7"/>
  <c r="E707" i="7"/>
  <c r="D707" i="7"/>
  <c r="I707" i="7"/>
  <c r="C707" i="7"/>
  <c r="D564" i="7"/>
  <c r="I564" i="7"/>
  <c r="H564" i="7"/>
  <c r="G564" i="7"/>
  <c r="F564" i="7"/>
  <c r="C564" i="7"/>
  <c r="E564" i="7"/>
  <c r="I459" i="7"/>
  <c r="H459" i="7"/>
  <c r="D459" i="7"/>
  <c r="C459" i="7"/>
  <c r="G459" i="7"/>
  <c r="F459" i="7"/>
  <c r="E459" i="7"/>
  <c r="H507" i="7"/>
  <c r="D507" i="7"/>
  <c r="E507" i="7"/>
  <c r="C507" i="7"/>
  <c r="G507" i="7"/>
  <c r="F507" i="7"/>
  <c r="I507" i="7"/>
  <c r="I399" i="7"/>
  <c r="H399" i="7"/>
  <c r="C399" i="7"/>
  <c r="F399" i="7"/>
  <c r="G399" i="7"/>
  <c r="E399" i="7"/>
  <c r="D399" i="7"/>
  <c r="I405" i="7"/>
  <c r="H405" i="7"/>
  <c r="E405" i="7"/>
  <c r="D405" i="7"/>
  <c r="C405" i="7"/>
  <c r="F405" i="7"/>
  <c r="G405" i="7"/>
  <c r="I264" i="7"/>
  <c r="H264" i="7"/>
  <c r="G264" i="7"/>
  <c r="E264" i="7"/>
  <c r="F264" i="7"/>
  <c r="D264" i="7"/>
  <c r="C264" i="7"/>
  <c r="C290" i="7"/>
  <c r="I290" i="7"/>
  <c r="H290" i="7"/>
  <c r="F290" i="7"/>
  <c r="E290" i="7"/>
  <c r="D290" i="7"/>
  <c r="G290" i="7"/>
  <c r="D136" i="7"/>
  <c r="C136" i="7"/>
  <c r="I136" i="7"/>
  <c r="H136" i="7"/>
  <c r="E136" i="7"/>
  <c r="G136" i="7"/>
  <c r="F136" i="7"/>
  <c r="F257" i="7"/>
  <c r="E257" i="7"/>
  <c r="D257" i="7"/>
  <c r="C257" i="7"/>
  <c r="I257" i="7"/>
  <c r="H257" i="7"/>
  <c r="G257" i="7"/>
  <c r="H135" i="7"/>
  <c r="G135" i="7"/>
  <c r="F135" i="7"/>
  <c r="E135" i="7"/>
  <c r="D135" i="7"/>
  <c r="I135" i="7"/>
  <c r="C135" i="7"/>
  <c r="I1039" i="7"/>
  <c r="H1039" i="7"/>
  <c r="G1039" i="7"/>
  <c r="E1039" i="7"/>
  <c r="F1039" i="7"/>
  <c r="D1039" i="7"/>
  <c r="C1039" i="7"/>
  <c r="D963" i="7"/>
  <c r="C963" i="7"/>
  <c r="I963" i="7"/>
  <c r="H963" i="7"/>
  <c r="F963" i="7"/>
  <c r="E963" i="7"/>
  <c r="G963" i="7"/>
  <c r="D968" i="7"/>
  <c r="I968" i="7"/>
  <c r="H968" i="7"/>
  <c r="F968" i="7"/>
  <c r="G968" i="7"/>
  <c r="E968" i="7"/>
  <c r="C968" i="7"/>
  <c r="H883" i="7"/>
  <c r="G883" i="7"/>
  <c r="F883" i="7"/>
  <c r="E883" i="7"/>
  <c r="I883" i="7"/>
  <c r="D883" i="7"/>
  <c r="C883" i="7"/>
  <c r="D770" i="7"/>
  <c r="C770" i="7"/>
  <c r="I770" i="7"/>
  <c r="H770" i="7"/>
  <c r="G770" i="7"/>
  <c r="F770" i="7"/>
  <c r="E770" i="7"/>
  <c r="G821" i="7"/>
  <c r="E821" i="7"/>
  <c r="I821" i="7"/>
  <c r="C821" i="7"/>
  <c r="H821" i="7"/>
  <c r="F821" i="7"/>
  <c r="D821" i="7"/>
  <c r="D578" i="7"/>
  <c r="I578" i="7"/>
  <c r="H578" i="7"/>
  <c r="C578" i="7"/>
  <c r="F578" i="7"/>
  <c r="E578" i="7"/>
  <c r="G578" i="7"/>
  <c r="I473" i="7"/>
  <c r="H473" i="7"/>
  <c r="F473" i="7"/>
  <c r="D473" i="7"/>
  <c r="C473" i="7"/>
  <c r="E473" i="7"/>
  <c r="G473" i="7"/>
  <c r="D556" i="7"/>
  <c r="I556" i="7"/>
  <c r="H556" i="7"/>
  <c r="E556" i="7"/>
  <c r="C556" i="7"/>
  <c r="F556" i="7"/>
  <c r="G556" i="7"/>
  <c r="D502" i="7"/>
  <c r="H502" i="7"/>
  <c r="I502" i="7"/>
  <c r="F502" i="7"/>
  <c r="C502" i="7"/>
  <c r="G502" i="7"/>
  <c r="E502" i="7"/>
  <c r="D496" i="7"/>
  <c r="H496" i="7"/>
  <c r="I496" i="7"/>
  <c r="G496" i="7"/>
  <c r="F496" i="7"/>
  <c r="C496" i="7"/>
  <c r="E496" i="7"/>
  <c r="G319" i="7"/>
  <c r="F319" i="7"/>
  <c r="E319" i="7"/>
  <c r="D319" i="7"/>
  <c r="I319" i="7"/>
  <c r="H319" i="7"/>
  <c r="C319" i="7"/>
  <c r="G273" i="7"/>
  <c r="E273" i="7"/>
  <c r="D273" i="7"/>
  <c r="F273" i="7"/>
  <c r="C273" i="7"/>
  <c r="I273" i="7"/>
  <c r="H273" i="7"/>
  <c r="G329" i="7"/>
  <c r="F329" i="7"/>
  <c r="E329" i="7"/>
  <c r="D329" i="7"/>
  <c r="I329" i="7"/>
  <c r="H329" i="7"/>
  <c r="C329" i="7"/>
  <c r="G321" i="7"/>
  <c r="F321" i="7"/>
  <c r="E321" i="7"/>
  <c r="D321" i="7"/>
  <c r="I321" i="7"/>
  <c r="H321" i="7"/>
  <c r="C321" i="7"/>
  <c r="H81" i="7"/>
  <c r="G81" i="7"/>
  <c r="F81" i="7"/>
  <c r="E81" i="7"/>
  <c r="D81" i="7"/>
  <c r="C81" i="7"/>
  <c r="I81" i="7"/>
  <c r="I1053" i="7"/>
  <c r="H1053" i="7"/>
  <c r="G1053" i="7"/>
  <c r="E1053" i="7"/>
  <c r="F1053" i="7"/>
  <c r="D1053" i="7"/>
  <c r="C1053" i="7"/>
  <c r="H1079" i="7"/>
  <c r="C1079" i="7"/>
  <c r="I1079" i="7"/>
  <c r="G1079" i="7"/>
  <c r="F1079" i="7"/>
  <c r="E1079" i="7"/>
  <c r="D1079" i="7"/>
  <c r="D862" i="7"/>
  <c r="C862" i="7"/>
  <c r="I862" i="7"/>
  <c r="E862" i="7"/>
  <c r="H862" i="7"/>
  <c r="F862" i="7"/>
  <c r="G862" i="7"/>
  <c r="I981" i="7"/>
  <c r="H981" i="7"/>
  <c r="G981" i="7"/>
  <c r="E981" i="7"/>
  <c r="F981" i="7"/>
  <c r="C981" i="7"/>
  <c r="D981" i="7"/>
  <c r="G819" i="7"/>
  <c r="E819" i="7"/>
  <c r="F819" i="7"/>
  <c r="D819" i="7"/>
  <c r="C819" i="7"/>
  <c r="I819" i="7"/>
  <c r="H819" i="7"/>
  <c r="C820" i="7"/>
  <c r="I820" i="7"/>
  <c r="E820" i="7"/>
  <c r="G820" i="7"/>
  <c r="F820" i="7"/>
  <c r="D820" i="7"/>
  <c r="H820" i="7"/>
  <c r="D592" i="7"/>
  <c r="C592" i="7"/>
  <c r="I592" i="7"/>
  <c r="H592" i="7"/>
  <c r="G592" i="7"/>
  <c r="F592" i="7"/>
  <c r="E592" i="7"/>
  <c r="H501" i="7"/>
  <c r="D501" i="7"/>
  <c r="G501" i="7"/>
  <c r="I501" i="7"/>
  <c r="F501" i="7"/>
  <c r="C501" i="7"/>
  <c r="E501" i="7"/>
  <c r="H583" i="7"/>
  <c r="F583" i="7"/>
  <c r="E583" i="7"/>
  <c r="D583" i="7"/>
  <c r="G583" i="7"/>
  <c r="C583" i="7"/>
  <c r="I583" i="7"/>
  <c r="F442" i="7"/>
  <c r="E442" i="7"/>
  <c r="D442" i="7"/>
  <c r="H442" i="7"/>
  <c r="G442" i="7"/>
  <c r="C442" i="7"/>
  <c r="I442" i="7"/>
  <c r="F446" i="7"/>
  <c r="E446" i="7"/>
  <c r="D446" i="7"/>
  <c r="G446" i="7"/>
  <c r="C446" i="7"/>
  <c r="H446" i="7"/>
  <c r="I446" i="7"/>
  <c r="H487" i="7"/>
  <c r="D487" i="7"/>
  <c r="I487" i="7"/>
  <c r="G487" i="7"/>
  <c r="E487" i="7"/>
  <c r="F487" i="7"/>
  <c r="C487" i="7"/>
  <c r="F450" i="7"/>
  <c r="E450" i="7"/>
  <c r="D450" i="7"/>
  <c r="I450" i="7"/>
  <c r="H450" i="7"/>
  <c r="G450" i="7"/>
  <c r="C450" i="7"/>
  <c r="F247" i="7"/>
  <c r="E247" i="7"/>
  <c r="D247" i="7"/>
  <c r="C247" i="7"/>
  <c r="I247" i="7"/>
  <c r="G247" i="7"/>
  <c r="H247" i="7"/>
  <c r="I176" i="7"/>
  <c r="H176" i="7"/>
  <c r="G176" i="7"/>
  <c r="E176" i="7"/>
  <c r="F176" i="7"/>
  <c r="D176" i="7"/>
  <c r="C176" i="7"/>
  <c r="H51" i="7"/>
  <c r="G51" i="7"/>
  <c r="F51" i="7"/>
  <c r="E51" i="7"/>
  <c r="D51" i="7"/>
  <c r="I51" i="7"/>
  <c r="C51" i="7"/>
  <c r="D1076" i="7"/>
  <c r="I1076" i="7"/>
  <c r="H1076" i="7"/>
  <c r="G1076" i="7"/>
  <c r="F1076" i="7"/>
  <c r="C1076" i="7"/>
  <c r="E1076" i="7"/>
  <c r="F1000" i="7"/>
  <c r="E1000" i="7"/>
  <c r="D1000" i="7"/>
  <c r="C1000" i="7"/>
  <c r="I1000" i="7"/>
  <c r="G1000" i="7"/>
  <c r="H1000" i="7"/>
  <c r="D892" i="7"/>
  <c r="C892" i="7"/>
  <c r="I892" i="7"/>
  <c r="H892" i="7"/>
  <c r="F892" i="7"/>
  <c r="E892" i="7"/>
  <c r="G892" i="7"/>
  <c r="F782" i="7"/>
  <c r="H782" i="7"/>
  <c r="G782" i="7"/>
  <c r="E782" i="7"/>
  <c r="D782" i="7"/>
  <c r="C782" i="7"/>
  <c r="I782" i="7"/>
  <c r="D840" i="7"/>
  <c r="C840" i="7"/>
  <c r="I840" i="7"/>
  <c r="F840" i="7"/>
  <c r="E840" i="7"/>
  <c r="H840" i="7"/>
  <c r="G840" i="7"/>
  <c r="D686" i="7"/>
  <c r="C686" i="7"/>
  <c r="I686" i="7"/>
  <c r="H686" i="7"/>
  <c r="G686" i="7"/>
  <c r="F686" i="7"/>
  <c r="E686" i="7"/>
  <c r="H671" i="7"/>
  <c r="G671" i="7"/>
  <c r="F671" i="7"/>
  <c r="E671" i="7"/>
  <c r="D671" i="7"/>
  <c r="I671" i="7"/>
  <c r="C671" i="7"/>
  <c r="G809" i="7"/>
  <c r="E809" i="7"/>
  <c r="C809" i="7"/>
  <c r="I809" i="7"/>
  <c r="H809" i="7"/>
  <c r="F809" i="7"/>
  <c r="D809" i="7"/>
  <c r="D516" i="7"/>
  <c r="H516" i="7"/>
  <c r="C516" i="7"/>
  <c r="I516" i="7"/>
  <c r="F516" i="7"/>
  <c r="E516" i="7"/>
  <c r="G516" i="7"/>
  <c r="F468" i="7"/>
  <c r="E468" i="7"/>
  <c r="D468" i="7"/>
  <c r="I468" i="7"/>
  <c r="G468" i="7"/>
  <c r="C468" i="7"/>
  <c r="H468" i="7"/>
  <c r="C314" i="7"/>
  <c r="I314" i="7"/>
  <c r="H314" i="7"/>
  <c r="G314" i="7"/>
  <c r="E314" i="7"/>
  <c r="F314" i="7"/>
  <c r="D314" i="7"/>
  <c r="G359" i="7"/>
  <c r="F359" i="7"/>
  <c r="E359" i="7"/>
  <c r="D359" i="7"/>
  <c r="I359" i="7"/>
  <c r="H359" i="7"/>
  <c r="C359" i="7"/>
  <c r="G303" i="7"/>
  <c r="E303" i="7"/>
  <c r="D303" i="7"/>
  <c r="C303" i="7"/>
  <c r="I303" i="7"/>
  <c r="F303" i="7"/>
  <c r="H303" i="7"/>
  <c r="E159" i="7"/>
  <c r="D159" i="7"/>
  <c r="C159" i="7"/>
  <c r="I159" i="7"/>
  <c r="F159" i="7"/>
  <c r="H159" i="7"/>
  <c r="G159" i="7"/>
  <c r="D66" i="7"/>
  <c r="C66" i="7"/>
  <c r="I66" i="7"/>
  <c r="H66" i="7"/>
  <c r="G66" i="7"/>
  <c r="F66" i="7"/>
  <c r="E66" i="7"/>
  <c r="G317" i="7"/>
  <c r="F317" i="7"/>
  <c r="E317" i="7"/>
  <c r="D317" i="7"/>
  <c r="I317" i="7"/>
  <c r="H317" i="7"/>
  <c r="C317" i="7"/>
  <c r="H119" i="7"/>
  <c r="G119" i="7"/>
  <c r="F119" i="7"/>
  <c r="E119" i="7"/>
  <c r="D119" i="7"/>
  <c r="I119" i="7"/>
  <c r="C119" i="7"/>
  <c r="I1001" i="7"/>
  <c r="H1001" i="7"/>
  <c r="G1001" i="7"/>
  <c r="E1001" i="7"/>
  <c r="F1001" i="7"/>
  <c r="C1001" i="7"/>
  <c r="D1001" i="7"/>
  <c r="H932" i="7"/>
  <c r="G932" i="7"/>
  <c r="E932" i="7"/>
  <c r="C932" i="7"/>
  <c r="D932" i="7"/>
  <c r="I932" i="7"/>
  <c r="F932" i="7"/>
  <c r="F1010" i="7"/>
  <c r="E1010" i="7"/>
  <c r="D1010" i="7"/>
  <c r="C1010" i="7"/>
  <c r="I1010" i="7"/>
  <c r="G1010" i="7"/>
  <c r="H1010" i="7"/>
  <c r="C830" i="7"/>
  <c r="I830" i="7"/>
  <c r="G830" i="7"/>
  <c r="F830" i="7"/>
  <c r="D830" i="7"/>
  <c r="H830" i="7"/>
  <c r="E830" i="7"/>
  <c r="D732" i="7"/>
  <c r="C732" i="7"/>
  <c r="I732" i="7"/>
  <c r="H732" i="7"/>
  <c r="G732" i="7"/>
  <c r="F732" i="7"/>
  <c r="E732" i="7"/>
  <c r="H705" i="7"/>
  <c r="G705" i="7"/>
  <c r="F705" i="7"/>
  <c r="E705" i="7"/>
  <c r="D705" i="7"/>
  <c r="C705" i="7"/>
  <c r="I705" i="7"/>
  <c r="H669" i="7"/>
  <c r="G669" i="7"/>
  <c r="F669" i="7"/>
  <c r="E669" i="7"/>
  <c r="D669" i="7"/>
  <c r="I669" i="7"/>
  <c r="C669" i="7"/>
  <c r="I435" i="7"/>
  <c r="H435" i="7"/>
  <c r="G435" i="7"/>
  <c r="F435" i="7"/>
  <c r="E435" i="7"/>
  <c r="C435" i="7"/>
  <c r="D435" i="7"/>
  <c r="H743" i="7"/>
  <c r="G743" i="7"/>
  <c r="F743" i="7"/>
  <c r="E743" i="7"/>
  <c r="D743" i="7"/>
  <c r="I743" i="7"/>
  <c r="C743" i="7"/>
  <c r="C360" i="7"/>
  <c r="I360" i="7"/>
  <c r="H360" i="7"/>
  <c r="F360" i="7"/>
  <c r="G360" i="7"/>
  <c r="E360" i="7"/>
  <c r="D360" i="7"/>
  <c r="D550" i="7"/>
  <c r="I550" i="7"/>
  <c r="H550" i="7"/>
  <c r="F550" i="7"/>
  <c r="G550" i="7"/>
  <c r="E550" i="7"/>
  <c r="C550" i="7"/>
  <c r="I240" i="7"/>
  <c r="H240" i="7"/>
  <c r="G240" i="7"/>
  <c r="E240" i="7"/>
  <c r="D240" i="7"/>
  <c r="C240" i="7"/>
  <c r="F240" i="7"/>
  <c r="G279" i="7"/>
  <c r="E279" i="7"/>
  <c r="D279" i="7"/>
  <c r="I279" i="7"/>
  <c r="H279" i="7"/>
  <c r="F279" i="7"/>
  <c r="C279" i="7"/>
  <c r="D112" i="7"/>
  <c r="C112" i="7"/>
  <c r="I112" i="7"/>
  <c r="H112" i="7"/>
  <c r="G112" i="7"/>
  <c r="F112" i="7"/>
  <c r="E112" i="7"/>
  <c r="G293" i="7"/>
  <c r="E293" i="7"/>
  <c r="D293" i="7"/>
  <c r="I293" i="7"/>
  <c r="H293" i="7"/>
  <c r="F293" i="7"/>
  <c r="C293" i="7"/>
  <c r="G313" i="7"/>
  <c r="F313" i="7"/>
  <c r="E313" i="7"/>
  <c r="D313" i="7"/>
  <c r="I313" i="7"/>
  <c r="H313" i="7"/>
  <c r="C313" i="7"/>
  <c r="I1063" i="7"/>
  <c r="H1063" i="7"/>
  <c r="G1063" i="7"/>
  <c r="E1063" i="7"/>
  <c r="F1063" i="7"/>
  <c r="D1063" i="7"/>
  <c r="C1063" i="7"/>
  <c r="F1060" i="7"/>
  <c r="E1060" i="7"/>
  <c r="D1060" i="7"/>
  <c r="C1060" i="7"/>
  <c r="I1060" i="7"/>
  <c r="H1060" i="7"/>
  <c r="G1060" i="7"/>
  <c r="D872" i="7"/>
  <c r="C872" i="7"/>
  <c r="I872" i="7"/>
  <c r="H872" i="7"/>
  <c r="F872" i="7"/>
  <c r="E872" i="7"/>
  <c r="G872" i="7"/>
  <c r="G825" i="7"/>
  <c r="E825" i="7"/>
  <c r="C825" i="7"/>
  <c r="I825" i="7"/>
  <c r="H825" i="7"/>
  <c r="F825" i="7"/>
  <c r="D825" i="7"/>
  <c r="H869" i="7"/>
  <c r="G869" i="7"/>
  <c r="F869" i="7"/>
  <c r="E869" i="7"/>
  <c r="I869" i="7"/>
  <c r="D869" i="7"/>
  <c r="C869" i="7"/>
  <c r="D941" i="7"/>
  <c r="C941" i="7"/>
  <c r="I941" i="7"/>
  <c r="H941" i="7"/>
  <c r="G941" i="7"/>
  <c r="F941" i="7"/>
  <c r="E941" i="7"/>
  <c r="D602" i="7"/>
  <c r="C602" i="7"/>
  <c r="I602" i="7"/>
  <c r="H602" i="7"/>
  <c r="E602" i="7"/>
  <c r="G602" i="7"/>
  <c r="F602" i="7"/>
  <c r="D552" i="7"/>
  <c r="I552" i="7"/>
  <c r="H552" i="7"/>
  <c r="G552" i="7"/>
  <c r="F552" i="7"/>
  <c r="C552" i="7"/>
  <c r="E552" i="7"/>
  <c r="H627" i="7"/>
  <c r="E627" i="7"/>
  <c r="D627" i="7"/>
  <c r="I627" i="7"/>
  <c r="G627" i="7"/>
  <c r="F627" i="7"/>
  <c r="C627" i="7"/>
  <c r="H549" i="7"/>
  <c r="E549" i="7"/>
  <c r="D549" i="7"/>
  <c r="I549" i="7"/>
  <c r="F549" i="7"/>
  <c r="C549" i="7"/>
  <c r="G549" i="7"/>
  <c r="D542" i="7"/>
  <c r="I542" i="7"/>
  <c r="H542" i="7"/>
  <c r="F542" i="7"/>
  <c r="E542" i="7"/>
  <c r="C542" i="7"/>
  <c r="G542" i="7"/>
  <c r="G339" i="7"/>
  <c r="F339" i="7"/>
  <c r="E339" i="7"/>
  <c r="D339" i="7"/>
  <c r="I339" i="7"/>
  <c r="C339" i="7"/>
  <c r="H339" i="7"/>
  <c r="D558" i="7"/>
  <c r="I558" i="7"/>
  <c r="H558" i="7"/>
  <c r="F558" i="7"/>
  <c r="E558" i="7"/>
  <c r="C558" i="7"/>
  <c r="G558" i="7"/>
  <c r="G297" i="7"/>
  <c r="E297" i="7"/>
  <c r="D297" i="7"/>
  <c r="I297" i="7"/>
  <c r="H297" i="7"/>
  <c r="C297" i="7"/>
  <c r="F297" i="7"/>
  <c r="D46" i="7"/>
  <c r="C46" i="7"/>
  <c r="I46" i="7"/>
  <c r="H46" i="7"/>
  <c r="G46" i="7"/>
  <c r="F46" i="7"/>
  <c r="E46" i="7"/>
  <c r="I198" i="7"/>
  <c r="H198" i="7"/>
  <c r="G198" i="7"/>
  <c r="E198" i="7"/>
  <c r="F198" i="7"/>
  <c r="C198" i="7"/>
  <c r="D198" i="7"/>
  <c r="H57" i="7"/>
  <c r="G57" i="7"/>
  <c r="F57" i="7"/>
  <c r="E57" i="7"/>
  <c r="D57" i="7"/>
  <c r="I57" i="7"/>
  <c r="C57" i="7"/>
  <c r="D1078" i="7"/>
  <c r="F1078" i="7"/>
  <c r="H1078" i="7"/>
  <c r="G1078" i="7"/>
  <c r="E1078" i="7"/>
  <c r="C1078" i="7"/>
  <c r="I1078" i="7"/>
  <c r="E984" i="7"/>
  <c r="D984" i="7"/>
  <c r="C984" i="7"/>
  <c r="I984" i="7"/>
  <c r="F984" i="7"/>
  <c r="H984" i="7"/>
  <c r="G984" i="7"/>
  <c r="D886" i="7"/>
  <c r="C886" i="7"/>
  <c r="I886" i="7"/>
  <c r="E886" i="7"/>
  <c r="H886" i="7"/>
  <c r="G886" i="7"/>
  <c r="F886" i="7"/>
  <c r="D943" i="7"/>
  <c r="C943" i="7"/>
  <c r="I943" i="7"/>
  <c r="H943" i="7"/>
  <c r="G943" i="7"/>
  <c r="F943" i="7"/>
  <c r="E943" i="7"/>
  <c r="H944" i="7"/>
  <c r="G944" i="7"/>
  <c r="E944" i="7"/>
  <c r="I944" i="7"/>
  <c r="F944" i="7"/>
  <c r="D944" i="7"/>
  <c r="C944" i="7"/>
  <c r="D680" i="7"/>
  <c r="C680" i="7"/>
  <c r="I680" i="7"/>
  <c r="H680" i="7"/>
  <c r="F680" i="7"/>
  <c r="E680" i="7"/>
  <c r="G680" i="7"/>
  <c r="D616" i="7"/>
  <c r="H616" i="7"/>
  <c r="E616" i="7"/>
  <c r="C616" i="7"/>
  <c r="G616" i="7"/>
  <c r="F616" i="7"/>
  <c r="I616" i="7"/>
  <c r="H679" i="7"/>
  <c r="G679" i="7"/>
  <c r="F679" i="7"/>
  <c r="E679" i="7"/>
  <c r="D679" i="7"/>
  <c r="I679" i="7"/>
  <c r="C679" i="7"/>
  <c r="D492" i="7"/>
  <c r="H492" i="7"/>
  <c r="C492" i="7"/>
  <c r="I492" i="7"/>
  <c r="G492" i="7"/>
  <c r="E492" i="7"/>
  <c r="F492" i="7"/>
  <c r="H757" i="7"/>
  <c r="G757" i="7"/>
  <c r="F757" i="7"/>
  <c r="E757" i="7"/>
  <c r="D757" i="7"/>
  <c r="I757" i="7"/>
  <c r="C757" i="7"/>
  <c r="H709" i="7"/>
  <c r="G709" i="7"/>
  <c r="F709" i="7"/>
  <c r="E709" i="7"/>
  <c r="D709" i="7"/>
  <c r="I709" i="7"/>
  <c r="C709" i="7"/>
  <c r="G353" i="7"/>
  <c r="F353" i="7"/>
  <c r="E353" i="7"/>
  <c r="D353" i="7"/>
  <c r="H353" i="7"/>
  <c r="I353" i="7"/>
  <c r="C353" i="7"/>
  <c r="C286" i="7"/>
  <c r="I286" i="7"/>
  <c r="H286" i="7"/>
  <c r="D286" i="7"/>
  <c r="G286" i="7"/>
  <c r="E286" i="7"/>
  <c r="F286" i="7"/>
  <c r="I148" i="7"/>
  <c r="H148" i="7"/>
  <c r="G148" i="7"/>
  <c r="F148" i="7"/>
  <c r="C148" i="7"/>
  <c r="E148" i="7"/>
  <c r="D148" i="7"/>
  <c r="D60" i="7"/>
  <c r="C60" i="7"/>
  <c r="I60" i="7"/>
  <c r="H60" i="7"/>
  <c r="G60" i="7"/>
  <c r="F60" i="7"/>
  <c r="E60" i="7"/>
  <c r="G309" i="7"/>
  <c r="F309" i="7"/>
  <c r="E309" i="7"/>
  <c r="D309" i="7"/>
  <c r="I309" i="7"/>
  <c r="H309" i="7"/>
  <c r="C309" i="7"/>
  <c r="H43" i="7"/>
  <c r="G43" i="7"/>
  <c r="F43" i="7"/>
  <c r="E43" i="7"/>
  <c r="D43" i="7"/>
  <c r="I43" i="7"/>
  <c r="C43" i="7"/>
  <c r="H71" i="7"/>
  <c r="G71" i="7"/>
  <c r="F71" i="7"/>
  <c r="E71" i="7"/>
  <c r="D71" i="7"/>
  <c r="I71" i="7"/>
  <c r="C71" i="7"/>
  <c r="F1034" i="7"/>
  <c r="E1034" i="7"/>
  <c r="D1034" i="7"/>
  <c r="C1034" i="7"/>
  <c r="I1034" i="7"/>
  <c r="H1034" i="7"/>
  <c r="G1034" i="7"/>
  <c r="D951" i="7"/>
  <c r="C951" i="7"/>
  <c r="I951" i="7"/>
  <c r="F951" i="7"/>
  <c r="E951" i="7"/>
  <c r="H951" i="7"/>
  <c r="G951" i="7"/>
  <c r="F806" i="7"/>
  <c r="H806" i="7"/>
  <c r="G806" i="7"/>
  <c r="E806" i="7"/>
  <c r="D806" i="7"/>
  <c r="C806" i="7"/>
  <c r="I806" i="7"/>
  <c r="F791" i="7"/>
  <c r="G791" i="7"/>
  <c r="E791" i="7"/>
  <c r="D791" i="7"/>
  <c r="C791" i="7"/>
  <c r="H791" i="7"/>
  <c r="I791" i="7"/>
  <c r="D710" i="7"/>
  <c r="C710" i="7"/>
  <c r="I710" i="7"/>
  <c r="H710" i="7"/>
  <c r="G710" i="7"/>
  <c r="F710" i="7"/>
  <c r="E710" i="7"/>
  <c r="H633" i="7"/>
  <c r="G633" i="7"/>
  <c r="E633" i="7"/>
  <c r="D633" i="7"/>
  <c r="C633" i="7"/>
  <c r="I633" i="7"/>
  <c r="F633" i="7"/>
  <c r="D620" i="7"/>
  <c r="I620" i="7"/>
  <c r="H620" i="7"/>
  <c r="F620" i="7"/>
  <c r="E620" i="7"/>
  <c r="C620" i="7"/>
  <c r="G620" i="7"/>
  <c r="H865" i="7"/>
  <c r="G865" i="7"/>
  <c r="F865" i="7"/>
  <c r="E865" i="7"/>
  <c r="I865" i="7"/>
  <c r="D865" i="7"/>
  <c r="C865" i="7"/>
  <c r="H521" i="7"/>
  <c r="D521" i="7"/>
  <c r="G521" i="7"/>
  <c r="F521" i="7"/>
  <c r="E521" i="7"/>
  <c r="I521" i="7"/>
  <c r="C521" i="7"/>
  <c r="C338" i="7"/>
  <c r="I338" i="7"/>
  <c r="H338" i="7"/>
  <c r="F338" i="7"/>
  <c r="G338" i="7"/>
  <c r="E338" i="7"/>
  <c r="D338" i="7"/>
  <c r="I395" i="7"/>
  <c r="H395" i="7"/>
  <c r="G395" i="7"/>
  <c r="F395" i="7"/>
  <c r="E395" i="7"/>
  <c r="D395" i="7"/>
  <c r="C395" i="7"/>
  <c r="I218" i="7"/>
  <c r="H218" i="7"/>
  <c r="G218" i="7"/>
  <c r="E218" i="7"/>
  <c r="F218" i="7"/>
  <c r="D218" i="7"/>
  <c r="C218" i="7"/>
  <c r="F217" i="7"/>
  <c r="E217" i="7"/>
  <c r="D217" i="7"/>
  <c r="C217" i="7"/>
  <c r="I217" i="7"/>
  <c r="G217" i="7"/>
  <c r="H217" i="7"/>
  <c r="D90" i="7"/>
  <c r="C90" i="7"/>
  <c r="I90" i="7"/>
  <c r="H90" i="7"/>
  <c r="E90" i="7"/>
  <c r="G90" i="7"/>
  <c r="F90" i="7"/>
  <c r="E189" i="7"/>
  <c r="D189" i="7"/>
  <c r="C189" i="7"/>
  <c r="I189" i="7"/>
  <c r="H189" i="7"/>
  <c r="G189" i="7"/>
  <c r="F189" i="7"/>
  <c r="F434" i="7"/>
  <c r="E434" i="7"/>
  <c r="D434" i="7"/>
  <c r="I434" i="7"/>
  <c r="H434" i="7"/>
  <c r="G434" i="7"/>
  <c r="C434" i="7"/>
  <c r="I1009" i="7"/>
  <c r="H1009" i="7"/>
  <c r="G1009" i="7"/>
  <c r="E1009" i="7"/>
  <c r="D1009" i="7"/>
  <c r="C1009" i="7"/>
  <c r="F1009" i="7"/>
  <c r="H964" i="7"/>
  <c r="G964" i="7"/>
  <c r="E964" i="7"/>
  <c r="C964" i="7"/>
  <c r="I964" i="7"/>
  <c r="F964" i="7"/>
  <c r="D964" i="7"/>
  <c r="H954" i="7"/>
  <c r="G954" i="7"/>
  <c r="E954" i="7"/>
  <c r="I954" i="7"/>
  <c r="F954" i="7"/>
  <c r="D954" i="7"/>
  <c r="C954" i="7"/>
  <c r="H859" i="7"/>
  <c r="G859" i="7"/>
  <c r="E859" i="7"/>
  <c r="I859" i="7"/>
  <c r="F859" i="7"/>
  <c r="C859" i="7"/>
  <c r="D859" i="7"/>
  <c r="D740" i="7"/>
  <c r="C740" i="7"/>
  <c r="I740" i="7"/>
  <c r="H740" i="7"/>
  <c r="G740" i="7"/>
  <c r="F740" i="7"/>
  <c r="E740" i="7"/>
  <c r="H769" i="7"/>
  <c r="G769" i="7"/>
  <c r="F769" i="7"/>
  <c r="E769" i="7"/>
  <c r="D769" i="7"/>
  <c r="C769" i="7"/>
  <c r="I769" i="7"/>
  <c r="H733" i="7"/>
  <c r="G733" i="7"/>
  <c r="F733" i="7"/>
  <c r="E733" i="7"/>
  <c r="D733" i="7"/>
  <c r="I733" i="7"/>
  <c r="C733" i="7"/>
  <c r="I443" i="7"/>
  <c r="H443" i="7"/>
  <c r="D443" i="7"/>
  <c r="C443" i="7"/>
  <c r="G443" i="7"/>
  <c r="F443" i="7"/>
  <c r="E443" i="7"/>
  <c r="H725" i="7"/>
  <c r="G725" i="7"/>
  <c r="F725" i="7"/>
  <c r="E725" i="7"/>
  <c r="D725" i="7"/>
  <c r="I725" i="7"/>
  <c r="C725" i="7"/>
  <c r="C368" i="7"/>
  <c r="I368" i="7"/>
  <c r="H368" i="7"/>
  <c r="F368" i="7"/>
  <c r="G368" i="7"/>
  <c r="E368" i="7"/>
  <c r="D368" i="7"/>
  <c r="I373" i="7"/>
  <c r="H373" i="7"/>
  <c r="E373" i="7"/>
  <c r="D373" i="7"/>
  <c r="C373" i="7"/>
  <c r="G373" i="7"/>
  <c r="F373" i="7"/>
  <c r="I248" i="7"/>
  <c r="H248" i="7"/>
  <c r="G248" i="7"/>
  <c r="E248" i="7"/>
  <c r="F248" i="7"/>
  <c r="D248" i="7"/>
  <c r="C248" i="7"/>
  <c r="E384" i="7"/>
  <c r="D384" i="7"/>
  <c r="I384" i="7"/>
  <c r="H384" i="7"/>
  <c r="F384" i="7"/>
  <c r="G384" i="7"/>
  <c r="C384" i="7"/>
  <c r="D120" i="7"/>
  <c r="C120" i="7"/>
  <c r="I120" i="7"/>
  <c r="H120" i="7"/>
  <c r="F120" i="7"/>
  <c r="E120" i="7"/>
  <c r="G120" i="7"/>
  <c r="E185" i="7"/>
  <c r="D185" i="7"/>
  <c r="C185" i="7"/>
  <c r="I185" i="7"/>
  <c r="H185" i="7"/>
  <c r="G185" i="7"/>
  <c r="F185" i="7"/>
  <c r="F207" i="7"/>
  <c r="E207" i="7"/>
  <c r="D207" i="7"/>
  <c r="C207" i="7"/>
  <c r="I207" i="7"/>
  <c r="H207" i="7"/>
  <c r="G207" i="7"/>
  <c r="I1023" i="7"/>
  <c r="H1023" i="7"/>
  <c r="G1023" i="7"/>
  <c r="E1023" i="7"/>
  <c r="F1023" i="7"/>
  <c r="D1023" i="7"/>
  <c r="C1023" i="7"/>
  <c r="D913" i="7"/>
  <c r="I913" i="7"/>
  <c r="H913" i="7"/>
  <c r="C913" i="7"/>
  <c r="G913" i="7"/>
  <c r="F913" i="7"/>
  <c r="E913" i="7"/>
  <c r="H902" i="7"/>
  <c r="E902" i="7"/>
  <c r="F902" i="7"/>
  <c r="D902" i="7"/>
  <c r="C902" i="7"/>
  <c r="G902" i="7"/>
  <c r="I902" i="7"/>
  <c r="D842" i="7"/>
  <c r="C842" i="7"/>
  <c r="I842" i="7"/>
  <c r="G842" i="7"/>
  <c r="F842" i="7"/>
  <c r="H842" i="7"/>
  <c r="E842" i="7"/>
  <c r="D754" i="7"/>
  <c r="C754" i="7"/>
  <c r="I754" i="7"/>
  <c r="H754" i="7"/>
  <c r="G754" i="7"/>
  <c r="F754" i="7"/>
  <c r="E754" i="7"/>
  <c r="H691" i="7"/>
  <c r="G691" i="7"/>
  <c r="F691" i="7"/>
  <c r="E691" i="7"/>
  <c r="D691" i="7"/>
  <c r="I691" i="7"/>
  <c r="C691" i="7"/>
  <c r="D562" i="7"/>
  <c r="I562" i="7"/>
  <c r="H562" i="7"/>
  <c r="C562" i="7"/>
  <c r="F562" i="7"/>
  <c r="E562" i="7"/>
  <c r="G562" i="7"/>
  <c r="I457" i="7"/>
  <c r="H457" i="7"/>
  <c r="C457" i="7"/>
  <c r="F457" i="7"/>
  <c r="G457" i="7"/>
  <c r="E457" i="7"/>
  <c r="D457" i="7"/>
  <c r="H499" i="7"/>
  <c r="D499" i="7"/>
  <c r="E499" i="7"/>
  <c r="C499" i="7"/>
  <c r="I499" i="7"/>
  <c r="F499" i="7"/>
  <c r="G499" i="7"/>
  <c r="E398" i="7"/>
  <c r="D398" i="7"/>
  <c r="C398" i="7"/>
  <c r="H398" i="7"/>
  <c r="I398" i="7"/>
  <c r="F398" i="7"/>
  <c r="G398" i="7"/>
  <c r="E404" i="7"/>
  <c r="D404" i="7"/>
  <c r="G404" i="7"/>
  <c r="F404" i="7"/>
  <c r="C404" i="7"/>
  <c r="H404" i="7"/>
  <c r="I404" i="7"/>
  <c r="I262" i="7"/>
  <c r="H262" i="7"/>
  <c r="G262" i="7"/>
  <c r="E262" i="7"/>
  <c r="F262" i="7"/>
  <c r="D262" i="7"/>
  <c r="C262" i="7"/>
  <c r="G275" i="7"/>
  <c r="E275" i="7"/>
  <c r="D275" i="7"/>
  <c r="H275" i="7"/>
  <c r="F275" i="7"/>
  <c r="C275" i="7"/>
  <c r="I275" i="7"/>
  <c r="D134" i="7"/>
  <c r="C134" i="7"/>
  <c r="I134" i="7"/>
  <c r="H134" i="7"/>
  <c r="E134" i="7"/>
  <c r="G134" i="7"/>
  <c r="F134" i="7"/>
  <c r="F241" i="7"/>
  <c r="E241" i="7"/>
  <c r="D241" i="7"/>
  <c r="C241" i="7"/>
  <c r="I241" i="7"/>
  <c r="H241" i="7"/>
  <c r="G241" i="7"/>
  <c r="H127" i="7"/>
  <c r="G127" i="7"/>
  <c r="F127" i="7"/>
  <c r="E127" i="7"/>
  <c r="D127" i="7"/>
  <c r="I127" i="7"/>
  <c r="C127" i="7"/>
  <c r="H879" i="7"/>
  <c r="G879" i="7"/>
  <c r="F879" i="7"/>
  <c r="E879" i="7"/>
  <c r="I879" i="7"/>
  <c r="D879" i="7"/>
  <c r="C879" i="7"/>
  <c r="D486" i="7"/>
  <c r="H486" i="7"/>
  <c r="I486" i="7"/>
  <c r="F486" i="7"/>
  <c r="C486" i="7"/>
  <c r="G486" i="7"/>
  <c r="E486" i="7"/>
  <c r="F464" i="7"/>
  <c r="E464" i="7"/>
  <c r="D464" i="7"/>
  <c r="H464" i="7"/>
  <c r="G464" i="7"/>
  <c r="C464" i="7"/>
  <c r="I464" i="7"/>
  <c r="G315" i="7"/>
  <c r="F315" i="7"/>
  <c r="E315" i="7"/>
  <c r="D315" i="7"/>
  <c r="I315" i="7"/>
  <c r="H315" i="7"/>
  <c r="C315" i="7"/>
  <c r="C272" i="7"/>
  <c r="I272" i="7"/>
  <c r="H272" i="7"/>
  <c r="E272" i="7"/>
  <c r="D272" i="7"/>
  <c r="F272" i="7"/>
  <c r="G272" i="7"/>
  <c r="C308" i="7"/>
  <c r="I308" i="7"/>
  <c r="H308" i="7"/>
  <c r="G308" i="7"/>
  <c r="F308" i="7"/>
  <c r="E308" i="7"/>
  <c r="D308" i="7"/>
  <c r="G299" i="7"/>
  <c r="E299" i="7"/>
  <c r="D299" i="7"/>
  <c r="I299" i="7"/>
  <c r="F299" i="7"/>
  <c r="H299" i="7"/>
  <c r="C299" i="7"/>
  <c r="H65" i="7"/>
  <c r="G65" i="7"/>
  <c r="F65" i="7"/>
  <c r="E65" i="7"/>
  <c r="D65" i="7"/>
  <c r="C65" i="7"/>
  <c r="I65" i="7"/>
  <c r="I1067" i="7"/>
  <c r="H1067" i="7"/>
  <c r="G1067" i="7"/>
  <c r="E1067" i="7"/>
  <c r="F1067" i="7"/>
  <c r="D1067" i="7"/>
  <c r="C1067" i="7"/>
  <c r="F1046" i="7"/>
  <c r="E1046" i="7"/>
  <c r="D1046" i="7"/>
  <c r="C1046" i="7"/>
  <c r="I1046" i="7"/>
  <c r="H1046" i="7"/>
  <c r="G1046" i="7"/>
  <c r="D876" i="7"/>
  <c r="C876" i="7"/>
  <c r="I876" i="7"/>
  <c r="H876" i="7"/>
  <c r="F876" i="7"/>
  <c r="E876" i="7"/>
  <c r="G876" i="7"/>
  <c r="H853" i="7"/>
  <c r="G853" i="7"/>
  <c r="E853" i="7"/>
  <c r="C853" i="7"/>
  <c r="I853" i="7"/>
  <c r="F853" i="7"/>
  <c r="D853" i="7"/>
  <c r="H958" i="7"/>
  <c r="G958" i="7"/>
  <c r="E958" i="7"/>
  <c r="I958" i="7"/>
  <c r="F958" i="7"/>
  <c r="D958" i="7"/>
  <c r="C958" i="7"/>
  <c r="D670" i="7"/>
  <c r="C670" i="7"/>
  <c r="I670" i="7"/>
  <c r="H670" i="7"/>
  <c r="G670" i="7"/>
  <c r="F670" i="7"/>
  <c r="E670" i="7"/>
  <c r="D606" i="7"/>
  <c r="C606" i="7"/>
  <c r="I606" i="7"/>
  <c r="H606" i="7"/>
  <c r="G606" i="7"/>
  <c r="F606" i="7"/>
  <c r="E606" i="7"/>
  <c r="H595" i="7"/>
  <c r="G595" i="7"/>
  <c r="F595" i="7"/>
  <c r="E595" i="7"/>
  <c r="D595" i="7"/>
  <c r="I595" i="7"/>
  <c r="C595" i="7"/>
  <c r="H643" i="7"/>
  <c r="G643" i="7"/>
  <c r="E643" i="7"/>
  <c r="D643" i="7"/>
  <c r="I643" i="7"/>
  <c r="F643" i="7"/>
  <c r="C643" i="7"/>
  <c r="H573" i="7"/>
  <c r="F573" i="7"/>
  <c r="E573" i="7"/>
  <c r="D573" i="7"/>
  <c r="G573" i="7"/>
  <c r="I573" i="7"/>
  <c r="C573" i="7"/>
  <c r="H589" i="7"/>
  <c r="F589" i="7"/>
  <c r="E589" i="7"/>
  <c r="D589" i="7"/>
  <c r="I589" i="7"/>
  <c r="G589" i="7"/>
  <c r="C589" i="7"/>
  <c r="G343" i="7"/>
  <c r="F343" i="7"/>
  <c r="E343" i="7"/>
  <c r="D343" i="7"/>
  <c r="I343" i="7"/>
  <c r="H343" i="7"/>
  <c r="C343" i="7"/>
  <c r="H713" i="7"/>
  <c r="G713" i="7"/>
  <c r="F713" i="7"/>
  <c r="E713" i="7"/>
  <c r="D713" i="7"/>
  <c r="I713" i="7"/>
  <c r="C713" i="7"/>
  <c r="F438" i="7"/>
  <c r="E438" i="7"/>
  <c r="D438" i="7"/>
  <c r="I438" i="7"/>
  <c r="H438" i="7"/>
  <c r="C438" i="7"/>
  <c r="G438" i="7"/>
  <c r="D50" i="7"/>
  <c r="C50" i="7"/>
  <c r="I50" i="7"/>
  <c r="H50" i="7"/>
  <c r="G50" i="7"/>
  <c r="F50" i="7"/>
  <c r="E50" i="7"/>
  <c r="F219" i="7"/>
  <c r="E219" i="7"/>
  <c r="D219" i="7"/>
  <c r="C219" i="7"/>
  <c r="I219" i="7"/>
  <c r="H219" i="7"/>
  <c r="G219" i="7"/>
  <c r="H101" i="7"/>
  <c r="G101" i="7"/>
  <c r="F101" i="7"/>
  <c r="E101" i="7"/>
  <c r="D101" i="7"/>
  <c r="I101" i="7"/>
  <c r="C101" i="7"/>
  <c r="H1073" i="7"/>
  <c r="G1073" i="7"/>
  <c r="F1073" i="7"/>
  <c r="E1073" i="7"/>
  <c r="D1073" i="7"/>
  <c r="I1073" i="7"/>
  <c r="C1073" i="7"/>
  <c r="E986" i="7"/>
  <c r="D986" i="7"/>
  <c r="C986" i="7"/>
  <c r="I986" i="7"/>
  <c r="G986" i="7"/>
  <c r="H986" i="7"/>
  <c r="F986" i="7"/>
  <c r="C826" i="7"/>
  <c r="I826" i="7"/>
  <c r="G826" i="7"/>
  <c r="H826" i="7"/>
  <c r="F826" i="7"/>
  <c r="E826" i="7"/>
  <c r="D826" i="7"/>
  <c r="F797" i="7"/>
  <c r="I797" i="7"/>
  <c r="H797" i="7"/>
  <c r="G797" i="7"/>
  <c r="E797" i="7"/>
  <c r="D797" i="7"/>
  <c r="C797" i="7"/>
  <c r="D716" i="7"/>
  <c r="C716" i="7"/>
  <c r="I716" i="7"/>
  <c r="H716" i="7"/>
  <c r="G716" i="7"/>
  <c r="F716" i="7"/>
  <c r="E716" i="7"/>
  <c r="H645" i="7"/>
  <c r="G645" i="7"/>
  <c r="E645" i="7"/>
  <c r="D645" i="7"/>
  <c r="C645" i="7"/>
  <c r="I645" i="7"/>
  <c r="F645" i="7"/>
  <c r="D638" i="7"/>
  <c r="C638" i="7"/>
  <c r="I638" i="7"/>
  <c r="H638" i="7"/>
  <c r="G638" i="7"/>
  <c r="F638" i="7"/>
  <c r="E638" i="7"/>
  <c r="I419" i="7"/>
  <c r="H419" i="7"/>
  <c r="G419" i="7"/>
  <c r="F419" i="7"/>
  <c r="E419" i="7"/>
  <c r="C419" i="7"/>
  <c r="D419" i="7"/>
  <c r="D544" i="7"/>
  <c r="I544" i="7"/>
  <c r="H544" i="7"/>
  <c r="G544" i="7"/>
  <c r="F544" i="7"/>
  <c r="E544" i="7"/>
  <c r="C544" i="7"/>
  <c r="C344" i="7"/>
  <c r="I344" i="7"/>
  <c r="H344" i="7"/>
  <c r="F344" i="7"/>
  <c r="G344" i="7"/>
  <c r="E344" i="7"/>
  <c r="D344" i="7"/>
  <c r="E410" i="7"/>
  <c r="D410" i="7"/>
  <c r="I410" i="7"/>
  <c r="H410" i="7"/>
  <c r="G410" i="7"/>
  <c r="F410" i="7"/>
  <c r="C410" i="7"/>
  <c r="I224" i="7"/>
  <c r="H224" i="7"/>
  <c r="G224" i="7"/>
  <c r="E224" i="7"/>
  <c r="D224" i="7"/>
  <c r="C224" i="7"/>
  <c r="F224" i="7"/>
  <c r="F265" i="7"/>
  <c r="E265" i="7"/>
  <c r="D265" i="7"/>
  <c r="C265" i="7"/>
  <c r="I265" i="7"/>
  <c r="G265" i="7"/>
  <c r="H265" i="7"/>
  <c r="D96" i="7"/>
  <c r="C96" i="7"/>
  <c r="I96" i="7"/>
  <c r="H96" i="7"/>
  <c r="G96" i="7"/>
  <c r="F96" i="7"/>
  <c r="E96" i="7"/>
  <c r="E201" i="7"/>
  <c r="D201" i="7"/>
  <c r="C201" i="7"/>
  <c r="I201" i="7"/>
  <c r="H201" i="7"/>
  <c r="G201" i="7"/>
  <c r="F201" i="7"/>
  <c r="H79" i="7"/>
  <c r="G79" i="7"/>
  <c r="F79" i="7"/>
  <c r="E79" i="7"/>
  <c r="D79" i="7"/>
  <c r="I79" i="7"/>
  <c r="C79" i="7"/>
  <c r="I1047" i="7"/>
  <c r="H1047" i="7"/>
  <c r="G1047" i="7"/>
  <c r="E1047" i="7"/>
  <c r="C1047" i="7"/>
  <c r="F1047" i="7"/>
  <c r="D1047" i="7"/>
  <c r="F1004" i="7"/>
  <c r="E1004" i="7"/>
  <c r="D1004" i="7"/>
  <c r="C1004" i="7"/>
  <c r="I1004" i="7"/>
  <c r="H1004" i="7"/>
  <c r="G1004" i="7"/>
  <c r="F1020" i="7"/>
  <c r="E1020" i="7"/>
  <c r="D1020" i="7"/>
  <c r="C1020" i="7"/>
  <c r="I1020" i="7"/>
  <c r="H1020" i="7"/>
  <c r="G1020" i="7"/>
  <c r="H899" i="7"/>
  <c r="G899" i="7"/>
  <c r="F899" i="7"/>
  <c r="E899" i="7"/>
  <c r="I899" i="7"/>
  <c r="D899" i="7"/>
  <c r="C899" i="7"/>
  <c r="D778" i="7"/>
  <c r="C778" i="7"/>
  <c r="I778" i="7"/>
  <c r="H778" i="7"/>
  <c r="E778" i="7"/>
  <c r="G778" i="7"/>
  <c r="F778" i="7"/>
  <c r="H885" i="7"/>
  <c r="G885" i="7"/>
  <c r="F885" i="7"/>
  <c r="E885" i="7"/>
  <c r="I885" i="7"/>
  <c r="D885" i="7"/>
  <c r="C885" i="7"/>
  <c r="D586" i="7"/>
  <c r="I586" i="7"/>
  <c r="H586" i="7"/>
  <c r="C586" i="7"/>
  <c r="F586" i="7"/>
  <c r="E586" i="7"/>
  <c r="G586" i="7"/>
  <c r="I481" i="7"/>
  <c r="H481" i="7"/>
  <c r="F481" i="7"/>
  <c r="D481" i="7"/>
  <c r="C481" i="7"/>
  <c r="G481" i="7"/>
  <c r="E481" i="7"/>
  <c r="H571" i="7"/>
  <c r="F571" i="7"/>
  <c r="E571" i="7"/>
  <c r="D571" i="7"/>
  <c r="G571" i="7"/>
  <c r="C571" i="7"/>
  <c r="I571" i="7"/>
  <c r="H613" i="7"/>
  <c r="G613" i="7"/>
  <c r="F613" i="7"/>
  <c r="E613" i="7"/>
  <c r="D613" i="7"/>
  <c r="C613" i="7"/>
  <c r="I613" i="7"/>
  <c r="H659" i="7"/>
  <c r="G659" i="7"/>
  <c r="E659" i="7"/>
  <c r="D659" i="7"/>
  <c r="I659" i="7"/>
  <c r="F659" i="7"/>
  <c r="C659" i="7"/>
  <c r="G335" i="7"/>
  <c r="F335" i="7"/>
  <c r="E335" i="7"/>
  <c r="D335" i="7"/>
  <c r="I335" i="7"/>
  <c r="H335" i="7"/>
  <c r="C335" i="7"/>
  <c r="G305" i="7"/>
  <c r="E305" i="7"/>
  <c r="D305" i="7"/>
  <c r="F305" i="7"/>
  <c r="C305" i="7"/>
  <c r="I305" i="7"/>
  <c r="H305" i="7"/>
  <c r="I150" i="7"/>
  <c r="H150" i="7"/>
  <c r="G150" i="7"/>
  <c r="C150" i="7"/>
  <c r="D150" i="7"/>
  <c r="E150" i="7"/>
  <c r="F150" i="7"/>
  <c r="D488" i="7"/>
  <c r="H488" i="7"/>
  <c r="I488" i="7"/>
  <c r="G488" i="7"/>
  <c r="F488" i="7"/>
  <c r="C488" i="7"/>
  <c r="E488" i="7"/>
  <c r="I166" i="7"/>
  <c r="H166" i="7"/>
  <c r="G166" i="7"/>
  <c r="E166" i="7"/>
  <c r="F166" i="7"/>
  <c r="C166" i="7"/>
  <c r="D166" i="7"/>
  <c r="H87" i="7"/>
  <c r="G87" i="7"/>
  <c r="F87" i="7"/>
  <c r="E87" i="7"/>
  <c r="D87" i="7"/>
  <c r="I87" i="7"/>
  <c r="C87" i="7"/>
  <c r="I1061" i="7"/>
  <c r="H1061" i="7"/>
  <c r="G1061" i="7"/>
  <c r="E1061" i="7"/>
  <c r="D1061" i="7"/>
  <c r="C1061" i="7"/>
  <c r="F1061" i="7"/>
  <c r="F1044" i="7"/>
  <c r="E1044" i="7"/>
  <c r="D1044" i="7"/>
  <c r="C1044" i="7"/>
  <c r="I1044" i="7"/>
  <c r="H1044" i="7"/>
  <c r="G1044" i="7"/>
  <c r="D870" i="7"/>
  <c r="C870" i="7"/>
  <c r="I870" i="7"/>
  <c r="E870" i="7"/>
  <c r="H870" i="7"/>
  <c r="F870" i="7"/>
  <c r="G870" i="7"/>
  <c r="F1058" i="7"/>
  <c r="E1058" i="7"/>
  <c r="D1058" i="7"/>
  <c r="C1058" i="7"/>
  <c r="I1058" i="7"/>
  <c r="H1058" i="7"/>
  <c r="G1058" i="7"/>
  <c r="H861" i="7"/>
  <c r="G861" i="7"/>
  <c r="F861" i="7"/>
  <c r="E861" i="7"/>
  <c r="I861" i="7"/>
  <c r="D861" i="7"/>
  <c r="C861" i="7"/>
  <c r="H908" i="7"/>
  <c r="E908" i="7"/>
  <c r="I908" i="7"/>
  <c r="G908" i="7"/>
  <c r="F908" i="7"/>
  <c r="D908" i="7"/>
  <c r="C908" i="7"/>
  <c r="D600" i="7"/>
  <c r="C600" i="7"/>
  <c r="I600" i="7"/>
  <c r="H600" i="7"/>
  <c r="F600" i="7"/>
  <c r="E600" i="7"/>
  <c r="G600" i="7"/>
  <c r="H537" i="7"/>
  <c r="E537" i="7"/>
  <c r="D537" i="7"/>
  <c r="I537" i="7"/>
  <c r="G537" i="7"/>
  <c r="C537" i="7"/>
  <c r="F537" i="7"/>
  <c r="D624" i="7"/>
  <c r="I624" i="7"/>
  <c r="H624" i="7"/>
  <c r="G624" i="7"/>
  <c r="F624" i="7"/>
  <c r="E624" i="7"/>
  <c r="C624" i="7"/>
  <c r="D532" i="7"/>
  <c r="I532" i="7"/>
  <c r="H532" i="7"/>
  <c r="G532" i="7"/>
  <c r="E532" i="7"/>
  <c r="C532" i="7"/>
  <c r="F532" i="7"/>
  <c r="H527" i="7"/>
  <c r="E527" i="7"/>
  <c r="D527" i="7"/>
  <c r="G527" i="7"/>
  <c r="F527" i="7"/>
  <c r="C527" i="7"/>
  <c r="I527" i="7"/>
  <c r="G337" i="7"/>
  <c r="F337" i="7"/>
  <c r="E337" i="7"/>
  <c r="D337" i="7"/>
  <c r="H337" i="7"/>
  <c r="I337" i="7"/>
  <c r="C337" i="7"/>
  <c r="H547" i="7"/>
  <c r="E547" i="7"/>
  <c r="D547" i="7"/>
  <c r="I547" i="7"/>
  <c r="G547" i="7"/>
  <c r="C547" i="7"/>
  <c r="F547" i="7"/>
  <c r="G283" i="7"/>
  <c r="E283" i="7"/>
  <c r="D283" i="7"/>
  <c r="I283" i="7"/>
  <c r="F283" i="7"/>
  <c r="C283" i="7"/>
  <c r="H283" i="7"/>
  <c r="D44" i="7"/>
  <c r="C44" i="7"/>
  <c r="I44" i="7"/>
  <c r="H44" i="7"/>
  <c r="G44" i="7"/>
  <c r="F44" i="7"/>
  <c r="E44" i="7"/>
  <c r="I194" i="7"/>
  <c r="H194" i="7"/>
  <c r="G194" i="7"/>
  <c r="E194" i="7"/>
  <c r="F194" i="7"/>
  <c r="D194" i="7"/>
  <c r="C194" i="7"/>
  <c r="H53" i="7"/>
  <c r="G53" i="7"/>
  <c r="F53" i="7"/>
  <c r="E53" i="7"/>
  <c r="D53" i="7"/>
  <c r="I53" i="7"/>
  <c r="C53" i="7"/>
  <c r="F1064" i="7"/>
  <c r="E1064" i="7"/>
  <c r="D1064" i="7"/>
  <c r="C1064" i="7"/>
  <c r="I1064" i="7"/>
  <c r="G1064" i="7"/>
  <c r="H1064" i="7"/>
  <c r="D900" i="7"/>
  <c r="C900" i="7"/>
  <c r="I900" i="7"/>
  <c r="H900" i="7"/>
  <c r="F900" i="7"/>
  <c r="E900" i="7"/>
  <c r="G900" i="7"/>
  <c r="F790" i="7"/>
  <c r="H790" i="7"/>
  <c r="G790" i="7"/>
  <c r="E790" i="7"/>
  <c r="D790" i="7"/>
  <c r="C790" i="7"/>
  <c r="I790" i="7"/>
  <c r="H924" i="7"/>
  <c r="E924" i="7"/>
  <c r="I924" i="7"/>
  <c r="G924" i="7"/>
  <c r="F924" i="7"/>
  <c r="D924" i="7"/>
  <c r="C924" i="7"/>
  <c r="D694" i="7"/>
  <c r="C694" i="7"/>
  <c r="I694" i="7"/>
  <c r="H694" i="7"/>
  <c r="G694" i="7"/>
  <c r="F694" i="7"/>
  <c r="E694" i="7"/>
  <c r="H735" i="7"/>
  <c r="G735" i="7"/>
  <c r="F735" i="7"/>
  <c r="E735" i="7"/>
  <c r="D735" i="7"/>
  <c r="I735" i="7"/>
  <c r="C735" i="7"/>
  <c r="H699" i="7"/>
  <c r="G699" i="7"/>
  <c r="F699" i="7"/>
  <c r="E699" i="7"/>
  <c r="D699" i="7"/>
  <c r="I699" i="7"/>
  <c r="C699" i="7"/>
  <c r="H555" i="7"/>
  <c r="E555" i="7"/>
  <c r="D555" i="7"/>
  <c r="C555" i="7"/>
  <c r="G555" i="7"/>
  <c r="F555" i="7"/>
  <c r="I555" i="7"/>
  <c r="F476" i="7"/>
  <c r="E476" i="7"/>
  <c r="D476" i="7"/>
  <c r="I476" i="7"/>
  <c r="G476" i="7"/>
  <c r="H476" i="7"/>
  <c r="C476" i="7"/>
  <c r="C322" i="7"/>
  <c r="I322" i="7"/>
  <c r="H322" i="7"/>
  <c r="G322" i="7"/>
  <c r="E322" i="7"/>
  <c r="F322" i="7"/>
  <c r="D322" i="7"/>
  <c r="G367" i="7"/>
  <c r="F367" i="7"/>
  <c r="E367" i="7"/>
  <c r="D367" i="7"/>
  <c r="I367" i="7"/>
  <c r="C367" i="7"/>
  <c r="H367" i="7"/>
  <c r="H655" i="7"/>
  <c r="G655" i="7"/>
  <c r="E655" i="7"/>
  <c r="D655" i="7"/>
  <c r="I655" i="7"/>
  <c r="F655" i="7"/>
  <c r="C655" i="7"/>
  <c r="E175" i="7"/>
  <c r="D175" i="7"/>
  <c r="C175" i="7"/>
  <c r="I175" i="7"/>
  <c r="F175" i="7"/>
  <c r="H175" i="7"/>
  <c r="G175" i="7"/>
  <c r="D74" i="7"/>
  <c r="C74" i="7"/>
  <c r="I74" i="7"/>
  <c r="H74" i="7"/>
  <c r="E74" i="7"/>
  <c r="G74" i="7"/>
  <c r="F74" i="7"/>
  <c r="E157" i="7"/>
  <c r="D157" i="7"/>
  <c r="C157" i="7"/>
  <c r="I157" i="7"/>
  <c r="H157" i="7"/>
  <c r="G157" i="7"/>
  <c r="F157" i="7"/>
  <c r="I144" i="7"/>
  <c r="H144" i="7"/>
  <c r="G144" i="7"/>
  <c r="F144" i="7"/>
  <c r="E144" i="7"/>
  <c r="D144" i="7"/>
  <c r="C144" i="7"/>
  <c r="D1074" i="7"/>
  <c r="E1074" i="7"/>
  <c r="C1074" i="7"/>
  <c r="H1074" i="7"/>
  <c r="G1074" i="7"/>
  <c r="F1074" i="7"/>
  <c r="I1074" i="7"/>
  <c r="H904" i="7"/>
  <c r="E904" i="7"/>
  <c r="C904" i="7"/>
  <c r="D904" i="7"/>
  <c r="I904" i="7"/>
  <c r="G904" i="7"/>
  <c r="F904" i="7"/>
  <c r="H906" i="7"/>
  <c r="E906" i="7"/>
  <c r="I906" i="7"/>
  <c r="G906" i="7"/>
  <c r="F906" i="7"/>
  <c r="D906" i="7"/>
  <c r="C906" i="7"/>
  <c r="F805" i="7"/>
  <c r="I805" i="7"/>
  <c r="H805" i="7"/>
  <c r="G805" i="7"/>
  <c r="E805" i="7"/>
  <c r="D805" i="7"/>
  <c r="C805" i="7"/>
  <c r="D724" i="7"/>
  <c r="C724" i="7"/>
  <c r="I724" i="7"/>
  <c r="H724" i="7"/>
  <c r="G724" i="7"/>
  <c r="F724" i="7"/>
  <c r="E724" i="7"/>
  <c r="H661" i="7"/>
  <c r="G661" i="7"/>
  <c r="E661" i="7"/>
  <c r="D661" i="7"/>
  <c r="C661" i="7"/>
  <c r="I661" i="7"/>
  <c r="F661" i="7"/>
  <c r="D654" i="7"/>
  <c r="C654" i="7"/>
  <c r="I654" i="7"/>
  <c r="H654" i="7"/>
  <c r="G654" i="7"/>
  <c r="F654" i="7"/>
  <c r="E654" i="7"/>
  <c r="I427" i="7"/>
  <c r="H427" i="7"/>
  <c r="D427" i="7"/>
  <c r="C427" i="7"/>
  <c r="G427" i="7"/>
  <c r="F427" i="7"/>
  <c r="E427" i="7"/>
  <c r="D664" i="7"/>
  <c r="C664" i="7"/>
  <c r="I664" i="7"/>
  <c r="H664" i="7"/>
  <c r="G664" i="7"/>
  <c r="F664" i="7"/>
  <c r="E664" i="7"/>
  <c r="C352" i="7"/>
  <c r="I352" i="7"/>
  <c r="H352" i="7"/>
  <c r="F352" i="7"/>
  <c r="G352" i="7"/>
  <c r="E352" i="7"/>
  <c r="D352" i="7"/>
  <c r="F452" i="7"/>
  <c r="E452" i="7"/>
  <c r="D452" i="7"/>
  <c r="I452" i="7"/>
  <c r="H452" i="7"/>
  <c r="G452" i="7"/>
  <c r="C452" i="7"/>
  <c r="I232" i="7"/>
  <c r="H232" i="7"/>
  <c r="G232" i="7"/>
  <c r="E232" i="7"/>
  <c r="F232" i="7"/>
  <c r="D232" i="7"/>
  <c r="C232" i="7"/>
  <c r="D504" i="7"/>
  <c r="H504" i="7"/>
  <c r="I504" i="7"/>
  <c r="G504" i="7"/>
  <c r="F504" i="7"/>
  <c r="C504" i="7"/>
  <c r="E504" i="7"/>
  <c r="D104" i="7"/>
  <c r="C104" i="7"/>
  <c r="I104" i="7"/>
  <c r="H104" i="7"/>
  <c r="F104" i="7"/>
  <c r="E104" i="7"/>
  <c r="G104" i="7"/>
  <c r="E153" i="7"/>
  <c r="D153" i="7"/>
  <c r="C153" i="7"/>
  <c r="I153" i="7"/>
  <c r="H153" i="7"/>
  <c r="G153" i="7"/>
  <c r="F153" i="7"/>
  <c r="H137" i="7"/>
  <c r="G137" i="7"/>
  <c r="F137" i="7"/>
  <c r="E137" i="7"/>
  <c r="D137" i="7"/>
  <c r="I137" i="7"/>
  <c r="C137" i="7"/>
  <c r="I1007" i="7"/>
  <c r="H1007" i="7"/>
  <c r="G1007" i="7"/>
  <c r="E1007" i="7"/>
  <c r="F1007" i="7"/>
  <c r="D1007" i="7"/>
  <c r="C1007" i="7"/>
  <c r="D949" i="7"/>
  <c r="C949" i="7"/>
  <c r="I949" i="7"/>
  <c r="E949" i="7"/>
  <c r="F949" i="7"/>
  <c r="H949" i="7"/>
  <c r="G949" i="7"/>
  <c r="D939" i="7"/>
  <c r="C939" i="7"/>
  <c r="I939" i="7"/>
  <c r="H939" i="7"/>
  <c r="G939" i="7"/>
  <c r="F939" i="7"/>
  <c r="E939" i="7"/>
  <c r="D844" i="7"/>
  <c r="C844" i="7"/>
  <c r="I844" i="7"/>
  <c r="H844" i="7"/>
  <c r="G844" i="7"/>
  <c r="E844" i="7"/>
  <c r="F844" i="7"/>
  <c r="D738" i="7"/>
  <c r="C738" i="7"/>
  <c r="I738" i="7"/>
  <c r="H738" i="7"/>
  <c r="G738" i="7"/>
  <c r="F738" i="7"/>
  <c r="E738" i="7"/>
  <c r="H753" i="7"/>
  <c r="G753" i="7"/>
  <c r="F753" i="7"/>
  <c r="E753" i="7"/>
  <c r="D753" i="7"/>
  <c r="C753" i="7"/>
  <c r="I753" i="7"/>
  <c r="H717" i="7"/>
  <c r="G717" i="7"/>
  <c r="F717" i="7"/>
  <c r="E717" i="7"/>
  <c r="D717" i="7"/>
  <c r="I717" i="7"/>
  <c r="C717" i="7"/>
  <c r="I441" i="7"/>
  <c r="H441" i="7"/>
  <c r="C441" i="7"/>
  <c r="F441" i="7"/>
  <c r="G441" i="7"/>
  <c r="E441" i="7"/>
  <c r="D441" i="7"/>
  <c r="H639" i="7"/>
  <c r="G639" i="7"/>
  <c r="E639" i="7"/>
  <c r="D639" i="7"/>
  <c r="I639" i="7"/>
  <c r="F639" i="7"/>
  <c r="C639" i="7"/>
  <c r="C366" i="7"/>
  <c r="I366" i="7"/>
  <c r="H366" i="7"/>
  <c r="F366" i="7"/>
  <c r="G366" i="7"/>
  <c r="E366" i="7"/>
  <c r="D366" i="7"/>
  <c r="E372" i="7"/>
  <c r="D372" i="7"/>
  <c r="G372" i="7"/>
  <c r="F372" i="7"/>
  <c r="C372" i="7"/>
  <c r="I372" i="7"/>
  <c r="H372" i="7"/>
  <c r="I246" i="7"/>
  <c r="H246" i="7"/>
  <c r="G246" i="7"/>
  <c r="E246" i="7"/>
  <c r="F246" i="7"/>
  <c r="C246" i="7"/>
  <c r="D246" i="7"/>
  <c r="I377" i="7"/>
  <c r="H377" i="7"/>
  <c r="G377" i="7"/>
  <c r="F377" i="7"/>
  <c r="D377" i="7"/>
  <c r="E377" i="7"/>
  <c r="C377" i="7"/>
  <c r="D118" i="7"/>
  <c r="C118" i="7"/>
  <c r="I118" i="7"/>
  <c r="H118" i="7"/>
  <c r="G118" i="7"/>
  <c r="F118" i="7"/>
  <c r="E118" i="7"/>
  <c r="E181" i="7"/>
  <c r="D181" i="7"/>
  <c r="C181" i="7"/>
  <c r="I181" i="7"/>
  <c r="H181" i="7"/>
  <c r="G181" i="7"/>
  <c r="F181" i="7"/>
  <c r="H109" i="7"/>
  <c r="G109" i="7"/>
  <c r="F109" i="7"/>
  <c r="E109" i="7"/>
  <c r="D109" i="7"/>
  <c r="I109" i="7"/>
  <c r="C109" i="7"/>
  <c r="D953" i="7"/>
  <c r="C953" i="7"/>
  <c r="I953" i="7"/>
  <c r="G953" i="7"/>
  <c r="F953" i="7"/>
  <c r="E953" i="7"/>
  <c r="H953" i="7"/>
  <c r="H541" i="7"/>
  <c r="E541" i="7"/>
  <c r="D541" i="7"/>
  <c r="F541" i="7"/>
  <c r="C541" i="7"/>
  <c r="G541" i="7"/>
  <c r="I541" i="7"/>
  <c r="I1021" i="7"/>
  <c r="H1021" i="7"/>
  <c r="G1021" i="7"/>
  <c r="E1021" i="7"/>
  <c r="F1021" i="7"/>
  <c r="C1021" i="7"/>
  <c r="D1021" i="7"/>
  <c r="D905" i="7"/>
  <c r="I905" i="7"/>
  <c r="H905" i="7"/>
  <c r="G905" i="7"/>
  <c r="E905" i="7"/>
  <c r="C905" i="7"/>
  <c r="F905" i="7"/>
  <c r="D1072" i="7"/>
  <c r="I1072" i="7"/>
  <c r="H1072" i="7"/>
  <c r="G1072" i="7"/>
  <c r="E1072" i="7"/>
  <c r="F1072" i="7"/>
  <c r="C1072" i="7"/>
  <c r="D972" i="7"/>
  <c r="C972" i="7"/>
  <c r="I972" i="7"/>
  <c r="G972" i="7"/>
  <c r="H972" i="7"/>
  <c r="E972" i="7"/>
  <c r="F972" i="7"/>
  <c r="D752" i="7"/>
  <c r="C752" i="7"/>
  <c r="I752" i="7"/>
  <c r="H752" i="7"/>
  <c r="G752" i="7"/>
  <c r="F752" i="7"/>
  <c r="E752" i="7"/>
  <c r="H675" i="7"/>
  <c r="G675" i="7"/>
  <c r="F675" i="7"/>
  <c r="E675" i="7"/>
  <c r="D675" i="7"/>
  <c r="C675" i="7"/>
  <c r="I675" i="7"/>
  <c r="D560" i="7"/>
  <c r="I560" i="7"/>
  <c r="H560" i="7"/>
  <c r="G560" i="7"/>
  <c r="F560" i="7"/>
  <c r="C560" i="7"/>
  <c r="E560" i="7"/>
  <c r="I455" i="7"/>
  <c r="H455" i="7"/>
  <c r="G455" i="7"/>
  <c r="E455" i="7"/>
  <c r="F455" i="7"/>
  <c r="C455" i="7"/>
  <c r="D455" i="7"/>
  <c r="H491" i="7"/>
  <c r="D491" i="7"/>
  <c r="E491" i="7"/>
  <c r="C491" i="7"/>
  <c r="G491" i="7"/>
  <c r="F491" i="7"/>
  <c r="I491" i="7"/>
  <c r="I391" i="7"/>
  <c r="H391" i="7"/>
  <c r="C391" i="7"/>
  <c r="F391" i="7"/>
  <c r="G391" i="7"/>
  <c r="D391" i="7"/>
  <c r="E391" i="7"/>
  <c r="I397" i="7"/>
  <c r="H397" i="7"/>
  <c r="E397" i="7"/>
  <c r="D397" i="7"/>
  <c r="C397" i="7"/>
  <c r="F397" i="7"/>
  <c r="G397" i="7"/>
  <c r="I260" i="7"/>
  <c r="H260" i="7"/>
  <c r="G260" i="7"/>
  <c r="E260" i="7"/>
  <c r="F260" i="7"/>
  <c r="C260" i="7"/>
  <c r="D260" i="7"/>
  <c r="C274" i="7"/>
  <c r="I274" i="7"/>
  <c r="H274" i="7"/>
  <c r="F274" i="7"/>
  <c r="E274" i="7"/>
  <c r="D274" i="7"/>
  <c r="G274" i="7"/>
  <c r="D132" i="7"/>
  <c r="C132" i="7"/>
  <c r="I132" i="7"/>
  <c r="H132" i="7"/>
  <c r="E132" i="7"/>
  <c r="G132" i="7"/>
  <c r="F132" i="7"/>
  <c r="F225" i="7"/>
  <c r="E225" i="7"/>
  <c r="D225" i="7"/>
  <c r="C225" i="7"/>
  <c r="I225" i="7"/>
  <c r="H225" i="7"/>
  <c r="G225" i="7"/>
  <c r="H111" i="7"/>
  <c r="G111" i="7"/>
  <c r="F111" i="7"/>
  <c r="E111" i="7"/>
  <c r="D111" i="7"/>
  <c r="I111" i="7"/>
  <c r="C111" i="7"/>
  <c r="I1051" i="7"/>
  <c r="H1051" i="7"/>
  <c r="G1051" i="7"/>
  <c r="E1051" i="7"/>
  <c r="F1051" i="7"/>
  <c r="D1051" i="7"/>
  <c r="C1051" i="7"/>
  <c r="H1081" i="7"/>
  <c r="F1081" i="7"/>
  <c r="C1081" i="7"/>
  <c r="I1081" i="7"/>
  <c r="G1081" i="7"/>
  <c r="E1081" i="7"/>
  <c r="D1081" i="7"/>
  <c r="D860" i="7"/>
  <c r="C860" i="7"/>
  <c r="I860" i="7"/>
  <c r="H860" i="7"/>
  <c r="F860" i="7"/>
  <c r="E860" i="7"/>
  <c r="G860" i="7"/>
  <c r="D923" i="7"/>
  <c r="I923" i="7"/>
  <c r="H923" i="7"/>
  <c r="G923" i="7"/>
  <c r="F923" i="7"/>
  <c r="E923" i="7"/>
  <c r="C923" i="7"/>
  <c r="G813" i="7"/>
  <c r="E813" i="7"/>
  <c r="I813" i="7"/>
  <c r="C813" i="7"/>
  <c r="F813" i="7"/>
  <c r="D813" i="7"/>
  <c r="H813" i="7"/>
  <c r="F1024" i="7"/>
  <c r="E1024" i="7"/>
  <c r="D1024" i="7"/>
  <c r="C1024" i="7"/>
  <c r="I1024" i="7"/>
  <c r="H1024" i="7"/>
  <c r="G1024" i="7"/>
  <c r="D590" i="7"/>
  <c r="I590" i="7"/>
  <c r="H590" i="7"/>
  <c r="C590" i="7"/>
  <c r="E590" i="7"/>
  <c r="G590" i="7"/>
  <c r="F590" i="7"/>
  <c r="H493" i="7"/>
  <c r="D493" i="7"/>
  <c r="G493" i="7"/>
  <c r="E493" i="7"/>
  <c r="C493" i="7"/>
  <c r="I493" i="7"/>
  <c r="F493" i="7"/>
  <c r="H579" i="7"/>
  <c r="F579" i="7"/>
  <c r="E579" i="7"/>
  <c r="D579" i="7"/>
  <c r="G579" i="7"/>
  <c r="C579" i="7"/>
  <c r="I579" i="7"/>
  <c r="F426" i="7"/>
  <c r="E426" i="7"/>
  <c r="D426" i="7"/>
  <c r="H426" i="7"/>
  <c r="G426" i="7"/>
  <c r="I426" i="7"/>
  <c r="C426" i="7"/>
  <c r="F430" i="7"/>
  <c r="E430" i="7"/>
  <c r="D430" i="7"/>
  <c r="G430" i="7"/>
  <c r="C430" i="7"/>
  <c r="I430" i="7"/>
  <c r="H430" i="7"/>
  <c r="E376" i="7"/>
  <c r="D376" i="7"/>
  <c r="I376" i="7"/>
  <c r="H376" i="7"/>
  <c r="F376" i="7"/>
  <c r="G376" i="7"/>
  <c r="C376" i="7"/>
  <c r="E392" i="7"/>
  <c r="D392" i="7"/>
  <c r="I392" i="7"/>
  <c r="H392" i="7"/>
  <c r="F392" i="7"/>
  <c r="G392" i="7"/>
  <c r="C392" i="7"/>
  <c r="F231" i="7"/>
  <c r="E231" i="7"/>
  <c r="D231" i="7"/>
  <c r="C231" i="7"/>
  <c r="I231" i="7"/>
  <c r="G231" i="7"/>
  <c r="H231" i="7"/>
  <c r="H727" i="7"/>
  <c r="G727" i="7"/>
  <c r="F727" i="7"/>
  <c r="E727" i="7"/>
  <c r="D727" i="7"/>
  <c r="I727" i="7"/>
  <c r="C727" i="7"/>
  <c r="I174" i="7"/>
  <c r="H174" i="7"/>
  <c r="G174" i="7"/>
  <c r="E174" i="7"/>
  <c r="F174" i="7"/>
  <c r="D174" i="7"/>
  <c r="C174" i="7"/>
  <c r="G6" i="7"/>
  <c r="D8" i="7"/>
  <c r="I983" i="7"/>
  <c r="H983" i="7"/>
  <c r="G983" i="7"/>
  <c r="E983" i="7"/>
  <c r="F983" i="7"/>
  <c r="D983" i="7"/>
  <c r="C983" i="7"/>
  <c r="D919" i="7"/>
  <c r="I919" i="7"/>
  <c r="E919" i="7"/>
  <c r="C919" i="7"/>
  <c r="G919" i="7"/>
  <c r="F919" i="7"/>
  <c r="H919" i="7"/>
  <c r="F796" i="7"/>
  <c r="I796" i="7"/>
  <c r="H796" i="7"/>
  <c r="G796" i="7"/>
  <c r="E796" i="7"/>
  <c r="C796" i="7"/>
  <c r="D796" i="7"/>
  <c r="D917" i="7"/>
  <c r="I917" i="7"/>
  <c r="G917" i="7"/>
  <c r="F917" i="7"/>
  <c r="E917" i="7"/>
  <c r="C917" i="7"/>
  <c r="H917" i="7"/>
  <c r="D700" i="7"/>
  <c r="C700" i="7"/>
  <c r="I700" i="7"/>
  <c r="H700" i="7"/>
  <c r="G700" i="7"/>
  <c r="F700" i="7"/>
  <c r="E700" i="7"/>
  <c r="G817" i="7"/>
  <c r="E817" i="7"/>
  <c r="C817" i="7"/>
  <c r="I817" i="7"/>
  <c r="H817" i="7"/>
  <c r="F817" i="7"/>
  <c r="D817" i="7"/>
  <c r="H747" i="7"/>
  <c r="G747" i="7"/>
  <c r="F747" i="7"/>
  <c r="E747" i="7"/>
  <c r="D747" i="7"/>
  <c r="I747" i="7"/>
  <c r="C747" i="7"/>
  <c r="D644" i="7"/>
  <c r="C644" i="7"/>
  <c r="I644" i="7"/>
  <c r="H644" i="7"/>
  <c r="G644" i="7"/>
  <c r="E644" i="7"/>
  <c r="F644" i="7"/>
  <c r="H482" i="7"/>
  <c r="F482" i="7"/>
  <c r="E482" i="7"/>
  <c r="D482" i="7"/>
  <c r="I482" i="7"/>
  <c r="G482" i="7"/>
  <c r="C482" i="7"/>
  <c r="C328" i="7"/>
  <c r="I328" i="7"/>
  <c r="H328" i="7"/>
  <c r="F328" i="7"/>
  <c r="E328" i="7"/>
  <c r="D328" i="7"/>
  <c r="G328" i="7"/>
  <c r="E378" i="7"/>
  <c r="D378" i="7"/>
  <c r="I378" i="7"/>
  <c r="H378" i="7"/>
  <c r="G378" i="7"/>
  <c r="F378" i="7"/>
  <c r="C378" i="7"/>
  <c r="I208" i="7"/>
  <c r="H208" i="7"/>
  <c r="G208" i="7"/>
  <c r="E208" i="7"/>
  <c r="D208" i="7"/>
  <c r="C208" i="7"/>
  <c r="F208" i="7"/>
  <c r="E187" i="7"/>
  <c r="D187" i="7"/>
  <c r="C187" i="7"/>
  <c r="I187" i="7"/>
  <c r="F187" i="7"/>
  <c r="G187" i="7"/>
  <c r="H187" i="7"/>
  <c r="D80" i="7"/>
  <c r="C80" i="7"/>
  <c r="I80" i="7"/>
  <c r="H80" i="7"/>
  <c r="G80" i="7"/>
  <c r="F80" i="7"/>
  <c r="E80" i="7"/>
  <c r="E169" i="7"/>
  <c r="D169" i="7"/>
  <c r="C169" i="7"/>
  <c r="I169" i="7"/>
  <c r="H169" i="7"/>
  <c r="G169" i="7"/>
  <c r="F169" i="7"/>
  <c r="H61" i="7"/>
  <c r="G61" i="7"/>
  <c r="F61" i="7"/>
  <c r="E61" i="7"/>
  <c r="D61" i="7"/>
  <c r="I61" i="7"/>
  <c r="C61" i="7"/>
  <c r="I1031" i="7"/>
  <c r="H1031" i="7"/>
  <c r="G1031" i="7"/>
  <c r="E1031" i="7"/>
  <c r="F1031" i="7"/>
  <c r="D1031" i="7"/>
  <c r="C1031" i="7"/>
  <c r="D931" i="7"/>
  <c r="C931" i="7"/>
  <c r="I931" i="7"/>
  <c r="H931" i="7"/>
  <c r="G931" i="7"/>
  <c r="E931" i="7"/>
  <c r="F931" i="7"/>
  <c r="H936" i="7"/>
  <c r="G936" i="7"/>
  <c r="E936" i="7"/>
  <c r="F936" i="7"/>
  <c r="D936" i="7"/>
  <c r="C936" i="7"/>
  <c r="I936" i="7"/>
  <c r="H867" i="7"/>
  <c r="G867" i="7"/>
  <c r="F867" i="7"/>
  <c r="E867" i="7"/>
  <c r="I867" i="7"/>
  <c r="D867" i="7"/>
  <c r="C867" i="7"/>
  <c r="D762" i="7"/>
  <c r="C762" i="7"/>
  <c r="I762" i="7"/>
  <c r="H762" i="7"/>
  <c r="E762" i="7"/>
  <c r="G762" i="7"/>
  <c r="F762" i="7"/>
  <c r="H755" i="7"/>
  <c r="G755" i="7"/>
  <c r="F755" i="7"/>
  <c r="E755" i="7"/>
  <c r="D755" i="7"/>
  <c r="C755" i="7"/>
  <c r="I755" i="7"/>
  <c r="D570" i="7"/>
  <c r="I570" i="7"/>
  <c r="H570" i="7"/>
  <c r="C570" i="7"/>
  <c r="F570" i="7"/>
  <c r="E570" i="7"/>
  <c r="G570" i="7"/>
  <c r="I465" i="7"/>
  <c r="H465" i="7"/>
  <c r="G465" i="7"/>
  <c r="F465" i="7"/>
  <c r="E465" i="7"/>
  <c r="D465" i="7"/>
  <c r="C465" i="7"/>
  <c r="D524" i="7"/>
  <c r="I524" i="7"/>
  <c r="H524" i="7"/>
  <c r="E524" i="7"/>
  <c r="C524" i="7"/>
  <c r="F524" i="7"/>
  <c r="G524" i="7"/>
  <c r="F428" i="7"/>
  <c r="E428" i="7"/>
  <c r="D428" i="7"/>
  <c r="C428" i="7"/>
  <c r="I428" i="7"/>
  <c r="G428" i="7"/>
  <c r="H428" i="7"/>
  <c r="F416" i="7"/>
  <c r="E416" i="7"/>
  <c r="D416" i="7"/>
  <c r="H416" i="7"/>
  <c r="G416" i="7"/>
  <c r="C416" i="7"/>
  <c r="I416" i="7"/>
  <c r="C300" i="7"/>
  <c r="I300" i="7"/>
  <c r="H300" i="7"/>
  <c r="F300" i="7"/>
  <c r="E300" i="7"/>
  <c r="D300" i="7"/>
  <c r="G300" i="7"/>
  <c r="G307" i="7"/>
  <c r="E307" i="7"/>
  <c r="D307" i="7"/>
  <c r="H307" i="7"/>
  <c r="F307" i="7"/>
  <c r="C307" i="7"/>
  <c r="I307" i="7"/>
  <c r="F229" i="7"/>
  <c r="E229" i="7"/>
  <c r="D229" i="7"/>
  <c r="C229" i="7"/>
  <c r="I229" i="7"/>
  <c r="H229" i="7"/>
  <c r="G229" i="7"/>
  <c r="I196" i="7"/>
  <c r="H196" i="7"/>
  <c r="G196" i="7"/>
  <c r="E196" i="7"/>
  <c r="F196" i="7"/>
  <c r="D196" i="7"/>
  <c r="C196" i="7"/>
  <c r="H125" i="7"/>
  <c r="G125" i="7"/>
  <c r="F125" i="7"/>
  <c r="E125" i="7"/>
  <c r="D125" i="7"/>
  <c r="I125" i="7"/>
  <c r="C125" i="7"/>
  <c r="H69" i="7"/>
  <c r="G69" i="7"/>
  <c r="F69" i="7"/>
  <c r="E69" i="7"/>
  <c r="D69" i="7"/>
  <c r="I69" i="7"/>
  <c r="C69" i="7"/>
  <c r="I1045" i="7"/>
  <c r="H1045" i="7"/>
  <c r="G1045" i="7"/>
  <c r="E1045" i="7"/>
  <c r="F1045" i="7"/>
  <c r="D1045" i="7"/>
  <c r="C1045" i="7"/>
  <c r="F998" i="7"/>
  <c r="E998" i="7"/>
  <c r="D998" i="7"/>
  <c r="C998" i="7"/>
  <c r="I998" i="7"/>
  <c r="H998" i="7"/>
  <c r="G998" i="7"/>
  <c r="F1014" i="7"/>
  <c r="E1014" i="7"/>
  <c r="D1014" i="7"/>
  <c r="C1014" i="7"/>
  <c r="I1014" i="7"/>
  <c r="H1014" i="7"/>
  <c r="G1014" i="7"/>
  <c r="H895" i="7"/>
  <c r="G895" i="7"/>
  <c r="F895" i="7"/>
  <c r="E895" i="7"/>
  <c r="I895" i="7"/>
  <c r="D895" i="7"/>
  <c r="C895" i="7"/>
  <c r="D776" i="7"/>
  <c r="C776" i="7"/>
  <c r="I776" i="7"/>
  <c r="H776" i="7"/>
  <c r="F776" i="7"/>
  <c r="E776" i="7"/>
  <c r="G776" i="7"/>
  <c r="H845" i="7"/>
  <c r="G845" i="7"/>
  <c r="E845" i="7"/>
  <c r="I845" i="7"/>
  <c r="D845" i="7"/>
  <c r="C845" i="7"/>
  <c r="F845" i="7"/>
  <c r="D584" i="7"/>
  <c r="I584" i="7"/>
  <c r="H584" i="7"/>
  <c r="G584" i="7"/>
  <c r="F584" i="7"/>
  <c r="C584" i="7"/>
  <c r="E584" i="7"/>
  <c r="I479" i="7"/>
  <c r="H479" i="7"/>
  <c r="F479" i="7"/>
  <c r="G479" i="7"/>
  <c r="E479" i="7"/>
  <c r="C479" i="7"/>
  <c r="D479" i="7"/>
  <c r="H567" i="7"/>
  <c r="F567" i="7"/>
  <c r="E567" i="7"/>
  <c r="D567" i="7"/>
  <c r="G567" i="7"/>
  <c r="C567" i="7"/>
  <c r="I567" i="7"/>
  <c r="H551" i="7"/>
  <c r="E551" i="7"/>
  <c r="D551" i="7"/>
  <c r="G551" i="7"/>
  <c r="C551" i="7"/>
  <c r="I551" i="7"/>
  <c r="F551" i="7"/>
  <c r="D546" i="7"/>
  <c r="I546" i="7"/>
  <c r="H546" i="7"/>
  <c r="G546" i="7"/>
  <c r="F546" i="7"/>
  <c r="C546" i="7"/>
  <c r="E546" i="7"/>
  <c r="G331" i="7"/>
  <c r="F331" i="7"/>
  <c r="E331" i="7"/>
  <c r="D331" i="7"/>
  <c r="I331" i="7"/>
  <c r="H331" i="7"/>
  <c r="C331" i="7"/>
  <c r="C304" i="7"/>
  <c r="I304" i="7"/>
  <c r="H304" i="7"/>
  <c r="E304" i="7"/>
  <c r="D304" i="7"/>
  <c r="G304" i="7"/>
  <c r="F304" i="7"/>
  <c r="H601" i="7"/>
  <c r="G601" i="7"/>
  <c r="F601" i="7"/>
  <c r="E601" i="7"/>
  <c r="D601" i="7"/>
  <c r="I601" i="7"/>
  <c r="C601" i="7"/>
  <c r="I401" i="7"/>
  <c r="H401" i="7"/>
  <c r="G401" i="7"/>
  <c r="F401" i="7"/>
  <c r="D401" i="7"/>
  <c r="E401" i="7"/>
  <c r="C401" i="7"/>
  <c r="I162" i="7"/>
  <c r="H162" i="7"/>
  <c r="G162" i="7"/>
  <c r="E162" i="7"/>
  <c r="F162" i="7"/>
  <c r="D162" i="7"/>
  <c r="C162" i="7"/>
  <c r="D1084" i="7"/>
  <c r="G1084" i="7"/>
  <c r="F1084" i="7"/>
  <c r="C1084" i="7"/>
  <c r="I1084" i="7"/>
  <c r="E1084" i="7"/>
  <c r="H1084" i="7"/>
  <c r="D978" i="7"/>
  <c r="C978" i="7"/>
  <c r="I978" i="7"/>
  <c r="E978" i="7"/>
  <c r="H978" i="7"/>
  <c r="G978" i="7"/>
  <c r="F978" i="7"/>
  <c r="D884" i="7"/>
  <c r="C884" i="7"/>
  <c r="I884" i="7"/>
  <c r="H884" i="7"/>
  <c r="F884" i="7"/>
  <c r="E884" i="7"/>
  <c r="G884" i="7"/>
  <c r="H940" i="7"/>
  <c r="G940" i="7"/>
  <c r="E940" i="7"/>
  <c r="I940" i="7"/>
  <c r="F940" i="7"/>
  <c r="D940" i="7"/>
  <c r="C940" i="7"/>
  <c r="H897" i="7"/>
  <c r="G897" i="7"/>
  <c r="F897" i="7"/>
  <c r="E897" i="7"/>
  <c r="I897" i="7"/>
  <c r="D897" i="7"/>
  <c r="C897" i="7"/>
  <c r="D678" i="7"/>
  <c r="C678" i="7"/>
  <c r="I678" i="7"/>
  <c r="H678" i="7"/>
  <c r="G678" i="7"/>
  <c r="F678" i="7"/>
  <c r="E678" i="7"/>
  <c r="D614" i="7"/>
  <c r="C614" i="7"/>
  <c r="I614" i="7"/>
  <c r="H614" i="7"/>
  <c r="G614" i="7"/>
  <c r="F614" i="7"/>
  <c r="E614" i="7"/>
  <c r="H651" i="7"/>
  <c r="G651" i="7"/>
  <c r="E651" i="7"/>
  <c r="D651" i="7"/>
  <c r="I651" i="7"/>
  <c r="F651" i="7"/>
  <c r="C651" i="7"/>
  <c r="D484" i="7"/>
  <c r="H484" i="7"/>
  <c r="C484" i="7"/>
  <c r="I484" i="7"/>
  <c r="F484" i="7"/>
  <c r="E484" i="7"/>
  <c r="G484" i="7"/>
  <c r="G829" i="7"/>
  <c r="E829" i="7"/>
  <c r="I829" i="7"/>
  <c r="H829" i="7"/>
  <c r="C829" i="7"/>
  <c r="F829" i="7"/>
  <c r="D829" i="7"/>
  <c r="H695" i="7"/>
  <c r="G695" i="7"/>
  <c r="F695" i="7"/>
  <c r="E695" i="7"/>
  <c r="D695" i="7"/>
  <c r="I695" i="7"/>
  <c r="C695" i="7"/>
  <c r="G351" i="7"/>
  <c r="F351" i="7"/>
  <c r="E351" i="7"/>
  <c r="D351" i="7"/>
  <c r="I351" i="7"/>
  <c r="H351" i="7"/>
  <c r="C351" i="7"/>
  <c r="G271" i="7"/>
  <c r="E271" i="7"/>
  <c r="D271" i="7"/>
  <c r="C271" i="7"/>
  <c r="I271" i="7"/>
  <c r="H271" i="7"/>
  <c r="F271" i="7"/>
  <c r="I140" i="7"/>
  <c r="H140" i="7"/>
  <c r="G140" i="7"/>
  <c r="F140" i="7"/>
  <c r="C140" i="7"/>
  <c r="E140" i="7"/>
  <c r="D140" i="7"/>
  <c r="D58" i="7"/>
  <c r="C58" i="7"/>
  <c r="I58" i="7"/>
  <c r="H58" i="7"/>
  <c r="E58" i="7"/>
  <c r="G58" i="7"/>
  <c r="F58" i="7"/>
  <c r="C298" i="7"/>
  <c r="I298" i="7"/>
  <c r="H298" i="7"/>
  <c r="G298" i="7"/>
  <c r="E298" i="7"/>
  <c r="F298" i="7"/>
  <c r="D298" i="7"/>
  <c r="F418" i="7"/>
  <c r="E418" i="7"/>
  <c r="D418" i="7"/>
  <c r="I418" i="7"/>
  <c r="H418" i="7"/>
  <c r="G418" i="7"/>
  <c r="C418" i="7"/>
  <c r="F1018" i="7"/>
  <c r="E1018" i="7"/>
  <c r="D1018" i="7"/>
  <c r="C1018" i="7"/>
  <c r="I1018" i="7"/>
  <c r="G1018" i="7"/>
  <c r="H1018" i="7"/>
  <c r="H950" i="7"/>
  <c r="G950" i="7"/>
  <c r="E950" i="7"/>
  <c r="D950" i="7"/>
  <c r="C950" i="7"/>
  <c r="I950" i="7"/>
  <c r="F950" i="7"/>
  <c r="F804" i="7"/>
  <c r="I804" i="7"/>
  <c r="H804" i="7"/>
  <c r="G804" i="7"/>
  <c r="E804" i="7"/>
  <c r="D804" i="7"/>
  <c r="C804" i="7"/>
  <c r="F789" i="7"/>
  <c r="I789" i="7"/>
  <c r="H789" i="7"/>
  <c r="G789" i="7"/>
  <c r="E789" i="7"/>
  <c r="D789" i="7"/>
  <c r="C789" i="7"/>
  <c r="D708" i="7"/>
  <c r="C708" i="7"/>
  <c r="I708" i="7"/>
  <c r="H708" i="7"/>
  <c r="G708" i="7"/>
  <c r="F708" i="7"/>
  <c r="E708" i="7"/>
  <c r="D632" i="7"/>
  <c r="I632" i="7"/>
  <c r="H632" i="7"/>
  <c r="C632" i="7"/>
  <c r="G632" i="7"/>
  <c r="F632" i="7"/>
  <c r="E632" i="7"/>
  <c r="H847" i="7"/>
  <c r="G847" i="7"/>
  <c r="E847" i="7"/>
  <c r="F847" i="7"/>
  <c r="D847" i="7"/>
  <c r="I847" i="7"/>
  <c r="C847" i="7"/>
  <c r="H759" i="7"/>
  <c r="G759" i="7"/>
  <c r="F759" i="7"/>
  <c r="E759" i="7"/>
  <c r="D759" i="7"/>
  <c r="I759" i="7"/>
  <c r="C759" i="7"/>
  <c r="H513" i="7"/>
  <c r="D513" i="7"/>
  <c r="G513" i="7"/>
  <c r="F513" i="7"/>
  <c r="E513" i="7"/>
  <c r="I513" i="7"/>
  <c r="C513" i="7"/>
  <c r="C336" i="7"/>
  <c r="I336" i="7"/>
  <c r="H336" i="7"/>
  <c r="F336" i="7"/>
  <c r="G336" i="7"/>
  <c r="E336" i="7"/>
  <c r="D336" i="7"/>
  <c r="E394" i="7"/>
  <c r="D394" i="7"/>
  <c r="I394" i="7"/>
  <c r="H394" i="7"/>
  <c r="G394" i="7"/>
  <c r="F394" i="7"/>
  <c r="C394" i="7"/>
  <c r="I216" i="7"/>
  <c r="H216" i="7"/>
  <c r="G216" i="7"/>
  <c r="E216" i="7"/>
  <c r="F216" i="7"/>
  <c r="D216" i="7"/>
  <c r="C216" i="7"/>
  <c r="E203" i="7"/>
  <c r="D203" i="7"/>
  <c r="C203" i="7"/>
  <c r="I203" i="7"/>
  <c r="F203" i="7"/>
  <c r="G203" i="7"/>
  <c r="H203" i="7"/>
  <c r="D88" i="7"/>
  <c r="C88" i="7"/>
  <c r="I88" i="7"/>
  <c r="H88" i="7"/>
  <c r="F88" i="7"/>
  <c r="E88" i="7"/>
  <c r="G88" i="7"/>
  <c r="C292" i="7"/>
  <c r="I292" i="7"/>
  <c r="H292" i="7"/>
  <c r="G292" i="7"/>
  <c r="F292" i="7"/>
  <c r="E292" i="7"/>
  <c r="D292" i="7"/>
  <c r="G281" i="7"/>
  <c r="E281" i="7"/>
  <c r="D281" i="7"/>
  <c r="I281" i="7"/>
  <c r="H281" i="7"/>
  <c r="C281" i="7"/>
  <c r="F281" i="7"/>
  <c r="H1071" i="7"/>
  <c r="D1071" i="7"/>
  <c r="C1071" i="7"/>
  <c r="G1071" i="7"/>
  <c r="I1071" i="7"/>
  <c r="F1071" i="7"/>
  <c r="E1071" i="7"/>
  <c r="F1068" i="7"/>
  <c r="E1068" i="7"/>
  <c r="D1068" i="7"/>
  <c r="C1068" i="7"/>
  <c r="I1068" i="7"/>
  <c r="H1068" i="7"/>
  <c r="G1068" i="7"/>
  <c r="D852" i="7"/>
  <c r="C852" i="7"/>
  <c r="I852" i="7"/>
  <c r="H852" i="7"/>
  <c r="G852" i="7"/>
  <c r="F852" i="7"/>
  <c r="E852" i="7"/>
  <c r="F803" i="7"/>
  <c r="I803" i="7"/>
  <c r="H803" i="7"/>
  <c r="G803" i="7"/>
  <c r="D803" i="7"/>
  <c r="C803" i="7"/>
  <c r="E803" i="7"/>
  <c r="D722" i="7"/>
  <c r="C722" i="7"/>
  <c r="I722" i="7"/>
  <c r="H722" i="7"/>
  <c r="G722" i="7"/>
  <c r="F722" i="7"/>
  <c r="E722" i="7"/>
  <c r="H657" i="7"/>
  <c r="G657" i="7"/>
  <c r="E657" i="7"/>
  <c r="D657" i="7"/>
  <c r="C657" i="7"/>
  <c r="I657" i="7"/>
  <c r="F657" i="7"/>
  <c r="D650" i="7"/>
  <c r="C650" i="7"/>
  <c r="I650" i="7"/>
  <c r="H650" i="7"/>
  <c r="G650" i="7"/>
  <c r="F650" i="7"/>
  <c r="E650" i="7"/>
  <c r="I425" i="7"/>
  <c r="H425" i="7"/>
  <c r="C425" i="7"/>
  <c r="F425" i="7"/>
  <c r="E425" i="7"/>
  <c r="D425" i="7"/>
  <c r="G425" i="7"/>
  <c r="H635" i="7"/>
  <c r="G635" i="7"/>
  <c r="E635" i="7"/>
  <c r="D635" i="7"/>
  <c r="I635" i="7"/>
  <c r="F635" i="7"/>
  <c r="C635" i="7"/>
  <c r="C350" i="7"/>
  <c r="I350" i="7"/>
  <c r="H350" i="7"/>
  <c r="F350" i="7"/>
  <c r="G350" i="7"/>
  <c r="E350" i="7"/>
  <c r="D350" i="7"/>
  <c r="F436" i="7"/>
  <c r="E436" i="7"/>
  <c r="D436" i="7"/>
  <c r="I436" i="7"/>
  <c r="H436" i="7"/>
  <c r="G436" i="7"/>
  <c r="C436" i="7"/>
  <c r="I230" i="7"/>
  <c r="H230" i="7"/>
  <c r="G230" i="7"/>
  <c r="E230" i="7"/>
  <c r="F230" i="7"/>
  <c r="D230" i="7"/>
  <c r="C230" i="7"/>
  <c r="F440" i="7"/>
  <c r="E440" i="7"/>
  <c r="D440" i="7"/>
  <c r="I440" i="7"/>
  <c r="G440" i="7"/>
  <c r="H440" i="7"/>
  <c r="C440" i="7"/>
  <c r="D102" i="7"/>
  <c r="C102" i="7"/>
  <c r="I102" i="7"/>
  <c r="H102" i="7"/>
  <c r="G102" i="7"/>
  <c r="F102" i="7"/>
  <c r="E102" i="7"/>
  <c r="E143" i="7"/>
  <c r="D143" i="7"/>
  <c r="C143" i="7"/>
  <c r="I143" i="7"/>
  <c r="H143" i="7"/>
  <c r="G143" i="7"/>
  <c r="F143" i="7"/>
  <c r="H129" i="7"/>
  <c r="G129" i="7"/>
  <c r="F129" i="7"/>
  <c r="E129" i="7"/>
  <c r="D129" i="7"/>
  <c r="I129" i="7"/>
  <c r="C129" i="7"/>
  <c r="I1037" i="7"/>
  <c r="H1037" i="7"/>
  <c r="G1037" i="7"/>
  <c r="E1037" i="7"/>
  <c r="F1037" i="7"/>
  <c r="D1037" i="7"/>
  <c r="C1037" i="7"/>
  <c r="I471" i="7"/>
  <c r="H471" i="7"/>
  <c r="F471" i="7"/>
  <c r="G471" i="7"/>
  <c r="E471" i="7"/>
  <c r="C471" i="7"/>
  <c r="D471" i="7"/>
  <c r="I1005" i="7"/>
  <c r="H1005" i="7"/>
  <c r="G1005" i="7"/>
  <c r="E1005" i="7"/>
  <c r="F1005" i="7"/>
  <c r="C1005" i="7"/>
  <c r="D1005" i="7"/>
  <c r="H948" i="7"/>
  <c r="G948" i="7"/>
  <c r="E948" i="7"/>
  <c r="C948" i="7"/>
  <c r="I948" i="7"/>
  <c r="D948" i="7"/>
  <c r="F948" i="7"/>
  <c r="H938" i="7"/>
  <c r="G938" i="7"/>
  <c r="E938" i="7"/>
  <c r="I938" i="7"/>
  <c r="F938" i="7"/>
  <c r="D938" i="7"/>
  <c r="C938" i="7"/>
  <c r="H843" i="7"/>
  <c r="G843" i="7"/>
  <c r="E843" i="7"/>
  <c r="I843" i="7"/>
  <c r="F843" i="7"/>
  <c r="C843" i="7"/>
  <c r="D843" i="7"/>
  <c r="D736" i="7"/>
  <c r="C736" i="7"/>
  <c r="I736" i="7"/>
  <c r="H736" i="7"/>
  <c r="G736" i="7"/>
  <c r="F736" i="7"/>
  <c r="E736" i="7"/>
  <c r="H737" i="7"/>
  <c r="G737" i="7"/>
  <c r="F737" i="7"/>
  <c r="E737" i="7"/>
  <c r="D737" i="7"/>
  <c r="C737" i="7"/>
  <c r="I737" i="7"/>
  <c r="H701" i="7"/>
  <c r="G701" i="7"/>
  <c r="F701" i="7"/>
  <c r="E701" i="7"/>
  <c r="D701" i="7"/>
  <c r="I701" i="7"/>
  <c r="C701" i="7"/>
  <c r="I439" i="7"/>
  <c r="H439" i="7"/>
  <c r="G439" i="7"/>
  <c r="E439" i="7"/>
  <c r="F439" i="7"/>
  <c r="D439" i="7"/>
  <c r="C439" i="7"/>
  <c r="D636" i="7"/>
  <c r="C636" i="7"/>
  <c r="I636" i="7"/>
  <c r="H636" i="7"/>
  <c r="G636" i="7"/>
  <c r="F636" i="7"/>
  <c r="E636" i="7"/>
  <c r="C364" i="7"/>
  <c r="I364" i="7"/>
  <c r="H364" i="7"/>
  <c r="F364" i="7"/>
  <c r="G364" i="7"/>
  <c r="D364" i="7"/>
  <c r="E364" i="7"/>
  <c r="H629" i="7"/>
  <c r="E629" i="7"/>
  <c r="D629" i="7"/>
  <c r="I629" i="7"/>
  <c r="G629" i="7"/>
  <c r="F629" i="7"/>
  <c r="C629" i="7"/>
  <c r="I244" i="7"/>
  <c r="H244" i="7"/>
  <c r="G244" i="7"/>
  <c r="E244" i="7"/>
  <c r="C244" i="7"/>
  <c r="F244" i="7"/>
  <c r="D244" i="7"/>
  <c r="G295" i="7"/>
  <c r="E295" i="7"/>
  <c r="D295" i="7"/>
  <c r="I295" i="7"/>
  <c r="H295" i="7"/>
  <c r="F295" i="7"/>
  <c r="C295" i="7"/>
  <c r="D116" i="7"/>
  <c r="C116" i="7"/>
  <c r="I116" i="7"/>
  <c r="H116" i="7"/>
  <c r="G116" i="7"/>
  <c r="F116" i="7"/>
  <c r="E116" i="7"/>
  <c r="E177" i="7"/>
  <c r="D177" i="7"/>
  <c r="C177" i="7"/>
  <c r="I177" i="7"/>
  <c r="H177" i="7"/>
  <c r="G177" i="7"/>
  <c r="F177" i="7"/>
  <c r="H93" i="7"/>
  <c r="G93" i="7"/>
  <c r="F93" i="7"/>
  <c r="E93" i="7"/>
  <c r="D93" i="7"/>
  <c r="I93" i="7"/>
  <c r="C93" i="7"/>
  <c r="I1035" i="7"/>
  <c r="H1035" i="7"/>
  <c r="G1035" i="7"/>
  <c r="E1035" i="7"/>
  <c r="F1035" i="7"/>
  <c r="D1035" i="7"/>
  <c r="C1035" i="7"/>
  <c r="D947" i="7"/>
  <c r="C947" i="7"/>
  <c r="I947" i="7"/>
  <c r="H947" i="7"/>
  <c r="G947" i="7"/>
  <c r="F947" i="7"/>
  <c r="E947" i="7"/>
  <c r="H952" i="7"/>
  <c r="G952" i="7"/>
  <c r="E952" i="7"/>
  <c r="F952" i="7"/>
  <c r="D952" i="7"/>
  <c r="C952" i="7"/>
  <c r="I952" i="7"/>
  <c r="H875" i="7"/>
  <c r="G875" i="7"/>
  <c r="F875" i="7"/>
  <c r="E875" i="7"/>
  <c r="I875" i="7"/>
  <c r="D875" i="7"/>
  <c r="C875" i="7"/>
  <c r="D766" i="7"/>
  <c r="C766" i="7"/>
  <c r="I766" i="7"/>
  <c r="H766" i="7"/>
  <c r="G766" i="7"/>
  <c r="F766" i="7"/>
  <c r="E766" i="7"/>
  <c r="C836" i="7"/>
  <c r="I836" i="7"/>
  <c r="H836" i="7"/>
  <c r="E836" i="7"/>
  <c r="G836" i="7"/>
  <c r="F836" i="7"/>
  <c r="D836" i="7"/>
  <c r="D574" i="7"/>
  <c r="I574" i="7"/>
  <c r="H574" i="7"/>
  <c r="C574" i="7"/>
  <c r="G574" i="7"/>
  <c r="E574" i="7"/>
  <c r="F574" i="7"/>
  <c r="I469" i="7"/>
  <c r="H469" i="7"/>
  <c r="F469" i="7"/>
  <c r="D469" i="7"/>
  <c r="C469" i="7"/>
  <c r="G469" i="7"/>
  <c r="E469" i="7"/>
  <c r="D540" i="7"/>
  <c r="I540" i="7"/>
  <c r="H540" i="7"/>
  <c r="E540" i="7"/>
  <c r="C540" i="7"/>
  <c r="G540" i="7"/>
  <c r="F540" i="7"/>
  <c r="F460" i="7"/>
  <c r="E460" i="7"/>
  <c r="D460" i="7"/>
  <c r="C460" i="7"/>
  <c r="I460" i="7"/>
  <c r="H460" i="7"/>
  <c r="G460" i="7"/>
  <c r="F448" i="7"/>
  <c r="E448" i="7"/>
  <c r="D448" i="7"/>
  <c r="H448" i="7"/>
  <c r="G448" i="7"/>
  <c r="C448" i="7"/>
  <c r="I448" i="7"/>
  <c r="G311" i="7"/>
  <c r="F311" i="7"/>
  <c r="E311" i="7"/>
  <c r="D311" i="7"/>
  <c r="I311" i="7"/>
  <c r="H311" i="7"/>
  <c r="C311" i="7"/>
  <c r="H585" i="7"/>
  <c r="F585" i="7"/>
  <c r="E585" i="7"/>
  <c r="D585" i="7"/>
  <c r="G585" i="7"/>
  <c r="I585" i="7"/>
  <c r="C585" i="7"/>
  <c r="F261" i="7"/>
  <c r="E261" i="7"/>
  <c r="D261" i="7"/>
  <c r="C261" i="7"/>
  <c r="I261" i="7"/>
  <c r="H261" i="7"/>
  <c r="G261" i="7"/>
  <c r="F211" i="7"/>
  <c r="E211" i="7"/>
  <c r="D211" i="7"/>
  <c r="C211" i="7"/>
  <c r="I211" i="7"/>
  <c r="H211" i="7"/>
  <c r="G211" i="7"/>
  <c r="I142" i="7"/>
  <c r="H142" i="7"/>
  <c r="G142" i="7"/>
  <c r="F142" i="7"/>
  <c r="E142" i="7"/>
  <c r="D142" i="7"/>
  <c r="C142" i="7"/>
  <c r="H49" i="7"/>
  <c r="G49" i="7"/>
  <c r="F49" i="7"/>
  <c r="E49" i="7"/>
  <c r="D49" i="7"/>
  <c r="C49" i="7"/>
  <c r="I49" i="7"/>
  <c r="D1082" i="7"/>
  <c r="C1082" i="7"/>
  <c r="I1082" i="7"/>
  <c r="H1082" i="7"/>
  <c r="G1082" i="7"/>
  <c r="F1082" i="7"/>
  <c r="E1082" i="7"/>
  <c r="E992" i="7"/>
  <c r="D992" i="7"/>
  <c r="C992" i="7"/>
  <c r="I992" i="7"/>
  <c r="F992" i="7"/>
  <c r="H992" i="7"/>
  <c r="G992" i="7"/>
  <c r="D890" i="7"/>
  <c r="C890" i="7"/>
  <c r="I890" i="7"/>
  <c r="E890" i="7"/>
  <c r="H890" i="7"/>
  <c r="F890" i="7"/>
  <c r="G890" i="7"/>
  <c r="I989" i="7"/>
  <c r="H989" i="7"/>
  <c r="G989" i="7"/>
  <c r="E989" i="7"/>
  <c r="F989" i="7"/>
  <c r="C989" i="7"/>
  <c r="D989" i="7"/>
  <c r="G823" i="7"/>
  <c r="E823" i="7"/>
  <c r="F823" i="7"/>
  <c r="D823" i="7"/>
  <c r="I823" i="7"/>
  <c r="H823" i="7"/>
  <c r="C823" i="7"/>
  <c r="D684" i="7"/>
  <c r="C684" i="7"/>
  <c r="I684" i="7"/>
  <c r="H684" i="7"/>
  <c r="E684" i="7"/>
  <c r="G684" i="7"/>
  <c r="F684" i="7"/>
  <c r="H619" i="7"/>
  <c r="E619" i="7"/>
  <c r="D619" i="7"/>
  <c r="F619" i="7"/>
  <c r="C619" i="7"/>
  <c r="G619" i="7"/>
  <c r="I619" i="7"/>
  <c r="H745" i="7"/>
  <c r="G745" i="7"/>
  <c r="F745" i="7"/>
  <c r="E745" i="7"/>
  <c r="D745" i="7"/>
  <c r="I745" i="7"/>
  <c r="C745" i="7"/>
  <c r="D508" i="7"/>
  <c r="H508" i="7"/>
  <c r="C508" i="7"/>
  <c r="I508" i="7"/>
  <c r="G508" i="7"/>
  <c r="E508" i="7"/>
  <c r="F508" i="7"/>
  <c r="C832" i="7"/>
  <c r="I832" i="7"/>
  <c r="E832" i="7"/>
  <c r="D832" i="7"/>
  <c r="H832" i="7"/>
  <c r="G832" i="7"/>
  <c r="F832" i="7"/>
  <c r="C312" i="7"/>
  <c r="I312" i="7"/>
  <c r="H312" i="7"/>
  <c r="F312" i="7"/>
  <c r="E312" i="7"/>
  <c r="D312" i="7"/>
  <c r="G312" i="7"/>
  <c r="G357" i="7"/>
  <c r="F357" i="7"/>
  <c r="E357" i="7"/>
  <c r="D357" i="7"/>
  <c r="I357" i="7"/>
  <c r="H357" i="7"/>
  <c r="C357" i="7"/>
  <c r="C302" i="7"/>
  <c r="I302" i="7"/>
  <c r="H302" i="7"/>
  <c r="D302" i="7"/>
  <c r="G302" i="7"/>
  <c r="F302" i="7"/>
  <c r="E302" i="7"/>
  <c r="E155" i="7"/>
  <c r="D155" i="7"/>
  <c r="C155" i="7"/>
  <c r="I155" i="7"/>
  <c r="F155" i="7"/>
  <c r="G155" i="7"/>
  <c r="H155" i="7"/>
  <c r="D64" i="7"/>
  <c r="C64" i="7"/>
  <c r="I64" i="7"/>
  <c r="H64" i="7"/>
  <c r="G64" i="7"/>
  <c r="F64" i="7"/>
  <c r="E64" i="7"/>
  <c r="F255" i="7"/>
  <c r="E255" i="7"/>
  <c r="D255" i="7"/>
  <c r="C255" i="7"/>
  <c r="I255" i="7"/>
  <c r="H255" i="7"/>
  <c r="G255" i="7"/>
  <c r="H75" i="7"/>
  <c r="G75" i="7"/>
  <c r="F75" i="7"/>
  <c r="E75" i="7"/>
  <c r="D75" i="7"/>
  <c r="I75" i="7"/>
  <c r="C75" i="7"/>
  <c r="I1015" i="7"/>
  <c r="H1015" i="7"/>
  <c r="G1015" i="7"/>
  <c r="E1015" i="7"/>
  <c r="D1015" i="7"/>
  <c r="C1015" i="7"/>
  <c r="F1015" i="7"/>
  <c r="E982" i="7"/>
  <c r="D982" i="7"/>
  <c r="C982" i="7"/>
  <c r="I982" i="7"/>
  <c r="G982" i="7"/>
  <c r="F982" i="7"/>
  <c r="H982" i="7"/>
  <c r="E994" i="7"/>
  <c r="D994" i="7"/>
  <c r="C994" i="7"/>
  <c r="I994" i="7"/>
  <c r="G994" i="7"/>
  <c r="H994" i="7"/>
  <c r="F994" i="7"/>
  <c r="D945" i="7"/>
  <c r="C945" i="7"/>
  <c r="I945" i="7"/>
  <c r="H945" i="7"/>
  <c r="G945" i="7"/>
  <c r="E945" i="7"/>
  <c r="F945" i="7"/>
  <c r="D746" i="7"/>
  <c r="C746" i="7"/>
  <c r="I746" i="7"/>
  <c r="H746" i="7"/>
  <c r="E746" i="7"/>
  <c r="G746" i="7"/>
  <c r="F746" i="7"/>
  <c r="H877" i="7"/>
  <c r="G877" i="7"/>
  <c r="F877" i="7"/>
  <c r="E877" i="7"/>
  <c r="I877" i="7"/>
  <c r="D877" i="7"/>
  <c r="C877" i="7"/>
  <c r="F781" i="7"/>
  <c r="I781" i="7"/>
  <c r="H781" i="7"/>
  <c r="G781" i="7"/>
  <c r="E781" i="7"/>
  <c r="D781" i="7"/>
  <c r="C781" i="7"/>
  <c r="I449" i="7"/>
  <c r="H449" i="7"/>
  <c r="G449" i="7"/>
  <c r="F449" i="7"/>
  <c r="E449" i="7"/>
  <c r="D449" i="7"/>
  <c r="C449" i="7"/>
  <c r="H881" i="7"/>
  <c r="G881" i="7"/>
  <c r="F881" i="7"/>
  <c r="E881" i="7"/>
  <c r="I881" i="7"/>
  <c r="D881" i="7"/>
  <c r="C881" i="7"/>
  <c r="E382" i="7"/>
  <c r="D382" i="7"/>
  <c r="C382" i="7"/>
  <c r="H382" i="7"/>
  <c r="I382" i="7"/>
  <c r="G382" i="7"/>
  <c r="F382" i="7"/>
  <c r="E388" i="7"/>
  <c r="D388" i="7"/>
  <c r="G388" i="7"/>
  <c r="F388" i="7"/>
  <c r="C388" i="7"/>
  <c r="I388" i="7"/>
  <c r="H388" i="7"/>
  <c r="I254" i="7"/>
  <c r="H254" i="7"/>
  <c r="G254" i="7"/>
  <c r="E254" i="7"/>
  <c r="F254" i="7"/>
  <c r="D254" i="7"/>
  <c r="C254" i="7"/>
  <c r="D522" i="7"/>
  <c r="H522" i="7"/>
  <c r="F522" i="7"/>
  <c r="E522" i="7"/>
  <c r="C522" i="7"/>
  <c r="G522" i="7"/>
  <c r="I522" i="7"/>
  <c r="D126" i="7"/>
  <c r="C126" i="7"/>
  <c r="I126" i="7"/>
  <c r="H126" i="7"/>
  <c r="E126" i="7"/>
  <c r="G126" i="7"/>
  <c r="F126" i="7"/>
  <c r="I164" i="7"/>
  <c r="H164" i="7"/>
  <c r="G164" i="7"/>
  <c r="E164" i="7"/>
  <c r="F164" i="7"/>
  <c r="D164" i="7"/>
  <c r="C164" i="7"/>
  <c r="F223" i="7"/>
  <c r="E223" i="7"/>
  <c r="D223" i="7"/>
  <c r="C223" i="7"/>
  <c r="I223" i="7"/>
  <c r="H223" i="7"/>
  <c r="G223" i="7"/>
  <c r="I1029" i="7"/>
  <c r="H1029" i="7"/>
  <c r="G1029" i="7"/>
  <c r="E1029" i="7"/>
  <c r="F1029" i="7"/>
  <c r="D1029" i="7"/>
  <c r="C1029" i="7"/>
  <c r="H930" i="7"/>
  <c r="G930" i="7"/>
  <c r="E930" i="7"/>
  <c r="I930" i="7"/>
  <c r="F930" i="7"/>
  <c r="D930" i="7"/>
  <c r="C930" i="7"/>
  <c r="H926" i="7"/>
  <c r="E926" i="7"/>
  <c r="F926" i="7"/>
  <c r="D926" i="7"/>
  <c r="C926" i="7"/>
  <c r="I926" i="7"/>
  <c r="G926" i="7"/>
  <c r="H863" i="7"/>
  <c r="G863" i="7"/>
  <c r="F863" i="7"/>
  <c r="E863" i="7"/>
  <c r="I863" i="7"/>
  <c r="D863" i="7"/>
  <c r="C863" i="7"/>
  <c r="D760" i="7"/>
  <c r="C760" i="7"/>
  <c r="I760" i="7"/>
  <c r="H760" i="7"/>
  <c r="F760" i="7"/>
  <c r="E760" i="7"/>
  <c r="G760" i="7"/>
  <c r="H739" i="7"/>
  <c r="G739" i="7"/>
  <c r="F739" i="7"/>
  <c r="E739" i="7"/>
  <c r="D739" i="7"/>
  <c r="I739" i="7"/>
  <c r="C739" i="7"/>
  <c r="D568" i="7"/>
  <c r="I568" i="7"/>
  <c r="H568" i="7"/>
  <c r="G568" i="7"/>
  <c r="F568" i="7"/>
  <c r="C568" i="7"/>
  <c r="E568" i="7"/>
  <c r="I463" i="7"/>
  <c r="H463" i="7"/>
  <c r="F463" i="7"/>
  <c r="E463" i="7"/>
  <c r="D463" i="7"/>
  <c r="C463" i="7"/>
  <c r="G463" i="7"/>
  <c r="H523" i="7"/>
  <c r="D523" i="7"/>
  <c r="E523" i="7"/>
  <c r="C523" i="7"/>
  <c r="G523" i="7"/>
  <c r="F523" i="7"/>
  <c r="I523" i="7"/>
  <c r="I407" i="7"/>
  <c r="H407" i="7"/>
  <c r="C407" i="7"/>
  <c r="F407" i="7"/>
  <c r="G407" i="7"/>
  <c r="E407" i="7"/>
  <c r="D407" i="7"/>
  <c r="I413" i="7"/>
  <c r="H413" i="7"/>
  <c r="E413" i="7"/>
  <c r="D413" i="7"/>
  <c r="C413" i="7"/>
  <c r="G413" i="7"/>
  <c r="F413" i="7"/>
  <c r="G285" i="7"/>
  <c r="E285" i="7"/>
  <c r="D285" i="7"/>
  <c r="H285" i="7"/>
  <c r="I285" i="7"/>
  <c r="F285" i="7"/>
  <c r="C285" i="7"/>
  <c r="C306" i="7"/>
  <c r="I306" i="7"/>
  <c r="H306" i="7"/>
  <c r="F306" i="7"/>
  <c r="E306" i="7"/>
  <c r="D306" i="7"/>
  <c r="G306" i="7"/>
  <c r="F213" i="7"/>
  <c r="E213" i="7"/>
  <c r="D213" i="7"/>
  <c r="C213" i="7"/>
  <c r="I213" i="7"/>
  <c r="H213" i="7"/>
  <c r="G213" i="7"/>
  <c r="I192" i="7"/>
  <c r="H192" i="7"/>
  <c r="G192" i="7"/>
  <c r="E192" i="7"/>
  <c r="F192" i="7"/>
  <c r="D192" i="7"/>
  <c r="C192" i="7"/>
  <c r="H115" i="7"/>
  <c r="G115" i="7"/>
  <c r="F115" i="7"/>
  <c r="E115" i="7"/>
  <c r="D115" i="7"/>
  <c r="I115" i="7"/>
  <c r="C115" i="7"/>
  <c r="I1059" i="7"/>
  <c r="H1059" i="7"/>
  <c r="G1059" i="7"/>
  <c r="E1059" i="7"/>
  <c r="C1059" i="7"/>
  <c r="F1059" i="7"/>
  <c r="D1059" i="7"/>
  <c r="F1028" i="7"/>
  <c r="E1028" i="7"/>
  <c r="D1028" i="7"/>
  <c r="C1028" i="7"/>
  <c r="I1028" i="7"/>
  <c r="H1028" i="7"/>
  <c r="G1028" i="7"/>
  <c r="D868" i="7"/>
  <c r="C868" i="7"/>
  <c r="I868" i="7"/>
  <c r="H868" i="7"/>
  <c r="F868" i="7"/>
  <c r="E868" i="7"/>
  <c r="G868" i="7"/>
  <c r="F1040" i="7"/>
  <c r="E1040" i="7"/>
  <c r="D1040" i="7"/>
  <c r="C1040" i="7"/>
  <c r="I1040" i="7"/>
  <c r="H1040" i="7"/>
  <c r="G1040" i="7"/>
  <c r="D850" i="7"/>
  <c r="C850" i="7"/>
  <c r="I850" i="7"/>
  <c r="H850" i="7"/>
  <c r="G850" i="7"/>
  <c r="F850" i="7"/>
  <c r="E850" i="7"/>
  <c r="H889" i="7"/>
  <c r="G889" i="7"/>
  <c r="F889" i="7"/>
  <c r="E889" i="7"/>
  <c r="I889" i="7"/>
  <c r="D889" i="7"/>
  <c r="C889" i="7"/>
  <c r="D598" i="7"/>
  <c r="C598" i="7"/>
  <c r="I598" i="7"/>
  <c r="H598" i="7"/>
  <c r="G598" i="7"/>
  <c r="F598" i="7"/>
  <c r="E598" i="7"/>
  <c r="D536" i="7"/>
  <c r="I536" i="7"/>
  <c r="H536" i="7"/>
  <c r="G536" i="7"/>
  <c r="E536" i="7"/>
  <c r="C536" i="7"/>
  <c r="F536" i="7"/>
  <c r="H607" i="7"/>
  <c r="G607" i="7"/>
  <c r="F607" i="7"/>
  <c r="E607" i="7"/>
  <c r="D607" i="7"/>
  <c r="I607" i="7"/>
  <c r="C607" i="7"/>
  <c r="H511" i="7"/>
  <c r="D511" i="7"/>
  <c r="I511" i="7"/>
  <c r="G511" i="7"/>
  <c r="E511" i="7"/>
  <c r="C511" i="7"/>
  <c r="F511" i="7"/>
  <c r="D514" i="7"/>
  <c r="H514" i="7"/>
  <c r="F514" i="7"/>
  <c r="E514" i="7"/>
  <c r="C514" i="7"/>
  <c r="I514" i="7"/>
  <c r="G514" i="7"/>
  <c r="D656" i="7"/>
  <c r="C656" i="7"/>
  <c r="I656" i="7"/>
  <c r="H656" i="7"/>
  <c r="G656" i="7"/>
  <c r="F656" i="7"/>
  <c r="E656" i="7"/>
  <c r="D530" i="7"/>
  <c r="I530" i="7"/>
  <c r="H530" i="7"/>
  <c r="G530" i="7"/>
  <c r="F530" i="7"/>
  <c r="C530" i="7"/>
  <c r="E530" i="7"/>
  <c r="C280" i="7"/>
  <c r="I280" i="7"/>
  <c r="H280" i="7"/>
  <c r="G280" i="7"/>
  <c r="F280" i="7"/>
  <c r="D280" i="7"/>
  <c r="E280" i="7"/>
  <c r="D42" i="7"/>
  <c r="C42" i="7"/>
  <c r="I42" i="7"/>
  <c r="H42" i="7"/>
  <c r="E42" i="7"/>
  <c r="G42" i="7"/>
  <c r="F42" i="7"/>
  <c r="I190" i="7"/>
  <c r="H190" i="7"/>
  <c r="G190" i="7"/>
  <c r="E190" i="7"/>
  <c r="F190" i="7"/>
  <c r="D190" i="7"/>
  <c r="C190" i="7"/>
  <c r="F205" i="7"/>
  <c r="E205" i="7"/>
  <c r="D205" i="7"/>
  <c r="C205" i="7"/>
  <c r="I205" i="7"/>
  <c r="H205" i="7"/>
  <c r="G205" i="7"/>
  <c r="F1048" i="7"/>
  <c r="E1048" i="7"/>
  <c r="D1048" i="7"/>
  <c r="C1048" i="7"/>
  <c r="I1048" i="7"/>
  <c r="G1048" i="7"/>
  <c r="H1048" i="7"/>
  <c r="D898" i="7"/>
  <c r="C898" i="7"/>
  <c r="I898" i="7"/>
  <c r="E898" i="7"/>
  <c r="H898" i="7"/>
  <c r="F898" i="7"/>
  <c r="G898" i="7"/>
  <c r="F788" i="7"/>
  <c r="I788" i="7"/>
  <c r="H788" i="7"/>
  <c r="G788" i="7"/>
  <c r="E788" i="7"/>
  <c r="D788" i="7"/>
  <c r="C788" i="7"/>
  <c r="D915" i="7"/>
  <c r="I915" i="7"/>
  <c r="H915" i="7"/>
  <c r="G915" i="7"/>
  <c r="F915" i="7"/>
  <c r="E915" i="7"/>
  <c r="C915" i="7"/>
  <c r="D692" i="7"/>
  <c r="C692" i="7"/>
  <c r="I692" i="7"/>
  <c r="H692" i="7"/>
  <c r="G692" i="7"/>
  <c r="F692" i="7"/>
  <c r="E692" i="7"/>
  <c r="H719" i="7"/>
  <c r="G719" i="7"/>
  <c r="F719" i="7"/>
  <c r="E719" i="7"/>
  <c r="D719" i="7"/>
  <c r="I719" i="7"/>
  <c r="C719" i="7"/>
  <c r="H683" i="7"/>
  <c r="G683" i="7"/>
  <c r="F683" i="7"/>
  <c r="E683" i="7"/>
  <c r="D683" i="7"/>
  <c r="I683" i="7"/>
  <c r="C683" i="7"/>
  <c r="D554" i="7"/>
  <c r="I554" i="7"/>
  <c r="H554" i="7"/>
  <c r="C554" i="7"/>
  <c r="G554" i="7"/>
  <c r="E554" i="7"/>
  <c r="F554" i="7"/>
  <c r="F474" i="7"/>
  <c r="E474" i="7"/>
  <c r="D474" i="7"/>
  <c r="H474" i="7"/>
  <c r="G474" i="7"/>
  <c r="C474" i="7"/>
  <c r="I474" i="7"/>
  <c r="C320" i="7"/>
  <c r="I320" i="7"/>
  <c r="H320" i="7"/>
  <c r="F320" i="7"/>
  <c r="E320" i="7"/>
  <c r="D320" i="7"/>
  <c r="G320" i="7"/>
  <c r="G365" i="7"/>
  <c r="F365" i="7"/>
  <c r="E365" i="7"/>
  <c r="D365" i="7"/>
  <c r="C365" i="7"/>
  <c r="I365" i="7"/>
  <c r="H365" i="7"/>
  <c r="D520" i="7"/>
  <c r="H520" i="7"/>
  <c r="I520" i="7"/>
  <c r="G520" i="7"/>
  <c r="F520" i="7"/>
  <c r="C520" i="7"/>
  <c r="E520" i="7"/>
  <c r="E171" i="7"/>
  <c r="D171" i="7"/>
  <c r="C171" i="7"/>
  <c r="I171" i="7"/>
  <c r="F171" i="7"/>
  <c r="G171" i="7"/>
  <c r="H171" i="7"/>
  <c r="D72" i="7"/>
  <c r="C72" i="7"/>
  <c r="I72" i="7"/>
  <c r="H72" i="7"/>
  <c r="F72" i="7"/>
  <c r="E72" i="7"/>
  <c r="G72" i="7"/>
  <c r="I186" i="7"/>
  <c r="H186" i="7"/>
  <c r="G186" i="7"/>
  <c r="E186" i="7"/>
  <c r="F186" i="7"/>
  <c r="D186" i="7"/>
  <c r="C186" i="7"/>
  <c r="E147" i="7"/>
  <c r="D147" i="7"/>
  <c r="C147" i="7"/>
  <c r="I147" i="7"/>
  <c r="H147" i="7"/>
  <c r="G147" i="7"/>
  <c r="F147" i="7"/>
  <c r="F1002" i="7"/>
  <c r="E1002" i="7"/>
  <c r="D1002" i="7"/>
  <c r="C1002" i="7"/>
  <c r="I1002" i="7"/>
  <c r="H1002" i="7"/>
  <c r="G1002" i="7"/>
  <c r="D935" i="7"/>
  <c r="C935" i="7"/>
  <c r="I935" i="7"/>
  <c r="F935" i="7"/>
  <c r="E935" i="7"/>
  <c r="H935" i="7"/>
  <c r="G935" i="7"/>
  <c r="F802" i="7"/>
  <c r="C802" i="7"/>
  <c r="I802" i="7"/>
  <c r="H802" i="7"/>
  <c r="G802" i="7"/>
  <c r="E802" i="7"/>
  <c r="D802" i="7"/>
  <c r="F787" i="7"/>
  <c r="I787" i="7"/>
  <c r="H787" i="7"/>
  <c r="G787" i="7"/>
  <c r="E787" i="7"/>
  <c r="D787" i="7"/>
  <c r="C787" i="7"/>
  <c r="D706" i="7"/>
  <c r="C706" i="7"/>
  <c r="I706" i="7"/>
  <c r="H706" i="7"/>
  <c r="G706" i="7"/>
  <c r="F706" i="7"/>
  <c r="E706" i="7"/>
  <c r="H617" i="7"/>
  <c r="E617" i="7"/>
  <c r="D617" i="7"/>
  <c r="C617" i="7"/>
  <c r="I617" i="7"/>
  <c r="G617" i="7"/>
  <c r="F617" i="7"/>
  <c r="C816" i="7"/>
  <c r="I816" i="7"/>
  <c r="E816" i="7"/>
  <c r="H816" i="7"/>
  <c r="G816" i="7"/>
  <c r="F816" i="7"/>
  <c r="D816" i="7"/>
  <c r="H697" i="7"/>
  <c r="G697" i="7"/>
  <c r="F697" i="7"/>
  <c r="E697" i="7"/>
  <c r="D697" i="7"/>
  <c r="I697" i="7"/>
  <c r="C697" i="7"/>
  <c r="H505" i="7"/>
  <c r="D505" i="7"/>
  <c r="G505" i="7"/>
  <c r="F505" i="7"/>
  <c r="E505" i="7"/>
  <c r="I505" i="7"/>
  <c r="C505" i="7"/>
  <c r="C334" i="7"/>
  <c r="I334" i="7"/>
  <c r="H334" i="7"/>
  <c r="G334" i="7"/>
  <c r="E334" i="7"/>
  <c r="D334" i="7"/>
  <c r="F334" i="7"/>
  <c r="I387" i="7"/>
  <c r="H387" i="7"/>
  <c r="G387" i="7"/>
  <c r="F387" i="7"/>
  <c r="E387" i="7"/>
  <c r="D387" i="7"/>
  <c r="C387" i="7"/>
  <c r="I214" i="7"/>
  <c r="H214" i="7"/>
  <c r="G214" i="7"/>
  <c r="E214" i="7"/>
  <c r="F214" i="7"/>
  <c r="D214" i="7"/>
  <c r="C214" i="7"/>
  <c r="E199" i="7"/>
  <c r="D199" i="7"/>
  <c r="C199" i="7"/>
  <c r="I199" i="7"/>
  <c r="F199" i="7"/>
  <c r="H199" i="7"/>
  <c r="G199" i="7"/>
  <c r="D86" i="7"/>
  <c r="C86" i="7"/>
  <c r="I86" i="7"/>
  <c r="H86" i="7"/>
  <c r="G86" i="7"/>
  <c r="F86" i="7"/>
  <c r="E86" i="7"/>
  <c r="F251" i="7"/>
  <c r="E251" i="7"/>
  <c r="D251" i="7"/>
  <c r="C251" i="7"/>
  <c r="I251" i="7"/>
  <c r="H251" i="7"/>
  <c r="G251" i="7"/>
  <c r="H121" i="7"/>
  <c r="G121" i="7"/>
  <c r="F121" i="7"/>
  <c r="E121" i="7"/>
  <c r="D121" i="7"/>
  <c r="I121" i="7"/>
  <c r="C121" i="7"/>
  <c r="H962" i="7"/>
  <c r="G962" i="7"/>
  <c r="E962" i="7"/>
  <c r="I962" i="7"/>
  <c r="D962" i="7"/>
  <c r="C962" i="7"/>
  <c r="F962" i="7"/>
  <c r="D576" i="7"/>
  <c r="I576" i="7"/>
  <c r="H576" i="7"/>
  <c r="G576" i="7"/>
  <c r="F576" i="7"/>
  <c r="C576" i="7"/>
  <c r="E576" i="7"/>
  <c r="F1042" i="7"/>
  <c r="E1042" i="7"/>
  <c r="D1042" i="7"/>
  <c r="C1042" i="7"/>
  <c r="I1042" i="7"/>
  <c r="H1042" i="7"/>
  <c r="G1042" i="7"/>
  <c r="H851" i="7"/>
  <c r="G851" i="7"/>
  <c r="E851" i="7"/>
  <c r="I851" i="7"/>
  <c r="F851" i="7"/>
  <c r="D851" i="7"/>
  <c r="C851" i="7"/>
  <c r="F801" i="7"/>
  <c r="D801" i="7"/>
  <c r="C801" i="7"/>
  <c r="I801" i="7"/>
  <c r="H801" i="7"/>
  <c r="G801" i="7"/>
  <c r="E801" i="7"/>
  <c r="D720" i="7"/>
  <c r="C720" i="7"/>
  <c r="I720" i="7"/>
  <c r="H720" i="7"/>
  <c r="G720" i="7"/>
  <c r="F720" i="7"/>
  <c r="E720" i="7"/>
  <c r="H653" i="7"/>
  <c r="G653" i="7"/>
  <c r="E653" i="7"/>
  <c r="D653" i="7"/>
  <c r="C653" i="7"/>
  <c r="I653" i="7"/>
  <c r="F653" i="7"/>
  <c r="D646" i="7"/>
  <c r="C646" i="7"/>
  <c r="I646" i="7"/>
  <c r="H646" i="7"/>
  <c r="G646" i="7"/>
  <c r="F646" i="7"/>
  <c r="E646" i="7"/>
  <c r="I423" i="7"/>
  <c r="H423" i="7"/>
  <c r="G423" i="7"/>
  <c r="E423" i="7"/>
  <c r="F423" i="7"/>
  <c r="D423" i="7"/>
  <c r="C423" i="7"/>
  <c r="H603" i="7"/>
  <c r="G603" i="7"/>
  <c r="F603" i="7"/>
  <c r="E603" i="7"/>
  <c r="D603" i="7"/>
  <c r="I603" i="7"/>
  <c r="C603" i="7"/>
  <c r="C348" i="7"/>
  <c r="I348" i="7"/>
  <c r="H348" i="7"/>
  <c r="F348" i="7"/>
  <c r="G348" i="7"/>
  <c r="D348" i="7"/>
  <c r="E348" i="7"/>
  <c r="F420" i="7"/>
  <c r="E420" i="7"/>
  <c r="D420" i="7"/>
  <c r="I420" i="7"/>
  <c r="H420" i="7"/>
  <c r="G420" i="7"/>
  <c r="C420" i="7"/>
  <c r="I228" i="7"/>
  <c r="H228" i="7"/>
  <c r="G228" i="7"/>
  <c r="E228" i="7"/>
  <c r="C228" i="7"/>
  <c r="F228" i="7"/>
  <c r="D228" i="7"/>
  <c r="F424" i="7"/>
  <c r="E424" i="7"/>
  <c r="D424" i="7"/>
  <c r="I424" i="7"/>
  <c r="G424" i="7"/>
  <c r="H424" i="7"/>
  <c r="C424" i="7"/>
  <c r="D100" i="7"/>
  <c r="C100" i="7"/>
  <c r="I100" i="7"/>
  <c r="H100" i="7"/>
  <c r="G100" i="7"/>
  <c r="F100" i="7"/>
  <c r="E100" i="7"/>
  <c r="E400" i="7"/>
  <c r="D400" i="7"/>
  <c r="I400" i="7"/>
  <c r="H400" i="7"/>
  <c r="F400" i="7"/>
  <c r="G400" i="7"/>
  <c r="C400" i="7"/>
  <c r="H107" i="7"/>
  <c r="G107" i="7"/>
  <c r="F107" i="7"/>
  <c r="E107" i="7"/>
  <c r="D107" i="7"/>
  <c r="I107" i="7"/>
  <c r="C107" i="7"/>
  <c r="I1019" i="7"/>
  <c r="H1019" i="7"/>
  <c r="G1019" i="7"/>
  <c r="E1019" i="7"/>
  <c r="D1019" i="7"/>
  <c r="F1019" i="7"/>
  <c r="C1019" i="7"/>
  <c r="F1036" i="7"/>
  <c r="E1036" i="7"/>
  <c r="D1036" i="7"/>
  <c r="C1036" i="7"/>
  <c r="I1036" i="7"/>
  <c r="G1036" i="7"/>
  <c r="H1036" i="7"/>
  <c r="F1038" i="7"/>
  <c r="E1038" i="7"/>
  <c r="D1038" i="7"/>
  <c r="C1038" i="7"/>
  <c r="I1038" i="7"/>
  <c r="H1038" i="7"/>
  <c r="G1038" i="7"/>
  <c r="D959" i="7"/>
  <c r="C959" i="7"/>
  <c r="I959" i="7"/>
  <c r="H959" i="7"/>
  <c r="G959" i="7"/>
  <c r="F959" i="7"/>
  <c r="E959" i="7"/>
  <c r="D750" i="7"/>
  <c r="C750" i="7"/>
  <c r="I750" i="7"/>
  <c r="H750" i="7"/>
  <c r="G750" i="7"/>
  <c r="E750" i="7"/>
  <c r="F750" i="7"/>
  <c r="H631" i="7"/>
  <c r="E631" i="7"/>
  <c r="D631" i="7"/>
  <c r="I631" i="7"/>
  <c r="G631" i="7"/>
  <c r="F631" i="7"/>
  <c r="C631" i="7"/>
  <c r="D1070" i="7"/>
  <c r="G1070" i="7"/>
  <c r="F1070" i="7"/>
  <c r="E1070" i="7"/>
  <c r="C1070" i="7"/>
  <c r="H1070" i="7"/>
  <c r="I1070" i="7"/>
  <c r="I453" i="7"/>
  <c r="H453" i="7"/>
  <c r="G453" i="7"/>
  <c r="F453" i="7"/>
  <c r="D453" i="7"/>
  <c r="E453" i="7"/>
  <c r="C453" i="7"/>
  <c r="H483" i="7"/>
  <c r="D483" i="7"/>
  <c r="E483" i="7"/>
  <c r="C483" i="7"/>
  <c r="I483" i="7"/>
  <c r="F483" i="7"/>
  <c r="G483" i="7"/>
  <c r="E390" i="7"/>
  <c r="D390" i="7"/>
  <c r="C390" i="7"/>
  <c r="H390" i="7"/>
  <c r="F390" i="7"/>
  <c r="I390" i="7"/>
  <c r="G390" i="7"/>
  <c r="E396" i="7"/>
  <c r="D396" i="7"/>
  <c r="G396" i="7"/>
  <c r="F396" i="7"/>
  <c r="C396" i="7"/>
  <c r="I396" i="7"/>
  <c r="H396" i="7"/>
  <c r="I258" i="7"/>
  <c r="H258" i="7"/>
  <c r="G258" i="7"/>
  <c r="E258" i="7"/>
  <c r="C258" i="7"/>
  <c r="D258" i="7"/>
  <c r="F258" i="7"/>
  <c r="H569" i="7"/>
  <c r="F569" i="7"/>
  <c r="E569" i="7"/>
  <c r="D569" i="7"/>
  <c r="G569" i="7"/>
  <c r="I569" i="7"/>
  <c r="C569" i="7"/>
  <c r="D130" i="7"/>
  <c r="C130" i="7"/>
  <c r="I130" i="7"/>
  <c r="H130" i="7"/>
  <c r="E130" i="7"/>
  <c r="F130" i="7"/>
  <c r="G130" i="7"/>
  <c r="I172" i="7"/>
  <c r="H172" i="7"/>
  <c r="G172" i="7"/>
  <c r="E172" i="7"/>
  <c r="F172" i="7"/>
  <c r="D172" i="7"/>
  <c r="C172" i="7"/>
  <c r="H95" i="7"/>
  <c r="G95" i="7"/>
  <c r="F95" i="7"/>
  <c r="E95" i="7"/>
  <c r="D95" i="7"/>
  <c r="I95" i="7"/>
  <c r="C95" i="7"/>
  <c r="I1065" i="7"/>
  <c r="H1065" i="7"/>
  <c r="G1065" i="7"/>
  <c r="E1065" i="7"/>
  <c r="F1065" i="7"/>
  <c r="D1065" i="7"/>
  <c r="C1065" i="7"/>
  <c r="H1083" i="7"/>
  <c r="I1083" i="7"/>
  <c r="F1083" i="7"/>
  <c r="G1083" i="7"/>
  <c r="D1083" i="7"/>
  <c r="E1083" i="7"/>
  <c r="C1083" i="7"/>
  <c r="D874" i="7"/>
  <c r="C874" i="7"/>
  <c r="I874" i="7"/>
  <c r="E874" i="7"/>
  <c r="H874" i="7"/>
  <c r="G874" i="7"/>
  <c r="F874" i="7"/>
  <c r="G833" i="7"/>
  <c r="E833" i="7"/>
  <c r="C833" i="7"/>
  <c r="I833" i="7"/>
  <c r="H833" i="7"/>
  <c r="F833" i="7"/>
  <c r="D833" i="7"/>
  <c r="H893" i="7"/>
  <c r="G893" i="7"/>
  <c r="F893" i="7"/>
  <c r="E893" i="7"/>
  <c r="I893" i="7"/>
  <c r="D893" i="7"/>
  <c r="C893" i="7"/>
  <c r="D668" i="7"/>
  <c r="C668" i="7"/>
  <c r="I668" i="7"/>
  <c r="H668" i="7"/>
  <c r="G668" i="7"/>
  <c r="F668" i="7"/>
  <c r="E668" i="7"/>
  <c r="D604" i="7"/>
  <c r="C604" i="7"/>
  <c r="I604" i="7"/>
  <c r="H604" i="7"/>
  <c r="E604" i="7"/>
  <c r="G604" i="7"/>
  <c r="F604" i="7"/>
  <c r="H553" i="7"/>
  <c r="E553" i="7"/>
  <c r="D553" i="7"/>
  <c r="I553" i="7"/>
  <c r="F553" i="7"/>
  <c r="C553" i="7"/>
  <c r="G553" i="7"/>
  <c r="D640" i="7"/>
  <c r="C640" i="7"/>
  <c r="I640" i="7"/>
  <c r="H640" i="7"/>
  <c r="G640" i="7"/>
  <c r="F640" i="7"/>
  <c r="E640" i="7"/>
  <c r="H565" i="7"/>
  <c r="F565" i="7"/>
  <c r="E565" i="7"/>
  <c r="D565" i="7"/>
  <c r="G565" i="7"/>
  <c r="I565" i="7"/>
  <c r="C565" i="7"/>
  <c r="H559" i="7"/>
  <c r="E559" i="7"/>
  <c r="D559" i="7"/>
  <c r="G559" i="7"/>
  <c r="F559" i="7"/>
  <c r="C559" i="7"/>
  <c r="I559" i="7"/>
  <c r="G341" i="7"/>
  <c r="F341" i="7"/>
  <c r="E341" i="7"/>
  <c r="D341" i="7"/>
  <c r="I341" i="7"/>
  <c r="H341" i="7"/>
  <c r="C341" i="7"/>
  <c r="H597" i="7"/>
  <c r="G597" i="7"/>
  <c r="F597" i="7"/>
  <c r="E597" i="7"/>
  <c r="D597" i="7"/>
  <c r="I597" i="7"/>
  <c r="C597" i="7"/>
  <c r="G333" i="7"/>
  <c r="F333" i="7"/>
  <c r="E333" i="7"/>
  <c r="D333" i="7"/>
  <c r="I333" i="7"/>
  <c r="H333" i="7"/>
  <c r="C333" i="7"/>
  <c r="D48" i="7"/>
  <c r="C48" i="7"/>
  <c r="I48" i="7"/>
  <c r="H48" i="7"/>
  <c r="G48" i="7"/>
  <c r="F48" i="7"/>
  <c r="E48" i="7"/>
  <c r="I202" i="7"/>
  <c r="H202" i="7"/>
  <c r="G202" i="7"/>
  <c r="E202" i="7"/>
  <c r="F202" i="7"/>
  <c r="D202" i="7"/>
  <c r="C202" i="7"/>
  <c r="H73" i="7"/>
  <c r="G73" i="7"/>
  <c r="F73" i="7"/>
  <c r="E73" i="7"/>
  <c r="D73" i="7"/>
  <c r="I73" i="7"/>
  <c r="C73" i="7"/>
  <c r="I999" i="7"/>
  <c r="H999" i="7"/>
  <c r="G999" i="7"/>
  <c r="E999" i="7"/>
  <c r="F999" i="7"/>
  <c r="D999" i="7"/>
  <c r="C999" i="7"/>
  <c r="H928" i="7"/>
  <c r="E928" i="7"/>
  <c r="C928" i="7"/>
  <c r="I928" i="7"/>
  <c r="F928" i="7"/>
  <c r="D928" i="7"/>
  <c r="G928" i="7"/>
  <c r="D974" i="7"/>
  <c r="C974" i="7"/>
  <c r="I974" i="7"/>
  <c r="H974" i="7"/>
  <c r="G974" i="7"/>
  <c r="F974" i="7"/>
  <c r="E974" i="7"/>
  <c r="C822" i="7"/>
  <c r="I822" i="7"/>
  <c r="G822" i="7"/>
  <c r="F822" i="7"/>
  <c r="H822" i="7"/>
  <c r="E822" i="7"/>
  <c r="D822" i="7"/>
  <c r="D730" i="7"/>
  <c r="C730" i="7"/>
  <c r="I730" i="7"/>
  <c r="H730" i="7"/>
  <c r="E730" i="7"/>
  <c r="G730" i="7"/>
  <c r="F730" i="7"/>
  <c r="H689" i="7"/>
  <c r="G689" i="7"/>
  <c r="F689" i="7"/>
  <c r="E689" i="7"/>
  <c r="D689" i="7"/>
  <c r="C689" i="7"/>
  <c r="I689" i="7"/>
  <c r="D666" i="7"/>
  <c r="C666" i="7"/>
  <c r="I666" i="7"/>
  <c r="H666" i="7"/>
  <c r="G666" i="7"/>
  <c r="F666" i="7"/>
  <c r="E666" i="7"/>
  <c r="I433" i="7"/>
  <c r="H433" i="7"/>
  <c r="G433" i="7"/>
  <c r="F433" i="7"/>
  <c r="E433" i="7"/>
  <c r="D433" i="7"/>
  <c r="C433" i="7"/>
  <c r="H681" i="7"/>
  <c r="G681" i="7"/>
  <c r="F681" i="7"/>
  <c r="E681" i="7"/>
  <c r="D681" i="7"/>
  <c r="I681" i="7"/>
  <c r="C681" i="7"/>
  <c r="C358" i="7"/>
  <c r="I358" i="7"/>
  <c r="H358" i="7"/>
  <c r="F358" i="7"/>
  <c r="D358" i="7"/>
  <c r="G358" i="7"/>
  <c r="E358" i="7"/>
  <c r="H535" i="7"/>
  <c r="E535" i="7"/>
  <c r="D535" i="7"/>
  <c r="G535" i="7"/>
  <c r="I535" i="7"/>
  <c r="F535" i="7"/>
  <c r="C535" i="7"/>
  <c r="I238" i="7"/>
  <c r="H238" i="7"/>
  <c r="G238" i="7"/>
  <c r="E238" i="7"/>
  <c r="F238" i="7"/>
  <c r="D238" i="7"/>
  <c r="C238" i="7"/>
  <c r="C278" i="7"/>
  <c r="I278" i="7"/>
  <c r="H278" i="7"/>
  <c r="G278" i="7"/>
  <c r="F278" i="7"/>
  <c r="E278" i="7"/>
  <c r="D278" i="7"/>
  <c r="D110" i="7"/>
  <c r="C110" i="7"/>
  <c r="I110" i="7"/>
  <c r="H110" i="7"/>
  <c r="G110" i="7"/>
  <c r="F110" i="7"/>
  <c r="E110" i="7"/>
  <c r="C282" i="7"/>
  <c r="I282" i="7"/>
  <c r="H282" i="7"/>
  <c r="G282" i="7"/>
  <c r="E282" i="7"/>
  <c r="F282" i="7"/>
  <c r="D282" i="7"/>
  <c r="F253" i="7"/>
  <c r="E253" i="7"/>
  <c r="D253" i="7"/>
  <c r="C253" i="7"/>
  <c r="I253" i="7"/>
  <c r="H253" i="7"/>
  <c r="G253" i="7"/>
  <c r="I1013" i="7"/>
  <c r="H1013" i="7"/>
  <c r="G1013" i="7"/>
  <c r="E1013" i="7"/>
  <c r="F1013" i="7"/>
  <c r="D1013" i="7"/>
  <c r="C1013" i="7"/>
  <c r="D980" i="7"/>
  <c r="C980" i="7"/>
  <c r="I980" i="7"/>
  <c r="F980" i="7"/>
  <c r="E980" i="7"/>
  <c r="G980" i="7"/>
  <c r="H980" i="7"/>
  <c r="H971" i="7"/>
  <c r="G971" i="7"/>
  <c r="E971" i="7"/>
  <c r="F971" i="7"/>
  <c r="I971" i="7"/>
  <c r="D971" i="7"/>
  <c r="C971" i="7"/>
  <c r="H942" i="7"/>
  <c r="G942" i="7"/>
  <c r="E942" i="7"/>
  <c r="I942" i="7"/>
  <c r="F942" i="7"/>
  <c r="D942" i="7"/>
  <c r="C942" i="7"/>
  <c r="D744" i="7"/>
  <c r="C744" i="7"/>
  <c r="I744" i="7"/>
  <c r="H744" i="7"/>
  <c r="F744" i="7"/>
  <c r="E744" i="7"/>
  <c r="G744" i="7"/>
  <c r="G839" i="7"/>
  <c r="E839" i="7"/>
  <c r="F839" i="7"/>
  <c r="D839" i="7"/>
  <c r="I839" i="7"/>
  <c r="H839" i="7"/>
  <c r="C839" i="7"/>
  <c r="H765" i="7"/>
  <c r="G765" i="7"/>
  <c r="F765" i="7"/>
  <c r="E765" i="7"/>
  <c r="D765" i="7"/>
  <c r="I765" i="7"/>
  <c r="C765" i="7"/>
  <c r="I447" i="7"/>
  <c r="H447" i="7"/>
  <c r="F447" i="7"/>
  <c r="E447" i="7"/>
  <c r="D447" i="7"/>
  <c r="C447" i="7"/>
  <c r="G447" i="7"/>
  <c r="G815" i="7"/>
  <c r="E815" i="7"/>
  <c r="F815" i="7"/>
  <c r="I815" i="7"/>
  <c r="H815" i="7"/>
  <c r="D815" i="7"/>
  <c r="C815" i="7"/>
  <c r="I375" i="7"/>
  <c r="H375" i="7"/>
  <c r="C375" i="7"/>
  <c r="F375" i="7"/>
  <c r="G375" i="7"/>
  <c r="E375" i="7"/>
  <c r="D375" i="7"/>
  <c r="I381" i="7"/>
  <c r="H381" i="7"/>
  <c r="E381" i="7"/>
  <c r="D381" i="7"/>
  <c r="C381" i="7"/>
  <c r="G381" i="7"/>
  <c r="F381" i="7"/>
  <c r="I252" i="7"/>
  <c r="H252" i="7"/>
  <c r="G252" i="7"/>
  <c r="E252" i="7"/>
  <c r="F252" i="7"/>
  <c r="D252" i="7"/>
  <c r="C252" i="7"/>
  <c r="H503" i="7"/>
  <c r="D503" i="7"/>
  <c r="I503" i="7"/>
  <c r="G503" i="7"/>
  <c r="E503" i="7"/>
  <c r="F503" i="7"/>
  <c r="C503" i="7"/>
  <c r="D124" i="7"/>
  <c r="C124" i="7"/>
  <c r="I124" i="7"/>
  <c r="H124" i="7"/>
  <c r="E124" i="7"/>
  <c r="G124" i="7"/>
  <c r="F124" i="7"/>
  <c r="I160" i="7"/>
  <c r="H160" i="7"/>
  <c r="G160" i="7"/>
  <c r="E160" i="7"/>
  <c r="F160" i="7"/>
  <c r="D160" i="7"/>
  <c r="C160" i="7"/>
  <c r="E145" i="7"/>
  <c r="D145" i="7"/>
  <c r="C145" i="7"/>
  <c r="I145" i="7"/>
  <c r="H145" i="7"/>
  <c r="G145" i="7"/>
  <c r="F145" i="7"/>
  <c r="I1043" i="7"/>
  <c r="H1043" i="7"/>
  <c r="G1043" i="7"/>
  <c r="E1043" i="7"/>
  <c r="C1043" i="7"/>
  <c r="F1043" i="7"/>
  <c r="D1043" i="7"/>
  <c r="I993" i="7"/>
  <c r="H993" i="7"/>
  <c r="G993" i="7"/>
  <c r="E993" i="7"/>
  <c r="F993" i="7"/>
  <c r="C993" i="7"/>
  <c r="D993" i="7"/>
  <c r="E990" i="7"/>
  <c r="D990" i="7"/>
  <c r="C990" i="7"/>
  <c r="I990" i="7"/>
  <c r="G990" i="7"/>
  <c r="H990" i="7"/>
  <c r="F990" i="7"/>
  <c r="H891" i="7"/>
  <c r="G891" i="7"/>
  <c r="F891" i="7"/>
  <c r="E891" i="7"/>
  <c r="I891" i="7"/>
  <c r="D891" i="7"/>
  <c r="C891" i="7"/>
  <c r="D774" i="7"/>
  <c r="C774" i="7"/>
  <c r="I774" i="7"/>
  <c r="H774" i="7"/>
  <c r="G774" i="7"/>
  <c r="F774" i="7"/>
  <c r="E774" i="7"/>
  <c r="H841" i="7"/>
  <c r="G841" i="7"/>
  <c r="E841" i="7"/>
  <c r="F841" i="7"/>
  <c r="D841" i="7"/>
  <c r="I841" i="7"/>
  <c r="C841" i="7"/>
  <c r="D582" i="7"/>
  <c r="I582" i="7"/>
  <c r="H582" i="7"/>
  <c r="C582" i="7"/>
  <c r="G582" i="7"/>
  <c r="E582" i="7"/>
  <c r="F582" i="7"/>
  <c r="I477" i="7"/>
  <c r="H477" i="7"/>
  <c r="F477" i="7"/>
  <c r="D477" i="7"/>
  <c r="C477" i="7"/>
  <c r="G477" i="7"/>
  <c r="E477" i="7"/>
  <c r="H563" i="7"/>
  <c r="F563" i="7"/>
  <c r="E563" i="7"/>
  <c r="D563" i="7"/>
  <c r="G563" i="7"/>
  <c r="C563" i="7"/>
  <c r="I563" i="7"/>
  <c r="D534" i="7"/>
  <c r="I534" i="7"/>
  <c r="H534" i="7"/>
  <c r="F534" i="7"/>
  <c r="C534" i="7"/>
  <c r="G534" i="7"/>
  <c r="E534" i="7"/>
  <c r="H531" i="7"/>
  <c r="E531" i="7"/>
  <c r="D531" i="7"/>
  <c r="I531" i="7"/>
  <c r="G531" i="7"/>
  <c r="C531" i="7"/>
  <c r="F531" i="7"/>
  <c r="G327" i="7"/>
  <c r="F327" i="7"/>
  <c r="E327" i="7"/>
  <c r="D327" i="7"/>
  <c r="I327" i="7"/>
  <c r="C327" i="7"/>
  <c r="H327" i="7"/>
  <c r="G289" i="7"/>
  <c r="E289" i="7"/>
  <c r="D289" i="7"/>
  <c r="F289" i="7"/>
  <c r="C289" i="7"/>
  <c r="H289" i="7"/>
  <c r="I289" i="7"/>
  <c r="H543" i="7"/>
  <c r="E543" i="7"/>
  <c r="D543" i="7"/>
  <c r="G543" i="7"/>
  <c r="F543" i="7"/>
  <c r="C543" i="7"/>
  <c r="I543" i="7"/>
  <c r="G325" i="7"/>
  <c r="F325" i="7"/>
  <c r="E325" i="7"/>
  <c r="D325" i="7"/>
  <c r="I325" i="7"/>
  <c r="H325" i="7"/>
  <c r="C325" i="7"/>
  <c r="I158" i="7"/>
  <c r="H158" i="7"/>
  <c r="G158" i="7"/>
  <c r="E158" i="7"/>
  <c r="F158" i="7"/>
  <c r="D158" i="7"/>
  <c r="C158" i="7"/>
  <c r="H55" i="7"/>
  <c r="G55" i="7"/>
  <c r="F55" i="7"/>
  <c r="E55" i="7"/>
  <c r="D55" i="7"/>
  <c r="I55" i="7"/>
  <c r="C55" i="7"/>
  <c r="H1087" i="7"/>
  <c r="I1087" i="7"/>
  <c r="G1087" i="7"/>
  <c r="F1087" i="7"/>
  <c r="D1087" i="7"/>
  <c r="C1087" i="7"/>
  <c r="E1087" i="7"/>
  <c r="H977" i="7"/>
  <c r="G977" i="7"/>
  <c r="E977" i="7"/>
  <c r="C977" i="7"/>
  <c r="I977" i="7"/>
  <c r="D977" i="7"/>
  <c r="F977" i="7"/>
  <c r="D882" i="7"/>
  <c r="C882" i="7"/>
  <c r="I882" i="7"/>
  <c r="E882" i="7"/>
  <c r="H882" i="7"/>
  <c r="G882" i="7"/>
  <c r="F882" i="7"/>
  <c r="D925" i="7"/>
  <c r="I925" i="7"/>
  <c r="G925" i="7"/>
  <c r="F925" i="7"/>
  <c r="E925" i="7"/>
  <c r="C925" i="7"/>
  <c r="H925" i="7"/>
  <c r="D848" i="7"/>
  <c r="C848" i="7"/>
  <c r="I848" i="7"/>
  <c r="G848" i="7"/>
  <c r="F848" i="7"/>
  <c r="E848" i="7"/>
  <c r="H848" i="7"/>
  <c r="D676" i="7"/>
  <c r="C676" i="7"/>
  <c r="I676" i="7"/>
  <c r="H676" i="7"/>
  <c r="G676" i="7"/>
  <c r="F676" i="7"/>
  <c r="E676" i="7"/>
  <c r="D612" i="7"/>
  <c r="C612" i="7"/>
  <c r="I612" i="7"/>
  <c r="H612" i="7"/>
  <c r="G612" i="7"/>
  <c r="F612" i="7"/>
  <c r="E612" i="7"/>
  <c r="D648" i="7"/>
  <c r="C648" i="7"/>
  <c r="I648" i="7"/>
  <c r="H648" i="7"/>
  <c r="G648" i="7"/>
  <c r="E648" i="7"/>
  <c r="F648" i="7"/>
  <c r="H777" i="7"/>
  <c r="G777" i="7"/>
  <c r="F777" i="7"/>
  <c r="E777" i="7"/>
  <c r="D777" i="7"/>
  <c r="I777" i="7"/>
  <c r="C777" i="7"/>
  <c r="D626" i="7"/>
  <c r="I626" i="7"/>
  <c r="H626" i="7"/>
  <c r="G626" i="7"/>
  <c r="F626" i="7"/>
  <c r="E626" i="7"/>
  <c r="C626" i="7"/>
  <c r="D660" i="7"/>
  <c r="C660" i="7"/>
  <c r="I660" i="7"/>
  <c r="H660" i="7"/>
  <c r="G660" i="7"/>
  <c r="F660" i="7"/>
  <c r="E660" i="7"/>
  <c r="G349" i="7"/>
  <c r="F349" i="7"/>
  <c r="E349" i="7"/>
  <c r="D349" i="7"/>
  <c r="C349" i="7"/>
  <c r="I349" i="7"/>
  <c r="H349" i="7"/>
  <c r="C270" i="7"/>
  <c r="I270" i="7"/>
  <c r="H270" i="7"/>
  <c r="D270" i="7"/>
  <c r="G270" i="7"/>
  <c r="F270" i="7"/>
  <c r="E270" i="7"/>
  <c r="E139" i="7"/>
  <c r="D139" i="7"/>
  <c r="I139" i="7"/>
  <c r="H139" i="7"/>
  <c r="C139" i="7"/>
  <c r="G139" i="7"/>
  <c r="F139" i="7"/>
  <c r="D56" i="7"/>
  <c r="C56" i="7"/>
  <c r="I56" i="7"/>
  <c r="H56" i="7"/>
  <c r="F56" i="7"/>
  <c r="E56" i="7"/>
  <c r="G56" i="7"/>
  <c r="F259" i="7"/>
  <c r="E259" i="7"/>
  <c r="D259" i="7"/>
  <c r="C259" i="7"/>
  <c r="I259" i="7"/>
  <c r="H259" i="7"/>
  <c r="G259" i="7"/>
  <c r="I154" i="7"/>
  <c r="H154" i="7"/>
  <c r="G154" i="7"/>
  <c r="E154" i="7"/>
  <c r="F154" i="7"/>
  <c r="D154" i="7"/>
  <c r="C154" i="7"/>
  <c r="F1032" i="7"/>
  <c r="E1032" i="7"/>
  <c r="D1032" i="7"/>
  <c r="C1032" i="7"/>
  <c r="I1032" i="7"/>
  <c r="G1032" i="7"/>
  <c r="H1032" i="7"/>
  <c r="D896" i="7"/>
  <c r="C896" i="7"/>
  <c r="I896" i="7"/>
  <c r="H896" i="7"/>
  <c r="F896" i="7"/>
  <c r="E896" i="7"/>
  <c r="G896" i="7"/>
  <c r="F786" i="7"/>
  <c r="C786" i="7"/>
  <c r="I786" i="7"/>
  <c r="H786" i="7"/>
  <c r="G786" i="7"/>
  <c r="E786" i="7"/>
  <c r="D786" i="7"/>
  <c r="I901" i="7"/>
  <c r="H901" i="7"/>
  <c r="G901" i="7"/>
  <c r="F901" i="7"/>
  <c r="E901" i="7"/>
  <c r="D901" i="7"/>
  <c r="C901" i="7"/>
  <c r="D690" i="7"/>
  <c r="C690" i="7"/>
  <c r="I690" i="7"/>
  <c r="H690" i="7"/>
  <c r="G690" i="7"/>
  <c r="F690" i="7"/>
  <c r="E690" i="7"/>
  <c r="H703" i="7"/>
  <c r="G703" i="7"/>
  <c r="F703" i="7"/>
  <c r="E703" i="7"/>
  <c r="D703" i="7"/>
  <c r="I703" i="7"/>
  <c r="C703" i="7"/>
  <c r="H623" i="7"/>
  <c r="E623" i="7"/>
  <c r="D623" i="7"/>
  <c r="I623" i="7"/>
  <c r="G623" i="7"/>
  <c r="F623" i="7"/>
  <c r="C623" i="7"/>
  <c r="H539" i="7"/>
  <c r="E539" i="7"/>
  <c r="D539" i="7"/>
  <c r="C539" i="7"/>
  <c r="I539" i="7"/>
  <c r="F539" i="7"/>
  <c r="G539" i="7"/>
  <c r="F472" i="7"/>
  <c r="E472" i="7"/>
  <c r="D472" i="7"/>
  <c r="I472" i="7"/>
  <c r="G472" i="7"/>
  <c r="C472" i="7"/>
  <c r="H472" i="7"/>
  <c r="C318" i="7"/>
  <c r="I318" i="7"/>
  <c r="H318" i="7"/>
  <c r="G318" i="7"/>
  <c r="E318" i="7"/>
  <c r="F318" i="7"/>
  <c r="D318" i="7"/>
  <c r="G363" i="7"/>
  <c r="F363" i="7"/>
  <c r="E363" i="7"/>
  <c r="D363" i="7"/>
  <c r="H363" i="7"/>
  <c r="C363" i="7"/>
  <c r="I363" i="7"/>
  <c r="F422" i="7"/>
  <c r="E422" i="7"/>
  <c r="D422" i="7"/>
  <c r="I422" i="7"/>
  <c r="H422" i="7"/>
  <c r="C422" i="7"/>
  <c r="G422" i="7"/>
  <c r="E167" i="7"/>
  <c r="D167" i="7"/>
  <c r="C167" i="7"/>
  <c r="I167" i="7"/>
  <c r="F167" i="7"/>
  <c r="H167" i="7"/>
  <c r="G167" i="7"/>
  <c r="D70" i="7"/>
  <c r="C70" i="7"/>
  <c r="I70" i="7"/>
  <c r="H70" i="7"/>
  <c r="G70" i="7"/>
  <c r="F70" i="7"/>
  <c r="E70" i="7"/>
  <c r="I182" i="7"/>
  <c r="H182" i="7"/>
  <c r="G182" i="7"/>
  <c r="E182" i="7"/>
  <c r="F182" i="7"/>
  <c r="C182" i="7"/>
  <c r="D182" i="7"/>
  <c r="H131" i="7"/>
  <c r="G131" i="7"/>
  <c r="F131" i="7"/>
  <c r="E131" i="7"/>
  <c r="D131" i="7"/>
  <c r="I131" i="7"/>
  <c r="C131" i="7"/>
  <c r="C808" i="7"/>
  <c r="I808" i="7"/>
  <c r="E808" i="7"/>
  <c r="H808" i="7"/>
  <c r="G808" i="7"/>
  <c r="F808" i="7"/>
  <c r="D808" i="7"/>
  <c r="I991" i="7"/>
  <c r="H991" i="7"/>
  <c r="G991" i="7"/>
  <c r="E991" i="7"/>
  <c r="C991" i="7"/>
  <c r="F991" i="7"/>
  <c r="D991" i="7"/>
  <c r="F800" i="7"/>
  <c r="E800" i="7"/>
  <c r="D800" i="7"/>
  <c r="C800" i="7"/>
  <c r="I800" i="7"/>
  <c r="H800" i="7"/>
  <c r="G800" i="7"/>
  <c r="F785" i="7"/>
  <c r="D785" i="7"/>
  <c r="C785" i="7"/>
  <c r="I785" i="7"/>
  <c r="H785" i="7"/>
  <c r="G785" i="7"/>
  <c r="E785" i="7"/>
  <c r="D704" i="7"/>
  <c r="C704" i="7"/>
  <c r="I704" i="7"/>
  <c r="H704" i="7"/>
  <c r="G704" i="7"/>
  <c r="F704" i="7"/>
  <c r="E704" i="7"/>
  <c r="H855" i="7"/>
  <c r="G855" i="7"/>
  <c r="E855" i="7"/>
  <c r="D855" i="7"/>
  <c r="C855" i="7"/>
  <c r="I855" i="7"/>
  <c r="F855" i="7"/>
  <c r="H779" i="7"/>
  <c r="G779" i="7"/>
  <c r="F779" i="7"/>
  <c r="E779" i="7"/>
  <c r="D779" i="7"/>
  <c r="I779" i="7"/>
  <c r="C779" i="7"/>
  <c r="H693" i="7"/>
  <c r="G693" i="7"/>
  <c r="F693" i="7"/>
  <c r="E693" i="7"/>
  <c r="D693" i="7"/>
  <c r="C693" i="7"/>
  <c r="I693" i="7"/>
  <c r="H497" i="7"/>
  <c r="D497" i="7"/>
  <c r="G497" i="7"/>
  <c r="F497" i="7"/>
  <c r="E497" i="7"/>
  <c r="I497" i="7"/>
  <c r="C497" i="7"/>
  <c r="C332" i="7"/>
  <c r="I332" i="7"/>
  <c r="H332" i="7"/>
  <c r="F332" i="7"/>
  <c r="E332" i="7"/>
  <c r="D332" i="7"/>
  <c r="G332" i="7"/>
  <c r="E386" i="7"/>
  <c r="D386" i="7"/>
  <c r="I386" i="7"/>
  <c r="H386" i="7"/>
  <c r="G386" i="7"/>
  <c r="F386" i="7"/>
  <c r="C386" i="7"/>
  <c r="I212" i="7"/>
  <c r="H212" i="7"/>
  <c r="G212" i="7"/>
  <c r="E212" i="7"/>
  <c r="C212" i="7"/>
  <c r="F212" i="7"/>
  <c r="D212" i="7"/>
  <c r="E195" i="7"/>
  <c r="D195" i="7"/>
  <c r="C195" i="7"/>
  <c r="I195" i="7"/>
  <c r="F195" i="7"/>
  <c r="H195" i="7"/>
  <c r="G195" i="7"/>
  <c r="D84" i="7"/>
  <c r="C84" i="7"/>
  <c r="I84" i="7"/>
  <c r="H84" i="7"/>
  <c r="G84" i="7"/>
  <c r="F84" i="7"/>
  <c r="E84" i="7"/>
  <c r="F235" i="7"/>
  <c r="E235" i="7"/>
  <c r="D235" i="7"/>
  <c r="C235" i="7"/>
  <c r="I235" i="7"/>
  <c r="H235" i="7"/>
  <c r="G235" i="7"/>
  <c r="H105" i="7"/>
  <c r="G105" i="7"/>
  <c r="F105" i="7"/>
  <c r="E105" i="7"/>
  <c r="D105" i="7"/>
  <c r="I105" i="7"/>
  <c r="C105" i="7"/>
  <c r="I1003" i="7"/>
  <c r="H1003" i="7"/>
  <c r="G1003" i="7"/>
  <c r="E1003" i="7"/>
  <c r="D1003" i="7"/>
  <c r="F1003" i="7"/>
  <c r="C1003" i="7"/>
  <c r="D933" i="7"/>
  <c r="C933" i="7"/>
  <c r="I933" i="7"/>
  <c r="E933" i="7"/>
  <c r="H933" i="7"/>
  <c r="G933" i="7"/>
  <c r="F933" i="7"/>
  <c r="F1052" i="7"/>
  <c r="E1052" i="7"/>
  <c r="D1052" i="7"/>
  <c r="C1052" i="7"/>
  <c r="I1052" i="7"/>
  <c r="H1052" i="7"/>
  <c r="G1052" i="7"/>
  <c r="C838" i="7"/>
  <c r="I838" i="7"/>
  <c r="G838" i="7"/>
  <c r="F838" i="7"/>
  <c r="H838" i="7"/>
  <c r="E838" i="7"/>
  <c r="D838" i="7"/>
  <c r="D734" i="7"/>
  <c r="C734" i="7"/>
  <c r="I734" i="7"/>
  <c r="H734" i="7"/>
  <c r="G734" i="7"/>
  <c r="F734" i="7"/>
  <c r="E734" i="7"/>
  <c r="H721" i="7"/>
  <c r="G721" i="7"/>
  <c r="F721" i="7"/>
  <c r="E721" i="7"/>
  <c r="D721" i="7"/>
  <c r="C721" i="7"/>
  <c r="I721" i="7"/>
  <c r="H685" i="7"/>
  <c r="G685" i="7"/>
  <c r="F685" i="7"/>
  <c r="E685" i="7"/>
  <c r="D685" i="7"/>
  <c r="I685" i="7"/>
  <c r="C685" i="7"/>
  <c r="I437" i="7"/>
  <c r="H437" i="7"/>
  <c r="G437" i="7"/>
  <c r="F437" i="7"/>
  <c r="D437" i="7"/>
  <c r="E437" i="7"/>
  <c r="C437" i="7"/>
  <c r="H605" i="7"/>
  <c r="G605" i="7"/>
  <c r="F605" i="7"/>
  <c r="E605" i="7"/>
  <c r="D605" i="7"/>
  <c r="I605" i="7"/>
  <c r="C605" i="7"/>
  <c r="C362" i="7"/>
  <c r="I362" i="7"/>
  <c r="H362" i="7"/>
  <c r="F362" i="7"/>
  <c r="E362" i="7"/>
  <c r="D362" i="7"/>
  <c r="G362" i="7"/>
  <c r="H615" i="7"/>
  <c r="G615" i="7"/>
  <c r="F615" i="7"/>
  <c r="E615" i="7"/>
  <c r="D615" i="7"/>
  <c r="I615" i="7"/>
  <c r="C615" i="7"/>
  <c r="I242" i="7"/>
  <c r="H242" i="7"/>
  <c r="G242" i="7"/>
  <c r="E242" i="7"/>
  <c r="C242" i="7"/>
  <c r="D242" i="7"/>
  <c r="F242" i="7"/>
  <c r="C294" i="7"/>
  <c r="I294" i="7"/>
  <c r="H294" i="7"/>
  <c r="G294" i="7"/>
  <c r="F294" i="7"/>
  <c r="E294" i="7"/>
  <c r="D294" i="7"/>
  <c r="D114" i="7"/>
  <c r="C114" i="7"/>
  <c r="I114" i="7"/>
  <c r="H114" i="7"/>
  <c r="G114" i="7"/>
  <c r="F114" i="7"/>
  <c r="E114" i="7"/>
  <c r="C296" i="7"/>
  <c r="I296" i="7"/>
  <c r="H296" i="7"/>
  <c r="G296" i="7"/>
  <c r="F296" i="7"/>
  <c r="D296" i="7"/>
  <c r="E296" i="7"/>
  <c r="H77" i="7"/>
  <c r="G77" i="7"/>
  <c r="F77" i="7"/>
  <c r="E77" i="7"/>
  <c r="D77" i="7"/>
  <c r="I77" i="7"/>
  <c r="C77" i="7"/>
  <c r="I1049" i="7"/>
  <c r="H1049" i="7"/>
  <c r="G1049" i="7"/>
  <c r="E1049" i="7"/>
  <c r="F1049" i="7"/>
  <c r="D1049" i="7"/>
  <c r="C1049" i="7"/>
  <c r="F1054" i="7"/>
  <c r="E1054" i="7"/>
  <c r="D1054" i="7"/>
  <c r="C1054" i="7"/>
  <c r="I1054" i="7"/>
  <c r="H1054" i="7"/>
  <c r="G1054" i="7"/>
  <c r="F1056" i="7"/>
  <c r="E1056" i="7"/>
  <c r="D1056" i="7"/>
  <c r="C1056" i="7"/>
  <c r="I1056" i="7"/>
  <c r="H1056" i="7"/>
  <c r="G1056" i="7"/>
  <c r="D907" i="7"/>
  <c r="I907" i="7"/>
  <c r="H907" i="7"/>
  <c r="G907" i="7"/>
  <c r="F907" i="7"/>
  <c r="E907" i="7"/>
  <c r="C907" i="7"/>
  <c r="D780" i="7"/>
  <c r="C780" i="7"/>
  <c r="I780" i="7"/>
  <c r="H780" i="7"/>
  <c r="G780" i="7"/>
  <c r="F780" i="7"/>
  <c r="E780" i="7"/>
  <c r="I985" i="7"/>
  <c r="H985" i="7"/>
  <c r="G985" i="7"/>
  <c r="E985" i="7"/>
  <c r="F985" i="7"/>
  <c r="C985" i="7"/>
  <c r="D985" i="7"/>
  <c r="D588" i="7"/>
  <c r="I588" i="7"/>
  <c r="H588" i="7"/>
  <c r="G588" i="7"/>
  <c r="F588" i="7"/>
  <c r="E588" i="7"/>
  <c r="C588" i="7"/>
  <c r="H485" i="7"/>
  <c r="D485" i="7"/>
  <c r="G485" i="7"/>
  <c r="I485" i="7"/>
  <c r="F485" i="7"/>
  <c r="C485" i="7"/>
  <c r="E485" i="7"/>
  <c r="H575" i="7"/>
  <c r="F575" i="7"/>
  <c r="E575" i="7"/>
  <c r="D575" i="7"/>
  <c r="G575" i="7"/>
  <c r="C575" i="7"/>
  <c r="I575" i="7"/>
  <c r="H873" i="7"/>
  <c r="G873" i="7"/>
  <c r="F873" i="7"/>
  <c r="E873" i="7"/>
  <c r="I873" i="7"/>
  <c r="D873" i="7"/>
  <c r="C873" i="7"/>
  <c r="F414" i="7"/>
  <c r="E414" i="7"/>
  <c r="D414" i="7"/>
  <c r="G414" i="7"/>
  <c r="C414" i="7"/>
  <c r="I414" i="7"/>
  <c r="H414" i="7"/>
  <c r="I369" i="7"/>
  <c r="H369" i="7"/>
  <c r="G369" i="7"/>
  <c r="F369" i="7"/>
  <c r="D369" i="7"/>
  <c r="E369" i="7"/>
  <c r="C369" i="7"/>
  <c r="I385" i="7"/>
  <c r="H385" i="7"/>
  <c r="G385" i="7"/>
  <c r="F385" i="7"/>
  <c r="D385" i="7"/>
  <c r="E385" i="7"/>
  <c r="C385" i="7"/>
  <c r="F215" i="7"/>
  <c r="E215" i="7"/>
  <c r="D215" i="7"/>
  <c r="C215" i="7"/>
  <c r="I215" i="7"/>
  <c r="G215" i="7"/>
  <c r="H215" i="7"/>
  <c r="D526" i="7"/>
  <c r="I526" i="7"/>
  <c r="H526" i="7"/>
  <c r="F526" i="7"/>
  <c r="E526" i="7"/>
  <c r="C526" i="7"/>
  <c r="G526" i="7"/>
  <c r="I170" i="7"/>
  <c r="H170" i="7"/>
  <c r="G170" i="7"/>
  <c r="E170" i="7"/>
  <c r="F170" i="7"/>
  <c r="D170" i="7"/>
  <c r="C170" i="7"/>
  <c r="H103" i="7"/>
  <c r="G103" i="7"/>
  <c r="F103" i="7"/>
  <c r="E103" i="7"/>
  <c r="D103" i="7"/>
  <c r="I103" i="7"/>
  <c r="C103" i="7"/>
  <c r="F1066" i="7"/>
  <c r="E1066" i="7"/>
  <c r="D1066" i="7"/>
  <c r="C1066" i="7"/>
  <c r="I1066" i="7"/>
  <c r="H1066" i="7"/>
  <c r="G1066" i="7"/>
  <c r="D967" i="7"/>
  <c r="C967" i="7"/>
  <c r="I967" i="7"/>
  <c r="F967" i="7"/>
  <c r="E967" i="7"/>
  <c r="H967" i="7"/>
  <c r="G967" i="7"/>
  <c r="C818" i="7"/>
  <c r="I818" i="7"/>
  <c r="G818" i="7"/>
  <c r="D818" i="7"/>
  <c r="F818" i="7"/>
  <c r="E818" i="7"/>
  <c r="H818" i="7"/>
  <c r="F795" i="7"/>
  <c r="I795" i="7"/>
  <c r="H795" i="7"/>
  <c r="G795" i="7"/>
  <c r="E795" i="7"/>
  <c r="D795" i="7"/>
  <c r="C795" i="7"/>
  <c r="D714" i="7"/>
  <c r="C714" i="7"/>
  <c r="I714" i="7"/>
  <c r="H714" i="7"/>
  <c r="E714" i="7"/>
  <c r="G714" i="7"/>
  <c r="F714" i="7"/>
  <c r="H641" i="7"/>
  <c r="G641" i="7"/>
  <c r="E641" i="7"/>
  <c r="D641" i="7"/>
  <c r="C641" i="7"/>
  <c r="I641" i="7"/>
  <c r="F641" i="7"/>
  <c r="D634" i="7"/>
  <c r="C634" i="7"/>
  <c r="I634" i="7"/>
  <c r="H634" i="7"/>
  <c r="G634" i="7"/>
  <c r="F634" i="7"/>
  <c r="E634" i="7"/>
  <c r="I417" i="7"/>
  <c r="H417" i="7"/>
  <c r="G417" i="7"/>
  <c r="F417" i="7"/>
  <c r="E417" i="7"/>
  <c r="D417" i="7"/>
  <c r="C417" i="7"/>
  <c r="H529" i="7"/>
  <c r="E529" i="7"/>
  <c r="D529" i="7"/>
  <c r="I529" i="7"/>
  <c r="G529" i="7"/>
  <c r="F529" i="7"/>
  <c r="C529" i="7"/>
  <c r="C342" i="7"/>
  <c r="I342" i="7"/>
  <c r="H342" i="7"/>
  <c r="F342" i="7"/>
  <c r="D342" i="7"/>
  <c r="G342" i="7"/>
  <c r="E342" i="7"/>
  <c r="I403" i="7"/>
  <c r="H403" i="7"/>
  <c r="G403" i="7"/>
  <c r="F403" i="7"/>
  <c r="E403" i="7"/>
  <c r="D403" i="7"/>
  <c r="C403" i="7"/>
  <c r="I222" i="7"/>
  <c r="H222" i="7"/>
  <c r="G222" i="7"/>
  <c r="E222" i="7"/>
  <c r="F222" i="7"/>
  <c r="D222" i="7"/>
  <c r="C222" i="7"/>
  <c r="F249" i="7"/>
  <c r="E249" i="7"/>
  <c r="D249" i="7"/>
  <c r="C249" i="7"/>
  <c r="I249" i="7"/>
  <c r="G249" i="7"/>
  <c r="H249" i="7"/>
  <c r="D94" i="7"/>
  <c r="C94" i="7"/>
  <c r="I94" i="7"/>
  <c r="H94" i="7"/>
  <c r="G94" i="7"/>
  <c r="F94" i="7"/>
  <c r="E94" i="7"/>
  <c r="E197" i="7"/>
  <c r="D197" i="7"/>
  <c r="C197" i="7"/>
  <c r="I197" i="7"/>
  <c r="H197" i="7"/>
  <c r="G197" i="7"/>
  <c r="F197" i="7"/>
  <c r="H63" i="7"/>
  <c r="G63" i="7"/>
  <c r="F63" i="7"/>
  <c r="E63" i="7"/>
  <c r="D63" i="7"/>
  <c r="I63" i="7"/>
  <c r="C63" i="7"/>
  <c r="N16" i="7"/>
  <c r="Q15" i="7"/>
  <c r="O15" i="7"/>
  <c r="P15" i="7" s="1"/>
  <c r="I997" i="7"/>
  <c r="H997" i="7"/>
  <c r="G997" i="7"/>
  <c r="E997" i="7"/>
  <c r="F997" i="7"/>
  <c r="D997" i="7"/>
  <c r="C997" i="7"/>
  <c r="H920" i="7"/>
  <c r="E920" i="7"/>
  <c r="C920" i="7"/>
  <c r="D920" i="7"/>
  <c r="I920" i="7"/>
  <c r="G920" i="7"/>
  <c r="F920" i="7"/>
  <c r="H969" i="7"/>
  <c r="G969" i="7"/>
  <c r="E969" i="7"/>
  <c r="I969" i="7"/>
  <c r="D969" i="7"/>
  <c r="F969" i="7"/>
  <c r="C969" i="7"/>
  <c r="C814" i="7"/>
  <c r="I814" i="7"/>
  <c r="G814" i="7"/>
  <c r="H814" i="7"/>
  <c r="F814" i="7"/>
  <c r="E814" i="7"/>
  <c r="D814" i="7"/>
  <c r="D728" i="7"/>
  <c r="C728" i="7"/>
  <c r="I728" i="7"/>
  <c r="H728" i="7"/>
  <c r="F728" i="7"/>
  <c r="E728" i="7"/>
  <c r="G728" i="7"/>
  <c r="H673" i="7"/>
  <c r="G673" i="7"/>
  <c r="F673" i="7"/>
  <c r="E673" i="7"/>
  <c r="D673" i="7"/>
  <c r="C673" i="7"/>
  <c r="I673" i="7"/>
  <c r="D662" i="7"/>
  <c r="C662" i="7"/>
  <c r="I662" i="7"/>
  <c r="H662" i="7"/>
  <c r="G662" i="7"/>
  <c r="F662" i="7"/>
  <c r="E662" i="7"/>
  <c r="I431" i="7"/>
  <c r="H431" i="7"/>
  <c r="F431" i="7"/>
  <c r="E431" i="7"/>
  <c r="D431" i="7"/>
  <c r="C431" i="7"/>
  <c r="G431" i="7"/>
  <c r="H677" i="7"/>
  <c r="G677" i="7"/>
  <c r="F677" i="7"/>
  <c r="E677" i="7"/>
  <c r="D677" i="7"/>
  <c r="I677" i="7"/>
  <c r="C677" i="7"/>
  <c r="C356" i="7"/>
  <c r="I356" i="7"/>
  <c r="H356" i="7"/>
  <c r="F356" i="7"/>
  <c r="E356" i="7"/>
  <c r="D356" i="7"/>
  <c r="G356" i="7"/>
  <c r="D510" i="7"/>
  <c r="H510" i="7"/>
  <c r="I510" i="7"/>
  <c r="F510" i="7"/>
  <c r="G510" i="7"/>
  <c r="E510" i="7"/>
  <c r="C510" i="7"/>
  <c r="I236" i="7"/>
  <c r="H236" i="7"/>
  <c r="G236" i="7"/>
  <c r="E236" i="7"/>
  <c r="F236" i="7"/>
  <c r="D236" i="7"/>
  <c r="C236" i="7"/>
  <c r="H663" i="7"/>
  <c r="G663" i="7"/>
  <c r="E663" i="7"/>
  <c r="D663" i="7"/>
  <c r="I663" i="7"/>
  <c r="F663" i="7"/>
  <c r="C663" i="7"/>
  <c r="D108" i="7"/>
  <c r="C108" i="7"/>
  <c r="I108" i="7"/>
  <c r="H108" i="7"/>
  <c r="G108" i="7"/>
  <c r="F108" i="7"/>
  <c r="E108" i="7"/>
  <c r="C276" i="7"/>
  <c r="I276" i="7"/>
  <c r="H276" i="7"/>
  <c r="G276" i="7"/>
  <c r="F276" i="7"/>
  <c r="E276" i="7"/>
  <c r="D276" i="7"/>
  <c r="F237" i="7"/>
  <c r="E237" i="7"/>
  <c r="D237" i="7"/>
  <c r="C237" i="7"/>
  <c r="I237" i="7"/>
  <c r="H237" i="7"/>
  <c r="G237" i="7"/>
  <c r="I1027" i="7"/>
  <c r="H1027" i="7"/>
  <c r="G1027" i="7"/>
  <c r="E1027" i="7"/>
  <c r="C1027" i="7"/>
  <c r="F1027" i="7"/>
  <c r="D1027" i="7"/>
  <c r="D929" i="7"/>
  <c r="I929" i="7"/>
  <c r="H929" i="7"/>
  <c r="G929" i="7"/>
  <c r="E929" i="7"/>
  <c r="C929" i="7"/>
  <c r="F929" i="7"/>
  <c r="H918" i="7"/>
  <c r="E918" i="7"/>
  <c r="F918" i="7"/>
  <c r="D918" i="7"/>
  <c r="C918" i="7"/>
  <c r="G918" i="7"/>
  <c r="I918" i="7"/>
  <c r="D858" i="7"/>
  <c r="C858" i="7"/>
  <c r="I858" i="7"/>
  <c r="G858" i="7"/>
  <c r="F858" i="7"/>
  <c r="H858" i="7"/>
  <c r="E858" i="7"/>
  <c r="D758" i="7"/>
  <c r="C758" i="7"/>
  <c r="I758" i="7"/>
  <c r="H758" i="7"/>
  <c r="G758" i="7"/>
  <c r="F758" i="7"/>
  <c r="E758" i="7"/>
  <c r="H723" i="7"/>
  <c r="G723" i="7"/>
  <c r="F723" i="7"/>
  <c r="E723" i="7"/>
  <c r="D723" i="7"/>
  <c r="I723" i="7"/>
  <c r="C723" i="7"/>
  <c r="D566" i="7"/>
  <c r="I566" i="7"/>
  <c r="H566" i="7"/>
  <c r="C566" i="7"/>
  <c r="G566" i="7"/>
  <c r="E566" i="7"/>
  <c r="F566" i="7"/>
  <c r="I461" i="7"/>
  <c r="H461" i="7"/>
  <c r="E461" i="7"/>
  <c r="D461" i="7"/>
  <c r="C461" i="7"/>
  <c r="G461" i="7"/>
  <c r="F461" i="7"/>
  <c r="H515" i="7"/>
  <c r="D515" i="7"/>
  <c r="E515" i="7"/>
  <c r="C515" i="7"/>
  <c r="I515" i="7"/>
  <c r="F515" i="7"/>
  <c r="G515" i="7"/>
  <c r="E406" i="7"/>
  <c r="D406" i="7"/>
  <c r="C406" i="7"/>
  <c r="H406" i="7"/>
  <c r="I406" i="7"/>
  <c r="G406" i="7"/>
  <c r="F406" i="7"/>
  <c r="E412" i="7"/>
  <c r="D412" i="7"/>
  <c r="G412" i="7"/>
  <c r="F412" i="7"/>
  <c r="C412" i="7"/>
  <c r="H412" i="7"/>
  <c r="I412" i="7"/>
  <c r="C284" i="7"/>
  <c r="I284" i="7"/>
  <c r="H284" i="7"/>
  <c r="F284" i="7"/>
  <c r="G284" i="7"/>
  <c r="E284" i="7"/>
  <c r="D284" i="7"/>
  <c r="G291" i="7"/>
  <c r="E291" i="7"/>
  <c r="D291" i="7"/>
  <c r="H291" i="7"/>
  <c r="F291" i="7"/>
  <c r="C291" i="7"/>
  <c r="I291" i="7"/>
  <c r="I138" i="7"/>
  <c r="H138" i="7"/>
  <c r="D138" i="7"/>
  <c r="C138" i="7"/>
  <c r="E138" i="7"/>
  <c r="F138" i="7"/>
  <c r="G138" i="7"/>
  <c r="I188" i="7"/>
  <c r="H188" i="7"/>
  <c r="G188" i="7"/>
  <c r="E188" i="7"/>
  <c r="F188" i="7"/>
  <c r="D188" i="7"/>
  <c r="C188" i="7"/>
  <c r="H99" i="7"/>
  <c r="G99" i="7"/>
  <c r="F99" i="7"/>
  <c r="E99" i="7"/>
  <c r="D99" i="7"/>
  <c r="I99" i="7"/>
  <c r="C99" i="7"/>
  <c r="I1057" i="7"/>
  <c r="H1057" i="7"/>
  <c r="G1057" i="7"/>
  <c r="E1057" i="7"/>
  <c r="D1057" i="7"/>
  <c r="C1057" i="7"/>
  <c r="F1057" i="7"/>
  <c r="F1012" i="7"/>
  <c r="E1012" i="7"/>
  <c r="D1012" i="7"/>
  <c r="C1012" i="7"/>
  <c r="I1012" i="7"/>
  <c r="H1012" i="7"/>
  <c r="G1012" i="7"/>
  <c r="D866" i="7"/>
  <c r="C866" i="7"/>
  <c r="I866" i="7"/>
  <c r="E866" i="7"/>
  <c r="H866" i="7"/>
  <c r="G866" i="7"/>
  <c r="F866" i="7"/>
  <c r="F1030" i="7"/>
  <c r="E1030" i="7"/>
  <c r="D1030" i="7"/>
  <c r="C1030" i="7"/>
  <c r="I1030" i="7"/>
  <c r="H1030" i="7"/>
  <c r="G1030" i="7"/>
  <c r="G827" i="7"/>
  <c r="E827" i="7"/>
  <c r="F827" i="7"/>
  <c r="D827" i="7"/>
  <c r="C827" i="7"/>
  <c r="I827" i="7"/>
  <c r="H827" i="7"/>
  <c r="D856" i="7"/>
  <c r="C856" i="7"/>
  <c r="I856" i="7"/>
  <c r="F856" i="7"/>
  <c r="E856" i="7"/>
  <c r="H856" i="7"/>
  <c r="G856" i="7"/>
  <c r="D596" i="7"/>
  <c r="C596" i="7"/>
  <c r="I596" i="7"/>
  <c r="H596" i="7"/>
  <c r="G596" i="7"/>
  <c r="F596" i="7"/>
  <c r="E596" i="7"/>
  <c r="H517" i="7"/>
  <c r="D517" i="7"/>
  <c r="G517" i="7"/>
  <c r="I517" i="7"/>
  <c r="F517" i="7"/>
  <c r="C517" i="7"/>
  <c r="E517" i="7"/>
  <c r="H591" i="7"/>
  <c r="G591" i="7"/>
  <c r="F591" i="7"/>
  <c r="E591" i="7"/>
  <c r="D591" i="7"/>
  <c r="I591" i="7"/>
  <c r="C591" i="7"/>
  <c r="H495" i="7"/>
  <c r="D495" i="7"/>
  <c r="I495" i="7"/>
  <c r="G495" i="7"/>
  <c r="E495" i="7"/>
  <c r="F495" i="7"/>
  <c r="C495" i="7"/>
  <c r="D498" i="7"/>
  <c r="H498" i="7"/>
  <c r="F498" i="7"/>
  <c r="E498" i="7"/>
  <c r="C498" i="7"/>
  <c r="I498" i="7"/>
  <c r="G498" i="7"/>
  <c r="D548" i="7"/>
  <c r="I548" i="7"/>
  <c r="H548" i="7"/>
  <c r="G548" i="7"/>
  <c r="E548" i="7"/>
  <c r="F548" i="7"/>
  <c r="C548" i="7"/>
  <c r="H519" i="7"/>
  <c r="D519" i="7"/>
  <c r="I519" i="7"/>
  <c r="G519" i="7"/>
  <c r="E519" i="7"/>
  <c r="F519" i="7"/>
  <c r="C519" i="7"/>
  <c r="G277" i="7"/>
  <c r="E277" i="7"/>
  <c r="D277" i="7"/>
  <c r="I277" i="7"/>
  <c r="H277" i="7"/>
  <c r="F277" i="7"/>
  <c r="C277" i="7"/>
  <c r="I184" i="7"/>
  <c r="H184" i="7"/>
  <c r="G184" i="7"/>
  <c r="E184" i="7"/>
  <c r="F184" i="7"/>
  <c r="D184" i="7"/>
  <c r="C184" i="7"/>
  <c r="H83" i="7"/>
  <c r="G83" i="7"/>
  <c r="F83" i="7"/>
  <c r="E83" i="7"/>
  <c r="D83" i="7"/>
  <c r="I83" i="7"/>
  <c r="C83" i="7"/>
  <c r="H1075" i="7"/>
  <c r="I1075" i="7"/>
  <c r="G1075" i="7"/>
  <c r="E1075" i="7"/>
  <c r="F1075" i="7"/>
  <c r="D1075" i="7"/>
  <c r="C1075" i="7"/>
  <c r="D1080" i="7"/>
  <c r="I1080" i="7"/>
  <c r="F1080" i="7"/>
  <c r="H1080" i="7"/>
  <c r="G1080" i="7"/>
  <c r="E1080" i="7"/>
  <c r="C1080" i="7"/>
  <c r="D880" i="7"/>
  <c r="C880" i="7"/>
  <c r="I880" i="7"/>
  <c r="H880" i="7"/>
  <c r="F880" i="7"/>
  <c r="E880" i="7"/>
  <c r="G880" i="7"/>
  <c r="D909" i="7"/>
  <c r="I909" i="7"/>
  <c r="G909" i="7"/>
  <c r="F909" i="7"/>
  <c r="E909" i="7"/>
  <c r="C909" i="7"/>
  <c r="H909" i="7"/>
  <c r="G837" i="7"/>
  <c r="E837" i="7"/>
  <c r="I837" i="7"/>
  <c r="H837" i="7"/>
  <c r="C837" i="7"/>
  <c r="D837" i="7"/>
  <c r="F837" i="7"/>
  <c r="D674" i="7"/>
  <c r="C674" i="7"/>
  <c r="I674" i="7"/>
  <c r="H674" i="7"/>
  <c r="G674" i="7"/>
  <c r="F674" i="7"/>
  <c r="E674" i="7"/>
  <c r="D610" i="7"/>
  <c r="C610" i="7"/>
  <c r="I610" i="7"/>
  <c r="H610" i="7"/>
  <c r="G610" i="7"/>
  <c r="F610" i="7"/>
  <c r="E610" i="7"/>
  <c r="D628" i="7"/>
  <c r="I628" i="7"/>
  <c r="H628" i="7"/>
  <c r="G628" i="7"/>
  <c r="F628" i="7"/>
  <c r="E628" i="7"/>
  <c r="C628" i="7"/>
  <c r="H773" i="7"/>
  <c r="G773" i="7"/>
  <c r="F773" i="7"/>
  <c r="E773" i="7"/>
  <c r="D773" i="7"/>
  <c r="I773" i="7"/>
  <c r="C773" i="7"/>
  <c r="H599" i="7"/>
  <c r="G599" i="7"/>
  <c r="F599" i="7"/>
  <c r="E599" i="7"/>
  <c r="D599" i="7"/>
  <c r="I599" i="7"/>
  <c r="C599" i="7"/>
  <c r="D652" i="7"/>
  <c r="C652" i="7"/>
  <c r="I652" i="7"/>
  <c r="H652" i="7"/>
  <c r="G652" i="7"/>
  <c r="F652" i="7"/>
  <c r="E652" i="7"/>
  <c r="G347" i="7"/>
  <c r="F347" i="7"/>
  <c r="E347" i="7"/>
  <c r="D347" i="7"/>
  <c r="H347" i="7"/>
  <c r="C347" i="7"/>
  <c r="I347" i="7"/>
  <c r="E269" i="7"/>
  <c r="D269" i="7"/>
  <c r="C269" i="7"/>
  <c r="H269" i="7"/>
  <c r="F269" i="7"/>
  <c r="G269" i="7"/>
  <c r="I269" i="7"/>
  <c r="H577" i="7"/>
  <c r="F577" i="7"/>
  <c r="E577" i="7"/>
  <c r="D577" i="7"/>
  <c r="G577" i="7"/>
  <c r="I577" i="7"/>
  <c r="C577" i="7"/>
  <c r="D54" i="7"/>
  <c r="C54" i="7"/>
  <c r="I54" i="7"/>
  <c r="H54" i="7"/>
  <c r="G54" i="7"/>
  <c r="F54" i="7"/>
  <c r="E54" i="7"/>
  <c r="F243" i="7"/>
  <c r="E243" i="7"/>
  <c r="D243" i="7"/>
  <c r="C243" i="7"/>
  <c r="I243" i="7"/>
  <c r="H243" i="7"/>
  <c r="G243" i="7"/>
  <c r="E149" i="7"/>
  <c r="D149" i="7"/>
  <c r="C149" i="7"/>
  <c r="I149" i="7"/>
  <c r="H149" i="7"/>
  <c r="G149" i="7"/>
  <c r="F149" i="7"/>
  <c r="F239" i="7"/>
  <c r="E239" i="7"/>
  <c r="D239" i="7"/>
  <c r="C239" i="7"/>
  <c r="I239" i="7"/>
  <c r="H239" i="7"/>
  <c r="G239" i="7"/>
  <c r="O16" i="7" l="1"/>
  <c r="P16" i="7" s="1"/>
  <c r="N17" i="7"/>
  <c r="Q16" i="7"/>
  <c r="G7" i="7"/>
  <c r="B27" i="7"/>
  <c r="N18" i="7" l="1"/>
  <c r="Q17" i="7"/>
  <c r="O17" i="7"/>
  <c r="P17" i="7" s="1"/>
  <c r="O18" i="7" l="1"/>
  <c r="P18" i="7" s="1"/>
  <c r="N19" i="7"/>
  <c r="Q18" i="7"/>
  <c r="N20" i="7" l="1"/>
  <c r="Q19" i="7"/>
  <c r="O19" i="7"/>
  <c r="P19" i="7" s="1"/>
  <c r="Q20" i="7" l="1"/>
  <c r="O20" i="7"/>
  <c r="P20" i="7" s="1"/>
  <c r="N21" i="7"/>
  <c r="N22" i="7" l="1"/>
  <c r="Q21" i="7"/>
  <c r="O21" i="7"/>
  <c r="P21" i="7" s="1"/>
  <c r="Q22" i="7" l="1"/>
  <c r="O22" i="7"/>
  <c r="P22" i="7" s="1"/>
  <c r="N23" i="7"/>
  <c r="N24" i="7" l="1"/>
  <c r="Q23" i="7"/>
  <c r="O23" i="7"/>
  <c r="P23" i="7" s="1"/>
  <c r="Q24" i="7" l="1"/>
  <c r="O24" i="7"/>
  <c r="P24" i="7" s="1"/>
  <c r="N25" i="7"/>
  <c r="N26" i="7" l="1"/>
  <c r="Q25" i="7"/>
  <c r="O25" i="7"/>
  <c r="P25" i="7" s="1"/>
  <c r="Q26" i="7" l="1"/>
  <c r="O26" i="7"/>
  <c r="P26" i="7" s="1"/>
  <c r="N27" i="7"/>
  <c r="N28" i="7" l="1"/>
  <c r="Q27" i="7"/>
  <c r="O27" i="7"/>
  <c r="P27" i="7" s="1"/>
  <c r="O28" i="7" l="1"/>
  <c r="P28" i="7" s="1"/>
  <c r="N29" i="7"/>
  <c r="Q28" i="7"/>
  <c r="N30" i="7" l="1"/>
  <c r="Q29" i="7"/>
  <c r="O29" i="7"/>
  <c r="P29" i="7" s="1"/>
  <c r="O30" i="7" l="1"/>
  <c r="P30" i="7" s="1"/>
  <c r="N31" i="7"/>
  <c r="Q30" i="7"/>
  <c r="N32" i="7" l="1"/>
  <c r="Q31" i="7"/>
  <c r="O31" i="7"/>
  <c r="P31" i="7" s="1"/>
  <c r="O32" i="7" l="1"/>
  <c r="P32" i="7" s="1"/>
  <c r="N33" i="7"/>
  <c r="Q32" i="7"/>
  <c r="N34" i="7" l="1"/>
  <c r="Q33" i="7"/>
  <c r="O33" i="7"/>
  <c r="P33" i="7" s="1"/>
  <c r="O34" i="7" l="1"/>
  <c r="P34" i="7" s="1"/>
  <c r="Q34" i="7"/>
  <c r="N35" i="7"/>
  <c r="N36" i="7" l="1"/>
  <c r="Q35" i="7"/>
  <c r="O35" i="7"/>
  <c r="P35" i="7" s="1"/>
  <c r="O36" i="7" l="1"/>
  <c r="P36" i="7" s="1"/>
  <c r="Q36" i="7"/>
  <c r="N37" i="7"/>
  <c r="N38" i="7" l="1"/>
  <c r="Q37" i="7"/>
  <c r="O37" i="7"/>
  <c r="P37" i="7" s="1"/>
  <c r="O38" i="7" l="1"/>
  <c r="P38" i="7" s="1"/>
  <c r="N39" i="7"/>
  <c r="Q38" i="7"/>
  <c r="N40" i="7" l="1"/>
  <c r="Q39" i="7"/>
  <c r="O39" i="7"/>
  <c r="P39" i="7" s="1"/>
  <c r="O40" i="7" l="1"/>
  <c r="P40" i="7" s="1"/>
  <c r="N41" i="7"/>
  <c r="Q40" i="7"/>
  <c r="N42" i="7" l="1"/>
  <c r="Q41" i="7"/>
  <c r="O41" i="7"/>
  <c r="P41" i="7" s="1"/>
  <c r="O42" i="7" l="1"/>
  <c r="P42" i="7" s="1"/>
  <c r="N43" i="7"/>
  <c r="Q42" i="7"/>
  <c r="N44" i="7" l="1"/>
  <c r="Q43" i="7"/>
  <c r="O43" i="7"/>
  <c r="P43" i="7" s="1"/>
  <c r="O44" i="7" l="1"/>
  <c r="P44" i="7" s="1"/>
  <c r="N45" i="7"/>
  <c r="Q44" i="7"/>
  <c r="N46" i="7" l="1"/>
  <c r="Q45" i="7"/>
  <c r="O45" i="7"/>
  <c r="P45" i="7" s="1"/>
  <c r="O46" i="7" l="1"/>
  <c r="P46" i="7" s="1"/>
  <c r="Q46" i="7"/>
  <c r="N47" i="7"/>
  <c r="N48" i="7" l="1"/>
  <c r="Q47" i="7"/>
  <c r="O47" i="7"/>
  <c r="P47" i="7" s="1"/>
  <c r="O48" i="7" l="1"/>
  <c r="P48" i="7" s="1"/>
  <c r="Q48" i="7"/>
  <c r="N49" i="7"/>
  <c r="N50" i="7" l="1"/>
  <c r="Q49" i="7"/>
  <c r="O49" i="7"/>
  <c r="P49" i="7" s="1"/>
  <c r="O50" i="7" l="1"/>
  <c r="P50" i="7" s="1"/>
  <c r="Q50" i="7"/>
  <c r="N51" i="7"/>
  <c r="N52" i="7" l="1"/>
  <c r="Q51" i="7"/>
  <c r="O51" i="7"/>
  <c r="P51" i="7" s="1"/>
  <c r="O52" i="7" l="1"/>
  <c r="P52" i="7" s="1"/>
  <c r="Q52" i="7"/>
  <c r="N53" i="7"/>
  <c r="N54" i="7" l="1"/>
  <c r="Q53" i="7"/>
  <c r="O53" i="7"/>
  <c r="P53" i="7" s="1"/>
  <c r="O54" i="7" l="1"/>
  <c r="P54" i="7" s="1"/>
  <c r="N55" i="7"/>
  <c r="Q54" i="7"/>
  <c r="N56" i="7" l="1"/>
  <c r="Q55" i="7"/>
  <c r="O55" i="7"/>
  <c r="P55" i="7" s="1"/>
  <c r="O56" i="7" l="1"/>
  <c r="P56" i="7" s="1"/>
  <c r="N57" i="7"/>
  <c r="Q56" i="7"/>
  <c r="N58" i="7" l="1"/>
  <c r="Q57" i="7"/>
  <c r="O57" i="7"/>
  <c r="P57" i="7" s="1"/>
  <c r="O58" i="7" l="1"/>
  <c r="P58" i="7" s="1"/>
  <c r="N59" i="7"/>
  <c r="Q58" i="7"/>
  <c r="N60" i="7" l="1"/>
  <c r="Q59" i="7"/>
  <c r="O59" i="7"/>
  <c r="P59" i="7" s="1"/>
  <c r="O60" i="7" l="1"/>
  <c r="P60" i="7" s="1"/>
  <c r="N61" i="7"/>
  <c r="Q60" i="7"/>
  <c r="N62" i="7" l="1"/>
  <c r="Q61" i="7"/>
  <c r="O61" i="7"/>
  <c r="P61" i="7" s="1"/>
  <c r="O62" i="7" l="1"/>
  <c r="P62" i="7" s="1"/>
  <c r="Q62" i="7"/>
  <c r="N63" i="7"/>
  <c r="N64" i="7" l="1"/>
  <c r="Q63" i="7"/>
  <c r="O63" i="7"/>
  <c r="P63" i="7" s="1"/>
  <c r="O64" i="7" l="1"/>
  <c r="P64" i="7" s="1"/>
  <c r="Q64" i="7"/>
  <c r="N65" i="7"/>
  <c r="N66" i="7" l="1"/>
  <c r="Q65" i="7"/>
  <c r="O65" i="7"/>
  <c r="P65" i="7" s="1"/>
  <c r="O66" i="7" l="1"/>
  <c r="P66" i="7" s="1"/>
  <c r="Q66" i="7"/>
  <c r="N67" i="7"/>
  <c r="N68" i="7" l="1"/>
  <c r="Q67" i="7"/>
  <c r="O67" i="7"/>
  <c r="P67" i="7" s="1"/>
  <c r="O68" i="7" l="1"/>
  <c r="P68" i="7" s="1"/>
  <c r="Q68" i="7"/>
  <c r="N69" i="7"/>
  <c r="N70" i="7" l="1"/>
  <c r="Q69" i="7"/>
  <c r="O69" i="7"/>
  <c r="P69" i="7" s="1"/>
  <c r="O70" i="7" l="1"/>
  <c r="P70" i="7" s="1"/>
  <c r="N71" i="7"/>
  <c r="Q70" i="7"/>
  <c r="N72" i="7" l="1"/>
  <c r="Q71" i="7"/>
  <c r="O71" i="7"/>
  <c r="P71" i="7" s="1"/>
  <c r="O72" i="7" l="1"/>
  <c r="P72" i="7" s="1"/>
  <c r="N73" i="7"/>
  <c r="Q72" i="7"/>
  <c r="N74" i="7" l="1"/>
  <c r="Q73" i="7"/>
  <c r="O73" i="7"/>
  <c r="P73" i="7" s="1"/>
  <c r="O74" i="7" l="1"/>
  <c r="P74" i="7" s="1"/>
  <c r="N75" i="7"/>
  <c r="Q74" i="7"/>
  <c r="N76" i="7" l="1"/>
  <c r="Q75" i="7"/>
  <c r="O75" i="7"/>
  <c r="P75" i="7" s="1"/>
  <c r="O76" i="7" l="1"/>
  <c r="P76" i="7" s="1"/>
  <c r="N77" i="7"/>
  <c r="Q76" i="7"/>
  <c r="N78" i="7" l="1"/>
  <c r="Q77" i="7"/>
  <c r="O77" i="7"/>
  <c r="P77" i="7" s="1"/>
  <c r="O78" i="7" l="1"/>
  <c r="P78" i="7" s="1"/>
  <c r="Q78" i="7"/>
  <c r="N79" i="7"/>
  <c r="N80" i="7" l="1"/>
  <c r="Q79" i="7"/>
  <c r="O79" i="7"/>
  <c r="P79" i="7" s="1"/>
  <c r="O80" i="7" l="1"/>
  <c r="P80" i="7" s="1"/>
  <c r="Q80" i="7"/>
  <c r="N81" i="7"/>
  <c r="N82" i="7" l="1"/>
  <c r="Q81" i="7"/>
  <c r="O81" i="7"/>
  <c r="P81" i="7" s="1"/>
  <c r="O82" i="7" l="1"/>
  <c r="P82" i="7" s="1"/>
  <c r="Q82" i="7"/>
  <c r="N83" i="7"/>
  <c r="N84" i="7" l="1"/>
  <c r="Q83" i="7"/>
  <c r="O83" i="7"/>
  <c r="P83" i="7" s="1"/>
  <c r="O84" i="7" l="1"/>
  <c r="P84" i="7" s="1"/>
  <c r="Q84" i="7"/>
  <c r="N85" i="7"/>
  <c r="N86" i="7" l="1"/>
  <c r="Q85" i="7"/>
  <c r="O85" i="7"/>
  <c r="P85" i="7" s="1"/>
  <c r="O86" i="7" l="1"/>
  <c r="P86" i="7" s="1"/>
  <c r="N87" i="7"/>
  <c r="Q86" i="7"/>
  <c r="N88" i="7" l="1"/>
  <c r="Q87" i="7"/>
  <c r="O87" i="7"/>
  <c r="P87" i="7" s="1"/>
  <c r="O88" i="7" l="1"/>
  <c r="P88" i="7" s="1"/>
  <c r="N89" i="7"/>
  <c r="Q88" i="7"/>
  <c r="N90" i="7" l="1"/>
  <c r="Q89" i="7"/>
  <c r="O89" i="7"/>
  <c r="P89" i="7" s="1"/>
  <c r="O90" i="7" l="1"/>
  <c r="P90" i="7" s="1"/>
  <c r="N91" i="7"/>
  <c r="Q90" i="7"/>
  <c r="N92" i="7" l="1"/>
  <c r="Q91" i="7"/>
  <c r="O91" i="7"/>
  <c r="P91" i="7" s="1"/>
  <c r="O92" i="7" l="1"/>
  <c r="P92" i="7" s="1"/>
  <c r="N93" i="7"/>
  <c r="Q92" i="7"/>
  <c r="N94" i="7" l="1"/>
  <c r="Q93" i="7"/>
  <c r="O93" i="7"/>
  <c r="P93" i="7" s="1"/>
  <c r="O94" i="7" l="1"/>
  <c r="P94" i="7" s="1"/>
  <c r="Q94" i="7"/>
  <c r="N95" i="7"/>
  <c r="N96" i="7" l="1"/>
  <c r="Q95" i="7"/>
  <c r="O95" i="7"/>
  <c r="P95" i="7" s="1"/>
  <c r="O96" i="7" l="1"/>
  <c r="P96" i="7" s="1"/>
  <c r="Q96" i="7"/>
  <c r="N97" i="7"/>
  <c r="N98" i="7" l="1"/>
  <c r="Q97" i="7"/>
  <c r="O97" i="7"/>
  <c r="P97" i="7" s="1"/>
  <c r="O98" i="7" l="1"/>
  <c r="P98" i="7" s="1"/>
  <c r="Q98" i="7"/>
  <c r="N99" i="7"/>
  <c r="N100" i="7" l="1"/>
  <c r="Q99" i="7"/>
  <c r="O99" i="7"/>
  <c r="P99" i="7" s="1"/>
  <c r="O100" i="7" l="1"/>
  <c r="P100" i="7" s="1"/>
  <c r="Q100" i="7"/>
  <c r="N101" i="7"/>
  <c r="N102" i="7" l="1"/>
  <c r="Q101" i="7"/>
  <c r="O101" i="7"/>
  <c r="P101" i="7" s="1"/>
  <c r="O102" i="7" l="1"/>
  <c r="P102" i="7" s="1"/>
  <c r="N103" i="7"/>
  <c r="Q102" i="7"/>
  <c r="N104" i="7" l="1"/>
  <c r="Q103" i="7"/>
  <c r="O103" i="7"/>
  <c r="P103" i="7" s="1"/>
  <c r="O104" i="7" l="1"/>
  <c r="P104" i="7" s="1"/>
  <c r="N105" i="7"/>
  <c r="Q104" i="7"/>
  <c r="N106" i="7" l="1"/>
  <c r="Q105" i="7"/>
  <c r="O105" i="7"/>
  <c r="P105" i="7" s="1"/>
  <c r="O106" i="7" l="1"/>
  <c r="P106" i="7" s="1"/>
  <c r="N107" i="7"/>
  <c r="Q106" i="7"/>
  <c r="N108" i="7" l="1"/>
  <c r="Q107" i="7"/>
  <c r="O107" i="7"/>
  <c r="P107" i="7" s="1"/>
  <c r="O108" i="7" l="1"/>
  <c r="P108" i="7" s="1"/>
  <c r="N109" i="7"/>
  <c r="Q108" i="7"/>
  <c r="N110" i="7" l="1"/>
  <c r="Q109" i="7"/>
  <c r="O109" i="7"/>
  <c r="P109" i="7" s="1"/>
  <c r="O110" i="7" l="1"/>
  <c r="P110" i="7" s="1"/>
  <c r="Q110" i="7"/>
  <c r="N111" i="7"/>
  <c r="N112" i="7" l="1"/>
  <c r="Q111" i="7"/>
  <c r="O111" i="7"/>
  <c r="P111" i="7" s="1"/>
  <c r="O112" i="7" l="1"/>
  <c r="P112" i="7" s="1"/>
  <c r="Q112" i="7"/>
  <c r="N113" i="7"/>
  <c r="N114" i="7" l="1"/>
  <c r="Q113" i="7"/>
  <c r="O113" i="7"/>
  <c r="P113" i="7" s="1"/>
  <c r="O114" i="7" l="1"/>
  <c r="P114" i="7" s="1"/>
  <c r="Q114" i="7"/>
  <c r="N115" i="7"/>
  <c r="N116" i="7" l="1"/>
  <c r="Q115" i="7"/>
  <c r="O115" i="7"/>
  <c r="P115" i="7" s="1"/>
  <c r="O116" i="7" l="1"/>
  <c r="P116" i="7" s="1"/>
  <c r="Q116" i="7"/>
  <c r="N117" i="7"/>
  <c r="N118" i="7" l="1"/>
  <c r="Q117" i="7"/>
  <c r="O117" i="7"/>
  <c r="P117" i="7" s="1"/>
  <c r="O118" i="7" l="1"/>
  <c r="P118" i="7" s="1"/>
  <c r="N119" i="7"/>
  <c r="Q118" i="7"/>
  <c r="N120" i="7" l="1"/>
  <c r="Q119" i="7"/>
  <c r="O119" i="7"/>
  <c r="P119" i="7" s="1"/>
  <c r="O120" i="7" l="1"/>
  <c r="P120" i="7" s="1"/>
  <c r="N121" i="7"/>
  <c r="Q120" i="7"/>
  <c r="N122" i="7" l="1"/>
  <c r="Q121" i="7"/>
  <c r="O121" i="7"/>
  <c r="P121" i="7" s="1"/>
  <c r="O122" i="7" l="1"/>
  <c r="P122" i="7" s="1"/>
  <c r="Q122" i="7"/>
  <c r="N123" i="7"/>
  <c r="N124" i="7" l="1"/>
  <c r="Q123" i="7"/>
  <c r="O123" i="7"/>
  <c r="P123" i="7" s="1"/>
  <c r="O124" i="7" l="1"/>
  <c r="P124" i="7" s="1"/>
  <c r="Q124" i="7"/>
  <c r="N125" i="7"/>
  <c r="N126" i="7" l="1"/>
  <c r="Q125" i="7"/>
  <c r="O125" i="7"/>
  <c r="P125" i="7" s="1"/>
  <c r="O126" i="7" l="1"/>
  <c r="P126" i="7" s="1"/>
  <c r="Q126" i="7"/>
  <c r="N127" i="7"/>
  <c r="N128" i="7" l="1"/>
  <c r="Q127" i="7"/>
  <c r="O127" i="7"/>
  <c r="P127" i="7" s="1"/>
  <c r="O128" i="7" l="1"/>
  <c r="P128" i="7" s="1"/>
  <c r="Q128" i="7"/>
  <c r="N129" i="7"/>
  <c r="N130" i="7" l="1"/>
  <c r="Q129" i="7"/>
  <c r="O129" i="7"/>
  <c r="P129" i="7" s="1"/>
  <c r="O130" i="7" l="1"/>
  <c r="P130" i="7" s="1"/>
  <c r="Q130" i="7"/>
  <c r="N131" i="7"/>
  <c r="N132" i="7" l="1"/>
  <c r="Q131" i="7"/>
  <c r="O131" i="7"/>
  <c r="P131" i="7" s="1"/>
  <c r="O132" i="7" l="1"/>
  <c r="P132" i="7" s="1"/>
  <c r="Q132" i="7"/>
  <c r="N133" i="7"/>
  <c r="N134" i="7" l="1"/>
  <c r="Q133" i="7"/>
  <c r="O133" i="7"/>
  <c r="P133" i="7" s="1"/>
  <c r="O134" i="7" l="1"/>
  <c r="P134" i="7" s="1"/>
  <c r="Q134" i="7"/>
  <c r="N135" i="7"/>
  <c r="N136" i="7" l="1"/>
  <c r="Q135" i="7"/>
  <c r="O135" i="7"/>
  <c r="P135" i="7" s="1"/>
  <c r="O136" i="7" l="1"/>
  <c r="P136" i="7" s="1"/>
  <c r="Q136" i="7"/>
  <c r="N137" i="7"/>
  <c r="Q137" i="7" l="1"/>
  <c r="N138" i="7"/>
  <c r="O137" i="7"/>
  <c r="P137" i="7" s="1"/>
  <c r="Q138" i="7" l="1"/>
  <c r="N139" i="7"/>
  <c r="O138" i="7"/>
  <c r="P138" i="7" s="1"/>
  <c r="Q139" i="7" l="1"/>
  <c r="O139" i="7"/>
  <c r="P139" i="7" s="1"/>
  <c r="N140" i="7"/>
  <c r="N141" i="7" l="1"/>
  <c r="O140" i="7"/>
  <c r="P140" i="7" s="1"/>
  <c r="Q140" i="7"/>
  <c r="Q141" i="7" l="1"/>
  <c r="N142" i="7"/>
  <c r="O141" i="7"/>
  <c r="P141" i="7" s="1"/>
  <c r="N143" i="7" l="1"/>
  <c r="O142" i="7"/>
  <c r="P142" i="7" s="1"/>
  <c r="Q142" i="7"/>
  <c r="Q143" i="7" l="1"/>
  <c r="O143" i="7"/>
  <c r="P143" i="7" s="1"/>
  <c r="N144" i="7"/>
  <c r="N145" i="7" l="1"/>
  <c r="O144" i="7"/>
  <c r="P144" i="7" s="1"/>
  <c r="Q144" i="7"/>
  <c r="Q145" i="7" l="1"/>
  <c r="O145" i="7"/>
  <c r="P145" i="7" s="1"/>
  <c r="N146" i="7"/>
  <c r="N147" i="7" l="1"/>
  <c r="O146" i="7"/>
  <c r="P146" i="7" s="1"/>
  <c r="Q146" i="7"/>
  <c r="Q147" i="7" l="1"/>
  <c r="O147" i="7"/>
  <c r="P147" i="7" s="1"/>
  <c r="N148" i="7"/>
  <c r="Q148" i="7" l="1"/>
  <c r="N149" i="7"/>
  <c r="O148" i="7"/>
  <c r="P148" i="7" s="1"/>
  <c r="Q149" i="7" l="1"/>
  <c r="O149" i="7"/>
  <c r="P149" i="7" s="1"/>
  <c r="N150" i="7"/>
  <c r="Q150" i="7" l="1"/>
  <c r="O150" i="7"/>
  <c r="P150" i="7" s="1"/>
  <c r="N151" i="7"/>
  <c r="Q151" i="7" l="1"/>
  <c r="O151" i="7"/>
  <c r="P151" i="7" s="1"/>
  <c r="N152" i="7"/>
  <c r="Q152" i="7" l="1"/>
  <c r="N153" i="7"/>
  <c r="O152" i="7"/>
  <c r="P152" i="7" s="1"/>
  <c r="Q153" i="7" l="1"/>
  <c r="O153" i="7"/>
  <c r="P153" i="7" s="1"/>
  <c r="N154" i="7"/>
  <c r="Q154" i="7" l="1"/>
  <c r="O154" i="7"/>
  <c r="P154" i="7" s="1"/>
  <c r="N155" i="7"/>
  <c r="Q155" i="7" l="1"/>
  <c r="O155" i="7"/>
  <c r="P155" i="7" s="1"/>
  <c r="N156" i="7"/>
  <c r="Q156" i="7" l="1"/>
  <c r="N157" i="7"/>
  <c r="O156" i="7"/>
  <c r="P156" i="7" s="1"/>
  <c r="Q157" i="7" l="1"/>
  <c r="O157" i="7"/>
  <c r="P157" i="7" s="1"/>
  <c r="N158" i="7"/>
  <c r="Q158" i="7" l="1"/>
  <c r="O158" i="7"/>
  <c r="P158" i="7" s="1"/>
  <c r="N159" i="7"/>
  <c r="Q159" i="7" l="1"/>
  <c r="O159" i="7"/>
  <c r="P159" i="7" s="1"/>
  <c r="N160" i="7"/>
  <c r="Q160" i="7" l="1"/>
  <c r="N161" i="7"/>
  <c r="O160" i="7"/>
  <c r="P160" i="7" s="1"/>
  <c r="Q161" i="7" l="1"/>
  <c r="O161" i="7"/>
  <c r="P161" i="7" s="1"/>
  <c r="N162" i="7"/>
  <c r="Q162" i="7" l="1"/>
  <c r="O162" i="7"/>
  <c r="P162" i="7" s="1"/>
  <c r="N163" i="7"/>
  <c r="Q163" i="7" l="1"/>
  <c r="O163" i="7"/>
  <c r="P163" i="7" s="1"/>
  <c r="N164" i="7"/>
  <c r="Q164" i="7" l="1"/>
  <c r="N165" i="7"/>
  <c r="O164" i="7"/>
  <c r="P164" i="7" s="1"/>
  <c r="Q165" i="7" l="1"/>
  <c r="O165" i="7"/>
  <c r="P165" i="7" s="1"/>
  <c r="N166" i="7"/>
  <c r="Q166" i="7" l="1"/>
  <c r="O166" i="7"/>
  <c r="P166" i="7" s="1"/>
  <c r="N167" i="7"/>
  <c r="Q167" i="7" l="1"/>
  <c r="O167" i="7"/>
  <c r="P167" i="7" s="1"/>
  <c r="N168" i="7"/>
  <c r="Q168" i="7" l="1"/>
  <c r="N169" i="7"/>
  <c r="O168" i="7"/>
  <c r="P168" i="7" s="1"/>
  <c r="Q169" i="7" l="1"/>
  <c r="O169" i="7"/>
  <c r="P169" i="7" s="1"/>
  <c r="N170" i="7"/>
  <c r="Q170" i="7" l="1"/>
  <c r="O170" i="7"/>
  <c r="P170" i="7" s="1"/>
  <c r="N171" i="7"/>
  <c r="Q171" i="7" l="1"/>
  <c r="O171" i="7"/>
  <c r="P171" i="7" s="1"/>
  <c r="N172" i="7"/>
  <c r="Q172" i="7" l="1"/>
  <c r="N173" i="7"/>
  <c r="O172" i="7"/>
  <c r="P172" i="7" s="1"/>
  <c r="Q173" i="7" l="1"/>
  <c r="O173" i="7"/>
  <c r="P173" i="7" s="1"/>
  <c r="N174" i="7"/>
  <c r="Q174" i="7" l="1"/>
  <c r="O174" i="7"/>
  <c r="P174" i="7" s="1"/>
  <c r="N175" i="7"/>
  <c r="Q175" i="7" l="1"/>
  <c r="O175" i="7"/>
  <c r="P175" i="7" s="1"/>
  <c r="N176" i="7"/>
  <c r="Q176" i="7" l="1"/>
  <c r="N177" i="7"/>
  <c r="O176" i="7"/>
  <c r="P176" i="7" s="1"/>
  <c r="Q177" i="7" l="1"/>
  <c r="O177" i="7"/>
  <c r="P177" i="7" s="1"/>
  <c r="N178" i="7"/>
  <c r="Q178" i="7" l="1"/>
  <c r="O178" i="7"/>
  <c r="P178" i="7" s="1"/>
  <c r="N179" i="7"/>
  <c r="Q179" i="7" l="1"/>
  <c r="O179" i="7"/>
  <c r="P179" i="7" s="1"/>
  <c r="N180" i="7"/>
  <c r="Q180" i="7" l="1"/>
  <c r="N181" i="7"/>
  <c r="O180" i="7"/>
  <c r="P180" i="7" s="1"/>
  <c r="Q181" i="7" l="1"/>
  <c r="O181" i="7"/>
  <c r="P181" i="7" s="1"/>
  <c r="N182" i="7"/>
  <c r="Q182" i="7" l="1"/>
  <c r="O182" i="7"/>
  <c r="P182" i="7" s="1"/>
  <c r="N183" i="7"/>
  <c r="Q183" i="7" l="1"/>
  <c r="O183" i="7"/>
  <c r="P183" i="7" s="1"/>
  <c r="N184" i="7"/>
  <c r="Q184" i="7" l="1"/>
  <c r="N185" i="7"/>
  <c r="O184" i="7"/>
  <c r="P184" i="7" s="1"/>
  <c r="Q185" i="7" l="1"/>
  <c r="O185" i="7"/>
  <c r="P185" i="7" s="1"/>
  <c r="N186" i="7"/>
  <c r="Q186" i="7" l="1"/>
  <c r="O186" i="7"/>
  <c r="P186" i="7" s="1"/>
  <c r="N187" i="7"/>
  <c r="Q187" i="7" l="1"/>
  <c r="O187" i="7"/>
  <c r="P187" i="7" s="1"/>
  <c r="N188" i="7"/>
  <c r="Q188" i="7" l="1"/>
  <c r="N189" i="7"/>
  <c r="O188" i="7"/>
  <c r="P188" i="7" s="1"/>
  <c r="Q189" i="7" l="1"/>
  <c r="O189" i="7"/>
  <c r="P189" i="7" s="1"/>
  <c r="N190" i="7"/>
  <c r="Q190" i="7" l="1"/>
  <c r="O190" i="7"/>
  <c r="P190" i="7" s="1"/>
  <c r="N191" i="7"/>
  <c r="Q191" i="7" l="1"/>
  <c r="O191" i="7"/>
  <c r="P191" i="7" s="1"/>
  <c r="N192" i="7"/>
  <c r="Q192" i="7" l="1"/>
  <c r="N193" i="7"/>
  <c r="O192" i="7"/>
  <c r="P192" i="7" s="1"/>
  <c r="Q193" i="7" l="1"/>
  <c r="O193" i="7"/>
  <c r="P193" i="7" s="1"/>
  <c r="N194" i="7"/>
  <c r="Q194" i="7" l="1"/>
  <c r="O194" i="7"/>
  <c r="P194" i="7" s="1"/>
  <c r="N195" i="7"/>
  <c r="Q195" i="7" l="1"/>
  <c r="O195" i="7"/>
  <c r="P195" i="7" s="1"/>
  <c r="N196" i="7"/>
  <c r="Q196" i="7" l="1"/>
  <c r="N197" i="7"/>
  <c r="O196" i="7"/>
  <c r="P196" i="7" s="1"/>
  <c r="Q197" i="7" l="1"/>
  <c r="O197" i="7"/>
  <c r="P197" i="7" s="1"/>
  <c r="N198" i="7"/>
  <c r="Q198" i="7" l="1"/>
  <c r="O198" i="7"/>
  <c r="P198" i="7" s="1"/>
  <c r="N199" i="7"/>
  <c r="Q199" i="7" l="1"/>
  <c r="O199" i="7"/>
  <c r="P199" i="7" s="1"/>
  <c r="N200" i="7"/>
  <c r="Q200" i="7" l="1"/>
  <c r="N201" i="7"/>
  <c r="O200" i="7"/>
  <c r="P200" i="7" s="1"/>
  <c r="Q201" i="7" l="1"/>
  <c r="O201" i="7"/>
  <c r="P201" i="7" s="1"/>
  <c r="N202" i="7"/>
  <c r="Q202" i="7" l="1"/>
  <c r="O202" i="7"/>
  <c r="P202" i="7" s="1"/>
  <c r="N203" i="7"/>
  <c r="N204" i="7" l="1"/>
  <c r="Q203" i="7"/>
  <c r="O203" i="7"/>
  <c r="P203" i="7" s="1"/>
  <c r="Q204" i="7" l="1"/>
  <c r="O204" i="7"/>
  <c r="P204" i="7" s="1"/>
  <c r="N205" i="7"/>
  <c r="N206" i="7" l="1"/>
  <c r="Q205" i="7"/>
  <c r="O205" i="7"/>
  <c r="P205" i="7" s="1"/>
  <c r="Q206" i="7" l="1"/>
  <c r="N207" i="7"/>
  <c r="O206" i="7"/>
  <c r="P206" i="7" s="1"/>
  <c r="N208" i="7" l="1"/>
  <c r="Q207" i="7"/>
  <c r="O207" i="7"/>
  <c r="P207" i="7" s="1"/>
  <c r="Q208" i="7" l="1"/>
  <c r="N209" i="7"/>
  <c r="O208" i="7"/>
  <c r="P208" i="7" s="1"/>
  <c r="N210" i="7" l="1"/>
  <c r="Q209" i="7"/>
  <c r="O209" i="7"/>
  <c r="P209" i="7" s="1"/>
  <c r="Q210" i="7" l="1"/>
  <c r="N211" i="7"/>
  <c r="O210" i="7"/>
  <c r="P210" i="7" s="1"/>
  <c r="N212" i="7" l="1"/>
  <c r="Q211" i="7"/>
  <c r="O211" i="7"/>
  <c r="P211" i="7" s="1"/>
  <c r="Q212" i="7" l="1"/>
  <c r="O212" i="7"/>
  <c r="P212" i="7" s="1"/>
  <c r="N213" i="7"/>
  <c r="N214" i="7" l="1"/>
  <c r="Q213" i="7"/>
  <c r="O213" i="7"/>
  <c r="P213" i="7" s="1"/>
  <c r="Q214" i="7" l="1"/>
  <c r="O214" i="7"/>
  <c r="P214" i="7" s="1"/>
  <c r="N215" i="7"/>
  <c r="N216" i="7" l="1"/>
  <c r="Q215" i="7"/>
  <c r="O215" i="7"/>
  <c r="P215" i="7" s="1"/>
  <c r="Q216" i="7" l="1"/>
  <c r="O216" i="7"/>
  <c r="P216" i="7" s="1"/>
  <c r="N217" i="7"/>
  <c r="N218" i="7" l="1"/>
  <c r="Q217" i="7"/>
  <c r="O217" i="7"/>
  <c r="P217" i="7" s="1"/>
  <c r="Q218" i="7" l="1"/>
  <c r="O218" i="7"/>
  <c r="P218" i="7" s="1"/>
  <c r="N219" i="7"/>
  <c r="N220" i="7" l="1"/>
  <c r="Q219" i="7"/>
  <c r="O219" i="7"/>
  <c r="P219" i="7" s="1"/>
  <c r="Q220" i="7" l="1"/>
  <c r="O220" i="7"/>
  <c r="P220" i="7" s="1"/>
  <c r="N221" i="7"/>
  <c r="N222" i="7" l="1"/>
  <c r="Q221" i="7"/>
  <c r="O221" i="7"/>
  <c r="P221" i="7" s="1"/>
  <c r="Q222" i="7" l="1"/>
  <c r="N223" i="7"/>
  <c r="O222" i="7"/>
  <c r="P222" i="7" s="1"/>
  <c r="N224" i="7" l="1"/>
  <c r="Q223" i="7"/>
  <c r="O223" i="7"/>
  <c r="P223" i="7" s="1"/>
  <c r="Q224" i="7" l="1"/>
  <c r="N225" i="7"/>
  <c r="O224" i="7"/>
  <c r="P224" i="7" s="1"/>
  <c r="N226" i="7" l="1"/>
  <c r="Q225" i="7"/>
  <c r="O225" i="7"/>
  <c r="P225" i="7" s="1"/>
  <c r="Q226" i="7" l="1"/>
  <c r="N227" i="7"/>
  <c r="O226" i="7"/>
  <c r="P226" i="7" s="1"/>
  <c r="N228" i="7" l="1"/>
  <c r="Q227" i="7"/>
  <c r="O227" i="7"/>
  <c r="P227" i="7" s="1"/>
  <c r="Q228" i="7" l="1"/>
  <c r="O228" i="7"/>
  <c r="P228" i="7" s="1"/>
  <c r="N229" i="7"/>
  <c r="N230" i="7" l="1"/>
  <c r="Q229" i="7"/>
  <c r="O229" i="7"/>
  <c r="P229" i="7" s="1"/>
  <c r="Q230" i="7" l="1"/>
  <c r="O230" i="7"/>
  <c r="P230" i="7" s="1"/>
  <c r="N231" i="7"/>
  <c r="N232" i="7" l="1"/>
  <c r="Q231" i="7"/>
  <c r="O231" i="7"/>
  <c r="P231" i="7" s="1"/>
  <c r="Q232" i="7" l="1"/>
  <c r="O232" i="7"/>
  <c r="P232" i="7" s="1"/>
  <c r="N233" i="7"/>
  <c r="N234" i="7" l="1"/>
  <c r="Q233" i="7"/>
  <c r="O233" i="7"/>
  <c r="P233" i="7" s="1"/>
  <c r="Q234" i="7" l="1"/>
  <c r="O234" i="7"/>
  <c r="P234" i="7" s="1"/>
  <c r="N235" i="7"/>
  <c r="N236" i="7" l="1"/>
  <c r="Q235" i="7"/>
  <c r="O235" i="7"/>
  <c r="P235" i="7" s="1"/>
  <c r="Q236" i="7" l="1"/>
  <c r="O236" i="7"/>
  <c r="P236" i="7" s="1"/>
  <c r="N237" i="7"/>
  <c r="N238" i="7" l="1"/>
  <c r="Q237" i="7"/>
  <c r="O237" i="7"/>
  <c r="P237" i="7" s="1"/>
  <c r="Q238" i="7" l="1"/>
  <c r="N239" i="7"/>
  <c r="O238" i="7"/>
  <c r="P238" i="7" s="1"/>
  <c r="N240" i="7" l="1"/>
  <c r="Q239" i="7"/>
  <c r="O239" i="7"/>
  <c r="P239" i="7" s="1"/>
  <c r="Q240" i="7" l="1"/>
  <c r="N241" i="7"/>
  <c r="O240" i="7"/>
  <c r="P240" i="7" s="1"/>
  <c r="N242" i="7" l="1"/>
  <c r="Q241" i="7"/>
  <c r="O241" i="7"/>
  <c r="P241" i="7" s="1"/>
  <c r="Q242" i="7" l="1"/>
  <c r="N243" i="7"/>
  <c r="O242" i="7"/>
  <c r="P242" i="7" s="1"/>
  <c r="N244" i="7" l="1"/>
  <c r="Q243" i="7"/>
  <c r="O243" i="7"/>
  <c r="P243" i="7" s="1"/>
  <c r="Q244" i="7" l="1"/>
  <c r="O244" i="7"/>
  <c r="P244" i="7" s="1"/>
  <c r="N245" i="7"/>
  <c r="N246" i="7" l="1"/>
  <c r="Q245" i="7"/>
  <c r="O245" i="7"/>
  <c r="P245" i="7" s="1"/>
  <c r="Q246" i="7" l="1"/>
  <c r="O246" i="7"/>
  <c r="P246" i="7" s="1"/>
  <c r="N247" i="7"/>
  <c r="N248" i="7" l="1"/>
  <c r="Q247" i="7"/>
  <c r="O247" i="7"/>
  <c r="P247" i="7" s="1"/>
  <c r="Q248" i="7" l="1"/>
  <c r="O248" i="7"/>
  <c r="P248" i="7" s="1"/>
  <c r="N249" i="7"/>
  <c r="N250" i="7" l="1"/>
  <c r="Q249" i="7"/>
  <c r="O249" i="7"/>
  <c r="P249" i="7" s="1"/>
  <c r="Q250" i="7" l="1"/>
  <c r="O250" i="7"/>
  <c r="P250" i="7" s="1"/>
  <c r="N251" i="7"/>
  <c r="N252" i="7" l="1"/>
  <c r="Q251" i="7"/>
  <c r="O251" i="7"/>
  <c r="P251" i="7" s="1"/>
  <c r="Q252" i="7" l="1"/>
  <c r="O252" i="7"/>
  <c r="P252" i="7" s="1"/>
  <c r="N253" i="7"/>
  <c r="N254" i="7" l="1"/>
  <c r="Q253" i="7"/>
  <c r="O253" i="7"/>
  <c r="P253" i="7" s="1"/>
  <c r="Q254" i="7" l="1"/>
  <c r="N255" i="7"/>
  <c r="O254" i="7"/>
  <c r="P254" i="7" s="1"/>
  <c r="N256" i="7" l="1"/>
  <c r="Q255" i="7"/>
  <c r="O255" i="7"/>
  <c r="P255" i="7" s="1"/>
  <c r="Q256" i="7" l="1"/>
  <c r="N257" i="7"/>
  <c r="O256" i="7"/>
  <c r="P256" i="7" s="1"/>
  <c r="N258" i="7" l="1"/>
  <c r="Q257" i="7"/>
  <c r="O257" i="7"/>
  <c r="P257" i="7" s="1"/>
  <c r="Q258" i="7" l="1"/>
  <c r="N259" i="7"/>
  <c r="O258" i="7"/>
  <c r="P258" i="7" s="1"/>
  <c r="N260" i="7" l="1"/>
  <c r="Q259" i="7"/>
  <c r="O259" i="7"/>
  <c r="P259" i="7" s="1"/>
  <c r="Q260" i="7" l="1"/>
  <c r="O260" i="7"/>
  <c r="P260" i="7" s="1"/>
  <c r="N261" i="7"/>
  <c r="N262" i="7" l="1"/>
  <c r="Q261" i="7"/>
  <c r="O261" i="7"/>
  <c r="P261" i="7" s="1"/>
  <c r="Q262" i="7" l="1"/>
  <c r="O262" i="7"/>
  <c r="P262" i="7" s="1"/>
  <c r="N263" i="7"/>
  <c r="N264" i="7" l="1"/>
  <c r="Q263" i="7"/>
  <c r="O263" i="7"/>
  <c r="P263" i="7" s="1"/>
  <c r="Q264" i="7" l="1"/>
  <c r="O264" i="7"/>
  <c r="P264" i="7" s="1"/>
  <c r="N265" i="7"/>
  <c r="N266" i="7" l="1"/>
  <c r="Q265" i="7"/>
  <c r="O265" i="7"/>
  <c r="P265" i="7" s="1"/>
  <c r="O266" i="7" l="1"/>
  <c r="P266" i="7" s="1"/>
  <c r="Q266" i="7"/>
  <c r="N267" i="7"/>
  <c r="N268" i="7" l="1"/>
  <c r="Q267" i="7"/>
  <c r="O267" i="7"/>
  <c r="P267" i="7" s="1"/>
  <c r="Q268" i="7" l="1"/>
  <c r="N269" i="7"/>
  <c r="O268" i="7"/>
  <c r="P268" i="7" s="1"/>
  <c r="Q269" i="7" l="1"/>
  <c r="O269" i="7"/>
  <c r="P269" i="7" s="1"/>
  <c r="N270" i="7"/>
  <c r="O270" i="7" l="1"/>
  <c r="P270" i="7" s="1"/>
  <c r="Q270" i="7"/>
  <c r="N271" i="7"/>
  <c r="Q271" i="7" l="1"/>
  <c r="O271" i="7"/>
  <c r="P271" i="7" s="1"/>
  <c r="N272" i="7"/>
  <c r="O272" i="7" l="1"/>
  <c r="P272" i="7" s="1"/>
  <c r="Q272" i="7"/>
  <c r="N273" i="7"/>
  <c r="Q273" i="7" l="1"/>
  <c r="N274" i="7"/>
  <c r="O273" i="7"/>
  <c r="P273" i="7" s="1"/>
  <c r="O274" i="7" l="1"/>
  <c r="P274" i="7" s="1"/>
  <c r="N275" i="7"/>
  <c r="Q274" i="7"/>
  <c r="Q275" i="7" l="1"/>
  <c r="O275" i="7"/>
  <c r="P275" i="7" s="1"/>
  <c r="N276" i="7"/>
  <c r="O276" i="7" l="1"/>
  <c r="P276" i="7" s="1"/>
  <c r="Q276" i="7"/>
  <c r="N277" i="7"/>
  <c r="Q277" i="7" l="1"/>
  <c r="N278" i="7"/>
  <c r="O277" i="7"/>
  <c r="P277" i="7" s="1"/>
  <c r="O278" i="7" l="1"/>
  <c r="P278" i="7" s="1"/>
  <c r="N279" i="7"/>
  <c r="Q278" i="7"/>
  <c r="Q279" i="7" l="1"/>
  <c r="N280" i="7"/>
  <c r="O279" i="7"/>
  <c r="P279" i="7" s="1"/>
  <c r="O280" i="7" l="1"/>
  <c r="P280" i="7" s="1"/>
  <c r="N281" i="7"/>
  <c r="Q280" i="7"/>
  <c r="Q281" i="7" l="1"/>
  <c r="O281" i="7"/>
  <c r="P281" i="7" s="1"/>
  <c r="N282" i="7"/>
  <c r="O282" i="7" l="1"/>
  <c r="P282" i="7" s="1"/>
  <c r="Q282" i="7"/>
  <c r="N283" i="7"/>
  <c r="Q283" i="7" l="1"/>
  <c r="O283" i="7"/>
  <c r="P283" i="7" s="1"/>
  <c r="N284" i="7"/>
  <c r="O284" i="7" l="1"/>
  <c r="P284" i="7" s="1"/>
  <c r="Q284" i="7"/>
  <c r="N285" i="7"/>
  <c r="Q285" i="7" l="1"/>
  <c r="O285" i="7"/>
  <c r="P285" i="7" s="1"/>
  <c r="N286" i="7"/>
  <c r="O286" i="7" l="1"/>
  <c r="P286" i="7" s="1"/>
  <c r="Q286" i="7"/>
  <c r="N287" i="7"/>
  <c r="Q287" i="7" l="1"/>
  <c r="O287" i="7"/>
  <c r="P287" i="7" s="1"/>
  <c r="N288" i="7"/>
  <c r="O288" i="7" l="1"/>
  <c r="P288" i="7" s="1"/>
  <c r="Q288" i="7"/>
  <c r="N289" i="7"/>
  <c r="Q289" i="7" l="1"/>
  <c r="N290" i="7"/>
  <c r="O289" i="7"/>
  <c r="P289" i="7" s="1"/>
  <c r="O290" i="7" l="1"/>
  <c r="P290" i="7" s="1"/>
  <c r="N291" i="7"/>
  <c r="Q290" i="7"/>
  <c r="Q291" i="7" l="1"/>
  <c r="O291" i="7"/>
  <c r="P291" i="7" s="1"/>
  <c r="N292" i="7"/>
  <c r="O292" i="7" l="1"/>
  <c r="P292" i="7" s="1"/>
  <c r="Q292" i="7"/>
  <c r="N293" i="7"/>
  <c r="Q293" i="7" l="1"/>
  <c r="N294" i="7"/>
  <c r="O293" i="7"/>
  <c r="P293" i="7" s="1"/>
  <c r="O294" i="7" l="1"/>
  <c r="P294" i="7" s="1"/>
  <c r="N295" i="7"/>
  <c r="Q294" i="7"/>
  <c r="Q295" i="7" l="1"/>
  <c r="N296" i="7"/>
  <c r="O295" i="7"/>
  <c r="P295" i="7" s="1"/>
  <c r="O296" i="7" l="1"/>
  <c r="P296" i="7" s="1"/>
  <c r="N297" i="7"/>
  <c r="Q296" i="7"/>
  <c r="Q297" i="7" l="1"/>
  <c r="O297" i="7"/>
  <c r="P297" i="7" s="1"/>
  <c r="N298" i="7"/>
  <c r="O298" i="7" l="1"/>
  <c r="P298" i="7" s="1"/>
  <c r="Q298" i="7"/>
  <c r="N299" i="7"/>
  <c r="Q299" i="7" l="1"/>
  <c r="O299" i="7"/>
  <c r="P299" i="7" s="1"/>
  <c r="N300" i="7"/>
  <c r="O300" i="7" l="1"/>
  <c r="P300" i="7" s="1"/>
  <c r="Q300" i="7"/>
  <c r="N301" i="7"/>
  <c r="Q301" i="7" l="1"/>
  <c r="O301" i="7"/>
  <c r="P301" i="7" s="1"/>
  <c r="N302" i="7"/>
  <c r="O302" i="7" l="1"/>
  <c r="P302" i="7" s="1"/>
  <c r="Q302" i="7"/>
  <c r="N303" i="7"/>
  <c r="Q303" i="7" l="1"/>
  <c r="O303" i="7"/>
  <c r="P303" i="7" s="1"/>
  <c r="N304" i="7"/>
  <c r="O304" i="7" l="1"/>
  <c r="P304" i="7" s="1"/>
  <c r="Q304" i="7"/>
  <c r="N305" i="7"/>
  <c r="Q305" i="7" l="1"/>
  <c r="O305" i="7"/>
  <c r="P305" i="7" s="1"/>
  <c r="N306" i="7"/>
  <c r="O306" i="7" l="1"/>
  <c r="P306" i="7" s="1"/>
  <c r="N307" i="7"/>
  <c r="Q306" i="7"/>
  <c r="Q307" i="7" l="1"/>
  <c r="O307" i="7"/>
  <c r="P307" i="7" s="1"/>
  <c r="N308" i="7"/>
  <c r="O308" i="7" l="1"/>
  <c r="P308" i="7" s="1"/>
  <c r="N309" i="7"/>
  <c r="Q308" i="7"/>
  <c r="N310" i="7" l="1"/>
  <c r="Q309" i="7"/>
  <c r="O309" i="7"/>
  <c r="P309" i="7" s="1"/>
  <c r="O310" i="7" l="1"/>
  <c r="P310" i="7" s="1"/>
  <c r="Q310" i="7"/>
  <c r="N311" i="7"/>
  <c r="N312" i="7" l="1"/>
  <c r="Q311" i="7"/>
  <c r="O311" i="7"/>
  <c r="P311" i="7" s="1"/>
  <c r="O312" i="7" l="1"/>
  <c r="P312" i="7" s="1"/>
  <c r="N313" i="7"/>
  <c r="Q312" i="7"/>
  <c r="N314" i="7" l="1"/>
  <c r="Q313" i="7"/>
  <c r="O313" i="7"/>
  <c r="P313" i="7" s="1"/>
  <c r="O314" i="7" l="1"/>
  <c r="P314" i="7" s="1"/>
  <c r="Q314" i="7"/>
  <c r="N315" i="7"/>
  <c r="N316" i="7" l="1"/>
  <c r="Q315" i="7"/>
  <c r="O315" i="7"/>
  <c r="P315" i="7" s="1"/>
  <c r="O316" i="7" l="1"/>
  <c r="P316" i="7" s="1"/>
  <c r="N317" i="7"/>
  <c r="Q316" i="7"/>
  <c r="N318" i="7" l="1"/>
  <c r="Q317" i="7"/>
  <c r="O317" i="7"/>
  <c r="P317" i="7" s="1"/>
  <c r="O318" i="7" l="1"/>
  <c r="P318" i="7" s="1"/>
  <c r="Q318" i="7"/>
  <c r="N319" i="7"/>
  <c r="N320" i="7" l="1"/>
  <c r="Q319" i="7"/>
  <c r="O319" i="7"/>
  <c r="P319" i="7" s="1"/>
  <c r="O320" i="7" l="1"/>
  <c r="P320" i="7" s="1"/>
  <c r="N321" i="7"/>
  <c r="Q320" i="7"/>
  <c r="N322" i="7" l="1"/>
  <c r="Q321" i="7"/>
  <c r="O321" i="7"/>
  <c r="P321" i="7" s="1"/>
  <c r="O322" i="7" l="1"/>
  <c r="P322" i="7" s="1"/>
  <c r="Q322" i="7"/>
  <c r="N323" i="7"/>
  <c r="N324" i="7" l="1"/>
  <c r="Q323" i="7"/>
  <c r="O323" i="7"/>
  <c r="P323" i="7" s="1"/>
  <c r="O324" i="7" l="1"/>
  <c r="P324" i="7" s="1"/>
  <c r="N325" i="7"/>
  <c r="Q324" i="7"/>
  <c r="N326" i="7" l="1"/>
  <c r="Q325" i="7"/>
  <c r="O325" i="7"/>
  <c r="P325" i="7" s="1"/>
  <c r="O326" i="7" l="1"/>
  <c r="P326" i="7" s="1"/>
  <c r="Q326" i="7"/>
  <c r="N327" i="7"/>
  <c r="N328" i="7" l="1"/>
  <c r="Q327" i="7"/>
  <c r="O327" i="7"/>
  <c r="P327" i="7" s="1"/>
  <c r="O328" i="7" l="1"/>
  <c r="P328" i="7" s="1"/>
  <c r="N329" i="7"/>
  <c r="Q328" i="7"/>
  <c r="N330" i="7" l="1"/>
  <c r="Q329" i="7"/>
  <c r="O329" i="7"/>
  <c r="P329" i="7" s="1"/>
  <c r="O330" i="7" l="1"/>
  <c r="P330" i="7" s="1"/>
  <c r="Q330" i="7"/>
  <c r="N331" i="7"/>
  <c r="N332" i="7" l="1"/>
  <c r="Q331" i="7"/>
  <c r="O331" i="7"/>
  <c r="P331" i="7" s="1"/>
  <c r="O332" i="7" l="1"/>
  <c r="P332" i="7" s="1"/>
  <c r="N333" i="7"/>
  <c r="Q332" i="7"/>
  <c r="N334" i="7" l="1"/>
  <c r="Q333" i="7"/>
  <c r="O333" i="7"/>
  <c r="P333" i="7" s="1"/>
  <c r="O334" i="7" l="1"/>
  <c r="P334" i="7" s="1"/>
  <c r="N335" i="7"/>
  <c r="Q334" i="7"/>
  <c r="N336" i="7" l="1"/>
  <c r="Q335" i="7"/>
  <c r="O335" i="7"/>
  <c r="P335" i="7" s="1"/>
  <c r="O336" i="7" l="1"/>
  <c r="P336" i="7" s="1"/>
  <c r="N337" i="7"/>
  <c r="Q336" i="7"/>
  <c r="N338" i="7" l="1"/>
  <c r="Q337" i="7"/>
  <c r="O337" i="7"/>
  <c r="P337" i="7" s="1"/>
  <c r="O338" i="7" l="1"/>
  <c r="P338" i="7" s="1"/>
  <c r="N339" i="7"/>
  <c r="Q338" i="7"/>
  <c r="N340" i="7" l="1"/>
  <c r="Q339" i="7"/>
  <c r="O339" i="7"/>
  <c r="P339" i="7" s="1"/>
  <c r="O340" i="7" l="1"/>
  <c r="P340" i="7" s="1"/>
  <c r="N341" i="7"/>
  <c r="Q340" i="7"/>
  <c r="N342" i="7" l="1"/>
  <c r="Q341" i="7"/>
  <c r="O341" i="7"/>
  <c r="P341" i="7" s="1"/>
  <c r="O342" i="7" l="1"/>
  <c r="P342" i="7" s="1"/>
  <c r="N343" i="7"/>
  <c r="Q342" i="7"/>
  <c r="N344" i="7" l="1"/>
  <c r="Q343" i="7"/>
  <c r="O343" i="7"/>
  <c r="P343" i="7" s="1"/>
  <c r="O344" i="7" l="1"/>
  <c r="P344" i="7" s="1"/>
  <c r="N345" i="7"/>
  <c r="Q344" i="7"/>
  <c r="N346" i="7" l="1"/>
  <c r="Q345" i="7"/>
  <c r="O345" i="7"/>
  <c r="P345" i="7" s="1"/>
  <c r="O346" i="7" l="1"/>
  <c r="P346" i="7" s="1"/>
  <c r="N347" i="7"/>
  <c r="Q346" i="7"/>
  <c r="N348" i="7" l="1"/>
  <c r="Q347" i="7"/>
  <c r="O347" i="7"/>
  <c r="P347" i="7" s="1"/>
  <c r="O348" i="7" l="1"/>
  <c r="P348" i="7" s="1"/>
  <c r="N349" i="7"/>
  <c r="Q348" i="7"/>
  <c r="N350" i="7" l="1"/>
  <c r="Q349" i="7"/>
  <c r="O349" i="7"/>
  <c r="P349" i="7" s="1"/>
  <c r="O350" i="7" l="1"/>
  <c r="P350" i="7" s="1"/>
  <c r="N351" i="7"/>
  <c r="Q350" i="7"/>
  <c r="N352" i="7" l="1"/>
  <c r="Q351" i="7"/>
  <c r="O351" i="7"/>
  <c r="P351" i="7" s="1"/>
  <c r="O352" i="7" l="1"/>
  <c r="P352" i="7" s="1"/>
  <c r="N353" i="7"/>
  <c r="Q352" i="7"/>
  <c r="N354" i="7" l="1"/>
  <c r="Q353" i="7"/>
  <c r="O353" i="7"/>
  <c r="P353" i="7" s="1"/>
  <c r="O354" i="7" l="1"/>
  <c r="P354" i="7" s="1"/>
  <c r="N355" i="7"/>
  <c r="Q354" i="7"/>
  <c r="N356" i="7" l="1"/>
  <c r="Q355" i="7"/>
  <c r="O355" i="7"/>
  <c r="P355" i="7" s="1"/>
  <c r="O356" i="7" l="1"/>
  <c r="P356" i="7" s="1"/>
  <c r="N357" i="7"/>
  <c r="Q356" i="7"/>
  <c r="N358" i="7" l="1"/>
  <c r="Q357" i="7"/>
  <c r="O357" i="7"/>
  <c r="P357" i="7" s="1"/>
  <c r="O358" i="7" l="1"/>
  <c r="P358" i="7" s="1"/>
  <c r="N359" i="7"/>
  <c r="Q358" i="7"/>
  <c r="N360" i="7" l="1"/>
  <c r="Q359" i="7"/>
  <c r="O359" i="7"/>
  <c r="P359" i="7" s="1"/>
  <c r="O360" i="7" l="1"/>
  <c r="P360" i="7" s="1"/>
  <c r="N361" i="7"/>
  <c r="Q360" i="7"/>
  <c r="N362" i="7" l="1"/>
  <c r="Q361" i="7"/>
  <c r="O361" i="7"/>
  <c r="P361" i="7" s="1"/>
  <c r="O362" i="7" l="1"/>
  <c r="P362" i="7" s="1"/>
  <c r="N363" i="7"/>
  <c r="Q362" i="7"/>
  <c r="N364" i="7" l="1"/>
  <c r="Q363" i="7"/>
  <c r="O363" i="7"/>
  <c r="P363" i="7" s="1"/>
  <c r="O364" i="7" l="1"/>
  <c r="P364" i="7" s="1"/>
  <c r="N365" i="7"/>
  <c r="Q364" i="7"/>
  <c r="N366" i="7" l="1"/>
  <c r="Q365" i="7"/>
  <c r="O365" i="7"/>
  <c r="P365" i="7" s="1"/>
  <c r="O366" i="7" l="1"/>
  <c r="P366" i="7" s="1"/>
  <c r="N367" i="7"/>
  <c r="Q366" i="7"/>
  <c r="N368" i="7" l="1"/>
  <c r="Q367" i="7"/>
  <c r="O367" i="7"/>
  <c r="P367" i="7" s="1"/>
  <c r="Q368" i="7" l="1"/>
  <c r="O368" i="7"/>
  <c r="P368" i="7" s="1"/>
  <c r="N369" i="7"/>
  <c r="O369" i="7" l="1"/>
  <c r="P369" i="7" s="1"/>
  <c r="N370" i="7"/>
  <c r="Q369" i="7"/>
  <c r="Q370" i="7" l="1"/>
  <c r="O370" i="7"/>
  <c r="P370" i="7" s="1"/>
  <c r="N371" i="7"/>
  <c r="N372" i="7" l="1"/>
  <c r="Q371" i="7"/>
  <c r="O371" i="7"/>
  <c r="P371" i="7" s="1"/>
  <c r="Q372" i="7" l="1"/>
  <c r="N373" i="7"/>
  <c r="O372" i="7"/>
  <c r="P372" i="7" s="1"/>
  <c r="Q373" i="7" l="1"/>
  <c r="N374" i="7"/>
  <c r="O373" i="7"/>
  <c r="P373" i="7" s="1"/>
  <c r="Q374" i="7" l="1"/>
  <c r="O374" i="7"/>
  <c r="P374" i="7" s="1"/>
  <c r="N375" i="7"/>
  <c r="Q375" i="7" l="1"/>
  <c r="N376" i="7"/>
  <c r="O375" i="7"/>
  <c r="P375" i="7" s="1"/>
  <c r="Q376" i="7" l="1"/>
  <c r="O376" i="7"/>
  <c r="P376" i="7" s="1"/>
  <c r="N377" i="7"/>
  <c r="O377" i="7" l="1"/>
  <c r="P377" i="7" s="1"/>
  <c r="Q377" i="7"/>
  <c r="N378" i="7"/>
  <c r="Q378" i="7" l="1"/>
  <c r="O378" i="7"/>
  <c r="P378" i="7" s="1"/>
  <c r="N379" i="7"/>
  <c r="N380" i="7" l="1"/>
  <c r="Q379" i="7"/>
  <c r="O379" i="7"/>
  <c r="P379" i="7" s="1"/>
  <c r="Q380" i="7" l="1"/>
  <c r="N381" i="7"/>
  <c r="O380" i="7"/>
  <c r="P380" i="7" s="1"/>
  <c r="Q381" i="7" l="1"/>
  <c r="N382" i="7"/>
  <c r="O381" i="7"/>
  <c r="P381" i="7" s="1"/>
  <c r="Q382" i="7" l="1"/>
  <c r="O382" i="7"/>
  <c r="P382" i="7" s="1"/>
  <c r="N383" i="7"/>
  <c r="Q383" i="7" l="1"/>
  <c r="N384" i="7"/>
  <c r="O383" i="7"/>
  <c r="P383" i="7" s="1"/>
  <c r="Q384" i="7" l="1"/>
  <c r="O384" i="7"/>
  <c r="P384" i="7" s="1"/>
  <c r="N385" i="7"/>
  <c r="O385" i="7" l="1"/>
  <c r="P385" i="7" s="1"/>
  <c r="N386" i="7"/>
  <c r="Q385" i="7"/>
  <c r="Q386" i="7" l="1"/>
  <c r="N387" i="7"/>
  <c r="O386" i="7"/>
  <c r="P386" i="7" s="1"/>
  <c r="N388" i="7" l="1"/>
  <c r="O387" i="7"/>
  <c r="P387" i="7" s="1"/>
  <c r="Q387" i="7"/>
  <c r="Q388" i="7" l="1"/>
  <c r="N389" i="7"/>
  <c r="O388" i="7"/>
  <c r="P388" i="7" s="1"/>
  <c r="Q389" i="7" l="1"/>
  <c r="N390" i="7"/>
  <c r="O389" i="7"/>
  <c r="P389" i="7" s="1"/>
  <c r="Q390" i="7" l="1"/>
  <c r="O390" i="7"/>
  <c r="P390" i="7" s="1"/>
  <c r="N391" i="7"/>
  <c r="Q391" i="7" l="1"/>
  <c r="N392" i="7"/>
  <c r="O391" i="7"/>
  <c r="P391" i="7" s="1"/>
  <c r="Q392" i="7" l="1"/>
  <c r="O392" i="7"/>
  <c r="P392" i="7" s="1"/>
  <c r="N393" i="7"/>
  <c r="O393" i="7" l="1"/>
  <c r="P393" i="7" s="1"/>
  <c r="N394" i="7"/>
  <c r="Q393" i="7"/>
  <c r="Q394" i="7" l="1"/>
  <c r="O394" i="7"/>
  <c r="P394" i="7" s="1"/>
  <c r="N395" i="7"/>
  <c r="N396" i="7" l="1"/>
  <c r="O395" i="7"/>
  <c r="P395" i="7" s="1"/>
  <c r="Q395" i="7"/>
  <c r="Q396" i="7" l="1"/>
  <c r="N397" i="7"/>
  <c r="O396" i="7"/>
  <c r="P396" i="7" s="1"/>
  <c r="Q397" i="7" l="1"/>
  <c r="N398" i="7"/>
  <c r="O397" i="7"/>
  <c r="P397" i="7" s="1"/>
  <c r="Q398" i="7" l="1"/>
  <c r="O398" i="7"/>
  <c r="P398" i="7" s="1"/>
  <c r="N399" i="7"/>
  <c r="Q399" i="7" l="1"/>
  <c r="N400" i="7"/>
  <c r="O399" i="7"/>
  <c r="P399" i="7" s="1"/>
  <c r="Q400" i="7" l="1"/>
  <c r="O400" i="7"/>
  <c r="P400" i="7" s="1"/>
  <c r="N401" i="7"/>
  <c r="O401" i="7" l="1"/>
  <c r="P401" i="7" s="1"/>
  <c r="Q401" i="7"/>
  <c r="N402" i="7"/>
  <c r="Q402" i="7" l="1"/>
  <c r="N403" i="7"/>
  <c r="O402" i="7"/>
  <c r="P402" i="7" s="1"/>
  <c r="N404" i="7" l="1"/>
  <c r="Q403" i="7"/>
  <c r="O403" i="7"/>
  <c r="P403" i="7" s="1"/>
  <c r="Q404" i="7" l="1"/>
  <c r="N405" i="7"/>
  <c r="O404" i="7"/>
  <c r="P404" i="7" s="1"/>
  <c r="Q405" i="7" l="1"/>
  <c r="N406" i="7"/>
  <c r="O405" i="7"/>
  <c r="P405" i="7" s="1"/>
  <c r="Q406" i="7" l="1"/>
  <c r="O406" i="7"/>
  <c r="P406" i="7" s="1"/>
  <c r="N407" i="7"/>
  <c r="Q407" i="7" l="1"/>
  <c r="N408" i="7"/>
  <c r="O407" i="7"/>
  <c r="P407" i="7" s="1"/>
  <c r="Q408" i="7" l="1"/>
  <c r="O408" i="7"/>
  <c r="P408" i="7" s="1"/>
  <c r="N409" i="7"/>
  <c r="O409" i="7" l="1"/>
  <c r="P409" i="7" s="1"/>
  <c r="N410" i="7"/>
  <c r="Q409" i="7"/>
  <c r="Q410" i="7" l="1"/>
  <c r="N411" i="7"/>
  <c r="O410" i="7"/>
  <c r="P410" i="7" s="1"/>
  <c r="N412" i="7" l="1"/>
  <c r="Q411" i="7"/>
  <c r="O411" i="7"/>
  <c r="P411" i="7" s="1"/>
  <c r="N413" i="7" l="1"/>
  <c r="Q412" i="7"/>
  <c r="O412" i="7"/>
  <c r="P412" i="7" s="1"/>
  <c r="Q413" i="7" l="1"/>
  <c r="N414" i="7"/>
  <c r="O413" i="7"/>
  <c r="P413" i="7" s="1"/>
  <c r="N415" i="7" l="1"/>
  <c r="Q414" i="7"/>
  <c r="O414" i="7"/>
  <c r="P414" i="7" s="1"/>
  <c r="N416" i="7" l="1"/>
  <c r="Q415" i="7"/>
  <c r="O415" i="7"/>
  <c r="P415" i="7" s="1"/>
  <c r="N417" i="7" l="1"/>
  <c r="Q416" i="7"/>
  <c r="O416" i="7"/>
  <c r="P416" i="7" s="1"/>
  <c r="Q417" i="7" l="1"/>
  <c r="N418" i="7"/>
  <c r="O417" i="7"/>
  <c r="P417" i="7" s="1"/>
  <c r="N419" i="7" l="1"/>
  <c r="Q418" i="7"/>
  <c r="O418" i="7"/>
  <c r="P418" i="7" s="1"/>
  <c r="N420" i="7" l="1"/>
  <c r="O419" i="7"/>
  <c r="P419" i="7" s="1"/>
  <c r="Q419" i="7"/>
  <c r="N421" i="7" l="1"/>
  <c r="Q420" i="7"/>
  <c r="O420" i="7"/>
  <c r="P420" i="7" s="1"/>
  <c r="N422" i="7" l="1"/>
  <c r="O421" i="7"/>
  <c r="P421" i="7" s="1"/>
  <c r="Q421" i="7"/>
  <c r="N423" i="7" l="1"/>
  <c r="Q422" i="7"/>
  <c r="O422" i="7"/>
  <c r="P422" i="7" s="1"/>
  <c r="Q423" i="7" l="1"/>
  <c r="N424" i="7"/>
  <c r="O423" i="7"/>
  <c r="P423" i="7" s="1"/>
  <c r="N425" i="7" l="1"/>
  <c r="Q424" i="7"/>
  <c r="O424" i="7"/>
  <c r="P424" i="7" s="1"/>
  <c r="Q425" i="7" l="1"/>
  <c r="N426" i="7"/>
  <c r="O425" i="7"/>
  <c r="P425" i="7" s="1"/>
  <c r="N427" i="7" l="1"/>
  <c r="Q426" i="7"/>
  <c r="O426" i="7"/>
  <c r="P426" i="7" s="1"/>
  <c r="Q427" i="7" l="1"/>
  <c r="O427" i="7"/>
  <c r="P427" i="7" s="1"/>
  <c r="N428" i="7"/>
  <c r="N429" i="7" l="1"/>
  <c r="Q428" i="7"/>
  <c r="O428" i="7"/>
  <c r="P428" i="7" s="1"/>
  <c r="Q429" i="7" l="1"/>
  <c r="N430" i="7"/>
  <c r="O429" i="7"/>
  <c r="P429" i="7" s="1"/>
  <c r="N431" i="7" l="1"/>
  <c r="Q430" i="7"/>
  <c r="O430" i="7"/>
  <c r="P430" i="7" s="1"/>
  <c r="N432" i="7" l="1"/>
  <c r="Q431" i="7"/>
  <c r="O431" i="7"/>
  <c r="P431" i="7" s="1"/>
  <c r="N433" i="7" l="1"/>
  <c r="Q432" i="7"/>
  <c r="O432" i="7"/>
  <c r="P432" i="7" s="1"/>
  <c r="Q433" i="7" l="1"/>
  <c r="O433" i="7"/>
  <c r="P433" i="7" s="1"/>
  <c r="N434" i="7"/>
  <c r="N435" i="7" l="1"/>
  <c r="Q434" i="7"/>
  <c r="O434" i="7"/>
  <c r="P434" i="7" s="1"/>
  <c r="N436" i="7" l="1"/>
  <c r="O435" i="7"/>
  <c r="P435" i="7" s="1"/>
  <c r="Q435" i="7"/>
  <c r="N437" i="7" l="1"/>
  <c r="Q436" i="7"/>
  <c r="O436" i="7"/>
  <c r="P436" i="7" s="1"/>
  <c r="N438" i="7" l="1"/>
  <c r="O437" i="7"/>
  <c r="P437" i="7" s="1"/>
  <c r="Q437" i="7"/>
  <c r="N439" i="7" l="1"/>
  <c r="Q438" i="7"/>
  <c r="O438" i="7"/>
  <c r="P438" i="7" s="1"/>
  <c r="Q439" i="7" l="1"/>
  <c r="N440" i="7"/>
  <c r="O439" i="7"/>
  <c r="P439" i="7" s="1"/>
  <c r="N441" i="7" l="1"/>
  <c r="Q440" i="7"/>
  <c r="O440" i="7"/>
  <c r="P440" i="7" s="1"/>
  <c r="Q441" i="7" l="1"/>
  <c r="N442" i="7"/>
  <c r="O441" i="7"/>
  <c r="P441" i="7" s="1"/>
  <c r="N443" i="7" l="1"/>
  <c r="Q442" i="7"/>
  <c r="O442" i="7"/>
  <c r="P442" i="7" s="1"/>
  <c r="Q443" i="7" l="1"/>
  <c r="N444" i="7"/>
  <c r="O443" i="7"/>
  <c r="P443" i="7" s="1"/>
  <c r="N445" i="7" l="1"/>
  <c r="Q444" i="7"/>
  <c r="O444" i="7"/>
  <c r="P444" i="7" s="1"/>
  <c r="Q445" i="7" l="1"/>
  <c r="N446" i="7"/>
  <c r="O445" i="7"/>
  <c r="P445" i="7" s="1"/>
  <c r="N447" i="7" l="1"/>
  <c r="Q446" i="7"/>
  <c r="O446" i="7"/>
  <c r="P446" i="7" s="1"/>
  <c r="Q447" i="7" l="1"/>
  <c r="O447" i="7"/>
  <c r="P447" i="7" s="1"/>
  <c r="N448" i="7"/>
  <c r="N449" i="7" l="1"/>
  <c r="Q448" i="7"/>
  <c r="O448" i="7"/>
  <c r="P448" i="7" s="1"/>
  <c r="Q449" i="7" l="1"/>
  <c r="N450" i="7"/>
  <c r="O449" i="7"/>
  <c r="P449" i="7" s="1"/>
  <c r="N451" i="7" l="1"/>
  <c r="Q450" i="7"/>
  <c r="O450" i="7"/>
  <c r="P450" i="7" s="1"/>
  <c r="N452" i="7" l="1"/>
  <c r="O451" i="7"/>
  <c r="P451" i="7" s="1"/>
  <c r="Q451" i="7"/>
  <c r="N453" i="7" l="1"/>
  <c r="Q452" i="7"/>
  <c r="O452" i="7"/>
  <c r="P452" i="7" s="1"/>
  <c r="N454" i="7" l="1"/>
  <c r="O453" i="7"/>
  <c r="P453" i="7" s="1"/>
  <c r="Q453" i="7"/>
  <c r="N455" i="7" l="1"/>
  <c r="Q454" i="7"/>
  <c r="O454" i="7"/>
  <c r="P454" i="7" s="1"/>
  <c r="Q455" i="7" l="1"/>
  <c r="N456" i="7"/>
  <c r="O455" i="7"/>
  <c r="P455" i="7" s="1"/>
  <c r="N457" i="7" l="1"/>
  <c r="Q456" i="7"/>
  <c r="O456" i="7"/>
  <c r="P456" i="7" s="1"/>
  <c r="Q457" i="7" l="1"/>
  <c r="N458" i="7"/>
  <c r="O457" i="7"/>
  <c r="P457" i="7" s="1"/>
  <c r="N459" i="7" l="1"/>
  <c r="Q458" i="7"/>
  <c r="O458" i="7"/>
  <c r="P458" i="7" s="1"/>
  <c r="Q459" i="7" l="1"/>
  <c r="N460" i="7"/>
  <c r="O459" i="7"/>
  <c r="P459" i="7" s="1"/>
  <c r="N461" i="7" l="1"/>
  <c r="Q460" i="7"/>
  <c r="O460" i="7"/>
  <c r="P460" i="7" s="1"/>
  <c r="Q461" i="7" l="1"/>
  <c r="N462" i="7"/>
  <c r="O461" i="7"/>
  <c r="P461" i="7" s="1"/>
  <c r="N463" i="7" l="1"/>
  <c r="Q462" i="7"/>
  <c r="O462" i="7"/>
  <c r="P462" i="7" s="1"/>
  <c r="N464" i="7" l="1"/>
  <c r="Q463" i="7"/>
  <c r="O463" i="7"/>
  <c r="P463" i="7" s="1"/>
  <c r="N465" i="7" l="1"/>
  <c r="Q464" i="7"/>
  <c r="O464" i="7"/>
  <c r="P464" i="7" s="1"/>
  <c r="Q465" i="7" l="1"/>
  <c r="N466" i="7"/>
  <c r="O465" i="7"/>
  <c r="P465" i="7" s="1"/>
  <c r="N467" i="7" l="1"/>
  <c r="Q466" i="7"/>
  <c r="O466" i="7"/>
  <c r="P466" i="7" s="1"/>
  <c r="N468" i="7" l="1"/>
  <c r="O467" i="7"/>
  <c r="P467" i="7" s="1"/>
  <c r="Q467" i="7"/>
  <c r="N469" i="7" l="1"/>
  <c r="Q468" i="7"/>
  <c r="O468" i="7"/>
  <c r="P468" i="7" s="1"/>
  <c r="N470" i="7" l="1"/>
  <c r="Q469" i="7"/>
  <c r="O469" i="7"/>
  <c r="P469" i="7" s="1"/>
  <c r="N471" i="7" l="1"/>
  <c r="Q470" i="7"/>
  <c r="O470" i="7"/>
  <c r="P470" i="7" s="1"/>
  <c r="N472" i="7" l="1"/>
  <c r="O471" i="7"/>
  <c r="P471" i="7" s="1"/>
  <c r="Q471" i="7"/>
  <c r="N473" i="7" l="1"/>
  <c r="Q472" i="7"/>
  <c r="O472" i="7"/>
  <c r="P472" i="7" s="1"/>
  <c r="N474" i="7" l="1"/>
  <c r="Q473" i="7"/>
  <c r="O473" i="7"/>
  <c r="P473" i="7" s="1"/>
  <c r="N475" i="7" l="1"/>
  <c r="Q474" i="7"/>
  <c r="O474" i="7"/>
  <c r="P474" i="7" s="1"/>
  <c r="N476" i="7" l="1"/>
  <c r="O475" i="7"/>
  <c r="P475" i="7" s="1"/>
  <c r="Q475" i="7"/>
  <c r="N477" i="7" l="1"/>
  <c r="Q476" i="7"/>
  <c r="O476" i="7"/>
  <c r="P476" i="7" s="1"/>
  <c r="N478" i="7" l="1"/>
  <c r="Q477" i="7"/>
  <c r="O477" i="7"/>
  <c r="P477" i="7" s="1"/>
  <c r="N479" i="7" l="1"/>
  <c r="Q478" i="7"/>
  <c r="O478" i="7"/>
  <c r="P478" i="7" s="1"/>
  <c r="N480" i="7" l="1"/>
  <c r="O479" i="7"/>
  <c r="P479" i="7" s="1"/>
  <c r="Q479" i="7"/>
  <c r="N481" i="7" l="1"/>
  <c r="Q480" i="7"/>
  <c r="O480" i="7"/>
  <c r="P480" i="7" s="1"/>
  <c r="Q481" i="7" l="1"/>
  <c r="O481" i="7"/>
  <c r="P481" i="7" s="1"/>
  <c r="N482" i="7"/>
  <c r="N483" i="7" l="1"/>
  <c r="O482" i="7"/>
  <c r="P482" i="7" s="1"/>
  <c r="Q482" i="7"/>
  <c r="Q483" i="7" l="1"/>
  <c r="O483" i="7"/>
  <c r="P483" i="7" s="1"/>
  <c r="N484" i="7"/>
  <c r="Q484" i="7" l="1"/>
  <c r="N485" i="7"/>
  <c r="O484" i="7"/>
  <c r="P484" i="7" s="1"/>
  <c r="Q485" i="7" l="1"/>
  <c r="N486" i="7"/>
  <c r="O485" i="7"/>
  <c r="P485" i="7" s="1"/>
  <c r="N487" i="7" l="1"/>
  <c r="O486" i="7"/>
  <c r="P486" i="7" s="1"/>
  <c r="Q486" i="7"/>
  <c r="Q487" i="7" l="1"/>
  <c r="O487" i="7"/>
  <c r="P487" i="7" s="1"/>
  <c r="N488" i="7"/>
  <c r="N489" i="7" l="1"/>
  <c r="Q488" i="7"/>
  <c r="O488" i="7"/>
  <c r="P488" i="7" s="1"/>
  <c r="Q489" i="7" l="1"/>
  <c r="N490" i="7"/>
  <c r="O489" i="7"/>
  <c r="P489" i="7" s="1"/>
  <c r="N491" i="7" l="1"/>
  <c r="O490" i="7"/>
  <c r="P490" i="7" s="1"/>
  <c r="Q490" i="7"/>
  <c r="Q491" i="7" l="1"/>
  <c r="N492" i="7"/>
  <c r="O491" i="7"/>
  <c r="P491" i="7" s="1"/>
  <c r="Q492" i="7" l="1"/>
  <c r="N493" i="7"/>
  <c r="O492" i="7"/>
  <c r="P492" i="7" s="1"/>
  <c r="Q493" i="7" l="1"/>
  <c r="N494" i="7"/>
  <c r="O493" i="7"/>
  <c r="P493" i="7" s="1"/>
  <c r="N495" i="7" l="1"/>
  <c r="O494" i="7"/>
  <c r="P494" i="7" s="1"/>
  <c r="Q494" i="7"/>
  <c r="N496" i="7" l="1"/>
  <c r="O495" i="7"/>
  <c r="P495" i="7" s="1"/>
  <c r="Q495" i="7"/>
  <c r="O496" i="7" l="1"/>
  <c r="P496" i="7" s="1"/>
  <c r="Q496" i="7"/>
  <c r="N497" i="7"/>
  <c r="Q497" i="7" l="1"/>
  <c r="O497" i="7"/>
  <c r="P497" i="7" s="1"/>
  <c r="N498" i="7"/>
  <c r="N499" i="7" l="1"/>
  <c r="O498" i="7"/>
  <c r="P498" i="7" s="1"/>
  <c r="Q498" i="7"/>
  <c r="Q499" i="7" l="1"/>
  <c r="O499" i="7"/>
  <c r="P499" i="7" s="1"/>
  <c r="N500" i="7"/>
  <c r="Q500" i="7" l="1"/>
  <c r="N501" i="7"/>
  <c r="O500" i="7"/>
  <c r="P500" i="7" s="1"/>
  <c r="Q501" i="7" l="1"/>
  <c r="N502" i="7"/>
  <c r="O501" i="7"/>
  <c r="P501" i="7" s="1"/>
  <c r="N503" i="7" l="1"/>
  <c r="O502" i="7"/>
  <c r="P502" i="7" s="1"/>
  <c r="Q502" i="7"/>
  <c r="Q503" i="7" l="1"/>
  <c r="O503" i="7"/>
  <c r="P503" i="7" s="1"/>
  <c r="N504" i="7"/>
  <c r="N505" i="7" l="1"/>
  <c r="Q504" i="7"/>
  <c r="O504" i="7"/>
  <c r="P504" i="7" s="1"/>
  <c r="Q505" i="7" l="1"/>
  <c r="N506" i="7"/>
  <c r="O505" i="7"/>
  <c r="P505" i="7" s="1"/>
  <c r="N507" i="7" l="1"/>
  <c r="O506" i="7"/>
  <c r="P506" i="7" s="1"/>
  <c r="Q506" i="7"/>
  <c r="Q507" i="7" l="1"/>
  <c r="N508" i="7"/>
  <c r="O507" i="7"/>
  <c r="P507" i="7" s="1"/>
  <c r="Q508" i="7" l="1"/>
  <c r="N509" i="7"/>
  <c r="O508" i="7"/>
  <c r="P508" i="7" s="1"/>
  <c r="Q509" i="7" l="1"/>
  <c r="N510" i="7"/>
  <c r="O509" i="7"/>
  <c r="P509" i="7" s="1"/>
  <c r="N511" i="7" l="1"/>
  <c r="O510" i="7"/>
  <c r="P510" i="7" s="1"/>
  <c r="Q510" i="7"/>
  <c r="N512" i="7" l="1"/>
  <c r="O511" i="7"/>
  <c r="P511" i="7" s="1"/>
  <c r="Q511" i="7"/>
  <c r="O512" i="7" l="1"/>
  <c r="P512" i="7" s="1"/>
  <c r="N513" i="7"/>
  <c r="Q512" i="7"/>
  <c r="Q513" i="7" l="1"/>
  <c r="O513" i="7"/>
  <c r="P513" i="7" s="1"/>
  <c r="N514" i="7"/>
  <c r="N515" i="7" l="1"/>
  <c r="O514" i="7"/>
  <c r="P514" i="7" s="1"/>
  <c r="Q514" i="7"/>
  <c r="Q515" i="7" l="1"/>
  <c r="O515" i="7"/>
  <c r="P515" i="7" s="1"/>
  <c r="N516" i="7"/>
  <c r="Q516" i="7" l="1"/>
  <c r="N517" i="7"/>
  <c r="O516" i="7"/>
  <c r="P516" i="7" s="1"/>
  <c r="Q517" i="7" l="1"/>
  <c r="N518" i="7"/>
  <c r="O517" i="7"/>
  <c r="P517" i="7" s="1"/>
  <c r="N519" i="7" l="1"/>
  <c r="O518" i="7"/>
  <c r="P518" i="7" s="1"/>
  <c r="Q518" i="7"/>
  <c r="Q519" i="7" l="1"/>
  <c r="O519" i="7"/>
  <c r="P519" i="7" s="1"/>
  <c r="N520" i="7"/>
  <c r="N521" i="7" l="1"/>
  <c r="Q520" i="7"/>
  <c r="O520" i="7"/>
  <c r="P520" i="7" s="1"/>
  <c r="Q521" i="7" l="1"/>
  <c r="N522" i="7"/>
  <c r="O521" i="7"/>
  <c r="P521" i="7" s="1"/>
  <c r="N523" i="7" l="1"/>
  <c r="O522" i="7"/>
  <c r="P522" i="7" s="1"/>
  <c r="Q522" i="7"/>
  <c r="Q523" i="7" l="1"/>
  <c r="N524" i="7"/>
  <c r="O523" i="7"/>
  <c r="P523" i="7" s="1"/>
  <c r="O524" i="7" l="1"/>
  <c r="P524" i="7" s="1"/>
  <c r="Q524" i="7"/>
  <c r="N525" i="7"/>
  <c r="Q525" i="7" l="1"/>
  <c r="O525" i="7"/>
  <c r="P525" i="7" s="1"/>
  <c r="N526" i="7"/>
  <c r="Q526" i="7" l="1"/>
  <c r="N527" i="7"/>
  <c r="O526" i="7"/>
  <c r="P526" i="7" s="1"/>
  <c r="Q527" i="7" l="1"/>
  <c r="N528" i="7"/>
  <c r="O527" i="7"/>
  <c r="P527" i="7" s="1"/>
  <c r="N529" i="7" l="1"/>
  <c r="Q528" i="7"/>
  <c r="O528" i="7"/>
  <c r="P528" i="7" s="1"/>
  <c r="Q529" i="7" l="1"/>
  <c r="N530" i="7"/>
  <c r="O529" i="7"/>
  <c r="P529" i="7" s="1"/>
  <c r="N531" i="7" l="1"/>
  <c r="O530" i="7"/>
  <c r="P530" i="7" s="1"/>
  <c r="Q530" i="7"/>
  <c r="Q531" i="7" l="1"/>
  <c r="N532" i="7"/>
  <c r="O531" i="7"/>
  <c r="P531" i="7" s="1"/>
  <c r="O532" i="7" l="1"/>
  <c r="P532" i="7" s="1"/>
  <c r="N533" i="7"/>
  <c r="Q532" i="7"/>
  <c r="Q533" i="7" l="1"/>
  <c r="O533" i="7"/>
  <c r="P533" i="7" s="1"/>
  <c r="N534" i="7"/>
  <c r="Q534" i="7" l="1"/>
  <c r="O534" i="7"/>
  <c r="P534" i="7" s="1"/>
  <c r="N535" i="7"/>
  <c r="Q535" i="7" l="1"/>
  <c r="O535" i="7"/>
  <c r="P535" i="7" s="1"/>
  <c r="N536" i="7"/>
  <c r="Q536" i="7" l="1"/>
  <c r="O536" i="7"/>
  <c r="P536" i="7" s="1"/>
  <c r="N537" i="7"/>
  <c r="Q537" i="7" l="1"/>
  <c r="O537" i="7"/>
  <c r="P537" i="7" s="1"/>
  <c r="N538" i="7"/>
  <c r="Q538" i="7" l="1"/>
  <c r="N539" i="7"/>
  <c r="O538" i="7"/>
  <c r="P538" i="7" s="1"/>
  <c r="Q539" i="7" l="1"/>
  <c r="O539" i="7"/>
  <c r="P539" i="7" s="1"/>
  <c r="N540" i="7"/>
  <c r="O540" i="7" l="1"/>
  <c r="P540" i="7" s="1"/>
  <c r="N541" i="7"/>
  <c r="Q540" i="7"/>
  <c r="Q541" i="7" l="1"/>
  <c r="O541" i="7"/>
  <c r="P541" i="7" s="1"/>
  <c r="N542" i="7"/>
  <c r="Q542" i="7" l="1"/>
  <c r="O542" i="7"/>
  <c r="P542" i="7" s="1"/>
  <c r="N543" i="7"/>
  <c r="Q543" i="7" l="1"/>
  <c r="N544" i="7"/>
  <c r="O543" i="7"/>
  <c r="P543" i="7" s="1"/>
  <c r="O544" i="7" l="1"/>
  <c r="P544" i="7" s="1"/>
  <c r="N545" i="7"/>
  <c r="Q544" i="7"/>
  <c r="Q545" i="7" l="1"/>
  <c r="N546" i="7"/>
  <c r="O545" i="7"/>
  <c r="P545" i="7" s="1"/>
  <c r="N547" i="7" l="1"/>
  <c r="Q546" i="7"/>
  <c r="O546" i="7"/>
  <c r="P546" i="7" s="1"/>
  <c r="Q547" i="7" l="1"/>
  <c r="N548" i="7"/>
  <c r="O547" i="7"/>
  <c r="P547" i="7" s="1"/>
  <c r="O548" i="7" l="1"/>
  <c r="P548" i="7" s="1"/>
  <c r="N549" i="7"/>
  <c r="Q548" i="7"/>
  <c r="Q549" i="7" l="1"/>
  <c r="O549" i="7"/>
  <c r="P549" i="7" s="1"/>
  <c r="N550" i="7"/>
  <c r="Q550" i="7" l="1"/>
  <c r="O550" i="7"/>
  <c r="P550" i="7" s="1"/>
  <c r="N551" i="7"/>
  <c r="Q551" i="7" l="1"/>
  <c r="O551" i="7"/>
  <c r="P551" i="7" s="1"/>
  <c r="N552" i="7"/>
  <c r="Q552" i="7" l="1"/>
  <c r="O552" i="7"/>
  <c r="P552" i="7" s="1"/>
  <c r="N553" i="7"/>
  <c r="Q553" i="7" l="1"/>
  <c r="O553" i="7"/>
  <c r="P553" i="7" s="1"/>
  <c r="N554" i="7"/>
  <c r="Q554" i="7" l="1"/>
  <c r="N555" i="7"/>
  <c r="O554" i="7"/>
  <c r="P554" i="7" s="1"/>
  <c r="Q555" i="7" l="1"/>
  <c r="N556" i="7"/>
  <c r="O555" i="7"/>
  <c r="P555" i="7" s="1"/>
  <c r="O556" i="7" l="1"/>
  <c r="P556" i="7" s="1"/>
  <c r="Q556" i="7"/>
  <c r="N557" i="7"/>
  <c r="Q557" i="7" l="1"/>
  <c r="O557" i="7"/>
  <c r="P557" i="7" s="1"/>
  <c r="N558" i="7"/>
  <c r="Q558" i="7" l="1"/>
  <c r="N559" i="7"/>
  <c r="O558" i="7"/>
  <c r="P558" i="7" s="1"/>
  <c r="N560" i="7" l="1"/>
  <c r="Q559" i="7"/>
  <c r="O559" i="7"/>
  <c r="P559" i="7" s="1"/>
  <c r="O560" i="7" l="1"/>
  <c r="P560" i="7" s="1"/>
  <c r="N561" i="7"/>
  <c r="Q560" i="7"/>
  <c r="N562" i="7" l="1"/>
  <c r="Q561" i="7"/>
  <c r="O561" i="7"/>
  <c r="P561" i="7" s="1"/>
  <c r="O562" i="7" l="1"/>
  <c r="P562" i="7" s="1"/>
  <c r="N563" i="7"/>
  <c r="Q562" i="7"/>
  <c r="N564" i="7" l="1"/>
  <c r="Q563" i="7"/>
  <c r="O563" i="7"/>
  <c r="P563" i="7" s="1"/>
  <c r="O564" i="7" l="1"/>
  <c r="P564" i="7" s="1"/>
  <c r="N565" i="7"/>
  <c r="Q564" i="7"/>
  <c r="N566" i="7" l="1"/>
  <c r="Q565" i="7"/>
  <c r="O565" i="7"/>
  <c r="P565" i="7" s="1"/>
  <c r="O566" i="7" l="1"/>
  <c r="P566" i="7" s="1"/>
  <c r="N567" i="7"/>
  <c r="Q566" i="7"/>
  <c r="N568" i="7" l="1"/>
  <c r="Q567" i="7"/>
  <c r="O567" i="7"/>
  <c r="P567" i="7" s="1"/>
  <c r="O568" i="7" l="1"/>
  <c r="P568" i="7" s="1"/>
  <c r="N569" i="7"/>
  <c r="Q568" i="7"/>
  <c r="N570" i="7" l="1"/>
  <c r="Q569" i="7"/>
  <c r="O569" i="7"/>
  <c r="P569" i="7" s="1"/>
  <c r="O570" i="7" l="1"/>
  <c r="P570" i="7" s="1"/>
  <c r="N571" i="7"/>
  <c r="Q570" i="7"/>
  <c r="N572" i="7" l="1"/>
  <c r="Q571" i="7"/>
  <c r="O571" i="7"/>
  <c r="P571" i="7" s="1"/>
  <c r="O572" i="7" l="1"/>
  <c r="P572" i="7" s="1"/>
  <c r="N573" i="7"/>
  <c r="Q572" i="7"/>
  <c r="N574" i="7" l="1"/>
  <c r="Q573" i="7"/>
  <c r="O573" i="7"/>
  <c r="P573" i="7" s="1"/>
  <c r="O574" i="7" l="1"/>
  <c r="P574" i="7" s="1"/>
  <c r="N575" i="7"/>
  <c r="Q574" i="7"/>
  <c r="N576" i="7" l="1"/>
  <c r="Q575" i="7"/>
  <c r="O575" i="7"/>
  <c r="P575" i="7" s="1"/>
  <c r="O576" i="7" l="1"/>
  <c r="P576" i="7" s="1"/>
  <c r="N577" i="7"/>
  <c r="Q576" i="7"/>
  <c r="N578" i="7" l="1"/>
  <c r="Q577" i="7"/>
  <c r="O577" i="7"/>
  <c r="P577" i="7" s="1"/>
  <c r="O578" i="7" l="1"/>
  <c r="P578" i="7" s="1"/>
  <c r="N579" i="7"/>
  <c r="Q578" i="7"/>
  <c r="N580" i="7" l="1"/>
  <c r="Q579" i="7"/>
  <c r="O579" i="7"/>
  <c r="P579" i="7" s="1"/>
  <c r="O580" i="7" l="1"/>
  <c r="P580" i="7" s="1"/>
  <c r="N581" i="7"/>
  <c r="Q580" i="7"/>
  <c r="N582" i="7" l="1"/>
  <c r="Q581" i="7"/>
  <c r="O581" i="7"/>
  <c r="P581" i="7" s="1"/>
  <c r="O582" i="7" l="1"/>
  <c r="P582" i="7" s="1"/>
  <c r="N583" i="7"/>
  <c r="Q582" i="7"/>
  <c r="N584" i="7" l="1"/>
  <c r="Q583" i="7"/>
  <c r="O583" i="7"/>
  <c r="P583" i="7" s="1"/>
  <c r="O584" i="7" l="1"/>
  <c r="P584" i="7" s="1"/>
  <c r="N585" i="7"/>
  <c r="Q584" i="7"/>
  <c r="N586" i="7" l="1"/>
  <c r="Q585" i="7"/>
  <c r="O585" i="7"/>
  <c r="P585" i="7" s="1"/>
  <c r="Q586" i="7" l="1"/>
  <c r="O586" i="7"/>
  <c r="P586" i="7" s="1"/>
  <c r="N587" i="7"/>
  <c r="N588" i="7" l="1"/>
  <c r="Q587" i="7"/>
  <c r="O587" i="7"/>
  <c r="P587" i="7" s="1"/>
  <c r="O588" i="7" l="1"/>
  <c r="P588" i="7" s="1"/>
  <c r="N589" i="7"/>
  <c r="Q588" i="7"/>
  <c r="N590" i="7" l="1"/>
  <c r="Q589" i="7"/>
  <c r="O589" i="7"/>
  <c r="P589" i="7" s="1"/>
  <c r="Q590" i="7" l="1"/>
  <c r="O590" i="7"/>
  <c r="P590" i="7" s="1"/>
  <c r="N591" i="7"/>
  <c r="N592" i="7" l="1"/>
  <c r="Q591" i="7"/>
  <c r="O591" i="7"/>
  <c r="P591" i="7" s="1"/>
  <c r="O592" i="7" l="1"/>
  <c r="P592" i="7" s="1"/>
  <c r="Q592" i="7"/>
  <c r="N593" i="7"/>
  <c r="N594" i="7" l="1"/>
  <c r="Q593" i="7"/>
  <c r="O593" i="7"/>
  <c r="P593" i="7" s="1"/>
  <c r="O594" i="7" l="1"/>
  <c r="P594" i="7" s="1"/>
  <c r="Q594" i="7"/>
  <c r="N595" i="7"/>
  <c r="N596" i="7" l="1"/>
  <c r="Q595" i="7"/>
  <c r="O595" i="7"/>
  <c r="P595" i="7" s="1"/>
  <c r="O596" i="7" l="1"/>
  <c r="P596" i="7" s="1"/>
  <c r="Q596" i="7"/>
  <c r="N597" i="7"/>
  <c r="N598" i="7" l="1"/>
  <c r="Q597" i="7"/>
  <c r="O597" i="7"/>
  <c r="P597" i="7" s="1"/>
  <c r="O598" i="7" l="1"/>
  <c r="P598" i="7" s="1"/>
  <c r="N599" i="7"/>
  <c r="Q598" i="7"/>
  <c r="N600" i="7" l="1"/>
  <c r="Q599" i="7"/>
  <c r="O599" i="7"/>
  <c r="P599" i="7" s="1"/>
  <c r="O600" i="7" l="1"/>
  <c r="P600" i="7" s="1"/>
  <c r="N601" i="7"/>
  <c r="Q600" i="7"/>
  <c r="N602" i="7" l="1"/>
  <c r="Q601" i="7"/>
  <c r="O601" i="7"/>
  <c r="P601" i="7" s="1"/>
  <c r="O602" i="7" l="1"/>
  <c r="P602" i="7" s="1"/>
  <c r="N603" i="7"/>
  <c r="Q602" i="7"/>
  <c r="N604" i="7" l="1"/>
  <c r="Q603" i="7"/>
  <c r="O603" i="7"/>
  <c r="P603" i="7" s="1"/>
  <c r="O604" i="7" l="1"/>
  <c r="P604" i="7" s="1"/>
  <c r="N605" i="7"/>
  <c r="Q604" i="7"/>
  <c r="N606" i="7" l="1"/>
  <c r="Q605" i="7"/>
  <c r="O605" i="7"/>
  <c r="P605" i="7" s="1"/>
  <c r="O606" i="7" l="1"/>
  <c r="P606" i="7" s="1"/>
  <c r="Q606" i="7"/>
  <c r="N607" i="7"/>
  <c r="N608" i="7" l="1"/>
  <c r="Q607" i="7"/>
  <c r="O607" i="7"/>
  <c r="P607" i="7" s="1"/>
  <c r="O608" i="7" l="1"/>
  <c r="P608" i="7" s="1"/>
  <c r="Q608" i="7"/>
  <c r="N609" i="7"/>
  <c r="N610" i="7" l="1"/>
  <c r="Q609" i="7"/>
  <c r="O609" i="7"/>
  <c r="P609" i="7" s="1"/>
  <c r="O610" i="7" l="1"/>
  <c r="P610" i="7" s="1"/>
  <c r="Q610" i="7"/>
  <c r="N611" i="7"/>
  <c r="N612" i="7" l="1"/>
  <c r="Q611" i="7"/>
  <c r="O611" i="7"/>
  <c r="P611" i="7" s="1"/>
  <c r="O612" i="7" l="1"/>
  <c r="P612" i="7" s="1"/>
  <c r="Q612" i="7"/>
  <c r="N613" i="7"/>
  <c r="N614" i="7" l="1"/>
  <c r="Q613" i="7"/>
  <c r="O613" i="7"/>
  <c r="P613" i="7" s="1"/>
  <c r="O614" i="7" l="1"/>
  <c r="P614" i="7" s="1"/>
  <c r="N615" i="7"/>
  <c r="Q614" i="7"/>
  <c r="Q615" i="7" l="1"/>
  <c r="N616" i="7"/>
  <c r="O615" i="7"/>
  <c r="P615" i="7" s="1"/>
  <c r="Q616" i="7" l="1"/>
  <c r="O616" i="7"/>
  <c r="P616" i="7" s="1"/>
  <c r="N617" i="7"/>
  <c r="Q617" i="7" l="1"/>
  <c r="O617" i="7"/>
  <c r="P617" i="7" s="1"/>
  <c r="N618" i="7"/>
  <c r="Q618" i="7" l="1"/>
  <c r="O618" i="7"/>
  <c r="P618" i="7" s="1"/>
  <c r="N619" i="7"/>
  <c r="Q619" i="7" l="1"/>
  <c r="O619" i="7"/>
  <c r="P619" i="7" s="1"/>
  <c r="N620" i="7"/>
  <c r="Q620" i="7" l="1"/>
  <c r="N621" i="7"/>
  <c r="O620" i="7"/>
  <c r="P620" i="7" s="1"/>
  <c r="Q621" i="7" l="1"/>
  <c r="O621" i="7"/>
  <c r="P621" i="7" s="1"/>
  <c r="N622" i="7"/>
  <c r="N623" i="7" l="1"/>
  <c r="Q622" i="7"/>
  <c r="O622" i="7"/>
  <c r="P622" i="7" s="1"/>
  <c r="Q623" i="7" l="1"/>
  <c r="N624" i="7"/>
  <c r="O623" i="7"/>
  <c r="P623" i="7" s="1"/>
  <c r="N625" i="7" l="1"/>
  <c r="Q624" i="7"/>
  <c r="O624" i="7"/>
  <c r="P624" i="7" s="1"/>
  <c r="Q625" i="7" l="1"/>
  <c r="N626" i="7"/>
  <c r="O625" i="7"/>
  <c r="P625" i="7" s="1"/>
  <c r="O626" i="7" l="1"/>
  <c r="P626" i="7" s="1"/>
  <c r="N627" i="7"/>
  <c r="Q626" i="7"/>
  <c r="Q627" i="7" l="1"/>
  <c r="O627" i="7"/>
  <c r="P627" i="7" s="1"/>
  <c r="N628" i="7"/>
  <c r="Q628" i="7" l="1"/>
  <c r="O628" i="7"/>
  <c r="P628" i="7" s="1"/>
  <c r="N629" i="7"/>
  <c r="Q629" i="7" l="1"/>
  <c r="O629" i="7"/>
  <c r="P629" i="7" s="1"/>
  <c r="N630" i="7"/>
  <c r="Q630" i="7" l="1"/>
  <c r="O630" i="7"/>
  <c r="P630" i="7" s="1"/>
  <c r="N631" i="7"/>
  <c r="Q631" i="7" l="1"/>
  <c r="O631" i="7"/>
  <c r="P631" i="7" s="1"/>
  <c r="N632" i="7"/>
  <c r="Q632" i="7" l="1"/>
  <c r="O632" i="7"/>
  <c r="P632" i="7" s="1"/>
  <c r="N633" i="7"/>
  <c r="Q633" i="7" l="1"/>
  <c r="O633" i="7"/>
  <c r="P633" i="7" s="1"/>
  <c r="N634" i="7"/>
  <c r="O634" i="7" l="1"/>
  <c r="P634" i="7" s="1"/>
  <c r="N635" i="7"/>
  <c r="Q634" i="7"/>
  <c r="Q635" i="7" l="1"/>
  <c r="O635" i="7"/>
  <c r="P635" i="7" s="1"/>
  <c r="N636" i="7"/>
  <c r="O636" i="7" l="1"/>
  <c r="P636" i="7" s="1"/>
  <c r="Q636" i="7"/>
  <c r="N637" i="7"/>
  <c r="Q637" i="7" l="1"/>
  <c r="O637" i="7"/>
  <c r="P637" i="7" s="1"/>
  <c r="N638" i="7"/>
  <c r="O638" i="7" l="1"/>
  <c r="P638" i="7" s="1"/>
  <c r="N639" i="7"/>
  <c r="Q638" i="7"/>
  <c r="Q639" i="7" l="1"/>
  <c r="O639" i="7"/>
  <c r="P639" i="7" s="1"/>
  <c r="N640" i="7"/>
  <c r="O640" i="7" l="1"/>
  <c r="P640" i="7" s="1"/>
  <c r="Q640" i="7"/>
  <c r="N641" i="7"/>
  <c r="Q641" i="7" l="1"/>
  <c r="O641" i="7"/>
  <c r="P641" i="7" s="1"/>
  <c r="N642" i="7"/>
  <c r="O642" i="7" l="1"/>
  <c r="P642" i="7" s="1"/>
  <c r="N643" i="7"/>
  <c r="Q642" i="7"/>
  <c r="Q643" i="7" l="1"/>
  <c r="O643" i="7"/>
  <c r="P643" i="7" s="1"/>
  <c r="N644" i="7"/>
  <c r="O644" i="7" l="1"/>
  <c r="P644" i="7" s="1"/>
  <c r="Q644" i="7"/>
  <c r="N645" i="7"/>
  <c r="Q645" i="7" l="1"/>
  <c r="O645" i="7"/>
  <c r="P645" i="7" s="1"/>
  <c r="N646" i="7"/>
  <c r="O646" i="7" l="1"/>
  <c r="P646" i="7" s="1"/>
  <c r="N647" i="7"/>
  <c r="Q646" i="7"/>
  <c r="Q647" i="7" l="1"/>
  <c r="O647" i="7"/>
  <c r="P647" i="7" s="1"/>
  <c r="N648" i="7"/>
  <c r="O648" i="7" l="1"/>
  <c r="P648" i="7" s="1"/>
  <c r="Q648" i="7"/>
  <c r="N649" i="7"/>
  <c r="Q649" i="7" l="1"/>
  <c r="O649" i="7"/>
  <c r="P649" i="7" s="1"/>
  <c r="N650" i="7"/>
  <c r="O650" i="7" l="1"/>
  <c r="P650" i="7" s="1"/>
  <c r="N651" i="7"/>
  <c r="Q650" i="7"/>
  <c r="Q651" i="7" l="1"/>
  <c r="O651" i="7"/>
  <c r="P651" i="7" s="1"/>
  <c r="N652" i="7"/>
  <c r="O652" i="7" l="1"/>
  <c r="P652" i="7" s="1"/>
  <c r="Q652" i="7"/>
  <c r="N653" i="7"/>
  <c r="Q653" i="7" l="1"/>
  <c r="O653" i="7"/>
  <c r="P653" i="7" s="1"/>
  <c r="N654" i="7"/>
  <c r="O654" i="7" l="1"/>
  <c r="P654" i="7" s="1"/>
  <c r="N655" i="7"/>
  <c r="Q654" i="7"/>
  <c r="Q655" i="7" l="1"/>
  <c r="O655" i="7"/>
  <c r="P655" i="7" s="1"/>
  <c r="N656" i="7"/>
  <c r="O656" i="7" l="1"/>
  <c r="P656" i="7" s="1"/>
  <c r="Q656" i="7"/>
  <c r="N657" i="7"/>
  <c r="Q657" i="7" l="1"/>
  <c r="O657" i="7"/>
  <c r="P657" i="7" s="1"/>
  <c r="N658" i="7"/>
  <c r="O658" i="7" l="1"/>
  <c r="P658" i="7" s="1"/>
  <c r="N659" i="7"/>
  <c r="Q658" i="7"/>
  <c r="Q659" i="7" l="1"/>
  <c r="O659" i="7"/>
  <c r="P659" i="7" s="1"/>
  <c r="N660" i="7"/>
  <c r="O660" i="7" l="1"/>
  <c r="P660" i="7" s="1"/>
  <c r="Q660" i="7"/>
  <c r="N661" i="7"/>
  <c r="Q661" i="7" l="1"/>
  <c r="O661" i="7"/>
  <c r="P661" i="7" s="1"/>
  <c r="N662" i="7"/>
  <c r="O662" i="7" l="1"/>
  <c r="P662" i="7" s="1"/>
  <c r="N663" i="7"/>
  <c r="Q662" i="7"/>
  <c r="Q663" i="7" l="1"/>
  <c r="O663" i="7"/>
  <c r="P663" i="7" s="1"/>
  <c r="N664" i="7"/>
  <c r="O664" i="7" l="1"/>
  <c r="P664" i="7" s="1"/>
  <c r="Q664" i="7"/>
  <c r="N665" i="7"/>
  <c r="Q665" i="7" l="1"/>
  <c r="O665" i="7"/>
  <c r="P665" i="7" s="1"/>
  <c r="N666" i="7"/>
  <c r="O666" i="7" l="1"/>
  <c r="P666" i="7" s="1"/>
  <c r="N667" i="7"/>
  <c r="Q666" i="7"/>
  <c r="N668" i="7" l="1"/>
  <c r="Q667" i="7"/>
  <c r="O667" i="7"/>
  <c r="P667" i="7" s="1"/>
  <c r="O668" i="7" l="1"/>
  <c r="P668" i="7" s="1"/>
  <c r="N669" i="7"/>
  <c r="Q668" i="7"/>
  <c r="N670" i="7" l="1"/>
  <c r="Q669" i="7"/>
  <c r="O669" i="7"/>
  <c r="P669" i="7" s="1"/>
  <c r="O670" i="7" l="1"/>
  <c r="P670" i="7" s="1"/>
  <c r="Q670" i="7"/>
  <c r="N671" i="7"/>
  <c r="N672" i="7" l="1"/>
  <c r="Q671" i="7"/>
  <c r="O671" i="7"/>
  <c r="P671" i="7" s="1"/>
  <c r="O672" i="7" l="1"/>
  <c r="P672" i="7" s="1"/>
  <c r="Q672" i="7"/>
  <c r="N673" i="7"/>
  <c r="N674" i="7" l="1"/>
  <c r="Q673" i="7"/>
  <c r="O673" i="7"/>
  <c r="P673" i="7" s="1"/>
  <c r="O674" i="7" l="1"/>
  <c r="P674" i="7" s="1"/>
  <c r="Q674" i="7"/>
  <c r="N675" i="7"/>
  <c r="N676" i="7" l="1"/>
  <c r="Q675" i="7"/>
  <c r="O675" i="7"/>
  <c r="P675" i="7" s="1"/>
  <c r="O676" i="7" l="1"/>
  <c r="P676" i="7" s="1"/>
  <c r="Q676" i="7"/>
  <c r="N677" i="7"/>
  <c r="N678" i="7" l="1"/>
  <c r="Q677" i="7"/>
  <c r="O677" i="7"/>
  <c r="P677" i="7" s="1"/>
  <c r="O678" i="7" l="1"/>
  <c r="P678" i="7" s="1"/>
  <c r="N679" i="7"/>
  <c r="Q678" i="7"/>
  <c r="N680" i="7" l="1"/>
  <c r="Q679" i="7"/>
  <c r="O679" i="7"/>
  <c r="P679" i="7" s="1"/>
  <c r="O680" i="7" l="1"/>
  <c r="P680" i="7" s="1"/>
  <c r="N681" i="7"/>
  <c r="Q680" i="7"/>
  <c r="N682" i="7" l="1"/>
  <c r="Q681" i="7"/>
  <c r="O681" i="7"/>
  <c r="P681" i="7" s="1"/>
  <c r="O682" i="7" l="1"/>
  <c r="P682" i="7" s="1"/>
  <c r="N683" i="7"/>
  <c r="Q682" i="7"/>
  <c r="N684" i="7" l="1"/>
  <c r="Q683" i="7"/>
  <c r="O683" i="7"/>
  <c r="P683" i="7" s="1"/>
  <c r="O684" i="7" l="1"/>
  <c r="P684" i="7" s="1"/>
  <c r="N685" i="7"/>
  <c r="Q684" i="7"/>
  <c r="N686" i="7" l="1"/>
  <c r="Q685" i="7"/>
  <c r="O685" i="7"/>
  <c r="P685" i="7" s="1"/>
  <c r="O686" i="7" l="1"/>
  <c r="P686" i="7" s="1"/>
  <c r="Q686" i="7"/>
  <c r="N687" i="7"/>
  <c r="N688" i="7" l="1"/>
  <c r="Q687" i="7"/>
  <c r="O687" i="7"/>
  <c r="P687" i="7" s="1"/>
  <c r="O688" i="7" l="1"/>
  <c r="P688" i="7" s="1"/>
  <c r="Q688" i="7"/>
  <c r="N689" i="7"/>
  <c r="N690" i="7" l="1"/>
  <c r="Q689" i="7"/>
  <c r="O689" i="7"/>
  <c r="P689" i="7" s="1"/>
  <c r="O690" i="7" l="1"/>
  <c r="P690" i="7" s="1"/>
  <c r="Q690" i="7"/>
  <c r="N691" i="7"/>
  <c r="N692" i="7" l="1"/>
  <c r="Q691" i="7"/>
  <c r="O691" i="7"/>
  <c r="P691" i="7" s="1"/>
  <c r="O692" i="7" l="1"/>
  <c r="P692" i="7" s="1"/>
  <c r="Q692" i="7"/>
  <c r="N693" i="7"/>
  <c r="N694" i="7" l="1"/>
  <c r="Q693" i="7"/>
  <c r="O693" i="7"/>
  <c r="P693" i="7" s="1"/>
  <c r="O694" i="7" l="1"/>
  <c r="P694" i="7" s="1"/>
  <c r="N695" i="7"/>
  <c r="Q694" i="7"/>
  <c r="N696" i="7" l="1"/>
  <c r="Q695" i="7"/>
  <c r="O695" i="7"/>
  <c r="P695" i="7" s="1"/>
  <c r="O696" i="7" l="1"/>
  <c r="P696" i="7" s="1"/>
  <c r="N697" i="7"/>
  <c r="Q696" i="7"/>
  <c r="N698" i="7" l="1"/>
  <c r="Q697" i="7"/>
  <c r="O697" i="7"/>
  <c r="P697" i="7" s="1"/>
  <c r="O698" i="7" l="1"/>
  <c r="P698" i="7" s="1"/>
  <c r="N699" i="7"/>
  <c r="Q698" i="7"/>
  <c r="N700" i="7" l="1"/>
  <c r="Q699" i="7"/>
  <c r="O699" i="7"/>
  <c r="P699" i="7" s="1"/>
  <c r="O700" i="7" l="1"/>
  <c r="P700" i="7" s="1"/>
  <c r="N701" i="7"/>
  <c r="Q700" i="7"/>
  <c r="N702" i="7" l="1"/>
  <c r="Q701" i="7"/>
  <c r="O701" i="7"/>
  <c r="P701" i="7" s="1"/>
  <c r="O702" i="7" l="1"/>
  <c r="P702" i="7" s="1"/>
  <c r="Q702" i="7"/>
  <c r="N703" i="7"/>
  <c r="N704" i="7" l="1"/>
  <c r="Q703" i="7"/>
  <c r="O703" i="7"/>
  <c r="P703" i="7" s="1"/>
  <c r="O704" i="7" l="1"/>
  <c r="P704" i="7" s="1"/>
  <c r="Q704" i="7"/>
  <c r="N705" i="7"/>
  <c r="N706" i="7" l="1"/>
  <c r="Q705" i="7"/>
  <c r="O705" i="7"/>
  <c r="P705" i="7" s="1"/>
  <c r="O706" i="7" l="1"/>
  <c r="P706" i="7" s="1"/>
  <c r="Q706" i="7"/>
  <c r="N707" i="7"/>
  <c r="N708" i="7" l="1"/>
  <c r="Q707" i="7"/>
  <c r="O707" i="7"/>
  <c r="P707" i="7" s="1"/>
  <c r="O708" i="7" l="1"/>
  <c r="P708" i="7" s="1"/>
  <c r="Q708" i="7"/>
  <c r="N709" i="7"/>
  <c r="N710" i="7" l="1"/>
  <c r="Q709" i="7"/>
  <c r="O709" i="7"/>
  <c r="P709" i="7" s="1"/>
  <c r="O710" i="7" l="1"/>
  <c r="P710" i="7" s="1"/>
  <c r="N711" i="7"/>
  <c r="Q710" i="7"/>
  <c r="N712" i="7" l="1"/>
  <c r="Q711" i="7"/>
  <c r="O711" i="7"/>
  <c r="P711" i="7" s="1"/>
  <c r="O712" i="7" l="1"/>
  <c r="P712" i="7" s="1"/>
  <c r="N713" i="7"/>
  <c r="Q712" i="7"/>
  <c r="N714" i="7" l="1"/>
  <c r="Q713" i="7"/>
  <c r="O713" i="7"/>
  <c r="P713" i="7" s="1"/>
  <c r="O714" i="7" l="1"/>
  <c r="P714" i="7" s="1"/>
  <c r="N715" i="7"/>
  <c r="Q714" i="7"/>
  <c r="N716" i="7" l="1"/>
  <c r="Q715" i="7"/>
  <c r="O715" i="7"/>
  <c r="P715" i="7" s="1"/>
  <c r="O716" i="7" l="1"/>
  <c r="P716" i="7" s="1"/>
  <c r="N717" i="7"/>
  <c r="Q716" i="7"/>
  <c r="N718" i="7" l="1"/>
  <c r="Q717" i="7"/>
  <c r="O717" i="7"/>
  <c r="P717" i="7" s="1"/>
  <c r="O718" i="7" l="1"/>
  <c r="P718" i="7" s="1"/>
  <c r="Q718" i="7"/>
  <c r="N719" i="7"/>
  <c r="N720" i="7" l="1"/>
  <c r="Q719" i="7"/>
  <c r="O719" i="7"/>
  <c r="P719" i="7" s="1"/>
  <c r="O720" i="7" l="1"/>
  <c r="P720" i="7" s="1"/>
  <c r="Q720" i="7"/>
  <c r="N721" i="7"/>
  <c r="N722" i="7" l="1"/>
  <c r="Q721" i="7"/>
  <c r="O721" i="7"/>
  <c r="P721" i="7" s="1"/>
  <c r="O722" i="7" l="1"/>
  <c r="P722" i="7" s="1"/>
  <c r="Q722" i="7"/>
  <c r="N723" i="7"/>
  <c r="N724" i="7" l="1"/>
  <c r="Q723" i="7"/>
  <c r="O723" i="7"/>
  <c r="P723" i="7" s="1"/>
  <c r="O724" i="7" l="1"/>
  <c r="P724" i="7" s="1"/>
  <c r="Q724" i="7"/>
  <c r="N725" i="7"/>
  <c r="N726" i="7" l="1"/>
  <c r="Q725" i="7"/>
  <c r="O725" i="7"/>
  <c r="P725" i="7" s="1"/>
  <c r="O726" i="7" l="1"/>
  <c r="P726" i="7" s="1"/>
  <c r="N727" i="7"/>
  <c r="Q726" i="7"/>
  <c r="N728" i="7" l="1"/>
  <c r="Q727" i="7"/>
  <c r="O727" i="7"/>
  <c r="P727" i="7" s="1"/>
  <c r="O728" i="7" l="1"/>
  <c r="P728" i="7" s="1"/>
  <c r="N729" i="7"/>
  <c r="Q728" i="7"/>
  <c r="N730" i="7" l="1"/>
  <c r="Q729" i="7"/>
  <c r="O729" i="7"/>
  <c r="P729" i="7" s="1"/>
  <c r="O730" i="7" l="1"/>
  <c r="P730" i="7" s="1"/>
  <c r="N731" i="7"/>
  <c r="Q730" i="7"/>
  <c r="N732" i="7" l="1"/>
  <c r="Q731" i="7"/>
  <c r="O731" i="7"/>
  <c r="P731" i="7" s="1"/>
  <c r="O732" i="7" l="1"/>
  <c r="P732" i="7" s="1"/>
  <c r="N733" i="7"/>
  <c r="Q732" i="7"/>
  <c r="N734" i="7" l="1"/>
  <c r="Q733" i="7"/>
  <c r="O733" i="7"/>
  <c r="P733" i="7" s="1"/>
  <c r="O734" i="7" l="1"/>
  <c r="P734" i="7" s="1"/>
  <c r="Q734" i="7"/>
  <c r="N735" i="7"/>
  <c r="N736" i="7" l="1"/>
  <c r="Q735" i="7"/>
  <c r="O735" i="7"/>
  <c r="P735" i="7" s="1"/>
  <c r="O736" i="7" l="1"/>
  <c r="P736" i="7" s="1"/>
  <c r="Q736" i="7"/>
  <c r="N737" i="7"/>
  <c r="N738" i="7" l="1"/>
  <c r="Q737" i="7"/>
  <c r="O737" i="7"/>
  <c r="P737" i="7" s="1"/>
  <c r="O738" i="7" l="1"/>
  <c r="P738" i="7" s="1"/>
  <c r="Q738" i="7"/>
  <c r="N739" i="7"/>
  <c r="N740" i="7" l="1"/>
  <c r="Q739" i="7"/>
  <c r="O739" i="7"/>
  <c r="P739" i="7" s="1"/>
  <c r="O740" i="7" l="1"/>
  <c r="P740" i="7" s="1"/>
  <c r="Q740" i="7"/>
  <c r="N741" i="7"/>
  <c r="N742" i="7" l="1"/>
  <c r="Q741" i="7"/>
  <c r="O741" i="7"/>
  <c r="P741" i="7" s="1"/>
  <c r="O742" i="7" l="1"/>
  <c r="P742" i="7" s="1"/>
  <c r="N743" i="7"/>
  <c r="Q742" i="7"/>
  <c r="N744" i="7" l="1"/>
  <c r="Q743" i="7"/>
  <c r="O743" i="7"/>
  <c r="P743" i="7" s="1"/>
  <c r="O744" i="7" l="1"/>
  <c r="P744" i="7" s="1"/>
  <c r="N745" i="7"/>
  <c r="Q744" i="7"/>
  <c r="N746" i="7" l="1"/>
  <c r="Q745" i="7"/>
  <c r="O745" i="7"/>
  <c r="P745" i="7" s="1"/>
  <c r="O746" i="7" l="1"/>
  <c r="P746" i="7" s="1"/>
  <c r="N747" i="7"/>
  <c r="Q746" i="7"/>
  <c r="N748" i="7" l="1"/>
  <c r="Q747" i="7"/>
  <c r="O747" i="7"/>
  <c r="P747" i="7" s="1"/>
  <c r="O748" i="7" l="1"/>
  <c r="P748" i="7" s="1"/>
  <c r="N749" i="7"/>
  <c r="Q748" i="7"/>
  <c r="N750" i="7" l="1"/>
  <c r="Q749" i="7"/>
  <c r="O749" i="7"/>
  <c r="P749" i="7" s="1"/>
  <c r="O750" i="7" l="1"/>
  <c r="P750" i="7" s="1"/>
  <c r="Q750" i="7"/>
  <c r="N751" i="7"/>
  <c r="N752" i="7" l="1"/>
  <c r="Q751" i="7"/>
  <c r="O751" i="7"/>
  <c r="P751" i="7" s="1"/>
  <c r="O752" i="7" l="1"/>
  <c r="P752" i="7" s="1"/>
  <c r="Q752" i="7"/>
  <c r="N753" i="7"/>
  <c r="N754" i="7" l="1"/>
  <c r="Q753" i="7"/>
  <c r="O753" i="7"/>
  <c r="P753" i="7" s="1"/>
  <c r="O754" i="7" l="1"/>
  <c r="P754" i="7" s="1"/>
  <c r="Q754" i="7"/>
  <c r="N755" i="7"/>
  <c r="N756" i="7" l="1"/>
  <c r="Q755" i="7"/>
  <c r="O755" i="7"/>
  <c r="P755" i="7" s="1"/>
  <c r="O756" i="7" l="1"/>
  <c r="P756" i="7" s="1"/>
  <c r="Q756" i="7"/>
  <c r="N757" i="7"/>
  <c r="N758" i="7" l="1"/>
  <c r="Q757" i="7"/>
  <c r="O757" i="7"/>
  <c r="P757" i="7" s="1"/>
  <c r="O758" i="7" l="1"/>
  <c r="P758" i="7" s="1"/>
  <c r="N759" i="7"/>
  <c r="Q758" i="7"/>
  <c r="N760" i="7" l="1"/>
  <c r="Q759" i="7"/>
  <c r="O759" i="7"/>
  <c r="P759" i="7" s="1"/>
  <c r="O760" i="7" l="1"/>
  <c r="P760" i="7" s="1"/>
  <c r="N761" i="7"/>
  <c r="Q760" i="7"/>
  <c r="N762" i="7" l="1"/>
  <c r="Q761" i="7"/>
  <c r="O761" i="7"/>
  <c r="P761" i="7" s="1"/>
  <c r="O762" i="7" l="1"/>
  <c r="P762" i="7" s="1"/>
  <c r="N763" i="7"/>
  <c r="Q762" i="7"/>
  <c r="N764" i="7" l="1"/>
  <c r="Q763" i="7"/>
  <c r="O763" i="7"/>
  <c r="P763" i="7" s="1"/>
  <c r="O764" i="7" l="1"/>
  <c r="P764" i="7" s="1"/>
  <c r="N765" i="7"/>
  <c r="Q764" i="7"/>
  <c r="N766" i="7" l="1"/>
  <c r="Q765" i="7"/>
  <c r="O765" i="7"/>
  <c r="P765" i="7" s="1"/>
  <c r="O766" i="7" l="1"/>
  <c r="P766" i="7" s="1"/>
  <c r="Q766" i="7"/>
  <c r="N767" i="7"/>
  <c r="N768" i="7" l="1"/>
  <c r="Q767" i="7"/>
  <c r="O767" i="7"/>
  <c r="P767" i="7" s="1"/>
  <c r="O768" i="7" l="1"/>
  <c r="P768" i="7" s="1"/>
  <c r="Q768" i="7"/>
  <c r="N769" i="7"/>
  <c r="N770" i="7" l="1"/>
  <c r="Q769" i="7"/>
  <c r="O769" i="7"/>
  <c r="P769" i="7" s="1"/>
  <c r="O770" i="7" l="1"/>
  <c r="P770" i="7" s="1"/>
  <c r="Q770" i="7"/>
  <c r="N771" i="7"/>
  <c r="N772" i="7" l="1"/>
  <c r="Q771" i="7"/>
  <c r="O771" i="7"/>
  <c r="P771" i="7" s="1"/>
  <c r="O772" i="7" l="1"/>
  <c r="P772" i="7" s="1"/>
  <c r="Q772" i="7"/>
  <c r="N773" i="7"/>
  <c r="N774" i="7" l="1"/>
  <c r="Q773" i="7"/>
  <c r="O773" i="7"/>
  <c r="P773" i="7" s="1"/>
  <c r="O774" i="7" l="1"/>
  <c r="P774" i="7" s="1"/>
  <c r="N775" i="7"/>
  <c r="Q774" i="7"/>
  <c r="N776" i="7" l="1"/>
  <c r="Q775" i="7"/>
  <c r="O775" i="7"/>
  <c r="P775" i="7" s="1"/>
  <c r="O776" i="7" l="1"/>
  <c r="P776" i="7" s="1"/>
  <c r="N777" i="7"/>
  <c r="Q776" i="7"/>
  <c r="N778" i="7" l="1"/>
  <c r="Q777" i="7"/>
  <c r="O777" i="7"/>
  <c r="P777" i="7" s="1"/>
  <c r="O778" i="7" l="1"/>
  <c r="P778" i="7" s="1"/>
  <c r="N779" i="7"/>
  <c r="Q778" i="7"/>
  <c r="N780" i="7" l="1"/>
  <c r="Q779" i="7"/>
  <c r="O779" i="7"/>
  <c r="P779" i="7" s="1"/>
  <c r="N781" i="7" l="1"/>
  <c r="O780" i="7"/>
  <c r="P780" i="7" s="1"/>
  <c r="Q780" i="7"/>
  <c r="N782" i="7" l="1"/>
  <c r="O781" i="7"/>
  <c r="P781" i="7" s="1"/>
  <c r="Q781" i="7"/>
  <c r="N783" i="7" l="1"/>
  <c r="Q782" i="7"/>
  <c r="O782" i="7"/>
  <c r="P782" i="7" s="1"/>
  <c r="N784" i="7" l="1"/>
  <c r="Q783" i="7"/>
  <c r="O783" i="7"/>
  <c r="P783" i="7" s="1"/>
  <c r="N785" i="7" l="1"/>
  <c r="Q784" i="7"/>
  <c r="O784" i="7"/>
  <c r="P784" i="7" s="1"/>
  <c r="N786" i="7" l="1"/>
  <c r="Q785" i="7"/>
  <c r="O785" i="7"/>
  <c r="P785" i="7" s="1"/>
  <c r="N787" i="7" l="1"/>
  <c r="Q786" i="7"/>
  <c r="O786" i="7"/>
  <c r="P786" i="7" s="1"/>
  <c r="N788" i="7" l="1"/>
  <c r="O787" i="7"/>
  <c r="P787" i="7" s="1"/>
  <c r="Q787" i="7"/>
  <c r="N789" i="7" l="1"/>
  <c r="O788" i="7"/>
  <c r="P788" i="7" s="1"/>
  <c r="Q788" i="7"/>
  <c r="N790" i="7" l="1"/>
  <c r="Q789" i="7"/>
  <c r="O789" i="7"/>
  <c r="P789" i="7" s="1"/>
  <c r="N791" i="7" l="1"/>
  <c r="Q790" i="7"/>
  <c r="O790" i="7"/>
  <c r="P790" i="7" s="1"/>
  <c r="N792" i="7" l="1"/>
  <c r="Q791" i="7"/>
  <c r="O791" i="7"/>
  <c r="P791" i="7" s="1"/>
  <c r="N793" i="7" l="1"/>
  <c r="Q792" i="7"/>
  <c r="O792" i="7"/>
  <c r="P792" i="7" s="1"/>
  <c r="N794" i="7" l="1"/>
  <c r="Q793" i="7"/>
  <c r="O793" i="7"/>
  <c r="P793" i="7" s="1"/>
  <c r="N795" i="7" l="1"/>
  <c r="Q794" i="7"/>
  <c r="O794" i="7"/>
  <c r="P794" i="7" s="1"/>
  <c r="N796" i="7" l="1"/>
  <c r="O795" i="7"/>
  <c r="P795" i="7" s="1"/>
  <c r="Q795" i="7"/>
  <c r="N797" i="7" l="1"/>
  <c r="O796" i="7"/>
  <c r="P796" i="7" s="1"/>
  <c r="Q796" i="7"/>
  <c r="N798" i="7" l="1"/>
  <c r="Q797" i="7"/>
  <c r="O797" i="7"/>
  <c r="P797" i="7" s="1"/>
  <c r="N799" i="7" l="1"/>
  <c r="Q798" i="7"/>
  <c r="O798" i="7"/>
  <c r="P798" i="7" s="1"/>
  <c r="N800" i="7" l="1"/>
  <c r="Q799" i="7"/>
  <c r="O799" i="7"/>
  <c r="P799" i="7" s="1"/>
  <c r="N801" i="7" l="1"/>
  <c r="Q800" i="7"/>
  <c r="O800" i="7"/>
  <c r="P800" i="7" s="1"/>
  <c r="N802" i="7" l="1"/>
  <c r="Q801" i="7"/>
  <c r="O801" i="7"/>
  <c r="P801" i="7" s="1"/>
  <c r="N803" i="7" l="1"/>
  <c r="Q802" i="7"/>
  <c r="O802" i="7"/>
  <c r="P802" i="7" s="1"/>
  <c r="N804" i="7" l="1"/>
  <c r="O803" i="7"/>
  <c r="P803" i="7" s="1"/>
  <c r="Q803" i="7"/>
  <c r="N805" i="7" l="1"/>
  <c r="O804" i="7"/>
  <c r="P804" i="7" s="1"/>
  <c r="Q804" i="7"/>
  <c r="N806" i="7" l="1"/>
  <c r="O805" i="7"/>
  <c r="P805" i="7" s="1"/>
  <c r="Q805" i="7"/>
  <c r="Q806" i="7" l="1"/>
  <c r="N807" i="7"/>
  <c r="O806" i="7"/>
  <c r="P806" i="7" s="1"/>
  <c r="Q807" i="7" l="1"/>
  <c r="N808" i="7"/>
  <c r="O807" i="7"/>
  <c r="P807" i="7" s="1"/>
  <c r="O808" i="7" l="1"/>
  <c r="P808" i="7" s="1"/>
  <c r="N809" i="7"/>
  <c r="Q808" i="7"/>
  <c r="Q809" i="7" l="1"/>
  <c r="O809" i="7"/>
  <c r="P809" i="7" s="1"/>
  <c r="N810" i="7"/>
  <c r="O810" i="7" l="1"/>
  <c r="P810" i="7" s="1"/>
  <c r="Q810" i="7"/>
  <c r="N811" i="7"/>
  <c r="Q811" i="7" l="1"/>
  <c r="N812" i="7"/>
  <c r="O811" i="7"/>
  <c r="P811" i="7" s="1"/>
  <c r="O812" i="7" l="1"/>
  <c r="P812" i="7" s="1"/>
  <c r="Q812" i="7"/>
  <c r="N813" i="7"/>
  <c r="Q813" i="7" l="1"/>
  <c r="N814" i="7"/>
  <c r="O813" i="7"/>
  <c r="P813" i="7" s="1"/>
  <c r="O814" i="7" l="1"/>
  <c r="P814" i="7" s="1"/>
  <c r="Q814" i="7"/>
  <c r="N815" i="7"/>
  <c r="Q815" i="7" l="1"/>
  <c r="N816" i="7"/>
  <c r="O815" i="7"/>
  <c r="P815" i="7" s="1"/>
  <c r="O816" i="7" l="1"/>
  <c r="P816" i="7" s="1"/>
  <c r="Q816" i="7"/>
  <c r="N817" i="7"/>
  <c r="Q817" i="7" l="1"/>
  <c r="O817" i="7"/>
  <c r="P817" i="7" s="1"/>
  <c r="N818" i="7"/>
  <c r="O818" i="7" l="1"/>
  <c r="P818" i="7" s="1"/>
  <c r="Q818" i="7"/>
  <c r="N819" i="7"/>
  <c r="Q819" i="7" l="1"/>
  <c r="N820" i="7"/>
  <c r="O819" i="7"/>
  <c r="P819" i="7" s="1"/>
  <c r="O820" i="7" l="1"/>
  <c r="P820" i="7" s="1"/>
  <c r="N821" i="7"/>
  <c r="Q820" i="7"/>
  <c r="Q821" i="7" l="1"/>
  <c r="N822" i="7"/>
  <c r="O821" i="7"/>
  <c r="P821" i="7" s="1"/>
  <c r="O822" i="7" l="1"/>
  <c r="P822" i="7" s="1"/>
  <c r="Q822" i="7"/>
  <c r="N823" i="7"/>
  <c r="Q823" i="7" l="1"/>
  <c r="N824" i="7"/>
  <c r="O823" i="7"/>
  <c r="P823" i="7" s="1"/>
  <c r="O824" i="7" l="1"/>
  <c r="P824" i="7" s="1"/>
  <c r="N825" i="7"/>
  <c r="Q824" i="7"/>
  <c r="Q825" i="7" l="1"/>
  <c r="O825" i="7"/>
  <c r="P825" i="7" s="1"/>
  <c r="N826" i="7"/>
  <c r="O826" i="7" l="1"/>
  <c r="P826" i="7" s="1"/>
  <c r="Q826" i="7"/>
  <c r="N827" i="7"/>
  <c r="Q827" i="7" l="1"/>
  <c r="N828" i="7"/>
  <c r="O827" i="7"/>
  <c r="P827" i="7" s="1"/>
  <c r="O828" i="7" l="1"/>
  <c r="P828" i="7" s="1"/>
  <c r="N829" i="7"/>
  <c r="Q828" i="7"/>
  <c r="Q829" i="7" l="1"/>
  <c r="O829" i="7"/>
  <c r="P829" i="7" s="1"/>
  <c r="N830" i="7"/>
  <c r="O830" i="7" l="1"/>
  <c r="P830" i="7" s="1"/>
  <c r="Q830" i="7"/>
  <c r="N831" i="7"/>
  <c r="Q831" i="7" l="1"/>
  <c r="N832" i="7"/>
  <c r="O831" i="7"/>
  <c r="P831" i="7" s="1"/>
  <c r="O832" i="7" l="1"/>
  <c r="P832" i="7" s="1"/>
  <c r="Q832" i="7"/>
  <c r="N833" i="7"/>
  <c r="Q833" i="7" l="1"/>
  <c r="O833" i="7"/>
  <c r="P833" i="7" s="1"/>
  <c r="N834" i="7"/>
  <c r="O834" i="7" l="1"/>
  <c r="P834" i="7" s="1"/>
  <c r="Q834" i="7"/>
  <c r="N835" i="7"/>
  <c r="Q835" i="7" l="1"/>
  <c r="N836" i="7"/>
  <c r="O835" i="7"/>
  <c r="P835" i="7" s="1"/>
  <c r="O836" i="7" l="1"/>
  <c r="P836" i="7" s="1"/>
  <c r="Q836" i="7"/>
  <c r="N837" i="7"/>
  <c r="Q837" i="7" l="1"/>
  <c r="N838" i="7"/>
  <c r="O837" i="7"/>
  <c r="P837" i="7" s="1"/>
  <c r="O838" i="7" l="1"/>
  <c r="P838" i="7" s="1"/>
  <c r="Q838" i="7"/>
  <c r="N839" i="7"/>
  <c r="Q839" i="7" l="1"/>
  <c r="O839" i="7"/>
  <c r="P839" i="7" s="1"/>
  <c r="N840" i="7"/>
  <c r="O840" i="7" l="1"/>
  <c r="P840" i="7" s="1"/>
  <c r="Q840" i="7"/>
  <c r="N841" i="7"/>
  <c r="Q841" i="7" l="1"/>
  <c r="O841" i="7"/>
  <c r="P841" i="7" s="1"/>
  <c r="N842" i="7"/>
  <c r="O842" i="7" l="1"/>
  <c r="P842" i="7" s="1"/>
  <c r="N843" i="7"/>
  <c r="Q842" i="7"/>
  <c r="Q843" i="7" l="1"/>
  <c r="O843" i="7"/>
  <c r="P843" i="7" s="1"/>
  <c r="N844" i="7"/>
  <c r="O844" i="7" l="1"/>
  <c r="P844" i="7" s="1"/>
  <c r="N845" i="7"/>
  <c r="Q844" i="7"/>
  <c r="Q845" i="7" l="1"/>
  <c r="N846" i="7"/>
  <c r="O845" i="7"/>
  <c r="P845" i="7" s="1"/>
  <c r="O846" i="7" l="1"/>
  <c r="P846" i="7" s="1"/>
  <c r="N847" i="7"/>
  <c r="Q846" i="7"/>
  <c r="Q847" i="7" l="1"/>
  <c r="O847" i="7"/>
  <c r="P847" i="7" s="1"/>
  <c r="N848" i="7"/>
  <c r="O848" i="7" l="1"/>
  <c r="P848" i="7" s="1"/>
  <c r="Q848" i="7"/>
  <c r="N849" i="7"/>
  <c r="Q849" i="7" l="1"/>
  <c r="O849" i="7"/>
  <c r="P849" i="7" s="1"/>
  <c r="N850" i="7"/>
  <c r="O850" i="7" l="1"/>
  <c r="P850" i="7" s="1"/>
  <c r="Q850" i="7"/>
  <c r="N851" i="7"/>
  <c r="Q851" i="7" l="1"/>
  <c r="N852" i="7"/>
  <c r="O851" i="7"/>
  <c r="P851" i="7" s="1"/>
  <c r="O852" i="7" l="1"/>
  <c r="P852" i="7" s="1"/>
  <c r="N853" i="7"/>
  <c r="Q852" i="7"/>
  <c r="Q853" i="7" l="1"/>
  <c r="O853" i="7"/>
  <c r="P853" i="7" s="1"/>
  <c r="N854" i="7"/>
  <c r="O854" i="7" l="1"/>
  <c r="P854" i="7" s="1"/>
  <c r="Q854" i="7"/>
  <c r="N855" i="7"/>
  <c r="Q855" i="7" l="1"/>
  <c r="O855" i="7"/>
  <c r="P855" i="7" s="1"/>
  <c r="N856" i="7"/>
  <c r="O856" i="7" l="1"/>
  <c r="P856" i="7" s="1"/>
  <c r="Q856" i="7"/>
  <c r="N857" i="7"/>
  <c r="Q857" i="7" l="1"/>
  <c r="N858" i="7"/>
  <c r="O857" i="7"/>
  <c r="P857" i="7" s="1"/>
  <c r="O858" i="7" l="1"/>
  <c r="P858" i="7" s="1"/>
  <c r="Q858" i="7"/>
  <c r="N859" i="7"/>
  <c r="N860" i="7" l="1"/>
  <c r="Q859" i="7"/>
  <c r="O859" i="7"/>
  <c r="P859" i="7" s="1"/>
  <c r="O860" i="7" l="1"/>
  <c r="P860" i="7" s="1"/>
  <c r="Q860" i="7"/>
  <c r="N861" i="7"/>
  <c r="N862" i="7" l="1"/>
  <c r="Q861" i="7"/>
  <c r="O861" i="7"/>
  <c r="P861" i="7" s="1"/>
  <c r="O862" i="7" l="1"/>
  <c r="P862" i="7" s="1"/>
  <c r="Q862" i="7"/>
  <c r="N863" i="7"/>
  <c r="N864" i="7" l="1"/>
  <c r="Q863" i="7"/>
  <c r="O863" i="7"/>
  <c r="P863" i="7" s="1"/>
  <c r="O864" i="7" l="1"/>
  <c r="P864" i="7" s="1"/>
  <c r="Q864" i="7"/>
  <c r="N865" i="7"/>
  <c r="N866" i="7" l="1"/>
  <c r="Q865" i="7"/>
  <c r="O865" i="7"/>
  <c r="P865" i="7" s="1"/>
  <c r="O866" i="7" l="1"/>
  <c r="P866" i="7" s="1"/>
  <c r="Q866" i="7"/>
  <c r="N867" i="7"/>
  <c r="N868" i="7" l="1"/>
  <c r="Q867" i="7"/>
  <c r="O867" i="7"/>
  <c r="P867" i="7" s="1"/>
  <c r="O868" i="7" l="1"/>
  <c r="P868" i="7" s="1"/>
  <c r="Q868" i="7"/>
  <c r="N869" i="7"/>
  <c r="N870" i="7" l="1"/>
  <c r="Q869" i="7"/>
  <c r="O869" i="7"/>
  <c r="P869" i="7" s="1"/>
  <c r="O870" i="7" l="1"/>
  <c r="P870" i="7" s="1"/>
  <c r="Q870" i="7"/>
  <c r="N871" i="7"/>
  <c r="N872" i="7" l="1"/>
  <c r="Q871" i="7"/>
  <c r="O871" i="7"/>
  <c r="P871" i="7" s="1"/>
  <c r="O872" i="7" l="1"/>
  <c r="P872" i="7" s="1"/>
  <c r="Q872" i="7"/>
  <c r="N873" i="7"/>
  <c r="N874" i="7" l="1"/>
  <c r="Q873" i="7"/>
  <c r="O873" i="7"/>
  <c r="P873" i="7" s="1"/>
  <c r="O874" i="7" l="1"/>
  <c r="P874" i="7" s="1"/>
  <c r="Q874" i="7"/>
  <c r="N875" i="7"/>
  <c r="N876" i="7" l="1"/>
  <c r="Q875" i="7"/>
  <c r="O875" i="7"/>
  <c r="P875" i="7" s="1"/>
  <c r="O876" i="7" l="1"/>
  <c r="P876" i="7" s="1"/>
  <c r="Q876" i="7"/>
  <c r="N877" i="7"/>
  <c r="N878" i="7" l="1"/>
  <c r="Q877" i="7"/>
  <c r="O877" i="7"/>
  <c r="P877" i="7" s="1"/>
  <c r="O878" i="7" l="1"/>
  <c r="P878" i="7" s="1"/>
  <c r="Q878" i="7"/>
  <c r="N879" i="7"/>
  <c r="N880" i="7" l="1"/>
  <c r="Q879" i="7"/>
  <c r="O879" i="7"/>
  <c r="P879" i="7" s="1"/>
  <c r="O880" i="7" l="1"/>
  <c r="P880" i="7" s="1"/>
  <c r="Q880" i="7"/>
  <c r="N881" i="7"/>
  <c r="N882" i="7" l="1"/>
  <c r="Q881" i="7"/>
  <c r="O881" i="7"/>
  <c r="P881" i="7" s="1"/>
  <c r="O882" i="7" l="1"/>
  <c r="P882" i="7" s="1"/>
  <c r="Q882" i="7"/>
  <c r="N883" i="7"/>
  <c r="N884" i="7" l="1"/>
  <c r="Q883" i="7"/>
  <c r="O883" i="7"/>
  <c r="P883" i="7" s="1"/>
  <c r="O884" i="7" l="1"/>
  <c r="P884" i="7" s="1"/>
  <c r="Q884" i="7"/>
  <c r="N885" i="7"/>
  <c r="N886" i="7" l="1"/>
  <c r="Q885" i="7"/>
  <c r="O885" i="7"/>
  <c r="P885" i="7" s="1"/>
  <c r="O886" i="7" l="1"/>
  <c r="P886" i="7" s="1"/>
  <c r="Q886" i="7"/>
  <c r="N887" i="7"/>
  <c r="N888" i="7" l="1"/>
  <c r="Q887" i="7"/>
  <c r="O887" i="7"/>
  <c r="P887" i="7" s="1"/>
  <c r="O888" i="7" l="1"/>
  <c r="P888" i="7" s="1"/>
  <c r="Q888" i="7"/>
  <c r="N889" i="7"/>
  <c r="N890" i="7" l="1"/>
  <c r="Q889" i="7"/>
  <c r="O889" i="7"/>
  <c r="P889" i="7" s="1"/>
  <c r="O890" i="7" l="1"/>
  <c r="P890" i="7" s="1"/>
  <c r="Q890" i="7"/>
  <c r="N891" i="7"/>
  <c r="N892" i="7" l="1"/>
  <c r="Q891" i="7"/>
  <c r="O891" i="7"/>
  <c r="P891" i="7" s="1"/>
  <c r="O892" i="7" l="1"/>
  <c r="P892" i="7" s="1"/>
  <c r="Q892" i="7"/>
  <c r="N893" i="7"/>
  <c r="N894" i="7" l="1"/>
  <c r="Q893" i="7"/>
  <c r="O893" i="7"/>
  <c r="P893" i="7" s="1"/>
  <c r="O894" i="7" l="1"/>
  <c r="P894" i="7" s="1"/>
  <c r="Q894" i="7"/>
  <c r="N895" i="7"/>
  <c r="N896" i="7" l="1"/>
  <c r="Q895" i="7"/>
  <c r="O895" i="7"/>
  <c r="P895" i="7" s="1"/>
  <c r="O896" i="7" l="1"/>
  <c r="P896" i="7" s="1"/>
  <c r="Q896" i="7"/>
  <c r="N897" i="7"/>
  <c r="N898" i="7" l="1"/>
  <c r="Q897" i="7"/>
  <c r="O897" i="7"/>
  <c r="P897" i="7" s="1"/>
  <c r="O898" i="7" l="1"/>
  <c r="P898" i="7" s="1"/>
  <c r="Q898" i="7"/>
  <c r="N899" i="7"/>
  <c r="N900" i="7" l="1"/>
  <c r="Q899" i="7"/>
  <c r="O899" i="7"/>
  <c r="P899" i="7" s="1"/>
  <c r="O900" i="7" l="1"/>
  <c r="P900" i="7" s="1"/>
  <c r="Q900" i="7"/>
  <c r="N901" i="7"/>
  <c r="Q901" i="7" l="1"/>
  <c r="O901" i="7"/>
  <c r="P901" i="7" s="1"/>
  <c r="N902" i="7"/>
  <c r="Q902" i="7" l="1"/>
  <c r="N903" i="7"/>
  <c r="O902" i="7"/>
  <c r="P902" i="7" s="1"/>
  <c r="Q903" i="7" l="1"/>
  <c r="N904" i="7"/>
  <c r="O903" i="7"/>
  <c r="P903" i="7" s="1"/>
  <c r="Q904" i="7" l="1"/>
  <c r="N905" i="7"/>
  <c r="O904" i="7"/>
  <c r="P904" i="7" s="1"/>
  <c r="Q905" i="7" l="1"/>
  <c r="N906" i="7"/>
  <c r="O905" i="7"/>
  <c r="P905" i="7" s="1"/>
  <c r="Q906" i="7" l="1"/>
  <c r="N907" i="7"/>
  <c r="O906" i="7"/>
  <c r="P906" i="7" s="1"/>
  <c r="O907" i="7" l="1"/>
  <c r="P907" i="7" s="1"/>
  <c r="N908" i="7"/>
  <c r="Q907" i="7"/>
  <c r="Q908" i="7" l="1"/>
  <c r="O908" i="7"/>
  <c r="P908" i="7" s="1"/>
  <c r="N909" i="7"/>
  <c r="Q909" i="7" l="1"/>
  <c r="O909" i="7"/>
  <c r="P909" i="7" s="1"/>
  <c r="N910" i="7"/>
  <c r="Q910" i="7" l="1"/>
  <c r="O910" i="7"/>
  <c r="P910" i="7" s="1"/>
  <c r="N911" i="7"/>
  <c r="Q911" i="7" l="1"/>
  <c r="N912" i="7"/>
  <c r="O911" i="7"/>
  <c r="P911" i="7" s="1"/>
  <c r="Q912" i="7" l="1"/>
  <c r="N913" i="7"/>
  <c r="O912" i="7"/>
  <c r="P912" i="7" s="1"/>
  <c r="Q913" i="7" l="1"/>
  <c r="N914" i="7"/>
  <c r="O913" i="7"/>
  <c r="P913" i="7" s="1"/>
  <c r="Q914" i="7" l="1"/>
  <c r="N915" i="7"/>
  <c r="O914" i="7"/>
  <c r="P914" i="7" s="1"/>
  <c r="N916" i="7" l="1"/>
  <c r="Q915" i="7"/>
  <c r="O915" i="7"/>
  <c r="P915" i="7" s="1"/>
  <c r="Q916" i="7" l="1"/>
  <c r="N917" i="7"/>
  <c r="O916" i="7"/>
  <c r="P916" i="7" s="1"/>
  <c r="Q917" i="7" l="1"/>
  <c r="N918" i="7"/>
  <c r="O917" i="7"/>
  <c r="P917" i="7" s="1"/>
  <c r="Q918" i="7" l="1"/>
  <c r="N919" i="7"/>
  <c r="O918" i="7"/>
  <c r="P918" i="7" s="1"/>
  <c r="Q919" i="7" l="1"/>
  <c r="N920" i="7"/>
  <c r="O919" i="7"/>
  <c r="P919" i="7" s="1"/>
  <c r="Q920" i="7" l="1"/>
  <c r="N921" i="7"/>
  <c r="O920" i="7"/>
  <c r="P920" i="7" s="1"/>
  <c r="Q921" i="7" l="1"/>
  <c r="N922" i="7"/>
  <c r="O921" i="7"/>
  <c r="P921" i="7" s="1"/>
  <c r="Q922" i="7" l="1"/>
  <c r="N923" i="7"/>
  <c r="O922" i="7"/>
  <c r="P922" i="7" s="1"/>
  <c r="O923" i="7" l="1"/>
  <c r="P923" i="7" s="1"/>
  <c r="N924" i="7"/>
  <c r="Q923" i="7"/>
  <c r="Q924" i="7" l="1"/>
  <c r="O924" i="7"/>
  <c r="P924" i="7" s="1"/>
  <c r="N925" i="7"/>
  <c r="Q925" i="7" l="1"/>
  <c r="N926" i="7"/>
  <c r="O925" i="7"/>
  <c r="P925" i="7" s="1"/>
  <c r="Q926" i="7" l="1"/>
  <c r="O926" i="7"/>
  <c r="P926" i="7" s="1"/>
  <c r="N927" i="7"/>
  <c r="Q927" i="7" l="1"/>
  <c r="N928" i="7"/>
  <c r="O927" i="7"/>
  <c r="P927" i="7" s="1"/>
  <c r="Q928" i="7" l="1"/>
  <c r="N929" i="7"/>
  <c r="O928" i="7"/>
  <c r="P928" i="7" s="1"/>
  <c r="O929" i="7" l="1"/>
  <c r="P929" i="7" s="1"/>
  <c r="Q929" i="7"/>
  <c r="N930" i="7"/>
  <c r="Q930" i="7" l="1"/>
  <c r="O930" i="7"/>
  <c r="P930" i="7" s="1"/>
  <c r="N931" i="7"/>
  <c r="O931" i="7" l="1"/>
  <c r="P931" i="7" s="1"/>
  <c r="Q931" i="7"/>
  <c r="N932" i="7"/>
  <c r="Q932" i="7" l="1"/>
  <c r="O932" i="7"/>
  <c r="P932" i="7" s="1"/>
  <c r="N933" i="7"/>
  <c r="O933" i="7" l="1"/>
  <c r="P933" i="7" s="1"/>
  <c r="Q933" i="7"/>
  <c r="N934" i="7"/>
  <c r="Q934" i="7" l="1"/>
  <c r="O934" i="7"/>
  <c r="P934" i="7" s="1"/>
  <c r="N935" i="7"/>
  <c r="O935" i="7" l="1"/>
  <c r="P935" i="7" s="1"/>
  <c r="Q935" i="7"/>
  <c r="N936" i="7"/>
  <c r="Q936" i="7" l="1"/>
  <c r="N937" i="7"/>
  <c r="O936" i="7"/>
  <c r="P936" i="7" s="1"/>
  <c r="O937" i="7" l="1"/>
  <c r="P937" i="7" s="1"/>
  <c r="Q937" i="7"/>
  <c r="N938" i="7"/>
  <c r="Q938" i="7" l="1"/>
  <c r="N939" i="7"/>
  <c r="O938" i="7"/>
  <c r="P938" i="7" s="1"/>
  <c r="O939" i="7" l="1"/>
  <c r="P939" i="7" s="1"/>
  <c r="N940" i="7"/>
  <c r="Q939" i="7"/>
  <c r="Q940" i="7" l="1"/>
  <c r="N941" i="7"/>
  <c r="O940" i="7"/>
  <c r="P940" i="7" s="1"/>
  <c r="O941" i="7" l="1"/>
  <c r="P941" i="7" s="1"/>
  <c r="N942" i="7"/>
  <c r="Q941" i="7"/>
  <c r="Q942" i="7" l="1"/>
  <c r="O942" i="7"/>
  <c r="P942" i="7" s="1"/>
  <c r="N943" i="7"/>
  <c r="O943" i="7" l="1"/>
  <c r="P943" i="7" s="1"/>
  <c r="Q943" i="7"/>
  <c r="N944" i="7"/>
  <c r="Q944" i="7" l="1"/>
  <c r="O944" i="7"/>
  <c r="P944" i="7" s="1"/>
  <c r="N945" i="7"/>
  <c r="O945" i="7" l="1"/>
  <c r="P945" i="7" s="1"/>
  <c r="Q945" i="7"/>
  <c r="N946" i="7"/>
  <c r="Q946" i="7" l="1"/>
  <c r="O946" i="7"/>
  <c r="P946" i="7" s="1"/>
  <c r="N947" i="7"/>
  <c r="O947" i="7" l="1"/>
  <c r="P947" i="7" s="1"/>
  <c r="Q947" i="7"/>
  <c r="N948" i="7"/>
  <c r="Q948" i="7" l="1"/>
  <c r="O948" i="7"/>
  <c r="P948" i="7" s="1"/>
  <c r="N949" i="7"/>
  <c r="O949" i="7" l="1"/>
  <c r="P949" i="7" s="1"/>
  <c r="Q949" i="7"/>
  <c r="N950" i="7"/>
  <c r="Q950" i="7" l="1"/>
  <c r="O950" i="7"/>
  <c r="P950" i="7" s="1"/>
  <c r="N951" i="7"/>
  <c r="O951" i="7" l="1"/>
  <c r="P951" i="7" s="1"/>
  <c r="Q951" i="7"/>
  <c r="N952" i="7"/>
  <c r="Q952" i="7" l="1"/>
  <c r="N953" i="7"/>
  <c r="O952" i="7"/>
  <c r="P952" i="7" s="1"/>
  <c r="O953" i="7" l="1"/>
  <c r="P953" i="7" s="1"/>
  <c r="N954" i="7"/>
  <c r="Q953" i="7"/>
  <c r="Q954" i="7" l="1"/>
  <c r="O954" i="7"/>
  <c r="P954" i="7" s="1"/>
  <c r="N955" i="7"/>
  <c r="O955" i="7" l="1"/>
  <c r="P955" i="7" s="1"/>
  <c r="N956" i="7"/>
  <c r="Q955" i="7"/>
  <c r="Q956" i="7" l="1"/>
  <c r="N957" i="7"/>
  <c r="O956" i="7"/>
  <c r="P956" i="7" s="1"/>
  <c r="O957" i="7" l="1"/>
  <c r="P957" i="7" s="1"/>
  <c r="N958" i="7"/>
  <c r="Q957" i="7"/>
  <c r="Q958" i="7" l="1"/>
  <c r="O958" i="7"/>
  <c r="P958" i="7" s="1"/>
  <c r="N959" i="7"/>
  <c r="O959" i="7" l="1"/>
  <c r="P959" i="7" s="1"/>
  <c r="Q959" i="7"/>
  <c r="N960" i="7"/>
  <c r="Q960" i="7" l="1"/>
  <c r="O960" i="7"/>
  <c r="P960" i="7" s="1"/>
  <c r="N961" i="7"/>
  <c r="O961" i="7" l="1"/>
  <c r="P961" i="7" s="1"/>
  <c r="Q961" i="7"/>
  <c r="N962" i="7"/>
  <c r="Q962" i="7" l="1"/>
  <c r="O962" i="7"/>
  <c r="P962" i="7" s="1"/>
  <c r="N963" i="7"/>
  <c r="O963" i="7" l="1"/>
  <c r="P963" i="7" s="1"/>
  <c r="Q963" i="7"/>
  <c r="N964" i="7"/>
  <c r="Q964" i="7" l="1"/>
  <c r="O964" i="7"/>
  <c r="P964" i="7" s="1"/>
  <c r="N965" i="7"/>
  <c r="O965" i="7" l="1"/>
  <c r="P965" i="7" s="1"/>
  <c r="Q965" i="7"/>
  <c r="N966" i="7"/>
  <c r="Q966" i="7" l="1"/>
  <c r="O966" i="7"/>
  <c r="P966" i="7" s="1"/>
  <c r="N967" i="7"/>
  <c r="N968" i="7" l="1"/>
  <c r="O967" i="7"/>
  <c r="P967" i="7" s="1"/>
  <c r="Q967" i="7"/>
  <c r="N969" i="7" l="1"/>
  <c r="Q968" i="7"/>
  <c r="O968" i="7"/>
  <c r="P968" i="7" s="1"/>
  <c r="Q969" i="7" l="1"/>
  <c r="N970" i="7"/>
  <c r="O969" i="7"/>
  <c r="P969" i="7" s="1"/>
  <c r="O970" i="7" l="1"/>
  <c r="P970" i="7" s="1"/>
  <c r="N971" i="7"/>
  <c r="Q970" i="7"/>
  <c r="Q971" i="7" l="1"/>
  <c r="O971" i="7"/>
  <c r="P971" i="7" s="1"/>
  <c r="N972" i="7"/>
  <c r="O972" i="7" l="1"/>
  <c r="P972" i="7" s="1"/>
  <c r="Q972" i="7"/>
  <c r="N973" i="7"/>
  <c r="Q973" i="7" l="1"/>
  <c r="O973" i="7"/>
  <c r="P973" i="7" s="1"/>
  <c r="N974" i="7"/>
  <c r="O974" i="7" l="1"/>
  <c r="P974" i="7" s="1"/>
  <c r="Q974" i="7"/>
  <c r="N975" i="7"/>
  <c r="Q975" i="7" l="1"/>
  <c r="N976" i="7"/>
  <c r="O975" i="7"/>
  <c r="P975" i="7" s="1"/>
  <c r="O976" i="7" l="1"/>
  <c r="P976" i="7" s="1"/>
  <c r="Q976" i="7"/>
  <c r="N977" i="7"/>
  <c r="Q977" i="7" l="1"/>
  <c r="O977" i="7"/>
  <c r="P977" i="7" s="1"/>
  <c r="N978" i="7"/>
  <c r="O978" i="7" l="1"/>
  <c r="P978" i="7" s="1"/>
  <c r="Q978" i="7"/>
  <c r="N979" i="7"/>
  <c r="Q979" i="7" l="1"/>
  <c r="O979" i="7"/>
  <c r="P979" i="7" s="1"/>
  <c r="N980" i="7"/>
  <c r="Q980" i="7" l="1"/>
  <c r="O980" i="7"/>
  <c r="P980" i="7" s="1"/>
  <c r="N981" i="7"/>
  <c r="Q981" i="7" l="1"/>
  <c r="N982" i="7"/>
  <c r="O981" i="7"/>
  <c r="P981" i="7" s="1"/>
  <c r="Q982" i="7" l="1"/>
  <c r="O982" i="7"/>
  <c r="P982" i="7" s="1"/>
  <c r="N983" i="7"/>
  <c r="Q983" i="7" l="1"/>
  <c r="O983" i="7"/>
  <c r="P983" i="7" s="1"/>
  <c r="N984" i="7"/>
  <c r="Q984" i="7" l="1"/>
  <c r="O984" i="7"/>
  <c r="P984" i="7" s="1"/>
  <c r="N985" i="7"/>
  <c r="Q985" i="7" l="1"/>
  <c r="N986" i="7"/>
  <c r="O985" i="7"/>
  <c r="P985" i="7" s="1"/>
  <c r="Q986" i="7" l="1"/>
  <c r="O986" i="7"/>
  <c r="P986" i="7" s="1"/>
  <c r="N987" i="7"/>
  <c r="Q987" i="7" l="1"/>
  <c r="O987" i="7"/>
  <c r="P987" i="7" s="1"/>
  <c r="N988" i="7"/>
  <c r="Q988" i="7" l="1"/>
  <c r="O988" i="7"/>
  <c r="P988" i="7" s="1"/>
  <c r="N989" i="7"/>
  <c r="Q989" i="7" l="1"/>
  <c r="N990" i="7"/>
  <c r="O989" i="7"/>
  <c r="P989" i="7" s="1"/>
  <c r="Q990" i="7" l="1"/>
  <c r="O990" i="7"/>
  <c r="P990" i="7" s="1"/>
  <c r="N991" i="7"/>
  <c r="Q991" i="7" l="1"/>
  <c r="O991" i="7"/>
  <c r="P991" i="7" s="1"/>
  <c r="N992" i="7"/>
  <c r="Q992" i="7" l="1"/>
  <c r="O992" i="7"/>
  <c r="P992" i="7" s="1"/>
  <c r="N993" i="7"/>
  <c r="Q993" i="7" l="1"/>
  <c r="N994" i="7"/>
  <c r="O993" i="7"/>
  <c r="P993" i="7" s="1"/>
  <c r="N995" i="7" l="1"/>
  <c r="Q994" i="7"/>
  <c r="O994" i="7"/>
  <c r="P994" i="7" s="1"/>
  <c r="Q995" i="7" l="1"/>
  <c r="N996" i="7"/>
  <c r="O995" i="7"/>
  <c r="P995" i="7" s="1"/>
  <c r="N997" i="7" l="1"/>
  <c r="Q996" i="7"/>
  <c r="O996" i="7"/>
  <c r="P996" i="7" s="1"/>
  <c r="Q997" i="7" l="1"/>
  <c r="O997" i="7"/>
  <c r="P997" i="7" s="1"/>
  <c r="N998" i="7"/>
  <c r="N999" i="7" l="1"/>
  <c r="Q998" i="7"/>
  <c r="O998" i="7"/>
  <c r="P998" i="7" s="1"/>
  <c r="Q999" i="7" l="1"/>
  <c r="O999" i="7"/>
  <c r="P999" i="7" s="1"/>
  <c r="N1000" i="7"/>
  <c r="N1001" i="7" l="1"/>
  <c r="Q1000" i="7"/>
  <c r="O1000" i="7"/>
  <c r="P1000" i="7" s="1"/>
  <c r="Q1001" i="7" l="1"/>
  <c r="N1002" i="7"/>
  <c r="O1001" i="7"/>
  <c r="P1001" i="7" s="1"/>
  <c r="N1003" i="7" l="1"/>
  <c r="Q1002" i="7"/>
  <c r="O1002" i="7"/>
  <c r="P1002" i="7" s="1"/>
  <c r="Q1003" i="7" l="1"/>
  <c r="O1003" i="7"/>
  <c r="P1003" i="7" s="1"/>
  <c r="N1004" i="7"/>
  <c r="N1005" i="7" l="1"/>
  <c r="Q1004" i="7"/>
  <c r="O1004" i="7"/>
  <c r="P1004" i="7" s="1"/>
  <c r="Q1005" i="7" l="1"/>
  <c r="O1005" i="7"/>
  <c r="P1005" i="7" s="1"/>
  <c r="N1006" i="7"/>
  <c r="N1007" i="7" l="1"/>
  <c r="Q1006" i="7"/>
  <c r="O1006" i="7"/>
  <c r="P1006" i="7" s="1"/>
  <c r="Q1007" i="7" l="1"/>
  <c r="N1008" i="7"/>
  <c r="O1007" i="7"/>
  <c r="P1007" i="7" s="1"/>
  <c r="N1009" i="7" l="1"/>
  <c r="Q1008" i="7"/>
  <c r="O1008" i="7"/>
  <c r="P1008" i="7" s="1"/>
  <c r="Q1009" i="7" l="1"/>
  <c r="N1010" i="7"/>
  <c r="O1009" i="7"/>
  <c r="P1009" i="7" s="1"/>
  <c r="N1011" i="7" l="1"/>
  <c r="Q1010" i="7"/>
  <c r="O1010" i="7"/>
  <c r="P1010" i="7" s="1"/>
  <c r="Q1011" i="7" l="1"/>
  <c r="N1012" i="7"/>
  <c r="O1011" i="7"/>
  <c r="P1011" i="7" s="1"/>
  <c r="N1013" i="7" l="1"/>
  <c r="Q1012" i="7"/>
  <c r="O1012" i="7"/>
  <c r="P1012" i="7" s="1"/>
  <c r="Q1013" i="7" l="1"/>
  <c r="N1014" i="7"/>
  <c r="O1013" i="7"/>
  <c r="P1013" i="7" s="1"/>
  <c r="N1015" i="7" l="1"/>
  <c r="Q1014" i="7"/>
  <c r="O1014" i="7"/>
  <c r="P1014" i="7" s="1"/>
  <c r="Q1015" i="7" l="1"/>
  <c r="O1015" i="7"/>
  <c r="P1015" i="7" s="1"/>
  <c r="N1016" i="7"/>
  <c r="N1017" i="7" l="1"/>
  <c r="Q1016" i="7"/>
  <c r="O1016" i="7"/>
  <c r="P1016" i="7" s="1"/>
  <c r="Q1017" i="7" l="1"/>
  <c r="O1017" i="7"/>
  <c r="P1017" i="7" s="1"/>
  <c r="N1018" i="7"/>
  <c r="N1019" i="7" l="1"/>
  <c r="Q1018" i="7"/>
  <c r="O1018" i="7"/>
  <c r="P1018" i="7" s="1"/>
  <c r="Q1019" i="7" l="1"/>
  <c r="O1019" i="7"/>
  <c r="P1019" i="7" s="1"/>
  <c r="N1020" i="7"/>
  <c r="N1021" i="7" l="1"/>
  <c r="Q1020" i="7"/>
  <c r="O1020" i="7"/>
  <c r="P1020" i="7" s="1"/>
  <c r="Q1021" i="7" l="1"/>
  <c r="O1021" i="7"/>
  <c r="P1021" i="7" s="1"/>
  <c r="N1022" i="7"/>
  <c r="N1023" i="7" l="1"/>
  <c r="Q1022" i="7"/>
  <c r="O1022" i="7"/>
  <c r="P1022" i="7" s="1"/>
  <c r="Q1023" i="7" l="1"/>
  <c r="O1023" i="7"/>
  <c r="P1023" i="7" s="1"/>
  <c r="N1024" i="7"/>
  <c r="N1025" i="7" l="1"/>
  <c r="Q1024" i="7"/>
  <c r="O1024" i="7"/>
  <c r="P1024" i="7" s="1"/>
  <c r="Q1025" i="7" l="1"/>
  <c r="N1026" i="7"/>
  <c r="O1025" i="7"/>
  <c r="P1025" i="7" s="1"/>
  <c r="N1027" i="7" l="1"/>
  <c r="Q1026" i="7"/>
  <c r="O1026" i="7"/>
  <c r="P1026" i="7" s="1"/>
  <c r="Q1027" i="7" l="1"/>
  <c r="N1028" i="7"/>
  <c r="O1027" i="7"/>
  <c r="P1027" i="7" s="1"/>
  <c r="N1029" i="7" l="1"/>
  <c r="Q1028" i="7"/>
  <c r="O1028" i="7"/>
  <c r="P1028" i="7" s="1"/>
  <c r="Q1029" i="7" l="1"/>
  <c r="O1029" i="7"/>
  <c r="P1029" i="7" s="1"/>
  <c r="N1030" i="7"/>
  <c r="N1031" i="7" l="1"/>
  <c r="Q1030" i="7"/>
  <c r="O1030" i="7"/>
  <c r="P1030" i="7" s="1"/>
  <c r="Q1031" i="7" l="1"/>
  <c r="O1031" i="7"/>
  <c r="P1031" i="7" s="1"/>
  <c r="N1032" i="7"/>
  <c r="N1033" i="7" l="1"/>
  <c r="Q1032" i="7"/>
  <c r="O1032" i="7"/>
  <c r="P1032" i="7" s="1"/>
  <c r="Q1033" i="7" l="1"/>
  <c r="O1033" i="7"/>
  <c r="P1033" i="7" s="1"/>
  <c r="N1034" i="7"/>
  <c r="N1035" i="7" l="1"/>
  <c r="Q1034" i="7"/>
  <c r="O1034" i="7"/>
  <c r="P1034" i="7" s="1"/>
  <c r="Q1035" i="7" l="1"/>
  <c r="O1035" i="7"/>
  <c r="P1035" i="7" s="1"/>
  <c r="N1036" i="7"/>
  <c r="N1037" i="7" l="1"/>
  <c r="Q1036" i="7"/>
  <c r="O1036" i="7"/>
  <c r="P1036" i="7" s="1"/>
  <c r="Q1037" i="7" l="1"/>
  <c r="O1037" i="7"/>
  <c r="P1037" i="7" s="1"/>
  <c r="N1038" i="7"/>
  <c r="N1039" i="7" l="1"/>
  <c r="Q1038" i="7"/>
  <c r="O1038" i="7"/>
  <c r="P1038" i="7" s="1"/>
  <c r="Q1039" i="7" l="1"/>
  <c r="N1040" i="7"/>
  <c r="O1039" i="7"/>
  <c r="P1039" i="7" s="1"/>
  <c r="N1041" i="7" l="1"/>
  <c r="Q1040" i="7"/>
  <c r="O1040" i="7"/>
  <c r="P1040" i="7" s="1"/>
  <c r="Q1041" i="7" l="1"/>
  <c r="N1042" i="7"/>
  <c r="O1041" i="7"/>
  <c r="P1041" i="7" s="1"/>
  <c r="N1043" i="7" l="1"/>
  <c r="Q1042" i="7"/>
  <c r="O1042" i="7"/>
  <c r="P1042" i="7" s="1"/>
  <c r="Q1043" i="7" l="1"/>
  <c r="N1044" i="7"/>
  <c r="O1043" i="7"/>
  <c r="P1043" i="7" s="1"/>
  <c r="N1045" i="7" l="1"/>
  <c r="Q1044" i="7"/>
  <c r="O1044" i="7"/>
  <c r="P1044" i="7" s="1"/>
  <c r="Q1045" i="7" l="1"/>
  <c r="N1046" i="7"/>
  <c r="O1045" i="7"/>
  <c r="P1045" i="7" s="1"/>
  <c r="N1047" i="7" l="1"/>
  <c r="Q1046" i="7"/>
  <c r="O1046" i="7"/>
  <c r="P1046" i="7" s="1"/>
  <c r="Q1047" i="7" l="1"/>
  <c r="O1047" i="7"/>
  <c r="P1047" i="7" s="1"/>
  <c r="N1048" i="7"/>
  <c r="N1049" i="7" l="1"/>
  <c r="Q1048" i="7"/>
  <c r="O1048" i="7"/>
  <c r="P1048" i="7" s="1"/>
  <c r="Q1049" i="7" l="1"/>
  <c r="O1049" i="7"/>
  <c r="P1049" i="7" s="1"/>
  <c r="N1050" i="7"/>
  <c r="N1051" i="7" l="1"/>
  <c r="Q1050" i="7"/>
  <c r="O1050" i="7"/>
  <c r="P1050" i="7" s="1"/>
  <c r="Q1051" i="7" l="1"/>
  <c r="O1051" i="7"/>
  <c r="P1051" i="7" s="1"/>
  <c r="N1052" i="7"/>
  <c r="N1053" i="7" l="1"/>
  <c r="Q1052" i="7"/>
  <c r="O1052" i="7"/>
  <c r="P1052" i="7" s="1"/>
  <c r="Q1053" i="7" l="1"/>
  <c r="O1053" i="7"/>
  <c r="P1053" i="7" s="1"/>
  <c r="N1054" i="7"/>
  <c r="N1055" i="7" l="1"/>
  <c r="Q1054" i="7"/>
  <c r="O1054" i="7"/>
  <c r="P1054" i="7" s="1"/>
  <c r="Q1055" i="7" l="1"/>
  <c r="N1056" i="7"/>
  <c r="O1055" i="7"/>
  <c r="P1055" i="7" s="1"/>
  <c r="N1057" i="7" l="1"/>
  <c r="Q1056" i="7"/>
  <c r="O1056" i="7"/>
  <c r="P1056" i="7" s="1"/>
  <c r="Q1057" i="7" l="1"/>
  <c r="N1058" i="7"/>
  <c r="O1057" i="7"/>
  <c r="P1057" i="7" s="1"/>
  <c r="N1059" i="7" l="1"/>
  <c r="Q1058" i="7"/>
  <c r="O1058" i="7"/>
  <c r="P1058" i="7" s="1"/>
  <c r="Q1059" i="7" l="1"/>
  <c r="N1060" i="7"/>
  <c r="O1059" i="7"/>
  <c r="P1059" i="7" s="1"/>
  <c r="N1061" i="7" l="1"/>
  <c r="Q1060" i="7"/>
  <c r="O1060" i="7"/>
  <c r="P1060" i="7" s="1"/>
  <c r="Q1061" i="7" l="1"/>
  <c r="O1061" i="7"/>
  <c r="P1061" i="7" s="1"/>
  <c r="N1062" i="7"/>
  <c r="N1063" i="7" l="1"/>
  <c r="Q1062" i="7"/>
  <c r="O1062" i="7"/>
  <c r="P1062" i="7" s="1"/>
  <c r="Q1063" i="7" l="1"/>
  <c r="O1063" i="7"/>
  <c r="P1063" i="7" s="1"/>
  <c r="N1064" i="7"/>
  <c r="N1065" i="7" l="1"/>
  <c r="Q1064" i="7"/>
  <c r="O1064" i="7"/>
  <c r="P1064" i="7" s="1"/>
  <c r="Q1065" i="7" l="1"/>
  <c r="O1065" i="7"/>
  <c r="P1065" i="7" s="1"/>
  <c r="N1066" i="7"/>
  <c r="N1067" i="7" l="1"/>
  <c r="Q1066" i="7"/>
  <c r="O1066" i="7"/>
  <c r="P1066" i="7" s="1"/>
  <c r="Q1067" i="7" l="1"/>
  <c r="O1067" i="7"/>
  <c r="P1067" i="7" s="1"/>
  <c r="N1068" i="7"/>
  <c r="N1069" i="7" l="1"/>
  <c r="Q1068" i="7"/>
  <c r="O1068" i="7"/>
  <c r="P1068" i="7" s="1"/>
  <c r="N1070" i="7" l="1"/>
  <c r="Q1069" i="7"/>
  <c r="O1069" i="7"/>
  <c r="P1069" i="7" s="1"/>
  <c r="N1071" i="7" l="1"/>
  <c r="Q1070" i="7"/>
  <c r="O1070" i="7"/>
  <c r="P1070" i="7" s="1"/>
  <c r="N1072" i="7" l="1"/>
  <c r="Q1071" i="7"/>
  <c r="O1071" i="7"/>
  <c r="P1071" i="7" s="1"/>
  <c r="N1073" i="7" l="1"/>
  <c r="Q1072" i="7"/>
  <c r="O1072" i="7"/>
  <c r="P1072" i="7" s="1"/>
  <c r="N1074" i="7" l="1"/>
  <c r="Q1073" i="7"/>
  <c r="O1073" i="7"/>
  <c r="P1073" i="7" s="1"/>
  <c r="N1075" i="7" l="1"/>
  <c r="Q1074" i="7"/>
  <c r="O1074" i="7"/>
  <c r="P1074" i="7" s="1"/>
  <c r="O1075" i="7" l="1"/>
  <c r="P1075" i="7" s="1"/>
  <c r="N1076" i="7"/>
  <c r="Q1075" i="7"/>
  <c r="O1076" i="7" l="1"/>
  <c r="P1076" i="7" s="1"/>
  <c r="N1077" i="7"/>
  <c r="Q1076" i="7"/>
  <c r="Q1077" i="7" l="1"/>
  <c r="O1077" i="7"/>
  <c r="P1077" i="7" s="1"/>
  <c r="N1078" i="7"/>
  <c r="O1078" i="7" l="1"/>
  <c r="P1078" i="7" s="1"/>
  <c r="Q1078" i="7"/>
  <c r="N1079" i="7"/>
  <c r="Q1079" i="7" l="1"/>
  <c r="N1080" i="7"/>
  <c r="O1079" i="7"/>
  <c r="P1079" i="7" s="1"/>
  <c r="Q1080" i="7" l="1"/>
  <c r="O1080" i="7"/>
  <c r="P1080" i="7" s="1"/>
  <c r="N1081" i="7"/>
  <c r="N1082" i="7" l="1"/>
  <c r="Q1081" i="7"/>
  <c r="O1081" i="7"/>
  <c r="P1081" i="7" s="1"/>
  <c r="N1083" i="7" l="1"/>
  <c r="Q1082" i="7"/>
  <c r="O1082" i="7"/>
  <c r="P1082" i="7" s="1"/>
  <c r="Q1083" i="7" l="1"/>
  <c r="O1083" i="7"/>
  <c r="P1083" i="7" s="1"/>
  <c r="N1084" i="7"/>
  <c r="N1085" i="7" l="1"/>
  <c r="Q1084" i="7"/>
  <c r="O1084" i="7"/>
  <c r="P1084" i="7" s="1"/>
  <c r="N1086" i="7" l="1"/>
  <c r="Q1085" i="7"/>
  <c r="O1085" i="7"/>
  <c r="P1085" i="7" s="1"/>
  <c r="O1086" i="7" l="1"/>
  <c r="P1086" i="7" s="1"/>
  <c r="N1087" i="7"/>
  <c r="Q1086" i="7"/>
  <c r="N1088" i="7" l="1"/>
  <c r="Q1087" i="7"/>
  <c r="O1087" i="7"/>
  <c r="P1087" i="7" s="1"/>
  <c r="Q1088" i="7" l="1"/>
  <c r="O1088" i="7"/>
  <c r="P108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Auditoria</author>
  </authors>
  <commentList>
    <comment ref="C35" authorId="0" shapeId="0" xr:uid="{00000000-0006-0000-0000-000001000000}">
      <text>
        <r>
          <rPr>
            <sz val="11"/>
            <color theme="1"/>
            <rFont val="Calibri"/>
            <family val="2"/>
          </rPr>
          <t>Corrigido automaticamente.
Antes: Antes de enviar, confirme:
☐ Área (ha) corresponde somente ao tipo de restauração deste arquivo.
☐ Todos os itens têm Categória, Tipo e Unidade preenchidos (sem células vazias).
☐ Não existem itens genéricos (“outros/diversos”) sem detalhamento na Memória.
☐ Monitoramento e irrigação estão classificados corretamente (regras duras).
☐ Itens com gatilho &gt; limite têm Memória preenchida e evidências preparadas.
☐ RESUMO: % gestão/admin dentro do limite e R$/ha coerente.
Depois: Antes de enviar, confirme:
☐ Área (ha) corresponde somente ao tipo de restauração deste arquivo.
☐ Todos os itens têm Categoria, Tipo e Unidade preenchidos (sem células vazias).
☐ Não existem itens genéricos (“outros/diversos”) sem detalhamento na Memória.
☐ Monitoramento e irrigação estão classificados corretamente (regras duras).
☐ Itens com gatilho &gt; limite têm Memória preenchida e evidências preparadas.
☐ RESUMO: % gestão/admin dentro do limite e R$/ha coerente.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Auditoria</author>
  </authors>
  <commentList>
    <comment ref="G12" authorId="0" shapeId="0" xr:uid="{00000000-0006-0000-0700-000001000000}">
      <text>
        <r>
          <rPr>
            <sz val="11"/>
            <color theme="1"/>
            <rFont val="Calibri"/>
            <family val="2"/>
          </rPr>
          <t>AUDITORIA: Nome definido 'Lista_N2_1' foi (re)criado apontando para G23:G27 (sem 1.6).</t>
        </r>
      </text>
    </comment>
  </commentList>
</comments>
</file>

<file path=xl/sharedStrings.xml><?xml version="1.0" encoding="utf-8"?>
<sst xmlns="http://schemas.openxmlformats.org/spreadsheetml/2006/main" count="1085" uniqueCount="586">
  <si>
    <t>INSTRUÇÕES DE PREENCHIMENTO</t>
  </si>
  <si>
    <t>Este arquivo foi organizado para facilitar o preenchimento do orçamento de forma clara, consistente e comparável.</t>
  </si>
  <si>
    <t>Preencha somente as abas PROJETO e ORÇAMENTO. A aba RESUMO consolida automaticamente os principais indicadores e pendências.</t>
  </si>
  <si>
    <t>1) Visão geral</t>
  </si>
  <si>
    <t>Abas disponíveis para o usuário:
• PROJETO: dados principais da proposta.
• ORÇAMENTO: lançamento item a item.
• RESUMO: consolidação automática dos totais, indicadores e alertas.
Como funcionam os campos travados:
1) Primeiro escolha a Categoria. Isso define quais opções de Tipo ficarão disponíveis.
2) Depois escolha o Tipo. A planilha libera apenas as Unidades compatíveis com esse tipo de item.
3) A coluna Prática de restauração fica entre Categoria e Tipo e sempre mostra as 3 práticas válidas.
4) Para custos diretos (categorias 1 e 2), a prática é obrigatória.
5) A célula da prática ficará vermelha se a prática escolhida não estiver marcada como Sim na aba PROJETO, ou se houver prática preenchida em item que não seja custo direto.
6) Se a unidade desejada não aparecer, revise a Categoria e o Tipo escolhidos - normalmente isso indica que a classificação do item precisa ser ajustada - caso não encontre o que quer, selecione o tipo ou unidade que mais se aproxima e adicione esse problema na coluna 'Z' (memorial de cálculo).
Status do item no ORÇAMENTO:
• ⚠ pendência: o item ultrapassa o limite e ainda falta memorial de cálculo ou anexo de suporte.
• ✓ item correto: há pelo menos um ano completo preenchido e não foram identificadas inconsistências.
• ◔ revisão necessária: há preenchimento parcial, classificação incoerente ou algum ajuste a fazer.
Importante: não é necessário preencher todos os anos. Basta pelo menos um ano completo, com valor unitário e quantidade preenchidos juntos.</t>
  </si>
  <si>
    <t>2) Como preencher</t>
  </si>
  <si>
    <t xml:space="preserve">2.1 Regra de envio do Orçamento </t>
  </si>
  <si>
    <t>Se a proposta tiver mais de uma prática de restauração, utilize um único arquivo e um único orçamento. Todas as práticas devem ser registradas na mesma planilha.</t>
  </si>
  <si>
    <t>2.2 Aba PROJETO</t>
  </si>
  <si>
    <t>Preencha obrigatoriamente:
• identificação do proponente e do projeto;
• bioma;
• práticas de restauração selecionadas na tabela da aba PROJETO;
• área correspondente a cada prática selecionada;
• maior receita dos últimos 3 anos, igual à que aparece no DRE (Demonstrativo de Resultado do Exercício).
*A área informada por prática afeta os parâmetros e os indicadores do orçamento. Revise esses campos com atenção.</t>
  </si>
  <si>
    <t>2.3 Aba ORÇAMENTO</t>
  </si>
  <si>
    <t>Lance cada linha como um item específico e auditável.
“Auditável” quer dizer que cada item deve ser claro, rastreável e verificável.
Campos principais:
• Descrição do item: informe claramente o que está sendo orçado.
• Categoria: escolha primeiro o grupo mais adequado.
• Prática de restauração: selecione uma das 3 práticas válidas. Ela é obrigatória para custos diretos (categorias 1 e 2) e deve ficar em branco para custos indiretos.
• Tipo: escolha a classificação mais compatível com o item.
• Unidade: use apenas a unidade disponibilizada no campo.
• Anos: preencha somente os anos em que houver execução. Um único ano completo já é suficiente para o item ser considerado válido.
• Memorial de cálculo / justificativa: explique premissas, composição do custo e critérios adotados.
• Anexos: informe o nome do documento de suporte quando houver cotação, orçamento, proposta comercial ou evidência equivalente.
A célula da prática ficará vermelha quando a prática informada não estiver marcada como Sim na aba PROJETO ou quando houver prática preenchida em item classificado fora dos custos diretos.</t>
  </si>
  <si>
    <t>2.4 Antes de enviar</t>
  </si>
  <si>
    <t>Revise na aba RESUMO:
• custo total e custo por hectare do projeto;
• custos indiretos e custo com irrigação;
• resumo por prática, com comparação por referência;
• quantidade de itens com alerta;
• coerência entre descrição, classificação, prática, unidade e anos preenchidos.</t>
  </si>
  <si>
    <t>3) Regras de classificação</t>
  </si>
  <si>
    <t>3.1 Categoria</t>
  </si>
  <si>
    <t>1 e 2 custos são Diretos; 3, 4 e 5 são custos indiretos</t>
  </si>
  <si>
    <t>• 1 Execução da Restauração
• 2 Imobilizado e Infraestrutura
• 3 Fortalecimento e Cadeia de Valor
• 4 Gestão, Administração e Comunicação
• 5 Governança e Reserva</t>
  </si>
  <si>
    <t>3.2 Tipo</t>
  </si>
  <si>
    <t>O Tipo deve ser compatível com a Categoria escolhida. Se a opção esperada não aparecer, revise a Categoria antes de seguir.</t>
  </si>
  <si>
    <t>3.3 Regras de consistência</t>
  </si>
  <si>
    <t>• Comunicação e mobilização devem ficar na classificação de comunicação, e não como custo direto de restauração.
• Monitoramento como atividade/serviço deve ser lançado como monitoramento; compra de equipamento de monitoramento deve ser classificada como equipamento.
• Equipamentos, estruturas permanentes e infraestrutura durável devem ser lançados como investimento.
• Equipe contínua deve usar unidade mensal correspondente ao vínculo, e não diária, quando houver atuação recorrente.
• Serviços fechados por escopo devem, em regra, usar a unidade contrato.
• Reserva de contingência deve ser usada com parcimônia e bem explicada quando aplicável.
Sempre que houver dúvida, priorize a lógica técnica do item e registre o racional no memorial.</t>
  </si>
  <si>
    <t>4) Como usar as unidades</t>
  </si>
  <si>
    <t>4.1 Regra geral</t>
  </si>
  <si>
    <t>A unidade correta depende do Tipo escolhido. Exemplos usuais:
• Quantidade física: ha, m², m³, km, un, muda, kg, t, L, saco.
• Serviço ou esforço: hora, diária, viagem, contrato.
• Pessoas ou participação: pessoa.
• Equipe contínua: mês - CLT, mês - PJ, mês - bolsa/estágio.
• Reserva: %.</t>
  </si>
  <si>
    <t>4.2 Mão de obra, equipe e serviços</t>
  </si>
  <si>
    <t>• Use diária para esforço operacional pontual em campo.
• Use hora quando o serviço for medido por carga horária.
• Use unidade mensal para equipes contínuas.
• Use contrato para escopos fechados executados por terceiros (contratação de serviçõs).
Sempre detalhe no memorial como a quantidade foi calculada.</t>
  </si>
  <si>
    <t>5) Memorial de cálculo e anexos</t>
  </si>
  <si>
    <t>5.1 Quando é obrigatório</t>
  </si>
  <si>
    <t>O memorial de cálculo (ou anexo de suporte) é obrigatório sempre que o valor de um item ultrapassar o limite estabelecido para o respectivo ano.
Conteúdo mínimo obrigatório
O memorial deve demonstrar, de forma clara, lógica e verificável, **como o valor foi obtido**, permitindo a reconstituição do cálculo por terceiros. Deve conter, no mínimo:
* Composição detalhada do valor unitário:
  discriminação de todos os componentes do custo (insumos, mão de obra, horas, taxas, encargos, etc.), com respectivos valores e fontes;
* Memória de cálculo da quantidade:
  explicitação da fórmula, parâmetros utilizados e racional adotado para definição dos quantitativos;
* Premissas técnicas e metodológicas:*
  critérios, referências, hipóteses e justificativas que fundamentam a estimativa;
* Fonte dos valores utilizados:*
  indicação da origem dos preços (cotações, contratos, tabelas públicas, benchmarks, histórico ou outras bases);
* Estimativas sem comprovantes formais:*
  quando não houver documentação de suporte, deve-se:
  * justificar a ausência de comprovação formal;
  * descrever a metodologia de estimativa adotada;
  * indicar referências utilizadas (ex.: valores praticados anteriormente, médias de mercado, comparáveis similares);
  * explicitar eventuais margens de segurança ou arredondamentos aplicados;
*Documentos de suporte (quando existentes):*
  anexação ou referência a cotações, propostas, contratos, notas, tabelas ou outros documentos comprobatórios.</t>
  </si>
  <si>
    <t>5.2 O que pode ser usado como suporte</t>
  </si>
  <si>
    <t>Podem ser usados, por exemplo:
• cotação ou orçamento;
• memorial descritivo;
• proposta comercial, termo de referência ou contrato;
• justificativa de preço para situações específicas.</t>
  </si>
  <si>
    <t>6) Checklist final</t>
  </si>
  <si>
    <t>Antes de enviar, confirme:
☐ a área total corresponde à soma das áreas por prática;
☐ as práticas do projeto foram selecionadas corretamente na aba PROJETO;
☐ cada item tem descrição, categoria, tipo, unidade e prática coerentes;
☐ itens diretos têm prática preenchida;
☐ pelo menos um ano completo foi preenchido para cada item lançado;
☐ anos parcialmente preenchidos foram corrigidos;
☐ itens com descrição genérica foram detalhados no memorial;
☐ itens acima do limite têm memorial ou anexo de suporte;
☐ a coluna de status do ORÇAMENTO mostra ✓ para os itens revisados.</t>
  </si>
  <si>
    <t>PARÂMETROS GERAIS</t>
  </si>
  <si>
    <t>Tabela de referência de custo por hectare e definições das práticas válidas.</t>
  </si>
  <si>
    <t>Prática de restauração</t>
  </si>
  <si>
    <t>Mín. 6 anos (R$/ha)</t>
  </si>
  <si>
    <t>Mediana 6 anos (R$/ha)</t>
  </si>
  <si>
    <t>Média 6 anos (R$/ha)</t>
  </si>
  <si>
    <t>Máx. 6 anos (R$/ha)</t>
  </si>
  <si>
    <t>Sigla</t>
  </si>
  <si>
    <t>Uso principal</t>
  </si>
  <si>
    <t>Definição</t>
  </si>
  <si>
    <t>Plantio de árvores</t>
  </si>
  <si>
    <t>Plantio</t>
  </si>
  <si>
    <t>Plantio de mudas como intervenção principal.</t>
  </si>
  <si>
    <t>O plantio de árvores é definido como o plantio de mudas em uma área para atender a objetivos específicos como sistemas agroflorestais, restauração ecológica de paisagem para floresta natural, implementação de sistemas silvopastoris e outros. Nesta prática de restauração, o plantio de mudas é a intervenção principal.</t>
  </si>
  <si>
    <t>RNA - Regeneração natural assistida</t>
  </si>
  <si>
    <t>RNA</t>
  </si>
  <si>
    <t>Condução e aceleração da regeneração natural.</t>
  </si>
  <si>
    <t>A Regeneração Natural Assistida (RNA) é um conjunto de práticas e intervenções voltadas para favorecer, melhorar e acelerar a recuperação de ecossistemas naturais ou manejados. Essas ações têm como objetivo remover ou reduzir obstáculos que dificultam os processos naturais de regeneração da vegetação e da biodiversidade local. São consideradas intervenções de RNA: proteção e combate contra incêndios, controle de pragas e formigas, manejo do gado, isolamento da área, enriquecimento com espécies nativas, controle de espécies invasoras ou exóticas e manutenção de indivíduos regenerantes.</t>
  </si>
  <si>
    <t>Semeadura direta</t>
  </si>
  <si>
    <t>Semeadura</t>
  </si>
  <si>
    <t>Dispersão ativa de sementes, sem plantio de árvores.</t>
  </si>
  <si>
    <t>A semeadura direta é a dispersão ativa de sementes, de preferência misturas de sementes nativas ecologicamente diversas, que aceleram a regeneração natural, desde que a área esteja protegida contra perturbações. Inclui a coleta e a dispersão ativas de sementes e exclui qualquer dispersão natural que ocorreria sem intervenção humana. Esta prática não inclui nenhum plantio de árvores.</t>
  </si>
  <si>
    <t>Glossário</t>
  </si>
  <si>
    <t>1) Indicadores / parâmetros do template</t>
  </si>
  <si>
    <t>Indicador</t>
  </si>
  <si>
    <t>Valor</t>
  </si>
  <si>
    <t>Leitura prática no orçamento</t>
  </si>
  <si>
    <t>Necessidade de justificativa x&gt; (R$)</t>
  </si>
  <si>
    <t>Itens acima desse valor pedem justificativa técnica/orçamentária.</t>
  </si>
  <si>
    <t>Limite custos indiretos (%)</t>
  </si>
  <si>
    <t>Custos indiretos não devem ultrapassar 30% do orçamento.</t>
  </si>
  <si>
    <t>Limite custo irrigação (%)</t>
  </si>
  <si>
    <t>Gastos com irrigação não devem ultrapassar 20% do orçamento.</t>
  </si>
  <si>
    <t>Limite doação/receita (x)</t>
  </si>
  <si>
    <t>2X</t>
  </si>
  <si>
    <t>Relação doação/receita limitada a 2x.</t>
  </si>
  <si>
    <t>2) Glossário por tema — Unidades</t>
  </si>
  <si>
    <t>Unidade</t>
  </si>
  <si>
    <t xml:space="preserve">Definição </t>
  </si>
  <si>
    <t>Aplicação no orçamento</t>
  </si>
  <si>
    <t>Forma correta de uso</t>
  </si>
  <si>
    <t>O que evitar</t>
  </si>
  <si>
    <t>ha (hectare)</t>
  </si>
  <si>
    <t>Unidade de área equivalente a 10.000 m².</t>
  </si>
  <si>
    <t>Usada para custos por área, preparo, implantação, manutenção e monitoramento territorial.</t>
  </si>
  <si>
    <t>Use quando o item for proporcional à área efetivamente atendida.</t>
  </si>
  <si>
    <t>Não usar quando o custo estiver ligado a quantidade de pessoas, viagens, equipamentos ou insumos unitários.</t>
  </si>
  <si>
    <t>m² (metro quadrado)</t>
  </si>
  <si>
    <t>Unidade de área em escala menor.</t>
  </si>
  <si>
    <t>Indicada para estruturas, viveiros, galpões, pátios ou intervenções pontuais.</t>
  </si>
  <si>
    <t>Use quando a medição em hectare for ampla demais para o item.</t>
  </si>
  <si>
    <t>Evite usar para áreas extensas de restauração quando ha for a unidade mais adequada.</t>
  </si>
  <si>
    <t>m³ (metro cúbico)</t>
  </si>
  <si>
    <t>Unidade de volume.</t>
  </si>
  <si>
    <t>Aplicável a água, substrato, terra, brita, madeira empilhada ou outros materiais volumétricos.</t>
  </si>
  <si>
    <t>Use quando o item for medido por volume real.</t>
  </si>
  <si>
    <t>Não confundir com m² ou com unidade genérica.</t>
  </si>
  <si>
    <t>m (metro linear)</t>
  </si>
  <si>
    <t>Unidade de comprimento linear.</t>
  </si>
  <si>
    <t>Serve para cercas, tubulações, mangueiras, aceiros lineares e faixas específicas.</t>
  </si>
  <si>
    <t>Use quando o custo acompanha uma extensão linear.</t>
  </si>
  <si>
    <t>Não usar em lugar de km quando o controle for por trechos longos consolidados.</t>
  </si>
  <si>
    <t>km (quilômetro)</t>
  </si>
  <si>
    <t>Unidade de distância linear em escala maior.</t>
  </si>
  <si>
    <t>Comum para deslocamentos, cercamento extenso, aceiros e logística territorial.</t>
  </si>
  <si>
    <t>Use quando a extensão for naturalmente controlada em quilômetros.</t>
  </si>
  <si>
    <t>Evite usar para viagens fechadas quando a unidade correta for viagem.</t>
  </si>
  <si>
    <t>un (unidade genérica)</t>
  </si>
  <si>
    <t>Unidade para itens discretos que não têm medida física mais adequada.</t>
  </si>
  <si>
    <t>Aplicável a equipamentos, peças, ferramentas, kits individualizados e alguns bens patrimoniais.</t>
  </si>
  <si>
    <t>Use apenas quando cada item puder ser claramente contado como unidade.</t>
  </si>
  <si>
    <t>Evite usar como solução genérica para itens mal descritos ou para serviços por escopo.</t>
  </si>
  <si>
    <t>muda (unidade específica)</t>
  </si>
  <si>
    <t>Unidade individual de muda.</t>
  </si>
  <si>
    <t>Usada para aquisição, produção ou reposição de mudas nativas.</t>
  </si>
  <si>
    <t>Use quando o custo estiver diretamente associado ao número de mudas.</t>
  </si>
  <si>
    <t>Não substituir por un quando a informação de muda for relevante para a análise técnica.</t>
  </si>
  <si>
    <t>kg (quilograma)</t>
  </si>
  <si>
    <t>Unidade de massa.</t>
  </si>
  <si>
    <t>Indicada para sementes, fertilizantes, corretivos, insumos e materiais granulados.</t>
  </si>
  <si>
    <t>Use quando o item for comprado, aplicado ou controlado em quilogramas.</t>
  </si>
  <si>
    <t>Evite usar saco quando o preço não estiver fechado por saco.</t>
  </si>
  <si>
    <t>t (tonelada)</t>
  </si>
  <si>
    <t>Unidade de massa em escala maior.</t>
  </si>
  <si>
    <t>Usada para materiais pesados ou compras em grande volume.</t>
  </si>
  <si>
    <t>Use quando a cotação estiver em toneladas ou quando o volume justificar essa escala.</t>
  </si>
  <si>
    <t>Não usar se a contratação e o controle estiverem em kg ou saco.</t>
  </si>
  <si>
    <t>L (litro)</t>
  </si>
  <si>
    <t>Unidade de volume líquido.</t>
  </si>
  <si>
    <t>Comum para combustíveis, defensivos, hidrogel líquido e outros insumos fluidos.</t>
  </si>
  <si>
    <t>Use quando o item for comprado ou aplicado em litros.</t>
  </si>
  <si>
    <t>Não usar para itens sólidos ou quando a unidade real for m³.</t>
  </si>
  <si>
    <t>saco (25 kg)</t>
  </si>
  <si>
    <t>Unidade padronizada para insumos comercializados em sacos de 25 kg.</t>
  </si>
  <si>
    <t>Facilita orçamento de corretivos, adubos e outros insumos ensacados.</t>
  </si>
  <si>
    <t>Use quando a referência comercial estiver fechada em saco de 25 kg.</t>
  </si>
  <si>
    <t>Evite usar kg se a compra, comparação e auditoria ocorrerem por saco.</t>
  </si>
  <si>
    <t>saco (50 kg)</t>
  </si>
  <si>
    <t>Unidade padronizada para insumos comercializados em sacos de 50 kg.</t>
  </si>
  <si>
    <t>Muito usada para corretivos e fertilizantes.</t>
  </si>
  <si>
    <t>Use quando o item for efetivamente adquirido nessa apresentação.</t>
  </si>
  <si>
    <t>Não misturar com saco de 25 kg ou com kg sem explicar conversão.</t>
  </si>
  <si>
    <t>hora (h)</t>
  </si>
  <si>
    <t>Unidade de tempo por hora trabalhada ou de serviço.</t>
  </si>
  <si>
    <t>Útil para assistência técnica, consultoria, operação pontual ou uso horário de equipamento.</t>
  </si>
  <si>
    <t>Use quando a contratação for claramente horária.</t>
  </si>
  <si>
    <t>Evite usar para equipes mensais ou diárias de campo se DH ou mês forem mais adequados.</t>
  </si>
  <si>
    <t>DH (dia-homem / diária)</t>
  </si>
  <si>
    <t>Unidade de esforço operacional por diária.</t>
  </si>
  <si>
    <t>Aplicável a plantio, manutenção, capina, roçada e outras frentes operacionais.</t>
  </si>
  <si>
    <t>Use para esforço de campo mensurado por diária.</t>
  </si>
  <si>
    <t>Não usar para coordenação mensal ou equipe contínua.</t>
  </si>
  <si>
    <t>viagem</t>
  </si>
  <si>
    <t>Unidade para deslocamento fechado por missão, trecho ou atividade.</t>
  </si>
  <si>
    <t>Serve para transporte, visitas técnicas, mobilização e logística em que o custo está fechado por viagem.</t>
  </si>
  <si>
    <t>Use quando o fornecedor ou a rotina de execução for controlada por viagem completa.</t>
  </si>
  <si>
    <t>Evite usar km se a contratação não for por distância percorrida.</t>
  </si>
  <si>
    <t>pessoa (participante/beneficiário)</t>
  </si>
  <si>
    <t>Unidade para indivíduos atendidos ou participantes.</t>
  </si>
  <si>
    <t>Comum em capacitações, eventos, oficinas e ações de mobilização.</t>
  </si>
  <si>
    <t>Use quando o custo estiver relacionado ao número de participantes.</t>
  </si>
  <si>
    <t>Não usar para equipe contratada ou mão de obra operacional.</t>
  </si>
  <si>
    <t>mês – CLT</t>
  </si>
  <si>
    <t>Unidade mensal para vínculo empregatício formal.</t>
  </si>
  <si>
    <t>Aplicável a equipe fixa ou recorrente com regime CLT.</t>
  </si>
  <si>
    <t>Use para posições contínuas ao longo de meses.</t>
  </si>
  <si>
    <t>Não usar DH quando a função for contínua e mensal.</t>
  </si>
  <si>
    <t>mês – PJ</t>
  </si>
  <si>
    <t>Unidade mensal para prestação de serviços recorrente por pessoa jurídica.</t>
  </si>
  <si>
    <t>Usada para coordenação, gestão, apoio técnico ou funções contínuas via contrato PJ.</t>
  </si>
  <si>
    <t>Use quando a atuação for mensal e recorrente.</t>
  </si>
  <si>
    <t>Evite usar contrato se a mensuração principal for por mês de dedicação.</t>
  </si>
  <si>
    <t>mês – bolsa/estágio</t>
  </si>
  <si>
    <t>Unidade mensal para bolsas, estágios ou apoios recorrentes.</t>
  </si>
  <si>
    <t>Aplicável a bolsistas, estagiários e mecanismos similares de apoio contínuo.</t>
  </si>
  <si>
    <t>Use quando a remuneração ocorrer por mês de participação.</t>
  </si>
  <si>
    <t>Não usar pessoa ou DH quando a lógica for mensal.</t>
  </si>
  <si>
    <t>contrato</t>
  </si>
  <si>
    <t>Unidade para escopo fechado contratado a terceiro.</t>
  </si>
  <si>
    <t>Indicada para auditoria, consultoria, obra, estudo, fornecimento integrado ou serviço completo.</t>
  </si>
  <si>
    <t>Use quando o item tiver entrega delimitada por escopo.</t>
  </si>
  <si>
    <t>Evite usar un ou DH para serviços completos contratados de terceiros.</t>
  </si>
  <si>
    <t>% (apenas reserva)</t>
  </si>
  <si>
    <t>Percentual aplicado como provisão ou contingência.</t>
  </si>
  <si>
    <t>Usado principalmente para reserva de contingência.</t>
  </si>
  <si>
    <t>Use preferencialmente em 5.3, com memorial explicando a base de cálculo.</t>
  </si>
  <si>
    <t>Não usar como substituto de valor unitário em itens operacionais comuns.</t>
  </si>
  <si>
    <t xml:space="preserve">3) Glossário por tema — Categoria </t>
  </si>
  <si>
    <t>Categoria</t>
  </si>
  <si>
    <t>1 Execução da Restauração (Direto / OPEX)</t>
  </si>
  <si>
    <t>Macroclasse dos custos diretamente ligados à implementação e ao cuidado técnico da restauração.</t>
  </si>
  <si>
    <t>Agrupa preparo, insumos, plantio, manutenção e monitoramento operacional.</t>
  </si>
  <si>
    <t>Use para custos essenciais de execução em campo.</t>
  </si>
  <si>
    <t>Não incluir comunicação, gestão administrativa ou investimentos patrimoniais permanentes.</t>
  </si>
  <si>
    <t>2 Imobilizado e Infraestrutura (CAPEX)</t>
  </si>
  <si>
    <t>Macroclasse de investimentos em bens duráveis e infraestrutura.</t>
  </si>
  <si>
    <t>Abriga estruturas, equipamentos, veículos e sistemas permanentes.</t>
  </si>
  <si>
    <t>Use para itens que permanecem como ativo ou infraestrutura do projeto.</t>
  </si>
  <si>
    <t>Evite lançar aqui despesas recorrentes de operação.</t>
  </si>
  <si>
    <t>3 Fortalecimento e Cadeia de Valor (OPEX)</t>
  </si>
  <si>
    <t>Macroclasse para capacitação, assistência técnica e estruturação produtiva.</t>
  </si>
  <si>
    <t>Relaciona-se ao fortalecimento de capacidades, beneficiamento, comercialização e apoio continuado.</t>
  </si>
  <si>
    <t>Use quando o gasto estiver ligado à formação, suporte ou geração de valor.</t>
  </si>
  <si>
    <t>Não usar para restauração operacional direta ou gestão administrativa.</t>
  </si>
  <si>
    <t>4 Gestão, Administração e Comunicação (Indireto / OPEX)</t>
  </si>
  <si>
    <t>Macroclasse dos custos indiretos de coordenação, suporte e comunicação.</t>
  </si>
  <si>
    <t>Abriga equipe de gestão, administrativo-financeiro, deslocamentos de gestão e mobilização.</t>
  </si>
  <si>
    <t>Use para itens de suporte ao projeto, e não para execução direta em campo.</t>
  </si>
  <si>
    <t>Não classificar aqui atividades técnicas de implantação, manutenção ou monitoramento de campo.</t>
  </si>
  <si>
    <t>5 Governança e Reserva</t>
  </si>
  <si>
    <t>Macroclasse de governança, compliance e contingência.</t>
  </si>
  <si>
    <t>Usada para auditoria, instâncias de governança e reserva de contingência.</t>
  </si>
  <si>
    <t>Use para controles formais e provisões justificadas.</t>
  </si>
  <si>
    <t>Evite usar como categoria residual para itens sem classificação.</t>
  </si>
  <si>
    <t>4) Glossário por tema — Tipo / Subclasse</t>
  </si>
  <si>
    <t>Tipo / Subclasse</t>
  </si>
  <si>
    <t>1.1 Preparo de área</t>
  </si>
  <si>
    <t>Subclasse de atividades iniciais de organização e preparação do terreno.</t>
  </si>
  <si>
    <t>Inclui limpeza, roçada, aceiro, cercamento, análise de solo e preparo físico/químico da área.</t>
  </si>
  <si>
    <t>Use quando o custo acontecer antes ou no início da implantação.</t>
  </si>
  <si>
    <t>Não usar para plantio, manutenção recorrente ou monitoramento.</t>
  </si>
  <si>
    <t>1.2 Insumos biológicos e de campo</t>
  </si>
  <si>
    <t>Subclasse de insumos consumíveis usados na restauração.</t>
  </si>
  <si>
    <t>Inclui mudas, sementes, corretivos, adubos e materiais aplicados em campo.</t>
  </si>
  <si>
    <t>Use para itens consumidos ou aplicados no processo de implantação/manutenção.</t>
  </si>
  <si>
    <t>Evite usar para equipamentos duráveis ou serviços de plantio.</t>
  </si>
  <si>
    <t>1.3 Plantio</t>
  </si>
  <si>
    <t>Subclasse das atividades diretamente ligadas à implantação do plantio.</t>
  </si>
  <si>
    <t>Abriga mão de obra, operação e insumos específicos do ato de plantar.</t>
  </si>
  <si>
    <t>Use para custos centrados na execução do plantio.</t>
  </si>
  <si>
    <t>Não misturar com preparo prévio ou manutenção pós-plantio.</t>
  </si>
  <si>
    <t>1.4 Manutenção (pós-plantio)</t>
  </si>
  <si>
    <t>Subclasse das atividades posteriores à implantação.</t>
  </si>
  <si>
    <t>Inclui coroamento, roçadas, replantio, controle de formigas e outras ações de manutenção.</t>
  </si>
  <si>
    <t>Use para custos recorrentes de conservação e suporte à restauração.</t>
  </si>
  <si>
    <t>Não usar para monitoramento analítico ou compra de infraestrutura.</t>
  </si>
  <si>
    <t>1.5 Monitoramento (atividade/serviço)</t>
  </si>
  <si>
    <t>Subclasse do monitoramento realizado como atividade ou serviço.</t>
  </si>
  <si>
    <t>Abriga vistorias, medições, relatórios, campanhas e acompanhamento técnico.</t>
  </si>
  <si>
    <t>Use quando o monitoramento for executado como trabalho ou contratação de serviço.</t>
  </si>
  <si>
    <t>Não usar para aquisição de equipamentos de monitoramento, que devem ir para 2.5.</t>
  </si>
  <si>
    <t>1.6 Assessoria técnica, planejamento e análises</t>
  </si>
  <si>
    <t>Sem definição explícita no glossário da planilha.</t>
  </si>
  <si>
    <t>Aparece na lista de validação N2.</t>
  </si>
  <si>
    <t>Recomenda-se revisar o template original para confirmar o texto oficial.</t>
  </si>
  <si>
    <t>Evitar inventar definição sem validação no arquivo-fonte.</t>
  </si>
  <si>
    <t>1.7 Consumíveis ou Equipamentos e ferramentas não duráveis</t>
  </si>
  <si>
    <t>2.1 Estruturas e instalações</t>
  </si>
  <si>
    <t>Subclasse de obras, instalações e estruturas permanentes.</t>
  </si>
  <si>
    <t>Pode incluir viveiros, galpões, bases, cercas estruturais e adaptações físicas duráveis.</t>
  </si>
  <si>
    <t>Use para ativos físicos permanentes.</t>
  </si>
  <si>
    <t>Evite lançar manutenção rotineira ou insumos consumíveis.</t>
  </si>
  <si>
    <t>2.2 Equipamentos e ferramentas duráveis</t>
  </si>
  <si>
    <t>Subclasse de bens duráveis de apoio operacional.</t>
  </si>
  <si>
    <t>Abriga ferramentas, máquinas leves e equipamentos reutilizáveis.</t>
  </si>
  <si>
    <t>Use para itens com vida útil prolongada.</t>
  </si>
  <si>
    <t>Não usar para EPIs ou materiais consumíveis sem caráter durável.</t>
  </si>
  <si>
    <t>2.3 Veículos</t>
  </si>
  <si>
    <t>Subclasse de aquisição ou estrutura veicular permanente.</t>
  </si>
  <si>
    <t>Aplica-se a bens móveis duráveis ligados à mobilidade do projeto.</t>
  </si>
  <si>
    <t>Use para compra ou investimento patrimonial em veículos.</t>
  </si>
  <si>
    <t>Não confundir com gasto de combustível, locação ou viagem operacional.</t>
  </si>
  <si>
    <t>2.4 Recursos hídricos (irrigação, poços, ajudes, hidrogel)</t>
  </si>
  <si>
    <t>Subclasse de infraestrutura hídrica e itens permanentes ligados a irrigação/água.</t>
  </si>
  <si>
    <t>Usada para sistemas, redes, estruturas e componentes permanentes desse tipo.</t>
  </si>
  <si>
    <t>Use quando houver investimento estrutural ou permanente em recursos hídricos.</t>
  </si>
  <si>
    <t>Não usar para operações correntes de manutenção ou consumíveis sem caráter estrutural.</t>
  </si>
  <si>
    <t>2.5 Equipamentos de monitoramento</t>
  </si>
  <si>
    <t>Subclasse de bens duráveis usados para monitorar o projeto.</t>
  </si>
  <si>
    <t>Inclui GPS, drones, sensores e equipamentos similares.</t>
  </si>
  <si>
    <t>Use apenas para aquisição de equipamento.</t>
  </si>
  <si>
    <t>Não usar para serviços ou campanhas de monitoramento.</t>
  </si>
  <si>
    <t>3.1 Capacitação</t>
  </si>
  <si>
    <t>Subclasse de treinamentos, oficinas e formação.</t>
  </si>
  <si>
    <t>Relaciona-se ao desenvolvimento de competências da equipe ou dos beneficiários.</t>
  </si>
  <si>
    <t>Use para eventos, formação e processos de aprendizagem.</t>
  </si>
  <si>
    <t>Evite usar para assistência técnica continuada ou comunicação institucional.</t>
  </si>
  <si>
    <t>3.2 Assistência técnica continuada</t>
  </si>
  <si>
    <t>Subclasse de acompanhamento técnico recorrente.</t>
  </si>
  <si>
    <t>Aplicável a suporte técnico periódico prestado ao longo do projeto.</t>
  </si>
  <si>
    <t>Use quando o custo envolver acompanhamento continuado, e não evento pontual.</t>
  </si>
  <si>
    <t>Não confundir com capacitação isolada ou com coordenação administrativa.</t>
  </si>
  <si>
    <t>3.3 Estruturação produtiva / beneficiamento</t>
  </si>
  <si>
    <t>Subclasse de apoio à produção, processamento e agregação de valor.</t>
  </si>
  <si>
    <t>Abriga itens que fortalecem cadeias produtivas relacionadas ao projeto.</t>
  </si>
  <si>
    <t>Use quando houver estruturação econômica ou beneficiamento ligado ao resultado esperado.</t>
  </si>
  <si>
    <t>Não usar para restauração direta ou para gestão administrativa.</t>
  </si>
  <si>
    <t>3.4 Comercialização e logística</t>
  </si>
  <si>
    <t>Subclasse de apoio à venda, distribuição e logística de produtos ou resultados.</t>
  </si>
  <si>
    <t>Pode incluir transporte, acondicionamento, acesso a mercado e ações de escoamento.</t>
  </si>
  <si>
    <t>Use quando o gasto estiver ligado à circulação ou comercialização.</t>
  </si>
  <si>
    <t>Evite usar para deslocamentos de gestão ou viagens técnicas gerais.</t>
  </si>
  <si>
    <t>4.1 Coordenação e equipe de gestão</t>
  </si>
  <si>
    <t>Subclasse da equipe de coordenação do projeto.</t>
  </si>
  <si>
    <t>Usada para coordenação geral, liderança e funções de gestão continuada.</t>
  </si>
  <si>
    <t>Use normalmente com unidades mensais.</t>
  </si>
  <si>
    <t>Não usar DH para coordenação recorrente.</t>
  </si>
  <si>
    <t>4.2 Administrativo-financeiro e suporte</t>
  </si>
  <si>
    <t>Subclasse das rotinas administrativas, financeiras e de apoio.</t>
  </si>
  <si>
    <t>Abriga backoffice, controles, apoio documental e suporte interno.</t>
  </si>
  <si>
    <t>Use para custos indiretos de suporte ao projeto.</t>
  </si>
  <si>
    <t>Não usar para frentes técnicas de campo.</t>
  </si>
  <si>
    <t>4.3 Deslocamentos e diárias (gestão)</t>
  </si>
  <si>
    <t>Subclasse dos deslocamentos associados à gestão.</t>
  </si>
  <si>
    <t>Aplica-se a viagens, diárias e logística da equipe de gestão.</t>
  </si>
  <si>
    <t>Use quando o deslocamento estiver ligado à coordenação ou suporte.</t>
  </si>
  <si>
    <t>Não misturar com logística operacional ou comercialização, se houver subclasse própria.</t>
  </si>
  <si>
    <t>4.4 Comunicação e mobilização</t>
  </si>
  <si>
    <t>Subclasse de comunicação, engajamento e mobilização.</t>
  </si>
  <si>
    <t>Abriga peças, campanhas, encontros, divulgação e articulação com públicos de interesse.</t>
  </si>
  <si>
    <t>Use para comunicação institucional e mobilização social do projeto.</t>
  </si>
  <si>
    <t>Não lançar aqui custos técnicos de restauração ou monitoramento operacional.</t>
  </si>
  <si>
    <t>5.1 Auditoria, compliance e prestação de contas formal</t>
  </si>
  <si>
    <t>Subclasse de controles formais e exigências de conformidade.</t>
  </si>
  <si>
    <t>Inclui auditorias, revisões formais, compliance e prestação de contas estruturada.</t>
  </si>
  <si>
    <t>Use para obrigações de controle e verificação.</t>
  </si>
  <si>
    <t>Não usar como categoria residual para consultorias gerais.</t>
  </si>
  <si>
    <t>5.2 Instâncias de governança</t>
  </si>
  <si>
    <t>Subclasse de espaços e mecanismos de governança.</t>
  </si>
  <si>
    <t>Relaciona-se a conselhos, comitês, assembleias e arranjos de deliberação.</t>
  </si>
  <si>
    <t>Use quando o gasto estiver ligado ao funcionamento formal da governança.</t>
  </si>
  <si>
    <t>Evite usar para equipe de gestão cotidiana.</t>
  </si>
  <si>
    <t>5.3 Reserva de contingência</t>
  </si>
  <si>
    <t>Subclasse para provisão de imprevistos.</t>
  </si>
  <si>
    <t>Permite registrar contingência controlada e justificada no orçamento.</t>
  </si>
  <si>
    <t>Use preferencialmente com unidade percentual e memorial explicando a base.</t>
  </si>
  <si>
    <t>Não usar para inflar custos ou substituir itens ainda não detalhados.</t>
  </si>
  <si>
    <t>Ir para ORCAMENTO</t>
  </si>
  <si>
    <t>PROJETO</t>
  </si>
  <si>
    <t>Preencha os campos em amarelo. Selecione uma ou mais práticas na tabela abaixo e informe a área correspondente a cada uma. A área total do projeto e a referência ponderada serão calculadas automaticamente.</t>
  </si>
  <si>
    <t>Status de preenchimento</t>
  </si>
  <si>
    <t>Proponente (razão social)</t>
  </si>
  <si>
    <t>XPTO</t>
  </si>
  <si>
    <t>CNPJ</t>
  </si>
  <si>
    <t>Bioma</t>
  </si>
  <si>
    <t>Maior receita (últimos 3 anos)</t>
  </si>
  <si>
    <t>Práticas de restauração do projeto</t>
  </si>
  <si>
    <t>Prática</t>
  </si>
  <si>
    <t>Selecionar?</t>
  </si>
  <si>
    <t>Área (ha)</t>
  </si>
  <si>
    <t>Referência (R$/ha)</t>
  </si>
  <si>
    <t>Status</t>
  </si>
  <si>
    <t>Área total do projeto (ha)</t>
  </si>
  <si>
    <t>Sim</t>
  </si>
  <si>
    <t>O memorial de cálculo (ou anexo de suporte) é obrigatório quando o valor de um item ultrapassar o limite do ano. Deve apresentar, de forma clara e verificável, como o valor foi obtido, incluindo: composição do custo unitário, memória de cálculo das quantidades, premissas adotadas e fontes dos preços.
Na ausência de comprovantes, é necessário justificar, descrever a metodologia utilizada, indicar referências e explicitar eventuais margens aplicadas. Sempre que possível, anexar documentos de suporte (cotações, contratos, tabelas ou similares).                                                                                                                                                                                                   Exemplo 1 (com comprovantes):
Item: Serviço de plantio. O valor unitário de R$ 2.000/ha foi definido a partir da composição de custos, considerando mão de obra (R$ 1.200) e insumos (R$ 800), com base na média de três cotações formais obtidas junto a fornecedores. A quantidade total de 10 hectares foi estimada conforme a área do projeto, resultando em um valor total de R$ 20.000.
Exemplo 2 (sem comprovantes):
Item: Mobilização de equipe. O valor estimado de R$ 5.000 foi definido com base na análise de projetos anteriores com características semelhantes e em referências de mercado para serviços equivalentes. Devido à ausência de cotações formais, a estimativa foi construída a partir desses parâmetros comparáveis, com aplicação de uma margem de segurança de 10% para cobrir possíveis variações de custo.</t>
  </si>
  <si>
    <t xml:space="preserve"> </t>
  </si>
  <si>
    <t>ORÇAMENTO</t>
  </si>
  <si>
    <t>Preencha apenas as células de entrada em amarelo. Itens preenchidos abaixo são apenas exemplos. 
Reescreva conforme o seu orçamento do projeto</t>
  </si>
  <si>
    <t>As células em vermelho indicam algo a revisar: dado incompleto, preenchimento inconsistente ou memorial/anexo obrigatório ausente.</t>
  </si>
  <si>
    <t>Cálculos automáticos</t>
  </si>
  <si>
    <t xml:space="preserve">1) Use descrições específicas. Memorial/anexo é exigido somente quando o valor total do item ultrapassar o limite definido na planilha. </t>
  </si>
  <si>
    <t>2) Escolha a Categoria.</t>
  </si>
  <si>
    <t>4) Escolha o Tipo compatível.</t>
  </si>
  <si>
    <t>5) Use a Unidade liberada pela planilha.</t>
  </si>
  <si>
    <t>3) Escolha a prática, somente para custos diretos</t>
  </si>
  <si>
    <t>Se o tipo ou a unidade desejada não aparecer, revise a Categoria e o Tipo escolhidos - normalmente isso indica que a classificação do item precisa ser ajustada - caso não encontre o que quer, selecione o tipo ou unidade que mais se aproxima e relate esse problema na coluna 'Z' (memorial de calculo)</t>
  </si>
  <si>
    <t>Ano 1</t>
  </si>
  <si>
    <t>Ano 2</t>
  </si>
  <si>
    <t>Ano 3</t>
  </si>
  <si>
    <t>Ano 4</t>
  </si>
  <si>
    <t>Ano 5</t>
  </si>
  <si>
    <t>Ano 6</t>
  </si>
  <si>
    <t>Descrição do item</t>
  </si>
  <si>
    <t>Tipo</t>
  </si>
  <si>
    <t>Valor Unitário</t>
  </si>
  <si>
    <t>Quantidade</t>
  </si>
  <si>
    <t>Total do Item</t>
  </si>
  <si>
    <t>Valor Unitário2</t>
  </si>
  <si>
    <t>Quantidade3</t>
  </si>
  <si>
    <t>Total do Item4</t>
  </si>
  <si>
    <t>Valor Unitário3</t>
  </si>
  <si>
    <t>Quantidade4</t>
  </si>
  <si>
    <t>Total do Item5</t>
  </si>
  <si>
    <t>Valor Unitário4</t>
  </si>
  <si>
    <t>Quantidade5</t>
  </si>
  <si>
    <t>Total do Item6</t>
  </si>
  <si>
    <t>Valor Unitário5</t>
  </si>
  <si>
    <t>Quantidade6</t>
  </si>
  <si>
    <t>Valor Unitário6</t>
  </si>
  <si>
    <t>Valor Unitário7</t>
  </si>
  <si>
    <t>Quantidade7</t>
  </si>
  <si>
    <t>Total do Item8</t>
  </si>
  <si>
    <t>Total Geral / Item</t>
  </si>
  <si>
    <t>Memorial de calculo/ Evidência dos Custo</t>
  </si>
  <si>
    <t xml:space="preserve">Anexos </t>
  </si>
  <si>
    <t>ID do item</t>
  </si>
  <si>
    <t>Pendência automática</t>
  </si>
  <si>
    <t>Insumos (mudas nativas + corretivos/fertilizantes + defensivos)</t>
  </si>
  <si>
    <t>Plantio (mão de obra e operação de plantio)</t>
  </si>
  <si>
    <t>Manutenção (roçadas/coroamento, controle formigas/invasoras, replantio)</t>
  </si>
  <si>
    <t>Monitoramento (vistorias e relatórios)</t>
  </si>
  <si>
    <t>Ferramentas/EPIs duráveis (rateio por ha)</t>
  </si>
  <si>
    <t>Equipamentos de monitoramento (GPS/drones - rateio)</t>
  </si>
  <si>
    <t>Capacitação inicial da equipe</t>
  </si>
  <si>
    <t>Assistência técnica continuada</t>
  </si>
  <si>
    <t>Coordenação e equipe de gestão (rateio)</t>
  </si>
  <si>
    <t>Admin-financeiro e suporte (rateio)</t>
  </si>
  <si>
    <t>Deslocamentos e diárias (gestão - rateio)</t>
  </si>
  <si>
    <t>Comunicação e mobilização (rateio)</t>
  </si>
  <si>
    <t>Auditoria, compliance e prestação de contas formal</t>
  </si>
  <si>
    <t>Instâncias de governança (comitê/reuniões)</t>
  </si>
  <si>
    <t>Banner</t>
  </si>
  <si>
    <t>Análise de Solo</t>
  </si>
  <si>
    <t xml:space="preserve">RESUMO </t>
  </si>
  <si>
    <t>Custo Total do Projeto</t>
  </si>
  <si>
    <t>Custo Total/Hectare</t>
  </si>
  <si>
    <t>Custos Diretos/Hactare</t>
  </si>
  <si>
    <t>Custos indiretos</t>
  </si>
  <si>
    <t>% Custo com irrigação</t>
  </si>
  <si>
    <t xml:space="preserve">CAPEX total </t>
  </si>
  <si>
    <t>Resumo por prática</t>
  </si>
  <si>
    <t>Custo Direto/Hectare</t>
  </si>
  <si>
    <t>Indireto rateado</t>
  </si>
  <si>
    <t>Total alocado</t>
  </si>
  <si>
    <t>Total/ha</t>
  </si>
  <si>
    <t>Ref./ha</t>
  </si>
  <si>
    <t xml:space="preserve">Apenas Visualização </t>
  </si>
  <si>
    <t>Custos Indiretos</t>
  </si>
  <si>
    <t xml:space="preserve">Custo com Irrigação </t>
  </si>
  <si>
    <t>Doação / maior receita</t>
  </si>
  <si>
    <t>Verificação de Memória / justificativa</t>
  </si>
  <si>
    <t>Itens com revisão documental ou técnica</t>
  </si>
  <si>
    <t>Pendências totais (inclui prática)</t>
  </si>
  <si>
    <t>Categória / Tipo</t>
  </si>
  <si>
    <t>Resumo por Categoria</t>
  </si>
  <si>
    <t>Total (R$)</t>
  </si>
  <si>
    <t>% do total</t>
  </si>
  <si>
    <t>A</t>
  </si>
  <si>
    <t xml:space="preserve">Verificação </t>
  </si>
  <si>
    <t>Práticas selecionadas com área preenchida</t>
  </si>
  <si>
    <t>Itens diretos sem prática informada</t>
  </si>
  <si>
    <t>Prática no orçamento não selecionada no Projeto</t>
  </si>
  <si>
    <t>Prática selecionada sem item direto</t>
  </si>
  <si>
    <t>TOTAL GERAL</t>
  </si>
  <si>
    <t>ANÁLISE</t>
  </si>
  <si>
    <t>Manual de leitura dos resultados</t>
  </si>
  <si>
    <t>Esta aba consolida automaticamente os dados do arquivo, identifica inconsistências e organiza a devolutiva em mensagens padronizadas.</t>
  </si>
  <si>
    <t>Este quadro tem como objetivo apoiar a leitura dos resultados da avaliação inicial das propostas. As classificações indicam se a proposta pode seguir para a próxima etapa, se precisa de complementações ou se demanda revisão antes de eventual reapresentação.</t>
  </si>
  <si>
    <t>Classificação</t>
  </si>
  <si>
    <t>O que significa</t>
  </si>
  <si>
    <t>Encaminhamento</t>
  </si>
  <si>
    <t>DADOS DA PROPOSTA</t>
  </si>
  <si>
    <t>SCORE CONSOLIDADO</t>
  </si>
  <si>
    <t xml:space="preserve">ENCAMINHAMENTO </t>
  </si>
  <si>
    <t>Reprovado</t>
  </si>
  <si>
    <t>A proposta não atendeu aos critérios mínimos esperados nesta etapa.</t>
  </si>
  <si>
    <t>A proposta não segue neste momento e precisa ser revisada antes de eventual reapresentação.</t>
  </si>
  <si>
    <t>Proponente</t>
  </si>
  <si>
    <t>Solicitar complementação de informações</t>
  </si>
  <si>
    <t>A proposta apresenta potencial, mas há lacunas, inconsistências ou pendências que precisam ser esclarecidas.</t>
  </si>
  <si>
    <t>A organização deve complementar ou ajustar as informações para continuidade da análise.</t>
  </si>
  <si>
    <t>Aprovado com ressalvas</t>
  </si>
  <si>
    <t>A proposta apresentou resultado satisfatório, mas há pontos de atenção que devem ser observados.</t>
  </si>
  <si>
    <t>A proposta pode seguir para a próxima etapa, com observação dos pontos destacados.</t>
  </si>
  <si>
    <t>Práticas de restauração</t>
  </si>
  <si>
    <t>Aprovado sem ressalvas</t>
  </si>
  <si>
    <t>A proposta apresentou resultado satisfatório e não teve pontos críticos relevantes nesta fase.</t>
  </si>
  <si>
    <t>A proposta pode seguir para a próxima etapa sem ressalvas.</t>
  </si>
  <si>
    <t>Área / custo total</t>
  </si>
  <si>
    <t>Linha</t>
  </si>
  <si>
    <t>Pendente?</t>
  </si>
  <si>
    <t>Linha_ORCAMENTO</t>
  </si>
  <si>
    <t>Pendente</t>
  </si>
  <si>
    <t>Acumulado</t>
  </si>
  <si>
    <t>Mensagem</t>
  </si>
  <si>
    <t>Nível</t>
  </si>
  <si>
    <t>Faixa do score médio</t>
  </si>
  <si>
    <t>Leitura geral</t>
  </si>
  <si>
    <t>MATRIZ DE PONTUAÇÃO (1 A 3 PONTOS)</t>
  </si>
  <si>
    <t>Nível D</t>
  </si>
  <si>
    <t>De 1,00 a menor que 1,67</t>
  </si>
  <si>
    <t>Desempenho baixo na avaliação inicial.</t>
  </si>
  <si>
    <t>Nível C</t>
  </si>
  <si>
    <t>De 1,67 a menor que 2,33</t>
  </si>
  <si>
    <t>Desempenho intermediário, com necessidade de ajustes ou complementações.</t>
  </si>
  <si>
    <t>Critério</t>
  </si>
  <si>
    <t>Dado atual</t>
  </si>
  <si>
    <t>Referência</t>
  </si>
  <si>
    <t>1 ponto</t>
  </si>
  <si>
    <t>2 pontos</t>
  </si>
  <si>
    <t>3 pontos</t>
  </si>
  <si>
    <t>Pontos</t>
  </si>
  <si>
    <t>Nível B</t>
  </si>
  <si>
    <t>De 8 a menor que 12</t>
  </si>
  <si>
    <t>Bom desempenho, mas com pontos de atenção.</t>
  </si>
  <si>
    <t>De 2,33 a menor que 3,00</t>
  </si>
  <si>
    <t>Desempenho satisfatório, com pontos de atenção.</t>
  </si>
  <si>
    <t>Preenchimento básico do projeto</t>
  </si>
  <si>
    <t>-</t>
  </si>
  <si>
    <t>INCOMPLETO</t>
  </si>
  <si>
    <t>OK</t>
  </si>
  <si>
    <t>Nível A</t>
  </si>
  <si>
    <t>12 ou mais</t>
  </si>
  <si>
    <t>Desempenho muito satisfatório na avaliação inicial.</t>
  </si>
  <si>
    <t>Igual a 3,00</t>
  </si>
  <si>
    <t>Desempenho aderente, sem ressalvas relevantes nesta etapa.</t>
  </si>
  <si>
    <t>Pendências de memorial, prática e preenchimento</t>
  </si>
  <si>
    <t>0 pendências</t>
  </si>
  <si>
    <t>&gt;2 pendências</t>
  </si>
  <si>
    <t>1 a 2 pendências</t>
  </si>
  <si>
    <t>Custos indiretos / custo total</t>
  </si>
  <si>
    <t>&gt; 120% do limite</t>
  </si>
  <si>
    <t>até 120% do limite</t>
  </si>
  <si>
    <t>até o limite</t>
  </si>
  <si>
    <t>Apontamento</t>
  </si>
  <si>
    <t>Custo com irrigação / custos elegíveis</t>
  </si>
  <si>
    <t>&gt;50% do limite</t>
  </si>
  <si>
    <t>até 50% do limite</t>
  </si>
  <si>
    <t>Preenchimento incompleto das informações básicas do projeto</t>
  </si>
  <si>
    <t>Faltam informações essenciais para compreender adequadamente a proposta.</t>
  </si>
  <si>
    <t>&gt; 10% do parâmetro</t>
  </si>
  <si>
    <t>até 10% do parâmetro</t>
  </si>
  <si>
    <t>até o parâmetro</t>
  </si>
  <si>
    <t>Pendências relacionadas ao memorial descritivo e/ou à justificativa</t>
  </si>
  <si>
    <t>O conteúdo apresentado precisa de mais detalhamento, clareza ou fundamentação.</t>
  </si>
  <si>
    <t>Custo direto/ha vs referência (práticas aplicáveis selecionadas)</t>
  </si>
  <si>
    <t>2 ou mais ocorrências ❌ Acima</t>
  </si>
  <si>
    <t>1 ocorrência ❌ Acima</t>
  </si>
  <si>
    <t>0 ocorrência(s) ❌ Acima</t>
  </si>
  <si>
    <t>Custos indiretos acima do limite de referência</t>
  </si>
  <si>
    <t>A proporção de custos indiretos está superior ao parâmetro considerado adequado.</t>
  </si>
  <si>
    <t>Custo com irrigação acima da faixa considerada adequada</t>
  </si>
  <si>
    <t>Os valores previstos para irrigação estão acima da referência esperada.</t>
  </si>
  <si>
    <t>LEGENDA DA MATRIZ</t>
  </si>
  <si>
    <t>Relação entre o valor da doação e a maior receita em faixa de atenção</t>
  </si>
  <si>
    <t>O valor solicitado exige atenção quando comparado à capacidade econômica informada.</t>
  </si>
  <si>
    <t>Aderente ao limite ou parâmetro existente na planilha; para custo direto/ha, nenhuma prática aplicável pode estar como ❌ Acima.</t>
  </si>
  <si>
    <t>Custo direto por hectare acima da referência</t>
  </si>
  <si>
    <t>O custo previsto por hectare está acima dos parâmetros adotados na análise.</t>
  </si>
  <si>
    <t>Atenção, pequena lacuna ou faixa intermediária; para custo direto/ha, 1 prática aplicável marcada como ❌ Acima.</t>
  </si>
  <si>
    <t>Ausência de referência de modalidade</t>
  </si>
  <si>
    <t>Faltam elementos para comparar a proposta com uma referência adequada nesse critério.</t>
  </si>
  <si>
    <t>Crítico, fora do parâmetro ou incompleto; para custo direto/ha, 2 ou mais práticas aplicáveis marcadas como ❌ Acima.</t>
  </si>
  <si>
    <t>RELATÓRIO AUTOMÁTICO DE DEVOLUTIVA</t>
  </si>
  <si>
    <t>Situação</t>
  </si>
  <si>
    <t>Itens pendentes de memorial de cálculo e/ou evidência de custo</t>
  </si>
  <si>
    <t>Alguns valores do orçamento precisam de detalhamento, memória de cálculo, cotação, documento de referência ou justificativa complementar.</t>
  </si>
  <si>
    <t>ITENS COM PENDÊNCIAS IDENTIFICADAS AUTOMATICAMENTE (busca na aba ORÇAMENTO)</t>
  </si>
  <si>
    <t>Linha no ORÇAMENTO</t>
  </si>
  <si>
    <t>Ano</t>
  </si>
  <si>
    <t>Valor unitário</t>
  </si>
  <si>
    <t>Pendência identificada</t>
  </si>
  <si>
    <t>LISTAS (validação) — não editar</t>
  </si>
  <si>
    <t>Referência Fundo (R$/ha)</t>
  </si>
  <si>
    <t>Seleção</t>
  </si>
  <si>
    <t>Configuração de Indicadores</t>
  </si>
  <si>
    <t>Não</t>
  </si>
  <si>
    <t>Unidades</t>
  </si>
  <si>
    <t>Biomas</t>
  </si>
  <si>
    <t>N1</t>
  </si>
  <si>
    <t>N2_1</t>
  </si>
  <si>
    <t>N2_2</t>
  </si>
  <si>
    <t>N2_3</t>
  </si>
  <si>
    <t>N2_4</t>
  </si>
  <si>
    <t>N2_5</t>
  </si>
  <si>
    <t>Amazônia</t>
  </si>
  <si>
    <t>5.1 Auditoria, compliance, contabilidade e jurídico</t>
  </si>
  <si>
    <t>5.2 Reuniões e assembleias</t>
  </si>
  <si>
    <t xml:space="preserve">1.7 Consumíveis ou Equipamentos e ferramentas não duraveis </t>
  </si>
  <si>
    <t>Matriz N2 → unidades permitidas (UNITS_*)</t>
  </si>
  <si>
    <t>UNITS_1_1</t>
  </si>
  <si>
    <t>UNITS_1_2</t>
  </si>
  <si>
    <t>UNITS_1_3</t>
  </si>
  <si>
    <t>UNITS_1_4</t>
  </si>
  <si>
    <t>UNITS_1_5</t>
  </si>
  <si>
    <t>UNITS_1_6</t>
  </si>
  <si>
    <t>UNITS_2_1</t>
  </si>
  <si>
    <t>UNITS_2_2</t>
  </si>
  <si>
    <t>UNITS_2_3</t>
  </si>
  <si>
    <t>UNITS_2_4</t>
  </si>
  <si>
    <t>UNITS_2_5</t>
  </si>
  <si>
    <t>UNITS_3_1</t>
  </si>
  <si>
    <t>UNITS_3_2</t>
  </si>
  <si>
    <t>UNITS_3_3</t>
  </si>
  <si>
    <t>UNITS_3_4</t>
  </si>
  <si>
    <t>UNITS_4_1</t>
  </si>
  <si>
    <t>UNITS_4_2</t>
  </si>
  <si>
    <t>UNITS_4_3</t>
  </si>
  <si>
    <t>UNITS_4_4</t>
  </si>
  <si>
    <t>UNITS_5_1</t>
  </si>
  <si>
    <t>UNITS_5_2</t>
  </si>
  <si>
    <t>UNITS_5_3</t>
  </si>
  <si>
    <t>Glossário das listas de validação</t>
  </si>
  <si>
    <t>Termo</t>
  </si>
  <si>
    <t>Definição clara</t>
  </si>
  <si>
    <t>Bioma de referência da proposta.</t>
  </si>
  <si>
    <t>Contextualiza o projeto e pode influenciar custos, logística e parâmetros técnicos.</t>
  </si>
  <si>
    <t>Selecione o bioma que corresponde à área efetiva do projeto.</t>
  </si>
  <si>
    <t>Evite escolher por afinidade institucional ou por abrangência regional sem aderência territorial.</t>
  </si>
  <si>
    <t>09.607.915/0001-34</t>
  </si>
  <si>
    <t>dfXPTfgO</t>
  </si>
  <si>
    <t>Preparo de áreda (roçada/capina, controle inicial, preparo do solo)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</si>
</sst>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 &quot;#,##0.00"/>
    <numFmt numFmtId="165" formatCode="&quot;R$ &quot;#,##0;[Red]&quot;(R$ &quot;#,##0\);\-"/>
    <numFmt numFmtId="166" formatCode="&quot;R$ &quot;#,##0;[Red]&quot;-R$ &quot;#,##0"/>
    <numFmt numFmtId="167" formatCode="_-&quot;R$ &quot;* #,##0.00_-;&quot;-R$ &quot;* #,##0.00_-;_-&quot;R$ &quot;* \-??_-;_-@_-"/>
    <numFmt numFmtId="168" formatCode="0.0\x"/>
    <numFmt numFmtId="169" formatCode="0.0%"/>
    <numFmt numFmtId="170" formatCode="&quot;R$ &quot;#,##0.00;[Red]&quot;(R$ &quot;#,##0.00\);\-"/>
    <numFmt numFmtId="171" formatCode="&quot;R$ &quot;#,##0"/>
    <numFmt numFmtId="172" formatCode="0.##"/>
    <numFmt numFmtId="173" formatCode="&quot;R$ &quot;#,##0.00;[Red]&quot;-R$ &quot;#,##0.00"/>
    <numFmt numFmtId="174" formatCode="_-* #,##0.00_-;\-* #,##0.00_-;_-* \-??_-;_-@_-"/>
  </numFmts>
  <fonts count="47" x14ac:knownFonts="1"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1" tint="0.49964903714102604"/>
      <name val="Arial"/>
      <family val="2"/>
    </font>
    <font>
      <sz val="10"/>
      <color theme="1"/>
      <name val="Arial"/>
      <family val="2"/>
    </font>
    <font>
      <b/>
      <sz val="11"/>
      <color theme="1" tint="0.49964903714102604"/>
      <name val="Arial"/>
      <family val="2"/>
    </font>
    <font>
      <b/>
      <sz val="11"/>
      <color theme="1"/>
      <name val="Arial"/>
      <family val="2"/>
    </font>
    <font>
      <sz val="11"/>
      <color theme="1" tint="0.49964903714102604"/>
      <name val="Arial"/>
      <family val="2"/>
    </font>
    <font>
      <b/>
      <sz val="18"/>
      <color theme="1" tint="0.14999847407452621"/>
      <name val="Daytona"/>
      <family val="2"/>
    </font>
    <font>
      <b/>
      <sz val="11"/>
      <color theme="1"/>
      <name val="Calibri"/>
      <family val="2"/>
    </font>
    <font>
      <u/>
      <sz val="8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i/>
      <sz val="12"/>
      <color theme="1" tint="0.49949644459364606"/>
      <name val="Calibri"/>
      <family val="2"/>
    </font>
    <font>
      <b/>
      <sz val="11"/>
      <color theme="0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8"/>
      <color theme="1"/>
      <name val="Calibri"/>
      <family val="2"/>
    </font>
    <font>
      <i/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u/>
      <sz val="11"/>
      <color theme="1"/>
      <name val="Calibri"/>
      <family val="2"/>
    </font>
    <font>
      <i/>
      <sz val="9"/>
      <color theme="1" tint="0.34968108157597583"/>
      <name val="Calibri"/>
      <family val="2"/>
    </font>
    <font>
      <i/>
      <sz val="10"/>
      <color theme="0" tint="-0.499984740745262"/>
      <name val="Calibri"/>
      <family val="2"/>
    </font>
    <font>
      <i/>
      <sz val="11"/>
      <color theme="1"/>
      <name val="Calibri"/>
      <family val="2"/>
    </font>
    <font>
      <i/>
      <sz val="9"/>
      <color theme="1" tint="0.34955900753807184"/>
      <name val="Calibri"/>
      <family val="2"/>
    </font>
    <font>
      <b/>
      <sz val="11"/>
      <color theme="0"/>
      <name val="Cambria"/>
      <family val="1"/>
    </font>
    <font>
      <b/>
      <sz val="12"/>
      <color theme="1"/>
      <name val="Calibri"/>
      <family val="2"/>
    </font>
    <font>
      <u/>
      <sz val="11"/>
      <color theme="1"/>
      <name val="Calibri"/>
      <family val="2"/>
    </font>
    <font>
      <b/>
      <sz val="28"/>
      <color theme="1" tint="0.14999847407452621"/>
      <name val="Calibri"/>
      <family val="2"/>
    </font>
    <font>
      <b/>
      <sz val="10"/>
      <color theme="0"/>
      <name val="Calibri"/>
      <family val="2"/>
    </font>
    <font>
      <b/>
      <sz val="18"/>
      <color theme="1" tint="0.14999847407452621"/>
      <name val="Calibri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  <scheme val="major"/>
    </font>
    <font>
      <b/>
      <sz val="18"/>
      <color theme="1" tint="0.14999847407452621"/>
      <name val="Arial"/>
      <family val="2"/>
      <scheme val="major"/>
    </font>
    <font>
      <b/>
      <sz val="11"/>
      <color theme="1"/>
      <name val="Arial"/>
      <family val="2"/>
      <scheme val="major"/>
    </font>
    <font>
      <sz val="12"/>
      <color rgb="FF000000"/>
      <name val="Arial"/>
      <family val="2"/>
    </font>
    <font>
      <sz val="11"/>
      <color theme="0"/>
      <name val="Arial"/>
      <family val="2"/>
      <scheme val="major"/>
    </font>
    <font>
      <sz val="9"/>
      <color theme="1"/>
      <name val="Calibri"/>
      <family val="2"/>
    </font>
    <font>
      <i/>
      <sz val="10"/>
      <color rgb="FF000000"/>
      <name val="Calibri"/>
      <family val="2"/>
    </font>
    <font>
      <b/>
      <sz val="20"/>
      <color theme="1" tint="0.14999847407452621"/>
      <name val="Daytona"/>
      <family val="2"/>
    </font>
    <font>
      <b/>
      <i/>
      <sz val="9"/>
      <color theme="1" tint="0.34955900753807184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1F4E78"/>
        <bgColor rgb="FF1F4E79"/>
      </patternFill>
    </fill>
    <fill>
      <patternFill patternType="solid">
        <fgColor rgb="FFD9E1F2"/>
        <bgColor rgb="FFD7E0E8"/>
      </patternFill>
    </fill>
    <fill>
      <patternFill patternType="solid">
        <fgColor rgb="FFEEF3FA"/>
        <bgColor rgb="FFEDF2F7"/>
      </patternFill>
    </fill>
    <fill>
      <patternFill patternType="solid">
        <fgColor theme="0"/>
        <bgColor rgb="FFFAFCFD"/>
      </patternFill>
    </fill>
    <fill>
      <patternFill patternType="solid">
        <fgColor rgb="FFFAFCFD"/>
        <bgColor rgb="FFF8FBFC"/>
      </patternFill>
    </fill>
    <fill>
      <patternFill patternType="solid">
        <fgColor rgb="FF156082"/>
        <bgColor rgb="FF266196"/>
      </patternFill>
    </fill>
    <fill>
      <patternFill patternType="solid">
        <fgColor rgb="FFEAF3F7"/>
        <bgColor rgb="FFEAF3FA"/>
      </patternFill>
    </fill>
    <fill>
      <patternFill patternType="solid">
        <fgColor rgb="FFF8FBFC"/>
        <bgColor rgb="FFFAFCFD"/>
      </patternFill>
    </fill>
    <fill>
      <patternFill patternType="solid">
        <fgColor rgb="FFFFFFCC"/>
        <bgColor rgb="FFFFF7D6"/>
      </patternFill>
    </fill>
    <fill>
      <patternFill patternType="solid">
        <fgColor theme="4" tint="-0.249977111117893"/>
        <bgColor rgb="FF366092"/>
      </patternFill>
    </fill>
    <fill>
      <patternFill patternType="solid">
        <fgColor theme="4" tint="0.79979857783745845"/>
        <bgColor rgb="FFD9EAF7"/>
      </patternFill>
    </fill>
    <fill>
      <patternFill patternType="solid">
        <fgColor rgb="FFFFF7D6"/>
        <bgColor rgb="FFFFF2CC"/>
      </patternFill>
    </fill>
    <fill>
      <patternFill patternType="solid">
        <fgColor theme="5" tint="0.59968871120334488"/>
        <bgColor rgb="FFF4CCCC"/>
      </patternFill>
    </fill>
    <fill>
      <patternFill patternType="solid">
        <fgColor rgb="FF366092"/>
        <bgColor rgb="FF376092"/>
      </patternFill>
    </fill>
    <fill>
      <patternFill patternType="solid">
        <fgColor rgb="FF5B9BD5"/>
        <bgColor rgb="FF808080"/>
      </patternFill>
    </fill>
    <fill>
      <patternFill patternType="solid">
        <fgColor rgb="FF1F4E79"/>
        <bgColor rgb="FF1F4E78"/>
      </patternFill>
    </fill>
    <fill>
      <patternFill patternType="solid">
        <fgColor rgb="FFF5F5F5"/>
        <bgColor rgb="FFF7F7F7"/>
      </patternFill>
    </fill>
    <fill>
      <patternFill patternType="solid">
        <fgColor rgb="FFFFF2CC"/>
        <bgColor rgb="FFFFF7D6"/>
      </patternFill>
    </fill>
    <fill>
      <patternFill patternType="solid">
        <fgColor rgb="FFEDF2F7"/>
        <bgColor rgb="FFEEF3FA"/>
      </patternFill>
    </fill>
    <fill>
      <patternFill patternType="solid">
        <fgColor theme="3"/>
        <bgColor rgb="FF1F4E79"/>
      </patternFill>
    </fill>
    <fill>
      <patternFill patternType="solid">
        <fgColor theme="0" tint="-4.9989318521683403E-2"/>
        <bgColor rgb="FFF5F5F5"/>
      </patternFill>
    </fill>
    <fill>
      <patternFill patternType="solid">
        <fgColor rgb="FF266196"/>
        <bgColor rgb="FF366092"/>
      </patternFill>
    </fill>
    <fill>
      <patternFill patternType="solid">
        <fgColor rgb="FFF7F7F7"/>
        <bgColor rgb="FFF8F8F8"/>
      </patternFill>
    </fill>
    <fill>
      <patternFill patternType="solid">
        <fgColor rgb="FFE7EEF8"/>
        <bgColor rgb="FFEAF3F7"/>
      </patternFill>
    </fill>
    <fill>
      <patternFill patternType="solid">
        <fgColor rgb="FFEAF3FA"/>
        <bgColor rgb="FFEAF3F7"/>
      </patternFill>
    </fill>
    <fill>
      <patternFill patternType="solid">
        <fgColor rgb="FFE2F0D9"/>
        <bgColor rgb="FFEDEDED"/>
      </patternFill>
    </fill>
    <fill>
      <patternFill patternType="solid">
        <fgColor rgb="FFFDE9E7"/>
        <bgColor rgb="FFFDE9D9"/>
      </patternFill>
    </fill>
    <fill>
      <patternFill patternType="solid">
        <fgColor rgb="FFD9EAF7"/>
        <bgColor rgb="FFDCE6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8FBFC"/>
      </patternFill>
    </fill>
  </fills>
  <borders count="1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3" tint="-0.249977111117893"/>
      </left>
      <right style="medium">
        <color theme="3" tint="-0.249977111117893"/>
      </right>
      <top style="medium">
        <color theme="3" tint="-0.249977111117893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3" tint="-0.249977111117893"/>
      </left>
      <right style="medium">
        <color theme="3" tint="-0.249977111117893"/>
      </right>
      <top/>
      <bottom/>
      <diagonal/>
    </border>
    <border>
      <left style="medium">
        <color theme="3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3" tint="-0.249977111117893"/>
      </right>
      <top style="thin">
        <color theme="0"/>
      </top>
      <bottom style="thin">
        <color theme="0"/>
      </bottom>
      <diagonal/>
    </border>
    <border>
      <left style="medium">
        <color theme="3" tint="-0.249977111117893"/>
      </left>
      <right/>
      <top/>
      <bottom/>
      <diagonal/>
    </border>
    <border>
      <left/>
      <right style="medium">
        <color theme="3" tint="-0.249977111117893"/>
      </right>
      <top/>
      <bottom/>
      <diagonal/>
    </border>
    <border>
      <left style="medium">
        <color theme="3" tint="-0.249977111117893"/>
      </left>
      <right style="thin">
        <color theme="0"/>
      </right>
      <top/>
      <bottom/>
      <diagonal/>
    </border>
    <border>
      <left style="medium">
        <color theme="3" tint="-0.249977111117893"/>
      </left>
      <right/>
      <top/>
      <bottom style="medium">
        <color theme="3" tint="-0.249977111117893"/>
      </bottom>
      <diagonal/>
    </border>
    <border>
      <left/>
      <right style="medium">
        <color theme="3" tint="-0.249977111117893"/>
      </right>
      <top/>
      <bottom style="medium">
        <color theme="3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/>
      <diagonal/>
    </border>
    <border>
      <left style="medium">
        <color theme="1"/>
      </left>
      <right style="medium">
        <color auto="1"/>
      </right>
      <top/>
      <bottom/>
      <diagonal/>
    </border>
    <border>
      <left style="medium">
        <color theme="1"/>
      </left>
      <right style="medium">
        <color theme="3" tint="-0.249977111117893"/>
      </right>
      <top/>
      <bottom/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  <border>
      <left/>
      <right/>
      <top/>
      <bottom style="thin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medium">
        <color theme="1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  <border>
      <left style="medium">
        <color rgb="FFBFBFBF"/>
      </left>
      <right style="thin">
        <color rgb="FFD7E0E8"/>
      </right>
      <top style="thin">
        <color rgb="FFD7E0E8"/>
      </top>
      <bottom style="thin">
        <color rgb="FFD7E0E8"/>
      </bottom>
      <diagonal/>
    </border>
    <border>
      <left style="thin">
        <color rgb="FFD7E0E8"/>
      </left>
      <right style="thin">
        <color rgb="FFD7E0E8"/>
      </right>
      <top style="thin">
        <color rgb="FFD7E0E8"/>
      </top>
      <bottom style="thin">
        <color rgb="FFD7E0E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auto="1"/>
      </left>
      <right style="thin">
        <color theme="0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rgb="FF9FBAD0"/>
      </bottom>
      <diagonal/>
    </border>
    <border>
      <left style="thin">
        <color theme="1"/>
      </left>
      <right style="thin">
        <color theme="0"/>
      </right>
      <top/>
      <bottom/>
      <diagonal/>
    </border>
    <border>
      <left/>
      <right/>
      <top style="thin">
        <color rgb="FF9FBAD0"/>
      </top>
      <bottom style="thin">
        <color rgb="FF9FBAD0"/>
      </bottom>
      <diagonal/>
    </border>
    <border>
      <left/>
      <right/>
      <top style="medium">
        <color theme="3" tint="-0.249977111117893"/>
      </top>
      <bottom/>
      <diagonal/>
    </border>
    <border>
      <left/>
      <right style="medium">
        <color theme="3" tint="-0.249977111117893"/>
      </right>
      <top style="medium">
        <color theme="3" tint="-0.249977111117893"/>
      </top>
      <bottom/>
      <diagonal/>
    </border>
    <border>
      <left/>
      <right/>
      <top/>
      <bottom style="medium">
        <color theme="3" tint="-0.249977111117893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auto="1"/>
      </right>
      <top style="medium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  <border>
      <left/>
      <right style="medium">
        <color theme="1"/>
      </right>
      <top style="thin">
        <color theme="0"/>
      </top>
      <bottom style="medium">
        <color theme="1"/>
      </bottom>
      <diagonal/>
    </border>
    <border>
      <left/>
      <right/>
      <top style="thin">
        <color rgb="FFD0D7DE"/>
      </top>
      <bottom style="thin">
        <color rgb="FFD0D7DE"/>
      </bottom>
      <diagonal/>
    </border>
    <border>
      <left/>
      <right style="thin">
        <color rgb="FFD0D7DE"/>
      </right>
      <top style="thin">
        <color rgb="FFD0D7DE"/>
      </top>
      <bottom style="thin">
        <color rgb="FFD0D7DE"/>
      </bottom>
      <diagonal/>
    </border>
    <border>
      <left/>
      <right style="thin">
        <color theme="0"/>
      </right>
      <top style="medium">
        <color auto="1"/>
      </top>
      <bottom/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/>
      <right/>
      <top style="thin">
        <color theme="0"/>
      </top>
      <bottom style="medium">
        <color theme="1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/>
      <bottom/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 style="thin">
        <color theme="0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0"/>
      </right>
      <top/>
      <bottom style="medium">
        <color theme="1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/>
      <top/>
      <bottom style="thin">
        <color rgb="FF9FBAD0"/>
      </bottom>
      <diagonal/>
    </border>
    <border>
      <left/>
      <right style="thin">
        <color theme="1"/>
      </right>
      <top/>
      <bottom style="thin">
        <color rgb="FF9FBAD0"/>
      </bottom>
      <diagonal/>
    </border>
    <border>
      <left style="medium">
        <color rgb="FF000000"/>
      </left>
      <right style="thin">
        <color theme="0"/>
      </right>
      <top style="medium">
        <color rgb="FF00000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medium">
        <color rgb="FF000000"/>
      </top>
      <bottom style="medium">
        <color theme="1"/>
      </bottom>
      <diagonal/>
    </border>
    <border>
      <left style="medium">
        <color rgb="FF000000"/>
      </left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0000"/>
      </left>
      <right style="thin">
        <color theme="0"/>
      </right>
      <top style="thin">
        <color theme="0"/>
      </top>
      <bottom style="medium">
        <color rgb="FF00000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rgb="FF00000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medium">
        <color rgb="FF000000"/>
      </bottom>
      <diagonal/>
    </border>
    <border>
      <left/>
      <right style="medium">
        <color theme="1"/>
      </right>
      <top style="medium">
        <color rgb="FF000000"/>
      </top>
      <bottom style="medium">
        <color theme="1"/>
      </bottom>
      <diagonal/>
    </border>
    <border>
      <left/>
      <right style="medium">
        <color theme="1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0" borderId="14" xfId="0" applyFont="1" applyBorder="1"/>
    <xf numFmtId="0" fontId="1" fillId="5" borderId="16" xfId="0" applyFont="1" applyFill="1" applyBorder="1"/>
    <xf numFmtId="0" fontId="2" fillId="2" borderId="19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0" fillId="5" borderId="1" xfId="0" applyFill="1" applyBorder="1"/>
    <xf numFmtId="0" fontId="11" fillId="5" borderId="1" xfId="0" applyFont="1" applyFill="1" applyBorder="1" applyAlignment="1">
      <alignment horizontal="left" vertical="center" wrapText="1"/>
    </xf>
    <xf numFmtId="0" fontId="0" fillId="0" borderId="2" xfId="0" applyBorder="1"/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1" fillId="5" borderId="6" xfId="0" applyFont="1" applyFill="1" applyBorder="1" applyAlignment="1">
      <alignment horizontal="left" vertical="center" wrapText="1"/>
    </xf>
    <xf numFmtId="0" fontId="0" fillId="0" borderId="3" xfId="0" applyBorder="1"/>
    <xf numFmtId="0" fontId="11" fillId="0" borderId="2" xfId="0" applyFont="1" applyBorder="1" applyAlignment="1">
      <alignment horizontal="left" vertical="center" wrapText="1"/>
    </xf>
    <xf numFmtId="0" fontId="0" fillId="0" borderId="7" xfId="0" applyBorder="1"/>
    <xf numFmtId="0" fontId="16" fillId="5" borderId="39" xfId="0" applyFont="1" applyFill="1" applyBorder="1" applyAlignment="1">
      <alignment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14" fillId="11" borderId="44" xfId="0" applyFont="1" applyFill="1" applyBorder="1" applyAlignment="1">
      <alignment horizontal="center" vertical="center" wrapText="1"/>
    </xf>
    <xf numFmtId="0" fontId="14" fillId="11" borderId="45" xfId="0" applyFont="1" applyFill="1" applyBorder="1" applyAlignment="1">
      <alignment horizontal="center" vertical="center" wrapText="1"/>
    </xf>
    <xf numFmtId="0" fontId="12" fillId="12" borderId="20" xfId="0" applyFont="1" applyFill="1" applyBorder="1" applyAlignment="1">
      <alignment horizontal="left" vertical="center" wrapText="1"/>
    </xf>
    <xf numFmtId="0" fontId="12" fillId="10" borderId="21" xfId="0" applyFont="1" applyFill="1" applyBorder="1" applyAlignment="1" applyProtection="1">
      <alignment horizontal="left" vertical="center" wrapText="1"/>
      <protection locked="0"/>
    </xf>
    <xf numFmtId="2" fontId="12" fillId="10" borderId="21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>
      <alignment horizontal="center" vertical="center" wrapText="1"/>
    </xf>
    <xf numFmtId="0" fontId="12" fillId="12" borderId="22" xfId="0" applyFont="1" applyFill="1" applyBorder="1" applyAlignment="1">
      <alignment horizontal="left" vertical="center" wrapText="1"/>
    </xf>
    <xf numFmtId="0" fontId="12" fillId="10" borderId="23" xfId="0" applyFont="1" applyFill="1" applyBorder="1" applyAlignment="1" applyProtection="1">
      <alignment horizontal="left" vertical="center" wrapText="1"/>
      <protection locked="0"/>
    </xf>
    <xf numFmtId="2" fontId="12" fillId="10" borderId="23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4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right" vertical="top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7" fillId="0" borderId="39" xfId="0" applyFont="1" applyBorder="1" applyAlignment="1">
      <alignment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center" wrapText="1"/>
    </xf>
    <xf numFmtId="0" fontId="17" fillId="0" borderId="40" xfId="0" applyFont="1" applyBorder="1" applyAlignment="1">
      <alignment wrapText="1"/>
    </xf>
    <xf numFmtId="0" fontId="25" fillId="16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49" fontId="14" fillId="11" borderId="1" xfId="0" applyNumberFormat="1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13" borderId="1" xfId="0" applyFont="1" applyFill="1" applyBorder="1" applyAlignment="1" applyProtection="1">
      <alignment horizontal="left" vertical="center"/>
      <protection locked="0"/>
    </xf>
    <xf numFmtId="1" fontId="12" fillId="13" borderId="1" xfId="0" applyNumberFormat="1" applyFont="1" applyFill="1" applyBorder="1" applyAlignment="1" applyProtection="1">
      <alignment horizontal="center" vertical="center"/>
      <protection locked="0"/>
    </xf>
    <xf numFmtId="49" fontId="12" fillId="18" borderId="1" xfId="0" applyNumberFormat="1" applyFont="1" applyFill="1" applyBorder="1" applyAlignment="1">
      <alignment horizontal="left" vertical="center"/>
    </xf>
    <xf numFmtId="0" fontId="12" fillId="19" borderId="1" xfId="0" applyFont="1" applyFill="1" applyBorder="1" applyAlignment="1" applyProtection="1">
      <alignment horizontal="left" vertical="center"/>
      <protection locked="0"/>
    </xf>
    <xf numFmtId="1" fontId="12" fillId="19" borderId="1" xfId="0" applyNumberFormat="1" applyFont="1" applyFill="1" applyBorder="1" applyAlignment="1" applyProtection="1">
      <alignment horizontal="center" vertical="center"/>
      <protection locked="0"/>
    </xf>
    <xf numFmtId="0" fontId="26" fillId="17" borderId="0" xfId="0" applyFont="1" applyFill="1" applyAlignment="1">
      <alignment horizontal="left" vertical="center" wrapText="1"/>
    </xf>
    <xf numFmtId="0" fontId="9" fillId="0" borderId="0" xfId="0" applyFont="1"/>
    <xf numFmtId="0" fontId="9" fillId="20" borderId="50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left" vertical="center" wrapText="1"/>
    </xf>
    <xf numFmtId="0" fontId="9" fillId="12" borderId="53" xfId="0" applyFont="1" applyFill="1" applyBorder="1" applyAlignment="1">
      <alignment horizontal="left" vertical="center" wrapText="1"/>
    </xf>
    <xf numFmtId="9" fontId="27" fillId="22" borderId="54" xfId="0" applyNumberFormat="1" applyFont="1" applyFill="1" applyBorder="1" applyAlignment="1">
      <alignment horizontal="right" vertical="center" wrapText="1"/>
    </xf>
    <xf numFmtId="9" fontId="0" fillId="22" borderId="54" xfId="0" applyNumberFormat="1" applyFill="1" applyBorder="1"/>
    <xf numFmtId="0" fontId="9" fillId="12" borderId="55" xfId="0" applyFont="1" applyFill="1" applyBorder="1" applyAlignment="1">
      <alignment horizontal="left" vertical="center" wrapText="1"/>
    </xf>
    <xf numFmtId="0" fontId="9" fillId="17" borderId="0" xfId="0" applyFont="1" applyFill="1" applyAlignment="1">
      <alignment horizontal="left" vertical="center" wrapText="1"/>
    </xf>
    <xf numFmtId="0" fontId="9" fillId="20" borderId="21" xfId="0" applyFont="1" applyFill="1" applyBorder="1" applyAlignment="1">
      <alignment vertical="center" wrapText="1"/>
    </xf>
    <xf numFmtId="0" fontId="0" fillId="0" borderId="21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12" fillId="0" borderId="41" xfId="0" applyFont="1" applyBorder="1" applyAlignment="1">
      <alignment horizontal="center" wrapText="1"/>
    </xf>
    <xf numFmtId="0" fontId="28" fillId="5" borderId="3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wrapText="1"/>
    </xf>
    <xf numFmtId="0" fontId="29" fillId="23" borderId="53" xfId="0" applyFont="1" applyFill="1" applyBorder="1" applyAlignment="1">
      <alignment horizontal="center" vertical="center" wrapText="1"/>
    </xf>
    <xf numFmtId="0" fontId="29" fillId="23" borderId="0" xfId="0" applyFont="1" applyFill="1" applyAlignment="1">
      <alignment horizontal="center" vertical="center" wrapText="1"/>
    </xf>
    <xf numFmtId="0" fontId="29" fillId="23" borderId="54" xfId="0" applyFont="1" applyFill="1" applyBorder="1" applyAlignment="1">
      <alignment horizontal="center" vertical="center" wrapText="1"/>
    </xf>
    <xf numFmtId="0" fontId="12" fillId="24" borderId="53" xfId="0" applyFont="1" applyFill="1" applyBorder="1"/>
    <xf numFmtId="2" fontId="12" fillId="24" borderId="0" xfId="0" applyNumberFormat="1" applyFont="1" applyFill="1"/>
    <xf numFmtId="0" fontId="12" fillId="24" borderId="54" xfId="0" applyFont="1" applyFill="1" applyBorder="1"/>
    <xf numFmtId="0" fontId="12" fillId="24" borderId="55" xfId="0" applyFont="1" applyFill="1" applyBorder="1"/>
    <xf numFmtId="2" fontId="12" fillId="24" borderId="63" xfId="0" applyNumberFormat="1" applyFont="1" applyFill="1" applyBorder="1"/>
    <xf numFmtId="0" fontId="12" fillId="24" borderId="56" xfId="0" applyFont="1" applyFill="1" applyBorder="1"/>
    <xf numFmtId="0" fontId="28" fillId="5" borderId="16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wrapText="1"/>
    </xf>
    <xf numFmtId="0" fontId="29" fillId="11" borderId="57" xfId="0" applyFont="1" applyFill="1" applyBorder="1" applyAlignment="1">
      <alignment horizontal="center" vertical="center" wrapText="1"/>
    </xf>
    <xf numFmtId="0" fontId="29" fillId="11" borderId="58" xfId="0" applyFont="1" applyFill="1" applyBorder="1" applyAlignment="1">
      <alignment horizontal="center" vertical="center" wrapText="1"/>
    </xf>
    <xf numFmtId="0" fontId="29" fillId="11" borderId="59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5" fillId="25" borderId="37" xfId="0" applyFont="1" applyFill="1" applyBorder="1" applyAlignment="1">
      <alignment horizontal="left" vertical="center" wrapText="1"/>
    </xf>
    <xf numFmtId="1" fontId="12" fillId="0" borderId="38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12" fillId="5" borderId="60" xfId="0" applyFont="1" applyFill="1" applyBorder="1" applyAlignment="1">
      <alignment horizontal="center" vertical="center" wrapText="1"/>
    </xf>
    <xf numFmtId="0" fontId="12" fillId="5" borderId="42" xfId="0" applyFont="1" applyFill="1" applyBorder="1" applyAlignment="1">
      <alignment horizontal="center" vertical="center" wrapText="1"/>
    </xf>
    <xf numFmtId="0" fontId="15" fillId="25" borderId="41" xfId="0" applyFont="1" applyFill="1" applyBorder="1" applyAlignment="1">
      <alignment horizontal="left" vertical="center" wrapText="1"/>
    </xf>
    <xf numFmtId="1" fontId="12" fillId="0" borderId="42" xfId="0" applyNumberFormat="1" applyFont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left" vertical="center"/>
    </xf>
    <xf numFmtId="0" fontId="11" fillId="0" borderId="34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7" xfId="0" applyFont="1" applyBorder="1"/>
    <xf numFmtId="0" fontId="12" fillId="0" borderId="35" xfId="0" applyFont="1" applyBorder="1"/>
    <xf numFmtId="0" fontId="15" fillId="24" borderId="37" xfId="0" applyFont="1" applyFill="1" applyBorder="1"/>
    <xf numFmtId="0" fontId="29" fillId="23" borderId="37" xfId="0" applyFont="1" applyFill="1" applyBorder="1" applyAlignment="1">
      <alignment horizontal="center" vertical="center" wrapText="1"/>
    </xf>
    <xf numFmtId="0" fontId="29" fillId="23" borderId="1" xfId="0" applyFont="1" applyFill="1" applyBorder="1" applyAlignment="1">
      <alignment horizontal="center" vertical="center" wrapText="1"/>
    </xf>
    <xf numFmtId="0" fontId="29" fillId="23" borderId="38" xfId="0" applyFont="1" applyFill="1" applyBorder="1" applyAlignment="1">
      <alignment horizontal="center" vertical="center" wrapText="1"/>
    </xf>
    <xf numFmtId="0" fontId="12" fillId="0" borderId="37" xfId="0" applyFont="1" applyBorder="1"/>
    <xf numFmtId="0" fontId="12" fillId="24" borderId="37" xfId="0" applyFont="1" applyFill="1" applyBorder="1"/>
    <xf numFmtId="9" fontId="12" fillId="24" borderId="38" xfId="0" applyNumberFormat="1" applyFont="1" applyFill="1" applyBorder="1" applyAlignment="1">
      <alignment horizontal="center"/>
    </xf>
    <xf numFmtId="9" fontId="12" fillId="0" borderId="38" xfId="0" applyNumberFormat="1" applyFont="1" applyBorder="1" applyAlignment="1">
      <alignment horizontal="center"/>
    </xf>
    <xf numFmtId="0" fontId="12" fillId="0" borderId="6" xfId="0" applyFont="1" applyBorder="1"/>
    <xf numFmtId="0" fontId="12" fillId="24" borderId="41" xfId="0" applyFont="1" applyFill="1" applyBorder="1"/>
    <xf numFmtId="9" fontId="12" fillId="24" borderId="42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indent="1"/>
    </xf>
    <xf numFmtId="0" fontId="12" fillId="24" borderId="39" xfId="0" applyFont="1" applyFill="1" applyBorder="1"/>
    <xf numFmtId="9" fontId="12" fillId="24" borderId="61" xfId="0" applyNumberFormat="1" applyFont="1" applyFill="1" applyBorder="1" applyAlignment="1">
      <alignment horizontal="center"/>
    </xf>
    <xf numFmtId="0" fontId="15" fillId="0" borderId="49" xfId="0" applyFont="1" applyBorder="1" applyAlignment="1">
      <alignment horizontal="center" vertical="center" wrapText="1"/>
    </xf>
    <xf numFmtId="0" fontId="29" fillId="17" borderId="25" xfId="0" applyFont="1" applyFill="1" applyBorder="1" applyAlignment="1">
      <alignment vertical="center" wrapText="1"/>
    </xf>
    <xf numFmtId="0" fontId="29" fillId="17" borderId="26" xfId="0" applyFont="1" applyFill="1" applyBorder="1" applyAlignment="1">
      <alignment vertical="center" wrapText="1"/>
    </xf>
    <xf numFmtId="0" fontId="29" fillId="17" borderId="27" xfId="0" applyFont="1" applyFill="1" applyBorder="1" applyAlignment="1">
      <alignment vertical="center" wrapText="1"/>
    </xf>
    <xf numFmtId="0" fontId="12" fillId="24" borderId="0" xfId="0" applyFont="1" applyFill="1"/>
    <xf numFmtId="9" fontId="12" fillId="24" borderId="54" xfId="0" applyNumberFormat="1" applyFont="1" applyFill="1" applyBorder="1" applyAlignment="1">
      <alignment horizontal="center"/>
    </xf>
    <xf numFmtId="0" fontId="12" fillId="24" borderId="63" xfId="0" applyFont="1" applyFill="1" applyBorder="1"/>
    <xf numFmtId="9" fontId="12" fillId="24" borderId="56" xfId="0" applyNumberFormat="1" applyFont="1" applyFill="1" applyBorder="1" applyAlignment="1">
      <alignment horizontal="center"/>
    </xf>
    <xf numFmtId="0" fontId="12" fillId="0" borderId="16" xfId="0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4" borderId="41" xfId="0" applyFont="1" applyFill="1" applyBorder="1"/>
    <xf numFmtId="0" fontId="1" fillId="5" borderId="1" xfId="0" applyFont="1" applyFill="1" applyBorder="1"/>
    <xf numFmtId="0" fontId="31" fillId="5" borderId="0" xfId="0" applyFont="1" applyFill="1" applyAlignment="1">
      <alignment vertical="center" wrapText="1"/>
    </xf>
    <xf numFmtId="0" fontId="31" fillId="5" borderId="6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vertical="center" wrapText="1"/>
    </xf>
    <xf numFmtId="0" fontId="32" fillId="5" borderId="6" xfId="0" applyFont="1" applyFill="1" applyBorder="1" applyAlignment="1">
      <alignment vertical="center" wrapText="1"/>
    </xf>
    <xf numFmtId="0" fontId="32" fillId="5" borderId="1" xfId="0" applyFont="1" applyFill="1" applyBorder="1" applyAlignment="1">
      <alignment vertical="center" wrapText="1"/>
    </xf>
    <xf numFmtId="0" fontId="1" fillId="0" borderId="34" xfId="0" applyFont="1" applyBorder="1"/>
    <xf numFmtId="0" fontId="6" fillId="12" borderId="66" xfId="0" applyFont="1" applyFill="1" applyBorder="1"/>
    <xf numFmtId="0" fontId="6" fillId="12" borderId="0" xfId="0" applyFont="1" applyFill="1"/>
    <xf numFmtId="0" fontId="6" fillId="12" borderId="67" xfId="0" applyFont="1" applyFill="1" applyBorder="1"/>
    <xf numFmtId="0" fontId="1" fillId="5" borderId="6" xfId="0" applyFont="1" applyFill="1" applyBorder="1"/>
    <xf numFmtId="0" fontId="2" fillId="2" borderId="69" xfId="0" applyFont="1" applyFill="1" applyBorder="1" applyAlignment="1">
      <alignment vertical="center" wrapText="1"/>
    </xf>
    <xf numFmtId="0" fontId="33" fillId="5" borderId="0" xfId="0" applyFont="1" applyFill="1" applyAlignment="1">
      <alignment vertical="center" wrapText="1"/>
    </xf>
    <xf numFmtId="0" fontId="6" fillId="0" borderId="66" xfId="0" applyFont="1" applyBorder="1"/>
    <xf numFmtId="0" fontId="1" fillId="0" borderId="0" xfId="0" applyFont="1" applyAlignment="1">
      <alignment horizontal="left" vertical="top" wrapText="1"/>
    </xf>
    <xf numFmtId="0" fontId="1" fillId="0" borderId="67" xfId="0" applyFont="1" applyBorder="1" applyAlignment="1">
      <alignment horizontal="left" vertical="top" wrapText="1"/>
    </xf>
    <xf numFmtId="0" fontId="6" fillId="26" borderId="37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33" fillId="5" borderId="38" xfId="0" applyFont="1" applyFill="1" applyBorder="1" applyAlignment="1">
      <alignment vertical="center" wrapText="1"/>
    </xf>
    <xf numFmtId="0" fontId="2" fillId="5" borderId="40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6" fillId="0" borderId="70" xfId="0" applyFont="1" applyBorder="1"/>
    <xf numFmtId="0" fontId="1" fillId="0" borderId="71" xfId="0" applyFont="1" applyBorder="1" applyAlignment="1">
      <alignment horizontal="left" vertical="top" wrapText="1"/>
    </xf>
    <xf numFmtId="0" fontId="1" fillId="0" borderId="72" xfId="0" applyFont="1" applyBorder="1" applyAlignment="1">
      <alignment horizontal="left" vertical="top" wrapText="1"/>
    </xf>
    <xf numFmtId="0" fontId="6" fillId="26" borderId="41" xfId="0" applyFont="1" applyFill="1" applyBorder="1" applyAlignment="1">
      <alignment horizontal="left" vertical="center" wrapText="1"/>
    </xf>
    <xf numFmtId="0" fontId="4" fillId="5" borderId="60" xfId="0" applyFont="1" applyFill="1" applyBorder="1" applyAlignment="1">
      <alignment vertical="center" wrapText="1"/>
    </xf>
    <xf numFmtId="0" fontId="1" fillId="0" borderId="34" xfId="0" applyFont="1" applyBorder="1" applyAlignment="1">
      <alignment horizontal="left" vertical="top" wrapText="1"/>
    </xf>
    <xf numFmtId="0" fontId="6" fillId="12" borderId="73" xfId="0" applyFont="1" applyFill="1" applyBorder="1"/>
    <xf numFmtId="0" fontId="6" fillId="12" borderId="74" xfId="0" applyFont="1" applyFill="1" applyBorder="1"/>
    <xf numFmtId="0" fontId="6" fillId="12" borderId="75" xfId="0" applyFont="1" applyFill="1" applyBorder="1"/>
    <xf numFmtId="0" fontId="36" fillId="2" borderId="76" xfId="0" applyFont="1" applyFill="1" applyBorder="1" applyAlignment="1">
      <alignment vertical="center"/>
    </xf>
    <xf numFmtId="0" fontId="36" fillId="2" borderId="77" xfId="0" applyFont="1" applyFill="1" applyBorder="1" applyAlignment="1">
      <alignment vertical="center"/>
    </xf>
    <xf numFmtId="0" fontId="1" fillId="0" borderId="37" xfId="0" applyFont="1" applyBorder="1"/>
    <xf numFmtId="0" fontId="1" fillId="0" borderId="38" xfId="0" applyFont="1" applyBorder="1"/>
    <xf numFmtId="0" fontId="1" fillId="0" borderId="78" xfId="0" applyFont="1" applyBorder="1"/>
    <xf numFmtId="0" fontId="6" fillId="26" borderId="37" xfId="0" applyFont="1" applyFill="1" applyBorder="1" applyAlignment="1">
      <alignment vertical="center" wrapText="1"/>
    </xf>
    <xf numFmtId="0" fontId="6" fillId="26" borderId="1" xfId="0" applyFont="1" applyFill="1" applyBorder="1" applyAlignment="1">
      <alignment horizontal="center" vertical="center"/>
    </xf>
    <xf numFmtId="0" fontId="6" fillId="26" borderId="38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41" xfId="0" applyFont="1" applyBorder="1" applyAlignment="1">
      <alignment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6" fillId="27" borderId="80" xfId="0" applyFont="1" applyFill="1" applyBorder="1" applyAlignment="1">
      <alignment horizontal="center" vertical="center" wrapText="1"/>
    </xf>
    <xf numFmtId="0" fontId="1" fillId="27" borderId="81" xfId="0" applyFont="1" applyFill="1" applyBorder="1" applyAlignment="1">
      <alignment vertical="center" wrapText="1"/>
    </xf>
    <xf numFmtId="0" fontId="37" fillId="5" borderId="0" xfId="0" applyFont="1" applyFill="1" applyAlignment="1">
      <alignment vertical="center" wrapText="1"/>
    </xf>
    <xf numFmtId="0" fontId="6" fillId="19" borderId="82" xfId="0" applyFont="1" applyFill="1" applyBorder="1" applyAlignment="1">
      <alignment horizontal="center" vertical="center" wrapText="1"/>
    </xf>
    <xf numFmtId="0" fontId="1" fillId="19" borderId="78" xfId="0" applyFont="1" applyFill="1" applyBorder="1" applyAlignment="1">
      <alignment vertical="center" wrapText="1"/>
    </xf>
    <xf numFmtId="0" fontId="6" fillId="28" borderId="83" xfId="0" applyFont="1" applyFill="1" applyBorder="1" applyAlignment="1">
      <alignment horizontal="center" vertical="center" wrapText="1"/>
    </xf>
    <xf numFmtId="0" fontId="1" fillId="28" borderId="84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6" fillId="2" borderId="85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37" fillId="5" borderId="0" xfId="0" applyFont="1" applyFill="1"/>
    <xf numFmtId="0" fontId="1" fillId="0" borderId="35" xfId="0" applyFont="1" applyBorder="1"/>
    <xf numFmtId="0" fontId="37" fillId="5" borderId="0" xfId="0" applyFont="1" applyFill="1" applyAlignment="1">
      <alignment vertical="top" wrapText="1"/>
    </xf>
    <xf numFmtId="0" fontId="6" fillId="0" borderId="70" xfId="0" applyFont="1" applyBorder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6" fillId="2" borderId="88" xfId="0" applyFont="1" applyFill="1" applyBorder="1" applyAlignment="1">
      <alignment vertical="center"/>
    </xf>
    <xf numFmtId="0" fontId="1" fillId="0" borderId="40" xfId="0" applyFont="1" applyBorder="1"/>
    <xf numFmtId="0" fontId="6" fillId="29" borderId="89" xfId="0" applyFont="1" applyFill="1" applyBorder="1" applyAlignment="1">
      <alignment horizontal="center" vertical="center"/>
    </xf>
    <xf numFmtId="0" fontId="1" fillId="26" borderId="1" xfId="0" applyFont="1" applyFill="1" applyBorder="1"/>
    <xf numFmtId="0" fontId="1" fillId="26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center"/>
    </xf>
    <xf numFmtId="0" fontId="14" fillId="11" borderId="114" xfId="0" applyFont="1" applyFill="1" applyBorder="1" applyAlignment="1">
      <alignment horizontal="center" vertical="center" wrapText="1"/>
    </xf>
    <xf numFmtId="0" fontId="12" fillId="12" borderId="116" xfId="0" applyFont="1" applyFill="1" applyBorder="1" applyAlignment="1">
      <alignment horizontal="left" vertical="center" wrapText="1"/>
    </xf>
    <xf numFmtId="0" fontId="12" fillId="12" borderId="117" xfId="0" applyFont="1" applyFill="1" applyBorder="1" applyAlignment="1">
      <alignment horizontal="left" vertical="center" wrapText="1"/>
    </xf>
    <xf numFmtId="0" fontId="12" fillId="12" borderId="118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wrapText="1"/>
    </xf>
    <xf numFmtId="0" fontId="38" fillId="0" borderId="2" xfId="0" applyFont="1" applyBorder="1" applyAlignment="1">
      <alignment horizontal="left" wrapText="1"/>
    </xf>
    <xf numFmtId="0" fontId="38" fillId="0" borderId="7" xfId="0" applyFont="1" applyBorder="1" applyAlignment="1">
      <alignment wrapText="1"/>
    </xf>
    <xf numFmtId="0" fontId="38" fillId="0" borderId="6" xfId="0" applyFont="1" applyBorder="1" applyAlignment="1">
      <alignment wrapText="1"/>
    </xf>
    <xf numFmtId="0" fontId="38" fillId="0" borderId="16" xfId="0" applyFont="1" applyBorder="1" applyAlignment="1">
      <alignment horizontal="left" wrapText="1"/>
    </xf>
    <xf numFmtId="0" fontId="38" fillId="0" borderId="16" xfId="0" applyFont="1" applyBorder="1" applyAlignment="1">
      <alignment wrapText="1"/>
    </xf>
    <xf numFmtId="0" fontId="40" fillId="0" borderId="0" xfId="0" applyFont="1" applyAlignment="1">
      <alignment horizontal="left"/>
    </xf>
    <xf numFmtId="0" fontId="38" fillId="0" borderId="2" xfId="0" applyFont="1" applyBorder="1" applyAlignment="1">
      <alignment wrapText="1"/>
    </xf>
    <xf numFmtId="0" fontId="40" fillId="8" borderId="28" xfId="0" applyFont="1" applyFill="1" applyBorder="1" applyAlignment="1">
      <alignment horizontal="left" wrapText="1" readingOrder="1"/>
    </xf>
    <xf numFmtId="4" fontId="38" fillId="0" borderId="30" xfId="0" applyNumberFormat="1" applyFont="1" applyBorder="1" applyAlignment="1">
      <alignment vertical="center" wrapText="1"/>
    </xf>
    <xf numFmtId="9" fontId="38" fillId="9" borderId="29" xfId="0" applyNumberFormat="1" applyFont="1" applyFill="1" applyBorder="1" applyAlignment="1">
      <alignment horizontal="center" vertical="center" wrapText="1" readingOrder="1"/>
    </xf>
    <xf numFmtId="9" fontId="38" fillId="0" borderId="29" xfId="0" applyNumberFormat="1" applyFont="1" applyBorder="1" applyAlignment="1">
      <alignment horizontal="center" vertical="center" wrapText="1" readingOrder="1"/>
    </xf>
    <xf numFmtId="0" fontId="40" fillId="8" borderId="31" xfId="0" applyFont="1" applyFill="1" applyBorder="1" applyAlignment="1">
      <alignment horizontal="left" wrapText="1" readingOrder="1"/>
    </xf>
    <xf numFmtId="0" fontId="38" fillId="9" borderId="32" xfId="0" applyFont="1" applyFill="1" applyBorder="1" applyAlignment="1">
      <alignment horizontal="center" vertical="center" wrapText="1" readingOrder="1"/>
    </xf>
    <xf numFmtId="4" fontId="38" fillId="0" borderId="33" xfId="0" applyNumberFormat="1" applyFont="1" applyBorder="1" applyAlignment="1">
      <alignment vertical="center" wrapText="1"/>
    </xf>
    <xf numFmtId="0" fontId="40" fillId="8" borderId="28" xfId="0" applyFont="1" applyFill="1" applyBorder="1" applyAlignment="1">
      <alignment horizontal="left" vertical="center" wrapText="1" readingOrder="1"/>
    </xf>
    <xf numFmtId="0" fontId="38" fillId="0" borderId="29" xfId="0" applyFont="1" applyBorder="1" applyAlignment="1">
      <alignment horizontal="center" vertical="center" wrapText="1" readingOrder="1"/>
    </xf>
    <xf numFmtId="4" fontId="38" fillId="0" borderId="29" xfId="0" applyNumberFormat="1" applyFont="1" applyBorder="1" applyAlignment="1">
      <alignment horizontal="center" vertical="center" wrapText="1"/>
    </xf>
    <xf numFmtId="4" fontId="38" fillId="0" borderId="30" xfId="0" applyNumberFormat="1" applyFont="1" applyBorder="1" applyAlignment="1">
      <alignment horizontal="center" vertical="center" wrapText="1"/>
    </xf>
    <xf numFmtId="0" fontId="38" fillId="9" borderId="29" xfId="0" applyFont="1" applyFill="1" applyBorder="1" applyAlignment="1">
      <alignment horizontal="center" vertical="center" wrapText="1" readingOrder="1"/>
    </xf>
    <xf numFmtId="0" fontId="40" fillId="8" borderId="31" xfId="0" applyFont="1" applyFill="1" applyBorder="1" applyAlignment="1">
      <alignment horizontal="left" vertical="center" wrapText="1" readingOrder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3" xfId="0" applyNumberFormat="1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 readingOrder="1"/>
    </xf>
    <xf numFmtId="0" fontId="38" fillId="0" borderId="1" xfId="0" applyFont="1" applyBorder="1" applyAlignment="1">
      <alignment horizontal="left" wrapText="1"/>
    </xf>
    <xf numFmtId="0" fontId="32" fillId="30" borderId="6" xfId="0" applyFont="1" applyFill="1" applyBorder="1" applyAlignment="1">
      <alignment vertical="center" wrapText="1"/>
    </xf>
    <xf numFmtId="0" fontId="32" fillId="30" borderId="1" xfId="0" applyFont="1" applyFill="1" applyBorder="1" applyAlignment="1">
      <alignment vertical="center" wrapText="1"/>
    </xf>
    <xf numFmtId="0" fontId="4" fillId="5" borderId="51" xfId="0" applyFont="1" applyFill="1" applyBorder="1" applyAlignment="1">
      <alignment horizontal="left" vertical="center" wrapText="1"/>
    </xf>
    <xf numFmtId="0" fontId="4" fillId="6" borderId="51" xfId="0" applyFont="1" applyFill="1" applyBorder="1" applyAlignment="1">
      <alignment horizontal="left" vertical="center" wrapText="1"/>
    </xf>
    <xf numFmtId="0" fontId="38" fillId="8" borderId="28" xfId="0" applyFont="1" applyFill="1" applyBorder="1" applyAlignment="1">
      <alignment horizontal="left" vertical="center" wrapText="1" readingOrder="1"/>
    </xf>
    <xf numFmtId="0" fontId="42" fillId="7" borderId="25" xfId="0" applyFont="1" applyFill="1" applyBorder="1" applyAlignment="1">
      <alignment horizontal="left" wrapText="1" readingOrder="1"/>
    </xf>
    <xf numFmtId="0" fontId="42" fillId="7" borderId="26" xfId="0" applyFont="1" applyFill="1" applyBorder="1" applyAlignment="1">
      <alignment wrapText="1" readingOrder="1"/>
    </xf>
    <xf numFmtId="0" fontId="42" fillId="7" borderId="27" xfId="0" applyFont="1" applyFill="1" applyBorder="1" applyAlignment="1">
      <alignment wrapText="1" readingOrder="1"/>
    </xf>
    <xf numFmtId="0" fontId="42" fillId="7" borderId="26" xfId="0" applyFont="1" applyFill="1" applyBorder="1" applyAlignment="1">
      <alignment horizontal="center" wrapText="1" readingOrder="1"/>
    </xf>
    <xf numFmtId="0" fontId="18" fillId="5" borderId="34" xfId="0" applyFont="1" applyFill="1" applyBorder="1" applyAlignment="1">
      <alignment horizontal="left" vertical="center" wrapText="1"/>
    </xf>
    <xf numFmtId="0" fontId="18" fillId="5" borderId="16" xfId="0" applyFont="1" applyFill="1" applyBorder="1" applyAlignment="1">
      <alignment horizontal="left" vertical="center" wrapText="1"/>
    </xf>
    <xf numFmtId="0" fontId="45" fillId="5" borderId="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0" xfId="0"/>
    <xf numFmtId="0" fontId="0" fillId="0" borderId="34" xfId="0" applyBorder="1"/>
    <xf numFmtId="0" fontId="0" fillId="0" borderId="35" xfId="0" applyBorder="1"/>
    <xf numFmtId="0" fontId="0" fillId="0" borderId="6" xfId="0" applyBorder="1"/>
    <xf numFmtId="0" fontId="0" fillId="0" borderId="16" xfId="0" applyBorder="1"/>
    <xf numFmtId="0" fontId="0" fillId="0" borderId="49" xfId="0" applyBorder="1"/>
    <xf numFmtId="173" fontId="4" fillId="6" borderId="21" xfId="0" applyNumberFormat="1" applyFont="1" applyFill="1" applyBorder="1" applyAlignment="1">
      <alignment horizontal="center" vertical="center" wrapText="1"/>
    </xf>
    <xf numFmtId="173" fontId="4" fillId="5" borderId="21" xfId="0" applyNumberFormat="1" applyFont="1" applyFill="1" applyBorder="1" applyAlignment="1">
      <alignment horizontal="center" vertical="center" wrapText="1"/>
    </xf>
    <xf numFmtId="173" fontId="4" fillId="5" borderId="23" xfId="0" applyNumberFormat="1" applyFont="1" applyFill="1" applyBorder="1" applyAlignment="1">
      <alignment horizontal="center" vertical="center" wrapText="1"/>
    </xf>
    <xf numFmtId="164" fontId="38" fillId="0" borderId="29" xfId="0" applyNumberFormat="1" applyFont="1" applyBorder="1" applyAlignment="1">
      <alignment horizontal="center" vertical="center" wrapText="1" readingOrder="1"/>
    </xf>
    <xf numFmtId="164" fontId="12" fillId="5" borderId="21" xfId="0" applyNumberFormat="1" applyFont="1" applyFill="1" applyBorder="1" applyAlignment="1">
      <alignment horizontal="center" vertical="center" wrapText="1"/>
    </xf>
    <xf numFmtId="164" fontId="12" fillId="5" borderId="23" xfId="0" applyNumberFormat="1" applyFont="1" applyFill="1" applyBorder="1" applyAlignment="1">
      <alignment horizontal="center" vertical="center" wrapText="1"/>
    </xf>
    <xf numFmtId="165" fontId="12" fillId="5" borderId="1" xfId="0" applyNumberFormat="1" applyFont="1" applyFill="1" applyBorder="1" applyAlignment="1">
      <alignment horizontal="center" vertical="center"/>
    </xf>
    <xf numFmtId="165" fontId="12" fillId="13" borderId="1" xfId="0" applyNumberFormat="1" applyFont="1" applyFill="1" applyBorder="1" applyAlignment="1" applyProtection="1">
      <alignment horizontal="center" vertical="center"/>
      <protection locked="0"/>
    </xf>
    <xf numFmtId="165" fontId="12" fillId="31" borderId="1" xfId="0" applyNumberFormat="1" applyFont="1" applyFill="1" applyBorder="1" applyAlignment="1">
      <alignment horizontal="center" vertical="center"/>
    </xf>
    <xf numFmtId="165" fontId="43" fillId="31" borderId="1" xfId="0" applyNumberFormat="1" applyFont="1" applyFill="1" applyBorder="1" applyAlignment="1">
      <alignment horizontal="center" vertical="center"/>
    </xf>
    <xf numFmtId="165" fontId="12" fillId="19" borderId="1" xfId="0" applyNumberFormat="1" applyFont="1" applyFill="1" applyBorder="1" applyAlignment="1" applyProtection="1">
      <alignment horizontal="center" vertical="center"/>
      <protection locked="0"/>
    </xf>
    <xf numFmtId="165" fontId="12" fillId="18" borderId="1" xfId="0" applyNumberFormat="1" applyFont="1" applyFill="1" applyBorder="1" applyAlignment="1">
      <alignment horizontal="center" vertical="center"/>
    </xf>
    <xf numFmtId="164" fontId="29" fillId="11" borderId="57" xfId="0" applyNumberFormat="1" applyFont="1" applyFill="1" applyBorder="1" applyAlignment="1">
      <alignment horizontal="center" vertical="center" wrapText="1"/>
    </xf>
    <xf numFmtId="164" fontId="29" fillId="11" borderId="58" xfId="0" applyNumberFormat="1" applyFont="1" applyFill="1" applyBorder="1" applyAlignment="1">
      <alignment horizontal="center" vertical="center" wrapText="1"/>
    </xf>
    <xf numFmtId="164" fontId="29" fillId="11" borderId="59" xfId="0" applyNumberFormat="1" applyFont="1" applyFill="1" applyBorder="1" applyAlignment="1">
      <alignment horizontal="center" vertical="center" wrapText="1"/>
    </xf>
    <xf numFmtId="164" fontId="12" fillId="0" borderId="60" xfId="0" applyNumberFormat="1" applyFont="1" applyBorder="1" applyAlignment="1">
      <alignment horizontal="center" vertical="center" wrapText="1"/>
    </xf>
    <xf numFmtId="174" fontId="4" fillId="0" borderId="60" xfId="0" applyNumberFormat="1" applyFont="1" applyBorder="1" applyAlignment="1">
      <alignment horizontal="center" vertical="center" wrapText="1"/>
    </xf>
    <xf numFmtId="169" fontId="12" fillId="0" borderId="60" xfId="0" applyNumberFormat="1" applyFont="1" applyBorder="1" applyAlignment="1">
      <alignment horizontal="center" vertical="center" wrapText="1"/>
    </xf>
    <xf numFmtId="164" fontId="12" fillId="0" borderId="42" xfId="0" applyNumberFormat="1" applyFont="1" applyBorder="1" applyAlignment="1">
      <alignment horizontal="center" vertical="center"/>
    </xf>
    <xf numFmtId="164" fontId="12" fillId="0" borderId="34" xfId="0" applyNumberFormat="1" applyFont="1" applyBorder="1" applyAlignment="1">
      <alignment horizontal="center" vertical="center" wrapText="1"/>
    </xf>
    <xf numFmtId="169" fontId="12" fillId="0" borderId="34" xfId="0" applyNumberFormat="1" applyFont="1" applyBorder="1" applyAlignment="1">
      <alignment horizontal="center" vertical="center" wrapText="1"/>
    </xf>
    <xf numFmtId="164" fontId="12" fillId="0" borderId="61" xfId="0" applyNumberFormat="1" applyFont="1" applyBorder="1" applyAlignment="1">
      <alignment horizontal="center" vertical="center"/>
    </xf>
    <xf numFmtId="164" fontId="12" fillId="24" borderId="0" xfId="0" applyNumberFormat="1" applyFont="1" applyFill="1"/>
    <xf numFmtId="164" fontId="12" fillId="24" borderId="63" xfId="0" applyNumberFormat="1" applyFont="1" applyFill="1" applyBorder="1"/>
    <xf numFmtId="164" fontId="12" fillId="0" borderId="34" xfId="0" applyNumberFormat="1" applyFont="1" applyBorder="1" applyAlignment="1">
      <alignment horizontal="center" vertical="center"/>
    </xf>
    <xf numFmtId="169" fontId="12" fillId="12" borderId="37" xfId="0" applyNumberFormat="1" applyFont="1" applyFill="1" applyBorder="1" applyAlignment="1">
      <alignment horizontal="center" vertical="center" wrapText="1"/>
    </xf>
    <xf numFmtId="169" fontId="12" fillId="12" borderId="1" xfId="0" applyNumberFormat="1" applyFont="1" applyFill="1" applyBorder="1" applyAlignment="1">
      <alignment horizontal="center" vertical="center"/>
    </xf>
    <xf numFmtId="168" fontId="12" fillId="12" borderId="38" xfId="0" applyNumberFormat="1" applyFont="1" applyFill="1" applyBorder="1" applyAlignment="1">
      <alignment horizontal="center" vertical="center" wrapText="1"/>
    </xf>
    <xf numFmtId="170" fontId="0" fillId="0" borderId="6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71" fontId="15" fillId="24" borderId="1" xfId="0" applyNumberFormat="1" applyFont="1" applyFill="1" applyBorder="1" applyAlignment="1">
      <alignment horizontal="center"/>
    </xf>
    <xf numFmtId="171" fontId="15" fillId="24" borderId="38" xfId="0" applyNumberFormat="1" applyFont="1" applyFill="1" applyBorder="1" applyAlignment="1">
      <alignment horizontal="center"/>
    </xf>
    <xf numFmtId="171" fontId="12" fillId="0" borderId="1" xfId="0" applyNumberFormat="1" applyFont="1" applyBorder="1" applyAlignment="1">
      <alignment horizontal="center"/>
    </xf>
    <xf numFmtId="171" fontId="12" fillId="0" borderId="38" xfId="0" applyNumberFormat="1" applyFont="1" applyBorder="1" applyAlignment="1">
      <alignment horizontal="center"/>
    </xf>
    <xf numFmtId="164" fontId="12" fillId="24" borderId="1" xfId="0" applyNumberFormat="1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12" fillId="24" borderId="60" xfId="0" applyNumberFormat="1" applyFont="1" applyFill="1" applyBorder="1" applyAlignment="1">
      <alignment horizontal="center"/>
    </xf>
    <xf numFmtId="164" fontId="12" fillId="24" borderId="34" xfId="0" applyNumberFormat="1" applyFont="1" applyFill="1" applyBorder="1" applyAlignment="1">
      <alignment horizontal="center"/>
    </xf>
    <xf numFmtId="169" fontId="12" fillId="0" borderId="1" xfId="0" applyNumberFormat="1" applyFont="1" applyBorder="1"/>
    <xf numFmtId="164" fontId="12" fillId="0" borderId="1" xfId="0" applyNumberFormat="1" applyFont="1" applyBorder="1"/>
    <xf numFmtId="171" fontId="15" fillId="24" borderId="60" xfId="0" applyNumberFormat="1" applyFont="1" applyFill="1" applyBorder="1" applyAlignment="1">
      <alignment horizontal="center"/>
    </xf>
    <xf numFmtId="171" fontId="15" fillId="24" borderId="42" xfId="0" applyNumberFormat="1" applyFont="1" applyFill="1" applyBorder="1" applyAlignment="1">
      <alignment horizontal="center"/>
    </xf>
    <xf numFmtId="169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4" fontId="1" fillId="0" borderId="6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72" fontId="1" fillId="0" borderId="1" xfId="0" applyNumberFormat="1" applyFont="1" applyBorder="1" applyAlignment="1">
      <alignment horizontal="left" vertical="top" wrapText="1"/>
    </xf>
    <xf numFmtId="164" fontId="1" fillId="0" borderId="16" xfId="0" applyNumberFormat="1" applyFont="1" applyBorder="1" applyAlignment="1">
      <alignment horizontal="center" vertical="center"/>
    </xf>
    <xf numFmtId="172" fontId="1" fillId="0" borderId="16" xfId="0" applyNumberFormat="1" applyFont="1" applyBorder="1" applyAlignment="1">
      <alignment horizontal="left" vertical="top" wrapText="1"/>
    </xf>
    <xf numFmtId="164" fontId="0" fillId="0" borderId="0" xfId="0" applyNumberFormat="1"/>
    <xf numFmtId="172" fontId="0" fillId="0" borderId="0" xfId="0" applyNumberFormat="1"/>
    <xf numFmtId="166" fontId="9" fillId="0" borderId="0" xfId="0" applyNumberFormat="1" applyFont="1"/>
    <xf numFmtId="164" fontId="4" fillId="5" borderId="52" xfId="0" applyNumberFormat="1" applyFont="1" applyFill="1" applyBorder="1" applyAlignment="1">
      <alignment horizontal="right" vertical="center" wrapText="1"/>
    </xf>
    <xf numFmtId="167" fontId="27" fillId="22" borderId="54" xfId="0" applyNumberFormat="1" applyFont="1" applyFill="1" applyBorder="1" applyAlignment="1">
      <alignment horizontal="right" vertical="center" wrapText="1"/>
    </xf>
    <xf numFmtId="164" fontId="4" fillId="6" borderId="52" xfId="0" applyNumberFormat="1" applyFont="1" applyFill="1" applyBorder="1" applyAlignment="1">
      <alignment horizontal="right" vertical="center" wrapText="1"/>
    </xf>
    <xf numFmtId="173" fontId="4" fillId="6" borderId="52" xfId="0" applyNumberFormat="1" applyFont="1" applyFill="1" applyBorder="1" applyAlignment="1">
      <alignment horizontal="right" vertical="center" wrapText="1"/>
    </xf>
    <xf numFmtId="168" fontId="27" fillId="22" borderId="56" xfId="0" applyNumberFormat="1" applyFont="1" applyFill="1" applyBorder="1" applyAlignment="1">
      <alignment horizontal="right" vertical="center" wrapText="1"/>
    </xf>
    <xf numFmtId="173" fontId="4" fillId="5" borderId="52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0" fillId="0" borderId="39" xfId="0" applyBorder="1" applyAlignment="1"/>
    <xf numFmtId="0" fontId="0" fillId="0" borderId="61" xfId="0" applyBorder="1" applyAlignment="1"/>
    <xf numFmtId="0" fontId="0" fillId="0" borderId="4" xfId="0" applyBorder="1" applyAlignment="1"/>
    <xf numFmtId="0" fontId="0" fillId="0" borderId="24" xfId="0" applyBorder="1" applyAlignment="1"/>
    <xf numFmtId="0" fontId="0" fillId="0" borderId="40" xfId="0" applyBorder="1" applyAlignment="1"/>
    <xf numFmtId="0" fontId="0" fillId="0" borderId="0" xfId="0"/>
    <xf numFmtId="0" fontId="41" fillId="4" borderId="8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0" borderId="12" xfId="0" applyBorder="1"/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center"/>
    </xf>
    <xf numFmtId="0" fontId="0" fillId="0" borderId="39" xfId="0" applyBorder="1"/>
    <xf numFmtId="0" fontId="4" fillId="4" borderId="15" xfId="0" applyFont="1" applyFill="1" applyBorder="1" applyAlignment="1">
      <alignment horizontal="left" vertical="top" wrapText="1"/>
    </xf>
    <xf numFmtId="0" fontId="0" fillId="0" borderId="92" xfId="0" applyBorder="1"/>
    <xf numFmtId="0" fontId="0" fillId="0" borderId="15" xfId="0" applyBorder="1"/>
    <xf numFmtId="0" fontId="2" fillId="2" borderId="5" xfId="0" applyFont="1" applyFill="1" applyBorder="1" applyAlignment="1">
      <alignment horizontal="center" vertical="center"/>
    </xf>
    <xf numFmtId="0" fontId="0" fillId="0" borderId="90" xfId="0" applyBorder="1"/>
    <xf numFmtId="0" fontId="0" fillId="0" borderId="91" xfId="0" applyBorder="1"/>
    <xf numFmtId="0" fontId="7" fillId="3" borderId="12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41" fillId="3" borderId="8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/>
    </xf>
    <xf numFmtId="0" fontId="0" fillId="0" borderId="93" xfId="0" applyBorder="1"/>
    <xf numFmtId="0" fontId="0" fillId="0" borderId="94" xfId="0" applyBorder="1"/>
    <xf numFmtId="0" fontId="3" fillId="3" borderId="18" xfId="0" applyFont="1" applyFill="1" applyBorder="1" applyAlignment="1">
      <alignment horizontal="center" vertical="top" wrapText="1"/>
    </xf>
    <xf numFmtId="0" fontId="0" fillId="0" borderId="0" xfId="0"/>
    <xf numFmtId="0" fontId="0" fillId="0" borderId="54" xfId="0" applyBorder="1"/>
    <xf numFmtId="0" fontId="39" fillId="5" borderId="24" xfId="0" applyFont="1" applyFill="1" applyBorder="1" applyAlignment="1">
      <alignment horizontal="left" vertical="top"/>
    </xf>
    <xf numFmtId="0" fontId="0" fillId="0" borderId="24" xfId="0" applyBorder="1"/>
    <xf numFmtId="0" fontId="12" fillId="10" borderId="38" xfId="0" applyFont="1" applyFill="1" applyBorder="1" applyAlignment="1" applyProtection="1">
      <alignment horizontal="center" vertical="center" wrapText="1"/>
      <protection locked="0"/>
    </xf>
    <xf numFmtId="0" fontId="0" fillId="0" borderId="120" xfId="0" applyBorder="1" applyProtection="1">
      <protection locked="0"/>
    </xf>
    <xf numFmtId="0" fontId="16" fillId="10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" fontId="15" fillId="30" borderId="12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7" xfId="0" applyBorder="1" applyProtection="1">
      <protection locked="0"/>
    </xf>
    <xf numFmtId="0" fontId="15" fillId="12" borderId="124" xfId="0" applyFont="1" applyFill="1" applyBorder="1" applyAlignment="1">
      <alignment horizontal="center" vertical="center" wrapText="1"/>
    </xf>
    <xf numFmtId="0" fontId="15" fillId="12" borderId="12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0" fillId="0" borderId="61" xfId="0" applyBorder="1"/>
    <xf numFmtId="0" fontId="0" fillId="0" borderId="4" xfId="0" applyBorder="1"/>
    <xf numFmtId="0" fontId="8" fillId="5" borderId="1" xfId="0" applyFont="1" applyFill="1" applyBorder="1" applyAlignment="1">
      <alignment horizontal="center"/>
    </xf>
    <xf numFmtId="0" fontId="0" fillId="0" borderId="34" xfId="0" applyBorder="1"/>
    <xf numFmtId="0" fontId="0" fillId="0" borderId="16" xfId="0" applyBorder="1"/>
    <xf numFmtId="0" fontId="8" fillId="5" borderId="2" xfId="0" applyFont="1" applyFill="1" applyBorder="1" applyAlignment="1">
      <alignment horizontal="center" vertical="center"/>
    </xf>
    <xf numFmtId="0" fontId="0" fillId="0" borderId="48" xfId="0" applyBorder="1"/>
    <xf numFmtId="0" fontId="0" fillId="0" borderId="49" xfId="0" applyBorder="1"/>
    <xf numFmtId="0" fontId="12" fillId="10" borderId="36" xfId="0" applyFont="1" applyFill="1" applyBorder="1" applyAlignment="1" applyProtection="1">
      <alignment horizontal="center" vertical="center" wrapText="1"/>
      <protection locked="0"/>
    </xf>
    <xf numFmtId="0" fontId="0" fillId="0" borderId="123" xfId="0" applyBorder="1" applyProtection="1">
      <protection locked="0"/>
    </xf>
    <xf numFmtId="170" fontId="12" fillId="10" borderId="1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1" xfId="0" applyBorder="1" applyProtection="1">
      <protection locked="0"/>
    </xf>
    <xf numFmtId="0" fontId="15" fillId="0" borderId="115" xfId="0" applyFont="1" applyBorder="1" applyAlignment="1">
      <alignment horizontal="center" vertical="center" wrapText="1"/>
    </xf>
    <xf numFmtId="0" fontId="0" fillId="0" borderId="122" xfId="0" applyBorder="1"/>
    <xf numFmtId="0" fontId="17" fillId="0" borderId="61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39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35" xfId="0" applyBorder="1"/>
    <xf numFmtId="0" fontId="0" fillId="0" borderId="6" xfId="0" applyBorder="1"/>
    <xf numFmtId="165" fontId="16" fillId="31" borderId="1" xfId="0" applyNumberFormat="1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65" fontId="16" fillId="14" borderId="1" xfId="0" applyNumberFormat="1" applyFont="1" applyFill="1" applyBorder="1" applyAlignment="1">
      <alignment horizontal="center" vertical="center" wrapText="1"/>
    </xf>
    <xf numFmtId="0" fontId="44" fillId="13" borderId="1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Protection="1">
      <protection locked="0"/>
    </xf>
    <xf numFmtId="0" fontId="0" fillId="0" borderId="6" xfId="0" applyBorder="1" applyProtection="1">
      <protection locked="0"/>
    </xf>
    <xf numFmtId="0" fontId="28" fillId="5" borderId="7" xfId="0" applyFont="1" applyFill="1" applyBorder="1" applyAlignment="1">
      <alignment horizontal="center" vertical="center" wrapText="1"/>
    </xf>
    <xf numFmtId="0" fontId="29" fillId="17" borderId="57" xfId="0" applyFont="1" applyFill="1" applyBorder="1" applyAlignment="1">
      <alignment horizontal="center" vertical="center" wrapText="1"/>
    </xf>
    <xf numFmtId="0" fontId="0" fillId="0" borderId="102" xfId="0" applyBorder="1"/>
    <xf numFmtId="0" fontId="0" fillId="0" borderId="101" xfId="0" applyBorder="1"/>
    <xf numFmtId="164" fontId="12" fillId="5" borderId="39" xfId="0" applyNumberFormat="1" applyFont="1" applyFill="1" applyBorder="1" applyAlignment="1">
      <alignment horizontal="center" vertical="center"/>
    </xf>
    <xf numFmtId="0" fontId="29" fillId="5" borderId="3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29" fillId="17" borderId="62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100" xfId="0" applyBorder="1"/>
    <xf numFmtId="0" fontId="15" fillId="0" borderId="1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center" wrapText="1"/>
    </xf>
    <xf numFmtId="169" fontId="0" fillId="5" borderId="39" xfId="0" applyNumberForma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 vertical="center"/>
    </xf>
    <xf numFmtId="0" fontId="0" fillId="0" borderId="112" xfId="0" applyBorder="1"/>
    <xf numFmtId="0" fontId="0" fillId="0" borderId="113" xfId="0" applyBorder="1"/>
    <xf numFmtId="0" fontId="1" fillId="5" borderId="86" xfId="0" applyFont="1" applyFill="1" applyBorder="1" applyAlignment="1">
      <alignment horizontal="left" vertical="top" wrapText="1"/>
    </xf>
    <xf numFmtId="0" fontId="0" fillId="0" borderId="111" xfId="0" applyBorder="1"/>
    <xf numFmtId="0" fontId="0" fillId="0" borderId="66" xfId="0" applyBorder="1"/>
    <xf numFmtId="0" fontId="0" fillId="0" borderId="67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31" fillId="2" borderId="64" xfId="0" applyFont="1" applyFill="1" applyBorder="1" applyAlignment="1">
      <alignment horizontal="center" vertical="center" wrapText="1"/>
    </xf>
    <xf numFmtId="0" fontId="0" fillId="0" borderId="103" xfId="0" applyBorder="1"/>
    <xf numFmtId="0" fontId="32" fillId="5" borderId="39" xfId="0" applyFont="1" applyFill="1" applyBorder="1" applyAlignment="1">
      <alignment horizontal="left" vertical="center" wrapText="1"/>
    </xf>
    <xf numFmtId="0" fontId="36" fillId="2" borderId="64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 wrapText="1"/>
    </xf>
    <xf numFmtId="0" fontId="0" fillId="0" borderId="105" xfId="0" applyBorder="1"/>
    <xf numFmtId="0" fontId="6" fillId="2" borderId="75" xfId="0" applyFont="1" applyFill="1" applyBorder="1" applyAlignment="1">
      <alignment horizontal="center" vertical="center"/>
    </xf>
    <xf numFmtId="0" fontId="0" fillId="0" borderId="74" xfId="0" applyBorder="1"/>
    <xf numFmtId="0" fontId="0" fillId="0" borderId="75" xfId="0" applyBorder="1"/>
    <xf numFmtId="0" fontId="32" fillId="22" borderId="65" xfId="0" applyFont="1" applyFill="1" applyBorder="1" applyAlignment="1">
      <alignment horizontal="center" vertical="center" wrapText="1"/>
    </xf>
    <xf numFmtId="0" fontId="0" fillId="0" borderId="104" xfId="0" applyBorder="1"/>
    <xf numFmtId="0" fontId="0" fillId="0" borderId="97" xfId="0" applyBorder="1"/>
    <xf numFmtId="0" fontId="6" fillId="26" borderId="60" xfId="0" applyFont="1" applyFill="1" applyBorder="1" applyAlignment="1">
      <alignment horizontal="center" vertical="center" wrapText="1"/>
    </xf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2" fillId="2" borderId="79" xfId="0" applyFont="1" applyFill="1" applyBorder="1" applyAlignment="1">
      <alignment horizontal="center" vertical="center" wrapText="1"/>
    </xf>
    <xf numFmtId="1" fontId="34" fillId="12" borderId="16" xfId="0" applyNumberFormat="1" applyFont="1" applyFill="1" applyBorder="1" applyAlignment="1">
      <alignment horizontal="center" vertical="center" wrapText="1"/>
    </xf>
    <xf numFmtId="0" fontId="0" fillId="0" borderId="40" xfId="0" applyBorder="1"/>
    <xf numFmtId="0" fontId="35" fillId="22" borderId="42" xfId="0" applyFont="1" applyFill="1" applyBorder="1" applyAlignment="1">
      <alignment horizontal="left" vertical="center" wrapText="1"/>
    </xf>
    <xf numFmtId="0" fontId="0" fillId="0" borderId="106" xfId="0" applyBorder="1"/>
    <xf numFmtId="0" fontId="0" fillId="0" borderId="107" xfId="0" applyBorder="1"/>
    <xf numFmtId="0" fontId="2" fillId="2" borderId="26" xfId="0" applyFont="1" applyFill="1" applyBorder="1" applyAlignment="1">
      <alignment horizontal="center" vertical="center" wrapText="1"/>
    </xf>
    <xf numFmtId="0" fontId="9" fillId="20" borderId="50" xfId="0" applyFont="1" applyFill="1" applyBorder="1" applyAlignment="1">
      <alignment vertical="center" wrapText="1"/>
    </xf>
    <xf numFmtId="0" fontId="0" fillId="0" borderId="98" xfId="0" applyBorder="1"/>
    <xf numFmtId="0" fontId="0" fillId="0" borderId="99" xfId="0" applyBorder="1"/>
    <xf numFmtId="0" fontId="14" fillId="21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4" fillId="0" borderId="128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129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173" fontId="4" fillId="32" borderId="2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0"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rgb="FF000000"/>
        <name val="Calibri"/>
        <family val="2"/>
      </font>
      <fill>
        <patternFill>
          <bgColor rgb="FFFDE9E7"/>
        </patternFill>
      </fill>
    </dxf>
    <dxf>
      <font>
        <sz val="11"/>
        <color rgb="FF000000"/>
        <name val="Calibri"/>
        <family val="2"/>
      </font>
      <fill>
        <patternFill>
          <bgColor rgb="FFFFF2CC"/>
        </patternFill>
      </fill>
    </dxf>
    <dxf>
      <font>
        <sz val="11"/>
        <color rgb="FF000000"/>
        <name val="Calibri"/>
        <family val="2"/>
      </font>
      <fill>
        <patternFill>
          <bgColor rgb="FFE2F0D9"/>
        </patternFill>
      </fill>
    </dxf>
    <dxf>
      <font>
        <sz val="11"/>
        <color auto="1"/>
        <name val="Calibri"/>
        <family val="2"/>
      </font>
      <fill>
        <patternFill>
          <bgColor theme="5" tint="0.39994506668294322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b/>
        <sz val="11"/>
        <color rgb="FF006100"/>
        <name val="Calibri"/>
        <family val="2"/>
      </font>
      <fill>
        <patternFill>
          <bgColor rgb="FFE2F0D9"/>
        </patternFill>
      </fill>
    </dxf>
    <dxf>
      <font>
        <sz val="11"/>
        <color rgb="FF7F6000"/>
        <name val="Calibri"/>
        <family val="2"/>
      </font>
      <fill>
        <patternFill>
          <bgColor rgb="FFFFF2CC"/>
        </patternFill>
      </fill>
    </dxf>
    <dxf>
      <font>
        <sz val="11"/>
        <color rgb="FF9C0006"/>
        <name val="Calibri"/>
        <family val="2"/>
      </font>
      <fill>
        <patternFill>
          <bgColor rgb="FFF4CCCC"/>
        </patternFill>
      </fill>
    </dxf>
    <dxf>
      <font>
        <sz val="11"/>
        <color rgb="FF9C0006"/>
        <name val="Calibri"/>
        <family val="2"/>
      </font>
      <fill>
        <patternFill>
          <bgColor rgb="FFFDE9D9"/>
        </patternFill>
      </fill>
    </dxf>
    <dxf>
      <font>
        <sz val="11"/>
        <color rgb="FF000000"/>
        <name val="Calibri"/>
        <family val="2"/>
      </font>
      <fill>
        <patternFill>
          <bgColor rgb="FFFDE9D9"/>
        </patternFill>
      </fill>
    </dxf>
    <dxf>
      <font>
        <sz val="11"/>
        <color rgb="FFFFFFFF"/>
        <name val="Calibri"/>
        <family val="2"/>
      </font>
      <fill>
        <patternFill>
          <bgColor theme="6" tint="0.59968871120334488"/>
        </patternFill>
      </fill>
    </dxf>
    <dxf>
      <font>
        <sz val="11"/>
        <color rgb="FFFFFFFF"/>
        <name val="Calibri"/>
        <family val="2"/>
      </font>
      <fill>
        <patternFill>
          <bgColor theme="5" tint="0.3996704000976592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8FBFC"/>
      <rgbColor rgb="FFEAF3F7"/>
      <rgbColor rgb="FF0000FF"/>
      <rgbColor rgb="FFFFFF00"/>
      <rgbColor rgb="FFEEF3FA"/>
      <rgbColor rgb="FFDCE6F2"/>
      <rgbColor rgb="FF9C0006"/>
      <rgbColor rgb="FF006100"/>
      <rgbColor rgb="FF17375E"/>
      <rgbColor rgb="FF7F6000"/>
      <rgbColor rgb="FFF7F7F7"/>
      <rgbColor rgb="FF156082"/>
      <rgbColor rgb="FFBFBFBF"/>
      <rgbColor rgb="FF808080"/>
      <rgbColor rgb="FF5B9BD5"/>
      <rgbColor rgb="FFEDEDED"/>
      <rgbColor rgb="FFFFFFCC"/>
      <rgbColor rgb="FFD9EAF7"/>
      <rgbColor rgb="FFFAFCFD"/>
      <rgbColor rgb="FFD99694"/>
      <rgbColor rgb="FF266196"/>
      <rgbColor rgb="FFD0D7DE"/>
      <rgbColor rgb="FF1F4E79"/>
      <rgbColor rgb="FFF5F5F5"/>
      <rgbColor rgb="FFFFF7D6"/>
      <rgbColor rgb="FFE7EEF8"/>
      <rgbColor rgb="FFF8F8F8"/>
      <rgbColor rgb="FF800000"/>
      <rgbColor rgb="FF376092"/>
      <rgbColor rgb="FF0000FF"/>
      <rgbColor rgb="FFD9E1F2"/>
      <rgbColor rgb="FFEAF3FA"/>
      <rgbColor rgb="FFE2F0D9"/>
      <rgbColor rgb="FFFFF2CC"/>
      <rgbColor rgb="FF9FBAD0"/>
      <rgbColor rgb="FFE6B9B8"/>
      <rgbColor rgb="FFB7B7B7"/>
      <rgbColor rgb="FFF4CCCC"/>
      <rgbColor rgb="FF366092"/>
      <rgbColor rgb="FFD7E0E8"/>
      <rgbColor rgb="FFD9D9D9"/>
      <rgbColor rgb="FFD7E4BD"/>
      <rgbColor rgb="FFFDE9D9"/>
      <rgbColor rgb="FFFDE9E7"/>
      <rgbColor rgb="FF595959"/>
      <rgbColor rgb="FF7F7F7F"/>
      <rgbColor rgb="FF0C3F54"/>
      <rgbColor rgb="FF1F4E78"/>
      <rgbColor rgb="FF1F2937"/>
      <rgbColor rgb="FF262626"/>
      <rgbColor rgb="FFF2F2F2"/>
      <rgbColor rgb="FFEDF2F7"/>
      <rgbColor rgb="FF1F497D"/>
      <rgbColor rgb="FF2737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nkExternoRecuperado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G.  LISTA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F36"/>
  <sheetViews>
    <sheetView showGridLines="0" showRowColHeaders="0" zoomScaleNormal="100" workbookViewId="0">
      <selection activeCell="C7" sqref="C7:E7"/>
    </sheetView>
  </sheetViews>
  <sheetFormatPr defaultColWidth="8.7109375" defaultRowHeight="15" customHeight="1" x14ac:dyDescent="0.2"/>
  <cols>
    <col min="1" max="1" width="8.7109375" style="255" customWidth="1"/>
    <col min="2" max="2" width="24" style="255" customWidth="1"/>
    <col min="3" max="3" width="62" style="255" customWidth="1"/>
    <col min="4" max="4" width="24" style="255" customWidth="1"/>
    <col min="5" max="5" width="61.42578125" style="255" customWidth="1"/>
    <col min="6" max="7" width="8.7109375" style="255" customWidth="1"/>
    <col min="8" max="16384" width="8.7109375" style="255"/>
  </cols>
  <sheetData>
    <row r="1" spans="1:6" ht="15" customHeight="1" x14ac:dyDescent="0.2">
      <c r="B1" s="1"/>
      <c r="C1" s="1"/>
      <c r="D1" s="1"/>
      <c r="E1" s="2"/>
    </row>
    <row r="2" spans="1:6" ht="24" customHeight="1" x14ac:dyDescent="0.25">
      <c r="A2" s="3"/>
      <c r="B2" s="339" t="s">
        <v>0</v>
      </c>
      <c r="C2" s="340"/>
      <c r="D2" s="340"/>
      <c r="E2" s="341"/>
      <c r="F2" s="4"/>
    </row>
    <row r="3" spans="1:6" ht="24" customHeight="1" x14ac:dyDescent="0.25">
      <c r="A3" s="5"/>
      <c r="B3" s="344" t="s">
        <v>1</v>
      </c>
      <c r="C3" s="328"/>
      <c r="D3" s="328"/>
      <c r="E3" s="329"/>
      <c r="F3" s="4"/>
    </row>
    <row r="4" spans="1:6" ht="24" customHeight="1" x14ac:dyDescent="0.25">
      <c r="A4" s="2"/>
      <c r="B4" s="327" t="s">
        <v>2</v>
      </c>
      <c r="C4" s="328"/>
      <c r="D4" s="328"/>
      <c r="E4" s="329"/>
      <c r="F4" s="4"/>
    </row>
    <row r="5" spans="1:6" ht="24" customHeight="1" x14ac:dyDescent="0.2">
      <c r="A5" s="5"/>
      <c r="B5" s="6"/>
      <c r="E5" s="7"/>
      <c r="F5" s="4"/>
    </row>
    <row r="6" spans="1:6" ht="24" customHeight="1" x14ac:dyDescent="0.25">
      <c r="A6" s="3"/>
      <c r="B6" s="332" t="s">
        <v>3</v>
      </c>
      <c r="C6" s="328"/>
      <c r="D6" s="328"/>
      <c r="E6" s="329"/>
      <c r="F6" s="4"/>
    </row>
    <row r="7" spans="1:6" ht="250.5" customHeight="1" x14ac:dyDescent="0.25">
      <c r="A7" s="5"/>
      <c r="B7" s="8"/>
      <c r="C7" s="330" t="s">
        <v>4</v>
      </c>
      <c r="D7" s="328"/>
      <c r="E7" s="329"/>
      <c r="F7" s="4"/>
    </row>
    <row r="8" spans="1:6" ht="24" customHeight="1" x14ac:dyDescent="0.25">
      <c r="A8" s="5"/>
      <c r="B8" s="332" t="s">
        <v>5</v>
      </c>
      <c r="C8" s="328"/>
      <c r="D8" s="328"/>
      <c r="E8" s="329"/>
      <c r="F8" s="4"/>
    </row>
    <row r="9" spans="1:6" ht="24" customHeight="1" x14ac:dyDescent="0.25">
      <c r="A9" s="5"/>
      <c r="B9" s="8"/>
      <c r="C9" s="333" t="s">
        <v>6</v>
      </c>
      <c r="D9" s="328"/>
      <c r="E9" s="329"/>
      <c r="F9" s="4"/>
    </row>
    <row r="10" spans="1:6" ht="28.5" customHeight="1" x14ac:dyDescent="0.25">
      <c r="A10" s="5"/>
      <c r="B10" s="8"/>
      <c r="C10" s="331" t="s">
        <v>7</v>
      </c>
      <c r="D10" s="328"/>
      <c r="E10" s="329"/>
      <c r="F10" s="4"/>
    </row>
    <row r="11" spans="1:6" ht="24" customHeight="1" x14ac:dyDescent="0.25">
      <c r="A11" s="5"/>
      <c r="B11" s="8"/>
      <c r="C11" s="333" t="s">
        <v>8</v>
      </c>
      <c r="D11" s="328"/>
      <c r="E11" s="329"/>
      <c r="F11" s="4"/>
    </row>
    <row r="12" spans="1:6" ht="132" customHeight="1" x14ac:dyDescent="0.25">
      <c r="A12" s="5"/>
      <c r="B12" s="8"/>
      <c r="C12" s="331" t="s">
        <v>9</v>
      </c>
      <c r="D12" s="328"/>
      <c r="E12" s="329"/>
      <c r="F12" s="4"/>
    </row>
    <row r="13" spans="1:6" ht="24" customHeight="1" x14ac:dyDescent="0.25">
      <c r="A13" s="5"/>
      <c r="B13" s="8"/>
      <c r="C13" s="333" t="s">
        <v>10</v>
      </c>
      <c r="D13" s="328"/>
      <c r="E13" s="329"/>
      <c r="F13" s="4"/>
    </row>
    <row r="14" spans="1:6" ht="296.25" customHeight="1" x14ac:dyDescent="0.25">
      <c r="A14" s="5"/>
      <c r="B14" s="8"/>
      <c r="C14" s="331" t="s">
        <v>11</v>
      </c>
      <c r="D14" s="328"/>
      <c r="E14" s="329"/>
      <c r="F14" s="4"/>
    </row>
    <row r="15" spans="1:6" ht="24" customHeight="1" x14ac:dyDescent="0.25">
      <c r="A15" s="5"/>
      <c r="B15" s="8"/>
      <c r="C15" s="343" t="s">
        <v>12</v>
      </c>
      <c r="D15" s="328"/>
      <c r="E15" s="329"/>
      <c r="F15" s="4"/>
    </row>
    <row r="16" spans="1:6" ht="91.5" customHeight="1" x14ac:dyDescent="0.25">
      <c r="A16" s="5"/>
      <c r="B16" s="8"/>
      <c r="C16" s="331" t="s">
        <v>13</v>
      </c>
      <c r="D16" s="328"/>
      <c r="E16" s="329"/>
      <c r="F16" s="4"/>
    </row>
    <row r="17" spans="1:6" ht="24" customHeight="1" x14ac:dyDescent="0.25">
      <c r="A17" s="5"/>
      <c r="B17" s="332" t="s">
        <v>14</v>
      </c>
      <c r="C17" s="328"/>
      <c r="D17" s="328"/>
      <c r="E17" s="329"/>
      <c r="F17" s="4"/>
    </row>
    <row r="18" spans="1:6" ht="24" customHeight="1" x14ac:dyDescent="0.25">
      <c r="A18" s="5"/>
      <c r="B18" s="8"/>
      <c r="C18" s="333" t="s">
        <v>15</v>
      </c>
      <c r="D18" s="328"/>
      <c r="E18" s="329"/>
      <c r="F18" s="4"/>
    </row>
    <row r="19" spans="1:6" ht="86.25" customHeight="1" x14ac:dyDescent="0.25">
      <c r="A19" s="5"/>
      <c r="B19" s="9" t="s">
        <v>16</v>
      </c>
      <c r="C19" s="330" t="s">
        <v>17</v>
      </c>
      <c r="D19" s="328"/>
      <c r="E19" s="329"/>
      <c r="F19" s="4"/>
    </row>
    <row r="20" spans="1:6" ht="24" customHeight="1" x14ac:dyDescent="0.25">
      <c r="A20" s="5"/>
      <c r="B20" s="8"/>
      <c r="C20" s="333" t="s">
        <v>18</v>
      </c>
      <c r="D20" s="328"/>
      <c r="E20" s="329"/>
      <c r="F20" s="4"/>
    </row>
    <row r="21" spans="1:6" ht="24" customHeight="1" x14ac:dyDescent="0.25">
      <c r="A21" s="5"/>
      <c r="B21" s="8"/>
      <c r="C21" s="330" t="s">
        <v>19</v>
      </c>
      <c r="D21" s="328"/>
      <c r="E21" s="329"/>
      <c r="F21" s="4"/>
    </row>
    <row r="22" spans="1:6" ht="24" customHeight="1" x14ac:dyDescent="0.25">
      <c r="A22" s="5"/>
      <c r="B22" s="8"/>
      <c r="C22" s="333" t="s">
        <v>20</v>
      </c>
      <c r="D22" s="328"/>
      <c r="E22" s="329"/>
      <c r="F22" s="4"/>
    </row>
    <row r="23" spans="1:6" ht="135" customHeight="1" x14ac:dyDescent="0.25">
      <c r="A23" s="5"/>
      <c r="B23" s="8"/>
      <c r="C23" s="330" t="s">
        <v>21</v>
      </c>
      <c r="D23" s="328"/>
      <c r="E23" s="329"/>
      <c r="F23" s="4"/>
    </row>
    <row r="24" spans="1:6" ht="24" customHeight="1" x14ac:dyDescent="0.25">
      <c r="A24" s="5"/>
      <c r="B24" s="332" t="s">
        <v>22</v>
      </c>
      <c r="C24" s="328"/>
      <c r="D24" s="328"/>
      <c r="E24" s="329"/>
      <c r="F24" s="4"/>
    </row>
    <row r="25" spans="1:6" ht="24" customHeight="1" x14ac:dyDescent="0.25">
      <c r="A25" s="5"/>
      <c r="B25" s="8"/>
      <c r="C25" s="333" t="s">
        <v>23</v>
      </c>
      <c r="D25" s="328"/>
      <c r="E25" s="329"/>
      <c r="F25" s="4"/>
    </row>
    <row r="26" spans="1:6" ht="91.5" customHeight="1" x14ac:dyDescent="0.25">
      <c r="A26" s="5"/>
      <c r="B26" s="8"/>
      <c r="C26" s="330" t="s">
        <v>24</v>
      </c>
      <c r="D26" s="328"/>
      <c r="E26" s="329"/>
      <c r="F26" s="4"/>
    </row>
    <row r="27" spans="1:6" ht="24" customHeight="1" x14ac:dyDescent="0.25">
      <c r="A27" s="5"/>
      <c r="B27" s="8"/>
      <c r="C27" s="333" t="s">
        <v>25</v>
      </c>
      <c r="D27" s="328"/>
      <c r="E27" s="329"/>
      <c r="F27" s="4"/>
    </row>
    <row r="28" spans="1:6" ht="91.5" customHeight="1" x14ac:dyDescent="0.25">
      <c r="A28" s="5"/>
      <c r="B28" s="8"/>
      <c r="C28" s="330" t="s">
        <v>26</v>
      </c>
      <c r="D28" s="328"/>
      <c r="E28" s="329"/>
      <c r="F28" s="4"/>
    </row>
    <row r="29" spans="1:6" ht="24" customHeight="1" x14ac:dyDescent="0.25">
      <c r="A29" s="5"/>
      <c r="B29" s="334" t="s">
        <v>27</v>
      </c>
      <c r="C29" s="328"/>
      <c r="D29" s="335"/>
      <c r="E29" s="252"/>
      <c r="F29" s="4"/>
    </row>
    <row r="30" spans="1:6" ht="24" customHeight="1" x14ac:dyDescent="0.25">
      <c r="A30" s="5"/>
      <c r="B30" s="8"/>
      <c r="C30" s="342" t="s">
        <v>28</v>
      </c>
      <c r="D30" s="328"/>
      <c r="E30" s="329"/>
      <c r="F30" s="4"/>
    </row>
    <row r="31" spans="1:6" ht="332.25" customHeight="1" x14ac:dyDescent="0.25">
      <c r="A31" s="5"/>
      <c r="B31" s="8"/>
      <c r="C31" s="330" t="s">
        <v>29</v>
      </c>
      <c r="D31" s="328"/>
      <c r="E31" s="329"/>
      <c r="F31" s="4"/>
    </row>
    <row r="32" spans="1:6" ht="24" customHeight="1" x14ac:dyDescent="0.25">
      <c r="A32" s="5"/>
      <c r="B32" s="8"/>
      <c r="C32" s="343" t="s">
        <v>30</v>
      </c>
      <c r="D32" s="328"/>
      <c r="E32" s="329"/>
      <c r="F32" s="4"/>
    </row>
    <row r="33" spans="1:6" ht="72.75" customHeight="1" x14ac:dyDescent="0.25">
      <c r="A33" s="5"/>
      <c r="B33" s="8"/>
      <c r="C33" s="330" t="s">
        <v>31</v>
      </c>
      <c r="D33" s="328"/>
      <c r="E33" s="329"/>
      <c r="F33" s="4"/>
    </row>
    <row r="34" spans="1:6" ht="24" customHeight="1" x14ac:dyDescent="0.25">
      <c r="A34" s="5"/>
      <c r="B34" s="334" t="s">
        <v>32</v>
      </c>
      <c r="C34" s="328"/>
      <c r="D34" s="335"/>
      <c r="E34" s="10"/>
      <c r="F34" s="4"/>
    </row>
    <row r="35" spans="1:6" ht="138.75" customHeight="1" x14ac:dyDescent="0.25">
      <c r="A35" s="5"/>
      <c r="B35" s="11"/>
      <c r="C35" s="336" t="s">
        <v>33</v>
      </c>
      <c r="D35" s="337"/>
      <c r="E35" s="338"/>
      <c r="F35" s="4"/>
    </row>
    <row r="36" spans="1:6" s="1" customFormat="1" ht="24" customHeight="1" x14ac:dyDescent="0.2">
      <c r="A36" s="255"/>
      <c r="B36" s="12"/>
      <c r="C36" s="12"/>
      <c r="D36" s="12"/>
      <c r="E36" s="12"/>
    </row>
  </sheetData>
  <sheetProtection algorithmName="SHA-512" hashValue="yq1PXwwAGz+Oa/VlcHCIFoqTZIABO/eA4yIa2wz08fJ+VchgZo+EzW8g//Dmgohue+9qF5oY/HLpZUCRfuuCdA==" saltValue="m51lKIVNM5ZfDkCJ09tNZA==" spinCount="100000" sheet="1" objects="1" scenarios="1" formatCells="0" formatColumns="0" formatRows="0"/>
  <mergeCells count="33">
    <mergeCell ref="B2:E2"/>
    <mergeCell ref="C30:E30"/>
    <mergeCell ref="C15:E15"/>
    <mergeCell ref="B17:E17"/>
    <mergeCell ref="C33:E33"/>
    <mergeCell ref="C14:E14"/>
    <mergeCell ref="B8:E8"/>
    <mergeCell ref="C26:E26"/>
    <mergeCell ref="B3:E3"/>
    <mergeCell ref="C7:E7"/>
    <mergeCell ref="C32:E32"/>
    <mergeCell ref="C28:E28"/>
    <mergeCell ref="B34:D34"/>
    <mergeCell ref="C11:E11"/>
    <mergeCell ref="C27:E27"/>
    <mergeCell ref="C35:E35"/>
    <mergeCell ref="C20:E20"/>
    <mergeCell ref="C25:E25"/>
    <mergeCell ref="B4:E4"/>
    <mergeCell ref="C23:E23"/>
    <mergeCell ref="C16:E16"/>
    <mergeCell ref="C31:E31"/>
    <mergeCell ref="B6:E6"/>
    <mergeCell ref="C22:E22"/>
    <mergeCell ref="C9:E9"/>
    <mergeCell ref="B24:E24"/>
    <mergeCell ref="B29:D29"/>
    <mergeCell ref="C21:E21"/>
    <mergeCell ref="C12:E12"/>
    <mergeCell ref="C19:E19"/>
    <mergeCell ref="C13:E13"/>
    <mergeCell ref="C18:E18"/>
    <mergeCell ref="C10:E10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B1:Q7"/>
  <sheetViews>
    <sheetView showGridLines="0" zoomScale="70" zoomScaleNormal="70" zoomScalePageLayoutView="60" workbookViewId="0">
      <selection activeCell="I7" sqref="I7:J7"/>
    </sheetView>
  </sheetViews>
  <sheetFormatPr defaultColWidth="8.7109375" defaultRowHeight="15" customHeight="1" x14ac:dyDescent="0.25"/>
  <cols>
    <col min="2" max="2" width="28" style="256" customWidth="1"/>
    <col min="3" max="3" width="24.85546875" style="256" hidden="1" customWidth="1"/>
    <col min="4" max="4" width="33.85546875" style="256" customWidth="1"/>
    <col min="5" max="5" width="28.85546875" style="256" hidden="1" customWidth="1"/>
    <col min="6" max="6" width="23.85546875" style="256" hidden="1" customWidth="1"/>
    <col min="7" max="8" width="18" style="256" customWidth="1"/>
    <col min="9" max="9" width="14" style="256" customWidth="1"/>
    <col min="10" max="10" width="80" style="256" customWidth="1"/>
  </cols>
  <sheetData>
    <row r="1" spans="2:17" ht="15" customHeight="1" thickBot="1" x14ac:dyDescent="0.3"/>
    <row r="2" spans="2:17" ht="24" customHeight="1" x14ac:dyDescent="0.25">
      <c r="B2" s="345" t="s">
        <v>34</v>
      </c>
      <c r="C2" s="346"/>
      <c r="D2" s="346"/>
      <c r="E2" s="346"/>
      <c r="F2" s="346"/>
      <c r="G2" s="346"/>
      <c r="H2" s="346"/>
      <c r="I2" s="346"/>
      <c r="J2" s="347"/>
    </row>
    <row r="3" spans="2:17" ht="24" customHeight="1" x14ac:dyDescent="0.25">
      <c r="B3" s="348" t="s">
        <v>35</v>
      </c>
      <c r="C3" s="349"/>
      <c r="D3" s="349"/>
      <c r="E3" s="349"/>
      <c r="F3" s="349"/>
      <c r="G3" s="349"/>
      <c r="H3" s="349"/>
      <c r="I3" s="349"/>
      <c r="J3" s="350"/>
    </row>
    <row r="4" spans="2:17" ht="24" customHeight="1" x14ac:dyDescent="0.25">
      <c r="B4" s="13" t="s">
        <v>36</v>
      </c>
      <c r="C4" s="253" t="s">
        <v>37</v>
      </c>
      <c r="D4" s="253" t="s">
        <v>38</v>
      </c>
      <c r="E4" s="253" t="s">
        <v>39</v>
      </c>
      <c r="F4" s="253" t="s">
        <v>40</v>
      </c>
      <c r="G4" s="253" t="s">
        <v>41</v>
      </c>
      <c r="H4" s="253" t="s">
        <v>42</v>
      </c>
      <c r="I4" s="440" t="s">
        <v>43</v>
      </c>
      <c r="J4" s="441"/>
      <c r="K4" s="326"/>
      <c r="L4" s="326"/>
    </row>
    <row r="5" spans="2:17" ht="75.75" customHeight="1" x14ac:dyDescent="0.25">
      <c r="B5" s="14" t="s">
        <v>44</v>
      </c>
      <c r="C5" s="262">
        <v>13710.6</v>
      </c>
      <c r="D5" s="446">
        <v>45114.96</v>
      </c>
      <c r="E5" s="262">
        <v>55481.35</v>
      </c>
      <c r="F5" s="262">
        <v>106211.46</v>
      </c>
      <c r="G5" s="15" t="s">
        <v>45</v>
      </c>
      <c r="H5" s="16" t="s">
        <v>46</v>
      </c>
      <c r="I5" s="444" t="s">
        <v>47</v>
      </c>
      <c r="J5" s="445"/>
      <c r="K5" s="17"/>
      <c r="L5" s="17"/>
      <c r="M5" s="17"/>
      <c r="N5" s="17"/>
      <c r="O5" s="17"/>
      <c r="P5" s="17"/>
      <c r="Q5" s="17"/>
    </row>
    <row r="6" spans="2:17" ht="102.75" customHeight="1" x14ac:dyDescent="0.25">
      <c r="B6" s="14" t="s">
        <v>48</v>
      </c>
      <c r="C6" s="263">
        <v>1092.96</v>
      </c>
      <c r="D6" s="263">
        <v>6195.99</v>
      </c>
      <c r="E6" s="263">
        <v>9311.58</v>
      </c>
      <c r="F6" s="263">
        <v>30731.759999999998</v>
      </c>
      <c r="G6" s="15" t="s">
        <v>49</v>
      </c>
      <c r="H6" s="16" t="s">
        <v>50</v>
      </c>
      <c r="I6" s="444" t="s">
        <v>51</v>
      </c>
      <c r="J6" s="445"/>
      <c r="K6" s="17"/>
      <c r="L6" s="17"/>
      <c r="M6" s="17"/>
      <c r="N6" s="17"/>
      <c r="O6" s="17"/>
      <c r="P6" s="17"/>
      <c r="Q6" s="17"/>
    </row>
    <row r="7" spans="2:17" ht="75.75" customHeight="1" thickBot="1" x14ac:dyDescent="0.3">
      <c r="B7" s="18" t="s">
        <v>52</v>
      </c>
      <c r="C7" s="264">
        <v>16288.14</v>
      </c>
      <c r="D7" s="264">
        <v>16455.12</v>
      </c>
      <c r="E7" s="264">
        <v>24460.25</v>
      </c>
      <c r="F7" s="264">
        <v>40637.5</v>
      </c>
      <c r="G7" s="19" t="s">
        <v>53</v>
      </c>
      <c r="H7" s="20" t="s">
        <v>54</v>
      </c>
      <c r="I7" s="442" t="s">
        <v>55</v>
      </c>
      <c r="J7" s="443"/>
      <c r="K7" s="17"/>
      <c r="L7" s="17"/>
      <c r="M7" s="17"/>
      <c r="N7" s="17"/>
      <c r="O7" s="17"/>
      <c r="P7" s="17"/>
      <c r="Q7" s="17"/>
    </row>
  </sheetData>
  <sheetProtection algorithmName="SHA-512" hashValue="sOdwZucyIIKXLvb/G7XJ9dsq5QgTIYtgTpF5FQbDOhlPoacwUii56UJiCO/XpilTZen2f/b3UYmLF9A1CRIrKQ==" saltValue="iqK9BNdBGAddJwtstNGRLw==" spinCount="100000" sheet="1" objects="1" scenarios="1" formatCells="0" formatColumns="0" formatRows="0"/>
  <mergeCells count="6">
    <mergeCell ref="B2:J2"/>
    <mergeCell ref="B3:J3"/>
    <mergeCell ref="I4:J4"/>
    <mergeCell ref="I6:J6"/>
    <mergeCell ref="I7:J7"/>
    <mergeCell ref="I5:J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G69"/>
  <sheetViews>
    <sheetView showGridLines="0" showRowColHeaders="0" topLeftCell="A19" zoomScaleNormal="100" zoomScalePageLayoutView="60" workbookViewId="0">
      <selection activeCell="C40" sqref="C40"/>
    </sheetView>
  </sheetViews>
  <sheetFormatPr defaultColWidth="9.140625" defaultRowHeight="15" customHeight="1" x14ac:dyDescent="0.2"/>
  <cols>
    <col min="1" max="1" width="9.140625" style="215" customWidth="1"/>
    <col min="2" max="2" width="43.140625" style="239" customWidth="1"/>
    <col min="3" max="3" width="57" style="215" customWidth="1"/>
    <col min="4" max="4" width="37.7109375" style="215" customWidth="1"/>
    <col min="5" max="5" width="41.85546875" style="215" customWidth="1"/>
    <col min="6" max="6" width="39.28515625" style="215" customWidth="1"/>
    <col min="7" max="8" width="9.140625" style="215" customWidth="1"/>
    <col min="9" max="16384" width="9.140625" style="215"/>
  </cols>
  <sheetData>
    <row r="1" spans="1:7" ht="15" customHeight="1" x14ac:dyDescent="0.2">
      <c r="B1" s="216"/>
    </row>
    <row r="2" spans="1:7" ht="15.75" customHeight="1" x14ac:dyDescent="0.2">
      <c r="A2" s="217"/>
      <c r="B2" s="351" t="s">
        <v>56</v>
      </c>
      <c r="C2" s="218"/>
    </row>
    <row r="3" spans="1:7" ht="15.75" customHeight="1" x14ac:dyDescent="0.2">
      <c r="A3" s="217"/>
      <c r="B3" s="352"/>
      <c r="C3" s="218"/>
    </row>
    <row r="4" spans="1:7" ht="15" customHeight="1" x14ac:dyDescent="0.2">
      <c r="B4" s="219"/>
      <c r="C4" s="220"/>
      <c r="D4" s="220"/>
    </row>
    <row r="5" spans="1:7" ht="15" customHeight="1" x14ac:dyDescent="0.25">
      <c r="B5" s="221" t="s">
        <v>57</v>
      </c>
      <c r="C5" s="222"/>
      <c r="D5" s="222"/>
    </row>
    <row r="6" spans="1:7" ht="15" customHeight="1" x14ac:dyDescent="0.2">
      <c r="A6" s="217"/>
      <c r="B6" s="245" t="s">
        <v>58</v>
      </c>
      <c r="C6" s="248" t="s">
        <v>59</v>
      </c>
      <c r="D6" s="247" t="s">
        <v>60</v>
      </c>
      <c r="E6" s="218"/>
    </row>
    <row r="7" spans="1:7" ht="53.25" customHeight="1" x14ac:dyDescent="0.25">
      <c r="A7" s="217"/>
      <c r="B7" s="223" t="s">
        <v>61</v>
      </c>
      <c r="C7" s="265">
        <v>30000</v>
      </c>
      <c r="D7" s="224" t="s">
        <v>62</v>
      </c>
      <c r="E7" s="218"/>
    </row>
    <row r="8" spans="1:7" ht="53.25" customHeight="1" x14ac:dyDescent="0.25">
      <c r="A8" s="217"/>
      <c r="B8" s="223" t="s">
        <v>63</v>
      </c>
      <c r="C8" s="225">
        <v>0.3</v>
      </c>
      <c r="D8" s="224" t="s">
        <v>64</v>
      </c>
      <c r="E8" s="218"/>
    </row>
    <row r="9" spans="1:7" ht="53.25" customHeight="1" x14ac:dyDescent="0.25">
      <c r="A9" s="217"/>
      <c r="B9" s="223" t="s">
        <v>65</v>
      </c>
      <c r="C9" s="226">
        <v>0.2</v>
      </c>
      <c r="D9" s="224" t="s">
        <v>66</v>
      </c>
      <c r="E9" s="218"/>
    </row>
    <row r="10" spans="1:7" ht="53.25" customHeight="1" x14ac:dyDescent="0.25">
      <c r="A10" s="217"/>
      <c r="B10" s="227" t="s">
        <v>67</v>
      </c>
      <c r="C10" s="228" t="s">
        <v>68</v>
      </c>
      <c r="D10" s="229" t="s">
        <v>69</v>
      </c>
      <c r="E10" s="218"/>
    </row>
    <row r="11" spans="1:7" ht="15" customHeight="1" x14ac:dyDescent="0.2">
      <c r="B11" s="219"/>
      <c r="C11" s="220"/>
      <c r="D11" s="220"/>
    </row>
    <row r="12" spans="1:7" ht="15" customHeight="1" x14ac:dyDescent="0.25">
      <c r="B12" s="221" t="s">
        <v>70</v>
      </c>
      <c r="C12" s="222"/>
      <c r="D12" s="222"/>
      <c r="E12" s="222"/>
      <c r="F12" s="222"/>
    </row>
    <row r="13" spans="1:7" ht="15" customHeight="1" x14ac:dyDescent="0.2">
      <c r="A13" s="217"/>
      <c r="B13" s="245" t="s">
        <v>71</v>
      </c>
      <c r="C13" s="246" t="s">
        <v>72</v>
      </c>
      <c r="D13" s="246" t="s">
        <v>73</v>
      </c>
      <c r="E13" s="246" t="s">
        <v>74</v>
      </c>
      <c r="F13" s="247" t="s">
        <v>75</v>
      </c>
      <c r="G13" s="218"/>
    </row>
    <row r="14" spans="1:7" ht="77.25" customHeight="1" x14ac:dyDescent="0.2">
      <c r="A14" s="217"/>
      <c r="B14" s="230" t="s">
        <v>76</v>
      </c>
      <c r="C14" s="231" t="s">
        <v>77</v>
      </c>
      <c r="D14" s="232" t="s">
        <v>78</v>
      </c>
      <c r="E14" s="231" t="s">
        <v>79</v>
      </c>
      <c r="F14" s="233" t="s">
        <v>80</v>
      </c>
      <c r="G14" s="218"/>
    </row>
    <row r="15" spans="1:7" ht="77.25" customHeight="1" x14ac:dyDescent="0.2">
      <c r="A15" s="217"/>
      <c r="B15" s="230" t="s">
        <v>81</v>
      </c>
      <c r="C15" s="234" t="s">
        <v>82</v>
      </c>
      <c r="D15" s="232" t="s">
        <v>83</v>
      </c>
      <c r="E15" s="234" t="s">
        <v>84</v>
      </c>
      <c r="F15" s="233" t="s">
        <v>85</v>
      </c>
      <c r="G15" s="218"/>
    </row>
    <row r="16" spans="1:7" ht="77.25" customHeight="1" x14ac:dyDescent="0.2">
      <c r="A16" s="217"/>
      <c r="B16" s="230" t="s">
        <v>86</v>
      </c>
      <c r="C16" s="231" t="s">
        <v>87</v>
      </c>
      <c r="D16" s="232" t="s">
        <v>88</v>
      </c>
      <c r="E16" s="231" t="s">
        <v>89</v>
      </c>
      <c r="F16" s="233" t="s">
        <v>90</v>
      </c>
      <c r="G16" s="218"/>
    </row>
    <row r="17" spans="1:7" ht="77.25" customHeight="1" x14ac:dyDescent="0.2">
      <c r="A17" s="217"/>
      <c r="B17" s="230" t="s">
        <v>91</v>
      </c>
      <c r="C17" s="234" t="s">
        <v>92</v>
      </c>
      <c r="D17" s="232" t="s">
        <v>93</v>
      </c>
      <c r="E17" s="234" t="s">
        <v>94</v>
      </c>
      <c r="F17" s="233" t="s">
        <v>95</v>
      </c>
      <c r="G17" s="218"/>
    </row>
    <row r="18" spans="1:7" ht="77.25" customHeight="1" x14ac:dyDescent="0.2">
      <c r="A18" s="217"/>
      <c r="B18" s="230" t="s">
        <v>96</v>
      </c>
      <c r="C18" s="231" t="s">
        <v>97</v>
      </c>
      <c r="D18" s="232" t="s">
        <v>98</v>
      </c>
      <c r="E18" s="231" t="s">
        <v>99</v>
      </c>
      <c r="F18" s="233" t="s">
        <v>100</v>
      </c>
      <c r="G18" s="218"/>
    </row>
    <row r="19" spans="1:7" ht="77.25" customHeight="1" x14ac:dyDescent="0.2">
      <c r="A19" s="217"/>
      <c r="B19" s="230" t="s">
        <v>101</v>
      </c>
      <c r="C19" s="234" t="s">
        <v>102</v>
      </c>
      <c r="D19" s="232" t="s">
        <v>103</v>
      </c>
      <c r="E19" s="234" t="s">
        <v>104</v>
      </c>
      <c r="F19" s="233" t="s">
        <v>105</v>
      </c>
      <c r="G19" s="218"/>
    </row>
    <row r="20" spans="1:7" ht="77.25" customHeight="1" x14ac:dyDescent="0.2">
      <c r="A20" s="217"/>
      <c r="B20" s="230" t="s">
        <v>106</v>
      </c>
      <c r="C20" s="231" t="s">
        <v>107</v>
      </c>
      <c r="D20" s="232" t="s">
        <v>108</v>
      </c>
      <c r="E20" s="231" t="s">
        <v>109</v>
      </c>
      <c r="F20" s="233" t="s">
        <v>110</v>
      </c>
      <c r="G20" s="218"/>
    </row>
    <row r="21" spans="1:7" ht="77.25" customHeight="1" x14ac:dyDescent="0.2">
      <c r="A21" s="217"/>
      <c r="B21" s="230" t="s">
        <v>111</v>
      </c>
      <c r="C21" s="234" t="s">
        <v>112</v>
      </c>
      <c r="D21" s="232" t="s">
        <v>113</v>
      </c>
      <c r="E21" s="234" t="s">
        <v>114</v>
      </c>
      <c r="F21" s="233" t="s">
        <v>115</v>
      </c>
      <c r="G21" s="218"/>
    </row>
    <row r="22" spans="1:7" ht="77.25" customHeight="1" x14ac:dyDescent="0.2">
      <c r="A22" s="217"/>
      <c r="B22" s="230" t="s">
        <v>116</v>
      </c>
      <c r="C22" s="231" t="s">
        <v>117</v>
      </c>
      <c r="D22" s="232" t="s">
        <v>118</v>
      </c>
      <c r="E22" s="231" t="s">
        <v>119</v>
      </c>
      <c r="F22" s="233" t="s">
        <v>120</v>
      </c>
      <c r="G22" s="218"/>
    </row>
    <row r="23" spans="1:7" ht="77.25" customHeight="1" x14ac:dyDescent="0.2">
      <c r="A23" s="217"/>
      <c r="B23" s="230" t="s">
        <v>121</v>
      </c>
      <c r="C23" s="234" t="s">
        <v>122</v>
      </c>
      <c r="D23" s="232" t="s">
        <v>123</v>
      </c>
      <c r="E23" s="234" t="s">
        <v>124</v>
      </c>
      <c r="F23" s="233" t="s">
        <v>125</v>
      </c>
      <c r="G23" s="218"/>
    </row>
    <row r="24" spans="1:7" ht="77.25" customHeight="1" x14ac:dyDescent="0.2">
      <c r="A24" s="217"/>
      <c r="B24" s="230" t="s">
        <v>126</v>
      </c>
      <c r="C24" s="231" t="s">
        <v>127</v>
      </c>
      <c r="D24" s="232" t="s">
        <v>128</v>
      </c>
      <c r="E24" s="231" t="s">
        <v>129</v>
      </c>
      <c r="F24" s="233" t="s">
        <v>130</v>
      </c>
      <c r="G24" s="218"/>
    </row>
    <row r="25" spans="1:7" ht="77.25" customHeight="1" x14ac:dyDescent="0.2">
      <c r="A25" s="217"/>
      <c r="B25" s="230" t="s">
        <v>131</v>
      </c>
      <c r="C25" s="234" t="s">
        <v>132</v>
      </c>
      <c r="D25" s="232" t="s">
        <v>133</v>
      </c>
      <c r="E25" s="234" t="s">
        <v>134</v>
      </c>
      <c r="F25" s="233" t="s">
        <v>135</v>
      </c>
      <c r="G25" s="218"/>
    </row>
    <row r="26" spans="1:7" ht="77.25" customHeight="1" x14ac:dyDescent="0.2">
      <c r="A26" s="217"/>
      <c r="B26" s="230" t="s">
        <v>136</v>
      </c>
      <c r="C26" s="231" t="s">
        <v>137</v>
      </c>
      <c r="D26" s="232" t="s">
        <v>138</v>
      </c>
      <c r="E26" s="231" t="s">
        <v>139</v>
      </c>
      <c r="F26" s="233" t="s">
        <v>140</v>
      </c>
      <c r="G26" s="218"/>
    </row>
    <row r="27" spans="1:7" ht="77.25" customHeight="1" x14ac:dyDescent="0.2">
      <c r="A27" s="217"/>
      <c r="B27" s="230" t="s">
        <v>141</v>
      </c>
      <c r="C27" s="234" t="s">
        <v>142</v>
      </c>
      <c r="D27" s="232" t="s">
        <v>143</v>
      </c>
      <c r="E27" s="234" t="s">
        <v>144</v>
      </c>
      <c r="F27" s="233" t="s">
        <v>145</v>
      </c>
      <c r="G27" s="218"/>
    </row>
    <row r="28" spans="1:7" ht="77.25" customHeight="1" x14ac:dyDescent="0.2">
      <c r="A28" s="217"/>
      <c r="B28" s="230" t="s">
        <v>146</v>
      </c>
      <c r="C28" s="231" t="s">
        <v>147</v>
      </c>
      <c r="D28" s="232" t="s">
        <v>148</v>
      </c>
      <c r="E28" s="231" t="s">
        <v>149</v>
      </c>
      <c r="F28" s="233" t="s">
        <v>150</v>
      </c>
      <c r="G28" s="218"/>
    </row>
    <row r="29" spans="1:7" ht="77.25" customHeight="1" x14ac:dyDescent="0.2">
      <c r="A29" s="217"/>
      <c r="B29" s="230" t="s">
        <v>151</v>
      </c>
      <c r="C29" s="234" t="s">
        <v>152</v>
      </c>
      <c r="D29" s="232" t="s">
        <v>153</v>
      </c>
      <c r="E29" s="234" t="s">
        <v>154</v>
      </c>
      <c r="F29" s="233" t="s">
        <v>155</v>
      </c>
      <c r="G29" s="218"/>
    </row>
    <row r="30" spans="1:7" ht="77.25" customHeight="1" x14ac:dyDescent="0.2">
      <c r="A30" s="217"/>
      <c r="B30" s="230" t="s">
        <v>156</v>
      </c>
      <c r="C30" s="231" t="s">
        <v>157</v>
      </c>
      <c r="D30" s="232" t="s">
        <v>158</v>
      </c>
      <c r="E30" s="231" t="s">
        <v>159</v>
      </c>
      <c r="F30" s="233" t="s">
        <v>160</v>
      </c>
      <c r="G30" s="218"/>
    </row>
    <row r="31" spans="1:7" ht="77.25" customHeight="1" x14ac:dyDescent="0.2">
      <c r="A31" s="217"/>
      <c r="B31" s="230" t="s">
        <v>161</v>
      </c>
      <c r="C31" s="234" t="s">
        <v>162</v>
      </c>
      <c r="D31" s="232" t="s">
        <v>163</v>
      </c>
      <c r="E31" s="234" t="s">
        <v>164</v>
      </c>
      <c r="F31" s="233" t="s">
        <v>165</v>
      </c>
      <c r="G31" s="218"/>
    </row>
    <row r="32" spans="1:7" ht="77.25" customHeight="1" x14ac:dyDescent="0.2">
      <c r="A32" s="217"/>
      <c r="B32" s="230" t="s">
        <v>166</v>
      </c>
      <c r="C32" s="231" t="s">
        <v>167</v>
      </c>
      <c r="D32" s="232" t="s">
        <v>168</v>
      </c>
      <c r="E32" s="231" t="s">
        <v>169</v>
      </c>
      <c r="F32" s="233" t="s">
        <v>170</v>
      </c>
      <c r="G32" s="218"/>
    </row>
    <row r="33" spans="1:7" ht="77.25" customHeight="1" x14ac:dyDescent="0.2">
      <c r="A33" s="217"/>
      <c r="B33" s="230" t="s">
        <v>171</v>
      </c>
      <c r="C33" s="234" t="s">
        <v>172</v>
      </c>
      <c r="D33" s="232" t="s">
        <v>173</v>
      </c>
      <c r="E33" s="234" t="s">
        <v>174</v>
      </c>
      <c r="F33" s="233" t="s">
        <v>175</v>
      </c>
      <c r="G33" s="218"/>
    </row>
    <row r="34" spans="1:7" ht="77.25" customHeight="1" x14ac:dyDescent="0.2">
      <c r="A34" s="217"/>
      <c r="B34" s="235" t="s">
        <v>176</v>
      </c>
      <c r="C34" s="228" t="s">
        <v>177</v>
      </c>
      <c r="D34" s="236" t="s">
        <v>178</v>
      </c>
      <c r="E34" s="228" t="s">
        <v>179</v>
      </c>
      <c r="F34" s="237" t="s">
        <v>180</v>
      </c>
      <c r="G34" s="218"/>
    </row>
    <row r="35" spans="1:7" ht="15" customHeight="1" x14ac:dyDescent="0.2">
      <c r="B35" s="219"/>
      <c r="C35" s="220"/>
      <c r="D35" s="220"/>
      <c r="E35" s="220"/>
      <c r="F35" s="220"/>
    </row>
    <row r="36" spans="1:7" ht="15" customHeight="1" x14ac:dyDescent="0.25">
      <c r="B36" s="221" t="s">
        <v>181</v>
      </c>
      <c r="C36" s="222"/>
      <c r="D36" s="222"/>
      <c r="E36" s="222"/>
      <c r="F36" s="222"/>
    </row>
    <row r="37" spans="1:7" ht="15" customHeight="1" x14ac:dyDescent="0.2">
      <c r="A37" s="217"/>
      <c r="B37" s="245" t="s">
        <v>182</v>
      </c>
      <c r="C37" s="246" t="s">
        <v>72</v>
      </c>
      <c r="D37" s="246" t="s">
        <v>73</v>
      </c>
      <c r="E37" s="246" t="s">
        <v>74</v>
      </c>
      <c r="F37" s="247" t="s">
        <v>75</v>
      </c>
      <c r="G37" s="218"/>
    </row>
    <row r="38" spans="1:7" ht="72.75" customHeight="1" x14ac:dyDescent="0.2">
      <c r="A38" s="217"/>
      <c r="B38" s="230" t="s">
        <v>183</v>
      </c>
      <c r="C38" s="231" t="s">
        <v>184</v>
      </c>
      <c r="D38" s="232" t="s">
        <v>185</v>
      </c>
      <c r="E38" s="231" t="s">
        <v>186</v>
      </c>
      <c r="F38" s="233" t="s">
        <v>187</v>
      </c>
      <c r="G38" s="218"/>
    </row>
    <row r="39" spans="1:7" ht="72.75" customHeight="1" x14ac:dyDescent="0.2">
      <c r="A39" s="217"/>
      <c r="B39" s="230" t="s">
        <v>188</v>
      </c>
      <c r="C39" s="234" t="s">
        <v>189</v>
      </c>
      <c r="D39" s="232" t="s">
        <v>190</v>
      </c>
      <c r="E39" s="234" t="s">
        <v>191</v>
      </c>
      <c r="F39" s="233" t="s">
        <v>192</v>
      </c>
      <c r="G39" s="218"/>
    </row>
    <row r="40" spans="1:7" ht="72.75" customHeight="1" x14ac:dyDescent="0.2">
      <c r="A40" s="217"/>
      <c r="B40" s="230" t="s">
        <v>193</v>
      </c>
      <c r="C40" s="231" t="s">
        <v>194</v>
      </c>
      <c r="D40" s="232" t="s">
        <v>195</v>
      </c>
      <c r="E40" s="231" t="s">
        <v>196</v>
      </c>
      <c r="F40" s="233" t="s">
        <v>197</v>
      </c>
      <c r="G40" s="218"/>
    </row>
    <row r="41" spans="1:7" ht="72.75" customHeight="1" x14ac:dyDescent="0.2">
      <c r="A41" s="217"/>
      <c r="B41" s="230" t="s">
        <v>198</v>
      </c>
      <c r="C41" s="234" t="s">
        <v>199</v>
      </c>
      <c r="D41" s="232" t="s">
        <v>200</v>
      </c>
      <c r="E41" s="234" t="s">
        <v>201</v>
      </c>
      <c r="F41" s="233" t="s">
        <v>202</v>
      </c>
      <c r="G41" s="218"/>
    </row>
    <row r="42" spans="1:7" ht="72.75" customHeight="1" x14ac:dyDescent="0.2">
      <c r="A42" s="217"/>
      <c r="B42" s="235" t="s">
        <v>203</v>
      </c>
      <c r="C42" s="238" t="s">
        <v>204</v>
      </c>
      <c r="D42" s="236" t="s">
        <v>205</v>
      </c>
      <c r="E42" s="238" t="s">
        <v>206</v>
      </c>
      <c r="F42" s="237" t="s">
        <v>207</v>
      </c>
      <c r="G42" s="218"/>
    </row>
    <row r="43" spans="1:7" ht="15" customHeight="1" x14ac:dyDescent="0.2">
      <c r="B43" s="219"/>
      <c r="C43" s="220"/>
      <c r="D43" s="220"/>
      <c r="E43" s="220"/>
      <c r="F43" s="220"/>
    </row>
    <row r="44" spans="1:7" ht="15" customHeight="1" x14ac:dyDescent="0.25">
      <c r="B44" s="221" t="s">
        <v>208</v>
      </c>
      <c r="C44" s="222"/>
      <c r="D44" s="222"/>
      <c r="E44" s="222"/>
      <c r="F44" s="222"/>
    </row>
    <row r="45" spans="1:7" ht="15" customHeight="1" x14ac:dyDescent="0.2">
      <c r="A45" s="217"/>
      <c r="B45" s="245" t="s">
        <v>209</v>
      </c>
      <c r="C45" s="246" t="s">
        <v>72</v>
      </c>
      <c r="D45" s="246" t="s">
        <v>73</v>
      </c>
      <c r="E45" s="246" t="s">
        <v>74</v>
      </c>
      <c r="F45" s="247" t="s">
        <v>75</v>
      </c>
      <c r="G45" s="218"/>
    </row>
    <row r="46" spans="1:7" ht="71.25" customHeight="1" x14ac:dyDescent="0.2">
      <c r="A46" s="217"/>
      <c r="B46" s="244" t="s">
        <v>210</v>
      </c>
      <c r="C46" s="231" t="s">
        <v>211</v>
      </c>
      <c r="D46" s="232" t="s">
        <v>212</v>
      </c>
      <c r="E46" s="231" t="s">
        <v>213</v>
      </c>
      <c r="F46" s="233" t="s">
        <v>214</v>
      </c>
      <c r="G46" s="218"/>
    </row>
    <row r="47" spans="1:7" ht="71.25" customHeight="1" x14ac:dyDescent="0.2">
      <c r="A47" s="217"/>
      <c r="B47" s="230" t="s">
        <v>215</v>
      </c>
      <c r="C47" s="234" t="s">
        <v>216</v>
      </c>
      <c r="D47" s="232" t="s">
        <v>217</v>
      </c>
      <c r="E47" s="234" t="s">
        <v>218</v>
      </c>
      <c r="F47" s="233" t="s">
        <v>219</v>
      </c>
      <c r="G47" s="218"/>
    </row>
    <row r="48" spans="1:7" ht="71.25" customHeight="1" x14ac:dyDescent="0.2">
      <c r="A48" s="217"/>
      <c r="B48" s="230" t="s">
        <v>220</v>
      </c>
      <c r="C48" s="231" t="s">
        <v>221</v>
      </c>
      <c r="D48" s="232" t="s">
        <v>222</v>
      </c>
      <c r="E48" s="231" t="s">
        <v>223</v>
      </c>
      <c r="F48" s="233" t="s">
        <v>224</v>
      </c>
      <c r="G48" s="218"/>
    </row>
    <row r="49" spans="1:7" ht="71.25" customHeight="1" x14ac:dyDescent="0.2">
      <c r="A49" s="217"/>
      <c r="B49" s="230" t="s">
        <v>225</v>
      </c>
      <c r="C49" s="234" t="s">
        <v>226</v>
      </c>
      <c r="D49" s="232" t="s">
        <v>227</v>
      </c>
      <c r="E49" s="234" t="s">
        <v>228</v>
      </c>
      <c r="F49" s="233" t="s">
        <v>229</v>
      </c>
      <c r="G49" s="218"/>
    </row>
    <row r="50" spans="1:7" ht="71.25" customHeight="1" x14ac:dyDescent="0.2">
      <c r="A50" s="217"/>
      <c r="B50" s="230" t="s">
        <v>230</v>
      </c>
      <c r="C50" s="231" t="s">
        <v>231</v>
      </c>
      <c r="D50" s="232" t="s">
        <v>232</v>
      </c>
      <c r="E50" s="231" t="s">
        <v>233</v>
      </c>
      <c r="F50" s="233" t="s">
        <v>234</v>
      </c>
      <c r="G50" s="218"/>
    </row>
    <row r="51" spans="1:7" ht="71.25" customHeight="1" x14ac:dyDescent="0.2">
      <c r="A51" s="217"/>
      <c r="B51" s="230" t="s">
        <v>235</v>
      </c>
      <c r="C51" s="234" t="s">
        <v>236</v>
      </c>
      <c r="D51" s="232" t="s">
        <v>237</v>
      </c>
      <c r="E51" s="234" t="s">
        <v>238</v>
      </c>
      <c r="F51" s="233" t="s">
        <v>239</v>
      </c>
      <c r="G51" s="218"/>
    </row>
    <row r="52" spans="1:7" ht="71.25" customHeight="1" x14ac:dyDescent="0.2">
      <c r="A52" s="217"/>
      <c r="B52" s="230" t="s">
        <v>240</v>
      </c>
      <c r="C52" s="231" t="s">
        <v>236</v>
      </c>
      <c r="D52" s="232" t="s">
        <v>237</v>
      </c>
      <c r="E52" s="231" t="s">
        <v>238</v>
      </c>
      <c r="F52" s="233" t="s">
        <v>239</v>
      </c>
      <c r="G52" s="218"/>
    </row>
    <row r="53" spans="1:7" ht="71.25" customHeight="1" x14ac:dyDescent="0.2">
      <c r="A53" s="217"/>
      <c r="B53" s="230" t="s">
        <v>241</v>
      </c>
      <c r="C53" s="234" t="s">
        <v>242</v>
      </c>
      <c r="D53" s="232" t="s">
        <v>243</v>
      </c>
      <c r="E53" s="234" t="s">
        <v>244</v>
      </c>
      <c r="F53" s="233" t="s">
        <v>245</v>
      </c>
      <c r="G53" s="218"/>
    </row>
    <row r="54" spans="1:7" ht="71.25" customHeight="1" x14ac:dyDescent="0.2">
      <c r="A54" s="217"/>
      <c r="B54" s="230" t="s">
        <v>246</v>
      </c>
      <c r="C54" s="231" t="s">
        <v>247</v>
      </c>
      <c r="D54" s="232" t="s">
        <v>248</v>
      </c>
      <c r="E54" s="231" t="s">
        <v>249</v>
      </c>
      <c r="F54" s="233" t="s">
        <v>250</v>
      </c>
      <c r="G54" s="218"/>
    </row>
    <row r="55" spans="1:7" ht="71.25" customHeight="1" x14ac:dyDescent="0.2">
      <c r="A55" s="217"/>
      <c r="B55" s="230" t="s">
        <v>251</v>
      </c>
      <c r="C55" s="234" t="s">
        <v>252</v>
      </c>
      <c r="D55" s="232" t="s">
        <v>253</v>
      </c>
      <c r="E55" s="234" t="s">
        <v>254</v>
      </c>
      <c r="F55" s="233" t="s">
        <v>255</v>
      </c>
      <c r="G55" s="218"/>
    </row>
    <row r="56" spans="1:7" ht="71.25" customHeight="1" x14ac:dyDescent="0.2">
      <c r="A56" s="217"/>
      <c r="B56" s="230" t="s">
        <v>256</v>
      </c>
      <c r="C56" s="231" t="s">
        <v>257</v>
      </c>
      <c r="D56" s="232" t="s">
        <v>258</v>
      </c>
      <c r="E56" s="231" t="s">
        <v>259</v>
      </c>
      <c r="F56" s="233" t="s">
        <v>260</v>
      </c>
      <c r="G56" s="218"/>
    </row>
    <row r="57" spans="1:7" ht="71.25" customHeight="1" x14ac:dyDescent="0.2">
      <c r="A57" s="217"/>
      <c r="B57" s="230" t="s">
        <v>261</v>
      </c>
      <c r="C57" s="234" t="s">
        <v>262</v>
      </c>
      <c r="D57" s="232" t="s">
        <v>263</v>
      </c>
      <c r="E57" s="234" t="s">
        <v>264</v>
      </c>
      <c r="F57" s="233" t="s">
        <v>265</v>
      </c>
      <c r="G57" s="218"/>
    </row>
    <row r="58" spans="1:7" ht="71.25" customHeight="1" x14ac:dyDescent="0.2">
      <c r="A58" s="217"/>
      <c r="B58" s="230" t="s">
        <v>266</v>
      </c>
      <c r="C58" s="231" t="s">
        <v>267</v>
      </c>
      <c r="D58" s="232" t="s">
        <v>268</v>
      </c>
      <c r="E58" s="231" t="s">
        <v>269</v>
      </c>
      <c r="F58" s="233" t="s">
        <v>270</v>
      </c>
      <c r="G58" s="218"/>
    </row>
    <row r="59" spans="1:7" ht="71.25" customHeight="1" x14ac:dyDescent="0.2">
      <c r="A59" s="217"/>
      <c r="B59" s="230" t="s">
        <v>271</v>
      </c>
      <c r="C59" s="234" t="s">
        <v>272</v>
      </c>
      <c r="D59" s="232" t="s">
        <v>273</v>
      </c>
      <c r="E59" s="234" t="s">
        <v>274</v>
      </c>
      <c r="F59" s="233" t="s">
        <v>275</v>
      </c>
      <c r="G59" s="218"/>
    </row>
    <row r="60" spans="1:7" ht="71.25" customHeight="1" x14ac:dyDescent="0.2">
      <c r="A60" s="217"/>
      <c r="B60" s="230" t="s">
        <v>276</v>
      </c>
      <c r="C60" s="231" t="s">
        <v>277</v>
      </c>
      <c r="D60" s="232" t="s">
        <v>278</v>
      </c>
      <c r="E60" s="231" t="s">
        <v>279</v>
      </c>
      <c r="F60" s="233" t="s">
        <v>280</v>
      </c>
      <c r="G60" s="218"/>
    </row>
    <row r="61" spans="1:7" ht="71.25" customHeight="1" x14ac:dyDescent="0.2">
      <c r="A61" s="217"/>
      <c r="B61" s="230" t="s">
        <v>281</v>
      </c>
      <c r="C61" s="234" t="s">
        <v>282</v>
      </c>
      <c r="D61" s="232" t="s">
        <v>283</v>
      </c>
      <c r="E61" s="234" t="s">
        <v>284</v>
      </c>
      <c r="F61" s="233" t="s">
        <v>285</v>
      </c>
      <c r="G61" s="218"/>
    </row>
    <row r="62" spans="1:7" ht="71.25" customHeight="1" x14ac:dyDescent="0.2">
      <c r="A62" s="217"/>
      <c r="B62" s="230" t="s">
        <v>286</v>
      </c>
      <c r="C62" s="231" t="s">
        <v>287</v>
      </c>
      <c r="D62" s="232" t="s">
        <v>288</v>
      </c>
      <c r="E62" s="231" t="s">
        <v>289</v>
      </c>
      <c r="F62" s="233" t="s">
        <v>290</v>
      </c>
      <c r="G62" s="218"/>
    </row>
    <row r="63" spans="1:7" ht="71.25" customHeight="1" x14ac:dyDescent="0.2">
      <c r="A63" s="217"/>
      <c r="B63" s="230" t="s">
        <v>291</v>
      </c>
      <c r="C63" s="234" t="s">
        <v>292</v>
      </c>
      <c r="D63" s="232" t="s">
        <v>293</v>
      </c>
      <c r="E63" s="234" t="s">
        <v>294</v>
      </c>
      <c r="F63" s="233" t="s">
        <v>295</v>
      </c>
      <c r="G63" s="218"/>
    </row>
    <row r="64" spans="1:7" ht="71.25" customHeight="1" x14ac:dyDescent="0.2">
      <c r="A64" s="217"/>
      <c r="B64" s="230" t="s">
        <v>296</v>
      </c>
      <c r="C64" s="231" t="s">
        <v>297</v>
      </c>
      <c r="D64" s="232" t="s">
        <v>298</v>
      </c>
      <c r="E64" s="231" t="s">
        <v>299</v>
      </c>
      <c r="F64" s="233" t="s">
        <v>300</v>
      </c>
      <c r="G64" s="218"/>
    </row>
    <row r="65" spans="1:7" ht="71.25" customHeight="1" x14ac:dyDescent="0.2">
      <c r="A65" s="217"/>
      <c r="B65" s="230" t="s">
        <v>301</v>
      </c>
      <c r="C65" s="234" t="s">
        <v>302</v>
      </c>
      <c r="D65" s="232" t="s">
        <v>303</v>
      </c>
      <c r="E65" s="234" t="s">
        <v>304</v>
      </c>
      <c r="F65" s="233" t="s">
        <v>305</v>
      </c>
      <c r="G65" s="218"/>
    </row>
    <row r="66" spans="1:7" ht="71.25" customHeight="1" x14ac:dyDescent="0.2">
      <c r="A66" s="217"/>
      <c r="B66" s="230" t="s">
        <v>306</v>
      </c>
      <c r="C66" s="234" t="s">
        <v>307</v>
      </c>
      <c r="D66" s="232" t="s">
        <v>308</v>
      </c>
      <c r="E66" s="234" t="s">
        <v>309</v>
      </c>
      <c r="F66" s="233" t="s">
        <v>310</v>
      </c>
      <c r="G66" s="218"/>
    </row>
    <row r="67" spans="1:7" ht="71.25" customHeight="1" x14ac:dyDescent="0.2">
      <c r="A67" s="217"/>
      <c r="B67" s="230" t="s">
        <v>311</v>
      </c>
      <c r="C67" s="234" t="s">
        <v>312</v>
      </c>
      <c r="D67" s="232" t="s">
        <v>313</v>
      </c>
      <c r="E67" s="234" t="s">
        <v>314</v>
      </c>
      <c r="F67" s="233" t="s">
        <v>315</v>
      </c>
      <c r="G67" s="218"/>
    </row>
    <row r="68" spans="1:7" ht="71.25" customHeight="1" x14ac:dyDescent="0.2">
      <c r="A68" s="217"/>
      <c r="B68" s="235" t="s">
        <v>316</v>
      </c>
      <c r="C68" s="228" t="s">
        <v>317</v>
      </c>
      <c r="D68" s="236" t="s">
        <v>318</v>
      </c>
      <c r="E68" s="228" t="s">
        <v>319</v>
      </c>
      <c r="F68" s="237" t="s">
        <v>320</v>
      </c>
      <c r="G68" s="218"/>
    </row>
    <row r="69" spans="1:7" ht="15" customHeight="1" x14ac:dyDescent="0.2">
      <c r="B69" s="219"/>
      <c r="C69" s="220"/>
      <c r="D69" s="220"/>
      <c r="E69" s="220"/>
      <c r="F69" s="220"/>
    </row>
  </sheetData>
  <sheetProtection algorithmName="SHA-512" hashValue="pxQUIqTP3sxwZk74+B/PWHXj4uUY+2yNXF71z44XxHd5AgIKXBzyshOZXI9ualUoqOqwrhK1Z4IbRMEYDN3S5A==" saltValue="iu/L/X0rVRDRyx+UCI8RcA==" spinCount="100000" sheet="1" objects="1" scenarios="1"/>
  <mergeCells count="1">
    <mergeCell ref="B2:B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2:K38"/>
  <sheetViews>
    <sheetView showGridLines="0" showRowColHeaders="0" zoomScale="85" zoomScaleNormal="85" zoomScalePageLayoutView="60" workbookViewId="0">
      <pane xSplit="10" ySplit="23" topLeftCell="K43" activePane="bottomRight" state="frozen"/>
      <selection pane="topRight" activeCell="K1" sqref="K1"/>
      <selection pane="bottomLeft" activeCell="A24" sqref="A24"/>
      <selection pane="bottomRight" activeCell="D15" sqref="D15"/>
    </sheetView>
  </sheetViews>
  <sheetFormatPr defaultColWidth="18" defaultRowHeight="15" customHeight="1" x14ac:dyDescent="0.25"/>
  <cols>
    <col min="1" max="1" width="20.5703125" style="21" customWidth="1"/>
    <col min="2" max="2" width="30" style="21" customWidth="1"/>
    <col min="3" max="3" width="15" style="21" customWidth="1"/>
    <col min="4" max="4" width="12" style="21" customWidth="1"/>
    <col min="5" max="6" width="18" style="21" customWidth="1"/>
    <col min="7" max="7" width="23.28515625" style="21" customWidth="1"/>
    <col min="8" max="8" width="25.28515625" style="21" customWidth="1"/>
    <col min="9" max="9" width="11.85546875" style="21" customWidth="1"/>
    <col min="10" max="10" width="9" style="21" customWidth="1"/>
    <col min="11" max="11" width="18" style="21" customWidth="1"/>
    <col min="12" max="16384" width="18" style="21"/>
  </cols>
  <sheetData>
    <row r="2" spans="1:11" ht="15" customHeight="1" x14ac:dyDescent="0.25">
      <c r="A2" s="22" t="s">
        <v>321</v>
      </c>
    </row>
    <row r="3" spans="1:11" ht="14.25" customHeight="1" x14ac:dyDescent="0.25">
      <c r="B3" s="364" t="s">
        <v>322</v>
      </c>
      <c r="C3" s="23"/>
      <c r="D3" s="24"/>
      <c r="F3" s="25"/>
      <c r="G3" s="25"/>
    </row>
    <row r="4" spans="1:11" ht="14.25" customHeight="1" x14ac:dyDescent="0.25">
      <c r="B4" s="365"/>
      <c r="C4" s="26"/>
      <c r="D4" s="27"/>
      <c r="E4" s="28"/>
      <c r="F4" s="355" t="s">
        <v>323</v>
      </c>
      <c r="G4" s="356"/>
      <c r="H4" s="259"/>
    </row>
    <row r="5" spans="1:11" ht="14.25" customHeight="1" x14ac:dyDescent="0.25">
      <c r="B5" s="365"/>
      <c r="C5" s="26"/>
      <c r="D5" s="27"/>
      <c r="E5" s="28"/>
      <c r="F5" s="356"/>
      <c r="G5" s="356"/>
      <c r="H5" s="259"/>
    </row>
    <row r="6" spans="1:11" ht="14.25" customHeight="1" x14ac:dyDescent="0.25">
      <c r="B6" s="366"/>
      <c r="C6" s="257"/>
      <c r="D6" s="29"/>
      <c r="E6" s="30"/>
      <c r="F6" s="356"/>
      <c r="G6" s="356"/>
      <c r="H6" s="259"/>
    </row>
    <row r="7" spans="1:11" ht="15" customHeight="1" x14ac:dyDescent="0.25">
      <c r="A7" s="361"/>
      <c r="B7" s="211" t="s">
        <v>324</v>
      </c>
      <c r="C7" s="374" t="str">
        <f>IF(AND(C8&lt;&gt;"",D38&lt;&gt;"",COUNTIF($C$14:$C$16,"Sim")&gt;0,COUNTIFS($C$14:$C$16,"Sim",$D$14:$D$16,"&gt;0")=COUNTIF($C$14:$C$16,"Sim")),"OK","INCOMPLETO")</f>
        <v>OK</v>
      </c>
      <c r="D7" s="375"/>
      <c r="E7" s="258"/>
      <c r="F7" s="356"/>
      <c r="G7" s="356"/>
      <c r="H7" s="259"/>
    </row>
    <row r="8" spans="1:11" ht="15.75" customHeight="1" x14ac:dyDescent="0.25">
      <c r="A8" s="362"/>
      <c r="B8" s="212" t="s">
        <v>325</v>
      </c>
      <c r="C8" s="370" t="s">
        <v>584</v>
      </c>
      <c r="D8" s="371"/>
      <c r="E8" s="258"/>
      <c r="F8" s="356"/>
      <c r="G8" s="356"/>
      <c r="H8" s="259"/>
    </row>
    <row r="9" spans="1:11" ht="15.75" customHeight="1" x14ac:dyDescent="0.25">
      <c r="A9" s="362"/>
      <c r="B9" s="213" t="s">
        <v>327</v>
      </c>
      <c r="C9" s="353" t="s">
        <v>583</v>
      </c>
      <c r="D9" s="354"/>
      <c r="E9" s="31"/>
      <c r="F9" s="260"/>
      <c r="G9" s="260"/>
    </row>
    <row r="10" spans="1:11" ht="15.75" customHeight="1" x14ac:dyDescent="0.25">
      <c r="A10" s="363"/>
      <c r="B10" s="214" t="s">
        <v>329</v>
      </c>
      <c r="C10" s="372">
        <v>800000</v>
      </c>
      <c r="D10" s="373"/>
      <c r="E10" s="259"/>
    </row>
    <row r="11" spans="1:11" ht="15" customHeight="1" x14ac:dyDescent="0.25">
      <c r="B11" s="260"/>
      <c r="C11" s="260"/>
      <c r="D11" s="260"/>
    </row>
    <row r="12" spans="1:11" ht="21.75" customHeight="1" thickBot="1" x14ac:dyDescent="0.3">
      <c r="B12" s="367" t="s">
        <v>330</v>
      </c>
      <c r="C12" s="368"/>
      <c r="D12" s="368"/>
      <c r="E12" s="368"/>
      <c r="F12" s="369"/>
      <c r="H12" s="25"/>
      <c r="I12" s="25"/>
      <c r="J12" s="25"/>
    </row>
    <row r="13" spans="1:11" ht="21.75" customHeight="1" x14ac:dyDescent="0.25">
      <c r="A13" s="30"/>
      <c r="B13" s="32" t="s">
        <v>331</v>
      </c>
      <c r="C13" s="33" t="s">
        <v>332</v>
      </c>
      <c r="D13" s="33" t="s">
        <v>333</v>
      </c>
      <c r="E13" s="33" t="s">
        <v>334</v>
      </c>
      <c r="F13" s="34" t="s">
        <v>335</v>
      </c>
      <c r="G13" s="258"/>
      <c r="K13" s="259"/>
    </row>
    <row r="14" spans="1:11" ht="21.75" customHeight="1" x14ac:dyDescent="0.25">
      <c r="A14" s="30"/>
      <c r="B14" s="35" t="s">
        <v>44</v>
      </c>
      <c r="C14" s="36" t="s">
        <v>337</v>
      </c>
      <c r="D14" s="37">
        <v>50</v>
      </c>
      <c r="E14" s="266">
        <f>IFERROR(VLOOKUP(B14,Tabela_Tipo_Ref,3,FALSE()),0)</f>
        <v>45114.96</v>
      </c>
      <c r="F14" s="38" t="str">
        <f>IF(C14&lt;&gt;"Sim","Não selecionada",IF(D14&gt;0,"OK","Informar área"))</f>
        <v>OK</v>
      </c>
      <c r="G14" s="259"/>
      <c r="H14" s="260"/>
      <c r="I14" s="260"/>
      <c r="J14" s="260"/>
    </row>
    <row r="15" spans="1:11" ht="21.75" customHeight="1" x14ac:dyDescent="0.25">
      <c r="A15" s="30"/>
      <c r="B15" s="35" t="s">
        <v>48</v>
      </c>
      <c r="C15" s="36" t="s">
        <v>540</v>
      </c>
      <c r="D15" s="37"/>
      <c r="E15" s="266">
        <f>IFERROR(VLOOKUP(B15,Tabela_Tipo_Ref,3,FALSE()),0)</f>
        <v>6195.99</v>
      </c>
      <c r="F15" s="38" t="str">
        <f>IF(C15&lt;&gt;"Sim","Não selecionada",IF(D15&gt;0,"OK","Informar área"))</f>
        <v>Não selecionada</v>
      </c>
      <c r="G15" s="259"/>
    </row>
    <row r="16" spans="1:11" ht="21.75" customHeight="1" x14ac:dyDescent="0.25">
      <c r="A16" s="30"/>
      <c r="B16" s="39" t="s">
        <v>52</v>
      </c>
      <c r="C16" s="40"/>
      <c r="D16" s="41"/>
      <c r="E16" s="267">
        <f>IFERROR(VLOOKUP(B16,Tabela_Tipo_Ref,3,FALSE()),0)</f>
        <v>16455.12</v>
      </c>
      <c r="F16" s="42" t="str">
        <f>IF(C16&lt;&gt;"Sim","Não selecionada",IF(D16&gt;0,"OK","Informar área"))</f>
        <v>Não selecionada</v>
      </c>
      <c r="G16" s="259"/>
    </row>
    <row r="17" spans="1:6" ht="15" customHeight="1" x14ac:dyDescent="0.25">
      <c r="B17" s="260"/>
      <c r="C17" s="260"/>
      <c r="D17" s="260"/>
      <c r="E17" s="260"/>
      <c r="F17" s="260"/>
    </row>
    <row r="18" spans="1:6" ht="15" customHeight="1" thickBot="1" x14ac:dyDescent="0.3">
      <c r="B18" s="25"/>
      <c r="C18" s="25"/>
      <c r="D18" s="25"/>
      <c r="E18" s="25"/>
    </row>
    <row r="19" spans="1:6" ht="15" customHeight="1" thickBot="1" x14ac:dyDescent="0.3">
      <c r="A19" s="30"/>
      <c r="B19" s="359" t="s">
        <v>336</v>
      </c>
      <c r="C19" s="360"/>
      <c r="D19" s="357">
        <f>SUMIF($C$14:$C$16,"Sim",$D$14:$D$16)</f>
        <v>50</v>
      </c>
      <c r="E19" s="358"/>
      <c r="F19" s="259"/>
    </row>
    <row r="20" spans="1:6" ht="15" customHeight="1" x14ac:dyDescent="0.25">
      <c r="B20" s="260"/>
      <c r="C20" s="260"/>
      <c r="D20" s="260"/>
      <c r="E20" s="260"/>
    </row>
    <row r="38" spans="3:5" ht="15" customHeight="1" x14ac:dyDescent="0.25">
      <c r="C38" s="213" t="s">
        <v>328</v>
      </c>
      <c r="D38" s="353" t="s">
        <v>549</v>
      </c>
      <c r="E38" s="354"/>
    </row>
  </sheetData>
  <sheetProtection algorithmName="SHA-512" hashValue="6n2HrzWBeeFDkRhv5e92m0uWVanQZyEm500W1yQBgOfgN8E+dYbxHjCpXZ2A7WopMrO2EaxSp9i1jICaHx8ZUg==" saltValue="NNJBKVK9ckFbPkrgSy/BPw==" spinCount="100000" sheet="1" objects="1" scenarios="1"/>
  <protectedRanges>
    <protectedRange sqref="C8:D10" name="Intervalo2"/>
    <protectedRange sqref="C14:D16" name="Intervalo1"/>
  </protectedRanges>
  <mergeCells count="11">
    <mergeCell ref="D38:E38"/>
    <mergeCell ref="F4:G8"/>
    <mergeCell ref="D19:E19"/>
    <mergeCell ref="B19:C19"/>
    <mergeCell ref="A7:A10"/>
    <mergeCell ref="B3:B6"/>
    <mergeCell ref="B12:F12"/>
    <mergeCell ref="C9:D9"/>
    <mergeCell ref="C8:D8"/>
    <mergeCell ref="C10:D10"/>
    <mergeCell ref="C7:D7"/>
  </mergeCells>
  <conditionalFormatting sqref="C7">
    <cfRule type="cellIs" dxfId="39" priority="2" operator="equal">
      <formula>"INCOMPLETO"</formula>
    </cfRule>
    <cfRule type="cellIs" dxfId="38" priority="3" operator="equal">
      <formula>"OK"</formula>
    </cfRule>
    <cfRule type="expression" dxfId="37" priority="4">
      <formula>$C$7="INCOMPLETO"</formula>
    </cfRule>
  </conditionalFormatting>
  <conditionalFormatting sqref="D14:D16">
    <cfRule type="expression" dxfId="36" priority="5">
      <formula>AND($C14="Sim",$D14&lt;=0)</formula>
    </cfRule>
  </conditionalFormatting>
  <dataValidations count="4">
    <dataValidation type="list" operator="equal" sqref="D38" xr:uid="{00000000-0002-0000-0300-000000000000}">
      <formula1>Lista_Biomas</formula1>
      <formula2>0</formula2>
    </dataValidation>
    <dataValidation type="decimal" operator="greaterThanOrEqual" sqref="C10" xr:uid="{00000000-0002-0000-0300-000001000000}">
      <formula1>0</formula1>
      <formula2>0</formula2>
    </dataValidation>
    <dataValidation type="list" operator="equal" showInputMessage="1" showErrorMessage="1" sqref="C14:C16" xr:uid="{00000000-0002-0000-0300-000002000000}">
      <formula1>Lista_Sim_Nao</formula1>
    </dataValidation>
    <dataValidation type="whole" operator="greaterThan" showErrorMessage="1" sqref="D14:D16" xr:uid="{39DAAD67-8B1F-4C47-BE53-074C2F5A8989}">
      <formula1>0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AI2470"/>
  <sheetViews>
    <sheetView showGridLines="0" showRowColHeaders="0" zoomScaleNormal="100" zoomScalePageLayoutView="6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C6" sqref="C6:C7"/>
    </sheetView>
  </sheetViews>
  <sheetFormatPr defaultColWidth="0" defaultRowHeight="12.75" customHeight="1" x14ac:dyDescent="0.25"/>
  <cols>
    <col min="1" max="1" width="9" style="43" customWidth="1"/>
    <col min="2" max="2" width="39.85546875" style="43" customWidth="1"/>
    <col min="3" max="3" width="47.7109375" style="43" customWidth="1"/>
    <col min="4" max="4" width="28" style="43" customWidth="1"/>
    <col min="5" max="5" width="42.28515625" style="43" customWidth="1"/>
    <col min="6" max="7" width="27.28515625" style="43" customWidth="1"/>
    <col min="8" max="8" width="13" style="43" customWidth="1"/>
    <col min="9" max="10" width="16.85546875" style="43" customWidth="1"/>
    <col min="11" max="11" width="13" style="43" customWidth="1"/>
    <col min="12" max="13" width="16.85546875" style="43" customWidth="1"/>
    <col min="14" max="14" width="13" style="43" customWidth="1"/>
    <col min="15" max="16" width="16.85546875" style="43" customWidth="1"/>
    <col min="17" max="17" width="13" style="43" customWidth="1"/>
    <col min="18" max="19" width="16.85546875" style="43" customWidth="1"/>
    <col min="20" max="20" width="13" style="43" customWidth="1"/>
    <col min="21" max="22" width="16.85546875" style="43" customWidth="1"/>
    <col min="23" max="23" width="13" style="43" customWidth="1"/>
    <col min="24" max="24" width="16.85546875" style="43" customWidth="1"/>
    <col min="25" max="25" width="25" style="44" customWidth="1"/>
    <col min="26" max="26" width="44.85546875" style="43" customWidth="1"/>
    <col min="27" max="27" width="18" style="43" customWidth="1"/>
    <col min="28" max="28" width="28.140625" style="43" hidden="1" customWidth="1"/>
    <col min="29" max="30" width="9.140625" style="43" hidden="1" customWidth="1"/>
    <col min="31" max="16384" width="9.140625" style="43" hidden="1"/>
  </cols>
  <sheetData>
    <row r="1" spans="1:35" ht="30" customHeight="1" x14ac:dyDescent="0.2">
      <c r="A1" s="268"/>
      <c r="C1" s="45"/>
      <c r="E1" s="46"/>
      <c r="F1" s="47" t="s">
        <v>339</v>
      </c>
      <c r="V1" s="376" t="s">
        <v>338</v>
      </c>
      <c r="W1" s="377"/>
      <c r="X1" s="377"/>
      <c r="Y1" s="377"/>
      <c r="Z1" s="377"/>
      <c r="AA1" s="378"/>
      <c r="AB1" s="48"/>
    </row>
    <row r="2" spans="1:35" s="23" customFormat="1" ht="28.5" customHeight="1" x14ac:dyDescent="0.6">
      <c r="B2" s="251" t="s">
        <v>340</v>
      </c>
      <c r="C2" s="387" t="s">
        <v>341</v>
      </c>
      <c r="D2" s="388"/>
      <c r="E2" s="389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376"/>
      <c r="W2" s="377"/>
      <c r="X2" s="377"/>
      <c r="Y2" s="377"/>
      <c r="Z2" s="377"/>
      <c r="AA2" s="378"/>
      <c r="AB2" s="48"/>
    </row>
    <row r="3" spans="1:35" ht="12.75" customHeight="1" x14ac:dyDescent="0.25">
      <c r="B3" s="249"/>
      <c r="C3" s="386" t="s">
        <v>342</v>
      </c>
      <c r="D3" s="380"/>
      <c r="E3" s="381"/>
      <c r="V3" s="376"/>
      <c r="W3" s="377"/>
      <c r="X3" s="377"/>
      <c r="Y3" s="377"/>
      <c r="Z3" s="377"/>
      <c r="AA3" s="378"/>
      <c r="AB3" s="48"/>
    </row>
    <row r="4" spans="1:35" ht="12.75" customHeight="1" x14ac:dyDescent="0.25">
      <c r="B4" s="250"/>
      <c r="C4" s="382" t="s">
        <v>343</v>
      </c>
      <c r="D4" s="380"/>
      <c r="E4" s="381"/>
      <c r="V4" s="376"/>
      <c r="W4" s="377"/>
      <c r="X4" s="377"/>
      <c r="Y4" s="377"/>
      <c r="Z4" s="377"/>
      <c r="AA4" s="378"/>
      <c r="AB4" s="48"/>
    </row>
    <row r="5" spans="1:35" ht="5.25" customHeight="1" x14ac:dyDescent="0.2">
      <c r="V5" s="376"/>
      <c r="W5" s="377"/>
      <c r="X5" s="377"/>
      <c r="Y5" s="377"/>
      <c r="Z5" s="377"/>
      <c r="AA5" s="378"/>
      <c r="AB5" s="48"/>
    </row>
    <row r="6" spans="1:35" ht="15" customHeight="1" x14ac:dyDescent="0.2">
      <c r="B6" s="384" t="s">
        <v>344</v>
      </c>
      <c r="C6" s="384" t="s">
        <v>345</v>
      </c>
      <c r="E6" s="384" t="s">
        <v>346</v>
      </c>
      <c r="F6" s="384" t="s">
        <v>347</v>
      </c>
      <c r="V6" s="376"/>
      <c r="W6" s="377"/>
      <c r="X6" s="377"/>
      <c r="Y6" s="377"/>
      <c r="Z6" s="377"/>
      <c r="AA6" s="378"/>
      <c r="AB6" s="48"/>
    </row>
    <row r="7" spans="1:35" ht="28.5" customHeight="1" x14ac:dyDescent="0.25">
      <c r="B7" s="366"/>
      <c r="C7" s="366"/>
      <c r="D7" s="49" t="s">
        <v>348</v>
      </c>
      <c r="E7" s="366"/>
      <c r="F7" s="366"/>
      <c r="G7" s="385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1"/>
      <c r="Y7" s="322"/>
      <c r="Z7" s="320"/>
      <c r="AA7" s="321"/>
      <c r="AB7" s="48"/>
    </row>
    <row r="8" spans="1:35" ht="22.5" customHeight="1" x14ac:dyDescent="0.25">
      <c r="B8" s="50"/>
      <c r="C8" s="379" t="s">
        <v>349</v>
      </c>
      <c r="D8" s="380"/>
      <c r="E8" s="380"/>
      <c r="F8" s="381"/>
      <c r="G8" s="383" t="s">
        <v>350</v>
      </c>
      <c r="H8" s="380"/>
      <c r="I8" s="381"/>
      <c r="J8" s="383" t="s">
        <v>351</v>
      </c>
      <c r="K8" s="380"/>
      <c r="L8" s="381"/>
      <c r="M8" s="383" t="s">
        <v>352</v>
      </c>
      <c r="N8" s="380"/>
      <c r="O8" s="381"/>
      <c r="P8" s="383" t="s">
        <v>353</v>
      </c>
      <c r="Q8" s="380"/>
      <c r="R8" s="381"/>
      <c r="S8" s="383" t="s">
        <v>354</v>
      </c>
      <c r="T8" s="380"/>
      <c r="U8" s="381"/>
      <c r="V8" s="383" t="s">
        <v>355</v>
      </c>
      <c r="W8" s="380"/>
      <c r="X8" s="381"/>
      <c r="Y8" s="323"/>
      <c r="Z8" s="324"/>
      <c r="AA8" s="325"/>
      <c r="AB8" s="51"/>
    </row>
    <row r="9" spans="1:35" ht="15.75" customHeight="1" x14ac:dyDescent="0.25">
      <c r="A9" s="52" t="s">
        <v>335</v>
      </c>
      <c r="B9" s="53" t="s">
        <v>356</v>
      </c>
      <c r="C9" s="53" t="s">
        <v>182</v>
      </c>
      <c r="D9" s="53" t="s">
        <v>36</v>
      </c>
      <c r="E9" s="53" t="s">
        <v>357</v>
      </c>
      <c r="F9" s="53" t="s">
        <v>71</v>
      </c>
      <c r="G9" s="54" t="s">
        <v>358</v>
      </c>
      <c r="H9" s="54" t="s">
        <v>359</v>
      </c>
      <c r="I9" s="54" t="s">
        <v>360</v>
      </c>
      <c r="J9" s="54" t="s">
        <v>361</v>
      </c>
      <c r="K9" s="54" t="s">
        <v>362</v>
      </c>
      <c r="L9" s="54" t="s">
        <v>363</v>
      </c>
      <c r="M9" s="54" t="s">
        <v>364</v>
      </c>
      <c r="N9" s="54" t="s">
        <v>365</v>
      </c>
      <c r="O9" s="54" t="s">
        <v>366</v>
      </c>
      <c r="P9" s="54" t="s">
        <v>367</v>
      </c>
      <c r="Q9" s="54" t="s">
        <v>368</v>
      </c>
      <c r="R9" s="54" t="s">
        <v>369</v>
      </c>
      <c r="S9" s="54" t="s">
        <v>370</v>
      </c>
      <c r="T9" s="54" t="s">
        <v>371</v>
      </c>
      <c r="U9" s="54" t="s">
        <v>372</v>
      </c>
      <c r="V9" s="54" t="s">
        <v>373</v>
      </c>
      <c r="W9" s="54" t="s">
        <v>374</v>
      </c>
      <c r="X9" s="54" t="s">
        <v>375</v>
      </c>
      <c r="Y9" s="53" t="s">
        <v>376</v>
      </c>
      <c r="Z9" s="55" t="s">
        <v>377</v>
      </c>
      <c r="AA9" s="55" t="s">
        <v>378</v>
      </c>
      <c r="AB9" s="56" t="s">
        <v>379</v>
      </c>
      <c r="AI9" s="55" t="s">
        <v>380</v>
      </c>
    </row>
    <row r="10" spans="1:35" ht="14.25" customHeight="1" x14ac:dyDescent="0.25">
      <c r="A10" s="57" t="str">
        <f t="shared" ref="A10:A73" ca="1" si="0">AH10</f>
        <v>✓</v>
      </c>
      <c r="B10" s="58" t="s">
        <v>585</v>
      </c>
      <c r="C10" s="58" t="s">
        <v>183</v>
      </c>
      <c r="D10" s="58" t="s">
        <v>44</v>
      </c>
      <c r="E10" s="58" t="s">
        <v>210</v>
      </c>
      <c r="F10" s="58" t="s">
        <v>76</v>
      </c>
      <c r="G10" s="269">
        <v>3692</v>
      </c>
      <c r="H10" s="59">
        <v>1</v>
      </c>
      <c r="I10" s="270">
        <f t="shared" ref="I10:I73" si="1">IFERROR(G10*H10,0)</f>
        <v>3692</v>
      </c>
      <c r="J10" s="269"/>
      <c r="K10" s="59"/>
      <c r="L10" s="270">
        <f t="shared" ref="L10:L73" si="2">IFERROR(J10*K10,0)</f>
        <v>0</v>
      </c>
      <c r="M10" s="269"/>
      <c r="N10" s="59"/>
      <c r="O10" s="270">
        <f t="shared" ref="O10:O73" si="3">IFERROR(M10*N10,0)</f>
        <v>0</v>
      </c>
      <c r="P10" s="269"/>
      <c r="Q10" s="59"/>
      <c r="R10" s="271">
        <f t="shared" ref="R10:R73" si="4">IFERROR(P10*Q10,0)</f>
        <v>0</v>
      </c>
      <c r="S10" s="269"/>
      <c r="T10" s="59"/>
      <c r="U10" s="270">
        <f t="shared" ref="U10:U73" si="5">IFERROR(S10*T10,0)</f>
        <v>0</v>
      </c>
      <c r="V10" s="269"/>
      <c r="W10" s="59"/>
      <c r="X10" s="270">
        <f t="shared" ref="X10:X73" si="6">IFERROR(V10*W10,0)</f>
        <v>0</v>
      </c>
      <c r="Y10" s="270">
        <f t="shared" ref="Y10:Y73" si="7">SUM(I10,L10,O10,R10,U10,X10)</f>
        <v>3692</v>
      </c>
      <c r="Z10" s="58"/>
      <c r="AA10" s="58"/>
      <c r="AB10" s="60" t="str">
        <f t="shared" ref="AB10:AB73" si="8">IF($B10="","",TEXT(ROW()-4,"000"))</f>
        <v>006</v>
      </c>
      <c r="AC10" s="21" t="b">
        <f t="shared" ref="AC10:AC73" si="9">OR(LEN($B10&amp;"")&gt;0,LEN($C10&amp;"")&gt;0,LEN($D10&amp;"")&gt;0,LEN($E10&amp;"")&gt;0,LEN($F10&amp;"")&gt;0,LEN($G10&amp;"")&gt;0,LEN($H10&amp;"")&gt;0,LEN($J10&amp;"")&gt;0,LEN($K10&amp;"")&gt;0,LEN($M10&amp;"")&gt;0,LEN($N10&amp;"")&gt;0,LEN($P10&amp;"")&gt;0,LEN($Q10&amp;"")&gt;0,LEN($S10&amp;"")&gt;0,LEN($T10&amp;"")&gt;0,LEN($V10&amp;"")&gt;0,LEN($W10&amp;"")&gt;0,LEN($Z10&amp;"")&gt;0,LEN($AA10&amp;"")&gt;0)</f>
        <v>1</v>
      </c>
      <c r="AD10" s="21" t="b">
        <f t="shared" ref="AD10:AD73" si="10">AND($B10&lt;&gt;"",$C10&lt;&gt;"",$E10&lt;&gt;"",$F10&lt;&gt;"")</f>
        <v>1</v>
      </c>
      <c r="AE10" s="21" t="b">
        <f t="shared" ref="AE10:AE73" si="11">OR(AND($G10&lt;&gt;"",$H10&lt;&gt;""),AND($J10&lt;&gt;"",$K10&lt;&gt;""),AND($M10&lt;&gt;"",$N10&lt;&gt;""),AND($P10&lt;&gt;"",$Q10&lt;&gt;""),AND($S10&lt;&gt;"",$T10&lt;&gt;""),AND($V10&lt;&gt;"",$W10&lt;&gt;""))</f>
        <v>1</v>
      </c>
      <c r="AF10" s="21" t="b">
        <f ca="1">OR(AND($AC10,NOT($AD10)),AND($AC10,OR(AND($G10="",$H10&lt;&gt;""),AND($G10&lt;&gt;"",$H10=""),AND($J10="",$K10&lt;&gt;""),AND($J10&lt;&gt;"",$K10=""),AND($M10="",$N10&lt;&gt;""),AND($M10&lt;&gt;"",$N10=""),AND($P10="",$Q10&lt;&gt;""),AND($P10&lt;&gt;"",$Q10=""),AND($S10="",$T10&lt;&gt;""),AND($S10&lt;&gt;"",$T10=""),AND($V10="",$W10&lt;&gt;""),AND($V10&lt;&gt;"",$W10=""))),AND($C10&lt;&gt;"",$E10&lt;&gt;"",LEFT(TRIM($C10),1)&lt;&gt;LEFT(TRIM($E10),1)),IF(OR($E10="",$F10=""),FALSE(),IFERROR(COUNTIF(INDIRECT("UNITS_"&amp;SUBSTITUTE(LEFT($E10,FIND(" ",$E10&amp;" ")-1),".","_")),$F10)=0,TRUE())),AND($B10&lt;&gt;"",OR(ISNUMBER(SEARCH("outro",LOWER($B10))),ISNUMBER(SEARCH("divers",LOWER($B10))),ISNUMBER(SEARCH("etc",LOWER($B10))))),OR(AND(ISNUMBER(SEARCH("comunic",LOWER($B10))),LEFT($E10,3)&lt;&gt;"4.4"),AND(ISNUMBER(SEARCH("monitor",LOWER($B10))),NOT(OR(LEFT($E10,3)="1.5",LEFT($E10,3)="2.5")))),AND($B10&lt;&gt;"",OR(LEFT($C10,1)="1",LEFT($C10,1)="2"),$D10=""),AND($D10&lt;&gt;"",NOT(OR(LEFT($C10,1)="1",LEFT($C10,1)="2"))),AND($D10&lt;&gt;"",COUNTIF(' PROJETO'!$B$14:$B$16,$D10)=0),IF($D10="",FALSE(),IF(COUNTIF(' PROJETO'!$B$14:$B$16,$D10)=0,FALSE(),IFERROR(INDEX(' PROJETO'!$C$14:$C$16,MATCH($D10,' PROJETO'!$B$14:$B$16,0))&lt;&gt;"Sim",FALSE()))))</f>
        <v>0</v>
      </c>
      <c r="AG10" s="21" t="b">
        <f>AND($AC10,$Y10&gt;'CONFG.  LISTAS'!$F$4,$Z10="",$AA10="")</f>
        <v>0</v>
      </c>
      <c r="AH10" s="21" t="str">
        <f t="shared" ref="AH10:AH73" ca="1" si="12">IF(NOT($AC10),"",IF($AG10,"⚠",IF(OR(AND($AC10,NOT($AE10)),$AF10),"◔","✓")))</f>
        <v>✓</v>
      </c>
      <c r="AI10" s="43" t="str">
        <f ca="1">IF(NOT($AC10),"",IF(OR($B10="",$C10="",$E10="",$F10=""),"Preencha descrição, categoria, tipo e unidade.",IF(AND($B10&lt;&gt;"",OR(LEFT($C10,1)="1",LEFT($C10,1)="2"),$D10=""),"Informe a prática de restauração para itens diretos.",IF(AND($D10&lt;&gt;"",NOT(OR(LEFT($C10,1)="1",LEFT($C10,1)="2"))),"Custos indiretos não devem pertencer a uma prática específica.",IF(AND($D10&lt;&gt;"",COUNTIF(' PROJETO'!$B$14:$B$16,$D10)=0),"Prática de restauração inválida ou não cadastrada.",IF(IF($D10="",FALSE(),IF(COUNTIF(' PROJETO'!$B$14:$B$16,$D10)=0,FALSE(),IFERROR(INDEX(' PROJETO'!$C$14:$C$16,MATCH($D10,' PROJETO'!$B$14:$B$16,0))&lt;&gt;"Sim",FALSE()))),"A prática informada no item não foi selecionada na aba Projeto.",IF(AND(MAX($I10,$L10,$O10,$R10,$U10,$X10)&gt;'CONFG.  LISTAS'!$F$4,NOT(OR($Z10&lt;&gt;"",$AA10&lt;&gt;""))),"Memorial de cálculo ou anexo obrigatório não informado para item acima do limite.",IF(OR(AND($G10&lt;&gt;"",$H10&lt;&gt;"",OR($G10&lt;=0,$H10&lt;=0)),AND($J10&lt;&gt;"",$K10&lt;&gt;"",OR($J10&lt;=0,$K10&lt;=0)),AND($M10&lt;&gt;"",$N10&lt;&gt;"",OR($M10&lt;=0,$N10&lt;=0)),AND($P10&lt;&gt;"",$Q10&lt;&gt;"",OR($P10&lt;=0,$Q10&lt;=0)),AND($S10&lt;&gt;"",$T10&lt;&gt;"",OR($S10&lt;=0,$T10&lt;=0)),AND($V10&lt;&gt;"",$W10&lt;&gt;"",OR($V10&lt;=0,$W10&lt;=0))),"Revise os valores informados: valor unitário e quantidade devem ser maiores que zero.",IF(OR(AND($G10="",$H10&lt;&gt;""),AND($G10&lt;&gt;"",$H10=""),AND($J10="",$K10&lt;&gt;""),AND($J10&lt;&gt;"",$K10=""),AND($M10="",$N10&lt;&gt;""),AND($M10&lt;&gt;"",$N10=""),AND($P10="",$Q10&lt;&gt;""),AND($P10&lt;&gt;"",$Q10=""),AND($S10="",$T10&lt;&gt;""),AND($S10&lt;&gt;"",$T10=""),AND($V10="",$W10&lt;&gt;""),AND($V10&lt;&gt;"",$W10="")),"Há ano preenchido parcialmente: "&amp;TRIM(IF(AND($G10="",$H10&lt;&gt;""),"Ano 1 (falta valor unitário); ","")&amp;IF(AND($G10&lt;&gt;"",$H10=""),"Ano 1 (falta quantidade); ","")&amp;IF(AND($J10="",$K10&lt;&gt;""),"Ano 2 (falta valor unitário); ","")&amp;IF(AND($J10&lt;&gt;"",$K10=""),"Ano 2 (falta quantidade); ","")&amp;IF(AND($M10="",$N10&lt;&gt;""),"Ano 3 (falta valor unitário); ","")&amp;IF(AND($M10&lt;&gt;"",$N10=""),"Ano 3 (falta quantidade); ","")&amp;IF(AND($P10="",$Q10&lt;&gt;""),"Ano 4 (falta valor unitário); ","")&amp;IF(AND($P10&lt;&gt;"",$Q10=""),"Ano 4 (falta quantidade); ","")&amp;IF(AND($S10="",$T10&lt;&gt;""),"Ano 5 (falta valor unitário); ","")&amp;IF(AND($S10&lt;&gt;"",$T10=""),"Ano 5 (falta quantidade); ","")&amp;IF(AND($V10="",$W10&lt;&gt;""),"Ano 6 (falta valor unitário); ","")&amp;IF(AND($V10&lt;&gt;"",$W10=""),"Ano 6 (falta quantidade); ","")), IF(NOT(OR(AND($G10&lt;&gt;"",$H10&lt;&gt;""),AND($J10&lt;&gt;"",$K10&lt;&gt;""),AND($M10&lt;&gt;"",$N10&lt;&gt;""),AND($P10&lt;&gt;"",$Q10&lt;&gt;""),AND($S10&lt;&gt;"",$T10&lt;&gt;""),AND($V10&lt;&gt;"",$W10&lt;&gt;""))),"Informe pelo menos um ano completo com valor unitário e quantidade.",IF(AND($C10&lt;&gt;"",$E10&lt;&gt;"",LEFT(TRIM($C10),1)&lt;&gt;LEFT(TRIM($E10),1)),"Categoria e tipo estão incompatíveis.",IF(IF(OR($E10="",$F10=""),FALSE(),IFERROR(COUNTIF(INDIRECT("UNITS_"&amp;SUBSTITUTE(LEFT($E10,FIND(" ",$E10&amp;" ")-1),".","_")),$F10)=0,TRUE())),"Unidade incompatível com o tipo selecionado.",IF(OR(AND(ISNUMBER(SEARCH("comunic",LOWER($B10))),LEFT($E10,3)&lt;&gt;"4.4"),AND(ISNUMBER(SEARCH("monitor",LOWER($B10))),NOT(OR(LEFT($E10,3)="1.5",LEFT($E10,3)="2.5")))),"Revise a classificação do item conforme as regras de preenchimento.",IF(AND($B10&lt;&gt;"",OR(ISNUMBER(SEARCH("outro",LOWER($B10))),ISNUMBER(SEARCH("divers",LOWER($B10))),ISNUMBER(SEARCH("kit",LOWER($B10))),ISNUMBER(SEARCH("ferrament",LOWER($B10))),ISNUMBER(SEARCH("epi",LOWER($B10)))),NOT(OR($Z10&lt;&gt;"",$AA10&lt;&gt;""))),"Descrição muito genérica: detalhe melhor o item e registre o racional no memorial ou em anexo.",IF(AND($Y10=0,$B10&lt;&gt;"",OR($G10&lt;&gt;"",$H10&lt;&gt;"",$J10&lt;&gt;"",$K10&lt;&gt;"",$M10&lt;&gt;"",$N10&lt;&gt;"",$P10&lt;&gt;"",$Q10&lt;&gt;"",$S10&lt;&gt;"",$T10&lt;&gt;"",$V10&lt;&gt;"",$W10&lt;&gt;"")),"O item possui dados lançados, mas o total está zerado. Revise os valores informados.","")))))))))))))))</f>
        <v/>
      </c>
    </row>
    <row r="11" spans="1:35" ht="14.25" customHeight="1" x14ac:dyDescent="0.25">
      <c r="A11" s="57" t="str">
        <f t="shared" ca="1" si="0"/>
        <v>✓</v>
      </c>
      <c r="B11" s="61" t="s">
        <v>381</v>
      </c>
      <c r="C11" s="61" t="s">
        <v>183</v>
      </c>
      <c r="D11" s="58" t="s">
        <v>44</v>
      </c>
      <c r="E11" s="61" t="s">
        <v>225</v>
      </c>
      <c r="F11" s="61" t="s">
        <v>131</v>
      </c>
      <c r="G11" s="272">
        <v>9000</v>
      </c>
      <c r="H11" s="62">
        <v>25</v>
      </c>
      <c r="I11" s="270">
        <f t="shared" si="1"/>
        <v>225000</v>
      </c>
      <c r="J11" s="272">
        <v>8000</v>
      </c>
      <c r="K11" s="62">
        <v>1</v>
      </c>
      <c r="L11" s="270">
        <f t="shared" si="2"/>
        <v>8000</v>
      </c>
      <c r="M11" s="272"/>
      <c r="N11" s="62"/>
      <c r="O11" s="270">
        <f t="shared" si="3"/>
        <v>0</v>
      </c>
      <c r="P11" s="272"/>
      <c r="Q11" s="62"/>
      <c r="R11" s="271">
        <f t="shared" si="4"/>
        <v>0</v>
      </c>
      <c r="S11" s="272"/>
      <c r="T11" s="62"/>
      <c r="U11" s="270">
        <f t="shared" si="5"/>
        <v>0</v>
      </c>
      <c r="V11" s="272"/>
      <c r="W11" s="62"/>
      <c r="X11" s="270">
        <f t="shared" si="6"/>
        <v>0</v>
      </c>
      <c r="Y11" s="270">
        <f t="shared" si="7"/>
        <v>233000</v>
      </c>
      <c r="Z11" s="61" t="s">
        <v>326</v>
      </c>
      <c r="AA11" s="61"/>
      <c r="AB11" s="60" t="str">
        <f t="shared" si="8"/>
        <v>007</v>
      </c>
      <c r="AC11" s="21" t="b">
        <f t="shared" si="9"/>
        <v>1</v>
      </c>
      <c r="AD11" s="21" t="b">
        <f t="shared" si="10"/>
        <v>1</v>
      </c>
      <c r="AE11" s="21" t="b">
        <f t="shared" si="11"/>
        <v>1</v>
      </c>
      <c r="AF11" s="21" t="b">
        <f ca="1">OR(AND($AC11,NOT($AD11)),AND($AC11,OR(AND($G11="",$H11&lt;&gt;""),AND($G11&lt;&gt;"",$H11=""),AND($J11="",$K11&lt;&gt;""),AND($J11&lt;&gt;"",$K11=""),AND($M11="",$N11&lt;&gt;""),AND($M11&lt;&gt;"",$N11=""),AND($P11="",$Q11&lt;&gt;""),AND($P11&lt;&gt;"",$Q11=""),AND($S11="",$T11&lt;&gt;""),AND($S11&lt;&gt;"",$T11=""),AND($V11="",$W11&lt;&gt;""),AND($V11&lt;&gt;"",$W11=""))),AND($C11&lt;&gt;"",$E11&lt;&gt;"",LEFT(TRIM($C11),1)&lt;&gt;LEFT(TRIM($E11),1)),IF(OR($E11="",$F11=""),FALSE(),IFERROR(COUNTIF(INDIRECT("UNITS_"&amp;SUBSTITUTE(LEFT($E11,FIND(" ",$E11&amp;" ")-1),".","_")),$F11)=0,TRUE())),AND($B11&lt;&gt;"",OR(ISNUMBER(SEARCH("outro",LOWER($B11))),ISNUMBER(SEARCH("divers",LOWER($B11))),ISNUMBER(SEARCH("etc",LOWER($B11))))),OR(AND(ISNUMBER(SEARCH("comunic",LOWER($B11))),LEFT($E11,3)&lt;&gt;"4.4"),AND(ISNUMBER(SEARCH("monitor",LOWER($B11))),NOT(OR(LEFT($E11,3)="1.5",LEFT($E11,3)="2.5")))),AND($B11&lt;&gt;"",OR(LEFT($C11,1)="1",LEFT($C11,1)="2"),$D11=""),AND($D11&lt;&gt;"",NOT(OR(LEFT($C11,1)="1",LEFT($C11,1)="2"))),AND($D11&lt;&gt;"",COUNTIF(' PROJETO'!$B$14:$B$16,$D11)=0),IF($D11="",FALSE(),IF(COUNTIF(' PROJETO'!$B$14:$B$16,$D11)=0,FALSE(),IFERROR(INDEX(' PROJETO'!$C$14:$C$16,MATCH($D11,' PROJETO'!$B$14:$B$16,0))&lt;&gt;"Sim",FALSE()))))</f>
        <v>0</v>
      </c>
      <c r="AG11" s="21" t="b">
        <f>AND($AC11,$Y11&gt;'CONFG.  LISTAS'!$F$4,$Z11="",$AA11="")</f>
        <v>0</v>
      </c>
      <c r="AH11" s="21" t="str">
        <f t="shared" ca="1" si="12"/>
        <v>✓</v>
      </c>
      <c r="AI11" s="43" t="str">
        <f ca="1">IF(NOT($AC11),"",IF(OR($B11="",$C11="",$E11="",$F11=""),"Preencha descrição, categoria, tipo e unidade.",IF(AND($B11&lt;&gt;"",OR(LEFT($C11,1)="1",LEFT($C11,1)="2"),$D11=""),"Informe a prática de restauração para itens diretos.",IF(AND($D11&lt;&gt;"",NOT(OR(LEFT($C11,1)="1",LEFT($C11,1)="2"))),"Custos indiretos não devem pertencer a uma prática específica.",IF(AND($D11&lt;&gt;"",COUNTIF(' PROJETO'!$B$14:$B$16,$D11)=0),"Prática de restauração inválida ou não cadastrada.",IF(IF($D11="",FALSE(),IF(COUNTIF(' PROJETO'!$B$14:$B$16,$D11)=0,FALSE(),IFERROR(INDEX(' PROJETO'!$C$14:$C$16,MATCH($D11,' PROJETO'!$B$14:$B$16,0))&lt;&gt;"Sim",FALSE()))),"A prática informada no item não foi selecionada na aba Projeto.",IF(AND(MAX($I11,$L11,$O11,$R11,$U11,$X11)&gt;'CONFG.  LISTAS'!$F$4,NOT(OR($Z11&lt;&gt;"",$AA11&lt;&gt;""))),"Memorial de cálculo ou anexo obrigatório não informado para item acima do limite.",IF(OR(AND($G11&lt;&gt;"",$H11&lt;&gt;"",OR($G11&lt;=0,$H11&lt;=0)),AND($J11&lt;&gt;"",$K11&lt;&gt;"",OR($J11&lt;=0,$K11&lt;=0)),AND($M11&lt;&gt;"",$N11&lt;&gt;"",OR($M11&lt;=0,$N11&lt;=0)),AND($P11&lt;&gt;"",$Q11&lt;&gt;"",OR($P11&lt;=0,$Q11&lt;=0)),AND($S11&lt;&gt;"",$T11&lt;&gt;"",OR($S11&lt;=0,$T11&lt;=0)),AND($V11&lt;&gt;"",$W11&lt;&gt;"",OR($V11&lt;=0,$W11&lt;=0))),"Revise os valores informados: valor unitário e quantidade devem ser maiores que zero.",IF(OR(AND($G11="",$H11&lt;&gt;""),AND($G11&lt;&gt;"",$H11=""),AND($J11="",$K11&lt;&gt;""),AND($J11&lt;&gt;"",$K11=""),AND($M11="",$N11&lt;&gt;""),AND($M11&lt;&gt;"",$N11=""),AND($P11="",$Q11&lt;&gt;""),AND($P11&lt;&gt;"",$Q11=""),AND($S11="",$T11&lt;&gt;""),AND($S11&lt;&gt;"",$T11=""),AND($V11="",$W11&lt;&gt;""),AND($V11&lt;&gt;"",$W11="")),"Há ano preenchido parcialmente: "&amp;TRIM(IF(AND($G11="",$H11&lt;&gt;""),"Ano 1 (falta valor unitário); ","")&amp;IF(AND($G11&lt;&gt;"",$H11=""),"Ano 1 (falta quantidade); ","")&amp;IF(AND($J11="",$K11&lt;&gt;""),"Ano 2 (falta valor unitário); ","")&amp;IF(AND($J11&lt;&gt;"",$K11=""),"Ano 2 (falta quantidade); ","")&amp;IF(AND($M11="",$N11&lt;&gt;""),"Ano 3 (falta valor unitário); ","")&amp;IF(AND($M11&lt;&gt;"",$N11=""),"Ano 3 (falta quantidade); ","")&amp;IF(AND($P11="",$Q11&lt;&gt;""),"Ano 4 (falta valor unitário); ","")&amp;IF(AND($P11&lt;&gt;"",$Q11=""),"Ano 4 (falta quantidade); ","")&amp;IF(AND($S11="",$T11&lt;&gt;""),"Ano 5 (falta valor unitário); ","")&amp;IF(AND($S11&lt;&gt;"",$T11=""),"Ano 5 (falta quantidade); ","")&amp;IF(AND($V11="",$W11&lt;&gt;""),"Ano 6 (falta valor unitário); ","")&amp;IF(AND($V11&lt;&gt;"",$W11=""),"Ano 6 (falta quantidade); ","")), IF(NOT(OR(AND($G11&lt;&gt;"",$H11&lt;&gt;""),AND($J11&lt;&gt;"",$K11&lt;&gt;""),AND($M11&lt;&gt;"",$N11&lt;&gt;""),AND($P11&lt;&gt;"",$Q11&lt;&gt;""),AND($S11&lt;&gt;"",$T11&lt;&gt;""),AND($V11&lt;&gt;"",$W11&lt;&gt;""))),"Informe pelo menos um ano completo com valor unitário e quantidade.",IF(AND($C11&lt;&gt;"",$E11&lt;&gt;"",LEFT(TRIM($C11),1)&lt;&gt;LEFT(TRIM($E11),1)),"Categoria e tipo estão incompatíveis.",IF(IF(OR($E11="",$F11=""),FALSE(),IFERROR(COUNTIF(INDIRECT("UNITS_"&amp;SUBSTITUTE(LEFT($E11,FIND(" ",$E11&amp;" ")-1),".","_")),$F11)=0,TRUE())),"Unidade incompatível com o tipo selecionado.",IF(OR(AND(ISNUMBER(SEARCH("comunic",LOWER($B11))),LEFT($E11,3)&lt;&gt;"4.4"),AND(ISNUMBER(SEARCH("monitor",LOWER($B11))),NOT(OR(LEFT($E11,3)="1.5",LEFT($E11,3)="2.5")))),"Revise a classificação do item conforme as regras de preenchimento.",IF(AND($B11&lt;&gt;"",OR(ISNUMBER(SEARCH("outro",LOWER($B11))),ISNUMBER(SEARCH("divers",LOWER($B11))),ISNUMBER(SEARCH("kit",LOWER($B11))),ISNUMBER(SEARCH("ferrament",LOWER($B11))),ISNUMBER(SEARCH("epi",LOWER($B11)))),NOT(OR($Z11&lt;&gt;"",$AA11&lt;&gt;""))),"Descrição muito genérica: detalhe melhor o item e registre o racional no memorial ou em anexo.",IF(AND($Y11=0,$B11&lt;&gt;"",OR($G11&lt;&gt;"",$H11&lt;&gt;"",$J11&lt;&gt;"",$K11&lt;&gt;"",$M11&lt;&gt;"",$N11&lt;&gt;"",$P11&lt;&gt;"",$Q11&lt;&gt;"",$S11&lt;&gt;"",$T11&lt;&gt;"",$V11&lt;&gt;"",$W11&lt;&gt;"")),"O item possui dados lançados, mas o total está zerado. Revise os valores informados.","")))))))))))))))</f>
        <v/>
      </c>
    </row>
    <row r="12" spans="1:35" ht="14.25" customHeight="1" x14ac:dyDescent="0.25">
      <c r="A12" s="57" t="str">
        <f t="shared" ca="1" si="0"/>
        <v>◔</v>
      </c>
      <c r="B12" s="58" t="s">
        <v>382</v>
      </c>
      <c r="C12" s="58" t="s">
        <v>183</v>
      </c>
      <c r="D12" s="58" t="s">
        <v>44</v>
      </c>
      <c r="E12" s="58" t="s">
        <v>220</v>
      </c>
      <c r="F12" s="58" t="s">
        <v>141</v>
      </c>
      <c r="G12" s="269">
        <v>5</v>
      </c>
      <c r="H12" s="59">
        <v>505</v>
      </c>
      <c r="I12" s="270">
        <f t="shared" si="1"/>
        <v>2525</v>
      </c>
      <c r="J12" s="269"/>
      <c r="K12" s="59">
        <v>2</v>
      </c>
      <c r="L12" s="270">
        <f t="shared" si="2"/>
        <v>0</v>
      </c>
      <c r="M12" s="269">
        <v>2</v>
      </c>
      <c r="N12" s="59"/>
      <c r="O12" s="270">
        <f t="shared" si="3"/>
        <v>0</v>
      </c>
      <c r="P12" s="269"/>
      <c r="Q12" s="59"/>
      <c r="R12" s="271">
        <f t="shared" si="4"/>
        <v>0</v>
      </c>
      <c r="S12" s="269"/>
      <c r="T12" s="59"/>
      <c r="U12" s="270">
        <f t="shared" si="5"/>
        <v>0</v>
      </c>
      <c r="V12" s="269"/>
      <c r="W12" s="59"/>
      <c r="X12" s="270">
        <f t="shared" si="6"/>
        <v>0</v>
      </c>
      <c r="Y12" s="270">
        <f t="shared" si="7"/>
        <v>2525</v>
      </c>
      <c r="Z12" s="58"/>
      <c r="AA12" s="58"/>
      <c r="AB12" s="60" t="str">
        <f t="shared" si="8"/>
        <v>008</v>
      </c>
      <c r="AC12" s="21" t="b">
        <f t="shared" si="9"/>
        <v>1</v>
      </c>
      <c r="AD12" s="21" t="b">
        <f t="shared" si="10"/>
        <v>1</v>
      </c>
      <c r="AE12" s="21" t="b">
        <f t="shared" si="11"/>
        <v>1</v>
      </c>
      <c r="AF12" s="21" t="b">
        <f ca="1">OR(AND($AC12,NOT($AD12)),AND($AC12,OR(AND($G12="",$H12&lt;&gt;""),AND($G12&lt;&gt;"",$H12=""),AND($J12="",$K12&lt;&gt;""),AND($J12&lt;&gt;"",$K12=""),AND($M12="",$N12&lt;&gt;""),AND($M12&lt;&gt;"",$N12=""),AND($P12="",$Q12&lt;&gt;""),AND($P12&lt;&gt;"",$Q12=""),AND($S12="",$T12&lt;&gt;""),AND($S12&lt;&gt;"",$T12=""),AND($V12="",$W12&lt;&gt;""),AND($V12&lt;&gt;"",$W12=""))),AND($C12&lt;&gt;"",$E12&lt;&gt;"",LEFT(TRIM($C12),1)&lt;&gt;LEFT(TRIM($E12),1)),IF(OR($E12="",$F12=""),FALSE(),IFERROR(COUNTIF(INDIRECT("UNITS_"&amp;SUBSTITUTE(LEFT($E12,FIND(" ",$E12&amp;" ")-1),".","_")),$F12)=0,TRUE())),AND($B12&lt;&gt;"",OR(ISNUMBER(SEARCH("outro",LOWER($B12))),ISNUMBER(SEARCH("divers",LOWER($B12))),ISNUMBER(SEARCH("etc",LOWER($B12))))),OR(AND(ISNUMBER(SEARCH("comunic",LOWER($B12))),LEFT($E12,3)&lt;&gt;"4.4"),AND(ISNUMBER(SEARCH("monitor",LOWER($B12))),NOT(OR(LEFT($E12,3)="1.5",LEFT($E12,3)="2.5")))),AND($B12&lt;&gt;"",OR(LEFT($C12,1)="1",LEFT($C12,1)="2"),$D12=""),AND($D12&lt;&gt;"",NOT(OR(LEFT($C12,1)="1",LEFT($C12,1)="2"))),AND($D12&lt;&gt;"",COUNTIF(' PROJETO'!$B$14:$B$16,$D12)=0),IF($D12="",FALSE(),IF(COUNTIF(' PROJETO'!$B$14:$B$16,$D12)=0,FALSE(),IFERROR(INDEX(' PROJETO'!$C$14:$C$16,MATCH($D12,' PROJETO'!$B$14:$B$16,0))&lt;&gt;"Sim",FALSE()))))</f>
        <v>1</v>
      </c>
      <c r="AG12" s="21" t="b">
        <f>AND($AC12,$Y12&gt;'CONFG.  LISTAS'!$F$4,$Z12="",$AA12="")</f>
        <v>0</v>
      </c>
      <c r="AH12" s="21" t="str">
        <f t="shared" ca="1" si="12"/>
        <v>◔</v>
      </c>
      <c r="AI12" s="43" t="str">
        <f ca="1">IF(NOT($AC12),"",IF(OR($B12="",$C12="",$E12="",$F12=""),"Preencha descrição, categoria, tipo e unidade.",IF(AND($B12&lt;&gt;"",OR(LEFT($C12,1)="1",LEFT($C12,1)="2"),$D12=""),"Informe a prática de restauração para itens diretos.",IF(AND($D12&lt;&gt;"",NOT(OR(LEFT($C12,1)="1",LEFT($C12,1)="2"))),"Custos indiretos não devem pertencer a uma prática específica.",IF(AND($D12&lt;&gt;"",COUNTIF(' PROJETO'!$B$14:$B$16,$D12)=0),"Prática de restauração inválida ou não cadastrada.",IF(IF($D12="",FALSE(),IF(COUNTIF(' PROJETO'!$B$14:$B$16,$D12)=0,FALSE(),IFERROR(INDEX(' PROJETO'!$C$14:$C$16,MATCH($D12,' PROJETO'!$B$14:$B$16,0))&lt;&gt;"Sim",FALSE()))),"A prática informada no item não foi selecionada na aba Projeto.",IF(AND(MAX($I12,$L12,$O12,$R12,$U12,$X12)&gt;'CONFG.  LISTAS'!$F$4,NOT(OR($Z12&lt;&gt;"",$AA12&lt;&gt;""))),"Memorial de cálculo ou anexo obrigatório não informado para item acima do limite.",IF(OR(AND($G12&lt;&gt;"",$H12&lt;&gt;"",OR($G12&lt;=0,$H12&lt;=0)),AND($J12&lt;&gt;"",$K12&lt;&gt;"",OR($J12&lt;=0,$K12&lt;=0)),AND($M12&lt;&gt;"",$N12&lt;&gt;"",OR($M12&lt;=0,$N12&lt;=0)),AND($P12&lt;&gt;"",$Q12&lt;&gt;"",OR($P12&lt;=0,$Q12&lt;=0)),AND($S12&lt;&gt;"",$T12&lt;&gt;"",OR($S12&lt;=0,$T12&lt;=0)),AND($V12&lt;&gt;"",$W12&lt;&gt;"",OR($V12&lt;=0,$W12&lt;=0))),"Revise os valores informados: valor unitário e quantidade devem ser maiores que zero.",IF(OR(AND($G12="",$H12&lt;&gt;""),AND($G12&lt;&gt;"",$H12=""),AND($J12="",$K12&lt;&gt;""),AND($J12&lt;&gt;"",$K12=""),AND($M12="",$N12&lt;&gt;""),AND($M12&lt;&gt;"",$N12=""),AND($P12="",$Q12&lt;&gt;""),AND($P12&lt;&gt;"",$Q12=""),AND($S12="",$T12&lt;&gt;""),AND($S12&lt;&gt;"",$T12=""),AND($V12="",$W12&lt;&gt;""),AND($V12&lt;&gt;"",$W12="")),"Há ano preenchido parcialmente: "&amp;TRIM(IF(AND($G12="",$H12&lt;&gt;""),"Ano 1 (falta valor unitário); ","")&amp;IF(AND($G12&lt;&gt;"",$H12=""),"Ano 1 (falta quantidade); ","")&amp;IF(AND($J12="",$K12&lt;&gt;""),"Ano 2 (falta valor unitário); ","")&amp;IF(AND($J12&lt;&gt;"",$K12=""),"Ano 2 (falta quantidade); ","")&amp;IF(AND($M12="",$N12&lt;&gt;""),"Ano 3 (falta valor unitário); ","")&amp;IF(AND($M12&lt;&gt;"",$N12=""),"Ano 3 (falta quantidade); ","")&amp;IF(AND($P12="",$Q12&lt;&gt;""),"Ano 4 (falta valor unitário); ","")&amp;IF(AND($P12&lt;&gt;"",$Q12=""),"Ano 4 (falta quantidade); ","")&amp;IF(AND($S12="",$T12&lt;&gt;""),"Ano 5 (falta valor unitário); ","")&amp;IF(AND($S12&lt;&gt;"",$T12=""),"Ano 5 (falta quantidade); ","")&amp;IF(AND($V12="",$W12&lt;&gt;""),"Ano 6 (falta valor unitário); ","")&amp;IF(AND($V12&lt;&gt;"",$W12=""),"Ano 6 (falta quantidade); ","")), IF(NOT(OR(AND($G12&lt;&gt;"",$H12&lt;&gt;""),AND($J12&lt;&gt;"",$K12&lt;&gt;""),AND($M12&lt;&gt;"",$N12&lt;&gt;""),AND($P12&lt;&gt;"",$Q12&lt;&gt;""),AND($S12&lt;&gt;"",$T12&lt;&gt;""),AND($V12&lt;&gt;"",$W12&lt;&gt;""))),"Informe pelo menos um ano completo com valor unitário e quantidade.",IF(AND($C12&lt;&gt;"",$E12&lt;&gt;"",LEFT(TRIM($C12),1)&lt;&gt;LEFT(TRIM($E12),1)),"Categoria e tipo estão incompatíveis.",IF(IF(OR($E12="",$F12=""),FALSE(),IFERROR(COUNTIF(INDIRECT("UNITS_"&amp;SUBSTITUTE(LEFT($E12,FIND(" ",$E12&amp;" ")-1),".","_")),$F12)=0,TRUE())),"Unidade incompatível com o tipo selecionado.",IF(OR(AND(ISNUMBER(SEARCH("comunic",LOWER($B12))),LEFT($E12,3)&lt;&gt;"4.4"),AND(ISNUMBER(SEARCH("monitor",LOWER($B12))),NOT(OR(LEFT($E12,3)="1.5",LEFT($E12,3)="2.5")))),"Revise a classificação do item conforme as regras de preenchimento.",IF(AND($B12&lt;&gt;"",OR(ISNUMBER(SEARCH("outro",LOWER($B12))),ISNUMBER(SEARCH("divers",LOWER($B12))),ISNUMBER(SEARCH("kit",LOWER($B12))),ISNUMBER(SEARCH("ferrament",LOWER($B12))),ISNUMBER(SEARCH("epi",LOWER($B12)))),NOT(OR($Z12&lt;&gt;"",$AA12&lt;&gt;""))),"Descrição muito genérica: detalhe melhor o item e registre o racional no memorial ou em anexo.",IF(AND($Y12=0,$B12&lt;&gt;"",OR($G12&lt;&gt;"",$H12&lt;&gt;"",$J12&lt;&gt;"",$K12&lt;&gt;"",$M12&lt;&gt;"",$N12&lt;&gt;"",$P12&lt;&gt;"",$Q12&lt;&gt;"",$S12&lt;&gt;"",$T12&lt;&gt;"",$V12&lt;&gt;"",$W12&lt;&gt;"")),"O item possui dados lançados, mas o total está zerado. Revise os valores informados.","")))))))))))))))</f>
        <v>Há ano preenchido parcialmente: Ano 2 (falta valor unitário); Ano 3 (falta quantidade);</v>
      </c>
    </row>
    <row r="13" spans="1:35" ht="14.25" customHeight="1" x14ac:dyDescent="0.25">
      <c r="A13" s="57" t="str">
        <f t="shared" si="0"/>
        <v>⚠</v>
      </c>
      <c r="B13" s="61" t="s">
        <v>383</v>
      </c>
      <c r="C13" s="61" t="s">
        <v>183</v>
      </c>
      <c r="D13" s="58" t="s">
        <v>44</v>
      </c>
      <c r="E13" s="61"/>
      <c r="F13" s="61" t="s">
        <v>121</v>
      </c>
      <c r="G13" s="272">
        <v>2200</v>
      </c>
      <c r="H13" s="62">
        <v>86</v>
      </c>
      <c r="I13" s="270">
        <f t="shared" si="1"/>
        <v>189200</v>
      </c>
      <c r="J13" s="272">
        <v>2400</v>
      </c>
      <c r="K13" s="62">
        <v>5</v>
      </c>
      <c r="L13" s="270">
        <f t="shared" si="2"/>
        <v>12000</v>
      </c>
      <c r="M13" s="272">
        <v>1554</v>
      </c>
      <c r="N13" s="62">
        <v>1</v>
      </c>
      <c r="O13" s="270">
        <f t="shared" si="3"/>
        <v>1554</v>
      </c>
      <c r="P13" s="272"/>
      <c r="Q13" s="62"/>
      <c r="R13" s="271">
        <f t="shared" si="4"/>
        <v>0</v>
      </c>
      <c r="S13" s="272"/>
      <c r="T13" s="62"/>
      <c r="U13" s="270">
        <f t="shared" si="5"/>
        <v>0</v>
      </c>
      <c r="V13" s="272"/>
      <c r="W13" s="62"/>
      <c r="X13" s="270">
        <f t="shared" si="6"/>
        <v>0</v>
      </c>
      <c r="Y13" s="270">
        <f t="shared" si="7"/>
        <v>202754</v>
      </c>
      <c r="Z13" s="61"/>
      <c r="AA13" s="61"/>
      <c r="AB13" s="60" t="str">
        <f t="shared" si="8"/>
        <v>009</v>
      </c>
      <c r="AC13" s="21" t="b">
        <f t="shared" si="9"/>
        <v>1</v>
      </c>
      <c r="AD13" s="21" t="b">
        <f t="shared" si="10"/>
        <v>0</v>
      </c>
      <c r="AE13" s="21" t="b">
        <f t="shared" si="11"/>
        <v>1</v>
      </c>
      <c r="AF13" s="21" t="b">
        <f ca="1">OR(AND($AC13,NOT($AD13)),AND($AC13,OR(AND($G13="",$H13&lt;&gt;""),AND($G13&lt;&gt;"",$H13=""),AND($J13="",$K13&lt;&gt;""),AND($J13&lt;&gt;"",$K13=""),AND($M13="",$N13&lt;&gt;""),AND($M13&lt;&gt;"",$N13=""),AND($P13="",$Q13&lt;&gt;""),AND($P13&lt;&gt;"",$Q13=""),AND($S13="",$T13&lt;&gt;""),AND($S13&lt;&gt;"",$T13=""),AND($V13="",$W13&lt;&gt;""),AND($V13&lt;&gt;"",$W13=""))),AND($C13&lt;&gt;"",$E13&lt;&gt;"",LEFT(TRIM($C13),1)&lt;&gt;LEFT(TRIM($E13),1)),IF(OR($E13="",$F13=""),FALSE(),IFERROR(COUNTIF(INDIRECT("UNITS_"&amp;SUBSTITUTE(LEFT($E13,FIND(" ",$E13&amp;" ")-1),".","_")),$F13)=0,TRUE())),AND($B13&lt;&gt;"",OR(ISNUMBER(SEARCH("outro",LOWER($B13))),ISNUMBER(SEARCH("divers",LOWER($B13))),ISNUMBER(SEARCH("etc",LOWER($B13))))),OR(AND(ISNUMBER(SEARCH("comunic",LOWER($B13))),LEFT($E13,3)&lt;&gt;"4.4"),AND(ISNUMBER(SEARCH("monitor",LOWER($B13))),NOT(OR(LEFT($E13,3)="1.5",LEFT($E13,3)="2.5")))),AND($B13&lt;&gt;"",OR(LEFT($C13,1)="1",LEFT($C13,1)="2"),$D13=""),AND($D13&lt;&gt;"",NOT(OR(LEFT($C13,1)="1",LEFT($C13,1)="2"))),AND($D13&lt;&gt;"",COUNTIF(' PROJETO'!$B$14:$B$16,$D13)=0),IF($D13="",FALSE(),IF(COUNTIF(' PROJETO'!$B$14:$B$16,$D13)=0,FALSE(),IFERROR(INDEX(' PROJETO'!$C$14:$C$16,MATCH($D13,' PROJETO'!$B$14:$B$16,0))&lt;&gt;"Sim",FALSE()))))</f>
        <v>1</v>
      </c>
      <c r="AG13" s="21" t="b">
        <f>AND($AC13,$Y13&gt;'CONFG.  LISTAS'!$F$4,$Z13="",$AA13="")</f>
        <v>1</v>
      </c>
      <c r="AH13" s="21" t="str">
        <f t="shared" si="12"/>
        <v>⚠</v>
      </c>
      <c r="AI13" s="43" t="str">
        <f ca="1">IF(NOT($AC13),"",IF(OR($B13="",$C13="",$E13="",$F13=""),"Preencha descrição, categoria, tipo e unidade.",IF(AND($B13&lt;&gt;"",OR(LEFT($C13,1)="1",LEFT($C13,1)="2"),$D13=""),"Informe a prática de restauração para itens diretos.",IF(AND($D13&lt;&gt;"",NOT(OR(LEFT($C13,1)="1",LEFT($C13,1)="2"))),"Custos indiretos não devem pertencer a uma prática específica.",IF(AND($D13&lt;&gt;"",COUNTIF(' PROJETO'!$B$14:$B$16,$D13)=0),"Prática de restauração inválida ou não cadastrada.",IF(IF($D13="",FALSE(),IF(COUNTIF(' PROJETO'!$B$14:$B$16,$D13)=0,FALSE(),IFERROR(INDEX(' PROJETO'!$C$14:$C$16,MATCH($D13,' PROJETO'!$B$14:$B$16,0))&lt;&gt;"Sim",FALSE()))),"A prática informada no item não foi selecionada na aba Projeto.",IF(AND(MAX($I13,$L13,$O13,$R13,$U13,$X13)&gt;'CONFG.  LISTAS'!$F$4,NOT(OR($Z13&lt;&gt;"",$AA13&lt;&gt;""))),"Memorial de cálculo ou anexo obrigatório não informado para item acima do limite.",IF(OR(AND($G13&lt;&gt;"",$H13&lt;&gt;"",OR($G13&lt;=0,$H13&lt;=0)),AND($J13&lt;&gt;"",$K13&lt;&gt;"",OR($J13&lt;=0,$K13&lt;=0)),AND($M13&lt;&gt;"",$N13&lt;&gt;"",OR($M13&lt;=0,$N13&lt;=0)),AND($P13&lt;&gt;"",$Q13&lt;&gt;"",OR($P13&lt;=0,$Q13&lt;=0)),AND($S13&lt;&gt;"",$T13&lt;&gt;"",OR($S13&lt;=0,$T13&lt;=0)),AND($V13&lt;&gt;"",$W13&lt;&gt;"",OR($V13&lt;=0,$W13&lt;=0))),"Revise os valores informados: valor unitário e quantidade devem ser maiores que zero.",IF(OR(AND($G13="",$H13&lt;&gt;""),AND($G13&lt;&gt;"",$H13=""),AND($J13="",$K13&lt;&gt;""),AND($J13&lt;&gt;"",$K13=""),AND($M13="",$N13&lt;&gt;""),AND($M13&lt;&gt;"",$N13=""),AND($P13="",$Q13&lt;&gt;""),AND($P13&lt;&gt;"",$Q13=""),AND($S13="",$T13&lt;&gt;""),AND($S13&lt;&gt;"",$T13=""),AND($V13="",$W13&lt;&gt;""),AND($V13&lt;&gt;"",$W13="")),"Há ano preenchido parcialmente: "&amp;TRIM(IF(AND($G13="",$H13&lt;&gt;""),"Ano 1 (falta valor unitário); ","")&amp;IF(AND($G13&lt;&gt;"",$H13=""),"Ano 1 (falta quantidade); ","")&amp;IF(AND($J13="",$K13&lt;&gt;""),"Ano 2 (falta valor unitário); ","")&amp;IF(AND($J13&lt;&gt;"",$K13=""),"Ano 2 (falta quantidade); ","")&amp;IF(AND($M13="",$N13&lt;&gt;""),"Ano 3 (falta valor unitário); ","")&amp;IF(AND($M13&lt;&gt;"",$N13=""),"Ano 3 (falta quantidade); ","")&amp;IF(AND($P13="",$Q13&lt;&gt;""),"Ano 4 (falta valor unitário); ","")&amp;IF(AND($P13&lt;&gt;"",$Q13=""),"Ano 4 (falta quantidade); ","")&amp;IF(AND($S13="",$T13&lt;&gt;""),"Ano 5 (falta valor unitário); ","")&amp;IF(AND($S13&lt;&gt;"",$T13=""),"Ano 5 (falta quantidade); ","")&amp;IF(AND($V13="",$W13&lt;&gt;""),"Ano 6 (falta valor unitário); ","")&amp;IF(AND($V13&lt;&gt;"",$W13=""),"Ano 6 (falta quantidade); ","")), IF(NOT(OR(AND($G13&lt;&gt;"",$H13&lt;&gt;""),AND($J13&lt;&gt;"",$K13&lt;&gt;""),AND($M13&lt;&gt;"",$N13&lt;&gt;""),AND($P13&lt;&gt;"",$Q13&lt;&gt;""),AND($S13&lt;&gt;"",$T13&lt;&gt;""),AND($V13&lt;&gt;"",$W13&lt;&gt;""))),"Informe pelo menos um ano completo com valor unitário e quantidade.",IF(AND($C13&lt;&gt;"",$E13&lt;&gt;"",LEFT(TRIM($C13),1)&lt;&gt;LEFT(TRIM($E13),1)),"Categoria e tipo estão incompatíveis.",IF(IF(OR($E13="",$F13=""),FALSE(),IFERROR(COUNTIF(INDIRECT("UNITS_"&amp;SUBSTITUTE(LEFT($E13,FIND(" ",$E13&amp;" ")-1),".","_")),$F13)=0,TRUE())),"Unidade incompatível com o tipo selecionado.",IF(OR(AND(ISNUMBER(SEARCH("comunic",LOWER($B13))),LEFT($E13,3)&lt;&gt;"4.4"),AND(ISNUMBER(SEARCH("monitor",LOWER($B13))),NOT(OR(LEFT($E13,3)="1.5",LEFT($E13,3)="2.5")))),"Revise a classificação do item conforme as regras de preenchimento.",IF(AND($B13&lt;&gt;"",OR(ISNUMBER(SEARCH("outro",LOWER($B13))),ISNUMBER(SEARCH("divers",LOWER($B13))),ISNUMBER(SEARCH("kit",LOWER($B13))),ISNUMBER(SEARCH("ferrament",LOWER($B13))),ISNUMBER(SEARCH("epi",LOWER($B13)))),NOT(OR($Z13&lt;&gt;"",$AA13&lt;&gt;""))),"Descrição muito genérica: detalhe melhor o item e registre o racional no memorial ou em anexo.",IF(AND($Y13=0,$B13&lt;&gt;"",OR($G13&lt;&gt;"",$H13&lt;&gt;"",$J13&lt;&gt;"",$K13&lt;&gt;"",$M13&lt;&gt;"",$N13&lt;&gt;"",$P13&lt;&gt;"",$Q13&lt;&gt;"",$S13&lt;&gt;"",$T13&lt;&gt;"",$V13&lt;&gt;"",$W13&lt;&gt;"")),"O item possui dados lançados, mas o total está zerado. Revise os valores informados.","")))))))))))))))</f>
        <v>Preencha descrição, categoria, tipo e unidade.</v>
      </c>
    </row>
    <row r="14" spans="1:35" ht="14.25" customHeight="1" x14ac:dyDescent="0.25">
      <c r="A14" s="57" t="str">
        <f t="shared" ca="1" si="0"/>
        <v>◔</v>
      </c>
      <c r="B14" s="58" t="s">
        <v>384</v>
      </c>
      <c r="C14" s="58" t="s">
        <v>183</v>
      </c>
      <c r="D14" s="58" t="s">
        <v>48</v>
      </c>
      <c r="E14" s="58" t="s">
        <v>230</v>
      </c>
      <c r="F14" s="58" t="s">
        <v>171</v>
      </c>
      <c r="G14" s="269">
        <v>205</v>
      </c>
      <c r="H14" s="59">
        <v>40</v>
      </c>
      <c r="I14" s="270">
        <f t="shared" si="1"/>
        <v>8200</v>
      </c>
      <c r="J14" s="269">
        <v>205</v>
      </c>
      <c r="K14" s="59">
        <v>1</v>
      </c>
      <c r="L14" s="270">
        <f t="shared" si="2"/>
        <v>205</v>
      </c>
      <c r="M14" s="269">
        <v>205</v>
      </c>
      <c r="N14" s="59"/>
      <c r="O14" s="270">
        <f t="shared" si="3"/>
        <v>0</v>
      </c>
      <c r="P14" s="269">
        <v>205</v>
      </c>
      <c r="Q14" s="59">
        <v>1</v>
      </c>
      <c r="R14" s="271">
        <f t="shared" si="4"/>
        <v>205</v>
      </c>
      <c r="S14" s="269">
        <v>205</v>
      </c>
      <c r="T14" s="59">
        <v>1</v>
      </c>
      <c r="U14" s="270">
        <f t="shared" si="5"/>
        <v>205</v>
      </c>
      <c r="V14" s="269">
        <v>205</v>
      </c>
      <c r="W14" s="59">
        <v>5</v>
      </c>
      <c r="X14" s="270">
        <f t="shared" si="6"/>
        <v>1025</v>
      </c>
      <c r="Y14" s="270">
        <f t="shared" si="7"/>
        <v>9840</v>
      </c>
      <c r="Z14" s="58"/>
      <c r="AA14" s="58"/>
      <c r="AB14" s="60" t="str">
        <f t="shared" si="8"/>
        <v>010</v>
      </c>
      <c r="AC14" s="21" t="b">
        <f t="shared" si="9"/>
        <v>1</v>
      </c>
      <c r="AD14" s="21" t="b">
        <f t="shared" si="10"/>
        <v>1</v>
      </c>
      <c r="AE14" s="21" t="b">
        <f t="shared" si="11"/>
        <v>1</v>
      </c>
      <c r="AF14" s="21" t="b">
        <f ca="1">OR(AND($AC14,NOT($AD14)),AND($AC14,OR(AND($G14="",$H14&lt;&gt;""),AND($G14&lt;&gt;"",$H14=""),AND($J14="",$K14&lt;&gt;""),AND($J14&lt;&gt;"",$K14=""),AND($M14="",$N14&lt;&gt;""),AND($M14&lt;&gt;"",$N14=""),AND($P14="",$Q14&lt;&gt;""),AND($P14&lt;&gt;"",$Q14=""),AND($S14="",$T14&lt;&gt;""),AND($S14&lt;&gt;"",$T14=""),AND($V14="",$W14&lt;&gt;""),AND($V14&lt;&gt;"",$W14=""))),AND($C14&lt;&gt;"",$E14&lt;&gt;"",LEFT(TRIM($C14),1)&lt;&gt;LEFT(TRIM($E14),1)),IF(OR($E14="",$F14=""),FALSE(),IFERROR(COUNTIF(INDIRECT("UNITS_"&amp;SUBSTITUTE(LEFT($E14,FIND(" ",$E14&amp;" ")-1),".","_")),$F14)=0,TRUE())),AND($B14&lt;&gt;"",OR(ISNUMBER(SEARCH("outro",LOWER($B14))),ISNUMBER(SEARCH("divers",LOWER($B14))),ISNUMBER(SEARCH("etc",LOWER($B14))))),OR(AND(ISNUMBER(SEARCH("comunic",LOWER($B14))),LEFT($E14,3)&lt;&gt;"4.4"),AND(ISNUMBER(SEARCH("monitor",LOWER($B14))),NOT(OR(LEFT($E14,3)="1.5",LEFT($E14,3)="2.5")))),AND($B14&lt;&gt;"",OR(LEFT($C14,1)="1",LEFT($C14,1)="2"),$D14=""),AND($D14&lt;&gt;"",NOT(OR(LEFT($C14,1)="1",LEFT($C14,1)="2"))),AND($D14&lt;&gt;"",COUNTIF(' PROJETO'!$B$14:$B$16,$D14)=0),IF($D14="",FALSE(),IF(COUNTIF(' PROJETO'!$B$14:$B$16,$D14)=0,FALSE(),IFERROR(INDEX(' PROJETO'!$C$14:$C$16,MATCH($D14,' PROJETO'!$B$14:$B$16,0))&lt;&gt;"Sim",FALSE()))))</f>
        <v>1</v>
      </c>
      <c r="AG14" s="21" t="b">
        <f>AND($AC14,$Y14&gt;'CONFG.  LISTAS'!$F$4,$Z14="",$AA14="")</f>
        <v>0</v>
      </c>
      <c r="AH14" s="21" t="str">
        <f t="shared" ca="1" si="12"/>
        <v>◔</v>
      </c>
      <c r="AI14" s="43" t="str">
        <f ca="1">IF(NOT($AC14),"",IF(OR($B14="",$C14="",$E14="",$F14=""),"Preencha descrição, categoria, tipo e unidade.",IF(AND($B14&lt;&gt;"",OR(LEFT($C14,1)="1",LEFT($C14,1)="2"),$D14=""),"Informe a prática de restauração para itens diretos.",IF(AND($D14&lt;&gt;"",NOT(OR(LEFT($C14,1)="1",LEFT($C14,1)="2"))),"Custos indiretos não devem pertencer a uma prática específica.",IF(AND($D14&lt;&gt;"",COUNTIF(' PROJETO'!$B$14:$B$16,$D14)=0),"Prática de restauração inválida ou não cadastrada.",IF(IF($D14="",FALSE(),IF(COUNTIF(' PROJETO'!$B$14:$B$16,$D14)=0,FALSE(),IFERROR(INDEX(' PROJETO'!$C$14:$C$16,MATCH($D14,' PROJETO'!$B$14:$B$16,0))&lt;&gt;"Sim",FALSE()))),"A prática informada no item não foi selecionada na aba Projeto.",IF(AND(MAX($I14,$L14,$O14,$R14,$U14,$X14)&gt;'CONFG.  LISTAS'!$F$4,NOT(OR($Z14&lt;&gt;"",$AA14&lt;&gt;""))),"Memorial de cálculo ou anexo obrigatório não informado para item acima do limite.",IF(OR(AND($G14&lt;&gt;"",$H14&lt;&gt;"",OR($G14&lt;=0,$H14&lt;=0)),AND($J14&lt;&gt;"",$K14&lt;&gt;"",OR($J14&lt;=0,$K14&lt;=0)),AND($M14&lt;&gt;"",$N14&lt;&gt;"",OR($M14&lt;=0,$N14&lt;=0)),AND($P14&lt;&gt;"",$Q14&lt;&gt;"",OR($P14&lt;=0,$Q14&lt;=0)),AND($S14&lt;&gt;"",$T14&lt;&gt;"",OR($S14&lt;=0,$T14&lt;=0)),AND($V14&lt;&gt;"",$W14&lt;&gt;"",OR($V14&lt;=0,$W14&lt;=0))),"Revise os valores informados: valor unitário e quantidade devem ser maiores que zero.",IF(OR(AND($G14="",$H14&lt;&gt;""),AND($G14&lt;&gt;"",$H14=""),AND($J14="",$K14&lt;&gt;""),AND($J14&lt;&gt;"",$K14=""),AND($M14="",$N14&lt;&gt;""),AND($M14&lt;&gt;"",$N14=""),AND($P14="",$Q14&lt;&gt;""),AND($P14&lt;&gt;"",$Q14=""),AND($S14="",$T14&lt;&gt;""),AND($S14&lt;&gt;"",$T14=""),AND($V14="",$W14&lt;&gt;""),AND($V14&lt;&gt;"",$W14="")),"Há ano preenchido parcialmente: "&amp;TRIM(IF(AND($G14="",$H14&lt;&gt;""),"Ano 1 (falta valor unitário); ","")&amp;IF(AND($G14&lt;&gt;"",$H14=""),"Ano 1 (falta quantidade); ","")&amp;IF(AND($J14="",$K14&lt;&gt;""),"Ano 2 (falta valor unitário); ","")&amp;IF(AND($J14&lt;&gt;"",$K14=""),"Ano 2 (falta quantidade); ","")&amp;IF(AND($M14="",$N14&lt;&gt;""),"Ano 3 (falta valor unitário); ","")&amp;IF(AND($M14&lt;&gt;"",$N14=""),"Ano 3 (falta quantidade); ","")&amp;IF(AND($P14="",$Q14&lt;&gt;""),"Ano 4 (falta valor unitário); ","")&amp;IF(AND($P14&lt;&gt;"",$Q14=""),"Ano 4 (falta quantidade); ","")&amp;IF(AND($S14="",$T14&lt;&gt;""),"Ano 5 (falta valor unitário); ","")&amp;IF(AND($S14&lt;&gt;"",$T14=""),"Ano 5 (falta quantidade); ","")&amp;IF(AND($V14="",$W14&lt;&gt;""),"Ano 6 (falta valor unitário); ","")&amp;IF(AND($V14&lt;&gt;"",$W14=""),"Ano 6 (falta quantidade); ","")), IF(NOT(OR(AND($G14&lt;&gt;"",$H14&lt;&gt;""),AND($J14&lt;&gt;"",$K14&lt;&gt;""),AND($M14&lt;&gt;"",$N14&lt;&gt;""),AND($P14&lt;&gt;"",$Q14&lt;&gt;""),AND($S14&lt;&gt;"",$T14&lt;&gt;""),AND($V14&lt;&gt;"",$W14&lt;&gt;""))),"Informe pelo menos um ano completo com valor unitário e quantidade.",IF(AND($C14&lt;&gt;"",$E14&lt;&gt;"",LEFT(TRIM($C14),1)&lt;&gt;LEFT(TRIM($E14),1)),"Categoria e tipo estão incompatíveis.",IF(IF(OR($E14="",$F14=""),FALSE(),IFERROR(COUNTIF(INDIRECT("UNITS_"&amp;SUBSTITUTE(LEFT($E14,FIND(" ",$E14&amp;" ")-1),".","_")),$F14)=0,TRUE())),"Unidade incompatível com o tipo selecionado.",IF(OR(AND(ISNUMBER(SEARCH("comunic",LOWER($B14))),LEFT($E14,3)&lt;&gt;"4.4"),AND(ISNUMBER(SEARCH("monitor",LOWER($B14))),NOT(OR(LEFT($E14,3)="1.5",LEFT($E14,3)="2.5")))),"Revise a classificação do item conforme as regras de preenchimento.",IF(AND($B14&lt;&gt;"",OR(ISNUMBER(SEARCH("outro",LOWER($B14))),ISNUMBER(SEARCH("divers",LOWER($B14))),ISNUMBER(SEARCH("kit",LOWER($B14))),ISNUMBER(SEARCH("ferrament",LOWER($B14))),ISNUMBER(SEARCH("epi",LOWER($B14)))),NOT(OR($Z14&lt;&gt;"",$AA14&lt;&gt;""))),"Descrição muito genérica: detalhe melhor o item e registre o racional no memorial ou em anexo.",IF(AND($Y14=0,$B14&lt;&gt;"",OR($G14&lt;&gt;"",$H14&lt;&gt;"",$J14&lt;&gt;"",$K14&lt;&gt;"",$M14&lt;&gt;"",$N14&lt;&gt;"",$P14&lt;&gt;"",$Q14&lt;&gt;"",$S14&lt;&gt;"",$T14&lt;&gt;"",$V14&lt;&gt;"",$W14&lt;&gt;"")),"O item possui dados lançados, mas o total está zerado. Revise os valores informados.","")))))))))))))))</f>
        <v>A prática informada no item não foi selecionada na aba Projeto.</v>
      </c>
    </row>
    <row r="15" spans="1:35" ht="14.25" customHeight="1" x14ac:dyDescent="0.25">
      <c r="A15" s="57" t="str">
        <f t="shared" si="0"/>
        <v>⚠</v>
      </c>
      <c r="B15" s="61" t="s">
        <v>385</v>
      </c>
      <c r="C15" s="61" t="s">
        <v>188</v>
      </c>
      <c r="D15" s="58" t="s">
        <v>48</v>
      </c>
      <c r="E15" s="61" t="s">
        <v>246</v>
      </c>
      <c r="F15" s="61" t="s">
        <v>101</v>
      </c>
      <c r="G15" s="272">
        <v>50000</v>
      </c>
      <c r="H15" s="62">
        <v>2</v>
      </c>
      <c r="I15" s="270">
        <f t="shared" si="1"/>
        <v>100000</v>
      </c>
      <c r="J15" s="272"/>
      <c r="K15" s="62"/>
      <c r="L15" s="270">
        <f t="shared" si="2"/>
        <v>0</v>
      </c>
      <c r="M15" s="272"/>
      <c r="N15" s="62"/>
      <c r="O15" s="270">
        <f t="shared" si="3"/>
        <v>0</v>
      </c>
      <c r="P15" s="272"/>
      <c r="Q15" s="62"/>
      <c r="R15" s="271">
        <f t="shared" si="4"/>
        <v>0</v>
      </c>
      <c r="S15" s="272"/>
      <c r="T15" s="62"/>
      <c r="U15" s="270">
        <f t="shared" si="5"/>
        <v>0</v>
      </c>
      <c r="V15" s="272"/>
      <c r="W15" s="62"/>
      <c r="X15" s="270">
        <f t="shared" si="6"/>
        <v>0</v>
      </c>
      <c r="Y15" s="270">
        <f t="shared" si="7"/>
        <v>100000</v>
      </c>
      <c r="Z15" s="61"/>
      <c r="AA15" s="61"/>
      <c r="AB15" s="60" t="str">
        <f t="shared" si="8"/>
        <v>011</v>
      </c>
      <c r="AC15" s="21" t="b">
        <f t="shared" si="9"/>
        <v>1</v>
      </c>
      <c r="AD15" s="21" t="b">
        <f t="shared" si="10"/>
        <v>1</v>
      </c>
      <c r="AE15" s="21" t="b">
        <f t="shared" si="11"/>
        <v>1</v>
      </c>
      <c r="AF15" s="21" t="b">
        <f ca="1">OR(AND($AC15,NOT($AD15)),AND($AC15,OR(AND($G15="",$H15&lt;&gt;""),AND($G15&lt;&gt;"",$H15=""),AND($J15="",$K15&lt;&gt;""),AND($J15&lt;&gt;"",$K15=""),AND($M15="",$N15&lt;&gt;""),AND($M15&lt;&gt;"",$N15=""),AND($P15="",$Q15&lt;&gt;""),AND($P15&lt;&gt;"",$Q15=""),AND($S15="",$T15&lt;&gt;""),AND($S15&lt;&gt;"",$T15=""),AND($V15="",$W15&lt;&gt;""),AND($V15&lt;&gt;"",$W15=""))),AND($C15&lt;&gt;"",$E15&lt;&gt;"",LEFT(TRIM($C15),1)&lt;&gt;LEFT(TRIM($E15),1)),IF(OR($E15="",$F15=""),FALSE(),IFERROR(COUNTIF(INDIRECT("UNITS_"&amp;SUBSTITUTE(LEFT($E15,FIND(" ",$E15&amp;" ")-1),".","_")),$F15)=0,TRUE())),AND($B15&lt;&gt;"",OR(ISNUMBER(SEARCH("outro",LOWER($B15))),ISNUMBER(SEARCH("divers",LOWER($B15))),ISNUMBER(SEARCH("etc",LOWER($B15))))),OR(AND(ISNUMBER(SEARCH("comunic",LOWER($B15))),LEFT($E15,3)&lt;&gt;"4.4"),AND(ISNUMBER(SEARCH("monitor",LOWER($B15))),NOT(OR(LEFT($E15,3)="1.5",LEFT($E15,3)="2.5")))),AND($B15&lt;&gt;"",OR(LEFT($C15,1)="1",LEFT($C15,1)="2"),$D15=""),AND($D15&lt;&gt;"",NOT(OR(LEFT($C15,1)="1",LEFT($C15,1)="2"))),AND($D15&lt;&gt;"",COUNTIF(' PROJETO'!$B$14:$B$16,$D15)=0),IF($D15="",FALSE(),IF(COUNTIF(' PROJETO'!$B$14:$B$16,$D15)=0,FALSE(),IFERROR(INDEX(' PROJETO'!$C$14:$C$16,MATCH($D15,' PROJETO'!$B$14:$B$16,0))&lt;&gt;"Sim",FALSE()))))</f>
        <v>1</v>
      </c>
      <c r="AG15" s="21" t="b">
        <f>AND($AC15,$Y15&gt;'CONFG.  LISTAS'!$F$4,$Z15="",$AA15="")</f>
        <v>1</v>
      </c>
      <c r="AH15" s="21" t="str">
        <f t="shared" si="12"/>
        <v>⚠</v>
      </c>
      <c r="AI15" s="43" t="str">
        <f ca="1">IF(NOT($AC15),"",IF(OR($B15="",$C15="",$E15="",$F15=""),"Preencha descrição, categoria, tipo e unidade.",IF(AND($B15&lt;&gt;"",OR(LEFT($C15,1)="1",LEFT($C15,1)="2"),$D15=""),"Informe a prática de restauração para itens diretos.",IF(AND($D15&lt;&gt;"",NOT(OR(LEFT($C15,1)="1",LEFT($C15,1)="2"))),"Custos indiretos não devem pertencer a uma prática específica.",IF(AND($D15&lt;&gt;"",COUNTIF(' PROJETO'!$B$14:$B$16,$D15)=0),"Prática de restauração inválida ou não cadastrada.",IF(IF($D15="",FALSE(),IF(COUNTIF(' PROJETO'!$B$14:$B$16,$D15)=0,FALSE(),IFERROR(INDEX(' PROJETO'!$C$14:$C$16,MATCH($D15,' PROJETO'!$B$14:$B$16,0))&lt;&gt;"Sim",FALSE()))),"A prática informada no item não foi selecionada na aba Projeto.",IF(AND(MAX($I15,$L15,$O15,$R15,$U15,$X15)&gt;'CONFG.  LISTAS'!$F$4,NOT(OR($Z15&lt;&gt;"",$AA15&lt;&gt;""))),"Memorial de cálculo ou anexo obrigatório não informado para item acima do limite.",IF(OR(AND($G15&lt;&gt;"",$H15&lt;&gt;"",OR($G15&lt;=0,$H15&lt;=0)),AND($J15&lt;&gt;"",$K15&lt;&gt;"",OR($J15&lt;=0,$K15&lt;=0)),AND($M15&lt;&gt;"",$N15&lt;&gt;"",OR($M15&lt;=0,$N15&lt;=0)),AND($P15&lt;&gt;"",$Q15&lt;&gt;"",OR($P15&lt;=0,$Q15&lt;=0)),AND($S15&lt;&gt;"",$T15&lt;&gt;"",OR($S15&lt;=0,$T15&lt;=0)),AND($V15&lt;&gt;"",$W15&lt;&gt;"",OR($V15&lt;=0,$W15&lt;=0))),"Revise os valores informados: valor unitário e quantidade devem ser maiores que zero.",IF(OR(AND($G15="",$H15&lt;&gt;""),AND($G15&lt;&gt;"",$H15=""),AND($J15="",$K15&lt;&gt;""),AND($J15&lt;&gt;"",$K15=""),AND($M15="",$N15&lt;&gt;""),AND($M15&lt;&gt;"",$N15=""),AND($P15="",$Q15&lt;&gt;""),AND($P15&lt;&gt;"",$Q15=""),AND($S15="",$T15&lt;&gt;""),AND($S15&lt;&gt;"",$T15=""),AND($V15="",$W15&lt;&gt;""),AND($V15&lt;&gt;"",$W15="")),"Há ano preenchido parcialmente: "&amp;TRIM(IF(AND($G15="",$H15&lt;&gt;""),"Ano 1 (falta valor unitário); ","")&amp;IF(AND($G15&lt;&gt;"",$H15=""),"Ano 1 (falta quantidade); ","")&amp;IF(AND($J15="",$K15&lt;&gt;""),"Ano 2 (falta valor unitário); ","")&amp;IF(AND($J15&lt;&gt;"",$K15=""),"Ano 2 (falta quantidade); ","")&amp;IF(AND($M15="",$N15&lt;&gt;""),"Ano 3 (falta valor unitário); ","")&amp;IF(AND($M15&lt;&gt;"",$N15=""),"Ano 3 (falta quantidade); ","")&amp;IF(AND($P15="",$Q15&lt;&gt;""),"Ano 4 (falta valor unitário); ","")&amp;IF(AND($P15&lt;&gt;"",$Q15=""),"Ano 4 (falta quantidade); ","")&amp;IF(AND($S15="",$T15&lt;&gt;""),"Ano 5 (falta valor unitário); ","")&amp;IF(AND($S15&lt;&gt;"",$T15=""),"Ano 5 (falta quantidade); ","")&amp;IF(AND($V15="",$W15&lt;&gt;""),"Ano 6 (falta valor unitário); ","")&amp;IF(AND($V15&lt;&gt;"",$W15=""),"Ano 6 (falta quantidade); ","")), IF(NOT(OR(AND($G15&lt;&gt;"",$H15&lt;&gt;""),AND($J15&lt;&gt;"",$K15&lt;&gt;""),AND($M15&lt;&gt;"",$N15&lt;&gt;""),AND($P15&lt;&gt;"",$Q15&lt;&gt;""),AND($S15&lt;&gt;"",$T15&lt;&gt;""),AND($V15&lt;&gt;"",$W15&lt;&gt;""))),"Informe pelo menos um ano completo com valor unitário e quantidade.",IF(AND($C15&lt;&gt;"",$E15&lt;&gt;"",LEFT(TRIM($C15),1)&lt;&gt;LEFT(TRIM($E15),1)),"Categoria e tipo estão incompatíveis.",IF(IF(OR($E15="",$F15=""),FALSE(),IFERROR(COUNTIF(INDIRECT("UNITS_"&amp;SUBSTITUTE(LEFT($E15,FIND(" ",$E15&amp;" ")-1),".","_")),$F15)=0,TRUE())),"Unidade incompatível com o tipo selecionado.",IF(OR(AND(ISNUMBER(SEARCH("comunic",LOWER($B15))),LEFT($E15,3)&lt;&gt;"4.4"),AND(ISNUMBER(SEARCH("monitor",LOWER($B15))),NOT(OR(LEFT($E15,3)="1.5",LEFT($E15,3)="2.5")))),"Revise a classificação do item conforme as regras de preenchimento.",IF(AND($B15&lt;&gt;"",OR(ISNUMBER(SEARCH("outro",LOWER($B15))),ISNUMBER(SEARCH("divers",LOWER($B15))),ISNUMBER(SEARCH("kit",LOWER($B15))),ISNUMBER(SEARCH("ferrament",LOWER($B15))),ISNUMBER(SEARCH("epi",LOWER($B15)))),NOT(OR($Z15&lt;&gt;"",$AA15&lt;&gt;""))),"Descrição muito genérica: detalhe melhor o item e registre o racional no memorial ou em anexo.",IF(AND($Y15=0,$B15&lt;&gt;"",OR($G15&lt;&gt;"",$H15&lt;&gt;"",$J15&lt;&gt;"",$K15&lt;&gt;"",$M15&lt;&gt;"",$N15&lt;&gt;"",$P15&lt;&gt;"",$Q15&lt;&gt;"",$S15&lt;&gt;"",$T15&lt;&gt;"",$V15&lt;&gt;"",$W15&lt;&gt;"")),"O item possui dados lançados, mas o total está zerado. Revise os valores informados.","")))))))))))))))</f>
        <v>A prática informada no item não foi selecionada na aba Projeto.</v>
      </c>
    </row>
    <row r="16" spans="1:35" ht="14.25" customHeight="1" x14ac:dyDescent="0.25">
      <c r="A16" s="57" t="str">
        <f t="shared" ca="1" si="0"/>
        <v>✓</v>
      </c>
      <c r="B16" s="58" t="s">
        <v>386</v>
      </c>
      <c r="C16" s="58" t="s">
        <v>188</v>
      </c>
      <c r="D16" s="58" t="s">
        <v>44</v>
      </c>
      <c r="E16" s="58" t="s">
        <v>261</v>
      </c>
      <c r="F16" s="58" t="s">
        <v>101</v>
      </c>
      <c r="G16" s="269">
        <v>300</v>
      </c>
      <c r="H16" s="59">
        <v>1</v>
      </c>
      <c r="I16" s="270">
        <f t="shared" si="1"/>
        <v>300</v>
      </c>
      <c r="J16" s="269"/>
      <c r="K16" s="59"/>
      <c r="L16" s="270">
        <f t="shared" si="2"/>
        <v>0</v>
      </c>
      <c r="M16" s="269"/>
      <c r="N16" s="59"/>
      <c r="O16" s="270">
        <f t="shared" si="3"/>
        <v>0</v>
      </c>
      <c r="P16" s="269"/>
      <c r="Q16" s="59"/>
      <c r="R16" s="271">
        <f t="shared" si="4"/>
        <v>0</v>
      </c>
      <c r="S16" s="269"/>
      <c r="T16" s="59"/>
      <c r="U16" s="270">
        <f t="shared" si="5"/>
        <v>0</v>
      </c>
      <c r="V16" s="269"/>
      <c r="W16" s="59"/>
      <c r="X16" s="270">
        <f t="shared" si="6"/>
        <v>0</v>
      </c>
      <c r="Y16" s="270">
        <f t="shared" si="7"/>
        <v>300</v>
      </c>
      <c r="Z16" s="58"/>
      <c r="AA16" s="58"/>
      <c r="AB16" s="60" t="str">
        <f t="shared" si="8"/>
        <v>012</v>
      </c>
      <c r="AC16" s="21" t="b">
        <f t="shared" si="9"/>
        <v>1</v>
      </c>
      <c r="AD16" s="21" t="b">
        <f t="shared" si="10"/>
        <v>1</v>
      </c>
      <c r="AE16" s="21" t="b">
        <f t="shared" si="11"/>
        <v>1</v>
      </c>
      <c r="AF16" s="21" t="b">
        <f ca="1">OR(AND($AC16,NOT($AD16)),AND($AC16,OR(AND($G16="",$H16&lt;&gt;""),AND($G16&lt;&gt;"",$H16=""),AND($J16="",$K16&lt;&gt;""),AND($J16&lt;&gt;"",$K16=""),AND($M16="",$N16&lt;&gt;""),AND($M16&lt;&gt;"",$N16=""),AND($P16="",$Q16&lt;&gt;""),AND($P16&lt;&gt;"",$Q16=""),AND($S16="",$T16&lt;&gt;""),AND($S16&lt;&gt;"",$T16=""),AND($V16="",$W16&lt;&gt;""),AND($V16&lt;&gt;"",$W16=""))),AND($C16&lt;&gt;"",$E16&lt;&gt;"",LEFT(TRIM($C16),1)&lt;&gt;LEFT(TRIM($E16),1)),IF(OR($E16="",$F16=""),FALSE(),IFERROR(COUNTIF(INDIRECT("UNITS_"&amp;SUBSTITUTE(LEFT($E16,FIND(" ",$E16&amp;" ")-1),".","_")),$F16)=0,TRUE())),AND($B16&lt;&gt;"",OR(ISNUMBER(SEARCH("outro",LOWER($B16))),ISNUMBER(SEARCH("divers",LOWER($B16))),ISNUMBER(SEARCH("etc",LOWER($B16))))),OR(AND(ISNUMBER(SEARCH("comunic",LOWER($B16))),LEFT($E16,3)&lt;&gt;"4.4"),AND(ISNUMBER(SEARCH("monitor",LOWER($B16))),NOT(OR(LEFT($E16,3)="1.5",LEFT($E16,3)="2.5")))),AND($B16&lt;&gt;"",OR(LEFT($C16,1)="1",LEFT($C16,1)="2"),$D16=""),AND($D16&lt;&gt;"",NOT(OR(LEFT($C16,1)="1",LEFT($C16,1)="2"))),AND($D16&lt;&gt;"",COUNTIF(' PROJETO'!$B$14:$B$16,$D16)=0),IF($D16="",FALSE(),IF(COUNTIF(' PROJETO'!$B$14:$B$16,$D16)=0,FALSE(),IFERROR(INDEX(' PROJETO'!$C$14:$C$16,MATCH($D16,' PROJETO'!$B$14:$B$16,0))&lt;&gt;"Sim",FALSE()))))</f>
        <v>0</v>
      </c>
      <c r="AG16" s="21" t="b">
        <f>AND($AC16,$Y16&gt;'CONFG.  LISTAS'!$F$4,$Z16="",$AA16="")</f>
        <v>0</v>
      </c>
      <c r="AH16" s="21" t="str">
        <f t="shared" ca="1" si="12"/>
        <v>✓</v>
      </c>
      <c r="AI16" s="43" t="str">
        <f ca="1">IF(NOT($AC16),"",IF(OR($B16="",$C16="",$E16="",$F16=""),"Preencha descrição, categoria, tipo e unidade.",IF(AND($B16&lt;&gt;"",OR(LEFT($C16,1)="1",LEFT($C16,1)="2"),$D16=""),"Informe a prática de restauração para itens diretos.",IF(AND($D16&lt;&gt;"",NOT(OR(LEFT($C16,1)="1",LEFT($C16,1)="2"))),"Custos indiretos não devem pertencer a uma prática específica.",IF(AND($D16&lt;&gt;"",COUNTIF(' PROJETO'!$B$14:$B$16,$D16)=0),"Prática de restauração inválida ou não cadastrada.",IF(IF($D16="",FALSE(),IF(COUNTIF(' PROJETO'!$B$14:$B$16,$D16)=0,FALSE(),IFERROR(INDEX(' PROJETO'!$C$14:$C$16,MATCH($D16,' PROJETO'!$B$14:$B$16,0))&lt;&gt;"Sim",FALSE()))),"A prática informada no item não foi selecionada na aba Projeto.",IF(AND(MAX($I16,$L16,$O16,$R16,$U16,$X16)&gt;'CONFG.  LISTAS'!$F$4,NOT(OR($Z16&lt;&gt;"",$AA16&lt;&gt;""))),"Memorial de cálculo ou anexo obrigatório não informado para item acima do limite.",IF(OR(AND($G16&lt;&gt;"",$H16&lt;&gt;"",OR($G16&lt;=0,$H16&lt;=0)),AND($J16&lt;&gt;"",$K16&lt;&gt;"",OR($J16&lt;=0,$K16&lt;=0)),AND($M16&lt;&gt;"",$N16&lt;&gt;"",OR($M16&lt;=0,$N16&lt;=0)),AND($P16&lt;&gt;"",$Q16&lt;&gt;"",OR($P16&lt;=0,$Q16&lt;=0)),AND($S16&lt;&gt;"",$T16&lt;&gt;"",OR($S16&lt;=0,$T16&lt;=0)),AND($V16&lt;&gt;"",$W16&lt;&gt;"",OR($V16&lt;=0,$W16&lt;=0))),"Revise os valores informados: valor unitário e quantidade devem ser maiores que zero.",IF(OR(AND($G16="",$H16&lt;&gt;""),AND($G16&lt;&gt;"",$H16=""),AND($J16="",$K16&lt;&gt;""),AND($J16&lt;&gt;"",$K16=""),AND($M16="",$N16&lt;&gt;""),AND($M16&lt;&gt;"",$N16=""),AND($P16="",$Q16&lt;&gt;""),AND($P16&lt;&gt;"",$Q16=""),AND($S16="",$T16&lt;&gt;""),AND($S16&lt;&gt;"",$T16=""),AND($V16="",$W16&lt;&gt;""),AND($V16&lt;&gt;"",$W16="")),"Há ano preenchido parcialmente: "&amp;TRIM(IF(AND($G16="",$H16&lt;&gt;""),"Ano 1 (falta valor unitário); ","")&amp;IF(AND($G16&lt;&gt;"",$H16=""),"Ano 1 (falta quantidade); ","")&amp;IF(AND($J16="",$K16&lt;&gt;""),"Ano 2 (falta valor unitário); ","")&amp;IF(AND($J16&lt;&gt;"",$K16=""),"Ano 2 (falta quantidade); ","")&amp;IF(AND($M16="",$N16&lt;&gt;""),"Ano 3 (falta valor unitário); ","")&amp;IF(AND($M16&lt;&gt;"",$N16=""),"Ano 3 (falta quantidade); ","")&amp;IF(AND($P16="",$Q16&lt;&gt;""),"Ano 4 (falta valor unitário); ","")&amp;IF(AND($P16&lt;&gt;"",$Q16=""),"Ano 4 (falta quantidade); ","")&amp;IF(AND($S16="",$T16&lt;&gt;""),"Ano 5 (falta valor unitário); ","")&amp;IF(AND($S16&lt;&gt;"",$T16=""),"Ano 5 (falta quantidade); ","")&amp;IF(AND($V16="",$W16&lt;&gt;""),"Ano 6 (falta valor unitário); ","")&amp;IF(AND($V16&lt;&gt;"",$W16=""),"Ano 6 (falta quantidade); ","")), IF(NOT(OR(AND($G16&lt;&gt;"",$H16&lt;&gt;""),AND($J16&lt;&gt;"",$K16&lt;&gt;""),AND($M16&lt;&gt;"",$N16&lt;&gt;""),AND($P16&lt;&gt;"",$Q16&lt;&gt;""),AND($S16&lt;&gt;"",$T16&lt;&gt;""),AND($V16&lt;&gt;"",$W16&lt;&gt;""))),"Informe pelo menos um ano completo com valor unitário e quantidade.",IF(AND($C16&lt;&gt;"",$E16&lt;&gt;"",LEFT(TRIM($C16),1)&lt;&gt;LEFT(TRIM($E16),1)),"Categoria e tipo estão incompatíveis.",IF(IF(OR($E16="",$F16=""),FALSE(),IFERROR(COUNTIF(INDIRECT("UNITS_"&amp;SUBSTITUTE(LEFT($E16,FIND(" ",$E16&amp;" ")-1),".","_")),$F16)=0,TRUE())),"Unidade incompatível com o tipo selecionado.",IF(OR(AND(ISNUMBER(SEARCH("comunic",LOWER($B16))),LEFT($E16,3)&lt;&gt;"4.4"),AND(ISNUMBER(SEARCH("monitor",LOWER($B16))),NOT(OR(LEFT($E16,3)="1.5",LEFT($E16,3)="2.5")))),"Revise a classificação do item conforme as regras de preenchimento.",IF(AND($B16&lt;&gt;"",OR(ISNUMBER(SEARCH("outro",LOWER($B16))),ISNUMBER(SEARCH("divers",LOWER($B16))),ISNUMBER(SEARCH("kit",LOWER($B16))),ISNUMBER(SEARCH("ferrament",LOWER($B16))),ISNUMBER(SEARCH("epi",LOWER($B16)))),NOT(OR($Z16&lt;&gt;"",$AA16&lt;&gt;""))),"Descrição muito genérica: detalhe melhor o item e registre o racional no memorial ou em anexo.",IF(AND($Y16=0,$B16&lt;&gt;"",OR($G16&lt;&gt;"",$H16&lt;&gt;"",$J16&lt;&gt;"",$K16&lt;&gt;"",$M16&lt;&gt;"",$N16&lt;&gt;"",$P16&lt;&gt;"",$Q16&lt;&gt;"",$S16&lt;&gt;"",$T16&lt;&gt;"",$V16&lt;&gt;"",$W16&lt;&gt;"")),"O item possui dados lançados, mas o total está zerado. Revise os valores informados.","")))))))))))))))</f>
        <v/>
      </c>
    </row>
    <row r="17" spans="1:35" ht="14.25" customHeight="1" x14ac:dyDescent="0.25">
      <c r="A17" s="57" t="str">
        <f t="shared" ca="1" si="0"/>
        <v>◔</v>
      </c>
      <c r="B17" s="61" t="s">
        <v>387</v>
      </c>
      <c r="C17" s="61" t="s">
        <v>193</v>
      </c>
      <c r="D17" s="58" t="s">
        <v>44</v>
      </c>
      <c r="E17" s="61" t="s">
        <v>266</v>
      </c>
      <c r="F17" s="61" t="s">
        <v>141</v>
      </c>
      <c r="G17" s="272">
        <v>300</v>
      </c>
      <c r="H17" s="62">
        <v>1</v>
      </c>
      <c r="I17" s="270">
        <f t="shared" si="1"/>
        <v>300</v>
      </c>
      <c r="J17" s="272"/>
      <c r="K17" s="62"/>
      <c r="L17" s="270">
        <f t="shared" si="2"/>
        <v>0</v>
      </c>
      <c r="M17" s="272"/>
      <c r="N17" s="62"/>
      <c r="O17" s="270">
        <f t="shared" si="3"/>
        <v>0</v>
      </c>
      <c r="P17" s="272"/>
      <c r="Q17" s="62"/>
      <c r="R17" s="271">
        <f t="shared" si="4"/>
        <v>0</v>
      </c>
      <c r="S17" s="272"/>
      <c r="T17" s="62"/>
      <c r="U17" s="270">
        <f t="shared" si="5"/>
        <v>0</v>
      </c>
      <c r="V17" s="272"/>
      <c r="W17" s="62"/>
      <c r="X17" s="270">
        <f t="shared" si="6"/>
        <v>0</v>
      </c>
      <c r="Y17" s="270">
        <f t="shared" si="7"/>
        <v>300</v>
      </c>
      <c r="Z17" s="61"/>
      <c r="AA17" s="61"/>
      <c r="AB17" s="60" t="str">
        <f t="shared" si="8"/>
        <v>013</v>
      </c>
      <c r="AC17" s="21" t="b">
        <f t="shared" si="9"/>
        <v>1</v>
      </c>
      <c r="AD17" s="21" t="b">
        <f t="shared" si="10"/>
        <v>1</v>
      </c>
      <c r="AE17" s="21" t="b">
        <f t="shared" si="11"/>
        <v>1</v>
      </c>
      <c r="AF17" s="21" t="b">
        <f ca="1">OR(AND($AC17,NOT($AD17)),AND($AC17,OR(AND($G17="",$H17&lt;&gt;""),AND($G17&lt;&gt;"",$H17=""),AND($J17="",$K17&lt;&gt;""),AND($J17&lt;&gt;"",$K17=""),AND($M17="",$N17&lt;&gt;""),AND($M17&lt;&gt;"",$N17=""),AND($P17="",$Q17&lt;&gt;""),AND($P17&lt;&gt;"",$Q17=""),AND($S17="",$T17&lt;&gt;""),AND($S17&lt;&gt;"",$T17=""),AND($V17="",$W17&lt;&gt;""),AND($V17&lt;&gt;"",$W17=""))),AND($C17&lt;&gt;"",$E17&lt;&gt;"",LEFT(TRIM($C17),1)&lt;&gt;LEFT(TRIM($E17),1)),IF(OR($E17="",$F17=""),FALSE(),IFERROR(COUNTIF(INDIRECT("UNITS_"&amp;SUBSTITUTE(LEFT($E17,FIND(" ",$E17&amp;" ")-1),".","_")),$F17)=0,TRUE())),AND($B17&lt;&gt;"",OR(ISNUMBER(SEARCH("outro",LOWER($B17))),ISNUMBER(SEARCH("divers",LOWER($B17))),ISNUMBER(SEARCH("etc",LOWER($B17))))),OR(AND(ISNUMBER(SEARCH("comunic",LOWER($B17))),LEFT($E17,3)&lt;&gt;"4.4"),AND(ISNUMBER(SEARCH("monitor",LOWER($B17))),NOT(OR(LEFT($E17,3)="1.5",LEFT($E17,3)="2.5")))),AND($B17&lt;&gt;"",OR(LEFT($C17,1)="1",LEFT($C17,1)="2"),$D17=""),AND($D17&lt;&gt;"",NOT(OR(LEFT($C17,1)="1",LEFT($C17,1)="2"))),AND($D17&lt;&gt;"",COUNTIF(' PROJETO'!$B$14:$B$16,$D17)=0),IF($D17="",FALSE(),IF(COUNTIF(' PROJETO'!$B$14:$B$16,$D17)=0,FALSE(),IFERROR(INDEX(' PROJETO'!$C$14:$C$16,MATCH($D17,' PROJETO'!$B$14:$B$16,0))&lt;&gt;"Sim",FALSE()))))</f>
        <v>1</v>
      </c>
      <c r="AG17" s="21" t="b">
        <f>AND($AC17,$Y17&gt;'CONFG.  LISTAS'!$F$4,$Z17="",$AA17="")</f>
        <v>0</v>
      </c>
      <c r="AH17" s="21" t="str">
        <f t="shared" ca="1" si="12"/>
        <v>◔</v>
      </c>
      <c r="AI17" s="43" t="str">
        <f ca="1">IF(NOT($AC17),"",IF(OR($B17="",$C17="",$E17="",$F17=""),"Preencha descrição, categoria, tipo e unidade.",IF(AND($B17&lt;&gt;"",OR(LEFT($C17,1)="1",LEFT($C17,1)="2"),$D17=""),"Informe a prática de restauração para itens diretos.",IF(AND($D17&lt;&gt;"",NOT(OR(LEFT($C17,1)="1",LEFT($C17,1)="2"))),"Custos indiretos não devem pertencer a uma prática específica.",IF(AND($D17&lt;&gt;"",COUNTIF(' PROJETO'!$B$14:$B$16,$D17)=0),"Prática de restauração inválida ou não cadastrada.",IF(IF($D17="",FALSE(),IF(COUNTIF(' PROJETO'!$B$14:$B$16,$D17)=0,FALSE(),IFERROR(INDEX(' PROJETO'!$C$14:$C$16,MATCH($D17,' PROJETO'!$B$14:$B$16,0))&lt;&gt;"Sim",FALSE()))),"A prática informada no item não foi selecionada na aba Projeto.",IF(AND(MAX($I17,$L17,$O17,$R17,$U17,$X17)&gt;'CONFG.  LISTAS'!$F$4,NOT(OR($Z17&lt;&gt;"",$AA17&lt;&gt;""))),"Memorial de cálculo ou anexo obrigatório não informado para item acima do limite.",IF(OR(AND($G17&lt;&gt;"",$H17&lt;&gt;"",OR($G17&lt;=0,$H17&lt;=0)),AND($J17&lt;&gt;"",$K17&lt;&gt;"",OR($J17&lt;=0,$K17&lt;=0)),AND($M17&lt;&gt;"",$N17&lt;&gt;"",OR($M17&lt;=0,$N17&lt;=0)),AND($P17&lt;&gt;"",$Q17&lt;&gt;"",OR($P17&lt;=0,$Q17&lt;=0)),AND($S17&lt;&gt;"",$T17&lt;&gt;"",OR($S17&lt;=0,$T17&lt;=0)),AND($V17&lt;&gt;"",$W17&lt;&gt;"",OR($V17&lt;=0,$W17&lt;=0))),"Revise os valores informados: valor unitário e quantidade devem ser maiores que zero.",IF(OR(AND($G17="",$H17&lt;&gt;""),AND($G17&lt;&gt;"",$H17=""),AND($J17="",$K17&lt;&gt;""),AND($J17&lt;&gt;"",$K17=""),AND($M17="",$N17&lt;&gt;""),AND($M17&lt;&gt;"",$N17=""),AND($P17="",$Q17&lt;&gt;""),AND($P17&lt;&gt;"",$Q17=""),AND($S17="",$T17&lt;&gt;""),AND($S17&lt;&gt;"",$T17=""),AND($V17="",$W17&lt;&gt;""),AND($V17&lt;&gt;"",$W17="")),"Há ano preenchido parcialmente: "&amp;TRIM(IF(AND($G17="",$H17&lt;&gt;""),"Ano 1 (falta valor unitário); ","")&amp;IF(AND($G17&lt;&gt;"",$H17=""),"Ano 1 (falta quantidade); ","")&amp;IF(AND($J17="",$K17&lt;&gt;""),"Ano 2 (falta valor unitário); ","")&amp;IF(AND($J17&lt;&gt;"",$K17=""),"Ano 2 (falta quantidade); ","")&amp;IF(AND($M17="",$N17&lt;&gt;""),"Ano 3 (falta valor unitário); ","")&amp;IF(AND($M17&lt;&gt;"",$N17=""),"Ano 3 (falta quantidade); ","")&amp;IF(AND($P17="",$Q17&lt;&gt;""),"Ano 4 (falta valor unitário); ","")&amp;IF(AND($P17&lt;&gt;"",$Q17=""),"Ano 4 (falta quantidade); ","")&amp;IF(AND($S17="",$T17&lt;&gt;""),"Ano 5 (falta valor unitário); ","")&amp;IF(AND($S17&lt;&gt;"",$T17=""),"Ano 5 (falta quantidade); ","")&amp;IF(AND($V17="",$W17&lt;&gt;""),"Ano 6 (falta valor unitário); ","")&amp;IF(AND($V17&lt;&gt;"",$W17=""),"Ano 6 (falta quantidade); ","")), IF(NOT(OR(AND($G17&lt;&gt;"",$H17&lt;&gt;""),AND($J17&lt;&gt;"",$K17&lt;&gt;""),AND($M17&lt;&gt;"",$N17&lt;&gt;""),AND($P17&lt;&gt;"",$Q17&lt;&gt;""),AND($S17&lt;&gt;"",$T17&lt;&gt;""),AND($V17&lt;&gt;"",$W17&lt;&gt;""))),"Informe pelo menos um ano completo com valor unitário e quantidade.",IF(AND($C17&lt;&gt;"",$E17&lt;&gt;"",LEFT(TRIM($C17),1)&lt;&gt;LEFT(TRIM($E17),1)),"Categoria e tipo estão incompatíveis.",IF(IF(OR($E17="",$F17=""),FALSE(),IFERROR(COUNTIF(INDIRECT("UNITS_"&amp;SUBSTITUTE(LEFT($E17,FIND(" ",$E17&amp;" ")-1),".","_")),$F17)=0,TRUE())),"Unidade incompatível com o tipo selecionado.",IF(OR(AND(ISNUMBER(SEARCH("comunic",LOWER($B17))),LEFT($E17,3)&lt;&gt;"4.4"),AND(ISNUMBER(SEARCH("monitor",LOWER($B17))),NOT(OR(LEFT($E17,3)="1.5",LEFT($E17,3)="2.5")))),"Revise a classificação do item conforme as regras de preenchimento.",IF(AND($B17&lt;&gt;"",OR(ISNUMBER(SEARCH("outro",LOWER($B17))),ISNUMBER(SEARCH("divers",LOWER($B17))),ISNUMBER(SEARCH("kit",LOWER($B17))),ISNUMBER(SEARCH("ferrament",LOWER($B17))),ISNUMBER(SEARCH("epi",LOWER($B17)))),NOT(OR($Z17&lt;&gt;"",$AA17&lt;&gt;""))),"Descrição muito genérica: detalhe melhor o item e registre o racional no memorial ou em anexo.",IF(AND($Y17=0,$B17&lt;&gt;"",OR($G17&lt;&gt;"",$H17&lt;&gt;"",$J17&lt;&gt;"",$K17&lt;&gt;"",$M17&lt;&gt;"",$N17&lt;&gt;"",$P17&lt;&gt;"",$Q17&lt;&gt;"",$S17&lt;&gt;"",$T17&lt;&gt;"",$V17&lt;&gt;"",$W17&lt;&gt;"")),"O item possui dados lançados, mas o total está zerado. Revise os valores informados.","")))))))))))))))</f>
        <v>Custos indiretos não devem pertencer a uma prática específica.</v>
      </c>
    </row>
    <row r="18" spans="1:35" ht="14.25" customHeight="1" x14ac:dyDescent="0.25">
      <c r="A18" s="57" t="str">
        <f t="shared" ca="1" si="0"/>
        <v>◔</v>
      </c>
      <c r="B18" s="58" t="s">
        <v>388</v>
      </c>
      <c r="C18" s="58" t="s">
        <v>183</v>
      </c>
      <c r="D18" s="58" t="s">
        <v>44</v>
      </c>
      <c r="E18" s="58" t="s">
        <v>271</v>
      </c>
      <c r="F18" s="58" t="s">
        <v>166</v>
      </c>
      <c r="G18" s="269">
        <v>7</v>
      </c>
      <c r="H18" s="59">
        <v>1</v>
      </c>
      <c r="I18" s="270">
        <f t="shared" si="1"/>
        <v>7</v>
      </c>
      <c r="J18" s="269">
        <v>150</v>
      </c>
      <c r="K18" s="59">
        <v>1</v>
      </c>
      <c r="L18" s="270">
        <f t="shared" si="2"/>
        <v>150</v>
      </c>
      <c r="M18" s="269">
        <v>150</v>
      </c>
      <c r="N18" s="59">
        <v>1</v>
      </c>
      <c r="O18" s="270">
        <f t="shared" si="3"/>
        <v>150</v>
      </c>
      <c r="P18" s="269"/>
      <c r="Q18" s="59"/>
      <c r="R18" s="271">
        <f t="shared" si="4"/>
        <v>0</v>
      </c>
      <c r="S18" s="269"/>
      <c r="T18" s="59"/>
      <c r="U18" s="270">
        <f t="shared" si="5"/>
        <v>0</v>
      </c>
      <c r="V18" s="269"/>
      <c r="W18" s="59"/>
      <c r="X18" s="270">
        <f t="shared" si="6"/>
        <v>0</v>
      </c>
      <c r="Y18" s="270">
        <f t="shared" si="7"/>
        <v>307</v>
      </c>
      <c r="Z18" s="58"/>
      <c r="AA18" s="58"/>
      <c r="AB18" s="60" t="str">
        <f t="shared" si="8"/>
        <v>014</v>
      </c>
      <c r="AC18" s="21" t="b">
        <f t="shared" si="9"/>
        <v>1</v>
      </c>
      <c r="AD18" s="21" t="b">
        <f t="shared" si="10"/>
        <v>1</v>
      </c>
      <c r="AE18" s="21" t="b">
        <f t="shared" si="11"/>
        <v>1</v>
      </c>
      <c r="AF18" s="21" t="b">
        <f ca="1">OR(AND($AC18,NOT($AD18)),AND($AC18,OR(AND($G18="",$H18&lt;&gt;""),AND($G18&lt;&gt;"",$H18=""),AND($J18="",$K18&lt;&gt;""),AND($J18&lt;&gt;"",$K18=""),AND($M18="",$N18&lt;&gt;""),AND($M18&lt;&gt;"",$N18=""),AND($P18="",$Q18&lt;&gt;""),AND($P18&lt;&gt;"",$Q18=""),AND($S18="",$T18&lt;&gt;""),AND($S18&lt;&gt;"",$T18=""),AND($V18="",$W18&lt;&gt;""),AND($V18&lt;&gt;"",$W18=""))),AND($C18&lt;&gt;"",$E18&lt;&gt;"",LEFT(TRIM($C18),1)&lt;&gt;LEFT(TRIM($E18),1)),IF(OR($E18="",$F18=""),FALSE(),IFERROR(COUNTIF(INDIRECT("UNITS_"&amp;SUBSTITUTE(LEFT($E18,FIND(" ",$E18&amp;" ")-1),".","_")),$F18)=0,TRUE())),AND($B18&lt;&gt;"",OR(ISNUMBER(SEARCH("outro",LOWER($B18))),ISNUMBER(SEARCH("divers",LOWER($B18))),ISNUMBER(SEARCH("etc",LOWER($B18))))),OR(AND(ISNUMBER(SEARCH("comunic",LOWER($B18))),LEFT($E18,3)&lt;&gt;"4.4"),AND(ISNUMBER(SEARCH("monitor",LOWER($B18))),NOT(OR(LEFT($E18,3)="1.5",LEFT($E18,3)="2.5")))),AND($B18&lt;&gt;"",OR(LEFT($C18,1)="1",LEFT($C18,1)="2"),$D18=""),AND($D18&lt;&gt;"",NOT(OR(LEFT($C18,1)="1",LEFT($C18,1)="2"))),AND($D18&lt;&gt;"",COUNTIF(' PROJETO'!$B$14:$B$16,$D18)=0),IF($D18="",FALSE(),IF(COUNTIF(' PROJETO'!$B$14:$B$16,$D18)=0,FALSE(),IFERROR(INDEX(' PROJETO'!$C$14:$C$16,MATCH($D18,' PROJETO'!$B$14:$B$16,0))&lt;&gt;"Sim",FALSE()))))</f>
        <v>1</v>
      </c>
      <c r="AG18" s="21" t="b">
        <f>AND($AC18,$Y18&gt;'CONFG.  LISTAS'!$F$4,$Z18="",$AA18="")</f>
        <v>0</v>
      </c>
      <c r="AH18" s="21" t="str">
        <f t="shared" ca="1" si="12"/>
        <v>◔</v>
      </c>
      <c r="AI18" s="43" t="str">
        <f ca="1">IF(NOT($AC18),"",IF(OR($B18="",$C18="",$E18="",$F18=""),"Preencha descrição, categoria, tipo e unidade.",IF(AND($B18&lt;&gt;"",OR(LEFT($C18,1)="1",LEFT($C18,1)="2"),$D18=""),"Informe a prática de restauração para itens diretos.",IF(AND($D18&lt;&gt;"",NOT(OR(LEFT($C18,1)="1",LEFT($C18,1)="2"))),"Custos indiretos não devem pertencer a uma prática específica.",IF(AND($D18&lt;&gt;"",COUNTIF(' PROJETO'!$B$14:$B$16,$D18)=0),"Prática de restauração inválida ou não cadastrada.",IF(IF($D18="",FALSE(),IF(COUNTIF(' PROJETO'!$B$14:$B$16,$D18)=0,FALSE(),IFERROR(INDEX(' PROJETO'!$C$14:$C$16,MATCH($D18,' PROJETO'!$B$14:$B$16,0))&lt;&gt;"Sim",FALSE()))),"A prática informada no item não foi selecionada na aba Projeto.",IF(AND(MAX($I18,$L18,$O18,$R18,$U18,$X18)&gt;'CONFG.  LISTAS'!$F$4,NOT(OR($Z18&lt;&gt;"",$AA18&lt;&gt;""))),"Memorial de cálculo ou anexo obrigatório não informado para item acima do limite.",IF(OR(AND($G18&lt;&gt;"",$H18&lt;&gt;"",OR($G18&lt;=0,$H18&lt;=0)),AND($J18&lt;&gt;"",$K18&lt;&gt;"",OR($J18&lt;=0,$K18&lt;=0)),AND($M18&lt;&gt;"",$N18&lt;&gt;"",OR($M18&lt;=0,$N18&lt;=0)),AND($P18&lt;&gt;"",$Q18&lt;&gt;"",OR($P18&lt;=0,$Q18&lt;=0)),AND($S18&lt;&gt;"",$T18&lt;&gt;"",OR($S18&lt;=0,$T18&lt;=0)),AND($V18&lt;&gt;"",$W18&lt;&gt;"",OR($V18&lt;=0,$W18&lt;=0))),"Revise os valores informados: valor unitário e quantidade devem ser maiores que zero.",IF(OR(AND($G18="",$H18&lt;&gt;""),AND($G18&lt;&gt;"",$H18=""),AND($J18="",$K18&lt;&gt;""),AND($J18&lt;&gt;"",$K18=""),AND($M18="",$N18&lt;&gt;""),AND($M18&lt;&gt;"",$N18=""),AND($P18="",$Q18&lt;&gt;""),AND($P18&lt;&gt;"",$Q18=""),AND($S18="",$T18&lt;&gt;""),AND($S18&lt;&gt;"",$T18=""),AND($V18="",$W18&lt;&gt;""),AND($V18&lt;&gt;"",$W18="")),"Há ano preenchido parcialmente: "&amp;TRIM(IF(AND($G18="",$H18&lt;&gt;""),"Ano 1 (falta valor unitário); ","")&amp;IF(AND($G18&lt;&gt;"",$H18=""),"Ano 1 (falta quantidade); ","")&amp;IF(AND($J18="",$K18&lt;&gt;""),"Ano 2 (falta valor unitário); ","")&amp;IF(AND($J18&lt;&gt;"",$K18=""),"Ano 2 (falta quantidade); ","")&amp;IF(AND($M18="",$N18&lt;&gt;""),"Ano 3 (falta valor unitário); ","")&amp;IF(AND($M18&lt;&gt;"",$N18=""),"Ano 3 (falta quantidade); ","")&amp;IF(AND($P18="",$Q18&lt;&gt;""),"Ano 4 (falta valor unitário); ","")&amp;IF(AND($P18&lt;&gt;"",$Q18=""),"Ano 4 (falta quantidade); ","")&amp;IF(AND($S18="",$T18&lt;&gt;""),"Ano 5 (falta valor unitário); ","")&amp;IF(AND($S18&lt;&gt;"",$T18=""),"Ano 5 (falta quantidade); ","")&amp;IF(AND($V18="",$W18&lt;&gt;""),"Ano 6 (falta valor unitário); ","")&amp;IF(AND($V18&lt;&gt;"",$W18=""),"Ano 6 (falta quantidade); ","")), IF(NOT(OR(AND($G18&lt;&gt;"",$H18&lt;&gt;""),AND($J18&lt;&gt;"",$K18&lt;&gt;""),AND($M18&lt;&gt;"",$N18&lt;&gt;""),AND($P18&lt;&gt;"",$Q18&lt;&gt;""),AND($S18&lt;&gt;"",$T18&lt;&gt;""),AND($V18&lt;&gt;"",$W18&lt;&gt;""))),"Informe pelo menos um ano completo com valor unitário e quantidade.",IF(AND($C18&lt;&gt;"",$E18&lt;&gt;"",LEFT(TRIM($C18),1)&lt;&gt;LEFT(TRIM($E18),1)),"Categoria e tipo estão incompatíveis.",IF(IF(OR($E18="",$F18=""),FALSE(),IFERROR(COUNTIF(INDIRECT("UNITS_"&amp;SUBSTITUTE(LEFT($E18,FIND(" ",$E18&amp;" ")-1),".","_")),$F18)=0,TRUE())),"Unidade incompatível com o tipo selecionado.",IF(OR(AND(ISNUMBER(SEARCH("comunic",LOWER($B18))),LEFT($E18,3)&lt;&gt;"4.4"),AND(ISNUMBER(SEARCH("monitor",LOWER($B18))),NOT(OR(LEFT($E18,3)="1.5",LEFT($E18,3)="2.5")))),"Revise a classificação do item conforme as regras de preenchimento.",IF(AND($B18&lt;&gt;"",OR(ISNUMBER(SEARCH("outro",LOWER($B18))),ISNUMBER(SEARCH("divers",LOWER($B18))),ISNUMBER(SEARCH("kit",LOWER($B18))),ISNUMBER(SEARCH("ferrament",LOWER($B18))),ISNUMBER(SEARCH("epi",LOWER($B18)))),NOT(OR($Z18&lt;&gt;"",$AA18&lt;&gt;""))),"Descrição muito genérica: detalhe melhor o item e registre o racional no memorial ou em anexo.",IF(AND($Y18=0,$B18&lt;&gt;"",OR($G18&lt;&gt;"",$H18&lt;&gt;"",$J18&lt;&gt;"",$K18&lt;&gt;"",$M18&lt;&gt;"",$N18&lt;&gt;"",$P18&lt;&gt;"",$Q18&lt;&gt;"",$S18&lt;&gt;"",$T18&lt;&gt;"",$V18&lt;&gt;"",$W18&lt;&gt;"")),"O item possui dados lançados, mas o total está zerado. Revise os valores informados.","")))))))))))))))</f>
        <v>Categoria e tipo estão incompatíveis.</v>
      </c>
    </row>
    <row r="19" spans="1:35" ht="14.25" customHeight="1" x14ac:dyDescent="0.25">
      <c r="A19" s="57" t="str">
        <f t="shared" ca="1" si="0"/>
        <v>◔</v>
      </c>
      <c r="B19" s="61" t="s">
        <v>389</v>
      </c>
      <c r="C19" s="61" t="s">
        <v>198</v>
      </c>
      <c r="D19" s="58" t="s">
        <v>52</v>
      </c>
      <c r="E19" s="61" t="s">
        <v>286</v>
      </c>
      <c r="F19" s="61" t="s">
        <v>161</v>
      </c>
      <c r="G19" s="272">
        <v>410</v>
      </c>
      <c r="H19" s="62">
        <v>15</v>
      </c>
      <c r="I19" s="270">
        <f t="shared" si="1"/>
        <v>6150</v>
      </c>
      <c r="J19" s="272">
        <v>410</v>
      </c>
      <c r="K19" s="62">
        <v>1</v>
      </c>
      <c r="L19" s="270">
        <f t="shared" si="2"/>
        <v>410</v>
      </c>
      <c r="M19" s="272">
        <v>410</v>
      </c>
      <c r="N19" s="62">
        <v>1</v>
      </c>
      <c r="O19" s="270">
        <f t="shared" si="3"/>
        <v>410</v>
      </c>
      <c r="P19" s="272">
        <v>410</v>
      </c>
      <c r="Q19" s="62">
        <v>1</v>
      </c>
      <c r="R19" s="271">
        <f t="shared" si="4"/>
        <v>410</v>
      </c>
      <c r="S19" s="272">
        <v>410</v>
      </c>
      <c r="T19" s="62">
        <v>1</v>
      </c>
      <c r="U19" s="270">
        <f t="shared" si="5"/>
        <v>410</v>
      </c>
      <c r="V19" s="272">
        <v>410</v>
      </c>
      <c r="W19" s="62">
        <v>1</v>
      </c>
      <c r="X19" s="270">
        <f t="shared" si="6"/>
        <v>410</v>
      </c>
      <c r="Y19" s="270">
        <f t="shared" si="7"/>
        <v>8200</v>
      </c>
      <c r="Z19" s="61"/>
      <c r="AA19" s="61"/>
      <c r="AB19" s="60" t="str">
        <f t="shared" si="8"/>
        <v>015</v>
      </c>
      <c r="AC19" s="21" t="b">
        <f t="shared" si="9"/>
        <v>1</v>
      </c>
      <c r="AD19" s="21" t="b">
        <f t="shared" si="10"/>
        <v>1</v>
      </c>
      <c r="AE19" s="21" t="b">
        <f t="shared" si="11"/>
        <v>1</v>
      </c>
      <c r="AF19" s="21" t="b">
        <f ca="1">OR(AND($AC19,NOT($AD19)),AND($AC19,OR(AND($G19="",$H19&lt;&gt;""),AND($G19&lt;&gt;"",$H19=""),AND($J19="",$K19&lt;&gt;""),AND($J19&lt;&gt;"",$K19=""),AND($M19="",$N19&lt;&gt;""),AND($M19&lt;&gt;"",$N19=""),AND($P19="",$Q19&lt;&gt;""),AND($P19&lt;&gt;"",$Q19=""),AND($S19="",$T19&lt;&gt;""),AND($S19&lt;&gt;"",$T19=""),AND($V19="",$W19&lt;&gt;""),AND($V19&lt;&gt;"",$W19=""))),AND($C19&lt;&gt;"",$E19&lt;&gt;"",LEFT(TRIM($C19),1)&lt;&gt;LEFT(TRIM($E19),1)),IF(OR($E19="",$F19=""),FALSE(),IFERROR(COUNTIF(INDIRECT("UNITS_"&amp;SUBSTITUTE(LEFT($E19,FIND(" ",$E19&amp;" ")-1),".","_")),$F19)=0,TRUE())),AND($B19&lt;&gt;"",OR(ISNUMBER(SEARCH("outro",LOWER($B19))),ISNUMBER(SEARCH("divers",LOWER($B19))),ISNUMBER(SEARCH("etc",LOWER($B19))))),OR(AND(ISNUMBER(SEARCH("comunic",LOWER($B19))),LEFT($E19,3)&lt;&gt;"4.4"),AND(ISNUMBER(SEARCH("monitor",LOWER($B19))),NOT(OR(LEFT($E19,3)="1.5",LEFT($E19,3)="2.5")))),AND($B19&lt;&gt;"",OR(LEFT($C19,1)="1",LEFT($C19,1)="2"),$D19=""),AND($D19&lt;&gt;"",NOT(OR(LEFT($C19,1)="1",LEFT($C19,1)="2"))),AND($D19&lt;&gt;"",COUNTIF(' PROJETO'!$B$14:$B$16,$D19)=0),IF($D19="",FALSE(),IF(COUNTIF(' PROJETO'!$B$14:$B$16,$D19)=0,FALSE(),IFERROR(INDEX(' PROJETO'!$C$14:$C$16,MATCH($D19,' PROJETO'!$B$14:$B$16,0))&lt;&gt;"Sim",FALSE()))))</f>
        <v>1</v>
      </c>
      <c r="AG19" s="21" t="b">
        <f>AND($AC19,$Y19&gt;'CONFG.  LISTAS'!$F$4,$Z19="",$AA19="")</f>
        <v>0</v>
      </c>
      <c r="AH19" s="21" t="str">
        <f t="shared" ca="1" si="12"/>
        <v>◔</v>
      </c>
      <c r="AI19" s="43" t="str">
        <f ca="1">IF(NOT($AC19),"",IF(OR($B19="",$C19="",$E19="",$F19=""),"Preencha descrição, categoria, tipo e unidade.",IF(AND($B19&lt;&gt;"",OR(LEFT($C19,1)="1",LEFT($C19,1)="2"),$D19=""),"Informe a prática de restauração para itens diretos.",IF(AND($D19&lt;&gt;"",NOT(OR(LEFT($C19,1)="1",LEFT($C19,1)="2"))),"Custos indiretos não devem pertencer a uma prática específica.",IF(AND($D19&lt;&gt;"",COUNTIF(' PROJETO'!$B$14:$B$16,$D19)=0),"Prática de restauração inválida ou não cadastrada.",IF(IF($D19="",FALSE(),IF(COUNTIF(' PROJETO'!$B$14:$B$16,$D19)=0,FALSE(),IFERROR(INDEX(' PROJETO'!$C$14:$C$16,MATCH($D19,' PROJETO'!$B$14:$B$16,0))&lt;&gt;"Sim",FALSE()))),"A prática informada no item não foi selecionada na aba Projeto.",IF(AND(MAX($I19,$L19,$O19,$R19,$U19,$X19)&gt;'CONFG.  LISTAS'!$F$4,NOT(OR($Z19&lt;&gt;"",$AA19&lt;&gt;""))),"Memorial de cálculo ou anexo obrigatório não informado para item acima do limite.",IF(OR(AND($G19&lt;&gt;"",$H19&lt;&gt;"",OR($G19&lt;=0,$H19&lt;=0)),AND($J19&lt;&gt;"",$K19&lt;&gt;"",OR($J19&lt;=0,$K19&lt;=0)),AND($M19&lt;&gt;"",$N19&lt;&gt;"",OR($M19&lt;=0,$N19&lt;=0)),AND($P19&lt;&gt;"",$Q19&lt;&gt;"",OR($P19&lt;=0,$Q19&lt;=0)),AND($S19&lt;&gt;"",$T19&lt;&gt;"",OR($S19&lt;=0,$T19&lt;=0)),AND($V19&lt;&gt;"",$W19&lt;&gt;"",OR($V19&lt;=0,$W19&lt;=0))),"Revise os valores informados: valor unitário e quantidade devem ser maiores que zero.",IF(OR(AND($G19="",$H19&lt;&gt;""),AND($G19&lt;&gt;"",$H19=""),AND($J19="",$K19&lt;&gt;""),AND($J19&lt;&gt;"",$K19=""),AND($M19="",$N19&lt;&gt;""),AND($M19&lt;&gt;"",$N19=""),AND($P19="",$Q19&lt;&gt;""),AND($P19&lt;&gt;"",$Q19=""),AND($S19="",$T19&lt;&gt;""),AND($S19&lt;&gt;"",$T19=""),AND($V19="",$W19&lt;&gt;""),AND($V19&lt;&gt;"",$W19="")),"Há ano preenchido parcialmente: "&amp;TRIM(IF(AND($G19="",$H19&lt;&gt;""),"Ano 1 (falta valor unitário); ","")&amp;IF(AND($G19&lt;&gt;"",$H19=""),"Ano 1 (falta quantidade); ","")&amp;IF(AND($J19="",$K19&lt;&gt;""),"Ano 2 (falta valor unitário); ","")&amp;IF(AND($J19&lt;&gt;"",$K19=""),"Ano 2 (falta quantidade); ","")&amp;IF(AND($M19="",$N19&lt;&gt;""),"Ano 3 (falta valor unitário); ","")&amp;IF(AND($M19&lt;&gt;"",$N19=""),"Ano 3 (falta quantidade); ","")&amp;IF(AND($P19="",$Q19&lt;&gt;""),"Ano 4 (falta valor unitário); ","")&amp;IF(AND($P19&lt;&gt;"",$Q19=""),"Ano 4 (falta quantidade); ","")&amp;IF(AND($S19="",$T19&lt;&gt;""),"Ano 5 (falta valor unitário); ","")&amp;IF(AND($S19&lt;&gt;"",$T19=""),"Ano 5 (falta quantidade); ","")&amp;IF(AND($V19="",$W19&lt;&gt;""),"Ano 6 (falta valor unitário); ","")&amp;IF(AND($V19&lt;&gt;"",$W19=""),"Ano 6 (falta quantidade); ","")), IF(NOT(OR(AND($G19&lt;&gt;"",$H19&lt;&gt;""),AND($J19&lt;&gt;"",$K19&lt;&gt;""),AND($M19&lt;&gt;"",$N19&lt;&gt;""),AND($P19&lt;&gt;"",$Q19&lt;&gt;""),AND($S19&lt;&gt;"",$T19&lt;&gt;""),AND($V19&lt;&gt;"",$W19&lt;&gt;""))),"Informe pelo menos um ano completo com valor unitário e quantidade.",IF(AND($C19&lt;&gt;"",$E19&lt;&gt;"",LEFT(TRIM($C19),1)&lt;&gt;LEFT(TRIM($E19),1)),"Categoria e tipo estão incompatíveis.",IF(IF(OR($E19="",$F19=""),FALSE(),IFERROR(COUNTIF(INDIRECT("UNITS_"&amp;SUBSTITUTE(LEFT($E19,FIND(" ",$E19&amp;" ")-1),".","_")),$F19)=0,TRUE())),"Unidade incompatível com o tipo selecionado.",IF(OR(AND(ISNUMBER(SEARCH("comunic",LOWER($B19))),LEFT($E19,3)&lt;&gt;"4.4"),AND(ISNUMBER(SEARCH("monitor",LOWER($B19))),NOT(OR(LEFT($E19,3)="1.5",LEFT($E19,3)="2.5")))),"Revise a classificação do item conforme as regras de preenchimento.",IF(AND($B19&lt;&gt;"",OR(ISNUMBER(SEARCH("outro",LOWER($B19))),ISNUMBER(SEARCH("divers",LOWER($B19))),ISNUMBER(SEARCH("kit",LOWER($B19))),ISNUMBER(SEARCH("ferrament",LOWER($B19))),ISNUMBER(SEARCH("epi",LOWER($B19)))),NOT(OR($Z19&lt;&gt;"",$AA19&lt;&gt;""))),"Descrição muito genérica: detalhe melhor o item e registre o racional no memorial ou em anexo.",IF(AND($Y19=0,$B19&lt;&gt;"",OR($G19&lt;&gt;"",$H19&lt;&gt;"",$J19&lt;&gt;"",$K19&lt;&gt;"",$M19&lt;&gt;"",$N19&lt;&gt;"",$P19&lt;&gt;"",$Q19&lt;&gt;"",$S19&lt;&gt;"",$T19&lt;&gt;"",$V19&lt;&gt;"",$W19&lt;&gt;"")),"O item possui dados lançados, mas o total está zerado. Revise os valores informados.","")))))))))))))))</f>
        <v>Custos indiretos não devem pertencer a uma prática específica.</v>
      </c>
    </row>
    <row r="20" spans="1:35" ht="14.25" customHeight="1" x14ac:dyDescent="0.25">
      <c r="A20" s="57" t="str">
        <f t="shared" ca="1" si="0"/>
        <v>◔</v>
      </c>
      <c r="B20" s="58" t="s">
        <v>390</v>
      </c>
      <c r="C20" s="58" t="s">
        <v>188</v>
      </c>
      <c r="D20" s="58" t="s">
        <v>48</v>
      </c>
      <c r="E20" s="58" t="s">
        <v>291</v>
      </c>
      <c r="F20" s="58" t="s">
        <v>161</v>
      </c>
      <c r="G20" s="269">
        <v>164</v>
      </c>
      <c r="H20" s="59">
        <v>19</v>
      </c>
      <c r="I20" s="270">
        <f t="shared" si="1"/>
        <v>3116</v>
      </c>
      <c r="J20" s="269">
        <v>164</v>
      </c>
      <c r="K20" s="59">
        <v>1</v>
      </c>
      <c r="L20" s="270">
        <f t="shared" si="2"/>
        <v>164</v>
      </c>
      <c r="M20" s="269">
        <v>164</v>
      </c>
      <c r="N20" s="59">
        <v>1</v>
      </c>
      <c r="O20" s="270">
        <f t="shared" si="3"/>
        <v>164</v>
      </c>
      <c r="P20" s="269">
        <v>164</v>
      </c>
      <c r="Q20" s="59">
        <v>1</v>
      </c>
      <c r="R20" s="271">
        <f t="shared" si="4"/>
        <v>164</v>
      </c>
      <c r="S20" s="269">
        <v>164</v>
      </c>
      <c r="T20" s="59">
        <v>1</v>
      </c>
      <c r="U20" s="270">
        <f t="shared" si="5"/>
        <v>164</v>
      </c>
      <c r="V20" s="269">
        <v>164</v>
      </c>
      <c r="W20" s="59">
        <v>1</v>
      </c>
      <c r="X20" s="270">
        <f t="shared" si="6"/>
        <v>164</v>
      </c>
      <c r="Y20" s="270">
        <f t="shared" si="7"/>
        <v>3936</v>
      </c>
      <c r="Z20" s="58"/>
      <c r="AA20" s="58"/>
      <c r="AB20" s="60" t="str">
        <f t="shared" si="8"/>
        <v>016</v>
      </c>
      <c r="AC20" s="21" t="b">
        <f t="shared" si="9"/>
        <v>1</v>
      </c>
      <c r="AD20" s="21" t="b">
        <f t="shared" si="10"/>
        <v>1</v>
      </c>
      <c r="AE20" s="21" t="b">
        <f t="shared" si="11"/>
        <v>1</v>
      </c>
      <c r="AF20" s="21" t="b">
        <f ca="1">OR(AND($AC20,NOT($AD20)),AND($AC20,OR(AND($G20="",$H20&lt;&gt;""),AND($G20&lt;&gt;"",$H20=""),AND($J20="",$K20&lt;&gt;""),AND($J20&lt;&gt;"",$K20=""),AND($M20="",$N20&lt;&gt;""),AND($M20&lt;&gt;"",$N20=""),AND($P20="",$Q20&lt;&gt;""),AND($P20&lt;&gt;"",$Q20=""),AND($S20="",$T20&lt;&gt;""),AND($S20&lt;&gt;"",$T20=""),AND($V20="",$W20&lt;&gt;""),AND($V20&lt;&gt;"",$W20=""))),AND($C20&lt;&gt;"",$E20&lt;&gt;"",LEFT(TRIM($C20),1)&lt;&gt;LEFT(TRIM($E20),1)),IF(OR($E20="",$F20=""),FALSE(),IFERROR(COUNTIF(INDIRECT("UNITS_"&amp;SUBSTITUTE(LEFT($E20,FIND(" ",$E20&amp;" ")-1),".","_")),$F20)=0,TRUE())),AND($B20&lt;&gt;"",OR(ISNUMBER(SEARCH("outro",LOWER($B20))),ISNUMBER(SEARCH("divers",LOWER($B20))),ISNUMBER(SEARCH("etc",LOWER($B20))))),OR(AND(ISNUMBER(SEARCH("comunic",LOWER($B20))),LEFT($E20,3)&lt;&gt;"4.4"),AND(ISNUMBER(SEARCH("monitor",LOWER($B20))),NOT(OR(LEFT($E20,3)="1.5",LEFT($E20,3)="2.5")))),AND($B20&lt;&gt;"",OR(LEFT($C20,1)="1",LEFT($C20,1)="2"),$D20=""),AND($D20&lt;&gt;"",NOT(OR(LEFT($C20,1)="1",LEFT($C20,1)="2"))),AND($D20&lt;&gt;"",COUNTIF(' PROJETO'!$B$14:$B$16,$D20)=0),IF($D20="",FALSE(),IF(COUNTIF(' PROJETO'!$B$14:$B$16,$D20)=0,FALSE(),IFERROR(INDEX(' PROJETO'!$C$14:$C$16,MATCH($D20,' PROJETO'!$B$14:$B$16,0))&lt;&gt;"Sim",FALSE()))))</f>
        <v>1</v>
      </c>
      <c r="AG20" s="21" t="b">
        <f>AND($AC20,$Y20&gt;'CONFG.  LISTAS'!$F$4,$Z20="",$AA20="")</f>
        <v>0</v>
      </c>
      <c r="AH20" s="21" t="str">
        <f t="shared" ca="1" si="12"/>
        <v>◔</v>
      </c>
      <c r="AI20" s="43" t="str">
        <f ca="1">IF(NOT($AC20),"",IF(OR($B20="",$C20="",$E20="",$F20=""),"Preencha descrição, categoria, tipo e unidade.",IF(AND($B20&lt;&gt;"",OR(LEFT($C20,1)="1",LEFT($C20,1)="2"),$D20=""),"Informe a prática de restauração para itens diretos.",IF(AND($D20&lt;&gt;"",NOT(OR(LEFT($C20,1)="1",LEFT($C20,1)="2"))),"Custos indiretos não devem pertencer a uma prática específica.",IF(AND($D20&lt;&gt;"",COUNTIF(' PROJETO'!$B$14:$B$16,$D20)=0),"Prática de restauração inválida ou não cadastrada.",IF(IF($D20="",FALSE(),IF(COUNTIF(' PROJETO'!$B$14:$B$16,$D20)=0,FALSE(),IFERROR(INDEX(' PROJETO'!$C$14:$C$16,MATCH($D20,' PROJETO'!$B$14:$B$16,0))&lt;&gt;"Sim",FALSE()))),"A prática informada no item não foi selecionada na aba Projeto.",IF(AND(MAX($I20,$L20,$O20,$R20,$U20,$X20)&gt;'CONFG.  LISTAS'!$F$4,NOT(OR($Z20&lt;&gt;"",$AA20&lt;&gt;""))),"Memorial de cálculo ou anexo obrigatório não informado para item acima do limite.",IF(OR(AND($G20&lt;&gt;"",$H20&lt;&gt;"",OR($G20&lt;=0,$H20&lt;=0)),AND($J20&lt;&gt;"",$K20&lt;&gt;"",OR($J20&lt;=0,$K20&lt;=0)),AND($M20&lt;&gt;"",$N20&lt;&gt;"",OR($M20&lt;=0,$N20&lt;=0)),AND($P20&lt;&gt;"",$Q20&lt;&gt;"",OR($P20&lt;=0,$Q20&lt;=0)),AND($S20&lt;&gt;"",$T20&lt;&gt;"",OR($S20&lt;=0,$T20&lt;=0)),AND($V20&lt;&gt;"",$W20&lt;&gt;"",OR($V20&lt;=0,$W20&lt;=0))),"Revise os valores informados: valor unitário e quantidade devem ser maiores que zero.",IF(OR(AND($G20="",$H20&lt;&gt;""),AND($G20&lt;&gt;"",$H20=""),AND($J20="",$K20&lt;&gt;""),AND($J20&lt;&gt;"",$K20=""),AND($M20="",$N20&lt;&gt;""),AND($M20&lt;&gt;"",$N20=""),AND($P20="",$Q20&lt;&gt;""),AND($P20&lt;&gt;"",$Q20=""),AND($S20="",$T20&lt;&gt;""),AND($S20&lt;&gt;"",$T20=""),AND($V20="",$W20&lt;&gt;""),AND($V20&lt;&gt;"",$W20="")),"Há ano preenchido parcialmente: "&amp;TRIM(IF(AND($G20="",$H20&lt;&gt;""),"Ano 1 (falta valor unitário); ","")&amp;IF(AND($G20&lt;&gt;"",$H20=""),"Ano 1 (falta quantidade); ","")&amp;IF(AND($J20="",$K20&lt;&gt;""),"Ano 2 (falta valor unitário); ","")&amp;IF(AND($J20&lt;&gt;"",$K20=""),"Ano 2 (falta quantidade); ","")&amp;IF(AND($M20="",$N20&lt;&gt;""),"Ano 3 (falta valor unitário); ","")&amp;IF(AND($M20&lt;&gt;"",$N20=""),"Ano 3 (falta quantidade); ","")&amp;IF(AND($P20="",$Q20&lt;&gt;""),"Ano 4 (falta valor unitário); ","")&amp;IF(AND($P20&lt;&gt;"",$Q20=""),"Ano 4 (falta quantidade); ","")&amp;IF(AND($S20="",$T20&lt;&gt;""),"Ano 5 (falta valor unitário); ","")&amp;IF(AND($S20&lt;&gt;"",$T20=""),"Ano 5 (falta quantidade); ","")&amp;IF(AND($V20="",$W20&lt;&gt;""),"Ano 6 (falta valor unitário); ","")&amp;IF(AND($V20&lt;&gt;"",$W20=""),"Ano 6 (falta quantidade); ","")), IF(NOT(OR(AND($G20&lt;&gt;"",$H20&lt;&gt;""),AND($J20&lt;&gt;"",$K20&lt;&gt;""),AND($M20&lt;&gt;"",$N20&lt;&gt;""),AND($P20&lt;&gt;"",$Q20&lt;&gt;""),AND($S20&lt;&gt;"",$T20&lt;&gt;""),AND($V20&lt;&gt;"",$W20&lt;&gt;""))),"Informe pelo menos um ano completo com valor unitário e quantidade.",IF(AND($C20&lt;&gt;"",$E20&lt;&gt;"",LEFT(TRIM($C20),1)&lt;&gt;LEFT(TRIM($E20),1)),"Categoria e tipo estão incompatíveis.",IF(IF(OR($E20="",$F20=""),FALSE(),IFERROR(COUNTIF(INDIRECT("UNITS_"&amp;SUBSTITUTE(LEFT($E20,FIND(" ",$E20&amp;" ")-1),".","_")),$F20)=0,TRUE())),"Unidade incompatível com o tipo selecionado.",IF(OR(AND(ISNUMBER(SEARCH("comunic",LOWER($B20))),LEFT($E20,3)&lt;&gt;"4.4"),AND(ISNUMBER(SEARCH("monitor",LOWER($B20))),NOT(OR(LEFT($E20,3)="1.5",LEFT($E20,3)="2.5")))),"Revise a classificação do item conforme as regras de preenchimento.",IF(AND($B20&lt;&gt;"",OR(ISNUMBER(SEARCH("outro",LOWER($B20))),ISNUMBER(SEARCH("divers",LOWER($B20))),ISNUMBER(SEARCH("kit",LOWER($B20))),ISNUMBER(SEARCH("ferrament",LOWER($B20))),ISNUMBER(SEARCH("epi",LOWER($B20)))),NOT(OR($Z20&lt;&gt;"",$AA20&lt;&gt;""))),"Descrição muito genérica: detalhe melhor o item e registre o racional no memorial ou em anexo.",IF(AND($Y20=0,$B20&lt;&gt;"",OR($G20&lt;&gt;"",$H20&lt;&gt;"",$J20&lt;&gt;"",$K20&lt;&gt;"",$M20&lt;&gt;"",$N20&lt;&gt;"",$P20&lt;&gt;"",$Q20&lt;&gt;"",$S20&lt;&gt;"",$T20&lt;&gt;"",$V20&lt;&gt;"",$W20&lt;&gt;"")),"O item possui dados lançados, mas o total está zerado. Revise os valores informados.","")))))))))))))))</f>
        <v>A prática informada no item não foi selecionada na aba Projeto.</v>
      </c>
    </row>
    <row r="21" spans="1:35" ht="14.25" customHeight="1" x14ac:dyDescent="0.25">
      <c r="A21" s="57" t="str">
        <f t="shared" ca="1" si="0"/>
        <v>◔</v>
      </c>
      <c r="B21" s="61" t="s">
        <v>391</v>
      </c>
      <c r="C21" s="61" t="s">
        <v>198</v>
      </c>
      <c r="D21" s="58" t="s">
        <v>44</v>
      </c>
      <c r="E21" s="61" t="s">
        <v>296</v>
      </c>
      <c r="F21" s="61" t="s">
        <v>96</v>
      </c>
      <c r="G21" s="272">
        <v>41</v>
      </c>
      <c r="H21" s="62">
        <v>14</v>
      </c>
      <c r="I21" s="270">
        <f t="shared" si="1"/>
        <v>574</v>
      </c>
      <c r="J21" s="272">
        <v>41</v>
      </c>
      <c r="K21" s="62">
        <v>1</v>
      </c>
      <c r="L21" s="270">
        <f t="shared" si="2"/>
        <v>41</v>
      </c>
      <c r="M21" s="272">
        <v>41</v>
      </c>
      <c r="N21" s="62">
        <v>1</v>
      </c>
      <c r="O21" s="270">
        <f t="shared" si="3"/>
        <v>41</v>
      </c>
      <c r="P21" s="272">
        <v>41</v>
      </c>
      <c r="Q21" s="62">
        <v>1</v>
      </c>
      <c r="R21" s="271">
        <f t="shared" si="4"/>
        <v>41</v>
      </c>
      <c r="S21" s="272">
        <v>41</v>
      </c>
      <c r="T21" s="62">
        <v>1</v>
      </c>
      <c r="U21" s="270">
        <f t="shared" si="5"/>
        <v>41</v>
      </c>
      <c r="V21" s="272">
        <v>41</v>
      </c>
      <c r="W21" s="62">
        <v>1</v>
      </c>
      <c r="X21" s="270">
        <f t="shared" si="6"/>
        <v>41</v>
      </c>
      <c r="Y21" s="270">
        <f t="shared" si="7"/>
        <v>779</v>
      </c>
      <c r="Z21" s="61"/>
      <c r="AA21" s="61"/>
      <c r="AB21" s="60" t="str">
        <f t="shared" si="8"/>
        <v>017</v>
      </c>
      <c r="AC21" s="21" t="b">
        <f t="shared" si="9"/>
        <v>1</v>
      </c>
      <c r="AD21" s="21" t="b">
        <f t="shared" si="10"/>
        <v>1</v>
      </c>
      <c r="AE21" s="21" t="b">
        <f t="shared" si="11"/>
        <v>1</v>
      </c>
      <c r="AF21" s="21" t="b">
        <f ca="1">OR(AND($AC21,NOT($AD21)),AND($AC21,OR(AND($G21="",$H21&lt;&gt;""),AND($G21&lt;&gt;"",$H21=""),AND($J21="",$K21&lt;&gt;""),AND($J21&lt;&gt;"",$K21=""),AND($M21="",$N21&lt;&gt;""),AND($M21&lt;&gt;"",$N21=""),AND($P21="",$Q21&lt;&gt;""),AND($P21&lt;&gt;"",$Q21=""),AND($S21="",$T21&lt;&gt;""),AND($S21&lt;&gt;"",$T21=""),AND($V21="",$W21&lt;&gt;""),AND($V21&lt;&gt;"",$W21=""))),AND($C21&lt;&gt;"",$E21&lt;&gt;"",LEFT(TRIM($C21),1)&lt;&gt;LEFT(TRIM($E21),1)),IF(OR($E21="",$F21=""),FALSE(),IFERROR(COUNTIF(INDIRECT("UNITS_"&amp;SUBSTITUTE(LEFT($E21,FIND(" ",$E21&amp;" ")-1),".","_")),$F21)=0,TRUE())),AND($B21&lt;&gt;"",OR(ISNUMBER(SEARCH("outro",LOWER($B21))),ISNUMBER(SEARCH("divers",LOWER($B21))),ISNUMBER(SEARCH("etc",LOWER($B21))))),OR(AND(ISNUMBER(SEARCH("comunic",LOWER($B21))),LEFT($E21,3)&lt;&gt;"4.4"),AND(ISNUMBER(SEARCH("monitor",LOWER($B21))),NOT(OR(LEFT($E21,3)="1.5",LEFT($E21,3)="2.5")))),AND($B21&lt;&gt;"",OR(LEFT($C21,1)="1",LEFT($C21,1)="2"),$D21=""),AND($D21&lt;&gt;"",NOT(OR(LEFT($C21,1)="1",LEFT($C21,1)="2"))),AND($D21&lt;&gt;"",COUNTIF(' PROJETO'!$B$14:$B$16,$D21)=0),IF($D21="",FALSE(),IF(COUNTIF(' PROJETO'!$B$14:$B$16,$D21)=0,FALSE(),IFERROR(INDEX(' PROJETO'!$C$14:$C$16,MATCH($D21,' PROJETO'!$B$14:$B$16,0))&lt;&gt;"Sim",FALSE()))))</f>
        <v>1</v>
      </c>
      <c r="AG21" s="21" t="b">
        <f>AND($AC21,$Y21&gt;'CONFG.  LISTAS'!$F$4,$Z21="",$AA21="")</f>
        <v>0</v>
      </c>
      <c r="AH21" s="21" t="str">
        <f t="shared" ca="1" si="12"/>
        <v>◔</v>
      </c>
      <c r="AI21" s="43" t="str">
        <f ca="1">IF(NOT($AC21),"",IF(OR($B21="",$C21="",$E21="",$F21=""),"Preencha descrição, categoria, tipo e unidade.",IF(AND($B21&lt;&gt;"",OR(LEFT($C21,1)="1",LEFT($C21,1)="2"),$D21=""),"Informe a prática de restauração para itens diretos.",IF(AND($D21&lt;&gt;"",NOT(OR(LEFT($C21,1)="1",LEFT($C21,1)="2"))),"Custos indiretos não devem pertencer a uma prática específica.",IF(AND($D21&lt;&gt;"",COUNTIF(' PROJETO'!$B$14:$B$16,$D21)=0),"Prática de restauração inválida ou não cadastrada.",IF(IF($D21="",FALSE(),IF(COUNTIF(' PROJETO'!$B$14:$B$16,$D21)=0,FALSE(),IFERROR(INDEX(' PROJETO'!$C$14:$C$16,MATCH($D21,' PROJETO'!$B$14:$B$16,0))&lt;&gt;"Sim",FALSE()))),"A prática informada no item não foi selecionada na aba Projeto.",IF(AND(MAX($I21,$L21,$O21,$R21,$U21,$X21)&gt;'CONFG.  LISTAS'!$F$4,NOT(OR($Z21&lt;&gt;"",$AA21&lt;&gt;""))),"Memorial de cálculo ou anexo obrigatório não informado para item acima do limite.",IF(OR(AND($G21&lt;&gt;"",$H21&lt;&gt;"",OR($G21&lt;=0,$H21&lt;=0)),AND($J21&lt;&gt;"",$K21&lt;&gt;"",OR($J21&lt;=0,$K21&lt;=0)),AND($M21&lt;&gt;"",$N21&lt;&gt;"",OR($M21&lt;=0,$N21&lt;=0)),AND($P21&lt;&gt;"",$Q21&lt;&gt;"",OR($P21&lt;=0,$Q21&lt;=0)),AND($S21&lt;&gt;"",$T21&lt;&gt;"",OR($S21&lt;=0,$T21&lt;=0)),AND($V21&lt;&gt;"",$W21&lt;&gt;"",OR($V21&lt;=0,$W21&lt;=0))),"Revise os valores informados: valor unitário e quantidade devem ser maiores que zero.",IF(OR(AND($G21="",$H21&lt;&gt;""),AND($G21&lt;&gt;"",$H21=""),AND($J21="",$K21&lt;&gt;""),AND($J21&lt;&gt;"",$K21=""),AND($M21="",$N21&lt;&gt;""),AND($M21&lt;&gt;"",$N21=""),AND($P21="",$Q21&lt;&gt;""),AND($P21&lt;&gt;"",$Q21=""),AND($S21="",$T21&lt;&gt;""),AND($S21&lt;&gt;"",$T21=""),AND($V21="",$W21&lt;&gt;""),AND($V21&lt;&gt;"",$W21="")),"Há ano preenchido parcialmente: "&amp;TRIM(IF(AND($G21="",$H21&lt;&gt;""),"Ano 1 (falta valor unitário); ","")&amp;IF(AND($G21&lt;&gt;"",$H21=""),"Ano 1 (falta quantidade); ","")&amp;IF(AND($J21="",$K21&lt;&gt;""),"Ano 2 (falta valor unitário); ","")&amp;IF(AND($J21&lt;&gt;"",$K21=""),"Ano 2 (falta quantidade); ","")&amp;IF(AND($M21="",$N21&lt;&gt;""),"Ano 3 (falta valor unitário); ","")&amp;IF(AND($M21&lt;&gt;"",$N21=""),"Ano 3 (falta quantidade); ","")&amp;IF(AND($P21="",$Q21&lt;&gt;""),"Ano 4 (falta valor unitário); ","")&amp;IF(AND($P21&lt;&gt;"",$Q21=""),"Ano 4 (falta quantidade); ","")&amp;IF(AND($S21="",$T21&lt;&gt;""),"Ano 5 (falta valor unitário); ","")&amp;IF(AND($S21&lt;&gt;"",$T21=""),"Ano 5 (falta quantidade); ","")&amp;IF(AND($V21="",$W21&lt;&gt;""),"Ano 6 (falta valor unitário); ","")&amp;IF(AND($V21&lt;&gt;"",$W21=""),"Ano 6 (falta quantidade); ","")), IF(NOT(OR(AND($G21&lt;&gt;"",$H21&lt;&gt;""),AND($J21&lt;&gt;"",$K21&lt;&gt;""),AND($M21&lt;&gt;"",$N21&lt;&gt;""),AND($P21&lt;&gt;"",$Q21&lt;&gt;""),AND($S21&lt;&gt;"",$T21&lt;&gt;""),AND($V21&lt;&gt;"",$W21&lt;&gt;""))),"Informe pelo menos um ano completo com valor unitário e quantidade.",IF(AND($C21&lt;&gt;"",$E21&lt;&gt;"",LEFT(TRIM($C21),1)&lt;&gt;LEFT(TRIM($E21),1)),"Categoria e tipo estão incompatíveis.",IF(IF(OR($E21="",$F21=""),FALSE(),IFERROR(COUNTIF(INDIRECT("UNITS_"&amp;SUBSTITUTE(LEFT($E21,FIND(" ",$E21&amp;" ")-1),".","_")),$F21)=0,TRUE())),"Unidade incompatível com o tipo selecionado.",IF(OR(AND(ISNUMBER(SEARCH("comunic",LOWER($B21))),LEFT($E21,3)&lt;&gt;"4.4"),AND(ISNUMBER(SEARCH("monitor",LOWER($B21))),NOT(OR(LEFT($E21,3)="1.5",LEFT($E21,3)="2.5")))),"Revise a classificação do item conforme as regras de preenchimento.",IF(AND($B21&lt;&gt;"",OR(ISNUMBER(SEARCH("outro",LOWER($B21))),ISNUMBER(SEARCH("divers",LOWER($B21))),ISNUMBER(SEARCH("kit",LOWER($B21))),ISNUMBER(SEARCH("ferrament",LOWER($B21))),ISNUMBER(SEARCH("epi",LOWER($B21)))),NOT(OR($Z21&lt;&gt;"",$AA21&lt;&gt;""))),"Descrição muito genérica: detalhe melhor o item e registre o racional no memorial ou em anexo.",IF(AND($Y21=0,$B21&lt;&gt;"",OR($G21&lt;&gt;"",$H21&lt;&gt;"",$J21&lt;&gt;"",$K21&lt;&gt;"",$M21&lt;&gt;"",$N21&lt;&gt;"",$P21&lt;&gt;"",$Q21&lt;&gt;"",$S21&lt;&gt;"",$T21&lt;&gt;"",$V21&lt;&gt;"",$W21&lt;&gt;"")),"O item possui dados lançados, mas o total está zerado. Revise os valores informados.","")))))))))))))))</f>
        <v>Custos indiretos não devem pertencer a uma prática específica.</v>
      </c>
    </row>
    <row r="22" spans="1:35" ht="14.25" customHeight="1" x14ac:dyDescent="0.25">
      <c r="A22" s="57" t="str">
        <f t="shared" ca="1" si="0"/>
        <v>✓</v>
      </c>
      <c r="B22" s="58" t="s">
        <v>392</v>
      </c>
      <c r="C22" s="58" t="s">
        <v>198</v>
      </c>
      <c r="D22" s="58"/>
      <c r="E22" s="58" t="s">
        <v>301</v>
      </c>
      <c r="F22" s="58" t="s">
        <v>171</v>
      </c>
      <c r="G22" s="269">
        <v>41</v>
      </c>
      <c r="H22" s="59">
        <v>10</v>
      </c>
      <c r="I22" s="270">
        <f t="shared" si="1"/>
        <v>410</v>
      </c>
      <c r="J22" s="269">
        <v>41</v>
      </c>
      <c r="K22" s="59">
        <v>1</v>
      </c>
      <c r="L22" s="270">
        <f t="shared" si="2"/>
        <v>41</v>
      </c>
      <c r="M22" s="269">
        <v>41</v>
      </c>
      <c r="N22" s="59">
        <v>1</v>
      </c>
      <c r="O22" s="270">
        <f t="shared" si="3"/>
        <v>41</v>
      </c>
      <c r="P22" s="269">
        <v>41</v>
      </c>
      <c r="Q22" s="59">
        <v>1</v>
      </c>
      <c r="R22" s="271">
        <f t="shared" si="4"/>
        <v>41</v>
      </c>
      <c r="S22" s="269">
        <v>41</v>
      </c>
      <c r="T22" s="59">
        <v>1</v>
      </c>
      <c r="U22" s="270">
        <f t="shared" si="5"/>
        <v>41</v>
      </c>
      <c r="V22" s="269">
        <v>41</v>
      </c>
      <c r="W22" s="59">
        <v>1</v>
      </c>
      <c r="X22" s="270">
        <f t="shared" si="6"/>
        <v>41</v>
      </c>
      <c r="Y22" s="270">
        <f t="shared" si="7"/>
        <v>615</v>
      </c>
      <c r="Z22" s="58"/>
      <c r="AA22" s="58"/>
      <c r="AB22" s="60" t="str">
        <f t="shared" si="8"/>
        <v>018</v>
      </c>
      <c r="AC22" s="21" t="b">
        <f t="shared" si="9"/>
        <v>1</v>
      </c>
      <c r="AD22" s="21" t="b">
        <f t="shared" si="10"/>
        <v>1</v>
      </c>
      <c r="AE22" s="21" t="b">
        <f t="shared" si="11"/>
        <v>1</v>
      </c>
      <c r="AF22" s="21" t="b">
        <f ca="1">OR(AND($AC22,NOT($AD22)),AND($AC22,OR(AND($G22="",$H22&lt;&gt;""),AND($G22&lt;&gt;"",$H22=""),AND($J22="",$K22&lt;&gt;""),AND($J22&lt;&gt;"",$K22=""),AND($M22="",$N22&lt;&gt;""),AND($M22&lt;&gt;"",$N22=""),AND($P22="",$Q22&lt;&gt;""),AND($P22&lt;&gt;"",$Q22=""),AND($S22="",$T22&lt;&gt;""),AND($S22&lt;&gt;"",$T22=""),AND($V22="",$W22&lt;&gt;""),AND($V22&lt;&gt;"",$W22=""))),AND($C22&lt;&gt;"",$E22&lt;&gt;"",LEFT(TRIM($C22),1)&lt;&gt;LEFT(TRIM($E22),1)),IF(OR($E22="",$F22=""),FALSE(),IFERROR(COUNTIF(INDIRECT("UNITS_"&amp;SUBSTITUTE(LEFT($E22,FIND(" ",$E22&amp;" ")-1),".","_")),$F22)=0,TRUE())),AND($B22&lt;&gt;"",OR(ISNUMBER(SEARCH("outro",LOWER($B22))),ISNUMBER(SEARCH("divers",LOWER($B22))),ISNUMBER(SEARCH("etc",LOWER($B22))))),OR(AND(ISNUMBER(SEARCH("comunic",LOWER($B22))),LEFT($E22,3)&lt;&gt;"4.4"),AND(ISNUMBER(SEARCH("monitor",LOWER($B22))),NOT(OR(LEFT($E22,3)="1.5",LEFT($E22,3)="2.5")))),AND($B22&lt;&gt;"",OR(LEFT($C22,1)="1",LEFT($C22,1)="2"),$D22=""),AND($D22&lt;&gt;"",NOT(OR(LEFT($C22,1)="1",LEFT($C22,1)="2"))),AND($D22&lt;&gt;"",COUNTIF(' PROJETO'!$B$14:$B$16,$D22)=0),IF($D22="",FALSE(),IF(COUNTIF(' PROJETO'!$B$14:$B$16,$D22)=0,FALSE(),IFERROR(INDEX(' PROJETO'!$C$14:$C$16,MATCH($D22,' PROJETO'!$B$14:$B$16,0))&lt;&gt;"Sim",FALSE()))))</f>
        <v>0</v>
      </c>
      <c r="AG22" s="21" t="b">
        <f>AND($AC22,$Y22&gt;'CONFG.  LISTAS'!$F$4,$Z22="",$AA22="")</f>
        <v>0</v>
      </c>
      <c r="AH22" s="21" t="str">
        <f t="shared" ca="1" si="12"/>
        <v>✓</v>
      </c>
      <c r="AI22" s="43" t="str">
        <f ca="1">IF(NOT($AC22),"",IF(OR($B22="",$C22="",$E22="",$F22=""),"Preencha descrição, categoria, tipo e unidade.",IF(AND($B22&lt;&gt;"",OR(LEFT($C22,1)="1",LEFT($C22,1)="2"),$D22=""),"Informe a prática de restauração para itens diretos.",IF(AND($D22&lt;&gt;"",NOT(OR(LEFT($C22,1)="1",LEFT($C22,1)="2"))),"Custos indiretos não devem pertencer a uma prática específica.",IF(AND($D22&lt;&gt;"",COUNTIF(' PROJETO'!$B$14:$B$16,$D22)=0),"Prática de restauração inválida ou não cadastrada.",IF(IF($D22="",FALSE(),IF(COUNTIF(' PROJETO'!$B$14:$B$16,$D22)=0,FALSE(),IFERROR(INDEX(' PROJETO'!$C$14:$C$16,MATCH($D22,' PROJETO'!$B$14:$B$16,0))&lt;&gt;"Sim",FALSE()))),"A prática informada no item não foi selecionada na aba Projeto.",IF(AND(MAX($I22,$L22,$O22,$R22,$U22,$X22)&gt;'CONFG.  LISTAS'!$F$4,NOT(OR($Z22&lt;&gt;"",$AA22&lt;&gt;""))),"Memorial de cálculo ou anexo obrigatório não informado para item acima do limite.",IF(OR(AND($G22&lt;&gt;"",$H22&lt;&gt;"",OR($G22&lt;=0,$H22&lt;=0)),AND($J22&lt;&gt;"",$K22&lt;&gt;"",OR($J22&lt;=0,$K22&lt;=0)),AND($M22&lt;&gt;"",$N22&lt;&gt;"",OR($M22&lt;=0,$N22&lt;=0)),AND($P22&lt;&gt;"",$Q22&lt;&gt;"",OR($P22&lt;=0,$Q22&lt;=0)),AND($S22&lt;&gt;"",$T22&lt;&gt;"",OR($S22&lt;=0,$T22&lt;=0)),AND($V22&lt;&gt;"",$W22&lt;&gt;"",OR($V22&lt;=0,$W22&lt;=0))),"Revise os valores informados: valor unitário e quantidade devem ser maiores que zero.",IF(OR(AND($G22="",$H22&lt;&gt;""),AND($G22&lt;&gt;"",$H22=""),AND($J22="",$K22&lt;&gt;""),AND($J22&lt;&gt;"",$K22=""),AND($M22="",$N22&lt;&gt;""),AND($M22&lt;&gt;"",$N22=""),AND($P22="",$Q22&lt;&gt;""),AND($P22&lt;&gt;"",$Q22=""),AND($S22="",$T22&lt;&gt;""),AND($S22&lt;&gt;"",$T22=""),AND($V22="",$W22&lt;&gt;""),AND($V22&lt;&gt;"",$W22="")),"Há ano preenchido parcialmente: "&amp;TRIM(IF(AND($G22="",$H22&lt;&gt;""),"Ano 1 (falta valor unitário); ","")&amp;IF(AND($G22&lt;&gt;"",$H22=""),"Ano 1 (falta quantidade); ","")&amp;IF(AND($J22="",$K22&lt;&gt;""),"Ano 2 (falta valor unitário); ","")&amp;IF(AND($J22&lt;&gt;"",$K22=""),"Ano 2 (falta quantidade); ","")&amp;IF(AND($M22="",$N22&lt;&gt;""),"Ano 3 (falta valor unitário); ","")&amp;IF(AND($M22&lt;&gt;"",$N22=""),"Ano 3 (falta quantidade); ","")&amp;IF(AND($P22="",$Q22&lt;&gt;""),"Ano 4 (falta valor unitário); ","")&amp;IF(AND($P22&lt;&gt;"",$Q22=""),"Ano 4 (falta quantidade); ","")&amp;IF(AND($S22="",$T22&lt;&gt;""),"Ano 5 (falta valor unitário); ","")&amp;IF(AND($S22&lt;&gt;"",$T22=""),"Ano 5 (falta quantidade); ","")&amp;IF(AND($V22="",$W22&lt;&gt;""),"Ano 6 (falta valor unitário); ","")&amp;IF(AND($V22&lt;&gt;"",$W22=""),"Ano 6 (falta quantidade); ","")), IF(NOT(OR(AND($G22&lt;&gt;"",$H22&lt;&gt;""),AND($J22&lt;&gt;"",$K22&lt;&gt;""),AND($M22&lt;&gt;"",$N22&lt;&gt;""),AND($P22&lt;&gt;"",$Q22&lt;&gt;""),AND($S22&lt;&gt;"",$T22&lt;&gt;""),AND($V22&lt;&gt;"",$W22&lt;&gt;""))),"Informe pelo menos um ano completo com valor unitário e quantidade.",IF(AND($C22&lt;&gt;"",$E22&lt;&gt;"",LEFT(TRIM($C22),1)&lt;&gt;LEFT(TRIM($E22),1)),"Categoria e tipo estão incompatíveis.",IF(IF(OR($E22="",$F22=""),FALSE(),IFERROR(COUNTIF(INDIRECT("UNITS_"&amp;SUBSTITUTE(LEFT($E22,FIND(" ",$E22&amp;" ")-1),".","_")),$F22)=0,TRUE())),"Unidade incompatível com o tipo selecionado.",IF(OR(AND(ISNUMBER(SEARCH("comunic",LOWER($B22))),LEFT($E22,3)&lt;&gt;"4.4"),AND(ISNUMBER(SEARCH("monitor",LOWER($B22))),NOT(OR(LEFT($E22,3)="1.5",LEFT($E22,3)="2.5")))),"Revise a classificação do item conforme as regras de preenchimento.",IF(AND($B22&lt;&gt;"",OR(ISNUMBER(SEARCH("outro",LOWER($B22))),ISNUMBER(SEARCH("divers",LOWER($B22))),ISNUMBER(SEARCH("kit",LOWER($B22))),ISNUMBER(SEARCH("ferrament",LOWER($B22))),ISNUMBER(SEARCH("epi",LOWER($B22)))),NOT(OR($Z22&lt;&gt;"",$AA22&lt;&gt;""))),"Descrição muito genérica: detalhe melhor o item e registre o racional no memorial ou em anexo.",IF(AND($Y22=0,$B22&lt;&gt;"",OR($G22&lt;&gt;"",$H22&lt;&gt;"",$J22&lt;&gt;"",$K22&lt;&gt;"",$M22&lt;&gt;"",$N22&lt;&gt;"",$P22&lt;&gt;"",$Q22&lt;&gt;"",$S22&lt;&gt;"",$T22&lt;&gt;"",$V22&lt;&gt;"",$W22&lt;&gt;"")),"O item possui dados lançados, mas o total está zerado. Revise os valores informados.","")))))))))))))))</f>
        <v/>
      </c>
    </row>
    <row r="23" spans="1:35" ht="14.25" customHeight="1" x14ac:dyDescent="0.25">
      <c r="A23" s="57" t="str">
        <f t="shared" si="0"/>
        <v>⚠</v>
      </c>
      <c r="B23" s="61" t="s">
        <v>393</v>
      </c>
      <c r="C23" s="61" t="s">
        <v>203</v>
      </c>
      <c r="D23" s="58"/>
      <c r="E23" s="61" t="s">
        <v>306</v>
      </c>
      <c r="F23" s="61" t="s">
        <v>171</v>
      </c>
      <c r="G23" s="272">
        <v>50000</v>
      </c>
      <c r="H23" s="62">
        <v>6</v>
      </c>
      <c r="I23" s="270">
        <f t="shared" si="1"/>
        <v>300000</v>
      </c>
      <c r="J23" s="272"/>
      <c r="K23" s="62"/>
      <c r="L23" s="270">
        <f t="shared" si="2"/>
        <v>0</v>
      </c>
      <c r="M23" s="272"/>
      <c r="N23" s="62"/>
      <c r="O23" s="270">
        <f t="shared" si="3"/>
        <v>0</v>
      </c>
      <c r="P23" s="272"/>
      <c r="Q23" s="62"/>
      <c r="R23" s="271">
        <f t="shared" si="4"/>
        <v>0</v>
      </c>
      <c r="S23" s="272"/>
      <c r="T23" s="62"/>
      <c r="U23" s="270">
        <f t="shared" si="5"/>
        <v>0</v>
      </c>
      <c r="V23" s="272">
        <v>500</v>
      </c>
      <c r="W23" s="62">
        <v>1</v>
      </c>
      <c r="X23" s="270">
        <f t="shared" si="6"/>
        <v>500</v>
      </c>
      <c r="Y23" s="270">
        <f t="shared" si="7"/>
        <v>300500</v>
      </c>
      <c r="Z23" s="61"/>
      <c r="AA23" s="61"/>
      <c r="AB23" s="60" t="str">
        <f t="shared" si="8"/>
        <v>019</v>
      </c>
      <c r="AC23" s="21" t="b">
        <f t="shared" si="9"/>
        <v>1</v>
      </c>
      <c r="AD23" s="21" t="b">
        <f t="shared" si="10"/>
        <v>1</v>
      </c>
      <c r="AE23" s="21" t="b">
        <f t="shared" si="11"/>
        <v>1</v>
      </c>
      <c r="AF23" s="21" t="b">
        <f ca="1">OR(AND($AC23,NOT($AD23)),AND($AC23,OR(AND($G23="",$H23&lt;&gt;""),AND($G23&lt;&gt;"",$H23=""),AND($J23="",$K23&lt;&gt;""),AND($J23&lt;&gt;"",$K23=""),AND($M23="",$N23&lt;&gt;""),AND($M23&lt;&gt;"",$N23=""),AND($P23="",$Q23&lt;&gt;""),AND($P23&lt;&gt;"",$Q23=""),AND($S23="",$T23&lt;&gt;""),AND($S23&lt;&gt;"",$T23=""),AND($V23="",$W23&lt;&gt;""),AND($V23&lt;&gt;"",$W23=""))),AND($C23&lt;&gt;"",$E23&lt;&gt;"",LEFT(TRIM($C23),1)&lt;&gt;LEFT(TRIM($E23),1)),IF(OR($E23="",$F23=""),FALSE(),IFERROR(COUNTIF(INDIRECT("UNITS_"&amp;SUBSTITUTE(LEFT($E23,FIND(" ",$E23&amp;" ")-1),".","_")),$F23)=0,TRUE())),AND($B23&lt;&gt;"",OR(ISNUMBER(SEARCH("outro",LOWER($B23))),ISNUMBER(SEARCH("divers",LOWER($B23))),ISNUMBER(SEARCH("etc",LOWER($B23))))),OR(AND(ISNUMBER(SEARCH("comunic",LOWER($B23))),LEFT($E23,3)&lt;&gt;"4.4"),AND(ISNUMBER(SEARCH("monitor",LOWER($B23))),NOT(OR(LEFT($E23,3)="1.5",LEFT($E23,3)="2.5")))),AND($B23&lt;&gt;"",OR(LEFT($C23,1)="1",LEFT($C23,1)="2"),$D23=""),AND($D23&lt;&gt;"",NOT(OR(LEFT($C23,1)="1",LEFT($C23,1)="2"))),AND($D23&lt;&gt;"",COUNTIF(' PROJETO'!$B$14:$B$16,$D23)=0),IF($D23="",FALSE(),IF(COUNTIF(' PROJETO'!$B$14:$B$16,$D23)=0,FALSE(),IFERROR(INDEX(' PROJETO'!$C$14:$C$16,MATCH($D23,' PROJETO'!$B$14:$B$16,0))&lt;&gt;"Sim",FALSE()))))</f>
        <v>0</v>
      </c>
      <c r="AG23" s="21" t="b">
        <f>AND($AC23,$Y23&gt;'CONFG.  LISTAS'!$F$4,$Z23="",$AA23="")</f>
        <v>1</v>
      </c>
      <c r="AH23" s="21" t="str">
        <f t="shared" si="12"/>
        <v>⚠</v>
      </c>
      <c r="AI23" s="43" t="str">
        <f ca="1">IF(NOT($AC23),"",IF(OR($B23="",$C23="",$E23="",$F23=""),"Preencha descrição, categoria, tipo e unidade.",IF(AND($B23&lt;&gt;"",OR(LEFT($C23,1)="1",LEFT($C23,1)="2"),$D23=""),"Informe a prática de restauração para itens diretos.",IF(AND($D23&lt;&gt;"",NOT(OR(LEFT($C23,1)="1",LEFT($C23,1)="2"))),"Custos indiretos não devem pertencer a uma prática específica.",IF(AND($D23&lt;&gt;"",COUNTIF(' PROJETO'!$B$14:$B$16,$D23)=0),"Prática de restauração inválida ou não cadastrada.",IF(IF($D23="",FALSE(),IF(COUNTIF(' PROJETO'!$B$14:$B$16,$D23)=0,FALSE(),IFERROR(INDEX(' PROJETO'!$C$14:$C$16,MATCH($D23,' PROJETO'!$B$14:$B$16,0))&lt;&gt;"Sim",FALSE()))),"A prática informada no item não foi selecionada na aba Projeto.",IF(AND(MAX($I23,$L23,$O23,$R23,$U23,$X23)&gt;'CONFG.  LISTAS'!$F$4,NOT(OR($Z23&lt;&gt;"",$AA23&lt;&gt;""))),"Memorial de cálculo ou anexo obrigatório não informado para item acima do limite.",IF(OR(AND($G23&lt;&gt;"",$H23&lt;&gt;"",OR($G23&lt;=0,$H23&lt;=0)),AND($J23&lt;&gt;"",$K23&lt;&gt;"",OR($J23&lt;=0,$K23&lt;=0)),AND($M23&lt;&gt;"",$N23&lt;&gt;"",OR($M23&lt;=0,$N23&lt;=0)),AND($P23&lt;&gt;"",$Q23&lt;&gt;"",OR($P23&lt;=0,$Q23&lt;=0)),AND($S23&lt;&gt;"",$T23&lt;&gt;"",OR($S23&lt;=0,$T23&lt;=0)),AND($V23&lt;&gt;"",$W23&lt;&gt;"",OR($V23&lt;=0,$W23&lt;=0))),"Revise os valores informados: valor unitário e quantidade devem ser maiores que zero.",IF(OR(AND($G23="",$H23&lt;&gt;""),AND($G23&lt;&gt;"",$H23=""),AND($J23="",$K23&lt;&gt;""),AND($J23&lt;&gt;"",$K23=""),AND($M23="",$N23&lt;&gt;""),AND($M23&lt;&gt;"",$N23=""),AND($P23="",$Q23&lt;&gt;""),AND($P23&lt;&gt;"",$Q23=""),AND($S23="",$T23&lt;&gt;""),AND($S23&lt;&gt;"",$T23=""),AND($V23="",$W23&lt;&gt;""),AND($V23&lt;&gt;"",$W23="")),"Há ano preenchido parcialmente: "&amp;TRIM(IF(AND($G23="",$H23&lt;&gt;""),"Ano 1 (falta valor unitário); ","")&amp;IF(AND($G23&lt;&gt;"",$H23=""),"Ano 1 (falta quantidade); ","")&amp;IF(AND($J23="",$K23&lt;&gt;""),"Ano 2 (falta valor unitário); ","")&amp;IF(AND($J23&lt;&gt;"",$K23=""),"Ano 2 (falta quantidade); ","")&amp;IF(AND($M23="",$N23&lt;&gt;""),"Ano 3 (falta valor unitário); ","")&amp;IF(AND($M23&lt;&gt;"",$N23=""),"Ano 3 (falta quantidade); ","")&amp;IF(AND($P23="",$Q23&lt;&gt;""),"Ano 4 (falta valor unitário); ","")&amp;IF(AND($P23&lt;&gt;"",$Q23=""),"Ano 4 (falta quantidade); ","")&amp;IF(AND($S23="",$T23&lt;&gt;""),"Ano 5 (falta valor unitário); ","")&amp;IF(AND($S23&lt;&gt;"",$T23=""),"Ano 5 (falta quantidade); ","")&amp;IF(AND($V23="",$W23&lt;&gt;""),"Ano 6 (falta valor unitário); ","")&amp;IF(AND($V23&lt;&gt;"",$W23=""),"Ano 6 (falta quantidade); ","")), IF(NOT(OR(AND($G23&lt;&gt;"",$H23&lt;&gt;""),AND($J23&lt;&gt;"",$K23&lt;&gt;""),AND($M23&lt;&gt;"",$N23&lt;&gt;""),AND($P23&lt;&gt;"",$Q23&lt;&gt;""),AND($S23&lt;&gt;"",$T23&lt;&gt;""),AND($V23&lt;&gt;"",$W23&lt;&gt;""))),"Informe pelo menos um ano completo com valor unitário e quantidade.",IF(AND($C23&lt;&gt;"",$E23&lt;&gt;"",LEFT(TRIM($C23),1)&lt;&gt;LEFT(TRIM($E23),1)),"Categoria e tipo estão incompatíveis.",IF(IF(OR($E23="",$F23=""),FALSE(),IFERROR(COUNTIF(INDIRECT("UNITS_"&amp;SUBSTITUTE(LEFT($E23,FIND(" ",$E23&amp;" ")-1),".","_")),$F23)=0,TRUE())),"Unidade incompatível com o tipo selecionado.",IF(OR(AND(ISNUMBER(SEARCH("comunic",LOWER($B23))),LEFT($E23,3)&lt;&gt;"4.4"),AND(ISNUMBER(SEARCH("monitor",LOWER($B23))),NOT(OR(LEFT($E23,3)="1.5",LEFT($E23,3)="2.5")))),"Revise a classificação do item conforme as regras de preenchimento.",IF(AND($B23&lt;&gt;"",OR(ISNUMBER(SEARCH("outro",LOWER($B23))),ISNUMBER(SEARCH("divers",LOWER($B23))),ISNUMBER(SEARCH("kit",LOWER($B23))),ISNUMBER(SEARCH("ferrament",LOWER($B23))),ISNUMBER(SEARCH("epi",LOWER($B23)))),NOT(OR($Z23&lt;&gt;"",$AA23&lt;&gt;""))),"Descrição muito genérica: detalhe melhor o item e registre o racional no memorial ou em anexo.",IF(AND($Y23=0,$B23&lt;&gt;"",OR($G23&lt;&gt;"",$H23&lt;&gt;"",$J23&lt;&gt;"",$K23&lt;&gt;"",$M23&lt;&gt;"",$N23&lt;&gt;"",$P23&lt;&gt;"",$Q23&lt;&gt;"",$S23&lt;&gt;"",$T23&lt;&gt;"",$V23&lt;&gt;"",$W23&lt;&gt;"")),"O item possui dados lançados, mas o total está zerado. Revise os valores informados.","")))))))))))))))</f>
        <v>Memorial de cálculo ou anexo obrigatório não informado para item acima do limite.</v>
      </c>
    </row>
    <row r="24" spans="1:35" ht="14.25" customHeight="1" x14ac:dyDescent="0.25">
      <c r="A24" s="57" t="str">
        <f t="shared" si="0"/>
        <v>⚠</v>
      </c>
      <c r="B24" s="58" t="s">
        <v>394</v>
      </c>
      <c r="C24" s="58" t="s">
        <v>203</v>
      </c>
      <c r="D24" s="58"/>
      <c r="E24" s="58" t="s">
        <v>311</v>
      </c>
      <c r="F24" s="58" t="s">
        <v>146</v>
      </c>
      <c r="G24" s="269">
        <v>100</v>
      </c>
      <c r="H24" s="59">
        <v>300</v>
      </c>
      <c r="I24" s="270">
        <f t="shared" si="1"/>
        <v>30000</v>
      </c>
      <c r="J24" s="269">
        <v>100</v>
      </c>
      <c r="K24" s="59">
        <v>1</v>
      </c>
      <c r="L24" s="270">
        <f t="shared" si="2"/>
        <v>100</v>
      </c>
      <c r="M24" s="269">
        <v>100</v>
      </c>
      <c r="N24" s="59">
        <v>1</v>
      </c>
      <c r="O24" s="270">
        <f t="shared" si="3"/>
        <v>100</v>
      </c>
      <c r="P24" s="269">
        <v>100</v>
      </c>
      <c r="Q24" s="59">
        <v>1</v>
      </c>
      <c r="R24" s="271">
        <f t="shared" si="4"/>
        <v>100</v>
      </c>
      <c r="S24" s="269">
        <v>100</v>
      </c>
      <c r="T24" s="59">
        <v>1</v>
      </c>
      <c r="U24" s="270">
        <f t="shared" si="5"/>
        <v>100</v>
      </c>
      <c r="V24" s="269">
        <v>100</v>
      </c>
      <c r="W24" s="59">
        <v>1</v>
      </c>
      <c r="X24" s="270">
        <f t="shared" si="6"/>
        <v>100</v>
      </c>
      <c r="Y24" s="270">
        <f t="shared" si="7"/>
        <v>30500</v>
      </c>
      <c r="Z24" s="58"/>
      <c r="AA24" s="58"/>
      <c r="AB24" s="60" t="str">
        <f t="shared" si="8"/>
        <v>020</v>
      </c>
      <c r="AC24" s="21" t="b">
        <f t="shared" si="9"/>
        <v>1</v>
      </c>
      <c r="AD24" s="21" t="b">
        <f t="shared" si="10"/>
        <v>1</v>
      </c>
      <c r="AE24" s="21" t="b">
        <f t="shared" si="11"/>
        <v>1</v>
      </c>
      <c r="AF24" s="21" t="b">
        <f ca="1">OR(AND($AC24,NOT($AD24)),AND($AC24,OR(AND($G24="",$H24&lt;&gt;""),AND($G24&lt;&gt;"",$H24=""),AND($J24="",$K24&lt;&gt;""),AND($J24&lt;&gt;"",$K24=""),AND($M24="",$N24&lt;&gt;""),AND($M24&lt;&gt;"",$N24=""),AND($P24="",$Q24&lt;&gt;""),AND($P24&lt;&gt;"",$Q24=""),AND($S24="",$T24&lt;&gt;""),AND($S24&lt;&gt;"",$T24=""),AND($V24="",$W24&lt;&gt;""),AND($V24&lt;&gt;"",$W24=""))),AND($C24&lt;&gt;"",$E24&lt;&gt;"",LEFT(TRIM($C24),1)&lt;&gt;LEFT(TRIM($E24),1)),IF(OR($E24="",$F24=""),FALSE(),IFERROR(COUNTIF(INDIRECT("UNITS_"&amp;SUBSTITUTE(LEFT($E24,FIND(" ",$E24&amp;" ")-1),".","_")),$F24)=0,TRUE())),AND($B24&lt;&gt;"",OR(ISNUMBER(SEARCH("outro",LOWER($B24))),ISNUMBER(SEARCH("divers",LOWER($B24))),ISNUMBER(SEARCH("etc",LOWER($B24))))),OR(AND(ISNUMBER(SEARCH("comunic",LOWER($B24))),LEFT($E24,3)&lt;&gt;"4.4"),AND(ISNUMBER(SEARCH("monitor",LOWER($B24))),NOT(OR(LEFT($E24,3)="1.5",LEFT($E24,3)="2.5")))),AND($B24&lt;&gt;"",OR(LEFT($C24,1)="1",LEFT($C24,1)="2"),$D24=""),AND($D24&lt;&gt;"",NOT(OR(LEFT($C24,1)="1",LEFT($C24,1)="2"))),AND($D24&lt;&gt;"",COUNTIF(' PROJETO'!$B$14:$B$16,$D24)=0),IF($D24="",FALSE(),IF(COUNTIF(' PROJETO'!$B$14:$B$16,$D24)=0,FALSE(),IFERROR(INDEX(' PROJETO'!$C$14:$C$16,MATCH($D24,' PROJETO'!$B$14:$B$16,0))&lt;&gt;"Sim",FALSE()))))</f>
        <v>0</v>
      </c>
      <c r="AG24" s="21" t="b">
        <f>AND($AC24,$Y24&gt;'CONFG.  LISTAS'!$F$4,$Z24="",$AA24="")</f>
        <v>1</v>
      </c>
      <c r="AH24" s="21" t="str">
        <f t="shared" si="12"/>
        <v>⚠</v>
      </c>
      <c r="AI24" s="43" t="str">
        <f ca="1">IF(NOT($AC24),"",IF(OR($B24="",$C24="",$E24="",$F24=""),"Preencha descrição, categoria, tipo e unidade.",IF(AND($B24&lt;&gt;"",OR(LEFT($C24,1)="1",LEFT($C24,1)="2"),$D24=""),"Informe a prática de restauração para itens diretos.",IF(AND($D24&lt;&gt;"",NOT(OR(LEFT($C24,1)="1",LEFT($C24,1)="2"))),"Custos indiretos não devem pertencer a uma prática específica.",IF(AND($D24&lt;&gt;"",COUNTIF(' PROJETO'!$B$14:$B$16,$D24)=0),"Prática de restauração inválida ou não cadastrada.",IF(IF($D24="",FALSE(),IF(COUNTIF(' PROJETO'!$B$14:$B$16,$D24)=0,FALSE(),IFERROR(INDEX(' PROJETO'!$C$14:$C$16,MATCH($D24,' PROJETO'!$B$14:$B$16,0))&lt;&gt;"Sim",FALSE()))),"A prática informada no item não foi selecionada na aba Projeto.",IF(AND(MAX($I24,$L24,$O24,$R24,$U24,$X24)&gt;'CONFG.  LISTAS'!$F$4,NOT(OR($Z24&lt;&gt;"",$AA24&lt;&gt;""))),"Memorial de cálculo ou anexo obrigatório não informado para item acima do limite.",IF(OR(AND($G24&lt;&gt;"",$H24&lt;&gt;"",OR($G24&lt;=0,$H24&lt;=0)),AND($J24&lt;&gt;"",$K24&lt;&gt;"",OR($J24&lt;=0,$K24&lt;=0)),AND($M24&lt;&gt;"",$N24&lt;&gt;"",OR($M24&lt;=0,$N24&lt;=0)),AND($P24&lt;&gt;"",$Q24&lt;&gt;"",OR($P24&lt;=0,$Q24&lt;=0)),AND($S24&lt;&gt;"",$T24&lt;&gt;"",OR($S24&lt;=0,$T24&lt;=0)),AND($V24&lt;&gt;"",$W24&lt;&gt;"",OR($V24&lt;=0,$W24&lt;=0))),"Revise os valores informados: valor unitário e quantidade devem ser maiores que zero.",IF(OR(AND($G24="",$H24&lt;&gt;""),AND($G24&lt;&gt;"",$H24=""),AND($J24="",$K24&lt;&gt;""),AND($J24&lt;&gt;"",$K24=""),AND($M24="",$N24&lt;&gt;""),AND($M24&lt;&gt;"",$N24=""),AND($P24="",$Q24&lt;&gt;""),AND($P24&lt;&gt;"",$Q24=""),AND($S24="",$T24&lt;&gt;""),AND($S24&lt;&gt;"",$T24=""),AND($V24="",$W24&lt;&gt;""),AND($V24&lt;&gt;"",$W24="")),"Há ano preenchido parcialmente: "&amp;TRIM(IF(AND($G24="",$H24&lt;&gt;""),"Ano 1 (falta valor unitário); ","")&amp;IF(AND($G24&lt;&gt;"",$H24=""),"Ano 1 (falta quantidade); ","")&amp;IF(AND($J24="",$K24&lt;&gt;""),"Ano 2 (falta valor unitário); ","")&amp;IF(AND($J24&lt;&gt;"",$K24=""),"Ano 2 (falta quantidade); ","")&amp;IF(AND($M24="",$N24&lt;&gt;""),"Ano 3 (falta valor unitário); ","")&amp;IF(AND($M24&lt;&gt;"",$N24=""),"Ano 3 (falta quantidade); ","")&amp;IF(AND($P24="",$Q24&lt;&gt;""),"Ano 4 (falta valor unitário); ","")&amp;IF(AND($P24&lt;&gt;"",$Q24=""),"Ano 4 (falta quantidade); ","")&amp;IF(AND($S24="",$T24&lt;&gt;""),"Ano 5 (falta valor unitário); ","")&amp;IF(AND($S24&lt;&gt;"",$T24=""),"Ano 5 (falta quantidade); ","")&amp;IF(AND($V24="",$W24&lt;&gt;""),"Ano 6 (falta valor unitário); ","")&amp;IF(AND($V24&lt;&gt;"",$W24=""),"Ano 6 (falta quantidade); ","")), IF(NOT(OR(AND($G24&lt;&gt;"",$H24&lt;&gt;""),AND($J24&lt;&gt;"",$K24&lt;&gt;""),AND($M24&lt;&gt;"",$N24&lt;&gt;""),AND($P24&lt;&gt;"",$Q24&lt;&gt;""),AND($S24&lt;&gt;"",$T24&lt;&gt;""),AND($V24&lt;&gt;"",$W24&lt;&gt;""))),"Informe pelo menos um ano completo com valor unitário e quantidade.",IF(AND($C24&lt;&gt;"",$E24&lt;&gt;"",LEFT(TRIM($C24),1)&lt;&gt;LEFT(TRIM($E24),1)),"Categoria e tipo estão incompatíveis.",IF(IF(OR($E24="",$F24=""),FALSE(),IFERROR(COUNTIF(INDIRECT("UNITS_"&amp;SUBSTITUTE(LEFT($E24,FIND(" ",$E24&amp;" ")-1),".","_")),$F24)=0,TRUE())),"Unidade incompatível com o tipo selecionado.",IF(OR(AND(ISNUMBER(SEARCH("comunic",LOWER($B24))),LEFT($E24,3)&lt;&gt;"4.4"),AND(ISNUMBER(SEARCH("monitor",LOWER($B24))),NOT(OR(LEFT($E24,3)="1.5",LEFT($E24,3)="2.5")))),"Revise a classificação do item conforme as regras de preenchimento.",IF(AND($B24&lt;&gt;"",OR(ISNUMBER(SEARCH("outro",LOWER($B24))),ISNUMBER(SEARCH("divers",LOWER($B24))),ISNUMBER(SEARCH("kit",LOWER($B24))),ISNUMBER(SEARCH("ferrament",LOWER($B24))),ISNUMBER(SEARCH("epi",LOWER($B24)))),NOT(OR($Z24&lt;&gt;"",$AA24&lt;&gt;""))),"Descrição muito genérica: detalhe melhor o item e registre o racional no memorial ou em anexo.",IF(AND($Y24=0,$B24&lt;&gt;"",OR($G24&lt;&gt;"",$H24&lt;&gt;"",$J24&lt;&gt;"",$K24&lt;&gt;"",$M24&lt;&gt;"",$N24&lt;&gt;"",$P24&lt;&gt;"",$Q24&lt;&gt;"",$S24&lt;&gt;"",$T24&lt;&gt;"",$V24&lt;&gt;"",$W24&lt;&gt;"")),"O item possui dados lançados, mas o total está zerado. Revise os valores informados.","")))))))))))))))</f>
        <v/>
      </c>
    </row>
    <row r="25" spans="1:35" ht="14.25" customHeight="1" x14ac:dyDescent="0.25">
      <c r="A25" s="57" t="str">
        <f t="shared" ca="1" si="0"/>
        <v>◔</v>
      </c>
      <c r="B25" s="61" t="s">
        <v>395</v>
      </c>
      <c r="C25" s="61" t="s">
        <v>198</v>
      </c>
      <c r="D25" s="58" t="s">
        <v>48</v>
      </c>
      <c r="E25" s="61" t="s">
        <v>301</v>
      </c>
      <c r="F25" s="61" t="s">
        <v>101</v>
      </c>
      <c r="G25" s="272">
        <v>50</v>
      </c>
      <c r="H25" s="62">
        <v>3</v>
      </c>
      <c r="I25" s="270">
        <f t="shared" si="1"/>
        <v>150</v>
      </c>
      <c r="J25" s="272"/>
      <c r="K25" s="62"/>
      <c r="L25" s="270">
        <f t="shared" si="2"/>
        <v>0</v>
      </c>
      <c r="M25" s="272"/>
      <c r="N25" s="62"/>
      <c r="O25" s="270">
        <f t="shared" si="3"/>
        <v>0</v>
      </c>
      <c r="P25" s="272"/>
      <c r="Q25" s="62"/>
      <c r="R25" s="271">
        <f t="shared" si="4"/>
        <v>0</v>
      </c>
      <c r="S25" s="272"/>
      <c r="T25" s="62"/>
      <c r="U25" s="270">
        <f t="shared" si="5"/>
        <v>0</v>
      </c>
      <c r="V25" s="272"/>
      <c r="W25" s="62"/>
      <c r="X25" s="270">
        <f t="shared" si="6"/>
        <v>0</v>
      </c>
      <c r="Y25" s="270">
        <f t="shared" si="7"/>
        <v>150</v>
      </c>
      <c r="Z25" s="61"/>
      <c r="AA25" s="61"/>
      <c r="AB25" s="60" t="str">
        <f t="shared" si="8"/>
        <v>021</v>
      </c>
      <c r="AC25" s="21" t="b">
        <f t="shared" si="9"/>
        <v>1</v>
      </c>
      <c r="AD25" s="21" t="b">
        <f t="shared" si="10"/>
        <v>1</v>
      </c>
      <c r="AE25" s="21" t="b">
        <f t="shared" si="11"/>
        <v>1</v>
      </c>
      <c r="AF25" s="21" t="b">
        <f ca="1">OR(AND($AC25,NOT($AD25)),AND($AC25,OR(AND($G25="",$H25&lt;&gt;""),AND($G25&lt;&gt;"",$H25=""),AND($J25="",$K25&lt;&gt;""),AND($J25&lt;&gt;"",$K25=""),AND($M25="",$N25&lt;&gt;""),AND($M25&lt;&gt;"",$N25=""),AND($P25="",$Q25&lt;&gt;""),AND($P25&lt;&gt;"",$Q25=""),AND($S25="",$T25&lt;&gt;""),AND($S25&lt;&gt;"",$T25=""),AND($V25="",$W25&lt;&gt;""),AND($V25&lt;&gt;"",$W25=""))),AND($C25&lt;&gt;"",$E25&lt;&gt;"",LEFT(TRIM($C25),1)&lt;&gt;LEFT(TRIM($E25),1)),IF(OR($E25="",$F25=""),FALSE(),IFERROR(COUNTIF(INDIRECT("UNITS_"&amp;SUBSTITUTE(LEFT($E25,FIND(" ",$E25&amp;" ")-1),".","_")),$F25)=0,TRUE())),AND($B25&lt;&gt;"",OR(ISNUMBER(SEARCH("outro",LOWER($B25))),ISNUMBER(SEARCH("divers",LOWER($B25))),ISNUMBER(SEARCH("etc",LOWER($B25))))),OR(AND(ISNUMBER(SEARCH("comunic",LOWER($B25))),LEFT($E25,3)&lt;&gt;"4.4"),AND(ISNUMBER(SEARCH("monitor",LOWER($B25))),NOT(OR(LEFT($E25,3)="1.5",LEFT($E25,3)="2.5")))),AND($B25&lt;&gt;"",OR(LEFT($C25,1)="1",LEFT($C25,1)="2"),$D25=""),AND($D25&lt;&gt;"",NOT(OR(LEFT($C25,1)="1",LEFT($C25,1)="2"))),AND($D25&lt;&gt;"",COUNTIF(' PROJETO'!$B$14:$B$16,$D25)=0),IF($D25="",FALSE(),IF(COUNTIF(' PROJETO'!$B$14:$B$16,$D25)=0,FALSE(),IFERROR(INDEX(' PROJETO'!$C$14:$C$16,MATCH($D25,' PROJETO'!$B$14:$B$16,0))&lt;&gt;"Sim",FALSE()))))</f>
        <v>1</v>
      </c>
      <c r="AG25" s="21" t="b">
        <f>AND($AC25,$Y25&gt;'CONFG.  LISTAS'!$F$4,$Z25="",$AA25="")</f>
        <v>0</v>
      </c>
      <c r="AH25" s="21" t="str">
        <f t="shared" ca="1" si="12"/>
        <v>◔</v>
      </c>
      <c r="AI25" s="43" t="str">
        <f ca="1">IF(NOT($AC25),"",IF(OR($B25="",$C25="",$E25="",$F25=""),"Preencha descrição, categoria, tipo e unidade.",IF(AND($B25&lt;&gt;"",OR(LEFT($C25,1)="1",LEFT($C25,1)="2"),$D25=""),"Informe a prática de restauração para itens diretos.",IF(AND($D25&lt;&gt;"",NOT(OR(LEFT($C25,1)="1",LEFT($C25,1)="2"))),"Custos indiretos não devem pertencer a uma prática específica.",IF(AND($D25&lt;&gt;"",COUNTIF(' PROJETO'!$B$14:$B$16,$D25)=0),"Prática de restauração inválida ou não cadastrada.",IF(IF($D25="",FALSE(),IF(COUNTIF(' PROJETO'!$B$14:$B$16,$D25)=0,FALSE(),IFERROR(INDEX(' PROJETO'!$C$14:$C$16,MATCH($D25,' PROJETO'!$B$14:$B$16,0))&lt;&gt;"Sim",FALSE()))),"A prática informada no item não foi selecionada na aba Projeto.",IF(AND(MAX($I25,$L25,$O25,$R25,$U25,$X25)&gt;'CONFG.  LISTAS'!$F$4,NOT(OR($Z25&lt;&gt;"",$AA25&lt;&gt;""))),"Memorial de cálculo ou anexo obrigatório não informado para item acima do limite.",IF(OR(AND($G25&lt;&gt;"",$H25&lt;&gt;"",OR($G25&lt;=0,$H25&lt;=0)),AND($J25&lt;&gt;"",$K25&lt;&gt;"",OR($J25&lt;=0,$K25&lt;=0)),AND($M25&lt;&gt;"",$N25&lt;&gt;"",OR($M25&lt;=0,$N25&lt;=0)),AND($P25&lt;&gt;"",$Q25&lt;&gt;"",OR($P25&lt;=0,$Q25&lt;=0)),AND($S25&lt;&gt;"",$T25&lt;&gt;"",OR($S25&lt;=0,$T25&lt;=0)),AND($V25&lt;&gt;"",$W25&lt;&gt;"",OR($V25&lt;=0,$W25&lt;=0))),"Revise os valores informados: valor unitário e quantidade devem ser maiores que zero.",IF(OR(AND($G25="",$H25&lt;&gt;""),AND($G25&lt;&gt;"",$H25=""),AND($J25="",$K25&lt;&gt;""),AND($J25&lt;&gt;"",$K25=""),AND($M25="",$N25&lt;&gt;""),AND($M25&lt;&gt;"",$N25=""),AND($P25="",$Q25&lt;&gt;""),AND($P25&lt;&gt;"",$Q25=""),AND($S25="",$T25&lt;&gt;""),AND($S25&lt;&gt;"",$T25=""),AND($V25="",$W25&lt;&gt;""),AND($V25&lt;&gt;"",$W25="")),"Há ano preenchido parcialmente: "&amp;TRIM(IF(AND($G25="",$H25&lt;&gt;""),"Ano 1 (falta valor unitário); ","")&amp;IF(AND($G25&lt;&gt;"",$H25=""),"Ano 1 (falta quantidade); ","")&amp;IF(AND($J25="",$K25&lt;&gt;""),"Ano 2 (falta valor unitário); ","")&amp;IF(AND($J25&lt;&gt;"",$K25=""),"Ano 2 (falta quantidade); ","")&amp;IF(AND($M25="",$N25&lt;&gt;""),"Ano 3 (falta valor unitário); ","")&amp;IF(AND($M25&lt;&gt;"",$N25=""),"Ano 3 (falta quantidade); ","")&amp;IF(AND($P25="",$Q25&lt;&gt;""),"Ano 4 (falta valor unitário); ","")&amp;IF(AND($P25&lt;&gt;"",$Q25=""),"Ano 4 (falta quantidade); ","")&amp;IF(AND($S25="",$T25&lt;&gt;""),"Ano 5 (falta valor unitário); ","")&amp;IF(AND($S25&lt;&gt;"",$T25=""),"Ano 5 (falta quantidade); ","")&amp;IF(AND($V25="",$W25&lt;&gt;""),"Ano 6 (falta valor unitário); ","")&amp;IF(AND($V25&lt;&gt;"",$W25=""),"Ano 6 (falta quantidade); ","")), IF(NOT(OR(AND($G25&lt;&gt;"",$H25&lt;&gt;""),AND($J25&lt;&gt;"",$K25&lt;&gt;""),AND($M25&lt;&gt;"",$N25&lt;&gt;""),AND($P25&lt;&gt;"",$Q25&lt;&gt;""),AND($S25&lt;&gt;"",$T25&lt;&gt;""),AND($V25&lt;&gt;"",$W25&lt;&gt;""))),"Informe pelo menos um ano completo com valor unitário e quantidade.",IF(AND($C25&lt;&gt;"",$E25&lt;&gt;"",LEFT(TRIM($C25),1)&lt;&gt;LEFT(TRIM($E25),1)),"Categoria e tipo estão incompatíveis.",IF(IF(OR($E25="",$F25=""),FALSE(),IFERROR(COUNTIF(INDIRECT("UNITS_"&amp;SUBSTITUTE(LEFT($E25,FIND(" ",$E25&amp;" ")-1),".","_")),$F25)=0,TRUE())),"Unidade incompatível com o tipo selecionado.",IF(OR(AND(ISNUMBER(SEARCH("comunic",LOWER($B25))),LEFT($E25,3)&lt;&gt;"4.4"),AND(ISNUMBER(SEARCH("monitor",LOWER($B25))),NOT(OR(LEFT($E25,3)="1.5",LEFT($E25,3)="2.5")))),"Revise a classificação do item conforme as regras de preenchimento.",IF(AND($B25&lt;&gt;"",OR(ISNUMBER(SEARCH("outro",LOWER($B25))),ISNUMBER(SEARCH("divers",LOWER($B25))),ISNUMBER(SEARCH("kit",LOWER($B25))),ISNUMBER(SEARCH("ferrament",LOWER($B25))),ISNUMBER(SEARCH("epi",LOWER($B25)))),NOT(OR($Z25&lt;&gt;"",$AA25&lt;&gt;""))),"Descrição muito genérica: detalhe melhor o item e registre o racional no memorial ou em anexo.",IF(AND($Y25=0,$B25&lt;&gt;"",OR($G25&lt;&gt;"",$H25&lt;&gt;"",$J25&lt;&gt;"",$K25&lt;&gt;"",$M25&lt;&gt;"",$N25&lt;&gt;"",$P25&lt;&gt;"",$Q25&lt;&gt;"",$S25&lt;&gt;"",$T25&lt;&gt;"",$V25&lt;&gt;"",$W25&lt;&gt;"")),"O item possui dados lançados, mas o total está zerado. Revise os valores informados.","")))))))))))))))</f>
        <v>Custos indiretos não devem pertencer a uma prática específica.</v>
      </c>
    </row>
    <row r="26" spans="1:35" ht="14.25" customHeight="1" x14ac:dyDescent="0.25">
      <c r="A26" s="57" t="str">
        <f t="shared" ca="1" si="0"/>
        <v>✓</v>
      </c>
      <c r="B26" s="58" t="s">
        <v>396</v>
      </c>
      <c r="C26" s="58" t="s">
        <v>183</v>
      </c>
      <c r="D26" s="58" t="s">
        <v>44</v>
      </c>
      <c r="E26" s="58" t="s">
        <v>235</v>
      </c>
      <c r="F26" s="58" t="s">
        <v>171</v>
      </c>
      <c r="G26" s="269">
        <v>1000</v>
      </c>
      <c r="H26" s="59">
        <v>5</v>
      </c>
      <c r="I26" s="270">
        <f t="shared" si="1"/>
        <v>5000</v>
      </c>
      <c r="J26" s="269"/>
      <c r="K26" s="59"/>
      <c r="L26" s="270">
        <f t="shared" si="2"/>
        <v>0</v>
      </c>
      <c r="M26" s="269">
        <v>1000</v>
      </c>
      <c r="N26" s="59">
        <v>5</v>
      </c>
      <c r="O26" s="270">
        <f t="shared" si="3"/>
        <v>5000</v>
      </c>
      <c r="P26" s="269"/>
      <c r="Q26" s="59"/>
      <c r="R26" s="271">
        <f t="shared" si="4"/>
        <v>0</v>
      </c>
      <c r="S26" s="269"/>
      <c r="T26" s="59"/>
      <c r="U26" s="270">
        <f t="shared" si="5"/>
        <v>0</v>
      </c>
      <c r="V26" s="269"/>
      <c r="W26" s="59"/>
      <c r="X26" s="270">
        <f t="shared" si="6"/>
        <v>0</v>
      </c>
      <c r="Y26" s="270">
        <f t="shared" si="7"/>
        <v>10000</v>
      </c>
      <c r="Z26" s="58"/>
      <c r="AA26" s="58"/>
      <c r="AB26" s="60" t="str">
        <f t="shared" si="8"/>
        <v>022</v>
      </c>
      <c r="AC26" s="21" t="b">
        <f t="shared" si="9"/>
        <v>1</v>
      </c>
      <c r="AD26" s="21" t="b">
        <f t="shared" si="10"/>
        <v>1</v>
      </c>
      <c r="AE26" s="21" t="b">
        <f t="shared" si="11"/>
        <v>1</v>
      </c>
      <c r="AF26" s="21" t="b">
        <f ca="1">OR(AND($AC26,NOT($AD26)),AND($AC26,OR(AND($G26="",$H26&lt;&gt;""),AND($G26&lt;&gt;"",$H26=""),AND($J26="",$K26&lt;&gt;""),AND($J26&lt;&gt;"",$K26=""),AND($M26="",$N26&lt;&gt;""),AND($M26&lt;&gt;"",$N26=""),AND($P26="",$Q26&lt;&gt;""),AND($P26&lt;&gt;"",$Q26=""),AND($S26="",$T26&lt;&gt;""),AND($S26&lt;&gt;"",$T26=""),AND($V26="",$W26&lt;&gt;""),AND($V26&lt;&gt;"",$W26=""))),AND($C26&lt;&gt;"",$E26&lt;&gt;"",LEFT(TRIM($C26),1)&lt;&gt;LEFT(TRIM($E26),1)),IF(OR($E26="",$F26=""),FALSE(),IFERROR(COUNTIF(INDIRECT("UNITS_"&amp;SUBSTITUTE(LEFT($E26,FIND(" ",$E26&amp;" ")-1),".","_")),$F26)=0,TRUE())),AND($B26&lt;&gt;"",OR(ISNUMBER(SEARCH("outro",LOWER($B26))),ISNUMBER(SEARCH("divers",LOWER($B26))),ISNUMBER(SEARCH("etc",LOWER($B26))))),OR(AND(ISNUMBER(SEARCH("comunic",LOWER($B26))),LEFT($E26,3)&lt;&gt;"4.4"),AND(ISNUMBER(SEARCH("monitor",LOWER($B26))),NOT(OR(LEFT($E26,3)="1.5",LEFT($E26,3)="2.5")))),AND($B26&lt;&gt;"",OR(LEFT($C26,1)="1",LEFT($C26,1)="2"),$D26=""),AND($D26&lt;&gt;"",NOT(OR(LEFT($C26,1)="1",LEFT($C26,1)="2"))),AND($D26&lt;&gt;"",COUNTIF(' PROJETO'!$B$14:$B$16,$D26)=0),IF($D26="",FALSE(),IF(COUNTIF(' PROJETO'!$B$14:$B$16,$D26)=0,FALSE(),IFERROR(INDEX(' PROJETO'!$C$14:$C$16,MATCH($D26,' PROJETO'!$B$14:$B$16,0))&lt;&gt;"Sim",FALSE()))))</f>
        <v>0</v>
      </c>
      <c r="AG26" s="21" t="b">
        <f>AND($AC26,$Y26&gt;'CONFG.  LISTAS'!$F$4,$Z26="",$AA26="")</f>
        <v>0</v>
      </c>
      <c r="AH26" s="21" t="str">
        <f t="shared" ca="1" si="12"/>
        <v>✓</v>
      </c>
      <c r="AI26" s="43" t="str">
        <f ca="1">IF(NOT($AC26),"",IF(OR($B26="",$C26="",$E26="",$F26=""),"Preencha descrição, categoria, tipo e unidade.",IF(AND($B26&lt;&gt;"",OR(LEFT($C26,1)="1",LEFT($C26,1)="2"),$D26=""),"Informe a prática de restauração para itens diretos.",IF(AND($D26&lt;&gt;"",NOT(OR(LEFT($C26,1)="1",LEFT($C26,1)="2"))),"Custos indiretos não devem pertencer a uma prática específica.",IF(AND($D26&lt;&gt;"",COUNTIF(' PROJETO'!$B$14:$B$16,$D26)=0),"Prática de restauração inválida ou não cadastrada.",IF(IF($D26="",FALSE(),IF(COUNTIF(' PROJETO'!$B$14:$B$16,$D26)=0,FALSE(),IFERROR(INDEX(' PROJETO'!$C$14:$C$16,MATCH($D26,' PROJETO'!$B$14:$B$16,0))&lt;&gt;"Sim",FALSE()))),"A prática informada no item não foi selecionada na aba Projeto.",IF(AND(MAX($I26,$L26,$O26,$R26,$U26,$X26)&gt;'CONFG.  LISTAS'!$F$4,NOT(OR($Z26&lt;&gt;"",$AA26&lt;&gt;""))),"Memorial de cálculo ou anexo obrigatório não informado para item acima do limite.",IF(OR(AND($G26&lt;&gt;"",$H26&lt;&gt;"",OR($G26&lt;=0,$H26&lt;=0)),AND($J26&lt;&gt;"",$K26&lt;&gt;"",OR($J26&lt;=0,$K26&lt;=0)),AND($M26&lt;&gt;"",$N26&lt;&gt;"",OR($M26&lt;=0,$N26&lt;=0)),AND($P26&lt;&gt;"",$Q26&lt;&gt;"",OR($P26&lt;=0,$Q26&lt;=0)),AND($S26&lt;&gt;"",$T26&lt;&gt;"",OR($S26&lt;=0,$T26&lt;=0)),AND($V26&lt;&gt;"",$W26&lt;&gt;"",OR($V26&lt;=0,$W26&lt;=0))),"Revise os valores informados: valor unitário e quantidade devem ser maiores que zero.",IF(OR(AND($G26="",$H26&lt;&gt;""),AND($G26&lt;&gt;"",$H26=""),AND($J26="",$K26&lt;&gt;""),AND($J26&lt;&gt;"",$K26=""),AND($M26="",$N26&lt;&gt;""),AND($M26&lt;&gt;"",$N26=""),AND($P26="",$Q26&lt;&gt;""),AND($P26&lt;&gt;"",$Q26=""),AND($S26="",$T26&lt;&gt;""),AND($S26&lt;&gt;"",$T26=""),AND($V26="",$W26&lt;&gt;""),AND($V26&lt;&gt;"",$W26="")),"Há ano preenchido parcialmente: "&amp;TRIM(IF(AND($G26="",$H26&lt;&gt;""),"Ano 1 (falta valor unitário); ","")&amp;IF(AND($G26&lt;&gt;"",$H26=""),"Ano 1 (falta quantidade); ","")&amp;IF(AND($J26="",$K26&lt;&gt;""),"Ano 2 (falta valor unitário); ","")&amp;IF(AND($J26&lt;&gt;"",$K26=""),"Ano 2 (falta quantidade); ","")&amp;IF(AND($M26="",$N26&lt;&gt;""),"Ano 3 (falta valor unitário); ","")&amp;IF(AND($M26&lt;&gt;"",$N26=""),"Ano 3 (falta quantidade); ","")&amp;IF(AND($P26="",$Q26&lt;&gt;""),"Ano 4 (falta valor unitário); ","")&amp;IF(AND($P26&lt;&gt;"",$Q26=""),"Ano 4 (falta quantidade); ","")&amp;IF(AND($S26="",$T26&lt;&gt;""),"Ano 5 (falta valor unitário); ","")&amp;IF(AND($S26&lt;&gt;"",$T26=""),"Ano 5 (falta quantidade); ","")&amp;IF(AND($V26="",$W26&lt;&gt;""),"Ano 6 (falta valor unitário); ","")&amp;IF(AND($V26&lt;&gt;"",$W26=""),"Ano 6 (falta quantidade); ","")), IF(NOT(OR(AND($G26&lt;&gt;"",$H26&lt;&gt;""),AND($J26&lt;&gt;"",$K26&lt;&gt;""),AND($M26&lt;&gt;"",$N26&lt;&gt;""),AND($P26&lt;&gt;"",$Q26&lt;&gt;""),AND($S26&lt;&gt;"",$T26&lt;&gt;""),AND($V26&lt;&gt;"",$W26&lt;&gt;""))),"Informe pelo menos um ano completo com valor unitário e quantidade.",IF(AND($C26&lt;&gt;"",$E26&lt;&gt;"",LEFT(TRIM($C26),1)&lt;&gt;LEFT(TRIM($E26),1)),"Categoria e tipo estão incompatíveis.",IF(IF(OR($E26="",$F26=""),FALSE(),IFERROR(COUNTIF(INDIRECT("UNITS_"&amp;SUBSTITUTE(LEFT($E26,FIND(" ",$E26&amp;" ")-1),".","_")),$F26)=0,TRUE())),"Unidade incompatível com o tipo selecionado.",IF(OR(AND(ISNUMBER(SEARCH("comunic",LOWER($B26))),LEFT($E26,3)&lt;&gt;"4.4"),AND(ISNUMBER(SEARCH("monitor",LOWER($B26))),NOT(OR(LEFT($E26,3)="1.5",LEFT($E26,3)="2.5")))),"Revise a classificação do item conforme as regras de preenchimento.",IF(AND($B26&lt;&gt;"",OR(ISNUMBER(SEARCH("outro",LOWER($B26))),ISNUMBER(SEARCH("divers",LOWER($B26))),ISNUMBER(SEARCH("kit",LOWER($B26))),ISNUMBER(SEARCH("ferrament",LOWER($B26))),ISNUMBER(SEARCH("epi",LOWER($B26)))),NOT(OR($Z26&lt;&gt;"",$AA26&lt;&gt;""))),"Descrição muito genérica: detalhe melhor o item e registre o racional no memorial ou em anexo.",IF(AND($Y26=0,$B26&lt;&gt;"",OR($G26&lt;&gt;"",$H26&lt;&gt;"",$J26&lt;&gt;"",$K26&lt;&gt;"",$M26&lt;&gt;"",$N26&lt;&gt;"",$P26&lt;&gt;"",$Q26&lt;&gt;"",$S26&lt;&gt;"",$T26&lt;&gt;"",$V26&lt;&gt;"",$W26&lt;&gt;"")),"O item possui dados lançados, mas o total está zerado. Revise os valores informados.","")))))))))))))))</f>
        <v/>
      </c>
    </row>
    <row r="27" spans="1:35" ht="14.25" customHeight="1" x14ac:dyDescent="0.25">
      <c r="A27" s="57" t="str">
        <f t="shared" si="0"/>
        <v/>
      </c>
      <c r="B27" s="61"/>
      <c r="C27" s="61"/>
      <c r="D27" s="58"/>
      <c r="E27" s="61"/>
      <c r="F27" s="61"/>
      <c r="G27" s="272"/>
      <c r="H27" s="62"/>
      <c r="I27" s="270">
        <f t="shared" si="1"/>
        <v>0</v>
      </c>
      <c r="J27" s="272"/>
      <c r="K27" s="62"/>
      <c r="L27" s="270">
        <f t="shared" si="2"/>
        <v>0</v>
      </c>
      <c r="M27" s="272"/>
      <c r="N27" s="62"/>
      <c r="O27" s="270">
        <f t="shared" si="3"/>
        <v>0</v>
      </c>
      <c r="P27" s="272"/>
      <c r="Q27" s="62"/>
      <c r="R27" s="271">
        <f t="shared" si="4"/>
        <v>0</v>
      </c>
      <c r="S27" s="272"/>
      <c r="T27" s="62"/>
      <c r="U27" s="270">
        <f t="shared" si="5"/>
        <v>0</v>
      </c>
      <c r="V27" s="272"/>
      <c r="W27" s="62"/>
      <c r="X27" s="270">
        <f t="shared" si="6"/>
        <v>0</v>
      </c>
      <c r="Y27" s="270">
        <f t="shared" si="7"/>
        <v>0</v>
      </c>
      <c r="Z27" s="61"/>
      <c r="AA27" s="61"/>
      <c r="AB27" s="60" t="str">
        <f t="shared" si="8"/>
        <v/>
      </c>
      <c r="AC27" s="21" t="b">
        <f t="shared" si="9"/>
        <v>0</v>
      </c>
      <c r="AD27" s="21" t="b">
        <f t="shared" si="10"/>
        <v>0</v>
      </c>
      <c r="AE27" s="21" t="b">
        <f t="shared" si="11"/>
        <v>0</v>
      </c>
      <c r="AF27" s="21" t="b">
        <f ca="1">OR(AND($AC27,NOT($AD27)),AND($AC27,OR(AND($G27="",$H27&lt;&gt;""),AND($G27&lt;&gt;"",$H27=""),AND($J27="",$K27&lt;&gt;""),AND($J27&lt;&gt;"",$K27=""),AND($M27="",$N27&lt;&gt;""),AND($M27&lt;&gt;"",$N27=""),AND($P27="",$Q27&lt;&gt;""),AND($P27&lt;&gt;"",$Q27=""),AND($S27="",$T27&lt;&gt;""),AND($S27&lt;&gt;"",$T27=""),AND($V27="",$W27&lt;&gt;""),AND($V27&lt;&gt;"",$W27=""))),AND($C27&lt;&gt;"",$E27&lt;&gt;"",LEFT(TRIM($C27),1)&lt;&gt;LEFT(TRIM($E27),1)),IF(OR($E27="",$F27=""),FALSE(),IFERROR(COUNTIF(INDIRECT("UNITS_"&amp;SUBSTITUTE(LEFT($E27,FIND(" ",$E27&amp;" ")-1),".","_")),$F27)=0,TRUE())),AND($B27&lt;&gt;"",OR(ISNUMBER(SEARCH("outro",LOWER($B27))),ISNUMBER(SEARCH("divers",LOWER($B27))),ISNUMBER(SEARCH("etc",LOWER($B27))))),OR(AND(ISNUMBER(SEARCH("comunic",LOWER($B27))),LEFT($E27,3)&lt;&gt;"4.4"),AND(ISNUMBER(SEARCH("monitor",LOWER($B27))),NOT(OR(LEFT($E27,3)="1.5",LEFT($E27,3)="2.5")))),AND($B27&lt;&gt;"",OR(LEFT($C27,1)="1",LEFT($C27,1)="2"),$D27=""),AND($D27&lt;&gt;"",NOT(OR(LEFT($C27,1)="1",LEFT($C27,1)="2"))),AND($D27&lt;&gt;"",COUNTIF(' PROJETO'!$B$14:$B$16,$D27)=0),IF($D27="",FALSE(),IF(COUNTIF(' PROJETO'!$B$14:$B$16,$D27)=0,FALSE(),IFERROR(INDEX(' PROJETO'!$C$14:$C$16,MATCH($D27,' PROJETO'!$B$14:$B$16,0))&lt;&gt;"Sim",FALSE()))))</f>
        <v>0</v>
      </c>
      <c r="AG27" s="21" t="b">
        <f>AND($AC27,$Y27&gt;'CONFG.  LISTAS'!$F$4,$Z27="",$AA27="")</f>
        <v>0</v>
      </c>
      <c r="AH27" s="21" t="str">
        <f t="shared" si="12"/>
        <v/>
      </c>
      <c r="AI27" s="43" t="str">
        <f ca="1">IF(NOT($AC27),"",IF(OR($B27="",$C27="",$E27="",$F27=""),"Preencha descrição, categoria, tipo e unidade.",IF(AND($B27&lt;&gt;"",OR(LEFT($C27,1)="1",LEFT($C27,1)="2"),$D27=""),"Informe a prática de restauração para itens diretos.",IF(AND($D27&lt;&gt;"",NOT(OR(LEFT($C27,1)="1",LEFT($C27,1)="2"))),"Custos indiretos não devem pertencer a uma prática específica.",IF(AND($D27&lt;&gt;"",COUNTIF(' PROJETO'!$B$14:$B$16,$D27)=0),"Prática de restauração inválida ou não cadastrada.",IF(IF($D27="",FALSE(),IF(COUNTIF(' PROJETO'!$B$14:$B$16,$D27)=0,FALSE(),IFERROR(INDEX(' PROJETO'!$C$14:$C$16,MATCH($D27,' PROJETO'!$B$14:$B$16,0))&lt;&gt;"Sim",FALSE()))),"A prática informada no item não foi selecionada na aba Projeto.",IF(AND(MAX($I27,$L27,$O27,$R27,$U27,$X27)&gt;'CONFG.  LISTAS'!$F$4,NOT(OR($Z27&lt;&gt;"",$AA27&lt;&gt;""))),"Memorial de cálculo ou anexo obrigatório não informado para item acima do limite.",IF(OR(AND($G27&lt;&gt;"",$H27&lt;&gt;"",OR($G27&lt;=0,$H27&lt;=0)),AND($J27&lt;&gt;"",$K27&lt;&gt;"",OR($J27&lt;=0,$K27&lt;=0)),AND($M27&lt;&gt;"",$N27&lt;&gt;"",OR($M27&lt;=0,$N27&lt;=0)),AND($P27&lt;&gt;"",$Q27&lt;&gt;"",OR($P27&lt;=0,$Q27&lt;=0)),AND($S27&lt;&gt;"",$T27&lt;&gt;"",OR($S27&lt;=0,$T27&lt;=0)),AND($V27&lt;&gt;"",$W27&lt;&gt;"",OR($V27&lt;=0,$W27&lt;=0))),"Revise os valores informados: valor unitário e quantidade devem ser maiores que zero.",IF(OR(AND($G27="",$H27&lt;&gt;""),AND($G27&lt;&gt;"",$H27=""),AND($J27="",$K27&lt;&gt;""),AND($J27&lt;&gt;"",$K27=""),AND($M27="",$N27&lt;&gt;""),AND($M27&lt;&gt;"",$N27=""),AND($P27="",$Q27&lt;&gt;""),AND($P27&lt;&gt;"",$Q27=""),AND($S27="",$T27&lt;&gt;""),AND($S27&lt;&gt;"",$T27=""),AND($V27="",$W27&lt;&gt;""),AND($V27&lt;&gt;"",$W27="")),"Há ano preenchido parcialmente: "&amp;TRIM(IF(AND($G27="",$H27&lt;&gt;""),"Ano 1 (falta valor unitário); ","")&amp;IF(AND($G27&lt;&gt;"",$H27=""),"Ano 1 (falta quantidade); ","")&amp;IF(AND($J27="",$K27&lt;&gt;""),"Ano 2 (falta valor unitário); ","")&amp;IF(AND($J27&lt;&gt;"",$K27=""),"Ano 2 (falta quantidade); ","")&amp;IF(AND($M27="",$N27&lt;&gt;""),"Ano 3 (falta valor unitário); ","")&amp;IF(AND($M27&lt;&gt;"",$N27=""),"Ano 3 (falta quantidade); ","")&amp;IF(AND($P27="",$Q27&lt;&gt;""),"Ano 4 (falta valor unitário); ","")&amp;IF(AND($P27&lt;&gt;"",$Q27=""),"Ano 4 (falta quantidade); ","")&amp;IF(AND($S27="",$T27&lt;&gt;""),"Ano 5 (falta valor unitário); ","")&amp;IF(AND($S27&lt;&gt;"",$T27=""),"Ano 5 (falta quantidade); ","")&amp;IF(AND($V27="",$W27&lt;&gt;""),"Ano 6 (falta valor unitário); ","")&amp;IF(AND($V27&lt;&gt;"",$W27=""),"Ano 6 (falta quantidade); ","")), IF(NOT(OR(AND($G27&lt;&gt;"",$H27&lt;&gt;""),AND($J27&lt;&gt;"",$K27&lt;&gt;""),AND($M27&lt;&gt;"",$N27&lt;&gt;""),AND($P27&lt;&gt;"",$Q27&lt;&gt;""),AND($S27&lt;&gt;"",$T27&lt;&gt;""),AND($V27&lt;&gt;"",$W27&lt;&gt;""))),"Informe pelo menos um ano completo com valor unitário e quantidade.",IF(AND($C27&lt;&gt;"",$E27&lt;&gt;"",LEFT(TRIM($C27),1)&lt;&gt;LEFT(TRIM($E27),1)),"Categoria e tipo estão incompatíveis.",IF(IF(OR($E27="",$F27=""),FALSE(),IFERROR(COUNTIF(INDIRECT("UNITS_"&amp;SUBSTITUTE(LEFT($E27,FIND(" ",$E27&amp;" ")-1),".","_")),$F27)=0,TRUE())),"Unidade incompatível com o tipo selecionado.",IF(OR(AND(ISNUMBER(SEARCH("comunic",LOWER($B27))),LEFT($E27,3)&lt;&gt;"4.4"),AND(ISNUMBER(SEARCH("monitor",LOWER($B27))),NOT(OR(LEFT($E27,3)="1.5",LEFT($E27,3)="2.5")))),"Revise a classificação do item conforme as regras de preenchimento.",IF(AND($B27&lt;&gt;"",OR(ISNUMBER(SEARCH("outro",LOWER($B27))),ISNUMBER(SEARCH("divers",LOWER($B27))),ISNUMBER(SEARCH("kit",LOWER($B27))),ISNUMBER(SEARCH("ferrament",LOWER($B27))),ISNUMBER(SEARCH("epi",LOWER($B27)))),NOT(OR($Z27&lt;&gt;"",$AA27&lt;&gt;""))),"Descrição muito genérica: detalhe melhor o item e registre o racional no memorial ou em anexo.",IF(AND($Y27=0,$B27&lt;&gt;"",OR($G27&lt;&gt;"",$H27&lt;&gt;"",$J27&lt;&gt;"",$K27&lt;&gt;"",$M27&lt;&gt;"",$N27&lt;&gt;"",$P27&lt;&gt;"",$Q27&lt;&gt;"",$S27&lt;&gt;"",$T27&lt;&gt;"",$V27&lt;&gt;"",$W27&lt;&gt;"")),"O item possui dados lançados, mas o total está zerado. Revise os valores informados.","")))))))))))))))</f>
        <v/>
      </c>
    </row>
    <row r="28" spans="1:35" ht="14.25" customHeight="1" x14ac:dyDescent="0.25">
      <c r="A28" s="57" t="str">
        <f t="shared" si="0"/>
        <v/>
      </c>
      <c r="B28" s="58"/>
      <c r="C28" s="58"/>
      <c r="D28" s="58"/>
      <c r="E28" s="58"/>
      <c r="F28" s="58"/>
      <c r="G28" s="269"/>
      <c r="H28" s="59"/>
      <c r="I28" s="270">
        <f t="shared" si="1"/>
        <v>0</v>
      </c>
      <c r="J28" s="269"/>
      <c r="K28" s="59"/>
      <c r="L28" s="270">
        <f t="shared" si="2"/>
        <v>0</v>
      </c>
      <c r="M28" s="269"/>
      <c r="N28" s="59"/>
      <c r="O28" s="270">
        <f t="shared" si="3"/>
        <v>0</v>
      </c>
      <c r="P28" s="269"/>
      <c r="Q28" s="59"/>
      <c r="R28" s="271">
        <f t="shared" si="4"/>
        <v>0</v>
      </c>
      <c r="S28" s="269"/>
      <c r="T28" s="59"/>
      <c r="U28" s="270">
        <f t="shared" si="5"/>
        <v>0</v>
      </c>
      <c r="V28" s="269"/>
      <c r="W28" s="59"/>
      <c r="X28" s="270">
        <f t="shared" si="6"/>
        <v>0</v>
      </c>
      <c r="Y28" s="270">
        <f t="shared" si="7"/>
        <v>0</v>
      </c>
      <c r="Z28" s="58"/>
      <c r="AA28" s="58"/>
      <c r="AB28" s="60" t="str">
        <f t="shared" si="8"/>
        <v/>
      </c>
      <c r="AC28" s="21" t="b">
        <f t="shared" si="9"/>
        <v>0</v>
      </c>
      <c r="AD28" s="21" t="b">
        <f t="shared" si="10"/>
        <v>0</v>
      </c>
      <c r="AE28" s="21" t="b">
        <f t="shared" si="11"/>
        <v>0</v>
      </c>
      <c r="AF28" s="21" t="b">
        <f ca="1">OR(AND($AC28,NOT($AD28)),AND($AC28,OR(AND($G28="",$H28&lt;&gt;""),AND($G28&lt;&gt;"",$H28=""),AND($J28="",$K28&lt;&gt;""),AND($J28&lt;&gt;"",$K28=""),AND($M28="",$N28&lt;&gt;""),AND($M28&lt;&gt;"",$N28=""),AND($P28="",$Q28&lt;&gt;""),AND($P28&lt;&gt;"",$Q28=""),AND($S28="",$T28&lt;&gt;""),AND($S28&lt;&gt;"",$T28=""),AND($V28="",$W28&lt;&gt;""),AND($V28&lt;&gt;"",$W28=""))),AND($C28&lt;&gt;"",$E28&lt;&gt;"",LEFT(TRIM($C28),1)&lt;&gt;LEFT(TRIM($E28),1)),IF(OR($E28="",$F28=""),FALSE(),IFERROR(COUNTIF(INDIRECT("UNITS_"&amp;SUBSTITUTE(LEFT($E28,FIND(" ",$E28&amp;" ")-1),".","_")),$F28)=0,TRUE())),AND($B28&lt;&gt;"",OR(ISNUMBER(SEARCH("outro",LOWER($B28))),ISNUMBER(SEARCH("divers",LOWER($B28))),ISNUMBER(SEARCH("etc",LOWER($B28))))),OR(AND(ISNUMBER(SEARCH("comunic",LOWER($B28))),LEFT($E28,3)&lt;&gt;"4.4"),AND(ISNUMBER(SEARCH("monitor",LOWER($B28))),NOT(OR(LEFT($E28,3)="1.5",LEFT($E28,3)="2.5")))),AND($B28&lt;&gt;"",OR(LEFT($C28,1)="1",LEFT($C28,1)="2"),$D28=""),AND($D28&lt;&gt;"",NOT(OR(LEFT($C28,1)="1",LEFT($C28,1)="2"))),AND($D28&lt;&gt;"",COUNTIF(' PROJETO'!$B$14:$B$16,$D28)=0),IF($D28="",FALSE(),IF(COUNTIF(' PROJETO'!$B$14:$B$16,$D28)=0,FALSE(),IFERROR(INDEX(' PROJETO'!$C$14:$C$16,MATCH($D28,' PROJETO'!$B$14:$B$16,0))&lt;&gt;"Sim",FALSE()))))</f>
        <v>0</v>
      </c>
      <c r="AG28" s="21" t="b">
        <f>AND($AC28,$Y28&gt;'CONFG.  LISTAS'!$F$4,$Z28="",$AA28="")</f>
        <v>0</v>
      </c>
      <c r="AH28" s="21" t="str">
        <f t="shared" si="12"/>
        <v/>
      </c>
      <c r="AI28" s="43" t="str">
        <f ca="1">IF(NOT($AC28),"",IF(OR($B28="",$C28="",$E28="",$F28=""),"Preencha descrição, categoria, tipo e unidade.",IF(AND($B28&lt;&gt;"",OR(LEFT($C28,1)="1",LEFT($C28,1)="2"),$D28=""),"Informe a prática de restauração para itens diretos.",IF(AND($D28&lt;&gt;"",NOT(OR(LEFT($C28,1)="1",LEFT($C28,1)="2"))),"Custos indiretos não devem pertencer a uma prática específica.",IF(AND($D28&lt;&gt;"",COUNTIF(' PROJETO'!$B$14:$B$16,$D28)=0),"Prática de restauração inválida ou não cadastrada.",IF(IF($D28="",FALSE(),IF(COUNTIF(' PROJETO'!$B$14:$B$16,$D28)=0,FALSE(),IFERROR(INDEX(' PROJETO'!$C$14:$C$16,MATCH($D28,' PROJETO'!$B$14:$B$16,0))&lt;&gt;"Sim",FALSE()))),"A prática informada no item não foi selecionada na aba Projeto.",IF(AND(MAX($I28,$L28,$O28,$R28,$U28,$X28)&gt;'CONFG.  LISTAS'!$F$4,NOT(OR($Z28&lt;&gt;"",$AA28&lt;&gt;""))),"Memorial de cálculo ou anexo obrigatório não informado para item acima do limite.",IF(OR(AND($G28&lt;&gt;"",$H28&lt;&gt;"",OR($G28&lt;=0,$H28&lt;=0)),AND($J28&lt;&gt;"",$K28&lt;&gt;"",OR($J28&lt;=0,$K28&lt;=0)),AND($M28&lt;&gt;"",$N28&lt;&gt;"",OR($M28&lt;=0,$N28&lt;=0)),AND($P28&lt;&gt;"",$Q28&lt;&gt;"",OR($P28&lt;=0,$Q28&lt;=0)),AND($S28&lt;&gt;"",$T28&lt;&gt;"",OR($S28&lt;=0,$T28&lt;=0)),AND($V28&lt;&gt;"",$W28&lt;&gt;"",OR($V28&lt;=0,$W28&lt;=0))),"Revise os valores informados: valor unitário e quantidade devem ser maiores que zero.",IF(OR(AND($G28="",$H28&lt;&gt;""),AND($G28&lt;&gt;"",$H28=""),AND($J28="",$K28&lt;&gt;""),AND($J28&lt;&gt;"",$K28=""),AND($M28="",$N28&lt;&gt;""),AND($M28&lt;&gt;"",$N28=""),AND($P28="",$Q28&lt;&gt;""),AND($P28&lt;&gt;"",$Q28=""),AND($S28="",$T28&lt;&gt;""),AND($S28&lt;&gt;"",$T28=""),AND($V28="",$W28&lt;&gt;""),AND($V28&lt;&gt;"",$W28="")),"Há ano preenchido parcialmente: "&amp;TRIM(IF(AND($G28="",$H28&lt;&gt;""),"Ano 1 (falta valor unitário); ","")&amp;IF(AND($G28&lt;&gt;"",$H28=""),"Ano 1 (falta quantidade); ","")&amp;IF(AND($J28="",$K28&lt;&gt;""),"Ano 2 (falta valor unitário); ","")&amp;IF(AND($J28&lt;&gt;"",$K28=""),"Ano 2 (falta quantidade); ","")&amp;IF(AND($M28="",$N28&lt;&gt;""),"Ano 3 (falta valor unitário); ","")&amp;IF(AND($M28&lt;&gt;"",$N28=""),"Ano 3 (falta quantidade); ","")&amp;IF(AND($P28="",$Q28&lt;&gt;""),"Ano 4 (falta valor unitário); ","")&amp;IF(AND($P28&lt;&gt;"",$Q28=""),"Ano 4 (falta quantidade); ","")&amp;IF(AND($S28="",$T28&lt;&gt;""),"Ano 5 (falta valor unitário); ","")&amp;IF(AND($S28&lt;&gt;"",$T28=""),"Ano 5 (falta quantidade); ","")&amp;IF(AND($V28="",$W28&lt;&gt;""),"Ano 6 (falta valor unitário); ","")&amp;IF(AND($V28&lt;&gt;"",$W28=""),"Ano 6 (falta quantidade); ","")), IF(NOT(OR(AND($G28&lt;&gt;"",$H28&lt;&gt;""),AND($J28&lt;&gt;"",$K28&lt;&gt;""),AND($M28&lt;&gt;"",$N28&lt;&gt;""),AND($P28&lt;&gt;"",$Q28&lt;&gt;""),AND($S28&lt;&gt;"",$T28&lt;&gt;""),AND($V28&lt;&gt;"",$W28&lt;&gt;""))),"Informe pelo menos um ano completo com valor unitário e quantidade.",IF(AND($C28&lt;&gt;"",$E28&lt;&gt;"",LEFT(TRIM($C28),1)&lt;&gt;LEFT(TRIM($E28),1)),"Categoria e tipo estão incompatíveis.",IF(IF(OR($E28="",$F28=""),FALSE(),IFERROR(COUNTIF(INDIRECT("UNITS_"&amp;SUBSTITUTE(LEFT($E28,FIND(" ",$E28&amp;" ")-1),".","_")),$F28)=0,TRUE())),"Unidade incompatível com o tipo selecionado.",IF(OR(AND(ISNUMBER(SEARCH("comunic",LOWER($B28))),LEFT($E28,3)&lt;&gt;"4.4"),AND(ISNUMBER(SEARCH("monitor",LOWER($B28))),NOT(OR(LEFT($E28,3)="1.5",LEFT($E28,3)="2.5")))),"Revise a classificação do item conforme as regras de preenchimento.",IF(AND($B28&lt;&gt;"",OR(ISNUMBER(SEARCH("outro",LOWER($B28))),ISNUMBER(SEARCH("divers",LOWER($B28))),ISNUMBER(SEARCH("kit",LOWER($B28))),ISNUMBER(SEARCH("ferrament",LOWER($B28))),ISNUMBER(SEARCH("epi",LOWER($B28)))),NOT(OR($Z28&lt;&gt;"",$AA28&lt;&gt;""))),"Descrição muito genérica: detalhe melhor o item e registre o racional no memorial ou em anexo.",IF(AND($Y28=0,$B28&lt;&gt;"",OR($G28&lt;&gt;"",$H28&lt;&gt;"",$J28&lt;&gt;"",$K28&lt;&gt;"",$M28&lt;&gt;"",$N28&lt;&gt;"",$P28&lt;&gt;"",$Q28&lt;&gt;"",$S28&lt;&gt;"",$T28&lt;&gt;"",$V28&lt;&gt;"",$W28&lt;&gt;"")),"O item possui dados lançados, mas o total está zerado. Revise os valores informados.","")))))))))))))))</f>
        <v/>
      </c>
    </row>
    <row r="29" spans="1:35" ht="14.25" customHeight="1" x14ac:dyDescent="0.25">
      <c r="A29" s="57" t="str">
        <f t="shared" si="0"/>
        <v/>
      </c>
      <c r="B29" s="61"/>
      <c r="C29" s="61"/>
      <c r="D29" s="58"/>
      <c r="E29" s="61"/>
      <c r="F29" s="61"/>
      <c r="G29" s="272"/>
      <c r="H29" s="62"/>
      <c r="I29" s="270">
        <f t="shared" si="1"/>
        <v>0</v>
      </c>
      <c r="J29" s="272"/>
      <c r="K29" s="62"/>
      <c r="L29" s="270">
        <f t="shared" si="2"/>
        <v>0</v>
      </c>
      <c r="M29" s="272"/>
      <c r="N29" s="62"/>
      <c r="O29" s="270">
        <f t="shared" si="3"/>
        <v>0</v>
      </c>
      <c r="P29" s="272"/>
      <c r="Q29" s="62"/>
      <c r="R29" s="271">
        <f t="shared" si="4"/>
        <v>0</v>
      </c>
      <c r="S29" s="272"/>
      <c r="T29" s="62"/>
      <c r="U29" s="270">
        <f t="shared" si="5"/>
        <v>0</v>
      </c>
      <c r="V29" s="272"/>
      <c r="W29" s="62"/>
      <c r="X29" s="270">
        <f t="shared" si="6"/>
        <v>0</v>
      </c>
      <c r="Y29" s="270">
        <f t="shared" si="7"/>
        <v>0</v>
      </c>
      <c r="Z29" s="61"/>
      <c r="AA29" s="61"/>
      <c r="AB29" s="60" t="str">
        <f t="shared" si="8"/>
        <v/>
      </c>
      <c r="AC29" s="21" t="b">
        <f t="shared" si="9"/>
        <v>0</v>
      </c>
      <c r="AD29" s="21" t="b">
        <f t="shared" si="10"/>
        <v>0</v>
      </c>
      <c r="AE29" s="21" t="b">
        <f t="shared" si="11"/>
        <v>0</v>
      </c>
      <c r="AF29" s="21" t="b">
        <f ca="1">OR(AND($AC29,NOT($AD29)),AND($AC29,OR(AND($G29="",$H29&lt;&gt;""),AND($G29&lt;&gt;"",$H29=""),AND($J29="",$K29&lt;&gt;""),AND($J29&lt;&gt;"",$K29=""),AND($M29="",$N29&lt;&gt;""),AND($M29&lt;&gt;"",$N29=""),AND($P29="",$Q29&lt;&gt;""),AND($P29&lt;&gt;"",$Q29=""),AND($S29="",$T29&lt;&gt;""),AND($S29&lt;&gt;"",$T29=""),AND($V29="",$W29&lt;&gt;""),AND($V29&lt;&gt;"",$W29=""))),AND($C29&lt;&gt;"",$E29&lt;&gt;"",LEFT(TRIM($C29),1)&lt;&gt;LEFT(TRIM($E29),1)),IF(OR($E29="",$F29=""),FALSE(),IFERROR(COUNTIF(INDIRECT("UNITS_"&amp;SUBSTITUTE(LEFT($E29,FIND(" ",$E29&amp;" ")-1),".","_")),$F29)=0,TRUE())),AND($B29&lt;&gt;"",OR(ISNUMBER(SEARCH("outro",LOWER($B29))),ISNUMBER(SEARCH("divers",LOWER($B29))),ISNUMBER(SEARCH("etc",LOWER($B29))))),OR(AND(ISNUMBER(SEARCH("comunic",LOWER($B29))),LEFT($E29,3)&lt;&gt;"4.4"),AND(ISNUMBER(SEARCH("monitor",LOWER($B29))),NOT(OR(LEFT($E29,3)="1.5",LEFT($E29,3)="2.5")))),AND($B29&lt;&gt;"",OR(LEFT($C29,1)="1",LEFT($C29,1)="2"),$D29=""),AND($D29&lt;&gt;"",NOT(OR(LEFT($C29,1)="1",LEFT($C29,1)="2"))),AND($D29&lt;&gt;"",COUNTIF(' PROJETO'!$B$14:$B$16,$D29)=0),IF($D29="",FALSE(),IF(COUNTIF(' PROJETO'!$B$14:$B$16,$D29)=0,FALSE(),IFERROR(INDEX(' PROJETO'!$C$14:$C$16,MATCH($D29,' PROJETO'!$B$14:$B$16,0))&lt;&gt;"Sim",FALSE()))))</f>
        <v>0</v>
      </c>
      <c r="AG29" s="21" t="b">
        <f>AND($AC29,$Y29&gt;'CONFG.  LISTAS'!$F$4,$Z29="",$AA29="")</f>
        <v>0</v>
      </c>
      <c r="AH29" s="21" t="str">
        <f t="shared" si="12"/>
        <v/>
      </c>
      <c r="AI29" s="43" t="str">
        <f ca="1">IF(NOT($AC29),"",IF(OR($B29="",$C29="",$E29="",$F29=""),"Preencha descrição, categoria, tipo e unidade.",IF(AND($B29&lt;&gt;"",OR(LEFT($C29,1)="1",LEFT($C29,1)="2"),$D29=""),"Informe a prática de restauração para itens diretos.",IF(AND($D29&lt;&gt;"",NOT(OR(LEFT($C29,1)="1",LEFT($C29,1)="2"))),"Custos indiretos não devem pertencer a uma prática específica.",IF(AND($D29&lt;&gt;"",COUNTIF(' PROJETO'!$B$14:$B$16,$D29)=0),"Prática de restauração inválida ou não cadastrada.",IF(IF($D29="",FALSE(),IF(COUNTIF(' PROJETO'!$B$14:$B$16,$D29)=0,FALSE(),IFERROR(INDEX(' PROJETO'!$C$14:$C$16,MATCH($D29,' PROJETO'!$B$14:$B$16,0))&lt;&gt;"Sim",FALSE()))),"A prática informada no item não foi selecionada na aba Projeto.",IF(AND(MAX($I29,$L29,$O29,$R29,$U29,$X29)&gt;'CONFG.  LISTAS'!$F$4,NOT(OR($Z29&lt;&gt;"",$AA29&lt;&gt;""))),"Memorial de cálculo ou anexo obrigatório não informado para item acima do limite.",IF(OR(AND($G29&lt;&gt;"",$H29&lt;&gt;"",OR($G29&lt;=0,$H29&lt;=0)),AND($J29&lt;&gt;"",$K29&lt;&gt;"",OR($J29&lt;=0,$K29&lt;=0)),AND($M29&lt;&gt;"",$N29&lt;&gt;"",OR($M29&lt;=0,$N29&lt;=0)),AND($P29&lt;&gt;"",$Q29&lt;&gt;"",OR($P29&lt;=0,$Q29&lt;=0)),AND($S29&lt;&gt;"",$T29&lt;&gt;"",OR($S29&lt;=0,$T29&lt;=0)),AND($V29&lt;&gt;"",$W29&lt;&gt;"",OR($V29&lt;=0,$W29&lt;=0))),"Revise os valores informados: valor unitário e quantidade devem ser maiores que zero.",IF(OR(AND($G29="",$H29&lt;&gt;""),AND($G29&lt;&gt;"",$H29=""),AND($J29="",$K29&lt;&gt;""),AND($J29&lt;&gt;"",$K29=""),AND($M29="",$N29&lt;&gt;""),AND($M29&lt;&gt;"",$N29=""),AND($P29="",$Q29&lt;&gt;""),AND($P29&lt;&gt;"",$Q29=""),AND($S29="",$T29&lt;&gt;""),AND($S29&lt;&gt;"",$T29=""),AND($V29="",$W29&lt;&gt;""),AND($V29&lt;&gt;"",$W29="")),"Há ano preenchido parcialmente: "&amp;TRIM(IF(AND($G29="",$H29&lt;&gt;""),"Ano 1 (falta valor unitário); ","")&amp;IF(AND($G29&lt;&gt;"",$H29=""),"Ano 1 (falta quantidade); ","")&amp;IF(AND($J29="",$K29&lt;&gt;""),"Ano 2 (falta valor unitário); ","")&amp;IF(AND($J29&lt;&gt;"",$K29=""),"Ano 2 (falta quantidade); ","")&amp;IF(AND($M29="",$N29&lt;&gt;""),"Ano 3 (falta valor unitário); ","")&amp;IF(AND($M29&lt;&gt;"",$N29=""),"Ano 3 (falta quantidade); ","")&amp;IF(AND($P29="",$Q29&lt;&gt;""),"Ano 4 (falta valor unitário); ","")&amp;IF(AND($P29&lt;&gt;"",$Q29=""),"Ano 4 (falta quantidade); ","")&amp;IF(AND($S29="",$T29&lt;&gt;""),"Ano 5 (falta valor unitário); ","")&amp;IF(AND($S29&lt;&gt;"",$T29=""),"Ano 5 (falta quantidade); ","")&amp;IF(AND($V29="",$W29&lt;&gt;""),"Ano 6 (falta valor unitário); ","")&amp;IF(AND($V29&lt;&gt;"",$W29=""),"Ano 6 (falta quantidade); ","")), IF(NOT(OR(AND($G29&lt;&gt;"",$H29&lt;&gt;""),AND($J29&lt;&gt;"",$K29&lt;&gt;""),AND($M29&lt;&gt;"",$N29&lt;&gt;""),AND($P29&lt;&gt;"",$Q29&lt;&gt;""),AND($S29&lt;&gt;"",$T29&lt;&gt;""),AND($V29&lt;&gt;"",$W29&lt;&gt;""))),"Informe pelo menos um ano completo com valor unitário e quantidade.",IF(AND($C29&lt;&gt;"",$E29&lt;&gt;"",LEFT(TRIM($C29),1)&lt;&gt;LEFT(TRIM($E29),1)),"Categoria e tipo estão incompatíveis.",IF(IF(OR($E29="",$F29=""),FALSE(),IFERROR(COUNTIF(INDIRECT("UNITS_"&amp;SUBSTITUTE(LEFT($E29,FIND(" ",$E29&amp;" ")-1),".","_")),$F29)=0,TRUE())),"Unidade incompatível com o tipo selecionado.",IF(OR(AND(ISNUMBER(SEARCH("comunic",LOWER($B29))),LEFT($E29,3)&lt;&gt;"4.4"),AND(ISNUMBER(SEARCH("monitor",LOWER($B29))),NOT(OR(LEFT($E29,3)="1.5",LEFT($E29,3)="2.5")))),"Revise a classificação do item conforme as regras de preenchimento.",IF(AND($B29&lt;&gt;"",OR(ISNUMBER(SEARCH("outro",LOWER($B29))),ISNUMBER(SEARCH("divers",LOWER($B29))),ISNUMBER(SEARCH("kit",LOWER($B29))),ISNUMBER(SEARCH("ferrament",LOWER($B29))),ISNUMBER(SEARCH("epi",LOWER($B29)))),NOT(OR($Z29&lt;&gt;"",$AA29&lt;&gt;""))),"Descrição muito genérica: detalhe melhor o item e registre o racional no memorial ou em anexo.",IF(AND($Y29=0,$B29&lt;&gt;"",OR($G29&lt;&gt;"",$H29&lt;&gt;"",$J29&lt;&gt;"",$K29&lt;&gt;"",$M29&lt;&gt;"",$N29&lt;&gt;"",$P29&lt;&gt;"",$Q29&lt;&gt;"",$S29&lt;&gt;"",$T29&lt;&gt;"",$V29&lt;&gt;"",$W29&lt;&gt;"")),"O item possui dados lançados, mas o total está zerado. Revise os valores informados.","")))))))))))))))</f>
        <v/>
      </c>
    </row>
    <row r="30" spans="1:35" ht="14.25" customHeight="1" x14ac:dyDescent="0.25">
      <c r="A30" s="57" t="str">
        <f t="shared" si="0"/>
        <v/>
      </c>
      <c r="B30" s="58"/>
      <c r="C30" s="58"/>
      <c r="D30" s="58"/>
      <c r="E30" s="58"/>
      <c r="F30" s="58"/>
      <c r="G30" s="269"/>
      <c r="H30" s="59"/>
      <c r="I30" s="270">
        <f t="shared" si="1"/>
        <v>0</v>
      </c>
      <c r="J30" s="269"/>
      <c r="K30" s="59"/>
      <c r="L30" s="270">
        <f t="shared" si="2"/>
        <v>0</v>
      </c>
      <c r="M30" s="269"/>
      <c r="N30" s="59"/>
      <c r="O30" s="270">
        <f t="shared" si="3"/>
        <v>0</v>
      </c>
      <c r="P30" s="269"/>
      <c r="Q30" s="59"/>
      <c r="R30" s="271">
        <f t="shared" si="4"/>
        <v>0</v>
      </c>
      <c r="S30" s="269"/>
      <c r="T30" s="59"/>
      <c r="U30" s="270">
        <f t="shared" si="5"/>
        <v>0</v>
      </c>
      <c r="V30" s="269"/>
      <c r="W30" s="59"/>
      <c r="X30" s="270">
        <f t="shared" si="6"/>
        <v>0</v>
      </c>
      <c r="Y30" s="270">
        <f t="shared" si="7"/>
        <v>0</v>
      </c>
      <c r="Z30" s="58"/>
      <c r="AA30" s="58"/>
      <c r="AB30" s="60" t="str">
        <f t="shared" si="8"/>
        <v/>
      </c>
      <c r="AC30" s="21" t="b">
        <f t="shared" si="9"/>
        <v>0</v>
      </c>
      <c r="AD30" s="21" t="b">
        <f t="shared" si="10"/>
        <v>0</v>
      </c>
      <c r="AE30" s="21" t="b">
        <f t="shared" si="11"/>
        <v>0</v>
      </c>
      <c r="AF30" s="21" t="b">
        <f ca="1">OR(AND($AC30,NOT($AD30)),AND($AC30,OR(AND($G30="",$H30&lt;&gt;""),AND($G30&lt;&gt;"",$H30=""),AND($J30="",$K30&lt;&gt;""),AND($J30&lt;&gt;"",$K30=""),AND($M30="",$N30&lt;&gt;""),AND($M30&lt;&gt;"",$N30=""),AND($P30="",$Q30&lt;&gt;""),AND($P30&lt;&gt;"",$Q30=""),AND($S30="",$T30&lt;&gt;""),AND($S30&lt;&gt;"",$T30=""),AND($V30="",$W30&lt;&gt;""),AND($V30&lt;&gt;"",$W30=""))),AND($C30&lt;&gt;"",$E30&lt;&gt;"",LEFT(TRIM($C30),1)&lt;&gt;LEFT(TRIM($E30),1)),IF(OR($E30="",$F30=""),FALSE(),IFERROR(COUNTIF(INDIRECT("UNITS_"&amp;SUBSTITUTE(LEFT($E30,FIND(" ",$E30&amp;" ")-1),".","_")),$F30)=0,TRUE())),AND($B30&lt;&gt;"",OR(ISNUMBER(SEARCH("outro",LOWER($B30))),ISNUMBER(SEARCH("divers",LOWER($B30))),ISNUMBER(SEARCH("etc",LOWER($B30))))),OR(AND(ISNUMBER(SEARCH("comunic",LOWER($B30))),LEFT($E30,3)&lt;&gt;"4.4"),AND(ISNUMBER(SEARCH("monitor",LOWER($B30))),NOT(OR(LEFT($E30,3)="1.5",LEFT($E30,3)="2.5")))),AND($B30&lt;&gt;"",OR(LEFT($C30,1)="1",LEFT($C30,1)="2"),$D30=""),AND($D30&lt;&gt;"",NOT(OR(LEFT($C30,1)="1",LEFT($C30,1)="2"))),AND($D30&lt;&gt;"",COUNTIF(' PROJETO'!$B$14:$B$16,$D30)=0),IF($D30="",FALSE(),IF(COUNTIF(' PROJETO'!$B$14:$B$16,$D30)=0,FALSE(),IFERROR(INDEX(' PROJETO'!$C$14:$C$16,MATCH($D30,' PROJETO'!$B$14:$B$16,0))&lt;&gt;"Sim",FALSE()))))</f>
        <v>0</v>
      </c>
      <c r="AG30" s="21" t="b">
        <f>AND($AC30,$Y30&gt;'CONFG.  LISTAS'!$F$4,$Z30="",$AA30="")</f>
        <v>0</v>
      </c>
      <c r="AH30" s="21" t="str">
        <f t="shared" si="12"/>
        <v/>
      </c>
      <c r="AI30" s="43" t="str">
        <f ca="1">IF(NOT($AC30),"",IF(OR($B30="",$C30="",$E30="",$F30=""),"Preencha descrição, categoria, tipo e unidade.",IF(AND($B30&lt;&gt;"",OR(LEFT($C30,1)="1",LEFT($C30,1)="2"),$D30=""),"Informe a prática de restauração para itens diretos.",IF(AND($D30&lt;&gt;"",NOT(OR(LEFT($C30,1)="1",LEFT($C30,1)="2"))),"Custos indiretos não devem pertencer a uma prática específica.",IF(AND($D30&lt;&gt;"",COUNTIF(' PROJETO'!$B$14:$B$16,$D30)=0),"Prática de restauração inválida ou não cadastrada.",IF(IF($D30="",FALSE(),IF(COUNTIF(' PROJETO'!$B$14:$B$16,$D30)=0,FALSE(),IFERROR(INDEX(' PROJETO'!$C$14:$C$16,MATCH($D30,' PROJETO'!$B$14:$B$16,0))&lt;&gt;"Sim",FALSE()))),"A prática informada no item não foi selecionada na aba Projeto.",IF(AND(MAX($I30,$L30,$O30,$R30,$U30,$X30)&gt;'CONFG.  LISTAS'!$F$4,NOT(OR($Z30&lt;&gt;"",$AA30&lt;&gt;""))),"Memorial de cálculo ou anexo obrigatório não informado para item acima do limite.",IF(OR(AND($G30&lt;&gt;"",$H30&lt;&gt;"",OR($G30&lt;=0,$H30&lt;=0)),AND($J30&lt;&gt;"",$K30&lt;&gt;"",OR($J30&lt;=0,$K30&lt;=0)),AND($M30&lt;&gt;"",$N30&lt;&gt;"",OR($M30&lt;=0,$N30&lt;=0)),AND($P30&lt;&gt;"",$Q30&lt;&gt;"",OR($P30&lt;=0,$Q30&lt;=0)),AND($S30&lt;&gt;"",$T30&lt;&gt;"",OR($S30&lt;=0,$T30&lt;=0)),AND($V30&lt;&gt;"",$W30&lt;&gt;"",OR($V30&lt;=0,$W30&lt;=0))),"Revise os valores informados: valor unitário e quantidade devem ser maiores que zero.",IF(OR(AND($G30="",$H30&lt;&gt;""),AND($G30&lt;&gt;"",$H30=""),AND($J30="",$K30&lt;&gt;""),AND($J30&lt;&gt;"",$K30=""),AND($M30="",$N30&lt;&gt;""),AND($M30&lt;&gt;"",$N30=""),AND($P30="",$Q30&lt;&gt;""),AND($P30&lt;&gt;"",$Q30=""),AND($S30="",$T30&lt;&gt;""),AND($S30&lt;&gt;"",$T30=""),AND($V30="",$W30&lt;&gt;""),AND($V30&lt;&gt;"",$W30="")),"Há ano preenchido parcialmente: "&amp;TRIM(IF(AND($G30="",$H30&lt;&gt;""),"Ano 1 (falta valor unitário); ","")&amp;IF(AND($G30&lt;&gt;"",$H30=""),"Ano 1 (falta quantidade); ","")&amp;IF(AND($J30="",$K30&lt;&gt;""),"Ano 2 (falta valor unitário); ","")&amp;IF(AND($J30&lt;&gt;"",$K30=""),"Ano 2 (falta quantidade); ","")&amp;IF(AND($M30="",$N30&lt;&gt;""),"Ano 3 (falta valor unitário); ","")&amp;IF(AND($M30&lt;&gt;"",$N30=""),"Ano 3 (falta quantidade); ","")&amp;IF(AND($P30="",$Q30&lt;&gt;""),"Ano 4 (falta valor unitário); ","")&amp;IF(AND($P30&lt;&gt;"",$Q30=""),"Ano 4 (falta quantidade); ","")&amp;IF(AND($S30="",$T30&lt;&gt;""),"Ano 5 (falta valor unitário); ","")&amp;IF(AND($S30&lt;&gt;"",$T30=""),"Ano 5 (falta quantidade); ","")&amp;IF(AND($V30="",$W30&lt;&gt;""),"Ano 6 (falta valor unitário); ","")&amp;IF(AND($V30&lt;&gt;"",$W30=""),"Ano 6 (falta quantidade); ","")), IF(NOT(OR(AND($G30&lt;&gt;"",$H30&lt;&gt;""),AND($J30&lt;&gt;"",$K30&lt;&gt;""),AND($M30&lt;&gt;"",$N30&lt;&gt;""),AND($P30&lt;&gt;"",$Q30&lt;&gt;""),AND($S30&lt;&gt;"",$T30&lt;&gt;""),AND($V30&lt;&gt;"",$W30&lt;&gt;""))),"Informe pelo menos um ano completo com valor unitário e quantidade.",IF(AND($C30&lt;&gt;"",$E30&lt;&gt;"",LEFT(TRIM($C30),1)&lt;&gt;LEFT(TRIM($E30),1)),"Categoria e tipo estão incompatíveis.",IF(IF(OR($E30="",$F30=""),FALSE(),IFERROR(COUNTIF(INDIRECT("UNITS_"&amp;SUBSTITUTE(LEFT($E30,FIND(" ",$E30&amp;" ")-1),".","_")),$F30)=0,TRUE())),"Unidade incompatível com o tipo selecionado.",IF(OR(AND(ISNUMBER(SEARCH("comunic",LOWER($B30))),LEFT($E30,3)&lt;&gt;"4.4"),AND(ISNUMBER(SEARCH("monitor",LOWER($B30))),NOT(OR(LEFT($E30,3)="1.5",LEFT($E30,3)="2.5")))),"Revise a classificação do item conforme as regras de preenchimento.",IF(AND($B30&lt;&gt;"",OR(ISNUMBER(SEARCH("outro",LOWER($B30))),ISNUMBER(SEARCH("divers",LOWER($B30))),ISNUMBER(SEARCH("kit",LOWER($B30))),ISNUMBER(SEARCH("ferrament",LOWER($B30))),ISNUMBER(SEARCH("epi",LOWER($B30)))),NOT(OR($Z30&lt;&gt;"",$AA30&lt;&gt;""))),"Descrição muito genérica: detalhe melhor o item e registre o racional no memorial ou em anexo.",IF(AND($Y30=0,$B30&lt;&gt;"",OR($G30&lt;&gt;"",$H30&lt;&gt;"",$J30&lt;&gt;"",$K30&lt;&gt;"",$M30&lt;&gt;"",$N30&lt;&gt;"",$P30&lt;&gt;"",$Q30&lt;&gt;"",$S30&lt;&gt;"",$T30&lt;&gt;"",$V30&lt;&gt;"",$W30&lt;&gt;"")),"O item possui dados lançados, mas o total está zerado. Revise os valores informados.","")))))))))))))))</f>
        <v/>
      </c>
    </row>
    <row r="31" spans="1:35" ht="14.25" customHeight="1" x14ac:dyDescent="0.25">
      <c r="A31" s="57" t="str">
        <f t="shared" si="0"/>
        <v/>
      </c>
      <c r="B31" s="61"/>
      <c r="C31" s="61"/>
      <c r="D31" s="58"/>
      <c r="E31" s="61"/>
      <c r="F31" s="61"/>
      <c r="G31" s="272"/>
      <c r="H31" s="62"/>
      <c r="I31" s="270">
        <f t="shared" si="1"/>
        <v>0</v>
      </c>
      <c r="J31" s="272"/>
      <c r="K31" s="62"/>
      <c r="L31" s="270">
        <f t="shared" si="2"/>
        <v>0</v>
      </c>
      <c r="M31" s="272"/>
      <c r="N31" s="62"/>
      <c r="O31" s="270">
        <f t="shared" si="3"/>
        <v>0</v>
      </c>
      <c r="P31" s="272"/>
      <c r="Q31" s="62"/>
      <c r="R31" s="271">
        <f t="shared" si="4"/>
        <v>0</v>
      </c>
      <c r="S31" s="272"/>
      <c r="T31" s="62"/>
      <c r="U31" s="270">
        <f t="shared" si="5"/>
        <v>0</v>
      </c>
      <c r="V31" s="272"/>
      <c r="W31" s="62"/>
      <c r="X31" s="270">
        <f t="shared" si="6"/>
        <v>0</v>
      </c>
      <c r="Y31" s="270">
        <f t="shared" si="7"/>
        <v>0</v>
      </c>
      <c r="Z31" s="61"/>
      <c r="AA31" s="61"/>
      <c r="AB31" s="60" t="str">
        <f t="shared" si="8"/>
        <v/>
      </c>
      <c r="AC31" s="21" t="b">
        <f t="shared" si="9"/>
        <v>0</v>
      </c>
      <c r="AD31" s="21" t="b">
        <f t="shared" si="10"/>
        <v>0</v>
      </c>
      <c r="AE31" s="21" t="b">
        <f t="shared" si="11"/>
        <v>0</v>
      </c>
      <c r="AF31" s="21" t="b">
        <f ca="1">OR(AND($AC31,NOT($AD31)),AND($AC31,OR(AND($G31="",$H31&lt;&gt;""),AND($G31&lt;&gt;"",$H31=""),AND($J31="",$K31&lt;&gt;""),AND($J31&lt;&gt;"",$K31=""),AND($M31="",$N31&lt;&gt;""),AND($M31&lt;&gt;"",$N31=""),AND($P31="",$Q31&lt;&gt;""),AND($P31&lt;&gt;"",$Q31=""),AND($S31="",$T31&lt;&gt;""),AND($S31&lt;&gt;"",$T31=""),AND($V31="",$W31&lt;&gt;""),AND($V31&lt;&gt;"",$W31=""))),AND($C31&lt;&gt;"",$E31&lt;&gt;"",LEFT(TRIM($C31),1)&lt;&gt;LEFT(TRIM($E31),1)),IF(OR($E31="",$F31=""),FALSE(),IFERROR(COUNTIF(INDIRECT("UNITS_"&amp;SUBSTITUTE(LEFT($E31,FIND(" ",$E31&amp;" ")-1),".","_")),$F31)=0,TRUE())),AND($B31&lt;&gt;"",OR(ISNUMBER(SEARCH("outro",LOWER($B31))),ISNUMBER(SEARCH("divers",LOWER($B31))),ISNUMBER(SEARCH("etc",LOWER($B31))))),OR(AND(ISNUMBER(SEARCH("comunic",LOWER($B31))),LEFT($E31,3)&lt;&gt;"4.4"),AND(ISNUMBER(SEARCH("monitor",LOWER($B31))),NOT(OR(LEFT($E31,3)="1.5",LEFT($E31,3)="2.5")))),AND($B31&lt;&gt;"",OR(LEFT($C31,1)="1",LEFT($C31,1)="2"),$D31=""),AND($D31&lt;&gt;"",NOT(OR(LEFT($C31,1)="1",LEFT($C31,1)="2"))),AND($D31&lt;&gt;"",COUNTIF(' PROJETO'!$B$14:$B$16,$D31)=0),IF($D31="",FALSE(),IF(COUNTIF(' PROJETO'!$B$14:$B$16,$D31)=0,FALSE(),IFERROR(INDEX(' PROJETO'!$C$14:$C$16,MATCH($D31,' PROJETO'!$B$14:$B$16,0))&lt;&gt;"Sim",FALSE()))))</f>
        <v>0</v>
      </c>
      <c r="AG31" s="21" t="b">
        <f>AND($AC31,$Y31&gt;'CONFG.  LISTAS'!$F$4,$Z31="",$AA31="")</f>
        <v>0</v>
      </c>
      <c r="AH31" s="21" t="str">
        <f t="shared" si="12"/>
        <v/>
      </c>
      <c r="AI31" s="43" t="str">
        <f ca="1">IF(NOT($AC31),"",IF(OR($B31="",$C31="",$E31="",$F31=""),"Preencha descrição, categoria, tipo e unidade.",IF(AND($B31&lt;&gt;"",OR(LEFT($C31,1)="1",LEFT($C31,1)="2"),$D31=""),"Informe a prática de restauração para itens diretos.",IF(AND($D31&lt;&gt;"",NOT(OR(LEFT($C31,1)="1",LEFT($C31,1)="2"))),"Custos indiretos não devem pertencer a uma prática específica.",IF(AND($D31&lt;&gt;"",COUNTIF(' PROJETO'!$B$14:$B$16,$D31)=0),"Prática de restauração inválida ou não cadastrada.",IF(IF($D31="",FALSE(),IF(COUNTIF(' PROJETO'!$B$14:$B$16,$D31)=0,FALSE(),IFERROR(INDEX(' PROJETO'!$C$14:$C$16,MATCH($D31,' PROJETO'!$B$14:$B$16,0))&lt;&gt;"Sim",FALSE()))),"A prática informada no item não foi selecionada na aba Projeto.",IF(AND(MAX($I31,$L31,$O31,$R31,$U31,$X31)&gt;'CONFG.  LISTAS'!$F$4,NOT(OR($Z31&lt;&gt;"",$AA31&lt;&gt;""))),"Memorial de cálculo ou anexo obrigatório não informado para item acima do limite.",IF(OR(AND($G31&lt;&gt;"",$H31&lt;&gt;"",OR($G31&lt;=0,$H31&lt;=0)),AND($J31&lt;&gt;"",$K31&lt;&gt;"",OR($J31&lt;=0,$K31&lt;=0)),AND($M31&lt;&gt;"",$N31&lt;&gt;"",OR($M31&lt;=0,$N31&lt;=0)),AND($P31&lt;&gt;"",$Q31&lt;&gt;"",OR($P31&lt;=0,$Q31&lt;=0)),AND($S31&lt;&gt;"",$T31&lt;&gt;"",OR($S31&lt;=0,$T31&lt;=0)),AND($V31&lt;&gt;"",$W31&lt;&gt;"",OR($V31&lt;=0,$W31&lt;=0))),"Revise os valores informados: valor unitário e quantidade devem ser maiores que zero.",IF(OR(AND($G31="",$H31&lt;&gt;""),AND($G31&lt;&gt;"",$H31=""),AND($J31="",$K31&lt;&gt;""),AND($J31&lt;&gt;"",$K31=""),AND($M31="",$N31&lt;&gt;""),AND($M31&lt;&gt;"",$N31=""),AND($P31="",$Q31&lt;&gt;""),AND($P31&lt;&gt;"",$Q31=""),AND($S31="",$T31&lt;&gt;""),AND($S31&lt;&gt;"",$T31=""),AND($V31="",$W31&lt;&gt;""),AND($V31&lt;&gt;"",$W31="")),"Há ano preenchido parcialmente: "&amp;TRIM(IF(AND($G31="",$H31&lt;&gt;""),"Ano 1 (falta valor unitário); ","")&amp;IF(AND($G31&lt;&gt;"",$H31=""),"Ano 1 (falta quantidade); ","")&amp;IF(AND($J31="",$K31&lt;&gt;""),"Ano 2 (falta valor unitário); ","")&amp;IF(AND($J31&lt;&gt;"",$K31=""),"Ano 2 (falta quantidade); ","")&amp;IF(AND($M31="",$N31&lt;&gt;""),"Ano 3 (falta valor unitário); ","")&amp;IF(AND($M31&lt;&gt;"",$N31=""),"Ano 3 (falta quantidade); ","")&amp;IF(AND($P31="",$Q31&lt;&gt;""),"Ano 4 (falta valor unitário); ","")&amp;IF(AND($P31&lt;&gt;"",$Q31=""),"Ano 4 (falta quantidade); ","")&amp;IF(AND($S31="",$T31&lt;&gt;""),"Ano 5 (falta valor unitário); ","")&amp;IF(AND($S31&lt;&gt;"",$T31=""),"Ano 5 (falta quantidade); ","")&amp;IF(AND($V31="",$W31&lt;&gt;""),"Ano 6 (falta valor unitário); ","")&amp;IF(AND($V31&lt;&gt;"",$W31=""),"Ano 6 (falta quantidade); ","")), IF(NOT(OR(AND($G31&lt;&gt;"",$H31&lt;&gt;""),AND($J31&lt;&gt;"",$K31&lt;&gt;""),AND($M31&lt;&gt;"",$N31&lt;&gt;""),AND($P31&lt;&gt;"",$Q31&lt;&gt;""),AND($S31&lt;&gt;"",$T31&lt;&gt;""),AND($V31&lt;&gt;"",$W31&lt;&gt;""))),"Informe pelo menos um ano completo com valor unitário e quantidade.",IF(AND($C31&lt;&gt;"",$E31&lt;&gt;"",LEFT(TRIM($C31),1)&lt;&gt;LEFT(TRIM($E31),1)),"Categoria e tipo estão incompatíveis.",IF(IF(OR($E31="",$F31=""),FALSE(),IFERROR(COUNTIF(INDIRECT("UNITS_"&amp;SUBSTITUTE(LEFT($E31,FIND(" ",$E31&amp;" ")-1),".","_")),$F31)=0,TRUE())),"Unidade incompatível com o tipo selecionado.",IF(OR(AND(ISNUMBER(SEARCH("comunic",LOWER($B31))),LEFT($E31,3)&lt;&gt;"4.4"),AND(ISNUMBER(SEARCH("monitor",LOWER($B31))),NOT(OR(LEFT($E31,3)="1.5",LEFT($E31,3)="2.5")))),"Revise a classificação do item conforme as regras de preenchimento.",IF(AND($B31&lt;&gt;"",OR(ISNUMBER(SEARCH("outro",LOWER($B31))),ISNUMBER(SEARCH("divers",LOWER($B31))),ISNUMBER(SEARCH("kit",LOWER($B31))),ISNUMBER(SEARCH("ferrament",LOWER($B31))),ISNUMBER(SEARCH("epi",LOWER($B31)))),NOT(OR($Z31&lt;&gt;"",$AA31&lt;&gt;""))),"Descrição muito genérica: detalhe melhor o item e registre o racional no memorial ou em anexo.",IF(AND($Y31=0,$B31&lt;&gt;"",OR($G31&lt;&gt;"",$H31&lt;&gt;"",$J31&lt;&gt;"",$K31&lt;&gt;"",$M31&lt;&gt;"",$N31&lt;&gt;"",$P31&lt;&gt;"",$Q31&lt;&gt;"",$S31&lt;&gt;"",$T31&lt;&gt;"",$V31&lt;&gt;"",$W31&lt;&gt;"")),"O item possui dados lançados, mas o total está zerado. Revise os valores informados.","")))))))))))))))</f>
        <v/>
      </c>
    </row>
    <row r="32" spans="1:35" ht="14.25" customHeight="1" x14ac:dyDescent="0.25">
      <c r="A32" s="57" t="str">
        <f t="shared" si="0"/>
        <v/>
      </c>
      <c r="B32" s="58"/>
      <c r="C32" s="58"/>
      <c r="D32" s="58"/>
      <c r="E32" s="58"/>
      <c r="F32" s="58"/>
      <c r="G32" s="269"/>
      <c r="H32" s="59"/>
      <c r="I32" s="270">
        <f t="shared" si="1"/>
        <v>0</v>
      </c>
      <c r="J32" s="269"/>
      <c r="K32" s="59"/>
      <c r="L32" s="270">
        <f t="shared" si="2"/>
        <v>0</v>
      </c>
      <c r="M32" s="269"/>
      <c r="N32" s="59"/>
      <c r="O32" s="270">
        <f t="shared" si="3"/>
        <v>0</v>
      </c>
      <c r="P32" s="269"/>
      <c r="Q32" s="59"/>
      <c r="R32" s="271">
        <f t="shared" si="4"/>
        <v>0</v>
      </c>
      <c r="S32" s="269"/>
      <c r="T32" s="59"/>
      <c r="U32" s="270">
        <f t="shared" si="5"/>
        <v>0</v>
      </c>
      <c r="V32" s="269"/>
      <c r="W32" s="59"/>
      <c r="X32" s="270">
        <f t="shared" si="6"/>
        <v>0</v>
      </c>
      <c r="Y32" s="270">
        <f t="shared" si="7"/>
        <v>0</v>
      </c>
      <c r="Z32" s="58"/>
      <c r="AA32" s="58"/>
      <c r="AB32" s="60" t="str">
        <f t="shared" si="8"/>
        <v/>
      </c>
      <c r="AC32" s="21" t="b">
        <f t="shared" si="9"/>
        <v>0</v>
      </c>
      <c r="AD32" s="21" t="b">
        <f t="shared" si="10"/>
        <v>0</v>
      </c>
      <c r="AE32" s="21" t="b">
        <f t="shared" si="11"/>
        <v>0</v>
      </c>
      <c r="AF32" s="21" t="b">
        <f ca="1">OR(AND($AC32,NOT($AD32)),AND($AC32,OR(AND($G32="",$H32&lt;&gt;""),AND($G32&lt;&gt;"",$H32=""),AND($J32="",$K32&lt;&gt;""),AND($J32&lt;&gt;"",$K32=""),AND($M32="",$N32&lt;&gt;""),AND($M32&lt;&gt;"",$N32=""),AND($P32="",$Q32&lt;&gt;""),AND($P32&lt;&gt;"",$Q32=""),AND($S32="",$T32&lt;&gt;""),AND($S32&lt;&gt;"",$T32=""),AND($V32="",$W32&lt;&gt;""),AND($V32&lt;&gt;"",$W32=""))),AND($C32&lt;&gt;"",$E32&lt;&gt;"",LEFT(TRIM($C32),1)&lt;&gt;LEFT(TRIM($E32),1)),IF(OR($E32="",$F32=""),FALSE(),IFERROR(COUNTIF(INDIRECT("UNITS_"&amp;SUBSTITUTE(LEFT($E32,FIND(" ",$E32&amp;" ")-1),".","_")),$F32)=0,TRUE())),AND($B32&lt;&gt;"",OR(ISNUMBER(SEARCH("outro",LOWER($B32))),ISNUMBER(SEARCH("divers",LOWER($B32))),ISNUMBER(SEARCH("etc",LOWER($B32))))),OR(AND(ISNUMBER(SEARCH("comunic",LOWER($B32))),LEFT($E32,3)&lt;&gt;"4.4"),AND(ISNUMBER(SEARCH("monitor",LOWER($B32))),NOT(OR(LEFT($E32,3)="1.5",LEFT($E32,3)="2.5")))),AND($B32&lt;&gt;"",OR(LEFT($C32,1)="1",LEFT($C32,1)="2"),$D32=""),AND($D32&lt;&gt;"",NOT(OR(LEFT($C32,1)="1",LEFT($C32,1)="2"))),AND($D32&lt;&gt;"",COUNTIF(' PROJETO'!$B$14:$B$16,$D32)=0),IF($D32="",FALSE(),IF(COUNTIF(' PROJETO'!$B$14:$B$16,$D32)=0,FALSE(),IFERROR(INDEX(' PROJETO'!$C$14:$C$16,MATCH($D32,' PROJETO'!$B$14:$B$16,0))&lt;&gt;"Sim",FALSE()))))</f>
        <v>0</v>
      </c>
      <c r="AG32" s="21" t="b">
        <f>AND($AC32,$Y32&gt;'CONFG.  LISTAS'!$F$4,$Z32="",$AA32="")</f>
        <v>0</v>
      </c>
      <c r="AH32" s="21" t="str">
        <f t="shared" si="12"/>
        <v/>
      </c>
      <c r="AI32" s="43" t="str">
        <f ca="1">IF(NOT($AC32),"",IF(OR($B32="",$C32="",$E32="",$F32=""),"Preencha descrição, categoria, tipo e unidade.",IF(AND($B32&lt;&gt;"",OR(LEFT($C32,1)="1",LEFT($C32,1)="2"),$D32=""),"Informe a prática de restauração para itens diretos.",IF(AND($D32&lt;&gt;"",NOT(OR(LEFT($C32,1)="1",LEFT($C32,1)="2"))),"Custos indiretos não devem pertencer a uma prática específica.",IF(AND($D32&lt;&gt;"",COUNTIF(' PROJETO'!$B$14:$B$16,$D32)=0),"Prática de restauração inválida ou não cadastrada.",IF(IF($D32="",FALSE(),IF(COUNTIF(' PROJETO'!$B$14:$B$16,$D32)=0,FALSE(),IFERROR(INDEX(' PROJETO'!$C$14:$C$16,MATCH($D32,' PROJETO'!$B$14:$B$16,0))&lt;&gt;"Sim",FALSE()))),"A prática informada no item não foi selecionada na aba Projeto.",IF(AND(MAX($I32,$L32,$O32,$R32,$U32,$X32)&gt;'CONFG.  LISTAS'!$F$4,NOT(OR($Z32&lt;&gt;"",$AA32&lt;&gt;""))),"Memorial de cálculo ou anexo obrigatório não informado para item acima do limite.",IF(OR(AND($G32&lt;&gt;"",$H32&lt;&gt;"",OR($G32&lt;=0,$H32&lt;=0)),AND($J32&lt;&gt;"",$K32&lt;&gt;"",OR($J32&lt;=0,$K32&lt;=0)),AND($M32&lt;&gt;"",$N32&lt;&gt;"",OR($M32&lt;=0,$N32&lt;=0)),AND($P32&lt;&gt;"",$Q32&lt;&gt;"",OR($P32&lt;=0,$Q32&lt;=0)),AND($S32&lt;&gt;"",$T32&lt;&gt;"",OR($S32&lt;=0,$T32&lt;=0)),AND($V32&lt;&gt;"",$W32&lt;&gt;"",OR($V32&lt;=0,$W32&lt;=0))),"Revise os valores informados: valor unitário e quantidade devem ser maiores que zero.",IF(OR(AND($G32="",$H32&lt;&gt;""),AND($G32&lt;&gt;"",$H32=""),AND($J32="",$K32&lt;&gt;""),AND($J32&lt;&gt;"",$K32=""),AND($M32="",$N32&lt;&gt;""),AND($M32&lt;&gt;"",$N32=""),AND($P32="",$Q32&lt;&gt;""),AND($P32&lt;&gt;"",$Q32=""),AND($S32="",$T32&lt;&gt;""),AND($S32&lt;&gt;"",$T32=""),AND($V32="",$W32&lt;&gt;""),AND($V32&lt;&gt;"",$W32="")),"Há ano preenchido parcialmente: "&amp;TRIM(IF(AND($G32="",$H32&lt;&gt;""),"Ano 1 (falta valor unitário); ","")&amp;IF(AND($G32&lt;&gt;"",$H32=""),"Ano 1 (falta quantidade); ","")&amp;IF(AND($J32="",$K32&lt;&gt;""),"Ano 2 (falta valor unitário); ","")&amp;IF(AND($J32&lt;&gt;"",$K32=""),"Ano 2 (falta quantidade); ","")&amp;IF(AND($M32="",$N32&lt;&gt;""),"Ano 3 (falta valor unitário); ","")&amp;IF(AND($M32&lt;&gt;"",$N32=""),"Ano 3 (falta quantidade); ","")&amp;IF(AND($P32="",$Q32&lt;&gt;""),"Ano 4 (falta valor unitário); ","")&amp;IF(AND($P32&lt;&gt;"",$Q32=""),"Ano 4 (falta quantidade); ","")&amp;IF(AND($S32="",$T32&lt;&gt;""),"Ano 5 (falta valor unitário); ","")&amp;IF(AND($S32&lt;&gt;"",$T32=""),"Ano 5 (falta quantidade); ","")&amp;IF(AND($V32="",$W32&lt;&gt;""),"Ano 6 (falta valor unitário); ","")&amp;IF(AND($V32&lt;&gt;"",$W32=""),"Ano 6 (falta quantidade); ","")), IF(NOT(OR(AND($G32&lt;&gt;"",$H32&lt;&gt;""),AND($J32&lt;&gt;"",$K32&lt;&gt;""),AND($M32&lt;&gt;"",$N32&lt;&gt;""),AND($P32&lt;&gt;"",$Q32&lt;&gt;""),AND($S32&lt;&gt;"",$T32&lt;&gt;""),AND($V32&lt;&gt;"",$W32&lt;&gt;""))),"Informe pelo menos um ano completo com valor unitário e quantidade.",IF(AND($C32&lt;&gt;"",$E32&lt;&gt;"",LEFT(TRIM($C32),1)&lt;&gt;LEFT(TRIM($E32),1)),"Categoria e tipo estão incompatíveis.",IF(IF(OR($E32="",$F32=""),FALSE(),IFERROR(COUNTIF(INDIRECT("UNITS_"&amp;SUBSTITUTE(LEFT($E32,FIND(" ",$E32&amp;" ")-1),".","_")),$F32)=0,TRUE())),"Unidade incompatível com o tipo selecionado.",IF(OR(AND(ISNUMBER(SEARCH("comunic",LOWER($B32))),LEFT($E32,3)&lt;&gt;"4.4"),AND(ISNUMBER(SEARCH("monitor",LOWER($B32))),NOT(OR(LEFT($E32,3)="1.5",LEFT($E32,3)="2.5")))),"Revise a classificação do item conforme as regras de preenchimento.",IF(AND($B32&lt;&gt;"",OR(ISNUMBER(SEARCH("outro",LOWER($B32))),ISNUMBER(SEARCH("divers",LOWER($B32))),ISNUMBER(SEARCH("kit",LOWER($B32))),ISNUMBER(SEARCH("ferrament",LOWER($B32))),ISNUMBER(SEARCH("epi",LOWER($B32)))),NOT(OR($Z32&lt;&gt;"",$AA32&lt;&gt;""))),"Descrição muito genérica: detalhe melhor o item e registre o racional no memorial ou em anexo.",IF(AND($Y32=0,$B32&lt;&gt;"",OR($G32&lt;&gt;"",$H32&lt;&gt;"",$J32&lt;&gt;"",$K32&lt;&gt;"",$M32&lt;&gt;"",$N32&lt;&gt;"",$P32&lt;&gt;"",$Q32&lt;&gt;"",$S32&lt;&gt;"",$T32&lt;&gt;"",$V32&lt;&gt;"",$W32&lt;&gt;"")),"O item possui dados lançados, mas o total está zerado. Revise os valores informados.","")))))))))))))))</f>
        <v/>
      </c>
    </row>
    <row r="33" spans="1:35" ht="14.25" customHeight="1" x14ac:dyDescent="0.25">
      <c r="A33" s="57" t="str">
        <f t="shared" si="0"/>
        <v/>
      </c>
      <c r="B33" s="61"/>
      <c r="C33" s="61"/>
      <c r="D33" s="58"/>
      <c r="E33" s="61"/>
      <c r="F33" s="61"/>
      <c r="G33" s="272"/>
      <c r="H33" s="62"/>
      <c r="I33" s="270">
        <f t="shared" si="1"/>
        <v>0</v>
      </c>
      <c r="J33" s="272"/>
      <c r="K33" s="62"/>
      <c r="L33" s="270">
        <f t="shared" si="2"/>
        <v>0</v>
      </c>
      <c r="M33" s="272"/>
      <c r="N33" s="62"/>
      <c r="O33" s="270">
        <f t="shared" si="3"/>
        <v>0</v>
      </c>
      <c r="P33" s="272"/>
      <c r="Q33" s="62"/>
      <c r="R33" s="271">
        <f t="shared" si="4"/>
        <v>0</v>
      </c>
      <c r="S33" s="272"/>
      <c r="T33" s="62"/>
      <c r="U33" s="270">
        <f t="shared" si="5"/>
        <v>0</v>
      </c>
      <c r="V33" s="272"/>
      <c r="W33" s="62"/>
      <c r="X33" s="270">
        <f t="shared" si="6"/>
        <v>0</v>
      </c>
      <c r="Y33" s="270">
        <f t="shared" si="7"/>
        <v>0</v>
      </c>
      <c r="Z33" s="61"/>
      <c r="AA33" s="61"/>
      <c r="AB33" s="60" t="str">
        <f t="shared" si="8"/>
        <v/>
      </c>
      <c r="AC33" s="21" t="b">
        <f t="shared" si="9"/>
        <v>0</v>
      </c>
      <c r="AD33" s="21" t="b">
        <f t="shared" si="10"/>
        <v>0</v>
      </c>
      <c r="AE33" s="21" t="b">
        <f t="shared" si="11"/>
        <v>0</v>
      </c>
      <c r="AF33" s="21" t="b">
        <f ca="1">OR(AND($AC33,NOT($AD33)),AND($AC33,OR(AND($G33="",$H33&lt;&gt;""),AND($G33&lt;&gt;"",$H33=""),AND($J33="",$K33&lt;&gt;""),AND($J33&lt;&gt;"",$K33=""),AND($M33="",$N33&lt;&gt;""),AND($M33&lt;&gt;"",$N33=""),AND($P33="",$Q33&lt;&gt;""),AND($P33&lt;&gt;"",$Q33=""),AND($S33="",$T33&lt;&gt;""),AND($S33&lt;&gt;"",$T33=""),AND($V33="",$W33&lt;&gt;""),AND($V33&lt;&gt;"",$W33=""))),AND($C33&lt;&gt;"",$E33&lt;&gt;"",LEFT(TRIM($C33),1)&lt;&gt;LEFT(TRIM($E33),1)),IF(OR($E33="",$F33=""),FALSE(),IFERROR(COUNTIF(INDIRECT("UNITS_"&amp;SUBSTITUTE(LEFT($E33,FIND(" ",$E33&amp;" ")-1),".","_")),$F33)=0,TRUE())),AND($B33&lt;&gt;"",OR(ISNUMBER(SEARCH("outro",LOWER($B33))),ISNUMBER(SEARCH("divers",LOWER($B33))),ISNUMBER(SEARCH("etc",LOWER($B33))))),OR(AND(ISNUMBER(SEARCH("comunic",LOWER($B33))),LEFT($E33,3)&lt;&gt;"4.4"),AND(ISNUMBER(SEARCH("monitor",LOWER($B33))),NOT(OR(LEFT($E33,3)="1.5",LEFT($E33,3)="2.5")))),AND($B33&lt;&gt;"",OR(LEFT($C33,1)="1",LEFT($C33,1)="2"),$D33=""),AND($D33&lt;&gt;"",NOT(OR(LEFT($C33,1)="1",LEFT($C33,1)="2"))),AND($D33&lt;&gt;"",COUNTIF(' PROJETO'!$B$14:$B$16,$D33)=0),IF($D33="",FALSE(),IF(COUNTIF(' PROJETO'!$B$14:$B$16,$D33)=0,FALSE(),IFERROR(INDEX(' PROJETO'!$C$14:$C$16,MATCH($D33,' PROJETO'!$B$14:$B$16,0))&lt;&gt;"Sim",FALSE()))))</f>
        <v>0</v>
      </c>
      <c r="AG33" s="21" t="b">
        <f>AND($AC33,$Y33&gt;'CONFG.  LISTAS'!$F$4,$Z33="",$AA33="")</f>
        <v>0</v>
      </c>
      <c r="AH33" s="21" t="str">
        <f t="shared" si="12"/>
        <v/>
      </c>
      <c r="AI33" s="43" t="str">
        <f ca="1">IF(NOT($AC33),"",IF(OR($B33="",$C33="",$E33="",$F33=""),"Preencha descrição, categoria, tipo e unidade.",IF(AND($B33&lt;&gt;"",OR(LEFT($C33,1)="1",LEFT($C33,1)="2"),$D33=""),"Informe a prática de restauração para itens diretos.",IF(AND($D33&lt;&gt;"",NOT(OR(LEFT($C33,1)="1",LEFT($C33,1)="2"))),"Custos indiretos não devem pertencer a uma prática específica.",IF(AND($D33&lt;&gt;"",COUNTIF(' PROJETO'!$B$14:$B$16,$D33)=0),"Prática de restauração inválida ou não cadastrada.",IF(IF($D33="",FALSE(),IF(COUNTIF(' PROJETO'!$B$14:$B$16,$D33)=0,FALSE(),IFERROR(INDEX(' PROJETO'!$C$14:$C$16,MATCH($D33,' PROJETO'!$B$14:$B$16,0))&lt;&gt;"Sim",FALSE()))),"A prática informada no item não foi selecionada na aba Projeto.",IF(AND(MAX($I33,$L33,$O33,$R33,$U33,$X33)&gt;'CONFG.  LISTAS'!$F$4,NOT(OR($Z33&lt;&gt;"",$AA33&lt;&gt;""))),"Memorial de cálculo ou anexo obrigatório não informado para item acima do limite.",IF(OR(AND($G33&lt;&gt;"",$H33&lt;&gt;"",OR($G33&lt;=0,$H33&lt;=0)),AND($J33&lt;&gt;"",$K33&lt;&gt;"",OR($J33&lt;=0,$K33&lt;=0)),AND($M33&lt;&gt;"",$N33&lt;&gt;"",OR($M33&lt;=0,$N33&lt;=0)),AND($P33&lt;&gt;"",$Q33&lt;&gt;"",OR($P33&lt;=0,$Q33&lt;=0)),AND($S33&lt;&gt;"",$T33&lt;&gt;"",OR($S33&lt;=0,$T33&lt;=0)),AND($V33&lt;&gt;"",$W33&lt;&gt;"",OR($V33&lt;=0,$W33&lt;=0))),"Revise os valores informados: valor unitário e quantidade devem ser maiores que zero.",IF(OR(AND($G33="",$H33&lt;&gt;""),AND($G33&lt;&gt;"",$H33=""),AND($J33="",$K33&lt;&gt;""),AND($J33&lt;&gt;"",$K33=""),AND($M33="",$N33&lt;&gt;""),AND($M33&lt;&gt;"",$N33=""),AND($P33="",$Q33&lt;&gt;""),AND($P33&lt;&gt;"",$Q33=""),AND($S33="",$T33&lt;&gt;""),AND($S33&lt;&gt;"",$T33=""),AND($V33="",$W33&lt;&gt;""),AND($V33&lt;&gt;"",$W33="")),"Há ano preenchido parcialmente: "&amp;TRIM(IF(AND($G33="",$H33&lt;&gt;""),"Ano 1 (falta valor unitário); ","")&amp;IF(AND($G33&lt;&gt;"",$H33=""),"Ano 1 (falta quantidade); ","")&amp;IF(AND($J33="",$K33&lt;&gt;""),"Ano 2 (falta valor unitário); ","")&amp;IF(AND($J33&lt;&gt;"",$K33=""),"Ano 2 (falta quantidade); ","")&amp;IF(AND($M33="",$N33&lt;&gt;""),"Ano 3 (falta valor unitário); ","")&amp;IF(AND($M33&lt;&gt;"",$N33=""),"Ano 3 (falta quantidade); ","")&amp;IF(AND($P33="",$Q33&lt;&gt;""),"Ano 4 (falta valor unitário); ","")&amp;IF(AND($P33&lt;&gt;"",$Q33=""),"Ano 4 (falta quantidade); ","")&amp;IF(AND($S33="",$T33&lt;&gt;""),"Ano 5 (falta valor unitário); ","")&amp;IF(AND($S33&lt;&gt;"",$T33=""),"Ano 5 (falta quantidade); ","")&amp;IF(AND($V33="",$W33&lt;&gt;""),"Ano 6 (falta valor unitário); ","")&amp;IF(AND($V33&lt;&gt;"",$W33=""),"Ano 6 (falta quantidade); ","")), IF(NOT(OR(AND($G33&lt;&gt;"",$H33&lt;&gt;""),AND($J33&lt;&gt;"",$K33&lt;&gt;""),AND($M33&lt;&gt;"",$N33&lt;&gt;""),AND($P33&lt;&gt;"",$Q33&lt;&gt;""),AND($S33&lt;&gt;"",$T33&lt;&gt;""),AND($V33&lt;&gt;"",$W33&lt;&gt;""))),"Informe pelo menos um ano completo com valor unitário e quantidade.",IF(AND($C33&lt;&gt;"",$E33&lt;&gt;"",LEFT(TRIM($C33),1)&lt;&gt;LEFT(TRIM($E33),1)),"Categoria e tipo estão incompatíveis.",IF(IF(OR($E33="",$F33=""),FALSE(),IFERROR(COUNTIF(INDIRECT("UNITS_"&amp;SUBSTITUTE(LEFT($E33,FIND(" ",$E33&amp;" ")-1),".","_")),$F33)=0,TRUE())),"Unidade incompatível com o tipo selecionado.",IF(OR(AND(ISNUMBER(SEARCH("comunic",LOWER($B33))),LEFT($E33,3)&lt;&gt;"4.4"),AND(ISNUMBER(SEARCH("monitor",LOWER($B33))),NOT(OR(LEFT($E33,3)="1.5",LEFT($E33,3)="2.5")))),"Revise a classificação do item conforme as regras de preenchimento.",IF(AND($B33&lt;&gt;"",OR(ISNUMBER(SEARCH("outro",LOWER($B33))),ISNUMBER(SEARCH("divers",LOWER($B33))),ISNUMBER(SEARCH("kit",LOWER($B33))),ISNUMBER(SEARCH("ferrament",LOWER($B33))),ISNUMBER(SEARCH("epi",LOWER($B33)))),NOT(OR($Z33&lt;&gt;"",$AA33&lt;&gt;""))),"Descrição muito genérica: detalhe melhor o item e registre o racional no memorial ou em anexo.",IF(AND($Y33=0,$B33&lt;&gt;"",OR($G33&lt;&gt;"",$H33&lt;&gt;"",$J33&lt;&gt;"",$K33&lt;&gt;"",$M33&lt;&gt;"",$N33&lt;&gt;"",$P33&lt;&gt;"",$Q33&lt;&gt;"",$S33&lt;&gt;"",$T33&lt;&gt;"",$V33&lt;&gt;"",$W33&lt;&gt;"")),"O item possui dados lançados, mas o total está zerado. Revise os valores informados.","")))))))))))))))</f>
        <v/>
      </c>
    </row>
    <row r="34" spans="1:35" ht="14.25" customHeight="1" x14ac:dyDescent="0.25">
      <c r="A34" s="57" t="str">
        <f t="shared" si="0"/>
        <v/>
      </c>
      <c r="B34" s="58"/>
      <c r="C34" s="58"/>
      <c r="D34" s="58"/>
      <c r="E34" s="58"/>
      <c r="F34" s="58"/>
      <c r="G34" s="269"/>
      <c r="H34" s="59"/>
      <c r="I34" s="270">
        <f t="shared" si="1"/>
        <v>0</v>
      </c>
      <c r="J34" s="269"/>
      <c r="K34" s="59"/>
      <c r="L34" s="270">
        <f t="shared" si="2"/>
        <v>0</v>
      </c>
      <c r="M34" s="269"/>
      <c r="N34" s="59"/>
      <c r="O34" s="270">
        <f t="shared" si="3"/>
        <v>0</v>
      </c>
      <c r="P34" s="269"/>
      <c r="Q34" s="59"/>
      <c r="R34" s="271">
        <f t="shared" si="4"/>
        <v>0</v>
      </c>
      <c r="S34" s="269"/>
      <c r="T34" s="59"/>
      <c r="U34" s="270">
        <f t="shared" si="5"/>
        <v>0</v>
      </c>
      <c r="V34" s="269"/>
      <c r="W34" s="59"/>
      <c r="X34" s="270">
        <f t="shared" si="6"/>
        <v>0</v>
      </c>
      <c r="Y34" s="270">
        <f t="shared" si="7"/>
        <v>0</v>
      </c>
      <c r="Z34" s="58"/>
      <c r="AA34" s="58"/>
      <c r="AB34" s="60" t="str">
        <f t="shared" si="8"/>
        <v/>
      </c>
      <c r="AC34" s="21" t="b">
        <f t="shared" si="9"/>
        <v>0</v>
      </c>
      <c r="AD34" s="21" t="b">
        <f t="shared" si="10"/>
        <v>0</v>
      </c>
      <c r="AE34" s="21" t="b">
        <f t="shared" si="11"/>
        <v>0</v>
      </c>
      <c r="AF34" s="21" t="b">
        <f ca="1">OR(AND($AC34,NOT($AD34)),AND($AC34,OR(AND($G34="",$H34&lt;&gt;""),AND($G34&lt;&gt;"",$H34=""),AND($J34="",$K34&lt;&gt;""),AND($J34&lt;&gt;"",$K34=""),AND($M34="",$N34&lt;&gt;""),AND($M34&lt;&gt;"",$N34=""),AND($P34="",$Q34&lt;&gt;""),AND($P34&lt;&gt;"",$Q34=""),AND($S34="",$T34&lt;&gt;""),AND($S34&lt;&gt;"",$T34=""),AND($V34="",$W34&lt;&gt;""),AND($V34&lt;&gt;"",$W34=""))),AND($C34&lt;&gt;"",$E34&lt;&gt;"",LEFT(TRIM($C34),1)&lt;&gt;LEFT(TRIM($E34),1)),IF(OR($E34="",$F34=""),FALSE(),IFERROR(COUNTIF(INDIRECT("UNITS_"&amp;SUBSTITUTE(LEFT($E34,FIND(" ",$E34&amp;" ")-1),".","_")),$F34)=0,TRUE())),AND($B34&lt;&gt;"",OR(ISNUMBER(SEARCH("outro",LOWER($B34))),ISNUMBER(SEARCH("divers",LOWER($B34))),ISNUMBER(SEARCH("etc",LOWER($B34))))),OR(AND(ISNUMBER(SEARCH("comunic",LOWER($B34))),LEFT($E34,3)&lt;&gt;"4.4"),AND(ISNUMBER(SEARCH("monitor",LOWER($B34))),NOT(OR(LEFT($E34,3)="1.5",LEFT($E34,3)="2.5")))),AND($B34&lt;&gt;"",OR(LEFT($C34,1)="1",LEFT($C34,1)="2"),$D34=""),AND($D34&lt;&gt;"",NOT(OR(LEFT($C34,1)="1",LEFT($C34,1)="2"))),AND($D34&lt;&gt;"",COUNTIF(' PROJETO'!$B$14:$B$16,$D34)=0),IF($D34="",FALSE(),IF(COUNTIF(' PROJETO'!$B$14:$B$16,$D34)=0,FALSE(),IFERROR(INDEX(' PROJETO'!$C$14:$C$16,MATCH($D34,' PROJETO'!$B$14:$B$16,0))&lt;&gt;"Sim",FALSE()))))</f>
        <v>0</v>
      </c>
      <c r="AG34" s="21" t="b">
        <f>AND($AC34,$Y34&gt;'CONFG.  LISTAS'!$F$4,$Z34="",$AA34="")</f>
        <v>0</v>
      </c>
      <c r="AH34" s="21" t="str">
        <f t="shared" si="12"/>
        <v/>
      </c>
      <c r="AI34" s="43" t="str">
        <f ca="1">IF(NOT($AC34),"",IF(OR($B34="",$C34="",$E34="",$F34=""),"Preencha descrição, categoria, tipo e unidade.",IF(AND($B34&lt;&gt;"",OR(LEFT($C34,1)="1",LEFT($C34,1)="2"),$D34=""),"Informe a prática de restauração para itens diretos.",IF(AND($D34&lt;&gt;"",NOT(OR(LEFT($C34,1)="1",LEFT($C34,1)="2"))),"Custos indiretos não devem pertencer a uma prática específica.",IF(AND($D34&lt;&gt;"",COUNTIF(' PROJETO'!$B$14:$B$16,$D34)=0),"Prática de restauração inválida ou não cadastrada.",IF(IF($D34="",FALSE(),IF(COUNTIF(' PROJETO'!$B$14:$B$16,$D34)=0,FALSE(),IFERROR(INDEX(' PROJETO'!$C$14:$C$16,MATCH($D34,' PROJETO'!$B$14:$B$16,0))&lt;&gt;"Sim",FALSE()))),"A prática informada no item não foi selecionada na aba Projeto.",IF(AND(MAX($I34,$L34,$O34,$R34,$U34,$X34)&gt;'CONFG.  LISTAS'!$F$4,NOT(OR($Z34&lt;&gt;"",$AA34&lt;&gt;""))),"Memorial de cálculo ou anexo obrigatório não informado para item acima do limite.",IF(OR(AND($G34&lt;&gt;"",$H34&lt;&gt;"",OR($G34&lt;=0,$H34&lt;=0)),AND($J34&lt;&gt;"",$K34&lt;&gt;"",OR($J34&lt;=0,$K34&lt;=0)),AND($M34&lt;&gt;"",$N34&lt;&gt;"",OR($M34&lt;=0,$N34&lt;=0)),AND($P34&lt;&gt;"",$Q34&lt;&gt;"",OR($P34&lt;=0,$Q34&lt;=0)),AND($S34&lt;&gt;"",$T34&lt;&gt;"",OR($S34&lt;=0,$T34&lt;=0)),AND($V34&lt;&gt;"",$W34&lt;&gt;"",OR($V34&lt;=0,$W34&lt;=0))),"Revise os valores informados: valor unitário e quantidade devem ser maiores que zero.",IF(OR(AND($G34="",$H34&lt;&gt;""),AND($G34&lt;&gt;"",$H34=""),AND($J34="",$K34&lt;&gt;""),AND($J34&lt;&gt;"",$K34=""),AND($M34="",$N34&lt;&gt;""),AND($M34&lt;&gt;"",$N34=""),AND($P34="",$Q34&lt;&gt;""),AND($P34&lt;&gt;"",$Q34=""),AND($S34="",$T34&lt;&gt;""),AND($S34&lt;&gt;"",$T34=""),AND($V34="",$W34&lt;&gt;""),AND($V34&lt;&gt;"",$W34="")),"Há ano preenchido parcialmente: "&amp;TRIM(IF(AND($G34="",$H34&lt;&gt;""),"Ano 1 (falta valor unitário); ","")&amp;IF(AND($G34&lt;&gt;"",$H34=""),"Ano 1 (falta quantidade); ","")&amp;IF(AND($J34="",$K34&lt;&gt;""),"Ano 2 (falta valor unitário); ","")&amp;IF(AND($J34&lt;&gt;"",$K34=""),"Ano 2 (falta quantidade); ","")&amp;IF(AND($M34="",$N34&lt;&gt;""),"Ano 3 (falta valor unitário); ","")&amp;IF(AND($M34&lt;&gt;"",$N34=""),"Ano 3 (falta quantidade); ","")&amp;IF(AND($P34="",$Q34&lt;&gt;""),"Ano 4 (falta valor unitário); ","")&amp;IF(AND($P34&lt;&gt;"",$Q34=""),"Ano 4 (falta quantidade); ","")&amp;IF(AND($S34="",$T34&lt;&gt;""),"Ano 5 (falta valor unitário); ","")&amp;IF(AND($S34&lt;&gt;"",$T34=""),"Ano 5 (falta quantidade); ","")&amp;IF(AND($V34="",$W34&lt;&gt;""),"Ano 6 (falta valor unitário); ","")&amp;IF(AND($V34&lt;&gt;"",$W34=""),"Ano 6 (falta quantidade); ","")), IF(NOT(OR(AND($G34&lt;&gt;"",$H34&lt;&gt;""),AND($J34&lt;&gt;"",$K34&lt;&gt;""),AND($M34&lt;&gt;"",$N34&lt;&gt;""),AND($P34&lt;&gt;"",$Q34&lt;&gt;""),AND($S34&lt;&gt;"",$T34&lt;&gt;""),AND($V34&lt;&gt;"",$W34&lt;&gt;""))),"Informe pelo menos um ano completo com valor unitário e quantidade.",IF(AND($C34&lt;&gt;"",$E34&lt;&gt;"",LEFT(TRIM($C34),1)&lt;&gt;LEFT(TRIM($E34),1)),"Categoria e tipo estão incompatíveis.",IF(IF(OR($E34="",$F34=""),FALSE(),IFERROR(COUNTIF(INDIRECT("UNITS_"&amp;SUBSTITUTE(LEFT($E34,FIND(" ",$E34&amp;" ")-1),".","_")),$F34)=0,TRUE())),"Unidade incompatível com o tipo selecionado.",IF(OR(AND(ISNUMBER(SEARCH("comunic",LOWER($B34))),LEFT($E34,3)&lt;&gt;"4.4"),AND(ISNUMBER(SEARCH("monitor",LOWER($B34))),NOT(OR(LEFT($E34,3)="1.5",LEFT($E34,3)="2.5")))),"Revise a classificação do item conforme as regras de preenchimento.",IF(AND($B34&lt;&gt;"",OR(ISNUMBER(SEARCH("outro",LOWER($B34))),ISNUMBER(SEARCH("divers",LOWER($B34))),ISNUMBER(SEARCH("kit",LOWER($B34))),ISNUMBER(SEARCH("ferrament",LOWER($B34))),ISNUMBER(SEARCH("epi",LOWER($B34)))),NOT(OR($Z34&lt;&gt;"",$AA34&lt;&gt;""))),"Descrição muito genérica: detalhe melhor o item e registre o racional no memorial ou em anexo.",IF(AND($Y34=0,$B34&lt;&gt;"",OR($G34&lt;&gt;"",$H34&lt;&gt;"",$J34&lt;&gt;"",$K34&lt;&gt;"",$M34&lt;&gt;"",$N34&lt;&gt;"",$P34&lt;&gt;"",$Q34&lt;&gt;"",$S34&lt;&gt;"",$T34&lt;&gt;"",$V34&lt;&gt;"",$W34&lt;&gt;"")),"O item possui dados lançados, mas o total está zerado. Revise os valores informados.","")))))))))))))))</f>
        <v/>
      </c>
    </row>
    <row r="35" spans="1:35" ht="14.25" customHeight="1" x14ac:dyDescent="0.25">
      <c r="A35" s="57" t="str">
        <f t="shared" si="0"/>
        <v/>
      </c>
      <c r="B35" s="61"/>
      <c r="C35" s="61"/>
      <c r="D35" s="58"/>
      <c r="E35" s="61"/>
      <c r="F35" s="61"/>
      <c r="G35" s="272"/>
      <c r="H35" s="62"/>
      <c r="I35" s="270">
        <f t="shared" si="1"/>
        <v>0</v>
      </c>
      <c r="J35" s="272"/>
      <c r="K35" s="62"/>
      <c r="L35" s="270">
        <f t="shared" si="2"/>
        <v>0</v>
      </c>
      <c r="M35" s="272"/>
      <c r="N35" s="62"/>
      <c r="O35" s="270">
        <f t="shared" si="3"/>
        <v>0</v>
      </c>
      <c r="P35" s="272"/>
      <c r="Q35" s="62"/>
      <c r="R35" s="271">
        <f t="shared" si="4"/>
        <v>0</v>
      </c>
      <c r="S35" s="272"/>
      <c r="T35" s="62"/>
      <c r="U35" s="270">
        <f t="shared" si="5"/>
        <v>0</v>
      </c>
      <c r="V35" s="272"/>
      <c r="W35" s="62"/>
      <c r="X35" s="270">
        <f t="shared" si="6"/>
        <v>0</v>
      </c>
      <c r="Y35" s="270">
        <f t="shared" si="7"/>
        <v>0</v>
      </c>
      <c r="Z35" s="61"/>
      <c r="AA35" s="61"/>
      <c r="AB35" s="60" t="str">
        <f t="shared" si="8"/>
        <v/>
      </c>
      <c r="AC35" s="21" t="b">
        <f t="shared" si="9"/>
        <v>0</v>
      </c>
      <c r="AD35" s="21" t="b">
        <f t="shared" si="10"/>
        <v>0</v>
      </c>
      <c r="AE35" s="21" t="b">
        <f t="shared" si="11"/>
        <v>0</v>
      </c>
      <c r="AF35" s="21" t="b">
        <f ca="1">OR(AND($AC35,NOT($AD35)),AND($AC35,OR(AND($G35="",$H35&lt;&gt;""),AND($G35&lt;&gt;"",$H35=""),AND($J35="",$K35&lt;&gt;""),AND($J35&lt;&gt;"",$K35=""),AND($M35="",$N35&lt;&gt;""),AND($M35&lt;&gt;"",$N35=""),AND($P35="",$Q35&lt;&gt;""),AND($P35&lt;&gt;"",$Q35=""),AND($S35="",$T35&lt;&gt;""),AND($S35&lt;&gt;"",$T35=""),AND($V35="",$W35&lt;&gt;""),AND($V35&lt;&gt;"",$W35=""))),AND($C35&lt;&gt;"",$E35&lt;&gt;"",LEFT(TRIM($C35),1)&lt;&gt;LEFT(TRIM($E35),1)),IF(OR($E35="",$F35=""),FALSE(),IFERROR(COUNTIF(INDIRECT("UNITS_"&amp;SUBSTITUTE(LEFT($E35,FIND(" ",$E35&amp;" ")-1),".","_")),$F35)=0,TRUE())),AND($B35&lt;&gt;"",OR(ISNUMBER(SEARCH("outro",LOWER($B35))),ISNUMBER(SEARCH("divers",LOWER($B35))),ISNUMBER(SEARCH("etc",LOWER($B35))))),OR(AND(ISNUMBER(SEARCH("comunic",LOWER($B35))),LEFT($E35,3)&lt;&gt;"4.4"),AND(ISNUMBER(SEARCH("monitor",LOWER($B35))),NOT(OR(LEFT($E35,3)="1.5",LEFT($E35,3)="2.5")))),AND($B35&lt;&gt;"",OR(LEFT($C35,1)="1",LEFT($C35,1)="2"),$D35=""),AND($D35&lt;&gt;"",NOT(OR(LEFT($C35,1)="1",LEFT($C35,1)="2"))),AND($D35&lt;&gt;"",COUNTIF(' PROJETO'!$B$14:$B$16,$D35)=0),IF($D35="",FALSE(),IF(COUNTIF(' PROJETO'!$B$14:$B$16,$D35)=0,FALSE(),IFERROR(INDEX(' PROJETO'!$C$14:$C$16,MATCH($D35,' PROJETO'!$B$14:$B$16,0))&lt;&gt;"Sim",FALSE()))))</f>
        <v>0</v>
      </c>
      <c r="AG35" s="21" t="b">
        <f>AND($AC35,$Y35&gt;'CONFG.  LISTAS'!$F$4,$Z35="",$AA35="")</f>
        <v>0</v>
      </c>
      <c r="AH35" s="21" t="str">
        <f t="shared" si="12"/>
        <v/>
      </c>
      <c r="AI35" s="43" t="str">
        <f ca="1">IF(NOT($AC35),"",IF(OR($B35="",$C35="",$E35="",$F35=""),"Preencha descrição, categoria, tipo e unidade.",IF(AND($B35&lt;&gt;"",OR(LEFT($C35,1)="1",LEFT($C35,1)="2"),$D35=""),"Informe a prática de restauração para itens diretos.",IF(AND($D35&lt;&gt;"",NOT(OR(LEFT($C35,1)="1",LEFT($C35,1)="2"))),"Custos indiretos não devem pertencer a uma prática específica.",IF(AND($D35&lt;&gt;"",COUNTIF(' PROJETO'!$B$14:$B$16,$D35)=0),"Prática de restauração inválida ou não cadastrada.",IF(IF($D35="",FALSE(),IF(COUNTIF(' PROJETO'!$B$14:$B$16,$D35)=0,FALSE(),IFERROR(INDEX(' PROJETO'!$C$14:$C$16,MATCH($D35,' PROJETO'!$B$14:$B$16,0))&lt;&gt;"Sim",FALSE()))),"A prática informada no item não foi selecionada na aba Projeto.",IF(AND(MAX($I35,$L35,$O35,$R35,$U35,$X35)&gt;'CONFG.  LISTAS'!$F$4,NOT(OR($Z35&lt;&gt;"",$AA35&lt;&gt;""))),"Memorial de cálculo ou anexo obrigatório não informado para item acima do limite.",IF(OR(AND($G35&lt;&gt;"",$H35&lt;&gt;"",OR($G35&lt;=0,$H35&lt;=0)),AND($J35&lt;&gt;"",$K35&lt;&gt;"",OR($J35&lt;=0,$K35&lt;=0)),AND($M35&lt;&gt;"",$N35&lt;&gt;"",OR($M35&lt;=0,$N35&lt;=0)),AND($P35&lt;&gt;"",$Q35&lt;&gt;"",OR($P35&lt;=0,$Q35&lt;=0)),AND($S35&lt;&gt;"",$T35&lt;&gt;"",OR($S35&lt;=0,$T35&lt;=0)),AND($V35&lt;&gt;"",$W35&lt;&gt;"",OR($V35&lt;=0,$W35&lt;=0))),"Revise os valores informados: valor unitário e quantidade devem ser maiores que zero.",IF(OR(AND($G35="",$H35&lt;&gt;""),AND($G35&lt;&gt;"",$H35=""),AND($J35="",$K35&lt;&gt;""),AND($J35&lt;&gt;"",$K35=""),AND($M35="",$N35&lt;&gt;""),AND($M35&lt;&gt;"",$N35=""),AND($P35="",$Q35&lt;&gt;""),AND($P35&lt;&gt;"",$Q35=""),AND($S35="",$T35&lt;&gt;""),AND($S35&lt;&gt;"",$T35=""),AND($V35="",$W35&lt;&gt;""),AND($V35&lt;&gt;"",$W35="")),"Há ano preenchido parcialmente: "&amp;TRIM(IF(AND($G35="",$H35&lt;&gt;""),"Ano 1 (falta valor unitário); ","")&amp;IF(AND($G35&lt;&gt;"",$H35=""),"Ano 1 (falta quantidade); ","")&amp;IF(AND($J35="",$K35&lt;&gt;""),"Ano 2 (falta valor unitário); ","")&amp;IF(AND($J35&lt;&gt;"",$K35=""),"Ano 2 (falta quantidade); ","")&amp;IF(AND($M35="",$N35&lt;&gt;""),"Ano 3 (falta valor unitário); ","")&amp;IF(AND($M35&lt;&gt;"",$N35=""),"Ano 3 (falta quantidade); ","")&amp;IF(AND($P35="",$Q35&lt;&gt;""),"Ano 4 (falta valor unitário); ","")&amp;IF(AND($P35&lt;&gt;"",$Q35=""),"Ano 4 (falta quantidade); ","")&amp;IF(AND($S35="",$T35&lt;&gt;""),"Ano 5 (falta valor unitário); ","")&amp;IF(AND($S35&lt;&gt;"",$T35=""),"Ano 5 (falta quantidade); ","")&amp;IF(AND($V35="",$W35&lt;&gt;""),"Ano 6 (falta valor unitário); ","")&amp;IF(AND($V35&lt;&gt;"",$W35=""),"Ano 6 (falta quantidade); ","")), IF(NOT(OR(AND($G35&lt;&gt;"",$H35&lt;&gt;""),AND($J35&lt;&gt;"",$K35&lt;&gt;""),AND($M35&lt;&gt;"",$N35&lt;&gt;""),AND($P35&lt;&gt;"",$Q35&lt;&gt;""),AND($S35&lt;&gt;"",$T35&lt;&gt;""),AND($V35&lt;&gt;"",$W35&lt;&gt;""))),"Informe pelo menos um ano completo com valor unitário e quantidade.",IF(AND($C35&lt;&gt;"",$E35&lt;&gt;"",LEFT(TRIM($C35),1)&lt;&gt;LEFT(TRIM($E35),1)),"Categoria e tipo estão incompatíveis.",IF(IF(OR($E35="",$F35=""),FALSE(),IFERROR(COUNTIF(INDIRECT("UNITS_"&amp;SUBSTITUTE(LEFT($E35,FIND(" ",$E35&amp;" ")-1),".","_")),$F35)=0,TRUE())),"Unidade incompatível com o tipo selecionado.",IF(OR(AND(ISNUMBER(SEARCH("comunic",LOWER($B35))),LEFT($E35,3)&lt;&gt;"4.4"),AND(ISNUMBER(SEARCH("monitor",LOWER($B35))),NOT(OR(LEFT($E35,3)="1.5",LEFT($E35,3)="2.5")))),"Revise a classificação do item conforme as regras de preenchimento.",IF(AND($B35&lt;&gt;"",OR(ISNUMBER(SEARCH("outro",LOWER($B35))),ISNUMBER(SEARCH("divers",LOWER($B35))),ISNUMBER(SEARCH("kit",LOWER($B35))),ISNUMBER(SEARCH("ferrament",LOWER($B35))),ISNUMBER(SEARCH("epi",LOWER($B35)))),NOT(OR($Z35&lt;&gt;"",$AA35&lt;&gt;""))),"Descrição muito genérica: detalhe melhor o item e registre o racional no memorial ou em anexo.",IF(AND($Y35=0,$B35&lt;&gt;"",OR($G35&lt;&gt;"",$H35&lt;&gt;"",$J35&lt;&gt;"",$K35&lt;&gt;"",$M35&lt;&gt;"",$N35&lt;&gt;"",$P35&lt;&gt;"",$Q35&lt;&gt;"",$S35&lt;&gt;"",$T35&lt;&gt;"",$V35&lt;&gt;"",$W35&lt;&gt;"")),"O item possui dados lançados, mas o total está zerado. Revise os valores informados.","")))))))))))))))</f>
        <v/>
      </c>
    </row>
    <row r="36" spans="1:35" ht="14.25" customHeight="1" x14ac:dyDescent="0.25">
      <c r="A36" s="57" t="str">
        <f t="shared" si="0"/>
        <v/>
      </c>
      <c r="B36" s="58"/>
      <c r="C36" s="58"/>
      <c r="D36" s="58"/>
      <c r="E36" s="58"/>
      <c r="F36" s="58"/>
      <c r="G36" s="269"/>
      <c r="H36" s="59"/>
      <c r="I36" s="270">
        <f t="shared" si="1"/>
        <v>0</v>
      </c>
      <c r="J36" s="269"/>
      <c r="K36" s="59"/>
      <c r="L36" s="270">
        <f t="shared" si="2"/>
        <v>0</v>
      </c>
      <c r="M36" s="269"/>
      <c r="N36" s="59"/>
      <c r="O36" s="270">
        <f t="shared" si="3"/>
        <v>0</v>
      </c>
      <c r="P36" s="269"/>
      <c r="Q36" s="59"/>
      <c r="R36" s="271">
        <f t="shared" si="4"/>
        <v>0</v>
      </c>
      <c r="S36" s="269"/>
      <c r="T36" s="59"/>
      <c r="U36" s="270">
        <f t="shared" si="5"/>
        <v>0</v>
      </c>
      <c r="V36" s="269"/>
      <c r="W36" s="59"/>
      <c r="X36" s="270">
        <f t="shared" si="6"/>
        <v>0</v>
      </c>
      <c r="Y36" s="270">
        <f t="shared" si="7"/>
        <v>0</v>
      </c>
      <c r="Z36" s="58"/>
      <c r="AA36" s="58"/>
      <c r="AB36" s="60" t="str">
        <f t="shared" si="8"/>
        <v/>
      </c>
      <c r="AC36" s="21" t="b">
        <f t="shared" si="9"/>
        <v>0</v>
      </c>
      <c r="AD36" s="21" t="b">
        <f t="shared" si="10"/>
        <v>0</v>
      </c>
      <c r="AE36" s="21" t="b">
        <f t="shared" si="11"/>
        <v>0</v>
      </c>
      <c r="AF36" s="21" t="b">
        <f ca="1">OR(AND($AC36,NOT($AD36)),AND($AC36,OR(AND($G36="",$H36&lt;&gt;""),AND($G36&lt;&gt;"",$H36=""),AND($J36="",$K36&lt;&gt;""),AND($J36&lt;&gt;"",$K36=""),AND($M36="",$N36&lt;&gt;""),AND($M36&lt;&gt;"",$N36=""),AND($P36="",$Q36&lt;&gt;""),AND($P36&lt;&gt;"",$Q36=""),AND($S36="",$T36&lt;&gt;""),AND($S36&lt;&gt;"",$T36=""),AND($V36="",$W36&lt;&gt;""),AND($V36&lt;&gt;"",$W36=""))),AND($C36&lt;&gt;"",$E36&lt;&gt;"",LEFT(TRIM($C36),1)&lt;&gt;LEFT(TRIM($E36),1)),IF(OR($E36="",$F36=""),FALSE(),IFERROR(COUNTIF(INDIRECT("UNITS_"&amp;SUBSTITUTE(LEFT($E36,FIND(" ",$E36&amp;" ")-1),".","_")),$F36)=0,TRUE())),AND($B36&lt;&gt;"",OR(ISNUMBER(SEARCH("outro",LOWER($B36))),ISNUMBER(SEARCH("divers",LOWER($B36))),ISNUMBER(SEARCH("etc",LOWER($B36))))),OR(AND(ISNUMBER(SEARCH("comunic",LOWER($B36))),LEFT($E36,3)&lt;&gt;"4.4"),AND(ISNUMBER(SEARCH("monitor",LOWER($B36))),NOT(OR(LEFT($E36,3)="1.5",LEFT($E36,3)="2.5")))),AND($B36&lt;&gt;"",OR(LEFT($C36,1)="1",LEFT($C36,1)="2"),$D36=""),AND($D36&lt;&gt;"",NOT(OR(LEFT($C36,1)="1",LEFT($C36,1)="2"))),AND($D36&lt;&gt;"",COUNTIF(' PROJETO'!$B$14:$B$16,$D36)=0),IF($D36="",FALSE(),IF(COUNTIF(' PROJETO'!$B$14:$B$16,$D36)=0,FALSE(),IFERROR(INDEX(' PROJETO'!$C$14:$C$16,MATCH($D36,' PROJETO'!$B$14:$B$16,0))&lt;&gt;"Sim",FALSE()))))</f>
        <v>0</v>
      </c>
      <c r="AG36" s="21" t="b">
        <f>AND($AC36,$Y36&gt;'CONFG.  LISTAS'!$F$4,$Z36="",$AA36="")</f>
        <v>0</v>
      </c>
      <c r="AH36" s="21" t="str">
        <f t="shared" si="12"/>
        <v/>
      </c>
      <c r="AI36" s="43" t="str">
        <f ca="1">IF(NOT($AC36),"",IF(OR($B36="",$C36="",$E36="",$F36=""),"Preencha descrição, categoria, tipo e unidade.",IF(AND($B36&lt;&gt;"",OR(LEFT($C36,1)="1",LEFT($C36,1)="2"),$D36=""),"Informe a prática de restauração para itens diretos.",IF(AND($D36&lt;&gt;"",NOT(OR(LEFT($C36,1)="1",LEFT($C36,1)="2"))),"Custos indiretos não devem pertencer a uma prática específica.",IF(AND($D36&lt;&gt;"",COUNTIF(' PROJETO'!$B$14:$B$16,$D36)=0),"Prática de restauração inválida ou não cadastrada.",IF(IF($D36="",FALSE(),IF(COUNTIF(' PROJETO'!$B$14:$B$16,$D36)=0,FALSE(),IFERROR(INDEX(' PROJETO'!$C$14:$C$16,MATCH($D36,' PROJETO'!$B$14:$B$16,0))&lt;&gt;"Sim",FALSE()))),"A prática informada no item não foi selecionada na aba Projeto.",IF(AND(MAX($I36,$L36,$O36,$R36,$U36,$X36)&gt;'CONFG.  LISTAS'!$F$4,NOT(OR($Z36&lt;&gt;"",$AA36&lt;&gt;""))),"Memorial de cálculo ou anexo obrigatório não informado para item acima do limite.",IF(OR(AND($G36&lt;&gt;"",$H36&lt;&gt;"",OR($G36&lt;=0,$H36&lt;=0)),AND($J36&lt;&gt;"",$K36&lt;&gt;"",OR($J36&lt;=0,$K36&lt;=0)),AND($M36&lt;&gt;"",$N36&lt;&gt;"",OR($M36&lt;=0,$N36&lt;=0)),AND($P36&lt;&gt;"",$Q36&lt;&gt;"",OR($P36&lt;=0,$Q36&lt;=0)),AND($S36&lt;&gt;"",$T36&lt;&gt;"",OR($S36&lt;=0,$T36&lt;=0)),AND($V36&lt;&gt;"",$W36&lt;&gt;"",OR($V36&lt;=0,$W36&lt;=0))),"Revise os valores informados: valor unitário e quantidade devem ser maiores que zero.",IF(OR(AND($G36="",$H36&lt;&gt;""),AND($G36&lt;&gt;"",$H36=""),AND($J36="",$K36&lt;&gt;""),AND($J36&lt;&gt;"",$K36=""),AND($M36="",$N36&lt;&gt;""),AND($M36&lt;&gt;"",$N36=""),AND($P36="",$Q36&lt;&gt;""),AND($P36&lt;&gt;"",$Q36=""),AND($S36="",$T36&lt;&gt;""),AND($S36&lt;&gt;"",$T36=""),AND($V36="",$W36&lt;&gt;""),AND($V36&lt;&gt;"",$W36="")),"Há ano preenchido parcialmente: "&amp;TRIM(IF(AND($G36="",$H36&lt;&gt;""),"Ano 1 (falta valor unitário); ","")&amp;IF(AND($G36&lt;&gt;"",$H36=""),"Ano 1 (falta quantidade); ","")&amp;IF(AND($J36="",$K36&lt;&gt;""),"Ano 2 (falta valor unitário); ","")&amp;IF(AND($J36&lt;&gt;"",$K36=""),"Ano 2 (falta quantidade); ","")&amp;IF(AND($M36="",$N36&lt;&gt;""),"Ano 3 (falta valor unitário); ","")&amp;IF(AND($M36&lt;&gt;"",$N36=""),"Ano 3 (falta quantidade); ","")&amp;IF(AND($P36="",$Q36&lt;&gt;""),"Ano 4 (falta valor unitário); ","")&amp;IF(AND($P36&lt;&gt;"",$Q36=""),"Ano 4 (falta quantidade); ","")&amp;IF(AND($S36="",$T36&lt;&gt;""),"Ano 5 (falta valor unitário); ","")&amp;IF(AND($S36&lt;&gt;"",$T36=""),"Ano 5 (falta quantidade); ","")&amp;IF(AND($V36="",$W36&lt;&gt;""),"Ano 6 (falta valor unitário); ","")&amp;IF(AND($V36&lt;&gt;"",$W36=""),"Ano 6 (falta quantidade); ","")), IF(NOT(OR(AND($G36&lt;&gt;"",$H36&lt;&gt;""),AND($J36&lt;&gt;"",$K36&lt;&gt;""),AND($M36&lt;&gt;"",$N36&lt;&gt;""),AND($P36&lt;&gt;"",$Q36&lt;&gt;""),AND($S36&lt;&gt;"",$T36&lt;&gt;""),AND($V36&lt;&gt;"",$W36&lt;&gt;""))),"Informe pelo menos um ano completo com valor unitário e quantidade.",IF(AND($C36&lt;&gt;"",$E36&lt;&gt;"",LEFT(TRIM($C36),1)&lt;&gt;LEFT(TRIM($E36),1)),"Categoria e tipo estão incompatíveis.",IF(IF(OR($E36="",$F36=""),FALSE(),IFERROR(COUNTIF(INDIRECT("UNITS_"&amp;SUBSTITUTE(LEFT($E36,FIND(" ",$E36&amp;" ")-1),".","_")),$F36)=0,TRUE())),"Unidade incompatível com o tipo selecionado.",IF(OR(AND(ISNUMBER(SEARCH("comunic",LOWER($B36))),LEFT($E36,3)&lt;&gt;"4.4"),AND(ISNUMBER(SEARCH("monitor",LOWER($B36))),NOT(OR(LEFT($E36,3)="1.5",LEFT($E36,3)="2.5")))),"Revise a classificação do item conforme as regras de preenchimento.",IF(AND($B36&lt;&gt;"",OR(ISNUMBER(SEARCH("outro",LOWER($B36))),ISNUMBER(SEARCH("divers",LOWER($B36))),ISNUMBER(SEARCH("kit",LOWER($B36))),ISNUMBER(SEARCH("ferrament",LOWER($B36))),ISNUMBER(SEARCH("epi",LOWER($B36)))),NOT(OR($Z36&lt;&gt;"",$AA36&lt;&gt;""))),"Descrição muito genérica: detalhe melhor o item e registre o racional no memorial ou em anexo.",IF(AND($Y36=0,$B36&lt;&gt;"",OR($G36&lt;&gt;"",$H36&lt;&gt;"",$J36&lt;&gt;"",$K36&lt;&gt;"",$M36&lt;&gt;"",$N36&lt;&gt;"",$P36&lt;&gt;"",$Q36&lt;&gt;"",$S36&lt;&gt;"",$T36&lt;&gt;"",$V36&lt;&gt;"",$W36&lt;&gt;"")),"O item possui dados lançados, mas o total está zerado. Revise os valores informados.","")))))))))))))))</f>
        <v/>
      </c>
    </row>
    <row r="37" spans="1:35" ht="14.25" customHeight="1" x14ac:dyDescent="0.25">
      <c r="A37" s="57" t="str">
        <f t="shared" si="0"/>
        <v/>
      </c>
      <c r="B37" s="61"/>
      <c r="C37" s="61"/>
      <c r="D37" s="58"/>
      <c r="E37" s="61"/>
      <c r="F37" s="61"/>
      <c r="G37" s="272"/>
      <c r="H37" s="62"/>
      <c r="I37" s="270">
        <f t="shared" si="1"/>
        <v>0</v>
      </c>
      <c r="J37" s="272"/>
      <c r="K37" s="62"/>
      <c r="L37" s="270">
        <f t="shared" si="2"/>
        <v>0</v>
      </c>
      <c r="M37" s="272"/>
      <c r="N37" s="62"/>
      <c r="O37" s="270">
        <f t="shared" si="3"/>
        <v>0</v>
      </c>
      <c r="P37" s="272"/>
      <c r="Q37" s="62"/>
      <c r="R37" s="271">
        <f t="shared" si="4"/>
        <v>0</v>
      </c>
      <c r="S37" s="272"/>
      <c r="T37" s="62"/>
      <c r="U37" s="270">
        <f t="shared" si="5"/>
        <v>0</v>
      </c>
      <c r="V37" s="272"/>
      <c r="W37" s="62"/>
      <c r="X37" s="270">
        <f t="shared" si="6"/>
        <v>0</v>
      </c>
      <c r="Y37" s="270">
        <f t="shared" si="7"/>
        <v>0</v>
      </c>
      <c r="Z37" s="61"/>
      <c r="AA37" s="61"/>
      <c r="AB37" s="60" t="str">
        <f t="shared" si="8"/>
        <v/>
      </c>
      <c r="AC37" s="21" t="b">
        <f t="shared" si="9"/>
        <v>0</v>
      </c>
      <c r="AD37" s="21" t="b">
        <f t="shared" si="10"/>
        <v>0</v>
      </c>
      <c r="AE37" s="21" t="b">
        <f t="shared" si="11"/>
        <v>0</v>
      </c>
      <c r="AF37" s="21" t="b">
        <f ca="1">OR(AND($AC37,NOT($AD37)),AND($AC37,OR(AND($G37="",$H37&lt;&gt;""),AND($G37&lt;&gt;"",$H37=""),AND($J37="",$K37&lt;&gt;""),AND($J37&lt;&gt;"",$K37=""),AND($M37="",$N37&lt;&gt;""),AND($M37&lt;&gt;"",$N37=""),AND($P37="",$Q37&lt;&gt;""),AND($P37&lt;&gt;"",$Q37=""),AND($S37="",$T37&lt;&gt;""),AND($S37&lt;&gt;"",$T37=""),AND($V37="",$W37&lt;&gt;""),AND($V37&lt;&gt;"",$W37=""))),AND($C37&lt;&gt;"",$E37&lt;&gt;"",LEFT(TRIM($C37),1)&lt;&gt;LEFT(TRIM($E37),1)),IF(OR($E37="",$F37=""),FALSE(),IFERROR(COUNTIF(INDIRECT("UNITS_"&amp;SUBSTITUTE(LEFT($E37,FIND(" ",$E37&amp;" ")-1),".","_")),$F37)=0,TRUE())),AND($B37&lt;&gt;"",OR(ISNUMBER(SEARCH("outro",LOWER($B37))),ISNUMBER(SEARCH("divers",LOWER($B37))),ISNUMBER(SEARCH("etc",LOWER($B37))))),OR(AND(ISNUMBER(SEARCH("comunic",LOWER($B37))),LEFT($E37,3)&lt;&gt;"4.4"),AND(ISNUMBER(SEARCH("monitor",LOWER($B37))),NOT(OR(LEFT($E37,3)="1.5",LEFT($E37,3)="2.5")))),AND($B37&lt;&gt;"",OR(LEFT($C37,1)="1",LEFT($C37,1)="2"),$D37=""),AND($D37&lt;&gt;"",NOT(OR(LEFT($C37,1)="1",LEFT($C37,1)="2"))),AND($D37&lt;&gt;"",COUNTIF(' PROJETO'!$B$14:$B$16,$D37)=0),IF($D37="",FALSE(),IF(COUNTIF(' PROJETO'!$B$14:$B$16,$D37)=0,FALSE(),IFERROR(INDEX(' PROJETO'!$C$14:$C$16,MATCH($D37,' PROJETO'!$B$14:$B$16,0))&lt;&gt;"Sim",FALSE()))))</f>
        <v>0</v>
      </c>
      <c r="AG37" s="21" t="b">
        <f>AND($AC37,$Y37&gt;'CONFG.  LISTAS'!$F$4,$Z37="",$AA37="")</f>
        <v>0</v>
      </c>
      <c r="AH37" s="21" t="str">
        <f t="shared" si="12"/>
        <v/>
      </c>
      <c r="AI37" s="43" t="str">
        <f ca="1">IF(NOT($AC37),"",IF(OR($B37="",$C37="",$E37="",$F37=""),"Preencha descrição, categoria, tipo e unidade.",IF(AND($B37&lt;&gt;"",OR(LEFT($C37,1)="1",LEFT($C37,1)="2"),$D37=""),"Informe a prática de restauração para itens diretos.",IF(AND($D37&lt;&gt;"",NOT(OR(LEFT($C37,1)="1",LEFT($C37,1)="2"))),"Custos indiretos não devem pertencer a uma prática específica.",IF(AND($D37&lt;&gt;"",COUNTIF(' PROJETO'!$B$14:$B$16,$D37)=0),"Prática de restauração inválida ou não cadastrada.",IF(IF($D37="",FALSE(),IF(COUNTIF(' PROJETO'!$B$14:$B$16,$D37)=0,FALSE(),IFERROR(INDEX(' PROJETO'!$C$14:$C$16,MATCH($D37,' PROJETO'!$B$14:$B$16,0))&lt;&gt;"Sim",FALSE()))),"A prática informada no item não foi selecionada na aba Projeto.",IF(AND(MAX($I37,$L37,$O37,$R37,$U37,$X37)&gt;'CONFG.  LISTAS'!$F$4,NOT(OR($Z37&lt;&gt;"",$AA37&lt;&gt;""))),"Memorial de cálculo ou anexo obrigatório não informado para item acima do limite.",IF(OR(AND($G37&lt;&gt;"",$H37&lt;&gt;"",OR($G37&lt;=0,$H37&lt;=0)),AND($J37&lt;&gt;"",$K37&lt;&gt;"",OR($J37&lt;=0,$K37&lt;=0)),AND($M37&lt;&gt;"",$N37&lt;&gt;"",OR($M37&lt;=0,$N37&lt;=0)),AND($P37&lt;&gt;"",$Q37&lt;&gt;"",OR($P37&lt;=0,$Q37&lt;=0)),AND($S37&lt;&gt;"",$T37&lt;&gt;"",OR($S37&lt;=0,$T37&lt;=0)),AND($V37&lt;&gt;"",$W37&lt;&gt;"",OR($V37&lt;=0,$W37&lt;=0))),"Revise os valores informados: valor unitário e quantidade devem ser maiores que zero.",IF(OR(AND($G37="",$H37&lt;&gt;""),AND($G37&lt;&gt;"",$H37=""),AND($J37="",$K37&lt;&gt;""),AND($J37&lt;&gt;"",$K37=""),AND($M37="",$N37&lt;&gt;""),AND($M37&lt;&gt;"",$N37=""),AND($P37="",$Q37&lt;&gt;""),AND($P37&lt;&gt;"",$Q37=""),AND($S37="",$T37&lt;&gt;""),AND($S37&lt;&gt;"",$T37=""),AND($V37="",$W37&lt;&gt;""),AND($V37&lt;&gt;"",$W37="")),"Há ano preenchido parcialmente: "&amp;TRIM(IF(AND($G37="",$H37&lt;&gt;""),"Ano 1 (falta valor unitário); ","")&amp;IF(AND($G37&lt;&gt;"",$H37=""),"Ano 1 (falta quantidade); ","")&amp;IF(AND($J37="",$K37&lt;&gt;""),"Ano 2 (falta valor unitário); ","")&amp;IF(AND($J37&lt;&gt;"",$K37=""),"Ano 2 (falta quantidade); ","")&amp;IF(AND($M37="",$N37&lt;&gt;""),"Ano 3 (falta valor unitário); ","")&amp;IF(AND($M37&lt;&gt;"",$N37=""),"Ano 3 (falta quantidade); ","")&amp;IF(AND($P37="",$Q37&lt;&gt;""),"Ano 4 (falta valor unitário); ","")&amp;IF(AND($P37&lt;&gt;"",$Q37=""),"Ano 4 (falta quantidade); ","")&amp;IF(AND($S37="",$T37&lt;&gt;""),"Ano 5 (falta valor unitário); ","")&amp;IF(AND($S37&lt;&gt;"",$T37=""),"Ano 5 (falta quantidade); ","")&amp;IF(AND($V37="",$W37&lt;&gt;""),"Ano 6 (falta valor unitário); ","")&amp;IF(AND($V37&lt;&gt;"",$W37=""),"Ano 6 (falta quantidade); ","")), IF(NOT(OR(AND($G37&lt;&gt;"",$H37&lt;&gt;""),AND($J37&lt;&gt;"",$K37&lt;&gt;""),AND($M37&lt;&gt;"",$N37&lt;&gt;""),AND($P37&lt;&gt;"",$Q37&lt;&gt;""),AND($S37&lt;&gt;"",$T37&lt;&gt;""),AND($V37&lt;&gt;"",$W37&lt;&gt;""))),"Informe pelo menos um ano completo com valor unitário e quantidade.",IF(AND($C37&lt;&gt;"",$E37&lt;&gt;"",LEFT(TRIM($C37),1)&lt;&gt;LEFT(TRIM($E37),1)),"Categoria e tipo estão incompatíveis.",IF(IF(OR($E37="",$F37=""),FALSE(),IFERROR(COUNTIF(INDIRECT("UNITS_"&amp;SUBSTITUTE(LEFT($E37,FIND(" ",$E37&amp;" ")-1),".","_")),$F37)=0,TRUE())),"Unidade incompatível com o tipo selecionado.",IF(OR(AND(ISNUMBER(SEARCH("comunic",LOWER($B37))),LEFT($E37,3)&lt;&gt;"4.4"),AND(ISNUMBER(SEARCH("monitor",LOWER($B37))),NOT(OR(LEFT($E37,3)="1.5",LEFT($E37,3)="2.5")))),"Revise a classificação do item conforme as regras de preenchimento.",IF(AND($B37&lt;&gt;"",OR(ISNUMBER(SEARCH("outro",LOWER($B37))),ISNUMBER(SEARCH("divers",LOWER($B37))),ISNUMBER(SEARCH("kit",LOWER($B37))),ISNUMBER(SEARCH("ferrament",LOWER($B37))),ISNUMBER(SEARCH("epi",LOWER($B37)))),NOT(OR($Z37&lt;&gt;"",$AA37&lt;&gt;""))),"Descrição muito genérica: detalhe melhor o item e registre o racional no memorial ou em anexo.",IF(AND($Y37=0,$B37&lt;&gt;"",OR($G37&lt;&gt;"",$H37&lt;&gt;"",$J37&lt;&gt;"",$K37&lt;&gt;"",$M37&lt;&gt;"",$N37&lt;&gt;"",$P37&lt;&gt;"",$Q37&lt;&gt;"",$S37&lt;&gt;"",$T37&lt;&gt;"",$V37&lt;&gt;"",$W37&lt;&gt;"")),"O item possui dados lançados, mas o total está zerado. Revise os valores informados.","")))))))))))))))</f>
        <v/>
      </c>
    </row>
    <row r="38" spans="1:35" ht="14.25" customHeight="1" x14ac:dyDescent="0.25">
      <c r="A38" s="57" t="str">
        <f t="shared" si="0"/>
        <v/>
      </c>
      <c r="B38" s="58"/>
      <c r="C38" s="58"/>
      <c r="D38" s="58"/>
      <c r="E38" s="58"/>
      <c r="F38" s="58"/>
      <c r="G38" s="269"/>
      <c r="H38" s="59"/>
      <c r="I38" s="270">
        <f t="shared" si="1"/>
        <v>0</v>
      </c>
      <c r="J38" s="269"/>
      <c r="K38" s="59"/>
      <c r="L38" s="270">
        <f t="shared" si="2"/>
        <v>0</v>
      </c>
      <c r="M38" s="269"/>
      <c r="N38" s="59"/>
      <c r="O38" s="270">
        <f t="shared" si="3"/>
        <v>0</v>
      </c>
      <c r="P38" s="269"/>
      <c r="Q38" s="59"/>
      <c r="R38" s="271">
        <f t="shared" si="4"/>
        <v>0</v>
      </c>
      <c r="S38" s="269"/>
      <c r="T38" s="59"/>
      <c r="U38" s="270">
        <f t="shared" si="5"/>
        <v>0</v>
      </c>
      <c r="V38" s="269"/>
      <c r="W38" s="59"/>
      <c r="X38" s="270">
        <f t="shared" si="6"/>
        <v>0</v>
      </c>
      <c r="Y38" s="270">
        <f t="shared" si="7"/>
        <v>0</v>
      </c>
      <c r="Z38" s="58"/>
      <c r="AA38" s="58"/>
      <c r="AB38" s="60" t="str">
        <f t="shared" si="8"/>
        <v/>
      </c>
      <c r="AC38" s="21" t="b">
        <f t="shared" si="9"/>
        <v>0</v>
      </c>
      <c r="AD38" s="21" t="b">
        <f t="shared" si="10"/>
        <v>0</v>
      </c>
      <c r="AE38" s="21" t="b">
        <f t="shared" si="11"/>
        <v>0</v>
      </c>
      <c r="AF38" s="21" t="b">
        <f ca="1">OR(AND($AC38,NOT($AD38)),AND($AC38,OR(AND($G38="",$H38&lt;&gt;""),AND($G38&lt;&gt;"",$H38=""),AND($J38="",$K38&lt;&gt;""),AND($J38&lt;&gt;"",$K38=""),AND($M38="",$N38&lt;&gt;""),AND($M38&lt;&gt;"",$N38=""),AND($P38="",$Q38&lt;&gt;""),AND($P38&lt;&gt;"",$Q38=""),AND($S38="",$T38&lt;&gt;""),AND($S38&lt;&gt;"",$T38=""),AND($V38="",$W38&lt;&gt;""),AND($V38&lt;&gt;"",$W38=""))),AND($C38&lt;&gt;"",$E38&lt;&gt;"",LEFT(TRIM($C38),1)&lt;&gt;LEFT(TRIM($E38),1)),IF(OR($E38="",$F38=""),FALSE(),IFERROR(COUNTIF(INDIRECT("UNITS_"&amp;SUBSTITUTE(LEFT($E38,FIND(" ",$E38&amp;" ")-1),".","_")),$F38)=0,TRUE())),AND($B38&lt;&gt;"",OR(ISNUMBER(SEARCH("outro",LOWER($B38))),ISNUMBER(SEARCH("divers",LOWER($B38))),ISNUMBER(SEARCH("etc",LOWER($B38))))),OR(AND(ISNUMBER(SEARCH("comunic",LOWER($B38))),LEFT($E38,3)&lt;&gt;"4.4"),AND(ISNUMBER(SEARCH("monitor",LOWER($B38))),NOT(OR(LEFT($E38,3)="1.5",LEFT($E38,3)="2.5")))),AND($B38&lt;&gt;"",OR(LEFT($C38,1)="1",LEFT($C38,1)="2"),$D38=""),AND($D38&lt;&gt;"",NOT(OR(LEFT($C38,1)="1",LEFT($C38,1)="2"))),AND($D38&lt;&gt;"",COUNTIF(' PROJETO'!$B$14:$B$16,$D38)=0),IF($D38="",FALSE(),IF(COUNTIF(' PROJETO'!$B$14:$B$16,$D38)=0,FALSE(),IFERROR(INDEX(' PROJETO'!$C$14:$C$16,MATCH($D38,' PROJETO'!$B$14:$B$16,0))&lt;&gt;"Sim",FALSE()))))</f>
        <v>0</v>
      </c>
      <c r="AG38" s="21" t="b">
        <f>AND($AC38,$Y38&gt;'CONFG.  LISTAS'!$F$4,$Z38="",$AA38="")</f>
        <v>0</v>
      </c>
      <c r="AH38" s="21" t="str">
        <f t="shared" si="12"/>
        <v/>
      </c>
      <c r="AI38" s="43" t="str">
        <f ca="1">IF(NOT($AC38),"",IF(OR($B38="",$C38="",$E38="",$F38=""),"Preencha descrição, categoria, tipo e unidade.",IF(AND($B38&lt;&gt;"",OR(LEFT($C38,1)="1",LEFT($C38,1)="2"),$D38=""),"Informe a prática de restauração para itens diretos.",IF(AND($D38&lt;&gt;"",NOT(OR(LEFT($C38,1)="1",LEFT($C38,1)="2"))),"Custos indiretos não devem pertencer a uma prática específica.",IF(AND($D38&lt;&gt;"",COUNTIF(' PROJETO'!$B$14:$B$16,$D38)=0),"Prática de restauração inválida ou não cadastrada.",IF(IF($D38="",FALSE(),IF(COUNTIF(' PROJETO'!$B$14:$B$16,$D38)=0,FALSE(),IFERROR(INDEX(' PROJETO'!$C$14:$C$16,MATCH($D38,' PROJETO'!$B$14:$B$16,0))&lt;&gt;"Sim",FALSE()))),"A prática informada no item não foi selecionada na aba Projeto.",IF(AND(MAX($I38,$L38,$O38,$R38,$U38,$X38)&gt;'CONFG.  LISTAS'!$F$4,NOT(OR($Z38&lt;&gt;"",$AA38&lt;&gt;""))),"Memorial de cálculo ou anexo obrigatório não informado para item acima do limite.",IF(OR(AND($G38&lt;&gt;"",$H38&lt;&gt;"",OR($G38&lt;=0,$H38&lt;=0)),AND($J38&lt;&gt;"",$K38&lt;&gt;"",OR($J38&lt;=0,$K38&lt;=0)),AND($M38&lt;&gt;"",$N38&lt;&gt;"",OR($M38&lt;=0,$N38&lt;=0)),AND($P38&lt;&gt;"",$Q38&lt;&gt;"",OR($P38&lt;=0,$Q38&lt;=0)),AND($S38&lt;&gt;"",$T38&lt;&gt;"",OR($S38&lt;=0,$T38&lt;=0)),AND($V38&lt;&gt;"",$W38&lt;&gt;"",OR($V38&lt;=0,$W38&lt;=0))),"Revise os valores informados: valor unitário e quantidade devem ser maiores que zero.",IF(OR(AND($G38="",$H38&lt;&gt;""),AND($G38&lt;&gt;"",$H38=""),AND($J38="",$K38&lt;&gt;""),AND($J38&lt;&gt;"",$K38=""),AND($M38="",$N38&lt;&gt;""),AND($M38&lt;&gt;"",$N38=""),AND($P38="",$Q38&lt;&gt;""),AND($P38&lt;&gt;"",$Q38=""),AND($S38="",$T38&lt;&gt;""),AND($S38&lt;&gt;"",$T38=""),AND($V38="",$W38&lt;&gt;""),AND($V38&lt;&gt;"",$W38="")),"Há ano preenchido parcialmente: "&amp;TRIM(IF(AND($G38="",$H38&lt;&gt;""),"Ano 1 (falta valor unitário); ","")&amp;IF(AND($G38&lt;&gt;"",$H38=""),"Ano 1 (falta quantidade); ","")&amp;IF(AND($J38="",$K38&lt;&gt;""),"Ano 2 (falta valor unitário); ","")&amp;IF(AND($J38&lt;&gt;"",$K38=""),"Ano 2 (falta quantidade); ","")&amp;IF(AND($M38="",$N38&lt;&gt;""),"Ano 3 (falta valor unitário); ","")&amp;IF(AND($M38&lt;&gt;"",$N38=""),"Ano 3 (falta quantidade); ","")&amp;IF(AND($P38="",$Q38&lt;&gt;""),"Ano 4 (falta valor unitário); ","")&amp;IF(AND($P38&lt;&gt;"",$Q38=""),"Ano 4 (falta quantidade); ","")&amp;IF(AND($S38="",$T38&lt;&gt;""),"Ano 5 (falta valor unitário); ","")&amp;IF(AND($S38&lt;&gt;"",$T38=""),"Ano 5 (falta quantidade); ","")&amp;IF(AND($V38="",$W38&lt;&gt;""),"Ano 6 (falta valor unitário); ","")&amp;IF(AND($V38&lt;&gt;"",$W38=""),"Ano 6 (falta quantidade); ","")), IF(NOT(OR(AND($G38&lt;&gt;"",$H38&lt;&gt;""),AND($J38&lt;&gt;"",$K38&lt;&gt;""),AND($M38&lt;&gt;"",$N38&lt;&gt;""),AND($P38&lt;&gt;"",$Q38&lt;&gt;""),AND($S38&lt;&gt;"",$T38&lt;&gt;""),AND($V38&lt;&gt;"",$W38&lt;&gt;""))),"Informe pelo menos um ano completo com valor unitário e quantidade.",IF(AND($C38&lt;&gt;"",$E38&lt;&gt;"",LEFT(TRIM($C38),1)&lt;&gt;LEFT(TRIM($E38),1)),"Categoria e tipo estão incompatíveis.",IF(IF(OR($E38="",$F38=""),FALSE(),IFERROR(COUNTIF(INDIRECT("UNITS_"&amp;SUBSTITUTE(LEFT($E38,FIND(" ",$E38&amp;" ")-1),".","_")),$F38)=0,TRUE())),"Unidade incompatível com o tipo selecionado.",IF(OR(AND(ISNUMBER(SEARCH("comunic",LOWER($B38))),LEFT($E38,3)&lt;&gt;"4.4"),AND(ISNUMBER(SEARCH("monitor",LOWER($B38))),NOT(OR(LEFT($E38,3)="1.5",LEFT($E38,3)="2.5")))),"Revise a classificação do item conforme as regras de preenchimento.",IF(AND($B38&lt;&gt;"",OR(ISNUMBER(SEARCH("outro",LOWER($B38))),ISNUMBER(SEARCH("divers",LOWER($B38))),ISNUMBER(SEARCH("kit",LOWER($B38))),ISNUMBER(SEARCH("ferrament",LOWER($B38))),ISNUMBER(SEARCH("epi",LOWER($B38)))),NOT(OR($Z38&lt;&gt;"",$AA38&lt;&gt;""))),"Descrição muito genérica: detalhe melhor o item e registre o racional no memorial ou em anexo.",IF(AND($Y38=0,$B38&lt;&gt;"",OR($G38&lt;&gt;"",$H38&lt;&gt;"",$J38&lt;&gt;"",$K38&lt;&gt;"",$M38&lt;&gt;"",$N38&lt;&gt;"",$P38&lt;&gt;"",$Q38&lt;&gt;"",$S38&lt;&gt;"",$T38&lt;&gt;"",$V38&lt;&gt;"",$W38&lt;&gt;"")),"O item possui dados lançados, mas o total está zerado. Revise os valores informados.","")))))))))))))))</f>
        <v/>
      </c>
    </row>
    <row r="39" spans="1:35" ht="14.25" customHeight="1" x14ac:dyDescent="0.25">
      <c r="A39" s="57" t="str">
        <f t="shared" si="0"/>
        <v/>
      </c>
      <c r="B39" s="61"/>
      <c r="C39" s="61"/>
      <c r="D39" s="58"/>
      <c r="E39" s="61"/>
      <c r="F39" s="61"/>
      <c r="G39" s="272"/>
      <c r="H39" s="62"/>
      <c r="I39" s="270">
        <f t="shared" si="1"/>
        <v>0</v>
      </c>
      <c r="J39" s="272"/>
      <c r="K39" s="62"/>
      <c r="L39" s="270">
        <f t="shared" si="2"/>
        <v>0</v>
      </c>
      <c r="M39" s="272"/>
      <c r="N39" s="62"/>
      <c r="O39" s="270">
        <f t="shared" si="3"/>
        <v>0</v>
      </c>
      <c r="P39" s="272"/>
      <c r="Q39" s="62"/>
      <c r="R39" s="271">
        <f t="shared" si="4"/>
        <v>0</v>
      </c>
      <c r="S39" s="272"/>
      <c r="T39" s="62"/>
      <c r="U39" s="270">
        <f t="shared" si="5"/>
        <v>0</v>
      </c>
      <c r="V39" s="272"/>
      <c r="W39" s="62"/>
      <c r="X39" s="270">
        <f t="shared" si="6"/>
        <v>0</v>
      </c>
      <c r="Y39" s="270">
        <f t="shared" si="7"/>
        <v>0</v>
      </c>
      <c r="Z39" s="61"/>
      <c r="AA39" s="61"/>
      <c r="AB39" s="60" t="str">
        <f t="shared" si="8"/>
        <v/>
      </c>
      <c r="AC39" s="21" t="b">
        <f t="shared" si="9"/>
        <v>0</v>
      </c>
      <c r="AD39" s="21" t="b">
        <f t="shared" si="10"/>
        <v>0</v>
      </c>
      <c r="AE39" s="21" t="b">
        <f t="shared" si="11"/>
        <v>0</v>
      </c>
      <c r="AF39" s="21" t="b">
        <f ca="1">OR(AND($AC39,NOT($AD39)),AND($AC39,OR(AND($G39="",$H39&lt;&gt;""),AND($G39&lt;&gt;"",$H39=""),AND($J39="",$K39&lt;&gt;""),AND($J39&lt;&gt;"",$K39=""),AND($M39="",$N39&lt;&gt;""),AND($M39&lt;&gt;"",$N39=""),AND($P39="",$Q39&lt;&gt;""),AND($P39&lt;&gt;"",$Q39=""),AND($S39="",$T39&lt;&gt;""),AND($S39&lt;&gt;"",$T39=""),AND($V39="",$W39&lt;&gt;""),AND($V39&lt;&gt;"",$W39=""))),AND($C39&lt;&gt;"",$E39&lt;&gt;"",LEFT(TRIM($C39),1)&lt;&gt;LEFT(TRIM($E39),1)),IF(OR($E39="",$F39=""),FALSE(),IFERROR(COUNTIF(INDIRECT("UNITS_"&amp;SUBSTITUTE(LEFT($E39,FIND(" ",$E39&amp;" ")-1),".","_")),$F39)=0,TRUE())),AND($B39&lt;&gt;"",OR(ISNUMBER(SEARCH("outro",LOWER($B39))),ISNUMBER(SEARCH("divers",LOWER($B39))),ISNUMBER(SEARCH("etc",LOWER($B39))))),OR(AND(ISNUMBER(SEARCH("comunic",LOWER($B39))),LEFT($E39,3)&lt;&gt;"4.4"),AND(ISNUMBER(SEARCH("monitor",LOWER($B39))),NOT(OR(LEFT($E39,3)="1.5",LEFT($E39,3)="2.5")))),AND($B39&lt;&gt;"",OR(LEFT($C39,1)="1",LEFT($C39,1)="2"),$D39=""),AND($D39&lt;&gt;"",NOT(OR(LEFT($C39,1)="1",LEFT($C39,1)="2"))),AND($D39&lt;&gt;"",COUNTIF(' PROJETO'!$B$14:$B$16,$D39)=0),IF($D39="",FALSE(),IF(COUNTIF(' PROJETO'!$B$14:$B$16,$D39)=0,FALSE(),IFERROR(INDEX(' PROJETO'!$C$14:$C$16,MATCH($D39,' PROJETO'!$B$14:$B$16,0))&lt;&gt;"Sim",FALSE()))))</f>
        <v>0</v>
      </c>
      <c r="AG39" s="21" t="b">
        <f>AND($AC39,$Y39&gt;'CONFG.  LISTAS'!$F$4,$Z39="",$AA39="")</f>
        <v>0</v>
      </c>
      <c r="AH39" s="21" t="str">
        <f t="shared" si="12"/>
        <v/>
      </c>
      <c r="AI39" s="43" t="str">
        <f ca="1">IF(NOT($AC39),"",IF(OR($B39="",$C39="",$E39="",$F39=""),"Preencha descrição, categoria, tipo e unidade.",IF(AND($B39&lt;&gt;"",OR(LEFT($C39,1)="1",LEFT($C39,1)="2"),$D39=""),"Informe a prática de restauração para itens diretos.",IF(AND($D39&lt;&gt;"",NOT(OR(LEFT($C39,1)="1",LEFT($C39,1)="2"))),"Custos indiretos não devem pertencer a uma prática específica.",IF(AND($D39&lt;&gt;"",COUNTIF(' PROJETO'!$B$14:$B$16,$D39)=0),"Prática de restauração inválida ou não cadastrada.",IF(IF($D39="",FALSE(),IF(COUNTIF(' PROJETO'!$B$14:$B$16,$D39)=0,FALSE(),IFERROR(INDEX(' PROJETO'!$C$14:$C$16,MATCH($D39,' PROJETO'!$B$14:$B$16,0))&lt;&gt;"Sim",FALSE()))),"A prática informada no item não foi selecionada na aba Projeto.",IF(AND(MAX($I39,$L39,$O39,$R39,$U39,$X39)&gt;'CONFG.  LISTAS'!$F$4,NOT(OR($Z39&lt;&gt;"",$AA39&lt;&gt;""))),"Memorial de cálculo ou anexo obrigatório não informado para item acima do limite.",IF(OR(AND($G39&lt;&gt;"",$H39&lt;&gt;"",OR($G39&lt;=0,$H39&lt;=0)),AND($J39&lt;&gt;"",$K39&lt;&gt;"",OR($J39&lt;=0,$K39&lt;=0)),AND($M39&lt;&gt;"",$N39&lt;&gt;"",OR($M39&lt;=0,$N39&lt;=0)),AND($P39&lt;&gt;"",$Q39&lt;&gt;"",OR($P39&lt;=0,$Q39&lt;=0)),AND($S39&lt;&gt;"",$T39&lt;&gt;"",OR($S39&lt;=0,$T39&lt;=0)),AND($V39&lt;&gt;"",$W39&lt;&gt;"",OR($V39&lt;=0,$W39&lt;=0))),"Revise os valores informados: valor unitário e quantidade devem ser maiores que zero.",IF(OR(AND($G39="",$H39&lt;&gt;""),AND($G39&lt;&gt;"",$H39=""),AND($J39="",$K39&lt;&gt;""),AND($J39&lt;&gt;"",$K39=""),AND($M39="",$N39&lt;&gt;""),AND($M39&lt;&gt;"",$N39=""),AND($P39="",$Q39&lt;&gt;""),AND($P39&lt;&gt;"",$Q39=""),AND($S39="",$T39&lt;&gt;""),AND($S39&lt;&gt;"",$T39=""),AND($V39="",$W39&lt;&gt;""),AND($V39&lt;&gt;"",$W39="")),"Há ano preenchido parcialmente: "&amp;TRIM(IF(AND($G39="",$H39&lt;&gt;""),"Ano 1 (falta valor unitário); ","")&amp;IF(AND($G39&lt;&gt;"",$H39=""),"Ano 1 (falta quantidade); ","")&amp;IF(AND($J39="",$K39&lt;&gt;""),"Ano 2 (falta valor unitário); ","")&amp;IF(AND($J39&lt;&gt;"",$K39=""),"Ano 2 (falta quantidade); ","")&amp;IF(AND($M39="",$N39&lt;&gt;""),"Ano 3 (falta valor unitário); ","")&amp;IF(AND($M39&lt;&gt;"",$N39=""),"Ano 3 (falta quantidade); ","")&amp;IF(AND($P39="",$Q39&lt;&gt;""),"Ano 4 (falta valor unitário); ","")&amp;IF(AND($P39&lt;&gt;"",$Q39=""),"Ano 4 (falta quantidade); ","")&amp;IF(AND($S39="",$T39&lt;&gt;""),"Ano 5 (falta valor unitário); ","")&amp;IF(AND($S39&lt;&gt;"",$T39=""),"Ano 5 (falta quantidade); ","")&amp;IF(AND($V39="",$W39&lt;&gt;""),"Ano 6 (falta valor unitário); ","")&amp;IF(AND($V39&lt;&gt;"",$W39=""),"Ano 6 (falta quantidade); ","")), IF(NOT(OR(AND($G39&lt;&gt;"",$H39&lt;&gt;""),AND($J39&lt;&gt;"",$K39&lt;&gt;""),AND($M39&lt;&gt;"",$N39&lt;&gt;""),AND($P39&lt;&gt;"",$Q39&lt;&gt;""),AND($S39&lt;&gt;"",$T39&lt;&gt;""),AND($V39&lt;&gt;"",$W39&lt;&gt;""))),"Informe pelo menos um ano completo com valor unitário e quantidade.",IF(AND($C39&lt;&gt;"",$E39&lt;&gt;"",LEFT(TRIM($C39),1)&lt;&gt;LEFT(TRIM($E39),1)),"Categoria e tipo estão incompatíveis.",IF(IF(OR($E39="",$F39=""),FALSE(),IFERROR(COUNTIF(INDIRECT("UNITS_"&amp;SUBSTITUTE(LEFT($E39,FIND(" ",$E39&amp;" ")-1),".","_")),$F39)=0,TRUE())),"Unidade incompatível com o tipo selecionado.",IF(OR(AND(ISNUMBER(SEARCH("comunic",LOWER($B39))),LEFT($E39,3)&lt;&gt;"4.4"),AND(ISNUMBER(SEARCH("monitor",LOWER($B39))),NOT(OR(LEFT($E39,3)="1.5",LEFT($E39,3)="2.5")))),"Revise a classificação do item conforme as regras de preenchimento.",IF(AND($B39&lt;&gt;"",OR(ISNUMBER(SEARCH("outro",LOWER($B39))),ISNUMBER(SEARCH("divers",LOWER($B39))),ISNUMBER(SEARCH("kit",LOWER($B39))),ISNUMBER(SEARCH("ferrament",LOWER($B39))),ISNUMBER(SEARCH("epi",LOWER($B39)))),NOT(OR($Z39&lt;&gt;"",$AA39&lt;&gt;""))),"Descrição muito genérica: detalhe melhor o item e registre o racional no memorial ou em anexo.",IF(AND($Y39=0,$B39&lt;&gt;"",OR($G39&lt;&gt;"",$H39&lt;&gt;"",$J39&lt;&gt;"",$K39&lt;&gt;"",$M39&lt;&gt;"",$N39&lt;&gt;"",$P39&lt;&gt;"",$Q39&lt;&gt;"",$S39&lt;&gt;"",$T39&lt;&gt;"",$V39&lt;&gt;"",$W39&lt;&gt;"")),"O item possui dados lançados, mas o total está zerado. Revise os valores informados.","")))))))))))))))</f>
        <v/>
      </c>
    </row>
    <row r="40" spans="1:35" ht="14.25" customHeight="1" x14ac:dyDescent="0.25">
      <c r="A40" s="57" t="str">
        <f t="shared" si="0"/>
        <v/>
      </c>
      <c r="B40" s="58"/>
      <c r="C40" s="58"/>
      <c r="D40" s="58"/>
      <c r="E40" s="58"/>
      <c r="F40" s="58"/>
      <c r="G40" s="269"/>
      <c r="H40" s="59"/>
      <c r="I40" s="270">
        <f t="shared" si="1"/>
        <v>0</v>
      </c>
      <c r="J40" s="269"/>
      <c r="K40" s="59"/>
      <c r="L40" s="270">
        <f t="shared" si="2"/>
        <v>0</v>
      </c>
      <c r="M40" s="269"/>
      <c r="N40" s="59"/>
      <c r="O40" s="270">
        <f t="shared" si="3"/>
        <v>0</v>
      </c>
      <c r="P40" s="269"/>
      <c r="Q40" s="59"/>
      <c r="R40" s="271">
        <f t="shared" si="4"/>
        <v>0</v>
      </c>
      <c r="S40" s="269"/>
      <c r="T40" s="59"/>
      <c r="U40" s="270">
        <f t="shared" si="5"/>
        <v>0</v>
      </c>
      <c r="V40" s="269"/>
      <c r="W40" s="59"/>
      <c r="X40" s="270">
        <f t="shared" si="6"/>
        <v>0</v>
      </c>
      <c r="Y40" s="270">
        <f t="shared" si="7"/>
        <v>0</v>
      </c>
      <c r="Z40" s="58"/>
      <c r="AA40" s="58"/>
      <c r="AB40" s="60" t="str">
        <f t="shared" si="8"/>
        <v/>
      </c>
      <c r="AC40" s="21" t="b">
        <f t="shared" si="9"/>
        <v>0</v>
      </c>
      <c r="AD40" s="21" t="b">
        <f t="shared" si="10"/>
        <v>0</v>
      </c>
      <c r="AE40" s="21" t="b">
        <f t="shared" si="11"/>
        <v>0</v>
      </c>
      <c r="AF40" s="21" t="b">
        <f ca="1">OR(AND($AC40,NOT($AD40)),AND($AC40,OR(AND($G40="",$H40&lt;&gt;""),AND($G40&lt;&gt;"",$H40=""),AND($J40="",$K40&lt;&gt;""),AND($J40&lt;&gt;"",$K40=""),AND($M40="",$N40&lt;&gt;""),AND($M40&lt;&gt;"",$N40=""),AND($P40="",$Q40&lt;&gt;""),AND($P40&lt;&gt;"",$Q40=""),AND($S40="",$T40&lt;&gt;""),AND($S40&lt;&gt;"",$T40=""),AND($V40="",$W40&lt;&gt;""),AND($V40&lt;&gt;"",$W40=""))),AND($C40&lt;&gt;"",$E40&lt;&gt;"",LEFT(TRIM($C40),1)&lt;&gt;LEFT(TRIM($E40),1)),IF(OR($E40="",$F40=""),FALSE(),IFERROR(COUNTIF(INDIRECT("UNITS_"&amp;SUBSTITUTE(LEFT($E40,FIND(" ",$E40&amp;" ")-1),".","_")),$F40)=0,TRUE())),AND($B40&lt;&gt;"",OR(ISNUMBER(SEARCH("outro",LOWER($B40))),ISNUMBER(SEARCH("divers",LOWER($B40))),ISNUMBER(SEARCH("etc",LOWER($B40))))),OR(AND(ISNUMBER(SEARCH("comunic",LOWER($B40))),LEFT($E40,3)&lt;&gt;"4.4"),AND(ISNUMBER(SEARCH("monitor",LOWER($B40))),NOT(OR(LEFT($E40,3)="1.5",LEFT($E40,3)="2.5")))),AND($B40&lt;&gt;"",OR(LEFT($C40,1)="1",LEFT($C40,1)="2"),$D40=""),AND($D40&lt;&gt;"",NOT(OR(LEFT($C40,1)="1",LEFT($C40,1)="2"))),AND($D40&lt;&gt;"",COUNTIF(' PROJETO'!$B$14:$B$16,$D40)=0),IF($D40="",FALSE(),IF(COUNTIF(' PROJETO'!$B$14:$B$16,$D40)=0,FALSE(),IFERROR(INDEX(' PROJETO'!$C$14:$C$16,MATCH($D40,' PROJETO'!$B$14:$B$16,0))&lt;&gt;"Sim",FALSE()))))</f>
        <v>0</v>
      </c>
      <c r="AG40" s="21" t="b">
        <f>AND($AC40,$Y40&gt;'CONFG.  LISTAS'!$F$4,$Z40="",$AA40="")</f>
        <v>0</v>
      </c>
      <c r="AH40" s="21" t="str">
        <f t="shared" si="12"/>
        <v/>
      </c>
      <c r="AI40" s="43" t="str">
        <f ca="1">IF(NOT($AC40),"",IF(OR($B40="",$C40="",$E40="",$F40=""),"Preencha descrição, categoria, tipo e unidade.",IF(AND($B40&lt;&gt;"",OR(LEFT($C40,1)="1",LEFT($C40,1)="2"),$D40=""),"Informe a prática de restauração para itens diretos.",IF(AND($D40&lt;&gt;"",NOT(OR(LEFT($C40,1)="1",LEFT($C40,1)="2"))),"Custos indiretos não devem pertencer a uma prática específica.",IF(AND($D40&lt;&gt;"",COUNTIF(' PROJETO'!$B$14:$B$16,$D40)=0),"Prática de restauração inválida ou não cadastrada.",IF(IF($D40="",FALSE(),IF(COUNTIF(' PROJETO'!$B$14:$B$16,$D40)=0,FALSE(),IFERROR(INDEX(' PROJETO'!$C$14:$C$16,MATCH($D40,' PROJETO'!$B$14:$B$16,0))&lt;&gt;"Sim",FALSE()))),"A prática informada no item não foi selecionada na aba Projeto.",IF(AND(MAX($I40,$L40,$O40,$R40,$U40,$X40)&gt;'CONFG.  LISTAS'!$F$4,NOT(OR($Z40&lt;&gt;"",$AA40&lt;&gt;""))),"Memorial de cálculo ou anexo obrigatório não informado para item acima do limite.",IF(OR(AND($G40&lt;&gt;"",$H40&lt;&gt;"",OR($G40&lt;=0,$H40&lt;=0)),AND($J40&lt;&gt;"",$K40&lt;&gt;"",OR($J40&lt;=0,$K40&lt;=0)),AND($M40&lt;&gt;"",$N40&lt;&gt;"",OR($M40&lt;=0,$N40&lt;=0)),AND($P40&lt;&gt;"",$Q40&lt;&gt;"",OR($P40&lt;=0,$Q40&lt;=0)),AND($S40&lt;&gt;"",$T40&lt;&gt;"",OR($S40&lt;=0,$T40&lt;=0)),AND($V40&lt;&gt;"",$W40&lt;&gt;"",OR($V40&lt;=0,$W40&lt;=0))),"Revise os valores informados: valor unitário e quantidade devem ser maiores que zero.",IF(OR(AND($G40="",$H40&lt;&gt;""),AND($G40&lt;&gt;"",$H40=""),AND($J40="",$K40&lt;&gt;""),AND($J40&lt;&gt;"",$K40=""),AND($M40="",$N40&lt;&gt;""),AND($M40&lt;&gt;"",$N40=""),AND($P40="",$Q40&lt;&gt;""),AND($P40&lt;&gt;"",$Q40=""),AND($S40="",$T40&lt;&gt;""),AND($S40&lt;&gt;"",$T40=""),AND($V40="",$W40&lt;&gt;""),AND($V40&lt;&gt;"",$W40="")),"Há ano preenchido parcialmente: "&amp;TRIM(IF(AND($G40="",$H40&lt;&gt;""),"Ano 1 (falta valor unitário); ","")&amp;IF(AND($G40&lt;&gt;"",$H40=""),"Ano 1 (falta quantidade); ","")&amp;IF(AND($J40="",$K40&lt;&gt;""),"Ano 2 (falta valor unitário); ","")&amp;IF(AND($J40&lt;&gt;"",$K40=""),"Ano 2 (falta quantidade); ","")&amp;IF(AND($M40="",$N40&lt;&gt;""),"Ano 3 (falta valor unitário); ","")&amp;IF(AND($M40&lt;&gt;"",$N40=""),"Ano 3 (falta quantidade); ","")&amp;IF(AND($P40="",$Q40&lt;&gt;""),"Ano 4 (falta valor unitário); ","")&amp;IF(AND($P40&lt;&gt;"",$Q40=""),"Ano 4 (falta quantidade); ","")&amp;IF(AND($S40="",$T40&lt;&gt;""),"Ano 5 (falta valor unitário); ","")&amp;IF(AND($S40&lt;&gt;"",$T40=""),"Ano 5 (falta quantidade); ","")&amp;IF(AND($V40="",$W40&lt;&gt;""),"Ano 6 (falta valor unitário); ","")&amp;IF(AND($V40&lt;&gt;"",$W40=""),"Ano 6 (falta quantidade); ","")), IF(NOT(OR(AND($G40&lt;&gt;"",$H40&lt;&gt;""),AND($J40&lt;&gt;"",$K40&lt;&gt;""),AND($M40&lt;&gt;"",$N40&lt;&gt;""),AND($P40&lt;&gt;"",$Q40&lt;&gt;""),AND($S40&lt;&gt;"",$T40&lt;&gt;""),AND($V40&lt;&gt;"",$W40&lt;&gt;""))),"Informe pelo menos um ano completo com valor unitário e quantidade.",IF(AND($C40&lt;&gt;"",$E40&lt;&gt;"",LEFT(TRIM($C40),1)&lt;&gt;LEFT(TRIM($E40),1)),"Categoria e tipo estão incompatíveis.",IF(IF(OR($E40="",$F40=""),FALSE(),IFERROR(COUNTIF(INDIRECT("UNITS_"&amp;SUBSTITUTE(LEFT($E40,FIND(" ",$E40&amp;" ")-1),".","_")),$F40)=0,TRUE())),"Unidade incompatível com o tipo selecionado.",IF(OR(AND(ISNUMBER(SEARCH("comunic",LOWER($B40))),LEFT($E40,3)&lt;&gt;"4.4"),AND(ISNUMBER(SEARCH("monitor",LOWER($B40))),NOT(OR(LEFT($E40,3)="1.5",LEFT($E40,3)="2.5")))),"Revise a classificação do item conforme as regras de preenchimento.",IF(AND($B40&lt;&gt;"",OR(ISNUMBER(SEARCH("outro",LOWER($B40))),ISNUMBER(SEARCH("divers",LOWER($B40))),ISNUMBER(SEARCH("kit",LOWER($B40))),ISNUMBER(SEARCH("ferrament",LOWER($B40))),ISNUMBER(SEARCH("epi",LOWER($B40)))),NOT(OR($Z40&lt;&gt;"",$AA40&lt;&gt;""))),"Descrição muito genérica: detalhe melhor o item e registre o racional no memorial ou em anexo.",IF(AND($Y40=0,$B40&lt;&gt;"",OR($G40&lt;&gt;"",$H40&lt;&gt;"",$J40&lt;&gt;"",$K40&lt;&gt;"",$M40&lt;&gt;"",$N40&lt;&gt;"",$P40&lt;&gt;"",$Q40&lt;&gt;"",$S40&lt;&gt;"",$T40&lt;&gt;"",$V40&lt;&gt;"",$W40&lt;&gt;"")),"O item possui dados lançados, mas o total está zerado. Revise os valores informados.","")))))))))))))))</f>
        <v/>
      </c>
    </row>
    <row r="41" spans="1:35" ht="14.25" customHeight="1" x14ac:dyDescent="0.25">
      <c r="A41" s="57" t="str">
        <f t="shared" si="0"/>
        <v/>
      </c>
      <c r="B41" s="61"/>
      <c r="C41" s="61"/>
      <c r="D41" s="58"/>
      <c r="E41" s="61"/>
      <c r="F41" s="61"/>
      <c r="G41" s="272"/>
      <c r="H41" s="62"/>
      <c r="I41" s="270">
        <f t="shared" si="1"/>
        <v>0</v>
      </c>
      <c r="J41" s="272"/>
      <c r="K41" s="62"/>
      <c r="L41" s="270">
        <f t="shared" si="2"/>
        <v>0</v>
      </c>
      <c r="M41" s="272"/>
      <c r="N41" s="62"/>
      <c r="O41" s="270">
        <f t="shared" si="3"/>
        <v>0</v>
      </c>
      <c r="P41" s="272"/>
      <c r="Q41" s="62"/>
      <c r="R41" s="271">
        <f t="shared" si="4"/>
        <v>0</v>
      </c>
      <c r="S41" s="272"/>
      <c r="T41" s="62"/>
      <c r="U41" s="270">
        <f t="shared" si="5"/>
        <v>0</v>
      </c>
      <c r="V41" s="272"/>
      <c r="W41" s="62"/>
      <c r="X41" s="270">
        <f t="shared" si="6"/>
        <v>0</v>
      </c>
      <c r="Y41" s="270">
        <f t="shared" si="7"/>
        <v>0</v>
      </c>
      <c r="Z41" s="61"/>
      <c r="AA41" s="61"/>
      <c r="AB41" s="60" t="str">
        <f t="shared" si="8"/>
        <v/>
      </c>
      <c r="AC41" s="21" t="b">
        <f t="shared" si="9"/>
        <v>0</v>
      </c>
      <c r="AD41" s="21" t="b">
        <f t="shared" si="10"/>
        <v>0</v>
      </c>
      <c r="AE41" s="21" t="b">
        <f t="shared" si="11"/>
        <v>0</v>
      </c>
      <c r="AF41" s="21" t="b">
        <f ca="1">OR(AND($AC41,NOT($AD41)),AND($AC41,OR(AND($G41="",$H41&lt;&gt;""),AND($G41&lt;&gt;"",$H41=""),AND($J41="",$K41&lt;&gt;""),AND($J41&lt;&gt;"",$K41=""),AND($M41="",$N41&lt;&gt;""),AND($M41&lt;&gt;"",$N41=""),AND($P41="",$Q41&lt;&gt;""),AND($P41&lt;&gt;"",$Q41=""),AND($S41="",$T41&lt;&gt;""),AND($S41&lt;&gt;"",$T41=""),AND($V41="",$W41&lt;&gt;""),AND($V41&lt;&gt;"",$W41=""))),AND($C41&lt;&gt;"",$E41&lt;&gt;"",LEFT(TRIM($C41),1)&lt;&gt;LEFT(TRIM($E41),1)),IF(OR($E41="",$F41=""),FALSE(),IFERROR(COUNTIF(INDIRECT("UNITS_"&amp;SUBSTITUTE(LEFT($E41,FIND(" ",$E41&amp;" ")-1),".","_")),$F41)=0,TRUE())),AND($B41&lt;&gt;"",OR(ISNUMBER(SEARCH("outro",LOWER($B41))),ISNUMBER(SEARCH("divers",LOWER($B41))),ISNUMBER(SEARCH("etc",LOWER($B41))))),OR(AND(ISNUMBER(SEARCH("comunic",LOWER($B41))),LEFT($E41,3)&lt;&gt;"4.4"),AND(ISNUMBER(SEARCH("monitor",LOWER($B41))),NOT(OR(LEFT($E41,3)="1.5",LEFT($E41,3)="2.5")))),AND($B41&lt;&gt;"",OR(LEFT($C41,1)="1",LEFT($C41,1)="2"),$D41=""),AND($D41&lt;&gt;"",NOT(OR(LEFT($C41,1)="1",LEFT($C41,1)="2"))),AND($D41&lt;&gt;"",COUNTIF(' PROJETO'!$B$14:$B$16,$D41)=0),IF($D41="",FALSE(),IF(COUNTIF(' PROJETO'!$B$14:$B$16,$D41)=0,FALSE(),IFERROR(INDEX(' PROJETO'!$C$14:$C$16,MATCH($D41,' PROJETO'!$B$14:$B$16,0))&lt;&gt;"Sim",FALSE()))))</f>
        <v>0</v>
      </c>
      <c r="AG41" s="21" t="b">
        <f>AND($AC41,$Y41&gt;'CONFG.  LISTAS'!$F$4,$Z41="",$AA41="")</f>
        <v>0</v>
      </c>
      <c r="AH41" s="21" t="str">
        <f t="shared" si="12"/>
        <v/>
      </c>
      <c r="AI41" s="43" t="str">
        <f ca="1">IF(NOT($AC41),"",IF(OR($B41="",$C41="",$E41="",$F41=""),"Preencha descrição, categoria, tipo e unidade.",IF(AND($B41&lt;&gt;"",OR(LEFT($C41,1)="1",LEFT($C41,1)="2"),$D41=""),"Informe a prática de restauração para itens diretos.",IF(AND($D41&lt;&gt;"",NOT(OR(LEFT($C41,1)="1",LEFT($C41,1)="2"))),"Custos indiretos não devem pertencer a uma prática específica.",IF(AND($D41&lt;&gt;"",COUNTIF(' PROJETO'!$B$14:$B$16,$D41)=0),"Prática de restauração inválida ou não cadastrada.",IF(IF($D41="",FALSE(),IF(COUNTIF(' PROJETO'!$B$14:$B$16,$D41)=0,FALSE(),IFERROR(INDEX(' PROJETO'!$C$14:$C$16,MATCH($D41,' PROJETO'!$B$14:$B$16,0))&lt;&gt;"Sim",FALSE()))),"A prática informada no item não foi selecionada na aba Projeto.",IF(AND(MAX($I41,$L41,$O41,$R41,$U41,$X41)&gt;'CONFG.  LISTAS'!$F$4,NOT(OR($Z41&lt;&gt;"",$AA41&lt;&gt;""))),"Memorial de cálculo ou anexo obrigatório não informado para item acima do limite.",IF(OR(AND($G41&lt;&gt;"",$H41&lt;&gt;"",OR($G41&lt;=0,$H41&lt;=0)),AND($J41&lt;&gt;"",$K41&lt;&gt;"",OR($J41&lt;=0,$K41&lt;=0)),AND($M41&lt;&gt;"",$N41&lt;&gt;"",OR($M41&lt;=0,$N41&lt;=0)),AND($P41&lt;&gt;"",$Q41&lt;&gt;"",OR($P41&lt;=0,$Q41&lt;=0)),AND($S41&lt;&gt;"",$T41&lt;&gt;"",OR($S41&lt;=0,$T41&lt;=0)),AND($V41&lt;&gt;"",$W41&lt;&gt;"",OR($V41&lt;=0,$W41&lt;=0))),"Revise os valores informados: valor unitário e quantidade devem ser maiores que zero.",IF(OR(AND($G41="",$H41&lt;&gt;""),AND($G41&lt;&gt;"",$H41=""),AND($J41="",$K41&lt;&gt;""),AND($J41&lt;&gt;"",$K41=""),AND($M41="",$N41&lt;&gt;""),AND($M41&lt;&gt;"",$N41=""),AND($P41="",$Q41&lt;&gt;""),AND($P41&lt;&gt;"",$Q41=""),AND($S41="",$T41&lt;&gt;""),AND($S41&lt;&gt;"",$T41=""),AND($V41="",$W41&lt;&gt;""),AND($V41&lt;&gt;"",$W41="")),"Há ano preenchido parcialmente: "&amp;TRIM(IF(AND($G41="",$H41&lt;&gt;""),"Ano 1 (falta valor unitário); ","")&amp;IF(AND($G41&lt;&gt;"",$H41=""),"Ano 1 (falta quantidade); ","")&amp;IF(AND($J41="",$K41&lt;&gt;""),"Ano 2 (falta valor unitário); ","")&amp;IF(AND($J41&lt;&gt;"",$K41=""),"Ano 2 (falta quantidade); ","")&amp;IF(AND($M41="",$N41&lt;&gt;""),"Ano 3 (falta valor unitário); ","")&amp;IF(AND($M41&lt;&gt;"",$N41=""),"Ano 3 (falta quantidade); ","")&amp;IF(AND($P41="",$Q41&lt;&gt;""),"Ano 4 (falta valor unitário); ","")&amp;IF(AND($P41&lt;&gt;"",$Q41=""),"Ano 4 (falta quantidade); ","")&amp;IF(AND($S41="",$T41&lt;&gt;""),"Ano 5 (falta valor unitário); ","")&amp;IF(AND($S41&lt;&gt;"",$T41=""),"Ano 5 (falta quantidade); ","")&amp;IF(AND($V41="",$W41&lt;&gt;""),"Ano 6 (falta valor unitário); ","")&amp;IF(AND($V41&lt;&gt;"",$W41=""),"Ano 6 (falta quantidade); ","")), IF(NOT(OR(AND($G41&lt;&gt;"",$H41&lt;&gt;""),AND($J41&lt;&gt;"",$K41&lt;&gt;""),AND($M41&lt;&gt;"",$N41&lt;&gt;""),AND($P41&lt;&gt;"",$Q41&lt;&gt;""),AND($S41&lt;&gt;"",$T41&lt;&gt;""),AND($V41&lt;&gt;"",$W41&lt;&gt;""))),"Informe pelo menos um ano completo com valor unitário e quantidade.",IF(AND($C41&lt;&gt;"",$E41&lt;&gt;"",LEFT(TRIM($C41),1)&lt;&gt;LEFT(TRIM($E41),1)),"Categoria e tipo estão incompatíveis.",IF(IF(OR($E41="",$F41=""),FALSE(),IFERROR(COUNTIF(INDIRECT("UNITS_"&amp;SUBSTITUTE(LEFT($E41,FIND(" ",$E41&amp;" ")-1),".","_")),$F41)=0,TRUE())),"Unidade incompatível com o tipo selecionado.",IF(OR(AND(ISNUMBER(SEARCH("comunic",LOWER($B41))),LEFT($E41,3)&lt;&gt;"4.4"),AND(ISNUMBER(SEARCH("monitor",LOWER($B41))),NOT(OR(LEFT($E41,3)="1.5",LEFT($E41,3)="2.5")))),"Revise a classificação do item conforme as regras de preenchimento.",IF(AND($B41&lt;&gt;"",OR(ISNUMBER(SEARCH("outro",LOWER($B41))),ISNUMBER(SEARCH("divers",LOWER($B41))),ISNUMBER(SEARCH("kit",LOWER($B41))),ISNUMBER(SEARCH("ferrament",LOWER($B41))),ISNUMBER(SEARCH("epi",LOWER($B41)))),NOT(OR($Z41&lt;&gt;"",$AA41&lt;&gt;""))),"Descrição muito genérica: detalhe melhor o item e registre o racional no memorial ou em anexo.",IF(AND($Y41=0,$B41&lt;&gt;"",OR($G41&lt;&gt;"",$H41&lt;&gt;"",$J41&lt;&gt;"",$K41&lt;&gt;"",$M41&lt;&gt;"",$N41&lt;&gt;"",$P41&lt;&gt;"",$Q41&lt;&gt;"",$S41&lt;&gt;"",$T41&lt;&gt;"",$V41&lt;&gt;"",$W41&lt;&gt;"")),"O item possui dados lançados, mas o total está zerado. Revise os valores informados.","")))))))))))))))</f>
        <v/>
      </c>
    </row>
    <row r="42" spans="1:35" ht="14.25" customHeight="1" x14ac:dyDescent="0.25">
      <c r="A42" s="57" t="str">
        <f t="shared" si="0"/>
        <v/>
      </c>
      <c r="B42" s="58"/>
      <c r="C42" s="58"/>
      <c r="D42" s="58"/>
      <c r="E42" s="58"/>
      <c r="F42" s="58"/>
      <c r="G42" s="269"/>
      <c r="H42" s="59"/>
      <c r="I42" s="270">
        <f t="shared" si="1"/>
        <v>0</v>
      </c>
      <c r="J42" s="269"/>
      <c r="K42" s="59"/>
      <c r="L42" s="270">
        <f t="shared" si="2"/>
        <v>0</v>
      </c>
      <c r="M42" s="269"/>
      <c r="N42" s="59"/>
      <c r="O42" s="270">
        <f t="shared" si="3"/>
        <v>0</v>
      </c>
      <c r="P42" s="269"/>
      <c r="Q42" s="59"/>
      <c r="R42" s="271">
        <f t="shared" si="4"/>
        <v>0</v>
      </c>
      <c r="S42" s="269"/>
      <c r="T42" s="59"/>
      <c r="U42" s="270">
        <f t="shared" si="5"/>
        <v>0</v>
      </c>
      <c r="V42" s="269"/>
      <c r="W42" s="59"/>
      <c r="X42" s="270">
        <f t="shared" si="6"/>
        <v>0</v>
      </c>
      <c r="Y42" s="270">
        <f t="shared" si="7"/>
        <v>0</v>
      </c>
      <c r="Z42" s="58"/>
      <c r="AA42" s="58"/>
      <c r="AB42" s="60" t="str">
        <f t="shared" si="8"/>
        <v/>
      </c>
      <c r="AC42" s="21" t="b">
        <f t="shared" si="9"/>
        <v>0</v>
      </c>
      <c r="AD42" s="21" t="b">
        <f t="shared" si="10"/>
        <v>0</v>
      </c>
      <c r="AE42" s="21" t="b">
        <f t="shared" si="11"/>
        <v>0</v>
      </c>
      <c r="AF42" s="21" t="b">
        <f ca="1">OR(AND($AC42,NOT($AD42)),AND($AC42,OR(AND($G42="",$H42&lt;&gt;""),AND($G42&lt;&gt;"",$H42=""),AND($J42="",$K42&lt;&gt;""),AND($J42&lt;&gt;"",$K42=""),AND($M42="",$N42&lt;&gt;""),AND($M42&lt;&gt;"",$N42=""),AND($P42="",$Q42&lt;&gt;""),AND($P42&lt;&gt;"",$Q42=""),AND($S42="",$T42&lt;&gt;""),AND($S42&lt;&gt;"",$T42=""),AND($V42="",$W42&lt;&gt;""),AND($V42&lt;&gt;"",$W42=""))),AND($C42&lt;&gt;"",$E42&lt;&gt;"",LEFT(TRIM($C42),1)&lt;&gt;LEFT(TRIM($E42),1)),IF(OR($E42="",$F42=""),FALSE(),IFERROR(COUNTIF(INDIRECT("UNITS_"&amp;SUBSTITUTE(LEFT($E42,FIND(" ",$E42&amp;" ")-1),".","_")),$F42)=0,TRUE())),AND($B42&lt;&gt;"",OR(ISNUMBER(SEARCH("outro",LOWER($B42))),ISNUMBER(SEARCH("divers",LOWER($B42))),ISNUMBER(SEARCH("etc",LOWER($B42))))),OR(AND(ISNUMBER(SEARCH("comunic",LOWER($B42))),LEFT($E42,3)&lt;&gt;"4.4"),AND(ISNUMBER(SEARCH("monitor",LOWER($B42))),NOT(OR(LEFT($E42,3)="1.5",LEFT($E42,3)="2.5")))),AND($B42&lt;&gt;"",OR(LEFT($C42,1)="1",LEFT($C42,1)="2"),$D42=""),AND($D42&lt;&gt;"",NOT(OR(LEFT($C42,1)="1",LEFT($C42,1)="2"))),AND($D42&lt;&gt;"",COUNTIF(' PROJETO'!$B$14:$B$16,$D42)=0),IF($D42="",FALSE(),IF(COUNTIF(' PROJETO'!$B$14:$B$16,$D42)=0,FALSE(),IFERROR(INDEX(' PROJETO'!$C$14:$C$16,MATCH($D42,' PROJETO'!$B$14:$B$16,0))&lt;&gt;"Sim",FALSE()))))</f>
        <v>0</v>
      </c>
      <c r="AG42" s="21" t="b">
        <f>AND($AC42,$Y42&gt;'CONFG.  LISTAS'!$F$4,$Z42="",$AA42="")</f>
        <v>0</v>
      </c>
      <c r="AH42" s="21" t="str">
        <f t="shared" si="12"/>
        <v/>
      </c>
      <c r="AI42" s="43" t="str">
        <f ca="1">IF(NOT($AC42),"",IF(OR($B42="",$C42="",$E42="",$F42=""),"Preencha descrição, categoria, tipo e unidade.",IF(AND($B42&lt;&gt;"",OR(LEFT($C42,1)="1",LEFT($C42,1)="2"),$D42=""),"Informe a prática de restauração para itens diretos.",IF(AND($D42&lt;&gt;"",NOT(OR(LEFT($C42,1)="1",LEFT($C42,1)="2"))),"Custos indiretos não devem pertencer a uma prática específica.",IF(AND($D42&lt;&gt;"",COUNTIF(' PROJETO'!$B$14:$B$16,$D42)=0),"Prática de restauração inválida ou não cadastrada.",IF(IF($D42="",FALSE(),IF(COUNTIF(' PROJETO'!$B$14:$B$16,$D42)=0,FALSE(),IFERROR(INDEX(' PROJETO'!$C$14:$C$16,MATCH($D42,' PROJETO'!$B$14:$B$16,0))&lt;&gt;"Sim",FALSE()))),"A prática informada no item não foi selecionada na aba Projeto.",IF(AND(MAX($I42,$L42,$O42,$R42,$U42,$X42)&gt;'CONFG.  LISTAS'!$F$4,NOT(OR($Z42&lt;&gt;"",$AA42&lt;&gt;""))),"Memorial de cálculo ou anexo obrigatório não informado para item acima do limite.",IF(OR(AND($G42&lt;&gt;"",$H42&lt;&gt;"",OR($G42&lt;=0,$H42&lt;=0)),AND($J42&lt;&gt;"",$K42&lt;&gt;"",OR($J42&lt;=0,$K42&lt;=0)),AND($M42&lt;&gt;"",$N42&lt;&gt;"",OR($M42&lt;=0,$N42&lt;=0)),AND($P42&lt;&gt;"",$Q42&lt;&gt;"",OR($P42&lt;=0,$Q42&lt;=0)),AND($S42&lt;&gt;"",$T42&lt;&gt;"",OR($S42&lt;=0,$T42&lt;=0)),AND($V42&lt;&gt;"",$W42&lt;&gt;"",OR($V42&lt;=0,$W42&lt;=0))),"Revise os valores informados: valor unitário e quantidade devem ser maiores que zero.",IF(OR(AND($G42="",$H42&lt;&gt;""),AND($G42&lt;&gt;"",$H42=""),AND($J42="",$K42&lt;&gt;""),AND($J42&lt;&gt;"",$K42=""),AND($M42="",$N42&lt;&gt;""),AND($M42&lt;&gt;"",$N42=""),AND($P42="",$Q42&lt;&gt;""),AND($P42&lt;&gt;"",$Q42=""),AND($S42="",$T42&lt;&gt;""),AND($S42&lt;&gt;"",$T42=""),AND($V42="",$W42&lt;&gt;""),AND($V42&lt;&gt;"",$W42="")),"Há ano preenchido parcialmente: "&amp;TRIM(IF(AND($G42="",$H42&lt;&gt;""),"Ano 1 (falta valor unitário); ","")&amp;IF(AND($G42&lt;&gt;"",$H42=""),"Ano 1 (falta quantidade); ","")&amp;IF(AND($J42="",$K42&lt;&gt;""),"Ano 2 (falta valor unitário); ","")&amp;IF(AND($J42&lt;&gt;"",$K42=""),"Ano 2 (falta quantidade); ","")&amp;IF(AND($M42="",$N42&lt;&gt;""),"Ano 3 (falta valor unitário); ","")&amp;IF(AND($M42&lt;&gt;"",$N42=""),"Ano 3 (falta quantidade); ","")&amp;IF(AND($P42="",$Q42&lt;&gt;""),"Ano 4 (falta valor unitário); ","")&amp;IF(AND($P42&lt;&gt;"",$Q42=""),"Ano 4 (falta quantidade); ","")&amp;IF(AND($S42="",$T42&lt;&gt;""),"Ano 5 (falta valor unitário); ","")&amp;IF(AND($S42&lt;&gt;"",$T42=""),"Ano 5 (falta quantidade); ","")&amp;IF(AND($V42="",$W42&lt;&gt;""),"Ano 6 (falta valor unitário); ","")&amp;IF(AND($V42&lt;&gt;"",$W42=""),"Ano 6 (falta quantidade); ","")), IF(NOT(OR(AND($G42&lt;&gt;"",$H42&lt;&gt;""),AND($J42&lt;&gt;"",$K42&lt;&gt;""),AND($M42&lt;&gt;"",$N42&lt;&gt;""),AND($P42&lt;&gt;"",$Q42&lt;&gt;""),AND($S42&lt;&gt;"",$T42&lt;&gt;""),AND($V42&lt;&gt;"",$W42&lt;&gt;""))),"Informe pelo menos um ano completo com valor unitário e quantidade.",IF(AND($C42&lt;&gt;"",$E42&lt;&gt;"",LEFT(TRIM($C42),1)&lt;&gt;LEFT(TRIM($E42),1)),"Categoria e tipo estão incompatíveis.",IF(IF(OR($E42="",$F42=""),FALSE(),IFERROR(COUNTIF(INDIRECT("UNITS_"&amp;SUBSTITUTE(LEFT($E42,FIND(" ",$E42&amp;" ")-1),".","_")),$F42)=0,TRUE())),"Unidade incompatível com o tipo selecionado.",IF(OR(AND(ISNUMBER(SEARCH("comunic",LOWER($B42))),LEFT($E42,3)&lt;&gt;"4.4"),AND(ISNUMBER(SEARCH("monitor",LOWER($B42))),NOT(OR(LEFT($E42,3)="1.5",LEFT($E42,3)="2.5")))),"Revise a classificação do item conforme as regras de preenchimento.",IF(AND($B42&lt;&gt;"",OR(ISNUMBER(SEARCH("outro",LOWER($B42))),ISNUMBER(SEARCH("divers",LOWER($B42))),ISNUMBER(SEARCH("kit",LOWER($B42))),ISNUMBER(SEARCH("ferrament",LOWER($B42))),ISNUMBER(SEARCH("epi",LOWER($B42)))),NOT(OR($Z42&lt;&gt;"",$AA42&lt;&gt;""))),"Descrição muito genérica: detalhe melhor o item e registre o racional no memorial ou em anexo.",IF(AND($Y42=0,$B42&lt;&gt;"",OR($G42&lt;&gt;"",$H42&lt;&gt;"",$J42&lt;&gt;"",$K42&lt;&gt;"",$M42&lt;&gt;"",$N42&lt;&gt;"",$P42&lt;&gt;"",$Q42&lt;&gt;"",$S42&lt;&gt;"",$T42&lt;&gt;"",$V42&lt;&gt;"",$W42&lt;&gt;"")),"O item possui dados lançados, mas o total está zerado. Revise os valores informados.","")))))))))))))))</f>
        <v/>
      </c>
    </row>
    <row r="43" spans="1:35" ht="14.25" customHeight="1" x14ac:dyDescent="0.25">
      <c r="A43" s="57" t="str">
        <f t="shared" si="0"/>
        <v/>
      </c>
      <c r="B43" s="61"/>
      <c r="C43" s="61"/>
      <c r="D43" s="58"/>
      <c r="E43" s="61"/>
      <c r="F43" s="61"/>
      <c r="G43" s="272"/>
      <c r="H43" s="62"/>
      <c r="I43" s="270">
        <f t="shared" si="1"/>
        <v>0</v>
      </c>
      <c r="J43" s="272"/>
      <c r="K43" s="62"/>
      <c r="L43" s="270">
        <f t="shared" si="2"/>
        <v>0</v>
      </c>
      <c r="M43" s="272"/>
      <c r="N43" s="62"/>
      <c r="O43" s="270">
        <f t="shared" si="3"/>
        <v>0</v>
      </c>
      <c r="P43" s="272"/>
      <c r="Q43" s="62"/>
      <c r="R43" s="271">
        <f t="shared" si="4"/>
        <v>0</v>
      </c>
      <c r="S43" s="272"/>
      <c r="T43" s="62"/>
      <c r="U43" s="270">
        <f t="shared" si="5"/>
        <v>0</v>
      </c>
      <c r="V43" s="272"/>
      <c r="W43" s="62"/>
      <c r="X43" s="270">
        <f t="shared" si="6"/>
        <v>0</v>
      </c>
      <c r="Y43" s="270">
        <f t="shared" si="7"/>
        <v>0</v>
      </c>
      <c r="Z43" s="61"/>
      <c r="AA43" s="61"/>
      <c r="AB43" s="60" t="str">
        <f t="shared" si="8"/>
        <v/>
      </c>
      <c r="AC43" s="21" t="b">
        <f t="shared" si="9"/>
        <v>0</v>
      </c>
      <c r="AD43" s="21" t="b">
        <f t="shared" si="10"/>
        <v>0</v>
      </c>
      <c r="AE43" s="21" t="b">
        <f t="shared" si="11"/>
        <v>0</v>
      </c>
      <c r="AF43" s="21" t="b">
        <f ca="1">OR(AND($AC43,NOT($AD43)),AND($AC43,OR(AND($G43="",$H43&lt;&gt;""),AND($G43&lt;&gt;"",$H43=""),AND($J43="",$K43&lt;&gt;""),AND($J43&lt;&gt;"",$K43=""),AND($M43="",$N43&lt;&gt;""),AND($M43&lt;&gt;"",$N43=""),AND($P43="",$Q43&lt;&gt;""),AND($P43&lt;&gt;"",$Q43=""),AND($S43="",$T43&lt;&gt;""),AND($S43&lt;&gt;"",$T43=""),AND($V43="",$W43&lt;&gt;""),AND($V43&lt;&gt;"",$W43=""))),AND($C43&lt;&gt;"",$E43&lt;&gt;"",LEFT(TRIM($C43),1)&lt;&gt;LEFT(TRIM($E43),1)),IF(OR($E43="",$F43=""),FALSE(),IFERROR(COUNTIF(INDIRECT("UNITS_"&amp;SUBSTITUTE(LEFT($E43,FIND(" ",$E43&amp;" ")-1),".","_")),$F43)=0,TRUE())),AND($B43&lt;&gt;"",OR(ISNUMBER(SEARCH("outro",LOWER($B43))),ISNUMBER(SEARCH("divers",LOWER($B43))),ISNUMBER(SEARCH("etc",LOWER($B43))))),OR(AND(ISNUMBER(SEARCH("comunic",LOWER($B43))),LEFT($E43,3)&lt;&gt;"4.4"),AND(ISNUMBER(SEARCH("monitor",LOWER($B43))),NOT(OR(LEFT($E43,3)="1.5",LEFT($E43,3)="2.5")))),AND($B43&lt;&gt;"",OR(LEFT($C43,1)="1",LEFT($C43,1)="2"),$D43=""),AND($D43&lt;&gt;"",NOT(OR(LEFT($C43,1)="1",LEFT($C43,1)="2"))),AND($D43&lt;&gt;"",COUNTIF(' PROJETO'!$B$14:$B$16,$D43)=0),IF($D43="",FALSE(),IF(COUNTIF(' PROJETO'!$B$14:$B$16,$D43)=0,FALSE(),IFERROR(INDEX(' PROJETO'!$C$14:$C$16,MATCH($D43,' PROJETO'!$B$14:$B$16,0))&lt;&gt;"Sim",FALSE()))))</f>
        <v>0</v>
      </c>
      <c r="AG43" s="21" t="b">
        <f>AND($AC43,$Y43&gt;'CONFG.  LISTAS'!$F$4,$Z43="",$AA43="")</f>
        <v>0</v>
      </c>
      <c r="AH43" s="21" t="str">
        <f t="shared" si="12"/>
        <v/>
      </c>
      <c r="AI43" s="43" t="str">
        <f ca="1">IF(NOT($AC43),"",IF(OR($B43="",$C43="",$E43="",$F43=""),"Preencha descrição, categoria, tipo e unidade.",IF(AND($B43&lt;&gt;"",OR(LEFT($C43,1)="1",LEFT($C43,1)="2"),$D43=""),"Informe a prática de restauração para itens diretos.",IF(AND($D43&lt;&gt;"",NOT(OR(LEFT($C43,1)="1",LEFT($C43,1)="2"))),"Custos indiretos não devem pertencer a uma prática específica.",IF(AND($D43&lt;&gt;"",COUNTIF(' PROJETO'!$B$14:$B$16,$D43)=0),"Prática de restauração inválida ou não cadastrada.",IF(IF($D43="",FALSE(),IF(COUNTIF(' PROJETO'!$B$14:$B$16,$D43)=0,FALSE(),IFERROR(INDEX(' PROJETO'!$C$14:$C$16,MATCH($D43,' PROJETO'!$B$14:$B$16,0))&lt;&gt;"Sim",FALSE()))),"A prática informada no item não foi selecionada na aba Projeto.",IF(AND(MAX($I43,$L43,$O43,$R43,$U43,$X43)&gt;'CONFG.  LISTAS'!$F$4,NOT(OR($Z43&lt;&gt;"",$AA43&lt;&gt;""))),"Memorial de cálculo ou anexo obrigatório não informado para item acima do limite.",IF(OR(AND($G43&lt;&gt;"",$H43&lt;&gt;"",OR($G43&lt;=0,$H43&lt;=0)),AND($J43&lt;&gt;"",$K43&lt;&gt;"",OR($J43&lt;=0,$K43&lt;=0)),AND($M43&lt;&gt;"",$N43&lt;&gt;"",OR($M43&lt;=0,$N43&lt;=0)),AND($P43&lt;&gt;"",$Q43&lt;&gt;"",OR($P43&lt;=0,$Q43&lt;=0)),AND($S43&lt;&gt;"",$T43&lt;&gt;"",OR($S43&lt;=0,$T43&lt;=0)),AND($V43&lt;&gt;"",$W43&lt;&gt;"",OR($V43&lt;=0,$W43&lt;=0))),"Revise os valores informados: valor unitário e quantidade devem ser maiores que zero.",IF(OR(AND($G43="",$H43&lt;&gt;""),AND($G43&lt;&gt;"",$H43=""),AND($J43="",$K43&lt;&gt;""),AND($J43&lt;&gt;"",$K43=""),AND($M43="",$N43&lt;&gt;""),AND($M43&lt;&gt;"",$N43=""),AND($P43="",$Q43&lt;&gt;""),AND($P43&lt;&gt;"",$Q43=""),AND($S43="",$T43&lt;&gt;""),AND($S43&lt;&gt;"",$T43=""),AND($V43="",$W43&lt;&gt;""),AND($V43&lt;&gt;"",$W43="")),"Há ano preenchido parcialmente: "&amp;TRIM(IF(AND($G43="",$H43&lt;&gt;""),"Ano 1 (falta valor unitário); ","")&amp;IF(AND($G43&lt;&gt;"",$H43=""),"Ano 1 (falta quantidade); ","")&amp;IF(AND($J43="",$K43&lt;&gt;""),"Ano 2 (falta valor unitário); ","")&amp;IF(AND($J43&lt;&gt;"",$K43=""),"Ano 2 (falta quantidade); ","")&amp;IF(AND($M43="",$N43&lt;&gt;""),"Ano 3 (falta valor unitário); ","")&amp;IF(AND($M43&lt;&gt;"",$N43=""),"Ano 3 (falta quantidade); ","")&amp;IF(AND($P43="",$Q43&lt;&gt;""),"Ano 4 (falta valor unitário); ","")&amp;IF(AND($P43&lt;&gt;"",$Q43=""),"Ano 4 (falta quantidade); ","")&amp;IF(AND($S43="",$T43&lt;&gt;""),"Ano 5 (falta valor unitário); ","")&amp;IF(AND($S43&lt;&gt;"",$T43=""),"Ano 5 (falta quantidade); ","")&amp;IF(AND($V43="",$W43&lt;&gt;""),"Ano 6 (falta valor unitário); ","")&amp;IF(AND($V43&lt;&gt;"",$W43=""),"Ano 6 (falta quantidade); ","")), IF(NOT(OR(AND($G43&lt;&gt;"",$H43&lt;&gt;""),AND($J43&lt;&gt;"",$K43&lt;&gt;""),AND($M43&lt;&gt;"",$N43&lt;&gt;""),AND($P43&lt;&gt;"",$Q43&lt;&gt;""),AND($S43&lt;&gt;"",$T43&lt;&gt;""),AND($V43&lt;&gt;"",$W43&lt;&gt;""))),"Informe pelo menos um ano completo com valor unitário e quantidade.",IF(AND($C43&lt;&gt;"",$E43&lt;&gt;"",LEFT(TRIM($C43),1)&lt;&gt;LEFT(TRIM($E43),1)),"Categoria e tipo estão incompatíveis.",IF(IF(OR($E43="",$F43=""),FALSE(),IFERROR(COUNTIF(INDIRECT("UNITS_"&amp;SUBSTITUTE(LEFT($E43,FIND(" ",$E43&amp;" ")-1),".","_")),$F43)=0,TRUE())),"Unidade incompatível com o tipo selecionado.",IF(OR(AND(ISNUMBER(SEARCH("comunic",LOWER($B43))),LEFT($E43,3)&lt;&gt;"4.4"),AND(ISNUMBER(SEARCH("monitor",LOWER($B43))),NOT(OR(LEFT($E43,3)="1.5",LEFT($E43,3)="2.5")))),"Revise a classificação do item conforme as regras de preenchimento.",IF(AND($B43&lt;&gt;"",OR(ISNUMBER(SEARCH("outro",LOWER($B43))),ISNUMBER(SEARCH("divers",LOWER($B43))),ISNUMBER(SEARCH("kit",LOWER($B43))),ISNUMBER(SEARCH("ferrament",LOWER($B43))),ISNUMBER(SEARCH("epi",LOWER($B43)))),NOT(OR($Z43&lt;&gt;"",$AA43&lt;&gt;""))),"Descrição muito genérica: detalhe melhor o item e registre o racional no memorial ou em anexo.",IF(AND($Y43=0,$B43&lt;&gt;"",OR($G43&lt;&gt;"",$H43&lt;&gt;"",$J43&lt;&gt;"",$K43&lt;&gt;"",$M43&lt;&gt;"",$N43&lt;&gt;"",$P43&lt;&gt;"",$Q43&lt;&gt;"",$S43&lt;&gt;"",$T43&lt;&gt;"",$V43&lt;&gt;"",$W43&lt;&gt;"")),"O item possui dados lançados, mas o total está zerado. Revise os valores informados.","")))))))))))))))</f>
        <v/>
      </c>
    </row>
    <row r="44" spans="1:35" ht="14.25" customHeight="1" x14ac:dyDescent="0.25">
      <c r="A44" s="57" t="str">
        <f t="shared" si="0"/>
        <v/>
      </c>
      <c r="B44" s="58"/>
      <c r="C44" s="58"/>
      <c r="D44" s="58"/>
      <c r="E44" s="58"/>
      <c r="F44" s="58"/>
      <c r="G44" s="269"/>
      <c r="H44" s="59"/>
      <c r="I44" s="270">
        <f t="shared" si="1"/>
        <v>0</v>
      </c>
      <c r="J44" s="269"/>
      <c r="K44" s="59"/>
      <c r="L44" s="270">
        <f t="shared" si="2"/>
        <v>0</v>
      </c>
      <c r="M44" s="269"/>
      <c r="N44" s="59"/>
      <c r="O44" s="270">
        <f t="shared" si="3"/>
        <v>0</v>
      </c>
      <c r="P44" s="269"/>
      <c r="Q44" s="59"/>
      <c r="R44" s="271">
        <f t="shared" si="4"/>
        <v>0</v>
      </c>
      <c r="S44" s="269"/>
      <c r="T44" s="59"/>
      <c r="U44" s="270">
        <f t="shared" si="5"/>
        <v>0</v>
      </c>
      <c r="V44" s="269"/>
      <c r="W44" s="59"/>
      <c r="X44" s="270">
        <f t="shared" si="6"/>
        <v>0</v>
      </c>
      <c r="Y44" s="270">
        <f t="shared" si="7"/>
        <v>0</v>
      </c>
      <c r="Z44" s="58"/>
      <c r="AA44" s="58"/>
      <c r="AB44" s="60" t="str">
        <f t="shared" si="8"/>
        <v/>
      </c>
      <c r="AC44" s="21" t="b">
        <f t="shared" si="9"/>
        <v>0</v>
      </c>
      <c r="AD44" s="21" t="b">
        <f t="shared" si="10"/>
        <v>0</v>
      </c>
      <c r="AE44" s="21" t="b">
        <f t="shared" si="11"/>
        <v>0</v>
      </c>
      <c r="AF44" s="21" t="b">
        <f ca="1">OR(AND($AC44,NOT($AD44)),AND($AC44,OR(AND($G44="",$H44&lt;&gt;""),AND($G44&lt;&gt;"",$H44=""),AND($J44="",$K44&lt;&gt;""),AND($J44&lt;&gt;"",$K44=""),AND($M44="",$N44&lt;&gt;""),AND($M44&lt;&gt;"",$N44=""),AND($P44="",$Q44&lt;&gt;""),AND($P44&lt;&gt;"",$Q44=""),AND($S44="",$T44&lt;&gt;""),AND($S44&lt;&gt;"",$T44=""),AND($V44="",$W44&lt;&gt;""),AND($V44&lt;&gt;"",$W44=""))),AND($C44&lt;&gt;"",$E44&lt;&gt;"",LEFT(TRIM($C44),1)&lt;&gt;LEFT(TRIM($E44),1)),IF(OR($E44="",$F44=""),FALSE(),IFERROR(COUNTIF(INDIRECT("UNITS_"&amp;SUBSTITUTE(LEFT($E44,FIND(" ",$E44&amp;" ")-1),".","_")),$F44)=0,TRUE())),AND($B44&lt;&gt;"",OR(ISNUMBER(SEARCH("outro",LOWER($B44))),ISNUMBER(SEARCH("divers",LOWER($B44))),ISNUMBER(SEARCH("etc",LOWER($B44))))),OR(AND(ISNUMBER(SEARCH("comunic",LOWER($B44))),LEFT($E44,3)&lt;&gt;"4.4"),AND(ISNUMBER(SEARCH("monitor",LOWER($B44))),NOT(OR(LEFT($E44,3)="1.5",LEFT($E44,3)="2.5")))),AND($B44&lt;&gt;"",OR(LEFT($C44,1)="1",LEFT($C44,1)="2"),$D44=""),AND($D44&lt;&gt;"",NOT(OR(LEFT($C44,1)="1",LEFT($C44,1)="2"))),AND($D44&lt;&gt;"",COUNTIF(' PROJETO'!$B$14:$B$16,$D44)=0),IF($D44="",FALSE(),IF(COUNTIF(' PROJETO'!$B$14:$B$16,$D44)=0,FALSE(),IFERROR(INDEX(' PROJETO'!$C$14:$C$16,MATCH($D44,' PROJETO'!$B$14:$B$16,0))&lt;&gt;"Sim",FALSE()))))</f>
        <v>0</v>
      </c>
      <c r="AG44" s="21" t="b">
        <f>AND($AC44,$Y44&gt;'CONFG.  LISTAS'!$F$4,$Z44="",$AA44="")</f>
        <v>0</v>
      </c>
      <c r="AH44" s="21" t="str">
        <f t="shared" si="12"/>
        <v/>
      </c>
      <c r="AI44" s="43" t="str">
        <f ca="1">IF(NOT($AC44),"",IF(OR($B44="",$C44="",$E44="",$F44=""),"Preencha descrição, categoria, tipo e unidade.",IF(AND($B44&lt;&gt;"",OR(LEFT($C44,1)="1",LEFT($C44,1)="2"),$D44=""),"Informe a prática de restauração para itens diretos.",IF(AND($D44&lt;&gt;"",NOT(OR(LEFT($C44,1)="1",LEFT($C44,1)="2"))),"Custos indiretos não devem pertencer a uma prática específica.",IF(AND($D44&lt;&gt;"",COUNTIF(' PROJETO'!$B$14:$B$16,$D44)=0),"Prática de restauração inválida ou não cadastrada.",IF(IF($D44="",FALSE(),IF(COUNTIF(' PROJETO'!$B$14:$B$16,$D44)=0,FALSE(),IFERROR(INDEX(' PROJETO'!$C$14:$C$16,MATCH($D44,' PROJETO'!$B$14:$B$16,0))&lt;&gt;"Sim",FALSE()))),"A prática informada no item não foi selecionada na aba Projeto.",IF(AND(MAX($I44,$L44,$O44,$R44,$U44,$X44)&gt;'CONFG.  LISTAS'!$F$4,NOT(OR($Z44&lt;&gt;"",$AA44&lt;&gt;""))),"Memorial de cálculo ou anexo obrigatório não informado para item acima do limite.",IF(OR(AND($G44&lt;&gt;"",$H44&lt;&gt;"",OR($G44&lt;=0,$H44&lt;=0)),AND($J44&lt;&gt;"",$K44&lt;&gt;"",OR($J44&lt;=0,$K44&lt;=0)),AND($M44&lt;&gt;"",$N44&lt;&gt;"",OR($M44&lt;=0,$N44&lt;=0)),AND($P44&lt;&gt;"",$Q44&lt;&gt;"",OR($P44&lt;=0,$Q44&lt;=0)),AND($S44&lt;&gt;"",$T44&lt;&gt;"",OR($S44&lt;=0,$T44&lt;=0)),AND($V44&lt;&gt;"",$W44&lt;&gt;"",OR($V44&lt;=0,$W44&lt;=0))),"Revise os valores informados: valor unitário e quantidade devem ser maiores que zero.",IF(OR(AND($G44="",$H44&lt;&gt;""),AND($G44&lt;&gt;"",$H44=""),AND($J44="",$K44&lt;&gt;""),AND($J44&lt;&gt;"",$K44=""),AND($M44="",$N44&lt;&gt;""),AND($M44&lt;&gt;"",$N44=""),AND($P44="",$Q44&lt;&gt;""),AND($P44&lt;&gt;"",$Q44=""),AND($S44="",$T44&lt;&gt;""),AND($S44&lt;&gt;"",$T44=""),AND($V44="",$W44&lt;&gt;""),AND($V44&lt;&gt;"",$W44="")),"Há ano preenchido parcialmente: "&amp;TRIM(IF(AND($G44="",$H44&lt;&gt;""),"Ano 1 (falta valor unitário); ","")&amp;IF(AND($G44&lt;&gt;"",$H44=""),"Ano 1 (falta quantidade); ","")&amp;IF(AND($J44="",$K44&lt;&gt;""),"Ano 2 (falta valor unitário); ","")&amp;IF(AND($J44&lt;&gt;"",$K44=""),"Ano 2 (falta quantidade); ","")&amp;IF(AND($M44="",$N44&lt;&gt;""),"Ano 3 (falta valor unitário); ","")&amp;IF(AND($M44&lt;&gt;"",$N44=""),"Ano 3 (falta quantidade); ","")&amp;IF(AND($P44="",$Q44&lt;&gt;""),"Ano 4 (falta valor unitário); ","")&amp;IF(AND($P44&lt;&gt;"",$Q44=""),"Ano 4 (falta quantidade); ","")&amp;IF(AND($S44="",$T44&lt;&gt;""),"Ano 5 (falta valor unitário); ","")&amp;IF(AND($S44&lt;&gt;"",$T44=""),"Ano 5 (falta quantidade); ","")&amp;IF(AND($V44="",$W44&lt;&gt;""),"Ano 6 (falta valor unitário); ","")&amp;IF(AND($V44&lt;&gt;"",$W44=""),"Ano 6 (falta quantidade); ","")), IF(NOT(OR(AND($G44&lt;&gt;"",$H44&lt;&gt;""),AND($J44&lt;&gt;"",$K44&lt;&gt;""),AND($M44&lt;&gt;"",$N44&lt;&gt;""),AND($P44&lt;&gt;"",$Q44&lt;&gt;""),AND($S44&lt;&gt;"",$T44&lt;&gt;""),AND($V44&lt;&gt;"",$W44&lt;&gt;""))),"Informe pelo menos um ano completo com valor unitário e quantidade.",IF(AND($C44&lt;&gt;"",$E44&lt;&gt;"",LEFT(TRIM($C44),1)&lt;&gt;LEFT(TRIM($E44),1)),"Categoria e tipo estão incompatíveis.",IF(IF(OR($E44="",$F44=""),FALSE(),IFERROR(COUNTIF(INDIRECT("UNITS_"&amp;SUBSTITUTE(LEFT($E44,FIND(" ",$E44&amp;" ")-1),".","_")),$F44)=0,TRUE())),"Unidade incompatível com o tipo selecionado.",IF(OR(AND(ISNUMBER(SEARCH("comunic",LOWER($B44))),LEFT($E44,3)&lt;&gt;"4.4"),AND(ISNUMBER(SEARCH("monitor",LOWER($B44))),NOT(OR(LEFT($E44,3)="1.5",LEFT($E44,3)="2.5")))),"Revise a classificação do item conforme as regras de preenchimento.",IF(AND($B44&lt;&gt;"",OR(ISNUMBER(SEARCH("outro",LOWER($B44))),ISNUMBER(SEARCH("divers",LOWER($B44))),ISNUMBER(SEARCH("kit",LOWER($B44))),ISNUMBER(SEARCH("ferrament",LOWER($B44))),ISNUMBER(SEARCH("epi",LOWER($B44)))),NOT(OR($Z44&lt;&gt;"",$AA44&lt;&gt;""))),"Descrição muito genérica: detalhe melhor o item e registre o racional no memorial ou em anexo.",IF(AND($Y44=0,$B44&lt;&gt;"",OR($G44&lt;&gt;"",$H44&lt;&gt;"",$J44&lt;&gt;"",$K44&lt;&gt;"",$M44&lt;&gt;"",$N44&lt;&gt;"",$P44&lt;&gt;"",$Q44&lt;&gt;"",$S44&lt;&gt;"",$T44&lt;&gt;"",$V44&lt;&gt;"",$W44&lt;&gt;"")),"O item possui dados lançados, mas o total está zerado. Revise os valores informados.","")))))))))))))))</f>
        <v/>
      </c>
    </row>
    <row r="45" spans="1:35" ht="14.25" customHeight="1" x14ac:dyDescent="0.25">
      <c r="A45" s="57" t="str">
        <f t="shared" si="0"/>
        <v/>
      </c>
      <c r="B45" s="61"/>
      <c r="C45" s="61"/>
      <c r="D45" s="58"/>
      <c r="E45" s="61"/>
      <c r="F45" s="61"/>
      <c r="G45" s="272"/>
      <c r="H45" s="62"/>
      <c r="I45" s="270">
        <f t="shared" si="1"/>
        <v>0</v>
      </c>
      <c r="J45" s="272"/>
      <c r="K45" s="62"/>
      <c r="L45" s="270">
        <f t="shared" si="2"/>
        <v>0</v>
      </c>
      <c r="M45" s="272"/>
      <c r="N45" s="62"/>
      <c r="O45" s="270">
        <f t="shared" si="3"/>
        <v>0</v>
      </c>
      <c r="P45" s="272"/>
      <c r="Q45" s="62"/>
      <c r="R45" s="271">
        <f t="shared" si="4"/>
        <v>0</v>
      </c>
      <c r="S45" s="272"/>
      <c r="T45" s="62"/>
      <c r="U45" s="270">
        <f t="shared" si="5"/>
        <v>0</v>
      </c>
      <c r="V45" s="272"/>
      <c r="W45" s="62"/>
      <c r="X45" s="270">
        <f t="shared" si="6"/>
        <v>0</v>
      </c>
      <c r="Y45" s="270">
        <f t="shared" si="7"/>
        <v>0</v>
      </c>
      <c r="Z45" s="61"/>
      <c r="AA45" s="61"/>
      <c r="AB45" s="60" t="str">
        <f t="shared" si="8"/>
        <v/>
      </c>
      <c r="AC45" s="21" t="b">
        <f t="shared" si="9"/>
        <v>0</v>
      </c>
      <c r="AD45" s="21" t="b">
        <f t="shared" si="10"/>
        <v>0</v>
      </c>
      <c r="AE45" s="21" t="b">
        <f t="shared" si="11"/>
        <v>0</v>
      </c>
      <c r="AF45" s="21" t="b">
        <f ca="1">OR(AND($AC45,NOT($AD45)),AND($AC45,OR(AND($G45="",$H45&lt;&gt;""),AND($G45&lt;&gt;"",$H45=""),AND($J45="",$K45&lt;&gt;""),AND($J45&lt;&gt;"",$K45=""),AND($M45="",$N45&lt;&gt;""),AND($M45&lt;&gt;"",$N45=""),AND($P45="",$Q45&lt;&gt;""),AND($P45&lt;&gt;"",$Q45=""),AND($S45="",$T45&lt;&gt;""),AND($S45&lt;&gt;"",$T45=""),AND($V45="",$W45&lt;&gt;""),AND($V45&lt;&gt;"",$W45=""))),AND($C45&lt;&gt;"",$E45&lt;&gt;"",LEFT(TRIM($C45),1)&lt;&gt;LEFT(TRIM($E45),1)),IF(OR($E45="",$F45=""),FALSE(),IFERROR(COUNTIF(INDIRECT("UNITS_"&amp;SUBSTITUTE(LEFT($E45,FIND(" ",$E45&amp;" ")-1),".","_")),$F45)=0,TRUE())),AND($B45&lt;&gt;"",OR(ISNUMBER(SEARCH("outro",LOWER($B45))),ISNUMBER(SEARCH("divers",LOWER($B45))),ISNUMBER(SEARCH("etc",LOWER($B45))))),OR(AND(ISNUMBER(SEARCH("comunic",LOWER($B45))),LEFT($E45,3)&lt;&gt;"4.4"),AND(ISNUMBER(SEARCH("monitor",LOWER($B45))),NOT(OR(LEFT($E45,3)="1.5",LEFT($E45,3)="2.5")))),AND($B45&lt;&gt;"",OR(LEFT($C45,1)="1",LEFT($C45,1)="2"),$D45=""),AND($D45&lt;&gt;"",NOT(OR(LEFT($C45,1)="1",LEFT($C45,1)="2"))),AND($D45&lt;&gt;"",COUNTIF(' PROJETO'!$B$14:$B$16,$D45)=0),IF($D45="",FALSE(),IF(COUNTIF(' PROJETO'!$B$14:$B$16,$D45)=0,FALSE(),IFERROR(INDEX(' PROJETO'!$C$14:$C$16,MATCH($D45,' PROJETO'!$B$14:$B$16,0))&lt;&gt;"Sim",FALSE()))))</f>
        <v>0</v>
      </c>
      <c r="AG45" s="21" t="b">
        <f>AND($AC45,$Y45&gt;'CONFG.  LISTAS'!$F$4,$Z45="",$AA45="")</f>
        <v>0</v>
      </c>
      <c r="AH45" s="21" t="str">
        <f t="shared" si="12"/>
        <v/>
      </c>
      <c r="AI45" s="43" t="str">
        <f ca="1">IF(NOT($AC45),"",IF(OR($B45="",$C45="",$E45="",$F45=""),"Preencha descrição, categoria, tipo e unidade.",IF(AND($B45&lt;&gt;"",OR(LEFT($C45,1)="1",LEFT($C45,1)="2"),$D45=""),"Informe a prática de restauração para itens diretos.",IF(AND($D45&lt;&gt;"",NOT(OR(LEFT($C45,1)="1",LEFT($C45,1)="2"))),"Custos indiretos não devem pertencer a uma prática específica.",IF(AND($D45&lt;&gt;"",COUNTIF(' PROJETO'!$B$14:$B$16,$D45)=0),"Prática de restauração inválida ou não cadastrada.",IF(IF($D45="",FALSE(),IF(COUNTIF(' PROJETO'!$B$14:$B$16,$D45)=0,FALSE(),IFERROR(INDEX(' PROJETO'!$C$14:$C$16,MATCH($D45,' PROJETO'!$B$14:$B$16,0))&lt;&gt;"Sim",FALSE()))),"A prática informada no item não foi selecionada na aba Projeto.",IF(AND(MAX($I45,$L45,$O45,$R45,$U45,$X45)&gt;'CONFG.  LISTAS'!$F$4,NOT(OR($Z45&lt;&gt;"",$AA45&lt;&gt;""))),"Memorial de cálculo ou anexo obrigatório não informado para item acima do limite.",IF(OR(AND($G45&lt;&gt;"",$H45&lt;&gt;"",OR($G45&lt;=0,$H45&lt;=0)),AND($J45&lt;&gt;"",$K45&lt;&gt;"",OR($J45&lt;=0,$K45&lt;=0)),AND($M45&lt;&gt;"",$N45&lt;&gt;"",OR($M45&lt;=0,$N45&lt;=0)),AND($P45&lt;&gt;"",$Q45&lt;&gt;"",OR($P45&lt;=0,$Q45&lt;=0)),AND($S45&lt;&gt;"",$T45&lt;&gt;"",OR($S45&lt;=0,$T45&lt;=0)),AND($V45&lt;&gt;"",$W45&lt;&gt;"",OR($V45&lt;=0,$W45&lt;=0))),"Revise os valores informados: valor unitário e quantidade devem ser maiores que zero.",IF(OR(AND($G45="",$H45&lt;&gt;""),AND($G45&lt;&gt;"",$H45=""),AND($J45="",$K45&lt;&gt;""),AND($J45&lt;&gt;"",$K45=""),AND($M45="",$N45&lt;&gt;""),AND($M45&lt;&gt;"",$N45=""),AND($P45="",$Q45&lt;&gt;""),AND($P45&lt;&gt;"",$Q45=""),AND($S45="",$T45&lt;&gt;""),AND($S45&lt;&gt;"",$T45=""),AND($V45="",$W45&lt;&gt;""),AND($V45&lt;&gt;"",$W45="")),"Há ano preenchido parcialmente: "&amp;TRIM(IF(AND($G45="",$H45&lt;&gt;""),"Ano 1 (falta valor unitário); ","")&amp;IF(AND($G45&lt;&gt;"",$H45=""),"Ano 1 (falta quantidade); ","")&amp;IF(AND($J45="",$K45&lt;&gt;""),"Ano 2 (falta valor unitário); ","")&amp;IF(AND($J45&lt;&gt;"",$K45=""),"Ano 2 (falta quantidade); ","")&amp;IF(AND($M45="",$N45&lt;&gt;""),"Ano 3 (falta valor unitário); ","")&amp;IF(AND($M45&lt;&gt;"",$N45=""),"Ano 3 (falta quantidade); ","")&amp;IF(AND($P45="",$Q45&lt;&gt;""),"Ano 4 (falta valor unitário); ","")&amp;IF(AND($P45&lt;&gt;"",$Q45=""),"Ano 4 (falta quantidade); ","")&amp;IF(AND($S45="",$T45&lt;&gt;""),"Ano 5 (falta valor unitário); ","")&amp;IF(AND($S45&lt;&gt;"",$T45=""),"Ano 5 (falta quantidade); ","")&amp;IF(AND($V45="",$W45&lt;&gt;""),"Ano 6 (falta valor unitário); ","")&amp;IF(AND($V45&lt;&gt;"",$W45=""),"Ano 6 (falta quantidade); ","")), IF(NOT(OR(AND($G45&lt;&gt;"",$H45&lt;&gt;""),AND($J45&lt;&gt;"",$K45&lt;&gt;""),AND($M45&lt;&gt;"",$N45&lt;&gt;""),AND($P45&lt;&gt;"",$Q45&lt;&gt;""),AND($S45&lt;&gt;"",$T45&lt;&gt;""),AND($V45&lt;&gt;"",$W45&lt;&gt;""))),"Informe pelo menos um ano completo com valor unitário e quantidade.",IF(AND($C45&lt;&gt;"",$E45&lt;&gt;"",LEFT(TRIM($C45),1)&lt;&gt;LEFT(TRIM($E45),1)),"Categoria e tipo estão incompatíveis.",IF(IF(OR($E45="",$F45=""),FALSE(),IFERROR(COUNTIF(INDIRECT("UNITS_"&amp;SUBSTITUTE(LEFT($E45,FIND(" ",$E45&amp;" ")-1),".","_")),$F45)=0,TRUE())),"Unidade incompatível com o tipo selecionado.",IF(OR(AND(ISNUMBER(SEARCH("comunic",LOWER($B45))),LEFT($E45,3)&lt;&gt;"4.4"),AND(ISNUMBER(SEARCH("monitor",LOWER($B45))),NOT(OR(LEFT($E45,3)="1.5",LEFT($E45,3)="2.5")))),"Revise a classificação do item conforme as regras de preenchimento.",IF(AND($B45&lt;&gt;"",OR(ISNUMBER(SEARCH("outro",LOWER($B45))),ISNUMBER(SEARCH("divers",LOWER($B45))),ISNUMBER(SEARCH("kit",LOWER($B45))),ISNUMBER(SEARCH("ferrament",LOWER($B45))),ISNUMBER(SEARCH("epi",LOWER($B45)))),NOT(OR($Z45&lt;&gt;"",$AA45&lt;&gt;""))),"Descrição muito genérica: detalhe melhor o item e registre o racional no memorial ou em anexo.",IF(AND($Y45=0,$B45&lt;&gt;"",OR($G45&lt;&gt;"",$H45&lt;&gt;"",$J45&lt;&gt;"",$K45&lt;&gt;"",$M45&lt;&gt;"",$N45&lt;&gt;"",$P45&lt;&gt;"",$Q45&lt;&gt;"",$S45&lt;&gt;"",$T45&lt;&gt;"",$V45&lt;&gt;"",$W45&lt;&gt;"")),"O item possui dados lançados, mas o total está zerado. Revise os valores informados.","")))))))))))))))</f>
        <v/>
      </c>
    </row>
    <row r="46" spans="1:35" ht="14.25" customHeight="1" x14ac:dyDescent="0.25">
      <c r="A46" s="57" t="str">
        <f t="shared" si="0"/>
        <v/>
      </c>
      <c r="B46" s="58"/>
      <c r="C46" s="58"/>
      <c r="D46" s="58"/>
      <c r="E46" s="58"/>
      <c r="F46" s="58"/>
      <c r="G46" s="269"/>
      <c r="H46" s="59"/>
      <c r="I46" s="270">
        <f t="shared" si="1"/>
        <v>0</v>
      </c>
      <c r="J46" s="269"/>
      <c r="K46" s="59"/>
      <c r="L46" s="270">
        <f t="shared" si="2"/>
        <v>0</v>
      </c>
      <c r="M46" s="269"/>
      <c r="N46" s="59"/>
      <c r="O46" s="270">
        <f t="shared" si="3"/>
        <v>0</v>
      </c>
      <c r="P46" s="269"/>
      <c r="Q46" s="59"/>
      <c r="R46" s="271">
        <f t="shared" si="4"/>
        <v>0</v>
      </c>
      <c r="S46" s="269"/>
      <c r="T46" s="59"/>
      <c r="U46" s="270">
        <f t="shared" si="5"/>
        <v>0</v>
      </c>
      <c r="V46" s="269"/>
      <c r="W46" s="59"/>
      <c r="X46" s="270">
        <f t="shared" si="6"/>
        <v>0</v>
      </c>
      <c r="Y46" s="270">
        <f t="shared" si="7"/>
        <v>0</v>
      </c>
      <c r="Z46" s="58"/>
      <c r="AA46" s="58"/>
      <c r="AB46" s="60" t="str">
        <f t="shared" si="8"/>
        <v/>
      </c>
      <c r="AC46" s="21" t="b">
        <f t="shared" si="9"/>
        <v>0</v>
      </c>
      <c r="AD46" s="21" t="b">
        <f t="shared" si="10"/>
        <v>0</v>
      </c>
      <c r="AE46" s="21" t="b">
        <f t="shared" si="11"/>
        <v>0</v>
      </c>
      <c r="AF46" s="21" t="b">
        <f ca="1">OR(AND($AC46,NOT($AD46)),AND($AC46,OR(AND($G46="",$H46&lt;&gt;""),AND($G46&lt;&gt;"",$H46=""),AND($J46="",$K46&lt;&gt;""),AND($J46&lt;&gt;"",$K46=""),AND($M46="",$N46&lt;&gt;""),AND($M46&lt;&gt;"",$N46=""),AND($P46="",$Q46&lt;&gt;""),AND($P46&lt;&gt;"",$Q46=""),AND($S46="",$T46&lt;&gt;""),AND($S46&lt;&gt;"",$T46=""),AND($V46="",$W46&lt;&gt;""),AND($V46&lt;&gt;"",$W46=""))),AND($C46&lt;&gt;"",$E46&lt;&gt;"",LEFT(TRIM($C46),1)&lt;&gt;LEFT(TRIM($E46),1)),IF(OR($E46="",$F46=""),FALSE(),IFERROR(COUNTIF(INDIRECT("UNITS_"&amp;SUBSTITUTE(LEFT($E46,FIND(" ",$E46&amp;" ")-1),".","_")),$F46)=0,TRUE())),AND($B46&lt;&gt;"",OR(ISNUMBER(SEARCH("outro",LOWER($B46))),ISNUMBER(SEARCH("divers",LOWER($B46))),ISNUMBER(SEARCH("etc",LOWER($B46))))),OR(AND(ISNUMBER(SEARCH("comunic",LOWER($B46))),LEFT($E46,3)&lt;&gt;"4.4"),AND(ISNUMBER(SEARCH("monitor",LOWER($B46))),NOT(OR(LEFT($E46,3)="1.5",LEFT($E46,3)="2.5")))),AND($B46&lt;&gt;"",OR(LEFT($C46,1)="1",LEFT($C46,1)="2"),$D46=""),AND($D46&lt;&gt;"",NOT(OR(LEFT($C46,1)="1",LEFT($C46,1)="2"))),AND($D46&lt;&gt;"",COUNTIF(' PROJETO'!$B$14:$B$16,$D46)=0),IF($D46="",FALSE(),IF(COUNTIF(' PROJETO'!$B$14:$B$16,$D46)=0,FALSE(),IFERROR(INDEX(' PROJETO'!$C$14:$C$16,MATCH($D46,' PROJETO'!$B$14:$B$16,0))&lt;&gt;"Sim",FALSE()))))</f>
        <v>0</v>
      </c>
      <c r="AG46" s="21" t="b">
        <f>AND($AC46,$Y46&gt;'CONFG.  LISTAS'!$F$4,$Z46="",$AA46="")</f>
        <v>0</v>
      </c>
      <c r="AH46" s="21" t="str">
        <f t="shared" si="12"/>
        <v/>
      </c>
      <c r="AI46" s="43" t="str">
        <f ca="1">IF(NOT($AC46),"",IF(OR($B46="",$C46="",$E46="",$F46=""),"Preencha descrição, categoria, tipo e unidade.",IF(AND($B46&lt;&gt;"",OR(LEFT($C46,1)="1",LEFT($C46,1)="2"),$D46=""),"Informe a prática de restauração para itens diretos.",IF(AND($D46&lt;&gt;"",NOT(OR(LEFT($C46,1)="1",LEFT($C46,1)="2"))),"Custos indiretos não devem pertencer a uma prática específica.",IF(AND($D46&lt;&gt;"",COUNTIF(' PROJETO'!$B$14:$B$16,$D46)=0),"Prática de restauração inválida ou não cadastrada.",IF(IF($D46="",FALSE(),IF(COUNTIF(' PROJETO'!$B$14:$B$16,$D46)=0,FALSE(),IFERROR(INDEX(' PROJETO'!$C$14:$C$16,MATCH($D46,' PROJETO'!$B$14:$B$16,0))&lt;&gt;"Sim",FALSE()))),"A prática informada no item não foi selecionada na aba Projeto.",IF(AND(MAX($I46,$L46,$O46,$R46,$U46,$X46)&gt;'CONFG.  LISTAS'!$F$4,NOT(OR($Z46&lt;&gt;"",$AA46&lt;&gt;""))),"Memorial de cálculo ou anexo obrigatório não informado para item acima do limite.",IF(OR(AND($G46&lt;&gt;"",$H46&lt;&gt;"",OR($G46&lt;=0,$H46&lt;=0)),AND($J46&lt;&gt;"",$K46&lt;&gt;"",OR($J46&lt;=0,$K46&lt;=0)),AND($M46&lt;&gt;"",$N46&lt;&gt;"",OR($M46&lt;=0,$N46&lt;=0)),AND($P46&lt;&gt;"",$Q46&lt;&gt;"",OR($P46&lt;=0,$Q46&lt;=0)),AND($S46&lt;&gt;"",$T46&lt;&gt;"",OR($S46&lt;=0,$T46&lt;=0)),AND($V46&lt;&gt;"",$W46&lt;&gt;"",OR($V46&lt;=0,$W46&lt;=0))),"Revise os valores informados: valor unitário e quantidade devem ser maiores que zero.",IF(OR(AND($G46="",$H46&lt;&gt;""),AND($G46&lt;&gt;"",$H46=""),AND($J46="",$K46&lt;&gt;""),AND($J46&lt;&gt;"",$K46=""),AND($M46="",$N46&lt;&gt;""),AND($M46&lt;&gt;"",$N46=""),AND($P46="",$Q46&lt;&gt;""),AND($P46&lt;&gt;"",$Q46=""),AND($S46="",$T46&lt;&gt;""),AND($S46&lt;&gt;"",$T46=""),AND($V46="",$W46&lt;&gt;""),AND($V46&lt;&gt;"",$W46="")),"Há ano preenchido parcialmente: "&amp;TRIM(IF(AND($G46="",$H46&lt;&gt;""),"Ano 1 (falta valor unitário); ","")&amp;IF(AND($G46&lt;&gt;"",$H46=""),"Ano 1 (falta quantidade); ","")&amp;IF(AND($J46="",$K46&lt;&gt;""),"Ano 2 (falta valor unitário); ","")&amp;IF(AND($J46&lt;&gt;"",$K46=""),"Ano 2 (falta quantidade); ","")&amp;IF(AND($M46="",$N46&lt;&gt;""),"Ano 3 (falta valor unitário); ","")&amp;IF(AND($M46&lt;&gt;"",$N46=""),"Ano 3 (falta quantidade); ","")&amp;IF(AND($P46="",$Q46&lt;&gt;""),"Ano 4 (falta valor unitário); ","")&amp;IF(AND($P46&lt;&gt;"",$Q46=""),"Ano 4 (falta quantidade); ","")&amp;IF(AND($S46="",$T46&lt;&gt;""),"Ano 5 (falta valor unitário); ","")&amp;IF(AND($S46&lt;&gt;"",$T46=""),"Ano 5 (falta quantidade); ","")&amp;IF(AND($V46="",$W46&lt;&gt;""),"Ano 6 (falta valor unitário); ","")&amp;IF(AND($V46&lt;&gt;"",$W46=""),"Ano 6 (falta quantidade); ","")), IF(NOT(OR(AND($G46&lt;&gt;"",$H46&lt;&gt;""),AND($J46&lt;&gt;"",$K46&lt;&gt;""),AND($M46&lt;&gt;"",$N46&lt;&gt;""),AND($P46&lt;&gt;"",$Q46&lt;&gt;""),AND($S46&lt;&gt;"",$T46&lt;&gt;""),AND($V46&lt;&gt;"",$W46&lt;&gt;""))),"Informe pelo menos um ano completo com valor unitário e quantidade.",IF(AND($C46&lt;&gt;"",$E46&lt;&gt;"",LEFT(TRIM($C46),1)&lt;&gt;LEFT(TRIM($E46),1)),"Categoria e tipo estão incompatíveis.",IF(IF(OR($E46="",$F46=""),FALSE(),IFERROR(COUNTIF(INDIRECT("UNITS_"&amp;SUBSTITUTE(LEFT($E46,FIND(" ",$E46&amp;" ")-1),".","_")),$F46)=0,TRUE())),"Unidade incompatível com o tipo selecionado.",IF(OR(AND(ISNUMBER(SEARCH("comunic",LOWER($B46))),LEFT($E46,3)&lt;&gt;"4.4"),AND(ISNUMBER(SEARCH("monitor",LOWER($B46))),NOT(OR(LEFT($E46,3)="1.5",LEFT($E46,3)="2.5")))),"Revise a classificação do item conforme as regras de preenchimento.",IF(AND($B46&lt;&gt;"",OR(ISNUMBER(SEARCH("outro",LOWER($B46))),ISNUMBER(SEARCH("divers",LOWER($B46))),ISNUMBER(SEARCH("kit",LOWER($B46))),ISNUMBER(SEARCH("ferrament",LOWER($B46))),ISNUMBER(SEARCH("epi",LOWER($B46)))),NOT(OR($Z46&lt;&gt;"",$AA46&lt;&gt;""))),"Descrição muito genérica: detalhe melhor o item e registre o racional no memorial ou em anexo.",IF(AND($Y46=0,$B46&lt;&gt;"",OR($G46&lt;&gt;"",$H46&lt;&gt;"",$J46&lt;&gt;"",$K46&lt;&gt;"",$M46&lt;&gt;"",$N46&lt;&gt;"",$P46&lt;&gt;"",$Q46&lt;&gt;"",$S46&lt;&gt;"",$T46&lt;&gt;"",$V46&lt;&gt;"",$W46&lt;&gt;"")),"O item possui dados lançados, mas o total está zerado. Revise os valores informados.","")))))))))))))))</f>
        <v/>
      </c>
    </row>
    <row r="47" spans="1:35" ht="14.25" customHeight="1" x14ac:dyDescent="0.25">
      <c r="A47" s="57" t="str">
        <f t="shared" si="0"/>
        <v/>
      </c>
      <c r="B47" s="61"/>
      <c r="C47" s="61"/>
      <c r="D47" s="58"/>
      <c r="E47" s="61"/>
      <c r="F47" s="61"/>
      <c r="G47" s="272"/>
      <c r="H47" s="62"/>
      <c r="I47" s="270">
        <f t="shared" si="1"/>
        <v>0</v>
      </c>
      <c r="J47" s="272"/>
      <c r="K47" s="62"/>
      <c r="L47" s="270">
        <f t="shared" si="2"/>
        <v>0</v>
      </c>
      <c r="M47" s="272"/>
      <c r="N47" s="62"/>
      <c r="O47" s="270">
        <f t="shared" si="3"/>
        <v>0</v>
      </c>
      <c r="P47" s="272"/>
      <c r="Q47" s="62"/>
      <c r="R47" s="271">
        <f t="shared" si="4"/>
        <v>0</v>
      </c>
      <c r="S47" s="272"/>
      <c r="T47" s="62"/>
      <c r="U47" s="270">
        <f t="shared" si="5"/>
        <v>0</v>
      </c>
      <c r="V47" s="272"/>
      <c r="W47" s="62"/>
      <c r="X47" s="270">
        <f t="shared" si="6"/>
        <v>0</v>
      </c>
      <c r="Y47" s="270">
        <f t="shared" si="7"/>
        <v>0</v>
      </c>
      <c r="Z47" s="61"/>
      <c r="AA47" s="61"/>
      <c r="AB47" s="60" t="str">
        <f t="shared" si="8"/>
        <v/>
      </c>
      <c r="AC47" s="21" t="b">
        <f t="shared" si="9"/>
        <v>0</v>
      </c>
      <c r="AD47" s="21" t="b">
        <f t="shared" si="10"/>
        <v>0</v>
      </c>
      <c r="AE47" s="21" t="b">
        <f t="shared" si="11"/>
        <v>0</v>
      </c>
      <c r="AF47" s="21" t="b">
        <f ca="1">OR(AND($AC47,NOT($AD47)),AND($AC47,OR(AND($G47="",$H47&lt;&gt;""),AND($G47&lt;&gt;"",$H47=""),AND($J47="",$K47&lt;&gt;""),AND($J47&lt;&gt;"",$K47=""),AND($M47="",$N47&lt;&gt;""),AND($M47&lt;&gt;"",$N47=""),AND($P47="",$Q47&lt;&gt;""),AND($P47&lt;&gt;"",$Q47=""),AND($S47="",$T47&lt;&gt;""),AND($S47&lt;&gt;"",$T47=""),AND($V47="",$W47&lt;&gt;""),AND($V47&lt;&gt;"",$W47=""))),AND($C47&lt;&gt;"",$E47&lt;&gt;"",LEFT(TRIM($C47),1)&lt;&gt;LEFT(TRIM($E47),1)),IF(OR($E47="",$F47=""),FALSE(),IFERROR(COUNTIF(INDIRECT("UNITS_"&amp;SUBSTITUTE(LEFT($E47,FIND(" ",$E47&amp;" ")-1),".","_")),$F47)=0,TRUE())),AND($B47&lt;&gt;"",OR(ISNUMBER(SEARCH("outro",LOWER($B47))),ISNUMBER(SEARCH("divers",LOWER($B47))),ISNUMBER(SEARCH("etc",LOWER($B47))))),OR(AND(ISNUMBER(SEARCH("comunic",LOWER($B47))),LEFT($E47,3)&lt;&gt;"4.4"),AND(ISNUMBER(SEARCH("monitor",LOWER($B47))),NOT(OR(LEFT($E47,3)="1.5",LEFT($E47,3)="2.5")))),AND($B47&lt;&gt;"",OR(LEFT($C47,1)="1",LEFT($C47,1)="2"),$D47=""),AND($D47&lt;&gt;"",NOT(OR(LEFT($C47,1)="1",LEFT($C47,1)="2"))),AND($D47&lt;&gt;"",COUNTIF(' PROJETO'!$B$14:$B$16,$D47)=0),IF($D47="",FALSE(),IF(COUNTIF(' PROJETO'!$B$14:$B$16,$D47)=0,FALSE(),IFERROR(INDEX(' PROJETO'!$C$14:$C$16,MATCH($D47,' PROJETO'!$B$14:$B$16,0))&lt;&gt;"Sim",FALSE()))))</f>
        <v>0</v>
      </c>
      <c r="AG47" s="21" t="b">
        <f>AND($AC47,$Y47&gt;'CONFG.  LISTAS'!$F$4,$Z47="",$AA47="")</f>
        <v>0</v>
      </c>
      <c r="AH47" s="21" t="str">
        <f t="shared" si="12"/>
        <v/>
      </c>
      <c r="AI47" s="43" t="str">
        <f ca="1">IF(NOT($AC47),"",IF(OR($B47="",$C47="",$E47="",$F47=""),"Preencha descrição, categoria, tipo e unidade.",IF(AND($B47&lt;&gt;"",OR(LEFT($C47,1)="1",LEFT($C47,1)="2"),$D47=""),"Informe a prática de restauração para itens diretos.",IF(AND($D47&lt;&gt;"",NOT(OR(LEFT($C47,1)="1",LEFT($C47,1)="2"))),"Custos indiretos não devem pertencer a uma prática específica.",IF(AND($D47&lt;&gt;"",COUNTIF(' PROJETO'!$B$14:$B$16,$D47)=0),"Prática de restauração inválida ou não cadastrada.",IF(IF($D47="",FALSE(),IF(COUNTIF(' PROJETO'!$B$14:$B$16,$D47)=0,FALSE(),IFERROR(INDEX(' PROJETO'!$C$14:$C$16,MATCH($D47,' PROJETO'!$B$14:$B$16,0))&lt;&gt;"Sim",FALSE()))),"A prática informada no item não foi selecionada na aba Projeto.",IF(AND(MAX($I47,$L47,$O47,$R47,$U47,$X47)&gt;'CONFG.  LISTAS'!$F$4,NOT(OR($Z47&lt;&gt;"",$AA47&lt;&gt;""))),"Memorial de cálculo ou anexo obrigatório não informado para item acima do limite.",IF(OR(AND($G47&lt;&gt;"",$H47&lt;&gt;"",OR($G47&lt;=0,$H47&lt;=0)),AND($J47&lt;&gt;"",$K47&lt;&gt;"",OR($J47&lt;=0,$K47&lt;=0)),AND($M47&lt;&gt;"",$N47&lt;&gt;"",OR($M47&lt;=0,$N47&lt;=0)),AND($P47&lt;&gt;"",$Q47&lt;&gt;"",OR($P47&lt;=0,$Q47&lt;=0)),AND($S47&lt;&gt;"",$T47&lt;&gt;"",OR($S47&lt;=0,$T47&lt;=0)),AND($V47&lt;&gt;"",$W47&lt;&gt;"",OR($V47&lt;=0,$W47&lt;=0))),"Revise os valores informados: valor unitário e quantidade devem ser maiores que zero.",IF(OR(AND($G47="",$H47&lt;&gt;""),AND($G47&lt;&gt;"",$H47=""),AND($J47="",$K47&lt;&gt;""),AND($J47&lt;&gt;"",$K47=""),AND($M47="",$N47&lt;&gt;""),AND($M47&lt;&gt;"",$N47=""),AND($P47="",$Q47&lt;&gt;""),AND($P47&lt;&gt;"",$Q47=""),AND($S47="",$T47&lt;&gt;""),AND($S47&lt;&gt;"",$T47=""),AND($V47="",$W47&lt;&gt;""),AND($V47&lt;&gt;"",$W47="")),"Há ano preenchido parcialmente: "&amp;TRIM(IF(AND($G47="",$H47&lt;&gt;""),"Ano 1 (falta valor unitário); ","")&amp;IF(AND($G47&lt;&gt;"",$H47=""),"Ano 1 (falta quantidade); ","")&amp;IF(AND($J47="",$K47&lt;&gt;""),"Ano 2 (falta valor unitário); ","")&amp;IF(AND($J47&lt;&gt;"",$K47=""),"Ano 2 (falta quantidade); ","")&amp;IF(AND($M47="",$N47&lt;&gt;""),"Ano 3 (falta valor unitário); ","")&amp;IF(AND($M47&lt;&gt;"",$N47=""),"Ano 3 (falta quantidade); ","")&amp;IF(AND($P47="",$Q47&lt;&gt;""),"Ano 4 (falta valor unitário); ","")&amp;IF(AND($P47&lt;&gt;"",$Q47=""),"Ano 4 (falta quantidade); ","")&amp;IF(AND($S47="",$T47&lt;&gt;""),"Ano 5 (falta valor unitário); ","")&amp;IF(AND($S47&lt;&gt;"",$T47=""),"Ano 5 (falta quantidade); ","")&amp;IF(AND($V47="",$W47&lt;&gt;""),"Ano 6 (falta valor unitário); ","")&amp;IF(AND($V47&lt;&gt;"",$W47=""),"Ano 6 (falta quantidade); ","")), IF(NOT(OR(AND($G47&lt;&gt;"",$H47&lt;&gt;""),AND($J47&lt;&gt;"",$K47&lt;&gt;""),AND($M47&lt;&gt;"",$N47&lt;&gt;""),AND($P47&lt;&gt;"",$Q47&lt;&gt;""),AND($S47&lt;&gt;"",$T47&lt;&gt;""),AND($V47&lt;&gt;"",$W47&lt;&gt;""))),"Informe pelo menos um ano completo com valor unitário e quantidade.",IF(AND($C47&lt;&gt;"",$E47&lt;&gt;"",LEFT(TRIM($C47),1)&lt;&gt;LEFT(TRIM($E47),1)),"Categoria e tipo estão incompatíveis.",IF(IF(OR($E47="",$F47=""),FALSE(),IFERROR(COUNTIF(INDIRECT("UNITS_"&amp;SUBSTITUTE(LEFT($E47,FIND(" ",$E47&amp;" ")-1),".","_")),$F47)=0,TRUE())),"Unidade incompatível com o tipo selecionado.",IF(OR(AND(ISNUMBER(SEARCH("comunic",LOWER($B47))),LEFT($E47,3)&lt;&gt;"4.4"),AND(ISNUMBER(SEARCH("monitor",LOWER($B47))),NOT(OR(LEFT($E47,3)="1.5",LEFT($E47,3)="2.5")))),"Revise a classificação do item conforme as regras de preenchimento.",IF(AND($B47&lt;&gt;"",OR(ISNUMBER(SEARCH("outro",LOWER($B47))),ISNUMBER(SEARCH("divers",LOWER($B47))),ISNUMBER(SEARCH("kit",LOWER($B47))),ISNUMBER(SEARCH("ferrament",LOWER($B47))),ISNUMBER(SEARCH("epi",LOWER($B47)))),NOT(OR($Z47&lt;&gt;"",$AA47&lt;&gt;""))),"Descrição muito genérica: detalhe melhor o item e registre o racional no memorial ou em anexo.",IF(AND($Y47=0,$B47&lt;&gt;"",OR($G47&lt;&gt;"",$H47&lt;&gt;"",$J47&lt;&gt;"",$K47&lt;&gt;"",$M47&lt;&gt;"",$N47&lt;&gt;"",$P47&lt;&gt;"",$Q47&lt;&gt;"",$S47&lt;&gt;"",$T47&lt;&gt;"",$V47&lt;&gt;"",$W47&lt;&gt;"")),"O item possui dados lançados, mas o total está zerado. Revise os valores informados.","")))))))))))))))</f>
        <v/>
      </c>
    </row>
    <row r="48" spans="1:35" ht="14.25" customHeight="1" x14ac:dyDescent="0.25">
      <c r="A48" s="57" t="str">
        <f t="shared" si="0"/>
        <v/>
      </c>
      <c r="B48" s="58"/>
      <c r="C48" s="58"/>
      <c r="D48" s="58"/>
      <c r="E48" s="58"/>
      <c r="F48" s="58"/>
      <c r="G48" s="269"/>
      <c r="H48" s="59"/>
      <c r="I48" s="270">
        <f t="shared" si="1"/>
        <v>0</v>
      </c>
      <c r="J48" s="269"/>
      <c r="K48" s="59"/>
      <c r="L48" s="270">
        <f t="shared" si="2"/>
        <v>0</v>
      </c>
      <c r="M48" s="269"/>
      <c r="N48" s="59"/>
      <c r="O48" s="270">
        <f t="shared" si="3"/>
        <v>0</v>
      </c>
      <c r="P48" s="269"/>
      <c r="Q48" s="59"/>
      <c r="R48" s="271">
        <f t="shared" si="4"/>
        <v>0</v>
      </c>
      <c r="S48" s="269"/>
      <c r="T48" s="59"/>
      <c r="U48" s="270">
        <f t="shared" si="5"/>
        <v>0</v>
      </c>
      <c r="V48" s="269"/>
      <c r="W48" s="59"/>
      <c r="X48" s="270">
        <f t="shared" si="6"/>
        <v>0</v>
      </c>
      <c r="Y48" s="270">
        <f t="shared" si="7"/>
        <v>0</v>
      </c>
      <c r="Z48" s="58"/>
      <c r="AA48" s="58"/>
      <c r="AB48" s="60" t="str">
        <f t="shared" si="8"/>
        <v/>
      </c>
      <c r="AC48" s="21" t="b">
        <f t="shared" si="9"/>
        <v>0</v>
      </c>
      <c r="AD48" s="21" t="b">
        <f t="shared" si="10"/>
        <v>0</v>
      </c>
      <c r="AE48" s="21" t="b">
        <f t="shared" si="11"/>
        <v>0</v>
      </c>
      <c r="AF48" s="21" t="b">
        <f ca="1">OR(AND($AC48,NOT($AD48)),AND($AC48,OR(AND($G48="",$H48&lt;&gt;""),AND($G48&lt;&gt;"",$H48=""),AND($J48="",$K48&lt;&gt;""),AND($J48&lt;&gt;"",$K48=""),AND($M48="",$N48&lt;&gt;""),AND($M48&lt;&gt;"",$N48=""),AND($P48="",$Q48&lt;&gt;""),AND($P48&lt;&gt;"",$Q48=""),AND($S48="",$T48&lt;&gt;""),AND($S48&lt;&gt;"",$T48=""),AND($V48="",$W48&lt;&gt;""),AND($V48&lt;&gt;"",$W48=""))),AND($C48&lt;&gt;"",$E48&lt;&gt;"",LEFT(TRIM($C48),1)&lt;&gt;LEFT(TRIM($E48),1)),IF(OR($E48="",$F48=""),FALSE(),IFERROR(COUNTIF(INDIRECT("UNITS_"&amp;SUBSTITUTE(LEFT($E48,FIND(" ",$E48&amp;" ")-1),".","_")),$F48)=0,TRUE())),AND($B48&lt;&gt;"",OR(ISNUMBER(SEARCH("outro",LOWER($B48))),ISNUMBER(SEARCH("divers",LOWER($B48))),ISNUMBER(SEARCH("etc",LOWER($B48))))),OR(AND(ISNUMBER(SEARCH("comunic",LOWER($B48))),LEFT($E48,3)&lt;&gt;"4.4"),AND(ISNUMBER(SEARCH("monitor",LOWER($B48))),NOT(OR(LEFT($E48,3)="1.5",LEFT($E48,3)="2.5")))),AND($B48&lt;&gt;"",OR(LEFT($C48,1)="1",LEFT($C48,1)="2"),$D48=""),AND($D48&lt;&gt;"",NOT(OR(LEFT($C48,1)="1",LEFT($C48,1)="2"))),AND($D48&lt;&gt;"",COUNTIF(' PROJETO'!$B$14:$B$16,$D48)=0),IF($D48="",FALSE(),IF(COUNTIF(' PROJETO'!$B$14:$B$16,$D48)=0,FALSE(),IFERROR(INDEX(' PROJETO'!$C$14:$C$16,MATCH($D48,' PROJETO'!$B$14:$B$16,0))&lt;&gt;"Sim",FALSE()))))</f>
        <v>0</v>
      </c>
      <c r="AG48" s="21" t="b">
        <f>AND($AC48,$Y48&gt;'CONFG.  LISTAS'!$F$4,$Z48="",$AA48="")</f>
        <v>0</v>
      </c>
      <c r="AH48" s="21" t="str">
        <f t="shared" si="12"/>
        <v/>
      </c>
      <c r="AI48" s="43" t="str">
        <f ca="1">IF(NOT($AC48),"",IF(OR($B48="",$C48="",$E48="",$F48=""),"Preencha descrição, categoria, tipo e unidade.",IF(AND($B48&lt;&gt;"",OR(LEFT($C48,1)="1",LEFT($C48,1)="2"),$D48=""),"Informe a prática de restauração para itens diretos.",IF(AND($D48&lt;&gt;"",NOT(OR(LEFT($C48,1)="1",LEFT($C48,1)="2"))),"Custos indiretos não devem pertencer a uma prática específica.",IF(AND($D48&lt;&gt;"",COUNTIF(' PROJETO'!$B$14:$B$16,$D48)=0),"Prática de restauração inválida ou não cadastrada.",IF(IF($D48="",FALSE(),IF(COUNTIF(' PROJETO'!$B$14:$B$16,$D48)=0,FALSE(),IFERROR(INDEX(' PROJETO'!$C$14:$C$16,MATCH($D48,' PROJETO'!$B$14:$B$16,0))&lt;&gt;"Sim",FALSE()))),"A prática informada no item não foi selecionada na aba Projeto.",IF(AND(MAX($I48,$L48,$O48,$R48,$U48,$X48)&gt;'CONFG.  LISTAS'!$F$4,NOT(OR($Z48&lt;&gt;"",$AA48&lt;&gt;""))),"Memorial de cálculo ou anexo obrigatório não informado para item acima do limite.",IF(OR(AND($G48&lt;&gt;"",$H48&lt;&gt;"",OR($G48&lt;=0,$H48&lt;=0)),AND($J48&lt;&gt;"",$K48&lt;&gt;"",OR($J48&lt;=0,$K48&lt;=0)),AND($M48&lt;&gt;"",$N48&lt;&gt;"",OR($M48&lt;=0,$N48&lt;=0)),AND($P48&lt;&gt;"",$Q48&lt;&gt;"",OR($P48&lt;=0,$Q48&lt;=0)),AND($S48&lt;&gt;"",$T48&lt;&gt;"",OR($S48&lt;=0,$T48&lt;=0)),AND($V48&lt;&gt;"",$W48&lt;&gt;"",OR($V48&lt;=0,$W48&lt;=0))),"Revise os valores informados: valor unitário e quantidade devem ser maiores que zero.",IF(OR(AND($G48="",$H48&lt;&gt;""),AND($G48&lt;&gt;"",$H48=""),AND($J48="",$K48&lt;&gt;""),AND($J48&lt;&gt;"",$K48=""),AND($M48="",$N48&lt;&gt;""),AND($M48&lt;&gt;"",$N48=""),AND($P48="",$Q48&lt;&gt;""),AND($P48&lt;&gt;"",$Q48=""),AND($S48="",$T48&lt;&gt;""),AND($S48&lt;&gt;"",$T48=""),AND($V48="",$W48&lt;&gt;""),AND($V48&lt;&gt;"",$W48="")),"Há ano preenchido parcialmente: "&amp;TRIM(IF(AND($G48="",$H48&lt;&gt;""),"Ano 1 (falta valor unitário); ","")&amp;IF(AND($G48&lt;&gt;"",$H48=""),"Ano 1 (falta quantidade); ","")&amp;IF(AND($J48="",$K48&lt;&gt;""),"Ano 2 (falta valor unitário); ","")&amp;IF(AND($J48&lt;&gt;"",$K48=""),"Ano 2 (falta quantidade); ","")&amp;IF(AND($M48="",$N48&lt;&gt;""),"Ano 3 (falta valor unitário); ","")&amp;IF(AND($M48&lt;&gt;"",$N48=""),"Ano 3 (falta quantidade); ","")&amp;IF(AND($P48="",$Q48&lt;&gt;""),"Ano 4 (falta valor unitário); ","")&amp;IF(AND($P48&lt;&gt;"",$Q48=""),"Ano 4 (falta quantidade); ","")&amp;IF(AND($S48="",$T48&lt;&gt;""),"Ano 5 (falta valor unitário); ","")&amp;IF(AND($S48&lt;&gt;"",$T48=""),"Ano 5 (falta quantidade); ","")&amp;IF(AND($V48="",$W48&lt;&gt;""),"Ano 6 (falta valor unitário); ","")&amp;IF(AND($V48&lt;&gt;"",$W48=""),"Ano 6 (falta quantidade); ","")), IF(NOT(OR(AND($G48&lt;&gt;"",$H48&lt;&gt;""),AND($J48&lt;&gt;"",$K48&lt;&gt;""),AND($M48&lt;&gt;"",$N48&lt;&gt;""),AND($P48&lt;&gt;"",$Q48&lt;&gt;""),AND($S48&lt;&gt;"",$T48&lt;&gt;""),AND($V48&lt;&gt;"",$W48&lt;&gt;""))),"Informe pelo menos um ano completo com valor unitário e quantidade.",IF(AND($C48&lt;&gt;"",$E48&lt;&gt;"",LEFT(TRIM($C48),1)&lt;&gt;LEFT(TRIM($E48),1)),"Categoria e tipo estão incompatíveis.",IF(IF(OR($E48="",$F48=""),FALSE(),IFERROR(COUNTIF(INDIRECT("UNITS_"&amp;SUBSTITUTE(LEFT($E48,FIND(" ",$E48&amp;" ")-1),".","_")),$F48)=0,TRUE())),"Unidade incompatível com o tipo selecionado.",IF(OR(AND(ISNUMBER(SEARCH("comunic",LOWER($B48))),LEFT($E48,3)&lt;&gt;"4.4"),AND(ISNUMBER(SEARCH("monitor",LOWER($B48))),NOT(OR(LEFT($E48,3)="1.5",LEFT($E48,3)="2.5")))),"Revise a classificação do item conforme as regras de preenchimento.",IF(AND($B48&lt;&gt;"",OR(ISNUMBER(SEARCH("outro",LOWER($B48))),ISNUMBER(SEARCH("divers",LOWER($B48))),ISNUMBER(SEARCH("kit",LOWER($B48))),ISNUMBER(SEARCH("ferrament",LOWER($B48))),ISNUMBER(SEARCH("epi",LOWER($B48)))),NOT(OR($Z48&lt;&gt;"",$AA48&lt;&gt;""))),"Descrição muito genérica: detalhe melhor o item e registre o racional no memorial ou em anexo.",IF(AND($Y48=0,$B48&lt;&gt;"",OR($G48&lt;&gt;"",$H48&lt;&gt;"",$J48&lt;&gt;"",$K48&lt;&gt;"",$M48&lt;&gt;"",$N48&lt;&gt;"",$P48&lt;&gt;"",$Q48&lt;&gt;"",$S48&lt;&gt;"",$T48&lt;&gt;"",$V48&lt;&gt;"",$W48&lt;&gt;"")),"O item possui dados lançados, mas o total está zerado. Revise os valores informados.","")))))))))))))))</f>
        <v/>
      </c>
    </row>
    <row r="49" spans="1:35" ht="14.25" customHeight="1" x14ac:dyDescent="0.25">
      <c r="A49" s="57" t="str">
        <f t="shared" si="0"/>
        <v/>
      </c>
      <c r="B49" s="61"/>
      <c r="C49" s="61"/>
      <c r="D49" s="58"/>
      <c r="E49" s="61"/>
      <c r="F49" s="61"/>
      <c r="G49" s="272"/>
      <c r="H49" s="62"/>
      <c r="I49" s="270">
        <f t="shared" si="1"/>
        <v>0</v>
      </c>
      <c r="J49" s="272"/>
      <c r="K49" s="62"/>
      <c r="L49" s="270">
        <f t="shared" si="2"/>
        <v>0</v>
      </c>
      <c r="M49" s="272"/>
      <c r="N49" s="62"/>
      <c r="O49" s="270">
        <f t="shared" si="3"/>
        <v>0</v>
      </c>
      <c r="P49" s="272"/>
      <c r="Q49" s="62"/>
      <c r="R49" s="271">
        <f t="shared" si="4"/>
        <v>0</v>
      </c>
      <c r="S49" s="272"/>
      <c r="T49" s="62"/>
      <c r="U49" s="270">
        <f t="shared" si="5"/>
        <v>0</v>
      </c>
      <c r="V49" s="272"/>
      <c r="W49" s="62"/>
      <c r="X49" s="270">
        <f t="shared" si="6"/>
        <v>0</v>
      </c>
      <c r="Y49" s="270">
        <f t="shared" si="7"/>
        <v>0</v>
      </c>
      <c r="Z49" s="61"/>
      <c r="AA49" s="61"/>
      <c r="AB49" s="60" t="str">
        <f t="shared" si="8"/>
        <v/>
      </c>
      <c r="AC49" s="21" t="b">
        <f t="shared" si="9"/>
        <v>0</v>
      </c>
      <c r="AD49" s="21" t="b">
        <f t="shared" si="10"/>
        <v>0</v>
      </c>
      <c r="AE49" s="21" t="b">
        <f t="shared" si="11"/>
        <v>0</v>
      </c>
      <c r="AF49" s="21" t="b">
        <f ca="1">OR(AND($AC49,NOT($AD49)),AND($AC49,OR(AND($G49="",$H49&lt;&gt;""),AND($G49&lt;&gt;"",$H49=""),AND($J49="",$K49&lt;&gt;""),AND($J49&lt;&gt;"",$K49=""),AND($M49="",$N49&lt;&gt;""),AND($M49&lt;&gt;"",$N49=""),AND($P49="",$Q49&lt;&gt;""),AND($P49&lt;&gt;"",$Q49=""),AND($S49="",$T49&lt;&gt;""),AND($S49&lt;&gt;"",$T49=""),AND($V49="",$W49&lt;&gt;""),AND($V49&lt;&gt;"",$W49=""))),AND($C49&lt;&gt;"",$E49&lt;&gt;"",LEFT(TRIM($C49),1)&lt;&gt;LEFT(TRIM($E49),1)),IF(OR($E49="",$F49=""),FALSE(),IFERROR(COUNTIF(INDIRECT("UNITS_"&amp;SUBSTITUTE(LEFT($E49,FIND(" ",$E49&amp;" ")-1),".","_")),$F49)=0,TRUE())),AND($B49&lt;&gt;"",OR(ISNUMBER(SEARCH("outro",LOWER($B49))),ISNUMBER(SEARCH("divers",LOWER($B49))),ISNUMBER(SEARCH("etc",LOWER($B49))))),OR(AND(ISNUMBER(SEARCH("comunic",LOWER($B49))),LEFT($E49,3)&lt;&gt;"4.4"),AND(ISNUMBER(SEARCH("monitor",LOWER($B49))),NOT(OR(LEFT($E49,3)="1.5",LEFT($E49,3)="2.5")))),AND($B49&lt;&gt;"",OR(LEFT($C49,1)="1",LEFT($C49,1)="2"),$D49=""),AND($D49&lt;&gt;"",NOT(OR(LEFT($C49,1)="1",LEFT($C49,1)="2"))),AND($D49&lt;&gt;"",COUNTIF(' PROJETO'!$B$14:$B$16,$D49)=0),IF($D49="",FALSE(),IF(COUNTIF(' PROJETO'!$B$14:$B$16,$D49)=0,FALSE(),IFERROR(INDEX(' PROJETO'!$C$14:$C$16,MATCH($D49,' PROJETO'!$B$14:$B$16,0))&lt;&gt;"Sim",FALSE()))))</f>
        <v>0</v>
      </c>
      <c r="AG49" s="21" t="b">
        <f>AND($AC49,$Y49&gt;'CONFG.  LISTAS'!$F$4,$Z49="",$AA49="")</f>
        <v>0</v>
      </c>
      <c r="AH49" s="21" t="str">
        <f t="shared" si="12"/>
        <v/>
      </c>
      <c r="AI49" s="43" t="str">
        <f ca="1">IF(NOT($AC49),"",IF(OR($B49="",$C49="",$E49="",$F49=""),"Preencha descrição, categoria, tipo e unidade.",IF(AND($B49&lt;&gt;"",OR(LEFT($C49,1)="1",LEFT($C49,1)="2"),$D49=""),"Informe a prática de restauração para itens diretos.",IF(AND($D49&lt;&gt;"",NOT(OR(LEFT($C49,1)="1",LEFT($C49,1)="2"))),"Custos indiretos não devem pertencer a uma prática específica.",IF(AND($D49&lt;&gt;"",COUNTIF(' PROJETO'!$B$14:$B$16,$D49)=0),"Prática de restauração inválida ou não cadastrada.",IF(IF($D49="",FALSE(),IF(COUNTIF(' PROJETO'!$B$14:$B$16,$D49)=0,FALSE(),IFERROR(INDEX(' PROJETO'!$C$14:$C$16,MATCH($D49,' PROJETO'!$B$14:$B$16,0))&lt;&gt;"Sim",FALSE()))),"A prática informada no item não foi selecionada na aba Projeto.",IF(AND(MAX($I49,$L49,$O49,$R49,$U49,$X49)&gt;'CONFG.  LISTAS'!$F$4,NOT(OR($Z49&lt;&gt;"",$AA49&lt;&gt;""))),"Memorial de cálculo ou anexo obrigatório não informado para item acima do limite.",IF(OR(AND($G49&lt;&gt;"",$H49&lt;&gt;"",OR($G49&lt;=0,$H49&lt;=0)),AND($J49&lt;&gt;"",$K49&lt;&gt;"",OR($J49&lt;=0,$K49&lt;=0)),AND($M49&lt;&gt;"",$N49&lt;&gt;"",OR($M49&lt;=0,$N49&lt;=0)),AND($P49&lt;&gt;"",$Q49&lt;&gt;"",OR($P49&lt;=0,$Q49&lt;=0)),AND($S49&lt;&gt;"",$T49&lt;&gt;"",OR($S49&lt;=0,$T49&lt;=0)),AND($V49&lt;&gt;"",$W49&lt;&gt;"",OR($V49&lt;=0,$W49&lt;=0))),"Revise os valores informados: valor unitário e quantidade devem ser maiores que zero.",IF(OR(AND($G49="",$H49&lt;&gt;""),AND($G49&lt;&gt;"",$H49=""),AND($J49="",$K49&lt;&gt;""),AND($J49&lt;&gt;"",$K49=""),AND($M49="",$N49&lt;&gt;""),AND($M49&lt;&gt;"",$N49=""),AND($P49="",$Q49&lt;&gt;""),AND($P49&lt;&gt;"",$Q49=""),AND($S49="",$T49&lt;&gt;""),AND($S49&lt;&gt;"",$T49=""),AND($V49="",$W49&lt;&gt;""),AND($V49&lt;&gt;"",$W49="")),"Há ano preenchido parcialmente: "&amp;TRIM(IF(AND($G49="",$H49&lt;&gt;""),"Ano 1 (falta valor unitário); ","")&amp;IF(AND($G49&lt;&gt;"",$H49=""),"Ano 1 (falta quantidade); ","")&amp;IF(AND($J49="",$K49&lt;&gt;""),"Ano 2 (falta valor unitário); ","")&amp;IF(AND($J49&lt;&gt;"",$K49=""),"Ano 2 (falta quantidade); ","")&amp;IF(AND($M49="",$N49&lt;&gt;""),"Ano 3 (falta valor unitário); ","")&amp;IF(AND($M49&lt;&gt;"",$N49=""),"Ano 3 (falta quantidade); ","")&amp;IF(AND($P49="",$Q49&lt;&gt;""),"Ano 4 (falta valor unitário); ","")&amp;IF(AND($P49&lt;&gt;"",$Q49=""),"Ano 4 (falta quantidade); ","")&amp;IF(AND($S49="",$T49&lt;&gt;""),"Ano 5 (falta valor unitário); ","")&amp;IF(AND($S49&lt;&gt;"",$T49=""),"Ano 5 (falta quantidade); ","")&amp;IF(AND($V49="",$W49&lt;&gt;""),"Ano 6 (falta valor unitário); ","")&amp;IF(AND($V49&lt;&gt;"",$W49=""),"Ano 6 (falta quantidade); ","")), IF(NOT(OR(AND($G49&lt;&gt;"",$H49&lt;&gt;""),AND($J49&lt;&gt;"",$K49&lt;&gt;""),AND($M49&lt;&gt;"",$N49&lt;&gt;""),AND($P49&lt;&gt;"",$Q49&lt;&gt;""),AND($S49&lt;&gt;"",$T49&lt;&gt;""),AND($V49&lt;&gt;"",$W49&lt;&gt;""))),"Informe pelo menos um ano completo com valor unitário e quantidade.",IF(AND($C49&lt;&gt;"",$E49&lt;&gt;"",LEFT(TRIM($C49),1)&lt;&gt;LEFT(TRIM($E49),1)),"Categoria e tipo estão incompatíveis.",IF(IF(OR($E49="",$F49=""),FALSE(),IFERROR(COUNTIF(INDIRECT("UNITS_"&amp;SUBSTITUTE(LEFT($E49,FIND(" ",$E49&amp;" ")-1),".","_")),$F49)=0,TRUE())),"Unidade incompatível com o tipo selecionado.",IF(OR(AND(ISNUMBER(SEARCH("comunic",LOWER($B49))),LEFT($E49,3)&lt;&gt;"4.4"),AND(ISNUMBER(SEARCH("monitor",LOWER($B49))),NOT(OR(LEFT($E49,3)="1.5",LEFT($E49,3)="2.5")))),"Revise a classificação do item conforme as regras de preenchimento.",IF(AND($B49&lt;&gt;"",OR(ISNUMBER(SEARCH("outro",LOWER($B49))),ISNUMBER(SEARCH("divers",LOWER($B49))),ISNUMBER(SEARCH("kit",LOWER($B49))),ISNUMBER(SEARCH("ferrament",LOWER($B49))),ISNUMBER(SEARCH("epi",LOWER($B49)))),NOT(OR($Z49&lt;&gt;"",$AA49&lt;&gt;""))),"Descrição muito genérica: detalhe melhor o item e registre o racional no memorial ou em anexo.",IF(AND($Y49=0,$B49&lt;&gt;"",OR($G49&lt;&gt;"",$H49&lt;&gt;"",$J49&lt;&gt;"",$K49&lt;&gt;"",$M49&lt;&gt;"",$N49&lt;&gt;"",$P49&lt;&gt;"",$Q49&lt;&gt;"",$S49&lt;&gt;"",$T49&lt;&gt;"",$V49&lt;&gt;"",$W49&lt;&gt;"")),"O item possui dados lançados, mas o total está zerado. Revise os valores informados.","")))))))))))))))</f>
        <v/>
      </c>
    </row>
    <row r="50" spans="1:35" ht="14.25" customHeight="1" x14ac:dyDescent="0.25">
      <c r="A50" s="57" t="str">
        <f t="shared" si="0"/>
        <v/>
      </c>
      <c r="B50" s="58"/>
      <c r="C50" s="58"/>
      <c r="D50" s="58"/>
      <c r="E50" s="58"/>
      <c r="F50" s="58"/>
      <c r="G50" s="269"/>
      <c r="H50" s="59"/>
      <c r="I50" s="270">
        <f t="shared" si="1"/>
        <v>0</v>
      </c>
      <c r="J50" s="269"/>
      <c r="K50" s="59"/>
      <c r="L50" s="270">
        <f t="shared" si="2"/>
        <v>0</v>
      </c>
      <c r="M50" s="269"/>
      <c r="N50" s="59"/>
      <c r="O50" s="270">
        <f t="shared" si="3"/>
        <v>0</v>
      </c>
      <c r="P50" s="269"/>
      <c r="Q50" s="59"/>
      <c r="R50" s="271">
        <f t="shared" si="4"/>
        <v>0</v>
      </c>
      <c r="S50" s="269"/>
      <c r="T50" s="59"/>
      <c r="U50" s="270">
        <f t="shared" si="5"/>
        <v>0</v>
      </c>
      <c r="V50" s="269"/>
      <c r="W50" s="59"/>
      <c r="X50" s="270">
        <f t="shared" si="6"/>
        <v>0</v>
      </c>
      <c r="Y50" s="270">
        <f t="shared" si="7"/>
        <v>0</v>
      </c>
      <c r="Z50" s="58"/>
      <c r="AA50" s="58"/>
      <c r="AB50" s="60" t="str">
        <f t="shared" si="8"/>
        <v/>
      </c>
      <c r="AC50" s="21" t="b">
        <f t="shared" si="9"/>
        <v>0</v>
      </c>
      <c r="AD50" s="21" t="b">
        <f t="shared" si="10"/>
        <v>0</v>
      </c>
      <c r="AE50" s="21" t="b">
        <f t="shared" si="11"/>
        <v>0</v>
      </c>
      <c r="AF50" s="21" t="b">
        <f ca="1">OR(AND($AC50,NOT($AD50)),AND($AC50,OR(AND($G50="",$H50&lt;&gt;""),AND($G50&lt;&gt;"",$H50=""),AND($J50="",$K50&lt;&gt;""),AND($J50&lt;&gt;"",$K50=""),AND($M50="",$N50&lt;&gt;""),AND($M50&lt;&gt;"",$N50=""),AND($P50="",$Q50&lt;&gt;""),AND($P50&lt;&gt;"",$Q50=""),AND($S50="",$T50&lt;&gt;""),AND($S50&lt;&gt;"",$T50=""),AND($V50="",$W50&lt;&gt;""),AND($V50&lt;&gt;"",$W50=""))),AND($C50&lt;&gt;"",$E50&lt;&gt;"",LEFT(TRIM($C50),1)&lt;&gt;LEFT(TRIM($E50),1)),IF(OR($E50="",$F50=""),FALSE(),IFERROR(COUNTIF(INDIRECT("UNITS_"&amp;SUBSTITUTE(LEFT($E50,FIND(" ",$E50&amp;" ")-1),".","_")),$F50)=0,TRUE())),AND($B50&lt;&gt;"",OR(ISNUMBER(SEARCH("outro",LOWER($B50))),ISNUMBER(SEARCH("divers",LOWER($B50))),ISNUMBER(SEARCH("etc",LOWER($B50))))),OR(AND(ISNUMBER(SEARCH("comunic",LOWER($B50))),LEFT($E50,3)&lt;&gt;"4.4"),AND(ISNUMBER(SEARCH("monitor",LOWER($B50))),NOT(OR(LEFT($E50,3)="1.5",LEFT($E50,3)="2.5")))),AND($B50&lt;&gt;"",OR(LEFT($C50,1)="1",LEFT($C50,1)="2"),$D50=""),AND($D50&lt;&gt;"",NOT(OR(LEFT($C50,1)="1",LEFT($C50,1)="2"))),AND($D50&lt;&gt;"",COUNTIF(' PROJETO'!$B$14:$B$16,$D50)=0),IF($D50="",FALSE(),IF(COUNTIF(' PROJETO'!$B$14:$B$16,$D50)=0,FALSE(),IFERROR(INDEX(' PROJETO'!$C$14:$C$16,MATCH($D50,' PROJETO'!$B$14:$B$16,0))&lt;&gt;"Sim",FALSE()))))</f>
        <v>0</v>
      </c>
      <c r="AG50" s="21" t="b">
        <f>AND($AC50,$Y50&gt;'CONFG.  LISTAS'!$F$4,$Z50="",$AA50="")</f>
        <v>0</v>
      </c>
      <c r="AH50" s="21" t="str">
        <f t="shared" si="12"/>
        <v/>
      </c>
      <c r="AI50" s="43" t="str">
        <f ca="1">IF(NOT($AC50),"",IF(OR($B50="",$C50="",$E50="",$F50=""),"Preencha descrição, categoria, tipo e unidade.",IF(AND($B50&lt;&gt;"",OR(LEFT($C50,1)="1",LEFT($C50,1)="2"),$D50=""),"Informe a prática de restauração para itens diretos.",IF(AND($D50&lt;&gt;"",NOT(OR(LEFT($C50,1)="1",LEFT($C50,1)="2"))),"Custos indiretos não devem pertencer a uma prática específica.",IF(AND($D50&lt;&gt;"",COUNTIF(' PROJETO'!$B$14:$B$16,$D50)=0),"Prática de restauração inválida ou não cadastrada.",IF(IF($D50="",FALSE(),IF(COUNTIF(' PROJETO'!$B$14:$B$16,$D50)=0,FALSE(),IFERROR(INDEX(' PROJETO'!$C$14:$C$16,MATCH($D50,' PROJETO'!$B$14:$B$16,0))&lt;&gt;"Sim",FALSE()))),"A prática informada no item não foi selecionada na aba Projeto.",IF(AND(MAX($I50,$L50,$O50,$R50,$U50,$X50)&gt;'CONFG.  LISTAS'!$F$4,NOT(OR($Z50&lt;&gt;"",$AA50&lt;&gt;""))),"Memorial de cálculo ou anexo obrigatório não informado para item acima do limite.",IF(OR(AND($G50&lt;&gt;"",$H50&lt;&gt;"",OR($G50&lt;=0,$H50&lt;=0)),AND($J50&lt;&gt;"",$K50&lt;&gt;"",OR($J50&lt;=0,$K50&lt;=0)),AND($M50&lt;&gt;"",$N50&lt;&gt;"",OR($M50&lt;=0,$N50&lt;=0)),AND($P50&lt;&gt;"",$Q50&lt;&gt;"",OR($P50&lt;=0,$Q50&lt;=0)),AND($S50&lt;&gt;"",$T50&lt;&gt;"",OR($S50&lt;=0,$T50&lt;=0)),AND($V50&lt;&gt;"",$W50&lt;&gt;"",OR($V50&lt;=0,$W50&lt;=0))),"Revise os valores informados: valor unitário e quantidade devem ser maiores que zero.",IF(OR(AND($G50="",$H50&lt;&gt;""),AND($G50&lt;&gt;"",$H50=""),AND($J50="",$K50&lt;&gt;""),AND($J50&lt;&gt;"",$K50=""),AND($M50="",$N50&lt;&gt;""),AND($M50&lt;&gt;"",$N50=""),AND($P50="",$Q50&lt;&gt;""),AND($P50&lt;&gt;"",$Q50=""),AND($S50="",$T50&lt;&gt;""),AND($S50&lt;&gt;"",$T50=""),AND($V50="",$W50&lt;&gt;""),AND($V50&lt;&gt;"",$W50="")),"Há ano preenchido parcialmente: "&amp;TRIM(IF(AND($G50="",$H50&lt;&gt;""),"Ano 1 (falta valor unitário); ","")&amp;IF(AND($G50&lt;&gt;"",$H50=""),"Ano 1 (falta quantidade); ","")&amp;IF(AND($J50="",$K50&lt;&gt;""),"Ano 2 (falta valor unitário); ","")&amp;IF(AND($J50&lt;&gt;"",$K50=""),"Ano 2 (falta quantidade); ","")&amp;IF(AND($M50="",$N50&lt;&gt;""),"Ano 3 (falta valor unitário); ","")&amp;IF(AND($M50&lt;&gt;"",$N50=""),"Ano 3 (falta quantidade); ","")&amp;IF(AND($P50="",$Q50&lt;&gt;""),"Ano 4 (falta valor unitário); ","")&amp;IF(AND($P50&lt;&gt;"",$Q50=""),"Ano 4 (falta quantidade); ","")&amp;IF(AND($S50="",$T50&lt;&gt;""),"Ano 5 (falta valor unitário); ","")&amp;IF(AND($S50&lt;&gt;"",$T50=""),"Ano 5 (falta quantidade); ","")&amp;IF(AND($V50="",$W50&lt;&gt;""),"Ano 6 (falta valor unitário); ","")&amp;IF(AND($V50&lt;&gt;"",$W50=""),"Ano 6 (falta quantidade); ","")), IF(NOT(OR(AND($G50&lt;&gt;"",$H50&lt;&gt;""),AND($J50&lt;&gt;"",$K50&lt;&gt;""),AND($M50&lt;&gt;"",$N50&lt;&gt;""),AND($P50&lt;&gt;"",$Q50&lt;&gt;""),AND($S50&lt;&gt;"",$T50&lt;&gt;""),AND($V50&lt;&gt;"",$W50&lt;&gt;""))),"Informe pelo menos um ano completo com valor unitário e quantidade.",IF(AND($C50&lt;&gt;"",$E50&lt;&gt;"",LEFT(TRIM($C50),1)&lt;&gt;LEFT(TRIM($E50),1)),"Categoria e tipo estão incompatíveis.",IF(IF(OR($E50="",$F50=""),FALSE(),IFERROR(COUNTIF(INDIRECT("UNITS_"&amp;SUBSTITUTE(LEFT($E50,FIND(" ",$E50&amp;" ")-1),".","_")),$F50)=0,TRUE())),"Unidade incompatível com o tipo selecionado.",IF(OR(AND(ISNUMBER(SEARCH("comunic",LOWER($B50))),LEFT($E50,3)&lt;&gt;"4.4"),AND(ISNUMBER(SEARCH("monitor",LOWER($B50))),NOT(OR(LEFT($E50,3)="1.5",LEFT($E50,3)="2.5")))),"Revise a classificação do item conforme as regras de preenchimento.",IF(AND($B50&lt;&gt;"",OR(ISNUMBER(SEARCH("outro",LOWER($B50))),ISNUMBER(SEARCH("divers",LOWER($B50))),ISNUMBER(SEARCH("kit",LOWER($B50))),ISNUMBER(SEARCH("ferrament",LOWER($B50))),ISNUMBER(SEARCH("epi",LOWER($B50)))),NOT(OR($Z50&lt;&gt;"",$AA50&lt;&gt;""))),"Descrição muito genérica: detalhe melhor o item e registre o racional no memorial ou em anexo.",IF(AND($Y50=0,$B50&lt;&gt;"",OR($G50&lt;&gt;"",$H50&lt;&gt;"",$J50&lt;&gt;"",$K50&lt;&gt;"",$M50&lt;&gt;"",$N50&lt;&gt;"",$P50&lt;&gt;"",$Q50&lt;&gt;"",$S50&lt;&gt;"",$T50&lt;&gt;"",$V50&lt;&gt;"",$W50&lt;&gt;"")),"O item possui dados lançados, mas o total está zerado. Revise os valores informados.","")))))))))))))))</f>
        <v/>
      </c>
    </row>
    <row r="51" spans="1:35" ht="14.25" customHeight="1" x14ac:dyDescent="0.25">
      <c r="A51" s="57" t="str">
        <f t="shared" si="0"/>
        <v/>
      </c>
      <c r="B51" s="61"/>
      <c r="C51" s="61"/>
      <c r="D51" s="58"/>
      <c r="E51" s="61"/>
      <c r="F51" s="61"/>
      <c r="G51" s="272"/>
      <c r="H51" s="62"/>
      <c r="I51" s="270">
        <f t="shared" si="1"/>
        <v>0</v>
      </c>
      <c r="J51" s="272"/>
      <c r="K51" s="62"/>
      <c r="L51" s="270">
        <f t="shared" si="2"/>
        <v>0</v>
      </c>
      <c r="M51" s="272"/>
      <c r="N51" s="62"/>
      <c r="O51" s="270">
        <f t="shared" si="3"/>
        <v>0</v>
      </c>
      <c r="P51" s="272"/>
      <c r="Q51" s="62"/>
      <c r="R51" s="271">
        <f t="shared" si="4"/>
        <v>0</v>
      </c>
      <c r="S51" s="272"/>
      <c r="T51" s="62"/>
      <c r="U51" s="270">
        <f t="shared" si="5"/>
        <v>0</v>
      </c>
      <c r="V51" s="272"/>
      <c r="W51" s="62"/>
      <c r="X51" s="270">
        <f t="shared" si="6"/>
        <v>0</v>
      </c>
      <c r="Y51" s="270">
        <f t="shared" si="7"/>
        <v>0</v>
      </c>
      <c r="Z51" s="61"/>
      <c r="AA51" s="61"/>
      <c r="AB51" s="60" t="str">
        <f t="shared" si="8"/>
        <v/>
      </c>
      <c r="AC51" s="21" t="b">
        <f t="shared" si="9"/>
        <v>0</v>
      </c>
      <c r="AD51" s="21" t="b">
        <f t="shared" si="10"/>
        <v>0</v>
      </c>
      <c r="AE51" s="21" t="b">
        <f t="shared" si="11"/>
        <v>0</v>
      </c>
      <c r="AF51" s="21" t="b">
        <f ca="1">OR(AND($AC51,NOT($AD51)),AND($AC51,OR(AND($G51="",$H51&lt;&gt;""),AND($G51&lt;&gt;"",$H51=""),AND($J51="",$K51&lt;&gt;""),AND($J51&lt;&gt;"",$K51=""),AND($M51="",$N51&lt;&gt;""),AND($M51&lt;&gt;"",$N51=""),AND($P51="",$Q51&lt;&gt;""),AND($P51&lt;&gt;"",$Q51=""),AND($S51="",$T51&lt;&gt;""),AND($S51&lt;&gt;"",$T51=""),AND($V51="",$W51&lt;&gt;""),AND($V51&lt;&gt;"",$W51=""))),AND($C51&lt;&gt;"",$E51&lt;&gt;"",LEFT(TRIM($C51),1)&lt;&gt;LEFT(TRIM($E51),1)),IF(OR($E51="",$F51=""),FALSE(),IFERROR(COUNTIF(INDIRECT("UNITS_"&amp;SUBSTITUTE(LEFT($E51,FIND(" ",$E51&amp;" ")-1),".","_")),$F51)=0,TRUE())),AND($B51&lt;&gt;"",OR(ISNUMBER(SEARCH("outro",LOWER($B51))),ISNUMBER(SEARCH("divers",LOWER($B51))),ISNUMBER(SEARCH("etc",LOWER($B51))))),OR(AND(ISNUMBER(SEARCH("comunic",LOWER($B51))),LEFT($E51,3)&lt;&gt;"4.4"),AND(ISNUMBER(SEARCH("monitor",LOWER($B51))),NOT(OR(LEFT($E51,3)="1.5",LEFT($E51,3)="2.5")))),AND($B51&lt;&gt;"",OR(LEFT($C51,1)="1",LEFT($C51,1)="2"),$D51=""),AND($D51&lt;&gt;"",NOT(OR(LEFT($C51,1)="1",LEFT($C51,1)="2"))),AND($D51&lt;&gt;"",COUNTIF(' PROJETO'!$B$14:$B$16,$D51)=0),IF($D51="",FALSE(),IF(COUNTIF(' PROJETO'!$B$14:$B$16,$D51)=0,FALSE(),IFERROR(INDEX(' PROJETO'!$C$14:$C$16,MATCH($D51,' PROJETO'!$B$14:$B$16,0))&lt;&gt;"Sim",FALSE()))))</f>
        <v>0</v>
      </c>
      <c r="AG51" s="21" t="b">
        <f>AND($AC51,$Y51&gt;'CONFG.  LISTAS'!$F$4,$Z51="",$AA51="")</f>
        <v>0</v>
      </c>
      <c r="AH51" s="21" t="str">
        <f t="shared" si="12"/>
        <v/>
      </c>
      <c r="AI51" s="43" t="str">
        <f ca="1">IF(NOT($AC51),"",IF(OR($B51="",$C51="",$E51="",$F51=""),"Preencha descrição, categoria, tipo e unidade.",IF(AND($B51&lt;&gt;"",OR(LEFT($C51,1)="1",LEFT($C51,1)="2"),$D51=""),"Informe a prática de restauração para itens diretos.",IF(AND($D51&lt;&gt;"",NOT(OR(LEFT($C51,1)="1",LEFT($C51,1)="2"))),"Custos indiretos não devem pertencer a uma prática específica.",IF(AND($D51&lt;&gt;"",COUNTIF(' PROJETO'!$B$14:$B$16,$D51)=0),"Prática de restauração inválida ou não cadastrada.",IF(IF($D51="",FALSE(),IF(COUNTIF(' PROJETO'!$B$14:$B$16,$D51)=0,FALSE(),IFERROR(INDEX(' PROJETO'!$C$14:$C$16,MATCH($D51,' PROJETO'!$B$14:$B$16,0))&lt;&gt;"Sim",FALSE()))),"A prática informada no item não foi selecionada na aba Projeto.",IF(AND(MAX($I51,$L51,$O51,$R51,$U51,$X51)&gt;'CONFG.  LISTAS'!$F$4,NOT(OR($Z51&lt;&gt;"",$AA51&lt;&gt;""))),"Memorial de cálculo ou anexo obrigatório não informado para item acima do limite.",IF(OR(AND($G51&lt;&gt;"",$H51&lt;&gt;"",OR($G51&lt;=0,$H51&lt;=0)),AND($J51&lt;&gt;"",$K51&lt;&gt;"",OR($J51&lt;=0,$K51&lt;=0)),AND($M51&lt;&gt;"",$N51&lt;&gt;"",OR($M51&lt;=0,$N51&lt;=0)),AND($P51&lt;&gt;"",$Q51&lt;&gt;"",OR($P51&lt;=0,$Q51&lt;=0)),AND($S51&lt;&gt;"",$T51&lt;&gt;"",OR($S51&lt;=0,$T51&lt;=0)),AND($V51&lt;&gt;"",$W51&lt;&gt;"",OR($V51&lt;=0,$W51&lt;=0))),"Revise os valores informados: valor unitário e quantidade devem ser maiores que zero.",IF(OR(AND($G51="",$H51&lt;&gt;""),AND($G51&lt;&gt;"",$H51=""),AND($J51="",$K51&lt;&gt;""),AND($J51&lt;&gt;"",$K51=""),AND($M51="",$N51&lt;&gt;""),AND($M51&lt;&gt;"",$N51=""),AND($P51="",$Q51&lt;&gt;""),AND($P51&lt;&gt;"",$Q51=""),AND($S51="",$T51&lt;&gt;""),AND($S51&lt;&gt;"",$T51=""),AND($V51="",$W51&lt;&gt;""),AND($V51&lt;&gt;"",$W51="")),"Há ano preenchido parcialmente: "&amp;TRIM(IF(AND($G51="",$H51&lt;&gt;""),"Ano 1 (falta valor unitário); ","")&amp;IF(AND($G51&lt;&gt;"",$H51=""),"Ano 1 (falta quantidade); ","")&amp;IF(AND($J51="",$K51&lt;&gt;""),"Ano 2 (falta valor unitário); ","")&amp;IF(AND($J51&lt;&gt;"",$K51=""),"Ano 2 (falta quantidade); ","")&amp;IF(AND($M51="",$N51&lt;&gt;""),"Ano 3 (falta valor unitário); ","")&amp;IF(AND($M51&lt;&gt;"",$N51=""),"Ano 3 (falta quantidade); ","")&amp;IF(AND($P51="",$Q51&lt;&gt;""),"Ano 4 (falta valor unitário); ","")&amp;IF(AND($P51&lt;&gt;"",$Q51=""),"Ano 4 (falta quantidade); ","")&amp;IF(AND($S51="",$T51&lt;&gt;""),"Ano 5 (falta valor unitário); ","")&amp;IF(AND($S51&lt;&gt;"",$T51=""),"Ano 5 (falta quantidade); ","")&amp;IF(AND($V51="",$W51&lt;&gt;""),"Ano 6 (falta valor unitário); ","")&amp;IF(AND($V51&lt;&gt;"",$W51=""),"Ano 6 (falta quantidade); ","")), IF(NOT(OR(AND($G51&lt;&gt;"",$H51&lt;&gt;""),AND($J51&lt;&gt;"",$K51&lt;&gt;""),AND($M51&lt;&gt;"",$N51&lt;&gt;""),AND($P51&lt;&gt;"",$Q51&lt;&gt;""),AND($S51&lt;&gt;"",$T51&lt;&gt;""),AND($V51&lt;&gt;"",$W51&lt;&gt;""))),"Informe pelo menos um ano completo com valor unitário e quantidade.",IF(AND($C51&lt;&gt;"",$E51&lt;&gt;"",LEFT(TRIM($C51),1)&lt;&gt;LEFT(TRIM($E51),1)),"Categoria e tipo estão incompatíveis.",IF(IF(OR($E51="",$F51=""),FALSE(),IFERROR(COUNTIF(INDIRECT("UNITS_"&amp;SUBSTITUTE(LEFT($E51,FIND(" ",$E51&amp;" ")-1),".","_")),$F51)=0,TRUE())),"Unidade incompatível com o tipo selecionado.",IF(OR(AND(ISNUMBER(SEARCH("comunic",LOWER($B51))),LEFT($E51,3)&lt;&gt;"4.4"),AND(ISNUMBER(SEARCH("monitor",LOWER($B51))),NOT(OR(LEFT($E51,3)="1.5",LEFT($E51,3)="2.5")))),"Revise a classificação do item conforme as regras de preenchimento.",IF(AND($B51&lt;&gt;"",OR(ISNUMBER(SEARCH("outro",LOWER($B51))),ISNUMBER(SEARCH("divers",LOWER($B51))),ISNUMBER(SEARCH("kit",LOWER($B51))),ISNUMBER(SEARCH("ferrament",LOWER($B51))),ISNUMBER(SEARCH("epi",LOWER($B51)))),NOT(OR($Z51&lt;&gt;"",$AA51&lt;&gt;""))),"Descrição muito genérica: detalhe melhor o item e registre o racional no memorial ou em anexo.",IF(AND($Y51=0,$B51&lt;&gt;"",OR($G51&lt;&gt;"",$H51&lt;&gt;"",$J51&lt;&gt;"",$K51&lt;&gt;"",$M51&lt;&gt;"",$N51&lt;&gt;"",$P51&lt;&gt;"",$Q51&lt;&gt;"",$S51&lt;&gt;"",$T51&lt;&gt;"",$V51&lt;&gt;"",$W51&lt;&gt;"")),"O item possui dados lançados, mas o total está zerado. Revise os valores informados.","")))))))))))))))</f>
        <v/>
      </c>
    </row>
    <row r="52" spans="1:35" ht="14.25" customHeight="1" x14ac:dyDescent="0.25">
      <c r="A52" s="57" t="str">
        <f t="shared" si="0"/>
        <v/>
      </c>
      <c r="B52" s="58"/>
      <c r="C52" s="58"/>
      <c r="D52" s="58"/>
      <c r="E52" s="58"/>
      <c r="F52" s="58"/>
      <c r="G52" s="269"/>
      <c r="H52" s="59"/>
      <c r="I52" s="270">
        <f t="shared" si="1"/>
        <v>0</v>
      </c>
      <c r="J52" s="269"/>
      <c r="K52" s="59"/>
      <c r="L52" s="270">
        <f t="shared" si="2"/>
        <v>0</v>
      </c>
      <c r="M52" s="269"/>
      <c r="N52" s="59"/>
      <c r="O52" s="270">
        <f t="shared" si="3"/>
        <v>0</v>
      </c>
      <c r="P52" s="269"/>
      <c r="Q52" s="59"/>
      <c r="R52" s="271">
        <f t="shared" si="4"/>
        <v>0</v>
      </c>
      <c r="S52" s="269"/>
      <c r="T52" s="59"/>
      <c r="U52" s="270">
        <f t="shared" si="5"/>
        <v>0</v>
      </c>
      <c r="V52" s="269"/>
      <c r="W52" s="59"/>
      <c r="X52" s="270">
        <f t="shared" si="6"/>
        <v>0</v>
      </c>
      <c r="Y52" s="270">
        <f t="shared" si="7"/>
        <v>0</v>
      </c>
      <c r="Z52" s="58"/>
      <c r="AA52" s="58"/>
      <c r="AB52" s="60" t="str">
        <f t="shared" si="8"/>
        <v/>
      </c>
      <c r="AC52" s="21" t="b">
        <f t="shared" si="9"/>
        <v>0</v>
      </c>
      <c r="AD52" s="21" t="b">
        <f t="shared" si="10"/>
        <v>0</v>
      </c>
      <c r="AE52" s="21" t="b">
        <f t="shared" si="11"/>
        <v>0</v>
      </c>
      <c r="AF52" s="21" t="b">
        <f ca="1">OR(AND($AC52,NOT($AD52)),AND($AC52,OR(AND($G52="",$H52&lt;&gt;""),AND($G52&lt;&gt;"",$H52=""),AND($J52="",$K52&lt;&gt;""),AND($J52&lt;&gt;"",$K52=""),AND($M52="",$N52&lt;&gt;""),AND($M52&lt;&gt;"",$N52=""),AND($P52="",$Q52&lt;&gt;""),AND($P52&lt;&gt;"",$Q52=""),AND($S52="",$T52&lt;&gt;""),AND($S52&lt;&gt;"",$T52=""),AND($V52="",$W52&lt;&gt;""),AND($V52&lt;&gt;"",$W52=""))),AND($C52&lt;&gt;"",$E52&lt;&gt;"",LEFT(TRIM($C52),1)&lt;&gt;LEFT(TRIM($E52),1)),IF(OR($E52="",$F52=""),FALSE(),IFERROR(COUNTIF(INDIRECT("UNITS_"&amp;SUBSTITUTE(LEFT($E52,FIND(" ",$E52&amp;" ")-1),".","_")),$F52)=0,TRUE())),AND($B52&lt;&gt;"",OR(ISNUMBER(SEARCH("outro",LOWER($B52))),ISNUMBER(SEARCH("divers",LOWER($B52))),ISNUMBER(SEARCH("etc",LOWER($B52))))),OR(AND(ISNUMBER(SEARCH("comunic",LOWER($B52))),LEFT($E52,3)&lt;&gt;"4.4"),AND(ISNUMBER(SEARCH("monitor",LOWER($B52))),NOT(OR(LEFT($E52,3)="1.5",LEFT($E52,3)="2.5")))),AND($B52&lt;&gt;"",OR(LEFT($C52,1)="1",LEFT($C52,1)="2"),$D52=""),AND($D52&lt;&gt;"",NOT(OR(LEFT($C52,1)="1",LEFT($C52,1)="2"))),AND($D52&lt;&gt;"",COUNTIF(' PROJETO'!$B$14:$B$16,$D52)=0),IF($D52="",FALSE(),IF(COUNTIF(' PROJETO'!$B$14:$B$16,$D52)=0,FALSE(),IFERROR(INDEX(' PROJETO'!$C$14:$C$16,MATCH($D52,' PROJETO'!$B$14:$B$16,0))&lt;&gt;"Sim",FALSE()))))</f>
        <v>0</v>
      </c>
      <c r="AG52" s="21" t="b">
        <f>AND($AC52,$Y52&gt;'CONFG.  LISTAS'!$F$4,$Z52="",$AA52="")</f>
        <v>0</v>
      </c>
      <c r="AH52" s="21" t="str">
        <f t="shared" si="12"/>
        <v/>
      </c>
      <c r="AI52" s="43" t="str">
        <f ca="1">IF(NOT($AC52),"",IF(OR($B52="",$C52="",$E52="",$F52=""),"Preencha descrição, categoria, tipo e unidade.",IF(AND($B52&lt;&gt;"",OR(LEFT($C52,1)="1",LEFT($C52,1)="2"),$D52=""),"Informe a prática de restauração para itens diretos.",IF(AND($D52&lt;&gt;"",NOT(OR(LEFT($C52,1)="1",LEFT($C52,1)="2"))),"Custos indiretos não devem pertencer a uma prática específica.",IF(AND($D52&lt;&gt;"",COUNTIF(' PROJETO'!$B$14:$B$16,$D52)=0),"Prática de restauração inválida ou não cadastrada.",IF(IF($D52="",FALSE(),IF(COUNTIF(' PROJETO'!$B$14:$B$16,$D52)=0,FALSE(),IFERROR(INDEX(' PROJETO'!$C$14:$C$16,MATCH($D52,' PROJETO'!$B$14:$B$16,0))&lt;&gt;"Sim",FALSE()))),"A prática informada no item não foi selecionada na aba Projeto.",IF(AND(MAX($I52,$L52,$O52,$R52,$U52,$X52)&gt;'CONFG.  LISTAS'!$F$4,NOT(OR($Z52&lt;&gt;"",$AA52&lt;&gt;""))),"Memorial de cálculo ou anexo obrigatório não informado para item acima do limite.",IF(OR(AND($G52&lt;&gt;"",$H52&lt;&gt;"",OR($G52&lt;=0,$H52&lt;=0)),AND($J52&lt;&gt;"",$K52&lt;&gt;"",OR($J52&lt;=0,$K52&lt;=0)),AND($M52&lt;&gt;"",$N52&lt;&gt;"",OR($M52&lt;=0,$N52&lt;=0)),AND($P52&lt;&gt;"",$Q52&lt;&gt;"",OR($P52&lt;=0,$Q52&lt;=0)),AND($S52&lt;&gt;"",$T52&lt;&gt;"",OR($S52&lt;=0,$T52&lt;=0)),AND($V52&lt;&gt;"",$W52&lt;&gt;"",OR($V52&lt;=0,$W52&lt;=0))),"Revise os valores informados: valor unitário e quantidade devem ser maiores que zero.",IF(OR(AND($G52="",$H52&lt;&gt;""),AND($G52&lt;&gt;"",$H52=""),AND($J52="",$K52&lt;&gt;""),AND($J52&lt;&gt;"",$K52=""),AND($M52="",$N52&lt;&gt;""),AND($M52&lt;&gt;"",$N52=""),AND($P52="",$Q52&lt;&gt;""),AND($P52&lt;&gt;"",$Q52=""),AND($S52="",$T52&lt;&gt;""),AND($S52&lt;&gt;"",$T52=""),AND($V52="",$W52&lt;&gt;""),AND($V52&lt;&gt;"",$W52="")),"Há ano preenchido parcialmente: "&amp;TRIM(IF(AND($G52="",$H52&lt;&gt;""),"Ano 1 (falta valor unitário); ","")&amp;IF(AND($G52&lt;&gt;"",$H52=""),"Ano 1 (falta quantidade); ","")&amp;IF(AND($J52="",$K52&lt;&gt;""),"Ano 2 (falta valor unitário); ","")&amp;IF(AND($J52&lt;&gt;"",$K52=""),"Ano 2 (falta quantidade); ","")&amp;IF(AND($M52="",$N52&lt;&gt;""),"Ano 3 (falta valor unitário); ","")&amp;IF(AND($M52&lt;&gt;"",$N52=""),"Ano 3 (falta quantidade); ","")&amp;IF(AND($P52="",$Q52&lt;&gt;""),"Ano 4 (falta valor unitário); ","")&amp;IF(AND($P52&lt;&gt;"",$Q52=""),"Ano 4 (falta quantidade); ","")&amp;IF(AND($S52="",$T52&lt;&gt;""),"Ano 5 (falta valor unitário); ","")&amp;IF(AND($S52&lt;&gt;"",$T52=""),"Ano 5 (falta quantidade); ","")&amp;IF(AND($V52="",$W52&lt;&gt;""),"Ano 6 (falta valor unitário); ","")&amp;IF(AND($V52&lt;&gt;"",$W52=""),"Ano 6 (falta quantidade); ","")), IF(NOT(OR(AND($G52&lt;&gt;"",$H52&lt;&gt;""),AND($J52&lt;&gt;"",$K52&lt;&gt;""),AND($M52&lt;&gt;"",$N52&lt;&gt;""),AND($P52&lt;&gt;"",$Q52&lt;&gt;""),AND($S52&lt;&gt;"",$T52&lt;&gt;""),AND($V52&lt;&gt;"",$W52&lt;&gt;""))),"Informe pelo menos um ano completo com valor unitário e quantidade.",IF(AND($C52&lt;&gt;"",$E52&lt;&gt;"",LEFT(TRIM($C52),1)&lt;&gt;LEFT(TRIM($E52),1)),"Categoria e tipo estão incompatíveis.",IF(IF(OR($E52="",$F52=""),FALSE(),IFERROR(COUNTIF(INDIRECT("UNITS_"&amp;SUBSTITUTE(LEFT($E52,FIND(" ",$E52&amp;" ")-1),".","_")),$F52)=0,TRUE())),"Unidade incompatível com o tipo selecionado.",IF(OR(AND(ISNUMBER(SEARCH("comunic",LOWER($B52))),LEFT($E52,3)&lt;&gt;"4.4"),AND(ISNUMBER(SEARCH("monitor",LOWER($B52))),NOT(OR(LEFT($E52,3)="1.5",LEFT($E52,3)="2.5")))),"Revise a classificação do item conforme as regras de preenchimento.",IF(AND($B52&lt;&gt;"",OR(ISNUMBER(SEARCH("outro",LOWER($B52))),ISNUMBER(SEARCH("divers",LOWER($B52))),ISNUMBER(SEARCH("kit",LOWER($B52))),ISNUMBER(SEARCH("ferrament",LOWER($B52))),ISNUMBER(SEARCH("epi",LOWER($B52)))),NOT(OR($Z52&lt;&gt;"",$AA52&lt;&gt;""))),"Descrição muito genérica: detalhe melhor o item e registre o racional no memorial ou em anexo.",IF(AND($Y52=0,$B52&lt;&gt;"",OR($G52&lt;&gt;"",$H52&lt;&gt;"",$J52&lt;&gt;"",$K52&lt;&gt;"",$M52&lt;&gt;"",$N52&lt;&gt;"",$P52&lt;&gt;"",$Q52&lt;&gt;"",$S52&lt;&gt;"",$T52&lt;&gt;"",$V52&lt;&gt;"",$W52&lt;&gt;"")),"O item possui dados lançados, mas o total está zerado. Revise os valores informados.","")))))))))))))))</f>
        <v/>
      </c>
    </row>
    <row r="53" spans="1:35" ht="14.25" customHeight="1" x14ac:dyDescent="0.25">
      <c r="A53" s="57" t="str">
        <f t="shared" si="0"/>
        <v/>
      </c>
      <c r="B53" s="61"/>
      <c r="C53" s="61"/>
      <c r="D53" s="58"/>
      <c r="E53" s="61"/>
      <c r="F53" s="61"/>
      <c r="G53" s="272"/>
      <c r="H53" s="62"/>
      <c r="I53" s="270">
        <f t="shared" si="1"/>
        <v>0</v>
      </c>
      <c r="J53" s="272"/>
      <c r="K53" s="62"/>
      <c r="L53" s="270">
        <f t="shared" si="2"/>
        <v>0</v>
      </c>
      <c r="M53" s="272"/>
      <c r="N53" s="62"/>
      <c r="O53" s="270">
        <f t="shared" si="3"/>
        <v>0</v>
      </c>
      <c r="P53" s="272"/>
      <c r="Q53" s="62"/>
      <c r="R53" s="271">
        <f t="shared" si="4"/>
        <v>0</v>
      </c>
      <c r="S53" s="272"/>
      <c r="T53" s="62"/>
      <c r="U53" s="270">
        <f t="shared" si="5"/>
        <v>0</v>
      </c>
      <c r="V53" s="272"/>
      <c r="W53" s="62"/>
      <c r="X53" s="270">
        <f t="shared" si="6"/>
        <v>0</v>
      </c>
      <c r="Y53" s="270">
        <f t="shared" si="7"/>
        <v>0</v>
      </c>
      <c r="Z53" s="61"/>
      <c r="AA53" s="61"/>
      <c r="AB53" s="60" t="str">
        <f t="shared" si="8"/>
        <v/>
      </c>
      <c r="AC53" s="21" t="b">
        <f t="shared" si="9"/>
        <v>0</v>
      </c>
      <c r="AD53" s="21" t="b">
        <f t="shared" si="10"/>
        <v>0</v>
      </c>
      <c r="AE53" s="21" t="b">
        <f t="shared" si="11"/>
        <v>0</v>
      </c>
      <c r="AF53" s="21" t="b">
        <f ca="1">OR(AND($AC53,NOT($AD53)),AND($AC53,OR(AND($G53="",$H53&lt;&gt;""),AND($G53&lt;&gt;"",$H53=""),AND($J53="",$K53&lt;&gt;""),AND($J53&lt;&gt;"",$K53=""),AND($M53="",$N53&lt;&gt;""),AND($M53&lt;&gt;"",$N53=""),AND($P53="",$Q53&lt;&gt;""),AND($P53&lt;&gt;"",$Q53=""),AND($S53="",$T53&lt;&gt;""),AND($S53&lt;&gt;"",$T53=""),AND($V53="",$W53&lt;&gt;""),AND($V53&lt;&gt;"",$W53=""))),AND($C53&lt;&gt;"",$E53&lt;&gt;"",LEFT(TRIM($C53),1)&lt;&gt;LEFT(TRIM($E53),1)),IF(OR($E53="",$F53=""),FALSE(),IFERROR(COUNTIF(INDIRECT("UNITS_"&amp;SUBSTITUTE(LEFT($E53,FIND(" ",$E53&amp;" ")-1),".","_")),$F53)=0,TRUE())),AND($B53&lt;&gt;"",OR(ISNUMBER(SEARCH("outro",LOWER($B53))),ISNUMBER(SEARCH("divers",LOWER($B53))),ISNUMBER(SEARCH("etc",LOWER($B53))))),OR(AND(ISNUMBER(SEARCH("comunic",LOWER($B53))),LEFT($E53,3)&lt;&gt;"4.4"),AND(ISNUMBER(SEARCH("monitor",LOWER($B53))),NOT(OR(LEFT($E53,3)="1.5",LEFT($E53,3)="2.5")))),AND($B53&lt;&gt;"",OR(LEFT($C53,1)="1",LEFT($C53,1)="2"),$D53=""),AND($D53&lt;&gt;"",NOT(OR(LEFT($C53,1)="1",LEFT($C53,1)="2"))),AND($D53&lt;&gt;"",COUNTIF(' PROJETO'!$B$14:$B$16,$D53)=0),IF($D53="",FALSE(),IF(COUNTIF(' PROJETO'!$B$14:$B$16,$D53)=0,FALSE(),IFERROR(INDEX(' PROJETO'!$C$14:$C$16,MATCH($D53,' PROJETO'!$B$14:$B$16,0))&lt;&gt;"Sim",FALSE()))))</f>
        <v>0</v>
      </c>
      <c r="AG53" s="21" t="b">
        <f>AND($AC53,$Y53&gt;'CONFG.  LISTAS'!$F$4,$Z53="",$AA53="")</f>
        <v>0</v>
      </c>
      <c r="AH53" s="21" t="str">
        <f t="shared" si="12"/>
        <v/>
      </c>
      <c r="AI53" s="43" t="str">
        <f ca="1">IF(NOT($AC53),"",IF(OR($B53="",$C53="",$E53="",$F53=""),"Preencha descrição, categoria, tipo e unidade.",IF(AND($B53&lt;&gt;"",OR(LEFT($C53,1)="1",LEFT($C53,1)="2"),$D53=""),"Informe a prática de restauração para itens diretos.",IF(AND($D53&lt;&gt;"",NOT(OR(LEFT($C53,1)="1",LEFT($C53,1)="2"))),"Custos indiretos não devem pertencer a uma prática específica.",IF(AND($D53&lt;&gt;"",COUNTIF(' PROJETO'!$B$14:$B$16,$D53)=0),"Prática de restauração inválida ou não cadastrada.",IF(IF($D53="",FALSE(),IF(COUNTIF(' PROJETO'!$B$14:$B$16,$D53)=0,FALSE(),IFERROR(INDEX(' PROJETO'!$C$14:$C$16,MATCH($D53,' PROJETO'!$B$14:$B$16,0))&lt;&gt;"Sim",FALSE()))),"A prática informada no item não foi selecionada na aba Projeto.",IF(AND(MAX($I53,$L53,$O53,$R53,$U53,$X53)&gt;'CONFG.  LISTAS'!$F$4,NOT(OR($Z53&lt;&gt;"",$AA53&lt;&gt;""))),"Memorial de cálculo ou anexo obrigatório não informado para item acima do limite.",IF(OR(AND($G53&lt;&gt;"",$H53&lt;&gt;"",OR($G53&lt;=0,$H53&lt;=0)),AND($J53&lt;&gt;"",$K53&lt;&gt;"",OR($J53&lt;=0,$K53&lt;=0)),AND($M53&lt;&gt;"",$N53&lt;&gt;"",OR($M53&lt;=0,$N53&lt;=0)),AND($P53&lt;&gt;"",$Q53&lt;&gt;"",OR($P53&lt;=0,$Q53&lt;=0)),AND($S53&lt;&gt;"",$T53&lt;&gt;"",OR($S53&lt;=0,$T53&lt;=0)),AND($V53&lt;&gt;"",$W53&lt;&gt;"",OR($V53&lt;=0,$W53&lt;=0))),"Revise os valores informados: valor unitário e quantidade devem ser maiores que zero.",IF(OR(AND($G53="",$H53&lt;&gt;""),AND($G53&lt;&gt;"",$H53=""),AND($J53="",$K53&lt;&gt;""),AND($J53&lt;&gt;"",$K53=""),AND($M53="",$N53&lt;&gt;""),AND($M53&lt;&gt;"",$N53=""),AND($P53="",$Q53&lt;&gt;""),AND($P53&lt;&gt;"",$Q53=""),AND($S53="",$T53&lt;&gt;""),AND($S53&lt;&gt;"",$T53=""),AND($V53="",$W53&lt;&gt;""),AND($V53&lt;&gt;"",$W53="")),"Há ano preenchido parcialmente: "&amp;TRIM(IF(AND($G53="",$H53&lt;&gt;""),"Ano 1 (falta valor unitário); ","")&amp;IF(AND($G53&lt;&gt;"",$H53=""),"Ano 1 (falta quantidade); ","")&amp;IF(AND($J53="",$K53&lt;&gt;""),"Ano 2 (falta valor unitário); ","")&amp;IF(AND($J53&lt;&gt;"",$K53=""),"Ano 2 (falta quantidade); ","")&amp;IF(AND($M53="",$N53&lt;&gt;""),"Ano 3 (falta valor unitário); ","")&amp;IF(AND($M53&lt;&gt;"",$N53=""),"Ano 3 (falta quantidade); ","")&amp;IF(AND($P53="",$Q53&lt;&gt;""),"Ano 4 (falta valor unitário); ","")&amp;IF(AND($P53&lt;&gt;"",$Q53=""),"Ano 4 (falta quantidade); ","")&amp;IF(AND($S53="",$T53&lt;&gt;""),"Ano 5 (falta valor unitário); ","")&amp;IF(AND($S53&lt;&gt;"",$T53=""),"Ano 5 (falta quantidade); ","")&amp;IF(AND($V53="",$W53&lt;&gt;""),"Ano 6 (falta valor unitário); ","")&amp;IF(AND($V53&lt;&gt;"",$W53=""),"Ano 6 (falta quantidade); ","")), IF(NOT(OR(AND($G53&lt;&gt;"",$H53&lt;&gt;""),AND($J53&lt;&gt;"",$K53&lt;&gt;""),AND($M53&lt;&gt;"",$N53&lt;&gt;""),AND($P53&lt;&gt;"",$Q53&lt;&gt;""),AND($S53&lt;&gt;"",$T53&lt;&gt;""),AND($V53&lt;&gt;"",$W53&lt;&gt;""))),"Informe pelo menos um ano completo com valor unitário e quantidade.",IF(AND($C53&lt;&gt;"",$E53&lt;&gt;"",LEFT(TRIM($C53),1)&lt;&gt;LEFT(TRIM($E53),1)),"Categoria e tipo estão incompatíveis.",IF(IF(OR($E53="",$F53=""),FALSE(),IFERROR(COUNTIF(INDIRECT("UNITS_"&amp;SUBSTITUTE(LEFT($E53,FIND(" ",$E53&amp;" ")-1),".","_")),$F53)=0,TRUE())),"Unidade incompatível com o tipo selecionado.",IF(OR(AND(ISNUMBER(SEARCH("comunic",LOWER($B53))),LEFT($E53,3)&lt;&gt;"4.4"),AND(ISNUMBER(SEARCH("monitor",LOWER($B53))),NOT(OR(LEFT($E53,3)="1.5",LEFT($E53,3)="2.5")))),"Revise a classificação do item conforme as regras de preenchimento.",IF(AND($B53&lt;&gt;"",OR(ISNUMBER(SEARCH("outro",LOWER($B53))),ISNUMBER(SEARCH("divers",LOWER($B53))),ISNUMBER(SEARCH("kit",LOWER($B53))),ISNUMBER(SEARCH("ferrament",LOWER($B53))),ISNUMBER(SEARCH("epi",LOWER($B53)))),NOT(OR($Z53&lt;&gt;"",$AA53&lt;&gt;""))),"Descrição muito genérica: detalhe melhor o item e registre o racional no memorial ou em anexo.",IF(AND($Y53=0,$B53&lt;&gt;"",OR($G53&lt;&gt;"",$H53&lt;&gt;"",$J53&lt;&gt;"",$K53&lt;&gt;"",$M53&lt;&gt;"",$N53&lt;&gt;"",$P53&lt;&gt;"",$Q53&lt;&gt;"",$S53&lt;&gt;"",$T53&lt;&gt;"",$V53&lt;&gt;"",$W53&lt;&gt;"")),"O item possui dados lançados, mas o total está zerado. Revise os valores informados.","")))))))))))))))</f>
        <v/>
      </c>
    </row>
    <row r="54" spans="1:35" ht="14.25" customHeight="1" x14ac:dyDescent="0.25">
      <c r="A54" s="57" t="str">
        <f t="shared" si="0"/>
        <v/>
      </c>
      <c r="B54" s="58"/>
      <c r="C54" s="58"/>
      <c r="D54" s="58"/>
      <c r="E54" s="58"/>
      <c r="F54" s="58"/>
      <c r="G54" s="269"/>
      <c r="H54" s="59"/>
      <c r="I54" s="270">
        <f t="shared" si="1"/>
        <v>0</v>
      </c>
      <c r="J54" s="269"/>
      <c r="K54" s="59"/>
      <c r="L54" s="270">
        <f t="shared" si="2"/>
        <v>0</v>
      </c>
      <c r="M54" s="269"/>
      <c r="N54" s="59"/>
      <c r="O54" s="270">
        <f t="shared" si="3"/>
        <v>0</v>
      </c>
      <c r="P54" s="269"/>
      <c r="Q54" s="59"/>
      <c r="R54" s="271">
        <f t="shared" si="4"/>
        <v>0</v>
      </c>
      <c r="S54" s="269"/>
      <c r="T54" s="59"/>
      <c r="U54" s="270">
        <f t="shared" si="5"/>
        <v>0</v>
      </c>
      <c r="V54" s="269"/>
      <c r="W54" s="59"/>
      <c r="X54" s="270">
        <f t="shared" si="6"/>
        <v>0</v>
      </c>
      <c r="Y54" s="270">
        <f t="shared" si="7"/>
        <v>0</v>
      </c>
      <c r="Z54" s="58"/>
      <c r="AA54" s="58"/>
      <c r="AB54" s="60" t="str">
        <f t="shared" si="8"/>
        <v/>
      </c>
      <c r="AC54" s="21" t="b">
        <f t="shared" si="9"/>
        <v>0</v>
      </c>
      <c r="AD54" s="21" t="b">
        <f t="shared" si="10"/>
        <v>0</v>
      </c>
      <c r="AE54" s="21" t="b">
        <f t="shared" si="11"/>
        <v>0</v>
      </c>
      <c r="AF54" s="21" t="b">
        <f ca="1">OR(AND($AC54,NOT($AD54)),AND($AC54,OR(AND($G54="",$H54&lt;&gt;""),AND($G54&lt;&gt;"",$H54=""),AND($J54="",$K54&lt;&gt;""),AND($J54&lt;&gt;"",$K54=""),AND($M54="",$N54&lt;&gt;""),AND($M54&lt;&gt;"",$N54=""),AND($P54="",$Q54&lt;&gt;""),AND($P54&lt;&gt;"",$Q54=""),AND($S54="",$T54&lt;&gt;""),AND($S54&lt;&gt;"",$T54=""),AND($V54="",$W54&lt;&gt;""),AND($V54&lt;&gt;"",$W54=""))),AND($C54&lt;&gt;"",$E54&lt;&gt;"",LEFT(TRIM($C54),1)&lt;&gt;LEFT(TRIM($E54),1)),IF(OR($E54="",$F54=""),FALSE(),IFERROR(COUNTIF(INDIRECT("UNITS_"&amp;SUBSTITUTE(LEFT($E54,FIND(" ",$E54&amp;" ")-1),".","_")),$F54)=0,TRUE())),AND($B54&lt;&gt;"",OR(ISNUMBER(SEARCH("outro",LOWER($B54))),ISNUMBER(SEARCH("divers",LOWER($B54))),ISNUMBER(SEARCH("etc",LOWER($B54))))),OR(AND(ISNUMBER(SEARCH("comunic",LOWER($B54))),LEFT($E54,3)&lt;&gt;"4.4"),AND(ISNUMBER(SEARCH("monitor",LOWER($B54))),NOT(OR(LEFT($E54,3)="1.5",LEFT($E54,3)="2.5")))),AND($B54&lt;&gt;"",OR(LEFT($C54,1)="1",LEFT($C54,1)="2"),$D54=""),AND($D54&lt;&gt;"",NOT(OR(LEFT($C54,1)="1",LEFT($C54,1)="2"))),AND($D54&lt;&gt;"",COUNTIF(' PROJETO'!$B$14:$B$16,$D54)=0),IF($D54="",FALSE(),IF(COUNTIF(' PROJETO'!$B$14:$B$16,$D54)=0,FALSE(),IFERROR(INDEX(' PROJETO'!$C$14:$C$16,MATCH($D54,' PROJETO'!$B$14:$B$16,0))&lt;&gt;"Sim",FALSE()))))</f>
        <v>0</v>
      </c>
      <c r="AG54" s="21" t="b">
        <f>AND($AC54,$Y54&gt;'CONFG.  LISTAS'!$F$4,$Z54="",$AA54="")</f>
        <v>0</v>
      </c>
      <c r="AH54" s="21" t="str">
        <f t="shared" si="12"/>
        <v/>
      </c>
      <c r="AI54" s="43" t="str">
        <f ca="1">IF(NOT($AC54),"",IF(OR($B54="",$C54="",$E54="",$F54=""),"Preencha descrição, categoria, tipo e unidade.",IF(AND($B54&lt;&gt;"",OR(LEFT($C54,1)="1",LEFT($C54,1)="2"),$D54=""),"Informe a prática de restauração para itens diretos.",IF(AND($D54&lt;&gt;"",NOT(OR(LEFT($C54,1)="1",LEFT($C54,1)="2"))),"Custos indiretos não devem pertencer a uma prática específica.",IF(AND($D54&lt;&gt;"",COUNTIF(' PROJETO'!$B$14:$B$16,$D54)=0),"Prática de restauração inválida ou não cadastrada.",IF(IF($D54="",FALSE(),IF(COUNTIF(' PROJETO'!$B$14:$B$16,$D54)=0,FALSE(),IFERROR(INDEX(' PROJETO'!$C$14:$C$16,MATCH($D54,' PROJETO'!$B$14:$B$16,0))&lt;&gt;"Sim",FALSE()))),"A prática informada no item não foi selecionada na aba Projeto.",IF(AND(MAX($I54,$L54,$O54,$R54,$U54,$X54)&gt;'CONFG.  LISTAS'!$F$4,NOT(OR($Z54&lt;&gt;"",$AA54&lt;&gt;""))),"Memorial de cálculo ou anexo obrigatório não informado para item acima do limite.",IF(OR(AND($G54&lt;&gt;"",$H54&lt;&gt;"",OR($G54&lt;=0,$H54&lt;=0)),AND($J54&lt;&gt;"",$K54&lt;&gt;"",OR($J54&lt;=0,$K54&lt;=0)),AND($M54&lt;&gt;"",$N54&lt;&gt;"",OR($M54&lt;=0,$N54&lt;=0)),AND($P54&lt;&gt;"",$Q54&lt;&gt;"",OR($P54&lt;=0,$Q54&lt;=0)),AND($S54&lt;&gt;"",$T54&lt;&gt;"",OR($S54&lt;=0,$T54&lt;=0)),AND($V54&lt;&gt;"",$W54&lt;&gt;"",OR($V54&lt;=0,$W54&lt;=0))),"Revise os valores informados: valor unitário e quantidade devem ser maiores que zero.",IF(OR(AND($G54="",$H54&lt;&gt;""),AND($G54&lt;&gt;"",$H54=""),AND($J54="",$K54&lt;&gt;""),AND($J54&lt;&gt;"",$K54=""),AND($M54="",$N54&lt;&gt;""),AND($M54&lt;&gt;"",$N54=""),AND($P54="",$Q54&lt;&gt;""),AND($P54&lt;&gt;"",$Q54=""),AND($S54="",$T54&lt;&gt;""),AND($S54&lt;&gt;"",$T54=""),AND($V54="",$W54&lt;&gt;""),AND($V54&lt;&gt;"",$W54="")),"Há ano preenchido parcialmente: "&amp;TRIM(IF(AND($G54="",$H54&lt;&gt;""),"Ano 1 (falta valor unitário); ","")&amp;IF(AND($G54&lt;&gt;"",$H54=""),"Ano 1 (falta quantidade); ","")&amp;IF(AND($J54="",$K54&lt;&gt;""),"Ano 2 (falta valor unitário); ","")&amp;IF(AND($J54&lt;&gt;"",$K54=""),"Ano 2 (falta quantidade); ","")&amp;IF(AND($M54="",$N54&lt;&gt;""),"Ano 3 (falta valor unitário); ","")&amp;IF(AND($M54&lt;&gt;"",$N54=""),"Ano 3 (falta quantidade); ","")&amp;IF(AND($P54="",$Q54&lt;&gt;""),"Ano 4 (falta valor unitário); ","")&amp;IF(AND($P54&lt;&gt;"",$Q54=""),"Ano 4 (falta quantidade); ","")&amp;IF(AND($S54="",$T54&lt;&gt;""),"Ano 5 (falta valor unitário); ","")&amp;IF(AND($S54&lt;&gt;"",$T54=""),"Ano 5 (falta quantidade); ","")&amp;IF(AND($V54="",$W54&lt;&gt;""),"Ano 6 (falta valor unitário); ","")&amp;IF(AND($V54&lt;&gt;"",$W54=""),"Ano 6 (falta quantidade); ","")), IF(NOT(OR(AND($G54&lt;&gt;"",$H54&lt;&gt;""),AND($J54&lt;&gt;"",$K54&lt;&gt;""),AND($M54&lt;&gt;"",$N54&lt;&gt;""),AND($P54&lt;&gt;"",$Q54&lt;&gt;""),AND($S54&lt;&gt;"",$T54&lt;&gt;""),AND($V54&lt;&gt;"",$W54&lt;&gt;""))),"Informe pelo menos um ano completo com valor unitário e quantidade.",IF(AND($C54&lt;&gt;"",$E54&lt;&gt;"",LEFT(TRIM($C54),1)&lt;&gt;LEFT(TRIM($E54),1)),"Categoria e tipo estão incompatíveis.",IF(IF(OR($E54="",$F54=""),FALSE(),IFERROR(COUNTIF(INDIRECT("UNITS_"&amp;SUBSTITUTE(LEFT($E54,FIND(" ",$E54&amp;" ")-1),".","_")),$F54)=0,TRUE())),"Unidade incompatível com o tipo selecionado.",IF(OR(AND(ISNUMBER(SEARCH("comunic",LOWER($B54))),LEFT($E54,3)&lt;&gt;"4.4"),AND(ISNUMBER(SEARCH("monitor",LOWER($B54))),NOT(OR(LEFT($E54,3)="1.5",LEFT($E54,3)="2.5")))),"Revise a classificação do item conforme as regras de preenchimento.",IF(AND($B54&lt;&gt;"",OR(ISNUMBER(SEARCH("outro",LOWER($B54))),ISNUMBER(SEARCH("divers",LOWER($B54))),ISNUMBER(SEARCH("kit",LOWER($B54))),ISNUMBER(SEARCH("ferrament",LOWER($B54))),ISNUMBER(SEARCH("epi",LOWER($B54)))),NOT(OR($Z54&lt;&gt;"",$AA54&lt;&gt;""))),"Descrição muito genérica: detalhe melhor o item e registre o racional no memorial ou em anexo.",IF(AND($Y54=0,$B54&lt;&gt;"",OR($G54&lt;&gt;"",$H54&lt;&gt;"",$J54&lt;&gt;"",$K54&lt;&gt;"",$M54&lt;&gt;"",$N54&lt;&gt;"",$P54&lt;&gt;"",$Q54&lt;&gt;"",$S54&lt;&gt;"",$T54&lt;&gt;"",$V54&lt;&gt;"",$W54&lt;&gt;"")),"O item possui dados lançados, mas o total está zerado. Revise os valores informados.","")))))))))))))))</f>
        <v/>
      </c>
    </row>
    <row r="55" spans="1:35" ht="14.25" customHeight="1" x14ac:dyDescent="0.25">
      <c r="A55" s="57" t="str">
        <f t="shared" si="0"/>
        <v/>
      </c>
      <c r="B55" s="61"/>
      <c r="C55" s="61"/>
      <c r="D55" s="58"/>
      <c r="E55" s="61"/>
      <c r="F55" s="61"/>
      <c r="G55" s="272"/>
      <c r="H55" s="62"/>
      <c r="I55" s="270">
        <f t="shared" si="1"/>
        <v>0</v>
      </c>
      <c r="J55" s="272"/>
      <c r="K55" s="62"/>
      <c r="L55" s="270">
        <f t="shared" si="2"/>
        <v>0</v>
      </c>
      <c r="M55" s="272"/>
      <c r="N55" s="62"/>
      <c r="O55" s="270">
        <f t="shared" si="3"/>
        <v>0</v>
      </c>
      <c r="P55" s="272"/>
      <c r="Q55" s="62"/>
      <c r="R55" s="271">
        <f t="shared" si="4"/>
        <v>0</v>
      </c>
      <c r="S55" s="272"/>
      <c r="T55" s="62"/>
      <c r="U55" s="270">
        <f t="shared" si="5"/>
        <v>0</v>
      </c>
      <c r="V55" s="272"/>
      <c r="W55" s="62"/>
      <c r="X55" s="270">
        <f t="shared" si="6"/>
        <v>0</v>
      </c>
      <c r="Y55" s="270">
        <f t="shared" si="7"/>
        <v>0</v>
      </c>
      <c r="Z55" s="61"/>
      <c r="AA55" s="61"/>
      <c r="AB55" s="60" t="str">
        <f t="shared" si="8"/>
        <v/>
      </c>
      <c r="AC55" s="21" t="b">
        <f t="shared" si="9"/>
        <v>0</v>
      </c>
      <c r="AD55" s="21" t="b">
        <f t="shared" si="10"/>
        <v>0</v>
      </c>
      <c r="AE55" s="21" t="b">
        <f t="shared" si="11"/>
        <v>0</v>
      </c>
      <c r="AF55" s="21" t="b">
        <f ca="1">OR(AND($AC55,NOT($AD55)),AND($AC55,OR(AND($G55="",$H55&lt;&gt;""),AND($G55&lt;&gt;"",$H55=""),AND($J55="",$K55&lt;&gt;""),AND($J55&lt;&gt;"",$K55=""),AND($M55="",$N55&lt;&gt;""),AND($M55&lt;&gt;"",$N55=""),AND($P55="",$Q55&lt;&gt;""),AND($P55&lt;&gt;"",$Q55=""),AND($S55="",$T55&lt;&gt;""),AND($S55&lt;&gt;"",$T55=""),AND($V55="",$W55&lt;&gt;""),AND($V55&lt;&gt;"",$W55=""))),AND($C55&lt;&gt;"",$E55&lt;&gt;"",LEFT(TRIM($C55),1)&lt;&gt;LEFT(TRIM($E55),1)),IF(OR($E55="",$F55=""),FALSE(),IFERROR(COUNTIF(INDIRECT("UNITS_"&amp;SUBSTITUTE(LEFT($E55,FIND(" ",$E55&amp;" ")-1),".","_")),$F55)=0,TRUE())),AND($B55&lt;&gt;"",OR(ISNUMBER(SEARCH("outro",LOWER($B55))),ISNUMBER(SEARCH("divers",LOWER($B55))),ISNUMBER(SEARCH("etc",LOWER($B55))))),OR(AND(ISNUMBER(SEARCH("comunic",LOWER($B55))),LEFT($E55,3)&lt;&gt;"4.4"),AND(ISNUMBER(SEARCH("monitor",LOWER($B55))),NOT(OR(LEFT($E55,3)="1.5",LEFT($E55,3)="2.5")))),AND($B55&lt;&gt;"",OR(LEFT($C55,1)="1",LEFT($C55,1)="2"),$D55=""),AND($D55&lt;&gt;"",NOT(OR(LEFT($C55,1)="1",LEFT($C55,1)="2"))),AND($D55&lt;&gt;"",COUNTIF(' PROJETO'!$B$14:$B$16,$D55)=0),IF($D55="",FALSE(),IF(COUNTIF(' PROJETO'!$B$14:$B$16,$D55)=0,FALSE(),IFERROR(INDEX(' PROJETO'!$C$14:$C$16,MATCH($D55,' PROJETO'!$B$14:$B$16,0))&lt;&gt;"Sim",FALSE()))))</f>
        <v>0</v>
      </c>
      <c r="AG55" s="21" t="b">
        <f>AND($AC55,$Y55&gt;'CONFG.  LISTAS'!$F$4,$Z55="",$AA55="")</f>
        <v>0</v>
      </c>
      <c r="AH55" s="21" t="str">
        <f t="shared" si="12"/>
        <v/>
      </c>
      <c r="AI55" s="43" t="str">
        <f ca="1">IF(NOT($AC55),"",IF(OR($B55="",$C55="",$E55="",$F55=""),"Preencha descrição, categoria, tipo e unidade.",IF(AND($B55&lt;&gt;"",OR(LEFT($C55,1)="1",LEFT($C55,1)="2"),$D55=""),"Informe a prática de restauração para itens diretos.",IF(AND($D55&lt;&gt;"",NOT(OR(LEFT($C55,1)="1",LEFT($C55,1)="2"))),"Custos indiretos não devem pertencer a uma prática específica.",IF(AND($D55&lt;&gt;"",COUNTIF(' PROJETO'!$B$14:$B$16,$D55)=0),"Prática de restauração inválida ou não cadastrada.",IF(IF($D55="",FALSE(),IF(COUNTIF(' PROJETO'!$B$14:$B$16,$D55)=0,FALSE(),IFERROR(INDEX(' PROJETO'!$C$14:$C$16,MATCH($D55,' PROJETO'!$B$14:$B$16,0))&lt;&gt;"Sim",FALSE()))),"A prática informada no item não foi selecionada na aba Projeto.",IF(AND(MAX($I55,$L55,$O55,$R55,$U55,$X55)&gt;'CONFG.  LISTAS'!$F$4,NOT(OR($Z55&lt;&gt;"",$AA55&lt;&gt;""))),"Memorial de cálculo ou anexo obrigatório não informado para item acima do limite.",IF(OR(AND($G55&lt;&gt;"",$H55&lt;&gt;"",OR($G55&lt;=0,$H55&lt;=0)),AND($J55&lt;&gt;"",$K55&lt;&gt;"",OR($J55&lt;=0,$K55&lt;=0)),AND($M55&lt;&gt;"",$N55&lt;&gt;"",OR($M55&lt;=0,$N55&lt;=0)),AND($P55&lt;&gt;"",$Q55&lt;&gt;"",OR($P55&lt;=0,$Q55&lt;=0)),AND($S55&lt;&gt;"",$T55&lt;&gt;"",OR($S55&lt;=0,$T55&lt;=0)),AND($V55&lt;&gt;"",$W55&lt;&gt;"",OR($V55&lt;=0,$W55&lt;=0))),"Revise os valores informados: valor unitário e quantidade devem ser maiores que zero.",IF(OR(AND($G55="",$H55&lt;&gt;""),AND($G55&lt;&gt;"",$H55=""),AND($J55="",$K55&lt;&gt;""),AND($J55&lt;&gt;"",$K55=""),AND($M55="",$N55&lt;&gt;""),AND($M55&lt;&gt;"",$N55=""),AND($P55="",$Q55&lt;&gt;""),AND($P55&lt;&gt;"",$Q55=""),AND($S55="",$T55&lt;&gt;""),AND($S55&lt;&gt;"",$T55=""),AND($V55="",$W55&lt;&gt;""),AND($V55&lt;&gt;"",$W55="")),"Há ano preenchido parcialmente: "&amp;TRIM(IF(AND($G55="",$H55&lt;&gt;""),"Ano 1 (falta valor unitário); ","")&amp;IF(AND($G55&lt;&gt;"",$H55=""),"Ano 1 (falta quantidade); ","")&amp;IF(AND($J55="",$K55&lt;&gt;""),"Ano 2 (falta valor unitário); ","")&amp;IF(AND($J55&lt;&gt;"",$K55=""),"Ano 2 (falta quantidade); ","")&amp;IF(AND($M55="",$N55&lt;&gt;""),"Ano 3 (falta valor unitário); ","")&amp;IF(AND($M55&lt;&gt;"",$N55=""),"Ano 3 (falta quantidade); ","")&amp;IF(AND($P55="",$Q55&lt;&gt;""),"Ano 4 (falta valor unitário); ","")&amp;IF(AND($P55&lt;&gt;"",$Q55=""),"Ano 4 (falta quantidade); ","")&amp;IF(AND($S55="",$T55&lt;&gt;""),"Ano 5 (falta valor unitário); ","")&amp;IF(AND($S55&lt;&gt;"",$T55=""),"Ano 5 (falta quantidade); ","")&amp;IF(AND($V55="",$W55&lt;&gt;""),"Ano 6 (falta valor unitário); ","")&amp;IF(AND($V55&lt;&gt;"",$W55=""),"Ano 6 (falta quantidade); ","")), IF(NOT(OR(AND($G55&lt;&gt;"",$H55&lt;&gt;""),AND($J55&lt;&gt;"",$K55&lt;&gt;""),AND($M55&lt;&gt;"",$N55&lt;&gt;""),AND($P55&lt;&gt;"",$Q55&lt;&gt;""),AND($S55&lt;&gt;"",$T55&lt;&gt;""),AND($V55&lt;&gt;"",$W55&lt;&gt;""))),"Informe pelo menos um ano completo com valor unitário e quantidade.",IF(AND($C55&lt;&gt;"",$E55&lt;&gt;"",LEFT(TRIM($C55),1)&lt;&gt;LEFT(TRIM($E55),1)),"Categoria e tipo estão incompatíveis.",IF(IF(OR($E55="",$F55=""),FALSE(),IFERROR(COUNTIF(INDIRECT("UNITS_"&amp;SUBSTITUTE(LEFT($E55,FIND(" ",$E55&amp;" ")-1),".","_")),$F55)=0,TRUE())),"Unidade incompatível com o tipo selecionado.",IF(OR(AND(ISNUMBER(SEARCH("comunic",LOWER($B55))),LEFT($E55,3)&lt;&gt;"4.4"),AND(ISNUMBER(SEARCH("monitor",LOWER($B55))),NOT(OR(LEFT($E55,3)="1.5",LEFT($E55,3)="2.5")))),"Revise a classificação do item conforme as regras de preenchimento.",IF(AND($B55&lt;&gt;"",OR(ISNUMBER(SEARCH("outro",LOWER($B55))),ISNUMBER(SEARCH("divers",LOWER($B55))),ISNUMBER(SEARCH("kit",LOWER($B55))),ISNUMBER(SEARCH("ferrament",LOWER($B55))),ISNUMBER(SEARCH("epi",LOWER($B55)))),NOT(OR($Z55&lt;&gt;"",$AA55&lt;&gt;""))),"Descrição muito genérica: detalhe melhor o item e registre o racional no memorial ou em anexo.",IF(AND($Y55=0,$B55&lt;&gt;"",OR($G55&lt;&gt;"",$H55&lt;&gt;"",$J55&lt;&gt;"",$K55&lt;&gt;"",$M55&lt;&gt;"",$N55&lt;&gt;"",$P55&lt;&gt;"",$Q55&lt;&gt;"",$S55&lt;&gt;"",$T55&lt;&gt;"",$V55&lt;&gt;"",$W55&lt;&gt;"")),"O item possui dados lançados, mas o total está zerado. Revise os valores informados.","")))))))))))))))</f>
        <v/>
      </c>
    </row>
    <row r="56" spans="1:35" ht="14.25" customHeight="1" x14ac:dyDescent="0.25">
      <c r="A56" s="57" t="str">
        <f t="shared" si="0"/>
        <v/>
      </c>
      <c r="B56" s="58"/>
      <c r="C56" s="58"/>
      <c r="D56" s="58"/>
      <c r="E56" s="58"/>
      <c r="F56" s="58"/>
      <c r="G56" s="269"/>
      <c r="H56" s="59"/>
      <c r="I56" s="270">
        <f t="shared" si="1"/>
        <v>0</v>
      </c>
      <c r="J56" s="269"/>
      <c r="K56" s="59"/>
      <c r="L56" s="270">
        <f t="shared" si="2"/>
        <v>0</v>
      </c>
      <c r="M56" s="269"/>
      <c r="N56" s="59"/>
      <c r="O56" s="270">
        <f t="shared" si="3"/>
        <v>0</v>
      </c>
      <c r="P56" s="269"/>
      <c r="Q56" s="59"/>
      <c r="R56" s="271">
        <f t="shared" si="4"/>
        <v>0</v>
      </c>
      <c r="S56" s="269"/>
      <c r="T56" s="59"/>
      <c r="U56" s="270">
        <f t="shared" si="5"/>
        <v>0</v>
      </c>
      <c r="V56" s="269"/>
      <c r="W56" s="59"/>
      <c r="X56" s="270">
        <f t="shared" si="6"/>
        <v>0</v>
      </c>
      <c r="Y56" s="270">
        <f t="shared" si="7"/>
        <v>0</v>
      </c>
      <c r="Z56" s="58"/>
      <c r="AA56" s="58"/>
      <c r="AB56" s="60" t="str">
        <f t="shared" si="8"/>
        <v/>
      </c>
      <c r="AC56" s="21" t="b">
        <f t="shared" si="9"/>
        <v>0</v>
      </c>
      <c r="AD56" s="21" t="b">
        <f t="shared" si="10"/>
        <v>0</v>
      </c>
      <c r="AE56" s="21" t="b">
        <f t="shared" si="11"/>
        <v>0</v>
      </c>
      <c r="AF56" s="21" t="b">
        <f ca="1">OR(AND($AC56,NOT($AD56)),AND($AC56,OR(AND($G56="",$H56&lt;&gt;""),AND($G56&lt;&gt;"",$H56=""),AND($J56="",$K56&lt;&gt;""),AND($J56&lt;&gt;"",$K56=""),AND($M56="",$N56&lt;&gt;""),AND($M56&lt;&gt;"",$N56=""),AND($P56="",$Q56&lt;&gt;""),AND($P56&lt;&gt;"",$Q56=""),AND($S56="",$T56&lt;&gt;""),AND($S56&lt;&gt;"",$T56=""),AND($V56="",$W56&lt;&gt;""),AND($V56&lt;&gt;"",$W56=""))),AND($C56&lt;&gt;"",$E56&lt;&gt;"",LEFT(TRIM($C56),1)&lt;&gt;LEFT(TRIM($E56),1)),IF(OR($E56="",$F56=""),FALSE(),IFERROR(COUNTIF(INDIRECT("UNITS_"&amp;SUBSTITUTE(LEFT($E56,FIND(" ",$E56&amp;" ")-1),".","_")),$F56)=0,TRUE())),AND($B56&lt;&gt;"",OR(ISNUMBER(SEARCH("outro",LOWER($B56))),ISNUMBER(SEARCH("divers",LOWER($B56))),ISNUMBER(SEARCH("etc",LOWER($B56))))),OR(AND(ISNUMBER(SEARCH("comunic",LOWER($B56))),LEFT($E56,3)&lt;&gt;"4.4"),AND(ISNUMBER(SEARCH("monitor",LOWER($B56))),NOT(OR(LEFT($E56,3)="1.5",LEFT($E56,3)="2.5")))),AND($B56&lt;&gt;"",OR(LEFT($C56,1)="1",LEFT($C56,1)="2"),$D56=""),AND($D56&lt;&gt;"",NOT(OR(LEFT($C56,1)="1",LEFT($C56,1)="2"))),AND($D56&lt;&gt;"",COUNTIF(' PROJETO'!$B$14:$B$16,$D56)=0),IF($D56="",FALSE(),IF(COUNTIF(' PROJETO'!$B$14:$B$16,$D56)=0,FALSE(),IFERROR(INDEX(' PROJETO'!$C$14:$C$16,MATCH($D56,' PROJETO'!$B$14:$B$16,0))&lt;&gt;"Sim",FALSE()))))</f>
        <v>0</v>
      </c>
      <c r="AG56" s="21" t="b">
        <f>AND($AC56,$Y56&gt;'CONFG.  LISTAS'!$F$4,$Z56="",$AA56="")</f>
        <v>0</v>
      </c>
      <c r="AH56" s="21" t="str">
        <f t="shared" si="12"/>
        <v/>
      </c>
      <c r="AI56" s="43" t="str">
        <f ca="1">IF(NOT($AC56),"",IF(OR($B56="",$C56="",$E56="",$F56=""),"Preencha descrição, categoria, tipo e unidade.",IF(AND($B56&lt;&gt;"",OR(LEFT($C56,1)="1",LEFT($C56,1)="2"),$D56=""),"Informe a prática de restauração para itens diretos.",IF(AND($D56&lt;&gt;"",NOT(OR(LEFT($C56,1)="1",LEFT($C56,1)="2"))),"Custos indiretos não devem pertencer a uma prática específica.",IF(AND($D56&lt;&gt;"",COUNTIF(' PROJETO'!$B$14:$B$16,$D56)=0),"Prática de restauração inválida ou não cadastrada.",IF(IF($D56="",FALSE(),IF(COUNTIF(' PROJETO'!$B$14:$B$16,$D56)=0,FALSE(),IFERROR(INDEX(' PROJETO'!$C$14:$C$16,MATCH($D56,' PROJETO'!$B$14:$B$16,0))&lt;&gt;"Sim",FALSE()))),"A prática informada no item não foi selecionada na aba Projeto.",IF(AND(MAX($I56,$L56,$O56,$R56,$U56,$X56)&gt;'CONFG.  LISTAS'!$F$4,NOT(OR($Z56&lt;&gt;"",$AA56&lt;&gt;""))),"Memorial de cálculo ou anexo obrigatório não informado para item acima do limite.",IF(OR(AND($G56&lt;&gt;"",$H56&lt;&gt;"",OR($G56&lt;=0,$H56&lt;=0)),AND($J56&lt;&gt;"",$K56&lt;&gt;"",OR($J56&lt;=0,$K56&lt;=0)),AND($M56&lt;&gt;"",$N56&lt;&gt;"",OR($M56&lt;=0,$N56&lt;=0)),AND($P56&lt;&gt;"",$Q56&lt;&gt;"",OR($P56&lt;=0,$Q56&lt;=0)),AND($S56&lt;&gt;"",$T56&lt;&gt;"",OR($S56&lt;=0,$T56&lt;=0)),AND($V56&lt;&gt;"",$W56&lt;&gt;"",OR($V56&lt;=0,$W56&lt;=0))),"Revise os valores informados: valor unitário e quantidade devem ser maiores que zero.",IF(OR(AND($G56="",$H56&lt;&gt;""),AND($G56&lt;&gt;"",$H56=""),AND($J56="",$K56&lt;&gt;""),AND($J56&lt;&gt;"",$K56=""),AND($M56="",$N56&lt;&gt;""),AND($M56&lt;&gt;"",$N56=""),AND($P56="",$Q56&lt;&gt;""),AND($P56&lt;&gt;"",$Q56=""),AND($S56="",$T56&lt;&gt;""),AND($S56&lt;&gt;"",$T56=""),AND($V56="",$W56&lt;&gt;""),AND($V56&lt;&gt;"",$W56="")),"Há ano preenchido parcialmente: "&amp;TRIM(IF(AND($G56="",$H56&lt;&gt;""),"Ano 1 (falta valor unitário); ","")&amp;IF(AND($G56&lt;&gt;"",$H56=""),"Ano 1 (falta quantidade); ","")&amp;IF(AND($J56="",$K56&lt;&gt;""),"Ano 2 (falta valor unitário); ","")&amp;IF(AND($J56&lt;&gt;"",$K56=""),"Ano 2 (falta quantidade); ","")&amp;IF(AND($M56="",$N56&lt;&gt;""),"Ano 3 (falta valor unitário); ","")&amp;IF(AND($M56&lt;&gt;"",$N56=""),"Ano 3 (falta quantidade); ","")&amp;IF(AND($P56="",$Q56&lt;&gt;""),"Ano 4 (falta valor unitário); ","")&amp;IF(AND($P56&lt;&gt;"",$Q56=""),"Ano 4 (falta quantidade); ","")&amp;IF(AND($S56="",$T56&lt;&gt;""),"Ano 5 (falta valor unitário); ","")&amp;IF(AND($S56&lt;&gt;"",$T56=""),"Ano 5 (falta quantidade); ","")&amp;IF(AND($V56="",$W56&lt;&gt;""),"Ano 6 (falta valor unitário); ","")&amp;IF(AND($V56&lt;&gt;"",$W56=""),"Ano 6 (falta quantidade); ","")), IF(NOT(OR(AND($G56&lt;&gt;"",$H56&lt;&gt;""),AND($J56&lt;&gt;"",$K56&lt;&gt;""),AND($M56&lt;&gt;"",$N56&lt;&gt;""),AND($P56&lt;&gt;"",$Q56&lt;&gt;""),AND($S56&lt;&gt;"",$T56&lt;&gt;""),AND($V56&lt;&gt;"",$W56&lt;&gt;""))),"Informe pelo menos um ano completo com valor unitário e quantidade.",IF(AND($C56&lt;&gt;"",$E56&lt;&gt;"",LEFT(TRIM($C56),1)&lt;&gt;LEFT(TRIM($E56),1)),"Categoria e tipo estão incompatíveis.",IF(IF(OR($E56="",$F56=""),FALSE(),IFERROR(COUNTIF(INDIRECT("UNITS_"&amp;SUBSTITUTE(LEFT($E56,FIND(" ",$E56&amp;" ")-1),".","_")),$F56)=0,TRUE())),"Unidade incompatível com o tipo selecionado.",IF(OR(AND(ISNUMBER(SEARCH("comunic",LOWER($B56))),LEFT($E56,3)&lt;&gt;"4.4"),AND(ISNUMBER(SEARCH("monitor",LOWER($B56))),NOT(OR(LEFT($E56,3)="1.5",LEFT($E56,3)="2.5")))),"Revise a classificação do item conforme as regras de preenchimento.",IF(AND($B56&lt;&gt;"",OR(ISNUMBER(SEARCH("outro",LOWER($B56))),ISNUMBER(SEARCH("divers",LOWER($B56))),ISNUMBER(SEARCH("kit",LOWER($B56))),ISNUMBER(SEARCH("ferrament",LOWER($B56))),ISNUMBER(SEARCH("epi",LOWER($B56)))),NOT(OR($Z56&lt;&gt;"",$AA56&lt;&gt;""))),"Descrição muito genérica: detalhe melhor o item e registre o racional no memorial ou em anexo.",IF(AND($Y56=0,$B56&lt;&gt;"",OR($G56&lt;&gt;"",$H56&lt;&gt;"",$J56&lt;&gt;"",$K56&lt;&gt;"",$M56&lt;&gt;"",$N56&lt;&gt;"",$P56&lt;&gt;"",$Q56&lt;&gt;"",$S56&lt;&gt;"",$T56&lt;&gt;"",$V56&lt;&gt;"",$W56&lt;&gt;"")),"O item possui dados lançados, mas o total está zerado. Revise os valores informados.","")))))))))))))))</f>
        <v/>
      </c>
    </row>
    <row r="57" spans="1:35" ht="14.25" customHeight="1" x14ac:dyDescent="0.25">
      <c r="A57" s="57" t="str">
        <f t="shared" si="0"/>
        <v/>
      </c>
      <c r="B57" s="61"/>
      <c r="C57" s="61"/>
      <c r="D57" s="58"/>
      <c r="E57" s="61"/>
      <c r="F57" s="61"/>
      <c r="G57" s="272"/>
      <c r="H57" s="62"/>
      <c r="I57" s="270">
        <f t="shared" si="1"/>
        <v>0</v>
      </c>
      <c r="J57" s="272"/>
      <c r="K57" s="62"/>
      <c r="L57" s="270">
        <f t="shared" si="2"/>
        <v>0</v>
      </c>
      <c r="M57" s="272"/>
      <c r="N57" s="62"/>
      <c r="O57" s="270">
        <f t="shared" si="3"/>
        <v>0</v>
      </c>
      <c r="P57" s="272"/>
      <c r="Q57" s="62"/>
      <c r="R57" s="271">
        <f t="shared" si="4"/>
        <v>0</v>
      </c>
      <c r="S57" s="272"/>
      <c r="T57" s="62"/>
      <c r="U57" s="270">
        <f t="shared" si="5"/>
        <v>0</v>
      </c>
      <c r="V57" s="272"/>
      <c r="W57" s="62"/>
      <c r="X57" s="270">
        <f t="shared" si="6"/>
        <v>0</v>
      </c>
      <c r="Y57" s="270">
        <f t="shared" si="7"/>
        <v>0</v>
      </c>
      <c r="Z57" s="61"/>
      <c r="AA57" s="61"/>
      <c r="AB57" s="60" t="str">
        <f t="shared" si="8"/>
        <v/>
      </c>
      <c r="AC57" s="21" t="b">
        <f t="shared" si="9"/>
        <v>0</v>
      </c>
      <c r="AD57" s="21" t="b">
        <f t="shared" si="10"/>
        <v>0</v>
      </c>
      <c r="AE57" s="21" t="b">
        <f t="shared" si="11"/>
        <v>0</v>
      </c>
      <c r="AF57" s="21" t="b">
        <f ca="1">OR(AND($AC57,NOT($AD57)),AND($AC57,OR(AND($G57="",$H57&lt;&gt;""),AND($G57&lt;&gt;"",$H57=""),AND($J57="",$K57&lt;&gt;""),AND($J57&lt;&gt;"",$K57=""),AND($M57="",$N57&lt;&gt;""),AND($M57&lt;&gt;"",$N57=""),AND($P57="",$Q57&lt;&gt;""),AND($P57&lt;&gt;"",$Q57=""),AND($S57="",$T57&lt;&gt;""),AND($S57&lt;&gt;"",$T57=""),AND($V57="",$W57&lt;&gt;""),AND($V57&lt;&gt;"",$W57=""))),AND($C57&lt;&gt;"",$E57&lt;&gt;"",LEFT(TRIM($C57),1)&lt;&gt;LEFT(TRIM($E57),1)),IF(OR($E57="",$F57=""),FALSE(),IFERROR(COUNTIF(INDIRECT("UNITS_"&amp;SUBSTITUTE(LEFT($E57,FIND(" ",$E57&amp;" ")-1),".","_")),$F57)=0,TRUE())),AND($B57&lt;&gt;"",OR(ISNUMBER(SEARCH("outro",LOWER($B57))),ISNUMBER(SEARCH("divers",LOWER($B57))),ISNUMBER(SEARCH("etc",LOWER($B57))))),OR(AND(ISNUMBER(SEARCH("comunic",LOWER($B57))),LEFT($E57,3)&lt;&gt;"4.4"),AND(ISNUMBER(SEARCH("monitor",LOWER($B57))),NOT(OR(LEFT($E57,3)="1.5",LEFT($E57,3)="2.5")))),AND($B57&lt;&gt;"",OR(LEFT($C57,1)="1",LEFT($C57,1)="2"),$D57=""),AND($D57&lt;&gt;"",NOT(OR(LEFT($C57,1)="1",LEFT($C57,1)="2"))),AND($D57&lt;&gt;"",COUNTIF(' PROJETO'!$B$14:$B$16,$D57)=0),IF($D57="",FALSE(),IF(COUNTIF(' PROJETO'!$B$14:$B$16,$D57)=0,FALSE(),IFERROR(INDEX(' PROJETO'!$C$14:$C$16,MATCH($D57,' PROJETO'!$B$14:$B$16,0))&lt;&gt;"Sim",FALSE()))))</f>
        <v>0</v>
      </c>
      <c r="AG57" s="21" t="b">
        <f>AND($AC57,$Y57&gt;'CONFG.  LISTAS'!$F$4,$Z57="",$AA57="")</f>
        <v>0</v>
      </c>
      <c r="AH57" s="21" t="str">
        <f t="shared" si="12"/>
        <v/>
      </c>
      <c r="AI57" s="43" t="str">
        <f ca="1">IF(NOT($AC57),"",IF(OR($B57="",$C57="",$E57="",$F57=""),"Preencha descrição, categoria, tipo e unidade.",IF(AND($B57&lt;&gt;"",OR(LEFT($C57,1)="1",LEFT($C57,1)="2"),$D57=""),"Informe a prática de restauração para itens diretos.",IF(AND($D57&lt;&gt;"",NOT(OR(LEFT($C57,1)="1",LEFT($C57,1)="2"))),"Custos indiretos não devem pertencer a uma prática específica.",IF(AND($D57&lt;&gt;"",COUNTIF(' PROJETO'!$B$14:$B$16,$D57)=0),"Prática de restauração inválida ou não cadastrada.",IF(IF($D57="",FALSE(),IF(COUNTIF(' PROJETO'!$B$14:$B$16,$D57)=0,FALSE(),IFERROR(INDEX(' PROJETO'!$C$14:$C$16,MATCH($D57,' PROJETO'!$B$14:$B$16,0))&lt;&gt;"Sim",FALSE()))),"A prática informada no item não foi selecionada na aba Projeto.",IF(AND(MAX($I57,$L57,$O57,$R57,$U57,$X57)&gt;'CONFG.  LISTAS'!$F$4,NOT(OR($Z57&lt;&gt;"",$AA57&lt;&gt;""))),"Memorial de cálculo ou anexo obrigatório não informado para item acima do limite.",IF(OR(AND($G57&lt;&gt;"",$H57&lt;&gt;"",OR($G57&lt;=0,$H57&lt;=0)),AND($J57&lt;&gt;"",$K57&lt;&gt;"",OR($J57&lt;=0,$K57&lt;=0)),AND($M57&lt;&gt;"",$N57&lt;&gt;"",OR($M57&lt;=0,$N57&lt;=0)),AND($P57&lt;&gt;"",$Q57&lt;&gt;"",OR($P57&lt;=0,$Q57&lt;=0)),AND($S57&lt;&gt;"",$T57&lt;&gt;"",OR($S57&lt;=0,$T57&lt;=0)),AND($V57&lt;&gt;"",$W57&lt;&gt;"",OR($V57&lt;=0,$W57&lt;=0))),"Revise os valores informados: valor unitário e quantidade devem ser maiores que zero.",IF(OR(AND($G57="",$H57&lt;&gt;""),AND($G57&lt;&gt;"",$H57=""),AND($J57="",$K57&lt;&gt;""),AND($J57&lt;&gt;"",$K57=""),AND($M57="",$N57&lt;&gt;""),AND($M57&lt;&gt;"",$N57=""),AND($P57="",$Q57&lt;&gt;""),AND($P57&lt;&gt;"",$Q57=""),AND($S57="",$T57&lt;&gt;""),AND($S57&lt;&gt;"",$T57=""),AND($V57="",$W57&lt;&gt;""),AND($V57&lt;&gt;"",$W57="")),"Há ano preenchido parcialmente: "&amp;TRIM(IF(AND($G57="",$H57&lt;&gt;""),"Ano 1 (falta valor unitário); ","")&amp;IF(AND($G57&lt;&gt;"",$H57=""),"Ano 1 (falta quantidade); ","")&amp;IF(AND($J57="",$K57&lt;&gt;""),"Ano 2 (falta valor unitário); ","")&amp;IF(AND($J57&lt;&gt;"",$K57=""),"Ano 2 (falta quantidade); ","")&amp;IF(AND($M57="",$N57&lt;&gt;""),"Ano 3 (falta valor unitário); ","")&amp;IF(AND($M57&lt;&gt;"",$N57=""),"Ano 3 (falta quantidade); ","")&amp;IF(AND($P57="",$Q57&lt;&gt;""),"Ano 4 (falta valor unitário); ","")&amp;IF(AND($P57&lt;&gt;"",$Q57=""),"Ano 4 (falta quantidade); ","")&amp;IF(AND($S57="",$T57&lt;&gt;""),"Ano 5 (falta valor unitário); ","")&amp;IF(AND($S57&lt;&gt;"",$T57=""),"Ano 5 (falta quantidade); ","")&amp;IF(AND($V57="",$W57&lt;&gt;""),"Ano 6 (falta valor unitário); ","")&amp;IF(AND($V57&lt;&gt;"",$W57=""),"Ano 6 (falta quantidade); ","")), IF(NOT(OR(AND($G57&lt;&gt;"",$H57&lt;&gt;""),AND($J57&lt;&gt;"",$K57&lt;&gt;""),AND($M57&lt;&gt;"",$N57&lt;&gt;""),AND($P57&lt;&gt;"",$Q57&lt;&gt;""),AND($S57&lt;&gt;"",$T57&lt;&gt;""),AND($V57&lt;&gt;"",$W57&lt;&gt;""))),"Informe pelo menos um ano completo com valor unitário e quantidade.",IF(AND($C57&lt;&gt;"",$E57&lt;&gt;"",LEFT(TRIM($C57),1)&lt;&gt;LEFT(TRIM($E57),1)),"Categoria e tipo estão incompatíveis.",IF(IF(OR($E57="",$F57=""),FALSE(),IFERROR(COUNTIF(INDIRECT("UNITS_"&amp;SUBSTITUTE(LEFT($E57,FIND(" ",$E57&amp;" ")-1),".","_")),$F57)=0,TRUE())),"Unidade incompatível com o tipo selecionado.",IF(OR(AND(ISNUMBER(SEARCH("comunic",LOWER($B57))),LEFT($E57,3)&lt;&gt;"4.4"),AND(ISNUMBER(SEARCH("monitor",LOWER($B57))),NOT(OR(LEFT($E57,3)="1.5",LEFT($E57,3)="2.5")))),"Revise a classificação do item conforme as regras de preenchimento.",IF(AND($B57&lt;&gt;"",OR(ISNUMBER(SEARCH("outro",LOWER($B57))),ISNUMBER(SEARCH("divers",LOWER($B57))),ISNUMBER(SEARCH("kit",LOWER($B57))),ISNUMBER(SEARCH("ferrament",LOWER($B57))),ISNUMBER(SEARCH("epi",LOWER($B57)))),NOT(OR($Z57&lt;&gt;"",$AA57&lt;&gt;""))),"Descrição muito genérica: detalhe melhor o item e registre o racional no memorial ou em anexo.",IF(AND($Y57=0,$B57&lt;&gt;"",OR($G57&lt;&gt;"",$H57&lt;&gt;"",$J57&lt;&gt;"",$K57&lt;&gt;"",$M57&lt;&gt;"",$N57&lt;&gt;"",$P57&lt;&gt;"",$Q57&lt;&gt;"",$S57&lt;&gt;"",$T57&lt;&gt;"",$V57&lt;&gt;"",$W57&lt;&gt;"")),"O item possui dados lançados, mas o total está zerado. Revise os valores informados.","")))))))))))))))</f>
        <v/>
      </c>
    </row>
    <row r="58" spans="1:35" ht="14.25" customHeight="1" x14ac:dyDescent="0.25">
      <c r="A58" s="57" t="str">
        <f t="shared" si="0"/>
        <v/>
      </c>
      <c r="B58" s="58"/>
      <c r="C58" s="58"/>
      <c r="D58" s="58"/>
      <c r="E58" s="58"/>
      <c r="F58" s="58"/>
      <c r="G58" s="269"/>
      <c r="H58" s="59"/>
      <c r="I58" s="270">
        <f t="shared" si="1"/>
        <v>0</v>
      </c>
      <c r="J58" s="269"/>
      <c r="K58" s="59"/>
      <c r="L58" s="270">
        <f t="shared" si="2"/>
        <v>0</v>
      </c>
      <c r="M58" s="269"/>
      <c r="N58" s="59"/>
      <c r="O58" s="270">
        <f t="shared" si="3"/>
        <v>0</v>
      </c>
      <c r="P58" s="269"/>
      <c r="Q58" s="59"/>
      <c r="R58" s="271">
        <f t="shared" si="4"/>
        <v>0</v>
      </c>
      <c r="S58" s="269"/>
      <c r="T58" s="59"/>
      <c r="U58" s="270">
        <f t="shared" si="5"/>
        <v>0</v>
      </c>
      <c r="V58" s="269"/>
      <c r="W58" s="59"/>
      <c r="X58" s="270">
        <f t="shared" si="6"/>
        <v>0</v>
      </c>
      <c r="Y58" s="270">
        <f t="shared" si="7"/>
        <v>0</v>
      </c>
      <c r="Z58" s="58"/>
      <c r="AA58" s="58"/>
      <c r="AB58" s="60" t="str">
        <f t="shared" si="8"/>
        <v/>
      </c>
      <c r="AC58" s="21" t="b">
        <f t="shared" si="9"/>
        <v>0</v>
      </c>
      <c r="AD58" s="21" t="b">
        <f t="shared" si="10"/>
        <v>0</v>
      </c>
      <c r="AE58" s="21" t="b">
        <f t="shared" si="11"/>
        <v>0</v>
      </c>
      <c r="AF58" s="21" t="b">
        <f ca="1">OR(AND($AC58,NOT($AD58)),AND($AC58,OR(AND($G58="",$H58&lt;&gt;""),AND($G58&lt;&gt;"",$H58=""),AND($J58="",$K58&lt;&gt;""),AND($J58&lt;&gt;"",$K58=""),AND($M58="",$N58&lt;&gt;""),AND($M58&lt;&gt;"",$N58=""),AND($P58="",$Q58&lt;&gt;""),AND($P58&lt;&gt;"",$Q58=""),AND($S58="",$T58&lt;&gt;""),AND($S58&lt;&gt;"",$T58=""),AND($V58="",$W58&lt;&gt;""),AND($V58&lt;&gt;"",$W58=""))),AND($C58&lt;&gt;"",$E58&lt;&gt;"",LEFT(TRIM($C58),1)&lt;&gt;LEFT(TRIM($E58),1)),IF(OR($E58="",$F58=""),FALSE(),IFERROR(COUNTIF(INDIRECT("UNITS_"&amp;SUBSTITUTE(LEFT($E58,FIND(" ",$E58&amp;" ")-1),".","_")),$F58)=0,TRUE())),AND($B58&lt;&gt;"",OR(ISNUMBER(SEARCH("outro",LOWER($B58))),ISNUMBER(SEARCH("divers",LOWER($B58))),ISNUMBER(SEARCH("etc",LOWER($B58))))),OR(AND(ISNUMBER(SEARCH("comunic",LOWER($B58))),LEFT($E58,3)&lt;&gt;"4.4"),AND(ISNUMBER(SEARCH("monitor",LOWER($B58))),NOT(OR(LEFT($E58,3)="1.5",LEFT($E58,3)="2.5")))),AND($B58&lt;&gt;"",OR(LEFT($C58,1)="1",LEFT($C58,1)="2"),$D58=""),AND($D58&lt;&gt;"",NOT(OR(LEFT($C58,1)="1",LEFT($C58,1)="2"))),AND($D58&lt;&gt;"",COUNTIF(' PROJETO'!$B$14:$B$16,$D58)=0),IF($D58="",FALSE(),IF(COUNTIF(' PROJETO'!$B$14:$B$16,$D58)=0,FALSE(),IFERROR(INDEX(' PROJETO'!$C$14:$C$16,MATCH($D58,' PROJETO'!$B$14:$B$16,0))&lt;&gt;"Sim",FALSE()))))</f>
        <v>0</v>
      </c>
      <c r="AG58" s="21" t="b">
        <f>AND($AC58,$Y58&gt;'CONFG.  LISTAS'!$F$4,$Z58="",$AA58="")</f>
        <v>0</v>
      </c>
      <c r="AH58" s="21" t="str">
        <f t="shared" si="12"/>
        <v/>
      </c>
      <c r="AI58" s="43" t="str">
        <f ca="1">IF(NOT($AC58),"",IF(OR($B58="",$C58="",$E58="",$F58=""),"Preencha descrição, categoria, tipo e unidade.",IF(AND($B58&lt;&gt;"",OR(LEFT($C58,1)="1",LEFT($C58,1)="2"),$D58=""),"Informe a prática de restauração para itens diretos.",IF(AND($D58&lt;&gt;"",NOT(OR(LEFT($C58,1)="1",LEFT($C58,1)="2"))),"Custos indiretos não devem pertencer a uma prática específica.",IF(AND($D58&lt;&gt;"",COUNTIF(' PROJETO'!$B$14:$B$16,$D58)=0),"Prática de restauração inválida ou não cadastrada.",IF(IF($D58="",FALSE(),IF(COUNTIF(' PROJETO'!$B$14:$B$16,$D58)=0,FALSE(),IFERROR(INDEX(' PROJETO'!$C$14:$C$16,MATCH($D58,' PROJETO'!$B$14:$B$16,0))&lt;&gt;"Sim",FALSE()))),"A prática informada no item não foi selecionada na aba Projeto.",IF(AND(MAX($I58,$L58,$O58,$R58,$U58,$X58)&gt;'CONFG.  LISTAS'!$F$4,NOT(OR($Z58&lt;&gt;"",$AA58&lt;&gt;""))),"Memorial de cálculo ou anexo obrigatório não informado para item acima do limite.",IF(OR(AND($G58&lt;&gt;"",$H58&lt;&gt;"",OR($G58&lt;=0,$H58&lt;=0)),AND($J58&lt;&gt;"",$K58&lt;&gt;"",OR($J58&lt;=0,$K58&lt;=0)),AND($M58&lt;&gt;"",$N58&lt;&gt;"",OR($M58&lt;=0,$N58&lt;=0)),AND($P58&lt;&gt;"",$Q58&lt;&gt;"",OR($P58&lt;=0,$Q58&lt;=0)),AND($S58&lt;&gt;"",$T58&lt;&gt;"",OR($S58&lt;=0,$T58&lt;=0)),AND($V58&lt;&gt;"",$W58&lt;&gt;"",OR($V58&lt;=0,$W58&lt;=0))),"Revise os valores informados: valor unitário e quantidade devem ser maiores que zero.",IF(OR(AND($G58="",$H58&lt;&gt;""),AND($G58&lt;&gt;"",$H58=""),AND($J58="",$K58&lt;&gt;""),AND($J58&lt;&gt;"",$K58=""),AND($M58="",$N58&lt;&gt;""),AND($M58&lt;&gt;"",$N58=""),AND($P58="",$Q58&lt;&gt;""),AND($P58&lt;&gt;"",$Q58=""),AND($S58="",$T58&lt;&gt;""),AND($S58&lt;&gt;"",$T58=""),AND($V58="",$W58&lt;&gt;""),AND($V58&lt;&gt;"",$W58="")),"Há ano preenchido parcialmente: "&amp;TRIM(IF(AND($G58="",$H58&lt;&gt;""),"Ano 1 (falta valor unitário); ","")&amp;IF(AND($G58&lt;&gt;"",$H58=""),"Ano 1 (falta quantidade); ","")&amp;IF(AND($J58="",$K58&lt;&gt;""),"Ano 2 (falta valor unitário); ","")&amp;IF(AND($J58&lt;&gt;"",$K58=""),"Ano 2 (falta quantidade); ","")&amp;IF(AND($M58="",$N58&lt;&gt;""),"Ano 3 (falta valor unitário); ","")&amp;IF(AND($M58&lt;&gt;"",$N58=""),"Ano 3 (falta quantidade); ","")&amp;IF(AND($P58="",$Q58&lt;&gt;""),"Ano 4 (falta valor unitário); ","")&amp;IF(AND($P58&lt;&gt;"",$Q58=""),"Ano 4 (falta quantidade); ","")&amp;IF(AND($S58="",$T58&lt;&gt;""),"Ano 5 (falta valor unitário); ","")&amp;IF(AND($S58&lt;&gt;"",$T58=""),"Ano 5 (falta quantidade); ","")&amp;IF(AND($V58="",$W58&lt;&gt;""),"Ano 6 (falta valor unitário); ","")&amp;IF(AND($V58&lt;&gt;"",$W58=""),"Ano 6 (falta quantidade); ","")), IF(NOT(OR(AND($G58&lt;&gt;"",$H58&lt;&gt;""),AND($J58&lt;&gt;"",$K58&lt;&gt;""),AND($M58&lt;&gt;"",$N58&lt;&gt;""),AND($P58&lt;&gt;"",$Q58&lt;&gt;""),AND($S58&lt;&gt;"",$T58&lt;&gt;""),AND($V58&lt;&gt;"",$W58&lt;&gt;""))),"Informe pelo menos um ano completo com valor unitário e quantidade.",IF(AND($C58&lt;&gt;"",$E58&lt;&gt;"",LEFT(TRIM($C58),1)&lt;&gt;LEFT(TRIM($E58),1)),"Categoria e tipo estão incompatíveis.",IF(IF(OR($E58="",$F58=""),FALSE(),IFERROR(COUNTIF(INDIRECT("UNITS_"&amp;SUBSTITUTE(LEFT($E58,FIND(" ",$E58&amp;" ")-1),".","_")),$F58)=0,TRUE())),"Unidade incompatível com o tipo selecionado.",IF(OR(AND(ISNUMBER(SEARCH("comunic",LOWER($B58))),LEFT($E58,3)&lt;&gt;"4.4"),AND(ISNUMBER(SEARCH("monitor",LOWER($B58))),NOT(OR(LEFT($E58,3)="1.5",LEFT($E58,3)="2.5")))),"Revise a classificação do item conforme as regras de preenchimento.",IF(AND($B58&lt;&gt;"",OR(ISNUMBER(SEARCH("outro",LOWER($B58))),ISNUMBER(SEARCH("divers",LOWER($B58))),ISNUMBER(SEARCH("kit",LOWER($B58))),ISNUMBER(SEARCH("ferrament",LOWER($B58))),ISNUMBER(SEARCH("epi",LOWER($B58)))),NOT(OR($Z58&lt;&gt;"",$AA58&lt;&gt;""))),"Descrição muito genérica: detalhe melhor o item e registre o racional no memorial ou em anexo.",IF(AND($Y58=0,$B58&lt;&gt;"",OR($G58&lt;&gt;"",$H58&lt;&gt;"",$J58&lt;&gt;"",$K58&lt;&gt;"",$M58&lt;&gt;"",$N58&lt;&gt;"",$P58&lt;&gt;"",$Q58&lt;&gt;"",$S58&lt;&gt;"",$T58&lt;&gt;"",$V58&lt;&gt;"",$W58&lt;&gt;"")),"O item possui dados lançados, mas o total está zerado. Revise os valores informados.","")))))))))))))))</f>
        <v/>
      </c>
    </row>
    <row r="59" spans="1:35" ht="14.25" customHeight="1" x14ac:dyDescent="0.25">
      <c r="A59" s="57" t="str">
        <f t="shared" si="0"/>
        <v/>
      </c>
      <c r="B59" s="61"/>
      <c r="C59" s="61"/>
      <c r="D59" s="58"/>
      <c r="E59" s="61"/>
      <c r="F59" s="61"/>
      <c r="G59" s="272"/>
      <c r="H59" s="62"/>
      <c r="I59" s="270">
        <f t="shared" si="1"/>
        <v>0</v>
      </c>
      <c r="J59" s="272"/>
      <c r="K59" s="62"/>
      <c r="L59" s="270">
        <f t="shared" si="2"/>
        <v>0</v>
      </c>
      <c r="M59" s="272"/>
      <c r="N59" s="62"/>
      <c r="O59" s="270">
        <f t="shared" si="3"/>
        <v>0</v>
      </c>
      <c r="P59" s="272"/>
      <c r="Q59" s="62"/>
      <c r="R59" s="271">
        <f t="shared" si="4"/>
        <v>0</v>
      </c>
      <c r="S59" s="272"/>
      <c r="T59" s="62"/>
      <c r="U59" s="270">
        <f t="shared" si="5"/>
        <v>0</v>
      </c>
      <c r="V59" s="272"/>
      <c r="W59" s="62"/>
      <c r="X59" s="270">
        <f t="shared" si="6"/>
        <v>0</v>
      </c>
      <c r="Y59" s="270">
        <f t="shared" si="7"/>
        <v>0</v>
      </c>
      <c r="Z59" s="61"/>
      <c r="AA59" s="61"/>
      <c r="AB59" s="60" t="str">
        <f t="shared" si="8"/>
        <v/>
      </c>
      <c r="AC59" s="21" t="b">
        <f t="shared" si="9"/>
        <v>0</v>
      </c>
      <c r="AD59" s="21" t="b">
        <f t="shared" si="10"/>
        <v>0</v>
      </c>
      <c r="AE59" s="21" t="b">
        <f t="shared" si="11"/>
        <v>0</v>
      </c>
      <c r="AF59" s="21" t="b">
        <f ca="1">OR(AND($AC59,NOT($AD59)),AND($AC59,OR(AND($G59="",$H59&lt;&gt;""),AND($G59&lt;&gt;"",$H59=""),AND($J59="",$K59&lt;&gt;""),AND($J59&lt;&gt;"",$K59=""),AND($M59="",$N59&lt;&gt;""),AND($M59&lt;&gt;"",$N59=""),AND($P59="",$Q59&lt;&gt;""),AND($P59&lt;&gt;"",$Q59=""),AND($S59="",$T59&lt;&gt;""),AND($S59&lt;&gt;"",$T59=""),AND($V59="",$W59&lt;&gt;""),AND($V59&lt;&gt;"",$W59=""))),AND($C59&lt;&gt;"",$E59&lt;&gt;"",LEFT(TRIM($C59),1)&lt;&gt;LEFT(TRIM($E59),1)),IF(OR($E59="",$F59=""),FALSE(),IFERROR(COUNTIF(INDIRECT("UNITS_"&amp;SUBSTITUTE(LEFT($E59,FIND(" ",$E59&amp;" ")-1),".","_")),$F59)=0,TRUE())),AND($B59&lt;&gt;"",OR(ISNUMBER(SEARCH("outro",LOWER($B59))),ISNUMBER(SEARCH("divers",LOWER($B59))),ISNUMBER(SEARCH("etc",LOWER($B59))))),OR(AND(ISNUMBER(SEARCH("comunic",LOWER($B59))),LEFT($E59,3)&lt;&gt;"4.4"),AND(ISNUMBER(SEARCH("monitor",LOWER($B59))),NOT(OR(LEFT($E59,3)="1.5",LEFT($E59,3)="2.5")))),AND($B59&lt;&gt;"",OR(LEFT($C59,1)="1",LEFT($C59,1)="2"),$D59=""),AND($D59&lt;&gt;"",NOT(OR(LEFT($C59,1)="1",LEFT($C59,1)="2"))),AND($D59&lt;&gt;"",COUNTIF(' PROJETO'!$B$14:$B$16,$D59)=0),IF($D59="",FALSE(),IF(COUNTIF(' PROJETO'!$B$14:$B$16,$D59)=0,FALSE(),IFERROR(INDEX(' PROJETO'!$C$14:$C$16,MATCH($D59,' PROJETO'!$B$14:$B$16,0))&lt;&gt;"Sim",FALSE()))))</f>
        <v>0</v>
      </c>
      <c r="AG59" s="21" t="b">
        <f>AND($AC59,$Y59&gt;'CONFG.  LISTAS'!$F$4,$Z59="",$AA59="")</f>
        <v>0</v>
      </c>
      <c r="AH59" s="21" t="str">
        <f t="shared" si="12"/>
        <v/>
      </c>
      <c r="AI59" s="43" t="str">
        <f ca="1">IF(NOT($AC59),"",IF(OR($B59="",$C59="",$E59="",$F59=""),"Preencha descrição, categoria, tipo e unidade.",IF(AND($B59&lt;&gt;"",OR(LEFT($C59,1)="1",LEFT($C59,1)="2"),$D59=""),"Informe a prática de restauração para itens diretos.",IF(AND($D59&lt;&gt;"",NOT(OR(LEFT($C59,1)="1",LEFT($C59,1)="2"))),"Custos indiretos não devem pertencer a uma prática específica.",IF(AND($D59&lt;&gt;"",COUNTIF(' PROJETO'!$B$14:$B$16,$D59)=0),"Prática de restauração inválida ou não cadastrada.",IF(IF($D59="",FALSE(),IF(COUNTIF(' PROJETO'!$B$14:$B$16,$D59)=0,FALSE(),IFERROR(INDEX(' PROJETO'!$C$14:$C$16,MATCH($D59,' PROJETO'!$B$14:$B$16,0))&lt;&gt;"Sim",FALSE()))),"A prática informada no item não foi selecionada na aba Projeto.",IF(AND(MAX($I59,$L59,$O59,$R59,$U59,$X59)&gt;'CONFG.  LISTAS'!$F$4,NOT(OR($Z59&lt;&gt;"",$AA59&lt;&gt;""))),"Memorial de cálculo ou anexo obrigatório não informado para item acima do limite.",IF(OR(AND($G59&lt;&gt;"",$H59&lt;&gt;"",OR($G59&lt;=0,$H59&lt;=0)),AND($J59&lt;&gt;"",$K59&lt;&gt;"",OR($J59&lt;=0,$K59&lt;=0)),AND($M59&lt;&gt;"",$N59&lt;&gt;"",OR($M59&lt;=0,$N59&lt;=0)),AND($P59&lt;&gt;"",$Q59&lt;&gt;"",OR($P59&lt;=0,$Q59&lt;=0)),AND($S59&lt;&gt;"",$T59&lt;&gt;"",OR($S59&lt;=0,$T59&lt;=0)),AND($V59&lt;&gt;"",$W59&lt;&gt;"",OR($V59&lt;=0,$W59&lt;=0))),"Revise os valores informados: valor unitário e quantidade devem ser maiores que zero.",IF(OR(AND($G59="",$H59&lt;&gt;""),AND($G59&lt;&gt;"",$H59=""),AND($J59="",$K59&lt;&gt;""),AND($J59&lt;&gt;"",$K59=""),AND($M59="",$N59&lt;&gt;""),AND($M59&lt;&gt;"",$N59=""),AND($P59="",$Q59&lt;&gt;""),AND($P59&lt;&gt;"",$Q59=""),AND($S59="",$T59&lt;&gt;""),AND($S59&lt;&gt;"",$T59=""),AND($V59="",$W59&lt;&gt;""),AND($V59&lt;&gt;"",$W59="")),"Há ano preenchido parcialmente: "&amp;TRIM(IF(AND($G59="",$H59&lt;&gt;""),"Ano 1 (falta valor unitário); ","")&amp;IF(AND($G59&lt;&gt;"",$H59=""),"Ano 1 (falta quantidade); ","")&amp;IF(AND($J59="",$K59&lt;&gt;""),"Ano 2 (falta valor unitário); ","")&amp;IF(AND($J59&lt;&gt;"",$K59=""),"Ano 2 (falta quantidade); ","")&amp;IF(AND($M59="",$N59&lt;&gt;""),"Ano 3 (falta valor unitário); ","")&amp;IF(AND($M59&lt;&gt;"",$N59=""),"Ano 3 (falta quantidade); ","")&amp;IF(AND($P59="",$Q59&lt;&gt;""),"Ano 4 (falta valor unitário); ","")&amp;IF(AND($P59&lt;&gt;"",$Q59=""),"Ano 4 (falta quantidade); ","")&amp;IF(AND($S59="",$T59&lt;&gt;""),"Ano 5 (falta valor unitário); ","")&amp;IF(AND($S59&lt;&gt;"",$T59=""),"Ano 5 (falta quantidade); ","")&amp;IF(AND($V59="",$W59&lt;&gt;""),"Ano 6 (falta valor unitário); ","")&amp;IF(AND($V59&lt;&gt;"",$W59=""),"Ano 6 (falta quantidade); ","")), IF(NOT(OR(AND($G59&lt;&gt;"",$H59&lt;&gt;""),AND($J59&lt;&gt;"",$K59&lt;&gt;""),AND($M59&lt;&gt;"",$N59&lt;&gt;""),AND($P59&lt;&gt;"",$Q59&lt;&gt;""),AND($S59&lt;&gt;"",$T59&lt;&gt;""),AND($V59&lt;&gt;"",$W59&lt;&gt;""))),"Informe pelo menos um ano completo com valor unitário e quantidade.",IF(AND($C59&lt;&gt;"",$E59&lt;&gt;"",LEFT(TRIM($C59),1)&lt;&gt;LEFT(TRIM($E59),1)),"Categoria e tipo estão incompatíveis.",IF(IF(OR($E59="",$F59=""),FALSE(),IFERROR(COUNTIF(INDIRECT("UNITS_"&amp;SUBSTITUTE(LEFT($E59,FIND(" ",$E59&amp;" ")-1),".","_")),$F59)=0,TRUE())),"Unidade incompatível com o tipo selecionado.",IF(OR(AND(ISNUMBER(SEARCH("comunic",LOWER($B59))),LEFT($E59,3)&lt;&gt;"4.4"),AND(ISNUMBER(SEARCH("monitor",LOWER($B59))),NOT(OR(LEFT($E59,3)="1.5",LEFT($E59,3)="2.5")))),"Revise a classificação do item conforme as regras de preenchimento.",IF(AND($B59&lt;&gt;"",OR(ISNUMBER(SEARCH("outro",LOWER($B59))),ISNUMBER(SEARCH("divers",LOWER($B59))),ISNUMBER(SEARCH("kit",LOWER($B59))),ISNUMBER(SEARCH("ferrament",LOWER($B59))),ISNUMBER(SEARCH("epi",LOWER($B59)))),NOT(OR($Z59&lt;&gt;"",$AA59&lt;&gt;""))),"Descrição muito genérica: detalhe melhor o item e registre o racional no memorial ou em anexo.",IF(AND($Y59=0,$B59&lt;&gt;"",OR($G59&lt;&gt;"",$H59&lt;&gt;"",$J59&lt;&gt;"",$K59&lt;&gt;"",$M59&lt;&gt;"",$N59&lt;&gt;"",$P59&lt;&gt;"",$Q59&lt;&gt;"",$S59&lt;&gt;"",$T59&lt;&gt;"",$V59&lt;&gt;"",$W59&lt;&gt;"")),"O item possui dados lançados, mas o total está zerado. Revise os valores informados.","")))))))))))))))</f>
        <v/>
      </c>
    </row>
    <row r="60" spans="1:35" ht="14.25" customHeight="1" x14ac:dyDescent="0.25">
      <c r="A60" s="57" t="str">
        <f t="shared" si="0"/>
        <v/>
      </c>
      <c r="B60" s="58"/>
      <c r="C60" s="58"/>
      <c r="D60" s="58"/>
      <c r="E60" s="58"/>
      <c r="F60" s="58"/>
      <c r="G60" s="269"/>
      <c r="H60" s="59"/>
      <c r="I60" s="270">
        <f t="shared" si="1"/>
        <v>0</v>
      </c>
      <c r="J60" s="269"/>
      <c r="K60" s="59"/>
      <c r="L60" s="270">
        <f t="shared" si="2"/>
        <v>0</v>
      </c>
      <c r="M60" s="269"/>
      <c r="N60" s="59"/>
      <c r="O60" s="270">
        <f t="shared" si="3"/>
        <v>0</v>
      </c>
      <c r="P60" s="269"/>
      <c r="Q60" s="59"/>
      <c r="R60" s="271">
        <f t="shared" si="4"/>
        <v>0</v>
      </c>
      <c r="S60" s="269"/>
      <c r="T60" s="59"/>
      <c r="U60" s="270">
        <f t="shared" si="5"/>
        <v>0</v>
      </c>
      <c r="V60" s="269"/>
      <c r="W60" s="59"/>
      <c r="X60" s="270">
        <f t="shared" si="6"/>
        <v>0</v>
      </c>
      <c r="Y60" s="270">
        <f t="shared" si="7"/>
        <v>0</v>
      </c>
      <c r="Z60" s="58"/>
      <c r="AA60" s="58"/>
      <c r="AB60" s="60" t="str">
        <f t="shared" si="8"/>
        <v/>
      </c>
      <c r="AC60" s="21" t="b">
        <f t="shared" si="9"/>
        <v>0</v>
      </c>
      <c r="AD60" s="21" t="b">
        <f t="shared" si="10"/>
        <v>0</v>
      </c>
      <c r="AE60" s="21" t="b">
        <f t="shared" si="11"/>
        <v>0</v>
      </c>
      <c r="AF60" s="21" t="b">
        <f ca="1">OR(AND($AC60,NOT($AD60)),AND($AC60,OR(AND($G60="",$H60&lt;&gt;""),AND($G60&lt;&gt;"",$H60=""),AND($J60="",$K60&lt;&gt;""),AND($J60&lt;&gt;"",$K60=""),AND($M60="",$N60&lt;&gt;""),AND($M60&lt;&gt;"",$N60=""),AND($P60="",$Q60&lt;&gt;""),AND($P60&lt;&gt;"",$Q60=""),AND($S60="",$T60&lt;&gt;""),AND($S60&lt;&gt;"",$T60=""),AND($V60="",$W60&lt;&gt;""),AND($V60&lt;&gt;"",$W60=""))),AND($C60&lt;&gt;"",$E60&lt;&gt;"",LEFT(TRIM($C60),1)&lt;&gt;LEFT(TRIM($E60),1)),IF(OR($E60="",$F60=""),FALSE(),IFERROR(COUNTIF(INDIRECT("UNITS_"&amp;SUBSTITUTE(LEFT($E60,FIND(" ",$E60&amp;" ")-1),".","_")),$F60)=0,TRUE())),AND($B60&lt;&gt;"",OR(ISNUMBER(SEARCH("outro",LOWER($B60))),ISNUMBER(SEARCH("divers",LOWER($B60))),ISNUMBER(SEARCH("etc",LOWER($B60))))),OR(AND(ISNUMBER(SEARCH("comunic",LOWER($B60))),LEFT($E60,3)&lt;&gt;"4.4"),AND(ISNUMBER(SEARCH("monitor",LOWER($B60))),NOT(OR(LEFT($E60,3)="1.5",LEFT($E60,3)="2.5")))),AND($B60&lt;&gt;"",OR(LEFT($C60,1)="1",LEFT($C60,1)="2"),$D60=""),AND($D60&lt;&gt;"",NOT(OR(LEFT($C60,1)="1",LEFT($C60,1)="2"))),AND($D60&lt;&gt;"",COUNTIF(' PROJETO'!$B$14:$B$16,$D60)=0),IF($D60="",FALSE(),IF(COUNTIF(' PROJETO'!$B$14:$B$16,$D60)=0,FALSE(),IFERROR(INDEX(' PROJETO'!$C$14:$C$16,MATCH($D60,' PROJETO'!$B$14:$B$16,0))&lt;&gt;"Sim",FALSE()))))</f>
        <v>0</v>
      </c>
      <c r="AG60" s="21" t="b">
        <f>AND($AC60,$Y60&gt;'CONFG.  LISTAS'!$F$4,$Z60="",$AA60="")</f>
        <v>0</v>
      </c>
      <c r="AH60" s="21" t="str">
        <f t="shared" si="12"/>
        <v/>
      </c>
      <c r="AI60" s="43" t="str">
        <f ca="1">IF(NOT($AC60),"",IF(OR($B60="",$C60="",$E60="",$F60=""),"Preencha descrição, categoria, tipo e unidade.",IF(AND($B60&lt;&gt;"",OR(LEFT($C60,1)="1",LEFT($C60,1)="2"),$D60=""),"Informe a prática de restauração para itens diretos.",IF(AND($D60&lt;&gt;"",NOT(OR(LEFT($C60,1)="1",LEFT($C60,1)="2"))),"Custos indiretos não devem pertencer a uma prática específica.",IF(AND($D60&lt;&gt;"",COUNTIF(' PROJETO'!$B$14:$B$16,$D60)=0),"Prática de restauração inválida ou não cadastrada.",IF(IF($D60="",FALSE(),IF(COUNTIF(' PROJETO'!$B$14:$B$16,$D60)=0,FALSE(),IFERROR(INDEX(' PROJETO'!$C$14:$C$16,MATCH($D60,' PROJETO'!$B$14:$B$16,0))&lt;&gt;"Sim",FALSE()))),"A prática informada no item não foi selecionada na aba Projeto.",IF(AND(MAX($I60,$L60,$O60,$R60,$U60,$X60)&gt;'CONFG.  LISTAS'!$F$4,NOT(OR($Z60&lt;&gt;"",$AA60&lt;&gt;""))),"Memorial de cálculo ou anexo obrigatório não informado para item acima do limite.",IF(OR(AND($G60&lt;&gt;"",$H60&lt;&gt;"",OR($G60&lt;=0,$H60&lt;=0)),AND($J60&lt;&gt;"",$K60&lt;&gt;"",OR($J60&lt;=0,$K60&lt;=0)),AND($M60&lt;&gt;"",$N60&lt;&gt;"",OR($M60&lt;=0,$N60&lt;=0)),AND($P60&lt;&gt;"",$Q60&lt;&gt;"",OR($P60&lt;=0,$Q60&lt;=0)),AND($S60&lt;&gt;"",$T60&lt;&gt;"",OR($S60&lt;=0,$T60&lt;=0)),AND($V60&lt;&gt;"",$W60&lt;&gt;"",OR($V60&lt;=0,$W60&lt;=0))),"Revise os valores informados: valor unitário e quantidade devem ser maiores que zero.",IF(OR(AND($G60="",$H60&lt;&gt;""),AND($G60&lt;&gt;"",$H60=""),AND($J60="",$K60&lt;&gt;""),AND($J60&lt;&gt;"",$K60=""),AND($M60="",$N60&lt;&gt;""),AND($M60&lt;&gt;"",$N60=""),AND($P60="",$Q60&lt;&gt;""),AND($P60&lt;&gt;"",$Q60=""),AND($S60="",$T60&lt;&gt;""),AND($S60&lt;&gt;"",$T60=""),AND($V60="",$W60&lt;&gt;""),AND($V60&lt;&gt;"",$W60="")),"Há ano preenchido parcialmente: "&amp;TRIM(IF(AND($G60="",$H60&lt;&gt;""),"Ano 1 (falta valor unitário); ","")&amp;IF(AND($G60&lt;&gt;"",$H60=""),"Ano 1 (falta quantidade); ","")&amp;IF(AND($J60="",$K60&lt;&gt;""),"Ano 2 (falta valor unitário); ","")&amp;IF(AND($J60&lt;&gt;"",$K60=""),"Ano 2 (falta quantidade); ","")&amp;IF(AND($M60="",$N60&lt;&gt;""),"Ano 3 (falta valor unitário); ","")&amp;IF(AND($M60&lt;&gt;"",$N60=""),"Ano 3 (falta quantidade); ","")&amp;IF(AND($P60="",$Q60&lt;&gt;""),"Ano 4 (falta valor unitário); ","")&amp;IF(AND($P60&lt;&gt;"",$Q60=""),"Ano 4 (falta quantidade); ","")&amp;IF(AND($S60="",$T60&lt;&gt;""),"Ano 5 (falta valor unitário); ","")&amp;IF(AND($S60&lt;&gt;"",$T60=""),"Ano 5 (falta quantidade); ","")&amp;IF(AND($V60="",$W60&lt;&gt;""),"Ano 6 (falta valor unitário); ","")&amp;IF(AND($V60&lt;&gt;"",$W60=""),"Ano 6 (falta quantidade); ","")), IF(NOT(OR(AND($G60&lt;&gt;"",$H60&lt;&gt;""),AND($J60&lt;&gt;"",$K60&lt;&gt;""),AND($M60&lt;&gt;"",$N60&lt;&gt;""),AND($P60&lt;&gt;"",$Q60&lt;&gt;""),AND($S60&lt;&gt;"",$T60&lt;&gt;""),AND($V60&lt;&gt;"",$W60&lt;&gt;""))),"Informe pelo menos um ano completo com valor unitário e quantidade.",IF(AND($C60&lt;&gt;"",$E60&lt;&gt;"",LEFT(TRIM($C60),1)&lt;&gt;LEFT(TRIM($E60),1)),"Categoria e tipo estão incompatíveis.",IF(IF(OR($E60="",$F60=""),FALSE(),IFERROR(COUNTIF(INDIRECT("UNITS_"&amp;SUBSTITUTE(LEFT($E60,FIND(" ",$E60&amp;" ")-1),".","_")),$F60)=0,TRUE())),"Unidade incompatível com o tipo selecionado.",IF(OR(AND(ISNUMBER(SEARCH("comunic",LOWER($B60))),LEFT($E60,3)&lt;&gt;"4.4"),AND(ISNUMBER(SEARCH("monitor",LOWER($B60))),NOT(OR(LEFT($E60,3)="1.5",LEFT($E60,3)="2.5")))),"Revise a classificação do item conforme as regras de preenchimento.",IF(AND($B60&lt;&gt;"",OR(ISNUMBER(SEARCH("outro",LOWER($B60))),ISNUMBER(SEARCH("divers",LOWER($B60))),ISNUMBER(SEARCH("kit",LOWER($B60))),ISNUMBER(SEARCH("ferrament",LOWER($B60))),ISNUMBER(SEARCH("epi",LOWER($B60)))),NOT(OR($Z60&lt;&gt;"",$AA60&lt;&gt;""))),"Descrição muito genérica: detalhe melhor o item e registre o racional no memorial ou em anexo.",IF(AND($Y60=0,$B60&lt;&gt;"",OR($G60&lt;&gt;"",$H60&lt;&gt;"",$J60&lt;&gt;"",$K60&lt;&gt;"",$M60&lt;&gt;"",$N60&lt;&gt;"",$P60&lt;&gt;"",$Q60&lt;&gt;"",$S60&lt;&gt;"",$T60&lt;&gt;"",$V60&lt;&gt;"",$W60&lt;&gt;"")),"O item possui dados lançados, mas o total está zerado. Revise os valores informados.","")))))))))))))))</f>
        <v/>
      </c>
    </row>
    <row r="61" spans="1:35" ht="14.25" customHeight="1" x14ac:dyDescent="0.25">
      <c r="A61" s="57" t="str">
        <f t="shared" si="0"/>
        <v/>
      </c>
      <c r="B61" s="61"/>
      <c r="C61" s="61"/>
      <c r="D61" s="58"/>
      <c r="E61" s="61"/>
      <c r="F61" s="61"/>
      <c r="G61" s="272"/>
      <c r="H61" s="62"/>
      <c r="I61" s="270">
        <f t="shared" si="1"/>
        <v>0</v>
      </c>
      <c r="J61" s="272"/>
      <c r="K61" s="62"/>
      <c r="L61" s="270">
        <f t="shared" si="2"/>
        <v>0</v>
      </c>
      <c r="M61" s="272"/>
      <c r="N61" s="62"/>
      <c r="O61" s="270">
        <f t="shared" si="3"/>
        <v>0</v>
      </c>
      <c r="P61" s="272"/>
      <c r="Q61" s="62"/>
      <c r="R61" s="271">
        <f t="shared" si="4"/>
        <v>0</v>
      </c>
      <c r="S61" s="272"/>
      <c r="T61" s="62"/>
      <c r="U61" s="270">
        <f t="shared" si="5"/>
        <v>0</v>
      </c>
      <c r="V61" s="272"/>
      <c r="W61" s="62"/>
      <c r="X61" s="270">
        <f t="shared" si="6"/>
        <v>0</v>
      </c>
      <c r="Y61" s="270">
        <f t="shared" si="7"/>
        <v>0</v>
      </c>
      <c r="Z61" s="61"/>
      <c r="AA61" s="61"/>
      <c r="AB61" s="60" t="str">
        <f t="shared" si="8"/>
        <v/>
      </c>
      <c r="AC61" s="21" t="b">
        <f t="shared" si="9"/>
        <v>0</v>
      </c>
      <c r="AD61" s="21" t="b">
        <f t="shared" si="10"/>
        <v>0</v>
      </c>
      <c r="AE61" s="21" t="b">
        <f t="shared" si="11"/>
        <v>0</v>
      </c>
      <c r="AF61" s="21" t="b">
        <f ca="1">OR(AND($AC61,NOT($AD61)),AND($AC61,OR(AND($G61="",$H61&lt;&gt;""),AND($G61&lt;&gt;"",$H61=""),AND($J61="",$K61&lt;&gt;""),AND($J61&lt;&gt;"",$K61=""),AND($M61="",$N61&lt;&gt;""),AND($M61&lt;&gt;"",$N61=""),AND($P61="",$Q61&lt;&gt;""),AND($P61&lt;&gt;"",$Q61=""),AND($S61="",$T61&lt;&gt;""),AND($S61&lt;&gt;"",$T61=""),AND($V61="",$W61&lt;&gt;""),AND($V61&lt;&gt;"",$W61=""))),AND($C61&lt;&gt;"",$E61&lt;&gt;"",LEFT(TRIM($C61),1)&lt;&gt;LEFT(TRIM($E61),1)),IF(OR($E61="",$F61=""),FALSE(),IFERROR(COUNTIF(INDIRECT("UNITS_"&amp;SUBSTITUTE(LEFT($E61,FIND(" ",$E61&amp;" ")-1),".","_")),$F61)=0,TRUE())),AND($B61&lt;&gt;"",OR(ISNUMBER(SEARCH("outro",LOWER($B61))),ISNUMBER(SEARCH("divers",LOWER($B61))),ISNUMBER(SEARCH("etc",LOWER($B61))))),OR(AND(ISNUMBER(SEARCH("comunic",LOWER($B61))),LEFT($E61,3)&lt;&gt;"4.4"),AND(ISNUMBER(SEARCH("monitor",LOWER($B61))),NOT(OR(LEFT($E61,3)="1.5",LEFT($E61,3)="2.5")))),AND($B61&lt;&gt;"",OR(LEFT($C61,1)="1",LEFT($C61,1)="2"),$D61=""),AND($D61&lt;&gt;"",NOT(OR(LEFT($C61,1)="1",LEFT($C61,1)="2"))),AND($D61&lt;&gt;"",COUNTIF(' PROJETO'!$B$14:$B$16,$D61)=0),IF($D61="",FALSE(),IF(COUNTIF(' PROJETO'!$B$14:$B$16,$D61)=0,FALSE(),IFERROR(INDEX(' PROJETO'!$C$14:$C$16,MATCH($D61,' PROJETO'!$B$14:$B$16,0))&lt;&gt;"Sim",FALSE()))))</f>
        <v>0</v>
      </c>
      <c r="AG61" s="21" t="b">
        <f>AND($AC61,$Y61&gt;'CONFG.  LISTAS'!$F$4,$Z61="",$AA61="")</f>
        <v>0</v>
      </c>
      <c r="AH61" s="21" t="str">
        <f t="shared" si="12"/>
        <v/>
      </c>
      <c r="AI61" s="43" t="str">
        <f ca="1">IF(NOT($AC61),"",IF(OR($B61="",$C61="",$E61="",$F61=""),"Preencha descrição, categoria, tipo e unidade.",IF(AND($B61&lt;&gt;"",OR(LEFT($C61,1)="1",LEFT($C61,1)="2"),$D61=""),"Informe a prática de restauração para itens diretos.",IF(AND($D61&lt;&gt;"",NOT(OR(LEFT($C61,1)="1",LEFT($C61,1)="2"))),"Custos indiretos não devem pertencer a uma prática específica.",IF(AND($D61&lt;&gt;"",COUNTIF(' PROJETO'!$B$14:$B$16,$D61)=0),"Prática de restauração inválida ou não cadastrada.",IF(IF($D61="",FALSE(),IF(COUNTIF(' PROJETO'!$B$14:$B$16,$D61)=0,FALSE(),IFERROR(INDEX(' PROJETO'!$C$14:$C$16,MATCH($D61,' PROJETO'!$B$14:$B$16,0))&lt;&gt;"Sim",FALSE()))),"A prática informada no item não foi selecionada na aba Projeto.",IF(AND(MAX($I61,$L61,$O61,$R61,$U61,$X61)&gt;'CONFG.  LISTAS'!$F$4,NOT(OR($Z61&lt;&gt;"",$AA61&lt;&gt;""))),"Memorial de cálculo ou anexo obrigatório não informado para item acima do limite.",IF(OR(AND($G61&lt;&gt;"",$H61&lt;&gt;"",OR($G61&lt;=0,$H61&lt;=0)),AND($J61&lt;&gt;"",$K61&lt;&gt;"",OR($J61&lt;=0,$K61&lt;=0)),AND($M61&lt;&gt;"",$N61&lt;&gt;"",OR($M61&lt;=0,$N61&lt;=0)),AND($P61&lt;&gt;"",$Q61&lt;&gt;"",OR($P61&lt;=0,$Q61&lt;=0)),AND($S61&lt;&gt;"",$T61&lt;&gt;"",OR($S61&lt;=0,$T61&lt;=0)),AND($V61&lt;&gt;"",$W61&lt;&gt;"",OR($V61&lt;=0,$W61&lt;=0))),"Revise os valores informados: valor unitário e quantidade devem ser maiores que zero.",IF(OR(AND($G61="",$H61&lt;&gt;""),AND($G61&lt;&gt;"",$H61=""),AND($J61="",$K61&lt;&gt;""),AND($J61&lt;&gt;"",$K61=""),AND($M61="",$N61&lt;&gt;""),AND($M61&lt;&gt;"",$N61=""),AND($P61="",$Q61&lt;&gt;""),AND($P61&lt;&gt;"",$Q61=""),AND($S61="",$T61&lt;&gt;""),AND($S61&lt;&gt;"",$T61=""),AND($V61="",$W61&lt;&gt;""),AND($V61&lt;&gt;"",$W61="")),"Há ano preenchido parcialmente: "&amp;TRIM(IF(AND($G61="",$H61&lt;&gt;""),"Ano 1 (falta valor unitário); ","")&amp;IF(AND($G61&lt;&gt;"",$H61=""),"Ano 1 (falta quantidade); ","")&amp;IF(AND($J61="",$K61&lt;&gt;""),"Ano 2 (falta valor unitário); ","")&amp;IF(AND($J61&lt;&gt;"",$K61=""),"Ano 2 (falta quantidade); ","")&amp;IF(AND($M61="",$N61&lt;&gt;""),"Ano 3 (falta valor unitário); ","")&amp;IF(AND($M61&lt;&gt;"",$N61=""),"Ano 3 (falta quantidade); ","")&amp;IF(AND($P61="",$Q61&lt;&gt;""),"Ano 4 (falta valor unitário); ","")&amp;IF(AND($P61&lt;&gt;"",$Q61=""),"Ano 4 (falta quantidade); ","")&amp;IF(AND($S61="",$T61&lt;&gt;""),"Ano 5 (falta valor unitário); ","")&amp;IF(AND($S61&lt;&gt;"",$T61=""),"Ano 5 (falta quantidade); ","")&amp;IF(AND($V61="",$W61&lt;&gt;""),"Ano 6 (falta valor unitário); ","")&amp;IF(AND($V61&lt;&gt;"",$W61=""),"Ano 6 (falta quantidade); ","")), IF(NOT(OR(AND($G61&lt;&gt;"",$H61&lt;&gt;""),AND($J61&lt;&gt;"",$K61&lt;&gt;""),AND($M61&lt;&gt;"",$N61&lt;&gt;""),AND($P61&lt;&gt;"",$Q61&lt;&gt;""),AND($S61&lt;&gt;"",$T61&lt;&gt;""),AND($V61&lt;&gt;"",$W61&lt;&gt;""))),"Informe pelo menos um ano completo com valor unitário e quantidade.",IF(AND($C61&lt;&gt;"",$E61&lt;&gt;"",LEFT(TRIM($C61),1)&lt;&gt;LEFT(TRIM($E61),1)),"Categoria e tipo estão incompatíveis.",IF(IF(OR($E61="",$F61=""),FALSE(),IFERROR(COUNTIF(INDIRECT("UNITS_"&amp;SUBSTITUTE(LEFT($E61,FIND(" ",$E61&amp;" ")-1),".","_")),$F61)=0,TRUE())),"Unidade incompatível com o tipo selecionado.",IF(OR(AND(ISNUMBER(SEARCH("comunic",LOWER($B61))),LEFT($E61,3)&lt;&gt;"4.4"),AND(ISNUMBER(SEARCH("monitor",LOWER($B61))),NOT(OR(LEFT($E61,3)="1.5",LEFT($E61,3)="2.5")))),"Revise a classificação do item conforme as regras de preenchimento.",IF(AND($B61&lt;&gt;"",OR(ISNUMBER(SEARCH("outro",LOWER($B61))),ISNUMBER(SEARCH("divers",LOWER($B61))),ISNUMBER(SEARCH("kit",LOWER($B61))),ISNUMBER(SEARCH("ferrament",LOWER($B61))),ISNUMBER(SEARCH("epi",LOWER($B61)))),NOT(OR($Z61&lt;&gt;"",$AA61&lt;&gt;""))),"Descrição muito genérica: detalhe melhor o item e registre o racional no memorial ou em anexo.",IF(AND($Y61=0,$B61&lt;&gt;"",OR($G61&lt;&gt;"",$H61&lt;&gt;"",$J61&lt;&gt;"",$K61&lt;&gt;"",$M61&lt;&gt;"",$N61&lt;&gt;"",$P61&lt;&gt;"",$Q61&lt;&gt;"",$S61&lt;&gt;"",$T61&lt;&gt;"",$V61&lt;&gt;"",$W61&lt;&gt;"")),"O item possui dados lançados, mas o total está zerado. Revise os valores informados.","")))))))))))))))</f>
        <v/>
      </c>
    </row>
    <row r="62" spans="1:35" ht="14.25" customHeight="1" x14ac:dyDescent="0.25">
      <c r="A62" s="57" t="str">
        <f t="shared" si="0"/>
        <v/>
      </c>
      <c r="B62" s="58"/>
      <c r="C62" s="58"/>
      <c r="D62" s="58"/>
      <c r="E62" s="58"/>
      <c r="F62" s="58"/>
      <c r="G62" s="269"/>
      <c r="H62" s="59"/>
      <c r="I62" s="270">
        <f t="shared" si="1"/>
        <v>0</v>
      </c>
      <c r="J62" s="269"/>
      <c r="K62" s="59"/>
      <c r="L62" s="270">
        <f t="shared" si="2"/>
        <v>0</v>
      </c>
      <c r="M62" s="269"/>
      <c r="N62" s="59"/>
      <c r="O62" s="270">
        <f t="shared" si="3"/>
        <v>0</v>
      </c>
      <c r="P62" s="269"/>
      <c r="Q62" s="59"/>
      <c r="R62" s="271">
        <f t="shared" si="4"/>
        <v>0</v>
      </c>
      <c r="S62" s="269"/>
      <c r="T62" s="59"/>
      <c r="U62" s="270">
        <f t="shared" si="5"/>
        <v>0</v>
      </c>
      <c r="V62" s="269"/>
      <c r="W62" s="59"/>
      <c r="X62" s="270">
        <f t="shared" si="6"/>
        <v>0</v>
      </c>
      <c r="Y62" s="270">
        <f t="shared" si="7"/>
        <v>0</v>
      </c>
      <c r="Z62" s="58"/>
      <c r="AA62" s="58"/>
      <c r="AB62" s="60" t="str">
        <f t="shared" si="8"/>
        <v/>
      </c>
      <c r="AC62" s="21" t="b">
        <f t="shared" si="9"/>
        <v>0</v>
      </c>
      <c r="AD62" s="21" t="b">
        <f t="shared" si="10"/>
        <v>0</v>
      </c>
      <c r="AE62" s="21" t="b">
        <f t="shared" si="11"/>
        <v>0</v>
      </c>
      <c r="AF62" s="21" t="b">
        <f ca="1">OR(AND($AC62,NOT($AD62)),AND($AC62,OR(AND($G62="",$H62&lt;&gt;""),AND($G62&lt;&gt;"",$H62=""),AND($J62="",$K62&lt;&gt;""),AND($J62&lt;&gt;"",$K62=""),AND($M62="",$N62&lt;&gt;""),AND($M62&lt;&gt;"",$N62=""),AND($P62="",$Q62&lt;&gt;""),AND($P62&lt;&gt;"",$Q62=""),AND($S62="",$T62&lt;&gt;""),AND($S62&lt;&gt;"",$T62=""),AND($V62="",$W62&lt;&gt;""),AND($V62&lt;&gt;"",$W62=""))),AND($C62&lt;&gt;"",$E62&lt;&gt;"",LEFT(TRIM($C62),1)&lt;&gt;LEFT(TRIM($E62),1)),IF(OR($E62="",$F62=""),FALSE(),IFERROR(COUNTIF(INDIRECT("UNITS_"&amp;SUBSTITUTE(LEFT($E62,FIND(" ",$E62&amp;" ")-1),".","_")),$F62)=0,TRUE())),AND($B62&lt;&gt;"",OR(ISNUMBER(SEARCH("outro",LOWER($B62))),ISNUMBER(SEARCH("divers",LOWER($B62))),ISNUMBER(SEARCH("etc",LOWER($B62))))),OR(AND(ISNUMBER(SEARCH("comunic",LOWER($B62))),LEFT($E62,3)&lt;&gt;"4.4"),AND(ISNUMBER(SEARCH("monitor",LOWER($B62))),NOT(OR(LEFT($E62,3)="1.5",LEFT($E62,3)="2.5")))),AND($B62&lt;&gt;"",OR(LEFT($C62,1)="1",LEFT($C62,1)="2"),$D62=""),AND($D62&lt;&gt;"",NOT(OR(LEFT($C62,1)="1",LEFT($C62,1)="2"))),AND($D62&lt;&gt;"",COUNTIF(' PROJETO'!$B$14:$B$16,$D62)=0),IF($D62="",FALSE(),IF(COUNTIF(' PROJETO'!$B$14:$B$16,$D62)=0,FALSE(),IFERROR(INDEX(' PROJETO'!$C$14:$C$16,MATCH($D62,' PROJETO'!$B$14:$B$16,0))&lt;&gt;"Sim",FALSE()))))</f>
        <v>0</v>
      </c>
      <c r="AG62" s="21" t="b">
        <f>AND($AC62,$Y62&gt;'CONFG.  LISTAS'!$F$4,$Z62="",$AA62="")</f>
        <v>0</v>
      </c>
      <c r="AH62" s="21" t="str">
        <f t="shared" si="12"/>
        <v/>
      </c>
      <c r="AI62" s="43" t="str">
        <f ca="1">IF(NOT($AC62),"",IF(OR($B62="",$C62="",$E62="",$F62=""),"Preencha descrição, categoria, tipo e unidade.",IF(AND($B62&lt;&gt;"",OR(LEFT($C62,1)="1",LEFT($C62,1)="2"),$D62=""),"Informe a prática de restauração para itens diretos.",IF(AND($D62&lt;&gt;"",NOT(OR(LEFT($C62,1)="1",LEFT($C62,1)="2"))),"Custos indiretos não devem pertencer a uma prática específica.",IF(AND($D62&lt;&gt;"",COUNTIF(' PROJETO'!$B$14:$B$16,$D62)=0),"Prática de restauração inválida ou não cadastrada.",IF(IF($D62="",FALSE(),IF(COUNTIF(' PROJETO'!$B$14:$B$16,$D62)=0,FALSE(),IFERROR(INDEX(' PROJETO'!$C$14:$C$16,MATCH($D62,' PROJETO'!$B$14:$B$16,0))&lt;&gt;"Sim",FALSE()))),"A prática informada no item não foi selecionada na aba Projeto.",IF(AND(MAX($I62,$L62,$O62,$R62,$U62,$X62)&gt;'CONFG.  LISTAS'!$F$4,NOT(OR($Z62&lt;&gt;"",$AA62&lt;&gt;""))),"Memorial de cálculo ou anexo obrigatório não informado para item acima do limite.",IF(OR(AND($G62&lt;&gt;"",$H62&lt;&gt;"",OR($G62&lt;=0,$H62&lt;=0)),AND($J62&lt;&gt;"",$K62&lt;&gt;"",OR($J62&lt;=0,$K62&lt;=0)),AND($M62&lt;&gt;"",$N62&lt;&gt;"",OR($M62&lt;=0,$N62&lt;=0)),AND($P62&lt;&gt;"",$Q62&lt;&gt;"",OR($P62&lt;=0,$Q62&lt;=0)),AND($S62&lt;&gt;"",$T62&lt;&gt;"",OR($S62&lt;=0,$T62&lt;=0)),AND($V62&lt;&gt;"",$W62&lt;&gt;"",OR($V62&lt;=0,$W62&lt;=0))),"Revise os valores informados: valor unitário e quantidade devem ser maiores que zero.",IF(OR(AND($G62="",$H62&lt;&gt;""),AND($G62&lt;&gt;"",$H62=""),AND($J62="",$K62&lt;&gt;""),AND($J62&lt;&gt;"",$K62=""),AND($M62="",$N62&lt;&gt;""),AND($M62&lt;&gt;"",$N62=""),AND($P62="",$Q62&lt;&gt;""),AND($P62&lt;&gt;"",$Q62=""),AND($S62="",$T62&lt;&gt;""),AND($S62&lt;&gt;"",$T62=""),AND($V62="",$W62&lt;&gt;""),AND($V62&lt;&gt;"",$W62="")),"Há ano preenchido parcialmente: "&amp;TRIM(IF(AND($G62="",$H62&lt;&gt;""),"Ano 1 (falta valor unitário); ","")&amp;IF(AND($G62&lt;&gt;"",$H62=""),"Ano 1 (falta quantidade); ","")&amp;IF(AND($J62="",$K62&lt;&gt;""),"Ano 2 (falta valor unitário); ","")&amp;IF(AND($J62&lt;&gt;"",$K62=""),"Ano 2 (falta quantidade); ","")&amp;IF(AND($M62="",$N62&lt;&gt;""),"Ano 3 (falta valor unitário); ","")&amp;IF(AND($M62&lt;&gt;"",$N62=""),"Ano 3 (falta quantidade); ","")&amp;IF(AND($P62="",$Q62&lt;&gt;""),"Ano 4 (falta valor unitário); ","")&amp;IF(AND($P62&lt;&gt;"",$Q62=""),"Ano 4 (falta quantidade); ","")&amp;IF(AND($S62="",$T62&lt;&gt;""),"Ano 5 (falta valor unitário); ","")&amp;IF(AND($S62&lt;&gt;"",$T62=""),"Ano 5 (falta quantidade); ","")&amp;IF(AND($V62="",$W62&lt;&gt;""),"Ano 6 (falta valor unitário); ","")&amp;IF(AND($V62&lt;&gt;"",$W62=""),"Ano 6 (falta quantidade); ","")), IF(NOT(OR(AND($G62&lt;&gt;"",$H62&lt;&gt;""),AND($J62&lt;&gt;"",$K62&lt;&gt;""),AND($M62&lt;&gt;"",$N62&lt;&gt;""),AND($P62&lt;&gt;"",$Q62&lt;&gt;""),AND($S62&lt;&gt;"",$T62&lt;&gt;""),AND($V62&lt;&gt;"",$W62&lt;&gt;""))),"Informe pelo menos um ano completo com valor unitário e quantidade.",IF(AND($C62&lt;&gt;"",$E62&lt;&gt;"",LEFT(TRIM($C62),1)&lt;&gt;LEFT(TRIM($E62),1)),"Categoria e tipo estão incompatíveis.",IF(IF(OR($E62="",$F62=""),FALSE(),IFERROR(COUNTIF(INDIRECT("UNITS_"&amp;SUBSTITUTE(LEFT($E62,FIND(" ",$E62&amp;" ")-1),".","_")),$F62)=0,TRUE())),"Unidade incompatível com o tipo selecionado.",IF(OR(AND(ISNUMBER(SEARCH("comunic",LOWER($B62))),LEFT($E62,3)&lt;&gt;"4.4"),AND(ISNUMBER(SEARCH("monitor",LOWER($B62))),NOT(OR(LEFT($E62,3)="1.5",LEFT($E62,3)="2.5")))),"Revise a classificação do item conforme as regras de preenchimento.",IF(AND($B62&lt;&gt;"",OR(ISNUMBER(SEARCH("outro",LOWER($B62))),ISNUMBER(SEARCH("divers",LOWER($B62))),ISNUMBER(SEARCH("kit",LOWER($B62))),ISNUMBER(SEARCH("ferrament",LOWER($B62))),ISNUMBER(SEARCH("epi",LOWER($B62)))),NOT(OR($Z62&lt;&gt;"",$AA62&lt;&gt;""))),"Descrição muito genérica: detalhe melhor o item e registre o racional no memorial ou em anexo.",IF(AND($Y62=0,$B62&lt;&gt;"",OR($G62&lt;&gt;"",$H62&lt;&gt;"",$J62&lt;&gt;"",$K62&lt;&gt;"",$M62&lt;&gt;"",$N62&lt;&gt;"",$P62&lt;&gt;"",$Q62&lt;&gt;"",$S62&lt;&gt;"",$T62&lt;&gt;"",$V62&lt;&gt;"",$W62&lt;&gt;"")),"O item possui dados lançados, mas o total está zerado. Revise os valores informados.","")))))))))))))))</f>
        <v/>
      </c>
    </row>
    <row r="63" spans="1:35" ht="14.25" customHeight="1" x14ac:dyDescent="0.25">
      <c r="A63" s="57" t="str">
        <f t="shared" si="0"/>
        <v/>
      </c>
      <c r="B63" s="61"/>
      <c r="C63" s="61"/>
      <c r="D63" s="58"/>
      <c r="E63" s="61"/>
      <c r="F63" s="61"/>
      <c r="G63" s="272"/>
      <c r="H63" s="62"/>
      <c r="I63" s="270">
        <f t="shared" si="1"/>
        <v>0</v>
      </c>
      <c r="J63" s="272"/>
      <c r="K63" s="62"/>
      <c r="L63" s="270">
        <f t="shared" si="2"/>
        <v>0</v>
      </c>
      <c r="M63" s="272"/>
      <c r="N63" s="62"/>
      <c r="O63" s="270">
        <f t="shared" si="3"/>
        <v>0</v>
      </c>
      <c r="P63" s="272"/>
      <c r="Q63" s="62"/>
      <c r="R63" s="271">
        <f t="shared" si="4"/>
        <v>0</v>
      </c>
      <c r="S63" s="272"/>
      <c r="T63" s="62"/>
      <c r="U63" s="270">
        <f t="shared" si="5"/>
        <v>0</v>
      </c>
      <c r="V63" s="272"/>
      <c r="W63" s="62"/>
      <c r="X63" s="270">
        <f t="shared" si="6"/>
        <v>0</v>
      </c>
      <c r="Y63" s="270">
        <f t="shared" si="7"/>
        <v>0</v>
      </c>
      <c r="Z63" s="61"/>
      <c r="AA63" s="61"/>
      <c r="AB63" s="60" t="str">
        <f t="shared" si="8"/>
        <v/>
      </c>
      <c r="AC63" s="21" t="b">
        <f t="shared" si="9"/>
        <v>0</v>
      </c>
      <c r="AD63" s="21" t="b">
        <f t="shared" si="10"/>
        <v>0</v>
      </c>
      <c r="AE63" s="21" t="b">
        <f t="shared" si="11"/>
        <v>0</v>
      </c>
      <c r="AF63" s="21" t="b">
        <f ca="1">OR(AND($AC63,NOT($AD63)),AND($AC63,OR(AND($G63="",$H63&lt;&gt;""),AND($G63&lt;&gt;"",$H63=""),AND($J63="",$K63&lt;&gt;""),AND($J63&lt;&gt;"",$K63=""),AND($M63="",$N63&lt;&gt;""),AND($M63&lt;&gt;"",$N63=""),AND($P63="",$Q63&lt;&gt;""),AND($P63&lt;&gt;"",$Q63=""),AND($S63="",$T63&lt;&gt;""),AND($S63&lt;&gt;"",$T63=""),AND($V63="",$W63&lt;&gt;""),AND($V63&lt;&gt;"",$W63=""))),AND($C63&lt;&gt;"",$E63&lt;&gt;"",LEFT(TRIM($C63),1)&lt;&gt;LEFT(TRIM($E63),1)),IF(OR($E63="",$F63=""),FALSE(),IFERROR(COUNTIF(INDIRECT("UNITS_"&amp;SUBSTITUTE(LEFT($E63,FIND(" ",$E63&amp;" ")-1),".","_")),$F63)=0,TRUE())),AND($B63&lt;&gt;"",OR(ISNUMBER(SEARCH("outro",LOWER($B63))),ISNUMBER(SEARCH("divers",LOWER($B63))),ISNUMBER(SEARCH("etc",LOWER($B63))))),OR(AND(ISNUMBER(SEARCH("comunic",LOWER($B63))),LEFT($E63,3)&lt;&gt;"4.4"),AND(ISNUMBER(SEARCH("monitor",LOWER($B63))),NOT(OR(LEFT($E63,3)="1.5",LEFT($E63,3)="2.5")))),AND($B63&lt;&gt;"",OR(LEFT($C63,1)="1",LEFT($C63,1)="2"),$D63=""),AND($D63&lt;&gt;"",NOT(OR(LEFT($C63,1)="1",LEFT($C63,1)="2"))),AND($D63&lt;&gt;"",COUNTIF(' PROJETO'!$B$14:$B$16,$D63)=0),IF($D63="",FALSE(),IF(COUNTIF(' PROJETO'!$B$14:$B$16,$D63)=0,FALSE(),IFERROR(INDEX(' PROJETO'!$C$14:$C$16,MATCH($D63,' PROJETO'!$B$14:$B$16,0))&lt;&gt;"Sim",FALSE()))))</f>
        <v>0</v>
      </c>
      <c r="AG63" s="21" t="b">
        <f>AND($AC63,$Y63&gt;'CONFG.  LISTAS'!$F$4,$Z63="",$AA63="")</f>
        <v>0</v>
      </c>
      <c r="AH63" s="21" t="str">
        <f t="shared" si="12"/>
        <v/>
      </c>
      <c r="AI63" s="43" t="str">
        <f ca="1">IF(NOT($AC63),"",IF(OR($B63="",$C63="",$E63="",$F63=""),"Preencha descrição, categoria, tipo e unidade.",IF(AND($B63&lt;&gt;"",OR(LEFT($C63,1)="1",LEFT($C63,1)="2"),$D63=""),"Informe a prática de restauração para itens diretos.",IF(AND($D63&lt;&gt;"",NOT(OR(LEFT($C63,1)="1",LEFT($C63,1)="2"))),"Custos indiretos não devem pertencer a uma prática específica.",IF(AND($D63&lt;&gt;"",COUNTIF(' PROJETO'!$B$14:$B$16,$D63)=0),"Prática de restauração inválida ou não cadastrada.",IF(IF($D63="",FALSE(),IF(COUNTIF(' PROJETO'!$B$14:$B$16,$D63)=0,FALSE(),IFERROR(INDEX(' PROJETO'!$C$14:$C$16,MATCH($D63,' PROJETO'!$B$14:$B$16,0))&lt;&gt;"Sim",FALSE()))),"A prática informada no item não foi selecionada na aba Projeto.",IF(AND(MAX($I63,$L63,$O63,$R63,$U63,$X63)&gt;'CONFG.  LISTAS'!$F$4,NOT(OR($Z63&lt;&gt;"",$AA63&lt;&gt;""))),"Memorial de cálculo ou anexo obrigatório não informado para item acima do limite.",IF(OR(AND($G63&lt;&gt;"",$H63&lt;&gt;"",OR($G63&lt;=0,$H63&lt;=0)),AND($J63&lt;&gt;"",$K63&lt;&gt;"",OR($J63&lt;=0,$K63&lt;=0)),AND($M63&lt;&gt;"",$N63&lt;&gt;"",OR($M63&lt;=0,$N63&lt;=0)),AND($P63&lt;&gt;"",$Q63&lt;&gt;"",OR($P63&lt;=0,$Q63&lt;=0)),AND($S63&lt;&gt;"",$T63&lt;&gt;"",OR($S63&lt;=0,$T63&lt;=0)),AND($V63&lt;&gt;"",$W63&lt;&gt;"",OR($V63&lt;=0,$W63&lt;=0))),"Revise os valores informados: valor unitário e quantidade devem ser maiores que zero.",IF(OR(AND($G63="",$H63&lt;&gt;""),AND($G63&lt;&gt;"",$H63=""),AND($J63="",$K63&lt;&gt;""),AND($J63&lt;&gt;"",$K63=""),AND($M63="",$N63&lt;&gt;""),AND($M63&lt;&gt;"",$N63=""),AND($P63="",$Q63&lt;&gt;""),AND($P63&lt;&gt;"",$Q63=""),AND($S63="",$T63&lt;&gt;""),AND($S63&lt;&gt;"",$T63=""),AND($V63="",$W63&lt;&gt;""),AND($V63&lt;&gt;"",$W63="")),"Há ano preenchido parcialmente: "&amp;TRIM(IF(AND($G63="",$H63&lt;&gt;""),"Ano 1 (falta valor unitário); ","")&amp;IF(AND($G63&lt;&gt;"",$H63=""),"Ano 1 (falta quantidade); ","")&amp;IF(AND($J63="",$K63&lt;&gt;""),"Ano 2 (falta valor unitário); ","")&amp;IF(AND($J63&lt;&gt;"",$K63=""),"Ano 2 (falta quantidade); ","")&amp;IF(AND($M63="",$N63&lt;&gt;""),"Ano 3 (falta valor unitário); ","")&amp;IF(AND($M63&lt;&gt;"",$N63=""),"Ano 3 (falta quantidade); ","")&amp;IF(AND($P63="",$Q63&lt;&gt;""),"Ano 4 (falta valor unitário); ","")&amp;IF(AND($P63&lt;&gt;"",$Q63=""),"Ano 4 (falta quantidade); ","")&amp;IF(AND($S63="",$T63&lt;&gt;""),"Ano 5 (falta valor unitário); ","")&amp;IF(AND($S63&lt;&gt;"",$T63=""),"Ano 5 (falta quantidade); ","")&amp;IF(AND($V63="",$W63&lt;&gt;""),"Ano 6 (falta valor unitário); ","")&amp;IF(AND($V63&lt;&gt;"",$W63=""),"Ano 6 (falta quantidade); ","")), IF(NOT(OR(AND($G63&lt;&gt;"",$H63&lt;&gt;""),AND($J63&lt;&gt;"",$K63&lt;&gt;""),AND($M63&lt;&gt;"",$N63&lt;&gt;""),AND($P63&lt;&gt;"",$Q63&lt;&gt;""),AND($S63&lt;&gt;"",$T63&lt;&gt;""),AND($V63&lt;&gt;"",$W63&lt;&gt;""))),"Informe pelo menos um ano completo com valor unitário e quantidade.",IF(AND($C63&lt;&gt;"",$E63&lt;&gt;"",LEFT(TRIM($C63),1)&lt;&gt;LEFT(TRIM($E63),1)),"Categoria e tipo estão incompatíveis.",IF(IF(OR($E63="",$F63=""),FALSE(),IFERROR(COUNTIF(INDIRECT("UNITS_"&amp;SUBSTITUTE(LEFT($E63,FIND(" ",$E63&amp;" ")-1),".","_")),$F63)=0,TRUE())),"Unidade incompatível com o tipo selecionado.",IF(OR(AND(ISNUMBER(SEARCH("comunic",LOWER($B63))),LEFT($E63,3)&lt;&gt;"4.4"),AND(ISNUMBER(SEARCH("monitor",LOWER($B63))),NOT(OR(LEFT($E63,3)="1.5",LEFT($E63,3)="2.5")))),"Revise a classificação do item conforme as regras de preenchimento.",IF(AND($B63&lt;&gt;"",OR(ISNUMBER(SEARCH("outro",LOWER($B63))),ISNUMBER(SEARCH("divers",LOWER($B63))),ISNUMBER(SEARCH("kit",LOWER($B63))),ISNUMBER(SEARCH("ferrament",LOWER($B63))),ISNUMBER(SEARCH("epi",LOWER($B63)))),NOT(OR($Z63&lt;&gt;"",$AA63&lt;&gt;""))),"Descrição muito genérica: detalhe melhor o item e registre o racional no memorial ou em anexo.",IF(AND($Y63=0,$B63&lt;&gt;"",OR($G63&lt;&gt;"",$H63&lt;&gt;"",$J63&lt;&gt;"",$K63&lt;&gt;"",$M63&lt;&gt;"",$N63&lt;&gt;"",$P63&lt;&gt;"",$Q63&lt;&gt;"",$S63&lt;&gt;"",$T63&lt;&gt;"",$V63&lt;&gt;"",$W63&lt;&gt;"")),"O item possui dados lançados, mas o total está zerado. Revise os valores informados.","")))))))))))))))</f>
        <v/>
      </c>
    </row>
    <row r="64" spans="1:35" ht="14.25" customHeight="1" x14ac:dyDescent="0.25">
      <c r="A64" s="57" t="str">
        <f t="shared" si="0"/>
        <v/>
      </c>
      <c r="B64" s="58"/>
      <c r="C64" s="58"/>
      <c r="D64" s="58"/>
      <c r="E64" s="58"/>
      <c r="F64" s="58"/>
      <c r="G64" s="269"/>
      <c r="H64" s="59"/>
      <c r="I64" s="270">
        <f t="shared" si="1"/>
        <v>0</v>
      </c>
      <c r="J64" s="269"/>
      <c r="K64" s="59"/>
      <c r="L64" s="270">
        <f t="shared" si="2"/>
        <v>0</v>
      </c>
      <c r="M64" s="269"/>
      <c r="N64" s="59"/>
      <c r="O64" s="270">
        <f t="shared" si="3"/>
        <v>0</v>
      </c>
      <c r="P64" s="269"/>
      <c r="Q64" s="59"/>
      <c r="R64" s="271">
        <f t="shared" si="4"/>
        <v>0</v>
      </c>
      <c r="S64" s="269"/>
      <c r="T64" s="59"/>
      <c r="U64" s="270">
        <f t="shared" si="5"/>
        <v>0</v>
      </c>
      <c r="V64" s="269"/>
      <c r="W64" s="59"/>
      <c r="X64" s="270">
        <f t="shared" si="6"/>
        <v>0</v>
      </c>
      <c r="Y64" s="270">
        <f t="shared" si="7"/>
        <v>0</v>
      </c>
      <c r="Z64" s="58"/>
      <c r="AA64" s="58"/>
      <c r="AB64" s="60" t="str">
        <f t="shared" si="8"/>
        <v/>
      </c>
      <c r="AC64" s="21" t="b">
        <f t="shared" si="9"/>
        <v>0</v>
      </c>
      <c r="AD64" s="21" t="b">
        <f t="shared" si="10"/>
        <v>0</v>
      </c>
      <c r="AE64" s="21" t="b">
        <f t="shared" si="11"/>
        <v>0</v>
      </c>
      <c r="AF64" s="21" t="b">
        <f ca="1">OR(AND($AC64,NOT($AD64)),AND($AC64,OR(AND($G64="",$H64&lt;&gt;""),AND($G64&lt;&gt;"",$H64=""),AND($J64="",$K64&lt;&gt;""),AND($J64&lt;&gt;"",$K64=""),AND($M64="",$N64&lt;&gt;""),AND($M64&lt;&gt;"",$N64=""),AND($P64="",$Q64&lt;&gt;""),AND($P64&lt;&gt;"",$Q64=""),AND($S64="",$T64&lt;&gt;""),AND($S64&lt;&gt;"",$T64=""),AND($V64="",$W64&lt;&gt;""),AND($V64&lt;&gt;"",$W64=""))),AND($C64&lt;&gt;"",$E64&lt;&gt;"",LEFT(TRIM($C64),1)&lt;&gt;LEFT(TRIM($E64),1)),IF(OR($E64="",$F64=""),FALSE(),IFERROR(COUNTIF(INDIRECT("UNITS_"&amp;SUBSTITUTE(LEFT($E64,FIND(" ",$E64&amp;" ")-1),".","_")),$F64)=0,TRUE())),AND($B64&lt;&gt;"",OR(ISNUMBER(SEARCH("outro",LOWER($B64))),ISNUMBER(SEARCH("divers",LOWER($B64))),ISNUMBER(SEARCH("etc",LOWER($B64))))),OR(AND(ISNUMBER(SEARCH("comunic",LOWER($B64))),LEFT($E64,3)&lt;&gt;"4.4"),AND(ISNUMBER(SEARCH("monitor",LOWER($B64))),NOT(OR(LEFT($E64,3)="1.5",LEFT($E64,3)="2.5")))),AND($B64&lt;&gt;"",OR(LEFT($C64,1)="1",LEFT($C64,1)="2"),$D64=""),AND($D64&lt;&gt;"",NOT(OR(LEFT($C64,1)="1",LEFT($C64,1)="2"))),AND($D64&lt;&gt;"",COUNTIF(' PROJETO'!$B$14:$B$16,$D64)=0),IF($D64="",FALSE(),IF(COUNTIF(' PROJETO'!$B$14:$B$16,$D64)=0,FALSE(),IFERROR(INDEX(' PROJETO'!$C$14:$C$16,MATCH($D64,' PROJETO'!$B$14:$B$16,0))&lt;&gt;"Sim",FALSE()))))</f>
        <v>0</v>
      </c>
      <c r="AG64" s="21" t="b">
        <f>AND($AC64,$Y64&gt;'CONFG.  LISTAS'!$F$4,$Z64="",$AA64="")</f>
        <v>0</v>
      </c>
      <c r="AH64" s="21" t="str">
        <f t="shared" si="12"/>
        <v/>
      </c>
      <c r="AI64" s="43" t="str">
        <f ca="1">IF(NOT($AC64),"",IF(OR($B64="",$C64="",$E64="",$F64=""),"Preencha descrição, categoria, tipo e unidade.",IF(AND($B64&lt;&gt;"",OR(LEFT($C64,1)="1",LEFT($C64,1)="2"),$D64=""),"Informe a prática de restauração para itens diretos.",IF(AND($D64&lt;&gt;"",NOT(OR(LEFT($C64,1)="1",LEFT($C64,1)="2"))),"Custos indiretos não devem pertencer a uma prática específica.",IF(AND($D64&lt;&gt;"",COUNTIF(' PROJETO'!$B$14:$B$16,$D64)=0),"Prática de restauração inválida ou não cadastrada.",IF(IF($D64="",FALSE(),IF(COUNTIF(' PROJETO'!$B$14:$B$16,$D64)=0,FALSE(),IFERROR(INDEX(' PROJETO'!$C$14:$C$16,MATCH($D64,' PROJETO'!$B$14:$B$16,0))&lt;&gt;"Sim",FALSE()))),"A prática informada no item não foi selecionada na aba Projeto.",IF(AND(MAX($I64,$L64,$O64,$R64,$U64,$X64)&gt;'CONFG.  LISTAS'!$F$4,NOT(OR($Z64&lt;&gt;"",$AA64&lt;&gt;""))),"Memorial de cálculo ou anexo obrigatório não informado para item acima do limite.",IF(OR(AND($G64&lt;&gt;"",$H64&lt;&gt;"",OR($G64&lt;=0,$H64&lt;=0)),AND($J64&lt;&gt;"",$K64&lt;&gt;"",OR($J64&lt;=0,$K64&lt;=0)),AND($M64&lt;&gt;"",$N64&lt;&gt;"",OR($M64&lt;=0,$N64&lt;=0)),AND($P64&lt;&gt;"",$Q64&lt;&gt;"",OR($P64&lt;=0,$Q64&lt;=0)),AND($S64&lt;&gt;"",$T64&lt;&gt;"",OR($S64&lt;=0,$T64&lt;=0)),AND($V64&lt;&gt;"",$W64&lt;&gt;"",OR($V64&lt;=0,$W64&lt;=0))),"Revise os valores informados: valor unitário e quantidade devem ser maiores que zero.",IF(OR(AND($G64="",$H64&lt;&gt;""),AND($G64&lt;&gt;"",$H64=""),AND($J64="",$K64&lt;&gt;""),AND($J64&lt;&gt;"",$K64=""),AND($M64="",$N64&lt;&gt;""),AND($M64&lt;&gt;"",$N64=""),AND($P64="",$Q64&lt;&gt;""),AND($P64&lt;&gt;"",$Q64=""),AND($S64="",$T64&lt;&gt;""),AND($S64&lt;&gt;"",$T64=""),AND($V64="",$W64&lt;&gt;""),AND($V64&lt;&gt;"",$W64="")),"Há ano preenchido parcialmente: "&amp;TRIM(IF(AND($G64="",$H64&lt;&gt;""),"Ano 1 (falta valor unitário); ","")&amp;IF(AND($G64&lt;&gt;"",$H64=""),"Ano 1 (falta quantidade); ","")&amp;IF(AND($J64="",$K64&lt;&gt;""),"Ano 2 (falta valor unitário); ","")&amp;IF(AND($J64&lt;&gt;"",$K64=""),"Ano 2 (falta quantidade); ","")&amp;IF(AND($M64="",$N64&lt;&gt;""),"Ano 3 (falta valor unitário); ","")&amp;IF(AND($M64&lt;&gt;"",$N64=""),"Ano 3 (falta quantidade); ","")&amp;IF(AND($P64="",$Q64&lt;&gt;""),"Ano 4 (falta valor unitário); ","")&amp;IF(AND($P64&lt;&gt;"",$Q64=""),"Ano 4 (falta quantidade); ","")&amp;IF(AND($S64="",$T64&lt;&gt;""),"Ano 5 (falta valor unitário); ","")&amp;IF(AND($S64&lt;&gt;"",$T64=""),"Ano 5 (falta quantidade); ","")&amp;IF(AND($V64="",$W64&lt;&gt;""),"Ano 6 (falta valor unitário); ","")&amp;IF(AND($V64&lt;&gt;"",$W64=""),"Ano 6 (falta quantidade); ","")), IF(NOT(OR(AND($G64&lt;&gt;"",$H64&lt;&gt;""),AND($J64&lt;&gt;"",$K64&lt;&gt;""),AND($M64&lt;&gt;"",$N64&lt;&gt;""),AND($P64&lt;&gt;"",$Q64&lt;&gt;""),AND($S64&lt;&gt;"",$T64&lt;&gt;""),AND($V64&lt;&gt;"",$W64&lt;&gt;""))),"Informe pelo menos um ano completo com valor unitário e quantidade.",IF(AND($C64&lt;&gt;"",$E64&lt;&gt;"",LEFT(TRIM($C64),1)&lt;&gt;LEFT(TRIM($E64),1)),"Categoria e tipo estão incompatíveis.",IF(IF(OR($E64="",$F64=""),FALSE(),IFERROR(COUNTIF(INDIRECT("UNITS_"&amp;SUBSTITUTE(LEFT($E64,FIND(" ",$E64&amp;" ")-1),".","_")),$F64)=0,TRUE())),"Unidade incompatível com o tipo selecionado.",IF(OR(AND(ISNUMBER(SEARCH("comunic",LOWER($B64))),LEFT($E64,3)&lt;&gt;"4.4"),AND(ISNUMBER(SEARCH("monitor",LOWER($B64))),NOT(OR(LEFT($E64,3)="1.5",LEFT($E64,3)="2.5")))),"Revise a classificação do item conforme as regras de preenchimento.",IF(AND($B64&lt;&gt;"",OR(ISNUMBER(SEARCH("outro",LOWER($B64))),ISNUMBER(SEARCH("divers",LOWER($B64))),ISNUMBER(SEARCH("kit",LOWER($B64))),ISNUMBER(SEARCH("ferrament",LOWER($B64))),ISNUMBER(SEARCH("epi",LOWER($B64)))),NOT(OR($Z64&lt;&gt;"",$AA64&lt;&gt;""))),"Descrição muito genérica: detalhe melhor o item e registre o racional no memorial ou em anexo.",IF(AND($Y64=0,$B64&lt;&gt;"",OR($G64&lt;&gt;"",$H64&lt;&gt;"",$J64&lt;&gt;"",$K64&lt;&gt;"",$M64&lt;&gt;"",$N64&lt;&gt;"",$P64&lt;&gt;"",$Q64&lt;&gt;"",$S64&lt;&gt;"",$T64&lt;&gt;"",$V64&lt;&gt;"",$W64&lt;&gt;"")),"O item possui dados lançados, mas o total está zerado. Revise os valores informados.","")))))))))))))))</f>
        <v/>
      </c>
    </row>
    <row r="65" spans="1:35" ht="14.25" customHeight="1" x14ac:dyDescent="0.25">
      <c r="A65" s="57" t="str">
        <f t="shared" si="0"/>
        <v/>
      </c>
      <c r="B65" s="61"/>
      <c r="C65" s="61"/>
      <c r="D65" s="58"/>
      <c r="E65" s="61"/>
      <c r="F65" s="61"/>
      <c r="G65" s="272"/>
      <c r="H65" s="62"/>
      <c r="I65" s="270">
        <f t="shared" si="1"/>
        <v>0</v>
      </c>
      <c r="J65" s="272"/>
      <c r="K65" s="62"/>
      <c r="L65" s="270">
        <f t="shared" si="2"/>
        <v>0</v>
      </c>
      <c r="M65" s="272"/>
      <c r="N65" s="62"/>
      <c r="O65" s="270">
        <f t="shared" si="3"/>
        <v>0</v>
      </c>
      <c r="P65" s="272"/>
      <c r="Q65" s="62"/>
      <c r="R65" s="271">
        <f t="shared" si="4"/>
        <v>0</v>
      </c>
      <c r="S65" s="272"/>
      <c r="T65" s="62"/>
      <c r="U65" s="270">
        <f t="shared" si="5"/>
        <v>0</v>
      </c>
      <c r="V65" s="272"/>
      <c r="W65" s="62"/>
      <c r="X65" s="270">
        <f t="shared" si="6"/>
        <v>0</v>
      </c>
      <c r="Y65" s="270">
        <f t="shared" si="7"/>
        <v>0</v>
      </c>
      <c r="Z65" s="61"/>
      <c r="AA65" s="61"/>
      <c r="AB65" s="60" t="str">
        <f t="shared" si="8"/>
        <v/>
      </c>
      <c r="AC65" s="21" t="b">
        <f t="shared" si="9"/>
        <v>0</v>
      </c>
      <c r="AD65" s="21" t="b">
        <f t="shared" si="10"/>
        <v>0</v>
      </c>
      <c r="AE65" s="21" t="b">
        <f t="shared" si="11"/>
        <v>0</v>
      </c>
      <c r="AF65" s="21" t="b">
        <f ca="1">OR(AND($AC65,NOT($AD65)),AND($AC65,OR(AND($G65="",$H65&lt;&gt;""),AND($G65&lt;&gt;"",$H65=""),AND($J65="",$K65&lt;&gt;""),AND($J65&lt;&gt;"",$K65=""),AND($M65="",$N65&lt;&gt;""),AND($M65&lt;&gt;"",$N65=""),AND($P65="",$Q65&lt;&gt;""),AND($P65&lt;&gt;"",$Q65=""),AND($S65="",$T65&lt;&gt;""),AND($S65&lt;&gt;"",$T65=""),AND($V65="",$W65&lt;&gt;""),AND($V65&lt;&gt;"",$W65=""))),AND($C65&lt;&gt;"",$E65&lt;&gt;"",LEFT(TRIM($C65),1)&lt;&gt;LEFT(TRIM($E65),1)),IF(OR($E65="",$F65=""),FALSE(),IFERROR(COUNTIF(INDIRECT("UNITS_"&amp;SUBSTITUTE(LEFT($E65,FIND(" ",$E65&amp;" ")-1),".","_")),$F65)=0,TRUE())),AND($B65&lt;&gt;"",OR(ISNUMBER(SEARCH("outro",LOWER($B65))),ISNUMBER(SEARCH("divers",LOWER($B65))),ISNUMBER(SEARCH("etc",LOWER($B65))))),OR(AND(ISNUMBER(SEARCH("comunic",LOWER($B65))),LEFT($E65,3)&lt;&gt;"4.4"),AND(ISNUMBER(SEARCH("monitor",LOWER($B65))),NOT(OR(LEFT($E65,3)="1.5",LEFT($E65,3)="2.5")))),AND($B65&lt;&gt;"",OR(LEFT($C65,1)="1",LEFT($C65,1)="2"),$D65=""),AND($D65&lt;&gt;"",NOT(OR(LEFT($C65,1)="1",LEFT($C65,1)="2"))),AND($D65&lt;&gt;"",COUNTIF(' PROJETO'!$B$14:$B$16,$D65)=0),IF($D65="",FALSE(),IF(COUNTIF(' PROJETO'!$B$14:$B$16,$D65)=0,FALSE(),IFERROR(INDEX(' PROJETO'!$C$14:$C$16,MATCH($D65,' PROJETO'!$B$14:$B$16,0))&lt;&gt;"Sim",FALSE()))))</f>
        <v>0</v>
      </c>
      <c r="AG65" s="21" t="b">
        <f>AND($AC65,$Y65&gt;'CONFG.  LISTAS'!$F$4,$Z65="",$AA65="")</f>
        <v>0</v>
      </c>
      <c r="AH65" s="21" t="str">
        <f t="shared" si="12"/>
        <v/>
      </c>
      <c r="AI65" s="43" t="str">
        <f ca="1">IF(NOT($AC65),"",IF(OR($B65="",$C65="",$E65="",$F65=""),"Preencha descrição, categoria, tipo e unidade.",IF(AND($B65&lt;&gt;"",OR(LEFT($C65,1)="1",LEFT($C65,1)="2"),$D65=""),"Informe a prática de restauração para itens diretos.",IF(AND($D65&lt;&gt;"",NOT(OR(LEFT($C65,1)="1",LEFT($C65,1)="2"))),"Custos indiretos não devem pertencer a uma prática específica.",IF(AND($D65&lt;&gt;"",COUNTIF(' PROJETO'!$B$14:$B$16,$D65)=0),"Prática de restauração inválida ou não cadastrada.",IF(IF($D65="",FALSE(),IF(COUNTIF(' PROJETO'!$B$14:$B$16,$D65)=0,FALSE(),IFERROR(INDEX(' PROJETO'!$C$14:$C$16,MATCH($D65,' PROJETO'!$B$14:$B$16,0))&lt;&gt;"Sim",FALSE()))),"A prática informada no item não foi selecionada na aba Projeto.",IF(AND(MAX($I65,$L65,$O65,$R65,$U65,$X65)&gt;'CONFG.  LISTAS'!$F$4,NOT(OR($Z65&lt;&gt;"",$AA65&lt;&gt;""))),"Memorial de cálculo ou anexo obrigatório não informado para item acima do limite.",IF(OR(AND($G65&lt;&gt;"",$H65&lt;&gt;"",OR($G65&lt;=0,$H65&lt;=0)),AND($J65&lt;&gt;"",$K65&lt;&gt;"",OR($J65&lt;=0,$K65&lt;=0)),AND($M65&lt;&gt;"",$N65&lt;&gt;"",OR($M65&lt;=0,$N65&lt;=0)),AND($P65&lt;&gt;"",$Q65&lt;&gt;"",OR($P65&lt;=0,$Q65&lt;=0)),AND($S65&lt;&gt;"",$T65&lt;&gt;"",OR($S65&lt;=0,$T65&lt;=0)),AND($V65&lt;&gt;"",$W65&lt;&gt;"",OR($V65&lt;=0,$W65&lt;=0))),"Revise os valores informados: valor unitário e quantidade devem ser maiores que zero.",IF(OR(AND($G65="",$H65&lt;&gt;""),AND($G65&lt;&gt;"",$H65=""),AND($J65="",$K65&lt;&gt;""),AND($J65&lt;&gt;"",$K65=""),AND($M65="",$N65&lt;&gt;""),AND($M65&lt;&gt;"",$N65=""),AND($P65="",$Q65&lt;&gt;""),AND($P65&lt;&gt;"",$Q65=""),AND($S65="",$T65&lt;&gt;""),AND($S65&lt;&gt;"",$T65=""),AND($V65="",$W65&lt;&gt;""),AND($V65&lt;&gt;"",$W65="")),"Há ano preenchido parcialmente: "&amp;TRIM(IF(AND($G65="",$H65&lt;&gt;""),"Ano 1 (falta valor unitário); ","")&amp;IF(AND($G65&lt;&gt;"",$H65=""),"Ano 1 (falta quantidade); ","")&amp;IF(AND($J65="",$K65&lt;&gt;""),"Ano 2 (falta valor unitário); ","")&amp;IF(AND($J65&lt;&gt;"",$K65=""),"Ano 2 (falta quantidade); ","")&amp;IF(AND($M65="",$N65&lt;&gt;""),"Ano 3 (falta valor unitário); ","")&amp;IF(AND($M65&lt;&gt;"",$N65=""),"Ano 3 (falta quantidade); ","")&amp;IF(AND($P65="",$Q65&lt;&gt;""),"Ano 4 (falta valor unitário); ","")&amp;IF(AND($P65&lt;&gt;"",$Q65=""),"Ano 4 (falta quantidade); ","")&amp;IF(AND($S65="",$T65&lt;&gt;""),"Ano 5 (falta valor unitário); ","")&amp;IF(AND($S65&lt;&gt;"",$T65=""),"Ano 5 (falta quantidade); ","")&amp;IF(AND($V65="",$W65&lt;&gt;""),"Ano 6 (falta valor unitário); ","")&amp;IF(AND($V65&lt;&gt;"",$W65=""),"Ano 6 (falta quantidade); ","")), IF(NOT(OR(AND($G65&lt;&gt;"",$H65&lt;&gt;""),AND($J65&lt;&gt;"",$K65&lt;&gt;""),AND($M65&lt;&gt;"",$N65&lt;&gt;""),AND($P65&lt;&gt;"",$Q65&lt;&gt;""),AND($S65&lt;&gt;"",$T65&lt;&gt;""),AND($V65&lt;&gt;"",$W65&lt;&gt;""))),"Informe pelo menos um ano completo com valor unitário e quantidade.",IF(AND($C65&lt;&gt;"",$E65&lt;&gt;"",LEFT(TRIM($C65),1)&lt;&gt;LEFT(TRIM($E65),1)),"Categoria e tipo estão incompatíveis.",IF(IF(OR($E65="",$F65=""),FALSE(),IFERROR(COUNTIF(INDIRECT("UNITS_"&amp;SUBSTITUTE(LEFT($E65,FIND(" ",$E65&amp;" ")-1),".","_")),$F65)=0,TRUE())),"Unidade incompatível com o tipo selecionado.",IF(OR(AND(ISNUMBER(SEARCH("comunic",LOWER($B65))),LEFT($E65,3)&lt;&gt;"4.4"),AND(ISNUMBER(SEARCH("monitor",LOWER($B65))),NOT(OR(LEFT($E65,3)="1.5",LEFT($E65,3)="2.5")))),"Revise a classificação do item conforme as regras de preenchimento.",IF(AND($B65&lt;&gt;"",OR(ISNUMBER(SEARCH("outro",LOWER($B65))),ISNUMBER(SEARCH("divers",LOWER($B65))),ISNUMBER(SEARCH("kit",LOWER($B65))),ISNUMBER(SEARCH("ferrament",LOWER($B65))),ISNUMBER(SEARCH("epi",LOWER($B65)))),NOT(OR($Z65&lt;&gt;"",$AA65&lt;&gt;""))),"Descrição muito genérica: detalhe melhor o item e registre o racional no memorial ou em anexo.",IF(AND($Y65=0,$B65&lt;&gt;"",OR($G65&lt;&gt;"",$H65&lt;&gt;"",$J65&lt;&gt;"",$K65&lt;&gt;"",$M65&lt;&gt;"",$N65&lt;&gt;"",$P65&lt;&gt;"",$Q65&lt;&gt;"",$S65&lt;&gt;"",$T65&lt;&gt;"",$V65&lt;&gt;"",$W65&lt;&gt;"")),"O item possui dados lançados, mas o total está zerado. Revise os valores informados.","")))))))))))))))</f>
        <v/>
      </c>
    </row>
    <row r="66" spans="1:35" ht="14.25" customHeight="1" x14ac:dyDescent="0.25">
      <c r="A66" s="57" t="str">
        <f t="shared" si="0"/>
        <v/>
      </c>
      <c r="B66" s="58"/>
      <c r="C66" s="58"/>
      <c r="D66" s="58"/>
      <c r="E66" s="58"/>
      <c r="F66" s="58"/>
      <c r="G66" s="269"/>
      <c r="H66" s="59"/>
      <c r="I66" s="270">
        <f t="shared" si="1"/>
        <v>0</v>
      </c>
      <c r="J66" s="269"/>
      <c r="K66" s="59"/>
      <c r="L66" s="270">
        <f t="shared" si="2"/>
        <v>0</v>
      </c>
      <c r="M66" s="269"/>
      <c r="N66" s="59"/>
      <c r="O66" s="270">
        <f t="shared" si="3"/>
        <v>0</v>
      </c>
      <c r="P66" s="269"/>
      <c r="Q66" s="59"/>
      <c r="R66" s="271">
        <f t="shared" si="4"/>
        <v>0</v>
      </c>
      <c r="S66" s="269"/>
      <c r="T66" s="59"/>
      <c r="U66" s="270">
        <f t="shared" si="5"/>
        <v>0</v>
      </c>
      <c r="V66" s="269"/>
      <c r="W66" s="59"/>
      <c r="X66" s="270">
        <f t="shared" si="6"/>
        <v>0</v>
      </c>
      <c r="Y66" s="270">
        <f t="shared" si="7"/>
        <v>0</v>
      </c>
      <c r="Z66" s="58"/>
      <c r="AA66" s="58"/>
      <c r="AB66" s="60" t="str">
        <f t="shared" si="8"/>
        <v/>
      </c>
      <c r="AC66" s="21" t="b">
        <f t="shared" si="9"/>
        <v>0</v>
      </c>
      <c r="AD66" s="21" t="b">
        <f t="shared" si="10"/>
        <v>0</v>
      </c>
      <c r="AE66" s="21" t="b">
        <f t="shared" si="11"/>
        <v>0</v>
      </c>
      <c r="AF66" s="21" t="b">
        <f ca="1">OR(AND($AC66,NOT($AD66)),AND($AC66,OR(AND($G66="",$H66&lt;&gt;""),AND($G66&lt;&gt;"",$H66=""),AND($J66="",$K66&lt;&gt;""),AND($J66&lt;&gt;"",$K66=""),AND($M66="",$N66&lt;&gt;""),AND($M66&lt;&gt;"",$N66=""),AND($P66="",$Q66&lt;&gt;""),AND($P66&lt;&gt;"",$Q66=""),AND($S66="",$T66&lt;&gt;""),AND($S66&lt;&gt;"",$T66=""),AND($V66="",$W66&lt;&gt;""),AND($V66&lt;&gt;"",$W66=""))),AND($C66&lt;&gt;"",$E66&lt;&gt;"",LEFT(TRIM($C66),1)&lt;&gt;LEFT(TRIM($E66),1)),IF(OR($E66="",$F66=""),FALSE(),IFERROR(COUNTIF(INDIRECT("UNITS_"&amp;SUBSTITUTE(LEFT($E66,FIND(" ",$E66&amp;" ")-1),".","_")),$F66)=0,TRUE())),AND($B66&lt;&gt;"",OR(ISNUMBER(SEARCH("outro",LOWER($B66))),ISNUMBER(SEARCH("divers",LOWER($B66))),ISNUMBER(SEARCH("etc",LOWER($B66))))),OR(AND(ISNUMBER(SEARCH("comunic",LOWER($B66))),LEFT($E66,3)&lt;&gt;"4.4"),AND(ISNUMBER(SEARCH("monitor",LOWER($B66))),NOT(OR(LEFT($E66,3)="1.5",LEFT($E66,3)="2.5")))),AND($B66&lt;&gt;"",OR(LEFT($C66,1)="1",LEFT($C66,1)="2"),$D66=""),AND($D66&lt;&gt;"",NOT(OR(LEFT($C66,1)="1",LEFT($C66,1)="2"))),AND($D66&lt;&gt;"",COUNTIF(' PROJETO'!$B$14:$B$16,$D66)=0),IF($D66="",FALSE(),IF(COUNTIF(' PROJETO'!$B$14:$B$16,$D66)=0,FALSE(),IFERROR(INDEX(' PROJETO'!$C$14:$C$16,MATCH($D66,' PROJETO'!$B$14:$B$16,0))&lt;&gt;"Sim",FALSE()))))</f>
        <v>0</v>
      </c>
      <c r="AG66" s="21" t="b">
        <f>AND($AC66,$Y66&gt;'CONFG.  LISTAS'!$F$4,$Z66="",$AA66="")</f>
        <v>0</v>
      </c>
      <c r="AH66" s="21" t="str">
        <f t="shared" si="12"/>
        <v/>
      </c>
      <c r="AI66" s="43" t="str">
        <f ca="1">IF(NOT($AC66),"",IF(OR($B66="",$C66="",$E66="",$F66=""),"Preencha descrição, categoria, tipo e unidade.",IF(AND($B66&lt;&gt;"",OR(LEFT($C66,1)="1",LEFT($C66,1)="2"),$D66=""),"Informe a prática de restauração para itens diretos.",IF(AND($D66&lt;&gt;"",NOT(OR(LEFT($C66,1)="1",LEFT($C66,1)="2"))),"Custos indiretos não devem pertencer a uma prática específica.",IF(AND($D66&lt;&gt;"",COUNTIF(' PROJETO'!$B$14:$B$16,$D66)=0),"Prática de restauração inválida ou não cadastrada.",IF(IF($D66="",FALSE(),IF(COUNTIF(' PROJETO'!$B$14:$B$16,$D66)=0,FALSE(),IFERROR(INDEX(' PROJETO'!$C$14:$C$16,MATCH($D66,' PROJETO'!$B$14:$B$16,0))&lt;&gt;"Sim",FALSE()))),"A prática informada no item não foi selecionada na aba Projeto.",IF(AND(MAX($I66,$L66,$O66,$R66,$U66,$X66)&gt;'CONFG.  LISTAS'!$F$4,NOT(OR($Z66&lt;&gt;"",$AA66&lt;&gt;""))),"Memorial de cálculo ou anexo obrigatório não informado para item acima do limite.",IF(OR(AND($G66&lt;&gt;"",$H66&lt;&gt;"",OR($G66&lt;=0,$H66&lt;=0)),AND($J66&lt;&gt;"",$K66&lt;&gt;"",OR($J66&lt;=0,$K66&lt;=0)),AND($M66&lt;&gt;"",$N66&lt;&gt;"",OR($M66&lt;=0,$N66&lt;=0)),AND($P66&lt;&gt;"",$Q66&lt;&gt;"",OR($P66&lt;=0,$Q66&lt;=0)),AND($S66&lt;&gt;"",$T66&lt;&gt;"",OR($S66&lt;=0,$T66&lt;=0)),AND($V66&lt;&gt;"",$W66&lt;&gt;"",OR($V66&lt;=0,$W66&lt;=0))),"Revise os valores informados: valor unitário e quantidade devem ser maiores que zero.",IF(OR(AND($G66="",$H66&lt;&gt;""),AND($G66&lt;&gt;"",$H66=""),AND($J66="",$K66&lt;&gt;""),AND($J66&lt;&gt;"",$K66=""),AND($M66="",$N66&lt;&gt;""),AND($M66&lt;&gt;"",$N66=""),AND($P66="",$Q66&lt;&gt;""),AND($P66&lt;&gt;"",$Q66=""),AND($S66="",$T66&lt;&gt;""),AND($S66&lt;&gt;"",$T66=""),AND($V66="",$W66&lt;&gt;""),AND($V66&lt;&gt;"",$W66="")),"Há ano preenchido parcialmente: "&amp;TRIM(IF(AND($G66="",$H66&lt;&gt;""),"Ano 1 (falta valor unitário); ","")&amp;IF(AND($G66&lt;&gt;"",$H66=""),"Ano 1 (falta quantidade); ","")&amp;IF(AND($J66="",$K66&lt;&gt;""),"Ano 2 (falta valor unitário); ","")&amp;IF(AND($J66&lt;&gt;"",$K66=""),"Ano 2 (falta quantidade); ","")&amp;IF(AND($M66="",$N66&lt;&gt;""),"Ano 3 (falta valor unitário); ","")&amp;IF(AND($M66&lt;&gt;"",$N66=""),"Ano 3 (falta quantidade); ","")&amp;IF(AND($P66="",$Q66&lt;&gt;""),"Ano 4 (falta valor unitário); ","")&amp;IF(AND($P66&lt;&gt;"",$Q66=""),"Ano 4 (falta quantidade); ","")&amp;IF(AND($S66="",$T66&lt;&gt;""),"Ano 5 (falta valor unitário); ","")&amp;IF(AND($S66&lt;&gt;"",$T66=""),"Ano 5 (falta quantidade); ","")&amp;IF(AND($V66="",$W66&lt;&gt;""),"Ano 6 (falta valor unitário); ","")&amp;IF(AND($V66&lt;&gt;"",$W66=""),"Ano 6 (falta quantidade); ","")), IF(NOT(OR(AND($G66&lt;&gt;"",$H66&lt;&gt;""),AND($J66&lt;&gt;"",$K66&lt;&gt;""),AND($M66&lt;&gt;"",$N66&lt;&gt;""),AND($P66&lt;&gt;"",$Q66&lt;&gt;""),AND($S66&lt;&gt;"",$T66&lt;&gt;""),AND($V66&lt;&gt;"",$W66&lt;&gt;""))),"Informe pelo menos um ano completo com valor unitário e quantidade.",IF(AND($C66&lt;&gt;"",$E66&lt;&gt;"",LEFT(TRIM($C66),1)&lt;&gt;LEFT(TRIM($E66),1)),"Categoria e tipo estão incompatíveis.",IF(IF(OR($E66="",$F66=""),FALSE(),IFERROR(COUNTIF(INDIRECT("UNITS_"&amp;SUBSTITUTE(LEFT($E66,FIND(" ",$E66&amp;" ")-1),".","_")),$F66)=0,TRUE())),"Unidade incompatível com o tipo selecionado.",IF(OR(AND(ISNUMBER(SEARCH("comunic",LOWER($B66))),LEFT($E66,3)&lt;&gt;"4.4"),AND(ISNUMBER(SEARCH("monitor",LOWER($B66))),NOT(OR(LEFT($E66,3)="1.5",LEFT($E66,3)="2.5")))),"Revise a classificação do item conforme as regras de preenchimento.",IF(AND($B66&lt;&gt;"",OR(ISNUMBER(SEARCH("outro",LOWER($B66))),ISNUMBER(SEARCH("divers",LOWER($B66))),ISNUMBER(SEARCH("kit",LOWER($B66))),ISNUMBER(SEARCH("ferrament",LOWER($B66))),ISNUMBER(SEARCH("epi",LOWER($B66)))),NOT(OR($Z66&lt;&gt;"",$AA66&lt;&gt;""))),"Descrição muito genérica: detalhe melhor o item e registre o racional no memorial ou em anexo.",IF(AND($Y66=0,$B66&lt;&gt;"",OR($G66&lt;&gt;"",$H66&lt;&gt;"",$J66&lt;&gt;"",$K66&lt;&gt;"",$M66&lt;&gt;"",$N66&lt;&gt;"",$P66&lt;&gt;"",$Q66&lt;&gt;"",$S66&lt;&gt;"",$T66&lt;&gt;"",$V66&lt;&gt;"",$W66&lt;&gt;"")),"O item possui dados lançados, mas o total está zerado. Revise os valores informados.","")))))))))))))))</f>
        <v/>
      </c>
    </row>
    <row r="67" spans="1:35" ht="14.25" customHeight="1" x14ac:dyDescent="0.25">
      <c r="A67" s="57" t="str">
        <f t="shared" si="0"/>
        <v/>
      </c>
      <c r="B67" s="61"/>
      <c r="C67" s="61"/>
      <c r="D67" s="58"/>
      <c r="E67" s="61"/>
      <c r="F67" s="61"/>
      <c r="G67" s="272"/>
      <c r="H67" s="62"/>
      <c r="I67" s="270">
        <f t="shared" si="1"/>
        <v>0</v>
      </c>
      <c r="J67" s="272"/>
      <c r="K67" s="62"/>
      <c r="L67" s="270">
        <f t="shared" si="2"/>
        <v>0</v>
      </c>
      <c r="M67" s="272"/>
      <c r="N67" s="62"/>
      <c r="O67" s="270">
        <f t="shared" si="3"/>
        <v>0</v>
      </c>
      <c r="P67" s="272"/>
      <c r="Q67" s="62"/>
      <c r="R67" s="271">
        <f t="shared" si="4"/>
        <v>0</v>
      </c>
      <c r="S67" s="272"/>
      <c r="T67" s="62"/>
      <c r="U67" s="270">
        <f t="shared" si="5"/>
        <v>0</v>
      </c>
      <c r="V67" s="272"/>
      <c r="W67" s="62"/>
      <c r="X67" s="270">
        <f t="shared" si="6"/>
        <v>0</v>
      </c>
      <c r="Y67" s="270">
        <f t="shared" si="7"/>
        <v>0</v>
      </c>
      <c r="Z67" s="61"/>
      <c r="AA67" s="61"/>
      <c r="AB67" s="60" t="str">
        <f t="shared" si="8"/>
        <v/>
      </c>
      <c r="AC67" s="21" t="b">
        <f t="shared" si="9"/>
        <v>0</v>
      </c>
      <c r="AD67" s="21" t="b">
        <f t="shared" si="10"/>
        <v>0</v>
      </c>
      <c r="AE67" s="21" t="b">
        <f t="shared" si="11"/>
        <v>0</v>
      </c>
      <c r="AF67" s="21" t="b">
        <f ca="1">OR(AND($AC67,NOT($AD67)),AND($AC67,OR(AND($G67="",$H67&lt;&gt;""),AND($G67&lt;&gt;"",$H67=""),AND($J67="",$K67&lt;&gt;""),AND($J67&lt;&gt;"",$K67=""),AND($M67="",$N67&lt;&gt;""),AND($M67&lt;&gt;"",$N67=""),AND($P67="",$Q67&lt;&gt;""),AND($P67&lt;&gt;"",$Q67=""),AND($S67="",$T67&lt;&gt;""),AND($S67&lt;&gt;"",$T67=""),AND($V67="",$W67&lt;&gt;""),AND($V67&lt;&gt;"",$W67=""))),AND($C67&lt;&gt;"",$E67&lt;&gt;"",LEFT(TRIM($C67),1)&lt;&gt;LEFT(TRIM($E67),1)),IF(OR($E67="",$F67=""),FALSE(),IFERROR(COUNTIF(INDIRECT("UNITS_"&amp;SUBSTITUTE(LEFT($E67,FIND(" ",$E67&amp;" ")-1),".","_")),$F67)=0,TRUE())),AND($B67&lt;&gt;"",OR(ISNUMBER(SEARCH("outro",LOWER($B67))),ISNUMBER(SEARCH("divers",LOWER($B67))),ISNUMBER(SEARCH("etc",LOWER($B67))))),OR(AND(ISNUMBER(SEARCH("comunic",LOWER($B67))),LEFT($E67,3)&lt;&gt;"4.4"),AND(ISNUMBER(SEARCH("monitor",LOWER($B67))),NOT(OR(LEFT($E67,3)="1.5",LEFT($E67,3)="2.5")))),AND($B67&lt;&gt;"",OR(LEFT($C67,1)="1",LEFT($C67,1)="2"),$D67=""),AND($D67&lt;&gt;"",NOT(OR(LEFT($C67,1)="1",LEFT($C67,1)="2"))),AND($D67&lt;&gt;"",COUNTIF(' PROJETO'!$B$14:$B$16,$D67)=0),IF($D67="",FALSE(),IF(COUNTIF(' PROJETO'!$B$14:$B$16,$D67)=0,FALSE(),IFERROR(INDEX(' PROJETO'!$C$14:$C$16,MATCH($D67,' PROJETO'!$B$14:$B$16,0))&lt;&gt;"Sim",FALSE()))))</f>
        <v>0</v>
      </c>
      <c r="AG67" s="21" t="b">
        <f>AND($AC67,$Y67&gt;'CONFG.  LISTAS'!$F$4,$Z67="",$AA67="")</f>
        <v>0</v>
      </c>
      <c r="AH67" s="21" t="str">
        <f t="shared" si="12"/>
        <v/>
      </c>
      <c r="AI67" s="43" t="str">
        <f ca="1">IF(NOT($AC67),"",IF(OR($B67="",$C67="",$E67="",$F67=""),"Preencha descrição, categoria, tipo e unidade.",IF(AND($B67&lt;&gt;"",OR(LEFT($C67,1)="1",LEFT($C67,1)="2"),$D67=""),"Informe a prática de restauração para itens diretos.",IF(AND($D67&lt;&gt;"",NOT(OR(LEFT($C67,1)="1",LEFT($C67,1)="2"))),"Custos indiretos não devem pertencer a uma prática específica.",IF(AND($D67&lt;&gt;"",COUNTIF(' PROJETO'!$B$14:$B$16,$D67)=0),"Prática de restauração inválida ou não cadastrada.",IF(IF($D67="",FALSE(),IF(COUNTIF(' PROJETO'!$B$14:$B$16,$D67)=0,FALSE(),IFERROR(INDEX(' PROJETO'!$C$14:$C$16,MATCH($D67,' PROJETO'!$B$14:$B$16,0))&lt;&gt;"Sim",FALSE()))),"A prática informada no item não foi selecionada na aba Projeto.",IF(AND(MAX($I67,$L67,$O67,$R67,$U67,$X67)&gt;'CONFG.  LISTAS'!$F$4,NOT(OR($Z67&lt;&gt;"",$AA67&lt;&gt;""))),"Memorial de cálculo ou anexo obrigatório não informado para item acima do limite.",IF(OR(AND($G67&lt;&gt;"",$H67&lt;&gt;"",OR($G67&lt;=0,$H67&lt;=0)),AND($J67&lt;&gt;"",$K67&lt;&gt;"",OR($J67&lt;=0,$K67&lt;=0)),AND($M67&lt;&gt;"",$N67&lt;&gt;"",OR($M67&lt;=0,$N67&lt;=0)),AND($P67&lt;&gt;"",$Q67&lt;&gt;"",OR($P67&lt;=0,$Q67&lt;=0)),AND($S67&lt;&gt;"",$T67&lt;&gt;"",OR($S67&lt;=0,$T67&lt;=0)),AND($V67&lt;&gt;"",$W67&lt;&gt;"",OR($V67&lt;=0,$W67&lt;=0))),"Revise os valores informados: valor unitário e quantidade devem ser maiores que zero.",IF(OR(AND($G67="",$H67&lt;&gt;""),AND($G67&lt;&gt;"",$H67=""),AND($J67="",$K67&lt;&gt;""),AND($J67&lt;&gt;"",$K67=""),AND($M67="",$N67&lt;&gt;""),AND($M67&lt;&gt;"",$N67=""),AND($P67="",$Q67&lt;&gt;""),AND($P67&lt;&gt;"",$Q67=""),AND($S67="",$T67&lt;&gt;""),AND($S67&lt;&gt;"",$T67=""),AND($V67="",$W67&lt;&gt;""),AND($V67&lt;&gt;"",$W67="")),"Há ano preenchido parcialmente: "&amp;TRIM(IF(AND($G67="",$H67&lt;&gt;""),"Ano 1 (falta valor unitário); ","")&amp;IF(AND($G67&lt;&gt;"",$H67=""),"Ano 1 (falta quantidade); ","")&amp;IF(AND($J67="",$K67&lt;&gt;""),"Ano 2 (falta valor unitário); ","")&amp;IF(AND($J67&lt;&gt;"",$K67=""),"Ano 2 (falta quantidade); ","")&amp;IF(AND($M67="",$N67&lt;&gt;""),"Ano 3 (falta valor unitário); ","")&amp;IF(AND($M67&lt;&gt;"",$N67=""),"Ano 3 (falta quantidade); ","")&amp;IF(AND($P67="",$Q67&lt;&gt;""),"Ano 4 (falta valor unitário); ","")&amp;IF(AND($P67&lt;&gt;"",$Q67=""),"Ano 4 (falta quantidade); ","")&amp;IF(AND($S67="",$T67&lt;&gt;""),"Ano 5 (falta valor unitário); ","")&amp;IF(AND($S67&lt;&gt;"",$T67=""),"Ano 5 (falta quantidade); ","")&amp;IF(AND($V67="",$W67&lt;&gt;""),"Ano 6 (falta valor unitário); ","")&amp;IF(AND($V67&lt;&gt;"",$W67=""),"Ano 6 (falta quantidade); ","")), IF(NOT(OR(AND($G67&lt;&gt;"",$H67&lt;&gt;""),AND($J67&lt;&gt;"",$K67&lt;&gt;""),AND($M67&lt;&gt;"",$N67&lt;&gt;""),AND($P67&lt;&gt;"",$Q67&lt;&gt;""),AND($S67&lt;&gt;"",$T67&lt;&gt;""),AND($V67&lt;&gt;"",$W67&lt;&gt;""))),"Informe pelo menos um ano completo com valor unitário e quantidade.",IF(AND($C67&lt;&gt;"",$E67&lt;&gt;"",LEFT(TRIM($C67),1)&lt;&gt;LEFT(TRIM($E67),1)),"Categoria e tipo estão incompatíveis.",IF(IF(OR($E67="",$F67=""),FALSE(),IFERROR(COUNTIF(INDIRECT("UNITS_"&amp;SUBSTITUTE(LEFT($E67,FIND(" ",$E67&amp;" ")-1),".","_")),$F67)=0,TRUE())),"Unidade incompatível com o tipo selecionado.",IF(OR(AND(ISNUMBER(SEARCH("comunic",LOWER($B67))),LEFT($E67,3)&lt;&gt;"4.4"),AND(ISNUMBER(SEARCH("monitor",LOWER($B67))),NOT(OR(LEFT($E67,3)="1.5",LEFT($E67,3)="2.5")))),"Revise a classificação do item conforme as regras de preenchimento.",IF(AND($B67&lt;&gt;"",OR(ISNUMBER(SEARCH("outro",LOWER($B67))),ISNUMBER(SEARCH("divers",LOWER($B67))),ISNUMBER(SEARCH("kit",LOWER($B67))),ISNUMBER(SEARCH("ferrament",LOWER($B67))),ISNUMBER(SEARCH("epi",LOWER($B67)))),NOT(OR($Z67&lt;&gt;"",$AA67&lt;&gt;""))),"Descrição muito genérica: detalhe melhor o item e registre o racional no memorial ou em anexo.",IF(AND($Y67=0,$B67&lt;&gt;"",OR($G67&lt;&gt;"",$H67&lt;&gt;"",$J67&lt;&gt;"",$K67&lt;&gt;"",$M67&lt;&gt;"",$N67&lt;&gt;"",$P67&lt;&gt;"",$Q67&lt;&gt;"",$S67&lt;&gt;"",$T67&lt;&gt;"",$V67&lt;&gt;"",$W67&lt;&gt;"")),"O item possui dados lançados, mas o total está zerado. Revise os valores informados.","")))))))))))))))</f>
        <v/>
      </c>
    </row>
    <row r="68" spans="1:35" ht="14.25" customHeight="1" x14ac:dyDescent="0.25">
      <c r="A68" s="57" t="str">
        <f t="shared" si="0"/>
        <v/>
      </c>
      <c r="B68" s="58"/>
      <c r="C68" s="58"/>
      <c r="D68" s="58"/>
      <c r="E68" s="58"/>
      <c r="F68" s="58"/>
      <c r="G68" s="269"/>
      <c r="H68" s="59"/>
      <c r="I68" s="270">
        <f t="shared" si="1"/>
        <v>0</v>
      </c>
      <c r="J68" s="269"/>
      <c r="K68" s="59"/>
      <c r="L68" s="270">
        <f t="shared" si="2"/>
        <v>0</v>
      </c>
      <c r="M68" s="269"/>
      <c r="N68" s="59"/>
      <c r="O68" s="270">
        <f t="shared" si="3"/>
        <v>0</v>
      </c>
      <c r="P68" s="269"/>
      <c r="Q68" s="59"/>
      <c r="R68" s="271">
        <f t="shared" si="4"/>
        <v>0</v>
      </c>
      <c r="S68" s="269"/>
      <c r="T68" s="59"/>
      <c r="U68" s="270">
        <f t="shared" si="5"/>
        <v>0</v>
      </c>
      <c r="V68" s="269"/>
      <c r="W68" s="59"/>
      <c r="X68" s="270">
        <f t="shared" si="6"/>
        <v>0</v>
      </c>
      <c r="Y68" s="270">
        <f t="shared" si="7"/>
        <v>0</v>
      </c>
      <c r="Z68" s="58"/>
      <c r="AA68" s="58"/>
      <c r="AB68" s="60" t="str">
        <f t="shared" si="8"/>
        <v/>
      </c>
      <c r="AC68" s="21" t="b">
        <f t="shared" si="9"/>
        <v>0</v>
      </c>
      <c r="AD68" s="21" t="b">
        <f t="shared" si="10"/>
        <v>0</v>
      </c>
      <c r="AE68" s="21" t="b">
        <f t="shared" si="11"/>
        <v>0</v>
      </c>
      <c r="AF68" s="21" t="b">
        <f ca="1">OR(AND($AC68,NOT($AD68)),AND($AC68,OR(AND($G68="",$H68&lt;&gt;""),AND($G68&lt;&gt;"",$H68=""),AND($J68="",$K68&lt;&gt;""),AND($J68&lt;&gt;"",$K68=""),AND($M68="",$N68&lt;&gt;""),AND($M68&lt;&gt;"",$N68=""),AND($P68="",$Q68&lt;&gt;""),AND($P68&lt;&gt;"",$Q68=""),AND($S68="",$T68&lt;&gt;""),AND($S68&lt;&gt;"",$T68=""),AND($V68="",$W68&lt;&gt;""),AND($V68&lt;&gt;"",$W68=""))),AND($C68&lt;&gt;"",$E68&lt;&gt;"",LEFT(TRIM($C68),1)&lt;&gt;LEFT(TRIM($E68),1)),IF(OR($E68="",$F68=""),FALSE(),IFERROR(COUNTIF(INDIRECT("UNITS_"&amp;SUBSTITUTE(LEFT($E68,FIND(" ",$E68&amp;" ")-1),".","_")),$F68)=0,TRUE())),AND($B68&lt;&gt;"",OR(ISNUMBER(SEARCH("outro",LOWER($B68))),ISNUMBER(SEARCH("divers",LOWER($B68))),ISNUMBER(SEARCH("etc",LOWER($B68))))),OR(AND(ISNUMBER(SEARCH("comunic",LOWER($B68))),LEFT($E68,3)&lt;&gt;"4.4"),AND(ISNUMBER(SEARCH("monitor",LOWER($B68))),NOT(OR(LEFT($E68,3)="1.5",LEFT($E68,3)="2.5")))),AND($B68&lt;&gt;"",OR(LEFT($C68,1)="1",LEFT($C68,1)="2"),$D68=""),AND($D68&lt;&gt;"",NOT(OR(LEFT($C68,1)="1",LEFT($C68,1)="2"))),AND($D68&lt;&gt;"",COUNTIF(' PROJETO'!$B$14:$B$16,$D68)=0),IF($D68="",FALSE(),IF(COUNTIF(' PROJETO'!$B$14:$B$16,$D68)=0,FALSE(),IFERROR(INDEX(' PROJETO'!$C$14:$C$16,MATCH($D68,' PROJETO'!$B$14:$B$16,0))&lt;&gt;"Sim",FALSE()))))</f>
        <v>0</v>
      </c>
      <c r="AG68" s="21" t="b">
        <f>AND($AC68,$Y68&gt;'CONFG.  LISTAS'!$F$4,$Z68="",$AA68="")</f>
        <v>0</v>
      </c>
      <c r="AH68" s="21" t="str">
        <f t="shared" si="12"/>
        <v/>
      </c>
      <c r="AI68" s="43" t="str">
        <f ca="1">IF(NOT($AC68),"",IF(OR($B68="",$C68="",$E68="",$F68=""),"Preencha descrição, categoria, tipo e unidade.",IF(AND($B68&lt;&gt;"",OR(LEFT($C68,1)="1",LEFT($C68,1)="2"),$D68=""),"Informe a prática de restauração para itens diretos.",IF(AND($D68&lt;&gt;"",NOT(OR(LEFT($C68,1)="1",LEFT($C68,1)="2"))),"Custos indiretos não devem pertencer a uma prática específica.",IF(AND($D68&lt;&gt;"",COUNTIF(' PROJETO'!$B$14:$B$16,$D68)=0),"Prática de restauração inválida ou não cadastrada.",IF(IF($D68="",FALSE(),IF(COUNTIF(' PROJETO'!$B$14:$B$16,$D68)=0,FALSE(),IFERROR(INDEX(' PROJETO'!$C$14:$C$16,MATCH($D68,' PROJETO'!$B$14:$B$16,0))&lt;&gt;"Sim",FALSE()))),"A prática informada no item não foi selecionada na aba Projeto.",IF(AND(MAX($I68,$L68,$O68,$R68,$U68,$X68)&gt;'CONFG.  LISTAS'!$F$4,NOT(OR($Z68&lt;&gt;"",$AA68&lt;&gt;""))),"Memorial de cálculo ou anexo obrigatório não informado para item acima do limite.",IF(OR(AND($G68&lt;&gt;"",$H68&lt;&gt;"",OR($G68&lt;=0,$H68&lt;=0)),AND($J68&lt;&gt;"",$K68&lt;&gt;"",OR($J68&lt;=0,$K68&lt;=0)),AND($M68&lt;&gt;"",$N68&lt;&gt;"",OR($M68&lt;=0,$N68&lt;=0)),AND($P68&lt;&gt;"",$Q68&lt;&gt;"",OR($P68&lt;=0,$Q68&lt;=0)),AND($S68&lt;&gt;"",$T68&lt;&gt;"",OR($S68&lt;=0,$T68&lt;=0)),AND($V68&lt;&gt;"",$W68&lt;&gt;"",OR($V68&lt;=0,$W68&lt;=0))),"Revise os valores informados: valor unitário e quantidade devem ser maiores que zero.",IF(OR(AND($G68="",$H68&lt;&gt;""),AND($G68&lt;&gt;"",$H68=""),AND($J68="",$K68&lt;&gt;""),AND($J68&lt;&gt;"",$K68=""),AND($M68="",$N68&lt;&gt;""),AND($M68&lt;&gt;"",$N68=""),AND($P68="",$Q68&lt;&gt;""),AND($P68&lt;&gt;"",$Q68=""),AND($S68="",$T68&lt;&gt;""),AND($S68&lt;&gt;"",$T68=""),AND($V68="",$W68&lt;&gt;""),AND($V68&lt;&gt;"",$W68="")),"Há ano preenchido parcialmente: "&amp;TRIM(IF(AND($G68="",$H68&lt;&gt;""),"Ano 1 (falta valor unitário); ","")&amp;IF(AND($G68&lt;&gt;"",$H68=""),"Ano 1 (falta quantidade); ","")&amp;IF(AND($J68="",$K68&lt;&gt;""),"Ano 2 (falta valor unitário); ","")&amp;IF(AND($J68&lt;&gt;"",$K68=""),"Ano 2 (falta quantidade); ","")&amp;IF(AND($M68="",$N68&lt;&gt;""),"Ano 3 (falta valor unitário); ","")&amp;IF(AND($M68&lt;&gt;"",$N68=""),"Ano 3 (falta quantidade); ","")&amp;IF(AND($P68="",$Q68&lt;&gt;""),"Ano 4 (falta valor unitário); ","")&amp;IF(AND($P68&lt;&gt;"",$Q68=""),"Ano 4 (falta quantidade); ","")&amp;IF(AND($S68="",$T68&lt;&gt;""),"Ano 5 (falta valor unitário); ","")&amp;IF(AND($S68&lt;&gt;"",$T68=""),"Ano 5 (falta quantidade); ","")&amp;IF(AND($V68="",$W68&lt;&gt;""),"Ano 6 (falta valor unitário); ","")&amp;IF(AND($V68&lt;&gt;"",$W68=""),"Ano 6 (falta quantidade); ","")), IF(NOT(OR(AND($G68&lt;&gt;"",$H68&lt;&gt;""),AND($J68&lt;&gt;"",$K68&lt;&gt;""),AND($M68&lt;&gt;"",$N68&lt;&gt;""),AND($P68&lt;&gt;"",$Q68&lt;&gt;""),AND($S68&lt;&gt;"",$T68&lt;&gt;""),AND($V68&lt;&gt;"",$W68&lt;&gt;""))),"Informe pelo menos um ano completo com valor unitário e quantidade.",IF(AND($C68&lt;&gt;"",$E68&lt;&gt;"",LEFT(TRIM($C68),1)&lt;&gt;LEFT(TRIM($E68),1)),"Categoria e tipo estão incompatíveis.",IF(IF(OR($E68="",$F68=""),FALSE(),IFERROR(COUNTIF(INDIRECT("UNITS_"&amp;SUBSTITUTE(LEFT($E68,FIND(" ",$E68&amp;" ")-1),".","_")),$F68)=0,TRUE())),"Unidade incompatível com o tipo selecionado.",IF(OR(AND(ISNUMBER(SEARCH("comunic",LOWER($B68))),LEFT($E68,3)&lt;&gt;"4.4"),AND(ISNUMBER(SEARCH("monitor",LOWER($B68))),NOT(OR(LEFT($E68,3)="1.5",LEFT($E68,3)="2.5")))),"Revise a classificação do item conforme as regras de preenchimento.",IF(AND($B68&lt;&gt;"",OR(ISNUMBER(SEARCH("outro",LOWER($B68))),ISNUMBER(SEARCH("divers",LOWER($B68))),ISNUMBER(SEARCH("kit",LOWER($B68))),ISNUMBER(SEARCH("ferrament",LOWER($B68))),ISNUMBER(SEARCH("epi",LOWER($B68)))),NOT(OR($Z68&lt;&gt;"",$AA68&lt;&gt;""))),"Descrição muito genérica: detalhe melhor o item e registre o racional no memorial ou em anexo.",IF(AND($Y68=0,$B68&lt;&gt;"",OR($G68&lt;&gt;"",$H68&lt;&gt;"",$J68&lt;&gt;"",$K68&lt;&gt;"",$M68&lt;&gt;"",$N68&lt;&gt;"",$P68&lt;&gt;"",$Q68&lt;&gt;"",$S68&lt;&gt;"",$T68&lt;&gt;"",$V68&lt;&gt;"",$W68&lt;&gt;"")),"O item possui dados lançados, mas o total está zerado. Revise os valores informados.","")))))))))))))))</f>
        <v/>
      </c>
    </row>
    <row r="69" spans="1:35" ht="14.25" customHeight="1" x14ac:dyDescent="0.25">
      <c r="A69" s="57" t="str">
        <f t="shared" si="0"/>
        <v/>
      </c>
      <c r="B69" s="61"/>
      <c r="C69" s="61"/>
      <c r="D69" s="58"/>
      <c r="E69" s="61"/>
      <c r="F69" s="61"/>
      <c r="G69" s="272"/>
      <c r="H69" s="62"/>
      <c r="I69" s="270">
        <f t="shared" si="1"/>
        <v>0</v>
      </c>
      <c r="J69" s="272"/>
      <c r="K69" s="62"/>
      <c r="L69" s="270">
        <f t="shared" si="2"/>
        <v>0</v>
      </c>
      <c r="M69" s="272"/>
      <c r="N69" s="62"/>
      <c r="O69" s="270">
        <f t="shared" si="3"/>
        <v>0</v>
      </c>
      <c r="P69" s="272"/>
      <c r="Q69" s="62"/>
      <c r="R69" s="271">
        <f t="shared" si="4"/>
        <v>0</v>
      </c>
      <c r="S69" s="272"/>
      <c r="T69" s="62"/>
      <c r="U69" s="270">
        <f t="shared" si="5"/>
        <v>0</v>
      </c>
      <c r="V69" s="272"/>
      <c r="W69" s="62"/>
      <c r="X69" s="270">
        <f t="shared" si="6"/>
        <v>0</v>
      </c>
      <c r="Y69" s="270">
        <f t="shared" si="7"/>
        <v>0</v>
      </c>
      <c r="Z69" s="61"/>
      <c r="AA69" s="61"/>
      <c r="AB69" s="60" t="str">
        <f t="shared" si="8"/>
        <v/>
      </c>
      <c r="AC69" s="21" t="b">
        <f t="shared" si="9"/>
        <v>0</v>
      </c>
      <c r="AD69" s="21" t="b">
        <f t="shared" si="10"/>
        <v>0</v>
      </c>
      <c r="AE69" s="21" t="b">
        <f t="shared" si="11"/>
        <v>0</v>
      </c>
      <c r="AF69" s="21" t="b">
        <f ca="1">OR(AND($AC69,NOT($AD69)),AND($AC69,OR(AND($G69="",$H69&lt;&gt;""),AND($G69&lt;&gt;"",$H69=""),AND($J69="",$K69&lt;&gt;""),AND($J69&lt;&gt;"",$K69=""),AND($M69="",$N69&lt;&gt;""),AND($M69&lt;&gt;"",$N69=""),AND($P69="",$Q69&lt;&gt;""),AND($P69&lt;&gt;"",$Q69=""),AND($S69="",$T69&lt;&gt;""),AND($S69&lt;&gt;"",$T69=""),AND($V69="",$W69&lt;&gt;""),AND($V69&lt;&gt;"",$W69=""))),AND($C69&lt;&gt;"",$E69&lt;&gt;"",LEFT(TRIM($C69),1)&lt;&gt;LEFT(TRIM($E69),1)),IF(OR($E69="",$F69=""),FALSE(),IFERROR(COUNTIF(INDIRECT("UNITS_"&amp;SUBSTITUTE(LEFT($E69,FIND(" ",$E69&amp;" ")-1),".","_")),$F69)=0,TRUE())),AND($B69&lt;&gt;"",OR(ISNUMBER(SEARCH("outro",LOWER($B69))),ISNUMBER(SEARCH("divers",LOWER($B69))),ISNUMBER(SEARCH("etc",LOWER($B69))))),OR(AND(ISNUMBER(SEARCH("comunic",LOWER($B69))),LEFT($E69,3)&lt;&gt;"4.4"),AND(ISNUMBER(SEARCH("monitor",LOWER($B69))),NOT(OR(LEFT($E69,3)="1.5",LEFT($E69,3)="2.5")))),AND($B69&lt;&gt;"",OR(LEFT($C69,1)="1",LEFT($C69,1)="2"),$D69=""),AND($D69&lt;&gt;"",NOT(OR(LEFT($C69,1)="1",LEFT($C69,1)="2"))),AND($D69&lt;&gt;"",COUNTIF(' PROJETO'!$B$14:$B$16,$D69)=0),IF($D69="",FALSE(),IF(COUNTIF(' PROJETO'!$B$14:$B$16,$D69)=0,FALSE(),IFERROR(INDEX(' PROJETO'!$C$14:$C$16,MATCH($D69,' PROJETO'!$B$14:$B$16,0))&lt;&gt;"Sim",FALSE()))))</f>
        <v>0</v>
      </c>
      <c r="AG69" s="21" t="b">
        <f>AND($AC69,$Y69&gt;'CONFG.  LISTAS'!$F$4,$Z69="",$AA69="")</f>
        <v>0</v>
      </c>
      <c r="AH69" s="21" t="str">
        <f t="shared" si="12"/>
        <v/>
      </c>
      <c r="AI69" s="43" t="str">
        <f ca="1">IF(NOT($AC69),"",IF(OR($B69="",$C69="",$E69="",$F69=""),"Preencha descrição, categoria, tipo e unidade.",IF(AND($B69&lt;&gt;"",OR(LEFT($C69,1)="1",LEFT($C69,1)="2"),$D69=""),"Informe a prática de restauração para itens diretos.",IF(AND($D69&lt;&gt;"",NOT(OR(LEFT($C69,1)="1",LEFT($C69,1)="2"))),"Custos indiretos não devem pertencer a uma prática específica.",IF(AND($D69&lt;&gt;"",COUNTIF(' PROJETO'!$B$14:$B$16,$D69)=0),"Prática de restauração inválida ou não cadastrada.",IF(IF($D69="",FALSE(),IF(COUNTIF(' PROJETO'!$B$14:$B$16,$D69)=0,FALSE(),IFERROR(INDEX(' PROJETO'!$C$14:$C$16,MATCH($D69,' PROJETO'!$B$14:$B$16,0))&lt;&gt;"Sim",FALSE()))),"A prática informada no item não foi selecionada na aba Projeto.",IF(AND(MAX($I69,$L69,$O69,$R69,$U69,$X69)&gt;'CONFG.  LISTAS'!$F$4,NOT(OR($Z69&lt;&gt;"",$AA69&lt;&gt;""))),"Memorial de cálculo ou anexo obrigatório não informado para item acima do limite.",IF(OR(AND($G69&lt;&gt;"",$H69&lt;&gt;"",OR($G69&lt;=0,$H69&lt;=0)),AND($J69&lt;&gt;"",$K69&lt;&gt;"",OR($J69&lt;=0,$K69&lt;=0)),AND($M69&lt;&gt;"",$N69&lt;&gt;"",OR($M69&lt;=0,$N69&lt;=0)),AND($P69&lt;&gt;"",$Q69&lt;&gt;"",OR($P69&lt;=0,$Q69&lt;=0)),AND($S69&lt;&gt;"",$T69&lt;&gt;"",OR($S69&lt;=0,$T69&lt;=0)),AND($V69&lt;&gt;"",$W69&lt;&gt;"",OR($V69&lt;=0,$W69&lt;=0))),"Revise os valores informados: valor unitário e quantidade devem ser maiores que zero.",IF(OR(AND($G69="",$H69&lt;&gt;""),AND($G69&lt;&gt;"",$H69=""),AND($J69="",$K69&lt;&gt;""),AND($J69&lt;&gt;"",$K69=""),AND($M69="",$N69&lt;&gt;""),AND($M69&lt;&gt;"",$N69=""),AND($P69="",$Q69&lt;&gt;""),AND($P69&lt;&gt;"",$Q69=""),AND($S69="",$T69&lt;&gt;""),AND($S69&lt;&gt;"",$T69=""),AND($V69="",$W69&lt;&gt;""),AND($V69&lt;&gt;"",$W69="")),"Há ano preenchido parcialmente: "&amp;TRIM(IF(AND($G69="",$H69&lt;&gt;""),"Ano 1 (falta valor unitário); ","")&amp;IF(AND($G69&lt;&gt;"",$H69=""),"Ano 1 (falta quantidade); ","")&amp;IF(AND($J69="",$K69&lt;&gt;""),"Ano 2 (falta valor unitário); ","")&amp;IF(AND($J69&lt;&gt;"",$K69=""),"Ano 2 (falta quantidade); ","")&amp;IF(AND($M69="",$N69&lt;&gt;""),"Ano 3 (falta valor unitário); ","")&amp;IF(AND($M69&lt;&gt;"",$N69=""),"Ano 3 (falta quantidade); ","")&amp;IF(AND($P69="",$Q69&lt;&gt;""),"Ano 4 (falta valor unitário); ","")&amp;IF(AND($P69&lt;&gt;"",$Q69=""),"Ano 4 (falta quantidade); ","")&amp;IF(AND($S69="",$T69&lt;&gt;""),"Ano 5 (falta valor unitário); ","")&amp;IF(AND($S69&lt;&gt;"",$T69=""),"Ano 5 (falta quantidade); ","")&amp;IF(AND($V69="",$W69&lt;&gt;""),"Ano 6 (falta valor unitário); ","")&amp;IF(AND($V69&lt;&gt;"",$W69=""),"Ano 6 (falta quantidade); ","")), IF(NOT(OR(AND($G69&lt;&gt;"",$H69&lt;&gt;""),AND($J69&lt;&gt;"",$K69&lt;&gt;""),AND($M69&lt;&gt;"",$N69&lt;&gt;""),AND($P69&lt;&gt;"",$Q69&lt;&gt;""),AND($S69&lt;&gt;"",$T69&lt;&gt;""),AND($V69&lt;&gt;"",$W69&lt;&gt;""))),"Informe pelo menos um ano completo com valor unitário e quantidade.",IF(AND($C69&lt;&gt;"",$E69&lt;&gt;"",LEFT(TRIM($C69),1)&lt;&gt;LEFT(TRIM($E69),1)),"Categoria e tipo estão incompatíveis.",IF(IF(OR($E69="",$F69=""),FALSE(),IFERROR(COUNTIF(INDIRECT("UNITS_"&amp;SUBSTITUTE(LEFT($E69,FIND(" ",$E69&amp;" ")-1),".","_")),$F69)=0,TRUE())),"Unidade incompatível com o tipo selecionado.",IF(OR(AND(ISNUMBER(SEARCH("comunic",LOWER($B69))),LEFT($E69,3)&lt;&gt;"4.4"),AND(ISNUMBER(SEARCH("monitor",LOWER($B69))),NOT(OR(LEFT($E69,3)="1.5",LEFT($E69,3)="2.5")))),"Revise a classificação do item conforme as regras de preenchimento.",IF(AND($B69&lt;&gt;"",OR(ISNUMBER(SEARCH("outro",LOWER($B69))),ISNUMBER(SEARCH("divers",LOWER($B69))),ISNUMBER(SEARCH("kit",LOWER($B69))),ISNUMBER(SEARCH("ferrament",LOWER($B69))),ISNUMBER(SEARCH("epi",LOWER($B69)))),NOT(OR($Z69&lt;&gt;"",$AA69&lt;&gt;""))),"Descrição muito genérica: detalhe melhor o item e registre o racional no memorial ou em anexo.",IF(AND($Y69=0,$B69&lt;&gt;"",OR($G69&lt;&gt;"",$H69&lt;&gt;"",$J69&lt;&gt;"",$K69&lt;&gt;"",$M69&lt;&gt;"",$N69&lt;&gt;"",$P69&lt;&gt;"",$Q69&lt;&gt;"",$S69&lt;&gt;"",$T69&lt;&gt;"",$V69&lt;&gt;"",$W69&lt;&gt;"")),"O item possui dados lançados, mas o total está zerado. Revise os valores informados.","")))))))))))))))</f>
        <v/>
      </c>
    </row>
    <row r="70" spans="1:35" ht="14.25" customHeight="1" x14ac:dyDescent="0.25">
      <c r="A70" s="57" t="str">
        <f t="shared" si="0"/>
        <v/>
      </c>
      <c r="B70" s="58"/>
      <c r="C70" s="58"/>
      <c r="D70" s="58"/>
      <c r="E70" s="58"/>
      <c r="F70" s="58"/>
      <c r="G70" s="269"/>
      <c r="H70" s="59"/>
      <c r="I70" s="270">
        <f t="shared" si="1"/>
        <v>0</v>
      </c>
      <c r="J70" s="269"/>
      <c r="K70" s="59"/>
      <c r="L70" s="270">
        <f t="shared" si="2"/>
        <v>0</v>
      </c>
      <c r="M70" s="269"/>
      <c r="N70" s="59"/>
      <c r="O70" s="270">
        <f t="shared" si="3"/>
        <v>0</v>
      </c>
      <c r="P70" s="269"/>
      <c r="Q70" s="59"/>
      <c r="R70" s="271">
        <f t="shared" si="4"/>
        <v>0</v>
      </c>
      <c r="S70" s="269"/>
      <c r="T70" s="59"/>
      <c r="U70" s="270">
        <f t="shared" si="5"/>
        <v>0</v>
      </c>
      <c r="V70" s="269"/>
      <c r="W70" s="59"/>
      <c r="X70" s="270">
        <f t="shared" si="6"/>
        <v>0</v>
      </c>
      <c r="Y70" s="270">
        <f t="shared" si="7"/>
        <v>0</v>
      </c>
      <c r="Z70" s="58"/>
      <c r="AA70" s="58"/>
      <c r="AB70" s="60" t="str">
        <f t="shared" si="8"/>
        <v/>
      </c>
      <c r="AC70" s="21" t="b">
        <f t="shared" si="9"/>
        <v>0</v>
      </c>
      <c r="AD70" s="21" t="b">
        <f t="shared" si="10"/>
        <v>0</v>
      </c>
      <c r="AE70" s="21" t="b">
        <f t="shared" si="11"/>
        <v>0</v>
      </c>
      <c r="AF70" s="21" t="b">
        <f ca="1">OR(AND($AC70,NOT($AD70)),AND($AC70,OR(AND($G70="",$H70&lt;&gt;""),AND($G70&lt;&gt;"",$H70=""),AND($J70="",$K70&lt;&gt;""),AND($J70&lt;&gt;"",$K70=""),AND($M70="",$N70&lt;&gt;""),AND($M70&lt;&gt;"",$N70=""),AND($P70="",$Q70&lt;&gt;""),AND($P70&lt;&gt;"",$Q70=""),AND($S70="",$T70&lt;&gt;""),AND($S70&lt;&gt;"",$T70=""),AND($V70="",$W70&lt;&gt;""),AND($V70&lt;&gt;"",$W70=""))),AND($C70&lt;&gt;"",$E70&lt;&gt;"",LEFT(TRIM($C70),1)&lt;&gt;LEFT(TRIM($E70),1)),IF(OR($E70="",$F70=""),FALSE(),IFERROR(COUNTIF(INDIRECT("UNITS_"&amp;SUBSTITUTE(LEFT($E70,FIND(" ",$E70&amp;" ")-1),".","_")),$F70)=0,TRUE())),AND($B70&lt;&gt;"",OR(ISNUMBER(SEARCH("outro",LOWER($B70))),ISNUMBER(SEARCH("divers",LOWER($B70))),ISNUMBER(SEARCH("etc",LOWER($B70))))),OR(AND(ISNUMBER(SEARCH("comunic",LOWER($B70))),LEFT($E70,3)&lt;&gt;"4.4"),AND(ISNUMBER(SEARCH("monitor",LOWER($B70))),NOT(OR(LEFT($E70,3)="1.5",LEFT($E70,3)="2.5")))),AND($B70&lt;&gt;"",OR(LEFT($C70,1)="1",LEFT($C70,1)="2"),$D70=""),AND($D70&lt;&gt;"",NOT(OR(LEFT($C70,1)="1",LEFT($C70,1)="2"))),AND($D70&lt;&gt;"",COUNTIF(' PROJETO'!$B$14:$B$16,$D70)=0),IF($D70="",FALSE(),IF(COUNTIF(' PROJETO'!$B$14:$B$16,$D70)=0,FALSE(),IFERROR(INDEX(' PROJETO'!$C$14:$C$16,MATCH($D70,' PROJETO'!$B$14:$B$16,0))&lt;&gt;"Sim",FALSE()))))</f>
        <v>0</v>
      </c>
      <c r="AG70" s="21" t="b">
        <f>AND($AC70,$Y70&gt;'CONFG.  LISTAS'!$F$4,$Z70="",$AA70="")</f>
        <v>0</v>
      </c>
      <c r="AH70" s="21" t="str">
        <f t="shared" si="12"/>
        <v/>
      </c>
      <c r="AI70" s="43" t="str">
        <f ca="1">IF(NOT($AC70),"",IF(OR($B70="",$C70="",$E70="",$F70=""),"Preencha descrição, categoria, tipo e unidade.",IF(AND($B70&lt;&gt;"",OR(LEFT($C70,1)="1",LEFT($C70,1)="2"),$D70=""),"Informe a prática de restauração para itens diretos.",IF(AND($D70&lt;&gt;"",NOT(OR(LEFT($C70,1)="1",LEFT($C70,1)="2"))),"Custos indiretos não devem pertencer a uma prática específica.",IF(AND($D70&lt;&gt;"",COUNTIF(' PROJETO'!$B$14:$B$16,$D70)=0),"Prática de restauração inválida ou não cadastrada.",IF(IF($D70="",FALSE(),IF(COUNTIF(' PROJETO'!$B$14:$B$16,$D70)=0,FALSE(),IFERROR(INDEX(' PROJETO'!$C$14:$C$16,MATCH($D70,' PROJETO'!$B$14:$B$16,0))&lt;&gt;"Sim",FALSE()))),"A prática informada no item não foi selecionada na aba Projeto.",IF(AND(MAX($I70,$L70,$O70,$R70,$U70,$X70)&gt;'CONFG.  LISTAS'!$F$4,NOT(OR($Z70&lt;&gt;"",$AA70&lt;&gt;""))),"Memorial de cálculo ou anexo obrigatório não informado para item acima do limite.",IF(OR(AND($G70&lt;&gt;"",$H70&lt;&gt;"",OR($G70&lt;=0,$H70&lt;=0)),AND($J70&lt;&gt;"",$K70&lt;&gt;"",OR($J70&lt;=0,$K70&lt;=0)),AND($M70&lt;&gt;"",$N70&lt;&gt;"",OR($M70&lt;=0,$N70&lt;=0)),AND($P70&lt;&gt;"",$Q70&lt;&gt;"",OR($P70&lt;=0,$Q70&lt;=0)),AND($S70&lt;&gt;"",$T70&lt;&gt;"",OR($S70&lt;=0,$T70&lt;=0)),AND($V70&lt;&gt;"",$W70&lt;&gt;"",OR($V70&lt;=0,$W70&lt;=0))),"Revise os valores informados: valor unitário e quantidade devem ser maiores que zero.",IF(OR(AND($G70="",$H70&lt;&gt;""),AND($G70&lt;&gt;"",$H70=""),AND($J70="",$K70&lt;&gt;""),AND($J70&lt;&gt;"",$K70=""),AND($M70="",$N70&lt;&gt;""),AND($M70&lt;&gt;"",$N70=""),AND($P70="",$Q70&lt;&gt;""),AND($P70&lt;&gt;"",$Q70=""),AND($S70="",$T70&lt;&gt;""),AND($S70&lt;&gt;"",$T70=""),AND($V70="",$W70&lt;&gt;""),AND($V70&lt;&gt;"",$W70="")),"Há ano preenchido parcialmente: "&amp;TRIM(IF(AND($G70="",$H70&lt;&gt;""),"Ano 1 (falta valor unitário); ","")&amp;IF(AND($G70&lt;&gt;"",$H70=""),"Ano 1 (falta quantidade); ","")&amp;IF(AND($J70="",$K70&lt;&gt;""),"Ano 2 (falta valor unitário); ","")&amp;IF(AND($J70&lt;&gt;"",$K70=""),"Ano 2 (falta quantidade); ","")&amp;IF(AND($M70="",$N70&lt;&gt;""),"Ano 3 (falta valor unitário); ","")&amp;IF(AND($M70&lt;&gt;"",$N70=""),"Ano 3 (falta quantidade); ","")&amp;IF(AND($P70="",$Q70&lt;&gt;""),"Ano 4 (falta valor unitário); ","")&amp;IF(AND($P70&lt;&gt;"",$Q70=""),"Ano 4 (falta quantidade); ","")&amp;IF(AND($S70="",$T70&lt;&gt;""),"Ano 5 (falta valor unitário); ","")&amp;IF(AND($S70&lt;&gt;"",$T70=""),"Ano 5 (falta quantidade); ","")&amp;IF(AND($V70="",$W70&lt;&gt;""),"Ano 6 (falta valor unitário); ","")&amp;IF(AND($V70&lt;&gt;"",$W70=""),"Ano 6 (falta quantidade); ","")), IF(NOT(OR(AND($G70&lt;&gt;"",$H70&lt;&gt;""),AND($J70&lt;&gt;"",$K70&lt;&gt;""),AND($M70&lt;&gt;"",$N70&lt;&gt;""),AND($P70&lt;&gt;"",$Q70&lt;&gt;""),AND($S70&lt;&gt;"",$T70&lt;&gt;""),AND($V70&lt;&gt;"",$W70&lt;&gt;""))),"Informe pelo menos um ano completo com valor unitário e quantidade.",IF(AND($C70&lt;&gt;"",$E70&lt;&gt;"",LEFT(TRIM($C70),1)&lt;&gt;LEFT(TRIM($E70),1)),"Categoria e tipo estão incompatíveis.",IF(IF(OR($E70="",$F70=""),FALSE(),IFERROR(COUNTIF(INDIRECT("UNITS_"&amp;SUBSTITUTE(LEFT($E70,FIND(" ",$E70&amp;" ")-1),".","_")),$F70)=0,TRUE())),"Unidade incompatível com o tipo selecionado.",IF(OR(AND(ISNUMBER(SEARCH("comunic",LOWER($B70))),LEFT($E70,3)&lt;&gt;"4.4"),AND(ISNUMBER(SEARCH("monitor",LOWER($B70))),NOT(OR(LEFT($E70,3)="1.5",LEFT($E70,3)="2.5")))),"Revise a classificação do item conforme as regras de preenchimento.",IF(AND($B70&lt;&gt;"",OR(ISNUMBER(SEARCH("outro",LOWER($B70))),ISNUMBER(SEARCH("divers",LOWER($B70))),ISNUMBER(SEARCH("kit",LOWER($B70))),ISNUMBER(SEARCH("ferrament",LOWER($B70))),ISNUMBER(SEARCH("epi",LOWER($B70)))),NOT(OR($Z70&lt;&gt;"",$AA70&lt;&gt;""))),"Descrição muito genérica: detalhe melhor o item e registre o racional no memorial ou em anexo.",IF(AND($Y70=0,$B70&lt;&gt;"",OR($G70&lt;&gt;"",$H70&lt;&gt;"",$J70&lt;&gt;"",$K70&lt;&gt;"",$M70&lt;&gt;"",$N70&lt;&gt;"",$P70&lt;&gt;"",$Q70&lt;&gt;"",$S70&lt;&gt;"",$T70&lt;&gt;"",$V70&lt;&gt;"",$W70&lt;&gt;"")),"O item possui dados lançados, mas o total está zerado. Revise os valores informados.","")))))))))))))))</f>
        <v/>
      </c>
    </row>
    <row r="71" spans="1:35" ht="14.25" customHeight="1" x14ac:dyDescent="0.25">
      <c r="A71" s="57" t="str">
        <f t="shared" si="0"/>
        <v/>
      </c>
      <c r="B71" s="61"/>
      <c r="C71" s="61"/>
      <c r="D71" s="58"/>
      <c r="E71" s="61"/>
      <c r="F71" s="61"/>
      <c r="G71" s="272"/>
      <c r="H71" s="62"/>
      <c r="I71" s="270">
        <f t="shared" si="1"/>
        <v>0</v>
      </c>
      <c r="J71" s="272"/>
      <c r="K71" s="62"/>
      <c r="L71" s="270">
        <f t="shared" si="2"/>
        <v>0</v>
      </c>
      <c r="M71" s="272"/>
      <c r="N71" s="62"/>
      <c r="O71" s="270">
        <f t="shared" si="3"/>
        <v>0</v>
      </c>
      <c r="P71" s="272"/>
      <c r="Q71" s="62"/>
      <c r="R71" s="271">
        <f t="shared" si="4"/>
        <v>0</v>
      </c>
      <c r="S71" s="272"/>
      <c r="T71" s="62"/>
      <c r="U71" s="270">
        <f t="shared" si="5"/>
        <v>0</v>
      </c>
      <c r="V71" s="272"/>
      <c r="W71" s="62"/>
      <c r="X71" s="270">
        <f t="shared" si="6"/>
        <v>0</v>
      </c>
      <c r="Y71" s="270">
        <f t="shared" si="7"/>
        <v>0</v>
      </c>
      <c r="Z71" s="61"/>
      <c r="AA71" s="61"/>
      <c r="AB71" s="60" t="str">
        <f t="shared" si="8"/>
        <v/>
      </c>
      <c r="AC71" s="21" t="b">
        <f t="shared" si="9"/>
        <v>0</v>
      </c>
      <c r="AD71" s="21" t="b">
        <f t="shared" si="10"/>
        <v>0</v>
      </c>
      <c r="AE71" s="21" t="b">
        <f t="shared" si="11"/>
        <v>0</v>
      </c>
      <c r="AF71" s="21" t="b">
        <f ca="1">OR(AND($AC71,NOT($AD71)),AND($AC71,OR(AND($G71="",$H71&lt;&gt;""),AND($G71&lt;&gt;"",$H71=""),AND($J71="",$K71&lt;&gt;""),AND($J71&lt;&gt;"",$K71=""),AND($M71="",$N71&lt;&gt;""),AND($M71&lt;&gt;"",$N71=""),AND($P71="",$Q71&lt;&gt;""),AND($P71&lt;&gt;"",$Q71=""),AND($S71="",$T71&lt;&gt;""),AND($S71&lt;&gt;"",$T71=""),AND($V71="",$W71&lt;&gt;""),AND($V71&lt;&gt;"",$W71=""))),AND($C71&lt;&gt;"",$E71&lt;&gt;"",LEFT(TRIM($C71),1)&lt;&gt;LEFT(TRIM($E71),1)),IF(OR($E71="",$F71=""),FALSE(),IFERROR(COUNTIF(INDIRECT("UNITS_"&amp;SUBSTITUTE(LEFT($E71,FIND(" ",$E71&amp;" ")-1),".","_")),$F71)=0,TRUE())),AND($B71&lt;&gt;"",OR(ISNUMBER(SEARCH("outro",LOWER($B71))),ISNUMBER(SEARCH("divers",LOWER($B71))),ISNUMBER(SEARCH("etc",LOWER($B71))))),OR(AND(ISNUMBER(SEARCH("comunic",LOWER($B71))),LEFT($E71,3)&lt;&gt;"4.4"),AND(ISNUMBER(SEARCH("monitor",LOWER($B71))),NOT(OR(LEFT($E71,3)="1.5",LEFT($E71,3)="2.5")))),AND($B71&lt;&gt;"",OR(LEFT($C71,1)="1",LEFT($C71,1)="2"),$D71=""),AND($D71&lt;&gt;"",NOT(OR(LEFT($C71,1)="1",LEFT($C71,1)="2"))),AND($D71&lt;&gt;"",COUNTIF(' PROJETO'!$B$14:$B$16,$D71)=0),IF($D71="",FALSE(),IF(COUNTIF(' PROJETO'!$B$14:$B$16,$D71)=0,FALSE(),IFERROR(INDEX(' PROJETO'!$C$14:$C$16,MATCH($D71,' PROJETO'!$B$14:$B$16,0))&lt;&gt;"Sim",FALSE()))))</f>
        <v>0</v>
      </c>
      <c r="AG71" s="21" t="b">
        <f>AND($AC71,$Y71&gt;'CONFG.  LISTAS'!$F$4,$Z71="",$AA71="")</f>
        <v>0</v>
      </c>
      <c r="AH71" s="21" t="str">
        <f t="shared" si="12"/>
        <v/>
      </c>
      <c r="AI71" s="43" t="str">
        <f ca="1">IF(NOT($AC71),"",IF(OR($B71="",$C71="",$E71="",$F71=""),"Preencha descrição, categoria, tipo e unidade.",IF(AND($B71&lt;&gt;"",OR(LEFT($C71,1)="1",LEFT($C71,1)="2"),$D71=""),"Informe a prática de restauração para itens diretos.",IF(AND($D71&lt;&gt;"",NOT(OR(LEFT($C71,1)="1",LEFT($C71,1)="2"))),"Custos indiretos não devem pertencer a uma prática específica.",IF(AND($D71&lt;&gt;"",COUNTIF(' PROJETO'!$B$14:$B$16,$D71)=0),"Prática de restauração inválida ou não cadastrada.",IF(IF($D71="",FALSE(),IF(COUNTIF(' PROJETO'!$B$14:$B$16,$D71)=0,FALSE(),IFERROR(INDEX(' PROJETO'!$C$14:$C$16,MATCH($D71,' PROJETO'!$B$14:$B$16,0))&lt;&gt;"Sim",FALSE()))),"A prática informada no item não foi selecionada na aba Projeto.",IF(AND(MAX($I71,$L71,$O71,$R71,$U71,$X71)&gt;'CONFG.  LISTAS'!$F$4,NOT(OR($Z71&lt;&gt;"",$AA71&lt;&gt;""))),"Memorial de cálculo ou anexo obrigatório não informado para item acima do limite.",IF(OR(AND($G71&lt;&gt;"",$H71&lt;&gt;"",OR($G71&lt;=0,$H71&lt;=0)),AND($J71&lt;&gt;"",$K71&lt;&gt;"",OR($J71&lt;=0,$K71&lt;=0)),AND($M71&lt;&gt;"",$N71&lt;&gt;"",OR($M71&lt;=0,$N71&lt;=0)),AND($P71&lt;&gt;"",$Q71&lt;&gt;"",OR($P71&lt;=0,$Q71&lt;=0)),AND($S71&lt;&gt;"",$T71&lt;&gt;"",OR($S71&lt;=0,$T71&lt;=0)),AND($V71&lt;&gt;"",$W71&lt;&gt;"",OR($V71&lt;=0,$W71&lt;=0))),"Revise os valores informados: valor unitário e quantidade devem ser maiores que zero.",IF(OR(AND($G71="",$H71&lt;&gt;""),AND($G71&lt;&gt;"",$H71=""),AND($J71="",$K71&lt;&gt;""),AND($J71&lt;&gt;"",$K71=""),AND($M71="",$N71&lt;&gt;""),AND($M71&lt;&gt;"",$N71=""),AND($P71="",$Q71&lt;&gt;""),AND($P71&lt;&gt;"",$Q71=""),AND($S71="",$T71&lt;&gt;""),AND($S71&lt;&gt;"",$T71=""),AND($V71="",$W71&lt;&gt;""),AND($V71&lt;&gt;"",$W71="")),"Há ano preenchido parcialmente: "&amp;TRIM(IF(AND($G71="",$H71&lt;&gt;""),"Ano 1 (falta valor unitário); ","")&amp;IF(AND($G71&lt;&gt;"",$H71=""),"Ano 1 (falta quantidade); ","")&amp;IF(AND($J71="",$K71&lt;&gt;""),"Ano 2 (falta valor unitário); ","")&amp;IF(AND($J71&lt;&gt;"",$K71=""),"Ano 2 (falta quantidade); ","")&amp;IF(AND($M71="",$N71&lt;&gt;""),"Ano 3 (falta valor unitário); ","")&amp;IF(AND($M71&lt;&gt;"",$N71=""),"Ano 3 (falta quantidade); ","")&amp;IF(AND($P71="",$Q71&lt;&gt;""),"Ano 4 (falta valor unitário); ","")&amp;IF(AND($P71&lt;&gt;"",$Q71=""),"Ano 4 (falta quantidade); ","")&amp;IF(AND($S71="",$T71&lt;&gt;""),"Ano 5 (falta valor unitário); ","")&amp;IF(AND($S71&lt;&gt;"",$T71=""),"Ano 5 (falta quantidade); ","")&amp;IF(AND($V71="",$W71&lt;&gt;""),"Ano 6 (falta valor unitário); ","")&amp;IF(AND($V71&lt;&gt;"",$W71=""),"Ano 6 (falta quantidade); ","")), IF(NOT(OR(AND($G71&lt;&gt;"",$H71&lt;&gt;""),AND($J71&lt;&gt;"",$K71&lt;&gt;""),AND($M71&lt;&gt;"",$N71&lt;&gt;""),AND($P71&lt;&gt;"",$Q71&lt;&gt;""),AND($S71&lt;&gt;"",$T71&lt;&gt;""),AND($V71&lt;&gt;"",$W71&lt;&gt;""))),"Informe pelo menos um ano completo com valor unitário e quantidade.",IF(AND($C71&lt;&gt;"",$E71&lt;&gt;"",LEFT(TRIM($C71),1)&lt;&gt;LEFT(TRIM($E71),1)),"Categoria e tipo estão incompatíveis.",IF(IF(OR($E71="",$F71=""),FALSE(),IFERROR(COUNTIF(INDIRECT("UNITS_"&amp;SUBSTITUTE(LEFT($E71,FIND(" ",$E71&amp;" ")-1),".","_")),$F71)=0,TRUE())),"Unidade incompatível com o tipo selecionado.",IF(OR(AND(ISNUMBER(SEARCH("comunic",LOWER($B71))),LEFT($E71,3)&lt;&gt;"4.4"),AND(ISNUMBER(SEARCH("monitor",LOWER($B71))),NOT(OR(LEFT($E71,3)="1.5",LEFT($E71,3)="2.5")))),"Revise a classificação do item conforme as regras de preenchimento.",IF(AND($B71&lt;&gt;"",OR(ISNUMBER(SEARCH("outro",LOWER($B71))),ISNUMBER(SEARCH("divers",LOWER($B71))),ISNUMBER(SEARCH("kit",LOWER($B71))),ISNUMBER(SEARCH("ferrament",LOWER($B71))),ISNUMBER(SEARCH("epi",LOWER($B71)))),NOT(OR($Z71&lt;&gt;"",$AA71&lt;&gt;""))),"Descrição muito genérica: detalhe melhor o item e registre o racional no memorial ou em anexo.",IF(AND($Y71=0,$B71&lt;&gt;"",OR($G71&lt;&gt;"",$H71&lt;&gt;"",$J71&lt;&gt;"",$K71&lt;&gt;"",$M71&lt;&gt;"",$N71&lt;&gt;"",$P71&lt;&gt;"",$Q71&lt;&gt;"",$S71&lt;&gt;"",$T71&lt;&gt;"",$V71&lt;&gt;"",$W71&lt;&gt;"")),"O item possui dados lançados, mas o total está zerado. Revise os valores informados.","")))))))))))))))</f>
        <v/>
      </c>
    </row>
    <row r="72" spans="1:35" ht="14.25" customHeight="1" x14ac:dyDescent="0.25">
      <c r="A72" s="57" t="str">
        <f t="shared" si="0"/>
        <v/>
      </c>
      <c r="B72" s="58"/>
      <c r="C72" s="58"/>
      <c r="D72" s="58"/>
      <c r="E72" s="58"/>
      <c r="F72" s="58"/>
      <c r="G72" s="269"/>
      <c r="H72" s="59"/>
      <c r="I72" s="270">
        <f t="shared" si="1"/>
        <v>0</v>
      </c>
      <c r="J72" s="269"/>
      <c r="K72" s="59"/>
      <c r="L72" s="270">
        <f t="shared" si="2"/>
        <v>0</v>
      </c>
      <c r="M72" s="269"/>
      <c r="N72" s="59"/>
      <c r="O72" s="270">
        <f t="shared" si="3"/>
        <v>0</v>
      </c>
      <c r="P72" s="269"/>
      <c r="Q72" s="59"/>
      <c r="R72" s="271">
        <f t="shared" si="4"/>
        <v>0</v>
      </c>
      <c r="S72" s="269"/>
      <c r="T72" s="59"/>
      <c r="U72" s="270">
        <f t="shared" si="5"/>
        <v>0</v>
      </c>
      <c r="V72" s="269"/>
      <c r="W72" s="59"/>
      <c r="X72" s="270">
        <f t="shared" si="6"/>
        <v>0</v>
      </c>
      <c r="Y72" s="270">
        <f t="shared" si="7"/>
        <v>0</v>
      </c>
      <c r="Z72" s="58"/>
      <c r="AA72" s="58"/>
      <c r="AB72" s="60" t="str">
        <f t="shared" si="8"/>
        <v/>
      </c>
      <c r="AC72" s="21" t="b">
        <f t="shared" si="9"/>
        <v>0</v>
      </c>
      <c r="AD72" s="21" t="b">
        <f t="shared" si="10"/>
        <v>0</v>
      </c>
      <c r="AE72" s="21" t="b">
        <f t="shared" si="11"/>
        <v>0</v>
      </c>
      <c r="AF72" s="21" t="b">
        <f ca="1">OR(AND($AC72,NOT($AD72)),AND($AC72,OR(AND($G72="",$H72&lt;&gt;""),AND($G72&lt;&gt;"",$H72=""),AND($J72="",$K72&lt;&gt;""),AND($J72&lt;&gt;"",$K72=""),AND($M72="",$N72&lt;&gt;""),AND($M72&lt;&gt;"",$N72=""),AND($P72="",$Q72&lt;&gt;""),AND($P72&lt;&gt;"",$Q72=""),AND($S72="",$T72&lt;&gt;""),AND($S72&lt;&gt;"",$T72=""),AND($V72="",$W72&lt;&gt;""),AND($V72&lt;&gt;"",$W72=""))),AND($C72&lt;&gt;"",$E72&lt;&gt;"",LEFT(TRIM($C72),1)&lt;&gt;LEFT(TRIM($E72),1)),IF(OR($E72="",$F72=""),FALSE(),IFERROR(COUNTIF(INDIRECT("UNITS_"&amp;SUBSTITUTE(LEFT($E72,FIND(" ",$E72&amp;" ")-1),".","_")),$F72)=0,TRUE())),AND($B72&lt;&gt;"",OR(ISNUMBER(SEARCH("outro",LOWER($B72))),ISNUMBER(SEARCH("divers",LOWER($B72))),ISNUMBER(SEARCH("etc",LOWER($B72))))),OR(AND(ISNUMBER(SEARCH("comunic",LOWER($B72))),LEFT($E72,3)&lt;&gt;"4.4"),AND(ISNUMBER(SEARCH("monitor",LOWER($B72))),NOT(OR(LEFT($E72,3)="1.5",LEFT($E72,3)="2.5")))),AND($B72&lt;&gt;"",OR(LEFT($C72,1)="1",LEFT($C72,1)="2"),$D72=""),AND($D72&lt;&gt;"",NOT(OR(LEFT($C72,1)="1",LEFT($C72,1)="2"))),AND($D72&lt;&gt;"",COUNTIF(' PROJETO'!$B$14:$B$16,$D72)=0),IF($D72="",FALSE(),IF(COUNTIF(' PROJETO'!$B$14:$B$16,$D72)=0,FALSE(),IFERROR(INDEX(' PROJETO'!$C$14:$C$16,MATCH($D72,' PROJETO'!$B$14:$B$16,0))&lt;&gt;"Sim",FALSE()))))</f>
        <v>0</v>
      </c>
      <c r="AG72" s="21" t="b">
        <f>AND($AC72,$Y72&gt;'CONFG.  LISTAS'!$F$4,$Z72="",$AA72="")</f>
        <v>0</v>
      </c>
      <c r="AH72" s="21" t="str">
        <f t="shared" si="12"/>
        <v/>
      </c>
      <c r="AI72" s="43" t="str">
        <f ca="1">IF(NOT($AC72),"",IF(OR($B72="",$C72="",$E72="",$F72=""),"Preencha descrição, categoria, tipo e unidade.",IF(AND($B72&lt;&gt;"",OR(LEFT($C72,1)="1",LEFT($C72,1)="2"),$D72=""),"Informe a prática de restauração para itens diretos.",IF(AND($D72&lt;&gt;"",NOT(OR(LEFT($C72,1)="1",LEFT($C72,1)="2"))),"Custos indiretos não devem pertencer a uma prática específica.",IF(AND($D72&lt;&gt;"",COUNTIF(' PROJETO'!$B$14:$B$16,$D72)=0),"Prática de restauração inválida ou não cadastrada.",IF(IF($D72="",FALSE(),IF(COUNTIF(' PROJETO'!$B$14:$B$16,$D72)=0,FALSE(),IFERROR(INDEX(' PROJETO'!$C$14:$C$16,MATCH($D72,' PROJETO'!$B$14:$B$16,0))&lt;&gt;"Sim",FALSE()))),"A prática informada no item não foi selecionada na aba Projeto.",IF(AND(MAX($I72,$L72,$O72,$R72,$U72,$X72)&gt;'CONFG.  LISTAS'!$F$4,NOT(OR($Z72&lt;&gt;"",$AA72&lt;&gt;""))),"Memorial de cálculo ou anexo obrigatório não informado para item acima do limite.",IF(OR(AND($G72&lt;&gt;"",$H72&lt;&gt;"",OR($G72&lt;=0,$H72&lt;=0)),AND($J72&lt;&gt;"",$K72&lt;&gt;"",OR($J72&lt;=0,$K72&lt;=0)),AND($M72&lt;&gt;"",$N72&lt;&gt;"",OR($M72&lt;=0,$N72&lt;=0)),AND($P72&lt;&gt;"",$Q72&lt;&gt;"",OR($P72&lt;=0,$Q72&lt;=0)),AND($S72&lt;&gt;"",$T72&lt;&gt;"",OR($S72&lt;=0,$T72&lt;=0)),AND($V72&lt;&gt;"",$W72&lt;&gt;"",OR($V72&lt;=0,$W72&lt;=0))),"Revise os valores informados: valor unitário e quantidade devem ser maiores que zero.",IF(OR(AND($G72="",$H72&lt;&gt;""),AND($G72&lt;&gt;"",$H72=""),AND($J72="",$K72&lt;&gt;""),AND($J72&lt;&gt;"",$K72=""),AND($M72="",$N72&lt;&gt;""),AND($M72&lt;&gt;"",$N72=""),AND($P72="",$Q72&lt;&gt;""),AND($P72&lt;&gt;"",$Q72=""),AND($S72="",$T72&lt;&gt;""),AND($S72&lt;&gt;"",$T72=""),AND($V72="",$W72&lt;&gt;""),AND($V72&lt;&gt;"",$W72="")),"Há ano preenchido parcialmente: "&amp;TRIM(IF(AND($G72="",$H72&lt;&gt;""),"Ano 1 (falta valor unitário); ","")&amp;IF(AND($G72&lt;&gt;"",$H72=""),"Ano 1 (falta quantidade); ","")&amp;IF(AND($J72="",$K72&lt;&gt;""),"Ano 2 (falta valor unitário); ","")&amp;IF(AND($J72&lt;&gt;"",$K72=""),"Ano 2 (falta quantidade); ","")&amp;IF(AND($M72="",$N72&lt;&gt;""),"Ano 3 (falta valor unitário); ","")&amp;IF(AND($M72&lt;&gt;"",$N72=""),"Ano 3 (falta quantidade); ","")&amp;IF(AND($P72="",$Q72&lt;&gt;""),"Ano 4 (falta valor unitário); ","")&amp;IF(AND($P72&lt;&gt;"",$Q72=""),"Ano 4 (falta quantidade); ","")&amp;IF(AND($S72="",$T72&lt;&gt;""),"Ano 5 (falta valor unitário); ","")&amp;IF(AND($S72&lt;&gt;"",$T72=""),"Ano 5 (falta quantidade); ","")&amp;IF(AND($V72="",$W72&lt;&gt;""),"Ano 6 (falta valor unitário); ","")&amp;IF(AND($V72&lt;&gt;"",$W72=""),"Ano 6 (falta quantidade); ","")), IF(NOT(OR(AND($G72&lt;&gt;"",$H72&lt;&gt;""),AND($J72&lt;&gt;"",$K72&lt;&gt;""),AND($M72&lt;&gt;"",$N72&lt;&gt;""),AND($P72&lt;&gt;"",$Q72&lt;&gt;""),AND($S72&lt;&gt;"",$T72&lt;&gt;""),AND($V72&lt;&gt;"",$W72&lt;&gt;""))),"Informe pelo menos um ano completo com valor unitário e quantidade.",IF(AND($C72&lt;&gt;"",$E72&lt;&gt;"",LEFT(TRIM($C72),1)&lt;&gt;LEFT(TRIM($E72),1)),"Categoria e tipo estão incompatíveis.",IF(IF(OR($E72="",$F72=""),FALSE(),IFERROR(COUNTIF(INDIRECT("UNITS_"&amp;SUBSTITUTE(LEFT($E72,FIND(" ",$E72&amp;" ")-1),".","_")),$F72)=0,TRUE())),"Unidade incompatível com o tipo selecionado.",IF(OR(AND(ISNUMBER(SEARCH("comunic",LOWER($B72))),LEFT($E72,3)&lt;&gt;"4.4"),AND(ISNUMBER(SEARCH("monitor",LOWER($B72))),NOT(OR(LEFT($E72,3)="1.5",LEFT($E72,3)="2.5")))),"Revise a classificação do item conforme as regras de preenchimento.",IF(AND($B72&lt;&gt;"",OR(ISNUMBER(SEARCH("outro",LOWER($B72))),ISNUMBER(SEARCH("divers",LOWER($B72))),ISNUMBER(SEARCH("kit",LOWER($B72))),ISNUMBER(SEARCH("ferrament",LOWER($B72))),ISNUMBER(SEARCH("epi",LOWER($B72)))),NOT(OR($Z72&lt;&gt;"",$AA72&lt;&gt;""))),"Descrição muito genérica: detalhe melhor o item e registre o racional no memorial ou em anexo.",IF(AND($Y72=0,$B72&lt;&gt;"",OR($G72&lt;&gt;"",$H72&lt;&gt;"",$J72&lt;&gt;"",$K72&lt;&gt;"",$M72&lt;&gt;"",$N72&lt;&gt;"",$P72&lt;&gt;"",$Q72&lt;&gt;"",$S72&lt;&gt;"",$T72&lt;&gt;"",$V72&lt;&gt;"",$W72&lt;&gt;"")),"O item possui dados lançados, mas o total está zerado. Revise os valores informados.","")))))))))))))))</f>
        <v/>
      </c>
    </row>
    <row r="73" spans="1:35" ht="14.25" customHeight="1" x14ac:dyDescent="0.25">
      <c r="A73" s="57" t="str">
        <f t="shared" si="0"/>
        <v/>
      </c>
      <c r="B73" s="61"/>
      <c r="C73" s="61"/>
      <c r="D73" s="58"/>
      <c r="E73" s="61"/>
      <c r="F73" s="61"/>
      <c r="G73" s="272"/>
      <c r="H73" s="62"/>
      <c r="I73" s="270">
        <f t="shared" si="1"/>
        <v>0</v>
      </c>
      <c r="J73" s="272"/>
      <c r="K73" s="62"/>
      <c r="L73" s="270">
        <f t="shared" si="2"/>
        <v>0</v>
      </c>
      <c r="M73" s="272"/>
      <c r="N73" s="62"/>
      <c r="O73" s="270">
        <f t="shared" si="3"/>
        <v>0</v>
      </c>
      <c r="P73" s="272"/>
      <c r="Q73" s="62"/>
      <c r="R73" s="271">
        <f t="shared" si="4"/>
        <v>0</v>
      </c>
      <c r="S73" s="272"/>
      <c r="T73" s="62"/>
      <c r="U73" s="270">
        <f t="shared" si="5"/>
        <v>0</v>
      </c>
      <c r="V73" s="272"/>
      <c r="W73" s="62"/>
      <c r="X73" s="270">
        <f t="shared" si="6"/>
        <v>0</v>
      </c>
      <c r="Y73" s="270">
        <f t="shared" si="7"/>
        <v>0</v>
      </c>
      <c r="Z73" s="61"/>
      <c r="AA73" s="61"/>
      <c r="AB73" s="60" t="str">
        <f t="shared" si="8"/>
        <v/>
      </c>
      <c r="AC73" s="21" t="b">
        <f t="shared" si="9"/>
        <v>0</v>
      </c>
      <c r="AD73" s="21" t="b">
        <f t="shared" si="10"/>
        <v>0</v>
      </c>
      <c r="AE73" s="21" t="b">
        <f t="shared" si="11"/>
        <v>0</v>
      </c>
      <c r="AF73" s="21" t="b">
        <f ca="1">OR(AND($AC73,NOT($AD73)),AND($AC73,OR(AND($G73="",$H73&lt;&gt;""),AND($G73&lt;&gt;"",$H73=""),AND($J73="",$K73&lt;&gt;""),AND($J73&lt;&gt;"",$K73=""),AND($M73="",$N73&lt;&gt;""),AND($M73&lt;&gt;"",$N73=""),AND($P73="",$Q73&lt;&gt;""),AND($P73&lt;&gt;"",$Q73=""),AND($S73="",$T73&lt;&gt;""),AND($S73&lt;&gt;"",$T73=""),AND($V73="",$W73&lt;&gt;""),AND($V73&lt;&gt;"",$W73=""))),AND($C73&lt;&gt;"",$E73&lt;&gt;"",LEFT(TRIM($C73),1)&lt;&gt;LEFT(TRIM($E73),1)),IF(OR($E73="",$F73=""),FALSE(),IFERROR(COUNTIF(INDIRECT("UNITS_"&amp;SUBSTITUTE(LEFT($E73,FIND(" ",$E73&amp;" ")-1),".","_")),$F73)=0,TRUE())),AND($B73&lt;&gt;"",OR(ISNUMBER(SEARCH("outro",LOWER($B73))),ISNUMBER(SEARCH("divers",LOWER($B73))),ISNUMBER(SEARCH("etc",LOWER($B73))))),OR(AND(ISNUMBER(SEARCH("comunic",LOWER($B73))),LEFT($E73,3)&lt;&gt;"4.4"),AND(ISNUMBER(SEARCH("monitor",LOWER($B73))),NOT(OR(LEFT($E73,3)="1.5",LEFT($E73,3)="2.5")))),AND($B73&lt;&gt;"",OR(LEFT($C73,1)="1",LEFT($C73,1)="2"),$D73=""),AND($D73&lt;&gt;"",NOT(OR(LEFT($C73,1)="1",LEFT($C73,1)="2"))),AND($D73&lt;&gt;"",COUNTIF(' PROJETO'!$B$14:$B$16,$D73)=0),IF($D73="",FALSE(),IF(COUNTIF(' PROJETO'!$B$14:$B$16,$D73)=0,FALSE(),IFERROR(INDEX(' PROJETO'!$C$14:$C$16,MATCH($D73,' PROJETO'!$B$14:$B$16,0))&lt;&gt;"Sim",FALSE()))))</f>
        <v>0</v>
      </c>
      <c r="AG73" s="21" t="b">
        <f>AND($AC73,$Y73&gt;'CONFG.  LISTAS'!$F$4,$Z73="",$AA73="")</f>
        <v>0</v>
      </c>
      <c r="AH73" s="21" t="str">
        <f t="shared" si="12"/>
        <v/>
      </c>
      <c r="AI73" s="43" t="str">
        <f ca="1">IF(NOT($AC73),"",IF(OR($B73="",$C73="",$E73="",$F73=""),"Preencha descrição, categoria, tipo e unidade.",IF(AND($B73&lt;&gt;"",OR(LEFT($C73,1)="1",LEFT($C73,1)="2"),$D73=""),"Informe a prática de restauração para itens diretos.",IF(AND($D73&lt;&gt;"",NOT(OR(LEFT($C73,1)="1",LEFT($C73,1)="2"))),"Custos indiretos não devem pertencer a uma prática específica.",IF(AND($D73&lt;&gt;"",COUNTIF(' PROJETO'!$B$14:$B$16,$D73)=0),"Prática de restauração inválida ou não cadastrada.",IF(IF($D73="",FALSE(),IF(COUNTIF(' PROJETO'!$B$14:$B$16,$D73)=0,FALSE(),IFERROR(INDEX(' PROJETO'!$C$14:$C$16,MATCH($D73,' PROJETO'!$B$14:$B$16,0))&lt;&gt;"Sim",FALSE()))),"A prática informada no item não foi selecionada na aba Projeto.",IF(AND(MAX($I73,$L73,$O73,$R73,$U73,$X73)&gt;'CONFG.  LISTAS'!$F$4,NOT(OR($Z73&lt;&gt;"",$AA73&lt;&gt;""))),"Memorial de cálculo ou anexo obrigatório não informado para item acima do limite.",IF(OR(AND($G73&lt;&gt;"",$H73&lt;&gt;"",OR($G73&lt;=0,$H73&lt;=0)),AND($J73&lt;&gt;"",$K73&lt;&gt;"",OR($J73&lt;=0,$K73&lt;=0)),AND($M73&lt;&gt;"",$N73&lt;&gt;"",OR($M73&lt;=0,$N73&lt;=0)),AND($P73&lt;&gt;"",$Q73&lt;&gt;"",OR($P73&lt;=0,$Q73&lt;=0)),AND($S73&lt;&gt;"",$T73&lt;&gt;"",OR($S73&lt;=0,$T73&lt;=0)),AND($V73&lt;&gt;"",$W73&lt;&gt;"",OR($V73&lt;=0,$W73&lt;=0))),"Revise os valores informados: valor unitário e quantidade devem ser maiores que zero.",IF(OR(AND($G73="",$H73&lt;&gt;""),AND($G73&lt;&gt;"",$H73=""),AND($J73="",$K73&lt;&gt;""),AND($J73&lt;&gt;"",$K73=""),AND($M73="",$N73&lt;&gt;""),AND($M73&lt;&gt;"",$N73=""),AND($P73="",$Q73&lt;&gt;""),AND($P73&lt;&gt;"",$Q73=""),AND($S73="",$T73&lt;&gt;""),AND($S73&lt;&gt;"",$T73=""),AND($V73="",$W73&lt;&gt;""),AND($V73&lt;&gt;"",$W73="")),"Há ano preenchido parcialmente: "&amp;TRIM(IF(AND($G73="",$H73&lt;&gt;""),"Ano 1 (falta valor unitário); ","")&amp;IF(AND($G73&lt;&gt;"",$H73=""),"Ano 1 (falta quantidade); ","")&amp;IF(AND($J73="",$K73&lt;&gt;""),"Ano 2 (falta valor unitário); ","")&amp;IF(AND($J73&lt;&gt;"",$K73=""),"Ano 2 (falta quantidade); ","")&amp;IF(AND($M73="",$N73&lt;&gt;""),"Ano 3 (falta valor unitário); ","")&amp;IF(AND($M73&lt;&gt;"",$N73=""),"Ano 3 (falta quantidade); ","")&amp;IF(AND($P73="",$Q73&lt;&gt;""),"Ano 4 (falta valor unitário); ","")&amp;IF(AND($P73&lt;&gt;"",$Q73=""),"Ano 4 (falta quantidade); ","")&amp;IF(AND($S73="",$T73&lt;&gt;""),"Ano 5 (falta valor unitário); ","")&amp;IF(AND($S73&lt;&gt;"",$T73=""),"Ano 5 (falta quantidade); ","")&amp;IF(AND($V73="",$W73&lt;&gt;""),"Ano 6 (falta valor unitário); ","")&amp;IF(AND($V73&lt;&gt;"",$W73=""),"Ano 6 (falta quantidade); ","")), IF(NOT(OR(AND($G73&lt;&gt;"",$H73&lt;&gt;""),AND($J73&lt;&gt;"",$K73&lt;&gt;""),AND($M73&lt;&gt;"",$N73&lt;&gt;""),AND($P73&lt;&gt;"",$Q73&lt;&gt;""),AND($S73&lt;&gt;"",$T73&lt;&gt;""),AND($V73&lt;&gt;"",$W73&lt;&gt;""))),"Informe pelo menos um ano completo com valor unitário e quantidade.",IF(AND($C73&lt;&gt;"",$E73&lt;&gt;"",LEFT(TRIM($C73),1)&lt;&gt;LEFT(TRIM($E73),1)),"Categoria e tipo estão incompatíveis.",IF(IF(OR($E73="",$F73=""),FALSE(),IFERROR(COUNTIF(INDIRECT("UNITS_"&amp;SUBSTITUTE(LEFT($E73,FIND(" ",$E73&amp;" ")-1),".","_")),$F73)=0,TRUE())),"Unidade incompatível com o tipo selecionado.",IF(OR(AND(ISNUMBER(SEARCH("comunic",LOWER($B73))),LEFT($E73,3)&lt;&gt;"4.4"),AND(ISNUMBER(SEARCH("monitor",LOWER($B73))),NOT(OR(LEFT($E73,3)="1.5",LEFT($E73,3)="2.5")))),"Revise a classificação do item conforme as regras de preenchimento.",IF(AND($B73&lt;&gt;"",OR(ISNUMBER(SEARCH("outro",LOWER($B73))),ISNUMBER(SEARCH("divers",LOWER($B73))),ISNUMBER(SEARCH("kit",LOWER($B73))),ISNUMBER(SEARCH("ferrament",LOWER($B73))),ISNUMBER(SEARCH("epi",LOWER($B73)))),NOT(OR($Z73&lt;&gt;"",$AA73&lt;&gt;""))),"Descrição muito genérica: detalhe melhor o item e registre o racional no memorial ou em anexo.",IF(AND($Y73=0,$B73&lt;&gt;"",OR($G73&lt;&gt;"",$H73&lt;&gt;"",$J73&lt;&gt;"",$K73&lt;&gt;"",$M73&lt;&gt;"",$N73&lt;&gt;"",$P73&lt;&gt;"",$Q73&lt;&gt;"",$S73&lt;&gt;"",$T73&lt;&gt;"",$V73&lt;&gt;"",$W73&lt;&gt;"")),"O item possui dados lançados, mas o total está zerado. Revise os valores informados.","")))))))))))))))</f>
        <v/>
      </c>
    </row>
    <row r="74" spans="1:35" ht="14.25" customHeight="1" x14ac:dyDescent="0.25">
      <c r="A74" s="57" t="str">
        <f t="shared" ref="A74:A137" si="13">AH74</f>
        <v/>
      </c>
      <c r="B74" s="58"/>
      <c r="C74" s="58"/>
      <c r="D74" s="58"/>
      <c r="E74" s="58"/>
      <c r="F74" s="58"/>
      <c r="G74" s="269"/>
      <c r="H74" s="59"/>
      <c r="I74" s="270">
        <f t="shared" ref="I74:I137" si="14">IFERROR(G74*H74,0)</f>
        <v>0</v>
      </c>
      <c r="J74" s="269"/>
      <c r="K74" s="59"/>
      <c r="L74" s="270">
        <f t="shared" ref="L74:L137" si="15">IFERROR(J74*K74,0)</f>
        <v>0</v>
      </c>
      <c r="M74" s="269"/>
      <c r="N74" s="59"/>
      <c r="O74" s="270">
        <f t="shared" ref="O74:O137" si="16">IFERROR(M74*N74,0)</f>
        <v>0</v>
      </c>
      <c r="P74" s="269"/>
      <c r="Q74" s="59"/>
      <c r="R74" s="271">
        <f t="shared" ref="R74:R137" si="17">IFERROR(P74*Q74,0)</f>
        <v>0</v>
      </c>
      <c r="S74" s="269"/>
      <c r="T74" s="59"/>
      <c r="U74" s="270">
        <f t="shared" ref="U74:U137" si="18">IFERROR(S74*T74,0)</f>
        <v>0</v>
      </c>
      <c r="V74" s="269"/>
      <c r="W74" s="59"/>
      <c r="X74" s="270">
        <f t="shared" ref="X74:X137" si="19">IFERROR(V74*W74,0)</f>
        <v>0</v>
      </c>
      <c r="Y74" s="270">
        <f t="shared" ref="Y74:Y137" si="20">SUM(I74,L74,O74,R74,U74,X74)</f>
        <v>0</v>
      </c>
      <c r="Z74" s="58"/>
      <c r="AA74" s="58"/>
      <c r="AB74" s="60" t="str">
        <f t="shared" ref="AB74:AB137" si="21">IF($B74="","",TEXT(ROW()-4,"000"))</f>
        <v/>
      </c>
      <c r="AC74" s="21" t="b">
        <f t="shared" ref="AC74:AC137" si="22">OR(LEN($B74&amp;"")&gt;0,LEN($C74&amp;"")&gt;0,LEN($D74&amp;"")&gt;0,LEN($E74&amp;"")&gt;0,LEN($F74&amp;"")&gt;0,LEN($G74&amp;"")&gt;0,LEN($H74&amp;"")&gt;0,LEN($J74&amp;"")&gt;0,LEN($K74&amp;"")&gt;0,LEN($M74&amp;"")&gt;0,LEN($N74&amp;"")&gt;0,LEN($P74&amp;"")&gt;0,LEN($Q74&amp;"")&gt;0,LEN($S74&amp;"")&gt;0,LEN($T74&amp;"")&gt;0,LEN($V74&amp;"")&gt;0,LEN($W74&amp;"")&gt;0,LEN($Z74&amp;"")&gt;0,LEN($AA74&amp;"")&gt;0)</f>
        <v>0</v>
      </c>
      <c r="AD74" s="21" t="b">
        <f t="shared" ref="AD74:AD137" si="23">AND($B74&lt;&gt;"",$C74&lt;&gt;"",$E74&lt;&gt;"",$F74&lt;&gt;"")</f>
        <v>0</v>
      </c>
      <c r="AE74" s="21" t="b">
        <f t="shared" ref="AE74:AE137" si="24">OR(AND($G74&lt;&gt;"",$H74&lt;&gt;""),AND($J74&lt;&gt;"",$K74&lt;&gt;""),AND($M74&lt;&gt;"",$N74&lt;&gt;""),AND($P74&lt;&gt;"",$Q74&lt;&gt;""),AND($S74&lt;&gt;"",$T74&lt;&gt;""),AND($V74&lt;&gt;"",$W74&lt;&gt;""))</f>
        <v>0</v>
      </c>
      <c r="AF74" s="21" t="b">
        <f ca="1">OR(AND($AC74,NOT($AD74)),AND($AC74,OR(AND($G74="",$H74&lt;&gt;""),AND($G74&lt;&gt;"",$H74=""),AND($J74="",$K74&lt;&gt;""),AND($J74&lt;&gt;"",$K74=""),AND($M74="",$N74&lt;&gt;""),AND($M74&lt;&gt;"",$N74=""),AND($P74="",$Q74&lt;&gt;""),AND($P74&lt;&gt;"",$Q74=""),AND($S74="",$T74&lt;&gt;""),AND($S74&lt;&gt;"",$T74=""),AND($V74="",$W74&lt;&gt;""),AND($V74&lt;&gt;"",$W74=""))),AND($C74&lt;&gt;"",$E74&lt;&gt;"",LEFT(TRIM($C74),1)&lt;&gt;LEFT(TRIM($E74),1)),IF(OR($E74="",$F74=""),FALSE(),IFERROR(COUNTIF(INDIRECT("UNITS_"&amp;SUBSTITUTE(LEFT($E74,FIND(" ",$E74&amp;" ")-1),".","_")),$F74)=0,TRUE())),AND($B74&lt;&gt;"",OR(ISNUMBER(SEARCH("outro",LOWER($B74))),ISNUMBER(SEARCH("divers",LOWER($B74))),ISNUMBER(SEARCH("etc",LOWER($B74))))),OR(AND(ISNUMBER(SEARCH("comunic",LOWER($B74))),LEFT($E74,3)&lt;&gt;"4.4"),AND(ISNUMBER(SEARCH("monitor",LOWER($B74))),NOT(OR(LEFT($E74,3)="1.5",LEFT($E74,3)="2.5")))),AND($B74&lt;&gt;"",OR(LEFT($C74,1)="1",LEFT($C74,1)="2"),$D74=""),AND($D74&lt;&gt;"",NOT(OR(LEFT($C74,1)="1",LEFT($C74,1)="2"))),AND($D74&lt;&gt;"",COUNTIF(' PROJETO'!$B$14:$B$16,$D74)=0),IF($D74="",FALSE(),IF(COUNTIF(' PROJETO'!$B$14:$B$16,$D74)=0,FALSE(),IFERROR(INDEX(' PROJETO'!$C$14:$C$16,MATCH($D74,' PROJETO'!$B$14:$B$16,0))&lt;&gt;"Sim",FALSE()))))</f>
        <v>0</v>
      </c>
      <c r="AG74" s="21" t="b">
        <f>AND($AC74,$Y74&gt;'CONFG.  LISTAS'!$F$4,$Z74="",$AA74="")</f>
        <v>0</v>
      </c>
      <c r="AH74" s="21" t="str">
        <f t="shared" ref="AH74:AH137" si="25">IF(NOT($AC74),"",IF($AG74,"⚠",IF(OR(AND($AC74,NOT($AE74)),$AF74),"◔","✓")))</f>
        <v/>
      </c>
      <c r="AI74" s="43" t="str">
        <f ca="1">IF(NOT($AC74),"",IF(OR($B74="",$C74="",$E74="",$F74=""),"Preencha descrição, categoria, tipo e unidade.",IF(AND($B74&lt;&gt;"",OR(LEFT($C74,1)="1",LEFT($C74,1)="2"),$D74=""),"Informe a prática de restauração para itens diretos.",IF(AND($D74&lt;&gt;"",NOT(OR(LEFT($C74,1)="1",LEFT($C74,1)="2"))),"Custos indiretos não devem pertencer a uma prática específica.",IF(AND($D74&lt;&gt;"",COUNTIF(' PROJETO'!$B$14:$B$16,$D74)=0),"Prática de restauração inválida ou não cadastrada.",IF(IF($D74="",FALSE(),IF(COUNTIF(' PROJETO'!$B$14:$B$16,$D74)=0,FALSE(),IFERROR(INDEX(' PROJETO'!$C$14:$C$16,MATCH($D74,' PROJETO'!$B$14:$B$16,0))&lt;&gt;"Sim",FALSE()))),"A prática informada no item não foi selecionada na aba Projeto.",IF(AND(MAX($I74,$L74,$O74,$R74,$U74,$X74)&gt;'CONFG.  LISTAS'!$F$4,NOT(OR($Z74&lt;&gt;"",$AA74&lt;&gt;""))),"Memorial de cálculo ou anexo obrigatório não informado para item acima do limite.",IF(OR(AND($G74&lt;&gt;"",$H74&lt;&gt;"",OR($G74&lt;=0,$H74&lt;=0)),AND($J74&lt;&gt;"",$K74&lt;&gt;"",OR($J74&lt;=0,$K74&lt;=0)),AND($M74&lt;&gt;"",$N74&lt;&gt;"",OR($M74&lt;=0,$N74&lt;=0)),AND($P74&lt;&gt;"",$Q74&lt;&gt;"",OR($P74&lt;=0,$Q74&lt;=0)),AND($S74&lt;&gt;"",$T74&lt;&gt;"",OR($S74&lt;=0,$T74&lt;=0)),AND($V74&lt;&gt;"",$W74&lt;&gt;"",OR($V74&lt;=0,$W74&lt;=0))),"Revise os valores informados: valor unitário e quantidade devem ser maiores que zero.",IF(OR(AND($G74="",$H74&lt;&gt;""),AND($G74&lt;&gt;"",$H74=""),AND($J74="",$K74&lt;&gt;""),AND($J74&lt;&gt;"",$K74=""),AND($M74="",$N74&lt;&gt;""),AND($M74&lt;&gt;"",$N74=""),AND($P74="",$Q74&lt;&gt;""),AND($P74&lt;&gt;"",$Q74=""),AND($S74="",$T74&lt;&gt;""),AND($S74&lt;&gt;"",$T74=""),AND($V74="",$W74&lt;&gt;""),AND($V74&lt;&gt;"",$W74="")),"Há ano preenchido parcialmente: "&amp;TRIM(IF(AND($G74="",$H74&lt;&gt;""),"Ano 1 (falta valor unitário); ","")&amp;IF(AND($G74&lt;&gt;"",$H74=""),"Ano 1 (falta quantidade); ","")&amp;IF(AND($J74="",$K74&lt;&gt;""),"Ano 2 (falta valor unitário); ","")&amp;IF(AND($J74&lt;&gt;"",$K74=""),"Ano 2 (falta quantidade); ","")&amp;IF(AND($M74="",$N74&lt;&gt;""),"Ano 3 (falta valor unitário); ","")&amp;IF(AND($M74&lt;&gt;"",$N74=""),"Ano 3 (falta quantidade); ","")&amp;IF(AND($P74="",$Q74&lt;&gt;""),"Ano 4 (falta valor unitário); ","")&amp;IF(AND($P74&lt;&gt;"",$Q74=""),"Ano 4 (falta quantidade); ","")&amp;IF(AND($S74="",$T74&lt;&gt;""),"Ano 5 (falta valor unitário); ","")&amp;IF(AND($S74&lt;&gt;"",$T74=""),"Ano 5 (falta quantidade); ","")&amp;IF(AND($V74="",$W74&lt;&gt;""),"Ano 6 (falta valor unitário); ","")&amp;IF(AND($V74&lt;&gt;"",$W74=""),"Ano 6 (falta quantidade); ","")), IF(NOT(OR(AND($G74&lt;&gt;"",$H74&lt;&gt;""),AND($J74&lt;&gt;"",$K74&lt;&gt;""),AND($M74&lt;&gt;"",$N74&lt;&gt;""),AND($P74&lt;&gt;"",$Q74&lt;&gt;""),AND($S74&lt;&gt;"",$T74&lt;&gt;""),AND($V74&lt;&gt;"",$W74&lt;&gt;""))),"Informe pelo menos um ano completo com valor unitário e quantidade.",IF(AND($C74&lt;&gt;"",$E74&lt;&gt;"",LEFT(TRIM($C74),1)&lt;&gt;LEFT(TRIM($E74),1)),"Categoria e tipo estão incompatíveis.",IF(IF(OR($E74="",$F74=""),FALSE(),IFERROR(COUNTIF(INDIRECT("UNITS_"&amp;SUBSTITUTE(LEFT($E74,FIND(" ",$E74&amp;" ")-1),".","_")),$F74)=0,TRUE())),"Unidade incompatível com o tipo selecionado.",IF(OR(AND(ISNUMBER(SEARCH("comunic",LOWER($B74))),LEFT($E74,3)&lt;&gt;"4.4"),AND(ISNUMBER(SEARCH("monitor",LOWER($B74))),NOT(OR(LEFT($E74,3)="1.5",LEFT($E74,3)="2.5")))),"Revise a classificação do item conforme as regras de preenchimento.",IF(AND($B74&lt;&gt;"",OR(ISNUMBER(SEARCH("outro",LOWER($B74))),ISNUMBER(SEARCH("divers",LOWER($B74))),ISNUMBER(SEARCH("kit",LOWER($B74))),ISNUMBER(SEARCH("ferrament",LOWER($B74))),ISNUMBER(SEARCH("epi",LOWER($B74)))),NOT(OR($Z74&lt;&gt;"",$AA74&lt;&gt;""))),"Descrição muito genérica: detalhe melhor o item e registre o racional no memorial ou em anexo.",IF(AND($Y74=0,$B74&lt;&gt;"",OR($G74&lt;&gt;"",$H74&lt;&gt;"",$J74&lt;&gt;"",$K74&lt;&gt;"",$M74&lt;&gt;"",$N74&lt;&gt;"",$P74&lt;&gt;"",$Q74&lt;&gt;"",$S74&lt;&gt;"",$T74&lt;&gt;"",$V74&lt;&gt;"",$W74&lt;&gt;"")),"O item possui dados lançados, mas o total está zerado. Revise os valores informados.","")))))))))))))))</f>
        <v/>
      </c>
    </row>
    <row r="75" spans="1:35" ht="14.25" customHeight="1" x14ac:dyDescent="0.25">
      <c r="A75" s="57" t="str">
        <f t="shared" si="13"/>
        <v/>
      </c>
      <c r="B75" s="61"/>
      <c r="C75" s="61"/>
      <c r="D75" s="58"/>
      <c r="E75" s="61"/>
      <c r="F75" s="61"/>
      <c r="G75" s="272"/>
      <c r="H75" s="62"/>
      <c r="I75" s="270">
        <f t="shared" si="14"/>
        <v>0</v>
      </c>
      <c r="J75" s="272"/>
      <c r="K75" s="62"/>
      <c r="L75" s="270">
        <f t="shared" si="15"/>
        <v>0</v>
      </c>
      <c r="M75" s="272"/>
      <c r="N75" s="62"/>
      <c r="O75" s="270">
        <f t="shared" si="16"/>
        <v>0</v>
      </c>
      <c r="P75" s="272"/>
      <c r="Q75" s="62"/>
      <c r="R75" s="271">
        <f t="shared" si="17"/>
        <v>0</v>
      </c>
      <c r="S75" s="272"/>
      <c r="T75" s="62"/>
      <c r="U75" s="270">
        <f t="shared" si="18"/>
        <v>0</v>
      </c>
      <c r="V75" s="272"/>
      <c r="W75" s="62"/>
      <c r="X75" s="270">
        <f t="shared" si="19"/>
        <v>0</v>
      </c>
      <c r="Y75" s="270">
        <f t="shared" si="20"/>
        <v>0</v>
      </c>
      <c r="Z75" s="61"/>
      <c r="AA75" s="61"/>
      <c r="AB75" s="60" t="str">
        <f t="shared" si="21"/>
        <v/>
      </c>
      <c r="AC75" s="21" t="b">
        <f t="shared" si="22"/>
        <v>0</v>
      </c>
      <c r="AD75" s="21" t="b">
        <f t="shared" si="23"/>
        <v>0</v>
      </c>
      <c r="AE75" s="21" t="b">
        <f t="shared" si="24"/>
        <v>0</v>
      </c>
      <c r="AF75" s="21" t="b">
        <f ca="1">OR(AND($AC75,NOT($AD75)),AND($AC75,OR(AND($G75="",$H75&lt;&gt;""),AND($G75&lt;&gt;"",$H75=""),AND($J75="",$K75&lt;&gt;""),AND($J75&lt;&gt;"",$K75=""),AND($M75="",$N75&lt;&gt;""),AND($M75&lt;&gt;"",$N75=""),AND($P75="",$Q75&lt;&gt;""),AND($P75&lt;&gt;"",$Q75=""),AND($S75="",$T75&lt;&gt;""),AND($S75&lt;&gt;"",$T75=""),AND($V75="",$W75&lt;&gt;""),AND($V75&lt;&gt;"",$W75=""))),AND($C75&lt;&gt;"",$E75&lt;&gt;"",LEFT(TRIM($C75),1)&lt;&gt;LEFT(TRIM($E75),1)),IF(OR($E75="",$F75=""),FALSE(),IFERROR(COUNTIF(INDIRECT("UNITS_"&amp;SUBSTITUTE(LEFT($E75,FIND(" ",$E75&amp;" ")-1),".","_")),$F75)=0,TRUE())),AND($B75&lt;&gt;"",OR(ISNUMBER(SEARCH("outro",LOWER($B75))),ISNUMBER(SEARCH("divers",LOWER($B75))),ISNUMBER(SEARCH("etc",LOWER($B75))))),OR(AND(ISNUMBER(SEARCH("comunic",LOWER($B75))),LEFT($E75,3)&lt;&gt;"4.4"),AND(ISNUMBER(SEARCH("monitor",LOWER($B75))),NOT(OR(LEFT($E75,3)="1.5",LEFT($E75,3)="2.5")))),AND($B75&lt;&gt;"",OR(LEFT($C75,1)="1",LEFT($C75,1)="2"),$D75=""),AND($D75&lt;&gt;"",NOT(OR(LEFT($C75,1)="1",LEFT($C75,1)="2"))),AND($D75&lt;&gt;"",COUNTIF(' PROJETO'!$B$14:$B$16,$D75)=0),IF($D75="",FALSE(),IF(COUNTIF(' PROJETO'!$B$14:$B$16,$D75)=0,FALSE(),IFERROR(INDEX(' PROJETO'!$C$14:$C$16,MATCH($D75,' PROJETO'!$B$14:$B$16,0))&lt;&gt;"Sim",FALSE()))))</f>
        <v>0</v>
      </c>
      <c r="AG75" s="21" t="b">
        <f>AND($AC75,$Y75&gt;'CONFG.  LISTAS'!$F$4,$Z75="",$AA75="")</f>
        <v>0</v>
      </c>
      <c r="AH75" s="21" t="str">
        <f t="shared" si="25"/>
        <v/>
      </c>
      <c r="AI75" s="43" t="str">
        <f ca="1">IF(NOT($AC75),"",IF(OR($B75="",$C75="",$E75="",$F75=""),"Preencha descrição, categoria, tipo e unidade.",IF(AND($B75&lt;&gt;"",OR(LEFT($C75,1)="1",LEFT($C75,1)="2"),$D75=""),"Informe a prática de restauração para itens diretos.",IF(AND($D75&lt;&gt;"",NOT(OR(LEFT($C75,1)="1",LEFT($C75,1)="2"))),"Custos indiretos não devem pertencer a uma prática específica.",IF(AND($D75&lt;&gt;"",COUNTIF(' PROJETO'!$B$14:$B$16,$D75)=0),"Prática de restauração inválida ou não cadastrada.",IF(IF($D75="",FALSE(),IF(COUNTIF(' PROJETO'!$B$14:$B$16,$D75)=0,FALSE(),IFERROR(INDEX(' PROJETO'!$C$14:$C$16,MATCH($D75,' PROJETO'!$B$14:$B$16,0))&lt;&gt;"Sim",FALSE()))),"A prática informada no item não foi selecionada na aba Projeto.",IF(AND(MAX($I75,$L75,$O75,$R75,$U75,$X75)&gt;'CONFG.  LISTAS'!$F$4,NOT(OR($Z75&lt;&gt;"",$AA75&lt;&gt;""))),"Memorial de cálculo ou anexo obrigatório não informado para item acima do limite.",IF(OR(AND($G75&lt;&gt;"",$H75&lt;&gt;"",OR($G75&lt;=0,$H75&lt;=0)),AND($J75&lt;&gt;"",$K75&lt;&gt;"",OR($J75&lt;=0,$K75&lt;=0)),AND($M75&lt;&gt;"",$N75&lt;&gt;"",OR($M75&lt;=0,$N75&lt;=0)),AND($P75&lt;&gt;"",$Q75&lt;&gt;"",OR($P75&lt;=0,$Q75&lt;=0)),AND($S75&lt;&gt;"",$T75&lt;&gt;"",OR($S75&lt;=0,$T75&lt;=0)),AND($V75&lt;&gt;"",$W75&lt;&gt;"",OR($V75&lt;=0,$W75&lt;=0))),"Revise os valores informados: valor unitário e quantidade devem ser maiores que zero.",IF(OR(AND($G75="",$H75&lt;&gt;""),AND($G75&lt;&gt;"",$H75=""),AND($J75="",$K75&lt;&gt;""),AND($J75&lt;&gt;"",$K75=""),AND($M75="",$N75&lt;&gt;""),AND($M75&lt;&gt;"",$N75=""),AND($P75="",$Q75&lt;&gt;""),AND($P75&lt;&gt;"",$Q75=""),AND($S75="",$T75&lt;&gt;""),AND($S75&lt;&gt;"",$T75=""),AND($V75="",$W75&lt;&gt;""),AND($V75&lt;&gt;"",$W75="")),"Há ano preenchido parcialmente: "&amp;TRIM(IF(AND($G75="",$H75&lt;&gt;""),"Ano 1 (falta valor unitário); ","")&amp;IF(AND($G75&lt;&gt;"",$H75=""),"Ano 1 (falta quantidade); ","")&amp;IF(AND($J75="",$K75&lt;&gt;""),"Ano 2 (falta valor unitário); ","")&amp;IF(AND($J75&lt;&gt;"",$K75=""),"Ano 2 (falta quantidade); ","")&amp;IF(AND($M75="",$N75&lt;&gt;""),"Ano 3 (falta valor unitário); ","")&amp;IF(AND($M75&lt;&gt;"",$N75=""),"Ano 3 (falta quantidade); ","")&amp;IF(AND($P75="",$Q75&lt;&gt;""),"Ano 4 (falta valor unitário); ","")&amp;IF(AND($P75&lt;&gt;"",$Q75=""),"Ano 4 (falta quantidade); ","")&amp;IF(AND($S75="",$T75&lt;&gt;""),"Ano 5 (falta valor unitário); ","")&amp;IF(AND($S75&lt;&gt;"",$T75=""),"Ano 5 (falta quantidade); ","")&amp;IF(AND($V75="",$W75&lt;&gt;""),"Ano 6 (falta valor unitário); ","")&amp;IF(AND($V75&lt;&gt;"",$W75=""),"Ano 6 (falta quantidade); ","")), IF(NOT(OR(AND($G75&lt;&gt;"",$H75&lt;&gt;""),AND($J75&lt;&gt;"",$K75&lt;&gt;""),AND($M75&lt;&gt;"",$N75&lt;&gt;""),AND($P75&lt;&gt;"",$Q75&lt;&gt;""),AND($S75&lt;&gt;"",$T75&lt;&gt;""),AND($V75&lt;&gt;"",$W75&lt;&gt;""))),"Informe pelo menos um ano completo com valor unitário e quantidade.",IF(AND($C75&lt;&gt;"",$E75&lt;&gt;"",LEFT(TRIM($C75),1)&lt;&gt;LEFT(TRIM($E75),1)),"Categoria e tipo estão incompatíveis.",IF(IF(OR($E75="",$F75=""),FALSE(),IFERROR(COUNTIF(INDIRECT("UNITS_"&amp;SUBSTITUTE(LEFT($E75,FIND(" ",$E75&amp;" ")-1),".","_")),$F75)=0,TRUE())),"Unidade incompatível com o tipo selecionado.",IF(OR(AND(ISNUMBER(SEARCH("comunic",LOWER($B75))),LEFT($E75,3)&lt;&gt;"4.4"),AND(ISNUMBER(SEARCH("monitor",LOWER($B75))),NOT(OR(LEFT($E75,3)="1.5",LEFT($E75,3)="2.5")))),"Revise a classificação do item conforme as regras de preenchimento.",IF(AND($B75&lt;&gt;"",OR(ISNUMBER(SEARCH("outro",LOWER($B75))),ISNUMBER(SEARCH("divers",LOWER($B75))),ISNUMBER(SEARCH("kit",LOWER($B75))),ISNUMBER(SEARCH("ferrament",LOWER($B75))),ISNUMBER(SEARCH("epi",LOWER($B75)))),NOT(OR($Z75&lt;&gt;"",$AA75&lt;&gt;""))),"Descrição muito genérica: detalhe melhor o item e registre o racional no memorial ou em anexo.",IF(AND($Y75=0,$B75&lt;&gt;"",OR($G75&lt;&gt;"",$H75&lt;&gt;"",$J75&lt;&gt;"",$K75&lt;&gt;"",$M75&lt;&gt;"",$N75&lt;&gt;"",$P75&lt;&gt;"",$Q75&lt;&gt;"",$S75&lt;&gt;"",$T75&lt;&gt;"",$V75&lt;&gt;"",$W75&lt;&gt;"")),"O item possui dados lançados, mas o total está zerado. Revise os valores informados.","")))))))))))))))</f>
        <v/>
      </c>
    </row>
    <row r="76" spans="1:35" ht="14.25" customHeight="1" x14ac:dyDescent="0.25">
      <c r="A76" s="57" t="str">
        <f t="shared" si="13"/>
        <v/>
      </c>
      <c r="B76" s="58"/>
      <c r="C76" s="58"/>
      <c r="D76" s="58"/>
      <c r="E76" s="58"/>
      <c r="F76" s="58"/>
      <c r="G76" s="269"/>
      <c r="H76" s="59"/>
      <c r="I76" s="270">
        <f t="shared" si="14"/>
        <v>0</v>
      </c>
      <c r="J76" s="269"/>
      <c r="K76" s="59"/>
      <c r="L76" s="270">
        <f t="shared" si="15"/>
        <v>0</v>
      </c>
      <c r="M76" s="269"/>
      <c r="N76" s="59"/>
      <c r="O76" s="270">
        <f t="shared" si="16"/>
        <v>0</v>
      </c>
      <c r="P76" s="269"/>
      <c r="Q76" s="59"/>
      <c r="R76" s="271">
        <f t="shared" si="17"/>
        <v>0</v>
      </c>
      <c r="S76" s="269"/>
      <c r="T76" s="59"/>
      <c r="U76" s="270">
        <f t="shared" si="18"/>
        <v>0</v>
      </c>
      <c r="V76" s="269"/>
      <c r="W76" s="59"/>
      <c r="X76" s="270">
        <f t="shared" si="19"/>
        <v>0</v>
      </c>
      <c r="Y76" s="270">
        <f t="shared" si="20"/>
        <v>0</v>
      </c>
      <c r="Z76" s="58"/>
      <c r="AA76" s="58"/>
      <c r="AB76" s="60" t="str">
        <f t="shared" si="21"/>
        <v/>
      </c>
      <c r="AC76" s="21" t="b">
        <f t="shared" si="22"/>
        <v>0</v>
      </c>
      <c r="AD76" s="21" t="b">
        <f t="shared" si="23"/>
        <v>0</v>
      </c>
      <c r="AE76" s="21" t="b">
        <f t="shared" si="24"/>
        <v>0</v>
      </c>
      <c r="AF76" s="21" t="b">
        <f ca="1">OR(AND($AC76,NOT($AD76)),AND($AC76,OR(AND($G76="",$H76&lt;&gt;""),AND($G76&lt;&gt;"",$H76=""),AND($J76="",$K76&lt;&gt;""),AND($J76&lt;&gt;"",$K76=""),AND($M76="",$N76&lt;&gt;""),AND($M76&lt;&gt;"",$N76=""),AND($P76="",$Q76&lt;&gt;""),AND($P76&lt;&gt;"",$Q76=""),AND($S76="",$T76&lt;&gt;""),AND($S76&lt;&gt;"",$T76=""),AND($V76="",$W76&lt;&gt;""),AND($V76&lt;&gt;"",$W76=""))),AND($C76&lt;&gt;"",$E76&lt;&gt;"",LEFT(TRIM($C76),1)&lt;&gt;LEFT(TRIM($E76),1)),IF(OR($E76="",$F76=""),FALSE(),IFERROR(COUNTIF(INDIRECT("UNITS_"&amp;SUBSTITUTE(LEFT($E76,FIND(" ",$E76&amp;" ")-1),".","_")),$F76)=0,TRUE())),AND($B76&lt;&gt;"",OR(ISNUMBER(SEARCH("outro",LOWER($B76))),ISNUMBER(SEARCH("divers",LOWER($B76))),ISNUMBER(SEARCH("etc",LOWER($B76))))),OR(AND(ISNUMBER(SEARCH("comunic",LOWER($B76))),LEFT($E76,3)&lt;&gt;"4.4"),AND(ISNUMBER(SEARCH("monitor",LOWER($B76))),NOT(OR(LEFT($E76,3)="1.5",LEFT($E76,3)="2.5")))),AND($B76&lt;&gt;"",OR(LEFT($C76,1)="1",LEFT($C76,1)="2"),$D76=""),AND($D76&lt;&gt;"",NOT(OR(LEFT($C76,1)="1",LEFT($C76,1)="2"))),AND($D76&lt;&gt;"",COUNTIF(' PROJETO'!$B$14:$B$16,$D76)=0),IF($D76="",FALSE(),IF(COUNTIF(' PROJETO'!$B$14:$B$16,$D76)=0,FALSE(),IFERROR(INDEX(' PROJETO'!$C$14:$C$16,MATCH($D76,' PROJETO'!$B$14:$B$16,0))&lt;&gt;"Sim",FALSE()))))</f>
        <v>0</v>
      </c>
      <c r="AG76" s="21" t="b">
        <f>AND($AC76,$Y76&gt;'CONFG.  LISTAS'!$F$4,$Z76="",$AA76="")</f>
        <v>0</v>
      </c>
      <c r="AH76" s="21" t="str">
        <f t="shared" si="25"/>
        <v/>
      </c>
      <c r="AI76" s="43" t="str">
        <f ca="1">IF(NOT($AC76),"",IF(OR($B76="",$C76="",$E76="",$F76=""),"Preencha descrição, categoria, tipo e unidade.",IF(AND($B76&lt;&gt;"",OR(LEFT($C76,1)="1",LEFT($C76,1)="2"),$D76=""),"Informe a prática de restauração para itens diretos.",IF(AND($D76&lt;&gt;"",NOT(OR(LEFT($C76,1)="1",LEFT($C76,1)="2"))),"Custos indiretos não devem pertencer a uma prática específica.",IF(AND($D76&lt;&gt;"",COUNTIF(' PROJETO'!$B$14:$B$16,$D76)=0),"Prática de restauração inválida ou não cadastrada.",IF(IF($D76="",FALSE(),IF(COUNTIF(' PROJETO'!$B$14:$B$16,$D76)=0,FALSE(),IFERROR(INDEX(' PROJETO'!$C$14:$C$16,MATCH($D76,' PROJETO'!$B$14:$B$16,0))&lt;&gt;"Sim",FALSE()))),"A prática informada no item não foi selecionada na aba Projeto.",IF(AND(MAX($I76,$L76,$O76,$R76,$U76,$X76)&gt;'CONFG.  LISTAS'!$F$4,NOT(OR($Z76&lt;&gt;"",$AA76&lt;&gt;""))),"Memorial de cálculo ou anexo obrigatório não informado para item acima do limite.",IF(OR(AND($G76&lt;&gt;"",$H76&lt;&gt;"",OR($G76&lt;=0,$H76&lt;=0)),AND($J76&lt;&gt;"",$K76&lt;&gt;"",OR($J76&lt;=0,$K76&lt;=0)),AND($M76&lt;&gt;"",$N76&lt;&gt;"",OR($M76&lt;=0,$N76&lt;=0)),AND($P76&lt;&gt;"",$Q76&lt;&gt;"",OR($P76&lt;=0,$Q76&lt;=0)),AND($S76&lt;&gt;"",$T76&lt;&gt;"",OR($S76&lt;=0,$T76&lt;=0)),AND($V76&lt;&gt;"",$W76&lt;&gt;"",OR($V76&lt;=0,$W76&lt;=0))),"Revise os valores informados: valor unitário e quantidade devem ser maiores que zero.",IF(OR(AND($G76="",$H76&lt;&gt;""),AND($G76&lt;&gt;"",$H76=""),AND($J76="",$K76&lt;&gt;""),AND($J76&lt;&gt;"",$K76=""),AND($M76="",$N76&lt;&gt;""),AND($M76&lt;&gt;"",$N76=""),AND($P76="",$Q76&lt;&gt;""),AND($P76&lt;&gt;"",$Q76=""),AND($S76="",$T76&lt;&gt;""),AND($S76&lt;&gt;"",$T76=""),AND($V76="",$W76&lt;&gt;""),AND($V76&lt;&gt;"",$W76="")),"Há ano preenchido parcialmente: "&amp;TRIM(IF(AND($G76="",$H76&lt;&gt;""),"Ano 1 (falta valor unitário); ","")&amp;IF(AND($G76&lt;&gt;"",$H76=""),"Ano 1 (falta quantidade); ","")&amp;IF(AND($J76="",$K76&lt;&gt;""),"Ano 2 (falta valor unitário); ","")&amp;IF(AND($J76&lt;&gt;"",$K76=""),"Ano 2 (falta quantidade); ","")&amp;IF(AND($M76="",$N76&lt;&gt;""),"Ano 3 (falta valor unitário); ","")&amp;IF(AND($M76&lt;&gt;"",$N76=""),"Ano 3 (falta quantidade); ","")&amp;IF(AND($P76="",$Q76&lt;&gt;""),"Ano 4 (falta valor unitário); ","")&amp;IF(AND($P76&lt;&gt;"",$Q76=""),"Ano 4 (falta quantidade); ","")&amp;IF(AND($S76="",$T76&lt;&gt;""),"Ano 5 (falta valor unitário); ","")&amp;IF(AND($S76&lt;&gt;"",$T76=""),"Ano 5 (falta quantidade); ","")&amp;IF(AND($V76="",$W76&lt;&gt;""),"Ano 6 (falta valor unitário); ","")&amp;IF(AND($V76&lt;&gt;"",$W76=""),"Ano 6 (falta quantidade); ","")), IF(NOT(OR(AND($G76&lt;&gt;"",$H76&lt;&gt;""),AND($J76&lt;&gt;"",$K76&lt;&gt;""),AND($M76&lt;&gt;"",$N76&lt;&gt;""),AND($P76&lt;&gt;"",$Q76&lt;&gt;""),AND($S76&lt;&gt;"",$T76&lt;&gt;""),AND($V76&lt;&gt;"",$W76&lt;&gt;""))),"Informe pelo menos um ano completo com valor unitário e quantidade.",IF(AND($C76&lt;&gt;"",$E76&lt;&gt;"",LEFT(TRIM($C76),1)&lt;&gt;LEFT(TRIM($E76),1)),"Categoria e tipo estão incompatíveis.",IF(IF(OR($E76="",$F76=""),FALSE(),IFERROR(COUNTIF(INDIRECT("UNITS_"&amp;SUBSTITUTE(LEFT($E76,FIND(" ",$E76&amp;" ")-1),".","_")),$F76)=0,TRUE())),"Unidade incompatível com o tipo selecionado.",IF(OR(AND(ISNUMBER(SEARCH("comunic",LOWER($B76))),LEFT($E76,3)&lt;&gt;"4.4"),AND(ISNUMBER(SEARCH("monitor",LOWER($B76))),NOT(OR(LEFT($E76,3)="1.5",LEFT($E76,3)="2.5")))),"Revise a classificação do item conforme as regras de preenchimento.",IF(AND($B76&lt;&gt;"",OR(ISNUMBER(SEARCH("outro",LOWER($B76))),ISNUMBER(SEARCH("divers",LOWER($B76))),ISNUMBER(SEARCH("kit",LOWER($B76))),ISNUMBER(SEARCH("ferrament",LOWER($B76))),ISNUMBER(SEARCH("epi",LOWER($B76)))),NOT(OR($Z76&lt;&gt;"",$AA76&lt;&gt;""))),"Descrição muito genérica: detalhe melhor o item e registre o racional no memorial ou em anexo.",IF(AND($Y76=0,$B76&lt;&gt;"",OR($G76&lt;&gt;"",$H76&lt;&gt;"",$J76&lt;&gt;"",$K76&lt;&gt;"",$M76&lt;&gt;"",$N76&lt;&gt;"",$P76&lt;&gt;"",$Q76&lt;&gt;"",$S76&lt;&gt;"",$T76&lt;&gt;"",$V76&lt;&gt;"",$W76&lt;&gt;"")),"O item possui dados lançados, mas o total está zerado. Revise os valores informados.","")))))))))))))))</f>
        <v/>
      </c>
    </row>
    <row r="77" spans="1:35" ht="14.25" customHeight="1" x14ac:dyDescent="0.25">
      <c r="A77" s="57" t="str">
        <f t="shared" si="13"/>
        <v/>
      </c>
      <c r="B77" s="61"/>
      <c r="C77" s="61"/>
      <c r="D77" s="58"/>
      <c r="E77" s="61"/>
      <c r="F77" s="61"/>
      <c r="G77" s="272"/>
      <c r="H77" s="62"/>
      <c r="I77" s="270">
        <f t="shared" si="14"/>
        <v>0</v>
      </c>
      <c r="J77" s="272"/>
      <c r="K77" s="62"/>
      <c r="L77" s="270">
        <f t="shared" si="15"/>
        <v>0</v>
      </c>
      <c r="M77" s="272"/>
      <c r="N77" s="62"/>
      <c r="O77" s="270">
        <f t="shared" si="16"/>
        <v>0</v>
      </c>
      <c r="P77" s="272"/>
      <c r="Q77" s="62"/>
      <c r="R77" s="271">
        <f t="shared" si="17"/>
        <v>0</v>
      </c>
      <c r="S77" s="272"/>
      <c r="T77" s="62"/>
      <c r="U77" s="270">
        <f t="shared" si="18"/>
        <v>0</v>
      </c>
      <c r="V77" s="272"/>
      <c r="W77" s="62"/>
      <c r="X77" s="270">
        <f t="shared" si="19"/>
        <v>0</v>
      </c>
      <c r="Y77" s="270">
        <f t="shared" si="20"/>
        <v>0</v>
      </c>
      <c r="Z77" s="61"/>
      <c r="AA77" s="61"/>
      <c r="AB77" s="60" t="str">
        <f t="shared" si="21"/>
        <v/>
      </c>
      <c r="AC77" s="21" t="b">
        <f t="shared" si="22"/>
        <v>0</v>
      </c>
      <c r="AD77" s="21" t="b">
        <f t="shared" si="23"/>
        <v>0</v>
      </c>
      <c r="AE77" s="21" t="b">
        <f t="shared" si="24"/>
        <v>0</v>
      </c>
      <c r="AF77" s="21" t="b">
        <f ca="1">OR(AND($AC77,NOT($AD77)),AND($AC77,OR(AND($G77="",$H77&lt;&gt;""),AND($G77&lt;&gt;"",$H77=""),AND($J77="",$K77&lt;&gt;""),AND($J77&lt;&gt;"",$K77=""),AND($M77="",$N77&lt;&gt;""),AND($M77&lt;&gt;"",$N77=""),AND($P77="",$Q77&lt;&gt;""),AND($P77&lt;&gt;"",$Q77=""),AND($S77="",$T77&lt;&gt;""),AND($S77&lt;&gt;"",$T77=""),AND($V77="",$W77&lt;&gt;""),AND($V77&lt;&gt;"",$W77=""))),AND($C77&lt;&gt;"",$E77&lt;&gt;"",LEFT(TRIM($C77),1)&lt;&gt;LEFT(TRIM($E77),1)),IF(OR($E77="",$F77=""),FALSE(),IFERROR(COUNTIF(INDIRECT("UNITS_"&amp;SUBSTITUTE(LEFT($E77,FIND(" ",$E77&amp;" ")-1),".","_")),$F77)=0,TRUE())),AND($B77&lt;&gt;"",OR(ISNUMBER(SEARCH("outro",LOWER($B77))),ISNUMBER(SEARCH("divers",LOWER($B77))),ISNUMBER(SEARCH("etc",LOWER($B77))))),OR(AND(ISNUMBER(SEARCH("comunic",LOWER($B77))),LEFT($E77,3)&lt;&gt;"4.4"),AND(ISNUMBER(SEARCH("monitor",LOWER($B77))),NOT(OR(LEFT($E77,3)="1.5",LEFT($E77,3)="2.5")))),AND($B77&lt;&gt;"",OR(LEFT($C77,1)="1",LEFT($C77,1)="2"),$D77=""),AND($D77&lt;&gt;"",NOT(OR(LEFT($C77,1)="1",LEFT($C77,1)="2"))),AND($D77&lt;&gt;"",COUNTIF(' PROJETO'!$B$14:$B$16,$D77)=0),IF($D77="",FALSE(),IF(COUNTIF(' PROJETO'!$B$14:$B$16,$D77)=0,FALSE(),IFERROR(INDEX(' PROJETO'!$C$14:$C$16,MATCH($D77,' PROJETO'!$B$14:$B$16,0))&lt;&gt;"Sim",FALSE()))))</f>
        <v>0</v>
      </c>
      <c r="AG77" s="21" t="b">
        <f>AND($AC77,$Y77&gt;'CONFG.  LISTAS'!$F$4,$Z77="",$AA77="")</f>
        <v>0</v>
      </c>
      <c r="AH77" s="21" t="str">
        <f t="shared" si="25"/>
        <v/>
      </c>
      <c r="AI77" s="43" t="str">
        <f ca="1">IF(NOT($AC77),"",IF(OR($B77="",$C77="",$E77="",$F77=""),"Preencha descrição, categoria, tipo e unidade.",IF(AND($B77&lt;&gt;"",OR(LEFT($C77,1)="1",LEFT($C77,1)="2"),$D77=""),"Informe a prática de restauração para itens diretos.",IF(AND($D77&lt;&gt;"",NOT(OR(LEFT($C77,1)="1",LEFT($C77,1)="2"))),"Custos indiretos não devem pertencer a uma prática específica.",IF(AND($D77&lt;&gt;"",COUNTIF(' PROJETO'!$B$14:$B$16,$D77)=0),"Prática de restauração inválida ou não cadastrada.",IF(IF($D77="",FALSE(),IF(COUNTIF(' PROJETO'!$B$14:$B$16,$D77)=0,FALSE(),IFERROR(INDEX(' PROJETO'!$C$14:$C$16,MATCH($D77,' PROJETO'!$B$14:$B$16,0))&lt;&gt;"Sim",FALSE()))),"A prática informada no item não foi selecionada na aba Projeto.",IF(AND(MAX($I77,$L77,$O77,$R77,$U77,$X77)&gt;'CONFG.  LISTAS'!$F$4,NOT(OR($Z77&lt;&gt;"",$AA77&lt;&gt;""))),"Memorial de cálculo ou anexo obrigatório não informado para item acima do limite.",IF(OR(AND($G77&lt;&gt;"",$H77&lt;&gt;"",OR($G77&lt;=0,$H77&lt;=0)),AND($J77&lt;&gt;"",$K77&lt;&gt;"",OR($J77&lt;=0,$K77&lt;=0)),AND($M77&lt;&gt;"",$N77&lt;&gt;"",OR($M77&lt;=0,$N77&lt;=0)),AND($P77&lt;&gt;"",$Q77&lt;&gt;"",OR($P77&lt;=0,$Q77&lt;=0)),AND($S77&lt;&gt;"",$T77&lt;&gt;"",OR($S77&lt;=0,$T77&lt;=0)),AND($V77&lt;&gt;"",$W77&lt;&gt;"",OR($V77&lt;=0,$W77&lt;=0))),"Revise os valores informados: valor unitário e quantidade devem ser maiores que zero.",IF(OR(AND($G77="",$H77&lt;&gt;""),AND($G77&lt;&gt;"",$H77=""),AND($J77="",$K77&lt;&gt;""),AND($J77&lt;&gt;"",$K77=""),AND($M77="",$N77&lt;&gt;""),AND($M77&lt;&gt;"",$N77=""),AND($P77="",$Q77&lt;&gt;""),AND($P77&lt;&gt;"",$Q77=""),AND($S77="",$T77&lt;&gt;""),AND($S77&lt;&gt;"",$T77=""),AND($V77="",$W77&lt;&gt;""),AND($V77&lt;&gt;"",$W77="")),"Há ano preenchido parcialmente: "&amp;TRIM(IF(AND($G77="",$H77&lt;&gt;""),"Ano 1 (falta valor unitário); ","")&amp;IF(AND($G77&lt;&gt;"",$H77=""),"Ano 1 (falta quantidade); ","")&amp;IF(AND($J77="",$K77&lt;&gt;""),"Ano 2 (falta valor unitário); ","")&amp;IF(AND($J77&lt;&gt;"",$K77=""),"Ano 2 (falta quantidade); ","")&amp;IF(AND($M77="",$N77&lt;&gt;""),"Ano 3 (falta valor unitário); ","")&amp;IF(AND($M77&lt;&gt;"",$N77=""),"Ano 3 (falta quantidade); ","")&amp;IF(AND($P77="",$Q77&lt;&gt;""),"Ano 4 (falta valor unitário); ","")&amp;IF(AND($P77&lt;&gt;"",$Q77=""),"Ano 4 (falta quantidade); ","")&amp;IF(AND($S77="",$T77&lt;&gt;""),"Ano 5 (falta valor unitário); ","")&amp;IF(AND($S77&lt;&gt;"",$T77=""),"Ano 5 (falta quantidade); ","")&amp;IF(AND($V77="",$W77&lt;&gt;""),"Ano 6 (falta valor unitário); ","")&amp;IF(AND($V77&lt;&gt;"",$W77=""),"Ano 6 (falta quantidade); ","")), IF(NOT(OR(AND($G77&lt;&gt;"",$H77&lt;&gt;""),AND($J77&lt;&gt;"",$K77&lt;&gt;""),AND($M77&lt;&gt;"",$N77&lt;&gt;""),AND($P77&lt;&gt;"",$Q77&lt;&gt;""),AND($S77&lt;&gt;"",$T77&lt;&gt;""),AND($V77&lt;&gt;"",$W77&lt;&gt;""))),"Informe pelo menos um ano completo com valor unitário e quantidade.",IF(AND($C77&lt;&gt;"",$E77&lt;&gt;"",LEFT(TRIM($C77),1)&lt;&gt;LEFT(TRIM($E77),1)),"Categoria e tipo estão incompatíveis.",IF(IF(OR($E77="",$F77=""),FALSE(),IFERROR(COUNTIF(INDIRECT("UNITS_"&amp;SUBSTITUTE(LEFT($E77,FIND(" ",$E77&amp;" ")-1),".","_")),$F77)=0,TRUE())),"Unidade incompatível com o tipo selecionado.",IF(OR(AND(ISNUMBER(SEARCH("comunic",LOWER($B77))),LEFT($E77,3)&lt;&gt;"4.4"),AND(ISNUMBER(SEARCH("monitor",LOWER($B77))),NOT(OR(LEFT($E77,3)="1.5",LEFT($E77,3)="2.5")))),"Revise a classificação do item conforme as regras de preenchimento.",IF(AND($B77&lt;&gt;"",OR(ISNUMBER(SEARCH("outro",LOWER($B77))),ISNUMBER(SEARCH("divers",LOWER($B77))),ISNUMBER(SEARCH("kit",LOWER($B77))),ISNUMBER(SEARCH("ferrament",LOWER($B77))),ISNUMBER(SEARCH("epi",LOWER($B77)))),NOT(OR($Z77&lt;&gt;"",$AA77&lt;&gt;""))),"Descrição muito genérica: detalhe melhor o item e registre o racional no memorial ou em anexo.",IF(AND($Y77=0,$B77&lt;&gt;"",OR($G77&lt;&gt;"",$H77&lt;&gt;"",$J77&lt;&gt;"",$K77&lt;&gt;"",$M77&lt;&gt;"",$N77&lt;&gt;"",$P77&lt;&gt;"",$Q77&lt;&gt;"",$S77&lt;&gt;"",$T77&lt;&gt;"",$V77&lt;&gt;"",$W77&lt;&gt;"")),"O item possui dados lançados, mas o total está zerado. Revise os valores informados.","")))))))))))))))</f>
        <v/>
      </c>
    </row>
    <row r="78" spans="1:35" ht="14.25" customHeight="1" x14ac:dyDescent="0.25">
      <c r="A78" s="57" t="str">
        <f t="shared" si="13"/>
        <v/>
      </c>
      <c r="B78" s="58"/>
      <c r="C78" s="58"/>
      <c r="D78" s="58"/>
      <c r="E78" s="58"/>
      <c r="F78" s="58"/>
      <c r="G78" s="269"/>
      <c r="H78" s="59"/>
      <c r="I78" s="270">
        <f t="shared" si="14"/>
        <v>0</v>
      </c>
      <c r="J78" s="269"/>
      <c r="K78" s="59"/>
      <c r="L78" s="270">
        <f t="shared" si="15"/>
        <v>0</v>
      </c>
      <c r="M78" s="269"/>
      <c r="N78" s="59"/>
      <c r="O78" s="270">
        <f t="shared" si="16"/>
        <v>0</v>
      </c>
      <c r="P78" s="269"/>
      <c r="Q78" s="59"/>
      <c r="R78" s="271">
        <f t="shared" si="17"/>
        <v>0</v>
      </c>
      <c r="S78" s="269"/>
      <c r="T78" s="59"/>
      <c r="U78" s="270">
        <f t="shared" si="18"/>
        <v>0</v>
      </c>
      <c r="V78" s="269"/>
      <c r="W78" s="59"/>
      <c r="X78" s="270">
        <f t="shared" si="19"/>
        <v>0</v>
      </c>
      <c r="Y78" s="270">
        <f t="shared" si="20"/>
        <v>0</v>
      </c>
      <c r="Z78" s="58"/>
      <c r="AA78" s="58"/>
      <c r="AB78" s="60" t="str">
        <f t="shared" si="21"/>
        <v/>
      </c>
      <c r="AC78" s="21" t="b">
        <f t="shared" si="22"/>
        <v>0</v>
      </c>
      <c r="AD78" s="21" t="b">
        <f t="shared" si="23"/>
        <v>0</v>
      </c>
      <c r="AE78" s="21" t="b">
        <f t="shared" si="24"/>
        <v>0</v>
      </c>
      <c r="AF78" s="21" t="b">
        <f ca="1">OR(AND($AC78,NOT($AD78)),AND($AC78,OR(AND($G78="",$H78&lt;&gt;""),AND($G78&lt;&gt;"",$H78=""),AND($J78="",$K78&lt;&gt;""),AND($J78&lt;&gt;"",$K78=""),AND($M78="",$N78&lt;&gt;""),AND($M78&lt;&gt;"",$N78=""),AND($P78="",$Q78&lt;&gt;""),AND($P78&lt;&gt;"",$Q78=""),AND($S78="",$T78&lt;&gt;""),AND($S78&lt;&gt;"",$T78=""),AND($V78="",$W78&lt;&gt;""),AND($V78&lt;&gt;"",$W78=""))),AND($C78&lt;&gt;"",$E78&lt;&gt;"",LEFT(TRIM($C78),1)&lt;&gt;LEFT(TRIM($E78),1)),IF(OR($E78="",$F78=""),FALSE(),IFERROR(COUNTIF(INDIRECT("UNITS_"&amp;SUBSTITUTE(LEFT($E78,FIND(" ",$E78&amp;" ")-1),".","_")),$F78)=0,TRUE())),AND($B78&lt;&gt;"",OR(ISNUMBER(SEARCH("outro",LOWER($B78))),ISNUMBER(SEARCH("divers",LOWER($B78))),ISNUMBER(SEARCH("etc",LOWER($B78))))),OR(AND(ISNUMBER(SEARCH("comunic",LOWER($B78))),LEFT($E78,3)&lt;&gt;"4.4"),AND(ISNUMBER(SEARCH("monitor",LOWER($B78))),NOT(OR(LEFT($E78,3)="1.5",LEFT($E78,3)="2.5")))),AND($B78&lt;&gt;"",OR(LEFT($C78,1)="1",LEFT($C78,1)="2"),$D78=""),AND($D78&lt;&gt;"",NOT(OR(LEFT($C78,1)="1",LEFT($C78,1)="2"))),AND($D78&lt;&gt;"",COUNTIF(' PROJETO'!$B$14:$B$16,$D78)=0),IF($D78="",FALSE(),IF(COUNTIF(' PROJETO'!$B$14:$B$16,$D78)=0,FALSE(),IFERROR(INDEX(' PROJETO'!$C$14:$C$16,MATCH($D78,' PROJETO'!$B$14:$B$16,0))&lt;&gt;"Sim",FALSE()))))</f>
        <v>0</v>
      </c>
      <c r="AG78" s="21" t="b">
        <f>AND($AC78,$Y78&gt;'CONFG.  LISTAS'!$F$4,$Z78="",$AA78="")</f>
        <v>0</v>
      </c>
      <c r="AH78" s="21" t="str">
        <f t="shared" si="25"/>
        <v/>
      </c>
      <c r="AI78" s="43" t="str">
        <f ca="1">IF(NOT($AC78),"",IF(OR($B78="",$C78="",$E78="",$F78=""),"Preencha descrição, categoria, tipo e unidade.",IF(AND($B78&lt;&gt;"",OR(LEFT($C78,1)="1",LEFT($C78,1)="2"),$D78=""),"Informe a prática de restauração para itens diretos.",IF(AND($D78&lt;&gt;"",NOT(OR(LEFT($C78,1)="1",LEFT($C78,1)="2"))),"Custos indiretos não devem pertencer a uma prática específica.",IF(AND($D78&lt;&gt;"",COUNTIF(' PROJETO'!$B$14:$B$16,$D78)=0),"Prática de restauração inválida ou não cadastrada.",IF(IF($D78="",FALSE(),IF(COUNTIF(' PROJETO'!$B$14:$B$16,$D78)=0,FALSE(),IFERROR(INDEX(' PROJETO'!$C$14:$C$16,MATCH($D78,' PROJETO'!$B$14:$B$16,0))&lt;&gt;"Sim",FALSE()))),"A prática informada no item não foi selecionada na aba Projeto.",IF(AND(MAX($I78,$L78,$O78,$R78,$U78,$X78)&gt;'CONFG.  LISTAS'!$F$4,NOT(OR($Z78&lt;&gt;"",$AA78&lt;&gt;""))),"Memorial de cálculo ou anexo obrigatório não informado para item acima do limite.",IF(OR(AND($G78&lt;&gt;"",$H78&lt;&gt;"",OR($G78&lt;=0,$H78&lt;=0)),AND($J78&lt;&gt;"",$K78&lt;&gt;"",OR($J78&lt;=0,$K78&lt;=0)),AND($M78&lt;&gt;"",$N78&lt;&gt;"",OR($M78&lt;=0,$N78&lt;=0)),AND($P78&lt;&gt;"",$Q78&lt;&gt;"",OR($P78&lt;=0,$Q78&lt;=0)),AND($S78&lt;&gt;"",$T78&lt;&gt;"",OR($S78&lt;=0,$T78&lt;=0)),AND($V78&lt;&gt;"",$W78&lt;&gt;"",OR($V78&lt;=0,$W78&lt;=0))),"Revise os valores informados: valor unitário e quantidade devem ser maiores que zero.",IF(OR(AND($G78="",$H78&lt;&gt;""),AND($G78&lt;&gt;"",$H78=""),AND($J78="",$K78&lt;&gt;""),AND($J78&lt;&gt;"",$K78=""),AND($M78="",$N78&lt;&gt;""),AND($M78&lt;&gt;"",$N78=""),AND($P78="",$Q78&lt;&gt;""),AND($P78&lt;&gt;"",$Q78=""),AND($S78="",$T78&lt;&gt;""),AND($S78&lt;&gt;"",$T78=""),AND($V78="",$W78&lt;&gt;""),AND($V78&lt;&gt;"",$W78="")),"Há ano preenchido parcialmente: "&amp;TRIM(IF(AND($G78="",$H78&lt;&gt;""),"Ano 1 (falta valor unitário); ","")&amp;IF(AND($G78&lt;&gt;"",$H78=""),"Ano 1 (falta quantidade); ","")&amp;IF(AND($J78="",$K78&lt;&gt;""),"Ano 2 (falta valor unitário); ","")&amp;IF(AND($J78&lt;&gt;"",$K78=""),"Ano 2 (falta quantidade); ","")&amp;IF(AND($M78="",$N78&lt;&gt;""),"Ano 3 (falta valor unitário); ","")&amp;IF(AND($M78&lt;&gt;"",$N78=""),"Ano 3 (falta quantidade); ","")&amp;IF(AND($P78="",$Q78&lt;&gt;""),"Ano 4 (falta valor unitário); ","")&amp;IF(AND($P78&lt;&gt;"",$Q78=""),"Ano 4 (falta quantidade); ","")&amp;IF(AND($S78="",$T78&lt;&gt;""),"Ano 5 (falta valor unitário); ","")&amp;IF(AND($S78&lt;&gt;"",$T78=""),"Ano 5 (falta quantidade); ","")&amp;IF(AND($V78="",$W78&lt;&gt;""),"Ano 6 (falta valor unitário); ","")&amp;IF(AND($V78&lt;&gt;"",$W78=""),"Ano 6 (falta quantidade); ","")), IF(NOT(OR(AND($G78&lt;&gt;"",$H78&lt;&gt;""),AND($J78&lt;&gt;"",$K78&lt;&gt;""),AND($M78&lt;&gt;"",$N78&lt;&gt;""),AND($P78&lt;&gt;"",$Q78&lt;&gt;""),AND($S78&lt;&gt;"",$T78&lt;&gt;""),AND($V78&lt;&gt;"",$W78&lt;&gt;""))),"Informe pelo menos um ano completo com valor unitário e quantidade.",IF(AND($C78&lt;&gt;"",$E78&lt;&gt;"",LEFT(TRIM($C78),1)&lt;&gt;LEFT(TRIM($E78),1)),"Categoria e tipo estão incompatíveis.",IF(IF(OR($E78="",$F78=""),FALSE(),IFERROR(COUNTIF(INDIRECT("UNITS_"&amp;SUBSTITUTE(LEFT($E78,FIND(" ",$E78&amp;" ")-1),".","_")),$F78)=0,TRUE())),"Unidade incompatível com o tipo selecionado.",IF(OR(AND(ISNUMBER(SEARCH("comunic",LOWER($B78))),LEFT($E78,3)&lt;&gt;"4.4"),AND(ISNUMBER(SEARCH("monitor",LOWER($B78))),NOT(OR(LEFT($E78,3)="1.5",LEFT($E78,3)="2.5")))),"Revise a classificação do item conforme as regras de preenchimento.",IF(AND($B78&lt;&gt;"",OR(ISNUMBER(SEARCH("outro",LOWER($B78))),ISNUMBER(SEARCH("divers",LOWER($B78))),ISNUMBER(SEARCH("kit",LOWER($B78))),ISNUMBER(SEARCH("ferrament",LOWER($B78))),ISNUMBER(SEARCH("epi",LOWER($B78)))),NOT(OR($Z78&lt;&gt;"",$AA78&lt;&gt;""))),"Descrição muito genérica: detalhe melhor o item e registre o racional no memorial ou em anexo.",IF(AND($Y78=0,$B78&lt;&gt;"",OR($G78&lt;&gt;"",$H78&lt;&gt;"",$J78&lt;&gt;"",$K78&lt;&gt;"",$M78&lt;&gt;"",$N78&lt;&gt;"",$P78&lt;&gt;"",$Q78&lt;&gt;"",$S78&lt;&gt;"",$T78&lt;&gt;"",$V78&lt;&gt;"",$W78&lt;&gt;"")),"O item possui dados lançados, mas o total está zerado. Revise os valores informados.","")))))))))))))))</f>
        <v/>
      </c>
    </row>
    <row r="79" spans="1:35" ht="14.25" customHeight="1" x14ac:dyDescent="0.25">
      <c r="A79" s="57" t="str">
        <f t="shared" si="13"/>
        <v/>
      </c>
      <c r="B79" s="61"/>
      <c r="C79" s="61"/>
      <c r="D79" s="58"/>
      <c r="E79" s="61"/>
      <c r="F79" s="61"/>
      <c r="G79" s="272"/>
      <c r="H79" s="62"/>
      <c r="I79" s="270">
        <f t="shared" si="14"/>
        <v>0</v>
      </c>
      <c r="J79" s="272"/>
      <c r="K79" s="62"/>
      <c r="L79" s="270">
        <f t="shared" si="15"/>
        <v>0</v>
      </c>
      <c r="M79" s="272"/>
      <c r="N79" s="62"/>
      <c r="O79" s="270">
        <f t="shared" si="16"/>
        <v>0</v>
      </c>
      <c r="P79" s="272"/>
      <c r="Q79" s="62"/>
      <c r="R79" s="271">
        <f t="shared" si="17"/>
        <v>0</v>
      </c>
      <c r="S79" s="272"/>
      <c r="T79" s="62"/>
      <c r="U79" s="270">
        <f t="shared" si="18"/>
        <v>0</v>
      </c>
      <c r="V79" s="272"/>
      <c r="W79" s="62"/>
      <c r="X79" s="270">
        <f t="shared" si="19"/>
        <v>0</v>
      </c>
      <c r="Y79" s="270">
        <f t="shared" si="20"/>
        <v>0</v>
      </c>
      <c r="Z79" s="61"/>
      <c r="AA79" s="61"/>
      <c r="AB79" s="60" t="str">
        <f t="shared" si="21"/>
        <v/>
      </c>
      <c r="AC79" s="21" t="b">
        <f t="shared" si="22"/>
        <v>0</v>
      </c>
      <c r="AD79" s="21" t="b">
        <f t="shared" si="23"/>
        <v>0</v>
      </c>
      <c r="AE79" s="21" t="b">
        <f t="shared" si="24"/>
        <v>0</v>
      </c>
      <c r="AF79" s="21" t="b">
        <f ca="1">OR(AND($AC79,NOT($AD79)),AND($AC79,OR(AND($G79="",$H79&lt;&gt;""),AND($G79&lt;&gt;"",$H79=""),AND($J79="",$K79&lt;&gt;""),AND($J79&lt;&gt;"",$K79=""),AND($M79="",$N79&lt;&gt;""),AND($M79&lt;&gt;"",$N79=""),AND($P79="",$Q79&lt;&gt;""),AND($P79&lt;&gt;"",$Q79=""),AND($S79="",$T79&lt;&gt;""),AND($S79&lt;&gt;"",$T79=""),AND($V79="",$W79&lt;&gt;""),AND($V79&lt;&gt;"",$W79=""))),AND($C79&lt;&gt;"",$E79&lt;&gt;"",LEFT(TRIM($C79),1)&lt;&gt;LEFT(TRIM($E79),1)),IF(OR($E79="",$F79=""),FALSE(),IFERROR(COUNTIF(INDIRECT("UNITS_"&amp;SUBSTITUTE(LEFT($E79,FIND(" ",$E79&amp;" ")-1),".","_")),$F79)=0,TRUE())),AND($B79&lt;&gt;"",OR(ISNUMBER(SEARCH("outro",LOWER($B79))),ISNUMBER(SEARCH("divers",LOWER($B79))),ISNUMBER(SEARCH("etc",LOWER($B79))))),OR(AND(ISNUMBER(SEARCH("comunic",LOWER($B79))),LEFT($E79,3)&lt;&gt;"4.4"),AND(ISNUMBER(SEARCH("monitor",LOWER($B79))),NOT(OR(LEFT($E79,3)="1.5",LEFT($E79,3)="2.5")))),AND($B79&lt;&gt;"",OR(LEFT($C79,1)="1",LEFT($C79,1)="2"),$D79=""),AND($D79&lt;&gt;"",NOT(OR(LEFT($C79,1)="1",LEFT($C79,1)="2"))),AND($D79&lt;&gt;"",COUNTIF(' PROJETO'!$B$14:$B$16,$D79)=0),IF($D79="",FALSE(),IF(COUNTIF(' PROJETO'!$B$14:$B$16,$D79)=0,FALSE(),IFERROR(INDEX(' PROJETO'!$C$14:$C$16,MATCH($D79,' PROJETO'!$B$14:$B$16,0))&lt;&gt;"Sim",FALSE()))))</f>
        <v>0</v>
      </c>
      <c r="AG79" s="21" t="b">
        <f>AND($AC79,$Y79&gt;'CONFG.  LISTAS'!$F$4,$Z79="",$AA79="")</f>
        <v>0</v>
      </c>
      <c r="AH79" s="21" t="str">
        <f t="shared" si="25"/>
        <v/>
      </c>
      <c r="AI79" s="43" t="str">
        <f ca="1">IF(NOT($AC79),"",IF(OR($B79="",$C79="",$E79="",$F79=""),"Preencha descrição, categoria, tipo e unidade.",IF(AND($B79&lt;&gt;"",OR(LEFT($C79,1)="1",LEFT($C79,1)="2"),$D79=""),"Informe a prática de restauração para itens diretos.",IF(AND($D79&lt;&gt;"",NOT(OR(LEFT($C79,1)="1",LEFT($C79,1)="2"))),"Custos indiretos não devem pertencer a uma prática específica.",IF(AND($D79&lt;&gt;"",COUNTIF(' PROJETO'!$B$14:$B$16,$D79)=0),"Prática de restauração inválida ou não cadastrada.",IF(IF($D79="",FALSE(),IF(COUNTIF(' PROJETO'!$B$14:$B$16,$D79)=0,FALSE(),IFERROR(INDEX(' PROJETO'!$C$14:$C$16,MATCH($D79,' PROJETO'!$B$14:$B$16,0))&lt;&gt;"Sim",FALSE()))),"A prática informada no item não foi selecionada na aba Projeto.",IF(AND(MAX($I79,$L79,$O79,$R79,$U79,$X79)&gt;'CONFG.  LISTAS'!$F$4,NOT(OR($Z79&lt;&gt;"",$AA79&lt;&gt;""))),"Memorial de cálculo ou anexo obrigatório não informado para item acima do limite.",IF(OR(AND($G79&lt;&gt;"",$H79&lt;&gt;"",OR($G79&lt;=0,$H79&lt;=0)),AND($J79&lt;&gt;"",$K79&lt;&gt;"",OR($J79&lt;=0,$K79&lt;=0)),AND($M79&lt;&gt;"",$N79&lt;&gt;"",OR($M79&lt;=0,$N79&lt;=0)),AND($P79&lt;&gt;"",$Q79&lt;&gt;"",OR($P79&lt;=0,$Q79&lt;=0)),AND($S79&lt;&gt;"",$T79&lt;&gt;"",OR($S79&lt;=0,$T79&lt;=0)),AND($V79&lt;&gt;"",$W79&lt;&gt;"",OR($V79&lt;=0,$W79&lt;=0))),"Revise os valores informados: valor unitário e quantidade devem ser maiores que zero.",IF(OR(AND($G79="",$H79&lt;&gt;""),AND($G79&lt;&gt;"",$H79=""),AND($J79="",$K79&lt;&gt;""),AND($J79&lt;&gt;"",$K79=""),AND($M79="",$N79&lt;&gt;""),AND($M79&lt;&gt;"",$N79=""),AND($P79="",$Q79&lt;&gt;""),AND($P79&lt;&gt;"",$Q79=""),AND($S79="",$T79&lt;&gt;""),AND($S79&lt;&gt;"",$T79=""),AND($V79="",$W79&lt;&gt;""),AND($V79&lt;&gt;"",$W79="")),"Há ano preenchido parcialmente: "&amp;TRIM(IF(AND($G79="",$H79&lt;&gt;""),"Ano 1 (falta valor unitário); ","")&amp;IF(AND($G79&lt;&gt;"",$H79=""),"Ano 1 (falta quantidade); ","")&amp;IF(AND($J79="",$K79&lt;&gt;""),"Ano 2 (falta valor unitário); ","")&amp;IF(AND($J79&lt;&gt;"",$K79=""),"Ano 2 (falta quantidade); ","")&amp;IF(AND($M79="",$N79&lt;&gt;""),"Ano 3 (falta valor unitário); ","")&amp;IF(AND($M79&lt;&gt;"",$N79=""),"Ano 3 (falta quantidade); ","")&amp;IF(AND($P79="",$Q79&lt;&gt;""),"Ano 4 (falta valor unitário); ","")&amp;IF(AND($P79&lt;&gt;"",$Q79=""),"Ano 4 (falta quantidade); ","")&amp;IF(AND($S79="",$T79&lt;&gt;""),"Ano 5 (falta valor unitário); ","")&amp;IF(AND($S79&lt;&gt;"",$T79=""),"Ano 5 (falta quantidade); ","")&amp;IF(AND($V79="",$W79&lt;&gt;""),"Ano 6 (falta valor unitário); ","")&amp;IF(AND($V79&lt;&gt;"",$W79=""),"Ano 6 (falta quantidade); ","")), IF(NOT(OR(AND($G79&lt;&gt;"",$H79&lt;&gt;""),AND($J79&lt;&gt;"",$K79&lt;&gt;""),AND($M79&lt;&gt;"",$N79&lt;&gt;""),AND($P79&lt;&gt;"",$Q79&lt;&gt;""),AND($S79&lt;&gt;"",$T79&lt;&gt;""),AND($V79&lt;&gt;"",$W79&lt;&gt;""))),"Informe pelo menos um ano completo com valor unitário e quantidade.",IF(AND($C79&lt;&gt;"",$E79&lt;&gt;"",LEFT(TRIM($C79),1)&lt;&gt;LEFT(TRIM($E79),1)),"Categoria e tipo estão incompatíveis.",IF(IF(OR($E79="",$F79=""),FALSE(),IFERROR(COUNTIF(INDIRECT("UNITS_"&amp;SUBSTITUTE(LEFT($E79,FIND(" ",$E79&amp;" ")-1),".","_")),$F79)=0,TRUE())),"Unidade incompatível com o tipo selecionado.",IF(OR(AND(ISNUMBER(SEARCH("comunic",LOWER($B79))),LEFT($E79,3)&lt;&gt;"4.4"),AND(ISNUMBER(SEARCH("monitor",LOWER($B79))),NOT(OR(LEFT($E79,3)="1.5",LEFT($E79,3)="2.5")))),"Revise a classificação do item conforme as regras de preenchimento.",IF(AND($B79&lt;&gt;"",OR(ISNUMBER(SEARCH("outro",LOWER($B79))),ISNUMBER(SEARCH("divers",LOWER($B79))),ISNUMBER(SEARCH("kit",LOWER($B79))),ISNUMBER(SEARCH("ferrament",LOWER($B79))),ISNUMBER(SEARCH("epi",LOWER($B79)))),NOT(OR($Z79&lt;&gt;"",$AA79&lt;&gt;""))),"Descrição muito genérica: detalhe melhor o item e registre o racional no memorial ou em anexo.",IF(AND($Y79=0,$B79&lt;&gt;"",OR($G79&lt;&gt;"",$H79&lt;&gt;"",$J79&lt;&gt;"",$K79&lt;&gt;"",$M79&lt;&gt;"",$N79&lt;&gt;"",$P79&lt;&gt;"",$Q79&lt;&gt;"",$S79&lt;&gt;"",$T79&lt;&gt;"",$V79&lt;&gt;"",$W79&lt;&gt;"")),"O item possui dados lançados, mas o total está zerado. Revise os valores informados.","")))))))))))))))</f>
        <v/>
      </c>
    </row>
    <row r="80" spans="1:35" ht="14.25" customHeight="1" x14ac:dyDescent="0.25">
      <c r="A80" s="57" t="str">
        <f t="shared" si="13"/>
        <v/>
      </c>
      <c r="B80" s="58"/>
      <c r="C80" s="58"/>
      <c r="D80" s="58"/>
      <c r="E80" s="58"/>
      <c r="F80" s="58"/>
      <c r="G80" s="269"/>
      <c r="H80" s="59"/>
      <c r="I80" s="270">
        <f t="shared" si="14"/>
        <v>0</v>
      </c>
      <c r="J80" s="269"/>
      <c r="K80" s="59"/>
      <c r="L80" s="270">
        <f t="shared" si="15"/>
        <v>0</v>
      </c>
      <c r="M80" s="269"/>
      <c r="N80" s="59"/>
      <c r="O80" s="270">
        <f t="shared" si="16"/>
        <v>0</v>
      </c>
      <c r="P80" s="269"/>
      <c r="Q80" s="59"/>
      <c r="R80" s="271">
        <f t="shared" si="17"/>
        <v>0</v>
      </c>
      <c r="S80" s="269"/>
      <c r="T80" s="59"/>
      <c r="U80" s="270">
        <f t="shared" si="18"/>
        <v>0</v>
      </c>
      <c r="V80" s="269"/>
      <c r="W80" s="59"/>
      <c r="X80" s="270">
        <f t="shared" si="19"/>
        <v>0</v>
      </c>
      <c r="Y80" s="270">
        <f t="shared" si="20"/>
        <v>0</v>
      </c>
      <c r="Z80" s="58"/>
      <c r="AA80" s="58"/>
      <c r="AB80" s="60" t="str">
        <f t="shared" si="21"/>
        <v/>
      </c>
      <c r="AC80" s="21" t="b">
        <f t="shared" si="22"/>
        <v>0</v>
      </c>
      <c r="AD80" s="21" t="b">
        <f t="shared" si="23"/>
        <v>0</v>
      </c>
      <c r="AE80" s="21" t="b">
        <f t="shared" si="24"/>
        <v>0</v>
      </c>
      <c r="AF80" s="21" t="b">
        <f ca="1">OR(AND($AC80,NOT($AD80)),AND($AC80,OR(AND($G80="",$H80&lt;&gt;""),AND($G80&lt;&gt;"",$H80=""),AND($J80="",$K80&lt;&gt;""),AND($J80&lt;&gt;"",$K80=""),AND($M80="",$N80&lt;&gt;""),AND($M80&lt;&gt;"",$N80=""),AND($P80="",$Q80&lt;&gt;""),AND($P80&lt;&gt;"",$Q80=""),AND($S80="",$T80&lt;&gt;""),AND($S80&lt;&gt;"",$T80=""),AND($V80="",$W80&lt;&gt;""),AND($V80&lt;&gt;"",$W80=""))),AND($C80&lt;&gt;"",$E80&lt;&gt;"",LEFT(TRIM($C80),1)&lt;&gt;LEFT(TRIM($E80),1)),IF(OR($E80="",$F80=""),FALSE(),IFERROR(COUNTIF(INDIRECT("UNITS_"&amp;SUBSTITUTE(LEFT($E80,FIND(" ",$E80&amp;" ")-1),".","_")),$F80)=0,TRUE())),AND($B80&lt;&gt;"",OR(ISNUMBER(SEARCH("outro",LOWER($B80))),ISNUMBER(SEARCH("divers",LOWER($B80))),ISNUMBER(SEARCH("etc",LOWER($B80))))),OR(AND(ISNUMBER(SEARCH("comunic",LOWER($B80))),LEFT($E80,3)&lt;&gt;"4.4"),AND(ISNUMBER(SEARCH("monitor",LOWER($B80))),NOT(OR(LEFT($E80,3)="1.5",LEFT($E80,3)="2.5")))),AND($B80&lt;&gt;"",OR(LEFT($C80,1)="1",LEFT($C80,1)="2"),$D80=""),AND($D80&lt;&gt;"",NOT(OR(LEFT($C80,1)="1",LEFT($C80,1)="2"))),AND($D80&lt;&gt;"",COUNTIF(' PROJETO'!$B$14:$B$16,$D80)=0),IF($D80="",FALSE(),IF(COUNTIF(' PROJETO'!$B$14:$B$16,$D80)=0,FALSE(),IFERROR(INDEX(' PROJETO'!$C$14:$C$16,MATCH($D80,' PROJETO'!$B$14:$B$16,0))&lt;&gt;"Sim",FALSE()))))</f>
        <v>0</v>
      </c>
      <c r="AG80" s="21" t="b">
        <f>AND($AC80,$Y80&gt;'CONFG.  LISTAS'!$F$4,$Z80="",$AA80="")</f>
        <v>0</v>
      </c>
      <c r="AH80" s="21" t="str">
        <f t="shared" si="25"/>
        <v/>
      </c>
      <c r="AI80" s="43" t="str">
        <f ca="1">IF(NOT($AC80),"",IF(OR($B80="",$C80="",$E80="",$F80=""),"Preencha descrição, categoria, tipo e unidade.",IF(AND($B80&lt;&gt;"",OR(LEFT($C80,1)="1",LEFT($C80,1)="2"),$D80=""),"Informe a prática de restauração para itens diretos.",IF(AND($D80&lt;&gt;"",NOT(OR(LEFT($C80,1)="1",LEFT($C80,1)="2"))),"Custos indiretos não devem pertencer a uma prática específica.",IF(AND($D80&lt;&gt;"",COUNTIF(' PROJETO'!$B$14:$B$16,$D80)=0),"Prática de restauração inválida ou não cadastrada.",IF(IF($D80="",FALSE(),IF(COUNTIF(' PROJETO'!$B$14:$B$16,$D80)=0,FALSE(),IFERROR(INDEX(' PROJETO'!$C$14:$C$16,MATCH($D80,' PROJETO'!$B$14:$B$16,0))&lt;&gt;"Sim",FALSE()))),"A prática informada no item não foi selecionada na aba Projeto.",IF(AND(MAX($I80,$L80,$O80,$R80,$U80,$X80)&gt;'CONFG.  LISTAS'!$F$4,NOT(OR($Z80&lt;&gt;"",$AA80&lt;&gt;""))),"Memorial de cálculo ou anexo obrigatório não informado para item acima do limite.",IF(OR(AND($G80&lt;&gt;"",$H80&lt;&gt;"",OR($G80&lt;=0,$H80&lt;=0)),AND($J80&lt;&gt;"",$K80&lt;&gt;"",OR($J80&lt;=0,$K80&lt;=0)),AND($M80&lt;&gt;"",$N80&lt;&gt;"",OR($M80&lt;=0,$N80&lt;=0)),AND($P80&lt;&gt;"",$Q80&lt;&gt;"",OR($P80&lt;=0,$Q80&lt;=0)),AND($S80&lt;&gt;"",$T80&lt;&gt;"",OR($S80&lt;=0,$T80&lt;=0)),AND($V80&lt;&gt;"",$W80&lt;&gt;"",OR($V80&lt;=0,$W80&lt;=0))),"Revise os valores informados: valor unitário e quantidade devem ser maiores que zero.",IF(OR(AND($G80="",$H80&lt;&gt;""),AND($G80&lt;&gt;"",$H80=""),AND($J80="",$K80&lt;&gt;""),AND($J80&lt;&gt;"",$K80=""),AND($M80="",$N80&lt;&gt;""),AND($M80&lt;&gt;"",$N80=""),AND($P80="",$Q80&lt;&gt;""),AND($P80&lt;&gt;"",$Q80=""),AND($S80="",$T80&lt;&gt;""),AND($S80&lt;&gt;"",$T80=""),AND($V80="",$W80&lt;&gt;""),AND($V80&lt;&gt;"",$W80="")),"Há ano preenchido parcialmente: "&amp;TRIM(IF(AND($G80="",$H80&lt;&gt;""),"Ano 1 (falta valor unitário); ","")&amp;IF(AND($G80&lt;&gt;"",$H80=""),"Ano 1 (falta quantidade); ","")&amp;IF(AND($J80="",$K80&lt;&gt;""),"Ano 2 (falta valor unitário); ","")&amp;IF(AND($J80&lt;&gt;"",$K80=""),"Ano 2 (falta quantidade); ","")&amp;IF(AND($M80="",$N80&lt;&gt;""),"Ano 3 (falta valor unitário); ","")&amp;IF(AND($M80&lt;&gt;"",$N80=""),"Ano 3 (falta quantidade); ","")&amp;IF(AND($P80="",$Q80&lt;&gt;""),"Ano 4 (falta valor unitário); ","")&amp;IF(AND($P80&lt;&gt;"",$Q80=""),"Ano 4 (falta quantidade); ","")&amp;IF(AND($S80="",$T80&lt;&gt;""),"Ano 5 (falta valor unitário); ","")&amp;IF(AND($S80&lt;&gt;"",$T80=""),"Ano 5 (falta quantidade); ","")&amp;IF(AND($V80="",$W80&lt;&gt;""),"Ano 6 (falta valor unitário); ","")&amp;IF(AND($V80&lt;&gt;"",$W80=""),"Ano 6 (falta quantidade); ","")), IF(NOT(OR(AND($G80&lt;&gt;"",$H80&lt;&gt;""),AND($J80&lt;&gt;"",$K80&lt;&gt;""),AND($M80&lt;&gt;"",$N80&lt;&gt;""),AND($P80&lt;&gt;"",$Q80&lt;&gt;""),AND($S80&lt;&gt;"",$T80&lt;&gt;""),AND($V80&lt;&gt;"",$W80&lt;&gt;""))),"Informe pelo menos um ano completo com valor unitário e quantidade.",IF(AND($C80&lt;&gt;"",$E80&lt;&gt;"",LEFT(TRIM($C80),1)&lt;&gt;LEFT(TRIM($E80),1)),"Categoria e tipo estão incompatíveis.",IF(IF(OR($E80="",$F80=""),FALSE(),IFERROR(COUNTIF(INDIRECT("UNITS_"&amp;SUBSTITUTE(LEFT($E80,FIND(" ",$E80&amp;" ")-1),".","_")),$F80)=0,TRUE())),"Unidade incompatível com o tipo selecionado.",IF(OR(AND(ISNUMBER(SEARCH("comunic",LOWER($B80))),LEFT($E80,3)&lt;&gt;"4.4"),AND(ISNUMBER(SEARCH("monitor",LOWER($B80))),NOT(OR(LEFT($E80,3)="1.5",LEFT($E80,3)="2.5")))),"Revise a classificação do item conforme as regras de preenchimento.",IF(AND($B80&lt;&gt;"",OR(ISNUMBER(SEARCH("outro",LOWER($B80))),ISNUMBER(SEARCH("divers",LOWER($B80))),ISNUMBER(SEARCH("kit",LOWER($B80))),ISNUMBER(SEARCH("ferrament",LOWER($B80))),ISNUMBER(SEARCH("epi",LOWER($B80)))),NOT(OR($Z80&lt;&gt;"",$AA80&lt;&gt;""))),"Descrição muito genérica: detalhe melhor o item e registre o racional no memorial ou em anexo.",IF(AND($Y80=0,$B80&lt;&gt;"",OR($G80&lt;&gt;"",$H80&lt;&gt;"",$J80&lt;&gt;"",$K80&lt;&gt;"",$M80&lt;&gt;"",$N80&lt;&gt;"",$P80&lt;&gt;"",$Q80&lt;&gt;"",$S80&lt;&gt;"",$T80&lt;&gt;"",$V80&lt;&gt;"",$W80&lt;&gt;"")),"O item possui dados lançados, mas o total está zerado. Revise os valores informados.","")))))))))))))))</f>
        <v/>
      </c>
    </row>
    <row r="81" spans="1:35" ht="14.25" customHeight="1" x14ac:dyDescent="0.25">
      <c r="A81" s="57" t="str">
        <f t="shared" si="13"/>
        <v/>
      </c>
      <c r="B81" s="61"/>
      <c r="C81" s="61"/>
      <c r="D81" s="58"/>
      <c r="E81" s="61"/>
      <c r="F81" s="61"/>
      <c r="G81" s="272"/>
      <c r="H81" s="62"/>
      <c r="I81" s="270">
        <f t="shared" si="14"/>
        <v>0</v>
      </c>
      <c r="J81" s="272"/>
      <c r="K81" s="62"/>
      <c r="L81" s="270">
        <f t="shared" si="15"/>
        <v>0</v>
      </c>
      <c r="M81" s="272"/>
      <c r="N81" s="62"/>
      <c r="O81" s="270">
        <f t="shared" si="16"/>
        <v>0</v>
      </c>
      <c r="P81" s="272"/>
      <c r="Q81" s="62"/>
      <c r="R81" s="271">
        <f t="shared" si="17"/>
        <v>0</v>
      </c>
      <c r="S81" s="272"/>
      <c r="T81" s="62"/>
      <c r="U81" s="270">
        <f t="shared" si="18"/>
        <v>0</v>
      </c>
      <c r="V81" s="272"/>
      <c r="W81" s="62"/>
      <c r="X81" s="270">
        <f t="shared" si="19"/>
        <v>0</v>
      </c>
      <c r="Y81" s="270">
        <f t="shared" si="20"/>
        <v>0</v>
      </c>
      <c r="Z81" s="61"/>
      <c r="AA81" s="61"/>
      <c r="AB81" s="60" t="str">
        <f t="shared" si="21"/>
        <v/>
      </c>
      <c r="AC81" s="21" t="b">
        <f t="shared" si="22"/>
        <v>0</v>
      </c>
      <c r="AD81" s="21" t="b">
        <f t="shared" si="23"/>
        <v>0</v>
      </c>
      <c r="AE81" s="21" t="b">
        <f t="shared" si="24"/>
        <v>0</v>
      </c>
      <c r="AF81" s="21" t="b">
        <f ca="1">OR(AND($AC81,NOT($AD81)),AND($AC81,OR(AND($G81="",$H81&lt;&gt;""),AND($G81&lt;&gt;"",$H81=""),AND($J81="",$K81&lt;&gt;""),AND($J81&lt;&gt;"",$K81=""),AND($M81="",$N81&lt;&gt;""),AND($M81&lt;&gt;"",$N81=""),AND($P81="",$Q81&lt;&gt;""),AND($P81&lt;&gt;"",$Q81=""),AND($S81="",$T81&lt;&gt;""),AND($S81&lt;&gt;"",$T81=""),AND($V81="",$W81&lt;&gt;""),AND($V81&lt;&gt;"",$W81=""))),AND($C81&lt;&gt;"",$E81&lt;&gt;"",LEFT(TRIM($C81),1)&lt;&gt;LEFT(TRIM($E81),1)),IF(OR($E81="",$F81=""),FALSE(),IFERROR(COUNTIF(INDIRECT("UNITS_"&amp;SUBSTITUTE(LEFT($E81,FIND(" ",$E81&amp;" ")-1),".","_")),$F81)=0,TRUE())),AND($B81&lt;&gt;"",OR(ISNUMBER(SEARCH("outro",LOWER($B81))),ISNUMBER(SEARCH("divers",LOWER($B81))),ISNUMBER(SEARCH("etc",LOWER($B81))))),OR(AND(ISNUMBER(SEARCH("comunic",LOWER($B81))),LEFT($E81,3)&lt;&gt;"4.4"),AND(ISNUMBER(SEARCH("monitor",LOWER($B81))),NOT(OR(LEFT($E81,3)="1.5",LEFT($E81,3)="2.5")))),AND($B81&lt;&gt;"",OR(LEFT($C81,1)="1",LEFT($C81,1)="2"),$D81=""),AND($D81&lt;&gt;"",NOT(OR(LEFT($C81,1)="1",LEFT($C81,1)="2"))),AND($D81&lt;&gt;"",COUNTIF(' PROJETO'!$B$14:$B$16,$D81)=0),IF($D81="",FALSE(),IF(COUNTIF(' PROJETO'!$B$14:$B$16,$D81)=0,FALSE(),IFERROR(INDEX(' PROJETO'!$C$14:$C$16,MATCH($D81,' PROJETO'!$B$14:$B$16,0))&lt;&gt;"Sim",FALSE()))))</f>
        <v>0</v>
      </c>
      <c r="AG81" s="21" t="b">
        <f>AND($AC81,$Y81&gt;'CONFG.  LISTAS'!$F$4,$Z81="",$AA81="")</f>
        <v>0</v>
      </c>
      <c r="AH81" s="21" t="str">
        <f t="shared" si="25"/>
        <v/>
      </c>
      <c r="AI81" s="43" t="str">
        <f ca="1">IF(NOT($AC81),"",IF(OR($B81="",$C81="",$E81="",$F81=""),"Preencha descrição, categoria, tipo e unidade.",IF(AND($B81&lt;&gt;"",OR(LEFT($C81,1)="1",LEFT($C81,1)="2"),$D81=""),"Informe a prática de restauração para itens diretos.",IF(AND($D81&lt;&gt;"",NOT(OR(LEFT($C81,1)="1",LEFT($C81,1)="2"))),"Custos indiretos não devem pertencer a uma prática específica.",IF(AND($D81&lt;&gt;"",COUNTIF(' PROJETO'!$B$14:$B$16,$D81)=0),"Prática de restauração inválida ou não cadastrada.",IF(IF($D81="",FALSE(),IF(COUNTIF(' PROJETO'!$B$14:$B$16,$D81)=0,FALSE(),IFERROR(INDEX(' PROJETO'!$C$14:$C$16,MATCH($D81,' PROJETO'!$B$14:$B$16,0))&lt;&gt;"Sim",FALSE()))),"A prática informada no item não foi selecionada na aba Projeto.",IF(AND(MAX($I81,$L81,$O81,$R81,$U81,$X81)&gt;'CONFG.  LISTAS'!$F$4,NOT(OR($Z81&lt;&gt;"",$AA81&lt;&gt;""))),"Memorial de cálculo ou anexo obrigatório não informado para item acima do limite.",IF(OR(AND($G81&lt;&gt;"",$H81&lt;&gt;"",OR($G81&lt;=0,$H81&lt;=0)),AND($J81&lt;&gt;"",$K81&lt;&gt;"",OR($J81&lt;=0,$K81&lt;=0)),AND($M81&lt;&gt;"",$N81&lt;&gt;"",OR($M81&lt;=0,$N81&lt;=0)),AND($P81&lt;&gt;"",$Q81&lt;&gt;"",OR($P81&lt;=0,$Q81&lt;=0)),AND($S81&lt;&gt;"",$T81&lt;&gt;"",OR($S81&lt;=0,$T81&lt;=0)),AND($V81&lt;&gt;"",$W81&lt;&gt;"",OR($V81&lt;=0,$W81&lt;=0))),"Revise os valores informados: valor unitário e quantidade devem ser maiores que zero.",IF(OR(AND($G81="",$H81&lt;&gt;""),AND($G81&lt;&gt;"",$H81=""),AND($J81="",$K81&lt;&gt;""),AND($J81&lt;&gt;"",$K81=""),AND($M81="",$N81&lt;&gt;""),AND($M81&lt;&gt;"",$N81=""),AND($P81="",$Q81&lt;&gt;""),AND($P81&lt;&gt;"",$Q81=""),AND($S81="",$T81&lt;&gt;""),AND($S81&lt;&gt;"",$T81=""),AND($V81="",$W81&lt;&gt;""),AND($V81&lt;&gt;"",$W81="")),"Há ano preenchido parcialmente: "&amp;TRIM(IF(AND($G81="",$H81&lt;&gt;""),"Ano 1 (falta valor unitário); ","")&amp;IF(AND($G81&lt;&gt;"",$H81=""),"Ano 1 (falta quantidade); ","")&amp;IF(AND($J81="",$K81&lt;&gt;""),"Ano 2 (falta valor unitário); ","")&amp;IF(AND($J81&lt;&gt;"",$K81=""),"Ano 2 (falta quantidade); ","")&amp;IF(AND($M81="",$N81&lt;&gt;""),"Ano 3 (falta valor unitário); ","")&amp;IF(AND($M81&lt;&gt;"",$N81=""),"Ano 3 (falta quantidade); ","")&amp;IF(AND($P81="",$Q81&lt;&gt;""),"Ano 4 (falta valor unitário); ","")&amp;IF(AND($P81&lt;&gt;"",$Q81=""),"Ano 4 (falta quantidade); ","")&amp;IF(AND($S81="",$T81&lt;&gt;""),"Ano 5 (falta valor unitário); ","")&amp;IF(AND($S81&lt;&gt;"",$T81=""),"Ano 5 (falta quantidade); ","")&amp;IF(AND($V81="",$W81&lt;&gt;""),"Ano 6 (falta valor unitário); ","")&amp;IF(AND($V81&lt;&gt;"",$W81=""),"Ano 6 (falta quantidade); ","")), IF(NOT(OR(AND($G81&lt;&gt;"",$H81&lt;&gt;""),AND($J81&lt;&gt;"",$K81&lt;&gt;""),AND($M81&lt;&gt;"",$N81&lt;&gt;""),AND($P81&lt;&gt;"",$Q81&lt;&gt;""),AND($S81&lt;&gt;"",$T81&lt;&gt;""),AND($V81&lt;&gt;"",$W81&lt;&gt;""))),"Informe pelo menos um ano completo com valor unitário e quantidade.",IF(AND($C81&lt;&gt;"",$E81&lt;&gt;"",LEFT(TRIM($C81),1)&lt;&gt;LEFT(TRIM($E81),1)),"Categoria e tipo estão incompatíveis.",IF(IF(OR($E81="",$F81=""),FALSE(),IFERROR(COUNTIF(INDIRECT("UNITS_"&amp;SUBSTITUTE(LEFT($E81,FIND(" ",$E81&amp;" ")-1),".","_")),$F81)=0,TRUE())),"Unidade incompatível com o tipo selecionado.",IF(OR(AND(ISNUMBER(SEARCH("comunic",LOWER($B81))),LEFT($E81,3)&lt;&gt;"4.4"),AND(ISNUMBER(SEARCH("monitor",LOWER($B81))),NOT(OR(LEFT($E81,3)="1.5",LEFT($E81,3)="2.5")))),"Revise a classificação do item conforme as regras de preenchimento.",IF(AND($B81&lt;&gt;"",OR(ISNUMBER(SEARCH("outro",LOWER($B81))),ISNUMBER(SEARCH("divers",LOWER($B81))),ISNUMBER(SEARCH("kit",LOWER($B81))),ISNUMBER(SEARCH("ferrament",LOWER($B81))),ISNUMBER(SEARCH("epi",LOWER($B81)))),NOT(OR($Z81&lt;&gt;"",$AA81&lt;&gt;""))),"Descrição muito genérica: detalhe melhor o item e registre o racional no memorial ou em anexo.",IF(AND($Y81=0,$B81&lt;&gt;"",OR($G81&lt;&gt;"",$H81&lt;&gt;"",$J81&lt;&gt;"",$K81&lt;&gt;"",$M81&lt;&gt;"",$N81&lt;&gt;"",$P81&lt;&gt;"",$Q81&lt;&gt;"",$S81&lt;&gt;"",$T81&lt;&gt;"",$V81&lt;&gt;"",$W81&lt;&gt;"")),"O item possui dados lançados, mas o total está zerado. Revise os valores informados.","")))))))))))))))</f>
        <v/>
      </c>
    </row>
    <row r="82" spans="1:35" ht="14.25" customHeight="1" x14ac:dyDescent="0.25">
      <c r="A82" s="57" t="str">
        <f t="shared" si="13"/>
        <v/>
      </c>
      <c r="B82" s="58"/>
      <c r="C82" s="58"/>
      <c r="D82" s="58"/>
      <c r="E82" s="58"/>
      <c r="F82" s="58"/>
      <c r="G82" s="269"/>
      <c r="H82" s="59"/>
      <c r="I82" s="270">
        <f t="shared" si="14"/>
        <v>0</v>
      </c>
      <c r="J82" s="269"/>
      <c r="K82" s="59"/>
      <c r="L82" s="270">
        <f t="shared" si="15"/>
        <v>0</v>
      </c>
      <c r="M82" s="269"/>
      <c r="N82" s="59"/>
      <c r="O82" s="270">
        <f t="shared" si="16"/>
        <v>0</v>
      </c>
      <c r="P82" s="269"/>
      <c r="Q82" s="59"/>
      <c r="R82" s="271">
        <f t="shared" si="17"/>
        <v>0</v>
      </c>
      <c r="S82" s="269"/>
      <c r="T82" s="59"/>
      <c r="U82" s="270">
        <f t="shared" si="18"/>
        <v>0</v>
      </c>
      <c r="V82" s="269"/>
      <c r="W82" s="59"/>
      <c r="X82" s="270">
        <f t="shared" si="19"/>
        <v>0</v>
      </c>
      <c r="Y82" s="270">
        <f t="shared" si="20"/>
        <v>0</v>
      </c>
      <c r="Z82" s="58"/>
      <c r="AA82" s="58"/>
      <c r="AB82" s="60" t="str">
        <f t="shared" si="21"/>
        <v/>
      </c>
      <c r="AC82" s="21" t="b">
        <f t="shared" si="22"/>
        <v>0</v>
      </c>
      <c r="AD82" s="21" t="b">
        <f t="shared" si="23"/>
        <v>0</v>
      </c>
      <c r="AE82" s="21" t="b">
        <f t="shared" si="24"/>
        <v>0</v>
      </c>
      <c r="AF82" s="21" t="b">
        <f ca="1">OR(AND($AC82,NOT($AD82)),AND($AC82,OR(AND($G82="",$H82&lt;&gt;""),AND($G82&lt;&gt;"",$H82=""),AND($J82="",$K82&lt;&gt;""),AND($J82&lt;&gt;"",$K82=""),AND($M82="",$N82&lt;&gt;""),AND($M82&lt;&gt;"",$N82=""),AND($P82="",$Q82&lt;&gt;""),AND($P82&lt;&gt;"",$Q82=""),AND($S82="",$T82&lt;&gt;""),AND($S82&lt;&gt;"",$T82=""),AND($V82="",$W82&lt;&gt;""),AND($V82&lt;&gt;"",$W82=""))),AND($C82&lt;&gt;"",$E82&lt;&gt;"",LEFT(TRIM($C82),1)&lt;&gt;LEFT(TRIM($E82),1)),IF(OR($E82="",$F82=""),FALSE(),IFERROR(COUNTIF(INDIRECT("UNITS_"&amp;SUBSTITUTE(LEFT($E82,FIND(" ",$E82&amp;" ")-1),".","_")),$F82)=0,TRUE())),AND($B82&lt;&gt;"",OR(ISNUMBER(SEARCH("outro",LOWER($B82))),ISNUMBER(SEARCH("divers",LOWER($B82))),ISNUMBER(SEARCH("etc",LOWER($B82))))),OR(AND(ISNUMBER(SEARCH("comunic",LOWER($B82))),LEFT($E82,3)&lt;&gt;"4.4"),AND(ISNUMBER(SEARCH("monitor",LOWER($B82))),NOT(OR(LEFT($E82,3)="1.5",LEFT($E82,3)="2.5")))),AND($B82&lt;&gt;"",OR(LEFT($C82,1)="1",LEFT($C82,1)="2"),$D82=""),AND($D82&lt;&gt;"",NOT(OR(LEFT($C82,1)="1",LEFT($C82,1)="2"))),AND($D82&lt;&gt;"",COUNTIF(' PROJETO'!$B$14:$B$16,$D82)=0),IF($D82="",FALSE(),IF(COUNTIF(' PROJETO'!$B$14:$B$16,$D82)=0,FALSE(),IFERROR(INDEX(' PROJETO'!$C$14:$C$16,MATCH($D82,' PROJETO'!$B$14:$B$16,0))&lt;&gt;"Sim",FALSE()))))</f>
        <v>0</v>
      </c>
      <c r="AG82" s="21" t="b">
        <f>AND($AC82,$Y82&gt;'CONFG.  LISTAS'!$F$4,$Z82="",$AA82="")</f>
        <v>0</v>
      </c>
      <c r="AH82" s="21" t="str">
        <f t="shared" si="25"/>
        <v/>
      </c>
      <c r="AI82" s="43" t="str">
        <f ca="1">IF(NOT($AC82),"",IF(OR($B82="",$C82="",$E82="",$F82=""),"Preencha descrição, categoria, tipo e unidade.",IF(AND($B82&lt;&gt;"",OR(LEFT($C82,1)="1",LEFT($C82,1)="2"),$D82=""),"Informe a prática de restauração para itens diretos.",IF(AND($D82&lt;&gt;"",NOT(OR(LEFT($C82,1)="1",LEFT($C82,1)="2"))),"Custos indiretos não devem pertencer a uma prática específica.",IF(AND($D82&lt;&gt;"",COUNTIF(' PROJETO'!$B$14:$B$16,$D82)=0),"Prática de restauração inválida ou não cadastrada.",IF(IF($D82="",FALSE(),IF(COUNTIF(' PROJETO'!$B$14:$B$16,$D82)=0,FALSE(),IFERROR(INDEX(' PROJETO'!$C$14:$C$16,MATCH($D82,' PROJETO'!$B$14:$B$16,0))&lt;&gt;"Sim",FALSE()))),"A prática informada no item não foi selecionada na aba Projeto.",IF(AND(MAX($I82,$L82,$O82,$R82,$U82,$X82)&gt;'CONFG.  LISTAS'!$F$4,NOT(OR($Z82&lt;&gt;"",$AA82&lt;&gt;""))),"Memorial de cálculo ou anexo obrigatório não informado para item acima do limite.",IF(OR(AND($G82&lt;&gt;"",$H82&lt;&gt;"",OR($G82&lt;=0,$H82&lt;=0)),AND($J82&lt;&gt;"",$K82&lt;&gt;"",OR($J82&lt;=0,$K82&lt;=0)),AND($M82&lt;&gt;"",$N82&lt;&gt;"",OR($M82&lt;=0,$N82&lt;=0)),AND($P82&lt;&gt;"",$Q82&lt;&gt;"",OR($P82&lt;=0,$Q82&lt;=0)),AND($S82&lt;&gt;"",$T82&lt;&gt;"",OR($S82&lt;=0,$T82&lt;=0)),AND($V82&lt;&gt;"",$W82&lt;&gt;"",OR($V82&lt;=0,$W82&lt;=0))),"Revise os valores informados: valor unitário e quantidade devem ser maiores que zero.",IF(OR(AND($G82="",$H82&lt;&gt;""),AND($G82&lt;&gt;"",$H82=""),AND($J82="",$K82&lt;&gt;""),AND($J82&lt;&gt;"",$K82=""),AND($M82="",$N82&lt;&gt;""),AND($M82&lt;&gt;"",$N82=""),AND($P82="",$Q82&lt;&gt;""),AND($P82&lt;&gt;"",$Q82=""),AND($S82="",$T82&lt;&gt;""),AND($S82&lt;&gt;"",$T82=""),AND($V82="",$W82&lt;&gt;""),AND($V82&lt;&gt;"",$W82="")),"Há ano preenchido parcialmente: "&amp;TRIM(IF(AND($G82="",$H82&lt;&gt;""),"Ano 1 (falta valor unitário); ","")&amp;IF(AND($G82&lt;&gt;"",$H82=""),"Ano 1 (falta quantidade); ","")&amp;IF(AND($J82="",$K82&lt;&gt;""),"Ano 2 (falta valor unitário); ","")&amp;IF(AND($J82&lt;&gt;"",$K82=""),"Ano 2 (falta quantidade); ","")&amp;IF(AND($M82="",$N82&lt;&gt;""),"Ano 3 (falta valor unitário); ","")&amp;IF(AND($M82&lt;&gt;"",$N82=""),"Ano 3 (falta quantidade); ","")&amp;IF(AND($P82="",$Q82&lt;&gt;""),"Ano 4 (falta valor unitário); ","")&amp;IF(AND($P82&lt;&gt;"",$Q82=""),"Ano 4 (falta quantidade); ","")&amp;IF(AND($S82="",$T82&lt;&gt;""),"Ano 5 (falta valor unitário); ","")&amp;IF(AND($S82&lt;&gt;"",$T82=""),"Ano 5 (falta quantidade); ","")&amp;IF(AND($V82="",$W82&lt;&gt;""),"Ano 6 (falta valor unitário); ","")&amp;IF(AND($V82&lt;&gt;"",$W82=""),"Ano 6 (falta quantidade); ","")), IF(NOT(OR(AND($G82&lt;&gt;"",$H82&lt;&gt;""),AND($J82&lt;&gt;"",$K82&lt;&gt;""),AND($M82&lt;&gt;"",$N82&lt;&gt;""),AND($P82&lt;&gt;"",$Q82&lt;&gt;""),AND($S82&lt;&gt;"",$T82&lt;&gt;""),AND($V82&lt;&gt;"",$W82&lt;&gt;""))),"Informe pelo menos um ano completo com valor unitário e quantidade.",IF(AND($C82&lt;&gt;"",$E82&lt;&gt;"",LEFT(TRIM($C82),1)&lt;&gt;LEFT(TRIM($E82),1)),"Categoria e tipo estão incompatíveis.",IF(IF(OR($E82="",$F82=""),FALSE(),IFERROR(COUNTIF(INDIRECT("UNITS_"&amp;SUBSTITUTE(LEFT($E82,FIND(" ",$E82&amp;" ")-1),".","_")),$F82)=0,TRUE())),"Unidade incompatível com o tipo selecionado.",IF(OR(AND(ISNUMBER(SEARCH("comunic",LOWER($B82))),LEFT($E82,3)&lt;&gt;"4.4"),AND(ISNUMBER(SEARCH("monitor",LOWER($B82))),NOT(OR(LEFT($E82,3)="1.5",LEFT($E82,3)="2.5")))),"Revise a classificação do item conforme as regras de preenchimento.",IF(AND($B82&lt;&gt;"",OR(ISNUMBER(SEARCH("outro",LOWER($B82))),ISNUMBER(SEARCH("divers",LOWER($B82))),ISNUMBER(SEARCH("kit",LOWER($B82))),ISNUMBER(SEARCH("ferrament",LOWER($B82))),ISNUMBER(SEARCH("epi",LOWER($B82)))),NOT(OR($Z82&lt;&gt;"",$AA82&lt;&gt;""))),"Descrição muito genérica: detalhe melhor o item e registre o racional no memorial ou em anexo.",IF(AND($Y82=0,$B82&lt;&gt;"",OR($G82&lt;&gt;"",$H82&lt;&gt;"",$J82&lt;&gt;"",$K82&lt;&gt;"",$M82&lt;&gt;"",$N82&lt;&gt;"",$P82&lt;&gt;"",$Q82&lt;&gt;"",$S82&lt;&gt;"",$T82&lt;&gt;"",$V82&lt;&gt;"",$W82&lt;&gt;"")),"O item possui dados lançados, mas o total está zerado. Revise os valores informados.","")))))))))))))))</f>
        <v/>
      </c>
    </row>
    <row r="83" spans="1:35" ht="14.25" customHeight="1" x14ac:dyDescent="0.25">
      <c r="A83" s="57" t="str">
        <f t="shared" si="13"/>
        <v/>
      </c>
      <c r="B83" s="61"/>
      <c r="C83" s="61"/>
      <c r="D83" s="58"/>
      <c r="E83" s="61"/>
      <c r="F83" s="61"/>
      <c r="G83" s="272"/>
      <c r="H83" s="62"/>
      <c r="I83" s="270">
        <f t="shared" si="14"/>
        <v>0</v>
      </c>
      <c r="J83" s="272"/>
      <c r="K83" s="62"/>
      <c r="L83" s="270">
        <f t="shared" si="15"/>
        <v>0</v>
      </c>
      <c r="M83" s="272"/>
      <c r="N83" s="62"/>
      <c r="O83" s="270">
        <f t="shared" si="16"/>
        <v>0</v>
      </c>
      <c r="P83" s="272"/>
      <c r="Q83" s="62"/>
      <c r="R83" s="271">
        <f t="shared" si="17"/>
        <v>0</v>
      </c>
      <c r="S83" s="272"/>
      <c r="T83" s="62"/>
      <c r="U83" s="270">
        <f t="shared" si="18"/>
        <v>0</v>
      </c>
      <c r="V83" s="272"/>
      <c r="W83" s="62"/>
      <c r="X83" s="270">
        <f t="shared" si="19"/>
        <v>0</v>
      </c>
      <c r="Y83" s="270">
        <f t="shared" si="20"/>
        <v>0</v>
      </c>
      <c r="Z83" s="61"/>
      <c r="AA83" s="61"/>
      <c r="AB83" s="60" t="str">
        <f t="shared" si="21"/>
        <v/>
      </c>
      <c r="AC83" s="21" t="b">
        <f t="shared" si="22"/>
        <v>0</v>
      </c>
      <c r="AD83" s="21" t="b">
        <f t="shared" si="23"/>
        <v>0</v>
      </c>
      <c r="AE83" s="21" t="b">
        <f t="shared" si="24"/>
        <v>0</v>
      </c>
      <c r="AF83" s="21" t="b">
        <f ca="1">OR(AND($AC83,NOT($AD83)),AND($AC83,OR(AND($G83="",$H83&lt;&gt;""),AND($G83&lt;&gt;"",$H83=""),AND($J83="",$K83&lt;&gt;""),AND($J83&lt;&gt;"",$K83=""),AND($M83="",$N83&lt;&gt;""),AND($M83&lt;&gt;"",$N83=""),AND($P83="",$Q83&lt;&gt;""),AND($P83&lt;&gt;"",$Q83=""),AND($S83="",$T83&lt;&gt;""),AND($S83&lt;&gt;"",$T83=""),AND($V83="",$W83&lt;&gt;""),AND($V83&lt;&gt;"",$W83=""))),AND($C83&lt;&gt;"",$E83&lt;&gt;"",LEFT(TRIM($C83),1)&lt;&gt;LEFT(TRIM($E83),1)),IF(OR($E83="",$F83=""),FALSE(),IFERROR(COUNTIF(INDIRECT("UNITS_"&amp;SUBSTITUTE(LEFT($E83,FIND(" ",$E83&amp;" ")-1),".","_")),$F83)=0,TRUE())),AND($B83&lt;&gt;"",OR(ISNUMBER(SEARCH("outro",LOWER($B83))),ISNUMBER(SEARCH("divers",LOWER($B83))),ISNUMBER(SEARCH("etc",LOWER($B83))))),OR(AND(ISNUMBER(SEARCH("comunic",LOWER($B83))),LEFT($E83,3)&lt;&gt;"4.4"),AND(ISNUMBER(SEARCH("monitor",LOWER($B83))),NOT(OR(LEFT($E83,3)="1.5",LEFT($E83,3)="2.5")))),AND($B83&lt;&gt;"",OR(LEFT($C83,1)="1",LEFT($C83,1)="2"),$D83=""),AND($D83&lt;&gt;"",NOT(OR(LEFT($C83,1)="1",LEFT($C83,1)="2"))),AND($D83&lt;&gt;"",COUNTIF(' PROJETO'!$B$14:$B$16,$D83)=0),IF($D83="",FALSE(),IF(COUNTIF(' PROJETO'!$B$14:$B$16,$D83)=0,FALSE(),IFERROR(INDEX(' PROJETO'!$C$14:$C$16,MATCH($D83,' PROJETO'!$B$14:$B$16,0))&lt;&gt;"Sim",FALSE()))))</f>
        <v>0</v>
      </c>
      <c r="AG83" s="21" t="b">
        <f>AND($AC83,$Y83&gt;'CONFG.  LISTAS'!$F$4,$Z83="",$AA83="")</f>
        <v>0</v>
      </c>
      <c r="AH83" s="21" t="str">
        <f t="shared" si="25"/>
        <v/>
      </c>
      <c r="AI83" s="43" t="str">
        <f ca="1">IF(NOT($AC83),"",IF(OR($B83="",$C83="",$E83="",$F83=""),"Preencha descrição, categoria, tipo e unidade.",IF(AND($B83&lt;&gt;"",OR(LEFT($C83,1)="1",LEFT($C83,1)="2"),$D83=""),"Informe a prática de restauração para itens diretos.",IF(AND($D83&lt;&gt;"",NOT(OR(LEFT($C83,1)="1",LEFT($C83,1)="2"))),"Custos indiretos não devem pertencer a uma prática específica.",IF(AND($D83&lt;&gt;"",COUNTIF(' PROJETO'!$B$14:$B$16,$D83)=0),"Prática de restauração inválida ou não cadastrada.",IF(IF($D83="",FALSE(),IF(COUNTIF(' PROJETO'!$B$14:$B$16,$D83)=0,FALSE(),IFERROR(INDEX(' PROJETO'!$C$14:$C$16,MATCH($D83,' PROJETO'!$B$14:$B$16,0))&lt;&gt;"Sim",FALSE()))),"A prática informada no item não foi selecionada na aba Projeto.",IF(AND(MAX($I83,$L83,$O83,$R83,$U83,$X83)&gt;'CONFG.  LISTAS'!$F$4,NOT(OR($Z83&lt;&gt;"",$AA83&lt;&gt;""))),"Memorial de cálculo ou anexo obrigatório não informado para item acima do limite.",IF(OR(AND($G83&lt;&gt;"",$H83&lt;&gt;"",OR($G83&lt;=0,$H83&lt;=0)),AND($J83&lt;&gt;"",$K83&lt;&gt;"",OR($J83&lt;=0,$K83&lt;=0)),AND($M83&lt;&gt;"",$N83&lt;&gt;"",OR($M83&lt;=0,$N83&lt;=0)),AND($P83&lt;&gt;"",$Q83&lt;&gt;"",OR($P83&lt;=0,$Q83&lt;=0)),AND($S83&lt;&gt;"",$T83&lt;&gt;"",OR($S83&lt;=0,$T83&lt;=0)),AND($V83&lt;&gt;"",$W83&lt;&gt;"",OR($V83&lt;=0,$W83&lt;=0))),"Revise os valores informados: valor unitário e quantidade devem ser maiores que zero.",IF(OR(AND($G83="",$H83&lt;&gt;""),AND($G83&lt;&gt;"",$H83=""),AND($J83="",$K83&lt;&gt;""),AND($J83&lt;&gt;"",$K83=""),AND($M83="",$N83&lt;&gt;""),AND($M83&lt;&gt;"",$N83=""),AND($P83="",$Q83&lt;&gt;""),AND($P83&lt;&gt;"",$Q83=""),AND($S83="",$T83&lt;&gt;""),AND($S83&lt;&gt;"",$T83=""),AND($V83="",$W83&lt;&gt;""),AND($V83&lt;&gt;"",$W83="")),"Há ano preenchido parcialmente: "&amp;TRIM(IF(AND($G83="",$H83&lt;&gt;""),"Ano 1 (falta valor unitário); ","")&amp;IF(AND($G83&lt;&gt;"",$H83=""),"Ano 1 (falta quantidade); ","")&amp;IF(AND($J83="",$K83&lt;&gt;""),"Ano 2 (falta valor unitário); ","")&amp;IF(AND($J83&lt;&gt;"",$K83=""),"Ano 2 (falta quantidade); ","")&amp;IF(AND($M83="",$N83&lt;&gt;""),"Ano 3 (falta valor unitário); ","")&amp;IF(AND($M83&lt;&gt;"",$N83=""),"Ano 3 (falta quantidade); ","")&amp;IF(AND($P83="",$Q83&lt;&gt;""),"Ano 4 (falta valor unitário); ","")&amp;IF(AND($P83&lt;&gt;"",$Q83=""),"Ano 4 (falta quantidade); ","")&amp;IF(AND($S83="",$T83&lt;&gt;""),"Ano 5 (falta valor unitário); ","")&amp;IF(AND($S83&lt;&gt;"",$T83=""),"Ano 5 (falta quantidade); ","")&amp;IF(AND($V83="",$W83&lt;&gt;""),"Ano 6 (falta valor unitário); ","")&amp;IF(AND($V83&lt;&gt;"",$W83=""),"Ano 6 (falta quantidade); ","")), IF(NOT(OR(AND($G83&lt;&gt;"",$H83&lt;&gt;""),AND($J83&lt;&gt;"",$K83&lt;&gt;""),AND($M83&lt;&gt;"",$N83&lt;&gt;""),AND($P83&lt;&gt;"",$Q83&lt;&gt;""),AND($S83&lt;&gt;"",$T83&lt;&gt;""),AND($V83&lt;&gt;"",$W83&lt;&gt;""))),"Informe pelo menos um ano completo com valor unitário e quantidade.",IF(AND($C83&lt;&gt;"",$E83&lt;&gt;"",LEFT(TRIM($C83),1)&lt;&gt;LEFT(TRIM($E83),1)),"Categoria e tipo estão incompatíveis.",IF(IF(OR($E83="",$F83=""),FALSE(),IFERROR(COUNTIF(INDIRECT("UNITS_"&amp;SUBSTITUTE(LEFT($E83,FIND(" ",$E83&amp;" ")-1),".","_")),$F83)=0,TRUE())),"Unidade incompatível com o tipo selecionado.",IF(OR(AND(ISNUMBER(SEARCH("comunic",LOWER($B83))),LEFT($E83,3)&lt;&gt;"4.4"),AND(ISNUMBER(SEARCH("monitor",LOWER($B83))),NOT(OR(LEFT($E83,3)="1.5",LEFT($E83,3)="2.5")))),"Revise a classificação do item conforme as regras de preenchimento.",IF(AND($B83&lt;&gt;"",OR(ISNUMBER(SEARCH("outro",LOWER($B83))),ISNUMBER(SEARCH("divers",LOWER($B83))),ISNUMBER(SEARCH("kit",LOWER($B83))),ISNUMBER(SEARCH("ferrament",LOWER($B83))),ISNUMBER(SEARCH("epi",LOWER($B83)))),NOT(OR($Z83&lt;&gt;"",$AA83&lt;&gt;""))),"Descrição muito genérica: detalhe melhor o item e registre o racional no memorial ou em anexo.",IF(AND($Y83=0,$B83&lt;&gt;"",OR($G83&lt;&gt;"",$H83&lt;&gt;"",$J83&lt;&gt;"",$K83&lt;&gt;"",$M83&lt;&gt;"",$N83&lt;&gt;"",$P83&lt;&gt;"",$Q83&lt;&gt;"",$S83&lt;&gt;"",$T83&lt;&gt;"",$V83&lt;&gt;"",$W83&lt;&gt;"")),"O item possui dados lançados, mas o total está zerado. Revise os valores informados.","")))))))))))))))</f>
        <v/>
      </c>
    </row>
    <row r="84" spans="1:35" ht="14.25" customHeight="1" x14ac:dyDescent="0.25">
      <c r="A84" s="57" t="str">
        <f t="shared" si="13"/>
        <v/>
      </c>
      <c r="B84" s="58"/>
      <c r="C84" s="58"/>
      <c r="D84" s="58"/>
      <c r="E84" s="58"/>
      <c r="F84" s="58"/>
      <c r="G84" s="269"/>
      <c r="H84" s="59"/>
      <c r="I84" s="270">
        <f t="shared" si="14"/>
        <v>0</v>
      </c>
      <c r="J84" s="269"/>
      <c r="K84" s="59"/>
      <c r="L84" s="270">
        <f t="shared" si="15"/>
        <v>0</v>
      </c>
      <c r="M84" s="269"/>
      <c r="N84" s="59"/>
      <c r="O84" s="270">
        <f t="shared" si="16"/>
        <v>0</v>
      </c>
      <c r="P84" s="269"/>
      <c r="Q84" s="59"/>
      <c r="R84" s="271">
        <f t="shared" si="17"/>
        <v>0</v>
      </c>
      <c r="S84" s="269"/>
      <c r="T84" s="59"/>
      <c r="U84" s="270">
        <f t="shared" si="18"/>
        <v>0</v>
      </c>
      <c r="V84" s="269"/>
      <c r="W84" s="59"/>
      <c r="X84" s="270">
        <f t="shared" si="19"/>
        <v>0</v>
      </c>
      <c r="Y84" s="270">
        <f t="shared" si="20"/>
        <v>0</v>
      </c>
      <c r="Z84" s="58"/>
      <c r="AA84" s="58"/>
      <c r="AB84" s="60" t="str">
        <f t="shared" si="21"/>
        <v/>
      </c>
      <c r="AC84" s="21" t="b">
        <f t="shared" si="22"/>
        <v>0</v>
      </c>
      <c r="AD84" s="21" t="b">
        <f t="shared" si="23"/>
        <v>0</v>
      </c>
      <c r="AE84" s="21" t="b">
        <f t="shared" si="24"/>
        <v>0</v>
      </c>
      <c r="AF84" s="21" t="b">
        <f ca="1">OR(AND($AC84,NOT($AD84)),AND($AC84,OR(AND($G84="",$H84&lt;&gt;""),AND($G84&lt;&gt;"",$H84=""),AND($J84="",$K84&lt;&gt;""),AND($J84&lt;&gt;"",$K84=""),AND($M84="",$N84&lt;&gt;""),AND($M84&lt;&gt;"",$N84=""),AND($P84="",$Q84&lt;&gt;""),AND($P84&lt;&gt;"",$Q84=""),AND($S84="",$T84&lt;&gt;""),AND($S84&lt;&gt;"",$T84=""),AND($V84="",$W84&lt;&gt;""),AND($V84&lt;&gt;"",$W84=""))),AND($C84&lt;&gt;"",$E84&lt;&gt;"",LEFT(TRIM($C84),1)&lt;&gt;LEFT(TRIM($E84),1)),IF(OR($E84="",$F84=""),FALSE(),IFERROR(COUNTIF(INDIRECT("UNITS_"&amp;SUBSTITUTE(LEFT($E84,FIND(" ",$E84&amp;" ")-1),".","_")),$F84)=0,TRUE())),AND($B84&lt;&gt;"",OR(ISNUMBER(SEARCH("outro",LOWER($B84))),ISNUMBER(SEARCH("divers",LOWER($B84))),ISNUMBER(SEARCH("etc",LOWER($B84))))),OR(AND(ISNUMBER(SEARCH("comunic",LOWER($B84))),LEFT($E84,3)&lt;&gt;"4.4"),AND(ISNUMBER(SEARCH("monitor",LOWER($B84))),NOT(OR(LEFT($E84,3)="1.5",LEFT($E84,3)="2.5")))),AND($B84&lt;&gt;"",OR(LEFT($C84,1)="1",LEFT($C84,1)="2"),$D84=""),AND($D84&lt;&gt;"",NOT(OR(LEFT($C84,1)="1",LEFT($C84,1)="2"))),AND($D84&lt;&gt;"",COUNTIF(' PROJETO'!$B$14:$B$16,$D84)=0),IF($D84="",FALSE(),IF(COUNTIF(' PROJETO'!$B$14:$B$16,$D84)=0,FALSE(),IFERROR(INDEX(' PROJETO'!$C$14:$C$16,MATCH($D84,' PROJETO'!$B$14:$B$16,0))&lt;&gt;"Sim",FALSE()))))</f>
        <v>0</v>
      </c>
      <c r="AG84" s="21" t="b">
        <f>AND($AC84,$Y84&gt;'CONFG.  LISTAS'!$F$4,$Z84="",$AA84="")</f>
        <v>0</v>
      </c>
      <c r="AH84" s="21" t="str">
        <f t="shared" si="25"/>
        <v/>
      </c>
      <c r="AI84" s="43" t="str">
        <f ca="1">IF(NOT($AC84),"",IF(OR($B84="",$C84="",$E84="",$F84=""),"Preencha descrição, categoria, tipo e unidade.",IF(AND($B84&lt;&gt;"",OR(LEFT($C84,1)="1",LEFT($C84,1)="2"),$D84=""),"Informe a prática de restauração para itens diretos.",IF(AND($D84&lt;&gt;"",NOT(OR(LEFT($C84,1)="1",LEFT($C84,1)="2"))),"Custos indiretos não devem pertencer a uma prática específica.",IF(AND($D84&lt;&gt;"",COUNTIF(' PROJETO'!$B$14:$B$16,$D84)=0),"Prática de restauração inválida ou não cadastrada.",IF(IF($D84="",FALSE(),IF(COUNTIF(' PROJETO'!$B$14:$B$16,$D84)=0,FALSE(),IFERROR(INDEX(' PROJETO'!$C$14:$C$16,MATCH($D84,' PROJETO'!$B$14:$B$16,0))&lt;&gt;"Sim",FALSE()))),"A prática informada no item não foi selecionada na aba Projeto.",IF(AND(MAX($I84,$L84,$O84,$R84,$U84,$X84)&gt;'CONFG.  LISTAS'!$F$4,NOT(OR($Z84&lt;&gt;"",$AA84&lt;&gt;""))),"Memorial de cálculo ou anexo obrigatório não informado para item acima do limite.",IF(OR(AND($G84&lt;&gt;"",$H84&lt;&gt;"",OR($G84&lt;=0,$H84&lt;=0)),AND($J84&lt;&gt;"",$K84&lt;&gt;"",OR($J84&lt;=0,$K84&lt;=0)),AND($M84&lt;&gt;"",$N84&lt;&gt;"",OR($M84&lt;=0,$N84&lt;=0)),AND($P84&lt;&gt;"",$Q84&lt;&gt;"",OR($P84&lt;=0,$Q84&lt;=0)),AND($S84&lt;&gt;"",$T84&lt;&gt;"",OR($S84&lt;=0,$T84&lt;=0)),AND($V84&lt;&gt;"",$W84&lt;&gt;"",OR($V84&lt;=0,$W84&lt;=0))),"Revise os valores informados: valor unitário e quantidade devem ser maiores que zero.",IF(OR(AND($G84="",$H84&lt;&gt;""),AND($G84&lt;&gt;"",$H84=""),AND($J84="",$K84&lt;&gt;""),AND($J84&lt;&gt;"",$K84=""),AND($M84="",$N84&lt;&gt;""),AND($M84&lt;&gt;"",$N84=""),AND($P84="",$Q84&lt;&gt;""),AND($P84&lt;&gt;"",$Q84=""),AND($S84="",$T84&lt;&gt;""),AND($S84&lt;&gt;"",$T84=""),AND($V84="",$W84&lt;&gt;""),AND($V84&lt;&gt;"",$W84="")),"Há ano preenchido parcialmente: "&amp;TRIM(IF(AND($G84="",$H84&lt;&gt;""),"Ano 1 (falta valor unitário); ","")&amp;IF(AND($G84&lt;&gt;"",$H84=""),"Ano 1 (falta quantidade); ","")&amp;IF(AND($J84="",$K84&lt;&gt;""),"Ano 2 (falta valor unitário); ","")&amp;IF(AND($J84&lt;&gt;"",$K84=""),"Ano 2 (falta quantidade); ","")&amp;IF(AND($M84="",$N84&lt;&gt;""),"Ano 3 (falta valor unitário); ","")&amp;IF(AND($M84&lt;&gt;"",$N84=""),"Ano 3 (falta quantidade); ","")&amp;IF(AND($P84="",$Q84&lt;&gt;""),"Ano 4 (falta valor unitário); ","")&amp;IF(AND($P84&lt;&gt;"",$Q84=""),"Ano 4 (falta quantidade); ","")&amp;IF(AND($S84="",$T84&lt;&gt;""),"Ano 5 (falta valor unitário); ","")&amp;IF(AND($S84&lt;&gt;"",$T84=""),"Ano 5 (falta quantidade); ","")&amp;IF(AND($V84="",$W84&lt;&gt;""),"Ano 6 (falta valor unitário); ","")&amp;IF(AND($V84&lt;&gt;"",$W84=""),"Ano 6 (falta quantidade); ","")), IF(NOT(OR(AND($G84&lt;&gt;"",$H84&lt;&gt;""),AND($J84&lt;&gt;"",$K84&lt;&gt;""),AND($M84&lt;&gt;"",$N84&lt;&gt;""),AND($P84&lt;&gt;"",$Q84&lt;&gt;""),AND($S84&lt;&gt;"",$T84&lt;&gt;""),AND($V84&lt;&gt;"",$W84&lt;&gt;""))),"Informe pelo menos um ano completo com valor unitário e quantidade.",IF(AND($C84&lt;&gt;"",$E84&lt;&gt;"",LEFT(TRIM($C84),1)&lt;&gt;LEFT(TRIM($E84),1)),"Categoria e tipo estão incompatíveis.",IF(IF(OR($E84="",$F84=""),FALSE(),IFERROR(COUNTIF(INDIRECT("UNITS_"&amp;SUBSTITUTE(LEFT($E84,FIND(" ",$E84&amp;" ")-1),".","_")),$F84)=0,TRUE())),"Unidade incompatível com o tipo selecionado.",IF(OR(AND(ISNUMBER(SEARCH("comunic",LOWER($B84))),LEFT($E84,3)&lt;&gt;"4.4"),AND(ISNUMBER(SEARCH("monitor",LOWER($B84))),NOT(OR(LEFT($E84,3)="1.5",LEFT($E84,3)="2.5")))),"Revise a classificação do item conforme as regras de preenchimento.",IF(AND($B84&lt;&gt;"",OR(ISNUMBER(SEARCH("outro",LOWER($B84))),ISNUMBER(SEARCH("divers",LOWER($B84))),ISNUMBER(SEARCH("kit",LOWER($B84))),ISNUMBER(SEARCH("ferrament",LOWER($B84))),ISNUMBER(SEARCH("epi",LOWER($B84)))),NOT(OR($Z84&lt;&gt;"",$AA84&lt;&gt;""))),"Descrição muito genérica: detalhe melhor o item e registre o racional no memorial ou em anexo.",IF(AND($Y84=0,$B84&lt;&gt;"",OR($G84&lt;&gt;"",$H84&lt;&gt;"",$J84&lt;&gt;"",$K84&lt;&gt;"",$M84&lt;&gt;"",$N84&lt;&gt;"",$P84&lt;&gt;"",$Q84&lt;&gt;"",$S84&lt;&gt;"",$T84&lt;&gt;"",$V84&lt;&gt;"",$W84&lt;&gt;"")),"O item possui dados lançados, mas o total está zerado. Revise os valores informados.","")))))))))))))))</f>
        <v/>
      </c>
    </row>
    <row r="85" spans="1:35" ht="14.25" customHeight="1" x14ac:dyDescent="0.25">
      <c r="A85" s="57" t="str">
        <f t="shared" si="13"/>
        <v/>
      </c>
      <c r="B85" s="61"/>
      <c r="C85" s="61"/>
      <c r="D85" s="58"/>
      <c r="E85" s="61"/>
      <c r="F85" s="61"/>
      <c r="G85" s="272"/>
      <c r="H85" s="62"/>
      <c r="I85" s="270">
        <f t="shared" si="14"/>
        <v>0</v>
      </c>
      <c r="J85" s="272"/>
      <c r="K85" s="62"/>
      <c r="L85" s="270">
        <f t="shared" si="15"/>
        <v>0</v>
      </c>
      <c r="M85" s="272"/>
      <c r="N85" s="62"/>
      <c r="O85" s="270">
        <f t="shared" si="16"/>
        <v>0</v>
      </c>
      <c r="P85" s="272"/>
      <c r="Q85" s="62"/>
      <c r="R85" s="271">
        <f t="shared" si="17"/>
        <v>0</v>
      </c>
      <c r="S85" s="272"/>
      <c r="T85" s="62"/>
      <c r="U85" s="270">
        <f t="shared" si="18"/>
        <v>0</v>
      </c>
      <c r="V85" s="272"/>
      <c r="W85" s="62"/>
      <c r="X85" s="270">
        <f t="shared" si="19"/>
        <v>0</v>
      </c>
      <c r="Y85" s="270">
        <f t="shared" si="20"/>
        <v>0</v>
      </c>
      <c r="Z85" s="61"/>
      <c r="AA85" s="61"/>
      <c r="AB85" s="60" t="str">
        <f t="shared" si="21"/>
        <v/>
      </c>
      <c r="AC85" s="21" t="b">
        <f t="shared" si="22"/>
        <v>0</v>
      </c>
      <c r="AD85" s="21" t="b">
        <f t="shared" si="23"/>
        <v>0</v>
      </c>
      <c r="AE85" s="21" t="b">
        <f t="shared" si="24"/>
        <v>0</v>
      </c>
      <c r="AF85" s="21" t="b">
        <f ca="1">OR(AND($AC85,NOT($AD85)),AND($AC85,OR(AND($G85="",$H85&lt;&gt;""),AND($G85&lt;&gt;"",$H85=""),AND($J85="",$K85&lt;&gt;""),AND($J85&lt;&gt;"",$K85=""),AND($M85="",$N85&lt;&gt;""),AND($M85&lt;&gt;"",$N85=""),AND($P85="",$Q85&lt;&gt;""),AND($P85&lt;&gt;"",$Q85=""),AND($S85="",$T85&lt;&gt;""),AND($S85&lt;&gt;"",$T85=""),AND($V85="",$W85&lt;&gt;""),AND($V85&lt;&gt;"",$W85=""))),AND($C85&lt;&gt;"",$E85&lt;&gt;"",LEFT(TRIM($C85),1)&lt;&gt;LEFT(TRIM($E85),1)),IF(OR($E85="",$F85=""),FALSE(),IFERROR(COUNTIF(INDIRECT("UNITS_"&amp;SUBSTITUTE(LEFT($E85,FIND(" ",$E85&amp;" ")-1),".","_")),$F85)=0,TRUE())),AND($B85&lt;&gt;"",OR(ISNUMBER(SEARCH("outro",LOWER($B85))),ISNUMBER(SEARCH("divers",LOWER($B85))),ISNUMBER(SEARCH("etc",LOWER($B85))))),OR(AND(ISNUMBER(SEARCH("comunic",LOWER($B85))),LEFT($E85,3)&lt;&gt;"4.4"),AND(ISNUMBER(SEARCH("monitor",LOWER($B85))),NOT(OR(LEFT($E85,3)="1.5",LEFT($E85,3)="2.5")))),AND($B85&lt;&gt;"",OR(LEFT($C85,1)="1",LEFT($C85,1)="2"),$D85=""),AND($D85&lt;&gt;"",NOT(OR(LEFT($C85,1)="1",LEFT($C85,1)="2"))),AND($D85&lt;&gt;"",COUNTIF(' PROJETO'!$B$14:$B$16,$D85)=0),IF($D85="",FALSE(),IF(COUNTIF(' PROJETO'!$B$14:$B$16,$D85)=0,FALSE(),IFERROR(INDEX(' PROJETO'!$C$14:$C$16,MATCH($D85,' PROJETO'!$B$14:$B$16,0))&lt;&gt;"Sim",FALSE()))))</f>
        <v>0</v>
      </c>
      <c r="AG85" s="21" t="b">
        <f>AND($AC85,$Y85&gt;'CONFG.  LISTAS'!$F$4,$Z85="",$AA85="")</f>
        <v>0</v>
      </c>
      <c r="AH85" s="21" t="str">
        <f t="shared" si="25"/>
        <v/>
      </c>
      <c r="AI85" s="43" t="str">
        <f ca="1">IF(NOT($AC85),"",IF(OR($B85="",$C85="",$E85="",$F85=""),"Preencha descrição, categoria, tipo e unidade.",IF(AND($B85&lt;&gt;"",OR(LEFT($C85,1)="1",LEFT($C85,1)="2"),$D85=""),"Informe a prática de restauração para itens diretos.",IF(AND($D85&lt;&gt;"",NOT(OR(LEFT($C85,1)="1",LEFT($C85,1)="2"))),"Custos indiretos não devem pertencer a uma prática específica.",IF(AND($D85&lt;&gt;"",COUNTIF(' PROJETO'!$B$14:$B$16,$D85)=0),"Prática de restauração inválida ou não cadastrada.",IF(IF($D85="",FALSE(),IF(COUNTIF(' PROJETO'!$B$14:$B$16,$D85)=0,FALSE(),IFERROR(INDEX(' PROJETO'!$C$14:$C$16,MATCH($D85,' PROJETO'!$B$14:$B$16,0))&lt;&gt;"Sim",FALSE()))),"A prática informada no item não foi selecionada na aba Projeto.",IF(AND(MAX($I85,$L85,$O85,$R85,$U85,$X85)&gt;'CONFG.  LISTAS'!$F$4,NOT(OR($Z85&lt;&gt;"",$AA85&lt;&gt;""))),"Memorial de cálculo ou anexo obrigatório não informado para item acima do limite.",IF(OR(AND($G85&lt;&gt;"",$H85&lt;&gt;"",OR($G85&lt;=0,$H85&lt;=0)),AND($J85&lt;&gt;"",$K85&lt;&gt;"",OR($J85&lt;=0,$K85&lt;=0)),AND($M85&lt;&gt;"",$N85&lt;&gt;"",OR($M85&lt;=0,$N85&lt;=0)),AND($P85&lt;&gt;"",$Q85&lt;&gt;"",OR($P85&lt;=0,$Q85&lt;=0)),AND($S85&lt;&gt;"",$T85&lt;&gt;"",OR($S85&lt;=0,$T85&lt;=0)),AND($V85&lt;&gt;"",$W85&lt;&gt;"",OR($V85&lt;=0,$W85&lt;=0))),"Revise os valores informados: valor unitário e quantidade devem ser maiores que zero.",IF(OR(AND($G85="",$H85&lt;&gt;""),AND($G85&lt;&gt;"",$H85=""),AND($J85="",$K85&lt;&gt;""),AND($J85&lt;&gt;"",$K85=""),AND($M85="",$N85&lt;&gt;""),AND($M85&lt;&gt;"",$N85=""),AND($P85="",$Q85&lt;&gt;""),AND($P85&lt;&gt;"",$Q85=""),AND($S85="",$T85&lt;&gt;""),AND($S85&lt;&gt;"",$T85=""),AND($V85="",$W85&lt;&gt;""),AND($V85&lt;&gt;"",$W85="")),"Há ano preenchido parcialmente: "&amp;TRIM(IF(AND($G85="",$H85&lt;&gt;""),"Ano 1 (falta valor unitário); ","")&amp;IF(AND($G85&lt;&gt;"",$H85=""),"Ano 1 (falta quantidade); ","")&amp;IF(AND($J85="",$K85&lt;&gt;""),"Ano 2 (falta valor unitário); ","")&amp;IF(AND($J85&lt;&gt;"",$K85=""),"Ano 2 (falta quantidade); ","")&amp;IF(AND($M85="",$N85&lt;&gt;""),"Ano 3 (falta valor unitário); ","")&amp;IF(AND($M85&lt;&gt;"",$N85=""),"Ano 3 (falta quantidade); ","")&amp;IF(AND($P85="",$Q85&lt;&gt;""),"Ano 4 (falta valor unitário); ","")&amp;IF(AND($P85&lt;&gt;"",$Q85=""),"Ano 4 (falta quantidade); ","")&amp;IF(AND($S85="",$T85&lt;&gt;""),"Ano 5 (falta valor unitário); ","")&amp;IF(AND($S85&lt;&gt;"",$T85=""),"Ano 5 (falta quantidade); ","")&amp;IF(AND($V85="",$W85&lt;&gt;""),"Ano 6 (falta valor unitário); ","")&amp;IF(AND($V85&lt;&gt;"",$W85=""),"Ano 6 (falta quantidade); ","")), IF(NOT(OR(AND($G85&lt;&gt;"",$H85&lt;&gt;""),AND($J85&lt;&gt;"",$K85&lt;&gt;""),AND($M85&lt;&gt;"",$N85&lt;&gt;""),AND($P85&lt;&gt;"",$Q85&lt;&gt;""),AND($S85&lt;&gt;"",$T85&lt;&gt;""),AND($V85&lt;&gt;"",$W85&lt;&gt;""))),"Informe pelo menos um ano completo com valor unitário e quantidade.",IF(AND($C85&lt;&gt;"",$E85&lt;&gt;"",LEFT(TRIM($C85),1)&lt;&gt;LEFT(TRIM($E85),1)),"Categoria e tipo estão incompatíveis.",IF(IF(OR($E85="",$F85=""),FALSE(),IFERROR(COUNTIF(INDIRECT("UNITS_"&amp;SUBSTITUTE(LEFT($E85,FIND(" ",$E85&amp;" ")-1),".","_")),$F85)=0,TRUE())),"Unidade incompatível com o tipo selecionado.",IF(OR(AND(ISNUMBER(SEARCH("comunic",LOWER($B85))),LEFT($E85,3)&lt;&gt;"4.4"),AND(ISNUMBER(SEARCH("monitor",LOWER($B85))),NOT(OR(LEFT($E85,3)="1.5",LEFT($E85,3)="2.5")))),"Revise a classificação do item conforme as regras de preenchimento.",IF(AND($B85&lt;&gt;"",OR(ISNUMBER(SEARCH("outro",LOWER($B85))),ISNUMBER(SEARCH("divers",LOWER($B85))),ISNUMBER(SEARCH("kit",LOWER($B85))),ISNUMBER(SEARCH("ferrament",LOWER($B85))),ISNUMBER(SEARCH("epi",LOWER($B85)))),NOT(OR($Z85&lt;&gt;"",$AA85&lt;&gt;""))),"Descrição muito genérica: detalhe melhor o item e registre o racional no memorial ou em anexo.",IF(AND($Y85=0,$B85&lt;&gt;"",OR($G85&lt;&gt;"",$H85&lt;&gt;"",$J85&lt;&gt;"",$K85&lt;&gt;"",$M85&lt;&gt;"",$N85&lt;&gt;"",$P85&lt;&gt;"",$Q85&lt;&gt;"",$S85&lt;&gt;"",$T85&lt;&gt;"",$V85&lt;&gt;"",$W85&lt;&gt;"")),"O item possui dados lançados, mas o total está zerado. Revise os valores informados.","")))))))))))))))</f>
        <v/>
      </c>
    </row>
    <row r="86" spans="1:35" ht="14.25" customHeight="1" x14ac:dyDescent="0.25">
      <c r="A86" s="57" t="str">
        <f t="shared" si="13"/>
        <v/>
      </c>
      <c r="B86" s="58"/>
      <c r="C86" s="58"/>
      <c r="D86" s="58"/>
      <c r="E86" s="58"/>
      <c r="F86" s="58"/>
      <c r="G86" s="269"/>
      <c r="H86" s="59"/>
      <c r="I86" s="270">
        <f t="shared" si="14"/>
        <v>0</v>
      </c>
      <c r="J86" s="269"/>
      <c r="K86" s="59"/>
      <c r="L86" s="270">
        <f t="shared" si="15"/>
        <v>0</v>
      </c>
      <c r="M86" s="269"/>
      <c r="N86" s="59"/>
      <c r="O86" s="270">
        <f t="shared" si="16"/>
        <v>0</v>
      </c>
      <c r="P86" s="269"/>
      <c r="Q86" s="59"/>
      <c r="R86" s="271">
        <f t="shared" si="17"/>
        <v>0</v>
      </c>
      <c r="S86" s="269"/>
      <c r="T86" s="59"/>
      <c r="U86" s="270">
        <f t="shared" si="18"/>
        <v>0</v>
      </c>
      <c r="V86" s="269"/>
      <c r="W86" s="59"/>
      <c r="X86" s="270">
        <f t="shared" si="19"/>
        <v>0</v>
      </c>
      <c r="Y86" s="270">
        <f t="shared" si="20"/>
        <v>0</v>
      </c>
      <c r="Z86" s="58"/>
      <c r="AA86" s="58"/>
      <c r="AB86" s="60" t="str">
        <f t="shared" si="21"/>
        <v/>
      </c>
      <c r="AC86" s="21" t="b">
        <f t="shared" si="22"/>
        <v>0</v>
      </c>
      <c r="AD86" s="21" t="b">
        <f t="shared" si="23"/>
        <v>0</v>
      </c>
      <c r="AE86" s="21" t="b">
        <f t="shared" si="24"/>
        <v>0</v>
      </c>
      <c r="AF86" s="21" t="b">
        <f ca="1">OR(AND($AC86,NOT($AD86)),AND($AC86,OR(AND($G86="",$H86&lt;&gt;""),AND($G86&lt;&gt;"",$H86=""),AND($J86="",$K86&lt;&gt;""),AND($J86&lt;&gt;"",$K86=""),AND($M86="",$N86&lt;&gt;""),AND($M86&lt;&gt;"",$N86=""),AND($P86="",$Q86&lt;&gt;""),AND($P86&lt;&gt;"",$Q86=""),AND($S86="",$T86&lt;&gt;""),AND($S86&lt;&gt;"",$T86=""),AND($V86="",$W86&lt;&gt;""),AND($V86&lt;&gt;"",$W86=""))),AND($C86&lt;&gt;"",$E86&lt;&gt;"",LEFT(TRIM($C86),1)&lt;&gt;LEFT(TRIM($E86),1)),IF(OR($E86="",$F86=""),FALSE(),IFERROR(COUNTIF(INDIRECT("UNITS_"&amp;SUBSTITUTE(LEFT($E86,FIND(" ",$E86&amp;" ")-1),".","_")),$F86)=0,TRUE())),AND($B86&lt;&gt;"",OR(ISNUMBER(SEARCH("outro",LOWER($B86))),ISNUMBER(SEARCH("divers",LOWER($B86))),ISNUMBER(SEARCH("etc",LOWER($B86))))),OR(AND(ISNUMBER(SEARCH("comunic",LOWER($B86))),LEFT($E86,3)&lt;&gt;"4.4"),AND(ISNUMBER(SEARCH("monitor",LOWER($B86))),NOT(OR(LEFT($E86,3)="1.5",LEFT($E86,3)="2.5")))),AND($B86&lt;&gt;"",OR(LEFT($C86,1)="1",LEFT($C86,1)="2"),$D86=""),AND($D86&lt;&gt;"",NOT(OR(LEFT($C86,1)="1",LEFT($C86,1)="2"))),AND($D86&lt;&gt;"",COUNTIF(' PROJETO'!$B$14:$B$16,$D86)=0),IF($D86="",FALSE(),IF(COUNTIF(' PROJETO'!$B$14:$B$16,$D86)=0,FALSE(),IFERROR(INDEX(' PROJETO'!$C$14:$C$16,MATCH($D86,' PROJETO'!$B$14:$B$16,0))&lt;&gt;"Sim",FALSE()))))</f>
        <v>0</v>
      </c>
      <c r="AG86" s="21" t="b">
        <f>AND($AC86,$Y86&gt;'CONFG.  LISTAS'!$F$4,$Z86="",$AA86="")</f>
        <v>0</v>
      </c>
      <c r="AH86" s="21" t="str">
        <f t="shared" si="25"/>
        <v/>
      </c>
      <c r="AI86" s="43" t="str">
        <f ca="1">IF(NOT($AC86),"",IF(OR($B86="",$C86="",$E86="",$F86=""),"Preencha descrição, categoria, tipo e unidade.",IF(AND($B86&lt;&gt;"",OR(LEFT($C86,1)="1",LEFT($C86,1)="2"),$D86=""),"Informe a prática de restauração para itens diretos.",IF(AND($D86&lt;&gt;"",NOT(OR(LEFT($C86,1)="1",LEFT($C86,1)="2"))),"Custos indiretos não devem pertencer a uma prática específica.",IF(AND($D86&lt;&gt;"",COUNTIF(' PROJETO'!$B$14:$B$16,$D86)=0),"Prática de restauração inválida ou não cadastrada.",IF(IF($D86="",FALSE(),IF(COUNTIF(' PROJETO'!$B$14:$B$16,$D86)=0,FALSE(),IFERROR(INDEX(' PROJETO'!$C$14:$C$16,MATCH($D86,' PROJETO'!$B$14:$B$16,0))&lt;&gt;"Sim",FALSE()))),"A prática informada no item não foi selecionada na aba Projeto.",IF(AND(MAX($I86,$L86,$O86,$R86,$U86,$X86)&gt;'CONFG.  LISTAS'!$F$4,NOT(OR($Z86&lt;&gt;"",$AA86&lt;&gt;""))),"Memorial de cálculo ou anexo obrigatório não informado para item acima do limite.",IF(OR(AND($G86&lt;&gt;"",$H86&lt;&gt;"",OR($G86&lt;=0,$H86&lt;=0)),AND($J86&lt;&gt;"",$K86&lt;&gt;"",OR($J86&lt;=0,$K86&lt;=0)),AND($M86&lt;&gt;"",$N86&lt;&gt;"",OR($M86&lt;=0,$N86&lt;=0)),AND($P86&lt;&gt;"",$Q86&lt;&gt;"",OR($P86&lt;=0,$Q86&lt;=0)),AND($S86&lt;&gt;"",$T86&lt;&gt;"",OR($S86&lt;=0,$T86&lt;=0)),AND($V86&lt;&gt;"",$W86&lt;&gt;"",OR($V86&lt;=0,$W86&lt;=0))),"Revise os valores informados: valor unitário e quantidade devem ser maiores que zero.",IF(OR(AND($G86="",$H86&lt;&gt;""),AND($G86&lt;&gt;"",$H86=""),AND($J86="",$K86&lt;&gt;""),AND($J86&lt;&gt;"",$K86=""),AND($M86="",$N86&lt;&gt;""),AND($M86&lt;&gt;"",$N86=""),AND($P86="",$Q86&lt;&gt;""),AND($P86&lt;&gt;"",$Q86=""),AND($S86="",$T86&lt;&gt;""),AND($S86&lt;&gt;"",$T86=""),AND($V86="",$W86&lt;&gt;""),AND($V86&lt;&gt;"",$W86="")),"Há ano preenchido parcialmente: "&amp;TRIM(IF(AND($G86="",$H86&lt;&gt;""),"Ano 1 (falta valor unitário); ","")&amp;IF(AND($G86&lt;&gt;"",$H86=""),"Ano 1 (falta quantidade); ","")&amp;IF(AND($J86="",$K86&lt;&gt;""),"Ano 2 (falta valor unitário); ","")&amp;IF(AND($J86&lt;&gt;"",$K86=""),"Ano 2 (falta quantidade); ","")&amp;IF(AND($M86="",$N86&lt;&gt;""),"Ano 3 (falta valor unitário); ","")&amp;IF(AND($M86&lt;&gt;"",$N86=""),"Ano 3 (falta quantidade); ","")&amp;IF(AND($P86="",$Q86&lt;&gt;""),"Ano 4 (falta valor unitário); ","")&amp;IF(AND($P86&lt;&gt;"",$Q86=""),"Ano 4 (falta quantidade); ","")&amp;IF(AND($S86="",$T86&lt;&gt;""),"Ano 5 (falta valor unitário); ","")&amp;IF(AND($S86&lt;&gt;"",$T86=""),"Ano 5 (falta quantidade); ","")&amp;IF(AND($V86="",$W86&lt;&gt;""),"Ano 6 (falta valor unitário); ","")&amp;IF(AND($V86&lt;&gt;"",$W86=""),"Ano 6 (falta quantidade); ","")), IF(NOT(OR(AND($G86&lt;&gt;"",$H86&lt;&gt;""),AND($J86&lt;&gt;"",$K86&lt;&gt;""),AND($M86&lt;&gt;"",$N86&lt;&gt;""),AND($P86&lt;&gt;"",$Q86&lt;&gt;""),AND($S86&lt;&gt;"",$T86&lt;&gt;""),AND($V86&lt;&gt;"",$W86&lt;&gt;""))),"Informe pelo menos um ano completo com valor unitário e quantidade.",IF(AND($C86&lt;&gt;"",$E86&lt;&gt;"",LEFT(TRIM($C86),1)&lt;&gt;LEFT(TRIM($E86),1)),"Categoria e tipo estão incompatíveis.",IF(IF(OR($E86="",$F86=""),FALSE(),IFERROR(COUNTIF(INDIRECT("UNITS_"&amp;SUBSTITUTE(LEFT($E86,FIND(" ",$E86&amp;" ")-1),".","_")),$F86)=0,TRUE())),"Unidade incompatível com o tipo selecionado.",IF(OR(AND(ISNUMBER(SEARCH("comunic",LOWER($B86))),LEFT($E86,3)&lt;&gt;"4.4"),AND(ISNUMBER(SEARCH("monitor",LOWER($B86))),NOT(OR(LEFT($E86,3)="1.5",LEFT($E86,3)="2.5")))),"Revise a classificação do item conforme as regras de preenchimento.",IF(AND($B86&lt;&gt;"",OR(ISNUMBER(SEARCH("outro",LOWER($B86))),ISNUMBER(SEARCH("divers",LOWER($B86))),ISNUMBER(SEARCH("kit",LOWER($B86))),ISNUMBER(SEARCH("ferrament",LOWER($B86))),ISNUMBER(SEARCH("epi",LOWER($B86)))),NOT(OR($Z86&lt;&gt;"",$AA86&lt;&gt;""))),"Descrição muito genérica: detalhe melhor o item e registre o racional no memorial ou em anexo.",IF(AND($Y86=0,$B86&lt;&gt;"",OR($G86&lt;&gt;"",$H86&lt;&gt;"",$J86&lt;&gt;"",$K86&lt;&gt;"",$M86&lt;&gt;"",$N86&lt;&gt;"",$P86&lt;&gt;"",$Q86&lt;&gt;"",$S86&lt;&gt;"",$T86&lt;&gt;"",$V86&lt;&gt;"",$W86&lt;&gt;"")),"O item possui dados lançados, mas o total está zerado. Revise os valores informados.","")))))))))))))))</f>
        <v/>
      </c>
    </row>
    <row r="87" spans="1:35" ht="14.25" customHeight="1" x14ac:dyDescent="0.25">
      <c r="A87" s="57" t="str">
        <f t="shared" si="13"/>
        <v/>
      </c>
      <c r="B87" s="61"/>
      <c r="C87" s="61"/>
      <c r="D87" s="58"/>
      <c r="E87" s="61"/>
      <c r="F87" s="61"/>
      <c r="G87" s="272"/>
      <c r="H87" s="62"/>
      <c r="I87" s="270">
        <f t="shared" si="14"/>
        <v>0</v>
      </c>
      <c r="J87" s="272"/>
      <c r="K87" s="62"/>
      <c r="L87" s="270">
        <f t="shared" si="15"/>
        <v>0</v>
      </c>
      <c r="M87" s="272"/>
      <c r="N87" s="62"/>
      <c r="O87" s="270">
        <f t="shared" si="16"/>
        <v>0</v>
      </c>
      <c r="P87" s="272"/>
      <c r="Q87" s="62"/>
      <c r="R87" s="271">
        <f t="shared" si="17"/>
        <v>0</v>
      </c>
      <c r="S87" s="272"/>
      <c r="T87" s="62"/>
      <c r="U87" s="270">
        <f t="shared" si="18"/>
        <v>0</v>
      </c>
      <c r="V87" s="272"/>
      <c r="W87" s="62"/>
      <c r="X87" s="270">
        <f t="shared" si="19"/>
        <v>0</v>
      </c>
      <c r="Y87" s="270">
        <f t="shared" si="20"/>
        <v>0</v>
      </c>
      <c r="Z87" s="61"/>
      <c r="AA87" s="61"/>
      <c r="AB87" s="60" t="str">
        <f t="shared" si="21"/>
        <v/>
      </c>
      <c r="AC87" s="21" t="b">
        <f t="shared" si="22"/>
        <v>0</v>
      </c>
      <c r="AD87" s="21" t="b">
        <f t="shared" si="23"/>
        <v>0</v>
      </c>
      <c r="AE87" s="21" t="b">
        <f t="shared" si="24"/>
        <v>0</v>
      </c>
      <c r="AF87" s="21" t="b">
        <f ca="1">OR(AND($AC87,NOT($AD87)),AND($AC87,OR(AND($G87="",$H87&lt;&gt;""),AND($G87&lt;&gt;"",$H87=""),AND($J87="",$K87&lt;&gt;""),AND($J87&lt;&gt;"",$K87=""),AND($M87="",$N87&lt;&gt;""),AND($M87&lt;&gt;"",$N87=""),AND($P87="",$Q87&lt;&gt;""),AND($P87&lt;&gt;"",$Q87=""),AND($S87="",$T87&lt;&gt;""),AND($S87&lt;&gt;"",$T87=""),AND($V87="",$W87&lt;&gt;""),AND($V87&lt;&gt;"",$W87=""))),AND($C87&lt;&gt;"",$E87&lt;&gt;"",LEFT(TRIM($C87),1)&lt;&gt;LEFT(TRIM($E87),1)),IF(OR($E87="",$F87=""),FALSE(),IFERROR(COUNTIF(INDIRECT("UNITS_"&amp;SUBSTITUTE(LEFT($E87,FIND(" ",$E87&amp;" ")-1),".","_")),$F87)=0,TRUE())),AND($B87&lt;&gt;"",OR(ISNUMBER(SEARCH("outro",LOWER($B87))),ISNUMBER(SEARCH("divers",LOWER($B87))),ISNUMBER(SEARCH("etc",LOWER($B87))))),OR(AND(ISNUMBER(SEARCH("comunic",LOWER($B87))),LEFT($E87,3)&lt;&gt;"4.4"),AND(ISNUMBER(SEARCH("monitor",LOWER($B87))),NOT(OR(LEFT($E87,3)="1.5",LEFT($E87,3)="2.5")))),AND($B87&lt;&gt;"",OR(LEFT($C87,1)="1",LEFT($C87,1)="2"),$D87=""),AND($D87&lt;&gt;"",NOT(OR(LEFT($C87,1)="1",LEFT($C87,1)="2"))),AND($D87&lt;&gt;"",COUNTIF(' PROJETO'!$B$14:$B$16,$D87)=0),IF($D87="",FALSE(),IF(COUNTIF(' PROJETO'!$B$14:$B$16,$D87)=0,FALSE(),IFERROR(INDEX(' PROJETO'!$C$14:$C$16,MATCH($D87,' PROJETO'!$B$14:$B$16,0))&lt;&gt;"Sim",FALSE()))))</f>
        <v>0</v>
      </c>
      <c r="AG87" s="21" t="b">
        <f>AND($AC87,$Y87&gt;'CONFG.  LISTAS'!$F$4,$Z87="",$AA87="")</f>
        <v>0</v>
      </c>
      <c r="AH87" s="21" t="str">
        <f t="shared" si="25"/>
        <v/>
      </c>
      <c r="AI87" s="43" t="str">
        <f ca="1">IF(NOT($AC87),"",IF(OR($B87="",$C87="",$E87="",$F87=""),"Preencha descrição, categoria, tipo e unidade.",IF(AND($B87&lt;&gt;"",OR(LEFT($C87,1)="1",LEFT($C87,1)="2"),$D87=""),"Informe a prática de restauração para itens diretos.",IF(AND($D87&lt;&gt;"",NOT(OR(LEFT($C87,1)="1",LEFT($C87,1)="2"))),"Custos indiretos não devem pertencer a uma prática específica.",IF(AND($D87&lt;&gt;"",COUNTIF(' PROJETO'!$B$14:$B$16,$D87)=0),"Prática de restauração inválida ou não cadastrada.",IF(IF($D87="",FALSE(),IF(COUNTIF(' PROJETO'!$B$14:$B$16,$D87)=0,FALSE(),IFERROR(INDEX(' PROJETO'!$C$14:$C$16,MATCH($D87,' PROJETO'!$B$14:$B$16,0))&lt;&gt;"Sim",FALSE()))),"A prática informada no item não foi selecionada na aba Projeto.",IF(AND(MAX($I87,$L87,$O87,$R87,$U87,$X87)&gt;'CONFG.  LISTAS'!$F$4,NOT(OR($Z87&lt;&gt;"",$AA87&lt;&gt;""))),"Memorial de cálculo ou anexo obrigatório não informado para item acima do limite.",IF(OR(AND($G87&lt;&gt;"",$H87&lt;&gt;"",OR($G87&lt;=0,$H87&lt;=0)),AND($J87&lt;&gt;"",$K87&lt;&gt;"",OR($J87&lt;=0,$K87&lt;=0)),AND($M87&lt;&gt;"",$N87&lt;&gt;"",OR($M87&lt;=0,$N87&lt;=0)),AND($P87&lt;&gt;"",$Q87&lt;&gt;"",OR($P87&lt;=0,$Q87&lt;=0)),AND($S87&lt;&gt;"",$T87&lt;&gt;"",OR($S87&lt;=0,$T87&lt;=0)),AND($V87&lt;&gt;"",$W87&lt;&gt;"",OR($V87&lt;=0,$W87&lt;=0))),"Revise os valores informados: valor unitário e quantidade devem ser maiores que zero.",IF(OR(AND($G87="",$H87&lt;&gt;""),AND($G87&lt;&gt;"",$H87=""),AND($J87="",$K87&lt;&gt;""),AND($J87&lt;&gt;"",$K87=""),AND($M87="",$N87&lt;&gt;""),AND($M87&lt;&gt;"",$N87=""),AND($P87="",$Q87&lt;&gt;""),AND($P87&lt;&gt;"",$Q87=""),AND($S87="",$T87&lt;&gt;""),AND($S87&lt;&gt;"",$T87=""),AND($V87="",$W87&lt;&gt;""),AND($V87&lt;&gt;"",$W87="")),"Há ano preenchido parcialmente: "&amp;TRIM(IF(AND($G87="",$H87&lt;&gt;""),"Ano 1 (falta valor unitário); ","")&amp;IF(AND($G87&lt;&gt;"",$H87=""),"Ano 1 (falta quantidade); ","")&amp;IF(AND($J87="",$K87&lt;&gt;""),"Ano 2 (falta valor unitário); ","")&amp;IF(AND($J87&lt;&gt;"",$K87=""),"Ano 2 (falta quantidade); ","")&amp;IF(AND($M87="",$N87&lt;&gt;""),"Ano 3 (falta valor unitário); ","")&amp;IF(AND($M87&lt;&gt;"",$N87=""),"Ano 3 (falta quantidade); ","")&amp;IF(AND($P87="",$Q87&lt;&gt;""),"Ano 4 (falta valor unitário); ","")&amp;IF(AND($P87&lt;&gt;"",$Q87=""),"Ano 4 (falta quantidade); ","")&amp;IF(AND($S87="",$T87&lt;&gt;""),"Ano 5 (falta valor unitário); ","")&amp;IF(AND($S87&lt;&gt;"",$T87=""),"Ano 5 (falta quantidade); ","")&amp;IF(AND($V87="",$W87&lt;&gt;""),"Ano 6 (falta valor unitário); ","")&amp;IF(AND($V87&lt;&gt;"",$W87=""),"Ano 6 (falta quantidade); ","")), IF(NOT(OR(AND($G87&lt;&gt;"",$H87&lt;&gt;""),AND($J87&lt;&gt;"",$K87&lt;&gt;""),AND($M87&lt;&gt;"",$N87&lt;&gt;""),AND($P87&lt;&gt;"",$Q87&lt;&gt;""),AND($S87&lt;&gt;"",$T87&lt;&gt;""),AND($V87&lt;&gt;"",$W87&lt;&gt;""))),"Informe pelo menos um ano completo com valor unitário e quantidade.",IF(AND($C87&lt;&gt;"",$E87&lt;&gt;"",LEFT(TRIM($C87),1)&lt;&gt;LEFT(TRIM($E87),1)),"Categoria e tipo estão incompatíveis.",IF(IF(OR($E87="",$F87=""),FALSE(),IFERROR(COUNTIF(INDIRECT("UNITS_"&amp;SUBSTITUTE(LEFT($E87,FIND(" ",$E87&amp;" ")-1),".","_")),$F87)=0,TRUE())),"Unidade incompatível com o tipo selecionado.",IF(OR(AND(ISNUMBER(SEARCH("comunic",LOWER($B87))),LEFT($E87,3)&lt;&gt;"4.4"),AND(ISNUMBER(SEARCH("monitor",LOWER($B87))),NOT(OR(LEFT($E87,3)="1.5",LEFT($E87,3)="2.5")))),"Revise a classificação do item conforme as regras de preenchimento.",IF(AND($B87&lt;&gt;"",OR(ISNUMBER(SEARCH("outro",LOWER($B87))),ISNUMBER(SEARCH("divers",LOWER($B87))),ISNUMBER(SEARCH("kit",LOWER($B87))),ISNUMBER(SEARCH("ferrament",LOWER($B87))),ISNUMBER(SEARCH("epi",LOWER($B87)))),NOT(OR($Z87&lt;&gt;"",$AA87&lt;&gt;""))),"Descrição muito genérica: detalhe melhor o item e registre o racional no memorial ou em anexo.",IF(AND($Y87=0,$B87&lt;&gt;"",OR($G87&lt;&gt;"",$H87&lt;&gt;"",$J87&lt;&gt;"",$K87&lt;&gt;"",$M87&lt;&gt;"",$N87&lt;&gt;"",$P87&lt;&gt;"",$Q87&lt;&gt;"",$S87&lt;&gt;"",$T87&lt;&gt;"",$V87&lt;&gt;"",$W87&lt;&gt;"")),"O item possui dados lançados, mas o total está zerado. Revise os valores informados.","")))))))))))))))</f>
        <v/>
      </c>
    </row>
    <row r="88" spans="1:35" ht="14.25" customHeight="1" x14ac:dyDescent="0.25">
      <c r="A88" s="57" t="str">
        <f t="shared" si="13"/>
        <v/>
      </c>
      <c r="B88" s="58"/>
      <c r="C88" s="58"/>
      <c r="D88" s="58"/>
      <c r="E88" s="58"/>
      <c r="F88" s="58"/>
      <c r="G88" s="269"/>
      <c r="H88" s="59"/>
      <c r="I88" s="270">
        <f t="shared" si="14"/>
        <v>0</v>
      </c>
      <c r="J88" s="269"/>
      <c r="K88" s="59"/>
      <c r="L88" s="270">
        <f t="shared" si="15"/>
        <v>0</v>
      </c>
      <c r="M88" s="269"/>
      <c r="N88" s="59"/>
      <c r="O88" s="270">
        <f t="shared" si="16"/>
        <v>0</v>
      </c>
      <c r="P88" s="269"/>
      <c r="Q88" s="59"/>
      <c r="R88" s="271">
        <f t="shared" si="17"/>
        <v>0</v>
      </c>
      <c r="S88" s="269"/>
      <c r="T88" s="59"/>
      <c r="U88" s="270">
        <f t="shared" si="18"/>
        <v>0</v>
      </c>
      <c r="V88" s="269"/>
      <c r="W88" s="59"/>
      <c r="X88" s="270">
        <f t="shared" si="19"/>
        <v>0</v>
      </c>
      <c r="Y88" s="270">
        <f t="shared" si="20"/>
        <v>0</v>
      </c>
      <c r="Z88" s="58"/>
      <c r="AA88" s="58"/>
      <c r="AB88" s="60" t="str">
        <f t="shared" si="21"/>
        <v/>
      </c>
      <c r="AC88" s="21" t="b">
        <f t="shared" si="22"/>
        <v>0</v>
      </c>
      <c r="AD88" s="21" t="b">
        <f t="shared" si="23"/>
        <v>0</v>
      </c>
      <c r="AE88" s="21" t="b">
        <f t="shared" si="24"/>
        <v>0</v>
      </c>
      <c r="AF88" s="21" t="b">
        <f ca="1">OR(AND($AC88,NOT($AD88)),AND($AC88,OR(AND($G88="",$H88&lt;&gt;""),AND($G88&lt;&gt;"",$H88=""),AND($J88="",$K88&lt;&gt;""),AND($J88&lt;&gt;"",$K88=""),AND($M88="",$N88&lt;&gt;""),AND($M88&lt;&gt;"",$N88=""),AND($P88="",$Q88&lt;&gt;""),AND($P88&lt;&gt;"",$Q88=""),AND($S88="",$T88&lt;&gt;""),AND($S88&lt;&gt;"",$T88=""),AND($V88="",$W88&lt;&gt;""),AND($V88&lt;&gt;"",$W88=""))),AND($C88&lt;&gt;"",$E88&lt;&gt;"",LEFT(TRIM($C88),1)&lt;&gt;LEFT(TRIM($E88),1)),IF(OR($E88="",$F88=""),FALSE(),IFERROR(COUNTIF(INDIRECT("UNITS_"&amp;SUBSTITUTE(LEFT($E88,FIND(" ",$E88&amp;" ")-1),".","_")),$F88)=0,TRUE())),AND($B88&lt;&gt;"",OR(ISNUMBER(SEARCH("outro",LOWER($B88))),ISNUMBER(SEARCH("divers",LOWER($B88))),ISNUMBER(SEARCH("etc",LOWER($B88))))),OR(AND(ISNUMBER(SEARCH("comunic",LOWER($B88))),LEFT($E88,3)&lt;&gt;"4.4"),AND(ISNUMBER(SEARCH("monitor",LOWER($B88))),NOT(OR(LEFT($E88,3)="1.5",LEFT($E88,3)="2.5")))),AND($B88&lt;&gt;"",OR(LEFT($C88,1)="1",LEFT($C88,1)="2"),$D88=""),AND($D88&lt;&gt;"",NOT(OR(LEFT($C88,1)="1",LEFT($C88,1)="2"))),AND($D88&lt;&gt;"",COUNTIF(' PROJETO'!$B$14:$B$16,$D88)=0),IF($D88="",FALSE(),IF(COUNTIF(' PROJETO'!$B$14:$B$16,$D88)=0,FALSE(),IFERROR(INDEX(' PROJETO'!$C$14:$C$16,MATCH($D88,' PROJETO'!$B$14:$B$16,0))&lt;&gt;"Sim",FALSE()))))</f>
        <v>0</v>
      </c>
      <c r="AG88" s="21" t="b">
        <f>AND($AC88,$Y88&gt;'CONFG.  LISTAS'!$F$4,$Z88="",$AA88="")</f>
        <v>0</v>
      </c>
      <c r="AH88" s="21" t="str">
        <f t="shared" si="25"/>
        <v/>
      </c>
      <c r="AI88" s="43" t="str">
        <f ca="1">IF(NOT($AC88),"",IF(OR($B88="",$C88="",$E88="",$F88=""),"Preencha descrição, categoria, tipo e unidade.",IF(AND($B88&lt;&gt;"",OR(LEFT($C88,1)="1",LEFT($C88,1)="2"),$D88=""),"Informe a prática de restauração para itens diretos.",IF(AND($D88&lt;&gt;"",NOT(OR(LEFT($C88,1)="1",LEFT($C88,1)="2"))),"Custos indiretos não devem pertencer a uma prática específica.",IF(AND($D88&lt;&gt;"",COUNTIF(' PROJETO'!$B$14:$B$16,$D88)=0),"Prática de restauração inválida ou não cadastrada.",IF(IF($D88="",FALSE(),IF(COUNTIF(' PROJETO'!$B$14:$B$16,$D88)=0,FALSE(),IFERROR(INDEX(' PROJETO'!$C$14:$C$16,MATCH($D88,' PROJETO'!$B$14:$B$16,0))&lt;&gt;"Sim",FALSE()))),"A prática informada no item não foi selecionada na aba Projeto.",IF(AND(MAX($I88,$L88,$O88,$R88,$U88,$X88)&gt;'CONFG.  LISTAS'!$F$4,NOT(OR($Z88&lt;&gt;"",$AA88&lt;&gt;""))),"Memorial de cálculo ou anexo obrigatório não informado para item acima do limite.",IF(OR(AND($G88&lt;&gt;"",$H88&lt;&gt;"",OR($G88&lt;=0,$H88&lt;=0)),AND($J88&lt;&gt;"",$K88&lt;&gt;"",OR($J88&lt;=0,$K88&lt;=0)),AND($M88&lt;&gt;"",$N88&lt;&gt;"",OR($M88&lt;=0,$N88&lt;=0)),AND($P88&lt;&gt;"",$Q88&lt;&gt;"",OR($P88&lt;=0,$Q88&lt;=0)),AND($S88&lt;&gt;"",$T88&lt;&gt;"",OR($S88&lt;=0,$T88&lt;=0)),AND($V88&lt;&gt;"",$W88&lt;&gt;"",OR($V88&lt;=0,$W88&lt;=0))),"Revise os valores informados: valor unitário e quantidade devem ser maiores que zero.",IF(OR(AND($G88="",$H88&lt;&gt;""),AND($G88&lt;&gt;"",$H88=""),AND($J88="",$K88&lt;&gt;""),AND($J88&lt;&gt;"",$K88=""),AND($M88="",$N88&lt;&gt;""),AND($M88&lt;&gt;"",$N88=""),AND($P88="",$Q88&lt;&gt;""),AND($P88&lt;&gt;"",$Q88=""),AND($S88="",$T88&lt;&gt;""),AND($S88&lt;&gt;"",$T88=""),AND($V88="",$W88&lt;&gt;""),AND($V88&lt;&gt;"",$W88="")),"Há ano preenchido parcialmente: "&amp;TRIM(IF(AND($G88="",$H88&lt;&gt;""),"Ano 1 (falta valor unitário); ","")&amp;IF(AND($G88&lt;&gt;"",$H88=""),"Ano 1 (falta quantidade); ","")&amp;IF(AND($J88="",$K88&lt;&gt;""),"Ano 2 (falta valor unitário); ","")&amp;IF(AND($J88&lt;&gt;"",$K88=""),"Ano 2 (falta quantidade); ","")&amp;IF(AND($M88="",$N88&lt;&gt;""),"Ano 3 (falta valor unitário); ","")&amp;IF(AND($M88&lt;&gt;"",$N88=""),"Ano 3 (falta quantidade); ","")&amp;IF(AND($P88="",$Q88&lt;&gt;""),"Ano 4 (falta valor unitário); ","")&amp;IF(AND($P88&lt;&gt;"",$Q88=""),"Ano 4 (falta quantidade); ","")&amp;IF(AND($S88="",$T88&lt;&gt;""),"Ano 5 (falta valor unitário); ","")&amp;IF(AND($S88&lt;&gt;"",$T88=""),"Ano 5 (falta quantidade); ","")&amp;IF(AND($V88="",$W88&lt;&gt;""),"Ano 6 (falta valor unitário); ","")&amp;IF(AND($V88&lt;&gt;"",$W88=""),"Ano 6 (falta quantidade); ","")), IF(NOT(OR(AND($G88&lt;&gt;"",$H88&lt;&gt;""),AND($J88&lt;&gt;"",$K88&lt;&gt;""),AND($M88&lt;&gt;"",$N88&lt;&gt;""),AND($P88&lt;&gt;"",$Q88&lt;&gt;""),AND($S88&lt;&gt;"",$T88&lt;&gt;""),AND($V88&lt;&gt;"",$W88&lt;&gt;""))),"Informe pelo menos um ano completo com valor unitário e quantidade.",IF(AND($C88&lt;&gt;"",$E88&lt;&gt;"",LEFT(TRIM($C88),1)&lt;&gt;LEFT(TRIM($E88),1)),"Categoria e tipo estão incompatíveis.",IF(IF(OR($E88="",$F88=""),FALSE(),IFERROR(COUNTIF(INDIRECT("UNITS_"&amp;SUBSTITUTE(LEFT($E88,FIND(" ",$E88&amp;" ")-1),".","_")),$F88)=0,TRUE())),"Unidade incompatível com o tipo selecionado.",IF(OR(AND(ISNUMBER(SEARCH("comunic",LOWER($B88))),LEFT($E88,3)&lt;&gt;"4.4"),AND(ISNUMBER(SEARCH("monitor",LOWER($B88))),NOT(OR(LEFT($E88,3)="1.5",LEFT($E88,3)="2.5")))),"Revise a classificação do item conforme as regras de preenchimento.",IF(AND($B88&lt;&gt;"",OR(ISNUMBER(SEARCH("outro",LOWER($B88))),ISNUMBER(SEARCH("divers",LOWER($B88))),ISNUMBER(SEARCH("kit",LOWER($B88))),ISNUMBER(SEARCH("ferrament",LOWER($B88))),ISNUMBER(SEARCH("epi",LOWER($B88)))),NOT(OR($Z88&lt;&gt;"",$AA88&lt;&gt;""))),"Descrição muito genérica: detalhe melhor o item e registre o racional no memorial ou em anexo.",IF(AND($Y88=0,$B88&lt;&gt;"",OR($G88&lt;&gt;"",$H88&lt;&gt;"",$J88&lt;&gt;"",$K88&lt;&gt;"",$M88&lt;&gt;"",$N88&lt;&gt;"",$P88&lt;&gt;"",$Q88&lt;&gt;"",$S88&lt;&gt;"",$T88&lt;&gt;"",$V88&lt;&gt;"",$W88&lt;&gt;"")),"O item possui dados lançados, mas o total está zerado. Revise os valores informados.","")))))))))))))))</f>
        <v/>
      </c>
    </row>
    <row r="89" spans="1:35" ht="14.25" customHeight="1" x14ac:dyDescent="0.25">
      <c r="A89" s="57" t="str">
        <f t="shared" si="13"/>
        <v/>
      </c>
      <c r="B89" s="61"/>
      <c r="C89" s="61"/>
      <c r="D89" s="58"/>
      <c r="E89" s="61"/>
      <c r="F89" s="61"/>
      <c r="G89" s="272"/>
      <c r="H89" s="62"/>
      <c r="I89" s="270">
        <f t="shared" si="14"/>
        <v>0</v>
      </c>
      <c r="J89" s="272"/>
      <c r="K89" s="62"/>
      <c r="L89" s="270">
        <f t="shared" si="15"/>
        <v>0</v>
      </c>
      <c r="M89" s="272"/>
      <c r="N89" s="62"/>
      <c r="O89" s="270">
        <f t="shared" si="16"/>
        <v>0</v>
      </c>
      <c r="P89" s="272"/>
      <c r="Q89" s="62"/>
      <c r="R89" s="271">
        <f t="shared" si="17"/>
        <v>0</v>
      </c>
      <c r="S89" s="272"/>
      <c r="T89" s="62"/>
      <c r="U89" s="270">
        <f t="shared" si="18"/>
        <v>0</v>
      </c>
      <c r="V89" s="272"/>
      <c r="W89" s="62"/>
      <c r="X89" s="270">
        <f t="shared" si="19"/>
        <v>0</v>
      </c>
      <c r="Y89" s="270">
        <f t="shared" si="20"/>
        <v>0</v>
      </c>
      <c r="Z89" s="61"/>
      <c r="AA89" s="61"/>
      <c r="AB89" s="60" t="str">
        <f t="shared" si="21"/>
        <v/>
      </c>
      <c r="AC89" s="21" t="b">
        <f t="shared" si="22"/>
        <v>0</v>
      </c>
      <c r="AD89" s="21" t="b">
        <f t="shared" si="23"/>
        <v>0</v>
      </c>
      <c r="AE89" s="21" t="b">
        <f t="shared" si="24"/>
        <v>0</v>
      </c>
      <c r="AF89" s="21" t="b">
        <f ca="1">OR(AND($AC89,NOT($AD89)),AND($AC89,OR(AND($G89="",$H89&lt;&gt;""),AND($G89&lt;&gt;"",$H89=""),AND($J89="",$K89&lt;&gt;""),AND($J89&lt;&gt;"",$K89=""),AND($M89="",$N89&lt;&gt;""),AND($M89&lt;&gt;"",$N89=""),AND($P89="",$Q89&lt;&gt;""),AND($P89&lt;&gt;"",$Q89=""),AND($S89="",$T89&lt;&gt;""),AND($S89&lt;&gt;"",$T89=""),AND($V89="",$W89&lt;&gt;""),AND($V89&lt;&gt;"",$W89=""))),AND($C89&lt;&gt;"",$E89&lt;&gt;"",LEFT(TRIM($C89),1)&lt;&gt;LEFT(TRIM($E89),1)),IF(OR($E89="",$F89=""),FALSE(),IFERROR(COUNTIF(INDIRECT("UNITS_"&amp;SUBSTITUTE(LEFT($E89,FIND(" ",$E89&amp;" ")-1),".","_")),$F89)=0,TRUE())),AND($B89&lt;&gt;"",OR(ISNUMBER(SEARCH("outro",LOWER($B89))),ISNUMBER(SEARCH("divers",LOWER($B89))),ISNUMBER(SEARCH("etc",LOWER($B89))))),OR(AND(ISNUMBER(SEARCH("comunic",LOWER($B89))),LEFT($E89,3)&lt;&gt;"4.4"),AND(ISNUMBER(SEARCH("monitor",LOWER($B89))),NOT(OR(LEFT($E89,3)="1.5",LEFT($E89,3)="2.5")))),AND($B89&lt;&gt;"",OR(LEFT($C89,1)="1",LEFT($C89,1)="2"),$D89=""),AND($D89&lt;&gt;"",NOT(OR(LEFT($C89,1)="1",LEFT($C89,1)="2"))),AND($D89&lt;&gt;"",COUNTIF(' PROJETO'!$B$14:$B$16,$D89)=0),IF($D89="",FALSE(),IF(COUNTIF(' PROJETO'!$B$14:$B$16,$D89)=0,FALSE(),IFERROR(INDEX(' PROJETO'!$C$14:$C$16,MATCH($D89,' PROJETO'!$B$14:$B$16,0))&lt;&gt;"Sim",FALSE()))))</f>
        <v>0</v>
      </c>
      <c r="AG89" s="21" t="b">
        <f>AND($AC89,$Y89&gt;'CONFG.  LISTAS'!$F$4,$Z89="",$AA89="")</f>
        <v>0</v>
      </c>
      <c r="AH89" s="21" t="str">
        <f t="shared" si="25"/>
        <v/>
      </c>
      <c r="AI89" s="43" t="str">
        <f ca="1">IF(NOT($AC89),"",IF(OR($B89="",$C89="",$E89="",$F89=""),"Preencha descrição, categoria, tipo e unidade.",IF(AND($B89&lt;&gt;"",OR(LEFT($C89,1)="1",LEFT($C89,1)="2"),$D89=""),"Informe a prática de restauração para itens diretos.",IF(AND($D89&lt;&gt;"",NOT(OR(LEFT($C89,1)="1",LEFT($C89,1)="2"))),"Custos indiretos não devem pertencer a uma prática específica.",IF(AND($D89&lt;&gt;"",COUNTIF(' PROJETO'!$B$14:$B$16,$D89)=0),"Prática de restauração inválida ou não cadastrada.",IF(IF($D89="",FALSE(),IF(COUNTIF(' PROJETO'!$B$14:$B$16,$D89)=0,FALSE(),IFERROR(INDEX(' PROJETO'!$C$14:$C$16,MATCH($D89,' PROJETO'!$B$14:$B$16,0))&lt;&gt;"Sim",FALSE()))),"A prática informada no item não foi selecionada na aba Projeto.",IF(AND(MAX($I89,$L89,$O89,$R89,$U89,$X89)&gt;'CONFG.  LISTAS'!$F$4,NOT(OR($Z89&lt;&gt;"",$AA89&lt;&gt;""))),"Memorial de cálculo ou anexo obrigatório não informado para item acima do limite.",IF(OR(AND($G89&lt;&gt;"",$H89&lt;&gt;"",OR($G89&lt;=0,$H89&lt;=0)),AND($J89&lt;&gt;"",$K89&lt;&gt;"",OR($J89&lt;=0,$K89&lt;=0)),AND($M89&lt;&gt;"",$N89&lt;&gt;"",OR($M89&lt;=0,$N89&lt;=0)),AND($P89&lt;&gt;"",$Q89&lt;&gt;"",OR($P89&lt;=0,$Q89&lt;=0)),AND($S89&lt;&gt;"",$T89&lt;&gt;"",OR($S89&lt;=0,$T89&lt;=0)),AND($V89&lt;&gt;"",$W89&lt;&gt;"",OR($V89&lt;=0,$W89&lt;=0))),"Revise os valores informados: valor unitário e quantidade devem ser maiores que zero.",IF(OR(AND($G89="",$H89&lt;&gt;""),AND($G89&lt;&gt;"",$H89=""),AND($J89="",$K89&lt;&gt;""),AND($J89&lt;&gt;"",$K89=""),AND($M89="",$N89&lt;&gt;""),AND($M89&lt;&gt;"",$N89=""),AND($P89="",$Q89&lt;&gt;""),AND($P89&lt;&gt;"",$Q89=""),AND($S89="",$T89&lt;&gt;""),AND($S89&lt;&gt;"",$T89=""),AND($V89="",$W89&lt;&gt;""),AND($V89&lt;&gt;"",$W89="")),"Há ano preenchido parcialmente: "&amp;TRIM(IF(AND($G89="",$H89&lt;&gt;""),"Ano 1 (falta valor unitário); ","")&amp;IF(AND($G89&lt;&gt;"",$H89=""),"Ano 1 (falta quantidade); ","")&amp;IF(AND($J89="",$K89&lt;&gt;""),"Ano 2 (falta valor unitário); ","")&amp;IF(AND($J89&lt;&gt;"",$K89=""),"Ano 2 (falta quantidade); ","")&amp;IF(AND($M89="",$N89&lt;&gt;""),"Ano 3 (falta valor unitário); ","")&amp;IF(AND($M89&lt;&gt;"",$N89=""),"Ano 3 (falta quantidade); ","")&amp;IF(AND($P89="",$Q89&lt;&gt;""),"Ano 4 (falta valor unitário); ","")&amp;IF(AND($P89&lt;&gt;"",$Q89=""),"Ano 4 (falta quantidade); ","")&amp;IF(AND($S89="",$T89&lt;&gt;""),"Ano 5 (falta valor unitário); ","")&amp;IF(AND($S89&lt;&gt;"",$T89=""),"Ano 5 (falta quantidade); ","")&amp;IF(AND($V89="",$W89&lt;&gt;""),"Ano 6 (falta valor unitário); ","")&amp;IF(AND($V89&lt;&gt;"",$W89=""),"Ano 6 (falta quantidade); ","")), IF(NOT(OR(AND($G89&lt;&gt;"",$H89&lt;&gt;""),AND($J89&lt;&gt;"",$K89&lt;&gt;""),AND($M89&lt;&gt;"",$N89&lt;&gt;""),AND($P89&lt;&gt;"",$Q89&lt;&gt;""),AND($S89&lt;&gt;"",$T89&lt;&gt;""),AND($V89&lt;&gt;"",$W89&lt;&gt;""))),"Informe pelo menos um ano completo com valor unitário e quantidade.",IF(AND($C89&lt;&gt;"",$E89&lt;&gt;"",LEFT(TRIM($C89),1)&lt;&gt;LEFT(TRIM($E89),1)),"Categoria e tipo estão incompatíveis.",IF(IF(OR($E89="",$F89=""),FALSE(),IFERROR(COUNTIF(INDIRECT("UNITS_"&amp;SUBSTITUTE(LEFT($E89,FIND(" ",$E89&amp;" ")-1),".","_")),$F89)=0,TRUE())),"Unidade incompatível com o tipo selecionado.",IF(OR(AND(ISNUMBER(SEARCH("comunic",LOWER($B89))),LEFT($E89,3)&lt;&gt;"4.4"),AND(ISNUMBER(SEARCH("monitor",LOWER($B89))),NOT(OR(LEFT($E89,3)="1.5",LEFT($E89,3)="2.5")))),"Revise a classificação do item conforme as regras de preenchimento.",IF(AND($B89&lt;&gt;"",OR(ISNUMBER(SEARCH("outro",LOWER($B89))),ISNUMBER(SEARCH("divers",LOWER($B89))),ISNUMBER(SEARCH("kit",LOWER($B89))),ISNUMBER(SEARCH("ferrament",LOWER($B89))),ISNUMBER(SEARCH("epi",LOWER($B89)))),NOT(OR($Z89&lt;&gt;"",$AA89&lt;&gt;""))),"Descrição muito genérica: detalhe melhor o item e registre o racional no memorial ou em anexo.",IF(AND($Y89=0,$B89&lt;&gt;"",OR($G89&lt;&gt;"",$H89&lt;&gt;"",$J89&lt;&gt;"",$K89&lt;&gt;"",$M89&lt;&gt;"",$N89&lt;&gt;"",$P89&lt;&gt;"",$Q89&lt;&gt;"",$S89&lt;&gt;"",$T89&lt;&gt;"",$V89&lt;&gt;"",$W89&lt;&gt;"")),"O item possui dados lançados, mas o total está zerado. Revise os valores informados.","")))))))))))))))</f>
        <v/>
      </c>
    </row>
    <row r="90" spans="1:35" ht="14.25" customHeight="1" x14ac:dyDescent="0.25">
      <c r="A90" s="57" t="str">
        <f t="shared" si="13"/>
        <v/>
      </c>
      <c r="B90" s="58"/>
      <c r="C90" s="58"/>
      <c r="D90" s="58"/>
      <c r="E90" s="58"/>
      <c r="F90" s="58"/>
      <c r="G90" s="269"/>
      <c r="H90" s="59"/>
      <c r="I90" s="270">
        <f t="shared" si="14"/>
        <v>0</v>
      </c>
      <c r="J90" s="269"/>
      <c r="K90" s="59"/>
      <c r="L90" s="270">
        <f t="shared" si="15"/>
        <v>0</v>
      </c>
      <c r="M90" s="269"/>
      <c r="N90" s="59"/>
      <c r="O90" s="270">
        <f t="shared" si="16"/>
        <v>0</v>
      </c>
      <c r="P90" s="269"/>
      <c r="Q90" s="59"/>
      <c r="R90" s="271">
        <f t="shared" si="17"/>
        <v>0</v>
      </c>
      <c r="S90" s="269"/>
      <c r="T90" s="59"/>
      <c r="U90" s="270">
        <f t="shared" si="18"/>
        <v>0</v>
      </c>
      <c r="V90" s="269"/>
      <c r="W90" s="59"/>
      <c r="X90" s="270">
        <f t="shared" si="19"/>
        <v>0</v>
      </c>
      <c r="Y90" s="270">
        <f t="shared" si="20"/>
        <v>0</v>
      </c>
      <c r="Z90" s="58"/>
      <c r="AA90" s="58"/>
      <c r="AB90" s="60" t="str">
        <f t="shared" si="21"/>
        <v/>
      </c>
      <c r="AC90" s="21" t="b">
        <f t="shared" si="22"/>
        <v>0</v>
      </c>
      <c r="AD90" s="21" t="b">
        <f t="shared" si="23"/>
        <v>0</v>
      </c>
      <c r="AE90" s="21" t="b">
        <f t="shared" si="24"/>
        <v>0</v>
      </c>
      <c r="AF90" s="21" t="b">
        <f ca="1">OR(AND($AC90,NOT($AD90)),AND($AC90,OR(AND($G90="",$H90&lt;&gt;""),AND($G90&lt;&gt;"",$H90=""),AND($J90="",$K90&lt;&gt;""),AND($J90&lt;&gt;"",$K90=""),AND($M90="",$N90&lt;&gt;""),AND($M90&lt;&gt;"",$N90=""),AND($P90="",$Q90&lt;&gt;""),AND($P90&lt;&gt;"",$Q90=""),AND($S90="",$T90&lt;&gt;""),AND($S90&lt;&gt;"",$T90=""),AND($V90="",$W90&lt;&gt;""),AND($V90&lt;&gt;"",$W90=""))),AND($C90&lt;&gt;"",$E90&lt;&gt;"",LEFT(TRIM($C90),1)&lt;&gt;LEFT(TRIM($E90),1)),IF(OR($E90="",$F90=""),FALSE(),IFERROR(COUNTIF(INDIRECT("UNITS_"&amp;SUBSTITUTE(LEFT($E90,FIND(" ",$E90&amp;" ")-1),".","_")),$F90)=0,TRUE())),AND($B90&lt;&gt;"",OR(ISNUMBER(SEARCH("outro",LOWER($B90))),ISNUMBER(SEARCH("divers",LOWER($B90))),ISNUMBER(SEARCH("etc",LOWER($B90))))),OR(AND(ISNUMBER(SEARCH("comunic",LOWER($B90))),LEFT($E90,3)&lt;&gt;"4.4"),AND(ISNUMBER(SEARCH("monitor",LOWER($B90))),NOT(OR(LEFT($E90,3)="1.5",LEFT($E90,3)="2.5")))),AND($B90&lt;&gt;"",OR(LEFT($C90,1)="1",LEFT($C90,1)="2"),$D90=""),AND($D90&lt;&gt;"",NOT(OR(LEFT($C90,1)="1",LEFT($C90,1)="2"))),AND($D90&lt;&gt;"",COUNTIF(' PROJETO'!$B$14:$B$16,$D90)=0),IF($D90="",FALSE(),IF(COUNTIF(' PROJETO'!$B$14:$B$16,$D90)=0,FALSE(),IFERROR(INDEX(' PROJETO'!$C$14:$C$16,MATCH($D90,' PROJETO'!$B$14:$B$16,0))&lt;&gt;"Sim",FALSE()))))</f>
        <v>0</v>
      </c>
      <c r="AG90" s="21" t="b">
        <f>AND($AC90,$Y90&gt;'CONFG.  LISTAS'!$F$4,$Z90="",$AA90="")</f>
        <v>0</v>
      </c>
      <c r="AH90" s="21" t="str">
        <f t="shared" si="25"/>
        <v/>
      </c>
      <c r="AI90" s="43" t="str">
        <f ca="1">IF(NOT($AC90),"",IF(OR($B90="",$C90="",$E90="",$F90=""),"Preencha descrição, categoria, tipo e unidade.",IF(AND($B90&lt;&gt;"",OR(LEFT($C90,1)="1",LEFT($C90,1)="2"),$D90=""),"Informe a prática de restauração para itens diretos.",IF(AND($D90&lt;&gt;"",NOT(OR(LEFT($C90,1)="1",LEFT($C90,1)="2"))),"Custos indiretos não devem pertencer a uma prática específica.",IF(AND($D90&lt;&gt;"",COUNTIF(' PROJETO'!$B$14:$B$16,$D90)=0),"Prática de restauração inválida ou não cadastrada.",IF(IF($D90="",FALSE(),IF(COUNTIF(' PROJETO'!$B$14:$B$16,$D90)=0,FALSE(),IFERROR(INDEX(' PROJETO'!$C$14:$C$16,MATCH($D90,' PROJETO'!$B$14:$B$16,0))&lt;&gt;"Sim",FALSE()))),"A prática informada no item não foi selecionada na aba Projeto.",IF(AND(MAX($I90,$L90,$O90,$R90,$U90,$X90)&gt;'CONFG.  LISTAS'!$F$4,NOT(OR($Z90&lt;&gt;"",$AA90&lt;&gt;""))),"Memorial de cálculo ou anexo obrigatório não informado para item acima do limite.",IF(OR(AND($G90&lt;&gt;"",$H90&lt;&gt;"",OR($G90&lt;=0,$H90&lt;=0)),AND($J90&lt;&gt;"",$K90&lt;&gt;"",OR($J90&lt;=0,$K90&lt;=0)),AND($M90&lt;&gt;"",$N90&lt;&gt;"",OR($M90&lt;=0,$N90&lt;=0)),AND($P90&lt;&gt;"",$Q90&lt;&gt;"",OR($P90&lt;=0,$Q90&lt;=0)),AND($S90&lt;&gt;"",$T90&lt;&gt;"",OR($S90&lt;=0,$T90&lt;=0)),AND($V90&lt;&gt;"",$W90&lt;&gt;"",OR($V90&lt;=0,$W90&lt;=0))),"Revise os valores informados: valor unitário e quantidade devem ser maiores que zero.",IF(OR(AND($G90="",$H90&lt;&gt;""),AND($G90&lt;&gt;"",$H90=""),AND($J90="",$K90&lt;&gt;""),AND($J90&lt;&gt;"",$K90=""),AND($M90="",$N90&lt;&gt;""),AND($M90&lt;&gt;"",$N90=""),AND($P90="",$Q90&lt;&gt;""),AND($P90&lt;&gt;"",$Q90=""),AND($S90="",$T90&lt;&gt;""),AND($S90&lt;&gt;"",$T90=""),AND($V90="",$W90&lt;&gt;""),AND($V90&lt;&gt;"",$W90="")),"Há ano preenchido parcialmente: "&amp;TRIM(IF(AND($G90="",$H90&lt;&gt;""),"Ano 1 (falta valor unitário); ","")&amp;IF(AND($G90&lt;&gt;"",$H90=""),"Ano 1 (falta quantidade); ","")&amp;IF(AND($J90="",$K90&lt;&gt;""),"Ano 2 (falta valor unitário); ","")&amp;IF(AND($J90&lt;&gt;"",$K90=""),"Ano 2 (falta quantidade); ","")&amp;IF(AND($M90="",$N90&lt;&gt;""),"Ano 3 (falta valor unitário); ","")&amp;IF(AND($M90&lt;&gt;"",$N90=""),"Ano 3 (falta quantidade); ","")&amp;IF(AND($P90="",$Q90&lt;&gt;""),"Ano 4 (falta valor unitário); ","")&amp;IF(AND($P90&lt;&gt;"",$Q90=""),"Ano 4 (falta quantidade); ","")&amp;IF(AND($S90="",$T90&lt;&gt;""),"Ano 5 (falta valor unitário); ","")&amp;IF(AND($S90&lt;&gt;"",$T90=""),"Ano 5 (falta quantidade); ","")&amp;IF(AND($V90="",$W90&lt;&gt;""),"Ano 6 (falta valor unitário); ","")&amp;IF(AND($V90&lt;&gt;"",$W90=""),"Ano 6 (falta quantidade); ","")), IF(NOT(OR(AND($G90&lt;&gt;"",$H90&lt;&gt;""),AND($J90&lt;&gt;"",$K90&lt;&gt;""),AND($M90&lt;&gt;"",$N90&lt;&gt;""),AND($P90&lt;&gt;"",$Q90&lt;&gt;""),AND($S90&lt;&gt;"",$T90&lt;&gt;""),AND($V90&lt;&gt;"",$W90&lt;&gt;""))),"Informe pelo menos um ano completo com valor unitário e quantidade.",IF(AND($C90&lt;&gt;"",$E90&lt;&gt;"",LEFT(TRIM($C90),1)&lt;&gt;LEFT(TRIM($E90),1)),"Categoria e tipo estão incompatíveis.",IF(IF(OR($E90="",$F90=""),FALSE(),IFERROR(COUNTIF(INDIRECT("UNITS_"&amp;SUBSTITUTE(LEFT($E90,FIND(" ",$E90&amp;" ")-1),".","_")),$F90)=0,TRUE())),"Unidade incompatível com o tipo selecionado.",IF(OR(AND(ISNUMBER(SEARCH("comunic",LOWER($B90))),LEFT($E90,3)&lt;&gt;"4.4"),AND(ISNUMBER(SEARCH("monitor",LOWER($B90))),NOT(OR(LEFT($E90,3)="1.5",LEFT($E90,3)="2.5")))),"Revise a classificação do item conforme as regras de preenchimento.",IF(AND($B90&lt;&gt;"",OR(ISNUMBER(SEARCH("outro",LOWER($B90))),ISNUMBER(SEARCH("divers",LOWER($B90))),ISNUMBER(SEARCH("kit",LOWER($B90))),ISNUMBER(SEARCH("ferrament",LOWER($B90))),ISNUMBER(SEARCH("epi",LOWER($B90)))),NOT(OR($Z90&lt;&gt;"",$AA90&lt;&gt;""))),"Descrição muito genérica: detalhe melhor o item e registre o racional no memorial ou em anexo.",IF(AND($Y90=0,$B90&lt;&gt;"",OR($G90&lt;&gt;"",$H90&lt;&gt;"",$J90&lt;&gt;"",$K90&lt;&gt;"",$M90&lt;&gt;"",$N90&lt;&gt;"",$P90&lt;&gt;"",$Q90&lt;&gt;"",$S90&lt;&gt;"",$T90&lt;&gt;"",$V90&lt;&gt;"",$W90&lt;&gt;"")),"O item possui dados lançados, mas o total está zerado. Revise os valores informados.","")))))))))))))))</f>
        <v/>
      </c>
    </row>
    <row r="91" spans="1:35" ht="14.25" customHeight="1" x14ac:dyDescent="0.25">
      <c r="A91" s="57" t="str">
        <f t="shared" si="13"/>
        <v/>
      </c>
      <c r="B91" s="61"/>
      <c r="C91" s="61"/>
      <c r="D91" s="58"/>
      <c r="E91" s="61"/>
      <c r="F91" s="61"/>
      <c r="G91" s="272"/>
      <c r="H91" s="62"/>
      <c r="I91" s="270">
        <f t="shared" si="14"/>
        <v>0</v>
      </c>
      <c r="J91" s="272"/>
      <c r="K91" s="62"/>
      <c r="L91" s="270">
        <f t="shared" si="15"/>
        <v>0</v>
      </c>
      <c r="M91" s="272"/>
      <c r="N91" s="62"/>
      <c r="O91" s="270">
        <f t="shared" si="16"/>
        <v>0</v>
      </c>
      <c r="P91" s="272"/>
      <c r="Q91" s="62"/>
      <c r="R91" s="271">
        <f t="shared" si="17"/>
        <v>0</v>
      </c>
      <c r="S91" s="272"/>
      <c r="T91" s="62"/>
      <c r="U91" s="270">
        <f t="shared" si="18"/>
        <v>0</v>
      </c>
      <c r="V91" s="272"/>
      <c r="W91" s="62"/>
      <c r="X91" s="270">
        <f t="shared" si="19"/>
        <v>0</v>
      </c>
      <c r="Y91" s="270">
        <f t="shared" si="20"/>
        <v>0</v>
      </c>
      <c r="Z91" s="61"/>
      <c r="AA91" s="61"/>
      <c r="AB91" s="60" t="str">
        <f t="shared" si="21"/>
        <v/>
      </c>
      <c r="AC91" s="21" t="b">
        <f t="shared" si="22"/>
        <v>0</v>
      </c>
      <c r="AD91" s="21" t="b">
        <f t="shared" si="23"/>
        <v>0</v>
      </c>
      <c r="AE91" s="21" t="b">
        <f t="shared" si="24"/>
        <v>0</v>
      </c>
      <c r="AF91" s="21" t="b">
        <f ca="1">OR(AND($AC91,NOT($AD91)),AND($AC91,OR(AND($G91="",$H91&lt;&gt;""),AND($G91&lt;&gt;"",$H91=""),AND($J91="",$K91&lt;&gt;""),AND($J91&lt;&gt;"",$K91=""),AND($M91="",$N91&lt;&gt;""),AND($M91&lt;&gt;"",$N91=""),AND($P91="",$Q91&lt;&gt;""),AND($P91&lt;&gt;"",$Q91=""),AND($S91="",$T91&lt;&gt;""),AND($S91&lt;&gt;"",$T91=""),AND($V91="",$W91&lt;&gt;""),AND($V91&lt;&gt;"",$W91=""))),AND($C91&lt;&gt;"",$E91&lt;&gt;"",LEFT(TRIM($C91),1)&lt;&gt;LEFT(TRIM($E91),1)),IF(OR($E91="",$F91=""),FALSE(),IFERROR(COUNTIF(INDIRECT("UNITS_"&amp;SUBSTITUTE(LEFT($E91,FIND(" ",$E91&amp;" ")-1),".","_")),$F91)=0,TRUE())),AND($B91&lt;&gt;"",OR(ISNUMBER(SEARCH("outro",LOWER($B91))),ISNUMBER(SEARCH("divers",LOWER($B91))),ISNUMBER(SEARCH("etc",LOWER($B91))))),OR(AND(ISNUMBER(SEARCH("comunic",LOWER($B91))),LEFT($E91,3)&lt;&gt;"4.4"),AND(ISNUMBER(SEARCH("monitor",LOWER($B91))),NOT(OR(LEFT($E91,3)="1.5",LEFT($E91,3)="2.5")))),AND($B91&lt;&gt;"",OR(LEFT($C91,1)="1",LEFT($C91,1)="2"),$D91=""),AND($D91&lt;&gt;"",NOT(OR(LEFT($C91,1)="1",LEFT($C91,1)="2"))),AND($D91&lt;&gt;"",COUNTIF(' PROJETO'!$B$14:$B$16,$D91)=0),IF($D91="",FALSE(),IF(COUNTIF(' PROJETO'!$B$14:$B$16,$D91)=0,FALSE(),IFERROR(INDEX(' PROJETO'!$C$14:$C$16,MATCH($D91,' PROJETO'!$B$14:$B$16,0))&lt;&gt;"Sim",FALSE()))))</f>
        <v>0</v>
      </c>
      <c r="AG91" s="21" t="b">
        <f>AND($AC91,$Y91&gt;'CONFG.  LISTAS'!$F$4,$Z91="",$AA91="")</f>
        <v>0</v>
      </c>
      <c r="AH91" s="21" t="str">
        <f t="shared" si="25"/>
        <v/>
      </c>
      <c r="AI91" s="43" t="str">
        <f ca="1">IF(NOT($AC91),"",IF(OR($B91="",$C91="",$E91="",$F91=""),"Preencha descrição, categoria, tipo e unidade.",IF(AND($B91&lt;&gt;"",OR(LEFT($C91,1)="1",LEFT($C91,1)="2"),$D91=""),"Informe a prática de restauração para itens diretos.",IF(AND($D91&lt;&gt;"",NOT(OR(LEFT($C91,1)="1",LEFT($C91,1)="2"))),"Custos indiretos não devem pertencer a uma prática específica.",IF(AND($D91&lt;&gt;"",COUNTIF(' PROJETO'!$B$14:$B$16,$D91)=0),"Prática de restauração inválida ou não cadastrada.",IF(IF($D91="",FALSE(),IF(COUNTIF(' PROJETO'!$B$14:$B$16,$D91)=0,FALSE(),IFERROR(INDEX(' PROJETO'!$C$14:$C$16,MATCH($D91,' PROJETO'!$B$14:$B$16,0))&lt;&gt;"Sim",FALSE()))),"A prática informada no item não foi selecionada na aba Projeto.",IF(AND(MAX($I91,$L91,$O91,$R91,$U91,$X91)&gt;'CONFG.  LISTAS'!$F$4,NOT(OR($Z91&lt;&gt;"",$AA91&lt;&gt;""))),"Memorial de cálculo ou anexo obrigatório não informado para item acima do limite.",IF(OR(AND($G91&lt;&gt;"",$H91&lt;&gt;"",OR($G91&lt;=0,$H91&lt;=0)),AND($J91&lt;&gt;"",$K91&lt;&gt;"",OR($J91&lt;=0,$K91&lt;=0)),AND($M91&lt;&gt;"",$N91&lt;&gt;"",OR($M91&lt;=0,$N91&lt;=0)),AND($P91&lt;&gt;"",$Q91&lt;&gt;"",OR($P91&lt;=0,$Q91&lt;=0)),AND($S91&lt;&gt;"",$T91&lt;&gt;"",OR($S91&lt;=0,$T91&lt;=0)),AND($V91&lt;&gt;"",$W91&lt;&gt;"",OR($V91&lt;=0,$W91&lt;=0))),"Revise os valores informados: valor unitário e quantidade devem ser maiores que zero.",IF(OR(AND($G91="",$H91&lt;&gt;""),AND($G91&lt;&gt;"",$H91=""),AND($J91="",$K91&lt;&gt;""),AND($J91&lt;&gt;"",$K91=""),AND($M91="",$N91&lt;&gt;""),AND($M91&lt;&gt;"",$N91=""),AND($P91="",$Q91&lt;&gt;""),AND($P91&lt;&gt;"",$Q91=""),AND($S91="",$T91&lt;&gt;""),AND($S91&lt;&gt;"",$T91=""),AND($V91="",$W91&lt;&gt;""),AND($V91&lt;&gt;"",$W91="")),"Há ano preenchido parcialmente: "&amp;TRIM(IF(AND($G91="",$H91&lt;&gt;""),"Ano 1 (falta valor unitário); ","")&amp;IF(AND($G91&lt;&gt;"",$H91=""),"Ano 1 (falta quantidade); ","")&amp;IF(AND($J91="",$K91&lt;&gt;""),"Ano 2 (falta valor unitário); ","")&amp;IF(AND($J91&lt;&gt;"",$K91=""),"Ano 2 (falta quantidade); ","")&amp;IF(AND($M91="",$N91&lt;&gt;""),"Ano 3 (falta valor unitário); ","")&amp;IF(AND($M91&lt;&gt;"",$N91=""),"Ano 3 (falta quantidade); ","")&amp;IF(AND($P91="",$Q91&lt;&gt;""),"Ano 4 (falta valor unitário); ","")&amp;IF(AND($P91&lt;&gt;"",$Q91=""),"Ano 4 (falta quantidade); ","")&amp;IF(AND($S91="",$T91&lt;&gt;""),"Ano 5 (falta valor unitário); ","")&amp;IF(AND($S91&lt;&gt;"",$T91=""),"Ano 5 (falta quantidade); ","")&amp;IF(AND($V91="",$W91&lt;&gt;""),"Ano 6 (falta valor unitário); ","")&amp;IF(AND($V91&lt;&gt;"",$W91=""),"Ano 6 (falta quantidade); ","")), IF(NOT(OR(AND($G91&lt;&gt;"",$H91&lt;&gt;""),AND($J91&lt;&gt;"",$K91&lt;&gt;""),AND($M91&lt;&gt;"",$N91&lt;&gt;""),AND($P91&lt;&gt;"",$Q91&lt;&gt;""),AND($S91&lt;&gt;"",$T91&lt;&gt;""),AND($V91&lt;&gt;"",$W91&lt;&gt;""))),"Informe pelo menos um ano completo com valor unitário e quantidade.",IF(AND($C91&lt;&gt;"",$E91&lt;&gt;"",LEFT(TRIM($C91),1)&lt;&gt;LEFT(TRIM($E91),1)),"Categoria e tipo estão incompatíveis.",IF(IF(OR($E91="",$F91=""),FALSE(),IFERROR(COUNTIF(INDIRECT("UNITS_"&amp;SUBSTITUTE(LEFT($E91,FIND(" ",$E91&amp;" ")-1),".","_")),$F91)=0,TRUE())),"Unidade incompatível com o tipo selecionado.",IF(OR(AND(ISNUMBER(SEARCH("comunic",LOWER($B91))),LEFT($E91,3)&lt;&gt;"4.4"),AND(ISNUMBER(SEARCH("monitor",LOWER($B91))),NOT(OR(LEFT($E91,3)="1.5",LEFT($E91,3)="2.5")))),"Revise a classificação do item conforme as regras de preenchimento.",IF(AND($B91&lt;&gt;"",OR(ISNUMBER(SEARCH("outro",LOWER($B91))),ISNUMBER(SEARCH("divers",LOWER($B91))),ISNUMBER(SEARCH("kit",LOWER($B91))),ISNUMBER(SEARCH("ferrament",LOWER($B91))),ISNUMBER(SEARCH("epi",LOWER($B91)))),NOT(OR($Z91&lt;&gt;"",$AA91&lt;&gt;""))),"Descrição muito genérica: detalhe melhor o item e registre o racional no memorial ou em anexo.",IF(AND($Y91=0,$B91&lt;&gt;"",OR($G91&lt;&gt;"",$H91&lt;&gt;"",$J91&lt;&gt;"",$K91&lt;&gt;"",$M91&lt;&gt;"",$N91&lt;&gt;"",$P91&lt;&gt;"",$Q91&lt;&gt;"",$S91&lt;&gt;"",$T91&lt;&gt;"",$V91&lt;&gt;"",$W91&lt;&gt;"")),"O item possui dados lançados, mas o total está zerado. Revise os valores informados.","")))))))))))))))</f>
        <v/>
      </c>
    </row>
    <row r="92" spans="1:35" ht="14.25" customHeight="1" x14ac:dyDescent="0.25">
      <c r="A92" s="57" t="str">
        <f t="shared" si="13"/>
        <v/>
      </c>
      <c r="B92" s="58"/>
      <c r="C92" s="58"/>
      <c r="D92" s="58"/>
      <c r="E92" s="58"/>
      <c r="F92" s="58"/>
      <c r="G92" s="269"/>
      <c r="H92" s="59"/>
      <c r="I92" s="270">
        <f t="shared" si="14"/>
        <v>0</v>
      </c>
      <c r="J92" s="269"/>
      <c r="K92" s="59"/>
      <c r="L92" s="270">
        <f t="shared" si="15"/>
        <v>0</v>
      </c>
      <c r="M92" s="269"/>
      <c r="N92" s="59"/>
      <c r="O92" s="270">
        <f t="shared" si="16"/>
        <v>0</v>
      </c>
      <c r="P92" s="269"/>
      <c r="Q92" s="59"/>
      <c r="R92" s="271">
        <f t="shared" si="17"/>
        <v>0</v>
      </c>
      <c r="S92" s="269"/>
      <c r="T92" s="59"/>
      <c r="U92" s="270">
        <f t="shared" si="18"/>
        <v>0</v>
      </c>
      <c r="V92" s="269"/>
      <c r="W92" s="59"/>
      <c r="X92" s="270">
        <f t="shared" si="19"/>
        <v>0</v>
      </c>
      <c r="Y92" s="270">
        <f t="shared" si="20"/>
        <v>0</v>
      </c>
      <c r="Z92" s="58"/>
      <c r="AA92" s="58"/>
      <c r="AB92" s="60" t="str">
        <f t="shared" si="21"/>
        <v/>
      </c>
      <c r="AC92" s="21" t="b">
        <f t="shared" si="22"/>
        <v>0</v>
      </c>
      <c r="AD92" s="21" t="b">
        <f t="shared" si="23"/>
        <v>0</v>
      </c>
      <c r="AE92" s="21" t="b">
        <f t="shared" si="24"/>
        <v>0</v>
      </c>
      <c r="AF92" s="21" t="b">
        <f ca="1">OR(AND($AC92,NOT($AD92)),AND($AC92,OR(AND($G92="",$H92&lt;&gt;""),AND($G92&lt;&gt;"",$H92=""),AND($J92="",$K92&lt;&gt;""),AND($J92&lt;&gt;"",$K92=""),AND($M92="",$N92&lt;&gt;""),AND($M92&lt;&gt;"",$N92=""),AND($P92="",$Q92&lt;&gt;""),AND($P92&lt;&gt;"",$Q92=""),AND($S92="",$T92&lt;&gt;""),AND($S92&lt;&gt;"",$T92=""),AND($V92="",$W92&lt;&gt;""),AND($V92&lt;&gt;"",$W92=""))),AND($C92&lt;&gt;"",$E92&lt;&gt;"",LEFT(TRIM($C92),1)&lt;&gt;LEFT(TRIM($E92),1)),IF(OR($E92="",$F92=""),FALSE(),IFERROR(COUNTIF(INDIRECT("UNITS_"&amp;SUBSTITUTE(LEFT($E92,FIND(" ",$E92&amp;" ")-1),".","_")),$F92)=0,TRUE())),AND($B92&lt;&gt;"",OR(ISNUMBER(SEARCH("outro",LOWER($B92))),ISNUMBER(SEARCH("divers",LOWER($B92))),ISNUMBER(SEARCH("etc",LOWER($B92))))),OR(AND(ISNUMBER(SEARCH("comunic",LOWER($B92))),LEFT($E92,3)&lt;&gt;"4.4"),AND(ISNUMBER(SEARCH("monitor",LOWER($B92))),NOT(OR(LEFT($E92,3)="1.5",LEFT($E92,3)="2.5")))),AND($B92&lt;&gt;"",OR(LEFT($C92,1)="1",LEFT($C92,1)="2"),$D92=""),AND($D92&lt;&gt;"",NOT(OR(LEFT($C92,1)="1",LEFT($C92,1)="2"))),AND($D92&lt;&gt;"",COUNTIF(' PROJETO'!$B$14:$B$16,$D92)=0),IF($D92="",FALSE(),IF(COUNTIF(' PROJETO'!$B$14:$B$16,$D92)=0,FALSE(),IFERROR(INDEX(' PROJETO'!$C$14:$C$16,MATCH($D92,' PROJETO'!$B$14:$B$16,0))&lt;&gt;"Sim",FALSE()))))</f>
        <v>0</v>
      </c>
      <c r="AG92" s="21" t="b">
        <f>AND($AC92,$Y92&gt;'CONFG.  LISTAS'!$F$4,$Z92="",$AA92="")</f>
        <v>0</v>
      </c>
      <c r="AH92" s="21" t="str">
        <f t="shared" si="25"/>
        <v/>
      </c>
      <c r="AI92" s="43" t="str">
        <f ca="1">IF(NOT($AC92),"",IF(OR($B92="",$C92="",$E92="",$F92=""),"Preencha descrição, categoria, tipo e unidade.",IF(AND($B92&lt;&gt;"",OR(LEFT($C92,1)="1",LEFT($C92,1)="2"),$D92=""),"Informe a prática de restauração para itens diretos.",IF(AND($D92&lt;&gt;"",NOT(OR(LEFT($C92,1)="1",LEFT($C92,1)="2"))),"Custos indiretos não devem pertencer a uma prática específica.",IF(AND($D92&lt;&gt;"",COUNTIF(' PROJETO'!$B$14:$B$16,$D92)=0),"Prática de restauração inválida ou não cadastrada.",IF(IF($D92="",FALSE(),IF(COUNTIF(' PROJETO'!$B$14:$B$16,$D92)=0,FALSE(),IFERROR(INDEX(' PROJETO'!$C$14:$C$16,MATCH($D92,' PROJETO'!$B$14:$B$16,0))&lt;&gt;"Sim",FALSE()))),"A prática informada no item não foi selecionada na aba Projeto.",IF(AND(MAX($I92,$L92,$O92,$R92,$U92,$X92)&gt;'CONFG.  LISTAS'!$F$4,NOT(OR($Z92&lt;&gt;"",$AA92&lt;&gt;""))),"Memorial de cálculo ou anexo obrigatório não informado para item acima do limite.",IF(OR(AND($G92&lt;&gt;"",$H92&lt;&gt;"",OR($G92&lt;=0,$H92&lt;=0)),AND($J92&lt;&gt;"",$K92&lt;&gt;"",OR($J92&lt;=0,$K92&lt;=0)),AND($M92&lt;&gt;"",$N92&lt;&gt;"",OR($M92&lt;=0,$N92&lt;=0)),AND($P92&lt;&gt;"",$Q92&lt;&gt;"",OR($P92&lt;=0,$Q92&lt;=0)),AND($S92&lt;&gt;"",$T92&lt;&gt;"",OR($S92&lt;=0,$T92&lt;=0)),AND($V92&lt;&gt;"",$W92&lt;&gt;"",OR($V92&lt;=0,$W92&lt;=0))),"Revise os valores informados: valor unitário e quantidade devem ser maiores que zero.",IF(OR(AND($G92="",$H92&lt;&gt;""),AND($G92&lt;&gt;"",$H92=""),AND($J92="",$K92&lt;&gt;""),AND($J92&lt;&gt;"",$K92=""),AND($M92="",$N92&lt;&gt;""),AND($M92&lt;&gt;"",$N92=""),AND($P92="",$Q92&lt;&gt;""),AND($P92&lt;&gt;"",$Q92=""),AND($S92="",$T92&lt;&gt;""),AND($S92&lt;&gt;"",$T92=""),AND($V92="",$W92&lt;&gt;""),AND($V92&lt;&gt;"",$W92="")),"Há ano preenchido parcialmente: "&amp;TRIM(IF(AND($G92="",$H92&lt;&gt;""),"Ano 1 (falta valor unitário); ","")&amp;IF(AND($G92&lt;&gt;"",$H92=""),"Ano 1 (falta quantidade); ","")&amp;IF(AND($J92="",$K92&lt;&gt;""),"Ano 2 (falta valor unitário); ","")&amp;IF(AND($J92&lt;&gt;"",$K92=""),"Ano 2 (falta quantidade); ","")&amp;IF(AND($M92="",$N92&lt;&gt;""),"Ano 3 (falta valor unitário); ","")&amp;IF(AND($M92&lt;&gt;"",$N92=""),"Ano 3 (falta quantidade); ","")&amp;IF(AND($P92="",$Q92&lt;&gt;""),"Ano 4 (falta valor unitário); ","")&amp;IF(AND($P92&lt;&gt;"",$Q92=""),"Ano 4 (falta quantidade); ","")&amp;IF(AND($S92="",$T92&lt;&gt;""),"Ano 5 (falta valor unitário); ","")&amp;IF(AND($S92&lt;&gt;"",$T92=""),"Ano 5 (falta quantidade); ","")&amp;IF(AND($V92="",$W92&lt;&gt;""),"Ano 6 (falta valor unitário); ","")&amp;IF(AND($V92&lt;&gt;"",$W92=""),"Ano 6 (falta quantidade); ","")), IF(NOT(OR(AND($G92&lt;&gt;"",$H92&lt;&gt;""),AND($J92&lt;&gt;"",$K92&lt;&gt;""),AND($M92&lt;&gt;"",$N92&lt;&gt;""),AND($P92&lt;&gt;"",$Q92&lt;&gt;""),AND($S92&lt;&gt;"",$T92&lt;&gt;""),AND($V92&lt;&gt;"",$W92&lt;&gt;""))),"Informe pelo menos um ano completo com valor unitário e quantidade.",IF(AND($C92&lt;&gt;"",$E92&lt;&gt;"",LEFT(TRIM($C92),1)&lt;&gt;LEFT(TRIM($E92),1)),"Categoria e tipo estão incompatíveis.",IF(IF(OR($E92="",$F92=""),FALSE(),IFERROR(COUNTIF(INDIRECT("UNITS_"&amp;SUBSTITUTE(LEFT($E92,FIND(" ",$E92&amp;" ")-1),".","_")),$F92)=0,TRUE())),"Unidade incompatível com o tipo selecionado.",IF(OR(AND(ISNUMBER(SEARCH("comunic",LOWER($B92))),LEFT($E92,3)&lt;&gt;"4.4"),AND(ISNUMBER(SEARCH("monitor",LOWER($B92))),NOT(OR(LEFT($E92,3)="1.5",LEFT($E92,3)="2.5")))),"Revise a classificação do item conforme as regras de preenchimento.",IF(AND($B92&lt;&gt;"",OR(ISNUMBER(SEARCH("outro",LOWER($B92))),ISNUMBER(SEARCH("divers",LOWER($B92))),ISNUMBER(SEARCH("kit",LOWER($B92))),ISNUMBER(SEARCH("ferrament",LOWER($B92))),ISNUMBER(SEARCH("epi",LOWER($B92)))),NOT(OR($Z92&lt;&gt;"",$AA92&lt;&gt;""))),"Descrição muito genérica: detalhe melhor o item e registre o racional no memorial ou em anexo.",IF(AND($Y92=0,$B92&lt;&gt;"",OR($G92&lt;&gt;"",$H92&lt;&gt;"",$J92&lt;&gt;"",$K92&lt;&gt;"",$M92&lt;&gt;"",$N92&lt;&gt;"",$P92&lt;&gt;"",$Q92&lt;&gt;"",$S92&lt;&gt;"",$T92&lt;&gt;"",$V92&lt;&gt;"",$W92&lt;&gt;"")),"O item possui dados lançados, mas o total está zerado. Revise os valores informados.","")))))))))))))))</f>
        <v/>
      </c>
    </row>
    <row r="93" spans="1:35" ht="14.25" customHeight="1" x14ac:dyDescent="0.25">
      <c r="A93" s="57" t="str">
        <f t="shared" si="13"/>
        <v/>
      </c>
      <c r="B93" s="61"/>
      <c r="C93" s="61"/>
      <c r="D93" s="58"/>
      <c r="E93" s="61"/>
      <c r="F93" s="61"/>
      <c r="G93" s="272"/>
      <c r="H93" s="62"/>
      <c r="I93" s="270">
        <f t="shared" si="14"/>
        <v>0</v>
      </c>
      <c r="J93" s="272"/>
      <c r="K93" s="62"/>
      <c r="L93" s="270">
        <f t="shared" si="15"/>
        <v>0</v>
      </c>
      <c r="M93" s="272"/>
      <c r="N93" s="62"/>
      <c r="O93" s="270">
        <f t="shared" si="16"/>
        <v>0</v>
      </c>
      <c r="P93" s="272"/>
      <c r="Q93" s="62"/>
      <c r="R93" s="271">
        <f t="shared" si="17"/>
        <v>0</v>
      </c>
      <c r="S93" s="272"/>
      <c r="T93" s="62"/>
      <c r="U93" s="270">
        <f t="shared" si="18"/>
        <v>0</v>
      </c>
      <c r="V93" s="272"/>
      <c r="W93" s="62"/>
      <c r="X93" s="270">
        <f t="shared" si="19"/>
        <v>0</v>
      </c>
      <c r="Y93" s="270">
        <f t="shared" si="20"/>
        <v>0</v>
      </c>
      <c r="Z93" s="61"/>
      <c r="AA93" s="61"/>
      <c r="AB93" s="60" t="str">
        <f t="shared" si="21"/>
        <v/>
      </c>
      <c r="AC93" s="21" t="b">
        <f t="shared" si="22"/>
        <v>0</v>
      </c>
      <c r="AD93" s="21" t="b">
        <f t="shared" si="23"/>
        <v>0</v>
      </c>
      <c r="AE93" s="21" t="b">
        <f t="shared" si="24"/>
        <v>0</v>
      </c>
      <c r="AF93" s="21" t="b">
        <f ca="1">OR(AND($AC93,NOT($AD93)),AND($AC93,OR(AND($G93="",$H93&lt;&gt;""),AND($G93&lt;&gt;"",$H93=""),AND($J93="",$K93&lt;&gt;""),AND($J93&lt;&gt;"",$K93=""),AND($M93="",$N93&lt;&gt;""),AND($M93&lt;&gt;"",$N93=""),AND($P93="",$Q93&lt;&gt;""),AND($P93&lt;&gt;"",$Q93=""),AND($S93="",$T93&lt;&gt;""),AND($S93&lt;&gt;"",$T93=""),AND($V93="",$W93&lt;&gt;""),AND($V93&lt;&gt;"",$W93=""))),AND($C93&lt;&gt;"",$E93&lt;&gt;"",LEFT(TRIM($C93),1)&lt;&gt;LEFT(TRIM($E93),1)),IF(OR($E93="",$F93=""),FALSE(),IFERROR(COUNTIF(INDIRECT("UNITS_"&amp;SUBSTITUTE(LEFT($E93,FIND(" ",$E93&amp;" ")-1),".","_")),$F93)=0,TRUE())),AND($B93&lt;&gt;"",OR(ISNUMBER(SEARCH("outro",LOWER($B93))),ISNUMBER(SEARCH("divers",LOWER($B93))),ISNUMBER(SEARCH("etc",LOWER($B93))))),OR(AND(ISNUMBER(SEARCH("comunic",LOWER($B93))),LEFT($E93,3)&lt;&gt;"4.4"),AND(ISNUMBER(SEARCH("monitor",LOWER($B93))),NOT(OR(LEFT($E93,3)="1.5",LEFT($E93,3)="2.5")))),AND($B93&lt;&gt;"",OR(LEFT($C93,1)="1",LEFT($C93,1)="2"),$D93=""),AND($D93&lt;&gt;"",NOT(OR(LEFT($C93,1)="1",LEFT($C93,1)="2"))),AND($D93&lt;&gt;"",COUNTIF(' PROJETO'!$B$14:$B$16,$D93)=0),IF($D93="",FALSE(),IF(COUNTIF(' PROJETO'!$B$14:$B$16,$D93)=0,FALSE(),IFERROR(INDEX(' PROJETO'!$C$14:$C$16,MATCH($D93,' PROJETO'!$B$14:$B$16,0))&lt;&gt;"Sim",FALSE()))))</f>
        <v>0</v>
      </c>
      <c r="AG93" s="21" t="b">
        <f>AND($AC93,$Y93&gt;'CONFG.  LISTAS'!$F$4,$Z93="",$AA93="")</f>
        <v>0</v>
      </c>
      <c r="AH93" s="21" t="str">
        <f t="shared" si="25"/>
        <v/>
      </c>
      <c r="AI93" s="43" t="str">
        <f ca="1">IF(NOT($AC93),"",IF(OR($B93="",$C93="",$E93="",$F93=""),"Preencha descrição, categoria, tipo e unidade.",IF(AND($B93&lt;&gt;"",OR(LEFT($C93,1)="1",LEFT($C93,1)="2"),$D93=""),"Informe a prática de restauração para itens diretos.",IF(AND($D93&lt;&gt;"",NOT(OR(LEFT($C93,1)="1",LEFT($C93,1)="2"))),"Custos indiretos não devem pertencer a uma prática específica.",IF(AND($D93&lt;&gt;"",COUNTIF(' PROJETO'!$B$14:$B$16,$D93)=0),"Prática de restauração inválida ou não cadastrada.",IF(IF($D93="",FALSE(),IF(COUNTIF(' PROJETO'!$B$14:$B$16,$D93)=0,FALSE(),IFERROR(INDEX(' PROJETO'!$C$14:$C$16,MATCH($D93,' PROJETO'!$B$14:$B$16,0))&lt;&gt;"Sim",FALSE()))),"A prática informada no item não foi selecionada na aba Projeto.",IF(AND(MAX($I93,$L93,$O93,$R93,$U93,$X93)&gt;'CONFG.  LISTAS'!$F$4,NOT(OR($Z93&lt;&gt;"",$AA93&lt;&gt;""))),"Memorial de cálculo ou anexo obrigatório não informado para item acima do limite.",IF(OR(AND($G93&lt;&gt;"",$H93&lt;&gt;"",OR($G93&lt;=0,$H93&lt;=0)),AND($J93&lt;&gt;"",$K93&lt;&gt;"",OR($J93&lt;=0,$K93&lt;=0)),AND($M93&lt;&gt;"",$N93&lt;&gt;"",OR($M93&lt;=0,$N93&lt;=0)),AND($P93&lt;&gt;"",$Q93&lt;&gt;"",OR($P93&lt;=0,$Q93&lt;=0)),AND($S93&lt;&gt;"",$T93&lt;&gt;"",OR($S93&lt;=0,$T93&lt;=0)),AND($V93&lt;&gt;"",$W93&lt;&gt;"",OR($V93&lt;=0,$W93&lt;=0))),"Revise os valores informados: valor unitário e quantidade devem ser maiores que zero.",IF(OR(AND($G93="",$H93&lt;&gt;""),AND($G93&lt;&gt;"",$H93=""),AND($J93="",$K93&lt;&gt;""),AND($J93&lt;&gt;"",$K93=""),AND($M93="",$N93&lt;&gt;""),AND($M93&lt;&gt;"",$N93=""),AND($P93="",$Q93&lt;&gt;""),AND($P93&lt;&gt;"",$Q93=""),AND($S93="",$T93&lt;&gt;""),AND($S93&lt;&gt;"",$T93=""),AND($V93="",$W93&lt;&gt;""),AND($V93&lt;&gt;"",$W93="")),"Há ano preenchido parcialmente: "&amp;TRIM(IF(AND($G93="",$H93&lt;&gt;""),"Ano 1 (falta valor unitário); ","")&amp;IF(AND($G93&lt;&gt;"",$H93=""),"Ano 1 (falta quantidade); ","")&amp;IF(AND($J93="",$K93&lt;&gt;""),"Ano 2 (falta valor unitário); ","")&amp;IF(AND($J93&lt;&gt;"",$K93=""),"Ano 2 (falta quantidade); ","")&amp;IF(AND($M93="",$N93&lt;&gt;""),"Ano 3 (falta valor unitário); ","")&amp;IF(AND($M93&lt;&gt;"",$N93=""),"Ano 3 (falta quantidade); ","")&amp;IF(AND($P93="",$Q93&lt;&gt;""),"Ano 4 (falta valor unitário); ","")&amp;IF(AND($P93&lt;&gt;"",$Q93=""),"Ano 4 (falta quantidade); ","")&amp;IF(AND($S93="",$T93&lt;&gt;""),"Ano 5 (falta valor unitário); ","")&amp;IF(AND($S93&lt;&gt;"",$T93=""),"Ano 5 (falta quantidade); ","")&amp;IF(AND($V93="",$W93&lt;&gt;""),"Ano 6 (falta valor unitário); ","")&amp;IF(AND($V93&lt;&gt;"",$W93=""),"Ano 6 (falta quantidade); ","")), IF(NOT(OR(AND($G93&lt;&gt;"",$H93&lt;&gt;""),AND($J93&lt;&gt;"",$K93&lt;&gt;""),AND($M93&lt;&gt;"",$N93&lt;&gt;""),AND($P93&lt;&gt;"",$Q93&lt;&gt;""),AND($S93&lt;&gt;"",$T93&lt;&gt;""),AND($V93&lt;&gt;"",$W93&lt;&gt;""))),"Informe pelo menos um ano completo com valor unitário e quantidade.",IF(AND($C93&lt;&gt;"",$E93&lt;&gt;"",LEFT(TRIM($C93),1)&lt;&gt;LEFT(TRIM($E93),1)),"Categoria e tipo estão incompatíveis.",IF(IF(OR($E93="",$F93=""),FALSE(),IFERROR(COUNTIF(INDIRECT("UNITS_"&amp;SUBSTITUTE(LEFT($E93,FIND(" ",$E93&amp;" ")-1),".","_")),$F93)=0,TRUE())),"Unidade incompatível com o tipo selecionado.",IF(OR(AND(ISNUMBER(SEARCH("comunic",LOWER($B93))),LEFT($E93,3)&lt;&gt;"4.4"),AND(ISNUMBER(SEARCH("monitor",LOWER($B93))),NOT(OR(LEFT($E93,3)="1.5",LEFT($E93,3)="2.5")))),"Revise a classificação do item conforme as regras de preenchimento.",IF(AND($B93&lt;&gt;"",OR(ISNUMBER(SEARCH("outro",LOWER($B93))),ISNUMBER(SEARCH("divers",LOWER($B93))),ISNUMBER(SEARCH("kit",LOWER($B93))),ISNUMBER(SEARCH("ferrament",LOWER($B93))),ISNUMBER(SEARCH("epi",LOWER($B93)))),NOT(OR($Z93&lt;&gt;"",$AA93&lt;&gt;""))),"Descrição muito genérica: detalhe melhor o item e registre o racional no memorial ou em anexo.",IF(AND($Y93=0,$B93&lt;&gt;"",OR($G93&lt;&gt;"",$H93&lt;&gt;"",$J93&lt;&gt;"",$K93&lt;&gt;"",$M93&lt;&gt;"",$N93&lt;&gt;"",$P93&lt;&gt;"",$Q93&lt;&gt;"",$S93&lt;&gt;"",$T93&lt;&gt;"",$V93&lt;&gt;"",$W93&lt;&gt;"")),"O item possui dados lançados, mas o total está zerado. Revise os valores informados.","")))))))))))))))</f>
        <v/>
      </c>
    </row>
    <row r="94" spans="1:35" ht="14.25" customHeight="1" x14ac:dyDescent="0.25">
      <c r="A94" s="57" t="str">
        <f t="shared" si="13"/>
        <v/>
      </c>
      <c r="B94" s="58"/>
      <c r="C94" s="58"/>
      <c r="D94" s="58"/>
      <c r="E94" s="58"/>
      <c r="F94" s="58"/>
      <c r="G94" s="269"/>
      <c r="H94" s="59"/>
      <c r="I94" s="270">
        <f t="shared" si="14"/>
        <v>0</v>
      </c>
      <c r="J94" s="269"/>
      <c r="K94" s="59"/>
      <c r="L94" s="270">
        <f t="shared" si="15"/>
        <v>0</v>
      </c>
      <c r="M94" s="269"/>
      <c r="N94" s="59"/>
      <c r="O94" s="270">
        <f t="shared" si="16"/>
        <v>0</v>
      </c>
      <c r="P94" s="269"/>
      <c r="Q94" s="59"/>
      <c r="R94" s="271">
        <f t="shared" si="17"/>
        <v>0</v>
      </c>
      <c r="S94" s="269"/>
      <c r="T94" s="59"/>
      <c r="U94" s="270">
        <f t="shared" si="18"/>
        <v>0</v>
      </c>
      <c r="V94" s="269"/>
      <c r="W94" s="59"/>
      <c r="X94" s="270">
        <f t="shared" si="19"/>
        <v>0</v>
      </c>
      <c r="Y94" s="270">
        <f t="shared" si="20"/>
        <v>0</v>
      </c>
      <c r="Z94" s="58"/>
      <c r="AA94" s="58"/>
      <c r="AB94" s="60" t="str">
        <f t="shared" si="21"/>
        <v/>
      </c>
      <c r="AC94" s="21" t="b">
        <f t="shared" si="22"/>
        <v>0</v>
      </c>
      <c r="AD94" s="21" t="b">
        <f t="shared" si="23"/>
        <v>0</v>
      </c>
      <c r="AE94" s="21" t="b">
        <f t="shared" si="24"/>
        <v>0</v>
      </c>
      <c r="AF94" s="21" t="b">
        <f ca="1">OR(AND($AC94,NOT($AD94)),AND($AC94,OR(AND($G94="",$H94&lt;&gt;""),AND($G94&lt;&gt;"",$H94=""),AND($J94="",$K94&lt;&gt;""),AND($J94&lt;&gt;"",$K94=""),AND($M94="",$N94&lt;&gt;""),AND($M94&lt;&gt;"",$N94=""),AND($P94="",$Q94&lt;&gt;""),AND($P94&lt;&gt;"",$Q94=""),AND($S94="",$T94&lt;&gt;""),AND($S94&lt;&gt;"",$T94=""),AND($V94="",$W94&lt;&gt;""),AND($V94&lt;&gt;"",$W94=""))),AND($C94&lt;&gt;"",$E94&lt;&gt;"",LEFT(TRIM($C94),1)&lt;&gt;LEFT(TRIM($E94),1)),IF(OR($E94="",$F94=""),FALSE(),IFERROR(COUNTIF(INDIRECT("UNITS_"&amp;SUBSTITUTE(LEFT($E94,FIND(" ",$E94&amp;" ")-1),".","_")),$F94)=0,TRUE())),AND($B94&lt;&gt;"",OR(ISNUMBER(SEARCH("outro",LOWER($B94))),ISNUMBER(SEARCH("divers",LOWER($B94))),ISNUMBER(SEARCH("etc",LOWER($B94))))),OR(AND(ISNUMBER(SEARCH("comunic",LOWER($B94))),LEFT($E94,3)&lt;&gt;"4.4"),AND(ISNUMBER(SEARCH("monitor",LOWER($B94))),NOT(OR(LEFT($E94,3)="1.5",LEFT($E94,3)="2.5")))),AND($B94&lt;&gt;"",OR(LEFT($C94,1)="1",LEFT($C94,1)="2"),$D94=""),AND($D94&lt;&gt;"",NOT(OR(LEFT($C94,1)="1",LEFT($C94,1)="2"))),AND($D94&lt;&gt;"",COUNTIF(' PROJETO'!$B$14:$B$16,$D94)=0),IF($D94="",FALSE(),IF(COUNTIF(' PROJETO'!$B$14:$B$16,$D94)=0,FALSE(),IFERROR(INDEX(' PROJETO'!$C$14:$C$16,MATCH($D94,' PROJETO'!$B$14:$B$16,0))&lt;&gt;"Sim",FALSE()))))</f>
        <v>0</v>
      </c>
      <c r="AG94" s="21" t="b">
        <f>AND($AC94,$Y94&gt;'CONFG.  LISTAS'!$F$4,$Z94="",$AA94="")</f>
        <v>0</v>
      </c>
      <c r="AH94" s="21" t="str">
        <f t="shared" si="25"/>
        <v/>
      </c>
      <c r="AI94" s="43" t="str">
        <f ca="1">IF(NOT($AC94),"",IF(OR($B94="",$C94="",$E94="",$F94=""),"Preencha descrição, categoria, tipo e unidade.",IF(AND($B94&lt;&gt;"",OR(LEFT($C94,1)="1",LEFT($C94,1)="2"),$D94=""),"Informe a prática de restauração para itens diretos.",IF(AND($D94&lt;&gt;"",NOT(OR(LEFT($C94,1)="1",LEFT($C94,1)="2"))),"Custos indiretos não devem pertencer a uma prática específica.",IF(AND($D94&lt;&gt;"",COUNTIF(' PROJETO'!$B$14:$B$16,$D94)=0),"Prática de restauração inválida ou não cadastrada.",IF(IF($D94="",FALSE(),IF(COUNTIF(' PROJETO'!$B$14:$B$16,$D94)=0,FALSE(),IFERROR(INDEX(' PROJETO'!$C$14:$C$16,MATCH($D94,' PROJETO'!$B$14:$B$16,0))&lt;&gt;"Sim",FALSE()))),"A prática informada no item não foi selecionada na aba Projeto.",IF(AND(MAX($I94,$L94,$O94,$R94,$U94,$X94)&gt;'CONFG.  LISTAS'!$F$4,NOT(OR($Z94&lt;&gt;"",$AA94&lt;&gt;""))),"Memorial de cálculo ou anexo obrigatório não informado para item acima do limite.",IF(OR(AND($G94&lt;&gt;"",$H94&lt;&gt;"",OR($G94&lt;=0,$H94&lt;=0)),AND($J94&lt;&gt;"",$K94&lt;&gt;"",OR($J94&lt;=0,$K94&lt;=0)),AND($M94&lt;&gt;"",$N94&lt;&gt;"",OR($M94&lt;=0,$N94&lt;=0)),AND($P94&lt;&gt;"",$Q94&lt;&gt;"",OR($P94&lt;=0,$Q94&lt;=0)),AND($S94&lt;&gt;"",$T94&lt;&gt;"",OR($S94&lt;=0,$T94&lt;=0)),AND($V94&lt;&gt;"",$W94&lt;&gt;"",OR($V94&lt;=0,$W94&lt;=0))),"Revise os valores informados: valor unitário e quantidade devem ser maiores que zero.",IF(OR(AND($G94="",$H94&lt;&gt;""),AND($G94&lt;&gt;"",$H94=""),AND($J94="",$K94&lt;&gt;""),AND($J94&lt;&gt;"",$K94=""),AND($M94="",$N94&lt;&gt;""),AND($M94&lt;&gt;"",$N94=""),AND($P94="",$Q94&lt;&gt;""),AND($P94&lt;&gt;"",$Q94=""),AND($S94="",$T94&lt;&gt;""),AND($S94&lt;&gt;"",$T94=""),AND($V94="",$W94&lt;&gt;""),AND($V94&lt;&gt;"",$W94="")),"Há ano preenchido parcialmente: "&amp;TRIM(IF(AND($G94="",$H94&lt;&gt;""),"Ano 1 (falta valor unitário); ","")&amp;IF(AND($G94&lt;&gt;"",$H94=""),"Ano 1 (falta quantidade); ","")&amp;IF(AND($J94="",$K94&lt;&gt;""),"Ano 2 (falta valor unitário); ","")&amp;IF(AND($J94&lt;&gt;"",$K94=""),"Ano 2 (falta quantidade); ","")&amp;IF(AND($M94="",$N94&lt;&gt;""),"Ano 3 (falta valor unitário); ","")&amp;IF(AND($M94&lt;&gt;"",$N94=""),"Ano 3 (falta quantidade); ","")&amp;IF(AND($P94="",$Q94&lt;&gt;""),"Ano 4 (falta valor unitário); ","")&amp;IF(AND($P94&lt;&gt;"",$Q94=""),"Ano 4 (falta quantidade); ","")&amp;IF(AND($S94="",$T94&lt;&gt;""),"Ano 5 (falta valor unitário); ","")&amp;IF(AND($S94&lt;&gt;"",$T94=""),"Ano 5 (falta quantidade); ","")&amp;IF(AND($V94="",$W94&lt;&gt;""),"Ano 6 (falta valor unitário); ","")&amp;IF(AND($V94&lt;&gt;"",$W94=""),"Ano 6 (falta quantidade); ","")), IF(NOT(OR(AND($G94&lt;&gt;"",$H94&lt;&gt;""),AND($J94&lt;&gt;"",$K94&lt;&gt;""),AND($M94&lt;&gt;"",$N94&lt;&gt;""),AND($P94&lt;&gt;"",$Q94&lt;&gt;""),AND($S94&lt;&gt;"",$T94&lt;&gt;""),AND($V94&lt;&gt;"",$W94&lt;&gt;""))),"Informe pelo menos um ano completo com valor unitário e quantidade.",IF(AND($C94&lt;&gt;"",$E94&lt;&gt;"",LEFT(TRIM($C94),1)&lt;&gt;LEFT(TRIM($E94),1)),"Categoria e tipo estão incompatíveis.",IF(IF(OR($E94="",$F94=""),FALSE(),IFERROR(COUNTIF(INDIRECT("UNITS_"&amp;SUBSTITUTE(LEFT($E94,FIND(" ",$E94&amp;" ")-1),".","_")),$F94)=0,TRUE())),"Unidade incompatível com o tipo selecionado.",IF(OR(AND(ISNUMBER(SEARCH("comunic",LOWER($B94))),LEFT($E94,3)&lt;&gt;"4.4"),AND(ISNUMBER(SEARCH("monitor",LOWER($B94))),NOT(OR(LEFT($E94,3)="1.5",LEFT($E94,3)="2.5")))),"Revise a classificação do item conforme as regras de preenchimento.",IF(AND($B94&lt;&gt;"",OR(ISNUMBER(SEARCH("outro",LOWER($B94))),ISNUMBER(SEARCH("divers",LOWER($B94))),ISNUMBER(SEARCH("kit",LOWER($B94))),ISNUMBER(SEARCH("ferrament",LOWER($B94))),ISNUMBER(SEARCH("epi",LOWER($B94)))),NOT(OR($Z94&lt;&gt;"",$AA94&lt;&gt;""))),"Descrição muito genérica: detalhe melhor o item e registre o racional no memorial ou em anexo.",IF(AND($Y94=0,$B94&lt;&gt;"",OR($G94&lt;&gt;"",$H94&lt;&gt;"",$J94&lt;&gt;"",$K94&lt;&gt;"",$M94&lt;&gt;"",$N94&lt;&gt;"",$P94&lt;&gt;"",$Q94&lt;&gt;"",$S94&lt;&gt;"",$T94&lt;&gt;"",$V94&lt;&gt;"",$W94&lt;&gt;"")),"O item possui dados lançados, mas o total está zerado. Revise os valores informados.","")))))))))))))))</f>
        <v/>
      </c>
    </row>
    <row r="95" spans="1:35" ht="14.25" customHeight="1" x14ac:dyDescent="0.25">
      <c r="A95" s="57" t="str">
        <f t="shared" si="13"/>
        <v/>
      </c>
      <c r="B95" s="61"/>
      <c r="C95" s="61"/>
      <c r="D95" s="58"/>
      <c r="E95" s="61"/>
      <c r="F95" s="61"/>
      <c r="G95" s="272"/>
      <c r="H95" s="62"/>
      <c r="I95" s="270">
        <f t="shared" si="14"/>
        <v>0</v>
      </c>
      <c r="J95" s="272"/>
      <c r="K95" s="62"/>
      <c r="L95" s="270">
        <f t="shared" si="15"/>
        <v>0</v>
      </c>
      <c r="M95" s="272"/>
      <c r="N95" s="62"/>
      <c r="O95" s="270">
        <f t="shared" si="16"/>
        <v>0</v>
      </c>
      <c r="P95" s="272"/>
      <c r="Q95" s="62"/>
      <c r="R95" s="271">
        <f t="shared" si="17"/>
        <v>0</v>
      </c>
      <c r="S95" s="272"/>
      <c r="T95" s="62"/>
      <c r="U95" s="270">
        <f t="shared" si="18"/>
        <v>0</v>
      </c>
      <c r="V95" s="272"/>
      <c r="W95" s="62"/>
      <c r="X95" s="270">
        <f t="shared" si="19"/>
        <v>0</v>
      </c>
      <c r="Y95" s="270">
        <f t="shared" si="20"/>
        <v>0</v>
      </c>
      <c r="Z95" s="61"/>
      <c r="AA95" s="61"/>
      <c r="AB95" s="60" t="str">
        <f t="shared" si="21"/>
        <v/>
      </c>
      <c r="AC95" s="21" t="b">
        <f t="shared" si="22"/>
        <v>0</v>
      </c>
      <c r="AD95" s="21" t="b">
        <f t="shared" si="23"/>
        <v>0</v>
      </c>
      <c r="AE95" s="21" t="b">
        <f t="shared" si="24"/>
        <v>0</v>
      </c>
      <c r="AF95" s="21" t="b">
        <f ca="1">OR(AND($AC95,NOT($AD95)),AND($AC95,OR(AND($G95="",$H95&lt;&gt;""),AND($G95&lt;&gt;"",$H95=""),AND($J95="",$K95&lt;&gt;""),AND($J95&lt;&gt;"",$K95=""),AND($M95="",$N95&lt;&gt;""),AND($M95&lt;&gt;"",$N95=""),AND($P95="",$Q95&lt;&gt;""),AND($P95&lt;&gt;"",$Q95=""),AND($S95="",$T95&lt;&gt;""),AND($S95&lt;&gt;"",$T95=""),AND($V95="",$W95&lt;&gt;""),AND($V95&lt;&gt;"",$W95=""))),AND($C95&lt;&gt;"",$E95&lt;&gt;"",LEFT(TRIM($C95),1)&lt;&gt;LEFT(TRIM($E95),1)),IF(OR($E95="",$F95=""),FALSE(),IFERROR(COUNTIF(INDIRECT("UNITS_"&amp;SUBSTITUTE(LEFT($E95,FIND(" ",$E95&amp;" ")-1),".","_")),$F95)=0,TRUE())),AND($B95&lt;&gt;"",OR(ISNUMBER(SEARCH("outro",LOWER($B95))),ISNUMBER(SEARCH("divers",LOWER($B95))),ISNUMBER(SEARCH("etc",LOWER($B95))))),OR(AND(ISNUMBER(SEARCH("comunic",LOWER($B95))),LEFT($E95,3)&lt;&gt;"4.4"),AND(ISNUMBER(SEARCH("monitor",LOWER($B95))),NOT(OR(LEFT($E95,3)="1.5",LEFT($E95,3)="2.5")))),AND($B95&lt;&gt;"",OR(LEFT($C95,1)="1",LEFT($C95,1)="2"),$D95=""),AND($D95&lt;&gt;"",NOT(OR(LEFT($C95,1)="1",LEFT($C95,1)="2"))),AND($D95&lt;&gt;"",COUNTIF(' PROJETO'!$B$14:$B$16,$D95)=0),IF($D95="",FALSE(),IF(COUNTIF(' PROJETO'!$B$14:$B$16,$D95)=0,FALSE(),IFERROR(INDEX(' PROJETO'!$C$14:$C$16,MATCH($D95,' PROJETO'!$B$14:$B$16,0))&lt;&gt;"Sim",FALSE()))))</f>
        <v>0</v>
      </c>
      <c r="AG95" s="21" t="b">
        <f>AND($AC95,$Y95&gt;'CONFG.  LISTAS'!$F$4,$Z95="",$AA95="")</f>
        <v>0</v>
      </c>
      <c r="AH95" s="21" t="str">
        <f t="shared" si="25"/>
        <v/>
      </c>
      <c r="AI95" s="43" t="str">
        <f ca="1">IF(NOT($AC95),"",IF(OR($B95="",$C95="",$E95="",$F95=""),"Preencha descrição, categoria, tipo e unidade.",IF(AND($B95&lt;&gt;"",OR(LEFT($C95,1)="1",LEFT($C95,1)="2"),$D95=""),"Informe a prática de restauração para itens diretos.",IF(AND($D95&lt;&gt;"",NOT(OR(LEFT($C95,1)="1",LEFT($C95,1)="2"))),"Custos indiretos não devem pertencer a uma prática específica.",IF(AND($D95&lt;&gt;"",COUNTIF(' PROJETO'!$B$14:$B$16,$D95)=0),"Prática de restauração inválida ou não cadastrada.",IF(IF($D95="",FALSE(),IF(COUNTIF(' PROJETO'!$B$14:$B$16,$D95)=0,FALSE(),IFERROR(INDEX(' PROJETO'!$C$14:$C$16,MATCH($D95,' PROJETO'!$B$14:$B$16,0))&lt;&gt;"Sim",FALSE()))),"A prática informada no item não foi selecionada na aba Projeto.",IF(AND(MAX($I95,$L95,$O95,$R95,$U95,$X95)&gt;'CONFG.  LISTAS'!$F$4,NOT(OR($Z95&lt;&gt;"",$AA95&lt;&gt;""))),"Memorial de cálculo ou anexo obrigatório não informado para item acima do limite.",IF(OR(AND($G95&lt;&gt;"",$H95&lt;&gt;"",OR($G95&lt;=0,$H95&lt;=0)),AND($J95&lt;&gt;"",$K95&lt;&gt;"",OR($J95&lt;=0,$K95&lt;=0)),AND($M95&lt;&gt;"",$N95&lt;&gt;"",OR($M95&lt;=0,$N95&lt;=0)),AND($P95&lt;&gt;"",$Q95&lt;&gt;"",OR($P95&lt;=0,$Q95&lt;=0)),AND($S95&lt;&gt;"",$T95&lt;&gt;"",OR($S95&lt;=0,$T95&lt;=0)),AND($V95&lt;&gt;"",$W95&lt;&gt;"",OR($V95&lt;=0,$W95&lt;=0))),"Revise os valores informados: valor unitário e quantidade devem ser maiores que zero.",IF(OR(AND($G95="",$H95&lt;&gt;""),AND($G95&lt;&gt;"",$H95=""),AND($J95="",$K95&lt;&gt;""),AND($J95&lt;&gt;"",$K95=""),AND($M95="",$N95&lt;&gt;""),AND($M95&lt;&gt;"",$N95=""),AND($P95="",$Q95&lt;&gt;""),AND($P95&lt;&gt;"",$Q95=""),AND($S95="",$T95&lt;&gt;""),AND($S95&lt;&gt;"",$T95=""),AND($V95="",$W95&lt;&gt;""),AND($V95&lt;&gt;"",$W95="")),"Há ano preenchido parcialmente: "&amp;TRIM(IF(AND($G95="",$H95&lt;&gt;""),"Ano 1 (falta valor unitário); ","")&amp;IF(AND($G95&lt;&gt;"",$H95=""),"Ano 1 (falta quantidade); ","")&amp;IF(AND($J95="",$K95&lt;&gt;""),"Ano 2 (falta valor unitário); ","")&amp;IF(AND($J95&lt;&gt;"",$K95=""),"Ano 2 (falta quantidade); ","")&amp;IF(AND($M95="",$N95&lt;&gt;""),"Ano 3 (falta valor unitário); ","")&amp;IF(AND($M95&lt;&gt;"",$N95=""),"Ano 3 (falta quantidade); ","")&amp;IF(AND($P95="",$Q95&lt;&gt;""),"Ano 4 (falta valor unitário); ","")&amp;IF(AND($P95&lt;&gt;"",$Q95=""),"Ano 4 (falta quantidade); ","")&amp;IF(AND($S95="",$T95&lt;&gt;""),"Ano 5 (falta valor unitário); ","")&amp;IF(AND($S95&lt;&gt;"",$T95=""),"Ano 5 (falta quantidade); ","")&amp;IF(AND($V95="",$W95&lt;&gt;""),"Ano 6 (falta valor unitário); ","")&amp;IF(AND($V95&lt;&gt;"",$W95=""),"Ano 6 (falta quantidade); ","")), IF(NOT(OR(AND($G95&lt;&gt;"",$H95&lt;&gt;""),AND($J95&lt;&gt;"",$K95&lt;&gt;""),AND($M95&lt;&gt;"",$N95&lt;&gt;""),AND($P95&lt;&gt;"",$Q95&lt;&gt;""),AND($S95&lt;&gt;"",$T95&lt;&gt;""),AND($V95&lt;&gt;"",$W95&lt;&gt;""))),"Informe pelo menos um ano completo com valor unitário e quantidade.",IF(AND($C95&lt;&gt;"",$E95&lt;&gt;"",LEFT(TRIM($C95),1)&lt;&gt;LEFT(TRIM($E95),1)),"Categoria e tipo estão incompatíveis.",IF(IF(OR($E95="",$F95=""),FALSE(),IFERROR(COUNTIF(INDIRECT("UNITS_"&amp;SUBSTITUTE(LEFT($E95,FIND(" ",$E95&amp;" ")-1),".","_")),$F95)=0,TRUE())),"Unidade incompatível com o tipo selecionado.",IF(OR(AND(ISNUMBER(SEARCH("comunic",LOWER($B95))),LEFT($E95,3)&lt;&gt;"4.4"),AND(ISNUMBER(SEARCH("monitor",LOWER($B95))),NOT(OR(LEFT($E95,3)="1.5",LEFT($E95,3)="2.5")))),"Revise a classificação do item conforme as regras de preenchimento.",IF(AND($B95&lt;&gt;"",OR(ISNUMBER(SEARCH("outro",LOWER($B95))),ISNUMBER(SEARCH("divers",LOWER($B95))),ISNUMBER(SEARCH("kit",LOWER($B95))),ISNUMBER(SEARCH("ferrament",LOWER($B95))),ISNUMBER(SEARCH("epi",LOWER($B95)))),NOT(OR($Z95&lt;&gt;"",$AA95&lt;&gt;""))),"Descrição muito genérica: detalhe melhor o item e registre o racional no memorial ou em anexo.",IF(AND($Y95=0,$B95&lt;&gt;"",OR($G95&lt;&gt;"",$H95&lt;&gt;"",$J95&lt;&gt;"",$K95&lt;&gt;"",$M95&lt;&gt;"",$N95&lt;&gt;"",$P95&lt;&gt;"",$Q95&lt;&gt;"",$S95&lt;&gt;"",$T95&lt;&gt;"",$V95&lt;&gt;"",$W95&lt;&gt;"")),"O item possui dados lançados, mas o total está zerado. Revise os valores informados.","")))))))))))))))</f>
        <v/>
      </c>
    </row>
    <row r="96" spans="1:35" ht="14.25" customHeight="1" x14ac:dyDescent="0.25">
      <c r="A96" s="57" t="str">
        <f t="shared" si="13"/>
        <v/>
      </c>
      <c r="B96" s="58"/>
      <c r="C96" s="58"/>
      <c r="D96" s="58"/>
      <c r="E96" s="58"/>
      <c r="F96" s="58"/>
      <c r="G96" s="269"/>
      <c r="H96" s="59"/>
      <c r="I96" s="270">
        <f t="shared" si="14"/>
        <v>0</v>
      </c>
      <c r="J96" s="269"/>
      <c r="K96" s="59"/>
      <c r="L96" s="270">
        <f t="shared" si="15"/>
        <v>0</v>
      </c>
      <c r="M96" s="269"/>
      <c r="N96" s="59"/>
      <c r="O96" s="270">
        <f t="shared" si="16"/>
        <v>0</v>
      </c>
      <c r="P96" s="269"/>
      <c r="Q96" s="59"/>
      <c r="R96" s="271">
        <f t="shared" si="17"/>
        <v>0</v>
      </c>
      <c r="S96" s="269"/>
      <c r="T96" s="59"/>
      <c r="U96" s="270">
        <f t="shared" si="18"/>
        <v>0</v>
      </c>
      <c r="V96" s="269"/>
      <c r="W96" s="59"/>
      <c r="X96" s="270">
        <f t="shared" si="19"/>
        <v>0</v>
      </c>
      <c r="Y96" s="270">
        <f t="shared" si="20"/>
        <v>0</v>
      </c>
      <c r="Z96" s="58"/>
      <c r="AA96" s="58"/>
      <c r="AB96" s="60" t="str">
        <f t="shared" si="21"/>
        <v/>
      </c>
      <c r="AC96" s="21" t="b">
        <f t="shared" si="22"/>
        <v>0</v>
      </c>
      <c r="AD96" s="21" t="b">
        <f t="shared" si="23"/>
        <v>0</v>
      </c>
      <c r="AE96" s="21" t="b">
        <f t="shared" si="24"/>
        <v>0</v>
      </c>
      <c r="AF96" s="21" t="b">
        <f ca="1">OR(AND($AC96,NOT($AD96)),AND($AC96,OR(AND($G96="",$H96&lt;&gt;""),AND($G96&lt;&gt;"",$H96=""),AND($J96="",$K96&lt;&gt;""),AND($J96&lt;&gt;"",$K96=""),AND($M96="",$N96&lt;&gt;""),AND($M96&lt;&gt;"",$N96=""),AND($P96="",$Q96&lt;&gt;""),AND($P96&lt;&gt;"",$Q96=""),AND($S96="",$T96&lt;&gt;""),AND($S96&lt;&gt;"",$T96=""),AND($V96="",$W96&lt;&gt;""),AND($V96&lt;&gt;"",$W96=""))),AND($C96&lt;&gt;"",$E96&lt;&gt;"",LEFT(TRIM($C96),1)&lt;&gt;LEFT(TRIM($E96),1)),IF(OR($E96="",$F96=""),FALSE(),IFERROR(COUNTIF(INDIRECT("UNITS_"&amp;SUBSTITUTE(LEFT($E96,FIND(" ",$E96&amp;" ")-1),".","_")),$F96)=0,TRUE())),AND($B96&lt;&gt;"",OR(ISNUMBER(SEARCH("outro",LOWER($B96))),ISNUMBER(SEARCH("divers",LOWER($B96))),ISNUMBER(SEARCH("etc",LOWER($B96))))),OR(AND(ISNUMBER(SEARCH("comunic",LOWER($B96))),LEFT($E96,3)&lt;&gt;"4.4"),AND(ISNUMBER(SEARCH("monitor",LOWER($B96))),NOT(OR(LEFT($E96,3)="1.5",LEFT($E96,3)="2.5")))),AND($B96&lt;&gt;"",OR(LEFT($C96,1)="1",LEFT($C96,1)="2"),$D96=""),AND($D96&lt;&gt;"",NOT(OR(LEFT($C96,1)="1",LEFT($C96,1)="2"))),AND($D96&lt;&gt;"",COUNTIF(' PROJETO'!$B$14:$B$16,$D96)=0),IF($D96="",FALSE(),IF(COUNTIF(' PROJETO'!$B$14:$B$16,$D96)=0,FALSE(),IFERROR(INDEX(' PROJETO'!$C$14:$C$16,MATCH($D96,' PROJETO'!$B$14:$B$16,0))&lt;&gt;"Sim",FALSE()))))</f>
        <v>0</v>
      </c>
      <c r="AG96" s="21" t="b">
        <f>AND($AC96,$Y96&gt;'CONFG.  LISTAS'!$F$4,$Z96="",$AA96="")</f>
        <v>0</v>
      </c>
      <c r="AH96" s="21" t="str">
        <f t="shared" si="25"/>
        <v/>
      </c>
      <c r="AI96" s="43" t="str">
        <f ca="1">IF(NOT($AC96),"",IF(OR($B96="",$C96="",$E96="",$F96=""),"Preencha descrição, categoria, tipo e unidade.",IF(AND($B96&lt;&gt;"",OR(LEFT($C96,1)="1",LEFT($C96,1)="2"),$D96=""),"Informe a prática de restauração para itens diretos.",IF(AND($D96&lt;&gt;"",NOT(OR(LEFT($C96,1)="1",LEFT($C96,1)="2"))),"Custos indiretos não devem pertencer a uma prática específica.",IF(AND($D96&lt;&gt;"",COUNTIF(' PROJETO'!$B$14:$B$16,$D96)=0),"Prática de restauração inválida ou não cadastrada.",IF(IF($D96="",FALSE(),IF(COUNTIF(' PROJETO'!$B$14:$B$16,$D96)=0,FALSE(),IFERROR(INDEX(' PROJETO'!$C$14:$C$16,MATCH($D96,' PROJETO'!$B$14:$B$16,0))&lt;&gt;"Sim",FALSE()))),"A prática informada no item não foi selecionada na aba Projeto.",IF(AND(MAX($I96,$L96,$O96,$R96,$U96,$X96)&gt;'CONFG.  LISTAS'!$F$4,NOT(OR($Z96&lt;&gt;"",$AA96&lt;&gt;""))),"Memorial de cálculo ou anexo obrigatório não informado para item acima do limite.",IF(OR(AND($G96&lt;&gt;"",$H96&lt;&gt;"",OR($G96&lt;=0,$H96&lt;=0)),AND($J96&lt;&gt;"",$K96&lt;&gt;"",OR($J96&lt;=0,$K96&lt;=0)),AND($M96&lt;&gt;"",$N96&lt;&gt;"",OR($M96&lt;=0,$N96&lt;=0)),AND($P96&lt;&gt;"",$Q96&lt;&gt;"",OR($P96&lt;=0,$Q96&lt;=0)),AND($S96&lt;&gt;"",$T96&lt;&gt;"",OR($S96&lt;=0,$T96&lt;=0)),AND($V96&lt;&gt;"",$W96&lt;&gt;"",OR($V96&lt;=0,$W96&lt;=0))),"Revise os valores informados: valor unitário e quantidade devem ser maiores que zero.",IF(OR(AND($G96="",$H96&lt;&gt;""),AND($G96&lt;&gt;"",$H96=""),AND($J96="",$K96&lt;&gt;""),AND($J96&lt;&gt;"",$K96=""),AND($M96="",$N96&lt;&gt;""),AND($M96&lt;&gt;"",$N96=""),AND($P96="",$Q96&lt;&gt;""),AND($P96&lt;&gt;"",$Q96=""),AND($S96="",$T96&lt;&gt;""),AND($S96&lt;&gt;"",$T96=""),AND($V96="",$W96&lt;&gt;""),AND($V96&lt;&gt;"",$W96="")),"Há ano preenchido parcialmente: "&amp;TRIM(IF(AND($G96="",$H96&lt;&gt;""),"Ano 1 (falta valor unitário); ","")&amp;IF(AND($G96&lt;&gt;"",$H96=""),"Ano 1 (falta quantidade); ","")&amp;IF(AND($J96="",$K96&lt;&gt;""),"Ano 2 (falta valor unitário); ","")&amp;IF(AND($J96&lt;&gt;"",$K96=""),"Ano 2 (falta quantidade); ","")&amp;IF(AND($M96="",$N96&lt;&gt;""),"Ano 3 (falta valor unitário); ","")&amp;IF(AND($M96&lt;&gt;"",$N96=""),"Ano 3 (falta quantidade); ","")&amp;IF(AND($P96="",$Q96&lt;&gt;""),"Ano 4 (falta valor unitário); ","")&amp;IF(AND($P96&lt;&gt;"",$Q96=""),"Ano 4 (falta quantidade); ","")&amp;IF(AND($S96="",$T96&lt;&gt;""),"Ano 5 (falta valor unitário); ","")&amp;IF(AND($S96&lt;&gt;"",$T96=""),"Ano 5 (falta quantidade); ","")&amp;IF(AND($V96="",$W96&lt;&gt;""),"Ano 6 (falta valor unitário); ","")&amp;IF(AND($V96&lt;&gt;"",$W96=""),"Ano 6 (falta quantidade); ","")), IF(NOT(OR(AND($G96&lt;&gt;"",$H96&lt;&gt;""),AND($J96&lt;&gt;"",$K96&lt;&gt;""),AND($M96&lt;&gt;"",$N96&lt;&gt;""),AND($P96&lt;&gt;"",$Q96&lt;&gt;""),AND($S96&lt;&gt;"",$T96&lt;&gt;""),AND($V96&lt;&gt;"",$W96&lt;&gt;""))),"Informe pelo menos um ano completo com valor unitário e quantidade.",IF(AND($C96&lt;&gt;"",$E96&lt;&gt;"",LEFT(TRIM($C96),1)&lt;&gt;LEFT(TRIM($E96),1)),"Categoria e tipo estão incompatíveis.",IF(IF(OR($E96="",$F96=""),FALSE(),IFERROR(COUNTIF(INDIRECT("UNITS_"&amp;SUBSTITUTE(LEFT($E96,FIND(" ",$E96&amp;" ")-1),".","_")),$F96)=0,TRUE())),"Unidade incompatível com o tipo selecionado.",IF(OR(AND(ISNUMBER(SEARCH("comunic",LOWER($B96))),LEFT($E96,3)&lt;&gt;"4.4"),AND(ISNUMBER(SEARCH("monitor",LOWER($B96))),NOT(OR(LEFT($E96,3)="1.5",LEFT($E96,3)="2.5")))),"Revise a classificação do item conforme as regras de preenchimento.",IF(AND($B96&lt;&gt;"",OR(ISNUMBER(SEARCH("outro",LOWER($B96))),ISNUMBER(SEARCH("divers",LOWER($B96))),ISNUMBER(SEARCH("kit",LOWER($B96))),ISNUMBER(SEARCH("ferrament",LOWER($B96))),ISNUMBER(SEARCH("epi",LOWER($B96)))),NOT(OR($Z96&lt;&gt;"",$AA96&lt;&gt;""))),"Descrição muito genérica: detalhe melhor o item e registre o racional no memorial ou em anexo.",IF(AND($Y96=0,$B96&lt;&gt;"",OR($G96&lt;&gt;"",$H96&lt;&gt;"",$J96&lt;&gt;"",$K96&lt;&gt;"",$M96&lt;&gt;"",$N96&lt;&gt;"",$P96&lt;&gt;"",$Q96&lt;&gt;"",$S96&lt;&gt;"",$T96&lt;&gt;"",$V96&lt;&gt;"",$W96&lt;&gt;"")),"O item possui dados lançados, mas o total está zerado. Revise os valores informados.","")))))))))))))))</f>
        <v/>
      </c>
    </row>
    <row r="97" spans="1:35" ht="14.25" customHeight="1" x14ac:dyDescent="0.25">
      <c r="A97" s="57" t="str">
        <f t="shared" si="13"/>
        <v/>
      </c>
      <c r="B97" s="61"/>
      <c r="C97" s="61"/>
      <c r="D97" s="58"/>
      <c r="E97" s="61"/>
      <c r="F97" s="61"/>
      <c r="G97" s="272"/>
      <c r="H97" s="62"/>
      <c r="I97" s="270">
        <f t="shared" si="14"/>
        <v>0</v>
      </c>
      <c r="J97" s="272"/>
      <c r="K97" s="62"/>
      <c r="L97" s="270">
        <f t="shared" si="15"/>
        <v>0</v>
      </c>
      <c r="M97" s="272"/>
      <c r="N97" s="62"/>
      <c r="O97" s="270">
        <f t="shared" si="16"/>
        <v>0</v>
      </c>
      <c r="P97" s="272"/>
      <c r="Q97" s="62"/>
      <c r="R97" s="271">
        <f t="shared" si="17"/>
        <v>0</v>
      </c>
      <c r="S97" s="272"/>
      <c r="T97" s="62"/>
      <c r="U97" s="270">
        <f t="shared" si="18"/>
        <v>0</v>
      </c>
      <c r="V97" s="272"/>
      <c r="W97" s="62"/>
      <c r="X97" s="270">
        <f t="shared" si="19"/>
        <v>0</v>
      </c>
      <c r="Y97" s="270">
        <f t="shared" si="20"/>
        <v>0</v>
      </c>
      <c r="Z97" s="61"/>
      <c r="AA97" s="61"/>
      <c r="AB97" s="60" t="str">
        <f t="shared" si="21"/>
        <v/>
      </c>
      <c r="AC97" s="21" t="b">
        <f t="shared" si="22"/>
        <v>0</v>
      </c>
      <c r="AD97" s="21" t="b">
        <f t="shared" si="23"/>
        <v>0</v>
      </c>
      <c r="AE97" s="21" t="b">
        <f t="shared" si="24"/>
        <v>0</v>
      </c>
      <c r="AF97" s="21" t="b">
        <f ca="1">OR(AND($AC97,NOT($AD97)),AND($AC97,OR(AND($G97="",$H97&lt;&gt;""),AND($G97&lt;&gt;"",$H97=""),AND($J97="",$K97&lt;&gt;""),AND($J97&lt;&gt;"",$K97=""),AND($M97="",$N97&lt;&gt;""),AND($M97&lt;&gt;"",$N97=""),AND($P97="",$Q97&lt;&gt;""),AND($P97&lt;&gt;"",$Q97=""),AND($S97="",$T97&lt;&gt;""),AND($S97&lt;&gt;"",$T97=""),AND($V97="",$W97&lt;&gt;""),AND($V97&lt;&gt;"",$W97=""))),AND($C97&lt;&gt;"",$E97&lt;&gt;"",LEFT(TRIM($C97),1)&lt;&gt;LEFT(TRIM($E97),1)),IF(OR($E97="",$F97=""),FALSE(),IFERROR(COUNTIF(INDIRECT("UNITS_"&amp;SUBSTITUTE(LEFT($E97,FIND(" ",$E97&amp;" ")-1),".","_")),$F97)=0,TRUE())),AND($B97&lt;&gt;"",OR(ISNUMBER(SEARCH("outro",LOWER($B97))),ISNUMBER(SEARCH("divers",LOWER($B97))),ISNUMBER(SEARCH("etc",LOWER($B97))))),OR(AND(ISNUMBER(SEARCH("comunic",LOWER($B97))),LEFT($E97,3)&lt;&gt;"4.4"),AND(ISNUMBER(SEARCH("monitor",LOWER($B97))),NOT(OR(LEFT($E97,3)="1.5",LEFT($E97,3)="2.5")))),AND($B97&lt;&gt;"",OR(LEFT($C97,1)="1",LEFT($C97,1)="2"),$D97=""),AND($D97&lt;&gt;"",NOT(OR(LEFT($C97,1)="1",LEFT($C97,1)="2"))),AND($D97&lt;&gt;"",COUNTIF(' PROJETO'!$B$14:$B$16,$D97)=0),IF($D97="",FALSE(),IF(COUNTIF(' PROJETO'!$B$14:$B$16,$D97)=0,FALSE(),IFERROR(INDEX(' PROJETO'!$C$14:$C$16,MATCH($D97,' PROJETO'!$B$14:$B$16,0))&lt;&gt;"Sim",FALSE()))))</f>
        <v>0</v>
      </c>
      <c r="AG97" s="21" t="b">
        <f>AND($AC97,$Y97&gt;'CONFG.  LISTAS'!$F$4,$Z97="",$AA97="")</f>
        <v>0</v>
      </c>
      <c r="AH97" s="21" t="str">
        <f t="shared" si="25"/>
        <v/>
      </c>
      <c r="AI97" s="43" t="str">
        <f ca="1">IF(NOT($AC97),"",IF(OR($B97="",$C97="",$E97="",$F97=""),"Preencha descrição, categoria, tipo e unidade.",IF(AND($B97&lt;&gt;"",OR(LEFT($C97,1)="1",LEFT($C97,1)="2"),$D97=""),"Informe a prática de restauração para itens diretos.",IF(AND($D97&lt;&gt;"",NOT(OR(LEFT($C97,1)="1",LEFT($C97,1)="2"))),"Custos indiretos não devem pertencer a uma prática específica.",IF(AND($D97&lt;&gt;"",COUNTIF(' PROJETO'!$B$14:$B$16,$D97)=0),"Prática de restauração inválida ou não cadastrada.",IF(IF($D97="",FALSE(),IF(COUNTIF(' PROJETO'!$B$14:$B$16,$D97)=0,FALSE(),IFERROR(INDEX(' PROJETO'!$C$14:$C$16,MATCH($D97,' PROJETO'!$B$14:$B$16,0))&lt;&gt;"Sim",FALSE()))),"A prática informada no item não foi selecionada na aba Projeto.",IF(AND(MAX($I97,$L97,$O97,$R97,$U97,$X97)&gt;'CONFG.  LISTAS'!$F$4,NOT(OR($Z97&lt;&gt;"",$AA97&lt;&gt;""))),"Memorial de cálculo ou anexo obrigatório não informado para item acima do limite.",IF(OR(AND($G97&lt;&gt;"",$H97&lt;&gt;"",OR($G97&lt;=0,$H97&lt;=0)),AND($J97&lt;&gt;"",$K97&lt;&gt;"",OR($J97&lt;=0,$K97&lt;=0)),AND($M97&lt;&gt;"",$N97&lt;&gt;"",OR($M97&lt;=0,$N97&lt;=0)),AND($P97&lt;&gt;"",$Q97&lt;&gt;"",OR($P97&lt;=0,$Q97&lt;=0)),AND($S97&lt;&gt;"",$T97&lt;&gt;"",OR($S97&lt;=0,$T97&lt;=0)),AND($V97&lt;&gt;"",$W97&lt;&gt;"",OR($V97&lt;=0,$W97&lt;=0))),"Revise os valores informados: valor unitário e quantidade devem ser maiores que zero.",IF(OR(AND($G97="",$H97&lt;&gt;""),AND($G97&lt;&gt;"",$H97=""),AND($J97="",$K97&lt;&gt;""),AND($J97&lt;&gt;"",$K97=""),AND($M97="",$N97&lt;&gt;""),AND($M97&lt;&gt;"",$N97=""),AND($P97="",$Q97&lt;&gt;""),AND($P97&lt;&gt;"",$Q97=""),AND($S97="",$T97&lt;&gt;""),AND($S97&lt;&gt;"",$T97=""),AND($V97="",$W97&lt;&gt;""),AND($V97&lt;&gt;"",$W97="")),"Há ano preenchido parcialmente: "&amp;TRIM(IF(AND($G97="",$H97&lt;&gt;""),"Ano 1 (falta valor unitário); ","")&amp;IF(AND($G97&lt;&gt;"",$H97=""),"Ano 1 (falta quantidade); ","")&amp;IF(AND($J97="",$K97&lt;&gt;""),"Ano 2 (falta valor unitário); ","")&amp;IF(AND($J97&lt;&gt;"",$K97=""),"Ano 2 (falta quantidade); ","")&amp;IF(AND($M97="",$N97&lt;&gt;""),"Ano 3 (falta valor unitário); ","")&amp;IF(AND($M97&lt;&gt;"",$N97=""),"Ano 3 (falta quantidade); ","")&amp;IF(AND($P97="",$Q97&lt;&gt;""),"Ano 4 (falta valor unitário); ","")&amp;IF(AND($P97&lt;&gt;"",$Q97=""),"Ano 4 (falta quantidade); ","")&amp;IF(AND($S97="",$T97&lt;&gt;""),"Ano 5 (falta valor unitário); ","")&amp;IF(AND($S97&lt;&gt;"",$T97=""),"Ano 5 (falta quantidade); ","")&amp;IF(AND($V97="",$W97&lt;&gt;""),"Ano 6 (falta valor unitário); ","")&amp;IF(AND($V97&lt;&gt;"",$W97=""),"Ano 6 (falta quantidade); ","")), IF(NOT(OR(AND($G97&lt;&gt;"",$H97&lt;&gt;""),AND($J97&lt;&gt;"",$K97&lt;&gt;""),AND($M97&lt;&gt;"",$N97&lt;&gt;""),AND($P97&lt;&gt;"",$Q97&lt;&gt;""),AND($S97&lt;&gt;"",$T97&lt;&gt;""),AND($V97&lt;&gt;"",$W97&lt;&gt;""))),"Informe pelo menos um ano completo com valor unitário e quantidade.",IF(AND($C97&lt;&gt;"",$E97&lt;&gt;"",LEFT(TRIM($C97),1)&lt;&gt;LEFT(TRIM($E97),1)),"Categoria e tipo estão incompatíveis.",IF(IF(OR($E97="",$F97=""),FALSE(),IFERROR(COUNTIF(INDIRECT("UNITS_"&amp;SUBSTITUTE(LEFT($E97,FIND(" ",$E97&amp;" ")-1),".","_")),$F97)=0,TRUE())),"Unidade incompatível com o tipo selecionado.",IF(OR(AND(ISNUMBER(SEARCH("comunic",LOWER($B97))),LEFT($E97,3)&lt;&gt;"4.4"),AND(ISNUMBER(SEARCH("monitor",LOWER($B97))),NOT(OR(LEFT($E97,3)="1.5",LEFT($E97,3)="2.5")))),"Revise a classificação do item conforme as regras de preenchimento.",IF(AND($B97&lt;&gt;"",OR(ISNUMBER(SEARCH("outro",LOWER($B97))),ISNUMBER(SEARCH("divers",LOWER($B97))),ISNUMBER(SEARCH("kit",LOWER($B97))),ISNUMBER(SEARCH("ferrament",LOWER($B97))),ISNUMBER(SEARCH("epi",LOWER($B97)))),NOT(OR($Z97&lt;&gt;"",$AA97&lt;&gt;""))),"Descrição muito genérica: detalhe melhor o item e registre o racional no memorial ou em anexo.",IF(AND($Y97=0,$B97&lt;&gt;"",OR($G97&lt;&gt;"",$H97&lt;&gt;"",$J97&lt;&gt;"",$K97&lt;&gt;"",$M97&lt;&gt;"",$N97&lt;&gt;"",$P97&lt;&gt;"",$Q97&lt;&gt;"",$S97&lt;&gt;"",$T97&lt;&gt;"",$V97&lt;&gt;"",$W97&lt;&gt;"")),"O item possui dados lançados, mas o total está zerado. Revise os valores informados.","")))))))))))))))</f>
        <v/>
      </c>
    </row>
    <row r="98" spans="1:35" ht="14.25" customHeight="1" x14ac:dyDescent="0.25">
      <c r="A98" s="57" t="str">
        <f t="shared" si="13"/>
        <v/>
      </c>
      <c r="B98" s="58"/>
      <c r="C98" s="58"/>
      <c r="D98" s="58"/>
      <c r="E98" s="58"/>
      <c r="F98" s="58"/>
      <c r="G98" s="269"/>
      <c r="H98" s="59"/>
      <c r="I98" s="270">
        <f t="shared" si="14"/>
        <v>0</v>
      </c>
      <c r="J98" s="269"/>
      <c r="K98" s="59"/>
      <c r="L98" s="270">
        <f t="shared" si="15"/>
        <v>0</v>
      </c>
      <c r="M98" s="269"/>
      <c r="N98" s="59"/>
      <c r="O98" s="270">
        <f t="shared" si="16"/>
        <v>0</v>
      </c>
      <c r="P98" s="269"/>
      <c r="Q98" s="59"/>
      <c r="R98" s="271">
        <f t="shared" si="17"/>
        <v>0</v>
      </c>
      <c r="S98" s="269"/>
      <c r="T98" s="59"/>
      <c r="U98" s="270">
        <f t="shared" si="18"/>
        <v>0</v>
      </c>
      <c r="V98" s="269"/>
      <c r="W98" s="59"/>
      <c r="X98" s="270">
        <f t="shared" si="19"/>
        <v>0</v>
      </c>
      <c r="Y98" s="270">
        <f t="shared" si="20"/>
        <v>0</v>
      </c>
      <c r="Z98" s="58"/>
      <c r="AA98" s="58"/>
      <c r="AB98" s="60" t="str">
        <f t="shared" si="21"/>
        <v/>
      </c>
      <c r="AC98" s="21" t="b">
        <f t="shared" si="22"/>
        <v>0</v>
      </c>
      <c r="AD98" s="21" t="b">
        <f t="shared" si="23"/>
        <v>0</v>
      </c>
      <c r="AE98" s="21" t="b">
        <f t="shared" si="24"/>
        <v>0</v>
      </c>
      <c r="AF98" s="21" t="b">
        <f ca="1">OR(AND($AC98,NOT($AD98)),AND($AC98,OR(AND($G98="",$H98&lt;&gt;""),AND($G98&lt;&gt;"",$H98=""),AND($J98="",$K98&lt;&gt;""),AND($J98&lt;&gt;"",$K98=""),AND($M98="",$N98&lt;&gt;""),AND($M98&lt;&gt;"",$N98=""),AND($P98="",$Q98&lt;&gt;""),AND($P98&lt;&gt;"",$Q98=""),AND($S98="",$T98&lt;&gt;""),AND($S98&lt;&gt;"",$T98=""),AND($V98="",$W98&lt;&gt;""),AND($V98&lt;&gt;"",$W98=""))),AND($C98&lt;&gt;"",$E98&lt;&gt;"",LEFT(TRIM($C98),1)&lt;&gt;LEFT(TRIM($E98),1)),IF(OR($E98="",$F98=""),FALSE(),IFERROR(COUNTIF(INDIRECT("UNITS_"&amp;SUBSTITUTE(LEFT($E98,FIND(" ",$E98&amp;" ")-1),".","_")),$F98)=0,TRUE())),AND($B98&lt;&gt;"",OR(ISNUMBER(SEARCH("outro",LOWER($B98))),ISNUMBER(SEARCH("divers",LOWER($B98))),ISNUMBER(SEARCH("etc",LOWER($B98))))),OR(AND(ISNUMBER(SEARCH("comunic",LOWER($B98))),LEFT($E98,3)&lt;&gt;"4.4"),AND(ISNUMBER(SEARCH("monitor",LOWER($B98))),NOT(OR(LEFT($E98,3)="1.5",LEFT($E98,3)="2.5")))),AND($B98&lt;&gt;"",OR(LEFT($C98,1)="1",LEFT($C98,1)="2"),$D98=""),AND($D98&lt;&gt;"",NOT(OR(LEFT($C98,1)="1",LEFT($C98,1)="2"))),AND($D98&lt;&gt;"",COUNTIF(' PROJETO'!$B$14:$B$16,$D98)=0),IF($D98="",FALSE(),IF(COUNTIF(' PROJETO'!$B$14:$B$16,$D98)=0,FALSE(),IFERROR(INDEX(' PROJETO'!$C$14:$C$16,MATCH($D98,' PROJETO'!$B$14:$B$16,0))&lt;&gt;"Sim",FALSE()))))</f>
        <v>0</v>
      </c>
      <c r="AG98" s="21" t="b">
        <f>AND($AC98,$Y98&gt;'CONFG.  LISTAS'!$F$4,$Z98="",$AA98="")</f>
        <v>0</v>
      </c>
      <c r="AH98" s="21" t="str">
        <f t="shared" si="25"/>
        <v/>
      </c>
      <c r="AI98" s="43" t="str">
        <f ca="1">IF(NOT($AC98),"",IF(OR($B98="",$C98="",$E98="",$F98=""),"Preencha descrição, categoria, tipo e unidade.",IF(AND($B98&lt;&gt;"",OR(LEFT($C98,1)="1",LEFT($C98,1)="2"),$D98=""),"Informe a prática de restauração para itens diretos.",IF(AND($D98&lt;&gt;"",NOT(OR(LEFT($C98,1)="1",LEFT($C98,1)="2"))),"Custos indiretos não devem pertencer a uma prática específica.",IF(AND($D98&lt;&gt;"",COUNTIF(' PROJETO'!$B$14:$B$16,$D98)=0),"Prática de restauração inválida ou não cadastrada.",IF(IF($D98="",FALSE(),IF(COUNTIF(' PROJETO'!$B$14:$B$16,$D98)=0,FALSE(),IFERROR(INDEX(' PROJETO'!$C$14:$C$16,MATCH($D98,' PROJETO'!$B$14:$B$16,0))&lt;&gt;"Sim",FALSE()))),"A prática informada no item não foi selecionada na aba Projeto.",IF(AND(MAX($I98,$L98,$O98,$R98,$U98,$X98)&gt;'CONFG.  LISTAS'!$F$4,NOT(OR($Z98&lt;&gt;"",$AA98&lt;&gt;""))),"Memorial de cálculo ou anexo obrigatório não informado para item acima do limite.",IF(OR(AND($G98&lt;&gt;"",$H98&lt;&gt;"",OR($G98&lt;=0,$H98&lt;=0)),AND($J98&lt;&gt;"",$K98&lt;&gt;"",OR($J98&lt;=0,$K98&lt;=0)),AND($M98&lt;&gt;"",$N98&lt;&gt;"",OR($M98&lt;=0,$N98&lt;=0)),AND($P98&lt;&gt;"",$Q98&lt;&gt;"",OR($P98&lt;=0,$Q98&lt;=0)),AND($S98&lt;&gt;"",$T98&lt;&gt;"",OR($S98&lt;=0,$T98&lt;=0)),AND($V98&lt;&gt;"",$W98&lt;&gt;"",OR($V98&lt;=0,$W98&lt;=0))),"Revise os valores informados: valor unitário e quantidade devem ser maiores que zero.",IF(OR(AND($G98="",$H98&lt;&gt;""),AND($G98&lt;&gt;"",$H98=""),AND($J98="",$K98&lt;&gt;""),AND($J98&lt;&gt;"",$K98=""),AND($M98="",$N98&lt;&gt;""),AND($M98&lt;&gt;"",$N98=""),AND($P98="",$Q98&lt;&gt;""),AND($P98&lt;&gt;"",$Q98=""),AND($S98="",$T98&lt;&gt;""),AND($S98&lt;&gt;"",$T98=""),AND($V98="",$W98&lt;&gt;""),AND($V98&lt;&gt;"",$W98="")),"Há ano preenchido parcialmente: "&amp;TRIM(IF(AND($G98="",$H98&lt;&gt;""),"Ano 1 (falta valor unitário); ","")&amp;IF(AND($G98&lt;&gt;"",$H98=""),"Ano 1 (falta quantidade); ","")&amp;IF(AND($J98="",$K98&lt;&gt;""),"Ano 2 (falta valor unitário); ","")&amp;IF(AND($J98&lt;&gt;"",$K98=""),"Ano 2 (falta quantidade); ","")&amp;IF(AND($M98="",$N98&lt;&gt;""),"Ano 3 (falta valor unitário); ","")&amp;IF(AND($M98&lt;&gt;"",$N98=""),"Ano 3 (falta quantidade); ","")&amp;IF(AND($P98="",$Q98&lt;&gt;""),"Ano 4 (falta valor unitário); ","")&amp;IF(AND($P98&lt;&gt;"",$Q98=""),"Ano 4 (falta quantidade); ","")&amp;IF(AND($S98="",$T98&lt;&gt;""),"Ano 5 (falta valor unitário); ","")&amp;IF(AND($S98&lt;&gt;"",$T98=""),"Ano 5 (falta quantidade); ","")&amp;IF(AND($V98="",$W98&lt;&gt;""),"Ano 6 (falta valor unitário); ","")&amp;IF(AND($V98&lt;&gt;"",$W98=""),"Ano 6 (falta quantidade); ","")), IF(NOT(OR(AND($G98&lt;&gt;"",$H98&lt;&gt;""),AND($J98&lt;&gt;"",$K98&lt;&gt;""),AND($M98&lt;&gt;"",$N98&lt;&gt;""),AND($P98&lt;&gt;"",$Q98&lt;&gt;""),AND($S98&lt;&gt;"",$T98&lt;&gt;""),AND($V98&lt;&gt;"",$W98&lt;&gt;""))),"Informe pelo menos um ano completo com valor unitário e quantidade.",IF(AND($C98&lt;&gt;"",$E98&lt;&gt;"",LEFT(TRIM($C98),1)&lt;&gt;LEFT(TRIM($E98),1)),"Categoria e tipo estão incompatíveis.",IF(IF(OR($E98="",$F98=""),FALSE(),IFERROR(COUNTIF(INDIRECT("UNITS_"&amp;SUBSTITUTE(LEFT($E98,FIND(" ",$E98&amp;" ")-1),".","_")),$F98)=0,TRUE())),"Unidade incompatível com o tipo selecionado.",IF(OR(AND(ISNUMBER(SEARCH("comunic",LOWER($B98))),LEFT($E98,3)&lt;&gt;"4.4"),AND(ISNUMBER(SEARCH("monitor",LOWER($B98))),NOT(OR(LEFT($E98,3)="1.5",LEFT($E98,3)="2.5")))),"Revise a classificação do item conforme as regras de preenchimento.",IF(AND($B98&lt;&gt;"",OR(ISNUMBER(SEARCH("outro",LOWER($B98))),ISNUMBER(SEARCH("divers",LOWER($B98))),ISNUMBER(SEARCH("kit",LOWER($B98))),ISNUMBER(SEARCH("ferrament",LOWER($B98))),ISNUMBER(SEARCH("epi",LOWER($B98)))),NOT(OR($Z98&lt;&gt;"",$AA98&lt;&gt;""))),"Descrição muito genérica: detalhe melhor o item e registre o racional no memorial ou em anexo.",IF(AND($Y98=0,$B98&lt;&gt;"",OR($G98&lt;&gt;"",$H98&lt;&gt;"",$J98&lt;&gt;"",$K98&lt;&gt;"",$M98&lt;&gt;"",$N98&lt;&gt;"",$P98&lt;&gt;"",$Q98&lt;&gt;"",$S98&lt;&gt;"",$T98&lt;&gt;"",$V98&lt;&gt;"",$W98&lt;&gt;"")),"O item possui dados lançados, mas o total está zerado. Revise os valores informados.","")))))))))))))))</f>
        <v/>
      </c>
    </row>
    <row r="99" spans="1:35" ht="14.25" customHeight="1" x14ac:dyDescent="0.25">
      <c r="A99" s="57" t="str">
        <f t="shared" si="13"/>
        <v/>
      </c>
      <c r="B99" s="61"/>
      <c r="C99" s="61"/>
      <c r="D99" s="58"/>
      <c r="E99" s="61"/>
      <c r="F99" s="61"/>
      <c r="G99" s="272"/>
      <c r="H99" s="62"/>
      <c r="I99" s="270">
        <f t="shared" si="14"/>
        <v>0</v>
      </c>
      <c r="J99" s="272"/>
      <c r="K99" s="62"/>
      <c r="L99" s="270">
        <f t="shared" si="15"/>
        <v>0</v>
      </c>
      <c r="M99" s="272"/>
      <c r="N99" s="62"/>
      <c r="O99" s="270">
        <f t="shared" si="16"/>
        <v>0</v>
      </c>
      <c r="P99" s="272"/>
      <c r="Q99" s="62"/>
      <c r="R99" s="271">
        <f t="shared" si="17"/>
        <v>0</v>
      </c>
      <c r="S99" s="272"/>
      <c r="T99" s="62"/>
      <c r="U99" s="270">
        <f t="shared" si="18"/>
        <v>0</v>
      </c>
      <c r="V99" s="272"/>
      <c r="W99" s="62"/>
      <c r="X99" s="270">
        <f t="shared" si="19"/>
        <v>0</v>
      </c>
      <c r="Y99" s="270">
        <f t="shared" si="20"/>
        <v>0</v>
      </c>
      <c r="Z99" s="61"/>
      <c r="AA99" s="61"/>
      <c r="AB99" s="60" t="str">
        <f t="shared" si="21"/>
        <v/>
      </c>
      <c r="AC99" s="21" t="b">
        <f t="shared" si="22"/>
        <v>0</v>
      </c>
      <c r="AD99" s="21" t="b">
        <f t="shared" si="23"/>
        <v>0</v>
      </c>
      <c r="AE99" s="21" t="b">
        <f t="shared" si="24"/>
        <v>0</v>
      </c>
      <c r="AF99" s="21" t="b">
        <f ca="1">OR(AND($AC99,NOT($AD99)),AND($AC99,OR(AND($G99="",$H99&lt;&gt;""),AND($G99&lt;&gt;"",$H99=""),AND($J99="",$K99&lt;&gt;""),AND($J99&lt;&gt;"",$K99=""),AND($M99="",$N99&lt;&gt;""),AND($M99&lt;&gt;"",$N99=""),AND($P99="",$Q99&lt;&gt;""),AND($P99&lt;&gt;"",$Q99=""),AND($S99="",$T99&lt;&gt;""),AND($S99&lt;&gt;"",$T99=""),AND($V99="",$W99&lt;&gt;""),AND($V99&lt;&gt;"",$W99=""))),AND($C99&lt;&gt;"",$E99&lt;&gt;"",LEFT(TRIM($C99),1)&lt;&gt;LEFT(TRIM($E99),1)),IF(OR($E99="",$F99=""),FALSE(),IFERROR(COUNTIF(INDIRECT("UNITS_"&amp;SUBSTITUTE(LEFT($E99,FIND(" ",$E99&amp;" ")-1),".","_")),$F99)=0,TRUE())),AND($B99&lt;&gt;"",OR(ISNUMBER(SEARCH("outro",LOWER($B99))),ISNUMBER(SEARCH("divers",LOWER($B99))),ISNUMBER(SEARCH("etc",LOWER($B99))))),OR(AND(ISNUMBER(SEARCH("comunic",LOWER($B99))),LEFT($E99,3)&lt;&gt;"4.4"),AND(ISNUMBER(SEARCH("monitor",LOWER($B99))),NOT(OR(LEFT($E99,3)="1.5",LEFT($E99,3)="2.5")))),AND($B99&lt;&gt;"",OR(LEFT($C99,1)="1",LEFT($C99,1)="2"),$D99=""),AND($D99&lt;&gt;"",NOT(OR(LEFT($C99,1)="1",LEFT($C99,1)="2"))),AND($D99&lt;&gt;"",COUNTIF(' PROJETO'!$B$14:$B$16,$D99)=0),IF($D99="",FALSE(),IF(COUNTIF(' PROJETO'!$B$14:$B$16,$D99)=0,FALSE(),IFERROR(INDEX(' PROJETO'!$C$14:$C$16,MATCH($D99,' PROJETO'!$B$14:$B$16,0))&lt;&gt;"Sim",FALSE()))))</f>
        <v>0</v>
      </c>
      <c r="AG99" s="21" t="b">
        <f>AND($AC99,$Y99&gt;'CONFG.  LISTAS'!$F$4,$Z99="",$AA99="")</f>
        <v>0</v>
      </c>
      <c r="AH99" s="21" t="str">
        <f t="shared" si="25"/>
        <v/>
      </c>
      <c r="AI99" s="43" t="str">
        <f ca="1">IF(NOT($AC99),"",IF(OR($B99="",$C99="",$E99="",$F99=""),"Preencha descrição, categoria, tipo e unidade.",IF(AND($B99&lt;&gt;"",OR(LEFT($C99,1)="1",LEFT($C99,1)="2"),$D99=""),"Informe a prática de restauração para itens diretos.",IF(AND($D99&lt;&gt;"",NOT(OR(LEFT($C99,1)="1",LEFT($C99,1)="2"))),"Custos indiretos não devem pertencer a uma prática específica.",IF(AND($D99&lt;&gt;"",COUNTIF(' PROJETO'!$B$14:$B$16,$D99)=0),"Prática de restauração inválida ou não cadastrada.",IF(IF($D99="",FALSE(),IF(COUNTIF(' PROJETO'!$B$14:$B$16,$D99)=0,FALSE(),IFERROR(INDEX(' PROJETO'!$C$14:$C$16,MATCH($D99,' PROJETO'!$B$14:$B$16,0))&lt;&gt;"Sim",FALSE()))),"A prática informada no item não foi selecionada na aba Projeto.",IF(AND(MAX($I99,$L99,$O99,$R99,$U99,$X99)&gt;'CONFG.  LISTAS'!$F$4,NOT(OR($Z99&lt;&gt;"",$AA99&lt;&gt;""))),"Memorial de cálculo ou anexo obrigatório não informado para item acima do limite.",IF(OR(AND($G99&lt;&gt;"",$H99&lt;&gt;"",OR($G99&lt;=0,$H99&lt;=0)),AND($J99&lt;&gt;"",$K99&lt;&gt;"",OR($J99&lt;=0,$K99&lt;=0)),AND($M99&lt;&gt;"",$N99&lt;&gt;"",OR($M99&lt;=0,$N99&lt;=0)),AND($P99&lt;&gt;"",$Q99&lt;&gt;"",OR($P99&lt;=0,$Q99&lt;=0)),AND($S99&lt;&gt;"",$T99&lt;&gt;"",OR($S99&lt;=0,$T99&lt;=0)),AND($V99&lt;&gt;"",$W99&lt;&gt;"",OR($V99&lt;=0,$W99&lt;=0))),"Revise os valores informados: valor unitário e quantidade devem ser maiores que zero.",IF(OR(AND($G99="",$H99&lt;&gt;""),AND($G99&lt;&gt;"",$H99=""),AND($J99="",$K99&lt;&gt;""),AND($J99&lt;&gt;"",$K99=""),AND($M99="",$N99&lt;&gt;""),AND($M99&lt;&gt;"",$N99=""),AND($P99="",$Q99&lt;&gt;""),AND($P99&lt;&gt;"",$Q99=""),AND($S99="",$T99&lt;&gt;""),AND($S99&lt;&gt;"",$T99=""),AND($V99="",$W99&lt;&gt;""),AND($V99&lt;&gt;"",$W99="")),"Há ano preenchido parcialmente: "&amp;TRIM(IF(AND($G99="",$H99&lt;&gt;""),"Ano 1 (falta valor unitário); ","")&amp;IF(AND($G99&lt;&gt;"",$H99=""),"Ano 1 (falta quantidade); ","")&amp;IF(AND($J99="",$K99&lt;&gt;""),"Ano 2 (falta valor unitário); ","")&amp;IF(AND($J99&lt;&gt;"",$K99=""),"Ano 2 (falta quantidade); ","")&amp;IF(AND($M99="",$N99&lt;&gt;""),"Ano 3 (falta valor unitário); ","")&amp;IF(AND($M99&lt;&gt;"",$N99=""),"Ano 3 (falta quantidade); ","")&amp;IF(AND($P99="",$Q99&lt;&gt;""),"Ano 4 (falta valor unitário); ","")&amp;IF(AND($P99&lt;&gt;"",$Q99=""),"Ano 4 (falta quantidade); ","")&amp;IF(AND($S99="",$T99&lt;&gt;""),"Ano 5 (falta valor unitário); ","")&amp;IF(AND($S99&lt;&gt;"",$T99=""),"Ano 5 (falta quantidade); ","")&amp;IF(AND($V99="",$W99&lt;&gt;""),"Ano 6 (falta valor unitário); ","")&amp;IF(AND($V99&lt;&gt;"",$W99=""),"Ano 6 (falta quantidade); ","")), IF(NOT(OR(AND($G99&lt;&gt;"",$H99&lt;&gt;""),AND($J99&lt;&gt;"",$K99&lt;&gt;""),AND($M99&lt;&gt;"",$N99&lt;&gt;""),AND($P99&lt;&gt;"",$Q99&lt;&gt;""),AND($S99&lt;&gt;"",$T99&lt;&gt;""),AND($V99&lt;&gt;"",$W99&lt;&gt;""))),"Informe pelo menos um ano completo com valor unitário e quantidade.",IF(AND($C99&lt;&gt;"",$E99&lt;&gt;"",LEFT(TRIM($C99),1)&lt;&gt;LEFT(TRIM($E99),1)),"Categoria e tipo estão incompatíveis.",IF(IF(OR($E99="",$F99=""),FALSE(),IFERROR(COUNTIF(INDIRECT("UNITS_"&amp;SUBSTITUTE(LEFT($E99,FIND(" ",$E99&amp;" ")-1),".","_")),$F99)=0,TRUE())),"Unidade incompatível com o tipo selecionado.",IF(OR(AND(ISNUMBER(SEARCH("comunic",LOWER($B99))),LEFT($E99,3)&lt;&gt;"4.4"),AND(ISNUMBER(SEARCH("monitor",LOWER($B99))),NOT(OR(LEFT($E99,3)="1.5",LEFT($E99,3)="2.5")))),"Revise a classificação do item conforme as regras de preenchimento.",IF(AND($B99&lt;&gt;"",OR(ISNUMBER(SEARCH("outro",LOWER($B99))),ISNUMBER(SEARCH("divers",LOWER($B99))),ISNUMBER(SEARCH("kit",LOWER($B99))),ISNUMBER(SEARCH("ferrament",LOWER($B99))),ISNUMBER(SEARCH("epi",LOWER($B99)))),NOT(OR($Z99&lt;&gt;"",$AA99&lt;&gt;""))),"Descrição muito genérica: detalhe melhor o item e registre o racional no memorial ou em anexo.",IF(AND($Y99=0,$B99&lt;&gt;"",OR($G99&lt;&gt;"",$H99&lt;&gt;"",$J99&lt;&gt;"",$K99&lt;&gt;"",$M99&lt;&gt;"",$N99&lt;&gt;"",$P99&lt;&gt;"",$Q99&lt;&gt;"",$S99&lt;&gt;"",$T99&lt;&gt;"",$V99&lt;&gt;"",$W99&lt;&gt;"")),"O item possui dados lançados, mas o total está zerado. Revise os valores informados.","")))))))))))))))</f>
        <v/>
      </c>
    </row>
    <row r="100" spans="1:35" ht="14.25" customHeight="1" x14ac:dyDescent="0.25">
      <c r="A100" s="57" t="str">
        <f t="shared" si="13"/>
        <v/>
      </c>
      <c r="B100" s="58"/>
      <c r="C100" s="58"/>
      <c r="D100" s="58"/>
      <c r="E100" s="58"/>
      <c r="F100" s="58"/>
      <c r="G100" s="269"/>
      <c r="H100" s="59"/>
      <c r="I100" s="270">
        <f t="shared" si="14"/>
        <v>0</v>
      </c>
      <c r="J100" s="269"/>
      <c r="K100" s="59"/>
      <c r="L100" s="270">
        <f t="shared" si="15"/>
        <v>0</v>
      </c>
      <c r="M100" s="269"/>
      <c r="N100" s="59"/>
      <c r="O100" s="270">
        <f t="shared" si="16"/>
        <v>0</v>
      </c>
      <c r="P100" s="269"/>
      <c r="Q100" s="59"/>
      <c r="R100" s="271">
        <f t="shared" si="17"/>
        <v>0</v>
      </c>
      <c r="S100" s="269"/>
      <c r="T100" s="59"/>
      <c r="U100" s="270">
        <f t="shared" si="18"/>
        <v>0</v>
      </c>
      <c r="V100" s="269"/>
      <c r="W100" s="59"/>
      <c r="X100" s="270">
        <f t="shared" si="19"/>
        <v>0</v>
      </c>
      <c r="Y100" s="270">
        <f t="shared" si="20"/>
        <v>0</v>
      </c>
      <c r="Z100" s="58"/>
      <c r="AA100" s="58"/>
      <c r="AB100" s="60" t="str">
        <f t="shared" si="21"/>
        <v/>
      </c>
      <c r="AC100" s="21" t="b">
        <f t="shared" si="22"/>
        <v>0</v>
      </c>
      <c r="AD100" s="21" t="b">
        <f t="shared" si="23"/>
        <v>0</v>
      </c>
      <c r="AE100" s="21" t="b">
        <f t="shared" si="24"/>
        <v>0</v>
      </c>
      <c r="AF100" s="21" t="b">
        <f ca="1">OR(AND($AC100,NOT($AD100)),AND($AC100,OR(AND($G100="",$H100&lt;&gt;""),AND($G100&lt;&gt;"",$H100=""),AND($J100="",$K100&lt;&gt;""),AND($J100&lt;&gt;"",$K100=""),AND($M100="",$N100&lt;&gt;""),AND($M100&lt;&gt;"",$N100=""),AND($P100="",$Q100&lt;&gt;""),AND($P100&lt;&gt;"",$Q100=""),AND($S100="",$T100&lt;&gt;""),AND($S100&lt;&gt;"",$T100=""),AND($V100="",$W100&lt;&gt;""),AND($V100&lt;&gt;"",$W100=""))),AND($C100&lt;&gt;"",$E100&lt;&gt;"",LEFT(TRIM($C100),1)&lt;&gt;LEFT(TRIM($E100),1)),IF(OR($E100="",$F100=""),FALSE(),IFERROR(COUNTIF(INDIRECT("UNITS_"&amp;SUBSTITUTE(LEFT($E100,FIND(" ",$E100&amp;" ")-1),".","_")),$F100)=0,TRUE())),AND($B100&lt;&gt;"",OR(ISNUMBER(SEARCH("outro",LOWER($B100))),ISNUMBER(SEARCH("divers",LOWER($B100))),ISNUMBER(SEARCH("etc",LOWER($B100))))),OR(AND(ISNUMBER(SEARCH("comunic",LOWER($B100))),LEFT($E100,3)&lt;&gt;"4.4"),AND(ISNUMBER(SEARCH("monitor",LOWER($B100))),NOT(OR(LEFT($E100,3)="1.5",LEFT($E100,3)="2.5")))),AND($B100&lt;&gt;"",OR(LEFT($C100,1)="1",LEFT($C100,1)="2"),$D100=""),AND($D100&lt;&gt;"",NOT(OR(LEFT($C100,1)="1",LEFT($C100,1)="2"))),AND($D100&lt;&gt;"",COUNTIF(' PROJETO'!$B$14:$B$16,$D100)=0),IF($D100="",FALSE(),IF(COUNTIF(' PROJETO'!$B$14:$B$16,$D100)=0,FALSE(),IFERROR(INDEX(' PROJETO'!$C$14:$C$16,MATCH($D100,' PROJETO'!$B$14:$B$16,0))&lt;&gt;"Sim",FALSE()))))</f>
        <v>0</v>
      </c>
      <c r="AG100" s="21" t="b">
        <f>AND($AC100,$Y100&gt;'CONFG.  LISTAS'!$F$4,$Z100="",$AA100="")</f>
        <v>0</v>
      </c>
      <c r="AH100" s="21" t="str">
        <f t="shared" si="25"/>
        <v/>
      </c>
      <c r="AI100" s="43" t="str">
        <f ca="1">IF(NOT($AC100),"",IF(OR($B100="",$C100="",$E100="",$F100=""),"Preencha descrição, categoria, tipo e unidade.",IF(AND($B100&lt;&gt;"",OR(LEFT($C100,1)="1",LEFT($C100,1)="2"),$D100=""),"Informe a prática de restauração para itens diretos.",IF(AND($D100&lt;&gt;"",NOT(OR(LEFT($C100,1)="1",LEFT($C100,1)="2"))),"Custos indiretos não devem pertencer a uma prática específica.",IF(AND($D100&lt;&gt;"",COUNTIF(' PROJETO'!$B$14:$B$16,$D100)=0),"Prática de restauração inválida ou não cadastrada.",IF(IF($D100="",FALSE(),IF(COUNTIF(' PROJETO'!$B$14:$B$16,$D100)=0,FALSE(),IFERROR(INDEX(' PROJETO'!$C$14:$C$16,MATCH($D100,' PROJETO'!$B$14:$B$16,0))&lt;&gt;"Sim",FALSE()))),"A prática informada no item não foi selecionada na aba Projeto.",IF(AND(MAX($I100,$L100,$O100,$R100,$U100,$X100)&gt;'CONFG.  LISTAS'!$F$4,NOT(OR($Z100&lt;&gt;"",$AA100&lt;&gt;""))),"Memorial de cálculo ou anexo obrigatório não informado para item acima do limite.",IF(OR(AND($G100&lt;&gt;"",$H100&lt;&gt;"",OR($G100&lt;=0,$H100&lt;=0)),AND($J100&lt;&gt;"",$K100&lt;&gt;"",OR($J100&lt;=0,$K100&lt;=0)),AND($M100&lt;&gt;"",$N100&lt;&gt;"",OR($M100&lt;=0,$N100&lt;=0)),AND($P100&lt;&gt;"",$Q100&lt;&gt;"",OR($P100&lt;=0,$Q100&lt;=0)),AND($S100&lt;&gt;"",$T100&lt;&gt;"",OR($S100&lt;=0,$T100&lt;=0)),AND($V100&lt;&gt;"",$W100&lt;&gt;"",OR($V100&lt;=0,$W100&lt;=0))),"Revise os valores informados: valor unitário e quantidade devem ser maiores que zero.",IF(OR(AND($G100="",$H100&lt;&gt;""),AND($G100&lt;&gt;"",$H100=""),AND($J100="",$K100&lt;&gt;""),AND($J100&lt;&gt;"",$K100=""),AND($M100="",$N100&lt;&gt;""),AND($M100&lt;&gt;"",$N100=""),AND($P100="",$Q100&lt;&gt;""),AND($P100&lt;&gt;"",$Q100=""),AND($S100="",$T100&lt;&gt;""),AND($S100&lt;&gt;"",$T100=""),AND($V100="",$W100&lt;&gt;""),AND($V100&lt;&gt;"",$W100="")),"Há ano preenchido parcialmente: "&amp;TRIM(IF(AND($G100="",$H100&lt;&gt;""),"Ano 1 (falta valor unitário); ","")&amp;IF(AND($G100&lt;&gt;"",$H100=""),"Ano 1 (falta quantidade); ","")&amp;IF(AND($J100="",$K100&lt;&gt;""),"Ano 2 (falta valor unitário); ","")&amp;IF(AND($J100&lt;&gt;"",$K100=""),"Ano 2 (falta quantidade); ","")&amp;IF(AND($M100="",$N100&lt;&gt;""),"Ano 3 (falta valor unitário); ","")&amp;IF(AND($M100&lt;&gt;"",$N100=""),"Ano 3 (falta quantidade); ","")&amp;IF(AND($P100="",$Q100&lt;&gt;""),"Ano 4 (falta valor unitário); ","")&amp;IF(AND($P100&lt;&gt;"",$Q100=""),"Ano 4 (falta quantidade); ","")&amp;IF(AND($S100="",$T100&lt;&gt;""),"Ano 5 (falta valor unitário); ","")&amp;IF(AND($S100&lt;&gt;"",$T100=""),"Ano 5 (falta quantidade); ","")&amp;IF(AND($V100="",$W100&lt;&gt;""),"Ano 6 (falta valor unitário); ","")&amp;IF(AND($V100&lt;&gt;"",$W100=""),"Ano 6 (falta quantidade); ","")), IF(NOT(OR(AND($G100&lt;&gt;"",$H100&lt;&gt;""),AND($J100&lt;&gt;"",$K100&lt;&gt;""),AND($M100&lt;&gt;"",$N100&lt;&gt;""),AND($P100&lt;&gt;"",$Q100&lt;&gt;""),AND($S100&lt;&gt;"",$T100&lt;&gt;""),AND($V100&lt;&gt;"",$W100&lt;&gt;""))),"Informe pelo menos um ano completo com valor unitário e quantidade.",IF(AND($C100&lt;&gt;"",$E100&lt;&gt;"",LEFT(TRIM($C100),1)&lt;&gt;LEFT(TRIM($E100),1)),"Categoria e tipo estão incompatíveis.",IF(IF(OR($E100="",$F100=""),FALSE(),IFERROR(COUNTIF(INDIRECT("UNITS_"&amp;SUBSTITUTE(LEFT($E100,FIND(" ",$E100&amp;" ")-1),".","_")),$F100)=0,TRUE())),"Unidade incompatível com o tipo selecionado.",IF(OR(AND(ISNUMBER(SEARCH("comunic",LOWER($B100))),LEFT($E100,3)&lt;&gt;"4.4"),AND(ISNUMBER(SEARCH("monitor",LOWER($B100))),NOT(OR(LEFT($E100,3)="1.5",LEFT($E100,3)="2.5")))),"Revise a classificação do item conforme as regras de preenchimento.",IF(AND($B100&lt;&gt;"",OR(ISNUMBER(SEARCH("outro",LOWER($B100))),ISNUMBER(SEARCH("divers",LOWER($B100))),ISNUMBER(SEARCH("kit",LOWER($B100))),ISNUMBER(SEARCH("ferrament",LOWER($B100))),ISNUMBER(SEARCH("epi",LOWER($B100)))),NOT(OR($Z100&lt;&gt;"",$AA100&lt;&gt;""))),"Descrição muito genérica: detalhe melhor o item e registre o racional no memorial ou em anexo.",IF(AND($Y100=0,$B100&lt;&gt;"",OR($G100&lt;&gt;"",$H100&lt;&gt;"",$J100&lt;&gt;"",$K100&lt;&gt;"",$M100&lt;&gt;"",$N100&lt;&gt;"",$P100&lt;&gt;"",$Q100&lt;&gt;"",$S100&lt;&gt;"",$T100&lt;&gt;"",$V100&lt;&gt;"",$W100&lt;&gt;"")),"O item possui dados lançados, mas o total está zerado. Revise os valores informados.","")))))))))))))))</f>
        <v/>
      </c>
    </row>
    <row r="101" spans="1:35" ht="14.25" customHeight="1" x14ac:dyDescent="0.25">
      <c r="A101" s="57" t="str">
        <f t="shared" si="13"/>
        <v/>
      </c>
      <c r="B101" s="61"/>
      <c r="C101" s="61"/>
      <c r="D101" s="58"/>
      <c r="E101" s="61"/>
      <c r="F101" s="61"/>
      <c r="G101" s="272"/>
      <c r="H101" s="62"/>
      <c r="I101" s="270">
        <f t="shared" si="14"/>
        <v>0</v>
      </c>
      <c r="J101" s="272"/>
      <c r="K101" s="62"/>
      <c r="L101" s="270">
        <f t="shared" si="15"/>
        <v>0</v>
      </c>
      <c r="M101" s="272"/>
      <c r="N101" s="62"/>
      <c r="O101" s="270">
        <f t="shared" si="16"/>
        <v>0</v>
      </c>
      <c r="P101" s="272"/>
      <c r="Q101" s="62"/>
      <c r="R101" s="271">
        <f t="shared" si="17"/>
        <v>0</v>
      </c>
      <c r="S101" s="272"/>
      <c r="T101" s="62"/>
      <c r="U101" s="270">
        <f t="shared" si="18"/>
        <v>0</v>
      </c>
      <c r="V101" s="272"/>
      <c r="W101" s="62"/>
      <c r="X101" s="270">
        <f t="shared" si="19"/>
        <v>0</v>
      </c>
      <c r="Y101" s="270">
        <f t="shared" si="20"/>
        <v>0</v>
      </c>
      <c r="Z101" s="61"/>
      <c r="AA101" s="61"/>
      <c r="AB101" s="60" t="str">
        <f t="shared" si="21"/>
        <v/>
      </c>
      <c r="AC101" s="21" t="b">
        <f t="shared" si="22"/>
        <v>0</v>
      </c>
      <c r="AD101" s="21" t="b">
        <f t="shared" si="23"/>
        <v>0</v>
      </c>
      <c r="AE101" s="21" t="b">
        <f t="shared" si="24"/>
        <v>0</v>
      </c>
      <c r="AF101" s="21" t="b">
        <f ca="1">OR(AND($AC101,NOT($AD101)),AND($AC101,OR(AND($G101="",$H101&lt;&gt;""),AND($G101&lt;&gt;"",$H101=""),AND($J101="",$K101&lt;&gt;""),AND($J101&lt;&gt;"",$K101=""),AND($M101="",$N101&lt;&gt;""),AND($M101&lt;&gt;"",$N101=""),AND($P101="",$Q101&lt;&gt;""),AND($P101&lt;&gt;"",$Q101=""),AND($S101="",$T101&lt;&gt;""),AND($S101&lt;&gt;"",$T101=""),AND($V101="",$W101&lt;&gt;""),AND($V101&lt;&gt;"",$W101=""))),AND($C101&lt;&gt;"",$E101&lt;&gt;"",LEFT(TRIM($C101),1)&lt;&gt;LEFT(TRIM($E101),1)),IF(OR($E101="",$F101=""),FALSE(),IFERROR(COUNTIF(INDIRECT("UNITS_"&amp;SUBSTITUTE(LEFT($E101,FIND(" ",$E101&amp;" ")-1),".","_")),$F101)=0,TRUE())),AND($B101&lt;&gt;"",OR(ISNUMBER(SEARCH("outro",LOWER($B101))),ISNUMBER(SEARCH("divers",LOWER($B101))),ISNUMBER(SEARCH("etc",LOWER($B101))))),OR(AND(ISNUMBER(SEARCH("comunic",LOWER($B101))),LEFT($E101,3)&lt;&gt;"4.4"),AND(ISNUMBER(SEARCH("monitor",LOWER($B101))),NOT(OR(LEFT($E101,3)="1.5",LEFT($E101,3)="2.5")))),AND($B101&lt;&gt;"",OR(LEFT($C101,1)="1",LEFT($C101,1)="2"),$D101=""),AND($D101&lt;&gt;"",NOT(OR(LEFT($C101,1)="1",LEFT($C101,1)="2"))),AND($D101&lt;&gt;"",COUNTIF(' PROJETO'!$B$14:$B$16,$D101)=0),IF($D101="",FALSE(),IF(COUNTIF(' PROJETO'!$B$14:$B$16,$D101)=0,FALSE(),IFERROR(INDEX(' PROJETO'!$C$14:$C$16,MATCH($D101,' PROJETO'!$B$14:$B$16,0))&lt;&gt;"Sim",FALSE()))))</f>
        <v>0</v>
      </c>
      <c r="AG101" s="21" t="b">
        <f>AND($AC101,$Y101&gt;'CONFG.  LISTAS'!$F$4,$Z101="",$AA101="")</f>
        <v>0</v>
      </c>
      <c r="AH101" s="21" t="str">
        <f t="shared" si="25"/>
        <v/>
      </c>
      <c r="AI101" s="43" t="str">
        <f ca="1">IF(NOT($AC101),"",IF(OR($B101="",$C101="",$E101="",$F101=""),"Preencha descrição, categoria, tipo e unidade.",IF(AND($B101&lt;&gt;"",OR(LEFT($C101,1)="1",LEFT($C101,1)="2"),$D101=""),"Informe a prática de restauração para itens diretos.",IF(AND($D101&lt;&gt;"",NOT(OR(LEFT($C101,1)="1",LEFT($C101,1)="2"))),"Custos indiretos não devem pertencer a uma prática específica.",IF(AND($D101&lt;&gt;"",COUNTIF(' PROJETO'!$B$14:$B$16,$D101)=0),"Prática de restauração inválida ou não cadastrada.",IF(IF($D101="",FALSE(),IF(COUNTIF(' PROJETO'!$B$14:$B$16,$D101)=0,FALSE(),IFERROR(INDEX(' PROJETO'!$C$14:$C$16,MATCH($D101,' PROJETO'!$B$14:$B$16,0))&lt;&gt;"Sim",FALSE()))),"A prática informada no item não foi selecionada na aba Projeto.",IF(AND(MAX($I101,$L101,$O101,$R101,$U101,$X101)&gt;'CONFG.  LISTAS'!$F$4,NOT(OR($Z101&lt;&gt;"",$AA101&lt;&gt;""))),"Memorial de cálculo ou anexo obrigatório não informado para item acima do limite.",IF(OR(AND($G101&lt;&gt;"",$H101&lt;&gt;"",OR($G101&lt;=0,$H101&lt;=0)),AND($J101&lt;&gt;"",$K101&lt;&gt;"",OR($J101&lt;=0,$K101&lt;=0)),AND($M101&lt;&gt;"",$N101&lt;&gt;"",OR($M101&lt;=0,$N101&lt;=0)),AND($P101&lt;&gt;"",$Q101&lt;&gt;"",OR($P101&lt;=0,$Q101&lt;=0)),AND($S101&lt;&gt;"",$T101&lt;&gt;"",OR($S101&lt;=0,$T101&lt;=0)),AND($V101&lt;&gt;"",$W101&lt;&gt;"",OR($V101&lt;=0,$W101&lt;=0))),"Revise os valores informados: valor unitário e quantidade devem ser maiores que zero.",IF(OR(AND($G101="",$H101&lt;&gt;""),AND($G101&lt;&gt;"",$H101=""),AND($J101="",$K101&lt;&gt;""),AND($J101&lt;&gt;"",$K101=""),AND($M101="",$N101&lt;&gt;""),AND($M101&lt;&gt;"",$N101=""),AND($P101="",$Q101&lt;&gt;""),AND($P101&lt;&gt;"",$Q101=""),AND($S101="",$T101&lt;&gt;""),AND($S101&lt;&gt;"",$T101=""),AND($V101="",$W101&lt;&gt;""),AND($V101&lt;&gt;"",$W101="")),"Há ano preenchido parcialmente: "&amp;TRIM(IF(AND($G101="",$H101&lt;&gt;""),"Ano 1 (falta valor unitário); ","")&amp;IF(AND($G101&lt;&gt;"",$H101=""),"Ano 1 (falta quantidade); ","")&amp;IF(AND($J101="",$K101&lt;&gt;""),"Ano 2 (falta valor unitário); ","")&amp;IF(AND($J101&lt;&gt;"",$K101=""),"Ano 2 (falta quantidade); ","")&amp;IF(AND($M101="",$N101&lt;&gt;""),"Ano 3 (falta valor unitário); ","")&amp;IF(AND($M101&lt;&gt;"",$N101=""),"Ano 3 (falta quantidade); ","")&amp;IF(AND($P101="",$Q101&lt;&gt;""),"Ano 4 (falta valor unitário); ","")&amp;IF(AND($P101&lt;&gt;"",$Q101=""),"Ano 4 (falta quantidade); ","")&amp;IF(AND($S101="",$T101&lt;&gt;""),"Ano 5 (falta valor unitário); ","")&amp;IF(AND($S101&lt;&gt;"",$T101=""),"Ano 5 (falta quantidade); ","")&amp;IF(AND($V101="",$W101&lt;&gt;""),"Ano 6 (falta valor unitário); ","")&amp;IF(AND($V101&lt;&gt;"",$W101=""),"Ano 6 (falta quantidade); ","")), IF(NOT(OR(AND($G101&lt;&gt;"",$H101&lt;&gt;""),AND($J101&lt;&gt;"",$K101&lt;&gt;""),AND($M101&lt;&gt;"",$N101&lt;&gt;""),AND($P101&lt;&gt;"",$Q101&lt;&gt;""),AND($S101&lt;&gt;"",$T101&lt;&gt;""),AND($V101&lt;&gt;"",$W101&lt;&gt;""))),"Informe pelo menos um ano completo com valor unitário e quantidade.",IF(AND($C101&lt;&gt;"",$E101&lt;&gt;"",LEFT(TRIM($C101),1)&lt;&gt;LEFT(TRIM($E101),1)),"Categoria e tipo estão incompatíveis.",IF(IF(OR($E101="",$F101=""),FALSE(),IFERROR(COUNTIF(INDIRECT("UNITS_"&amp;SUBSTITUTE(LEFT($E101,FIND(" ",$E101&amp;" ")-1),".","_")),$F101)=0,TRUE())),"Unidade incompatível com o tipo selecionado.",IF(OR(AND(ISNUMBER(SEARCH("comunic",LOWER($B101))),LEFT($E101,3)&lt;&gt;"4.4"),AND(ISNUMBER(SEARCH("monitor",LOWER($B101))),NOT(OR(LEFT($E101,3)="1.5",LEFT($E101,3)="2.5")))),"Revise a classificação do item conforme as regras de preenchimento.",IF(AND($B101&lt;&gt;"",OR(ISNUMBER(SEARCH("outro",LOWER($B101))),ISNUMBER(SEARCH("divers",LOWER($B101))),ISNUMBER(SEARCH("kit",LOWER($B101))),ISNUMBER(SEARCH("ferrament",LOWER($B101))),ISNUMBER(SEARCH("epi",LOWER($B101)))),NOT(OR($Z101&lt;&gt;"",$AA101&lt;&gt;""))),"Descrição muito genérica: detalhe melhor o item e registre o racional no memorial ou em anexo.",IF(AND($Y101=0,$B101&lt;&gt;"",OR($G101&lt;&gt;"",$H101&lt;&gt;"",$J101&lt;&gt;"",$K101&lt;&gt;"",$M101&lt;&gt;"",$N101&lt;&gt;"",$P101&lt;&gt;"",$Q101&lt;&gt;"",$S101&lt;&gt;"",$T101&lt;&gt;"",$V101&lt;&gt;"",$W101&lt;&gt;"")),"O item possui dados lançados, mas o total está zerado. Revise os valores informados.","")))))))))))))))</f>
        <v/>
      </c>
    </row>
    <row r="102" spans="1:35" ht="14.25" customHeight="1" x14ac:dyDescent="0.25">
      <c r="A102" s="57" t="str">
        <f t="shared" si="13"/>
        <v/>
      </c>
      <c r="B102" s="58"/>
      <c r="C102" s="58"/>
      <c r="D102" s="58"/>
      <c r="E102" s="58"/>
      <c r="F102" s="58"/>
      <c r="G102" s="269"/>
      <c r="H102" s="59"/>
      <c r="I102" s="270">
        <f t="shared" si="14"/>
        <v>0</v>
      </c>
      <c r="J102" s="269"/>
      <c r="K102" s="59"/>
      <c r="L102" s="270">
        <f t="shared" si="15"/>
        <v>0</v>
      </c>
      <c r="M102" s="269"/>
      <c r="N102" s="59"/>
      <c r="O102" s="270">
        <f t="shared" si="16"/>
        <v>0</v>
      </c>
      <c r="P102" s="269"/>
      <c r="Q102" s="59"/>
      <c r="R102" s="271">
        <f t="shared" si="17"/>
        <v>0</v>
      </c>
      <c r="S102" s="269"/>
      <c r="T102" s="59"/>
      <c r="U102" s="270">
        <f t="shared" si="18"/>
        <v>0</v>
      </c>
      <c r="V102" s="269"/>
      <c r="W102" s="59"/>
      <c r="X102" s="270">
        <f t="shared" si="19"/>
        <v>0</v>
      </c>
      <c r="Y102" s="270">
        <f t="shared" si="20"/>
        <v>0</v>
      </c>
      <c r="Z102" s="58"/>
      <c r="AA102" s="58"/>
      <c r="AB102" s="60" t="str">
        <f t="shared" si="21"/>
        <v/>
      </c>
      <c r="AC102" s="21" t="b">
        <f t="shared" si="22"/>
        <v>0</v>
      </c>
      <c r="AD102" s="21" t="b">
        <f t="shared" si="23"/>
        <v>0</v>
      </c>
      <c r="AE102" s="21" t="b">
        <f t="shared" si="24"/>
        <v>0</v>
      </c>
      <c r="AF102" s="21" t="b">
        <f ca="1">OR(AND($AC102,NOT($AD102)),AND($AC102,OR(AND($G102="",$H102&lt;&gt;""),AND($G102&lt;&gt;"",$H102=""),AND($J102="",$K102&lt;&gt;""),AND($J102&lt;&gt;"",$K102=""),AND($M102="",$N102&lt;&gt;""),AND($M102&lt;&gt;"",$N102=""),AND($P102="",$Q102&lt;&gt;""),AND($P102&lt;&gt;"",$Q102=""),AND($S102="",$T102&lt;&gt;""),AND($S102&lt;&gt;"",$T102=""),AND($V102="",$W102&lt;&gt;""),AND($V102&lt;&gt;"",$W102=""))),AND($C102&lt;&gt;"",$E102&lt;&gt;"",LEFT(TRIM($C102),1)&lt;&gt;LEFT(TRIM($E102),1)),IF(OR($E102="",$F102=""),FALSE(),IFERROR(COUNTIF(INDIRECT("UNITS_"&amp;SUBSTITUTE(LEFT($E102,FIND(" ",$E102&amp;" ")-1),".","_")),$F102)=0,TRUE())),AND($B102&lt;&gt;"",OR(ISNUMBER(SEARCH("outro",LOWER($B102))),ISNUMBER(SEARCH("divers",LOWER($B102))),ISNUMBER(SEARCH("etc",LOWER($B102))))),OR(AND(ISNUMBER(SEARCH("comunic",LOWER($B102))),LEFT($E102,3)&lt;&gt;"4.4"),AND(ISNUMBER(SEARCH("monitor",LOWER($B102))),NOT(OR(LEFT($E102,3)="1.5",LEFT($E102,3)="2.5")))),AND($B102&lt;&gt;"",OR(LEFT($C102,1)="1",LEFT($C102,1)="2"),$D102=""),AND($D102&lt;&gt;"",NOT(OR(LEFT($C102,1)="1",LEFT($C102,1)="2"))),AND($D102&lt;&gt;"",COUNTIF(' PROJETO'!$B$14:$B$16,$D102)=0),IF($D102="",FALSE(),IF(COUNTIF(' PROJETO'!$B$14:$B$16,$D102)=0,FALSE(),IFERROR(INDEX(' PROJETO'!$C$14:$C$16,MATCH($D102,' PROJETO'!$B$14:$B$16,0))&lt;&gt;"Sim",FALSE()))))</f>
        <v>0</v>
      </c>
      <c r="AG102" s="21" t="b">
        <f>AND($AC102,$Y102&gt;'CONFG.  LISTAS'!$F$4,$Z102="",$AA102="")</f>
        <v>0</v>
      </c>
      <c r="AH102" s="21" t="str">
        <f t="shared" si="25"/>
        <v/>
      </c>
      <c r="AI102" s="43" t="str">
        <f ca="1">IF(NOT($AC102),"",IF(OR($B102="",$C102="",$E102="",$F102=""),"Preencha descrição, categoria, tipo e unidade.",IF(AND($B102&lt;&gt;"",OR(LEFT($C102,1)="1",LEFT($C102,1)="2"),$D102=""),"Informe a prática de restauração para itens diretos.",IF(AND($D102&lt;&gt;"",NOT(OR(LEFT($C102,1)="1",LEFT($C102,1)="2"))),"Custos indiretos não devem pertencer a uma prática específica.",IF(AND($D102&lt;&gt;"",COUNTIF(' PROJETO'!$B$14:$B$16,$D102)=0),"Prática de restauração inválida ou não cadastrada.",IF(IF($D102="",FALSE(),IF(COUNTIF(' PROJETO'!$B$14:$B$16,$D102)=0,FALSE(),IFERROR(INDEX(' PROJETO'!$C$14:$C$16,MATCH($D102,' PROJETO'!$B$14:$B$16,0))&lt;&gt;"Sim",FALSE()))),"A prática informada no item não foi selecionada na aba Projeto.",IF(AND(MAX($I102,$L102,$O102,$R102,$U102,$X102)&gt;'CONFG.  LISTAS'!$F$4,NOT(OR($Z102&lt;&gt;"",$AA102&lt;&gt;""))),"Memorial de cálculo ou anexo obrigatório não informado para item acima do limite.",IF(OR(AND($G102&lt;&gt;"",$H102&lt;&gt;"",OR($G102&lt;=0,$H102&lt;=0)),AND($J102&lt;&gt;"",$K102&lt;&gt;"",OR($J102&lt;=0,$K102&lt;=0)),AND($M102&lt;&gt;"",$N102&lt;&gt;"",OR($M102&lt;=0,$N102&lt;=0)),AND($P102&lt;&gt;"",$Q102&lt;&gt;"",OR($P102&lt;=0,$Q102&lt;=0)),AND($S102&lt;&gt;"",$T102&lt;&gt;"",OR($S102&lt;=0,$T102&lt;=0)),AND($V102&lt;&gt;"",$W102&lt;&gt;"",OR($V102&lt;=0,$W102&lt;=0))),"Revise os valores informados: valor unitário e quantidade devem ser maiores que zero.",IF(OR(AND($G102="",$H102&lt;&gt;""),AND($G102&lt;&gt;"",$H102=""),AND($J102="",$K102&lt;&gt;""),AND($J102&lt;&gt;"",$K102=""),AND($M102="",$N102&lt;&gt;""),AND($M102&lt;&gt;"",$N102=""),AND($P102="",$Q102&lt;&gt;""),AND($P102&lt;&gt;"",$Q102=""),AND($S102="",$T102&lt;&gt;""),AND($S102&lt;&gt;"",$T102=""),AND($V102="",$W102&lt;&gt;""),AND($V102&lt;&gt;"",$W102="")),"Há ano preenchido parcialmente: "&amp;TRIM(IF(AND($G102="",$H102&lt;&gt;""),"Ano 1 (falta valor unitário); ","")&amp;IF(AND($G102&lt;&gt;"",$H102=""),"Ano 1 (falta quantidade); ","")&amp;IF(AND($J102="",$K102&lt;&gt;""),"Ano 2 (falta valor unitário); ","")&amp;IF(AND($J102&lt;&gt;"",$K102=""),"Ano 2 (falta quantidade); ","")&amp;IF(AND($M102="",$N102&lt;&gt;""),"Ano 3 (falta valor unitário); ","")&amp;IF(AND($M102&lt;&gt;"",$N102=""),"Ano 3 (falta quantidade); ","")&amp;IF(AND($P102="",$Q102&lt;&gt;""),"Ano 4 (falta valor unitário); ","")&amp;IF(AND($P102&lt;&gt;"",$Q102=""),"Ano 4 (falta quantidade); ","")&amp;IF(AND($S102="",$T102&lt;&gt;""),"Ano 5 (falta valor unitário); ","")&amp;IF(AND($S102&lt;&gt;"",$T102=""),"Ano 5 (falta quantidade); ","")&amp;IF(AND($V102="",$W102&lt;&gt;""),"Ano 6 (falta valor unitário); ","")&amp;IF(AND($V102&lt;&gt;"",$W102=""),"Ano 6 (falta quantidade); ","")), IF(NOT(OR(AND($G102&lt;&gt;"",$H102&lt;&gt;""),AND($J102&lt;&gt;"",$K102&lt;&gt;""),AND($M102&lt;&gt;"",$N102&lt;&gt;""),AND($P102&lt;&gt;"",$Q102&lt;&gt;""),AND($S102&lt;&gt;"",$T102&lt;&gt;""),AND($V102&lt;&gt;"",$W102&lt;&gt;""))),"Informe pelo menos um ano completo com valor unitário e quantidade.",IF(AND($C102&lt;&gt;"",$E102&lt;&gt;"",LEFT(TRIM($C102),1)&lt;&gt;LEFT(TRIM($E102),1)),"Categoria e tipo estão incompatíveis.",IF(IF(OR($E102="",$F102=""),FALSE(),IFERROR(COUNTIF(INDIRECT("UNITS_"&amp;SUBSTITUTE(LEFT($E102,FIND(" ",$E102&amp;" ")-1),".","_")),$F102)=0,TRUE())),"Unidade incompatível com o tipo selecionado.",IF(OR(AND(ISNUMBER(SEARCH("comunic",LOWER($B102))),LEFT($E102,3)&lt;&gt;"4.4"),AND(ISNUMBER(SEARCH("monitor",LOWER($B102))),NOT(OR(LEFT($E102,3)="1.5",LEFT($E102,3)="2.5")))),"Revise a classificação do item conforme as regras de preenchimento.",IF(AND($B102&lt;&gt;"",OR(ISNUMBER(SEARCH("outro",LOWER($B102))),ISNUMBER(SEARCH("divers",LOWER($B102))),ISNUMBER(SEARCH("kit",LOWER($B102))),ISNUMBER(SEARCH("ferrament",LOWER($B102))),ISNUMBER(SEARCH("epi",LOWER($B102)))),NOT(OR($Z102&lt;&gt;"",$AA102&lt;&gt;""))),"Descrição muito genérica: detalhe melhor o item e registre o racional no memorial ou em anexo.",IF(AND($Y102=0,$B102&lt;&gt;"",OR($G102&lt;&gt;"",$H102&lt;&gt;"",$J102&lt;&gt;"",$K102&lt;&gt;"",$M102&lt;&gt;"",$N102&lt;&gt;"",$P102&lt;&gt;"",$Q102&lt;&gt;"",$S102&lt;&gt;"",$T102&lt;&gt;"",$V102&lt;&gt;"",$W102&lt;&gt;"")),"O item possui dados lançados, mas o total está zerado. Revise os valores informados.","")))))))))))))))</f>
        <v/>
      </c>
    </row>
    <row r="103" spans="1:35" ht="14.25" customHeight="1" x14ac:dyDescent="0.25">
      <c r="A103" s="57" t="str">
        <f t="shared" si="13"/>
        <v/>
      </c>
      <c r="B103" s="61"/>
      <c r="C103" s="61"/>
      <c r="D103" s="58"/>
      <c r="E103" s="61"/>
      <c r="F103" s="61"/>
      <c r="G103" s="272"/>
      <c r="H103" s="62"/>
      <c r="I103" s="270">
        <f t="shared" si="14"/>
        <v>0</v>
      </c>
      <c r="J103" s="272"/>
      <c r="K103" s="62"/>
      <c r="L103" s="270">
        <f t="shared" si="15"/>
        <v>0</v>
      </c>
      <c r="M103" s="272"/>
      <c r="N103" s="62"/>
      <c r="O103" s="270">
        <f t="shared" si="16"/>
        <v>0</v>
      </c>
      <c r="P103" s="272"/>
      <c r="Q103" s="62"/>
      <c r="R103" s="271">
        <f t="shared" si="17"/>
        <v>0</v>
      </c>
      <c r="S103" s="272"/>
      <c r="T103" s="62"/>
      <c r="U103" s="270">
        <f t="shared" si="18"/>
        <v>0</v>
      </c>
      <c r="V103" s="272"/>
      <c r="W103" s="62"/>
      <c r="X103" s="270">
        <f t="shared" si="19"/>
        <v>0</v>
      </c>
      <c r="Y103" s="270">
        <f t="shared" si="20"/>
        <v>0</v>
      </c>
      <c r="Z103" s="61"/>
      <c r="AA103" s="61"/>
      <c r="AB103" s="60" t="str">
        <f t="shared" si="21"/>
        <v/>
      </c>
      <c r="AC103" s="21" t="b">
        <f t="shared" si="22"/>
        <v>0</v>
      </c>
      <c r="AD103" s="21" t="b">
        <f t="shared" si="23"/>
        <v>0</v>
      </c>
      <c r="AE103" s="21" t="b">
        <f t="shared" si="24"/>
        <v>0</v>
      </c>
      <c r="AF103" s="21" t="b">
        <f ca="1">OR(AND($AC103,NOT($AD103)),AND($AC103,OR(AND($G103="",$H103&lt;&gt;""),AND($G103&lt;&gt;"",$H103=""),AND($J103="",$K103&lt;&gt;""),AND($J103&lt;&gt;"",$K103=""),AND($M103="",$N103&lt;&gt;""),AND($M103&lt;&gt;"",$N103=""),AND($P103="",$Q103&lt;&gt;""),AND($P103&lt;&gt;"",$Q103=""),AND($S103="",$T103&lt;&gt;""),AND($S103&lt;&gt;"",$T103=""),AND($V103="",$W103&lt;&gt;""),AND($V103&lt;&gt;"",$W103=""))),AND($C103&lt;&gt;"",$E103&lt;&gt;"",LEFT(TRIM($C103),1)&lt;&gt;LEFT(TRIM($E103),1)),IF(OR($E103="",$F103=""),FALSE(),IFERROR(COUNTIF(INDIRECT("UNITS_"&amp;SUBSTITUTE(LEFT($E103,FIND(" ",$E103&amp;" ")-1),".","_")),$F103)=0,TRUE())),AND($B103&lt;&gt;"",OR(ISNUMBER(SEARCH("outro",LOWER($B103))),ISNUMBER(SEARCH("divers",LOWER($B103))),ISNUMBER(SEARCH("etc",LOWER($B103))))),OR(AND(ISNUMBER(SEARCH("comunic",LOWER($B103))),LEFT($E103,3)&lt;&gt;"4.4"),AND(ISNUMBER(SEARCH("monitor",LOWER($B103))),NOT(OR(LEFT($E103,3)="1.5",LEFT($E103,3)="2.5")))),AND($B103&lt;&gt;"",OR(LEFT($C103,1)="1",LEFT($C103,1)="2"),$D103=""),AND($D103&lt;&gt;"",NOT(OR(LEFT($C103,1)="1",LEFT($C103,1)="2"))),AND($D103&lt;&gt;"",COUNTIF(' PROJETO'!$B$14:$B$16,$D103)=0),IF($D103="",FALSE(),IF(COUNTIF(' PROJETO'!$B$14:$B$16,$D103)=0,FALSE(),IFERROR(INDEX(' PROJETO'!$C$14:$C$16,MATCH($D103,' PROJETO'!$B$14:$B$16,0))&lt;&gt;"Sim",FALSE()))))</f>
        <v>0</v>
      </c>
      <c r="AG103" s="21" t="b">
        <f>AND($AC103,$Y103&gt;'CONFG.  LISTAS'!$F$4,$Z103="",$AA103="")</f>
        <v>0</v>
      </c>
      <c r="AH103" s="21" t="str">
        <f t="shared" si="25"/>
        <v/>
      </c>
      <c r="AI103" s="43" t="str">
        <f ca="1">IF(NOT($AC103),"",IF(OR($B103="",$C103="",$E103="",$F103=""),"Preencha descrição, categoria, tipo e unidade.",IF(AND($B103&lt;&gt;"",OR(LEFT($C103,1)="1",LEFT($C103,1)="2"),$D103=""),"Informe a prática de restauração para itens diretos.",IF(AND($D103&lt;&gt;"",NOT(OR(LEFT($C103,1)="1",LEFT($C103,1)="2"))),"Custos indiretos não devem pertencer a uma prática específica.",IF(AND($D103&lt;&gt;"",COUNTIF(' PROJETO'!$B$14:$B$16,$D103)=0),"Prática de restauração inválida ou não cadastrada.",IF(IF($D103="",FALSE(),IF(COUNTIF(' PROJETO'!$B$14:$B$16,$D103)=0,FALSE(),IFERROR(INDEX(' PROJETO'!$C$14:$C$16,MATCH($D103,' PROJETO'!$B$14:$B$16,0))&lt;&gt;"Sim",FALSE()))),"A prática informada no item não foi selecionada na aba Projeto.",IF(AND(MAX($I103,$L103,$O103,$R103,$U103,$X103)&gt;'CONFG.  LISTAS'!$F$4,NOT(OR($Z103&lt;&gt;"",$AA103&lt;&gt;""))),"Memorial de cálculo ou anexo obrigatório não informado para item acima do limite.",IF(OR(AND($G103&lt;&gt;"",$H103&lt;&gt;"",OR($G103&lt;=0,$H103&lt;=0)),AND($J103&lt;&gt;"",$K103&lt;&gt;"",OR($J103&lt;=0,$K103&lt;=0)),AND($M103&lt;&gt;"",$N103&lt;&gt;"",OR($M103&lt;=0,$N103&lt;=0)),AND($P103&lt;&gt;"",$Q103&lt;&gt;"",OR($P103&lt;=0,$Q103&lt;=0)),AND($S103&lt;&gt;"",$T103&lt;&gt;"",OR($S103&lt;=0,$T103&lt;=0)),AND($V103&lt;&gt;"",$W103&lt;&gt;"",OR($V103&lt;=0,$W103&lt;=0))),"Revise os valores informados: valor unitário e quantidade devem ser maiores que zero.",IF(OR(AND($G103="",$H103&lt;&gt;""),AND($G103&lt;&gt;"",$H103=""),AND($J103="",$K103&lt;&gt;""),AND($J103&lt;&gt;"",$K103=""),AND($M103="",$N103&lt;&gt;""),AND($M103&lt;&gt;"",$N103=""),AND($P103="",$Q103&lt;&gt;""),AND($P103&lt;&gt;"",$Q103=""),AND($S103="",$T103&lt;&gt;""),AND($S103&lt;&gt;"",$T103=""),AND($V103="",$W103&lt;&gt;""),AND($V103&lt;&gt;"",$W103="")),"Há ano preenchido parcialmente: "&amp;TRIM(IF(AND($G103="",$H103&lt;&gt;""),"Ano 1 (falta valor unitário); ","")&amp;IF(AND($G103&lt;&gt;"",$H103=""),"Ano 1 (falta quantidade); ","")&amp;IF(AND($J103="",$K103&lt;&gt;""),"Ano 2 (falta valor unitário); ","")&amp;IF(AND($J103&lt;&gt;"",$K103=""),"Ano 2 (falta quantidade); ","")&amp;IF(AND($M103="",$N103&lt;&gt;""),"Ano 3 (falta valor unitário); ","")&amp;IF(AND($M103&lt;&gt;"",$N103=""),"Ano 3 (falta quantidade); ","")&amp;IF(AND($P103="",$Q103&lt;&gt;""),"Ano 4 (falta valor unitário); ","")&amp;IF(AND($P103&lt;&gt;"",$Q103=""),"Ano 4 (falta quantidade); ","")&amp;IF(AND($S103="",$T103&lt;&gt;""),"Ano 5 (falta valor unitário); ","")&amp;IF(AND($S103&lt;&gt;"",$T103=""),"Ano 5 (falta quantidade); ","")&amp;IF(AND($V103="",$W103&lt;&gt;""),"Ano 6 (falta valor unitário); ","")&amp;IF(AND($V103&lt;&gt;"",$W103=""),"Ano 6 (falta quantidade); ","")), IF(NOT(OR(AND($G103&lt;&gt;"",$H103&lt;&gt;""),AND($J103&lt;&gt;"",$K103&lt;&gt;""),AND($M103&lt;&gt;"",$N103&lt;&gt;""),AND($P103&lt;&gt;"",$Q103&lt;&gt;""),AND($S103&lt;&gt;"",$T103&lt;&gt;""),AND($V103&lt;&gt;"",$W103&lt;&gt;""))),"Informe pelo menos um ano completo com valor unitário e quantidade.",IF(AND($C103&lt;&gt;"",$E103&lt;&gt;"",LEFT(TRIM($C103),1)&lt;&gt;LEFT(TRIM($E103),1)),"Categoria e tipo estão incompatíveis.",IF(IF(OR($E103="",$F103=""),FALSE(),IFERROR(COUNTIF(INDIRECT("UNITS_"&amp;SUBSTITUTE(LEFT($E103,FIND(" ",$E103&amp;" ")-1),".","_")),$F103)=0,TRUE())),"Unidade incompatível com o tipo selecionado.",IF(OR(AND(ISNUMBER(SEARCH("comunic",LOWER($B103))),LEFT($E103,3)&lt;&gt;"4.4"),AND(ISNUMBER(SEARCH("monitor",LOWER($B103))),NOT(OR(LEFT($E103,3)="1.5",LEFT($E103,3)="2.5")))),"Revise a classificação do item conforme as regras de preenchimento.",IF(AND($B103&lt;&gt;"",OR(ISNUMBER(SEARCH("outro",LOWER($B103))),ISNUMBER(SEARCH("divers",LOWER($B103))),ISNUMBER(SEARCH("kit",LOWER($B103))),ISNUMBER(SEARCH("ferrament",LOWER($B103))),ISNUMBER(SEARCH("epi",LOWER($B103)))),NOT(OR($Z103&lt;&gt;"",$AA103&lt;&gt;""))),"Descrição muito genérica: detalhe melhor o item e registre o racional no memorial ou em anexo.",IF(AND($Y103=0,$B103&lt;&gt;"",OR($G103&lt;&gt;"",$H103&lt;&gt;"",$J103&lt;&gt;"",$K103&lt;&gt;"",$M103&lt;&gt;"",$N103&lt;&gt;"",$P103&lt;&gt;"",$Q103&lt;&gt;"",$S103&lt;&gt;"",$T103&lt;&gt;"",$V103&lt;&gt;"",$W103&lt;&gt;"")),"O item possui dados lançados, mas o total está zerado. Revise os valores informados.","")))))))))))))))</f>
        <v/>
      </c>
    </row>
    <row r="104" spans="1:35" ht="14.25" customHeight="1" x14ac:dyDescent="0.25">
      <c r="A104" s="57" t="str">
        <f t="shared" si="13"/>
        <v/>
      </c>
      <c r="B104" s="58"/>
      <c r="C104" s="58"/>
      <c r="D104" s="58"/>
      <c r="E104" s="58"/>
      <c r="F104" s="58"/>
      <c r="G104" s="269"/>
      <c r="H104" s="59"/>
      <c r="I104" s="270">
        <f t="shared" si="14"/>
        <v>0</v>
      </c>
      <c r="J104" s="269"/>
      <c r="K104" s="59"/>
      <c r="L104" s="270">
        <f t="shared" si="15"/>
        <v>0</v>
      </c>
      <c r="M104" s="269"/>
      <c r="N104" s="59"/>
      <c r="O104" s="270">
        <f t="shared" si="16"/>
        <v>0</v>
      </c>
      <c r="P104" s="269"/>
      <c r="Q104" s="59"/>
      <c r="R104" s="271">
        <f t="shared" si="17"/>
        <v>0</v>
      </c>
      <c r="S104" s="269"/>
      <c r="T104" s="59"/>
      <c r="U104" s="270">
        <f t="shared" si="18"/>
        <v>0</v>
      </c>
      <c r="V104" s="269"/>
      <c r="W104" s="59"/>
      <c r="X104" s="270">
        <f t="shared" si="19"/>
        <v>0</v>
      </c>
      <c r="Y104" s="270">
        <f t="shared" si="20"/>
        <v>0</v>
      </c>
      <c r="Z104" s="58"/>
      <c r="AA104" s="58"/>
      <c r="AB104" s="60" t="str">
        <f t="shared" si="21"/>
        <v/>
      </c>
      <c r="AC104" s="21" t="b">
        <f t="shared" si="22"/>
        <v>0</v>
      </c>
      <c r="AD104" s="21" t="b">
        <f t="shared" si="23"/>
        <v>0</v>
      </c>
      <c r="AE104" s="21" t="b">
        <f t="shared" si="24"/>
        <v>0</v>
      </c>
      <c r="AF104" s="21" t="b">
        <f ca="1">OR(AND($AC104,NOT($AD104)),AND($AC104,OR(AND($G104="",$H104&lt;&gt;""),AND($G104&lt;&gt;"",$H104=""),AND($J104="",$K104&lt;&gt;""),AND($J104&lt;&gt;"",$K104=""),AND($M104="",$N104&lt;&gt;""),AND($M104&lt;&gt;"",$N104=""),AND($P104="",$Q104&lt;&gt;""),AND($P104&lt;&gt;"",$Q104=""),AND($S104="",$T104&lt;&gt;""),AND($S104&lt;&gt;"",$T104=""),AND($V104="",$W104&lt;&gt;""),AND($V104&lt;&gt;"",$W104=""))),AND($C104&lt;&gt;"",$E104&lt;&gt;"",LEFT(TRIM($C104),1)&lt;&gt;LEFT(TRIM($E104),1)),IF(OR($E104="",$F104=""),FALSE(),IFERROR(COUNTIF(INDIRECT("UNITS_"&amp;SUBSTITUTE(LEFT($E104,FIND(" ",$E104&amp;" ")-1),".","_")),$F104)=0,TRUE())),AND($B104&lt;&gt;"",OR(ISNUMBER(SEARCH("outro",LOWER($B104))),ISNUMBER(SEARCH("divers",LOWER($B104))),ISNUMBER(SEARCH("etc",LOWER($B104))))),OR(AND(ISNUMBER(SEARCH("comunic",LOWER($B104))),LEFT($E104,3)&lt;&gt;"4.4"),AND(ISNUMBER(SEARCH("monitor",LOWER($B104))),NOT(OR(LEFT($E104,3)="1.5",LEFT($E104,3)="2.5")))),AND($B104&lt;&gt;"",OR(LEFT($C104,1)="1",LEFT($C104,1)="2"),$D104=""),AND($D104&lt;&gt;"",NOT(OR(LEFT($C104,1)="1",LEFT($C104,1)="2"))),AND($D104&lt;&gt;"",COUNTIF(' PROJETO'!$B$14:$B$16,$D104)=0),IF($D104="",FALSE(),IF(COUNTIF(' PROJETO'!$B$14:$B$16,$D104)=0,FALSE(),IFERROR(INDEX(' PROJETO'!$C$14:$C$16,MATCH($D104,' PROJETO'!$B$14:$B$16,0))&lt;&gt;"Sim",FALSE()))))</f>
        <v>0</v>
      </c>
      <c r="AG104" s="21" t="b">
        <f>AND($AC104,$Y104&gt;'CONFG.  LISTAS'!$F$4,$Z104="",$AA104="")</f>
        <v>0</v>
      </c>
      <c r="AH104" s="21" t="str">
        <f t="shared" si="25"/>
        <v/>
      </c>
      <c r="AI104" s="43" t="str">
        <f ca="1">IF(NOT($AC104),"",IF(OR($B104="",$C104="",$E104="",$F104=""),"Preencha descrição, categoria, tipo e unidade.",IF(AND($B104&lt;&gt;"",OR(LEFT($C104,1)="1",LEFT($C104,1)="2"),$D104=""),"Informe a prática de restauração para itens diretos.",IF(AND($D104&lt;&gt;"",NOT(OR(LEFT($C104,1)="1",LEFT($C104,1)="2"))),"Custos indiretos não devem pertencer a uma prática específica.",IF(AND($D104&lt;&gt;"",COUNTIF(' PROJETO'!$B$14:$B$16,$D104)=0),"Prática de restauração inválida ou não cadastrada.",IF(IF($D104="",FALSE(),IF(COUNTIF(' PROJETO'!$B$14:$B$16,$D104)=0,FALSE(),IFERROR(INDEX(' PROJETO'!$C$14:$C$16,MATCH($D104,' PROJETO'!$B$14:$B$16,0))&lt;&gt;"Sim",FALSE()))),"A prática informada no item não foi selecionada na aba Projeto.",IF(AND(MAX($I104,$L104,$O104,$R104,$U104,$X104)&gt;'CONFG.  LISTAS'!$F$4,NOT(OR($Z104&lt;&gt;"",$AA104&lt;&gt;""))),"Memorial de cálculo ou anexo obrigatório não informado para item acima do limite.",IF(OR(AND($G104&lt;&gt;"",$H104&lt;&gt;"",OR($G104&lt;=0,$H104&lt;=0)),AND($J104&lt;&gt;"",$K104&lt;&gt;"",OR($J104&lt;=0,$K104&lt;=0)),AND($M104&lt;&gt;"",$N104&lt;&gt;"",OR($M104&lt;=0,$N104&lt;=0)),AND($P104&lt;&gt;"",$Q104&lt;&gt;"",OR($P104&lt;=0,$Q104&lt;=0)),AND($S104&lt;&gt;"",$T104&lt;&gt;"",OR($S104&lt;=0,$T104&lt;=0)),AND($V104&lt;&gt;"",$W104&lt;&gt;"",OR($V104&lt;=0,$W104&lt;=0))),"Revise os valores informados: valor unitário e quantidade devem ser maiores que zero.",IF(OR(AND($G104="",$H104&lt;&gt;""),AND($G104&lt;&gt;"",$H104=""),AND($J104="",$K104&lt;&gt;""),AND($J104&lt;&gt;"",$K104=""),AND($M104="",$N104&lt;&gt;""),AND($M104&lt;&gt;"",$N104=""),AND($P104="",$Q104&lt;&gt;""),AND($P104&lt;&gt;"",$Q104=""),AND($S104="",$T104&lt;&gt;""),AND($S104&lt;&gt;"",$T104=""),AND($V104="",$W104&lt;&gt;""),AND($V104&lt;&gt;"",$W104="")),"Há ano preenchido parcialmente: "&amp;TRIM(IF(AND($G104="",$H104&lt;&gt;""),"Ano 1 (falta valor unitário); ","")&amp;IF(AND($G104&lt;&gt;"",$H104=""),"Ano 1 (falta quantidade); ","")&amp;IF(AND($J104="",$K104&lt;&gt;""),"Ano 2 (falta valor unitário); ","")&amp;IF(AND($J104&lt;&gt;"",$K104=""),"Ano 2 (falta quantidade); ","")&amp;IF(AND($M104="",$N104&lt;&gt;""),"Ano 3 (falta valor unitário); ","")&amp;IF(AND($M104&lt;&gt;"",$N104=""),"Ano 3 (falta quantidade); ","")&amp;IF(AND($P104="",$Q104&lt;&gt;""),"Ano 4 (falta valor unitário); ","")&amp;IF(AND($P104&lt;&gt;"",$Q104=""),"Ano 4 (falta quantidade); ","")&amp;IF(AND($S104="",$T104&lt;&gt;""),"Ano 5 (falta valor unitário); ","")&amp;IF(AND($S104&lt;&gt;"",$T104=""),"Ano 5 (falta quantidade); ","")&amp;IF(AND($V104="",$W104&lt;&gt;""),"Ano 6 (falta valor unitário); ","")&amp;IF(AND($V104&lt;&gt;"",$W104=""),"Ano 6 (falta quantidade); ","")), IF(NOT(OR(AND($G104&lt;&gt;"",$H104&lt;&gt;""),AND($J104&lt;&gt;"",$K104&lt;&gt;""),AND($M104&lt;&gt;"",$N104&lt;&gt;""),AND($P104&lt;&gt;"",$Q104&lt;&gt;""),AND($S104&lt;&gt;"",$T104&lt;&gt;""),AND($V104&lt;&gt;"",$W104&lt;&gt;""))),"Informe pelo menos um ano completo com valor unitário e quantidade.",IF(AND($C104&lt;&gt;"",$E104&lt;&gt;"",LEFT(TRIM($C104),1)&lt;&gt;LEFT(TRIM($E104),1)),"Categoria e tipo estão incompatíveis.",IF(IF(OR($E104="",$F104=""),FALSE(),IFERROR(COUNTIF(INDIRECT("UNITS_"&amp;SUBSTITUTE(LEFT($E104,FIND(" ",$E104&amp;" ")-1),".","_")),$F104)=0,TRUE())),"Unidade incompatível com o tipo selecionado.",IF(OR(AND(ISNUMBER(SEARCH("comunic",LOWER($B104))),LEFT($E104,3)&lt;&gt;"4.4"),AND(ISNUMBER(SEARCH("monitor",LOWER($B104))),NOT(OR(LEFT($E104,3)="1.5",LEFT($E104,3)="2.5")))),"Revise a classificação do item conforme as regras de preenchimento.",IF(AND($B104&lt;&gt;"",OR(ISNUMBER(SEARCH("outro",LOWER($B104))),ISNUMBER(SEARCH("divers",LOWER($B104))),ISNUMBER(SEARCH("kit",LOWER($B104))),ISNUMBER(SEARCH("ferrament",LOWER($B104))),ISNUMBER(SEARCH("epi",LOWER($B104)))),NOT(OR($Z104&lt;&gt;"",$AA104&lt;&gt;""))),"Descrição muito genérica: detalhe melhor o item e registre o racional no memorial ou em anexo.",IF(AND($Y104=0,$B104&lt;&gt;"",OR($G104&lt;&gt;"",$H104&lt;&gt;"",$J104&lt;&gt;"",$K104&lt;&gt;"",$M104&lt;&gt;"",$N104&lt;&gt;"",$P104&lt;&gt;"",$Q104&lt;&gt;"",$S104&lt;&gt;"",$T104&lt;&gt;"",$V104&lt;&gt;"",$W104&lt;&gt;"")),"O item possui dados lançados, mas o total está zerado. Revise os valores informados.","")))))))))))))))</f>
        <v/>
      </c>
    </row>
    <row r="105" spans="1:35" ht="14.25" customHeight="1" x14ac:dyDescent="0.25">
      <c r="A105" s="57" t="str">
        <f t="shared" si="13"/>
        <v/>
      </c>
      <c r="B105" s="61"/>
      <c r="C105" s="61"/>
      <c r="D105" s="58"/>
      <c r="E105" s="61"/>
      <c r="F105" s="61"/>
      <c r="G105" s="272"/>
      <c r="H105" s="62"/>
      <c r="I105" s="270">
        <f t="shared" si="14"/>
        <v>0</v>
      </c>
      <c r="J105" s="272"/>
      <c r="K105" s="62"/>
      <c r="L105" s="270">
        <f t="shared" si="15"/>
        <v>0</v>
      </c>
      <c r="M105" s="272"/>
      <c r="N105" s="62"/>
      <c r="O105" s="270">
        <f t="shared" si="16"/>
        <v>0</v>
      </c>
      <c r="P105" s="272"/>
      <c r="Q105" s="62"/>
      <c r="R105" s="271">
        <f t="shared" si="17"/>
        <v>0</v>
      </c>
      <c r="S105" s="272"/>
      <c r="T105" s="62"/>
      <c r="U105" s="270">
        <f t="shared" si="18"/>
        <v>0</v>
      </c>
      <c r="V105" s="272"/>
      <c r="W105" s="62"/>
      <c r="X105" s="270">
        <f t="shared" si="19"/>
        <v>0</v>
      </c>
      <c r="Y105" s="270">
        <f t="shared" si="20"/>
        <v>0</v>
      </c>
      <c r="Z105" s="61"/>
      <c r="AA105" s="61"/>
      <c r="AB105" s="60" t="str">
        <f t="shared" si="21"/>
        <v/>
      </c>
      <c r="AC105" s="21" t="b">
        <f t="shared" si="22"/>
        <v>0</v>
      </c>
      <c r="AD105" s="21" t="b">
        <f t="shared" si="23"/>
        <v>0</v>
      </c>
      <c r="AE105" s="21" t="b">
        <f t="shared" si="24"/>
        <v>0</v>
      </c>
      <c r="AF105" s="21" t="b">
        <f ca="1">OR(AND($AC105,NOT($AD105)),AND($AC105,OR(AND($G105="",$H105&lt;&gt;""),AND($G105&lt;&gt;"",$H105=""),AND($J105="",$K105&lt;&gt;""),AND($J105&lt;&gt;"",$K105=""),AND($M105="",$N105&lt;&gt;""),AND($M105&lt;&gt;"",$N105=""),AND($P105="",$Q105&lt;&gt;""),AND($P105&lt;&gt;"",$Q105=""),AND($S105="",$T105&lt;&gt;""),AND($S105&lt;&gt;"",$T105=""),AND($V105="",$W105&lt;&gt;""),AND($V105&lt;&gt;"",$W105=""))),AND($C105&lt;&gt;"",$E105&lt;&gt;"",LEFT(TRIM($C105),1)&lt;&gt;LEFT(TRIM($E105),1)),IF(OR($E105="",$F105=""),FALSE(),IFERROR(COUNTIF(INDIRECT("UNITS_"&amp;SUBSTITUTE(LEFT($E105,FIND(" ",$E105&amp;" ")-1),".","_")),$F105)=0,TRUE())),AND($B105&lt;&gt;"",OR(ISNUMBER(SEARCH("outro",LOWER($B105))),ISNUMBER(SEARCH("divers",LOWER($B105))),ISNUMBER(SEARCH("etc",LOWER($B105))))),OR(AND(ISNUMBER(SEARCH("comunic",LOWER($B105))),LEFT($E105,3)&lt;&gt;"4.4"),AND(ISNUMBER(SEARCH("monitor",LOWER($B105))),NOT(OR(LEFT($E105,3)="1.5",LEFT($E105,3)="2.5")))),AND($B105&lt;&gt;"",OR(LEFT($C105,1)="1",LEFT($C105,1)="2"),$D105=""),AND($D105&lt;&gt;"",NOT(OR(LEFT($C105,1)="1",LEFT($C105,1)="2"))),AND($D105&lt;&gt;"",COUNTIF(' PROJETO'!$B$14:$B$16,$D105)=0),IF($D105="",FALSE(),IF(COUNTIF(' PROJETO'!$B$14:$B$16,$D105)=0,FALSE(),IFERROR(INDEX(' PROJETO'!$C$14:$C$16,MATCH($D105,' PROJETO'!$B$14:$B$16,0))&lt;&gt;"Sim",FALSE()))))</f>
        <v>0</v>
      </c>
      <c r="AG105" s="21" t="b">
        <f>AND($AC105,$Y105&gt;'CONFG.  LISTAS'!$F$4,$Z105="",$AA105="")</f>
        <v>0</v>
      </c>
      <c r="AH105" s="21" t="str">
        <f t="shared" si="25"/>
        <v/>
      </c>
      <c r="AI105" s="43" t="str">
        <f ca="1">IF(NOT($AC105),"",IF(OR($B105="",$C105="",$E105="",$F105=""),"Preencha descrição, categoria, tipo e unidade.",IF(AND($B105&lt;&gt;"",OR(LEFT($C105,1)="1",LEFT($C105,1)="2"),$D105=""),"Informe a prática de restauração para itens diretos.",IF(AND($D105&lt;&gt;"",NOT(OR(LEFT($C105,1)="1",LEFT($C105,1)="2"))),"Custos indiretos não devem pertencer a uma prática específica.",IF(AND($D105&lt;&gt;"",COUNTIF(' PROJETO'!$B$14:$B$16,$D105)=0),"Prática de restauração inválida ou não cadastrada.",IF(IF($D105="",FALSE(),IF(COUNTIF(' PROJETO'!$B$14:$B$16,$D105)=0,FALSE(),IFERROR(INDEX(' PROJETO'!$C$14:$C$16,MATCH($D105,' PROJETO'!$B$14:$B$16,0))&lt;&gt;"Sim",FALSE()))),"A prática informada no item não foi selecionada na aba Projeto.",IF(AND(MAX($I105,$L105,$O105,$R105,$U105,$X105)&gt;'CONFG.  LISTAS'!$F$4,NOT(OR($Z105&lt;&gt;"",$AA105&lt;&gt;""))),"Memorial de cálculo ou anexo obrigatório não informado para item acima do limite.",IF(OR(AND($G105&lt;&gt;"",$H105&lt;&gt;"",OR($G105&lt;=0,$H105&lt;=0)),AND($J105&lt;&gt;"",$K105&lt;&gt;"",OR($J105&lt;=0,$K105&lt;=0)),AND($M105&lt;&gt;"",$N105&lt;&gt;"",OR($M105&lt;=0,$N105&lt;=0)),AND($P105&lt;&gt;"",$Q105&lt;&gt;"",OR($P105&lt;=0,$Q105&lt;=0)),AND($S105&lt;&gt;"",$T105&lt;&gt;"",OR($S105&lt;=0,$T105&lt;=0)),AND($V105&lt;&gt;"",$W105&lt;&gt;"",OR($V105&lt;=0,$W105&lt;=0))),"Revise os valores informados: valor unitário e quantidade devem ser maiores que zero.",IF(OR(AND($G105="",$H105&lt;&gt;""),AND($G105&lt;&gt;"",$H105=""),AND($J105="",$K105&lt;&gt;""),AND($J105&lt;&gt;"",$K105=""),AND($M105="",$N105&lt;&gt;""),AND($M105&lt;&gt;"",$N105=""),AND($P105="",$Q105&lt;&gt;""),AND($P105&lt;&gt;"",$Q105=""),AND($S105="",$T105&lt;&gt;""),AND($S105&lt;&gt;"",$T105=""),AND($V105="",$W105&lt;&gt;""),AND($V105&lt;&gt;"",$W105="")),"Há ano preenchido parcialmente: "&amp;TRIM(IF(AND($G105="",$H105&lt;&gt;""),"Ano 1 (falta valor unitário); ","")&amp;IF(AND($G105&lt;&gt;"",$H105=""),"Ano 1 (falta quantidade); ","")&amp;IF(AND($J105="",$K105&lt;&gt;""),"Ano 2 (falta valor unitário); ","")&amp;IF(AND($J105&lt;&gt;"",$K105=""),"Ano 2 (falta quantidade); ","")&amp;IF(AND($M105="",$N105&lt;&gt;""),"Ano 3 (falta valor unitário); ","")&amp;IF(AND($M105&lt;&gt;"",$N105=""),"Ano 3 (falta quantidade); ","")&amp;IF(AND($P105="",$Q105&lt;&gt;""),"Ano 4 (falta valor unitário); ","")&amp;IF(AND($P105&lt;&gt;"",$Q105=""),"Ano 4 (falta quantidade); ","")&amp;IF(AND($S105="",$T105&lt;&gt;""),"Ano 5 (falta valor unitário); ","")&amp;IF(AND($S105&lt;&gt;"",$T105=""),"Ano 5 (falta quantidade); ","")&amp;IF(AND($V105="",$W105&lt;&gt;""),"Ano 6 (falta valor unitário); ","")&amp;IF(AND($V105&lt;&gt;"",$W105=""),"Ano 6 (falta quantidade); ","")), IF(NOT(OR(AND($G105&lt;&gt;"",$H105&lt;&gt;""),AND($J105&lt;&gt;"",$K105&lt;&gt;""),AND($M105&lt;&gt;"",$N105&lt;&gt;""),AND($P105&lt;&gt;"",$Q105&lt;&gt;""),AND($S105&lt;&gt;"",$T105&lt;&gt;""),AND($V105&lt;&gt;"",$W105&lt;&gt;""))),"Informe pelo menos um ano completo com valor unitário e quantidade.",IF(AND($C105&lt;&gt;"",$E105&lt;&gt;"",LEFT(TRIM($C105),1)&lt;&gt;LEFT(TRIM($E105),1)),"Categoria e tipo estão incompatíveis.",IF(IF(OR($E105="",$F105=""),FALSE(),IFERROR(COUNTIF(INDIRECT("UNITS_"&amp;SUBSTITUTE(LEFT($E105,FIND(" ",$E105&amp;" ")-1),".","_")),$F105)=0,TRUE())),"Unidade incompatível com o tipo selecionado.",IF(OR(AND(ISNUMBER(SEARCH("comunic",LOWER($B105))),LEFT($E105,3)&lt;&gt;"4.4"),AND(ISNUMBER(SEARCH("monitor",LOWER($B105))),NOT(OR(LEFT($E105,3)="1.5",LEFT($E105,3)="2.5")))),"Revise a classificação do item conforme as regras de preenchimento.",IF(AND($B105&lt;&gt;"",OR(ISNUMBER(SEARCH("outro",LOWER($B105))),ISNUMBER(SEARCH("divers",LOWER($B105))),ISNUMBER(SEARCH("kit",LOWER($B105))),ISNUMBER(SEARCH("ferrament",LOWER($B105))),ISNUMBER(SEARCH("epi",LOWER($B105)))),NOT(OR($Z105&lt;&gt;"",$AA105&lt;&gt;""))),"Descrição muito genérica: detalhe melhor o item e registre o racional no memorial ou em anexo.",IF(AND($Y105=0,$B105&lt;&gt;"",OR($G105&lt;&gt;"",$H105&lt;&gt;"",$J105&lt;&gt;"",$K105&lt;&gt;"",$M105&lt;&gt;"",$N105&lt;&gt;"",$P105&lt;&gt;"",$Q105&lt;&gt;"",$S105&lt;&gt;"",$T105&lt;&gt;"",$V105&lt;&gt;"",$W105&lt;&gt;"")),"O item possui dados lançados, mas o total está zerado. Revise os valores informados.","")))))))))))))))</f>
        <v/>
      </c>
    </row>
    <row r="106" spans="1:35" ht="14.25" customHeight="1" x14ac:dyDescent="0.25">
      <c r="A106" s="57" t="str">
        <f t="shared" si="13"/>
        <v/>
      </c>
      <c r="B106" s="58"/>
      <c r="C106" s="58"/>
      <c r="D106" s="58"/>
      <c r="E106" s="58"/>
      <c r="F106" s="58"/>
      <c r="G106" s="269"/>
      <c r="H106" s="59"/>
      <c r="I106" s="270">
        <f t="shared" si="14"/>
        <v>0</v>
      </c>
      <c r="J106" s="269"/>
      <c r="K106" s="59"/>
      <c r="L106" s="270">
        <f t="shared" si="15"/>
        <v>0</v>
      </c>
      <c r="M106" s="269"/>
      <c r="N106" s="59"/>
      <c r="O106" s="270">
        <f t="shared" si="16"/>
        <v>0</v>
      </c>
      <c r="P106" s="269"/>
      <c r="Q106" s="59"/>
      <c r="R106" s="271">
        <f t="shared" si="17"/>
        <v>0</v>
      </c>
      <c r="S106" s="269"/>
      <c r="T106" s="59"/>
      <c r="U106" s="270">
        <f t="shared" si="18"/>
        <v>0</v>
      </c>
      <c r="V106" s="269"/>
      <c r="W106" s="59"/>
      <c r="X106" s="270">
        <f t="shared" si="19"/>
        <v>0</v>
      </c>
      <c r="Y106" s="270">
        <f t="shared" si="20"/>
        <v>0</v>
      </c>
      <c r="Z106" s="58"/>
      <c r="AA106" s="58"/>
      <c r="AB106" s="60" t="str">
        <f t="shared" si="21"/>
        <v/>
      </c>
      <c r="AC106" s="21" t="b">
        <f t="shared" si="22"/>
        <v>0</v>
      </c>
      <c r="AD106" s="21" t="b">
        <f t="shared" si="23"/>
        <v>0</v>
      </c>
      <c r="AE106" s="21" t="b">
        <f t="shared" si="24"/>
        <v>0</v>
      </c>
      <c r="AF106" s="21" t="b">
        <f ca="1">OR(AND($AC106,NOT($AD106)),AND($AC106,OR(AND($G106="",$H106&lt;&gt;""),AND($G106&lt;&gt;"",$H106=""),AND($J106="",$K106&lt;&gt;""),AND($J106&lt;&gt;"",$K106=""),AND($M106="",$N106&lt;&gt;""),AND($M106&lt;&gt;"",$N106=""),AND($P106="",$Q106&lt;&gt;""),AND($P106&lt;&gt;"",$Q106=""),AND($S106="",$T106&lt;&gt;""),AND($S106&lt;&gt;"",$T106=""),AND($V106="",$W106&lt;&gt;""),AND($V106&lt;&gt;"",$W106=""))),AND($C106&lt;&gt;"",$E106&lt;&gt;"",LEFT(TRIM($C106),1)&lt;&gt;LEFT(TRIM($E106),1)),IF(OR($E106="",$F106=""),FALSE(),IFERROR(COUNTIF(INDIRECT("UNITS_"&amp;SUBSTITUTE(LEFT($E106,FIND(" ",$E106&amp;" ")-1),".","_")),$F106)=0,TRUE())),AND($B106&lt;&gt;"",OR(ISNUMBER(SEARCH("outro",LOWER($B106))),ISNUMBER(SEARCH("divers",LOWER($B106))),ISNUMBER(SEARCH("etc",LOWER($B106))))),OR(AND(ISNUMBER(SEARCH("comunic",LOWER($B106))),LEFT($E106,3)&lt;&gt;"4.4"),AND(ISNUMBER(SEARCH("monitor",LOWER($B106))),NOT(OR(LEFT($E106,3)="1.5",LEFT($E106,3)="2.5")))),AND($B106&lt;&gt;"",OR(LEFT($C106,1)="1",LEFT($C106,1)="2"),$D106=""),AND($D106&lt;&gt;"",NOT(OR(LEFT($C106,1)="1",LEFT($C106,1)="2"))),AND($D106&lt;&gt;"",COUNTIF(' PROJETO'!$B$14:$B$16,$D106)=0),IF($D106="",FALSE(),IF(COUNTIF(' PROJETO'!$B$14:$B$16,$D106)=0,FALSE(),IFERROR(INDEX(' PROJETO'!$C$14:$C$16,MATCH($D106,' PROJETO'!$B$14:$B$16,0))&lt;&gt;"Sim",FALSE()))))</f>
        <v>0</v>
      </c>
      <c r="AG106" s="21" t="b">
        <f>AND($AC106,$Y106&gt;'CONFG.  LISTAS'!$F$4,$Z106="",$AA106="")</f>
        <v>0</v>
      </c>
      <c r="AH106" s="21" t="str">
        <f t="shared" si="25"/>
        <v/>
      </c>
      <c r="AI106" s="43" t="str">
        <f ca="1">IF(NOT($AC106),"",IF(OR($B106="",$C106="",$E106="",$F106=""),"Preencha descrição, categoria, tipo e unidade.",IF(AND($B106&lt;&gt;"",OR(LEFT($C106,1)="1",LEFT($C106,1)="2"),$D106=""),"Informe a prática de restauração para itens diretos.",IF(AND($D106&lt;&gt;"",NOT(OR(LEFT($C106,1)="1",LEFT($C106,1)="2"))),"Custos indiretos não devem pertencer a uma prática específica.",IF(AND($D106&lt;&gt;"",COUNTIF(' PROJETO'!$B$14:$B$16,$D106)=0),"Prática de restauração inválida ou não cadastrada.",IF(IF($D106="",FALSE(),IF(COUNTIF(' PROJETO'!$B$14:$B$16,$D106)=0,FALSE(),IFERROR(INDEX(' PROJETO'!$C$14:$C$16,MATCH($D106,' PROJETO'!$B$14:$B$16,0))&lt;&gt;"Sim",FALSE()))),"A prática informada no item não foi selecionada na aba Projeto.",IF(AND(MAX($I106,$L106,$O106,$R106,$U106,$X106)&gt;'CONFG.  LISTAS'!$F$4,NOT(OR($Z106&lt;&gt;"",$AA106&lt;&gt;""))),"Memorial de cálculo ou anexo obrigatório não informado para item acima do limite.",IF(OR(AND($G106&lt;&gt;"",$H106&lt;&gt;"",OR($G106&lt;=0,$H106&lt;=0)),AND($J106&lt;&gt;"",$K106&lt;&gt;"",OR($J106&lt;=0,$K106&lt;=0)),AND($M106&lt;&gt;"",$N106&lt;&gt;"",OR($M106&lt;=0,$N106&lt;=0)),AND($P106&lt;&gt;"",$Q106&lt;&gt;"",OR($P106&lt;=0,$Q106&lt;=0)),AND($S106&lt;&gt;"",$T106&lt;&gt;"",OR($S106&lt;=0,$T106&lt;=0)),AND($V106&lt;&gt;"",$W106&lt;&gt;"",OR($V106&lt;=0,$W106&lt;=0))),"Revise os valores informados: valor unitário e quantidade devem ser maiores que zero.",IF(OR(AND($G106="",$H106&lt;&gt;""),AND($G106&lt;&gt;"",$H106=""),AND($J106="",$K106&lt;&gt;""),AND($J106&lt;&gt;"",$K106=""),AND($M106="",$N106&lt;&gt;""),AND($M106&lt;&gt;"",$N106=""),AND($P106="",$Q106&lt;&gt;""),AND($P106&lt;&gt;"",$Q106=""),AND($S106="",$T106&lt;&gt;""),AND($S106&lt;&gt;"",$T106=""),AND($V106="",$W106&lt;&gt;""),AND($V106&lt;&gt;"",$W106="")),"Há ano preenchido parcialmente: "&amp;TRIM(IF(AND($G106="",$H106&lt;&gt;""),"Ano 1 (falta valor unitário); ","")&amp;IF(AND($G106&lt;&gt;"",$H106=""),"Ano 1 (falta quantidade); ","")&amp;IF(AND($J106="",$K106&lt;&gt;""),"Ano 2 (falta valor unitário); ","")&amp;IF(AND($J106&lt;&gt;"",$K106=""),"Ano 2 (falta quantidade); ","")&amp;IF(AND($M106="",$N106&lt;&gt;""),"Ano 3 (falta valor unitário); ","")&amp;IF(AND($M106&lt;&gt;"",$N106=""),"Ano 3 (falta quantidade); ","")&amp;IF(AND($P106="",$Q106&lt;&gt;""),"Ano 4 (falta valor unitário); ","")&amp;IF(AND($P106&lt;&gt;"",$Q106=""),"Ano 4 (falta quantidade); ","")&amp;IF(AND($S106="",$T106&lt;&gt;""),"Ano 5 (falta valor unitário); ","")&amp;IF(AND($S106&lt;&gt;"",$T106=""),"Ano 5 (falta quantidade); ","")&amp;IF(AND($V106="",$W106&lt;&gt;""),"Ano 6 (falta valor unitário); ","")&amp;IF(AND($V106&lt;&gt;"",$W106=""),"Ano 6 (falta quantidade); ","")), IF(NOT(OR(AND($G106&lt;&gt;"",$H106&lt;&gt;""),AND($J106&lt;&gt;"",$K106&lt;&gt;""),AND($M106&lt;&gt;"",$N106&lt;&gt;""),AND($P106&lt;&gt;"",$Q106&lt;&gt;""),AND($S106&lt;&gt;"",$T106&lt;&gt;""),AND($V106&lt;&gt;"",$W106&lt;&gt;""))),"Informe pelo menos um ano completo com valor unitário e quantidade.",IF(AND($C106&lt;&gt;"",$E106&lt;&gt;"",LEFT(TRIM($C106),1)&lt;&gt;LEFT(TRIM($E106),1)),"Categoria e tipo estão incompatíveis.",IF(IF(OR($E106="",$F106=""),FALSE(),IFERROR(COUNTIF(INDIRECT("UNITS_"&amp;SUBSTITUTE(LEFT($E106,FIND(" ",$E106&amp;" ")-1),".","_")),$F106)=0,TRUE())),"Unidade incompatível com o tipo selecionado.",IF(OR(AND(ISNUMBER(SEARCH("comunic",LOWER($B106))),LEFT($E106,3)&lt;&gt;"4.4"),AND(ISNUMBER(SEARCH("monitor",LOWER($B106))),NOT(OR(LEFT($E106,3)="1.5",LEFT($E106,3)="2.5")))),"Revise a classificação do item conforme as regras de preenchimento.",IF(AND($B106&lt;&gt;"",OR(ISNUMBER(SEARCH("outro",LOWER($B106))),ISNUMBER(SEARCH("divers",LOWER($B106))),ISNUMBER(SEARCH("kit",LOWER($B106))),ISNUMBER(SEARCH("ferrament",LOWER($B106))),ISNUMBER(SEARCH("epi",LOWER($B106)))),NOT(OR($Z106&lt;&gt;"",$AA106&lt;&gt;""))),"Descrição muito genérica: detalhe melhor o item e registre o racional no memorial ou em anexo.",IF(AND($Y106=0,$B106&lt;&gt;"",OR($G106&lt;&gt;"",$H106&lt;&gt;"",$J106&lt;&gt;"",$K106&lt;&gt;"",$M106&lt;&gt;"",$N106&lt;&gt;"",$P106&lt;&gt;"",$Q106&lt;&gt;"",$S106&lt;&gt;"",$T106&lt;&gt;"",$V106&lt;&gt;"",$W106&lt;&gt;"")),"O item possui dados lançados, mas o total está zerado. Revise os valores informados.","")))))))))))))))</f>
        <v/>
      </c>
    </row>
    <row r="107" spans="1:35" ht="14.25" customHeight="1" x14ac:dyDescent="0.25">
      <c r="A107" s="57" t="str">
        <f t="shared" si="13"/>
        <v/>
      </c>
      <c r="B107" s="61"/>
      <c r="C107" s="61"/>
      <c r="D107" s="58"/>
      <c r="E107" s="61"/>
      <c r="F107" s="61"/>
      <c r="G107" s="272"/>
      <c r="H107" s="62"/>
      <c r="I107" s="270">
        <f t="shared" si="14"/>
        <v>0</v>
      </c>
      <c r="J107" s="272"/>
      <c r="K107" s="62"/>
      <c r="L107" s="270">
        <f t="shared" si="15"/>
        <v>0</v>
      </c>
      <c r="M107" s="272"/>
      <c r="N107" s="62"/>
      <c r="O107" s="270">
        <f t="shared" si="16"/>
        <v>0</v>
      </c>
      <c r="P107" s="272"/>
      <c r="Q107" s="62"/>
      <c r="R107" s="271">
        <f t="shared" si="17"/>
        <v>0</v>
      </c>
      <c r="S107" s="272"/>
      <c r="T107" s="62"/>
      <c r="U107" s="270">
        <f t="shared" si="18"/>
        <v>0</v>
      </c>
      <c r="V107" s="272"/>
      <c r="W107" s="62"/>
      <c r="X107" s="270">
        <f t="shared" si="19"/>
        <v>0</v>
      </c>
      <c r="Y107" s="270">
        <f t="shared" si="20"/>
        <v>0</v>
      </c>
      <c r="Z107" s="61"/>
      <c r="AA107" s="61"/>
      <c r="AB107" s="60" t="str">
        <f t="shared" si="21"/>
        <v/>
      </c>
      <c r="AC107" s="21" t="b">
        <f t="shared" si="22"/>
        <v>0</v>
      </c>
      <c r="AD107" s="21" t="b">
        <f t="shared" si="23"/>
        <v>0</v>
      </c>
      <c r="AE107" s="21" t="b">
        <f t="shared" si="24"/>
        <v>0</v>
      </c>
      <c r="AF107" s="21" t="b">
        <f ca="1">OR(AND($AC107,NOT($AD107)),AND($AC107,OR(AND($G107="",$H107&lt;&gt;""),AND($G107&lt;&gt;"",$H107=""),AND($J107="",$K107&lt;&gt;""),AND($J107&lt;&gt;"",$K107=""),AND($M107="",$N107&lt;&gt;""),AND($M107&lt;&gt;"",$N107=""),AND($P107="",$Q107&lt;&gt;""),AND($P107&lt;&gt;"",$Q107=""),AND($S107="",$T107&lt;&gt;""),AND($S107&lt;&gt;"",$T107=""),AND($V107="",$W107&lt;&gt;""),AND($V107&lt;&gt;"",$W107=""))),AND($C107&lt;&gt;"",$E107&lt;&gt;"",LEFT(TRIM($C107),1)&lt;&gt;LEFT(TRIM($E107),1)),IF(OR($E107="",$F107=""),FALSE(),IFERROR(COUNTIF(INDIRECT("UNITS_"&amp;SUBSTITUTE(LEFT($E107,FIND(" ",$E107&amp;" ")-1),".","_")),$F107)=0,TRUE())),AND($B107&lt;&gt;"",OR(ISNUMBER(SEARCH("outro",LOWER($B107))),ISNUMBER(SEARCH("divers",LOWER($B107))),ISNUMBER(SEARCH("etc",LOWER($B107))))),OR(AND(ISNUMBER(SEARCH("comunic",LOWER($B107))),LEFT($E107,3)&lt;&gt;"4.4"),AND(ISNUMBER(SEARCH("monitor",LOWER($B107))),NOT(OR(LEFT($E107,3)="1.5",LEFT($E107,3)="2.5")))),AND($B107&lt;&gt;"",OR(LEFT($C107,1)="1",LEFT($C107,1)="2"),$D107=""),AND($D107&lt;&gt;"",NOT(OR(LEFT($C107,1)="1",LEFT($C107,1)="2"))),AND($D107&lt;&gt;"",COUNTIF(' PROJETO'!$B$14:$B$16,$D107)=0),IF($D107="",FALSE(),IF(COUNTIF(' PROJETO'!$B$14:$B$16,$D107)=0,FALSE(),IFERROR(INDEX(' PROJETO'!$C$14:$C$16,MATCH($D107,' PROJETO'!$B$14:$B$16,0))&lt;&gt;"Sim",FALSE()))))</f>
        <v>0</v>
      </c>
      <c r="AG107" s="21" t="b">
        <f>AND($AC107,$Y107&gt;'CONFG.  LISTAS'!$F$4,$Z107="",$AA107="")</f>
        <v>0</v>
      </c>
      <c r="AH107" s="21" t="str">
        <f t="shared" si="25"/>
        <v/>
      </c>
      <c r="AI107" s="43" t="str">
        <f ca="1">IF(NOT($AC107),"",IF(OR($B107="",$C107="",$E107="",$F107=""),"Preencha descrição, categoria, tipo e unidade.",IF(AND($B107&lt;&gt;"",OR(LEFT($C107,1)="1",LEFT($C107,1)="2"),$D107=""),"Informe a prática de restauração para itens diretos.",IF(AND($D107&lt;&gt;"",NOT(OR(LEFT($C107,1)="1",LEFT($C107,1)="2"))),"Custos indiretos não devem pertencer a uma prática específica.",IF(AND($D107&lt;&gt;"",COUNTIF(' PROJETO'!$B$14:$B$16,$D107)=0),"Prática de restauração inválida ou não cadastrada.",IF(IF($D107="",FALSE(),IF(COUNTIF(' PROJETO'!$B$14:$B$16,$D107)=0,FALSE(),IFERROR(INDEX(' PROJETO'!$C$14:$C$16,MATCH($D107,' PROJETO'!$B$14:$B$16,0))&lt;&gt;"Sim",FALSE()))),"A prática informada no item não foi selecionada na aba Projeto.",IF(AND(MAX($I107,$L107,$O107,$R107,$U107,$X107)&gt;'CONFG.  LISTAS'!$F$4,NOT(OR($Z107&lt;&gt;"",$AA107&lt;&gt;""))),"Memorial de cálculo ou anexo obrigatório não informado para item acima do limite.",IF(OR(AND($G107&lt;&gt;"",$H107&lt;&gt;"",OR($G107&lt;=0,$H107&lt;=0)),AND($J107&lt;&gt;"",$K107&lt;&gt;"",OR($J107&lt;=0,$K107&lt;=0)),AND($M107&lt;&gt;"",$N107&lt;&gt;"",OR($M107&lt;=0,$N107&lt;=0)),AND($P107&lt;&gt;"",$Q107&lt;&gt;"",OR($P107&lt;=0,$Q107&lt;=0)),AND($S107&lt;&gt;"",$T107&lt;&gt;"",OR($S107&lt;=0,$T107&lt;=0)),AND($V107&lt;&gt;"",$W107&lt;&gt;"",OR($V107&lt;=0,$W107&lt;=0))),"Revise os valores informados: valor unitário e quantidade devem ser maiores que zero.",IF(OR(AND($G107="",$H107&lt;&gt;""),AND($G107&lt;&gt;"",$H107=""),AND($J107="",$K107&lt;&gt;""),AND($J107&lt;&gt;"",$K107=""),AND($M107="",$N107&lt;&gt;""),AND($M107&lt;&gt;"",$N107=""),AND($P107="",$Q107&lt;&gt;""),AND($P107&lt;&gt;"",$Q107=""),AND($S107="",$T107&lt;&gt;""),AND($S107&lt;&gt;"",$T107=""),AND($V107="",$W107&lt;&gt;""),AND($V107&lt;&gt;"",$W107="")),"Há ano preenchido parcialmente: "&amp;TRIM(IF(AND($G107="",$H107&lt;&gt;""),"Ano 1 (falta valor unitário); ","")&amp;IF(AND($G107&lt;&gt;"",$H107=""),"Ano 1 (falta quantidade); ","")&amp;IF(AND($J107="",$K107&lt;&gt;""),"Ano 2 (falta valor unitário); ","")&amp;IF(AND($J107&lt;&gt;"",$K107=""),"Ano 2 (falta quantidade); ","")&amp;IF(AND($M107="",$N107&lt;&gt;""),"Ano 3 (falta valor unitário); ","")&amp;IF(AND($M107&lt;&gt;"",$N107=""),"Ano 3 (falta quantidade); ","")&amp;IF(AND($P107="",$Q107&lt;&gt;""),"Ano 4 (falta valor unitário); ","")&amp;IF(AND($P107&lt;&gt;"",$Q107=""),"Ano 4 (falta quantidade); ","")&amp;IF(AND($S107="",$T107&lt;&gt;""),"Ano 5 (falta valor unitário); ","")&amp;IF(AND($S107&lt;&gt;"",$T107=""),"Ano 5 (falta quantidade); ","")&amp;IF(AND($V107="",$W107&lt;&gt;""),"Ano 6 (falta valor unitário); ","")&amp;IF(AND($V107&lt;&gt;"",$W107=""),"Ano 6 (falta quantidade); ","")), IF(NOT(OR(AND($G107&lt;&gt;"",$H107&lt;&gt;""),AND($J107&lt;&gt;"",$K107&lt;&gt;""),AND($M107&lt;&gt;"",$N107&lt;&gt;""),AND($P107&lt;&gt;"",$Q107&lt;&gt;""),AND($S107&lt;&gt;"",$T107&lt;&gt;""),AND($V107&lt;&gt;"",$W107&lt;&gt;""))),"Informe pelo menos um ano completo com valor unitário e quantidade.",IF(AND($C107&lt;&gt;"",$E107&lt;&gt;"",LEFT(TRIM($C107),1)&lt;&gt;LEFT(TRIM($E107),1)),"Categoria e tipo estão incompatíveis.",IF(IF(OR($E107="",$F107=""),FALSE(),IFERROR(COUNTIF(INDIRECT("UNITS_"&amp;SUBSTITUTE(LEFT($E107,FIND(" ",$E107&amp;" ")-1),".","_")),$F107)=0,TRUE())),"Unidade incompatível com o tipo selecionado.",IF(OR(AND(ISNUMBER(SEARCH("comunic",LOWER($B107))),LEFT($E107,3)&lt;&gt;"4.4"),AND(ISNUMBER(SEARCH("monitor",LOWER($B107))),NOT(OR(LEFT($E107,3)="1.5",LEFT($E107,3)="2.5")))),"Revise a classificação do item conforme as regras de preenchimento.",IF(AND($B107&lt;&gt;"",OR(ISNUMBER(SEARCH("outro",LOWER($B107))),ISNUMBER(SEARCH("divers",LOWER($B107))),ISNUMBER(SEARCH("kit",LOWER($B107))),ISNUMBER(SEARCH("ferrament",LOWER($B107))),ISNUMBER(SEARCH("epi",LOWER($B107)))),NOT(OR($Z107&lt;&gt;"",$AA107&lt;&gt;""))),"Descrição muito genérica: detalhe melhor o item e registre o racional no memorial ou em anexo.",IF(AND($Y107=0,$B107&lt;&gt;"",OR($G107&lt;&gt;"",$H107&lt;&gt;"",$J107&lt;&gt;"",$K107&lt;&gt;"",$M107&lt;&gt;"",$N107&lt;&gt;"",$P107&lt;&gt;"",$Q107&lt;&gt;"",$S107&lt;&gt;"",$T107&lt;&gt;"",$V107&lt;&gt;"",$W107&lt;&gt;"")),"O item possui dados lançados, mas o total está zerado. Revise os valores informados.","")))))))))))))))</f>
        <v/>
      </c>
    </row>
    <row r="108" spans="1:35" ht="14.25" customHeight="1" x14ac:dyDescent="0.25">
      <c r="A108" s="57" t="str">
        <f t="shared" si="13"/>
        <v/>
      </c>
      <c r="B108" s="58"/>
      <c r="C108" s="58"/>
      <c r="D108" s="58"/>
      <c r="E108" s="58"/>
      <c r="F108" s="58"/>
      <c r="G108" s="269"/>
      <c r="H108" s="59"/>
      <c r="I108" s="270">
        <f t="shared" si="14"/>
        <v>0</v>
      </c>
      <c r="J108" s="269"/>
      <c r="K108" s="59"/>
      <c r="L108" s="270">
        <f t="shared" si="15"/>
        <v>0</v>
      </c>
      <c r="M108" s="269"/>
      <c r="N108" s="59"/>
      <c r="O108" s="270">
        <f t="shared" si="16"/>
        <v>0</v>
      </c>
      <c r="P108" s="269"/>
      <c r="Q108" s="59"/>
      <c r="R108" s="271">
        <f t="shared" si="17"/>
        <v>0</v>
      </c>
      <c r="S108" s="269"/>
      <c r="T108" s="59"/>
      <c r="U108" s="270">
        <f t="shared" si="18"/>
        <v>0</v>
      </c>
      <c r="V108" s="269"/>
      <c r="W108" s="59"/>
      <c r="X108" s="270">
        <f t="shared" si="19"/>
        <v>0</v>
      </c>
      <c r="Y108" s="270">
        <f t="shared" si="20"/>
        <v>0</v>
      </c>
      <c r="Z108" s="58"/>
      <c r="AA108" s="58"/>
      <c r="AB108" s="60" t="str">
        <f t="shared" si="21"/>
        <v/>
      </c>
      <c r="AC108" s="21" t="b">
        <f t="shared" si="22"/>
        <v>0</v>
      </c>
      <c r="AD108" s="21" t="b">
        <f t="shared" si="23"/>
        <v>0</v>
      </c>
      <c r="AE108" s="21" t="b">
        <f t="shared" si="24"/>
        <v>0</v>
      </c>
      <c r="AF108" s="21" t="b">
        <f ca="1">OR(AND($AC108,NOT($AD108)),AND($AC108,OR(AND($G108="",$H108&lt;&gt;""),AND($G108&lt;&gt;"",$H108=""),AND($J108="",$K108&lt;&gt;""),AND($J108&lt;&gt;"",$K108=""),AND($M108="",$N108&lt;&gt;""),AND($M108&lt;&gt;"",$N108=""),AND($P108="",$Q108&lt;&gt;""),AND($P108&lt;&gt;"",$Q108=""),AND($S108="",$T108&lt;&gt;""),AND($S108&lt;&gt;"",$T108=""),AND($V108="",$W108&lt;&gt;""),AND($V108&lt;&gt;"",$W108=""))),AND($C108&lt;&gt;"",$E108&lt;&gt;"",LEFT(TRIM($C108),1)&lt;&gt;LEFT(TRIM($E108),1)),IF(OR($E108="",$F108=""),FALSE(),IFERROR(COUNTIF(INDIRECT("UNITS_"&amp;SUBSTITUTE(LEFT($E108,FIND(" ",$E108&amp;" ")-1),".","_")),$F108)=0,TRUE())),AND($B108&lt;&gt;"",OR(ISNUMBER(SEARCH("outro",LOWER($B108))),ISNUMBER(SEARCH("divers",LOWER($B108))),ISNUMBER(SEARCH("etc",LOWER($B108))))),OR(AND(ISNUMBER(SEARCH("comunic",LOWER($B108))),LEFT($E108,3)&lt;&gt;"4.4"),AND(ISNUMBER(SEARCH("monitor",LOWER($B108))),NOT(OR(LEFT($E108,3)="1.5",LEFT($E108,3)="2.5")))),AND($B108&lt;&gt;"",OR(LEFT($C108,1)="1",LEFT($C108,1)="2"),$D108=""),AND($D108&lt;&gt;"",NOT(OR(LEFT($C108,1)="1",LEFT($C108,1)="2"))),AND($D108&lt;&gt;"",COUNTIF(' PROJETO'!$B$14:$B$16,$D108)=0),IF($D108="",FALSE(),IF(COUNTIF(' PROJETO'!$B$14:$B$16,$D108)=0,FALSE(),IFERROR(INDEX(' PROJETO'!$C$14:$C$16,MATCH($D108,' PROJETO'!$B$14:$B$16,0))&lt;&gt;"Sim",FALSE()))))</f>
        <v>0</v>
      </c>
      <c r="AG108" s="21" t="b">
        <f>AND($AC108,$Y108&gt;'CONFG.  LISTAS'!$F$4,$Z108="",$AA108="")</f>
        <v>0</v>
      </c>
      <c r="AH108" s="21" t="str">
        <f t="shared" si="25"/>
        <v/>
      </c>
      <c r="AI108" s="43" t="str">
        <f ca="1">IF(NOT($AC108),"",IF(OR($B108="",$C108="",$E108="",$F108=""),"Preencha descrição, categoria, tipo e unidade.",IF(AND($B108&lt;&gt;"",OR(LEFT($C108,1)="1",LEFT($C108,1)="2"),$D108=""),"Informe a prática de restauração para itens diretos.",IF(AND($D108&lt;&gt;"",NOT(OR(LEFT($C108,1)="1",LEFT($C108,1)="2"))),"Custos indiretos não devem pertencer a uma prática específica.",IF(AND($D108&lt;&gt;"",COUNTIF(' PROJETO'!$B$14:$B$16,$D108)=0),"Prática de restauração inválida ou não cadastrada.",IF(IF($D108="",FALSE(),IF(COUNTIF(' PROJETO'!$B$14:$B$16,$D108)=0,FALSE(),IFERROR(INDEX(' PROJETO'!$C$14:$C$16,MATCH($D108,' PROJETO'!$B$14:$B$16,0))&lt;&gt;"Sim",FALSE()))),"A prática informada no item não foi selecionada na aba Projeto.",IF(AND(MAX($I108,$L108,$O108,$R108,$U108,$X108)&gt;'CONFG.  LISTAS'!$F$4,NOT(OR($Z108&lt;&gt;"",$AA108&lt;&gt;""))),"Memorial de cálculo ou anexo obrigatório não informado para item acima do limite.",IF(OR(AND($G108&lt;&gt;"",$H108&lt;&gt;"",OR($G108&lt;=0,$H108&lt;=0)),AND($J108&lt;&gt;"",$K108&lt;&gt;"",OR($J108&lt;=0,$K108&lt;=0)),AND($M108&lt;&gt;"",$N108&lt;&gt;"",OR($M108&lt;=0,$N108&lt;=0)),AND($P108&lt;&gt;"",$Q108&lt;&gt;"",OR($P108&lt;=0,$Q108&lt;=0)),AND($S108&lt;&gt;"",$T108&lt;&gt;"",OR($S108&lt;=0,$T108&lt;=0)),AND($V108&lt;&gt;"",$W108&lt;&gt;"",OR($V108&lt;=0,$W108&lt;=0))),"Revise os valores informados: valor unitário e quantidade devem ser maiores que zero.",IF(OR(AND($G108="",$H108&lt;&gt;""),AND($G108&lt;&gt;"",$H108=""),AND($J108="",$K108&lt;&gt;""),AND($J108&lt;&gt;"",$K108=""),AND($M108="",$N108&lt;&gt;""),AND($M108&lt;&gt;"",$N108=""),AND($P108="",$Q108&lt;&gt;""),AND($P108&lt;&gt;"",$Q108=""),AND($S108="",$T108&lt;&gt;""),AND($S108&lt;&gt;"",$T108=""),AND($V108="",$W108&lt;&gt;""),AND($V108&lt;&gt;"",$W108="")),"Há ano preenchido parcialmente: "&amp;TRIM(IF(AND($G108="",$H108&lt;&gt;""),"Ano 1 (falta valor unitário); ","")&amp;IF(AND($G108&lt;&gt;"",$H108=""),"Ano 1 (falta quantidade); ","")&amp;IF(AND($J108="",$K108&lt;&gt;""),"Ano 2 (falta valor unitário); ","")&amp;IF(AND($J108&lt;&gt;"",$K108=""),"Ano 2 (falta quantidade); ","")&amp;IF(AND($M108="",$N108&lt;&gt;""),"Ano 3 (falta valor unitário); ","")&amp;IF(AND($M108&lt;&gt;"",$N108=""),"Ano 3 (falta quantidade); ","")&amp;IF(AND($P108="",$Q108&lt;&gt;""),"Ano 4 (falta valor unitário); ","")&amp;IF(AND($P108&lt;&gt;"",$Q108=""),"Ano 4 (falta quantidade); ","")&amp;IF(AND($S108="",$T108&lt;&gt;""),"Ano 5 (falta valor unitário); ","")&amp;IF(AND($S108&lt;&gt;"",$T108=""),"Ano 5 (falta quantidade); ","")&amp;IF(AND($V108="",$W108&lt;&gt;""),"Ano 6 (falta valor unitário); ","")&amp;IF(AND($V108&lt;&gt;"",$W108=""),"Ano 6 (falta quantidade); ","")), IF(NOT(OR(AND($G108&lt;&gt;"",$H108&lt;&gt;""),AND($J108&lt;&gt;"",$K108&lt;&gt;""),AND($M108&lt;&gt;"",$N108&lt;&gt;""),AND($P108&lt;&gt;"",$Q108&lt;&gt;""),AND($S108&lt;&gt;"",$T108&lt;&gt;""),AND($V108&lt;&gt;"",$W108&lt;&gt;""))),"Informe pelo menos um ano completo com valor unitário e quantidade.",IF(AND($C108&lt;&gt;"",$E108&lt;&gt;"",LEFT(TRIM($C108),1)&lt;&gt;LEFT(TRIM($E108),1)),"Categoria e tipo estão incompatíveis.",IF(IF(OR($E108="",$F108=""),FALSE(),IFERROR(COUNTIF(INDIRECT("UNITS_"&amp;SUBSTITUTE(LEFT($E108,FIND(" ",$E108&amp;" ")-1),".","_")),$F108)=0,TRUE())),"Unidade incompatível com o tipo selecionado.",IF(OR(AND(ISNUMBER(SEARCH("comunic",LOWER($B108))),LEFT($E108,3)&lt;&gt;"4.4"),AND(ISNUMBER(SEARCH("monitor",LOWER($B108))),NOT(OR(LEFT($E108,3)="1.5",LEFT($E108,3)="2.5")))),"Revise a classificação do item conforme as regras de preenchimento.",IF(AND($B108&lt;&gt;"",OR(ISNUMBER(SEARCH("outro",LOWER($B108))),ISNUMBER(SEARCH("divers",LOWER($B108))),ISNUMBER(SEARCH("kit",LOWER($B108))),ISNUMBER(SEARCH("ferrament",LOWER($B108))),ISNUMBER(SEARCH("epi",LOWER($B108)))),NOT(OR($Z108&lt;&gt;"",$AA108&lt;&gt;""))),"Descrição muito genérica: detalhe melhor o item e registre o racional no memorial ou em anexo.",IF(AND($Y108=0,$B108&lt;&gt;"",OR($G108&lt;&gt;"",$H108&lt;&gt;"",$J108&lt;&gt;"",$K108&lt;&gt;"",$M108&lt;&gt;"",$N108&lt;&gt;"",$P108&lt;&gt;"",$Q108&lt;&gt;"",$S108&lt;&gt;"",$T108&lt;&gt;"",$V108&lt;&gt;"",$W108&lt;&gt;"")),"O item possui dados lançados, mas o total está zerado. Revise os valores informados.","")))))))))))))))</f>
        <v/>
      </c>
    </row>
    <row r="109" spans="1:35" ht="14.25" customHeight="1" x14ac:dyDescent="0.25">
      <c r="A109" s="57" t="str">
        <f t="shared" si="13"/>
        <v/>
      </c>
      <c r="B109" s="61"/>
      <c r="C109" s="61"/>
      <c r="D109" s="58"/>
      <c r="E109" s="61"/>
      <c r="F109" s="61"/>
      <c r="G109" s="272"/>
      <c r="H109" s="62"/>
      <c r="I109" s="270">
        <f t="shared" si="14"/>
        <v>0</v>
      </c>
      <c r="J109" s="272"/>
      <c r="K109" s="62"/>
      <c r="L109" s="270">
        <f t="shared" si="15"/>
        <v>0</v>
      </c>
      <c r="M109" s="272"/>
      <c r="N109" s="62"/>
      <c r="O109" s="270">
        <f t="shared" si="16"/>
        <v>0</v>
      </c>
      <c r="P109" s="272"/>
      <c r="Q109" s="62"/>
      <c r="R109" s="271">
        <f t="shared" si="17"/>
        <v>0</v>
      </c>
      <c r="S109" s="272"/>
      <c r="T109" s="62"/>
      <c r="U109" s="270">
        <f t="shared" si="18"/>
        <v>0</v>
      </c>
      <c r="V109" s="272"/>
      <c r="W109" s="62"/>
      <c r="X109" s="270">
        <f t="shared" si="19"/>
        <v>0</v>
      </c>
      <c r="Y109" s="270">
        <f t="shared" si="20"/>
        <v>0</v>
      </c>
      <c r="Z109" s="61"/>
      <c r="AA109" s="61"/>
      <c r="AB109" s="60" t="str">
        <f t="shared" si="21"/>
        <v/>
      </c>
      <c r="AC109" s="21" t="b">
        <f t="shared" si="22"/>
        <v>0</v>
      </c>
      <c r="AD109" s="21" t="b">
        <f t="shared" si="23"/>
        <v>0</v>
      </c>
      <c r="AE109" s="21" t="b">
        <f t="shared" si="24"/>
        <v>0</v>
      </c>
      <c r="AF109" s="21" t="b">
        <f ca="1">OR(AND($AC109,NOT($AD109)),AND($AC109,OR(AND($G109="",$H109&lt;&gt;""),AND($G109&lt;&gt;"",$H109=""),AND($J109="",$K109&lt;&gt;""),AND($J109&lt;&gt;"",$K109=""),AND($M109="",$N109&lt;&gt;""),AND($M109&lt;&gt;"",$N109=""),AND($P109="",$Q109&lt;&gt;""),AND($P109&lt;&gt;"",$Q109=""),AND($S109="",$T109&lt;&gt;""),AND($S109&lt;&gt;"",$T109=""),AND($V109="",$W109&lt;&gt;""),AND($V109&lt;&gt;"",$W109=""))),AND($C109&lt;&gt;"",$E109&lt;&gt;"",LEFT(TRIM($C109),1)&lt;&gt;LEFT(TRIM($E109),1)),IF(OR($E109="",$F109=""),FALSE(),IFERROR(COUNTIF(INDIRECT("UNITS_"&amp;SUBSTITUTE(LEFT($E109,FIND(" ",$E109&amp;" ")-1),".","_")),$F109)=0,TRUE())),AND($B109&lt;&gt;"",OR(ISNUMBER(SEARCH("outro",LOWER($B109))),ISNUMBER(SEARCH("divers",LOWER($B109))),ISNUMBER(SEARCH("etc",LOWER($B109))))),OR(AND(ISNUMBER(SEARCH("comunic",LOWER($B109))),LEFT($E109,3)&lt;&gt;"4.4"),AND(ISNUMBER(SEARCH("monitor",LOWER($B109))),NOT(OR(LEFT($E109,3)="1.5",LEFT($E109,3)="2.5")))),AND($B109&lt;&gt;"",OR(LEFT($C109,1)="1",LEFT($C109,1)="2"),$D109=""),AND($D109&lt;&gt;"",NOT(OR(LEFT($C109,1)="1",LEFT($C109,1)="2"))),AND($D109&lt;&gt;"",COUNTIF(' PROJETO'!$B$14:$B$16,$D109)=0),IF($D109="",FALSE(),IF(COUNTIF(' PROJETO'!$B$14:$B$16,$D109)=0,FALSE(),IFERROR(INDEX(' PROJETO'!$C$14:$C$16,MATCH($D109,' PROJETO'!$B$14:$B$16,0))&lt;&gt;"Sim",FALSE()))))</f>
        <v>0</v>
      </c>
      <c r="AG109" s="21" t="b">
        <f>AND($AC109,$Y109&gt;'CONFG.  LISTAS'!$F$4,$Z109="",$AA109="")</f>
        <v>0</v>
      </c>
      <c r="AH109" s="21" t="str">
        <f t="shared" si="25"/>
        <v/>
      </c>
      <c r="AI109" s="43" t="str">
        <f ca="1">IF(NOT($AC109),"",IF(OR($B109="",$C109="",$E109="",$F109=""),"Preencha descrição, categoria, tipo e unidade.",IF(AND($B109&lt;&gt;"",OR(LEFT($C109,1)="1",LEFT($C109,1)="2"),$D109=""),"Informe a prática de restauração para itens diretos.",IF(AND($D109&lt;&gt;"",NOT(OR(LEFT($C109,1)="1",LEFT($C109,1)="2"))),"Custos indiretos não devem pertencer a uma prática específica.",IF(AND($D109&lt;&gt;"",COUNTIF(' PROJETO'!$B$14:$B$16,$D109)=0),"Prática de restauração inválida ou não cadastrada.",IF(IF($D109="",FALSE(),IF(COUNTIF(' PROJETO'!$B$14:$B$16,$D109)=0,FALSE(),IFERROR(INDEX(' PROJETO'!$C$14:$C$16,MATCH($D109,' PROJETO'!$B$14:$B$16,0))&lt;&gt;"Sim",FALSE()))),"A prática informada no item não foi selecionada na aba Projeto.",IF(AND(MAX($I109,$L109,$O109,$R109,$U109,$X109)&gt;'CONFG.  LISTAS'!$F$4,NOT(OR($Z109&lt;&gt;"",$AA109&lt;&gt;""))),"Memorial de cálculo ou anexo obrigatório não informado para item acima do limite.",IF(OR(AND($G109&lt;&gt;"",$H109&lt;&gt;"",OR($G109&lt;=0,$H109&lt;=0)),AND($J109&lt;&gt;"",$K109&lt;&gt;"",OR($J109&lt;=0,$K109&lt;=0)),AND($M109&lt;&gt;"",$N109&lt;&gt;"",OR($M109&lt;=0,$N109&lt;=0)),AND($P109&lt;&gt;"",$Q109&lt;&gt;"",OR($P109&lt;=0,$Q109&lt;=0)),AND($S109&lt;&gt;"",$T109&lt;&gt;"",OR($S109&lt;=0,$T109&lt;=0)),AND($V109&lt;&gt;"",$W109&lt;&gt;"",OR($V109&lt;=0,$W109&lt;=0))),"Revise os valores informados: valor unitário e quantidade devem ser maiores que zero.",IF(OR(AND($G109="",$H109&lt;&gt;""),AND($G109&lt;&gt;"",$H109=""),AND($J109="",$K109&lt;&gt;""),AND($J109&lt;&gt;"",$K109=""),AND($M109="",$N109&lt;&gt;""),AND($M109&lt;&gt;"",$N109=""),AND($P109="",$Q109&lt;&gt;""),AND($P109&lt;&gt;"",$Q109=""),AND($S109="",$T109&lt;&gt;""),AND($S109&lt;&gt;"",$T109=""),AND($V109="",$W109&lt;&gt;""),AND($V109&lt;&gt;"",$W109="")),"Há ano preenchido parcialmente: "&amp;TRIM(IF(AND($G109="",$H109&lt;&gt;""),"Ano 1 (falta valor unitário); ","")&amp;IF(AND($G109&lt;&gt;"",$H109=""),"Ano 1 (falta quantidade); ","")&amp;IF(AND($J109="",$K109&lt;&gt;""),"Ano 2 (falta valor unitário); ","")&amp;IF(AND($J109&lt;&gt;"",$K109=""),"Ano 2 (falta quantidade); ","")&amp;IF(AND($M109="",$N109&lt;&gt;""),"Ano 3 (falta valor unitário); ","")&amp;IF(AND($M109&lt;&gt;"",$N109=""),"Ano 3 (falta quantidade); ","")&amp;IF(AND($P109="",$Q109&lt;&gt;""),"Ano 4 (falta valor unitário); ","")&amp;IF(AND($P109&lt;&gt;"",$Q109=""),"Ano 4 (falta quantidade); ","")&amp;IF(AND($S109="",$T109&lt;&gt;""),"Ano 5 (falta valor unitário); ","")&amp;IF(AND($S109&lt;&gt;"",$T109=""),"Ano 5 (falta quantidade); ","")&amp;IF(AND($V109="",$W109&lt;&gt;""),"Ano 6 (falta valor unitário); ","")&amp;IF(AND($V109&lt;&gt;"",$W109=""),"Ano 6 (falta quantidade); ","")), IF(NOT(OR(AND($G109&lt;&gt;"",$H109&lt;&gt;""),AND($J109&lt;&gt;"",$K109&lt;&gt;""),AND($M109&lt;&gt;"",$N109&lt;&gt;""),AND($P109&lt;&gt;"",$Q109&lt;&gt;""),AND($S109&lt;&gt;"",$T109&lt;&gt;""),AND($V109&lt;&gt;"",$W109&lt;&gt;""))),"Informe pelo menos um ano completo com valor unitário e quantidade.",IF(AND($C109&lt;&gt;"",$E109&lt;&gt;"",LEFT(TRIM($C109),1)&lt;&gt;LEFT(TRIM($E109),1)),"Categoria e tipo estão incompatíveis.",IF(IF(OR($E109="",$F109=""),FALSE(),IFERROR(COUNTIF(INDIRECT("UNITS_"&amp;SUBSTITUTE(LEFT($E109,FIND(" ",$E109&amp;" ")-1),".","_")),$F109)=0,TRUE())),"Unidade incompatível com o tipo selecionado.",IF(OR(AND(ISNUMBER(SEARCH("comunic",LOWER($B109))),LEFT($E109,3)&lt;&gt;"4.4"),AND(ISNUMBER(SEARCH("monitor",LOWER($B109))),NOT(OR(LEFT($E109,3)="1.5",LEFT($E109,3)="2.5")))),"Revise a classificação do item conforme as regras de preenchimento.",IF(AND($B109&lt;&gt;"",OR(ISNUMBER(SEARCH("outro",LOWER($B109))),ISNUMBER(SEARCH("divers",LOWER($B109))),ISNUMBER(SEARCH("kit",LOWER($B109))),ISNUMBER(SEARCH("ferrament",LOWER($B109))),ISNUMBER(SEARCH("epi",LOWER($B109)))),NOT(OR($Z109&lt;&gt;"",$AA109&lt;&gt;""))),"Descrição muito genérica: detalhe melhor o item e registre o racional no memorial ou em anexo.",IF(AND($Y109=0,$B109&lt;&gt;"",OR($G109&lt;&gt;"",$H109&lt;&gt;"",$J109&lt;&gt;"",$K109&lt;&gt;"",$M109&lt;&gt;"",$N109&lt;&gt;"",$P109&lt;&gt;"",$Q109&lt;&gt;"",$S109&lt;&gt;"",$T109&lt;&gt;"",$V109&lt;&gt;"",$W109&lt;&gt;"")),"O item possui dados lançados, mas o total está zerado. Revise os valores informados.","")))))))))))))))</f>
        <v/>
      </c>
    </row>
    <row r="110" spans="1:35" ht="14.25" customHeight="1" x14ac:dyDescent="0.25">
      <c r="A110" s="57" t="str">
        <f t="shared" si="13"/>
        <v/>
      </c>
      <c r="B110" s="58"/>
      <c r="C110" s="58"/>
      <c r="D110" s="58"/>
      <c r="E110" s="58"/>
      <c r="F110" s="58"/>
      <c r="G110" s="269"/>
      <c r="H110" s="59"/>
      <c r="I110" s="270">
        <f t="shared" si="14"/>
        <v>0</v>
      </c>
      <c r="J110" s="269"/>
      <c r="K110" s="59"/>
      <c r="L110" s="270">
        <f t="shared" si="15"/>
        <v>0</v>
      </c>
      <c r="M110" s="269"/>
      <c r="N110" s="59"/>
      <c r="O110" s="270">
        <f t="shared" si="16"/>
        <v>0</v>
      </c>
      <c r="P110" s="269"/>
      <c r="Q110" s="59"/>
      <c r="R110" s="271">
        <f t="shared" si="17"/>
        <v>0</v>
      </c>
      <c r="S110" s="269"/>
      <c r="T110" s="59"/>
      <c r="U110" s="270">
        <f t="shared" si="18"/>
        <v>0</v>
      </c>
      <c r="V110" s="269"/>
      <c r="W110" s="59"/>
      <c r="X110" s="270">
        <f t="shared" si="19"/>
        <v>0</v>
      </c>
      <c r="Y110" s="270">
        <f t="shared" si="20"/>
        <v>0</v>
      </c>
      <c r="Z110" s="58"/>
      <c r="AA110" s="58"/>
      <c r="AB110" s="60" t="str">
        <f t="shared" si="21"/>
        <v/>
      </c>
      <c r="AC110" s="21" t="b">
        <f t="shared" si="22"/>
        <v>0</v>
      </c>
      <c r="AD110" s="21" t="b">
        <f t="shared" si="23"/>
        <v>0</v>
      </c>
      <c r="AE110" s="21" t="b">
        <f t="shared" si="24"/>
        <v>0</v>
      </c>
      <c r="AF110" s="21" t="b">
        <f ca="1">OR(AND($AC110,NOT($AD110)),AND($AC110,OR(AND($G110="",$H110&lt;&gt;""),AND($G110&lt;&gt;"",$H110=""),AND($J110="",$K110&lt;&gt;""),AND($J110&lt;&gt;"",$K110=""),AND($M110="",$N110&lt;&gt;""),AND($M110&lt;&gt;"",$N110=""),AND($P110="",$Q110&lt;&gt;""),AND($P110&lt;&gt;"",$Q110=""),AND($S110="",$T110&lt;&gt;""),AND($S110&lt;&gt;"",$T110=""),AND($V110="",$W110&lt;&gt;""),AND($V110&lt;&gt;"",$W110=""))),AND($C110&lt;&gt;"",$E110&lt;&gt;"",LEFT(TRIM($C110),1)&lt;&gt;LEFT(TRIM($E110),1)),IF(OR($E110="",$F110=""),FALSE(),IFERROR(COUNTIF(INDIRECT("UNITS_"&amp;SUBSTITUTE(LEFT($E110,FIND(" ",$E110&amp;" ")-1),".","_")),$F110)=0,TRUE())),AND($B110&lt;&gt;"",OR(ISNUMBER(SEARCH("outro",LOWER($B110))),ISNUMBER(SEARCH("divers",LOWER($B110))),ISNUMBER(SEARCH("etc",LOWER($B110))))),OR(AND(ISNUMBER(SEARCH("comunic",LOWER($B110))),LEFT($E110,3)&lt;&gt;"4.4"),AND(ISNUMBER(SEARCH("monitor",LOWER($B110))),NOT(OR(LEFT($E110,3)="1.5",LEFT($E110,3)="2.5")))),AND($B110&lt;&gt;"",OR(LEFT($C110,1)="1",LEFT($C110,1)="2"),$D110=""),AND($D110&lt;&gt;"",NOT(OR(LEFT($C110,1)="1",LEFT($C110,1)="2"))),AND($D110&lt;&gt;"",COUNTIF(' PROJETO'!$B$14:$B$16,$D110)=0),IF($D110="",FALSE(),IF(COUNTIF(' PROJETO'!$B$14:$B$16,$D110)=0,FALSE(),IFERROR(INDEX(' PROJETO'!$C$14:$C$16,MATCH($D110,' PROJETO'!$B$14:$B$16,0))&lt;&gt;"Sim",FALSE()))))</f>
        <v>0</v>
      </c>
      <c r="AG110" s="21" t="b">
        <f>AND($AC110,$Y110&gt;'CONFG.  LISTAS'!$F$4,$Z110="",$AA110="")</f>
        <v>0</v>
      </c>
      <c r="AH110" s="21" t="str">
        <f t="shared" si="25"/>
        <v/>
      </c>
      <c r="AI110" s="43" t="str">
        <f ca="1">IF(NOT($AC110),"",IF(OR($B110="",$C110="",$E110="",$F110=""),"Preencha descrição, categoria, tipo e unidade.",IF(AND($B110&lt;&gt;"",OR(LEFT($C110,1)="1",LEFT($C110,1)="2"),$D110=""),"Informe a prática de restauração para itens diretos.",IF(AND($D110&lt;&gt;"",NOT(OR(LEFT($C110,1)="1",LEFT($C110,1)="2"))),"Custos indiretos não devem pertencer a uma prática específica.",IF(AND($D110&lt;&gt;"",COUNTIF(' PROJETO'!$B$14:$B$16,$D110)=0),"Prática de restauração inválida ou não cadastrada.",IF(IF($D110="",FALSE(),IF(COUNTIF(' PROJETO'!$B$14:$B$16,$D110)=0,FALSE(),IFERROR(INDEX(' PROJETO'!$C$14:$C$16,MATCH($D110,' PROJETO'!$B$14:$B$16,0))&lt;&gt;"Sim",FALSE()))),"A prática informada no item não foi selecionada na aba Projeto.",IF(AND(MAX($I110,$L110,$O110,$R110,$U110,$X110)&gt;'CONFG.  LISTAS'!$F$4,NOT(OR($Z110&lt;&gt;"",$AA110&lt;&gt;""))),"Memorial de cálculo ou anexo obrigatório não informado para item acima do limite.",IF(OR(AND($G110&lt;&gt;"",$H110&lt;&gt;"",OR($G110&lt;=0,$H110&lt;=0)),AND($J110&lt;&gt;"",$K110&lt;&gt;"",OR($J110&lt;=0,$K110&lt;=0)),AND($M110&lt;&gt;"",$N110&lt;&gt;"",OR($M110&lt;=0,$N110&lt;=0)),AND($P110&lt;&gt;"",$Q110&lt;&gt;"",OR($P110&lt;=0,$Q110&lt;=0)),AND($S110&lt;&gt;"",$T110&lt;&gt;"",OR($S110&lt;=0,$T110&lt;=0)),AND($V110&lt;&gt;"",$W110&lt;&gt;"",OR($V110&lt;=0,$W110&lt;=0))),"Revise os valores informados: valor unitário e quantidade devem ser maiores que zero.",IF(OR(AND($G110="",$H110&lt;&gt;""),AND($G110&lt;&gt;"",$H110=""),AND($J110="",$K110&lt;&gt;""),AND($J110&lt;&gt;"",$K110=""),AND($M110="",$N110&lt;&gt;""),AND($M110&lt;&gt;"",$N110=""),AND($P110="",$Q110&lt;&gt;""),AND($P110&lt;&gt;"",$Q110=""),AND($S110="",$T110&lt;&gt;""),AND($S110&lt;&gt;"",$T110=""),AND($V110="",$W110&lt;&gt;""),AND($V110&lt;&gt;"",$W110="")),"Há ano preenchido parcialmente: "&amp;TRIM(IF(AND($G110="",$H110&lt;&gt;""),"Ano 1 (falta valor unitário); ","")&amp;IF(AND($G110&lt;&gt;"",$H110=""),"Ano 1 (falta quantidade); ","")&amp;IF(AND($J110="",$K110&lt;&gt;""),"Ano 2 (falta valor unitário); ","")&amp;IF(AND($J110&lt;&gt;"",$K110=""),"Ano 2 (falta quantidade); ","")&amp;IF(AND($M110="",$N110&lt;&gt;""),"Ano 3 (falta valor unitário); ","")&amp;IF(AND($M110&lt;&gt;"",$N110=""),"Ano 3 (falta quantidade); ","")&amp;IF(AND($P110="",$Q110&lt;&gt;""),"Ano 4 (falta valor unitário); ","")&amp;IF(AND($P110&lt;&gt;"",$Q110=""),"Ano 4 (falta quantidade); ","")&amp;IF(AND($S110="",$T110&lt;&gt;""),"Ano 5 (falta valor unitário); ","")&amp;IF(AND($S110&lt;&gt;"",$T110=""),"Ano 5 (falta quantidade); ","")&amp;IF(AND($V110="",$W110&lt;&gt;""),"Ano 6 (falta valor unitário); ","")&amp;IF(AND($V110&lt;&gt;"",$W110=""),"Ano 6 (falta quantidade); ","")), IF(NOT(OR(AND($G110&lt;&gt;"",$H110&lt;&gt;""),AND($J110&lt;&gt;"",$K110&lt;&gt;""),AND($M110&lt;&gt;"",$N110&lt;&gt;""),AND($P110&lt;&gt;"",$Q110&lt;&gt;""),AND($S110&lt;&gt;"",$T110&lt;&gt;""),AND($V110&lt;&gt;"",$W110&lt;&gt;""))),"Informe pelo menos um ano completo com valor unitário e quantidade.",IF(AND($C110&lt;&gt;"",$E110&lt;&gt;"",LEFT(TRIM($C110),1)&lt;&gt;LEFT(TRIM($E110),1)),"Categoria e tipo estão incompatíveis.",IF(IF(OR($E110="",$F110=""),FALSE(),IFERROR(COUNTIF(INDIRECT("UNITS_"&amp;SUBSTITUTE(LEFT($E110,FIND(" ",$E110&amp;" ")-1),".","_")),$F110)=0,TRUE())),"Unidade incompatível com o tipo selecionado.",IF(OR(AND(ISNUMBER(SEARCH("comunic",LOWER($B110))),LEFT($E110,3)&lt;&gt;"4.4"),AND(ISNUMBER(SEARCH("monitor",LOWER($B110))),NOT(OR(LEFT($E110,3)="1.5",LEFT($E110,3)="2.5")))),"Revise a classificação do item conforme as regras de preenchimento.",IF(AND($B110&lt;&gt;"",OR(ISNUMBER(SEARCH("outro",LOWER($B110))),ISNUMBER(SEARCH("divers",LOWER($B110))),ISNUMBER(SEARCH("kit",LOWER($B110))),ISNUMBER(SEARCH("ferrament",LOWER($B110))),ISNUMBER(SEARCH("epi",LOWER($B110)))),NOT(OR($Z110&lt;&gt;"",$AA110&lt;&gt;""))),"Descrição muito genérica: detalhe melhor o item e registre o racional no memorial ou em anexo.",IF(AND($Y110=0,$B110&lt;&gt;"",OR($G110&lt;&gt;"",$H110&lt;&gt;"",$J110&lt;&gt;"",$K110&lt;&gt;"",$M110&lt;&gt;"",$N110&lt;&gt;"",$P110&lt;&gt;"",$Q110&lt;&gt;"",$S110&lt;&gt;"",$T110&lt;&gt;"",$V110&lt;&gt;"",$W110&lt;&gt;"")),"O item possui dados lançados, mas o total está zerado. Revise os valores informados.","")))))))))))))))</f>
        <v/>
      </c>
    </row>
    <row r="111" spans="1:35" ht="14.25" customHeight="1" x14ac:dyDescent="0.25">
      <c r="A111" s="57" t="str">
        <f t="shared" si="13"/>
        <v/>
      </c>
      <c r="B111" s="61"/>
      <c r="C111" s="61"/>
      <c r="D111" s="58"/>
      <c r="E111" s="61"/>
      <c r="F111" s="61"/>
      <c r="G111" s="272"/>
      <c r="H111" s="62"/>
      <c r="I111" s="270">
        <f t="shared" si="14"/>
        <v>0</v>
      </c>
      <c r="J111" s="272"/>
      <c r="K111" s="62"/>
      <c r="L111" s="270">
        <f t="shared" si="15"/>
        <v>0</v>
      </c>
      <c r="M111" s="272"/>
      <c r="N111" s="62"/>
      <c r="O111" s="270">
        <f t="shared" si="16"/>
        <v>0</v>
      </c>
      <c r="P111" s="272"/>
      <c r="Q111" s="62"/>
      <c r="R111" s="271">
        <f t="shared" si="17"/>
        <v>0</v>
      </c>
      <c r="S111" s="272"/>
      <c r="T111" s="62"/>
      <c r="U111" s="270">
        <f t="shared" si="18"/>
        <v>0</v>
      </c>
      <c r="V111" s="272"/>
      <c r="W111" s="62"/>
      <c r="X111" s="270">
        <f t="shared" si="19"/>
        <v>0</v>
      </c>
      <c r="Y111" s="270">
        <f t="shared" si="20"/>
        <v>0</v>
      </c>
      <c r="Z111" s="61"/>
      <c r="AA111" s="61"/>
      <c r="AB111" s="60" t="str">
        <f t="shared" si="21"/>
        <v/>
      </c>
      <c r="AC111" s="21" t="b">
        <f t="shared" si="22"/>
        <v>0</v>
      </c>
      <c r="AD111" s="21" t="b">
        <f t="shared" si="23"/>
        <v>0</v>
      </c>
      <c r="AE111" s="21" t="b">
        <f t="shared" si="24"/>
        <v>0</v>
      </c>
      <c r="AF111" s="21" t="b">
        <f ca="1">OR(AND($AC111,NOT($AD111)),AND($AC111,OR(AND($G111="",$H111&lt;&gt;""),AND($G111&lt;&gt;"",$H111=""),AND($J111="",$K111&lt;&gt;""),AND($J111&lt;&gt;"",$K111=""),AND($M111="",$N111&lt;&gt;""),AND($M111&lt;&gt;"",$N111=""),AND($P111="",$Q111&lt;&gt;""),AND($P111&lt;&gt;"",$Q111=""),AND($S111="",$T111&lt;&gt;""),AND($S111&lt;&gt;"",$T111=""),AND($V111="",$W111&lt;&gt;""),AND($V111&lt;&gt;"",$W111=""))),AND($C111&lt;&gt;"",$E111&lt;&gt;"",LEFT(TRIM($C111),1)&lt;&gt;LEFT(TRIM($E111),1)),IF(OR($E111="",$F111=""),FALSE(),IFERROR(COUNTIF(INDIRECT("UNITS_"&amp;SUBSTITUTE(LEFT($E111,FIND(" ",$E111&amp;" ")-1),".","_")),$F111)=0,TRUE())),AND($B111&lt;&gt;"",OR(ISNUMBER(SEARCH("outro",LOWER($B111))),ISNUMBER(SEARCH("divers",LOWER($B111))),ISNUMBER(SEARCH("etc",LOWER($B111))))),OR(AND(ISNUMBER(SEARCH("comunic",LOWER($B111))),LEFT($E111,3)&lt;&gt;"4.4"),AND(ISNUMBER(SEARCH("monitor",LOWER($B111))),NOT(OR(LEFT($E111,3)="1.5",LEFT($E111,3)="2.5")))),AND($B111&lt;&gt;"",OR(LEFT($C111,1)="1",LEFT($C111,1)="2"),$D111=""),AND($D111&lt;&gt;"",NOT(OR(LEFT($C111,1)="1",LEFT($C111,1)="2"))),AND($D111&lt;&gt;"",COUNTIF(' PROJETO'!$B$14:$B$16,$D111)=0),IF($D111="",FALSE(),IF(COUNTIF(' PROJETO'!$B$14:$B$16,$D111)=0,FALSE(),IFERROR(INDEX(' PROJETO'!$C$14:$C$16,MATCH($D111,' PROJETO'!$B$14:$B$16,0))&lt;&gt;"Sim",FALSE()))))</f>
        <v>0</v>
      </c>
      <c r="AG111" s="21" t="b">
        <f>AND($AC111,$Y111&gt;'CONFG.  LISTAS'!$F$4,$Z111="",$AA111="")</f>
        <v>0</v>
      </c>
      <c r="AH111" s="21" t="str">
        <f t="shared" si="25"/>
        <v/>
      </c>
      <c r="AI111" s="43" t="str">
        <f ca="1">IF(NOT($AC111),"",IF(OR($B111="",$C111="",$E111="",$F111=""),"Preencha descrição, categoria, tipo e unidade.",IF(AND($B111&lt;&gt;"",OR(LEFT($C111,1)="1",LEFT($C111,1)="2"),$D111=""),"Informe a prática de restauração para itens diretos.",IF(AND($D111&lt;&gt;"",NOT(OR(LEFT($C111,1)="1",LEFT($C111,1)="2"))),"Custos indiretos não devem pertencer a uma prática específica.",IF(AND($D111&lt;&gt;"",COUNTIF(' PROJETO'!$B$14:$B$16,$D111)=0),"Prática de restauração inválida ou não cadastrada.",IF(IF($D111="",FALSE(),IF(COUNTIF(' PROJETO'!$B$14:$B$16,$D111)=0,FALSE(),IFERROR(INDEX(' PROJETO'!$C$14:$C$16,MATCH($D111,' PROJETO'!$B$14:$B$16,0))&lt;&gt;"Sim",FALSE()))),"A prática informada no item não foi selecionada na aba Projeto.",IF(AND(MAX($I111,$L111,$O111,$R111,$U111,$X111)&gt;'CONFG.  LISTAS'!$F$4,NOT(OR($Z111&lt;&gt;"",$AA111&lt;&gt;""))),"Memorial de cálculo ou anexo obrigatório não informado para item acima do limite.",IF(OR(AND($G111&lt;&gt;"",$H111&lt;&gt;"",OR($G111&lt;=0,$H111&lt;=0)),AND($J111&lt;&gt;"",$K111&lt;&gt;"",OR($J111&lt;=0,$K111&lt;=0)),AND($M111&lt;&gt;"",$N111&lt;&gt;"",OR($M111&lt;=0,$N111&lt;=0)),AND($P111&lt;&gt;"",$Q111&lt;&gt;"",OR($P111&lt;=0,$Q111&lt;=0)),AND($S111&lt;&gt;"",$T111&lt;&gt;"",OR($S111&lt;=0,$T111&lt;=0)),AND($V111&lt;&gt;"",$W111&lt;&gt;"",OR($V111&lt;=0,$W111&lt;=0))),"Revise os valores informados: valor unitário e quantidade devem ser maiores que zero.",IF(OR(AND($G111="",$H111&lt;&gt;""),AND($G111&lt;&gt;"",$H111=""),AND($J111="",$K111&lt;&gt;""),AND($J111&lt;&gt;"",$K111=""),AND($M111="",$N111&lt;&gt;""),AND($M111&lt;&gt;"",$N111=""),AND($P111="",$Q111&lt;&gt;""),AND($P111&lt;&gt;"",$Q111=""),AND($S111="",$T111&lt;&gt;""),AND($S111&lt;&gt;"",$T111=""),AND($V111="",$W111&lt;&gt;""),AND($V111&lt;&gt;"",$W111="")),"Há ano preenchido parcialmente: "&amp;TRIM(IF(AND($G111="",$H111&lt;&gt;""),"Ano 1 (falta valor unitário); ","")&amp;IF(AND($G111&lt;&gt;"",$H111=""),"Ano 1 (falta quantidade); ","")&amp;IF(AND($J111="",$K111&lt;&gt;""),"Ano 2 (falta valor unitário); ","")&amp;IF(AND($J111&lt;&gt;"",$K111=""),"Ano 2 (falta quantidade); ","")&amp;IF(AND($M111="",$N111&lt;&gt;""),"Ano 3 (falta valor unitário); ","")&amp;IF(AND($M111&lt;&gt;"",$N111=""),"Ano 3 (falta quantidade); ","")&amp;IF(AND($P111="",$Q111&lt;&gt;""),"Ano 4 (falta valor unitário); ","")&amp;IF(AND($P111&lt;&gt;"",$Q111=""),"Ano 4 (falta quantidade); ","")&amp;IF(AND($S111="",$T111&lt;&gt;""),"Ano 5 (falta valor unitário); ","")&amp;IF(AND($S111&lt;&gt;"",$T111=""),"Ano 5 (falta quantidade); ","")&amp;IF(AND($V111="",$W111&lt;&gt;""),"Ano 6 (falta valor unitário); ","")&amp;IF(AND($V111&lt;&gt;"",$W111=""),"Ano 6 (falta quantidade); ","")), IF(NOT(OR(AND($G111&lt;&gt;"",$H111&lt;&gt;""),AND($J111&lt;&gt;"",$K111&lt;&gt;""),AND($M111&lt;&gt;"",$N111&lt;&gt;""),AND($P111&lt;&gt;"",$Q111&lt;&gt;""),AND($S111&lt;&gt;"",$T111&lt;&gt;""),AND($V111&lt;&gt;"",$W111&lt;&gt;""))),"Informe pelo menos um ano completo com valor unitário e quantidade.",IF(AND($C111&lt;&gt;"",$E111&lt;&gt;"",LEFT(TRIM($C111),1)&lt;&gt;LEFT(TRIM($E111),1)),"Categoria e tipo estão incompatíveis.",IF(IF(OR($E111="",$F111=""),FALSE(),IFERROR(COUNTIF(INDIRECT("UNITS_"&amp;SUBSTITUTE(LEFT($E111,FIND(" ",$E111&amp;" ")-1),".","_")),$F111)=0,TRUE())),"Unidade incompatível com o tipo selecionado.",IF(OR(AND(ISNUMBER(SEARCH("comunic",LOWER($B111))),LEFT($E111,3)&lt;&gt;"4.4"),AND(ISNUMBER(SEARCH("monitor",LOWER($B111))),NOT(OR(LEFT($E111,3)="1.5",LEFT($E111,3)="2.5")))),"Revise a classificação do item conforme as regras de preenchimento.",IF(AND($B111&lt;&gt;"",OR(ISNUMBER(SEARCH("outro",LOWER($B111))),ISNUMBER(SEARCH("divers",LOWER($B111))),ISNUMBER(SEARCH("kit",LOWER($B111))),ISNUMBER(SEARCH("ferrament",LOWER($B111))),ISNUMBER(SEARCH("epi",LOWER($B111)))),NOT(OR($Z111&lt;&gt;"",$AA111&lt;&gt;""))),"Descrição muito genérica: detalhe melhor o item e registre o racional no memorial ou em anexo.",IF(AND($Y111=0,$B111&lt;&gt;"",OR($G111&lt;&gt;"",$H111&lt;&gt;"",$J111&lt;&gt;"",$K111&lt;&gt;"",$M111&lt;&gt;"",$N111&lt;&gt;"",$P111&lt;&gt;"",$Q111&lt;&gt;"",$S111&lt;&gt;"",$T111&lt;&gt;"",$V111&lt;&gt;"",$W111&lt;&gt;"")),"O item possui dados lançados, mas o total está zerado. Revise os valores informados.","")))))))))))))))</f>
        <v/>
      </c>
    </row>
    <row r="112" spans="1:35" ht="14.25" customHeight="1" x14ac:dyDescent="0.25">
      <c r="A112" s="57" t="str">
        <f t="shared" si="13"/>
        <v/>
      </c>
      <c r="B112" s="58"/>
      <c r="C112" s="58"/>
      <c r="D112" s="58"/>
      <c r="E112" s="58"/>
      <c r="F112" s="58"/>
      <c r="G112" s="269"/>
      <c r="H112" s="59"/>
      <c r="I112" s="270">
        <f t="shared" si="14"/>
        <v>0</v>
      </c>
      <c r="J112" s="269"/>
      <c r="K112" s="59"/>
      <c r="L112" s="270">
        <f t="shared" si="15"/>
        <v>0</v>
      </c>
      <c r="M112" s="269"/>
      <c r="N112" s="59"/>
      <c r="O112" s="270">
        <f t="shared" si="16"/>
        <v>0</v>
      </c>
      <c r="P112" s="269"/>
      <c r="Q112" s="59"/>
      <c r="R112" s="271">
        <f t="shared" si="17"/>
        <v>0</v>
      </c>
      <c r="S112" s="269"/>
      <c r="T112" s="59"/>
      <c r="U112" s="270">
        <f t="shared" si="18"/>
        <v>0</v>
      </c>
      <c r="V112" s="269"/>
      <c r="W112" s="59"/>
      <c r="X112" s="270">
        <f t="shared" si="19"/>
        <v>0</v>
      </c>
      <c r="Y112" s="270">
        <f t="shared" si="20"/>
        <v>0</v>
      </c>
      <c r="Z112" s="58"/>
      <c r="AA112" s="58"/>
      <c r="AB112" s="60" t="str">
        <f t="shared" si="21"/>
        <v/>
      </c>
      <c r="AC112" s="21" t="b">
        <f t="shared" si="22"/>
        <v>0</v>
      </c>
      <c r="AD112" s="21" t="b">
        <f t="shared" si="23"/>
        <v>0</v>
      </c>
      <c r="AE112" s="21" t="b">
        <f t="shared" si="24"/>
        <v>0</v>
      </c>
      <c r="AF112" s="21" t="b">
        <f ca="1">OR(AND($AC112,NOT($AD112)),AND($AC112,OR(AND($G112="",$H112&lt;&gt;""),AND($G112&lt;&gt;"",$H112=""),AND($J112="",$K112&lt;&gt;""),AND($J112&lt;&gt;"",$K112=""),AND($M112="",$N112&lt;&gt;""),AND($M112&lt;&gt;"",$N112=""),AND($P112="",$Q112&lt;&gt;""),AND($P112&lt;&gt;"",$Q112=""),AND($S112="",$T112&lt;&gt;""),AND($S112&lt;&gt;"",$T112=""),AND($V112="",$W112&lt;&gt;""),AND($V112&lt;&gt;"",$W112=""))),AND($C112&lt;&gt;"",$E112&lt;&gt;"",LEFT(TRIM($C112),1)&lt;&gt;LEFT(TRIM($E112),1)),IF(OR($E112="",$F112=""),FALSE(),IFERROR(COUNTIF(INDIRECT("UNITS_"&amp;SUBSTITUTE(LEFT($E112,FIND(" ",$E112&amp;" ")-1),".","_")),$F112)=0,TRUE())),AND($B112&lt;&gt;"",OR(ISNUMBER(SEARCH("outro",LOWER($B112))),ISNUMBER(SEARCH("divers",LOWER($B112))),ISNUMBER(SEARCH("etc",LOWER($B112))))),OR(AND(ISNUMBER(SEARCH("comunic",LOWER($B112))),LEFT($E112,3)&lt;&gt;"4.4"),AND(ISNUMBER(SEARCH("monitor",LOWER($B112))),NOT(OR(LEFT($E112,3)="1.5",LEFT($E112,3)="2.5")))),AND($B112&lt;&gt;"",OR(LEFT($C112,1)="1",LEFT($C112,1)="2"),$D112=""),AND($D112&lt;&gt;"",NOT(OR(LEFT($C112,1)="1",LEFT($C112,1)="2"))),AND($D112&lt;&gt;"",COUNTIF(' PROJETO'!$B$14:$B$16,$D112)=0),IF($D112="",FALSE(),IF(COUNTIF(' PROJETO'!$B$14:$B$16,$D112)=0,FALSE(),IFERROR(INDEX(' PROJETO'!$C$14:$C$16,MATCH($D112,' PROJETO'!$B$14:$B$16,0))&lt;&gt;"Sim",FALSE()))))</f>
        <v>0</v>
      </c>
      <c r="AG112" s="21" t="b">
        <f>AND($AC112,$Y112&gt;'CONFG.  LISTAS'!$F$4,$Z112="",$AA112="")</f>
        <v>0</v>
      </c>
      <c r="AH112" s="21" t="str">
        <f t="shared" si="25"/>
        <v/>
      </c>
      <c r="AI112" s="43" t="str">
        <f ca="1">IF(NOT($AC112),"",IF(OR($B112="",$C112="",$E112="",$F112=""),"Preencha descrição, categoria, tipo e unidade.",IF(AND($B112&lt;&gt;"",OR(LEFT($C112,1)="1",LEFT($C112,1)="2"),$D112=""),"Informe a prática de restauração para itens diretos.",IF(AND($D112&lt;&gt;"",NOT(OR(LEFT($C112,1)="1",LEFT($C112,1)="2"))),"Custos indiretos não devem pertencer a uma prática específica.",IF(AND($D112&lt;&gt;"",COUNTIF(' PROJETO'!$B$14:$B$16,$D112)=0),"Prática de restauração inválida ou não cadastrada.",IF(IF($D112="",FALSE(),IF(COUNTIF(' PROJETO'!$B$14:$B$16,$D112)=0,FALSE(),IFERROR(INDEX(' PROJETO'!$C$14:$C$16,MATCH($D112,' PROJETO'!$B$14:$B$16,0))&lt;&gt;"Sim",FALSE()))),"A prática informada no item não foi selecionada na aba Projeto.",IF(AND(MAX($I112,$L112,$O112,$R112,$U112,$X112)&gt;'CONFG.  LISTAS'!$F$4,NOT(OR($Z112&lt;&gt;"",$AA112&lt;&gt;""))),"Memorial de cálculo ou anexo obrigatório não informado para item acima do limite.",IF(OR(AND($G112&lt;&gt;"",$H112&lt;&gt;"",OR($G112&lt;=0,$H112&lt;=0)),AND($J112&lt;&gt;"",$K112&lt;&gt;"",OR($J112&lt;=0,$K112&lt;=0)),AND($M112&lt;&gt;"",$N112&lt;&gt;"",OR($M112&lt;=0,$N112&lt;=0)),AND($P112&lt;&gt;"",$Q112&lt;&gt;"",OR($P112&lt;=0,$Q112&lt;=0)),AND($S112&lt;&gt;"",$T112&lt;&gt;"",OR($S112&lt;=0,$T112&lt;=0)),AND($V112&lt;&gt;"",$W112&lt;&gt;"",OR($V112&lt;=0,$W112&lt;=0))),"Revise os valores informados: valor unitário e quantidade devem ser maiores que zero.",IF(OR(AND($G112="",$H112&lt;&gt;""),AND($G112&lt;&gt;"",$H112=""),AND($J112="",$K112&lt;&gt;""),AND($J112&lt;&gt;"",$K112=""),AND($M112="",$N112&lt;&gt;""),AND($M112&lt;&gt;"",$N112=""),AND($P112="",$Q112&lt;&gt;""),AND($P112&lt;&gt;"",$Q112=""),AND($S112="",$T112&lt;&gt;""),AND($S112&lt;&gt;"",$T112=""),AND($V112="",$W112&lt;&gt;""),AND($V112&lt;&gt;"",$W112="")),"Há ano preenchido parcialmente: "&amp;TRIM(IF(AND($G112="",$H112&lt;&gt;""),"Ano 1 (falta valor unitário); ","")&amp;IF(AND($G112&lt;&gt;"",$H112=""),"Ano 1 (falta quantidade); ","")&amp;IF(AND($J112="",$K112&lt;&gt;""),"Ano 2 (falta valor unitário); ","")&amp;IF(AND($J112&lt;&gt;"",$K112=""),"Ano 2 (falta quantidade); ","")&amp;IF(AND($M112="",$N112&lt;&gt;""),"Ano 3 (falta valor unitário); ","")&amp;IF(AND($M112&lt;&gt;"",$N112=""),"Ano 3 (falta quantidade); ","")&amp;IF(AND($P112="",$Q112&lt;&gt;""),"Ano 4 (falta valor unitário); ","")&amp;IF(AND($P112&lt;&gt;"",$Q112=""),"Ano 4 (falta quantidade); ","")&amp;IF(AND($S112="",$T112&lt;&gt;""),"Ano 5 (falta valor unitário); ","")&amp;IF(AND($S112&lt;&gt;"",$T112=""),"Ano 5 (falta quantidade); ","")&amp;IF(AND($V112="",$W112&lt;&gt;""),"Ano 6 (falta valor unitário); ","")&amp;IF(AND($V112&lt;&gt;"",$W112=""),"Ano 6 (falta quantidade); ","")), IF(NOT(OR(AND($G112&lt;&gt;"",$H112&lt;&gt;""),AND($J112&lt;&gt;"",$K112&lt;&gt;""),AND($M112&lt;&gt;"",$N112&lt;&gt;""),AND($P112&lt;&gt;"",$Q112&lt;&gt;""),AND($S112&lt;&gt;"",$T112&lt;&gt;""),AND($V112&lt;&gt;"",$W112&lt;&gt;""))),"Informe pelo menos um ano completo com valor unitário e quantidade.",IF(AND($C112&lt;&gt;"",$E112&lt;&gt;"",LEFT(TRIM($C112),1)&lt;&gt;LEFT(TRIM($E112),1)),"Categoria e tipo estão incompatíveis.",IF(IF(OR($E112="",$F112=""),FALSE(),IFERROR(COUNTIF(INDIRECT("UNITS_"&amp;SUBSTITUTE(LEFT($E112,FIND(" ",$E112&amp;" ")-1),".","_")),$F112)=0,TRUE())),"Unidade incompatível com o tipo selecionado.",IF(OR(AND(ISNUMBER(SEARCH("comunic",LOWER($B112))),LEFT($E112,3)&lt;&gt;"4.4"),AND(ISNUMBER(SEARCH("monitor",LOWER($B112))),NOT(OR(LEFT($E112,3)="1.5",LEFT($E112,3)="2.5")))),"Revise a classificação do item conforme as regras de preenchimento.",IF(AND($B112&lt;&gt;"",OR(ISNUMBER(SEARCH("outro",LOWER($B112))),ISNUMBER(SEARCH("divers",LOWER($B112))),ISNUMBER(SEARCH("kit",LOWER($B112))),ISNUMBER(SEARCH("ferrament",LOWER($B112))),ISNUMBER(SEARCH("epi",LOWER($B112)))),NOT(OR($Z112&lt;&gt;"",$AA112&lt;&gt;""))),"Descrição muito genérica: detalhe melhor o item e registre o racional no memorial ou em anexo.",IF(AND($Y112=0,$B112&lt;&gt;"",OR($G112&lt;&gt;"",$H112&lt;&gt;"",$J112&lt;&gt;"",$K112&lt;&gt;"",$M112&lt;&gt;"",$N112&lt;&gt;"",$P112&lt;&gt;"",$Q112&lt;&gt;"",$S112&lt;&gt;"",$T112&lt;&gt;"",$V112&lt;&gt;"",$W112&lt;&gt;"")),"O item possui dados lançados, mas o total está zerado. Revise os valores informados.","")))))))))))))))</f>
        <v/>
      </c>
    </row>
    <row r="113" spans="1:35" ht="14.25" customHeight="1" x14ac:dyDescent="0.25">
      <c r="A113" s="57" t="str">
        <f t="shared" si="13"/>
        <v/>
      </c>
      <c r="B113" s="61"/>
      <c r="C113" s="61"/>
      <c r="D113" s="58"/>
      <c r="E113" s="61"/>
      <c r="F113" s="61"/>
      <c r="G113" s="272"/>
      <c r="H113" s="62"/>
      <c r="I113" s="270">
        <f t="shared" si="14"/>
        <v>0</v>
      </c>
      <c r="J113" s="272"/>
      <c r="K113" s="62"/>
      <c r="L113" s="270">
        <f t="shared" si="15"/>
        <v>0</v>
      </c>
      <c r="M113" s="272"/>
      <c r="N113" s="62"/>
      <c r="O113" s="270">
        <f t="shared" si="16"/>
        <v>0</v>
      </c>
      <c r="P113" s="272"/>
      <c r="Q113" s="62"/>
      <c r="R113" s="271">
        <f t="shared" si="17"/>
        <v>0</v>
      </c>
      <c r="S113" s="272"/>
      <c r="T113" s="62"/>
      <c r="U113" s="270">
        <f t="shared" si="18"/>
        <v>0</v>
      </c>
      <c r="V113" s="272"/>
      <c r="W113" s="62"/>
      <c r="X113" s="270">
        <f t="shared" si="19"/>
        <v>0</v>
      </c>
      <c r="Y113" s="270">
        <f t="shared" si="20"/>
        <v>0</v>
      </c>
      <c r="Z113" s="61"/>
      <c r="AA113" s="61"/>
      <c r="AB113" s="60" t="str">
        <f t="shared" si="21"/>
        <v/>
      </c>
      <c r="AC113" s="21" t="b">
        <f t="shared" si="22"/>
        <v>0</v>
      </c>
      <c r="AD113" s="21" t="b">
        <f t="shared" si="23"/>
        <v>0</v>
      </c>
      <c r="AE113" s="21" t="b">
        <f t="shared" si="24"/>
        <v>0</v>
      </c>
      <c r="AF113" s="21" t="b">
        <f ca="1">OR(AND($AC113,NOT($AD113)),AND($AC113,OR(AND($G113="",$H113&lt;&gt;""),AND($G113&lt;&gt;"",$H113=""),AND($J113="",$K113&lt;&gt;""),AND($J113&lt;&gt;"",$K113=""),AND($M113="",$N113&lt;&gt;""),AND($M113&lt;&gt;"",$N113=""),AND($P113="",$Q113&lt;&gt;""),AND($P113&lt;&gt;"",$Q113=""),AND($S113="",$T113&lt;&gt;""),AND($S113&lt;&gt;"",$T113=""),AND($V113="",$W113&lt;&gt;""),AND($V113&lt;&gt;"",$W113=""))),AND($C113&lt;&gt;"",$E113&lt;&gt;"",LEFT(TRIM($C113),1)&lt;&gt;LEFT(TRIM($E113),1)),IF(OR($E113="",$F113=""),FALSE(),IFERROR(COUNTIF(INDIRECT("UNITS_"&amp;SUBSTITUTE(LEFT($E113,FIND(" ",$E113&amp;" ")-1),".","_")),$F113)=0,TRUE())),AND($B113&lt;&gt;"",OR(ISNUMBER(SEARCH("outro",LOWER($B113))),ISNUMBER(SEARCH("divers",LOWER($B113))),ISNUMBER(SEARCH("etc",LOWER($B113))))),OR(AND(ISNUMBER(SEARCH("comunic",LOWER($B113))),LEFT($E113,3)&lt;&gt;"4.4"),AND(ISNUMBER(SEARCH("monitor",LOWER($B113))),NOT(OR(LEFT($E113,3)="1.5",LEFT($E113,3)="2.5")))),AND($B113&lt;&gt;"",OR(LEFT($C113,1)="1",LEFT($C113,1)="2"),$D113=""),AND($D113&lt;&gt;"",NOT(OR(LEFT($C113,1)="1",LEFT($C113,1)="2"))),AND($D113&lt;&gt;"",COUNTIF(' PROJETO'!$B$14:$B$16,$D113)=0),IF($D113="",FALSE(),IF(COUNTIF(' PROJETO'!$B$14:$B$16,$D113)=0,FALSE(),IFERROR(INDEX(' PROJETO'!$C$14:$C$16,MATCH($D113,' PROJETO'!$B$14:$B$16,0))&lt;&gt;"Sim",FALSE()))))</f>
        <v>0</v>
      </c>
      <c r="AG113" s="21" t="b">
        <f>AND($AC113,$Y113&gt;'CONFG.  LISTAS'!$F$4,$Z113="",$AA113="")</f>
        <v>0</v>
      </c>
      <c r="AH113" s="21" t="str">
        <f t="shared" si="25"/>
        <v/>
      </c>
      <c r="AI113" s="43" t="str">
        <f ca="1">IF(NOT($AC113),"",IF(OR($B113="",$C113="",$E113="",$F113=""),"Preencha descrição, categoria, tipo e unidade.",IF(AND($B113&lt;&gt;"",OR(LEFT($C113,1)="1",LEFT($C113,1)="2"),$D113=""),"Informe a prática de restauração para itens diretos.",IF(AND($D113&lt;&gt;"",NOT(OR(LEFT($C113,1)="1",LEFT($C113,1)="2"))),"Custos indiretos não devem pertencer a uma prática específica.",IF(AND($D113&lt;&gt;"",COUNTIF(' PROJETO'!$B$14:$B$16,$D113)=0),"Prática de restauração inválida ou não cadastrada.",IF(IF($D113="",FALSE(),IF(COUNTIF(' PROJETO'!$B$14:$B$16,$D113)=0,FALSE(),IFERROR(INDEX(' PROJETO'!$C$14:$C$16,MATCH($D113,' PROJETO'!$B$14:$B$16,0))&lt;&gt;"Sim",FALSE()))),"A prática informada no item não foi selecionada na aba Projeto.",IF(AND(MAX($I113,$L113,$O113,$R113,$U113,$X113)&gt;'CONFG.  LISTAS'!$F$4,NOT(OR($Z113&lt;&gt;"",$AA113&lt;&gt;""))),"Memorial de cálculo ou anexo obrigatório não informado para item acima do limite.",IF(OR(AND($G113&lt;&gt;"",$H113&lt;&gt;"",OR($G113&lt;=0,$H113&lt;=0)),AND($J113&lt;&gt;"",$K113&lt;&gt;"",OR($J113&lt;=0,$K113&lt;=0)),AND($M113&lt;&gt;"",$N113&lt;&gt;"",OR($M113&lt;=0,$N113&lt;=0)),AND($P113&lt;&gt;"",$Q113&lt;&gt;"",OR($P113&lt;=0,$Q113&lt;=0)),AND($S113&lt;&gt;"",$T113&lt;&gt;"",OR($S113&lt;=0,$T113&lt;=0)),AND($V113&lt;&gt;"",$W113&lt;&gt;"",OR($V113&lt;=0,$W113&lt;=0))),"Revise os valores informados: valor unitário e quantidade devem ser maiores que zero.",IF(OR(AND($G113="",$H113&lt;&gt;""),AND($G113&lt;&gt;"",$H113=""),AND($J113="",$K113&lt;&gt;""),AND($J113&lt;&gt;"",$K113=""),AND($M113="",$N113&lt;&gt;""),AND($M113&lt;&gt;"",$N113=""),AND($P113="",$Q113&lt;&gt;""),AND($P113&lt;&gt;"",$Q113=""),AND($S113="",$T113&lt;&gt;""),AND($S113&lt;&gt;"",$T113=""),AND($V113="",$W113&lt;&gt;""),AND($V113&lt;&gt;"",$W113="")),"Há ano preenchido parcialmente: "&amp;TRIM(IF(AND($G113="",$H113&lt;&gt;""),"Ano 1 (falta valor unitário); ","")&amp;IF(AND($G113&lt;&gt;"",$H113=""),"Ano 1 (falta quantidade); ","")&amp;IF(AND($J113="",$K113&lt;&gt;""),"Ano 2 (falta valor unitário); ","")&amp;IF(AND($J113&lt;&gt;"",$K113=""),"Ano 2 (falta quantidade); ","")&amp;IF(AND($M113="",$N113&lt;&gt;""),"Ano 3 (falta valor unitário); ","")&amp;IF(AND($M113&lt;&gt;"",$N113=""),"Ano 3 (falta quantidade); ","")&amp;IF(AND($P113="",$Q113&lt;&gt;""),"Ano 4 (falta valor unitário); ","")&amp;IF(AND($P113&lt;&gt;"",$Q113=""),"Ano 4 (falta quantidade); ","")&amp;IF(AND($S113="",$T113&lt;&gt;""),"Ano 5 (falta valor unitário); ","")&amp;IF(AND($S113&lt;&gt;"",$T113=""),"Ano 5 (falta quantidade); ","")&amp;IF(AND($V113="",$W113&lt;&gt;""),"Ano 6 (falta valor unitário); ","")&amp;IF(AND($V113&lt;&gt;"",$W113=""),"Ano 6 (falta quantidade); ","")), IF(NOT(OR(AND($G113&lt;&gt;"",$H113&lt;&gt;""),AND($J113&lt;&gt;"",$K113&lt;&gt;""),AND($M113&lt;&gt;"",$N113&lt;&gt;""),AND($P113&lt;&gt;"",$Q113&lt;&gt;""),AND($S113&lt;&gt;"",$T113&lt;&gt;""),AND($V113&lt;&gt;"",$W113&lt;&gt;""))),"Informe pelo menos um ano completo com valor unitário e quantidade.",IF(AND($C113&lt;&gt;"",$E113&lt;&gt;"",LEFT(TRIM($C113),1)&lt;&gt;LEFT(TRIM($E113),1)),"Categoria e tipo estão incompatíveis.",IF(IF(OR($E113="",$F113=""),FALSE(),IFERROR(COUNTIF(INDIRECT("UNITS_"&amp;SUBSTITUTE(LEFT($E113,FIND(" ",$E113&amp;" ")-1),".","_")),$F113)=0,TRUE())),"Unidade incompatível com o tipo selecionado.",IF(OR(AND(ISNUMBER(SEARCH("comunic",LOWER($B113))),LEFT($E113,3)&lt;&gt;"4.4"),AND(ISNUMBER(SEARCH("monitor",LOWER($B113))),NOT(OR(LEFT($E113,3)="1.5",LEFT($E113,3)="2.5")))),"Revise a classificação do item conforme as regras de preenchimento.",IF(AND($B113&lt;&gt;"",OR(ISNUMBER(SEARCH("outro",LOWER($B113))),ISNUMBER(SEARCH("divers",LOWER($B113))),ISNUMBER(SEARCH("kit",LOWER($B113))),ISNUMBER(SEARCH("ferrament",LOWER($B113))),ISNUMBER(SEARCH("epi",LOWER($B113)))),NOT(OR($Z113&lt;&gt;"",$AA113&lt;&gt;""))),"Descrição muito genérica: detalhe melhor o item e registre o racional no memorial ou em anexo.",IF(AND($Y113=0,$B113&lt;&gt;"",OR($G113&lt;&gt;"",$H113&lt;&gt;"",$J113&lt;&gt;"",$K113&lt;&gt;"",$M113&lt;&gt;"",$N113&lt;&gt;"",$P113&lt;&gt;"",$Q113&lt;&gt;"",$S113&lt;&gt;"",$T113&lt;&gt;"",$V113&lt;&gt;"",$W113&lt;&gt;"")),"O item possui dados lançados, mas o total está zerado. Revise os valores informados.","")))))))))))))))</f>
        <v/>
      </c>
    </row>
    <row r="114" spans="1:35" ht="14.25" customHeight="1" x14ac:dyDescent="0.25">
      <c r="A114" s="57" t="str">
        <f t="shared" si="13"/>
        <v/>
      </c>
      <c r="B114" s="58"/>
      <c r="C114" s="58"/>
      <c r="D114" s="58"/>
      <c r="E114" s="58"/>
      <c r="F114" s="58"/>
      <c r="G114" s="269"/>
      <c r="H114" s="59"/>
      <c r="I114" s="270">
        <f t="shared" si="14"/>
        <v>0</v>
      </c>
      <c r="J114" s="269"/>
      <c r="K114" s="59"/>
      <c r="L114" s="270">
        <f t="shared" si="15"/>
        <v>0</v>
      </c>
      <c r="M114" s="269"/>
      <c r="N114" s="59"/>
      <c r="O114" s="270">
        <f t="shared" si="16"/>
        <v>0</v>
      </c>
      <c r="P114" s="269"/>
      <c r="Q114" s="59"/>
      <c r="R114" s="271">
        <f t="shared" si="17"/>
        <v>0</v>
      </c>
      <c r="S114" s="269"/>
      <c r="T114" s="59"/>
      <c r="U114" s="270">
        <f t="shared" si="18"/>
        <v>0</v>
      </c>
      <c r="V114" s="269"/>
      <c r="W114" s="59"/>
      <c r="X114" s="270">
        <f t="shared" si="19"/>
        <v>0</v>
      </c>
      <c r="Y114" s="270">
        <f t="shared" si="20"/>
        <v>0</v>
      </c>
      <c r="Z114" s="58"/>
      <c r="AA114" s="58"/>
      <c r="AB114" s="60" t="str">
        <f t="shared" si="21"/>
        <v/>
      </c>
      <c r="AC114" s="21" t="b">
        <f t="shared" si="22"/>
        <v>0</v>
      </c>
      <c r="AD114" s="21" t="b">
        <f t="shared" si="23"/>
        <v>0</v>
      </c>
      <c r="AE114" s="21" t="b">
        <f t="shared" si="24"/>
        <v>0</v>
      </c>
      <c r="AF114" s="21" t="b">
        <f ca="1">OR(AND($AC114,NOT($AD114)),AND($AC114,OR(AND($G114="",$H114&lt;&gt;""),AND($G114&lt;&gt;"",$H114=""),AND($J114="",$K114&lt;&gt;""),AND($J114&lt;&gt;"",$K114=""),AND($M114="",$N114&lt;&gt;""),AND($M114&lt;&gt;"",$N114=""),AND($P114="",$Q114&lt;&gt;""),AND($P114&lt;&gt;"",$Q114=""),AND($S114="",$T114&lt;&gt;""),AND($S114&lt;&gt;"",$T114=""),AND($V114="",$W114&lt;&gt;""),AND($V114&lt;&gt;"",$W114=""))),AND($C114&lt;&gt;"",$E114&lt;&gt;"",LEFT(TRIM($C114),1)&lt;&gt;LEFT(TRIM($E114),1)),IF(OR($E114="",$F114=""),FALSE(),IFERROR(COUNTIF(INDIRECT("UNITS_"&amp;SUBSTITUTE(LEFT($E114,FIND(" ",$E114&amp;" ")-1),".","_")),$F114)=0,TRUE())),AND($B114&lt;&gt;"",OR(ISNUMBER(SEARCH("outro",LOWER($B114))),ISNUMBER(SEARCH("divers",LOWER($B114))),ISNUMBER(SEARCH("etc",LOWER($B114))))),OR(AND(ISNUMBER(SEARCH("comunic",LOWER($B114))),LEFT($E114,3)&lt;&gt;"4.4"),AND(ISNUMBER(SEARCH("monitor",LOWER($B114))),NOT(OR(LEFT($E114,3)="1.5",LEFT($E114,3)="2.5")))),AND($B114&lt;&gt;"",OR(LEFT($C114,1)="1",LEFT($C114,1)="2"),$D114=""),AND($D114&lt;&gt;"",NOT(OR(LEFT($C114,1)="1",LEFT($C114,1)="2"))),AND($D114&lt;&gt;"",COUNTIF(' PROJETO'!$B$14:$B$16,$D114)=0),IF($D114="",FALSE(),IF(COUNTIF(' PROJETO'!$B$14:$B$16,$D114)=0,FALSE(),IFERROR(INDEX(' PROJETO'!$C$14:$C$16,MATCH($D114,' PROJETO'!$B$14:$B$16,0))&lt;&gt;"Sim",FALSE()))))</f>
        <v>0</v>
      </c>
      <c r="AG114" s="21" t="b">
        <f>AND($AC114,$Y114&gt;'CONFG.  LISTAS'!$F$4,$Z114="",$AA114="")</f>
        <v>0</v>
      </c>
      <c r="AH114" s="21" t="str">
        <f t="shared" si="25"/>
        <v/>
      </c>
      <c r="AI114" s="43" t="str">
        <f ca="1">IF(NOT($AC114),"",IF(OR($B114="",$C114="",$E114="",$F114=""),"Preencha descrição, categoria, tipo e unidade.",IF(AND($B114&lt;&gt;"",OR(LEFT($C114,1)="1",LEFT($C114,1)="2"),$D114=""),"Informe a prática de restauração para itens diretos.",IF(AND($D114&lt;&gt;"",NOT(OR(LEFT($C114,1)="1",LEFT($C114,1)="2"))),"Custos indiretos não devem pertencer a uma prática específica.",IF(AND($D114&lt;&gt;"",COUNTIF(' PROJETO'!$B$14:$B$16,$D114)=0),"Prática de restauração inválida ou não cadastrada.",IF(IF($D114="",FALSE(),IF(COUNTIF(' PROJETO'!$B$14:$B$16,$D114)=0,FALSE(),IFERROR(INDEX(' PROJETO'!$C$14:$C$16,MATCH($D114,' PROJETO'!$B$14:$B$16,0))&lt;&gt;"Sim",FALSE()))),"A prática informada no item não foi selecionada na aba Projeto.",IF(AND(MAX($I114,$L114,$O114,$R114,$U114,$X114)&gt;'CONFG.  LISTAS'!$F$4,NOT(OR($Z114&lt;&gt;"",$AA114&lt;&gt;""))),"Memorial de cálculo ou anexo obrigatório não informado para item acima do limite.",IF(OR(AND($G114&lt;&gt;"",$H114&lt;&gt;"",OR($G114&lt;=0,$H114&lt;=0)),AND($J114&lt;&gt;"",$K114&lt;&gt;"",OR($J114&lt;=0,$K114&lt;=0)),AND($M114&lt;&gt;"",$N114&lt;&gt;"",OR($M114&lt;=0,$N114&lt;=0)),AND($P114&lt;&gt;"",$Q114&lt;&gt;"",OR($P114&lt;=0,$Q114&lt;=0)),AND($S114&lt;&gt;"",$T114&lt;&gt;"",OR($S114&lt;=0,$T114&lt;=0)),AND($V114&lt;&gt;"",$W114&lt;&gt;"",OR($V114&lt;=0,$W114&lt;=0))),"Revise os valores informados: valor unitário e quantidade devem ser maiores que zero.",IF(OR(AND($G114="",$H114&lt;&gt;""),AND($G114&lt;&gt;"",$H114=""),AND($J114="",$K114&lt;&gt;""),AND($J114&lt;&gt;"",$K114=""),AND($M114="",$N114&lt;&gt;""),AND($M114&lt;&gt;"",$N114=""),AND($P114="",$Q114&lt;&gt;""),AND($P114&lt;&gt;"",$Q114=""),AND($S114="",$T114&lt;&gt;""),AND($S114&lt;&gt;"",$T114=""),AND($V114="",$W114&lt;&gt;""),AND($V114&lt;&gt;"",$W114="")),"Há ano preenchido parcialmente: "&amp;TRIM(IF(AND($G114="",$H114&lt;&gt;""),"Ano 1 (falta valor unitário); ","")&amp;IF(AND($G114&lt;&gt;"",$H114=""),"Ano 1 (falta quantidade); ","")&amp;IF(AND($J114="",$K114&lt;&gt;""),"Ano 2 (falta valor unitário); ","")&amp;IF(AND($J114&lt;&gt;"",$K114=""),"Ano 2 (falta quantidade); ","")&amp;IF(AND($M114="",$N114&lt;&gt;""),"Ano 3 (falta valor unitário); ","")&amp;IF(AND($M114&lt;&gt;"",$N114=""),"Ano 3 (falta quantidade); ","")&amp;IF(AND($P114="",$Q114&lt;&gt;""),"Ano 4 (falta valor unitário); ","")&amp;IF(AND($P114&lt;&gt;"",$Q114=""),"Ano 4 (falta quantidade); ","")&amp;IF(AND($S114="",$T114&lt;&gt;""),"Ano 5 (falta valor unitário); ","")&amp;IF(AND($S114&lt;&gt;"",$T114=""),"Ano 5 (falta quantidade); ","")&amp;IF(AND($V114="",$W114&lt;&gt;""),"Ano 6 (falta valor unitário); ","")&amp;IF(AND($V114&lt;&gt;"",$W114=""),"Ano 6 (falta quantidade); ","")), IF(NOT(OR(AND($G114&lt;&gt;"",$H114&lt;&gt;""),AND($J114&lt;&gt;"",$K114&lt;&gt;""),AND($M114&lt;&gt;"",$N114&lt;&gt;""),AND($P114&lt;&gt;"",$Q114&lt;&gt;""),AND($S114&lt;&gt;"",$T114&lt;&gt;""),AND($V114&lt;&gt;"",$W114&lt;&gt;""))),"Informe pelo menos um ano completo com valor unitário e quantidade.",IF(AND($C114&lt;&gt;"",$E114&lt;&gt;"",LEFT(TRIM($C114),1)&lt;&gt;LEFT(TRIM($E114),1)),"Categoria e tipo estão incompatíveis.",IF(IF(OR($E114="",$F114=""),FALSE(),IFERROR(COUNTIF(INDIRECT("UNITS_"&amp;SUBSTITUTE(LEFT($E114,FIND(" ",$E114&amp;" ")-1),".","_")),$F114)=0,TRUE())),"Unidade incompatível com o tipo selecionado.",IF(OR(AND(ISNUMBER(SEARCH("comunic",LOWER($B114))),LEFT($E114,3)&lt;&gt;"4.4"),AND(ISNUMBER(SEARCH("monitor",LOWER($B114))),NOT(OR(LEFT($E114,3)="1.5",LEFT($E114,3)="2.5")))),"Revise a classificação do item conforme as regras de preenchimento.",IF(AND($B114&lt;&gt;"",OR(ISNUMBER(SEARCH("outro",LOWER($B114))),ISNUMBER(SEARCH("divers",LOWER($B114))),ISNUMBER(SEARCH("kit",LOWER($B114))),ISNUMBER(SEARCH("ferrament",LOWER($B114))),ISNUMBER(SEARCH("epi",LOWER($B114)))),NOT(OR($Z114&lt;&gt;"",$AA114&lt;&gt;""))),"Descrição muito genérica: detalhe melhor o item e registre o racional no memorial ou em anexo.",IF(AND($Y114=0,$B114&lt;&gt;"",OR($G114&lt;&gt;"",$H114&lt;&gt;"",$J114&lt;&gt;"",$K114&lt;&gt;"",$M114&lt;&gt;"",$N114&lt;&gt;"",$P114&lt;&gt;"",$Q114&lt;&gt;"",$S114&lt;&gt;"",$T114&lt;&gt;"",$V114&lt;&gt;"",$W114&lt;&gt;"")),"O item possui dados lançados, mas o total está zerado. Revise os valores informados.","")))))))))))))))</f>
        <v/>
      </c>
    </row>
    <row r="115" spans="1:35" ht="14.25" customHeight="1" x14ac:dyDescent="0.25">
      <c r="A115" s="57" t="str">
        <f t="shared" si="13"/>
        <v/>
      </c>
      <c r="B115" s="61"/>
      <c r="C115" s="61"/>
      <c r="D115" s="58"/>
      <c r="E115" s="61"/>
      <c r="F115" s="61"/>
      <c r="G115" s="272"/>
      <c r="H115" s="62"/>
      <c r="I115" s="270">
        <f t="shared" si="14"/>
        <v>0</v>
      </c>
      <c r="J115" s="272"/>
      <c r="K115" s="62"/>
      <c r="L115" s="270">
        <f t="shared" si="15"/>
        <v>0</v>
      </c>
      <c r="M115" s="272"/>
      <c r="N115" s="62"/>
      <c r="O115" s="270">
        <f t="shared" si="16"/>
        <v>0</v>
      </c>
      <c r="P115" s="272"/>
      <c r="Q115" s="62"/>
      <c r="R115" s="271">
        <f t="shared" si="17"/>
        <v>0</v>
      </c>
      <c r="S115" s="272"/>
      <c r="T115" s="62"/>
      <c r="U115" s="270">
        <f t="shared" si="18"/>
        <v>0</v>
      </c>
      <c r="V115" s="272"/>
      <c r="W115" s="62"/>
      <c r="X115" s="270">
        <f t="shared" si="19"/>
        <v>0</v>
      </c>
      <c r="Y115" s="270">
        <f t="shared" si="20"/>
        <v>0</v>
      </c>
      <c r="Z115" s="61"/>
      <c r="AA115" s="61"/>
      <c r="AB115" s="60" t="str">
        <f t="shared" si="21"/>
        <v/>
      </c>
      <c r="AC115" s="21" t="b">
        <f t="shared" si="22"/>
        <v>0</v>
      </c>
      <c r="AD115" s="21" t="b">
        <f t="shared" si="23"/>
        <v>0</v>
      </c>
      <c r="AE115" s="21" t="b">
        <f t="shared" si="24"/>
        <v>0</v>
      </c>
      <c r="AF115" s="21" t="b">
        <f ca="1">OR(AND($AC115,NOT($AD115)),AND($AC115,OR(AND($G115="",$H115&lt;&gt;""),AND($G115&lt;&gt;"",$H115=""),AND($J115="",$K115&lt;&gt;""),AND($J115&lt;&gt;"",$K115=""),AND($M115="",$N115&lt;&gt;""),AND($M115&lt;&gt;"",$N115=""),AND($P115="",$Q115&lt;&gt;""),AND($P115&lt;&gt;"",$Q115=""),AND($S115="",$T115&lt;&gt;""),AND($S115&lt;&gt;"",$T115=""),AND($V115="",$W115&lt;&gt;""),AND($V115&lt;&gt;"",$W115=""))),AND($C115&lt;&gt;"",$E115&lt;&gt;"",LEFT(TRIM($C115),1)&lt;&gt;LEFT(TRIM($E115),1)),IF(OR($E115="",$F115=""),FALSE(),IFERROR(COUNTIF(INDIRECT("UNITS_"&amp;SUBSTITUTE(LEFT($E115,FIND(" ",$E115&amp;" ")-1),".","_")),$F115)=0,TRUE())),AND($B115&lt;&gt;"",OR(ISNUMBER(SEARCH("outro",LOWER($B115))),ISNUMBER(SEARCH("divers",LOWER($B115))),ISNUMBER(SEARCH("etc",LOWER($B115))))),OR(AND(ISNUMBER(SEARCH("comunic",LOWER($B115))),LEFT($E115,3)&lt;&gt;"4.4"),AND(ISNUMBER(SEARCH("monitor",LOWER($B115))),NOT(OR(LEFT($E115,3)="1.5",LEFT($E115,3)="2.5")))),AND($B115&lt;&gt;"",OR(LEFT($C115,1)="1",LEFT($C115,1)="2"),$D115=""),AND($D115&lt;&gt;"",NOT(OR(LEFT($C115,1)="1",LEFT($C115,1)="2"))),AND($D115&lt;&gt;"",COUNTIF(' PROJETO'!$B$14:$B$16,$D115)=0),IF($D115="",FALSE(),IF(COUNTIF(' PROJETO'!$B$14:$B$16,$D115)=0,FALSE(),IFERROR(INDEX(' PROJETO'!$C$14:$C$16,MATCH($D115,' PROJETO'!$B$14:$B$16,0))&lt;&gt;"Sim",FALSE()))))</f>
        <v>0</v>
      </c>
      <c r="AG115" s="21" t="b">
        <f>AND($AC115,$Y115&gt;'CONFG.  LISTAS'!$F$4,$Z115="",$AA115="")</f>
        <v>0</v>
      </c>
      <c r="AH115" s="21" t="str">
        <f t="shared" si="25"/>
        <v/>
      </c>
      <c r="AI115" s="43" t="str">
        <f ca="1">IF(NOT($AC115),"",IF(OR($B115="",$C115="",$E115="",$F115=""),"Preencha descrição, categoria, tipo e unidade.",IF(AND($B115&lt;&gt;"",OR(LEFT($C115,1)="1",LEFT($C115,1)="2"),$D115=""),"Informe a prática de restauração para itens diretos.",IF(AND($D115&lt;&gt;"",NOT(OR(LEFT($C115,1)="1",LEFT($C115,1)="2"))),"Custos indiretos não devem pertencer a uma prática específica.",IF(AND($D115&lt;&gt;"",COUNTIF(' PROJETO'!$B$14:$B$16,$D115)=0),"Prática de restauração inválida ou não cadastrada.",IF(IF($D115="",FALSE(),IF(COUNTIF(' PROJETO'!$B$14:$B$16,$D115)=0,FALSE(),IFERROR(INDEX(' PROJETO'!$C$14:$C$16,MATCH($D115,' PROJETO'!$B$14:$B$16,0))&lt;&gt;"Sim",FALSE()))),"A prática informada no item não foi selecionada na aba Projeto.",IF(AND(MAX($I115,$L115,$O115,$R115,$U115,$X115)&gt;'CONFG.  LISTAS'!$F$4,NOT(OR($Z115&lt;&gt;"",$AA115&lt;&gt;""))),"Memorial de cálculo ou anexo obrigatório não informado para item acima do limite.",IF(OR(AND($G115&lt;&gt;"",$H115&lt;&gt;"",OR($G115&lt;=0,$H115&lt;=0)),AND($J115&lt;&gt;"",$K115&lt;&gt;"",OR($J115&lt;=0,$K115&lt;=0)),AND($M115&lt;&gt;"",$N115&lt;&gt;"",OR($M115&lt;=0,$N115&lt;=0)),AND($P115&lt;&gt;"",$Q115&lt;&gt;"",OR($P115&lt;=0,$Q115&lt;=0)),AND($S115&lt;&gt;"",$T115&lt;&gt;"",OR($S115&lt;=0,$T115&lt;=0)),AND($V115&lt;&gt;"",$W115&lt;&gt;"",OR($V115&lt;=0,$W115&lt;=0))),"Revise os valores informados: valor unitário e quantidade devem ser maiores que zero.",IF(OR(AND($G115="",$H115&lt;&gt;""),AND($G115&lt;&gt;"",$H115=""),AND($J115="",$K115&lt;&gt;""),AND($J115&lt;&gt;"",$K115=""),AND($M115="",$N115&lt;&gt;""),AND($M115&lt;&gt;"",$N115=""),AND($P115="",$Q115&lt;&gt;""),AND($P115&lt;&gt;"",$Q115=""),AND($S115="",$T115&lt;&gt;""),AND($S115&lt;&gt;"",$T115=""),AND($V115="",$W115&lt;&gt;""),AND($V115&lt;&gt;"",$W115="")),"Há ano preenchido parcialmente: "&amp;TRIM(IF(AND($G115="",$H115&lt;&gt;""),"Ano 1 (falta valor unitário); ","")&amp;IF(AND($G115&lt;&gt;"",$H115=""),"Ano 1 (falta quantidade); ","")&amp;IF(AND($J115="",$K115&lt;&gt;""),"Ano 2 (falta valor unitário); ","")&amp;IF(AND($J115&lt;&gt;"",$K115=""),"Ano 2 (falta quantidade); ","")&amp;IF(AND($M115="",$N115&lt;&gt;""),"Ano 3 (falta valor unitário); ","")&amp;IF(AND($M115&lt;&gt;"",$N115=""),"Ano 3 (falta quantidade); ","")&amp;IF(AND($P115="",$Q115&lt;&gt;""),"Ano 4 (falta valor unitário); ","")&amp;IF(AND($P115&lt;&gt;"",$Q115=""),"Ano 4 (falta quantidade); ","")&amp;IF(AND($S115="",$T115&lt;&gt;""),"Ano 5 (falta valor unitário); ","")&amp;IF(AND($S115&lt;&gt;"",$T115=""),"Ano 5 (falta quantidade); ","")&amp;IF(AND($V115="",$W115&lt;&gt;""),"Ano 6 (falta valor unitário); ","")&amp;IF(AND($V115&lt;&gt;"",$W115=""),"Ano 6 (falta quantidade); ","")), IF(NOT(OR(AND($G115&lt;&gt;"",$H115&lt;&gt;""),AND($J115&lt;&gt;"",$K115&lt;&gt;""),AND($M115&lt;&gt;"",$N115&lt;&gt;""),AND($P115&lt;&gt;"",$Q115&lt;&gt;""),AND($S115&lt;&gt;"",$T115&lt;&gt;""),AND($V115&lt;&gt;"",$W115&lt;&gt;""))),"Informe pelo menos um ano completo com valor unitário e quantidade.",IF(AND($C115&lt;&gt;"",$E115&lt;&gt;"",LEFT(TRIM($C115),1)&lt;&gt;LEFT(TRIM($E115),1)),"Categoria e tipo estão incompatíveis.",IF(IF(OR($E115="",$F115=""),FALSE(),IFERROR(COUNTIF(INDIRECT("UNITS_"&amp;SUBSTITUTE(LEFT($E115,FIND(" ",$E115&amp;" ")-1),".","_")),$F115)=0,TRUE())),"Unidade incompatível com o tipo selecionado.",IF(OR(AND(ISNUMBER(SEARCH("comunic",LOWER($B115))),LEFT($E115,3)&lt;&gt;"4.4"),AND(ISNUMBER(SEARCH("monitor",LOWER($B115))),NOT(OR(LEFT($E115,3)="1.5",LEFT($E115,3)="2.5")))),"Revise a classificação do item conforme as regras de preenchimento.",IF(AND($B115&lt;&gt;"",OR(ISNUMBER(SEARCH("outro",LOWER($B115))),ISNUMBER(SEARCH("divers",LOWER($B115))),ISNUMBER(SEARCH("kit",LOWER($B115))),ISNUMBER(SEARCH("ferrament",LOWER($B115))),ISNUMBER(SEARCH("epi",LOWER($B115)))),NOT(OR($Z115&lt;&gt;"",$AA115&lt;&gt;""))),"Descrição muito genérica: detalhe melhor o item e registre o racional no memorial ou em anexo.",IF(AND($Y115=0,$B115&lt;&gt;"",OR($G115&lt;&gt;"",$H115&lt;&gt;"",$J115&lt;&gt;"",$K115&lt;&gt;"",$M115&lt;&gt;"",$N115&lt;&gt;"",$P115&lt;&gt;"",$Q115&lt;&gt;"",$S115&lt;&gt;"",$T115&lt;&gt;"",$V115&lt;&gt;"",$W115&lt;&gt;"")),"O item possui dados lançados, mas o total está zerado. Revise os valores informados.","")))))))))))))))</f>
        <v/>
      </c>
    </row>
    <row r="116" spans="1:35" ht="14.25" customHeight="1" x14ac:dyDescent="0.25">
      <c r="A116" s="57" t="str">
        <f t="shared" si="13"/>
        <v/>
      </c>
      <c r="B116" s="58"/>
      <c r="C116" s="58"/>
      <c r="D116" s="58"/>
      <c r="E116" s="58"/>
      <c r="F116" s="58"/>
      <c r="G116" s="269"/>
      <c r="H116" s="59"/>
      <c r="I116" s="270">
        <f t="shared" si="14"/>
        <v>0</v>
      </c>
      <c r="J116" s="269"/>
      <c r="K116" s="59"/>
      <c r="L116" s="270">
        <f t="shared" si="15"/>
        <v>0</v>
      </c>
      <c r="M116" s="269"/>
      <c r="N116" s="59"/>
      <c r="O116" s="270">
        <f t="shared" si="16"/>
        <v>0</v>
      </c>
      <c r="P116" s="269"/>
      <c r="Q116" s="59"/>
      <c r="R116" s="271">
        <f t="shared" si="17"/>
        <v>0</v>
      </c>
      <c r="S116" s="269"/>
      <c r="T116" s="59"/>
      <c r="U116" s="270">
        <f t="shared" si="18"/>
        <v>0</v>
      </c>
      <c r="V116" s="269"/>
      <c r="W116" s="59"/>
      <c r="X116" s="270">
        <f t="shared" si="19"/>
        <v>0</v>
      </c>
      <c r="Y116" s="270">
        <f t="shared" si="20"/>
        <v>0</v>
      </c>
      <c r="Z116" s="58"/>
      <c r="AA116" s="58"/>
      <c r="AB116" s="60" t="str">
        <f t="shared" si="21"/>
        <v/>
      </c>
      <c r="AC116" s="21" t="b">
        <f t="shared" si="22"/>
        <v>0</v>
      </c>
      <c r="AD116" s="21" t="b">
        <f t="shared" si="23"/>
        <v>0</v>
      </c>
      <c r="AE116" s="21" t="b">
        <f t="shared" si="24"/>
        <v>0</v>
      </c>
      <c r="AF116" s="21" t="b">
        <f ca="1">OR(AND($AC116,NOT($AD116)),AND($AC116,OR(AND($G116="",$H116&lt;&gt;""),AND($G116&lt;&gt;"",$H116=""),AND($J116="",$K116&lt;&gt;""),AND($J116&lt;&gt;"",$K116=""),AND($M116="",$N116&lt;&gt;""),AND($M116&lt;&gt;"",$N116=""),AND($P116="",$Q116&lt;&gt;""),AND($P116&lt;&gt;"",$Q116=""),AND($S116="",$T116&lt;&gt;""),AND($S116&lt;&gt;"",$T116=""),AND($V116="",$W116&lt;&gt;""),AND($V116&lt;&gt;"",$W116=""))),AND($C116&lt;&gt;"",$E116&lt;&gt;"",LEFT(TRIM($C116),1)&lt;&gt;LEFT(TRIM($E116),1)),IF(OR($E116="",$F116=""),FALSE(),IFERROR(COUNTIF(INDIRECT("UNITS_"&amp;SUBSTITUTE(LEFT($E116,FIND(" ",$E116&amp;" ")-1),".","_")),$F116)=0,TRUE())),AND($B116&lt;&gt;"",OR(ISNUMBER(SEARCH("outro",LOWER($B116))),ISNUMBER(SEARCH("divers",LOWER($B116))),ISNUMBER(SEARCH("etc",LOWER($B116))))),OR(AND(ISNUMBER(SEARCH("comunic",LOWER($B116))),LEFT($E116,3)&lt;&gt;"4.4"),AND(ISNUMBER(SEARCH("monitor",LOWER($B116))),NOT(OR(LEFT($E116,3)="1.5",LEFT($E116,3)="2.5")))),AND($B116&lt;&gt;"",OR(LEFT($C116,1)="1",LEFT($C116,1)="2"),$D116=""),AND($D116&lt;&gt;"",NOT(OR(LEFT($C116,1)="1",LEFT($C116,1)="2"))),AND($D116&lt;&gt;"",COUNTIF(' PROJETO'!$B$14:$B$16,$D116)=0),IF($D116="",FALSE(),IF(COUNTIF(' PROJETO'!$B$14:$B$16,$D116)=0,FALSE(),IFERROR(INDEX(' PROJETO'!$C$14:$C$16,MATCH($D116,' PROJETO'!$B$14:$B$16,0))&lt;&gt;"Sim",FALSE()))))</f>
        <v>0</v>
      </c>
      <c r="AG116" s="21" t="b">
        <f>AND($AC116,$Y116&gt;'CONFG.  LISTAS'!$F$4,$Z116="",$AA116="")</f>
        <v>0</v>
      </c>
      <c r="AH116" s="21" t="str">
        <f t="shared" si="25"/>
        <v/>
      </c>
      <c r="AI116" s="43" t="str">
        <f ca="1">IF(NOT($AC116),"",IF(OR($B116="",$C116="",$E116="",$F116=""),"Preencha descrição, categoria, tipo e unidade.",IF(AND($B116&lt;&gt;"",OR(LEFT($C116,1)="1",LEFT($C116,1)="2"),$D116=""),"Informe a prática de restauração para itens diretos.",IF(AND($D116&lt;&gt;"",NOT(OR(LEFT($C116,1)="1",LEFT($C116,1)="2"))),"Custos indiretos não devem pertencer a uma prática específica.",IF(AND($D116&lt;&gt;"",COUNTIF(' PROJETO'!$B$14:$B$16,$D116)=0),"Prática de restauração inválida ou não cadastrada.",IF(IF($D116="",FALSE(),IF(COUNTIF(' PROJETO'!$B$14:$B$16,$D116)=0,FALSE(),IFERROR(INDEX(' PROJETO'!$C$14:$C$16,MATCH($D116,' PROJETO'!$B$14:$B$16,0))&lt;&gt;"Sim",FALSE()))),"A prática informada no item não foi selecionada na aba Projeto.",IF(AND(MAX($I116,$L116,$O116,$R116,$U116,$X116)&gt;'CONFG.  LISTAS'!$F$4,NOT(OR($Z116&lt;&gt;"",$AA116&lt;&gt;""))),"Memorial de cálculo ou anexo obrigatório não informado para item acima do limite.",IF(OR(AND($G116&lt;&gt;"",$H116&lt;&gt;"",OR($G116&lt;=0,$H116&lt;=0)),AND($J116&lt;&gt;"",$K116&lt;&gt;"",OR($J116&lt;=0,$K116&lt;=0)),AND($M116&lt;&gt;"",$N116&lt;&gt;"",OR($M116&lt;=0,$N116&lt;=0)),AND($P116&lt;&gt;"",$Q116&lt;&gt;"",OR($P116&lt;=0,$Q116&lt;=0)),AND($S116&lt;&gt;"",$T116&lt;&gt;"",OR($S116&lt;=0,$T116&lt;=0)),AND($V116&lt;&gt;"",$W116&lt;&gt;"",OR($V116&lt;=0,$W116&lt;=0))),"Revise os valores informados: valor unitário e quantidade devem ser maiores que zero.",IF(OR(AND($G116="",$H116&lt;&gt;""),AND($G116&lt;&gt;"",$H116=""),AND($J116="",$K116&lt;&gt;""),AND($J116&lt;&gt;"",$K116=""),AND($M116="",$N116&lt;&gt;""),AND($M116&lt;&gt;"",$N116=""),AND($P116="",$Q116&lt;&gt;""),AND($P116&lt;&gt;"",$Q116=""),AND($S116="",$T116&lt;&gt;""),AND($S116&lt;&gt;"",$T116=""),AND($V116="",$W116&lt;&gt;""),AND($V116&lt;&gt;"",$W116="")),"Há ano preenchido parcialmente: "&amp;TRIM(IF(AND($G116="",$H116&lt;&gt;""),"Ano 1 (falta valor unitário); ","")&amp;IF(AND($G116&lt;&gt;"",$H116=""),"Ano 1 (falta quantidade); ","")&amp;IF(AND($J116="",$K116&lt;&gt;""),"Ano 2 (falta valor unitário); ","")&amp;IF(AND($J116&lt;&gt;"",$K116=""),"Ano 2 (falta quantidade); ","")&amp;IF(AND($M116="",$N116&lt;&gt;""),"Ano 3 (falta valor unitário); ","")&amp;IF(AND($M116&lt;&gt;"",$N116=""),"Ano 3 (falta quantidade); ","")&amp;IF(AND($P116="",$Q116&lt;&gt;""),"Ano 4 (falta valor unitário); ","")&amp;IF(AND($P116&lt;&gt;"",$Q116=""),"Ano 4 (falta quantidade); ","")&amp;IF(AND($S116="",$T116&lt;&gt;""),"Ano 5 (falta valor unitário); ","")&amp;IF(AND($S116&lt;&gt;"",$T116=""),"Ano 5 (falta quantidade); ","")&amp;IF(AND($V116="",$W116&lt;&gt;""),"Ano 6 (falta valor unitário); ","")&amp;IF(AND($V116&lt;&gt;"",$W116=""),"Ano 6 (falta quantidade); ","")), IF(NOT(OR(AND($G116&lt;&gt;"",$H116&lt;&gt;""),AND($J116&lt;&gt;"",$K116&lt;&gt;""),AND($M116&lt;&gt;"",$N116&lt;&gt;""),AND($P116&lt;&gt;"",$Q116&lt;&gt;""),AND($S116&lt;&gt;"",$T116&lt;&gt;""),AND($V116&lt;&gt;"",$W116&lt;&gt;""))),"Informe pelo menos um ano completo com valor unitário e quantidade.",IF(AND($C116&lt;&gt;"",$E116&lt;&gt;"",LEFT(TRIM($C116),1)&lt;&gt;LEFT(TRIM($E116),1)),"Categoria e tipo estão incompatíveis.",IF(IF(OR($E116="",$F116=""),FALSE(),IFERROR(COUNTIF(INDIRECT("UNITS_"&amp;SUBSTITUTE(LEFT($E116,FIND(" ",$E116&amp;" ")-1),".","_")),$F116)=0,TRUE())),"Unidade incompatível com o tipo selecionado.",IF(OR(AND(ISNUMBER(SEARCH("comunic",LOWER($B116))),LEFT($E116,3)&lt;&gt;"4.4"),AND(ISNUMBER(SEARCH("monitor",LOWER($B116))),NOT(OR(LEFT($E116,3)="1.5",LEFT($E116,3)="2.5")))),"Revise a classificação do item conforme as regras de preenchimento.",IF(AND($B116&lt;&gt;"",OR(ISNUMBER(SEARCH("outro",LOWER($B116))),ISNUMBER(SEARCH("divers",LOWER($B116))),ISNUMBER(SEARCH("kit",LOWER($B116))),ISNUMBER(SEARCH("ferrament",LOWER($B116))),ISNUMBER(SEARCH("epi",LOWER($B116)))),NOT(OR($Z116&lt;&gt;"",$AA116&lt;&gt;""))),"Descrição muito genérica: detalhe melhor o item e registre o racional no memorial ou em anexo.",IF(AND($Y116=0,$B116&lt;&gt;"",OR($G116&lt;&gt;"",$H116&lt;&gt;"",$J116&lt;&gt;"",$K116&lt;&gt;"",$M116&lt;&gt;"",$N116&lt;&gt;"",$P116&lt;&gt;"",$Q116&lt;&gt;"",$S116&lt;&gt;"",$T116&lt;&gt;"",$V116&lt;&gt;"",$W116&lt;&gt;"")),"O item possui dados lançados, mas o total está zerado. Revise os valores informados.","")))))))))))))))</f>
        <v/>
      </c>
    </row>
    <row r="117" spans="1:35" ht="14.25" customHeight="1" x14ac:dyDescent="0.25">
      <c r="A117" s="57" t="str">
        <f t="shared" si="13"/>
        <v/>
      </c>
      <c r="B117" s="61"/>
      <c r="C117" s="61"/>
      <c r="D117" s="58"/>
      <c r="E117" s="61"/>
      <c r="F117" s="61"/>
      <c r="G117" s="272"/>
      <c r="H117" s="62"/>
      <c r="I117" s="270">
        <f t="shared" si="14"/>
        <v>0</v>
      </c>
      <c r="J117" s="272"/>
      <c r="K117" s="62"/>
      <c r="L117" s="270">
        <f t="shared" si="15"/>
        <v>0</v>
      </c>
      <c r="M117" s="272"/>
      <c r="N117" s="62"/>
      <c r="O117" s="270">
        <f t="shared" si="16"/>
        <v>0</v>
      </c>
      <c r="P117" s="272"/>
      <c r="Q117" s="62"/>
      <c r="R117" s="271">
        <f t="shared" si="17"/>
        <v>0</v>
      </c>
      <c r="S117" s="272"/>
      <c r="T117" s="62"/>
      <c r="U117" s="270">
        <f t="shared" si="18"/>
        <v>0</v>
      </c>
      <c r="V117" s="272"/>
      <c r="W117" s="62"/>
      <c r="X117" s="270">
        <f t="shared" si="19"/>
        <v>0</v>
      </c>
      <c r="Y117" s="270">
        <f t="shared" si="20"/>
        <v>0</v>
      </c>
      <c r="Z117" s="61"/>
      <c r="AA117" s="61"/>
      <c r="AB117" s="60" t="str">
        <f t="shared" si="21"/>
        <v/>
      </c>
      <c r="AC117" s="21" t="b">
        <f t="shared" si="22"/>
        <v>0</v>
      </c>
      <c r="AD117" s="21" t="b">
        <f t="shared" si="23"/>
        <v>0</v>
      </c>
      <c r="AE117" s="21" t="b">
        <f t="shared" si="24"/>
        <v>0</v>
      </c>
      <c r="AF117" s="21" t="b">
        <f ca="1">OR(AND($AC117,NOT($AD117)),AND($AC117,OR(AND($G117="",$H117&lt;&gt;""),AND($G117&lt;&gt;"",$H117=""),AND($J117="",$K117&lt;&gt;""),AND($J117&lt;&gt;"",$K117=""),AND($M117="",$N117&lt;&gt;""),AND($M117&lt;&gt;"",$N117=""),AND($P117="",$Q117&lt;&gt;""),AND($P117&lt;&gt;"",$Q117=""),AND($S117="",$T117&lt;&gt;""),AND($S117&lt;&gt;"",$T117=""),AND($V117="",$W117&lt;&gt;""),AND($V117&lt;&gt;"",$W117=""))),AND($C117&lt;&gt;"",$E117&lt;&gt;"",LEFT(TRIM($C117),1)&lt;&gt;LEFT(TRIM($E117),1)),IF(OR($E117="",$F117=""),FALSE(),IFERROR(COUNTIF(INDIRECT("UNITS_"&amp;SUBSTITUTE(LEFT($E117,FIND(" ",$E117&amp;" ")-1),".","_")),$F117)=0,TRUE())),AND($B117&lt;&gt;"",OR(ISNUMBER(SEARCH("outro",LOWER($B117))),ISNUMBER(SEARCH("divers",LOWER($B117))),ISNUMBER(SEARCH("etc",LOWER($B117))))),OR(AND(ISNUMBER(SEARCH("comunic",LOWER($B117))),LEFT($E117,3)&lt;&gt;"4.4"),AND(ISNUMBER(SEARCH("monitor",LOWER($B117))),NOT(OR(LEFT($E117,3)="1.5",LEFT($E117,3)="2.5")))),AND($B117&lt;&gt;"",OR(LEFT($C117,1)="1",LEFT($C117,1)="2"),$D117=""),AND($D117&lt;&gt;"",NOT(OR(LEFT($C117,1)="1",LEFT($C117,1)="2"))),AND($D117&lt;&gt;"",COUNTIF(' PROJETO'!$B$14:$B$16,$D117)=0),IF($D117="",FALSE(),IF(COUNTIF(' PROJETO'!$B$14:$B$16,$D117)=0,FALSE(),IFERROR(INDEX(' PROJETO'!$C$14:$C$16,MATCH($D117,' PROJETO'!$B$14:$B$16,0))&lt;&gt;"Sim",FALSE()))))</f>
        <v>0</v>
      </c>
      <c r="AG117" s="21" t="b">
        <f>AND($AC117,$Y117&gt;'CONFG.  LISTAS'!$F$4,$Z117="",$AA117="")</f>
        <v>0</v>
      </c>
      <c r="AH117" s="21" t="str">
        <f t="shared" si="25"/>
        <v/>
      </c>
      <c r="AI117" s="43" t="str">
        <f ca="1">IF(NOT($AC117),"",IF(OR($B117="",$C117="",$E117="",$F117=""),"Preencha descrição, categoria, tipo e unidade.",IF(AND($B117&lt;&gt;"",OR(LEFT($C117,1)="1",LEFT($C117,1)="2"),$D117=""),"Informe a prática de restauração para itens diretos.",IF(AND($D117&lt;&gt;"",NOT(OR(LEFT($C117,1)="1",LEFT($C117,1)="2"))),"Custos indiretos não devem pertencer a uma prática específica.",IF(AND($D117&lt;&gt;"",COUNTIF(' PROJETO'!$B$14:$B$16,$D117)=0),"Prática de restauração inválida ou não cadastrada.",IF(IF($D117="",FALSE(),IF(COUNTIF(' PROJETO'!$B$14:$B$16,$D117)=0,FALSE(),IFERROR(INDEX(' PROJETO'!$C$14:$C$16,MATCH($D117,' PROJETO'!$B$14:$B$16,0))&lt;&gt;"Sim",FALSE()))),"A prática informada no item não foi selecionada na aba Projeto.",IF(AND(MAX($I117,$L117,$O117,$R117,$U117,$X117)&gt;'CONFG.  LISTAS'!$F$4,NOT(OR($Z117&lt;&gt;"",$AA117&lt;&gt;""))),"Memorial de cálculo ou anexo obrigatório não informado para item acima do limite.",IF(OR(AND($G117&lt;&gt;"",$H117&lt;&gt;"",OR($G117&lt;=0,$H117&lt;=0)),AND($J117&lt;&gt;"",$K117&lt;&gt;"",OR($J117&lt;=0,$K117&lt;=0)),AND($M117&lt;&gt;"",$N117&lt;&gt;"",OR($M117&lt;=0,$N117&lt;=0)),AND($P117&lt;&gt;"",$Q117&lt;&gt;"",OR($P117&lt;=0,$Q117&lt;=0)),AND($S117&lt;&gt;"",$T117&lt;&gt;"",OR($S117&lt;=0,$T117&lt;=0)),AND($V117&lt;&gt;"",$W117&lt;&gt;"",OR($V117&lt;=0,$W117&lt;=0))),"Revise os valores informados: valor unitário e quantidade devem ser maiores que zero.",IF(OR(AND($G117="",$H117&lt;&gt;""),AND($G117&lt;&gt;"",$H117=""),AND($J117="",$K117&lt;&gt;""),AND($J117&lt;&gt;"",$K117=""),AND($M117="",$N117&lt;&gt;""),AND($M117&lt;&gt;"",$N117=""),AND($P117="",$Q117&lt;&gt;""),AND($P117&lt;&gt;"",$Q117=""),AND($S117="",$T117&lt;&gt;""),AND($S117&lt;&gt;"",$T117=""),AND($V117="",$W117&lt;&gt;""),AND($V117&lt;&gt;"",$W117="")),"Há ano preenchido parcialmente: "&amp;TRIM(IF(AND($G117="",$H117&lt;&gt;""),"Ano 1 (falta valor unitário); ","")&amp;IF(AND($G117&lt;&gt;"",$H117=""),"Ano 1 (falta quantidade); ","")&amp;IF(AND($J117="",$K117&lt;&gt;""),"Ano 2 (falta valor unitário); ","")&amp;IF(AND($J117&lt;&gt;"",$K117=""),"Ano 2 (falta quantidade); ","")&amp;IF(AND($M117="",$N117&lt;&gt;""),"Ano 3 (falta valor unitário); ","")&amp;IF(AND($M117&lt;&gt;"",$N117=""),"Ano 3 (falta quantidade); ","")&amp;IF(AND($P117="",$Q117&lt;&gt;""),"Ano 4 (falta valor unitário); ","")&amp;IF(AND($P117&lt;&gt;"",$Q117=""),"Ano 4 (falta quantidade); ","")&amp;IF(AND($S117="",$T117&lt;&gt;""),"Ano 5 (falta valor unitário); ","")&amp;IF(AND($S117&lt;&gt;"",$T117=""),"Ano 5 (falta quantidade); ","")&amp;IF(AND($V117="",$W117&lt;&gt;""),"Ano 6 (falta valor unitário); ","")&amp;IF(AND($V117&lt;&gt;"",$W117=""),"Ano 6 (falta quantidade); ","")), IF(NOT(OR(AND($G117&lt;&gt;"",$H117&lt;&gt;""),AND($J117&lt;&gt;"",$K117&lt;&gt;""),AND($M117&lt;&gt;"",$N117&lt;&gt;""),AND($P117&lt;&gt;"",$Q117&lt;&gt;""),AND($S117&lt;&gt;"",$T117&lt;&gt;""),AND($V117&lt;&gt;"",$W117&lt;&gt;""))),"Informe pelo menos um ano completo com valor unitário e quantidade.",IF(AND($C117&lt;&gt;"",$E117&lt;&gt;"",LEFT(TRIM($C117),1)&lt;&gt;LEFT(TRIM($E117),1)),"Categoria e tipo estão incompatíveis.",IF(IF(OR($E117="",$F117=""),FALSE(),IFERROR(COUNTIF(INDIRECT("UNITS_"&amp;SUBSTITUTE(LEFT($E117,FIND(" ",$E117&amp;" ")-1),".","_")),$F117)=0,TRUE())),"Unidade incompatível com o tipo selecionado.",IF(OR(AND(ISNUMBER(SEARCH("comunic",LOWER($B117))),LEFT($E117,3)&lt;&gt;"4.4"),AND(ISNUMBER(SEARCH("monitor",LOWER($B117))),NOT(OR(LEFT($E117,3)="1.5",LEFT($E117,3)="2.5")))),"Revise a classificação do item conforme as regras de preenchimento.",IF(AND($B117&lt;&gt;"",OR(ISNUMBER(SEARCH("outro",LOWER($B117))),ISNUMBER(SEARCH("divers",LOWER($B117))),ISNUMBER(SEARCH("kit",LOWER($B117))),ISNUMBER(SEARCH("ferrament",LOWER($B117))),ISNUMBER(SEARCH("epi",LOWER($B117)))),NOT(OR($Z117&lt;&gt;"",$AA117&lt;&gt;""))),"Descrição muito genérica: detalhe melhor o item e registre o racional no memorial ou em anexo.",IF(AND($Y117=0,$B117&lt;&gt;"",OR($G117&lt;&gt;"",$H117&lt;&gt;"",$J117&lt;&gt;"",$K117&lt;&gt;"",$M117&lt;&gt;"",$N117&lt;&gt;"",$P117&lt;&gt;"",$Q117&lt;&gt;"",$S117&lt;&gt;"",$T117&lt;&gt;"",$V117&lt;&gt;"",$W117&lt;&gt;"")),"O item possui dados lançados, mas o total está zerado. Revise os valores informados.","")))))))))))))))</f>
        <v/>
      </c>
    </row>
    <row r="118" spans="1:35" ht="14.25" customHeight="1" x14ac:dyDescent="0.25">
      <c r="A118" s="57" t="str">
        <f t="shared" si="13"/>
        <v/>
      </c>
      <c r="B118" s="58"/>
      <c r="C118" s="58"/>
      <c r="D118" s="58"/>
      <c r="E118" s="58"/>
      <c r="F118" s="58"/>
      <c r="G118" s="269"/>
      <c r="H118" s="59"/>
      <c r="I118" s="273">
        <f t="shared" si="14"/>
        <v>0</v>
      </c>
      <c r="J118" s="269"/>
      <c r="K118" s="59"/>
      <c r="L118" s="270">
        <f t="shared" si="15"/>
        <v>0</v>
      </c>
      <c r="M118" s="269"/>
      <c r="N118" s="59"/>
      <c r="O118" s="270">
        <f t="shared" si="16"/>
        <v>0</v>
      </c>
      <c r="P118" s="269"/>
      <c r="Q118" s="59"/>
      <c r="R118" s="271">
        <f t="shared" si="17"/>
        <v>0</v>
      </c>
      <c r="S118" s="269"/>
      <c r="T118" s="59"/>
      <c r="U118" s="270">
        <f t="shared" si="18"/>
        <v>0</v>
      </c>
      <c r="V118" s="269"/>
      <c r="W118" s="59"/>
      <c r="X118" s="270">
        <f t="shared" si="19"/>
        <v>0</v>
      </c>
      <c r="Y118" s="270">
        <f t="shared" si="20"/>
        <v>0</v>
      </c>
      <c r="Z118" s="58"/>
      <c r="AA118" s="58"/>
      <c r="AB118" s="60" t="str">
        <f t="shared" si="21"/>
        <v/>
      </c>
      <c r="AC118" s="21" t="b">
        <f t="shared" si="22"/>
        <v>0</v>
      </c>
      <c r="AD118" s="21" t="b">
        <f t="shared" si="23"/>
        <v>0</v>
      </c>
      <c r="AE118" s="21" t="b">
        <f t="shared" si="24"/>
        <v>0</v>
      </c>
      <c r="AF118" s="21" t="b">
        <f ca="1">OR(AND($AC118,NOT($AD118)),AND($AC118,OR(AND($G118="",$H118&lt;&gt;""),AND($G118&lt;&gt;"",$H118=""),AND($J118="",$K118&lt;&gt;""),AND($J118&lt;&gt;"",$K118=""),AND($M118="",$N118&lt;&gt;""),AND($M118&lt;&gt;"",$N118=""),AND($P118="",$Q118&lt;&gt;""),AND($P118&lt;&gt;"",$Q118=""),AND($S118="",$T118&lt;&gt;""),AND($S118&lt;&gt;"",$T118=""),AND($V118="",$W118&lt;&gt;""),AND($V118&lt;&gt;"",$W118=""))),AND($C118&lt;&gt;"",$E118&lt;&gt;"",LEFT(TRIM($C118),1)&lt;&gt;LEFT(TRIM($E118),1)),IF(OR($E118="",$F118=""),FALSE(),IFERROR(COUNTIF(INDIRECT("UNITS_"&amp;SUBSTITUTE(LEFT($E118,FIND(" ",$E118&amp;" ")-1),".","_")),$F118)=0,TRUE())),AND($B118&lt;&gt;"",OR(ISNUMBER(SEARCH("outro",LOWER($B118))),ISNUMBER(SEARCH("divers",LOWER($B118))),ISNUMBER(SEARCH("etc",LOWER($B118))))),OR(AND(ISNUMBER(SEARCH("comunic",LOWER($B118))),LEFT($E118,3)&lt;&gt;"4.4"),AND(ISNUMBER(SEARCH("monitor",LOWER($B118))),NOT(OR(LEFT($E118,3)="1.5",LEFT($E118,3)="2.5")))),AND($B118&lt;&gt;"",OR(LEFT($C118,1)="1",LEFT($C118,1)="2"),$D118=""),AND($D118&lt;&gt;"",NOT(OR(LEFT($C118,1)="1",LEFT($C118,1)="2"))),AND($D118&lt;&gt;"",COUNTIF(' PROJETO'!$B$14:$B$16,$D118)=0),IF($D118="",FALSE(),IF(COUNTIF(' PROJETO'!$B$14:$B$16,$D118)=0,FALSE(),IFERROR(INDEX(' PROJETO'!$C$14:$C$16,MATCH($D118,' PROJETO'!$B$14:$B$16,0))&lt;&gt;"Sim",FALSE()))))</f>
        <v>0</v>
      </c>
      <c r="AG118" s="21" t="b">
        <f>AND($AC118,$Y118&gt;'CONFG.  LISTAS'!$F$4,$Z118="",$AA118="")</f>
        <v>0</v>
      </c>
      <c r="AH118" s="21" t="str">
        <f t="shared" si="25"/>
        <v/>
      </c>
      <c r="AI118" s="43" t="str">
        <f ca="1">IF(NOT($AC118),"",IF(OR($B118="",$C118="",$E118="",$F118=""),"Preencha descrição, categoria, tipo e unidade.",IF(AND($B118&lt;&gt;"",OR(LEFT($C118,1)="1",LEFT($C118,1)="2"),$D118=""),"Informe a prática de restauração para itens diretos.",IF(AND($D118&lt;&gt;"",NOT(OR(LEFT($C118,1)="1",LEFT($C118,1)="2"))),"Custos indiretos não devem pertencer a uma prática específica.",IF(AND($D118&lt;&gt;"",COUNTIF(' PROJETO'!$B$14:$B$16,$D118)=0),"Prática de restauração inválida ou não cadastrada.",IF(IF($D118="",FALSE(),IF(COUNTIF(' PROJETO'!$B$14:$B$16,$D118)=0,FALSE(),IFERROR(INDEX(' PROJETO'!$C$14:$C$16,MATCH($D118,' PROJETO'!$B$14:$B$16,0))&lt;&gt;"Sim",FALSE()))),"A prática informada no item não foi selecionada na aba Projeto.",IF(AND(MAX($I118,$L118,$O118,$R118,$U118,$X118)&gt;'CONFG.  LISTAS'!$F$4,NOT(OR($Z118&lt;&gt;"",$AA118&lt;&gt;""))),"Memorial de cálculo ou anexo obrigatório não informado para item acima do limite.",IF(OR(AND($G118&lt;&gt;"",$H118&lt;&gt;"",OR($G118&lt;=0,$H118&lt;=0)),AND($J118&lt;&gt;"",$K118&lt;&gt;"",OR($J118&lt;=0,$K118&lt;=0)),AND($M118&lt;&gt;"",$N118&lt;&gt;"",OR($M118&lt;=0,$N118&lt;=0)),AND($P118&lt;&gt;"",$Q118&lt;&gt;"",OR($P118&lt;=0,$Q118&lt;=0)),AND($S118&lt;&gt;"",$T118&lt;&gt;"",OR($S118&lt;=0,$T118&lt;=0)),AND($V118&lt;&gt;"",$W118&lt;&gt;"",OR($V118&lt;=0,$W118&lt;=0))),"Revise os valores informados: valor unitário e quantidade devem ser maiores que zero.",IF(OR(AND($G118="",$H118&lt;&gt;""),AND($G118&lt;&gt;"",$H118=""),AND($J118="",$K118&lt;&gt;""),AND($J118&lt;&gt;"",$K118=""),AND($M118="",$N118&lt;&gt;""),AND($M118&lt;&gt;"",$N118=""),AND($P118="",$Q118&lt;&gt;""),AND($P118&lt;&gt;"",$Q118=""),AND($S118="",$T118&lt;&gt;""),AND($S118&lt;&gt;"",$T118=""),AND($V118="",$W118&lt;&gt;""),AND($V118&lt;&gt;"",$W118="")),"Há ano preenchido parcialmente: "&amp;TRIM(IF(AND($G118="",$H118&lt;&gt;""),"Ano 1 (falta valor unitário); ","")&amp;IF(AND($G118&lt;&gt;"",$H118=""),"Ano 1 (falta quantidade); ","")&amp;IF(AND($J118="",$K118&lt;&gt;""),"Ano 2 (falta valor unitário); ","")&amp;IF(AND($J118&lt;&gt;"",$K118=""),"Ano 2 (falta quantidade); ","")&amp;IF(AND($M118="",$N118&lt;&gt;""),"Ano 3 (falta valor unitário); ","")&amp;IF(AND($M118&lt;&gt;"",$N118=""),"Ano 3 (falta quantidade); ","")&amp;IF(AND($P118="",$Q118&lt;&gt;""),"Ano 4 (falta valor unitário); ","")&amp;IF(AND($P118&lt;&gt;"",$Q118=""),"Ano 4 (falta quantidade); ","")&amp;IF(AND($S118="",$T118&lt;&gt;""),"Ano 5 (falta valor unitário); ","")&amp;IF(AND($S118&lt;&gt;"",$T118=""),"Ano 5 (falta quantidade); ","")&amp;IF(AND($V118="",$W118&lt;&gt;""),"Ano 6 (falta valor unitário); ","")&amp;IF(AND($V118&lt;&gt;"",$W118=""),"Ano 6 (falta quantidade); ","")), IF(NOT(OR(AND($G118&lt;&gt;"",$H118&lt;&gt;""),AND($J118&lt;&gt;"",$K118&lt;&gt;""),AND($M118&lt;&gt;"",$N118&lt;&gt;""),AND($P118&lt;&gt;"",$Q118&lt;&gt;""),AND($S118&lt;&gt;"",$T118&lt;&gt;""),AND($V118&lt;&gt;"",$W118&lt;&gt;""))),"Informe pelo menos um ano completo com valor unitário e quantidade.",IF(AND($C118&lt;&gt;"",$E118&lt;&gt;"",LEFT(TRIM($C118),1)&lt;&gt;LEFT(TRIM($E118),1)),"Categoria e tipo estão incompatíveis.",IF(IF(OR($E118="",$F118=""),FALSE(),IFERROR(COUNTIF(INDIRECT("UNITS_"&amp;SUBSTITUTE(LEFT($E118,FIND(" ",$E118&amp;" ")-1),".","_")),$F118)=0,TRUE())),"Unidade incompatível com o tipo selecionado.",IF(OR(AND(ISNUMBER(SEARCH("comunic",LOWER($B118))),LEFT($E118,3)&lt;&gt;"4.4"),AND(ISNUMBER(SEARCH("monitor",LOWER($B118))),NOT(OR(LEFT($E118,3)="1.5",LEFT($E118,3)="2.5")))),"Revise a classificação do item conforme as regras de preenchimento.",IF(AND($B118&lt;&gt;"",OR(ISNUMBER(SEARCH("outro",LOWER($B118))),ISNUMBER(SEARCH("divers",LOWER($B118))),ISNUMBER(SEARCH("kit",LOWER($B118))),ISNUMBER(SEARCH("ferrament",LOWER($B118))),ISNUMBER(SEARCH("epi",LOWER($B118)))),NOT(OR($Z118&lt;&gt;"",$AA118&lt;&gt;""))),"Descrição muito genérica: detalhe melhor o item e registre o racional no memorial ou em anexo.",IF(AND($Y118=0,$B118&lt;&gt;"",OR($G118&lt;&gt;"",$H118&lt;&gt;"",$J118&lt;&gt;"",$K118&lt;&gt;"",$M118&lt;&gt;"",$N118&lt;&gt;"",$P118&lt;&gt;"",$Q118&lt;&gt;"",$S118&lt;&gt;"",$T118&lt;&gt;"",$V118&lt;&gt;"",$W118&lt;&gt;"")),"O item possui dados lançados, mas o total está zerado. Revise os valores informados.","")))))))))))))))</f>
        <v/>
      </c>
    </row>
    <row r="119" spans="1:35" ht="14.25" customHeight="1" x14ac:dyDescent="0.25">
      <c r="A119" s="57" t="str">
        <f t="shared" si="13"/>
        <v/>
      </c>
      <c r="B119" s="61"/>
      <c r="C119" s="61"/>
      <c r="D119" s="58"/>
      <c r="E119" s="61"/>
      <c r="F119" s="61"/>
      <c r="G119" s="272"/>
      <c r="H119" s="62"/>
      <c r="I119" s="273">
        <f t="shared" si="14"/>
        <v>0</v>
      </c>
      <c r="J119" s="272"/>
      <c r="K119" s="62"/>
      <c r="L119" s="270">
        <f t="shared" si="15"/>
        <v>0</v>
      </c>
      <c r="M119" s="272"/>
      <c r="N119" s="62"/>
      <c r="O119" s="270">
        <f t="shared" si="16"/>
        <v>0</v>
      </c>
      <c r="P119" s="272"/>
      <c r="Q119" s="62"/>
      <c r="R119" s="271">
        <f t="shared" si="17"/>
        <v>0</v>
      </c>
      <c r="S119" s="272"/>
      <c r="T119" s="62"/>
      <c r="U119" s="270">
        <f t="shared" si="18"/>
        <v>0</v>
      </c>
      <c r="V119" s="272"/>
      <c r="W119" s="62"/>
      <c r="X119" s="270">
        <f t="shared" si="19"/>
        <v>0</v>
      </c>
      <c r="Y119" s="270">
        <f t="shared" si="20"/>
        <v>0</v>
      </c>
      <c r="Z119" s="61"/>
      <c r="AA119" s="61"/>
      <c r="AB119" s="60" t="str">
        <f t="shared" si="21"/>
        <v/>
      </c>
      <c r="AC119" s="21" t="b">
        <f t="shared" si="22"/>
        <v>0</v>
      </c>
      <c r="AD119" s="21" t="b">
        <f t="shared" si="23"/>
        <v>0</v>
      </c>
      <c r="AE119" s="21" t="b">
        <f t="shared" si="24"/>
        <v>0</v>
      </c>
      <c r="AF119" s="21" t="b">
        <f ca="1">OR(AND($AC119,NOT($AD119)),AND($AC119,OR(AND($G119="",$H119&lt;&gt;""),AND($G119&lt;&gt;"",$H119=""),AND($J119="",$K119&lt;&gt;""),AND($J119&lt;&gt;"",$K119=""),AND($M119="",$N119&lt;&gt;""),AND($M119&lt;&gt;"",$N119=""),AND($P119="",$Q119&lt;&gt;""),AND($P119&lt;&gt;"",$Q119=""),AND($S119="",$T119&lt;&gt;""),AND($S119&lt;&gt;"",$T119=""),AND($V119="",$W119&lt;&gt;""),AND($V119&lt;&gt;"",$W119=""))),AND($C119&lt;&gt;"",$E119&lt;&gt;"",LEFT(TRIM($C119),1)&lt;&gt;LEFT(TRIM($E119),1)),IF(OR($E119="",$F119=""),FALSE(),IFERROR(COUNTIF(INDIRECT("UNITS_"&amp;SUBSTITUTE(LEFT($E119,FIND(" ",$E119&amp;" ")-1),".","_")),$F119)=0,TRUE())),AND($B119&lt;&gt;"",OR(ISNUMBER(SEARCH("outro",LOWER($B119))),ISNUMBER(SEARCH("divers",LOWER($B119))),ISNUMBER(SEARCH("etc",LOWER($B119))))),OR(AND(ISNUMBER(SEARCH("comunic",LOWER($B119))),LEFT($E119,3)&lt;&gt;"4.4"),AND(ISNUMBER(SEARCH("monitor",LOWER($B119))),NOT(OR(LEFT($E119,3)="1.5",LEFT($E119,3)="2.5")))),AND($B119&lt;&gt;"",OR(LEFT($C119,1)="1",LEFT($C119,1)="2"),$D119=""),AND($D119&lt;&gt;"",NOT(OR(LEFT($C119,1)="1",LEFT($C119,1)="2"))),AND($D119&lt;&gt;"",COUNTIF(' PROJETO'!$B$14:$B$16,$D119)=0),IF($D119="",FALSE(),IF(COUNTIF(' PROJETO'!$B$14:$B$16,$D119)=0,FALSE(),IFERROR(INDEX(' PROJETO'!$C$14:$C$16,MATCH($D119,' PROJETO'!$B$14:$B$16,0))&lt;&gt;"Sim",FALSE()))))</f>
        <v>0</v>
      </c>
      <c r="AG119" s="21" t="b">
        <f>AND($AC119,$Y119&gt;'CONFG.  LISTAS'!$F$4,$Z119="",$AA119="")</f>
        <v>0</v>
      </c>
      <c r="AH119" s="21" t="str">
        <f t="shared" si="25"/>
        <v/>
      </c>
      <c r="AI119" s="43" t="str">
        <f ca="1">IF(NOT($AC119),"",IF(OR($B119="",$C119="",$E119="",$F119=""),"Preencha descrição, categoria, tipo e unidade.",IF(AND($B119&lt;&gt;"",OR(LEFT($C119,1)="1",LEFT($C119,1)="2"),$D119=""),"Informe a prática de restauração para itens diretos.",IF(AND($D119&lt;&gt;"",NOT(OR(LEFT($C119,1)="1",LEFT($C119,1)="2"))),"Custos indiretos não devem pertencer a uma prática específica.",IF(AND($D119&lt;&gt;"",COUNTIF(' PROJETO'!$B$14:$B$16,$D119)=0),"Prática de restauração inválida ou não cadastrada.",IF(IF($D119="",FALSE(),IF(COUNTIF(' PROJETO'!$B$14:$B$16,$D119)=0,FALSE(),IFERROR(INDEX(' PROJETO'!$C$14:$C$16,MATCH($D119,' PROJETO'!$B$14:$B$16,0))&lt;&gt;"Sim",FALSE()))),"A prática informada no item não foi selecionada na aba Projeto.",IF(AND(MAX($I119,$L119,$O119,$R119,$U119,$X119)&gt;'CONFG.  LISTAS'!$F$4,NOT(OR($Z119&lt;&gt;"",$AA119&lt;&gt;""))),"Memorial de cálculo ou anexo obrigatório não informado para item acima do limite.",IF(OR(AND($G119&lt;&gt;"",$H119&lt;&gt;"",OR($G119&lt;=0,$H119&lt;=0)),AND($J119&lt;&gt;"",$K119&lt;&gt;"",OR($J119&lt;=0,$K119&lt;=0)),AND($M119&lt;&gt;"",$N119&lt;&gt;"",OR($M119&lt;=0,$N119&lt;=0)),AND($P119&lt;&gt;"",$Q119&lt;&gt;"",OR($P119&lt;=0,$Q119&lt;=0)),AND($S119&lt;&gt;"",$T119&lt;&gt;"",OR($S119&lt;=0,$T119&lt;=0)),AND($V119&lt;&gt;"",$W119&lt;&gt;"",OR($V119&lt;=0,$W119&lt;=0))),"Revise os valores informados: valor unitário e quantidade devem ser maiores que zero.",IF(OR(AND($G119="",$H119&lt;&gt;""),AND($G119&lt;&gt;"",$H119=""),AND($J119="",$K119&lt;&gt;""),AND($J119&lt;&gt;"",$K119=""),AND($M119="",$N119&lt;&gt;""),AND($M119&lt;&gt;"",$N119=""),AND($P119="",$Q119&lt;&gt;""),AND($P119&lt;&gt;"",$Q119=""),AND($S119="",$T119&lt;&gt;""),AND($S119&lt;&gt;"",$T119=""),AND($V119="",$W119&lt;&gt;""),AND($V119&lt;&gt;"",$W119="")),"Há ano preenchido parcialmente: "&amp;TRIM(IF(AND($G119="",$H119&lt;&gt;""),"Ano 1 (falta valor unitário); ","")&amp;IF(AND($G119&lt;&gt;"",$H119=""),"Ano 1 (falta quantidade); ","")&amp;IF(AND($J119="",$K119&lt;&gt;""),"Ano 2 (falta valor unitário); ","")&amp;IF(AND($J119&lt;&gt;"",$K119=""),"Ano 2 (falta quantidade); ","")&amp;IF(AND($M119="",$N119&lt;&gt;""),"Ano 3 (falta valor unitário); ","")&amp;IF(AND($M119&lt;&gt;"",$N119=""),"Ano 3 (falta quantidade); ","")&amp;IF(AND($P119="",$Q119&lt;&gt;""),"Ano 4 (falta valor unitário); ","")&amp;IF(AND($P119&lt;&gt;"",$Q119=""),"Ano 4 (falta quantidade); ","")&amp;IF(AND($S119="",$T119&lt;&gt;""),"Ano 5 (falta valor unitário); ","")&amp;IF(AND($S119&lt;&gt;"",$T119=""),"Ano 5 (falta quantidade); ","")&amp;IF(AND($V119="",$W119&lt;&gt;""),"Ano 6 (falta valor unitário); ","")&amp;IF(AND($V119&lt;&gt;"",$W119=""),"Ano 6 (falta quantidade); ","")), IF(NOT(OR(AND($G119&lt;&gt;"",$H119&lt;&gt;""),AND($J119&lt;&gt;"",$K119&lt;&gt;""),AND($M119&lt;&gt;"",$N119&lt;&gt;""),AND($P119&lt;&gt;"",$Q119&lt;&gt;""),AND($S119&lt;&gt;"",$T119&lt;&gt;""),AND($V119&lt;&gt;"",$W119&lt;&gt;""))),"Informe pelo menos um ano completo com valor unitário e quantidade.",IF(AND($C119&lt;&gt;"",$E119&lt;&gt;"",LEFT(TRIM($C119),1)&lt;&gt;LEFT(TRIM($E119),1)),"Categoria e tipo estão incompatíveis.",IF(IF(OR($E119="",$F119=""),FALSE(),IFERROR(COUNTIF(INDIRECT("UNITS_"&amp;SUBSTITUTE(LEFT($E119,FIND(" ",$E119&amp;" ")-1),".","_")),$F119)=0,TRUE())),"Unidade incompatível com o tipo selecionado.",IF(OR(AND(ISNUMBER(SEARCH("comunic",LOWER($B119))),LEFT($E119,3)&lt;&gt;"4.4"),AND(ISNUMBER(SEARCH("monitor",LOWER($B119))),NOT(OR(LEFT($E119,3)="1.5",LEFT($E119,3)="2.5")))),"Revise a classificação do item conforme as regras de preenchimento.",IF(AND($B119&lt;&gt;"",OR(ISNUMBER(SEARCH("outro",LOWER($B119))),ISNUMBER(SEARCH("divers",LOWER($B119))),ISNUMBER(SEARCH("kit",LOWER($B119))),ISNUMBER(SEARCH("ferrament",LOWER($B119))),ISNUMBER(SEARCH("epi",LOWER($B119)))),NOT(OR($Z119&lt;&gt;"",$AA119&lt;&gt;""))),"Descrição muito genérica: detalhe melhor o item e registre o racional no memorial ou em anexo.",IF(AND($Y119=0,$B119&lt;&gt;"",OR($G119&lt;&gt;"",$H119&lt;&gt;"",$J119&lt;&gt;"",$K119&lt;&gt;"",$M119&lt;&gt;"",$N119&lt;&gt;"",$P119&lt;&gt;"",$Q119&lt;&gt;"",$S119&lt;&gt;"",$T119&lt;&gt;"",$V119&lt;&gt;"",$W119&lt;&gt;"")),"O item possui dados lançados, mas o total está zerado. Revise os valores informados.","")))))))))))))))</f>
        <v/>
      </c>
    </row>
    <row r="120" spans="1:35" ht="14.25" customHeight="1" x14ac:dyDescent="0.25">
      <c r="A120" s="57" t="str">
        <f t="shared" si="13"/>
        <v/>
      </c>
      <c r="B120" s="58"/>
      <c r="C120" s="58"/>
      <c r="D120" s="58"/>
      <c r="E120" s="58"/>
      <c r="F120" s="58"/>
      <c r="G120" s="269"/>
      <c r="H120" s="59"/>
      <c r="I120" s="273">
        <f t="shared" si="14"/>
        <v>0</v>
      </c>
      <c r="J120" s="269"/>
      <c r="K120" s="59"/>
      <c r="L120" s="270">
        <f t="shared" si="15"/>
        <v>0</v>
      </c>
      <c r="M120" s="269"/>
      <c r="N120" s="59"/>
      <c r="O120" s="270">
        <f t="shared" si="16"/>
        <v>0</v>
      </c>
      <c r="P120" s="269"/>
      <c r="Q120" s="59"/>
      <c r="R120" s="271">
        <f t="shared" si="17"/>
        <v>0</v>
      </c>
      <c r="S120" s="269"/>
      <c r="T120" s="59"/>
      <c r="U120" s="270">
        <f t="shared" si="18"/>
        <v>0</v>
      </c>
      <c r="V120" s="269"/>
      <c r="W120" s="59"/>
      <c r="X120" s="270">
        <f t="shared" si="19"/>
        <v>0</v>
      </c>
      <c r="Y120" s="270">
        <f t="shared" si="20"/>
        <v>0</v>
      </c>
      <c r="Z120" s="58"/>
      <c r="AA120" s="58"/>
      <c r="AB120" s="60" t="str">
        <f t="shared" si="21"/>
        <v/>
      </c>
      <c r="AC120" s="21" t="b">
        <f t="shared" si="22"/>
        <v>0</v>
      </c>
      <c r="AD120" s="21" t="b">
        <f t="shared" si="23"/>
        <v>0</v>
      </c>
      <c r="AE120" s="21" t="b">
        <f t="shared" si="24"/>
        <v>0</v>
      </c>
      <c r="AF120" s="21" t="b">
        <f ca="1">OR(AND($AC120,NOT($AD120)),AND($AC120,OR(AND($G120="",$H120&lt;&gt;""),AND($G120&lt;&gt;"",$H120=""),AND($J120="",$K120&lt;&gt;""),AND($J120&lt;&gt;"",$K120=""),AND($M120="",$N120&lt;&gt;""),AND($M120&lt;&gt;"",$N120=""),AND($P120="",$Q120&lt;&gt;""),AND($P120&lt;&gt;"",$Q120=""),AND($S120="",$T120&lt;&gt;""),AND($S120&lt;&gt;"",$T120=""),AND($V120="",$W120&lt;&gt;""),AND($V120&lt;&gt;"",$W120=""))),AND($C120&lt;&gt;"",$E120&lt;&gt;"",LEFT(TRIM($C120),1)&lt;&gt;LEFT(TRIM($E120),1)),IF(OR($E120="",$F120=""),FALSE(),IFERROR(COUNTIF(INDIRECT("UNITS_"&amp;SUBSTITUTE(LEFT($E120,FIND(" ",$E120&amp;" ")-1),".","_")),$F120)=0,TRUE())),AND($B120&lt;&gt;"",OR(ISNUMBER(SEARCH("outro",LOWER($B120))),ISNUMBER(SEARCH("divers",LOWER($B120))),ISNUMBER(SEARCH("etc",LOWER($B120))))),OR(AND(ISNUMBER(SEARCH("comunic",LOWER($B120))),LEFT($E120,3)&lt;&gt;"4.4"),AND(ISNUMBER(SEARCH("monitor",LOWER($B120))),NOT(OR(LEFT($E120,3)="1.5",LEFT($E120,3)="2.5")))),AND($B120&lt;&gt;"",OR(LEFT($C120,1)="1",LEFT($C120,1)="2"),$D120=""),AND($D120&lt;&gt;"",NOT(OR(LEFT($C120,1)="1",LEFT($C120,1)="2"))),AND($D120&lt;&gt;"",COUNTIF(' PROJETO'!$B$14:$B$16,$D120)=0),IF($D120="",FALSE(),IF(COUNTIF(' PROJETO'!$B$14:$B$16,$D120)=0,FALSE(),IFERROR(INDEX(' PROJETO'!$C$14:$C$16,MATCH($D120,' PROJETO'!$B$14:$B$16,0))&lt;&gt;"Sim",FALSE()))))</f>
        <v>0</v>
      </c>
      <c r="AG120" s="21" t="b">
        <f>AND($AC120,$Y120&gt;'CONFG.  LISTAS'!$F$4,$Z120="",$AA120="")</f>
        <v>0</v>
      </c>
      <c r="AH120" s="21" t="str">
        <f t="shared" si="25"/>
        <v/>
      </c>
      <c r="AI120" s="43" t="str">
        <f ca="1">IF(NOT($AC120),"",IF(OR($B120="",$C120="",$E120="",$F120=""),"Preencha descrição, categoria, tipo e unidade.",IF(AND($B120&lt;&gt;"",OR(LEFT($C120,1)="1",LEFT($C120,1)="2"),$D120=""),"Informe a prática de restauração para itens diretos.",IF(AND($D120&lt;&gt;"",NOT(OR(LEFT($C120,1)="1",LEFT($C120,1)="2"))),"Custos indiretos não devem pertencer a uma prática específica.",IF(AND($D120&lt;&gt;"",COUNTIF(' PROJETO'!$B$14:$B$16,$D120)=0),"Prática de restauração inválida ou não cadastrada.",IF(IF($D120="",FALSE(),IF(COUNTIF(' PROJETO'!$B$14:$B$16,$D120)=0,FALSE(),IFERROR(INDEX(' PROJETO'!$C$14:$C$16,MATCH($D120,' PROJETO'!$B$14:$B$16,0))&lt;&gt;"Sim",FALSE()))),"A prática informada no item não foi selecionada na aba Projeto.",IF(AND(MAX($I120,$L120,$O120,$R120,$U120,$X120)&gt;'CONFG.  LISTAS'!$F$4,NOT(OR($Z120&lt;&gt;"",$AA120&lt;&gt;""))),"Memorial de cálculo ou anexo obrigatório não informado para item acima do limite.",IF(OR(AND($G120&lt;&gt;"",$H120&lt;&gt;"",OR($G120&lt;=0,$H120&lt;=0)),AND($J120&lt;&gt;"",$K120&lt;&gt;"",OR($J120&lt;=0,$K120&lt;=0)),AND($M120&lt;&gt;"",$N120&lt;&gt;"",OR($M120&lt;=0,$N120&lt;=0)),AND($P120&lt;&gt;"",$Q120&lt;&gt;"",OR($P120&lt;=0,$Q120&lt;=0)),AND($S120&lt;&gt;"",$T120&lt;&gt;"",OR($S120&lt;=0,$T120&lt;=0)),AND($V120&lt;&gt;"",$W120&lt;&gt;"",OR($V120&lt;=0,$W120&lt;=0))),"Revise os valores informados: valor unitário e quantidade devem ser maiores que zero.",IF(OR(AND($G120="",$H120&lt;&gt;""),AND($G120&lt;&gt;"",$H120=""),AND($J120="",$K120&lt;&gt;""),AND($J120&lt;&gt;"",$K120=""),AND($M120="",$N120&lt;&gt;""),AND($M120&lt;&gt;"",$N120=""),AND($P120="",$Q120&lt;&gt;""),AND($P120&lt;&gt;"",$Q120=""),AND($S120="",$T120&lt;&gt;""),AND($S120&lt;&gt;"",$T120=""),AND($V120="",$W120&lt;&gt;""),AND($V120&lt;&gt;"",$W120="")),"Há ano preenchido parcialmente: "&amp;TRIM(IF(AND($G120="",$H120&lt;&gt;""),"Ano 1 (falta valor unitário); ","")&amp;IF(AND($G120&lt;&gt;"",$H120=""),"Ano 1 (falta quantidade); ","")&amp;IF(AND($J120="",$K120&lt;&gt;""),"Ano 2 (falta valor unitário); ","")&amp;IF(AND($J120&lt;&gt;"",$K120=""),"Ano 2 (falta quantidade); ","")&amp;IF(AND($M120="",$N120&lt;&gt;""),"Ano 3 (falta valor unitário); ","")&amp;IF(AND($M120&lt;&gt;"",$N120=""),"Ano 3 (falta quantidade); ","")&amp;IF(AND($P120="",$Q120&lt;&gt;""),"Ano 4 (falta valor unitário); ","")&amp;IF(AND($P120&lt;&gt;"",$Q120=""),"Ano 4 (falta quantidade); ","")&amp;IF(AND($S120="",$T120&lt;&gt;""),"Ano 5 (falta valor unitário); ","")&amp;IF(AND($S120&lt;&gt;"",$T120=""),"Ano 5 (falta quantidade); ","")&amp;IF(AND($V120="",$W120&lt;&gt;""),"Ano 6 (falta valor unitário); ","")&amp;IF(AND($V120&lt;&gt;"",$W120=""),"Ano 6 (falta quantidade); ","")), IF(NOT(OR(AND($G120&lt;&gt;"",$H120&lt;&gt;""),AND($J120&lt;&gt;"",$K120&lt;&gt;""),AND($M120&lt;&gt;"",$N120&lt;&gt;""),AND($P120&lt;&gt;"",$Q120&lt;&gt;""),AND($S120&lt;&gt;"",$T120&lt;&gt;""),AND($V120&lt;&gt;"",$W120&lt;&gt;""))),"Informe pelo menos um ano completo com valor unitário e quantidade.",IF(AND($C120&lt;&gt;"",$E120&lt;&gt;"",LEFT(TRIM($C120),1)&lt;&gt;LEFT(TRIM($E120),1)),"Categoria e tipo estão incompatíveis.",IF(IF(OR($E120="",$F120=""),FALSE(),IFERROR(COUNTIF(INDIRECT("UNITS_"&amp;SUBSTITUTE(LEFT($E120,FIND(" ",$E120&amp;" ")-1),".","_")),$F120)=0,TRUE())),"Unidade incompatível com o tipo selecionado.",IF(OR(AND(ISNUMBER(SEARCH("comunic",LOWER($B120))),LEFT($E120,3)&lt;&gt;"4.4"),AND(ISNUMBER(SEARCH("monitor",LOWER($B120))),NOT(OR(LEFT($E120,3)="1.5",LEFT($E120,3)="2.5")))),"Revise a classificação do item conforme as regras de preenchimento.",IF(AND($B120&lt;&gt;"",OR(ISNUMBER(SEARCH("outro",LOWER($B120))),ISNUMBER(SEARCH("divers",LOWER($B120))),ISNUMBER(SEARCH("kit",LOWER($B120))),ISNUMBER(SEARCH("ferrament",LOWER($B120))),ISNUMBER(SEARCH("epi",LOWER($B120)))),NOT(OR($Z120&lt;&gt;"",$AA120&lt;&gt;""))),"Descrição muito genérica: detalhe melhor o item e registre o racional no memorial ou em anexo.",IF(AND($Y120=0,$B120&lt;&gt;"",OR($G120&lt;&gt;"",$H120&lt;&gt;"",$J120&lt;&gt;"",$K120&lt;&gt;"",$M120&lt;&gt;"",$N120&lt;&gt;"",$P120&lt;&gt;"",$Q120&lt;&gt;"",$S120&lt;&gt;"",$T120&lt;&gt;"",$V120&lt;&gt;"",$W120&lt;&gt;"")),"O item possui dados lançados, mas o total está zerado. Revise os valores informados.","")))))))))))))))</f>
        <v/>
      </c>
    </row>
    <row r="121" spans="1:35" ht="14.25" customHeight="1" x14ac:dyDescent="0.25">
      <c r="A121" s="57" t="str">
        <f t="shared" si="13"/>
        <v/>
      </c>
      <c r="B121" s="61"/>
      <c r="C121" s="61"/>
      <c r="D121" s="58"/>
      <c r="E121" s="61"/>
      <c r="F121" s="61"/>
      <c r="G121" s="272"/>
      <c r="H121" s="62"/>
      <c r="I121" s="273">
        <f t="shared" si="14"/>
        <v>0</v>
      </c>
      <c r="J121" s="272"/>
      <c r="K121" s="62"/>
      <c r="L121" s="270">
        <f t="shared" si="15"/>
        <v>0</v>
      </c>
      <c r="M121" s="272"/>
      <c r="N121" s="62"/>
      <c r="O121" s="270">
        <f t="shared" si="16"/>
        <v>0</v>
      </c>
      <c r="P121" s="272"/>
      <c r="Q121" s="62"/>
      <c r="R121" s="271">
        <f t="shared" si="17"/>
        <v>0</v>
      </c>
      <c r="S121" s="272"/>
      <c r="T121" s="62"/>
      <c r="U121" s="270">
        <f t="shared" si="18"/>
        <v>0</v>
      </c>
      <c r="V121" s="272"/>
      <c r="W121" s="62"/>
      <c r="X121" s="270">
        <f t="shared" si="19"/>
        <v>0</v>
      </c>
      <c r="Y121" s="270">
        <f t="shared" si="20"/>
        <v>0</v>
      </c>
      <c r="Z121" s="61"/>
      <c r="AA121" s="61"/>
      <c r="AB121" s="60" t="str">
        <f t="shared" si="21"/>
        <v/>
      </c>
      <c r="AC121" s="21" t="b">
        <f t="shared" si="22"/>
        <v>0</v>
      </c>
      <c r="AD121" s="21" t="b">
        <f t="shared" si="23"/>
        <v>0</v>
      </c>
      <c r="AE121" s="21" t="b">
        <f t="shared" si="24"/>
        <v>0</v>
      </c>
      <c r="AF121" s="21" t="b">
        <f ca="1">OR(AND($AC121,NOT($AD121)),AND($AC121,OR(AND($G121="",$H121&lt;&gt;""),AND($G121&lt;&gt;"",$H121=""),AND($J121="",$K121&lt;&gt;""),AND($J121&lt;&gt;"",$K121=""),AND($M121="",$N121&lt;&gt;""),AND($M121&lt;&gt;"",$N121=""),AND($P121="",$Q121&lt;&gt;""),AND($P121&lt;&gt;"",$Q121=""),AND($S121="",$T121&lt;&gt;""),AND($S121&lt;&gt;"",$T121=""),AND($V121="",$W121&lt;&gt;""),AND($V121&lt;&gt;"",$W121=""))),AND($C121&lt;&gt;"",$E121&lt;&gt;"",LEFT(TRIM($C121),1)&lt;&gt;LEFT(TRIM($E121),1)),IF(OR($E121="",$F121=""),FALSE(),IFERROR(COUNTIF(INDIRECT("UNITS_"&amp;SUBSTITUTE(LEFT($E121,FIND(" ",$E121&amp;" ")-1),".","_")),$F121)=0,TRUE())),AND($B121&lt;&gt;"",OR(ISNUMBER(SEARCH("outro",LOWER($B121))),ISNUMBER(SEARCH("divers",LOWER($B121))),ISNUMBER(SEARCH("etc",LOWER($B121))))),OR(AND(ISNUMBER(SEARCH("comunic",LOWER($B121))),LEFT($E121,3)&lt;&gt;"4.4"),AND(ISNUMBER(SEARCH("monitor",LOWER($B121))),NOT(OR(LEFT($E121,3)="1.5",LEFT($E121,3)="2.5")))),AND($B121&lt;&gt;"",OR(LEFT($C121,1)="1",LEFT($C121,1)="2"),$D121=""),AND($D121&lt;&gt;"",NOT(OR(LEFT($C121,1)="1",LEFT($C121,1)="2"))),AND($D121&lt;&gt;"",COUNTIF(' PROJETO'!$B$14:$B$16,$D121)=0),IF($D121="",FALSE(),IF(COUNTIF(' PROJETO'!$B$14:$B$16,$D121)=0,FALSE(),IFERROR(INDEX(' PROJETO'!$C$14:$C$16,MATCH($D121,' PROJETO'!$B$14:$B$16,0))&lt;&gt;"Sim",FALSE()))))</f>
        <v>0</v>
      </c>
      <c r="AG121" s="21" t="b">
        <f>AND($AC121,$Y121&gt;'CONFG.  LISTAS'!$F$4,$Z121="",$AA121="")</f>
        <v>0</v>
      </c>
      <c r="AH121" s="21" t="str">
        <f t="shared" si="25"/>
        <v/>
      </c>
      <c r="AI121" s="43" t="str">
        <f ca="1">IF(NOT($AC121),"",IF(OR($B121="",$C121="",$E121="",$F121=""),"Preencha descrição, categoria, tipo e unidade.",IF(AND($B121&lt;&gt;"",OR(LEFT($C121,1)="1",LEFT($C121,1)="2"),$D121=""),"Informe a prática de restauração para itens diretos.",IF(AND($D121&lt;&gt;"",NOT(OR(LEFT($C121,1)="1",LEFT($C121,1)="2"))),"Custos indiretos não devem pertencer a uma prática específica.",IF(AND($D121&lt;&gt;"",COUNTIF(' PROJETO'!$B$14:$B$16,$D121)=0),"Prática de restauração inválida ou não cadastrada.",IF(IF($D121="",FALSE(),IF(COUNTIF(' PROJETO'!$B$14:$B$16,$D121)=0,FALSE(),IFERROR(INDEX(' PROJETO'!$C$14:$C$16,MATCH($D121,' PROJETO'!$B$14:$B$16,0))&lt;&gt;"Sim",FALSE()))),"A prática informada no item não foi selecionada na aba Projeto.",IF(AND(MAX($I121,$L121,$O121,$R121,$U121,$X121)&gt;'CONFG.  LISTAS'!$F$4,NOT(OR($Z121&lt;&gt;"",$AA121&lt;&gt;""))),"Memorial de cálculo ou anexo obrigatório não informado para item acima do limite.",IF(OR(AND($G121&lt;&gt;"",$H121&lt;&gt;"",OR($G121&lt;=0,$H121&lt;=0)),AND($J121&lt;&gt;"",$K121&lt;&gt;"",OR($J121&lt;=0,$K121&lt;=0)),AND($M121&lt;&gt;"",$N121&lt;&gt;"",OR($M121&lt;=0,$N121&lt;=0)),AND($P121&lt;&gt;"",$Q121&lt;&gt;"",OR($P121&lt;=0,$Q121&lt;=0)),AND($S121&lt;&gt;"",$T121&lt;&gt;"",OR($S121&lt;=0,$T121&lt;=0)),AND($V121&lt;&gt;"",$W121&lt;&gt;"",OR($V121&lt;=0,$W121&lt;=0))),"Revise os valores informados: valor unitário e quantidade devem ser maiores que zero.",IF(OR(AND($G121="",$H121&lt;&gt;""),AND($G121&lt;&gt;"",$H121=""),AND($J121="",$K121&lt;&gt;""),AND($J121&lt;&gt;"",$K121=""),AND($M121="",$N121&lt;&gt;""),AND($M121&lt;&gt;"",$N121=""),AND($P121="",$Q121&lt;&gt;""),AND($P121&lt;&gt;"",$Q121=""),AND($S121="",$T121&lt;&gt;""),AND($S121&lt;&gt;"",$T121=""),AND($V121="",$W121&lt;&gt;""),AND($V121&lt;&gt;"",$W121="")),"Há ano preenchido parcialmente: "&amp;TRIM(IF(AND($G121="",$H121&lt;&gt;""),"Ano 1 (falta valor unitário); ","")&amp;IF(AND($G121&lt;&gt;"",$H121=""),"Ano 1 (falta quantidade); ","")&amp;IF(AND($J121="",$K121&lt;&gt;""),"Ano 2 (falta valor unitário); ","")&amp;IF(AND($J121&lt;&gt;"",$K121=""),"Ano 2 (falta quantidade); ","")&amp;IF(AND($M121="",$N121&lt;&gt;""),"Ano 3 (falta valor unitário); ","")&amp;IF(AND($M121&lt;&gt;"",$N121=""),"Ano 3 (falta quantidade); ","")&amp;IF(AND($P121="",$Q121&lt;&gt;""),"Ano 4 (falta valor unitário); ","")&amp;IF(AND($P121&lt;&gt;"",$Q121=""),"Ano 4 (falta quantidade); ","")&amp;IF(AND($S121="",$T121&lt;&gt;""),"Ano 5 (falta valor unitário); ","")&amp;IF(AND($S121&lt;&gt;"",$T121=""),"Ano 5 (falta quantidade); ","")&amp;IF(AND($V121="",$W121&lt;&gt;""),"Ano 6 (falta valor unitário); ","")&amp;IF(AND($V121&lt;&gt;"",$W121=""),"Ano 6 (falta quantidade); ","")), IF(NOT(OR(AND($G121&lt;&gt;"",$H121&lt;&gt;""),AND($J121&lt;&gt;"",$K121&lt;&gt;""),AND($M121&lt;&gt;"",$N121&lt;&gt;""),AND($P121&lt;&gt;"",$Q121&lt;&gt;""),AND($S121&lt;&gt;"",$T121&lt;&gt;""),AND($V121&lt;&gt;"",$W121&lt;&gt;""))),"Informe pelo menos um ano completo com valor unitário e quantidade.",IF(AND($C121&lt;&gt;"",$E121&lt;&gt;"",LEFT(TRIM($C121),1)&lt;&gt;LEFT(TRIM($E121),1)),"Categoria e tipo estão incompatíveis.",IF(IF(OR($E121="",$F121=""),FALSE(),IFERROR(COUNTIF(INDIRECT("UNITS_"&amp;SUBSTITUTE(LEFT($E121,FIND(" ",$E121&amp;" ")-1),".","_")),$F121)=0,TRUE())),"Unidade incompatível com o tipo selecionado.",IF(OR(AND(ISNUMBER(SEARCH("comunic",LOWER($B121))),LEFT($E121,3)&lt;&gt;"4.4"),AND(ISNUMBER(SEARCH("monitor",LOWER($B121))),NOT(OR(LEFT($E121,3)="1.5",LEFT($E121,3)="2.5")))),"Revise a classificação do item conforme as regras de preenchimento.",IF(AND($B121&lt;&gt;"",OR(ISNUMBER(SEARCH("outro",LOWER($B121))),ISNUMBER(SEARCH("divers",LOWER($B121))),ISNUMBER(SEARCH("kit",LOWER($B121))),ISNUMBER(SEARCH("ferrament",LOWER($B121))),ISNUMBER(SEARCH("epi",LOWER($B121)))),NOT(OR($Z121&lt;&gt;"",$AA121&lt;&gt;""))),"Descrição muito genérica: detalhe melhor o item e registre o racional no memorial ou em anexo.",IF(AND($Y121=0,$B121&lt;&gt;"",OR($G121&lt;&gt;"",$H121&lt;&gt;"",$J121&lt;&gt;"",$K121&lt;&gt;"",$M121&lt;&gt;"",$N121&lt;&gt;"",$P121&lt;&gt;"",$Q121&lt;&gt;"",$S121&lt;&gt;"",$T121&lt;&gt;"",$V121&lt;&gt;"",$W121&lt;&gt;"")),"O item possui dados lançados, mas o total está zerado. Revise os valores informados.","")))))))))))))))</f>
        <v/>
      </c>
    </row>
    <row r="122" spans="1:35" ht="14.25" customHeight="1" x14ac:dyDescent="0.25">
      <c r="A122" s="57" t="str">
        <f t="shared" si="13"/>
        <v/>
      </c>
      <c r="B122" s="58"/>
      <c r="C122" s="58"/>
      <c r="D122" s="58"/>
      <c r="E122" s="58"/>
      <c r="F122" s="58"/>
      <c r="G122" s="269"/>
      <c r="H122" s="59"/>
      <c r="I122" s="273">
        <f t="shared" si="14"/>
        <v>0</v>
      </c>
      <c r="J122" s="269"/>
      <c r="K122" s="59"/>
      <c r="L122" s="270">
        <f t="shared" si="15"/>
        <v>0</v>
      </c>
      <c r="M122" s="269"/>
      <c r="N122" s="59"/>
      <c r="O122" s="270">
        <f t="shared" si="16"/>
        <v>0</v>
      </c>
      <c r="P122" s="269"/>
      <c r="Q122" s="59"/>
      <c r="R122" s="271">
        <f t="shared" si="17"/>
        <v>0</v>
      </c>
      <c r="S122" s="269"/>
      <c r="T122" s="59"/>
      <c r="U122" s="270">
        <f t="shared" si="18"/>
        <v>0</v>
      </c>
      <c r="V122" s="269"/>
      <c r="W122" s="59"/>
      <c r="X122" s="270">
        <f t="shared" si="19"/>
        <v>0</v>
      </c>
      <c r="Y122" s="270">
        <f t="shared" si="20"/>
        <v>0</v>
      </c>
      <c r="Z122" s="58"/>
      <c r="AA122" s="58"/>
      <c r="AB122" s="60" t="str">
        <f t="shared" si="21"/>
        <v/>
      </c>
      <c r="AC122" s="21" t="b">
        <f t="shared" si="22"/>
        <v>0</v>
      </c>
      <c r="AD122" s="21" t="b">
        <f t="shared" si="23"/>
        <v>0</v>
      </c>
      <c r="AE122" s="21" t="b">
        <f t="shared" si="24"/>
        <v>0</v>
      </c>
      <c r="AF122" s="21" t="b">
        <f ca="1">OR(AND($AC122,NOT($AD122)),AND($AC122,OR(AND($G122="",$H122&lt;&gt;""),AND($G122&lt;&gt;"",$H122=""),AND($J122="",$K122&lt;&gt;""),AND($J122&lt;&gt;"",$K122=""),AND($M122="",$N122&lt;&gt;""),AND($M122&lt;&gt;"",$N122=""),AND($P122="",$Q122&lt;&gt;""),AND($P122&lt;&gt;"",$Q122=""),AND($S122="",$T122&lt;&gt;""),AND($S122&lt;&gt;"",$T122=""),AND($V122="",$W122&lt;&gt;""),AND($V122&lt;&gt;"",$W122=""))),AND($C122&lt;&gt;"",$E122&lt;&gt;"",LEFT(TRIM($C122),1)&lt;&gt;LEFT(TRIM($E122),1)),IF(OR($E122="",$F122=""),FALSE(),IFERROR(COUNTIF(INDIRECT("UNITS_"&amp;SUBSTITUTE(LEFT($E122,FIND(" ",$E122&amp;" ")-1),".","_")),$F122)=0,TRUE())),AND($B122&lt;&gt;"",OR(ISNUMBER(SEARCH("outro",LOWER($B122))),ISNUMBER(SEARCH("divers",LOWER($B122))),ISNUMBER(SEARCH("etc",LOWER($B122))))),OR(AND(ISNUMBER(SEARCH("comunic",LOWER($B122))),LEFT($E122,3)&lt;&gt;"4.4"),AND(ISNUMBER(SEARCH("monitor",LOWER($B122))),NOT(OR(LEFT($E122,3)="1.5",LEFT($E122,3)="2.5")))),AND($B122&lt;&gt;"",OR(LEFT($C122,1)="1",LEFT($C122,1)="2"),$D122=""),AND($D122&lt;&gt;"",NOT(OR(LEFT($C122,1)="1",LEFT($C122,1)="2"))),AND($D122&lt;&gt;"",COUNTIF(' PROJETO'!$B$14:$B$16,$D122)=0),IF($D122="",FALSE(),IF(COUNTIF(' PROJETO'!$B$14:$B$16,$D122)=0,FALSE(),IFERROR(INDEX(' PROJETO'!$C$14:$C$16,MATCH($D122,' PROJETO'!$B$14:$B$16,0))&lt;&gt;"Sim",FALSE()))))</f>
        <v>0</v>
      </c>
      <c r="AG122" s="21" t="b">
        <f>AND($AC122,$Y122&gt;'CONFG.  LISTAS'!$F$4,$Z122="",$AA122="")</f>
        <v>0</v>
      </c>
      <c r="AH122" s="21" t="str">
        <f t="shared" si="25"/>
        <v/>
      </c>
      <c r="AI122" s="43" t="str">
        <f ca="1">IF(NOT($AC122),"",IF(OR($B122="",$C122="",$E122="",$F122=""),"Preencha descrição, categoria, tipo e unidade.",IF(AND($B122&lt;&gt;"",OR(LEFT($C122,1)="1",LEFT($C122,1)="2"),$D122=""),"Informe a prática de restauração para itens diretos.",IF(AND($D122&lt;&gt;"",NOT(OR(LEFT($C122,1)="1",LEFT($C122,1)="2"))),"Custos indiretos não devem pertencer a uma prática específica.",IF(AND($D122&lt;&gt;"",COUNTIF(' PROJETO'!$B$14:$B$16,$D122)=0),"Prática de restauração inválida ou não cadastrada.",IF(IF($D122="",FALSE(),IF(COUNTIF(' PROJETO'!$B$14:$B$16,$D122)=0,FALSE(),IFERROR(INDEX(' PROJETO'!$C$14:$C$16,MATCH($D122,' PROJETO'!$B$14:$B$16,0))&lt;&gt;"Sim",FALSE()))),"A prática informada no item não foi selecionada na aba Projeto.",IF(AND(MAX($I122,$L122,$O122,$R122,$U122,$X122)&gt;'CONFG.  LISTAS'!$F$4,NOT(OR($Z122&lt;&gt;"",$AA122&lt;&gt;""))),"Memorial de cálculo ou anexo obrigatório não informado para item acima do limite.",IF(OR(AND($G122&lt;&gt;"",$H122&lt;&gt;"",OR($G122&lt;=0,$H122&lt;=0)),AND($J122&lt;&gt;"",$K122&lt;&gt;"",OR($J122&lt;=0,$K122&lt;=0)),AND($M122&lt;&gt;"",$N122&lt;&gt;"",OR($M122&lt;=0,$N122&lt;=0)),AND($P122&lt;&gt;"",$Q122&lt;&gt;"",OR($P122&lt;=0,$Q122&lt;=0)),AND($S122&lt;&gt;"",$T122&lt;&gt;"",OR($S122&lt;=0,$T122&lt;=0)),AND($V122&lt;&gt;"",$W122&lt;&gt;"",OR($V122&lt;=0,$W122&lt;=0))),"Revise os valores informados: valor unitário e quantidade devem ser maiores que zero.",IF(OR(AND($G122="",$H122&lt;&gt;""),AND($G122&lt;&gt;"",$H122=""),AND($J122="",$K122&lt;&gt;""),AND($J122&lt;&gt;"",$K122=""),AND($M122="",$N122&lt;&gt;""),AND($M122&lt;&gt;"",$N122=""),AND($P122="",$Q122&lt;&gt;""),AND($P122&lt;&gt;"",$Q122=""),AND($S122="",$T122&lt;&gt;""),AND($S122&lt;&gt;"",$T122=""),AND($V122="",$W122&lt;&gt;""),AND($V122&lt;&gt;"",$W122="")),"Há ano preenchido parcialmente: "&amp;TRIM(IF(AND($G122="",$H122&lt;&gt;""),"Ano 1 (falta valor unitário); ","")&amp;IF(AND($G122&lt;&gt;"",$H122=""),"Ano 1 (falta quantidade); ","")&amp;IF(AND($J122="",$K122&lt;&gt;""),"Ano 2 (falta valor unitário); ","")&amp;IF(AND($J122&lt;&gt;"",$K122=""),"Ano 2 (falta quantidade); ","")&amp;IF(AND($M122="",$N122&lt;&gt;""),"Ano 3 (falta valor unitário); ","")&amp;IF(AND($M122&lt;&gt;"",$N122=""),"Ano 3 (falta quantidade); ","")&amp;IF(AND($P122="",$Q122&lt;&gt;""),"Ano 4 (falta valor unitário); ","")&amp;IF(AND($P122&lt;&gt;"",$Q122=""),"Ano 4 (falta quantidade); ","")&amp;IF(AND($S122="",$T122&lt;&gt;""),"Ano 5 (falta valor unitário); ","")&amp;IF(AND($S122&lt;&gt;"",$T122=""),"Ano 5 (falta quantidade); ","")&amp;IF(AND($V122="",$W122&lt;&gt;""),"Ano 6 (falta valor unitário); ","")&amp;IF(AND($V122&lt;&gt;"",$W122=""),"Ano 6 (falta quantidade); ","")), IF(NOT(OR(AND($G122&lt;&gt;"",$H122&lt;&gt;""),AND($J122&lt;&gt;"",$K122&lt;&gt;""),AND($M122&lt;&gt;"",$N122&lt;&gt;""),AND($P122&lt;&gt;"",$Q122&lt;&gt;""),AND($S122&lt;&gt;"",$T122&lt;&gt;""),AND($V122&lt;&gt;"",$W122&lt;&gt;""))),"Informe pelo menos um ano completo com valor unitário e quantidade.",IF(AND($C122&lt;&gt;"",$E122&lt;&gt;"",LEFT(TRIM($C122),1)&lt;&gt;LEFT(TRIM($E122),1)),"Categoria e tipo estão incompatíveis.",IF(IF(OR($E122="",$F122=""),FALSE(),IFERROR(COUNTIF(INDIRECT("UNITS_"&amp;SUBSTITUTE(LEFT($E122,FIND(" ",$E122&amp;" ")-1),".","_")),$F122)=0,TRUE())),"Unidade incompatível com o tipo selecionado.",IF(OR(AND(ISNUMBER(SEARCH("comunic",LOWER($B122))),LEFT($E122,3)&lt;&gt;"4.4"),AND(ISNUMBER(SEARCH("monitor",LOWER($B122))),NOT(OR(LEFT($E122,3)="1.5",LEFT($E122,3)="2.5")))),"Revise a classificação do item conforme as regras de preenchimento.",IF(AND($B122&lt;&gt;"",OR(ISNUMBER(SEARCH("outro",LOWER($B122))),ISNUMBER(SEARCH("divers",LOWER($B122))),ISNUMBER(SEARCH("kit",LOWER($B122))),ISNUMBER(SEARCH("ferrament",LOWER($B122))),ISNUMBER(SEARCH("epi",LOWER($B122)))),NOT(OR($Z122&lt;&gt;"",$AA122&lt;&gt;""))),"Descrição muito genérica: detalhe melhor o item e registre o racional no memorial ou em anexo.",IF(AND($Y122=0,$B122&lt;&gt;"",OR($G122&lt;&gt;"",$H122&lt;&gt;"",$J122&lt;&gt;"",$K122&lt;&gt;"",$M122&lt;&gt;"",$N122&lt;&gt;"",$P122&lt;&gt;"",$Q122&lt;&gt;"",$S122&lt;&gt;"",$T122&lt;&gt;"",$V122&lt;&gt;"",$W122&lt;&gt;"")),"O item possui dados lançados, mas o total está zerado. Revise os valores informados.","")))))))))))))))</f>
        <v/>
      </c>
    </row>
    <row r="123" spans="1:35" ht="14.25" customHeight="1" x14ac:dyDescent="0.25">
      <c r="A123" s="57" t="str">
        <f t="shared" si="13"/>
        <v/>
      </c>
      <c r="B123" s="61"/>
      <c r="C123" s="61"/>
      <c r="D123" s="58"/>
      <c r="E123" s="61"/>
      <c r="F123" s="61"/>
      <c r="G123" s="272"/>
      <c r="H123" s="62"/>
      <c r="I123" s="273">
        <f t="shared" si="14"/>
        <v>0</v>
      </c>
      <c r="J123" s="272"/>
      <c r="K123" s="62"/>
      <c r="L123" s="270">
        <f t="shared" si="15"/>
        <v>0</v>
      </c>
      <c r="M123" s="272"/>
      <c r="N123" s="62"/>
      <c r="O123" s="270">
        <f t="shared" si="16"/>
        <v>0</v>
      </c>
      <c r="P123" s="272"/>
      <c r="Q123" s="62"/>
      <c r="R123" s="271">
        <f t="shared" si="17"/>
        <v>0</v>
      </c>
      <c r="S123" s="272"/>
      <c r="T123" s="62"/>
      <c r="U123" s="270">
        <f t="shared" si="18"/>
        <v>0</v>
      </c>
      <c r="V123" s="272"/>
      <c r="W123" s="62"/>
      <c r="X123" s="270">
        <f t="shared" si="19"/>
        <v>0</v>
      </c>
      <c r="Y123" s="270">
        <f t="shared" si="20"/>
        <v>0</v>
      </c>
      <c r="Z123" s="61"/>
      <c r="AA123" s="61"/>
      <c r="AB123" s="60" t="str">
        <f t="shared" si="21"/>
        <v/>
      </c>
      <c r="AC123" s="21" t="b">
        <f t="shared" si="22"/>
        <v>0</v>
      </c>
      <c r="AD123" s="21" t="b">
        <f t="shared" si="23"/>
        <v>0</v>
      </c>
      <c r="AE123" s="21" t="b">
        <f t="shared" si="24"/>
        <v>0</v>
      </c>
      <c r="AF123" s="21" t="b">
        <f ca="1">OR(AND($AC123,NOT($AD123)),AND($AC123,OR(AND($G123="",$H123&lt;&gt;""),AND($G123&lt;&gt;"",$H123=""),AND($J123="",$K123&lt;&gt;""),AND($J123&lt;&gt;"",$K123=""),AND($M123="",$N123&lt;&gt;""),AND($M123&lt;&gt;"",$N123=""),AND($P123="",$Q123&lt;&gt;""),AND($P123&lt;&gt;"",$Q123=""),AND($S123="",$T123&lt;&gt;""),AND($S123&lt;&gt;"",$T123=""),AND($V123="",$W123&lt;&gt;""),AND($V123&lt;&gt;"",$W123=""))),AND($C123&lt;&gt;"",$E123&lt;&gt;"",LEFT(TRIM($C123),1)&lt;&gt;LEFT(TRIM($E123),1)),IF(OR($E123="",$F123=""),FALSE(),IFERROR(COUNTIF(INDIRECT("UNITS_"&amp;SUBSTITUTE(LEFT($E123,FIND(" ",$E123&amp;" ")-1),".","_")),$F123)=0,TRUE())),AND($B123&lt;&gt;"",OR(ISNUMBER(SEARCH("outro",LOWER($B123))),ISNUMBER(SEARCH("divers",LOWER($B123))),ISNUMBER(SEARCH("etc",LOWER($B123))))),OR(AND(ISNUMBER(SEARCH("comunic",LOWER($B123))),LEFT($E123,3)&lt;&gt;"4.4"),AND(ISNUMBER(SEARCH("monitor",LOWER($B123))),NOT(OR(LEFT($E123,3)="1.5",LEFT($E123,3)="2.5")))),AND($B123&lt;&gt;"",OR(LEFT($C123,1)="1",LEFT($C123,1)="2"),$D123=""),AND($D123&lt;&gt;"",NOT(OR(LEFT($C123,1)="1",LEFT($C123,1)="2"))),AND($D123&lt;&gt;"",COUNTIF(' PROJETO'!$B$14:$B$16,$D123)=0),IF($D123="",FALSE(),IF(COUNTIF(' PROJETO'!$B$14:$B$16,$D123)=0,FALSE(),IFERROR(INDEX(' PROJETO'!$C$14:$C$16,MATCH($D123,' PROJETO'!$B$14:$B$16,0))&lt;&gt;"Sim",FALSE()))))</f>
        <v>0</v>
      </c>
      <c r="AG123" s="21" t="b">
        <f>AND($AC123,$Y123&gt;'CONFG.  LISTAS'!$F$4,$Z123="",$AA123="")</f>
        <v>0</v>
      </c>
      <c r="AH123" s="21" t="str">
        <f t="shared" si="25"/>
        <v/>
      </c>
      <c r="AI123" s="43" t="str">
        <f ca="1">IF(NOT($AC123),"",IF(OR($B123="",$C123="",$E123="",$F123=""),"Preencha descrição, categoria, tipo e unidade.",IF(AND($B123&lt;&gt;"",OR(LEFT($C123,1)="1",LEFT($C123,1)="2"),$D123=""),"Informe a prática de restauração para itens diretos.",IF(AND($D123&lt;&gt;"",NOT(OR(LEFT($C123,1)="1",LEFT($C123,1)="2"))),"Custos indiretos não devem pertencer a uma prática específica.",IF(AND($D123&lt;&gt;"",COUNTIF(' PROJETO'!$B$14:$B$16,$D123)=0),"Prática de restauração inválida ou não cadastrada.",IF(IF($D123="",FALSE(),IF(COUNTIF(' PROJETO'!$B$14:$B$16,$D123)=0,FALSE(),IFERROR(INDEX(' PROJETO'!$C$14:$C$16,MATCH($D123,' PROJETO'!$B$14:$B$16,0))&lt;&gt;"Sim",FALSE()))),"A prática informada no item não foi selecionada na aba Projeto.",IF(AND(MAX($I123,$L123,$O123,$R123,$U123,$X123)&gt;'CONFG.  LISTAS'!$F$4,NOT(OR($Z123&lt;&gt;"",$AA123&lt;&gt;""))),"Memorial de cálculo ou anexo obrigatório não informado para item acima do limite.",IF(OR(AND($G123&lt;&gt;"",$H123&lt;&gt;"",OR($G123&lt;=0,$H123&lt;=0)),AND($J123&lt;&gt;"",$K123&lt;&gt;"",OR($J123&lt;=0,$K123&lt;=0)),AND($M123&lt;&gt;"",$N123&lt;&gt;"",OR($M123&lt;=0,$N123&lt;=0)),AND($P123&lt;&gt;"",$Q123&lt;&gt;"",OR($P123&lt;=0,$Q123&lt;=0)),AND($S123&lt;&gt;"",$T123&lt;&gt;"",OR($S123&lt;=0,$T123&lt;=0)),AND($V123&lt;&gt;"",$W123&lt;&gt;"",OR($V123&lt;=0,$W123&lt;=0))),"Revise os valores informados: valor unitário e quantidade devem ser maiores que zero.",IF(OR(AND($G123="",$H123&lt;&gt;""),AND($G123&lt;&gt;"",$H123=""),AND($J123="",$K123&lt;&gt;""),AND($J123&lt;&gt;"",$K123=""),AND($M123="",$N123&lt;&gt;""),AND($M123&lt;&gt;"",$N123=""),AND($P123="",$Q123&lt;&gt;""),AND($P123&lt;&gt;"",$Q123=""),AND($S123="",$T123&lt;&gt;""),AND($S123&lt;&gt;"",$T123=""),AND($V123="",$W123&lt;&gt;""),AND($V123&lt;&gt;"",$W123="")),"Há ano preenchido parcialmente: "&amp;TRIM(IF(AND($G123="",$H123&lt;&gt;""),"Ano 1 (falta valor unitário); ","")&amp;IF(AND($G123&lt;&gt;"",$H123=""),"Ano 1 (falta quantidade); ","")&amp;IF(AND($J123="",$K123&lt;&gt;""),"Ano 2 (falta valor unitário); ","")&amp;IF(AND($J123&lt;&gt;"",$K123=""),"Ano 2 (falta quantidade); ","")&amp;IF(AND($M123="",$N123&lt;&gt;""),"Ano 3 (falta valor unitário); ","")&amp;IF(AND($M123&lt;&gt;"",$N123=""),"Ano 3 (falta quantidade); ","")&amp;IF(AND($P123="",$Q123&lt;&gt;""),"Ano 4 (falta valor unitário); ","")&amp;IF(AND($P123&lt;&gt;"",$Q123=""),"Ano 4 (falta quantidade); ","")&amp;IF(AND($S123="",$T123&lt;&gt;""),"Ano 5 (falta valor unitário); ","")&amp;IF(AND($S123&lt;&gt;"",$T123=""),"Ano 5 (falta quantidade); ","")&amp;IF(AND($V123="",$W123&lt;&gt;""),"Ano 6 (falta valor unitário); ","")&amp;IF(AND($V123&lt;&gt;"",$W123=""),"Ano 6 (falta quantidade); ","")), IF(NOT(OR(AND($G123&lt;&gt;"",$H123&lt;&gt;""),AND($J123&lt;&gt;"",$K123&lt;&gt;""),AND($M123&lt;&gt;"",$N123&lt;&gt;""),AND($P123&lt;&gt;"",$Q123&lt;&gt;""),AND($S123&lt;&gt;"",$T123&lt;&gt;""),AND($V123&lt;&gt;"",$W123&lt;&gt;""))),"Informe pelo menos um ano completo com valor unitário e quantidade.",IF(AND($C123&lt;&gt;"",$E123&lt;&gt;"",LEFT(TRIM($C123),1)&lt;&gt;LEFT(TRIM($E123),1)),"Categoria e tipo estão incompatíveis.",IF(IF(OR($E123="",$F123=""),FALSE(),IFERROR(COUNTIF(INDIRECT("UNITS_"&amp;SUBSTITUTE(LEFT($E123,FIND(" ",$E123&amp;" ")-1),".","_")),$F123)=0,TRUE())),"Unidade incompatível com o tipo selecionado.",IF(OR(AND(ISNUMBER(SEARCH("comunic",LOWER($B123))),LEFT($E123,3)&lt;&gt;"4.4"),AND(ISNUMBER(SEARCH("monitor",LOWER($B123))),NOT(OR(LEFT($E123,3)="1.5",LEFT($E123,3)="2.5")))),"Revise a classificação do item conforme as regras de preenchimento.",IF(AND($B123&lt;&gt;"",OR(ISNUMBER(SEARCH("outro",LOWER($B123))),ISNUMBER(SEARCH("divers",LOWER($B123))),ISNUMBER(SEARCH("kit",LOWER($B123))),ISNUMBER(SEARCH("ferrament",LOWER($B123))),ISNUMBER(SEARCH("epi",LOWER($B123)))),NOT(OR($Z123&lt;&gt;"",$AA123&lt;&gt;""))),"Descrição muito genérica: detalhe melhor o item e registre o racional no memorial ou em anexo.",IF(AND($Y123=0,$B123&lt;&gt;"",OR($G123&lt;&gt;"",$H123&lt;&gt;"",$J123&lt;&gt;"",$K123&lt;&gt;"",$M123&lt;&gt;"",$N123&lt;&gt;"",$P123&lt;&gt;"",$Q123&lt;&gt;"",$S123&lt;&gt;"",$T123&lt;&gt;"",$V123&lt;&gt;"",$W123&lt;&gt;"")),"O item possui dados lançados, mas o total está zerado. Revise os valores informados.","")))))))))))))))</f>
        <v/>
      </c>
    </row>
    <row r="124" spans="1:35" ht="14.25" customHeight="1" x14ac:dyDescent="0.25">
      <c r="A124" s="57" t="str">
        <f t="shared" si="13"/>
        <v/>
      </c>
      <c r="B124" s="58"/>
      <c r="C124" s="58"/>
      <c r="D124" s="58"/>
      <c r="E124" s="58"/>
      <c r="F124" s="58"/>
      <c r="G124" s="269"/>
      <c r="H124" s="59"/>
      <c r="I124" s="273">
        <f t="shared" si="14"/>
        <v>0</v>
      </c>
      <c r="J124" s="269"/>
      <c r="K124" s="59"/>
      <c r="L124" s="270">
        <f t="shared" si="15"/>
        <v>0</v>
      </c>
      <c r="M124" s="269"/>
      <c r="N124" s="59"/>
      <c r="O124" s="270">
        <f t="shared" si="16"/>
        <v>0</v>
      </c>
      <c r="P124" s="269"/>
      <c r="Q124" s="59"/>
      <c r="R124" s="271">
        <f t="shared" si="17"/>
        <v>0</v>
      </c>
      <c r="S124" s="269"/>
      <c r="T124" s="59"/>
      <c r="U124" s="270">
        <f t="shared" si="18"/>
        <v>0</v>
      </c>
      <c r="V124" s="269"/>
      <c r="W124" s="59"/>
      <c r="X124" s="270">
        <f t="shared" si="19"/>
        <v>0</v>
      </c>
      <c r="Y124" s="270">
        <f t="shared" si="20"/>
        <v>0</v>
      </c>
      <c r="Z124" s="58"/>
      <c r="AA124" s="58"/>
      <c r="AB124" s="60" t="str">
        <f t="shared" si="21"/>
        <v/>
      </c>
      <c r="AC124" s="21" t="b">
        <f t="shared" si="22"/>
        <v>0</v>
      </c>
      <c r="AD124" s="21" t="b">
        <f t="shared" si="23"/>
        <v>0</v>
      </c>
      <c r="AE124" s="21" t="b">
        <f t="shared" si="24"/>
        <v>0</v>
      </c>
      <c r="AF124" s="21" t="b">
        <f ca="1">OR(AND($AC124,NOT($AD124)),AND($AC124,OR(AND($G124="",$H124&lt;&gt;""),AND($G124&lt;&gt;"",$H124=""),AND($J124="",$K124&lt;&gt;""),AND($J124&lt;&gt;"",$K124=""),AND($M124="",$N124&lt;&gt;""),AND($M124&lt;&gt;"",$N124=""),AND($P124="",$Q124&lt;&gt;""),AND($P124&lt;&gt;"",$Q124=""),AND($S124="",$T124&lt;&gt;""),AND($S124&lt;&gt;"",$T124=""),AND($V124="",$W124&lt;&gt;""),AND($V124&lt;&gt;"",$W124=""))),AND($C124&lt;&gt;"",$E124&lt;&gt;"",LEFT(TRIM($C124),1)&lt;&gt;LEFT(TRIM($E124),1)),IF(OR($E124="",$F124=""),FALSE(),IFERROR(COUNTIF(INDIRECT("UNITS_"&amp;SUBSTITUTE(LEFT($E124,FIND(" ",$E124&amp;" ")-1),".","_")),$F124)=0,TRUE())),AND($B124&lt;&gt;"",OR(ISNUMBER(SEARCH("outro",LOWER($B124))),ISNUMBER(SEARCH("divers",LOWER($B124))),ISNUMBER(SEARCH("etc",LOWER($B124))))),OR(AND(ISNUMBER(SEARCH("comunic",LOWER($B124))),LEFT($E124,3)&lt;&gt;"4.4"),AND(ISNUMBER(SEARCH("monitor",LOWER($B124))),NOT(OR(LEFT($E124,3)="1.5",LEFT($E124,3)="2.5")))),AND($B124&lt;&gt;"",OR(LEFT($C124,1)="1",LEFT($C124,1)="2"),$D124=""),AND($D124&lt;&gt;"",NOT(OR(LEFT($C124,1)="1",LEFT($C124,1)="2"))),AND($D124&lt;&gt;"",COUNTIF(' PROJETO'!$B$14:$B$16,$D124)=0),IF($D124="",FALSE(),IF(COUNTIF(' PROJETO'!$B$14:$B$16,$D124)=0,FALSE(),IFERROR(INDEX(' PROJETO'!$C$14:$C$16,MATCH($D124,' PROJETO'!$B$14:$B$16,0))&lt;&gt;"Sim",FALSE()))))</f>
        <v>0</v>
      </c>
      <c r="AG124" s="21" t="b">
        <f>AND($AC124,$Y124&gt;'CONFG.  LISTAS'!$F$4,$Z124="",$AA124="")</f>
        <v>0</v>
      </c>
      <c r="AH124" s="21" t="str">
        <f t="shared" si="25"/>
        <v/>
      </c>
      <c r="AI124" s="43" t="str">
        <f ca="1">IF(NOT($AC124),"",IF(OR($B124="",$C124="",$E124="",$F124=""),"Preencha descrição, categoria, tipo e unidade.",IF(AND($B124&lt;&gt;"",OR(LEFT($C124,1)="1",LEFT($C124,1)="2"),$D124=""),"Informe a prática de restauração para itens diretos.",IF(AND($D124&lt;&gt;"",NOT(OR(LEFT($C124,1)="1",LEFT($C124,1)="2"))),"Custos indiretos não devem pertencer a uma prática específica.",IF(AND($D124&lt;&gt;"",COUNTIF(' PROJETO'!$B$14:$B$16,$D124)=0),"Prática de restauração inválida ou não cadastrada.",IF(IF($D124="",FALSE(),IF(COUNTIF(' PROJETO'!$B$14:$B$16,$D124)=0,FALSE(),IFERROR(INDEX(' PROJETO'!$C$14:$C$16,MATCH($D124,' PROJETO'!$B$14:$B$16,0))&lt;&gt;"Sim",FALSE()))),"A prática informada no item não foi selecionada na aba Projeto.",IF(AND(MAX($I124,$L124,$O124,$R124,$U124,$X124)&gt;'CONFG.  LISTAS'!$F$4,NOT(OR($Z124&lt;&gt;"",$AA124&lt;&gt;""))),"Memorial de cálculo ou anexo obrigatório não informado para item acima do limite.",IF(OR(AND($G124&lt;&gt;"",$H124&lt;&gt;"",OR($G124&lt;=0,$H124&lt;=0)),AND($J124&lt;&gt;"",$K124&lt;&gt;"",OR($J124&lt;=0,$K124&lt;=0)),AND($M124&lt;&gt;"",$N124&lt;&gt;"",OR($M124&lt;=0,$N124&lt;=0)),AND($P124&lt;&gt;"",$Q124&lt;&gt;"",OR($P124&lt;=0,$Q124&lt;=0)),AND($S124&lt;&gt;"",$T124&lt;&gt;"",OR($S124&lt;=0,$T124&lt;=0)),AND($V124&lt;&gt;"",$W124&lt;&gt;"",OR($V124&lt;=0,$W124&lt;=0))),"Revise os valores informados: valor unitário e quantidade devem ser maiores que zero.",IF(OR(AND($G124="",$H124&lt;&gt;""),AND($G124&lt;&gt;"",$H124=""),AND($J124="",$K124&lt;&gt;""),AND($J124&lt;&gt;"",$K124=""),AND($M124="",$N124&lt;&gt;""),AND($M124&lt;&gt;"",$N124=""),AND($P124="",$Q124&lt;&gt;""),AND($P124&lt;&gt;"",$Q124=""),AND($S124="",$T124&lt;&gt;""),AND($S124&lt;&gt;"",$T124=""),AND($V124="",$W124&lt;&gt;""),AND($V124&lt;&gt;"",$W124="")),"Há ano preenchido parcialmente: "&amp;TRIM(IF(AND($G124="",$H124&lt;&gt;""),"Ano 1 (falta valor unitário); ","")&amp;IF(AND($G124&lt;&gt;"",$H124=""),"Ano 1 (falta quantidade); ","")&amp;IF(AND($J124="",$K124&lt;&gt;""),"Ano 2 (falta valor unitário); ","")&amp;IF(AND($J124&lt;&gt;"",$K124=""),"Ano 2 (falta quantidade); ","")&amp;IF(AND($M124="",$N124&lt;&gt;""),"Ano 3 (falta valor unitário); ","")&amp;IF(AND($M124&lt;&gt;"",$N124=""),"Ano 3 (falta quantidade); ","")&amp;IF(AND($P124="",$Q124&lt;&gt;""),"Ano 4 (falta valor unitário); ","")&amp;IF(AND($P124&lt;&gt;"",$Q124=""),"Ano 4 (falta quantidade); ","")&amp;IF(AND($S124="",$T124&lt;&gt;""),"Ano 5 (falta valor unitário); ","")&amp;IF(AND($S124&lt;&gt;"",$T124=""),"Ano 5 (falta quantidade); ","")&amp;IF(AND($V124="",$W124&lt;&gt;""),"Ano 6 (falta valor unitário); ","")&amp;IF(AND($V124&lt;&gt;"",$W124=""),"Ano 6 (falta quantidade); ","")), IF(NOT(OR(AND($G124&lt;&gt;"",$H124&lt;&gt;""),AND($J124&lt;&gt;"",$K124&lt;&gt;""),AND($M124&lt;&gt;"",$N124&lt;&gt;""),AND($P124&lt;&gt;"",$Q124&lt;&gt;""),AND($S124&lt;&gt;"",$T124&lt;&gt;""),AND($V124&lt;&gt;"",$W124&lt;&gt;""))),"Informe pelo menos um ano completo com valor unitário e quantidade.",IF(AND($C124&lt;&gt;"",$E124&lt;&gt;"",LEFT(TRIM($C124),1)&lt;&gt;LEFT(TRIM($E124),1)),"Categoria e tipo estão incompatíveis.",IF(IF(OR($E124="",$F124=""),FALSE(),IFERROR(COUNTIF(INDIRECT("UNITS_"&amp;SUBSTITUTE(LEFT($E124,FIND(" ",$E124&amp;" ")-1),".","_")),$F124)=0,TRUE())),"Unidade incompatível com o tipo selecionado.",IF(OR(AND(ISNUMBER(SEARCH("comunic",LOWER($B124))),LEFT($E124,3)&lt;&gt;"4.4"),AND(ISNUMBER(SEARCH("monitor",LOWER($B124))),NOT(OR(LEFT($E124,3)="1.5",LEFT($E124,3)="2.5")))),"Revise a classificação do item conforme as regras de preenchimento.",IF(AND($B124&lt;&gt;"",OR(ISNUMBER(SEARCH("outro",LOWER($B124))),ISNUMBER(SEARCH("divers",LOWER($B124))),ISNUMBER(SEARCH("kit",LOWER($B124))),ISNUMBER(SEARCH("ferrament",LOWER($B124))),ISNUMBER(SEARCH("epi",LOWER($B124)))),NOT(OR($Z124&lt;&gt;"",$AA124&lt;&gt;""))),"Descrição muito genérica: detalhe melhor o item e registre o racional no memorial ou em anexo.",IF(AND($Y124=0,$B124&lt;&gt;"",OR($G124&lt;&gt;"",$H124&lt;&gt;"",$J124&lt;&gt;"",$K124&lt;&gt;"",$M124&lt;&gt;"",$N124&lt;&gt;"",$P124&lt;&gt;"",$Q124&lt;&gt;"",$S124&lt;&gt;"",$T124&lt;&gt;"",$V124&lt;&gt;"",$W124&lt;&gt;"")),"O item possui dados lançados, mas o total está zerado. Revise os valores informados.","")))))))))))))))</f>
        <v/>
      </c>
    </row>
    <row r="125" spans="1:35" ht="14.25" customHeight="1" x14ac:dyDescent="0.25">
      <c r="A125" s="57" t="str">
        <f t="shared" si="13"/>
        <v/>
      </c>
      <c r="B125" s="61"/>
      <c r="C125" s="61"/>
      <c r="D125" s="58"/>
      <c r="E125" s="61"/>
      <c r="F125" s="61"/>
      <c r="G125" s="272"/>
      <c r="H125" s="62"/>
      <c r="I125" s="273">
        <f t="shared" si="14"/>
        <v>0</v>
      </c>
      <c r="J125" s="272"/>
      <c r="K125" s="62"/>
      <c r="L125" s="270">
        <f t="shared" si="15"/>
        <v>0</v>
      </c>
      <c r="M125" s="272"/>
      <c r="N125" s="62"/>
      <c r="O125" s="270">
        <f t="shared" si="16"/>
        <v>0</v>
      </c>
      <c r="P125" s="272"/>
      <c r="Q125" s="62"/>
      <c r="R125" s="271">
        <f t="shared" si="17"/>
        <v>0</v>
      </c>
      <c r="S125" s="272"/>
      <c r="T125" s="62"/>
      <c r="U125" s="270">
        <f t="shared" si="18"/>
        <v>0</v>
      </c>
      <c r="V125" s="272"/>
      <c r="W125" s="62"/>
      <c r="X125" s="270">
        <f t="shared" si="19"/>
        <v>0</v>
      </c>
      <c r="Y125" s="270">
        <f t="shared" si="20"/>
        <v>0</v>
      </c>
      <c r="Z125" s="61"/>
      <c r="AA125" s="61"/>
      <c r="AB125" s="60" t="str">
        <f t="shared" si="21"/>
        <v/>
      </c>
      <c r="AC125" s="21" t="b">
        <f t="shared" si="22"/>
        <v>0</v>
      </c>
      <c r="AD125" s="21" t="b">
        <f t="shared" si="23"/>
        <v>0</v>
      </c>
      <c r="AE125" s="21" t="b">
        <f t="shared" si="24"/>
        <v>0</v>
      </c>
      <c r="AF125" s="21" t="b">
        <f ca="1">OR(AND($AC125,NOT($AD125)),AND($AC125,OR(AND($G125="",$H125&lt;&gt;""),AND($G125&lt;&gt;"",$H125=""),AND($J125="",$K125&lt;&gt;""),AND($J125&lt;&gt;"",$K125=""),AND($M125="",$N125&lt;&gt;""),AND($M125&lt;&gt;"",$N125=""),AND($P125="",$Q125&lt;&gt;""),AND($P125&lt;&gt;"",$Q125=""),AND($S125="",$T125&lt;&gt;""),AND($S125&lt;&gt;"",$T125=""),AND($V125="",$W125&lt;&gt;""),AND($V125&lt;&gt;"",$W125=""))),AND($C125&lt;&gt;"",$E125&lt;&gt;"",LEFT(TRIM($C125),1)&lt;&gt;LEFT(TRIM($E125),1)),IF(OR($E125="",$F125=""),FALSE(),IFERROR(COUNTIF(INDIRECT("UNITS_"&amp;SUBSTITUTE(LEFT($E125,FIND(" ",$E125&amp;" ")-1),".","_")),$F125)=0,TRUE())),AND($B125&lt;&gt;"",OR(ISNUMBER(SEARCH("outro",LOWER($B125))),ISNUMBER(SEARCH("divers",LOWER($B125))),ISNUMBER(SEARCH("etc",LOWER($B125))))),OR(AND(ISNUMBER(SEARCH("comunic",LOWER($B125))),LEFT($E125,3)&lt;&gt;"4.4"),AND(ISNUMBER(SEARCH("monitor",LOWER($B125))),NOT(OR(LEFT($E125,3)="1.5",LEFT($E125,3)="2.5")))),AND($B125&lt;&gt;"",OR(LEFT($C125,1)="1",LEFT($C125,1)="2"),$D125=""),AND($D125&lt;&gt;"",NOT(OR(LEFT($C125,1)="1",LEFT($C125,1)="2"))),AND($D125&lt;&gt;"",COUNTIF(' PROJETO'!$B$14:$B$16,$D125)=0),IF($D125="",FALSE(),IF(COUNTIF(' PROJETO'!$B$14:$B$16,$D125)=0,FALSE(),IFERROR(INDEX(' PROJETO'!$C$14:$C$16,MATCH($D125,' PROJETO'!$B$14:$B$16,0))&lt;&gt;"Sim",FALSE()))))</f>
        <v>0</v>
      </c>
      <c r="AG125" s="21" t="b">
        <f>AND($AC125,$Y125&gt;'CONFG.  LISTAS'!$F$4,$Z125="",$AA125="")</f>
        <v>0</v>
      </c>
      <c r="AH125" s="21" t="str">
        <f t="shared" si="25"/>
        <v/>
      </c>
      <c r="AI125" s="43" t="str">
        <f ca="1">IF(NOT($AC125),"",IF(OR($B125="",$C125="",$E125="",$F125=""),"Preencha descrição, categoria, tipo e unidade.",IF(AND($B125&lt;&gt;"",OR(LEFT($C125,1)="1",LEFT($C125,1)="2"),$D125=""),"Informe a prática de restauração para itens diretos.",IF(AND($D125&lt;&gt;"",NOT(OR(LEFT($C125,1)="1",LEFT($C125,1)="2"))),"Custos indiretos não devem pertencer a uma prática específica.",IF(AND($D125&lt;&gt;"",COUNTIF(' PROJETO'!$B$14:$B$16,$D125)=0),"Prática de restauração inválida ou não cadastrada.",IF(IF($D125="",FALSE(),IF(COUNTIF(' PROJETO'!$B$14:$B$16,$D125)=0,FALSE(),IFERROR(INDEX(' PROJETO'!$C$14:$C$16,MATCH($D125,' PROJETO'!$B$14:$B$16,0))&lt;&gt;"Sim",FALSE()))),"A prática informada no item não foi selecionada na aba Projeto.",IF(AND(MAX($I125,$L125,$O125,$R125,$U125,$X125)&gt;'CONFG.  LISTAS'!$F$4,NOT(OR($Z125&lt;&gt;"",$AA125&lt;&gt;""))),"Memorial de cálculo ou anexo obrigatório não informado para item acima do limite.",IF(OR(AND($G125&lt;&gt;"",$H125&lt;&gt;"",OR($G125&lt;=0,$H125&lt;=0)),AND($J125&lt;&gt;"",$K125&lt;&gt;"",OR($J125&lt;=0,$K125&lt;=0)),AND($M125&lt;&gt;"",$N125&lt;&gt;"",OR($M125&lt;=0,$N125&lt;=0)),AND($P125&lt;&gt;"",$Q125&lt;&gt;"",OR($P125&lt;=0,$Q125&lt;=0)),AND($S125&lt;&gt;"",$T125&lt;&gt;"",OR($S125&lt;=0,$T125&lt;=0)),AND($V125&lt;&gt;"",$W125&lt;&gt;"",OR($V125&lt;=0,$W125&lt;=0))),"Revise os valores informados: valor unitário e quantidade devem ser maiores que zero.",IF(OR(AND($G125="",$H125&lt;&gt;""),AND($G125&lt;&gt;"",$H125=""),AND($J125="",$K125&lt;&gt;""),AND($J125&lt;&gt;"",$K125=""),AND($M125="",$N125&lt;&gt;""),AND($M125&lt;&gt;"",$N125=""),AND($P125="",$Q125&lt;&gt;""),AND($P125&lt;&gt;"",$Q125=""),AND($S125="",$T125&lt;&gt;""),AND($S125&lt;&gt;"",$T125=""),AND($V125="",$W125&lt;&gt;""),AND($V125&lt;&gt;"",$W125="")),"Há ano preenchido parcialmente: "&amp;TRIM(IF(AND($G125="",$H125&lt;&gt;""),"Ano 1 (falta valor unitário); ","")&amp;IF(AND($G125&lt;&gt;"",$H125=""),"Ano 1 (falta quantidade); ","")&amp;IF(AND($J125="",$K125&lt;&gt;""),"Ano 2 (falta valor unitário); ","")&amp;IF(AND($J125&lt;&gt;"",$K125=""),"Ano 2 (falta quantidade); ","")&amp;IF(AND($M125="",$N125&lt;&gt;""),"Ano 3 (falta valor unitário); ","")&amp;IF(AND($M125&lt;&gt;"",$N125=""),"Ano 3 (falta quantidade); ","")&amp;IF(AND($P125="",$Q125&lt;&gt;""),"Ano 4 (falta valor unitário); ","")&amp;IF(AND($P125&lt;&gt;"",$Q125=""),"Ano 4 (falta quantidade); ","")&amp;IF(AND($S125="",$T125&lt;&gt;""),"Ano 5 (falta valor unitário); ","")&amp;IF(AND($S125&lt;&gt;"",$T125=""),"Ano 5 (falta quantidade); ","")&amp;IF(AND($V125="",$W125&lt;&gt;""),"Ano 6 (falta valor unitário); ","")&amp;IF(AND($V125&lt;&gt;"",$W125=""),"Ano 6 (falta quantidade); ","")), IF(NOT(OR(AND($G125&lt;&gt;"",$H125&lt;&gt;""),AND($J125&lt;&gt;"",$K125&lt;&gt;""),AND($M125&lt;&gt;"",$N125&lt;&gt;""),AND($P125&lt;&gt;"",$Q125&lt;&gt;""),AND($S125&lt;&gt;"",$T125&lt;&gt;""),AND($V125&lt;&gt;"",$W125&lt;&gt;""))),"Informe pelo menos um ano completo com valor unitário e quantidade.",IF(AND($C125&lt;&gt;"",$E125&lt;&gt;"",LEFT(TRIM($C125),1)&lt;&gt;LEFT(TRIM($E125),1)),"Categoria e tipo estão incompatíveis.",IF(IF(OR($E125="",$F125=""),FALSE(),IFERROR(COUNTIF(INDIRECT("UNITS_"&amp;SUBSTITUTE(LEFT($E125,FIND(" ",$E125&amp;" ")-1),".","_")),$F125)=0,TRUE())),"Unidade incompatível com o tipo selecionado.",IF(OR(AND(ISNUMBER(SEARCH("comunic",LOWER($B125))),LEFT($E125,3)&lt;&gt;"4.4"),AND(ISNUMBER(SEARCH("monitor",LOWER($B125))),NOT(OR(LEFT($E125,3)="1.5",LEFT($E125,3)="2.5")))),"Revise a classificação do item conforme as regras de preenchimento.",IF(AND($B125&lt;&gt;"",OR(ISNUMBER(SEARCH("outro",LOWER($B125))),ISNUMBER(SEARCH("divers",LOWER($B125))),ISNUMBER(SEARCH("kit",LOWER($B125))),ISNUMBER(SEARCH("ferrament",LOWER($B125))),ISNUMBER(SEARCH("epi",LOWER($B125)))),NOT(OR($Z125&lt;&gt;"",$AA125&lt;&gt;""))),"Descrição muito genérica: detalhe melhor o item e registre o racional no memorial ou em anexo.",IF(AND($Y125=0,$B125&lt;&gt;"",OR($G125&lt;&gt;"",$H125&lt;&gt;"",$J125&lt;&gt;"",$K125&lt;&gt;"",$M125&lt;&gt;"",$N125&lt;&gt;"",$P125&lt;&gt;"",$Q125&lt;&gt;"",$S125&lt;&gt;"",$T125&lt;&gt;"",$V125&lt;&gt;"",$W125&lt;&gt;"")),"O item possui dados lançados, mas o total está zerado. Revise os valores informados.","")))))))))))))))</f>
        <v/>
      </c>
    </row>
    <row r="126" spans="1:35" ht="14.25" customHeight="1" x14ac:dyDescent="0.25">
      <c r="A126" s="57" t="str">
        <f t="shared" si="13"/>
        <v/>
      </c>
      <c r="B126" s="58"/>
      <c r="C126" s="58"/>
      <c r="D126" s="58"/>
      <c r="E126" s="58"/>
      <c r="F126" s="58"/>
      <c r="G126" s="269"/>
      <c r="H126" s="59"/>
      <c r="I126" s="273">
        <f t="shared" si="14"/>
        <v>0</v>
      </c>
      <c r="J126" s="269"/>
      <c r="K126" s="59"/>
      <c r="L126" s="270">
        <f t="shared" si="15"/>
        <v>0</v>
      </c>
      <c r="M126" s="269"/>
      <c r="N126" s="59"/>
      <c r="O126" s="270">
        <f t="shared" si="16"/>
        <v>0</v>
      </c>
      <c r="P126" s="269"/>
      <c r="Q126" s="59"/>
      <c r="R126" s="271">
        <f t="shared" si="17"/>
        <v>0</v>
      </c>
      <c r="S126" s="269"/>
      <c r="T126" s="59"/>
      <c r="U126" s="270">
        <f t="shared" si="18"/>
        <v>0</v>
      </c>
      <c r="V126" s="269"/>
      <c r="W126" s="59"/>
      <c r="X126" s="270">
        <f t="shared" si="19"/>
        <v>0</v>
      </c>
      <c r="Y126" s="270">
        <f t="shared" si="20"/>
        <v>0</v>
      </c>
      <c r="Z126" s="58"/>
      <c r="AA126" s="58"/>
      <c r="AB126" s="60" t="str">
        <f t="shared" si="21"/>
        <v/>
      </c>
      <c r="AC126" s="21" t="b">
        <f t="shared" si="22"/>
        <v>0</v>
      </c>
      <c r="AD126" s="21" t="b">
        <f t="shared" si="23"/>
        <v>0</v>
      </c>
      <c r="AE126" s="21" t="b">
        <f t="shared" si="24"/>
        <v>0</v>
      </c>
      <c r="AF126" s="21" t="b">
        <f ca="1">OR(AND($AC126,NOT($AD126)),AND($AC126,OR(AND($G126="",$H126&lt;&gt;""),AND($G126&lt;&gt;"",$H126=""),AND($J126="",$K126&lt;&gt;""),AND($J126&lt;&gt;"",$K126=""),AND($M126="",$N126&lt;&gt;""),AND($M126&lt;&gt;"",$N126=""),AND($P126="",$Q126&lt;&gt;""),AND($P126&lt;&gt;"",$Q126=""),AND($S126="",$T126&lt;&gt;""),AND($S126&lt;&gt;"",$T126=""),AND($V126="",$W126&lt;&gt;""),AND($V126&lt;&gt;"",$W126=""))),AND($C126&lt;&gt;"",$E126&lt;&gt;"",LEFT(TRIM($C126),1)&lt;&gt;LEFT(TRIM($E126),1)),IF(OR($E126="",$F126=""),FALSE(),IFERROR(COUNTIF(INDIRECT("UNITS_"&amp;SUBSTITUTE(LEFT($E126,FIND(" ",$E126&amp;" ")-1),".","_")),$F126)=0,TRUE())),AND($B126&lt;&gt;"",OR(ISNUMBER(SEARCH("outro",LOWER($B126))),ISNUMBER(SEARCH("divers",LOWER($B126))),ISNUMBER(SEARCH("etc",LOWER($B126))))),OR(AND(ISNUMBER(SEARCH("comunic",LOWER($B126))),LEFT($E126,3)&lt;&gt;"4.4"),AND(ISNUMBER(SEARCH("monitor",LOWER($B126))),NOT(OR(LEFT($E126,3)="1.5",LEFT($E126,3)="2.5")))),AND($B126&lt;&gt;"",OR(LEFT($C126,1)="1",LEFT($C126,1)="2"),$D126=""),AND($D126&lt;&gt;"",NOT(OR(LEFT($C126,1)="1",LEFT($C126,1)="2"))),AND($D126&lt;&gt;"",COUNTIF(' PROJETO'!$B$14:$B$16,$D126)=0),IF($D126="",FALSE(),IF(COUNTIF(' PROJETO'!$B$14:$B$16,$D126)=0,FALSE(),IFERROR(INDEX(' PROJETO'!$C$14:$C$16,MATCH($D126,' PROJETO'!$B$14:$B$16,0))&lt;&gt;"Sim",FALSE()))))</f>
        <v>0</v>
      </c>
      <c r="AG126" s="21" t="b">
        <f>AND($AC126,$Y126&gt;'CONFG.  LISTAS'!$F$4,$Z126="",$AA126="")</f>
        <v>0</v>
      </c>
      <c r="AH126" s="21" t="str">
        <f t="shared" si="25"/>
        <v/>
      </c>
      <c r="AI126" s="43" t="str">
        <f ca="1">IF(NOT($AC126),"",IF(OR($B126="",$C126="",$E126="",$F126=""),"Preencha descrição, categoria, tipo e unidade.",IF(AND($B126&lt;&gt;"",OR(LEFT($C126,1)="1",LEFT($C126,1)="2"),$D126=""),"Informe a prática de restauração para itens diretos.",IF(AND($D126&lt;&gt;"",NOT(OR(LEFT($C126,1)="1",LEFT($C126,1)="2"))),"Custos indiretos não devem pertencer a uma prática específica.",IF(AND($D126&lt;&gt;"",COUNTIF(' PROJETO'!$B$14:$B$16,$D126)=0),"Prática de restauração inválida ou não cadastrada.",IF(IF($D126="",FALSE(),IF(COUNTIF(' PROJETO'!$B$14:$B$16,$D126)=0,FALSE(),IFERROR(INDEX(' PROJETO'!$C$14:$C$16,MATCH($D126,' PROJETO'!$B$14:$B$16,0))&lt;&gt;"Sim",FALSE()))),"A prática informada no item não foi selecionada na aba Projeto.",IF(AND(MAX($I126,$L126,$O126,$R126,$U126,$X126)&gt;'CONFG.  LISTAS'!$F$4,NOT(OR($Z126&lt;&gt;"",$AA126&lt;&gt;""))),"Memorial de cálculo ou anexo obrigatório não informado para item acima do limite.",IF(OR(AND($G126&lt;&gt;"",$H126&lt;&gt;"",OR($G126&lt;=0,$H126&lt;=0)),AND($J126&lt;&gt;"",$K126&lt;&gt;"",OR($J126&lt;=0,$K126&lt;=0)),AND($M126&lt;&gt;"",$N126&lt;&gt;"",OR($M126&lt;=0,$N126&lt;=0)),AND($P126&lt;&gt;"",$Q126&lt;&gt;"",OR($P126&lt;=0,$Q126&lt;=0)),AND($S126&lt;&gt;"",$T126&lt;&gt;"",OR($S126&lt;=0,$T126&lt;=0)),AND($V126&lt;&gt;"",$W126&lt;&gt;"",OR($V126&lt;=0,$W126&lt;=0))),"Revise os valores informados: valor unitário e quantidade devem ser maiores que zero.",IF(OR(AND($G126="",$H126&lt;&gt;""),AND($G126&lt;&gt;"",$H126=""),AND($J126="",$K126&lt;&gt;""),AND($J126&lt;&gt;"",$K126=""),AND($M126="",$N126&lt;&gt;""),AND($M126&lt;&gt;"",$N126=""),AND($P126="",$Q126&lt;&gt;""),AND($P126&lt;&gt;"",$Q126=""),AND($S126="",$T126&lt;&gt;""),AND($S126&lt;&gt;"",$T126=""),AND($V126="",$W126&lt;&gt;""),AND($V126&lt;&gt;"",$W126="")),"Há ano preenchido parcialmente: "&amp;TRIM(IF(AND($G126="",$H126&lt;&gt;""),"Ano 1 (falta valor unitário); ","")&amp;IF(AND($G126&lt;&gt;"",$H126=""),"Ano 1 (falta quantidade); ","")&amp;IF(AND($J126="",$K126&lt;&gt;""),"Ano 2 (falta valor unitário); ","")&amp;IF(AND($J126&lt;&gt;"",$K126=""),"Ano 2 (falta quantidade); ","")&amp;IF(AND($M126="",$N126&lt;&gt;""),"Ano 3 (falta valor unitário); ","")&amp;IF(AND($M126&lt;&gt;"",$N126=""),"Ano 3 (falta quantidade); ","")&amp;IF(AND($P126="",$Q126&lt;&gt;""),"Ano 4 (falta valor unitário); ","")&amp;IF(AND($P126&lt;&gt;"",$Q126=""),"Ano 4 (falta quantidade); ","")&amp;IF(AND($S126="",$T126&lt;&gt;""),"Ano 5 (falta valor unitário); ","")&amp;IF(AND($S126&lt;&gt;"",$T126=""),"Ano 5 (falta quantidade); ","")&amp;IF(AND($V126="",$W126&lt;&gt;""),"Ano 6 (falta valor unitário); ","")&amp;IF(AND($V126&lt;&gt;"",$W126=""),"Ano 6 (falta quantidade); ","")), IF(NOT(OR(AND($G126&lt;&gt;"",$H126&lt;&gt;""),AND($J126&lt;&gt;"",$K126&lt;&gt;""),AND($M126&lt;&gt;"",$N126&lt;&gt;""),AND($P126&lt;&gt;"",$Q126&lt;&gt;""),AND($S126&lt;&gt;"",$T126&lt;&gt;""),AND($V126&lt;&gt;"",$W126&lt;&gt;""))),"Informe pelo menos um ano completo com valor unitário e quantidade.",IF(AND($C126&lt;&gt;"",$E126&lt;&gt;"",LEFT(TRIM($C126),1)&lt;&gt;LEFT(TRIM($E126),1)),"Categoria e tipo estão incompatíveis.",IF(IF(OR($E126="",$F126=""),FALSE(),IFERROR(COUNTIF(INDIRECT("UNITS_"&amp;SUBSTITUTE(LEFT($E126,FIND(" ",$E126&amp;" ")-1),".","_")),$F126)=0,TRUE())),"Unidade incompatível com o tipo selecionado.",IF(OR(AND(ISNUMBER(SEARCH("comunic",LOWER($B126))),LEFT($E126,3)&lt;&gt;"4.4"),AND(ISNUMBER(SEARCH("monitor",LOWER($B126))),NOT(OR(LEFT($E126,3)="1.5",LEFT($E126,3)="2.5")))),"Revise a classificação do item conforme as regras de preenchimento.",IF(AND($B126&lt;&gt;"",OR(ISNUMBER(SEARCH("outro",LOWER($B126))),ISNUMBER(SEARCH("divers",LOWER($B126))),ISNUMBER(SEARCH("kit",LOWER($B126))),ISNUMBER(SEARCH("ferrament",LOWER($B126))),ISNUMBER(SEARCH("epi",LOWER($B126)))),NOT(OR($Z126&lt;&gt;"",$AA126&lt;&gt;""))),"Descrição muito genérica: detalhe melhor o item e registre o racional no memorial ou em anexo.",IF(AND($Y126=0,$B126&lt;&gt;"",OR($G126&lt;&gt;"",$H126&lt;&gt;"",$J126&lt;&gt;"",$K126&lt;&gt;"",$M126&lt;&gt;"",$N126&lt;&gt;"",$P126&lt;&gt;"",$Q126&lt;&gt;"",$S126&lt;&gt;"",$T126&lt;&gt;"",$V126&lt;&gt;"",$W126&lt;&gt;"")),"O item possui dados lançados, mas o total está zerado. Revise os valores informados.","")))))))))))))))</f>
        <v/>
      </c>
    </row>
    <row r="127" spans="1:35" ht="14.25" customHeight="1" x14ac:dyDescent="0.25">
      <c r="A127" s="57" t="str">
        <f t="shared" si="13"/>
        <v/>
      </c>
      <c r="B127" s="61"/>
      <c r="C127" s="61"/>
      <c r="D127" s="58"/>
      <c r="E127" s="61"/>
      <c r="F127" s="61"/>
      <c r="G127" s="272"/>
      <c r="H127" s="62"/>
      <c r="I127" s="273">
        <f t="shared" si="14"/>
        <v>0</v>
      </c>
      <c r="J127" s="272"/>
      <c r="K127" s="62"/>
      <c r="L127" s="270">
        <f t="shared" si="15"/>
        <v>0</v>
      </c>
      <c r="M127" s="272"/>
      <c r="N127" s="62"/>
      <c r="O127" s="270">
        <f t="shared" si="16"/>
        <v>0</v>
      </c>
      <c r="P127" s="272"/>
      <c r="Q127" s="62"/>
      <c r="R127" s="271">
        <f t="shared" si="17"/>
        <v>0</v>
      </c>
      <c r="S127" s="272"/>
      <c r="T127" s="62"/>
      <c r="U127" s="270">
        <f t="shared" si="18"/>
        <v>0</v>
      </c>
      <c r="V127" s="272"/>
      <c r="W127" s="62"/>
      <c r="X127" s="270">
        <f t="shared" si="19"/>
        <v>0</v>
      </c>
      <c r="Y127" s="270">
        <f t="shared" si="20"/>
        <v>0</v>
      </c>
      <c r="Z127" s="61"/>
      <c r="AA127" s="61"/>
      <c r="AB127" s="60" t="str">
        <f t="shared" si="21"/>
        <v/>
      </c>
      <c r="AC127" s="21" t="b">
        <f t="shared" si="22"/>
        <v>0</v>
      </c>
      <c r="AD127" s="21" t="b">
        <f t="shared" si="23"/>
        <v>0</v>
      </c>
      <c r="AE127" s="21" t="b">
        <f t="shared" si="24"/>
        <v>0</v>
      </c>
      <c r="AF127" s="21" t="b">
        <f ca="1">OR(AND($AC127,NOT($AD127)),AND($AC127,OR(AND($G127="",$H127&lt;&gt;""),AND($G127&lt;&gt;"",$H127=""),AND($J127="",$K127&lt;&gt;""),AND($J127&lt;&gt;"",$K127=""),AND($M127="",$N127&lt;&gt;""),AND($M127&lt;&gt;"",$N127=""),AND($P127="",$Q127&lt;&gt;""),AND($P127&lt;&gt;"",$Q127=""),AND($S127="",$T127&lt;&gt;""),AND($S127&lt;&gt;"",$T127=""),AND($V127="",$W127&lt;&gt;""),AND($V127&lt;&gt;"",$W127=""))),AND($C127&lt;&gt;"",$E127&lt;&gt;"",LEFT(TRIM($C127),1)&lt;&gt;LEFT(TRIM($E127),1)),IF(OR($E127="",$F127=""),FALSE(),IFERROR(COUNTIF(INDIRECT("UNITS_"&amp;SUBSTITUTE(LEFT($E127,FIND(" ",$E127&amp;" ")-1),".","_")),$F127)=0,TRUE())),AND($B127&lt;&gt;"",OR(ISNUMBER(SEARCH("outro",LOWER($B127))),ISNUMBER(SEARCH("divers",LOWER($B127))),ISNUMBER(SEARCH("etc",LOWER($B127))))),OR(AND(ISNUMBER(SEARCH("comunic",LOWER($B127))),LEFT($E127,3)&lt;&gt;"4.4"),AND(ISNUMBER(SEARCH("monitor",LOWER($B127))),NOT(OR(LEFT($E127,3)="1.5",LEFT($E127,3)="2.5")))),AND($B127&lt;&gt;"",OR(LEFT($C127,1)="1",LEFT($C127,1)="2"),$D127=""),AND($D127&lt;&gt;"",NOT(OR(LEFT($C127,1)="1",LEFT($C127,1)="2"))),AND($D127&lt;&gt;"",COUNTIF(' PROJETO'!$B$14:$B$16,$D127)=0),IF($D127="",FALSE(),IF(COUNTIF(' PROJETO'!$B$14:$B$16,$D127)=0,FALSE(),IFERROR(INDEX(' PROJETO'!$C$14:$C$16,MATCH($D127,' PROJETO'!$B$14:$B$16,0))&lt;&gt;"Sim",FALSE()))))</f>
        <v>0</v>
      </c>
      <c r="AG127" s="21" t="b">
        <f>AND($AC127,$Y127&gt;'CONFG.  LISTAS'!$F$4,$Z127="",$AA127="")</f>
        <v>0</v>
      </c>
      <c r="AH127" s="21" t="str">
        <f t="shared" si="25"/>
        <v/>
      </c>
      <c r="AI127" s="43" t="str">
        <f ca="1">IF(NOT($AC127),"",IF(OR($B127="",$C127="",$E127="",$F127=""),"Preencha descrição, categoria, tipo e unidade.",IF(AND($B127&lt;&gt;"",OR(LEFT($C127,1)="1",LEFT($C127,1)="2"),$D127=""),"Informe a prática de restauração para itens diretos.",IF(AND($D127&lt;&gt;"",NOT(OR(LEFT($C127,1)="1",LEFT($C127,1)="2"))),"Custos indiretos não devem pertencer a uma prática específica.",IF(AND($D127&lt;&gt;"",COUNTIF(' PROJETO'!$B$14:$B$16,$D127)=0),"Prática de restauração inválida ou não cadastrada.",IF(IF($D127="",FALSE(),IF(COUNTIF(' PROJETO'!$B$14:$B$16,$D127)=0,FALSE(),IFERROR(INDEX(' PROJETO'!$C$14:$C$16,MATCH($D127,' PROJETO'!$B$14:$B$16,0))&lt;&gt;"Sim",FALSE()))),"A prática informada no item não foi selecionada na aba Projeto.",IF(AND(MAX($I127,$L127,$O127,$R127,$U127,$X127)&gt;'CONFG.  LISTAS'!$F$4,NOT(OR($Z127&lt;&gt;"",$AA127&lt;&gt;""))),"Memorial de cálculo ou anexo obrigatório não informado para item acima do limite.",IF(OR(AND($G127&lt;&gt;"",$H127&lt;&gt;"",OR($G127&lt;=0,$H127&lt;=0)),AND($J127&lt;&gt;"",$K127&lt;&gt;"",OR($J127&lt;=0,$K127&lt;=0)),AND($M127&lt;&gt;"",$N127&lt;&gt;"",OR($M127&lt;=0,$N127&lt;=0)),AND($P127&lt;&gt;"",$Q127&lt;&gt;"",OR($P127&lt;=0,$Q127&lt;=0)),AND($S127&lt;&gt;"",$T127&lt;&gt;"",OR($S127&lt;=0,$T127&lt;=0)),AND($V127&lt;&gt;"",$W127&lt;&gt;"",OR($V127&lt;=0,$W127&lt;=0))),"Revise os valores informados: valor unitário e quantidade devem ser maiores que zero.",IF(OR(AND($G127="",$H127&lt;&gt;""),AND($G127&lt;&gt;"",$H127=""),AND($J127="",$K127&lt;&gt;""),AND($J127&lt;&gt;"",$K127=""),AND($M127="",$N127&lt;&gt;""),AND($M127&lt;&gt;"",$N127=""),AND($P127="",$Q127&lt;&gt;""),AND($P127&lt;&gt;"",$Q127=""),AND($S127="",$T127&lt;&gt;""),AND($S127&lt;&gt;"",$T127=""),AND($V127="",$W127&lt;&gt;""),AND($V127&lt;&gt;"",$W127="")),"Há ano preenchido parcialmente: "&amp;TRIM(IF(AND($G127="",$H127&lt;&gt;""),"Ano 1 (falta valor unitário); ","")&amp;IF(AND($G127&lt;&gt;"",$H127=""),"Ano 1 (falta quantidade); ","")&amp;IF(AND($J127="",$K127&lt;&gt;""),"Ano 2 (falta valor unitário); ","")&amp;IF(AND($J127&lt;&gt;"",$K127=""),"Ano 2 (falta quantidade); ","")&amp;IF(AND($M127="",$N127&lt;&gt;""),"Ano 3 (falta valor unitário); ","")&amp;IF(AND($M127&lt;&gt;"",$N127=""),"Ano 3 (falta quantidade); ","")&amp;IF(AND($P127="",$Q127&lt;&gt;""),"Ano 4 (falta valor unitário); ","")&amp;IF(AND($P127&lt;&gt;"",$Q127=""),"Ano 4 (falta quantidade); ","")&amp;IF(AND($S127="",$T127&lt;&gt;""),"Ano 5 (falta valor unitário); ","")&amp;IF(AND($S127&lt;&gt;"",$T127=""),"Ano 5 (falta quantidade); ","")&amp;IF(AND($V127="",$W127&lt;&gt;""),"Ano 6 (falta valor unitário); ","")&amp;IF(AND($V127&lt;&gt;"",$W127=""),"Ano 6 (falta quantidade); ","")), IF(NOT(OR(AND($G127&lt;&gt;"",$H127&lt;&gt;""),AND($J127&lt;&gt;"",$K127&lt;&gt;""),AND($M127&lt;&gt;"",$N127&lt;&gt;""),AND($P127&lt;&gt;"",$Q127&lt;&gt;""),AND($S127&lt;&gt;"",$T127&lt;&gt;""),AND($V127&lt;&gt;"",$W127&lt;&gt;""))),"Informe pelo menos um ano completo com valor unitário e quantidade.",IF(AND($C127&lt;&gt;"",$E127&lt;&gt;"",LEFT(TRIM($C127),1)&lt;&gt;LEFT(TRIM($E127),1)),"Categoria e tipo estão incompatíveis.",IF(IF(OR($E127="",$F127=""),FALSE(),IFERROR(COUNTIF(INDIRECT("UNITS_"&amp;SUBSTITUTE(LEFT($E127,FIND(" ",$E127&amp;" ")-1),".","_")),$F127)=0,TRUE())),"Unidade incompatível com o tipo selecionado.",IF(OR(AND(ISNUMBER(SEARCH("comunic",LOWER($B127))),LEFT($E127,3)&lt;&gt;"4.4"),AND(ISNUMBER(SEARCH("monitor",LOWER($B127))),NOT(OR(LEFT($E127,3)="1.5",LEFT($E127,3)="2.5")))),"Revise a classificação do item conforme as regras de preenchimento.",IF(AND($B127&lt;&gt;"",OR(ISNUMBER(SEARCH("outro",LOWER($B127))),ISNUMBER(SEARCH("divers",LOWER($B127))),ISNUMBER(SEARCH("kit",LOWER($B127))),ISNUMBER(SEARCH("ferrament",LOWER($B127))),ISNUMBER(SEARCH("epi",LOWER($B127)))),NOT(OR($Z127&lt;&gt;"",$AA127&lt;&gt;""))),"Descrição muito genérica: detalhe melhor o item e registre o racional no memorial ou em anexo.",IF(AND($Y127=0,$B127&lt;&gt;"",OR($G127&lt;&gt;"",$H127&lt;&gt;"",$J127&lt;&gt;"",$K127&lt;&gt;"",$M127&lt;&gt;"",$N127&lt;&gt;"",$P127&lt;&gt;"",$Q127&lt;&gt;"",$S127&lt;&gt;"",$T127&lt;&gt;"",$V127&lt;&gt;"",$W127&lt;&gt;"")),"O item possui dados lançados, mas o total está zerado. Revise os valores informados.","")))))))))))))))</f>
        <v/>
      </c>
    </row>
    <row r="128" spans="1:35" ht="14.25" customHeight="1" x14ac:dyDescent="0.25">
      <c r="A128" s="57" t="str">
        <f t="shared" si="13"/>
        <v/>
      </c>
      <c r="B128" s="58"/>
      <c r="C128" s="58"/>
      <c r="D128" s="58"/>
      <c r="E128" s="58"/>
      <c r="F128" s="58"/>
      <c r="G128" s="269"/>
      <c r="H128" s="59"/>
      <c r="I128" s="273">
        <f t="shared" si="14"/>
        <v>0</v>
      </c>
      <c r="J128" s="269"/>
      <c r="K128" s="59"/>
      <c r="L128" s="270">
        <f t="shared" si="15"/>
        <v>0</v>
      </c>
      <c r="M128" s="269"/>
      <c r="N128" s="59"/>
      <c r="O128" s="270">
        <f t="shared" si="16"/>
        <v>0</v>
      </c>
      <c r="P128" s="269"/>
      <c r="Q128" s="59"/>
      <c r="R128" s="271">
        <f t="shared" si="17"/>
        <v>0</v>
      </c>
      <c r="S128" s="269"/>
      <c r="T128" s="59"/>
      <c r="U128" s="270">
        <f t="shared" si="18"/>
        <v>0</v>
      </c>
      <c r="V128" s="269"/>
      <c r="W128" s="59"/>
      <c r="X128" s="270">
        <f t="shared" si="19"/>
        <v>0</v>
      </c>
      <c r="Y128" s="270">
        <f t="shared" si="20"/>
        <v>0</v>
      </c>
      <c r="Z128" s="58"/>
      <c r="AA128" s="58"/>
      <c r="AB128" s="60" t="str">
        <f t="shared" si="21"/>
        <v/>
      </c>
      <c r="AC128" s="21" t="b">
        <f t="shared" si="22"/>
        <v>0</v>
      </c>
      <c r="AD128" s="21" t="b">
        <f t="shared" si="23"/>
        <v>0</v>
      </c>
      <c r="AE128" s="21" t="b">
        <f t="shared" si="24"/>
        <v>0</v>
      </c>
      <c r="AF128" s="21" t="b">
        <f ca="1">OR(AND($AC128,NOT($AD128)),AND($AC128,OR(AND($G128="",$H128&lt;&gt;""),AND($G128&lt;&gt;"",$H128=""),AND($J128="",$K128&lt;&gt;""),AND($J128&lt;&gt;"",$K128=""),AND($M128="",$N128&lt;&gt;""),AND($M128&lt;&gt;"",$N128=""),AND($P128="",$Q128&lt;&gt;""),AND($P128&lt;&gt;"",$Q128=""),AND($S128="",$T128&lt;&gt;""),AND($S128&lt;&gt;"",$T128=""),AND($V128="",$W128&lt;&gt;""),AND($V128&lt;&gt;"",$W128=""))),AND($C128&lt;&gt;"",$E128&lt;&gt;"",LEFT(TRIM($C128),1)&lt;&gt;LEFT(TRIM($E128),1)),IF(OR($E128="",$F128=""),FALSE(),IFERROR(COUNTIF(INDIRECT("UNITS_"&amp;SUBSTITUTE(LEFT($E128,FIND(" ",$E128&amp;" ")-1),".","_")),$F128)=0,TRUE())),AND($B128&lt;&gt;"",OR(ISNUMBER(SEARCH("outro",LOWER($B128))),ISNUMBER(SEARCH("divers",LOWER($B128))),ISNUMBER(SEARCH("etc",LOWER($B128))))),OR(AND(ISNUMBER(SEARCH("comunic",LOWER($B128))),LEFT($E128,3)&lt;&gt;"4.4"),AND(ISNUMBER(SEARCH("monitor",LOWER($B128))),NOT(OR(LEFT($E128,3)="1.5",LEFT($E128,3)="2.5")))),AND($B128&lt;&gt;"",OR(LEFT($C128,1)="1",LEFT($C128,1)="2"),$D128=""),AND($D128&lt;&gt;"",NOT(OR(LEFT($C128,1)="1",LEFT($C128,1)="2"))),AND($D128&lt;&gt;"",COUNTIF(' PROJETO'!$B$14:$B$16,$D128)=0),IF($D128="",FALSE(),IF(COUNTIF(' PROJETO'!$B$14:$B$16,$D128)=0,FALSE(),IFERROR(INDEX(' PROJETO'!$C$14:$C$16,MATCH($D128,' PROJETO'!$B$14:$B$16,0))&lt;&gt;"Sim",FALSE()))))</f>
        <v>0</v>
      </c>
      <c r="AG128" s="21" t="b">
        <f>AND($AC128,$Y128&gt;'CONFG.  LISTAS'!$F$4,$Z128="",$AA128="")</f>
        <v>0</v>
      </c>
      <c r="AH128" s="21" t="str">
        <f t="shared" si="25"/>
        <v/>
      </c>
      <c r="AI128" s="43" t="str">
        <f ca="1">IF(NOT($AC128),"",IF(OR($B128="",$C128="",$E128="",$F128=""),"Preencha descrição, categoria, tipo e unidade.",IF(AND($B128&lt;&gt;"",OR(LEFT($C128,1)="1",LEFT($C128,1)="2"),$D128=""),"Informe a prática de restauração para itens diretos.",IF(AND($D128&lt;&gt;"",NOT(OR(LEFT($C128,1)="1",LEFT($C128,1)="2"))),"Custos indiretos não devem pertencer a uma prática específica.",IF(AND($D128&lt;&gt;"",COUNTIF(' PROJETO'!$B$14:$B$16,$D128)=0),"Prática de restauração inválida ou não cadastrada.",IF(IF($D128="",FALSE(),IF(COUNTIF(' PROJETO'!$B$14:$B$16,$D128)=0,FALSE(),IFERROR(INDEX(' PROJETO'!$C$14:$C$16,MATCH($D128,' PROJETO'!$B$14:$B$16,0))&lt;&gt;"Sim",FALSE()))),"A prática informada no item não foi selecionada na aba Projeto.",IF(AND(MAX($I128,$L128,$O128,$R128,$U128,$X128)&gt;'CONFG.  LISTAS'!$F$4,NOT(OR($Z128&lt;&gt;"",$AA128&lt;&gt;""))),"Memorial de cálculo ou anexo obrigatório não informado para item acima do limite.",IF(OR(AND($G128&lt;&gt;"",$H128&lt;&gt;"",OR($G128&lt;=0,$H128&lt;=0)),AND($J128&lt;&gt;"",$K128&lt;&gt;"",OR($J128&lt;=0,$K128&lt;=0)),AND($M128&lt;&gt;"",$N128&lt;&gt;"",OR($M128&lt;=0,$N128&lt;=0)),AND($P128&lt;&gt;"",$Q128&lt;&gt;"",OR($P128&lt;=0,$Q128&lt;=0)),AND($S128&lt;&gt;"",$T128&lt;&gt;"",OR($S128&lt;=0,$T128&lt;=0)),AND($V128&lt;&gt;"",$W128&lt;&gt;"",OR($V128&lt;=0,$W128&lt;=0))),"Revise os valores informados: valor unitário e quantidade devem ser maiores que zero.",IF(OR(AND($G128="",$H128&lt;&gt;""),AND($G128&lt;&gt;"",$H128=""),AND($J128="",$K128&lt;&gt;""),AND($J128&lt;&gt;"",$K128=""),AND($M128="",$N128&lt;&gt;""),AND($M128&lt;&gt;"",$N128=""),AND($P128="",$Q128&lt;&gt;""),AND($P128&lt;&gt;"",$Q128=""),AND($S128="",$T128&lt;&gt;""),AND($S128&lt;&gt;"",$T128=""),AND($V128="",$W128&lt;&gt;""),AND($V128&lt;&gt;"",$W128="")),"Há ano preenchido parcialmente: "&amp;TRIM(IF(AND($G128="",$H128&lt;&gt;""),"Ano 1 (falta valor unitário); ","")&amp;IF(AND($G128&lt;&gt;"",$H128=""),"Ano 1 (falta quantidade); ","")&amp;IF(AND($J128="",$K128&lt;&gt;""),"Ano 2 (falta valor unitário); ","")&amp;IF(AND($J128&lt;&gt;"",$K128=""),"Ano 2 (falta quantidade); ","")&amp;IF(AND($M128="",$N128&lt;&gt;""),"Ano 3 (falta valor unitário); ","")&amp;IF(AND($M128&lt;&gt;"",$N128=""),"Ano 3 (falta quantidade); ","")&amp;IF(AND($P128="",$Q128&lt;&gt;""),"Ano 4 (falta valor unitário); ","")&amp;IF(AND($P128&lt;&gt;"",$Q128=""),"Ano 4 (falta quantidade); ","")&amp;IF(AND($S128="",$T128&lt;&gt;""),"Ano 5 (falta valor unitário); ","")&amp;IF(AND($S128&lt;&gt;"",$T128=""),"Ano 5 (falta quantidade); ","")&amp;IF(AND($V128="",$W128&lt;&gt;""),"Ano 6 (falta valor unitário); ","")&amp;IF(AND($V128&lt;&gt;"",$W128=""),"Ano 6 (falta quantidade); ","")), IF(NOT(OR(AND($G128&lt;&gt;"",$H128&lt;&gt;""),AND($J128&lt;&gt;"",$K128&lt;&gt;""),AND($M128&lt;&gt;"",$N128&lt;&gt;""),AND($P128&lt;&gt;"",$Q128&lt;&gt;""),AND($S128&lt;&gt;"",$T128&lt;&gt;""),AND($V128&lt;&gt;"",$W128&lt;&gt;""))),"Informe pelo menos um ano completo com valor unitário e quantidade.",IF(AND($C128&lt;&gt;"",$E128&lt;&gt;"",LEFT(TRIM($C128),1)&lt;&gt;LEFT(TRIM($E128),1)),"Categoria e tipo estão incompatíveis.",IF(IF(OR($E128="",$F128=""),FALSE(),IFERROR(COUNTIF(INDIRECT("UNITS_"&amp;SUBSTITUTE(LEFT($E128,FIND(" ",$E128&amp;" ")-1),".","_")),$F128)=0,TRUE())),"Unidade incompatível com o tipo selecionado.",IF(OR(AND(ISNUMBER(SEARCH("comunic",LOWER($B128))),LEFT($E128,3)&lt;&gt;"4.4"),AND(ISNUMBER(SEARCH("monitor",LOWER($B128))),NOT(OR(LEFT($E128,3)="1.5",LEFT($E128,3)="2.5")))),"Revise a classificação do item conforme as regras de preenchimento.",IF(AND($B128&lt;&gt;"",OR(ISNUMBER(SEARCH("outro",LOWER($B128))),ISNUMBER(SEARCH("divers",LOWER($B128))),ISNUMBER(SEARCH("kit",LOWER($B128))),ISNUMBER(SEARCH("ferrament",LOWER($B128))),ISNUMBER(SEARCH("epi",LOWER($B128)))),NOT(OR($Z128&lt;&gt;"",$AA128&lt;&gt;""))),"Descrição muito genérica: detalhe melhor o item e registre o racional no memorial ou em anexo.",IF(AND($Y128=0,$B128&lt;&gt;"",OR($G128&lt;&gt;"",$H128&lt;&gt;"",$J128&lt;&gt;"",$K128&lt;&gt;"",$M128&lt;&gt;"",$N128&lt;&gt;"",$P128&lt;&gt;"",$Q128&lt;&gt;"",$S128&lt;&gt;"",$T128&lt;&gt;"",$V128&lt;&gt;"",$W128&lt;&gt;"")),"O item possui dados lançados, mas o total está zerado. Revise os valores informados.","")))))))))))))))</f>
        <v/>
      </c>
    </row>
    <row r="129" spans="1:35" ht="14.25" customHeight="1" x14ac:dyDescent="0.25">
      <c r="A129" s="57" t="str">
        <f t="shared" si="13"/>
        <v/>
      </c>
      <c r="B129" s="61"/>
      <c r="C129" s="61"/>
      <c r="D129" s="58"/>
      <c r="E129" s="61"/>
      <c r="F129" s="61"/>
      <c r="G129" s="272"/>
      <c r="H129" s="62"/>
      <c r="I129" s="273">
        <f t="shared" si="14"/>
        <v>0</v>
      </c>
      <c r="J129" s="272"/>
      <c r="K129" s="62"/>
      <c r="L129" s="270">
        <f t="shared" si="15"/>
        <v>0</v>
      </c>
      <c r="M129" s="272"/>
      <c r="N129" s="62"/>
      <c r="O129" s="270">
        <f t="shared" si="16"/>
        <v>0</v>
      </c>
      <c r="P129" s="272"/>
      <c r="Q129" s="62"/>
      <c r="R129" s="271">
        <f t="shared" si="17"/>
        <v>0</v>
      </c>
      <c r="S129" s="272"/>
      <c r="T129" s="62"/>
      <c r="U129" s="270">
        <f t="shared" si="18"/>
        <v>0</v>
      </c>
      <c r="V129" s="272"/>
      <c r="W129" s="62"/>
      <c r="X129" s="270">
        <f t="shared" si="19"/>
        <v>0</v>
      </c>
      <c r="Y129" s="270">
        <f t="shared" si="20"/>
        <v>0</v>
      </c>
      <c r="Z129" s="61"/>
      <c r="AA129" s="61"/>
      <c r="AB129" s="60" t="str">
        <f t="shared" si="21"/>
        <v/>
      </c>
      <c r="AC129" s="21" t="b">
        <f t="shared" si="22"/>
        <v>0</v>
      </c>
      <c r="AD129" s="21" t="b">
        <f t="shared" si="23"/>
        <v>0</v>
      </c>
      <c r="AE129" s="21" t="b">
        <f t="shared" si="24"/>
        <v>0</v>
      </c>
      <c r="AF129" s="21" t="b">
        <f ca="1">OR(AND($AC129,NOT($AD129)),AND($AC129,OR(AND($G129="",$H129&lt;&gt;""),AND($G129&lt;&gt;"",$H129=""),AND($J129="",$K129&lt;&gt;""),AND($J129&lt;&gt;"",$K129=""),AND($M129="",$N129&lt;&gt;""),AND($M129&lt;&gt;"",$N129=""),AND($P129="",$Q129&lt;&gt;""),AND($P129&lt;&gt;"",$Q129=""),AND($S129="",$T129&lt;&gt;""),AND($S129&lt;&gt;"",$T129=""),AND($V129="",$W129&lt;&gt;""),AND($V129&lt;&gt;"",$W129=""))),AND($C129&lt;&gt;"",$E129&lt;&gt;"",LEFT(TRIM($C129),1)&lt;&gt;LEFT(TRIM($E129),1)),IF(OR($E129="",$F129=""),FALSE(),IFERROR(COUNTIF(INDIRECT("UNITS_"&amp;SUBSTITUTE(LEFT($E129,FIND(" ",$E129&amp;" ")-1),".","_")),$F129)=0,TRUE())),AND($B129&lt;&gt;"",OR(ISNUMBER(SEARCH("outro",LOWER($B129))),ISNUMBER(SEARCH("divers",LOWER($B129))),ISNUMBER(SEARCH("etc",LOWER($B129))))),OR(AND(ISNUMBER(SEARCH("comunic",LOWER($B129))),LEFT($E129,3)&lt;&gt;"4.4"),AND(ISNUMBER(SEARCH("monitor",LOWER($B129))),NOT(OR(LEFT($E129,3)="1.5",LEFT($E129,3)="2.5")))),AND($B129&lt;&gt;"",OR(LEFT($C129,1)="1",LEFT($C129,1)="2"),$D129=""),AND($D129&lt;&gt;"",NOT(OR(LEFT($C129,1)="1",LEFT($C129,1)="2"))),AND($D129&lt;&gt;"",COUNTIF(' PROJETO'!$B$14:$B$16,$D129)=0),IF($D129="",FALSE(),IF(COUNTIF(' PROJETO'!$B$14:$B$16,$D129)=0,FALSE(),IFERROR(INDEX(' PROJETO'!$C$14:$C$16,MATCH($D129,' PROJETO'!$B$14:$B$16,0))&lt;&gt;"Sim",FALSE()))))</f>
        <v>0</v>
      </c>
      <c r="AG129" s="21" t="b">
        <f>AND($AC129,$Y129&gt;'CONFG.  LISTAS'!$F$4,$Z129="",$AA129="")</f>
        <v>0</v>
      </c>
      <c r="AH129" s="21" t="str">
        <f t="shared" si="25"/>
        <v/>
      </c>
      <c r="AI129" s="43" t="str">
        <f ca="1">IF(NOT($AC129),"",IF(OR($B129="",$C129="",$E129="",$F129=""),"Preencha descrição, categoria, tipo e unidade.",IF(AND($B129&lt;&gt;"",OR(LEFT($C129,1)="1",LEFT($C129,1)="2"),$D129=""),"Informe a prática de restauração para itens diretos.",IF(AND($D129&lt;&gt;"",NOT(OR(LEFT($C129,1)="1",LEFT($C129,1)="2"))),"Custos indiretos não devem pertencer a uma prática específica.",IF(AND($D129&lt;&gt;"",COUNTIF(' PROJETO'!$B$14:$B$16,$D129)=0),"Prática de restauração inválida ou não cadastrada.",IF(IF($D129="",FALSE(),IF(COUNTIF(' PROJETO'!$B$14:$B$16,$D129)=0,FALSE(),IFERROR(INDEX(' PROJETO'!$C$14:$C$16,MATCH($D129,' PROJETO'!$B$14:$B$16,0))&lt;&gt;"Sim",FALSE()))),"A prática informada no item não foi selecionada na aba Projeto.",IF(AND(MAX($I129,$L129,$O129,$R129,$U129,$X129)&gt;'CONFG.  LISTAS'!$F$4,NOT(OR($Z129&lt;&gt;"",$AA129&lt;&gt;""))),"Memorial de cálculo ou anexo obrigatório não informado para item acima do limite.",IF(OR(AND($G129&lt;&gt;"",$H129&lt;&gt;"",OR($G129&lt;=0,$H129&lt;=0)),AND($J129&lt;&gt;"",$K129&lt;&gt;"",OR($J129&lt;=0,$K129&lt;=0)),AND($M129&lt;&gt;"",$N129&lt;&gt;"",OR($M129&lt;=0,$N129&lt;=0)),AND($P129&lt;&gt;"",$Q129&lt;&gt;"",OR($P129&lt;=0,$Q129&lt;=0)),AND($S129&lt;&gt;"",$T129&lt;&gt;"",OR($S129&lt;=0,$T129&lt;=0)),AND($V129&lt;&gt;"",$W129&lt;&gt;"",OR($V129&lt;=0,$W129&lt;=0))),"Revise os valores informados: valor unitário e quantidade devem ser maiores que zero.",IF(OR(AND($G129="",$H129&lt;&gt;""),AND($G129&lt;&gt;"",$H129=""),AND($J129="",$K129&lt;&gt;""),AND($J129&lt;&gt;"",$K129=""),AND($M129="",$N129&lt;&gt;""),AND($M129&lt;&gt;"",$N129=""),AND($P129="",$Q129&lt;&gt;""),AND($P129&lt;&gt;"",$Q129=""),AND($S129="",$T129&lt;&gt;""),AND($S129&lt;&gt;"",$T129=""),AND($V129="",$W129&lt;&gt;""),AND($V129&lt;&gt;"",$W129="")),"Há ano preenchido parcialmente: "&amp;TRIM(IF(AND($G129="",$H129&lt;&gt;""),"Ano 1 (falta valor unitário); ","")&amp;IF(AND($G129&lt;&gt;"",$H129=""),"Ano 1 (falta quantidade); ","")&amp;IF(AND($J129="",$K129&lt;&gt;""),"Ano 2 (falta valor unitário); ","")&amp;IF(AND($J129&lt;&gt;"",$K129=""),"Ano 2 (falta quantidade); ","")&amp;IF(AND($M129="",$N129&lt;&gt;""),"Ano 3 (falta valor unitário); ","")&amp;IF(AND($M129&lt;&gt;"",$N129=""),"Ano 3 (falta quantidade); ","")&amp;IF(AND($P129="",$Q129&lt;&gt;""),"Ano 4 (falta valor unitário); ","")&amp;IF(AND($P129&lt;&gt;"",$Q129=""),"Ano 4 (falta quantidade); ","")&amp;IF(AND($S129="",$T129&lt;&gt;""),"Ano 5 (falta valor unitário); ","")&amp;IF(AND($S129&lt;&gt;"",$T129=""),"Ano 5 (falta quantidade); ","")&amp;IF(AND($V129="",$W129&lt;&gt;""),"Ano 6 (falta valor unitário); ","")&amp;IF(AND($V129&lt;&gt;"",$W129=""),"Ano 6 (falta quantidade); ","")), IF(NOT(OR(AND($G129&lt;&gt;"",$H129&lt;&gt;""),AND($J129&lt;&gt;"",$K129&lt;&gt;""),AND($M129&lt;&gt;"",$N129&lt;&gt;""),AND($P129&lt;&gt;"",$Q129&lt;&gt;""),AND($S129&lt;&gt;"",$T129&lt;&gt;""),AND($V129&lt;&gt;"",$W129&lt;&gt;""))),"Informe pelo menos um ano completo com valor unitário e quantidade.",IF(AND($C129&lt;&gt;"",$E129&lt;&gt;"",LEFT(TRIM($C129),1)&lt;&gt;LEFT(TRIM($E129),1)),"Categoria e tipo estão incompatíveis.",IF(IF(OR($E129="",$F129=""),FALSE(),IFERROR(COUNTIF(INDIRECT("UNITS_"&amp;SUBSTITUTE(LEFT($E129,FIND(" ",$E129&amp;" ")-1),".","_")),$F129)=0,TRUE())),"Unidade incompatível com o tipo selecionado.",IF(OR(AND(ISNUMBER(SEARCH("comunic",LOWER($B129))),LEFT($E129,3)&lt;&gt;"4.4"),AND(ISNUMBER(SEARCH("monitor",LOWER($B129))),NOT(OR(LEFT($E129,3)="1.5",LEFT($E129,3)="2.5")))),"Revise a classificação do item conforme as regras de preenchimento.",IF(AND($B129&lt;&gt;"",OR(ISNUMBER(SEARCH("outro",LOWER($B129))),ISNUMBER(SEARCH("divers",LOWER($B129))),ISNUMBER(SEARCH("kit",LOWER($B129))),ISNUMBER(SEARCH("ferrament",LOWER($B129))),ISNUMBER(SEARCH("epi",LOWER($B129)))),NOT(OR($Z129&lt;&gt;"",$AA129&lt;&gt;""))),"Descrição muito genérica: detalhe melhor o item e registre o racional no memorial ou em anexo.",IF(AND($Y129=0,$B129&lt;&gt;"",OR($G129&lt;&gt;"",$H129&lt;&gt;"",$J129&lt;&gt;"",$K129&lt;&gt;"",$M129&lt;&gt;"",$N129&lt;&gt;"",$P129&lt;&gt;"",$Q129&lt;&gt;"",$S129&lt;&gt;"",$T129&lt;&gt;"",$V129&lt;&gt;"",$W129&lt;&gt;"")),"O item possui dados lançados, mas o total está zerado. Revise os valores informados.","")))))))))))))))</f>
        <v/>
      </c>
    </row>
    <row r="130" spans="1:35" ht="14.25" customHeight="1" x14ac:dyDescent="0.25">
      <c r="A130" s="57" t="str">
        <f t="shared" si="13"/>
        <v/>
      </c>
      <c r="B130" s="58"/>
      <c r="C130" s="58"/>
      <c r="D130" s="58"/>
      <c r="E130" s="58"/>
      <c r="F130" s="58"/>
      <c r="G130" s="269"/>
      <c r="H130" s="59"/>
      <c r="I130" s="273">
        <f t="shared" si="14"/>
        <v>0</v>
      </c>
      <c r="J130" s="269"/>
      <c r="K130" s="59"/>
      <c r="L130" s="270">
        <f t="shared" si="15"/>
        <v>0</v>
      </c>
      <c r="M130" s="269"/>
      <c r="N130" s="59"/>
      <c r="O130" s="270">
        <f t="shared" si="16"/>
        <v>0</v>
      </c>
      <c r="P130" s="269"/>
      <c r="Q130" s="59"/>
      <c r="R130" s="271">
        <f t="shared" si="17"/>
        <v>0</v>
      </c>
      <c r="S130" s="269"/>
      <c r="T130" s="59"/>
      <c r="U130" s="270">
        <f t="shared" si="18"/>
        <v>0</v>
      </c>
      <c r="V130" s="269"/>
      <c r="W130" s="59"/>
      <c r="X130" s="270">
        <f t="shared" si="19"/>
        <v>0</v>
      </c>
      <c r="Y130" s="270">
        <f t="shared" si="20"/>
        <v>0</v>
      </c>
      <c r="Z130" s="58"/>
      <c r="AA130" s="58"/>
      <c r="AB130" s="60" t="str">
        <f t="shared" si="21"/>
        <v/>
      </c>
      <c r="AC130" s="21" t="b">
        <f t="shared" si="22"/>
        <v>0</v>
      </c>
      <c r="AD130" s="21" t="b">
        <f t="shared" si="23"/>
        <v>0</v>
      </c>
      <c r="AE130" s="21" t="b">
        <f t="shared" si="24"/>
        <v>0</v>
      </c>
      <c r="AF130" s="21" t="b">
        <f ca="1">OR(AND($AC130,NOT($AD130)),AND($AC130,OR(AND($G130="",$H130&lt;&gt;""),AND($G130&lt;&gt;"",$H130=""),AND($J130="",$K130&lt;&gt;""),AND($J130&lt;&gt;"",$K130=""),AND($M130="",$N130&lt;&gt;""),AND($M130&lt;&gt;"",$N130=""),AND($P130="",$Q130&lt;&gt;""),AND($P130&lt;&gt;"",$Q130=""),AND($S130="",$T130&lt;&gt;""),AND($S130&lt;&gt;"",$T130=""),AND($V130="",$W130&lt;&gt;""),AND($V130&lt;&gt;"",$W130=""))),AND($C130&lt;&gt;"",$E130&lt;&gt;"",LEFT(TRIM($C130),1)&lt;&gt;LEFT(TRIM($E130),1)),IF(OR($E130="",$F130=""),FALSE(),IFERROR(COUNTIF(INDIRECT("UNITS_"&amp;SUBSTITUTE(LEFT($E130,FIND(" ",$E130&amp;" ")-1),".","_")),$F130)=0,TRUE())),AND($B130&lt;&gt;"",OR(ISNUMBER(SEARCH("outro",LOWER($B130))),ISNUMBER(SEARCH("divers",LOWER($B130))),ISNUMBER(SEARCH("etc",LOWER($B130))))),OR(AND(ISNUMBER(SEARCH("comunic",LOWER($B130))),LEFT($E130,3)&lt;&gt;"4.4"),AND(ISNUMBER(SEARCH("monitor",LOWER($B130))),NOT(OR(LEFT($E130,3)="1.5",LEFT($E130,3)="2.5")))),AND($B130&lt;&gt;"",OR(LEFT($C130,1)="1",LEFT($C130,1)="2"),$D130=""),AND($D130&lt;&gt;"",NOT(OR(LEFT($C130,1)="1",LEFT($C130,1)="2"))),AND($D130&lt;&gt;"",COUNTIF(' PROJETO'!$B$14:$B$16,$D130)=0),IF($D130="",FALSE(),IF(COUNTIF(' PROJETO'!$B$14:$B$16,$D130)=0,FALSE(),IFERROR(INDEX(' PROJETO'!$C$14:$C$16,MATCH($D130,' PROJETO'!$B$14:$B$16,0))&lt;&gt;"Sim",FALSE()))))</f>
        <v>0</v>
      </c>
      <c r="AG130" s="21" t="b">
        <f>AND($AC130,$Y130&gt;'CONFG.  LISTAS'!$F$4,$Z130="",$AA130="")</f>
        <v>0</v>
      </c>
      <c r="AH130" s="21" t="str">
        <f t="shared" si="25"/>
        <v/>
      </c>
      <c r="AI130" s="43" t="str">
        <f ca="1">IF(NOT($AC130),"",IF(OR($B130="",$C130="",$E130="",$F130=""),"Preencha descrição, categoria, tipo e unidade.",IF(AND($B130&lt;&gt;"",OR(LEFT($C130,1)="1",LEFT($C130,1)="2"),$D130=""),"Informe a prática de restauração para itens diretos.",IF(AND($D130&lt;&gt;"",NOT(OR(LEFT($C130,1)="1",LEFT($C130,1)="2"))),"Custos indiretos não devem pertencer a uma prática específica.",IF(AND($D130&lt;&gt;"",COUNTIF(' PROJETO'!$B$14:$B$16,$D130)=0),"Prática de restauração inválida ou não cadastrada.",IF(IF($D130="",FALSE(),IF(COUNTIF(' PROJETO'!$B$14:$B$16,$D130)=0,FALSE(),IFERROR(INDEX(' PROJETO'!$C$14:$C$16,MATCH($D130,' PROJETO'!$B$14:$B$16,0))&lt;&gt;"Sim",FALSE()))),"A prática informada no item não foi selecionada na aba Projeto.",IF(AND(MAX($I130,$L130,$O130,$R130,$U130,$X130)&gt;'CONFG.  LISTAS'!$F$4,NOT(OR($Z130&lt;&gt;"",$AA130&lt;&gt;""))),"Memorial de cálculo ou anexo obrigatório não informado para item acima do limite.",IF(OR(AND($G130&lt;&gt;"",$H130&lt;&gt;"",OR($G130&lt;=0,$H130&lt;=0)),AND($J130&lt;&gt;"",$K130&lt;&gt;"",OR($J130&lt;=0,$K130&lt;=0)),AND($M130&lt;&gt;"",$N130&lt;&gt;"",OR($M130&lt;=0,$N130&lt;=0)),AND($P130&lt;&gt;"",$Q130&lt;&gt;"",OR($P130&lt;=0,$Q130&lt;=0)),AND($S130&lt;&gt;"",$T130&lt;&gt;"",OR($S130&lt;=0,$T130&lt;=0)),AND($V130&lt;&gt;"",$W130&lt;&gt;"",OR($V130&lt;=0,$W130&lt;=0))),"Revise os valores informados: valor unitário e quantidade devem ser maiores que zero.",IF(OR(AND($G130="",$H130&lt;&gt;""),AND($G130&lt;&gt;"",$H130=""),AND($J130="",$K130&lt;&gt;""),AND($J130&lt;&gt;"",$K130=""),AND($M130="",$N130&lt;&gt;""),AND($M130&lt;&gt;"",$N130=""),AND($P130="",$Q130&lt;&gt;""),AND($P130&lt;&gt;"",$Q130=""),AND($S130="",$T130&lt;&gt;""),AND($S130&lt;&gt;"",$T130=""),AND($V130="",$W130&lt;&gt;""),AND($V130&lt;&gt;"",$W130="")),"Há ano preenchido parcialmente: "&amp;TRIM(IF(AND($G130="",$H130&lt;&gt;""),"Ano 1 (falta valor unitário); ","")&amp;IF(AND($G130&lt;&gt;"",$H130=""),"Ano 1 (falta quantidade); ","")&amp;IF(AND($J130="",$K130&lt;&gt;""),"Ano 2 (falta valor unitário); ","")&amp;IF(AND($J130&lt;&gt;"",$K130=""),"Ano 2 (falta quantidade); ","")&amp;IF(AND($M130="",$N130&lt;&gt;""),"Ano 3 (falta valor unitário); ","")&amp;IF(AND($M130&lt;&gt;"",$N130=""),"Ano 3 (falta quantidade); ","")&amp;IF(AND($P130="",$Q130&lt;&gt;""),"Ano 4 (falta valor unitário); ","")&amp;IF(AND($P130&lt;&gt;"",$Q130=""),"Ano 4 (falta quantidade); ","")&amp;IF(AND($S130="",$T130&lt;&gt;""),"Ano 5 (falta valor unitário); ","")&amp;IF(AND($S130&lt;&gt;"",$T130=""),"Ano 5 (falta quantidade); ","")&amp;IF(AND($V130="",$W130&lt;&gt;""),"Ano 6 (falta valor unitário); ","")&amp;IF(AND($V130&lt;&gt;"",$W130=""),"Ano 6 (falta quantidade); ","")), IF(NOT(OR(AND($G130&lt;&gt;"",$H130&lt;&gt;""),AND($J130&lt;&gt;"",$K130&lt;&gt;""),AND($M130&lt;&gt;"",$N130&lt;&gt;""),AND($P130&lt;&gt;"",$Q130&lt;&gt;""),AND($S130&lt;&gt;"",$T130&lt;&gt;""),AND($V130&lt;&gt;"",$W130&lt;&gt;""))),"Informe pelo menos um ano completo com valor unitário e quantidade.",IF(AND($C130&lt;&gt;"",$E130&lt;&gt;"",LEFT(TRIM($C130),1)&lt;&gt;LEFT(TRIM($E130),1)),"Categoria e tipo estão incompatíveis.",IF(IF(OR($E130="",$F130=""),FALSE(),IFERROR(COUNTIF(INDIRECT("UNITS_"&amp;SUBSTITUTE(LEFT($E130,FIND(" ",$E130&amp;" ")-1),".","_")),$F130)=0,TRUE())),"Unidade incompatível com o tipo selecionado.",IF(OR(AND(ISNUMBER(SEARCH("comunic",LOWER($B130))),LEFT($E130,3)&lt;&gt;"4.4"),AND(ISNUMBER(SEARCH("monitor",LOWER($B130))),NOT(OR(LEFT($E130,3)="1.5",LEFT($E130,3)="2.5")))),"Revise a classificação do item conforme as regras de preenchimento.",IF(AND($B130&lt;&gt;"",OR(ISNUMBER(SEARCH("outro",LOWER($B130))),ISNUMBER(SEARCH("divers",LOWER($B130))),ISNUMBER(SEARCH("kit",LOWER($B130))),ISNUMBER(SEARCH("ferrament",LOWER($B130))),ISNUMBER(SEARCH("epi",LOWER($B130)))),NOT(OR($Z130&lt;&gt;"",$AA130&lt;&gt;""))),"Descrição muito genérica: detalhe melhor o item e registre o racional no memorial ou em anexo.",IF(AND($Y130=0,$B130&lt;&gt;"",OR($G130&lt;&gt;"",$H130&lt;&gt;"",$J130&lt;&gt;"",$K130&lt;&gt;"",$M130&lt;&gt;"",$N130&lt;&gt;"",$P130&lt;&gt;"",$Q130&lt;&gt;"",$S130&lt;&gt;"",$T130&lt;&gt;"",$V130&lt;&gt;"",$W130&lt;&gt;"")),"O item possui dados lançados, mas o total está zerado. Revise os valores informados.","")))))))))))))))</f>
        <v/>
      </c>
    </row>
    <row r="131" spans="1:35" ht="14.25" customHeight="1" x14ac:dyDescent="0.25">
      <c r="A131" s="57" t="str">
        <f t="shared" si="13"/>
        <v/>
      </c>
      <c r="B131" s="61"/>
      <c r="C131" s="61"/>
      <c r="D131" s="58"/>
      <c r="E131" s="61"/>
      <c r="F131" s="61"/>
      <c r="G131" s="272"/>
      <c r="H131" s="62"/>
      <c r="I131" s="273">
        <f t="shared" si="14"/>
        <v>0</v>
      </c>
      <c r="J131" s="272"/>
      <c r="K131" s="62"/>
      <c r="L131" s="270">
        <f t="shared" si="15"/>
        <v>0</v>
      </c>
      <c r="M131" s="272"/>
      <c r="N131" s="62"/>
      <c r="O131" s="270">
        <f t="shared" si="16"/>
        <v>0</v>
      </c>
      <c r="P131" s="272"/>
      <c r="Q131" s="62"/>
      <c r="R131" s="271">
        <f t="shared" si="17"/>
        <v>0</v>
      </c>
      <c r="S131" s="272"/>
      <c r="T131" s="62"/>
      <c r="U131" s="270">
        <f t="shared" si="18"/>
        <v>0</v>
      </c>
      <c r="V131" s="272"/>
      <c r="W131" s="62"/>
      <c r="X131" s="270">
        <f t="shared" si="19"/>
        <v>0</v>
      </c>
      <c r="Y131" s="270">
        <f t="shared" si="20"/>
        <v>0</v>
      </c>
      <c r="Z131" s="61"/>
      <c r="AA131" s="61"/>
      <c r="AB131" s="60" t="str">
        <f t="shared" si="21"/>
        <v/>
      </c>
      <c r="AC131" s="21" t="b">
        <f t="shared" si="22"/>
        <v>0</v>
      </c>
      <c r="AD131" s="21" t="b">
        <f t="shared" si="23"/>
        <v>0</v>
      </c>
      <c r="AE131" s="21" t="b">
        <f t="shared" si="24"/>
        <v>0</v>
      </c>
      <c r="AF131" s="21" t="b">
        <f ca="1">OR(AND($AC131,NOT($AD131)),AND($AC131,OR(AND($G131="",$H131&lt;&gt;""),AND($G131&lt;&gt;"",$H131=""),AND($J131="",$K131&lt;&gt;""),AND($J131&lt;&gt;"",$K131=""),AND($M131="",$N131&lt;&gt;""),AND($M131&lt;&gt;"",$N131=""),AND($P131="",$Q131&lt;&gt;""),AND($P131&lt;&gt;"",$Q131=""),AND($S131="",$T131&lt;&gt;""),AND($S131&lt;&gt;"",$T131=""),AND($V131="",$W131&lt;&gt;""),AND($V131&lt;&gt;"",$W131=""))),AND($C131&lt;&gt;"",$E131&lt;&gt;"",LEFT(TRIM($C131),1)&lt;&gt;LEFT(TRIM($E131),1)),IF(OR($E131="",$F131=""),FALSE(),IFERROR(COUNTIF(INDIRECT("UNITS_"&amp;SUBSTITUTE(LEFT($E131,FIND(" ",$E131&amp;" ")-1),".","_")),$F131)=0,TRUE())),AND($B131&lt;&gt;"",OR(ISNUMBER(SEARCH("outro",LOWER($B131))),ISNUMBER(SEARCH("divers",LOWER($B131))),ISNUMBER(SEARCH("etc",LOWER($B131))))),OR(AND(ISNUMBER(SEARCH("comunic",LOWER($B131))),LEFT($E131,3)&lt;&gt;"4.4"),AND(ISNUMBER(SEARCH("monitor",LOWER($B131))),NOT(OR(LEFT($E131,3)="1.5",LEFT($E131,3)="2.5")))),AND($B131&lt;&gt;"",OR(LEFT($C131,1)="1",LEFT($C131,1)="2"),$D131=""),AND($D131&lt;&gt;"",NOT(OR(LEFT($C131,1)="1",LEFT($C131,1)="2"))),AND($D131&lt;&gt;"",COUNTIF(' PROJETO'!$B$14:$B$16,$D131)=0),IF($D131="",FALSE(),IF(COUNTIF(' PROJETO'!$B$14:$B$16,$D131)=0,FALSE(),IFERROR(INDEX(' PROJETO'!$C$14:$C$16,MATCH($D131,' PROJETO'!$B$14:$B$16,0))&lt;&gt;"Sim",FALSE()))))</f>
        <v>0</v>
      </c>
      <c r="AG131" s="21" t="b">
        <f>AND($AC131,$Y131&gt;'CONFG.  LISTAS'!$F$4,$Z131="",$AA131="")</f>
        <v>0</v>
      </c>
      <c r="AH131" s="21" t="str">
        <f t="shared" si="25"/>
        <v/>
      </c>
      <c r="AI131" s="43" t="str">
        <f ca="1">IF(NOT($AC131),"",IF(OR($B131="",$C131="",$E131="",$F131=""),"Preencha descrição, categoria, tipo e unidade.",IF(AND($B131&lt;&gt;"",OR(LEFT($C131,1)="1",LEFT($C131,1)="2"),$D131=""),"Informe a prática de restauração para itens diretos.",IF(AND($D131&lt;&gt;"",NOT(OR(LEFT($C131,1)="1",LEFT($C131,1)="2"))),"Custos indiretos não devem pertencer a uma prática específica.",IF(AND($D131&lt;&gt;"",COUNTIF(' PROJETO'!$B$14:$B$16,$D131)=0),"Prática de restauração inválida ou não cadastrada.",IF(IF($D131="",FALSE(),IF(COUNTIF(' PROJETO'!$B$14:$B$16,$D131)=0,FALSE(),IFERROR(INDEX(' PROJETO'!$C$14:$C$16,MATCH($D131,' PROJETO'!$B$14:$B$16,0))&lt;&gt;"Sim",FALSE()))),"A prática informada no item não foi selecionada na aba Projeto.",IF(AND(MAX($I131,$L131,$O131,$R131,$U131,$X131)&gt;'CONFG.  LISTAS'!$F$4,NOT(OR($Z131&lt;&gt;"",$AA131&lt;&gt;""))),"Memorial de cálculo ou anexo obrigatório não informado para item acima do limite.",IF(OR(AND($G131&lt;&gt;"",$H131&lt;&gt;"",OR($G131&lt;=0,$H131&lt;=0)),AND($J131&lt;&gt;"",$K131&lt;&gt;"",OR($J131&lt;=0,$K131&lt;=0)),AND($M131&lt;&gt;"",$N131&lt;&gt;"",OR($M131&lt;=0,$N131&lt;=0)),AND($P131&lt;&gt;"",$Q131&lt;&gt;"",OR($P131&lt;=0,$Q131&lt;=0)),AND($S131&lt;&gt;"",$T131&lt;&gt;"",OR($S131&lt;=0,$T131&lt;=0)),AND($V131&lt;&gt;"",$W131&lt;&gt;"",OR($V131&lt;=0,$W131&lt;=0))),"Revise os valores informados: valor unitário e quantidade devem ser maiores que zero.",IF(OR(AND($G131="",$H131&lt;&gt;""),AND($G131&lt;&gt;"",$H131=""),AND($J131="",$K131&lt;&gt;""),AND($J131&lt;&gt;"",$K131=""),AND($M131="",$N131&lt;&gt;""),AND($M131&lt;&gt;"",$N131=""),AND($P131="",$Q131&lt;&gt;""),AND($P131&lt;&gt;"",$Q131=""),AND($S131="",$T131&lt;&gt;""),AND($S131&lt;&gt;"",$T131=""),AND($V131="",$W131&lt;&gt;""),AND($V131&lt;&gt;"",$W131="")),"Há ano preenchido parcialmente: "&amp;TRIM(IF(AND($G131="",$H131&lt;&gt;""),"Ano 1 (falta valor unitário); ","")&amp;IF(AND($G131&lt;&gt;"",$H131=""),"Ano 1 (falta quantidade); ","")&amp;IF(AND($J131="",$K131&lt;&gt;""),"Ano 2 (falta valor unitário); ","")&amp;IF(AND($J131&lt;&gt;"",$K131=""),"Ano 2 (falta quantidade); ","")&amp;IF(AND($M131="",$N131&lt;&gt;""),"Ano 3 (falta valor unitário); ","")&amp;IF(AND($M131&lt;&gt;"",$N131=""),"Ano 3 (falta quantidade); ","")&amp;IF(AND($P131="",$Q131&lt;&gt;""),"Ano 4 (falta valor unitário); ","")&amp;IF(AND($P131&lt;&gt;"",$Q131=""),"Ano 4 (falta quantidade); ","")&amp;IF(AND($S131="",$T131&lt;&gt;""),"Ano 5 (falta valor unitário); ","")&amp;IF(AND($S131&lt;&gt;"",$T131=""),"Ano 5 (falta quantidade); ","")&amp;IF(AND($V131="",$W131&lt;&gt;""),"Ano 6 (falta valor unitário); ","")&amp;IF(AND($V131&lt;&gt;"",$W131=""),"Ano 6 (falta quantidade); ","")), IF(NOT(OR(AND($G131&lt;&gt;"",$H131&lt;&gt;""),AND($J131&lt;&gt;"",$K131&lt;&gt;""),AND($M131&lt;&gt;"",$N131&lt;&gt;""),AND($P131&lt;&gt;"",$Q131&lt;&gt;""),AND($S131&lt;&gt;"",$T131&lt;&gt;""),AND($V131&lt;&gt;"",$W131&lt;&gt;""))),"Informe pelo menos um ano completo com valor unitário e quantidade.",IF(AND($C131&lt;&gt;"",$E131&lt;&gt;"",LEFT(TRIM($C131),1)&lt;&gt;LEFT(TRIM($E131),1)),"Categoria e tipo estão incompatíveis.",IF(IF(OR($E131="",$F131=""),FALSE(),IFERROR(COUNTIF(INDIRECT("UNITS_"&amp;SUBSTITUTE(LEFT($E131,FIND(" ",$E131&amp;" ")-1),".","_")),$F131)=0,TRUE())),"Unidade incompatível com o tipo selecionado.",IF(OR(AND(ISNUMBER(SEARCH("comunic",LOWER($B131))),LEFT($E131,3)&lt;&gt;"4.4"),AND(ISNUMBER(SEARCH("monitor",LOWER($B131))),NOT(OR(LEFT($E131,3)="1.5",LEFT($E131,3)="2.5")))),"Revise a classificação do item conforme as regras de preenchimento.",IF(AND($B131&lt;&gt;"",OR(ISNUMBER(SEARCH("outro",LOWER($B131))),ISNUMBER(SEARCH("divers",LOWER($B131))),ISNUMBER(SEARCH("kit",LOWER($B131))),ISNUMBER(SEARCH("ferrament",LOWER($B131))),ISNUMBER(SEARCH("epi",LOWER($B131)))),NOT(OR($Z131&lt;&gt;"",$AA131&lt;&gt;""))),"Descrição muito genérica: detalhe melhor o item e registre o racional no memorial ou em anexo.",IF(AND($Y131=0,$B131&lt;&gt;"",OR($G131&lt;&gt;"",$H131&lt;&gt;"",$J131&lt;&gt;"",$K131&lt;&gt;"",$M131&lt;&gt;"",$N131&lt;&gt;"",$P131&lt;&gt;"",$Q131&lt;&gt;"",$S131&lt;&gt;"",$T131&lt;&gt;"",$V131&lt;&gt;"",$W131&lt;&gt;"")),"O item possui dados lançados, mas o total está zerado. Revise os valores informados.","")))))))))))))))</f>
        <v/>
      </c>
    </row>
    <row r="132" spans="1:35" ht="14.25" customHeight="1" x14ac:dyDescent="0.25">
      <c r="A132" s="57" t="str">
        <f t="shared" si="13"/>
        <v/>
      </c>
      <c r="B132" s="58"/>
      <c r="C132" s="58"/>
      <c r="D132" s="58"/>
      <c r="E132" s="58"/>
      <c r="F132" s="58"/>
      <c r="G132" s="269"/>
      <c r="H132" s="59"/>
      <c r="I132" s="273">
        <f t="shared" si="14"/>
        <v>0</v>
      </c>
      <c r="J132" s="269"/>
      <c r="K132" s="59"/>
      <c r="L132" s="270">
        <f t="shared" si="15"/>
        <v>0</v>
      </c>
      <c r="M132" s="269"/>
      <c r="N132" s="59"/>
      <c r="O132" s="270">
        <f t="shared" si="16"/>
        <v>0</v>
      </c>
      <c r="P132" s="269"/>
      <c r="Q132" s="59"/>
      <c r="R132" s="271">
        <f t="shared" si="17"/>
        <v>0</v>
      </c>
      <c r="S132" s="269"/>
      <c r="T132" s="59"/>
      <c r="U132" s="270">
        <f t="shared" si="18"/>
        <v>0</v>
      </c>
      <c r="V132" s="269"/>
      <c r="W132" s="59"/>
      <c r="X132" s="270">
        <f t="shared" si="19"/>
        <v>0</v>
      </c>
      <c r="Y132" s="270">
        <f t="shared" si="20"/>
        <v>0</v>
      </c>
      <c r="Z132" s="58"/>
      <c r="AA132" s="58"/>
      <c r="AB132" s="60" t="str">
        <f t="shared" si="21"/>
        <v/>
      </c>
      <c r="AC132" s="21" t="b">
        <f t="shared" si="22"/>
        <v>0</v>
      </c>
      <c r="AD132" s="21" t="b">
        <f t="shared" si="23"/>
        <v>0</v>
      </c>
      <c r="AE132" s="21" t="b">
        <f t="shared" si="24"/>
        <v>0</v>
      </c>
      <c r="AF132" s="21" t="b">
        <f ca="1">OR(AND($AC132,NOT($AD132)),AND($AC132,OR(AND($G132="",$H132&lt;&gt;""),AND($G132&lt;&gt;"",$H132=""),AND($J132="",$K132&lt;&gt;""),AND($J132&lt;&gt;"",$K132=""),AND($M132="",$N132&lt;&gt;""),AND($M132&lt;&gt;"",$N132=""),AND($P132="",$Q132&lt;&gt;""),AND($P132&lt;&gt;"",$Q132=""),AND($S132="",$T132&lt;&gt;""),AND($S132&lt;&gt;"",$T132=""),AND($V132="",$W132&lt;&gt;""),AND($V132&lt;&gt;"",$W132=""))),AND($C132&lt;&gt;"",$E132&lt;&gt;"",LEFT(TRIM($C132),1)&lt;&gt;LEFT(TRIM($E132),1)),IF(OR($E132="",$F132=""),FALSE(),IFERROR(COUNTIF(INDIRECT("UNITS_"&amp;SUBSTITUTE(LEFT($E132,FIND(" ",$E132&amp;" ")-1),".","_")),$F132)=0,TRUE())),AND($B132&lt;&gt;"",OR(ISNUMBER(SEARCH("outro",LOWER($B132))),ISNUMBER(SEARCH("divers",LOWER($B132))),ISNUMBER(SEARCH("etc",LOWER($B132))))),OR(AND(ISNUMBER(SEARCH("comunic",LOWER($B132))),LEFT($E132,3)&lt;&gt;"4.4"),AND(ISNUMBER(SEARCH("monitor",LOWER($B132))),NOT(OR(LEFT($E132,3)="1.5",LEFT($E132,3)="2.5")))),AND($B132&lt;&gt;"",OR(LEFT($C132,1)="1",LEFT($C132,1)="2"),$D132=""),AND($D132&lt;&gt;"",NOT(OR(LEFT($C132,1)="1",LEFT($C132,1)="2"))),AND($D132&lt;&gt;"",COUNTIF(' PROJETO'!$B$14:$B$16,$D132)=0),IF($D132="",FALSE(),IF(COUNTIF(' PROJETO'!$B$14:$B$16,$D132)=0,FALSE(),IFERROR(INDEX(' PROJETO'!$C$14:$C$16,MATCH($D132,' PROJETO'!$B$14:$B$16,0))&lt;&gt;"Sim",FALSE()))))</f>
        <v>0</v>
      </c>
      <c r="AG132" s="21" t="b">
        <f>AND($AC132,$Y132&gt;'CONFG.  LISTAS'!$F$4,$Z132="",$AA132="")</f>
        <v>0</v>
      </c>
      <c r="AH132" s="21" t="str">
        <f t="shared" si="25"/>
        <v/>
      </c>
      <c r="AI132" s="43" t="str">
        <f ca="1">IF(NOT($AC132),"",IF(OR($B132="",$C132="",$E132="",$F132=""),"Preencha descrição, categoria, tipo e unidade.",IF(AND($B132&lt;&gt;"",OR(LEFT($C132,1)="1",LEFT($C132,1)="2"),$D132=""),"Informe a prática de restauração para itens diretos.",IF(AND($D132&lt;&gt;"",NOT(OR(LEFT($C132,1)="1",LEFT($C132,1)="2"))),"Custos indiretos não devem pertencer a uma prática específica.",IF(AND($D132&lt;&gt;"",COUNTIF(' PROJETO'!$B$14:$B$16,$D132)=0),"Prática de restauração inválida ou não cadastrada.",IF(IF($D132="",FALSE(),IF(COUNTIF(' PROJETO'!$B$14:$B$16,$D132)=0,FALSE(),IFERROR(INDEX(' PROJETO'!$C$14:$C$16,MATCH($D132,' PROJETO'!$B$14:$B$16,0))&lt;&gt;"Sim",FALSE()))),"A prática informada no item não foi selecionada na aba Projeto.",IF(AND(MAX($I132,$L132,$O132,$R132,$U132,$X132)&gt;'CONFG.  LISTAS'!$F$4,NOT(OR($Z132&lt;&gt;"",$AA132&lt;&gt;""))),"Memorial de cálculo ou anexo obrigatório não informado para item acima do limite.",IF(OR(AND($G132&lt;&gt;"",$H132&lt;&gt;"",OR($G132&lt;=0,$H132&lt;=0)),AND($J132&lt;&gt;"",$K132&lt;&gt;"",OR($J132&lt;=0,$K132&lt;=0)),AND($M132&lt;&gt;"",$N132&lt;&gt;"",OR($M132&lt;=0,$N132&lt;=0)),AND($P132&lt;&gt;"",$Q132&lt;&gt;"",OR($P132&lt;=0,$Q132&lt;=0)),AND($S132&lt;&gt;"",$T132&lt;&gt;"",OR($S132&lt;=0,$T132&lt;=0)),AND($V132&lt;&gt;"",$W132&lt;&gt;"",OR($V132&lt;=0,$W132&lt;=0))),"Revise os valores informados: valor unitário e quantidade devem ser maiores que zero.",IF(OR(AND($G132="",$H132&lt;&gt;""),AND($G132&lt;&gt;"",$H132=""),AND($J132="",$K132&lt;&gt;""),AND($J132&lt;&gt;"",$K132=""),AND($M132="",$N132&lt;&gt;""),AND($M132&lt;&gt;"",$N132=""),AND($P132="",$Q132&lt;&gt;""),AND($P132&lt;&gt;"",$Q132=""),AND($S132="",$T132&lt;&gt;""),AND($S132&lt;&gt;"",$T132=""),AND($V132="",$W132&lt;&gt;""),AND($V132&lt;&gt;"",$W132="")),"Há ano preenchido parcialmente: "&amp;TRIM(IF(AND($G132="",$H132&lt;&gt;""),"Ano 1 (falta valor unitário); ","")&amp;IF(AND($G132&lt;&gt;"",$H132=""),"Ano 1 (falta quantidade); ","")&amp;IF(AND($J132="",$K132&lt;&gt;""),"Ano 2 (falta valor unitário); ","")&amp;IF(AND($J132&lt;&gt;"",$K132=""),"Ano 2 (falta quantidade); ","")&amp;IF(AND($M132="",$N132&lt;&gt;""),"Ano 3 (falta valor unitário); ","")&amp;IF(AND($M132&lt;&gt;"",$N132=""),"Ano 3 (falta quantidade); ","")&amp;IF(AND($P132="",$Q132&lt;&gt;""),"Ano 4 (falta valor unitário); ","")&amp;IF(AND($P132&lt;&gt;"",$Q132=""),"Ano 4 (falta quantidade); ","")&amp;IF(AND($S132="",$T132&lt;&gt;""),"Ano 5 (falta valor unitário); ","")&amp;IF(AND($S132&lt;&gt;"",$T132=""),"Ano 5 (falta quantidade); ","")&amp;IF(AND($V132="",$W132&lt;&gt;""),"Ano 6 (falta valor unitário); ","")&amp;IF(AND($V132&lt;&gt;"",$W132=""),"Ano 6 (falta quantidade); ","")), IF(NOT(OR(AND($G132&lt;&gt;"",$H132&lt;&gt;""),AND($J132&lt;&gt;"",$K132&lt;&gt;""),AND($M132&lt;&gt;"",$N132&lt;&gt;""),AND($P132&lt;&gt;"",$Q132&lt;&gt;""),AND($S132&lt;&gt;"",$T132&lt;&gt;""),AND($V132&lt;&gt;"",$W132&lt;&gt;""))),"Informe pelo menos um ano completo com valor unitário e quantidade.",IF(AND($C132&lt;&gt;"",$E132&lt;&gt;"",LEFT(TRIM($C132),1)&lt;&gt;LEFT(TRIM($E132),1)),"Categoria e tipo estão incompatíveis.",IF(IF(OR($E132="",$F132=""),FALSE(),IFERROR(COUNTIF(INDIRECT("UNITS_"&amp;SUBSTITUTE(LEFT($E132,FIND(" ",$E132&amp;" ")-1),".","_")),$F132)=0,TRUE())),"Unidade incompatível com o tipo selecionado.",IF(OR(AND(ISNUMBER(SEARCH("comunic",LOWER($B132))),LEFT($E132,3)&lt;&gt;"4.4"),AND(ISNUMBER(SEARCH("monitor",LOWER($B132))),NOT(OR(LEFT($E132,3)="1.5",LEFT($E132,3)="2.5")))),"Revise a classificação do item conforme as regras de preenchimento.",IF(AND($B132&lt;&gt;"",OR(ISNUMBER(SEARCH("outro",LOWER($B132))),ISNUMBER(SEARCH("divers",LOWER($B132))),ISNUMBER(SEARCH("kit",LOWER($B132))),ISNUMBER(SEARCH("ferrament",LOWER($B132))),ISNUMBER(SEARCH("epi",LOWER($B132)))),NOT(OR($Z132&lt;&gt;"",$AA132&lt;&gt;""))),"Descrição muito genérica: detalhe melhor o item e registre o racional no memorial ou em anexo.",IF(AND($Y132=0,$B132&lt;&gt;"",OR($G132&lt;&gt;"",$H132&lt;&gt;"",$J132&lt;&gt;"",$K132&lt;&gt;"",$M132&lt;&gt;"",$N132&lt;&gt;"",$P132&lt;&gt;"",$Q132&lt;&gt;"",$S132&lt;&gt;"",$T132&lt;&gt;"",$V132&lt;&gt;"",$W132&lt;&gt;"")),"O item possui dados lançados, mas o total está zerado. Revise os valores informados.","")))))))))))))))</f>
        <v/>
      </c>
    </row>
    <row r="133" spans="1:35" ht="14.25" customHeight="1" x14ac:dyDescent="0.25">
      <c r="A133" s="57" t="str">
        <f t="shared" si="13"/>
        <v/>
      </c>
      <c r="B133" s="61"/>
      <c r="C133" s="61"/>
      <c r="D133" s="58"/>
      <c r="E133" s="61"/>
      <c r="F133" s="61"/>
      <c r="G133" s="272"/>
      <c r="H133" s="62"/>
      <c r="I133" s="273">
        <f t="shared" si="14"/>
        <v>0</v>
      </c>
      <c r="J133" s="272"/>
      <c r="K133" s="62"/>
      <c r="L133" s="270">
        <f t="shared" si="15"/>
        <v>0</v>
      </c>
      <c r="M133" s="272"/>
      <c r="N133" s="62"/>
      <c r="O133" s="270">
        <f t="shared" si="16"/>
        <v>0</v>
      </c>
      <c r="P133" s="272"/>
      <c r="Q133" s="62"/>
      <c r="R133" s="271">
        <f t="shared" si="17"/>
        <v>0</v>
      </c>
      <c r="S133" s="272"/>
      <c r="T133" s="62"/>
      <c r="U133" s="270">
        <f t="shared" si="18"/>
        <v>0</v>
      </c>
      <c r="V133" s="272"/>
      <c r="W133" s="62"/>
      <c r="X133" s="270">
        <f t="shared" si="19"/>
        <v>0</v>
      </c>
      <c r="Y133" s="270">
        <f t="shared" si="20"/>
        <v>0</v>
      </c>
      <c r="Z133" s="61"/>
      <c r="AA133" s="61"/>
      <c r="AB133" s="60" t="str">
        <f t="shared" si="21"/>
        <v/>
      </c>
      <c r="AC133" s="21" t="b">
        <f t="shared" si="22"/>
        <v>0</v>
      </c>
      <c r="AD133" s="21" t="b">
        <f t="shared" si="23"/>
        <v>0</v>
      </c>
      <c r="AE133" s="21" t="b">
        <f t="shared" si="24"/>
        <v>0</v>
      </c>
      <c r="AF133" s="21" t="b">
        <f ca="1">OR(AND($AC133,NOT($AD133)),AND($AC133,OR(AND($G133="",$H133&lt;&gt;""),AND($G133&lt;&gt;"",$H133=""),AND($J133="",$K133&lt;&gt;""),AND($J133&lt;&gt;"",$K133=""),AND($M133="",$N133&lt;&gt;""),AND($M133&lt;&gt;"",$N133=""),AND($P133="",$Q133&lt;&gt;""),AND($P133&lt;&gt;"",$Q133=""),AND($S133="",$T133&lt;&gt;""),AND($S133&lt;&gt;"",$T133=""),AND($V133="",$W133&lt;&gt;""),AND($V133&lt;&gt;"",$W133=""))),AND($C133&lt;&gt;"",$E133&lt;&gt;"",LEFT(TRIM($C133),1)&lt;&gt;LEFT(TRIM($E133),1)),IF(OR($E133="",$F133=""),FALSE(),IFERROR(COUNTIF(INDIRECT("UNITS_"&amp;SUBSTITUTE(LEFT($E133,FIND(" ",$E133&amp;" ")-1),".","_")),$F133)=0,TRUE())),AND($B133&lt;&gt;"",OR(ISNUMBER(SEARCH("outro",LOWER($B133))),ISNUMBER(SEARCH("divers",LOWER($B133))),ISNUMBER(SEARCH("etc",LOWER($B133))))),OR(AND(ISNUMBER(SEARCH("comunic",LOWER($B133))),LEFT($E133,3)&lt;&gt;"4.4"),AND(ISNUMBER(SEARCH("monitor",LOWER($B133))),NOT(OR(LEFT($E133,3)="1.5",LEFT($E133,3)="2.5")))),AND($B133&lt;&gt;"",OR(LEFT($C133,1)="1",LEFT($C133,1)="2"),$D133=""),AND($D133&lt;&gt;"",NOT(OR(LEFT($C133,1)="1",LEFT($C133,1)="2"))),AND($D133&lt;&gt;"",COUNTIF(' PROJETO'!$B$14:$B$16,$D133)=0),IF($D133="",FALSE(),IF(COUNTIF(' PROJETO'!$B$14:$B$16,$D133)=0,FALSE(),IFERROR(INDEX(' PROJETO'!$C$14:$C$16,MATCH($D133,' PROJETO'!$B$14:$B$16,0))&lt;&gt;"Sim",FALSE()))))</f>
        <v>0</v>
      </c>
      <c r="AG133" s="21" t="b">
        <f>AND($AC133,$Y133&gt;'CONFG.  LISTAS'!$F$4,$Z133="",$AA133="")</f>
        <v>0</v>
      </c>
      <c r="AH133" s="21" t="str">
        <f t="shared" si="25"/>
        <v/>
      </c>
      <c r="AI133" s="43" t="str">
        <f ca="1">IF(NOT($AC133),"",IF(OR($B133="",$C133="",$E133="",$F133=""),"Preencha descrição, categoria, tipo e unidade.",IF(AND($B133&lt;&gt;"",OR(LEFT($C133,1)="1",LEFT($C133,1)="2"),$D133=""),"Informe a prática de restauração para itens diretos.",IF(AND($D133&lt;&gt;"",NOT(OR(LEFT($C133,1)="1",LEFT($C133,1)="2"))),"Custos indiretos não devem pertencer a uma prática específica.",IF(AND($D133&lt;&gt;"",COUNTIF(' PROJETO'!$B$14:$B$16,$D133)=0),"Prática de restauração inválida ou não cadastrada.",IF(IF($D133="",FALSE(),IF(COUNTIF(' PROJETO'!$B$14:$B$16,$D133)=0,FALSE(),IFERROR(INDEX(' PROJETO'!$C$14:$C$16,MATCH($D133,' PROJETO'!$B$14:$B$16,0))&lt;&gt;"Sim",FALSE()))),"A prática informada no item não foi selecionada na aba Projeto.",IF(AND(MAX($I133,$L133,$O133,$R133,$U133,$X133)&gt;'CONFG.  LISTAS'!$F$4,NOT(OR($Z133&lt;&gt;"",$AA133&lt;&gt;""))),"Memorial de cálculo ou anexo obrigatório não informado para item acima do limite.",IF(OR(AND($G133&lt;&gt;"",$H133&lt;&gt;"",OR($G133&lt;=0,$H133&lt;=0)),AND($J133&lt;&gt;"",$K133&lt;&gt;"",OR($J133&lt;=0,$K133&lt;=0)),AND($M133&lt;&gt;"",$N133&lt;&gt;"",OR($M133&lt;=0,$N133&lt;=0)),AND($P133&lt;&gt;"",$Q133&lt;&gt;"",OR($P133&lt;=0,$Q133&lt;=0)),AND($S133&lt;&gt;"",$T133&lt;&gt;"",OR($S133&lt;=0,$T133&lt;=0)),AND($V133&lt;&gt;"",$W133&lt;&gt;"",OR($V133&lt;=0,$W133&lt;=0))),"Revise os valores informados: valor unitário e quantidade devem ser maiores que zero.",IF(OR(AND($G133="",$H133&lt;&gt;""),AND($G133&lt;&gt;"",$H133=""),AND($J133="",$K133&lt;&gt;""),AND($J133&lt;&gt;"",$K133=""),AND($M133="",$N133&lt;&gt;""),AND($M133&lt;&gt;"",$N133=""),AND($P133="",$Q133&lt;&gt;""),AND($P133&lt;&gt;"",$Q133=""),AND($S133="",$T133&lt;&gt;""),AND($S133&lt;&gt;"",$T133=""),AND($V133="",$W133&lt;&gt;""),AND($V133&lt;&gt;"",$W133="")),"Há ano preenchido parcialmente: "&amp;TRIM(IF(AND($G133="",$H133&lt;&gt;""),"Ano 1 (falta valor unitário); ","")&amp;IF(AND($G133&lt;&gt;"",$H133=""),"Ano 1 (falta quantidade); ","")&amp;IF(AND($J133="",$K133&lt;&gt;""),"Ano 2 (falta valor unitário); ","")&amp;IF(AND($J133&lt;&gt;"",$K133=""),"Ano 2 (falta quantidade); ","")&amp;IF(AND($M133="",$N133&lt;&gt;""),"Ano 3 (falta valor unitário); ","")&amp;IF(AND($M133&lt;&gt;"",$N133=""),"Ano 3 (falta quantidade); ","")&amp;IF(AND($P133="",$Q133&lt;&gt;""),"Ano 4 (falta valor unitário); ","")&amp;IF(AND($P133&lt;&gt;"",$Q133=""),"Ano 4 (falta quantidade); ","")&amp;IF(AND($S133="",$T133&lt;&gt;""),"Ano 5 (falta valor unitário); ","")&amp;IF(AND($S133&lt;&gt;"",$T133=""),"Ano 5 (falta quantidade); ","")&amp;IF(AND($V133="",$W133&lt;&gt;""),"Ano 6 (falta valor unitário); ","")&amp;IF(AND($V133&lt;&gt;"",$W133=""),"Ano 6 (falta quantidade); ","")), IF(NOT(OR(AND($G133&lt;&gt;"",$H133&lt;&gt;""),AND($J133&lt;&gt;"",$K133&lt;&gt;""),AND($M133&lt;&gt;"",$N133&lt;&gt;""),AND($P133&lt;&gt;"",$Q133&lt;&gt;""),AND($S133&lt;&gt;"",$T133&lt;&gt;""),AND($V133&lt;&gt;"",$W133&lt;&gt;""))),"Informe pelo menos um ano completo com valor unitário e quantidade.",IF(AND($C133&lt;&gt;"",$E133&lt;&gt;"",LEFT(TRIM($C133),1)&lt;&gt;LEFT(TRIM($E133),1)),"Categoria e tipo estão incompatíveis.",IF(IF(OR($E133="",$F133=""),FALSE(),IFERROR(COUNTIF(INDIRECT("UNITS_"&amp;SUBSTITUTE(LEFT($E133,FIND(" ",$E133&amp;" ")-1),".","_")),$F133)=0,TRUE())),"Unidade incompatível com o tipo selecionado.",IF(OR(AND(ISNUMBER(SEARCH("comunic",LOWER($B133))),LEFT($E133,3)&lt;&gt;"4.4"),AND(ISNUMBER(SEARCH("monitor",LOWER($B133))),NOT(OR(LEFT($E133,3)="1.5",LEFT($E133,3)="2.5")))),"Revise a classificação do item conforme as regras de preenchimento.",IF(AND($B133&lt;&gt;"",OR(ISNUMBER(SEARCH("outro",LOWER($B133))),ISNUMBER(SEARCH("divers",LOWER($B133))),ISNUMBER(SEARCH("kit",LOWER($B133))),ISNUMBER(SEARCH("ferrament",LOWER($B133))),ISNUMBER(SEARCH("epi",LOWER($B133)))),NOT(OR($Z133&lt;&gt;"",$AA133&lt;&gt;""))),"Descrição muito genérica: detalhe melhor o item e registre o racional no memorial ou em anexo.",IF(AND($Y133=0,$B133&lt;&gt;"",OR($G133&lt;&gt;"",$H133&lt;&gt;"",$J133&lt;&gt;"",$K133&lt;&gt;"",$M133&lt;&gt;"",$N133&lt;&gt;"",$P133&lt;&gt;"",$Q133&lt;&gt;"",$S133&lt;&gt;"",$T133&lt;&gt;"",$V133&lt;&gt;"",$W133&lt;&gt;"")),"O item possui dados lançados, mas o total está zerado. Revise os valores informados.","")))))))))))))))</f>
        <v/>
      </c>
    </row>
    <row r="134" spans="1:35" ht="14.25" customHeight="1" x14ac:dyDescent="0.25">
      <c r="A134" s="57" t="str">
        <f t="shared" si="13"/>
        <v/>
      </c>
      <c r="B134" s="58"/>
      <c r="C134" s="58"/>
      <c r="D134" s="58"/>
      <c r="E134" s="58"/>
      <c r="F134" s="58"/>
      <c r="G134" s="269"/>
      <c r="H134" s="59"/>
      <c r="I134" s="273">
        <f t="shared" si="14"/>
        <v>0</v>
      </c>
      <c r="J134" s="269"/>
      <c r="K134" s="59"/>
      <c r="L134" s="270">
        <f t="shared" si="15"/>
        <v>0</v>
      </c>
      <c r="M134" s="269"/>
      <c r="N134" s="59"/>
      <c r="O134" s="270">
        <f t="shared" si="16"/>
        <v>0</v>
      </c>
      <c r="P134" s="269"/>
      <c r="Q134" s="59"/>
      <c r="R134" s="271">
        <f t="shared" si="17"/>
        <v>0</v>
      </c>
      <c r="S134" s="269"/>
      <c r="T134" s="59"/>
      <c r="U134" s="270">
        <f t="shared" si="18"/>
        <v>0</v>
      </c>
      <c r="V134" s="269"/>
      <c r="W134" s="59"/>
      <c r="X134" s="270">
        <f t="shared" si="19"/>
        <v>0</v>
      </c>
      <c r="Y134" s="270">
        <f t="shared" si="20"/>
        <v>0</v>
      </c>
      <c r="Z134" s="58"/>
      <c r="AA134" s="58"/>
      <c r="AB134" s="60" t="str">
        <f t="shared" si="21"/>
        <v/>
      </c>
      <c r="AC134" s="21" t="b">
        <f t="shared" si="22"/>
        <v>0</v>
      </c>
      <c r="AD134" s="21" t="b">
        <f t="shared" si="23"/>
        <v>0</v>
      </c>
      <c r="AE134" s="21" t="b">
        <f t="shared" si="24"/>
        <v>0</v>
      </c>
      <c r="AF134" s="21" t="b">
        <f ca="1">OR(AND($AC134,NOT($AD134)),AND($AC134,OR(AND($G134="",$H134&lt;&gt;""),AND($G134&lt;&gt;"",$H134=""),AND($J134="",$K134&lt;&gt;""),AND($J134&lt;&gt;"",$K134=""),AND($M134="",$N134&lt;&gt;""),AND($M134&lt;&gt;"",$N134=""),AND($P134="",$Q134&lt;&gt;""),AND($P134&lt;&gt;"",$Q134=""),AND($S134="",$T134&lt;&gt;""),AND($S134&lt;&gt;"",$T134=""),AND($V134="",$W134&lt;&gt;""),AND($V134&lt;&gt;"",$W134=""))),AND($C134&lt;&gt;"",$E134&lt;&gt;"",LEFT(TRIM($C134),1)&lt;&gt;LEFT(TRIM($E134),1)),IF(OR($E134="",$F134=""),FALSE(),IFERROR(COUNTIF(INDIRECT("UNITS_"&amp;SUBSTITUTE(LEFT($E134,FIND(" ",$E134&amp;" ")-1),".","_")),$F134)=0,TRUE())),AND($B134&lt;&gt;"",OR(ISNUMBER(SEARCH("outro",LOWER($B134))),ISNUMBER(SEARCH("divers",LOWER($B134))),ISNUMBER(SEARCH("etc",LOWER($B134))))),OR(AND(ISNUMBER(SEARCH("comunic",LOWER($B134))),LEFT($E134,3)&lt;&gt;"4.4"),AND(ISNUMBER(SEARCH("monitor",LOWER($B134))),NOT(OR(LEFT($E134,3)="1.5",LEFT($E134,3)="2.5")))),AND($B134&lt;&gt;"",OR(LEFT($C134,1)="1",LEFT($C134,1)="2"),$D134=""),AND($D134&lt;&gt;"",NOT(OR(LEFT($C134,1)="1",LEFT($C134,1)="2"))),AND($D134&lt;&gt;"",COUNTIF(' PROJETO'!$B$14:$B$16,$D134)=0),IF($D134="",FALSE(),IF(COUNTIF(' PROJETO'!$B$14:$B$16,$D134)=0,FALSE(),IFERROR(INDEX(' PROJETO'!$C$14:$C$16,MATCH($D134,' PROJETO'!$B$14:$B$16,0))&lt;&gt;"Sim",FALSE()))))</f>
        <v>0</v>
      </c>
      <c r="AG134" s="21" t="b">
        <f>AND($AC134,$Y134&gt;'CONFG.  LISTAS'!$F$4,$Z134="",$AA134="")</f>
        <v>0</v>
      </c>
      <c r="AH134" s="21" t="str">
        <f t="shared" si="25"/>
        <v/>
      </c>
      <c r="AI134" s="43" t="str">
        <f ca="1">IF(NOT($AC134),"",IF(OR($B134="",$C134="",$E134="",$F134=""),"Preencha descrição, categoria, tipo e unidade.",IF(AND($B134&lt;&gt;"",OR(LEFT($C134,1)="1",LEFT($C134,1)="2"),$D134=""),"Informe a prática de restauração para itens diretos.",IF(AND($D134&lt;&gt;"",NOT(OR(LEFT($C134,1)="1",LEFT($C134,1)="2"))),"Custos indiretos não devem pertencer a uma prática específica.",IF(AND($D134&lt;&gt;"",COUNTIF(' PROJETO'!$B$14:$B$16,$D134)=0),"Prática de restauração inválida ou não cadastrada.",IF(IF($D134="",FALSE(),IF(COUNTIF(' PROJETO'!$B$14:$B$16,$D134)=0,FALSE(),IFERROR(INDEX(' PROJETO'!$C$14:$C$16,MATCH($D134,' PROJETO'!$B$14:$B$16,0))&lt;&gt;"Sim",FALSE()))),"A prática informada no item não foi selecionada na aba Projeto.",IF(AND(MAX($I134,$L134,$O134,$R134,$U134,$X134)&gt;'CONFG.  LISTAS'!$F$4,NOT(OR($Z134&lt;&gt;"",$AA134&lt;&gt;""))),"Memorial de cálculo ou anexo obrigatório não informado para item acima do limite.",IF(OR(AND($G134&lt;&gt;"",$H134&lt;&gt;"",OR($G134&lt;=0,$H134&lt;=0)),AND($J134&lt;&gt;"",$K134&lt;&gt;"",OR($J134&lt;=0,$K134&lt;=0)),AND($M134&lt;&gt;"",$N134&lt;&gt;"",OR($M134&lt;=0,$N134&lt;=0)),AND($P134&lt;&gt;"",$Q134&lt;&gt;"",OR($P134&lt;=0,$Q134&lt;=0)),AND($S134&lt;&gt;"",$T134&lt;&gt;"",OR($S134&lt;=0,$T134&lt;=0)),AND($V134&lt;&gt;"",$W134&lt;&gt;"",OR($V134&lt;=0,$W134&lt;=0))),"Revise os valores informados: valor unitário e quantidade devem ser maiores que zero.",IF(OR(AND($G134="",$H134&lt;&gt;""),AND($G134&lt;&gt;"",$H134=""),AND($J134="",$K134&lt;&gt;""),AND($J134&lt;&gt;"",$K134=""),AND($M134="",$N134&lt;&gt;""),AND($M134&lt;&gt;"",$N134=""),AND($P134="",$Q134&lt;&gt;""),AND($P134&lt;&gt;"",$Q134=""),AND($S134="",$T134&lt;&gt;""),AND($S134&lt;&gt;"",$T134=""),AND($V134="",$W134&lt;&gt;""),AND($V134&lt;&gt;"",$W134="")),"Há ano preenchido parcialmente: "&amp;TRIM(IF(AND($G134="",$H134&lt;&gt;""),"Ano 1 (falta valor unitário); ","")&amp;IF(AND($G134&lt;&gt;"",$H134=""),"Ano 1 (falta quantidade); ","")&amp;IF(AND($J134="",$K134&lt;&gt;""),"Ano 2 (falta valor unitário); ","")&amp;IF(AND($J134&lt;&gt;"",$K134=""),"Ano 2 (falta quantidade); ","")&amp;IF(AND($M134="",$N134&lt;&gt;""),"Ano 3 (falta valor unitário); ","")&amp;IF(AND($M134&lt;&gt;"",$N134=""),"Ano 3 (falta quantidade); ","")&amp;IF(AND($P134="",$Q134&lt;&gt;""),"Ano 4 (falta valor unitário); ","")&amp;IF(AND($P134&lt;&gt;"",$Q134=""),"Ano 4 (falta quantidade); ","")&amp;IF(AND($S134="",$T134&lt;&gt;""),"Ano 5 (falta valor unitário); ","")&amp;IF(AND($S134&lt;&gt;"",$T134=""),"Ano 5 (falta quantidade); ","")&amp;IF(AND($V134="",$W134&lt;&gt;""),"Ano 6 (falta valor unitário); ","")&amp;IF(AND($V134&lt;&gt;"",$W134=""),"Ano 6 (falta quantidade); ","")), IF(NOT(OR(AND($G134&lt;&gt;"",$H134&lt;&gt;""),AND($J134&lt;&gt;"",$K134&lt;&gt;""),AND($M134&lt;&gt;"",$N134&lt;&gt;""),AND($P134&lt;&gt;"",$Q134&lt;&gt;""),AND($S134&lt;&gt;"",$T134&lt;&gt;""),AND($V134&lt;&gt;"",$W134&lt;&gt;""))),"Informe pelo menos um ano completo com valor unitário e quantidade.",IF(AND($C134&lt;&gt;"",$E134&lt;&gt;"",LEFT(TRIM($C134),1)&lt;&gt;LEFT(TRIM($E134),1)),"Categoria e tipo estão incompatíveis.",IF(IF(OR($E134="",$F134=""),FALSE(),IFERROR(COUNTIF(INDIRECT("UNITS_"&amp;SUBSTITUTE(LEFT($E134,FIND(" ",$E134&amp;" ")-1),".","_")),$F134)=0,TRUE())),"Unidade incompatível com o tipo selecionado.",IF(OR(AND(ISNUMBER(SEARCH("comunic",LOWER($B134))),LEFT($E134,3)&lt;&gt;"4.4"),AND(ISNUMBER(SEARCH("monitor",LOWER($B134))),NOT(OR(LEFT($E134,3)="1.5",LEFT($E134,3)="2.5")))),"Revise a classificação do item conforme as regras de preenchimento.",IF(AND($B134&lt;&gt;"",OR(ISNUMBER(SEARCH("outro",LOWER($B134))),ISNUMBER(SEARCH("divers",LOWER($B134))),ISNUMBER(SEARCH("kit",LOWER($B134))),ISNUMBER(SEARCH("ferrament",LOWER($B134))),ISNUMBER(SEARCH("epi",LOWER($B134)))),NOT(OR($Z134&lt;&gt;"",$AA134&lt;&gt;""))),"Descrição muito genérica: detalhe melhor o item e registre o racional no memorial ou em anexo.",IF(AND($Y134=0,$B134&lt;&gt;"",OR($G134&lt;&gt;"",$H134&lt;&gt;"",$J134&lt;&gt;"",$K134&lt;&gt;"",$M134&lt;&gt;"",$N134&lt;&gt;"",$P134&lt;&gt;"",$Q134&lt;&gt;"",$S134&lt;&gt;"",$T134&lt;&gt;"",$V134&lt;&gt;"",$W134&lt;&gt;"")),"O item possui dados lançados, mas o total está zerado. Revise os valores informados.","")))))))))))))))</f>
        <v/>
      </c>
    </row>
    <row r="135" spans="1:35" ht="14.25" customHeight="1" x14ac:dyDescent="0.25">
      <c r="A135" s="57" t="str">
        <f t="shared" si="13"/>
        <v/>
      </c>
      <c r="B135" s="61"/>
      <c r="C135" s="61"/>
      <c r="D135" s="58"/>
      <c r="E135" s="61"/>
      <c r="F135" s="61"/>
      <c r="G135" s="272"/>
      <c r="H135" s="62"/>
      <c r="I135" s="273">
        <f t="shared" si="14"/>
        <v>0</v>
      </c>
      <c r="J135" s="272"/>
      <c r="K135" s="62"/>
      <c r="L135" s="270">
        <f t="shared" si="15"/>
        <v>0</v>
      </c>
      <c r="M135" s="272"/>
      <c r="N135" s="62"/>
      <c r="O135" s="270">
        <f t="shared" si="16"/>
        <v>0</v>
      </c>
      <c r="P135" s="272"/>
      <c r="Q135" s="62"/>
      <c r="R135" s="271">
        <f t="shared" si="17"/>
        <v>0</v>
      </c>
      <c r="S135" s="272"/>
      <c r="T135" s="62"/>
      <c r="U135" s="270">
        <f t="shared" si="18"/>
        <v>0</v>
      </c>
      <c r="V135" s="272"/>
      <c r="W135" s="62"/>
      <c r="X135" s="270">
        <f t="shared" si="19"/>
        <v>0</v>
      </c>
      <c r="Y135" s="270">
        <f t="shared" si="20"/>
        <v>0</v>
      </c>
      <c r="Z135" s="61"/>
      <c r="AA135" s="61"/>
      <c r="AB135" s="60" t="str">
        <f t="shared" si="21"/>
        <v/>
      </c>
      <c r="AC135" s="21" t="b">
        <f t="shared" si="22"/>
        <v>0</v>
      </c>
      <c r="AD135" s="21" t="b">
        <f t="shared" si="23"/>
        <v>0</v>
      </c>
      <c r="AE135" s="21" t="b">
        <f t="shared" si="24"/>
        <v>0</v>
      </c>
      <c r="AF135" s="21" t="b">
        <f ca="1">OR(AND($AC135,NOT($AD135)),AND($AC135,OR(AND($G135="",$H135&lt;&gt;""),AND($G135&lt;&gt;"",$H135=""),AND($J135="",$K135&lt;&gt;""),AND($J135&lt;&gt;"",$K135=""),AND($M135="",$N135&lt;&gt;""),AND($M135&lt;&gt;"",$N135=""),AND($P135="",$Q135&lt;&gt;""),AND($P135&lt;&gt;"",$Q135=""),AND($S135="",$T135&lt;&gt;""),AND($S135&lt;&gt;"",$T135=""),AND($V135="",$W135&lt;&gt;""),AND($V135&lt;&gt;"",$W135=""))),AND($C135&lt;&gt;"",$E135&lt;&gt;"",LEFT(TRIM($C135),1)&lt;&gt;LEFT(TRIM($E135),1)),IF(OR($E135="",$F135=""),FALSE(),IFERROR(COUNTIF(INDIRECT("UNITS_"&amp;SUBSTITUTE(LEFT($E135,FIND(" ",$E135&amp;" ")-1),".","_")),$F135)=0,TRUE())),AND($B135&lt;&gt;"",OR(ISNUMBER(SEARCH("outro",LOWER($B135))),ISNUMBER(SEARCH("divers",LOWER($B135))),ISNUMBER(SEARCH("etc",LOWER($B135))))),OR(AND(ISNUMBER(SEARCH("comunic",LOWER($B135))),LEFT($E135,3)&lt;&gt;"4.4"),AND(ISNUMBER(SEARCH("monitor",LOWER($B135))),NOT(OR(LEFT($E135,3)="1.5",LEFT($E135,3)="2.5")))),AND($B135&lt;&gt;"",OR(LEFT($C135,1)="1",LEFT($C135,1)="2"),$D135=""),AND($D135&lt;&gt;"",NOT(OR(LEFT($C135,1)="1",LEFT($C135,1)="2"))),AND($D135&lt;&gt;"",COUNTIF(' PROJETO'!$B$14:$B$16,$D135)=0),IF($D135="",FALSE(),IF(COUNTIF(' PROJETO'!$B$14:$B$16,$D135)=0,FALSE(),IFERROR(INDEX(' PROJETO'!$C$14:$C$16,MATCH($D135,' PROJETO'!$B$14:$B$16,0))&lt;&gt;"Sim",FALSE()))))</f>
        <v>0</v>
      </c>
      <c r="AG135" s="21" t="b">
        <f>AND($AC135,$Y135&gt;'CONFG.  LISTAS'!$F$4,$Z135="",$AA135="")</f>
        <v>0</v>
      </c>
      <c r="AH135" s="21" t="str">
        <f t="shared" si="25"/>
        <v/>
      </c>
      <c r="AI135" s="43" t="str">
        <f ca="1">IF(NOT($AC135),"",IF(OR($B135="",$C135="",$E135="",$F135=""),"Preencha descrição, categoria, tipo e unidade.",IF(AND($B135&lt;&gt;"",OR(LEFT($C135,1)="1",LEFT($C135,1)="2"),$D135=""),"Informe a prática de restauração para itens diretos.",IF(AND($D135&lt;&gt;"",NOT(OR(LEFT($C135,1)="1",LEFT($C135,1)="2"))),"Custos indiretos não devem pertencer a uma prática específica.",IF(AND($D135&lt;&gt;"",COUNTIF(' PROJETO'!$B$14:$B$16,$D135)=0),"Prática de restauração inválida ou não cadastrada.",IF(IF($D135="",FALSE(),IF(COUNTIF(' PROJETO'!$B$14:$B$16,$D135)=0,FALSE(),IFERROR(INDEX(' PROJETO'!$C$14:$C$16,MATCH($D135,' PROJETO'!$B$14:$B$16,0))&lt;&gt;"Sim",FALSE()))),"A prática informada no item não foi selecionada na aba Projeto.",IF(AND(MAX($I135,$L135,$O135,$R135,$U135,$X135)&gt;'CONFG.  LISTAS'!$F$4,NOT(OR($Z135&lt;&gt;"",$AA135&lt;&gt;""))),"Memorial de cálculo ou anexo obrigatório não informado para item acima do limite.",IF(OR(AND($G135&lt;&gt;"",$H135&lt;&gt;"",OR($G135&lt;=0,$H135&lt;=0)),AND($J135&lt;&gt;"",$K135&lt;&gt;"",OR($J135&lt;=0,$K135&lt;=0)),AND($M135&lt;&gt;"",$N135&lt;&gt;"",OR($M135&lt;=0,$N135&lt;=0)),AND($P135&lt;&gt;"",$Q135&lt;&gt;"",OR($P135&lt;=0,$Q135&lt;=0)),AND($S135&lt;&gt;"",$T135&lt;&gt;"",OR($S135&lt;=0,$T135&lt;=0)),AND($V135&lt;&gt;"",$W135&lt;&gt;"",OR($V135&lt;=0,$W135&lt;=0))),"Revise os valores informados: valor unitário e quantidade devem ser maiores que zero.",IF(OR(AND($G135="",$H135&lt;&gt;""),AND($G135&lt;&gt;"",$H135=""),AND($J135="",$K135&lt;&gt;""),AND($J135&lt;&gt;"",$K135=""),AND($M135="",$N135&lt;&gt;""),AND($M135&lt;&gt;"",$N135=""),AND($P135="",$Q135&lt;&gt;""),AND($P135&lt;&gt;"",$Q135=""),AND($S135="",$T135&lt;&gt;""),AND($S135&lt;&gt;"",$T135=""),AND($V135="",$W135&lt;&gt;""),AND($V135&lt;&gt;"",$W135="")),"Há ano preenchido parcialmente: "&amp;TRIM(IF(AND($G135="",$H135&lt;&gt;""),"Ano 1 (falta valor unitário); ","")&amp;IF(AND($G135&lt;&gt;"",$H135=""),"Ano 1 (falta quantidade); ","")&amp;IF(AND($J135="",$K135&lt;&gt;""),"Ano 2 (falta valor unitário); ","")&amp;IF(AND($J135&lt;&gt;"",$K135=""),"Ano 2 (falta quantidade); ","")&amp;IF(AND($M135="",$N135&lt;&gt;""),"Ano 3 (falta valor unitário); ","")&amp;IF(AND($M135&lt;&gt;"",$N135=""),"Ano 3 (falta quantidade); ","")&amp;IF(AND($P135="",$Q135&lt;&gt;""),"Ano 4 (falta valor unitário); ","")&amp;IF(AND($P135&lt;&gt;"",$Q135=""),"Ano 4 (falta quantidade); ","")&amp;IF(AND($S135="",$T135&lt;&gt;""),"Ano 5 (falta valor unitário); ","")&amp;IF(AND($S135&lt;&gt;"",$T135=""),"Ano 5 (falta quantidade); ","")&amp;IF(AND($V135="",$W135&lt;&gt;""),"Ano 6 (falta valor unitário); ","")&amp;IF(AND($V135&lt;&gt;"",$W135=""),"Ano 6 (falta quantidade); ","")), IF(NOT(OR(AND($G135&lt;&gt;"",$H135&lt;&gt;""),AND($J135&lt;&gt;"",$K135&lt;&gt;""),AND($M135&lt;&gt;"",$N135&lt;&gt;""),AND($P135&lt;&gt;"",$Q135&lt;&gt;""),AND($S135&lt;&gt;"",$T135&lt;&gt;""),AND($V135&lt;&gt;"",$W135&lt;&gt;""))),"Informe pelo menos um ano completo com valor unitário e quantidade.",IF(AND($C135&lt;&gt;"",$E135&lt;&gt;"",LEFT(TRIM($C135),1)&lt;&gt;LEFT(TRIM($E135),1)),"Categoria e tipo estão incompatíveis.",IF(IF(OR($E135="",$F135=""),FALSE(),IFERROR(COUNTIF(INDIRECT("UNITS_"&amp;SUBSTITUTE(LEFT($E135,FIND(" ",$E135&amp;" ")-1),".","_")),$F135)=0,TRUE())),"Unidade incompatível com o tipo selecionado.",IF(OR(AND(ISNUMBER(SEARCH("comunic",LOWER($B135))),LEFT($E135,3)&lt;&gt;"4.4"),AND(ISNUMBER(SEARCH("monitor",LOWER($B135))),NOT(OR(LEFT($E135,3)="1.5",LEFT($E135,3)="2.5")))),"Revise a classificação do item conforme as regras de preenchimento.",IF(AND($B135&lt;&gt;"",OR(ISNUMBER(SEARCH("outro",LOWER($B135))),ISNUMBER(SEARCH("divers",LOWER($B135))),ISNUMBER(SEARCH("kit",LOWER($B135))),ISNUMBER(SEARCH("ferrament",LOWER($B135))),ISNUMBER(SEARCH("epi",LOWER($B135)))),NOT(OR($Z135&lt;&gt;"",$AA135&lt;&gt;""))),"Descrição muito genérica: detalhe melhor o item e registre o racional no memorial ou em anexo.",IF(AND($Y135=0,$B135&lt;&gt;"",OR($G135&lt;&gt;"",$H135&lt;&gt;"",$J135&lt;&gt;"",$K135&lt;&gt;"",$M135&lt;&gt;"",$N135&lt;&gt;"",$P135&lt;&gt;"",$Q135&lt;&gt;"",$S135&lt;&gt;"",$T135&lt;&gt;"",$V135&lt;&gt;"",$W135&lt;&gt;"")),"O item possui dados lançados, mas o total está zerado. Revise os valores informados.","")))))))))))))))</f>
        <v/>
      </c>
    </row>
    <row r="136" spans="1:35" ht="14.25" customHeight="1" x14ac:dyDescent="0.25">
      <c r="A136" s="57" t="str">
        <f t="shared" si="13"/>
        <v/>
      </c>
      <c r="B136" s="58"/>
      <c r="C136" s="58"/>
      <c r="D136" s="58"/>
      <c r="E136" s="58"/>
      <c r="F136" s="58"/>
      <c r="G136" s="269"/>
      <c r="H136" s="59"/>
      <c r="I136" s="273">
        <f t="shared" si="14"/>
        <v>0</v>
      </c>
      <c r="J136" s="269"/>
      <c r="K136" s="59"/>
      <c r="L136" s="270">
        <f t="shared" si="15"/>
        <v>0</v>
      </c>
      <c r="M136" s="269"/>
      <c r="N136" s="59"/>
      <c r="O136" s="270">
        <f t="shared" si="16"/>
        <v>0</v>
      </c>
      <c r="P136" s="269"/>
      <c r="Q136" s="59"/>
      <c r="R136" s="271">
        <f t="shared" si="17"/>
        <v>0</v>
      </c>
      <c r="S136" s="269"/>
      <c r="T136" s="59"/>
      <c r="U136" s="270">
        <f t="shared" si="18"/>
        <v>0</v>
      </c>
      <c r="V136" s="269"/>
      <c r="W136" s="59"/>
      <c r="X136" s="270">
        <f t="shared" si="19"/>
        <v>0</v>
      </c>
      <c r="Y136" s="270">
        <f t="shared" si="20"/>
        <v>0</v>
      </c>
      <c r="Z136" s="58"/>
      <c r="AA136" s="58"/>
      <c r="AB136" s="60" t="str">
        <f t="shared" si="21"/>
        <v/>
      </c>
      <c r="AC136" s="21" t="b">
        <f t="shared" si="22"/>
        <v>0</v>
      </c>
      <c r="AD136" s="21" t="b">
        <f t="shared" si="23"/>
        <v>0</v>
      </c>
      <c r="AE136" s="21" t="b">
        <f t="shared" si="24"/>
        <v>0</v>
      </c>
      <c r="AF136" s="21" t="b">
        <f ca="1">OR(AND($AC136,NOT($AD136)),AND($AC136,OR(AND($G136="",$H136&lt;&gt;""),AND($G136&lt;&gt;"",$H136=""),AND($J136="",$K136&lt;&gt;""),AND($J136&lt;&gt;"",$K136=""),AND($M136="",$N136&lt;&gt;""),AND($M136&lt;&gt;"",$N136=""),AND($P136="",$Q136&lt;&gt;""),AND($P136&lt;&gt;"",$Q136=""),AND($S136="",$T136&lt;&gt;""),AND($S136&lt;&gt;"",$T136=""),AND($V136="",$W136&lt;&gt;""),AND($V136&lt;&gt;"",$W136=""))),AND($C136&lt;&gt;"",$E136&lt;&gt;"",LEFT(TRIM($C136),1)&lt;&gt;LEFT(TRIM($E136),1)),IF(OR($E136="",$F136=""),FALSE(),IFERROR(COUNTIF(INDIRECT("UNITS_"&amp;SUBSTITUTE(LEFT($E136,FIND(" ",$E136&amp;" ")-1),".","_")),$F136)=0,TRUE())),AND($B136&lt;&gt;"",OR(ISNUMBER(SEARCH("outro",LOWER($B136))),ISNUMBER(SEARCH("divers",LOWER($B136))),ISNUMBER(SEARCH("etc",LOWER($B136))))),OR(AND(ISNUMBER(SEARCH("comunic",LOWER($B136))),LEFT($E136,3)&lt;&gt;"4.4"),AND(ISNUMBER(SEARCH("monitor",LOWER($B136))),NOT(OR(LEFT($E136,3)="1.5",LEFT($E136,3)="2.5")))),AND($B136&lt;&gt;"",OR(LEFT($C136,1)="1",LEFT($C136,1)="2"),$D136=""),AND($D136&lt;&gt;"",NOT(OR(LEFT($C136,1)="1",LEFT($C136,1)="2"))),AND($D136&lt;&gt;"",COUNTIF(' PROJETO'!$B$14:$B$16,$D136)=0),IF($D136="",FALSE(),IF(COUNTIF(' PROJETO'!$B$14:$B$16,$D136)=0,FALSE(),IFERROR(INDEX(' PROJETO'!$C$14:$C$16,MATCH($D136,' PROJETO'!$B$14:$B$16,0))&lt;&gt;"Sim",FALSE()))))</f>
        <v>0</v>
      </c>
      <c r="AG136" s="21" t="b">
        <f>AND($AC136,$Y136&gt;'CONFG.  LISTAS'!$F$4,$Z136="",$AA136="")</f>
        <v>0</v>
      </c>
      <c r="AH136" s="21" t="str">
        <f t="shared" si="25"/>
        <v/>
      </c>
      <c r="AI136" s="43" t="str">
        <f ca="1">IF(NOT($AC136),"",IF(OR($B136="",$C136="",$E136="",$F136=""),"Preencha descrição, categoria, tipo e unidade.",IF(AND($B136&lt;&gt;"",OR(LEFT($C136,1)="1",LEFT($C136,1)="2"),$D136=""),"Informe a prática de restauração para itens diretos.",IF(AND($D136&lt;&gt;"",NOT(OR(LEFT($C136,1)="1",LEFT($C136,1)="2"))),"Custos indiretos não devem pertencer a uma prática específica.",IF(AND($D136&lt;&gt;"",COUNTIF(' PROJETO'!$B$14:$B$16,$D136)=0),"Prática de restauração inválida ou não cadastrada.",IF(IF($D136="",FALSE(),IF(COUNTIF(' PROJETO'!$B$14:$B$16,$D136)=0,FALSE(),IFERROR(INDEX(' PROJETO'!$C$14:$C$16,MATCH($D136,' PROJETO'!$B$14:$B$16,0))&lt;&gt;"Sim",FALSE()))),"A prática informada no item não foi selecionada na aba Projeto.",IF(AND(MAX($I136,$L136,$O136,$R136,$U136,$X136)&gt;'CONFG.  LISTAS'!$F$4,NOT(OR($Z136&lt;&gt;"",$AA136&lt;&gt;""))),"Memorial de cálculo ou anexo obrigatório não informado para item acima do limite.",IF(OR(AND($G136&lt;&gt;"",$H136&lt;&gt;"",OR($G136&lt;=0,$H136&lt;=0)),AND($J136&lt;&gt;"",$K136&lt;&gt;"",OR($J136&lt;=0,$K136&lt;=0)),AND($M136&lt;&gt;"",$N136&lt;&gt;"",OR($M136&lt;=0,$N136&lt;=0)),AND($P136&lt;&gt;"",$Q136&lt;&gt;"",OR($P136&lt;=0,$Q136&lt;=0)),AND($S136&lt;&gt;"",$T136&lt;&gt;"",OR($S136&lt;=0,$T136&lt;=0)),AND($V136&lt;&gt;"",$W136&lt;&gt;"",OR($V136&lt;=0,$W136&lt;=0))),"Revise os valores informados: valor unitário e quantidade devem ser maiores que zero.",IF(OR(AND($G136="",$H136&lt;&gt;""),AND($G136&lt;&gt;"",$H136=""),AND($J136="",$K136&lt;&gt;""),AND($J136&lt;&gt;"",$K136=""),AND($M136="",$N136&lt;&gt;""),AND($M136&lt;&gt;"",$N136=""),AND($P136="",$Q136&lt;&gt;""),AND($P136&lt;&gt;"",$Q136=""),AND($S136="",$T136&lt;&gt;""),AND($S136&lt;&gt;"",$T136=""),AND($V136="",$W136&lt;&gt;""),AND($V136&lt;&gt;"",$W136="")),"Há ano preenchido parcialmente: "&amp;TRIM(IF(AND($G136="",$H136&lt;&gt;""),"Ano 1 (falta valor unitário); ","")&amp;IF(AND($G136&lt;&gt;"",$H136=""),"Ano 1 (falta quantidade); ","")&amp;IF(AND($J136="",$K136&lt;&gt;""),"Ano 2 (falta valor unitário); ","")&amp;IF(AND($J136&lt;&gt;"",$K136=""),"Ano 2 (falta quantidade); ","")&amp;IF(AND($M136="",$N136&lt;&gt;""),"Ano 3 (falta valor unitário); ","")&amp;IF(AND($M136&lt;&gt;"",$N136=""),"Ano 3 (falta quantidade); ","")&amp;IF(AND($P136="",$Q136&lt;&gt;""),"Ano 4 (falta valor unitário); ","")&amp;IF(AND($P136&lt;&gt;"",$Q136=""),"Ano 4 (falta quantidade); ","")&amp;IF(AND($S136="",$T136&lt;&gt;""),"Ano 5 (falta valor unitário); ","")&amp;IF(AND($S136&lt;&gt;"",$T136=""),"Ano 5 (falta quantidade); ","")&amp;IF(AND($V136="",$W136&lt;&gt;""),"Ano 6 (falta valor unitário); ","")&amp;IF(AND($V136&lt;&gt;"",$W136=""),"Ano 6 (falta quantidade); ","")), IF(NOT(OR(AND($G136&lt;&gt;"",$H136&lt;&gt;""),AND($J136&lt;&gt;"",$K136&lt;&gt;""),AND($M136&lt;&gt;"",$N136&lt;&gt;""),AND($P136&lt;&gt;"",$Q136&lt;&gt;""),AND($S136&lt;&gt;"",$T136&lt;&gt;""),AND($V136&lt;&gt;"",$W136&lt;&gt;""))),"Informe pelo menos um ano completo com valor unitário e quantidade.",IF(AND($C136&lt;&gt;"",$E136&lt;&gt;"",LEFT(TRIM($C136),1)&lt;&gt;LEFT(TRIM($E136),1)),"Categoria e tipo estão incompatíveis.",IF(IF(OR($E136="",$F136=""),FALSE(),IFERROR(COUNTIF(INDIRECT("UNITS_"&amp;SUBSTITUTE(LEFT($E136,FIND(" ",$E136&amp;" ")-1),".","_")),$F136)=0,TRUE())),"Unidade incompatível com o tipo selecionado.",IF(OR(AND(ISNUMBER(SEARCH("comunic",LOWER($B136))),LEFT($E136,3)&lt;&gt;"4.4"),AND(ISNUMBER(SEARCH("monitor",LOWER($B136))),NOT(OR(LEFT($E136,3)="1.5",LEFT($E136,3)="2.5")))),"Revise a classificação do item conforme as regras de preenchimento.",IF(AND($B136&lt;&gt;"",OR(ISNUMBER(SEARCH("outro",LOWER($B136))),ISNUMBER(SEARCH("divers",LOWER($B136))),ISNUMBER(SEARCH("kit",LOWER($B136))),ISNUMBER(SEARCH("ferrament",LOWER($B136))),ISNUMBER(SEARCH("epi",LOWER($B136)))),NOT(OR($Z136&lt;&gt;"",$AA136&lt;&gt;""))),"Descrição muito genérica: detalhe melhor o item e registre o racional no memorial ou em anexo.",IF(AND($Y136=0,$B136&lt;&gt;"",OR($G136&lt;&gt;"",$H136&lt;&gt;"",$J136&lt;&gt;"",$K136&lt;&gt;"",$M136&lt;&gt;"",$N136&lt;&gt;"",$P136&lt;&gt;"",$Q136&lt;&gt;"",$S136&lt;&gt;"",$T136&lt;&gt;"",$V136&lt;&gt;"",$W136&lt;&gt;"")),"O item possui dados lançados, mas o total está zerado. Revise os valores informados.","")))))))))))))))</f>
        <v/>
      </c>
    </row>
    <row r="137" spans="1:35" ht="14.25" customHeight="1" x14ac:dyDescent="0.25">
      <c r="A137" s="57" t="str">
        <f t="shared" si="13"/>
        <v/>
      </c>
      <c r="B137" s="61"/>
      <c r="C137" s="61"/>
      <c r="D137" s="58"/>
      <c r="E137" s="61"/>
      <c r="F137" s="61"/>
      <c r="G137" s="272"/>
      <c r="H137" s="62"/>
      <c r="I137" s="273">
        <f t="shared" si="14"/>
        <v>0</v>
      </c>
      <c r="J137" s="272"/>
      <c r="K137" s="62"/>
      <c r="L137" s="270">
        <f t="shared" si="15"/>
        <v>0</v>
      </c>
      <c r="M137" s="272"/>
      <c r="N137" s="62"/>
      <c r="O137" s="270">
        <f t="shared" si="16"/>
        <v>0</v>
      </c>
      <c r="P137" s="272"/>
      <c r="Q137" s="62"/>
      <c r="R137" s="271">
        <f t="shared" si="17"/>
        <v>0</v>
      </c>
      <c r="S137" s="272"/>
      <c r="T137" s="62"/>
      <c r="U137" s="270">
        <f t="shared" si="18"/>
        <v>0</v>
      </c>
      <c r="V137" s="272"/>
      <c r="W137" s="62"/>
      <c r="X137" s="270">
        <f t="shared" si="19"/>
        <v>0</v>
      </c>
      <c r="Y137" s="270">
        <f t="shared" si="20"/>
        <v>0</v>
      </c>
      <c r="Z137" s="61"/>
      <c r="AA137" s="61"/>
      <c r="AB137" s="60" t="str">
        <f t="shared" si="21"/>
        <v/>
      </c>
      <c r="AC137" s="21" t="b">
        <f t="shared" si="22"/>
        <v>0</v>
      </c>
      <c r="AD137" s="21" t="b">
        <f t="shared" si="23"/>
        <v>0</v>
      </c>
      <c r="AE137" s="21" t="b">
        <f t="shared" si="24"/>
        <v>0</v>
      </c>
      <c r="AF137" s="21" t="b">
        <f ca="1">OR(AND($AC137,NOT($AD137)),AND($AC137,OR(AND($G137="",$H137&lt;&gt;""),AND($G137&lt;&gt;"",$H137=""),AND($J137="",$K137&lt;&gt;""),AND($J137&lt;&gt;"",$K137=""),AND($M137="",$N137&lt;&gt;""),AND($M137&lt;&gt;"",$N137=""),AND($P137="",$Q137&lt;&gt;""),AND($P137&lt;&gt;"",$Q137=""),AND($S137="",$T137&lt;&gt;""),AND($S137&lt;&gt;"",$T137=""),AND($V137="",$W137&lt;&gt;""),AND($V137&lt;&gt;"",$W137=""))),AND($C137&lt;&gt;"",$E137&lt;&gt;"",LEFT(TRIM($C137),1)&lt;&gt;LEFT(TRIM($E137),1)),IF(OR($E137="",$F137=""),FALSE(),IFERROR(COUNTIF(INDIRECT("UNITS_"&amp;SUBSTITUTE(LEFT($E137,FIND(" ",$E137&amp;" ")-1),".","_")),$F137)=0,TRUE())),AND($B137&lt;&gt;"",OR(ISNUMBER(SEARCH("outro",LOWER($B137))),ISNUMBER(SEARCH("divers",LOWER($B137))),ISNUMBER(SEARCH("etc",LOWER($B137))))),OR(AND(ISNUMBER(SEARCH("comunic",LOWER($B137))),LEFT($E137,3)&lt;&gt;"4.4"),AND(ISNUMBER(SEARCH("monitor",LOWER($B137))),NOT(OR(LEFT($E137,3)="1.5",LEFT($E137,3)="2.5")))),AND($B137&lt;&gt;"",OR(LEFT($C137,1)="1",LEFT($C137,1)="2"),$D137=""),AND($D137&lt;&gt;"",NOT(OR(LEFT($C137,1)="1",LEFT($C137,1)="2"))),AND($D137&lt;&gt;"",COUNTIF(' PROJETO'!$B$14:$B$16,$D137)=0),IF($D137="",FALSE(),IF(COUNTIF(' PROJETO'!$B$14:$B$16,$D137)=0,FALSE(),IFERROR(INDEX(' PROJETO'!$C$14:$C$16,MATCH($D137,' PROJETO'!$B$14:$B$16,0))&lt;&gt;"Sim",FALSE()))))</f>
        <v>0</v>
      </c>
      <c r="AG137" s="21" t="b">
        <f>AND($AC137,$Y137&gt;'CONFG.  LISTAS'!$F$4,$Z137="",$AA137="")</f>
        <v>0</v>
      </c>
      <c r="AH137" s="21" t="str">
        <f t="shared" si="25"/>
        <v/>
      </c>
      <c r="AI137" s="43" t="str">
        <f ca="1">IF(NOT($AC137),"",IF(OR($B137="",$C137="",$E137="",$F137=""),"Preencha descrição, categoria, tipo e unidade.",IF(AND($B137&lt;&gt;"",OR(LEFT($C137,1)="1",LEFT($C137,1)="2"),$D137=""),"Informe a prática de restauração para itens diretos.",IF(AND($D137&lt;&gt;"",NOT(OR(LEFT($C137,1)="1",LEFT($C137,1)="2"))),"Custos indiretos não devem pertencer a uma prática específica.",IF(AND($D137&lt;&gt;"",COUNTIF(' PROJETO'!$B$14:$B$16,$D137)=0),"Prática de restauração inválida ou não cadastrada.",IF(IF($D137="",FALSE(),IF(COUNTIF(' PROJETO'!$B$14:$B$16,$D137)=0,FALSE(),IFERROR(INDEX(' PROJETO'!$C$14:$C$16,MATCH($D137,' PROJETO'!$B$14:$B$16,0))&lt;&gt;"Sim",FALSE()))),"A prática informada no item não foi selecionada na aba Projeto.",IF(AND(MAX($I137,$L137,$O137,$R137,$U137,$X137)&gt;'CONFG.  LISTAS'!$F$4,NOT(OR($Z137&lt;&gt;"",$AA137&lt;&gt;""))),"Memorial de cálculo ou anexo obrigatório não informado para item acima do limite.",IF(OR(AND($G137&lt;&gt;"",$H137&lt;&gt;"",OR($G137&lt;=0,$H137&lt;=0)),AND($J137&lt;&gt;"",$K137&lt;&gt;"",OR($J137&lt;=0,$K137&lt;=0)),AND($M137&lt;&gt;"",$N137&lt;&gt;"",OR($M137&lt;=0,$N137&lt;=0)),AND($P137&lt;&gt;"",$Q137&lt;&gt;"",OR($P137&lt;=0,$Q137&lt;=0)),AND($S137&lt;&gt;"",$T137&lt;&gt;"",OR($S137&lt;=0,$T137&lt;=0)),AND($V137&lt;&gt;"",$W137&lt;&gt;"",OR($V137&lt;=0,$W137&lt;=0))),"Revise os valores informados: valor unitário e quantidade devem ser maiores que zero.",IF(OR(AND($G137="",$H137&lt;&gt;""),AND($G137&lt;&gt;"",$H137=""),AND($J137="",$K137&lt;&gt;""),AND($J137&lt;&gt;"",$K137=""),AND($M137="",$N137&lt;&gt;""),AND($M137&lt;&gt;"",$N137=""),AND($P137="",$Q137&lt;&gt;""),AND($P137&lt;&gt;"",$Q137=""),AND($S137="",$T137&lt;&gt;""),AND($S137&lt;&gt;"",$T137=""),AND($V137="",$W137&lt;&gt;""),AND($V137&lt;&gt;"",$W137="")),"Há ano preenchido parcialmente: "&amp;TRIM(IF(AND($G137="",$H137&lt;&gt;""),"Ano 1 (falta valor unitário); ","")&amp;IF(AND($G137&lt;&gt;"",$H137=""),"Ano 1 (falta quantidade); ","")&amp;IF(AND($J137="",$K137&lt;&gt;""),"Ano 2 (falta valor unitário); ","")&amp;IF(AND($J137&lt;&gt;"",$K137=""),"Ano 2 (falta quantidade); ","")&amp;IF(AND($M137="",$N137&lt;&gt;""),"Ano 3 (falta valor unitário); ","")&amp;IF(AND($M137&lt;&gt;"",$N137=""),"Ano 3 (falta quantidade); ","")&amp;IF(AND($P137="",$Q137&lt;&gt;""),"Ano 4 (falta valor unitário); ","")&amp;IF(AND($P137&lt;&gt;"",$Q137=""),"Ano 4 (falta quantidade); ","")&amp;IF(AND($S137="",$T137&lt;&gt;""),"Ano 5 (falta valor unitário); ","")&amp;IF(AND($S137&lt;&gt;"",$T137=""),"Ano 5 (falta quantidade); ","")&amp;IF(AND($V137="",$W137&lt;&gt;""),"Ano 6 (falta valor unitário); ","")&amp;IF(AND($V137&lt;&gt;"",$W137=""),"Ano 6 (falta quantidade); ","")), IF(NOT(OR(AND($G137&lt;&gt;"",$H137&lt;&gt;""),AND($J137&lt;&gt;"",$K137&lt;&gt;""),AND($M137&lt;&gt;"",$N137&lt;&gt;""),AND($P137&lt;&gt;"",$Q137&lt;&gt;""),AND($S137&lt;&gt;"",$T137&lt;&gt;""),AND($V137&lt;&gt;"",$W137&lt;&gt;""))),"Informe pelo menos um ano completo com valor unitário e quantidade.",IF(AND($C137&lt;&gt;"",$E137&lt;&gt;"",LEFT(TRIM($C137),1)&lt;&gt;LEFT(TRIM($E137),1)),"Categoria e tipo estão incompatíveis.",IF(IF(OR($E137="",$F137=""),FALSE(),IFERROR(COUNTIF(INDIRECT("UNITS_"&amp;SUBSTITUTE(LEFT($E137,FIND(" ",$E137&amp;" ")-1),".","_")),$F137)=0,TRUE())),"Unidade incompatível com o tipo selecionado.",IF(OR(AND(ISNUMBER(SEARCH("comunic",LOWER($B137))),LEFT($E137,3)&lt;&gt;"4.4"),AND(ISNUMBER(SEARCH("monitor",LOWER($B137))),NOT(OR(LEFT($E137,3)="1.5",LEFT($E137,3)="2.5")))),"Revise a classificação do item conforme as regras de preenchimento.",IF(AND($B137&lt;&gt;"",OR(ISNUMBER(SEARCH("outro",LOWER($B137))),ISNUMBER(SEARCH("divers",LOWER($B137))),ISNUMBER(SEARCH("kit",LOWER($B137))),ISNUMBER(SEARCH("ferrament",LOWER($B137))),ISNUMBER(SEARCH("epi",LOWER($B137)))),NOT(OR($Z137&lt;&gt;"",$AA137&lt;&gt;""))),"Descrição muito genérica: detalhe melhor o item e registre o racional no memorial ou em anexo.",IF(AND($Y137=0,$B137&lt;&gt;"",OR($G137&lt;&gt;"",$H137&lt;&gt;"",$J137&lt;&gt;"",$K137&lt;&gt;"",$M137&lt;&gt;"",$N137&lt;&gt;"",$P137&lt;&gt;"",$Q137&lt;&gt;"",$S137&lt;&gt;"",$T137&lt;&gt;"",$V137&lt;&gt;"",$W137&lt;&gt;"")),"O item possui dados lançados, mas o total está zerado. Revise os valores informados.","")))))))))))))))</f>
        <v/>
      </c>
    </row>
    <row r="138" spans="1:35" ht="14.25" customHeight="1" x14ac:dyDescent="0.25">
      <c r="A138" s="57" t="str">
        <f t="shared" ref="A138:A201" si="26">AH138</f>
        <v/>
      </c>
      <c r="B138" s="58"/>
      <c r="C138" s="58"/>
      <c r="D138" s="58"/>
      <c r="E138" s="58"/>
      <c r="F138" s="58"/>
      <c r="G138" s="269"/>
      <c r="H138" s="59"/>
      <c r="I138" s="273">
        <f t="shared" ref="I138:I201" si="27">IFERROR(G138*H138,0)</f>
        <v>0</v>
      </c>
      <c r="J138" s="269"/>
      <c r="K138" s="59"/>
      <c r="L138" s="270">
        <f t="shared" ref="L138:L201" si="28">IFERROR(J138*K138,0)</f>
        <v>0</v>
      </c>
      <c r="M138" s="269"/>
      <c r="N138" s="59"/>
      <c r="O138" s="270">
        <f t="shared" ref="O138:O201" si="29">IFERROR(M138*N138,0)</f>
        <v>0</v>
      </c>
      <c r="P138" s="269"/>
      <c r="Q138" s="59"/>
      <c r="R138" s="271">
        <f t="shared" ref="R138:R201" si="30">IFERROR(P138*Q138,0)</f>
        <v>0</v>
      </c>
      <c r="S138" s="269"/>
      <c r="T138" s="59"/>
      <c r="U138" s="270">
        <f t="shared" ref="U138:U201" si="31">IFERROR(S138*T138,0)</f>
        <v>0</v>
      </c>
      <c r="V138" s="269"/>
      <c r="W138" s="59"/>
      <c r="X138" s="270">
        <f t="shared" ref="X138:X201" si="32">IFERROR(V138*W138,0)</f>
        <v>0</v>
      </c>
      <c r="Y138" s="270">
        <f t="shared" ref="Y138:Y201" si="33">SUM(I138,L138,O138,R138,U138,X138)</f>
        <v>0</v>
      </c>
      <c r="Z138" s="58"/>
      <c r="AA138" s="58"/>
      <c r="AB138" s="60" t="str">
        <f t="shared" ref="AB138:AB201" si="34">IF($B138="","",TEXT(ROW()-4,"000"))</f>
        <v/>
      </c>
      <c r="AC138" s="21" t="b">
        <f t="shared" ref="AC138:AC201" si="35">OR(LEN($B138&amp;"")&gt;0,LEN($C138&amp;"")&gt;0,LEN($D138&amp;"")&gt;0,LEN($E138&amp;"")&gt;0,LEN($F138&amp;"")&gt;0,LEN($G138&amp;"")&gt;0,LEN($H138&amp;"")&gt;0,LEN($J138&amp;"")&gt;0,LEN($K138&amp;"")&gt;0,LEN($M138&amp;"")&gt;0,LEN($N138&amp;"")&gt;0,LEN($P138&amp;"")&gt;0,LEN($Q138&amp;"")&gt;0,LEN($S138&amp;"")&gt;0,LEN($T138&amp;"")&gt;0,LEN($V138&amp;"")&gt;0,LEN($W138&amp;"")&gt;0,LEN($Z138&amp;"")&gt;0,LEN($AA138&amp;"")&gt;0)</f>
        <v>0</v>
      </c>
      <c r="AD138" s="21" t="b">
        <f t="shared" ref="AD138:AD201" si="36">AND($B138&lt;&gt;"",$C138&lt;&gt;"",$E138&lt;&gt;"",$F138&lt;&gt;"")</f>
        <v>0</v>
      </c>
      <c r="AE138" s="21" t="b">
        <f t="shared" ref="AE138:AE201" si="37">OR(AND($G138&lt;&gt;"",$H138&lt;&gt;""),AND($J138&lt;&gt;"",$K138&lt;&gt;""),AND($M138&lt;&gt;"",$N138&lt;&gt;""),AND($P138&lt;&gt;"",$Q138&lt;&gt;""),AND($S138&lt;&gt;"",$T138&lt;&gt;""),AND($V138&lt;&gt;"",$W138&lt;&gt;""))</f>
        <v>0</v>
      </c>
      <c r="AF138" s="21" t="b">
        <f ca="1">OR(AND($AC138,NOT($AD138)),AND($AC138,OR(AND($G138="",$H138&lt;&gt;""),AND($G138&lt;&gt;"",$H138=""),AND($J138="",$K138&lt;&gt;""),AND($J138&lt;&gt;"",$K138=""),AND($M138="",$N138&lt;&gt;""),AND($M138&lt;&gt;"",$N138=""),AND($P138="",$Q138&lt;&gt;""),AND($P138&lt;&gt;"",$Q138=""),AND($S138="",$T138&lt;&gt;""),AND($S138&lt;&gt;"",$T138=""),AND($V138="",$W138&lt;&gt;""),AND($V138&lt;&gt;"",$W138=""))),AND($C138&lt;&gt;"",$E138&lt;&gt;"",LEFT(TRIM($C138),1)&lt;&gt;LEFT(TRIM($E138),1)),IF(OR($E138="",$F138=""),FALSE(),IFERROR(COUNTIF(INDIRECT("UNITS_"&amp;SUBSTITUTE(LEFT($E138,FIND(" ",$E138&amp;" ")-1),".","_")),$F138)=0,TRUE())),AND($B138&lt;&gt;"",OR(ISNUMBER(SEARCH("outro",LOWER($B138))),ISNUMBER(SEARCH("divers",LOWER($B138))),ISNUMBER(SEARCH("etc",LOWER($B138))))),OR(AND(ISNUMBER(SEARCH("comunic",LOWER($B138))),LEFT($E138,3)&lt;&gt;"4.4"),AND(ISNUMBER(SEARCH("monitor",LOWER($B138))),NOT(OR(LEFT($E138,3)="1.5",LEFT($E138,3)="2.5")))),AND($B138&lt;&gt;"",OR(LEFT($C138,1)="1",LEFT($C138,1)="2"),$D138=""),AND($D138&lt;&gt;"",NOT(OR(LEFT($C138,1)="1",LEFT($C138,1)="2"))),AND($D138&lt;&gt;"",COUNTIF(' PROJETO'!$B$14:$B$16,$D138)=0),IF($D138="",FALSE(),IF(COUNTIF(' PROJETO'!$B$14:$B$16,$D138)=0,FALSE(),IFERROR(INDEX(' PROJETO'!$C$14:$C$16,MATCH($D138,' PROJETO'!$B$14:$B$16,0))&lt;&gt;"Sim",FALSE()))))</f>
        <v>0</v>
      </c>
      <c r="AG138" s="21" t="b">
        <f>AND($AC138,$Y138&gt;'CONFG.  LISTAS'!$F$4,$Z138="",$AA138="")</f>
        <v>0</v>
      </c>
      <c r="AH138" s="21" t="str">
        <f t="shared" ref="AH138:AH201" si="38">IF(NOT($AC138),"",IF($AG138,"⚠",IF(OR(AND($AC138,NOT($AE138)),$AF138),"◔","✓")))</f>
        <v/>
      </c>
      <c r="AI138" s="43" t="str">
        <f ca="1">IF(NOT($AC138),"",IF(OR($B138="",$C138="",$E138="",$F138=""),"Preencha descrição, categoria, tipo e unidade.",IF(AND($B138&lt;&gt;"",OR(LEFT($C138,1)="1",LEFT($C138,1)="2"),$D138=""),"Informe a prática de restauração para itens diretos.",IF(AND($D138&lt;&gt;"",NOT(OR(LEFT($C138,1)="1",LEFT($C138,1)="2"))),"Custos indiretos não devem pertencer a uma prática específica.",IF(AND($D138&lt;&gt;"",COUNTIF(' PROJETO'!$B$14:$B$16,$D138)=0),"Prática de restauração inválida ou não cadastrada.",IF(IF($D138="",FALSE(),IF(COUNTIF(' PROJETO'!$B$14:$B$16,$D138)=0,FALSE(),IFERROR(INDEX(' PROJETO'!$C$14:$C$16,MATCH($D138,' PROJETO'!$B$14:$B$16,0))&lt;&gt;"Sim",FALSE()))),"A prática informada no item não foi selecionada na aba Projeto.",IF(AND(MAX($I138,$L138,$O138,$R138,$U138,$X138)&gt;'CONFG.  LISTAS'!$F$4,NOT(OR($Z138&lt;&gt;"",$AA138&lt;&gt;""))),"Memorial de cálculo ou anexo obrigatório não informado para item acima do limite.",IF(OR(AND($G138&lt;&gt;"",$H138&lt;&gt;"",OR($G138&lt;=0,$H138&lt;=0)),AND($J138&lt;&gt;"",$K138&lt;&gt;"",OR($J138&lt;=0,$K138&lt;=0)),AND($M138&lt;&gt;"",$N138&lt;&gt;"",OR($M138&lt;=0,$N138&lt;=0)),AND($P138&lt;&gt;"",$Q138&lt;&gt;"",OR($P138&lt;=0,$Q138&lt;=0)),AND($S138&lt;&gt;"",$T138&lt;&gt;"",OR($S138&lt;=0,$T138&lt;=0)),AND($V138&lt;&gt;"",$W138&lt;&gt;"",OR($V138&lt;=0,$W138&lt;=0))),"Revise os valores informados: valor unitário e quantidade devem ser maiores que zero.",IF(OR(AND($G138="",$H138&lt;&gt;""),AND($G138&lt;&gt;"",$H138=""),AND($J138="",$K138&lt;&gt;""),AND($J138&lt;&gt;"",$K138=""),AND($M138="",$N138&lt;&gt;""),AND($M138&lt;&gt;"",$N138=""),AND($P138="",$Q138&lt;&gt;""),AND($P138&lt;&gt;"",$Q138=""),AND($S138="",$T138&lt;&gt;""),AND($S138&lt;&gt;"",$T138=""),AND($V138="",$W138&lt;&gt;""),AND($V138&lt;&gt;"",$W138="")),"Há ano preenchido parcialmente: "&amp;TRIM(IF(AND($G138="",$H138&lt;&gt;""),"Ano 1 (falta valor unitário); ","")&amp;IF(AND($G138&lt;&gt;"",$H138=""),"Ano 1 (falta quantidade); ","")&amp;IF(AND($J138="",$K138&lt;&gt;""),"Ano 2 (falta valor unitário); ","")&amp;IF(AND($J138&lt;&gt;"",$K138=""),"Ano 2 (falta quantidade); ","")&amp;IF(AND($M138="",$N138&lt;&gt;""),"Ano 3 (falta valor unitário); ","")&amp;IF(AND($M138&lt;&gt;"",$N138=""),"Ano 3 (falta quantidade); ","")&amp;IF(AND($P138="",$Q138&lt;&gt;""),"Ano 4 (falta valor unitário); ","")&amp;IF(AND($P138&lt;&gt;"",$Q138=""),"Ano 4 (falta quantidade); ","")&amp;IF(AND($S138="",$T138&lt;&gt;""),"Ano 5 (falta valor unitário); ","")&amp;IF(AND($S138&lt;&gt;"",$T138=""),"Ano 5 (falta quantidade); ","")&amp;IF(AND($V138="",$W138&lt;&gt;""),"Ano 6 (falta valor unitário); ","")&amp;IF(AND($V138&lt;&gt;"",$W138=""),"Ano 6 (falta quantidade); ","")), IF(NOT(OR(AND($G138&lt;&gt;"",$H138&lt;&gt;""),AND($J138&lt;&gt;"",$K138&lt;&gt;""),AND($M138&lt;&gt;"",$N138&lt;&gt;""),AND($P138&lt;&gt;"",$Q138&lt;&gt;""),AND($S138&lt;&gt;"",$T138&lt;&gt;""),AND($V138&lt;&gt;"",$W138&lt;&gt;""))),"Informe pelo menos um ano completo com valor unitário e quantidade.",IF(AND($C138&lt;&gt;"",$E138&lt;&gt;"",LEFT(TRIM($C138),1)&lt;&gt;LEFT(TRIM($E138),1)),"Categoria e tipo estão incompatíveis.",IF(IF(OR($E138="",$F138=""),FALSE(),IFERROR(COUNTIF(INDIRECT("UNITS_"&amp;SUBSTITUTE(LEFT($E138,FIND(" ",$E138&amp;" ")-1),".","_")),$F138)=0,TRUE())),"Unidade incompatível com o tipo selecionado.",IF(OR(AND(ISNUMBER(SEARCH("comunic",LOWER($B138))),LEFT($E138,3)&lt;&gt;"4.4"),AND(ISNUMBER(SEARCH("monitor",LOWER($B138))),NOT(OR(LEFT($E138,3)="1.5",LEFT($E138,3)="2.5")))),"Revise a classificação do item conforme as regras de preenchimento.",IF(AND($B138&lt;&gt;"",OR(ISNUMBER(SEARCH("outro",LOWER($B138))),ISNUMBER(SEARCH("divers",LOWER($B138))),ISNUMBER(SEARCH("kit",LOWER($B138))),ISNUMBER(SEARCH("ferrament",LOWER($B138))),ISNUMBER(SEARCH("epi",LOWER($B138)))),NOT(OR($Z138&lt;&gt;"",$AA138&lt;&gt;""))),"Descrição muito genérica: detalhe melhor o item e registre o racional no memorial ou em anexo.",IF(AND($Y138=0,$B138&lt;&gt;"",OR($G138&lt;&gt;"",$H138&lt;&gt;"",$J138&lt;&gt;"",$K138&lt;&gt;"",$M138&lt;&gt;"",$N138&lt;&gt;"",$P138&lt;&gt;"",$Q138&lt;&gt;"",$S138&lt;&gt;"",$T138&lt;&gt;"",$V138&lt;&gt;"",$W138&lt;&gt;"")),"O item possui dados lançados, mas o total está zerado. Revise os valores informados.","")))))))))))))))</f>
        <v/>
      </c>
    </row>
    <row r="139" spans="1:35" ht="14.25" customHeight="1" x14ac:dyDescent="0.25">
      <c r="A139" s="57" t="str">
        <f t="shared" si="26"/>
        <v/>
      </c>
      <c r="B139" s="61"/>
      <c r="C139" s="61"/>
      <c r="D139" s="58"/>
      <c r="E139" s="61"/>
      <c r="F139" s="61"/>
      <c r="G139" s="272"/>
      <c r="H139" s="62"/>
      <c r="I139" s="273">
        <f t="shared" si="27"/>
        <v>0</v>
      </c>
      <c r="J139" s="272"/>
      <c r="K139" s="62"/>
      <c r="L139" s="270">
        <f t="shared" si="28"/>
        <v>0</v>
      </c>
      <c r="M139" s="272"/>
      <c r="N139" s="62"/>
      <c r="O139" s="270">
        <f t="shared" si="29"/>
        <v>0</v>
      </c>
      <c r="P139" s="272"/>
      <c r="Q139" s="62"/>
      <c r="R139" s="271">
        <f t="shared" si="30"/>
        <v>0</v>
      </c>
      <c r="S139" s="272"/>
      <c r="T139" s="62"/>
      <c r="U139" s="270">
        <f t="shared" si="31"/>
        <v>0</v>
      </c>
      <c r="V139" s="272"/>
      <c r="W139" s="62"/>
      <c r="X139" s="270">
        <f t="shared" si="32"/>
        <v>0</v>
      </c>
      <c r="Y139" s="270">
        <f t="shared" si="33"/>
        <v>0</v>
      </c>
      <c r="Z139" s="61"/>
      <c r="AA139" s="61"/>
      <c r="AB139" s="60" t="str">
        <f t="shared" si="34"/>
        <v/>
      </c>
      <c r="AC139" s="21" t="b">
        <f t="shared" si="35"/>
        <v>0</v>
      </c>
      <c r="AD139" s="21" t="b">
        <f t="shared" si="36"/>
        <v>0</v>
      </c>
      <c r="AE139" s="21" t="b">
        <f t="shared" si="37"/>
        <v>0</v>
      </c>
      <c r="AF139" s="21" t="b">
        <f ca="1">OR(AND($AC139,NOT($AD139)),AND($AC139,OR(AND($G139="",$H139&lt;&gt;""),AND($G139&lt;&gt;"",$H139=""),AND($J139="",$K139&lt;&gt;""),AND($J139&lt;&gt;"",$K139=""),AND($M139="",$N139&lt;&gt;""),AND($M139&lt;&gt;"",$N139=""),AND($P139="",$Q139&lt;&gt;""),AND($P139&lt;&gt;"",$Q139=""),AND($S139="",$T139&lt;&gt;""),AND($S139&lt;&gt;"",$T139=""),AND($V139="",$W139&lt;&gt;""),AND($V139&lt;&gt;"",$W139=""))),AND($C139&lt;&gt;"",$E139&lt;&gt;"",LEFT(TRIM($C139),1)&lt;&gt;LEFT(TRIM($E139),1)),IF(OR($E139="",$F139=""),FALSE(),IFERROR(COUNTIF(INDIRECT("UNITS_"&amp;SUBSTITUTE(LEFT($E139,FIND(" ",$E139&amp;" ")-1),".","_")),$F139)=0,TRUE())),AND($B139&lt;&gt;"",OR(ISNUMBER(SEARCH("outro",LOWER($B139))),ISNUMBER(SEARCH("divers",LOWER($B139))),ISNUMBER(SEARCH("etc",LOWER($B139))))),OR(AND(ISNUMBER(SEARCH("comunic",LOWER($B139))),LEFT($E139,3)&lt;&gt;"4.4"),AND(ISNUMBER(SEARCH("monitor",LOWER($B139))),NOT(OR(LEFT($E139,3)="1.5",LEFT($E139,3)="2.5")))),AND($B139&lt;&gt;"",OR(LEFT($C139,1)="1",LEFT($C139,1)="2"),$D139=""),AND($D139&lt;&gt;"",NOT(OR(LEFT($C139,1)="1",LEFT($C139,1)="2"))),AND($D139&lt;&gt;"",COUNTIF(' PROJETO'!$B$14:$B$16,$D139)=0),IF($D139="",FALSE(),IF(COUNTIF(' PROJETO'!$B$14:$B$16,$D139)=0,FALSE(),IFERROR(INDEX(' PROJETO'!$C$14:$C$16,MATCH($D139,' PROJETO'!$B$14:$B$16,0))&lt;&gt;"Sim",FALSE()))))</f>
        <v>0</v>
      </c>
      <c r="AG139" s="21" t="b">
        <f>AND($AC139,$Y139&gt;'CONFG.  LISTAS'!$F$4,$Z139="",$AA139="")</f>
        <v>0</v>
      </c>
      <c r="AH139" s="21" t="str">
        <f t="shared" si="38"/>
        <v/>
      </c>
      <c r="AI139" s="43" t="str">
        <f ca="1">IF(NOT($AC139),"",IF(OR($B139="",$C139="",$E139="",$F139=""),"Preencha descrição, categoria, tipo e unidade.",IF(AND($B139&lt;&gt;"",OR(LEFT($C139,1)="1",LEFT($C139,1)="2"),$D139=""),"Informe a prática de restauração para itens diretos.",IF(AND($D139&lt;&gt;"",NOT(OR(LEFT($C139,1)="1",LEFT($C139,1)="2"))),"Custos indiretos não devem pertencer a uma prática específica.",IF(AND($D139&lt;&gt;"",COUNTIF(' PROJETO'!$B$14:$B$16,$D139)=0),"Prática de restauração inválida ou não cadastrada.",IF(IF($D139="",FALSE(),IF(COUNTIF(' PROJETO'!$B$14:$B$16,$D139)=0,FALSE(),IFERROR(INDEX(' PROJETO'!$C$14:$C$16,MATCH($D139,' PROJETO'!$B$14:$B$16,0))&lt;&gt;"Sim",FALSE()))),"A prática informada no item não foi selecionada na aba Projeto.",IF(AND(MAX($I139,$L139,$O139,$R139,$U139,$X139)&gt;'CONFG.  LISTAS'!$F$4,NOT(OR($Z139&lt;&gt;"",$AA139&lt;&gt;""))),"Memorial de cálculo ou anexo obrigatório não informado para item acima do limite.",IF(OR(AND($G139&lt;&gt;"",$H139&lt;&gt;"",OR($G139&lt;=0,$H139&lt;=0)),AND($J139&lt;&gt;"",$K139&lt;&gt;"",OR($J139&lt;=0,$K139&lt;=0)),AND($M139&lt;&gt;"",$N139&lt;&gt;"",OR($M139&lt;=0,$N139&lt;=0)),AND($P139&lt;&gt;"",$Q139&lt;&gt;"",OR($P139&lt;=0,$Q139&lt;=0)),AND($S139&lt;&gt;"",$T139&lt;&gt;"",OR($S139&lt;=0,$T139&lt;=0)),AND($V139&lt;&gt;"",$W139&lt;&gt;"",OR($V139&lt;=0,$W139&lt;=0))),"Revise os valores informados: valor unitário e quantidade devem ser maiores que zero.",IF(OR(AND($G139="",$H139&lt;&gt;""),AND($G139&lt;&gt;"",$H139=""),AND($J139="",$K139&lt;&gt;""),AND($J139&lt;&gt;"",$K139=""),AND($M139="",$N139&lt;&gt;""),AND($M139&lt;&gt;"",$N139=""),AND($P139="",$Q139&lt;&gt;""),AND($P139&lt;&gt;"",$Q139=""),AND($S139="",$T139&lt;&gt;""),AND($S139&lt;&gt;"",$T139=""),AND($V139="",$W139&lt;&gt;""),AND($V139&lt;&gt;"",$W139="")),"Há ano preenchido parcialmente: "&amp;TRIM(IF(AND($G139="",$H139&lt;&gt;""),"Ano 1 (falta valor unitário); ","")&amp;IF(AND($G139&lt;&gt;"",$H139=""),"Ano 1 (falta quantidade); ","")&amp;IF(AND($J139="",$K139&lt;&gt;""),"Ano 2 (falta valor unitário); ","")&amp;IF(AND($J139&lt;&gt;"",$K139=""),"Ano 2 (falta quantidade); ","")&amp;IF(AND($M139="",$N139&lt;&gt;""),"Ano 3 (falta valor unitário); ","")&amp;IF(AND($M139&lt;&gt;"",$N139=""),"Ano 3 (falta quantidade); ","")&amp;IF(AND($P139="",$Q139&lt;&gt;""),"Ano 4 (falta valor unitário); ","")&amp;IF(AND($P139&lt;&gt;"",$Q139=""),"Ano 4 (falta quantidade); ","")&amp;IF(AND($S139="",$T139&lt;&gt;""),"Ano 5 (falta valor unitário); ","")&amp;IF(AND($S139&lt;&gt;"",$T139=""),"Ano 5 (falta quantidade); ","")&amp;IF(AND($V139="",$W139&lt;&gt;""),"Ano 6 (falta valor unitário); ","")&amp;IF(AND($V139&lt;&gt;"",$W139=""),"Ano 6 (falta quantidade); ","")), IF(NOT(OR(AND($G139&lt;&gt;"",$H139&lt;&gt;""),AND($J139&lt;&gt;"",$K139&lt;&gt;""),AND($M139&lt;&gt;"",$N139&lt;&gt;""),AND($P139&lt;&gt;"",$Q139&lt;&gt;""),AND($S139&lt;&gt;"",$T139&lt;&gt;""),AND($V139&lt;&gt;"",$W139&lt;&gt;""))),"Informe pelo menos um ano completo com valor unitário e quantidade.",IF(AND($C139&lt;&gt;"",$E139&lt;&gt;"",LEFT(TRIM($C139),1)&lt;&gt;LEFT(TRIM($E139),1)),"Categoria e tipo estão incompatíveis.",IF(IF(OR($E139="",$F139=""),FALSE(),IFERROR(COUNTIF(INDIRECT("UNITS_"&amp;SUBSTITUTE(LEFT($E139,FIND(" ",$E139&amp;" ")-1),".","_")),$F139)=0,TRUE())),"Unidade incompatível com o tipo selecionado.",IF(OR(AND(ISNUMBER(SEARCH("comunic",LOWER($B139))),LEFT($E139,3)&lt;&gt;"4.4"),AND(ISNUMBER(SEARCH("monitor",LOWER($B139))),NOT(OR(LEFT($E139,3)="1.5",LEFT($E139,3)="2.5")))),"Revise a classificação do item conforme as regras de preenchimento.",IF(AND($B139&lt;&gt;"",OR(ISNUMBER(SEARCH("outro",LOWER($B139))),ISNUMBER(SEARCH("divers",LOWER($B139))),ISNUMBER(SEARCH("kit",LOWER($B139))),ISNUMBER(SEARCH("ferrament",LOWER($B139))),ISNUMBER(SEARCH("epi",LOWER($B139)))),NOT(OR($Z139&lt;&gt;"",$AA139&lt;&gt;""))),"Descrição muito genérica: detalhe melhor o item e registre o racional no memorial ou em anexo.",IF(AND($Y139=0,$B139&lt;&gt;"",OR($G139&lt;&gt;"",$H139&lt;&gt;"",$J139&lt;&gt;"",$K139&lt;&gt;"",$M139&lt;&gt;"",$N139&lt;&gt;"",$P139&lt;&gt;"",$Q139&lt;&gt;"",$S139&lt;&gt;"",$T139&lt;&gt;"",$V139&lt;&gt;"",$W139&lt;&gt;"")),"O item possui dados lançados, mas o total está zerado. Revise os valores informados.","")))))))))))))))</f>
        <v/>
      </c>
    </row>
    <row r="140" spans="1:35" ht="14.25" customHeight="1" x14ac:dyDescent="0.25">
      <c r="A140" s="57" t="str">
        <f t="shared" si="26"/>
        <v/>
      </c>
      <c r="B140" s="58"/>
      <c r="C140" s="58"/>
      <c r="D140" s="58"/>
      <c r="E140" s="58"/>
      <c r="F140" s="58"/>
      <c r="G140" s="269"/>
      <c r="H140" s="59"/>
      <c r="I140" s="273">
        <f t="shared" si="27"/>
        <v>0</v>
      </c>
      <c r="J140" s="269"/>
      <c r="K140" s="59"/>
      <c r="L140" s="270">
        <f t="shared" si="28"/>
        <v>0</v>
      </c>
      <c r="M140" s="269"/>
      <c r="N140" s="59"/>
      <c r="O140" s="270">
        <f t="shared" si="29"/>
        <v>0</v>
      </c>
      <c r="P140" s="269"/>
      <c r="Q140" s="59"/>
      <c r="R140" s="271">
        <f t="shared" si="30"/>
        <v>0</v>
      </c>
      <c r="S140" s="269"/>
      <c r="T140" s="59"/>
      <c r="U140" s="270">
        <f t="shared" si="31"/>
        <v>0</v>
      </c>
      <c r="V140" s="269"/>
      <c r="W140" s="59"/>
      <c r="X140" s="270">
        <f t="shared" si="32"/>
        <v>0</v>
      </c>
      <c r="Y140" s="270">
        <f t="shared" si="33"/>
        <v>0</v>
      </c>
      <c r="Z140" s="58"/>
      <c r="AA140" s="58"/>
      <c r="AB140" s="60" t="str">
        <f t="shared" si="34"/>
        <v/>
      </c>
      <c r="AC140" s="21" t="b">
        <f t="shared" si="35"/>
        <v>0</v>
      </c>
      <c r="AD140" s="21" t="b">
        <f t="shared" si="36"/>
        <v>0</v>
      </c>
      <c r="AE140" s="21" t="b">
        <f t="shared" si="37"/>
        <v>0</v>
      </c>
      <c r="AF140" s="21" t="b">
        <f ca="1">OR(AND($AC140,NOT($AD140)),AND($AC140,OR(AND($G140="",$H140&lt;&gt;""),AND($G140&lt;&gt;"",$H140=""),AND($J140="",$K140&lt;&gt;""),AND($J140&lt;&gt;"",$K140=""),AND($M140="",$N140&lt;&gt;""),AND($M140&lt;&gt;"",$N140=""),AND($P140="",$Q140&lt;&gt;""),AND($P140&lt;&gt;"",$Q140=""),AND($S140="",$T140&lt;&gt;""),AND($S140&lt;&gt;"",$T140=""),AND($V140="",$W140&lt;&gt;""),AND($V140&lt;&gt;"",$W140=""))),AND($C140&lt;&gt;"",$E140&lt;&gt;"",LEFT(TRIM($C140),1)&lt;&gt;LEFT(TRIM($E140),1)),IF(OR($E140="",$F140=""),FALSE(),IFERROR(COUNTIF(INDIRECT("UNITS_"&amp;SUBSTITUTE(LEFT($E140,FIND(" ",$E140&amp;" ")-1),".","_")),$F140)=0,TRUE())),AND($B140&lt;&gt;"",OR(ISNUMBER(SEARCH("outro",LOWER($B140))),ISNUMBER(SEARCH("divers",LOWER($B140))),ISNUMBER(SEARCH("etc",LOWER($B140))))),OR(AND(ISNUMBER(SEARCH("comunic",LOWER($B140))),LEFT($E140,3)&lt;&gt;"4.4"),AND(ISNUMBER(SEARCH("monitor",LOWER($B140))),NOT(OR(LEFT($E140,3)="1.5",LEFT($E140,3)="2.5")))),AND($B140&lt;&gt;"",OR(LEFT($C140,1)="1",LEFT($C140,1)="2"),$D140=""),AND($D140&lt;&gt;"",NOT(OR(LEFT($C140,1)="1",LEFT($C140,1)="2"))),AND($D140&lt;&gt;"",COUNTIF(' PROJETO'!$B$14:$B$16,$D140)=0),IF($D140="",FALSE(),IF(COUNTIF(' PROJETO'!$B$14:$B$16,$D140)=0,FALSE(),IFERROR(INDEX(' PROJETO'!$C$14:$C$16,MATCH($D140,' PROJETO'!$B$14:$B$16,0))&lt;&gt;"Sim",FALSE()))))</f>
        <v>0</v>
      </c>
      <c r="AG140" s="21" t="b">
        <f>AND($AC140,$Y140&gt;'CONFG.  LISTAS'!$F$4,$Z140="",$AA140="")</f>
        <v>0</v>
      </c>
      <c r="AH140" s="21" t="str">
        <f t="shared" si="38"/>
        <v/>
      </c>
      <c r="AI140" s="43" t="str">
        <f ca="1">IF(NOT($AC140),"",IF(OR($B140="",$C140="",$E140="",$F140=""),"Preencha descrição, categoria, tipo e unidade.",IF(AND($B140&lt;&gt;"",OR(LEFT($C140,1)="1",LEFT($C140,1)="2"),$D140=""),"Informe a prática de restauração para itens diretos.",IF(AND($D140&lt;&gt;"",NOT(OR(LEFT($C140,1)="1",LEFT($C140,1)="2"))),"Custos indiretos não devem pertencer a uma prática específica.",IF(AND($D140&lt;&gt;"",COUNTIF(' PROJETO'!$B$14:$B$16,$D140)=0),"Prática de restauração inválida ou não cadastrada.",IF(IF($D140="",FALSE(),IF(COUNTIF(' PROJETO'!$B$14:$B$16,$D140)=0,FALSE(),IFERROR(INDEX(' PROJETO'!$C$14:$C$16,MATCH($D140,' PROJETO'!$B$14:$B$16,0))&lt;&gt;"Sim",FALSE()))),"A prática informada no item não foi selecionada na aba Projeto.",IF(AND(MAX($I140,$L140,$O140,$R140,$U140,$X140)&gt;'CONFG.  LISTAS'!$F$4,NOT(OR($Z140&lt;&gt;"",$AA140&lt;&gt;""))),"Memorial de cálculo ou anexo obrigatório não informado para item acima do limite.",IF(OR(AND($G140&lt;&gt;"",$H140&lt;&gt;"",OR($G140&lt;=0,$H140&lt;=0)),AND($J140&lt;&gt;"",$K140&lt;&gt;"",OR($J140&lt;=0,$K140&lt;=0)),AND($M140&lt;&gt;"",$N140&lt;&gt;"",OR($M140&lt;=0,$N140&lt;=0)),AND($P140&lt;&gt;"",$Q140&lt;&gt;"",OR($P140&lt;=0,$Q140&lt;=0)),AND($S140&lt;&gt;"",$T140&lt;&gt;"",OR($S140&lt;=0,$T140&lt;=0)),AND($V140&lt;&gt;"",$W140&lt;&gt;"",OR($V140&lt;=0,$W140&lt;=0))),"Revise os valores informados: valor unitário e quantidade devem ser maiores que zero.",IF(OR(AND($G140="",$H140&lt;&gt;""),AND($G140&lt;&gt;"",$H140=""),AND($J140="",$K140&lt;&gt;""),AND($J140&lt;&gt;"",$K140=""),AND($M140="",$N140&lt;&gt;""),AND($M140&lt;&gt;"",$N140=""),AND($P140="",$Q140&lt;&gt;""),AND($P140&lt;&gt;"",$Q140=""),AND($S140="",$T140&lt;&gt;""),AND($S140&lt;&gt;"",$T140=""),AND($V140="",$W140&lt;&gt;""),AND($V140&lt;&gt;"",$W140="")),"Há ano preenchido parcialmente: "&amp;TRIM(IF(AND($G140="",$H140&lt;&gt;""),"Ano 1 (falta valor unitário); ","")&amp;IF(AND($G140&lt;&gt;"",$H140=""),"Ano 1 (falta quantidade); ","")&amp;IF(AND($J140="",$K140&lt;&gt;""),"Ano 2 (falta valor unitário); ","")&amp;IF(AND($J140&lt;&gt;"",$K140=""),"Ano 2 (falta quantidade); ","")&amp;IF(AND($M140="",$N140&lt;&gt;""),"Ano 3 (falta valor unitário); ","")&amp;IF(AND($M140&lt;&gt;"",$N140=""),"Ano 3 (falta quantidade); ","")&amp;IF(AND($P140="",$Q140&lt;&gt;""),"Ano 4 (falta valor unitário); ","")&amp;IF(AND($P140&lt;&gt;"",$Q140=""),"Ano 4 (falta quantidade); ","")&amp;IF(AND($S140="",$T140&lt;&gt;""),"Ano 5 (falta valor unitário); ","")&amp;IF(AND($S140&lt;&gt;"",$T140=""),"Ano 5 (falta quantidade); ","")&amp;IF(AND($V140="",$W140&lt;&gt;""),"Ano 6 (falta valor unitário); ","")&amp;IF(AND($V140&lt;&gt;"",$W140=""),"Ano 6 (falta quantidade); ","")), IF(NOT(OR(AND($G140&lt;&gt;"",$H140&lt;&gt;""),AND($J140&lt;&gt;"",$K140&lt;&gt;""),AND($M140&lt;&gt;"",$N140&lt;&gt;""),AND($P140&lt;&gt;"",$Q140&lt;&gt;""),AND($S140&lt;&gt;"",$T140&lt;&gt;""),AND($V140&lt;&gt;"",$W140&lt;&gt;""))),"Informe pelo menos um ano completo com valor unitário e quantidade.",IF(AND($C140&lt;&gt;"",$E140&lt;&gt;"",LEFT(TRIM($C140),1)&lt;&gt;LEFT(TRIM($E140),1)),"Categoria e tipo estão incompatíveis.",IF(IF(OR($E140="",$F140=""),FALSE(),IFERROR(COUNTIF(INDIRECT("UNITS_"&amp;SUBSTITUTE(LEFT($E140,FIND(" ",$E140&amp;" ")-1),".","_")),$F140)=0,TRUE())),"Unidade incompatível com o tipo selecionado.",IF(OR(AND(ISNUMBER(SEARCH("comunic",LOWER($B140))),LEFT($E140,3)&lt;&gt;"4.4"),AND(ISNUMBER(SEARCH("monitor",LOWER($B140))),NOT(OR(LEFT($E140,3)="1.5",LEFT($E140,3)="2.5")))),"Revise a classificação do item conforme as regras de preenchimento.",IF(AND($B140&lt;&gt;"",OR(ISNUMBER(SEARCH("outro",LOWER($B140))),ISNUMBER(SEARCH("divers",LOWER($B140))),ISNUMBER(SEARCH("kit",LOWER($B140))),ISNUMBER(SEARCH("ferrament",LOWER($B140))),ISNUMBER(SEARCH("epi",LOWER($B140)))),NOT(OR($Z140&lt;&gt;"",$AA140&lt;&gt;""))),"Descrição muito genérica: detalhe melhor o item e registre o racional no memorial ou em anexo.",IF(AND($Y140=0,$B140&lt;&gt;"",OR($G140&lt;&gt;"",$H140&lt;&gt;"",$J140&lt;&gt;"",$K140&lt;&gt;"",$M140&lt;&gt;"",$N140&lt;&gt;"",$P140&lt;&gt;"",$Q140&lt;&gt;"",$S140&lt;&gt;"",$T140&lt;&gt;"",$V140&lt;&gt;"",$W140&lt;&gt;"")),"O item possui dados lançados, mas o total está zerado. Revise os valores informados.","")))))))))))))))</f>
        <v/>
      </c>
    </row>
    <row r="141" spans="1:35" ht="14.25" customHeight="1" x14ac:dyDescent="0.25">
      <c r="A141" s="57" t="str">
        <f t="shared" si="26"/>
        <v/>
      </c>
      <c r="B141" s="61"/>
      <c r="C141" s="61"/>
      <c r="D141" s="58"/>
      <c r="E141" s="61"/>
      <c r="F141" s="61"/>
      <c r="G141" s="272"/>
      <c r="H141" s="62"/>
      <c r="I141" s="273">
        <f t="shared" si="27"/>
        <v>0</v>
      </c>
      <c r="J141" s="272"/>
      <c r="K141" s="62"/>
      <c r="L141" s="270">
        <f t="shared" si="28"/>
        <v>0</v>
      </c>
      <c r="M141" s="272"/>
      <c r="N141" s="62"/>
      <c r="O141" s="270">
        <f t="shared" si="29"/>
        <v>0</v>
      </c>
      <c r="P141" s="272"/>
      <c r="Q141" s="62"/>
      <c r="R141" s="271">
        <f t="shared" si="30"/>
        <v>0</v>
      </c>
      <c r="S141" s="272"/>
      <c r="T141" s="62"/>
      <c r="U141" s="270">
        <f t="shared" si="31"/>
        <v>0</v>
      </c>
      <c r="V141" s="272"/>
      <c r="W141" s="62"/>
      <c r="X141" s="270">
        <f t="shared" si="32"/>
        <v>0</v>
      </c>
      <c r="Y141" s="270">
        <f t="shared" si="33"/>
        <v>0</v>
      </c>
      <c r="Z141" s="61"/>
      <c r="AA141" s="61"/>
      <c r="AB141" s="60" t="str">
        <f t="shared" si="34"/>
        <v/>
      </c>
      <c r="AC141" s="21" t="b">
        <f t="shared" si="35"/>
        <v>0</v>
      </c>
      <c r="AD141" s="21" t="b">
        <f t="shared" si="36"/>
        <v>0</v>
      </c>
      <c r="AE141" s="21" t="b">
        <f t="shared" si="37"/>
        <v>0</v>
      </c>
      <c r="AF141" s="21" t="b">
        <f ca="1">OR(AND($AC141,NOT($AD141)),AND($AC141,OR(AND($G141="",$H141&lt;&gt;""),AND($G141&lt;&gt;"",$H141=""),AND($J141="",$K141&lt;&gt;""),AND($J141&lt;&gt;"",$K141=""),AND($M141="",$N141&lt;&gt;""),AND($M141&lt;&gt;"",$N141=""),AND($P141="",$Q141&lt;&gt;""),AND($P141&lt;&gt;"",$Q141=""),AND($S141="",$T141&lt;&gt;""),AND($S141&lt;&gt;"",$T141=""),AND($V141="",$W141&lt;&gt;""),AND($V141&lt;&gt;"",$W141=""))),AND($C141&lt;&gt;"",$E141&lt;&gt;"",LEFT(TRIM($C141),1)&lt;&gt;LEFT(TRIM($E141),1)),IF(OR($E141="",$F141=""),FALSE(),IFERROR(COUNTIF(INDIRECT("UNITS_"&amp;SUBSTITUTE(LEFT($E141,FIND(" ",$E141&amp;" ")-1),".","_")),$F141)=0,TRUE())),AND($B141&lt;&gt;"",OR(ISNUMBER(SEARCH("outro",LOWER($B141))),ISNUMBER(SEARCH("divers",LOWER($B141))),ISNUMBER(SEARCH("etc",LOWER($B141))))),OR(AND(ISNUMBER(SEARCH("comunic",LOWER($B141))),LEFT($E141,3)&lt;&gt;"4.4"),AND(ISNUMBER(SEARCH("monitor",LOWER($B141))),NOT(OR(LEFT($E141,3)="1.5",LEFT($E141,3)="2.5")))),AND($B141&lt;&gt;"",OR(LEFT($C141,1)="1",LEFT($C141,1)="2"),$D141=""),AND($D141&lt;&gt;"",NOT(OR(LEFT($C141,1)="1",LEFT($C141,1)="2"))),AND($D141&lt;&gt;"",COUNTIF(' PROJETO'!$B$14:$B$16,$D141)=0),IF($D141="",FALSE(),IF(COUNTIF(' PROJETO'!$B$14:$B$16,$D141)=0,FALSE(),IFERROR(INDEX(' PROJETO'!$C$14:$C$16,MATCH($D141,' PROJETO'!$B$14:$B$16,0))&lt;&gt;"Sim",FALSE()))))</f>
        <v>0</v>
      </c>
      <c r="AG141" s="21" t="b">
        <f>AND($AC141,$Y141&gt;'CONFG.  LISTAS'!$F$4,$Z141="",$AA141="")</f>
        <v>0</v>
      </c>
      <c r="AH141" s="21" t="str">
        <f t="shared" si="38"/>
        <v/>
      </c>
      <c r="AI141" s="43" t="str">
        <f ca="1">IF(NOT($AC141),"",IF(OR($B141="",$C141="",$E141="",$F141=""),"Preencha descrição, categoria, tipo e unidade.",IF(AND($B141&lt;&gt;"",OR(LEFT($C141,1)="1",LEFT($C141,1)="2"),$D141=""),"Informe a prática de restauração para itens diretos.",IF(AND($D141&lt;&gt;"",NOT(OR(LEFT($C141,1)="1",LEFT($C141,1)="2"))),"Custos indiretos não devem pertencer a uma prática específica.",IF(AND($D141&lt;&gt;"",COUNTIF(' PROJETO'!$B$14:$B$16,$D141)=0),"Prática de restauração inválida ou não cadastrada.",IF(IF($D141="",FALSE(),IF(COUNTIF(' PROJETO'!$B$14:$B$16,$D141)=0,FALSE(),IFERROR(INDEX(' PROJETO'!$C$14:$C$16,MATCH($D141,' PROJETO'!$B$14:$B$16,0))&lt;&gt;"Sim",FALSE()))),"A prática informada no item não foi selecionada na aba Projeto.",IF(AND(MAX($I141,$L141,$O141,$R141,$U141,$X141)&gt;'CONFG.  LISTAS'!$F$4,NOT(OR($Z141&lt;&gt;"",$AA141&lt;&gt;""))),"Memorial de cálculo ou anexo obrigatório não informado para item acima do limite.",IF(OR(AND($G141&lt;&gt;"",$H141&lt;&gt;"",OR($G141&lt;=0,$H141&lt;=0)),AND($J141&lt;&gt;"",$K141&lt;&gt;"",OR($J141&lt;=0,$K141&lt;=0)),AND($M141&lt;&gt;"",$N141&lt;&gt;"",OR($M141&lt;=0,$N141&lt;=0)),AND($P141&lt;&gt;"",$Q141&lt;&gt;"",OR($P141&lt;=0,$Q141&lt;=0)),AND($S141&lt;&gt;"",$T141&lt;&gt;"",OR($S141&lt;=0,$T141&lt;=0)),AND($V141&lt;&gt;"",$W141&lt;&gt;"",OR($V141&lt;=0,$W141&lt;=0))),"Revise os valores informados: valor unitário e quantidade devem ser maiores que zero.",IF(OR(AND($G141="",$H141&lt;&gt;""),AND($G141&lt;&gt;"",$H141=""),AND($J141="",$K141&lt;&gt;""),AND($J141&lt;&gt;"",$K141=""),AND($M141="",$N141&lt;&gt;""),AND($M141&lt;&gt;"",$N141=""),AND($P141="",$Q141&lt;&gt;""),AND($P141&lt;&gt;"",$Q141=""),AND($S141="",$T141&lt;&gt;""),AND($S141&lt;&gt;"",$T141=""),AND($V141="",$W141&lt;&gt;""),AND($V141&lt;&gt;"",$W141="")),"Há ano preenchido parcialmente: "&amp;TRIM(IF(AND($G141="",$H141&lt;&gt;""),"Ano 1 (falta valor unitário); ","")&amp;IF(AND($G141&lt;&gt;"",$H141=""),"Ano 1 (falta quantidade); ","")&amp;IF(AND($J141="",$K141&lt;&gt;""),"Ano 2 (falta valor unitário); ","")&amp;IF(AND($J141&lt;&gt;"",$K141=""),"Ano 2 (falta quantidade); ","")&amp;IF(AND($M141="",$N141&lt;&gt;""),"Ano 3 (falta valor unitário); ","")&amp;IF(AND($M141&lt;&gt;"",$N141=""),"Ano 3 (falta quantidade); ","")&amp;IF(AND($P141="",$Q141&lt;&gt;""),"Ano 4 (falta valor unitário); ","")&amp;IF(AND($P141&lt;&gt;"",$Q141=""),"Ano 4 (falta quantidade); ","")&amp;IF(AND($S141="",$T141&lt;&gt;""),"Ano 5 (falta valor unitário); ","")&amp;IF(AND($S141&lt;&gt;"",$T141=""),"Ano 5 (falta quantidade); ","")&amp;IF(AND($V141="",$W141&lt;&gt;""),"Ano 6 (falta valor unitário); ","")&amp;IF(AND($V141&lt;&gt;"",$W141=""),"Ano 6 (falta quantidade); ","")), IF(NOT(OR(AND($G141&lt;&gt;"",$H141&lt;&gt;""),AND($J141&lt;&gt;"",$K141&lt;&gt;""),AND($M141&lt;&gt;"",$N141&lt;&gt;""),AND($P141&lt;&gt;"",$Q141&lt;&gt;""),AND($S141&lt;&gt;"",$T141&lt;&gt;""),AND($V141&lt;&gt;"",$W141&lt;&gt;""))),"Informe pelo menos um ano completo com valor unitário e quantidade.",IF(AND($C141&lt;&gt;"",$E141&lt;&gt;"",LEFT(TRIM($C141),1)&lt;&gt;LEFT(TRIM($E141),1)),"Categoria e tipo estão incompatíveis.",IF(IF(OR($E141="",$F141=""),FALSE(),IFERROR(COUNTIF(INDIRECT("UNITS_"&amp;SUBSTITUTE(LEFT($E141,FIND(" ",$E141&amp;" ")-1),".","_")),$F141)=0,TRUE())),"Unidade incompatível com o tipo selecionado.",IF(OR(AND(ISNUMBER(SEARCH("comunic",LOWER($B141))),LEFT($E141,3)&lt;&gt;"4.4"),AND(ISNUMBER(SEARCH("monitor",LOWER($B141))),NOT(OR(LEFT($E141,3)="1.5",LEFT($E141,3)="2.5")))),"Revise a classificação do item conforme as regras de preenchimento.",IF(AND($B141&lt;&gt;"",OR(ISNUMBER(SEARCH("outro",LOWER($B141))),ISNUMBER(SEARCH("divers",LOWER($B141))),ISNUMBER(SEARCH("kit",LOWER($B141))),ISNUMBER(SEARCH("ferrament",LOWER($B141))),ISNUMBER(SEARCH("epi",LOWER($B141)))),NOT(OR($Z141&lt;&gt;"",$AA141&lt;&gt;""))),"Descrição muito genérica: detalhe melhor o item e registre o racional no memorial ou em anexo.",IF(AND($Y141=0,$B141&lt;&gt;"",OR($G141&lt;&gt;"",$H141&lt;&gt;"",$J141&lt;&gt;"",$K141&lt;&gt;"",$M141&lt;&gt;"",$N141&lt;&gt;"",$P141&lt;&gt;"",$Q141&lt;&gt;"",$S141&lt;&gt;"",$T141&lt;&gt;"",$V141&lt;&gt;"",$W141&lt;&gt;"")),"O item possui dados lançados, mas o total está zerado. Revise os valores informados.","")))))))))))))))</f>
        <v/>
      </c>
    </row>
    <row r="142" spans="1:35" ht="14.25" customHeight="1" x14ac:dyDescent="0.25">
      <c r="A142" s="57" t="str">
        <f t="shared" si="26"/>
        <v/>
      </c>
      <c r="B142" s="58"/>
      <c r="C142" s="58"/>
      <c r="D142" s="58"/>
      <c r="E142" s="58"/>
      <c r="F142" s="58"/>
      <c r="G142" s="269"/>
      <c r="H142" s="59"/>
      <c r="I142" s="273">
        <f t="shared" si="27"/>
        <v>0</v>
      </c>
      <c r="J142" s="269"/>
      <c r="K142" s="59"/>
      <c r="L142" s="270">
        <f t="shared" si="28"/>
        <v>0</v>
      </c>
      <c r="M142" s="269"/>
      <c r="N142" s="59"/>
      <c r="O142" s="270">
        <f t="shared" si="29"/>
        <v>0</v>
      </c>
      <c r="P142" s="269"/>
      <c r="Q142" s="59"/>
      <c r="R142" s="271">
        <f t="shared" si="30"/>
        <v>0</v>
      </c>
      <c r="S142" s="269"/>
      <c r="T142" s="59"/>
      <c r="U142" s="270">
        <f t="shared" si="31"/>
        <v>0</v>
      </c>
      <c r="V142" s="269"/>
      <c r="W142" s="59"/>
      <c r="X142" s="270">
        <f t="shared" si="32"/>
        <v>0</v>
      </c>
      <c r="Y142" s="270">
        <f t="shared" si="33"/>
        <v>0</v>
      </c>
      <c r="Z142" s="58"/>
      <c r="AA142" s="58"/>
      <c r="AB142" s="60" t="str">
        <f t="shared" si="34"/>
        <v/>
      </c>
      <c r="AC142" s="21" t="b">
        <f t="shared" si="35"/>
        <v>0</v>
      </c>
      <c r="AD142" s="21" t="b">
        <f t="shared" si="36"/>
        <v>0</v>
      </c>
      <c r="AE142" s="21" t="b">
        <f t="shared" si="37"/>
        <v>0</v>
      </c>
      <c r="AF142" s="21" t="b">
        <f ca="1">OR(AND($AC142,NOT($AD142)),AND($AC142,OR(AND($G142="",$H142&lt;&gt;""),AND($G142&lt;&gt;"",$H142=""),AND($J142="",$K142&lt;&gt;""),AND($J142&lt;&gt;"",$K142=""),AND($M142="",$N142&lt;&gt;""),AND($M142&lt;&gt;"",$N142=""),AND($P142="",$Q142&lt;&gt;""),AND($P142&lt;&gt;"",$Q142=""),AND($S142="",$T142&lt;&gt;""),AND($S142&lt;&gt;"",$T142=""),AND($V142="",$W142&lt;&gt;""),AND($V142&lt;&gt;"",$W142=""))),AND($C142&lt;&gt;"",$E142&lt;&gt;"",LEFT(TRIM($C142),1)&lt;&gt;LEFT(TRIM($E142),1)),IF(OR($E142="",$F142=""),FALSE(),IFERROR(COUNTIF(INDIRECT("UNITS_"&amp;SUBSTITUTE(LEFT($E142,FIND(" ",$E142&amp;" ")-1),".","_")),$F142)=0,TRUE())),AND($B142&lt;&gt;"",OR(ISNUMBER(SEARCH("outro",LOWER($B142))),ISNUMBER(SEARCH("divers",LOWER($B142))),ISNUMBER(SEARCH("etc",LOWER($B142))))),OR(AND(ISNUMBER(SEARCH("comunic",LOWER($B142))),LEFT($E142,3)&lt;&gt;"4.4"),AND(ISNUMBER(SEARCH("monitor",LOWER($B142))),NOT(OR(LEFT($E142,3)="1.5",LEFT($E142,3)="2.5")))),AND($B142&lt;&gt;"",OR(LEFT($C142,1)="1",LEFT($C142,1)="2"),$D142=""),AND($D142&lt;&gt;"",NOT(OR(LEFT($C142,1)="1",LEFT($C142,1)="2"))),AND($D142&lt;&gt;"",COUNTIF(' PROJETO'!$B$14:$B$16,$D142)=0),IF($D142="",FALSE(),IF(COUNTIF(' PROJETO'!$B$14:$B$16,$D142)=0,FALSE(),IFERROR(INDEX(' PROJETO'!$C$14:$C$16,MATCH($D142,' PROJETO'!$B$14:$B$16,0))&lt;&gt;"Sim",FALSE()))))</f>
        <v>0</v>
      </c>
      <c r="AG142" s="21" t="b">
        <f>AND($AC142,$Y142&gt;'CONFG.  LISTAS'!$F$4,$Z142="",$AA142="")</f>
        <v>0</v>
      </c>
      <c r="AH142" s="21" t="str">
        <f t="shared" si="38"/>
        <v/>
      </c>
      <c r="AI142" s="43" t="str">
        <f ca="1">IF(NOT($AC142),"",IF(OR($B142="",$C142="",$E142="",$F142=""),"Preencha descrição, categoria, tipo e unidade.",IF(AND($B142&lt;&gt;"",OR(LEFT($C142,1)="1",LEFT($C142,1)="2"),$D142=""),"Informe a prática de restauração para itens diretos.",IF(AND($D142&lt;&gt;"",NOT(OR(LEFT($C142,1)="1",LEFT($C142,1)="2"))),"Custos indiretos não devem pertencer a uma prática específica.",IF(AND($D142&lt;&gt;"",COUNTIF(' PROJETO'!$B$14:$B$16,$D142)=0),"Prática de restauração inválida ou não cadastrada.",IF(IF($D142="",FALSE(),IF(COUNTIF(' PROJETO'!$B$14:$B$16,$D142)=0,FALSE(),IFERROR(INDEX(' PROJETO'!$C$14:$C$16,MATCH($D142,' PROJETO'!$B$14:$B$16,0))&lt;&gt;"Sim",FALSE()))),"A prática informada no item não foi selecionada na aba Projeto.",IF(AND(MAX($I142,$L142,$O142,$R142,$U142,$X142)&gt;'CONFG.  LISTAS'!$F$4,NOT(OR($Z142&lt;&gt;"",$AA142&lt;&gt;""))),"Memorial de cálculo ou anexo obrigatório não informado para item acima do limite.",IF(OR(AND($G142&lt;&gt;"",$H142&lt;&gt;"",OR($G142&lt;=0,$H142&lt;=0)),AND($J142&lt;&gt;"",$K142&lt;&gt;"",OR($J142&lt;=0,$K142&lt;=0)),AND($M142&lt;&gt;"",$N142&lt;&gt;"",OR($M142&lt;=0,$N142&lt;=0)),AND($P142&lt;&gt;"",$Q142&lt;&gt;"",OR($P142&lt;=0,$Q142&lt;=0)),AND($S142&lt;&gt;"",$T142&lt;&gt;"",OR($S142&lt;=0,$T142&lt;=0)),AND($V142&lt;&gt;"",$W142&lt;&gt;"",OR($V142&lt;=0,$W142&lt;=0))),"Revise os valores informados: valor unitário e quantidade devem ser maiores que zero.",IF(OR(AND($G142="",$H142&lt;&gt;""),AND($G142&lt;&gt;"",$H142=""),AND($J142="",$K142&lt;&gt;""),AND($J142&lt;&gt;"",$K142=""),AND($M142="",$N142&lt;&gt;""),AND($M142&lt;&gt;"",$N142=""),AND($P142="",$Q142&lt;&gt;""),AND($P142&lt;&gt;"",$Q142=""),AND($S142="",$T142&lt;&gt;""),AND($S142&lt;&gt;"",$T142=""),AND($V142="",$W142&lt;&gt;""),AND($V142&lt;&gt;"",$W142="")),"Há ano preenchido parcialmente: "&amp;TRIM(IF(AND($G142="",$H142&lt;&gt;""),"Ano 1 (falta valor unitário); ","")&amp;IF(AND($G142&lt;&gt;"",$H142=""),"Ano 1 (falta quantidade); ","")&amp;IF(AND($J142="",$K142&lt;&gt;""),"Ano 2 (falta valor unitário); ","")&amp;IF(AND($J142&lt;&gt;"",$K142=""),"Ano 2 (falta quantidade); ","")&amp;IF(AND($M142="",$N142&lt;&gt;""),"Ano 3 (falta valor unitário); ","")&amp;IF(AND($M142&lt;&gt;"",$N142=""),"Ano 3 (falta quantidade); ","")&amp;IF(AND($P142="",$Q142&lt;&gt;""),"Ano 4 (falta valor unitário); ","")&amp;IF(AND($P142&lt;&gt;"",$Q142=""),"Ano 4 (falta quantidade); ","")&amp;IF(AND($S142="",$T142&lt;&gt;""),"Ano 5 (falta valor unitário); ","")&amp;IF(AND($S142&lt;&gt;"",$T142=""),"Ano 5 (falta quantidade); ","")&amp;IF(AND($V142="",$W142&lt;&gt;""),"Ano 6 (falta valor unitário); ","")&amp;IF(AND($V142&lt;&gt;"",$W142=""),"Ano 6 (falta quantidade); ","")), IF(NOT(OR(AND($G142&lt;&gt;"",$H142&lt;&gt;""),AND($J142&lt;&gt;"",$K142&lt;&gt;""),AND($M142&lt;&gt;"",$N142&lt;&gt;""),AND($P142&lt;&gt;"",$Q142&lt;&gt;""),AND($S142&lt;&gt;"",$T142&lt;&gt;""),AND($V142&lt;&gt;"",$W142&lt;&gt;""))),"Informe pelo menos um ano completo com valor unitário e quantidade.",IF(AND($C142&lt;&gt;"",$E142&lt;&gt;"",LEFT(TRIM($C142),1)&lt;&gt;LEFT(TRIM($E142),1)),"Categoria e tipo estão incompatíveis.",IF(IF(OR($E142="",$F142=""),FALSE(),IFERROR(COUNTIF(INDIRECT("UNITS_"&amp;SUBSTITUTE(LEFT($E142,FIND(" ",$E142&amp;" ")-1),".","_")),$F142)=0,TRUE())),"Unidade incompatível com o tipo selecionado.",IF(OR(AND(ISNUMBER(SEARCH("comunic",LOWER($B142))),LEFT($E142,3)&lt;&gt;"4.4"),AND(ISNUMBER(SEARCH("monitor",LOWER($B142))),NOT(OR(LEFT($E142,3)="1.5",LEFT($E142,3)="2.5")))),"Revise a classificação do item conforme as regras de preenchimento.",IF(AND($B142&lt;&gt;"",OR(ISNUMBER(SEARCH("outro",LOWER($B142))),ISNUMBER(SEARCH("divers",LOWER($B142))),ISNUMBER(SEARCH("kit",LOWER($B142))),ISNUMBER(SEARCH("ferrament",LOWER($B142))),ISNUMBER(SEARCH("epi",LOWER($B142)))),NOT(OR($Z142&lt;&gt;"",$AA142&lt;&gt;""))),"Descrição muito genérica: detalhe melhor o item e registre o racional no memorial ou em anexo.",IF(AND($Y142=0,$B142&lt;&gt;"",OR($G142&lt;&gt;"",$H142&lt;&gt;"",$J142&lt;&gt;"",$K142&lt;&gt;"",$M142&lt;&gt;"",$N142&lt;&gt;"",$P142&lt;&gt;"",$Q142&lt;&gt;"",$S142&lt;&gt;"",$T142&lt;&gt;"",$V142&lt;&gt;"",$W142&lt;&gt;"")),"O item possui dados lançados, mas o total está zerado. Revise os valores informados.","")))))))))))))))</f>
        <v/>
      </c>
    </row>
    <row r="143" spans="1:35" ht="14.25" customHeight="1" x14ac:dyDescent="0.25">
      <c r="A143" s="57" t="str">
        <f t="shared" si="26"/>
        <v/>
      </c>
      <c r="B143" s="61"/>
      <c r="C143" s="61"/>
      <c r="D143" s="58"/>
      <c r="E143" s="61"/>
      <c r="F143" s="61"/>
      <c r="G143" s="272"/>
      <c r="H143" s="62"/>
      <c r="I143" s="273">
        <f t="shared" si="27"/>
        <v>0</v>
      </c>
      <c r="J143" s="272"/>
      <c r="K143" s="62"/>
      <c r="L143" s="270">
        <f t="shared" si="28"/>
        <v>0</v>
      </c>
      <c r="M143" s="272"/>
      <c r="N143" s="62"/>
      <c r="O143" s="270">
        <f t="shared" si="29"/>
        <v>0</v>
      </c>
      <c r="P143" s="272"/>
      <c r="Q143" s="62"/>
      <c r="R143" s="271">
        <f t="shared" si="30"/>
        <v>0</v>
      </c>
      <c r="S143" s="272"/>
      <c r="T143" s="62"/>
      <c r="U143" s="270">
        <f t="shared" si="31"/>
        <v>0</v>
      </c>
      <c r="V143" s="272"/>
      <c r="W143" s="62"/>
      <c r="X143" s="270">
        <f t="shared" si="32"/>
        <v>0</v>
      </c>
      <c r="Y143" s="270">
        <f t="shared" si="33"/>
        <v>0</v>
      </c>
      <c r="Z143" s="61"/>
      <c r="AA143" s="61"/>
      <c r="AB143" s="60" t="str">
        <f t="shared" si="34"/>
        <v/>
      </c>
      <c r="AC143" s="21" t="b">
        <f t="shared" si="35"/>
        <v>0</v>
      </c>
      <c r="AD143" s="21" t="b">
        <f t="shared" si="36"/>
        <v>0</v>
      </c>
      <c r="AE143" s="21" t="b">
        <f t="shared" si="37"/>
        <v>0</v>
      </c>
      <c r="AF143" s="21" t="b">
        <f ca="1">OR(AND($AC143,NOT($AD143)),AND($AC143,OR(AND($G143="",$H143&lt;&gt;""),AND($G143&lt;&gt;"",$H143=""),AND($J143="",$K143&lt;&gt;""),AND($J143&lt;&gt;"",$K143=""),AND($M143="",$N143&lt;&gt;""),AND($M143&lt;&gt;"",$N143=""),AND($P143="",$Q143&lt;&gt;""),AND($P143&lt;&gt;"",$Q143=""),AND($S143="",$T143&lt;&gt;""),AND($S143&lt;&gt;"",$T143=""),AND($V143="",$W143&lt;&gt;""),AND($V143&lt;&gt;"",$W143=""))),AND($C143&lt;&gt;"",$E143&lt;&gt;"",LEFT(TRIM($C143),1)&lt;&gt;LEFT(TRIM($E143),1)),IF(OR($E143="",$F143=""),FALSE(),IFERROR(COUNTIF(INDIRECT("UNITS_"&amp;SUBSTITUTE(LEFT($E143,FIND(" ",$E143&amp;" ")-1),".","_")),$F143)=0,TRUE())),AND($B143&lt;&gt;"",OR(ISNUMBER(SEARCH("outro",LOWER($B143))),ISNUMBER(SEARCH("divers",LOWER($B143))),ISNUMBER(SEARCH("etc",LOWER($B143))))),OR(AND(ISNUMBER(SEARCH("comunic",LOWER($B143))),LEFT($E143,3)&lt;&gt;"4.4"),AND(ISNUMBER(SEARCH("monitor",LOWER($B143))),NOT(OR(LEFT($E143,3)="1.5",LEFT($E143,3)="2.5")))),AND($B143&lt;&gt;"",OR(LEFT($C143,1)="1",LEFT($C143,1)="2"),$D143=""),AND($D143&lt;&gt;"",NOT(OR(LEFT($C143,1)="1",LEFT($C143,1)="2"))),AND($D143&lt;&gt;"",COUNTIF(' PROJETO'!$B$14:$B$16,$D143)=0),IF($D143="",FALSE(),IF(COUNTIF(' PROJETO'!$B$14:$B$16,$D143)=0,FALSE(),IFERROR(INDEX(' PROJETO'!$C$14:$C$16,MATCH($D143,' PROJETO'!$B$14:$B$16,0))&lt;&gt;"Sim",FALSE()))))</f>
        <v>0</v>
      </c>
      <c r="AG143" s="21" t="b">
        <f>AND($AC143,$Y143&gt;'CONFG.  LISTAS'!$F$4,$Z143="",$AA143="")</f>
        <v>0</v>
      </c>
      <c r="AH143" s="21" t="str">
        <f t="shared" si="38"/>
        <v/>
      </c>
      <c r="AI143" s="43" t="str">
        <f ca="1">IF(NOT($AC143),"",IF(OR($B143="",$C143="",$E143="",$F143=""),"Preencha descrição, categoria, tipo e unidade.",IF(AND($B143&lt;&gt;"",OR(LEFT($C143,1)="1",LEFT($C143,1)="2"),$D143=""),"Informe a prática de restauração para itens diretos.",IF(AND($D143&lt;&gt;"",NOT(OR(LEFT($C143,1)="1",LEFT($C143,1)="2"))),"Custos indiretos não devem pertencer a uma prática específica.",IF(AND($D143&lt;&gt;"",COUNTIF(' PROJETO'!$B$14:$B$16,$D143)=0),"Prática de restauração inválida ou não cadastrada.",IF(IF($D143="",FALSE(),IF(COUNTIF(' PROJETO'!$B$14:$B$16,$D143)=0,FALSE(),IFERROR(INDEX(' PROJETO'!$C$14:$C$16,MATCH($D143,' PROJETO'!$B$14:$B$16,0))&lt;&gt;"Sim",FALSE()))),"A prática informada no item não foi selecionada na aba Projeto.",IF(AND(MAX($I143,$L143,$O143,$R143,$U143,$X143)&gt;'CONFG.  LISTAS'!$F$4,NOT(OR($Z143&lt;&gt;"",$AA143&lt;&gt;""))),"Memorial de cálculo ou anexo obrigatório não informado para item acima do limite.",IF(OR(AND($G143&lt;&gt;"",$H143&lt;&gt;"",OR($G143&lt;=0,$H143&lt;=0)),AND($J143&lt;&gt;"",$K143&lt;&gt;"",OR($J143&lt;=0,$K143&lt;=0)),AND($M143&lt;&gt;"",$N143&lt;&gt;"",OR($M143&lt;=0,$N143&lt;=0)),AND($P143&lt;&gt;"",$Q143&lt;&gt;"",OR($P143&lt;=0,$Q143&lt;=0)),AND($S143&lt;&gt;"",$T143&lt;&gt;"",OR($S143&lt;=0,$T143&lt;=0)),AND($V143&lt;&gt;"",$W143&lt;&gt;"",OR($V143&lt;=0,$W143&lt;=0))),"Revise os valores informados: valor unitário e quantidade devem ser maiores que zero.",IF(OR(AND($G143="",$H143&lt;&gt;""),AND($G143&lt;&gt;"",$H143=""),AND($J143="",$K143&lt;&gt;""),AND($J143&lt;&gt;"",$K143=""),AND($M143="",$N143&lt;&gt;""),AND($M143&lt;&gt;"",$N143=""),AND($P143="",$Q143&lt;&gt;""),AND($P143&lt;&gt;"",$Q143=""),AND($S143="",$T143&lt;&gt;""),AND($S143&lt;&gt;"",$T143=""),AND($V143="",$W143&lt;&gt;""),AND($V143&lt;&gt;"",$W143="")),"Há ano preenchido parcialmente: "&amp;TRIM(IF(AND($G143="",$H143&lt;&gt;""),"Ano 1 (falta valor unitário); ","")&amp;IF(AND($G143&lt;&gt;"",$H143=""),"Ano 1 (falta quantidade); ","")&amp;IF(AND($J143="",$K143&lt;&gt;""),"Ano 2 (falta valor unitário); ","")&amp;IF(AND($J143&lt;&gt;"",$K143=""),"Ano 2 (falta quantidade); ","")&amp;IF(AND($M143="",$N143&lt;&gt;""),"Ano 3 (falta valor unitário); ","")&amp;IF(AND($M143&lt;&gt;"",$N143=""),"Ano 3 (falta quantidade); ","")&amp;IF(AND($P143="",$Q143&lt;&gt;""),"Ano 4 (falta valor unitário); ","")&amp;IF(AND($P143&lt;&gt;"",$Q143=""),"Ano 4 (falta quantidade); ","")&amp;IF(AND($S143="",$T143&lt;&gt;""),"Ano 5 (falta valor unitário); ","")&amp;IF(AND($S143&lt;&gt;"",$T143=""),"Ano 5 (falta quantidade); ","")&amp;IF(AND($V143="",$W143&lt;&gt;""),"Ano 6 (falta valor unitário); ","")&amp;IF(AND($V143&lt;&gt;"",$W143=""),"Ano 6 (falta quantidade); ","")), IF(NOT(OR(AND($G143&lt;&gt;"",$H143&lt;&gt;""),AND($J143&lt;&gt;"",$K143&lt;&gt;""),AND($M143&lt;&gt;"",$N143&lt;&gt;""),AND($P143&lt;&gt;"",$Q143&lt;&gt;""),AND($S143&lt;&gt;"",$T143&lt;&gt;""),AND($V143&lt;&gt;"",$W143&lt;&gt;""))),"Informe pelo menos um ano completo com valor unitário e quantidade.",IF(AND($C143&lt;&gt;"",$E143&lt;&gt;"",LEFT(TRIM($C143),1)&lt;&gt;LEFT(TRIM($E143),1)),"Categoria e tipo estão incompatíveis.",IF(IF(OR($E143="",$F143=""),FALSE(),IFERROR(COUNTIF(INDIRECT("UNITS_"&amp;SUBSTITUTE(LEFT($E143,FIND(" ",$E143&amp;" ")-1),".","_")),$F143)=0,TRUE())),"Unidade incompatível com o tipo selecionado.",IF(OR(AND(ISNUMBER(SEARCH("comunic",LOWER($B143))),LEFT($E143,3)&lt;&gt;"4.4"),AND(ISNUMBER(SEARCH("monitor",LOWER($B143))),NOT(OR(LEFT($E143,3)="1.5",LEFT($E143,3)="2.5")))),"Revise a classificação do item conforme as regras de preenchimento.",IF(AND($B143&lt;&gt;"",OR(ISNUMBER(SEARCH("outro",LOWER($B143))),ISNUMBER(SEARCH("divers",LOWER($B143))),ISNUMBER(SEARCH("kit",LOWER($B143))),ISNUMBER(SEARCH("ferrament",LOWER($B143))),ISNUMBER(SEARCH("epi",LOWER($B143)))),NOT(OR($Z143&lt;&gt;"",$AA143&lt;&gt;""))),"Descrição muito genérica: detalhe melhor o item e registre o racional no memorial ou em anexo.",IF(AND($Y143=0,$B143&lt;&gt;"",OR($G143&lt;&gt;"",$H143&lt;&gt;"",$J143&lt;&gt;"",$K143&lt;&gt;"",$M143&lt;&gt;"",$N143&lt;&gt;"",$P143&lt;&gt;"",$Q143&lt;&gt;"",$S143&lt;&gt;"",$T143&lt;&gt;"",$V143&lt;&gt;"",$W143&lt;&gt;"")),"O item possui dados lançados, mas o total está zerado. Revise os valores informados.","")))))))))))))))</f>
        <v/>
      </c>
    </row>
    <row r="144" spans="1:35" ht="14.25" customHeight="1" x14ac:dyDescent="0.25">
      <c r="A144" s="57" t="str">
        <f t="shared" si="26"/>
        <v/>
      </c>
      <c r="B144" s="58"/>
      <c r="C144" s="58"/>
      <c r="D144" s="58"/>
      <c r="E144" s="58"/>
      <c r="F144" s="58"/>
      <c r="G144" s="269"/>
      <c r="H144" s="59"/>
      <c r="I144" s="273">
        <f t="shared" si="27"/>
        <v>0</v>
      </c>
      <c r="J144" s="269"/>
      <c r="K144" s="59"/>
      <c r="L144" s="270">
        <f t="shared" si="28"/>
        <v>0</v>
      </c>
      <c r="M144" s="269"/>
      <c r="N144" s="59"/>
      <c r="O144" s="270">
        <f t="shared" si="29"/>
        <v>0</v>
      </c>
      <c r="P144" s="269"/>
      <c r="Q144" s="59"/>
      <c r="R144" s="271">
        <f t="shared" si="30"/>
        <v>0</v>
      </c>
      <c r="S144" s="269"/>
      <c r="T144" s="59"/>
      <c r="U144" s="270">
        <f t="shared" si="31"/>
        <v>0</v>
      </c>
      <c r="V144" s="269"/>
      <c r="W144" s="59"/>
      <c r="X144" s="270">
        <f t="shared" si="32"/>
        <v>0</v>
      </c>
      <c r="Y144" s="270">
        <f t="shared" si="33"/>
        <v>0</v>
      </c>
      <c r="Z144" s="58"/>
      <c r="AA144" s="58"/>
      <c r="AB144" s="60" t="str">
        <f t="shared" si="34"/>
        <v/>
      </c>
      <c r="AC144" s="21" t="b">
        <f t="shared" si="35"/>
        <v>0</v>
      </c>
      <c r="AD144" s="21" t="b">
        <f t="shared" si="36"/>
        <v>0</v>
      </c>
      <c r="AE144" s="21" t="b">
        <f t="shared" si="37"/>
        <v>0</v>
      </c>
      <c r="AF144" s="21" t="b">
        <f ca="1">OR(AND($AC144,NOT($AD144)),AND($AC144,OR(AND($G144="",$H144&lt;&gt;""),AND($G144&lt;&gt;"",$H144=""),AND($J144="",$K144&lt;&gt;""),AND($J144&lt;&gt;"",$K144=""),AND($M144="",$N144&lt;&gt;""),AND($M144&lt;&gt;"",$N144=""),AND($P144="",$Q144&lt;&gt;""),AND($P144&lt;&gt;"",$Q144=""),AND($S144="",$T144&lt;&gt;""),AND($S144&lt;&gt;"",$T144=""),AND($V144="",$W144&lt;&gt;""),AND($V144&lt;&gt;"",$W144=""))),AND($C144&lt;&gt;"",$E144&lt;&gt;"",LEFT(TRIM($C144),1)&lt;&gt;LEFT(TRIM($E144),1)),IF(OR($E144="",$F144=""),FALSE(),IFERROR(COUNTIF(INDIRECT("UNITS_"&amp;SUBSTITUTE(LEFT($E144,FIND(" ",$E144&amp;" ")-1),".","_")),$F144)=0,TRUE())),AND($B144&lt;&gt;"",OR(ISNUMBER(SEARCH("outro",LOWER($B144))),ISNUMBER(SEARCH("divers",LOWER($B144))),ISNUMBER(SEARCH("etc",LOWER($B144))))),OR(AND(ISNUMBER(SEARCH("comunic",LOWER($B144))),LEFT($E144,3)&lt;&gt;"4.4"),AND(ISNUMBER(SEARCH("monitor",LOWER($B144))),NOT(OR(LEFT($E144,3)="1.5",LEFT($E144,3)="2.5")))),AND($B144&lt;&gt;"",OR(LEFT($C144,1)="1",LEFT($C144,1)="2"),$D144=""),AND($D144&lt;&gt;"",NOT(OR(LEFT($C144,1)="1",LEFT($C144,1)="2"))),AND($D144&lt;&gt;"",COUNTIF(' PROJETO'!$B$14:$B$16,$D144)=0),IF($D144="",FALSE(),IF(COUNTIF(' PROJETO'!$B$14:$B$16,$D144)=0,FALSE(),IFERROR(INDEX(' PROJETO'!$C$14:$C$16,MATCH($D144,' PROJETO'!$B$14:$B$16,0))&lt;&gt;"Sim",FALSE()))))</f>
        <v>0</v>
      </c>
      <c r="AG144" s="21" t="b">
        <f>AND($AC144,$Y144&gt;'CONFG.  LISTAS'!$F$4,$Z144="",$AA144="")</f>
        <v>0</v>
      </c>
      <c r="AH144" s="21" t="str">
        <f t="shared" si="38"/>
        <v/>
      </c>
      <c r="AI144" s="43" t="str">
        <f ca="1">IF(NOT($AC144),"",IF(OR($B144="",$C144="",$E144="",$F144=""),"Preencha descrição, categoria, tipo e unidade.",IF(AND($B144&lt;&gt;"",OR(LEFT($C144,1)="1",LEFT($C144,1)="2"),$D144=""),"Informe a prática de restauração para itens diretos.",IF(AND($D144&lt;&gt;"",NOT(OR(LEFT($C144,1)="1",LEFT($C144,1)="2"))),"Custos indiretos não devem pertencer a uma prática específica.",IF(AND($D144&lt;&gt;"",COUNTIF(' PROJETO'!$B$14:$B$16,$D144)=0),"Prática de restauração inválida ou não cadastrada.",IF(IF($D144="",FALSE(),IF(COUNTIF(' PROJETO'!$B$14:$B$16,$D144)=0,FALSE(),IFERROR(INDEX(' PROJETO'!$C$14:$C$16,MATCH($D144,' PROJETO'!$B$14:$B$16,0))&lt;&gt;"Sim",FALSE()))),"A prática informada no item não foi selecionada na aba Projeto.",IF(AND(MAX($I144,$L144,$O144,$R144,$U144,$X144)&gt;'CONFG.  LISTAS'!$F$4,NOT(OR($Z144&lt;&gt;"",$AA144&lt;&gt;""))),"Memorial de cálculo ou anexo obrigatório não informado para item acima do limite.",IF(OR(AND($G144&lt;&gt;"",$H144&lt;&gt;"",OR($G144&lt;=0,$H144&lt;=0)),AND($J144&lt;&gt;"",$K144&lt;&gt;"",OR($J144&lt;=0,$K144&lt;=0)),AND($M144&lt;&gt;"",$N144&lt;&gt;"",OR($M144&lt;=0,$N144&lt;=0)),AND($P144&lt;&gt;"",$Q144&lt;&gt;"",OR($P144&lt;=0,$Q144&lt;=0)),AND($S144&lt;&gt;"",$T144&lt;&gt;"",OR($S144&lt;=0,$T144&lt;=0)),AND($V144&lt;&gt;"",$W144&lt;&gt;"",OR($V144&lt;=0,$W144&lt;=0))),"Revise os valores informados: valor unitário e quantidade devem ser maiores que zero.",IF(OR(AND($G144="",$H144&lt;&gt;""),AND($G144&lt;&gt;"",$H144=""),AND($J144="",$K144&lt;&gt;""),AND($J144&lt;&gt;"",$K144=""),AND($M144="",$N144&lt;&gt;""),AND($M144&lt;&gt;"",$N144=""),AND($P144="",$Q144&lt;&gt;""),AND($P144&lt;&gt;"",$Q144=""),AND($S144="",$T144&lt;&gt;""),AND($S144&lt;&gt;"",$T144=""),AND($V144="",$W144&lt;&gt;""),AND($V144&lt;&gt;"",$W144="")),"Há ano preenchido parcialmente: "&amp;TRIM(IF(AND($G144="",$H144&lt;&gt;""),"Ano 1 (falta valor unitário); ","")&amp;IF(AND($G144&lt;&gt;"",$H144=""),"Ano 1 (falta quantidade); ","")&amp;IF(AND($J144="",$K144&lt;&gt;""),"Ano 2 (falta valor unitário); ","")&amp;IF(AND($J144&lt;&gt;"",$K144=""),"Ano 2 (falta quantidade); ","")&amp;IF(AND($M144="",$N144&lt;&gt;""),"Ano 3 (falta valor unitário); ","")&amp;IF(AND($M144&lt;&gt;"",$N144=""),"Ano 3 (falta quantidade); ","")&amp;IF(AND($P144="",$Q144&lt;&gt;""),"Ano 4 (falta valor unitário); ","")&amp;IF(AND($P144&lt;&gt;"",$Q144=""),"Ano 4 (falta quantidade); ","")&amp;IF(AND($S144="",$T144&lt;&gt;""),"Ano 5 (falta valor unitário); ","")&amp;IF(AND($S144&lt;&gt;"",$T144=""),"Ano 5 (falta quantidade); ","")&amp;IF(AND($V144="",$W144&lt;&gt;""),"Ano 6 (falta valor unitário); ","")&amp;IF(AND($V144&lt;&gt;"",$W144=""),"Ano 6 (falta quantidade); ","")), IF(NOT(OR(AND($G144&lt;&gt;"",$H144&lt;&gt;""),AND($J144&lt;&gt;"",$K144&lt;&gt;""),AND($M144&lt;&gt;"",$N144&lt;&gt;""),AND($P144&lt;&gt;"",$Q144&lt;&gt;""),AND($S144&lt;&gt;"",$T144&lt;&gt;""),AND($V144&lt;&gt;"",$W144&lt;&gt;""))),"Informe pelo menos um ano completo com valor unitário e quantidade.",IF(AND($C144&lt;&gt;"",$E144&lt;&gt;"",LEFT(TRIM($C144),1)&lt;&gt;LEFT(TRIM($E144),1)),"Categoria e tipo estão incompatíveis.",IF(IF(OR($E144="",$F144=""),FALSE(),IFERROR(COUNTIF(INDIRECT("UNITS_"&amp;SUBSTITUTE(LEFT($E144,FIND(" ",$E144&amp;" ")-1),".","_")),$F144)=0,TRUE())),"Unidade incompatível com o tipo selecionado.",IF(OR(AND(ISNUMBER(SEARCH("comunic",LOWER($B144))),LEFT($E144,3)&lt;&gt;"4.4"),AND(ISNUMBER(SEARCH("monitor",LOWER($B144))),NOT(OR(LEFT($E144,3)="1.5",LEFT($E144,3)="2.5")))),"Revise a classificação do item conforme as regras de preenchimento.",IF(AND($B144&lt;&gt;"",OR(ISNUMBER(SEARCH("outro",LOWER($B144))),ISNUMBER(SEARCH("divers",LOWER($B144))),ISNUMBER(SEARCH("kit",LOWER($B144))),ISNUMBER(SEARCH("ferrament",LOWER($B144))),ISNUMBER(SEARCH("epi",LOWER($B144)))),NOT(OR($Z144&lt;&gt;"",$AA144&lt;&gt;""))),"Descrição muito genérica: detalhe melhor o item e registre o racional no memorial ou em anexo.",IF(AND($Y144=0,$B144&lt;&gt;"",OR($G144&lt;&gt;"",$H144&lt;&gt;"",$J144&lt;&gt;"",$K144&lt;&gt;"",$M144&lt;&gt;"",$N144&lt;&gt;"",$P144&lt;&gt;"",$Q144&lt;&gt;"",$S144&lt;&gt;"",$T144&lt;&gt;"",$V144&lt;&gt;"",$W144&lt;&gt;"")),"O item possui dados lançados, mas o total está zerado. Revise os valores informados.","")))))))))))))))</f>
        <v/>
      </c>
    </row>
    <row r="145" spans="1:35" ht="14.25" customHeight="1" x14ac:dyDescent="0.25">
      <c r="A145" s="57" t="str">
        <f t="shared" si="26"/>
        <v/>
      </c>
      <c r="B145" s="61"/>
      <c r="C145" s="61"/>
      <c r="D145" s="58"/>
      <c r="E145" s="61"/>
      <c r="F145" s="61"/>
      <c r="G145" s="272"/>
      <c r="H145" s="62"/>
      <c r="I145" s="273">
        <f t="shared" si="27"/>
        <v>0</v>
      </c>
      <c r="J145" s="272"/>
      <c r="K145" s="62"/>
      <c r="L145" s="270">
        <f t="shared" si="28"/>
        <v>0</v>
      </c>
      <c r="M145" s="272"/>
      <c r="N145" s="62"/>
      <c r="O145" s="270">
        <f t="shared" si="29"/>
        <v>0</v>
      </c>
      <c r="P145" s="272"/>
      <c r="Q145" s="62"/>
      <c r="R145" s="271">
        <f t="shared" si="30"/>
        <v>0</v>
      </c>
      <c r="S145" s="272"/>
      <c r="T145" s="62"/>
      <c r="U145" s="270">
        <f t="shared" si="31"/>
        <v>0</v>
      </c>
      <c r="V145" s="272"/>
      <c r="W145" s="62"/>
      <c r="X145" s="270">
        <f t="shared" si="32"/>
        <v>0</v>
      </c>
      <c r="Y145" s="270">
        <f t="shared" si="33"/>
        <v>0</v>
      </c>
      <c r="Z145" s="61"/>
      <c r="AA145" s="61"/>
      <c r="AB145" s="60" t="str">
        <f t="shared" si="34"/>
        <v/>
      </c>
      <c r="AC145" s="21" t="b">
        <f t="shared" si="35"/>
        <v>0</v>
      </c>
      <c r="AD145" s="21" t="b">
        <f t="shared" si="36"/>
        <v>0</v>
      </c>
      <c r="AE145" s="21" t="b">
        <f t="shared" si="37"/>
        <v>0</v>
      </c>
      <c r="AF145" s="21" t="b">
        <f ca="1">OR(AND($AC145,NOT($AD145)),AND($AC145,OR(AND($G145="",$H145&lt;&gt;""),AND($G145&lt;&gt;"",$H145=""),AND($J145="",$K145&lt;&gt;""),AND($J145&lt;&gt;"",$K145=""),AND($M145="",$N145&lt;&gt;""),AND($M145&lt;&gt;"",$N145=""),AND($P145="",$Q145&lt;&gt;""),AND($P145&lt;&gt;"",$Q145=""),AND($S145="",$T145&lt;&gt;""),AND($S145&lt;&gt;"",$T145=""),AND($V145="",$W145&lt;&gt;""),AND($V145&lt;&gt;"",$W145=""))),AND($C145&lt;&gt;"",$E145&lt;&gt;"",LEFT(TRIM($C145),1)&lt;&gt;LEFT(TRIM($E145),1)),IF(OR($E145="",$F145=""),FALSE(),IFERROR(COUNTIF(INDIRECT("UNITS_"&amp;SUBSTITUTE(LEFT($E145,FIND(" ",$E145&amp;" ")-1),".","_")),$F145)=0,TRUE())),AND($B145&lt;&gt;"",OR(ISNUMBER(SEARCH("outro",LOWER($B145))),ISNUMBER(SEARCH("divers",LOWER($B145))),ISNUMBER(SEARCH("etc",LOWER($B145))))),OR(AND(ISNUMBER(SEARCH("comunic",LOWER($B145))),LEFT($E145,3)&lt;&gt;"4.4"),AND(ISNUMBER(SEARCH("monitor",LOWER($B145))),NOT(OR(LEFT($E145,3)="1.5",LEFT($E145,3)="2.5")))),AND($B145&lt;&gt;"",OR(LEFT($C145,1)="1",LEFT($C145,1)="2"),$D145=""),AND($D145&lt;&gt;"",NOT(OR(LEFT($C145,1)="1",LEFT($C145,1)="2"))),AND($D145&lt;&gt;"",COUNTIF(' PROJETO'!$B$14:$B$16,$D145)=0),IF($D145="",FALSE(),IF(COUNTIF(' PROJETO'!$B$14:$B$16,$D145)=0,FALSE(),IFERROR(INDEX(' PROJETO'!$C$14:$C$16,MATCH($D145,' PROJETO'!$B$14:$B$16,0))&lt;&gt;"Sim",FALSE()))))</f>
        <v>0</v>
      </c>
      <c r="AG145" s="21" t="b">
        <f>AND($AC145,$Y145&gt;'CONFG.  LISTAS'!$F$4,$Z145="",$AA145="")</f>
        <v>0</v>
      </c>
      <c r="AH145" s="21" t="str">
        <f t="shared" si="38"/>
        <v/>
      </c>
      <c r="AI145" s="43" t="str">
        <f ca="1">IF(NOT($AC145),"",IF(OR($B145="",$C145="",$E145="",$F145=""),"Preencha descrição, categoria, tipo e unidade.",IF(AND($B145&lt;&gt;"",OR(LEFT($C145,1)="1",LEFT($C145,1)="2"),$D145=""),"Informe a prática de restauração para itens diretos.",IF(AND($D145&lt;&gt;"",NOT(OR(LEFT($C145,1)="1",LEFT($C145,1)="2"))),"Custos indiretos não devem pertencer a uma prática específica.",IF(AND($D145&lt;&gt;"",COUNTIF(' PROJETO'!$B$14:$B$16,$D145)=0),"Prática de restauração inválida ou não cadastrada.",IF(IF($D145="",FALSE(),IF(COUNTIF(' PROJETO'!$B$14:$B$16,$D145)=0,FALSE(),IFERROR(INDEX(' PROJETO'!$C$14:$C$16,MATCH($D145,' PROJETO'!$B$14:$B$16,0))&lt;&gt;"Sim",FALSE()))),"A prática informada no item não foi selecionada na aba Projeto.",IF(AND(MAX($I145,$L145,$O145,$R145,$U145,$X145)&gt;'CONFG.  LISTAS'!$F$4,NOT(OR($Z145&lt;&gt;"",$AA145&lt;&gt;""))),"Memorial de cálculo ou anexo obrigatório não informado para item acima do limite.",IF(OR(AND($G145&lt;&gt;"",$H145&lt;&gt;"",OR($G145&lt;=0,$H145&lt;=0)),AND($J145&lt;&gt;"",$K145&lt;&gt;"",OR($J145&lt;=0,$K145&lt;=0)),AND($M145&lt;&gt;"",$N145&lt;&gt;"",OR($M145&lt;=0,$N145&lt;=0)),AND($P145&lt;&gt;"",$Q145&lt;&gt;"",OR($P145&lt;=0,$Q145&lt;=0)),AND($S145&lt;&gt;"",$T145&lt;&gt;"",OR($S145&lt;=0,$T145&lt;=0)),AND($V145&lt;&gt;"",$W145&lt;&gt;"",OR($V145&lt;=0,$W145&lt;=0))),"Revise os valores informados: valor unitário e quantidade devem ser maiores que zero.",IF(OR(AND($G145="",$H145&lt;&gt;""),AND($G145&lt;&gt;"",$H145=""),AND($J145="",$K145&lt;&gt;""),AND($J145&lt;&gt;"",$K145=""),AND($M145="",$N145&lt;&gt;""),AND($M145&lt;&gt;"",$N145=""),AND($P145="",$Q145&lt;&gt;""),AND($P145&lt;&gt;"",$Q145=""),AND($S145="",$T145&lt;&gt;""),AND($S145&lt;&gt;"",$T145=""),AND($V145="",$W145&lt;&gt;""),AND($V145&lt;&gt;"",$W145="")),"Há ano preenchido parcialmente: "&amp;TRIM(IF(AND($G145="",$H145&lt;&gt;""),"Ano 1 (falta valor unitário); ","")&amp;IF(AND($G145&lt;&gt;"",$H145=""),"Ano 1 (falta quantidade); ","")&amp;IF(AND($J145="",$K145&lt;&gt;""),"Ano 2 (falta valor unitário); ","")&amp;IF(AND($J145&lt;&gt;"",$K145=""),"Ano 2 (falta quantidade); ","")&amp;IF(AND($M145="",$N145&lt;&gt;""),"Ano 3 (falta valor unitário); ","")&amp;IF(AND($M145&lt;&gt;"",$N145=""),"Ano 3 (falta quantidade); ","")&amp;IF(AND($P145="",$Q145&lt;&gt;""),"Ano 4 (falta valor unitário); ","")&amp;IF(AND($P145&lt;&gt;"",$Q145=""),"Ano 4 (falta quantidade); ","")&amp;IF(AND($S145="",$T145&lt;&gt;""),"Ano 5 (falta valor unitário); ","")&amp;IF(AND($S145&lt;&gt;"",$T145=""),"Ano 5 (falta quantidade); ","")&amp;IF(AND($V145="",$W145&lt;&gt;""),"Ano 6 (falta valor unitário); ","")&amp;IF(AND($V145&lt;&gt;"",$W145=""),"Ano 6 (falta quantidade); ","")), IF(NOT(OR(AND($G145&lt;&gt;"",$H145&lt;&gt;""),AND($J145&lt;&gt;"",$K145&lt;&gt;""),AND($M145&lt;&gt;"",$N145&lt;&gt;""),AND($P145&lt;&gt;"",$Q145&lt;&gt;""),AND($S145&lt;&gt;"",$T145&lt;&gt;""),AND($V145&lt;&gt;"",$W145&lt;&gt;""))),"Informe pelo menos um ano completo com valor unitário e quantidade.",IF(AND($C145&lt;&gt;"",$E145&lt;&gt;"",LEFT(TRIM($C145),1)&lt;&gt;LEFT(TRIM($E145),1)),"Categoria e tipo estão incompatíveis.",IF(IF(OR($E145="",$F145=""),FALSE(),IFERROR(COUNTIF(INDIRECT("UNITS_"&amp;SUBSTITUTE(LEFT($E145,FIND(" ",$E145&amp;" ")-1),".","_")),$F145)=0,TRUE())),"Unidade incompatível com o tipo selecionado.",IF(OR(AND(ISNUMBER(SEARCH("comunic",LOWER($B145))),LEFT($E145,3)&lt;&gt;"4.4"),AND(ISNUMBER(SEARCH("monitor",LOWER($B145))),NOT(OR(LEFT($E145,3)="1.5",LEFT($E145,3)="2.5")))),"Revise a classificação do item conforme as regras de preenchimento.",IF(AND($B145&lt;&gt;"",OR(ISNUMBER(SEARCH("outro",LOWER($B145))),ISNUMBER(SEARCH("divers",LOWER($B145))),ISNUMBER(SEARCH("kit",LOWER($B145))),ISNUMBER(SEARCH("ferrament",LOWER($B145))),ISNUMBER(SEARCH("epi",LOWER($B145)))),NOT(OR($Z145&lt;&gt;"",$AA145&lt;&gt;""))),"Descrição muito genérica: detalhe melhor o item e registre o racional no memorial ou em anexo.",IF(AND($Y145=0,$B145&lt;&gt;"",OR($G145&lt;&gt;"",$H145&lt;&gt;"",$J145&lt;&gt;"",$K145&lt;&gt;"",$M145&lt;&gt;"",$N145&lt;&gt;"",$P145&lt;&gt;"",$Q145&lt;&gt;"",$S145&lt;&gt;"",$T145&lt;&gt;"",$V145&lt;&gt;"",$W145&lt;&gt;"")),"O item possui dados lançados, mas o total está zerado. Revise os valores informados.","")))))))))))))))</f>
        <v/>
      </c>
    </row>
    <row r="146" spans="1:35" ht="14.25" customHeight="1" x14ac:dyDescent="0.25">
      <c r="A146" s="57" t="str">
        <f t="shared" si="26"/>
        <v/>
      </c>
      <c r="B146" s="58"/>
      <c r="C146" s="58"/>
      <c r="D146" s="58"/>
      <c r="E146" s="58"/>
      <c r="F146" s="58"/>
      <c r="G146" s="269"/>
      <c r="H146" s="59"/>
      <c r="I146" s="273">
        <f t="shared" si="27"/>
        <v>0</v>
      </c>
      <c r="J146" s="269"/>
      <c r="K146" s="59"/>
      <c r="L146" s="270">
        <f t="shared" si="28"/>
        <v>0</v>
      </c>
      <c r="M146" s="269"/>
      <c r="N146" s="59"/>
      <c r="O146" s="270">
        <f t="shared" si="29"/>
        <v>0</v>
      </c>
      <c r="P146" s="269"/>
      <c r="Q146" s="59"/>
      <c r="R146" s="271">
        <f t="shared" si="30"/>
        <v>0</v>
      </c>
      <c r="S146" s="269"/>
      <c r="T146" s="59"/>
      <c r="U146" s="270">
        <f t="shared" si="31"/>
        <v>0</v>
      </c>
      <c r="V146" s="269"/>
      <c r="W146" s="59"/>
      <c r="X146" s="270">
        <f t="shared" si="32"/>
        <v>0</v>
      </c>
      <c r="Y146" s="270">
        <f t="shared" si="33"/>
        <v>0</v>
      </c>
      <c r="Z146" s="58"/>
      <c r="AA146" s="58"/>
      <c r="AB146" s="60" t="str">
        <f t="shared" si="34"/>
        <v/>
      </c>
      <c r="AC146" s="21" t="b">
        <f t="shared" si="35"/>
        <v>0</v>
      </c>
      <c r="AD146" s="21" t="b">
        <f t="shared" si="36"/>
        <v>0</v>
      </c>
      <c r="AE146" s="21" t="b">
        <f t="shared" si="37"/>
        <v>0</v>
      </c>
      <c r="AF146" s="21" t="b">
        <f ca="1">OR(AND($AC146,NOT($AD146)),AND($AC146,OR(AND($G146="",$H146&lt;&gt;""),AND($G146&lt;&gt;"",$H146=""),AND($J146="",$K146&lt;&gt;""),AND($J146&lt;&gt;"",$K146=""),AND($M146="",$N146&lt;&gt;""),AND($M146&lt;&gt;"",$N146=""),AND($P146="",$Q146&lt;&gt;""),AND($P146&lt;&gt;"",$Q146=""),AND($S146="",$T146&lt;&gt;""),AND($S146&lt;&gt;"",$T146=""),AND($V146="",$W146&lt;&gt;""),AND($V146&lt;&gt;"",$W146=""))),AND($C146&lt;&gt;"",$E146&lt;&gt;"",LEFT(TRIM($C146),1)&lt;&gt;LEFT(TRIM($E146),1)),IF(OR($E146="",$F146=""),FALSE(),IFERROR(COUNTIF(INDIRECT("UNITS_"&amp;SUBSTITUTE(LEFT($E146,FIND(" ",$E146&amp;" ")-1),".","_")),$F146)=0,TRUE())),AND($B146&lt;&gt;"",OR(ISNUMBER(SEARCH("outro",LOWER($B146))),ISNUMBER(SEARCH("divers",LOWER($B146))),ISNUMBER(SEARCH("etc",LOWER($B146))))),OR(AND(ISNUMBER(SEARCH("comunic",LOWER($B146))),LEFT($E146,3)&lt;&gt;"4.4"),AND(ISNUMBER(SEARCH("monitor",LOWER($B146))),NOT(OR(LEFT($E146,3)="1.5",LEFT($E146,3)="2.5")))),AND($B146&lt;&gt;"",OR(LEFT($C146,1)="1",LEFT($C146,1)="2"),$D146=""),AND($D146&lt;&gt;"",NOT(OR(LEFT($C146,1)="1",LEFT($C146,1)="2"))),AND($D146&lt;&gt;"",COUNTIF(' PROJETO'!$B$14:$B$16,$D146)=0),IF($D146="",FALSE(),IF(COUNTIF(' PROJETO'!$B$14:$B$16,$D146)=0,FALSE(),IFERROR(INDEX(' PROJETO'!$C$14:$C$16,MATCH($D146,' PROJETO'!$B$14:$B$16,0))&lt;&gt;"Sim",FALSE()))))</f>
        <v>0</v>
      </c>
      <c r="AG146" s="21" t="b">
        <f>AND($AC146,$Y146&gt;'CONFG.  LISTAS'!$F$4,$Z146="",$AA146="")</f>
        <v>0</v>
      </c>
      <c r="AH146" s="21" t="str">
        <f t="shared" si="38"/>
        <v/>
      </c>
      <c r="AI146" s="43" t="str">
        <f ca="1">IF(NOT($AC146),"",IF(OR($B146="",$C146="",$E146="",$F146=""),"Preencha descrição, categoria, tipo e unidade.",IF(AND($B146&lt;&gt;"",OR(LEFT($C146,1)="1",LEFT($C146,1)="2"),$D146=""),"Informe a prática de restauração para itens diretos.",IF(AND($D146&lt;&gt;"",NOT(OR(LEFT($C146,1)="1",LEFT($C146,1)="2"))),"Custos indiretos não devem pertencer a uma prática específica.",IF(AND($D146&lt;&gt;"",COUNTIF(' PROJETO'!$B$14:$B$16,$D146)=0),"Prática de restauração inválida ou não cadastrada.",IF(IF($D146="",FALSE(),IF(COUNTIF(' PROJETO'!$B$14:$B$16,$D146)=0,FALSE(),IFERROR(INDEX(' PROJETO'!$C$14:$C$16,MATCH($D146,' PROJETO'!$B$14:$B$16,0))&lt;&gt;"Sim",FALSE()))),"A prática informada no item não foi selecionada na aba Projeto.",IF(AND(MAX($I146,$L146,$O146,$R146,$U146,$X146)&gt;'CONFG.  LISTAS'!$F$4,NOT(OR($Z146&lt;&gt;"",$AA146&lt;&gt;""))),"Memorial de cálculo ou anexo obrigatório não informado para item acima do limite.",IF(OR(AND($G146&lt;&gt;"",$H146&lt;&gt;"",OR($G146&lt;=0,$H146&lt;=0)),AND($J146&lt;&gt;"",$K146&lt;&gt;"",OR($J146&lt;=0,$K146&lt;=0)),AND($M146&lt;&gt;"",$N146&lt;&gt;"",OR($M146&lt;=0,$N146&lt;=0)),AND($P146&lt;&gt;"",$Q146&lt;&gt;"",OR($P146&lt;=0,$Q146&lt;=0)),AND($S146&lt;&gt;"",$T146&lt;&gt;"",OR($S146&lt;=0,$T146&lt;=0)),AND($V146&lt;&gt;"",$W146&lt;&gt;"",OR($V146&lt;=0,$W146&lt;=0))),"Revise os valores informados: valor unitário e quantidade devem ser maiores que zero.",IF(OR(AND($G146="",$H146&lt;&gt;""),AND($G146&lt;&gt;"",$H146=""),AND($J146="",$K146&lt;&gt;""),AND($J146&lt;&gt;"",$K146=""),AND($M146="",$N146&lt;&gt;""),AND($M146&lt;&gt;"",$N146=""),AND($P146="",$Q146&lt;&gt;""),AND($P146&lt;&gt;"",$Q146=""),AND($S146="",$T146&lt;&gt;""),AND($S146&lt;&gt;"",$T146=""),AND($V146="",$W146&lt;&gt;""),AND($V146&lt;&gt;"",$W146="")),"Há ano preenchido parcialmente: "&amp;TRIM(IF(AND($G146="",$H146&lt;&gt;""),"Ano 1 (falta valor unitário); ","")&amp;IF(AND($G146&lt;&gt;"",$H146=""),"Ano 1 (falta quantidade); ","")&amp;IF(AND($J146="",$K146&lt;&gt;""),"Ano 2 (falta valor unitário); ","")&amp;IF(AND($J146&lt;&gt;"",$K146=""),"Ano 2 (falta quantidade); ","")&amp;IF(AND($M146="",$N146&lt;&gt;""),"Ano 3 (falta valor unitário); ","")&amp;IF(AND($M146&lt;&gt;"",$N146=""),"Ano 3 (falta quantidade); ","")&amp;IF(AND($P146="",$Q146&lt;&gt;""),"Ano 4 (falta valor unitário); ","")&amp;IF(AND($P146&lt;&gt;"",$Q146=""),"Ano 4 (falta quantidade); ","")&amp;IF(AND($S146="",$T146&lt;&gt;""),"Ano 5 (falta valor unitário); ","")&amp;IF(AND($S146&lt;&gt;"",$T146=""),"Ano 5 (falta quantidade); ","")&amp;IF(AND($V146="",$W146&lt;&gt;""),"Ano 6 (falta valor unitário); ","")&amp;IF(AND($V146&lt;&gt;"",$W146=""),"Ano 6 (falta quantidade); ","")), IF(NOT(OR(AND($G146&lt;&gt;"",$H146&lt;&gt;""),AND($J146&lt;&gt;"",$K146&lt;&gt;""),AND($M146&lt;&gt;"",$N146&lt;&gt;""),AND($P146&lt;&gt;"",$Q146&lt;&gt;""),AND($S146&lt;&gt;"",$T146&lt;&gt;""),AND($V146&lt;&gt;"",$W146&lt;&gt;""))),"Informe pelo menos um ano completo com valor unitário e quantidade.",IF(AND($C146&lt;&gt;"",$E146&lt;&gt;"",LEFT(TRIM($C146),1)&lt;&gt;LEFT(TRIM($E146),1)),"Categoria e tipo estão incompatíveis.",IF(IF(OR($E146="",$F146=""),FALSE(),IFERROR(COUNTIF(INDIRECT("UNITS_"&amp;SUBSTITUTE(LEFT($E146,FIND(" ",$E146&amp;" ")-1),".","_")),$F146)=0,TRUE())),"Unidade incompatível com o tipo selecionado.",IF(OR(AND(ISNUMBER(SEARCH("comunic",LOWER($B146))),LEFT($E146,3)&lt;&gt;"4.4"),AND(ISNUMBER(SEARCH("monitor",LOWER($B146))),NOT(OR(LEFT($E146,3)="1.5",LEFT($E146,3)="2.5")))),"Revise a classificação do item conforme as regras de preenchimento.",IF(AND($B146&lt;&gt;"",OR(ISNUMBER(SEARCH("outro",LOWER($B146))),ISNUMBER(SEARCH("divers",LOWER($B146))),ISNUMBER(SEARCH("kit",LOWER($B146))),ISNUMBER(SEARCH("ferrament",LOWER($B146))),ISNUMBER(SEARCH("epi",LOWER($B146)))),NOT(OR($Z146&lt;&gt;"",$AA146&lt;&gt;""))),"Descrição muito genérica: detalhe melhor o item e registre o racional no memorial ou em anexo.",IF(AND($Y146=0,$B146&lt;&gt;"",OR($G146&lt;&gt;"",$H146&lt;&gt;"",$J146&lt;&gt;"",$K146&lt;&gt;"",$M146&lt;&gt;"",$N146&lt;&gt;"",$P146&lt;&gt;"",$Q146&lt;&gt;"",$S146&lt;&gt;"",$T146&lt;&gt;"",$V146&lt;&gt;"",$W146&lt;&gt;"")),"O item possui dados lançados, mas o total está zerado. Revise os valores informados.","")))))))))))))))</f>
        <v/>
      </c>
    </row>
    <row r="147" spans="1:35" ht="14.25" customHeight="1" x14ac:dyDescent="0.25">
      <c r="A147" s="57" t="str">
        <f t="shared" si="26"/>
        <v/>
      </c>
      <c r="B147" s="61"/>
      <c r="C147" s="61"/>
      <c r="D147" s="58"/>
      <c r="E147" s="61"/>
      <c r="F147" s="61"/>
      <c r="G147" s="272"/>
      <c r="H147" s="62"/>
      <c r="I147" s="273">
        <f t="shared" si="27"/>
        <v>0</v>
      </c>
      <c r="J147" s="272"/>
      <c r="K147" s="62"/>
      <c r="L147" s="270">
        <f t="shared" si="28"/>
        <v>0</v>
      </c>
      <c r="M147" s="272"/>
      <c r="N147" s="62"/>
      <c r="O147" s="270">
        <f t="shared" si="29"/>
        <v>0</v>
      </c>
      <c r="P147" s="272"/>
      <c r="Q147" s="62"/>
      <c r="R147" s="271">
        <f t="shared" si="30"/>
        <v>0</v>
      </c>
      <c r="S147" s="272"/>
      <c r="T147" s="62"/>
      <c r="U147" s="270">
        <f t="shared" si="31"/>
        <v>0</v>
      </c>
      <c r="V147" s="272"/>
      <c r="W147" s="62"/>
      <c r="X147" s="270">
        <f t="shared" si="32"/>
        <v>0</v>
      </c>
      <c r="Y147" s="270">
        <f t="shared" si="33"/>
        <v>0</v>
      </c>
      <c r="Z147" s="61"/>
      <c r="AA147" s="61"/>
      <c r="AB147" s="60" t="str">
        <f t="shared" si="34"/>
        <v/>
      </c>
      <c r="AC147" s="21" t="b">
        <f t="shared" si="35"/>
        <v>0</v>
      </c>
      <c r="AD147" s="21" t="b">
        <f t="shared" si="36"/>
        <v>0</v>
      </c>
      <c r="AE147" s="21" t="b">
        <f t="shared" si="37"/>
        <v>0</v>
      </c>
      <c r="AF147" s="21" t="b">
        <f ca="1">OR(AND($AC147,NOT($AD147)),AND($AC147,OR(AND($G147="",$H147&lt;&gt;""),AND($G147&lt;&gt;"",$H147=""),AND($J147="",$K147&lt;&gt;""),AND($J147&lt;&gt;"",$K147=""),AND($M147="",$N147&lt;&gt;""),AND($M147&lt;&gt;"",$N147=""),AND($P147="",$Q147&lt;&gt;""),AND($P147&lt;&gt;"",$Q147=""),AND($S147="",$T147&lt;&gt;""),AND($S147&lt;&gt;"",$T147=""),AND($V147="",$W147&lt;&gt;""),AND($V147&lt;&gt;"",$W147=""))),AND($C147&lt;&gt;"",$E147&lt;&gt;"",LEFT(TRIM($C147),1)&lt;&gt;LEFT(TRIM($E147),1)),IF(OR($E147="",$F147=""),FALSE(),IFERROR(COUNTIF(INDIRECT("UNITS_"&amp;SUBSTITUTE(LEFT($E147,FIND(" ",$E147&amp;" ")-1),".","_")),$F147)=0,TRUE())),AND($B147&lt;&gt;"",OR(ISNUMBER(SEARCH("outro",LOWER($B147))),ISNUMBER(SEARCH("divers",LOWER($B147))),ISNUMBER(SEARCH("etc",LOWER($B147))))),OR(AND(ISNUMBER(SEARCH("comunic",LOWER($B147))),LEFT($E147,3)&lt;&gt;"4.4"),AND(ISNUMBER(SEARCH("monitor",LOWER($B147))),NOT(OR(LEFT($E147,3)="1.5",LEFT($E147,3)="2.5")))),AND($B147&lt;&gt;"",OR(LEFT($C147,1)="1",LEFT($C147,1)="2"),$D147=""),AND($D147&lt;&gt;"",NOT(OR(LEFT($C147,1)="1",LEFT($C147,1)="2"))),AND($D147&lt;&gt;"",COUNTIF(' PROJETO'!$B$14:$B$16,$D147)=0),IF($D147="",FALSE(),IF(COUNTIF(' PROJETO'!$B$14:$B$16,$D147)=0,FALSE(),IFERROR(INDEX(' PROJETO'!$C$14:$C$16,MATCH($D147,' PROJETO'!$B$14:$B$16,0))&lt;&gt;"Sim",FALSE()))))</f>
        <v>0</v>
      </c>
      <c r="AG147" s="21" t="b">
        <f>AND($AC147,$Y147&gt;'CONFG.  LISTAS'!$F$4,$Z147="",$AA147="")</f>
        <v>0</v>
      </c>
      <c r="AH147" s="21" t="str">
        <f t="shared" si="38"/>
        <v/>
      </c>
      <c r="AI147" s="43" t="str">
        <f ca="1">IF(NOT($AC147),"",IF(OR($B147="",$C147="",$E147="",$F147=""),"Preencha descrição, categoria, tipo e unidade.",IF(AND($B147&lt;&gt;"",OR(LEFT($C147,1)="1",LEFT($C147,1)="2"),$D147=""),"Informe a prática de restauração para itens diretos.",IF(AND($D147&lt;&gt;"",NOT(OR(LEFT($C147,1)="1",LEFT($C147,1)="2"))),"Custos indiretos não devem pertencer a uma prática específica.",IF(AND($D147&lt;&gt;"",COUNTIF(' PROJETO'!$B$14:$B$16,$D147)=0),"Prática de restauração inválida ou não cadastrada.",IF(IF($D147="",FALSE(),IF(COUNTIF(' PROJETO'!$B$14:$B$16,$D147)=0,FALSE(),IFERROR(INDEX(' PROJETO'!$C$14:$C$16,MATCH($D147,' PROJETO'!$B$14:$B$16,0))&lt;&gt;"Sim",FALSE()))),"A prática informada no item não foi selecionada na aba Projeto.",IF(AND(MAX($I147,$L147,$O147,$R147,$U147,$X147)&gt;'CONFG.  LISTAS'!$F$4,NOT(OR($Z147&lt;&gt;"",$AA147&lt;&gt;""))),"Memorial de cálculo ou anexo obrigatório não informado para item acima do limite.",IF(OR(AND($G147&lt;&gt;"",$H147&lt;&gt;"",OR($G147&lt;=0,$H147&lt;=0)),AND($J147&lt;&gt;"",$K147&lt;&gt;"",OR($J147&lt;=0,$K147&lt;=0)),AND($M147&lt;&gt;"",$N147&lt;&gt;"",OR($M147&lt;=0,$N147&lt;=0)),AND($P147&lt;&gt;"",$Q147&lt;&gt;"",OR($P147&lt;=0,$Q147&lt;=0)),AND($S147&lt;&gt;"",$T147&lt;&gt;"",OR($S147&lt;=0,$T147&lt;=0)),AND($V147&lt;&gt;"",$W147&lt;&gt;"",OR($V147&lt;=0,$W147&lt;=0))),"Revise os valores informados: valor unitário e quantidade devem ser maiores que zero.",IF(OR(AND($G147="",$H147&lt;&gt;""),AND($G147&lt;&gt;"",$H147=""),AND($J147="",$K147&lt;&gt;""),AND($J147&lt;&gt;"",$K147=""),AND($M147="",$N147&lt;&gt;""),AND($M147&lt;&gt;"",$N147=""),AND($P147="",$Q147&lt;&gt;""),AND($P147&lt;&gt;"",$Q147=""),AND($S147="",$T147&lt;&gt;""),AND($S147&lt;&gt;"",$T147=""),AND($V147="",$W147&lt;&gt;""),AND($V147&lt;&gt;"",$W147="")),"Há ano preenchido parcialmente: "&amp;TRIM(IF(AND($G147="",$H147&lt;&gt;""),"Ano 1 (falta valor unitário); ","")&amp;IF(AND($G147&lt;&gt;"",$H147=""),"Ano 1 (falta quantidade); ","")&amp;IF(AND($J147="",$K147&lt;&gt;""),"Ano 2 (falta valor unitário); ","")&amp;IF(AND($J147&lt;&gt;"",$K147=""),"Ano 2 (falta quantidade); ","")&amp;IF(AND($M147="",$N147&lt;&gt;""),"Ano 3 (falta valor unitário); ","")&amp;IF(AND($M147&lt;&gt;"",$N147=""),"Ano 3 (falta quantidade); ","")&amp;IF(AND($P147="",$Q147&lt;&gt;""),"Ano 4 (falta valor unitário); ","")&amp;IF(AND($P147&lt;&gt;"",$Q147=""),"Ano 4 (falta quantidade); ","")&amp;IF(AND($S147="",$T147&lt;&gt;""),"Ano 5 (falta valor unitário); ","")&amp;IF(AND($S147&lt;&gt;"",$T147=""),"Ano 5 (falta quantidade); ","")&amp;IF(AND($V147="",$W147&lt;&gt;""),"Ano 6 (falta valor unitário); ","")&amp;IF(AND($V147&lt;&gt;"",$W147=""),"Ano 6 (falta quantidade); ","")), IF(NOT(OR(AND($G147&lt;&gt;"",$H147&lt;&gt;""),AND($J147&lt;&gt;"",$K147&lt;&gt;""),AND($M147&lt;&gt;"",$N147&lt;&gt;""),AND($P147&lt;&gt;"",$Q147&lt;&gt;""),AND($S147&lt;&gt;"",$T147&lt;&gt;""),AND($V147&lt;&gt;"",$W147&lt;&gt;""))),"Informe pelo menos um ano completo com valor unitário e quantidade.",IF(AND($C147&lt;&gt;"",$E147&lt;&gt;"",LEFT(TRIM($C147),1)&lt;&gt;LEFT(TRIM($E147),1)),"Categoria e tipo estão incompatíveis.",IF(IF(OR($E147="",$F147=""),FALSE(),IFERROR(COUNTIF(INDIRECT("UNITS_"&amp;SUBSTITUTE(LEFT($E147,FIND(" ",$E147&amp;" ")-1),".","_")),$F147)=0,TRUE())),"Unidade incompatível com o tipo selecionado.",IF(OR(AND(ISNUMBER(SEARCH("comunic",LOWER($B147))),LEFT($E147,3)&lt;&gt;"4.4"),AND(ISNUMBER(SEARCH("monitor",LOWER($B147))),NOT(OR(LEFT($E147,3)="1.5",LEFT($E147,3)="2.5")))),"Revise a classificação do item conforme as regras de preenchimento.",IF(AND($B147&lt;&gt;"",OR(ISNUMBER(SEARCH("outro",LOWER($B147))),ISNUMBER(SEARCH("divers",LOWER($B147))),ISNUMBER(SEARCH("kit",LOWER($B147))),ISNUMBER(SEARCH("ferrament",LOWER($B147))),ISNUMBER(SEARCH("epi",LOWER($B147)))),NOT(OR($Z147&lt;&gt;"",$AA147&lt;&gt;""))),"Descrição muito genérica: detalhe melhor o item e registre o racional no memorial ou em anexo.",IF(AND($Y147=0,$B147&lt;&gt;"",OR($G147&lt;&gt;"",$H147&lt;&gt;"",$J147&lt;&gt;"",$K147&lt;&gt;"",$M147&lt;&gt;"",$N147&lt;&gt;"",$P147&lt;&gt;"",$Q147&lt;&gt;"",$S147&lt;&gt;"",$T147&lt;&gt;"",$V147&lt;&gt;"",$W147&lt;&gt;"")),"O item possui dados lançados, mas o total está zerado. Revise os valores informados.","")))))))))))))))</f>
        <v/>
      </c>
    </row>
    <row r="148" spans="1:35" ht="14.25" customHeight="1" x14ac:dyDescent="0.25">
      <c r="A148" s="57" t="str">
        <f t="shared" si="26"/>
        <v/>
      </c>
      <c r="B148" s="58"/>
      <c r="C148" s="58"/>
      <c r="D148" s="58"/>
      <c r="E148" s="58"/>
      <c r="F148" s="58"/>
      <c r="G148" s="269"/>
      <c r="H148" s="59"/>
      <c r="I148" s="273">
        <f t="shared" si="27"/>
        <v>0</v>
      </c>
      <c r="J148" s="269"/>
      <c r="K148" s="59"/>
      <c r="L148" s="270">
        <f t="shared" si="28"/>
        <v>0</v>
      </c>
      <c r="M148" s="269"/>
      <c r="N148" s="59"/>
      <c r="O148" s="270">
        <f t="shared" si="29"/>
        <v>0</v>
      </c>
      <c r="P148" s="269"/>
      <c r="Q148" s="59"/>
      <c r="R148" s="271">
        <f t="shared" si="30"/>
        <v>0</v>
      </c>
      <c r="S148" s="269"/>
      <c r="T148" s="59"/>
      <c r="U148" s="270">
        <f t="shared" si="31"/>
        <v>0</v>
      </c>
      <c r="V148" s="269"/>
      <c r="W148" s="59"/>
      <c r="X148" s="270">
        <f t="shared" si="32"/>
        <v>0</v>
      </c>
      <c r="Y148" s="270">
        <f t="shared" si="33"/>
        <v>0</v>
      </c>
      <c r="Z148" s="58"/>
      <c r="AA148" s="58"/>
      <c r="AB148" s="60" t="str">
        <f t="shared" si="34"/>
        <v/>
      </c>
      <c r="AC148" s="21" t="b">
        <f t="shared" si="35"/>
        <v>0</v>
      </c>
      <c r="AD148" s="21" t="b">
        <f t="shared" si="36"/>
        <v>0</v>
      </c>
      <c r="AE148" s="21" t="b">
        <f t="shared" si="37"/>
        <v>0</v>
      </c>
      <c r="AF148" s="21" t="b">
        <f ca="1">OR(AND($AC148,NOT($AD148)),AND($AC148,OR(AND($G148="",$H148&lt;&gt;""),AND($G148&lt;&gt;"",$H148=""),AND($J148="",$K148&lt;&gt;""),AND($J148&lt;&gt;"",$K148=""),AND($M148="",$N148&lt;&gt;""),AND($M148&lt;&gt;"",$N148=""),AND($P148="",$Q148&lt;&gt;""),AND($P148&lt;&gt;"",$Q148=""),AND($S148="",$T148&lt;&gt;""),AND($S148&lt;&gt;"",$T148=""),AND($V148="",$W148&lt;&gt;""),AND($V148&lt;&gt;"",$W148=""))),AND($C148&lt;&gt;"",$E148&lt;&gt;"",LEFT(TRIM($C148),1)&lt;&gt;LEFT(TRIM($E148),1)),IF(OR($E148="",$F148=""),FALSE(),IFERROR(COUNTIF(INDIRECT("UNITS_"&amp;SUBSTITUTE(LEFT($E148,FIND(" ",$E148&amp;" ")-1),".","_")),$F148)=0,TRUE())),AND($B148&lt;&gt;"",OR(ISNUMBER(SEARCH("outro",LOWER($B148))),ISNUMBER(SEARCH("divers",LOWER($B148))),ISNUMBER(SEARCH("etc",LOWER($B148))))),OR(AND(ISNUMBER(SEARCH("comunic",LOWER($B148))),LEFT($E148,3)&lt;&gt;"4.4"),AND(ISNUMBER(SEARCH("monitor",LOWER($B148))),NOT(OR(LEFT($E148,3)="1.5",LEFT($E148,3)="2.5")))),AND($B148&lt;&gt;"",OR(LEFT($C148,1)="1",LEFT($C148,1)="2"),$D148=""),AND($D148&lt;&gt;"",NOT(OR(LEFT($C148,1)="1",LEFT($C148,1)="2"))),AND($D148&lt;&gt;"",COUNTIF(' PROJETO'!$B$14:$B$16,$D148)=0),IF($D148="",FALSE(),IF(COUNTIF(' PROJETO'!$B$14:$B$16,$D148)=0,FALSE(),IFERROR(INDEX(' PROJETO'!$C$14:$C$16,MATCH($D148,' PROJETO'!$B$14:$B$16,0))&lt;&gt;"Sim",FALSE()))))</f>
        <v>0</v>
      </c>
      <c r="AG148" s="21" t="b">
        <f>AND($AC148,$Y148&gt;'CONFG.  LISTAS'!$F$4,$Z148="",$AA148="")</f>
        <v>0</v>
      </c>
      <c r="AH148" s="21" t="str">
        <f t="shared" si="38"/>
        <v/>
      </c>
      <c r="AI148" s="43" t="str">
        <f ca="1">IF(NOT($AC148),"",IF(OR($B148="",$C148="",$E148="",$F148=""),"Preencha descrição, categoria, tipo e unidade.",IF(AND($B148&lt;&gt;"",OR(LEFT($C148,1)="1",LEFT($C148,1)="2"),$D148=""),"Informe a prática de restauração para itens diretos.",IF(AND($D148&lt;&gt;"",NOT(OR(LEFT($C148,1)="1",LEFT($C148,1)="2"))),"Custos indiretos não devem pertencer a uma prática específica.",IF(AND($D148&lt;&gt;"",COUNTIF(' PROJETO'!$B$14:$B$16,$D148)=0),"Prática de restauração inválida ou não cadastrada.",IF(IF($D148="",FALSE(),IF(COUNTIF(' PROJETO'!$B$14:$B$16,$D148)=0,FALSE(),IFERROR(INDEX(' PROJETO'!$C$14:$C$16,MATCH($D148,' PROJETO'!$B$14:$B$16,0))&lt;&gt;"Sim",FALSE()))),"A prática informada no item não foi selecionada na aba Projeto.",IF(AND(MAX($I148,$L148,$O148,$R148,$U148,$X148)&gt;'CONFG.  LISTAS'!$F$4,NOT(OR($Z148&lt;&gt;"",$AA148&lt;&gt;""))),"Memorial de cálculo ou anexo obrigatório não informado para item acima do limite.",IF(OR(AND($G148&lt;&gt;"",$H148&lt;&gt;"",OR($G148&lt;=0,$H148&lt;=0)),AND($J148&lt;&gt;"",$K148&lt;&gt;"",OR($J148&lt;=0,$K148&lt;=0)),AND($M148&lt;&gt;"",$N148&lt;&gt;"",OR($M148&lt;=0,$N148&lt;=0)),AND($P148&lt;&gt;"",$Q148&lt;&gt;"",OR($P148&lt;=0,$Q148&lt;=0)),AND($S148&lt;&gt;"",$T148&lt;&gt;"",OR($S148&lt;=0,$T148&lt;=0)),AND($V148&lt;&gt;"",$W148&lt;&gt;"",OR($V148&lt;=0,$W148&lt;=0))),"Revise os valores informados: valor unitário e quantidade devem ser maiores que zero.",IF(OR(AND($G148="",$H148&lt;&gt;""),AND($G148&lt;&gt;"",$H148=""),AND($J148="",$K148&lt;&gt;""),AND($J148&lt;&gt;"",$K148=""),AND($M148="",$N148&lt;&gt;""),AND($M148&lt;&gt;"",$N148=""),AND($P148="",$Q148&lt;&gt;""),AND($P148&lt;&gt;"",$Q148=""),AND($S148="",$T148&lt;&gt;""),AND($S148&lt;&gt;"",$T148=""),AND($V148="",$W148&lt;&gt;""),AND($V148&lt;&gt;"",$W148="")),"Há ano preenchido parcialmente: "&amp;TRIM(IF(AND($G148="",$H148&lt;&gt;""),"Ano 1 (falta valor unitário); ","")&amp;IF(AND($G148&lt;&gt;"",$H148=""),"Ano 1 (falta quantidade); ","")&amp;IF(AND($J148="",$K148&lt;&gt;""),"Ano 2 (falta valor unitário); ","")&amp;IF(AND($J148&lt;&gt;"",$K148=""),"Ano 2 (falta quantidade); ","")&amp;IF(AND($M148="",$N148&lt;&gt;""),"Ano 3 (falta valor unitário); ","")&amp;IF(AND($M148&lt;&gt;"",$N148=""),"Ano 3 (falta quantidade); ","")&amp;IF(AND($P148="",$Q148&lt;&gt;""),"Ano 4 (falta valor unitário); ","")&amp;IF(AND($P148&lt;&gt;"",$Q148=""),"Ano 4 (falta quantidade); ","")&amp;IF(AND($S148="",$T148&lt;&gt;""),"Ano 5 (falta valor unitário); ","")&amp;IF(AND($S148&lt;&gt;"",$T148=""),"Ano 5 (falta quantidade); ","")&amp;IF(AND($V148="",$W148&lt;&gt;""),"Ano 6 (falta valor unitário); ","")&amp;IF(AND($V148&lt;&gt;"",$W148=""),"Ano 6 (falta quantidade); ","")), IF(NOT(OR(AND($G148&lt;&gt;"",$H148&lt;&gt;""),AND($J148&lt;&gt;"",$K148&lt;&gt;""),AND($M148&lt;&gt;"",$N148&lt;&gt;""),AND($P148&lt;&gt;"",$Q148&lt;&gt;""),AND($S148&lt;&gt;"",$T148&lt;&gt;""),AND($V148&lt;&gt;"",$W148&lt;&gt;""))),"Informe pelo menos um ano completo com valor unitário e quantidade.",IF(AND($C148&lt;&gt;"",$E148&lt;&gt;"",LEFT(TRIM($C148),1)&lt;&gt;LEFT(TRIM($E148),1)),"Categoria e tipo estão incompatíveis.",IF(IF(OR($E148="",$F148=""),FALSE(),IFERROR(COUNTIF(INDIRECT("UNITS_"&amp;SUBSTITUTE(LEFT($E148,FIND(" ",$E148&amp;" ")-1),".","_")),$F148)=0,TRUE())),"Unidade incompatível com o tipo selecionado.",IF(OR(AND(ISNUMBER(SEARCH("comunic",LOWER($B148))),LEFT($E148,3)&lt;&gt;"4.4"),AND(ISNUMBER(SEARCH("monitor",LOWER($B148))),NOT(OR(LEFT($E148,3)="1.5",LEFT($E148,3)="2.5")))),"Revise a classificação do item conforme as regras de preenchimento.",IF(AND($B148&lt;&gt;"",OR(ISNUMBER(SEARCH("outro",LOWER($B148))),ISNUMBER(SEARCH("divers",LOWER($B148))),ISNUMBER(SEARCH("kit",LOWER($B148))),ISNUMBER(SEARCH("ferrament",LOWER($B148))),ISNUMBER(SEARCH("epi",LOWER($B148)))),NOT(OR($Z148&lt;&gt;"",$AA148&lt;&gt;""))),"Descrição muito genérica: detalhe melhor o item e registre o racional no memorial ou em anexo.",IF(AND($Y148=0,$B148&lt;&gt;"",OR($G148&lt;&gt;"",$H148&lt;&gt;"",$J148&lt;&gt;"",$K148&lt;&gt;"",$M148&lt;&gt;"",$N148&lt;&gt;"",$P148&lt;&gt;"",$Q148&lt;&gt;"",$S148&lt;&gt;"",$T148&lt;&gt;"",$V148&lt;&gt;"",$W148&lt;&gt;"")),"O item possui dados lançados, mas o total está zerado. Revise os valores informados.","")))))))))))))))</f>
        <v/>
      </c>
    </row>
    <row r="149" spans="1:35" ht="14.25" customHeight="1" x14ac:dyDescent="0.25">
      <c r="A149" s="57" t="str">
        <f t="shared" si="26"/>
        <v/>
      </c>
      <c r="B149" s="61"/>
      <c r="C149" s="61"/>
      <c r="D149" s="58"/>
      <c r="E149" s="61"/>
      <c r="F149" s="61"/>
      <c r="G149" s="272"/>
      <c r="H149" s="62"/>
      <c r="I149" s="273">
        <f t="shared" si="27"/>
        <v>0</v>
      </c>
      <c r="J149" s="272"/>
      <c r="K149" s="62"/>
      <c r="L149" s="270">
        <f t="shared" si="28"/>
        <v>0</v>
      </c>
      <c r="M149" s="272"/>
      <c r="N149" s="62"/>
      <c r="O149" s="270">
        <f t="shared" si="29"/>
        <v>0</v>
      </c>
      <c r="P149" s="272"/>
      <c r="Q149" s="62"/>
      <c r="R149" s="271">
        <f t="shared" si="30"/>
        <v>0</v>
      </c>
      <c r="S149" s="272"/>
      <c r="T149" s="62"/>
      <c r="U149" s="270">
        <f t="shared" si="31"/>
        <v>0</v>
      </c>
      <c r="V149" s="272"/>
      <c r="W149" s="62"/>
      <c r="X149" s="270">
        <f t="shared" si="32"/>
        <v>0</v>
      </c>
      <c r="Y149" s="270">
        <f t="shared" si="33"/>
        <v>0</v>
      </c>
      <c r="Z149" s="61"/>
      <c r="AA149" s="61"/>
      <c r="AB149" s="60" t="str">
        <f t="shared" si="34"/>
        <v/>
      </c>
      <c r="AC149" s="21" t="b">
        <f t="shared" si="35"/>
        <v>0</v>
      </c>
      <c r="AD149" s="21" t="b">
        <f t="shared" si="36"/>
        <v>0</v>
      </c>
      <c r="AE149" s="21" t="b">
        <f t="shared" si="37"/>
        <v>0</v>
      </c>
      <c r="AF149" s="21" t="b">
        <f ca="1">OR(AND($AC149,NOT($AD149)),AND($AC149,OR(AND($G149="",$H149&lt;&gt;""),AND($G149&lt;&gt;"",$H149=""),AND($J149="",$K149&lt;&gt;""),AND($J149&lt;&gt;"",$K149=""),AND($M149="",$N149&lt;&gt;""),AND($M149&lt;&gt;"",$N149=""),AND($P149="",$Q149&lt;&gt;""),AND($P149&lt;&gt;"",$Q149=""),AND($S149="",$T149&lt;&gt;""),AND($S149&lt;&gt;"",$T149=""),AND($V149="",$W149&lt;&gt;""),AND($V149&lt;&gt;"",$W149=""))),AND($C149&lt;&gt;"",$E149&lt;&gt;"",LEFT(TRIM($C149),1)&lt;&gt;LEFT(TRIM($E149),1)),IF(OR($E149="",$F149=""),FALSE(),IFERROR(COUNTIF(INDIRECT("UNITS_"&amp;SUBSTITUTE(LEFT($E149,FIND(" ",$E149&amp;" ")-1),".","_")),$F149)=0,TRUE())),AND($B149&lt;&gt;"",OR(ISNUMBER(SEARCH("outro",LOWER($B149))),ISNUMBER(SEARCH("divers",LOWER($B149))),ISNUMBER(SEARCH("etc",LOWER($B149))))),OR(AND(ISNUMBER(SEARCH("comunic",LOWER($B149))),LEFT($E149,3)&lt;&gt;"4.4"),AND(ISNUMBER(SEARCH("monitor",LOWER($B149))),NOT(OR(LEFT($E149,3)="1.5",LEFT($E149,3)="2.5")))),AND($B149&lt;&gt;"",OR(LEFT($C149,1)="1",LEFT($C149,1)="2"),$D149=""),AND($D149&lt;&gt;"",NOT(OR(LEFT($C149,1)="1",LEFT($C149,1)="2"))),AND($D149&lt;&gt;"",COUNTIF(' PROJETO'!$B$14:$B$16,$D149)=0),IF($D149="",FALSE(),IF(COUNTIF(' PROJETO'!$B$14:$B$16,$D149)=0,FALSE(),IFERROR(INDEX(' PROJETO'!$C$14:$C$16,MATCH($D149,' PROJETO'!$B$14:$B$16,0))&lt;&gt;"Sim",FALSE()))))</f>
        <v>0</v>
      </c>
      <c r="AG149" s="21" t="b">
        <f>AND($AC149,$Y149&gt;'CONFG.  LISTAS'!$F$4,$Z149="",$AA149="")</f>
        <v>0</v>
      </c>
      <c r="AH149" s="21" t="str">
        <f t="shared" si="38"/>
        <v/>
      </c>
      <c r="AI149" s="43" t="str">
        <f ca="1">IF(NOT($AC149),"",IF(OR($B149="",$C149="",$E149="",$F149=""),"Preencha descrição, categoria, tipo e unidade.",IF(AND($B149&lt;&gt;"",OR(LEFT($C149,1)="1",LEFT($C149,1)="2"),$D149=""),"Informe a prática de restauração para itens diretos.",IF(AND($D149&lt;&gt;"",NOT(OR(LEFT($C149,1)="1",LEFT($C149,1)="2"))),"Custos indiretos não devem pertencer a uma prática específica.",IF(AND($D149&lt;&gt;"",COUNTIF(' PROJETO'!$B$14:$B$16,$D149)=0),"Prática de restauração inválida ou não cadastrada.",IF(IF($D149="",FALSE(),IF(COUNTIF(' PROJETO'!$B$14:$B$16,$D149)=0,FALSE(),IFERROR(INDEX(' PROJETO'!$C$14:$C$16,MATCH($D149,' PROJETO'!$B$14:$B$16,0))&lt;&gt;"Sim",FALSE()))),"A prática informada no item não foi selecionada na aba Projeto.",IF(AND(MAX($I149,$L149,$O149,$R149,$U149,$X149)&gt;'CONFG.  LISTAS'!$F$4,NOT(OR($Z149&lt;&gt;"",$AA149&lt;&gt;""))),"Memorial de cálculo ou anexo obrigatório não informado para item acima do limite.",IF(OR(AND($G149&lt;&gt;"",$H149&lt;&gt;"",OR($G149&lt;=0,$H149&lt;=0)),AND($J149&lt;&gt;"",$K149&lt;&gt;"",OR($J149&lt;=0,$K149&lt;=0)),AND($M149&lt;&gt;"",$N149&lt;&gt;"",OR($M149&lt;=0,$N149&lt;=0)),AND($P149&lt;&gt;"",$Q149&lt;&gt;"",OR($P149&lt;=0,$Q149&lt;=0)),AND($S149&lt;&gt;"",$T149&lt;&gt;"",OR($S149&lt;=0,$T149&lt;=0)),AND($V149&lt;&gt;"",$W149&lt;&gt;"",OR($V149&lt;=0,$W149&lt;=0))),"Revise os valores informados: valor unitário e quantidade devem ser maiores que zero.",IF(OR(AND($G149="",$H149&lt;&gt;""),AND($G149&lt;&gt;"",$H149=""),AND($J149="",$K149&lt;&gt;""),AND($J149&lt;&gt;"",$K149=""),AND($M149="",$N149&lt;&gt;""),AND($M149&lt;&gt;"",$N149=""),AND($P149="",$Q149&lt;&gt;""),AND($P149&lt;&gt;"",$Q149=""),AND($S149="",$T149&lt;&gt;""),AND($S149&lt;&gt;"",$T149=""),AND($V149="",$W149&lt;&gt;""),AND($V149&lt;&gt;"",$W149="")),"Há ano preenchido parcialmente: "&amp;TRIM(IF(AND($G149="",$H149&lt;&gt;""),"Ano 1 (falta valor unitário); ","")&amp;IF(AND($G149&lt;&gt;"",$H149=""),"Ano 1 (falta quantidade); ","")&amp;IF(AND($J149="",$K149&lt;&gt;""),"Ano 2 (falta valor unitário); ","")&amp;IF(AND($J149&lt;&gt;"",$K149=""),"Ano 2 (falta quantidade); ","")&amp;IF(AND($M149="",$N149&lt;&gt;""),"Ano 3 (falta valor unitário); ","")&amp;IF(AND($M149&lt;&gt;"",$N149=""),"Ano 3 (falta quantidade); ","")&amp;IF(AND($P149="",$Q149&lt;&gt;""),"Ano 4 (falta valor unitário); ","")&amp;IF(AND($P149&lt;&gt;"",$Q149=""),"Ano 4 (falta quantidade); ","")&amp;IF(AND($S149="",$T149&lt;&gt;""),"Ano 5 (falta valor unitário); ","")&amp;IF(AND($S149&lt;&gt;"",$T149=""),"Ano 5 (falta quantidade); ","")&amp;IF(AND($V149="",$W149&lt;&gt;""),"Ano 6 (falta valor unitário); ","")&amp;IF(AND($V149&lt;&gt;"",$W149=""),"Ano 6 (falta quantidade); ","")), IF(NOT(OR(AND($G149&lt;&gt;"",$H149&lt;&gt;""),AND($J149&lt;&gt;"",$K149&lt;&gt;""),AND($M149&lt;&gt;"",$N149&lt;&gt;""),AND($P149&lt;&gt;"",$Q149&lt;&gt;""),AND($S149&lt;&gt;"",$T149&lt;&gt;""),AND($V149&lt;&gt;"",$W149&lt;&gt;""))),"Informe pelo menos um ano completo com valor unitário e quantidade.",IF(AND($C149&lt;&gt;"",$E149&lt;&gt;"",LEFT(TRIM($C149),1)&lt;&gt;LEFT(TRIM($E149),1)),"Categoria e tipo estão incompatíveis.",IF(IF(OR($E149="",$F149=""),FALSE(),IFERROR(COUNTIF(INDIRECT("UNITS_"&amp;SUBSTITUTE(LEFT($E149,FIND(" ",$E149&amp;" ")-1),".","_")),$F149)=0,TRUE())),"Unidade incompatível com o tipo selecionado.",IF(OR(AND(ISNUMBER(SEARCH("comunic",LOWER($B149))),LEFT($E149,3)&lt;&gt;"4.4"),AND(ISNUMBER(SEARCH("monitor",LOWER($B149))),NOT(OR(LEFT($E149,3)="1.5",LEFT($E149,3)="2.5")))),"Revise a classificação do item conforme as regras de preenchimento.",IF(AND($B149&lt;&gt;"",OR(ISNUMBER(SEARCH("outro",LOWER($B149))),ISNUMBER(SEARCH("divers",LOWER($B149))),ISNUMBER(SEARCH("kit",LOWER($B149))),ISNUMBER(SEARCH("ferrament",LOWER($B149))),ISNUMBER(SEARCH("epi",LOWER($B149)))),NOT(OR($Z149&lt;&gt;"",$AA149&lt;&gt;""))),"Descrição muito genérica: detalhe melhor o item e registre o racional no memorial ou em anexo.",IF(AND($Y149=0,$B149&lt;&gt;"",OR($G149&lt;&gt;"",$H149&lt;&gt;"",$J149&lt;&gt;"",$K149&lt;&gt;"",$M149&lt;&gt;"",$N149&lt;&gt;"",$P149&lt;&gt;"",$Q149&lt;&gt;"",$S149&lt;&gt;"",$T149&lt;&gt;"",$V149&lt;&gt;"",$W149&lt;&gt;"")),"O item possui dados lançados, mas o total está zerado. Revise os valores informados.","")))))))))))))))</f>
        <v/>
      </c>
    </row>
    <row r="150" spans="1:35" ht="14.25" customHeight="1" x14ac:dyDescent="0.25">
      <c r="A150" s="57" t="str">
        <f t="shared" si="26"/>
        <v/>
      </c>
      <c r="B150" s="58"/>
      <c r="C150" s="58"/>
      <c r="D150" s="58"/>
      <c r="E150" s="58"/>
      <c r="F150" s="58"/>
      <c r="G150" s="269"/>
      <c r="H150" s="59"/>
      <c r="I150" s="273">
        <f t="shared" si="27"/>
        <v>0</v>
      </c>
      <c r="J150" s="269"/>
      <c r="K150" s="59"/>
      <c r="L150" s="270">
        <f t="shared" si="28"/>
        <v>0</v>
      </c>
      <c r="M150" s="269"/>
      <c r="N150" s="59"/>
      <c r="O150" s="270">
        <f t="shared" si="29"/>
        <v>0</v>
      </c>
      <c r="P150" s="269"/>
      <c r="Q150" s="59"/>
      <c r="R150" s="271">
        <f t="shared" si="30"/>
        <v>0</v>
      </c>
      <c r="S150" s="269"/>
      <c r="T150" s="59"/>
      <c r="U150" s="270">
        <f t="shared" si="31"/>
        <v>0</v>
      </c>
      <c r="V150" s="269"/>
      <c r="W150" s="59"/>
      <c r="X150" s="270">
        <f t="shared" si="32"/>
        <v>0</v>
      </c>
      <c r="Y150" s="270">
        <f t="shared" si="33"/>
        <v>0</v>
      </c>
      <c r="Z150" s="58"/>
      <c r="AA150" s="58"/>
      <c r="AB150" s="60" t="str">
        <f t="shared" si="34"/>
        <v/>
      </c>
      <c r="AC150" s="21" t="b">
        <f t="shared" si="35"/>
        <v>0</v>
      </c>
      <c r="AD150" s="21" t="b">
        <f t="shared" si="36"/>
        <v>0</v>
      </c>
      <c r="AE150" s="21" t="b">
        <f t="shared" si="37"/>
        <v>0</v>
      </c>
      <c r="AF150" s="21" t="b">
        <f ca="1">OR(AND($AC150,NOT($AD150)),AND($AC150,OR(AND($G150="",$H150&lt;&gt;""),AND($G150&lt;&gt;"",$H150=""),AND($J150="",$K150&lt;&gt;""),AND($J150&lt;&gt;"",$K150=""),AND($M150="",$N150&lt;&gt;""),AND($M150&lt;&gt;"",$N150=""),AND($P150="",$Q150&lt;&gt;""),AND($P150&lt;&gt;"",$Q150=""),AND($S150="",$T150&lt;&gt;""),AND($S150&lt;&gt;"",$T150=""),AND($V150="",$W150&lt;&gt;""),AND($V150&lt;&gt;"",$W150=""))),AND($C150&lt;&gt;"",$E150&lt;&gt;"",LEFT(TRIM($C150),1)&lt;&gt;LEFT(TRIM($E150),1)),IF(OR($E150="",$F150=""),FALSE(),IFERROR(COUNTIF(INDIRECT("UNITS_"&amp;SUBSTITUTE(LEFT($E150,FIND(" ",$E150&amp;" ")-1),".","_")),$F150)=0,TRUE())),AND($B150&lt;&gt;"",OR(ISNUMBER(SEARCH("outro",LOWER($B150))),ISNUMBER(SEARCH("divers",LOWER($B150))),ISNUMBER(SEARCH("etc",LOWER($B150))))),OR(AND(ISNUMBER(SEARCH("comunic",LOWER($B150))),LEFT($E150,3)&lt;&gt;"4.4"),AND(ISNUMBER(SEARCH("monitor",LOWER($B150))),NOT(OR(LEFT($E150,3)="1.5",LEFT($E150,3)="2.5")))),AND($B150&lt;&gt;"",OR(LEFT($C150,1)="1",LEFT($C150,1)="2"),$D150=""),AND($D150&lt;&gt;"",NOT(OR(LEFT($C150,1)="1",LEFT($C150,1)="2"))),AND($D150&lt;&gt;"",COUNTIF(' PROJETO'!$B$14:$B$16,$D150)=0),IF($D150="",FALSE(),IF(COUNTIF(' PROJETO'!$B$14:$B$16,$D150)=0,FALSE(),IFERROR(INDEX(' PROJETO'!$C$14:$C$16,MATCH($D150,' PROJETO'!$B$14:$B$16,0))&lt;&gt;"Sim",FALSE()))))</f>
        <v>0</v>
      </c>
      <c r="AG150" s="21" t="b">
        <f>AND($AC150,$Y150&gt;'CONFG.  LISTAS'!$F$4,$Z150="",$AA150="")</f>
        <v>0</v>
      </c>
      <c r="AH150" s="21" t="str">
        <f t="shared" si="38"/>
        <v/>
      </c>
      <c r="AI150" s="43" t="str">
        <f ca="1">IF(NOT($AC150),"",IF(OR($B150="",$C150="",$E150="",$F150=""),"Preencha descrição, categoria, tipo e unidade.",IF(AND($B150&lt;&gt;"",OR(LEFT($C150,1)="1",LEFT($C150,1)="2"),$D150=""),"Informe a prática de restauração para itens diretos.",IF(AND($D150&lt;&gt;"",NOT(OR(LEFT($C150,1)="1",LEFT($C150,1)="2"))),"Custos indiretos não devem pertencer a uma prática específica.",IF(AND($D150&lt;&gt;"",COUNTIF(' PROJETO'!$B$14:$B$16,$D150)=0),"Prática de restauração inválida ou não cadastrada.",IF(IF($D150="",FALSE(),IF(COUNTIF(' PROJETO'!$B$14:$B$16,$D150)=0,FALSE(),IFERROR(INDEX(' PROJETO'!$C$14:$C$16,MATCH($D150,' PROJETO'!$B$14:$B$16,0))&lt;&gt;"Sim",FALSE()))),"A prática informada no item não foi selecionada na aba Projeto.",IF(AND(MAX($I150,$L150,$O150,$R150,$U150,$X150)&gt;'CONFG.  LISTAS'!$F$4,NOT(OR($Z150&lt;&gt;"",$AA150&lt;&gt;""))),"Memorial de cálculo ou anexo obrigatório não informado para item acima do limite.",IF(OR(AND($G150&lt;&gt;"",$H150&lt;&gt;"",OR($G150&lt;=0,$H150&lt;=0)),AND($J150&lt;&gt;"",$K150&lt;&gt;"",OR($J150&lt;=0,$K150&lt;=0)),AND($M150&lt;&gt;"",$N150&lt;&gt;"",OR($M150&lt;=0,$N150&lt;=0)),AND($P150&lt;&gt;"",$Q150&lt;&gt;"",OR($P150&lt;=0,$Q150&lt;=0)),AND($S150&lt;&gt;"",$T150&lt;&gt;"",OR($S150&lt;=0,$T150&lt;=0)),AND($V150&lt;&gt;"",$W150&lt;&gt;"",OR($V150&lt;=0,$W150&lt;=0))),"Revise os valores informados: valor unitário e quantidade devem ser maiores que zero.",IF(OR(AND($G150="",$H150&lt;&gt;""),AND($G150&lt;&gt;"",$H150=""),AND($J150="",$K150&lt;&gt;""),AND($J150&lt;&gt;"",$K150=""),AND($M150="",$N150&lt;&gt;""),AND($M150&lt;&gt;"",$N150=""),AND($P150="",$Q150&lt;&gt;""),AND($P150&lt;&gt;"",$Q150=""),AND($S150="",$T150&lt;&gt;""),AND($S150&lt;&gt;"",$T150=""),AND($V150="",$W150&lt;&gt;""),AND($V150&lt;&gt;"",$W150="")),"Há ano preenchido parcialmente: "&amp;TRIM(IF(AND($G150="",$H150&lt;&gt;""),"Ano 1 (falta valor unitário); ","")&amp;IF(AND($G150&lt;&gt;"",$H150=""),"Ano 1 (falta quantidade); ","")&amp;IF(AND($J150="",$K150&lt;&gt;""),"Ano 2 (falta valor unitário); ","")&amp;IF(AND($J150&lt;&gt;"",$K150=""),"Ano 2 (falta quantidade); ","")&amp;IF(AND($M150="",$N150&lt;&gt;""),"Ano 3 (falta valor unitário); ","")&amp;IF(AND($M150&lt;&gt;"",$N150=""),"Ano 3 (falta quantidade); ","")&amp;IF(AND($P150="",$Q150&lt;&gt;""),"Ano 4 (falta valor unitário); ","")&amp;IF(AND($P150&lt;&gt;"",$Q150=""),"Ano 4 (falta quantidade); ","")&amp;IF(AND($S150="",$T150&lt;&gt;""),"Ano 5 (falta valor unitário); ","")&amp;IF(AND($S150&lt;&gt;"",$T150=""),"Ano 5 (falta quantidade); ","")&amp;IF(AND($V150="",$W150&lt;&gt;""),"Ano 6 (falta valor unitário); ","")&amp;IF(AND($V150&lt;&gt;"",$W150=""),"Ano 6 (falta quantidade); ","")), IF(NOT(OR(AND($G150&lt;&gt;"",$H150&lt;&gt;""),AND($J150&lt;&gt;"",$K150&lt;&gt;""),AND($M150&lt;&gt;"",$N150&lt;&gt;""),AND($P150&lt;&gt;"",$Q150&lt;&gt;""),AND($S150&lt;&gt;"",$T150&lt;&gt;""),AND($V150&lt;&gt;"",$W150&lt;&gt;""))),"Informe pelo menos um ano completo com valor unitário e quantidade.",IF(AND($C150&lt;&gt;"",$E150&lt;&gt;"",LEFT(TRIM($C150),1)&lt;&gt;LEFT(TRIM($E150),1)),"Categoria e tipo estão incompatíveis.",IF(IF(OR($E150="",$F150=""),FALSE(),IFERROR(COUNTIF(INDIRECT("UNITS_"&amp;SUBSTITUTE(LEFT($E150,FIND(" ",$E150&amp;" ")-1),".","_")),$F150)=0,TRUE())),"Unidade incompatível com o tipo selecionado.",IF(OR(AND(ISNUMBER(SEARCH("comunic",LOWER($B150))),LEFT($E150,3)&lt;&gt;"4.4"),AND(ISNUMBER(SEARCH("monitor",LOWER($B150))),NOT(OR(LEFT($E150,3)="1.5",LEFT($E150,3)="2.5")))),"Revise a classificação do item conforme as regras de preenchimento.",IF(AND($B150&lt;&gt;"",OR(ISNUMBER(SEARCH("outro",LOWER($B150))),ISNUMBER(SEARCH("divers",LOWER($B150))),ISNUMBER(SEARCH("kit",LOWER($B150))),ISNUMBER(SEARCH("ferrament",LOWER($B150))),ISNUMBER(SEARCH("epi",LOWER($B150)))),NOT(OR($Z150&lt;&gt;"",$AA150&lt;&gt;""))),"Descrição muito genérica: detalhe melhor o item e registre o racional no memorial ou em anexo.",IF(AND($Y150=0,$B150&lt;&gt;"",OR($G150&lt;&gt;"",$H150&lt;&gt;"",$J150&lt;&gt;"",$K150&lt;&gt;"",$M150&lt;&gt;"",$N150&lt;&gt;"",$P150&lt;&gt;"",$Q150&lt;&gt;"",$S150&lt;&gt;"",$T150&lt;&gt;"",$V150&lt;&gt;"",$W150&lt;&gt;"")),"O item possui dados lançados, mas o total está zerado. Revise os valores informados.","")))))))))))))))</f>
        <v/>
      </c>
    </row>
    <row r="151" spans="1:35" ht="14.25" customHeight="1" x14ac:dyDescent="0.25">
      <c r="A151" s="57" t="str">
        <f t="shared" si="26"/>
        <v/>
      </c>
      <c r="B151" s="61"/>
      <c r="C151" s="61"/>
      <c r="D151" s="58"/>
      <c r="E151" s="61"/>
      <c r="F151" s="61"/>
      <c r="G151" s="272"/>
      <c r="H151" s="62"/>
      <c r="I151" s="273">
        <f t="shared" si="27"/>
        <v>0</v>
      </c>
      <c r="J151" s="272"/>
      <c r="K151" s="62"/>
      <c r="L151" s="270">
        <f t="shared" si="28"/>
        <v>0</v>
      </c>
      <c r="M151" s="272"/>
      <c r="N151" s="62"/>
      <c r="O151" s="270">
        <f t="shared" si="29"/>
        <v>0</v>
      </c>
      <c r="P151" s="272"/>
      <c r="Q151" s="62"/>
      <c r="R151" s="271">
        <f t="shared" si="30"/>
        <v>0</v>
      </c>
      <c r="S151" s="272"/>
      <c r="T151" s="62"/>
      <c r="U151" s="270">
        <f t="shared" si="31"/>
        <v>0</v>
      </c>
      <c r="V151" s="272"/>
      <c r="W151" s="62"/>
      <c r="X151" s="270">
        <f t="shared" si="32"/>
        <v>0</v>
      </c>
      <c r="Y151" s="270">
        <f t="shared" si="33"/>
        <v>0</v>
      </c>
      <c r="Z151" s="61"/>
      <c r="AA151" s="61"/>
      <c r="AB151" s="60" t="str">
        <f t="shared" si="34"/>
        <v/>
      </c>
      <c r="AC151" s="21" t="b">
        <f t="shared" si="35"/>
        <v>0</v>
      </c>
      <c r="AD151" s="21" t="b">
        <f t="shared" si="36"/>
        <v>0</v>
      </c>
      <c r="AE151" s="21" t="b">
        <f t="shared" si="37"/>
        <v>0</v>
      </c>
      <c r="AF151" s="21" t="b">
        <f ca="1">OR(AND($AC151,NOT($AD151)),AND($AC151,OR(AND($G151="",$H151&lt;&gt;""),AND($G151&lt;&gt;"",$H151=""),AND($J151="",$K151&lt;&gt;""),AND($J151&lt;&gt;"",$K151=""),AND($M151="",$N151&lt;&gt;""),AND($M151&lt;&gt;"",$N151=""),AND($P151="",$Q151&lt;&gt;""),AND($P151&lt;&gt;"",$Q151=""),AND($S151="",$T151&lt;&gt;""),AND($S151&lt;&gt;"",$T151=""),AND($V151="",$W151&lt;&gt;""),AND($V151&lt;&gt;"",$W151=""))),AND($C151&lt;&gt;"",$E151&lt;&gt;"",LEFT(TRIM($C151),1)&lt;&gt;LEFT(TRIM($E151),1)),IF(OR($E151="",$F151=""),FALSE(),IFERROR(COUNTIF(INDIRECT("UNITS_"&amp;SUBSTITUTE(LEFT($E151,FIND(" ",$E151&amp;" ")-1),".","_")),$F151)=0,TRUE())),AND($B151&lt;&gt;"",OR(ISNUMBER(SEARCH("outro",LOWER($B151))),ISNUMBER(SEARCH("divers",LOWER($B151))),ISNUMBER(SEARCH("etc",LOWER($B151))))),OR(AND(ISNUMBER(SEARCH("comunic",LOWER($B151))),LEFT($E151,3)&lt;&gt;"4.4"),AND(ISNUMBER(SEARCH("monitor",LOWER($B151))),NOT(OR(LEFT($E151,3)="1.5",LEFT($E151,3)="2.5")))),AND($B151&lt;&gt;"",OR(LEFT($C151,1)="1",LEFT($C151,1)="2"),$D151=""),AND($D151&lt;&gt;"",NOT(OR(LEFT($C151,1)="1",LEFT($C151,1)="2"))),AND($D151&lt;&gt;"",COUNTIF(' PROJETO'!$B$14:$B$16,$D151)=0),IF($D151="",FALSE(),IF(COUNTIF(' PROJETO'!$B$14:$B$16,$D151)=0,FALSE(),IFERROR(INDEX(' PROJETO'!$C$14:$C$16,MATCH($D151,' PROJETO'!$B$14:$B$16,0))&lt;&gt;"Sim",FALSE()))))</f>
        <v>0</v>
      </c>
      <c r="AG151" s="21" t="b">
        <f>AND($AC151,$Y151&gt;'CONFG.  LISTAS'!$F$4,$Z151="",$AA151="")</f>
        <v>0</v>
      </c>
      <c r="AH151" s="21" t="str">
        <f t="shared" si="38"/>
        <v/>
      </c>
      <c r="AI151" s="43" t="str">
        <f ca="1">IF(NOT($AC151),"",IF(OR($B151="",$C151="",$E151="",$F151=""),"Preencha descrição, categoria, tipo e unidade.",IF(AND($B151&lt;&gt;"",OR(LEFT($C151,1)="1",LEFT($C151,1)="2"),$D151=""),"Informe a prática de restauração para itens diretos.",IF(AND($D151&lt;&gt;"",NOT(OR(LEFT($C151,1)="1",LEFT($C151,1)="2"))),"Custos indiretos não devem pertencer a uma prática específica.",IF(AND($D151&lt;&gt;"",COUNTIF(' PROJETO'!$B$14:$B$16,$D151)=0),"Prática de restauração inválida ou não cadastrada.",IF(IF($D151="",FALSE(),IF(COUNTIF(' PROJETO'!$B$14:$B$16,$D151)=0,FALSE(),IFERROR(INDEX(' PROJETO'!$C$14:$C$16,MATCH($D151,' PROJETO'!$B$14:$B$16,0))&lt;&gt;"Sim",FALSE()))),"A prática informada no item não foi selecionada na aba Projeto.",IF(AND(MAX($I151,$L151,$O151,$R151,$U151,$X151)&gt;'CONFG.  LISTAS'!$F$4,NOT(OR($Z151&lt;&gt;"",$AA151&lt;&gt;""))),"Memorial de cálculo ou anexo obrigatório não informado para item acima do limite.",IF(OR(AND($G151&lt;&gt;"",$H151&lt;&gt;"",OR($G151&lt;=0,$H151&lt;=0)),AND($J151&lt;&gt;"",$K151&lt;&gt;"",OR($J151&lt;=0,$K151&lt;=0)),AND($M151&lt;&gt;"",$N151&lt;&gt;"",OR($M151&lt;=0,$N151&lt;=0)),AND($P151&lt;&gt;"",$Q151&lt;&gt;"",OR($P151&lt;=0,$Q151&lt;=0)),AND($S151&lt;&gt;"",$T151&lt;&gt;"",OR($S151&lt;=0,$T151&lt;=0)),AND($V151&lt;&gt;"",$W151&lt;&gt;"",OR($V151&lt;=0,$W151&lt;=0))),"Revise os valores informados: valor unitário e quantidade devem ser maiores que zero.",IF(OR(AND($G151="",$H151&lt;&gt;""),AND($G151&lt;&gt;"",$H151=""),AND($J151="",$K151&lt;&gt;""),AND($J151&lt;&gt;"",$K151=""),AND($M151="",$N151&lt;&gt;""),AND($M151&lt;&gt;"",$N151=""),AND($P151="",$Q151&lt;&gt;""),AND($P151&lt;&gt;"",$Q151=""),AND($S151="",$T151&lt;&gt;""),AND($S151&lt;&gt;"",$T151=""),AND($V151="",$W151&lt;&gt;""),AND($V151&lt;&gt;"",$W151="")),"Há ano preenchido parcialmente: "&amp;TRIM(IF(AND($G151="",$H151&lt;&gt;""),"Ano 1 (falta valor unitário); ","")&amp;IF(AND($G151&lt;&gt;"",$H151=""),"Ano 1 (falta quantidade); ","")&amp;IF(AND($J151="",$K151&lt;&gt;""),"Ano 2 (falta valor unitário); ","")&amp;IF(AND($J151&lt;&gt;"",$K151=""),"Ano 2 (falta quantidade); ","")&amp;IF(AND($M151="",$N151&lt;&gt;""),"Ano 3 (falta valor unitário); ","")&amp;IF(AND($M151&lt;&gt;"",$N151=""),"Ano 3 (falta quantidade); ","")&amp;IF(AND($P151="",$Q151&lt;&gt;""),"Ano 4 (falta valor unitário); ","")&amp;IF(AND($P151&lt;&gt;"",$Q151=""),"Ano 4 (falta quantidade); ","")&amp;IF(AND($S151="",$T151&lt;&gt;""),"Ano 5 (falta valor unitário); ","")&amp;IF(AND($S151&lt;&gt;"",$T151=""),"Ano 5 (falta quantidade); ","")&amp;IF(AND($V151="",$W151&lt;&gt;""),"Ano 6 (falta valor unitário); ","")&amp;IF(AND($V151&lt;&gt;"",$W151=""),"Ano 6 (falta quantidade); ","")), IF(NOT(OR(AND($G151&lt;&gt;"",$H151&lt;&gt;""),AND($J151&lt;&gt;"",$K151&lt;&gt;""),AND($M151&lt;&gt;"",$N151&lt;&gt;""),AND($P151&lt;&gt;"",$Q151&lt;&gt;""),AND($S151&lt;&gt;"",$T151&lt;&gt;""),AND($V151&lt;&gt;"",$W151&lt;&gt;""))),"Informe pelo menos um ano completo com valor unitário e quantidade.",IF(AND($C151&lt;&gt;"",$E151&lt;&gt;"",LEFT(TRIM($C151),1)&lt;&gt;LEFT(TRIM($E151),1)),"Categoria e tipo estão incompatíveis.",IF(IF(OR($E151="",$F151=""),FALSE(),IFERROR(COUNTIF(INDIRECT("UNITS_"&amp;SUBSTITUTE(LEFT($E151,FIND(" ",$E151&amp;" ")-1),".","_")),$F151)=0,TRUE())),"Unidade incompatível com o tipo selecionado.",IF(OR(AND(ISNUMBER(SEARCH("comunic",LOWER($B151))),LEFT($E151,3)&lt;&gt;"4.4"),AND(ISNUMBER(SEARCH("monitor",LOWER($B151))),NOT(OR(LEFT($E151,3)="1.5",LEFT($E151,3)="2.5")))),"Revise a classificação do item conforme as regras de preenchimento.",IF(AND($B151&lt;&gt;"",OR(ISNUMBER(SEARCH("outro",LOWER($B151))),ISNUMBER(SEARCH("divers",LOWER($B151))),ISNUMBER(SEARCH("kit",LOWER($B151))),ISNUMBER(SEARCH("ferrament",LOWER($B151))),ISNUMBER(SEARCH("epi",LOWER($B151)))),NOT(OR($Z151&lt;&gt;"",$AA151&lt;&gt;""))),"Descrição muito genérica: detalhe melhor o item e registre o racional no memorial ou em anexo.",IF(AND($Y151=0,$B151&lt;&gt;"",OR($G151&lt;&gt;"",$H151&lt;&gt;"",$J151&lt;&gt;"",$K151&lt;&gt;"",$M151&lt;&gt;"",$N151&lt;&gt;"",$P151&lt;&gt;"",$Q151&lt;&gt;"",$S151&lt;&gt;"",$T151&lt;&gt;"",$V151&lt;&gt;"",$W151&lt;&gt;"")),"O item possui dados lançados, mas o total está zerado. Revise os valores informados.","")))))))))))))))</f>
        <v/>
      </c>
    </row>
    <row r="152" spans="1:35" ht="14.25" customHeight="1" x14ac:dyDescent="0.25">
      <c r="A152" s="57" t="str">
        <f t="shared" si="26"/>
        <v/>
      </c>
      <c r="B152" s="58"/>
      <c r="C152" s="58"/>
      <c r="D152" s="58"/>
      <c r="E152" s="58"/>
      <c r="F152" s="58"/>
      <c r="G152" s="269"/>
      <c r="H152" s="59"/>
      <c r="I152" s="273">
        <f t="shared" si="27"/>
        <v>0</v>
      </c>
      <c r="J152" s="269"/>
      <c r="K152" s="59"/>
      <c r="L152" s="270">
        <f t="shared" si="28"/>
        <v>0</v>
      </c>
      <c r="M152" s="269"/>
      <c r="N152" s="59"/>
      <c r="O152" s="270">
        <f t="shared" si="29"/>
        <v>0</v>
      </c>
      <c r="P152" s="269"/>
      <c r="Q152" s="59"/>
      <c r="R152" s="271">
        <f t="shared" si="30"/>
        <v>0</v>
      </c>
      <c r="S152" s="269"/>
      <c r="T152" s="59"/>
      <c r="U152" s="270">
        <f t="shared" si="31"/>
        <v>0</v>
      </c>
      <c r="V152" s="269"/>
      <c r="W152" s="59"/>
      <c r="X152" s="270">
        <f t="shared" si="32"/>
        <v>0</v>
      </c>
      <c r="Y152" s="270">
        <f t="shared" si="33"/>
        <v>0</v>
      </c>
      <c r="Z152" s="58"/>
      <c r="AA152" s="58"/>
      <c r="AB152" s="60" t="str">
        <f t="shared" si="34"/>
        <v/>
      </c>
      <c r="AC152" s="21" t="b">
        <f t="shared" si="35"/>
        <v>0</v>
      </c>
      <c r="AD152" s="21" t="b">
        <f t="shared" si="36"/>
        <v>0</v>
      </c>
      <c r="AE152" s="21" t="b">
        <f t="shared" si="37"/>
        <v>0</v>
      </c>
      <c r="AF152" s="21" t="b">
        <f ca="1">OR(AND($AC152,NOT($AD152)),AND($AC152,OR(AND($G152="",$H152&lt;&gt;""),AND($G152&lt;&gt;"",$H152=""),AND($J152="",$K152&lt;&gt;""),AND($J152&lt;&gt;"",$K152=""),AND($M152="",$N152&lt;&gt;""),AND($M152&lt;&gt;"",$N152=""),AND($P152="",$Q152&lt;&gt;""),AND($P152&lt;&gt;"",$Q152=""),AND($S152="",$T152&lt;&gt;""),AND($S152&lt;&gt;"",$T152=""),AND($V152="",$W152&lt;&gt;""),AND($V152&lt;&gt;"",$W152=""))),AND($C152&lt;&gt;"",$E152&lt;&gt;"",LEFT(TRIM($C152),1)&lt;&gt;LEFT(TRIM($E152),1)),IF(OR($E152="",$F152=""),FALSE(),IFERROR(COUNTIF(INDIRECT("UNITS_"&amp;SUBSTITUTE(LEFT($E152,FIND(" ",$E152&amp;" ")-1),".","_")),$F152)=0,TRUE())),AND($B152&lt;&gt;"",OR(ISNUMBER(SEARCH("outro",LOWER($B152))),ISNUMBER(SEARCH("divers",LOWER($B152))),ISNUMBER(SEARCH("etc",LOWER($B152))))),OR(AND(ISNUMBER(SEARCH("comunic",LOWER($B152))),LEFT($E152,3)&lt;&gt;"4.4"),AND(ISNUMBER(SEARCH("monitor",LOWER($B152))),NOT(OR(LEFT($E152,3)="1.5",LEFT($E152,3)="2.5")))),AND($B152&lt;&gt;"",OR(LEFT($C152,1)="1",LEFT($C152,1)="2"),$D152=""),AND($D152&lt;&gt;"",NOT(OR(LEFT($C152,1)="1",LEFT($C152,1)="2"))),AND($D152&lt;&gt;"",COUNTIF(' PROJETO'!$B$14:$B$16,$D152)=0),IF($D152="",FALSE(),IF(COUNTIF(' PROJETO'!$B$14:$B$16,$D152)=0,FALSE(),IFERROR(INDEX(' PROJETO'!$C$14:$C$16,MATCH($D152,' PROJETO'!$B$14:$B$16,0))&lt;&gt;"Sim",FALSE()))))</f>
        <v>0</v>
      </c>
      <c r="AG152" s="21" t="b">
        <f>AND($AC152,$Y152&gt;'CONFG.  LISTAS'!$F$4,$Z152="",$AA152="")</f>
        <v>0</v>
      </c>
      <c r="AH152" s="21" t="str">
        <f t="shared" si="38"/>
        <v/>
      </c>
      <c r="AI152" s="43" t="str">
        <f ca="1">IF(NOT($AC152),"",IF(OR($B152="",$C152="",$E152="",$F152=""),"Preencha descrição, categoria, tipo e unidade.",IF(AND($B152&lt;&gt;"",OR(LEFT($C152,1)="1",LEFT($C152,1)="2"),$D152=""),"Informe a prática de restauração para itens diretos.",IF(AND($D152&lt;&gt;"",NOT(OR(LEFT($C152,1)="1",LEFT($C152,1)="2"))),"Custos indiretos não devem pertencer a uma prática específica.",IF(AND($D152&lt;&gt;"",COUNTIF(' PROJETO'!$B$14:$B$16,$D152)=0),"Prática de restauração inválida ou não cadastrada.",IF(IF($D152="",FALSE(),IF(COUNTIF(' PROJETO'!$B$14:$B$16,$D152)=0,FALSE(),IFERROR(INDEX(' PROJETO'!$C$14:$C$16,MATCH($D152,' PROJETO'!$B$14:$B$16,0))&lt;&gt;"Sim",FALSE()))),"A prática informada no item não foi selecionada na aba Projeto.",IF(AND(MAX($I152,$L152,$O152,$R152,$U152,$X152)&gt;'CONFG.  LISTAS'!$F$4,NOT(OR($Z152&lt;&gt;"",$AA152&lt;&gt;""))),"Memorial de cálculo ou anexo obrigatório não informado para item acima do limite.",IF(OR(AND($G152&lt;&gt;"",$H152&lt;&gt;"",OR($G152&lt;=0,$H152&lt;=0)),AND($J152&lt;&gt;"",$K152&lt;&gt;"",OR($J152&lt;=0,$K152&lt;=0)),AND($M152&lt;&gt;"",$N152&lt;&gt;"",OR($M152&lt;=0,$N152&lt;=0)),AND($P152&lt;&gt;"",$Q152&lt;&gt;"",OR($P152&lt;=0,$Q152&lt;=0)),AND($S152&lt;&gt;"",$T152&lt;&gt;"",OR($S152&lt;=0,$T152&lt;=0)),AND($V152&lt;&gt;"",$W152&lt;&gt;"",OR($V152&lt;=0,$W152&lt;=0))),"Revise os valores informados: valor unitário e quantidade devem ser maiores que zero.",IF(OR(AND($G152="",$H152&lt;&gt;""),AND($G152&lt;&gt;"",$H152=""),AND($J152="",$K152&lt;&gt;""),AND($J152&lt;&gt;"",$K152=""),AND($M152="",$N152&lt;&gt;""),AND($M152&lt;&gt;"",$N152=""),AND($P152="",$Q152&lt;&gt;""),AND($P152&lt;&gt;"",$Q152=""),AND($S152="",$T152&lt;&gt;""),AND($S152&lt;&gt;"",$T152=""),AND($V152="",$W152&lt;&gt;""),AND($V152&lt;&gt;"",$W152="")),"Há ano preenchido parcialmente: "&amp;TRIM(IF(AND($G152="",$H152&lt;&gt;""),"Ano 1 (falta valor unitário); ","")&amp;IF(AND($G152&lt;&gt;"",$H152=""),"Ano 1 (falta quantidade); ","")&amp;IF(AND($J152="",$K152&lt;&gt;""),"Ano 2 (falta valor unitário); ","")&amp;IF(AND($J152&lt;&gt;"",$K152=""),"Ano 2 (falta quantidade); ","")&amp;IF(AND($M152="",$N152&lt;&gt;""),"Ano 3 (falta valor unitário); ","")&amp;IF(AND($M152&lt;&gt;"",$N152=""),"Ano 3 (falta quantidade); ","")&amp;IF(AND($P152="",$Q152&lt;&gt;""),"Ano 4 (falta valor unitário); ","")&amp;IF(AND($P152&lt;&gt;"",$Q152=""),"Ano 4 (falta quantidade); ","")&amp;IF(AND($S152="",$T152&lt;&gt;""),"Ano 5 (falta valor unitário); ","")&amp;IF(AND($S152&lt;&gt;"",$T152=""),"Ano 5 (falta quantidade); ","")&amp;IF(AND($V152="",$W152&lt;&gt;""),"Ano 6 (falta valor unitário); ","")&amp;IF(AND($V152&lt;&gt;"",$W152=""),"Ano 6 (falta quantidade); ","")), IF(NOT(OR(AND($G152&lt;&gt;"",$H152&lt;&gt;""),AND($J152&lt;&gt;"",$K152&lt;&gt;""),AND($M152&lt;&gt;"",$N152&lt;&gt;""),AND($P152&lt;&gt;"",$Q152&lt;&gt;""),AND($S152&lt;&gt;"",$T152&lt;&gt;""),AND($V152&lt;&gt;"",$W152&lt;&gt;""))),"Informe pelo menos um ano completo com valor unitário e quantidade.",IF(AND($C152&lt;&gt;"",$E152&lt;&gt;"",LEFT(TRIM($C152),1)&lt;&gt;LEFT(TRIM($E152),1)),"Categoria e tipo estão incompatíveis.",IF(IF(OR($E152="",$F152=""),FALSE(),IFERROR(COUNTIF(INDIRECT("UNITS_"&amp;SUBSTITUTE(LEFT($E152,FIND(" ",$E152&amp;" ")-1),".","_")),$F152)=0,TRUE())),"Unidade incompatível com o tipo selecionado.",IF(OR(AND(ISNUMBER(SEARCH("comunic",LOWER($B152))),LEFT($E152,3)&lt;&gt;"4.4"),AND(ISNUMBER(SEARCH("monitor",LOWER($B152))),NOT(OR(LEFT($E152,3)="1.5",LEFT($E152,3)="2.5")))),"Revise a classificação do item conforme as regras de preenchimento.",IF(AND($B152&lt;&gt;"",OR(ISNUMBER(SEARCH("outro",LOWER($B152))),ISNUMBER(SEARCH("divers",LOWER($B152))),ISNUMBER(SEARCH("kit",LOWER($B152))),ISNUMBER(SEARCH("ferrament",LOWER($B152))),ISNUMBER(SEARCH("epi",LOWER($B152)))),NOT(OR($Z152&lt;&gt;"",$AA152&lt;&gt;""))),"Descrição muito genérica: detalhe melhor o item e registre o racional no memorial ou em anexo.",IF(AND($Y152=0,$B152&lt;&gt;"",OR($G152&lt;&gt;"",$H152&lt;&gt;"",$J152&lt;&gt;"",$K152&lt;&gt;"",$M152&lt;&gt;"",$N152&lt;&gt;"",$P152&lt;&gt;"",$Q152&lt;&gt;"",$S152&lt;&gt;"",$T152&lt;&gt;"",$V152&lt;&gt;"",$W152&lt;&gt;"")),"O item possui dados lançados, mas o total está zerado. Revise os valores informados.","")))))))))))))))</f>
        <v/>
      </c>
    </row>
    <row r="153" spans="1:35" ht="14.25" customHeight="1" x14ac:dyDescent="0.25">
      <c r="A153" s="57" t="str">
        <f t="shared" si="26"/>
        <v/>
      </c>
      <c r="B153" s="61"/>
      <c r="C153" s="61"/>
      <c r="D153" s="58"/>
      <c r="E153" s="61"/>
      <c r="F153" s="61"/>
      <c r="G153" s="272"/>
      <c r="H153" s="62"/>
      <c r="I153" s="273">
        <f t="shared" si="27"/>
        <v>0</v>
      </c>
      <c r="J153" s="272"/>
      <c r="K153" s="62"/>
      <c r="L153" s="270">
        <f t="shared" si="28"/>
        <v>0</v>
      </c>
      <c r="M153" s="272"/>
      <c r="N153" s="62"/>
      <c r="O153" s="270">
        <f t="shared" si="29"/>
        <v>0</v>
      </c>
      <c r="P153" s="272"/>
      <c r="Q153" s="62"/>
      <c r="R153" s="271">
        <f t="shared" si="30"/>
        <v>0</v>
      </c>
      <c r="S153" s="272"/>
      <c r="T153" s="62"/>
      <c r="U153" s="270">
        <f t="shared" si="31"/>
        <v>0</v>
      </c>
      <c r="V153" s="272"/>
      <c r="W153" s="62"/>
      <c r="X153" s="270">
        <f t="shared" si="32"/>
        <v>0</v>
      </c>
      <c r="Y153" s="270">
        <f t="shared" si="33"/>
        <v>0</v>
      </c>
      <c r="Z153" s="61"/>
      <c r="AA153" s="61"/>
      <c r="AB153" s="60" t="str">
        <f t="shared" si="34"/>
        <v/>
      </c>
      <c r="AC153" s="21" t="b">
        <f t="shared" si="35"/>
        <v>0</v>
      </c>
      <c r="AD153" s="21" t="b">
        <f t="shared" si="36"/>
        <v>0</v>
      </c>
      <c r="AE153" s="21" t="b">
        <f t="shared" si="37"/>
        <v>0</v>
      </c>
      <c r="AF153" s="21" t="b">
        <f ca="1">OR(AND($AC153,NOT($AD153)),AND($AC153,OR(AND($G153="",$H153&lt;&gt;""),AND($G153&lt;&gt;"",$H153=""),AND($J153="",$K153&lt;&gt;""),AND($J153&lt;&gt;"",$K153=""),AND($M153="",$N153&lt;&gt;""),AND($M153&lt;&gt;"",$N153=""),AND($P153="",$Q153&lt;&gt;""),AND($P153&lt;&gt;"",$Q153=""),AND($S153="",$T153&lt;&gt;""),AND($S153&lt;&gt;"",$T153=""),AND($V153="",$W153&lt;&gt;""),AND($V153&lt;&gt;"",$W153=""))),AND($C153&lt;&gt;"",$E153&lt;&gt;"",LEFT(TRIM($C153),1)&lt;&gt;LEFT(TRIM($E153),1)),IF(OR($E153="",$F153=""),FALSE(),IFERROR(COUNTIF(INDIRECT("UNITS_"&amp;SUBSTITUTE(LEFT($E153,FIND(" ",$E153&amp;" ")-1),".","_")),$F153)=0,TRUE())),AND($B153&lt;&gt;"",OR(ISNUMBER(SEARCH("outro",LOWER($B153))),ISNUMBER(SEARCH("divers",LOWER($B153))),ISNUMBER(SEARCH("etc",LOWER($B153))))),OR(AND(ISNUMBER(SEARCH("comunic",LOWER($B153))),LEFT($E153,3)&lt;&gt;"4.4"),AND(ISNUMBER(SEARCH("monitor",LOWER($B153))),NOT(OR(LEFT($E153,3)="1.5",LEFT($E153,3)="2.5")))),AND($B153&lt;&gt;"",OR(LEFT($C153,1)="1",LEFT($C153,1)="2"),$D153=""),AND($D153&lt;&gt;"",NOT(OR(LEFT($C153,1)="1",LEFT($C153,1)="2"))),AND($D153&lt;&gt;"",COUNTIF(' PROJETO'!$B$14:$B$16,$D153)=0),IF($D153="",FALSE(),IF(COUNTIF(' PROJETO'!$B$14:$B$16,$D153)=0,FALSE(),IFERROR(INDEX(' PROJETO'!$C$14:$C$16,MATCH($D153,' PROJETO'!$B$14:$B$16,0))&lt;&gt;"Sim",FALSE()))))</f>
        <v>0</v>
      </c>
      <c r="AG153" s="21" t="b">
        <f>AND($AC153,$Y153&gt;'CONFG.  LISTAS'!$F$4,$Z153="",$AA153="")</f>
        <v>0</v>
      </c>
      <c r="AH153" s="21" t="str">
        <f t="shared" si="38"/>
        <v/>
      </c>
      <c r="AI153" s="43" t="str">
        <f ca="1">IF(NOT($AC153),"",IF(OR($B153="",$C153="",$E153="",$F153=""),"Preencha descrição, categoria, tipo e unidade.",IF(AND($B153&lt;&gt;"",OR(LEFT($C153,1)="1",LEFT($C153,1)="2"),$D153=""),"Informe a prática de restauração para itens diretos.",IF(AND($D153&lt;&gt;"",NOT(OR(LEFT($C153,1)="1",LEFT($C153,1)="2"))),"Custos indiretos não devem pertencer a uma prática específica.",IF(AND($D153&lt;&gt;"",COUNTIF(' PROJETO'!$B$14:$B$16,$D153)=0),"Prática de restauração inválida ou não cadastrada.",IF(IF($D153="",FALSE(),IF(COUNTIF(' PROJETO'!$B$14:$B$16,$D153)=0,FALSE(),IFERROR(INDEX(' PROJETO'!$C$14:$C$16,MATCH($D153,' PROJETO'!$B$14:$B$16,0))&lt;&gt;"Sim",FALSE()))),"A prática informada no item não foi selecionada na aba Projeto.",IF(AND(MAX($I153,$L153,$O153,$R153,$U153,$X153)&gt;'CONFG.  LISTAS'!$F$4,NOT(OR($Z153&lt;&gt;"",$AA153&lt;&gt;""))),"Memorial de cálculo ou anexo obrigatório não informado para item acima do limite.",IF(OR(AND($G153&lt;&gt;"",$H153&lt;&gt;"",OR($G153&lt;=0,$H153&lt;=0)),AND($J153&lt;&gt;"",$K153&lt;&gt;"",OR($J153&lt;=0,$K153&lt;=0)),AND($M153&lt;&gt;"",$N153&lt;&gt;"",OR($M153&lt;=0,$N153&lt;=0)),AND($P153&lt;&gt;"",$Q153&lt;&gt;"",OR($P153&lt;=0,$Q153&lt;=0)),AND($S153&lt;&gt;"",$T153&lt;&gt;"",OR($S153&lt;=0,$T153&lt;=0)),AND($V153&lt;&gt;"",$W153&lt;&gt;"",OR($V153&lt;=0,$W153&lt;=0))),"Revise os valores informados: valor unitário e quantidade devem ser maiores que zero.",IF(OR(AND($G153="",$H153&lt;&gt;""),AND($G153&lt;&gt;"",$H153=""),AND($J153="",$K153&lt;&gt;""),AND($J153&lt;&gt;"",$K153=""),AND($M153="",$N153&lt;&gt;""),AND($M153&lt;&gt;"",$N153=""),AND($P153="",$Q153&lt;&gt;""),AND($P153&lt;&gt;"",$Q153=""),AND($S153="",$T153&lt;&gt;""),AND($S153&lt;&gt;"",$T153=""),AND($V153="",$W153&lt;&gt;""),AND($V153&lt;&gt;"",$W153="")),"Há ano preenchido parcialmente: "&amp;TRIM(IF(AND($G153="",$H153&lt;&gt;""),"Ano 1 (falta valor unitário); ","")&amp;IF(AND($G153&lt;&gt;"",$H153=""),"Ano 1 (falta quantidade); ","")&amp;IF(AND($J153="",$K153&lt;&gt;""),"Ano 2 (falta valor unitário); ","")&amp;IF(AND($J153&lt;&gt;"",$K153=""),"Ano 2 (falta quantidade); ","")&amp;IF(AND($M153="",$N153&lt;&gt;""),"Ano 3 (falta valor unitário); ","")&amp;IF(AND($M153&lt;&gt;"",$N153=""),"Ano 3 (falta quantidade); ","")&amp;IF(AND($P153="",$Q153&lt;&gt;""),"Ano 4 (falta valor unitário); ","")&amp;IF(AND($P153&lt;&gt;"",$Q153=""),"Ano 4 (falta quantidade); ","")&amp;IF(AND($S153="",$T153&lt;&gt;""),"Ano 5 (falta valor unitário); ","")&amp;IF(AND($S153&lt;&gt;"",$T153=""),"Ano 5 (falta quantidade); ","")&amp;IF(AND($V153="",$W153&lt;&gt;""),"Ano 6 (falta valor unitário); ","")&amp;IF(AND($V153&lt;&gt;"",$W153=""),"Ano 6 (falta quantidade); ","")), IF(NOT(OR(AND($G153&lt;&gt;"",$H153&lt;&gt;""),AND($J153&lt;&gt;"",$K153&lt;&gt;""),AND($M153&lt;&gt;"",$N153&lt;&gt;""),AND($P153&lt;&gt;"",$Q153&lt;&gt;""),AND($S153&lt;&gt;"",$T153&lt;&gt;""),AND($V153&lt;&gt;"",$W153&lt;&gt;""))),"Informe pelo menos um ano completo com valor unitário e quantidade.",IF(AND($C153&lt;&gt;"",$E153&lt;&gt;"",LEFT(TRIM($C153),1)&lt;&gt;LEFT(TRIM($E153),1)),"Categoria e tipo estão incompatíveis.",IF(IF(OR($E153="",$F153=""),FALSE(),IFERROR(COUNTIF(INDIRECT("UNITS_"&amp;SUBSTITUTE(LEFT($E153,FIND(" ",$E153&amp;" ")-1),".","_")),$F153)=0,TRUE())),"Unidade incompatível com o tipo selecionado.",IF(OR(AND(ISNUMBER(SEARCH("comunic",LOWER($B153))),LEFT($E153,3)&lt;&gt;"4.4"),AND(ISNUMBER(SEARCH("monitor",LOWER($B153))),NOT(OR(LEFT($E153,3)="1.5",LEFT($E153,3)="2.5")))),"Revise a classificação do item conforme as regras de preenchimento.",IF(AND($B153&lt;&gt;"",OR(ISNUMBER(SEARCH("outro",LOWER($B153))),ISNUMBER(SEARCH("divers",LOWER($B153))),ISNUMBER(SEARCH("kit",LOWER($B153))),ISNUMBER(SEARCH("ferrament",LOWER($B153))),ISNUMBER(SEARCH("epi",LOWER($B153)))),NOT(OR($Z153&lt;&gt;"",$AA153&lt;&gt;""))),"Descrição muito genérica: detalhe melhor o item e registre o racional no memorial ou em anexo.",IF(AND($Y153=0,$B153&lt;&gt;"",OR($G153&lt;&gt;"",$H153&lt;&gt;"",$J153&lt;&gt;"",$K153&lt;&gt;"",$M153&lt;&gt;"",$N153&lt;&gt;"",$P153&lt;&gt;"",$Q153&lt;&gt;"",$S153&lt;&gt;"",$T153&lt;&gt;"",$V153&lt;&gt;"",$W153&lt;&gt;"")),"O item possui dados lançados, mas o total está zerado. Revise os valores informados.","")))))))))))))))</f>
        <v/>
      </c>
    </row>
    <row r="154" spans="1:35" ht="14.25" customHeight="1" x14ac:dyDescent="0.25">
      <c r="A154" s="57" t="str">
        <f t="shared" si="26"/>
        <v/>
      </c>
      <c r="B154" s="58"/>
      <c r="C154" s="58"/>
      <c r="D154" s="58"/>
      <c r="E154" s="58"/>
      <c r="F154" s="58"/>
      <c r="G154" s="269"/>
      <c r="H154" s="59"/>
      <c r="I154" s="273">
        <f t="shared" si="27"/>
        <v>0</v>
      </c>
      <c r="J154" s="269"/>
      <c r="K154" s="59"/>
      <c r="L154" s="270">
        <f t="shared" si="28"/>
        <v>0</v>
      </c>
      <c r="M154" s="269"/>
      <c r="N154" s="59"/>
      <c r="O154" s="270">
        <f t="shared" si="29"/>
        <v>0</v>
      </c>
      <c r="P154" s="269"/>
      <c r="Q154" s="59"/>
      <c r="R154" s="271">
        <f t="shared" si="30"/>
        <v>0</v>
      </c>
      <c r="S154" s="269"/>
      <c r="T154" s="59"/>
      <c r="U154" s="270">
        <f t="shared" si="31"/>
        <v>0</v>
      </c>
      <c r="V154" s="269"/>
      <c r="W154" s="59"/>
      <c r="X154" s="270">
        <f t="shared" si="32"/>
        <v>0</v>
      </c>
      <c r="Y154" s="270">
        <f t="shared" si="33"/>
        <v>0</v>
      </c>
      <c r="Z154" s="58"/>
      <c r="AA154" s="58"/>
      <c r="AB154" s="60" t="str">
        <f t="shared" si="34"/>
        <v/>
      </c>
      <c r="AC154" s="21" t="b">
        <f t="shared" si="35"/>
        <v>0</v>
      </c>
      <c r="AD154" s="21" t="b">
        <f t="shared" si="36"/>
        <v>0</v>
      </c>
      <c r="AE154" s="21" t="b">
        <f t="shared" si="37"/>
        <v>0</v>
      </c>
      <c r="AF154" s="21" t="b">
        <f ca="1">OR(AND($AC154,NOT($AD154)),AND($AC154,OR(AND($G154="",$H154&lt;&gt;""),AND($G154&lt;&gt;"",$H154=""),AND($J154="",$K154&lt;&gt;""),AND($J154&lt;&gt;"",$K154=""),AND($M154="",$N154&lt;&gt;""),AND($M154&lt;&gt;"",$N154=""),AND($P154="",$Q154&lt;&gt;""),AND($P154&lt;&gt;"",$Q154=""),AND($S154="",$T154&lt;&gt;""),AND($S154&lt;&gt;"",$T154=""),AND($V154="",$W154&lt;&gt;""),AND($V154&lt;&gt;"",$W154=""))),AND($C154&lt;&gt;"",$E154&lt;&gt;"",LEFT(TRIM($C154),1)&lt;&gt;LEFT(TRIM($E154),1)),IF(OR($E154="",$F154=""),FALSE(),IFERROR(COUNTIF(INDIRECT("UNITS_"&amp;SUBSTITUTE(LEFT($E154,FIND(" ",$E154&amp;" ")-1),".","_")),$F154)=0,TRUE())),AND($B154&lt;&gt;"",OR(ISNUMBER(SEARCH("outro",LOWER($B154))),ISNUMBER(SEARCH("divers",LOWER($B154))),ISNUMBER(SEARCH("etc",LOWER($B154))))),OR(AND(ISNUMBER(SEARCH("comunic",LOWER($B154))),LEFT($E154,3)&lt;&gt;"4.4"),AND(ISNUMBER(SEARCH("monitor",LOWER($B154))),NOT(OR(LEFT($E154,3)="1.5",LEFT($E154,3)="2.5")))),AND($B154&lt;&gt;"",OR(LEFT($C154,1)="1",LEFT($C154,1)="2"),$D154=""),AND($D154&lt;&gt;"",NOT(OR(LEFT($C154,1)="1",LEFT($C154,1)="2"))),AND($D154&lt;&gt;"",COUNTIF(' PROJETO'!$B$14:$B$16,$D154)=0),IF($D154="",FALSE(),IF(COUNTIF(' PROJETO'!$B$14:$B$16,$D154)=0,FALSE(),IFERROR(INDEX(' PROJETO'!$C$14:$C$16,MATCH($D154,' PROJETO'!$B$14:$B$16,0))&lt;&gt;"Sim",FALSE()))))</f>
        <v>0</v>
      </c>
      <c r="AG154" s="21" t="b">
        <f>AND($AC154,$Y154&gt;'CONFG.  LISTAS'!$F$4,$Z154="",$AA154="")</f>
        <v>0</v>
      </c>
      <c r="AH154" s="21" t="str">
        <f t="shared" si="38"/>
        <v/>
      </c>
      <c r="AI154" s="43" t="str">
        <f ca="1">IF(NOT($AC154),"",IF(OR($B154="",$C154="",$E154="",$F154=""),"Preencha descrição, categoria, tipo e unidade.",IF(AND($B154&lt;&gt;"",OR(LEFT($C154,1)="1",LEFT($C154,1)="2"),$D154=""),"Informe a prática de restauração para itens diretos.",IF(AND($D154&lt;&gt;"",NOT(OR(LEFT($C154,1)="1",LEFT($C154,1)="2"))),"Custos indiretos não devem pertencer a uma prática específica.",IF(AND($D154&lt;&gt;"",COUNTIF(' PROJETO'!$B$14:$B$16,$D154)=0),"Prática de restauração inválida ou não cadastrada.",IF(IF($D154="",FALSE(),IF(COUNTIF(' PROJETO'!$B$14:$B$16,$D154)=0,FALSE(),IFERROR(INDEX(' PROJETO'!$C$14:$C$16,MATCH($D154,' PROJETO'!$B$14:$B$16,0))&lt;&gt;"Sim",FALSE()))),"A prática informada no item não foi selecionada na aba Projeto.",IF(AND(MAX($I154,$L154,$O154,$R154,$U154,$X154)&gt;'CONFG.  LISTAS'!$F$4,NOT(OR($Z154&lt;&gt;"",$AA154&lt;&gt;""))),"Memorial de cálculo ou anexo obrigatório não informado para item acima do limite.",IF(OR(AND($G154&lt;&gt;"",$H154&lt;&gt;"",OR($G154&lt;=0,$H154&lt;=0)),AND($J154&lt;&gt;"",$K154&lt;&gt;"",OR($J154&lt;=0,$K154&lt;=0)),AND($M154&lt;&gt;"",$N154&lt;&gt;"",OR($M154&lt;=0,$N154&lt;=0)),AND($P154&lt;&gt;"",$Q154&lt;&gt;"",OR($P154&lt;=0,$Q154&lt;=0)),AND($S154&lt;&gt;"",$T154&lt;&gt;"",OR($S154&lt;=0,$T154&lt;=0)),AND($V154&lt;&gt;"",$W154&lt;&gt;"",OR($V154&lt;=0,$W154&lt;=0))),"Revise os valores informados: valor unitário e quantidade devem ser maiores que zero.",IF(OR(AND($G154="",$H154&lt;&gt;""),AND($G154&lt;&gt;"",$H154=""),AND($J154="",$K154&lt;&gt;""),AND($J154&lt;&gt;"",$K154=""),AND($M154="",$N154&lt;&gt;""),AND($M154&lt;&gt;"",$N154=""),AND($P154="",$Q154&lt;&gt;""),AND($P154&lt;&gt;"",$Q154=""),AND($S154="",$T154&lt;&gt;""),AND($S154&lt;&gt;"",$T154=""),AND($V154="",$W154&lt;&gt;""),AND($V154&lt;&gt;"",$W154="")),"Há ano preenchido parcialmente: "&amp;TRIM(IF(AND($G154="",$H154&lt;&gt;""),"Ano 1 (falta valor unitário); ","")&amp;IF(AND($G154&lt;&gt;"",$H154=""),"Ano 1 (falta quantidade); ","")&amp;IF(AND($J154="",$K154&lt;&gt;""),"Ano 2 (falta valor unitário); ","")&amp;IF(AND($J154&lt;&gt;"",$K154=""),"Ano 2 (falta quantidade); ","")&amp;IF(AND($M154="",$N154&lt;&gt;""),"Ano 3 (falta valor unitário); ","")&amp;IF(AND($M154&lt;&gt;"",$N154=""),"Ano 3 (falta quantidade); ","")&amp;IF(AND($P154="",$Q154&lt;&gt;""),"Ano 4 (falta valor unitário); ","")&amp;IF(AND($P154&lt;&gt;"",$Q154=""),"Ano 4 (falta quantidade); ","")&amp;IF(AND($S154="",$T154&lt;&gt;""),"Ano 5 (falta valor unitário); ","")&amp;IF(AND($S154&lt;&gt;"",$T154=""),"Ano 5 (falta quantidade); ","")&amp;IF(AND($V154="",$W154&lt;&gt;""),"Ano 6 (falta valor unitário); ","")&amp;IF(AND($V154&lt;&gt;"",$W154=""),"Ano 6 (falta quantidade); ","")), IF(NOT(OR(AND($G154&lt;&gt;"",$H154&lt;&gt;""),AND($J154&lt;&gt;"",$K154&lt;&gt;""),AND($M154&lt;&gt;"",$N154&lt;&gt;""),AND($P154&lt;&gt;"",$Q154&lt;&gt;""),AND($S154&lt;&gt;"",$T154&lt;&gt;""),AND($V154&lt;&gt;"",$W154&lt;&gt;""))),"Informe pelo menos um ano completo com valor unitário e quantidade.",IF(AND($C154&lt;&gt;"",$E154&lt;&gt;"",LEFT(TRIM($C154),1)&lt;&gt;LEFT(TRIM($E154),1)),"Categoria e tipo estão incompatíveis.",IF(IF(OR($E154="",$F154=""),FALSE(),IFERROR(COUNTIF(INDIRECT("UNITS_"&amp;SUBSTITUTE(LEFT($E154,FIND(" ",$E154&amp;" ")-1),".","_")),$F154)=0,TRUE())),"Unidade incompatível com o tipo selecionado.",IF(OR(AND(ISNUMBER(SEARCH("comunic",LOWER($B154))),LEFT($E154,3)&lt;&gt;"4.4"),AND(ISNUMBER(SEARCH("monitor",LOWER($B154))),NOT(OR(LEFT($E154,3)="1.5",LEFT($E154,3)="2.5")))),"Revise a classificação do item conforme as regras de preenchimento.",IF(AND($B154&lt;&gt;"",OR(ISNUMBER(SEARCH("outro",LOWER($B154))),ISNUMBER(SEARCH("divers",LOWER($B154))),ISNUMBER(SEARCH("kit",LOWER($B154))),ISNUMBER(SEARCH("ferrament",LOWER($B154))),ISNUMBER(SEARCH("epi",LOWER($B154)))),NOT(OR($Z154&lt;&gt;"",$AA154&lt;&gt;""))),"Descrição muito genérica: detalhe melhor o item e registre o racional no memorial ou em anexo.",IF(AND($Y154=0,$B154&lt;&gt;"",OR($G154&lt;&gt;"",$H154&lt;&gt;"",$J154&lt;&gt;"",$K154&lt;&gt;"",$M154&lt;&gt;"",$N154&lt;&gt;"",$P154&lt;&gt;"",$Q154&lt;&gt;"",$S154&lt;&gt;"",$T154&lt;&gt;"",$V154&lt;&gt;"",$W154&lt;&gt;"")),"O item possui dados lançados, mas o total está zerado. Revise os valores informados.","")))))))))))))))</f>
        <v/>
      </c>
    </row>
    <row r="155" spans="1:35" ht="14.25" customHeight="1" x14ac:dyDescent="0.25">
      <c r="A155" s="57" t="str">
        <f t="shared" si="26"/>
        <v/>
      </c>
      <c r="B155" s="61"/>
      <c r="C155" s="61"/>
      <c r="D155" s="58"/>
      <c r="E155" s="61"/>
      <c r="F155" s="61"/>
      <c r="G155" s="272"/>
      <c r="H155" s="62"/>
      <c r="I155" s="273">
        <f t="shared" si="27"/>
        <v>0</v>
      </c>
      <c r="J155" s="272"/>
      <c r="K155" s="62"/>
      <c r="L155" s="270">
        <f t="shared" si="28"/>
        <v>0</v>
      </c>
      <c r="M155" s="272"/>
      <c r="N155" s="62"/>
      <c r="O155" s="270">
        <f t="shared" si="29"/>
        <v>0</v>
      </c>
      <c r="P155" s="272"/>
      <c r="Q155" s="62"/>
      <c r="R155" s="271">
        <f t="shared" si="30"/>
        <v>0</v>
      </c>
      <c r="S155" s="272"/>
      <c r="T155" s="62"/>
      <c r="U155" s="270">
        <f t="shared" si="31"/>
        <v>0</v>
      </c>
      <c r="V155" s="272"/>
      <c r="W155" s="62"/>
      <c r="X155" s="270">
        <f t="shared" si="32"/>
        <v>0</v>
      </c>
      <c r="Y155" s="270">
        <f t="shared" si="33"/>
        <v>0</v>
      </c>
      <c r="Z155" s="61"/>
      <c r="AA155" s="61"/>
      <c r="AB155" s="60" t="str">
        <f t="shared" si="34"/>
        <v/>
      </c>
      <c r="AC155" s="21" t="b">
        <f t="shared" si="35"/>
        <v>0</v>
      </c>
      <c r="AD155" s="21" t="b">
        <f t="shared" si="36"/>
        <v>0</v>
      </c>
      <c r="AE155" s="21" t="b">
        <f t="shared" si="37"/>
        <v>0</v>
      </c>
      <c r="AF155" s="21" t="b">
        <f ca="1">OR(AND($AC155,NOT($AD155)),AND($AC155,OR(AND($G155="",$H155&lt;&gt;""),AND($G155&lt;&gt;"",$H155=""),AND($J155="",$K155&lt;&gt;""),AND($J155&lt;&gt;"",$K155=""),AND($M155="",$N155&lt;&gt;""),AND($M155&lt;&gt;"",$N155=""),AND($P155="",$Q155&lt;&gt;""),AND($P155&lt;&gt;"",$Q155=""),AND($S155="",$T155&lt;&gt;""),AND($S155&lt;&gt;"",$T155=""),AND($V155="",$W155&lt;&gt;""),AND($V155&lt;&gt;"",$W155=""))),AND($C155&lt;&gt;"",$E155&lt;&gt;"",LEFT(TRIM($C155),1)&lt;&gt;LEFT(TRIM($E155),1)),IF(OR($E155="",$F155=""),FALSE(),IFERROR(COUNTIF(INDIRECT("UNITS_"&amp;SUBSTITUTE(LEFT($E155,FIND(" ",$E155&amp;" ")-1),".","_")),$F155)=0,TRUE())),AND($B155&lt;&gt;"",OR(ISNUMBER(SEARCH("outro",LOWER($B155))),ISNUMBER(SEARCH("divers",LOWER($B155))),ISNUMBER(SEARCH("etc",LOWER($B155))))),OR(AND(ISNUMBER(SEARCH("comunic",LOWER($B155))),LEFT($E155,3)&lt;&gt;"4.4"),AND(ISNUMBER(SEARCH("monitor",LOWER($B155))),NOT(OR(LEFT($E155,3)="1.5",LEFT($E155,3)="2.5")))),AND($B155&lt;&gt;"",OR(LEFT($C155,1)="1",LEFT($C155,1)="2"),$D155=""),AND($D155&lt;&gt;"",NOT(OR(LEFT($C155,1)="1",LEFT($C155,1)="2"))),AND($D155&lt;&gt;"",COUNTIF(' PROJETO'!$B$14:$B$16,$D155)=0),IF($D155="",FALSE(),IF(COUNTIF(' PROJETO'!$B$14:$B$16,$D155)=0,FALSE(),IFERROR(INDEX(' PROJETO'!$C$14:$C$16,MATCH($D155,' PROJETO'!$B$14:$B$16,0))&lt;&gt;"Sim",FALSE()))))</f>
        <v>0</v>
      </c>
      <c r="AG155" s="21" t="b">
        <f>AND($AC155,$Y155&gt;'CONFG.  LISTAS'!$F$4,$Z155="",$AA155="")</f>
        <v>0</v>
      </c>
      <c r="AH155" s="21" t="str">
        <f t="shared" si="38"/>
        <v/>
      </c>
      <c r="AI155" s="43" t="str">
        <f ca="1">IF(NOT($AC155),"",IF(OR($B155="",$C155="",$E155="",$F155=""),"Preencha descrição, categoria, tipo e unidade.",IF(AND($B155&lt;&gt;"",OR(LEFT($C155,1)="1",LEFT($C155,1)="2"),$D155=""),"Informe a prática de restauração para itens diretos.",IF(AND($D155&lt;&gt;"",NOT(OR(LEFT($C155,1)="1",LEFT($C155,1)="2"))),"Custos indiretos não devem pertencer a uma prática específica.",IF(AND($D155&lt;&gt;"",COUNTIF(' PROJETO'!$B$14:$B$16,$D155)=0),"Prática de restauração inválida ou não cadastrada.",IF(IF($D155="",FALSE(),IF(COUNTIF(' PROJETO'!$B$14:$B$16,$D155)=0,FALSE(),IFERROR(INDEX(' PROJETO'!$C$14:$C$16,MATCH($D155,' PROJETO'!$B$14:$B$16,0))&lt;&gt;"Sim",FALSE()))),"A prática informada no item não foi selecionada na aba Projeto.",IF(AND(MAX($I155,$L155,$O155,$R155,$U155,$X155)&gt;'CONFG.  LISTAS'!$F$4,NOT(OR($Z155&lt;&gt;"",$AA155&lt;&gt;""))),"Memorial de cálculo ou anexo obrigatório não informado para item acima do limite.",IF(OR(AND($G155&lt;&gt;"",$H155&lt;&gt;"",OR($G155&lt;=0,$H155&lt;=0)),AND($J155&lt;&gt;"",$K155&lt;&gt;"",OR($J155&lt;=0,$K155&lt;=0)),AND($M155&lt;&gt;"",$N155&lt;&gt;"",OR($M155&lt;=0,$N155&lt;=0)),AND($P155&lt;&gt;"",$Q155&lt;&gt;"",OR($P155&lt;=0,$Q155&lt;=0)),AND($S155&lt;&gt;"",$T155&lt;&gt;"",OR($S155&lt;=0,$T155&lt;=0)),AND($V155&lt;&gt;"",$W155&lt;&gt;"",OR($V155&lt;=0,$W155&lt;=0))),"Revise os valores informados: valor unitário e quantidade devem ser maiores que zero.",IF(OR(AND($G155="",$H155&lt;&gt;""),AND($G155&lt;&gt;"",$H155=""),AND($J155="",$K155&lt;&gt;""),AND($J155&lt;&gt;"",$K155=""),AND($M155="",$N155&lt;&gt;""),AND($M155&lt;&gt;"",$N155=""),AND($P155="",$Q155&lt;&gt;""),AND($P155&lt;&gt;"",$Q155=""),AND($S155="",$T155&lt;&gt;""),AND($S155&lt;&gt;"",$T155=""),AND($V155="",$W155&lt;&gt;""),AND($V155&lt;&gt;"",$W155="")),"Há ano preenchido parcialmente: "&amp;TRIM(IF(AND($G155="",$H155&lt;&gt;""),"Ano 1 (falta valor unitário); ","")&amp;IF(AND($G155&lt;&gt;"",$H155=""),"Ano 1 (falta quantidade); ","")&amp;IF(AND($J155="",$K155&lt;&gt;""),"Ano 2 (falta valor unitário); ","")&amp;IF(AND($J155&lt;&gt;"",$K155=""),"Ano 2 (falta quantidade); ","")&amp;IF(AND($M155="",$N155&lt;&gt;""),"Ano 3 (falta valor unitário); ","")&amp;IF(AND($M155&lt;&gt;"",$N155=""),"Ano 3 (falta quantidade); ","")&amp;IF(AND($P155="",$Q155&lt;&gt;""),"Ano 4 (falta valor unitário); ","")&amp;IF(AND($P155&lt;&gt;"",$Q155=""),"Ano 4 (falta quantidade); ","")&amp;IF(AND($S155="",$T155&lt;&gt;""),"Ano 5 (falta valor unitário); ","")&amp;IF(AND($S155&lt;&gt;"",$T155=""),"Ano 5 (falta quantidade); ","")&amp;IF(AND($V155="",$W155&lt;&gt;""),"Ano 6 (falta valor unitário); ","")&amp;IF(AND($V155&lt;&gt;"",$W155=""),"Ano 6 (falta quantidade); ","")), IF(NOT(OR(AND($G155&lt;&gt;"",$H155&lt;&gt;""),AND($J155&lt;&gt;"",$K155&lt;&gt;""),AND($M155&lt;&gt;"",$N155&lt;&gt;""),AND($P155&lt;&gt;"",$Q155&lt;&gt;""),AND($S155&lt;&gt;"",$T155&lt;&gt;""),AND($V155&lt;&gt;"",$W155&lt;&gt;""))),"Informe pelo menos um ano completo com valor unitário e quantidade.",IF(AND($C155&lt;&gt;"",$E155&lt;&gt;"",LEFT(TRIM($C155),1)&lt;&gt;LEFT(TRIM($E155),1)),"Categoria e tipo estão incompatíveis.",IF(IF(OR($E155="",$F155=""),FALSE(),IFERROR(COUNTIF(INDIRECT("UNITS_"&amp;SUBSTITUTE(LEFT($E155,FIND(" ",$E155&amp;" ")-1),".","_")),$F155)=0,TRUE())),"Unidade incompatível com o tipo selecionado.",IF(OR(AND(ISNUMBER(SEARCH("comunic",LOWER($B155))),LEFT($E155,3)&lt;&gt;"4.4"),AND(ISNUMBER(SEARCH("monitor",LOWER($B155))),NOT(OR(LEFT($E155,3)="1.5",LEFT($E155,3)="2.5")))),"Revise a classificação do item conforme as regras de preenchimento.",IF(AND($B155&lt;&gt;"",OR(ISNUMBER(SEARCH("outro",LOWER($B155))),ISNUMBER(SEARCH("divers",LOWER($B155))),ISNUMBER(SEARCH("kit",LOWER($B155))),ISNUMBER(SEARCH("ferrament",LOWER($B155))),ISNUMBER(SEARCH("epi",LOWER($B155)))),NOT(OR($Z155&lt;&gt;"",$AA155&lt;&gt;""))),"Descrição muito genérica: detalhe melhor o item e registre o racional no memorial ou em anexo.",IF(AND($Y155=0,$B155&lt;&gt;"",OR($G155&lt;&gt;"",$H155&lt;&gt;"",$J155&lt;&gt;"",$K155&lt;&gt;"",$M155&lt;&gt;"",$N155&lt;&gt;"",$P155&lt;&gt;"",$Q155&lt;&gt;"",$S155&lt;&gt;"",$T155&lt;&gt;"",$V155&lt;&gt;"",$W155&lt;&gt;"")),"O item possui dados lançados, mas o total está zerado. Revise os valores informados.","")))))))))))))))</f>
        <v/>
      </c>
    </row>
    <row r="156" spans="1:35" ht="14.25" customHeight="1" x14ac:dyDescent="0.25">
      <c r="A156" s="57" t="str">
        <f t="shared" si="26"/>
        <v/>
      </c>
      <c r="B156" s="58"/>
      <c r="C156" s="58"/>
      <c r="D156" s="58"/>
      <c r="E156" s="58"/>
      <c r="F156" s="58"/>
      <c r="G156" s="269"/>
      <c r="H156" s="59"/>
      <c r="I156" s="273">
        <f t="shared" si="27"/>
        <v>0</v>
      </c>
      <c r="J156" s="269"/>
      <c r="K156" s="59"/>
      <c r="L156" s="270">
        <f t="shared" si="28"/>
        <v>0</v>
      </c>
      <c r="M156" s="269"/>
      <c r="N156" s="59"/>
      <c r="O156" s="270">
        <f t="shared" si="29"/>
        <v>0</v>
      </c>
      <c r="P156" s="269"/>
      <c r="Q156" s="59"/>
      <c r="R156" s="271">
        <f t="shared" si="30"/>
        <v>0</v>
      </c>
      <c r="S156" s="269"/>
      <c r="T156" s="59"/>
      <c r="U156" s="270">
        <f t="shared" si="31"/>
        <v>0</v>
      </c>
      <c r="V156" s="269"/>
      <c r="W156" s="59"/>
      <c r="X156" s="270">
        <f t="shared" si="32"/>
        <v>0</v>
      </c>
      <c r="Y156" s="270">
        <f t="shared" si="33"/>
        <v>0</v>
      </c>
      <c r="Z156" s="58"/>
      <c r="AA156" s="58"/>
      <c r="AB156" s="60" t="str">
        <f t="shared" si="34"/>
        <v/>
      </c>
      <c r="AC156" s="21" t="b">
        <f t="shared" si="35"/>
        <v>0</v>
      </c>
      <c r="AD156" s="21" t="b">
        <f t="shared" si="36"/>
        <v>0</v>
      </c>
      <c r="AE156" s="21" t="b">
        <f t="shared" si="37"/>
        <v>0</v>
      </c>
      <c r="AF156" s="21" t="b">
        <f ca="1">OR(AND($AC156,NOT($AD156)),AND($AC156,OR(AND($G156="",$H156&lt;&gt;""),AND($G156&lt;&gt;"",$H156=""),AND($J156="",$K156&lt;&gt;""),AND($J156&lt;&gt;"",$K156=""),AND($M156="",$N156&lt;&gt;""),AND($M156&lt;&gt;"",$N156=""),AND($P156="",$Q156&lt;&gt;""),AND($P156&lt;&gt;"",$Q156=""),AND($S156="",$T156&lt;&gt;""),AND($S156&lt;&gt;"",$T156=""),AND($V156="",$W156&lt;&gt;""),AND($V156&lt;&gt;"",$W156=""))),AND($C156&lt;&gt;"",$E156&lt;&gt;"",LEFT(TRIM($C156),1)&lt;&gt;LEFT(TRIM($E156),1)),IF(OR($E156="",$F156=""),FALSE(),IFERROR(COUNTIF(INDIRECT("UNITS_"&amp;SUBSTITUTE(LEFT($E156,FIND(" ",$E156&amp;" ")-1),".","_")),$F156)=0,TRUE())),AND($B156&lt;&gt;"",OR(ISNUMBER(SEARCH("outro",LOWER($B156))),ISNUMBER(SEARCH("divers",LOWER($B156))),ISNUMBER(SEARCH("etc",LOWER($B156))))),OR(AND(ISNUMBER(SEARCH("comunic",LOWER($B156))),LEFT($E156,3)&lt;&gt;"4.4"),AND(ISNUMBER(SEARCH("monitor",LOWER($B156))),NOT(OR(LEFT($E156,3)="1.5",LEFT($E156,3)="2.5")))),AND($B156&lt;&gt;"",OR(LEFT($C156,1)="1",LEFT($C156,1)="2"),$D156=""),AND($D156&lt;&gt;"",NOT(OR(LEFT($C156,1)="1",LEFT($C156,1)="2"))),AND($D156&lt;&gt;"",COUNTIF(' PROJETO'!$B$14:$B$16,$D156)=0),IF($D156="",FALSE(),IF(COUNTIF(' PROJETO'!$B$14:$B$16,$D156)=0,FALSE(),IFERROR(INDEX(' PROJETO'!$C$14:$C$16,MATCH($D156,' PROJETO'!$B$14:$B$16,0))&lt;&gt;"Sim",FALSE()))))</f>
        <v>0</v>
      </c>
      <c r="AG156" s="21" t="b">
        <f>AND($AC156,$Y156&gt;'CONFG.  LISTAS'!$F$4,$Z156="",$AA156="")</f>
        <v>0</v>
      </c>
      <c r="AH156" s="21" t="str">
        <f t="shared" si="38"/>
        <v/>
      </c>
      <c r="AI156" s="43" t="str">
        <f ca="1">IF(NOT($AC156),"",IF(OR($B156="",$C156="",$E156="",$F156=""),"Preencha descrição, categoria, tipo e unidade.",IF(AND($B156&lt;&gt;"",OR(LEFT($C156,1)="1",LEFT($C156,1)="2"),$D156=""),"Informe a prática de restauração para itens diretos.",IF(AND($D156&lt;&gt;"",NOT(OR(LEFT($C156,1)="1",LEFT($C156,1)="2"))),"Custos indiretos não devem pertencer a uma prática específica.",IF(AND($D156&lt;&gt;"",COUNTIF(' PROJETO'!$B$14:$B$16,$D156)=0),"Prática de restauração inválida ou não cadastrada.",IF(IF($D156="",FALSE(),IF(COUNTIF(' PROJETO'!$B$14:$B$16,$D156)=0,FALSE(),IFERROR(INDEX(' PROJETO'!$C$14:$C$16,MATCH($D156,' PROJETO'!$B$14:$B$16,0))&lt;&gt;"Sim",FALSE()))),"A prática informada no item não foi selecionada na aba Projeto.",IF(AND(MAX($I156,$L156,$O156,$R156,$U156,$X156)&gt;'CONFG.  LISTAS'!$F$4,NOT(OR($Z156&lt;&gt;"",$AA156&lt;&gt;""))),"Memorial de cálculo ou anexo obrigatório não informado para item acima do limite.",IF(OR(AND($G156&lt;&gt;"",$H156&lt;&gt;"",OR($G156&lt;=0,$H156&lt;=0)),AND($J156&lt;&gt;"",$K156&lt;&gt;"",OR($J156&lt;=0,$K156&lt;=0)),AND($M156&lt;&gt;"",$N156&lt;&gt;"",OR($M156&lt;=0,$N156&lt;=0)),AND($P156&lt;&gt;"",$Q156&lt;&gt;"",OR($P156&lt;=0,$Q156&lt;=0)),AND($S156&lt;&gt;"",$T156&lt;&gt;"",OR($S156&lt;=0,$T156&lt;=0)),AND($V156&lt;&gt;"",$W156&lt;&gt;"",OR($V156&lt;=0,$W156&lt;=0))),"Revise os valores informados: valor unitário e quantidade devem ser maiores que zero.",IF(OR(AND($G156="",$H156&lt;&gt;""),AND($G156&lt;&gt;"",$H156=""),AND($J156="",$K156&lt;&gt;""),AND($J156&lt;&gt;"",$K156=""),AND($M156="",$N156&lt;&gt;""),AND($M156&lt;&gt;"",$N156=""),AND($P156="",$Q156&lt;&gt;""),AND($P156&lt;&gt;"",$Q156=""),AND($S156="",$T156&lt;&gt;""),AND($S156&lt;&gt;"",$T156=""),AND($V156="",$W156&lt;&gt;""),AND($V156&lt;&gt;"",$W156="")),"Há ano preenchido parcialmente: "&amp;TRIM(IF(AND($G156="",$H156&lt;&gt;""),"Ano 1 (falta valor unitário); ","")&amp;IF(AND($G156&lt;&gt;"",$H156=""),"Ano 1 (falta quantidade); ","")&amp;IF(AND($J156="",$K156&lt;&gt;""),"Ano 2 (falta valor unitário); ","")&amp;IF(AND($J156&lt;&gt;"",$K156=""),"Ano 2 (falta quantidade); ","")&amp;IF(AND($M156="",$N156&lt;&gt;""),"Ano 3 (falta valor unitário); ","")&amp;IF(AND($M156&lt;&gt;"",$N156=""),"Ano 3 (falta quantidade); ","")&amp;IF(AND($P156="",$Q156&lt;&gt;""),"Ano 4 (falta valor unitário); ","")&amp;IF(AND($P156&lt;&gt;"",$Q156=""),"Ano 4 (falta quantidade); ","")&amp;IF(AND($S156="",$T156&lt;&gt;""),"Ano 5 (falta valor unitário); ","")&amp;IF(AND($S156&lt;&gt;"",$T156=""),"Ano 5 (falta quantidade); ","")&amp;IF(AND($V156="",$W156&lt;&gt;""),"Ano 6 (falta valor unitário); ","")&amp;IF(AND($V156&lt;&gt;"",$W156=""),"Ano 6 (falta quantidade); ","")), IF(NOT(OR(AND($G156&lt;&gt;"",$H156&lt;&gt;""),AND($J156&lt;&gt;"",$K156&lt;&gt;""),AND($M156&lt;&gt;"",$N156&lt;&gt;""),AND($P156&lt;&gt;"",$Q156&lt;&gt;""),AND($S156&lt;&gt;"",$T156&lt;&gt;""),AND($V156&lt;&gt;"",$W156&lt;&gt;""))),"Informe pelo menos um ano completo com valor unitário e quantidade.",IF(AND($C156&lt;&gt;"",$E156&lt;&gt;"",LEFT(TRIM($C156),1)&lt;&gt;LEFT(TRIM($E156),1)),"Categoria e tipo estão incompatíveis.",IF(IF(OR($E156="",$F156=""),FALSE(),IFERROR(COUNTIF(INDIRECT("UNITS_"&amp;SUBSTITUTE(LEFT($E156,FIND(" ",$E156&amp;" ")-1),".","_")),$F156)=0,TRUE())),"Unidade incompatível com o tipo selecionado.",IF(OR(AND(ISNUMBER(SEARCH("comunic",LOWER($B156))),LEFT($E156,3)&lt;&gt;"4.4"),AND(ISNUMBER(SEARCH("monitor",LOWER($B156))),NOT(OR(LEFT($E156,3)="1.5",LEFT($E156,3)="2.5")))),"Revise a classificação do item conforme as regras de preenchimento.",IF(AND($B156&lt;&gt;"",OR(ISNUMBER(SEARCH("outro",LOWER($B156))),ISNUMBER(SEARCH("divers",LOWER($B156))),ISNUMBER(SEARCH("kit",LOWER($B156))),ISNUMBER(SEARCH("ferrament",LOWER($B156))),ISNUMBER(SEARCH("epi",LOWER($B156)))),NOT(OR($Z156&lt;&gt;"",$AA156&lt;&gt;""))),"Descrição muito genérica: detalhe melhor o item e registre o racional no memorial ou em anexo.",IF(AND($Y156=0,$B156&lt;&gt;"",OR($G156&lt;&gt;"",$H156&lt;&gt;"",$J156&lt;&gt;"",$K156&lt;&gt;"",$M156&lt;&gt;"",$N156&lt;&gt;"",$P156&lt;&gt;"",$Q156&lt;&gt;"",$S156&lt;&gt;"",$T156&lt;&gt;"",$V156&lt;&gt;"",$W156&lt;&gt;"")),"O item possui dados lançados, mas o total está zerado. Revise os valores informados.","")))))))))))))))</f>
        <v/>
      </c>
    </row>
    <row r="157" spans="1:35" ht="14.25" customHeight="1" x14ac:dyDescent="0.25">
      <c r="A157" s="57" t="str">
        <f t="shared" si="26"/>
        <v/>
      </c>
      <c r="B157" s="61"/>
      <c r="C157" s="61"/>
      <c r="D157" s="58"/>
      <c r="E157" s="61"/>
      <c r="F157" s="61"/>
      <c r="G157" s="272"/>
      <c r="H157" s="62"/>
      <c r="I157" s="273">
        <f t="shared" si="27"/>
        <v>0</v>
      </c>
      <c r="J157" s="272"/>
      <c r="K157" s="62"/>
      <c r="L157" s="270">
        <f t="shared" si="28"/>
        <v>0</v>
      </c>
      <c r="M157" s="272"/>
      <c r="N157" s="62"/>
      <c r="O157" s="270">
        <f t="shared" si="29"/>
        <v>0</v>
      </c>
      <c r="P157" s="272"/>
      <c r="Q157" s="62"/>
      <c r="R157" s="271">
        <f t="shared" si="30"/>
        <v>0</v>
      </c>
      <c r="S157" s="272"/>
      <c r="T157" s="62"/>
      <c r="U157" s="270">
        <f t="shared" si="31"/>
        <v>0</v>
      </c>
      <c r="V157" s="272"/>
      <c r="W157" s="62"/>
      <c r="X157" s="270">
        <f t="shared" si="32"/>
        <v>0</v>
      </c>
      <c r="Y157" s="270">
        <f t="shared" si="33"/>
        <v>0</v>
      </c>
      <c r="Z157" s="61"/>
      <c r="AA157" s="61"/>
      <c r="AB157" s="60" t="str">
        <f t="shared" si="34"/>
        <v/>
      </c>
      <c r="AC157" s="21" t="b">
        <f t="shared" si="35"/>
        <v>0</v>
      </c>
      <c r="AD157" s="21" t="b">
        <f t="shared" si="36"/>
        <v>0</v>
      </c>
      <c r="AE157" s="21" t="b">
        <f t="shared" si="37"/>
        <v>0</v>
      </c>
      <c r="AF157" s="21" t="b">
        <f ca="1">OR(AND($AC157,NOT($AD157)),AND($AC157,OR(AND($G157="",$H157&lt;&gt;""),AND($G157&lt;&gt;"",$H157=""),AND($J157="",$K157&lt;&gt;""),AND($J157&lt;&gt;"",$K157=""),AND($M157="",$N157&lt;&gt;""),AND($M157&lt;&gt;"",$N157=""),AND($P157="",$Q157&lt;&gt;""),AND($P157&lt;&gt;"",$Q157=""),AND($S157="",$T157&lt;&gt;""),AND($S157&lt;&gt;"",$T157=""),AND($V157="",$W157&lt;&gt;""),AND($V157&lt;&gt;"",$W157=""))),AND($C157&lt;&gt;"",$E157&lt;&gt;"",LEFT(TRIM($C157),1)&lt;&gt;LEFT(TRIM($E157),1)),IF(OR($E157="",$F157=""),FALSE(),IFERROR(COUNTIF(INDIRECT("UNITS_"&amp;SUBSTITUTE(LEFT($E157,FIND(" ",$E157&amp;" ")-1),".","_")),$F157)=0,TRUE())),AND($B157&lt;&gt;"",OR(ISNUMBER(SEARCH("outro",LOWER($B157))),ISNUMBER(SEARCH("divers",LOWER($B157))),ISNUMBER(SEARCH("etc",LOWER($B157))))),OR(AND(ISNUMBER(SEARCH("comunic",LOWER($B157))),LEFT($E157,3)&lt;&gt;"4.4"),AND(ISNUMBER(SEARCH("monitor",LOWER($B157))),NOT(OR(LEFT($E157,3)="1.5",LEFT($E157,3)="2.5")))),AND($B157&lt;&gt;"",OR(LEFT($C157,1)="1",LEFT($C157,1)="2"),$D157=""),AND($D157&lt;&gt;"",NOT(OR(LEFT($C157,1)="1",LEFT($C157,1)="2"))),AND($D157&lt;&gt;"",COUNTIF(' PROJETO'!$B$14:$B$16,$D157)=0),IF($D157="",FALSE(),IF(COUNTIF(' PROJETO'!$B$14:$B$16,$D157)=0,FALSE(),IFERROR(INDEX(' PROJETO'!$C$14:$C$16,MATCH($D157,' PROJETO'!$B$14:$B$16,0))&lt;&gt;"Sim",FALSE()))))</f>
        <v>0</v>
      </c>
      <c r="AG157" s="21" t="b">
        <f>AND($AC157,$Y157&gt;'CONFG.  LISTAS'!$F$4,$Z157="",$AA157="")</f>
        <v>0</v>
      </c>
      <c r="AH157" s="21" t="str">
        <f t="shared" si="38"/>
        <v/>
      </c>
      <c r="AI157" s="43" t="str">
        <f ca="1">IF(NOT($AC157),"",IF(OR($B157="",$C157="",$E157="",$F157=""),"Preencha descrição, categoria, tipo e unidade.",IF(AND($B157&lt;&gt;"",OR(LEFT($C157,1)="1",LEFT($C157,1)="2"),$D157=""),"Informe a prática de restauração para itens diretos.",IF(AND($D157&lt;&gt;"",NOT(OR(LEFT($C157,1)="1",LEFT($C157,1)="2"))),"Custos indiretos não devem pertencer a uma prática específica.",IF(AND($D157&lt;&gt;"",COUNTIF(' PROJETO'!$B$14:$B$16,$D157)=0),"Prática de restauração inválida ou não cadastrada.",IF(IF($D157="",FALSE(),IF(COUNTIF(' PROJETO'!$B$14:$B$16,$D157)=0,FALSE(),IFERROR(INDEX(' PROJETO'!$C$14:$C$16,MATCH($D157,' PROJETO'!$B$14:$B$16,0))&lt;&gt;"Sim",FALSE()))),"A prática informada no item não foi selecionada na aba Projeto.",IF(AND(MAX($I157,$L157,$O157,$R157,$U157,$X157)&gt;'CONFG.  LISTAS'!$F$4,NOT(OR($Z157&lt;&gt;"",$AA157&lt;&gt;""))),"Memorial de cálculo ou anexo obrigatório não informado para item acima do limite.",IF(OR(AND($G157&lt;&gt;"",$H157&lt;&gt;"",OR($G157&lt;=0,$H157&lt;=0)),AND($J157&lt;&gt;"",$K157&lt;&gt;"",OR($J157&lt;=0,$K157&lt;=0)),AND($M157&lt;&gt;"",$N157&lt;&gt;"",OR($M157&lt;=0,$N157&lt;=0)),AND($P157&lt;&gt;"",$Q157&lt;&gt;"",OR($P157&lt;=0,$Q157&lt;=0)),AND($S157&lt;&gt;"",$T157&lt;&gt;"",OR($S157&lt;=0,$T157&lt;=0)),AND($V157&lt;&gt;"",$W157&lt;&gt;"",OR($V157&lt;=0,$W157&lt;=0))),"Revise os valores informados: valor unitário e quantidade devem ser maiores que zero.",IF(OR(AND($G157="",$H157&lt;&gt;""),AND($G157&lt;&gt;"",$H157=""),AND($J157="",$K157&lt;&gt;""),AND($J157&lt;&gt;"",$K157=""),AND($M157="",$N157&lt;&gt;""),AND($M157&lt;&gt;"",$N157=""),AND($P157="",$Q157&lt;&gt;""),AND($P157&lt;&gt;"",$Q157=""),AND($S157="",$T157&lt;&gt;""),AND($S157&lt;&gt;"",$T157=""),AND($V157="",$W157&lt;&gt;""),AND($V157&lt;&gt;"",$W157="")),"Há ano preenchido parcialmente: "&amp;TRIM(IF(AND($G157="",$H157&lt;&gt;""),"Ano 1 (falta valor unitário); ","")&amp;IF(AND($G157&lt;&gt;"",$H157=""),"Ano 1 (falta quantidade); ","")&amp;IF(AND($J157="",$K157&lt;&gt;""),"Ano 2 (falta valor unitário); ","")&amp;IF(AND($J157&lt;&gt;"",$K157=""),"Ano 2 (falta quantidade); ","")&amp;IF(AND($M157="",$N157&lt;&gt;""),"Ano 3 (falta valor unitário); ","")&amp;IF(AND($M157&lt;&gt;"",$N157=""),"Ano 3 (falta quantidade); ","")&amp;IF(AND($P157="",$Q157&lt;&gt;""),"Ano 4 (falta valor unitário); ","")&amp;IF(AND($P157&lt;&gt;"",$Q157=""),"Ano 4 (falta quantidade); ","")&amp;IF(AND($S157="",$T157&lt;&gt;""),"Ano 5 (falta valor unitário); ","")&amp;IF(AND($S157&lt;&gt;"",$T157=""),"Ano 5 (falta quantidade); ","")&amp;IF(AND($V157="",$W157&lt;&gt;""),"Ano 6 (falta valor unitário); ","")&amp;IF(AND($V157&lt;&gt;"",$W157=""),"Ano 6 (falta quantidade); ","")), IF(NOT(OR(AND($G157&lt;&gt;"",$H157&lt;&gt;""),AND($J157&lt;&gt;"",$K157&lt;&gt;""),AND($M157&lt;&gt;"",$N157&lt;&gt;""),AND($P157&lt;&gt;"",$Q157&lt;&gt;""),AND($S157&lt;&gt;"",$T157&lt;&gt;""),AND($V157&lt;&gt;"",$W157&lt;&gt;""))),"Informe pelo menos um ano completo com valor unitário e quantidade.",IF(AND($C157&lt;&gt;"",$E157&lt;&gt;"",LEFT(TRIM($C157),1)&lt;&gt;LEFT(TRIM($E157),1)),"Categoria e tipo estão incompatíveis.",IF(IF(OR($E157="",$F157=""),FALSE(),IFERROR(COUNTIF(INDIRECT("UNITS_"&amp;SUBSTITUTE(LEFT($E157,FIND(" ",$E157&amp;" ")-1),".","_")),$F157)=0,TRUE())),"Unidade incompatível com o tipo selecionado.",IF(OR(AND(ISNUMBER(SEARCH("comunic",LOWER($B157))),LEFT($E157,3)&lt;&gt;"4.4"),AND(ISNUMBER(SEARCH("monitor",LOWER($B157))),NOT(OR(LEFT($E157,3)="1.5",LEFT($E157,3)="2.5")))),"Revise a classificação do item conforme as regras de preenchimento.",IF(AND($B157&lt;&gt;"",OR(ISNUMBER(SEARCH("outro",LOWER($B157))),ISNUMBER(SEARCH("divers",LOWER($B157))),ISNUMBER(SEARCH("kit",LOWER($B157))),ISNUMBER(SEARCH("ferrament",LOWER($B157))),ISNUMBER(SEARCH("epi",LOWER($B157)))),NOT(OR($Z157&lt;&gt;"",$AA157&lt;&gt;""))),"Descrição muito genérica: detalhe melhor o item e registre o racional no memorial ou em anexo.",IF(AND($Y157=0,$B157&lt;&gt;"",OR($G157&lt;&gt;"",$H157&lt;&gt;"",$J157&lt;&gt;"",$K157&lt;&gt;"",$M157&lt;&gt;"",$N157&lt;&gt;"",$P157&lt;&gt;"",$Q157&lt;&gt;"",$S157&lt;&gt;"",$T157&lt;&gt;"",$V157&lt;&gt;"",$W157&lt;&gt;"")),"O item possui dados lançados, mas o total está zerado. Revise os valores informados.","")))))))))))))))</f>
        <v/>
      </c>
    </row>
    <row r="158" spans="1:35" ht="14.25" customHeight="1" x14ac:dyDescent="0.25">
      <c r="A158" s="57" t="str">
        <f t="shared" si="26"/>
        <v/>
      </c>
      <c r="B158" s="58"/>
      <c r="C158" s="58"/>
      <c r="D158" s="58"/>
      <c r="E158" s="58"/>
      <c r="F158" s="58"/>
      <c r="G158" s="269"/>
      <c r="H158" s="59"/>
      <c r="I158" s="273">
        <f t="shared" si="27"/>
        <v>0</v>
      </c>
      <c r="J158" s="269"/>
      <c r="K158" s="59"/>
      <c r="L158" s="270">
        <f t="shared" si="28"/>
        <v>0</v>
      </c>
      <c r="M158" s="269"/>
      <c r="N158" s="59"/>
      <c r="O158" s="270">
        <f t="shared" si="29"/>
        <v>0</v>
      </c>
      <c r="P158" s="269"/>
      <c r="Q158" s="59"/>
      <c r="R158" s="271">
        <f t="shared" si="30"/>
        <v>0</v>
      </c>
      <c r="S158" s="269"/>
      <c r="T158" s="59"/>
      <c r="U158" s="270">
        <f t="shared" si="31"/>
        <v>0</v>
      </c>
      <c r="V158" s="269"/>
      <c r="W158" s="59"/>
      <c r="X158" s="270">
        <f t="shared" si="32"/>
        <v>0</v>
      </c>
      <c r="Y158" s="270">
        <f t="shared" si="33"/>
        <v>0</v>
      </c>
      <c r="Z158" s="58"/>
      <c r="AA158" s="58"/>
      <c r="AB158" s="60" t="str">
        <f t="shared" si="34"/>
        <v/>
      </c>
      <c r="AC158" s="21" t="b">
        <f t="shared" si="35"/>
        <v>0</v>
      </c>
      <c r="AD158" s="21" t="b">
        <f t="shared" si="36"/>
        <v>0</v>
      </c>
      <c r="AE158" s="21" t="b">
        <f t="shared" si="37"/>
        <v>0</v>
      </c>
      <c r="AF158" s="21" t="b">
        <f ca="1">OR(AND($AC158,NOT($AD158)),AND($AC158,OR(AND($G158="",$H158&lt;&gt;""),AND($G158&lt;&gt;"",$H158=""),AND($J158="",$K158&lt;&gt;""),AND($J158&lt;&gt;"",$K158=""),AND($M158="",$N158&lt;&gt;""),AND($M158&lt;&gt;"",$N158=""),AND($P158="",$Q158&lt;&gt;""),AND($P158&lt;&gt;"",$Q158=""),AND($S158="",$T158&lt;&gt;""),AND($S158&lt;&gt;"",$T158=""),AND($V158="",$W158&lt;&gt;""),AND($V158&lt;&gt;"",$W158=""))),AND($C158&lt;&gt;"",$E158&lt;&gt;"",LEFT(TRIM($C158),1)&lt;&gt;LEFT(TRIM($E158),1)),IF(OR($E158="",$F158=""),FALSE(),IFERROR(COUNTIF(INDIRECT("UNITS_"&amp;SUBSTITUTE(LEFT($E158,FIND(" ",$E158&amp;" ")-1),".","_")),$F158)=0,TRUE())),AND($B158&lt;&gt;"",OR(ISNUMBER(SEARCH("outro",LOWER($B158))),ISNUMBER(SEARCH("divers",LOWER($B158))),ISNUMBER(SEARCH("etc",LOWER($B158))))),OR(AND(ISNUMBER(SEARCH("comunic",LOWER($B158))),LEFT($E158,3)&lt;&gt;"4.4"),AND(ISNUMBER(SEARCH("monitor",LOWER($B158))),NOT(OR(LEFT($E158,3)="1.5",LEFT($E158,3)="2.5")))),AND($B158&lt;&gt;"",OR(LEFT($C158,1)="1",LEFT($C158,1)="2"),$D158=""),AND($D158&lt;&gt;"",NOT(OR(LEFT($C158,1)="1",LEFT($C158,1)="2"))),AND($D158&lt;&gt;"",COUNTIF(' PROJETO'!$B$14:$B$16,$D158)=0),IF($D158="",FALSE(),IF(COUNTIF(' PROJETO'!$B$14:$B$16,$D158)=0,FALSE(),IFERROR(INDEX(' PROJETO'!$C$14:$C$16,MATCH($D158,' PROJETO'!$B$14:$B$16,0))&lt;&gt;"Sim",FALSE()))))</f>
        <v>0</v>
      </c>
      <c r="AG158" s="21" t="b">
        <f>AND($AC158,$Y158&gt;'CONFG.  LISTAS'!$F$4,$Z158="",$AA158="")</f>
        <v>0</v>
      </c>
      <c r="AH158" s="21" t="str">
        <f t="shared" si="38"/>
        <v/>
      </c>
      <c r="AI158" s="43" t="str">
        <f ca="1">IF(NOT($AC158),"",IF(OR($B158="",$C158="",$E158="",$F158=""),"Preencha descrição, categoria, tipo e unidade.",IF(AND($B158&lt;&gt;"",OR(LEFT($C158,1)="1",LEFT($C158,1)="2"),$D158=""),"Informe a prática de restauração para itens diretos.",IF(AND($D158&lt;&gt;"",NOT(OR(LEFT($C158,1)="1",LEFT($C158,1)="2"))),"Custos indiretos não devem pertencer a uma prática específica.",IF(AND($D158&lt;&gt;"",COUNTIF(' PROJETO'!$B$14:$B$16,$D158)=0),"Prática de restauração inválida ou não cadastrada.",IF(IF($D158="",FALSE(),IF(COUNTIF(' PROJETO'!$B$14:$B$16,$D158)=0,FALSE(),IFERROR(INDEX(' PROJETO'!$C$14:$C$16,MATCH($D158,' PROJETO'!$B$14:$B$16,0))&lt;&gt;"Sim",FALSE()))),"A prática informada no item não foi selecionada na aba Projeto.",IF(AND(MAX($I158,$L158,$O158,$R158,$U158,$X158)&gt;'CONFG.  LISTAS'!$F$4,NOT(OR($Z158&lt;&gt;"",$AA158&lt;&gt;""))),"Memorial de cálculo ou anexo obrigatório não informado para item acima do limite.",IF(OR(AND($G158&lt;&gt;"",$H158&lt;&gt;"",OR($G158&lt;=0,$H158&lt;=0)),AND($J158&lt;&gt;"",$K158&lt;&gt;"",OR($J158&lt;=0,$K158&lt;=0)),AND($M158&lt;&gt;"",$N158&lt;&gt;"",OR($M158&lt;=0,$N158&lt;=0)),AND($P158&lt;&gt;"",$Q158&lt;&gt;"",OR($P158&lt;=0,$Q158&lt;=0)),AND($S158&lt;&gt;"",$T158&lt;&gt;"",OR($S158&lt;=0,$T158&lt;=0)),AND($V158&lt;&gt;"",$W158&lt;&gt;"",OR($V158&lt;=0,$W158&lt;=0))),"Revise os valores informados: valor unitário e quantidade devem ser maiores que zero.",IF(OR(AND($G158="",$H158&lt;&gt;""),AND($G158&lt;&gt;"",$H158=""),AND($J158="",$K158&lt;&gt;""),AND($J158&lt;&gt;"",$K158=""),AND($M158="",$N158&lt;&gt;""),AND($M158&lt;&gt;"",$N158=""),AND($P158="",$Q158&lt;&gt;""),AND($P158&lt;&gt;"",$Q158=""),AND($S158="",$T158&lt;&gt;""),AND($S158&lt;&gt;"",$T158=""),AND($V158="",$W158&lt;&gt;""),AND($V158&lt;&gt;"",$W158="")),"Há ano preenchido parcialmente: "&amp;TRIM(IF(AND($G158="",$H158&lt;&gt;""),"Ano 1 (falta valor unitário); ","")&amp;IF(AND($G158&lt;&gt;"",$H158=""),"Ano 1 (falta quantidade); ","")&amp;IF(AND($J158="",$K158&lt;&gt;""),"Ano 2 (falta valor unitário); ","")&amp;IF(AND($J158&lt;&gt;"",$K158=""),"Ano 2 (falta quantidade); ","")&amp;IF(AND($M158="",$N158&lt;&gt;""),"Ano 3 (falta valor unitário); ","")&amp;IF(AND($M158&lt;&gt;"",$N158=""),"Ano 3 (falta quantidade); ","")&amp;IF(AND($P158="",$Q158&lt;&gt;""),"Ano 4 (falta valor unitário); ","")&amp;IF(AND($P158&lt;&gt;"",$Q158=""),"Ano 4 (falta quantidade); ","")&amp;IF(AND($S158="",$T158&lt;&gt;""),"Ano 5 (falta valor unitário); ","")&amp;IF(AND($S158&lt;&gt;"",$T158=""),"Ano 5 (falta quantidade); ","")&amp;IF(AND($V158="",$W158&lt;&gt;""),"Ano 6 (falta valor unitário); ","")&amp;IF(AND($V158&lt;&gt;"",$W158=""),"Ano 6 (falta quantidade); ","")), IF(NOT(OR(AND($G158&lt;&gt;"",$H158&lt;&gt;""),AND($J158&lt;&gt;"",$K158&lt;&gt;""),AND($M158&lt;&gt;"",$N158&lt;&gt;""),AND($P158&lt;&gt;"",$Q158&lt;&gt;""),AND($S158&lt;&gt;"",$T158&lt;&gt;""),AND($V158&lt;&gt;"",$W158&lt;&gt;""))),"Informe pelo menos um ano completo com valor unitário e quantidade.",IF(AND($C158&lt;&gt;"",$E158&lt;&gt;"",LEFT(TRIM($C158),1)&lt;&gt;LEFT(TRIM($E158),1)),"Categoria e tipo estão incompatíveis.",IF(IF(OR($E158="",$F158=""),FALSE(),IFERROR(COUNTIF(INDIRECT("UNITS_"&amp;SUBSTITUTE(LEFT($E158,FIND(" ",$E158&amp;" ")-1),".","_")),$F158)=0,TRUE())),"Unidade incompatível com o tipo selecionado.",IF(OR(AND(ISNUMBER(SEARCH("comunic",LOWER($B158))),LEFT($E158,3)&lt;&gt;"4.4"),AND(ISNUMBER(SEARCH("monitor",LOWER($B158))),NOT(OR(LEFT($E158,3)="1.5",LEFT($E158,3)="2.5")))),"Revise a classificação do item conforme as regras de preenchimento.",IF(AND($B158&lt;&gt;"",OR(ISNUMBER(SEARCH("outro",LOWER($B158))),ISNUMBER(SEARCH("divers",LOWER($B158))),ISNUMBER(SEARCH("kit",LOWER($B158))),ISNUMBER(SEARCH("ferrament",LOWER($B158))),ISNUMBER(SEARCH("epi",LOWER($B158)))),NOT(OR($Z158&lt;&gt;"",$AA158&lt;&gt;""))),"Descrição muito genérica: detalhe melhor o item e registre o racional no memorial ou em anexo.",IF(AND($Y158=0,$B158&lt;&gt;"",OR($G158&lt;&gt;"",$H158&lt;&gt;"",$J158&lt;&gt;"",$K158&lt;&gt;"",$M158&lt;&gt;"",$N158&lt;&gt;"",$P158&lt;&gt;"",$Q158&lt;&gt;"",$S158&lt;&gt;"",$T158&lt;&gt;"",$V158&lt;&gt;"",$W158&lt;&gt;"")),"O item possui dados lançados, mas o total está zerado. Revise os valores informados.","")))))))))))))))</f>
        <v/>
      </c>
    </row>
    <row r="159" spans="1:35" ht="14.25" customHeight="1" x14ac:dyDescent="0.25">
      <c r="A159" s="57" t="str">
        <f t="shared" si="26"/>
        <v/>
      </c>
      <c r="B159" s="61"/>
      <c r="C159" s="61"/>
      <c r="D159" s="58"/>
      <c r="E159" s="61"/>
      <c r="F159" s="61"/>
      <c r="G159" s="272"/>
      <c r="H159" s="62"/>
      <c r="I159" s="273">
        <f t="shared" si="27"/>
        <v>0</v>
      </c>
      <c r="J159" s="272"/>
      <c r="K159" s="62"/>
      <c r="L159" s="270">
        <f t="shared" si="28"/>
        <v>0</v>
      </c>
      <c r="M159" s="272"/>
      <c r="N159" s="62"/>
      <c r="O159" s="270">
        <f t="shared" si="29"/>
        <v>0</v>
      </c>
      <c r="P159" s="272"/>
      <c r="Q159" s="62"/>
      <c r="R159" s="271">
        <f t="shared" si="30"/>
        <v>0</v>
      </c>
      <c r="S159" s="272"/>
      <c r="T159" s="62"/>
      <c r="U159" s="270">
        <f t="shared" si="31"/>
        <v>0</v>
      </c>
      <c r="V159" s="272"/>
      <c r="W159" s="62"/>
      <c r="X159" s="270">
        <f t="shared" si="32"/>
        <v>0</v>
      </c>
      <c r="Y159" s="270">
        <f t="shared" si="33"/>
        <v>0</v>
      </c>
      <c r="Z159" s="61"/>
      <c r="AA159" s="61"/>
      <c r="AB159" s="60" t="str">
        <f t="shared" si="34"/>
        <v/>
      </c>
      <c r="AC159" s="21" t="b">
        <f t="shared" si="35"/>
        <v>0</v>
      </c>
      <c r="AD159" s="21" t="b">
        <f t="shared" si="36"/>
        <v>0</v>
      </c>
      <c r="AE159" s="21" t="b">
        <f t="shared" si="37"/>
        <v>0</v>
      </c>
      <c r="AF159" s="21" t="b">
        <f ca="1">OR(AND($AC159,NOT($AD159)),AND($AC159,OR(AND($G159="",$H159&lt;&gt;""),AND($G159&lt;&gt;"",$H159=""),AND($J159="",$K159&lt;&gt;""),AND($J159&lt;&gt;"",$K159=""),AND($M159="",$N159&lt;&gt;""),AND($M159&lt;&gt;"",$N159=""),AND($P159="",$Q159&lt;&gt;""),AND($P159&lt;&gt;"",$Q159=""),AND($S159="",$T159&lt;&gt;""),AND($S159&lt;&gt;"",$T159=""),AND($V159="",$W159&lt;&gt;""),AND($V159&lt;&gt;"",$W159=""))),AND($C159&lt;&gt;"",$E159&lt;&gt;"",LEFT(TRIM($C159),1)&lt;&gt;LEFT(TRIM($E159),1)),IF(OR($E159="",$F159=""),FALSE(),IFERROR(COUNTIF(INDIRECT("UNITS_"&amp;SUBSTITUTE(LEFT($E159,FIND(" ",$E159&amp;" ")-1),".","_")),$F159)=0,TRUE())),AND($B159&lt;&gt;"",OR(ISNUMBER(SEARCH("outro",LOWER($B159))),ISNUMBER(SEARCH("divers",LOWER($B159))),ISNUMBER(SEARCH("etc",LOWER($B159))))),OR(AND(ISNUMBER(SEARCH("comunic",LOWER($B159))),LEFT($E159,3)&lt;&gt;"4.4"),AND(ISNUMBER(SEARCH("monitor",LOWER($B159))),NOT(OR(LEFT($E159,3)="1.5",LEFT($E159,3)="2.5")))),AND($B159&lt;&gt;"",OR(LEFT($C159,1)="1",LEFT($C159,1)="2"),$D159=""),AND($D159&lt;&gt;"",NOT(OR(LEFT($C159,1)="1",LEFT($C159,1)="2"))),AND($D159&lt;&gt;"",COUNTIF(' PROJETO'!$B$14:$B$16,$D159)=0),IF($D159="",FALSE(),IF(COUNTIF(' PROJETO'!$B$14:$B$16,$D159)=0,FALSE(),IFERROR(INDEX(' PROJETO'!$C$14:$C$16,MATCH($D159,' PROJETO'!$B$14:$B$16,0))&lt;&gt;"Sim",FALSE()))))</f>
        <v>0</v>
      </c>
      <c r="AG159" s="21" t="b">
        <f>AND($AC159,$Y159&gt;'CONFG.  LISTAS'!$F$4,$Z159="",$AA159="")</f>
        <v>0</v>
      </c>
      <c r="AH159" s="21" t="str">
        <f t="shared" si="38"/>
        <v/>
      </c>
      <c r="AI159" s="43" t="str">
        <f ca="1">IF(NOT($AC159),"",IF(OR($B159="",$C159="",$E159="",$F159=""),"Preencha descrição, categoria, tipo e unidade.",IF(AND($B159&lt;&gt;"",OR(LEFT($C159,1)="1",LEFT($C159,1)="2"),$D159=""),"Informe a prática de restauração para itens diretos.",IF(AND($D159&lt;&gt;"",NOT(OR(LEFT($C159,1)="1",LEFT($C159,1)="2"))),"Custos indiretos não devem pertencer a uma prática específica.",IF(AND($D159&lt;&gt;"",COUNTIF(' PROJETO'!$B$14:$B$16,$D159)=0),"Prática de restauração inválida ou não cadastrada.",IF(IF($D159="",FALSE(),IF(COUNTIF(' PROJETO'!$B$14:$B$16,$D159)=0,FALSE(),IFERROR(INDEX(' PROJETO'!$C$14:$C$16,MATCH($D159,' PROJETO'!$B$14:$B$16,0))&lt;&gt;"Sim",FALSE()))),"A prática informada no item não foi selecionada na aba Projeto.",IF(AND(MAX($I159,$L159,$O159,$R159,$U159,$X159)&gt;'CONFG.  LISTAS'!$F$4,NOT(OR($Z159&lt;&gt;"",$AA159&lt;&gt;""))),"Memorial de cálculo ou anexo obrigatório não informado para item acima do limite.",IF(OR(AND($G159&lt;&gt;"",$H159&lt;&gt;"",OR($G159&lt;=0,$H159&lt;=0)),AND($J159&lt;&gt;"",$K159&lt;&gt;"",OR($J159&lt;=0,$K159&lt;=0)),AND($M159&lt;&gt;"",$N159&lt;&gt;"",OR($M159&lt;=0,$N159&lt;=0)),AND($P159&lt;&gt;"",$Q159&lt;&gt;"",OR($P159&lt;=0,$Q159&lt;=0)),AND($S159&lt;&gt;"",$T159&lt;&gt;"",OR($S159&lt;=0,$T159&lt;=0)),AND($V159&lt;&gt;"",$W159&lt;&gt;"",OR($V159&lt;=0,$W159&lt;=0))),"Revise os valores informados: valor unitário e quantidade devem ser maiores que zero.",IF(OR(AND($G159="",$H159&lt;&gt;""),AND($G159&lt;&gt;"",$H159=""),AND($J159="",$K159&lt;&gt;""),AND($J159&lt;&gt;"",$K159=""),AND($M159="",$N159&lt;&gt;""),AND($M159&lt;&gt;"",$N159=""),AND($P159="",$Q159&lt;&gt;""),AND($P159&lt;&gt;"",$Q159=""),AND($S159="",$T159&lt;&gt;""),AND($S159&lt;&gt;"",$T159=""),AND($V159="",$W159&lt;&gt;""),AND($V159&lt;&gt;"",$W159="")),"Há ano preenchido parcialmente: "&amp;TRIM(IF(AND($G159="",$H159&lt;&gt;""),"Ano 1 (falta valor unitário); ","")&amp;IF(AND($G159&lt;&gt;"",$H159=""),"Ano 1 (falta quantidade); ","")&amp;IF(AND($J159="",$K159&lt;&gt;""),"Ano 2 (falta valor unitário); ","")&amp;IF(AND($J159&lt;&gt;"",$K159=""),"Ano 2 (falta quantidade); ","")&amp;IF(AND($M159="",$N159&lt;&gt;""),"Ano 3 (falta valor unitário); ","")&amp;IF(AND($M159&lt;&gt;"",$N159=""),"Ano 3 (falta quantidade); ","")&amp;IF(AND($P159="",$Q159&lt;&gt;""),"Ano 4 (falta valor unitário); ","")&amp;IF(AND($P159&lt;&gt;"",$Q159=""),"Ano 4 (falta quantidade); ","")&amp;IF(AND($S159="",$T159&lt;&gt;""),"Ano 5 (falta valor unitário); ","")&amp;IF(AND($S159&lt;&gt;"",$T159=""),"Ano 5 (falta quantidade); ","")&amp;IF(AND($V159="",$W159&lt;&gt;""),"Ano 6 (falta valor unitário); ","")&amp;IF(AND($V159&lt;&gt;"",$W159=""),"Ano 6 (falta quantidade); ","")), IF(NOT(OR(AND($G159&lt;&gt;"",$H159&lt;&gt;""),AND($J159&lt;&gt;"",$K159&lt;&gt;""),AND($M159&lt;&gt;"",$N159&lt;&gt;""),AND($P159&lt;&gt;"",$Q159&lt;&gt;""),AND($S159&lt;&gt;"",$T159&lt;&gt;""),AND($V159&lt;&gt;"",$W159&lt;&gt;""))),"Informe pelo menos um ano completo com valor unitário e quantidade.",IF(AND($C159&lt;&gt;"",$E159&lt;&gt;"",LEFT(TRIM($C159),1)&lt;&gt;LEFT(TRIM($E159),1)),"Categoria e tipo estão incompatíveis.",IF(IF(OR($E159="",$F159=""),FALSE(),IFERROR(COUNTIF(INDIRECT("UNITS_"&amp;SUBSTITUTE(LEFT($E159,FIND(" ",$E159&amp;" ")-1),".","_")),$F159)=0,TRUE())),"Unidade incompatível com o tipo selecionado.",IF(OR(AND(ISNUMBER(SEARCH("comunic",LOWER($B159))),LEFT($E159,3)&lt;&gt;"4.4"),AND(ISNUMBER(SEARCH("monitor",LOWER($B159))),NOT(OR(LEFT($E159,3)="1.5",LEFT($E159,3)="2.5")))),"Revise a classificação do item conforme as regras de preenchimento.",IF(AND($B159&lt;&gt;"",OR(ISNUMBER(SEARCH("outro",LOWER($B159))),ISNUMBER(SEARCH("divers",LOWER($B159))),ISNUMBER(SEARCH("kit",LOWER($B159))),ISNUMBER(SEARCH("ferrament",LOWER($B159))),ISNUMBER(SEARCH("epi",LOWER($B159)))),NOT(OR($Z159&lt;&gt;"",$AA159&lt;&gt;""))),"Descrição muito genérica: detalhe melhor o item e registre o racional no memorial ou em anexo.",IF(AND($Y159=0,$B159&lt;&gt;"",OR($G159&lt;&gt;"",$H159&lt;&gt;"",$J159&lt;&gt;"",$K159&lt;&gt;"",$M159&lt;&gt;"",$N159&lt;&gt;"",$P159&lt;&gt;"",$Q159&lt;&gt;"",$S159&lt;&gt;"",$T159&lt;&gt;"",$V159&lt;&gt;"",$W159&lt;&gt;"")),"O item possui dados lançados, mas o total está zerado. Revise os valores informados.","")))))))))))))))</f>
        <v/>
      </c>
    </row>
    <row r="160" spans="1:35" ht="14.25" customHeight="1" x14ac:dyDescent="0.25">
      <c r="A160" s="57" t="str">
        <f t="shared" si="26"/>
        <v/>
      </c>
      <c r="B160" s="58"/>
      <c r="C160" s="58"/>
      <c r="D160" s="58"/>
      <c r="E160" s="58"/>
      <c r="F160" s="58"/>
      <c r="G160" s="269"/>
      <c r="H160" s="59"/>
      <c r="I160" s="273">
        <f t="shared" si="27"/>
        <v>0</v>
      </c>
      <c r="J160" s="269"/>
      <c r="K160" s="59"/>
      <c r="L160" s="270">
        <f t="shared" si="28"/>
        <v>0</v>
      </c>
      <c r="M160" s="269"/>
      <c r="N160" s="59"/>
      <c r="O160" s="270">
        <f t="shared" si="29"/>
        <v>0</v>
      </c>
      <c r="P160" s="269"/>
      <c r="Q160" s="59"/>
      <c r="R160" s="271">
        <f t="shared" si="30"/>
        <v>0</v>
      </c>
      <c r="S160" s="269"/>
      <c r="T160" s="59"/>
      <c r="U160" s="270">
        <f t="shared" si="31"/>
        <v>0</v>
      </c>
      <c r="V160" s="269"/>
      <c r="W160" s="59"/>
      <c r="X160" s="270">
        <f t="shared" si="32"/>
        <v>0</v>
      </c>
      <c r="Y160" s="270">
        <f t="shared" si="33"/>
        <v>0</v>
      </c>
      <c r="Z160" s="58"/>
      <c r="AA160" s="58"/>
      <c r="AB160" s="60" t="str">
        <f t="shared" si="34"/>
        <v/>
      </c>
      <c r="AC160" s="21" t="b">
        <f t="shared" si="35"/>
        <v>0</v>
      </c>
      <c r="AD160" s="21" t="b">
        <f t="shared" si="36"/>
        <v>0</v>
      </c>
      <c r="AE160" s="21" t="b">
        <f t="shared" si="37"/>
        <v>0</v>
      </c>
      <c r="AF160" s="21" t="b">
        <f ca="1">OR(AND($AC160,NOT($AD160)),AND($AC160,OR(AND($G160="",$H160&lt;&gt;""),AND($G160&lt;&gt;"",$H160=""),AND($J160="",$K160&lt;&gt;""),AND($J160&lt;&gt;"",$K160=""),AND($M160="",$N160&lt;&gt;""),AND($M160&lt;&gt;"",$N160=""),AND($P160="",$Q160&lt;&gt;""),AND($P160&lt;&gt;"",$Q160=""),AND($S160="",$T160&lt;&gt;""),AND($S160&lt;&gt;"",$T160=""),AND($V160="",$W160&lt;&gt;""),AND($V160&lt;&gt;"",$W160=""))),AND($C160&lt;&gt;"",$E160&lt;&gt;"",LEFT(TRIM($C160),1)&lt;&gt;LEFT(TRIM($E160),1)),IF(OR($E160="",$F160=""),FALSE(),IFERROR(COUNTIF(INDIRECT("UNITS_"&amp;SUBSTITUTE(LEFT($E160,FIND(" ",$E160&amp;" ")-1),".","_")),$F160)=0,TRUE())),AND($B160&lt;&gt;"",OR(ISNUMBER(SEARCH("outro",LOWER($B160))),ISNUMBER(SEARCH("divers",LOWER($B160))),ISNUMBER(SEARCH("etc",LOWER($B160))))),OR(AND(ISNUMBER(SEARCH("comunic",LOWER($B160))),LEFT($E160,3)&lt;&gt;"4.4"),AND(ISNUMBER(SEARCH("monitor",LOWER($B160))),NOT(OR(LEFT($E160,3)="1.5",LEFT($E160,3)="2.5")))),AND($B160&lt;&gt;"",OR(LEFT($C160,1)="1",LEFT($C160,1)="2"),$D160=""),AND($D160&lt;&gt;"",NOT(OR(LEFT($C160,1)="1",LEFT($C160,1)="2"))),AND($D160&lt;&gt;"",COUNTIF(' PROJETO'!$B$14:$B$16,$D160)=0),IF($D160="",FALSE(),IF(COUNTIF(' PROJETO'!$B$14:$B$16,$D160)=0,FALSE(),IFERROR(INDEX(' PROJETO'!$C$14:$C$16,MATCH($D160,' PROJETO'!$B$14:$B$16,0))&lt;&gt;"Sim",FALSE()))))</f>
        <v>0</v>
      </c>
      <c r="AG160" s="21" t="b">
        <f>AND($AC160,$Y160&gt;'CONFG.  LISTAS'!$F$4,$Z160="",$AA160="")</f>
        <v>0</v>
      </c>
      <c r="AH160" s="21" t="str">
        <f t="shared" si="38"/>
        <v/>
      </c>
      <c r="AI160" s="43" t="str">
        <f ca="1">IF(NOT($AC160),"",IF(OR($B160="",$C160="",$E160="",$F160=""),"Preencha descrição, categoria, tipo e unidade.",IF(AND($B160&lt;&gt;"",OR(LEFT($C160,1)="1",LEFT($C160,1)="2"),$D160=""),"Informe a prática de restauração para itens diretos.",IF(AND($D160&lt;&gt;"",NOT(OR(LEFT($C160,1)="1",LEFT($C160,1)="2"))),"Custos indiretos não devem pertencer a uma prática específica.",IF(AND($D160&lt;&gt;"",COUNTIF(' PROJETO'!$B$14:$B$16,$D160)=0),"Prática de restauração inválida ou não cadastrada.",IF(IF($D160="",FALSE(),IF(COUNTIF(' PROJETO'!$B$14:$B$16,$D160)=0,FALSE(),IFERROR(INDEX(' PROJETO'!$C$14:$C$16,MATCH($D160,' PROJETO'!$B$14:$B$16,0))&lt;&gt;"Sim",FALSE()))),"A prática informada no item não foi selecionada na aba Projeto.",IF(AND(MAX($I160,$L160,$O160,$R160,$U160,$X160)&gt;'CONFG.  LISTAS'!$F$4,NOT(OR($Z160&lt;&gt;"",$AA160&lt;&gt;""))),"Memorial de cálculo ou anexo obrigatório não informado para item acima do limite.",IF(OR(AND($G160&lt;&gt;"",$H160&lt;&gt;"",OR($G160&lt;=0,$H160&lt;=0)),AND($J160&lt;&gt;"",$K160&lt;&gt;"",OR($J160&lt;=0,$K160&lt;=0)),AND($M160&lt;&gt;"",$N160&lt;&gt;"",OR($M160&lt;=0,$N160&lt;=0)),AND($P160&lt;&gt;"",$Q160&lt;&gt;"",OR($P160&lt;=0,$Q160&lt;=0)),AND($S160&lt;&gt;"",$T160&lt;&gt;"",OR($S160&lt;=0,$T160&lt;=0)),AND($V160&lt;&gt;"",$W160&lt;&gt;"",OR($V160&lt;=0,$W160&lt;=0))),"Revise os valores informados: valor unitário e quantidade devem ser maiores que zero.",IF(OR(AND($G160="",$H160&lt;&gt;""),AND($G160&lt;&gt;"",$H160=""),AND($J160="",$K160&lt;&gt;""),AND($J160&lt;&gt;"",$K160=""),AND($M160="",$N160&lt;&gt;""),AND($M160&lt;&gt;"",$N160=""),AND($P160="",$Q160&lt;&gt;""),AND($P160&lt;&gt;"",$Q160=""),AND($S160="",$T160&lt;&gt;""),AND($S160&lt;&gt;"",$T160=""),AND($V160="",$W160&lt;&gt;""),AND($V160&lt;&gt;"",$W160="")),"Há ano preenchido parcialmente: "&amp;TRIM(IF(AND($G160="",$H160&lt;&gt;""),"Ano 1 (falta valor unitário); ","")&amp;IF(AND($G160&lt;&gt;"",$H160=""),"Ano 1 (falta quantidade); ","")&amp;IF(AND($J160="",$K160&lt;&gt;""),"Ano 2 (falta valor unitário); ","")&amp;IF(AND($J160&lt;&gt;"",$K160=""),"Ano 2 (falta quantidade); ","")&amp;IF(AND($M160="",$N160&lt;&gt;""),"Ano 3 (falta valor unitário); ","")&amp;IF(AND($M160&lt;&gt;"",$N160=""),"Ano 3 (falta quantidade); ","")&amp;IF(AND($P160="",$Q160&lt;&gt;""),"Ano 4 (falta valor unitário); ","")&amp;IF(AND($P160&lt;&gt;"",$Q160=""),"Ano 4 (falta quantidade); ","")&amp;IF(AND($S160="",$T160&lt;&gt;""),"Ano 5 (falta valor unitário); ","")&amp;IF(AND($S160&lt;&gt;"",$T160=""),"Ano 5 (falta quantidade); ","")&amp;IF(AND($V160="",$W160&lt;&gt;""),"Ano 6 (falta valor unitário); ","")&amp;IF(AND($V160&lt;&gt;"",$W160=""),"Ano 6 (falta quantidade); ","")), IF(NOT(OR(AND($G160&lt;&gt;"",$H160&lt;&gt;""),AND($J160&lt;&gt;"",$K160&lt;&gt;""),AND($M160&lt;&gt;"",$N160&lt;&gt;""),AND($P160&lt;&gt;"",$Q160&lt;&gt;""),AND($S160&lt;&gt;"",$T160&lt;&gt;""),AND($V160&lt;&gt;"",$W160&lt;&gt;""))),"Informe pelo menos um ano completo com valor unitário e quantidade.",IF(AND($C160&lt;&gt;"",$E160&lt;&gt;"",LEFT(TRIM($C160),1)&lt;&gt;LEFT(TRIM($E160),1)),"Categoria e tipo estão incompatíveis.",IF(IF(OR($E160="",$F160=""),FALSE(),IFERROR(COUNTIF(INDIRECT("UNITS_"&amp;SUBSTITUTE(LEFT($E160,FIND(" ",$E160&amp;" ")-1),".","_")),$F160)=0,TRUE())),"Unidade incompatível com o tipo selecionado.",IF(OR(AND(ISNUMBER(SEARCH("comunic",LOWER($B160))),LEFT($E160,3)&lt;&gt;"4.4"),AND(ISNUMBER(SEARCH("monitor",LOWER($B160))),NOT(OR(LEFT($E160,3)="1.5",LEFT($E160,3)="2.5")))),"Revise a classificação do item conforme as regras de preenchimento.",IF(AND($B160&lt;&gt;"",OR(ISNUMBER(SEARCH("outro",LOWER($B160))),ISNUMBER(SEARCH("divers",LOWER($B160))),ISNUMBER(SEARCH("kit",LOWER($B160))),ISNUMBER(SEARCH("ferrament",LOWER($B160))),ISNUMBER(SEARCH("epi",LOWER($B160)))),NOT(OR($Z160&lt;&gt;"",$AA160&lt;&gt;""))),"Descrição muito genérica: detalhe melhor o item e registre o racional no memorial ou em anexo.",IF(AND($Y160=0,$B160&lt;&gt;"",OR($G160&lt;&gt;"",$H160&lt;&gt;"",$J160&lt;&gt;"",$K160&lt;&gt;"",$M160&lt;&gt;"",$N160&lt;&gt;"",$P160&lt;&gt;"",$Q160&lt;&gt;"",$S160&lt;&gt;"",$T160&lt;&gt;"",$V160&lt;&gt;"",$W160&lt;&gt;"")),"O item possui dados lançados, mas o total está zerado. Revise os valores informados.","")))))))))))))))</f>
        <v/>
      </c>
    </row>
    <row r="161" spans="1:35" ht="14.25" customHeight="1" x14ac:dyDescent="0.25">
      <c r="A161" s="57" t="str">
        <f t="shared" si="26"/>
        <v/>
      </c>
      <c r="B161" s="61"/>
      <c r="C161" s="61"/>
      <c r="D161" s="58"/>
      <c r="E161" s="61"/>
      <c r="F161" s="61"/>
      <c r="G161" s="272"/>
      <c r="H161" s="62"/>
      <c r="I161" s="273">
        <f t="shared" si="27"/>
        <v>0</v>
      </c>
      <c r="J161" s="272"/>
      <c r="K161" s="62"/>
      <c r="L161" s="270">
        <f t="shared" si="28"/>
        <v>0</v>
      </c>
      <c r="M161" s="272"/>
      <c r="N161" s="62"/>
      <c r="O161" s="270">
        <f t="shared" si="29"/>
        <v>0</v>
      </c>
      <c r="P161" s="272"/>
      <c r="Q161" s="62"/>
      <c r="R161" s="271">
        <f t="shared" si="30"/>
        <v>0</v>
      </c>
      <c r="S161" s="272"/>
      <c r="T161" s="62"/>
      <c r="U161" s="270">
        <f t="shared" si="31"/>
        <v>0</v>
      </c>
      <c r="V161" s="272"/>
      <c r="W161" s="62"/>
      <c r="X161" s="270">
        <f t="shared" si="32"/>
        <v>0</v>
      </c>
      <c r="Y161" s="270">
        <f t="shared" si="33"/>
        <v>0</v>
      </c>
      <c r="Z161" s="61"/>
      <c r="AA161" s="61"/>
      <c r="AB161" s="60" t="str">
        <f t="shared" si="34"/>
        <v/>
      </c>
      <c r="AC161" s="21" t="b">
        <f t="shared" si="35"/>
        <v>0</v>
      </c>
      <c r="AD161" s="21" t="b">
        <f t="shared" si="36"/>
        <v>0</v>
      </c>
      <c r="AE161" s="21" t="b">
        <f t="shared" si="37"/>
        <v>0</v>
      </c>
      <c r="AF161" s="21" t="b">
        <f ca="1">OR(AND($AC161,NOT($AD161)),AND($AC161,OR(AND($G161="",$H161&lt;&gt;""),AND($G161&lt;&gt;"",$H161=""),AND($J161="",$K161&lt;&gt;""),AND($J161&lt;&gt;"",$K161=""),AND($M161="",$N161&lt;&gt;""),AND($M161&lt;&gt;"",$N161=""),AND($P161="",$Q161&lt;&gt;""),AND($P161&lt;&gt;"",$Q161=""),AND($S161="",$T161&lt;&gt;""),AND($S161&lt;&gt;"",$T161=""),AND($V161="",$W161&lt;&gt;""),AND($V161&lt;&gt;"",$W161=""))),AND($C161&lt;&gt;"",$E161&lt;&gt;"",LEFT(TRIM($C161),1)&lt;&gt;LEFT(TRIM($E161),1)),IF(OR($E161="",$F161=""),FALSE(),IFERROR(COUNTIF(INDIRECT("UNITS_"&amp;SUBSTITUTE(LEFT($E161,FIND(" ",$E161&amp;" ")-1),".","_")),$F161)=0,TRUE())),AND($B161&lt;&gt;"",OR(ISNUMBER(SEARCH("outro",LOWER($B161))),ISNUMBER(SEARCH("divers",LOWER($B161))),ISNUMBER(SEARCH("etc",LOWER($B161))))),OR(AND(ISNUMBER(SEARCH("comunic",LOWER($B161))),LEFT($E161,3)&lt;&gt;"4.4"),AND(ISNUMBER(SEARCH("monitor",LOWER($B161))),NOT(OR(LEFT($E161,3)="1.5",LEFT($E161,3)="2.5")))),AND($B161&lt;&gt;"",OR(LEFT($C161,1)="1",LEFT($C161,1)="2"),$D161=""),AND($D161&lt;&gt;"",NOT(OR(LEFT($C161,1)="1",LEFT($C161,1)="2"))),AND($D161&lt;&gt;"",COUNTIF(' PROJETO'!$B$14:$B$16,$D161)=0),IF($D161="",FALSE(),IF(COUNTIF(' PROJETO'!$B$14:$B$16,$D161)=0,FALSE(),IFERROR(INDEX(' PROJETO'!$C$14:$C$16,MATCH($D161,' PROJETO'!$B$14:$B$16,0))&lt;&gt;"Sim",FALSE()))))</f>
        <v>0</v>
      </c>
      <c r="AG161" s="21" t="b">
        <f>AND($AC161,$Y161&gt;'CONFG.  LISTAS'!$F$4,$Z161="",$AA161="")</f>
        <v>0</v>
      </c>
      <c r="AH161" s="21" t="str">
        <f t="shared" si="38"/>
        <v/>
      </c>
      <c r="AI161" s="43" t="str">
        <f ca="1">IF(NOT($AC161),"",IF(OR($B161="",$C161="",$E161="",$F161=""),"Preencha descrição, categoria, tipo e unidade.",IF(AND($B161&lt;&gt;"",OR(LEFT($C161,1)="1",LEFT($C161,1)="2"),$D161=""),"Informe a prática de restauração para itens diretos.",IF(AND($D161&lt;&gt;"",NOT(OR(LEFT($C161,1)="1",LEFT($C161,1)="2"))),"Custos indiretos não devem pertencer a uma prática específica.",IF(AND($D161&lt;&gt;"",COUNTIF(' PROJETO'!$B$14:$B$16,$D161)=0),"Prática de restauração inválida ou não cadastrada.",IF(IF($D161="",FALSE(),IF(COUNTIF(' PROJETO'!$B$14:$B$16,$D161)=0,FALSE(),IFERROR(INDEX(' PROJETO'!$C$14:$C$16,MATCH($D161,' PROJETO'!$B$14:$B$16,0))&lt;&gt;"Sim",FALSE()))),"A prática informada no item não foi selecionada na aba Projeto.",IF(AND(MAX($I161,$L161,$O161,$R161,$U161,$X161)&gt;'CONFG.  LISTAS'!$F$4,NOT(OR($Z161&lt;&gt;"",$AA161&lt;&gt;""))),"Memorial de cálculo ou anexo obrigatório não informado para item acima do limite.",IF(OR(AND($G161&lt;&gt;"",$H161&lt;&gt;"",OR($G161&lt;=0,$H161&lt;=0)),AND($J161&lt;&gt;"",$K161&lt;&gt;"",OR($J161&lt;=0,$K161&lt;=0)),AND($M161&lt;&gt;"",$N161&lt;&gt;"",OR($M161&lt;=0,$N161&lt;=0)),AND($P161&lt;&gt;"",$Q161&lt;&gt;"",OR($P161&lt;=0,$Q161&lt;=0)),AND($S161&lt;&gt;"",$T161&lt;&gt;"",OR($S161&lt;=0,$T161&lt;=0)),AND($V161&lt;&gt;"",$W161&lt;&gt;"",OR($V161&lt;=0,$W161&lt;=0))),"Revise os valores informados: valor unitário e quantidade devem ser maiores que zero.",IF(OR(AND($G161="",$H161&lt;&gt;""),AND($G161&lt;&gt;"",$H161=""),AND($J161="",$K161&lt;&gt;""),AND($J161&lt;&gt;"",$K161=""),AND($M161="",$N161&lt;&gt;""),AND($M161&lt;&gt;"",$N161=""),AND($P161="",$Q161&lt;&gt;""),AND($P161&lt;&gt;"",$Q161=""),AND($S161="",$T161&lt;&gt;""),AND($S161&lt;&gt;"",$T161=""),AND($V161="",$W161&lt;&gt;""),AND($V161&lt;&gt;"",$W161="")),"Há ano preenchido parcialmente: "&amp;TRIM(IF(AND($G161="",$H161&lt;&gt;""),"Ano 1 (falta valor unitário); ","")&amp;IF(AND($G161&lt;&gt;"",$H161=""),"Ano 1 (falta quantidade); ","")&amp;IF(AND($J161="",$K161&lt;&gt;""),"Ano 2 (falta valor unitário); ","")&amp;IF(AND($J161&lt;&gt;"",$K161=""),"Ano 2 (falta quantidade); ","")&amp;IF(AND($M161="",$N161&lt;&gt;""),"Ano 3 (falta valor unitário); ","")&amp;IF(AND($M161&lt;&gt;"",$N161=""),"Ano 3 (falta quantidade); ","")&amp;IF(AND($P161="",$Q161&lt;&gt;""),"Ano 4 (falta valor unitário); ","")&amp;IF(AND($P161&lt;&gt;"",$Q161=""),"Ano 4 (falta quantidade); ","")&amp;IF(AND($S161="",$T161&lt;&gt;""),"Ano 5 (falta valor unitário); ","")&amp;IF(AND($S161&lt;&gt;"",$T161=""),"Ano 5 (falta quantidade); ","")&amp;IF(AND($V161="",$W161&lt;&gt;""),"Ano 6 (falta valor unitário); ","")&amp;IF(AND($V161&lt;&gt;"",$W161=""),"Ano 6 (falta quantidade); ","")), IF(NOT(OR(AND($G161&lt;&gt;"",$H161&lt;&gt;""),AND($J161&lt;&gt;"",$K161&lt;&gt;""),AND($M161&lt;&gt;"",$N161&lt;&gt;""),AND($P161&lt;&gt;"",$Q161&lt;&gt;""),AND($S161&lt;&gt;"",$T161&lt;&gt;""),AND($V161&lt;&gt;"",$W161&lt;&gt;""))),"Informe pelo menos um ano completo com valor unitário e quantidade.",IF(AND($C161&lt;&gt;"",$E161&lt;&gt;"",LEFT(TRIM($C161),1)&lt;&gt;LEFT(TRIM($E161),1)),"Categoria e tipo estão incompatíveis.",IF(IF(OR($E161="",$F161=""),FALSE(),IFERROR(COUNTIF(INDIRECT("UNITS_"&amp;SUBSTITUTE(LEFT($E161,FIND(" ",$E161&amp;" ")-1),".","_")),$F161)=0,TRUE())),"Unidade incompatível com o tipo selecionado.",IF(OR(AND(ISNUMBER(SEARCH("comunic",LOWER($B161))),LEFT($E161,3)&lt;&gt;"4.4"),AND(ISNUMBER(SEARCH("monitor",LOWER($B161))),NOT(OR(LEFT($E161,3)="1.5",LEFT($E161,3)="2.5")))),"Revise a classificação do item conforme as regras de preenchimento.",IF(AND($B161&lt;&gt;"",OR(ISNUMBER(SEARCH("outro",LOWER($B161))),ISNUMBER(SEARCH("divers",LOWER($B161))),ISNUMBER(SEARCH("kit",LOWER($B161))),ISNUMBER(SEARCH("ferrament",LOWER($B161))),ISNUMBER(SEARCH("epi",LOWER($B161)))),NOT(OR($Z161&lt;&gt;"",$AA161&lt;&gt;""))),"Descrição muito genérica: detalhe melhor o item e registre o racional no memorial ou em anexo.",IF(AND($Y161=0,$B161&lt;&gt;"",OR($G161&lt;&gt;"",$H161&lt;&gt;"",$J161&lt;&gt;"",$K161&lt;&gt;"",$M161&lt;&gt;"",$N161&lt;&gt;"",$P161&lt;&gt;"",$Q161&lt;&gt;"",$S161&lt;&gt;"",$T161&lt;&gt;"",$V161&lt;&gt;"",$W161&lt;&gt;"")),"O item possui dados lançados, mas o total está zerado. Revise os valores informados.","")))))))))))))))</f>
        <v/>
      </c>
    </row>
    <row r="162" spans="1:35" ht="14.25" customHeight="1" x14ac:dyDescent="0.25">
      <c r="A162" s="57" t="str">
        <f t="shared" si="26"/>
        <v/>
      </c>
      <c r="B162" s="58"/>
      <c r="C162" s="58"/>
      <c r="D162" s="58"/>
      <c r="E162" s="58"/>
      <c r="F162" s="58"/>
      <c r="G162" s="269"/>
      <c r="H162" s="59"/>
      <c r="I162" s="273">
        <f t="shared" si="27"/>
        <v>0</v>
      </c>
      <c r="J162" s="269"/>
      <c r="K162" s="59"/>
      <c r="L162" s="270">
        <f t="shared" si="28"/>
        <v>0</v>
      </c>
      <c r="M162" s="269"/>
      <c r="N162" s="59"/>
      <c r="O162" s="270">
        <f t="shared" si="29"/>
        <v>0</v>
      </c>
      <c r="P162" s="269"/>
      <c r="Q162" s="59"/>
      <c r="R162" s="271">
        <f t="shared" si="30"/>
        <v>0</v>
      </c>
      <c r="S162" s="269"/>
      <c r="T162" s="59"/>
      <c r="U162" s="270">
        <f t="shared" si="31"/>
        <v>0</v>
      </c>
      <c r="V162" s="269"/>
      <c r="W162" s="59"/>
      <c r="X162" s="270">
        <f t="shared" si="32"/>
        <v>0</v>
      </c>
      <c r="Y162" s="270">
        <f t="shared" si="33"/>
        <v>0</v>
      </c>
      <c r="Z162" s="58"/>
      <c r="AA162" s="58"/>
      <c r="AB162" s="60" t="str">
        <f t="shared" si="34"/>
        <v/>
      </c>
      <c r="AC162" s="21" t="b">
        <f t="shared" si="35"/>
        <v>0</v>
      </c>
      <c r="AD162" s="21" t="b">
        <f t="shared" si="36"/>
        <v>0</v>
      </c>
      <c r="AE162" s="21" t="b">
        <f t="shared" si="37"/>
        <v>0</v>
      </c>
      <c r="AF162" s="21" t="b">
        <f ca="1">OR(AND($AC162,NOT($AD162)),AND($AC162,OR(AND($G162="",$H162&lt;&gt;""),AND($G162&lt;&gt;"",$H162=""),AND($J162="",$K162&lt;&gt;""),AND($J162&lt;&gt;"",$K162=""),AND($M162="",$N162&lt;&gt;""),AND($M162&lt;&gt;"",$N162=""),AND($P162="",$Q162&lt;&gt;""),AND($P162&lt;&gt;"",$Q162=""),AND($S162="",$T162&lt;&gt;""),AND($S162&lt;&gt;"",$T162=""),AND($V162="",$W162&lt;&gt;""),AND($V162&lt;&gt;"",$W162=""))),AND($C162&lt;&gt;"",$E162&lt;&gt;"",LEFT(TRIM($C162),1)&lt;&gt;LEFT(TRIM($E162),1)),IF(OR($E162="",$F162=""),FALSE(),IFERROR(COUNTIF(INDIRECT("UNITS_"&amp;SUBSTITUTE(LEFT($E162,FIND(" ",$E162&amp;" ")-1),".","_")),$F162)=0,TRUE())),AND($B162&lt;&gt;"",OR(ISNUMBER(SEARCH("outro",LOWER($B162))),ISNUMBER(SEARCH("divers",LOWER($B162))),ISNUMBER(SEARCH("etc",LOWER($B162))))),OR(AND(ISNUMBER(SEARCH("comunic",LOWER($B162))),LEFT($E162,3)&lt;&gt;"4.4"),AND(ISNUMBER(SEARCH("monitor",LOWER($B162))),NOT(OR(LEFT($E162,3)="1.5",LEFT($E162,3)="2.5")))),AND($B162&lt;&gt;"",OR(LEFT($C162,1)="1",LEFT($C162,1)="2"),$D162=""),AND($D162&lt;&gt;"",NOT(OR(LEFT($C162,1)="1",LEFT($C162,1)="2"))),AND($D162&lt;&gt;"",COUNTIF(' PROJETO'!$B$14:$B$16,$D162)=0),IF($D162="",FALSE(),IF(COUNTIF(' PROJETO'!$B$14:$B$16,$D162)=0,FALSE(),IFERROR(INDEX(' PROJETO'!$C$14:$C$16,MATCH($D162,' PROJETO'!$B$14:$B$16,0))&lt;&gt;"Sim",FALSE()))))</f>
        <v>0</v>
      </c>
      <c r="AG162" s="21" t="b">
        <f>AND($AC162,$Y162&gt;'CONFG.  LISTAS'!$F$4,$Z162="",$AA162="")</f>
        <v>0</v>
      </c>
      <c r="AH162" s="21" t="str">
        <f t="shared" si="38"/>
        <v/>
      </c>
      <c r="AI162" s="43" t="str">
        <f ca="1">IF(NOT($AC162),"",IF(OR($B162="",$C162="",$E162="",$F162=""),"Preencha descrição, categoria, tipo e unidade.",IF(AND($B162&lt;&gt;"",OR(LEFT($C162,1)="1",LEFT($C162,1)="2"),$D162=""),"Informe a prática de restauração para itens diretos.",IF(AND($D162&lt;&gt;"",NOT(OR(LEFT($C162,1)="1",LEFT($C162,1)="2"))),"Custos indiretos não devem pertencer a uma prática específica.",IF(AND($D162&lt;&gt;"",COUNTIF(' PROJETO'!$B$14:$B$16,$D162)=0),"Prática de restauração inválida ou não cadastrada.",IF(IF($D162="",FALSE(),IF(COUNTIF(' PROJETO'!$B$14:$B$16,$D162)=0,FALSE(),IFERROR(INDEX(' PROJETO'!$C$14:$C$16,MATCH($D162,' PROJETO'!$B$14:$B$16,0))&lt;&gt;"Sim",FALSE()))),"A prática informada no item não foi selecionada na aba Projeto.",IF(AND(MAX($I162,$L162,$O162,$R162,$U162,$X162)&gt;'CONFG.  LISTAS'!$F$4,NOT(OR($Z162&lt;&gt;"",$AA162&lt;&gt;""))),"Memorial de cálculo ou anexo obrigatório não informado para item acima do limite.",IF(OR(AND($G162&lt;&gt;"",$H162&lt;&gt;"",OR($G162&lt;=0,$H162&lt;=0)),AND($J162&lt;&gt;"",$K162&lt;&gt;"",OR($J162&lt;=0,$K162&lt;=0)),AND($M162&lt;&gt;"",$N162&lt;&gt;"",OR($M162&lt;=0,$N162&lt;=0)),AND($P162&lt;&gt;"",$Q162&lt;&gt;"",OR($P162&lt;=0,$Q162&lt;=0)),AND($S162&lt;&gt;"",$T162&lt;&gt;"",OR($S162&lt;=0,$T162&lt;=0)),AND($V162&lt;&gt;"",$W162&lt;&gt;"",OR($V162&lt;=0,$W162&lt;=0))),"Revise os valores informados: valor unitário e quantidade devem ser maiores que zero.",IF(OR(AND($G162="",$H162&lt;&gt;""),AND($G162&lt;&gt;"",$H162=""),AND($J162="",$K162&lt;&gt;""),AND($J162&lt;&gt;"",$K162=""),AND($M162="",$N162&lt;&gt;""),AND($M162&lt;&gt;"",$N162=""),AND($P162="",$Q162&lt;&gt;""),AND($P162&lt;&gt;"",$Q162=""),AND($S162="",$T162&lt;&gt;""),AND($S162&lt;&gt;"",$T162=""),AND($V162="",$W162&lt;&gt;""),AND($V162&lt;&gt;"",$W162="")),"Há ano preenchido parcialmente: "&amp;TRIM(IF(AND($G162="",$H162&lt;&gt;""),"Ano 1 (falta valor unitário); ","")&amp;IF(AND($G162&lt;&gt;"",$H162=""),"Ano 1 (falta quantidade); ","")&amp;IF(AND($J162="",$K162&lt;&gt;""),"Ano 2 (falta valor unitário); ","")&amp;IF(AND($J162&lt;&gt;"",$K162=""),"Ano 2 (falta quantidade); ","")&amp;IF(AND($M162="",$N162&lt;&gt;""),"Ano 3 (falta valor unitário); ","")&amp;IF(AND($M162&lt;&gt;"",$N162=""),"Ano 3 (falta quantidade); ","")&amp;IF(AND($P162="",$Q162&lt;&gt;""),"Ano 4 (falta valor unitário); ","")&amp;IF(AND($P162&lt;&gt;"",$Q162=""),"Ano 4 (falta quantidade); ","")&amp;IF(AND($S162="",$T162&lt;&gt;""),"Ano 5 (falta valor unitário); ","")&amp;IF(AND($S162&lt;&gt;"",$T162=""),"Ano 5 (falta quantidade); ","")&amp;IF(AND($V162="",$W162&lt;&gt;""),"Ano 6 (falta valor unitário); ","")&amp;IF(AND($V162&lt;&gt;"",$W162=""),"Ano 6 (falta quantidade); ","")), IF(NOT(OR(AND($G162&lt;&gt;"",$H162&lt;&gt;""),AND($J162&lt;&gt;"",$K162&lt;&gt;""),AND($M162&lt;&gt;"",$N162&lt;&gt;""),AND($P162&lt;&gt;"",$Q162&lt;&gt;""),AND($S162&lt;&gt;"",$T162&lt;&gt;""),AND($V162&lt;&gt;"",$W162&lt;&gt;""))),"Informe pelo menos um ano completo com valor unitário e quantidade.",IF(AND($C162&lt;&gt;"",$E162&lt;&gt;"",LEFT(TRIM($C162),1)&lt;&gt;LEFT(TRIM($E162),1)),"Categoria e tipo estão incompatíveis.",IF(IF(OR($E162="",$F162=""),FALSE(),IFERROR(COUNTIF(INDIRECT("UNITS_"&amp;SUBSTITUTE(LEFT($E162,FIND(" ",$E162&amp;" ")-1),".","_")),$F162)=0,TRUE())),"Unidade incompatível com o tipo selecionado.",IF(OR(AND(ISNUMBER(SEARCH("comunic",LOWER($B162))),LEFT($E162,3)&lt;&gt;"4.4"),AND(ISNUMBER(SEARCH("monitor",LOWER($B162))),NOT(OR(LEFT($E162,3)="1.5",LEFT($E162,3)="2.5")))),"Revise a classificação do item conforme as regras de preenchimento.",IF(AND($B162&lt;&gt;"",OR(ISNUMBER(SEARCH("outro",LOWER($B162))),ISNUMBER(SEARCH("divers",LOWER($B162))),ISNUMBER(SEARCH("kit",LOWER($B162))),ISNUMBER(SEARCH("ferrament",LOWER($B162))),ISNUMBER(SEARCH("epi",LOWER($B162)))),NOT(OR($Z162&lt;&gt;"",$AA162&lt;&gt;""))),"Descrição muito genérica: detalhe melhor o item e registre o racional no memorial ou em anexo.",IF(AND($Y162=0,$B162&lt;&gt;"",OR($G162&lt;&gt;"",$H162&lt;&gt;"",$J162&lt;&gt;"",$K162&lt;&gt;"",$M162&lt;&gt;"",$N162&lt;&gt;"",$P162&lt;&gt;"",$Q162&lt;&gt;"",$S162&lt;&gt;"",$T162&lt;&gt;"",$V162&lt;&gt;"",$W162&lt;&gt;"")),"O item possui dados lançados, mas o total está zerado. Revise os valores informados.","")))))))))))))))</f>
        <v/>
      </c>
    </row>
    <row r="163" spans="1:35" ht="14.25" customHeight="1" x14ac:dyDescent="0.25">
      <c r="A163" s="57" t="str">
        <f t="shared" si="26"/>
        <v/>
      </c>
      <c r="B163" s="61"/>
      <c r="C163" s="61"/>
      <c r="D163" s="58"/>
      <c r="E163" s="61"/>
      <c r="F163" s="61"/>
      <c r="G163" s="272"/>
      <c r="H163" s="62"/>
      <c r="I163" s="273">
        <f t="shared" si="27"/>
        <v>0</v>
      </c>
      <c r="J163" s="272"/>
      <c r="K163" s="62"/>
      <c r="L163" s="270">
        <f t="shared" si="28"/>
        <v>0</v>
      </c>
      <c r="M163" s="272"/>
      <c r="N163" s="62"/>
      <c r="O163" s="270">
        <f t="shared" si="29"/>
        <v>0</v>
      </c>
      <c r="P163" s="272"/>
      <c r="Q163" s="62"/>
      <c r="R163" s="271">
        <f t="shared" si="30"/>
        <v>0</v>
      </c>
      <c r="S163" s="272"/>
      <c r="T163" s="62"/>
      <c r="U163" s="270">
        <f t="shared" si="31"/>
        <v>0</v>
      </c>
      <c r="V163" s="272"/>
      <c r="W163" s="62"/>
      <c r="X163" s="270">
        <f t="shared" si="32"/>
        <v>0</v>
      </c>
      <c r="Y163" s="270">
        <f t="shared" si="33"/>
        <v>0</v>
      </c>
      <c r="Z163" s="61"/>
      <c r="AA163" s="61"/>
      <c r="AB163" s="60" t="str">
        <f t="shared" si="34"/>
        <v/>
      </c>
      <c r="AC163" s="21" t="b">
        <f t="shared" si="35"/>
        <v>0</v>
      </c>
      <c r="AD163" s="21" t="b">
        <f t="shared" si="36"/>
        <v>0</v>
      </c>
      <c r="AE163" s="21" t="b">
        <f t="shared" si="37"/>
        <v>0</v>
      </c>
      <c r="AF163" s="21" t="b">
        <f ca="1">OR(AND($AC163,NOT($AD163)),AND($AC163,OR(AND($G163="",$H163&lt;&gt;""),AND($G163&lt;&gt;"",$H163=""),AND($J163="",$K163&lt;&gt;""),AND($J163&lt;&gt;"",$K163=""),AND($M163="",$N163&lt;&gt;""),AND($M163&lt;&gt;"",$N163=""),AND($P163="",$Q163&lt;&gt;""),AND($P163&lt;&gt;"",$Q163=""),AND($S163="",$T163&lt;&gt;""),AND($S163&lt;&gt;"",$T163=""),AND($V163="",$W163&lt;&gt;""),AND($V163&lt;&gt;"",$W163=""))),AND($C163&lt;&gt;"",$E163&lt;&gt;"",LEFT(TRIM($C163),1)&lt;&gt;LEFT(TRIM($E163),1)),IF(OR($E163="",$F163=""),FALSE(),IFERROR(COUNTIF(INDIRECT("UNITS_"&amp;SUBSTITUTE(LEFT($E163,FIND(" ",$E163&amp;" ")-1),".","_")),$F163)=0,TRUE())),AND($B163&lt;&gt;"",OR(ISNUMBER(SEARCH("outro",LOWER($B163))),ISNUMBER(SEARCH("divers",LOWER($B163))),ISNUMBER(SEARCH("etc",LOWER($B163))))),OR(AND(ISNUMBER(SEARCH("comunic",LOWER($B163))),LEFT($E163,3)&lt;&gt;"4.4"),AND(ISNUMBER(SEARCH("monitor",LOWER($B163))),NOT(OR(LEFT($E163,3)="1.5",LEFT($E163,3)="2.5")))),AND($B163&lt;&gt;"",OR(LEFT($C163,1)="1",LEFT($C163,1)="2"),$D163=""),AND($D163&lt;&gt;"",NOT(OR(LEFT($C163,1)="1",LEFT($C163,1)="2"))),AND($D163&lt;&gt;"",COUNTIF(' PROJETO'!$B$14:$B$16,$D163)=0),IF($D163="",FALSE(),IF(COUNTIF(' PROJETO'!$B$14:$B$16,$D163)=0,FALSE(),IFERROR(INDEX(' PROJETO'!$C$14:$C$16,MATCH($D163,' PROJETO'!$B$14:$B$16,0))&lt;&gt;"Sim",FALSE()))))</f>
        <v>0</v>
      </c>
      <c r="AG163" s="21" t="b">
        <f>AND($AC163,$Y163&gt;'CONFG.  LISTAS'!$F$4,$Z163="",$AA163="")</f>
        <v>0</v>
      </c>
      <c r="AH163" s="21" t="str">
        <f t="shared" si="38"/>
        <v/>
      </c>
      <c r="AI163" s="43" t="str">
        <f ca="1">IF(NOT($AC163),"",IF(OR($B163="",$C163="",$E163="",$F163=""),"Preencha descrição, categoria, tipo e unidade.",IF(AND($B163&lt;&gt;"",OR(LEFT($C163,1)="1",LEFT($C163,1)="2"),$D163=""),"Informe a prática de restauração para itens diretos.",IF(AND($D163&lt;&gt;"",NOT(OR(LEFT($C163,1)="1",LEFT($C163,1)="2"))),"Custos indiretos não devem pertencer a uma prática específica.",IF(AND($D163&lt;&gt;"",COUNTIF(' PROJETO'!$B$14:$B$16,$D163)=0),"Prática de restauração inválida ou não cadastrada.",IF(IF($D163="",FALSE(),IF(COUNTIF(' PROJETO'!$B$14:$B$16,$D163)=0,FALSE(),IFERROR(INDEX(' PROJETO'!$C$14:$C$16,MATCH($D163,' PROJETO'!$B$14:$B$16,0))&lt;&gt;"Sim",FALSE()))),"A prática informada no item não foi selecionada na aba Projeto.",IF(AND(MAX($I163,$L163,$O163,$R163,$U163,$X163)&gt;'CONFG.  LISTAS'!$F$4,NOT(OR($Z163&lt;&gt;"",$AA163&lt;&gt;""))),"Memorial de cálculo ou anexo obrigatório não informado para item acima do limite.",IF(OR(AND($G163&lt;&gt;"",$H163&lt;&gt;"",OR($G163&lt;=0,$H163&lt;=0)),AND($J163&lt;&gt;"",$K163&lt;&gt;"",OR($J163&lt;=0,$K163&lt;=0)),AND($M163&lt;&gt;"",$N163&lt;&gt;"",OR($M163&lt;=0,$N163&lt;=0)),AND($P163&lt;&gt;"",$Q163&lt;&gt;"",OR($P163&lt;=0,$Q163&lt;=0)),AND($S163&lt;&gt;"",$T163&lt;&gt;"",OR($S163&lt;=0,$T163&lt;=0)),AND($V163&lt;&gt;"",$W163&lt;&gt;"",OR($V163&lt;=0,$W163&lt;=0))),"Revise os valores informados: valor unitário e quantidade devem ser maiores que zero.",IF(OR(AND($G163="",$H163&lt;&gt;""),AND($G163&lt;&gt;"",$H163=""),AND($J163="",$K163&lt;&gt;""),AND($J163&lt;&gt;"",$K163=""),AND($M163="",$N163&lt;&gt;""),AND($M163&lt;&gt;"",$N163=""),AND($P163="",$Q163&lt;&gt;""),AND($P163&lt;&gt;"",$Q163=""),AND($S163="",$T163&lt;&gt;""),AND($S163&lt;&gt;"",$T163=""),AND($V163="",$W163&lt;&gt;""),AND($V163&lt;&gt;"",$W163="")),"Há ano preenchido parcialmente: "&amp;TRIM(IF(AND($G163="",$H163&lt;&gt;""),"Ano 1 (falta valor unitário); ","")&amp;IF(AND($G163&lt;&gt;"",$H163=""),"Ano 1 (falta quantidade); ","")&amp;IF(AND($J163="",$K163&lt;&gt;""),"Ano 2 (falta valor unitário); ","")&amp;IF(AND($J163&lt;&gt;"",$K163=""),"Ano 2 (falta quantidade); ","")&amp;IF(AND($M163="",$N163&lt;&gt;""),"Ano 3 (falta valor unitário); ","")&amp;IF(AND($M163&lt;&gt;"",$N163=""),"Ano 3 (falta quantidade); ","")&amp;IF(AND($P163="",$Q163&lt;&gt;""),"Ano 4 (falta valor unitário); ","")&amp;IF(AND($P163&lt;&gt;"",$Q163=""),"Ano 4 (falta quantidade); ","")&amp;IF(AND($S163="",$T163&lt;&gt;""),"Ano 5 (falta valor unitário); ","")&amp;IF(AND($S163&lt;&gt;"",$T163=""),"Ano 5 (falta quantidade); ","")&amp;IF(AND($V163="",$W163&lt;&gt;""),"Ano 6 (falta valor unitário); ","")&amp;IF(AND($V163&lt;&gt;"",$W163=""),"Ano 6 (falta quantidade); ","")), IF(NOT(OR(AND($G163&lt;&gt;"",$H163&lt;&gt;""),AND($J163&lt;&gt;"",$K163&lt;&gt;""),AND($M163&lt;&gt;"",$N163&lt;&gt;""),AND($P163&lt;&gt;"",$Q163&lt;&gt;""),AND($S163&lt;&gt;"",$T163&lt;&gt;""),AND($V163&lt;&gt;"",$W163&lt;&gt;""))),"Informe pelo menos um ano completo com valor unitário e quantidade.",IF(AND($C163&lt;&gt;"",$E163&lt;&gt;"",LEFT(TRIM($C163),1)&lt;&gt;LEFT(TRIM($E163),1)),"Categoria e tipo estão incompatíveis.",IF(IF(OR($E163="",$F163=""),FALSE(),IFERROR(COUNTIF(INDIRECT("UNITS_"&amp;SUBSTITUTE(LEFT($E163,FIND(" ",$E163&amp;" ")-1),".","_")),$F163)=0,TRUE())),"Unidade incompatível com o tipo selecionado.",IF(OR(AND(ISNUMBER(SEARCH("comunic",LOWER($B163))),LEFT($E163,3)&lt;&gt;"4.4"),AND(ISNUMBER(SEARCH("monitor",LOWER($B163))),NOT(OR(LEFT($E163,3)="1.5",LEFT($E163,3)="2.5")))),"Revise a classificação do item conforme as regras de preenchimento.",IF(AND($B163&lt;&gt;"",OR(ISNUMBER(SEARCH("outro",LOWER($B163))),ISNUMBER(SEARCH("divers",LOWER($B163))),ISNUMBER(SEARCH("kit",LOWER($B163))),ISNUMBER(SEARCH("ferrament",LOWER($B163))),ISNUMBER(SEARCH("epi",LOWER($B163)))),NOT(OR($Z163&lt;&gt;"",$AA163&lt;&gt;""))),"Descrição muito genérica: detalhe melhor o item e registre o racional no memorial ou em anexo.",IF(AND($Y163=0,$B163&lt;&gt;"",OR($G163&lt;&gt;"",$H163&lt;&gt;"",$J163&lt;&gt;"",$K163&lt;&gt;"",$M163&lt;&gt;"",$N163&lt;&gt;"",$P163&lt;&gt;"",$Q163&lt;&gt;"",$S163&lt;&gt;"",$T163&lt;&gt;"",$V163&lt;&gt;"",$W163&lt;&gt;"")),"O item possui dados lançados, mas o total está zerado. Revise os valores informados.","")))))))))))))))</f>
        <v/>
      </c>
    </row>
    <row r="164" spans="1:35" ht="14.25" customHeight="1" x14ac:dyDescent="0.25">
      <c r="A164" s="57" t="str">
        <f t="shared" si="26"/>
        <v/>
      </c>
      <c r="B164" s="58"/>
      <c r="C164" s="58"/>
      <c r="D164" s="58"/>
      <c r="E164" s="58"/>
      <c r="F164" s="58"/>
      <c r="G164" s="269"/>
      <c r="H164" s="59"/>
      <c r="I164" s="273">
        <f t="shared" si="27"/>
        <v>0</v>
      </c>
      <c r="J164" s="269"/>
      <c r="K164" s="59"/>
      <c r="L164" s="270">
        <f t="shared" si="28"/>
        <v>0</v>
      </c>
      <c r="M164" s="269"/>
      <c r="N164" s="59"/>
      <c r="O164" s="270">
        <f t="shared" si="29"/>
        <v>0</v>
      </c>
      <c r="P164" s="269"/>
      <c r="Q164" s="59"/>
      <c r="R164" s="271">
        <f t="shared" si="30"/>
        <v>0</v>
      </c>
      <c r="S164" s="269"/>
      <c r="T164" s="59"/>
      <c r="U164" s="270">
        <f t="shared" si="31"/>
        <v>0</v>
      </c>
      <c r="V164" s="269"/>
      <c r="W164" s="59"/>
      <c r="X164" s="270">
        <f t="shared" si="32"/>
        <v>0</v>
      </c>
      <c r="Y164" s="270">
        <f t="shared" si="33"/>
        <v>0</v>
      </c>
      <c r="Z164" s="58"/>
      <c r="AA164" s="58"/>
      <c r="AB164" s="60" t="str">
        <f t="shared" si="34"/>
        <v/>
      </c>
      <c r="AC164" s="21" t="b">
        <f t="shared" si="35"/>
        <v>0</v>
      </c>
      <c r="AD164" s="21" t="b">
        <f t="shared" si="36"/>
        <v>0</v>
      </c>
      <c r="AE164" s="21" t="b">
        <f t="shared" si="37"/>
        <v>0</v>
      </c>
      <c r="AF164" s="21" t="b">
        <f ca="1">OR(AND($AC164,NOT($AD164)),AND($AC164,OR(AND($G164="",$H164&lt;&gt;""),AND($G164&lt;&gt;"",$H164=""),AND($J164="",$K164&lt;&gt;""),AND($J164&lt;&gt;"",$K164=""),AND($M164="",$N164&lt;&gt;""),AND($M164&lt;&gt;"",$N164=""),AND($P164="",$Q164&lt;&gt;""),AND($P164&lt;&gt;"",$Q164=""),AND($S164="",$T164&lt;&gt;""),AND($S164&lt;&gt;"",$T164=""),AND($V164="",$W164&lt;&gt;""),AND($V164&lt;&gt;"",$W164=""))),AND($C164&lt;&gt;"",$E164&lt;&gt;"",LEFT(TRIM($C164),1)&lt;&gt;LEFT(TRIM($E164),1)),IF(OR($E164="",$F164=""),FALSE(),IFERROR(COUNTIF(INDIRECT("UNITS_"&amp;SUBSTITUTE(LEFT($E164,FIND(" ",$E164&amp;" ")-1),".","_")),$F164)=0,TRUE())),AND($B164&lt;&gt;"",OR(ISNUMBER(SEARCH("outro",LOWER($B164))),ISNUMBER(SEARCH("divers",LOWER($B164))),ISNUMBER(SEARCH("etc",LOWER($B164))))),OR(AND(ISNUMBER(SEARCH("comunic",LOWER($B164))),LEFT($E164,3)&lt;&gt;"4.4"),AND(ISNUMBER(SEARCH("monitor",LOWER($B164))),NOT(OR(LEFT($E164,3)="1.5",LEFT($E164,3)="2.5")))),AND($B164&lt;&gt;"",OR(LEFT($C164,1)="1",LEFT($C164,1)="2"),$D164=""),AND($D164&lt;&gt;"",NOT(OR(LEFT($C164,1)="1",LEFT($C164,1)="2"))),AND($D164&lt;&gt;"",COUNTIF(' PROJETO'!$B$14:$B$16,$D164)=0),IF($D164="",FALSE(),IF(COUNTIF(' PROJETO'!$B$14:$B$16,$D164)=0,FALSE(),IFERROR(INDEX(' PROJETO'!$C$14:$C$16,MATCH($D164,' PROJETO'!$B$14:$B$16,0))&lt;&gt;"Sim",FALSE()))))</f>
        <v>0</v>
      </c>
      <c r="AG164" s="21" t="b">
        <f>AND($AC164,$Y164&gt;'CONFG.  LISTAS'!$F$4,$Z164="",$AA164="")</f>
        <v>0</v>
      </c>
      <c r="AH164" s="21" t="str">
        <f t="shared" si="38"/>
        <v/>
      </c>
      <c r="AI164" s="43" t="str">
        <f ca="1">IF(NOT($AC164),"",IF(OR($B164="",$C164="",$E164="",$F164=""),"Preencha descrição, categoria, tipo e unidade.",IF(AND($B164&lt;&gt;"",OR(LEFT($C164,1)="1",LEFT($C164,1)="2"),$D164=""),"Informe a prática de restauração para itens diretos.",IF(AND($D164&lt;&gt;"",NOT(OR(LEFT($C164,1)="1",LEFT($C164,1)="2"))),"Custos indiretos não devem pertencer a uma prática específica.",IF(AND($D164&lt;&gt;"",COUNTIF(' PROJETO'!$B$14:$B$16,$D164)=0),"Prática de restauração inválida ou não cadastrada.",IF(IF($D164="",FALSE(),IF(COUNTIF(' PROJETO'!$B$14:$B$16,$D164)=0,FALSE(),IFERROR(INDEX(' PROJETO'!$C$14:$C$16,MATCH($D164,' PROJETO'!$B$14:$B$16,0))&lt;&gt;"Sim",FALSE()))),"A prática informada no item não foi selecionada na aba Projeto.",IF(AND(MAX($I164,$L164,$O164,$R164,$U164,$X164)&gt;'CONFG.  LISTAS'!$F$4,NOT(OR($Z164&lt;&gt;"",$AA164&lt;&gt;""))),"Memorial de cálculo ou anexo obrigatório não informado para item acima do limite.",IF(OR(AND($G164&lt;&gt;"",$H164&lt;&gt;"",OR($G164&lt;=0,$H164&lt;=0)),AND($J164&lt;&gt;"",$K164&lt;&gt;"",OR($J164&lt;=0,$K164&lt;=0)),AND($M164&lt;&gt;"",$N164&lt;&gt;"",OR($M164&lt;=0,$N164&lt;=0)),AND($P164&lt;&gt;"",$Q164&lt;&gt;"",OR($P164&lt;=0,$Q164&lt;=0)),AND($S164&lt;&gt;"",$T164&lt;&gt;"",OR($S164&lt;=0,$T164&lt;=0)),AND($V164&lt;&gt;"",$W164&lt;&gt;"",OR($V164&lt;=0,$W164&lt;=0))),"Revise os valores informados: valor unitário e quantidade devem ser maiores que zero.",IF(OR(AND($G164="",$H164&lt;&gt;""),AND($G164&lt;&gt;"",$H164=""),AND($J164="",$K164&lt;&gt;""),AND($J164&lt;&gt;"",$K164=""),AND($M164="",$N164&lt;&gt;""),AND($M164&lt;&gt;"",$N164=""),AND($P164="",$Q164&lt;&gt;""),AND($P164&lt;&gt;"",$Q164=""),AND($S164="",$T164&lt;&gt;""),AND($S164&lt;&gt;"",$T164=""),AND($V164="",$W164&lt;&gt;""),AND($V164&lt;&gt;"",$W164="")),"Há ano preenchido parcialmente: "&amp;TRIM(IF(AND($G164="",$H164&lt;&gt;""),"Ano 1 (falta valor unitário); ","")&amp;IF(AND($G164&lt;&gt;"",$H164=""),"Ano 1 (falta quantidade); ","")&amp;IF(AND($J164="",$K164&lt;&gt;""),"Ano 2 (falta valor unitário); ","")&amp;IF(AND($J164&lt;&gt;"",$K164=""),"Ano 2 (falta quantidade); ","")&amp;IF(AND($M164="",$N164&lt;&gt;""),"Ano 3 (falta valor unitário); ","")&amp;IF(AND($M164&lt;&gt;"",$N164=""),"Ano 3 (falta quantidade); ","")&amp;IF(AND($P164="",$Q164&lt;&gt;""),"Ano 4 (falta valor unitário); ","")&amp;IF(AND($P164&lt;&gt;"",$Q164=""),"Ano 4 (falta quantidade); ","")&amp;IF(AND($S164="",$T164&lt;&gt;""),"Ano 5 (falta valor unitário); ","")&amp;IF(AND($S164&lt;&gt;"",$T164=""),"Ano 5 (falta quantidade); ","")&amp;IF(AND($V164="",$W164&lt;&gt;""),"Ano 6 (falta valor unitário); ","")&amp;IF(AND($V164&lt;&gt;"",$W164=""),"Ano 6 (falta quantidade); ","")), IF(NOT(OR(AND($G164&lt;&gt;"",$H164&lt;&gt;""),AND($J164&lt;&gt;"",$K164&lt;&gt;""),AND($M164&lt;&gt;"",$N164&lt;&gt;""),AND($P164&lt;&gt;"",$Q164&lt;&gt;""),AND($S164&lt;&gt;"",$T164&lt;&gt;""),AND($V164&lt;&gt;"",$W164&lt;&gt;""))),"Informe pelo menos um ano completo com valor unitário e quantidade.",IF(AND($C164&lt;&gt;"",$E164&lt;&gt;"",LEFT(TRIM($C164),1)&lt;&gt;LEFT(TRIM($E164),1)),"Categoria e tipo estão incompatíveis.",IF(IF(OR($E164="",$F164=""),FALSE(),IFERROR(COUNTIF(INDIRECT("UNITS_"&amp;SUBSTITUTE(LEFT($E164,FIND(" ",$E164&amp;" ")-1),".","_")),$F164)=0,TRUE())),"Unidade incompatível com o tipo selecionado.",IF(OR(AND(ISNUMBER(SEARCH("comunic",LOWER($B164))),LEFT($E164,3)&lt;&gt;"4.4"),AND(ISNUMBER(SEARCH("monitor",LOWER($B164))),NOT(OR(LEFT($E164,3)="1.5",LEFT($E164,3)="2.5")))),"Revise a classificação do item conforme as regras de preenchimento.",IF(AND($B164&lt;&gt;"",OR(ISNUMBER(SEARCH("outro",LOWER($B164))),ISNUMBER(SEARCH("divers",LOWER($B164))),ISNUMBER(SEARCH("kit",LOWER($B164))),ISNUMBER(SEARCH("ferrament",LOWER($B164))),ISNUMBER(SEARCH("epi",LOWER($B164)))),NOT(OR($Z164&lt;&gt;"",$AA164&lt;&gt;""))),"Descrição muito genérica: detalhe melhor o item e registre o racional no memorial ou em anexo.",IF(AND($Y164=0,$B164&lt;&gt;"",OR($G164&lt;&gt;"",$H164&lt;&gt;"",$J164&lt;&gt;"",$K164&lt;&gt;"",$M164&lt;&gt;"",$N164&lt;&gt;"",$P164&lt;&gt;"",$Q164&lt;&gt;"",$S164&lt;&gt;"",$T164&lt;&gt;"",$V164&lt;&gt;"",$W164&lt;&gt;"")),"O item possui dados lançados, mas o total está zerado. Revise os valores informados.","")))))))))))))))</f>
        <v/>
      </c>
    </row>
    <row r="165" spans="1:35" ht="14.25" customHeight="1" x14ac:dyDescent="0.25">
      <c r="A165" s="57" t="str">
        <f t="shared" si="26"/>
        <v/>
      </c>
      <c r="B165" s="61"/>
      <c r="C165" s="61"/>
      <c r="D165" s="58"/>
      <c r="E165" s="61"/>
      <c r="F165" s="61"/>
      <c r="G165" s="272"/>
      <c r="H165" s="62"/>
      <c r="I165" s="273">
        <f t="shared" si="27"/>
        <v>0</v>
      </c>
      <c r="J165" s="272"/>
      <c r="K165" s="62"/>
      <c r="L165" s="270">
        <f t="shared" si="28"/>
        <v>0</v>
      </c>
      <c r="M165" s="272"/>
      <c r="N165" s="62"/>
      <c r="O165" s="270">
        <f t="shared" si="29"/>
        <v>0</v>
      </c>
      <c r="P165" s="272"/>
      <c r="Q165" s="62"/>
      <c r="R165" s="271">
        <f t="shared" si="30"/>
        <v>0</v>
      </c>
      <c r="S165" s="272"/>
      <c r="T165" s="62"/>
      <c r="U165" s="270">
        <f t="shared" si="31"/>
        <v>0</v>
      </c>
      <c r="V165" s="272"/>
      <c r="W165" s="62"/>
      <c r="X165" s="270">
        <f t="shared" si="32"/>
        <v>0</v>
      </c>
      <c r="Y165" s="270">
        <f t="shared" si="33"/>
        <v>0</v>
      </c>
      <c r="Z165" s="61"/>
      <c r="AA165" s="61"/>
      <c r="AB165" s="60" t="str">
        <f t="shared" si="34"/>
        <v/>
      </c>
      <c r="AC165" s="21" t="b">
        <f t="shared" si="35"/>
        <v>0</v>
      </c>
      <c r="AD165" s="21" t="b">
        <f t="shared" si="36"/>
        <v>0</v>
      </c>
      <c r="AE165" s="21" t="b">
        <f t="shared" si="37"/>
        <v>0</v>
      </c>
      <c r="AF165" s="21" t="b">
        <f ca="1">OR(AND($AC165,NOT($AD165)),AND($AC165,OR(AND($G165="",$H165&lt;&gt;""),AND($G165&lt;&gt;"",$H165=""),AND($J165="",$K165&lt;&gt;""),AND($J165&lt;&gt;"",$K165=""),AND($M165="",$N165&lt;&gt;""),AND($M165&lt;&gt;"",$N165=""),AND($P165="",$Q165&lt;&gt;""),AND($P165&lt;&gt;"",$Q165=""),AND($S165="",$T165&lt;&gt;""),AND($S165&lt;&gt;"",$T165=""),AND($V165="",$W165&lt;&gt;""),AND($V165&lt;&gt;"",$W165=""))),AND($C165&lt;&gt;"",$E165&lt;&gt;"",LEFT(TRIM($C165),1)&lt;&gt;LEFT(TRIM($E165),1)),IF(OR($E165="",$F165=""),FALSE(),IFERROR(COUNTIF(INDIRECT("UNITS_"&amp;SUBSTITUTE(LEFT($E165,FIND(" ",$E165&amp;" ")-1),".","_")),$F165)=0,TRUE())),AND($B165&lt;&gt;"",OR(ISNUMBER(SEARCH("outro",LOWER($B165))),ISNUMBER(SEARCH("divers",LOWER($B165))),ISNUMBER(SEARCH("etc",LOWER($B165))))),OR(AND(ISNUMBER(SEARCH("comunic",LOWER($B165))),LEFT($E165,3)&lt;&gt;"4.4"),AND(ISNUMBER(SEARCH("monitor",LOWER($B165))),NOT(OR(LEFT($E165,3)="1.5",LEFT($E165,3)="2.5")))),AND($B165&lt;&gt;"",OR(LEFT($C165,1)="1",LEFT($C165,1)="2"),$D165=""),AND($D165&lt;&gt;"",NOT(OR(LEFT($C165,1)="1",LEFT($C165,1)="2"))),AND($D165&lt;&gt;"",COUNTIF(' PROJETO'!$B$14:$B$16,$D165)=0),IF($D165="",FALSE(),IF(COUNTIF(' PROJETO'!$B$14:$B$16,$D165)=0,FALSE(),IFERROR(INDEX(' PROJETO'!$C$14:$C$16,MATCH($D165,' PROJETO'!$B$14:$B$16,0))&lt;&gt;"Sim",FALSE()))))</f>
        <v>0</v>
      </c>
      <c r="AG165" s="21" t="b">
        <f>AND($AC165,$Y165&gt;'CONFG.  LISTAS'!$F$4,$Z165="",$AA165="")</f>
        <v>0</v>
      </c>
      <c r="AH165" s="21" t="str">
        <f t="shared" si="38"/>
        <v/>
      </c>
      <c r="AI165" s="43" t="str">
        <f ca="1">IF(NOT($AC165),"",IF(OR($B165="",$C165="",$E165="",$F165=""),"Preencha descrição, categoria, tipo e unidade.",IF(AND($B165&lt;&gt;"",OR(LEFT($C165,1)="1",LEFT($C165,1)="2"),$D165=""),"Informe a prática de restauração para itens diretos.",IF(AND($D165&lt;&gt;"",NOT(OR(LEFT($C165,1)="1",LEFT($C165,1)="2"))),"Custos indiretos não devem pertencer a uma prática específica.",IF(AND($D165&lt;&gt;"",COUNTIF(' PROJETO'!$B$14:$B$16,$D165)=0),"Prática de restauração inválida ou não cadastrada.",IF(IF($D165="",FALSE(),IF(COUNTIF(' PROJETO'!$B$14:$B$16,$D165)=0,FALSE(),IFERROR(INDEX(' PROJETO'!$C$14:$C$16,MATCH($D165,' PROJETO'!$B$14:$B$16,0))&lt;&gt;"Sim",FALSE()))),"A prática informada no item não foi selecionada na aba Projeto.",IF(AND(MAX($I165,$L165,$O165,$R165,$U165,$X165)&gt;'CONFG.  LISTAS'!$F$4,NOT(OR($Z165&lt;&gt;"",$AA165&lt;&gt;""))),"Memorial de cálculo ou anexo obrigatório não informado para item acima do limite.",IF(OR(AND($G165&lt;&gt;"",$H165&lt;&gt;"",OR($G165&lt;=0,$H165&lt;=0)),AND($J165&lt;&gt;"",$K165&lt;&gt;"",OR($J165&lt;=0,$K165&lt;=0)),AND($M165&lt;&gt;"",$N165&lt;&gt;"",OR($M165&lt;=0,$N165&lt;=0)),AND($P165&lt;&gt;"",$Q165&lt;&gt;"",OR($P165&lt;=0,$Q165&lt;=0)),AND($S165&lt;&gt;"",$T165&lt;&gt;"",OR($S165&lt;=0,$T165&lt;=0)),AND($V165&lt;&gt;"",$W165&lt;&gt;"",OR($V165&lt;=0,$W165&lt;=0))),"Revise os valores informados: valor unitário e quantidade devem ser maiores que zero.",IF(OR(AND($G165="",$H165&lt;&gt;""),AND($G165&lt;&gt;"",$H165=""),AND($J165="",$K165&lt;&gt;""),AND($J165&lt;&gt;"",$K165=""),AND($M165="",$N165&lt;&gt;""),AND($M165&lt;&gt;"",$N165=""),AND($P165="",$Q165&lt;&gt;""),AND($P165&lt;&gt;"",$Q165=""),AND($S165="",$T165&lt;&gt;""),AND($S165&lt;&gt;"",$T165=""),AND($V165="",$W165&lt;&gt;""),AND($V165&lt;&gt;"",$W165="")),"Há ano preenchido parcialmente: "&amp;TRIM(IF(AND($G165="",$H165&lt;&gt;""),"Ano 1 (falta valor unitário); ","")&amp;IF(AND($G165&lt;&gt;"",$H165=""),"Ano 1 (falta quantidade); ","")&amp;IF(AND($J165="",$K165&lt;&gt;""),"Ano 2 (falta valor unitário); ","")&amp;IF(AND($J165&lt;&gt;"",$K165=""),"Ano 2 (falta quantidade); ","")&amp;IF(AND($M165="",$N165&lt;&gt;""),"Ano 3 (falta valor unitário); ","")&amp;IF(AND($M165&lt;&gt;"",$N165=""),"Ano 3 (falta quantidade); ","")&amp;IF(AND($P165="",$Q165&lt;&gt;""),"Ano 4 (falta valor unitário); ","")&amp;IF(AND($P165&lt;&gt;"",$Q165=""),"Ano 4 (falta quantidade); ","")&amp;IF(AND($S165="",$T165&lt;&gt;""),"Ano 5 (falta valor unitário); ","")&amp;IF(AND($S165&lt;&gt;"",$T165=""),"Ano 5 (falta quantidade); ","")&amp;IF(AND($V165="",$W165&lt;&gt;""),"Ano 6 (falta valor unitário); ","")&amp;IF(AND($V165&lt;&gt;"",$W165=""),"Ano 6 (falta quantidade); ","")), IF(NOT(OR(AND($G165&lt;&gt;"",$H165&lt;&gt;""),AND($J165&lt;&gt;"",$K165&lt;&gt;""),AND($M165&lt;&gt;"",$N165&lt;&gt;""),AND($P165&lt;&gt;"",$Q165&lt;&gt;""),AND($S165&lt;&gt;"",$T165&lt;&gt;""),AND($V165&lt;&gt;"",$W165&lt;&gt;""))),"Informe pelo menos um ano completo com valor unitário e quantidade.",IF(AND($C165&lt;&gt;"",$E165&lt;&gt;"",LEFT(TRIM($C165),1)&lt;&gt;LEFT(TRIM($E165),1)),"Categoria e tipo estão incompatíveis.",IF(IF(OR($E165="",$F165=""),FALSE(),IFERROR(COUNTIF(INDIRECT("UNITS_"&amp;SUBSTITUTE(LEFT($E165,FIND(" ",$E165&amp;" ")-1),".","_")),$F165)=0,TRUE())),"Unidade incompatível com o tipo selecionado.",IF(OR(AND(ISNUMBER(SEARCH("comunic",LOWER($B165))),LEFT($E165,3)&lt;&gt;"4.4"),AND(ISNUMBER(SEARCH("monitor",LOWER($B165))),NOT(OR(LEFT($E165,3)="1.5",LEFT($E165,3)="2.5")))),"Revise a classificação do item conforme as regras de preenchimento.",IF(AND($B165&lt;&gt;"",OR(ISNUMBER(SEARCH("outro",LOWER($B165))),ISNUMBER(SEARCH("divers",LOWER($B165))),ISNUMBER(SEARCH("kit",LOWER($B165))),ISNUMBER(SEARCH("ferrament",LOWER($B165))),ISNUMBER(SEARCH("epi",LOWER($B165)))),NOT(OR($Z165&lt;&gt;"",$AA165&lt;&gt;""))),"Descrição muito genérica: detalhe melhor o item e registre o racional no memorial ou em anexo.",IF(AND($Y165=0,$B165&lt;&gt;"",OR($G165&lt;&gt;"",$H165&lt;&gt;"",$J165&lt;&gt;"",$K165&lt;&gt;"",$M165&lt;&gt;"",$N165&lt;&gt;"",$P165&lt;&gt;"",$Q165&lt;&gt;"",$S165&lt;&gt;"",$T165&lt;&gt;"",$V165&lt;&gt;"",$W165&lt;&gt;"")),"O item possui dados lançados, mas o total está zerado. Revise os valores informados.","")))))))))))))))</f>
        <v/>
      </c>
    </row>
    <row r="166" spans="1:35" ht="14.25" customHeight="1" x14ac:dyDescent="0.25">
      <c r="A166" s="57" t="str">
        <f t="shared" si="26"/>
        <v/>
      </c>
      <c r="B166" s="58"/>
      <c r="C166" s="58"/>
      <c r="D166" s="58"/>
      <c r="E166" s="58"/>
      <c r="F166" s="58"/>
      <c r="G166" s="269"/>
      <c r="H166" s="59"/>
      <c r="I166" s="273">
        <f t="shared" si="27"/>
        <v>0</v>
      </c>
      <c r="J166" s="269"/>
      <c r="K166" s="59"/>
      <c r="L166" s="270">
        <f t="shared" si="28"/>
        <v>0</v>
      </c>
      <c r="M166" s="269"/>
      <c r="N166" s="59"/>
      <c r="O166" s="270">
        <f t="shared" si="29"/>
        <v>0</v>
      </c>
      <c r="P166" s="269"/>
      <c r="Q166" s="59"/>
      <c r="R166" s="271">
        <f t="shared" si="30"/>
        <v>0</v>
      </c>
      <c r="S166" s="269"/>
      <c r="T166" s="59"/>
      <c r="U166" s="270">
        <f t="shared" si="31"/>
        <v>0</v>
      </c>
      <c r="V166" s="269"/>
      <c r="W166" s="59"/>
      <c r="X166" s="270">
        <f t="shared" si="32"/>
        <v>0</v>
      </c>
      <c r="Y166" s="270">
        <f t="shared" si="33"/>
        <v>0</v>
      </c>
      <c r="Z166" s="58"/>
      <c r="AA166" s="58"/>
      <c r="AB166" s="60" t="str">
        <f t="shared" si="34"/>
        <v/>
      </c>
      <c r="AC166" s="21" t="b">
        <f t="shared" si="35"/>
        <v>0</v>
      </c>
      <c r="AD166" s="21" t="b">
        <f t="shared" si="36"/>
        <v>0</v>
      </c>
      <c r="AE166" s="21" t="b">
        <f t="shared" si="37"/>
        <v>0</v>
      </c>
      <c r="AF166" s="21" t="b">
        <f ca="1">OR(AND($AC166,NOT($AD166)),AND($AC166,OR(AND($G166="",$H166&lt;&gt;""),AND($G166&lt;&gt;"",$H166=""),AND($J166="",$K166&lt;&gt;""),AND($J166&lt;&gt;"",$K166=""),AND($M166="",$N166&lt;&gt;""),AND($M166&lt;&gt;"",$N166=""),AND($P166="",$Q166&lt;&gt;""),AND($P166&lt;&gt;"",$Q166=""),AND($S166="",$T166&lt;&gt;""),AND($S166&lt;&gt;"",$T166=""),AND($V166="",$W166&lt;&gt;""),AND($V166&lt;&gt;"",$W166=""))),AND($C166&lt;&gt;"",$E166&lt;&gt;"",LEFT(TRIM($C166),1)&lt;&gt;LEFT(TRIM($E166),1)),IF(OR($E166="",$F166=""),FALSE(),IFERROR(COUNTIF(INDIRECT("UNITS_"&amp;SUBSTITUTE(LEFT($E166,FIND(" ",$E166&amp;" ")-1),".","_")),$F166)=0,TRUE())),AND($B166&lt;&gt;"",OR(ISNUMBER(SEARCH("outro",LOWER($B166))),ISNUMBER(SEARCH("divers",LOWER($B166))),ISNUMBER(SEARCH("etc",LOWER($B166))))),OR(AND(ISNUMBER(SEARCH("comunic",LOWER($B166))),LEFT($E166,3)&lt;&gt;"4.4"),AND(ISNUMBER(SEARCH("monitor",LOWER($B166))),NOT(OR(LEFT($E166,3)="1.5",LEFT($E166,3)="2.5")))),AND($B166&lt;&gt;"",OR(LEFT($C166,1)="1",LEFT($C166,1)="2"),$D166=""),AND($D166&lt;&gt;"",NOT(OR(LEFT($C166,1)="1",LEFT($C166,1)="2"))),AND($D166&lt;&gt;"",COUNTIF(' PROJETO'!$B$14:$B$16,$D166)=0),IF($D166="",FALSE(),IF(COUNTIF(' PROJETO'!$B$14:$B$16,$D166)=0,FALSE(),IFERROR(INDEX(' PROJETO'!$C$14:$C$16,MATCH($D166,' PROJETO'!$B$14:$B$16,0))&lt;&gt;"Sim",FALSE()))))</f>
        <v>0</v>
      </c>
      <c r="AG166" s="21" t="b">
        <f>AND($AC166,$Y166&gt;'CONFG.  LISTAS'!$F$4,$Z166="",$AA166="")</f>
        <v>0</v>
      </c>
      <c r="AH166" s="21" t="str">
        <f t="shared" si="38"/>
        <v/>
      </c>
      <c r="AI166" s="43" t="str">
        <f ca="1">IF(NOT($AC166),"",IF(OR($B166="",$C166="",$E166="",$F166=""),"Preencha descrição, categoria, tipo e unidade.",IF(AND($B166&lt;&gt;"",OR(LEFT($C166,1)="1",LEFT($C166,1)="2"),$D166=""),"Informe a prática de restauração para itens diretos.",IF(AND($D166&lt;&gt;"",NOT(OR(LEFT($C166,1)="1",LEFT($C166,1)="2"))),"Custos indiretos não devem pertencer a uma prática específica.",IF(AND($D166&lt;&gt;"",COUNTIF(' PROJETO'!$B$14:$B$16,$D166)=0),"Prática de restauração inválida ou não cadastrada.",IF(IF($D166="",FALSE(),IF(COUNTIF(' PROJETO'!$B$14:$B$16,$D166)=0,FALSE(),IFERROR(INDEX(' PROJETO'!$C$14:$C$16,MATCH($D166,' PROJETO'!$B$14:$B$16,0))&lt;&gt;"Sim",FALSE()))),"A prática informada no item não foi selecionada na aba Projeto.",IF(AND(MAX($I166,$L166,$O166,$R166,$U166,$X166)&gt;'CONFG.  LISTAS'!$F$4,NOT(OR($Z166&lt;&gt;"",$AA166&lt;&gt;""))),"Memorial de cálculo ou anexo obrigatório não informado para item acima do limite.",IF(OR(AND($G166&lt;&gt;"",$H166&lt;&gt;"",OR($G166&lt;=0,$H166&lt;=0)),AND($J166&lt;&gt;"",$K166&lt;&gt;"",OR($J166&lt;=0,$K166&lt;=0)),AND($M166&lt;&gt;"",$N166&lt;&gt;"",OR($M166&lt;=0,$N166&lt;=0)),AND($P166&lt;&gt;"",$Q166&lt;&gt;"",OR($P166&lt;=0,$Q166&lt;=0)),AND($S166&lt;&gt;"",$T166&lt;&gt;"",OR($S166&lt;=0,$T166&lt;=0)),AND($V166&lt;&gt;"",$W166&lt;&gt;"",OR($V166&lt;=0,$W166&lt;=0))),"Revise os valores informados: valor unitário e quantidade devem ser maiores que zero.",IF(OR(AND($G166="",$H166&lt;&gt;""),AND($G166&lt;&gt;"",$H166=""),AND($J166="",$K166&lt;&gt;""),AND($J166&lt;&gt;"",$K166=""),AND($M166="",$N166&lt;&gt;""),AND($M166&lt;&gt;"",$N166=""),AND($P166="",$Q166&lt;&gt;""),AND($P166&lt;&gt;"",$Q166=""),AND($S166="",$T166&lt;&gt;""),AND($S166&lt;&gt;"",$T166=""),AND($V166="",$W166&lt;&gt;""),AND($V166&lt;&gt;"",$W166="")),"Há ano preenchido parcialmente: "&amp;TRIM(IF(AND($G166="",$H166&lt;&gt;""),"Ano 1 (falta valor unitário); ","")&amp;IF(AND($G166&lt;&gt;"",$H166=""),"Ano 1 (falta quantidade); ","")&amp;IF(AND($J166="",$K166&lt;&gt;""),"Ano 2 (falta valor unitário); ","")&amp;IF(AND($J166&lt;&gt;"",$K166=""),"Ano 2 (falta quantidade); ","")&amp;IF(AND($M166="",$N166&lt;&gt;""),"Ano 3 (falta valor unitário); ","")&amp;IF(AND($M166&lt;&gt;"",$N166=""),"Ano 3 (falta quantidade); ","")&amp;IF(AND($P166="",$Q166&lt;&gt;""),"Ano 4 (falta valor unitário); ","")&amp;IF(AND($P166&lt;&gt;"",$Q166=""),"Ano 4 (falta quantidade); ","")&amp;IF(AND($S166="",$T166&lt;&gt;""),"Ano 5 (falta valor unitário); ","")&amp;IF(AND($S166&lt;&gt;"",$T166=""),"Ano 5 (falta quantidade); ","")&amp;IF(AND($V166="",$W166&lt;&gt;""),"Ano 6 (falta valor unitário); ","")&amp;IF(AND($V166&lt;&gt;"",$W166=""),"Ano 6 (falta quantidade); ","")), IF(NOT(OR(AND($G166&lt;&gt;"",$H166&lt;&gt;""),AND($J166&lt;&gt;"",$K166&lt;&gt;""),AND($M166&lt;&gt;"",$N166&lt;&gt;""),AND($P166&lt;&gt;"",$Q166&lt;&gt;""),AND($S166&lt;&gt;"",$T166&lt;&gt;""),AND($V166&lt;&gt;"",$W166&lt;&gt;""))),"Informe pelo menos um ano completo com valor unitário e quantidade.",IF(AND($C166&lt;&gt;"",$E166&lt;&gt;"",LEFT(TRIM($C166),1)&lt;&gt;LEFT(TRIM($E166),1)),"Categoria e tipo estão incompatíveis.",IF(IF(OR($E166="",$F166=""),FALSE(),IFERROR(COUNTIF(INDIRECT("UNITS_"&amp;SUBSTITUTE(LEFT($E166,FIND(" ",$E166&amp;" ")-1),".","_")),$F166)=0,TRUE())),"Unidade incompatível com o tipo selecionado.",IF(OR(AND(ISNUMBER(SEARCH("comunic",LOWER($B166))),LEFT($E166,3)&lt;&gt;"4.4"),AND(ISNUMBER(SEARCH("monitor",LOWER($B166))),NOT(OR(LEFT($E166,3)="1.5",LEFT($E166,3)="2.5")))),"Revise a classificação do item conforme as regras de preenchimento.",IF(AND($B166&lt;&gt;"",OR(ISNUMBER(SEARCH("outro",LOWER($B166))),ISNUMBER(SEARCH("divers",LOWER($B166))),ISNUMBER(SEARCH("kit",LOWER($B166))),ISNUMBER(SEARCH("ferrament",LOWER($B166))),ISNUMBER(SEARCH("epi",LOWER($B166)))),NOT(OR($Z166&lt;&gt;"",$AA166&lt;&gt;""))),"Descrição muito genérica: detalhe melhor o item e registre o racional no memorial ou em anexo.",IF(AND($Y166=0,$B166&lt;&gt;"",OR($G166&lt;&gt;"",$H166&lt;&gt;"",$J166&lt;&gt;"",$K166&lt;&gt;"",$M166&lt;&gt;"",$N166&lt;&gt;"",$P166&lt;&gt;"",$Q166&lt;&gt;"",$S166&lt;&gt;"",$T166&lt;&gt;"",$V166&lt;&gt;"",$W166&lt;&gt;"")),"O item possui dados lançados, mas o total está zerado. Revise os valores informados.","")))))))))))))))</f>
        <v/>
      </c>
    </row>
    <row r="167" spans="1:35" ht="14.25" customHeight="1" x14ac:dyDescent="0.25">
      <c r="A167" s="57" t="str">
        <f t="shared" si="26"/>
        <v/>
      </c>
      <c r="B167" s="61"/>
      <c r="C167" s="61"/>
      <c r="D167" s="58"/>
      <c r="E167" s="61"/>
      <c r="F167" s="61"/>
      <c r="G167" s="272"/>
      <c r="H167" s="62"/>
      <c r="I167" s="273">
        <f t="shared" si="27"/>
        <v>0</v>
      </c>
      <c r="J167" s="272"/>
      <c r="K167" s="62"/>
      <c r="L167" s="270">
        <f t="shared" si="28"/>
        <v>0</v>
      </c>
      <c r="M167" s="272"/>
      <c r="N167" s="62"/>
      <c r="O167" s="270">
        <f t="shared" si="29"/>
        <v>0</v>
      </c>
      <c r="P167" s="272"/>
      <c r="Q167" s="62"/>
      <c r="R167" s="271">
        <f t="shared" si="30"/>
        <v>0</v>
      </c>
      <c r="S167" s="272"/>
      <c r="T167" s="62"/>
      <c r="U167" s="270">
        <f t="shared" si="31"/>
        <v>0</v>
      </c>
      <c r="V167" s="272"/>
      <c r="W167" s="62"/>
      <c r="X167" s="270">
        <f t="shared" si="32"/>
        <v>0</v>
      </c>
      <c r="Y167" s="270">
        <f t="shared" si="33"/>
        <v>0</v>
      </c>
      <c r="Z167" s="61"/>
      <c r="AA167" s="61"/>
      <c r="AB167" s="60" t="str">
        <f t="shared" si="34"/>
        <v/>
      </c>
      <c r="AC167" s="21" t="b">
        <f t="shared" si="35"/>
        <v>0</v>
      </c>
      <c r="AD167" s="21" t="b">
        <f t="shared" si="36"/>
        <v>0</v>
      </c>
      <c r="AE167" s="21" t="b">
        <f t="shared" si="37"/>
        <v>0</v>
      </c>
      <c r="AF167" s="21" t="b">
        <f ca="1">OR(AND($AC167,NOT($AD167)),AND($AC167,OR(AND($G167="",$H167&lt;&gt;""),AND($G167&lt;&gt;"",$H167=""),AND($J167="",$K167&lt;&gt;""),AND($J167&lt;&gt;"",$K167=""),AND($M167="",$N167&lt;&gt;""),AND($M167&lt;&gt;"",$N167=""),AND($P167="",$Q167&lt;&gt;""),AND($P167&lt;&gt;"",$Q167=""),AND($S167="",$T167&lt;&gt;""),AND($S167&lt;&gt;"",$T167=""),AND($V167="",$W167&lt;&gt;""),AND($V167&lt;&gt;"",$W167=""))),AND($C167&lt;&gt;"",$E167&lt;&gt;"",LEFT(TRIM($C167),1)&lt;&gt;LEFT(TRIM($E167),1)),IF(OR($E167="",$F167=""),FALSE(),IFERROR(COUNTIF(INDIRECT("UNITS_"&amp;SUBSTITUTE(LEFT($E167,FIND(" ",$E167&amp;" ")-1),".","_")),$F167)=0,TRUE())),AND($B167&lt;&gt;"",OR(ISNUMBER(SEARCH("outro",LOWER($B167))),ISNUMBER(SEARCH("divers",LOWER($B167))),ISNUMBER(SEARCH("etc",LOWER($B167))))),OR(AND(ISNUMBER(SEARCH("comunic",LOWER($B167))),LEFT($E167,3)&lt;&gt;"4.4"),AND(ISNUMBER(SEARCH("monitor",LOWER($B167))),NOT(OR(LEFT($E167,3)="1.5",LEFT($E167,3)="2.5")))),AND($B167&lt;&gt;"",OR(LEFT($C167,1)="1",LEFT($C167,1)="2"),$D167=""),AND($D167&lt;&gt;"",NOT(OR(LEFT($C167,1)="1",LEFT($C167,1)="2"))),AND($D167&lt;&gt;"",COUNTIF(' PROJETO'!$B$14:$B$16,$D167)=0),IF($D167="",FALSE(),IF(COUNTIF(' PROJETO'!$B$14:$B$16,$D167)=0,FALSE(),IFERROR(INDEX(' PROJETO'!$C$14:$C$16,MATCH($D167,' PROJETO'!$B$14:$B$16,0))&lt;&gt;"Sim",FALSE()))))</f>
        <v>0</v>
      </c>
      <c r="AG167" s="21" t="b">
        <f>AND($AC167,$Y167&gt;'CONFG.  LISTAS'!$F$4,$Z167="",$AA167="")</f>
        <v>0</v>
      </c>
      <c r="AH167" s="21" t="str">
        <f t="shared" si="38"/>
        <v/>
      </c>
      <c r="AI167" s="43" t="str">
        <f ca="1">IF(NOT($AC167),"",IF(OR($B167="",$C167="",$E167="",$F167=""),"Preencha descrição, categoria, tipo e unidade.",IF(AND($B167&lt;&gt;"",OR(LEFT($C167,1)="1",LEFT($C167,1)="2"),$D167=""),"Informe a prática de restauração para itens diretos.",IF(AND($D167&lt;&gt;"",NOT(OR(LEFT($C167,1)="1",LEFT($C167,1)="2"))),"Custos indiretos não devem pertencer a uma prática específica.",IF(AND($D167&lt;&gt;"",COUNTIF(' PROJETO'!$B$14:$B$16,$D167)=0),"Prática de restauração inválida ou não cadastrada.",IF(IF($D167="",FALSE(),IF(COUNTIF(' PROJETO'!$B$14:$B$16,$D167)=0,FALSE(),IFERROR(INDEX(' PROJETO'!$C$14:$C$16,MATCH($D167,' PROJETO'!$B$14:$B$16,0))&lt;&gt;"Sim",FALSE()))),"A prática informada no item não foi selecionada na aba Projeto.",IF(AND(MAX($I167,$L167,$O167,$R167,$U167,$X167)&gt;'CONFG.  LISTAS'!$F$4,NOT(OR($Z167&lt;&gt;"",$AA167&lt;&gt;""))),"Memorial de cálculo ou anexo obrigatório não informado para item acima do limite.",IF(OR(AND($G167&lt;&gt;"",$H167&lt;&gt;"",OR($G167&lt;=0,$H167&lt;=0)),AND($J167&lt;&gt;"",$K167&lt;&gt;"",OR($J167&lt;=0,$K167&lt;=0)),AND($M167&lt;&gt;"",$N167&lt;&gt;"",OR($M167&lt;=0,$N167&lt;=0)),AND($P167&lt;&gt;"",$Q167&lt;&gt;"",OR($P167&lt;=0,$Q167&lt;=0)),AND($S167&lt;&gt;"",$T167&lt;&gt;"",OR($S167&lt;=0,$T167&lt;=0)),AND($V167&lt;&gt;"",$W167&lt;&gt;"",OR($V167&lt;=0,$W167&lt;=0))),"Revise os valores informados: valor unitário e quantidade devem ser maiores que zero.",IF(OR(AND($G167="",$H167&lt;&gt;""),AND($G167&lt;&gt;"",$H167=""),AND($J167="",$K167&lt;&gt;""),AND($J167&lt;&gt;"",$K167=""),AND($M167="",$N167&lt;&gt;""),AND($M167&lt;&gt;"",$N167=""),AND($P167="",$Q167&lt;&gt;""),AND($P167&lt;&gt;"",$Q167=""),AND($S167="",$T167&lt;&gt;""),AND($S167&lt;&gt;"",$T167=""),AND($V167="",$W167&lt;&gt;""),AND($V167&lt;&gt;"",$W167="")),"Há ano preenchido parcialmente: "&amp;TRIM(IF(AND($G167="",$H167&lt;&gt;""),"Ano 1 (falta valor unitário); ","")&amp;IF(AND($G167&lt;&gt;"",$H167=""),"Ano 1 (falta quantidade); ","")&amp;IF(AND($J167="",$K167&lt;&gt;""),"Ano 2 (falta valor unitário); ","")&amp;IF(AND($J167&lt;&gt;"",$K167=""),"Ano 2 (falta quantidade); ","")&amp;IF(AND($M167="",$N167&lt;&gt;""),"Ano 3 (falta valor unitário); ","")&amp;IF(AND($M167&lt;&gt;"",$N167=""),"Ano 3 (falta quantidade); ","")&amp;IF(AND($P167="",$Q167&lt;&gt;""),"Ano 4 (falta valor unitário); ","")&amp;IF(AND($P167&lt;&gt;"",$Q167=""),"Ano 4 (falta quantidade); ","")&amp;IF(AND($S167="",$T167&lt;&gt;""),"Ano 5 (falta valor unitário); ","")&amp;IF(AND($S167&lt;&gt;"",$T167=""),"Ano 5 (falta quantidade); ","")&amp;IF(AND($V167="",$W167&lt;&gt;""),"Ano 6 (falta valor unitário); ","")&amp;IF(AND($V167&lt;&gt;"",$W167=""),"Ano 6 (falta quantidade); ","")), IF(NOT(OR(AND($G167&lt;&gt;"",$H167&lt;&gt;""),AND($J167&lt;&gt;"",$K167&lt;&gt;""),AND($M167&lt;&gt;"",$N167&lt;&gt;""),AND($P167&lt;&gt;"",$Q167&lt;&gt;""),AND($S167&lt;&gt;"",$T167&lt;&gt;""),AND($V167&lt;&gt;"",$W167&lt;&gt;""))),"Informe pelo menos um ano completo com valor unitário e quantidade.",IF(AND($C167&lt;&gt;"",$E167&lt;&gt;"",LEFT(TRIM($C167),1)&lt;&gt;LEFT(TRIM($E167),1)),"Categoria e tipo estão incompatíveis.",IF(IF(OR($E167="",$F167=""),FALSE(),IFERROR(COUNTIF(INDIRECT("UNITS_"&amp;SUBSTITUTE(LEFT($E167,FIND(" ",$E167&amp;" ")-1),".","_")),$F167)=0,TRUE())),"Unidade incompatível com o tipo selecionado.",IF(OR(AND(ISNUMBER(SEARCH("comunic",LOWER($B167))),LEFT($E167,3)&lt;&gt;"4.4"),AND(ISNUMBER(SEARCH("monitor",LOWER($B167))),NOT(OR(LEFT($E167,3)="1.5",LEFT($E167,3)="2.5")))),"Revise a classificação do item conforme as regras de preenchimento.",IF(AND($B167&lt;&gt;"",OR(ISNUMBER(SEARCH("outro",LOWER($B167))),ISNUMBER(SEARCH("divers",LOWER($B167))),ISNUMBER(SEARCH("kit",LOWER($B167))),ISNUMBER(SEARCH("ferrament",LOWER($B167))),ISNUMBER(SEARCH("epi",LOWER($B167)))),NOT(OR($Z167&lt;&gt;"",$AA167&lt;&gt;""))),"Descrição muito genérica: detalhe melhor o item e registre o racional no memorial ou em anexo.",IF(AND($Y167=0,$B167&lt;&gt;"",OR($G167&lt;&gt;"",$H167&lt;&gt;"",$J167&lt;&gt;"",$K167&lt;&gt;"",$M167&lt;&gt;"",$N167&lt;&gt;"",$P167&lt;&gt;"",$Q167&lt;&gt;"",$S167&lt;&gt;"",$T167&lt;&gt;"",$V167&lt;&gt;"",$W167&lt;&gt;"")),"O item possui dados lançados, mas o total está zerado. Revise os valores informados.","")))))))))))))))</f>
        <v/>
      </c>
    </row>
    <row r="168" spans="1:35" ht="14.25" customHeight="1" x14ac:dyDescent="0.25">
      <c r="A168" s="57" t="str">
        <f t="shared" si="26"/>
        <v/>
      </c>
      <c r="B168" s="58"/>
      <c r="C168" s="58"/>
      <c r="D168" s="58"/>
      <c r="E168" s="58"/>
      <c r="F168" s="58"/>
      <c r="G168" s="269"/>
      <c r="H168" s="59"/>
      <c r="I168" s="273">
        <f t="shared" si="27"/>
        <v>0</v>
      </c>
      <c r="J168" s="269"/>
      <c r="K168" s="59"/>
      <c r="L168" s="270">
        <f t="shared" si="28"/>
        <v>0</v>
      </c>
      <c r="M168" s="269"/>
      <c r="N168" s="59"/>
      <c r="O168" s="270">
        <f t="shared" si="29"/>
        <v>0</v>
      </c>
      <c r="P168" s="269"/>
      <c r="Q168" s="59"/>
      <c r="R168" s="271">
        <f t="shared" si="30"/>
        <v>0</v>
      </c>
      <c r="S168" s="269"/>
      <c r="T168" s="59"/>
      <c r="U168" s="270">
        <f t="shared" si="31"/>
        <v>0</v>
      </c>
      <c r="V168" s="269"/>
      <c r="W168" s="59"/>
      <c r="X168" s="270">
        <f t="shared" si="32"/>
        <v>0</v>
      </c>
      <c r="Y168" s="270">
        <f t="shared" si="33"/>
        <v>0</v>
      </c>
      <c r="Z168" s="58"/>
      <c r="AA168" s="58"/>
      <c r="AB168" s="60" t="str">
        <f t="shared" si="34"/>
        <v/>
      </c>
      <c r="AC168" s="21" t="b">
        <f t="shared" si="35"/>
        <v>0</v>
      </c>
      <c r="AD168" s="21" t="b">
        <f t="shared" si="36"/>
        <v>0</v>
      </c>
      <c r="AE168" s="21" t="b">
        <f t="shared" si="37"/>
        <v>0</v>
      </c>
      <c r="AF168" s="21" t="b">
        <f ca="1">OR(AND($AC168,NOT($AD168)),AND($AC168,OR(AND($G168="",$H168&lt;&gt;""),AND($G168&lt;&gt;"",$H168=""),AND($J168="",$K168&lt;&gt;""),AND($J168&lt;&gt;"",$K168=""),AND($M168="",$N168&lt;&gt;""),AND($M168&lt;&gt;"",$N168=""),AND($P168="",$Q168&lt;&gt;""),AND($P168&lt;&gt;"",$Q168=""),AND($S168="",$T168&lt;&gt;""),AND($S168&lt;&gt;"",$T168=""),AND($V168="",$W168&lt;&gt;""),AND($V168&lt;&gt;"",$W168=""))),AND($C168&lt;&gt;"",$E168&lt;&gt;"",LEFT(TRIM($C168),1)&lt;&gt;LEFT(TRIM($E168),1)),IF(OR($E168="",$F168=""),FALSE(),IFERROR(COUNTIF(INDIRECT("UNITS_"&amp;SUBSTITUTE(LEFT($E168,FIND(" ",$E168&amp;" ")-1),".","_")),$F168)=0,TRUE())),AND($B168&lt;&gt;"",OR(ISNUMBER(SEARCH("outro",LOWER($B168))),ISNUMBER(SEARCH("divers",LOWER($B168))),ISNUMBER(SEARCH("etc",LOWER($B168))))),OR(AND(ISNUMBER(SEARCH("comunic",LOWER($B168))),LEFT($E168,3)&lt;&gt;"4.4"),AND(ISNUMBER(SEARCH("monitor",LOWER($B168))),NOT(OR(LEFT($E168,3)="1.5",LEFT($E168,3)="2.5")))),AND($B168&lt;&gt;"",OR(LEFT($C168,1)="1",LEFT($C168,1)="2"),$D168=""),AND($D168&lt;&gt;"",NOT(OR(LEFT($C168,1)="1",LEFT($C168,1)="2"))),AND($D168&lt;&gt;"",COUNTIF(' PROJETO'!$B$14:$B$16,$D168)=0),IF($D168="",FALSE(),IF(COUNTIF(' PROJETO'!$B$14:$B$16,$D168)=0,FALSE(),IFERROR(INDEX(' PROJETO'!$C$14:$C$16,MATCH($D168,' PROJETO'!$B$14:$B$16,0))&lt;&gt;"Sim",FALSE()))))</f>
        <v>0</v>
      </c>
      <c r="AG168" s="21" t="b">
        <f>AND($AC168,$Y168&gt;'CONFG.  LISTAS'!$F$4,$Z168="",$AA168="")</f>
        <v>0</v>
      </c>
      <c r="AH168" s="21" t="str">
        <f t="shared" si="38"/>
        <v/>
      </c>
      <c r="AI168" s="43" t="str">
        <f ca="1">IF(NOT($AC168),"",IF(OR($B168="",$C168="",$E168="",$F168=""),"Preencha descrição, categoria, tipo e unidade.",IF(AND($B168&lt;&gt;"",OR(LEFT($C168,1)="1",LEFT($C168,1)="2"),$D168=""),"Informe a prática de restauração para itens diretos.",IF(AND($D168&lt;&gt;"",NOT(OR(LEFT($C168,1)="1",LEFT($C168,1)="2"))),"Custos indiretos não devem pertencer a uma prática específica.",IF(AND($D168&lt;&gt;"",COUNTIF(' PROJETO'!$B$14:$B$16,$D168)=0),"Prática de restauração inválida ou não cadastrada.",IF(IF($D168="",FALSE(),IF(COUNTIF(' PROJETO'!$B$14:$B$16,$D168)=0,FALSE(),IFERROR(INDEX(' PROJETO'!$C$14:$C$16,MATCH($D168,' PROJETO'!$B$14:$B$16,0))&lt;&gt;"Sim",FALSE()))),"A prática informada no item não foi selecionada na aba Projeto.",IF(AND(MAX($I168,$L168,$O168,$R168,$U168,$X168)&gt;'CONFG.  LISTAS'!$F$4,NOT(OR($Z168&lt;&gt;"",$AA168&lt;&gt;""))),"Memorial de cálculo ou anexo obrigatório não informado para item acima do limite.",IF(OR(AND($G168&lt;&gt;"",$H168&lt;&gt;"",OR($G168&lt;=0,$H168&lt;=0)),AND($J168&lt;&gt;"",$K168&lt;&gt;"",OR($J168&lt;=0,$K168&lt;=0)),AND($M168&lt;&gt;"",$N168&lt;&gt;"",OR($M168&lt;=0,$N168&lt;=0)),AND($P168&lt;&gt;"",$Q168&lt;&gt;"",OR($P168&lt;=0,$Q168&lt;=0)),AND($S168&lt;&gt;"",$T168&lt;&gt;"",OR($S168&lt;=0,$T168&lt;=0)),AND($V168&lt;&gt;"",$W168&lt;&gt;"",OR($V168&lt;=0,$W168&lt;=0))),"Revise os valores informados: valor unitário e quantidade devem ser maiores que zero.",IF(OR(AND($G168="",$H168&lt;&gt;""),AND($G168&lt;&gt;"",$H168=""),AND($J168="",$K168&lt;&gt;""),AND($J168&lt;&gt;"",$K168=""),AND($M168="",$N168&lt;&gt;""),AND($M168&lt;&gt;"",$N168=""),AND($P168="",$Q168&lt;&gt;""),AND($P168&lt;&gt;"",$Q168=""),AND($S168="",$T168&lt;&gt;""),AND($S168&lt;&gt;"",$T168=""),AND($V168="",$W168&lt;&gt;""),AND($V168&lt;&gt;"",$W168="")),"Há ano preenchido parcialmente: "&amp;TRIM(IF(AND($G168="",$H168&lt;&gt;""),"Ano 1 (falta valor unitário); ","")&amp;IF(AND($G168&lt;&gt;"",$H168=""),"Ano 1 (falta quantidade); ","")&amp;IF(AND($J168="",$K168&lt;&gt;""),"Ano 2 (falta valor unitário); ","")&amp;IF(AND($J168&lt;&gt;"",$K168=""),"Ano 2 (falta quantidade); ","")&amp;IF(AND($M168="",$N168&lt;&gt;""),"Ano 3 (falta valor unitário); ","")&amp;IF(AND($M168&lt;&gt;"",$N168=""),"Ano 3 (falta quantidade); ","")&amp;IF(AND($P168="",$Q168&lt;&gt;""),"Ano 4 (falta valor unitário); ","")&amp;IF(AND($P168&lt;&gt;"",$Q168=""),"Ano 4 (falta quantidade); ","")&amp;IF(AND($S168="",$T168&lt;&gt;""),"Ano 5 (falta valor unitário); ","")&amp;IF(AND($S168&lt;&gt;"",$T168=""),"Ano 5 (falta quantidade); ","")&amp;IF(AND($V168="",$W168&lt;&gt;""),"Ano 6 (falta valor unitário); ","")&amp;IF(AND($V168&lt;&gt;"",$W168=""),"Ano 6 (falta quantidade); ","")), IF(NOT(OR(AND($G168&lt;&gt;"",$H168&lt;&gt;""),AND($J168&lt;&gt;"",$K168&lt;&gt;""),AND($M168&lt;&gt;"",$N168&lt;&gt;""),AND($P168&lt;&gt;"",$Q168&lt;&gt;""),AND($S168&lt;&gt;"",$T168&lt;&gt;""),AND($V168&lt;&gt;"",$W168&lt;&gt;""))),"Informe pelo menos um ano completo com valor unitário e quantidade.",IF(AND($C168&lt;&gt;"",$E168&lt;&gt;"",LEFT(TRIM($C168),1)&lt;&gt;LEFT(TRIM($E168),1)),"Categoria e tipo estão incompatíveis.",IF(IF(OR($E168="",$F168=""),FALSE(),IFERROR(COUNTIF(INDIRECT("UNITS_"&amp;SUBSTITUTE(LEFT($E168,FIND(" ",$E168&amp;" ")-1),".","_")),$F168)=0,TRUE())),"Unidade incompatível com o tipo selecionado.",IF(OR(AND(ISNUMBER(SEARCH("comunic",LOWER($B168))),LEFT($E168,3)&lt;&gt;"4.4"),AND(ISNUMBER(SEARCH("monitor",LOWER($B168))),NOT(OR(LEFT($E168,3)="1.5",LEFT($E168,3)="2.5")))),"Revise a classificação do item conforme as regras de preenchimento.",IF(AND($B168&lt;&gt;"",OR(ISNUMBER(SEARCH("outro",LOWER($B168))),ISNUMBER(SEARCH("divers",LOWER($B168))),ISNUMBER(SEARCH("kit",LOWER($B168))),ISNUMBER(SEARCH("ferrament",LOWER($B168))),ISNUMBER(SEARCH("epi",LOWER($B168)))),NOT(OR($Z168&lt;&gt;"",$AA168&lt;&gt;""))),"Descrição muito genérica: detalhe melhor o item e registre o racional no memorial ou em anexo.",IF(AND($Y168=0,$B168&lt;&gt;"",OR($G168&lt;&gt;"",$H168&lt;&gt;"",$J168&lt;&gt;"",$K168&lt;&gt;"",$M168&lt;&gt;"",$N168&lt;&gt;"",$P168&lt;&gt;"",$Q168&lt;&gt;"",$S168&lt;&gt;"",$T168&lt;&gt;"",$V168&lt;&gt;"",$W168&lt;&gt;"")),"O item possui dados lançados, mas o total está zerado. Revise os valores informados.","")))))))))))))))</f>
        <v/>
      </c>
    </row>
    <row r="169" spans="1:35" ht="14.25" customHeight="1" x14ac:dyDescent="0.25">
      <c r="A169" s="57" t="str">
        <f t="shared" si="26"/>
        <v/>
      </c>
      <c r="B169" s="61"/>
      <c r="C169" s="61"/>
      <c r="D169" s="58"/>
      <c r="E169" s="61"/>
      <c r="F169" s="61"/>
      <c r="G169" s="272"/>
      <c r="H169" s="62"/>
      <c r="I169" s="273">
        <f t="shared" si="27"/>
        <v>0</v>
      </c>
      <c r="J169" s="272"/>
      <c r="K169" s="62"/>
      <c r="L169" s="270">
        <f t="shared" si="28"/>
        <v>0</v>
      </c>
      <c r="M169" s="272"/>
      <c r="N169" s="62"/>
      <c r="O169" s="270">
        <f t="shared" si="29"/>
        <v>0</v>
      </c>
      <c r="P169" s="272"/>
      <c r="Q169" s="62"/>
      <c r="R169" s="271">
        <f t="shared" si="30"/>
        <v>0</v>
      </c>
      <c r="S169" s="272"/>
      <c r="T169" s="62"/>
      <c r="U169" s="270">
        <f t="shared" si="31"/>
        <v>0</v>
      </c>
      <c r="V169" s="272"/>
      <c r="W169" s="62"/>
      <c r="X169" s="270">
        <f t="shared" si="32"/>
        <v>0</v>
      </c>
      <c r="Y169" s="270">
        <f t="shared" si="33"/>
        <v>0</v>
      </c>
      <c r="Z169" s="61"/>
      <c r="AA169" s="61"/>
      <c r="AB169" s="60" t="str">
        <f t="shared" si="34"/>
        <v/>
      </c>
      <c r="AC169" s="21" t="b">
        <f t="shared" si="35"/>
        <v>0</v>
      </c>
      <c r="AD169" s="21" t="b">
        <f t="shared" si="36"/>
        <v>0</v>
      </c>
      <c r="AE169" s="21" t="b">
        <f t="shared" si="37"/>
        <v>0</v>
      </c>
      <c r="AF169" s="21" t="b">
        <f ca="1">OR(AND($AC169,NOT($AD169)),AND($AC169,OR(AND($G169="",$H169&lt;&gt;""),AND($G169&lt;&gt;"",$H169=""),AND($J169="",$K169&lt;&gt;""),AND($J169&lt;&gt;"",$K169=""),AND($M169="",$N169&lt;&gt;""),AND($M169&lt;&gt;"",$N169=""),AND($P169="",$Q169&lt;&gt;""),AND($P169&lt;&gt;"",$Q169=""),AND($S169="",$T169&lt;&gt;""),AND($S169&lt;&gt;"",$T169=""),AND($V169="",$W169&lt;&gt;""),AND($V169&lt;&gt;"",$W169=""))),AND($C169&lt;&gt;"",$E169&lt;&gt;"",LEFT(TRIM($C169),1)&lt;&gt;LEFT(TRIM($E169),1)),IF(OR($E169="",$F169=""),FALSE(),IFERROR(COUNTIF(INDIRECT("UNITS_"&amp;SUBSTITUTE(LEFT($E169,FIND(" ",$E169&amp;" ")-1),".","_")),$F169)=0,TRUE())),AND($B169&lt;&gt;"",OR(ISNUMBER(SEARCH("outro",LOWER($B169))),ISNUMBER(SEARCH("divers",LOWER($B169))),ISNUMBER(SEARCH("etc",LOWER($B169))))),OR(AND(ISNUMBER(SEARCH("comunic",LOWER($B169))),LEFT($E169,3)&lt;&gt;"4.4"),AND(ISNUMBER(SEARCH("monitor",LOWER($B169))),NOT(OR(LEFT($E169,3)="1.5",LEFT($E169,3)="2.5")))),AND($B169&lt;&gt;"",OR(LEFT($C169,1)="1",LEFT($C169,1)="2"),$D169=""),AND($D169&lt;&gt;"",NOT(OR(LEFT($C169,1)="1",LEFT($C169,1)="2"))),AND($D169&lt;&gt;"",COUNTIF(' PROJETO'!$B$14:$B$16,$D169)=0),IF($D169="",FALSE(),IF(COUNTIF(' PROJETO'!$B$14:$B$16,$D169)=0,FALSE(),IFERROR(INDEX(' PROJETO'!$C$14:$C$16,MATCH($D169,' PROJETO'!$B$14:$B$16,0))&lt;&gt;"Sim",FALSE()))))</f>
        <v>0</v>
      </c>
      <c r="AG169" s="21" t="b">
        <f>AND($AC169,$Y169&gt;'CONFG.  LISTAS'!$F$4,$Z169="",$AA169="")</f>
        <v>0</v>
      </c>
      <c r="AH169" s="21" t="str">
        <f t="shared" si="38"/>
        <v/>
      </c>
      <c r="AI169" s="43" t="str">
        <f ca="1">IF(NOT($AC169),"",IF(OR($B169="",$C169="",$E169="",$F169=""),"Preencha descrição, categoria, tipo e unidade.",IF(AND($B169&lt;&gt;"",OR(LEFT($C169,1)="1",LEFT($C169,1)="2"),$D169=""),"Informe a prática de restauração para itens diretos.",IF(AND($D169&lt;&gt;"",NOT(OR(LEFT($C169,1)="1",LEFT($C169,1)="2"))),"Custos indiretos não devem pertencer a uma prática específica.",IF(AND($D169&lt;&gt;"",COUNTIF(' PROJETO'!$B$14:$B$16,$D169)=0),"Prática de restauração inválida ou não cadastrada.",IF(IF($D169="",FALSE(),IF(COUNTIF(' PROJETO'!$B$14:$B$16,$D169)=0,FALSE(),IFERROR(INDEX(' PROJETO'!$C$14:$C$16,MATCH($D169,' PROJETO'!$B$14:$B$16,0))&lt;&gt;"Sim",FALSE()))),"A prática informada no item não foi selecionada na aba Projeto.",IF(AND(MAX($I169,$L169,$O169,$R169,$U169,$X169)&gt;'CONFG.  LISTAS'!$F$4,NOT(OR($Z169&lt;&gt;"",$AA169&lt;&gt;""))),"Memorial de cálculo ou anexo obrigatório não informado para item acima do limite.",IF(OR(AND($G169&lt;&gt;"",$H169&lt;&gt;"",OR($G169&lt;=0,$H169&lt;=0)),AND($J169&lt;&gt;"",$K169&lt;&gt;"",OR($J169&lt;=0,$K169&lt;=0)),AND($M169&lt;&gt;"",$N169&lt;&gt;"",OR($M169&lt;=0,$N169&lt;=0)),AND($P169&lt;&gt;"",$Q169&lt;&gt;"",OR($P169&lt;=0,$Q169&lt;=0)),AND($S169&lt;&gt;"",$T169&lt;&gt;"",OR($S169&lt;=0,$T169&lt;=0)),AND($V169&lt;&gt;"",$W169&lt;&gt;"",OR($V169&lt;=0,$W169&lt;=0))),"Revise os valores informados: valor unitário e quantidade devem ser maiores que zero.",IF(OR(AND($G169="",$H169&lt;&gt;""),AND($G169&lt;&gt;"",$H169=""),AND($J169="",$K169&lt;&gt;""),AND($J169&lt;&gt;"",$K169=""),AND($M169="",$N169&lt;&gt;""),AND($M169&lt;&gt;"",$N169=""),AND($P169="",$Q169&lt;&gt;""),AND($P169&lt;&gt;"",$Q169=""),AND($S169="",$T169&lt;&gt;""),AND($S169&lt;&gt;"",$T169=""),AND($V169="",$W169&lt;&gt;""),AND($V169&lt;&gt;"",$W169="")),"Há ano preenchido parcialmente: "&amp;TRIM(IF(AND($G169="",$H169&lt;&gt;""),"Ano 1 (falta valor unitário); ","")&amp;IF(AND($G169&lt;&gt;"",$H169=""),"Ano 1 (falta quantidade); ","")&amp;IF(AND($J169="",$K169&lt;&gt;""),"Ano 2 (falta valor unitário); ","")&amp;IF(AND($J169&lt;&gt;"",$K169=""),"Ano 2 (falta quantidade); ","")&amp;IF(AND($M169="",$N169&lt;&gt;""),"Ano 3 (falta valor unitário); ","")&amp;IF(AND($M169&lt;&gt;"",$N169=""),"Ano 3 (falta quantidade); ","")&amp;IF(AND($P169="",$Q169&lt;&gt;""),"Ano 4 (falta valor unitário); ","")&amp;IF(AND($P169&lt;&gt;"",$Q169=""),"Ano 4 (falta quantidade); ","")&amp;IF(AND($S169="",$T169&lt;&gt;""),"Ano 5 (falta valor unitário); ","")&amp;IF(AND($S169&lt;&gt;"",$T169=""),"Ano 5 (falta quantidade); ","")&amp;IF(AND($V169="",$W169&lt;&gt;""),"Ano 6 (falta valor unitário); ","")&amp;IF(AND($V169&lt;&gt;"",$W169=""),"Ano 6 (falta quantidade); ","")), IF(NOT(OR(AND($G169&lt;&gt;"",$H169&lt;&gt;""),AND($J169&lt;&gt;"",$K169&lt;&gt;""),AND($M169&lt;&gt;"",$N169&lt;&gt;""),AND($P169&lt;&gt;"",$Q169&lt;&gt;""),AND($S169&lt;&gt;"",$T169&lt;&gt;""),AND($V169&lt;&gt;"",$W169&lt;&gt;""))),"Informe pelo menos um ano completo com valor unitário e quantidade.",IF(AND($C169&lt;&gt;"",$E169&lt;&gt;"",LEFT(TRIM($C169),1)&lt;&gt;LEFT(TRIM($E169),1)),"Categoria e tipo estão incompatíveis.",IF(IF(OR($E169="",$F169=""),FALSE(),IFERROR(COUNTIF(INDIRECT("UNITS_"&amp;SUBSTITUTE(LEFT($E169,FIND(" ",$E169&amp;" ")-1),".","_")),$F169)=0,TRUE())),"Unidade incompatível com o tipo selecionado.",IF(OR(AND(ISNUMBER(SEARCH("comunic",LOWER($B169))),LEFT($E169,3)&lt;&gt;"4.4"),AND(ISNUMBER(SEARCH("monitor",LOWER($B169))),NOT(OR(LEFT($E169,3)="1.5",LEFT($E169,3)="2.5")))),"Revise a classificação do item conforme as regras de preenchimento.",IF(AND($B169&lt;&gt;"",OR(ISNUMBER(SEARCH("outro",LOWER($B169))),ISNUMBER(SEARCH("divers",LOWER($B169))),ISNUMBER(SEARCH("kit",LOWER($B169))),ISNUMBER(SEARCH("ferrament",LOWER($B169))),ISNUMBER(SEARCH("epi",LOWER($B169)))),NOT(OR($Z169&lt;&gt;"",$AA169&lt;&gt;""))),"Descrição muito genérica: detalhe melhor o item e registre o racional no memorial ou em anexo.",IF(AND($Y169=0,$B169&lt;&gt;"",OR($G169&lt;&gt;"",$H169&lt;&gt;"",$J169&lt;&gt;"",$K169&lt;&gt;"",$M169&lt;&gt;"",$N169&lt;&gt;"",$P169&lt;&gt;"",$Q169&lt;&gt;"",$S169&lt;&gt;"",$T169&lt;&gt;"",$V169&lt;&gt;"",$W169&lt;&gt;"")),"O item possui dados lançados, mas o total está zerado. Revise os valores informados.","")))))))))))))))</f>
        <v/>
      </c>
    </row>
    <row r="170" spans="1:35" ht="14.25" customHeight="1" x14ac:dyDescent="0.25">
      <c r="A170" s="57" t="str">
        <f t="shared" si="26"/>
        <v/>
      </c>
      <c r="B170" s="58"/>
      <c r="C170" s="58"/>
      <c r="D170" s="58"/>
      <c r="E170" s="58"/>
      <c r="F170" s="58"/>
      <c r="G170" s="269"/>
      <c r="H170" s="59"/>
      <c r="I170" s="273">
        <f t="shared" si="27"/>
        <v>0</v>
      </c>
      <c r="J170" s="269"/>
      <c r="K170" s="59"/>
      <c r="L170" s="270">
        <f t="shared" si="28"/>
        <v>0</v>
      </c>
      <c r="M170" s="269"/>
      <c r="N170" s="59"/>
      <c r="O170" s="270">
        <f t="shared" si="29"/>
        <v>0</v>
      </c>
      <c r="P170" s="269"/>
      <c r="Q170" s="59"/>
      <c r="R170" s="271">
        <f t="shared" si="30"/>
        <v>0</v>
      </c>
      <c r="S170" s="269"/>
      <c r="T170" s="59"/>
      <c r="U170" s="270">
        <f t="shared" si="31"/>
        <v>0</v>
      </c>
      <c r="V170" s="269"/>
      <c r="W170" s="59"/>
      <c r="X170" s="270">
        <f t="shared" si="32"/>
        <v>0</v>
      </c>
      <c r="Y170" s="270">
        <f t="shared" si="33"/>
        <v>0</v>
      </c>
      <c r="Z170" s="58"/>
      <c r="AA170" s="58"/>
      <c r="AB170" s="60" t="str">
        <f t="shared" si="34"/>
        <v/>
      </c>
      <c r="AC170" s="21" t="b">
        <f t="shared" si="35"/>
        <v>0</v>
      </c>
      <c r="AD170" s="21" t="b">
        <f t="shared" si="36"/>
        <v>0</v>
      </c>
      <c r="AE170" s="21" t="b">
        <f t="shared" si="37"/>
        <v>0</v>
      </c>
      <c r="AF170" s="21" t="b">
        <f ca="1">OR(AND($AC170,NOT($AD170)),AND($AC170,OR(AND($G170="",$H170&lt;&gt;""),AND($G170&lt;&gt;"",$H170=""),AND($J170="",$K170&lt;&gt;""),AND($J170&lt;&gt;"",$K170=""),AND($M170="",$N170&lt;&gt;""),AND($M170&lt;&gt;"",$N170=""),AND($P170="",$Q170&lt;&gt;""),AND($P170&lt;&gt;"",$Q170=""),AND($S170="",$T170&lt;&gt;""),AND($S170&lt;&gt;"",$T170=""),AND($V170="",$W170&lt;&gt;""),AND($V170&lt;&gt;"",$W170=""))),AND($C170&lt;&gt;"",$E170&lt;&gt;"",LEFT(TRIM($C170),1)&lt;&gt;LEFT(TRIM($E170),1)),IF(OR($E170="",$F170=""),FALSE(),IFERROR(COUNTIF(INDIRECT("UNITS_"&amp;SUBSTITUTE(LEFT($E170,FIND(" ",$E170&amp;" ")-1),".","_")),$F170)=0,TRUE())),AND($B170&lt;&gt;"",OR(ISNUMBER(SEARCH("outro",LOWER($B170))),ISNUMBER(SEARCH("divers",LOWER($B170))),ISNUMBER(SEARCH("etc",LOWER($B170))))),OR(AND(ISNUMBER(SEARCH("comunic",LOWER($B170))),LEFT($E170,3)&lt;&gt;"4.4"),AND(ISNUMBER(SEARCH("monitor",LOWER($B170))),NOT(OR(LEFT($E170,3)="1.5",LEFT($E170,3)="2.5")))),AND($B170&lt;&gt;"",OR(LEFT($C170,1)="1",LEFT($C170,1)="2"),$D170=""),AND($D170&lt;&gt;"",NOT(OR(LEFT($C170,1)="1",LEFT($C170,1)="2"))),AND($D170&lt;&gt;"",COUNTIF(' PROJETO'!$B$14:$B$16,$D170)=0),IF($D170="",FALSE(),IF(COUNTIF(' PROJETO'!$B$14:$B$16,$D170)=0,FALSE(),IFERROR(INDEX(' PROJETO'!$C$14:$C$16,MATCH($D170,' PROJETO'!$B$14:$B$16,0))&lt;&gt;"Sim",FALSE()))))</f>
        <v>0</v>
      </c>
      <c r="AG170" s="21" t="b">
        <f>AND($AC170,$Y170&gt;'CONFG.  LISTAS'!$F$4,$Z170="",$AA170="")</f>
        <v>0</v>
      </c>
      <c r="AH170" s="21" t="str">
        <f t="shared" si="38"/>
        <v/>
      </c>
      <c r="AI170" s="43" t="str">
        <f ca="1">IF(NOT($AC170),"",IF(OR($B170="",$C170="",$E170="",$F170=""),"Preencha descrição, categoria, tipo e unidade.",IF(AND($B170&lt;&gt;"",OR(LEFT($C170,1)="1",LEFT($C170,1)="2"),$D170=""),"Informe a prática de restauração para itens diretos.",IF(AND($D170&lt;&gt;"",NOT(OR(LEFT($C170,1)="1",LEFT($C170,1)="2"))),"Custos indiretos não devem pertencer a uma prática específica.",IF(AND($D170&lt;&gt;"",COUNTIF(' PROJETO'!$B$14:$B$16,$D170)=0),"Prática de restauração inválida ou não cadastrada.",IF(IF($D170="",FALSE(),IF(COUNTIF(' PROJETO'!$B$14:$B$16,$D170)=0,FALSE(),IFERROR(INDEX(' PROJETO'!$C$14:$C$16,MATCH($D170,' PROJETO'!$B$14:$B$16,0))&lt;&gt;"Sim",FALSE()))),"A prática informada no item não foi selecionada na aba Projeto.",IF(AND(MAX($I170,$L170,$O170,$R170,$U170,$X170)&gt;'CONFG.  LISTAS'!$F$4,NOT(OR($Z170&lt;&gt;"",$AA170&lt;&gt;""))),"Memorial de cálculo ou anexo obrigatório não informado para item acima do limite.",IF(OR(AND($G170&lt;&gt;"",$H170&lt;&gt;"",OR($G170&lt;=0,$H170&lt;=0)),AND($J170&lt;&gt;"",$K170&lt;&gt;"",OR($J170&lt;=0,$K170&lt;=0)),AND($M170&lt;&gt;"",$N170&lt;&gt;"",OR($M170&lt;=0,$N170&lt;=0)),AND($P170&lt;&gt;"",$Q170&lt;&gt;"",OR($P170&lt;=0,$Q170&lt;=0)),AND($S170&lt;&gt;"",$T170&lt;&gt;"",OR($S170&lt;=0,$T170&lt;=0)),AND($V170&lt;&gt;"",$W170&lt;&gt;"",OR($V170&lt;=0,$W170&lt;=0))),"Revise os valores informados: valor unitário e quantidade devem ser maiores que zero.",IF(OR(AND($G170="",$H170&lt;&gt;""),AND($G170&lt;&gt;"",$H170=""),AND($J170="",$K170&lt;&gt;""),AND($J170&lt;&gt;"",$K170=""),AND($M170="",$N170&lt;&gt;""),AND($M170&lt;&gt;"",$N170=""),AND($P170="",$Q170&lt;&gt;""),AND($P170&lt;&gt;"",$Q170=""),AND($S170="",$T170&lt;&gt;""),AND($S170&lt;&gt;"",$T170=""),AND($V170="",$W170&lt;&gt;""),AND($V170&lt;&gt;"",$W170="")),"Há ano preenchido parcialmente: "&amp;TRIM(IF(AND($G170="",$H170&lt;&gt;""),"Ano 1 (falta valor unitário); ","")&amp;IF(AND($G170&lt;&gt;"",$H170=""),"Ano 1 (falta quantidade); ","")&amp;IF(AND($J170="",$K170&lt;&gt;""),"Ano 2 (falta valor unitário); ","")&amp;IF(AND($J170&lt;&gt;"",$K170=""),"Ano 2 (falta quantidade); ","")&amp;IF(AND($M170="",$N170&lt;&gt;""),"Ano 3 (falta valor unitário); ","")&amp;IF(AND($M170&lt;&gt;"",$N170=""),"Ano 3 (falta quantidade); ","")&amp;IF(AND($P170="",$Q170&lt;&gt;""),"Ano 4 (falta valor unitário); ","")&amp;IF(AND($P170&lt;&gt;"",$Q170=""),"Ano 4 (falta quantidade); ","")&amp;IF(AND($S170="",$T170&lt;&gt;""),"Ano 5 (falta valor unitário); ","")&amp;IF(AND($S170&lt;&gt;"",$T170=""),"Ano 5 (falta quantidade); ","")&amp;IF(AND($V170="",$W170&lt;&gt;""),"Ano 6 (falta valor unitário); ","")&amp;IF(AND($V170&lt;&gt;"",$W170=""),"Ano 6 (falta quantidade); ","")), IF(NOT(OR(AND($G170&lt;&gt;"",$H170&lt;&gt;""),AND($J170&lt;&gt;"",$K170&lt;&gt;""),AND($M170&lt;&gt;"",$N170&lt;&gt;""),AND($P170&lt;&gt;"",$Q170&lt;&gt;""),AND($S170&lt;&gt;"",$T170&lt;&gt;""),AND($V170&lt;&gt;"",$W170&lt;&gt;""))),"Informe pelo menos um ano completo com valor unitário e quantidade.",IF(AND($C170&lt;&gt;"",$E170&lt;&gt;"",LEFT(TRIM($C170),1)&lt;&gt;LEFT(TRIM($E170),1)),"Categoria e tipo estão incompatíveis.",IF(IF(OR($E170="",$F170=""),FALSE(),IFERROR(COUNTIF(INDIRECT("UNITS_"&amp;SUBSTITUTE(LEFT($E170,FIND(" ",$E170&amp;" ")-1),".","_")),$F170)=0,TRUE())),"Unidade incompatível com o tipo selecionado.",IF(OR(AND(ISNUMBER(SEARCH("comunic",LOWER($B170))),LEFT($E170,3)&lt;&gt;"4.4"),AND(ISNUMBER(SEARCH("monitor",LOWER($B170))),NOT(OR(LEFT($E170,3)="1.5",LEFT($E170,3)="2.5")))),"Revise a classificação do item conforme as regras de preenchimento.",IF(AND($B170&lt;&gt;"",OR(ISNUMBER(SEARCH("outro",LOWER($B170))),ISNUMBER(SEARCH("divers",LOWER($B170))),ISNUMBER(SEARCH("kit",LOWER($B170))),ISNUMBER(SEARCH("ferrament",LOWER($B170))),ISNUMBER(SEARCH("epi",LOWER($B170)))),NOT(OR($Z170&lt;&gt;"",$AA170&lt;&gt;""))),"Descrição muito genérica: detalhe melhor o item e registre o racional no memorial ou em anexo.",IF(AND($Y170=0,$B170&lt;&gt;"",OR($G170&lt;&gt;"",$H170&lt;&gt;"",$J170&lt;&gt;"",$K170&lt;&gt;"",$M170&lt;&gt;"",$N170&lt;&gt;"",$P170&lt;&gt;"",$Q170&lt;&gt;"",$S170&lt;&gt;"",$T170&lt;&gt;"",$V170&lt;&gt;"",$W170&lt;&gt;"")),"O item possui dados lançados, mas o total está zerado. Revise os valores informados.","")))))))))))))))</f>
        <v/>
      </c>
    </row>
    <row r="171" spans="1:35" ht="14.25" customHeight="1" x14ac:dyDescent="0.25">
      <c r="A171" s="57" t="str">
        <f t="shared" si="26"/>
        <v/>
      </c>
      <c r="B171" s="61"/>
      <c r="C171" s="61"/>
      <c r="D171" s="58"/>
      <c r="E171" s="61"/>
      <c r="F171" s="61"/>
      <c r="G171" s="272"/>
      <c r="H171" s="62"/>
      <c r="I171" s="273">
        <f t="shared" si="27"/>
        <v>0</v>
      </c>
      <c r="J171" s="272"/>
      <c r="K171" s="62"/>
      <c r="L171" s="270">
        <f t="shared" si="28"/>
        <v>0</v>
      </c>
      <c r="M171" s="272"/>
      <c r="N171" s="62"/>
      <c r="O171" s="270">
        <f t="shared" si="29"/>
        <v>0</v>
      </c>
      <c r="P171" s="272"/>
      <c r="Q171" s="62"/>
      <c r="R171" s="271">
        <f t="shared" si="30"/>
        <v>0</v>
      </c>
      <c r="S171" s="272"/>
      <c r="T171" s="62"/>
      <c r="U171" s="270">
        <f t="shared" si="31"/>
        <v>0</v>
      </c>
      <c r="V171" s="272"/>
      <c r="W171" s="62"/>
      <c r="X171" s="270">
        <f t="shared" si="32"/>
        <v>0</v>
      </c>
      <c r="Y171" s="270">
        <f t="shared" si="33"/>
        <v>0</v>
      </c>
      <c r="Z171" s="61"/>
      <c r="AA171" s="61"/>
      <c r="AB171" s="60" t="str">
        <f t="shared" si="34"/>
        <v/>
      </c>
      <c r="AC171" s="21" t="b">
        <f t="shared" si="35"/>
        <v>0</v>
      </c>
      <c r="AD171" s="21" t="b">
        <f t="shared" si="36"/>
        <v>0</v>
      </c>
      <c r="AE171" s="21" t="b">
        <f t="shared" si="37"/>
        <v>0</v>
      </c>
      <c r="AF171" s="21" t="b">
        <f ca="1">OR(AND($AC171,NOT($AD171)),AND($AC171,OR(AND($G171="",$H171&lt;&gt;""),AND($G171&lt;&gt;"",$H171=""),AND($J171="",$K171&lt;&gt;""),AND($J171&lt;&gt;"",$K171=""),AND($M171="",$N171&lt;&gt;""),AND($M171&lt;&gt;"",$N171=""),AND($P171="",$Q171&lt;&gt;""),AND($P171&lt;&gt;"",$Q171=""),AND($S171="",$T171&lt;&gt;""),AND($S171&lt;&gt;"",$T171=""),AND($V171="",$W171&lt;&gt;""),AND($V171&lt;&gt;"",$W171=""))),AND($C171&lt;&gt;"",$E171&lt;&gt;"",LEFT(TRIM($C171),1)&lt;&gt;LEFT(TRIM($E171),1)),IF(OR($E171="",$F171=""),FALSE(),IFERROR(COUNTIF(INDIRECT("UNITS_"&amp;SUBSTITUTE(LEFT($E171,FIND(" ",$E171&amp;" ")-1),".","_")),$F171)=0,TRUE())),AND($B171&lt;&gt;"",OR(ISNUMBER(SEARCH("outro",LOWER($B171))),ISNUMBER(SEARCH("divers",LOWER($B171))),ISNUMBER(SEARCH("etc",LOWER($B171))))),OR(AND(ISNUMBER(SEARCH("comunic",LOWER($B171))),LEFT($E171,3)&lt;&gt;"4.4"),AND(ISNUMBER(SEARCH("monitor",LOWER($B171))),NOT(OR(LEFT($E171,3)="1.5",LEFT($E171,3)="2.5")))),AND($B171&lt;&gt;"",OR(LEFT($C171,1)="1",LEFT($C171,1)="2"),$D171=""),AND($D171&lt;&gt;"",NOT(OR(LEFT($C171,1)="1",LEFT($C171,1)="2"))),AND($D171&lt;&gt;"",COUNTIF(' PROJETO'!$B$14:$B$16,$D171)=0),IF($D171="",FALSE(),IF(COUNTIF(' PROJETO'!$B$14:$B$16,$D171)=0,FALSE(),IFERROR(INDEX(' PROJETO'!$C$14:$C$16,MATCH($D171,' PROJETO'!$B$14:$B$16,0))&lt;&gt;"Sim",FALSE()))))</f>
        <v>0</v>
      </c>
      <c r="AG171" s="21" t="b">
        <f>AND($AC171,$Y171&gt;'CONFG.  LISTAS'!$F$4,$Z171="",$AA171="")</f>
        <v>0</v>
      </c>
      <c r="AH171" s="21" t="str">
        <f t="shared" si="38"/>
        <v/>
      </c>
      <c r="AI171" s="43" t="str">
        <f ca="1">IF(NOT($AC171),"",IF(OR($B171="",$C171="",$E171="",$F171=""),"Preencha descrição, categoria, tipo e unidade.",IF(AND($B171&lt;&gt;"",OR(LEFT($C171,1)="1",LEFT($C171,1)="2"),$D171=""),"Informe a prática de restauração para itens diretos.",IF(AND($D171&lt;&gt;"",NOT(OR(LEFT($C171,1)="1",LEFT($C171,1)="2"))),"Custos indiretos não devem pertencer a uma prática específica.",IF(AND($D171&lt;&gt;"",COUNTIF(' PROJETO'!$B$14:$B$16,$D171)=0),"Prática de restauração inválida ou não cadastrada.",IF(IF($D171="",FALSE(),IF(COUNTIF(' PROJETO'!$B$14:$B$16,$D171)=0,FALSE(),IFERROR(INDEX(' PROJETO'!$C$14:$C$16,MATCH($D171,' PROJETO'!$B$14:$B$16,0))&lt;&gt;"Sim",FALSE()))),"A prática informada no item não foi selecionada na aba Projeto.",IF(AND(MAX($I171,$L171,$O171,$R171,$U171,$X171)&gt;'CONFG.  LISTAS'!$F$4,NOT(OR($Z171&lt;&gt;"",$AA171&lt;&gt;""))),"Memorial de cálculo ou anexo obrigatório não informado para item acima do limite.",IF(OR(AND($G171&lt;&gt;"",$H171&lt;&gt;"",OR($G171&lt;=0,$H171&lt;=0)),AND($J171&lt;&gt;"",$K171&lt;&gt;"",OR($J171&lt;=0,$K171&lt;=0)),AND($M171&lt;&gt;"",$N171&lt;&gt;"",OR($M171&lt;=0,$N171&lt;=0)),AND($P171&lt;&gt;"",$Q171&lt;&gt;"",OR($P171&lt;=0,$Q171&lt;=0)),AND($S171&lt;&gt;"",$T171&lt;&gt;"",OR($S171&lt;=0,$T171&lt;=0)),AND($V171&lt;&gt;"",$W171&lt;&gt;"",OR($V171&lt;=0,$W171&lt;=0))),"Revise os valores informados: valor unitário e quantidade devem ser maiores que zero.",IF(OR(AND($G171="",$H171&lt;&gt;""),AND($G171&lt;&gt;"",$H171=""),AND($J171="",$K171&lt;&gt;""),AND($J171&lt;&gt;"",$K171=""),AND($M171="",$N171&lt;&gt;""),AND($M171&lt;&gt;"",$N171=""),AND($P171="",$Q171&lt;&gt;""),AND($P171&lt;&gt;"",$Q171=""),AND($S171="",$T171&lt;&gt;""),AND($S171&lt;&gt;"",$T171=""),AND($V171="",$W171&lt;&gt;""),AND($V171&lt;&gt;"",$W171="")),"Há ano preenchido parcialmente: "&amp;TRIM(IF(AND($G171="",$H171&lt;&gt;""),"Ano 1 (falta valor unitário); ","")&amp;IF(AND($G171&lt;&gt;"",$H171=""),"Ano 1 (falta quantidade); ","")&amp;IF(AND($J171="",$K171&lt;&gt;""),"Ano 2 (falta valor unitário); ","")&amp;IF(AND($J171&lt;&gt;"",$K171=""),"Ano 2 (falta quantidade); ","")&amp;IF(AND($M171="",$N171&lt;&gt;""),"Ano 3 (falta valor unitário); ","")&amp;IF(AND($M171&lt;&gt;"",$N171=""),"Ano 3 (falta quantidade); ","")&amp;IF(AND($P171="",$Q171&lt;&gt;""),"Ano 4 (falta valor unitário); ","")&amp;IF(AND($P171&lt;&gt;"",$Q171=""),"Ano 4 (falta quantidade); ","")&amp;IF(AND($S171="",$T171&lt;&gt;""),"Ano 5 (falta valor unitário); ","")&amp;IF(AND($S171&lt;&gt;"",$T171=""),"Ano 5 (falta quantidade); ","")&amp;IF(AND($V171="",$W171&lt;&gt;""),"Ano 6 (falta valor unitário); ","")&amp;IF(AND($V171&lt;&gt;"",$W171=""),"Ano 6 (falta quantidade); ","")), IF(NOT(OR(AND($G171&lt;&gt;"",$H171&lt;&gt;""),AND($J171&lt;&gt;"",$K171&lt;&gt;""),AND($M171&lt;&gt;"",$N171&lt;&gt;""),AND($P171&lt;&gt;"",$Q171&lt;&gt;""),AND($S171&lt;&gt;"",$T171&lt;&gt;""),AND($V171&lt;&gt;"",$W171&lt;&gt;""))),"Informe pelo menos um ano completo com valor unitário e quantidade.",IF(AND($C171&lt;&gt;"",$E171&lt;&gt;"",LEFT(TRIM($C171),1)&lt;&gt;LEFT(TRIM($E171),1)),"Categoria e tipo estão incompatíveis.",IF(IF(OR($E171="",$F171=""),FALSE(),IFERROR(COUNTIF(INDIRECT("UNITS_"&amp;SUBSTITUTE(LEFT($E171,FIND(" ",$E171&amp;" ")-1),".","_")),$F171)=0,TRUE())),"Unidade incompatível com o tipo selecionado.",IF(OR(AND(ISNUMBER(SEARCH("comunic",LOWER($B171))),LEFT($E171,3)&lt;&gt;"4.4"),AND(ISNUMBER(SEARCH("monitor",LOWER($B171))),NOT(OR(LEFT($E171,3)="1.5",LEFT($E171,3)="2.5")))),"Revise a classificação do item conforme as regras de preenchimento.",IF(AND($B171&lt;&gt;"",OR(ISNUMBER(SEARCH("outro",LOWER($B171))),ISNUMBER(SEARCH("divers",LOWER($B171))),ISNUMBER(SEARCH("kit",LOWER($B171))),ISNUMBER(SEARCH("ferrament",LOWER($B171))),ISNUMBER(SEARCH("epi",LOWER($B171)))),NOT(OR($Z171&lt;&gt;"",$AA171&lt;&gt;""))),"Descrição muito genérica: detalhe melhor o item e registre o racional no memorial ou em anexo.",IF(AND($Y171=0,$B171&lt;&gt;"",OR($G171&lt;&gt;"",$H171&lt;&gt;"",$J171&lt;&gt;"",$K171&lt;&gt;"",$M171&lt;&gt;"",$N171&lt;&gt;"",$P171&lt;&gt;"",$Q171&lt;&gt;"",$S171&lt;&gt;"",$T171&lt;&gt;"",$V171&lt;&gt;"",$W171&lt;&gt;"")),"O item possui dados lançados, mas o total está zerado. Revise os valores informados.","")))))))))))))))</f>
        <v/>
      </c>
    </row>
    <row r="172" spans="1:35" ht="14.25" customHeight="1" x14ac:dyDescent="0.25">
      <c r="A172" s="57" t="str">
        <f t="shared" si="26"/>
        <v/>
      </c>
      <c r="B172" s="58"/>
      <c r="C172" s="58"/>
      <c r="D172" s="58"/>
      <c r="E172" s="58"/>
      <c r="F172" s="58"/>
      <c r="G172" s="269"/>
      <c r="H172" s="59"/>
      <c r="I172" s="273">
        <f t="shared" si="27"/>
        <v>0</v>
      </c>
      <c r="J172" s="269"/>
      <c r="K172" s="59"/>
      <c r="L172" s="270">
        <f t="shared" si="28"/>
        <v>0</v>
      </c>
      <c r="M172" s="269"/>
      <c r="N172" s="59"/>
      <c r="O172" s="270">
        <f t="shared" si="29"/>
        <v>0</v>
      </c>
      <c r="P172" s="269"/>
      <c r="Q172" s="59"/>
      <c r="R172" s="271">
        <f t="shared" si="30"/>
        <v>0</v>
      </c>
      <c r="S172" s="269"/>
      <c r="T172" s="59"/>
      <c r="U172" s="270">
        <f t="shared" si="31"/>
        <v>0</v>
      </c>
      <c r="V172" s="269"/>
      <c r="W172" s="59"/>
      <c r="X172" s="270">
        <f t="shared" si="32"/>
        <v>0</v>
      </c>
      <c r="Y172" s="270">
        <f t="shared" si="33"/>
        <v>0</v>
      </c>
      <c r="Z172" s="58"/>
      <c r="AA172" s="58"/>
      <c r="AB172" s="60" t="str">
        <f t="shared" si="34"/>
        <v/>
      </c>
      <c r="AC172" s="21" t="b">
        <f t="shared" si="35"/>
        <v>0</v>
      </c>
      <c r="AD172" s="21" t="b">
        <f t="shared" si="36"/>
        <v>0</v>
      </c>
      <c r="AE172" s="21" t="b">
        <f t="shared" si="37"/>
        <v>0</v>
      </c>
      <c r="AF172" s="21" t="b">
        <f ca="1">OR(AND($AC172,NOT($AD172)),AND($AC172,OR(AND($G172="",$H172&lt;&gt;""),AND($G172&lt;&gt;"",$H172=""),AND($J172="",$K172&lt;&gt;""),AND($J172&lt;&gt;"",$K172=""),AND($M172="",$N172&lt;&gt;""),AND($M172&lt;&gt;"",$N172=""),AND($P172="",$Q172&lt;&gt;""),AND($P172&lt;&gt;"",$Q172=""),AND($S172="",$T172&lt;&gt;""),AND($S172&lt;&gt;"",$T172=""),AND($V172="",$W172&lt;&gt;""),AND($V172&lt;&gt;"",$W172=""))),AND($C172&lt;&gt;"",$E172&lt;&gt;"",LEFT(TRIM($C172),1)&lt;&gt;LEFT(TRIM($E172),1)),IF(OR($E172="",$F172=""),FALSE(),IFERROR(COUNTIF(INDIRECT("UNITS_"&amp;SUBSTITUTE(LEFT($E172,FIND(" ",$E172&amp;" ")-1),".","_")),$F172)=0,TRUE())),AND($B172&lt;&gt;"",OR(ISNUMBER(SEARCH("outro",LOWER($B172))),ISNUMBER(SEARCH("divers",LOWER($B172))),ISNUMBER(SEARCH("etc",LOWER($B172))))),OR(AND(ISNUMBER(SEARCH("comunic",LOWER($B172))),LEFT($E172,3)&lt;&gt;"4.4"),AND(ISNUMBER(SEARCH("monitor",LOWER($B172))),NOT(OR(LEFT($E172,3)="1.5",LEFT($E172,3)="2.5")))),AND($B172&lt;&gt;"",OR(LEFT($C172,1)="1",LEFT($C172,1)="2"),$D172=""),AND($D172&lt;&gt;"",NOT(OR(LEFT($C172,1)="1",LEFT($C172,1)="2"))),AND($D172&lt;&gt;"",COUNTIF(' PROJETO'!$B$14:$B$16,$D172)=0),IF($D172="",FALSE(),IF(COUNTIF(' PROJETO'!$B$14:$B$16,$D172)=0,FALSE(),IFERROR(INDEX(' PROJETO'!$C$14:$C$16,MATCH($D172,' PROJETO'!$B$14:$B$16,0))&lt;&gt;"Sim",FALSE()))))</f>
        <v>0</v>
      </c>
      <c r="AG172" s="21" t="b">
        <f>AND($AC172,$Y172&gt;'CONFG.  LISTAS'!$F$4,$Z172="",$AA172="")</f>
        <v>0</v>
      </c>
      <c r="AH172" s="21" t="str">
        <f t="shared" si="38"/>
        <v/>
      </c>
      <c r="AI172" s="43" t="str">
        <f ca="1">IF(NOT($AC172),"",IF(OR($B172="",$C172="",$E172="",$F172=""),"Preencha descrição, categoria, tipo e unidade.",IF(AND($B172&lt;&gt;"",OR(LEFT($C172,1)="1",LEFT($C172,1)="2"),$D172=""),"Informe a prática de restauração para itens diretos.",IF(AND($D172&lt;&gt;"",NOT(OR(LEFT($C172,1)="1",LEFT($C172,1)="2"))),"Custos indiretos não devem pertencer a uma prática específica.",IF(AND($D172&lt;&gt;"",COUNTIF(' PROJETO'!$B$14:$B$16,$D172)=0),"Prática de restauração inválida ou não cadastrada.",IF(IF($D172="",FALSE(),IF(COUNTIF(' PROJETO'!$B$14:$B$16,$D172)=0,FALSE(),IFERROR(INDEX(' PROJETO'!$C$14:$C$16,MATCH($D172,' PROJETO'!$B$14:$B$16,0))&lt;&gt;"Sim",FALSE()))),"A prática informada no item não foi selecionada na aba Projeto.",IF(AND(MAX($I172,$L172,$O172,$R172,$U172,$X172)&gt;'CONFG.  LISTAS'!$F$4,NOT(OR($Z172&lt;&gt;"",$AA172&lt;&gt;""))),"Memorial de cálculo ou anexo obrigatório não informado para item acima do limite.",IF(OR(AND($G172&lt;&gt;"",$H172&lt;&gt;"",OR($G172&lt;=0,$H172&lt;=0)),AND($J172&lt;&gt;"",$K172&lt;&gt;"",OR($J172&lt;=0,$K172&lt;=0)),AND($M172&lt;&gt;"",$N172&lt;&gt;"",OR($M172&lt;=0,$N172&lt;=0)),AND($P172&lt;&gt;"",$Q172&lt;&gt;"",OR($P172&lt;=0,$Q172&lt;=0)),AND($S172&lt;&gt;"",$T172&lt;&gt;"",OR($S172&lt;=0,$T172&lt;=0)),AND($V172&lt;&gt;"",$W172&lt;&gt;"",OR($V172&lt;=0,$W172&lt;=0))),"Revise os valores informados: valor unitário e quantidade devem ser maiores que zero.",IF(OR(AND($G172="",$H172&lt;&gt;""),AND($G172&lt;&gt;"",$H172=""),AND($J172="",$K172&lt;&gt;""),AND($J172&lt;&gt;"",$K172=""),AND($M172="",$N172&lt;&gt;""),AND($M172&lt;&gt;"",$N172=""),AND($P172="",$Q172&lt;&gt;""),AND($P172&lt;&gt;"",$Q172=""),AND($S172="",$T172&lt;&gt;""),AND($S172&lt;&gt;"",$T172=""),AND($V172="",$W172&lt;&gt;""),AND($V172&lt;&gt;"",$W172="")),"Há ano preenchido parcialmente: "&amp;TRIM(IF(AND($G172="",$H172&lt;&gt;""),"Ano 1 (falta valor unitário); ","")&amp;IF(AND($G172&lt;&gt;"",$H172=""),"Ano 1 (falta quantidade); ","")&amp;IF(AND($J172="",$K172&lt;&gt;""),"Ano 2 (falta valor unitário); ","")&amp;IF(AND($J172&lt;&gt;"",$K172=""),"Ano 2 (falta quantidade); ","")&amp;IF(AND($M172="",$N172&lt;&gt;""),"Ano 3 (falta valor unitário); ","")&amp;IF(AND($M172&lt;&gt;"",$N172=""),"Ano 3 (falta quantidade); ","")&amp;IF(AND($P172="",$Q172&lt;&gt;""),"Ano 4 (falta valor unitário); ","")&amp;IF(AND($P172&lt;&gt;"",$Q172=""),"Ano 4 (falta quantidade); ","")&amp;IF(AND($S172="",$T172&lt;&gt;""),"Ano 5 (falta valor unitário); ","")&amp;IF(AND($S172&lt;&gt;"",$T172=""),"Ano 5 (falta quantidade); ","")&amp;IF(AND($V172="",$W172&lt;&gt;""),"Ano 6 (falta valor unitário); ","")&amp;IF(AND($V172&lt;&gt;"",$W172=""),"Ano 6 (falta quantidade); ","")), IF(NOT(OR(AND($G172&lt;&gt;"",$H172&lt;&gt;""),AND($J172&lt;&gt;"",$K172&lt;&gt;""),AND($M172&lt;&gt;"",$N172&lt;&gt;""),AND($P172&lt;&gt;"",$Q172&lt;&gt;""),AND($S172&lt;&gt;"",$T172&lt;&gt;""),AND($V172&lt;&gt;"",$W172&lt;&gt;""))),"Informe pelo menos um ano completo com valor unitário e quantidade.",IF(AND($C172&lt;&gt;"",$E172&lt;&gt;"",LEFT(TRIM($C172),1)&lt;&gt;LEFT(TRIM($E172),1)),"Categoria e tipo estão incompatíveis.",IF(IF(OR($E172="",$F172=""),FALSE(),IFERROR(COUNTIF(INDIRECT("UNITS_"&amp;SUBSTITUTE(LEFT($E172,FIND(" ",$E172&amp;" ")-1),".","_")),$F172)=0,TRUE())),"Unidade incompatível com o tipo selecionado.",IF(OR(AND(ISNUMBER(SEARCH("comunic",LOWER($B172))),LEFT($E172,3)&lt;&gt;"4.4"),AND(ISNUMBER(SEARCH("monitor",LOWER($B172))),NOT(OR(LEFT($E172,3)="1.5",LEFT($E172,3)="2.5")))),"Revise a classificação do item conforme as regras de preenchimento.",IF(AND($B172&lt;&gt;"",OR(ISNUMBER(SEARCH("outro",LOWER($B172))),ISNUMBER(SEARCH("divers",LOWER($B172))),ISNUMBER(SEARCH("kit",LOWER($B172))),ISNUMBER(SEARCH("ferrament",LOWER($B172))),ISNUMBER(SEARCH("epi",LOWER($B172)))),NOT(OR($Z172&lt;&gt;"",$AA172&lt;&gt;""))),"Descrição muito genérica: detalhe melhor o item e registre o racional no memorial ou em anexo.",IF(AND($Y172=0,$B172&lt;&gt;"",OR($G172&lt;&gt;"",$H172&lt;&gt;"",$J172&lt;&gt;"",$K172&lt;&gt;"",$M172&lt;&gt;"",$N172&lt;&gt;"",$P172&lt;&gt;"",$Q172&lt;&gt;"",$S172&lt;&gt;"",$T172&lt;&gt;"",$V172&lt;&gt;"",$W172&lt;&gt;"")),"O item possui dados lançados, mas o total está zerado. Revise os valores informados.","")))))))))))))))</f>
        <v/>
      </c>
    </row>
    <row r="173" spans="1:35" ht="14.25" customHeight="1" x14ac:dyDescent="0.25">
      <c r="A173" s="57" t="str">
        <f t="shared" si="26"/>
        <v/>
      </c>
      <c r="B173" s="61"/>
      <c r="C173" s="61"/>
      <c r="D173" s="58"/>
      <c r="E173" s="61"/>
      <c r="F173" s="61"/>
      <c r="G173" s="272"/>
      <c r="H173" s="62"/>
      <c r="I173" s="273">
        <f t="shared" si="27"/>
        <v>0</v>
      </c>
      <c r="J173" s="272"/>
      <c r="K173" s="62"/>
      <c r="L173" s="270">
        <f t="shared" si="28"/>
        <v>0</v>
      </c>
      <c r="M173" s="272"/>
      <c r="N173" s="62"/>
      <c r="O173" s="270">
        <f t="shared" si="29"/>
        <v>0</v>
      </c>
      <c r="P173" s="272"/>
      <c r="Q173" s="62"/>
      <c r="R173" s="271">
        <f t="shared" si="30"/>
        <v>0</v>
      </c>
      <c r="S173" s="272"/>
      <c r="T173" s="62"/>
      <c r="U173" s="270">
        <f t="shared" si="31"/>
        <v>0</v>
      </c>
      <c r="V173" s="272"/>
      <c r="W173" s="62"/>
      <c r="X173" s="270">
        <f t="shared" si="32"/>
        <v>0</v>
      </c>
      <c r="Y173" s="270">
        <f t="shared" si="33"/>
        <v>0</v>
      </c>
      <c r="Z173" s="61"/>
      <c r="AA173" s="61"/>
      <c r="AB173" s="60" t="str">
        <f t="shared" si="34"/>
        <v/>
      </c>
      <c r="AC173" s="21" t="b">
        <f t="shared" si="35"/>
        <v>0</v>
      </c>
      <c r="AD173" s="21" t="b">
        <f t="shared" si="36"/>
        <v>0</v>
      </c>
      <c r="AE173" s="21" t="b">
        <f t="shared" si="37"/>
        <v>0</v>
      </c>
      <c r="AF173" s="21" t="b">
        <f ca="1">OR(AND($AC173,NOT($AD173)),AND($AC173,OR(AND($G173="",$H173&lt;&gt;""),AND($G173&lt;&gt;"",$H173=""),AND($J173="",$K173&lt;&gt;""),AND($J173&lt;&gt;"",$K173=""),AND($M173="",$N173&lt;&gt;""),AND($M173&lt;&gt;"",$N173=""),AND($P173="",$Q173&lt;&gt;""),AND($P173&lt;&gt;"",$Q173=""),AND($S173="",$T173&lt;&gt;""),AND($S173&lt;&gt;"",$T173=""),AND($V173="",$W173&lt;&gt;""),AND($V173&lt;&gt;"",$W173=""))),AND($C173&lt;&gt;"",$E173&lt;&gt;"",LEFT(TRIM($C173),1)&lt;&gt;LEFT(TRIM($E173),1)),IF(OR($E173="",$F173=""),FALSE(),IFERROR(COUNTIF(INDIRECT("UNITS_"&amp;SUBSTITUTE(LEFT($E173,FIND(" ",$E173&amp;" ")-1),".","_")),$F173)=0,TRUE())),AND($B173&lt;&gt;"",OR(ISNUMBER(SEARCH("outro",LOWER($B173))),ISNUMBER(SEARCH("divers",LOWER($B173))),ISNUMBER(SEARCH("etc",LOWER($B173))))),OR(AND(ISNUMBER(SEARCH("comunic",LOWER($B173))),LEFT($E173,3)&lt;&gt;"4.4"),AND(ISNUMBER(SEARCH("monitor",LOWER($B173))),NOT(OR(LEFT($E173,3)="1.5",LEFT($E173,3)="2.5")))),AND($B173&lt;&gt;"",OR(LEFT($C173,1)="1",LEFT($C173,1)="2"),$D173=""),AND($D173&lt;&gt;"",NOT(OR(LEFT($C173,1)="1",LEFT($C173,1)="2"))),AND($D173&lt;&gt;"",COUNTIF(' PROJETO'!$B$14:$B$16,$D173)=0),IF($D173="",FALSE(),IF(COUNTIF(' PROJETO'!$B$14:$B$16,$D173)=0,FALSE(),IFERROR(INDEX(' PROJETO'!$C$14:$C$16,MATCH($D173,' PROJETO'!$B$14:$B$16,0))&lt;&gt;"Sim",FALSE()))))</f>
        <v>0</v>
      </c>
      <c r="AG173" s="21" t="b">
        <f>AND($AC173,$Y173&gt;'CONFG.  LISTAS'!$F$4,$Z173="",$AA173="")</f>
        <v>0</v>
      </c>
      <c r="AH173" s="21" t="str">
        <f t="shared" si="38"/>
        <v/>
      </c>
      <c r="AI173" s="43" t="str">
        <f ca="1">IF(NOT($AC173),"",IF(OR($B173="",$C173="",$E173="",$F173=""),"Preencha descrição, categoria, tipo e unidade.",IF(AND($B173&lt;&gt;"",OR(LEFT($C173,1)="1",LEFT($C173,1)="2"),$D173=""),"Informe a prática de restauração para itens diretos.",IF(AND($D173&lt;&gt;"",NOT(OR(LEFT($C173,1)="1",LEFT($C173,1)="2"))),"Custos indiretos não devem pertencer a uma prática específica.",IF(AND($D173&lt;&gt;"",COUNTIF(' PROJETO'!$B$14:$B$16,$D173)=0),"Prática de restauração inválida ou não cadastrada.",IF(IF($D173="",FALSE(),IF(COUNTIF(' PROJETO'!$B$14:$B$16,$D173)=0,FALSE(),IFERROR(INDEX(' PROJETO'!$C$14:$C$16,MATCH($D173,' PROJETO'!$B$14:$B$16,0))&lt;&gt;"Sim",FALSE()))),"A prática informada no item não foi selecionada na aba Projeto.",IF(AND(MAX($I173,$L173,$O173,$R173,$U173,$X173)&gt;'CONFG.  LISTAS'!$F$4,NOT(OR($Z173&lt;&gt;"",$AA173&lt;&gt;""))),"Memorial de cálculo ou anexo obrigatório não informado para item acima do limite.",IF(OR(AND($G173&lt;&gt;"",$H173&lt;&gt;"",OR($G173&lt;=0,$H173&lt;=0)),AND($J173&lt;&gt;"",$K173&lt;&gt;"",OR($J173&lt;=0,$K173&lt;=0)),AND($M173&lt;&gt;"",$N173&lt;&gt;"",OR($M173&lt;=0,$N173&lt;=0)),AND($P173&lt;&gt;"",$Q173&lt;&gt;"",OR($P173&lt;=0,$Q173&lt;=0)),AND($S173&lt;&gt;"",$T173&lt;&gt;"",OR($S173&lt;=0,$T173&lt;=0)),AND($V173&lt;&gt;"",$W173&lt;&gt;"",OR($V173&lt;=0,$W173&lt;=0))),"Revise os valores informados: valor unitário e quantidade devem ser maiores que zero.",IF(OR(AND($G173="",$H173&lt;&gt;""),AND($G173&lt;&gt;"",$H173=""),AND($J173="",$K173&lt;&gt;""),AND($J173&lt;&gt;"",$K173=""),AND($M173="",$N173&lt;&gt;""),AND($M173&lt;&gt;"",$N173=""),AND($P173="",$Q173&lt;&gt;""),AND($P173&lt;&gt;"",$Q173=""),AND($S173="",$T173&lt;&gt;""),AND($S173&lt;&gt;"",$T173=""),AND($V173="",$W173&lt;&gt;""),AND($V173&lt;&gt;"",$W173="")),"Há ano preenchido parcialmente: "&amp;TRIM(IF(AND($G173="",$H173&lt;&gt;""),"Ano 1 (falta valor unitário); ","")&amp;IF(AND($G173&lt;&gt;"",$H173=""),"Ano 1 (falta quantidade); ","")&amp;IF(AND($J173="",$K173&lt;&gt;""),"Ano 2 (falta valor unitário); ","")&amp;IF(AND($J173&lt;&gt;"",$K173=""),"Ano 2 (falta quantidade); ","")&amp;IF(AND($M173="",$N173&lt;&gt;""),"Ano 3 (falta valor unitário); ","")&amp;IF(AND($M173&lt;&gt;"",$N173=""),"Ano 3 (falta quantidade); ","")&amp;IF(AND($P173="",$Q173&lt;&gt;""),"Ano 4 (falta valor unitário); ","")&amp;IF(AND($P173&lt;&gt;"",$Q173=""),"Ano 4 (falta quantidade); ","")&amp;IF(AND($S173="",$T173&lt;&gt;""),"Ano 5 (falta valor unitário); ","")&amp;IF(AND($S173&lt;&gt;"",$T173=""),"Ano 5 (falta quantidade); ","")&amp;IF(AND($V173="",$W173&lt;&gt;""),"Ano 6 (falta valor unitário); ","")&amp;IF(AND($V173&lt;&gt;"",$W173=""),"Ano 6 (falta quantidade); ","")), IF(NOT(OR(AND($G173&lt;&gt;"",$H173&lt;&gt;""),AND($J173&lt;&gt;"",$K173&lt;&gt;""),AND($M173&lt;&gt;"",$N173&lt;&gt;""),AND($P173&lt;&gt;"",$Q173&lt;&gt;""),AND($S173&lt;&gt;"",$T173&lt;&gt;""),AND($V173&lt;&gt;"",$W173&lt;&gt;""))),"Informe pelo menos um ano completo com valor unitário e quantidade.",IF(AND($C173&lt;&gt;"",$E173&lt;&gt;"",LEFT(TRIM($C173),1)&lt;&gt;LEFT(TRIM($E173),1)),"Categoria e tipo estão incompatíveis.",IF(IF(OR($E173="",$F173=""),FALSE(),IFERROR(COUNTIF(INDIRECT("UNITS_"&amp;SUBSTITUTE(LEFT($E173,FIND(" ",$E173&amp;" ")-1),".","_")),$F173)=0,TRUE())),"Unidade incompatível com o tipo selecionado.",IF(OR(AND(ISNUMBER(SEARCH("comunic",LOWER($B173))),LEFT($E173,3)&lt;&gt;"4.4"),AND(ISNUMBER(SEARCH("monitor",LOWER($B173))),NOT(OR(LEFT($E173,3)="1.5",LEFT($E173,3)="2.5")))),"Revise a classificação do item conforme as regras de preenchimento.",IF(AND($B173&lt;&gt;"",OR(ISNUMBER(SEARCH("outro",LOWER($B173))),ISNUMBER(SEARCH("divers",LOWER($B173))),ISNUMBER(SEARCH("kit",LOWER($B173))),ISNUMBER(SEARCH("ferrament",LOWER($B173))),ISNUMBER(SEARCH("epi",LOWER($B173)))),NOT(OR($Z173&lt;&gt;"",$AA173&lt;&gt;""))),"Descrição muito genérica: detalhe melhor o item e registre o racional no memorial ou em anexo.",IF(AND($Y173=0,$B173&lt;&gt;"",OR($G173&lt;&gt;"",$H173&lt;&gt;"",$J173&lt;&gt;"",$K173&lt;&gt;"",$M173&lt;&gt;"",$N173&lt;&gt;"",$P173&lt;&gt;"",$Q173&lt;&gt;"",$S173&lt;&gt;"",$T173&lt;&gt;"",$V173&lt;&gt;"",$W173&lt;&gt;"")),"O item possui dados lançados, mas o total está zerado. Revise os valores informados.","")))))))))))))))</f>
        <v/>
      </c>
    </row>
    <row r="174" spans="1:35" ht="14.25" customHeight="1" x14ac:dyDescent="0.25">
      <c r="A174" s="57" t="str">
        <f t="shared" si="26"/>
        <v/>
      </c>
      <c r="B174" s="58"/>
      <c r="C174" s="58"/>
      <c r="D174" s="58"/>
      <c r="E174" s="58"/>
      <c r="F174" s="58"/>
      <c r="G174" s="269"/>
      <c r="H174" s="59"/>
      <c r="I174" s="273">
        <f t="shared" si="27"/>
        <v>0</v>
      </c>
      <c r="J174" s="269"/>
      <c r="K174" s="59"/>
      <c r="L174" s="270">
        <f t="shared" si="28"/>
        <v>0</v>
      </c>
      <c r="M174" s="269"/>
      <c r="N174" s="59"/>
      <c r="O174" s="270">
        <f t="shared" si="29"/>
        <v>0</v>
      </c>
      <c r="P174" s="269"/>
      <c r="Q174" s="59"/>
      <c r="R174" s="271">
        <f t="shared" si="30"/>
        <v>0</v>
      </c>
      <c r="S174" s="269"/>
      <c r="T174" s="59"/>
      <c r="U174" s="270">
        <f t="shared" si="31"/>
        <v>0</v>
      </c>
      <c r="V174" s="269"/>
      <c r="W174" s="59"/>
      <c r="X174" s="270">
        <f t="shared" si="32"/>
        <v>0</v>
      </c>
      <c r="Y174" s="270">
        <f t="shared" si="33"/>
        <v>0</v>
      </c>
      <c r="Z174" s="58"/>
      <c r="AA174" s="58"/>
      <c r="AB174" s="60" t="str">
        <f t="shared" si="34"/>
        <v/>
      </c>
      <c r="AC174" s="21" t="b">
        <f t="shared" si="35"/>
        <v>0</v>
      </c>
      <c r="AD174" s="21" t="b">
        <f t="shared" si="36"/>
        <v>0</v>
      </c>
      <c r="AE174" s="21" t="b">
        <f t="shared" si="37"/>
        <v>0</v>
      </c>
      <c r="AF174" s="21" t="b">
        <f ca="1">OR(AND($AC174,NOT($AD174)),AND($AC174,OR(AND($G174="",$H174&lt;&gt;""),AND($G174&lt;&gt;"",$H174=""),AND($J174="",$K174&lt;&gt;""),AND($J174&lt;&gt;"",$K174=""),AND($M174="",$N174&lt;&gt;""),AND($M174&lt;&gt;"",$N174=""),AND($P174="",$Q174&lt;&gt;""),AND($P174&lt;&gt;"",$Q174=""),AND($S174="",$T174&lt;&gt;""),AND($S174&lt;&gt;"",$T174=""),AND($V174="",$W174&lt;&gt;""),AND($V174&lt;&gt;"",$W174=""))),AND($C174&lt;&gt;"",$E174&lt;&gt;"",LEFT(TRIM($C174),1)&lt;&gt;LEFT(TRIM($E174),1)),IF(OR($E174="",$F174=""),FALSE(),IFERROR(COUNTIF(INDIRECT("UNITS_"&amp;SUBSTITUTE(LEFT($E174,FIND(" ",$E174&amp;" ")-1),".","_")),$F174)=0,TRUE())),AND($B174&lt;&gt;"",OR(ISNUMBER(SEARCH("outro",LOWER($B174))),ISNUMBER(SEARCH("divers",LOWER($B174))),ISNUMBER(SEARCH("etc",LOWER($B174))))),OR(AND(ISNUMBER(SEARCH("comunic",LOWER($B174))),LEFT($E174,3)&lt;&gt;"4.4"),AND(ISNUMBER(SEARCH("monitor",LOWER($B174))),NOT(OR(LEFT($E174,3)="1.5",LEFT($E174,3)="2.5")))),AND($B174&lt;&gt;"",OR(LEFT($C174,1)="1",LEFT($C174,1)="2"),$D174=""),AND($D174&lt;&gt;"",NOT(OR(LEFT($C174,1)="1",LEFT($C174,1)="2"))),AND($D174&lt;&gt;"",COUNTIF(' PROJETO'!$B$14:$B$16,$D174)=0),IF($D174="",FALSE(),IF(COUNTIF(' PROJETO'!$B$14:$B$16,$D174)=0,FALSE(),IFERROR(INDEX(' PROJETO'!$C$14:$C$16,MATCH($D174,' PROJETO'!$B$14:$B$16,0))&lt;&gt;"Sim",FALSE()))))</f>
        <v>0</v>
      </c>
      <c r="AG174" s="21" t="b">
        <f>AND($AC174,$Y174&gt;'CONFG.  LISTAS'!$F$4,$Z174="",$AA174="")</f>
        <v>0</v>
      </c>
      <c r="AH174" s="21" t="str">
        <f t="shared" si="38"/>
        <v/>
      </c>
      <c r="AI174" s="43" t="str">
        <f ca="1">IF(NOT($AC174),"",IF(OR($B174="",$C174="",$E174="",$F174=""),"Preencha descrição, categoria, tipo e unidade.",IF(AND($B174&lt;&gt;"",OR(LEFT($C174,1)="1",LEFT($C174,1)="2"),$D174=""),"Informe a prática de restauração para itens diretos.",IF(AND($D174&lt;&gt;"",NOT(OR(LEFT($C174,1)="1",LEFT($C174,1)="2"))),"Custos indiretos não devem pertencer a uma prática específica.",IF(AND($D174&lt;&gt;"",COUNTIF(' PROJETO'!$B$14:$B$16,$D174)=0),"Prática de restauração inválida ou não cadastrada.",IF(IF($D174="",FALSE(),IF(COUNTIF(' PROJETO'!$B$14:$B$16,$D174)=0,FALSE(),IFERROR(INDEX(' PROJETO'!$C$14:$C$16,MATCH($D174,' PROJETO'!$B$14:$B$16,0))&lt;&gt;"Sim",FALSE()))),"A prática informada no item não foi selecionada na aba Projeto.",IF(AND(MAX($I174,$L174,$O174,$R174,$U174,$X174)&gt;'CONFG.  LISTAS'!$F$4,NOT(OR($Z174&lt;&gt;"",$AA174&lt;&gt;""))),"Memorial de cálculo ou anexo obrigatório não informado para item acima do limite.",IF(OR(AND($G174&lt;&gt;"",$H174&lt;&gt;"",OR($G174&lt;=0,$H174&lt;=0)),AND($J174&lt;&gt;"",$K174&lt;&gt;"",OR($J174&lt;=0,$K174&lt;=0)),AND($M174&lt;&gt;"",$N174&lt;&gt;"",OR($M174&lt;=0,$N174&lt;=0)),AND($P174&lt;&gt;"",$Q174&lt;&gt;"",OR($P174&lt;=0,$Q174&lt;=0)),AND($S174&lt;&gt;"",$T174&lt;&gt;"",OR($S174&lt;=0,$T174&lt;=0)),AND($V174&lt;&gt;"",$W174&lt;&gt;"",OR($V174&lt;=0,$W174&lt;=0))),"Revise os valores informados: valor unitário e quantidade devem ser maiores que zero.",IF(OR(AND($G174="",$H174&lt;&gt;""),AND($G174&lt;&gt;"",$H174=""),AND($J174="",$K174&lt;&gt;""),AND($J174&lt;&gt;"",$K174=""),AND($M174="",$N174&lt;&gt;""),AND($M174&lt;&gt;"",$N174=""),AND($P174="",$Q174&lt;&gt;""),AND($P174&lt;&gt;"",$Q174=""),AND($S174="",$T174&lt;&gt;""),AND($S174&lt;&gt;"",$T174=""),AND($V174="",$W174&lt;&gt;""),AND($V174&lt;&gt;"",$W174="")),"Há ano preenchido parcialmente: "&amp;TRIM(IF(AND($G174="",$H174&lt;&gt;""),"Ano 1 (falta valor unitário); ","")&amp;IF(AND($G174&lt;&gt;"",$H174=""),"Ano 1 (falta quantidade); ","")&amp;IF(AND($J174="",$K174&lt;&gt;""),"Ano 2 (falta valor unitário); ","")&amp;IF(AND($J174&lt;&gt;"",$K174=""),"Ano 2 (falta quantidade); ","")&amp;IF(AND($M174="",$N174&lt;&gt;""),"Ano 3 (falta valor unitário); ","")&amp;IF(AND($M174&lt;&gt;"",$N174=""),"Ano 3 (falta quantidade); ","")&amp;IF(AND($P174="",$Q174&lt;&gt;""),"Ano 4 (falta valor unitário); ","")&amp;IF(AND($P174&lt;&gt;"",$Q174=""),"Ano 4 (falta quantidade); ","")&amp;IF(AND($S174="",$T174&lt;&gt;""),"Ano 5 (falta valor unitário); ","")&amp;IF(AND($S174&lt;&gt;"",$T174=""),"Ano 5 (falta quantidade); ","")&amp;IF(AND($V174="",$W174&lt;&gt;""),"Ano 6 (falta valor unitário); ","")&amp;IF(AND($V174&lt;&gt;"",$W174=""),"Ano 6 (falta quantidade); ","")), IF(NOT(OR(AND($G174&lt;&gt;"",$H174&lt;&gt;""),AND($J174&lt;&gt;"",$K174&lt;&gt;""),AND($M174&lt;&gt;"",$N174&lt;&gt;""),AND($P174&lt;&gt;"",$Q174&lt;&gt;""),AND($S174&lt;&gt;"",$T174&lt;&gt;""),AND($V174&lt;&gt;"",$W174&lt;&gt;""))),"Informe pelo menos um ano completo com valor unitário e quantidade.",IF(AND($C174&lt;&gt;"",$E174&lt;&gt;"",LEFT(TRIM($C174),1)&lt;&gt;LEFT(TRIM($E174),1)),"Categoria e tipo estão incompatíveis.",IF(IF(OR($E174="",$F174=""),FALSE(),IFERROR(COUNTIF(INDIRECT("UNITS_"&amp;SUBSTITUTE(LEFT($E174,FIND(" ",$E174&amp;" ")-1),".","_")),$F174)=0,TRUE())),"Unidade incompatível com o tipo selecionado.",IF(OR(AND(ISNUMBER(SEARCH("comunic",LOWER($B174))),LEFT($E174,3)&lt;&gt;"4.4"),AND(ISNUMBER(SEARCH("monitor",LOWER($B174))),NOT(OR(LEFT($E174,3)="1.5",LEFT($E174,3)="2.5")))),"Revise a classificação do item conforme as regras de preenchimento.",IF(AND($B174&lt;&gt;"",OR(ISNUMBER(SEARCH("outro",LOWER($B174))),ISNUMBER(SEARCH("divers",LOWER($B174))),ISNUMBER(SEARCH("kit",LOWER($B174))),ISNUMBER(SEARCH("ferrament",LOWER($B174))),ISNUMBER(SEARCH("epi",LOWER($B174)))),NOT(OR($Z174&lt;&gt;"",$AA174&lt;&gt;""))),"Descrição muito genérica: detalhe melhor o item e registre o racional no memorial ou em anexo.",IF(AND($Y174=0,$B174&lt;&gt;"",OR($G174&lt;&gt;"",$H174&lt;&gt;"",$J174&lt;&gt;"",$K174&lt;&gt;"",$M174&lt;&gt;"",$N174&lt;&gt;"",$P174&lt;&gt;"",$Q174&lt;&gt;"",$S174&lt;&gt;"",$T174&lt;&gt;"",$V174&lt;&gt;"",$W174&lt;&gt;"")),"O item possui dados lançados, mas o total está zerado. Revise os valores informados.","")))))))))))))))</f>
        <v/>
      </c>
    </row>
    <row r="175" spans="1:35" ht="14.25" customHeight="1" x14ac:dyDescent="0.25">
      <c r="A175" s="57" t="str">
        <f t="shared" si="26"/>
        <v/>
      </c>
      <c r="B175" s="61"/>
      <c r="C175" s="61"/>
      <c r="D175" s="58"/>
      <c r="E175" s="61"/>
      <c r="F175" s="61"/>
      <c r="G175" s="272"/>
      <c r="H175" s="62"/>
      <c r="I175" s="273">
        <f t="shared" si="27"/>
        <v>0</v>
      </c>
      <c r="J175" s="272"/>
      <c r="K175" s="62"/>
      <c r="L175" s="270">
        <f t="shared" si="28"/>
        <v>0</v>
      </c>
      <c r="M175" s="272"/>
      <c r="N175" s="62"/>
      <c r="O175" s="270">
        <f t="shared" si="29"/>
        <v>0</v>
      </c>
      <c r="P175" s="272"/>
      <c r="Q175" s="62"/>
      <c r="R175" s="271">
        <f t="shared" si="30"/>
        <v>0</v>
      </c>
      <c r="S175" s="272"/>
      <c r="T175" s="62"/>
      <c r="U175" s="270">
        <f t="shared" si="31"/>
        <v>0</v>
      </c>
      <c r="V175" s="272"/>
      <c r="W175" s="62"/>
      <c r="X175" s="270">
        <f t="shared" si="32"/>
        <v>0</v>
      </c>
      <c r="Y175" s="270">
        <f t="shared" si="33"/>
        <v>0</v>
      </c>
      <c r="Z175" s="61"/>
      <c r="AA175" s="61"/>
      <c r="AB175" s="60" t="str">
        <f t="shared" si="34"/>
        <v/>
      </c>
      <c r="AC175" s="21" t="b">
        <f t="shared" si="35"/>
        <v>0</v>
      </c>
      <c r="AD175" s="21" t="b">
        <f t="shared" si="36"/>
        <v>0</v>
      </c>
      <c r="AE175" s="21" t="b">
        <f t="shared" si="37"/>
        <v>0</v>
      </c>
      <c r="AF175" s="21" t="b">
        <f ca="1">OR(AND($AC175,NOT($AD175)),AND($AC175,OR(AND($G175="",$H175&lt;&gt;""),AND($G175&lt;&gt;"",$H175=""),AND($J175="",$K175&lt;&gt;""),AND($J175&lt;&gt;"",$K175=""),AND($M175="",$N175&lt;&gt;""),AND($M175&lt;&gt;"",$N175=""),AND($P175="",$Q175&lt;&gt;""),AND($P175&lt;&gt;"",$Q175=""),AND($S175="",$T175&lt;&gt;""),AND($S175&lt;&gt;"",$T175=""),AND($V175="",$W175&lt;&gt;""),AND($V175&lt;&gt;"",$W175=""))),AND($C175&lt;&gt;"",$E175&lt;&gt;"",LEFT(TRIM($C175),1)&lt;&gt;LEFT(TRIM($E175),1)),IF(OR($E175="",$F175=""),FALSE(),IFERROR(COUNTIF(INDIRECT("UNITS_"&amp;SUBSTITUTE(LEFT($E175,FIND(" ",$E175&amp;" ")-1),".","_")),$F175)=0,TRUE())),AND($B175&lt;&gt;"",OR(ISNUMBER(SEARCH("outro",LOWER($B175))),ISNUMBER(SEARCH("divers",LOWER($B175))),ISNUMBER(SEARCH("etc",LOWER($B175))))),OR(AND(ISNUMBER(SEARCH("comunic",LOWER($B175))),LEFT($E175,3)&lt;&gt;"4.4"),AND(ISNUMBER(SEARCH("monitor",LOWER($B175))),NOT(OR(LEFT($E175,3)="1.5",LEFT($E175,3)="2.5")))),AND($B175&lt;&gt;"",OR(LEFT($C175,1)="1",LEFT($C175,1)="2"),$D175=""),AND($D175&lt;&gt;"",NOT(OR(LEFT($C175,1)="1",LEFT($C175,1)="2"))),AND($D175&lt;&gt;"",COUNTIF(' PROJETO'!$B$14:$B$16,$D175)=0),IF($D175="",FALSE(),IF(COUNTIF(' PROJETO'!$B$14:$B$16,$D175)=0,FALSE(),IFERROR(INDEX(' PROJETO'!$C$14:$C$16,MATCH($D175,' PROJETO'!$B$14:$B$16,0))&lt;&gt;"Sim",FALSE()))))</f>
        <v>0</v>
      </c>
      <c r="AG175" s="21" t="b">
        <f>AND($AC175,$Y175&gt;'CONFG.  LISTAS'!$F$4,$Z175="",$AA175="")</f>
        <v>0</v>
      </c>
      <c r="AH175" s="21" t="str">
        <f t="shared" si="38"/>
        <v/>
      </c>
      <c r="AI175" s="43" t="str">
        <f ca="1">IF(NOT($AC175),"",IF(OR($B175="",$C175="",$E175="",$F175=""),"Preencha descrição, categoria, tipo e unidade.",IF(AND($B175&lt;&gt;"",OR(LEFT($C175,1)="1",LEFT($C175,1)="2"),$D175=""),"Informe a prática de restauração para itens diretos.",IF(AND($D175&lt;&gt;"",NOT(OR(LEFT($C175,1)="1",LEFT($C175,1)="2"))),"Custos indiretos não devem pertencer a uma prática específica.",IF(AND($D175&lt;&gt;"",COUNTIF(' PROJETO'!$B$14:$B$16,$D175)=0),"Prática de restauração inválida ou não cadastrada.",IF(IF($D175="",FALSE(),IF(COUNTIF(' PROJETO'!$B$14:$B$16,$D175)=0,FALSE(),IFERROR(INDEX(' PROJETO'!$C$14:$C$16,MATCH($D175,' PROJETO'!$B$14:$B$16,0))&lt;&gt;"Sim",FALSE()))),"A prática informada no item não foi selecionada na aba Projeto.",IF(AND(MAX($I175,$L175,$O175,$R175,$U175,$X175)&gt;'CONFG.  LISTAS'!$F$4,NOT(OR($Z175&lt;&gt;"",$AA175&lt;&gt;""))),"Memorial de cálculo ou anexo obrigatório não informado para item acima do limite.",IF(OR(AND($G175&lt;&gt;"",$H175&lt;&gt;"",OR($G175&lt;=0,$H175&lt;=0)),AND($J175&lt;&gt;"",$K175&lt;&gt;"",OR($J175&lt;=0,$K175&lt;=0)),AND($M175&lt;&gt;"",$N175&lt;&gt;"",OR($M175&lt;=0,$N175&lt;=0)),AND($P175&lt;&gt;"",$Q175&lt;&gt;"",OR($P175&lt;=0,$Q175&lt;=0)),AND($S175&lt;&gt;"",$T175&lt;&gt;"",OR($S175&lt;=0,$T175&lt;=0)),AND($V175&lt;&gt;"",$W175&lt;&gt;"",OR($V175&lt;=0,$W175&lt;=0))),"Revise os valores informados: valor unitário e quantidade devem ser maiores que zero.",IF(OR(AND($G175="",$H175&lt;&gt;""),AND($G175&lt;&gt;"",$H175=""),AND($J175="",$K175&lt;&gt;""),AND($J175&lt;&gt;"",$K175=""),AND($M175="",$N175&lt;&gt;""),AND($M175&lt;&gt;"",$N175=""),AND($P175="",$Q175&lt;&gt;""),AND($P175&lt;&gt;"",$Q175=""),AND($S175="",$T175&lt;&gt;""),AND($S175&lt;&gt;"",$T175=""),AND($V175="",$W175&lt;&gt;""),AND($V175&lt;&gt;"",$W175="")),"Há ano preenchido parcialmente: "&amp;TRIM(IF(AND($G175="",$H175&lt;&gt;""),"Ano 1 (falta valor unitário); ","")&amp;IF(AND($G175&lt;&gt;"",$H175=""),"Ano 1 (falta quantidade); ","")&amp;IF(AND($J175="",$K175&lt;&gt;""),"Ano 2 (falta valor unitário); ","")&amp;IF(AND($J175&lt;&gt;"",$K175=""),"Ano 2 (falta quantidade); ","")&amp;IF(AND($M175="",$N175&lt;&gt;""),"Ano 3 (falta valor unitário); ","")&amp;IF(AND($M175&lt;&gt;"",$N175=""),"Ano 3 (falta quantidade); ","")&amp;IF(AND($P175="",$Q175&lt;&gt;""),"Ano 4 (falta valor unitário); ","")&amp;IF(AND($P175&lt;&gt;"",$Q175=""),"Ano 4 (falta quantidade); ","")&amp;IF(AND($S175="",$T175&lt;&gt;""),"Ano 5 (falta valor unitário); ","")&amp;IF(AND($S175&lt;&gt;"",$T175=""),"Ano 5 (falta quantidade); ","")&amp;IF(AND($V175="",$W175&lt;&gt;""),"Ano 6 (falta valor unitário); ","")&amp;IF(AND($V175&lt;&gt;"",$W175=""),"Ano 6 (falta quantidade); ","")), IF(NOT(OR(AND($G175&lt;&gt;"",$H175&lt;&gt;""),AND($J175&lt;&gt;"",$K175&lt;&gt;""),AND($M175&lt;&gt;"",$N175&lt;&gt;""),AND($P175&lt;&gt;"",$Q175&lt;&gt;""),AND($S175&lt;&gt;"",$T175&lt;&gt;""),AND($V175&lt;&gt;"",$W175&lt;&gt;""))),"Informe pelo menos um ano completo com valor unitário e quantidade.",IF(AND($C175&lt;&gt;"",$E175&lt;&gt;"",LEFT(TRIM($C175),1)&lt;&gt;LEFT(TRIM($E175),1)),"Categoria e tipo estão incompatíveis.",IF(IF(OR($E175="",$F175=""),FALSE(),IFERROR(COUNTIF(INDIRECT("UNITS_"&amp;SUBSTITUTE(LEFT($E175,FIND(" ",$E175&amp;" ")-1),".","_")),$F175)=0,TRUE())),"Unidade incompatível com o tipo selecionado.",IF(OR(AND(ISNUMBER(SEARCH("comunic",LOWER($B175))),LEFT($E175,3)&lt;&gt;"4.4"),AND(ISNUMBER(SEARCH("monitor",LOWER($B175))),NOT(OR(LEFT($E175,3)="1.5",LEFT($E175,3)="2.5")))),"Revise a classificação do item conforme as regras de preenchimento.",IF(AND($B175&lt;&gt;"",OR(ISNUMBER(SEARCH("outro",LOWER($B175))),ISNUMBER(SEARCH("divers",LOWER($B175))),ISNUMBER(SEARCH("kit",LOWER($B175))),ISNUMBER(SEARCH("ferrament",LOWER($B175))),ISNUMBER(SEARCH("epi",LOWER($B175)))),NOT(OR($Z175&lt;&gt;"",$AA175&lt;&gt;""))),"Descrição muito genérica: detalhe melhor o item e registre o racional no memorial ou em anexo.",IF(AND($Y175=0,$B175&lt;&gt;"",OR($G175&lt;&gt;"",$H175&lt;&gt;"",$J175&lt;&gt;"",$K175&lt;&gt;"",$M175&lt;&gt;"",$N175&lt;&gt;"",$P175&lt;&gt;"",$Q175&lt;&gt;"",$S175&lt;&gt;"",$T175&lt;&gt;"",$V175&lt;&gt;"",$W175&lt;&gt;"")),"O item possui dados lançados, mas o total está zerado. Revise os valores informados.","")))))))))))))))</f>
        <v/>
      </c>
    </row>
    <row r="176" spans="1:35" ht="14.25" customHeight="1" x14ac:dyDescent="0.25">
      <c r="A176" s="57" t="str">
        <f t="shared" si="26"/>
        <v/>
      </c>
      <c r="B176" s="58"/>
      <c r="C176" s="58"/>
      <c r="D176" s="58"/>
      <c r="E176" s="58"/>
      <c r="F176" s="58"/>
      <c r="G176" s="269"/>
      <c r="H176" s="59"/>
      <c r="I176" s="273">
        <f t="shared" si="27"/>
        <v>0</v>
      </c>
      <c r="J176" s="269"/>
      <c r="K176" s="59"/>
      <c r="L176" s="270">
        <f t="shared" si="28"/>
        <v>0</v>
      </c>
      <c r="M176" s="269"/>
      <c r="N176" s="59"/>
      <c r="O176" s="270">
        <f t="shared" si="29"/>
        <v>0</v>
      </c>
      <c r="P176" s="269"/>
      <c r="Q176" s="59"/>
      <c r="R176" s="271">
        <f t="shared" si="30"/>
        <v>0</v>
      </c>
      <c r="S176" s="269"/>
      <c r="T176" s="59"/>
      <c r="U176" s="270">
        <f t="shared" si="31"/>
        <v>0</v>
      </c>
      <c r="V176" s="269"/>
      <c r="W176" s="59"/>
      <c r="X176" s="270">
        <f t="shared" si="32"/>
        <v>0</v>
      </c>
      <c r="Y176" s="270">
        <f t="shared" si="33"/>
        <v>0</v>
      </c>
      <c r="Z176" s="58"/>
      <c r="AA176" s="58"/>
      <c r="AB176" s="60" t="str">
        <f t="shared" si="34"/>
        <v/>
      </c>
      <c r="AC176" s="21" t="b">
        <f t="shared" si="35"/>
        <v>0</v>
      </c>
      <c r="AD176" s="21" t="b">
        <f t="shared" si="36"/>
        <v>0</v>
      </c>
      <c r="AE176" s="21" t="b">
        <f t="shared" si="37"/>
        <v>0</v>
      </c>
      <c r="AF176" s="21" t="b">
        <f ca="1">OR(AND($AC176,NOT($AD176)),AND($AC176,OR(AND($G176="",$H176&lt;&gt;""),AND($G176&lt;&gt;"",$H176=""),AND($J176="",$K176&lt;&gt;""),AND($J176&lt;&gt;"",$K176=""),AND($M176="",$N176&lt;&gt;""),AND($M176&lt;&gt;"",$N176=""),AND($P176="",$Q176&lt;&gt;""),AND($P176&lt;&gt;"",$Q176=""),AND($S176="",$T176&lt;&gt;""),AND($S176&lt;&gt;"",$T176=""),AND($V176="",$W176&lt;&gt;""),AND($V176&lt;&gt;"",$W176=""))),AND($C176&lt;&gt;"",$E176&lt;&gt;"",LEFT(TRIM($C176),1)&lt;&gt;LEFT(TRIM($E176),1)),IF(OR($E176="",$F176=""),FALSE(),IFERROR(COUNTIF(INDIRECT("UNITS_"&amp;SUBSTITUTE(LEFT($E176,FIND(" ",$E176&amp;" ")-1),".","_")),$F176)=0,TRUE())),AND($B176&lt;&gt;"",OR(ISNUMBER(SEARCH("outro",LOWER($B176))),ISNUMBER(SEARCH("divers",LOWER($B176))),ISNUMBER(SEARCH("etc",LOWER($B176))))),OR(AND(ISNUMBER(SEARCH("comunic",LOWER($B176))),LEFT($E176,3)&lt;&gt;"4.4"),AND(ISNUMBER(SEARCH("monitor",LOWER($B176))),NOT(OR(LEFT($E176,3)="1.5",LEFT($E176,3)="2.5")))),AND($B176&lt;&gt;"",OR(LEFT($C176,1)="1",LEFT($C176,1)="2"),$D176=""),AND($D176&lt;&gt;"",NOT(OR(LEFT($C176,1)="1",LEFT($C176,1)="2"))),AND($D176&lt;&gt;"",COUNTIF(' PROJETO'!$B$14:$B$16,$D176)=0),IF($D176="",FALSE(),IF(COUNTIF(' PROJETO'!$B$14:$B$16,$D176)=0,FALSE(),IFERROR(INDEX(' PROJETO'!$C$14:$C$16,MATCH($D176,' PROJETO'!$B$14:$B$16,0))&lt;&gt;"Sim",FALSE()))))</f>
        <v>0</v>
      </c>
      <c r="AG176" s="21" t="b">
        <f>AND($AC176,$Y176&gt;'CONFG.  LISTAS'!$F$4,$Z176="",$AA176="")</f>
        <v>0</v>
      </c>
      <c r="AH176" s="21" t="str">
        <f t="shared" si="38"/>
        <v/>
      </c>
      <c r="AI176" s="43" t="str">
        <f ca="1">IF(NOT($AC176),"",IF(OR($B176="",$C176="",$E176="",$F176=""),"Preencha descrição, categoria, tipo e unidade.",IF(AND($B176&lt;&gt;"",OR(LEFT($C176,1)="1",LEFT($C176,1)="2"),$D176=""),"Informe a prática de restauração para itens diretos.",IF(AND($D176&lt;&gt;"",NOT(OR(LEFT($C176,1)="1",LEFT($C176,1)="2"))),"Custos indiretos não devem pertencer a uma prática específica.",IF(AND($D176&lt;&gt;"",COUNTIF(' PROJETO'!$B$14:$B$16,$D176)=0),"Prática de restauração inválida ou não cadastrada.",IF(IF($D176="",FALSE(),IF(COUNTIF(' PROJETO'!$B$14:$B$16,$D176)=0,FALSE(),IFERROR(INDEX(' PROJETO'!$C$14:$C$16,MATCH($D176,' PROJETO'!$B$14:$B$16,0))&lt;&gt;"Sim",FALSE()))),"A prática informada no item não foi selecionada na aba Projeto.",IF(AND(MAX($I176,$L176,$O176,$R176,$U176,$X176)&gt;'CONFG.  LISTAS'!$F$4,NOT(OR($Z176&lt;&gt;"",$AA176&lt;&gt;""))),"Memorial de cálculo ou anexo obrigatório não informado para item acima do limite.",IF(OR(AND($G176&lt;&gt;"",$H176&lt;&gt;"",OR($G176&lt;=0,$H176&lt;=0)),AND($J176&lt;&gt;"",$K176&lt;&gt;"",OR($J176&lt;=0,$K176&lt;=0)),AND($M176&lt;&gt;"",$N176&lt;&gt;"",OR($M176&lt;=0,$N176&lt;=0)),AND($P176&lt;&gt;"",$Q176&lt;&gt;"",OR($P176&lt;=0,$Q176&lt;=0)),AND($S176&lt;&gt;"",$T176&lt;&gt;"",OR($S176&lt;=0,$T176&lt;=0)),AND($V176&lt;&gt;"",$W176&lt;&gt;"",OR($V176&lt;=0,$W176&lt;=0))),"Revise os valores informados: valor unitário e quantidade devem ser maiores que zero.",IF(OR(AND($G176="",$H176&lt;&gt;""),AND($G176&lt;&gt;"",$H176=""),AND($J176="",$K176&lt;&gt;""),AND($J176&lt;&gt;"",$K176=""),AND($M176="",$N176&lt;&gt;""),AND($M176&lt;&gt;"",$N176=""),AND($P176="",$Q176&lt;&gt;""),AND($P176&lt;&gt;"",$Q176=""),AND($S176="",$T176&lt;&gt;""),AND($S176&lt;&gt;"",$T176=""),AND($V176="",$W176&lt;&gt;""),AND($V176&lt;&gt;"",$W176="")),"Há ano preenchido parcialmente: "&amp;TRIM(IF(AND($G176="",$H176&lt;&gt;""),"Ano 1 (falta valor unitário); ","")&amp;IF(AND($G176&lt;&gt;"",$H176=""),"Ano 1 (falta quantidade); ","")&amp;IF(AND($J176="",$K176&lt;&gt;""),"Ano 2 (falta valor unitário); ","")&amp;IF(AND($J176&lt;&gt;"",$K176=""),"Ano 2 (falta quantidade); ","")&amp;IF(AND($M176="",$N176&lt;&gt;""),"Ano 3 (falta valor unitário); ","")&amp;IF(AND($M176&lt;&gt;"",$N176=""),"Ano 3 (falta quantidade); ","")&amp;IF(AND($P176="",$Q176&lt;&gt;""),"Ano 4 (falta valor unitário); ","")&amp;IF(AND($P176&lt;&gt;"",$Q176=""),"Ano 4 (falta quantidade); ","")&amp;IF(AND($S176="",$T176&lt;&gt;""),"Ano 5 (falta valor unitário); ","")&amp;IF(AND($S176&lt;&gt;"",$T176=""),"Ano 5 (falta quantidade); ","")&amp;IF(AND($V176="",$W176&lt;&gt;""),"Ano 6 (falta valor unitário); ","")&amp;IF(AND($V176&lt;&gt;"",$W176=""),"Ano 6 (falta quantidade); ","")), IF(NOT(OR(AND($G176&lt;&gt;"",$H176&lt;&gt;""),AND($J176&lt;&gt;"",$K176&lt;&gt;""),AND($M176&lt;&gt;"",$N176&lt;&gt;""),AND($P176&lt;&gt;"",$Q176&lt;&gt;""),AND($S176&lt;&gt;"",$T176&lt;&gt;""),AND($V176&lt;&gt;"",$W176&lt;&gt;""))),"Informe pelo menos um ano completo com valor unitário e quantidade.",IF(AND($C176&lt;&gt;"",$E176&lt;&gt;"",LEFT(TRIM($C176),1)&lt;&gt;LEFT(TRIM($E176),1)),"Categoria e tipo estão incompatíveis.",IF(IF(OR($E176="",$F176=""),FALSE(),IFERROR(COUNTIF(INDIRECT("UNITS_"&amp;SUBSTITUTE(LEFT($E176,FIND(" ",$E176&amp;" ")-1),".","_")),$F176)=0,TRUE())),"Unidade incompatível com o tipo selecionado.",IF(OR(AND(ISNUMBER(SEARCH("comunic",LOWER($B176))),LEFT($E176,3)&lt;&gt;"4.4"),AND(ISNUMBER(SEARCH("monitor",LOWER($B176))),NOT(OR(LEFT($E176,3)="1.5",LEFT($E176,3)="2.5")))),"Revise a classificação do item conforme as regras de preenchimento.",IF(AND($B176&lt;&gt;"",OR(ISNUMBER(SEARCH("outro",LOWER($B176))),ISNUMBER(SEARCH("divers",LOWER($B176))),ISNUMBER(SEARCH("kit",LOWER($B176))),ISNUMBER(SEARCH("ferrament",LOWER($B176))),ISNUMBER(SEARCH("epi",LOWER($B176)))),NOT(OR($Z176&lt;&gt;"",$AA176&lt;&gt;""))),"Descrição muito genérica: detalhe melhor o item e registre o racional no memorial ou em anexo.",IF(AND($Y176=0,$B176&lt;&gt;"",OR($G176&lt;&gt;"",$H176&lt;&gt;"",$J176&lt;&gt;"",$K176&lt;&gt;"",$M176&lt;&gt;"",$N176&lt;&gt;"",$P176&lt;&gt;"",$Q176&lt;&gt;"",$S176&lt;&gt;"",$T176&lt;&gt;"",$V176&lt;&gt;"",$W176&lt;&gt;"")),"O item possui dados lançados, mas o total está zerado. Revise os valores informados.","")))))))))))))))</f>
        <v/>
      </c>
    </row>
    <row r="177" spans="1:35" ht="14.25" customHeight="1" x14ac:dyDescent="0.25">
      <c r="A177" s="57" t="str">
        <f t="shared" si="26"/>
        <v/>
      </c>
      <c r="B177" s="61"/>
      <c r="C177" s="61"/>
      <c r="D177" s="58"/>
      <c r="E177" s="61"/>
      <c r="F177" s="61"/>
      <c r="G177" s="272"/>
      <c r="H177" s="62"/>
      <c r="I177" s="273">
        <f t="shared" si="27"/>
        <v>0</v>
      </c>
      <c r="J177" s="272"/>
      <c r="K177" s="62"/>
      <c r="L177" s="270">
        <f t="shared" si="28"/>
        <v>0</v>
      </c>
      <c r="M177" s="272"/>
      <c r="N177" s="62"/>
      <c r="O177" s="270">
        <f t="shared" si="29"/>
        <v>0</v>
      </c>
      <c r="P177" s="272"/>
      <c r="Q177" s="62"/>
      <c r="R177" s="271">
        <f t="shared" si="30"/>
        <v>0</v>
      </c>
      <c r="S177" s="272"/>
      <c r="T177" s="62"/>
      <c r="U177" s="270">
        <f t="shared" si="31"/>
        <v>0</v>
      </c>
      <c r="V177" s="272"/>
      <c r="W177" s="62"/>
      <c r="X177" s="270">
        <f t="shared" si="32"/>
        <v>0</v>
      </c>
      <c r="Y177" s="270">
        <f t="shared" si="33"/>
        <v>0</v>
      </c>
      <c r="Z177" s="61"/>
      <c r="AA177" s="61"/>
      <c r="AB177" s="60" t="str">
        <f t="shared" si="34"/>
        <v/>
      </c>
      <c r="AC177" s="21" t="b">
        <f t="shared" si="35"/>
        <v>0</v>
      </c>
      <c r="AD177" s="21" t="b">
        <f t="shared" si="36"/>
        <v>0</v>
      </c>
      <c r="AE177" s="21" t="b">
        <f t="shared" si="37"/>
        <v>0</v>
      </c>
      <c r="AF177" s="21" t="b">
        <f ca="1">OR(AND($AC177,NOT($AD177)),AND($AC177,OR(AND($G177="",$H177&lt;&gt;""),AND($G177&lt;&gt;"",$H177=""),AND($J177="",$K177&lt;&gt;""),AND($J177&lt;&gt;"",$K177=""),AND($M177="",$N177&lt;&gt;""),AND($M177&lt;&gt;"",$N177=""),AND($P177="",$Q177&lt;&gt;""),AND($P177&lt;&gt;"",$Q177=""),AND($S177="",$T177&lt;&gt;""),AND($S177&lt;&gt;"",$T177=""),AND($V177="",$W177&lt;&gt;""),AND($V177&lt;&gt;"",$W177=""))),AND($C177&lt;&gt;"",$E177&lt;&gt;"",LEFT(TRIM($C177),1)&lt;&gt;LEFT(TRIM($E177),1)),IF(OR($E177="",$F177=""),FALSE(),IFERROR(COUNTIF(INDIRECT("UNITS_"&amp;SUBSTITUTE(LEFT($E177,FIND(" ",$E177&amp;" ")-1),".","_")),$F177)=0,TRUE())),AND($B177&lt;&gt;"",OR(ISNUMBER(SEARCH("outro",LOWER($B177))),ISNUMBER(SEARCH("divers",LOWER($B177))),ISNUMBER(SEARCH("etc",LOWER($B177))))),OR(AND(ISNUMBER(SEARCH("comunic",LOWER($B177))),LEFT($E177,3)&lt;&gt;"4.4"),AND(ISNUMBER(SEARCH("monitor",LOWER($B177))),NOT(OR(LEFT($E177,3)="1.5",LEFT($E177,3)="2.5")))),AND($B177&lt;&gt;"",OR(LEFT($C177,1)="1",LEFT($C177,1)="2"),$D177=""),AND($D177&lt;&gt;"",NOT(OR(LEFT($C177,1)="1",LEFT($C177,1)="2"))),AND($D177&lt;&gt;"",COUNTIF(' PROJETO'!$B$14:$B$16,$D177)=0),IF($D177="",FALSE(),IF(COUNTIF(' PROJETO'!$B$14:$B$16,$D177)=0,FALSE(),IFERROR(INDEX(' PROJETO'!$C$14:$C$16,MATCH($D177,' PROJETO'!$B$14:$B$16,0))&lt;&gt;"Sim",FALSE()))))</f>
        <v>0</v>
      </c>
      <c r="AG177" s="21" t="b">
        <f>AND($AC177,$Y177&gt;'CONFG.  LISTAS'!$F$4,$Z177="",$AA177="")</f>
        <v>0</v>
      </c>
      <c r="AH177" s="21" t="str">
        <f t="shared" si="38"/>
        <v/>
      </c>
      <c r="AI177" s="43" t="str">
        <f ca="1">IF(NOT($AC177),"",IF(OR($B177="",$C177="",$E177="",$F177=""),"Preencha descrição, categoria, tipo e unidade.",IF(AND($B177&lt;&gt;"",OR(LEFT($C177,1)="1",LEFT($C177,1)="2"),$D177=""),"Informe a prática de restauração para itens diretos.",IF(AND($D177&lt;&gt;"",NOT(OR(LEFT($C177,1)="1",LEFT($C177,1)="2"))),"Custos indiretos não devem pertencer a uma prática específica.",IF(AND($D177&lt;&gt;"",COUNTIF(' PROJETO'!$B$14:$B$16,$D177)=0),"Prática de restauração inválida ou não cadastrada.",IF(IF($D177="",FALSE(),IF(COUNTIF(' PROJETO'!$B$14:$B$16,$D177)=0,FALSE(),IFERROR(INDEX(' PROJETO'!$C$14:$C$16,MATCH($D177,' PROJETO'!$B$14:$B$16,0))&lt;&gt;"Sim",FALSE()))),"A prática informada no item não foi selecionada na aba Projeto.",IF(AND(MAX($I177,$L177,$O177,$R177,$U177,$X177)&gt;'CONFG.  LISTAS'!$F$4,NOT(OR($Z177&lt;&gt;"",$AA177&lt;&gt;""))),"Memorial de cálculo ou anexo obrigatório não informado para item acima do limite.",IF(OR(AND($G177&lt;&gt;"",$H177&lt;&gt;"",OR($G177&lt;=0,$H177&lt;=0)),AND($J177&lt;&gt;"",$K177&lt;&gt;"",OR($J177&lt;=0,$K177&lt;=0)),AND($M177&lt;&gt;"",$N177&lt;&gt;"",OR($M177&lt;=0,$N177&lt;=0)),AND($P177&lt;&gt;"",$Q177&lt;&gt;"",OR($P177&lt;=0,$Q177&lt;=0)),AND($S177&lt;&gt;"",$T177&lt;&gt;"",OR($S177&lt;=0,$T177&lt;=0)),AND($V177&lt;&gt;"",$W177&lt;&gt;"",OR($V177&lt;=0,$W177&lt;=0))),"Revise os valores informados: valor unitário e quantidade devem ser maiores que zero.",IF(OR(AND($G177="",$H177&lt;&gt;""),AND($G177&lt;&gt;"",$H177=""),AND($J177="",$K177&lt;&gt;""),AND($J177&lt;&gt;"",$K177=""),AND($M177="",$N177&lt;&gt;""),AND($M177&lt;&gt;"",$N177=""),AND($P177="",$Q177&lt;&gt;""),AND($P177&lt;&gt;"",$Q177=""),AND($S177="",$T177&lt;&gt;""),AND($S177&lt;&gt;"",$T177=""),AND($V177="",$W177&lt;&gt;""),AND($V177&lt;&gt;"",$W177="")),"Há ano preenchido parcialmente: "&amp;TRIM(IF(AND($G177="",$H177&lt;&gt;""),"Ano 1 (falta valor unitário); ","")&amp;IF(AND($G177&lt;&gt;"",$H177=""),"Ano 1 (falta quantidade); ","")&amp;IF(AND($J177="",$K177&lt;&gt;""),"Ano 2 (falta valor unitário); ","")&amp;IF(AND($J177&lt;&gt;"",$K177=""),"Ano 2 (falta quantidade); ","")&amp;IF(AND($M177="",$N177&lt;&gt;""),"Ano 3 (falta valor unitário); ","")&amp;IF(AND($M177&lt;&gt;"",$N177=""),"Ano 3 (falta quantidade); ","")&amp;IF(AND($P177="",$Q177&lt;&gt;""),"Ano 4 (falta valor unitário); ","")&amp;IF(AND($P177&lt;&gt;"",$Q177=""),"Ano 4 (falta quantidade); ","")&amp;IF(AND($S177="",$T177&lt;&gt;""),"Ano 5 (falta valor unitário); ","")&amp;IF(AND($S177&lt;&gt;"",$T177=""),"Ano 5 (falta quantidade); ","")&amp;IF(AND($V177="",$W177&lt;&gt;""),"Ano 6 (falta valor unitário); ","")&amp;IF(AND($V177&lt;&gt;"",$W177=""),"Ano 6 (falta quantidade); ","")), IF(NOT(OR(AND($G177&lt;&gt;"",$H177&lt;&gt;""),AND($J177&lt;&gt;"",$K177&lt;&gt;""),AND($M177&lt;&gt;"",$N177&lt;&gt;""),AND($P177&lt;&gt;"",$Q177&lt;&gt;""),AND($S177&lt;&gt;"",$T177&lt;&gt;""),AND($V177&lt;&gt;"",$W177&lt;&gt;""))),"Informe pelo menos um ano completo com valor unitário e quantidade.",IF(AND($C177&lt;&gt;"",$E177&lt;&gt;"",LEFT(TRIM($C177),1)&lt;&gt;LEFT(TRIM($E177),1)),"Categoria e tipo estão incompatíveis.",IF(IF(OR($E177="",$F177=""),FALSE(),IFERROR(COUNTIF(INDIRECT("UNITS_"&amp;SUBSTITUTE(LEFT($E177,FIND(" ",$E177&amp;" ")-1),".","_")),$F177)=0,TRUE())),"Unidade incompatível com o tipo selecionado.",IF(OR(AND(ISNUMBER(SEARCH("comunic",LOWER($B177))),LEFT($E177,3)&lt;&gt;"4.4"),AND(ISNUMBER(SEARCH("monitor",LOWER($B177))),NOT(OR(LEFT($E177,3)="1.5",LEFT($E177,3)="2.5")))),"Revise a classificação do item conforme as regras de preenchimento.",IF(AND($B177&lt;&gt;"",OR(ISNUMBER(SEARCH("outro",LOWER($B177))),ISNUMBER(SEARCH("divers",LOWER($B177))),ISNUMBER(SEARCH("kit",LOWER($B177))),ISNUMBER(SEARCH("ferrament",LOWER($B177))),ISNUMBER(SEARCH("epi",LOWER($B177)))),NOT(OR($Z177&lt;&gt;"",$AA177&lt;&gt;""))),"Descrição muito genérica: detalhe melhor o item e registre o racional no memorial ou em anexo.",IF(AND($Y177=0,$B177&lt;&gt;"",OR($G177&lt;&gt;"",$H177&lt;&gt;"",$J177&lt;&gt;"",$K177&lt;&gt;"",$M177&lt;&gt;"",$N177&lt;&gt;"",$P177&lt;&gt;"",$Q177&lt;&gt;"",$S177&lt;&gt;"",$T177&lt;&gt;"",$V177&lt;&gt;"",$W177&lt;&gt;"")),"O item possui dados lançados, mas o total está zerado. Revise os valores informados.","")))))))))))))))</f>
        <v/>
      </c>
    </row>
    <row r="178" spans="1:35" ht="14.25" customHeight="1" x14ac:dyDescent="0.25">
      <c r="A178" s="57" t="str">
        <f t="shared" si="26"/>
        <v/>
      </c>
      <c r="B178" s="58"/>
      <c r="C178" s="58"/>
      <c r="D178" s="58"/>
      <c r="E178" s="58"/>
      <c r="F178" s="58"/>
      <c r="G178" s="269"/>
      <c r="H178" s="59"/>
      <c r="I178" s="273">
        <f t="shared" si="27"/>
        <v>0</v>
      </c>
      <c r="J178" s="269"/>
      <c r="K178" s="59"/>
      <c r="L178" s="270">
        <f t="shared" si="28"/>
        <v>0</v>
      </c>
      <c r="M178" s="269"/>
      <c r="N178" s="59"/>
      <c r="O178" s="270">
        <f t="shared" si="29"/>
        <v>0</v>
      </c>
      <c r="P178" s="269"/>
      <c r="Q178" s="59"/>
      <c r="R178" s="271">
        <f t="shared" si="30"/>
        <v>0</v>
      </c>
      <c r="S178" s="269"/>
      <c r="T178" s="59"/>
      <c r="U178" s="270">
        <f t="shared" si="31"/>
        <v>0</v>
      </c>
      <c r="V178" s="269"/>
      <c r="W178" s="59"/>
      <c r="X178" s="270">
        <f t="shared" si="32"/>
        <v>0</v>
      </c>
      <c r="Y178" s="270">
        <f t="shared" si="33"/>
        <v>0</v>
      </c>
      <c r="Z178" s="58"/>
      <c r="AA178" s="58"/>
      <c r="AB178" s="60" t="str">
        <f t="shared" si="34"/>
        <v/>
      </c>
      <c r="AC178" s="21" t="b">
        <f t="shared" si="35"/>
        <v>0</v>
      </c>
      <c r="AD178" s="21" t="b">
        <f t="shared" si="36"/>
        <v>0</v>
      </c>
      <c r="AE178" s="21" t="b">
        <f t="shared" si="37"/>
        <v>0</v>
      </c>
      <c r="AF178" s="21" t="b">
        <f ca="1">OR(AND($AC178,NOT($AD178)),AND($AC178,OR(AND($G178="",$H178&lt;&gt;""),AND($G178&lt;&gt;"",$H178=""),AND($J178="",$K178&lt;&gt;""),AND($J178&lt;&gt;"",$K178=""),AND($M178="",$N178&lt;&gt;""),AND($M178&lt;&gt;"",$N178=""),AND($P178="",$Q178&lt;&gt;""),AND($P178&lt;&gt;"",$Q178=""),AND($S178="",$T178&lt;&gt;""),AND($S178&lt;&gt;"",$T178=""),AND($V178="",$W178&lt;&gt;""),AND($V178&lt;&gt;"",$W178=""))),AND($C178&lt;&gt;"",$E178&lt;&gt;"",LEFT(TRIM($C178),1)&lt;&gt;LEFT(TRIM($E178),1)),IF(OR($E178="",$F178=""),FALSE(),IFERROR(COUNTIF(INDIRECT("UNITS_"&amp;SUBSTITUTE(LEFT($E178,FIND(" ",$E178&amp;" ")-1),".","_")),$F178)=0,TRUE())),AND($B178&lt;&gt;"",OR(ISNUMBER(SEARCH("outro",LOWER($B178))),ISNUMBER(SEARCH("divers",LOWER($B178))),ISNUMBER(SEARCH("etc",LOWER($B178))))),OR(AND(ISNUMBER(SEARCH("comunic",LOWER($B178))),LEFT($E178,3)&lt;&gt;"4.4"),AND(ISNUMBER(SEARCH("monitor",LOWER($B178))),NOT(OR(LEFT($E178,3)="1.5",LEFT($E178,3)="2.5")))),AND($B178&lt;&gt;"",OR(LEFT($C178,1)="1",LEFT($C178,1)="2"),$D178=""),AND($D178&lt;&gt;"",NOT(OR(LEFT($C178,1)="1",LEFT($C178,1)="2"))),AND($D178&lt;&gt;"",COUNTIF(' PROJETO'!$B$14:$B$16,$D178)=0),IF($D178="",FALSE(),IF(COUNTIF(' PROJETO'!$B$14:$B$16,$D178)=0,FALSE(),IFERROR(INDEX(' PROJETO'!$C$14:$C$16,MATCH($D178,' PROJETO'!$B$14:$B$16,0))&lt;&gt;"Sim",FALSE()))))</f>
        <v>0</v>
      </c>
      <c r="AG178" s="21" t="b">
        <f>AND($AC178,$Y178&gt;'CONFG.  LISTAS'!$F$4,$Z178="",$AA178="")</f>
        <v>0</v>
      </c>
      <c r="AH178" s="21" t="str">
        <f t="shared" si="38"/>
        <v/>
      </c>
      <c r="AI178" s="43" t="str">
        <f ca="1">IF(NOT($AC178),"",IF(OR($B178="",$C178="",$E178="",$F178=""),"Preencha descrição, categoria, tipo e unidade.",IF(AND($B178&lt;&gt;"",OR(LEFT($C178,1)="1",LEFT($C178,1)="2"),$D178=""),"Informe a prática de restauração para itens diretos.",IF(AND($D178&lt;&gt;"",NOT(OR(LEFT($C178,1)="1",LEFT($C178,1)="2"))),"Custos indiretos não devem pertencer a uma prática específica.",IF(AND($D178&lt;&gt;"",COUNTIF(' PROJETO'!$B$14:$B$16,$D178)=0),"Prática de restauração inválida ou não cadastrada.",IF(IF($D178="",FALSE(),IF(COUNTIF(' PROJETO'!$B$14:$B$16,$D178)=0,FALSE(),IFERROR(INDEX(' PROJETO'!$C$14:$C$16,MATCH($D178,' PROJETO'!$B$14:$B$16,0))&lt;&gt;"Sim",FALSE()))),"A prática informada no item não foi selecionada na aba Projeto.",IF(AND(MAX($I178,$L178,$O178,$R178,$U178,$X178)&gt;'CONFG.  LISTAS'!$F$4,NOT(OR($Z178&lt;&gt;"",$AA178&lt;&gt;""))),"Memorial de cálculo ou anexo obrigatório não informado para item acima do limite.",IF(OR(AND($G178&lt;&gt;"",$H178&lt;&gt;"",OR($G178&lt;=0,$H178&lt;=0)),AND($J178&lt;&gt;"",$K178&lt;&gt;"",OR($J178&lt;=0,$K178&lt;=0)),AND($M178&lt;&gt;"",$N178&lt;&gt;"",OR($M178&lt;=0,$N178&lt;=0)),AND($P178&lt;&gt;"",$Q178&lt;&gt;"",OR($P178&lt;=0,$Q178&lt;=0)),AND($S178&lt;&gt;"",$T178&lt;&gt;"",OR($S178&lt;=0,$T178&lt;=0)),AND($V178&lt;&gt;"",$W178&lt;&gt;"",OR($V178&lt;=0,$W178&lt;=0))),"Revise os valores informados: valor unitário e quantidade devem ser maiores que zero.",IF(OR(AND($G178="",$H178&lt;&gt;""),AND($G178&lt;&gt;"",$H178=""),AND($J178="",$K178&lt;&gt;""),AND($J178&lt;&gt;"",$K178=""),AND($M178="",$N178&lt;&gt;""),AND($M178&lt;&gt;"",$N178=""),AND($P178="",$Q178&lt;&gt;""),AND($P178&lt;&gt;"",$Q178=""),AND($S178="",$T178&lt;&gt;""),AND($S178&lt;&gt;"",$T178=""),AND($V178="",$W178&lt;&gt;""),AND($V178&lt;&gt;"",$W178="")),"Há ano preenchido parcialmente: "&amp;TRIM(IF(AND($G178="",$H178&lt;&gt;""),"Ano 1 (falta valor unitário); ","")&amp;IF(AND($G178&lt;&gt;"",$H178=""),"Ano 1 (falta quantidade); ","")&amp;IF(AND($J178="",$K178&lt;&gt;""),"Ano 2 (falta valor unitário); ","")&amp;IF(AND($J178&lt;&gt;"",$K178=""),"Ano 2 (falta quantidade); ","")&amp;IF(AND($M178="",$N178&lt;&gt;""),"Ano 3 (falta valor unitário); ","")&amp;IF(AND($M178&lt;&gt;"",$N178=""),"Ano 3 (falta quantidade); ","")&amp;IF(AND($P178="",$Q178&lt;&gt;""),"Ano 4 (falta valor unitário); ","")&amp;IF(AND($P178&lt;&gt;"",$Q178=""),"Ano 4 (falta quantidade); ","")&amp;IF(AND($S178="",$T178&lt;&gt;""),"Ano 5 (falta valor unitário); ","")&amp;IF(AND($S178&lt;&gt;"",$T178=""),"Ano 5 (falta quantidade); ","")&amp;IF(AND($V178="",$W178&lt;&gt;""),"Ano 6 (falta valor unitário); ","")&amp;IF(AND($V178&lt;&gt;"",$W178=""),"Ano 6 (falta quantidade); ","")), IF(NOT(OR(AND($G178&lt;&gt;"",$H178&lt;&gt;""),AND($J178&lt;&gt;"",$K178&lt;&gt;""),AND($M178&lt;&gt;"",$N178&lt;&gt;""),AND($P178&lt;&gt;"",$Q178&lt;&gt;""),AND($S178&lt;&gt;"",$T178&lt;&gt;""),AND($V178&lt;&gt;"",$W178&lt;&gt;""))),"Informe pelo menos um ano completo com valor unitário e quantidade.",IF(AND($C178&lt;&gt;"",$E178&lt;&gt;"",LEFT(TRIM($C178),1)&lt;&gt;LEFT(TRIM($E178),1)),"Categoria e tipo estão incompatíveis.",IF(IF(OR($E178="",$F178=""),FALSE(),IFERROR(COUNTIF(INDIRECT("UNITS_"&amp;SUBSTITUTE(LEFT($E178,FIND(" ",$E178&amp;" ")-1),".","_")),$F178)=0,TRUE())),"Unidade incompatível com o tipo selecionado.",IF(OR(AND(ISNUMBER(SEARCH("comunic",LOWER($B178))),LEFT($E178,3)&lt;&gt;"4.4"),AND(ISNUMBER(SEARCH("monitor",LOWER($B178))),NOT(OR(LEFT($E178,3)="1.5",LEFT($E178,3)="2.5")))),"Revise a classificação do item conforme as regras de preenchimento.",IF(AND($B178&lt;&gt;"",OR(ISNUMBER(SEARCH("outro",LOWER($B178))),ISNUMBER(SEARCH("divers",LOWER($B178))),ISNUMBER(SEARCH("kit",LOWER($B178))),ISNUMBER(SEARCH("ferrament",LOWER($B178))),ISNUMBER(SEARCH("epi",LOWER($B178)))),NOT(OR($Z178&lt;&gt;"",$AA178&lt;&gt;""))),"Descrição muito genérica: detalhe melhor o item e registre o racional no memorial ou em anexo.",IF(AND($Y178=0,$B178&lt;&gt;"",OR($G178&lt;&gt;"",$H178&lt;&gt;"",$J178&lt;&gt;"",$K178&lt;&gt;"",$M178&lt;&gt;"",$N178&lt;&gt;"",$P178&lt;&gt;"",$Q178&lt;&gt;"",$S178&lt;&gt;"",$T178&lt;&gt;"",$V178&lt;&gt;"",$W178&lt;&gt;"")),"O item possui dados lançados, mas o total está zerado. Revise os valores informados.","")))))))))))))))</f>
        <v/>
      </c>
    </row>
    <row r="179" spans="1:35" ht="14.25" customHeight="1" x14ac:dyDescent="0.25">
      <c r="A179" s="57" t="str">
        <f t="shared" si="26"/>
        <v/>
      </c>
      <c r="B179" s="61"/>
      <c r="C179" s="61"/>
      <c r="D179" s="58"/>
      <c r="E179" s="61"/>
      <c r="F179" s="61"/>
      <c r="G179" s="272"/>
      <c r="H179" s="62"/>
      <c r="I179" s="273">
        <f t="shared" si="27"/>
        <v>0</v>
      </c>
      <c r="J179" s="272"/>
      <c r="K179" s="62"/>
      <c r="L179" s="270">
        <f t="shared" si="28"/>
        <v>0</v>
      </c>
      <c r="M179" s="272"/>
      <c r="N179" s="62"/>
      <c r="O179" s="270">
        <f t="shared" si="29"/>
        <v>0</v>
      </c>
      <c r="P179" s="272"/>
      <c r="Q179" s="62"/>
      <c r="R179" s="271">
        <f t="shared" si="30"/>
        <v>0</v>
      </c>
      <c r="S179" s="272"/>
      <c r="T179" s="62"/>
      <c r="U179" s="270">
        <f t="shared" si="31"/>
        <v>0</v>
      </c>
      <c r="V179" s="272"/>
      <c r="W179" s="62"/>
      <c r="X179" s="270">
        <f t="shared" si="32"/>
        <v>0</v>
      </c>
      <c r="Y179" s="270">
        <f t="shared" si="33"/>
        <v>0</v>
      </c>
      <c r="Z179" s="61"/>
      <c r="AA179" s="61"/>
      <c r="AB179" s="60" t="str">
        <f t="shared" si="34"/>
        <v/>
      </c>
      <c r="AC179" s="21" t="b">
        <f t="shared" si="35"/>
        <v>0</v>
      </c>
      <c r="AD179" s="21" t="b">
        <f t="shared" si="36"/>
        <v>0</v>
      </c>
      <c r="AE179" s="21" t="b">
        <f t="shared" si="37"/>
        <v>0</v>
      </c>
      <c r="AF179" s="21" t="b">
        <f ca="1">OR(AND($AC179,NOT($AD179)),AND($AC179,OR(AND($G179="",$H179&lt;&gt;""),AND($G179&lt;&gt;"",$H179=""),AND($J179="",$K179&lt;&gt;""),AND($J179&lt;&gt;"",$K179=""),AND($M179="",$N179&lt;&gt;""),AND($M179&lt;&gt;"",$N179=""),AND($P179="",$Q179&lt;&gt;""),AND($P179&lt;&gt;"",$Q179=""),AND($S179="",$T179&lt;&gt;""),AND($S179&lt;&gt;"",$T179=""),AND($V179="",$W179&lt;&gt;""),AND($V179&lt;&gt;"",$W179=""))),AND($C179&lt;&gt;"",$E179&lt;&gt;"",LEFT(TRIM($C179),1)&lt;&gt;LEFT(TRIM($E179),1)),IF(OR($E179="",$F179=""),FALSE(),IFERROR(COUNTIF(INDIRECT("UNITS_"&amp;SUBSTITUTE(LEFT($E179,FIND(" ",$E179&amp;" ")-1),".","_")),$F179)=0,TRUE())),AND($B179&lt;&gt;"",OR(ISNUMBER(SEARCH("outro",LOWER($B179))),ISNUMBER(SEARCH("divers",LOWER($B179))),ISNUMBER(SEARCH("etc",LOWER($B179))))),OR(AND(ISNUMBER(SEARCH("comunic",LOWER($B179))),LEFT($E179,3)&lt;&gt;"4.4"),AND(ISNUMBER(SEARCH("monitor",LOWER($B179))),NOT(OR(LEFT($E179,3)="1.5",LEFT($E179,3)="2.5")))),AND($B179&lt;&gt;"",OR(LEFT($C179,1)="1",LEFT($C179,1)="2"),$D179=""),AND($D179&lt;&gt;"",NOT(OR(LEFT($C179,1)="1",LEFT($C179,1)="2"))),AND($D179&lt;&gt;"",COUNTIF(' PROJETO'!$B$14:$B$16,$D179)=0),IF($D179="",FALSE(),IF(COUNTIF(' PROJETO'!$B$14:$B$16,$D179)=0,FALSE(),IFERROR(INDEX(' PROJETO'!$C$14:$C$16,MATCH($D179,' PROJETO'!$B$14:$B$16,0))&lt;&gt;"Sim",FALSE()))))</f>
        <v>0</v>
      </c>
      <c r="AG179" s="21" t="b">
        <f>AND($AC179,$Y179&gt;'CONFG.  LISTAS'!$F$4,$Z179="",$AA179="")</f>
        <v>0</v>
      </c>
      <c r="AH179" s="21" t="str">
        <f t="shared" si="38"/>
        <v/>
      </c>
      <c r="AI179" s="43" t="str">
        <f ca="1">IF(NOT($AC179),"",IF(OR($B179="",$C179="",$E179="",$F179=""),"Preencha descrição, categoria, tipo e unidade.",IF(AND($B179&lt;&gt;"",OR(LEFT($C179,1)="1",LEFT($C179,1)="2"),$D179=""),"Informe a prática de restauração para itens diretos.",IF(AND($D179&lt;&gt;"",NOT(OR(LEFT($C179,1)="1",LEFT($C179,1)="2"))),"Custos indiretos não devem pertencer a uma prática específica.",IF(AND($D179&lt;&gt;"",COUNTIF(' PROJETO'!$B$14:$B$16,$D179)=0),"Prática de restauração inválida ou não cadastrada.",IF(IF($D179="",FALSE(),IF(COUNTIF(' PROJETO'!$B$14:$B$16,$D179)=0,FALSE(),IFERROR(INDEX(' PROJETO'!$C$14:$C$16,MATCH($D179,' PROJETO'!$B$14:$B$16,0))&lt;&gt;"Sim",FALSE()))),"A prática informada no item não foi selecionada na aba Projeto.",IF(AND(MAX($I179,$L179,$O179,$R179,$U179,$X179)&gt;'CONFG.  LISTAS'!$F$4,NOT(OR($Z179&lt;&gt;"",$AA179&lt;&gt;""))),"Memorial de cálculo ou anexo obrigatório não informado para item acima do limite.",IF(OR(AND($G179&lt;&gt;"",$H179&lt;&gt;"",OR($G179&lt;=0,$H179&lt;=0)),AND($J179&lt;&gt;"",$K179&lt;&gt;"",OR($J179&lt;=0,$K179&lt;=0)),AND($M179&lt;&gt;"",$N179&lt;&gt;"",OR($M179&lt;=0,$N179&lt;=0)),AND($P179&lt;&gt;"",$Q179&lt;&gt;"",OR($P179&lt;=0,$Q179&lt;=0)),AND($S179&lt;&gt;"",$T179&lt;&gt;"",OR($S179&lt;=0,$T179&lt;=0)),AND($V179&lt;&gt;"",$W179&lt;&gt;"",OR($V179&lt;=0,$W179&lt;=0))),"Revise os valores informados: valor unitário e quantidade devem ser maiores que zero.",IF(OR(AND($G179="",$H179&lt;&gt;""),AND($G179&lt;&gt;"",$H179=""),AND($J179="",$K179&lt;&gt;""),AND($J179&lt;&gt;"",$K179=""),AND($M179="",$N179&lt;&gt;""),AND($M179&lt;&gt;"",$N179=""),AND($P179="",$Q179&lt;&gt;""),AND($P179&lt;&gt;"",$Q179=""),AND($S179="",$T179&lt;&gt;""),AND($S179&lt;&gt;"",$T179=""),AND($V179="",$W179&lt;&gt;""),AND($V179&lt;&gt;"",$W179="")),"Há ano preenchido parcialmente: "&amp;TRIM(IF(AND($G179="",$H179&lt;&gt;""),"Ano 1 (falta valor unitário); ","")&amp;IF(AND($G179&lt;&gt;"",$H179=""),"Ano 1 (falta quantidade); ","")&amp;IF(AND($J179="",$K179&lt;&gt;""),"Ano 2 (falta valor unitário); ","")&amp;IF(AND($J179&lt;&gt;"",$K179=""),"Ano 2 (falta quantidade); ","")&amp;IF(AND($M179="",$N179&lt;&gt;""),"Ano 3 (falta valor unitário); ","")&amp;IF(AND($M179&lt;&gt;"",$N179=""),"Ano 3 (falta quantidade); ","")&amp;IF(AND($P179="",$Q179&lt;&gt;""),"Ano 4 (falta valor unitário); ","")&amp;IF(AND($P179&lt;&gt;"",$Q179=""),"Ano 4 (falta quantidade); ","")&amp;IF(AND($S179="",$T179&lt;&gt;""),"Ano 5 (falta valor unitário); ","")&amp;IF(AND($S179&lt;&gt;"",$T179=""),"Ano 5 (falta quantidade); ","")&amp;IF(AND($V179="",$W179&lt;&gt;""),"Ano 6 (falta valor unitário); ","")&amp;IF(AND($V179&lt;&gt;"",$W179=""),"Ano 6 (falta quantidade); ","")), IF(NOT(OR(AND($G179&lt;&gt;"",$H179&lt;&gt;""),AND($J179&lt;&gt;"",$K179&lt;&gt;""),AND($M179&lt;&gt;"",$N179&lt;&gt;""),AND($P179&lt;&gt;"",$Q179&lt;&gt;""),AND($S179&lt;&gt;"",$T179&lt;&gt;""),AND($V179&lt;&gt;"",$W179&lt;&gt;""))),"Informe pelo menos um ano completo com valor unitário e quantidade.",IF(AND($C179&lt;&gt;"",$E179&lt;&gt;"",LEFT(TRIM($C179),1)&lt;&gt;LEFT(TRIM($E179),1)),"Categoria e tipo estão incompatíveis.",IF(IF(OR($E179="",$F179=""),FALSE(),IFERROR(COUNTIF(INDIRECT("UNITS_"&amp;SUBSTITUTE(LEFT($E179,FIND(" ",$E179&amp;" ")-1),".","_")),$F179)=0,TRUE())),"Unidade incompatível com o tipo selecionado.",IF(OR(AND(ISNUMBER(SEARCH("comunic",LOWER($B179))),LEFT($E179,3)&lt;&gt;"4.4"),AND(ISNUMBER(SEARCH("monitor",LOWER($B179))),NOT(OR(LEFT($E179,3)="1.5",LEFT($E179,3)="2.5")))),"Revise a classificação do item conforme as regras de preenchimento.",IF(AND($B179&lt;&gt;"",OR(ISNUMBER(SEARCH("outro",LOWER($B179))),ISNUMBER(SEARCH("divers",LOWER($B179))),ISNUMBER(SEARCH("kit",LOWER($B179))),ISNUMBER(SEARCH("ferrament",LOWER($B179))),ISNUMBER(SEARCH("epi",LOWER($B179)))),NOT(OR($Z179&lt;&gt;"",$AA179&lt;&gt;""))),"Descrição muito genérica: detalhe melhor o item e registre o racional no memorial ou em anexo.",IF(AND($Y179=0,$B179&lt;&gt;"",OR($G179&lt;&gt;"",$H179&lt;&gt;"",$J179&lt;&gt;"",$K179&lt;&gt;"",$M179&lt;&gt;"",$N179&lt;&gt;"",$P179&lt;&gt;"",$Q179&lt;&gt;"",$S179&lt;&gt;"",$T179&lt;&gt;"",$V179&lt;&gt;"",$W179&lt;&gt;"")),"O item possui dados lançados, mas o total está zerado. Revise os valores informados.","")))))))))))))))</f>
        <v/>
      </c>
    </row>
    <row r="180" spans="1:35" ht="14.25" customHeight="1" x14ac:dyDescent="0.25">
      <c r="A180" s="57" t="str">
        <f t="shared" si="26"/>
        <v/>
      </c>
      <c r="B180" s="58"/>
      <c r="C180" s="58"/>
      <c r="D180" s="58"/>
      <c r="E180" s="58"/>
      <c r="F180" s="58"/>
      <c r="G180" s="269"/>
      <c r="H180" s="59"/>
      <c r="I180" s="273">
        <f t="shared" si="27"/>
        <v>0</v>
      </c>
      <c r="J180" s="269"/>
      <c r="K180" s="59"/>
      <c r="L180" s="270">
        <f t="shared" si="28"/>
        <v>0</v>
      </c>
      <c r="M180" s="269"/>
      <c r="N180" s="59"/>
      <c r="O180" s="270">
        <f t="shared" si="29"/>
        <v>0</v>
      </c>
      <c r="P180" s="269"/>
      <c r="Q180" s="59"/>
      <c r="R180" s="271">
        <f t="shared" si="30"/>
        <v>0</v>
      </c>
      <c r="S180" s="269"/>
      <c r="T180" s="59"/>
      <c r="U180" s="270">
        <f t="shared" si="31"/>
        <v>0</v>
      </c>
      <c r="V180" s="269"/>
      <c r="W180" s="59"/>
      <c r="X180" s="270">
        <f t="shared" si="32"/>
        <v>0</v>
      </c>
      <c r="Y180" s="270">
        <f t="shared" si="33"/>
        <v>0</v>
      </c>
      <c r="Z180" s="58"/>
      <c r="AA180" s="58"/>
      <c r="AB180" s="60" t="str">
        <f t="shared" si="34"/>
        <v/>
      </c>
      <c r="AC180" s="21" t="b">
        <f t="shared" si="35"/>
        <v>0</v>
      </c>
      <c r="AD180" s="21" t="b">
        <f t="shared" si="36"/>
        <v>0</v>
      </c>
      <c r="AE180" s="21" t="b">
        <f t="shared" si="37"/>
        <v>0</v>
      </c>
      <c r="AF180" s="21" t="b">
        <f ca="1">OR(AND($AC180,NOT($AD180)),AND($AC180,OR(AND($G180="",$H180&lt;&gt;""),AND($G180&lt;&gt;"",$H180=""),AND($J180="",$K180&lt;&gt;""),AND($J180&lt;&gt;"",$K180=""),AND($M180="",$N180&lt;&gt;""),AND($M180&lt;&gt;"",$N180=""),AND($P180="",$Q180&lt;&gt;""),AND($P180&lt;&gt;"",$Q180=""),AND($S180="",$T180&lt;&gt;""),AND($S180&lt;&gt;"",$T180=""),AND($V180="",$W180&lt;&gt;""),AND($V180&lt;&gt;"",$W180=""))),AND($C180&lt;&gt;"",$E180&lt;&gt;"",LEFT(TRIM($C180),1)&lt;&gt;LEFT(TRIM($E180),1)),IF(OR($E180="",$F180=""),FALSE(),IFERROR(COUNTIF(INDIRECT("UNITS_"&amp;SUBSTITUTE(LEFT($E180,FIND(" ",$E180&amp;" ")-1),".","_")),$F180)=0,TRUE())),AND($B180&lt;&gt;"",OR(ISNUMBER(SEARCH("outro",LOWER($B180))),ISNUMBER(SEARCH("divers",LOWER($B180))),ISNUMBER(SEARCH("etc",LOWER($B180))))),OR(AND(ISNUMBER(SEARCH("comunic",LOWER($B180))),LEFT($E180,3)&lt;&gt;"4.4"),AND(ISNUMBER(SEARCH("monitor",LOWER($B180))),NOT(OR(LEFT($E180,3)="1.5",LEFT($E180,3)="2.5")))),AND($B180&lt;&gt;"",OR(LEFT($C180,1)="1",LEFT($C180,1)="2"),$D180=""),AND($D180&lt;&gt;"",NOT(OR(LEFT($C180,1)="1",LEFT($C180,1)="2"))),AND($D180&lt;&gt;"",COUNTIF(' PROJETO'!$B$14:$B$16,$D180)=0),IF($D180="",FALSE(),IF(COUNTIF(' PROJETO'!$B$14:$B$16,$D180)=0,FALSE(),IFERROR(INDEX(' PROJETO'!$C$14:$C$16,MATCH($D180,' PROJETO'!$B$14:$B$16,0))&lt;&gt;"Sim",FALSE()))))</f>
        <v>0</v>
      </c>
      <c r="AG180" s="21" t="b">
        <f>AND($AC180,$Y180&gt;'CONFG.  LISTAS'!$F$4,$Z180="",$AA180="")</f>
        <v>0</v>
      </c>
      <c r="AH180" s="21" t="str">
        <f t="shared" si="38"/>
        <v/>
      </c>
      <c r="AI180" s="43" t="str">
        <f ca="1">IF(NOT($AC180),"",IF(OR($B180="",$C180="",$E180="",$F180=""),"Preencha descrição, categoria, tipo e unidade.",IF(AND($B180&lt;&gt;"",OR(LEFT($C180,1)="1",LEFT($C180,1)="2"),$D180=""),"Informe a prática de restauração para itens diretos.",IF(AND($D180&lt;&gt;"",NOT(OR(LEFT($C180,1)="1",LEFT($C180,1)="2"))),"Custos indiretos não devem pertencer a uma prática específica.",IF(AND($D180&lt;&gt;"",COUNTIF(' PROJETO'!$B$14:$B$16,$D180)=0),"Prática de restauração inválida ou não cadastrada.",IF(IF($D180="",FALSE(),IF(COUNTIF(' PROJETO'!$B$14:$B$16,$D180)=0,FALSE(),IFERROR(INDEX(' PROJETO'!$C$14:$C$16,MATCH($D180,' PROJETO'!$B$14:$B$16,0))&lt;&gt;"Sim",FALSE()))),"A prática informada no item não foi selecionada na aba Projeto.",IF(AND(MAX($I180,$L180,$O180,$R180,$U180,$X180)&gt;'CONFG.  LISTAS'!$F$4,NOT(OR($Z180&lt;&gt;"",$AA180&lt;&gt;""))),"Memorial de cálculo ou anexo obrigatório não informado para item acima do limite.",IF(OR(AND($G180&lt;&gt;"",$H180&lt;&gt;"",OR($G180&lt;=0,$H180&lt;=0)),AND($J180&lt;&gt;"",$K180&lt;&gt;"",OR($J180&lt;=0,$K180&lt;=0)),AND($M180&lt;&gt;"",$N180&lt;&gt;"",OR($M180&lt;=0,$N180&lt;=0)),AND($P180&lt;&gt;"",$Q180&lt;&gt;"",OR($P180&lt;=0,$Q180&lt;=0)),AND($S180&lt;&gt;"",$T180&lt;&gt;"",OR($S180&lt;=0,$T180&lt;=0)),AND($V180&lt;&gt;"",$W180&lt;&gt;"",OR($V180&lt;=0,$W180&lt;=0))),"Revise os valores informados: valor unitário e quantidade devem ser maiores que zero.",IF(OR(AND($G180="",$H180&lt;&gt;""),AND($G180&lt;&gt;"",$H180=""),AND($J180="",$K180&lt;&gt;""),AND($J180&lt;&gt;"",$K180=""),AND($M180="",$N180&lt;&gt;""),AND($M180&lt;&gt;"",$N180=""),AND($P180="",$Q180&lt;&gt;""),AND($P180&lt;&gt;"",$Q180=""),AND($S180="",$T180&lt;&gt;""),AND($S180&lt;&gt;"",$T180=""),AND($V180="",$W180&lt;&gt;""),AND($V180&lt;&gt;"",$W180="")),"Há ano preenchido parcialmente: "&amp;TRIM(IF(AND($G180="",$H180&lt;&gt;""),"Ano 1 (falta valor unitário); ","")&amp;IF(AND($G180&lt;&gt;"",$H180=""),"Ano 1 (falta quantidade); ","")&amp;IF(AND($J180="",$K180&lt;&gt;""),"Ano 2 (falta valor unitário); ","")&amp;IF(AND($J180&lt;&gt;"",$K180=""),"Ano 2 (falta quantidade); ","")&amp;IF(AND($M180="",$N180&lt;&gt;""),"Ano 3 (falta valor unitário); ","")&amp;IF(AND($M180&lt;&gt;"",$N180=""),"Ano 3 (falta quantidade); ","")&amp;IF(AND($P180="",$Q180&lt;&gt;""),"Ano 4 (falta valor unitário); ","")&amp;IF(AND($P180&lt;&gt;"",$Q180=""),"Ano 4 (falta quantidade); ","")&amp;IF(AND($S180="",$T180&lt;&gt;""),"Ano 5 (falta valor unitário); ","")&amp;IF(AND($S180&lt;&gt;"",$T180=""),"Ano 5 (falta quantidade); ","")&amp;IF(AND($V180="",$W180&lt;&gt;""),"Ano 6 (falta valor unitário); ","")&amp;IF(AND($V180&lt;&gt;"",$W180=""),"Ano 6 (falta quantidade); ","")), IF(NOT(OR(AND($G180&lt;&gt;"",$H180&lt;&gt;""),AND($J180&lt;&gt;"",$K180&lt;&gt;""),AND($M180&lt;&gt;"",$N180&lt;&gt;""),AND($P180&lt;&gt;"",$Q180&lt;&gt;""),AND($S180&lt;&gt;"",$T180&lt;&gt;""),AND($V180&lt;&gt;"",$W180&lt;&gt;""))),"Informe pelo menos um ano completo com valor unitário e quantidade.",IF(AND($C180&lt;&gt;"",$E180&lt;&gt;"",LEFT(TRIM($C180),1)&lt;&gt;LEFT(TRIM($E180),1)),"Categoria e tipo estão incompatíveis.",IF(IF(OR($E180="",$F180=""),FALSE(),IFERROR(COUNTIF(INDIRECT("UNITS_"&amp;SUBSTITUTE(LEFT($E180,FIND(" ",$E180&amp;" ")-1),".","_")),$F180)=0,TRUE())),"Unidade incompatível com o tipo selecionado.",IF(OR(AND(ISNUMBER(SEARCH("comunic",LOWER($B180))),LEFT($E180,3)&lt;&gt;"4.4"),AND(ISNUMBER(SEARCH("monitor",LOWER($B180))),NOT(OR(LEFT($E180,3)="1.5",LEFT($E180,3)="2.5")))),"Revise a classificação do item conforme as regras de preenchimento.",IF(AND($B180&lt;&gt;"",OR(ISNUMBER(SEARCH("outro",LOWER($B180))),ISNUMBER(SEARCH("divers",LOWER($B180))),ISNUMBER(SEARCH("kit",LOWER($B180))),ISNUMBER(SEARCH("ferrament",LOWER($B180))),ISNUMBER(SEARCH("epi",LOWER($B180)))),NOT(OR($Z180&lt;&gt;"",$AA180&lt;&gt;""))),"Descrição muito genérica: detalhe melhor o item e registre o racional no memorial ou em anexo.",IF(AND($Y180=0,$B180&lt;&gt;"",OR($G180&lt;&gt;"",$H180&lt;&gt;"",$J180&lt;&gt;"",$K180&lt;&gt;"",$M180&lt;&gt;"",$N180&lt;&gt;"",$P180&lt;&gt;"",$Q180&lt;&gt;"",$S180&lt;&gt;"",$T180&lt;&gt;"",$V180&lt;&gt;"",$W180&lt;&gt;"")),"O item possui dados lançados, mas o total está zerado. Revise os valores informados.","")))))))))))))))</f>
        <v/>
      </c>
    </row>
    <row r="181" spans="1:35" ht="14.25" customHeight="1" x14ac:dyDescent="0.25">
      <c r="A181" s="57" t="str">
        <f t="shared" si="26"/>
        <v/>
      </c>
      <c r="B181" s="61"/>
      <c r="C181" s="61"/>
      <c r="D181" s="58"/>
      <c r="E181" s="61"/>
      <c r="F181" s="61"/>
      <c r="G181" s="272"/>
      <c r="H181" s="62"/>
      <c r="I181" s="273">
        <f t="shared" si="27"/>
        <v>0</v>
      </c>
      <c r="J181" s="272"/>
      <c r="K181" s="62"/>
      <c r="L181" s="270">
        <f t="shared" si="28"/>
        <v>0</v>
      </c>
      <c r="M181" s="272"/>
      <c r="N181" s="62"/>
      <c r="O181" s="270">
        <f t="shared" si="29"/>
        <v>0</v>
      </c>
      <c r="P181" s="272"/>
      <c r="Q181" s="62"/>
      <c r="R181" s="271">
        <f t="shared" si="30"/>
        <v>0</v>
      </c>
      <c r="S181" s="272"/>
      <c r="T181" s="62"/>
      <c r="U181" s="270">
        <f t="shared" si="31"/>
        <v>0</v>
      </c>
      <c r="V181" s="272"/>
      <c r="W181" s="62"/>
      <c r="X181" s="270">
        <f t="shared" si="32"/>
        <v>0</v>
      </c>
      <c r="Y181" s="270">
        <f t="shared" si="33"/>
        <v>0</v>
      </c>
      <c r="Z181" s="61"/>
      <c r="AA181" s="61"/>
      <c r="AB181" s="60" t="str">
        <f t="shared" si="34"/>
        <v/>
      </c>
      <c r="AC181" s="21" t="b">
        <f t="shared" si="35"/>
        <v>0</v>
      </c>
      <c r="AD181" s="21" t="b">
        <f t="shared" si="36"/>
        <v>0</v>
      </c>
      <c r="AE181" s="21" t="b">
        <f t="shared" si="37"/>
        <v>0</v>
      </c>
      <c r="AF181" s="21" t="b">
        <f ca="1">OR(AND($AC181,NOT($AD181)),AND($AC181,OR(AND($G181="",$H181&lt;&gt;""),AND($G181&lt;&gt;"",$H181=""),AND($J181="",$K181&lt;&gt;""),AND($J181&lt;&gt;"",$K181=""),AND($M181="",$N181&lt;&gt;""),AND($M181&lt;&gt;"",$N181=""),AND($P181="",$Q181&lt;&gt;""),AND($P181&lt;&gt;"",$Q181=""),AND($S181="",$T181&lt;&gt;""),AND($S181&lt;&gt;"",$T181=""),AND($V181="",$W181&lt;&gt;""),AND($V181&lt;&gt;"",$W181=""))),AND($C181&lt;&gt;"",$E181&lt;&gt;"",LEFT(TRIM($C181),1)&lt;&gt;LEFT(TRIM($E181),1)),IF(OR($E181="",$F181=""),FALSE(),IFERROR(COUNTIF(INDIRECT("UNITS_"&amp;SUBSTITUTE(LEFT($E181,FIND(" ",$E181&amp;" ")-1),".","_")),$F181)=0,TRUE())),AND($B181&lt;&gt;"",OR(ISNUMBER(SEARCH("outro",LOWER($B181))),ISNUMBER(SEARCH("divers",LOWER($B181))),ISNUMBER(SEARCH("etc",LOWER($B181))))),OR(AND(ISNUMBER(SEARCH("comunic",LOWER($B181))),LEFT($E181,3)&lt;&gt;"4.4"),AND(ISNUMBER(SEARCH("monitor",LOWER($B181))),NOT(OR(LEFT($E181,3)="1.5",LEFT($E181,3)="2.5")))),AND($B181&lt;&gt;"",OR(LEFT($C181,1)="1",LEFT($C181,1)="2"),$D181=""),AND($D181&lt;&gt;"",NOT(OR(LEFT($C181,1)="1",LEFT($C181,1)="2"))),AND($D181&lt;&gt;"",COUNTIF(' PROJETO'!$B$14:$B$16,$D181)=0),IF($D181="",FALSE(),IF(COUNTIF(' PROJETO'!$B$14:$B$16,$D181)=0,FALSE(),IFERROR(INDEX(' PROJETO'!$C$14:$C$16,MATCH($D181,' PROJETO'!$B$14:$B$16,0))&lt;&gt;"Sim",FALSE()))))</f>
        <v>0</v>
      </c>
      <c r="AG181" s="21" t="b">
        <f>AND($AC181,$Y181&gt;'CONFG.  LISTAS'!$F$4,$Z181="",$AA181="")</f>
        <v>0</v>
      </c>
      <c r="AH181" s="21" t="str">
        <f t="shared" si="38"/>
        <v/>
      </c>
      <c r="AI181" s="43" t="str">
        <f ca="1">IF(NOT($AC181),"",IF(OR($B181="",$C181="",$E181="",$F181=""),"Preencha descrição, categoria, tipo e unidade.",IF(AND($B181&lt;&gt;"",OR(LEFT($C181,1)="1",LEFT($C181,1)="2"),$D181=""),"Informe a prática de restauração para itens diretos.",IF(AND($D181&lt;&gt;"",NOT(OR(LEFT($C181,1)="1",LEFT($C181,1)="2"))),"Custos indiretos não devem pertencer a uma prática específica.",IF(AND($D181&lt;&gt;"",COUNTIF(' PROJETO'!$B$14:$B$16,$D181)=0),"Prática de restauração inválida ou não cadastrada.",IF(IF($D181="",FALSE(),IF(COUNTIF(' PROJETO'!$B$14:$B$16,$D181)=0,FALSE(),IFERROR(INDEX(' PROJETO'!$C$14:$C$16,MATCH($D181,' PROJETO'!$B$14:$B$16,0))&lt;&gt;"Sim",FALSE()))),"A prática informada no item não foi selecionada na aba Projeto.",IF(AND(MAX($I181,$L181,$O181,$R181,$U181,$X181)&gt;'CONFG.  LISTAS'!$F$4,NOT(OR($Z181&lt;&gt;"",$AA181&lt;&gt;""))),"Memorial de cálculo ou anexo obrigatório não informado para item acima do limite.",IF(OR(AND($G181&lt;&gt;"",$H181&lt;&gt;"",OR($G181&lt;=0,$H181&lt;=0)),AND($J181&lt;&gt;"",$K181&lt;&gt;"",OR($J181&lt;=0,$K181&lt;=0)),AND($M181&lt;&gt;"",$N181&lt;&gt;"",OR($M181&lt;=0,$N181&lt;=0)),AND($P181&lt;&gt;"",$Q181&lt;&gt;"",OR($P181&lt;=0,$Q181&lt;=0)),AND($S181&lt;&gt;"",$T181&lt;&gt;"",OR($S181&lt;=0,$T181&lt;=0)),AND($V181&lt;&gt;"",$W181&lt;&gt;"",OR($V181&lt;=0,$W181&lt;=0))),"Revise os valores informados: valor unitário e quantidade devem ser maiores que zero.",IF(OR(AND($G181="",$H181&lt;&gt;""),AND($G181&lt;&gt;"",$H181=""),AND($J181="",$K181&lt;&gt;""),AND($J181&lt;&gt;"",$K181=""),AND($M181="",$N181&lt;&gt;""),AND($M181&lt;&gt;"",$N181=""),AND($P181="",$Q181&lt;&gt;""),AND($P181&lt;&gt;"",$Q181=""),AND($S181="",$T181&lt;&gt;""),AND($S181&lt;&gt;"",$T181=""),AND($V181="",$W181&lt;&gt;""),AND($V181&lt;&gt;"",$W181="")),"Há ano preenchido parcialmente: "&amp;TRIM(IF(AND($G181="",$H181&lt;&gt;""),"Ano 1 (falta valor unitário); ","")&amp;IF(AND($G181&lt;&gt;"",$H181=""),"Ano 1 (falta quantidade); ","")&amp;IF(AND($J181="",$K181&lt;&gt;""),"Ano 2 (falta valor unitário); ","")&amp;IF(AND($J181&lt;&gt;"",$K181=""),"Ano 2 (falta quantidade); ","")&amp;IF(AND($M181="",$N181&lt;&gt;""),"Ano 3 (falta valor unitário); ","")&amp;IF(AND($M181&lt;&gt;"",$N181=""),"Ano 3 (falta quantidade); ","")&amp;IF(AND($P181="",$Q181&lt;&gt;""),"Ano 4 (falta valor unitário); ","")&amp;IF(AND($P181&lt;&gt;"",$Q181=""),"Ano 4 (falta quantidade); ","")&amp;IF(AND($S181="",$T181&lt;&gt;""),"Ano 5 (falta valor unitário); ","")&amp;IF(AND($S181&lt;&gt;"",$T181=""),"Ano 5 (falta quantidade); ","")&amp;IF(AND($V181="",$W181&lt;&gt;""),"Ano 6 (falta valor unitário); ","")&amp;IF(AND($V181&lt;&gt;"",$W181=""),"Ano 6 (falta quantidade); ","")), IF(NOT(OR(AND($G181&lt;&gt;"",$H181&lt;&gt;""),AND($J181&lt;&gt;"",$K181&lt;&gt;""),AND($M181&lt;&gt;"",$N181&lt;&gt;""),AND($P181&lt;&gt;"",$Q181&lt;&gt;""),AND($S181&lt;&gt;"",$T181&lt;&gt;""),AND($V181&lt;&gt;"",$W181&lt;&gt;""))),"Informe pelo menos um ano completo com valor unitário e quantidade.",IF(AND($C181&lt;&gt;"",$E181&lt;&gt;"",LEFT(TRIM($C181),1)&lt;&gt;LEFT(TRIM($E181),1)),"Categoria e tipo estão incompatíveis.",IF(IF(OR($E181="",$F181=""),FALSE(),IFERROR(COUNTIF(INDIRECT("UNITS_"&amp;SUBSTITUTE(LEFT($E181,FIND(" ",$E181&amp;" ")-1),".","_")),$F181)=0,TRUE())),"Unidade incompatível com o tipo selecionado.",IF(OR(AND(ISNUMBER(SEARCH("comunic",LOWER($B181))),LEFT($E181,3)&lt;&gt;"4.4"),AND(ISNUMBER(SEARCH("monitor",LOWER($B181))),NOT(OR(LEFT($E181,3)="1.5",LEFT($E181,3)="2.5")))),"Revise a classificação do item conforme as regras de preenchimento.",IF(AND($B181&lt;&gt;"",OR(ISNUMBER(SEARCH("outro",LOWER($B181))),ISNUMBER(SEARCH("divers",LOWER($B181))),ISNUMBER(SEARCH("kit",LOWER($B181))),ISNUMBER(SEARCH("ferrament",LOWER($B181))),ISNUMBER(SEARCH("epi",LOWER($B181)))),NOT(OR($Z181&lt;&gt;"",$AA181&lt;&gt;""))),"Descrição muito genérica: detalhe melhor o item e registre o racional no memorial ou em anexo.",IF(AND($Y181=0,$B181&lt;&gt;"",OR($G181&lt;&gt;"",$H181&lt;&gt;"",$J181&lt;&gt;"",$K181&lt;&gt;"",$M181&lt;&gt;"",$N181&lt;&gt;"",$P181&lt;&gt;"",$Q181&lt;&gt;"",$S181&lt;&gt;"",$T181&lt;&gt;"",$V181&lt;&gt;"",$W181&lt;&gt;"")),"O item possui dados lançados, mas o total está zerado. Revise os valores informados.","")))))))))))))))</f>
        <v/>
      </c>
    </row>
    <row r="182" spans="1:35" ht="14.25" customHeight="1" x14ac:dyDescent="0.25">
      <c r="A182" s="57" t="str">
        <f t="shared" si="26"/>
        <v/>
      </c>
      <c r="B182" s="58"/>
      <c r="C182" s="58"/>
      <c r="D182" s="58"/>
      <c r="E182" s="58"/>
      <c r="F182" s="58"/>
      <c r="G182" s="269"/>
      <c r="H182" s="59"/>
      <c r="I182" s="273">
        <f t="shared" si="27"/>
        <v>0</v>
      </c>
      <c r="J182" s="269"/>
      <c r="K182" s="59"/>
      <c r="L182" s="270">
        <f t="shared" si="28"/>
        <v>0</v>
      </c>
      <c r="M182" s="269"/>
      <c r="N182" s="59"/>
      <c r="O182" s="270">
        <f t="shared" si="29"/>
        <v>0</v>
      </c>
      <c r="P182" s="269"/>
      <c r="Q182" s="59"/>
      <c r="R182" s="271">
        <f t="shared" si="30"/>
        <v>0</v>
      </c>
      <c r="S182" s="269"/>
      <c r="T182" s="59"/>
      <c r="U182" s="270">
        <f t="shared" si="31"/>
        <v>0</v>
      </c>
      <c r="V182" s="269"/>
      <c r="W182" s="59"/>
      <c r="X182" s="270">
        <f t="shared" si="32"/>
        <v>0</v>
      </c>
      <c r="Y182" s="270">
        <f t="shared" si="33"/>
        <v>0</v>
      </c>
      <c r="Z182" s="58"/>
      <c r="AA182" s="58"/>
      <c r="AB182" s="60" t="str">
        <f t="shared" si="34"/>
        <v/>
      </c>
      <c r="AC182" s="21" t="b">
        <f t="shared" si="35"/>
        <v>0</v>
      </c>
      <c r="AD182" s="21" t="b">
        <f t="shared" si="36"/>
        <v>0</v>
      </c>
      <c r="AE182" s="21" t="b">
        <f t="shared" si="37"/>
        <v>0</v>
      </c>
      <c r="AF182" s="21" t="b">
        <f ca="1">OR(AND($AC182,NOT($AD182)),AND($AC182,OR(AND($G182="",$H182&lt;&gt;""),AND($G182&lt;&gt;"",$H182=""),AND($J182="",$K182&lt;&gt;""),AND($J182&lt;&gt;"",$K182=""),AND($M182="",$N182&lt;&gt;""),AND($M182&lt;&gt;"",$N182=""),AND($P182="",$Q182&lt;&gt;""),AND($P182&lt;&gt;"",$Q182=""),AND($S182="",$T182&lt;&gt;""),AND($S182&lt;&gt;"",$T182=""),AND($V182="",$W182&lt;&gt;""),AND($V182&lt;&gt;"",$W182=""))),AND($C182&lt;&gt;"",$E182&lt;&gt;"",LEFT(TRIM($C182),1)&lt;&gt;LEFT(TRIM($E182),1)),IF(OR($E182="",$F182=""),FALSE(),IFERROR(COUNTIF(INDIRECT("UNITS_"&amp;SUBSTITUTE(LEFT($E182,FIND(" ",$E182&amp;" ")-1),".","_")),$F182)=0,TRUE())),AND($B182&lt;&gt;"",OR(ISNUMBER(SEARCH("outro",LOWER($B182))),ISNUMBER(SEARCH("divers",LOWER($B182))),ISNUMBER(SEARCH("etc",LOWER($B182))))),OR(AND(ISNUMBER(SEARCH("comunic",LOWER($B182))),LEFT($E182,3)&lt;&gt;"4.4"),AND(ISNUMBER(SEARCH("monitor",LOWER($B182))),NOT(OR(LEFT($E182,3)="1.5",LEFT($E182,3)="2.5")))),AND($B182&lt;&gt;"",OR(LEFT($C182,1)="1",LEFT($C182,1)="2"),$D182=""),AND($D182&lt;&gt;"",NOT(OR(LEFT($C182,1)="1",LEFT($C182,1)="2"))),AND($D182&lt;&gt;"",COUNTIF(' PROJETO'!$B$14:$B$16,$D182)=0),IF($D182="",FALSE(),IF(COUNTIF(' PROJETO'!$B$14:$B$16,$D182)=0,FALSE(),IFERROR(INDEX(' PROJETO'!$C$14:$C$16,MATCH($D182,' PROJETO'!$B$14:$B$16,0))&lt;&gt;"Sim",FALSE()))))</f>
        <v>0</v>
      </c>
      <c r="AG182" s="21" t="b">
        <f>AND($AC182,$Y182&gt;'CONFG.  LISTAS'!$F$4,$Z182="",$AA182="")</f>
        <v>0</v>
      </c>
      <c r="AH182" s="21" t="str">
        <f t="shared" si="38"/>
        <v/>
      </c>
      <c r="AI182" s="43" t="str">
        <f ca="1">IF(NOT($AC182),"",IF(OR($B182="",$C182="",$E182="",$F182=""),"Preencha descrição, categoria, tipo e unidade.",IF(AND($B182&lt;&gt;"",OR(LEFT($C182,1)="1",LEFT($C182,1)="2"),$D182=""),"Informe a prática de restauração para itens diretos.",IF(AND($D182&lt;&gt;"",NOT(OR(LEFT($C182,1)="1",LEFT($C182,1)="2"))),"Custos indiretos não devem pertencer a uma prática específica.",IF(AND($D182&lt;&gt;"",COUNTIF(' PROJETO'!$B$14:$B$16,$D182)=0),"Prática de restauração inválida ou não cadastrada.",IF(IF($D182="",FALSE(),IF(COUNTIF(' PROJETO'!$B$14:$B$16,$D182)=0,FALSE(),IFERROR(INDEX(' PROJETO'!$C$14:$C$16,MATCH($D182,' PROJETO'!$B$14:$B$16,0))&lt;&gt;"Sim",FALSE()))),"A prática informada no item não foi selecionada na aba Projeto.",IF(AND(MAX($I182,$L182,$O182,$R182,$U182,$X182)&gt;'CONFG.  LISTAS'!$F$4,NOT(OR($Z182&lt;&gt;"",$AA182&lt;&gt;""))),"Memorial de cálculo ou anexo obrigatório não informado para item acima do limite.",IF(OR(AND($G182&lt;&gt;"",$H182&lt;&gt;"",OR($G182&lt;=0,$H182&lt;=0)),AND($J182&lt;&gt;"",$K182&lt;&gt;"",OR($J182&lt;=0,$K182&lt;=0)),AND($M182&lt;&gt;"",$N182&lt;&gt;"",OR($M182&lt;=0,$N182&lt;=0)),AND($P182&lt;&gt;"",$Q182&lt;&gt;"",OR($P182&lt;=0,$Q182&lt;=0)),AND($S182&lt;&gt;"",$T182&lt;&gt;"",OR($S182&lt;=0,$T182&lt;=0)),AND($V182&lt;&gt;"",$W182&lt;&gt;"",OR($V182&lt;=0,$W182&lt;=0))),"Revise os valores informados: valor unitário e quantidade devem ser maiores que zero.",IF(OR(AND($G182="",$H182&lt;&gt;""),AND($G182&lt;&gt;"",$H182=""),AND($J182="",$K182&lt;&gt;""),AND($J182&lt;&gt;"",$K182=""),AND($M182="",$N182&lt;&gt;""),AND($M182&lt;&gt;"",$N182=""),AND($P182="",$Q182&lt;&gt;""),AND($P182&lt;&gt;"",$Q182=""),AND($S182="",$T182&lt;&gt;""),AND($S182&lt;&gt;"",$T182=""),AND($V182="",$W182&lt;&gt;""),AND($V182&lt;&gt;"",$W182="")),"Há ano preenchido parcialmente: "&amp;TRIM(IF(AND($G182="",$H182&lt;&gt;""),"Ano 1 (falta valor unitário); ","")&amp;IF(AND($G182&lt;&gt;"",$H182=""),"Ano 1 (falta quantidade); ","")&amp;IF(AND($J182="",$K182&lt;&gt;""),"Ano 2 (falta valor unitário); ","")&amp;IF(AND($J182&lt;&gt;"",$K182=""),"Ano 2 (falta quantidade); ","")&amp;IF(AND($M182="",$N182&lt;&gt;""),"Ano 3 (falta valor unitário); ","")&amp;IF(AND($M182&lt;&gt;"",$N182=""),"Ano 3 (falta quantidade); ","")&amp;IF(AND($P182="",$Q182&lt;&gt;""),"Ano 4 (falta valor unitário); ","")&amp;IF(AND($P182&lt;&gt;"",$Q182=""),"Ano 4 (falta quantidade); ","")&amp;IF(AND($S182="",$T182&lt;&gt;""),"Ano 5 (falta valor unitário); ","")&amp;IF(AND($S182&lt;&gt;"",$T182=""),"Ano 5 (falta quantidade); ","")&amp;IF(AND($V182="",$W182&lt;&gt;""),"Ano 6 (falta valor unitário); ","")&amp;IF(AND($V182&lt;&gt;"",$W182=""),"Ano 6 (falta quantidade); ","")), IF(NOT(OR(AND($G182&lt;&gt;"",$H182&lt;&gt;""),AND($J182&lt;&gt;"",$K182&lt;&gt;""),AND($M182&lt;&gt;"",$N182&lt;&gt;""),AND($P182&lt;&gt;"",$Q182&lt;&gt;""),AND($S182&lt;&gt;"",$T182&lt;&gt;""),AND($V182&lt;&gt;"",$W182&lt;&gt;""))),"Informe pelo menos um ano completo com valor unitário e quantidade.",IF(AND($C182&lt;&gt;"",$E182&lt;&gt;"",LEFT(TRIM($C182),1)&lt;&gt;LEFT(TRIM($E182),1)),"Categoria e tipo estão incompatíveis.",IF(IF(OR($E182="",$F182=""),FALSE(),IFERROR(COUNTIF(INDIRECT("UNITS_"&amp;SUBSTITUTE(LEFT($E182,FIND(" ",$E182&amp;" ")-1),".","_")),$F182)=0,TRUE())),"Unidade incompatível com o tipo selecionado.",IF(OR(AND(ISNUMBER(SEARCH("comunic",LOWER($B182))),LEFT($E182,3)&lt;&gt;"4.4"),AND(ISNUMBER(SEARCH("monitor",LOWER($B182))),NOT(OR(LEFT($E182,3)="1.5",LEFT($E182,3)="2.5")))),"Revise a classificação do item conforme as regras de preenchimento.",IF(AND($B182&lt;&gt;"",OR(ISNUMBER(SEARCH("outro",LOWER($B182))),ISNUMBER(SEARCH("divers",LOWER($B182))),ISNUMBER(SEARCH("kit",LOWER($B182))),ISNUMBER(SEARCH("ferrament",LOWER($B182))),ISNUMBER(SEARCH("epi",LOWER($B182)))),NOT(OR($Z182&lt;&gt;"",$AA182&lt;&gt;""))),"Descrição muito genérica: detalhe melhor o item e registre o racional no memorial ou em anexo.",IF(AND($Y182=0,$B182&lt;&gt;"",OR($G182&lt;&gt;"",$H182&lt;&gt;"",$J182&lt;&gt;"",$K182&lt;&gt;"",$M182&lt;&gt;"",$N182&lt;&gt;"",$P182&lt;&gt;"",$Q182&lt;&gt;"",$S182&lt;&gt;"",$T182&lt;&gt;"",$V182&lt;&gt;"",$W182&lt;&gt;"")),"O item possui dados lançados, mas o total está zerado. Revise os valores informados.","")))))))))))))))</f>
        <v/>
      </c>
    </row>
    <row r="183" spans="1:35" ht="14.25" customHeight="1" x14ac:dyDescent="0.25">
      <c r="A183" s="57" t="str">
        <f t="shared" si="26"/>
        <v/>
      </c>
      <c r="B183" s="61"/>
      <c r="C183" s="61"/>
      <c r="D183" s="58"/>
      <c r="E183" s="61"/>
      <c r="F183" s="61"/>
      <c r="G183" s="272"/>
      <c r="H183" s="62"/>
      <c r="I183" s="273">
        <f t="shared" si="27"/>
        <v>0</v>
      </c>
      <c r="J183" s="272"/>
      <c r="K183" s="62"/>
      <c r="L183" s="270">
        <f t="shared" si="28"/>
        <v>0</v>
      </c>
      <c r="M183" s="272"/>
      <c r="N183" s="62"/>
      <c r="O183" s="270">
        <f t="shared" si="29"/>
        <v>0</v>
      </c>
      <c r="P183" s="272"/>
      <c r="Q183" s="62"/>
      <c r="R183" s="271">
        <f t="shared" si="30"/>
        <v>0</v>
      </c>
      <c r="S183" s="272"/>
      <c r="T183" s="62"/>
      <c r="U183" s="270">
        <f t="shared" si="31"/>
        <v>0</v>
      </c>
      <c r="V183" s="272"/>
      <c r="W183" s="62"/>
      <c r="X183" s="270">
        <f t="shared" si="32"/>
        <v>0</v>
      </c>
      <c r="Y183" s="270">
        <f t="shared" si="33"/>
        <v>0</v>
      </c>
      <c r="Z183" s="61"/>
      <c r="AA183" s="61"/>
      <c r="AB183" s="60" t="str">
        <f t="shared" si="34"/>
        <v/>
      </c>
      <c r="AC183" s="21" t="b">
        <f t="shared" si="35"/>
        <v>0</v>
      </c>
      <c r="AD183" s="21" t="b">
        <f t="shared" si="36"/>
        <v>0</v>
      </c>
      <c r="AE183" s="21" t="b">
        <f t="shared" si="37"/>
        <v>0</v>
      </c>
      <c r="AF183" s="21" t="b">
        <f ca="1">OR(AND($AC183,NOT($AD183)),AND($AC183,OR(AND($G183="",$H183&lt;&gt;""),AND($G183&lt;&gt;"",$H183=""),AND($J183="",$K183&lt;&gt;""),AND($J183&lt;&gt;"",$K183=""),AND($M183="",$N183&lt;&gt;""),AND($M183&lt;&gt;"",$N183=""),AND($P183="",$Q183&lt;&gt;""),AND($P183&lt;&gt;"",$Q183=""),AND($S183="",$T183&lt;&gt;""),AND($S183&lt;&gt;"",$T183=""),AND($V183="",$W183&lt;&gt;""),AND($V183&lt;&gt;"",$W183=""))),AND($C183&lt;&gt;"",$E183&lt;&gt;"",LEFT(TRIM($C183),1)&lt;&gt;LEFT(TRIM($E183),1)),IF(OR($E183="",$F183=""),FALSE(),IFERROR(COUNTIF(INDIRECT("UNITS_"&amp;SUBSTITUTE(LEFT($E183,FIND(" ",$E183&amp;" ")-1),".","_")),$F183)=0,TRUE())),AND($B183&lt;&gt;"",OR(ISNUMBER(SEARCH("outro",LOWER($B183))),ISNUMBER(SEARCH("divers",LOWER($B183))),ISNUMBER(SEARCH("etc",LOWER($B183))))),OR(AND(ISNUMBER(SEARCH("comunic",LOWER($B183))),LEFT($E183,3)&lt;&gt;"4.4"),AND(ISNUMBER(SEARCH("monitor",LOWER($B183))),NOT(OR(LEFT($E183,3)="1.5",LEFT($E183,3)="2.5")))),AND($B183&lt;&gt;"",OR(LEFT($C183,1)="1",LEFT($C183,1)="2"),$D183=""),AND($D183&lt;&gt;"",NOT(OR(LEFT($C183,1)="1",LEFT($C183,1)="2"))),AND($D183&lt;&gt;"",COUNTIF(' PROJETO'!$B$14:$B$16,$D183)=0),IF($D183="",FALSE(),IF(COUNTIF(' PROJETO'!$B$14:$B$16,$D183)=0,FALSE(),IFERROR(INDEX(' PROJETO'!$C$14:$C$16,MATCH($D183,' PROJETO'!$B$14:$B$16,0))&lt;&gt;"Sim",FALSE()))))</f>
        <v>0</v>
      </c>
      <c r="AG183" s="21" t="b">
        <f>AND($AC183,$Y183&gt;'CONFG.  LISTAS'!$F$4,$Z183="",$AA183="")</f>
        <v>0</v>
      </c>
      <c r="AH183" s="21" t="str">
        <f t="shared" si="38"/>
        <v/>
      </c>
      <c r="AI183" s="43" t="str">
        <f ca="1">IF(NOT($AC183),"",IF(OR($B183="",$C183="",$E183="",$F183=""),"Preencha descrição, categoria, tipo e unidade.",IF(AND($B183&lt;&gt;"",OR(LEFT($C183,1)="1",LEFT($C183,1)="2"),$D183=""),"Informe a prática de restauração para itens diretos.",IF(AND($D183&lt;&gt;"",NOT(OR(LEFT($C183,1)="1",LEFT($C183,1)="2"))),"Custos indiretos não devem pertencer a uma prática específica.",IF(AND($D183&lt;&gt;"",COUNTIF(' PROJETO'!$B$14:$B$16,$D183)=0),"Prática de restauração inválida ou não cadastrada.",IF(IF($D183="",FALSE(),IF(COUNTIF(' PROJETO'!$B$14:$B$16,$D183)=0,FALSE(),IFERROR(INDEX(' PROJETO'!$C$14:$C$16,MATCH($D183,' PROJETO'!$B$14:$B$16,0))&lt;&gt;"Sim",FALSE()))),"A prática informada no item não foi selecionada na aba Projeto.",IF(AND(MAX($I183,$L183,$O183,$R183,$U183,$X183)&gt;'CONFG.  LISTAS'!$F$4,NOT(OR($Z183&lt;&gt;"",$AA183&lt;&gt;""))),"Memorial de cálculo ou anexo obrigatório não informado para item acima do limite.",IF(OR(AND($G183&lt;&gt;"",$H183&lt;&gt;"",OR($G183&lt;=0,$H183&lt;=0)),AND($J183&lt;&gt;"",$K183&lt;&gt;"",OR($J183&lt;=0,$K183&lt;=0)),AND($M183&lt;&gt;"",$N183&lt;&gt;"",OR($M183&lt;=0,$N183&lt;=0)),AND($P183&lt;&gt;"",$Q183&lt;&gt;"",OR($P183&lt;=0,$Q183&lt;=0)),AND($S183&lt;&gt;"",$T183&lt;&gt;"",OR($S183&lt;=0,$T183&lt;=0)),AND($V183&lt;&gt;"",$W183&lt;&gt;"",OR($V183&lt;=0,$W183&lt;=0))),"Revise os valores informados: valor unitário e quantidade devem ser maiores que zero.",IF(OR(AND($G183="",$H183&lt;&gt;""),AND($G183&lt;&gt;"",$H183=""),AND($J183="",$K183&lt;&gt;""),AND($J183&lt;&gt;"",$K183=""),AND($M183="",$N183&lt;&gt;""),AND($M183&lt;&gt;"",$N183=""),AND($P183="",$Q183&lt;&gt;""),AND($P183&lt;&gt;"",$Q183=""),AND($S183="",$T183&lt;&gt;""),AND($S183&lt;&gt;"",$T183=""),AND($V183="",$W183&lt;&gt;""),AND($V183&lt;&gt;"",$W183="")),"Há ano preenchido parcialmente: "&amp;TRIM(IF(AND($G183="",$H183&lt;&gt;""),"Ano 1 (falta valor unitário); ","")&amp;IF(AND($G183&lt;&gt;"",$H183=""),"Ano 1 (falta quantidade); ","")&amp;IF(AND($J183="",$K183&lt;&gt;""),"Ano 2 (falta valor unitário); ","")&amp;IF(AND($J183&lt;&gt;"",$K183=""),"Ano 2 (falta quantidade); ","")&amp;IF(AND($M183="",$N183&lt;&gt;""),"Ano 3 (falta valor unitário); ","")&amp;IF(AND($M183&lt;&gt;"",$N183=""),"Ano 3 (falta quantidade); ","")&amp;IF(AND($P183="",$Q183&lt;&gt;""),"Ano 4 (falta valor unitário); ","")&amp;IF(AND($P183&lt;&gt;"",$Q183=""),"Ano 4 (falta quantidade); ","")&amp;IF(AND($S183="",$T183&lt;&gt;""),"Ano 5 (falta valor unitário); ","")&amp;IF(AND($S183&lt;&gt;"",$T183=""),"Ano 5 (falta quantidade); ","")&amp;IF(AND($V183="",$W183&lt;&gt;""),"Ano 6 (falta valor unitário); ","")&amp;IF(AND($V183&lt;&gt;"",$W183=""),"Ano 6 (falta quantidade); ","")), IF(NOT(OR(AND($G183&lt;&gt;"",$H183&lt;&gt;""),AND($J183&lt;&gt;"",$K183&lt;&gt;""),AND($M183&lt;&gt;"",$N183&lt;&gt;""),AND($P183&lt;&gt;"",$Q183&lt;&gt;""),AND($S183&lt;&gt;"",$T183&lt;&gt;""),AND($V183&lt;&gt;"",$W183&lt;&gt;""))),"Informe pelo menos um ano completo com valor unitário e quantidade.",IF(AND($C183&lt;&gt;"",$E183&lt;&gt;"",LEFT(TRIM($C183),1)&lt;&gt;LEFT(TRIM($E183),1)),"Categoria e tipo estão incompatíveis.",IF(IF(OR($E183="",$F183=""),FALSE(),IFERROR(COUNTIF(INDIRECT("UNITS_"&amp;SUBSTITUTE(LEFT($E183,FIND(" ",$E183&amp;" ")-1),".","_")),$F183)=0,TRUE())),"Unidade incompatível com o tipo selecionado.",IF(OR(AND(ISNUMBER(SEARCH("comunic",LOWER($B183))),LEFT($E183,3)&lt;&gt;"4.4"),AND(ISNUMBER(SEARCH("monitor",LOWER($B183))),NOT(OR(LEFT($E183,3)="1.5",LEFT($E183,3)="2.5")))),"Revise a classificação do item conforme as regras de preenchimento.",IF(AND($B183&lt;&gt;"",OR(ISNUMBER(SEARCH("outro",LOWER($B183))),ISNUMBER(SEARCH("divers",LOWER($B183))),ISNUMBER(SEARCH("kit",LOWER($B183))),ISNUMBER(SEARCH("ferrament",LOWER($B183))),ISNUMBER(SEARCH("epi",LOWER($B183)))),NOT(OR($Z183&lt;&gt;"",$AA183&lt;&gt;""))),"Descrição muito genérica: detalhe melhor o item e registre o racional no memorial ou em anexo.",IF(AND($Y183=0,$B183&lt;&gt;"",OR($G183&lt;&gt;"",$H183&lt;&gt;"",$J183&lt;&gt;"",$K183&lt;&gt;"",$M183&lt;&gt;"",$N183&lt;&gt;"",$P183&lt;&gt;"",$Q183&lt;&gt;"",$S183&lt;&gt;"",$T183&lt;&gt;"",$V183&lt;&gt;"",$W183&lt;&gt;"")),"O item possui dados lançados, mas o total está zerado. Revise os valores informados.","")))))))))))))))</f>
        <v/>
      </c>
    </row>
    <row r="184" spans="1:35" ht="14.25" customHeight="1" x14ac:dyDescent="0.25">
      <c r="A184" s="57" t="str">
        <f t="shared" si="26"/>
        <v/>
      </c>
      <c r="B184" s="58"/>
      <c r="C184" s="58"/>
      <c r="D184" s="58"/>
      <c r="E184" s="58"/>
      <c r="F184" s="58"/>
      <c r="G184" s="269"/>
      <c r="H184" s="59"/>
      <c r="I184" s="273">
        <f t="shared" si="27"/>
        <v>0</v>
      </c>
      <c r="J184" s="269"/>
      <c r="K184" s="59"/>
      <c r="L184" s="270">
        <f t="shared" si="28"/>
        <v>0</v>
      </c>
      <c r="M184" s="269"/>
      <c r="N184" s="59"/>
      <c r="O184" s="270">
        <f t="shared" si="29"/>
        <v>0</v>
      </c>
      <c r="P184" s="269"/>
      <c r="Q184" s="59"/>
      <c r="R184" s="271">
        <f t="shared" si="30"/>
        <v>0</v>
      </c>
      <c r="S184" s="269"/>
      <c r="T184" s="59"/>
      <c r="U184" s="270">
        <f t="shared" si="31"/>
        <v>0</v>
      </c>
      <c r="V184" s="269"/>
      <c r="W184" s="59"/>
      <c r="X184" s="270">
        <f t="shared" si="32"/>
        <v>0</v>
      </c>
      <c r="Y184" s="270">
        <f t="shared" si="33"/>
        <v>0</v>
      </c>
      <c r="Z184" s="58"/>
      <c r="AA184" s="58"/>
      <c r="AB184" s="60" t="str">
        <f t="shared" si="34"/>
        <v/>
      </c>
      <c r="AC184" s="21" t="b">
        <f t="shared" si="35"/>
        <v>0</v>
      </c>
      <c r="AD184" s="21" t="b">
        <f t="shared" si="36"/>
        <v>0</v>
      </c>
      <c r="AE184" s="21" t="b">
        <f t="shared" si="37"/>
        <v>0</v>
      </c>
      <c r="AF184" s="21" t="b">
        <f ca="1">OR(AND($AC184,NOT($AD184)),AND($AC184,OR(AND($G184="",$H184&lt;&gt;""),AND($G184&lt;&gt;"",$H184=""),AND($J184="",$K184&lt;&gt;""),AND($J184&lt;&gt;"",$K184=""),AND($M184="",$N184&lt;&gt;""),AND($M184&lt;&gt;"",$N184=""),AND($P184="",$Q184&lt;&gt;""),AND($P184&lt;&gt;"",$Q184=""),AND($S184="",$T184&lt;&gt;""),AND($S184&lt;&gt;"",$T184=""),AND($V184="",$W184&lt;&gt;""),AND($V184&lt;&gt;"",$W184=""))),AND($C184&lt;&gt;"",$E184&lt;&gt;"",LEFT(TRIM($C184),1)&lt;&gt;LEFT(TRIM($E184),1)),IF(OR($E184="",$F184=""),FALSE(),IFERROR(COUNTIF(INDIRECT("UNITS_"&amp;SUBSTITUTE(LEFT($E184,FIND(" ",$E184&amp;" ")-1),".","_")),$F184)=0,TRUE())),AND($B184&lt;&gt;"",OR(ISNUMBER(SEARCH("outro",LOWER($B184))),ISNUMBER(SEARCH("divers",LOWER($B184))),ISNUMBER(SEARCH("etc",LOWER($B184))))),OR(AND(ISNUMBER(SEARCH("comunic",LOWER($B184))),LEFT($E184,3)&lt;&gt;"4.4"),AND(ISNUMBER(SEARCH("monitor",LOWER($B184))),NOT(OR(LEFT($E184,3)="1.5",LEFT($E184,3)="2.5")))),AND($B184&lt;&gt;"",OR(LEFT($C184,1)="1",LEFT($C184,1)="2"),$D184=""),AND($D184&lt;&gt;"",NOT(OR(LEFT($C184,1)="1",LEFT($C184,1)="2"))),AND($D184&lt;&gt;"",COUNTIF(' PROJETO'!$B$14:$B$16,$D184)=0),IF($D184="",FALSE(),IF(COUNTIF(' PROJETO'!$B$14:$B$16,$D184)=0,FALSE(),IFERROR(INDEX(' PROJETO'!$C$14:$C$16,MATCH($D184,' PROJETO'!$B$14:$B$16,0))&lt;&gt;"Sim",FALSE()))))</f>
        <v>0</v>
      </c>
      <c r="AG184" s="21" t="b">
        <f>AND($AC184,$Y184&gt;'CONFG.  LISTAS'!$F$4,$Z184="",$AA184="")</f>
        <v>0</v>
      </c>
      <c r="AH184" s="21" t="str">
        <f t="shared" si="38"/>
        <v/>
      </c>
      <c r="AI184" s="43" t="str">
        <f ca="1">IF(NOT($AC184),"",IF(OR($B184="",$C184="",$E184="",$F184=""),"Preencha descrição, categoria, tipo e unidade.",IF(AND($B184&lt;&gt;"",OR(LEFT($C184,1)="1",LEFT($C184,1)="2"),$D184=""),"Informe a prática de restauração para itens diretos.",IF(AND($D184&lt;&gt;"",NOT(OR(LEFT($C184,1)="1",LEFT($C184,1)="2"))),"Custos indiretos não devem pertencer a uma prática específica.",IF(AND($D184&lt;&gt;"",COUNTIF(' PROJETO'!$B$14:$B$16,$D184)=0),"Prática de restauração inválida ou não cadastrada.",IF(IF($D184="",FALSE(),IF(COUNTIF(' PROJETO'!$B$14:$B$16,$D184)=0,FALSE(),IFERROR(INDEX(' PROJETO'!$C$14:$C$16,MATCH($D184,' PROJETO'!$B$14:$B$16,0))&lt;&gt;"Sim",FALSE()))),"A prática informada no item não foi selecionada na aba Projeto.",IF(AND(MAX($I184,$L184,$O184,$R184,$U184,$X184)&gt;'CONFG.  LISTAS'!$F$4,NOT(OR($Z184&lt;&gt;"",$AA184&lt;&gt;""))),"Memorial de cálculo ou anexo obrigatório não informado para item acima do limite.",IF(OR(AND($G184&lt;&gt;"",$H184&lt;&gt;"",OR($G184&lt;=0,$H184&lt;=0)),AND($J184&lt;&gt;"",$K184&lt;&gt;"",OR($J184&lt;=0,$K184&lt;=0)),AND($M184&lt;&gt;"",$N184&lt;&gt;"",OR($M184&lt;=0,$N184&lt;=0)),AND($P184&lt;&gt;"",$Q184&lt;&gt;"",OR($P184&lt;=0,$Q184&lt;=0)),AND($S184&lt;&gt;"",$T184&lt;&gt;"",OR($S184&lt;=0,$T184&lt;=0)),AND($V184&lt;&gt;"",$W184&lt;&gt;"",OR($V184&lt;=0,$W184&lt;=0))),"Revise os valores informados: valor unitário e quantidade devem ser maiores que zero.",IF(OR(AND($G184="",$H184&lt;&gt;""),AND($G184&lt;&gt;"",$H184=""),AND($J184="",$K184&lt;&gt;""),AND($J184&lt;&gt;"",$K184=""),AND($M184="",$N184&lt;&gt;""),AND($M184&lt;&gt;"",$N184=""),AND($P184="",$Q184&lt;&gt;""),AND($P184&lt;&gt;"",$Q184=""),AND($S184="",$T184&lt;&gt;""),AND($S184&lt;&gt;"",$T184=""),AND($V184="",$W184&lt;&gt;""),AND($V184&lt;&gt;"",$W184="")),"Há ano preenchido parcialmente: "&amp;TRIM(IF(AND($G184="",$H184&lt;&gt;""),"Ano 1 (falta valor unitário); ","")&amp;IF(AND($G184&lt;&gt;"",$H184=""),"Ano 1 (falta quantidade); ","")&amp;IF(AND($J184="",$K184&lt;&gt;""),"Ano 2 (falta valor unitário); ","")&amp;IF(AND($J184&lt;&gt;"",$K184=""),"Ano 2 (falta quantidade); ","")&amp;IF(AND($M184="",$N184&lt;&gt;""),"Ano 3 (falta valor unitário); ","")&amp;IF(AND($M184&lt;&gt;"",$N184=""),"Ano 3 (falta quantidade); ","")&amp;IF(AND($P184="",$Q184&lt;&gt;""),"Ano 4 (falta valor unitário); ","")&amp;IF(AND($P184&lt;&gt;"",$Q184=""),"Ano 4 (falta quantidade); ","")&amp;IF(AND($S184="",$T184&lt;&gt;""),"Ano 5 (falta valor unitário); ","")&amp;IF(AND($S184&lt;&gt;"",$T184=""),"Ano 5 (falta quantidade); ","")&amp;IF(AND($V184="",$W184&lt;&gt;""),"Ano 6 (falta valor unitário); ","")&amp;IF(AND($V184&lt;&gt;"",$W184=""),"Ano 6 (falta quantidade); ","")), IF(NOT(OR(AND($G184&lt;&gt;"",$H184&lt;&gt;""),AND($J184&lt;&gt;"",$K184&lt;&gt;""),AND($M184&lt;&gt;"",$N184&lt;&gt;""),AND($P184&lt;&gt;"",$Q184&lt;&gt;""),AND($S184&lt;&gt;"",$T184&lt;&gt;""),AND($V184&lt;&gt;"",$W184&lt;&gt;""))),"Informe pelo menos um ano completo com valor unitário e quantidade.",IF(AND($C184&lt;&gt;"",$E184&lt;&gt;"",LEFT(TRIM($C184),1)&lt;&gt;LEFT(TRIM($E184),1)),"Categoria e tipo estão incompatíveis.",IF(IF(OR($E184="",$F184=""),FALSE(),IFERROR(COUNTIF(INDIRECT("UNITS_"&amp;SUBSTITUTE(LEFT($E184,FIND(" ",$E184&amp;" ")-1),".","_")),$F184)=0,TRUE())),"Unidade incompatível com o tipo selecionado.",IF(OR(AND(ISNUMBER(SEARCH("comunic",LOWER($B184))),LEFT($E184,3)&lt;&gt;"4.4"),AND(ISNUMBER(SEARCH("monitor",LOWER($B184))),NOT(OR(LEFT($E184,3)="1.5",LEFT($E184,3)="2.5")))),"Revise a classificação do item conforme as regras de preenchimento.",IF(AND($B184&lt;&gt;"",OR(ISNUMBER(SEARCH("outro",LOWER($B184))),ISNUMBER(SEARCH("divers",LOWER($B184))),ISNUMBER(SEARCH("kit",LOWER($B184))),ISNUMBER(SEARCH("ferrament",LOWER($B184))),ISNUMBER(SEARCH("epi",LOWER($B184)))),NOT(OR($Z184&lt;&gt;"",$AA184&lt;&gt;""))),"Descrição muito genérica: detalhe melhor o item e registre o racional no memorial ou em anexo.",IF(AND($Y184=0,$B184&lt;&gt;"",OR($G184&lt;&gt;"",$H184&lt;&gt;"",$J184&lt;&gt;"",$K184&lt;&gt;"",$M184&lt;&gt;"",$N184&lt;&gt;"",$P184&lt;&gt;"",$Q184&lt;&gt;"",$S184&lt;&gt;"",$T184&lt;&gt;"",$V184&lt;&gt;"",$W184&lt;&gt;"")),"O item possui dados lançados, mas o total está zerado. Revise os valores informados.","")))))))))))))))</f>
        <v/>
      </c>
    </row>
    <row r="185" spans="1:35" ht="14.25" customHeight="1" x14ac:dyDescent="0.25">
      <c r="A185" s="57" t="str">
        <f t="shared" si="26"/>
        <v/>
      </c>
      <c r="B185" s="61"/>
      <c r="C185" s="61"/>
      <c r="D185" s="58"/>
      <c r="E185" s="61"/>
      <c r="F185" s="61"/>
      <c r="G185" s="272"/>
      <c r="H185" s="62"/>
      <c r="I185" s="273">
        <f t="shared" si="27"/>
        <v>0</v>
      </c>
      <c r="J185" s="272"/>
      <c r="K185" s="62"/>
      <c r="L185" s="270">
        <f t="shared" si="28"/>
        <v>0</v>
      </c>
      <c r="M185" s="272"/>
      <c r="N185" s="62"/>
      <c r="O185" s="270">
        <f t="shared" si="29"/>
        <v>0</v>
      </c>
      <c r="P185" s="272"/>
      <c r="Q185" s="62"/>
      <c r="R185" s="271">
        <f t="shared" si="30"/>
        <v>0</v>
      </c>
      <c r="S185" s="272"/>
      <c r="T185" s="62"/>
      <c r="U185" s="270">
        <f t="shared" si="31"/>
        <v>0</v>
      </c>
      <c r="V185" s="272"/>
      <c r="W185" s="62"/>
      <c r="X185" s="270">
        <f t="shared" si="32"/>
        <v>0</v>
      </c>
      <c r="Y185" s="270">
        <f t="shared" si="33"/>
        <v>0</v>
      </c>
      <c r="Z185" s="61"/>
      <c r="AA185" s="61"/>
      <c r="AB185" s="60" t="str">
        <f t="shared" si="34"/>
        <v/>
      </c>
      <c r="AC185" s="21" t="b">
        <f t="shared" si="35"/>
        <v>0</v>
      </c>
      <c r="AD185" s="21" t="b">
        <f t="shared" si="36"/>
        <v>0</v>
      </c>
      <c r="AE185" s="21" t="b">
        <f t="shared" si="37"/>
        <v>0</v>
      </c>
      <c r="AF185" s="21" t="b">
        <f ca="1">OR(AND($AC185,NOT($AD185)),AND($AC185,OR(AND($G185="",$H185&lt;&gt;""),AND($G185&lt;&gt;"",$H185=""),AND($J185="",$K185&lt;&gt;""),AND($J185&lt;&gt;"",$K185=""),AND($M185="",$N185&lt;&gt;""),AND($M185&lt;&gt;"",$N185=""),AND($P185="",$Q185&lt;&gt;""),AND($P185&lt;&gt;"",$Q185=""),AND($S185="",$T185&lt;&gt;""),AND($S185&lt;&gt;"",$T185=""),AND($V185="",$W185&lt;&gt;""),AND($V185&lt;&gt;"",$W185=""))),AND($C185&lt;&gt;"",$E185&lt;&gt;"",LEFT(TRIM($C185),1)&lt;&gt;LEFT(TRIM($E185),1)),IF(OR($E185="",$F185=""),FALSE(),IFERROR(COUNTIF(INDIRECT("UNITS_"&amp;SUBSTITUTE(LEFT($E185,FIND(" ",$E185&amp;" ")-1),".","_")),$F185)=0,TRUE())),AND($B185&lt;&gt;"",OR(ISNUMBER(SEARCH("outro",LOWER($B185))),ISNUMBER(SEARCH("divers",LOWER($B185))),ISNUMBER(SEARCH("etc",LOWER($B185))))),OR(AND(ISNUMBER(SEARCH("comunic",LOWER($B185))),LEFT($E185,3)&lt;&gt;"4.4"),AND(ISNUMBER(SEARCH("monitor",LOWER($B185))),NOT(OR(LEFT($E185,3)="1.5",LEFT($E185,3)="2.5")))),AND($B185&lt;&gt;"",OR(LEFT($C185,1)="1",LEFT($C185,1)="2"),$D185=""),AND($D185&lt;&gt;"",NOT(OR(LEFT($C185,1)="1",LEFT($C185,1)="2"))),AND($D185&lt;&gt;"",COUNTIF(' PROJETO'!$B$14:$B$16,$D185)=0),IF($D185="",FALSE(),IF(COUNTIF(' PROJETO'!$B$14:$B$16,$D185)=0,FALSE(),IFERROR(INDEX(' PROJETO'!$C$14:$C$16,MATCH($D185,' PROJETO'!$B$14:$B$16,0))&lt;&gt;"Sim",FALSE()))))</f>
        <v>0</v>
      </c>
      <c r="AG185" s="21" t="b">
        <f>AND($AC185,$Y185&gt;'CONFG.  LISTAS'!$F$4,$Z185="",$AA185="")</f>
        <v>0</v>
      </c>
      <c r="AH185" s="21" t="str">
        <f t="shared" si="38"/>
        <v/>
      </c>
      <c r="AI185" s="43" t="str">
        <f ca="1">IF(NOT($AC185),"",IF(OR($B185="",$C185="",$E185="",$F185=""),"Preencha descrição, categoria, tipo e unidade.",IF(AND($B185&lt;&gt;"",OR(LEFT($C185,1)="1",LEFT($C185,1)="2"),$D185=""),"Informe a prática de restauração para itens diretos.",IF(AND($D185&lt;&gt;"",NOT(OR(LEFT($C185,1)="1",LEFT($C185,1)="2"))),"Custos indiretos não devem pertencer a uma prática específica.",IF(AND($D185&lt;&gt;"",COUNTIF(' PROJETO'!$B$14:$B$16,$D185)=0),"Prática de restauração inválida ou não cadastrada.",IF(IF($D185="",FALSE(),IF(COUNTIF(' PROJETO'!$B$14:$B$16,$D185)=0,FALSE(),IFERROR(INDEX(' PROJETO'!$C$14:$C$16,MATCH($D185,' PROJETO'!$B$14:$B$16,0))&lt;&gt;"Sim",FALSE()))),"A prática informada no item não foi selecionada na aba Projeto.",IF(AND(MAX($I185,$L185,$O185,$R185,$U185,$X185)&gt;'CONFG.  LISTAS'!$F$4,NOT(OR($Z185&lt;&gt;"",$AA185&lt;&gt;""))),"Memorial de cálculo ou anexo obrigatório não informado para item acima do limite.",IF(OR(AND($G185&lt;&gt;"",$H185&lt;&gt;"",OR($G185&lt;=0,$H185&lt;=0)),AND($J185&lt;&gt;"",$K185&lt;&gt;"",OR($J185&lt;=0,$K185&lt;=0)),AND($M185&lt;&gt;"",$N185&lt;&gt;"",OR($M185&lt;=0,$N185&lt;=0)),AND($P185&lt;&gt;"",$Q185&lt;&gt;"",OR($P185&lt;=0,$Q185&lt;=0)),AND($S185&lt;&gt;"",$T185&lt;&gt;"",OR($S185&lt;=0,$T185&lt;=0)),AND($V185&lt;&gt;"",$W185&lt;&gt;"",OR($V185&lt;=0,$W185&lt;=0))),"Revise os valores informados: valor unitário e quantidade devem ser maiores que zero.",IF(OR(AND($G185="",$H185&lt;&gt;""),AND($G185&lt;&gt;"",$H185=""),AND($J185="",$K185&lt;&gt;""),AND($J185&lt;&gt;"",$K185=""),AND($M185="",$N185&lt;&gt;""),AND($M185&lt;&gt;"",$N185=""),AND($P185="",$Q185&lt;&gt;""),AND($P185&lt;&gt;"",$Q185=""),AND($S185="",$T185&lt;&gt;""),AND($S185&lt;&gt;"",$T185=""),AND($V185="",$W185&lt;&gt;""),AND($V185&lt;&gt;"",$W185="")),"Há ano preenchido parcialmente: "&amp;TRIM(IF(AND($G185="",$H185&lt;&gt;""),"Ano 1 (falta valor unitário); ","")&amp;IF(AND($G185&lt;&gt;"",$H185=""),"Ano 1 (falta quantidade); ","")&amp;IF(AND($J185="",$K185&lt;&gt;""),"Ano 2 (falta valor unitário); ","")&amp;IF(AND($J185&lt;&gt;"",$K185=""),"Ano 2 (falta quantidade); ","")&amp;IF(AND($M185="",$N185&lt;&gt;""),"Ano 3 (falta valor unitário); ","")&amp;IF(AND($M185&lt;&gt;"",$N185=""),"Ano 3 (falta quantidade); ","")&amp;IF(AND($P185="",$Q185&lt;&gt;""),"Ano 4 (falta valor unitário); ","")&amp;IF(AND($P185&lt;&gt;"",$Q185=""),"Ano 4 (falta quantidade); ","")&amp;IF(AND($S185="",$T185&lt;&gt;""),"Ano 5 (falta valor unitário); ","")&amp;IF(AND($S185&lt;&gt;"",$T185=""),"Ano 5 (falta quantidade); ","")&amp;IF(AND($V185="",$W185&lt;&gt;""),"Ano 6 (falta valor unitário); ","")&amp;IF(AND($V185&lt;&gt;"",$W185=""),"Ano 6 (falta quantidade); ","")), IF(NOT(OR(AND($G185&lt;&gt;"",$H185&lt;&gt;""),AND($J185&lt;&gt;"",$K185&lt;&gt;""),AND($M185&lt;&gt;"",$N185&lt;&gt;""),AND($P185&lt;&gt;"",$Q185&lt;&gt;""),AND($S185&lt;&gt;"",$T185&lt;&gt;""),AND($V185&lt;&gt;"",$W185&lt;&gt;""))),"Informe pelo menos um ano completo com valor unitário e quantidade.",IF(AND($C185&lt;&gt;"",$E185&lt;&gt;"",LEFT(TRIM($C185),1)&lt;&gt;LEFT(TRIM($E185),1)),"Categoria e tipo estão incompatíveis.",IF(IF(OR($E185="",$F185=""),FALSE(),IFERROR(COUNTIF(INDIRECT("UNITS_"&amp;SUBSTITUTE(LEFT($E185,FIND(" ",$E185&amp;" ")-1),".","_")),$F185)=0,TRUE())),"Unidade incompatível com o tipo selecionado.",IF(OR(AND(ISNUMBER(SEARCH("comunic",LOWER($B185))),LEFT($E185,3)&lt;&gt;"4.4"),AND(ISNUMBER(SEARCH("monitor",LOWER($B185))),NOT(OR(LEFT($E185,3)="1.5",LEFT($E185,3)="2.5")))),"Revise a classificação do item conforme as regras de preenchimento.",IF(AND($B185&lt;&gt;"",OR(ISNUMBER(SEARCH("outro",LOWER($B185))),ISNUMBER(SEARCH("divers",LOWER($B185))),ISNUMBER(SEARCH("kit",LOWER($B185))),ISNUMBER(SEARCH("ferrament",LOWER($B185))),ISNUMBER(SEARCH("epi",LOWER($B185)))),NOT(OR($Z185&lt;&gt;"",$AA185&lt;&gt;""))),"Descrição muito genérica: detalhe melhor o item e registre o racional no memorial ou em anexo.",IF(AND($Y185=0,$B185&lt;&gt;"",OR($G185&lt;&gt;"",$H185&lt;&gt;"",$J185&lt;&gt;"",$K185&lt;&gt;"",$M185&lt;&gt;"",$N185&lt;&gt;"",$P185&lt;&gt;"",$Q185&lt;&gt;"",$S185&lt;&gt;"",$T185&lt;&gt;"",$V185&lt;&gt;"",$W185&lt;&gt;"")),"O item possui dados lançados, mas o total está zerado. Revise os valores informados.","")))))))))))))))</f>
        <v/>
      </c>
    </row>
    <row r="186" spans="1:35" ht="14.25" customHeight="1" x14ac:dyDescent="0.25">
      <c r="A186" s="57" t="str">
        <f t="shared" si="26"/>
        <v/>
      </c>
      <c r="B186" s="58"/>
      <c r="C186" s="58"/>
      <c r="D186" s="58"/>
      <c r="E186" s="58"/>
      <c r="F186" s="58"/>
      <c r="G186" s="269"/>
      <c r="H186" s="59"/>
      <c r="I186" s="273">
        <f t="shared" si="27"/>
        <v>0</v>
      </c>
      <c r="J186" s="269"/>
      <c r="K186" s="59"/>
      <c r="L186" s="270">
        <f t="shared" si="28"/>
        <v>0</v>
      </c>
      <c r="M186" s="269"/>
      <c r="N186" s="59"/>
      <c r="O186" s="270">
        <f t="shared" si="29"/>
        <v>0</v>
      </c>
      <c r="P186" s="269"/>
      <c r="Q186" s="59"/>
      <c r="R186" s="271">
        <f t="shared" si="30"/>
        <v>0</v>
      </c>
      <c r="S186" s="269"/>
      <c r="T186" s="59"/>
      <c r="U186" s="270">
        <f t="shared" si="31"/>
        <v>0</v>
      </c>
      <c r="V186" s="269"/>
      <c r="W186" s="59"/>
      <c r="X186" s="270">
        <f t="shared" si="32"/>
        <v>0</v>
      </c>
      <c r="Y186" s="270">
        <f t="shared" si="33"/>
        <v>0</v>
      </c>
      <c r="Z186" s="58"/>
      <c r="AA186" s="58"/>
      <c r="AB186" s="60" t="str">
        <f t="shared" si="34"/>
        <v/>
      </c>
      <c r="AC186" s="21" t="b">
        <f t="shared" si="35"/>
        <v>0</v>
      </c>
      <c r="AD186" s="21" t="b">
        <f t="shared" si="36"/>
        <v>0</v>
      </c>
      <c r="AE186" s="21" t="b">
        <f t="shared" si="37"/>
        <v>0</v>
      </c>
      <c r="AF186" s="21" t="b">
        <f ca="1">OR(AND($AC186,NOT($AD186)),AND($AC186,OR(AND($G186="",$H186&lt;&gt;""),AND($G186&lt;&gt;"",$H186=""),AND($J186="",$K186&lt;&gt;""),AND($J186&lt;&gt;"",$K186=""),AND($M186="",$N186&lt;&gt;""),AND($M186&lt;&gt;"",$N186=""),AND($P186="",$Q186&lt;&gt;""),AND($P186&lt;&gt;"",$Q186=""),AND($S186="",$T186&lt;&gt;""),AND($S186&lt;&gt;"",$T186=""),AND($V186="",$W186&lt;&gt;""),AND($V186&lt;&gt;"",$W186=""))),AND($C186&lt;&gt;"",$E186&lt;&gt;"",LEFT(TRIM($C186),1)&lt;&gt;LEFT(TRIM($E186),1)),IF(OR($E186="",$F186=""),FALSE(),IFERROR(COUNTIF(INDIRECT("UNITS_"&amp;SUBSTITUTE(LEFT($E186,FIND(" ",$E186&amp;" ")-1),".","_")),$F186)=0,TRUE())),AND($B186&lt;&gt;"",OR(ISNUMBER(SEARCH("outro",LOWER($B186))),ISNUMBER(SEARCH("divers",LOWER($B186))),ISNUMBER(SEARCH("etc",LOWER($B186))))),OR(AND(ISNUMBER(SEARCH("comunic",LOWER($B186))),LEFT($E186,3)&lt;&gt;"4.4"),AND(ISNUMBER(SEARCH("monitor",LOWER($B186))),NOT(OR(LEFT($E186,3)="1.5",LEFT($E186,3)="2.5")))),AND($B186&lt;&gt;"",OR(LEFT($C186,1)="1",LEFT($C186,1)="2"),$D186=""),AND($D186&lt;&gt;"",NOT(OR(LEFT($C186,1)="1",LEFT($C186,1)="2"))),AND($D186&lt;&gt;"",COUNTIF(' PROJETO'!$B$14:$B$16,$D186)=0),IF($D186="",FALSE(),IF(COUNTIF(' PROJETO'!$B$14:$B$16,$D186)=0,FALSE(),IFERROR(INDEX(' PROJETO'!$C$14:$C$16,MATCH($D186,' PROJETO'!$B$14:$B$16,0))&lt;&gt;"Sim",FALSE()))))</f>
        <v>0</v>
      </c>
      <c r="AG186" s="21" t="b">
        <f>AND($AC186,$Y186&gt;'CONFG.  LISTAS'!$F$4,$Z186="",$AA186="")</f>
        <v>0</v>
      </c>
      <c r="AH186" s="21" t="str">
        <f t="shared" si="38"/>
        <v/>
      </c>
      <c r="AI186" s="43" t="str">
        <f ca="1">IF(NOT($AC186),"",IF(OR($B186="",$C186="",$E186="",$F186=""),"Preencha descrição, categoria, tipo e unidade.",IF(AND($B186&lt;&gt;"",OR(LEFT($C186,1)="1",LEFT($C186,1)="2"),$D186=""),"Informe a prática de restauração para itens diretos.",IF(AND($D186&lt;&gt;"",NOT(OR(LEFT($C186,1)="1",LEFT($C186,1)="2"))),"Custos indiretos não devem pertencer a uma prática específica.",IF(AND($D186&lt;&gt;"",COUNTIF(' PROJETO'!$B$14:$B$16,$D186)=0),"Prática de restauração inválida ou não cadastrada.",IF(IF($D186="",FALSE(),IF(COUNTIF(' PROJETO'!$B$14:$B$16,$D186)=0,FALSE(),IFERROR(INDEX(' PROJETO'!$C$14:$C$16,MATCH($D186,' PROJETO'!$B$14:$B$16,0))&lt;&gt;"Sim",FALSE()))),"A prática informada no item não foi selecionada na aba Projeto.",IF(AND(MAX($I186,$L186,$O186,$R186,$U186,$X186)&gt;'CONFG.  LISTAS'!$F$4,NOT(OR($Z186&lt;&gt;"",$AA186&lt;&gt;""))),"Memorial de cálculo ou anexo obrigatório não informado para item acima do limite.",IF(OR(AND($G186&lt;&gt;"",$H186&lt;&gt;"",OR($G186&lt;=0,$H186&lt;=0)),AND($J186&lt;&gt;"",$K186&lt;&gt;"",OR($J186&lt;=0,$K186&lt;=0)),AND($M186&lt;&gt;"",$N186&lt;&gt;"",OR($M186&lt;=0,$N186&lt;=0)),AND($P186&lt;&gt;"",$Q186&lt;&gt;"",OR($P186&lt;=0,$Q186&lt;=0)),AND($S186&lt;&gt;"",$T186&lt;&gt;"",OR($S186&lt;=0,$T186&lt;=0)),AND($V186&lt;&gt;"",$W186&lt;&gt;"",OR($V186&lt;=0,$W186&lt;=0))),"Revise os valores informados: valor unitário e quantidade devem ser maiores que zero.",IF(OR(AND($G186="",$H186&lt;&gt;""),AND($G186&lt;&gt;"",$H186=""),AND($J186="",$K186&lt;&gt;""),AND($J186&lt;&gt;"",$K186=""),AND($M186="",$N186&lt;&gt;""),AND($M186&lt;&gt;"",$N186=""),AND($P186="",$Q186&lt;&gt;""),AND($P186&lt;&gt;"",$Q186=""),AND($S186="",$T186&lt;&gt;""),AND($S186&lt;&gt;"",$T186=""),AND($V186="",$W186&lt;&gt;""),AND($V186&lt;&gt;"",$W186="")),"Há ano preenchido parcialmente: "&amp;TRIM(IF(AND($G186="",$H186&lt;&gt;""),"Ano 1 (falta valor unitário); ","")&amp;IF(AND($G186&lt;&gt;"",$H186=""),"Ano 1 (falta quantidade); ","")&amp;IF(AND($J186="",$K186&lt;&gt;""),"Ano 2 (falta valor unitário); ","")&amp;IF(AND($J186&lt;&gt;"",$K186=""),"Ano 2 (falta quantidade); ","")&amp;IF(AND($M186="",$N186&lt;&gt;""),"Ano 3 (falta valor unitário); ","")&amp;IF(AND($M186&lt;&gt;"",$N186=""),"Ano 3 (falta quantidade); ","")&amp;IF(AND($P186="",$Q186&lt;&gt;""),"Ano 4 (falta valor unitário); ","")&amp;IF(AND($P186&lt;&gt;"",$Q186=""),"Ano 4 (falta quantidade); ","")&amp;IF(AND($S186="",$T186&lt;&gt;""),"Ano 5 (falta valor unitário); ","")&amp;IF(AND($S186&lt;&gt;"",$T186=""),"Ano 5 (falta quantidade); ","")&amp;IF(AND($V186="",$W186&lt;&gt;""),"Ano 6 (falta valor unitário); ","")&amp;IF(AND($V186&lt;&gt;"",$W186=""),"Ano 6 (falta quantidade); ","")), IF(NOT(OR(AND($G186&lt;&gt;"",$H186&lt;&gt;""),AND($J186&lt;&gt;"",$K186&lt;&gt;""),AND($M186&lt;&gt;"",$N186&lt;&gt;""),AND($P186&lt;&gt;"",$Q186&lt;&gt;""),AND($S186&lt;&gt;"",$T186&lt;&gt;""),AND($V186&lt;&gt;"",$W186&lt;&gt;""))),"Informe pelo menos um ano completo com valor unitário e quantidade.",IF(AND($C186&lt;&gt;"",$E186&lt;&gt;"",LEFT(TRIM($C186),1)&lt;&gt;LEFT(TRIM($E186),1)),"Categoria e tipo estão incompatíveis.",IF(IF(OR($E186="",$F186=""),FALSE(),IFERROR(COUNTIF(INDIRECT("UNITS_"&amp;SUBSTITUTE(LEFT($E186,FIND(" ",$E186&amp;" ")-1),".","_")),$F186)=0,TRUE())),"Unidade incompatível com o tipo selecionado.",IF(OR(AND(ISNUMBER(SEARCH("comunic",LOWER($B186))),LEFT($E186,3)&lt;&gt;"4.4"),AND(ISNUMBER(SEARCH("monitor",LOWER($B186))),NOT(OR(LEFT($E186,3)="1.5",LEFT($E186,3)="2.5")))),"Revise a classificação do item conforme as regras de preenchimento.",IF(AND($B186&lt;&gt;"",OR(ISNUMBER(SEARCH("outro",LOWER($B186))),ISNUMBER(SEARCH("divers",LOWER($B186))),ISNUMBER(SEARCH("kit",LOWER($B186))),ISNUMBER(SEARCH("ferrament",LOWER($B186))),ISNUMBER(SEARCH("epi",LOWER($B186)))),NOT(OR($Z186&lt;&gt;"",$AA186&lt;&gt;""))),"Descrição muito genérica: detalhe melhor o item e registre o racional no memorial ou em anexo.",IF(AND($Y186=0,$B186&lt;&gt;"",OR($G186&lt;&gt;"",$H186&lt;&gt;"",$J186&lt;&gt;"",$K186&lt;&gt;"",$M186&lt;&gt;"",$N186&lt;&gt;"",$P186&lt;&gt;"",$Q186&lt;&gt;"",$S186&lt;&gt;"",$T186&lt;&gt;"",$V186&lt;&gt;"",$W186&lt;&gt;"")),"O item possui dados lançados, mas o total está zerado. Revise os valores informados.","")))))))))))))))</f>
        <v/>
      </c>
    </row>
    <row r="187" spans="1:35" ht="14.25" customHeight="1" x14ac:dyDescent="0.25">
      <c r="A187" s="57" t="str">
        <f t="shared" si="26"/>
        <v/>
      </c>
      <c r="B187" s="61"/>
      <c r="C187" s="61"/>
      <c r="D187" s="58"/>
      <c r="E187" s="61"/>
      <c r="F187" s="61"/>
      <c r="G187" s="272"/>
      <c r="H187" s="62"/>
      <c r="I187" s="273">
        <f t="shared" si="27"/>
        <v>0</v>
      </c>
      <c r="J187" s="272"/>
      <c r="K187" s="62"/>
      <c r="L187" s="270">
        <f t="shared" si="28"/>
        <v>0</v>
      </c>
      <c r="M187" s="272"/>
      <c r="N187" s="62"/>
      <c r="O187" s="270">
        <f t="shared" si="29"/>
        <v>0</v>
      </c>
      <c r="P187" s="272"/>
      <c r="Q187" s="62"/>
      <c r="R187" s="271">
        <f t="shared" si="30"/>
        <v>0</v>
      </c>
      <c r="S187" s="272"/>
      <c r="T187" s="62"/>
      <c r="U187" s="270">
        <f t="shared" si="31"/>
        <v>0</v>
      </c>
      <c r="V187" s="272"/>
      <c r="W187" s="62"/>
      <c r="X187" s="270">
        <f t="shared" si="32"/>
        <v>0</v>
      </c>
      <c r="Y187" s="270">
        <f t="shared" si="33"/>
        <v>0</v>
      </c>
      <c r="Z187" s="61"/>
      <c r="AA187" s="61"/>
      <c r="AB187" s="60" t="str">
        <f t="shared" si="34"/>
        <v/>
      </c>
      <c r="AC187" s="21" t="b">
        <f t="shared" si="35"/>
        <v>0</v>
      </c>
      <c r="AD187" s="21" t="b">
        <f t="shared" si="36"/>
        <v>0</v>
      </c>
      <c r="AE187" s="21" t="b">
        <f t="shared" si="37"/>
        <v>0</v>
      </c>
      <c r="AF187" s="21" t="b">
        <f ca="1">OR(AND($AC187,NOT($AD187)),AND($AC187,OR(AND($G187="",$H187&lt;&gt;""),AND($G187&lt;&gt;"",$H187=""),AND($J187="",$K187&lt;&gt;""),AND($J187&lt;&gt;"",$K187=""),AND($M187="",$N187&lt;&gt;""),AND($M187&lt;&gt;"",$N187=""),AND($P187="",$Q187&lt;&gt;""),AND($P187&lt;&gt;"",$Q187=""),AND($S187="",$T187&lt;&gt;""),AND($S187&lt;&gt;"",$T187=""),AND($V187="",$W187&lt;&gt;""),AND($V187&lt;&gt;"",$W187=""))),AND($C187&lt;&gt;"",$E187&lt;&gt;"",LEFT(TRIM($C187),1)&lt;&gt;LEFT(TRIM($E187),1)),IF(OR($E187="",$F187=""),FALSE(),IFERROR(COUNTIF(INDIRECT("UNITS_"&amp;SUBSTITUTE(LEFT($E187,FIND(" ",$E187&amp;" ")-1),".","_")),$F187)=0,TRUE())),AND($B187&lt;&gt;"",OR(ISNUMBER(SEARCH("outro",LOWER($B187))),ISNUMBER(SEARCH("divers",LOWER($B187))),ISNUMBER(SEARCH("etc",LOWER($B187))))),OR(AND(ISNUMBER(SEARCH("comunic",LOWER($B187))),LEFT($E187,3)&lt;&gt;"4.4"),AND(ISNUMBER(SEARCH("monitor",LOWER($B187))),NOT(OR(LEFT($E187,3)="1.5",LEFT($E187,3)="2.5")))),AND($B187&lt;&gt;"",OR(LEFT($C187,1)="1",LEFT($C187,1)="2"),$D187=""),AND($D187&lt;&gt;"",NOT(OR(LEFT($C187,1)="1",LEFT($C187,1)="2"))),AND($D187&lt;&gt;"",COUNTIF(' PROJETO'!$B$14:$B$16,$D187)=0),IF($D187="",FALSE(),IF(COUNTIF(' PROJETO'!$B$14:$B$16,$D187)=0,FALSE(),IFERROR(INDEX(' PROJETO'!$C$14:$C$16,MATCH($D187,' PROJETO'!$B$14:$B$16,0))&lt;&gt;"Sim",FALSE()))))</f>
        <v>0</v>
      </c>
      <c r="AG187" s="21" t="b">
        <f>AND($AC187,$Y187&gt;'CONFG.  LISTAS'!$F$4,$Z187="",$AA187="")</f>
        <v>0</v>
      </c>
      <c r="AH187" s="21" t="str">
        <f t="shared" si="38"/>
        <v/>
      </c>
      <c r="AI187" s="43" t="str">
        <f ca="1">IF(NOT($AC187),"",IF(OR($B187="",$C187="",$E187="",$F187=""),"Preencha descrição, categoria, tipo e unidade.",IF(AND($B187&lt;&gt;"",OR(LEFT($C187,1)="1",LEFT($C187,1)="2"),$D187=""),"Informe a prática de restauração para itens diretos.",IF(AND($D187&lt;&gt;"",NOT(OR(LEFT($C187,1)="1",LEFT($C187,1)="2"))),"Custos indiretos não devem pertencer a uma prática específica.",IF(AND($D187&lt;&gt;"",COUNTIF(' PROJETO'!$B$14:$B$16,$D187)=0),"Prática de restauração inválida ou não cadastrada.",IF(IF($D187="",FALSE(),IF(COUNTIF(' PROJETO'!$B$14:$B$16,$D187)=0,FALSE(),IFERROR(INDEX(' PROJETO'!$C$14:$C$16,MATCH($D187,' PROJETO'!$B$14:$B$16,0))&lt;&gt;"Sim",FALSE()))),"A prática informada no item não foi selecionada na aba Projeto.",IF(AND(MAX($I187,$L187,$O187,$R187,$U187,$X187)&gt;'CONFG.  LISTAS'!$F$4,NOT(OR($Z187&lt;&gt;"",$AA187&lt;&gt;""))),"Memorial de cálculo ou anexo obrigatório não informado para item acima do limite.",IF(OR(AND($G187&lt;&gt;"",$H187&lt;&gt;"",OR($G187&lt;=0,$H187&lt;=0)),AND($J187&lt;&gt;"",$K187&lt;&gt;"",OR($J187&lt;=0,$K187&lt;=0)),AND($M187&lt;&gt;"",$N187&lt;&gt;"",OR($M187&lt;=0,$N187&lt;=0)),AND($P187&lt;&gt;"",$Q187&lt;&gt;"",OR($P187&lt;=0,$Q187&lt;=0)),AND($S187&lt;&gt;"",$T187&lt;&gt;"",OR($S187&lt;=0,$T187&lt;=0)),AND($V187&lt;&gt;"",$W187&lt;&gt;"",OR($V187&lt;=0,$W187&lt;=0))),"Revise os valores informados: valor unitário e quantidade devem ser maiores que zero.",IF(OR(AND($G187="",$H187&lt;&gt;""),AND($G187&lt;&gt;"",$H187=""),AND($J187="",$K187&lt;&gt;""),AND($J187&lt;&gt;"",$K187=""),AND($M187="",$N187&lt;&gt;""),AND($M187&lt;&gt;"",$N187=""),AND($P187="",$Q187&lt;&gt;""),AND($P187&lt;&gt;"",$Q187=""),AND($S187="",$T187&lt;&gt;""),AND($S187&lt;&gt;"",$T187=""),AND($V187="",$W187&lt;&gt;""),AND($V187&lt;&gt;"",$W187="")),"Há ano preenchido parcialmente: "&amp;TRIM(IF(AND($G187="",$H187&lt;&gt;""),"Ano 1 (falta valor unitário); ","")&amp;IF(AND($G187&lt;&gt;"",$H187=""),"Ano 1 (falta quantidade); ","")&amp;IF(AND($J187="",$K187&lt;&gt;""),"Ano 2 (falta valor unitário); ","")&amp;IF(AND($J187&lt;&gt;"",$K187=""),"Ano 2 (falta quantidade); ","")&amp;IF(AND($M187="",$N187&lt;&gt;""),"Ano 3 (falta valor unitário); ","")&amp;IF(AND($M187&lt;&gt;"",$N187=""),"Ano 3 (falta quantidade); ","")&amp;IF(AND($P187="",$Q187&lt;&gt;""),"Ano 4 (falta valor unitário); ","")&amp;IF(AND($P187&lt;&gt;"",$Q187=""),"Ano 4 (falta quantidade); ","")&amp;IF(AND($S187="",$T187&lt;&gt;""),"Ano 5 (falta valor unitário); ","")&amp;IF(AND($S187&lt;&gt;"",$T187=""),"Ano 5 (falta quantidade); ","")&amp;IF(AND($V187="",$W187&lt;&gt;""),"Ano 6 (falta valor unitário); ","")&amp;IF(AND($V187&lt;&gt;"",$W187=""),"Ano 6 (falta quantidade); ","")), IF(NOT(OR(AND($G187&lt;&gt;"",$H187&lt;&gt;""),AND($J187&lt;&gt;"",$K187&lt;&gt;""),AND($M187&lt;&gt;"",$N187&lt;&gt;""),AND($P187&lt;&gt;"",$Q187&lt;&gt;""),AND($S187&lt;&gt;"",$T187&lt;&gt;""),AND($V187&lt;&gt;"",$W187&lt;&gt;""))),"Informe pelo menos um ano completo com valor unitário e quantidade.",IF(AND($C187&lt;&gt;"",$E187&lt;&gt;"",LEFT(TRIM($C187),1)&lt;&gt;LEFT(TRIM($E187),1)),"Categoria e tipo estão incompatíveis.",IF(IF(OR($E187="",$F187=""),FALSE(),IFERROR(COUNTIF(INDIRECT("UNITS_"&amp;SUBSTITUTE(LEFT($E187,FIND(" ",$E187&amp;" ")-1),".","_")),$F187)=0,TRUE())),"Unidade incompatível com o tipo selecionado.",IF(OR(AND(ISNUMBER(SEARCH("comunic",LOWER($B187))),LEFT($E187,3)&lt;&gt;"4.4"),AND(ISNUMBER(SEARCH("monitor",LOWER($B187))),NOT(OR(LEFT($E187,3)="1.5",LEFT($E187,3)="2.5")))),"Revise a classificação do item conforme as regras de preenchimento.",IF(AND($B187&lt;&gt;"",OR(ISNUMBER(SEARCH("outro",LOWER($B187))),ISNUMBER(SEARCH("divers",LOWER($B187))),ISNUMBER(SEARCH("kit",LOWER($B187))),ISNUMBER(SEARCH("ferrament",LOWER($B187))),ISNUMBER(SEARCH("epi",LOWER($B187)))),NOT(OR($Z187&lt;&gt;"",$AA187&lt;&gt;""))),"Descrição muito genérica: detalhe melhor o item e registre o racional no memorial ou em anexo.",IF(AND($Y187=0,$B187&lt;&gt;"",OR($G187&lt;&gt;"",$H187&lt;&gt;"",$J187&lt;&gt;"",$K187&lt;&gt;"",$M187&lt;&gt;"",$N187&lt;&gt;"",$P187&lt;&gt;"",$Q187&lt;&gt;"",$S187&lt;&gt;"",$T187&lt;&gt;"",$V187&lt;&gt;"",$W187&lt;&gt;"")),"O item possui dados lançados, mas o total está zerado. Revise os valores informados.","")))))))))))))))</f>
        <v/>
      </c>
    </row>
    <row r="188" spans="1:35" ht="14.25" customHeight="1" x14ac:dyDescent="0.25">
      <c r="A188" s="57" t="str">
        <f t="shared" si="26"/>
        <v/>
      </c>
      <c r="B188" s="58"/>
      <c r="C188" s="58"/>
      <c r="D188" s="58"/>
      <c r="E188" s="58"/>
      <c r="F188" s="58"/>
      <c r="G188" s="269"/>
      <c r="H188" s="59"/>
      <c r="I188" s="273">
        <f t="shared" si="27"/>
        <v>0</v>
      </c>
      <c r="J188" s="269"/>
      <c r="K188" s="59"/>
      <c r="L188" s="270">
        <f t="shared" si="28"/>
        <v>0</v>
      </c>
      <c r="M188" s="269"/>
      <c r="N188" s="59"/>
      <c r="O188" s="270">
        <f t="shared" si="29"/>
        <v>0</v>
      </c>
      <c r="P188" s="269"/>
      <c r="Q188" s="59"/>
      <c r="R188" s="271">
        <f t="shared" si="30"/>
        <v>0</v>
      </c>
      <c r="S188" s="269"/>
      <c r="T188" s="59"/>
      <c r="U188" s="270">
        <f t="shared" si="31"/>
        <v>0</v>
      </c>
      <c r="V188" s="269"/>
      <c r="W188" s="59"/>
      <c r="X188" s="270">
        <f t="shared" si="32"/>
        <v>0</v>
      </c>
      <c r="Y188" s="270">
        <f t="shared" si="33"/>
        <v>0</v>
      </c>
      <c r="Z188" s="58"/>
      <c r="AA188" s="58"/>
      <c r="AB188" s="60" t="str">
        <f t="shared" si="34"/>
        <v/>
      </c>
      <c r="AC188" s="21" t="b">
        <f t="shared" si="35"/>
        <v>0</v>
      </c>
      <c r="AD188" s="21" t="b">
        <f t="shared" si="36"/>
        <v>0</v>
      </c>
      <c r="AE188" s="21" t="b">
        <f t="shared" si="37"/>
        <v>0</v>
      </c>
      <c r="AF188" s="21" t="b">
        <f ca="1">OR(AND($AC188,NOT($AD188)),AND($AC188,OR(AND($G188="",$H188&lt;&gt;""),AND($G188&lt;&gt;"",$H188=""),AND($J188="",$K188&lt;&gt;""),AND($J188&lt;&gt;"",$K188=""),AND($M188="",$N188&lt;&gt;""),AND($M188&lt;&gt;"",$N188=""),AND($P188="",$Q188&lt;&gt;""),AND($P188&lt;&gt;"",$Q188=""),AND($S188="",$T188&lt;&gt;""),AND($S188&lt;&gt;"",$T188=""),AND($V188="",$W188&lt;&gt;""),AND($V188&lt;&gt;"",$W188=""))),AND($C188&lt;&gt;"",$E188&lt;&gt;"",LEFT(TRIM($C188),1)&lt;&gt;LEFT(TRIM($E188),1)),IF(OR($E188="",$F188=""),FALSE(),IFERROR(COUNTIF(INDIRECT("UNITS_"&amp;SUBSTITUTE(LEFT($E188,FIND(" ",$E188&amp;" ")-1),".","_")),$F188)=0,TRUE())),AND($B188&lt;&gt;"",OR(ISNUMBER(SEARCH("outro",LOWER($B188))),ISNUMBER(SEARCH("divers",LOWER($B188))),ISNUMBER(SEARCH("etc",LOWER($B188))))),OR(AND(ISNUMBER(SEARCH("comunic",LOWER($B188))),LEFT($E188,3)&lt;&gt;"4.4"),AND(ISNUMBER(SEARCH("monitor",LOWER($B188))),NOT(OR(LEFT($E188,3)="1.5",LEFT($E188,3)="2.5")))),AND($B188&lt;&gt;"",OR(LEFT($C188,1)="1",LEFT($C188,1)="2"),$D188=""),AND($D188&lt;&gt;"",NOT(OR(LEFT($C188,1)="1",LEFT($C188,1)="2"))),AND($D188&lt;&gt;"",COUNTIF(' PROJETO'!$B$14:$B$16,$D188)=0),IF($D188="",FALSE(),IF(COUNTIF(' PROJETO'!$B$14:$B$16,$D188)=0,FALSE(),IFERROR(INDEX(' PROJETO'!$C$14:$C$16,MATCH($D188,' PROJETO'!$B$14:$B$16,0))&lt;&gt;"Sim",FALSE()))))</f>
        <v>0</v>
      </c>
      <c r="AG188" s="21" t="b">
        <f>AND($AC188,$Y188&gt;'CONFG.  LISTAS'!$F$4,$Z188="",$AA188="")</f>
        <v>0</v>
      </c>
      <c r="AH188" s="21" t="str">
        <f t="shared" si="38"/>
        <v/>
      </c>
      <c r="AI188" s="43" t="str">
        <f ca="1">IF(NOT($AC188),"",IF(OR($B188="",$C188="",$E188="",$F188=""),"Preencha descrição, categoria, tipo e unidade.",IF(AND($B188&lt;&gt;"",OR(LEFT($C188,1)="1",LEFT($C188,1)="2"),$D188=""),"Informe a prática de restauração para itens diretos.",IF(AND($D188&lt;&gt;"",NOT(OR(LEFT($C188,1)="1",LEFT($C188,1)="2"))),"Custos indiretos não devem pertencer a uma prática específica.",IF(AND($D188&lt;&gt;"",COUNTIF(' PROJETO'!$B$14:$B$16,$D188)=0),"Prática de restauração inválida ou não cadastrada.",IF(IF($D188="",FALSE(),IF(COUNTIF(' PROJETO'!$B$14:$B$16,$D188)=0,FALSE(),IFERROR(INDEX(' PROJETO'!$C$14:$C$16,MATCH($D188,' PROJETO'!$B$14:$B$16,0))&lt;&gt;"Sim",FALSE()))),"A prática informada no item não foi selecionada na aba Projeto.",IF(AND(MAX($I188,$L188,$O188,$R188,$U188,$X188)&gt;'CONFG.  LISTAS'!$F$4,NOT(OR($Z188&lt;&gt;"",$AA188&lt;&gt;""))),"Memorial de cálculo ou anexo obrigatório não informado para item acima do limite.",IF(OR(AND($G188&lt;&gt;"",$H188&lt;&gt;"",OR($G188&lt;=0,$H188&lt;=0)),AND($J188&lt;&gt;"",$K188&lt;&gt;"",OR($J188&lt;=0,$K188&lt;=0)),AND($M188&lt;&gt;"",$N188&lt;&gt;"",OR($M188&lt;=0,$N188&lt;=0)),AND($P188&lt;&gt;"",$Q188&lt;&gt;"",OR($P188&lt;=0,$Q188&lt;=0)),AND($S188&lt;&gt;"",$T188&lt;&gt;"",OR($S188&lt;=0,$T188&lt;=0)),AND($V188&lt;&gt;"",$W188&lt;&gt;"",OR($V188&lt;=0,$W188&lt;=0))),"Revise os valores informados: valor unitário e quantidade devem ser maiores que zero.",IF(OR(AND($G188="",$H188&lt;&gt;""),AND($G188&lt;&gt;"",$H188=""),AND($J188="",$K188&lt;&gt;""),AND($J188&lt;&gt;"",$K188=""),AND($M188="",$N188&lt;&gt;""),AND($M188&lt;&gt;"",$N188=""),AND($P188="",$Q188&lt;&gt;""),AND($P188&lt;&gt;"",$Q188=""),AND($S188="",$T188&lt;&gt;""),AND($S188&lt;&gt;"",$T188=""),AND($V188="",$W188&lt;&gt;""),AND($V188&lt;&gt;"",$W188="")),"Há ano preenchido parcialmente: "&amp;TRIM(IF(AND($G188="",$H188&lt;&gt;""),"Ano 1 (falta valor unitário); ","")&amp;IF(AND($G188&lt;&gt;"",$H188=""),"Ano 1 (falta quantidade); ","")&amp;IF(AND($J188="",$K188&lt;&gt;""),"Ano 2 (falta valor unitário); ","")&amp;IF(AND($J188&lt;&gt;"",$K188=""),"Ano 2 (falta quantidade); ","")&amp;IF(AND($M188="",$N188&lt;&gt;""),"Ano 3 (falta valor unitário); ","")&amp;IF(AND($M188&lt;&gt;"",$N188=""),"Ano 3 (falta quantidade); ","")&amp;IF(AND($P188="",$Q188&lt;&gt;""),"Ano 4 (falta valor unitário); ","")&amp;IF(AND($P188&lt;&gt;"",$Q188=""),"Ano 4 (falta quantidade); ","")&amp;IF(AND($S188="",$T188&lt;&gt;""),"Ano 5 (falta valor unitário); ","")&amp;IF(AND($S188&lt;&gt;"",$T188=""),"Ano 5 (falta quantidade); ","")&amp;IF(AND($V188="",$W188&lt;&gt;""),"Ano 6 (falta valor unitário); ","")&amp;IF(AND($V188&lt;&gt;"",$W188=""),"Ano 6 (falta quantidade); ","")), IF(NOT(OR(AND($G188&lt;&gt;"",$H188&lt;&gt;""),AND($J188&lt;&gt;"",$K188&lt;&gt;""),AND($M188&lt;&gt;"",$N188&lt;&gt;""),AND($P188&lt;&gt;"",$Q188&lt;&gt;""),AND($S188&lt;&gt;"",$T188&lt;&gt;""),AND($V188&lt;&gt;"",$W188&lt;&gt;""))),"Informe pelo menos um ano completo com valor unitário e quantidade.",IF(AND($C188&lt;&gt;"",$E188&lt;&gt;"",LEFT(TRIM($C188),1)&lt;&gt;LEFT(TRIM($E188),1)),"Categoria e tipo estão incompatíveis.",IF(IF(OR($E188="",$F188=""),FALSE(),IFERROR(COUNTIF(INDIRECT("UNITS_"&amp;SUBSTITUTE(LEFT($E188,FIND(" ",$E188&amp;" ")-1),".","_")),$F188)=0,TRUE())),"Unidade incompatível com o tipo selecionado.",IF(OR(AND(ISNUMBER(SEARCH("comunic",LOWER($B188))),LEFT($E188,3)&lt;&gt;"4.4"),AND(ISNUMBER(SEARCH("monitor",LOWER($B188))),NOT(OR(LEFT($E188,3)="1.5",LEFT($E188,3)="2.5")))),"Revise a classificação do item conforme as regras de preenchimento.",IF(AND($B188&lt;&gt;"",OR(ISNUMBER(SEARCH("outro",LOWER($B188))),ISNUMBER(SEARCH("divers",LOWER($B188))),ISNUMBER(SEARCH("kit",LOWER($B188))),ISNUMBER(SEARCH("ferrament",LOWER($B188))),ISNUMBER(SEARCH("epi",LOWER($B188)))),NOT(OR($Z188&lt;&gt;"",$AA188&lt;&gt;""))),"Descrição muito genérica: detalhe melhor o item e registre o racional no memorial ou em anexo.",IF(AND($Y188=0,$B188&lt;&gt;"",OR($G188&lt;&gt;"",$H188&lt;&gt;"",$J188&lt;&gt;"",$K188&lt;&gt;"",$M188&lt;&gt;"",$N188&lt;&gt;"",$P188&lt;&gt;"",$Q188&lt;&gt;"",$S188&lt;&gt;"",$T188&lt;&gt;"",$V188&lt;&gt;"",$W188&lt;&gt;"")),"O item possui dados lançados, mas o total está zerado. Revise os valores informados.","")))))))))))))))</f>
        <v/>
      </c>
    </row>
    <row r="189" spans="1:35" ht="14.25" customHeight="1" x14ac:dyDescent="0.25">
      <c r="A189" s="57" t="str">
        <f t="shared" si="26"/>
        <v/>
      </c>
      <c r="B189" s="61"/>
      <c r="C189" s="61"/>
      <c r="D189" s="58"/>
      <c r="E189" s="61"/>
      <c r="F189" s="61"/>
      <c r="G189" s="272"/>
      <c r="H189" s="62"/>
      <c r="I189" s="273">
        <f t="shared" si="27"/>
        <v>0</v>
      </c>
      <c r="J189" s="272"/>
      <c r="K189" s="62"/>
      <c r="L189" s="270">
        <f t="shared" si="28"/>
        <v>0</v>
      </c>
      <c r="M189" s="272"/>
      <c r="N189" s="62"/>
      <c r="O189" s="270">
        <f t="shared" si="29"/>
        <v>0</v>
      </c>
      <c r="P189" s="272"/>
      <c r="Q189" s="62"/>
      <c r="R189" s="271">
        <f t="shared" si="30"/>
        <v>0</v>
      </c>
      <c r="S189" s="272"/>
      <c r="T189" s="62"/>
      <c r="U189" s="270">
        <f t="shared" si="31"/>
        <v>0</v>
      </c>
      <c r="V189" s="272"/>
      <c r="W189" s="62"/>
      <c r="X189" s="270">
        <f t="shared" si="32"/>
        <v>0</v>
      </c>
      <c r="Y189" s="270">
        <f t="shared" si="33"/>
        <v>0</v>
      </c>
      <c r="Z189" s="61"/>
      <c r="AA189" s="61"/>
      <c r="AB189" s="60" t="str">
        <f t="shared" si="34"/>
        <v/>
      </c>
      <c r="AC189" s="21" t="b">
        <f t="shared" si="35"/>
        <v>0</v>
      </c>
      <c r="AD189" s="21" t="b">
        <f t="shared" si="36"/>
        <v>0</v>
      </c>
      <c r="AE189" s="21" t="b">
        <f t="shared" si="37"/>
        <v>0</v>
      </c>
      <c r="AF189" s="21" t="b">
        <f ca="1">OR(AND($AC189,NOT($AD189)),AND($AC189,OR(AND($G189="",$H189&lt;&gt;""),AND($G189&lt;&gt;"",$H189=""),AND($J189="",$K189&lt;&gt;""),AND($J189&lt;&gt;"",$K189=""),AND($M189="",$N189&lt;&gt;""),AND($M189&lt;&gt;"",$N189=""),AND($P189="",$Q189&lt;&gt;""),AND($P189&lt;&gt;"",$Q189=""),AND($S189="",$T189&lt;&gt;""),AND($S189&lt;&gt;"",$T189=""),AND($V189="",$W189&lt;&gt;""),AND($V189&lt;&gt;"",$W189=""))),AND($C189&lt;&gt;"",$E189&lt;&gt;"",LEFT(TRIM($C189),1)&lt;&gt;LEFT(TRIM($E189),1)),IF(OR($E189="",$F189=""),FALSE(),IFERROR(COUNTIF(INDIRECT("UNITS_"&amp;SUBSTITUTE(LEFT($E189,FIND(" ",$E189&amp;" ")-1),".","_")),$F189)=0,TRUE())),AND($B189&lt;&gt;"",OR(ISNUMBER(SEARCH("outro",LOWER($B189))),ISNUMBER(SEARCH("divers",LOWER($B189))),ISNUMBER(SEARCH("etc",LOWER($B189))))),OR(AND(ISNUMBER(SEARCH("comunic",LOWER($B189))),LEFT($E189,3)&lt;&gt;"4.4"),AND(ISNUMBER(SEARCH("monitor",LOWER($B189))),NOT(OR(LEFT($E189,3)="1.5",LEFT($E189,3)="2.5")))),AND($B189&lt;&gt;"",OR(LEFT($C189,1)="1",LEFT($C189,1)="2"),$D189=""),AND($D189&lt;&gt;"",NOT(OR(LEFT($C189,1)="1",LEFT($C189,1)="2"))),AND($D189&lt;&gt;"",COUNTIF(' PROJETO'!$B$14:$B$16,$D189)=0),IF($D189="",FALSE(),IF(COUNTIF(' PROJETO'!$B$14:$B$16,$D189)=0,FALSE(),IFERROR(INDEX(' PROJETO'!$C$14:$C$16,MATCH($D189,' PROJETO'!$B$14:$B$16,0))&lt;&gt;"Sim",FALSE()))))</f>
        <v>0</v>
      </c>
      <c r="AG189" s="21" t="b">
        <f>AND($AC189,$Y189&gt;'CONFG.  LISTAS'!$F$4,$Z189="",$AA189="")</f>
        <v>0</v>
      </c>
      <c r="AH189" s="21" t="str">
        <f t="shared" si="38"/>
        <v/>
      </c>
      <c r="AI189" s="43" t="str">
        <f ca="1">IF(NOT($AC189),"",IF(OR($B189="",$C189="",$E189="",$F189=""),"Preencha descrição, categoria, tipo e unidade.",IF(AND($B189&lt;&gt;"",OR(LEFT($C189,1)="1",LEFT($C189,1)="2"),$D189=""),"Informe a prática de restauração para itens diretos.",IF(AND($D189&lt;&gt;"",NOT(OR(LEFT($C189,1)="1",LEFT($C189,1)="2"))),"Custos indiretos não devem pertencer a uma prática específica.",IF(AND($D189&lt;&gt;"",COUNTIF(' PROJETO'!$B$14:$B$16,$D189)=0),"Prática de restauração inválida ou não cadastrada.",IF(IF($D189="",FALSE(),IF(COUNTIF(' PROJETO'!$B$14:$B$16,$D189)=0,FALSE(),IFERROR(INDEX(' PROJETO'!$C$14:$C$16,MATCH($D189,' PROJETO'!$B$14:$B$16,0))&lt;&gt;"Sim",FALSE()))),"A prática informada no item não foi selecionada na aba Projeto.",IF(AND(MAX($I189,$L189,$O189,$R189,$U189,$X189)&gt;'CONFG.  LISTAS'!$F$4,NOT(OR($Z189&lt;&gt;"",$AA189&lt;&gt;""))),"Memorial de cálculo ou anexo obrigatório não informado para item acima do limite.",IF(OR(AND($G189&lt;&gt;"",$H189&lt;&gt;"",OR($G189&lt;=0,$H189&lt;=0)),AND($J189&lt;&gt;"",$K189&lt;&gt;"",OR($J189&lt;=0,$K189&lt;=0)),AND($M189&lt;&gt;"",$N189&lt;&gt;"",OR($M189&lt;=0,$N189&lt;=0)),AND($P189&lt;&gt;"",$Q189&lt;&gt;"",OR($P189&lt;=0,$Q189&lt;=0)),AND($S189&lt;&gt;"",$T189&lt;&gt;"",OR($S189&lt;=0,$T189&lt;=0)),AND($V189&lt;&gt;"",$W189&lt;&gt;"",OR($V189&lt;=0,$W189&lt;=0))),"Revise os valores informados: valor unitário e quantidade devem ser maiores que zero.",IF(OR(AND($G189="",$H189&lt;&gt;""),AND($G189&lt;&gt;"",$H189=""),AND($J189="",$K189&lt;&gt;""),AND($J189&lt;&gt;"",$K189=""),AND($M189="",$N189&lt;&gt;""),AND($M189&lt;&gt;"",$N189=""),AND($P189="",$Q189&lt;&gt;""),AND($P189&lt;&gt;"",$Q189=""),AND($S189="",$T189&lt;&gt;""),AND($S189&lt;&gt;"",$T189=""),AND($V189="",$W189&lt;&gt;""),AND($V189&lt;&gt;"",$W189="")),"Há ano preenchido parcialmente: "&amp;TRIM(IF(AND($G189="",$H189&lt;&gt;""),"Ano 1 (falta valor unitário); ","")&amp;IF(AND($G189&lt;&gt;"",$H189=""),"Ano 1 (falta quantidade); ","")&amp;IF(AND($J189="",$K189&lt;&gt;""),"Ano 2 (falta valor unitário); ","")&amp;IF(AND($J189&lt;&gt;"",$K189=""),"Ano 2 (falta quantidade); ","")&amp;IF(AND($M189="",$N189&lt;&gt;""),"Ano 3 (falta valor unitário); ","")&amp;IF(AND($M189&lt;&gt;"",$N189=""),"Ano 3 (falta quantidade); ","")&amp;IF(AND($P189="",$Q189&lt;&gt;""),"Ano 4 (falta valor unitário); ","")&amp;IF(AND($P189&lt;&gt;"",$Q189=""),"Ano 4 (falta quantidade); ","")&amp;IF(AND($S189="",$T189&lt;&gt;""),"Ano 5 (falta valor unitário); ","")&amp;IF(AND($S189&lt;&gt;"",$T189=""),"Ano 5 (falta quantidade); ","")&amp;IF(AND($V189="",$W189&lt;&gt;""),"Ano 6 (falta valor unitário); ","")&amp;IF(AND($V189&lt;&gt;"",$W189=""),"Ano 6 (falta quantidade); ","")), IF(NOT(OR(AND($G189&lt;&gt;"",$H189&lt;&gt;""),AND($J189&lt;&gt;"",$K189&lt;&gt;""),AND($M189&lt;&gt;"",$N189&lt;&gt;""),AND($P189&lt;&gt;"",$Q189&lt;&gt;""),AND($S189&lt;&gt;"",$T189&lt;&gt;""),AND($V189&lt;&gt;"",$W189&lt;&gt;""))),"Informe pelo menos um ano completo com valor unitário e quantidade.",IF(AND($C189&lt;&gt;"",$E189&lt;&gt;"",LEFT(TRIM($C189),1)&lt;&gt;LEFT(TRIM($E189),1)),"Categoria e tipo estão incompatíveis.",IF(IF(OR($E189="",$F189=""),FALSE(),IFERROR(COUNTIF(INDIRECT("UNITS_"&amp;SUBSTITUTE(LEFT($E189,FIND(" ",$E189&amp;" ")-1),".","_")),$F189)=0,TRUE())),"Unidade incompatível com o tipo selecionado.",IF(OR(AND(ISNUMBER(SEARCH("comunic",LOWER($B189))),LEFT($E189,3)&lt;&gt;"4.4"),AND(ISNUMBER(SEARCH("monitor",LOWER($B189))),NOT(OR(LEFT($E189,3)="1.5",LEFT($E189,3)="2.5")))),"Revise a classificação do item conforme as regras de preenchimento.",IF(AND($B189&lt;&gt;"",OR(ISNUMBER(SEARCH("outro",LOWER($B189))),ISNUMBER(SEARCH("divers",LOWER($B189))),ISNUMBER(SEARCH("kit",LOWER($B189))),ISNUMBER(SEARCH("ferrament",LOWER($B189))),ISNUMBER(SEARCH("epi",LOWER($B189)))),NOT(OR($Z189&lt;&gt;"",$AA189&lt;&gt;""))),"Descrição muito genérica: detalhe melhor o item e registre o racional no memorial ou em anexo.",IF(AND($Y189=0,$B189&lt;&gt;"",OR($G189&lt;&gt;"",$H189&lt;&gt;"",$J189&lt;&gt;"",$K189&lt;&gt;"",$M189&lt;&gt;"",$N189&lt;&gt;"",$P189&lt;&gt;"",$Q189&lt;&gt;"",$S189&lt;&gt;"",$T189&lt;&gt;"",$V189&lt;&gt;"",$W189&lt;&gt;"")),"O item possui dados lançados, mas o total está zerado. Revise os valores informados.","")))))))))))))))</f>
        <v/>
      </c>
    </row>
    <row r="190" spans="1:35" ht="14.25" customHeight="1" x14ac:dyDescent="0.25">
      <c r="A190" s="57" t="str">
        <f t="shared" si="26"/>
        <v/>
      </c>
      <c r="B190" s="58"/>
      <c r="C190" s="58"/>
      <c r="D190" s="58"/>
      <c r="E190" s="58"/>
      <c r="F190" s="58"/>
      <c r="G190" s="269"/>
      <c r="H190" s="59"/>
      <c r="I190" s="273">
        <f t="shared" si="27"/>
        <v>0</v>
      </c>
      <c r="J190" s="269"/>
      <c r="K190" s="59"/>
      <c r="L190" s="270">
        <f t="shared" si="28"/>
        <v>0</v>
      </c>
      <c r="M190" s="269"/>
      <c r="N190" s="59"/>
      <c r="O190" s="270">
        <f t="shared" si="29"/>
        <v>0</v>
      </c>
      <c r="P190" s="269"/>
      <c r="Q190" s="59"/>
      <c r="R190" s="271">
        <f t="shared" si="30"/>
        <v>0</v>
      </c>
      <c r="S190" s="269"/>
      <c r="T190" s="59"/>
      <c r="U190" s="270">
        <f t="shared" si="31"/>
        <v>0</v>
      </c>
      <c r="V190" s="269"/>
      <c r="W190" s="59"/>
      <c r="X190" s="270">
        <f t="shared" si="32"/>
        <v>0</v>
      </c>
      <c r="Y190" s="270">
        <f t="shared" si="33"/>
        <v>0</v>
      </c>
      <c r="Z190" s="58"/>
      <c r="AA190" s="58"/>
      <c r="AB190" s="60" t="str">
        <f t="shared" si="34"/>
        <v/>
      </c>
      <c r="AC190" s="21" t="b">
        <f t="shared" si="35"/>
        <v>0</v>
      </c>
      <c r="AD190" s="21" t="b">
        <f t="shared" si="36"/>
        <v>0</v>
      </c>
      <c r="AE190" s="21" t="b">
        <f t="shared" si="37"/>
        <v>0</v>
      </c>
      <c r="AF190" s="21" t="b">
        <f ca="1">OR(AND($AC190,NOT($AD190)),AND($AC190,OR(AND($G190="",$H190&lt;&gt;""),AND($G190&lt;&gt;"",$H190=""),AND($J190="",$K190&lt;&gt;""),AND($J190&lt;&gt;"",$K190=""),AND($M190="",$N190&lt;&gt;""),AND($M190&lt;&gt;"",$N190=""),AND($P190="",$Q190&lt;&gt;""),AND($P190&lt;&gt;"",$Q190=""),AND($S190="",$T190&lt;&gt;""),AND($S190&lt;&gt;"",$T190=""),AND($V190="",$W190&lt;&gt;""),AND($V190&lt;&gt;"",$W190=""))),AND($C190&lt;&gt;"",$E190&lt;&gt;"",LEFT(TRIM($C190),1)&lt;&gt;LEFT(TRIM($E190),1)),IF(OR($E190="",$F190=""),FALSE(),IFERROR(COUNTIF(INDIRECT("UNITS_"&amp;SUBSTITUTE(LEFT($E190,FIND(" ",$E190&amp;" ")-1),".","_")),$F190)=0,TRUE())),AND($B190&lt;&gt;"",OR(ISNUMBER(SEARCH("outro",LOWER($B190))),ISNUMBER(SEARCH("divers",LOWER($B190))),ISNUMBER(SEARCH("etc",LOWER($B190))))),OR(AND(ISNUMBER(SEARCH("comunic",LOWER($B190))),LEFT($E190,3)&lt;&gt;"4.4"),AND(ISNUMBER(SEARCH("monitor",LOWER($B190))),NOT(OR(LEFT($E190,3)="1.5",LEFT($E190,3)="2.5")))),AND($B190&lt;&gt;"",OR(LEFT($C190,1)="1",LEFT($C190,1)="2"),$D190=""),AND($D190&lt;&gt;"",NOT(OR(LEFT($C190,1)="1",LEFT($C190,1)="2"))),AND($D190&lt;&gt;"",COUNTIF(' PROJETO'!$B$14:$B$16,$D190)=0),IF($D190="",FALSE(),IF(COUNTIF(' PROJETO'!$B$14:$B$16,$D190)=0,FALSE(),IFERROR(INDEX(' PROJETO'!$C$14:$C$16,MATCH($D190,' PROJETO'!$B$14:$B$16,0))&lt;&gt;"Sim",FALSE()))))</f>
        <v>0</v>
      </c>
      <c r="AG190" s="21" t="b">
        <f>AND($AC190,$Y190&gt;'CONFG.  LISTAS'!$F$4,$Z190="",$AA190="")</f>
        <v>0</v>
      </c>
      <c r="AH190" s="21" t="str">
        <f t="shared" si="38"/>
        <v/>
      </c>
      <c r="AI190" s="43" t="str">
        <f ca="1">IF(NOT($AC190),"",IF(OR($B190="",$C190="",$E190="",$F190=""),"Preencha descrição, categoria, tipo e unidade.",IF(AND($B190&lt;&gt;"",OR(LEFT($C190,1)="1",LEFT($C190,1)="2"),$D190=""),"Informe a prática de restauração para itens diretos.",IF(AND($D190&lt;&gt;"",NOT(OR(LEFT($C190,1)="1",LEFT($C190,1)="2"))),"Custos indiretos não devem pertencer a uma prática específica.",IF(AND($D190&lt;&gt;"",COUNTIF(' PROJETO'!$B$14:$B$16,$D190)=0),"Prática de restauração inválida ou não cadastrada.",IF(IF($D190="",FALSE(),IF(COUNTIF(' PROJETO'!$B$14:$B$16,$D190)=0,FALSE(),IFERROR(INDEX(' PROJETO'!$C$14:$C$16,MATCH($D190,' PROJETO'!$B$14:$B$16,0))&lt;&gt;"Sim",FALSE()))),"A prática informada no item não foi selecionada na aba Projeto.",IF(AND(MAX($I190,$L190,$O190,$R190,$U190,$X190)&gt;'CONFG.  LISTAS'!$F$4,NOT(OR($Z190&lt;&gt;"",$AA190&lt;&gt;""))),"Memorial de cálculo ou anexo obrigatório não informado para item acima do limite.",IF(OR(AND($G190&lt;&gt;"",$H190&lt;&gt;"",OR($G190&lt;=0,$H190&lt;=0)),AND($J190&lt;&gt;"",$K190&lt;&gt;"",OR($J190&lt;=0,$K190&lt;=0)),AND($M190&lt;&gt;"",$N190&lt;&gt;"",OR($M190&lt;=0,$N190&lt;=0)),AND($P190&lt;&gt;"",$Q190&lt;&gt;"",OR($P190&lt;=0,$Q190&lt;=0)),AND($S190&lt;&gt;"",$T190&lt;&gt;"",OR($S190&lt;=0,$T190&lt;=0)),AND($V190&lt;&gt;"",$W190&lt;&gt;"",OR($V190&lt;=0,$W190&lt;=0))),"Revise os valores informados: valor unitário e quantidade devem ser maiores que zero.",IF(OR(AND($G190="",$H190&lt;&gt;""),AND($G190&lt;&gt;"",$H190=""),AND($J190="",$K190&lt;&gt;""),AND($J190&lt;&gt;"",$K190=""),AND($M190="",$N190&lt;&gt;""),AND($M190&lt;&gt;"",$N190=""),AND($P190="",$Q190&lt;&gt;""),AND($P190&lt;&gt;"",$Q190=""),AND($S190="",$T190&lt;&gt;""),AND($S190&lt;&gt;"",$T190=""),AND($V190="",$W190&lt;&gt;""),AND($V190&lt;&gt;"",$W190="")),"Há ano preenchido parcialmente: "&amp;TRIM(IF(AND($G190="",$H190&lt;&gt;""),"Ano 1 (falta valor unitário); ","")&amp;IF(AND($G190&lt;&gt;"",$H190=""),"Ano 1 (falta quantidade); ","")&amp;IF(AND($J190="",$K190&lt;&gt;""),"Ano 2 (falta valor unitário); ","")&amp;IF(AND($J190&lt;&gt;"",$K190=""),"Ano 2 (falta quantidade); ","")&amp;IF(AND($M190="",$N190&lt;&gt;""),"Ano 3 (falta valor unitário); ","")&amp;IF(AND($M190&lt;&gt;"",$N190=""),"Ano 3 (falta quantidade); ","")&amp;IF(AND($P190="",$Q190&lt;&gt;""),"Ano 4 (falta valor unitário); ","")&amp;IF(AND($P190&lt;&gt;"",$Q190=""),"Ano 4 (falta quantidade); ","")&amp;IF(AND($S190="",$T190&lt;&gt;""),"Ano 5 (falta valor unitário); ","")&amp;IF(AND($S190&lt;&gt;"",$T190=""),"Ano 5 (falta quantidade); ","")&amp;IF(AND($V190="",$W190&lt;&gt;""),"Ano 6 (falta valor unitário); ","")&amp;IF(AND($V190&lt;&gt;"",$W190=""),"Ano 6 (falta quantidade); ","")), IF(NOT(OR(AND($G190&lt;&gt;"",$H190&lt;&gt;""),AND($J190&lt;&gt;"",$K190&lt;&gt;""),AND($M190&lt;&gt;"",$N190&lt;&gt;""),AND($P190&lt;&gt;"",$Q190&lt;&gt;""),AND($S190&lt;&gt;"",$T190&lt;&gt;""),AND($V190&lt;&gt;"",$W190&lt;&gt;""))),"Informe pelo menos um ano completo com valor unitário e quantidade.",IF(AND($C190&lt;&gt;"",$E190&lt;&gt;"",LEFT(TRIM($C190),1)&lt;&gt;LEFT(TRIM($E190),1)),"Categoria e tipo estão incompatíveis.",IF(IF(OR($E190="",$F190=""),FALSE(),IFERROR(COUNTIF(INDIRECT("UNITS_"&amp;SUBSTITUTE(LEFT($E190,FIND(" ",$E190&amp;" ")-1),".","_")),$F190)=0,TRUE())),"Unidade incompatível com o tipo selecionado.",IF(OR(AND(ISNUMBER(SEARCH("comunic",LOWER($B190))),LEFT($E190,3)&lt;&gt;"4.4"),AND(ISNUMBER(SEARCH("monitor",LOWER($B190))),NOT(OR(LEFT($E190,3)="1.5",LEFT($E190,3)="2.5")))),"Revise a classificação do item conforme as regras de preenchimento.",IF(AND($B190&lt;&gt;"",OR(ISNUMBER(SEARCH("outro",LOWER($B190))),ISNUMBER(SEARCH("divers",LOWER($B190))),ISNUMBER(SEARCH("kit",LOWER($B190))),ISNUMBER(SEARCH("ferrament",LOWER($B190))),ISNUMBER(SEARCH("epi",LOWER($B190)))),NOT(OR($Z190&lt;&gt;"",$AA190&lt;&gt;""))),"Descrição muito genérica: detalhe melhor o item e registre o racional no memorial ou em anexo.",IF(AND($Y190=0,$B190&lt;&gt;"",OR($G190&lt;&gt;"",$H190&lt;&gt;"",$J190&lt;&gt;"",$K190&lt;&gt;"",$M190&lt;&gt;"",$N190&lt;&gt;"",$P190&lt;&gt;"",$Q190&lt;&gt;"",$S190&lt;&gt;"",$T190&lt;&gt;"",$V190&lt;&gt;"",$W190&lt;&gt;"")),"O item possui dados lançados, mas o total está zerado. Revise os valores informados.","")))))))))))))))</f>
        <v/>
      </c>
    </row>
    <row r="191" spans="1:35" ht="14.25" customHeight="1" x14ac:dyDescent="0.25">
      <c r="A191" s="57" t="str">
        <f t="shared" si="26"/>
        <v/>
      </c>
      <c r="B191" s="61"/>
      <c r="C191" s="61"/>
      <c r="D191" s="58"/>
      <c r="E191" s="61"/>
      <c r="F191" s="61"/>
      <c r="G191" s="272"/>
      <c r="H191" s="62"/>
      <c r="I191" s="273">
        <f t="shared" si="27"/>
        <v>0</v>
      </c>
      <c r="J191" s="272"/>
      <c r="K191" s="62"/>
      <c r="L191" s="270">
        <f t="shared" si="28"/>
        <v>0</v>
      </c>
      <c r="M191" s="272"/>
      <c r="N191" s="62"/>
      <c r="O191" s="270">
        <f t="shared" si="29"/>
        <v>0</v>
      </c>
      <c r="P191" s="272"/>
      <c r="Q191" s="62"/>
      <c r="R191" s="271">
        <f t="shared" si="30"/>
        <v>0</v>
      </c>
      <c r="S191" s="272"/>
      <c r="T191" s="62"/>
      <c r="U191" s="270">
        <f t="shared" si="31"/>
        <v>0</v>
      </c>
      <c r="V191" s="272"/>
      <c r="W191" s="62"/>
      <c r="X191" s="270">
        <f t="shared" si="32"/>
        <v>0</v>
      </c>
      <c r="Y191" s="270">
        <f t="shared" si="33"/>
        <v>0</v>
      </c>
      <c r="Z191" s="61"/>
      <c r="AA191" s="61"/>
      <c r="AB191" s="60" t="str">
        <f t="shared" si="34"/>
        <v/>
      </c>
      <c r="AC191" s="21" t="b">
        <f t="shared" si="35"/>
        <v>0</v>
      </c>
      <c r="AD191" s="21" t="b">
        <f t="shared" si="36"/>
        <v>0</v>
      </c>
      <c r="AE191" s="21" t="b">
        <f t="shared" si="37"/>
        <v>0</v>
      </c>
      <c r="AF191" s="21" t="b">
        <f ca="1">OR(AND($AC191,NOT($AD191)),AND($AC191,OR(AND($G191="",$H191&lt;&gt;""),AND($G191&lt;&gt;"",$H191=""),AND($J191="",$K191&lt;&gt;""),AND($J191&lt;&gt;"",$K191=""),AND($M191="",$N191&lt;&gt;""),AND($M191&lt;&gt;"",$N191=""),AND($P191="",$Q191&lt;&gt;""),AND($P191&lt;&gt;"",$Q191=""),AND($S191="",$T191&lt;&gt;""),AND($S191&lt;&gt;"",$T191=""),AND($V191="",$W191&lt;&gt;""),AND($V191&lt;&gt;"",$W191=""))),AND($C191&lt;&gt;"",$E191&lt;&gt;"",LEFT(TRIM($C191),1)&lt;&gt;LEFT(TRIM($E191),1)),IF(OR($E191="",$F191=""),FALSE(),IFERROR(COUNTIF(INDIRECT("UNITS_"&amp;SUBSTITUTE(LEFT($E191,FIND(" ",$E191&amp;" ")-1),".","_")),$F191)=0,TRUE())),AND($B191&lt;&gt;"",OR(ISNUMBER(SEARCH("outro",LOWER($B191))),ISNUMBER(SEARCH("divers",LOWER($B191))),ISNUMBER(SEARCH("etc",LOWER($B191))))),OR(AND(ISNUMBER(SEARCH("comunic",LOWER($B191))),LEFT($E191,3)&lt;&gt;"4.4"),AND(ISNUMBER(SEARCH("monitor",LOWER($B191))),NOT(OR(LEFT($E191,3)="1.5",LEFT($E191,3)="2.5")))),AND($B191&lt;&gt;"",OR(LEFT($C191,1)="1",LEFT($C191,1)="2"),$D191=""),AND($D191&lt;&gt;"",NOT(OR(LEFT($C191,1)="1",LEFT($C191,1)="2"))),AND($D191&lt;&gt;"",COUNTIF(' PROJETO'!$B$14:$B$16,$D191)=0),IF($D191="",FALSE(),IF(COUNTIF(' PROJETO'!$B$14:$B$16,$D191)=0,FALSE(),IFERROR(INDEX(' PROJETO'!$C$14:$C$16,MATCH($D191,' PROJETO'!$B$14:$B$16,0))&lt;&gt;"Sim",FALSE()))))</f>
        <v>0</v>
      </c>
      <c r="AG191" s="21" t="b">
        <f>AND($AC191,$Y191&gt;'CONFG.  LISTAS'!$F$4,$Z191="",$AA191="")</f>
        <v>0</v>
      </c>
      <c r="AH191" s="21" t="str">
        <f t="shared" si="38"/>
        <v/>
      </c>
      <c r="AI191" s="43" t="str">
        <f ca="1">IF(NOT($AC191),"",IF(OR($B191="",$C191="",$E191="",$F191=""),"Preencha descrição, categoria, tipo e unidade.",IF(AND($B191&lt;&gt;"",OR(LEFT($C191,1)="1",LEFT($C191,1)="2"),$D191=""),"Informe a prática de restauração para itens diretos.",IF(AND($D191&lt;&gt;"",NOT(OR(LEFT($C191,1)="1",LEFT($C191,1)="2"))),"Custos indiretos não devem pertencer a uma prática específica.",IF(AND($D191&lt;&gt;"",COUNTIF(' PROJETO'!$B$14:$B$16,$D191)=0),"Prática de restauração inválida ou não cadastrada.",IF(IF($D191="",FALSE(),IF(COUNTIF(' PROJETO'!$B$14:$B$16,$D191)=0,FALSE(),IFERROR(INDEX(' PROJETO'!$C$14:$C$16,MATCH($D191,' PROJETO'!$B$14:$B$16,0))&lt;&gt;"Sim",FALSE()))),"A prática informada no item não foi selecionada na aba Projeto.",IF(AND(MAX($I191,$L191,$O191,$R191,$U191,$X191)&gt;'CONFG.  LISTAS'!$F$4,NOT(OR($Z191&lt;&gt;"",$AA191&lt;&gt;""))),"Memorial de cálculo ou anexo obrigatório não informado para item acima do limite.",IF(OR(AND($G191&lt;&gt;"",$H191&lt;&gt;"",OR($G191&lt;=0,$H191&lt;=0)),AND($J191&lt;&gt;"",$K191&lt;&gt;"",OR($J191&lt;=0,$K191&lt;=0)),AND($M191&lt;&gt;"",$N191&lt;&gt;"",OR($M191&lt;=0,$N191&lt;=0)),AND($P191&lt;&gt;"",$Q191&lt;&gt;"",OR($P191&lt;=0,$Q191&lt;=0)),AND($S191&lt;&gt;"",$T191&lt;&gt;"",OR($S191&lt;=0,$T191&lt;=0)),AND($V191&lt;&gt;"",$W191&lt;&gt;"",OR($V191&lt;=0,$W191&lt;=0))),"Revise os valores informados: valor unitário e quantidade devem ser maiores que zero.",IF(OR(AND($G191="",$H191&lt;&gt;""),AND($G191&lt;&gt;"",$H191=""),AND($J191="",$K191&lt;&gt;""),AND($J191&lt;&gt;"",$K191=""),AND($M191="",$N191&lt;&gt;""),AND($M191&lt;&gt;"",$N191=""),AND($P191="",$Q191&lt;&gt;""),AND($P191&lt;&gt;"",$Q191=""),AND($S191="",$T191&lt;&gt;""),AND($S191&lt;&gt;"",$T191=""),AND($V191="",$W191&lt;&gt;""),AND($V191&lt;&gt;"",$W191="")),"Há ano preenchido parcialmente: "&amp;TRIM(IF(AND($G191="",$H191&lt;&gt;""),"Ano 1 (falta valor unitário); ","")&amp;IF(AND($G191&lt;&gt;"",$H191=""),"Ano 1 (falta quantidade); ","")&amp;IF(AND($J191="",$K191&lt;&gt;""),"Ano 2 (falta valor unitário); ","")&amp;IF(AND($J191&lt;&gt;"",$K191=""),"Ano 2 (falta quantidade); ","")&amp;IF(AND($M191="",$N191&lt;&gt;""),"Ano 3 (falta valor unitário); ","")&amp;IF(AND($M191&lt;&gt;"",$N191=""),"Ano 3 (falta quantidade); ","")&amp;IF(AND($P191="",$Q191&lt;&gt;""),"Ano 4 (falta valor unitário); ","")&amp;IF(AND($P191&lt;&gt;"",$Q191=""),"Ano 4 (falta quantidade); ","")&amp;IF(AND($S191="",$T191&lt;&gt;""),"Ano 5 (falta valor unitário); ","")&amp;IF(AND($S191&lt;&gt;"",$T191=""),"Ano 5 (falta quantidade); ","")&amp;IF(AND($V191="",$W191&lt;&gt;""),"Ano 6 (falta valor unitário); ","")&amp;IF(AND($V191&lt;&gt;"",$W191=""),"Ano 6 (falta quantidade); ","")), IF(NOT(OR(AND($G191&lt;&gt;"",$H191&lt;&gt;""),AND($J191&lt;&gt;"",$K191&lt;&gt;""),AND($M191&lt;&gt;"",$N191&lt;&gt;""),AND($P191&lt;&gt;"",$Q191&lt;&gt;""),AND($S191&lt;&gt;"",$T191&lt;&gt;""),AND($V191&lt;&gt;"",$W191&lt;&gt;""))),"Informe pelo menos um ano completo com valor unitário e quantidade.",IF(AND($C191&lt;&gt;"",$E191&lt;&gt;"",LEFT(TRIM($C191),1)&lt;&gt;LEFT(TRIM($E191),1)),"Categoria e tipo estão incompatíveis.",IF(IF(OR($E191="",$F191=""),FALSE(),IFERROR(COUNTIF(INDIRECT("UNITS_"&amp;SUBSTITUTE(LEFT($E191,FIND(" ",$E191&amp;" ")-1),".","_")),$F191)=0,TRUE())),"Unidade incompatível com o tipo selecionado.",IF(OR(AND(ISNUMBER(SEARCH("comunic",LOWER($B191))),LEFT($E191,3)&lt;&gt;"4.4"),AND(ISNUMBER(SEARCH("monitor",LOWER($B191))),NOT(OR(LEFT($E191,3)="1.5",LEFT($E191,3)="2.5")))),"Revise a classificação do item conforme as regras de preenchimento.",IF(AND($B191&lt;&gt;"",OR(ISNUMBER(SEARCH("outro",LOWER($B191))),ISNUMBER(SEARCH("divers",LOWER($B191))),ISNUMBER(SEARCH("kit",LOWER($B191))),ISNUMBER(SEARCH("ferrament",LOWER($B191))),ISNUMBER(SEARCH("epi",LOWER($B191)))),NOT(OR($Z191&lt;&gt;"",$AA191&lt;&gt;""))),"Descrição muito genérica: detalhe melhor o item e registre o racional no memorial ou em anexo.",IF(AND($Y191=0,$B191&lt;&gt;"",OR($G191&lt;&gt;"",$H191&lt;&gt;"",$J191&lt;&gt;"",$K191&lt;&gt;"",$M191&lt;&gt;"",$N191&lt;&gt;"",$P191&lt;&gt;"",$Q191&lt;&gt;"",$S191&lt;&gt;"",$T191&lt;&gt;"",$V191&lt;&gt;"",$W191&lt;&gt;"")),"O item possui dados lançados, mas o total está zerado. Revise os valores informados.","")))))))))))))))</f>
        <v/>
      </c>
    </row>
    <row r="192" spans="1:35" ht="14.25" customHeight="1" x14ac:dyDescent="0.25">
      <c r="A192" s="57" t="str">
        <f t="shared" si="26"/>
        <v/>
      </c>
      <c r="B192" s="58"/>
      <c r="C192" s="58"/>
      <c r="D192" s="58"/>
      <c r="E192" s="58"/>
      <c r="F192" s="58"/>
      <c r="G192" s="269"/>
      <c r="H192" s="59"/>
      <c r="I192" s="273">
        <f t="shared" si="27"/>
        <v>0</v>
      </c>
      <c r="J192" s="269"/>
      <c r="K192" s="59"/>
      <c r="L192" s="270">
        <f t="shared" si="28"/>
        <v>0</v>
      </c>
      <c r="M192" s="269"/>
      <c r="N192" s="59"/>
      <c r="O192" s="270">
        <f t="shared" si="29"/>
        <v>0</v>
      </c>
      <c r="P192" s="269"/>
      <c r="Q192" s="59"/>
      <c r="R192" s="271">
        <f t="shared" si="30"/>
        <v>0</v>
      </c>
      <c r="S192" s="269"/>
      <c r="T192" s="59"/>
      <c r="U192" s="270">
        <f t="shared" si="31"/>
        <v>0</v>
      </c>
      <c r="V192" s="269"/>
      <c r="W192" s="59"/>
      <c r="X192" s="270">
        <f t="shared" si="32"/>
        <v>0</v>
      </c>
      <c r="Y192" s="270">
        <f t="shared" si="33"/>
        <v>0</v>
      </c>
      <c r="Z192" s="58"/>
      <c r="AA192" s="58"/>
      <c r="AB192" s="60" t="str">
        <f t="shared" si="34"/>
        <v/>
      </c>
      <c r="AC192" s="21" t="b">
        <f t="shared" si="35"/>
        <v>0</v>
      </c>
      <c r="AD192" s="21" t="b">
        <f t="shared" si="36"/>
        <v>0</v>
      </c>
      <c r="AE192" s="21" t="b">
        <f t="shared" si="37"/>
        <v>0</v>
      </c>
      <c r="AF192" s="21" t="b">
        <f ca="1">OR(AND($AC192,NOT($AD192)),AND($AC192,OR(AND($G192="",$H192&lt;&gt;""),AND($G192&lt;&gt;"",$H192=""),AND($J192="",$K192&lt;&gt;""),AND($J192&lt;&gt;"",$K192=""),AND($M192="",$N192&lt;&gt;""),AND($M192&lt;&gt;"",$N192=""),AND($P192="",$Q192&lt;&gt;""),AND($P192&lt;&gt;"",$Q192=""),AND($S192="",$T192&lt;&gt;""),AND($S192&lt;&gt;"",$T192=""),AND($V192="",$W192&lt;&gt;""),AND($V192&lt;&gt;"",$W192=""))),AND($C192&lt;&gt;"",$E192&lt;&gt;"",LEFT(TRIM($C192),1)&lt;&gt;LEFT(TRIM($E192),1)),IF(OR($E192="",$F192=""),FALSE(),IFERROR(COUNTIF(INDIRECT("UNITS_"&amp;SUBSTITUTE(LEFT($E192,FIND(" ",$E192&amp;" ")-1),".","_")),$F192)=0,TRUE())),AND($B192&lt;&gt;"",OR(ISNUMBER(SEARCH("outro",LOWER($B192))),ISNUMBER(SEARCH("divers",LOWER($B192))),ISNUMBER(SEARCH("etc",LOWER($B192))))),OR(AND(ISNUMBER(SEARCH("comunic",LOWER($B192))),LEFT($E192,3)&lt;&gt;"4.4"),AND(ISNUMBER(SEARCH("monitor",LOWER($B192))),NOT(OR(LEFT($E192,3)="1.5",LEFT($E192,3)="2.5")))),AND($B192&lt;&gt;"",OR(LEFT($C192,1)="1",LEFT($C192,1)="2"),$D192=""),AND($D192&lt;&gt;"",NOT(OR(LEFT($C192,1)="1",LEFT($C192,1)="2"))),AND($D192&lt;&gt;"",COUNTIF(' PROJETO'!$B$14:$B$16,$D192)=0),IF($D192="",FALSE(),IF(COUNTIF(' PROJETO'!$B$14:$B$16,$D192)=0,FALSE(),IFERROR(INDEX(' PROJETO'!$C$14:$C$16,MATCH($D192,' PROJETO'!$B$14:$B$16,0))&lt;&gt;"Sim",FALSE()))))</f>
        <v>0</v>
      </c>
      <c r="AG192" s="21" t="b">
        <f>AND($AC192,$Y192&gt;'CONFG.  LISTAS'!$F$4,$Z192="",$AA192="")</f>
        <v>0</v>
      </c>
      <c r="AH192" s="21" t="str">
        <f t="shared" si="38"/>
        <v/>
      </c>
      <c r="AI192" s="43" t="str">
        <f ca="1">IF(NOT($AC192),"",IF(OR($B192="",$C192="",$E192="",$F192=""),"Preencha descrição, categoria, tipo e unidade.",IF(AND($B192&lt;&gt;"",OR(LEFT($C192,1)="1",LEFT($C192,1)="2"),$D192=""),"Informe a prática de restauração para itens diretos.",IF(AND($D192&lt;&gt;"",NOT(OR(LEFT($C192,1)="1",LEFT($C192,1)="2"))),"Custos indiretos não devem pertencer a uma prática específica.",IF(AND($D192&lt;&gt;"",COUNTIF(' PROJETO'!$B$14:$B$16,$D192)=0),"Prática de restauração inválida ou não cadastrada.",IF(IF($D192="",FALSE(),IF(COUNTIF(' PROJETO'!$B$14:$B$16,$D192)=0,FALSE(),IFERROR(INDEX(' PROJETO'!$C$14:$C$16,MATCH($D192,' PROJETO'!$B$14:$B$16,0))&lt;&gt;"Sim",FALSE()))),"A prática informada no item não foi selecionada na aba Projeto.",IF(AND(MAX($I192,$L192,$O192,$R192,$U192,$X192)&gt;'CONFG.  LISTAS'!$F$4,NOT(OR($Z192&lt;&gt;"",$AA192&lt;&gt;""))),"Memorial de cálculo ou anexo obrigatório não informado para item acima do limite.",IF(OR(AND($G192&lt;&gt;"",$H192&lt;&gt;"",OR($G192&lt;=0,$H192&lt;=0)),AND($J192&lt;&gt;"",$K192&lt;&gt;"",OR($J192&lt;=0,$K192&lt;=0)),AND($M192&lt;&gt;"",$N192&lt;&gt;"",OR($M192&lt;=0,$N192&lt;=0)),AND($P192&lt;&gt;"",$Q192&lt;&gt;"",OR($P192&lt;=0,$Q192&lt;=0)),AND($S192&lt;&gt;"",$T192&lt;&gt;"",OR($S192&lt;=0,$T192&lt;=0)),AND($V192&lt;&gt;"",$W192&lt;&gt;"",OR($V192&lt;=0,$W192&lt;=0))),"Revise os valores informados: valor unitário e quantidade devem ser maiores que zero.",IF(OR(AND($G192="",$H192&lt;&gt;""),AND($G192&lt;&gt;"",$H192=""),AND($J192="",$K192&lt;&gt;""),AND($J192&lt;&gt;"",$K192=""),AND($M192="",$N192&lt;&gt;""),AND($M192&lt;&gt;"",$N192=""),AND($P192="",$Q192&lt;&gt;""),AND($P192&lt;&gt;"",$Q192=""),AND($S192="",$T192&lt;&gt;""),AND($S192&lt;&gt;"",$T192=""),AND($V192="",$W192&lt;&gt;""),AND($V192&lt;&gt;"",$W192="")),"Há ano preenchido parcialmente: "&amp;TRIM(IF(AND($G192="",$H192&lt;&gt;""),"Ano 1 (falta valor unitário); ","")&amp;IF(AND($G192&lt;&gt;"",$H192=""),"Ano 1 (falta quantidade); ","")&amp;IF(AND($J192="",$K192&lt;&gt;""),"Ano 2 (falta valor unitário); ","")&amp;IF(AND($J192&lt;&gt;"",$K192=""),"Ano 2 (falta quantidade); ","")&amp;IF(AND($M192="",$N192&lt;&gt;""),"Ano 3 (falta valor unitário); ","")&amp;IF(AND($M192&lt;&gt;"",$N192=""),"Ano 3 (falta quantidade); ","")&amp;IF(AND($P192="",$Q192&lt;&gt;""),"Ano 4 (falta valor unitário); ","")&amp;IF(AND($P192&lt;&gt;"",$Q192=""),"Ano 4 (falta quantidade); ","")&amp;IF(AND($S192="",$T192&lt;&gt;""),"Ano 5 (falta valor unitário); ","")&amp;IF(AND($S192&lt;&gt;"",$T192=""),"Ano 5 (falta quantidade); ","")&amp;IF(AND($V192="",$W192&lt;&gt;""),"Ano 6 (falta valor unitário); ","")&amp;IF(AND($V192&lt;&gt;"",$W192=""),"Ano 6 (falta quantidade); ","")), IF(NOT(OR(AND($G192&lt;&gt;"",$H192&lt;&gt;""),AND($J192&lt;&gt;"",$K192&lt;&gt;""),AND($M192&lt;&gt;"",$N192&lt;&gt;""),AND($P192&lt;&gt;"",$Q192&lt;&gt;""),AND($S192&lt;&gt;"",$T192&lt;&gt;""),AND($V192&lt;&gt;"",$W192&lt;&gt;""))),"Informe pelo menos um ano completo com valor unitário e quantidade.",IF(AND($C192&lt;&gt;"",$E192&lt;&gt;"",LEFT(TRIM($C192),1)&lt;&gt;LEFT(TRIM($E192),1)),"Categoria e tipo estão incompatíveis.",IF(IF(OR($E192="",$F192=""),FALSE(),IFERROR(COUNTIF(INDIRECT("UNITS_"&amp;SUBSTITUTE(LEFT($E192,FIND(" ",$E192&amp;" ")-1),".","_")),$F192)=0,TRUE())),"Unidade incompatível com o tipo selecionado.",IF(OR(AND(ISNUMBER(SEARCH("comunic",LOWER($B192))),LEFT($E192,3)&lt;&gt;"4.4"),AND(ISNUMBER(SEARCH("monitor",LOWER($B192))),NOT(OR(LEFT($E192,3)="1.5",LEFT($E192,3)="2.5")))),"Revise a classificação do item conforme as regras de preenchimento.",IF(AND($B192&lt;&gt;"",OR(ISNUMBER(SEARCH("outro",LOWER($B192))),ISNUMBER(SEARCH("divers",LOWER($B192))),ISNUMBER(SEARCH("kit",LOWER($B192))),ISNUMBER(SEARCH("ferrament",LOWER($B192))),ISNUMBER(SEARCH("epi",LOWER($B192)))),NOT(OR($Z192&lt;&gt;"",$AA192&lt;&gt;""))),"Descrição muito genérica: detalhe melhor o item e registre o racional no memorial ou em anexo.",IF(AND($Y192=0,$B192&lt;&gt;"",OR($G192&lt;&gt;"",$H192&lt;&gt;"",$J192&lt;&gt;"",$K192&lt;&gt;"",$M192&lt;&gt;"",$N192&lt;&gt;"",$P192&lt;&gt;"",$Q192&lt;&gt;"",$S192&lt;&gt;"",$T192&lt;&gt;"",$V192&lt;&gt;"",$W192&lt;&gt;"")),"O item possui dados lançados, mas o total está zerado. Revise os valores informados.","")))))))))))))))</f>
        <v/>
      </c>
    </row>
    <row r="193" spans="1:35" ht="14.25" customHeight="1" x14ac:dyDescent="0.25">
      <c r="A193" s="57" t="str">
        <f t="shared" si="26"/>
        <v/>
      </c>
      <c r="B193" s="61"/>
      <c r="C193" s="61"/>
      <c r="D193" s="58"/>
      <c r="E193" s="61"/>
      <c r="F193" s="61"/>
      <c r="G193" s="272"/>
      <c r="H193" s="62"/>
      <c r="I193" s="273">
        <f t="shared" si="27"/>
        <v>0</v>
      </c>
      <c r="J193" s="272"/>
      <c r="K193" s="62"/>
      <c r="L193" s="270">
        <f t="shared" si="28"/>
        <v>0</v>
      </c>
      <c r="M193" s="272"/>
      <c r="N193" s="62"/>
      <c r="O193" s="270">
        <f t="shared" si="29"/>
        <v>0</v>
      </c>
      <c r="P193" s="272"/>
      <c r="Q193" s="62"/>
      <c r="R193" s="271">
        <f t="shared" si="30"/>
        <v>0</v>
      </c>
      <c r="S193" s="272"/>
      <c r="T193" s="62"/>
      <c r="U193" s="270">
        <f t="shared" si="31"/>
        <v>0</v>
      </c>
      <c r="V193" s="272"/>
      <c r="W193" s="62"/>
      <c r="X193" s="270">
        <f t="shared" si="32"/>
        <v>0</v>
      </c>
      <c r="Y193" s="270">
        <f t="shared" si="33"/>
        <v>0</v>
      </c>
      <c r="Z193" s="61"/>
      <c r="AA193" s="61"/>
      <c r="AB193" s="60" t="str">
        <f t="shared" si="34"/>
        <v/>
      </c>
      <c r="AC193" s="21" t="b">
        <f t="shared" si="35"/>
        <v>0</v>
      </c>
      <c r="AD193" s="21" t="b">
        <f t="shared" si="36"/>
        <v>0</v>
      </c>
      <c r="AE193" s="21" t="b">
        <f t="shared" si="37"/>
        <v>0</v>
      </c>
      <c r="AF193" s="21" t="b">
        <f ca="1">OR(AND($AC193,NOT($AD193)),AND($AC193,OR(AND($G193="",$H193&lt;&gt;""),AND($G193&lt;&gt;"",$H193=""),AND($J193="",$K193&lt;&gt;""),AND($J193&lt;&gt;"",$K193=""),AND($M193="",$N193&lt;&gt;""),AND($M193&lt;&gt;"",$N193=""),AND($P193="",$Q193&lt;&gt;""),AND($P193&lt;&gt;"",$Q193=""),AND($S193="",$T193&lt;&gt;""),AND($S193&lt;&gt;"",$T193=""),AND($V193="",$W193&lt;&gt;""),AND($V193&lt;&gt;"",$W193=""))),AND($C193&lt;&gt;"",$E193&lt;&gt;"",LEFT(TRIM($C193),1)&lt;&gt;LEFT(TRIM($E193),1)),IF(OR($E193="",$F193=""),FALSE(),IFERROR(COUNTIF(INDIRECT("UNITS_"&amp;SUBSTITUTE(LEFT($E193,FIND(" ",$E193&amp;" ")-1),".","_")),$F193)=0,TRUE())),AND($B193&lt;&gt;"",OR(ISNUMBER(SEARCH("outro",LOWER($B193))),ISNUMBER(SEARCH("divers",LOWER($B193))),ISNUMBER(SEARCH("etc",LOWER($B193))))),OR(AND(ISNUMBER(SEARCH("comunic",LOWER($B193))),LEFT($E193,3)&lt;&gt;"4.4"),AND(ISNUMBER(SEARCH("monitor",LOWER($B193))),NOT(OR(LEFT($E193,3)="1.5",LEFT($E193,3)="2.5")))),AND($B193&lt;&gt;"",OR(LEFT($C193,1)="1",LEFT($C193,1)="2"),$D193=""),AND($D193&lt;&gt;"",NOT(OR(LEFT($C193,1)="1",LEFT($C193,1)="2"))),AND($D193&lt;&gt;"",COUNTIF(' PROJETO'!$B$14:$B$16,$D193)=0),IF($D193="",FALSE(),IF(COUNTIF(' PROJETO'!$B$14:$B$16,$D193)=0,FALSE(),IFERROR(INDEX(' PROJETO'!$C$14:$C$16,MATCH($D193,' PROJETO'!$B$14:$B$16,0))&lt;&gt;"Sim",FALSE()))))</f>
        <v>0</v>
      </c>
      <c r="AG193" s="21" t="b">
        <f>AND($AC193,$Y193&gt;'CONFG.  LISTAS'!$F$4,$Z193="",$AA193="")</f>
        <v>0</v>
      </c>
      <c r="AH193" s="21" t="str">
        <f t="shared" si="38"/>
        <v/>
      </c>
      <c r="AI193" s="43" t="str">
        <f ca="1">IF(NOT($AC193),"",IF(OR($B193="",$C193="",$E193="",$F193=""),"Preencha descrição, categoria, tipo e unidade.",IF(AND($B193&lt;&gt;"",OR(LEFT($C193,1)="1",LEFT($C193,1)="2"),$D193=""),"Informe a prática de restauração para itens diretos.",IF(AND($D193&lt;&gt;"",NOT(OR(LEFT($C193,1)="1",LEFT($C193,1)="2"))),"Custos indiretos não devem pertencer a uma prática específica.",IF(AND($D193&lt;&gt;"",COUNTIF(' PROJETO'!$B$14:$B$16,$D193)=0),"Prática de restauração inválida ou não cadastrada.",IF(IF($D193="",FALSE(),IF(COUNTIF(' PROJETO'!$B$14:$B$16,$D193)=0,FALSE(),IFERROR(INDEX(' PROJETO'!$C$14:$C$16,MATCH($D193,' PROJETO'!$B$14:$B$16,0))&lt;&gt;"Sim",FALSE()))),"A prática informada no item não foi selecionada na aba Projeto.",IF(AND(MAX($I193,$L193,$O193,$R193,$U193,$X193)&gt;'CONFG.  LISTAS'!$F$4,NOT(OR($Z193&lt;&gt;"",$AA193&lt;&gt;""))),"Memorial de cálculo ou anexo obrigatório não informado para item acima do limite.",IF(OR(AND($G193&lt;&gt;"",$H193&lt;&gt;"",OR($G193&lt;=0,$H193&lt;=0)),AND($J193&lt;&gt;"",$K193&lt;&gt;"",OR($J193&lt;=0,$K193&lt;=0)),AND($M193&lt;&gt;"",$N193&lt;&gt;"",OR($M193&lt;=0,$N193&lt;=0)),AND($P193&lt;&gt;"",$Q193&lt;&gt;"",OR($P193&lt;=0,$Q193&lt;=0)),AND($S193&lt;&gt;"",$T193&lt;&gt;"",OR($S193&lt;=0,$T193&lt;=0)),AND($V193&lt;&gt;"",$W193&lt;&gt;"",OR($V193&lt;=0,$W193&lt;=0))),"Revise os valores informados: valor unitário e quantidade devem ser maiores que zero.",IF(OR(AND($G193="",$H193&lt;&gt;""),AND($G193&lt;&gt;"",$H193=""),AND($J193="",$K193&lt;&gt;""),AND($J193&lt;&gt;"",$K193=""),AND($M193="",$N193&lt;&gt;""),AND($M193&lt;&gt;"",$N193=""),AND($P193="",$Q193&lt;&gt;""),AND($P193&lt;&gt;"",$Q193=""),AND($S193="",$T193&lt;&gt;""),AND($S193&lt;&gt;"",$T193=""),AND($V193="",$W193&lt;&gt;""),AND($V193&lt;&gt;"",$W193="")),"Há ano preenchido parcialmente: "&amp;TRIM(IF(AND($G193="",$H193&lt;&gt;""),"Ano 1 (falta valor unitário); ","")&amp;IF(AND($G193&lt;&gt;"",$H193=""),"Ano 1 (falta quantidade); ","")&amp;IF(AND($J193="",$K193&lt;&gt;""),"Ano 2 (falta valor unitário); ","")&amp;IF(AND($J193&lt;&gt;"",$K193=""),"Ano 2 (falta quantidade); ","")&amp;IF(AND($M193="",$N193&lt;&gt;""),"Ano 3 (falta valor unitário); ","")&amp;IF(AND($M193&lt;&gt;"",$N193=""),"Ano 3 (falta quantidade); ","")&amp;IF(AND($P193="",$Q193&lt;&gt;""),"Ano 4 (falta valor unitário); ","")&amp;IF(AND($P193&lt;&gt;"",$Q193=""),"Ano 4 (falta quantidade); ","")&amp;IF(AND($S193="",$T193&lt;&gt;""),"Ano 5 (falta valor unitário); ","")&amp;IF(AND($S193&lt;&gt;"",$T193=""),"Ano 5 (falta quantidade); ","")&amp;IF(AND($V193="",$W193&lt;&gt;""),"Ano 6 (falta valor unitário); ","")&amp;IF(AND($V193&lt;&gt;"",$W193=""),"Ano 6 (falta quantidade); ","")), IF(NOT(OR(AND($G193&lt;&gt;"",$H193&lt;&gt;""),AND($J193&lt;&gt;"",$K193&lt;&gt;""),AND($M193&lt;&gt;"",$N193&lt;&gt;""),AND($P193&lt;&gt;"",$Q193&lt;&gt;""),AND($S193&lt;&gt;"",$T193&lt;&gt;""),AND($V193&lt;&gt;"",$W193&lt;&gt;""))),"Informe pelo menos um ano completo com valor unitário e quantidade.",IF(AND($C193&lt;&gt;"",$E193&lt;&gt;"",LEFT(TRIM($C193),1)&lt;&gt;LEFT(TRIM($E193),1)),"Categoria e tipo estão incompatíveis.",IF(IF(OR($E193="",$F193=""),FALSE(),IFERROR(COUNTIF(INDIRECT("UNITS_"&amp;SUBSTITUTE(LEFT($E193,FIND(" ",$E193&amp;" ")-1),".","_")),$F193)=0,TRUE())),"Unidade incompatível com o tipo selecionado.",IF(OR(AND(ISNUMBER(SEARCH("comunic",LOWER($B193))),LEFT($E193,3)&lt;&gt;"4.4"),AND(ISNUMBER(SEARCH("monitor",LOWER($B193))),NOT(OR(LEFT($E193,3)="1.5",LEFT($E193,3)="2.5")))),"Revise a classificação do item conforme as regras de preenchimento.",IF(AND($B193&lt;&gt;"",OR(ISNUMBER(SEARCH("outro",LOWER($B193))),ISNUMBER(SEARCH("divers",LOWER($B193))),ISNUMBER(SEARCH("kit",LOWER($B193))),ISNUMBER(SEARCH("ferrament",LOWER($B193))),ISNUMBER(SEARCH("epi",LOWER($B193)))),NOT(OR($Z193&lt;&gt;"",$AA193&lt;&gt;""))),"Descrição muito genérica: detalhe melhor o item e registre o racional no memorial ou em anexo.",IF(AND($Y193=0,$B193&lt;&gt;"",OR($G193&lt;&gt;"",$H193&lt;&gt;"",$J193&lt;&gt;"",$K193&lt;&gt;"",$M193&lt;&gt;"",$N193&lt;&gt;"",$P193&lt;&gt;"",$Q193&lt;&gt;"",$S193&lt;&gt;"",$T193&lt;&gt;"",$V193&lt;&gt;"",$W193&lt;&gt;"")),"O item possui dados lançados, mas o total está zerado. Revise os valores informados.","")))))))))))))))</f>
        <v/>
      </c>
    </row>
    <row r="194" spans="1:35" ht="14.25" customHeight="1" x14ac:dyDescent="0.25">
      <c r="A194" s="57" t="str">
        <f t="shared" si="26"/>
        <v/>
      </c>
      <c r="B194" s="58"/>
      <c r="C194" s="58"/>
      <c r="D194" s="58"/>
      <c r="E194" s="58"/>
      <c r="F194" s="58"/>
      <c r="G194" s="269"/>
      <c r="H194" s="59"/>
      <c r="I194" s="273">
        <f t="shared" si="27"/>
        <v>0</v>
      </c>
      <c r="J194" s="269"/>
      <c r="K194" s="59"/>
      <c r="L194" s="270">
        <f t="shared" si="28"/>
        <v>0</v>
      </c>
      <c r="M194" s="269"/>
      <c r="N194" s="59"/>
      <c r="O194" s="270">
        <f t="shared" si="29"/>
        <v>0</v>
      </c>
      <c r="P194" s="269"/>
      <c r="Q194" s="59"/>
      <c r="R194" s="271">
        <f t="shared" si="30"/>
        <v>0</v>
      </c>
      <c r="S194" s="269"/>
      <c r="T194" s="59"/>
      <c r="U194" s="270">
        <f t="shared" si="31"/>
        <v>0</v>
      </c>
      <c r="V194" s="269"/>
      <c r="W194" s="59"/>
      <c r="X194" s="270">
        <f t="shared" si="32"/>
        <v>0</v>
      </c>
      <c r="Y194" s="270">
        <f t="shared" si="33"/>
        <v>0</v>
      </c>
      <c r="Z194" s="58"/>
      <c r="AA194" s="58"/>
      <c r="AB194" s="60" t="str">
        <f t="shared" si="34"/>
        <v/>
      </c>
      <c r="AC194" s="21" t="b">
        <f t="shared" si="35"/>
        <v>0</v>
      </c>
      <c r="AD194" s="21" t="b">
        <f t="shared" si="36"/>
        <v>0</v>
      </c>
      <c r="AE194" s="21" t="b">
        <f t="shared" si="37"/>
        <v>0</v>
      </c>
      <c r="AF194" s="21" t="b">
        <f ca="1">OR(AND($AC194,NOT($AD194)),AND($AC194,OR(AND($G194="",$H194&lt;&gt;""),AND($G194&lt;&gt;"",$H194=""),AND($J194="",$K194&lt;&gt;""),AND($J194&lt;&gt;"",$K194=""),AND($M194="",$N194&lt;&gt;""),AND($M194&lt;&gt;"",$N194=""),AND($P194="",$Q194&lt;&gt;""),AND($P194&lt;&gt;"",$Q194=""),AND($S194="",$T194&lt;&gt;""),AND($S194&lt;&gt;"",$T194=""),AND($V194="",$W194&lt;&gt;""),AND($V194&lt;&gt;"",$W194=""))),AND($C194&lt;&gt;"",$E194&lt;&gt;"",LEFT(TRIM($C194),1)&lt;&gt;LEFT(TRIM($E194),1)),IF(OR($E194="",$F194=""),FALSE(),IFERROR(COUNTIF(INDIRECT("UNITS_"&amp;SUBSTITUTE(LEFT($E194,FIND(" ",$E194&amp;" ")-1),".","_")),$F194)=0,TRUE())),AND($B194&lt;&gt;"",OR(ISNUMBER(SEARCH("outro",LOWER($B194))),ISNUMBER(SEARCH("divers",LOWER($B194))),ISNUMBER(SEARCH("etc",LOWER($B194))))),OR(AND(ISNUMBER(SEARCH("comunic",LOWER($B194))),LEFT($E194,3)&lt;&gt;"4.4"),AND(ISNUMBER(SEARCH("monitor",LOWER($B194))),NOT(OR(LEFT($E194,3)="1.5",LEFT($E194,3)="2.5")))),AND($B194&lt;&gt;"",OR(LEFT($C194,1)="1",LEFT($C194,1)="2"),$D194=""),AND($D194&lt;&gt;"",NOT(OR(LEFT($C194,1)="1",LEFT($C194,1)="2"))),AND($D194&lt;&gt;"",COUNTIF(' PROJETO'!$B$14:$B$16,$D194)=0),IF($D194="",FALSE(),IF(COUNTIF(' PROJETO'!$B$14:$B$16,$D194)=0,FALSE(),IFERROR(INDEX(' PROJETO'!$C$14:$C$16,MATCH($D194,' PROJETO'!$B$14:$B$16,0))&lt;&gt;"Sim",FALSE()))))</f>
        <v>0</v>
      </c>
      <c r="AG194" s="21" t="b">
        <f>AND($AC194,$Y194&gt;'CONFG.  LISTAS'!$F$4,$Z194="",$AA194="")</f>
        <v>0</v>
      </c>
      <c r="AH194" s="21" t="str">
        <f t="shared" si="38"/>
        <v/>
      </c>
      <c r="AI194" s="43" t="str">
        <f ca="1">IF(NOT($AC194),"",IF(OR($B194="",$C194="",$E194="",$F194=""),"Preencha descrição, categoria, tipo e unidade.",IF(AND($B194&lt;&gt;"",OR(LEFT($C194,1)="1",LEFT($C194,1)="2"),$D194=""),"Informe a prática de restauração para itens diretos.",IF(AND($D194&lt;&gt;"",NOT(OR(LEFT($C194,1)="1",LEFT($C194,1)="2"))),"Custos indiretos não devem pertencer a uma prática específica.",IF(AND($D194&lt;&gt;"",COUNTIF(' PROJETO'!$B$14:$B$16,$D194)=0),"Prática de restauração inválida ou não cadastrada.",IF(IF($D194="",FALSE(),IF(COUNTIF(' PROJETO'!$B$14:$B$16,$D194)=0,FALSE(),IFERROR(INDEX(' PROJETO'!$C$14:$C$16,MATCH($D194,' PROJETO'!$B$14:$B$16,0))&lt;&gt;"Sim",FALSE()))),"A prática informada no item não foi selecionada na aba Projeto.",IF(AND(MAX($I194,$L194,$O194,$R194,$U194,$X194)&gt;'CONFG.  LISTAS'!$F$4,NOT(OR($Z194&lt;&gt;"",$AA194&lt;&gt;""))),"Memorial de cálculo ou anexo obrigatório não informado para item acima do limite.",IF(OR(AND($G194&lt;&gt;"",$H194&lt;&gt;"",OR($G194&lt;=0,$H194&lt;=0)),AND($J194&lt;&gt;"",$K194&lt;&gt;"",OR($J194&lt;=0,$K194&lt;=0)),AND($M194&lt;&gt;"",$N194&lt;&gt;"",OR($M194&lt;=0,$N194&lt;=0)),AND($P194&lt;&gt;"",$Q194&lt;&gt;"",OR($P194&lt;=0,$Q194&lt;=0)),AND($S194&lt;&gt;"",$T194&lt;&gt;"",OR($S194&lt;=0,$T194&lt;=0)),AND($V194&lt;&gt;"",$W194&lt;&gt;"",OR($V194&lt;=0,$W194&lt;=0))),"Revise os valores informados: valor unitário e quantidade devem ser maiores que zero.",IF(OR(AND($G194="",$H194&lt;&gt;""),AND($G194&lt;&gt;"",$H194=""),AND($J194="",$K194&lt;&gt;""),AND($J194&lt;&gt;"",$K194=""),AND($M194="",$N194&lt;&gt;""),AND($M194&lt;&gt;"",$N194=""),AND($P194="",$Q194&lt;&gt;""),AND($P194&lt;&gt;"",$Q194=""),AND($S194="",$T194&lt;&gt;""),AND($S194&lt;&gt;"",$T194=""),AND($V194="",$W194&lt;&gt;""),AND($V194&lt;&gt;"",$W194="")),"Há ano preenchido parcialmente: "&amp;TRIM(IF(AND($G194="",$H194&lt;&gt;""),"Ano 1 (falta valor unitário); ","")&amp;IF(AND($G194&lt;&gt;"",$H194=""),"Ano 1 (falta quantidade); ","")&amp;IF(AND($J194="",$K194&lt;&gt;""),"Ano 2 (falta valor unitário); ","")&amp;IF(AND($J194&lt;&gt;"",$K194=""),"Ano 2 (falta quantidade); ","")&amp;IF(AND($M194="",$N194&lt;&gt;""),"Ano 3 (falta valor unitário); ","")&amp;IF(AND($M194&lt;&gt;"",$N194=""),"Ano 3 (falta quantidade); ","")&amp;IF(AND($P194="",$Q194&lt;&gt;""),"Ano 4 (falta valor unitário); ","")&amp;IF(AND($P194&lt;&gt;"",$Q194=""),"Ano 4 (falta quantidade); ","")&amp;IF(AND($S194="",$T194&lt;&gt;""),"Ano 5 (falta valor unitário); ","")&amp;IF(AND($S194&lt;&gt;"",$T194=""),"Ano 5 (falta quantidade); ","")&amp;IF(AND($V194="",$W194&lt;&gt;""),"Ano 6 (falta valor unitário); ","")&amp;IF(AND($V194&lt;&gt;"",$W194=""),"Ano 6 (falta quantidade); ","")), IF(NOT(OR(AND($G194&lt;&gt;"",$H194&lt;&gt;""),AND($J194&lt;&gt;"",$K194&lt;&gt;""),AND($M194&lt;&gt;"",$N194&lt;&gt;""),AND($P194&lt;&gt;"",$Q194&lt;&gt;""),AND($S194&lt;&gt;"",$T194&lt;&gt;""),AND($V194&lt;&gt;"",$W194&lt;&gt;""))),"Informe pelo menos um ano completo com valor unitário e quantidade.",IF(AND($C194&lt;&gt;"",$E194&lt;&gt;"",LEFT(TRIM($C194),1)&lt;&gt;LEFT(TRIM($E194),1)),"Categoria e tipo estão incompatíveis.",IF(IF(OR($E194="",$F194=""),FALSE(),IFERROR(COUNTIF(INDIRECT("UNITS_"&amp;SUBSTITUTE(LEFT($E194,FIND(" ",$E194&amp;" ")-1),".","_")),$F194)=0,TRUE())),"Unidade incompatível com o tipo selecionado.",IF(OR(AND(ISNUMBER(SEARCH("comunic",LOWER($B194))),LEFT($E194,3)&lt;&gt;"4.4"),AND(ISNUMBER(SEARCH("monitor",LOWER($B194))),NOT(OR(LEFT($E194,3)="1.5",LEFT($E194,3)="2.5")))),"Revise a classificação do item conforme as regras de preenchimento.",IF(AND($B194&lt;&gt;"",OR(ISNUMBER(SEARCH("outro",LOWER($B194))),ISNUMBER(SEARCH("divers",LOWER($B194))),ISNUMBER(SEARCH("kit",LOWER($B194))),ISNUMBER(SEARCH("ferrament",LOWER($B194))),ISNUMBER(SEARCH("epi",LOWER($B194)))),NOT(OR($Z194&lt;&gt;"",$AA194&lt;&gt;""))),"Descrição muito genérica: detalhe melhor o item e registre o racional no memorial ou em anexo.",IF(AND($Y194=0,$B194&lt;&gt;"",OR($G194&lt;&gt;"",$H194&lt;&gt;"",$J194&lt;&gt;"",$K194&lt;&gt;"",$M194&lt;&gt;"",$N194&lt;&gt;"",$P194&lt;&gt;"",$Q194&lt;&gt;"",$S194&lt;&gt;"",$T194&lt;&gt;"",$V194&lt;&gt;"",$W194&lt;&gt;"")),"O item possui dados lançados, mas o total está zerado. Revise os valores informados.","")))))))))))))))</f>
        <v/>
      </c>
    </row>
    <row r="195" spans="1:35" ht="14.25" customHeight="1" x14ac:dyDescent="0.25">
      <c r="A195" s="57" t="str">
        <f t="shared" si="26"/>
        <v/>
      </c>
      <c r="B195" s="61"/>
      <c r="C195" s="61"/>
      <c r="D195" s="58"/>
      <c r="E195" s="61"/>
      <c r="F195" s="61"/>
      <c r="G195" s="272"/>
      <c r="H195" s="62"/>
      <c r="I195" s="273">
        <f t="shared" si="27"/>
        <v>0</v>
      </c>
      <c r="J195" s="272"/>
      <c r="K195" s="62"/>
      <c r="L195" s="270">
        <f t="shared" si="28"/>
        <v>0</v>
      </c>
      <c r="M195" s="272"/>
      <c r="N195" s="62"/>
      <c r="O195" s="270">
        <f t="shared" si="29"/>
        <v>0</v>
      </c>
      <c r="P195" s="272"/>
      <c r="Q195" s="62"/>
      <c r="R195" s="271">
        <f t="shared" si="30"/>
        <v>0</v>
      </c>
      <c r="S195" s="272"/>
      <c r="T195" s="62"/>
      <c r="U195" s="270">
        <f t="shared" si="31"/>
        <v>0</v>
      </c>
      <c r="V195" s="272"/>
      <c r="W195" s="62"/>
      <c r="X195" s="270">
        <f t="shared" si="32"/>
        <v>0</v>
      </c>
      <c r="Y195" s="270">
        <f t="shared" si="33"/>
        <v>0</v>
      </c>
      <c r="Z195" s="61"/>
      <c r="AA195" s="61"/>
      <c r="AB195" s="60" t="str">
        <f t="shared" si="34"/>
        <v/>
      </c>
      <c r="AC195" s="21" t="b">
        <f t="shared" si="35"/>
        <v>0</v>
      </c>
      <c r="AD195" s="21" t="b">
        <f t="shared" si="36"/>
        <v>0</v>
      </c>
      <c r="AE195" s="21" t="b">
        <f t="shared" si="37"/>
        <v>0</v>
      </c>
      <c r="AF195" s="21" t="b">
        <f ca="1">OR(AND($AC195,NOT($AD195)),AND($AC195,OR(AND($G195="",$H195&lt;&gt;""),AND($G195&lt;&gt;"",$H195=""),AND($J195="",$K195&lt;&gt;""),AND($J195&lt;&gt;"",$K195=""),AND($M195="",$N195&lt;&gt;""),AND($M195&lt;&gt;"",$N195=""),AND($P195="",$Q195&lt;&gt;""),AND($P195&lt;&gt;"",$Q195=""),AND($S195="",$T195&lt;&gt;""),AND($S195&lt;&gt;"",$T195=""),AND($V195="",$W195&lt;&gt;""),AND($V195&lt;&gt;"",$W195=""))),AND($C195&lt;&gt;"",$E195&lt;&gt;"",LEFT(TRIM($C195),1)&lt;&gt;LEFT(TRIM($E195),1)),IF(OR($E195="",$F195=""),FALSE(),IFERROR(COUNTIF(INDIRECT("UNITS_"&amp;SUBSTITUTE(LEFT($E195,FIND(" ",$E195&amp;" ")-1),".","_")),$F195)=0,TRUE())),AND($B195&lt;&gt;"",OR(ISNUMBER(SEARCH("outro",LOWER($B195))),ISNUMBER(SEARCH("divers",LOWER($B195))),ISNUMBER(SEARCH("etc",LOWER($B195))))),OR(AND(ISNUMBER(SEARCH("comunic",LOWER($B195))),LEFT($E195,3)&lt;&gt;"4.4"),AND(ISNUMBER(SEARCH("monitor",LOWER($B195))),NOT(OR(LEFT($E195,3)="1.5",LEFT($E195,3)="2.5")))),AND($B195&lt;&gt;"",OR(LEFT($C195,1)="1",LEFT($C195,1)="2"),$D195=""),AND($D195&lt;&gt;"",NOT(OR(LEFT($C195,1)="1",LEFT($C195,1)="2"))),AND($D195&lt;&gt;"",COUNTIF(' PROJETO'!$B$14:$B$16,$D195)=0),IF($D195="",FALSE(),IF(COUNTIF(' PROJETO'!$B$14:$B$16,$D195)=0,FALSE(),IFERROR(INDEX(' PROJETO'!$C$14:$C$16,MATCH($D195,' PROJETO'!$B$14:$B$16,0))&lt;&gt;"Sim",FALSE()))))</f>
        <v>0</v>
      </c>
      <c r="AG195" s="21" t="b">
        <f>AND($AC195,$Y195&gt;'CONFG.  LISTAS'!$F$4,$Z195="",$AA195="")</f>
        <v>0</v>
      </c>
      <c r="AH195" s="21" t="str">
        <f t="shared" si="38"/>
        <v/>
      </c>
      <c r="AI195" s="43" t="str">
        <f ca="1">IF(NOT($AC195),"",IF(OR($B195="",$C195="",$E195="",$F195=""),"Preencha descrição, categoria, tipo e unidade.",IF(AND($B195&lt;&gt;"",OR(LEFT($C195,1)="1",LEFT($C195,1)="2"),$D195=""),"Informe a prática de restauração para itens diretos.",IF(AND($D195&lt;&gt;"",NOT(OR(LEFT($C195,1)="1",LEFT($C195,1)="2"))),"Custos indiretos não devem pertencer a uma prática específica.",IF(AND($D195&lt;&gt;"",COUNTIF(' PROJETO'!$B$14:$B$16,$D195)=0),"Prática de restauração inválida ou não cadastrada.",IF(IF($D195="",FALSE(),IF(COUNTIF(' PROJETO'!$B$14:$B$16,$D195)=0,FALSE(),IFERROR(INDEX(' PROJETO'!$C$14:$C$16,MATCH($D195,' PROJETO'!$B$14:$B$16,0))&lt;&gt;"Sim",FALSE()))),"A prática informada no item não foi selecionada na aba Projeto.",IF(AND(MAX($I195,$L195,$O195,$R195,$U195,$X195)&gt;'CONFG.  LISTAS'!$F$4,NOT(OR($Z195&lt;&gt;"",$AA195&lt;&gt;""))),"Memorial de cálculo ou anexo obrigatório não informado para item acima do limite.",IF(OR(AND($G195&lt;&gt;"",$H195&lt;&gt;"",OR($G195&lt;=0,$H195&lt;=0)),AND($J195&lt;&gt;"",$K195&lt;&gt;"",OR($J195&lt;=0,$K195&lt;=0)),AND($M195&lt;&gt;"",$N195&lt;&gt;"",OR($M195&lt;=0,$N195&lt;=0)),AND($P195&lt;&gt;"",$Q195&lt;&gt;"",OR($P195&lt;=0,$Q195&lt;=0)),AND($S195&lt;&gt;"",$T195&lt;&gt;"",OR($S195&lt;=0,$T195&lt;=0)),AND($V195&lt;&gt;"",$W195&lt;&gt;"",OR($V195&lt;=0,$W195&lt;=0))),"Revise os valores informados: valor unitário e quantidade devem ser maiores que zero.",IF(OR(AND($G195="",$H195&lt;&gt;""),AND($G195&lt;&gt;"",$H195=""),AND($J195="",$K195&lt;&gt;""),AND($J195&lt;&gt;"",$K195=""),AND($M195="",$N195&lt;&gt;""),AND($M195&lt;&gt;"",$N195=""),AND($P195="",$Q195&lt;&gt;""),AND($P195&lt;&gt;"",$Q195=""),AND($S195="",$T195&lt;&gt;""),AND($S195&lt;&gt;"",$T195=""),AND($V195="",$W195&lt;&gt;""),AND($V195&lt;&gt;"",$W195="")),"Há ano preenchido parcialmente: "&amp;TRIM(IF(AND($G195="",$H195&lt;&gt;""),"Ano 1 (falta valor unitário); ","")&amp;IF(AND($G195&lt;&gt;"",$H195=""),"Ano 1 (falta quantidade); ","")&amp;IF(AND($J195="",$K195&lt;&gt;""),"Ano 2 (falta valor unitário); ","")&amp;IF(AND($J195&lt;&gt;"",$K195=""),"Ano 2 (falta quantidade); ","")&amp;IF(AND($M195="",$N195&lt;&gt;""),"Ano 3 (falta valor unitário); ","")&amp;IF(AND($M195&lt;&gt;"",$N195=""),"Ano 3 (falta quantidade); ","")&amp;IF(AND($P195="",$Q195&lt;&gt;""),"Ano 4 (falta valor unitário); ","")&amp;IF(AND($P195&lt;&gt;"",$Q195=""),"Ano 4 (falta quantidade); ","")&amp;IF(AND($S195="",$T195&lt;&gt;""),"Ano 5 (falta valor unitário); ","")&amp;IF(AND($S195&lt;&gt;"",$T195=""),"Ano 5 (falta quantidade); ","")&amp;IF(AND($V195="",$W195&lt;&gt;""),"Ano 6 (falta valor unitário); ","")&amp;IF(AND($V195&lt;&gt;"",$W195=""),"Ano 6 (falta quantidade); ","")), IF(NOT(OR(AND($G195&lt;&gt;"",$H195&lt;&gt;""),AND($J195&lt;&gt;"",$K195&lt;&gt;""),AND($M195&lt;&gt;"",$N195&lt;&gt;""),AND($P195&lt;&gt;"",$Q195&lt;&gt;""),AND($S195&lt;&gt;"",$T195&lt;&gt;""),AND($V195&lt;&gt;"",$W195&lt;&gt;""))),"Informe pelo menos um ano completo com valor unitário e quantidade.",IF(AND($C195&lt;&gt;"",$E195&lt;&gt;"",LEFT(TRIM($C195),1)&lt;&gt;LEFT(TRIM($E195),1)),"Categoria e tipo estão incompatíveis.",IF(IF(OR($E195="",$F195=""),FALSE(),IFERROR(COUNTIF(INDIRECT("UNITS_"&amp;SUBSTITUTE(LEFT($E195,FIND(" ",$E195&amp;" ")-1),".","_")),$F195)=0,TRUE())),"Unidade incompatível com o tipo selecionado.",IF(OR(AND(ISNUMBER(SEARCH("comunic",LOWER($B195))),LEFT($E195,3)&lt;&gt;"4.4"),AND(ISNUMBER(SEARCH("monitor",LOWER($B195))),NOT(OR(LEFT($E195,3)="1.5",LEFT($E195,3)="2.5")))),"Revise a classificação do item conforme as regras de preenchimento.",IF(AND($B195&lt;&gt;"",OR(ISNUMBER(SEARCH("outro",LOWER($B195))),ISNUMBER(SEARCH("divers",LOWER($B195))),ISNUMBER(SEARCH("kit",LOWER($B195))),ISNUMBER(SEARCH("ferrament",LOWER($B195))),ISNUMBER(SEARCH("epi",LOWER($B195)))),NOT(OR($Z195&lt;&gt;"",$AA195&lt;&gt;""))),"Descrição muito genérica: detalhe melhor o item e registre o racional no memorial ou em anexo.",IF(AND($Y195=0,$B195&lt;&gt;"",OR($G195&lt;&gt;"",$H195&lt;&gt;"",$J195&lt;&gt;"",$K195&lt;&gt;"",$M195&lt;&gt;"",$N195&lt;&gt;"",$P195&lt;&gt;"",$Q195&lt;&gt;"",$S195&lt;&gt;"",$T195&lt;&gt;"",$V195&lt;&gt;"",$W195&lt;&gt;"")),"O item possui dados lançados, mas o total está zerado. Revise os valores informados.","")))))))))))))))</f>
        <v/>
      </c>
    </row>
    <row r="196" spans="1:35" ht="14.25" customHeight="1" x14ac:dyDescent="0.25">
      <c r="A196" s="57" t="str">
        <f t="shared" si="26"/>
        <v/>
      </c>
      <c r="B196" s="58"/>
      <c r="C196" s="58"/>
      <c r="D196" s="58"/>
      <c r="E196" s="58"/>
      <c r="F196" s="58"/>
      <c r="G196" s="269"/>
      <c r="H196" s="59"/>
      <c r="I196" s="273">
        <f t="shared" si="27"/>
        <v>0</v>
      </c>
      <c r="J196" s="269"/>
      <c r="K196" s="59"/>
      <c r="L196" s="270">
        <f t="shared" si="28"/>
        <v>0</v>
      </c>
      <c r="M196" s="269"/>
      <c r="N196" s="59"/>
      <c r="O196" s="270">
        <f t="shared" si="29"/>
        <v>0</v>
      </c>
      <c r="P196" s="269"/>
      <c r="Q196" s="59"/>
      <c r="R196" s="271">
        <f t="shared" si="30"/>
        <v>0</v>
      </c>
      <c r="S196" s="269"/>
      <c r="T196" s="59"/>
      <c r="U196" s="270">
        <f t="shared" si="31"/>
        <v>0</v>
      </c>
      <c r="V196" s="269"/>
      <c r="W196" s="59"/>
      <c r="X196" s="270">
        <f t="shared" si="32"/>
        <v>0</v>
      </c>
      <c r="Y196" s="270">
        <f t="shared" si="33"/>
        <v>0</v>
      </c>
      <c r="Z196" s="58"/>
      <c r="AA196" s="58"/>
      <c r="AB196" s="60" t="str">
        <f t="shared" si="34"/>
        <v/>
      </c>
      <c r="AC196" s="21" t="b">
        <f t="shared" si="35"/>
        <v>0</v>
      </c>
      <c r="AD196" s="21" t="b">
        <f t="shared" si="36"/>
        <v>0</v>
      </c>
      <c r="AE196" s="21" t="b">
        <f t="shared" si="37"/>
        <v>0</v>
      </c>
      <c r="AF196" s="21" t="b">
        <f ca="1">OR(AND($AC196,NOT($AD196)),AND($AC196,OR(AND($G196="",$H196&lt;&gt;""),AND($G196&lt;&gt;"",$H196=""),AND($J196="",$K196&lt;&gt;""),AND($J196&lt;&gt;"",$K196=""),AND($M196="",$N196&lt;&gt;""),AND($M196&lt;&gt;"",$N196=""),AND($P196="",$Q196&lt;&gt;""),AND($P196&lt;&gt;"",$Q196=""),AND($S196="",$T196&lt;&gt;""),AND($S196&lt;&gt;"",$T196=""),AND($V196="",$W196&lt;&gt;""),AND($V196&lt;&gt;"",$W196=""))),AND($C196&lt;&gt;"",$E196&lt;&gt;"",LEFT(TRIM($C196),1)&lt;&gt;LEFT(TRIM($E196),1)),IF(OR($E196="",$F196=""),FALSE(),IFERROR(COUNTIF(INDIRECT("UNITS_"&amp;SUBSTITUTE(LEFT($E196,FIND(" ",$E196&amp;" ")-1),".","_")),$F196)=0,TRUE())),AND($B196&lt;&gt;"",OR(ISNUMBER(SEARCH("outro",LOWER($B196))),ISNUMBER(SEARCH("divers",LOWER($B196))),ISNUMBER(SEARCH("etc",LOWER($B196))))),OR(AND(ISNUMBER(SEARCH("comunic",LOWER($B196))),LEFT($E196,3)&lt;&gt;"4.4"),AND(ISNUMBER(SEARCH("monitor",LOWER($B196))),NOT(OR(LEFT($E196,3)="1.5",LEFT($E196,3)="2.5")))),AND($B196&lt;&gt;"",OR(LEFT($C196,1)="1",LEFT($C196,1)="2"),$D196=""),AND($D196&lt;&gt;"",NOT(OR(LEFT($C196,1)="1",LEFT($C196,1)="2"))),AND($D196&lt;&gt;"",COUNTIF(' PROJETO'!$B$14:$B$16,$D196)=0),IF($D196="",FALSE(),IF(COUNTIF(' PROJETO'!$B$14:$B$16,$D196)=0,FALSE(),IFERROR(INDEX(' PROJETO'!$C$14:$C$16,MATCH($D196,' PROJETO'!$B$14:$B$16,0))&lt;&gt;"Sim",FALSE()))))</f>
        <v>0</v>
      </c>
      <c r="AG196" s="21" t="b">
        <f>AND($AC196,$Y196&gt;'CONFG.  LISTAS'!$F$4,$Z196="",$AA196="")</f>
        <v>0</v>
      </c>
      <c r="AH196" s="21" t="str">
        <f t="shared" si="38"/>
        <v/>
      </c>
      <c r="AI196" s="43" t="str">
        <f ca="1">IF(NOT($AC196),"",IF(OR($B196="",$C196="",$E196="",$F196=""),"Preencha descrição, categoria, tipo e unidade.",IF(AND($B196&lt;&gt;"",OR(LEFT($C196,1)="1",LEFT($C196,1)="2"),$D196=""),"Informe a prática de restauração para itens diretos.",IF(AND($D196&lt;&gt;"",NOT(OR(LEFT($C196,1)="1",LEFT($C196,1)="2"))),"Custos indiretos não devem pertencer a uma prática específica.",IF(AND($D196&lt;&gt;"",COUNTIF(' PROJETO'!$B$14:$B$16,$D196)=0),"Prática de restauração inválida ou não cadastrada.",IF(IF($D196="",FALSE(),IF(COUNTIF(' PROJETO'!$B$14:$B$16,$D196)=0,FALSE(),IFERROR(INDEX(' PROJETO'!$C$14:$C$16,MATCH($D196,' PROJETO'!$B$14:$B$16,0))&lt;&gt;"Sim",FALSE()))),"A prática informada no item não foi selecionada na aba Projeto.",IF(AND(MAX($I196,$L196,$O196,$R196,$U196,$X196)&gt;'CONFG.  LISTAS'!$F$4,NOT(OR($Z196&lt;&gt;"",$AA196&lt;&gt;""))),"Memorial de cálculo ou anexo obrigatório não informado para item acima do limite.",IF(OR(AND($G196&lt;&gt;"",$H196&lt;&gt;"",OR($G196&lt;=0,$H196&lt;=0)),AND($J196&lt;&gt;"",$K196&lt;&gt;"",OR($J196&lt;=0,$K196&lt;=0)),AND($M196&lt;&gt;"",$N196&lt;&gt;"",OR($M196&lt;=0,$N196&lt;=0)),AND($P196&lt;&gt;"",$Q196&lt;&gt;"",OR($P196&lt;=0,$Q196&lt;=0)),AND($S196&lt;&gt;"",$T196&lt;&gt;"",OR($S196&lt;=0,$T196&lt;=0)),AND($V196&lt;&gt;"",$W196&lt;&gt;"",OR($V196&lt;=0,$W196&lt;=0))),"Revise os valores informados: valor unitário e quantidade devem ser maiores que zero.",IF(OR(AND($G196="",$H196&lt;&gt;""),AND($G196&lt;&gt;"",$H196=""),AND($J196="",$K196&lt;&gt;""),AND($J196&lt;&gt;"",$K196=""),AND($M196="",$N196&lt;&gt;""),AND($M196&lt;&gt;"",$N196=""),AND($P196="",$Q196&lt;&gt;""),AND($P196&lt;&gt;"",$Q196=""),AND($S196="",$T196&lt;&gt;""),AND($S196&lt;&gt;"",$T196=""),AND($V196="",$W196&lt;&gt;""),AND($V196&lt;&gt;"",$W196="")),"Há ano preenchido parcialmente: "&amp;TRIM(IF(AND($G196="",$H196&lt;&gt;""),"Ano 1 (falta valor unitário); ","")&amp;IF(AND($G196&lt;&gt;"",$H196=""),"Ano 1 (falta quantidade); ","")&amp;IF(AND($J196="",$K196&lt;&gt;""),"Ano 2 (falta valor unitário); ","")&amp;IF(AND($J196&lt;&gt;"",$K196=""),"Ano 2 (falta quantidade); ","")&amp;IF(AND($M196="",$N196&lt;&gt;""),"Ano 3 (falta valor unitário); ","")&amp;IF(AND($M196&lt;&gt;"",$N196=""),"Ano 3 (falta quantidade); ","")&amp;IF(AND($P196="",$Q196&lt;&gt;""),"Ano 4 (falta valor unitário); ","")&amp;IF(AND($P196&lt;&gt;"",$Q196=""),"Ano 4 (falta quantidade); ","")&amp;IF(AND($S196="",$T196&lt;&gt;""),"Ano 5 (falta valor unitário); ","")&amp;IF(AND($S196&lt;&gt;"",$T196=""),"Ano 5 (falta quantidade); ","")&amp;IF(AND($V196="",$W196&lt;&gt;""),"Ano 6 (falta valor unitário); ","")&amp;IF(AND($V196&lt;&gt;"",$W196=""),"Ano 6 (falta quantidade); ","")), IF(NOT(OR(AND($G196&lt;&gt;"",$H196&lt;&gt;""),AND($J196&lt;&gt;"",$K196&lt;&gt;""),AND($M196&lt;&gt;"",$N196&lt;&gt;""),AND($P196&lt;&gt;"",$Q196&lt;&gt;""),AND($S196&lt;&gt;"",$T196&lt;&gt;""),AND($V196&lt;&gt;"",$W196&lt;&gt;""))),"Informe pelo menos um ano completo com valor unitário e quantidade.",IF(AND($C196&lt;&gt;"",$E196&lt;&gt;"",LEFT(TRIM($C196),1)&lt;&gt;LEFT(TRIM($E196),1)),"Categoria e tipo estão incompatíveis.",IF(IF(OR($E196="",$F196=""),FALSE(),IFERROR(COUNTIF(INDIRECT("UNITS_"&amp;SUBSTITUTE(LEFT($E196,FIND(" ",$E196&amp;" ")-1),".","_")),$F196)=0,TRUE())),"Unidade incompatível com o tipo selecionado.",IF(OR(AND(ISNUMBER(SEARCH("comunic",LOWER($B196))),LEFT($E196,3)&lt;&gt;"4.4"),AND(ISNUMBER(SEARCH("monitor",LOWER($B196))),NOT(OR(LEFT($E196,3)="1.5",LEFT($E196,3)="2.5")))),"Revise a classificação do item conforme as regras de preenchimento.",IF(AND($B196&lt;&gt;"",OR(ISNUMBER(SEARCH("outro",LOWER($B196))),ISNUMBER(SEARCH("divers",LOWER($B196))),ISNUMBER(SEARCH("kit",LOWER($B196))),ISNUMBER(SEARCH("ferrament",LOWER($B196))),ISNUMBER(SEARCH("epi",LOWER($B196)))),NOT(OR($Z196&lt;&gt;"",$AA196&lt;&gt;""))),"Descrição muito genérica: detalhe melhor o item e registre o racional no memorial ou em anexo.",IF(AND($Y196=0,$B196&lt;&gt;"",OR($G196&lt;&gt;"",$H196&lt;&gt;"",$J196&lt;&gt;"",$K196&lt;&gt;"",$M196&lt;&gt;"",$N196&lt;&gt;"",$P196&lt;&gt;"",$Q196&lt;&gt;"",$S196&lt;&gt;"",$T196&lt;&gt;"",$V196&lt;&gt;"",$W196&lt;&gt;"")),"O item possui dados lançados, mas o total está zerado. Revise os valores informados.","")))))))))))))))</f>
        <v/>
      </c>
    </row>
    <row r="197" spans="1:35" ht="14.25" customHeight="1" x14ac:dyDescent="0.25">
      <c r="A197" s="57" t="str">
        <f t="shared" si="26"/>
        <v/>
      </c>
      <c r="B197" s="61"/>
      <c r="C197" s="61"/>
      <c r="D197" s="58"/>
      <c r="E197" s="61"/>
      <c r="F197" s="61"/>
      <c r="G197" s="272"/>
      <c r="H197" s="62"/>
      <c r="I197" s="273">
        <f t="shared" si="27"/>
        <v>0</v>
      </c>
      <c r="J197" s="272"/>
      <c r="K197" s="62"/>
      <c r="L197" s="270">
        <f t="shared" si="28"/>
        <v>0</v>
      </c>
      <c r="M197" s="272"/>
      <c r="N197" s="62"/>
      <c r="O197" s="270">
        <f t="shared" si="29"/>
        <v>0</v>
      </c>
      <c r="P197" s="272"/>
      <c r="Q197" s="62"/>
      <c r="R197" s="271">
        <f t="shared" si="30"/>
        <v>0</v>
      </c>
      <c r="S197" s="272"/>
      <c r="T197" s="62"/>
      <c r="U197" s="270">
        <f t="shared" si="31"/>
        <v>0</v>
      </c>
      <c r="V197" s="272"/>
      <c r="W197" s="62"/>
      <c r="X197" s="270">
        <f t="shared" si="32"/>
        <v>0</v>
      </c>
      <c r="Y197" s="270">
        <f t="shared" si="33"/>
        <v>0</v>
      </c>
      <c r="Z197" s="61"/>
      <c r="AA197" s="61"/>
      <c r="AB197" s="60" t="str">
        <f t="shared" si="34"/>
        <v/>
      </c>
      <c r="AC197" s="21" t="b">
        <f t="shared" si="35"/>
        <v>0</v>
      </c>
      <c r="AD197" s="21" t="b">
        <f t="shared" si="36"/>
        <v>0</v>
      </c>
      <c r="AE197" s="21" t="b">
        <f t="shared" si="37"/>
        <v>0</v>
      </c>
      <c r="AF197" s="21" t="b">
        <f ca="1">OR(AND($AC197,NOT($AD197)),AND($AC197,OR(AND($G197="",$H197&lt;&gt;""),AND($G197&lt;&gt;"",$H197=""),AND($J197="",$K197&lt;&gt;""),AND($J197&lt;&gt;"",$K197=""),AND($M197="",$N197&lt;&gt;""),AND($M197&lt;&gt;"",$N197=""),AND($P197="",$Q197&lt;&gt;""),AND($P197&lt;&gt;"",$Q197=""),AND($S197="",$T197&lt;&gt;""),AND($S197&lt;&gt;"",$T197=""),AND($V197="",$W197&lt;&gt;""),AND($V197&lt;&gt;"",$W197=""))),AND($C197&lt;&gt;"",$E197&lt;&gt;"",LEFT(TRIM($C197),1)&lt;&gt;LEFT(TRIM($E197),1)),IF(OR($E197="",$F197=""),FALSE(),IFERROR(COUNTIF(INDIRECT("UNITS_"&amp;SUBSTITUTE(LEFT($E197,FIND(" ",$E197&amp;" ")-1),".","_")),$F197)=0,TRUE())),AND($B197&lt;&gt;"",OR(ISNUMBER(SEARCH("outro",LOWER($B197))),ISNUMBER(SEARCH("divers",LOWER($B197))),ISNUMBER(SEARCH("etc",LOWER($B197))))),OR(AND(ISNUMBER(SEARCH("comunic",LOWER($B197))),LEFT($E197,3)&lt;&gt;"4.4"),AND(ISNUMBER(SEARCH("monitor",LOWER($B197))),NOT(OR(LEFT($E197,3)="1.5",LEFT($E197,3)="2.5")))),AND($B197&lt;&gt;"",OR(LEFT($C197,1)="1",LEFT($C197,1)="2"),$D197=""),AND($D197&lt;&gt;"",NOT(OR(LEFT($C197,1)="1",LEFT($C197,1)="2"))),AND($D197&lt;&gt;"",COUNTIF(' PROJETO'!$B$14:$B$16,$D197)=0),IF($D197="",FALSE(),IF(COUNTIF(' PROJETO'!$B$14:$B$16,$D197)=0,FALSE(),IFERROR(INDEX(' PROJETO'!$C$14:$C$16,MATCH($D197,' PROJETO'!$B$14:$B$16,0))&lt;&gt;"Sim",FALSE()))))</f>
        <v>0</v>
      </c>
      <c r="AG197" s="21" t="b">
        <f>AND($AC197,$Y197&gt;'CONFG.  LISTAS'!$F$4,$Z197="",$AA197="")</f>
        <v>0</v>
      </c>
      <c r="AH197" s="21" t="str">
        <f t="shared" si="38"/>
        <v/>
      </c>
      <c r="AI197" s="43" t="str">
        <f ca="1">IF(NOT($AC197),"",IF(OR($B197="",$C197="",$E197="",$F197=""),"Preencha descrição, categoria, tipo e unidade.",IF(AND($B197&lt;&gt;"",OR(LEFT($C197,1)="1",LEFT($C197,1)="2"),$D197=""),"Informe a prática de restauração para itens diretos.",IF(AND($D197&lt;&gt;"",NOT(OR(LEFT($C197,1)="1",LEFT($C197,1)="2"))),"Custos indiretos não devem pertencer a uma prática específica.",IF(AND($D197&lt;&gt;"",COUNTIF(' PROJETO'!$B$14:$B$16,$D197)=0),"Prática de restauração inválida ou não cadastrada.",IF(IF($D197="",FALSE(),IF(COUNTIF(' PROJETO'!$B$14:$B$16,$D197)=0,FALSE(),IFERROR(INDEX(' PROJETO'!$C$14:$C$16,MATCH($D197,' PROJETO'!$B$14:$B$16,0))&lt;&gt;"Sim",FALSE()))),"A prática informada no item não foi selecionada na aba Projeto.",IF(AND(MAX($I197,$L197,$O197,$R197,$U197,$X197)&gt;'CONFG.  LISTAS'!$F$4,NOT(OR($Z197&lt;&gt;"",$AA197&lt;&gt;""))),"Memorial de cálculo ou anexo obrigatório não informado para item acima do limite.",IF(OR(AND($G197&lt;&gt;"",$H197&lt;&gt;"",OR($G197&lt;=0,$H197&lt;=0)),AND($J197&lt;&gt;"",$K197&lt;&gt;"",OR($J197&lt;=0,$K197&lt;=0)),AND($M197&lt;&gt;"",$N197&lt;&gt;"",OR($M197&lt;=0,$N197&lt;=0)),AND($P197&lt;&gt;"",$Q197&lt;&gt;"",OR($P197&lt;=0,$Q197&lt;=0)),AND($S197&lt;&gt;"",$T197&lt;&gt;"",OR($S197&lt;=0,$T197&lt;=0)),AND($V197&lt;&gt;"",$W197&lt;&gt;"",OR($V197&lt;=0,$W197&lt;=0))),"Revise os valores informados: valor unitário e quantidade devem ser maiores que zero.",IF(OR(AND($G197="",$H197&lt;&gt;""),AND($G197&lt;&gt;"",$H197=""),AND($J197="",$K197&lt;&gt;""),AND($J197&lt;&gt;"",$K197=""),AND($M197="",$N197&lt;&gt;""),AND($M197&lt;&gt;"",$N197=""),AND($P197="",$Q197&lt;&gt;""),AND($P197&lt;&gt;"",$Q197=""),AND($S197="",$T197&lt;&gt;""),AND($S197&lt;&gt;"",$T197=""),AND($V197="",$W197&lt;&gt;""),AND($V197&lt;&gt;"",$W197="")),"Há ano preenchido parcialmente: "&amp;TRIM(IF(AND($G197="",$H197&lt;&gt;""),"Ano 1 (falta valor unitário); ","")&amp;IF(AND($G197&lt;&gt;"",$H197=""),"Ano 1 (falta quantidade); ","")&amp;IF(AND($J197="",$K197&lt;&gt;""),"Ano 2 (falta valor unitário); ","")&amp;IF(AND($J197&lt;&gt;"",$K197=""),"Ano 2 (falta quantidade); ","")&amp;IF(AND($M197="",$N197&lt;&gt;""),"Ano 3 (falta valor unitário); ","")&amp;IF(AND($M197&lt;&gt;"",$N197=""),"Ano 3 (falta quantidade); ","")&amp;IF(AND($P197="",$Q197&lt;&gt;""),"Ano 4 (falta valor unitário); ","")&amp;IF(AND($P197&lt;&gt;"",$Q197=""),"Ano 4 (falta quantidade); ","")&amp;IF(AND($S197="",$T197&lt;&gt;""),"Ano 5 (falta valor unitário); ","")&amp;IF(AND($S197&lt;&gt;"",$T197=""),"Ano 5 (falta quantidade); ","")&amp;IF(AND($V197="",$W197&lt;&gt;""),"Ano 6 (falta valor unitário); ","")&amp;IF(AND($V197&lt;&gt;"",$W197=""),"Ano 6 (falta quantidade); ","")), IF(NOT(OR(AND($G197&lt;&gt;"",$H197&lt;&gt;""),AND($J197&lt;&gt;"",$K197&lt;&gt;""),AND($M197&lt;&gt;"",$N197&lt;&gt;""),AND($P197&lt;&gt;"",$Q197&lt;&gt;""),AND($S197&lt;&gt;"",$T197&lt;&gt;""),AND($V197&lt;&gt;"",$W197&lt;&gt;""))),"Informe pelo menos um ano completo com valor unitário e quantidade.",IF(AND($C197&lt;&gt;"",$E197&lt;&gt;"",LEFT(TRIM($C197),1)&lt;&gt;LEFT(TRIM($E197),1)),"Categoria e tipo estão incompatíveis.",IF(IF(OR($E197="",$F197=""),FALSE(),IFERROR(COUNTIF(INDIRECT("UNITS_"&amp;SUBSTITUTE(LEFT($E197,FIND(" ",$E197&amp;" ")-1),".","_")),$F197)=0,TRUE())),"Unidade incompatível com o tipo selecionado.",IF(OR(AND(ISNUMBER(SEARCH("comunic",LOWER($B197))),LEFT($E197,3)&lt;&gt;"4.4"),AND(ISNUMBER(SEARCH("monitor",LOWER($B197))),NOT(OR(LEFT($E197,3)="1.5",LEFT($E197,3)="2.5")))),"Revise a classificação do item conforme as regras de preenchimento.",IF(AND($B197&lt;&gt;"",OR(ISNUMBER(SEARCH("outro",LOWER($B197))),ISNUMBER(SEARCH("divers",LOWER($B197))),ISNUMBER(SEARCH("kit",LOWER($B197))),ISNUMBER(SEARCH("ferrament",LOWER($B197))),ISNUMBER(SEARCH("epi",LOWER($B197)))),NOT(OR($Z197&lt;&gt;"",$AA197&lt;&gt;""))),"Descrição muito genérica: detalhe melhor o item e registre o racional no memorial ou em anexo.",IF(AND($Y197=0,$B197&lt;&gt;"",OR($G197&lt;&gt;"",$H197&lt;&gt;"",$J197&lt;&gt;"",$K197&lt;&gt;"",$M197&lt;&gt;"",$N197&lt;&gt;"",$P197&lt;&gt;"",$Q197&lt;&gt;"",$S197&lt;&gt;"",$T197&lt;&gt;"",$V197&lt;&gt;"",$W197&lt;&gt;"")),"O item possui dados lançados, mas o total está zerado. Revise os valores informados.","")))))))))))))))</f>
        <v/>
      </c>
    </row>
    <row r="198" spans="1:35" ht="14.25" customHeight="1" x14ac:dyDescent="0.25">
      <c r="A198" s="57" t="str">
        <f t="shared" si="26"/>
        <v/>
      </c>
      <c r="B198" s="58"/>
      <c r="C198" s="58"/>
      <c r="D198" s="58"/>
      <c r="E198" s="58"/>
      <c r="F198" s="58"/>
      <c r="G198" s="269"/>
      <c r="H198" s="59"/>
      <c r="I198" s="273">
        <f t="shared" si="27"/>
        <v>0</v>
      </c>
      <c r="J198" s="269"/>
      <c r="K198" s="59"/>
      <c r="L198" s="270">
        <f t="shared" si="28"/>
        <v>0</v>
      </c>
      <c r="M198" s="269"/>
      <c r="N198" s="59"/>
      <c r="O198" s="270">
        <f t="shared" si="29"/>
        <v>0</v>
      </c>
      <c r="P198" s="269"/>
      <c r="Q198" s="59"/>
      <c r="R198" s="271">
        <f t="shared" si="30"/>
        <v>0</v>
      </c>
      <c r="S198" s="269"/>
      <c r="T198" s="59"/>
      <c r="U198" s="270">
        <f t="shared" si="31"/>
        <v>0</v>
      </c>
      <c r="V198" s="269"/>
      <c r="W198" s="59"/>
      <c r="X198" s="270">
        <f t="shared" si="32"/>
        <v>0</v>
      </c>
      <c r="Y198" s="270">
        <f t="shared" si="33"/>
        <v>0</v>
      </c>
      <c r="Z198" s="58"/>
      <c r="AA198" s="58"/>
      <c r="AB198" s="60" t="str">
        <f t="shared" si="34"/>
        <v/>
      </c>
      <c r="AC198" s="21" t="b">
        <f t="shared" si="35"/>
        <v>0</v>
      </c>
      <c r="AD198" s="21" t="b">
        <f t="shared" si="36"/>
        <v>0</v>
      </c>
      <c r="AE198" s="21" t="b">
        <f t="shared" si="37"/>
        <v>0</v>
      </c>
      <c r="AF198" s="21" t="b">
        <f ca="1">OR(AND($AC198,NOT($AD198)),AND($AC198,OR(AND($G198="",$H198&lt;&gt;""),AND($G198&lt;&gt;"",$H198=""),AND($J198="",$K198&lt;&gt;""),AND($J198&lt;&gt;"",$K198=""),AND($M198="",$N198&lt;&gt;""),AND($M198&lt;&gt;"",$N198=""),AND($P198="",$Q198&lt;&gt;""),AND($P198&lt;&gt;"",$Q198=""),AND($S198="",$T198&lt;&gt;""),AND($S198&lt;&gt;"",$T198=""),AND($V198="",$W198&lt;&gt;""),AND($V198&lt;&gt;"",$W198=""))),AND($C198&lt;&gt;"",$E198&lt;&gt;"",LEFT(TRIM($C198),1)&lt;&gt;LEFT(TRIM($E198),1)),IF(OR($E198="",$F198=""),FALSE(),IFERROR(COUNTIF(INDIRECT("UNITS_"&amp;SUBSTITUTE(LEFT($E198,FIND(" ",$E198&amp;" ")-1),".","_")),$F198)=0,TRUE())),AND($B198&lt;&gt;"",OR(ISNUMBER(SEARCH("outro",LOWER($B198))),ISNUMBER(SEARCH("divers",LOWER($B198))),ISNUMBER(SEARCH("etc",LOWER($B198))))),OR(AND(ISNUMBER(SEARCH("comunic",LOWER($B198))),LEFT($E198,3)&lt;&gt;"4.4"),AND(ISNUMBER(SEARCH("monitor",LOWER($B198))),NOT(OR(LEFT($E198,3)="1.5",LEFT($E198,3)="2.5")))),AND($B198&lt;&gt;"",OR(LEFT($C198,1)="1",LEFT($C198,1)="2"),$D198=""),AND($D198&lt;&gt;"",NOT(OR(LEFT($C198,1)="1",LEFT($C198,1)="2"))),AND($D198&lt;&gt;"",COUNTIF(' PROJETO'!$B$14:$B$16,$D198)=0),IF($D198="",FALSE(),IF(COUNTIF(' PROJETO'!$B$14:$B$16,$D198)=0,FALSE(),IFERROR(INDEX(' PROJETO'!$C$14:$C$16,MATCH($D198,' PROJETO'!$B$14:$B$16,0))&lt;&gt;"Sim",FALSE()))))</f>
        <v>0</v>
      </c>
      <c r="AG198" s="21" t="b">
        <f>AND($AC198,$Y198&gt;'CONFG.  LISTAS'!$F$4,$Z198="",$AA198="")</f>
        <v>0</v>
      </c>
      <c r="AH198" s="21" t="str">
        <f t="shared" si="38"/>
        <v/>
      </c>
      <c r="AI198" s="43" t="str">
        <f ca="1">IF(NOT($AC198),"",IF(OR($B198="",$C198="",$E198="",$F198=""),"Preencha descrição, categoria, tipo e unidade.",IF(AND($B198&lt;&gt;"",OR(LEFT($C198,1)="1",LEFT($C198,1)="2"),$D198=""),"Informe a prática de restauração para itens diretos.",IF(AND($D198&lt;&gt;"",NOT(OR(LEFT($C198,1)="1",LEFT($C198,1)="2"))),"Custos indiretos não devem pertencer a uma prática específica.",IF(AND($D198&lt;&gt;"",COUNTIF(' PROJETO'!$B$14:$B$16,$D198)=0),"Prática de restauração inválida ou não cadastrada.",IF(IF($D198="",FALSE(),IF(COUNTIF(' PROJETO'!$B$14:$B$16,$D198)=0,FALSE(),IFERROR(INDEX(' PROJETO'!$C$14:$C$16,MATCH($D198,' PROJETO'!$B$14:$B$16,0))&lt;&gt;"Sim",FALSE()))),"A prática informada no item não foi selecionada na aba Projeto.",IF(AND(MAX($I198,$L198,$O198,$R198,$U198,$X198)&gt;'CONFG.  LISTAS'!$F$4,NOT(OR($Z198&lt;&gt;"",$AA198&lt;&gt;""))),"Memorial de cálculo ou anexo obrigatório não informado para item acima do limite.",IF(OR(AND($G198&lt;&gt;"",$H198&lt;&gt;"",OR($G198&lt;=0,$H198&lt;=0)),AND($J198&lt;&gt;"",$K198&lt;&gt;"",OR($J198&lt;=0,$K198&lt;=0)),AND($M198&lt;&gt;"",$N198&lt;&gt;"",OR($M198&lt;=0,$N198&lt;=0)),AND($P198&lt;&gt;"",$Q198&lt;&gt;"",OR($P198&lt;=0,$Q198&lt;=0)),AND($S198&lt;&gt;"",$T198&lt;&gt;"",OR($S198&lt;=0,$T198&lt;=0)),AND($V198&lt;&gt;"",$W198&lt;&gt;"",OR($V198&lt;=0,$W198&lt;=0))),"Revise os valores informados: valor unitário e quantidade devem ser maiores que zero.",IF(OR(AND($G198="",$H198&lt;&gt;""),AND($G198&lt;&gt;"",$H198=""),AND($J198="",$K198&lt;&gt;""),AND($J198&lt;&gt;"",$K198=""),AND($M198="",$N198&lt;&gt;""),AND($M198&lt;&gt;"",$N198=""),AND($P198="",$Q198&lt;&gt;""),AND($P198&lt;&gt;"",$Q198=""),AND($S198="",$T198&lt;&gt;""),AND($S198&lt;&gt;"",$T198=""),AND($V198="",$W198&lt;&gt;""),AND($V198&lt;&gt;"",$W198="")),"Há ano preenchido parcialmente: "&amp;TRIM(IF(AND($G198="",$H198&lt;&gt;""),"Ano 1 (falta valor unitário); ","")&amp;IF(AND($G198&lt;&gt;"",$H198=""),"Ano 1 (falta quantidade); ","")&amp;IF(AND($J198="",$K198&lt;&gt;""),"Ano 2 (falta valor unitário); ","")&amp;IF(AND($J198&lt;&gt;"",$K198=""),"Ano 2 (falta quantidade); ","")&amp;IF(AND($M198="",$N198&lt;&gt;""),"Ano 3 (falta valor unitário); ","")&amp;IF(AND($M198&lt;&gt;"",$N198=""),"Ano 3 (falta quantidade); ","")&amp;IF(AND($P198="",$Q198&lt;&gt;""),"Ano 4 (falta valor unitário); ","")&amp;IF(AND($P198&lt;&gt;"",$Q198=""),"Ano 4 (falta quantidade); ","")&amp;IF(AND($S198="",$T198&lt;&gt;""),"Ano 5 (falta valor unitário); ","")&amp;IF(AND($S198&lt;&gt;"",$T198=""),"Ano 5 (falta quantidade); ","")&amp;IF(AND($V198="",$W198&lt;&gt;""),"Ano 6 (falta valor unitário); ","")&amp;IF(AND($V198&lt;&gt;"",$W198=""),"Ano 6 (falta quantidade); ","")), IF(NOT(OR(AND($G198&lt;&gt;"",$H198&lt;&gt;""),AND($J198&lt;&gt;"",$K198&lt;&gt;""),AND($M198&lt;&gt;"",$N198&lt;&gt;""),AND($P198&lt;&gt;"",$Q198&lt;&gt;""),AND($S198&lt;&gt;"",$T198&lt;&gt;""),AND($V198&lt;&gt;"",$W198&lt;&gt;""))),"Informe pelo menos um ano completo com valor unitário e quantidade.",IF(AND($C198&lt;&gt;"",$E198&lt;&gt;"",LEFT(TRIM($C198),1)&lt;&gt;LEFT(TRIM($E198),1)),"Categoria e tipo estão incompatíveis.",IF(IF(OR($E198="",$F198=""),FALSE(),IFERROR(COUNTIF(INDIRECT("UNITS_"&amp;SUBSTITUTE(LEFT($E198,FIND(" ",$E198&amp;" ")-1),".","_")),$F198)=0,TRUE())),"Unidade incompatível com o tipo selecionado.",IF(OR(AND(ISNUMBER(SEARCH("comunic",LOWER($B198))),LEFT($E198,3)&lt;&gt;"4.4"),AND(ISNUMBER(SEARCH("monitor",LOWER($B198))),NOT(OR(LEFT($E198,3)="1.5",LEFT($E198,3)="2.5")))),"Revise a classificação do item conforme as regras de preenchimento.",IF(AND($B198&lt;&gt;"",OR(ISNUMBER(SEARCH("outro",LOWER($B198))),ISNUMBER(SEARCH("divers",LOWER($B198))),ISNUMBER(SEARCH("kit",LOWER($B198))),ISNUMBER(SEARCH("ferrament",LOWER($B198))),ISNUMBER(SEARCH("epi",LOWER($B198)))),NOT(OR($Z198&lt;&gt;"",$AA198&lt;&gt;""))),"Descrição muito genérica: detalhe melhor o item e registre o racional no memorial ou em anexo.",IF(AND($Y198=0,$B198&lt;&gt;"",OR($G198&lt;&gt;"",$H198&lt;&gt;"",$J198&lt;&gt;"",$K198&lt;&gt;"",$M198&lt;&gt;"",$N198&lt;&gt;"",$P198&lt;&gt;"",$Q198&lt;&gt;"",$S198&lt;&gt;"",$T198&lt;&gt;"",$V198&lt;&gt;"",$W198&lt;&gt;"")),"O item possui dados lançados, mas o total está zerado. Revise os valores informados.","")))))))))))))))</f>
        <v/>
      </c>
    </row>
    <row r="199" spans="1:35" ht="14.25" customHeight="1" x14ac:dyDescent="0.25">
      <c r="A199" s="57" t="str">
        <f t="shared" si="26"/>
        <v/>
      </c>
      <c r="B199" s="61"/>
      <c r="C199" s="61"/>
      <c r="D199" s="58"/>
      <c r="E199" s="61"/>
      <c r="F199" s="61"/>
      <c r="G199" s="272"/>
      <c r="H199" s="62"/>
      <c r="I199" s="273">
        <f t="shared" si="27"/>
        <v>0</v>
      </c>
      <c r="J199" s="272"/>
      <c r="K199" s="62"/>
      <c r="L199" s="270">
        <f t="shared" si="28"/>
        <v>0</v>
      </c>
      <c r="M199" s="272"/>
      <c r="N199" s="62"/>
      <c r="O199" s="270">
        <f t="shared" si="29"/>
        <v>0</v>
      </c>
      <c r="P199" s="272"/>
      <c r="Q199" s="62"/>
      <c r="R199" s="271">
        <f t="shared" si="30"/>
        <v>0</v>
      </c>
      <c r="S199" s="272"/>
      <c r="T199" s="62"/>
      <c r="U199" s="270">
        <f t="shared" si="31"/>
        <v>0</v>
      </c>
      <c r="V199" s="272"/>
      <c r="W199" s="62"/>
      <c r="X199" s="270">
        <f t="shared" si="32"/>
        <v>0</v>
      </c>
      <c r="Y199" s="270">
        <f t="shared" si="33"/>
        <v>0</v>
      </c>
      <c r="Z199" s="61"/>
      <c r="AA199" s="61"/>
      <c r="AB199" s="60" t="str">
        <f t="shared" si="34"/>
        <v/>
      </c>
      <c r="AC199" s="21" t="b">
        <f t="shared" si="35"/>
        <v>0</v>
      </c>
      <c r="AD199" s="21" t="b">
        <f t="shared" si="36"/>
        <v>0</v>
      </c>
      <c r="AE199" s="21" t="b">
        <f t="shared" si="37"/>
        <v>0</v>
      </c>
      <c r="AF199" s="21" t="b">
        <f ca="1">OR(AND($AC199,NOT($AD199)),AND($AC199,OR(AND($G199="",$H199&lt;&gt;""),AND($G199&lt;&gt;"",$H199=""),AND($J199="",$K199&lt;&gt;""),AND($J199&lt;&gt;"",$K199=""),AND($M199="",$N199&lt;&gt;""),AND($M199&lt;&gt;"",$N199=""),AND($P199="",$Q199&lt;&gt;""),AND($P199&lt;&gt;"",$Q199=""),AND($S199="",$T199&lt;&gt;""),AND($S199&lt;&gt;"",$T199=""),AND($V199="",$W199&lt;&gt;""),AND($V199&lt;&gt;"",$W199=""))),AND($C199&lt;&gt;"",$E199&lt;&gt;"",LEFT(TRIM($C199),1)&lt;&gt;LEFT(TRIM($E199),1)),IF(OR($E199="",$F199=""),FALSE(),IFERROR(COUNTIF(INDIRECT("UNITS_"&amp;SUBSTITUTE(LEFT($E199,FIND(" ",$E199&amp;" ")-1),".","_")),$F199)=0,TRUE())),AND($B199&lt;&gt;"",OR(ISNUMBER(SEARCH("outro",LOWER($B199))),ISNUMBER(SEARCH("divers",LOWER($B199))),ISNUMBER(SEARCH("etc",LOWER($B199))))),OR(AND(ISNUMBER(SEARCH("comunic",LOWER($B199))),LEFT($E199,3)&lt;&gt;"4.4"),AND(ISNUMBER(SEARCH("monitor",LOWER($B199))),NOT(OR(LEFT($E199,3)="1.5",LEFT($E199,3)="2.5")))),AND($B199&lt;&gt;"",OR(LEFT($C199,1)="1",LEFT($C199,1)="2"),$D199=""),AND($D199&lt;&gt;"",NOT(OR(LEFT($C199,1)="1",LEFT($C199,1)="2"))),AND($D199&lt;&gt;"",COUNTIF(' PROJETO'!$B$14:$B$16,$D199)=0),IF($D199="",FALSE(),IF(COUNTIF(' PROJETO'!$B$14:$B$16,$D199)=0,FALSE(),IFERROR(INDEX(' PROJETO'!$C$14:$C$16,MATCH($D199,' PROJETO'!$B$14:$B$16,0))&lt;&gt;"Sim",FALSE()))))</f>
        <v>0</v>
      </c>
      <c r="AG199" s="21" t="b">
        <f>AND($AC199,$Y199&gt;'CONFG.  LISTAS'!$F$4,$Z199="",$AA199="")</f>
        <v>0</v>
      </c>
      <c r="AH199" s="21" t="str">
        <f t="shared" si="38"/>
        <v/>
      </c>
      <c r="AI199" s="43" t="str">
        <f ca="1">IF(NOT($AC199),"",IF(OR($B199="",$C199="",$E199="",$F199=""),"Preencha descrição, categoria, tipo e unidade.",IF(AND($B199&lt;&gt;"",OR(LEFT($C199,1)="1",LEFT($C199,1)="2"),$D199=""),"Informe a prática de restauração para itens diretos.",IF(AND($D199&lt;&gt;"",NOT(OR(LEFT($C199,1)="1",LEFT($C199,1)="2"))),"Custos indiretos não devem pertencer a uma prática específica.",IF(AND($D199&lt;&gt;"",COUNTIF(' PROJETO'!$B$14:$B$16,$D199)=0),"Prática de restauração inválida ou não cadastrada.",IF(IF($D199="",FALSE(),IF(COUNTIF(' PROJETO'!$B$14:$B$16,$D199)=0,FALSE(),IFERROR(INDEX(' PROJETO'!$C$14:$C$16,MATCH($D199,' PROJETO'!$B$14:$B$16,0))&lt;&gt;"Sim",FALSE()))),"A prática informada no item não foi selecionada na aba Projeto.",IF(AND(MAX($I199,$L199,$O199,$R199,$U199,$X199)&gt;'CONFG.  LISTAS'!$F$4,NOT(OR($Z199&lt;&gt;"",$AA199&lt;&gt;""))),"Memorial de cálculo ou anexo obrigatório não informado para item acima do limite.",IF(OR(AND($G199&lt;&gt;"",$H199&lt;&gt;"",OR($G199&lt;=0,$H199&lt;=0)),AND($J199&lt;&gt;"",$K199&lt;&gt;"",OR($J199&lt;=0,$K199&lt;=0)),AND($M199&lt;&gt;"",$N199&lt;&gt;"",OR($M199&lt;=0,$N199&lt;=0)),AND($P199&lt;&gt;"",$Q199&lt;&gt;"",OR($P199&lt;=0,$Q199&lt;=0)),AND($S199&lt;&gt;"",$T199&lt;&gt;"",OR($S199&lt;=0,$T199&lt;=0)),AND($V199&lt;&gt;"",$W199&lt;&gt;"",OR($V199&lt;=0,$W199&lt;=0))),"Revise os valores informados: valor unitário e quantidade devem ser maiores que zero.",IF(OR(AND($G199="",$H199&lt;&gt;""),AND($G199&lt;&gt;"",$H199=""),AND($J199="",$K199&lt;&gt;""),AND($J199&lt;&gt;"",$K199=""),AND($M199="",$N199&lt;&gt;""),AND($M199&lt;&gt;"",$N199=""),AND($P199="",$Q199&lt;&gt;""),AND($P199&lt;&gt;"",$Q199=""),AND($S199="",$T199&lt;&gt;""),AND($S199&lt;&gt;"",$T199=""),AND($V199="",$W199&lt;&gt;""),AND($V199&lt;&gt;"",$W199="")),"Há ano preenchido parcialmente: "&amp;TRIM(IF(AND($G199="",$H199&lt;&gt;""),"Ano 1 (falta valor unitário); ","")&amp;IF(AND($G199&lt;&gt;"",$H199=""),"Ano 1 (falta quantidade); ","")&amp;IF(AND($J199="",$K199&lt;&gt;""),"Ano 2 (falta valor unitário); ","")&amp;IF(AND($J199&lt;&gt;"",$K199=""),"Ano 2 (falta quantidade); ","")&amp;IF(AND($M199="",$N199&lt;&gt;""),"Ano 3 (falta valor unitário); ","")&amp;IF(AND($M199&lt;&gt;"",$N199=""),"Ano 3 (falta quantidade); ","")&amp;IF(AND($P199="",$Q199&lt;&gt;""),"Ano 4 (falta valor unitário); ","")&amp;IF(AND($P199&lt;&gt;"",$Q199=""),"Ano 4 (falta quantidade); ","")&amp;IF(AND($S199="",$T199&lt;&gt;""),"Ano 5 (falta valor unitário); ","")&amp;IF(AND($S199&lt;&gt;"",$T199=""),"Ano 5 (falta quantidade); ","")&amp;IF(AND($V199="",$W199&lt;&gt;""),"Ano 6 (falta valor unitário); ","")&amp;IF(AND($V199&lt;&gt;"",$W199=""),"Ano 6 (falta quantidade); ","")), IF(NOT(OR(AND($G199&lt;&gt;"",$H199&lt;&gt;""),AND($J199&lt;&gt;"",$K199&lt;&gt;""),AND($M199&lt;&gt;"",$N199&lt;&gt;""),AND($P199&lt;&gt;"",$Q199&lt;&gt;""),AND($S199&lt;&gt;"",$T199&lt;&gt;""),AND($V199&lt;&gt;"",$W199&lt;&gt;""))),"Informe pelo menos um ano completo com valor unitário e quantidade.",IF(AND($C199&lt;&gt;"",$E199&lt;&gt;"",LEFT(TRIM($C199),1)&lt;&gt;LEFT(TRIM($E199),1)),"Categoria e tipo estão incompatíveis.",IF(IF(OR($E199="",$F199=""),FALSE(),IFERROR(COUNTIF(INDIRECT("UNITS_"&amp;SUBSTITUTE(LEFT($E199,FIND(" ",$E199&amp;" ")-1),".","_")),$F199)=0,TRUE())),"Unidade incompatível com o tipo selecionado.",IF(OR(AND(ISNUMBER(SEARCH("comunic",LOWER($B199))),LEFT($E199,3)&lt;&gt;"4.4"),AND(ISNUMBER(SEARCH("monitor",LOWER($B199))),NOT(OR(LEFT($E199,3)="1.5",LEFT($E199,3)="2.5")))),"Revise a classificação do item conforme as regras de preenchimento.",IF(AND($B199&lt;&gt;"",OR(ISNUMBER(SEARCH("outro",LOWER($B199))),ISNUMBER(SEARCH("divers",LOWER($B199))),ISNUMBER(SEARCH("kit",LOWER($B199))),ISNUMBER(SEARCH("ferrament",LOWER($B199))),ISNUMBER(SEARCH("epi",LOWER($B199)))),NOT(OR($Z199&lt;&gt;"",$AA199&lt;&gt;""))),"Descrição muito genérica: detalhe melhor o item e registre o racional no memorial ou em anexo.",IF(AND($Y199=0,$B199&lt;&gt;"",OR($G199&lt;&gt;"",$H199&lt;&gt;"",$J199&lt;&gt;"",$K199&lt;&gt;"",$M199&lt;&gt;"",$N199&lt;&gt;"",$P199&lt;&gt;"",$Q199&lt;&gt;"",$S199&lt;&gt;"",$T199&lt;&gt;"",$V199&lt;&gt;"",$W199&lt;&gt;"")),"O item possui dados lançados, mas o total está zerado. Revise os valores informados.","")))))))))))))))</f>
        <v/>
      </c>
    </row>
    <row r="200" spans="1:35" ht="14.25" customHeight="1" x14ac:dyDescent="0.25">
      <c r="A200" s="57" t="str">
        <f t="shared" si="26"/>
        <v/>
      </c>
      <c r="B200" s="58"/>
      <c r="C200" s="58"/>
      <c r="D200" s="58"/>
      <c r="E200" s="58"/>
      <c r="F200" s="58"/>
      <c r="G200" s="269"/>
      <c r="H200" s="59"/>
      <c r="I200" s="273">
        <f t="shared" si="27"/>
        <v>0</v>
      </c>
      <c r="J200" s="269"/>
      <c r="K200" s="59"/>
      <c r="L200" s="270">
        <f t="shared" si="28"/>
        <v>0</v>
      </c>
      <c r="M200" s="269"/>
      <c r="N200" s="59"/>
      <c r="O200" s="270">
        <f t="shared" si="29"/>
        <v>0</v>
      </c>
      <c r="P200" s="269"/>
      <c r="Q200" s="59"/>
      <c r="R200" s="271">
        <f t="shared" si="30"/>
        <v>0</v>
      </c>
      <c r="S200" s="269"/>
      <c r="T200" s="59"/>
      <c r="U200" s="270">
        <f t="shared" si="31"/>
        <v>0</v>
      </c>
      <c r="V200" s="269"/>
      <c r="W200" s="59"/>
      <c r="X200" s="270">
        <f t="shared" si="32"/>
        <v>0</v>
      </c>
      <c r="Y200" s="270">
        <f t="shared" si="33"/>
        <v>0</v>
      </c>
      <c r="Z200" s="58"/>
      <c r="AA200" s="58"/>
      <c r="AB200" s="60" t="str">
        <f t="shared" si="34"/>
        <v/>
      </c>
      <c r="AC200" s="21" t="b">
        <f t="shared" si="35"/>
        <v>0</v>
      </c>
      <c r="AD200" s="21" t="b">
        <f t="shared" si="36"/>
        <v>0</v>
      </c>
      <c r="AE200" s="21" t="b">
        <f t="shared" si="37"/>
        <v>0</v>
      </c>
      <c r="AF200" s="21" t="b">
        <f ca="1">OR(AND($AC200,NOT($AD200)),AND($AC200,OR(AND($G200="",$H200&lt;&gt;""),AND($G200&lt;&gt;"",$H200=""),AND($J200="",$K200&lt;&gt;""),AND($J200&lt;&gt;"",$K200=""),AND($M200="",$N200&lt;&gt;""),AND($M200&lt;&gt;"",$N200=""),AND($P200="",$Q200&lt;&gt;""),AND($P200&lt;&gt;"",$Q200=""),AND($S200="",$T200&lt;&gt;""),AND($S200&lt;&gt;"",$T200=""),AND($V200="",$W200&lt;&gt;""),AND($V200&lt;&gt;"",$W200=""))),AND($C200&lt;&gt;"",$E200&lt;&gt;"",LEFT(TRIM($C200),1)&lt;&gt;LEFT(TRIM($E200),1)),IF(OR($E200="",$F200=""),FALSE(),IFERROR(COUNTIF(INDIRECT("UNITS_"&amp;SUBSTITUTE(LEFT($E200,FIND(" ",$E200&amp;" ")-1),".","_")),$F200)=0,TRUE())),AND($B200&lt;&gt;"",OR(ISNUMBER(SEARCH("outro",LOWER($B200))),ISNUMBER(SEARCH("divers",LOWER($B200))),ISNUMBER(SEARCH("etc",LOWER($B200))))),OR(AND(ISNUMBER(SEARCH("comunic",LOWER($B200))),LEFT($E200,3)&lt;&gt;"4.4"),AND(ISNUMBER(SEARCH("monitor",LOWER($B200))),NOT(OR(LEFT($E200,3)="1.5",LEFT($E200,3)="2.5")))),AND($B200&lt;&gt;"",OR(LEFT($C200,1)="1",LEFT($C200,1)="2"),$D200=""),AND($D200&lt;&gt;"",NOT(OR(LEFT($C200,1)="1",LEFT($C200,1)="2"))),AND($D200&lt;&gt;"",COUNTIF(' PROJETO'!$B$14:$B$16,$D200)=0),IF($D200="",FALSE(),IF(COUNTIF(' PROJETO'!$B$14:$B$16,$D200)=0,FALSE(),IFERROR(INDEX(' PROJETO'!$C$14:$C$16,MATCH($D200,' PROJETO'!$B$14:$B$16,0))&lt;&gt;"Sim",FALSE()))))</f>
        <v>0</v>
      </c>
      <c r="AG200" s="21" t="b">
        <f>AND($AC200,$Y200&gt;'CONFG.  LISTAS'!$F$4,$Z200="",$AA200="")</f>
        <v>0</v>
      </c>
      <c r="AH200" s="21" t="str">
        <f t="shared" si="38"/>
        <v/>
      </c>
      <c r="AI200" s="43" t="str">
        <f ca="1">IF(NOT($AC200),"",IF(OR($B200="",$C200="",$E200="",$F200=""),"Preencha descrição, categoria, tipo e unidade.",IF(AND($B200&lt;&gt;"",OR(LEFT($C200,1)="1",LEFT($C200,1)="2"),$D200=""),"Informe a prática de restauração para itens diretos.",IF(AND($D200&lt;&gt;"",NOT(OR(LEFT($C200,1)="1",LEFT($C200,1)="2"))),"Custos indiretos não devem pertencer a uma prática específica.",IF(AND($D200&lt;&gt;"",COUNTIF(' PROJETO'!$B$14:$B$16,$D200)=0),"Prática de restauração inválida ou não cadastrada.",IF(IF($D200="",FALSE(),IF(COUNTIF(' PROJETO'!$B$14:$B$16,$D200)=0,FALSE(),IFERROR(INDEX(' PROJETO'!$C$14:$C$16,MATCH($D200,' PROJETO'!$B$14:$B$16,0))&lt;&gt;"Sim",FALSE()))),"A prática informada no item não foi selecionada na aba Projeto.",IF(AND(MAX($I200,$L200,$O200,$R200,$U200,$X200)&gt;'CONFG.  LISTAS'!$F$4,NOT(OR($Z200&lt;&gt;"",$AA200&lt;&gt;""))),"Memorial de cálculo ou anexo obrigatório não informado para item acima do limite.",IF(OR(AND($G200&lt;&gt;"",$H200&lt;&gt;"",OR($G200&lt;=0,$H200&lt;=0)),AND($J200&lt;&gt;"",$K200&lt;&gt;"",OR($J200&lt;=0,$K200&lt;=0)),AND($M200&lt;&gt;"",$N200&lt;&gt;"",OR($M200&lt;=0,$N200&lt;=0)),AND($P200&lt;&gt;"",$Q200&lt;&gt;"",OR($P200&lt;=0,$Q200&lt;=0)),AND($S200&lt;&gt;"",$T200&lt;&gt;"",OR($S200&lt;=0,$T200&lt;=0)),AND($V200&lt;&gt;"",$W200&lt;&gt;"",OR($V200&lt;=0,$W200&lt;=0))),"Revise os valores informados: valor unitário e quantidade devem ser maiores que zero.",IF(OR(AND($G200="",$H200&lt;&gt;""),AND($G200&lt;&gt;"",$H200=""),AND($J200="",$K200&lt;&gt;""),AND($J200&lt;&gt;"",$K200=""),AND($M200="",$N200&lt;&gt;""),AND($M200&lt;&gt;"",$N200=""),AND($P200="",$Q200&lt;&gt;""),AND($P200&lt;&gt;"",$Q200=""),AND($S200="",$T200&lt;&gt;""),AND($S200&lt;&gt;"",$T200=""),AND($V200="",$W200&lt;&gt;""),AND($V200&lt;&gt;"",$W200="")),"Há ano preenchido parcialmente: "&amp;TRIM(IF(AND($G200="",$H200&lt;&gt;""),"Ano 1 (falta valor unitário); ","")&amp;IF(AND($G200&lt;&gt;"",$H200=""),"Ano 1 (falta quantidade); ","")&amp;IF(AND($J200="",$K200&lt;&gt;""),"Ano 2 (falta valor unitário); ","")&amp;IF(AND($J200&lt;&gt;"",$K200=""),"Ano 2 (falta quantidade); ","")&amp;IF(AND($M200="",$N200&lt;&gt;""),"Ano 3 (falta valor unitário); ","")&amp;IF(AND($M200&lt;&gt;"",$N200=""),"Ano 3 (falta quantidade); ","")&amp;IF(AND($P200="",$Q200&lt;&gt;""),"Ano 4 (falta valor unitário); ","")&amp;IF(AND($P200&lt;&gt;"",$Q200=""),"Ano 4 (falta quantidade); ","")&amp;IF(AND($S200="",$T200&lt;&gt;""),"Ano 5 (falta valor unitário); ","")&amp;IF(AND($S200&lt;&gt;"",$T200=""),"Ano 5 (falta quantidade); ","")&amp;IF(AND($V200="",$W200&lt;&gt;""),"Ano 6 (falta valor unitário); ","")&amp;IF(AND($V200&lt;&gt;"",$W200=""),"Ano 6 (falta quantidade); ","")), IF(NOT(OR(AND($G200&lt;&gt;"",$H200&lt;&gt;""),AND($J200&lt;&gt;"",$K200&lt;&gt;""),AND($M200&lt;&gt;"",$N200&lt;&gt;""),AND($P200&lt;&gt;"",$Q200&lt;&gt;""),AND($S200&lt;&gt;"",$T200&lt;&gt;""),AND($V200&lt;&gt;"",$W200&lt;&gt;""))),"Informe pelo menos um ano completo com valor unitário e quantidade.",IF(AND($C200&lt;&gt;"",$E200&lt;&gt;"",LEFT(TRIM($C200),1)&lt;&gt;LEFT(TRIM($E200),1)),"Categoria e tipo estão incompatíveis.",IF(IF(OR($E200="",$F200=""),FALSE(),IFERROR(COUNTIF(INDIRECT("UNITS_"&amp;SUBSTITUTE(LEFT($E200,FIND(" ",$E200&amp;" ")-1),".","_")),$F200)=0,TRUE())),"Unidade incompatível com o tipo selecionado.",IF(OR(AND(ISNUMBER(SEARCH("comunic",LOWER($B200))),LEFT($E200,3)&lt;&gt;"4.4"),AND(ISNUMBER(SEARCH("monitor",LOWER($B200))),NOT(OR(LEFT($E200,3)="1.5",LEFT($E200,3)="2.5")))),"Revise a classificação do item conforme as regras de preenchimento.",IF(AND($B200&lt;&gt;"",OR(ISNUMBER(SEARCH("outro",LOWER($B200))),ISNUMBER(SEARCH("divers",LOWER($B200))),ISNUMBER(SEARCH("kit",LOWER($B200))),ISNUMBER(SEARCH("ferrament",LOWER($B200))),ISNUMBER(SEARCH("epi",LOWER($B200)))),NOT(OR($Z200&lt;&gt;"",$AA200&lt;&gt;""))),"Descrição muito genérica: detalhe melhor o item e registre o racional no memorial ou em anexo.",IF(AND($Y200=0,$B200&lt;&gt;"",OR($G200&lt;&gt;"",$H200&lt;&gt;"",$J200&lt;&gt;"",$K200&lt;&gt;"",$M200&lt;&gt;"",$N200&lt;&gt;"",$P200&lt;&gt;"",$Q200&lt;&gt;"",$S200&lt;&gt;"",$T200&lt;&gt;"",$V200&lt;&gt;"",$W200&lt;&gt;"")),"O item possui dados lançados, mas o total está zerado. Revise os valores informados.","")))))))))))))))</f>
        <v/>
      </c>
    </row>
    <row r="201" spans="1:35" ht="14.25" customHeight="1" x14ac:dyDescent="0.25">
      <c r="A201" s="57" t="str">
        <f t="shared" si="26"/>
        <v/>
      </c>
      <c r="B201" s="61"/>
      <c r="C201" s="61"/>
      <c r="D201" s="58"/>
      <c r="E201" s="61"/>
      <c r="F201" s="61"/>
      <c r="G201" s="272"/>
      <c r="H201" s="62"/>
      <c r="I201" s="273">
        <f t="shared" si="27"/>
        <v>0</v>
      </c>
      <c r="J201" s="272"/>
      <c r="K201" s="62"/>
      <c r="L201" s="270">
        <f t="shared" si="28"/>
        <v>0</v>
      </c>
      <c r="M201" s="272"/>
      <c r="N201" s="62"/>
      <c r="O201" s="270">
        <f t="shared" si="29"/>
        <v>0</v>
      </c>
      <c r="P201" s="272"/>
      <c r="Q201" s="62"/>
      <c r="R201" s="271">
        <f t="shared" si="30"/>
        <v>0</v>
      </c>
      <c r="S201" s="272"/>
      <c r="T201" s="62"/>
      <c r="U201" s="270">
        <f t="shared" si="31"/>
        <v>0</v>
      </c>
      <c r="V201" s="272"/>
      <c r="W201" s="62"/>
      <c r="X201" s="270">
        <f t="shared" si="32"/>
        <v>0</v>
      </c>
      <c r="Y201" s="270">
        <f t="shared" si="33"/>
        <v>0</v>
      </c>
      <c r="Z201" s="61"/>
      <c r="AA201" s="61"/>
      <c r="AB201" s="60" t="str">
        <f t="shared" si="34"/>
        <v/>
      </c>
      <c r="AC201" s="21" t="b">
        <f t="shared" si="35"/>
        <v>0</v>
      </c>
      <c r="AD201" s="21" t="b">
        <f t="shared" si="36"/>
        <v>0</v>
      </c>
      <c r="AE201" s="21" t="b">
        <f t="shared" si="37"/>
        <v>0</v>
      </c>
      <c r="AF201" s="21" t="b">
        <f ca="1">OR(AND($AC201,NOT($AD201)),AND($AC201,OR(AND($G201="",$H201&lt;&gt;""),AND($G201&lt;&gt;"",$H201=""),AND($J201="",$K201&lt;&gt;""),AND($J201&lt;&gt;"",$K201=""),AND($M201="",$N201&lt;&gt;""),AND($M201&lt;&gt;"",$N201=""),AND($P201="",$Q201&lt;&gt;""),AND($P201&lt;&gt;"",$Q201=""),AND($S201="",$T201&lt;&gt;""),AND($S201&lt;&gt;"",$T201=""),AND($V201="",$W201&lt;&gt;""),AND($V201&lt;&gt;"",$W201=""))),AND($C201&lt;&gt;"",$E201&lt;&gt;"",LEFT(TRIM($C201),1)&lt;&gt;LEFT(TRIM($E201),1)),IF(OR($E201="",$F201=""),FALSE(),IFERROR(COUNTIF(INDIRECT("UNITS_"&amp;SUBSTITUTE(LEFT($E201,FIND(" ",$E201&amp;" ")-1),".","_")),$F201)=0,TRUE())),AND($B201&lt;&gt;"",OR(ISNUMBER(SEARCH("outro",LOWER($B201))),ISNUMBER(SEARCH("divers",LOWER($B201))),ISNUMBER(SEARCH("etc",LOWER($B201))))),OR(AND(ISNUMBER(SEARCH("comunic",LOWER($B201))),LEFT($E201,3)&lt;&gt;"4.4"),AND(ISNUMBER(SEARCH("monitor",LOWER($B201))),NOT(OR(LEFT($E201,3)="1.5",LEFT($E201,3)="2.5")))),AND($B201&lt;&gt;"",OR(LEFT($C201,1)="1",LEFT($C201,1)="2"),$D201=""),AND($D201&lt;&gt;"",NOT(OR(LEFT($C201,1)="1",LEFT($C201,1)="2"))),AND($D201&lt;&gt;"",COUNTIF(' PROJETO'!$B$14:$B$16,$D201)=0),IF($D201="",FALSE(),IF(COUNTIF(' PROJETO'!$B$14:$B$16,$D201)=0,FALSE(),IFERROR(INDEX(' PROJETO'!$C$14:$C$16,MATCH($D201,' PROJETO'!$B$14:$B$16,0))&lt;&gt;"Sim",FALSE()))))</f>
        <v>0</v>
      </c>
      <c r="AG201" s="21" t="b">
        <f>AND($AC201,$Y201&gt;'CONFG.  LISTAS'!$F$4,$Z201="",$AA201="")</f>
        <v>0</v>
      </c>
      <c r="AH201" s="21" t="str">
        <f t="shared" si="38"/>
        <v/>
      </c>
      <c r="AI201" s="43" t="str">
        <f ca="1">IF(NOT($AC201),"",IF(OR($B201="",$C201="",$E201="",$F201=""),"Preencha descrição, categoria, tipo e unidade.",IF(AND($B201&lt;&gt;"",OR(LEFT($C201,1)="1",LEFT($C201,1)="2"),$D201=""),"Informe a prática de restauração para itens diretos.",IF(AND($D201&lt;&gt;"",NOT(OR(LEFT($C201,1)="1",LEFT($C201,1)="2"))),"Custos indiretos não devem pertencer a uma prática específica.",IF(AND($D201&lt;&gt;"",COUNTIF(' PROJETO'!$B$14:$B$16,$D201)=0),"Prática de restauração inválida ou não cadastrada.",IF(IF($D201="",FALSE(),IF(COUNTIF(' PROJETO'!$B$14:$B$16,$D201)=0,FALSE(),IFERROR(INDEX(' PROJETO'!$C$14:$C$16,MATCH($D201,' PROJETO'!$B$14:$B$16,0))&lt;&gt;"Sim",FALSE()))),"A prática informada no item não foi selecionada na aba Projeto.",IF(AND(MAX($I201,$L201,$O201,$R201,$U201,$X201)&gt;'CONFG.  LISTAS'!$F$4,NOT(OR($Z201&lt;&gt;"",$AA201&lt;&gt;""))),"Memorial de cálculo ou anexo obrigatório não informado para item acima do limite.",IF(OR(AND($G201&lt;&gt;"",$H201&lt;&gt;"",OR($G201&lt;=0,$H201&lt;=0)),AND($J201&lt;&gt;"",$K201&lt;&gt;"",OR($J201&lt;=0,$K201&lt;=0)),AND($M201&lt;&gt;"",$N201&lt;&gt;"",OR($M201&lt;=0,$N201&lt;=0)),AND($P201&lt;&gt;"",$Q201&lt;&gt;"",OR($P201&lt;=0,$Q201&lt;=0)),AND($S201&lt;&gt;"",$T201&lt;&gt;"",OR($S201&lt;=0,$T201&lt;=0)),AND($V201&lt;&gt;"",$W201&lt;&gt;"",OR($V201&lt;=0,$W201&lt;=0))),"Revise os valores informados: valor unitário e quantidade devem ser maiores que zero.",IF(OR(AND($G201="",$H201&lt;&gt;""),AND($G201&lt;&gt;"",$H201=""),AND($J201="",$K201&lt;&gt;""),AND($J201&lt;&gt;"",$K201=""),AND($M201="",$N201&lt;&gt;""),AND($M201&lt;&gt;"",$N201=""),AND($P201="",$Q201&lt;&gt;""),AND($P201&lt;&gt;"",$Q201=""),AND($S201="",$T201&lt;&gt;""),AND($S201&lt;&gt;"",$T201=""),AND($V201="",$W201&lt;&gt;""),AND($V201&lt;&gt;"",$W201="")),"Há ano preenchido parcialmente: "&amp;TRIM(IF(AND($G201="",$H201&lt;&gt;""),"Ano 1 (falta valor unitário); ","")&amp;IF(AND($G201&lt;&gt;"",$H201=""),"Ano 1 (falta quantidade); ","")&amp;IF(AND($J201="",$K201&lt;&gt;""),"Ano 2 (falta valor unitário); ","")&amp;IF(AND($J201&lt;&gt;"",$K201=""),"Ano 2 (falta quantidade); ","")&amp;IF(AND($M201="",$N201&lt;&gt;""),"Ano 3 (falta valor unitário); ","")&amp;IF(AND($M201&lt;&gt;"",$N201=""),"Ano 3 (falta quantidade); ","")&amp;IF(AND($P201="",$Q201&lt;&gt;""),"Ano 4 (falta valor unitário); ","")&amp;IF(AND($P201&lt;&gt;"",$Q201=""),"Ano 4 (falta quantidade); ","")&amp;IF(AND($S201="",$T201&lt;&gt;""),"Ano 5 (falta valor unitário); ","")&amp;IF(AND($S201&lt;&gt;"",$T201=""),"Ano 5 (falta quantidade); ","")&amp;IF(AND($V201="",$W201&lt;&gt;""),"Ano 6 (falta valor unitário); ","")&amp;IF(AND($V201&lt;&gt;"",$W201=""),"Ano 6 (falta quantidade); ","")), IF(NOT(OR(AND($G201&lt;&gt;"",$H201&lt;&gt;""),AND($J201&lt;&gt;"",$K201&lt;&gt;""),AND($M201&lt;&gt;"",$N201&lt;&gt;""),AND($P201&lt;&gt;"",$Q201&lt;&gt;""),AND($S201&lt;&gt;"",$T201&lt;&gt;""),AND($V201&lt;&gt;"",$W201&lt;&gt;""))),"Informe pelo menos um ano completo com valor unitário e quantidade.",IF(AND($C201&lt;&gt;"",$E201&lt;&gt;"",LEFT(TRIM($C201),1)&lt;&gt;LEFT(TRIM($E201),1)),"Categoria e tipo estão incompatíveis.",IF(IF(OR($E201="",$F201=""),FALSE(),IFERROR(COUNTIF(INDIRECT("UNITS_"&amp;SUBSTITUTE(LEFT($E201,FIND(" ",$E201&amp;" ")-1),".","_")),$F201)=0,TRUE())),"Unidade incompatível com o tipo selecionado.",IF(OR(AND(ISNUMBER(SEARCH("comunic",LOWER($B201))),LEFT($E201,3)&lt;&gt;"4.4"),AND(ISNUMBER(SEARCH("monitor",LOWER($B201))),NOT(OR(LEFT($E201,3)="1.5",LEFT($E201,3)="2.5")))),"Revise a classificação do item conforme as regras de preenchimento.",IF(AND($B201&lt;&gt;"",OR(ISNUMBER(SEARCH("outro",LOWER($B201))),ISNUMBER(SEARCH("divers",LOWER($B201))),ISNUMBER(SEARCH("kit",LOWER($B201))),ISNUMBER(SEARCH("ferrament",LOWER($B201))),ISNUMBER(SEARCH("epi",LOWER($B201)))),NOT(OR($Z201&lt;&gt;"",$AA201&lt;&gt;""))),"Descrição muito genérica: detalhe melhor o item e registre o racional no memorial ou em anexo.",IF(AND($Y201=0,$B201&lt;&gt;"",OR($G201&lt;&gt;"",$H201&lt;&gt;"",$J201&lt;&gt;"",$K201&lt;&gt;"",$M201&lt;&gt;"",$N201&lt;&gt;"",$P201&lt;&gt;"",$Q201&lt;&gt;"",$S201&lt;&gt;"",$T201&lt;&gt;"",$V201&lt;&gt;"",$W201&lt;&gt;"")),"O item possui dados lançados, mas o total está zerado. Revise os valores informados.","")))))))))))))))</f>
        <v/>
      </c>
    </row>
    <row r="202" spans="1:35" ht="14.25" customHeight="1" x14ac:dyDescent="0.25">
      <c r="A202" s="57" t="str">
        <f t="shared" ref="A202:A265" si="39">AH202</f>
        <v/>
      </c>
      <c r="B202" s="58"/>
      <c r="C202" s="58"/>
      <c r="D202" s="58"/>
      <c r="E202" s="58"/>
      <c r="F202" s="58"/>
      <c r="G202" s="269"/>
      <c r="H202" s="59"/>
      <c r="I202" s="273">
        <f t="shared" ref="I202:I265" si="40">IFERROR(G202*H202,0)</f>
        <v>0</v>
      </c>
      <c r="J202" s="269"/>
      <c r="K202" s="59"/>
      <c r="L202" s="270">
        <f t="shared" ref="L202:L265" si="41">IFERROR(J202*K202,0)</f>
        <v>0</v>
      </c>
      <c r="M202" s="269"/>
      <c r="N202" s="59"/>
      <c r="O202" s="270">
        <f t="shared" ref="O202:O265" si="42">IFERROR(M202*N202,0)</f>
        <v>0</v>
      </c>
      <c r="P202" s="269"/>
      <c r="Q202" s="59"/>
      <c r="R202" s="271">
        <f t="shared" ref="R202:R265" si="43">IFERROR(P202*Q202,0)</f>
        <v>0</v>
      </c>
      <c r="S202" s="269"/>
      <c r="T202" s="59"/>
      <c r="U202" s="270">
        <f t="shared" ref="U202:U265" si="44">IFERROR(S202*T202,0)</f>
        <v>0</v>
      </c>
      <c r="V202" s="269"/>
      <c r="W202" s="59"/>
      <c r="X202" s="270">
        <f t="shared" ref="X202:X265" si="45">IFERROR(V202*W202,0)</f>
        <v>0</v>
      </c>
      <c r="Y202" s="270">
        <f t="shared" ref="Y202:Y265" si="46">SUM(I202,L202,O202,R202,U202,X202)</f>
        <v>0</v>
      </c>
      <c r="Z202" s="58"/>
      <c r="AA202" s="58"/>
      <c r="AB202" s="60" t="str">
        <f t="shared" ref="AB202:AB265" si="47">IF($B202="","",TEXT(ROW()-4,"000"))</f>
        <v/>
      </c>
      <c r="AC202" s="21" t="b">
        <f t="shared" ref="AC202:AC265" si="48">OR(LEN($B202&amp;"")&gt;0,LEN($C202&amp;"")&gt;0,LEN($D202&amp;"")&gt;0,LEN($E202&amp;"")&gt;0,LEN($F202&amp;"")&gt;0,LEN($G202&amp;"")&gt;0,LEN($H202&amp;"")&gt;0,LEN($J202&amp;"")&gt;0,LEN($K202&amp;"")&gt;0,LEN($M202&amp;"")&gt;0,LEN($N202&amp;"")&gt;0,LEN($P202&amp;"")&gt;0,LEN($Q202&amp;"")&gt;0,LEN($S202&amp;"")&gt;0,LEN($T202&amp;"")&gt;0,LEN($V202&amp;"")&gt;0,LEN($W202&amp;"")&gt;0,LEN($Z202&amp;"")&gt;0,LEN($AA202&amp;"")&gt;0)</f>
        <v>0</v>
      </c>
      <c r="AD202" s="21" t="b">
        <f t="shared" ref="AD202:AD265" si="49">AND($B202&lt;&gt;"",$C202&lt;&gt;"",$E202&lt;&gt;"",$F202&lt;&gt;"")</f>
        <v>0</v>
      </c>
      <c r="AE202" s="21" t="b">
        <f t="shared" ref="AE202:AE265" si="50">OR(AND($G202&lt;&gt;"",$H202&lt;&gt;""),AND($J202&lt;&gt;"",$K202&lt;&gt;""),AND($M202&lt;&gt;"",$N202&lt;&gt;""),AND($P202&lt;&gt;"",$Q202&lt;&gt;""),AND($S202&lt;&gt;"",$T202&lt;&gt;""),AND($V202&lt;&gt;"",$W202&lt;&gt;""))</f>
        <v>0</v>
      </c>
      <c r="AF202" s="21" t="b">
        <f ca="1">OR(AND($AC202,NOT($AD202)),AND($AC202,OR(AND($G202="",$H202&lt;&gt;""),AND($G202&lt;&gt;"",$H202=""),AND($J202="",$K202&lt;&gt;""),AND($J202&lt;&gt;"",$K202=""),AND($M202="",$N202&lt;&gt;""),AND($M202&lt;&gt;"",$N202=""),AND($P202="",$Q202&lt;&gt;""),AND($P202&lt;&gt;"",$Q202=""),AND($S202="",$T202&lt;&gt;""),AND($S202&lt;&gt;"",$T202=""),AND($V202="",$W202&lt;&gt;""),AND($V202&lt;&gt;"",$W202=""))),AND($C202&lt;&gt;"",$E202&lt;&gt;"",LEFT(TRIM($C202),1)&lt;&gt;LEFT(TRIM($E202),1)),IF(OR($E202="",$F202=""),FALSE(),IFERROR(COUNTIF(INDIRECT("UNITS_"&amp;SUBSTITUTE(LEFT($E202,FIND(" ",$E202&amp;" ")-1),".","_")),$F202)=0,TRUE())),AND($B202&lt;&gt;"",OR(ISNUMBER(SEARCH("outro",LOWER($B202))),ISNUMBER(SEARCH("divers",LOWER($B202))),ISNUMBER(SEARCH("etc",LOWER($B202))))),OR(AND(ISNUMBER(SEARCH("comunic",LOWER($B202))),LEFT($E202,3)&lt;&gt;"4.4"),AND(ISNUMBER(SEARCH("monitor",LOWER($B202))),NOT(OR(LEFT($E202,3)="1.5",LEFT($E202,3)="2.5")))),AND($B202&lt;&gt;"",OR(LEFT($C202,1)="1",LEFT($C202,1)="2"),$D202=""),AND($D202&lt;&gt;"",NOT(OR(LEFT($C202,1)="1",LEFT($C202,1)="2"))),AND($D202&lt;&gt;"",COUNTIF(' PROJETO'!$B$14:$B$16,$D202)=0),IF($D202="",FALSE(),IF(COUNTIF(' PROJETO'!$B$14:$B$16,$D202)=0,FALSE(),IFERROR(INDEX(' PROJETO'!$C$14:$C$16,MATCH($D202,' PROJETO'!$B$14:$B$16,0))&lt;&gt;"Sim",FALSE()))))</f>
        <v>0</v>
      </c>
      <c r="AG202" s="21" t="b">
        <f>AND($AC202,$Y202&gt;'CONFG.  LISTAS'!$F$4,$Z202="",$AA202="")</f>
        <v>0</v>
      </c>
      <c r="AH202" s="21" t="str">
        <f t="shared" ref="AH202:AH265" si="51">IF(NOT($AC202),"",IF($AG202,"⚠",IF(OR(AND($AC202,NOT($AE202)),$AF202),"◔","✓")))</f>
        <v/>
      </c>
      <c r="AI202" s="43" t="str">
        <f ca="1">IF(NOT($AC202),"",IF(OR($B202="",$C202="",$E202="",$F202=""),"Preencha descrição, categoria, tipo e unidade.",IF(AND($B202&lt;&gt;"",OR(LEFT($C202,1)="1",LEFT($C202,1)="2"),$D202=""),"Informe a prática de restauração para itens diretos.",IF(AND($D202&lt;&gt;"",NOT(OR(LEFT($C202,1)="1",LEFT($C202,1)="2"))),"Custos indiretos não devem pertencer a uma prática específica.",IF(AND($D202&lt;&gt;"",COUNTIF(' PROJETO'!$B$14:$B$16,$D202)=0),"Prática de restauração inválida ou não cadastrada.",IF(IF($D202="",FALSE(),IF(COUNTIF(' PROJETO'!$B$14:$B$16,$D202)=0,FALSE(),IFERROR(INDEX(' PROJETO'!$C$14:$C$16,MATCH($D202,' PROJETO'!$B$14:$B$16,0))&lt;&gt;"Sim",FALSE()))),"A prática informada no item não foi selecionada na aba Projeto.",IF(AND(MAX($I202,$L202,$O202,$R202,$U202,$X202)&gt;'CONFG.  LISTAS'!$F$4,NOT(OR($Z202&lt;&gt;"",$AA202&lt;&gt;""))),"Memorial de cálculo ou anexo obrigatório não informado para item acima do limite.",IF(OR(AND($G202&lt;&gt;"",$H202&lt;&gt;"",OR($G202&lt;=0,$H202&lt;=0)),AND($J202&lt;&gt;"",$K202&lt;&gt;"",OR($J202&lt;=0,$K202&lt;=0)),AND($M202&lt;&gt;"",$N202&lt;&gt;"",OR($M202&lt;=0,$N202&lt;=0)),AND($P202&lt;&gt;"",$Q202&lt;&gt;"",OR($P202&lt;=0,$Q202&lt;=0)),AND($S202&lt;&gt;"",$T202&lt;&gt;"",OR($S202&lt;=0,$T202&lt;=0)),AND($V202&lt;&gt;"",$W202&lt;&gt;"",OR($V202&lt;=0,$W202&lt;=0))),"Revise os valores informados: valor unitário e quantidade devem ser maiores que zero.",IF(OR(AND($G202="",$H202&lt;&gt;""),AND($G202&lt;&gt;"",$H202=""),AND($J202="",$K202&lt;&gt;""),AND($J202&lt;&gt;"",$K202=""),AND($M202="",$N202&lt;&gt;""),AND($M202&lt;&gt;"",$N202=""),AND($P202="",$Q202&lt;&gt;""),AND($P202&lt;&gt;"",$Q202=""),AND($S202="",$T202&lt;&gt;""),AND($S202&lt;&gt;"",$T202=""),AND($V202="",$W202&lt;&gt;""),AND($V202&lt;&gt;"",$W202="")),"Há ano preenchido parcialmente: "&amp;TRIM(IF(AND($G202="",$H202&lt;&gt;""),"Ano 1 (falta valor unitário); ","")&amp;IF(AND($G202&lt;&gt;"",$H202=""),"Ano 1 (falta quantidade); ","")&amp;IF(AND($J202="",$K202&lt;&gt;""),"Ano 2 (falta valor unitário); ","")&amp;IF(AND($J202&lt;&gt;"",$K202=""),"Ano 2 (falta quantidade); ","")&amp;IF(AND($M202="",$N202&lt;&gt;""),"Ano 3 (falta valor unitário); ","")&amp;IF(AND($M202&lt;&gt;"",$N202=""),"Ano 3 (falta quantidade); ","")&amp;IF(AND($P202="",$Q202&lt;&gt;""),"Ano 4 (falta valor unitário); ","")&amp;IF(AND($P202&lt;&gt;"",$Q202=""),"Ano 4 (falta quantidade); ","")&amp;IF(AND($S202="",$T202&lt;&gt;""),"Ano 5 (falta valor unitário); ","")&amp;IF(AND($S202&lt;&gt;"",$T202=""),"Ano 5 (falta quantidade); ","")&amp;IF(AND($V202="",$W202&lt;&gt;""),"Ano 6 (falta valor unitário); ","")&amp;IF(AND($V202&lt;&gt;"",$W202=""),"Ano 6 (falta quantidade); ","")), IF(NOT(OR(AND($G202&lt;&gt;"",$H202&lt;&gt;""),AND($J202&lt;&gt;"",$K202&lt;&gt;""),AND($M202&lt;&gt;"",$N202&lt;&gt;""),AND($P202&lt;&gt;"",$Q202&lt;&gt;""),AND($S202&lt;&gt;"",$T202&lt;&gt;""),AND($V202&lt;&gt;"",$W202&lt;&gt;""))),"Informe pelo menos um ano completo com valor unitário e quantidade.",IF(AND($C202&lt;&gt;"",$E202&lt;&gt;"",LEFT(TRIM($C202),1)&lt;&gt;LEFT(TRIM($E202),1)),"Categoria e tipo estão incompatíveis.",IF(IF(OR($E202="",$F202=""),FALSE(),IFERROR(COUNTIF(INDIRECT("UNITS_"&amp;SUBSTITUTE(LEFT($E202,FIND(" ",$E202&amp;" ")-1),".","_")),$F202)=0,TRUE())),"Unidade incompatível com o tipo selecionado.",IF(OR(AND(ISNUMBER(SEARCH("comunic",LOWER($B202))),LEFT($E202,3)&lt;&gt;"4.4"),AND(ISNUMBER(SEARCH("monitor",LOWER($B202))),NOT(OR(LEFT($E202,3)="1.5",LEFT($E202,3)="2.5")))),"Revise a classificação do item conforme as regras de preenchimento.",IF(AND($B202&lt;&gt;"",OR(ISNUMBER(SEARCH("outro",LOWER($B202))),ISNUMBER(SEARCH("divers",LOWER($B202))),ISNUMBER(SEARCH("kit",LOWER($B202))),ISNUMBER(SEARCH("ferrament",LOWER($B202))),ISNUMBER(SEARCH("epi",LOWER($B202)))),NOT(OR($Z202&lt;&gt;"",$AA202&lt;&gt;""))),"Descrição muito genérica: detalhe melhor o item e registre o racional no memorial ou em anexo.",IF(AND($Y202=0,$B202&lt;&gt;"",OR($G202&lt;&gt;"",$H202&lt;&gt;"",$J202&lt;&gt;"",$K202&lt;&gt;"",$M202&lt;&gt;"",$N202&lt;&gt;"",$P202&lt;&gt;"",$Q202&lt;&gt;"",$S202&lt;&gt;"",$T202&lt;&gt;"",$V202&lt;&gt;"",$W202&lt;&gt;"")),"O item possui dados lançados, mas o total está zerado. Revise os valores informados.","")))))))))))))))</f>
        <v/>
      </c>
    </row>
    <row r="203" spans="1:35" ht="14.25" customHeight="1" x14ac:dyDescent="0.25">
      <c r="A203" s="57" t="str">
        <f t="shared" si="39"/>
        <v/>
      </c>
      <c r="B203" s="61"/>
      <c r="C203" s="61"/>
      <c r="D203" s="58"/>
      <c r="E203" s="61"/>
      <c r="F203" s="61"/>
      <c r="G203" s="272"/>
      <c r="H203" s="62"/>
      <c r="I203" s="273">
        <f t="shared" si="40"/>
        <v>0</v>
      </c>
      <c r="J203" s="272"/>
      <c r="K203" s="62"/>
      <c r="L203" s="270">
        <f t="shared" si="41"/>
        <v>0</v>
      </c>
      <c r="M203" s="272"/>
      <c r="N203" s="62"/>
      <c r="O203" s="270">
        <f t="shared" si="42"/>
        <v>0</v>
      </c>
      <c r="P203" s="272"/>
      <c r="Q203" s="62"/>
      <c r="R203" s="271">
        <f t="shared" si="43"/>
        <v>0</v>
      </c>
      <c r="S203" s="272"/>
      <c r="T203" s="62"/>
      <c r="U203" s="270">
        <f t="shared" si="44"/>
        <v>0</v>
      </c>
      <c r="V203" s="272"/>
      <c r="W203" s="62"/>
      <c r="X203" s="270">
        <f t="shared" si="45"/>
        <v>0</v>
      </c>
      <c r="Y203" s="270">
        <f t="shared" si="46"/>
        <v>0</v>
      </c>
      <c r="Z203" s="61"/>
      <c r="AA203" s="61"/>
      <c r="AB203" s="60" t="str">
        <f t="shared" si="47"/>
        <v/>
      </c>
      <c r="AC203" s="21" t="b">
        <f t="shared" si="48"/>
        <v>0</v>
      </c>
      <c r="AD203" s="21" t="b">
        <f t="shared" si="49"/>
        <v>0</v>
      </c>
      <c r="AE203" s="21" t="b">
        <f t="shared" si="50"/>
        <v>0</v>
      </c>
      <c r="AF203" s="21" t="b">
        <f ca="1">OR(AND($AC203,NOT($AD203)),AND($AC203,OR(AND($G203="",$H203&lt;&gt;""),AND($G203&lt;&gt;"",$H203=""),AND($J203="",$K203&lt;&gt;""),AND($J203&lt;&gt;"",$K203=""),AND($M203="",$N203&lt;&gt;""),AND($M203&lt;&gt;"",$N203=""),AND($P203="",$Q203&lt;&gt;""),AND($P203&lt;&gt;"",$Q203=""),AND($S203="",$T203&lt;&gt;""),AND($S203&lt;&gt;"",$T203=""),AND($V203="",$W203&lt;&gt;""),AND($V203&lt;&gt;"",$W203=""))),AND($C203&lt;&gt;"",$E203&lt;&gt;"",LEFT(TRIM($C203),1)&lt;&gt;LEFT(TRIM($E203),1)),IF(OR($E203="",$F203=""),FALSE(),IFERROR(COUNTIF(INDIRECT("UNITS_"&amp;SUBSTITUTE(LEFT($E203,FIND(" ",$E203&amp;" ")-1),".","_")),$F203)=0,TRUE())),AND($B203&lt;&gt;"",OR(ISNUMBER(SEARCH("outro",LOWER($B203))),ISNUMBER(SEARCH("divers",LOWER($B203))),ISNUMBER(SEARCH("etc",LOWER($B203))))),OR(AND(ISNUMBER(SEARCH("comunic",LOWER($B203))),LEFT($E203,3)&lt;&gt;"4.4"),AND(ISNUMBER(SEARCH("monitor",LOWER($B203))),NOT(OR(LEFT($E203,3)="1.5",LEFT($E203,3)="2.5")))),AND($B203&lt;&gt;"",OR(LEFT($C203,1)="1",LEFT($C203,1)="2"),$D203=""),AND($D203&lt;&gt;"",NOT(OR(LEFT($C203,1)="1",LEFT($C203,1)="2"))),AND($D203&lt;&gt;"",COUNTIF(' PROJETO'!$B$14:$B$16,$D203)=0),IF($D203="",FALSE(),IF(COUNTIF(' PROJETO'!$B$14:$B$16,$D203)=0,FALSE(),IFERROR(INDEX(' PROJETO'!$C$14:$C$16,MATCH($D203,' PROJETO'!$B$14:$B$16,0))&lt;&gt;"Sim",FALSE()))))</f>
        <v>0</v>
      </c>
      <c r="AG203" s="21" t="b">
        <f>AND($AC203,$Y203&gt;'CONFG.  LISTAS'!$F$4,$Z203="",$AA203="")</f>
        <v>0</v>
      </c>
      <c r="AH203" s="21" t="str">
        <f t="shared" si="51"/>
        <v/>
      </c>
      <c r="AI203" s="43" t="str">
        <f ca="1">IF(NOT($AC203),"",IF(OR($B203="",$C203="",$E203="",$F203=""),"Preencha descrição, categoria, tipo e unidade.",IF(AND($B203&lt;&gt;"",OR(LEFT($C203,1)="1",LEFT($C203,1)="2"),$D203=""),"Informe a prática de restauração para itens diretos.",IF(AND($D203&lt;&gt;"",NOT(OR(LEFT($C203,1)="1",LEFT($C203,1)="2"))),"Custos indiretos não devem pertencer a uma prática específica.",IF(AND($D203&lt;&gt;"",COUNTIF(' PROJETO'!$B$14:$B$16,$D203)=0),"Prática de restauração inválida ou não cadastrada.",IF(IF($D203="",FALSE(),IF(COUNTIF(' PROJETO'!$B$14:$B$16,$D203)=0,FALSE(),IFERROR(INDEX(' PROJETO'!$C$14:$C$16,MATCH($D203,' PROJETO'!$B$14:$B$16,0))&lt;&gt;"Sim",FALSE()))),"A prática informada no item não foi selecionada na aba Projeto.",IF(AND(MAX($I203,$L203,$O203,$R203,$U203,$X203)&gt;'CONFG.  LISTAS'!$F$4,NOT(OR($Z203&lt;&gt;"",$AA203&lt;&gt;""))),"Memorial de cálculo ou anexo obrigatório não informado para item acima do limite.",IF(OR(AND($G203&lt;&gt;"",$H203&lt;&gt;"",OR($G203&lt;=0,$H203&lt;=0)),AND($J203&lt;&gt;"",$K203&lt;&gt;"",OR($J203&lt;=0,$K203&lt;=0)),AND($M203&lt;&gt;"",$N203&lt;&gt;"",OR($M203&lt;=0,$N203&lt;=0)),AND($P203&lt;&gt;"",$Q203&lt;&gt;"",OR($P203&lt;=0,$Q203&lt;=0)),AND($S203&lt;&gt;"",$T203&lt;&gt;"",OR($S203&lt;=0,$T203&lt;=0)),AND($V203&lt;&gt;"",$W203&lt;&gt;"",OR($V203&lt;=0,$W203&lt;=0))),"Revise os valores informados: valor unitário e quantidade devem ser maiores que zero.",IF(OR(AND($G203="",$H203&lt;&gt;""),AND($G203&lt;&gt;"",$H203=""),AND($J203="",$K203&lt;&gt;""),AND($J203&lt;&gt;"",$K203=""),AND($M203="",$N203&lt;&gt;""),AND($M203&lt;&gt;"",$N203=""),AND($P203="",$Q203&lt;&gt;""),AND($P203&lt;&gt;"",$Q203=""),AND($S203="",$T203&lt;&gt;""),AND($S203&lt;&gt;"",$T203=""),AND($V203="",$W203&lt;&gt;""),AND($V203&lt;&gt;"",$W203="")),"Há ano preenchido parcialmente: "&amp;TRIM(IF(AND($G203="",$H203&lt;&gt;""),"Ano 1 (falta valor unitário); ","")&amp;IF(AND($G203&lt;&gt;"",$H203=""),"Ano 1 (falta quantidade); ","")&amp;IF(AND($J203="",$K203&lt;&gt;""),"Ano 2 (falta valor unitário); ","")&amp;IF(AND($J203&lt;&gt;"",$K203=""),"Ano 2 (falta quantidade); ","")&amp;IF(AND($M203="",$N203&lt;&gt;""),"Ano 3 (falta valor unitário); ","")&amp;IF(AND($M203&lt;&gt;"",$N203=""),"Ano 3 (falta quantidade); ","")&amp;IF(AND($P203="",$Q203&lt;&gt;""),"Ano 4 (falta valor unitário); ","")&amp;IF(AND($P203&lt;&gt;"",$Q203=""),"Ano 4 (falta quantidade); ","")&amp;IF(AND($S203="",$T203&lt;&gt;""),"Ano 5 (falta valor unitário); ","")&amp;IF(AND($S203&lt;&gt;"",$T203=""),"Ano 5 (falta quantidade); ","")&amp;IF(AND($V203="",$W203&lt;&gt;""),"Ano 6 (falta valor unitário); ","")&amp;IF(AND($V203&lt;&gt;"",$W203=""),"Ano 6 (falta quantidade); ","")), IF(NOT(OR(AND($G203&lt;&gt;"",$H203&lt;&gt;""),AND($J203&lt;&gt;"",$K203&lt;&gt;""),AND($M203&lt;&gt;"",$N203&lt;&gt;""),AND($P203&lt;&gt;"",$Q203&lt;&gt;""),AND($S203&lt;&gt;"",$T203&lt;&gt;""),AND($V203&lt;&gt;"",$W203&lt;&gt;""))),"Informe pelo menos um ano completo com valor unitário e quantidade.",IF(AND($C203&lt;&gt;"",$E203&lt;&gt;"",LEFT(TRIM($C203),1)&lt;&gt;LEFT(TRIM($E203),1)),"Categoria e tipo estão incompatíveis.",IF(IF(OR($E203="",$F203=""),FALSE(),IFERROR(COUNTIF(INDIRECT("UNITS_"&amp;SUBSTITUTE(LEFT($E203,FIND(" ",$E203&amp;" ")-1),".","_")),$F203)=0,TRUE())),"Unidade incompatível com o tipo selecionado.",IF(OR(AND(ISNUMBER(SEARCH("comunic",LOWER($B203))),LEFT($E203,3)&lt;&gt;"4.4"),AND(ISNUMBER(SEARCH("monitor",LOWER($B203))),NOT(OR(LEFT($E203,3)="1.5",LEFT($E203,3)="2.5")))),"Revise a classificação do item conforme as regras de preenchimento.",IF(AND($B203&lt;&gt;"",OR(ISNUMBER(SEARCH("outro",LOWER($B203))),ISNUMBER(SEARCH("divers",LOWER($B203))),ISNUMBER(SEARCH("kit",LOWER($B203))),ISNUMBER(SEARCH("ferrament",LOWER($B203))),ISNUMBER(SEARCH("epi",LOWER($B203)))),NOT(OR($Z203&lt;&gt;"",$AA203&lt;&gt;""))),"Descrição muito genérica: detalhe melhor o item e registre o racional no memorial ou em anexo.",IF(AND($Y203=0,$B203&lt;&gt;"",OR($G203&lt;&gt;"",$H203&lt;&gt;"",$J203&lt;&gt;"",$K203&lt;&gt;"",$M203&lt;&gt;"",$N203&lt;&gt;"",$P203&lt;&gt;"",$Q203&lt;&gt;"",$S203&lt;&gt;"",$T203&lt;&gt;"",$V203&lt;&gt;"",$W203&lt;&gt;"")),"O item possui dados lançados, mas o total está zerado. Revise os valores informados.","")))))))))))))))</f>
        <v/>
      </c>
    </row>
    <row r="204" spans="1:35" ht="14.25" customHeight="1" x14ac:dyDescent="0.25">
      <c r="A204" s="57" t="str">
        <f t="shared" si="39"/>
        <v/>
      </c>
      <c r="B204" s="58"/>
      <c r="C204" s="58"/>
      <c r="D204" s="58"/>
      <c r="E204" s="58"/>
      <c r="F204" s="58"/>
      <c r="G204" s="269"/>
      <c r="H204" s="59"/>
      <c r="I204" s="273">
        <f t="shared" si="40"/>
        <v>0</v>
      </c>
      <c r="J204" s="269"/>
      <c r="K204" s="59"/>
      <c r="L204" s="270">
        <f t="shared" si="41"/>
        <v>0</v>
      </c>
      <c r="M204" s="269"/>
      <c r="N204" s="59"/>
      <c r="O204" s="270">
        <f t="shared" si="42"/>
        <v>0</v>
      </c>
      <c r="P204" s="269"/>
      <c r="Q204" s="59"/>
      <c r="R204" s="271">
        <f t="shared" si="43"/>
        <v>0</v>
      </c>
      <c r="S204" s="269"/>
      <c r="T204" s="59"/>
      <c r="U204" s="270">
        <f t="shared" si="44"/>
        <v>0</v>
      </c>
      <c r="V204" s="269"/>
      <c r="W204" s="59"/>
      <c r="X204" s="270">
        <f t="shared" si="45"/>
        <v>0</v>
      </c>
      <c r="Y204" s="270">
        <f t="shared" si="46"/>
        <v>0</v>
      </c>
      <c r="Z204" s="58"/>
      <c r="AA204" s="58"/>
      <c r="AB204" s="60" t="str">
        <f t="shared" si="47"/>
        <v/>
      </c>
      <c r="AC204" s="21" t="b">
        <f t="shared" si="48"/>
        <v>0</v>
      </c>
      <c r="AD204" s="21" t="b">
        <f t="shared" si="49"/>
        <v>0</v>
      </c>
      <c r="AE204" s="21" t="b">
        <f t="shared" si="50"/>
        <v>0</v>
      </c>
      <c r="AF204" s="21" t="b">
        <f ca="1">OR(AND($AC204,NOT($AD204)),AND($AC204,OR(AND($G204="",$H204&lt;&gt;""),AND($G204&lt;&gt;"",$H204=""),AND($J204="",$K204&lt;&gt;""),AND($J204&lt;&gt;"",$K204=""),AND($M204="",$N204&lt;&gt;""),AND($M204&lt;&gt;"",$N204=""),AND($P204="",$Q204&lt;&gt;""),AND($P204&lt;&gt;"",$Q204=""),AND($S204="",$T204&lt;&gt;""),AND($S204&lt;&gt;"",$T204=""),AND($V204="",$W204&lt;&gt;""),AND($V204&lt;&gt;"",$W204=""))),AND($C204&lt;&gt;"",$E204&lt;&gt;"",LEFT(TRIM($C204),1)&lt;&gt;LEFT(TRIM($E204),1)),IF(OR($E204="",$F204=""),FALSE(),IFERROR(COUNTIF(INDIRECT("UNITS_"&amp;SUBSTITUTE(LEFT($E204,FIND(" ",$E204&amp;" ")-1),".","_")),$F204)=0,TRUE())),AND($B204&lt;&gt;"",OR(ISNUMBER(SEARCH("outro",LOWER($B204))),ISNUMBER(SEARCH("divers",LOWER($B204))),ISNUMBER(SEARCH("etc",LOWER($B204))))),OR(AND(ISNUMBER(SEARCH("comunic",LOWER($B204))),LEFT($E204,3)&lt;&gt;"4.4"),AND(ISNUMBER(SEARCH("monitor",LOWER($B204))),NOT(OR(LEFT($E204,3)="1.5",LEFT($E204,3)="2.5")))),AND($B204&lt;&gt;"",OR(LEFT($C204,1)="1",LEFT($C204,1)="2"),$D204=""),AND($D204&lt;&gt;"",NOT(OR(LEFT($C204,1)="1",LEFT($C204,1)="2"))),AND($D204&lt;&gt;"",COUNTIF(' PROJETO'!$B$14:$B$16,$D204)=0),IF($D204="",FALSE(),IF(COUNTIF(' PROJETO'!$B$14:$B$16,$D204)=0,FALSE(),IFERROR(INDEX(' PROJETO'!$C$14:$C$16,MATCH($D204,' PROJETO'!$B$14:$B$16,0))&lt;&gt;"Sim",FALSE()))))</f>
        <v>0</v>
      </c>
      <c r="AG204" s="21" t="b">
        <f>AND($AC204,$Y204&gt;'CONFG.  LISTAS'!$F$4,$Z204="",$AA204="")</f>
        <v>0</v>
      </c>
      <c r="AH204" s="21" t="str">
        <f t="shared" si="51"/>
        <v/>
      </c>
      <c r="AI204" s="43" t="str">
        <f ca="1">IF(NOT($AC204),"",IF(OR($B204="",$C204="",$E204="",$F204=""),"Preencha descrição, categoria, tipo e unidade.",IF(AND($B204&lt;&gt;"",OR(LEFT($C204,1)="1",LEFT($C204,1)="2"),$D204=""),"Informe a prática de restauração para itens diretos.",IF(AND($D204&lt;&gt;"",NOT(OR(LEFT($C204,1)="1",LEFT($C204,1)="2"))),"Custos indiretos não devem pertencer a uma prática específica.",IF(AND($D204&lt;&gt;"",COUNTIF(' PROJETO'!$B$14:$B$16,$D204)=0),"Prática de restauração inválida ou não cadastrada.",IF(IF($D204="",FALSE(),IF(COUNTIF(' PROJETO'!$B$14:$B$16,$D204)=0,FALSE(),IFERROR(INDEX(' PROJETO'!$C$14:$C$16,MATCH($D204,' PROJETO'!$B$14:$B$16,0))&lt;&gt;"Sim",FALSE()))),"A prática informada no item não foi selecionada na aba Projeto.",IF(AND(MAX($I204,$L204,$O204,$R204,$U204,$X204)&gt;'CONFG.  LISTAS'!$F$4,NOT(OR($Z204&lt;&gt;"",$AA204&lt;&gt;""))),"Memorial de cálculo ou anexo obrigatório não informado para item acima do limite.",IF(OR(AND($G204&lt;&gt;"",$H204&lt;&gt;"",OR($G204&lt;=0,$H204&lt;=0)),AND($J204&lt;&gt;"",$K204&lt;&gt;"",OR($J204&lt;=0,$K204&lt;=0)),AND($M204&lt;&gt;"",$N204&lt;&gt;"",OR($M204&lt;=0,$N204&lt;=0)),AND($P204&lt;&gt;"",$Q204&lt;&gt;"",OR($P204&lt;=0,$Q204&lt;=0)),AND($S204&lt;&gt;"",$T204&lt;&gt;"",OR($S204&lt;=0,$T204&lt;=0)),AND($V204&lt;&gt;"",$W204&lt;&gt;"",OR($V204&lt;=0,$W204&lt;=0))),"Revise os valores informados: valor unitário e quantidade devem ser maiores que zero.",IF(OR(AND($G204="",$H204&lt;&gt;""),AND($G204&lt;&gt;"",$H204=""),AND($J204="",$K204&lt;&gt;""),AND($J204&lt;&gt;"",$K204=""),AND($M204="",$N204&lt;&gt;""),AND($M204&lt;&gt;"",$N204=""),AND($P204="",$Q204&lt;&gt;""),AND($P204&lt;&gt;"",$Q204=""),AND($S204="",$T204&lt;&gt;""),AND($S204&lt;&gt;"",$T204=""),AND($V204="",$W204&lt;&gt;""),AND($V204&lt;&gt;"",$W204="")),"Há ano preenchido parcialmente: "&amp;TRIM(IF(AND($G204="",$H204&lt;&gt;""),"Ano 1 (falta valor unitário); ","")&amp;IF(AND($G204&lt;&gt;"",$H204=""),"Ano 1 (falta quantidade); ","")&amp;IF(AND($J204="",$K204&lt;&gt;""),"Ano 2 (falta valor unitário); ","")&amp;IF(AND($J204&lt;&gt;"",$K204=""),"Ano 2 (falta quantidade); ","")&amp;IF(AND($M204="",$N204&lt;&gt;""),"Ano 3 (falta valor unitário); ","")&amp;IF(AND($M204&lt;&gt;"",$N204=""),"Ano 3 (falta quantidade); ","")&amp;IF(AND($P204="",$Q204&lt;&gt;""),"Ano 4 (falta valor unitário); ","")&amp;IF(AND($P204&lt;&gt;"",$Q204=""),"Ano 4 (falta quantidade); ","")&amp;IF(AND($S204="",$T204&lt;&gt;""),"Ano 5 (falta valor unitário); ","")&amp;IF(AND($S204&lt;&gt;"",$T204=""),"Ano 5 (falta quantidade); ","")&amp;IF(AND($V204="",$W204&lt;&gt;""),"Ano 6 (falta valor unitário); ","")&amp;IF(AND($V204&lt;&gt;"",$W204=""),"Ano 6 (falta quantidade); ","")), IF(NOT(OR(AND($G204&lt;&gt;"",$H204&lt;&gt;""),AND($J204&lt;&gt;"",$K204&lt;&gt;""),AND($M204&lt;&gt;"",$N204&lt;&gt;""),AND($P204&lt;&gt;"",$Q204&lt;&gt;""),AND($S204&lt;&gt;"",$T204&lt;&gt;""),AND($V204&lt;&gt;"",$W204&lt;&gt;""))),"Informe pelo menos um ano completo com valor unitário e quantidade.",IF(AND($C204&lt;&gt;"",$E204&lt;&gt;"",LEFT(TRIM($C204),1)&lt;&gt;LEFT(TRIM($E204),1)),"Categoria e tipo estão incompatíveis.",IF(IF(OR($E204="",$F204=""),FALSE(),IFERROR(COUNTIF(INDIRECT("UNITS_"&amp;SUBSTITUTE(LEFT($E204,FIND(" ",$E204&amp;" ")-1),".","_")),$F204)=0,TRUE())),"Unidade incompatível com o tipo selecionado.",IF(OR(AND(ISNUMBER(SEARCH("comunic",LOWER($B204))),LEFT($E204,3)&lt;&gt;"4.4"),AND(ISNUMBER(SEARCH("monitor",LOWER($B204))),NOT(OR(LEFT($E204,3)="1.5",LEFT($E204,3)="2.5")))),"Revise a classificação do item conforme as regras de preenchimento.",IF(AND($B204&lt;&gt;"",OR(ISNUMBER(SEARCH("outro",LOWER($B204))),ISNUMBER(SEARCH("divers",LOWER($B204))),ISNUMBER(SEARCH("kit",LOWER($B204))),ISNUMBER(SEARCH("ferrament",LOWER($B204))),ISNUMBER(SEARCH("epi",LOWER($B204)))),NOT(OR($Z204&lt;&gt;"",$AA204&lt;&gt;""))),"Descrição muito genérica: detalhe melhor o item e registre o racional no memorial ou em anexo.",IF(AND($Y204=0,$B204&lt;&gt;"",OR($G204&lt;&gt;"",$H204&lt;&gt;"",$J204&lt;&gt;"",$K204&lt;&gt;"",$M204&lt;&gt;"",$N204&lt;&gt;"",$P204&lt;&gt;"",$Q204&lt;&gt;"",$S204&lt;&gt;"",$T204&lt;&gt;"",$V204&lt;&gt;"",$W204&lt;&gt;"")),"O item possui dados lançados, mas o total está zerado. Revise os valores informados.","")))))))))))))))</f>
        <v/>
      </c>
    </row>
    <row r="205" spans="1:35" ht="14.25" customHeight="1" x14ac:dyDescent="0.25">
      <c r="A205" s="57" t="str">
        <f t="shared" si="39"/>
        <v/>
      </c>
      <c r="B205" s="61"/>
      <c r="C205" s="61"/>
      <c r="D205" s="58"/>
      <c r="E205" s="61"/>
      <c r="F205" s="61"/>
      <c r="G205" s="272"/>
      <c r="H205" s="62"/>
      <c r="I205" s="273">
        <f t="shared" si="40"/>
        <v>0</v>
      </c>
      <c r="J205" s="272"/>
      <c r="K205" s="62"/>
      <c r="L205" s="270">
        <f t="shared" si="41"/>
        <v>0</v>
      </c>
      <c r="M205" s="272"/>
      <c r="N205" s="62"/>
      <c r="O205" s="270">
        <f t="shared" si="42"/>
        <v>0</v>
      </c>
      <c r="P205" s="272"/>
      <c r="Q205" s="62"/>
      <c r="R205" s="271">
        <f t="shared" si="43"/>
        <v>0</v>
      </c>
      <c r="S205" s="272"/>
      <c r="T205" s="62"/>
      <c r="U205" s="270">
        <f t="shared" si="44"/>
        <v>0</v>
      </c>
      <c r="V205" s="272"/>
      <c r="W205" s="62"/>
      <c r="X205" s="270">
        <f t="shared" si="45"/>
        <v>0</v>
      </c>
      <c r="Y205" s="270">
        <f t="shared" si="46"/>
        <v>0</v>
      </c>
      <c r="Z205" s="61"/>
      <c r="AA205" s="61"/>
      <c r="AB205" s="60" t="str">
        <f t="shared" si="47"/>
        <v/>
      </c>
      <c r="AC205" s="21" t="b">
        <f t="shared" si="48"/>
        <v>0</v>
      </c>
      <c r="AD205" s="21" t="b">
        <f t="shared" si="49"/>
        <v>0</v>
      </c>
      <c r="AE205" s="21" t="b">
        <f t="shared" si="50"/>
        <v>0</v>
      </c>
      <c r="AF205" s="21" t="b">
        <f ca="1">OR(AND($AC205,NOT($AD205)),AND($AC205,OR(AND($G205="",$H205&lt;&gt;""),AND($G205&lt;&gt;"",$H205=""),AND($J205="",$K205&lt;&gt;""),AND($J205&lt;&gt;"",$K205=""),AND($M205="",$N205&lt;&gt;""),AND($M205&lt;&gt;"",$N205=""),AND($P205="",$Q205&lt;&gt;""),AND($P205&lt;&gt;"",$Q205=""),AND($S205="",$T205&lt;&gt;""),AND($S205&lt;&gt;"",$T205=""),AND($V205="",$W205&lt;&gt;""),AND($V205&lt;&gt;"",$W205=""))),AND($C205&lt;&gt;"",$E205&lt;&gt;"",LEFT(TRIM($C205),1)&lt;&gt;LEFT(TRIM($E205),1)),IF(OR($E205="",$F205=""),FALSE(),IFERROR(COUNTIF(INDIRECT("UNITS_"&amp;SUBSTITUTE(LEFT($E205,FIND(" ",$E205&amp;" ")-1),".","_")),$F205)=0,TRUE())),AND($B205&lt;&gt;"",OR(ISNUMBER(SEARCH("outro",LOWER($B205))),ISNUMBER(SEARCH("divers",LOWER($B205))),ISNUMBER(SEARCH("etc",LOWER($B205))))),OR(AND(ISNUMBER(SEARCH("comunic",LOWER($B205))),LEFT($E205,3)&lt;&gt;"4.4"),AND(ISNUMBER(SEARCH("monitor",LOWER($B205))),NOT(OR(LEFT($E205,3)="1.5",LEFT($E205,3)="2.5")))),AND($B205&lt;&gt;"",OR(LEFT($C205,1)="1",LEFT($C205,1)="2"),$D205=""),AND($D205&lt;&gt;"",NOT(OR(LEFT($C205,1)="1",LEFT($C205,1)="2"))),AND($D205&lt;&gt;"",COUNTIF(' PROJETO'!$B$14:$B$16,$D205)=0),IF($D205="",FALSE(),IF(COUNTIF(' PROJETO'!$B$14:$B$16,$D205)=0,FALSE(),IFERROR(INDEX(' PROJETO'!$C$14:$C$16,MATCH($D205,' PROJETO'!$B$14:$B$16,0))&lt;&gt;"Sim",FALSE()))))</f>
        <v>0</v>
      </c>
      <c r="AG205" s="21" t="b">
        <f>AND($AC205,$Y205&gt;'CONFG.  LISTAS'!$F$4,$Z205="",$AA205="")</f>
        <v>0</v>
      </c>
      <c r="AH205" s="21" t="str">
        <f t="shared" si="51"/>
        <v/>
      </c>
      <c r="AI205" s="43" t="str">
        <f ca="1">IF(NOT($AC205),"",IF(OR($B205="",$C205="",$E205="",$F205=""),"Preencha descrição, categoria, tipo e unidade.",IF(AND($B205&lt;&gt;"",OR(LEFT($C205,1)="1",LEFT($C205,1)="2"),$D205=""),"Informe a prática de restauração para itens diretos.",IF(AND($D205&lt;&gt;"",NOT(OR(LEFT($C205,1)="1",LEFT($C205,1)="2"))),"Custos indiretos não devem pertencer a uma prática específica.",IF(AND($D205&lt;&gt;"",COUNTIF(' PROJETO'!$B$14:$B$16,$D205)=0),"Prática de restauração inválida ou não cadastrada.",IF(IF($D205="",FALSE(),IF(COUNTIF(' PROJETO'!$B$14:$B$16,$D205)=0,FALSE(),IFERROR(INDEX(' PROJETO'!$C$14:$C$16,MATCH($D205,' PROJETO'!$B$14:$B$16,0))&lt;&gt;"Sim",FALSE()))),"A prática informada no item não foi selecionada na aba Projeto.",IF(AND(MAX($I205,$L205,$O205,$R205,$U205,$X205)&gt;'CONFG.  LISTAS'!$F$4,NOT(OR($Z205&lt;&gt;"",$AA205&lt;&gt;""))),"Memorial de cálculo ou anexo obrigatório não informado para item acima do limite.",IF(OR(AND($G205&lt;&gt;"",$H205&lt;&gt;"",OR($G205&lt;=0,$H205&lt;=0)),AND($J205&lt;&gt;"",$K205&lt;&gt;"",OR($J205&lt;=0,$K205&lt;=0)),AND($M205&lt;&gt;"",$N205&lt;&gt;"",OR($M205&lt;=0,$N205&lt;=0)),AND($P205&lt;&gt;"",$Q205&lt;&gt;"",OR($P205&lt;=0,$Q205&lt;=0)),AND($S205&lt;&gt;"",$T205&lt;&gt;"",OR($S205&lt;=0,$T205&lt;=0)),AND($V205&lt;&gt;"",$W205&lt;&gt;"",OR($V205&lt;=0,$W205&lt;=0))),"Revise os valores informados: valor unitário e quantidade devem ser maiores que zero.",IF(OR(AND($G205="",$H205&lt;&gt;""),AND($G205&lt;&gt;"",$H205=""),AND($J205="",$K205&lt;&gt;""),AND($J205&lt;&gt;"",$K205=""),AND($M205="",$N205&lt;&gt;""),AND($M205&lt;&gt;"",$N205=""),AND($P205="",$Q205&lt;&gt;""),AND($P205&lt;&gt;"",$Q205=""),AND($S205="",$T205&lt;&gt;""),AND($S205&lt;&gt;"",$T205=""),AND($V205="",$W205&lt;&gt;""),AND($V205&lt;&gt;"",$W205="")),"Há ano preenchido parcialmente: "&amp;TRIM(IF(AND($G205="",$H205&lt;&gt;""),"Ano 1 (falta valor unitário); ","")&amp;IF(AND($G205&lt;&gt;"",$H205=""),"Ano 1 (falta quantidade); ","")&amp;IF(AND($J205="",$K205&lt;&gt;""),"Ano 2 (falta valor unitário); ","")&amp;IF(AND($J205&lt;&gt;"",$K205=""),"Ano 2 (falta quantidade); ","")&amp;IF(AND($M205="",$N205&lt;&gt;""),"Ano 3 (falta valor unitário); ","")&amp;IF(AND($M205&lt;&gt;"",$N205=""),"Ano 3 (falta quantidade); ","")&amp;IF(AND($P205="",$Q205&lt;&gt;""),"Ano 4 (falta valor unitário); ","")&amp;IF(AND($P205&lt;&gt;"",$Q205=""),"Ano 4 (falta quantidade); ","")&amp;IF(AND($S205="",$T205&lt;&gt;""),"Ano 5 (falta valor unitário); ","")&amp;IF(AND($S205&lt;&gt;"",$T205=""),"Ano 5 (falta quantidade); ","")&amp;IF(AND($V205="",$W205&lt;&gt;""),"Ano 6 (falta valor unitário); ","")&amp;IF(AND($V205&lt;&gt;"",$W205=""),"Ano 6 (falta quantidade); ","")), IF(NOT(OR(AND($G205&lt;&gt;"",$H205&lt;&gt;""),AND($J205&lt;&gt;"",$K205&lt;&gt;""),AND($M205&lt;&gt;"",$N205&lt;&gt;""),AND($P205&lt;&gt;"",$Q205&lt;&gt;""),AND($S205&lt;&gt;"",$T205&lt;&gt;""),AND($V205&lt;&gt;"",$W205&lt;&gt;""))),"Informe pelo menos um ano completo com valor unitário e quantidade.",IF(AND($C205&lt;&gt;"",$E205&lt;&gt;"",LEFT(TRIM($C205),1)&lt;&gt;LEFT(TRIM($E205),1)),"Categoria e tipo estão incompatíveis.",IF(IF(OR($E205="",$F205=""),FALSE(),IFERROR(COUNTIF(INDIRECT("UNITS_"&amp;SUBSTITUTE(LEFT($E205,FIND(" ",$E205&amp;" ")-1),".","_")),$F205)=0,TRUE())),"Unidade incompatível com o tipo selecionado.",IF(OR(AND(ISNUMBER(SEARCH("comunic",LOWER($B205))),LEFT($E205,3)&lt;&gt;"4.4"),AND(ISNUMBER(SEARCH("monitor",LOWER($B205))),NOT(OR(LEFT($E205,3)="1.5",LEFT($E205,3)="2.5")))),"Revise a classificação do item conforme as regras de preenchimento.",IF(AND($B205&lt;&gt;"",OR(ISNUMBER(SEARCH("outro",LOWER($B205))),ISNUMBER(SEARCH("divers",LOWER($B205))),ISNUMBER(SEARCH("kit",LOWER($B205))),ISNUMBER(SEARCH("ferrament",LOWER($B205))),ISNUMBER(SEARCH("epi",LOWER($B205)))),NOT(OR($Z205&lt;&gt;"",$AA205&lt;&gt;""))),"Descrição muito genérica: detalhe melhor o item e registre o racional no memorial ou em anexo.",IF(AND($Y205=0,$B205&lt;&gt;"",OR($G205&lt;&gt;"",$H205&lt;&gt;"",$J205&lt;&gt;"",$K205&lt;&gt;"",$M205&lt;&gt;"",$N205&lt;&gt;"",$P205&lt;&gt;"",$Q205&lt;&gt;"",$S205&lt;&gt;"",$T205&lt;&gt;"",$V205&lt;&gt;"",$W205&lt;&gt;"")),"O item possui dados lançados, mas o total está zerado. Revise os valores informados.","")))))))))))))))</f>
        <v/>
      </c>
    </row>
    <row r="206" spans="1:35" ht="14.25" customHeight="1" x14ac:dyDescent="0.25">
      <c r="A206" s="57" t="str">
        <f t="shared" si="39"/>
        <v/>
      </c>
      <c r="B206" s="58"/>
      <c r="C206" s="58"/>
      <c r="D206" s="58"/>
      <c r="E206" s="58"/>
      <c r="F206" s="58"/>
      <c r="G206" s="269"/>
      <c r="H206" s="59"/>
      <c r="I206" s="273">
        <f t="shared" si="40"/>
        <v>0</v>
      </c>
      <c r="J206" s="269"/>
      <c r="K206" s="59"/>
      <c r="L206" s="270">
        <f t="shared" si="41"/>
        <v>0</v>
      </c>
      <c r="M206" s="269"/>
      <c r="N206" s="59"/>
      <c r="O206" s="270">
        <f t="shared" si="42"/>
        <v>0</v>
      </c>
      <c r="P206" s="269"/>
      <c r="Q206" s="59"/>
      <c r="R206" s="271">
        <f t="shared" si="43"/>
        <v>0</v>
      </c>
      <c r="S206" s="269"/>
      <c r="T206" s="59"/>
      <c r="U206" s="270">
        <f t="shared" si="44"/>
        <v>0</v>
      </c>
      <c r="V206" s="269"/>
      <c r="W206" s="59"/>
      <c r="X206" s="270">
        <f t="shared" si="45"/>
        <v>0</v>
      </c>
      <c r="Y206" s="270">
        <f t="shared" si="46"/>
        <v>0</v>
      </c>
      <c r="Z206" s="58"/>
      <c r="AA206" s="58"/>
      <c r="AB206" s="60" t="str">
        <f t="shared" si="47"/>
        <v/>
      </c>
      <c r="AC206" s="21" t="b">
        <f t="shared" si="48"/>
        <v>0</v>
      </c>
      <c r="AD206" s="21" t="b">
        <f t="shared" si="49"/>
        <v>0</v>
      </c>
      <c r="AE206" s="21" t="b">
        <f t="shared" si="50"/>
        <v>0</v>
      </c>
      <c r="AF206" s="21" t="b">
        <f ca="1">OR(AND($AC206,NOT($AD206)),AND($AC206,OR(AND($G206="",$H206&lt;&gt;""),AND($G206&lt;&gt;"",$H206=""),AND($J206="",$K206&lt;&gt;""),AND($J206&lt;&gt;"",$K206=""),AND($M206="",$N206&lt;&gt;""),AND($M206&lt;&gt;"",$N206=""),AND($P206="",$Q206&lt;&gt;""),AND($P206&lt;&gt;"",$Q206=""),AND($S206="",$T206&lt;&gt;""),AND($S206&lt;&gt;"",$T206=""),AND($V206="",$W206&lt;&gt;""),AND($V206&lt;&gt;"",$W206=""))),AND($C206&lt;&gt;"",$E206&lt;&gt;"",LEFT(TRIM($C206),1)&lt;&gt;LEFT(TRIM($E206),1)),IF(OR($E206="",$F206=""),FALSE(),IFERROR(COUNTIF(INDIRECT("UNITS_"&amp;SUBSTITUTE(LEFT($E206,FIND(" ",$E206&amp;" ")-1),".","_")),$F206)=0,TRUE())),AND($B206&lt;&gt;"",OR(ISNUMBER(SEARCH("outro",LOWER($B206))),ISNUMBER(SEARCH("divers",LOWER($B206))),ISNUMBER(SEARCH("etc",LOWER($B206))))),OR(AND(ISNUMBER(SEARCH("comunic",LOWER($B206))),LEFT($E206,3)&lt;&gt;"4.4"),AND(ISNUMBER(SEARCH("monitor",LOWER($B206))),NOT(OR(LEFT($E206,3)="1.5",LEFT($E206,3)="2.5")))),AND($B206&lt;&gt;"",OR(LEFT($C206,1)="1",LEFT($C206,1)="2"),$D206=""),AND($D206&lt;&gt;"",NOT(OR(LEFT($C206,1)="1",LEFT($C206,1)="2"))),AND($D206&lt;&gt;"",COUNTIF(' PROJETO'!$B$14:$B$16,$D206)=0),IF($D206="",FALSE(),IF(COUNTIF(' PROJETO'!$B$14:$B$16,$D206)=0,FALSE(),IFERROR(INDEX(' PROJETO'!$C$14:$C$16,MATCH($D206,' PROJETO'!$B$14:$B$16,0))&lt;&gt;"Sim",FALSE()))))</f>
        <v>0</v>
      </c>
      <c r="AG206" s="21" t="b">
        <f>AND($AC206,$Y206&gt;'CONFG.  LISTAS'!$F$4,$Z206="",$AA206="")</f>
        <v>0</v>
      </c>
      <c r="AH206" s="21" t="str">
        <f t="shared" si="51"/>
        <v/>
      </c>
      <c r="AI206" s="43" t="str">
        <f ca="1">IF(NOT($AC206),"",IF(OR($B206="",$C206="",$E206="",$F206=""),"Preencha descrição, categoria, tipo e unidade.",IF(AND($B206&lt;&gt;"",OR(LEFT($C206,1)="1",LEFT($C206,1)="2"),$D206=""),"Informe a prática de restauração para itens diretos.",IF(AND($D206&lt;&gt;"",NOT(OR(LEFT($C206,1)="1",LEFT($C206,1)="2"))),"Custos indiretos não devem pertencer a uma prática específica.",IF(AND($D206&lt;&gt;"",COUNTIF(' PROJETO'!$B$14:$B$16,$D206)=0),"Prática de restauração inválida ou não cadastrada.",IF(IF($D206="",FALSE(),IF(COUNTIF(' PROJETO'!$B$14:$B$16,$D206)=0,FALSE(),IFERROR(INDEX(' PROJETO'!$C$14:$C$16,MATCH($D206,' PROJETO'!$B$14:$B$16,0))&lt;&gt;"Sim",FALSE()))),"A prática informada no item não foi selecionada na aba Projeto.",IF(AND(MAX($I206,$L206,$O206,$R206,$U206,$X206)&gt;'CONFG.  LISTAS'!$F$4,NOT(OR($Z206&lt;&gt;"",$AA206&lt;&gt;""))),"Memorial de cálculo ou anexo obrigatório não informado para item acima do limite.",IF(OR(AND($G206&lt;&gt;"",$H206&lt;&gt;"",OR($G206&lt;=0,$H206&lt;=0)),AND($J206&lt;&gt;"",$K206&lt;&gt;"",OR($J206&lt;=0,$K206&lt;=0)),AND($M206&lt;&gt;"",$N206&lt;&gt;"",OR($M206&lt;=0,$N206&lt;=0)),AND($P206&lt;&gt;"",$Q206&lt;&gt;"",OR($P206&lt;=0,$Q206&lt;=0)),AND($S206&lt;&gt;"",$T206&lt;&gt;"",OR($S206&lt;=0,$T206&lt;=0)),AND($V206&lt;&gt;"",$W206&lt;&gt;"",OR($V206&lt;=0,$W206&lt;=0))),"Revise os valores informados: valor unitário e quantidade devem ser maiores que zero.",IF(OR(AND($G206="",$H206&lt;&gt;""),AND($G206&lt;&gt;"",$H206=""),AND($J206="",$K206&lt;&gt;""),AND($J206&lt;&gt;"",$K206=""),AND($M206="",$N206&lt;&gt;""),AND($M206&lt;&gt;"",$N206=""),AND($P206="",$Q206&lt;&gt;""),AND($P206&lt;&gt;"",$Q206=""),AND($S206="",$T206&lt;&gt;""),AND($S206&lt;&gt;"",$T206=""),AND($V206="",$W206&lt;&gt;""),AND($V206&lt;&gt;"",$W206="")),"Há ano preenchido parcialmente: "&amp;TRIM(IF(AND($G206="",$H206&lt;&gt;""),"Ano 1 (falta valor unitário); ","")&amp;IF(AND($G206&lt;&gt;"",$H206=""),"Ano 1 (falta quantidade); ","")&amp;IF(AND($J206="",$K206&lt;&gt;""),"Ano 2 (falta valor unitário); ","")&amp;IF(AND($J206&lt;&gt;"",$K206=""),"Ano 2 (falta quantidade); ","")&amp;IF(AND($M206="",$N206&lt;&gt;""),"Ano 3 (falta valor unitário); ","")&amp;IF(AND($M206&lt;&gt;"",$N206=""),"Ano 3 (falta quantidade); ","")&amp;IF(AND($P206="",$Q206&lt;&gt;""),"Ano 4 (falta valor unitário); ","")&amp;IF(AND($P206&lt;&gt;"",$Q206=""),"Ano 4 (falta quantidade); ","")&amp;IF(AND($S206="",$T206&lt;&gt;""),"Ano 5 (falta valor unitário); ","")&amp;IF(AND($S206&lt;&gt;"",$T206=""),"Ano 5 (falta quantidade); ","")&amp;IF(AND($V206="",$W206&lt;&gt;""),"Ano 6 (falta valor unitário); ","")&amp;IF(AND($V206&lt;&gt;"",$W206=""),"Ano 6 (falta quantidade); ","")), IF(NOT(OR(AND($G206&lt;&gt;"",$H206&lt;&gt;""),AND($J206&lt;&gt;"",$K206&lt;&gt;""),AND($M206&lt;&gt;"",$N206&lt;&gt;""),AND($P206&lt;&gt;"",$Q206&lt;&gt;""),AND($S206&lt;&gt;"",$T206&lt;&gt;""),AND($V206&lt;&gt;"",$W206&lt;&gt;""))),"Informe pelo menos um ano completo com valor unitário e quantidade.",IF(AND($C206&lt;&gt;"",$E206&lt;&gt;"",LEFT(TRIM($C206),1)&lt;&gt;LEFT(TRIM($E206),1)),"Categoria e tipo estão incompatíveis.",IF(IF(OR($E206="",$F206=""),FALSE(),IFERROR(COUNTIF(INDIRECT("UNITS_"&amp;SUBSTITUTE(LEFT($E206,FIND(" ",$E206&amp;" ")-1),".","_")),$F206)=0,TRUE())),"Unidade incompatível com o tipo selecionado.",IF(OR(AND(ISNUMBER(SEARCH("comunic",LOWER($B206))),LEFT($E206,3)&lt;&gt;"4.4"),AND(ISNUMBER(SEARCH("monitor",LOWER($B206))),NOT(OR(LEFT($E206,3)="1.5",LEFT($E206,3)="2.5")))),"Revise a classificação do item conforme as regras de preenchimento.",IF(AND($B206&lt;&gt;"",OR(ISNUMBER(SEARCH("outro",LOWER($B206))),ISNUMBER(SEARCH("divers",LOWER($B206))),ISNUMBER(SEARCH("kit",LOWER($B206))),ISNUMBER(SEARCH("ferrament",LOWER($B206))),ISNUMBER(SEARCH("epi",LOWER($B206)))),NOT(OR($Z206&lt;&gt;"",$AA206&lt;&gt;""))),"Descrição muito genérica: detalhe melhor o item e registre o racional no memorial ou em anexo.",IF(AND($Y206=0,$B206&lt;&gt;"",OR($G206&lt;&gt;"",$H206&lt;&gt;"",$J206&lt;&gt;"",$K206&lt;&gt;"",$M206&lt;&gt;"",$N206&lt;&gt;"",$P206&lt;&gt;"",$Q206&lt;&gt;"",$S206&lt;&gt;"",$T206&lt;&gt;"",$V206&lt;&gt;"",$W206&lt;&gt;"")),"O item possui dados lançados, mas o total está zerado. Revise os valores informados.","")))))))))))))))</f>
        <v/>
      </c>
    </row>
    <row r="207" spans="1:35" ht="14.25" customHeight="1" x14ac:dyDescent="0.25">
      <c r="A207" s="57" t="str">
        <f t="shared" si="39"/>
        <v/>
      </c>
      <c r="B207" s="61"/>
      <c r="C207" s="61"/>
      <c r="D207" s="58"/>
      <c r="E207" s="61"/>
      <c r="F207" s="61"/>
      <c r="G207" s="272"/>
      <c r="H207" s="62"/>
      <c r="I207" s="273">
        <f t="shared" si="40"/>
        <v>0</v>
      </c>
      <c r="J207" s="272"/>
      <c r="K207" s="62"/>
      <c r="L207" s="270">
        <f t="shared" si="41"/>
        <v>0</v>
      </c>
      <c r="M207" s="272"/>
      <c r="N207" s="62"/>
      <c r="O207" s="270">
        <f t="shared" si="42"/>
        <v>0</v>
      </c>
      <c r="P207" s="272"/>
      <c r="Q207" s="62"/>
      <c r="R207" s="271">
        <f t="shared" si="43"/>
        <v>0</v>
      </c>
      <c r="S207" s="272"/>
      <c r="T207" s="62"/>
      <c r="U207" s="270">
        <f t="shared" si="44"/>
        <v>0</v>
      </c>
      <c r="V207" s="272"/>
      <c r="W207" s="62"/>
      <c r="X207" s="270">
        <f t="shared" si="45"/>
        <v>0</v>
      </c>
      <c r="Y207" s="270">
        <f t="shared" si="46"/>
        <v>0</v>
      </c>
      <c r="Z207" s="61"/>
      <c r="AA207" s="61"/>
      <c r="AB207" s="60" t="str">
        <f t="shared" si="47"/>
        <v/>
      </c>
      <c r="AC207" s="21" t="b">
        <f t="shared" si="48"/>
        <v>0</v>
      </c>
      <c r="AD207" s="21" t="b">
        <f t="shared" si="49"/>
        <v>0</v>
      </c>
      <c r="AE207" s="21" t="b">
        <f t="shared" si="50"/>
        <v>0</v>
      </c>
      <c r="AF207" s="21" t="b">
        <f ca="1">OR(AND($AC207,NOT($AD207)),AND($AC207,OR(AND($G207="",$H207&lt;&gt;""),AND($G207&lt;&gt;"",$H207=""),AND($J207="",$K207&lt;&gt;""),AND($J207&lt;&gt;"",$K207=""),AND($M207="",$N207&lt;&gt;""),AND($M207&lt;&gt;"",$N207=""),AND($P207="",$Q207&lt;&gt;""),AND($P207&lt;&gt;"",$Q207=""),AND($S207="",$T207&lt;&gt;""),AND($S207&lt;&gt;"",$T207=""),AND($V207="",$W207&lt;&gt;""),AND($V207&lt;&gt;"",$W207=""))),AND($C207&lt;&gt;"",$E207&lt;&gt;"",LEFT(TRIM($C207),1)&lt;&gt;LEFT(TRIM($E207),1)),IF(OR($E207="",$F207=""),FALSE(),IFERROR(COUNTIF(INDIRECT("UNITS_"&amp;SUBSTITUTE(LEFT($E207,FIND(" ",$E207&amp;" ")-1),".","_")),$F207)=0,TRUE())),AND($B207&lt;&gt;"",OR(ISNUMBER(SEARCH("outro",LOWER($B207))),ISNUMBER(SEARCH("divers",LOWER($B207))),ISNUMBER(SEARCH("etc",LOWER($B207))))),OR(AND(ISNUMBER(SEARCH("comunic",LOWER($B207))),LEFT($E207,3)&lt;&gt;"4.4"),AND(ISNUMBER(SEARCH("monitor",LOWER($B207))),NOT(OR(LEFT($E207,3)="1.5",LEFT($E207,3)="2.5")))),AND($B207&lt;&gt;"",OR(LEFT($C207,1)="1",LEFT($C207,1)="2"),$D207=""),AND($D207&lt;&gt;"",NOT(OR(LEFT($C207,1)="1",LEFT($C207,1)="2"))),AND($D207&lt;&gt;"",COUNTIF(' PROJETO'!$B$14:$B$16,$D207)=0),IF($D207="",FALSE(),IF(COUNTIF(' PROJETO'!$B$14:$B$16,$D207)=0,FALSE(),IFERROR(INDEX(' PROJETO'!$C$14:$C$16,MATCH($D207,' PROJETO'!$B$14:$B$16,0))&lt;&gt;"Sim",FALSE()))))</f>
        <v>0</v>
      </c>
      <c r="AG207" s="21" t="b">
        <f>AND($AC207,$Y207&gt;'CONFG.  LISTAS'!$F$4,$Z207="",$AA207="")</f>
        <v>0</v>
      </c>
      <c r="AH207" s="21" t="str">
        <f t="shared" si="51"/>
        <v/>
      </c>
      <c r="AI207" s="43" t="str">
        <f ca="1">IF(NOT($AC207),"",IF(OR($B207="",$C207="",$E207="",$F207=""),"Preencha descrição, categoria, tipo e unidade.",IF(AND($B207&lt;&gt;"",OR(LEFT($C207,1)="1",LEFT($C207,1)="2"),$D207=""),"Informe a prática de restauração para itens diretos.",IF(AND($D207&lt;&gt;"",NOT(OR(LEFT($C207,1)="1",LEFT($C207,1)="2"))),"Custos indiretos não devem pertencer a uma prática específica.",IF(AND($D207&lt;&gt;"",COUNTIF(' PROJETO'!$B$14:$B$16,$D207)=0),"Prática de restauração inválida ou não cadastrada.",IF(IF($D207="",FALSE(),IF(COUNTIF(' PROJETO'!$B$14:$B$16,$D207)=0,FALSE(),IFERROR(INDEX(' PROJETO'!$C$14:$C$16,MATCH($D207,' PROJETO'!$B$14:$B$16,0))&lt;&gt;"Sim",FALSE()))),"A prática informada no item não foi selecionada na aba Projeto.",IF(AND(MAX($I207,$L207,$O207,$R207,$U207,$X207)&gt;'CONFG.  LISTAS'!$F$4,NOT(OR($Z207&lt;&gt;"",$AA207&lt;&gt;""))),"Memorial de cálculo ou anexo obrigatório não informado para item acima do limite.",IF(OR(AND($G207&lt;&gt;"",$H207&lt;&gt;"",OR($G207&lt;=0,$H207&lt;=0)),AND($J207&lt;&gt;"",$K207&lt;&gt;"",OR($J207&lt;=0,$K207&lt;=0)),AND($M207&lt;&gt;"",$N207&lt;&gt;"",OR($M207&lt;=0,$N207&lt;=0)),AND($P207&lt;&gt;"",$Q207&lt;&gt;"",OR($P207&lt;=0,$Q207&lt;=0)),AND($S207&lt;&gt;"",$T207&lt;&gt;"",OR($S207&lt;=0,$T207&lt;=0)),AND($V207&lt;&gt;"",$W207&lt;&gt;"",OR($V207&lt;=0,$W207&lt;=0))),"Revise os valores informados: valor unitário e quantidade devem ser maiores que zero.",IF(OR(AND($G207="",$H207&lt;&gt;""),AND($G207&lt;&gt;"",$H207=""),AND($J207="",$K207&lt;&gt;""),AND($J207&lt;&gt;"",$K207=""),AND($M207="",$N207&lt;&gt;""),AND($M207&lt;&gt;"",$N207=""),AND($P207="",$Q207&lt;&gt;""),AND($P207&lt;&gt;"",$Q207=""),AND($S207="",$T207&lt;&gt;""),AND($S207&lt;&gt;"",$T207=""),AND($V207="",$W207&lt;&gt;""),AND($V207&lt;&gt;"",$W207="")),"Há ano preenchido parcialmente: "&amp;TRIM(IF(AND($G207="",$H207&lt;&gt;""),"Ano 1 (falta valor unitário); ","")&amp;IF(AND($G207&lt;&gt;"",$H207=""),"Ano 1 (falta quantidade); ","")&amp;IF(AND($J207="",$K207&lt;&gt;""),"Ano 2 (falta valor unitário); ","")&amp;IF(AND($J207&lt;&gt;"",$K207=""),"Ano 2 (falta quantidade); ","")&amp;IF(AND($M207="",$N207&lt;&gt;""),"Ano 3 (falta valor unitário); ","")&amp;IF(AND($M207&lt;&gt;"",$N207=""),"Ano 3 (falta quantidade); ","")&amp;IF(AND($P207="",$Q207&lt;&gt;""),"Ano 4 (falta valor unitário); ","")&amp;IF(AND($P207&lt;&gt;"",$Q207=""),"Ano 4 (falta quantidade); ","")&amp;IF(AND($S207="",$T207&lt;&gt;""),"Ano 5 (falta valor unitário); ","")&amp;IF(AND($S207&lt;&gt;"",$T207=""),"Ano 5 (falta quantidade); ","")&amp;IF(AND($V207="",$W207&lt;&gt;""),"Ano 6 (falta valor unitário); ","")&amp;IF(AND($V207&lt;&gt;"",$W207=""),"Ano 6 (falta quantidade); ","")), IF(NOT(OR(AND($G207&lt;&gt;"",$H207&lt;&gt;""),AND($J207&lt;&gt;"",$K207&lt;&gt;""),AND($M207&lt;&gt;"",$N207&lt;&gt;""),AND($P207&lt;&gt;"",$Q207&lt;&gt;""),AND($S207&lt;&gt;"",$T207&lt;&gt;""),AND($V207&lt;&gt;"",$W207&lt;&gt;""))),"Informe pelo menos um ano completo com valor unitário e quantidade.",IF(AND($C207&lt;&gt;"",$E207&lt;&gt;"",LEFT(TRIM($C207),1)&lt;&gt;LEFT(TRIM($E207),1)),"Categoria e tipo estão incompatíveis.",IF(IF(OR($E207="",$F207=""),FALSE(),IFERROR(COUNTIF(INDIRECT("UNITS_"&amp;SUBSTITUTE(LEFT($E207,FIND(" ",$E207&amp;" ")-1),".","_")),$F207)=0,TRUE())),"Unidade incompatível com o tipo selecionado.",IF(OR(AND(ISNUMBER(SEARCH("comunic",LOWER($B207))),LEFT($E207,3)&lt;&gt;"4.4"),AND(ISNUMBER(SEARCH("monitor",LOWER($B207))),NOT(OR(LEFT($E207,3)="1.5",LEFT($E207,3)="2.5")))),"Revise a classificação do item conforme as regras de preenchimento.",IF(AND($B207&lt;&gt;"",OR(ISNUMBER(SEARCH("outro",LOWER($B207))),ISNUMBER(SEARCH("divers",LOWER($B207))),ISNUMBER(SEARCH("kit",LOWER($B207))),ISNUMBER(SEARCH("ferrament",LOWER($B207))),ISNUMBER(SEARCH("epi",LOWER($B207)))),NOT(OR($Z207&lt;&gt;"",$AA207&lt;&gt;""))),"Descrição muito genérica: detalhe melhor o item e registre o racional no memorial ou em anexo.",IF(AND($Y207=0,$B207&lt;&gt;"",OR($G207&lt;&gt;"",$H207&lt;&gt;"",$J207&lt;&gt;"",$K207&lt;&gt;"",$M207&lt;&gt;"",$N207&lt;&gt;"",$P207&lt;&gt;"",$Q207&lt;&gt;"",$S207&lt;&gt;"",$T207&lt;&gt;"",$V207&lt;&gt;"",$W207&lt;&gt;"")),"O item possui dados lançados, mas o total está zerado. Revise os valores informados.","")))))))))))))))</f>
        <v/>
      </c>
    </row>
    <row r="208" spans="1:35" ht="14.25" customHeight="1" x14ac:dyDescent="0.25">
      <c r="A208" s="57" t="str">
        <f t="shared" si="39"/>
        <v/>
      </c>
      <c r="B208" s="58"/>
      <c r="C208" s="58"/>
      <c r="D208" s="58"/>
      <c r="E208" s="58"/>
      <c r="F208" s="58"/>
      <c r="G208" s="269"/>
      <c r="H208" s="59"/>
      <c r="I208" s="273">
        <f t="shared" si="40"/>
        <v>0</v>
      </c>
      <c r="J208" s="269"/>
      <c r="K208" s="59"/>
      <c r="L208" s="270">
        <f t="shared" si="41"/>
        <v>0</v>
      </c>
      <c r="M208" s="269"/>
      <c r="N208" s="59"/>
      <c r="O208" s="270">
        <f t="shared" si="42"/>
        <v>0</v>
      </c>
      <c r="P208" s="269"/>
      <c r="Q208" s="59"/>
      <c r="R208" s="271">
        <f t="shared" si="43"/>
        <v>0</v>
      </c>
      <c r="S208" s="269"/>
      <c r="T208" s="59"/>
      <c r="U208" s="270">
        <f t="shared" si="44"/>
        <v>0</v>
      </c>
      <c r="V208" s="269"/>
      <c r="W208" s="59"/>
      <c r="X208" s="270">
        <f t="shared" si="45"/>
        <v>0</v>
      </c>
      <c r="Y208" s="270">
        <f t="shared" si="46"/>
        <v>0</v>
      </c>
      <c r="Z208" s="58"/>
      <c r="AA208" s="58"/>
      <c r="AB208" s="60" t="str">
        <f t="shared" si="47"/>
        <v/>
      </c>
      <c r="AC208" s="21" t="b">
        <f t="shared" si="48"/>
        <v>0</v>
      </c>
      <c r="AD208" s="21" t="b">
        <f t="shared" si="49"/>
        <v>0</v>
      </c>
      <c r="AE208" s="21" t="b">
        <f t="shared" si="50"/>
        <v>0</v>
      </c>
      <c r="AF208" s="21" t="b">
        <f ca="1">OR(AND($AC208,NOT($AD208)),AND($AC208,OR(AND($G208="",$H208&lt;&gt;""),AND($G208&lt;&gt;"",$H208=""),AND($J208="",$K208&lt;&gt;""),AND($J208&lt;&gt;"",$K208=""),AND($M208="",$N208&lt;&gt;""),AND($M208&lt;&gt;"",$N208=""),AND($P208="",$Q208&lt;&gt;""),AND($P208&lt;&gt;"",$Q208=""),AND($S208="",$T208&lt;&gt;""),AND($S208&lt;&gt;"",$T208=""),AND($V208="",$W208&lt;&gt;""),AND($V208&lt;&gt;"",$W208=""))),AND($C208&lt;&gt;"",$E208&lt;&gt;"",LEFT(TRIM($C208),1)&lt;&gt;LEFT(TRIM($E208),1)),IF(OR($E208="",$F208=""),FALSE(),IFERROR(COUNTIF(INDIRECT("UNITS_"&amp;SUBSTITUTE(LEFT($E208,FIND(" ",$E208&amp;" ")-1),".","_")),$F208)=0,TRUE())),AND($B208&lt;&gt;"",OR(ISNUMBER(SEARCH("outro",LOWER($B208))),ISNUMBER(SEARCH("divers",LOWER($B208))),ISNUMBER(SEARCH("etc",LOWER($B208))))),OR(AND(ISNUMBER(SEARCH("comunic",LOWER($B208))),LEFT($E208,3)&lt;&gt;"4.4"),AND(ISNUMBER(SEARCH("monitor",LOWER($B208))),NOT(OR(LEFT($E208,3)="1.5",LEFT($E208,3)="2.5")))),AND($B208&lt;&gt;"",OR(LEFT($C208,1)="1",LEFT($C208,1)="2"),$D208=""),AND($D208&lt;&gt;"",NOT(OR(LEFT($C208,1)="1",LEFT($C208,1)="2"))),AND($D208&lt;&gt;"",COUNTIF(' PROJETO'!$B$14:$B$16,$D208)=0),IF($D208="",FALSE(),IF(COUNTIF(' PROJETO'!$B$14:$B$16,$D208)=0,FALSE(),IFERROR(INDEX(' PROJETO'!$C$14:$C$16,MATCH($D208,' PROJETO'!$B$14:$B$16,0))&lt;&gt;"Sim",FALSE()))))</f>
        <v>0</v>
      </c>
      <c r="AG208" s="21" t="b">
        <f>AND($AC208,$Y208&gt;'CONFG.  LISTAS'!$F$4,$Z208="",$AA208="")</f>
        <v>0</v>
      </c>
      <c r="AH208" s="21" t="str">
        <f t="shared" si="51"/>
        <v/>
      </c>
      <c r="AI208" s="43" t="str">
        <f ca="1">IF(NOT($AC208),"",IF(OR($B208="",$C208="",$E208="",$F208=""),"Preencha descrição, categoria, tipo e unidade.",IF(AND($B208&lt;&gt;"",OR(LEFT($C208,1)="1",LEFT($C208,1)="2"),$D208=""),"Informe a prática de restauração para itens diretos.",IF(AND($D208&lt;&gt;"",NOT(OR(LEFT($C208,1)="1",LEFT($C208,1)="2"))),"Custos indiretos não devem pertencer a uma prática específica.",IF(AND($D208&lt;&gt;"",COUNTIF(' PROJETO'!$B$14:$B$16,$D208)=0),"Prática de restauração inválida ou não cadastrada.",IF(IF($D208="",FALSE(),IF(COUNTIF(' PROJETO'!$B$14:$B$16,$D208)=0,FALSE(),IFERROR(INDEX(' PROJETO'!$C$14:$C$16,MATCH($D208,' PROJETO'!$B$14:$B$16,0))&lt;&gt;"Sim",FALSE()))),"A prática informada no item não foi selecionada na aba Projeto.",IF(AND(MAX($I208,$L208,$O208,$R208,$U208,$X208)&gt;'CONFG.  LISTAS'!$F$4,NOT(OR($Z208&lt;&gt;"",$AA208&lt;&gt;""))),"Memorial de cálculo ou anexo obrigatório não informado para item acima do limite.",IF(OR(AND($G208&lt;&gt;"",$H208&lt;&gt;"",OR($G208&lt;=0,$H208&lt;=0)),AND($J208&lt;&gt;"",$K208&lt;&gt;"",OR($J208&lt;=0,$K208&lt;=0)),AND($M208&lt;&gt;"",$N208&lt;&gt;"",OR($M208&lt;=0,$N208&lt;=0)),AND($P208&lt;&gt;"",$Q208&lt;&gt;"",OR($P208&lt;=0,$Q208&lt;=0)),AND($S208&lt;&gt;"",$T208&lt;&gt;"",OR($S208&lt;=0,$T208&lt;=0)),AND($V208&lt;&gt;"",$W208&lt;&gt;"",OR($V208&lt;=0,$W208&lt;=0))),"Revise os valores informados: valor unitário e quantidade devem ser maiores que zero.",IF(OR(AND($G208="",$H208&lt;&gt;""),AND($G208&lt;&gt;"",$H208=""),AND($J208="",$K208&lt;&gt;""),AND($J208&lt;&gt;"",$K208=""),AND($M208="",$N208&lt;&gt;""),AND($M208&lt;&gt;"",$N208=""),AND($P208="",$Q208&lt;&gt;""),AND($P208&lt;&gt;"",$Q208=""),AND($S208="",$T208&lt;&gt;""),AND($S208&lt;&gt;"",$T208=""),AND($V208="",$W208&lt;&gt;""),AND($V208&lt;&gt;"",$W208="")),"Há ano preenchido parcialmente: "&amp;TRIM(IF(AND($G208="",$H208&lt;&gt;""),"Ano 1 (falta valor unitário); ","")&amp;IF(AND($G208&lt;&gt;"",$H208=""),"Ano 1 (falta quantidade); ","")&amp;IF(AND($J208="",$K208&lt;&gt;""),"Ano 2 (falta valor unitário); ","")&amp;IF(AND($J208&lt;&gt;"",$K208=""),"Ano 2 (falta quantidade); ","")&amp;IF(AND($M208="",$N208&lt;&gt;""),"Ano 3 (falta valor unitário); ","")&amp;IF(AND($M208&lt;&gt;"",$N208=""),"Ano 3 (falta quantidade); ","")&amp;IF(AND($P208="",$Q208&lt;&gt;""),"Ano 4 (falta valor unitário); ","")&amp;IF(AND($P208&lt;&gt;"",$Q208=""),"Ano 4 (falta quantidade); ","")&amp;IF(AND($S208="",$T208&lt;&gt;""),"Ano 5 (falta valor unitário); ","")&amp;IF(AND($S208&lt;&gt;"",$T208=""),"Ano 5 (falta quantidade); ","")&amp;IF(AND($V208="",$W208&lt;&gt;""),"Ano 6 (falta valor unitário); ","")&amp;IF(AND($V208&lt;&gt;"",$W208=""),"Ano 6 (falta quantidade); ","")), IF(NOT(OR(AND($G208&lt;&gt;"",$H208&lt;&gt;""),AND($J208&lt;&gt;"",$K208&lt;&gt;""),AND($M208&lt;&gt;"",$N208&lt;&gt;""),AND($P208&lt;&gt;"",$Q208&lt;&gt;""),AND($S208&lt;&gt;"",$T208&lt;&gt;""),AND($V208&lt;&gt;"",$W208&lt;&gt;""))),"Informe pelo menos um ano completo com valor unitário e quantidade.",IF(AND($C208&lt;&gt;"",$E208&lt;&gt;"",LEFT(TRIM($C208),1)&lt;&gt;LEFT(TRIM($E208),1)),"Categoria e tipo estão incompatíveis.",IF(IF(OR($E208="",$F208=""),FALSE(),IFERROR(COUNTIF(INDIRECT("UNITS_"&amp;SUBSTITUTE(LEFT($E208,FIND(" ",$E208&amp;" ")-1),".","_")),$F208)=0,TRUE())),"Unidade incompatível com o tipo selecionado.",IF(OR(AND(ISNUMBER(SEARCH("comunic",LOWER($B208))),LEFT($E208,3)&lt;&gt;"4.4"),AND(ISNUMBER(SEARCH("monitor",LOWER($B208))),NOT(OR(LEFT($E208,3)="1.5",LEFT($E208,3)="2.5")))),"Revise a classificação do item conforme as regras de preenchimento.",IF(AND($B208&lt;&gt;"",OR(ISNUMBER(SEARCH("outro",LOWER($B208))),ISNUMBER(SEARCH("divers",LOWER($B208))),ISNUMBER(SEARCH("kit",LOWER($B208))),ISNUMBER(SEARCH("ferrament",LOWER($B208))),ISNUMBER(SEARCH("epi",LOWER($B208)))),NOT(OR($Z208&lt;&gt;"",$AA208&lt;&gt;""))),"Descrição muito genérica: detalhe melhor o item e registre o racional no memorial ou em anexo.",IF(AND($Y208=0,$B208&lt;&gt;"",OR($G208&lt;&gt;"",$H208&lt;&gt;"",$J208&lt;&gt;"",$K208&lt;&gt;"",$M208&lt;&gt;"",$N208&lt;&gt;"",$P208&lt;&gt;"",$Q208&lt;&gt;"",$S208&lt;&gt;"",$T208&lt;&gt;"",$V208&lt;&gt;"",$W208&lt;&gt;"")),"O item possui dados lançados, mas o total está zerado. Revise os valores informados.","")))))))))))))))</f>
        <v/>
      </c>
    </row>
    <row r="209" spans="1:35" ht="14.25" customHeight="1" x14ac:dyDescent="0.25">
      <c r="A209" s="57" t="str">
        <f t="shared" si="39"/>
        <v/>
      </c>
      <c r="B209" s="61"/>
      <c r="C209" s="61"/>
      <c r="D209" s="58"/>
      <c r="E209" s="61"/>
      <c r="F209" s="61"/>
      <c r="G209" s="272"/>
      <c r="H209" s="62"/>
      <c r="I209" s="273">
        <f t="shared" si="40"/>
        <v>0</v>
      </c>
      <c r="J209" s="272"/>
      <c r="K209" s="62"/>
      <c r="L209" s="270">
        <f t="shared" si="41"/>
        <v>0</v>
      </c>
      <c r="M209" s="272"/>
      <c r="N209" s="62"/>
      <c r="O209" s="270">
        <f t="shared" si="42"/>
        <v>0</v>
      </c>
      <c r="P209" s="272"/>
      <c r="Q209" s="62"/>
      <c r="R209" s="271">
        <f t="shared" si="43"/>
        <v>0</v>
      </c>
      <c r="S209" s="272"/>
      <c r="T209" s="62"/>
      <c r="U209" s="270">
        <f t="shared" si="44"/>
        <v>0</v>
      </c>
      <c r="V209" s="272"/>
      <c r="W209" s="62"/>
      <c r="X209" s="270">
        <f t="shared" si="45"/>
        <v>0</v>
      </c>
      <c r="Y209" s="270">
        <f t="shared" si="46"/>
        <v>0</v>
      </c>
      <c r="Z209" s="61"/>
      <c r="AA209" s="61"/>
      <c r="AB209" s="60" t="str">
        <f t="shared" si="47"/>
        <v/>
      </c>
      <c r="AC209" s="21" t="b">
        <f t="shared" si="48"/>
        <v>0</v>
      </c>
      <c r="AD209" s="21" t="b">
        <f t="shared" si="49"/>
        <v>0</v>
      </c>
      <c r="AE209" s="21" t="b">
        <f t="shared" si="50"/>
        <v>0</v>
      </c>
      <c r="AF209" s="21" t="b">
        <f ca="1">OR(AND($AC209,NOT($AD209)),AND($AC209,OR(AND($G209="",$H209&lt;&gt;""),AND($G209&lt;&gt;"",$H209=""),AND($J209="",$K209&lt;&gt;""),AND($J209&lt;&gt;"",$K209=""),AND($M209="",$N209&lt;&gt;""),AND($M209&lt;&gt;"",$N209=""),AND($P209="",$Q209&lt;&gt;""),AND($P209&lt;&gt;"",$Q209=""),AND($S209="",$T209&lt;&gt;""),AND($S209&lt;&gt;"",$T209=""),AND($V209="",$W209&lt;&gt;""),AND($V209&lt;&gt;"",$W209=""))),AND($C209&lt;&gt;"",$E209&lt;&gt;"",LEFT(TRIM($C209),1)&lt;&gt;LEFT(TRIM($E209),1)),IF(OR($E209="",$F209=""),FALSE(),IFERROR(COUNTIF(INDIRECT("UNITS_"&amp;SUBSTITUTE(LEFT($E209,FIND(" ",$E209&amp;" ")-1),".","_")),$F209)=0,TRUE())),AND($B209&lt;&gt;"",OR(ISNUMBER(SEARCH("outro",LOWER($B209))),ISNUMBER(SEARCH("divers",LOWER($B209))),ISNUMBER(SEARCH("etc",LOWER($B209))))),OR(AND(ISNUMBER(SEARCH("comunic",LOWER($B209))),LEFT($E209,3)&lt;&gt;"4.4"),AND(ISNUMBER(SEARCH("monitor",LOWER($B209))),NOT(OR(LEFT($E209,3)="1.5",LEFT($E209,3)="2.5")))),AND($B209&lt;&gt;"",OR(LEFT($C209,1)="1",LEFT($C209,1)="2"),$D209=""),AND($D209&lt;&gt;"",NOT(OR(LEFT($C209,1)="1",LEFT($C209,1)="2"))),AND($D209&lt;&gt;"",COUNTIF(' PROJETO'!$B$14:$B$16,$D209)=0),IF($D209="",FALSE(),IF(COUNTIF(' PROJETO'!$B$14:$B$16,$D209)=0,FALSE(),IFERROR(INDEX(' PROJETO'!$C$14:$C$16,MATCH($D209,' PROJETO'!$B$14:$B$16,0))&lt;&gt;"Sim",FALSE()))))</f>
        <v>0</v>
      </c>
      <c r="AG209" s="21" t="b">
        <f>AND($AC209,$Y209&gt;'CONFG.  LISTAS'!$F$4,$Z209="",$AA209="")</f>
        <v>0</v>
      </c>
      <c r="AH209" s="21" t="str">
        <f t="shared" si="51"/>
        <v/>
      </c>
      <c r="AI209" s="43" t="str">
        <f ca="1">IF(NOT($AC209),"",IF(OR($B209="",$C209="",$E209="",$F209=""),"Preencha descrição, categoria, tipo e unidade.",IF(AND($B209&lt;&gt;"",OR(LEFT($C209,1)="1",LEFT($C209,1)="2"),$D209=""),"Informe a prática de restauração para itens diretos.",IF(AND($D209&lt;&gt;"",NOT(OR(LEFT($C209,1)="1",LEFT($C209,1)="2"))),"Custos indiretos não devem pertencer a uma prática específica.",IF(AND($D209&lt;&gt;"",COUNTIF(' PROJETO'!$B$14:$B$16,$D209)=0),"Prática de restauração inválida ou não cadastrada.",IF(IF($D209="",FALSE(),IF(COUNTIF(' PROJETO'!$B$14:$B$16,$D209)=0,FALSE(),IFERROR(INDEX(' PROJETO'!$C$14:$C$16,MATCH($D209,' PROJETO'!$B$14:$B$16,0))&lt;&gt;"Sim",FALSE()))),"A prática informada no item não foi selecionada na aba Projeto.",IF(AND(MAX($I209,$L209,$O209,$R209,$U209,$X209)&gt;'CONFG.  LISTAS'!$F$4,NOT(OR($Z209&lt;&gt;"",$AA209&lt;&gt;""))),"Memorial de cálculo ou anexo obrigatório não informado para item acima do limite.",IF(OR(AND($G209&lt;&gt;"",$H209&lt;&gt;"",OR($G209&lt;=0,$H209&lt;=0)),AND($J209&lt;&gt;"",$K209&lt;&gt;"",OR($J209&lt;=0,$K209&lt;=0)),AND($M209&lt;&gt;"",$N209&lt;&gt;"",OR($M209&lt;=0,$N209&lt;=0)),AND($P209&lt;&gt;"",$Q209&lt;&gt;"",OR($P209&lt;=0,$Q209&lt;=0)),AND($S209&lt;&gt;"",$T209&lt;&gt;"",OR($S209&lt;=0,$T209&lt;=0)),AND($V209&lt;&gt;"",$W209&lt;&gt;"",OR($V209&lt;=0,$W209&lt;=0))),"Revise os valores informados: valor unitário e quantidade devem ser maiores que zero.",IF(OR(AND($G209="",$H209&lt;&gt;""),AND($G209&lt;&gt;"",$H209=""),AND($J209="",$K209&lt;&gt;""),AND($J209&lt;&gt;"",$K209=""),AND($M209="",$N209&lt;&gt;""),AND($M209&lt;&gt;"",$N209=""),AND($P209="",$Q209&lt;&gt;""),AND($P209&lt;&gt;"",$Q209=""),AND($S209="",$T209&lt;&gt;""),AND($S209&lt;&gt;"",$T209=""),AND($V209="",$W209&lt;&gt;""),AND($V209&lt;&gt;"",$W209="")),"Há ano preenchido parcialmente: "&amp;TRIM(IF(AND($G209="",$H209&lt;&gt;""),"Ano 1 (falta valor unitário); ","")&amp;IF(AND($G209&lt;&gt;"",$H209=""),"Ano 1 (falta quantidade); ","")&amp;IF(AND($J209="",$K209&lt;&gt;""),"Ano 2 (falta valor unitário); ","")&amp;IF(AND($J209&lt;&gt;"",$K209=""),"Ano 2 (falta quantidade); ","")&amp;IF(AND($M209="",$N209&lt;&gt;""),"Ano 3 (falta valor unitário); ","")&amp;IF(AND($M209&lt;&gt;"",$N209=""),"Ano 3 (falta quantidade); ","")&amp;IF(AND($P209="",$Q209&lt;&gt;""),"Ano 4 (falta valor unitário); ","")&amp;IF(AND($P209&lt;&gt;"",$Q209=""),"Ano 4 (falta quantidade); ","")&amp;IF(AND($S209="",$T209&lt;&gt;""),"Ano 5 (falta valor unitário); ","")&amp;IF(AND($S209&lt;&gt;"",$T209=""),"Ano 5 (falta quantidade); ","")&amp;IF(AND($V209="",$W209&lt;&gt;""),"Ano 6 (falta valor unitário); ","")&amp;IF(AND($V209&lt;&gt;"",$W209=""),"Ano 6 (falta quantidade); ","")), IF(NOT(OR(AND($G209&lt;&gt;"",$H209&lt;&gt;""),AND($J209&lt;&gt;"",$K209&lt;&gt;""),AND($M209&lt;&gt;"",$N209&lt;&gt;""),AND($P209&lt;&gt;"",$Q209&lt;&gt;""),AND($S209&lt;&gt;"",$T209&lt;&gt;""),AND($V209&lt;&gt;"",$W209&lt;&gt;""))),"Informe pelo menos um ano completo com valor unitário e quantidade.",IF(AND($C209&lt;&gt;"",$E209&lt;&gt;"",LEFT(TRIM($C209),1)&lt;&gt;LEFT(TRIM($E209),1)),"Categoria e tipo estão incompatíveis.",IF(IF(OR($E209="",$F209=""),FALSE(),IFERROR(COUNTIF(INDIRECT("UNITS_"&amp;SUBSTITUTE(LEFT($E209,FIND(" ",$E209&amp;" ")-1),".","_")),$F209)=0,TRUE())),"Unidade incompatível com o tipo selecionado.",IF(OR(AND(ISNUMBER(SEARCH("comunic",LOWER($B209))),LEFT($E209,3)&lt;&gt;"4.4"),AND(ISNUMBER(SEARCH("monitor",LOWER($B209))),NOT(OR(LEFT($E209,3)="1.5",LEFT($E209,3)="2.5")))),"Revise a classificação do item conforme as regras de preenchimento.",IF(AND($B209&lt;&gt;"",OR(ISNUMBER(SEARCH("outro",LOWER($B209))),ISNUMBER(SEARCH("divers",LOWER($B209))),ISNUMBER(SEARCH("kit",LOWER($B209))),ISNUMBER(SEARCH("ferrament",LOWER($B209))),ISNUMBER(SEARCH("epi",LOWER($B209)))),NOT(OR($Z209&lt;&gt;"",$AA209&lt;&gt;""))),"Descrição muito genérica: detalhe melhor o item e registre o racional no memorial ou em anexo.",IF(AND($Y209=0,$B209&lt;&gt;"",OR($G209&lt;&gt;"",$H209&lt;&gt;"",$J209&lt;&gt;"",$K209&lt;&gt;"",$M209&lt;&gt;"",$N209&lt;&gt;"",$P209&lt;&gt;"",$Q209&lt;&gt;"",$S209&lt;&gt;"",$T209&lt;&gt;"",$V209&lt;&gt;"",$W209&lt;&gt;"")),"O item possui dados lançados, mas o total está zerado. Revise os valores informados.","")))))))))))))))</f>
        <v/>
      </c>
    </row>
    <row r="210" spans="1:35" ht="14.25" customHeight="1" x14ac:dyDescent="0.25">
      <c r="A210" s="57" t="str">
        <f t="shared" si="39"/>
        <v/>
      </c>
      <c r="B210" s="58"/>
      <c r="C210" s="58"/>
      <c r="D210" s="58"/>
      <c r="E210" s="58"/>
      <c r="F210" s="58"/>
      <c r="G210" s="269"/>
      <c r="H210" s="59"/>
      <c r="I210" s="273">
        <f t="shared" si="40"/>
        <v>0</v>
      </c>
      <c r="J210" s="269"/>
      <c r="K210" s="59"/>
      <c r="L210" s="270">
        <f t="shared" si="41"/>
        <v>0</v>
      </c>
      <c r="M210" s="269"/>
      <c r="N210" s="59"/>
      <c r="O210" s="270">
        <f t="shared" si="42"/>
        <v>0</v>
      </c>
      <c r="P210" s="269"/>
      <c r="Q210" s="59"/>
      <c r="R210" s="271">
        <f t="shared" si="43"/>
        <v>0</v>
      </c>
      <c r="S210" s="269"/>
      <c r="T210" s="59"/>
      <c r="U210" s="270">
        <f t="shared" si="44"/>
        <v>0</v>
      </c>
      <c r="V210" s="269"/>
      <c r="W210" s="59"/>
      <c r="X210" s="270">
        <f t="shared" si="45"/>
        <v>0</v>
      </c>
      <c r="Y210" s="270">
        <f t="shared" si="46"/>
        <v>0</v>
      </c>
      <c r="Z210" s="58"/>
      <c r="AA210" s="58"/>
      <c r="AB210" s="60" t="str">
        <f t="shared" si="47"/>
        <v/>
      </c>
      <c r="AC210" s="21" t="b">
        <f t="shared" si="48"/>
        <v>0</v>
      </c>
      <c r="AD210" s="21" t="b">
        <f t="shared" si="49"/>
        <v>0</v>
      </c>
      <c r="AE210" s="21" t="b">
        <f t="shared" si="50"/>
        <v>0</v>
      </c>
      <c r="AF210" s="21" t="b">
        <f ca="1">OR(AND($AC210,NOT($AD210)),AND($AC210,OR(AND($G210="",$H210&lt;&gt;""),AND($G210&lt;&gt;"",$H210=""),AND($J210="",$K210&lt;&gt;""),AND($J210&lt;&gt;"",$K210=""),AND($M210="",$N210&lt;&gt;""),AND($M210&lt;&gt;"",$N210=""),AND($P210="",$Q210&lt;&gt;""),AND($P210&lt;&gt;"",$Q210=""),AND($S210="",$T210&lt;&gt;""),AND($S210&lt;&gt;"",$T210=""),AND($V210="",$W210&lt;&gt;""),AND($V210&lt;&gt;"",$W210=""))),AND($C210&lt;&gt;"",$E210&lt;&gt;"",LEFT(TRIM($C210),1)&lt;&gt;LEFT(TRIM($E210),1)),IF(OR($E210="",$F210=""),FALSE(),IFERROR(COUNTIF(INDIRECT("UNITS_"&amp;SUBSTITUTE(LEFT($E210,FIND(" ",$E210&amp;" ")-1),".","_")),$F210)=0,TRUE())),AND($B210&lt;&gt;"",OR(ISNUMBER(SEARCH("outro",LOWER($B210))),ISNUMBER(SEARCH("divers",LOWER($B210))),ISNUMBER(SEARCH("etc",LOWER($B210))))),OR(AND(ISNUMBER(SEARCH("comunic",LOWER($B210))),LEFT($E210,3)&lt;&gt;"4.4"),AND(ISNUMBER(SEARCH("monitor",LOWER($B210))),NOT(OR(LEFT($E210,3)="1.5",LEFT($E210,3)="2.5")))),AND($B210&lt;&gt;"",OR(LEFT($C210,1)="1",LEFT($C210,1)="2"),$D210=""),AND($D210&lt;&gt;"",NOT(OR(LEFT($C210,1)="1",LEFT($C210,1)="2"))),AND($D210&lt;&gt;"",COUNTIF(' PROJETO'!$B$14:$B$16,$D210)=0),IF($D210="",FALSE(),IF(COUNTIF(' PROJETO'!$B$14:$B$16,$D210)=0,FALSE(),IFERROR(INDEX(' PROJETO'!$C$14:$C$16,MATCH($D210,' PROJETO'!$B$14:$B$16,0))&lt;&gt;"Sim",FALSE()))))</f>
        <v>0</v>
      </c>
      <c r="AG210" s="21" t="b">
        <f>AND($AC210,$Y210&gt;'CONFG.  LISTAS'!$F$4,$Z210="",$AA210="")</f>
        <v>0</v>
      </c>
      <c r="AH210" s="21" t="str">
        <f t="shared" si="51"/>
        <v/>
      </c>
      <c r="AI210" s="43" t="str">
        <f ca="1">IF(NOT($AC210),"",IF(OR($B210="",$C210="",$E210="",$F210=""),"Preencha descrição, categoria, tipo e unidade.",IF(AND($B210&lt;&gt;"",OR(LEFT($C210,1)="1",LEFT($C210,1)="2"),$D210=""),"Informe a prática de restauração para itens diretos.",IF(AND($D210&lt;&gt;"",NOT(OR(LEFT($C210,1)="1",LEFT($C210,1)="2"))),"Custos indiretos não devem pertencer a uma prática específica.",IF(AND($D210&lt;&gt;"",COUNTIF(' PROJETO'!$B$14:$B$16,$D210)=0),"Prática de restauração inválida ou não cadastrada.",IF(IF($D210="",FALSE(),IF(COUNTIF(' PROJETO'!$B$14:$B$16,$D210)=0,FALSE(),IFERROR(INDEX(' PROJETO'!$C$14:$C$16,MATCH($D210,' PROJETO'!$B$14:$B$16,0))&lt;&gt;"Sim",FALSE()))),"A prática informada no item não foi selecionada na aba Projeto.",IF(AND(MAX($I210,$L210,$O210,$R210,$U210,$X210)&gt;'CONFG.  LISTAS'!$F$4,NOT(OR($Z210&lt;&gt;"",$AA210&lt;&gt;""))),"Memorial de cálculo ou anexo obrigatório não informado para item acima do limite.",IF(OR(AND($G210&lt;&gt;"",$H210&lt;&gt;"",OR($G210&lt;=0,$H210&lt;=0)),AND($J210&lt;&gt;"",$K210&lt;&gt;"",OR($J210&lt;=0,$K210&lt;=0)),AND($M210&lt;&gt;"",$N210&lt;&gt;"",OR($M210&lt;=0,$N210&lt;=0)),AND($P210&lt;&gt;"",$Q210&lt;&gt;"",OR($P210&lt;=0,$Q210&lt;=0)),AND($S210&lt;&gt;"",$T210&lt;&gt;"",OR($S210&lt;=0,$T210&lt;=0)),AND($V210&lt;&gt;"",$W210&lt;&gt;"",OR($V210&lt;=0,$W210&lt;=0))),"Revise os valores informados: valor unitário e quantidade devem ser maiores que zero.",IF(OR(AND($G210="",$H210&lt;&gt;""),AND($G210&lt;&gt;"",$H210=""),AND($J210="",$K210&lt;&gt;""),AND($J210&lt;&gt;"",$K210=""),AND($M210="",$N210&lt;&gt;""),AND($M210&lt;&gt;"",$N210=""),AND($P210="",$Q210&lt;&gt;""),AND($P210&lt;&gt;"",$Q210=""),AND($S210="",$T210&lt;&gt;""),AND($S210&lt;&gt;"",$T210=""),AND($V210="",$W210&lt;&gt;""),AND($V210&lt;&gt;"",$W210="")),"Há ano preenchido parcialmente: "&amp;TRIM(IF(AND($G210="",$H210&lt;&gt;""),"Ano 1 (falta valor unitário); ","")&amp;IF(AND($G210&lt;&gt;"",$H210=""),"Ano 1 (falta quantidade); ","")&amp;IF(AND($J210="",$K210&lt;&gt;""),"Ano 2 (falta valor unitário); ","")&amp;IF(AND($J210&lt;&gt;"",$K210=""),"Ano 2 (falta quantidade); ","")&amp;IF(AND($M210="",$N210&lt;&gt;""),"Ano 3 (falta valor unitário); ","")&amp;IF(AND($M210&lt;&gt;"",$N210=""),"Ano 3 (falta quantidade); ","")&amp;IF(AND($P210="",$Q210&lt;&gt;""),"Ano 4 (falta valor unitário); ","")&amp;IF(AND($P210&lt;&gt;"",$Q210=""),"Ano 4 (falta quantidade); ","")&amp;IF(AND($S210="",$T210&lt;&gt;""),"Ano 5 (falta valor unitário); ","")&amp;IF(AND($S210&lt;&gt;"",$T210=""),"Ano 5 (falta quantidade); ","")&amp;IF(AND($V210="",$W210&lt;&gt;""),"Ano 6 (falta valor unitário); ","")&amp;IF(AND($V210&lt;&gt;"",$W210=""),"Ano 6 (falta quantidade); ","")), IF(NOT(OR(AND($G210&lt;&gt;"",$H210&lt;&gt;""),AND($J210&lt;&gt;"",$K210&lt;&gt;""),AND($M210&lt;&gt;"",$N210&lt;&gt;""),AND($P210&lt;&gt;"",$Q210&lt;&gt;""),AND($S210&lt;&gt;"",$T210&lt;&gt;""),AND($V210&lt;&gt;"",$W210&lt;&gt;""))),"Informe pelo menos um ano completo com valor unitário e quantidade.",IF(AND($C210&lt;&gt;"",$E210&lt;&gt;"",LEFT(TRIM($C210),1)&lt;&gt;LEFT(TRIM($E210),1)),"Categoria e tipo estão incompatíveis.",IF(IF(OR($E210="",$F210=""),FALSE(),IFERROR(COUNTIF(INDIRECT("UNITS_"&amp;SUBSTITUTE(LEFT($E210,FIND(" ",$E210&amp;" ")-1),".","_")),$F210)=0,TRUE())),"Unidade incompatível com o tipo selecionado.",IF(OR(AND(ISNUMBER(SEARCH("comunic",LOWER($B210))),LEFT($E210,3)&lt;&gt;"4.4"),AND(ISNUMBER(SEARCH("monitor",LOWER($B210))),NOT(OR(LEFT($E210,3)="1.5",LEFT($E210,3)="2.5")))),"Revise a classificação do item conforme as regras de preenchimento.",IF(AND($B210&lt;&gt;"",OR(ISNUMBER(SEARCH("outro",LOWER($B210))),ISNUMBER(SEARCH("divers",LOWER($B210))),ISNUMBER(SEARCH("kit",LOWER($B210))),ISNUMBER(SEARCH("ferrament",LOWER($B210))),ISNUMBER(SEARCH("epi",LOWER($B210)))),NOT(OR($Z210&lt;&gt;"",$AA210&lt;&gt;""))),"Descrição muito genérica: detalhe melhor o item e registre o racional no memorial ou em anexo.",IF(AND($Y210=0,$B210&lt;&gt;"",OR($G210&lt;&gt;"",$H210&lt;&gt;"",$J210&lt;&gt;"",$K210&lt;&gt;"",$M210&lt;&gt;"",$N210&lt;&gt;"",$P210&lt;&gt;"",$Q210&lt;&gt;"",$S210&lt;&gt;"",$T210&lt;&gt;"",$V210&lt;&gt;"",$W210&lt;&gt;"")),"O item possui dados lançados, mas o total está zerado. Revise os valores informados.","")))))))))))))))</f>
        <v/>
      </c>
    </row>
    <row r="211" spans="1:35" ht="14.25" customHeight="1" x14ac:dyDescent="0.25">
      <c r="A211" s="57" t="str">
        <f t="shared" si="39"/>
        <v/>
      </c>
      <c r="B211" s="61"/>
      <c r="C211" s="61"/>
      <c r="D211" s="58"/>
      <c r="E211" s="61"/>
      <c r="F211" s="61"/>
      <c r="G211" s="272"/>
      <c r="H211" s="62"/>
      <c r="I211" s="273">
        <f t="shared" si="40"/>
        <v>0</v>
      </c>
      <c r="J211" s="272"/>
      <c r="K211" s="62"/>
      <c r="L211" s="270">
        <f t="shared" si="41"/>
        <v>0</v>
      </c>
      <c r="M211" s="272"/>
      <c r="N211" s="62"/>
      <c r="O211" s="270">
        <f t="shared" si="42"/>
        <v>0</v>
      </c>
      <c r="P211" s="272"/>
      <c r="Q211" s="62"/>
      <c r="R211" s="271">
        <f t="shared" si="43"/>
        <v>0</v>
      </c>
      <c r="S211" s="272"/>
      <c r="T211" s="62"/>
      <c r="U211" s="270">
        <f t="shared" si="44"/>
        <v>0</v>
      </c>
      <c r="V211" s="272"/>
      <c r="W211" s="62"/>
      <c r="X211" s="270">
        <f t="shared" si="45"/>
        <v>0</v>
      </c>
      <c r="Y211" s="270">
        <f t="shared" si="46"/>
        <v>0</v>
      </c>
      <c r="Z211" s="61"/>
      <c r="AA211" s="61"/>
      <c r="AB211" s="60" t="str">
        <f t="shared" si="47"/>
        <v/>
      </c>
      <c r="AC211" s="21" t="b">
        <f t="shared" si="48"/>
        <v>0</v>
      </c>
      <c r="AD211" s="21" t="b">
        <f t="shared" si="49"/>
        <v>0</v>
      </c>
      <c r="AE211" s="21" t="b">
        <f t="shared" si="50"/>
        <v>0</v>
      </c>
      <c r="AF211" s="21" t="b">
        <f ca="1">OR(AND($AC211,NOT($AD211)),AND($AC211,OR(AND($G211="",$H211&lt;&gt;""),AND($G211&lt;&gt;"",$H211=""),AND($J211="",$K211&lt;&gt;""),AND($J211&lt;&gt;"",$K211=""),AND($M211="",$N211&lt;&gt;""),AND($M211&lt;&gt;"",$N211=""),AND($P211="",$Q211&lt;&gt;""),AND($P211&lt;&gt;"",$Q211=""),AND($S211="",$T211&lt;&gt;""),AND($S211&lt;&gt;"",$T211=""),AND($V211="",$W211&lt;&gt;""),AND($V211&lt;&gt;"",$W211=""))),AND($C211&lt;&gt;"",$E211&lt;&gt;"",LEFT(TRIM($C211),1)&lt;&gt;LEFT(TRIM($E211),1)),IF(OR($E211="",$F211=""),FALSE(),IFERROR(COUNTIF(INDIRECT("UNITS_"&amp;SUBSTITUTE(LEFT($E211,FIND(" ",$E211&amp;" ")-1),".","_")),$F211)=0,TRUE())),AND($B211&lt;&gt;"",OR(ISNUMBER(SEARCH("outro",LOWER($B211))),ISNUMBER(SEARCH("divers",LOWER($B211))),ISNUMBER(SEARCH("etc",LOWER($B211))))),OR(AND(ISNUMBER(SEARCH("comunic",LOWER($B211))),LEFT($E211,3)&lt;&gt;"4.4"),AND(ISNUMBER(SEARCH("monitor",LOWER($B211))),NOT(OR(LEFT($E211,3)="1.5",LEFT($E211,3)="2.5")))),AND($B211&lt;&gt;"",OR(LEFT($C211,1)="1",LEFT($C211,1)="2"),$D211=""),AND($D211&lt;&gt;"",NOT(OR(LEFT($C211,1)="1",LEFT($C211,1)="2"))),AND($D211&lt;&gt;"",COUNTIF(' PROJETO'!$B$14:$B$16,$D211)=0),IF($D211="",FALSE(),IF(COUNTIF(' PROJETO'!$B$14:$B$16,$D211)=0,FALSE(),IFERROR(INDEX(' PROJETO'!$C$14:$C$16,MATCH($D211,' PROJETO'!$B$14:$B$16,0))&lt;&gt;"Sim",FALSE()))))</f>
        <v>0</v>
      </c>
      <c r="AG211" s="21" t="b">
        <f>AND($AC211,$Y211&gt;'CONFG.  LISTAS'!$F$4,$Z211="",$AA211="")</f>
        <v>0</v>
      </c>
      <c r="AH211" s="21" t="str">
        <f t="shared" si="51"/>
        <v/>
      </c>
      <c r="AI211" s="43" t="str">
        <f ca="1">IF(NOT($AC211),"",IF(OR($B211="",$C211="",$E211="",$F211=""),"Preencha descrição, categoria, tipo e unidade.",IF(AND($B211&lt;&gt;"",OR(LEFT($C211,1)="1",LEFT($C211,1)="2"),$D211=""),"Informe a prática de restauração para itens diretos.",IF(AND($D211&lt;&gt;"",NOT(OR(LEFT($C211,1)="1",LEFT($C211,1)="2"))),"Custos indiretos não devem pertencer a uma prática específica.",IF(AND($D211&lt;&gt;"",COUNTIF(' PROJETO'!$B$14:$B$16,$D211)=0),"Prática de restauração inválida ou não cadastrada.",IF(IF($D211="",FALSE(),IF(COUNTIF(' PROJETO'!$B$14:$B$16,$D211)=0,FALSE(),IFERROR(INDEX(' PROJETO'!$C$14:$C$16,MATCH($D211,' PROJETO'!$B$14:$B$16,0))&lt;&gt;"Sim",FALSE()))),"A prática informada no item não foi selecionada na aba Projeto.",IF(AND(MAX($I211,$L211,$O211,$R211,$U211,$X211)&gt;'CONFG.  LISTAS'!$F$4,NOT(OR($Z211&lt;&gt;"",$AA211&lt;&gt;""))),"Memorial de cálculo ou anexo obrigatório não informado para item acima do limite.",IF(OR(AND($G211&lt;&gt;"",$H211&lt;&gt;"",OR($G211&lt;=0,$H211&lt;=0)),AND($J211&lt;&gt;"",$K211&lt;&gt;"",OR($J211&lt;=0,$K211&lt;=0)),AND($M211&lt;&gt;"",$N211&lt;&gt;"",OR($M211&lt;=0,$N211&lt;=0)),AND($P211&lt;&gt;"",$Q211&lt;&gt;"",OR($P211&lt;=0,$Q211&lt;=0)),AND($S211&lt;&gt;"",$T211&lt;&gt;"",OR($S211&lt;=0,$T211&lt;=0)),AND($V211&lt;&gt;"",$W211&lt;&gt;"",OR($V211&lt;=0,$W211&lt;=0))),"Revise os valores informados: valor unitário e quantidade devem ser maiores que zero.",IF(OR(AND($G211="",$H211&lt;&gt;""),AND($G211&lt;&gt;"",$H211=""),AND($J211="",$K211&lt;&gt;""),AND($J211&lt;&gt;"",$K211=""),AND($M211="",$N211&lt;&gt;""),AND($M211&lt;&gt;"",$N211=""),AND($P211="",$Q211&lt;&gt;""),AND($P211&lt;&gt;"",$Q211=""),AND($S211="",$T211&lt;&gt;""),AND($S211&lt;&gt;"",$T211=""),AND($V211="",$W211&lt;&gt;""),AND($V211&lt;&gt;"",$W211="")),"Há ano preenchido parcialmente: "&amp;TRIM(IF(AND($G211="",$H211&lt;&gt;""),"Ano 1 (falta valor unitário); ","")&amp;IF(AND($G211&lt;&gt;"",$H211=""),"Ano 1 (falta quantidade); ","")&amp;IF(AND($J211="",$K211&lt;&gt;""),"Ano 2 (falta valor unitário); ","")&amp;IF(AND($J211&lt;&gt;"",$K211=""),"Ano 2 (falta quantidade); ","")&amp;IF(AND($M211="",$N211&lt;&gt;""),"Ano 3 (falta valor unitário); ","")&amp;IF(AND($M211&lt;&gt;"",$N211=""),"Ano 3 (falta quantidade); ","")&amp;IF(AND($P211="",$Q211&lt;&gt;""),"Ano 4 (falta valor unitário); ","")&amp;IF(AND($P211&lt;&gt;"",$Q211=""),"Ano 4 (falta quantidade); ","")&amp;IF(AND($S211="",$T211&lt;&gt;""),"Ano 5 (falta valor unitário); ","")&amp;IF(AND($S211&lt;&gt;"",$T211=""),"Ano 5 (falta quantidade); ","")&amp;IF(AND($V211="",$W211&lt;&gt;""),"Ano 6 (falta valor unitário); ","")&amp;IF(AND($V211&lt;&gt;"",$W211=""),"Ano 6 (falta quantidade); ","")), IF(NOT(OR(AND($G211&lt;&gt;"",$H211&lt;&gt;""),AND($J211&lt;&gt;"",$K211&lt;&gt;""),AND($M211&lt;&gt;"",$N211&lt;&gt;""),AND($P211&lt;&gt;"",$Q211&lt;&gt;""),AND($S211&lt;&gt;"",$T211&lt;&gt;""),AND($V211&lt;&gt;"",$W211&lt;&gt;""))),"Informe pelo menos um ano completo com valor unitário e quantidade.",IF(AND($C211&lt;&gt;"",$E211&lt;&gt;"",LEFT(TRIM($C211),1)&lt;&gt;LEFT(TRIM($E211),1)),"Categoria e tipo estão incompatíveis.",IF(IF(OR($E211="",$F211=""),FALSE(),IFERROR(COUNTIF(INDIRECT("UNITS_"&amp;SUBSTITUTE(LEFT($E211,FIND(" ",$E211&amp;" ")-1),".","_")),$F211)=0,TRUE())),"Unidade incompatível com o tipo selecionado.",IF(OR(AND(ISNUMBER(SEARCH("comunic",LOWER($B211))),LEFT($E211,3)&lt;&gt;"4.4"),AND(ISNUMBER(SEARCH("monitor",LOWER($B211))),NOT(OR(LEFT($E211,3)="1.5",LEFT($E211,3)="2.5")))),"Revise a classificação do item conforme as regras de preenchimento.",IF(AND($B211&lt;&gt;"",OR(ISNUMBER(SEARCH("outro",LOWER($B211))),ISNUMBER(SEARCH("divers",LOWER($B211))),ISNUMBER(SEARCH("kit",LOWER($B211))),ISNUMBER(SEARCH("ferrament",LOWER($B211))),ISNUMBER(SEARCH("epi",LOWER($B211)))),NOT(OR($Z211&lt;&gt;"",$AA211&lt;&gt;""))),"Descrição muito genérica: detalhe melhor o item e registre o racional no memorial ou em anexo.",IF(AND($Y211=0,$B211&lt;&gt;"",OR($G211&lt;&gt;"",$H211&lt;&gt;"",$J211&lt;&gt;"",$K211&lt;&gt;"",$M211&lt;&gt;"",$N211&lt;&gt;"",$P211&lt;&gt;"",$Q211&lt;&gt;"",$S211&lt;&gt;"",$T211&lt;&gt;"",$V211&lt;&gt;"",$W211&lt;&gt;"")),"O item possui dados lançados, mas o total está zerado. Revise os valores informados.","")))))))))))))))</f>
        <v/>
      </c>
    </row>
    <row r="212" spans="1:35" ht="14.25" customHeight="1" x14ac:dyDescent="0.25">
      <c r="A212" s="57" t="str">
        <f t="shared" si="39"/>
        <v/>
      </c>
      <c r="B212" s="58"/>
      <c r="C212" s="58"/>
      <c r="D212" s="58"/>
      <c r="E212" s="58"/>
      <c r="F212" s="58"/>
      <c r="G212" s="269"/>
      <c r="H212" s="59"/>
      <c r="I212" s="273">
        <f t="shared" si="40"/>
        <v>0</v>
      </c>
      <c r="J212" s="269"/>
      <c r="K212" s="59"/>
      <c r="L212" s="270">
        <f t="shared" si="41"/>
        <v>0</v>
      </c>
      <c r="M212" s="269"/>
      <c r="N212" s="59"/>
      <c r="O212" s="270">
        <f t="shared" si="42"/>
        <v>0</v>
      </c>
      <c r="P212" s="269"/>
      <c r="Q212" s="59"/>
      <c r="R212" s="271">
        <f t="shared" si="43"/>
        <v>0</v>
      </c>
      <c r="S212" s="269"/>
      <c r="T212" s="59"/>
      <c r="U212" s="270">
        <f t="shared" si="44"/>
        <v>0</v>
      </c>
      <c r="V212" s="269"/>
      <c r="W212" s="59"/>
      <c r="X212" s="270">
        <f t="shared" si="45"/>
        <v>0</v>
      </c>
      <c r="Y212" s="270">
        <f t="shared" si="46"/>
        <v>0</v>
      </c>
      <c r="Z212" s="58"/>
      <c r="AA212" s="58"/>
      <c r="AB212" s="60" t="str">
        <f t="shared" si="47"/>
        <v/>
      </c>
      <c r="AC212" s="21" t="b">
        <f t="shared" si="48"/>
        <v>0</v>
      </c>
      <c r="AD212" s="21" t="b">
        <f t="shared" si="49"/>
        <v>0</v>
      </c>
      <c r="AE212" s="21" t="b">
        <f t="shared" si="50"/>
        <v>0</v>
      </c>
      <c r="AF212" s="21" t="b">
        <f ca="1">OR(AND($AC212,NOT($AD212)),AND($AC212,OR(AND($G212="",$H212&lt;&gt;""),AND($G212&lt;&gt;"",$H212=""),AND($J212="",$K212&lt;&gt;""),AND($J212&lt;&gt;"",$K212=""),AND($M212="",$N212&lt;&gt;""),AND($M212&lt;&gt;"",$N212=""),AND($P212="",$Q212&lt;&gt;""),AND($P212&lt;&gt;"",$Q212=""),AND($S212="",$T212&lt;&gt;""),AND($S212&lt;&gt;"",$T212=""),AND($V212="",$W212&lt;&gt;""),AND($V212&lt;&gt;"",$W212=""))),AND($C212&lt;&gt;"",$E212&lt;&gt;"",LEFT(TRIM($C212),1)&lt;&gt;LEFT(TRIM($E212),1)),IF(OR($E212="",$F212=""),FALSE(),IFERROR(COUNTIF(INDIRECT("UNITS_"&amp;SUBSTITUTE(LEFT($E212,FIND(" ",$E212&amp;" ")-1),".","_")),$F212)=0,TRUE())),AND($B212&lt;&gt;"",OR(ISNUMBER(SEARCH("outro",LOWER($B212))),ISNUMBER(SEARCH("divers",LOWER($B212))),ISNUMBER(SEARCH("etc",LOWER($B212))))),OR(AND(ISNUMBER(SEARCH("comunic",LOWER($B212))),LEFT($E212,3)&lt;&gt;"4.4"),AND(ISNUMBER(SEARCH("monitor",LOWER($B212))),NOT(OR(LEFT($E212,3)="1.5",LEFT($E212,3)="2.5")))),AND($B212&lt;&gt;"",OR(LEFT($C212,1)="1",LEFT($C212,1)="2"),$D212=""),AND($D212&lt;&gt;"",NOT(OR(LEFT($C212,1)="1",LEFT($C212,1)="2"))),AND($D212&lt;&gt;"",COUNTIF(' PROJETO'!$B$14:$B$16,$D212)=0),IF($D212="",FALSE(),IF(COUNTIF(' PROJETO'!$B$14:$B$16,$D212)=0,FALSE(),IFERROR(INDEX(' PROJETO'!$C$14:$C$16,MATCH($D212,' PROJETO'!$B$14:$B$16,0))&lt;&gt;"Sim",FALSE()))))</f>
        <v>0</v>
      </c>
      <c r="AG212" s="21" t="b">
        <f>AND($AC212,$Y212&gt;'CONFG.  LISTAS'!$F$4,$Z212="",$AA212="")</f>
        <v>0</v>
      </c>
      <c r="AH212" s="21" t="str">
        <f t="shared" si="51"/>
        <v/>
      </c>
      <c r="AI212" s="43" t="str">
        <f ca="1">IF(NOT($AC212),"",IF(OR($B212="",$C212="",$E212="",$F212=""),"Preencha descrição, categoria, tipo e unidade.",IF(AND($B212&lt;&gt;"",OR(LEFT($C212,1)="1",LEFT($C212,1)="2"),$D212=""),"Informe a prática de restauração para itens diretos.",IF(AND($D212&lt;&gt;"",NOT(OR(LEFT($C212,1)="1",LEFT($C212,1)="2"))),"Custos indiretos não devem pertencer a uma prática específica.",IF(AND($D212&lt;&gt;"",COUNTIF(' PROJETO'!$B$14:$B$16,$D212)=0),"Prática de restauração inválida ou não cadastrada.",IF(IF($D212="",FALSE(),IF(COUNTIF(' PROJETO'!$B$14:$B$16,$D212)=0,FALSE(),IFERROR(INDEX(' PROJETO'!$C$14:$C$16,MATCH($D212,' PROJETO'!$B$14:$B$16,0))&lt;&gt;"Sim",FALSE()))),"A prática informada no item não foi selecionada na aba Projeto.",IF(AND(MAX($I212,$L212,$O212,$R212,$U212,$X212)&gt;'CONFG.  LISTAS'!$F$4,NOT(OR($Z212&lt;&gt;"",$AA212&lt;&gt;""))),"Memorial de cálculo ou anexo obrigatório não informado para item acima do limite.",IF(OR(AND($G212&lt;&gt;"",$H212&lt;&gt;"",OR($G212&lt;=0,$H212&lt;=0)),AND($J212&lt;&gt;"",$K212&lt;&gt;"",OR($J212&lt;=0,$K212&lt;=0)),AND($M212&lt;&gt;"",$N212&lt;&gt;"",OR($M212&lt;=0,$N212&lt;=0)),AND($P212&lt;&gt;"",$Q212&lt;&gt;"",OR($P212&lt;=0,$Q212&lt;=0)),AND($S212&lt;&gt;"",$T212&lt;&gt;"",OR($S212&lt;=0,$T212&lt;=0)),AND($V212&lt;&gt;"",$W212&lt;&gt;"",OR($V212&lt;=0,$W212&lt;=0))),"Revise os valores informados: valor unitário e quantidade devem ser maiores que zero.",IF(OR(AND($G212="",$H212&lt;&gt;""),AND($G212&lt;&gt;"",$H212=""),AND($J212="",$K212&lt;&gt;""),AND($J212&lt;&gt;"",$K212=""),AND($M212="",$N212&lt;&gt;""),AND($M212&lt;&gt;"",$N212=""),AND($P212="",$Q212&lt;&gt;""),AND($P212&lt;&gt;"",$Q212=""),AND($S212="",$T212&lt;&gt;""),AND($S212&lt;&gt;"",$T212=""),AND($V212="",$W212&lt;&gt;""),AND($V212&lt;&gt;"",$W212="")),"Há ano preenchido parcialmente: "&amp;TRIM(IF(AND($G212="",$H212&lt;&gt;""),"Ano 1 (falta valor unitário); ","")&amp;IF(AND($G212&lt;&gt;"",$H212=""),"Ano 1 (falta quantidade); ","")&amp;IF(AND($J212="",$K212&lt;&gt;""),"Ano 2 (falta valor unitário); ","")&amp;IF(AND($J212&lt;&gt;"",$K212=""),"Ano 2 (falta quantidade); ","")&amp;IF(AND($M212="",$N212&lt;&gt;""),"Ano 3 (falta valor unitário); ","")&amp;IF(AND($M212&lt;&gt;"",$N212=""),"Ano 3 (falta quantidade); ","")&amp;IF(AND($P212="",$Q212&lt;&gt;""),"Ano 4 (falta valor unitário); ","")&amp;IF(AND($P212&lt;&gt;"",$Q212=""),"Ano 4 (falta quantidade); ","")&amp;IF(AND($S212="",$T212&lt;&gt;""),"Ano 5 (falta valor unitário); ","")&amp;IF(AND($S212&lt;&gt;"",$T212=""),"Ano 5 (falta quantidade); ","")&amp;IF(AND($V212="",$W212&lt;&gt;""),"Ano 6 (falta valor unitário); ","")&amp;IF(AND($V212&lt;&gt;"",$W212=""),"Ano 6 (falta quantidade); ","")), IF(NOT(OR(AND($G212&lt;&gt;"",$H212&lt;&gt;""),AND($J212&lt;&gt;"",$K212&lt;&gt;""),AND($M212&lt;&gt;"",$N212&lt;&gt;""),AND($P212&lt;&gt;"",$Q212&lt;&gt;""),AND($S212&lt;&gt;"",$T212&lt;&gt;""),AND($V212&lt;&gt;"",$W212&lt;&gt;""))),"Informe pelo menos um ano completo com valor unitário e quantidade.",IF(AND($C212&lt;&gt;"",$E212&lt;&gt;"",LEFT(TRIM($C212),1)&lt;&gt;LEFT(TRIM($E212),1)),"Categoria e tipo estão incompatíveis.",IF(IF(OR($E212="",$F212=""),FALSE(),IFERROR(COUNTIF(INDIRECT("UNITS_"&amp;SUBSTITUTE(LEFT($E212,FIND(" ",$E212&amp;" ")-1),".","_")),$F212)=0,TRUE())),"Unidade incompatível com o tipo selecionado.",IF(OR(AND(ISNUMBER(SEARCH("comunic",LOWER($B212))),LEFT($E212,3)&lt;&gt;"4.4"),AND(ISNUMBER(SEARCH("monitor",LOWER($B212))),NOT(OR(LEFT($E212,3)="1.5",LEFT($E212,3)="2.5")))),"Revise a classificação do item conforme as regras de preenchimento.",IF(AND($B212&lt;&gt;"",OR(ISNUMBER(SEARCH("outro",LOWER($B212))),ISNUMBER(SEARCH("divers",LOWER($B212))),ISNUMBER(SEARCH("kit",LOWER($B212))),ISNUMBER(SEARCH("ferrament",LOWER($B212))),ISNUMBER(SEARCH("epi",LOWER($B212)))),NOT(OR($Z212&lt;&gt;"",$AA212&lt;&gt;""))),"Descrição muito genérica: detalhe melhor o item e registre o racional no memorial ou em anexo.",IF(AND($Y212=0,$B212&lt;&gt;"",OR($G212&lt;&gt;"",$H212&lt;&gt;"",$J212&lt;&gt;"",$K212&lt;&gt;"",$M212&lt;&gt;"",$N212&lt;&gt;"",$P212&lt;&gt;"",$Q212&lt;&gt;"",$S212&lt;&gt;"",$T212&lt;&gt;"",$V212&lt;&gt;"",$W212&lt;&gt;"")),"O item possui dados lançados, mas o total está zerado. Revise os valores informados.","")))))))))))))))</f>
        <v/>
      </c>
    </row>
    <row r="213" spans="1:35" ht="14.25" customHeight="1" x14ac:dyDescent="0.25">
      <c r="A213" s="57" t="str">
        <f t="shared" si="39"/>
        <v/>
      </c>
      <c r="B213" s="61"/>
      <c r="C213" s="61"/>
      <c r="D213" s="58"/>
      <c r="E213" s="61"/>
      <c r="F213" s="61"/>
      <c r="G213" s="272"/>
      <c r="H213" s="62"/>
      <c r="I213" s="273">
        <f t="shared" si="40"/>
        <v>0</v>
      </c>
      <c r="J213" s="272"/>
      <c r="K213" s="62"/>
      <c r="L213" s="270">
        <f t="shared" si="41"/>
        <v>0</v>
      </c>
      <c r="M213" s="272"/>
      <c r="N213" s="62"/>
      <c r="O213" s="270">
        <f t="shared" si="42"/>
        <v>0</v>
      </c>
      <c r="P213" s="272"/>
      <c r="Q213" s="62"/>
      <c r="R213" s="271">
        <f t="shared" si="43"/>
        <v>0</v>
      </c>
      <c r="S213" s="272"/>
      <c r="T213" s="62"/>
      <c r="U213" s="270">
        <f t="shared" si="44"/>
        <v>0</v>
      </c>
      <c r="V213" s="272"/>
      <c r="W213" s="62"/>
      <c r="X213" s="270">
        <f t="shared" si="45"/>
        <v>0</v>
      </c>
      <c r="Y213" s="270">
        <f t="shared" si="46"/>
        <v>0</v>
      </c>
      <c r="Z213" s="61"/>
      <c r="AA213" s="61"/>
      <c r="AB213" s="60" t="str">
        <f t="shared" si="47"/>
        <v/>
      </c>
      <c r="AC213" s="21" t="b">
        <f t="shared" si="48"/>
        <v>0</v>
      </c>
      <c r="AD213" s="21" t="b">
        <f t="shared" si="49"/>
        <v>0</v>
      </c>
      <c r="AE213" s="21" t="b">
        <f t="shared" si="50"/>
        <v>0</v>
      </c>
      <c r="AF213" s="21" t="b">
        <f ca="1">OR(AND($AC213,NOT($AD213)),AND($AC213,OR(AND($G213="",$H213&lt;&gt;""),AND($G213&lt;&gt;"",$H213=""),AND($J213="",$K213&lt;&gt;""),AND($J213&lt;&gt;"",$K213=""),AND($M213="",$N213&lt;&gt;""),AND($M213&lt;&gt;"",$N213=""),AND($P213="",$Q213&lt;&gt;""),AND($P213&lt;&gt;"",$Q213=""),AND($S213="",$T213&lt;&gt;""),AND($S213&lt;&gt;"",$T213=""),AND($V213="",$W213&lt;&gt;""),AND($V213&lt;&gt;"",$W213=""))),AND($C213&lt;&gt;"",$E213&lt;&gt;"",LEFT(TRIM($C213),1)&lt;&gt;LEFT(TRIM($E213),1)),IF(OR($E213="",$F213=""),FALSE(),IFERROR(COUNTIF(INDIRECT("UNITS_"&amp;SUBSTITUTE(LEFT($E213,FIND(" ",$E213&amp;" ")-1),".","_")),$F213)=0,TRUE())),AND($B213&lt;&gt;"",OR(ISNUMBER(SEARCH("outro",LOWER($B213))),ISNUMBER(SEARCH("divers",LOWER($B213))),ISNUMBER(SEARCH("etc",LOWER($B213))))),OR(AND(ISNUMBER(SEARCH("comunic",LOWER($B213))),LEFT($E213,3)&lt;&gt;"4.4"),AND(ISNUMBER(SEARCH("monitor",LOWER($B213))),NOT(OR(LEFT($E213,3)="1.5",LEFT($E213,3)="2.5")))),AND($B213&lt;&gt;"",OR(LEFT($C213,1)="1",LEFT($C213,1)="2"),$D213=""),AND($D213&lt;&gt;"",NOT(OR(LEFT($C213,1)="1",LEFT($C213,1)="2"))),AND($D213&lt;&gt;"",COUNTIF(' PROJETO'!$B$14:$B$16,$D213)=0),IF($D213="",FALSE(),IF(COUNTIF(' PROJETO'!$B$14:$B$16,$D213)=0,FALSE(),IFERROR(INDEX(' PROJETO'!$C$14:$C$16,MATCH($D213,' PROJETO'!$B$14:$B$16,0))&lt;&gt;"Sim",FALSE()))))</f>
        <v>0</v>
      </c>
      <c r="AG213" s="21" t="b">
        <f>AND($AC213,$Y213&gt;'CONFG.  LISTAS'!$F$4,$Z213="",$AA213="")</f>
        <v>0</v>
      </c>
      <c r="AH213" s="21" t="str">
        <f t="shared" si="51"/>
        <v/>
      </c>
      <c r="AI213" s="43" t="str">
        <f ca="1">IF(NOT($AC213),"",IF(OR($B213="",$C213="",$E213="",$F213=""),"Preencha descrição, categoria, tipo e unidade.",IF(AND($B213&lt;&gt;"",OR(LEFT($C213,1)="1",LEFT($C213,1)="2"),$D213=""),"Informe a prática de restauração para itens diretos.",IF(AND($D213&lt;&gt;"",NOT(OR(LEFT($C213,1)="1",LEFT($C213,1)="2"))),"Custos indiretos não devem pertencer a uma prática específica.",IF(AND($D213&lt;&gt;"",COUNTIF(' PROJETO'!$B$14:$B$16,$D213)=0),"Prática de restauração inválida ou não cadastrada.",IF(IF($D213="",FALSE(),IF(COUNTIF(' PROJETO'!$B$14:$B$16,$D213)=0,FALSE(),IFERROR(INDEX(' PROJETO'!$C$14:$C$16,MATCH($D213,' PROJETO'!$B$14:$B$16,0))&lt;&gt;"Sim",FALSE()))),"A prática informada no item não foi selecionada na aba Projeto.",IF(AND(MAX($I213,$L213,$O213,$R213,$U213,$X213)&gt;'CONFG.  LISTAS'!$F$4,NOT(OR($Z213&lt;&gt;"",$AA213&lt;&gt;""))),"Memorial de cálculo ou anexo obrigatório não informado para item acima do limite.",IF(OR(AND($G213&lt;&gt;"",$H213&lt;&gt;"",OR($G213&lt;=0,$H213&lt;=0)),AND($J213&lt;&gt;"",$K213&lt;&gt;"",OR($J213&lt;=0,$K213&lt;=0)),AND($M213&lt;&gt;"",$N213&lt;&gt;"",OR($M213&lt;=0,$N213&lt;=0)),AND($P213&lt;&gt;"",$Q213&lt;&gt;"",OR($P213&lt;=0,$Q213&lt;=0)),AND($S213&lt;&gt;"",$T213&lt;&gt;"",OR($S213&lt;=0,$T213&lt;=0)),AND($V213&lt;&gt;"",$W213&lt;&gt;"",OR($V213&lt;=0,$W213&lt;=0))),"Revise os valores informados: valor unitário e quantidade devem ser maiores que zero.",IF(OR(AND($G213="",$H213&lt;&gt;""),AND($G213&lt;&gt;"",$H213=""),AND($J213="",$K213&lt;&gt;""),AND($J213&lt;&gt;"",$K213=""),AND($M213="",$N213&lt;&gt;""),AND($M213&lt;&gt;"",$N213=""),AND($P213="",$Q213&lt;&gt;""),AND($P213&lt;&gt;"",$Q213=""),AND($S213="",$T213&lt;&gt;""),AND($S213&lt;&gt;"",$T213=""),AND($V213="",$W213&lt;&gt;""),AND($V213&lt;&gt;"",$W213="")),"Há ano preenchido parcialmente: "&amp;TRIM(IF(AND($G213="",$H213&lt;&gt;""),"Ano 1 (falta valor unitário); ","")&amp;IF(AND($G213&lt;&gt;"",$H213=""),"Ano 1 (falta quantidade); ","")&amp;IF(AND($J213="",$K213&lt;&gt;""),"Ano 2 (falta valor unitário); ","")&amp;IF(AND($J213&lt;&gt;"",$K213=""),"Ano 2 (falta quantidade); ","")&amp;IF(AND($M213="",$N213&lt;&gt;""),"Ano 3 (falta valor unitário); ","")&amp;IF(AND($M213&lt;&gt;"",$N213=""),"Ano 3 (falta quantidade); ","")&amp;IF(AND($P213="",$Q213&lt;&gt;""),"Ano 4 (falta valor unitário); ","")&amp;IF(AND($P213&lt;&gt;"",$Q213=""),"Ano 4 (falta quantidade); ","")&amp;IF(AND($S213="",$T213&lt;&gt;""),"Ano 5 (falta valor unitário); ","")&amp;IF(AND($S213&lt;&gt;"",$T213=""),"Ano 5 (falta quantidade); ","")&amp;IF(AND($V213="",$W213&lt;&gt;""),"Ano 6 (falta valor unitário); ","")&amp;IF(AND($V213&lt;&gt;"",$W213=""),"Ano 6 (falta quantidade); ","")), IF(NOT(OR(AND($G213&lt;&gt;"",$H213&lt;&gt;""),AND($J213&lt;&gt;"",$K213&lt;&gt;""),AND($M213&lt;&gt;"",$N213&lt;&gt;""),AND($P213&lt;&gt;"",$Q213&lt;&gt;""),AND($S213&lt;&gt;"",$T213&lt;&gt;""),AND($V213&lt;&gt;"",$W213&lt;&gt;""))),"Informe pelo menos um ano completo com valor unitário e quantidade.",IF(AND($C213&lt;&gt;"",$E213&lt;&gt;"",LEFT(TRIM($C213),1)&lt;&gt;LEFT(TRIM($E213),1)),"Categoria e tipo estão incompatíveis.",IF(IF(OR($E213="",$F213=""),FALSE(),IFERROR(COUNTIF(INDIRECT("UNITS_"&amp;SUBSTITUTE(LEFT($E213,FIND(" ",$E213&amp;" ")-1),".","_")),$F213)=0,TRUE())),"Unidade incompatível com o tipo selecionado.",IF(OR(AND(ISNUMBER(SEARCH("comunic",LOWER($B213))),LEFT($E213,3)&lt;&gt;"4.4"),AND(ISNUMBER(SEARCH("monitor",LOWER($B213))),NOT(OR(LEFT($E213,3)="1.5",LEFT($E213,3)="2.5")))),"Revise a classificação do item conforme as regras de preenchimento.",IF(AND($B213&lt;&gt;"",OR(ISNUMBER(SEARCH("outro",LOWER($B213))),ISNUMBER(SEARCH("divers",LOWER($B213))),ISNUMBER(SEARCH("kit",LOWER($B213))),ISNUMBER(SEARCH("ferrament",LOWER($B213))),ISNUMBER(SEARCH("epi",LOWER($B213)))),NOT(OR($Z213&lt;&gt;"",$AA213&lt;&gt;""))),"Descrição muito genérica: detalhe melhor o item e registre o racional no memorial ou em anexo.",IF(AND($Y213=0,$B213&lt;&gt;"",OR($G213&lt;&gt;"",$H213&lt;&gt;"",$J213&lt;&gt;"",$K213&lt;&gt;"",$M213&lt;&gt;"",$N213&lt;&gt;"",$P213&lt;&gt;"",$Q213&lt;&gt;"",$S213&lt;&gt;"",$T213&lt;&gt;"",$V213&lt;&gt;"",$W213&lt;&gt;"")),"O item possui dados lançados, mas o total está zerado. Revise os valores informados.","")))))))))))))))</f>
        <v/>
      </c>
    </row>
    <row r="214" spans="1:35" ht="14.25" customHeight="1" x14ac:dyDescent="0.25">
      <c r="A214" s="57" t="str">
        <f t="shared" si="39"/>
        <v/>
      </c>
      <c r="B214" s="58"/>
      <c r="C214" s="58"/>
      <c r="D214" s="58"/>
      <c r="E214" s="58"/>
      <c r="F214" s="58"/>
      <c r="G214" s="269"/>
      <c r="H214" s="59"/>
      <c r="I214" s="273">
        <f t="shared" si="40"/>
        <v>0</v>
      </c>
      <c r="J214" s="269"/>
      <c r="K214" s="59"/>
      <c r="L214" s="270">
        <f t="shared" si="41"/>
        <v>0</v>
      </c>
      <c r="M214" s="269"/>
      <c r="N214" s="59"/>
      <c r="O214" s="270">
        <f t="shared" si="42"/>
        <v>0</v>
      </c>
      <c r="P214" s="269"/>
      <c r="Q214" s="59"/>
      <c r="R214" s="271">
        <f t="shared" si="43"/>
        <v>0</v>
      </c>
      <c r="S214" s="269"/>
      <c r="T214" s="59"/>
      <c r="U214" s="270">
        <f t="shared" si="44"/>
        <v>0</v>
      </c>
      <c r="V214" s="269"/>
      <c r="W214" s="59"/>
      <c r="X214" s="270">
        <f t="shared" si="45"/>
        <v>0</v>
      </c>
      <c r="Y214" s="270">
        <f t="shared" si="46"/>
        <v>0</v>
      </c>
      <c r="Z214" s="58"/>
      <c r="AA214" s="58"/>
      <c r="AB214" s="60" t="str">
        <f t="shared" si="47"/>
        <v/>
      </c>
      <c r="AC214" s="21" t="b">
        <f t="shared" si="48"/>
        <v>0</v>
      </c>
      <c r="AD214" s="21" t="b">
        <f t="shared" si="49"/>
        <v>0</v>
      </c>
      <c r="AE214" s="21" t="b">
        <f t="shared" si="50"/>
        <v>0</v>
      </c>
      <c r="AF214" s="21" t="b">
        <f ca="1">OR(AND($AC214,NOT($AD214)),AND($AC214,OR(AND($G214="",$H214&lt;&gt;""),AND($G214&lt;&gt;"",$H214=""),AND($J214="",$K214&lt;&gt;""),AND($J214&lt;&gt;"",$K214=""),AND($M214="",$N214&lt;&gt;""),AND($M214&lt;&gt;"",$N214=""),AND($P214="",$Q214&lt;&gt;""),AND($P214&lt;&gt;"",$Q214=""),AND($S214="",$T214&lt;&gt;""),AND($S214&lt;&gt;"",$T214=""),AND($V214="",$W214&lt;&gt;""),AND($V214&lt;&gt;"",$W214=""))),AND($C214&lt;&gt;"",$E214&lt;&gt;"",LEFT(TRIM($C214),1)&lt;&gt;LEFT(TRIM($E214),1)),IF(OR($E214="",$F214=""),FALSE(),IFERROR(COUNTIF(INDIRECT("UNITS_"&amp;SUBSTITUTE(LEFT($E214,FIND(" ",$E214&amp;" ")-1),".","_")),$F214)=0,TRUE())),AND($B214&lt;&gt;"",OR(ISNUMBER(SEARCH("outro",LOWER($B214))),ISNUMBER(SEARCH("divers",LOWER($B214))),ISNUMBER(SEARCH("etc",LOWER($B214))))),OR(AND(ISNUMBER(SEARCH("comunic",LOWER($B214))),LEFT($E214,3)&lt;&gt;"4.4"),AND(ISNUMBER(SEARCH("monitor",LOWER($B214))),NOT(OR(LEFT($E214,3)="1.5",LEFT($E214,3)="2.5")))),AND($B214&lt;&gt;"",OR(LEFT($C214,1)="1",LEFT($C214,1)="2"),$D214=""),AND($D214&lt;&gt;"",NOT(OR(LEFT($C214,1)="1",LEFT($C214,1)="2"))),AND($D214&lt;&gt;"",COUNTIF(' PROJETO'!$B$14:$B$16,$D214)=0),IF($D214="",FALSE(),IF(COUNTIF(' PROJETO'!$B$14:$B$16,$D214)=0,FALSE(),IFERROR(INDEX(' PROJETO'!$C$14:$C$16,MATCH($D214,' PROJETO'!$B$14:$B$16,0))&lt;&gt;"Sim",FALSE()))))</f>
        <v>0</v>
      </c>
      <c r="AG214" s="21" t="b">
        <f>AND($AC214,$Y214&gt;'CONFG.  LISTAS'!$F$4,$Z214="",$AA214="")</f>
        <v>0</v>
      </c>
      <c r="AH214" s="21" t="str">
        <f t="shared" si="51"/>
        <v/>
      </c>
      <c r="AI214" s="43" t="str">
        <f ca="1">IF(NOT($AC214),"",IF(OR($B214="",$C214="",$E214="",$F214=""),"Preencha descrição, categoria, tipo e unidade.",IF(AND($B214&lt;&gt;"",OR(LEFT($C214,1)="1",LEFT($C214,1)="2"),$D214=""),"Informe a prática de restauração para itens diretos.",IF(AND($D214&lt;&gt;"",NOT(OR(LEFT($C214,1)="1",LEFT($C214,1)="2"))),"Custos indiretos não devem pertencer a uma prática específica.",IF(AND($D214&lt;&gt;"",COUNTIF(' PROJETO'!$B$14:$B$16,$D214)=0),"Prática de restauração inválida ou não cadastrada.",IF(IF($D214="",FALSE(),IF(COUNTIF(' PROJETO'!$B$14:$B$16,$D214)=0,FALSE(),IFERROR(INDEX(' PROJETO'!$C$14:$C$16,MATCH($D214,' PROJETO'!$B$14:$B$16,0))&lt;&gt;"Sim",FALSE()))),"A prática informada no item não foi selecionada na aba Projeto.",IF(AND(MAX($I214,$L214,$O214,$R214,$U214,$X214)&gt;'CONFG.  LISTAS'!$F$4,NOT(OR($Z214&lt;&gt;"",$AA214&lt;&gt;""))),"Memorial de cálculo ou anexo obrigatório não informado para item acima do limite.",IF(OR(AND($G214&lt;&gt;"",$H214&lt;&gt;"",OR($G214&lt;=0,$H214&lt;=0)),AND($J214&lt;&gt;"",$K214&lt;&gt;"",OR($J214&lt;=0,$K214&lt;=0)),AND($M214&lt;&gt;"",$N214&lt;&gt;"",OR($M214&lt;=0,$N214&lt;=0)),AND($P214&lt;&gt;"",$Q214&lt;&gt;"",OR($P214&lt;=0,$Q214&lt;=0)),AND($S214&lt;&gt;"",$T214&lt;&gt;"",OR($S214&lt;=0,$T214&lt;=0)),AND($V214&lt;&gt;"",$W214&lt;&gt;"",OR($V214&lt;=0,$W214&lt;=0))),"Revise os valores informados: valor unitário e quantidade devem ser maiores que zero.",IF(OR(AND($G214="",$H214&lt;&gt;""),AND($G214&lt;&gt;"",$H214=""),AND($J214="",$K214&lt;&gt;""),AND($J214&lt;&gt;"",$K214=""),AND($M214="",$N214&lt;&gt;""),AND($M214&lt;&gt;"",$N214=""),AND($P214="",$Q214&lt;&gt;""),AND($P214&lt;&gt;"",$Q214=""),AND($S214="",$T214&lt;&gt;""),AND($S214&lt;&gt;"",$T214=""),AND($V214="",$W214&lt;&gt;""),AND($V214&lt;&gt;"",$W214="")),"Há ano preenchido parcialmente: "&amp;TRIM(IF(AND($G214="",$H214&lt;&gt;""),"Ano 1 (falta valor unitário); ","")&amp;IF(AND($G214&lt;&gt;"",$H214=""),"Ano 1 (falta quantidade); ","")&amp;IF(AND($J214="",$K214&lt;&gt;""),"Ano 2 (falta valor unitário); ","")&amp;IF(AND($J214&lt;&gt;"",$K214=""),"Ano 2 (falta quantidade); ","")&amp;IF(AND($M214="",$N214&lt;&gt;""),"Ano 3 (falta valor unitário); ","")&amp;IF(AND($M214&lt;&gt;"",$N214=""),"Ano 3 (falta quantidade); ","")&amp;IF(AND($P214="",$Q214&lt;&gt;""),"Ano 4 (falta valor unitário); ","")&amp;IF(AND($P214&lt;&gt;"",$Q214=""),"Ano 4 (falta quantidade); ","")&amp;IF(AND($S214="",$T214&lt;&gt;""),"Ano 5 (falta valor unitário); ","")&amp;IF(AND($S214&lt;&gt;"",$T214=""),"Ano 5 (falta quantidade); ","")&amp;IF(AND($V214="",$W214&lt;&gt;""),"Ano 6 (falta valor unitário); ","")&amp;IF(AND($V214&lt;&gt;"",$W214=""),"Ano 6 (falta quantidade); ","")), IF(NOT(OR(AND($G214&lt;&gt;"",$H214&lt;&gt;""),AND($J214&lt;&gt;"",$K214&lt;&gt;""),AND($M214&lt;&gt;"",$N214&lt;&gt;""),AND($P214&lt;&gt;"",$Q214&lt;&gt;""),AND($S214&lt;&gt;"",$T214&lt;&gt;""),AND($V214&lt;&gt;"",$W214&lt;&gt;""))),"Informe pelo menos um ano completo com valor unitário e quantidade.",IF(AND($C214&lt;&gt;"",$E214&lt;&gt;"",LEFT(TRIM($C214),1)&lt;&gt;LEFT(TRIM($E214),1)),"Categoria e tipo estão incompatíveis.",IF(IF(OR($E214="",$F214=""),FALSE(),IFERROR(COUNTIF(INDIRECT("UNITS_"&amp;SUBSTITUTE(LEFT($E214,FIND(" ",$E214&amp;" ")-1),".","_")),$F214)=0,TRUE())),"Unidade incompatível com o tipo selecionado.",IF(OR(AND(ISNUMBER(SEARCH("comunic",LOWER($B214))),LEFT($E214,3)&lt;&gt;"4.4"),AND(ISNUMBER(SEARCH("monitor",LOWER($B214))),NOT(OR(LEFT($E214,3)="1.5",LEFT($E214,3)="2.5")))),"Revise a classificação do item conforme as regras de preenchimento.",IF(AND($B214&lt;&gt;"",OR(ISNUMBER(SEARCH("outro",LOWER($B214))),ISNUMBER(SEARCH("divers",LOWER($B214))),ISNUMBER(SEARCH("kit",LOWER($B214))),ISNUMBER(SEARCH("ferrament",LOWER($B214))),ISNUMBER(SEARCH("epi",LOWER($B214)))),NOT(OR($Z214&lt;&gt;"",$AA214&lt;&gt;""))),"Descrição muito genérica: detalhe melhor o item e registre o racional no memorial ou em anexo.",IF(AND($Y214=0,$B214&lt;&gt;"",OR($G214&lt;&gt;"",$H214&lt;&gt;"",$J214&lt;&gt;"",$K214&lt;&gt;"",$M214&lt;&gt;"",$N214&lt;&gt;"",$P214&lt;&gt;"",$Q214&lt;&gt;"",$S214&lt;&gt;"",$T214&lt;&gt;"",$V214&lt;&gt;"",$W214&lt;&gt;"")),"O item possui dados lançados, mas o total está zerado. Revise os valores informados.","")))))))))))))))</f>
        <v/>
      </c>
    </row>
    <row r="215" spans="1:35" ht="14.25" customHeight="1" x14ac:dyDescent="0.25">
      <c r="A215" s="57" t="str">
        <f t="shared" si="39"/>
        <v/>
      </c>
      <c r="B215" s="61"/>
      <c r="C215" s="61"/>
      <c r="D215" s="58"/>
      <c r="E215" s="61"/>
      <c r="F215" s="61"/>
      <c r="G215" s="272"/>
      <c r="H215" s="62"/>
      <c r="I215" s="273">
        <f t="shared" si="40"/>
        <v>0</v>
      </c>
      <c r="J215" s="272"/>
      <c r="K215" s="62"/>
      <c r="L215" s="270">
        <f t="shared" si="41"/>
        <v>0</v>
      </c>
      <c r="M215" s="272"/>
      <c r="N215" s="62"/>
      <c r="O215" s="270">
        <f t="shared" si="42"/>
        <v>0</v>
      </c>
      <c r="P215" s="272"/>
      <c r="Q215" s="62"/>
      <c r="R215" s="271">
        <f t="shared" si="43"/>
        <v>0</v>
      </c>
      <c r="S215" s="272"/>
      <c r="T215" s="62"/>
      <c r="U215" s="270">
        <f t="shared" si="44"/>
        <v>0</v>
      </c>
      <c r="V215" s="272"/>
      <c r="W215" s="62"/>
      <c r="X215" s="270">
        <f t="shared" si="45"/>
        <v>0</v>
      </c>
      <c r="Y215" s="270">
        <f t="shared" si="46"/>
        <v>0</v>
      </c>
      <c r="Z215" s="61"/>
      <c r="AA215" s="61"/>
      <c r="AB215" s="60" t="str">
        <f t="shared" si="47"/>
        <v/>
      </c>
      <c r="AC215" s="21" t="b">
        <f t="shared" si="48"/>
        <v>0</v>
      </c>
      <c r="AD215" s="21" t="b">
        <f t="shared" si="49"/>
        <v>0</v>
      </c>
      <c r="AE215" s="21" t="b">
        <f t="shared" si="50"/>
        <v>0</v>
      </c>
      <c r="AF215" s="21" t="b">
        <f ca="1">OR(AND($AC215,NOT($AD215)),AND($AC215,OR(AND($G215="",$H215&lt;&gt;""),AND($G215&lt;&gt;"",$H215=""),AND($J215="",$K215&lt;&gt;""),AND($J215&lt;&gt;"",$K215=""),AND($M215="",$N215&lt;&gt;""),AND($M215&lt;&gt;"",$N215=""),AND($P215="",$Q215&lt;&gt;""),AND($P215&lt;&gt;"",$Q215=""),AND($S215="",$T215&lt;&gt;""),AND($S215&lt;&gt;"",$T215=""),AND($V215="",$W215&lt;&gt;""),AND($V215&lt;&gt;"",$W215=""))),AND($C215&lt;&gt;"",$E215&lt;&gt;"",LEFT(TRIM($C215),1)&lt;&gt;LEFT(TRIM($E215),1)),IF(OR($E215="",$F215=""),FALSE(),IFERROR(COUNTIF(INDIRECT("UNITS_"&amp;SUBSTITUTE(LEFT($E215,FIND(" ",$E215&amp;" ")-1),".","_")),$F215)=0,TRUE())),AND($B215&lt;&gt;"",OR(ISNUMBER(SEARCH("outro",LOWER($B215))),ISNUMBER(SEARCH("divers",LOWER($B215))),ISNUMBER(SEARCH("etc",LOWER($B215))))),OR(AND(ISNUMBER(SEARCH("comunic",LOWER($B215))),LEFT($E215,3)&lt;&gt;"4.4"),AND(ISNUMBER(SEARCH("monitor",LOWER($B215))),NOT(OR(LEFT($E215,3)="1.5",LEFT($E215,3)="2.5")))),AND($B215&lt;&gt;"",OR(LEFT($C215,1)="1",LEFT($C215,1)="2"),$D215=""),AND($D215&lt;&gt;"",NOT(OR(LEFT($C215,1)="1",LEFT($C215,1)="2"))),AND($D215&lt;&gt;"",COUNTIF(' PROJETO'!$B$14:$B$16,$D215)=0),IF($D215="",FALSE(),IF(COUNTIF(' PROJETO'!$B$14:$B$16,$D215)=0,FALSE(),IFERROR(INDEX(' PROJETO'!$C$14:$C$16,MATCH($D215,' PROJETO'!$B$14:$B$16,0))&lt;&gt;"Sim",FALSE()))))</f>
        <v>0</v>
      </c>
      <c r="AG215" s="21" t="b">
        <f>AND($AC215,$Y215&gt;'CONFG.  LISTAS'!$F$4,$Z215="",$AA215="")</f>
        <v>0</v>
      </c>
      <c r="AH215" s="21" t="str">
        <f t="shared" si="51"/>
        <v/>
      </c>
      <c r="AI215" s="43" t="str">
        <f ca="1">IF(NOT($AC215),"",IF(OR($B215="",$C215="",$E215="",$F215=""),"Preencha descrição, categoria, tipo e unidade.",IF(AND($B215&lt;&gt;"",OR(LEFT($C215,1)="1",LEFT($C215,1)="2"),$D215=""),"Informe a prática de restauração para itens diretos.",IF(AND($D215&lt;&gt;"",NOT(OR(LEFT($C215,1)="1",LEFT($C215,1)="2"))),"Custos indiretos não devem pertencer a uma prática específica.",IF(AND($D215&lt;&gt;"",COUNTIF(' PROJETO'!$B$14:$B$16,$D215)=0),"Prática de restauração inválida ou não cadastrada.",IF(IF($D215="",FALSE(),IF(COUNTIF(' PROJETO'!$B$14:$B$16,$D215)=0,FALSE(),IFERROR(INDEX(' PROJETO'!$C$14:$C$16,MATCH($D215,' PROJETO'!$B$14:$B$16,0))&lt;&gt;"Sim",FALSE()))),"A prática informada no item não foi selecionada na aba Projeto.",IF(AND(MAX($I215,$L215,$O215,$R215,$U215,$X215)&gt;'CONFG.  LISTAS'!$F$4,NOT(OR($Z215&lt;&gt;"",$AA215&lt;&gt;""))),"Memorial de cálculo ou anexo obrigatório não informado para item acima do limite.",IF(OR(AND($G215&lt;&gt;"",$H215&lt;&gt;"",OR($G215&lt;=0,$H215&lt;=0)),AND($J215&lt;&gt;"",$K215&lt;&gt;"",OR($J215&lt;=0,$K215&lt;=0)),AND($M215&lt;&gt;"",$N215&lt;&gt;"",OR($M215&lt;=0,$N215&lt;=0)),AND($P215&lt;&gt;"",$Q215&lt;&gt;"",OR($P215&lt;=0,$Q215&lt;=0)),AND($S215&lt;&gt;"",$T215&lt;&gt;"",OR($S215&lt;=0,$T215&lt;=0)),AND($V215&lt;&gt;"",$W215&lt;&gt;"",OR($V215&lt;=0,$W215&lt;=0))),"Revise os valores informados: valor unitário e quantidade devem ser maiores que zero.",IF(OR(AND($G215="",$H215&lt;&gt;""),AND($G215&lt;&gt;"",$H215=""),AND($J215="",$K215&lt;&gt;""),AND($J215&lt;&gt;"",$K215=""),AND($M215="",$N215&lt;&gt;""),AND($M215&lt;&gt;"",$N215=""),AND($P215="",$Q215&lt;&gt;""),AND($P215&lt;&gt;"",$Q215=""),AND($S215="",$T215&lt;&gt;""),AND($S215&lt;&gt;"",$T215=""),AND($V215="",$W215&lt;&gt;""),AND($V215&lt;&gt;"",$W215="")),"Há ano preenchido parcialmente: "&amp;TRIM(IF(AND($G215="",$H215&lt;&gt;""),"Ano 1 (falta valor unitário); ","")&amp;IF(AND($G215&lt;&gt;"",$H215=""),"Ano 1 (falta quantidade); ","")&amp;IF(AND($J215="",$K215&lt;&gt;""),"Ano 2 (falta valor unitário); ","")&amp;IF(AND($J215&lt;&gt;"",$K215=""),"Ano 2 (falta quantidade); ","")&amp;IF(AND($M215="",$N215&lt;&gt;""),"Ano 3 (falta valor unitário); ","")&amp;IF(AND($M215&lt;&gt;"",$N215=""),"Ano 3 (falta quantidade); ","")&amp;IF(AND($P215="",$Q215&lt;&gt;""),"Ano 4 (falta valor unitário); ","")&amp;IF(AND($P215&lt;&gt;"",$Q215=""),"Ano 4 (falta quantidade); ","")&amp;IF(AND($S215="",$T215&lt;&gt;""),"Ano 5 (falta valor unitário); ","")&amp;IF(AND($S215&lt;&gt;"",$T215=""),"Ano 5 (falta quantidade); ","")&amp;IF(AND($V215="",$W215&lt;&gt;""),"Ano 6 (falta valor unitário); ","")&amp;IF(AND($V215&lt;&gt;"",$W215=""),"Ano 6 (falta quantidade); ","")), IF(NOT(OR(AND($G215&lt;&gt;"",$H215&lt;&gt;""),AND($J215&lt;&gt;"",$K215&lt;&gt;""),AND($M215&lt;&gt;"",$N215&lt;&gt;""),AND($P215&lt;&gt;"",$Q215&lt;&gt;""),AND($S215&lt;&gt;"",$T215&lt;&gt;""),AND($V215&lt;&gt;"",$W215&lt;&gt;""))),"Informe pelo menos um ano completo com valor unitário e quantidade.",IF(AND($C215&lt;&gt;"",$E215&lt;&gt;"",LEFT(TRIM($C215),1)&lt;&gt;LEFT(TRIM($E215),1)),"Categoria e tipo estão incompatíveis.",IF(IF(OR($E215="",$F215=""),FALSE(),IFERROR(COUNTIF(INDIRECT("UNITS_"&amp;SUBSTITUTE(LEFT($E215,FIND(" ",$E215&amp;" ")-1),".","_")),$F215)=0,TRUE())),"Unidade incompatível com o tipo selecionado.",IF(OR(AND(ISNUMBER(SEARCH("comunic",LOWER($B215))),LEFT($E215,3)&lt;&gt;"4.4"),AND(ISNUMBER(SEARCH("monitor",LOWER($B215))),NOT(OR(LEFT($E215,3)="1.5",LEFT($E215,3)="2.5")))),"Revise a classificação do item conforme as regras de preenchimento.",IF(AND($B215&lt;&gt;"",OR(ISNUMBER(SEARCH("outro",LOWER($B215))),ISNUMBER(SEARCH("divers",LOWER($B215))),ISNUMBER(SEARCH("kit",LOWER($B215))),ISNUMBER(SEARCH("ferrament",LOWER($B215))),ISNUMBER(SEARCH("epi",LOWER($B215)))),NOT(OR($Z215&lt;&gt;"",$AA215&lt;&gt;""))),"Descrição muito genérica: detalhe melhor o item e registre o racional no memorial ou em anexo.",IF(AND($Y215=0,$B215&lt;&gt;"",OR($G215&lt;&gt;"",$H215&lt;&gt;"",$J215&lt;&gt;"",$K215&lt;&gt;"",$M215&lt;&gt;"",$N215&lt;&gt;"",$P215&lt;&gt;"",$Q215&lt;&gt;"",$S215&lt;&gt;"",$T215&lt;&gt;"",$V215&lt;&gt;"",$W215&lt;&gt;"")),"O item possui dados lançados, mas o total está zerado. Revise os valores informados.","")))))))))))))))</f>
        <v/>
      </c>
    </row>
    <row r="216" spans="1:35" ht="14.25" customHeight="1" x14ac:dyDescent="0.25">
      <c r="A216" s="57" t="str">
        <f t="shared" si="39"/>
        <v/>
      </c>
      <c r="B216" s="58"/>
      <c r="C216" s="58"/>
      <c r="D216" s="58"/>
      <c r="E216" s="58"/>
      <c r="F216" s="58"/>
      <c r="G216" s="269"/>
      <c r="H216" s="59"/>
      <c r="I216" s="273">
        <f t="shared" si="40"/>
        <v>0</v>
      </c>
      <c r="J216" s="269"/>
      <c r="K216" s="59"/>
      <c r="L216" s="270">
        <f t="shared" si="41"/>
        <v>0</v>
      </c>
      <c r="M216" s="269"/>
      <c r="N216" s="59"/>
      <c r="O216" s="270">
        <f t="shared" si="42"/>
        <v>0</v>
      </c>
      <c r="P216" s="269"/>
      <c r="Q216" s="59"/>
      <c r="R216" s="271">
        <f t="shared" si="43"/>
        <v>0</v>
      </c>
      <c r="S216" s="269"/>
      <c r="T216" s="59"/>
      <c r="U216" s="270">
        <f t="shared" si="44"/>
        <v>0</v>
      </c>
      <c r="V216" s="269"/>
      <c r="W216" s="59"/>
      <c r="X216" s="270">
        <f t="shared" si="45"/>
        <v>0</v>
      </c>
      <c r="Y216" s="270">
        <f t="shared" si="46"/>
        <v>0</v>
      </c>
      <c r="Z216" s="58"/>
      <c r="AA216" s="58"/>
      <c r="AB216" s="60" t="str">
        <f t="shared" si="47"/>
        <v/>
      </c>
      <c r="AC216" s="21" t="b">
        <f t="shared" si="48"/>
        <v>0</v>
      </c>
      <c r="AD216" s="21" t="b">
        <f t="shared" si="49"/>
        <v>0</v>
      </c>
      <c r="AE216" s="21" t="b">
        <f t="shared" si="50"/>
        <v>0</v>
      </c>
      <c r="AF216" s="21" t="b">
        <f ca="1">OR(AND($AC216,NOT($AD216)),AND($AC216,OR(AND($G216="",$H216&lt;&gt;""),AND($G216&lt;&gt;"",$H216=""),AND($J216="",$K216&lt;&gt;""),AND($J216&lt;&gt;"",$K216=""),AND($M216="",$N216&lt;&gt;""),AND($M216&lt;&gt;"",$N216=""),AND($P216="",$Q216&lt;&gt;""),AND($P216&lt;&gt;"",$Q216=""),AND($S216="",$T216&lt;&gt;""),AND($S216&lt;&gt;"",$T216=""),AND($V216="",$W216&lt;&gt;""),AND($V216&lt;&gt;"",$W216=""))),AND($C216&lt;&gt;"",$E216&lt;&gt;"",LEFT(TRIM($C216),1)&lt;&gt;LEFT(TRIM($E216),1)),IF(OR($E216="",$F216=""),FALSE(),IFERROR(COUNTIF(INDIRECT("UNITS_"&amp;SUBSTITUTE(LEFT($E216,FIND(" ",$E216&amp;" ")-1),".","_")),$F216)=0,TRUE())),AND($B216&lt;&gt;"",OR(ISNUMBER(SEARCH("outro",LOWER($B216))),ISNUMBER(SEARCH("divers",LOWER($B216))),ISNUMBER(SEARCH("etc",LOWER($B216))))),OR(AND(ISNUMBER(SEARCH("comunic",LOWER($B216))),LEFT($E216,3)&lt;&gt;"4.4"),AND(ISNUMBER(SEARCH("monitor",LOWER($B216))),NOT(OR(LEFT($E216,3)="1.5",LEFT($E216,3)="2.5")))),AND($B216&lt;&gt;"",OR(LEFT($C216,1)="1",LEFT($C216,1)="2"),$D216=""),AND($D216&lt;&gt;"",NOT(OR(LEFT($C216,1)="1",LEFT($C216,1)="2"))),AND($D216&lt;&gt;"",COUNTIF(' PROJETO'!$B$14:$B$16,$D216)=0),IF($D216="",FALSE(),IF(COUNTIF(' PROJETO'!$B$14:$B$16,$D216)=0,FALSE(),IFERROR(INDEX(' PROJETO'!$C$14:$C$16,MATCH($D216,' PROJETO'!$B$14:$B$16,0))&lt;&gt;"Sim",FALSE()))))</f>
        <v>0</v>
      </c>
      <c r="AG216" s="21" t="b">
        <f>AND($AC216,$Y216&gt;'CONFG.  LISTAS'!$F$4,$Z216="",$AA216="")</f>
        <v>0</v>
      </c>
      <c r="AH216" s="21" t="str">
        <f t="shared" si="51"/>
        <v/>
      </c>
      <c r="AI216" s="43" t="str">
        <f ca="1">IF(NOT($AC216),"",IF(OR($B216="",$C216="",$E216="",$F216=""),"Preencha descrição, categoria, tipo e unidade.",IF(AND($B216&lt;&gt;"",OR(LEFT($C216,1)="1",LEFT($C216,1)="2"),$D216=""),"Informe a prática de restauração para itens diretos.",IF(AND($D216&lt;&gt;"",NOT(OR(LEFT($C216,1)="1",LEFT($C216,1)="2"))),"Custos indiretos não devem pertencer a uma prática específica.",IF(AND($D216&lt;&gt;"",COUNTIF(' PROJETO'!$B$14:$B$16,$D216)=0),"Prática de restauração inválida ou não cadastrada.",IF(IF($D216="",FALSE(),IF(COUNTIF(' PROJETO'!$B$14:$B$16,$D216)=0,FALSE(),IFERROR(INDEX(' PROJETO'!$C$14:$C$16,MATCH($D216,' PROJETO'!$B$14:$B$16,0))&lt;&gt;"Sim",FALSE()))),"A prática informada no item não foi selecionada na aba Projeto.",IF(AND(MAX($I216,$L216,$O216,$R216,$U216,$X216)&gt;'CONFG.  LISTAS'!$F$4,NOT(OR($Z216&lt;&gt;"",$AA216&lt;&gt;""))),"Memorial de cálculo ou anexo obrigatório não informado para item acima do limite.",IF(OR(AND($G216&lt;&gt;"",$H216&lt;&gt;"",OR($G216&lt;=0,$H216&lt;=0)),AND($J216&lt;&gt;"",$K216&lt;&gt;"",OR($J216&lt;=0,$K216&lt;=0)),AND($M216&lt;&gt;"",$N216&lt;&gt;"",OR($M216&lt;=0,$N216&lt;=0)),AND($P216&lt;&gt;"",$Q216&lt;&gt;"",OR($P216&lt;=0,$Q216&lt;=0)),AND($S216&lt;&gt;"",$T216&lt;&gt;"",OR($S216&lt;=0,$T216&lt;=0)),AND($V216&lt;&gt;"",$W216&lt;&gt;"",OR($V216&lt;=0,$W216&lt;=0))),"Revise os valores informados: valor unitário e quantidade devem ser maiores que zero.",IF(OR(AND($G216="",$H216&lt;&gt;""),AND($G216&lt;&gt;"",$H216=""),AND($J216="",$K216&lt;&gt;""),AND($J216&lt;&gt;"",$K216=""),AND($M216="",$N216&lt;&gt;""),AND($M216&lt;&gt;"",$N216=""),AND($P216="",$Q216&lt;&gt;""),AND($P216&lt;&gt;"",$Q216=""),AND($S216="",$T216&lt;&gt;""),AND($S216&lt;&gt;"",$T216=""),AND($V216="",$W216&lt;&gt;""),AND($V216&lt;&gt;"",$W216="")),"Há ano preenchido parcialmente: "&amp;TRIM(IF(AND($G216="",$H216&lt;&gt;""),"Ano 1 (falta valor unitário); ","")&amp;IF(AND($G216&lt;&gt;"",$H216=""),"Ano 1 (falta quantidade); ","")&amp;IF(AND($J216="",$K216&lt;&gt;""),"Ano 2 (falta valor unitário); ","")&amp;IF(AND($J216&lt;&gt;"",$K216=""),"Ano 2 (falta quantidade); ","")&amp;IF(AND($M216="",$N216&lt;&gt;""),"Ano 3 (falta valor unitário); ","")&amp;IF(AND($M216&lt;&gt;"",$N216=""),"Ano 3 (falta quantidade); ","")&amp;IF(AND($P216="",$Q216&lt;&gt;""),"Ano 4 (falta valor unitário); ","")&amp;IF(AND($P216&lt;&gt;"",$Q216=""),"Ano 4 (falta quantidade); ","")&amp;IF(AND($S216="",$T216&lt;&gt;""),"Ano 5 (falta valor unitário); ","")&amp;IF(AND($S216&lt;&gt;"",$T216=""),"Ano 5 (falta quantidade); ","")&amp;IF(AND($V216="",$W216&lt;&gt;""),"Ano 6 (falta valor unitário); ","")&amp;IF(AND($V216&lt;&gt;"",$W216=""),"Ano 6 (falta quantidade); ","")), IF(NOT(OR(AND($G216&lt;&gt;"",$H216&lt;&gt;""),AND($J216&lt;&gt;"",$K216&lt;&gt;""),AND($M216&lt;&gt;"",$N216&lt;&gt;""),AND($P216&lt;&gt;"",$Q216&lt;&gt;""),AND($S216&lt;&gt;"",$T216&lt;&gt;""),AND($V216&lt;&gt;"",$W216&lt;&gt;""))),"Informe pelo menos um ano completo com valor unitário e quantidade.",IF(AND($C216&lt;&gt;"",$E216&lt;&gt;"",LEFT(TRIM($C216),1)&lt;&gt;LEFT(TRIM($E216),1)),"Categoria e tipo estão incompatíveis.",IF(IF(OR($E216="",$F216=""),FALSE(),IFERROR(COUNTIF(INDIRECT("UNITS_"&amp;SUBSTITUTE(LEFT($E216,FIND(" ",$E216&amp;" ")-1),".","_")),$F216)=0,TRUE())),"Unidade incompatível com o tipo selecionado.",IF(OR(AND(ISNUMBER(SEARCH("comunic",LOWER($B216))),LEFT($E216,3)&lt;&gt;"4.4"),AND(ISNUMBER(SEARCH("monitor",LOWER($B216))),NOT(OR(LEFT($E216,3)="1.5",LEFT($E216,3)="2.5")))),"Revise a classificação do item conforme as regras de preenchimento.",IF(AND($B216&lt;&gt;"",OR(ISNUMBER(SEARCH("outro",LOWER($B216))),ISNUMBER(SEARCH("divers",LOWER($B216))),ISNUMBER(SEARCH("kit",LOWER($B216))),ISNUMBER(SEARCH("ferrament",LOWER($B216))),ISNUMBER(SEARCH("epi",LOWER($B216)))),NOT(OR($Z216&lt;&gt;"",$AA216&lt;&gt;""))),"Descrição muito genérica: detalhe melhor o item e registre o racional no memorial ou em anexo.",IF(AND($Y216=0,$B216&lt;&gt;"",OR($G216&lt;&gt;"",$H216&lt;&gt;"",$J216&lt;&gt;"",$K216&lt;&gt;"",$M216&lt;&gt;"",$N216&lt;&gt;"",$P216&lt;&gt;"",$Q216&lt;&gt;"",$S216&lt;&gt;"",$T216&lt;&gt;"",$V216&lt;&gt;"",$W216&lt;&gt;"")),"O item possui dados lançados, mas o total está zerado. Revise os valores informados.","")))))))))))))))</f>
        <v/>
      </c>
    </row>
    <row r="217" spans="1:35" ht="14.25" customHeight="1" x14ac:dyDescent="0.25">
      <c r="A217" s="57" t="str">
        <f t="shared" si="39"/>
        <v/>
      </c>
      <c r="B217" s="61"/>
      <c r="C217" s="61"/>
      <c r="D217" s="58"/>
      <c r="E217" s="61"/>
      <c r="F217" s="61"/>
      <c r="G217" s="272"/>
      <c r="H217" s="62"/>
      <c r="I217" s="273">
        <f t="shared" si="40"/>
        <v>0</v>
      </c>
      <c r="J217" s="272"/>
      <c r="K217" s="62"/>
      <c r="L217" s="270">
        <f t="shared" si="41"/>
        <v>0</v>
      </c>
      <c r="M217" s="272"/>
      <c r="N217" s="62"/>
      <c r="O217" s="270">
        <f t="shared" si="42"/>
        <v>0</v>
      </c>
      <c r="P217" s="272"/>
      <c r="Q217" s="62"/>
      <c r="R217" s="271">
        <f t="shared" si="43"/>
        <v>0</v>
      </c>
      <c r="S217" s="272"/>
      <c r="T217" s="62"/>
      <c r="U217" s="270">
        <f t="shared" si="44"/>
        <v>0</v>
      </c>
      <c r="V217" s="272"/>
      <c r="W217" s="62"/>
      <c r="X217" s="270">
        <f t="shared" si="45"/>
        <v>0</v>
      </c>
      <c r="Y217" s="270">
        <f t="shared" si="46"/>
        <v>0</v>
      </c>
      <c r="Z217" s="61"/>
      <c r="AA217" s="61"/>
      <c r="AB217" s="60" t="str">
        <f t="shared" si="47"/>
        <v/>
      </c>
      <c r="AC217" s="21" t="b">
        <f t="shared" si="48"/>
        <v>0</v>
      </c>
      <c r="AD217" s="21" t="b">
        <f t="shared" si="49"/>
        <v>0</v>
      </c>
      <c r="AE217" s="21" t="b">
        <f t="shared" si="50"/>
        <v>0</v>
      </c>
      <c r="AF217" s="21" t="b">
        <f ca="1">OR(AND($AC217,NOT($AD217)),AND($AC217,OR(AND($G217="",$H217&lt;&gt;""),AND($G217&lt;&gt;"",$H217=""),AND($J217="",$K217&lt;&gt;""),AND($J217&lt;&gt;"",$K217=""),AND($M217="",$N217&lt;&gt;""),AND($M217&lt;&gt;"",$N217=""),AND($P217="",$Q217&lt;&gt;""),AND($P217&lt;&gt;"",$Q217=""),AND($S217="",$T217&lt;&gt;""),AND($S217&lt;&gt;"",$T217=""),AND($V217="",$W217&lt;&gt;""),AND($V217&lt;&gt;"",$W217=""))),AND($C217&lt;&gt;"",$E217&lt;&gt;"",LEFT(TRIM($C217),1)&lt;&gt;LEFT(TRIM($E217),1)),IF(OR($E217="",$F217=""),FALSE(),IFERROR(COUNTIF(INDIRECT("UNITS_"&amp;SUBSTITUTE(LEFT($E217,FIND(" ",$E217&amp;" ")-1),".","_")),$F217)=0,TRUE())),AND($B217&lt;&gt;"",OR(ISNUMBER(SEARCH("outro",LOWER($B217))),ISNUMBER(SEARCH("divers",LOWER($B217))),ISNUMBER(SEARCH("etc",LOWER($B217))))),OR(AND(ISNUMBER(SEARCH("comunic",LOWER($B217))),LEFT($E217,3)&lt;&gt;"4.4"),AND(ISNUMBER(SEARCH("monitor",LOWER($B217))),NOT(OR(LEFT($E217,3)="1.5",LEFT($E217,3)="2.5")))),AND($B217&lt;&gt;"",OR(LEFT($C217,1)="1",LEFT($C217,1)="2"),$D217=""),AND($D217&lt;&gt;"",NOT(OR(LEFT($C217,1)="1",LEFT($C217,1)="2"))),AND($D217&lt;&gt;"",COUNTIF(' PROJETO'!$B$14:$B$16,$D217)=0),IF($D217="",FALSE(),IF(COUNTIF(' PROJETO'!$B$14:$B$16,$D217)=0,FALSE(),IFERROR(INDEX(' PROJETO'!$C$14:$C$16,MATCH($D217,' PROJETO'!$B$14:$B$16,0))&lt;&gt;"Sim",FALSE()))))</f>
        <v>0</v>
      </c>
      <c r="AG217" s="21" t="b">
        <f>AND($AC217,$Y217&gt;'CONFG.  LISTAS'!$F$4,$Z217="",$AA217="")</f>
        <v>0</v>
      </c>
      <c r="AH217" s="21" t="str">
        <f t="shared" si="51"/>
        <v/>
      </c>
      <c r="AI217" s="43" t="str">
        <f ca="1">IF(NOT($AC217),"",IF(OR($B217="",$C217="",$E217="",$F217=""),"Preencha descrição, categoria, tipo e unidade.",IF(AND($B217&lt;&gt;"",OR(LEFT($C217,1)="1",LEFT($C217,1)="2"),$D217=""),"Informe a prática de restauração para itens diretos.",IF(AND($D217&lt;&gt;"",NOT(OR(LEFT($C217,1)="1",LEFT($C217,1)="2"))),"Custos indiretos não devem pertencer a uma prática específica.",IF(AND($D217&lt;&gt;"",COUNTIF(' PROJETO'!$B$14:$B$16,$D217)=0),"Prática de restauração inválida ou não cadastrada.",IF(IF($D217="",FALSE(),IF(COUNTIF(' PROJETO'!$B$14:$B$16,$D217)=0,FALSE(),IFERROR(INDEX(' PROJETO'!$C$14:$C$16,MATCH($D217,' PROJETO'!$B$14:$B$16,0))&lt;&gt;"Sim",FALSE()))),"A prática informada no item não foi selecionada na aba Projeto.",IF(AND(MAX($I217,$L217,$O217,$R217,$U217,$X217)&gt;'CONFG.  LISTAS'!$F$4,NOT(OR($Z217&lt;&gt;"",$AA217&lt;&gt;""))),"Memorial de cálculo ou anexo obrigatório não informado para item acima do limite.",IF(OR(AND($G217&lt;&gt;"",$H217&lt;&gt;"",OR($G217&lt;=0,$H217&lt;=0)),AND($J217&lt;&gt;"",$K217&lt;&gt;"",OR($J217&lt;=0,$K217&lt;=0)),AND($M217&lt;&gt;"",$N217&lt;&gt;"",OR($M217&lt;=0,$N217&lt;=0)),AND($P217&lt;&gt;"",$Q217&lt;&gt;"",OR($P217&lt;=0,$Q217&lt;=0)),AND($S217&lt;&gt;"",$T217&lt;&gt;"",OR($S217&lt;=0,$T217&lt;=0)),AND($V217&lt;&gt;"",$W217&lt;&gt;"",OR($V217&lt;=0,$W217&lt;=0))),"Revise os valores informados: valor unitário e quantidade devem ser maiores que zero.",IF(OR(AND($G217="",$H217&lt;&gt;""),AND($G217&lt;&gt;"",$H217=""),AND($J217="",$K217&lt;&gt;""),AND($J217&lt;&gt;"",$K217=""),AND($M217="",$N217&lt;&gt;""),AND($M217&lt;&gt;"",$N217=""),AND($P217="",$Q217&lt;&gt;""),AND($P217&lt;&gt;"",$Q217=""),AND($S217="",$T217&lt;&gt;""),AND($S217&lt;&gt;"",$T217=""),AND($V217="",$W217&lt;&gt;""),AND($V217&lt;&gt;"",$W217="")),"Há ano preenchido parcialmente: "&amp;TRIM(IF(AND($G217="",$H217&lt;&gt;""),"Ano 1 (falta valor unitário); ","")&amp;IF(AND($G217&lt;&gt;"",$H217=""),"Ano 1 (falta quantidade); ","")&amp;IF(AND($J217="",$K217&lt;&gt;""),"Ano 2 (falta valor unitário); ","")&amp;IF(AND($J217&lt;&gt;"",$K217=""),"Ano 2 (falta quantidade); ","")&amp;IF(AND($M217="",$N217&lt;&gt;""),"Ano 3 (falta valor unitário); ","")&amp;IF(AND($M217&lt;&gt;"",$N217=""),"Ano 3 (falta quantidade); ","")&amp;IF(AND($P217="",$Q217&lt;&gt;""),"Ano 4 (falta valor unitário); ","")&amp;IF(AND($P217&lt;&gt;"",$Q217=""),"Ano 4 (falta quantidade); ","")&amp;IF(AND($S217="",$T217&lt;&gt;""),"Ano 5 (falta valor unitário); ","")&amp;IF(AND($S217&lt;&gt;"",$T217=""),"Ano 5 (falta quantidade); ","")&amp;IF(AND($V217="",$W217&lt;&gt;""),"Ano 6 (falta valor unitário); ","")&amp;IF(AND($V217&lt;&gt;"",$W217=""),"Ano 6 (falta quantidade); ","")), IF(NOT(OR(AND($G217&lt;&gt;"",$H217&lt;&gt;""),AND($J217&lt;&gt;"",$K217&lt;&gt;""),AND($M217&lt;&gt;"",$N217&lt;&gt;""),AND($P217&lt;&gt;"",$Q217&lt;&gt;""),AND($S217&lt;&gt;"",$T217&lt;&gt;""),AND($V217&lt;&gt;"",$W217&lt;&gt;""))),"Informe pelo menos um ano completo com valor unitário e quantidade.",IF(AND($C217&lt;&gt;"",$E217&lt;&gt;"",LEFT(TRIM($C217),1)&lt;&gt;LEFT(TRIM($E217),1)),"Categoria e tipo estão incompatíveis.",IF(IF(OR($E217="",$F217=""),FALSE(),IFERROR(COUNTIF(INDIRECT("UNITS_"&amp;SUBSTITUTE(LEFT($E217,FIND(" ",$E217&amp;" ")-1),".","_")),$F217)=0,TRUE())),"Unidade incompatível com o tipo selecionado.",IF(OR(AND(ISNUMBER(SEARCH("comunic",LOWER($B217))),LEFT($E217,3)&lt;&gt;"4.4"),AND(ISNUMBER(SEARCH("monitor",LOWER($B217))),NOT(OR(LEFT($E217,3)="1.5",LEFT($E217,3)="2.5")))),"Revise a classificação do item conforme as regras de preenchimento.",IF(AND($B217&lt;&gt;"",OR(ISNUMBER(SEARCH("outro",LOWER($B217))),ISNUMBER(SEARCH("divers",LOWER($B217))),ISNUMBER(SEARCH("kit",LOWER($B217))),ISNUMBER(SEARCH("ferrament",LOWER($B217))),ISNUMBER(SEARCH("epi",LOWER($B217)))),NOT(OR($Z217&lt;&gt;"",$AA217&lt;&gt;""))),"Descrição muito genérica: detalhe melhor o item e registre o racional no memorial ou em anexo.",IF(AND($Y217=0,$B217&lt;&gt;"",OR($G217&lt;&gt;"",$H217&lt;&gt;"",$J217&lt;&gt;"",$K217&lt;&gt;"",$M217&lt;&gt;"",$N217&lt;&gt;"",$P217&lt;&gt;"",$Q217&lt;&gt;"",$S217&lt;&gt;"",$T217&lt;&gt;"",$V217&lt;&gt;"",$W217&lt;&gt;"")),"O item possui dados lançados, mas o total está zerado. Revise os valores informados.","")))))))))))))))</f>
        <v/>
      </c>
    </row>
    <row r="218" spans="1:35" ht="14.25" customHeight="1" x14ac:dyDescent="0.25">
      <c r="A218" s="57" t="str">
        <f t="shared" si="39"/>
        <v/>
      </c>
      <c r="B218" s="58"/>
      <c r="C218" s="58"/>
      <c r="D218" s="58"/>
      <c r="E218" s="58"/>
      <c r="F218" s="58"/>
      <c r="G218" s="269"/>
      <c r="H218" s="59"/>
      <c r="I218" s="273">
        <f t="shared" si="40"/>
        <v>0</v>
      </c>
      <c r="J218" s="269"/>
      <c r="K218" s="59"/>
      <c r="L218" s="270">
        <f t="shared" si="41"/>
        <v>0</v>
      </c>
      <c r="M218" s="269"/>
      <c r="N218" s="59"/>
      <c r="O218" s="270">
        <f t="shared" si="42"/>
        <v>0</v>
      </c>
      <c r="P218" s="269"/>
      <c r="Q218" s="59"/>
      <c r="R218" s="271">
        <f t="shared" si="43"/>
        <v>0</v>
      </c>
      <c r="S218" s="269"/>
      <c r="T218" s="59"/>
      <c r="U218" s="270">
        <f t="shared" si="44"/>
        <v>0</v>
      </c>
      <c r="V218" s="269"/>
      <c r="W218" s="59"/>
      <c r="X218" s="270">
        <f t="shared" si="45"/>
        <v>0</v>
      </c>
      <c r="Y218" s="270">
        <f t="shared" si="46"/>
        <v>0</v>
      </c>
      <c r="Z218" s="58"/>
      <c r="AA218" s="58"/>
      <c r="AB218" s="60" t="str">
        <f t="shared" si="47"/>
        <v/>
      </c>
      <c r="AC218" s="21" t="b">
        <f t="shared" si="48"/>
        <v>0</v>
      </c>
      <c r="AD218" s="21" t="b">
        <f t="shared" si="49"/>
        <v>0</v>
      </c>
      <c r="AE218" s="21" t="b">
        <f t="shared" si="50"/>
        <v>0</v>
      </c>
      <c r="AF218" s="21" t="b">
        <f ca="1">OR(AND($AC218,NOT($AD218)),AND($AC218,OR(AND($G218="",$H218&lt;&gt;""),AND($G218&lt;&gt;"",$H218=""),AND($J218="",$K218&lt;&gt;""),AND($J218&lt;&gt;"",$K218=""),AND($M218="",$N218&lt;&gt;""),AND($M218&lt;&gt;"",$N218=""),AND($P218="",$Q218&lt;&gt;""),AND($P218&lt;&gt;"",$Q218=""),AND($S218="",$T218&lt;&gt;""),AND($S218&lt;&gt;"",$T218=""),AND($V218="",$W218&lt;&gt;""),AND($V218&lt;&gt;"",$W218=""))),AND($C218&lt;&gt;"",$E218&lt;&gt;"",LEFT(TRIM($C218),1)&lt;&gt;LEFT(TRIM($E218),1)),IF(OR($E218="",$F218=""),FALSE(),IFERROR(COUNTIF(INDIRECT("UNITS_"&amp;SUBSTITUTE(LEFT($E218,FIND(" ",$E218&amp;" ")-1),".","_")),$F218)=0,TRUE())),AND($B218&lt;&gt;"",OR(ISNUMBER(SEARCH("outro",LOWER($B218))),ISNUMBER(SEARCH("divers",LOWER($B218))),ISNUMBER(SEARCH("etc",LOWER($B218))))),OR(AND(ISNUMBER(SEARCH("comunic",LOWER($B218))),LEFT($E218,3)&lt;&gt;"4.4"),AND(ISNUMBER(SEARCH("monitor",LOWER($B218))),NOT(OR(LEFT($E218,3)="1.5",LEFT($E218,3)="2.5")))),AND($B218&lt;&gt;"",OR(LEFT($C218,1)="1",LEFT($C218,1)="2"),$D218=""),AND($D218&lt;&gt;"",NOT(OR(LEFT($C218,1)="1",LEFT($C218,1)="2"))),AND($D218&lt;&gt;"",COUNTIF(' PROJETO'!$B$14:$B$16,$D218)=0),IF($D218="",FALSE(),IF(COUNTIF(' PROJETO'!$B$14:$B$16,$D218)=0,FALSE(),IFERROR(INDEX(' PROJETO'!$C$14:$C$16,MATCH($D218,' PROJETO'!$B$14:$B$16,0))&lt;&gt;"Sim",FALSE()))))</f>
        <v>0</v>
      </c>
      <c r="AG218" s="21" t="b">
        <f>AND($AC218,$Y218&gt;'CONFG.  LISTAS'!$F$4,$Z218="",$AA218="")</f>
        <v>0</v>
      </c>
      <c r="AH218" s="21" t="str">
        <f t="shared" si="51"/>
        <v/>
      </c>
      <c r="AI218" s="43" t="str">
        <f ca="1">IF(NOT($AC218),"",IF(OR($B218="",$C218="",$E218="",$F218=""),"Preencha descrição, categoria, tipo e unidade.",IF(AND($B218&lt;&gt;"",OR(LEFT($C218,1)="1",LEFT($C218,1)="2"),$D218=""),"Informe a prática de restauração para itens diretos.",IF(AND($D218&lt;&gt;"",NOT(OR(LEFT($C218,1)="1",LEFT($C218,1)="2"))),"Custos indiretos não devem pertencer a uma prática específica.",IF(AND($D218&lt;&gt;"",COUNTIF(' PROJETO'!$B$14:$B$16,$D218)=0),"Prática de restauração inválida ou não cadastrada.",IF(IF($D218="",FALSE(),IF(COUNTIF(' PROJETO'!$B$14:$B$16,$D218)=0,FALSE(),IFERROR(INDEX(' PROJETO'!$C$14:$C$16,MATCH($D218,' PROJETO'!$B$14:$B$16,0))&lt;&gt;"Sim",FALSE()))),"A prática informada no item não foi selecionada na aba Projeto.",IF(AND(MAX($I218,$L218,$O218,$R218,$U218,$X218)&gt;'CONFG.  LISTAS'!$F$4,NOT(OR($Z218&lt;&gt;"",$AA218&lt;&gt;""))),"Memorial de cálculo ou anexo obrigatório não informado para item acima do limite.",IF(OR(AND($G218&lt;&gt;"",$H218&lt;&gt;"",OR($G218&lt;=0,$H218&lt;=0)),AND($J218&lt;&gt;"",$K218&lt;&gt;"",OR($J218&lt;=0,$K218&lt;=0)),AND($M218&lt;&gt;"",$N218&lt;&gt;"",OR($M218&lt;=0,$N218&lt;=0)),AND($P218&lt;&gt;"",$Q218&lt;&gt;"",OR($P218&lt;=0,$Q218&lt;=0)),AND($S218&lt;&gt;"",$T218&lt;&gt;"",OR($S218&lt;=0,$T218&lt;=0)),AND($V218&lt;&gt;"",$W218&lt;&gt;"",OR($V218&lt;=0,$W218&lt;=0))),"Revise os valores informados: valor unitário e quantidade devem ser maiores que zero.",IF(OR(AND($G218="",$H218&lt;&gt;""),AND($G218&lt;&gt;"",$H218=""),AND($J218="",$K218&lt;&gt;""),AND($J218&lt;&gt;"",$K218=""),AND($M218="",$N218&lt;&gt;""),AND($M218&lt;&gt;"",$N218=""),AND($P218="",$Q218&lt;&gt;""),AND($P218&lt;&gt;"",$Q218=""),AND($S218="",$T218&lt;&gt;""),AND($S218&lt;&gt;"",$T218=""),AND($V218="",$W218&lt;&gt;""),AND($V218&lt;&gt;"",$W218="")),"Há ano preenchido parcialmente: "&amp;TRIM(IF(AND($G218="",$H218&lt;&gt;""),"Ano 1 (falta valor unitário); ","")&amp;IF(AND($G218&lt;&gt;"",$H218=""),"Ano 1 (falta quantidade); ","")&amp;IF(AND($J218="",$K218&lt;&gt;""),"Ano 2 (falta valor unitário); ","")&amp;IF(AND($J218&lt;&gt;"",$K218=""),"Ano 2 (falta quantidade); ","")&amp;IF(AND($M218="",$N218&lt;&gt;""),"Ano 3 (falta valor unitário); ","")&amp;IF(AND($M218&lt;&gt;"",$N218=""),"Ano 3 (falta quantidade); ","")&amp;IF(AND($P218="",$Q218&lt;&gt;""),"Ano 4 (falta valor unitário); ","")&amp;IF(AND($P218&lt;&gt;"",$Q218=""),"Ano 4 (falta quantidade); ","")&amp;IF(AND($S218="",$T218&lt;&gt;""),"Ano 5 (falta valor unitário); ","")&amp;IF(AND($S218&lt;&gt;"",$T218=""),"Ano 5 (falta quantidade); ","")&amp;IF(AND($V218="",$W218&lt;&gt;""),"Ano 6 (falta valor unitário); ","")&amp;IF(AND($V218&lt;&gt;"",$W218=""),"Ano 6 (falta quantidade); ","")), IF(NOT(OR(AND($G218&lt;&gt;"",$H218&lt;&gt;""),AND($J218&lt;&gt;"",$K218&lt;&gt;""),AND($M218&lt;&gt;"",$N218&lt;&gt;""),AND($P218&lt;&gt;"",$Q218&lt;&gt;""),AND($S218&lt;&gt;"",$T218&lt;&gt;""),AND($V218&lt;&gt;"",$W218&lt;&gt;""))),"Informe pelo menos um ano completo com valor unitário e quantidade.",IF(AND($C218&lt;&gt;"",$E218&lt;&gt;"",LEFT(TRIM($C218),1)&lt;&gt;LEFT(TRIM($E218),1)),"Categoria e tipo estão incompatíveis.",IF(IF(OR($E218="",$F218=""),FALSE(),IFERROR(COUNTIF(INDIRECT("UNITS_"&amp;SUBSTITUTE(LEFT($E218,FIND(" ",$E218&amp;" ")-1),".","_")),$F218)=0,TRUE())),"Unidade incompatível com o tipo selecionado.",IF(OR(AND(ISNUMBER(SEARCH("comunic",LOWER($B218))),LEFT($E218,3)&lt;&gt;"4.4"),AND(ISNUMBER(SEARCH("monitor",LOWER($B218))),NOT(OR(LEFT($E218,3)="1.5",LEFT($E218,3)="2.5")))),"Revise a classificação do item conforme as regras de preenchimento.",IF(AND($B218&lt;&gt;"",OR(ISNUMBER(SEARCH("outro",LOWER($B218))),ISNUMBER(SEARCH("divers",LOWER($B218))),ISNUMBER(SEARCH("kit",LOWER($B218))),ISNUMBER(SEARCH("ferrament",LOWER($B218))),ISNUMBER(SEARCH("epi",LOWER($B218)))),NOT(OR($Z218&lt;&gt;"",$AA218&lt;&gt;""))),"Descrição muito genérica: detalhe melhor o item e registre o racional no memorial ou em anexo.",IF(AND($Y218=0,$B218&lt;&gt;"",OR($G218&lt;&gt;"",$H218&lt;&gt;"",$J218&lt;&gt;"",$K218&lt;&gt;"",$M218&lt;&gt;"",$N218&lt;&gt;"",$P218&lt;&gt;"",$Q218&lt;&gt;"",$S218&lt;&gt;"",$T218&lt;&gt;"",$V218&lt;&gt;"",$W218&lt;&gt;"")),"O item possui dados lançados, mas o total está zerado. Revise os valores informados.","")))))))))))))))</f>
        <v/>
      </c>
    </row>
    <row r="219" spans="1:35" ht="14.25" customHeight="1" x14ac:dyDescent="0.25">
      <c r="A219" s="57" t="str">
        <f t="shared" si="39"/>
        <v/>
      </c>
      <c r="B219" s="61"/>
      <c r="C219" s="61"/>
      <c r="D219" s="58"/>
      <c r="E219" s="61"/>
      <c r="F219" s="61"/>
      <c r="G219" s="272"/>
      <c r="H219" s="62"/>
      <c r="I219" s="273">
        <f t="shared" si="40"/>
        <v>0</v>
      </c>
      <c r="J219" s="272"/>
      <c r="K219" s="62"/>
      <c r="L219" s="270">
        <f t="shared" si="41"/>
        <v>0</v>
      </c>
      <c r="M219" s="272"/>
      <c r="N219" s="62"/>
      <c r="O219" s="270">
        <f t="shared" si="42"/>
        <v>0</v>
      </c>
      <c r="P219" s="272"/>
      <c r="Q219" s="62"/>
      <c r="R219" s="271">
        <f t="shared" si="43"/>
        <v>0</v>
      </c>
      <c r="S219" s="272"/>
      <c r="T219" s="62"/>
      <c r="U219" s="270">
        <f t="shared" si="44"/>
        <v>0</v>
      </c>
      <c r="V219" s="272"/>
      <c r="W219" s="62"/>
      <c r="X219" s="270">
        <f t="shared" si="45"/>
        <v>0</v>
      </c>
      <c r="Y219" s="270">
        <f t="shared" si="46"/>
        <v>0</v>
      </c>
      <c r="Z219" s="61"/>
      <c r="AA219" s="61"/>
      <c r="AB219" s="60" t="str">
        <f t="shared" si="47"/>
        <v/>
      </c>
      <c r="AC219" s="21" t="b">
        <f t="shared" si="48"/>
        <v>0</v>
      </c>
      <c r="AD219" s="21" t="b">
        <f t="shared" si="49"/>
        <v>0</v>
      </c>
      <c r="AE219" s="21" t="b">
        <f t="shared" si="50"/>
        <v>0</v>
      </c>
      <c r="AF219" s="21" t="b">
        <f ca="1">OR(AND($AC219,NOT($AD219)),AND($AC219,OR(AND($G219="",$H219&lt;&gt;""),AND($G219&lt;&gt;"",$H219=""),AND($J219="",$K219&lt;&gt;""),AND($J219&lt;&gt;"",$K219=""),AND($M219="",$N219&lt;&gt;""),AND($M219&lt;&gt;"",$N219=""),AND($P219="",$Q219&lt;&gt;""),AND($P219&lt;&gt;"",$Q219=""),AND($S219="",$T219&lt;&gt;""),AND($S219&lt;&gt;"",$T219=""),AND($V219="",$W219&lt;&gt;""),AND($V219&lt;&gt;"",$W219=""))),AND($C219&lt;&gt;"",$E219&lt;&gt;"",LEFT(TRIM($C219),1)&lt;&gt;LEFT(TRIM($E219),1)),IF(OR($E219="",$F219=""),FALSE(),IFERROR(COUNTIF(INDIRECT("UNITS_"&amp;SUBSTITUTE(LEFT($E219,FIND(" ",$E219&amp;" ")-1),".","_")),$F219)=0,TRUE())),AND($B219&lt;&gt;"",OR(ISNUMBER(SEARCH("outro",LOWER($B219))),ISNUMBER(SEARCH("divers",LOWER($B219))),ISNUMBER(SEARCH("etc",LOWER($B219))))),OR(AND(ISNUMBER(SEARCH("comunic",LOWER($B219))),LEFT($E219,3)&lt;&gt;"4.4"),AND(ISNUMBER(SEARCH("monitor",LOWER($B219))),NOT(OR(LEFT($E219,3)="1.5",LEFT($E219,3)="2.5")))),AND($B219&lt;&gt;"",OR(LEFT($C219,1)="1",LEFT($C219,1)="2"),$D219=""),AND($D219&lt;&gt;"",NOT(OR(LEFT($C219,1)="1",LEFT($C219,1)="2"))),AND($D219&lt;&gt;"",COUNTIF(' PROJETO'!$B$14:$B$16,$D219)=0),IF($D219="",FALSE(),IF(COUNTIF(' PROJETO'!$B$14:$B$16,$D219)=0,FALSE(),IFERROR(INDEX(' PROJETO'!$C$14:$C$16,MATCH($D219,' PROJETO'!$B$14:$B$16,0))&lt;&gt;"Sim",FALSE()))))</f>
        <v>0</v>
      </c>
      <c r="AG219" s="21" t="b">
        <f>AND($AC219,$Y219&gt;'CONFG.  LISTAS'!$F$4,$Z219="",$AA219="")</f>
        <v>0</v>
      </c>
      <c r="AH219" s="21" t="str">
        <f t="shared" si="51"/>
        <v/>
      </c>
      <c r="AI219" s="43" t="str">
        <f ca="1">IF(NOT($AC219),"",IF(OR($B219="",$C219="",$E219="",$F219=""),"Preencha descrição, categoria, tipo e unidade.",IF(AND($B219&lt;&gt;"",OR(LEFT($C219,1)="1",LEFT($C219,1)="2"),$D219=""),"Informe a prática de restauração para itens diretos.",IF(AND($D219&lt;&gt;"",NOT(OR(LEFT($C219,1)="1",LEFT($C219,1)="2"))),"Custos indiretos não devem pertencer a uma prática específica.",IF(AND($D219&lt;&gt;"",COUNTIF(' PROJETO'!$B$14:$B$16,$D219)=0),"Prática de restauração inválida ou não cadastrada.",IF(IF($D219="",FALSE(),IF(COUNTIF(' PROJETO'!$B$14:$B$16,$D219)=0,FALSE(),IFERROR(INDEX(' PROJETO'!$C$14:$C$16,MATCH($D219,' PROJETO'!$B$14:$B$16,0))&lt;&gt;"Sim",FALSE()))),"A prática informada no item não foi selecionada na aba Projeto.",IF(AND(MAX($I219,$L219,$O219,$R219,$U219,$X219)&gt;'CONFG.  LISTAS'!$F$4,NOT(OR($Z219&lt;&gt;"",$AA219&lt;&gt;""))),"Memorial de cálculo ou anexo obrigatório não informado para item acima do limite.",IF(OR(AND($G219&lt;&gt;"",$H219&lt;&gt;"",OR($G219&lt;=0,$H219&lt;=0)),AND($J219&lt;&gt;"",$K219&lt;&gt;"",OR($J219&lt;=0,$K219&lt;=0)),AND($M219&lt;&gt;"",$N219&lt;&gt;"",OR($M219&lt;=0,$N219&lt;=0)),AND($P219&lt;&gt;"",$Q219&lt;&gt;"",OR($P219&lt;=0,$Q219&lt;=0)),AND($S219&lt;&gt;"",$T219&lt;&gt;"",OR($S219&lt;=0,$T219&lt;=0)),AND($V219&lt;&gt;"",$W219&lt;&gt;"",OR($V219&lt;=0,$W219&lt;=0))),"Revise os valores informados: valor unitário e quantidade devem ser maiores que zero.",IF(OR(AND($G219="",$H219&lt;&gt;""),AND($G219&lt;&gt;"",$H219=""),AND($J219="",$K219&lt;&gt;""),AND($J219&lt;&gt;"",$K219=""),AND($M219="",$N219&lt;&gt;""),AND($M219&lt;&gt;"",$N219=""),AND($P219="",$Q219&lt;&gt;""),AND($P219&lt;&gt;"",$Q219=""),AND($S219="",$T219&lt;&gt;""),AND($S219&lt;&gt;"",$T219=""),AND($V219="",$W219&lt;&gt;""),AND($V219&lt;&gt;"",$W219="")),"Há ano preenchido parcialmente: "&amp;TRIM(IF(AND($G219="",$H219&lt;&gt;""),"Ano 1 (falta valor unitário); ","")&amp;IF(AND($G219&lt;&gt;"",$H219=""),"Ano 1 (falta quantidade); ","")&amp;IF(AND($J219="",$K219&lt;&gt;""),"Ano 2 (falta valor unitário); ","")&amp;IF(AND($J219&lt;&gt;"",$K219=""),"Ano 2 (falta quantidade); ","")&amp;IF(AND($M219="",$N219&lt;&gt;""),"Ano 3 (falta valor unitário); ","")&amp;IF(AND($M219&lt;&gt;"",$N219=""),"Ano 3 (falta quantidade); ","")&amp;IF(AND($P219="",$Q219&lt;&gt;""),"Ano 4 (falta valor unitário); ","")&amp;IF(AND($P219&lt;&gt;"",$Q219=""),"Ano 4 (falta quantidade); ","")&amp;IF(AND($S219="",$T219&lt;&gt;""),"Ano 5 (falta valor unitário); ","")&amp;IF(AND($S219&lt;&gt;"",$T219=""),"Ano 5 (falta quantidade); ","")&amp;IF(AND($V219="",$W219&lt;&gt;""),"Ano 6 (falta valor unitário); ","")&amp;IF(AND($V219&lt;&gt;"",$W219=""),"Ano 6 (falta quantidade); ","")), IF(NOT(OR(AND($G219&lt;&gt;"",$H219&lt;&gt;""),AND($J219&lt;&gt;"",$K219&lt;&gt;""),AND($M219&lt;&gt;"",$N219&lt;&gt;""),AND($P219&lt;&gt;"",$Q219&lt;&gt;""),AND($S219&lt;&gt;"",$T219&lt;&gt;""),AND($V219&lt;&gt;"",$W219&lt;&gt;""))),"Informe pelo menos um ano completo com valor unitário e quantidade.",IF(AND($C219&lt;&gt;"",$E219&lt;&gt;"",LEFT(TRIM($C219),1)&lt;&gt;LEFT(TRIM($E219),1)),"Categoria e tipo estão incompatíveis.",IF(IF(OR($E219="",$F219=""),FALSE(),IFERROR(COUNTIF(INDIRECT("UNITS_"&amp;SUBSTITUTE(LEFT($E219,FIND(" ",$E219&amp;" ")-1),".","_")),$F219)=0,TRUE())),"Unidade incompatível com o tipo selecionado.",IF(OR(AND(ISNUMBER(SEARCH("comunic",LOWER($B219))),LEFT($E219,3)&lt;&gt;"4.4"),AND(ISNUMBER(SEARCH("monitor",LOWER($B219))),NOT(OR(LEFT($E219,3)="1.5",LEFT($E219,3)="2.5")))),"Revise a classificação do item conforme as regras de preenchimento.",IF(AND($B219&lt;&gt;"",OR(ISNUMBER(SEARCH("outro",LOWER($B219))),ISNUMBER(SEARCH("divers",LOWER($B219))),ISNUMBER(SEARCH("kit",LOWER($B219))),ISNUMBER(SEARCH("ferrament",LOWER($B219))),ISNUMBER(SEARCH("epi",LOWER($B219)))),NOT(OR($Z219&lt;&gt;"",$AA219&lt;&gt;""))),"Descrição muito genérica: detalhe melhor o item e registre o racional no memorial ou em anexo.",IF(AND($Y219=0,$B219&lt;&gt;"",OR($G219&lt;&gt;"",$H219&lt;&gt;"",$J219&lt;&gt;"",$K219&lt;&gt;"",$M219&lt;&gt;"",$N219&lt;&gt;"",$P219&lt;&gt;"",$Q219&lt;&gt;"",$S219&lt;&gt;"",$T219&lt;&gt;"",$V219&lt;&gt;"",$W219&lt;&gt;"")),"O item possui dados lançados, mas o total está zerado. Revise os valores informados.","")))))))))))))))</f>
        <v/>
      </c>
    </row>
    <row r="220" spans="1:35" ht="14.25" customHeight="1" x14ac:dyDescent="0.25">
      <c r="A220" s="57" t="str">
        <f t="shared" si="39"/>
        <v/>
      </c>
      <c r="B220" s="58"/>
      <c r="C220" s="58"/>
      <c r="D220" s="58"/>
      <c r="E220" s="58"/>
      <c r="F220" s="58"/>
      <c r="G220" s="269"/>
      <c r="H220" s="59"/>
      <c r="I220" s="273">
        <f t="shared" si="40"/>
        <v>0</v>
      </c>
      <c r="J220" s="269"/>
      <c r="K220" s="59"/>
      <c r="L220" s="270">
        <f t="shared" si="41"/>
        <v>0</v>
      </c>
      <c r="M220" s="269"/>
      <c r="N220" s="59"/>
      <c r="O220" s="270">
        <f t="shared" si="42"/>
        <v>0</v>
      </c>
      <c r="P220" s="269"/>
      <c r="Q220" s="59"/>
      <c r="R220" s="271">
        <f t="shared" si="43"/>
        <v>0</v>
      </c>
      <c r="S220" s="269"/>
      <c r="T220" s="59"/>
      <c r="U220" s="270">
        <f t="shared" si="44"/>
        <v>0</v>
      </c>
      <c r="V220" s="269"/>
      <c r="W220" s="59"/>
      <c r="X220" s="270">
        <f t="shared" si="45"/>
        <v>0</v>
      </c>
      <c r="Y220" s="270">
        <f t="shared" si="46"/>
        <v>0</v>
      </c>
      <c r="Z220" s="58"/>
      <c r="AA220" s="58"/>
      <c r="AB220" s="60" t="str">
        <f t="shared" si="47"/>
        <v/>
      </c>
      <c r="AC220" s="21" t="b">
        <f t="shared" si="48"/>
        <v>0</v>
      </c>
      <c r="AD220" s="21" t="b">
        <f t="shared" si="49"/>
        <v>0</v>
      </c>
      <c r="AE220" s="21" t="b">
        <f t="shared" si="50"/>
        <v>0</v>
      </c>
      <c r="AF220" s="21" t="b">
        <f ca="1">OR(AND($AC220,NOT($AD220)),AND($AC220,OR(AND($G220="",$H220&lt;&gt;""),AND($G220&lt;&gt;"",$H220=""),AND($J220="",$K220&lt;&gt;""),AND($J220&lt;&gt;"",$K220=""),AND($M220="",$N220&lt;&gt;""),AND($M220&lt;&gt;"",$N220=""),AND($P220="",$Q220&lt;&gt;""),AND($P220&lt;&gt;"",$Q220=""),AND($S220="",$T220&lt;&gt;""),AND($S220&lt;&gt;"",$T220=""),AND($V220="",$W220&lt;&gt;""),AND($V220&lt;&gt;"",$W220=""))),AND($C220&lt;&gt;"",$E220&lt;&gt;"",LEFT(TRIM($C220),1)&lt;&gt;LEFT(TRIM($E220),1)),IF(OR($E220="",$F220=""),FALSE(),IFERROR(COUNTIF(INDIRECT("UNITS_"&amp;SUBSTITUTE(LEFT($E220,FIND(" ",$E220&amp;" ")-1),".","_")),$F220)=0,TRUE())),AND($B220&lt;&gt;"",OR(ISNUMBER(SEARCH("outro",LOWER($B220))),ISNUMBER(SEARCH("divers",LOWER($B220))),ISNUMBER(SEARCH("etc",LOWER($B220))))),OR(AND(ISNUMBER(SEARCH("comunic",LOWER($B220))),LEFT($E220,3)&lt;&gt;"4.4"),AND(ISNUMBER(SEARCH("monitor",LOWER($B220))),NOT(OR(LEFT($E220,3)="1.5",LEFT($E220,3)="2.5")))),AND($B220&lt;&gt;"",OR(LEFT($C220,1)="1",LEFT($C220,1)="2"),$D220=""),AND($D220&lt;&gt;"",NOT(OR(LEFT($C220,1)="1",LEFT($C220,1)="2"))),AND($D220&lt;&gt;"",COUNTIF(' PROJETO'!$B$14:$B$16,$D220)=0),IF($D220="",FALSE(),IF(COUNTIF(' PROJETO'!$B$14:$B$16,$D220)=0,FALSE(),IFERROR(INDEX(' PROJETO'!$C$14:$C$16,MATCH($D220,' PROJETO'!$B$14:$B$16,0))&lt;&gt;"Sim",FALSE()))))</f>
        <v>0</v>
      </c>
      <c r="AG220" s="21" t="b">
        <f>AND($AC220,$Y220&gt;'CONFG.  LISTAS'!$F$4,$Z220="",$AA220="")</f>
        <v>0</v>
      </c>
      <c r="AH220" s="21" t="str">
        <f t="shared" si="51"/>
        <v/>
      </c>
      <c r="AI220" s="43" t="str">
        <f ca="1">IF(NOT($AC220),"",IF(OR($B220="",$C220="",$E220="",$F220=""),"Preencha descrição, categoria, tipo e unidade.",IF(AND($B220&lt;&gt;"",OR(LEFT($C220,1)="1",LEFT($C220,1)="2"),$D220=""),"Informe a prática de restauração para itens diretos.",IF(AND($D220&lt;&gt;"",NOT(OR(LEFT($C220,1)="1",LEFT($C220,1)="2"))),"Custos indiretos não devem pertencer a uma prática específica.",IF(AND($D220&lt;&gt;"",COUNTIF(' PROJETO'!$B$14:$B$16,$D220)=0),"Prática de restauração inválida ou não cadastrada.",IF(IF($D220="",FALSE(),IF(COUNTIF(' PROJETO'!$B$14:$B$16,$D220)=0,FALSE(),IFERROR(INDEX(' PROJETO'!$C$14:$C$16,MATCH($D220,' PROJETO'!$B$14:$B$16,0))&lt;&gt;"Sim",FALSE()))),"A prática informada no item não foi selecionada na aba Projeto.",IF(AND(MAX($I220,$L220,$O220,$R220,$U220,$X220)&gt;'CONFG.  LISTAS'!$F$4,NOT(OR($Z220&lt;&gt;"",$AA220&lt;&gt;""))),"Memorial de cálculo ou anexo obrigatório não informado para item acima do limite.",IF(OR(AND($G220&lt;&gt;"",$H220&lt;&gt;"",OR($G220&lt;=0,$H220&lt;=0)),AND($J220&lt;&gt;"",$K220&lt;&gt;"",OR($J220&lt;=0,$K220&lt;=0)),AND($M220&lt;&gt;"",$N220&lt;&gt;"",OR($M220&lt;=0,$N220&lt;=0)),AND($P220&lt;&gt;"",$Q220&lt;&gt;"",OR($P220&lt;=0,$Q220&lt;=0)),AND($S220&lt;&gt;"",$T220&lt;&gt;"",OR($S220&lt;=0,$T220&lt;=0)),AND($V220&lt;&gt;"",$W220&lt;&gt;"",OR($V220&lt;=0,$W220&lt;=0))),"Revise os valores informados: valor unitário e quantidade devem ser maiores que zero.",IF(OR(AND($G220="",$H220&lt;&gt;""),AND($G220&lt;&gt;"",$H220=""),AND($J220="",$K220&lt;&gt;""),AND($J220&lt;&gt;"",$K220=""),AND($M220="",$N220&lt;&gt;""),AND($M220&lt;&gt;"",$N220=""),AND($P220="",$Q220&lt;&gt;""),AND($P220&lt;&gt;"",$Q220=""),AND($S220="",$T220&lt;&gt;""),AND($S220&lt;&gt;"",$T220=""),AND($V220="",$W220&lt;&gt;""),AND($V220&lt;&gt;"",$W220="")),"Há ano preenchido parcialmente: "&amp;TRIM(IF(AND($G220="",$H220&lt;&gt;""),"Ano 1 (falta valor unitário); ","")&amp;IF(AND($G220&lt;&gt;"",$H220=""),"Ano 1 (falta quantidade); ","")&amp;IF(AND($J220="",$K220&lt;&gt;""),"Ano 2 (falta valor unitário); ","")&amp;IF(AND($J220&lt;&gt;"",$K220=""),"Ano 2 (falta quantidade); ","")&amp;IF(AND($M220="",$N220&lt;&gt;""),"Ano 3 (falta valor unitário); ","")&amp;IF(AND($M220&lt;&gt;"",$N220=""),"Ano 3 (falta quantidade); ","")&amp;IF(AND($P220="",$Q220&lt;&gt;""),"Ano 4 (falta valor unitário); ","")&amp;IF(AND($P220&lt;&gt;"",$Q220=""),"Ano 4 (falta quantidade); ","")&amp;IF(AND($S220="",$T220&lt;&gt;""),"Ano 5 (falta valor unitário); ","")&amp;IF(AND($S220&lt;&gt;"",$T220=""),"Ano 5 (falta quantidade); ","")&amp;IF(AND($V220="",$W220&lt;&gt;""),"Ano 6 (falta valor unitário); ","")&amp;IF(AND($V220&lt;&gt;"",$W220=""),"Ano 6 (falta quantidade); ","")), IF(NOT(OR(AND($G220&lt;&gt;"",$H220&lt;&gt;""),AND($J220&lt;&gt;"",$K220&lt;&gt;""),AND($M220&lt;&gt;"",$N220&lt;&gt;""),AND($P220&lt;&gt;"",$Q220&lt;&gt;""),AND($S220&lt;&gt;"",$T220&lt;&gt;""),AND($V220&lt;&gt;"",$W220&lt;&gt;""))),"Informe pelo menos um ano completo com valor unitário e quantidade.",IF(AND($C220&lt;&gt;"",$E220&lt;&gt;"",LEFT(TRIM($C220),1)&lt;&gt;LEFT(TRIM($E220),1)),"Categoria e tipo estão incompatíveis.",IF(IF(OR($E220="",$F220=""),FALSE(),IFERROR(COUNTIF(INDIRECT("UNITS_"&amp;SUBSTITUTE(LEFT($E220,FIND(" ",$E220&amp;" ")-1),".","_")),$F220)=0,TRUE())),"Unidade incompatível com o tipo selecionado.",IF(OR(AND(ISNUMBER(SEARCH("comunic",LOWER($B220))),LEFT($E220,3)&lt;&gt;"4.4"),AND(ISNUMBER(SEARCH("monitor",LOWER($B220))),NOT(OR(LEFT($E220,3)="1.5",LEFT($E220,3)="2.5")))),"Revise a classificação do item conforme as regras de preenchimento.",IF(AND($B220&lt;&gt;"",OR(ISNUMBER(SEARCH("outro",LOWER($B220))),ISNUMBER(SEARCH("divers",LOWER($B220))),ISNUMBER(SEARCH("kit",LOWER($B220))),ISNUMBER(SEARCH("ferrament",LOWER($B220))),ISNUMBER(SEARCH("epi",LOWER($B220)))),NOT(OR($Z220&lt;&gt;"",$AA220&lt;&gt;""))),"Descrição muito genérica: detalhe melhor o item e registre o racional no memorial ou em anexo.",IF(AND($Y220=0,$B220&lt;&gt;"",OR($G220&lt;&gt;"",$H220&lt;&gt;"",$J220&lt;&gt;"",$K220&lt;&gt;"",$M220&lt;&gt;"",$N220&lt;&gt;"",$P220&lt;&gt;"",$Q220&lt;&gt;"",$S220&lt;&gt;"",$T220&lt;&gt;"",$V220&lt;&gt;"",$W220&lt;&gt;"")),"O item possui dados lançados, mas o total está zerado. Revise os valores informados.","")))))))))))))))</f>
        <v/>
      </c>
    </row>
    <row r="221" spans="1:35" ht="14.25" customHeight="1" x14ac:dyDescent="0.25">
      <c r="A221" s="57" t="str">
        <f t="shared" si="39"/>
        <v/>
      </c>
      <c r="B221" s="61"/>
      <c r="C221" s="61"/>
      <c r="D221" s="58"/>
      <c r="E221" s="61"/>
      <c r="F221" s="61"/>
      <c r="G221" s="272"/>
      <c r="H221" s="62"/>
      <c r="I221" s="273">
        <f t="shared" si="40"/>
        <v>0</v>
      </c>
      <c r="J221" s="272"/>
      <c r="K221" s="62"/>
      <c r="L221" s="270">
        <f t="shared" si="41"/>
        <v>0</v>
      </c>
      <c r="M221" s="272"/>
      <c r="N221" s="62"/>
      <c r="O221" s="270">
        <f t="shared" si="42"/>
        <v>0</v>
      </c>
      <c r="P221" s="272"/>
      <c r="Q221" s="62"/>
      <c r="R221" s="271">
        <f t="shared" si="43"/>
        <v>0</v>
      </c>
      <c r="S221" s="272"/>
      <c r="T221" s="62"/>
      <c r="U221" s="270">
        <f t="shared" si="44"/>
        <v>0</v>
      </c>
      <c r="V221" s="272"/>
      <c r="W221" s="62"/>
      <c r="X221" s="270">
        <f t="shared" si="45"/>
        <v>0</v>
      </c>
      <c r="Y221" s="270">
        <f t="shared" si="46"/>
        <v>0</v>
      </c>
      <c r="Z221" s="61"/>
      <c r="AA221" s="61"/>
      <c r="AB221" s="60" t="str">
        <f t="shared" si="47"/>
        <v/>
      </c>
      <c r="AC221" s="21" t="b">
        <f t="shared" si="48"/>
        <v>0</v>
      </c>
      <c r="AD221" s="21" t="b">
        <f t="shared" si="49"/>
        <v>0</v>
      </c>
      <c r="AE221" s="21" t="b">
        <f t="shared" si="50"/>
        <v>0</v>
      </c>
      <c r="AF221" s="21" t="b">
        <f ca="1">OR(AND($AC221,NOT($AD221)),AND($AC221,OR(AND($G221="",$H221&lt;&gt;""),AND($G221&lt;&gt;"",$H221=""),AND($J221="",$K221&lt;&gt;""),AND($J221&lt;&gt;"",$K221=""),AND($M221="",$N221&lt;&gt;""),AND($M221&lt;&gt;"",$N221=""),AND($P221="",$Q221&lt;&gt;""),AND($P221&lt;&gt;"",$Q221=""),AND($S221="",$T221&lt;&gt;""),AND($S221&lt;&gt;"",$T221=""),AND($V221="",$W221&lt;&gt;""),AND($V221&lt;&gt;"",$W221=""))),AND($C221&lt;&gt;"",$E221&lt;&gt;"",LEFT(TRIM($C221),1)&lt;&gt;LEFT(TRIM($E221),1)),IF(OR($E221="",$F221=""),FALSE(),IFERROR(COUNTIF(INDIRECT("UNITS_"&amp;SUBSTITUTE(LEFT($E221,FIND(" ",$E221&amp;" ")-1),".","_")),$F221)=0,TRUE())),AND($B221&lt;&gt;"",OR(ISNUMBER(SEARCH("outro",LOWER($B221))),ISNUMBER(SEARCH("divers",LOWER($B221))),ISNUMBER(SEARCH("etc",LOWER($B221))))),OR(AND(ISNUMBER(SEARCH("comunic",LOWER($B221))),LEFT($E221,3)&lt;&gt;"4.4"),AND(ISNUMBER(SEARCH("monitor",LOWER($B221))),NOT(OR(LEFT($E221,3)="1.5",LEFT($E221,3)="2.5")))),AND($B221&lt;&gt;"",OR(LEFT($C221,1)="1",LEFT($C221,1)="2"),$D221=""),AND($D221&lt;&gt;"",NOT(OR(LEFT($C221,1)="1",LEFT($C221,1)="2"))),AND($D221&lt;&gt;"",COUNTIF(' PROJETO'!$B$14:$B$16,$D221)=0),IF($D221="",FALSE(),IF(COUNTIF(' PROJETO'!$B$14:$B$16,$D221)=0,FALSE(),IFERROR(INDEX(' PROJETO'!$C$14:$C$16,MATCH($D221,' PROJETO'!$B$14:$B$16,0))&lt;&gt;"Sim",FALSE()))))</f>
        <v>0</v>
      </c>
      <c r="AG221" s="21" t="b">
        <f>AND($AC221,$Y221&gt;'CONFG.  LISTAS'!$F$4,$Z221="",$AA221="")</f>
        <v>0</v>
      </c>
      <c r="AH221" s="21" t="str">
        <f t="shared" si="51"/>
        <v/>
      </c>
      <c r="AI221" s="43" t="str">
        <f ca="1">IF(NOT($AC221),"",IF(OR($B221="",$C221="",$E221="",$F221=""),"Preencha descrição, categoria, tipo e unidade.",IF(AND($B221&lt;&gt;"",OR(LEFT($C221,1)="1",LEFT($C221,1)="2"),$D221=""),"Informe a prática de restauração para itens diretos.",IF(AND($D221&lt;&gt;"",NOT(OR(LEFT($C221,1)="1",LEFT($C221,1)="2"))),"Custos indiretos não devem pertencer a uma prática específica.",IF(AND($D221&lt;&gt;"",COUNTIF(' PROJETO'!$B$14:$B$16,$D221)=0),"Prática de restauração inválida ou não cadastrada.",IF(IF($D221="",FALSE(),IF(COUNTIF(' PROJETO'!$B$14:$B$16,$D221)=0,FALSE(),IFERROR(INDEX(' PROJETO'!$C$14:$C$16,MATCH($D221,' PROJETO'!$B$14:$B$16,0))&lt;&gt;"Sim",FALSE()))),"A prática informada no item não foi selecionada na aba Projeto.",IF(AND(MAX($I221,$L221,$O221,$R221,$U221,$X221)&gt;'CONFG.  LISTAS'!$F$4,NOT(OR($Z221&lt;&gt;"",$AA221&lt;&gt;""))),"Memorial de cálculo ou anexo obrigatório não informado para item acima do limite.",IF(OR(AND($G221&lt;&gt;"",$H221&lt;&gt;"",OR($G221&lt;=0,$H221&lt;=0)),AND($J221&lt;&gt;"",$K221&lt;&gt;"",OR($J221&lt;=0,$K221&lt;=0)),AND($M221&lt;&gt;"",$N221&lt;&gt;"",OR($M221&lt;=0,$N221&lt;=0)),AND($P221&lt;&gt;"",$Q221&lt;&gt;"",OR($P221&lt;=0,$Q221&lt;=0)),AND($S221&lt;&gt;"",$T221&lt;&gt;"",OR($S221&lt;=0,$T221&lt;=0)),AND($V221&lt;&gt;"",$W221&lt;&gt;"",OR($V221&lt;=0,$W221&lt;=0))),"Revise os valores informados: valor unitário e quantidade devem ser maiores que zero.",IF(OR(AND($G221="",$H221&lt;&gt;""),AND($G221&lt;&gt;"",$H221=""),AND($J221="",$K221&lt;&gt;""),AND($J221&lt;&gt;"",$K221=""),AND($M221="",$N221&lt;&gt;""),AND($M221&lt;&gt;"",$N221=""),AND($P221="",$Q221&lt;&gt;""),AND($P221&lt;&gt;"",$Q221=""),AND($S221="",$T221&lt;&gt;""),AND($S221&lt;&gt;"",$T221=""),AND($V221="",$W221&lt;&gt;""),AND($V221&lt;&gt;"",$W221="")),"Há ano preenchido parcialmente: "&amp;TRIM(IF(AND($G221="",$H221&lt;&gt;""),"Ano 1 (falta valor unitário); ","")&amp;IF(AND($G221&lt;&gt;"",$H221=""),"Ano 1 (falta quantidade); ","")&amp;IF(AND($J221="",$K221&lt;&gt;""),"Ano 2 (falta valor unitário); ","")&amp;IF(AND($J221&lt;&gt;"",$K221=""),"Ano 2 (falta quantidade); ","")&amp;IF(AND($M221="",$N221&lt;&gt;""),"Ano 3 (falta valor unitário); ","")&amp;IF(AND($M221&lt;&gt;"",$N221=""),"Ano 3 (falta quantidade); ","")&amp;IF(AND($P221="",$Q221&lt;&gt;""),"Ano 4 (falta valor unitário); ","")&amp;IF(AND($P221&lt;&gt;"",$Q221=""),"Ano 4 (falta quantidade); ","")&amp;IF(AND($S221="",$T221&lt;&gt;""),"Ano 5 (falta valor unitário); ","")&amp;IF(AND($S221&lt;&gt;"",$T221=""),"Ano 5 (falta quantidade); ","")&amp;IF(AND($V221="",$W221&lt;&gt;""),"Ano 6 (falta valor unitário); ","")&amp;IF(AND($V221&lt;&gt;"",$W221=""),"Ano 6 (falta quantidade); ","")), IF(NOT(OR(AND($G221&lt;&gt;"",$H221&lt;&gt;""),AND($J221&lt;&gt;"",$K221&lt;&gt;""),AND($M221&lt;&gt;"",$N221&lt;&gt;""),AND($P221&lt;&gt;"",$Q221&lt;&gt;""),AND($S221&lt;&gt;"",$T221&lt;&gt;""),AND($V221&lt;&gt;"",$W221&lt;&gt;""))),"Informe pelo menos um ano completo com valor unitário e quantidade.",IF(AND($C221&lt;&gt;"",$E221&lt;&gt;"",LEFT(TRIM($C221),1)&lt;&gt;LEFT(TRIM($E221),1)),"Categoria e tipo estão incompatíveis.",IF(IF(OR($E221="",$F221=""),FALSE(),IFERROR(COUNTIF(INDIRECT("UNITS_"&amp;SUBSTITUTE(LEFT($E221,FIND(" ",$E221&amp;" ")-1),".","_")),$F221)=0,TRUE())),"Unidade incompatível com o tipo selecionado.",IF(OR(AND(ISNUMBER(SEARCH("comunic",LOWER($B221))),LEFT($E221,3)&lt;&gt;"4.4"),AND(ISNUMBER(SEARCH("monitor",LOWER($B221))),NOT(OR(LEFT($E221,3)="1.5",LEFT($E221,3)="2.5")))),"Revise a classificação do item conforme as regras de preenchimento.",IF(AND($B221&lt;&gt;"",OR(ISNUMBER(SEARCH("outro",LOWER($B221))),ISNUMBER(SEARCH("divers",LOWER($B221))),ISNUMBER(SEARCH("kit",LOWER($B221))),ISNUMBER(SEARCH("ferrament",LOWER($B221))),ISNUMBER(SEARCH("epi",LOWER($B221)))),NOT(OR($Z221&lt;&gt;"",$AA221&lt;&gt;""))),"Descrição muito genérica: detalhe melhor o item e registre o racional no memorial ou em anexo.",IF(AND($Y221=0,$B221&lt;&gt;"",OR($G221&lt;&gt;"",$H221&lt;&gt;"",$J221&lt;&gt;"",$K221&lt;&gt;"",$M221&lt;&gt;"",$N221&lt;&gt;"",$P221&lt;&gt;"",$Q221&lt;&gt;"",$S221&lt;&gt;"",$T221&lt;&gt;"",$V221&lt;&gt;"",$W221&lt;&gt;"")),"O item possui dados lançados, mas o total está zerado. Revise os valores informados.","")))))))))))))))</f>
        <v/>
      </c>
    </row>
    <row r="222" spans="1:35" ht="14.25" customHeight="1" x14ac:dyDescent="0.25">
      <c r="A222" s="57" t="str">
        <f t="shared" si="39"/>
        <v/>
      </c>
      <c r="B222" s="58"/>
      <c r="C222" s="58"/>
      <c r="D222" s="58"/>
      <c r="E222" s="58"/>
      <c r="F222" s="58"/>
      <c r="G222" s="269"/>
      <c r="H222" s="59"/>
      <c r="I222" s="273">
        <f t="shared" si="40"/>
        <v>0</v>
      </c>
      <c r="J222" s="269"/>
      <c r="K222" s="59"/>
      <c r="L222" s="270">
        <f t="shared" si="41"/>
        <v>0</v>
      </c>
      <c r="M222" s="269"/>
      <c r="N222" s="59"/>
      <c r="O222" s="270">
        <f t="shared" si="42"/>
        <v>0</v>
      </c>
      <c r="P222" s="269"/>
      <c r="Q222" s="59"/>
      <c r="R222" s="271">
        <f t="shared" si="43"/>
        <v>0</v>
      </c>
      <c r="S222" s="269"/>
      <c r="T222" s="59"/>
      <c r="U222" s="270">
        <f t="shared" si="44"/>
        <v>0</v>
      </c>
      <c r="V222" s="269"/>
      <c r="W222" s="59"/>
      <c r="X222" s="270">
        <f t="shared" si="45"/>
        <v>0</v>
      </c>
      <c r="Y222" s="270">
        <f t="shared" si="46"/>
        <v>0</v>
      </c>
      <c r="Z222" s="58"/>
      <c r="AA222" s="58"/>
      <c r="AB222" s="60" t="str">
        <f t="shared" si="47"/>
        <v/>
      </c>
      <c r="AC222" s="21" t="b">
        <f t="shared" si="48"/>
        <v>0</v>
      </c>
      <c r="AD222" s="21" t="b">
        <f t="shared" si="49"/>
        <v>0</v>
      </c>
      <c r="AE222" s="21" t="b">
        <f t="shared" si="50"/>
        <v>0</v>
      </c>
      <c r="AF222" s="21" t="b">
        <f ca="1">OR(AND($AC222,NOT($AD222)),AND($AC222,OR(AND($G222="",$H222&lt;&gt;""),AND($G222&lt;&gt;"",$H222=""),AND($J222="",$K222&lt;&gt;""),AND($J222&lt;&gt;"",$K222=""),AND($M222="",$N222&lt;&gt;""),AND($M222&lt;&gt;"",$N222=""),AND($P222="",$Q222&lt;&gt;""),AND($P222&lt;&gt;"",$Q222=""),AND($S222="",$T222&lt;&gt;""),AND($S222&lt;&gt;"",$T222=""),AND($V222="",$W222&lt;&gt;""),AND($V222&lt;&gt;"",$W222=""))),AND($C222&lt;&gt;"",$E222&lt;&gt;"",LEFT(TRIM($C222),1)&lt;&gt;LEFT(TRIM($E222),1)),IF(OR($E222="",$F222=""),FALSE(),IFERROR(COUNTIF(INDIRECT("UNITS_"&amp;SUBSTITUTE(LEFT($E222,FIND(" ",$E222&amp;" ")-1),".","_")),$F222)=0,TRUE())),AND($B222&lt;&gt;"",OR(ISNUMBER(SEARCH("outro",LOWER($B222))),ISNUMBER(SEARCH("divers",LOWER($B222))),ISNUMBER(SEARCH("etc",LOWER($B222))))),OR(AND(ISNUMBER(SEARCH("comunic",LOWER($B222))),LEFT($E222,3)&lt;&gt;"4.4"),AND(ISNUMBER(SEARCH("monitor",LOWER($B222))),NOT(OR(LEFT($E222,3)="1.5",LEFT($E222,3)="2.5")))),AND($B222&lt;&gt;"",OR(LEFT($C222,1)="1",LEFT($C222,1)="2"),$D222=""),AND($D222&lt;&gt;"",NOT(OR(LEFT($C222,1)="1",LEFT($C222,1)="2"))),AND($D222&lt;&gt;"",COUNTIF(' PROJETO'!$B$14:$B$16,$D222)=0),IF($D222="",FALSE(),IF(COUNTIF(' PROJETO'!$B$14:$B$16,$D222)=0,FALSE(),IFERROR(INDEX(' PROJETO'!$C$14:$C$16,MATCH($D222,' PROJETO'!$B$14:$B$16,0))&lt;&gt;"Sim",FALSE()))))</f>
        <v>0</v>
      </c>
      <c r="AG222" s="21" t="b">
        <f>AND($AC222,$Y222&gt;'CONFG.  LISTAS'!$F$4,$Z222="",$AA222="")</f>
        <v>0</v>
      </c>
      <c r="AH222" s="21" t="str">
        <f t="shared" si="51"/>
        <v/>
      </c>
      <c r="AI222" s="43" t="str">
        <f ca="1">IF(NOT($AC222),"",IF(OR($B222="",$C222="",$E222="",$F222=""),"Preencha descrição, categoria, tipo e unidade.",IF(AND($B222&lt;&gt;"",OR(LEFT($C222,1)="1",LEFT($C222,1)="2"),$D222=""),"Informe a prática de restauração para itens diretos.",IF(AND($D222&lt;&gt;"",NOT(OR(LEFT($C222,1)="1",LEFT($C222,1)="2"))),"Custos indiretos não devem pertencer a uma prática específica.",IF(AND($D222&lt;&gt;"",COUNTIF(' PROJETO'!$B$14:$B$16,$D222)=0),"Prática de restauração inválida ou não cadastrada.",IF(IF($D222="",FALSE(),IF(COUNTIF(' PROJETO'!$B$14:$B$16,$D222)=0,FALSE(),IFERROR(INDEX(' PROJETO'!$C$14:$C$16,MATCH($D222,' PROJETO'!$B$14:$B$16,0))&lt;&gt;"Sim",FALSE()))),"A prática informada no item não foi selecionada na aba Projeto.",IF(AND(MAX($I222,$L222,$O222,$R222,$U222,$X222)&gt;'CONFG.  LISTAS'!$F$4,NOT(OR($Z222&lt;&gt;"",$AA222&lt;&gt;""))),"Memorial de cálculo ou anexo obrigatório não informado para item acima do limite.",IF(OR(AND($G222&lt;&gt;"",$H222&lt;&gt;"",OR($G222&lt;=0,$H222&lt;=0)),AND($J222&lt;&gt;"",$K222&lt;&gt;"",OR($J222&lt;=0,$K222&lt;=0)),AND($M222&lt;&gt;"",$N222&lt;&gt;"",OR($M222&lt;=0,$N222&lt;=0)),AND($P222&lt;&gt;"",$Q222&lt;&gt;"",OR($P222&lt;=0,$Q222&lt;=0)),AND($S222&lt;&gt;"",$T222&lt;&gt;"",OR($S222&lt;=0,$T222&lt;=0)),AND($V222&lt;&gt;"",$W222&lt;&gt;"",OR($V222&lt;=0,$W222&lt;=0))),"Revise os valores informados: valor unitário e quantidade devem ser maiores que zero.",IF(OR(AND($G222="",$H222&lt;&gt;""),AND($G222&lt;&gt;"",$H222=""),AND($J222="",$K222&lt;&gt;""),AND($J222&lt;&gt;"",$K222=""),AND($M222="",$N222&lt;&gt;""),AND($M222&lt;&gt;"",$N222=""),AND($P222="",$Q222&lt;&gt;""),AND($P222&lt;&gt;"",$Q222=""),AND($S222="",$T222&lt;&gt;""),AND($S222&lt;&gt;"",$T222=""),AND($V222="",$W222&lt;&gt;""),AND($V222&lt;&gt;"",$W222="")),"Há ano preenchido parcialmente: "&amp;TRIM(IF(AND($G222="",$H222&lt;&gt;""),"Ano 1 (falta valor unitário); ","")&amp;IF(AND($G222&lt;&gt;"",$H222=""),"Ano 1 (falta quantidade); ","")&amp;IF(AND($J222="",$K222&lt;&gt;""),"Ano 2 (falta valor unitário); ","")&amp;IF(AND($J222&lt;&gt;"",$K222=""),"Ano 2 (falta quantidade); ","")&amp;IF(AND($M222="",$N222&lt;&gt;""),"Ano 3 (falta valor unitário); ","")&amp;IF(AND($M222&lt;&gt;"",$N222=""),"Ano 3 (falta quantidade); ","")&amp;IF(AND($P222="",$Q222&lt;&gt;""),"Ano 4 (falta valor unitário); ","")&amp;IF(AND($P222&lt;&gt;"",$Q222=""),"Ano 4 (falta quantidade); ","")&amp;IF(AND($S222="",$T222&lt;&gt;""),"Ano 5 (falta valor unitário); ","")&amp;IF(AND($S222&lt;&gt;"",$T222=""),"Ano 5 (falta quantidade); ","")&amp;IF(AND($V222="",$W222&lt;&gt;""),"Ano 6 (falta valor unitário); ","")&amp;IF(AND($V222&lt;&gt;"",$W222=""),"Ano 6 (falta quantidade); ","")), IF(NOT(OR(AND($G222&lt;&gt;"",$H222&lt;&gt;""),AND($J222&lt;&gt;"",$K222&lt;&gt;""),AND($M222&lt;&gt;"",$N222&lt;&gt;""),AND($P222&lt;&gt;"",$Q222&lt;&gt;""),AND($S222&lt;&gt;"",$T222&lt;&gt;""),AND($V222&lt;&gt;"",$W222&lt;&gt;""))),"Informe pelo menos um ano completo com valor unitário e quantidade.",IF(AND($C222&lt;&gt;"",$E222&lt;&gt;"",LEFT(TRIM($C222),1)&lt;&gt;LEFT(TRIM($E222),1)),"Categoria e tipo estão incompatíveis.",IF(IF(OR($E222="",$F222=""),FALSE(),IFERROR(COUNTIF(INDIRECT("UNITS_"&amp;SUBSTITUTE(LEFT($E222,FIND(" ",$E222&amp;" ")-1),".","_")),$F222)=0,TRUE())),"Unidade incompatível com o tipo selecionado.",IF(OR(AND(ISNUMBER(SEARCH("comunic",LOWER($B222))),LEFT($E222,3)&lt;&gt;"4.4"),AND(ISNUMBER(SEARCH("monitor",LOWER($B222))),NOT(OR(LEFT($E222,3)="1.5",LEFT($E222,3)="2.5")))),"Revise a classificação do item conforme as regras de preenchimento.",IF(AND($B222&lt;&gt;"",OR(ISNUMBER(SEARCH("outro",LOWER($B222))),ISNUMBER(SEARCH("divers",LOWER($B222))),ISNUMBER(SEARCH("kit",LOWER($B222))),ISNUMBER(SEARCH("ferrament",LOWER($B222))),ISNUMBER(SEARCH("epi",LOWER($B222)))),NOT(OR($Z222&lt;&gt;"",$AA222&lt;&gt;""))),"Descrição muito genérica: detalhe melhor o item e registre o racional no memorial ou em anexo.",IF(AND($Y222=0,$B222&lt;&gt;"",OR($G222&lt;&gt;"",$H222&lt;&gt;"",$J222&lt;&gt;"",$K222&lt;&gt;"",$M222&lt;&gt;"",$N222&lt;&gt;"",$P222&lt;&gt;"",$Q222&lt;&gt;"",$S222&lt;&gt;"",$T222&lt;&gt;"",$V222&lt;&gt;"",$W222&lt;&gt;"")),"O item possui dados lançados, mas o total está zerado. Revise os valores informados.","")))))))))))))))</f>
        <v/>
      </c>
    </row>
    <row r="223" spans="1:35" ht="14.25" customHeight="1" x14ac:dyDescent="0.25">
      <c r="A223" s="57" t="str">
        <f t="shared" si="39"/>
        <v/>
      </c>
      <c r="B223" s="61"/>
      <c r="C223" s="61"/>
      <c r="D223" s="58"/>
      <c r="E223" s="61"/>
      <c r="F223" s="61"/>
      <c r="G223" s="272"/>
      <c r="H223" s="62"/>
      <c r="I223" s="273">
        <f t="shared" si="40"/>
        <v>0</v>
      </c>
      <c r="J223" s="272"/>
      <c r="K223" s="62"/>
      <c r="L223" s="270">
        <f t="shared" si="41"/>
        <v>0</v>
      </c>
      <c r="M223" s="272"/>
      <c r="N223" s="62"/>
      <c r="O223" s="270">
        <f t="shared" si="42"/>
        <v>0</v>
      </c>
      <c r="P223" s="272"/>
      <c r="Q223" s="62"/>
      <c r="R223" s="271">
        <f t="shared" si="43"/>
        <v>0</v>
      </c>
      <c r="S223" s="272"/>
      <c r="T223" s="62"/>
      <c r="U223" s="270">
        <f t="shared" si="44"/>
        <v>0</v>
      </c>
      <c r="V223" s="272"/>
      <c r="W223" s="62"/>
      <c r="X223" s="270">
        <f t="shared" si="45"/>
        <v>0</v>
      </c>
      <c r="Y223" s="270">
        <f t="shared" si="46"/>
        <v>0</v>
      </c>
      <c r="Z223" s="61"/>
      <c r="AA223" s="61"/>
      <c r="AB223" s="60" t="str">
        <f t="shared" si="47"/>
        <v/>
      </c>
      <c r="AC223" s="21" t="b">
        <f t="shared" si="48"/>
        <v>0</v>
      </c>
      <c r="AD223" s="21" t="b">
        <f t="shared" si="49"/>
        <v>0</v>
      </c>
      <c r="AE223" s="21" t="b">
        <f t="shared" si="50"/>
        <v>0</v>
      </c>
      <c r="AF223" s="21" t="b">
        <f ca="1">OR(AND($AC223,NOT($AD223)),AND($AC223,OR(AND($G223="",$H223&lt;&gt;""),AND($G223&lt;&gt;"",$H223=""),AND($J223="",$K223&lt;&gt;""),AND($J223&lt;&gt;"",$K223=""),AND($M223="",$N223&lt;&gt;""),AND($M223&lt;&gt;"",$N223=""),AND($P223="",$Q223&lt;&gt;""),AND($P223&lt;&gt;"",$Q223=""),AND($S223="",$T223&lt;&gt;""),AND($S223&lt;&gt;"",$T223=""),AND($V223="",$W223&lt;&gt;""),AND($V223&lt;&gt;"",$W223=""))),AND($C223&lt;&gt;"",$E223&lt;&gt;"",LEFT(TRIM($C223),1)&lt;&gt;LEFT(TRIM($E223),1)),IF(OR($E223="",$F223=""),FALSE(),IFERROR(COUNTIF(INDIRECT("UNITS_"&amp;SUBSTITUTE(LEFT($E223,FIND(" ",$E223&amp;" ")-1),".","_")),$F223)=0,TRUE())),AND($B223&lt;&gt;"",OR(ISNUMBER(SEARCH("outro",LOWER($B223))),ISNUMBER(SEARCH("divers",LOWER($B223))),ISNUMBER(SEARCH("etc",LOWER($B223))))),OR(AND(ISNUMBER(SEARCH("comunic",LOWER($B223))),LEFT($E223,3)&lt;&gt;"4.4"),AND(ISNUMBER(SEARCH("monitor",LOWER($B223))),NOT(OR(LEFT($E223,3)="1.5",LEFT($E223,3)="2.5")))),AND($B223&lt;&gt;"",OR(LEFT($C223,1)="1",LEFT($C223,1)="2"),$D223=""),AND($D223&lt;&gt;"",NOT(OR(LEFT($C223,1)="1",LEFT($C223,1)="2"))),AND($D223&lt;&gt;"",COUNTIF(' PROJETO'!$B$14:$B$16,$D223)=0),IF($D223="",FALSE(),IF(COUNTIF(' PROJETO'!$B$14:$B$16,$D223)=0,FALSE(),IFERROR(INDEX(' PROJETO'!$C$14:$C$16,MATCH($D223,' PROJETO'!$B$14:$B$16,0))&lt;&gt;"Sim",FALSE()))))</f>
        <v>0</v>
      </c>
      <c r="AG223" s="21" t="b">
        <f>AND($AC223,$Y223&gt;'CONFG.  LISTAS'!$F$4,$Z223="",$AA223="")</f>
        <v>0</v>
      </c>
      <c r="AH223" s="21" t="str">
        <f t="shared" si="51"/>
        <v/>
      </c>
      <c r="AI223" s="43" t="str">
        <f ca="1">IF(NOT($AC223),"",IF(OR($B223="",$C223="",$E223="",$F223=""),"Preencha descrição, categoria, tipo e unidade.",IF(AND($B223&lt;&gt;"",OR(LEFT($C223,1)="1",LEFT($C223,1)="2"),$D223=""),"Informe a prática de restauração para itens diretos.",IF(AND($D223&lt;&gt;"",NOT(OR(LEFT($C223,1)="1",LEFT($C223,1)="2"))),"Custos indiretos não devem pertencer a uma prática específica.",IF(AND($D223&lt;&gt;"",COUNTIF(' PROJETO'!$B$14:$B$16,$D223)=0),"Prática de restauração inválida ou não cadastrada.",IF(IF($D223="",FALSE(),IF(COUNTIF(' PROJETO'!$B$14:$B$16,$D223)=0,FALSE(),IFERROR(INDEX(' PROJETO'!$C$14:$C$16,MATCH($D223,' PROJETO'!$B$14:$B$16,0))&lt;&gt;"Sim",FALSE()))),"A prática informada no item não foi selecionada na aba Projeto.",IF(AND(MAX($I223,$L223,$O223,$R223,$U223,$X223)&gt;'CONFG.  LISTAS'!$F$4,NOT(OR($Z223&lt;&gt;"",$AA223&lt;&gt;""))),"Memorial de cálculo ou anexo obrigatório não informado para item acima do limite.",IF(OR(AND($G223&lt;&gt;"",$H223&lt;&gt;"",OR($G223&lt;=0,$H223&lt;=0)),AND($J223&lt;&gt;"",$K223&lt;&gt;"",OR($J223&lt;=0,$K223&lt;=0)),AND($M223&lt;&gt;"",$N223&lt;&gt;"",OR($M223&lt;=0,$N223&lt;=0)),AND($P223&lt;&gt;"",$Q223&lt;&gt;"",OR($P223&lt;=0,$Q223&lt;=0)),AND($S223&lt;&gt;"",$T223&lt;&gt;"",OR($S223&lt;=0,$T223&lt;=0)),AND($V223&lt;&gt;"",$W223&lt;&gt;"",OR($V223&lt;=0,$W223&lt;=0))),"Revise os valores informados: valor unitário e quantidade devem ser maiores que zero.",IF(OR(AND($G223="",$H223&lt;&gt;""),AND($G223&lt;&gt;"",$H223=""),AND($J223="",$K223&lt;&gt;""),AND($J223&lt;&gt;"",$K223=""),AND($M223="",$N223&lt;&gt;""),AND($M223&lt;&gt;"",$N223=""),AND($P223="",$Q223&lt;&gt;""),AND($P223&lt;&gt;"",$Q223=""),AND($S223="",$T223&lt;&gt;""),AND($S223&lt;&gt;"",$T223=""),AND($V223="",$W223&lt;&gt;""),AND($V223&lt;&gt;"",$W223="")),"Há ano preenchido parcialmente: "&amp;TRIM(IF(AND($G223="",$H223&lt;&gt;""),"Ano 1 (falta valor unitário); ","")&amp;IF(AND($G223&lt;&gt;"",$H223=""),"Ano 1 (falta quantidade); ","")&amp;IF(AND($J223="",$K223&lt;&gt;""),"Ano 2 (falta valor unitário); ","")&amp;IF(AND($J223&lt;&gt;"",$K223=""),"Ano 2 (falta quantidade); ","")&amp;IF(AND($M223="",$N223&lt;&gt;""),"Ano 3 (falta valor unitário); ","")&amp;IF(AND($M223&lt;&gt;"",$N223=""),"Ano 3 (falta quantidade); ","")&amp;IF(AND($P223="",$Q223&lt;&gt;""),"Ano 4 (falta valor unitário); ","")&amp;IF(AND($P223&lt;&gt;"",$Q223=""),"Ano 4 (falta quantidade); ","")&amp;IF(AND($S223="",$T223&lt;&gt;""),"Ano 5 (falta valor unitário); ","")&amp;IF(AND($S223&lt;&gt;"",$T223=""),"Ano 5 (falta quantidade); ","")&amp;IF(AND($V223="",$W223&lt;&gt;""),"Ano 6 (falta valor unitário); ","")&amp;IF(AND($V223&lt;&gt;"",$W223=""),"Ano 6 (falta quantidade); ","")), IF(NOT(OR(AND($G223&lt;&gt;"",$H223&lt;&gt;""),AND($J223&lt;&gt;"",$K223&lt;&gt;""),AND($M223&lt;&gt;"",$N223&lt;&gt;""),AND($P223&lt;&gt;"",$Q223&lt;&gt;""),AND($S223&lt;&gt;"",$T223&lt;&gt;""),AND($V223&lt;&gt;"",$W223&lt;&gt;""))),"Informe pelo menos um ano completo com valor unitário e quantidade.",IF(AND($C223&lt;&gt;"",$E223&lt;&gt;"",LEFT(TRIM($C223),1)&lt;&gt;LEFT(TRIM($E223),1)),"Categoria e tipo estão incompatíveis.",IF(IF(OR($E223="",$F223=""),FALSE(),IFERROR(COUNTIF(INDIRECT("UNITS_"&amp;SUBSTITUTE(LEFT($E223,FIND(" ",$E223&amp;" ")-1),".","_")),$F223)=0,TRUE())),"Unidade incompatível com o tipo selecionado.",IF(OR(AND(ISNUMBER(SEARCH("comunic",LOWER($B223))),LEFT($E223,3)&lt;&gt;"4.4"),AND(ISNUMBER(SEARCH("monitor",LOWER($B223))),NOT(OR(LEFT($E223,3)="1.5",LEFT($E223,3)="2.5")))),"Revise a classificação do item conforme as regras de preenchimento.",IF(AND($B223&lt;&gt;"",OR(ISNUMBER(SEARCH("outro",LOWER($B223))),ISNUMBER(SEARCH("divers",LOWER($B223))),ISNUMBER(SEARCH("kit",LOWER($B223))),ISNUMBER(SEARCH("ferrament",LOWER($B223))),ISNUMBER(SEARCH("epi",LOWER($B223)))),NOT(OR($Z223&lt;&gt;"",$AA223&lt;&gt;""))),"Descrição muito genérica: detalhe melhor o item e registre o racional no memorial ou em anexo.",IF(AND($Y223=0,$B223&lt;&gt;"",OR($G223&lt;&gt;"",$H223&lt;&gt;"",$J223&lt;&gt;"",$K223&lt;&gt;"",$M223&lt;&gt;"",$N223&lt;&gt;"",$P223&lt;&gt;"",$Q223&lt;&gt;"",$S223&lt;&gt;"",$T223&lt;&gt;"",$V223&lt;&gt;"",$W223&lt;&gt;"")),"O item possui dados lançados, mas o total está zerado. Revise os valores informados.","")))))))))))))))</f>
        <v/>
      </c>
    </row>
    <row r="224" spans="1:35" ht="14.25" customHeight="1" x14ac:dyDescent="0.25">
      <c r="A224" s="57" t="str">
        <f t="shared" si="39"/>
        <v/>
      </c>
      <c r="B224" s="58"/>
      <c r="C224" s="58"/>
      <c r="D224" s="58"/>
      <c r="E224" s="58"/>
      <c r="F224" s="58"/>
      <c r="G224" s="269"/>
      <c r="H224" s="59"/>
      <c r="I224" s="273">
        <f t="shared" si="40"/>
        <v>0</v>
      </c>
      <c r="J224" s="269"/>
      <c r="K224" s="59"/>
      <c r="L224" s="270">
        <f t="shared" si="41"/>
        <v>0</v>
      </c>
      <c r="M224" s="269"/>
      <c r="N224" s="59"/>
      <c r="O224" s="270">
        <f t="shared" si="42"/>
        <v>0</v>
      </c>
      <c r="P224" s="269"/>
      <c r="Q224" s="59"/>
      <c r="R224" s="271">
        <f t="shared" si="43"/>
        <v>0</v>
      </c>
      <c r="S224" s="269"/>
      <c r="T224" s="59"/>
      <c r="U224" s="270">
        <f t="shared" si="44"/>
        <v>0</v>
      </c>
      <c r="V224" s="269"/>
      <c r="W224" s="59"/>
      <c r="X224" s="270">
        <f t="shared" si="45"/>
        <v>0</v>
      </c>
      <c r="Y224" s="270">
        <f t="shared" si="46"/>
        <v>0</v>
      </c>
      <c r="Z224" s="58"/>
      <c r="AA224" s="58"/>
      <c r="AB224" s="60" t="str">
        <f t="shared" si="47"/>
        <v/>
      </c>
      <c r="AC224" s="21" t="b">
        <f t="shared" si="48"/>
        <v>0</v>
      </c>
      <c r="AD224" s="21" t="b">
        <f t="shared" si="49"/>
        <v>0</v>
      </c>
      <c r="AE224" s="21" t="b">
        <f t="shared" si="50"/>
        <v>0</v>
      </c>
      <c r="AF224" s="21" t="b">
        <f ca="1">OR(AND($AC224,NOT($AD224)),AND($AC224,OR(AND($G224="",$H224&lt;&gt;""),AND($G224&lt;&gt;"",$H224=""),AND($J224="",$K224&lt;&gt;""),AND($J224&lt;&gt;"",$K224=""),AND($M224="",$N224&lt;&gt;""),AND($M224&lt;&gt;"",$N224=""),AND($P224="",$Q224&lt;&gt;""),AND($P224&lt;&gt;"",$Q224=""),AND($S224="",$T224&lt;&gt;""),AND($S224&lt;&gt;"",$T224=""),AND($V224="",$W224&lt;&gt;""),AND($V224&lt;&gt;"",$W224=""))),AND($C224&lt;&gt;"",$E224&lt;&gt;"",LEFT(TRIM($C224),1)&lt;&gt;LEFT(TRIM($E224),1)),IF(OR($E224="",$F224=""),FALSE(),IFERROR(COUNTIF(INDIRECT("UNITS_"&amp;SUBSTITUTE(LEFT($E224,FIND(" ",$E224&amp;" ")-1),".","_")),$F224)=0,TRUE())),AND($B224&lt;&gt;"",OR(ISNUMBER(SEARCH("outro",LOWER($B224))),ISNUMBER(SEARCH("divers",LOWER($B224))),ISNUMBER(SEARCH("etc",LOWER($B224))))),OR(AND(ISNUMBER(SEARCH("comunic",LOWER($B224))),LEFT($E224,3)&lt;&gt;"4.4"),AND(ISNUMBER(SEARCH("monitor",LOWER($B224))),NOT(OR(LEFT($E224,3)="1.5",LEFT($E224,3)="2.5")))),AND($B224&lt;&gt;"",OR(LEFT($C224,1)="1",LEFT($C224,1)="2"),$D224=""),AND($D224&lt;&gt;"",NOT(OR(LEFT($C224,1)="1",LEFT($C224,1)="2"))),AND($D224&lt;&gt;"",COUNTIF(' PROJETO'!$B$14:$B$16,$D224)=0),IF($D224="",FALSE(),IF(COUNTIF(' PROJETO'!$B$14:$B$16,$D224)=0,FALSE(),IFERROR(INDEX(' PROJETO'!$C$14:$C$16,MATCH($D224,' PROJETO'!$B$14:$B$16,0))&lt;&gt;"Sim",FALSE()))))</f>
        <v>0</v>
      </c>
      <c r="AG224" s="21" t="b">
        <f>AND($AC224,$Y224&gt;'CONFG.  LISTAS'!$F$4,$Z224="",$AA224="")</f>
        <v>0</v>
      </c>
      <c r="AH224" s="21" t="str">
        <f t="shared" si="51"/>
        <v/>
      </c>
      <c r="AI224" s="43" t="str">
        <f ca="1">IF(NOT($AC224),"",IF(OR($B224="",$C224="",$E224="",$F224=""),"Preencha descrição, categoria, tipo e unidade.",IF(AND($B224&lt;&gt;"",OR(LEFT($C224,1)="1",LEFT($C224,1)="2"),$D224=""),"Informe a prática de restauração para itens diretos.",IF(AND($D224&lt;&gt;"",NOT(OR(LEFT($C224,1)="1",LEFT($C224,1)="2"))),"Custos indiretos não devem pertencer a uma prática específica.",IF(AND($D224&lt;&gt;"",COUNTIF(' PROJETO'!$B$14:$B$16,$D224)=0),"Prática de restauração inválida ou não cadastrada.",IF(IF($D224="",FALSE(),IF(COUNTIF(' PROJETO'!$B$14:$B$16,$D224)=0,FALSE(),IFERROR(INDEX(' PROJETO'!$C$14:$C$16,MATCH($D224,' PROJETO'!$B$14:$B$16,0))&lt;&gt;"Sim",FALSE()))),"A prática informada no item não foi selecionada na aba Projeto.",IF(AND(MAX($I224,$L224,$O224,$R224,$U224,$X224)&gt;'CONFG.  LISTAS'!$F$4,NOT(OR($Z224&lt;&gt;"",$AA224&lt;&gt;""))),"Memorial de cálculo ou anexo obrigatório não informado para item acima do limite.",IF(OR(AND($G224&lt;&gt;"",$H224&lt;&gt;"",OR($G224&lt;=0,$H224&lt;=0)),AND($J224&lt;&gt;"",$K224&lt;&gt;"",OR($J224&lt;=0,$K224&lt;=0)),AND($M224&lt;&gt;"",$N224&lt;&gt;"",OR($M224&lt;=0,$N224&lt;=0)),AND($P224&lt;&gt;"",$Q224&lt;&gt;"",OR($P224&lt;=0,$Q224&lt;=0)),AND($S224&lt;&gt;"",$T224&lt;&gt;"",OR($S224&lt;=0,$T224&lt;=0)),AND($V224&lt;&gt;"",$W224&lt;&gt;"",OR($V224&lt;=0,$W224&lt;=0))),"Revise os valores informados: valor unitário e quantidade devem ser maiores que zero.",IF(OR(AND($G224="",$H224&lt;&gt;""),AND($G224&lt;&gt;"",$H224=""),AND($J224="",$K224&lt;&gt;""),AND($J224&lt;&gt;"",$K224=""),AND($M224="",$N224&lt;&gt;""),AND($M224&lt;&gt;"",$N224=""),AND($P224="",$Q224&lt;&gt;""),AND($P224&lt;&gt;"",$Q224=""),AND($S224="",$T224&lt;&gt;""),AND($S224&lt;&gt;"",$T224=""),AND($V224="",$W224&lt;&gt;""),AND($V224&lt;&gt;"",$W224="")),"Há ano preenchido parcialmente: "&amp;TRIM(IF(AND($G224="",$H224&lt;&gt;""),"Ano 1 (falta valor unitário); ","")&amp;IF(AND($G224&lt;&gt;"",$H224=""),"Ano 1 (falta quantidade); ","")&amp;IF(AND($J224="",$K224&lt;&gt;""),"Ano 2 (falta valor unitário); ","")&amp;IF(AND($J224&lt;&gt;"",$K224=""),"Ano 2 (falta quantidade); ","")&amp;IF(AND($M224="",$N224&lt;&gt;""),"Ano 3 (falta valor unitário); ","")&amp;IF(AND($M224&lt;&gt;"",$N224=""),"Ano 3 (falta quantidade); ","")&amp;IF(AND($P224="",$Q224&lt;&gt;""),"Ano 4 (falta valor unitário); ","")&amp;IF(AND($P224&lt;&gt;"",$Q224=""),"Ano 4 (falta quantidade); ","")&amp;IF(AND($S224="",$T224&lt;&gt;""),"Ano 5 (falta valor unitário); ","")&amp;IF(AND($S224&lt;&gt;"",$T224=""),"Ano 5 (falta quantidade); ","")&amp;IF(AND($V224="",$W224&lt;&gt;""),"Ano 6 (falta valor unitário); ","")&amp;IF(AND($V224&lt;&gt;"",$W224=""),"Ano 6 (falta quantidade); ","")), IF(NOT(OR(AND($G224&lt;&gt;"",$H224&lt;&gt;""),AND($J224&lt;&gt;"",$K224&lt;&gt;""),AND($M224&lt;&gt;"",$N224&lt;&gt;""),AND($P224&lt;&gt;"",$Q224&lt;&gt;""),AND($S224&lt;&gt;"",$T224&lt;&gt;""),AND($V224&lt;&gt;"",$W224&lt;&gt;""))),"Informe pelo menos um ano completo com valor unitário e quantidade.",IF(AND($C224&lt;&gt;"",$E224&lt;&gt;"",LEFT(TRIM($C224),1)&lt;&gt;LEFT(TRIM($E224),1)),"Categoria e tipo estão incompatíveis.",IF(IF(OR($E224="",$F224=""),FALSE(),IFERROR(COUNTIF(INDIRECT("UNITS_"&amp;SUBSTITUTE(LEFT($E224,FIND(" ",$E224&amp;" ")-1),".","_")),$F224)=0,TRUE())),"Unidade incompatível com o tipo selecionado.",IF(OR(AND(ISNUMBER(SEARCH("comunic",LOWER($B224))),LEFT($E224,3)&lt;&gt;"4.4"),AND(ISNUMBER(SEARCH("monitor",LOWER($B224))),NOT(OR(LEFT($E224,3)="1.5",LEFT($E224,3)="2.5")))),"Revise a classificação do item conforme as regras de preenchimento.",IF(AND($B224&lt;&gt;"",OR(ISNUMBER(SEARCH("outro",LOWER($B224))),ISNUMBER(SEARCH("divers",LOWER($B224))),ISNUMBER(SEARCH("kit",LOWER($B224))),ISNUMBER(SEARCH("ferrament",LOWER($B224))),ISNUMBER(SEARCH("epi",LOWER($B224)))),NOT(OR($Z224&lt;&gt;"",$AA224&lt;&gt;""))),"Descrição muito genérica: detalhe melhor o item e registre o racional no memorial ou em anexo.",IF(AND($Y224=0,$B224&lt;&gt;"",OR($G224&lt;&gt;"",$H224&lt;&gt;"",$J224&lt;&gt;"",$K224&lt;&gt;"",$M224&lt;&gt;"",$N224&lt;&gt;"",$P224&lt;&gt;"",$Q224&lt;&gt;"",$S224&lt;&gt;"",$T224&lt;&gt;"",$V224&lt;&gt;"",$W224&lt;&gt;"")),"O item possui dados lançados, mas o total está zerado. Revise os valores informados.","")))))))))))))))</f>
        <v/>
      </c>
    </row>
    <row r="225" spans="1:35" ht="14.25" customHeight="1" x14ac:dyDescent="0.25">
      <c r="A225" s="57" t="str">
        <f t="shared" si="39"/>
        <v/>
      </c>
      <c r="B225" s="61"/>
      <c r="C225" s="61"/>
      <c r="D225" s="58"/>
      <c r="E225" s="61"/>
      <c r="F225" s="61"/>
      <c r="G225" s="272"/>
      <c r="H225" s="62"/>
      <c r="I225" s="273">
        <f t="shared" si="40"/>
        <v>0</v>
      </c>
      <c r="J225" s="272"/>
      <c r="K225" s="62"/>
      <c r="L225" s="270">
        <f t="shared" si="41"/>
        <v>0</v>
      </c>
      <c r="M225" s="272"/>
      <c r="N225" s="62"/>
      <c r="O225" s="270">
        <f t="shared" si="42"/>
        <v>0</v>
      </c>
      <c r="P225" s="272"/>
      <c r="Q225" s="62"/>
      <c r="R225" s="271">
        <f t="shared" si="43"/>
        <v>0</v>
      </c>
      <c r="S225" s="272"/>
      <c r="T225" s="62"/>
      <c r="U225" s="270">
        <f t="shared" si="44"/>
        <v>0</v>
      </c>
      <c r="V225" s="272"/>
      <c r="W225" s="62"/>
      <c r="X225" s="270">
        <f t="shared" si="45"/>
        <v>0</v>
      </c>
      <c r="Y225" s="270">
        <f t="shared" si="46"/>
        <v>0</v>
      </c>
      <c r="Z225" s="61"/>
      <c r="AA225" s="61"/>
      <c r="AB225" s="60" t="str">
        <f t="shared" si="47"/>
        <v/>
      </c>
      <c r="AC225" s="21" t="b">
        <f t="shared" si="48"/>
        <v>0</v>
      </c>
      <c r="AD225" s="21" t="b">
        <f t="shared" si="49"/>
        <v>0</v>
      </c>
      <c r="AE225" s="21" t="b">
        <f t="shared" si="50"/>
        <v>0</v>
      </c>
      <c r="AF225" s="21" t="b">
        <f ca="1">OR(AND($AC225,NOT($AD225)),AND($AC225,OR(AND($G225="",$H225&lt;&gt;""),AND($G225&lt;&gt;"",$H225=""),AND($J225="",$K225&lt;&gt;""),AND($J225&lt;&gt;"",$K225=""),AND($M225="",$N225&lt;&gt;""),AND($M225&lt;&gt;"",$N225=""),AND($P225="",$Q225&lt;&gt;""),AND($P225&lt;&gt;"",$Q225=""),AND($S225="",$T225&lt;&gt;""),AND($S225&lt;&gt;"",$T225=""),AND($V225="",$W225&lt;&gt;""),AND($V225&lt;&gt;"",$W225=""))),AND($C225&lt;&gt;"",$E225&lt;&gt;"",LEFT(TRIM($C225),1)&lt;&gt;LEFT(TRIM($E225),1)),IF(OR($E225="",$F225=""),FALSE(),IFERROR(COUNTIF(INDIRECT("UNITS_"&amp;SUBSTITUTE(LEFT($E225,FIND(" ",$E225&amp;" ")-1),".","_")),$F225)=0,TRUE())),AND($B225&lt;&gt;"",OR(ISNUMBER(SEARCH("outro",LOWER($B225))),ISNUMBER(SEARCH("divers",LOWER($B225))),ISNUMBER(SEARCH("etc",LOWER($B225))))),OR(AND(ISNUMBER(SEARCH("comunic",LOWER($B225))),LEFT($E225,3)&lt;&gt;"4.4"),AND(ISNUMBER(SEARCH("monitor",LOWER($B225))),NOT(OR(LEFT($E225,3)="1.5",LEFT($E225,3)="2.5")))),AND($B225&lt;&gt;"",OR(LEFT($C225,1)="1",LEFT($C225,1)="2"),$D225=""),AND($D225&lt;&gt;"",NOT(OR(LEFT($C225,1)="1",LEFT($C225,1)="2"))),AND($D225&lt;&gt;"",COUNTIF(' PROJETO'!$B$14:$B$16,$D225)=0),IF($D225="",FALSE(),IF(COUNTIF(' PROJETO'!$B$14:$B$16,$D225)=0,FALSE(),IFERROR(INDEX(' PROJETO'!$C$14:$C$16,MATCH($D225,' PROJETO'!$B$14:$B$16,0))&lt;&gt;"Sim",FALSE()))))</f>
        <v>0</v>
      </c>
      <c r="AG225" s="21" t="b">
        <f>AND($AC225,$Y225&gt;'CONFG.  LISTAS'!$F$4,$Z225="",$AA225="")</f>
        <v>0</v>
      </c>
      <c r="AH225" s="21" t="str">
        <f t="shared" si="51"/>
        <v/>
      </c>
      <c r="AI225" s="43" t="str">
        <f ca="1">IF(NOT($AC225),"",IF(OR($B225="",$C225="",$E225="",$F225=""),"Preencha descrição, categoria, tipo e unidade.",IF(AND($B225&lt;&gt;"",OR(LEFT($C225,1)="1",LEFT($C225,1)="2"),$D225=""),"Informe a prática de restauração para itens diretos.",IF(AND($D225&lt;&gt;"",NOT(OR(LEFT($C225,1)="1",LEFT($C225,1)="2"))),"Custos indiretos não devem pertencer a uma prática específica.",IF(AND($D225&lt;&gt;"",COUNTIF(' PROJETO'!$B$14:$B$16,$D225)=0),"Prática de restauração inválida ou não cadastrada.",IF(IF($D225="",FALSE(),IF(COUNTIF(' PROJETO'!$B$14:$B$16,$D225)=0,FALSE(),IFERROR(INDEX(' PROJETO'!$C$14:$C$16,MATCH($D225,' PROJETO'!$B$14:$B$16,0))&lt;&gt;"Sim",FALSE()))),"A prática informada no item não foi selecionada na aba Projeto.",IF(AND(MAX($I225,$L225,$O225,$R225,$U225,$X225)&gt;'CONFG.  LISTAS'!$F$4,NOT(OR($Z225&lt;&gt;"",$AA225&lt;&gt;""))),"Memorial de cálculo ou anexo obrigatório não informado para item acima do limite.",IF(OR(AND($G225&lt;&gt;"",$H225&lt;&gt;"",OR($G225&lt;=0,$H225&lt;=0)),AND($J225&lt;&gt;"",$K225&lt;&gt;"",OR($J225&lt;=0,$K225&lt;=0)),AND($M225&lt;&gt;"",$N225&lt;&gt;"",OR($M225&lt;=0,$N225&lt;=0)),AND($P225&lt;&gt;"",$Q225&lt;&gt;"",OR($P225&lt;=0,$Q225&lt;=0)),AND($S225&lt;&gt;"",$T225&lt;&gt;"",OR($S225&lt;=0,$T225&lt;=0)),AND($V225&lt;&gt;"",$W225&lt;&gt;"",OR($V225&lt;=0,$W225&lt;=0))),"Revise os valores informados: valor unitário e quantidade devem ser maiores que zero.",IF(OR(AND($G225="",$H225&lt;&gt;""),AND($G225&lt;&gt;"",$H225=""),AND($J225="",$K225&lt;&gt;""),AND($J225&lt;&gt;"",$K225=""),AND($M225="",$N225&lt;&gt;""),AND($M225&lt;&gt;"",$N225=""),AND($P225="",$Q225&lt;&gt;""),AND($P225&lt;&gt;"",$Q225=""),AND($S225="",$T225&lt;&gt;""),AND($S225&lt;&gt;"",$T225=""),AND($V225="",$W225&lt;&gt;""),AND($V225&lt;&gt;"",$W225="")),"Há ano preenchido parcialmente: "&amp;TRIM(IF(AND($G225="",$H225&lt;&gt;""),"Ano 1 (falta valor unitário); ","")&amp;IF(AND($G225&lt;&gt;"",$H225=""),"Ano 1 (falta quantidade); ","")&amp;IF(AND($J225="",$K225&lt;&gt;""),"Ano 2 (falta valor unitário); ","")&amp;IF(AND($J225&lt;&gt;"",$K225=""),"Ano 2 (falta quantidade); ","")&amp;IF(AND($M225="",$N225&lt;&gt;""),"Ano 3 (falta valor unitário); ","")&amp;IF(AND($M225&lt;&gt;"",$N225=""),"Ano 3 (falta quantidade); ","")&amp;IF(AND($P225="",$Q225&lt;&gt;""),"Ano 4 (falta valor unitário); ","")&amp;IF(AND($P225&lt;&gt;"",$Q225=""),"Ano 4 (falta quantidade); ","")&amp;IF(AND($S225="",$T225&lt;&gt;""),"Ano 5 (falta valor unitário); ","")&amp;IF(AND($S225&lt;&gt;"",$T225=""),"Ano 5 (falta quantidade); ","")&amp;IF(AND($V225="",$W225&lt;&gt;""),"Ano 6 (falta valor unitário); ","")&amp;IF(AND($V225&lt;&gt;"",$W225=""),"Ano 6 (falta quantidade); ","")), IF(NOT(OR(AND($G225&lt;&gt;"",$H225&lt;&gt;""),AND($J225&lt;&gt;"",$K225&lt;&gt;""),AND($M225&lt;&gt;"",$N225&lt;&gt;""),AND($P225&lt;&gt;"",$Q225&lt;&gt;""),AND($S225&lt;&gt;"",$T225&lt;&gt;""),AND($V225&lt;&gt;"",$W225&lt;&gt;""))),"Informe pelo menos um ano completo com valor unitário e quantidade.",IF(AND($C225&lt;&gt;"",$E225&lt;&gt;"",LEFT(TRIM($C225),1)&lt;&gt;LEFT(TRIM($E225),1)),"Categoria e tipo estão incompatíveis.",IF(IF(OR($E225="",$F225=""),FALSE(),IFERROR(COUNTIF(INDIRECT("UNITS_"&amp;SUBSTITUTE(LEFT($E225,FIND(" ",$E225&amp;" ")-1),".","_")),$F225)=0,TRUE())),"Unidade incompatível com o tipo selecionado.",IF(OR(AND(ISNUMBER(SEARCH("comunic",LOWER($B225))),LEFT($E225,3)&lt;&gt;"4.4"),AND(ISNUMBER(SEARCH("monitor",LOWER($B225))),NOT(OR(LEFT($E225,3)="1.5",LEFT($E225,3)="2.5")))),"Revise a classificação do item conforme as regras de preenchimento.",IF(AND($B225&lt;&gt;"",OR(ISNUMBER(SEARCH("outro",LOWER($B225))),ISNUMBER(SEARCH("divers",LOWER($B225))),ISNUMBER(SEARCH("kit",LOWER($B225))),ISNUMBER(SEARCH("ferrament",LOWER($B225))),ISNUMBER(SEARCH("epi",LOWER($B225)))),NOT(OR($Z225&lt;&gt;"",$AA225&lt;&gt;""))),"Descrição muito genérica: detalhe melhor o item e registre o racional no memorial ou em anexo.",IF(AND($Y225=0,$B225&lt;&gt;"",OR($G225&lt;&gt;"",$H225&lt;&gt;"",$J225&lt;&gt;"",$K225&lt;&gt;"",$M225&lt;&gt;"",$N225&lt;&gt;"",$P225&lt;&gt;"",$Q225&lt;&gt;"",$S225&lt;&gt;"",$T225&lt;&gt;"",$V225&lt;&gt;"",$W225&lt;&gt;"")),"O item possui dados lançados, mas o total está zerado. Revise os valores informados.","")))))))))))))))</f>
        <v/>
      </c>
    </row>
    <row r="226" spans="1:35" ht="14.25" customHeight="1" x14ac:dyDescent="0.25">
      <c r="A226" s="57" t="str">
        <f t="shared" si="39"/>
        <v/>
      </c>
      <c r="B226" s="58"/>
      <c r="C226" s="58"/>
      <c r="D226" s="58"/>
      <c r="E226" s="58"/>
      <c r="F226" s="58"/>
      <c r="G226" s="269"/>
      <c r="H226" s="59"/>
      <c r="I226" s="273">
        <f t="shared" si="40"/>
        <v>0</v>
      </c>
      <c r="J226" s="269"/>
      <c r="K226" s="59"/>
      <c r="L226" s="270">
        <f t="shared" si="41"/>
        <v>0</v>
      </c>
      <c r="M226" s="269"/>
      <c r="N226" s="59"/>
      <c r="O226" s="270">
        <f t="shared" si="42"/>
        <v>0</v>
      </c>
      <c r="P226" s="269"/>
      <c r="Q226" s="59"/>
      <c r="R226" s="271">
        <f t="shared" si="43"/>
        <v>0</v>
      </c>
      <c r="S226" s="269"/>
      <c r="T226" s="59"/>
      <c r="U226" s="270">
        <f t="shared" si="44"/>
        <v>0</v>
      </c>
      <c r="V226" s="269"/>
      <c r="W226" s="59"/>
      <c r="X226" s="270">
        <f t="shared" si="45"/>
        <v>0</v>
      </c>
      <c r="Y226" s="270">
        <f t="shared" si="46"/>
        <v>0</v>
      </c>
      <c r="Z226" s="58"/>
      <c r="AA226" s="58"/>
      <c r="AB226" s="60" t="str">
        <f t="shared" si="47"/>
        <v/>
      </c>
      <c r="AC226" s="21" t="b">
        <f t="shared" si="48"/>
        <v>0</v>
      </c>
      <c r="AD226" s="21" t="b">
        <f t="shared" si="49"/>
        <v>0</v>
      </c>
      <c r="AE226" s="21" t="b">
        <f t="shared" si="50"/>
        <v>0</v>
      </c>
      <c r="AF226" s="21" t="b">
        <f ca="1">OR(AND($AC226,NOT($AD226)),AND($AC226,OR(AND($G226="",$H226&lt;&gt;""),AND($G226&lt;&gt;"",$H226=""),AND($J226="",$K226&lt;&gt;""),AND($J226&lt;&gt;"",$K226=""),AND($M226="",$N226&lt;&gt;""),AND($M226&lt;&gt;"",$N226=""),AND($P226="",$Q226&lt;&gt;""),AND($P226&lt;&gt;"",$Q226=""),AND($S226="",$T226&lt;&gt;""),AND($S226&lt;&gt;"",$T226=""),AND($V226="",$W226&lt;&gt;""),AND($V226&lt;&gt;"",$W226=""))),AND($C226&lt;&gt;"",$E226&lt;&gt;"",LEFT(TRIM($C226),1)&lt;&gt;LEFT(TRIM($E226),1)),IF(OR($E226="",$F226=""),FALSE(),IFERROR(COUNTIF(INDIRECT("UNITS_"&amp;SUBSTITUTE(LEFT($E226,FIND(" ",$E226&amp;" ")-1),".","_")),$F226)=0,TRUE())),AND($B226&lt;&gt;"",OR(ISNUMBER(SEARCH("outro",LOWER($B226))),ISNUMBER(SEARCH("divers",LOWER($B226))),ISNUMBER(SEARCH("etc",LOWER($B226))))),OR(AND(ISNUMBER(SEARCH("comunic",LOWER($B226))),LEFT($E226,3)&lt;&gt;"4.4"),AND(ISNUMBER(SEARCH("monitor",LOWER($B226))),NOT(OR(LEFT($E226,3)="1.5",LEFT($E226,3)="2.5")))),AND($B226&lt;&gt;"",OR(LEFT($C226,1)="1",LEFT($C226,1)="2"),$D226=""),AND($D226&lt;&gt;"",NOT(OR(LEFT($C226,1)="1",LEFT($C226,1)="2"))),AND($D226&lt;&gt;"",COUNTIF(' PROJETO'!$B$14:$B$16,$D226)=0),IF($D226="",FALSE(),IF(COUNTIF(' PROJETO'!$B$14:$B$16,$D226)=0,FALSE(),IFERROR(INDEX(' PROJETO'!$C$14:$C$16,MATCH($D226,' PROJETO'!$B$14:$B$16,0))&lt;&gt;"Sim",FALSE()))))</f>
        <v>0</v>
      </c>
      <c r="AG226" s="21" t="b">
        <f>AND($AC226,$Y226&gt;'CONFG.  LISTAS'!$F$4,$Z226="",$AA226="")</f>
        <v>0</v>
      </c>
      <c r="AH226" s="21" t="str">
        <f t="shared" si="51"/>
        <v/>
      </c>
      <c r="AI226" s="43" t="str">
        <f ca="1">IF(NOT($AC226),"",IF(OR($B226="",$C226="",$E226="",$F226=""),"Preencha descrição, categoria, tipo e unidade.",IF(AND($B226&lt;&gt;"",OR(LEFT($C226,1)="1",LEFT($C226,1)="2"),$D226=""),"Informe a prática de restauração para itens diretos.",IF(AND($D226&lt;&gt;"",NOT(OR(LEFT($C226,1)="1",LEFT($C226,1)="2"))),"Custos indiretos não devem pertencer a uma prática específica.",IF(AND($D226&lt;&gt;"",COUNTIF(' PROJETO'!$B$14:$B$16,$D226)=0),"Prática de restauração inválida ou não cadastrada.",IF(IF($D226="",FALSE(),IF(COUNTIF(' PROJETO'!$B$14:$B$16,$D226)=0,FALSE(),IFERROR(INDEX(' PROJETO'!$C$14:$C$16,MATCH($D226,' PROJETO'!$B$14:$B$16,0))&lt;&gt;"Sim",FALSE()))),"A prática informada no item não foi selecionada na aba Projeto.",IF(AND(MAX($I226,$L226,$O226,$R226,$U226,$X226)&gt;'CONFG.  LISTAS'!$F$4,NOT(OR($Z226&lt;&gt;"",$AA226&lt;&gt;""))),"Memorial de cálculo ou anexo obrigatório não informado para item acima do limite.",IF(OR(AND($G226&lt;&gt;"",$H226&lt;&gt;"",OR($G226&lt;=0,$H226&lt;=0)),AND($J226&lt;&gt;"",$K226&lt;&gt;"",OR($J226&lt;=0,$K226&lt;=0)),AND($M226&lt;&gt;"",$N226&lt;&gt;"",OR($M226&lt;=0,$N226&lt;=0)),AND($P226&lt;&gt;"",$Q226&lt;&gt;"",OR($P226&lt;=0,$Q226&lt;=0)),AND($S226&lt;&gt;"",$T226&lt;&gt;"",OR($S226&lt;=0,$T226&lt;=0)),AND($V226&lt;&gt;"",$W226&lt;&gt;"",OR($V226&lt;=0,$W226&lt;=0))),"Revise os valores informados: valor unitário e quantidade devem ser maiores que zero.",IF(OR(AND($G226="",$H226&lt;&gt;""),AND($G226&lt;&gt;"",$H226=""),AND($J226="",$K226&lt;&gt;""),AND($J226&lt;&gt;"",$K226=""),AND($M226="",$N226&lt;&gt;""),AND($M226&lt;&gt;"",$N226=""),AND($P226="",$Q226&lt;&gt;""),AND($P226&lt;&gt;"",$Q226=""),AND($S226="",$T226&lt;&gt;""),AND($S226&lt;&gt;"",$T226=""),AND($V226="",$W226&lt;&gt;""),AND($V226&lt;&gt;"",$W226="")),"Há ano preenchido parcialmente: "&amp;TRIM(IF(AND($G226="",$H226&lt;&gt;""),"Ano 1 (falta valor unitário); ","")&amp;IF(AND($G226&lt;&gt;"",$H226=""),"Ano 1 (falta quantidade); ","")&amp;IF(AND($J226="",$K226&lt;&gt;""),"Ano 2 (falta valor unitário); ","")&amp;IF(AND($J226&lt;&gt;"",$K226=""),"Ano 2 (falta quantidade); ","")&amp;IF(AND($M226="",$N226&lt;&gt;""),"Ano 3 (falta valor unitário); ","")&amp;IF(AND($M226&lt;&gt;"",$N226=""),"Ano 3 (falta quantidade); ","")&amp;IF(AND($P226="",$Q226&lt;&gt;""),"Ano 4 (falta valor unitário); ","")&amp;IF(AND($P226&lt;&gt;"",$Q226=""),"Ano 4 (falta quantidade); ","")&amp;IF(AND($S226="",$T226&lt;&gt;""),"Ano 5 (falta valor unitário); ","")&amp;IF(AND($S226&lt;&gt;"",$T226=""),"Ano 5 (falta quantidade); ","")&amp;IF(AND($V226="",$W226&lt;&gt;""),"Ano 6 (falta valor unitário); ","")&amp;IF(AND($V226&lt;&gt;"",$W226=""),"Ano 6 (falta quantidade); ","")), IF(NOT(OR(AND($G226&lt;&gt;"",$H226&lt;&gt;""),AND($J226&lt;&gt;"",$K226&lt;&gt;""),AND($M226&lt;&gt;"",$N226&lt;&gt;""),AND($P226&lt;&gt;"",$Q226&lt;&gt;""),AND($S226&lt;&gt;"",$T226&lt;&gt;""),AND($V226&lt;&gt;"",$W226&lt;&gt;""))),"Informe pelo menos um ano completo com valor unitário e quantidade.",IF(AND($C226&lt;&gt;"",$E226&lt;&gt;"",LEFT(TRIM($C226),1)&lt;&gt;LEFT(TRIM($E226),1)),"Categoria e tipo estão incompatíveis.",IF(IF(OR($E226="",$F226=""),FALSE(),IFERROR(COUNTIF(INDIRECT("UNITS_"&amp;SUBSTITUTE(LEFT($E226,FIND(" ",$E226&amp;" ")-1),".","_")),$F226)=0,TRUE())),"Unidade incompatível com o tipo selecionado.",IF(OR(AND(ISNUMBER(SEARCH("comunic",LOWER($B226))),LEFT($E226,3)&lt;&gt;"4.4"),AND(ISNUMBER(SEARCH("monitor",LOWER($B226))),NOT(OR(LEFT($E226,3)="1.5",LEFT($E226,3)="2.5")))),"Revise a classificação do item conforme as regras de preenchimento.",IF(AND($B226&lt;&gt;"",OR(ISNUMBER(SEARCH("outro",LOWER($B226))),ISNUMBER(SEARCH("divers",LOWER($B226))),ISNUMBER(SEARCH("kit",LOWER($B226))),ISNUMBER(SEARCH("ferrament",LOWER($B226))),ISNUMBER(SEARCH("epi",LOWER($B226)))),NOT(OR($Z226&lt;&gt;"",$AA226&lt;&gt;""))),"Descrição muito genérica: detalhe melhor o item e registre o racional no memorial ou em anexo.",IF(AND($Y226=0,$B226&lt;&gt;"",OR($G226&lt;&gt;"",$H226&lt;&gt;"",$J226&lt;&gt;"",$K226&lt;&gt;"",$M226&lt;&gt;"",$N226&lt;&gt;"",$P226&lt;&gt;"",$Q226&lt;&gt;"",$S226&lt;&gt;"",$T226&lt;&gt;"",$V226&lt;&gt;"",$W226&lt;&gt;"")),"O item possui dados lançados, mas o total está zerado. Revise os valores informados.","")))))))))))))))</f>
        <v/>
      </c>
    </row>
    <row r="227" spans="1:35" ht="14.25" customHeight="1" x14ac:dyDescent="0.25">
      <c r="A227" s="57" t="str">
        <f t="shared" si="39"/>
        <v/>
      </c>
      <c r="B227" s="61"/>
      <c r="C227" s="61"/>
      <c r="D227" s="58"/>
      <c r="E227" s="61"/>
      <c r="F227" s="61"/>
      <c r="G227" s="272"/>
      <c r="H227" s="62"/>
      <c r="I227" s="273">
        <f t="shared" si="40"/>
        <v>0</v>
      </c>
      <c r="J227" s="272"/>
      <c r="K227" s="62"/>
      <c r="L227" s="270">
        <f t="shared" si="41"/>
        <v>0</v>
      </c>
      <c r="M227" s="272"/>
      <c r="N227" s="62"/>
      <c r="O227" s="270">
        <f t="shared" si="42"/>
        <v>0</v>
      </c>
      <c r="P227" s="272"/>
      <c r="Q227" s="62"/>
      <c r="R227" s="271">
        <f t="shared" si="43"/>
        <v>0</v>
      </c>
      <c r="S227" s="272"/>
      <c r="T227" s="62"/>
      <c r="U227" s="270">
        <f t="shared" si="44"/>
        <v>0</v>
      </c>
      <c r="V227" s="272"/>
      <c r="W227" s="62"/>
      <c r="X227" s="270">
        <f t="shared" si="45"/>
        <v>0</v>
      </c>
      <c r="Y227" s="270">
        <f t="shared" si="46"/>
        <v>0</v>
      </c>
      <c r="Z227" s="61"/>
      <c r="AA227" s="61"/>
      <c r="AB227" s="60" t="str">
        <f t="shared" si="47"/>
        <v/>
      </c>
      <c r="AC227" s="21" t="b">
        <f t="shared" si="48"/>
        <v>0</v>
      </c>
      <c r="AD227" s="21" t="b">
        <f t="shared" si="49"/>
        <v>0</v>
      </c>
      <c r="AE227" s="21" t="b">
        <f t="shared" si="50"/>
        <v>0</v>
      </c>
      <c r="AF227" s="21" t="b">
        <f ca="1">OR(AND($AC227,NOT($AD227)),AND($AC227,OR(AND($G227="",$H227&lt;&gt;""),AND($G227&lt;&gt;"",$H227=""),AND($J227="",$K227&lt;&gt;""),AND($J227&lt;&gt;"",$K227=""),AND($M227="",$N227&lt;&gt;""),AND($M227&lt;&gt;"",$N227=""),AND($P227="",$Q227&lt;&gt;""),AND($P227&lt;&gt;"",$Q227=""),AND($S227="",$T227&lt;&gt;""),AND($S227&lt;&gt;"",$T227=""),AND($V227="",$W227&lt;&gt;""),AND($V227&lt;&gt;"",$W227=""))),AND($C227&lt;&gt;"",$E227&lt;&gt;"",LEFT(TRIM($C227),1)&lt;&gt;LEFT(TRIM($E227),1)),IF(OR($E227="",$F227=""),FALSE(),IFERROR(COUNTIF(INDIRECT("UNITS_"&amp;SUBSTITUTE(LEFT($E227,FIND(" ",$E227&amp;" ")-1),".","_")),$F227)=0,TRUE())),AND($B227&lt;&gt;"",OR(ISNUMBER(SEARCH("outro",LOWER($B227))),ISNUMBER(SEARCH("divers",LOWER($B227))),ISNUMBER(SEARCH("etc",LOWER($B227))))),OR(AND(ISNUMBER(SEARCH("comunic",LOWER($B227))),LEFT($E227,3)&lt;&gt;"4.4"),AND(ISNUMBER(SEARCH("monitor",LOWER($B227))),NOT(OR(LEFT($E227,3)="1.5",LEFT($E227,3)="2.5")))),AND($B227&lt;&gt;"",OR(LEFT($C227,1)="1",LEFT($C227,1)="2"),$D227=""),AND($D227&lt;&gt;"",NOT(OR(LEFT($C227,1)="1",LEFT($C227,1)="2"))),AND($D227&lt;&gt;"",COUNTIF(' PROJETO'!$B$14:$B$16,$D227)=0),IF($D227="",FALSE(),IF(COUNTIF(' PROJETO'!$B$14:$B$16,$D227)=0,FALSE(),IFERROR(INDEX(' PROJETO'!$C$14:$C$16,MATCH($D227,' PROJETO'!$B$14:$B$16,0))&lt;&gt;"Sim",FALSE()))))</f>
        <v>0</v>
      </c>
      <c r="AG227" s="21" t="b">
        <f>AND($AC227,$Y227&gt;'CONFG.  LISTAS'!$F$4,$Z227="",$AA227="")</f>
        <v>0</v>
      </c>
      <c r="AH227" s="21" t="str">
        <f t="shared" si="51"/>
        <v/>
      </c>
      <c r="AI227" s="43" t="str">
        <f ca="1">IF(NOT($AC227),"",IF(OR($B227="",$C227="",$E227="",$F227=""),"Preencha descrição, categoria, tipo e unidade.",IF(AND($B227&lt;&gt;"",OR(LEFT($C227,1)="1",LEFT($C227,1)="2"),$D227=""),"Informe a prática de restauração para itens diretos.",IF(AND($D227&lt;&gt;"",NOT(OR(LEFT($C227,1)="1",LEFT($C227,1)="2"))),"Custos indiretos não devem pertencer a uma prática específica.",IF(AND($D227&lt;&gt;"",COUNTIF(' PROJETO'!$B$14:$B$16,$D227)=0),"Prática de restauração inválida ou não cadastrada.",IF(IF($D227="",FALSE(),IF(COUNTIF(' PROJETO'!$B$14:$B$16,$D227)=0,FALSE(),IFERROR(INDEX(' PROJETO'!$C$14:$C$16,MATCH($D227,' PROJETO'!$B$14:$B$16,0))&lt;&gt;"Sim",FALSE()))),"A prática informada no item não foi selecionada na aba Projeto.",IF(AND(MAX($I227,$L227,$O227,$R227,$U227,$X227)&gt;'CONFG.  LISTAS'!$F$4,NOT(OR($Z227&lt;&gt;"",$AA227&lt;&gt;""))),"Memorial de cálculo ou anexo obrigatório não informado para item acima do limite.",IF(OR(AND($G227&lt;&gt;"",$H227&lt;&gt;"",OR($G227&lt;=0,$H227&lt;=0)),AND($J227&lt;&gt;"",$K227&lt;&gt;"",OR($J227&lt;=0,$K227&lt;=0)),AND($M227&lt;&gt;"",$N227&lt;&gt;"",OR($M227&lt;=0,$N227&lt;=0)),AND($P227&lt;&gt;"",$Q227&lt;&gt;"",OR($P227&lt;=0,$Q227&lt;=0)),AND($S227&lt;&gt;"",$T227&lt;&gt;"",OR($S227&lt;=0,$T227&lt;=0)),AND($V227&lt;&gt;"",$W227&lt;&gt;"",OR($V227&lt;=0,$W227&lt;=0))),"Revise os valores informados: valor unitário e quantidade devem ser maiores que zero.",IF(OR(AND($G227="",$H227&lt;&gt;""),AND($G227&lt;&gt;"",$H227=""),AND($J227="",$K227&lt;&gt;""),AND($J227&lt;&gt;"",$K227=""),AND($M227="",$N227&lt;&gt;""),AND($M227&lt;&gt;"",$N227=""),AND($P227="",$Q227&lt;&gt;""),AND($P227&lt;&gt;"",$Q227=""),AND($S227="",$T227&lt;&gt;""),AND($S227&lt;&gt;"",$T227=""),AND($V227="",$W227&lt;&gt;""),AND($V227&lt;&gt;"",$W227="")),"Há ano preenchido parcialmente: "&amp;TRIM(IF(AND($G227="",$H227&lt;&gt;""),"Ano 1 (falta valor unitário); ","")&amp;IF(AND($G227&lt;&gt;"",$H227=""),"Ano 1 (falta quantidade); ","")&amp;IF(AND($J227="",$K227&lt;&gt;""),"Ano 2 (falta valor unitário); ","")&amp;IF(AND($J227&lt;&gt;"",$K227=""),"Ano 2 (falta quantidade); ","")&amp;IF(AND($M227="",$N227&lt;&gt;""),"Ano 3 (falta valor unitário); ","")&amp;IF(AND($M227&lt;&gt;"",$N227=""),"Ano 3 (falta quantidade); ","")&amp;IF(AND($P227="",$Q227&lt;&gt;""),"Ano 4 (falta valor unitário); ","")&amp;IF(AND($P227&lt;&gt;"",$Q227=""),"Ano 4 (falta quantidade); ","")&amp;IF(AND($S227="",$T227&lt;&gt;""),"Ano 5 (falta valor unitário); ","")&amp;IF(AND($S227&lt;&gt;"",$T227=""),"Ano 5 (falta quantidade); ","")&amp;IF(AND($V227="",$W227&lt;&gt;""),"Ano 6 (falta valor unitário); ","")&amp;IF(AND($V227&lt;&gt;"",$W227=""),"Ano 6 (falta quantidade); ","")), IF(NOT(OR(AND($G227&lt;&gt;"",$H227&lt;&gt;""),AND($J227&lt;&gt;"",$K227&lt;&gt;""),AND($M227&lt;&gt;"",$N227&lt;&gt;""),AND($P227&lt;&gt;"",$Q227&lt;&gt;""),AND($S227&lt;&gt;"",$T227&lt;&gt;""),AND($V227&lt;&gt;"",$W227&lt;&gt;""))),"Informe pelo menos um ano completo com valor unitário e quantidade.",IF(AND($C227&lt;&gt;"",$E227&lt;&gt;"",LEFT(TRIM($C227),1)&lt;&gt;LEFT(TRIM($E227),1)),"Categoria e tipo estão incompatíveis.",IF(IF(OR($E227="",$F227=""),FALSE(),IFERROR(COUNTIF(INDIRECT("UNITS_"&amp;SUBSTITUTE(LEFT($E227,FIND(" ",$E227&amp;" ")-1),".","_")),$F227)=0,TRUE())),"Unidade incompatível com o tipo selecionado.",IF(OR(AND(ISNUMBER(SEARCH("comunic",LOWER($B227))),LEFT($E227,3)&lt;&gt;"4.4"),AND(ISNUMBER(SEARCH("monitor",LOWER($B227))),NOT(OR(LEFT($E227,3)="1.5",LEFT($E227,3)="2.5")))),"Revise a classificação do item conforme as regras de preenchimento.",IF(AND($B227&lt;&gt;"",OR(ISNUMBER(SEARCH("outro",LOWER($B227))),ISNUMBER(SEARCH("divers",LOWER($B227))),ISNUMBER(SEARCH("kit",LOWER($B227))),ISNUMBER(SEARCH("ferrament",LOWER($B227))),ISNUMBER(SEARCH("epi",LOWER($B227)))),NOT(OR($Z227&lt;&gt;"",$AA227&lt;&gt;""))),"Descrição muito genérica: detalhe melhor o item e registre o racional no memorial ou em anexo.",IF(AND($Y227=0,$B227&lt;&gt;"",OR($G227&lt;&gt;"",$H227&lt;&gt;"",$J227&lt;&gt;"",$K227&lt;&gt;"",$M227&lt;&gt;"",$N227&lt;&gt;"",$P227&lt;&gt;"",$Q227&lt;&gt;"",$S227&lt;&gt;"",$T227&lt;&gt;"",$V227&lt;&gt;"",$W227&lt;&gt;"")),"O item possui dados lançados, mas o total está zerado. Revise os valores informados.","")))))))))))))))</f>
        <v/>
      </c>
    </row>
    <row r="228" spans="1:35" ht="14.25" customHeight="1" x14ac:dyDescent="0.25">
      <c r="A228" s="57" t="str">
        <f t="shared" si="39"/>
        <v/>
      </c>
      <c r="B228" s="58"/>
      <c r="C228" s="58"/>
      <c r="D228" s="58"/>
      <c r="E228" s="58"/>
      <c r="F228" s="58"/>
      <c r="G228" s="269"/>
      <c r="H228" s="59"/>
      <c r="I228" s="273">
        <f t="shared" si="40"/>
        <v>0</v>
      </c>
      <c r="J228" s="269"/>
      <c r="K228" s="59"/>
      <c r="L228" s="270">
        <f t="shared" si="41"/>
        <v>0</v>
      </c>
      <c r="M228" s="269"/>
      <c r="N228" s="59"/>
      <c r="O228" s="270">
        <f t="shared" si="42"/>
        <v>0</v>
      </c>
      <c r="P228" s="269"/>
      <c r="Q228" s="59"/>
      <c r="R228" s="271">
        <f t="shared" si="43"/>
        <v>0</v>
      </c>
      <c r="S228" s="269"/>
      <c r="T228" s="59"/>
      <c r="U228" s="270">
        <f t="shared" si="44"/>
        <v>0</v>
      </c>
      <c r="V228" s="269"/>
      <c r="W228" s="59"/>
      <c r="X228" s="270">
        <f t="shared" si="45"/>
        <v>0</v>
      </c>
      <c r="Y228" s="270">
        <f t="shared" si="46"/>
        <v>0</v>
      </c>
      <c r="Z228" s="58"/>
      <c r="AA228" s="58"/>
      <c r="AB228" s="60" t="str">
        <f t="shared" si="47"/>
        <v/>
      </c>
      <c r="AC228" s="21" t="b">
        <f t="shared" si="48"/>
        <v>0</v>
      </c>
      <c r="AD228" s="21" t="b">
        <f t="shared" si="49"/>
        <v>0</v>
      </c>
      <c r="AE228" s="21" t="b">
        <f t="shared" si="50"/>
        <v>0</v>
      </c>
      <c r="AF228" s="21" t="b">
        <f ca="1">OR(AND($AC228,NOT($AD228)),AND($AC228,OR(AND($G228="",$H228&lt;&gt;""),AND($G228&lt;&gt;"",$H228=""),AND($J228="",$K228&lt;&gt;""),AND($J228&lt;&gt;"",$K228=""),AND($M228="",$N228&lt;&gt;""),AND($M228&lt;&gt;"",$N228=""),AND($P228="",$Q228&lt;&gt;""),AND($P228&lt;&gt;"",$Q228=""),AND($S228="",$T228&lt;&gt;""),AND($S228&lt;&gt;"",$T228=""),AND($V228="",$W228&lt;&gt;""),AND($V228&lt;&gt;"",$W228=""))),AND($C228&lt;&gt;"",$E228&lt;&gt;"",LEFT(TRIM($C228),1)&lt;&gt;LEFT(TRIM($E228),1)),IF(OR($E228="",$F228=""),FALSE(),IFERROR(COUNTIF(INDIRECT("UNITS_"&amp;SUBSTITUTE(LEFT($E228,FIND(" ",$E228&amp;" ")-1),".","_")),$F228)=0,TRUE())),AND($B228&lt;&gt;"",OR(ISNUMBER(SEARCH("outro",LOWER($B228))),ISNUMBER(SEARCH("divers",LOWER($B228))),ISNUMBER(SEARCH("etc",LOWER($B228))))),OR(AND(ISNUMBER(SEARCH("comunic",LOWER($B228))),LEFT($E228,3)&lt;&gt;"4.4"),AND(ISNUMBER(SEARCH("monitor",LOWER($B228))),NOT(OR(LEFT($E228,3)="1.5",LEFT($E228,3)="2.5")))),AND($B228&lt;&gt;"",OR(LEFT($C228,1)="1",LEFT($C228,1)="2"),$D228=""),AND($D228&lt;&gt;"",NOT(OR(LEFT($C228,1)="1",LEFT($C228,1)="2"))),AND($D228&lt;&gt;"",COUNTIF(' PROJETO'!$B$14:$B$16,$D228)=0),IF($D228="",FALSE(),IF(COUNTIF(' PROJETO'!$B$14:$B$16,$D228)=0,FALSE(),IFERROR(INDEX(' PROJETO'!$C$14:$C$16,MATCH($D228,' PROJETO'!$B$14:$B$16,0))&lt;&gt;"Sim",FALSE()))))</f>
        <v>0</v>
      </c>
      <c r="AG228" s="21" t="b">
        <f>AND($AC228,$Y228&gt;'CONFG.  LISTAS'!$F$4,$Z228="",$AA228="")</f>
        <v>0</v>
      </c>
      <c r="AH228" s="21" t="str">
        <f t="shared" si="51"/>
        <v/>
      </c>
      <c r="AI228" s="43" t="str">
        <f ca="1">IF(NOT($AC228),"",IF(OR($B228="",$C228="",$E228="",$F228=""),"Preencha descrição, categoria, tipo e unidade.",IF(AND($B228&lt;&gt;"",OR(LEFT($C228,1)="1",LEFT($C228,1)="2"),$D228=""),"Informe a prática de restauração para itens diretos.",IF(AND($D228&lt;&gt;"",NOT(OR(LEFT($C228,1)="1",LEFT($C228,1)="2"))),"Custos indiretos não devem pertencer a uma prática específica.",IF(AND($D228&lt;&gt;"",COUNTIF(' PROJETO'!$B$14:$B$16,$D228)=0),"Prática de restauração inválida ou não cadastrada.",IF(IF($D228="",FALSE(),IF(COUNTIF(' PROJETO'!$B$14:$B$16,$D228)=0,FALSE(),IFERROR(INDEX(' PROJETO'!$C$14:$C$16,MATCH($D228,' PROJETO'!$B$14:$B$16,0))&lt;&gt;"Sim",FALSE()))),"A prática informada no item não foi selecionada na aba Projeto.",IF(AND(MAX($I228,$L228,$O228,$R228,$U228,$X228)&gt;'CONFG.  LISTAS'!$F$4,NOT(OR($Z228&lt;&gt;"",$AA228&lt;&gt;""))),"Memorial de cálculo ou anexo obrigatório não informado para item acima do limite.",IF(OR(AND($G228&lt;&gt;"",$H228&lt;&gt;"",OR($G228&lt;=0,$H228&lt;=0)),AND($J228&lt;&gt;"",$K228&lt;&gt;"",OR($J228&lt;=0,$K228&lt;=0)),AND($M228&lt;&gt;"",$N228&lt;&gt;"",OR($M228&lt;=0,$N228&lt;=0)),AND($P228&lt;&gt;"",$Q228&lt;&gt;"",OR($P228&lt;=0,$Q228&lt;=0)),AND($S228&lt;&gt;"",$T228&lt;&gt;"",OR($S228&lt;=0,$T228&lt;=0)),AND($V228&lt;&gt;"",$W228&lt;&gt;"",OR($V228&lt;=0,$W228&lt;=0))),"Revise os valores informados: valor unitário e quantidade devem ser maiores que zero.",IF(OR(AND($G228="",$H228&lt;&gt;""),AND($G228&lt;&gt;"",$H228=""),AND($J228="",$K228&lt;&gt;""),AND($J228&lt;&gt;"",$K228=""),AND($M228="",$N228&lt;&gt;""),AND($M228&lt;&gt;"",$N228=""),AND($P228="",$Q228&lt;&gt;""),AND($P228&lt;&gt;"",$Q228=""),AND($S228="",$T228&lt;&gt;""),AND($S228&lt;&gt;"",$T228=""),AND($V228="",$W228&lt;&gt;""),AND($V228&lt;&gt;"",$W228="")),"Há ano preenchido parcialmente: "&amp;TRIM(IF(AND($G228="",$H228&lt;&gt;""),"Ano 1 (falta valor unitário); ","")&amp;IF(AND($G228&lt;&gt;"",$H228=""),"Ano 1 (falta quantidade); ","")&amp;IF(AND($J228="",$K228&lt;&gt;""),"Ano 2 (falta valor unitário); ","")&amp;IF(AND($J228&lt;&gt;"",$K228=""),"Ano 2 (falta quantidade); ","")&amp;IF(AND($M228="",$N228&lt;&gt;""),"Ano 3 (falta valor unitário); ","")&amp;IF(AND($M228&lt;&gt;"",$N228=""),"Ano 3 (falta quantidade); ","")&amp;IF(AND($P228="",$Q228&lt;&gt;""),"Ano 4 (falta valor unitário); ","")&amp;IF(AND($P228&lt;&gt;"",$Q228=""),"Ano 4 (falta quantidade); ","")&amp;IF(AND($S228="",$T228&lt;&gt;""),"Ano 5 (falta valor unitário); ","")&amp;IF(AND($S228&lt;&gt;"",$T228=""),"Ano 5 (falta quantidade); ","")&amp;IF(AND($V228="",$W228&lt;&gt;""),"Ano 6 (falta valor unitário); ","")&amp;IF(AND($V228&lt;&gt;"",$W228=""),"Ano 6 (falta quantidade); ","")), IF(NOT(OR(AND($G228&lt;&gt;"",$H228&lt;&gt;""),AND($J228&lt;&gt;"",$K228&lt;&gt;""),AND($M228&lt;&gt;"",$N228&lt;&gt;""),AND($P228&lt;&gt;"",$Q228&lt;&gt;""),AND($S228&lt;&gt;"",$T228&lt;&gt;""),AND($V228&lt;&gt;"",$W228&lt;&gt;""))),"Informe pelo menos um ano completo com valor unitário e quantidade.",IF(AND($C228&lt;&gt;"",$E228&lt;&gt;"",LEFT(TRIM($C228),1)&lt;&gt;LEFT(TRIM($E228),1)),"Categoria e tipo estão incompatíveis.",IF(IF(OR($E228="",$F228=""),FALSE(),IFERROR(COUNTIF(INDIRECT("UNITS_"&amp;SUBSTITUTE(LEFT($E228,FIND(" ",$E228&amp;" ")-1),".","_")),$F228)=0,TRUE())),"Unidade incompatível com o tipo selecionado.",IF(OR(AND(ISNUMBER(SEARCH("comunic",LOWER($B228))),LEFT($E228,3)&lt;&gt;"4.4"),AND(ISNUMBER(SEARCH("monitor",LOWER($B228))),NOT(OR(LEFT($E228,3)="1.5",LEFT($E228,3)="2.5")))),"Revise a classificação do item conforme as regras de preenchimento.",IF(AND($B228&lt;&gt;"",OR(ISNUMBER(SEARCH("outro",LOWER($B228))),ISNUMBER(SEARCH("divers",LOWER($B228))),ISNUMBER(SEARCH("kit",LOWER($B228))),ISNUMBER(SEARCH("ferrament",LOWER($B228))),ISNUMBER(SEARCH("epi",LOWER($B228)))),NOT(OR($Z228&lt;&gt;"",$AA228&lt;&gt;""))),"Descrição muito genérica: detalhe melhor o item e registre o racional no memorial ou em anexo.",IF(AND($Y228=0,$B228&lt;&gt;"",OR($G228&lt;&gt;"",$H228&lt;&gt;"",$J228&lt;&gt;"",$K228&lt;&gt;"",$M228&lt;&gt;"",$N228&lt;&gt;"",$P228&lt;&gt;"",$Q228&lt;&gt;"",$S228&lt;&gt;"",$T228&lt;&gt;"",$V228&lt;&gt;"",$W228&lt;&gt;"")),"O item possui dados lançados, mas o total está zerado. Revise os valores informados.","")))))))))))))))</f>
        <v/>
      </c>
    </row>
    <row r="229" spans="1:35" ht="14.25" customHeight="1" x14ac:dyDescent="0.25">
      <c r="A229" s="57" t="str">
        <f t="shared" si="39"/>
        <v/>
      </c>
      <c r="B229" s="61"/>
      <c r="C229" s="61"/>
      <c r="D229" s="58"/>
      <c r="E229" s="61"/>
      <c r="F229" s="61"/>
      <c r="G229" s="272"/>
      <c r="H229" s="62"/>
      <c r="I229" s="273">
        <f t="shared" si="40"/>
        <v>0</v>
      </c>
      <c r="J229" s="272"/>
      <c r="K229" s="62"/>
      <c r="L229" s="270">
        <f t="shared" si="41"/>
        <v>0</v>
      </c>
      <c r="M229" s="272"/>
      <c r="N229" s="62"/>
      <c r="O229" s="270">
        <f t="shared" si="42"/>
        <v>0</v>
      </c>
      <c r="P229" s="272"/>
      <c r="Q229" s="62"/>
      <c r="R229" s="271">
        <f t="shared" si="43"/>
        <v>0</v>
      </c>
      <c r="S229" s="272"/>
      <c r="T229" s="62"/>
      <c r="U229" s="270">
        <f t="shared" si="44"/>
        <v>0</v>
      </c>
      <c r="V229" s="272"/>
      <c r="W229" s="62"/>
      <c r="X229" s="270">
        <f t="shared" si="45"/>
        <v>0</v>
      </c>
      <c r="Y229" s="270">
        <f t="shared" si="46"/>
        <v>0</v>
      </c>
      <c r="Z229" s="61"/>
      <c r="AA229" s="61"/>
      <c r="AB229" s="60" t="str">
        <f t="shared" si="47"/>
        <v/>
      </c>
      <c r="AC229" s="21" t="b">
        <f t="shared" si="48"/>
        <v>0</v>
      </c>
      <c r="AD229" s="21" t="b">
        <f t="shared" si="49"/>
        <v>0</v>
      </c>
      <c r="AE229" s="21" t="b">
        <f t="shared" si="50"/>
        <v>0</v>
      </c>
      <c r="AF229" s="21" t="b">
        <f ca="1">OR(AND($AC229,NOT($AD229)),AND($AC229,OR(AND($G229="",$H229&lt;&gt;""),AND($G229&lt;&gt;"",$H229=""),AND($J229="",$K229&lt;&gt;""),AND($J229&lt;&gt;"",$K229=""),AND($M229="",$N229&lt;&gt;""),AND($M229&lt;&gt;"",$N229=""),AND($P229="",$Q229&lt;&gt;""),AND($P229&lt;&gt;"",$Q229=""),AND($S229="",$T229&lt;&gt;""),AND($S229&lt;&gt;"",$T229=""),AND($V229="",$W229&lt;&gt;""),AND($V229&lt;&gt;"",$W229=""))),AND($C229&lt;&gt;"",$E229&lt;&gt;"",LEFT(TRIM($C229),1)&lt;&gt;LEFT(TRIM($E229),1)),IF(OR($E229="",$F229=""),FALSE(),IFERROR(COUNTIF(INDIRECT("UNITS_"&amp;SUBSTITUTE(LEFT($E229,FIND(" ",$E229&amp;" ")-1),".","_")),$F229)=0,TRUE())),AND($B229&lt;&gt;"",OR(ISNUMBER(SEARCH("outro",LOWER($B229))),ISNUMBER(SEARCH("divers",LOWER($B229))),ISNUMBER(SEARCH("etc",LOWER($B229))))),OR(AND(ISNUMBER(SEARCH("comunic",LOWER($B229))),LEFT($E229,3)&lt;&gt;"4.4"),AND(ISNUMBER(SEARCH("monitor",LOWER($B229))),NOT(OR(LEFT($E229,3)="1.5",LEFT($E229,3)="2.5")))),AND($B229&lt;&gt;"",OR(LEFT($C229,1)="1",LEFT($C229,1)="2"),$D229=""),AND($D229&lt;&gt;"",NOT(OR(LEFT($C229,1)="1",LEFT($C229,1)="2"))),AND($D229&lt;&gt;"",COUNTIF(' PROJETO'!$B$14:$B$16,$D229)=0),IF($D229="",FALSE(),IF(COUNTIF(' PROJETO'!$B$14:$B$16,$D229)=0,FALSE(),IFERROR(INDEX(' PROJETO'!$C$14:$C$16,MATCH($D229,' PROJETO'!$B$14:$B$16,0))&lt;&gt;"Sim",FALSE()))))</f>
        <v>0</v>
      </c>
      <c r="AG229" s="21" t="b">
        <f>AND($AC229,$Y229&gt;'CONFG.  LISTAS'!$F$4,$Z229="",$AA229="")</f>
        <v>0</v>
      </c>
      <c r="AH229" s="21" t="str">
        <f t="shared" si="51"/>
        <v/>
      </c>
      <c r="AI229" s="43" t="str">
        <f ca="1">IF(NOT($AC229),"",IF(OR($B229="",$C229="",$E229="",$F229=""),"Preencha descrição, categoria, tipo e unidade.",IF(AND($B229&lt;&gt;"",OR(LEFT($C229,1)="1",LEFT($C229,1)="2"),$D229=""),"Informe a prática de restauração para itens diretos.",IF(AND($D229&lt;&gt;"",NOT(OR(LEFT($C229,1)="1",LEFT($C229,1)="2"))),"Custos indiretos não devem pertencer a uma prática específica.",IF(AND($D229&lt;&gt;"",COUNTIF(' PROJETO'!$B$14:$B$16,$D229)=0),"Prática de restauração inválida ou não cadastrada.",IF(IF($D229="",FALSE(),IF(COUNTIF(' PROJETO'!$B$14:$B$16,$D229)=0,FALSE(),IFERROR(INDEX(' PROJETO'!$C$14:$C$16,MATCH($D229,' PROJETO'!$B$14:$B$16,0))&lt;&gt;"Sim",FALSE()))),"A prática informada no item não foi selecionada na aba Projeto.",IF(AND(MAX($I229,$L229,$O229,$R229,$U229,$X229)&gt;'CONFG.  LISTAS'!$F$4,NOT(OR($Z229&lt;&gt;"",$AA229&lt;&gt;""))),"Memorial de cálculo ou anexo obrigatório não informado para item acima do limite.",IF(OR(AND($G229&lt;&gt;"",$H229&lt;&gt;"",OR($G229&lt;=0,$H229&lt;=0)),AND($J229&lt;&gt;"",$K229&lt;&gt;"",OR($J229&lt;=0,$K229&lt;=0)),AND($M229&lt;&gt;"",$N229&lt;&gt;"",OR($M229&lt;=0,$N229&lt;=0)),AND($P229&lt;&gt;"",$Q229&lt;&gt;"",OR($P229&lt;=0,$Q229&lt;=0)),AND($S229&lt;&gt;"",$T229&lt;&gt;"",OR($S229&lt;=0,$T229&lt;=0)),AND($V229&lt;&gt;"",$W229&lt;&gt;"",OR($V229&lt;=0,$W229&lt;=0))),"Revise os valores informados: valor unitário e quantidade devem ser maiores que zero.",IF(OR(AND($G229="",$H229&lt;&gt;""),AND($G229&lt;&gt;"",$H229=""),AND($J229="",$K229&lt;&gt;""),AND($J229&lt;&gt;"",$K229=""),AND($M229="",$N229&lt;&gt;""),AND($M229&lt;&gt;"",$N229=""),AND($P229="",$Q229&lt;&gt;""),AND($P229&lt;&gt;"",$Q229=""),AND($S229="",$T229&lt;&gt;""),AND($S229&lt;&gt;"",$T229=""),AND($V229="",$W229&lt;&gt;""),AND($V229&lt;&gt;"",$W229="")),"Há ano preenchido parcialmente: "&amp;TRIM(IF(AND($G229="",$H229&lt;&gt;""),"Ano 1 (falta valor unitário); ","")&amp;IF(AND($G229&lt;&gt;"",$H229=""),"Ano 1 (falta quantidade); ","")&amp;IF(AND($J229="",$K229&lt;&gt;""),"Ano 2 (falta valor unitário); ","")&amp;IF(AND($J229&lt;&gt;"",$K229=""),"Ano 2 (falta quantidade); ","")&amp;IF(AND($M229="",$N229&lt;&gt;""),"Ano 3 (falta valor unitário); ","")&amp;IF(AND($M229&lt;&gt;"",$N229=""),"Ano 3 (falta quantidade); ","")&amp;IF(AND($P229="",$Q229&lt;&gt;""),"Ano 4 (falta valor unitário); ","")&amp;IF(AND($P229&lt;&gt;"",$Q229=""),"Ano 4 (falta quantidade); ","")&amp;IF(AND($S229="",$T229&lt;&gt;""),"Ano 5 (falta valor unitário); ","")&amp;IF(AND($S229&lt;&gt;"",$T229=""),"Ano 5 (falta quantidade); ","")&amp;IF(AND($V229="",$W229&lt;&gt;""),"Ano 6 (falta valor unitário); ","")&amp;IF(AND($V229&lt;&gt;"",$W229=""),"Ano 6 (falta quantidade); ","")), IF(NOT(OR(AND($G229&lt;&gt;"",$H229&lt;&gt;""),AND($J229&lt;&gt;"",$K229&lt;&gt;""),AND($M229&lt;&gt;"",$N229&lt;&gt;""),AND($P229&lt;&gt;"",$Q229&lt;&gt;""),AND($S229&lt;&gt;"",$T229&lt;&gt;""),AND($V229&lt;&gt;"",$W229&lt;&gt;""))),"Informe pelo menos um ano completo com valor unitário e quantidade.",IF(AND($C229&lt;&gt;"",$E229&lt;&gt;"",LEFT(TRIM($C229),1)&lt;&gt;LEFT(TRIM($E229),1)),"Categoria e tipo estão incompatíveis.",IF(IF(OR($E229="",$F229=""),FALSE(),IFERROR(COUNTIF(INDIRECT("UNITS_"&amp;SUBSTITUTE(LEFT($E229,FIND(" ",$E229&amp;" ")-1),".","_")),$F229)=0,TRUE())),"Unidade incompatível com o tipo selecionado.",IF(OR(AND(ISNUMBER(SEARCH("comunic",LOWER($B229))),LEFT($E229,3)&lt;&gt;"4.4"),AND(ISNUMBER(SEARCH("monitor",LOWER($B229))),NOT(OR(LEFT($E229,3)="1.5",LEFT($E229,3)="2.5")))),"Revise a classificação do item conforme as regras de preenchimento.",IF(AND($B229&lt;&gt;"",OR(ISNUMBER(SEARCH("outro",LOWER($B229))),ISNUMBER(SEARCH("divers",LOWER($B229))),ISNUMBER(SEARCH("kit",LOWER($B229))),ISNUMBER(SEARCH("ferrament",LOWER($B229))),ISNUMBER(SEARCH("epi",LOWER($B229)))),NOT(OR($Z229&lt;&gt;"",$AA229&lt;&gt;""))),"Descrição muito genérica: detalhe melhor o item e registre o racional no memorial ou em anexo.",IF(AND($Y229=0,$B229&lt;&gt;"",OR($G229&lt;&gt;"",$H229&lt;&gt;"",$J229&lt;&gt;"",$K229&lt;&gt;"",$M229&lt;&gt;"",$N229&lt;&gt;"",$P229&lt;&gt;"",$Q229&lt;&gt;"",$S229&lt;&gt;"",$T229&lt;&gt;"",$V229&lt;&gt;"",$W229&lt;&gt;"")),"O item possui dados lançados, mas o total está zerado. Revise os valores informados.","")))))))))))))))</f>
        <v/>
      </c>
    </row>
    <row r="230" spans="1:35" ht="14.25" customHeight="1" x14ac:dyDescent="0.25">
      <c r="A230" s="57" t="str">
        <f t="shared" si="39"/>
        <v/>
      </c>
      <c r="B230" s="58"/>
      <c r="C230" s="58"/>
      <c r="D230" s="58"/>
      <c r="E230" s="58"/>
      <c r="F230" s="58"/>
      <c r="G230" s="269"/>
      <c r="H230" s="59"/>
      <c r="I230" s="273">
        <f t="shared" si="40"/>
        <v>0</v>
      </c>
      <c r="J230" s="269"/>
      <c r="K230" s="59"/>
      <c r="L230" s="270">
        <f t="shared" si="41"/>
        <v>0</v>
      </c>
      <c r="M230" s="269"/>
      <c r="N230" s="59"/>
      <c r="O230" s="270">
        <f t="shared" si="42"/>
        <v>0</v>
      </c>
      <c r="P230" s="269"/>
      <c r="Q230" s="59"/>
      <c r="R230" s="271">
        <f t="shared" si="43"/>
        <v>0</v>
      </c>
      <c r="S230" s="269"/>
      <c r="T230" s="59"/>
      <c r="U230" s="270">
        <f t="shared" si="44"/>
        <v>0</v>
      </c>
      <c r="V230" s="269"/>
      <c r="W230" s="59"/>
      <c r="X230" s="270">
        <f t="shared" si="45"/>
        <v>0</v>
      </c>
      <c r="Y230" s="270">
        <f t="shared" si="46"/>
        <v>0</v>
      </c>
      <c r="Z230" s="58"/>
      <c r="AA230" s="58"/>
      <c r="AB230" s="60" t="str">
        <f t="shared" si="47"/>
        <v/>
      </c>
      <c r="AC230" s="21" t="b">
        <f t="shared" si="48"/>
        <v>0</v>
      </c>
      <c r="AD230" s="21" t="b">
        <f t="shared" si="49"/>
        <v>0</v>
      </c>
      <c r="AE230" s="21" t="b">
        <f t="shared" si="50"/>
        <v>0</v>
      </c>
      <c r="AF230" s="21" t="b">
        <f ca="1">OR(AND($AC230,NOT($AD230)),AND($AC230,OR(AND($G230="",$H230&lt;&gt;""),AND($G230&lt;&gt;"",$H230=""),AND($J230="",$K230&lt;&gt;""),AND($J230&lt;&gt;"",$K230=""),AND($M230="",$N230&lt;&gt;""),AND($M230&lt;&gt;"",$N230=""),AND($P230="",$Q230&lt;&gt;""),AND($P230&lt;&gt;"",$Q230=""),AND($S230="",$T230&lt;&gt;""),AND($S230&lt;&gt;"",$T230=""),AND($V230="",$W230&lt;&gt;""),AND($V230&lt;&gt;"",$W230=""))),AND($C230&lt;&gt;"",$E230&lt;&gt;"",LEFT(TRIM($C230),1)&lt;&gt;LEFT(TRIM($E230),1)),IF(OR($E230="",$F230=""),FALSE(),IFERROR(COUNTIF(INDIRECT("UNITS_"&amp;SUBSTITUTE(LEFT($E230,FIND(" ",$E230&amp;" ")-1),".","_")),$F230)=0,TRUE())),AND($B230&lt;&gt;"",OR(ISNUMBER(SEARCH("outro",LOWER($B230))),ISNUMBER(SEARCH("divers",LOWER($B230))),ISNUMBER(SEARCH("etc",LOWER($B230))))),OR(AND(ISNUMBER(SEARCH("comunic",LOWER($B230))),LEFT($E230,3)&lt;&gt;"4.4"),AND(ISNUMBER(SEARCH("monitor",LOWER($B230))),NOT(OR(LEFT($E230,3)="1.5",LEFT($E230,3)="2.5")))),AND($B230&lt;&gt;"",OR(LEFT($C230,1)="1",LEFT($C230,1)="2"),$D230=""),AND($D230&lt;&gt;"",NOT(OR(LEFT($C230,1)="1",LEFT($C230,1)="2"))),AND($D230&lt;&gt;"",COUNTIF(' PROJETO'!$B$14:$B$16,$D230)=0),IF($D230="",FALSE(),IF(COUNTIF(' PROJETO'!$B$14:$B$16,$D230)=0,FALSE(),IFERROR(INDEX(' PROJETO'!$C$14:$C$16,MATCH($D230,' PROJETO'!$B$14:$B$16,0))&lt;&gt;"Sim",FALSE()))))</f>
        <v>0</v>
      </c>
      <c r="AG230" s="21" t="b">
        <f>AND($AC230,$Y230&gt;'CONFG.  LISTAS'!$F$4,$Z230="",$AA230="")</f>
        <v>0</v>
      </c>
      <c r="AH230" s="21" t="str">
        <f t="shared" si="51"/>
        <v/>
      </c>
      <c r="AI230" s="43" t="str">
        <f ca="1">IF(NOT($AC230),"",IF(OR($B230="",$C230="",$E230="",$F230=""),"Preencha descrição, categoria, tipo e unidade.",IF(AND($B230&lt;&gt;"",OR(LEFT($C230,1)="1",LEFT($C230,1)="2"),$D230=""),"Informe a prática de restauração para itens diretos.",IF(AND($D230&lt;&gt;"",NOT(OR(LEFT($C230,1)="1",LEFT($C230,1)="2"))),"Custos indiretos não devem pertencer a uma prática específica.",IF(AND($D230&lt;&gt;"",COUNTIF(' PROJETO'!$B$14:$B$16,$D230)=0),"Prática de restauração inválida ou não cadastrada.",IF(IF($D230="",FALSE(),IF(COUNTIF(' PROJETO'!$B$14:$B$16,$D230)=0,FALSE(),IFERROR(INDEX(' PROJETO'!$C$14:$C$16,MATCH($D230,' PROJETO'!$B$14:$B$16,0))&lt;&gt;"Sim",FALSE()))),"A prática informada no item não foi selecionada na aba Projeto.",IF(AND(MAX($I230,$L230,$O230,$R230,$U230,$X230)&gt;'CONFG.  LISTAS'!$F$4,NOT(OR($Z230&lt;&gt;"",$AA230&lt;&gt;""))),"Memorial de cálculo ou anexo obrigatório não informado para item acima do limite.",IF(OR(AND($G230&lt;&gt;"",$H230&lt;&gt;"",OR($G230&lt;=0,$H230&lt;=0)),AND($J230&lt;&gt;"",$K230&lt;&gt;"",OR($J230&lt;=0,$K230&lt;=0)),AND($M230&lt;&gt;"",$N230&lt;&gt;"",OR($M230&lt;=0,$N230&lt;=0)),AND($P230&lt;&gt;"",$Q230&lt;&gt;"",OR($P230&lt;=0,$Q230&lt;=0)),AND($S230&lt;&gt;"",$T230&lt;&gt;"",OR($S230&lt;=0,$T230&lt;=0)),AND($V230&lt;&gt;"",$W230&lt;&gt;"",OR($V230&lt;=0,$W230&lt;=0))),"Revise os valores informados: valor unitário e quantidade devem ser maiores que zero.",IF(OR(AND($G230="",$H230&lt;&gt;""),AND($G230&lt;&gt;"",$H230=""),AND($J230="",$K230&lt;&gt;""),AND($J230&lt;&gt;"",$K230=""),AND($M230="",$N230&lt;&gt;""),AND($M230&lt;&gt;"",$N230=""),AND($P230="",$Q230&lt;&gt;""),AND($P230&lt;&gt;"",$Q230=""),AND($S230="",$T230&lt;&gt;""),AND($S230&lt;&gt;"",$T230=""),AND($V230="",$W230&lt;&gt;""),AND($V230&lt;&gt;"",$W230="")),"Há ano preenchido parcialmente: "&amp;TRIM(IF(AND($G230="",$H230&lt;&gt;""),"Ano 1 (falta valor unitário); ","")&amp;IF(AND($G230&lt;&gt;"",$H230=""),"Ano 1 (falta quantidade); ","")&amp;IF(AND($J230="",$K230&lt;&gt;""),"Ano 2 (falta valor unitário); ","")&amp;IF(AND($J230&lt;&gt;"",$K230=""),"Ano 2 (falta quantidade); ","")&amp;IF(AND($M230="",$N230&lt;&gt;""),"Ano 3 (falta valor unitário); ","")&amp;IF(AND($M230&lt;&gt;"",$N230=""),"Ano 3 (falta quantidade); ","")&amp;IF(AND($P230="",$Q230&lt;&gt;""),"Ano 4 (falta valor unitário); ","")&amp;IF(AND($P230&lt;&gt;"",$Q230=""),"Ano 4 (falta quantidade); ","")&amp;IF(AND($S230="",$T230&lt;&gt;""),"Ano 5 (falta valor unitário); ","")&amp;IF(AND($S230&lt;&gt;"",$T230=""),"Ano 5 (falta quantidade); ","")&amp;IF(AND($V230="",$W230&lt;&gt;""),"Ano 6 (falta valor unitário); ","")&amp;IF(AND($V230&lt;&gt;"",$W230=""),"Ano 6 (falta quantidade); ","")), IF(NOT(OR(AND($G230&lt;&gt;"",$H230&lt;&gt;""),AND($J230&lt;&gt;"",$K230&lt;&gt;""),AND($M230&lt;&gt;"",$N230&lt;&gt;""),AND($P230&lt;&gt;"",$Q230&lt;&gt;""),AND($S230&lt;&gt;"",$T230&lt;&gt;""),AND($V230&lt;&gt;"",$W230&lt;&gt;""))),"Informe pelo menos um ano completo com valor unitário e quantidade.",IF(AND($C230&lt;&gt;"",$E230&lt;&gt;"",LEFT(TRIM($C230),1)&lt;&gt;LEFT(TRIM($E230),1)),"Categoria e tipo estão incompatíveis.",IF(IF(OR($E230="",$F230=""),FALSE(),IFERROR(COUNTIF(INDIRECT("UNITS_"&amp;SUBSTITUTE(LEFT($E230,FIND(" ",$E230&amp;" ")-1),".","_")),$F230)=0,TRUE())),"Unidade incompatível com o tipo selecionado.",IF(OR(AND(ISNUMBER(SEARCH("comunic",LOWER($B230))),LEFT($E230,3)&lt;&gt;"4.4"),AND(ISNUMBER(SEARCH("monitor",LOWER($B230))),NOT(OR(LEFT($E230,3)="1.5",LEFT($E230,3)="2.5")))),"Revise a classificação do item conforme as regras de preenchimento.",IF(AND($B230&lt;&gt;"",OR(ISNUMBER(SEARCH("outro",LOWER($B230))),ISNUMBER(SEARCH("divers",LOWER($B230))),ISNUMBER(SEARCH("kit",LOWER($B230))),ISNUMBER(SEARCH("ferrament",LOWER($B230))),ISNUMBER(SEARCH("epi",LOWER($B230)))),NOT(OR($Z230&lt;&gt;"",$AA230&lt;&gt;""))),"Descrição muito genérica: detalhe melhor o item e registre o racional no memorial ou em anexo.",IF(AND($Y230=0,$B230&lt;&gt;"",OR($G230&lt;&gt;"",$H230&lt;&gt;"",$J230&lt;&gt;"",$K230&lt;&gt;"",$M230&lt;&gt;"",$N230&lt;&gt;"",$P230&lt;&gt;"",$Q230&lt;&gt;"",$S230&lt;&gt;"",$T230&lt;&gt;"",$V230&lt;&gt;"",$W230&lt;&gt;"")),"O item possui dados lançados, mas o total está zerado. Revise os valores informados.","")))))))))))))))</f>
        <v/>
      </c>
    </row>
    <row r="231" spans="1:35" ht="14.25" customHeight="1" x14ac:dyDescent="0.25">
      <c r="A231" s="57" t="str">
        <f t="shared" si="39"/>
        <v/>
      </c>
      <c r="B231" s="61"/>
      <c r="C231" s="61"/>
      <c r="D231" s="58"/>
      <c r="E231" s="61"/>
      <c r="F231" s="61"/>
      <c r="G231" s="272"/>
      <c r="H231" s="62"/>
      <c r="I231" s="273">
        <f t="shared" si="40"/>
        <v>0</v>
      </c>
      <c r="J231" s="272"/>
      <c r="K231" s="62"/>
      <c r="L231" s="270">
        <f t="shared" si="41"/>
        <v>0</v>
      </c>
      <c r="M231" s="272"/>
      <c r="N231" s="62"/>
      <c r="O231" s="270">
        <f t="shared" si="42"/>
        <v>0</v>
      </c>
      <c r="P231" s="272"/>
      <c r="Q231" s="62"/>
      <c r="R231" s="271">
        <f t="shared" si="43"/>
        <v>0</v>
      </c>
      <c r="S231" s="272"/>
      <c r="T231" s="62"/>
      <c r="U231" s="270">
        <f t="shared" si="44"/>
        <v>0</v>
      </c>
      <c r="V231" s="272"/>
      <c r="W231" s="62"/>
      <c r="X231" s="270">
        <f t="shared" si="45"/>
        <v>0</v>
      </c>
      <c r="Y231" s="270">
        <f t="shared" si="46"/>
        <v>0</v>
      </c>
      <c r="Z231" s="61"/>
      <c r="AA231" s="61"/>
      <c r="AB231" s="60" t="str">
        <f t="shared" si="47"/>
        <v/>
      </c>
      <c r="AC231" s="21" t="b">
        <f t="shared" si="48"/>
        <v>0</v>
      </c>
      <c r="AD231" s="21" t="b">
        <f t="shared" si="49"/>
        <v>0</v>
      </c>
      <c r="AE231" s="21" t="b">
        <f t="shared" si="50"/>
        <v>0</v>
      </c>
      <c r="AF231" s="21" t="b">
        <f ca="1">OR(AND($AC231,NOT($AD231)),AND($AC231,OR(AND($G231="",$H231&lt;&gt;""),AND($G231&lt;&gt;"",$H231=""),AND($J231="",$K231&lt;&gt;""),AND($J231&lt;&gt;"",$K231=""),AND($M231="",$N231&lt;&gt;""),AND($M231&lt;&gt;"",$N231=""),AND($P231="",$Q231&lt;&gt;""),AND($P231&lt;&gt;"",$Q231=""),AND($S231="",$T231&lt;&gt;""),AND($S231&lt;&gt;"",$T231=""),AND($V231="",$W231&lt;&gt;""),AND($V231&lt;&gt;"",$W231=""))),AND($C231&lt;&gt;"",$E231&lt;&gt;"",LEFT(TRIM($C231),1)&lt;&gt;LEFT(TRIM($E231),1)),IF(OR($E231="",$F231=""),FALSE(),IFERROR(COUNTIF(INDIRECT("UNITS_"&amp;SUBSTITUTE(LEFT($E231,FIND(" ",$E231&amp;" ")-1),".","_")),$F231)=0,TRUE())),AND($B231&lt;&gt;"",OR(ISNUMBER(SEARCH("outro",LOWER($B231))),ISNUMBER(SEARCH("divers",LOWER($B231))),ISNUMBER(SEARCH("etc",LOWER($B231))))),OR(AND(ISNUMBER(SEARCH("comunic",LOWER($B231))),LEFT($E231,3)&lt;&gt;"4.4"),AND(ISNUMBER(SEARCH("monitor",LOWER($B231))),NOT(OR(LEFT($E231,3)="1.5",LEFT($E231,3)="2.5")))),AND($B231&lt;&gt;"",OR(LEFT($C231,1)="1",LEFT($C231,1)="2"),$D231=""),AND($D231&lt;&gt;"",NOT(OR(LEFT($C231,1)="1",LEFT($C231,1)="2"))),AND($D231&lt;&gt;"",COUNTIF(' PROJETO'!$B$14:$B$16,$D231)=0),IF($D231="",FALSE(),IF(COUNTIF(' PROJETO'!$B$14:$B$16,$D231)=0,FALSE(),IFERROR(INDEX(' PROJETO'!$C$14:$C$16,MATCH($D231,' PROJETO'!$B$14:$B$16,0))&lt;&gt;"Sim",FALSE()))))</f>
        <v>0</v>
      </c>
      <c r="AG231" s="21" t="b">
        <f>AND($AC231,$Y231&gt;'CONFG.  LISTAS'!$F$4,$Z231="",$AA231="")</f>
        <v>0</v>
      </c>
      <c r="AH231" s="21" t="str">
        <f t="shared" si="51"/>
        <v/>
      </c>
      <c r="AI231" s="43" t="str">
        <f ca="1">IF(NOT($AC231),"",IF(OR($B231="",$C231="",$E231="",$F231=""),"Preencha descrição, categoria, tipo e unidade.",IF(AND($B231&lt;&gt;"",OR(LEFT($C231,1)="1",LEFT($C231,1)="2"),$D231=""),"Informe a prática de restauração para itens diretos.",IF(AND($D231&lt;&gt;"",NOT(OR(LEFT($C231,1)="1",LEFT($C231,1)="2"))),"Custos indiretos não devem pertencer a uma prática específica.",IF(AND($D231&lt;&gt;"",COUNTIF(' PROJETO'!$B$14:$B$16,$D231)=0),"Prática de restauração inválida ou não cadastrada.",IF(IF($D231="",FALSE(),IF(COUNTIF(' PROJETO'!$B$14:$B$16,$D231)=0,FALSE(),IFERROR(INDEX(' PROJETO'!$C$14:$C$16,MATCH($D231,' PROJETO'!$B$14:$B$16,0))&lt;&gt;"Sim",FALSE()))),"A prática informada no item não foi selecionada na aba Projeto.",IF(AND(MAX($I231,$L231,$O231,$R231,$U231,$X231)&gt;'CONFG.  LISTAS'!$F$4,NOT(OR($Z231&lt;&gt;"",$AA231&lt;&gt;""))),"Memorial de cálculo ou anexo obrigatório não informado para item acima do limite.",IF(OR(AND($G231&lt;&gt;"",$H231&lt;&gt;"",OR($G231&lt;=0,$H231&lt;=0)),AND($J231&lt;&gt;"",$K231&lt;&gt;"",OR($J231&lt;=0,$K231&lt;=0)),AND($M231&lt;&gt;"",$N231&lt;&gt;"",OR($M231&lt;=0,$N231&lt;=0)),AND($P231&lt;&gt;"",$Q231&lt;&gt;"",OR($P231&lt;=0,$Q231&lt;=0)),AND($S231&lt;&gt;"",$T231&lt;&gt;"",OR($S231&lt;=0,$T231&lt;=0)),AND($V231&lt;&gt;"",$W231&lt;&gt;"",OR($V231&lt;=0,$W231&lt;=0))),"Revise os valores informados: valor unitário e quantidade devem ser maiores que zero.",IF(OR(AND($G231="",$H231&lt;&gt;""),AND($G231&lt;&gt;"",$H231=""),AND($J231="",$K231&lt;&gt;""),AND($J231&lt;&gt;"",$K231=""),AND($M231="",$N231&lt;&gt;""),AND($M231&lt;&gt;"",$N231=""),AND($P231="",$Q231&lt;&gt;""),AND($P231&lt;&gt;"",$Q231=""),AND($S231="",$T231&lt;&gt;""),AND($S231&lt;&gt;"",$T231=""),AND($V231="",$W231&lt;&gt;""),AND($V231&lt;&gt;"",$W231="")),"Há ano preenchido parcialmente: "&amp;TRIM(IF(AND($G231="",$H231&lt;&gt;""),"Ano 1 (falta valor unitário); ","")&amp;IF(AND($G231&lt;&gt;"",$H231=""),"Ano 1 (falta quantidade); ","")&amp;IF(AND($J231="",$K231&lt;&gt;""),"Ano 2 (falta valor unitário); ","")&amp;IF(AND($J231&lt;&gt;"",$K231=""),"Ano 2 (falta quantidade); ","")&amp;IF(AND($M231="",$N231&lt;&gt;""),"Ano 3 (falta valor unitário); ","")&amp;IF(AND($M231&lt;&gt;"",$N231=""),"Ano 3 (falta quantidade); ","")&amp;IF(AND($P231="",$Q231&lt;&gt;""),"Ano 4 (falta valor unitário); ","")&amp;IF(AND($P231&lt;&gt;"",$Q231=""),"Ano 4 (falta quantidade); ","")&amp;IF(AND($S231="",$T231&lt;&gt;""),"Ano 5 (falta valor unitário); ","")&amp;IF(AND($S231&lt;&gt;"",$T231=""),"Ano 5 (falta quantidade); ","")&amp;IF(AND($V231="",$W231&lt;&gt;""),"Ano 6 (falta valor unitário); ","")&amp;IF(AND($V231&lt;&gt;"",$W231=""),"Ano 6 (falta quantidade); ","")), IF(NOT(OR(AND($G231&lt;&gt;"",$H231&lt;&gt;""),AND($J231&lt;&gt;"",$K231&lt;&gt;""),AND($M231&lt;&gt;"",$N231&lt;&gt;""),AND($P231&lt;&gt;"",$Q231&lt;&gt;""),AND($S231&lt;&gt;"",$T231&lt;&gt;""),AND($V231&lt;&gt;"",$W231&lt;&gt;""))),"Informe pelo menos um ano completo com valor unitário e quantidade.",IF(AND($C231&lt;&gt;"",$E231&lt;&gt;"",LEFT(TRIM($C231),1)&lt;&gt;LEFT(TRIM($E231),1)),"Categoria e tipo estão incompatíveis.",IF(IF(OR($E231="",$F231=""),FALSE(),IFERROR(COUNTIF(INDIRECT("UNITS_"&amp;SUBSTITUTE(LEFT($E231,FIND(" ",$E231&amp;" ")-1),".","_")),$F231)=0,TRUE())),"Unidade incompatível com o tipo selecionado.",IF(OR(AND(ISNUMBER(SEARCH("comunic",LOWER($B231))),LEFT($E231,3)&lt;&gt;"4.4"),AND(ISNUMBER(SEARCH("monitor",LOWER($B231))),NOT(OR(LEFT($E231,3)="1.5",LEFT($E231,3)="2.5")))),"Revise a classificação do item conforme as regras de preenchimento.",IF(AND($B231&lt;&gt;"",OR(ISNUMBER(SEARCH("outro",LOWER($B231))),ISNUMBER(SEARCH("divers",LOWER($B231))),ISNUMBER(SEARCH("kit",LOWER($B231))),ISNUMBER(SEARCH("ferrament",LOWER($B231))),ISNUMBER(SEARCH("epi",LOWER($B231)))),NOT(OR($Z231&lt;&gt;"",$AA231&lt;&gt;""))),"Descrição muito genérica: detalhe melhor o item e registre o racional no memorial ou em anexo.",IF(AND($Y231=0,$B231&lt;&gt;"",OR($G231&lt;&gt;"",$H231&lt;&gt;"",$J231&lt;&gt;"",$K231&lt;&gt;"",$M231&lt;&gt;"",$N231&lt;&gt;"",$P231&lt;&gt;"",$Q231&lt;&gt;"",$S231&lt;&gt;"",$T231&lt;&gt;"",$V231&lt;&gt;"",$W231&lt;&gt;"")),"O item possui dados lançados, mas o total está zerado. Revise os valores informados.","")))))))))))))))</f>
        <v/>
      </c>
    </row>
    <row r="232" spans="1:35" ht="14.25" customHeight="1" x14ac:dyDescent="0.25">
      <c r="A232" s="57" t="str">
        <f t="shared" si="39"/>
        <v/>
      </c>
      <c r="B232" s="58"/>
      <c r="C232" s="58"/>
      <c r="D232" s="58"/>
      <c r="E232" s="58"/>
      <c r="F232" s="58"/>
      <c r="G232" s="269"/>
      <c r="H232" s="59"/>
      <c r="I232" s="273">
        <f t="shared" si="40"/>
        <v>0</v>
      </c>
      <c r="J232" s="269"/>
      <c r="K232" s="59"/>
      <c r="L232" s="270">
        <f t="shared" si="41"/>
        <v>0</v>
      </c>
      <c r="M232" s="269"/>
      <c r="N232" s="59"/>
      <c r="O232" s="270">
        <f t="shared" si="42"/>
        <v>0</v>
      </c>
      <c r="P232" s="269"/>
      <c r="Q232" s="59"/>
      <c r="R232" s="271">
        <f t="shared" si="43"/>
        <v>0</v>
      </c>
      <c r="S232" s="269"/>
      <c r="T232" s="59"/>
      <c r="U232" s="270">
        <f t="shared" si="44"/>
        <v>0</v>
      </c>
      <c r="V232" s="269"/>
      <c r="W232" s="59"/>
      <c r="X232" s="270">
        <f t="shared" si="45"/>
        <v>0</v>
      </c>
      <c r="Y232" s="270">
        <f t="shared" si="46"/>
        <v>0</v>
      </c>
      <c r="Z232" s="58"/>
      <c r="AA232" s="58"/>
      <c r="AB232" s="60" t="str">
        <f t="shared" si="47"/>
        <v/>
      </c>
      <c r="AC232" s="21" t="b">
        <f t="shared" si="48"/>
        <v>0</v>
      </c>
      <c r="AD232" s="21" t="b">
        <f t="shared" si="49"/>
        <v>0</v>
      </c>
      <c r="AE232" s="21" t="b">
        <f t="shared" si="50"/>
        <v>0</v>
      </c>
      <c r="AF232" s="21" t="b">
        <f ca="1">OR(AND($AC232,NOT($AD232)),AND($AC232,OR(AND($G232="",$H232&lt;&gt;""),AND($G232&lt;&gt;"",$H232=""),AND($J232="",$K232&lt;&gt;""),AND($J232&lt;&gt;"",$K232=""),AND($M232="",$N232&lt;&gt;""),AND($M232&lt;&gt;"",$N232=""),AND($P232="",$Q232&lt;&gt;""),AND($P232&lt;&gt;"",$Q232=""),AND($S232="",$T232&lt;&gt;""),AND($S232&lt;&gt;"",$T232=""),AND($V232="",$W232&lt;&gt;""),AND($V232&lt;&gt;"",$W232=""))),AND($C232&lt;&gt;"",$E232&lt;&gt;"",LEFT(TRIM($C232),1)&lt;&gt;LEFT(TRIM($E232),1)),IF(OR($E232="",$F232=""),FALSE(),IFERROR(COUNTIF(INDIRECT("UNITS_"&amp;SUBSTITUTE(LEFT($E232,FIND(" ",$E232&amp;" ")-1),".","_")),$F232)=0,TRUE())),AND($B232&lt;&gt;"",OR(ISNUMBER(SEARCH("outro",LOWER($B232))),ISNUMBER(SEARCH("divers",LOWER($B232))),ISNUMBER(SEARCH("etc",LOWER($B232))))),OR(AND(ISNUMBER(SEARCH("comunic",LOWER($B232))),LEFT($E232,3)&lt;&gt;"4.4"),AND(ISNUMBER(SEARCH("monitor",LOWER($B232))),NOT(OR(LEFT($E232,3)="1.5",LEFT($E232,3)="2.5")))),AND($B232&lt;&gt;"",OR(LEFT($C232,1)="1",LEFT($C232,1)="2"),$D232=""),AND($D232&lt;&gt;"",NOT(OR(LEFT($C232,1)="1",LEFT($C232,1)="2"))),AND($D232&lt;&gt;"",COUNTIF(' PROJETO'!$B$14:$B$16,$D232)=0),IF($D232="",FALSE(),IF(COUNTIF(' PROJETO'!$B$14:$B$16,$D232)=0,FALSE(),IFERROR(INDEX(' PROJETO'!$C$14:$C$16,MATCH($D232,' PROJETO'!$B$14:$B$16,0))&lt;&gt;"Sim",FALSE()))))</f>
        <v>0</v>
      </c>
      <c r="AG232" s="21" t="b">
        <f>AND($AC232,$Y232&gt;'CONFG.  LISTAS'!$F$4,$Z232="",$AA232="")</f>
        <v>0</v>
      </c>
      <c r="AH232" s="21" t="str">
        <f t="shared" si="51"/>
        <v/>
      </c>
      <c r="AI232" s="43" t="str">
        <f ca="1">IF(NOT($AC232),"",IF(OR($B232="",$C232="",$E232="",$F232=""),"Preencha descrição, categoria, tipo e unidade.",IF(AND($B232&lt;&gt;"",OR(LEFT($C232,1)="1",LEFT($C232,1)="2"),$D232=""),"Informe a prática de restauração para itens diretos.",IF(AND($D232&lt;&gt;"",NOT(OR(LEFT($C232,1)="1",LEFT($C232,1)="2"))),"Custos indiretos não devem pertencer a uma prática específica.",IF(AND($D232&lt;&gt;"",COUNTIF(' PROJETO'!$B$14:$B$16,$D232)=0),"Prática de restauração inválida ou não cadastrada.",IF(IF($D232="",FALSE(),IF(COUNTIF(' PROJETO'!$B$14:$B$16,$D232)=0,FALSE(),IFERROR(INDEX(' PROJETO'!$C$14:$C$16,MATCH($D232,' PROJETO'!$B$14:$B$16,0))&lt;&gt;"Sim",FALSE()))),"A prática informada no item não foi selecionada na aba Projeto.",IF(AND(MAX($I232,$L232,$O232,$R232,$U232,$X232)&gt;'CONFG.  LISTAS'!$F$4,NOT(OR($Z232&lt;&gt;"",$AA232&lt;&gt;""))),"Memorial de cálculo ou anexo obrigatório não informado para item acima do limite.",IF(OR(AND($G232&lt;&gt;"",$H232&lt;&gt;"",OR($G232&lt;=0,$H232&lt;=0)),AND($J232&lt;&gt;"",$K232&lt;&gt;"",OR($J232&lt;=0,$K232&lt;=0)),AND($M232&lt;&gt;"",$N232&lt;&gt;"",OR($M232&lt;=0,$N232&lt;=0)),AND($P232&lt;&gt;"",$Q232&lt;&gt;"",OR($P232&lt;=0,$Q232&lt;=0)),AND($S232&lt;&gt;"",$T232&lt;&gt;"",OR($S232&lt;=0,$T232&lt;=0)),AND($V232&lt;&gt;"",$W232&lt;&gt;"",OR($V232&lt;=0,$W232&lt;=0))),"Revise os valores informados: valor unitário e quantidade devem ser maiores que zero.",IF(OR(AND($G232="",$H232&lt;&gt;""),AND($G232&lt;&gt;"",$H232=""),AND($J232="",$K232&lt;&gt;""),AND($J232&lt;&gt;"",$K232=""),AND($M232="",$N232&lt;&gt;""),AND($M232&lt;&gt;"",$N232=""),AND($P232="",$Q232&lt;&gt;""),AND($P232&lt;&gt;"",$Q232=""),AND($S232="",$T232&lt;&gt;""),AND($S232&lt;&gt;"",$T232=""),AND($V232="",$W232&lt;&gt;""),AND($V232&lt;&gt;"",$W232="")),"Há ano preenchido parcialmente: "&amp;TRIM(IF(AND($G232="",$H232&lt;&gt;""),"Ano 1 (falta valor unitário); ","")&amp;IF(AND($G232&lt;&gt;"",$H232=""),"Ano 1 (falta quantidade); ","")&amp;IF(AND($J232="",$K232&lt;&gt;""),"Ano 2 (falta valor unitário); ","")&amp;IF(AND($J232&lt;&gt;"",$K232=""),"Ano 2 (falta quantidade); ","")&amp;IF(AND($M232="",$N232&lt;&gt;""),"Ano 3 (falta valor unitário); ","")&amp;IF(AND($M232&lt;&gt;"",$N232=""),"Ano 3 (falta quantidade); ","")&amp;IF(AND($P232="",$Q232&lt;&gt;""),"Ano 4 (falta valor unitário); ","")&amp;IF(AND($P232&lt;&gt;"",$Q232=""),"Ano 4 (falta quantidade); ","")&amp;IF(AND($S232="",$T232&lt;&gt;""),"Ano 5 (falta valor unitário); ","")&amp;IF(AND($S232&lt;&gt;"",$T232=""),"Ano 5 (falta quantidade); ","")&amp;IF(AND($V232="",$W232&lt;&gt;""),"Ano 6 (falta valor unitário); ","")&amp;IF(AND($V232&lt;&gt;"",$W232=""),"Ano 6 (falta quantidade); ","")), IF(NOT(OR(AND($G232&lt;&gt;"",$H232&lt;&gt;""),AND($J232&lt;&gt;"",$K232&lt;&gt;""),AND($M232&lt;&gt;"",$N232&lt;&gt;""),AND($P232&lt;&gt;"",$Q232&lt;&gt;""),AND($S232&lt;&gt;"",$T232&lt;&gt;""),AND($V232&lt;&gt;"",$W232&lt;&gt;""))),"Informe pelo menos um ano completo com valor unitário e quantidade.",IF(AND($C232&lt;&gt;"",$E232&lt;&gt;"",LEFT(TRIM($C232),1)&lt;&gt;LEFT(TRIM($E232),1)),"Categoria e tipo estão incompatíveis.",IF(IF(OR($E232="",$F232=""),FALSE(),IFERROR(COUNTIF(INDIRECT("UNITS_"&amp;SUBSTITUTE(LEFT($E232,FIND(" ",$E232&amp;" ")-1),".","_")),$F232)=0,TRUE())),"Unidade incompatível com o tipo selecionado.",IF(OR(AND(ISNUMBER(SEARCH("comunic",LOWER($B232))),LEFT($E232,3)&lt;&gt;"4.4"),AND(ISNUMBER(SEARCH("monitor",LOWER($B232))),NOT(OR(LEFT($E232,3)="1.5",LEFT($E232,3)="2.5")))),"Revise a classificação do item conforme as regras de preenchimento.",IF(AND($B232&lt;&gt;"",OR(ISNUMBER(SEARCH("outro",LOWER($B232))),ISNUMBER(SEARCH("divers",LOWER($B232))),ISNUMBER(SEARCH("kit",LOWER($B232))),ISNUMBER(SEARCH("ferrament",LOWER($B232))),ISNUMBER(SEARCH("epi",LOWER($B232)))),NOT(OR($Z232&lt;&gt;"",$AA232&lt;&gt;""))),"Descrição muito genérica: detalhe melhor o item e registre o racional no memorial ou em anexo.",IF(AND($Y232=0,$B232&lt;&gt;"",OR($G232&lt;&gt;"",$H232&lt;&gt;"",$J232&lt;&gt;"",$K232&lt;&gt;"",$M232&lt;&gt;"",$N232&lt;&gt;"",$P232&lt;&gt;"",$Q232&lt;&gt;"",$S232&lt;&gt;"",$T232&lt;&gt;"",$V232&lt;&gt;"",$W232&lt;&gt;"")),"O item possui dados lançados, mas o total está zerado. Revise os valores informados.","")))))))))))))))</f>
        <v/>
      </c>
    </row>
    <row r="233" spans="1:35" ht="14.25" customHeight="1" x14ac:dyDescent="0.25">
      <c r="A233" s="57" t="str">
        <f t="shared" si="39"/>
        <v/>
      </c>
      <c r="B233" s="61"/>
      <c r="C233" s="61"/>
      <c r="D233" s="58"/>
      <c r="E233" s="61"/>
      <c r="F233" s="61"/>
      <c r="G233" s="272"/>
      <c r="H233" s="62"/>
      <c r="I233" s="273">
        <f t="shared" si="40"/>
        <v>0</v>
      </c>
      <c r="J233" s="272"/>
      <c r="K233" s="62"/>
      <c r="L233" s="270">
        <f t="shared" si="41"/>
        <v>0</v>
      </c>
      <c r="M233" s="272"/>
      <c r="N233" s="62"/>
      <c r="O233" s="270">
        <f t="shared" si="42"/>
        <v>0</v>
      </c>
      <c r="P233" s="272"/>
      <c r="Q233" s="62"/>
      <c r="R233" s="271">
        <f t="shared" si="43"/>
        <v>0</v>
      </c>
      <c r="S233" s="272"/>
      <c r="T233" s="62"/>
      <c r="U233" s="270">
        <f t="shared" si="44"/>
        <v>0</v>
      </c>
      <c r="V233" s="272"/>
      <c r="W233" s="62"/>
      <c r="X233" s="270">
        <f t="shared" si="45"/>
        <v>0</v>
      </c>
      <c r="Y233" s="270">
        <f t="shared" si="46"/>
        <v>0</v>
      </c>
      <c r="Z233" s="61"/>
      <c r="AA233" s="61"/>
      <c r="AB233" s="60" t="str">
        <f t="shared" si="47"/>
        <v/>
      </c>
      <c r="AC233" s="21" t="b">
        <f t="shared" si="48"/>
        <v>0</v>
      </c>
      <c r="AD233" s="21" t="b">
        <f t="shared" si="49"/>
        <v>0</v>
      </c>
      <c r="AE233" s="21" t="b">
        <f t="shared" si="50"/>
        <v>0</v>
      </c>
      <c r="AF233" s="21" t="b">
        <f ca="1">OR(AND($AC233,NOT($AD233)),AND($AC233,OR(AND($G233="",$H233&lt;&gt;""),AND($G233&lt;&gt;"",$H233=""),AND($J233="",$K233&lt;&gt;""),AND($J233&lt;&gt;"",$K233=""),AND($M233="",$N233&lt;&gt;""),AND($M233&lt;&gt;"",$N233=""),AND($P233="",$Q233&lt;&gt;""),AND($P233&lt;&gt;"",$Q233=""),AND($S233="",$T233&lt;&gt;""),AND($S233&lt;&gt;"",$T233=""),AND($V233="",$W233&lt;&gt;""),AND($V233&lt;&gt;"",$W233=""))),AND($C233&lt;&gt;"",$E233&lt;&gt;"",LEFT(TRIM($C233),1)&lt;&gt;LEFT(TRIM($E233),1)),IF(OR($E233="",$F233=""),FALSE(),IFERROR(COUNTIF(INDIRECT("UNITS_"&amp;SUBSTITUTE(LEFT($E233,FIND(" ",$E233&amp;" ")-1),".","_")),$F233)=0,TRUE())),AND($B233&lt;&gt;"",OR(ISNUMBER(SEARCH("outro",LOWER($B233))),ISNUMBER(SEARCH("divers",LOWER($B233))),ISNUMBER(SEARCH("etc",LOWER($B233))))),OR(AND(ISNUMBER(SEARCH("comunic",LOWER($B233))),LEFT($E233,3)&lt;&gt;"4.4"),AND(ISNUMBER(SEARCH("monitor",LOWER($B233))),NOT(OR(LEFT($E233,3)="1.5",LEFT($E233,3)="2.5")))),AND($B233&lt;&gt;"",OR(LEFT($C233,1)="1",LEFT($C233,1)="2"),$D233=""),AND($D233&lt;&gt;"",NOT(OR(LEFT($C233,1)="1",LEFT($C233,1)="2"))),AND($D233&lt;&gt;"",COUNTIF(' PROJETO'!$B$14:$B$16,$D233)=0),IF($D233="",FALSE(),IF(COUNTIF(' PROJETO'!$B$14:$B$16,$D233)=0,FALSE(),IFERROR(INDEX(' PROJETO'!$C$14:$C$16,MATCH($D233,' PROJETO'!$B$14:$B$16,0))&lt;&gt;"Sim",FALSE()))))</f>
        <v>0</v>
      </c>
      <c r="AG233" s="21" t="b">
        <f>AND($AC233,$Y233&gt;'CONFG.  LISTAS'!$F$4,$Z233="",$AA233="")</f>
        <v>0</v>
      </c>
      <c r="AH233" s="21" t="str">
        <f t="shared" si="51"/>
        <v/>
      </c>
      <c r="AI233" s="43" t="str">
        <f ca="1">IF(NOT($AC233),"",IF(OR($B233="",$C233="",$E233="",$F233=""),"Preencha descrição, categoria, tipo e unidade.",IF(AND($B233&lt;&gt;"",OR(LEFT($C233,1)="1",LEFT($C233,1)="2"),$D233=""),"Informe a prática de restauração para itens diretos.",IF(AND($D233&lt;&gt;"",NOT(OR(LEFT($C233,1)="1",LEFT($C233,1)="2"))),"Custos indiretos não devem pertencer a uma prática específica.",IF(AND($D233&lt;&gt;"",COUNTIF(' PROJETO'!$B$14:$B$16,$D233)=0),"Prática de restauração inválida ou não cadastrada.",IF(IF($D233="",FALSE(),IF(COUNTIF(' PROJETO'!$B$14:$B$16,$D233)=0,FALSE(),IFERROR(INDEX(' PROJETO'!$C$14:$C$16,MATCH($D233,' PROJETO'!$B$14:$B$16,0))&lt;&gt;"Sim",FALSE()))),"A prática informada no item não foi selecionada na aba Projeto.",IF(AND(MAX($I233,$L233,$O233,$R233,$U233,$X233)&gt;'CONFG.  LISTAS'!$F$4,NOT(OR($Z233&lt;&gt;"",$AA233&lt;&gt;""))),"Memorial de cálculo ou anexo obrigatório não informado para item acima do limite.",IF(OR(AND($G233&lt;&gt;"",$H233&lt;&gt;"",OR($G233&lt;=0,$H233&lt;=0)),AND($J233&lt;&gt;"",$K233&lt;&gt;"",OR($J233&lt;=0,$K233&lt;=0)),AND($M233&lt;&gt;"",$N233&lt;&gt;"",OR($M233&lt;=0,$N233&lt;=0)),AND($P233&lt;&gt;"",$Q233&lt;&gt;"",OR($P233&lt;=0,$Q233&lt;=0)),AND($S233&lt;&gt;"",$T233&lt;&gt;"",OR($S233&lt;=0,$T233&lt;=0)),AND($V233&lt;&gt;"",$W233&lt;&gt;"",OR($V233&lt;=0,$W233&lt;=0))),"Revise os valores informados: valor unitário e quantidade devem ser maiores que zero.",IF(OR(AND($G233="",$H233&lt;&gt;""),AND($G233&lt;&gt;"",$H233=""),AND($J233="",$K233&lt;&gt;""),AND($J233&lt;&gt;"",$K233=""),AND($M233="",$N233&lt;&gt;""),AND($M233&lt;&gt;"",$N233=""),AND($P233="",$Q233&lt;&gt;""),AND($P233&lt;&gt;"",$Q233=""),AND($S233="",$T233&lt;&gt;""),AND($S233&lt;&gt;"",$T233=""),AND($V233="",$W233&lt;&gt;""),AND($V233&lt;&gt;"",$W233="")),"Há ano preenchido parcialmente: "&amp;TRIM(IF(AND($G233="",$H233&lt;&gt;""),"Ano 1 (falta valor unitário); ","")&amp;IF(AND($G233&lt;&gt;"",$H233=""),"Ano 1 (falta quantidade); ","")&amp;IF(AND($J233="",$K233&lt;&gt;""),"Ano 2 (falta valor unitário); ","")&amp;IF(AND($J233&lt;&gt;"",$K233=""),"Ano 2 (falta quantidade); ","")&amp;IF(AND($M233="",$N233&lt;&gt;""),"Ano 3 (falta valor unitário); ","")&amp;IF(AND($M233&lt;&gt;"",$N233=""),"Ano 3 (falta quantidade); ","")&amp;IF(AND($P233="",$Q233&lt;&gt;""),"Ano 4 (falta valor unitário); ","")&amp;IF(AND($P233&lt;&gt;"",$Q233=""),"Ano 4 (falta quantidade); ","")&amp;IF(AND($S233="",$T233&lt;&gt;""),"Ano 5 (falta valor unitário); ","")&amp;IF(AND($S233&lt;&gt;"",$T233=""),"Ano 5 (falta quantidade); ","")&amp;IF(AND($V233="",$W233&lt;&gt;""),"Ano 6 (falta valor unitário); ","")&amp;IF(AND($V233&lt;&gt;"",$W233=""),"Ano 6 (falta quantidade); ","")), IF(NOT(OR(AND($G233&lt;&gt;"",$H233&lt;&gt;""),AND($J233&lt;&gt;"",$K233&lt;&gt;""),AND($M233&lt;&gt;"",$N233&lt;&gt;""),AND($P233&lt;&gt;"",$Q233&lt;&gt;""),AND($S233&lt;&gt;"",$T233&lt;&gt;""),AND($V233&lt;&gt;"",$W233&lt;&gt;""))),"Informe pelo menos um ano completo com valor unitário e quantidade.",IF(AND($C233&lt;&gt;"",$E233&lt;&gt;"",LEFT(TRIM($C233),1)&lt;&gt;LEFT(TRIM($E233),1)),"Categoria e tipo estão incompatíveis.",IF(IF(OR($E233="",$F233=""),FALSE(),IFERROR(COUNTIF(INDIRECT("UNITS_"&amp;SUBSTITUTE(LEFT($E233,FIND(" ",$E233&amp;" ")-1),".","_")),$F233)=0,TRUE())),"Unidade incompatível com o tipo selecionado.",IF(OR(AND(ISNUMBER(SEARCH("comunic",LOWER($B233))),LEFT($E233,3)&lt;&gt;"4.4"),AND(ISNUMBER(SEARCH("monitor",LOWER($B233))),NOT(OR(LEFT($E233,3)="1.5",LEFT($E233,3)="2.5")))),"Revise a classificação do item conforme as regras de preenchimento.",IF(AND($B233&lt;&gt;"",OR(ISNUMBER(SEARCH("outro",LOWER($B233))),ISNUMBER(SEARCH("divers",LOWER($B233))),ISNUMBER(SEARCH("kit",LOWER($B233))),ISNUMBER(SEARCH("ferrament",LOWER($B233))),ISNUMBER(SEARCH("epi",LOWER($B233)))),NOT(OR($Z233&lt;&gt;"",$AA233&lt;&gt;""))),"Descrição muito genérica: detalhe melhor o item e registre o racional no memorial ou em anexo.",IF(AND($Y233=0,$B233&lt;&gt;"",OR($G233&lt;&gt;"",$H233&lt;&gt;"",$J233&lt;&gt;"",$K233&lt;&gt;"",$M233&lt;&gt;"",$N233&lt;&gt;"",$P233&lt;&gt;"",$Q233&lt;&gt;"",$S233&lt;&gt;"",$T233&lt;&gt;"",$V233&lt;&gt;"",$W233&lt;&gt;"")),"O item possui dados lançados, mas o total está zerado. Revise os valores informados.","")))))))))))))))</f>
        <v/>
      </c>
    </row>
    <row r="234" spans="1:35" ht="14.25" customHeight="1" x14ac:dyDescent="0.25">
      <c r="A234" s="57" t="str">
        <f t="shared" si="39"/>
        <v/>
      </c>
      <c r="B234" s="58"/>
      <c r="C234" s="58"/>
      <c r="D234" s="58"/>
      <c r="E234" s="58"/>
      <c r="F234" s="58"/>
      <c r="G234" s="269"/>
      <c r="H234" s="59"/>
      <c r="I234" s="273">
        <f t="shared" si="40"/>
        <v>0</v>
      </c>
      <c r="J234" s="269"/>
      <c r="K234" s="59"/>
      <c r="L234" s="270">
        <f t="shared" si="41"/>
        <v>0</v>
      </c>
      <c r="M234" s="269"/>
      <c r="N234" s="59"/>
      <c r="O234" s="270">
        <f t="shared" si="42"/>
        <v>0</v>
      </c>
      <c r="P234" s="269"/>
      <c r="Q234" s="59"/>
      <c r="R234" s="271">
        <f t="shared" si="43"/>
        <v>0</v>
      </c>
      <c r="S234" s="269"/>
      <c r="T234" s="59"/>
      <c r="U234" s="270">
        <f t="shared" si="44"/>
        <v>0</v>
      </c>
      <c r="V234" s="269"/>
      <c r="W234" s="59"/>
      <c r="X234" s="270">
        <f t="shared" si="45"/>
        <v>0</v>
      </c>
      <c r="Y234" s="270">
        <f t="shared" si="46"/>
        <v>0</v>
      </c>
      <c r="Z234" s="58"/>
      <c r="AA234" s="58"/>
      <c r="AB234" s="60" t="str">
        <f t="shared" si="47"/>
        <v/>
      </c>
      <c r="AC234" s="21" t="b">
        <f t="shared" si="48"/>
        <v>0</v>
      </c>
      <c r="AD234" s="21" t="b">
        <f t="shared" si="49"/>
        <v>0</v>
      </c>
      <c r="AE234" s="21" t="b">
        <f t="shared" si="50"/>
        <v>0</v>
      </c>
      <c r="AF234" s="21" t="b">
        <f ca="1">OR(AND($AC234,NOT($AD234)),AND($AC234,OR(AND($G234="",$H234&lt;&gt;""),AND($G234&lt;&gt;"",$H234=""),AND($J234="",$K234&lt;&gt;""),AND($J234&lt;&gt;"",$K234=""),AND($M234="",$N234&lt;&gt;""),AND($M234&lt;&gt;"",$N234=""),AND($P234="",$Q234&lt;&gt;""),AND($P234&lt;&gt;"",$Q234=""),AND($S234="",$T234&lt;&gt;""),AND($S234&lt;&gt;"",$T234=""),AND($V234="",$W234&lt;&gt;""),AND($V234&lt;&gt;"",$W234=""))),AND($C234&lt;&gt;"",$E234&lt;&gt;"",LEFT(TRIM($C234),1)&lt;&gt;LEFT(TRIM($E234),1)),IF(OR($E234="",$F234=""),FALSE(),IFERROR(COUNTIF(INDIRECT("UNITS_"&amp;SUBSTITUTE(LEFT($E234,FIND(" ",$E234&amp;" ")-1),".","_")),$F234)=0,TRUE())),AND($B234&lt;&gt;"",OR(ISNUMBER(SEARCH("outro",LOWER($B234))),ISNUMBER(SEARCH("divers",LOWER($B234))),ISNUMBER(SEARCH("etc",LOWER($B234))))),OR(AND(ISNUMBER(SEARCH("comunic",LOWER($B234))),LEFT($E234,3)&lt;&gt;"4.4"),AND(ISNUMBER(SEARCH("monitor",LOWER($B234))),NOT(OR(LEFT($E234,3)="1.5",LEFT($E234,3)="2.5")))),AND($B234&lt;&gt;"",OR(LEFT($C234,1)="1",LEFT($C234,1)="2"),$D234=""),AND($D234&lt;&gt;"",NOT(OR(LEFT($C234,1)="1",LEFT($C234,1)="2"))),AND($D234&lt;&gt;"",COUNTIF(' PROJETO'!$B$14:$B$16,$D234)=0),IF($D234="",FALSE(),IF(COUNTIF(' PROJETO'!$B$14:$B$16,$D234)=0,FALSE(),IFERROR(INDEX(' PROJETO'!$C$14:$C$16,MATCH($D234,' PROJETO'!$B$14:$B$16,0))&lt;&gt;"Sim",FALSE()))))</f>
        <v>0</v>
      </c>
      <c r="AG234" s="21" t="b">
        <f>AND($AC234,$Y234&gt;'CONFG.  LISTAS'!$F$4,$Z234="",$AA234="")</f>
        <v>0</v>
      </c>
      <c r="AH234" s="21" t="str">
        <f t="shared" si="51"/>
        <v/>
      </c>
      <c r="AI234" s="43" t="str">
        <f ca="1">IF(NOT($AC234),"",IF(OR($B234="",$C234="",$E234="",$F234=""),"Preencha descrição, categoria, tipo e unidade.",IF(AND($B234&lt;&gt;"",OR(LEFT($C234,1)="1",LEFT($C234,1)="2"),$D234=""),"Informe a prática de restauração para itens diretos.",IF(AND($D234&lt;&gt;"",NOT(OR(LEFT($C234,1)="1",LEFT($C234,1)="2"))),"Custos indiretos não devem pertencer a uma prática específica.",IF(AND($D234&lt;&gt;"",COUNTIF(' PROJETO'!$B$14:$B$16,$D234)=0),"Prática de restauração inválida ou não cadastrada.",IF(IF($D234="",FALSE(),IF(COUNTIF(' PROJETO'!$B$14:$B$16,$D234)=0,FALSE(),IFERROR(INDEX(' PROJETO'!$C$14:$C$16,MATCH($D234,' PROJETO'!$B$14:$B$16,0))&lt;&gt;"Sim",FALSE()))),"A prática informada no item não foi selecionada na aba Projeto.",IF(AND(MAX($I234,$L234,$O234,$R234,$U234,$X234)&gt;'CONFG.  LISTAS'!$F$4,NOT(OR($Z234&lt;&gt;"",$AA234&lt;&gt;""))),"Memorial de cálculo ou anexo obrigatório não informado para item acima do limite.",IF(OR(AND($G234&lt;&gt;"",$H234&lt;&gt;"",OR($G234&lt;=0,$H234&lt;=0)),AND($J234&lt;&gt;"",$K234&lt;&gt;"",OR($J234&lt;=0,$K234&lt;=0)),AND($M234&lt;&gt;"",$N234&lt;&gt;"",OR($M234&lt;=0,$N234&lt;=0)),AND($P234&lt;&gt;"",$Q234&lt;&gt;"",OR($P234&lt;=0,$Q234&lt;=0)),AND($S234&lt;&gt;"",$T234&lt;&gt;"",OR($S234&lt;=0,$T234&lt;=0)),AND($V234&lt;&gt;"",$W234&lt;&gt;"",OR($V234&lt;=0,$W234&lt;=0))),"Revise os valores informados: valor unitário e quantidade devem ser maiores que zero.",IF(OR(AND($G234="",$H234&lt;&gt;""),AND($G234&lt;&gt;"",$H234=""),AND($J234="",$K234&lt;&gt;""),AND($J234&lt;&gt;"",$K234=""),AND($M234="",$N234&lt;&gt;""),AND($M234&lt;&gt;"",$N234=""),AND($P234="",$Q234&lt;&gt;""),AND($P234&lt;&gt;"",$Q234=""),AND($S234="",$T234&lt;&gt;""),AND($S234&lt;&gt;"",$T234=""),AND($V234="",$W234&lt;&gt;""),AND($V234&lt;&gt;"",$W234="")),"Há ano preenchido parcialmente: "&amp;TRIM(IF(AND($G234="",$H234&lt;&gt;""),"Ano 1 (falta valor unitário); ","")&amp;IF(AND($G234&lt;&gt;"",$H234=""),"Ano 1 (falta quantidade); ","")&amp;IF(AND($J234="",$K234&lt;&gt;""),"Ano 2 (falta valor unitário); ","")&amp;IF(AND($J234&lt;&gt;"",$K234=""),"Ano 2 (falta quantidade); ","")&amp;IF(AND($M234="",$N234&lt;&gt;""),"Ano 3 (falta valor unitário); ","")&amp;IF(AND($M234&lt;&gt;"",$N234=""),"Ano 3 (falta quantidade); ","")&amp;IF(AND($P234="",$Q234&lt;&gt;""),"Ano 4 (falta valor unitário); ","")&amp;IF(AND($P234&lt;&gt;"",$Q234=""),"Ano 4 (falta quantidade); ","")&amp;IF(AND($S234="",$T234&lt;&gt;""),"Ano 5 (falta valor unitário); ","")&amp;IF(AND($S234&lt;&gt;"",$T234=""),"Ano 5 (falta quantidade); ","")&amp;IF(AND($V234="",$W234&lt;&gt;""),"Ano 6 (falta valor unitário); ","")&amp;IF(AND($V234&lt;&gt;"",$W234=""),"Ano 6 (falta quantidade); ","")), IF(NOT(OR(AND($G234&lt;&gt;"",$H234&lt;&gt;""),AND($J234&lt;&gt;"",$K234&lt;&gt;""),AND($M234&lt;&gt;"",$N234&lt;&gt;""),AND($P234&lt;&gt;"",$Q234&lt;&gt;""),AND($S234&lt;&gt;"",$T234&lt;&gt;""),AND($V234&lt;&gt;"",$W234&lt;&gt;""))),"Informe pelo menos um ano completo com valor unitário e quantidade.",IF(AND($C234&lt;&gt;"",$E234&lt;&gt;"",LEFT(TRIM($C234),1)&lt;&gt;LEFT(TRIM($E234),1)),"Categoria e tipo estão incompatíveis.",IF(IF(OR($E234="",$F234=""),FALSE(),IFERROR(COUNTIF(INDIRECT("UNITS_"&amp;SUBSTITUTE(LEFT($E234,FIND(" ",$E234&amp;" ")-1),".","_")),$F234)=0,TRUE())),"Unidade incompatível com o tipo selecionado.",IF(OR(AND(ISNUMBER(SEARCH("comunic",LOWER($B234))),LEFT($E234,3)&lt;&gt;"4.4"),AND(ISNUMBER(SEARCH("monitor",LOWER($B234))),NOT(OR(LEFT($E234,3)="1.5",LEFT($E234,3)="2.5")))),"Revise a classificação do item conforme as regras de preenchimento.",IF(AND($B234&lt;&gt;"",OR(ISNUMBER(SEARCH("outro",LOWER($B234))),ISNUMBER(SEARCH("divers",LOWER($B234))),ISNUMBER(SEARCH("kit",LOWER($B234))),ISNUMBER(SEARCH("ferrament",LOWER($B234))),ISNUMBER(SEARCH("epi",LOWER($B234)))),NOT(OR($Z234&lt;&gt;"",$AA234&lt;&gt;""))),"Descrição muito genérica: detalhe melhor o item e registre o racional no memorial ou em anexo.",IF(AND($Y234=0,$B234&lt;&gt;"",OR($G234&lt;&gt;"",$H234&lt;&gt;"",$J234&lt;&gt;"",$K234&lt;&gt;"",$M234&lt;&gt;"",$N234&lt;&gt;"",$P234&lt;&gt;"",$Q234&lt;&gt;"",$S234&lt;&gt;"",$T234&lt;&gt;"",$V234&lt;&gt;"",$W234&lt;&gt;"")),"O item possui dados lançados, mas o total está zerado. Revise os valores informados.","")))))))))))))))</f>
        <v/>
      </c>
    </row>
    <row r="235" spans="1:35" ht="14.25" customHeight="1" x14ac:dyDescent="0.25">
      <c r="A235" s="57" t="str">
        <f t="shared" si="39"/>
        <v/>
      </c>
      <c r="B235" s="61"/>
      <c r="C235" s="61"/>
      <c r="D235" s="58"/>
      <c r="E235" s="61"/>
      <c r="F235" s="61"/>
      <c r="G235" s="272"/>
      <c r="H235" s="62"/>
      <c r="I235" s="273">
        <f t="shared" si="40"/>
        <v>0</v>
      </c>
      <c r="J235" s="272"/>
      <c r="K235" s="62"/>
      <c r="L235" s="270">
        <f t="shared" si="41"/>
        <v>0</v>
      </c>
      <c r="M235" s="272"/>
      <c r="N235" s="62"/>
      <c r="O235" s="270">
        <f t="shared" si="42"/>
        <v>0</v>
      </c>
      <c r="P235" s="272"/>
      <c r="Q235" s="62"/>
      <c r="R235" s="271">
        <f t="shared" si="43"/>
        <v>0</v>
      </c>
      <c r="S235" s="272"/>
      <c r="T235" s="62"/>
      <c r="U235" s="270">
        <f t="shared" si="44"/>
        <v>0</v>
      </c>
      <c r="V235" s="272"/>
      <c r="W235" s="62"/>
      <c r="X235" s="270">
        <f t="shared" si="45"/>
        <v>0</v>
      </c>
      <c r="Y235" s="270">
        <f t="shared" si="46"/>
        <v>0</v>
      </c>
      <c r="Z235" s="61"/>
      <c r="AA235" s="61"/>
      <c r="AB235" s="60" t="str">
        <f t="shared" si="47"/>
        <v/>
      </c>
      <c r="AC235" s="21" t="b">
        <f t="shared" si="48"/>
        <v>0</v>
      </c>
      <c r="AD235" s="21" t="b">
        <f t="shared" si="49"/>
        <v>0</v>
      </c>
      <c r="AE235" s="21" t="b">
        <f t="shared" si="50"/>
        <v>0</v>
      </c>
      <c r="AF235" s="21" t="b">
        <f ca="1">OR(AND($AC235,NOT($AD235)),AND($AC235,OR(AND($G235="",$H235&lt;&gt;""),AND($G235&lt;&gt;"",$H235=""),AND($J235="",$K235&lt;&gt;""),AND($J235&lt;&gt;"",$K235=""),AND($M235="",$N235&lt;&gt;""),AND($M235&lt;&gt;"",$N235=""),AND($P235="",$Q235&lt;&gt;""),AND($P235&lt;&gt;"",$Q235=""),AND($S235="",$T235&lt;&gt;""),AND($S235&lt;&gt;"",$T235=""),AND($V235="",$W235&lt;&gt;""),AND($V235&lt;&gt;"",$W235=""))),AND($C235&lt;&gt;"",$E235&lt;&gt;"",LEFT(TRIM($C235),1)&lt;&gt;LEFT(TRIM($E235),1)),IF(OR($E235="",$F235=""),FALSE(),IFERROR(COUNTIF(INDIRECT("UNITS_"&amp;SUBSTITUTE(LEFT($E235,FIND(" ",$E235&amp;" ")-1),".","_")),$F235)=0,TRUE())),AND($B235&lt;&gt;"",OR(ISNUMBER(SEARCH("outro",LOWER($B235))),ISNUMBER(SEARCH("divers",LOWER($B235))),ISNUMBER(SEARCH("etc",LOWER($B235))))),OR(AND(ISNUMBER(SEARCH("comunic",LOWER($B235))),LEFT($E235,3)&lt;&gt;"4.4"),AND(ISNUMBER(SEARCH("monitor",LOWER($B235))),NOT(OR(LEFT($E235,3)="1.5",LEFT($E235,3)="2.5")))),AND($B235&lt;&gt;"",OR(LEFT($C235,1)="1",LEFT($C235,1)="2"),$D235=""),AND($D235&lt;&gt;"",NOT(OR(LEFT($C235,1)="1",LEFT($C235,1)="2"))),AND($D235&lt;&gt;"",COUNTIF(' PROJETO'!$B$14:$B$16,$D235)=0),IF($D235="",FALSE(),IF(COUNTIF(' PROJETO'!$B$14:$B$16,$D235)=0,FALSE(),IFERROR(INDEX(' PROJETO'!$C$14:$C$16,MATCH($D235,' PROJETO'!$B$14:$B$16,0))&lt;&gt;"Sim",FALSE()))))</f>
        <v>0</v>
      </c>
      <c r="AG235" s="21" t="b">
        <f>AND($AC235,$Y235&gt;'CONFG.  LISTAS'!$F$4,$Z235="",$AA235="")</f>
        <v>0</v>
      </c>
      <c r="AH235" s="21" t="str">
        <f t="shared" si="51"/>
        <v/>
      </c>
      <c r="AI235" s="43" t="str">
        <f ca="1">IF(NOT($AC235),"",IF(OR($B235="",$C235="",$E235="",$F235=""),"Preencha descrição, categoria, tipo e unidade.",IF(AND($B235&lt;&gt;"",OR(LEFT($C235,1)="1",LEFT($C235,1)="2"),$D235=""),"Informe a prática de restauração para itens diretos.",IF(AND($D235&lt;&gt;"",NOT(OR(LEFT($C235,1)="1",LEFT($C235,1)="2"))),"Custos indiretos não devem pertencer a uma prática específica.",IF(AND($D235&lt;&gt;"",COUNTIF(' PROJETO'!$B$14:$B$16,$D235)=0),"Prática de restauração inválida ou não cadastrada.",IF(IF($D235="",FALSE(),IF(COUNTIF(' PROJETO'!$B$14:$B$16,$D235)=0,FALSE(),IFERROR(INDEX(' PROJETO'!$C$14:$C$16,MATCH($D235,' PROJETO'!$B$14:$B$16,0))&lt;&gt;"Sim",FALSE()))),"A prática informada no item não foi selecionada na aba Projeto.",IF(AND(MAX($I235,$L235,$O235,$R235,$U235,$X235)&gt;'CONFG.  LISTAS'!$F$4,NOT(OR($Z235&lt;&gt;"",$AA235&lt;&gt;""))),"Memorial de cálculo ou anexo obrigatório não informado para item acima do limite.",IF(OR(AND($G235&lt;&gt;"",$H235&lt;&gt;"",OR($G235&lt;=0,$H235&lt;=0)),AND($J235&lt;&gt;"",$K235&lt;&gt;"",OR($J235&lt;=0,$K235&lt;=0)),AND($M235&lt;&gt;"",$N235&lt;&gt;"",OR($M235&lt;=0,$N235&lt;=0)),AND($P235&lt;&gt;"",$Q235&lt;&gt;"",OR($P235&lt;=0,$Q235&lt;=0)),AND($S235&lt;&gt;"",$T235&lt;&gt;"",OR($S235&lt;=0,$T235&lt;=0)),AND($V235&lt;&gt;"",$W235&lt;&gt;"",OR($V235&lt;=0,$W235&lt;=0))),"Revise os valores informados: valor unitário e quantidade devem ser maiores que zero.",IF(OR(AND($G235="",$H235&lt;&gt;""),AND($G235&lt;&gt;"",$H235=""),AND($J235="",$K235&lt;&gt;""),AND($J235&lt;&gt;"",$K235=""),AND($M235="",$N235&lt;&gt;""),AND($M235&lt;&gt;"",$N235=""),AND($P235="",$Q235&lt;&gt;""),AND($P235&lt;&gt;"",$Q235=""),AND($S235="",$T235&lt;&gt;""),AND($S235&lt;&gt;"",$T235=""),AND($V235="",$W235&lt;&gt;""),AND($V235&lt;&gt;"",$W235="")),"Há ano preenchido parcialmente: "&amp;TRIM(IF(AND($G235="",$H235&lt;&gt;""),"Ano 1 (falta valor unitário); ","")&amp;IF(AND($G235&lt;&gt;"",$H235=""),"Ano 1 (falta quantidade); ","")&amp;IF(AND($J235="",$K235&lt;&gt;""),"Ano 2 (falta valor unitário); ","")&amp;IF(AND($J235&lt;&gt;"",$K235=""),"Ano 2 (falta quantidade); ","")&amp;IF(AND($M235="",$N235&lt;&gt;""),"Ano 3 (falta valor unitário); ","")&amp;IF(AND($M235&lt;&gt;"",$N235=""),"Ano 3 (falta quantidade); ","")&amp;IF(AND($P235="",$Q235&lt;&gt;""),"Ano 4 (falta valor unitário); ","")&amp;IF(AND($P235&lt;&gt;"",$Q235=""),"Ano 4 (falta quantidade); ","")&amp;IF(AND($S235="",$T235&lt;&gt;""),"Ano 5 (falta valor unitário); ","")&amp;IF(AND($S235&lt;&gt;"",$T235=""),"Ano 5 (falta quantidade); ","")&amp;IF(AND($V235="",$W235&lt;&gt;""),"Ano 6 (falta valor unitário); ","")&amp;IF(AND($V235&lt;&gt;"",$W235=""),"Ano 6 (falta quantidade); ","")), IF(NOT(OR(AND($G235&lt;&gt;"",$H235&lt;&gt;""),AND($J235&lt;&gt;"",$K235&lt;&gt;""),AND($M235&lt;&gt;"",$N235&lt;&gt;""),AND($P235&lt;&gt;"",$Q235&lt;&gt;""),AND($S235&lt;&gt;"",$T235&lt;&gt;""),AND($V235&lt;&gt;"",$W235&lt;&gt;""))),"Informe pelo menos um ano completo com valor unitário e quantidade.",IF(AND($C235&lt;&gt;"",$E235&lt;&gt;"",LEFT(TRIM($C235),1)&lt;&gt;LEFT(TRIM($E235),1)),"Categoria e tipo estão incompatíveis.",IF(IF(OR($E235="",$F235=""),FALSE(),IFERROR(COUNTIF(INDIRECT("UNITS_"&amp;SUBSTITUTE(LEFT($E235,FIND(" ",$E235&amp;" ")-1),".","_")),$F235)=0,TRUE())),"Unidade incompatível com o tipo selecionado.",IF(OR(AND(ISNUMBER(SEARCH("comunic",LOWER($B235))),LEFT($E235,3)&lt;&gt;"4.4"),AND(ISNUMBER(SEARCH("monitor",LOWER($B235))),NOT(OR(LEFT($E235,3)="1.5",LEFT($E235,3)="2.5")))),"Revise a classificação do item conforme as regras de preenchimento.",IF(AND($B235&lt;&gt;"",OR(ISNUMBER(SEARCH("outro",LOWER($B235))),ISNUMBER(SEARCH("divers",LOWER($B235))),ISNUMBER(SEARCH("kit",LOWER($B235))),ISNUMBER(SEARCH("ferrament",LOWER($B235))),ISNUMBER(SEARCH("epi",LOWER($B235)))),NOT(OR($Z235&lt;&gt;"",$AA235&lt;&gt;""))),"Descrição muito genérica: detalhe melhor o item e registre o racional no memorial ou em anexo.",IF(AND($Y235=0,$B235&lt;&gt;"",OR($G235&lt;&gt;"",$H235&lt;&gt;"",$J235&lt;&gt;"",$K235&lt;&gt;"",$M235&lt;&gt;"",$N235&lt;&gt;"",$P235&lt;&gt;"",$Q235&lt;&gt;"",$S235&lt;&gt;"",$T235&lt;&gt;"",$V235&lt;&gt;"",$W235&lt;&gt;"")),"O item possui dados lançados, mas o total está zerado. Revise os valores informados.","")))))))))))))))</f>
        <v/>
      </c>
    </row>
    <row r="236" spans="1:35" ht="14.25" customHeight="1" x14ac:dyDescent="0.25">
      <c r="A236" s="57" t="str">
        <f t="shared" si="39"/>
        <v/>
      </c>
      <c r="B236" s="58"/>
      <c r="C236" s="58"/>
      <c r="D236" s="58"/>
      <c r="E236" s="58"/>
      <c r="F236" s="58"/>
      <c r="G236" s="269"/>
      <c r="H236" s="59"/>
      <c r="I236" s="273">
        <f t="shared" si="40"/>
        <v>0</v>
      </c>
      <c r="J236" s="269"/>
      <c r="K236" s="59"/>
      <c r="L236" s="270">
        <f t="shared" si="41"/>
        <v>0</v>
      </c>
      <c r="M236" s="269"/>
      <c r="N236" s="59"/>
      <c r="O236" s="270">
        <f t="shared" si="42"/>
        <v>0</v>
      </c>
      <c r="P236" s="269"/>
      <c r="Q236" s="59"/>
      <c r="R236" s="271">
        <f t="shared" si="43"/>
        <v>0</v>
      </c>
      <c r="S236" s="269"/>
      <c r="T236" s="59"/>
      <c r="U236" s="270">
        <f t="shared" si="44"/>
        <v>0</v>
      </c>
      <c r="V236" s="269"/>
      <c r="W236" s="59"/>
      <c r="X236" s="270">
        <f t="shared" si="45"/>
        <v>0</v>
      </c>
      <c r="Y236" s="270">
        <f t="shared" si="46"/>
        <v>0</v>
      </c>
      <c r="Z236" s="58"/>
      <c r="AA236" s="58"/>
      <c r="AB236" s="60" t="str">
        <f t="shared" si="47"/>
        <v/>
      </c>
      <c r="AC236" s="21" t="b">
        <f t="shared" si="48"/>
        <v>0</v>
      </c>
      <c r="AD236" s="21" t="b">
        <f t="shared" si="49"/>
        <v>0</v>
      </c>
      <c r="AE236" s="21" t="b">
        <f t="shared" si="50"/>
        <v>0</v>
      </c>
      <c r="AF236" s="21" t="b">
        <f ca="1">OR(AND($AC236,NOT($AD236)),AND($AC236,OR(AND($G236="",$H236&lt;&gt;""),AND($G236&lt;&gt;"",$H236=""),AND($J236="",$K236&lt;&gt;""),AND($J236&lt;&gt;"",$K236=""),AND($M236="",$N236&lt;&gt;""),AND($M236&lt;&gt;"",$N236=""),AND($P236="",$Q236&lt;&gt;""),AND($P236&lt;&gt;"",$Q236=""),AND($S236="",$T236&lt;&gt;""),AND($S236&lt;&gt;"",$T236=""),AND($V236="",$W236&lt;&gt;""),AND($V236&lt;&gt;"",$W236=""))),AND($C236&lt;&gt;"",$E236&lt;&gt;"",LEFT(TRIM($C236),1)&lt;&gt;LEFT(TRIM($E236),1)),IF(OR($E236="",$F236=""),FALSE(),IFERROR(COUNTIF(INDIRECT("UNITS_"&amp;SUBSTITUTE(LEFT($E236,FIND(" ",$E236&amp;" ")-1),".","_")),$F236)=0,TRUE())),AND($B236&lt;&gt;"",OR(ISNUMBER(SEARCH("outro",LOWER($B236))),ISNUMBER(SEARCH("divers",LOWER($B236))),ISNUMBER(SEARCH("etc",LOWER($B236))))),OR(AND(ISNUMBER(SEARCH("comunic",LOWER($B236))),LEFT($E236,3)&lt;&gt;"4.4"),AND(ISNUMBER(SEARCH("monitor",LOWER($B236))),NOT(OR(LEFT($E236,3)="1.5",LEFT($E236,3)="2.5")))),AND($B236&lt;&gt;"",OR(LEFT($C236,1)="1",LEFT($C236,1)="2"),$D236=""),AND($D236&lt;&gt;"",NOT(OR(LEFT($C236,1)="1",LEFT($C236,1)="2"))),AND($D236&lt;&gt;"",COUNTIF(' PROJETO'!$B$14:$B$16,$D236)=0),IF($D236="",FALSE(),IF(COUNTIF(' PROJETO'!$B$14:$B$16,$D236)=0,FALSE(),IFERROR(INDEX(' PROJETO'!$C$14:$C$16,MATCH($D236,' PROJETO'!$B$14:$B$16,0))&lt;&gt;"Sim",FALSE()))))</f>
        <v>0</v>
      </c>
      <c r="AG236" s="21" t="b">
        <f>AND($AC236,$Y236&gt;'CONFG.  LISTAS'!$F$4,$Z236="",$AA236="")</f>
        <v>0</v>
      </c>
      <c r="AH236" s="21" t="str">
        <f t="shared" si="51"/>
        <v/>
      </c>
      <c r="AI236" s="43" t="str">
        <f ca="1">IF(NOT($AC236),"",IF(OR($B236="",$C236="",$E236="",$F236=""),"Preencha descrição, categoria, tipo e unidade.",IF(AND($B236&lt;&gt;"",OR(LEFT($C236,1)="1",LEFT($C236,1)="2"),$D236=""),"Informe a prática de restauração para itens diretos.",IF(AND($D236&lt;&gt;"",NOT(OR(LEFT($C236,1)="1",LEFT($C236,1)="2"))),"Custos indiretos não devem pertencer a uma prática específica.",IF(AND($D236&lt;&gt;"",COUNTIF(' PROJETO'!$B$14:$B$16,$D236)=0),"Prática de restauração inválida ou não cadastrada.",IF(IF($D236="",FALSE(),IF(COUNTIF(' PROJETO'!$B$14:$B$16,$D236)=0,FALSE(),IFERROR(INDEX(' PROJETO'!$C$14:$C$16,MATCH($D236,' PROJETO'!$B$14:$B$16,0))&lt;&gt;"Sim",FALSE()))),"A prática informada no item não foi selecionada na aba Projeto.",IF(AND(MAX($I236,$L236,$O236,$R236,$U236,$X236)&gt;'CONFG.  LISTAS'!$F$4,NOT(OR($Z236&lt;&gt;"",$AA236&lt;&gt;""))),"Memorial de cálculo ou anexo obrigatório não informado para item acima do limite.",IF(OR(AND($G236&lt;&gt;"",$H236&lt;&gt;"",OR($G236&lt;=0,$H236&lt;=0)),AND($J236&lt;&gt;"",$K236&lt;&gt;"",OR($J236&lt;=0,$K236&lt;=0)),AND($M236&lt;&gt;"",$N236&lt;&gt;"",OR($M236&lt;=0,$N236&lt;=0)),AND($P236&lt;&gt;"",$Q236&lt;&gt;"",OR($P236&lt;=0,$Q236&lt;=0)),AND($S236&lt;&gt;"",$T236&lt;&gt;"",OR($S236&lt;=0,$T236&lt;=0)),AND($V236&lt;&gt;"",$W236&lt;&gt;"",OR($V236&lt;=0,$W236&lt;=0))),"Revise os valores informados: valor unitário e quantidade devem ser maiores que zero.",IF(OR(AND($G236="",$H236&lt;&gt;""),AND($G236&lt;&gt;"",$H236=""),AND($J236="",$K236&lt;&gt;""),AND($J236&lt;&gt;"",$K236=""),AND($M236="",$N236&lt;&gt;""),AND($M236&lt;&gt;"",$N236=""),AND($P236="",$Q236&lt;&gt;""),AND($P236&lt;&gt;"",$Q236=""),AND($S236="",$T236&lt;&gt;""),AND($S236&lt;&gt;"",$T236=""),AND($V236="",$W236&lt;&gt;""),AND($V236&lt;&gt;"",$W236="")),"Há ano preenchido parcialmente: "&amp;TRIM(IF(AND($G236="",$H236&lt;&gt;""),"Ano 1 (falta valor unitário); ","")&amp;IF(AND($G236&lt;&gt;"",$H236=""),"Ano 1 (falta quantidade); ","")&amp;IF(AND($J236="",$K236&lt;&gt;""),"Ano 2 (falta valor unitário); ","")&amp;IF(AND($J236&lt;&gt;"",$K236=""),"Ano 2 (falta quantidade); ","")&amp;IF(AND($M236="",$N236&lt;&gt;""),"Ano 3 (falta valor unitário); ","")&amp;IF(AND($M236&lt;&gt;"",$N236=""),"Ano 3 (falta quantidade); ","")&amp;IF(AND($P236="",$Q236&lt;&gt;""),"Ano 4 (falta valor unitário); ","")&amp;IF(AND($P236&lt;&gt;"",$Q236=""),"Ano 4 (falta quantidade); ","")&amp;IF(AND($S236="",$T236&lt;&gt;""),"Ano 5 (falta valor unitário); ","")&amp;IF(AND($S236&lt;&gt;"",$T236=""),"Ano 5 (falta quantidade); ","")&amp;IF(AND($V236="",$W236&lt;&gt;""),"Ano 6 (falta valor unitário); ","")&amp;IF(AND($V236&lt;&gt;"",$W236=""),"Ano 6 (falta quantidade); ","")), IF(NOT(OR(AND($G236&lt;&gt;"",$H236&lt;&gt;""),AND($J236&lt;&gt;"",$K236&lt;&gt;""),AND($M236&lt;&gt;"",$N236&lt;&gt;""),AND($P236&lt;&gt;"",$Q236&lt;&gt;""),AND($S236&lt;&gt;"",$T236&lt;&gt;""),AND($V236&lt;&gt;"",$W236&lt;&gt;""))),"Informe pelo menos um ano completo com valor unitário e quantidade.",IF(AND($C236&lt;&gt;"",$E236&lt;&gt;"",LEFT(TRIM($C236),1)&lt;&gt;LEFT(TRIM($E236),1)),"Categoria e tipo estão incompatíveis.",IF(IF(OR($E236="",$F236=""),FALSE(),IFERROR(COUNTIF(INDIRECT("UNITS_"&amp;SUBSTITUTE(LEFT($E236,FIND(" ",$E236&amp;" ")-1),".","_")),$F236)=0,TRUE())),"Unidade incompatível com o tipo selecionado.",IF(OR(AND(ISNUMBER(SEARCH("comunic",LOWER($B236))),LEFT($E236,3)&lt;&gt;"4.4"),AND(ISNUMBER(SEARCH("monitor",LOWER($B236))),NOT(OR(LEFT($E236,3)="1.5",LEFT($E236,3)="2.5")))),"Revise a classificação do item conforme as regras de preenchimento.",IF(AND($B236&lt;&gt;"",OR(ISNUMBER(SEARCH("outro",LOWER($B236))),ISNUMBER(SEARCH("divers",LOWER($B236))),ISNUMBER(SEARCH("kit",LOWER($B236))),ISNUMBER(SEARCH("ferrament",LOWER($B236))),ISNUMBER(SEARCH("epi",LOWER($B236)))),NOT(OR($Z236&lt;&gt;"",$AA236&lt;&gt;""))),"Descrição muito genérica: detalhe melhor o item e registre o racional no memorial ou em anexo.",IF(AND($Y236=0,$B236&lt;&gt;"",OR($G236&lt;&gt;"",$H236&lt;&gt;"",$J236&lt;&gt;"",$K236&lt;&gt;"",$M236&lt;&gt;"",$N236&lt;&gt;"",$P236&lt;&gt;"",$Q236&lt;&gt;"",$S236&lt;&gt;"",$T236&lt;&gt;"",$V236&lt;&gt;"",$W236&lt;&gt;"")),"O item possui dados lançados, mas o total está zerado. Revise os valores informados.","")))))))))))))))</f>
        <v/>
      </c>
    </row>
    <row r="237" spans="1:35" ht="14.25" customHeight="1" x14ac:dyDescent="0.25">
      <c r="A237" s="57" t="str">
        <f t="shared" si="39"/>
        <v/>
      </c>
      <c r="B237" s="61"/>
      <c r="C237" s="61"/>
      <c r="D237" s="58"/>
      <c r="E237" s="61"/>
      <c r="F237" s="61"/>
      <c r="G237" s="272"/>
      <c r="H237" s="62"/>
      <c r="I237" s="273">
        <f t="shared" si="40"/>
        <v>0</v>
      </c>
      <c r="J237" s="272"/>
      <c r="K237" s="62"/>
      <c r="L237" s="270">
        <f t="shared" si="41"/>
        <v>0</v>
      </c>
      <c r="M237" s="272"/>
      <c r="N237" s="62"/>
      <c r="O237" s="270">
        <f t="shared" si="42"/>
        <v>0</v>
      </c>
      <c r="P237" s="272"/>
      <c r="Q237" s="62"/>
      <c r="R237" s="271">
        <f t="shared" si="43"/>
        <v>0</v>
      </c>
      <c r="S237" s="272"/>
      <c r="T237" s="62"/>
      <c r="U237" s="270">
        <f t="shared" si="44"/>
        <v>0</v>
      </c>
      <c r="V237" s="272"/>
      <c r="W237" s="62"/>
      <c r="X237" s="270">
        <f t="shared" si="45"/>
        <v>0</v>
      </c>
      <c r="Y237" s="270">
        <f t="shared" si="46"/>
        <v>0</v>
      </c>
      <c r="Z237" s="61"/>
      <c r="AA237" s="61"/>
      <c r="AB237" s="60" t="str">
        <f t="shared" si="47"/>
        <v/>
      </c>
      <c r="AC237" s="21" t="b">
        <f t="shared" si="48"/>
        <v>0</v>
      </c>
      <c r="AD237" s="21" t="b">
        <f t="shared" si="49"/>
        <v>0</v>
      </c>
      <c r="AE237" s="21" t="b">
        <f t="shared" si="50"/>
        <v>0</v>
      </c>
      <c r="AF237" s="21" t="b">
        <f ca="1">OR(AND($AC237,NOT($AD237)),AND($AC237,OR(AND($G237="",$H237&lt;&gt;""),AND($G237&lt;&gt;"",$H237=""),AND($J237="",$K237&lt;&gt;""),AND($J237&lt;&gt;"",$K237=""),AND($M237="",$N237&lt;&gt;""),AND($M237&lt;&gt;"",$N237=""),AND($P237="",$Q237&lt;&gt;""),AND($P237&lt;&gt;"",$Q237=""),AND($S237="",$T237&lt;&gt;""),AND($S237&lt;&gt;"",$T237=""),AND($V237="",$W237&lt;&gt;""),AND($V237&lt;&gt;"",$W237=""))),AND($C237&lt;&gt;"",$E237&lt;&gt;"",LEFT(TRIM($C237),1)&lt;&gt;LEFT(TRIM($E237),1)),IF(OR($E237="",$F237=""),FALSE(),IFERROR(COUNTIF(INDIRECT("UNITS_"&amp;SUBSTITUTE(LEFT($E237,FIND(" ",$E237&amp;" ")-1),".","_")),$F237)=0,TRUE())),AND($B237&lt;&gt;"",OR(ISNUMBER(SEARCH("outro",LOWER($B237))),ISNUMBER(SEARCH("divers",LOWER($B237))),ISNUMBER(SEARCH("etc",LOWER($B237))))),OR(AND(ISNUMBER(SEARCH("comunic",LOWER($B237))),LEFT($E237,3)&lt;&gt;"4.4"),AND(ISNUMBER(SEARCH("monitor",LOWER($B237))),NOT(OR(LEFT($E237,3)="1.5",LEFT($E237,3)="2.5")))),AND($B237&lt;&gt;"",OR(LEFT($C237,1)="1",LEFT($C237,1)="2"),$D237=""),AND($D237&lt;&gt;"",NOT(OR(LEFT($C237,1)="1",LEFT($C237,1)="2"))),AND($D237&lt;&gt;"",COUNTIF(' PROJETO'!$B$14:$B$16,$D237)=0),IF($D237="",FALSE(),IF(COUNTIF(' PROJETO'!$B$14:$B$16,$D237)=0,FALSE(),IFERROR(INDEX(' PROJETO'!$C$14:$C$16,MATCH($D237,' PROJETO'!$B$14:$B$16,0))&lt;&gt;"Sim",FALSE()))))</f>
        <v>0</v>
      </c>
      <c r="AG237" s="21" t="b">
        <f>AND($AC237,$Y237&gt;'CONFG.  LISTAS'!$F$4,$Z237="",$AA237="")</f>
        <v>0</v>
      </c>
      <c r="AH237" s="21" t="str">
        <f t="shared" si="51"/>
        <v/>
      </c>
      <c r="AI237" s="43" t="str">
        <f ca="1">IF(NOT($AC237),"",IF(OR($B237="",$C237="",$E237="",$F237=""),"Preencha descrição, categoria, tipo e unidade.",IF(AND($B237&lt;&gt;"",OR(LEFT($C237,1)="1",LEFT($C237,1)="2"),$D237=""),"Informe a prática de restauração para itens diretos.",IF(AND($D237&lt;&gt;"",NOT(OR(LEFT($C237,1)="1",LEFT($C237,1)="2"))),"Custos indiretos não devem pertencer a uma prática específica.",IF(AND($D237&lt;&gt;"",COUNTIF(' PROJETO'!$B$14:$B$16,$D237)=0),"Prática de restauração inválida ou não cadastrada.",IF(IF($D237="",FALSE(),IF(COUNTIF(' PROJETO'!$B$14:$B$16,$D237)=0,FALSE(),IFERROR(INDEX(' PROJETO'!$C$14:$C$16,MATCH($D237,' PROJETO'!$B$14:$B$16,0))&lt;&gt;"Sim",FALSE()))),"A prática informada no item não foi selecionada na aba Projeto.",IF(AND(MAX($I237,$L237,$O237,$R237,$U237,$X237)&gt;'CONFG.  LISTAS'!$F$4,NOT(OR($Z237&lt;&gt;"",$AA237&lt;&gt;""))),"Memorial de cálculo ou anexo obrigatório não informado para item acima do limite.",IF(OR(AND($G237&lt;&gt;"",$H237&lt;&gt;"",OR($G237&lt;=0,$H237&lt;=0)),AND($J237&lt;&gt;"",$K237&lt;&gt;"",OR($J237&lt;=0,$K237&lt;=0)),AND($M237&lt;&gt;"",$N237&lt;&gt;"",OR($M237&lt;=0,$N237&lt;=0)),AND($P237&lt;&gt;"",$Q237&lt;&gt;"",OR($P237&lt;=0,$Q237&lt;=0)),AND($S237&lt;&gt;"",$T237&lt;&gt;"",OR($S237&lt;=0,$T237&lt;=0)),AND($V237&lt;&gt;"",$W237&lt;&gt;"",OR($V237&lt;=0,$W237&lt;=0))),"Revise os valores informados: valor unitário e quantidade devem ser maiores que zero.",IF(OR(AND($G237="",$H237&lt;&gt;""),AND($G237&lt;&gt;"",$H237=""),AND($J237="",$K237&lt;&gt;""),AND($J237&lt;&gt;"",$K237=""),AND($M237="",$N237&lt;&gt;""),AND($M237&lt;&gt;"",$N237=""),AND($P237="",$Q237&lt;&gt;""),AND($P237&lt;&gt;"",$Q237=""),AND($S237="",$T237&lt;&gt;""),AND($S237&lt;&gt;"",$T237=""),AND($V237="",$W237&lt;&gt;""),AND($V237&lt;&gt;"",$W237="")),"Há ano preenchido parcialmente: "&amp;TRIM(IF(AND($G237="",$H237&lt;&gt;""),"Ano 1 (falta valor unitário); ","")&amp;IF(AND($G237&lt;&gt;"",$H237=""),"Ano 1 (falta quantidade); ","")&amp;IF(AND($J237="",$K237&lt;&gt;""),"Ano 2 (falta valor unitário); ","")&amp;IF(AND($J237&lt;&gt;"",$K237=""),"Ano 2 (falta quantidade); ","")&amp;IF(AND($M237="",$N237&lt;&gt;""),"Ano 3 (falta valor unitário); ","")&amp;IF(AND($M237&lt;&gt;"",$N237=""),"Ano 3 (falta quantidade); ","")&amp;IF(AND($P237="",$Q237&lt;&gt;""),"Ano 4 (falta valor unitário); ","")&amp;IF(AND($P237&lt;&gt;"",$Q237=""),"Ano 4 (falta quantidade); ","")&amp;IF(AND($S237="",$T237&lt;&gt;""),"Ano 5 (falta valor unitário); ","")&amp;IF(AND($S237&lt;&gt;"",$T237=""),"Ano 5 (falta quantidade); ","")&amp;IF(AND($V237="",$W237&lt;&gt;""),"Ano 6 (falta valor unitário); ","")&amp;IF(AND($V237&lt;&gt;"",$W237=""),"Ano 6 (falta quantidade); ","")), IF(NOT(OR(AND($G237&lt;&gt;"",$H237&lt;&gt;""),AND($J237&lt;&gt;"",$K237&lt;&gt;""),AND($M237&lt;&gt;"",$N237&lt;&gt;""),AND($P237&lt;&gt;"",$Q237&lt;&gt;""),AND($S237&lt;&gt;"",$T237&lt;&gt;""),AND($V237&lt;&gt;"",$W237&lt;&gt;""))),"Informe pelo menos um ano completo com valor unitário e quantidade.",IF(AND($C237&lt;&gt;"",$E237&lt;&gt;"",LEFT(TRIM($C237),1)&lt;&gt;LEFT(TRIM($E237),1)),"Categoria e tipo estão incompatíveis.",IF(IF(OR($E237="",$F237=""),FALSE(),IFERROR(COUNTIF(INDIRECT("UNITS_"&amp;SUBSTITUTE(LEFT($E237,FIND(" ",$E237&amp;" ")-1),".","_")),$F237)=0,TRUE())),"Unidade incompatível com o tipo selecionado.",IF(OR(AND(ISNUMBER(SEARCH("comunic",LOWER($B237))),LEFT($E237,3)&lt;&gt;"4.4"),AND(ISNUMBER(SEARCH("monitor",LOWER($B237))),NOT(OR(LEFT($E237,3)="1.5",LEFT($E237,3)="2.5")))),"Revise a classificação do item conforme as regras de preenchimento.",IF(AND($B237&lt;&gt;"",OR(ISNUMBER(SEARCH("outro",LOWER($B237))),ISNUMBER(SEARCH("divers",LOWER($B237))),ISNUMBER(SEARCH("kit",LOWER($B237))),ISNUMBER(SEARCH("ferrament",LOWER($B237))),ISNUMBER(SEARCH("epi",LOWER($B237)))),NOT(OR($Z237&lt;&gt;"",$AA237&lt;&gt;""))),"Descrição muito genérica: detalhe melhor o item e registre o racional no memorial ou em anexo.",IF(AND($Y237=0,$B237&lt;&gt;"",OR($G237&lt;&gt;"",$H237&lt;&gt;"",$J237&lt;&gt;"",$K237&lt;&gt;"",$M237&lt;&gt;"",$N237&lt;&gt;"",$P237&lt;&gt;"",$Q237&lt;&gt;"",$S237&lt;&gt;"",$T237&lt;&gt;"",$V237&lt;&gt;"",$W237&lt;&gt;"")),"O item possui dados lançados, mas o total está zerado. Revise os valores informados.","")))))))))))))))</f>
        <v/>
      </c>
    </row>
    <row r="238" spans="1:35" ht="14.25" customHeight="1" x14ac:dyDescent="0.25">
      <c r="A238" s="57" t="str">
        <f t="shared" si="39"/>
        <v/>
      </c>
      <c r="B238" s="58"/>
      <c r="C238" s="58"/>
      <c r="D238" s="58"/>
      <c r="E238" s="58"/>
      <c r="F238" s="58"/>
      <c r="G238" s="269"/>
      <c r="H238" s="59"/>
      <c r="I238" s="273">
        <f t="shared" si="40"/>
        <v>0</v>
      </c>
      <c r="J238" s="269"/>
      <c r="K238" s="59"/>
      <c r="L238" s="270">
        <f t="shared" si="41"/>
        <v>0</v>
      </c>
      <c r="M238" s="269"/>
      <c r="N238" s="59"/>
      <c r="O238" s="270">
        <f t="shared" si="42"/>
        <v>0</v>
      </c>
      <c r="P238" s="269"/>
      <c r="Q238" s="59"/>
      <c r="R238" s="271">
        <f t="shared" si="43"/>
        <v>0</v>
      </c>
      <c r="S238" s="269"/>
      <c r="T238" s="59"/>
      <c r="U238" s="270">
        <f t="shared" si="44"/>
        <v>0</v>
      </c>
      <c r="V238" s="269"/>
      <c r="W238" s="59"/>
      <c r="X238" s="270">
        <f t="shared" si="45"/>
        <v>0</v>
      </c>
      <c r="Y238" s="270">
        <f t="shared" si="46"/>
        <v>0</v>
      </c>
      <c r="Z238" s="58"/>
      <c r="AA238" s="58"/>
      <c r="AB238" s="60" t="str">
        <f t="shared" si="47"/>
        <v/>
      </c>
      <c r="AC238" s="21" t="b">
        <f t="shared" si="48"/>
        <v>0</v>
      </c>
      <c r="AD238" s="21" t="b">
        <f t="shared" si="49"/>
        <v>0</v>
      </c>
      <c r="AE238" s="21" t="b">
        <f t="shared" si="50"/>
        <v>0</v>
      </c>
      <c r="AF238" s="21" t="b">
        <f ca="1">OR(AND($AC238,NOT($AD238)),AND($AC238,OR(AND($G238="",$H238&lt;&gt;""),AND($G238&lt;&gt;"",$H238=""),AND($J238="",$K238&lt;&gt;""),AND($J238&lt;&gt;"",$K238=""),AND($M238="",$N238&lt;&gt;""),AND($M238&lt;&gt;"",$N238=""),AND($P238="",$Q238&lt;&gt;""),AND($P238&lt;&gt;"",$Q238=""),AND($S238="",$T238&lt;&gt;""),AND($S238&lt;&gt;"",$T238=""),AND($V238="",$W238&lt;&gt;""),AND($V238&lt;&gt;"",$W238=""))),AND($C238&lt;&gt;"",$E238&lt;&gt;"",LEFT(TRIM($C238),1)&lt;&gt;LEFT(TRIM($E238),1)),IF(OR($E238="",$F238=""),FALSE(),IFERROR(COUNTIF(INDIRECT("UNITS_"&amp;SUBSTITUTE(LEFT($E238,FIND(" ",$E238&amp;" ")-1),".","_")),$F238)=0,TRUE())),AND($B238&lt;&gt;"",OR(ISNUMBER(SEARCH("outro",LOWER($B238))),ISNUMBER(SEARCH("divers",LOWER($B238))),ISNUMBER(SEARCH("etc",LOWER($B238))))),OR(AND(ISNUMBER(SEARCH("comunic",LOWER($B238))),LEFT($E238,3)&lt;&gt;"4.4"),AND(ISNUMBER(SEARCH("monitor",LOWER($B238))),NOT(OR(LEFT($E238,3)="1.5",LEFT($E238,3)="2.5")))),AND($B238&lt;&gt;"",OR(LEFT($C238,1)="1",LEFT($C238,1)="2"),$D238=""),AND($D238&lt;&gt;"",NOT(OR(LEFT($C238,1)="1",LEFT($C238,1)="2"))),AND($D238&lt;&gt;"",COUNTIF(' PROJETO'!$B$14:$B$16,$D238)=0),IF($D238="",FALSE(),IF(COUNTIF(' PROJETO'!$B$14:$B$16,$D238)=0,FALSE(),IFERROR(INDEX(' PROJETO'!$C$14:$C$16,MATCH($D238,' PROJETO'!$B$14:$B$16,0))&lt;&gt;"Sim",FALSE()))))</f>
        <v>0</v>
      </c>
      <c r="AG238" s="21" t="b">
        <f>AND($AC238,$Y238&gt;'CONFG.  LISTAS'!$F$4,$Z238="",$AA238="")</f>
        <v>0</v>
      </c>
      <c r="AH238" s="21" t="str">
        <f t="shared" si="51"/>
        <v/>
      </c>
      <c r="AI238" s="43" t="str">
        <f ca="1">IF(NOT($AC238),"",IF(OR($B238="",$C238="",$E238="",$F238=""),"Preencha descrição, categoria, tipo e unidade.",IF(AND($B238&lt;&gt;"",OR(LEFT($C238,1)="1",LEFT($C238,1)="2"),$D238=""),"Informe a prática de restauração para itens diretos.",IF(AND($D238&lt;&gt;"",NOT(OR(LEFT($C238,1)="1",LEFT($C238,1)="2"))),"Custos indiretos não devem pertencer a uma prática específica.",IF(AND($D238&lt;&gt;"",COUNTIF(' PROJETO'!$B$14:$B$16,$D238)=0),"Prática de restauração inválida ou não cadastrada.",IF(IF($D238="",FALSE(),IF(COUNTIF(' PROJETO'!$B$14:$B$16,$D238)=0,FALSE(),IFERROR(INDEX(' PROJETO'!$C$14:$C$16,MATCH($D238,' PROJETO'!$B$14:$B$16,0))&lt;&gt;"Sim",FALSE()))),"A prática informada no item não foi selecionada na aba Projeto.",IF(AND(MAX($I238,$L238,$O238,$R238,$U238,$X238)&gt;'CONFG.  LISTAS'!$F$4,NOT(OR($Z238&lt;&gt;"",$AA238&lt;&gt;""))),"Memorial de cálculo ou anexo obrigatório não informado para item acima do limite.",IF(OR(AND($G238&lt;&gt;"",$H238&lt;&gt;"",OR($G238&lt;=0,$H238&lt;=0)),AND($J238&lt;&gt;"",$K238&lt;&gt;"",OR($J238&lt;=0,$K238&lt;=0)),AND($M238&lt;&gt;"",$N238&lt;&gt;"",OR($M238&lt;=0,$N238&lt;=0)),AND($P238&lt;&gt;"",$Q238&lt;&gt;"",OR($P238&lt;=0,$Q238&lt;=0)),AND($S238&lt;&gt;"",$T238&lt;&gt;"",OR($S238&lt;=0,$T238&lt;=0)),AND($V238&lt;&gt;"",$W238&lt;&gt;"",OR($V238&lt;=0,$W238&lt;=0))),"Revise os valores informados: valor unitário e quantidade devem ser maiores que zero.",IF(OR(AND($G238="",$H238&lt;&gt;""),AND($G238&lt;&gt;"",$H238=""),AND($J238="",$K238&lt;&gt;""),AND($J238&lt;&gt;"",$K238=""),AND($M238="",$N238&lt;&gt;""),AND($M238&lt;&gt;"",$N238=""),AND($P238="",$Q238&lt;&gt;""),AND($P238&lt;&gt;"",$Q238=""),AND($S238="",$T238&lt;&gt;""),AND($S238&lt;&gt;"",$T238=""),AND($V238="",$W238&lt;&gt;""),AND($V238&lt;&gt;"",$W238="")),"Há ano preenchido parcialmente: "&amp;TRIM(IF(AND($G238="",$H238&lt;&gt;""),"Ano 1 (falta valor unitário); ","")&amp;IF(AND($G238&lt;&gt;"",$H238=""),"Ano 1 (falta quantidade); ","")&amp;IF(AND($J238="",$K238&lt;&gt;""),"Ano 2 (falta valor unitário); ","")&amp;IF(AND($J238&lt;&gt;"",$K238=""),"Ano 2 (falta quantidade); ","")&amp;IF(AND($M238="",$N238&lt;&gt;""),"Ano 3 (falta valor unitário); ","")&amp;IF(AND($M238&lt;&gt;"",$N238=""),"Ano 3 (falta quantidade); ","")&amp;IF(AND($P238="",$Q238&lt;&gt;""),"Ano 4 (falta valor unitário); ","")&amp;IF(AND($P238&lt;&gt;"",$Q238=""),"Ano 4 (falta quantidade); ","")&amp;IF(AND($S238="",$T238&lt;&gt;""),"Ano 5 (falta valor unitário); ","")&amp;IF(AND($S238&lt;&gt;"",$T238=""),"Ano 5 (falta quantidade); ","")&amp;IF(AND($V238="",$W238&lt;&gt;""),"Ano 6 (falta valor unitário); ","")&amp;IF(AND($V238&lt;&gt;"",$W238=""),"Ano 6 (falta quantidade); ","")), IF(NOT(OR(AND($G238&lt;&gt;"",$H238&lt;&gt;""),AND($J238&lt;&gt;"",$K238&lt;&gt;""),AND($M238&lt;&gt;"",$N238&lt;&gt;""),AND($P238&lt;&gt;"",$Q238&lt;&gt;""),AND($S238&lt;&gt;"",$T238&lt;&gt;""),AND($V238&lt;&gt;"",$W238&lt;&gt;""))),"Informe pelo menos um ano completo com valor unitário e quantidade.",IF(AND($C238&lt;&gt;"",$E238&lt;&gt;"",LEFT(TRIM($C238),1)&lt;&gt;LEFT(TRIM($E238),1)),"Categoria e tipo estão incompatíveis.",IF(IF(OR($E238="",$F238=""),FALSE(),IFERROR(COUNTIF(INDIRECT("UNITS_"&amp;SUBSTITUTE(LEFT($E238,FIND(" ",$E238&amp;" ")-1),".","_")),$F238)=0,TRUE())),"Unidade incompatível com o tipo selecionado.",IF(OR(AND(ISNUMBER(SEARCH("comunic",LOWER($B238))),LEFT($E238,3)&lt;&gt;"4.4"),AND(ISNUMBER(SEARCH("monitor",LOWER($B238))),NOT(OR(LEFT($E238,3)="1.5",LEFT($E238,3)="2.5")))),"Revise a classificação do item conforme as regras de preenchimento.",IF(AND($B238&lt;&gt;"",OR(ISNUMBER(SEARCH("outro",LOWER($B238))),ISNUMBER(SEARCH("divers",LOWER($B238))),ISNUMBER(SEARCH("kit",LOWER($B238))),ISNUMBER(SEARCH("ferrament",LOWER($B238))),ISNUMBER(SEARCH("epi",LOWER($B238)))),NOT(OR($Z238&lt;&gt;"",$AA238&lt;&gt;""))),"Descrição muito genérica: detalhe melhor o item e registre o racional no memorial ou em anexo.",IF(AND($Y238=0,$B238&lt;&gt;"",OR($G238&lt;&gt;"",$H238&lt;&gt;"",$J238&lt;&gt;"",$K238&lt;&gt;"",$M238&lt;&gt;"",$N238&lt;&gt;"",$P238&lt;&gt;"",$Q238&lt;&gt;"",$S238&lt;&gt;"",$T238&lt;&gt;"",$V238&lt;&gt;"",$W238&lt;&gt;"")),"O item possui dados lançados, mas o total está zerado. Revise os valores informados.","")))))))))))))))</f>
        <v/>
      </c>
    </row>
    <row r="239" spans="1:35" ht="14.25" customHeight="1" x14ac:dyDescent="0.25">
      <c r="A239" s="57" t="str">
        <f t="shared" si="39"/>
        <v/>
      </c>
      <c r="B239" s="61"/>
      <c r="C239" s="61"/>
      <c r="D239" s="58"/>
      <c r="E239" s="61"/>
      <c r="F239" s="61"/>
      <c r="G239" s="272"/>
      <c r="H239" s="62"/>
      <c r="I239" s="273">
        <f t="shared" si="40"/>
        <v>0</v>
      </c>
      <c r="J239" s="272"/>
      <c r="K239" s="62"/>
      <c r="L239" s="270">
        <f t="shared" si="41"/>
        <v>0</v>
      </c>
      <c r="M239" s="272"/>
      <c r="N239" s="62"/>
      <c r="O239" s="270">
        <f t="shared" si="42"/>
        <v>0</v>
      </c>
      <c r="P239" s="272"/>
      <c r="Q239" s="62"/>
      <c r="R239" s="271">
        <f t="shared" si="43"/>
        <v>0</v>
      </c>
      <c r="S239" s="272"/>
      <c r="T239" s="62"/>
      <c r="U239" s="270">
        <f t="shared" si="44"/>
        <v>0</v>
      </c>
      <c r="V239" s="272"/>
      <c r="W239" s="62"/>
      <c r="X239" s="270">
        <f t="shared" si="45"/>
        <v>0</v>
      </c>
      <c r="Y239" s="270">
        <f t="shared" si="46"/>
        <v>0</v>
      </c>
      <c r="Z239" s="61"/>
      <c r="AA239" s="61"/>
      <c r="AB239" s="60" t="str">
        <f t="shared" si="47"/>
        <v/>
      </c>
      <c r="AC239" s="21" t="b">
        <f t="shared" si="48"/>
        <v>0</v>
      </c>
      <c r="AD239" s="21" t="b">
        <f t="shared" si="49"/>
        <v>0</v>
      </c>
      <c r="AE239" s="21" t="b">
        <f t="shared" si="50"/>
        <v>0</v>
      </c>
      <c r="AF239" s="21" t="b">
        <f ca="1">OR(AND($AC239,NOT($AD239)),AND($AC239,OR(AND($G239="",$H239&lt;&gt;""),AND($G239&lt;&gt;"",$H239=""),AND($J239="",$K239&lt;&gt;""),AND($J239&lt;&gt;"",$K239=""),AND($M239="",$N239&lt;&gt;""),AND($M239&lt;&gt;"",$N239=""),AND($P239="",$Q239&lt;&gt;""),AND($P239&lt;&gt;"",$Q239=""),AND($S239="",$T239&lt;&gt;""),AND($S239&lt;&gt;"",$T239=""),AND($V239="",$W239&lt;&gt;""),AND($V239&lt;&gt;"",$W239=""))),AND($C239&lt;&gt;"",$E239&lt;&gt;"",LEFT(TRIM($C239),1)&lt;&gt;LEFT(TRIM($E239),1)),IF(OR($E239="",$F239=""),FALSE(),IFERROR(COUNTIF(INDIRECT("UNITS_"&amp;SUBSTITUTE(LEFT($E239,FIND(" ",$E239&amp;" ")-1),".","_")),$F239)=0,TRUE())),AND($B239&lt;&gt;"",OR(ISNUMBER(SEARCH("outro",LOWER($B239))),ISNUMBER(SEARCH("divers",LOWER($B239))),ISNUMBER(SEARCH("etc",LOWER($B239))))),OR(AND(ISNUMBER(SEARCH("comunic",LOWER($B239))),LEFT($E239,3)&lt;&gt;"4.4"),AND(ISNUMBER(SEARCH("monitor",LOWER($B239))),NOT(OR(LEFT($E239,3)="1.5",LEFT($E239,3)="2.5")))),AND($B239&lt;&gt;"",OR(LEFT($C239,1)="1",LEFT($C239,1)="2"),$D239=""),AND($D239&lt;&gt;"",NOT(OR(LEFT($C239,1)="1",LEFT($C239,1)="2"))),AND($D239&lt;&gt;"",COUNTIF(' PROJETO'!$B$14:$B$16,$D239)=0),IF($D239="",FALSE(),IF(COUNTIF(' PROJETO'!$B$14:$B$16,$D239)=0,FALSE(),IFERROR(INDEX(' PROJETO'!$C$14:$C$16,MATCH($D239,' PROJETO'!$B$14:$B$16,0))&lt;&gt;"Sim",FALSE()))))</f>
        <v>0</v>
      </c>
      <c r="AG239" s="21" t="b">
        <f>AND($AC239,$Y239&gt;'CONFG.  LISTAS'!$F$4,$Z239="",$AA239="")</f>
        <v>0</v>
      </c>
      <c r="AH239" s="21" t="str">
        <f t="shared" si="51"/>
        <v/>
      </c>
      <c r="AI239" s="43" t="str">
        <f ca="1">IF(NOT($AC239),"",IF(OR($B239="",$C239="",$E239="",$F239=""),"Preencha descrição, categoria, tipo e unidade.",IF(AND($B239&lt;&gt;"",OR(LEFT($C239,1)="1",LEFT($C239,1)="2"),$D239=""),"Informe a prática de restauração para itens diretos.",IF(AND($D239&lt;&gt;"",NOT(OR(LEFT($C239,1)="1",LEFT($C239,1)="2"))),"Custos indiretos não devem pertencer a uma prática específica.",IF(AND($D239&lt;&gt;"",COUNTIF(' PROJETO'!$B$14:$B$16,$D239)=0),"Prática de restauração inválida ou não cadastrada.",IF(IF($D239="",FALSE(),IF(COUNTIF(' PROJETO'!$B$14:$B$16,$D239)=0,FALSE(),IFERROR(INDEX(' PROJETO'!$C$14:$C$16,MATCH($D239,' PROJETO'!$B$14:$B$16,0))&lt;&gt;"Sim",FALSE()))),"A prática informada no item não foi selecionada na aba Projeto.",IF(AND(MAX($I239,$L239,$O239,$R239,$U239,$X239)&gt;'CONFG.  LISTAS'!$F$4,NOT(OR($Z239&lt;&gt;"",$AA239&lt;&gt;""))),"Memorial de cálculo ou anexo obrigatório não informado para item acima do limite.",IF(OR(AND($G239&lt;&gt;"",$H239&lt;&gt;"",OR($G239&lt;=0,$H239&lt;=0)),AND($J239&lt;&gt;"",$K239&lt;&gt;"",OR($J239&lt;=0,$K239&lt;=0)),AND($M239&lt;&gt;"",$N239&lt;&gt;"",OR($M239&lt;=0,$N239&lt;=0)),AND($P239&lt;&gt;"",$Q239&lt;&gt;"",OR($P239&lt;=0,$Q239&lt;=0)),AND($S239&lt;&gt;"",$T239&lt;&gt;"",OR($S239&lt;=0,$T239&lt;=0)),AND($V239&lt;&gt;"",$W239&lt;&gt;"",OR($V239&lt;=0,$W239&lt;=0))),"Revise os valores informados: valor unitário e quantidade devem ser maiores que zero.",IF(OR(AND($G239="",$H239&lt;&gt;""),AND($G239&lt;&gt;"",$H239=""),AND($J239="",$K239&lt;&gt;""),AND($J239&lt;&gt;"",$K239=""),AND($M239="",$N239&lt;&gt;""),AND($M239&lt;&gt;"",$N239=""),AND($P239="",$Q239&lt;&gt;""),AND($P239&lt;&gt;"",$Q239=""),AND($S239="",$T239&lt;&gt;""),AND($S239&lt;&gt;"",$T239=""),AND($V239="",$W239&lt;&gt;""),AND($V239&lt;&gt;"",$W239="")),"Há ano preenchido parcialmente: "&amp;TRIM(IF(AND($G239="",$H239&lt;&gt;""),"Ano 1 (falta valor unitário); ","")&amp;IF(AND($G239&lt;&gt;"",$H239=""),"Ano 1 (falta quantidade); ","")&amp;IF(AND($J239="",$K239&lt;&gt;""),"Ano 2 (falta valor unitário); ","")&amp;IF(AND($J239&lt;&gt;"",$K239=""),"Ano 2 (falta quantidade); ","")&amp;IF(AND($M239="",$N239&lt;&gt;""),"Ano 3 (falta valor unitário); ","")&amp;IF(AND($M239&lt;&gt;"",$N239=""),"Ano 3 (falta quantidade); ","")&amp;IF(AND($P239="",$Q239&lt;&gt;""),"Ano 4 (falta valor unitário); ","")&amp;IF(AND($P239&lt;&gt;"",$Q239=""),"Ano 4 (falta quantidade); ","")&amp;IF(AND($S239="",$T239&lt;&gt;""),"Ano 5 (falta valor unitário); ","")&amp;IF(AND($S239&lt;&gt;"",$T239=""),"Ano 5 (falta quantidade); ","")&amp;IF(AND($V239="",$W239&lt;&gt;""),"Ano 6 (falta valor unitário); ","")&amp;IF(AND($V239&lt;&gt;"",$W239=""),"Ano 6 (falta quantidade); ","")), IF(NOT(OR(AND($G239&lt;&gt;"",$H239&lt;&gt;""),AND($J239&lt;&gt;"",$K239&lt;&gt;""),AND($M239&lt;&gt;"",$N239&lt;&gt;""),AND($P239&lt;&gt;"",$Q239&lt;&gt;""),AND($S239&lt;&gt;"",$T239&lt;&gt;""),AND($V239&lt;&gt;"",$W239&lt;&gt;""))),"Informe pelo menos um ano completo com valor unitário e quantidade.",IF(AND($C239&lt;&gt;"",$E239&lt;&gt;"",LEFT(TRIM($C239),1)&lt;&gt;LEFT(TRIM($E239),1)),"Categoria e tipo estão incompatíveis.",IF(IF(OR($E239="",$F239=""),FALSE(),IFERROR(COUNTIF(INDIRECT("UNITS_"&amp;SUBSTITUTE(LEFT($E239,FIND(" ",$E239&amp;" ")-1),".","_")),$F239)=0,TRUE())),"Unidade incompatível com o tipo selecionado.",IF(OR(AND(ISNUMBER(SEARCH("comunic",LOWER($B239))),LEFT($E239,3)&lt;&gt;"4.4"),AND(ISNUMBER(SEARCH("monitor",LOWER($B239))),NOT(OR(LEFT($E239,3)="1.5",LEFT($E239,3)="2.5")))),"Revise a classificação do item conforme as regras de preenchimento.",IF(AND($B239&lt;&gt;"",OR(ISNUMBER(SEARCH("outro",LOWER($B239))),ISNUMBER(SEARCH("divers",LOWER($B239))),ISNUMBER(SEARCH("kit",LOWER($B239))),ISNUMBER(SEARCH("ferrament",LOWER($B239))),ISNUMBER(SEARCH("epi",LOWER($B239)))),NOT(OR($Z239&lt;&gt;"",$AA239&lt;&gt;""))),"Descrição muito genérica: detalhe melhor o item e registre o racional no memorial ou em anexo.",IF(AND($Y239=0,$B239&lt;&gt;"",OR($G239&lt;&gt;"",$H239&lt;&gt;"",$J239&lt;&gt;"",$K239&lt;&gt;"",$M239&lt;&gt;"",$N239&lt;&gt;"",$P239&lt;&gt;"",$Q239&lt;&gt;"",$S239&lt;&gt;"",$T239&lt;&gt;"",$V239&lt;&gt;"",$W239&lt;&gt;"")),"O item possui dados lançados, mas o total está zerado. Revise os valores informados.","")))))))))))))))</f>
        <v/>
      </c>
    </row>
    <row r="240" spans="1:35" ht="14.25" customHeight="1" x14ac:dyDescent="0.25">
      <c r="A240" s="57" t="str">
        <f t="shared" si="39"/>
        <v/>
      </c>
      <c r="B240" s="58"/>
      <c r="C240" s="58"/>
      <c r="D240" s="58"/>
      <c r="E240" s="58"/>
      <c r="F240" s="58"/>
      <c r="G240" s="269"/>
      <c r="H240" s="59"/>
      <c r="I240" s="273">
        <f t="shared" si="40"/>
        <v>0</v>
      </c>
      <c r="J240" s="269"/>
      <c r="K240" s="59"/>
      <c r="L240" s="270">
        <f t="shared" si="41"/>
        <v>0</v>
      </c>
      <c r="M240" s="269"/>
      <c r="N240" s="59"/>
      <c r="O240" s="270">
        <f t="shared" si="42"/>
        <v>0</v>
      </c>
      <c r="P240" s="269"/>
      <c r="Q240" s="59"/>
      <c r="R240" s="271">
        <f t="shared" si="43"/>
        <v>0</v>
      </c>
      <c r="S240" s="269"/>
      <c r="T240" s="59"/>
      <c r="U240" s="270">
        <f t="shared" si="44"/>
        <v>0</v>
      </c>
      <c r="V240" s="269"/>
      <c r="W240" s="59"/>
      <c r="X240" s="270">
        <f t="shared" si="45"/>
        <v>0</v>
      </c>
      <c r="Y240" s="270">
        <f t="shared" si="46"/>
        <v>0</v>
      </c>
      <c r="Z240" s="58"/>
      <c r="AA240" s="58"/>
      <c r="AB240" s="60" t="str">
        <f t="shared" si="47"/>
        <v/>
      </c>
      <c r="AC240" s="21" t="b">
        <f t="shared" si="48"/>
        <v>0</v>
      </c>
      <c r="AD240" s="21" t="b">
        <f t="shared" si="49"/>
        <v>0</v>
      </c>
      <c r="AE240" s="21" t="b">
        <f t="shared" si="50"/>
        <v>0</v>
      </c>
      <c r="AF240" s="21" t="b">
        <f ca="1">OR(AND($AC240,NOT($AD240)),AND($AC240,OR(AND($G240="",$H240&lt;&gt;""),AND($G240&lt;&gt;"",$H240=""),AND($J240="",$K240&lt;&gt;""),AND($J240&lt;&gt;"",$K240=""),AND($M240="",$N240&lt;&gt;""),AND($M240&lt;&gt;"",$N240=""),AND($P240="",$Q240&lt;&gt;""),AND($P240&lt;&gt;"",$Q240=""),AND($S240="",$T240&lt;&gt;""),AND($S240&lt;&gt;"",$T240=""),AND($V240="",$W240&lt;&gt;""),AND($V240&lt;&gt;"",$W240=""))),AND($C240&lt;&gt;"",$E240&lt;&gt;"",LEFT(TRIM($C240),1)&lt;&gt;LEFT(TRIM($E240),1)),IF(OR($E240="",$F240=""),FALSE(),IFERROR(COUNTIF(INDIRECT("UNITS_"&amp;SUBSTITUTE(LEFT($E240,FIND(" ",$E240&amp;" ")-1),".","_")),$F240)=0,TRUE())),AND($B240&lt;&gt;"",OR(ISNUMBER(SEARCH("outro",LOWER($B240))),ISNUMBER(SEARCH("divers",LOWER($B240))),ISNUMBER(SEARCH("etc",LOWER($B240))))),OR(AND(ISNUMBER(SEARCH("comunic",LOWER($B240))),LEFT($E240,3)&lt;&gt;"4.4"),AND(ISNUMBER(SEARCH("monitor",LOWER($B240))),NOT(OR(LEFT($E240,3)="1.5",LEFT($E240,3)="2.5")))),AND($B240&lt;&gt;"",OR(LEFT($C240,1)="1",LEFT($C240,1)="2"),$D240=""),AND($D240&lt;&gt;"",NOT(OR(LEFT($C240,1)="1",LEFT($C240,1)="2"))),AND($D240&lt;&gt;"",COUNTIF(' PROJETO'!$B$14:$B$16,$D240)=0),IF($D240="",FALSE(),IF(COUNTIF(' PROJETO'!$B$14:$B$16,$D240)=0,FALSE(),IFERROR(INDEX(' PROJETO'!$C$14:$C$16,MATCH($D240,' PROJETO'!$B$14:$B$16,0))&lt;&gt;"Sim",FALSE()))))</f>
        <v>0</v>
      </c>
      <c r="AG240" s="21" t="b">
        <f>AND($AC240,$Y240&gt;'CONFG.  LISTAS'!$F$4,$Z240="",$AA240="")</f>
        <v>0</v>
      </c>
      <c r="AH240" s="21" t="str">
        <f t="shared" si="51"/>
        <v/>
      </c>
      <c r="AI240" s="43" t="str">
        <f ca="1">IF(NOT($AC240),"",IF(OR($B240="",$C240="",$E240="",$F240=""),"Preencha descrição, categoria, tipo e unidade.",IF(AND($B240&lt;&gt;"",OR(LEFT($C240,1)="1",LEFT($C240,1)="2"),$D240=""),"Informe a prática de restauração para itens diretos.",IF(AND($D240&lt;&gt;"",NOT(OR(LEFT($C240,1)="1",LEFT($C240,1)="2"))),"Custos indiretos não devem pertencer a uma prática específica.",IF(AND($D240&lt;&gt;"",COUNTIF(' PROJETO'!$B$14:$B$16,$D240)=0),"Prática de restauração inválida ou não cadastrada.",IF(IF($D240="",FALSE(),IF(COUNTIF(' PROJETO'!$B$14:$B$16,$D240)=0,FALSE(),IFERROR(INDEX(' PROJETO'!$C$14:$C$16,MATCH($D240,' PROJETO'!$B$14:$B$16,0))&lt;&gt;"Sim",FALSE()))),"A prática informada no item não foi selecionada na aba Projeto.",IF(AND(MAX($I240,$L240,$O240,$R240,$U240,$X240)&gt;'CONFG.  LISTAS'!$F$4,NOT(OR($Z240&lt;&gt;"",$AA240&lt;&gt;""))),"Memorial de cálculo ou anexo obrigatório não informado para item acima do limite.",IF(OR(AND($G240&lt;&gt;"",$H240&lt;&gt;"",OR($G240&lt;=0,$H240&lt;=0)),AND($J240&lt;&gt;"",$K240&lt;&gt;"",OR($J240&lt;=0,$K240&lt;=0)),AND($M240&lt;&gt;"",$N240&lt;&gt;"",OR($M240&lt;=0,$N240&lt;=0)),AND($P240&lt;&gt;"",$Q240&lt;&gt;"",OR($P240&lt;=0,$Q240&lt;=0)),AND($S240&lt;&gt;"",$T240&lt;&gt;"",OR($S240&lt;=0,$T240&lt;=0)),AND($V240&lt;&gt;"",$W240&lt;&gt;"",OR($V240&lt;=0,$W240&lt;=0))),"Revise os valores informados: valor unitário e quantidade devem ser maiores que zero.",IF(OR(AND($G240="",$H240&lt;&gt;""),AND($G240&lt;&gt;"",$H240=""),AND($J240="",$K240&lt;&gt;""),AND($J240&lt;&gt;"",$K240=""),AND($M240="",$N240&lt;&gt;""),AND($M240&lt;&gt;"",$N240=""),AND($P240="",$Q240&lt;&gt;""),AND($P240&lt;&gt;"",$Q240=""),AND($S240="",$T240&lt;&gt;""),AND($S240&lt;&gt;"",$T240=""),AND($V240="",$W240&lt;&gt;""),AND($V240&lt;&gt;"",$W240="")),"Há ano preenchido parcialmente: "&amp;TRIM(IF(AND($G240="",$H240&lt;&gt;""),"Ano 1 (falta valor unitário); ","")&amp;IF(AND($G240&lt;&gt;"",$H240=""),"Ano 1 (falta quantidade); ","")&amp;IF(AND($J240="",$K240&lt;&gt;""),"Ano 2 (falta valor unitário); ","")&amp;IF(AND($J240&lt;&gt;"",$K240=""),"Ano 2 (falta quantidade); ","")&amp;IF(AND($M240="",$N240&lt;&gt;""),"Ano 3 (falta valor unitário); ","")&amp;IF(AND($M240&lt;&gt;"",$N240=""),"Ano 3 (falta quantidade); ","")&amp;IF(AND($P240="",$Q240&lt;&gt;""),"Ano 4 (falta valor unitário); ","")&amp;IF(AND($P240&lt;&gt;"",$Q240=""),"Ano 4 (falta quantidade); ","")&amp;IF(AND($S240="",$T240&lt;&gt;""),"Ano 5 (falta valor unitário); ","")&amp;IF(AND($S240&lt;&gt;"",$T240=""),"Ano 5 (falta quantidade); ","")&amp;IF(AND($V240="",$W240&lt;&gt;""),"Ano 6 (falta valor unitário); ","")&amp;IF(AND($V240&lt;&gt;"",$W240=""),"Ano 6 (falta quantidade); ","")), IF(NOT(OR(AND($G240&lt;&gt;"",$H240&lt;&gt;""),AND($J240&lt;&gt;"",$K240&lt;&gt;""),AND($M240&lt;&gt;"",$N240&lt;&gt;""),AND($P240&lt;&gt;"",$Q240&lt;&gt;""),AND($S240&lt;&gt;"",$T240&lt;&gt;""),AND($V240&lt;&gt;"",$W240&lt;&gt;""))),"Informe pelo menos um ano completo com valor unitário e quantidade.",IF(AND($C240&lt;&gt;"",$E240&lt;&gt;"",LEFT(TRIM($C240),1)&lt;&gt;LEFT(TRIM($E240),1)),"Categoria e tipo estão incompatíveis.",IF(IF(OR($E240="",$F240=""),FALSE(),IFERROR(COUNTIF(INDIRECT("UNITS_"&amp;SUBSTITUTE(LEFT($E240,FIND(" ",$E240&amp;" ")-1),".","_")),$F240)=0,TRUE())),"Unidade incompatível com o tipo selecionado.",IF(OR(AND(ISNUMBER(SEARCH("comunic",LOWER($B240))),LEFT($E240,3)&lt;&gt;"4.4"),AND(ISNUMBER(SEARCH("monitor",LOWER($B240))),NOT(OR(LEFT($E240,3)="1.5",LEFT($E240,3)="2.5")))),"Revise a classificação do item conforme as regras de preenchimento.",IF(AND($B240&lt;&gt;"",OR(ISNUMBER(SEARCH("outro",LOWER($B240))),ISNUMBER(SEARCH("divers",LOWER($B240))),ISNUMBER(SEARCH("kit",LOWER($B240))),ISNUMBER(SEARCH("ferrament",LOWER($B240))),ISNUMBER(SEARCH("epi",LOWER($B240)))),NOT(OR($Z240&lt;&gt;"",$AA240&lt;&gt;""))),"Descrição muito genérica: detalhe melhor o item e registre o racional no memorial ou em anexo.",IF(AND($Y240=0,$B240&lt;&gt;"",OR($G240&lt;&gt;"",$H240&lt;&gt;"",$J240&lt;&gt;"",$K240&lt;&gt;"",$M240&lt;&gt;"",$N240&lt;&gt;"",$P240&lt;&gt;"",$Q240&lt;&gt;"",$S240&lt;&gt;"",$T240&lt;&gt;"",$V240&lt;&gt;"",$W240&lt;&gt;"")),"O item possui dados lançados, mas o total está zerado. Revise os valores informados.","")))))))))))))))</f>
        <v/>
      </c>
    </row>
    <row r="241" spans="1:35" ht="14.25" customHeight="1" x14ac:dyDescent="0.25">
      <c r="A241" s="57" t="str">
        <f t="shared" si="39"/>
        <v/>
      </c>
      <c r="B241" s="61"/>
      <c r="C241" s="61"/>
      <c r="D241" s="58"/>
      <c r="E241" s="61"/>
      <c r="F241" s="61"/>
      <c r="G241" s="272"/>
      <c r="H241" s="62"/>
      <c r="I241" s="273">
        <f t="shared" si="40"/>
        <v>0</v>
      </c>
      <c r="J241" s="272"/>
      <c r="K241" s="62"/>
      <c r="L241" s="270">
        <f t="shared" si="41"/>
        <v>0</v>
      </c>
      <c r="M241" s="272"/>
      <c r="N241" s="62"/>
      <c r="O241" s="270">
        <f t="shared" si="42"/>
        <v>0</v>
      </c>
      <c r="P241" s="272"/>
      <c r="Q241" s="62"/>
      <c r="R241" s="271">
        <f t="shared" si="43"/>
        <v>0</v>
      </c>
      <c r="S241" s="272"/>
      <c r="T241" s="62"/>
      <c r="U241" s="270">
        <f t="shared" si="44"/>
        <v>0</v>
      </c>
      <c r="V241" s="272"/>
      <c r="W241" s="62"/>
      <c r="X241" s="270">
        <f t="shared" si="45"/>
        <v>0</v>
      </c>
      <c r="Y241" s="270">
        <f t="shared" si="46"/>
        <v>0</v>
      </c>
      <c r="Z241" s="61"/>
      <c r="AA241" s="61"/>
      <c r="AB241" s="60" t="str">
        <f t="shared" si="47"/>
        <v/>
      </c>
      <c r="AC241" s="21" t="b">
        <f t="shared" si="48"/>
        <v>0</v>
      </c>
      <c r="AD241" s="21" t="b">
        <f t="shared" si="49"/>
        <v>0</v>
      </c>
      <c r="AE241" s="21" t="b">
        <f t="shared" si="50"/>
        <v>0</v>
      </c>
      <c r="AF241" s="21" t="b">
        <f ca="1">OR(AND($AC241,NOT($AD241)),AND($AC241,OR(AND($G241="",$H241&lt;&gt;""),AND($G241&lt;&gt;"",$H241=""),AND($J241="",$K241&lt;&gt;""),AND($J241&lt;&gt;"",$K241=""),AND($M241="",$N241&lt;&gt;""),AND($M241&lt;&gt;"",$N241=""),AND($P241="",$Q241&lt;&gt;""),AND($P241&lt;&gt;"",$Q241=""),AND($S241="",$T241&lt;&gt;""),AND($S241&lt;&gt;"",$T241=""),AND($V241="",$W241&lt;&gt;""),AND($V241&lt;&gt;"",$W241=""))),AND($C241&lt;&gt;"",$E241&lt;&gt;"",LEFT(TRIM($C241),1)&lt;&gt;LEFT(TRIM($E241),1)),IF(OR($E241="",$F241=""),FALSE(),IFERROR(COUNTIF(INDIRECT("UNITS_"&amp;SUBSTITUTE(LEFT($E241,FIND(" ",$E241&amp;" ")-1),".","_")),$F241)=0,TRUE())),AND($B241&lt;&gt;"",OR(ISNUMBER(SEARCH("outro",LOWER($B241))),ISNUMBER(SEARCH("divers",LOWER($B241))),ISNUMBER(SEARCH("etc",LOWER($B241))))),OR(AND(ISNUMBER(SEARCH("comunic",LOWER($B241))),LEFT($E241,3)&lt;&gt;"4.4"),AND(ISNUMBER(SEARCH("monitor",LOWER($B241))),NOT(OR(LEFT($E241,3)="1.5",LEFT($E241,3)="2.5")))),AND($B241&lt;&gt;"",OR(LEFT($C241,1)="1",LEFT($C241,1)="2"),$D241=""),AND($D241&lt;&gt;"",NOT(OR(LEFT($C241,1)="1",LEFT($C241,1)="2"))),AND($D241&lt;&gt;"",COUNTIF(' PROJETO'!$B$14:$B$16,$D241)=0),IF($D241="",FALSE(),IF(COUNTIF(' PROJETO'!$B$14:$B$16,$D241)=0,FALSE(),IFERROR(INDEX(' PROJETO'!$C$14:$C$16,MATCH($D241,' PROJETO'!$B$14:$B$16,0))&lt;&gt;"Sim",FALSE()))))</f>
        <v>0</v>
      </c>
      <c r="AG241" s="21" t="b">
        <f>AND($AC241,$Y241&gt;'CONFG.  LISTAS'!$F$4,$Z241="",$AA241="")</f>
        <v>0</v>
      </c>
      <c r="AH241" s="21" t="str">
        <f t="shared" si="51"/>
        <v/>
      </c>
      <c r="AI241" s="43" t="str">
        <f ca="1">IF(NOT($AC241),"",IF(OR($B241="",$C241="",$E241="",$F241=""),"Preencha descrição, categoria, tipo e unidade.",IF(AND($B241&lt;&gt;"",OR(LEFT($C241,1)="1",LEFT($C241,1)="2"),$D241=""),"Informe a prática de restauração para itens diretos.",IF(AND($D241&lt;&gt;"",NOT(OR(LEFT($C241,1)="1",LEFT($C241,1)="2"))),"Custos indiretos não devem pertencer a uma prática específica.",IF(AND($D241&lt;&gt;"",COUNTIF(' PROJETO'!$B$14:$B$16,$D241)=0),"Prática de restauração inválida ou não cadastrada.",IF(IF($D241="",FALSE(),IF(COUNTIF(' PROJETO'!$B$14:$B$16,$D241)=0,FALSE(),IFERROR(INDEX(' PROJETO'!$C$14:$C$16,MATCH($D241,' PROJETO'!$B$14:$B$16,0))&lt;&gt;"Sim",FALSE()))),"A prática informada no item não foi selecionada na aba Projeto.",IF(AND(MAX($I241,$L241,$O241,$R241,$U241,$X241)&gt;'CONFG.  LISTAS'!$F$4,NOT(OR($Z241&lt;&gt;"",$AA241&lt;&gt;""))),"Memorial de cálculo ou anexo obrigatório não informado para item acima do limite.",IF(OR(AND($G241&lt;&gt;"",$H241&lt;&gt;"",OR($G241&lt;=0,$H241&lt;=0)),AND($J241&lt;&gt;"",$K241&lt;&gt;"",OR($J241&lt;=0,$K241&lt;=0)),AND($M241&lt;&gt;"",$N241&lt;&gt;"",OR($M241&lt;=0,$N241&lt;=0)),AND($P241&lt;&gt;"",$Q241&lt;&gt;"",OR($P241&lt;=0,$Q241&lt;=0)),AND($S241&lt;&gt;"",$T241&lt;&gt;"",OR($S241&lt;=0,$T241&lt;=0)),AND($V241&lt;&gt;"",$W241&lt;&gt;"",OR($V241&lt;=0,$W241&lt;=0))),"Revise os valores informados: valor unitário e quantidade devem ser maiores que zero.",IF(OR(AND($G241="",$H241&lt;&gt;""),AND($G241&lt;&gt;"",$H241=""),AND($J241="",$K241&lt;&gt;""),AND($J241&lt;&gt;"",$K241=""),AND($M241="",$N241&lt;&gt;""),AND($M241&lt;&gt;"",$N241=""),AND($P241="",$Q241&lt;&gt;""),AND($P241&lt;&gt;"",$Q241=""),AND($S241="",$T241&lt;&gt;""),AND($S241&lt;&gt;"",$T241=""),AND($V241="",$W241&lt;&gt;""),AND($V241&lt;&gt;"",$W241="")),"Há ano preenchido parcialmente: "&amp;TRIM(IF(AND($G241="",$H241&lt;&gt;""),"Ano 1 (falta valor unitário); ","")&amp;IF(AND($G241&lt;&gt;"",$H241=""),"Ano 1 (falta quantidade); ","")&amp;IF(AND($J241="",$K241&lt;&gt;""),"Ano 2 (falta valor unitário); ","")&amp;IF(AND($J241&lt;&gt;"",$K241=""),"Ano 2 (falta quantidade); ","")&amp;IF(AND($M241="",$N241&lt;&gt;""),"Ano 3 (falta valor unitário); ","")&amp;IF(AND($M241&lt;&gt;"",$N241=""),"Ano 3 (falta quantidade); ","")&amp;IF(AND($P241="",$Q241&lt;&gt;""),"Ano 4 (falta valor unitário); ","")&amp;IF(AND($P241&lt;&gt;"",$Q241=""),"Ano 4 (falta quantidade); ","")&amp;IF(AND($S241="",$T241&lt;&gt;""),"Ano 5 (falta valor unitário); ","")&amp;IF(AND($S241&lt;&gt;"",$T241=""),"Ano 5 (falta quantidade); ","")&amp;IF(AND($V241="",$W241&lt;&gt;""),"Ano 6 (falta valor unitário); ","")&amp;IF(AND($V241&lt;&gt;"",$W241=""),"Ano 6 (falta quantidade); ","")), IF(NOT(OR(AND($G241&lt;&gt;"",$H241&lt;&gt;""),AND($J241&lt;&gt;"",$K241&lt;&gt;""),AND($M241&lt;&gt;"",$N241&lt;&gt;""),AND($P241&lt;&gt;"",$Q241&lt;&gt;""),AND($S241&lt;&gt;"",$T241&lt;&gt;""),AND($V241&lt;&gt;"",$W241&lt;&gt;""))),"Informe pelo menos um ano completo com valor unitário e quantidade.",IF(AND($C241&lt;&gt;"",$E241&lt;&gt;"",LEFT(TRIM($C241),1)&lt;&gt;LEFT(TRIM($E241),1)),"Categoria e tipo estão incompatíveis.",IF(IF(OR($E241="",$F241=""),FALSE(),IFERROR(COUNTIF(INDIRECT("UNITS_"&amp;SUBSTITUTE(LEFT($E241,FIND(" ",$E241&amp;" ")-1),".","_")),$F241)=0,TRUE())),"Unidade incompatível com o tipo selecionado.",IF(OR(AND(ISNUMBER(SEARCH("comunic",LOWER($B241))),LEFT($E241,3)&lt;&gt;"4.4"),AND(ISNUMBER(SEARCH("monitor",LOWER($B241))),NOT(OR(LEFT($E241,3)="1.5",LEFT($E241,3)="2.5")))),"Revise a classificação do item conforme as regras de preenchimento.",IF(AND($B241&lt;&gt;"",OR(ISNUMBER(SEARCH("outro",LOWER($B241))),ISNUMBER(SEARCH("divers",LOWER($B241))),ISNUMBER(SEARCH("kit",LOWER($B241))),ISNUMBER(SEARCH("ferrament",LOWER($B241))),ISNUMBER(SEARCH("epi",LOWER($B241)))),NOT(OR($Z241&lt;&gt;"",$AA241&lt;&gt;""))),"Descrição muito genérica: detalhe melhor o item e registre o racional no memorial ou em anexo.",IF(AND($Y241=0,$B241&lt;&gt;"",OR($G241&lt;&gt;"",$H241&lt;&gt;"",$J241&lt;&gt;"",$K241&lt;&gt;"",$M241&lt;&gt;"",$N241&lt;&gt;"",$P241&lt;&gt;"",$Q241&lt;&gt;"",$S241&lt;&gt;"",$T241&lt;&gt;"",$V241&lt;&gt;"",$W241&lt;&gt;"")),"O item possui dados lançados, mas o total está zerado. Revise os valores informados.","")))))))))))))))</f>
        <v/>
      </c>
    </row>
    <row r="242" spans="1:35" ht="14.25" customHeight="1" x14ac:dyDescent="0.25">
      <c r="A242" s="57" t="str">
        <f t="shared" si="39"/>
        <v/>
      </c>
      <c r="B242" s="58"/>
      <c r="C242" s="58"/>
      <c r="D242" s="58"/>
      <c r="E242" s="58"/>
      <c r="F242" s="58"/>
      <c r="G242" s="269"/>
      <c r="H242" s="59"/>
      <c r="I242" s="273">
        <f t="shared" si="40"/>
        <v>0</v>
      </c>
      <c r="J242" s="269"/>
      <c r="K242" s="59"/>
      <c r="L242" s="270">
        <f t="shared" si="41"/>
        <v>0</v>
      </c>
      <c r="M242" s="269"/>
      <c r="N242" s="59"/>
      <c r="O242" s="270">
        <f t="shared" si="42"/>
        <v>0</v>
      </c>
      <c r="P242" s="269"/>
      <c r="Q242" s="59"/>
      <c r="R242" s="271">
        <f t="shared" si="43"/>
        <v>0</v>
      </c>
      <c r="S242" s="269"/>
      <c r="T242" s="59"/>
      <c r="U242" s="270">
        <f t="shared" si="44"/>
        <v>0</v>
      </c>
      <c r="V242" s="269"/>
      <c r="W242" s="59"/>
      <c r="X242" s="270">
        <f t="shared" si="45"/>
        <v>0</v>
      </c>
      <c r="Y242" s="270">
        <f t="shared" si="46"/>
        <v>0</v>
      </c>
      <c r="Z242" s="58"/>
      <c r="AA242" s="58"/>
      <c r="AB242" s="60" t="str">
        <f t="shared" si="47"/>
        <v/>
      </c>
      <c r="AC242" s="21" t="b">
        <f t="shared" si="48"/>
        <v>0</v>
      </c>
      <c r="AD242" s="21" t="b">
        <f t="shared" si="49"/>
        <v>0</v>
      </c>
      <c r="AE242" s="21" t="b">
        <f t="shared" si="50"/>
        <v>0</v>
      </c>
      <c r="AF242" s="21" t="b">
        <f ca="1">OR(AND($AC242,NOT($AD242)),AND($AC242,OR(AND($G242="",$H242&lt;&gt;""),AND($G242&lt;&gt;"",$H242=""),AND($J242="",$K242&lt;&gt;""),AND($J242&lt;&gt;"",$K242=""),AND($M242="",$N242&lt;&gt;""),AND($M242&lt;&gt;"",$N242=""),AND($P242="",$Q242&lt;&gt;""),AND($P242&lt;&gt;"",$Q242=""),AND($S242="",$T242&lt;&gt;""),AND($S242&lt;&gt;"",$T242=""),AND($V242="",$W242&lt;&gt;""),AND($V242&lt;&gt;"",$W242=""))),AND($C242&lt;&gt;"",$E242&lt;&gt;"",LEFT(TRIM($C242),1)&lt;&gt;LEFT(TRIM($E242),1)),IF(OR($E242="",$F242=""),FALSE(),IFERROR(COUNTIF(INDIRECT("UNITS_"&amp;SUBSTITUTE(LEFT($E242,FIND(" ",$E242&amp;" ")-1),".","_")),$F242)=0,TRUE())),AND($B242&lt;&gt;"",OR(ISNUMBER(SEARCH("outro",LOWER($B242))),ISNUMBER(SEARCH("divers",LOWER($B242))),ISNUMBER(SEARCH("etc",LOWER($B242))))),OR(AND(ISNUMBER(SEARCH("comunic",LOWER($B242))),LEFT($E242,3)&lt;&gt;"4.4"),AND(ISNUMBER(SEARCH("monitor",LOWER($B242))),NOT(OR(LEFT($E242,3)="1.5",LEFT($E242,3)="2.5")))),AND($B242&lt;&gt;"",OR(LEFT($C242,1)="1",LEFT($C242,1)="2"),$D242=""),AND($D242&lt;&gt;"",NOT(OR(LEFT($C242,1)="1",LEFT($C242,1)="2"))),AND($D242&lt;&gt;"",COUNTIF(' PROJETO'!$B$14:$B$16,$D242)=0),IF($D242="",FALSE(),IF(COUNTIF(' PROJETO'!$B$14:$B$16,$D242)=0,FALSE(),IFERROR(INDEX(' PROJETO'!$C$14:$C$16,MATCH($D242,' PROJETO'!$B$14:$B$16,0))&lt;&gt;"Sim",FALSE()))))</f>
        <v>0</v>
      </c>
      <c r="AG242" s="21" t="b">
        <f>AND($AC242,$Y242&gt;'CONFG.  LISTAS'!$F$4,$Z242="",$AA242="")</f>
        <v>0</v>
      </c>
      <c r="AH242" s="21" t="str">
        <f t="shared" si="51"/>
        <v/>
      </c>
      <c r="AI242" s="43" t="str">
        <f ca="1">IF(NOT($AC242),"",IF(OR($B242="",$C242="",$E242="",$F242=""),"Preencha descrição, categoria, tipo e unidade.",IF(AND($B242&lt;&gt;"",OR(LEFT($C242,1)="1",LEFT($C242,1)="2"),$D242=""),"Informe a prática de restauração para itens diretos.",IF(AND($D242&lt;&gt;"",NOT(OR(LEFT($C242,1)="1",LEFT($C242,1)="2"))),"Custos indiretos não devem pertencer a uma prática específica.",IF(AND($D242&lt;&gt;"",COUNTIF(' PROJETO'!$B$14:$B$16,$D242)=0),"Prática de restauração inválida ou não cadastrada.",IF(IF($D242="",FALSE(),IF(COUNTIF(' PROJETO'!$B$14:$B$16,$D242)=0,FALSE(),IFERROR(INDEX(' PROJETO'!$C$14:$C$16,MATCH($D242,' PROJETO'!$B$14:$B$16,0))&lt;&gt;"Sim",FALSE()))),"A prática informada no item não foi selecionada na aba Projeto.",IF(AND(MAX($I242,$L242,$O242,$R242,$U242,$X242)&gt;'CONFG.  LISTAS'!$F$4,NOT(OR($Z242&lt;&gt;"",$AA242&lt;&gt;""))),"Memorial de cálculo ou anexo obrigatório não informado para item acima do limite.",IF(OR(AND($G242&lt;&gt;"",$H242&lt;&gt;"",OR($G242&lt;=0,$H242&lt;=0)),AND($J242&lt;&gt;"",$K242&lt;&gt;"",OR($J242&lt;=0,$K242&lt;=0)),AND($M242&lt;&gt;"",$N242&lt;&gt;"",OR($M242&lt;=0,$N242&lt;=0)),AND($P242&lt;&gt;"",$Q242&lt;&gt;"",OR($P242&lt;=0,$Q242&lt;=0)),AND($S242&lt;&gt;"",$T242&lt;&gt;"",OR($S242&lt;=0,$T242&lt;=0)),AND($V242&lt;&gt;"",$W242&lt;&gt;"",OR($V242&lt;=0,$W242&lt;=0))),"Revise os valores informados: valor unitário e quantidade devem ser maiores que zero.",IF(OR(AND($G242="",$H242&lt;&gt;""),AND($G242&lt;&gt;"",$H242=""),AND($J242="",$K242&lt;&gt;""),AND($J242&lt;&gt;"",$K242=""),AND($M242="",$N242&lt;&gt;""),AND($M242&lt;&gt;"",$N242=""),AND($P242="",$Q242&lt;&gt;""),AND($P242&lt;&gt;"",$Q242=""),AND($S242="",$T242&lt;&gt;""),AND($S242&lt;&gt;"",$T242=""),AND($V242="",$W242&lt;&gt;""),AND($V242&lt;&gt;"",$W242="")),"Há ano preenchido parcialmente: "&amp;TRIM(IF(AND($G242="",$H242&lt;&gt;""),"Ano 1 (falta valor unitário); ","")&amp;IF(AND($G242&lt;&gt;"",$H242=""),"Ano 1 (falta quantidade); ","")&amp;IF(AND($J242="",$K242&lt;&gt;""),"Ano 2 (falta valor unitário); ","")&amp;IF(AND($J242&lt;&gt;"",$K242=""),"Ano 2 (falta quantidade); ","")&amp;IF(AND($M242="",$N242&lt;&gt;""),"Ano 3 (falta valor unitário); ","")&amp;IF(AND($M242&lt;&gt;"",$N242=""),"Ano 3 (falta quantidade); ","")&amp;IF(AND($P242="",$Q242&lt;&gt;""),"Ano 4 (falta valor unitário); ","")&amp;IF(AND($P242&lt;&gt;"",$Q242=""),"Ano 4 (falta quantidade); ","")&amp;IF(AND($S242="",$T242&lt;&gt;""),"Ano 5 (falta valor unitário); ","")&amp;IF(AND($S242&lt;&gt;"",$T242=""),"Ano 5 (falta quantidade); ","")&amp;IF(AND($V242="",$W242&lt;&gt;""),"Ano 6 (falta valor unitário); ","")&amp;IF(AND($V242&lt;&gt;"",$W242=""),"Ano 6 (falta quantidade); ","")), IF(NOT(OR(AND($G242&lt;&gt;"",$H242&lt;&gt;""),AND($J242&lt;&gt;"",$K242&lt;&gt;""),AND($M242&lt;&gt;"",$N242&lt;&gt;""),AND($P242&lt;&gt;"",$Q242&lt;&gt;""),AND($S242&lt;&gt;"",$T242&lt;&gt;""),AND($V242&lt;&gt;"",$W242&lt;&gt;""))),"Informe pelo menos um ano completo com valor unitário e quantidade.",IF(AND($C242&lt;&gt;"",$E242&lt;&gt;"",LEFT(TRIM($C242),1)&lt;&gt;LEFT(TRIM($E242),1)),"Categoria e tipo estão incompatíveis.",IF(IF(OR($E242="",$F242=""),FALSE(),IFERROR(COUNTIF(INDIRECT("UNITS_"&amp;SUBSTITUTE(LEFT($E242,FIND(" ",$E242&amp;" ")-1),".","_")),$F242)=0,TRUE())),"Unidade incompatível com o tipo selecionado.",IF(OR(AND(ISNUMBER(SEARCH("comunic",LOWER($B242))),LEFT($E242,3)&lt;&gt;"4.4"),AND(ISNUMBER(SEARCH("monitor",LOWER($B242))),NOT(OR(LEFT($E242,3)="1.5",LEFT($E242,3)="2.5")))),"Revise a classificação do item conforme as regras de preenchimento.",IF(AND($B242&lt;&gt;"",OR(ISNUMBER(SEARCH("outro",LOWER($B242))),ISNUMBER(SEARCH("divers",LOWER($B242))),ISNUMBER(SEARCH("kit",LOWER($B242))),ISNUMBER(SEARCH("ferrament",LOWER($B242))),ISNUMBER(SEARCH("epi",LOWER($B242)))),NOT(OR($Z242&lt;&gt;"",$AA242&lt;&gt;""))),"Descrição muito genérica: detalhe melhor o item e registre o racional no memorial ou em anexo.",IF(AND($Y242=0,$B242&lt;&gt;"",OR($G242&lt;&gt;"",$H242&lt;&gt;"",$J242&lt;&gt;"",$K242&lt;&gt;"",$M242&lt;&gt;"",$N242&lt;&gt;"",$P242&lt;&gt;"",$Q242&lt;&gt;"",$S242&lt;&gt;"",$T242&lt;&gt;"",$V242&lt;&gt;"",$W242&lt;&gt;"")),"O item possui dados lançados, mas o total está zerado. Revise os valores informados.","")))))))))))))))</f>
        <v/>
      </c>
    </row>
    <row r="243" spans="1:35" ht="14.25" customHeight="1" x14ac:dyDescent="0.25">
      <c r="A243" s="57" t="str">
        <f t="shared" si="39"/>
        <v/>
      </c>
      <c r="B243" s="61"/>
      <c r="C243" s="61"/>
      <c r="D243" s="58"/>
      <c r="E243" s="61"/>
      <c r="F243" s="61"/>
      <c r="G243" s="272"/>
      <c r="H243" s="62"/>
      <c r="I243" s="273">
        <f t="shared" si="40"/>
        <v>0</v>
      </c>
      <c r="J243" s="272"/>
      <c r="K243" s="62"/>
      <c r="L243" s="270">
        <f t="shared" si="41"/>
        <v>0</v>
      </c>
      <c r="M243" s="272"/>
      <c r="N243" s="62"/>
      <c r="O243" s="270">
        <f t="shared" si="42"/>
        <v>0</v>
      </c>
      <c r="P243" s="272"/>
      <c r="Q243" s="62"/>
      <c r="R243" s="271">
        <f t="shared" si="43"/>
        <v>0</v>
      </c>
      <c r="S243" s="272"/>
      <c r="T243" s="62"/>
      <c r="U243" s="270">
        <f t="shared" si="44"/>
        <v>0</v>
      </c>
      <c r="V243" s="272"/>
      <c r="W243" s="62"/>
      <c r="X243" s="270">
        <f t="shared" si="45"/>
        <v>0</v>
      </c>
      <c r="Y243" s="270">
        <f t="shared" si="46"/>
        <v>0</v>
      </c>
      <c r="Z243" s="61"/>
      <c r="AA243" s="61"/>
      <c r="AB243" s="60" t="str">
        <f t="shared" si="47"/>
        <v/>
      </c>
      <c r="AC243" s="21" t="b">
        <f t="shared" si="48"/>
        <v>0</v>
      </c>
      <c r="AD243" s="21" t="b">
        <f t="shared" si="49"/>
        <v>0</v>
      </c>
      <c r="AE243" s="21" t="b">
        <f t="shared" si="50"/>
        <v>0</v>
      </c>
      <c r="AF243" s="21" t="b">
        <f ca="1">OR(AND($AC243,NOT($AD243)),AND($AC243,OR(AND($G243="",$H243&lt;&gt;""),AND($G243&lt;&gt;"",$H243=""),AND($J243="",$K243&lt;&gt;""),AND($J243&lt;&gt;"",$K243=""),AND($M243="",$N243&lt;&gt;""),AND($M243&lt;&gt;"",$N243=""),AND($P243="",$Q243&lt;&gt;""),AND($P243&lt;&gt;"",$Q243=""),AND($S243="",$T243&lt;&gt;""),AND($S243&lt;&gt;"",$T243=""),AND($V243="",$W243&lt;&gt;""),AND($V243&lt;&gt;"",$W243=""))),AND($C243&lt;&gt;"",$E243&lt;&gt;"",LEFT(TRIM($C243),1)&lt;&gt;LEFT(TRIM($E243),1)),IF(OR($E243="",$F243=""),FALSE(),IFERROR(COUNTIF(INDIRECT("UNITS_"&amp;SUBSTITUTE(LEFT($E243,FIND(" ",$E243&amp;" ")-1),".","_")),$F243)=0,TRUE())),AND($B243&lt;&gt;"",OR(ISNUMBER(SEARCH("outro",LOWER($B243))),ISNUMBER(SEARCH("divers",LOWER($B243))),ISNUMBER(SEARCH("etc",LOWER($B243))))),OR(AND(ISNUMBER(SEARCH("comunic",LOWER($B243))),LEFT($E243,3)&lt;&gt;"4.4"),AND(ISNUMBER(SEARCH("monitor",LOWER($B243))),NOT(OR(LEFT($E243,3)="1.5",LEFT($E243,3)="2.5")))),AND($B243&lt;&gt;"",OR(LEFT($C243,1)="1",LEFT($C243,1)="2"),$D243=""),AND($D243&lt;&gt;"",NOT(OR(LEFT($C243,1)="1",LEFT($C243,1)="2"))),AND($D243&lt;&gt;"",COUNTIF(' PROJETO'!$B$14:$B$16,$D243)=0),IF($D243="",FALSE(),IF(COUNTIF(' PROJETO'!$B$14:$B$16,$D243)=0,FALSE(),IFERROR(INDEX(' PROJETO'!$C$14:$C$16,MATCH($D243,' PROJETO'!$B$14:$B$16,0))&lt;&gt;"Sim",FALSE()))))</f>
        <v>0</v>
      </c>
      <c r="AG243" s="21" t="b">
        <f>AND($AC243,$Y243&gt;'CONFG.  LISTAS'!$F$4,$Z243="",$AA243="")</f>
        <v>0</v>
      </c>
      <c r="AH243" s="21" t="str">
        <f t="shared" si="51"/>
        <v/>
      </c>
      <c r="AI243" s="43" t="str">
        <f ca="1">IF(NOT($AC243),"",IF(OR($B243="",$C243="",$E243="",$F243=""),"Preencha descrição, categoria, tipo e unidade.",IF(AND($B243&lt;&gt;"",OR(LEFT($C243,1)="1",LEFT($C243,1)="2"),$D243=""),"Informe a prática de restauração para itens diretos.",IF(AND($D243&lt;&gt;"",NOT(OR(LEFT($C243,1)="1",LEFT($C243,1)="2"))),"Custos indiretos não devem pertencer a uma prática específica.",IF(AND($D243&lt;&gt;"",COUNTIF(' PROJETO'!$B$14:$B$16,$D243)=0),"Prática de restauração inválida ou não cadastrada.",IF(IF($D243="",FALSE(),IF(COUNTIF(' PROJETO'!$B$14:$B$16,$D243)=0,FALSE(),IFERROR(INDEX(' PROJETO'!$C$14:$C$16,MATCH($D243,' PROJETO'!$B$14:$B$16,0))&lt;&gt;"Sim",FALSE()))),"A prática informada no item não foi selecionada na aba Projeto.",IF(AND(MAX($I243,$L243,$O243,$R243,$U243,$X243)&gt;'CONFG.  LISTAS'!$F$4,NOT(OR($Z243&lt;&gt;"",$AA243&lt;&gt;""))),"Memorial de cálculo ou anexo obrigatório não informado para item acima do limite.",IF(OR(AND($G243&lt;&gt;"",$H243&lt;&gt;"",OR($G243&lt;=0,$H243&lt;=0)),AND($J243&lt;&gt;"",$K243&lt;&gt;"",OR($J243&lt;=0,$K243&lt;=0)),AND($M243&lt;&gt;"",$N243&lt;&gt;"",OR($M243&lt;=0,$N243&lt;=0)),AND($P243&lt;&gt;"",$Q243&lt;&gt;"",OR($P243&lt;=0,$Q243&lt;=0)),AND($S243&lt;&gt;"",$T243&lt;&gt;"",OR($S243&lt;=0,$T243&lt;=0)),AND($V243&lt;&gt;"",$W243&lt;&gt;"",OR($V243&lt;=0,$W243&lt;=0))),"Revise os valores informados: valor unitário e quantidade devem ser maiores que zero.",IF(OR(AND($G243="",$H243&lt;&gt;""),AND($G243&lt;&gt;"",$H243=""),AND($J243="",$K243&lt;&gt;""),AND($J243&lt;&gt;"",$K243=""),AND($M243="",$N243&lt;&gt;""),AND($M243&lt;&gt;"",$N243=""),AND($P243="",$Q243&lt;&gt;""),AND($P243&lt;&gt;"",$Q243=""),AND($S243="",$T243&lt;&gt;""),AND($S243&lt;&gt;"",$T243=""),AND($V243="",$W243&lt;&gt;""),AND($V243&lt;&gt;"",$W243="")),"Há ano preenchido parcialmente: "&amp;TRIM(IF(AND($G243="",$H243&lt;&gt;""),"Ano 1 (falta valor unitário); ","")&amp;IF(AND($G243&lt;&gt;"",$H243=""),"Ano 1 (falta quantidade); ","")&amp;IF(AND($J243="",$K243&lt;&gt;""),"Ano 2 (falta valor unitário); ","")&amp;IF(AND($J243&lt;&gt;"",$K243=""),"Ano 2 (falta quantidade); ","")&amp;IF(AND($M243="",$N243&lt;&gt;""),"Ano 3 (falta valor unitário); ","")&amp;IF(AND($M243&lt;&gt;"",$N243=""),"Ano 3 (falta quantidade); ","")&amp;IF(AND($P243="",$Q243&lt;&gt;""),"Ano 4 (falta valor unitário); ","")&amp;IF(AND($P243&lt;&gt;"",$Q243=""),"Ano 4 (falta quantidade); ","")&amp;IF(AND($S243="",$T243&lt;&gt;""),"Ano 5 (falta valor unitário); ","")&amp;IF(AND($S243&lt;&gt;"",$T243=""),"Ano 5 (falta quantidade); ","")&amp;IF(AND($V243="",$W243&lt;&gt;""),"Ano 6 (falta valor unitário); ","")&amp;IF(AND($V243&lt;&gt;"",$W243=""),"Ano 6 (falta quantidade); ","")), IF(NOT(OR(AND($G243&lt;&gt;"",$H243&lt;&gt;""),AND($J243&lt;&gt;"",$K243&lt;&gt;""),AND($M243&lt;&gt;"",$N243&lt;&gt;""),AND($P243&lt;&gt;"",$Q243&lt;&gt;""),AND($S243&lt;&gt;"",$T243&lt;&gt;""),AND($V243&lt;&gt;"",$W243&lt;&gt;""))),"Informe pelo menos um ano completo com valor unitário e quantidade.",IF(AND($C243&lt;&gt;"",$E243&lt;&gt;"",LEFT(TRIM($C243),1)&lt;&gt;LEFT(TRIM($E243),1)),"Categoria e tipo estão incompatíveis.",IF(IF(OR($E243="",$F243=""),FALSE(),IFERROR(COUNTIF(INDIRECT("UNITS_"&amp;SUBSTITUTE(LEFT($E243,FIND(" ",$E243&amp;" ")-1),".","_")),$F243)=0,TRUE())),"Unidade incompatível com o tipo selecionado.",IF(OR(AND(ISNUMBER(SEARCH("comunic",LOWER($B243))),LEFT($E243,3)&lt;&gt;"4.4"),AND(ISNUMBER(SEARCH("monitor",LOWER($B243))),NOT(OR(LEFT($E243,3)="1.5",LEFT($E243,3)="2.5")))),"Revise a classificação do item conforme as regras de preenchimento.",IF(AND($B243&lt;&gt;"",OR(ISNUMBER(SEARCH("outro",LOWER($B243))),ISNUMBER(SEARCH("divers",LOWER($B243))),ISNUMBER(SEARCH("kit",LOWER($B243))),ISNUMBER(SEARCH("ferrament",LOWER($B243))),ISNUMBER(SEARCH("epi",LOWER($B243)))),NOT(OR($Z243&lt;&gt;"",$AA243&lt;&gt;""))),"Descrição muito genérica: detalhe melhor o item e registre o racional no memorial ou em anexo.",IF(AND($Y243=0,$B243&lt;&gt;"",OR($G243&lt;&gt;"",$H243&lt;&gt;"",$J243&lt;&gt;"",$K243&lt;&gt;"",$M243&lt;&gt;"",$N243&lt;&gt;"",$P243&lt;&gt;"",$Q243&lt;&gt;"",$S243&lt;&gt;"",$T243&lt;&gt;"",$V243&lt;&gt;"",$W243&lt;&gt;"")),"O item possui dados lançados, mas o total está zerado. Revise os valores informados.","")))))))))))))))</f>
        <v/>
      </c>
    </row>
    <row r="244" spans="1:35" ht="14.25" customHeight="1" x14ac:dyDescent="0.25">
      <c r="A244" s="57" t="str">
        <f t="shared" si="39"/>
        <v/>
      </c>
      <c r="B244" s="58"/>
      <c r="C244" s="58"/>
      <c r="D244" s="58"/>
      <c r="E244" s="58"/>
      <c r="F244" s="58"/>
      <c r="G244" s="269"/>
      <c r="H244" s="59"/>
      <c r="I244" s="273">
        <f t="shared" si="40"/>
        <v>0</v>
      </c>
      <c r="J244" s="269"/>
      <c r="K244" s="59"/>
      <c r="L244" s="270">
        <f t="shared" si="41"/>
        <v>0</v>
      </c>
      <c r="M244" s="269"/>
      <c r="N244" s="59"/>
      <c r="O244" s="270">
        <f t="shared" si="42"/>
        <v>0</v>
      </c>
      <c r="P244" s="269"/>
      <c r="Q244" s="59"/>
      <c r="R244" s="271">
        <f t="shared" si="43"/>
        <v>0</v>
      </c>
      <c r="S244" s="269"/>
      <c r="T244" s="59"/>
      <c r="U244" s="270">
        <f t="shared" si="44"/>
        <v>0</v>
      </c>
      <c r="V244" s="269"/>
      <c r="W244" s="59"/>
      <c r="X244" s="270">
        <f t="shared" si="45"/>
        <v>0</v>
      </c>
      <c r="Y244" s="270">
        <f t="shared" si="46"/>
        <v>0</v>
      </c>
      <c r="Z244" s="58"/>
      <c r="AA244" s="58"/>
      <c r="AB244" s="60" t="str">
        <f t="shared" si="47"/>
        <v/>
      </c>
      <c r="AC244" s="21" t="b">
        <f t="shared" si="48"/>
        <v>0</v>
      </c>
      <c r="AD244" s="21" t="b">
        <f t="shared" si="49"/>
        <v>0</v>
      </c>
      <c r="AE244" s="21" t="b">
        <f t="shared" si="50"/>
        <v>0</v>
      </c>
      <c r="AF244" s="21" t="b">
        <f ca="1">OR(AND($AC244,NOT($AD244)),AND($AC244,OR(AND($G244="",$H244&lt;&gt;""),AND($G244&lt;&gt;"",$H244=""),AND($J244="",$K244&lt;&gt;""),AND($J244&lt;&gt;"",$K244=""),AND($M244="",$N244&lt;&gt;""),AND($M244&lt;&gt;"",$N244=""),AND($P244="",$Q244&lt;&gt;""),AND($P244&lt;&gt;"",$Q244=""),AND($S244="",$T244&lt;&gt;""),AND($S244&lt;&gt;"",$T244=""),AND($V244="",$W244&lt;&gt;""),AND($V244&lt;&gt;"",$W244=""))),AND($C244&lt;&gt;"",$E244&lt;&gt;"",LEFT(TRIM($C244),1)&lt;&gt;LEFT(TRIM($E244),1)),IF(OR($E244="",$F244=""),FALSE(),IFERROR(COUNTIF(INDIRECT("UNITS_"&amp;SUBSTITUTE(LEFT($E244,FIND(" ",$E244&amp;" ")-1),".","_")),$F244)=0,TRUE())),AND($B244&lt;&gt;"",OR(ISNUMBER(SEARCH("outro",LOWER($B244))),ISNUMBER(SEARCH("divers",LOWER($B244))),ISNUMBER(SEARCH("etc",LOWER($B244))))),OR(AND(ISNUMBER(SEARCH("comunic",LOWER($B244))),LEFT($E244,3)&lt;&gt;"4.4"),AND(ISNUMBER(SEARCH("monitor",LOWER($B244))),NOT(OR(LEFT($E244,3)="1.5",LEFT($E244,3)="2.5")))),AND($B244&lt;&gt;"",OR(LEFT($C244,1)="1",LEFT($C244,1)="2"),$D244=""),AND($D244&lt;&gt;"",NOT(OR(LEFT($C244,1)="1",LEFT($C244,1)="2"))),AND($D244&lt;&gt;"",COUNTIF(' PROJETO'!$B$14:$B$16,$D244)=0),IF($D244="",FALSE(),IF(COUNTIF(' PROJETO'!$B$14:$B$16,$D244)=0,FALSE(),IFERROR(INDEX(' PROJETO'!$C$14:$C$16,MATCH($D244,' PROJETO'!$B$14:$B$16,0))&lt;&gt;"Sim",FALSE()))))</f>
        <v>0</v>
      </c>
      <c r="AG244" s="21" t="b">
        <f>AND($AC244,$Y244&gt;'CONFG.  LISTAS'!$F$4,$Z244="",$AA244="")</f>
        <v>0</v>
      </c>
      <c r="AH244" s="21" t="str">
        <f t="shared" si="51"/>
        <v/>
      </c>
      <c r="AI244" s="43" t="str">
        <f ca="1">IF(NOT($AC244),"",IF(OR($B244="",$C244="",$E244="",$F244=""),"Preencha descrição, categoria, tipo e unidade.",IF(AND($B244&lt;&gt;"",OR(LEFT($C244,1)="1",LEFT($C244,1)="2"),$D244=""),"Informe a prática de restauração para itens diretos.",IF(AND($D244&lt;&gt;"",NOT(OR(LEFT($C244,1)="1",LEFT($C244,1)="2"))),"Custos indiretos não devem pertencer a uma prática específica.",IF(AND($D244&lt;&gt;"",COUNTIF(' PROJETO'!$B$14:$B$16,$D244)=0),"Prática de restauração inválida ou não cadastrada.",IF(IF($D244="",FALSE(),IF(COUNTIF(' PROJETO'!$B$14:$B$16,$D244)=0,FALSE(),IFERROR(INDEX(' PROJETO'!$C$14:$C$16,MATCH($D244,' PROJETO'!$B$14:$B$16,0))&lt;&gt;"Sim",FALSE()))),"A prática informada no item não foi selecionada na aba Projeto.",IF(AND(MAX($I244,$L244,$O244,$R244,$U244,$X244)&gt;'CONFG.  LISTAS'!$F$4,NOT(OR($Z244&lt;&gt;"",$AA244&lt;&gt;""))),"Memorial de cálculo ou anexo obrigatório não informado para item acima do limite.",IF(OR(AND($G244&lt;&gt;"",$H244&lt;&gt;"",OR($G244&lt;=0,$H244&lt;=0)),AND($J244&lt;&gt;"",$K244&lt;&gt;"",OR($J244&lt;=0,$K244&lt;=0)),AND($M244&lt;&gt;"",$N244&lt;&gt;"",OR($M244&lt;=0,$N244&lt;=0)),AND($P244&lt;&gt;"",$Q244&lt;&gt;"",OR($P244&lt;=0,$Q244&lt;=0)),AND($S244&lt;&gt;"",$T244&lt;&gt;"",OR($S244&lt;=0,$T244&lt;=0)),AND($V244&lt;&gt;"",$W244&lt;&gt;"",OR($V244&lt;=0,$W244&lt;=0))),"Revise os valores informados: valor unitário e quantidade devem ser maiores que zero.",IF(OR(AND($G244="",$H244&lt;&gt;""),AND($G244&lt;&gt;"",$H244=""),AND($J244="",$K244&lt;&gt;""),AND($J244&lt;&gt;"",$K244=""),AND($M244="",$N244&lt;&gt;""),AND($M244&lt;&gt;"",$N244=""),AND($P244="",$Q244&lt;&gt;""),AND($P244&lt;&gt;"",$Q244=""),AND($S244="",$T244&lt;&gt;""),AND($S244&lt;&gt;"",$T244=""),AND($V244="",$W244&lt;&gt;""),AND($V244&lt;&gt;"",$W244="")),"Há ano preenchido parcialmente: "&amp;TRIM(IF(AND($G244="",$H244&lt;&gt;""),"Ano 1 (falta valor unitário); ","")&amp;IF(AND($G244&lt;&gt;"",$H244=""),"Ano 1 (falta quantidade); ","")&amp;IF(AND($J244="",$K244&lt;&gt;""),"Ano 2 (falta valor unitário); ","")&amp;IF(AND($J244&lt;&gt;"",$K244=""),"Ano 2 (falta quantidade); ","")&amp;IF(AND($M244="",$N244&lt;&gt;""),"Ano 3 (falta valor unitário); ","")&amp;IF(AND($M244&lt;&gt;"",$N244=""),"Ano 3 (falta quantidade); ","")&amp;IF(AND($P244="",$Q244&lt;&gt;""),"Ano 4 (falta valor unitário); ","")&amp;IF(AND($P244&lt;&gt;"",$Q244=""),"Ano 4 (falta quantidade); ","")&amp;IF(AND($S244="",$T244&lt;&gt;""),"Ano 5 (falta valor unitário); ","")&amp;IF(AND($S244&lt;&gt;"",$T244=""),"Ano 5 (falta quantidade); ","")&amp;IF(AND($V244="",$W244&lt;&gt;""),"Ano 6 (falta valor unitário); ","")&amp;IF(AND($V244&lt;&gt;"",$W244=""),"Ano 6 (falta quantidade); ","")), IF(NOT(OR(AND($G244&lt;&gt;"",$H244&lt;&gt;""),AND($J244&lt;&gt;"",$K244&lt;&gt;""),AND($M244&lt;&gt;"",$N244&lt;&gt;""),AND($P244&lt;&gt;"",$Q244&lt;&gt;""),AND($S244&lt;&gt;"",$T244&lt;&gt;""),AND($V244&lt;&gt;"",$W244&lt;&gt;""))),"Informe pelo menos um ano completo com valor unitário e quantidade.",IF(AND($C244&lt;&gt;"",$E244&lt;&gt;"",LEFT(TRIM($C244),1)&lt;&gt;LEFT(TRIM($E244),1)),"Categoria e tipo estão incompatíveis.",IF(IF(OR($E244="",$F244=""),FALSE(),IFERROR(COUNTIF(INDIRECT("UNITS_"&amp;SUBSTITUTE(LEFT($E244,FIND(" ",$E244&amp;" ")-1),".","_")),$F244)=0,TRUE())),"Unidade incompatível com o tipo selecionado.",IF(OR(AND(ISNUMBER(SEARCH("comunic",LOWER($B244))),LEFT($E244,3)&lt;&gt;"4.4"),AND(ISNUMBER(SEARCH("monitor",LOWER($B244))),NOT(OR(LEFT($E244,3)="1.5",LEFT($E244,3)="2.5")))),"Revise a classificação do item conforme as regras de preenchimento.",IF(AND($B244&lt;&gt;"",OR(ISNUMBER(SEARCH("outro",LOWER($B244))),ISNUMBER(SEARCH("divers",LOWER($B244))),ISNUMBER(SEARCH("kit",LOWER($B244))),ISNUMBER(SEARCH("ferrament",LOWER($B244))),ISNUMBER(SEARCH("epi",LOWER($B244)))),NOT(OR($Z244&lt;&gt;"",$AA244&lt;&gt;""))),"Descrição muito genérica: detalhe melhor o item e registre o racional no memorial ou em anexo.",IF(AND($Y244=0,$B244&lt;&gt;"",OR($G244&lt;&gt;"",$H244&lt;&gt;"",$J244&lt;&gt;"",$K244&lt;&gt;"",$M244&lt;&gt;"",$N244&lt;&gt;"",$P244&lt;&gt;"",$Q244&lt;&gt;"",$S244&lt;&gt;"",$T244&lt;&gt;"",$V244&lt;&gt;"",$W244&lt;&gt;"")),"O item possui dados lançados, mas o total está zerado. Revise os valores informados.","")))))))))))))))</f>
        <v/>
      </c>
    </row>
    <row r="245" spans="1:35" ht="14.25" customHeight="1" x14ac:dyDescent="0.25">
      <c r="A245" s="57" t="str">
        <f t="shared" si="39"/>
        <v/>
      </c>
      <c r="B245" s="61"/>
      <c r="C245" s="61"/>
      <c r="D245" s="58"/>
      <c r="E245" s="61"/>
      <c r="F245" s="61"/>
      <c r="G245" s="272"/>
      <c r="H245" s="62"/>
      <c r="I245" s="273">
        <f t="shared" si="40"/>
        <v>0</v>
      </c>
      <c r="J245" s="272"/>
      <c r="K245" s="62"/>
      <c r="L245" s="270">
        <f t="shared" si="41"/>
        <v>0</v>
      </c>
      <c r="M245" s="272"/>
      <c r="N245" s="62"/>
      <c r="O245" s="270">
        <f t="shared" si="42"/>
        <v>0</v>
      </c>
      <c r="P245" s="272"/>
      <c r="Q245" s="62"/>
      <c r="R245" s="271">
        <f t="shared" si="43"/>
        <v>0</v>
      </c>
      <c r="S245" s="272"/>
      <c r="T245" s="62"/>
      <c r="U245" s="270">
        <f t="shared" si="44"/>
        <v>0</v>
      </c>
      <c r="V245" s="272"/>
      <c r="W245" s="62"/>
      <c r="X245" s="270">
        <f t="shared" si="45"/>
        <v>0</v>
      </c>
      <c r="Y245" s="270">
        <f t="shared" si="46"/>
        <v>0</v>
      </c>
      <c r="Z245" s="61"/>
      <c r="AA245" s="61"/>
      <c r="AB245" s="60" t="str">
        <f t="shared" si="47"/>
        <v/>
      </c>
      <c r="AC245" s="21" t="b">
        <f t="shared" si="48"/>
        <v>0</v>
      </c>
      <c r="AD245" s="21" t="b">
        <f t="shared" si="49"/>
        <v>0</v>
      </c>
      <c r="AE245" s="21" t="b">
        <f t="shared" si="50"/>
        <v>0</v>
      </c>
      <c r="AF245" s="21" t="b">
        <f ca="1">OR(AND($AC245,NOT($AD245)),AND($AC245,OR(AND($G245="",$H245&lt;&gt;""),AND($G245&lt;&gt;"",$H245=""),AND($J245="",$K245&lt;&gt;""),AND($J245&lt;&gt;"",$K245=""),AND($M245="",$N245&lt;&gt;""),AND($M245&lt;&gt;"",$N245=""),AND($P245="",$Q245&lt;&gt;""),AND($P245&lt;&gt;"",$Q245=""),AND($S245="",$T245&lt;&gt;""),AND($S245&lt;&gt;"",$T245=""),AND($V245="",$W245&lt;&gt;""),AND($V245&lt;&gt;"",$W245=""))),AND($C245&lt;&gt;"",$E245&lt;&gt;"",LEFT(TRIM($C245),1)&lt;&gt;LEFT(TRIM($E245),1)),IF(OR($E245="",$F245=""),FALSE(),IFERROR(COUNTIF(INDIRECT("UNITS_"&amp;SUBSTITUTE(LEFT($E245,FIND(" ",$E245&amp;" ")-1),".","_")),$F245)=0,TRUE())),AND($B245&lt;&gt;"",OR(ISNUMBER(SEARCH("outro",LOWER($B245))),ISNUMBER(SEARCH("divers",LOWER($B245))),ISNUMBER(SEARCH("etc",LOWER($B245))))),OR(AND(ISNUMBER(SEARCH("comunic",LOWER($B245))),LEFT($E245,3)&lt;&gt;"4.4"),AND(ISNUMBER(SEARCH("monitor",LOWER($B245))),NOT(OR(LEFT($E245,3)="1.5",LEFT($E245,3)="2.5")))),AND($B245&lt;&gt;"",OR(LEFT($C245,1)="1",LEFT($C245,1)="2"),$D245=""),AND($D245&lt;&gt;"",NOT(OR(LEFT($C245,1)="1",LEFT($C245,1)="2"))),AND($D245&lt;&gt;"",COUNTIF(' PROJETO'!$B$14:$B$16,$D245)=0),IF($D245="",FALSE(),IF(COUNTIF(' PROJETO'!$B$14:$B$16,$D245)=0,FALSE(),IFERROR(INDEX(' PROJETO'!$C$14:$C$16,MATCH($D245,' PROJETO'!$B$14:$B$16,0))&lt;&gt;"Sim",FALSE()))))</f>
        <v>0</v>
      </c>
      <c r="AG245" s="21" t="b">
        <f>AND($AC245,$Y245&gt;'CONFG.  LISTAS'!$F$4,$Z245="",$AA245="")</f>
        <v>0</v>
      </c>
      <c r="AH245" s="21" t="str">
        <f t="shared" si="51"/>
        <v/>
      </c>
      <c r="AI245" s="43" t="str">
        <f ca="1">IF(NOT($AC245),"",IF(OR($B245="",$C245="",$E245="",$F245=""),"Preencha descrição, categoria, tipo e unidade.",IF(AND($B245&lt;&gt;"",OR(LEFT($C245,1)="1",LEFT($C245,1)="2"),$D245=""),"Informe a prática de restauração para itens diretos.",IF(AND($D245&lt;&gt;"",NOT(OR(LEFT($C245,1)="1",LEFT($C245,1)="2"))),"Custos indiretos não devem pertencer a uma prática específica.",IF(AND($D245&lt;&gt;"",COUNTIF(' PROJETO'!$B$14:$B$16,$D245)=0),"Prática de restauração inválida ou não cadastrada.",IF(IF($D245="",FALSE(),IF(COUNTIF(' PROJETO'!$B$14:$B$16,$D245)=0,FALSE(),IFERROR(INDEX(' PROJETO'!$C$14:$C$16,MATCH($D245,' PROJETO'!$B$14:$B$16,0))&lt;&gt;"Sim",FALSE()))),"A prática informada no item não foi selecionada na aba Projeto.",IF(AND(MAX($I245,$L245,$O245,$R245,$U245,$X245)&gt;'CONFG.  LISTAS'!$F$4,NOT(OR($Z245&lt;&gt;"",$AA245&lt;&gt;""))),"Memorial de cálculo ou anexo obrigatório não informado para item acima do limite.",IF(OR(AND($G245&lt;&gt;"",$H245&lt;&gt;"",OR($G245&lt;=0,$H245&lt;=0)),AND($J245&lt;&gt;"",$K245&lt;&gt;"",OR($J245&lt;=0,$K245&lt;=0)),AND($M245&lt;&gt;"",$N245&lt;&gt;"",OR($M245&lt;=0,$N245&lt;=0)),AND($P245&lt;&gt;"",$Q245&lt;&gt;"",OR($P245&lt;=0,$Q245&lt;=0)),AND($S245&lt;&gt;"",$T245&lt;&gt;"",OR($S245&lt;=0,$T245&lt;=0)),AND($V245&lt;&gt;"",$W245&lt;&gt;"",OR($V245&lt;=0,$W245&lt;=0))),"Revise os valores informados: valor unitário e quantidade devem ser maiores que zero.",IF(OR(AND($G245="",$H245&lt;&gt;""),AND($G245&lt;&gt;"",$H245=""),AND($J245="",$K245&lt;&gt;""),AND($J245&lt;&gt;"",$K245=""),AND($M245="",$N245&lt;&gt;""),AND($M245&lt;&gt;"",$N245=""),AND($P245="",$Q245&lt;&gt;""),AND($P245&lt;&gt;"",$Q245=""),AND($S245="",$T245&lt;&gt;""),AND($S245&lt;&gt;"",$T245=""),AND($V245="",$W245&lt;&gt;""),AND($V245&lt;&gt;"",$W245="")),"Há ano preenchido parcialmente: "&amp;TRIM(IF(AND($G245="",$H245&lt;&gt;""),"Ano 1 (falta valor unitário); ","")&amp;IF(AND($G245&lt;&gt;"",$H245=""),"Ano 1 (falta quantidade); ","")&amp;IF(AND($J245="",$K245&lt;&gt;""),"Ano 2 (falta valor unitário); ","")&amp;IF(AND($J245&lt;&gt;"",$K245=""),"Ano 2 (falta quantidade); ","")&amp;IF(AND($M245="",$N245&lt;&gt;""),"Ano 3 (falta valor unitário); ","")&amp;IF(AND($M245&lt;&gt;"",$N245=""),"Ano 3 (falta quantidade); ","")&amp;IF(AND($P245="",$Q245&lt;&gt;""),"Ano 4 (falta valor unitário); ","")&amp;IF(AND($P245&lt;&gt;"",$Q245=""),"Ano 4 (falta quantidade); ","")&amp;IF(AND($S245="",$T245&lt;&gt;""),"Ano 5 (falta valor unitário); ","")&amp;IF(AND($S245&lt;&gt;"",$T245=""),"Ano 5 (falta quantidade); ","")&amp;IF(AND($V245="",$W245&lt;&gt;""),"Ano 6 (falta valor unitário); ","")&amp;IF(AND($V245&lt;&gt;"",$W245=""),"Ano 6 (falta quantidade); ","")), IF(NOT(OR(AND($G245&lt;&gt;"",$H245&lt;&gt;""),AND($J245&lt;&gt;"",$K245&lt;&gt;""),AND($M245&lt;&gt;"",$N245&lt;&gt;""),AND($P245&lt;&gt;"",$Q245&lt;&gt;""),AND($S245&lt;&gt;"",$T245&lt;&gt;""),AND($V245&lt;&gt;"",$W245&lt;&gt;""))),"Informe pelo menos um ano completo com valor unitário e quantidade.",IF(AND($C245&lt;&gt;"",$E245&lt;&gt;"",LEFT(TRIM($C245),1)&lt;&gt;LEFT(TRIM($E245),1)),"Categoria e tipo estão incompatíveis.",IF(IF(OR($E245="",$F245=""),FALSE(),IFERROR(COUNTIF(INDIRECT("UNITS_"&amp;SUBSTITUTE(LEFT($E245,FIND(" ",$E245&amp;" ")-1),".","_")),$F245)=0,TRUE())),"Unidade incompatível com o tipo selecionado.",IF(OR(AND(ISNUMBER(SEARCH("comunic",LOWER($B245))),LEFT($E245,3)&lt;&gt;"4.4"),AND(ISNUMBER(SEARCH("monitor",LOWER($B245))),NOT(OR(LEFT($E245,3)="1.5",LEFT($E245,3)="2.5")))),"Revise a classificação do item conforme as regras de preenchimento.",IF(AND($B245&lt;&gt;"",OR(ISNUMBER(SEARCH("outro",LOWER($B245))),ISNUMBER(SEARCH("divers",LOWER($B245))),ISNUMBER(SEARCH("kit",LOWER($B245))),ISNUMBER(SEARCH("ferrament",LOWER($B245))),ISNUMBER(SEARCH("epi",LOWER($B245)))),NOT(OR($Z245&lt;&gt;"",$AA245&lt;&gt;""))),"Descrição muito genérica: detalhe melhor o item e registre o racional no memorial ou em anexo.",IF(AND($Y245=0,$B245&lt;&gt;"",OR($G245&lt;&gt;"",$H245&lt;&gt;"",$J245&lt;&gt;"",$K245&lt;&gt;"",$M245&lt;&gt;"",$N245&lt;&gt;"",$P245&lt;&gt;"",$Q245&lt;&gt;"",$S245&lt;&gt;"",$T245&lt;&gt;"",$V245&lt;&gt;"",$W245&lt;&gt;"")),"O item possui dados lançados, mas o total está zerado. Revise os valores informados.","")))))))))))))))</f>
        <v/>
      </c>
    </row>
    <row r="246" spans="1:35" ht="14.25" customHeight="1" x14ac:dyDescent="0.25">
      <c r="A246" s="57" t="str">
        <f t="shared" si="39"/>
        <v/>
      </c>
      <c r="B246" s="58"/>
      <c r="C246" s="58"/>
      <c r="D246" s="58"/>
      <c r="E246" s="58"/>
      <c r="F246" s="58"/>
      <c r="G246" s="269"/>
      <c r="H246" s="59"/>
      <c r="I246" s="273">
        <f t="shared" si="40"/>
        <v>0</v>
      </c>
      <c r="J246" s="269"/>
      <c r="K246" s="59"/>
      <c r="L246" s="270">
        <f t="shared" si="41"/>
        <v>0</v>
      </c>
      <c r="M246" s="269"/>
      <c r="N246" s="59"/>
      <c r="O246" s="270">
        <f t="shared" si="42"/>
        <v>0</v>
      </c>
      <c r="P246" s="269"/>
      <c r="Q246" s="59"/>
      <c r="R246" s="271">
        <f t="shared" si="43"/>
        <v>0</v>
      </c>
      <c r="S246" s="269"/>
      <c r="T246" s="59"/>
      <c r="U246" s="270">
        <f t="shared" si="44"/>
        <v>0</v>
      </c>
      <c r="V246" s="269"/>
      <c r="W246" s="59"/>
      <c r="X246" s="270">
        <f t="shared" si="45"/>
        <v>0</v>
      </c>
      <c r="Y246" s="270">
        <f t="shared" si="46"/>
        <v>0</v>
      </c>
      <c r="Z246" s="58"/>
      <c r="AA246" s="58"/>
      <c r="AB246" s="60" t="str">
        <f t="shared" si="47"/>
        <v/>
      </c>
      <c r="AC246" s="21" t="b">
        <f t="shared" si="48"/>
        <v>0</v>
      </c>
      <c r="AD246" s="21" t="b">
        <f t="shared" si="49"/>
        <v>0</v>
      </c>
      <c r="AE246" s="21" t="b">
        <f t="shared" si="50"/>
        <v>0</v>
      </c>
      <c r="AF246" s="21" t="b">
        <f ca="1">OR(AND($AC246,NOT($AD246)),AND($AC246,OR(AND($G246="",$H246&lt;&gt;""),AND($G246&lt;&gt;"",$H246=""),AND($J246="",$K246&lt;&gt;""),AND($J246&lt;&gt;"",$K246=""),AND($M246="",$N246&lt;&gt;""),AND($M246&lt;&gt;"",$N246=""),AND($P246="",$Q246&lt;&gt;""),AND($P246&lt;&gt;"",$Q246=""),AND($S246="",$T246&lt;&gt;""),AND($S246&lt;&gt;"",$T246=""),AND($V246="",$W246&lt;&gt;""),AND($V246&lt;&gt;"",$W246=""))),AND($C246&lt;&gt;"",$E246&lt;&gt;"",LEFT(TRIM($C246),1)&lt;&gt;LEFT(TRIM($E246),1)),IF(OR($E246="",$F246=""),FALSE(),IFERROR(COUNTIF(INDIRECT("UNITS_"&amp;SUBSTITUTE(LEFT($E246,FIND(" ",$E246&amp;" ")-1),".","_")),$F246)=0,TRUE())),AND($B246&lt;&gt;"",OR(ISNUMBER(SEARCH("outro",LOWER($B246))),ISNUMBER(SEARCH("divers",LOWER($B246))),ISNUMBER(SEARCH("etc",LOWER($B246))))),OR(AND(ISNUMBER(SEARCH("comunic",LOWER($B246))),LEFT($E246,3)&lt;&gt;"4.4"),AND(ISNUMBER(SEARCH("monitor",LOWER($B246))),NOT(OR(LEFT($E246,3)="1.5",LEFT($E246,3)="2.5")))),AND($B246&lt;&gt;"",OR(LEFT($C246,1)="1",LEFT($C246,1)="2"),$D246=""),AND($D246&lt;&gt;"",NOT(OR(LEFT($C246,1)="1",LEFT($C246,1)="2"))),AND($D246&lt;&gt;"",COUNTIF(' PROJETO'!$B$14:$B$16,$D246)=0),IF($D246="",FALSE(),IF(COUNTIF(' PROJETO'!$B$14:$B$16,$D246)=0,FALSE(),IFERROR(INDEX(' PROJETO'!$C$14:$C$16,MATCH($D246,' PROJETO'!$B$14:$B$16,0))&lt;&gt;"Sim",FALSE()))))</f>
        <v>0</v>
      </c>
      <c r="AG246" s="21" t="b">
        <f>AND($AC246,$Y246&gt;'CONFG.  LISTAS'!$F$4,$Z246="",$AA246="")</f>
        <v>0</v>
      </c>
      <c r="AH246" s="21" t="str">
        <f t="shared" si="51"/>
        <v/>
      </c>
      <c r="AI246" s="43" t="str">
        <f ca="1">IF(NOT($AC246),"",IF(OR($B246="",$C246="",$E246="",$F246=""),"Preencha descrição, categoria, tipo e unidade.",IF(AND($B246&lt;&gt;"",OR(LEFT($C246,1)="1",LEFT($C246,1)="2"),$D246=""),"Informe a prática de restauração para itens diretos.",IF(AND($D246&lt;&gt;"",NOT(OR(LEFT($C246,1)="1",LEFT($C246,1)="2"))),"Custos indiretos não devem pertencer a uma prática específica.",IF(AND($D246&lt;&gt;"",COUNTIF(' PROJETO'!$B$14:$B$16,$D246)=0),"Prática de restauração inválida ou não cadastrada.",IF(IF($D246="",FALSE(),IF(COUNTIF(' PROJETO'!$B$14:$B$16,$D246)=0,FALSE(),IFERROR(INDEX(' PROJETO'!$C$14:$C$16,MATCH($D246,' PROJETO'!$B$14:$B$16,0))&lt;&gt;"Sim",FALSE()))),"A prática informada no item não foi selecionada na aba Projeto.",IF(AND(MAX($I246,$L246,$O246,$R246,$U246,$X246)&gt;'CONFG.  LISTAS'!$F$4,NOT(OR($Z246&lt;&gt;"",$AA246&lt;&gt;""))),"Memorial de cálculo ou anexo obrigatório não informado para item acima do limite.",IF(OR(AND($G246&lt;&gt;"",$H246&lt;&gt;"",OR($G246&lt;=0,$H246&lt;=0)),AND($J246&lt;&gt;"",$K246&lt;&gt;"",OR($J246&lt;=0,$K246&lt;=0)),AND($M246&lt;&gt;"",$N246&lt;&gt;"",OR($M246&lt;=0,$N246&lt;=0)),AND($P246&lt;&gt;"",$Q246&lt;&gt;"",OR($P246&lt;=0,$Q246&lt;=0)),AND($S246&lt;&gt;"",$T246&lt;&gt;"",OR($S246&lt;=0,$T246&lt;=0)),AND($V246&lt;&gt;"",$W246&lt;&gt;"",OR($V246&lt;=0,$W246&lt;=0))),"Revise os valores informados: valor unitário e quantidade devem ser maiores que zero.",IF(OR(AND($G246="",$H246&lt;&gt;""),AND($G246&lt;&gt;"",$H246=""),AND($J246="",$K246&lt;&gt;""),AND($J246&lt;&gt;"",$K246=""),AND($M246="",$N246&lt;&gt;""),AND($M246&lt;&gt;"",$N246=""),AND($P246="",$Q246&lt;&gt;""),AND($P246&lt;&gt;"",$Q246=""),AND($S246="",$T246&lt;&gt;""),AND($S246&lt;&gt;"",$T246=""),AND($V246="",$W246&lt;&gt;""),AND($V246&lt;&gt;"",$W246="")),"Há ano preenchido parcialmente: "&amp;TRIM(IF(AND($G246="",$H246&lt;&gt;""),"Ano 1 (falta valor unitário); ","")&amp;IF(AND($G246&lt;&gt;"",$H246=""),"Ano 1 (falta quantidade); ","")&amp;IF(AND($J246="",$K246&lt;&gt;""),"Ano 2 (falta valor unitário); ","")&amp;IF(AND($J246&lt;&gt;"",$K246=""),"Ano 2 (falta quantidade); ","")&amp;IF(AND($M246="",$N246&lt;&gt;""),"Ano 3 (falta valor unitário); ","")&amp;IF(AND($M246&lt;&gt;"",$N246=""),"Ano 3 (falta quantidade); ","")&amp;IF(AND($P246="",$Q246&lt;&gt;""),"Ano 4 (falta valor unitário); ","")&amp;IF(AND($P246&lt;&gt;"",$Q246=""),"Ano 4 (falta quantidade); ","")&amp;IF(AND($S246="",$T246&lt;&gt;""),"Ano 5 (falta valor unitário); ","")&amp;IF(AND($S246&lt;&gt;"",$T246=""),"Ano 5 (falta quantidade); ","")&amp;IF(AND($V246="",$W246&lt;&gt;""),"Ano 6 (falta valor unitário); ","")&amp;IF(AND($V246&lt;&gt;"",$W246=""),"Ano 6 (falta quantidade); ","")), IF(NOT(OR(AND($G246&lt;&gt;"",$H246&lt;&gt;""),AND($J246&lt;&gt;"",$K246&lt;&gt;""),AND($M246&lt;&gt;"",$N246&lt;&gt;""),AND($P246&lt;&gt;"",$Q246&lt;&gt;""),AND($S246&lt;&gt;"",$T246&lt;&gt;""),AND($V246&lt;&gt;"",$W246&lt;&gt;""))),"Informe pelo menos um ano completo com valor unitário e quantidade.",IF(AND($C246&lt;&gt;"",$E246&lt;&gt;"",LEFT(TRIM($C246),1)&lt;&gt;LEFT(TRIM($E246),1)),"Categoria e tipo estão incompatíveis.",IF(IF(OR($E246="",$F246=""),FALSE(),IFERROR(COUNTIF(INDIRECT("UNITS_"&amp;SUBSTITUTE(LEFT($E246,FIND(" ",$E246&amp;" ")-1),".","_")),$F246)=0,TRUE())),"Unidade incompatível com o tipo selecionado.",IF(OR(AND(ISNUMBER(SEARCH("comunic",LOWER($B246))),LEFT($E246,3)&lt;&gt;"4.4"),AND(ISNUMBER(SEARCH("monitor",LOWER($B246))),NOT(OR(LEFT($E246,3)="1.5",LEFT($E246,3)="2.5")))),"Revise a classificação do item conforme as regras de preenchimento.",IF(AND($B246&lt;&gt;"",OR(ISNUMBER(SEARCH("outro",LOWER($B246))),ISNUMBER(SEARCH("divers",LOWER($B246))),ISNUMBER(SEARCH("kit",LOWER($B246))),ISNUMBER(SEARCH("ferrament",LOWER($B246))),ISNUMBER(SEARCH("epi",LOWER($B246)))),NOT(OR($Z246&lt;&gt;"",$AA246&lt;&gt;""))),"Descrição muito genérica: detalhe melhor o item e registre o racional no memorial ou em anexo.",IF(AND($Y246=0,$B246&lt;&gt;"",OR($G246&lt;&gt;"",$H246&lt;&gt;"",$J246&lt;&gt;"",$K246&lt;&gt;"",$M246&lt;&gt;"",$N246&lt;&gt;"",$P246&lt;&gt;"",$Q246&lt;&gt;"",$S246&lt;&gt;"",$T246&lt;&gt;"",$V246&lt;&gt;"",$W246&lt;&gt;"")),"O item possui dados lançados, mas o total está zerado. Revise os valores informados.","")))))))))))))))</f>
        <v/>
      </c>
    </row>
    <row r="247" spans="1:35" ht="14.25" customHeight="1" x14ac:dyDescent="0.25">
      <c r="A247" s="57" t="str">
        <f t="shared" si="39"/>
        <v/>
      </c>
      <c r="B247" s="61"/>
      <c r="C247" s="61"/>
      <c r="D247" s="58"/>
      <c r="E247" s="61"/>
      <c r="F247" s="61"/>
      <c r="G247" s="272"/>
      <c r="H247" s="62"/>
      <c r="I247" s="273">
        <f t="shared" si="40"/>
        <v>0</v>
      </c>
      <c r="J247" s="272"/>
      <c r="K247" s="62"/>
      <c r="L247" s="270">
        <f t="shared" si="41"/>
        <v>0</v>
      </c>
      <c r="M247" s="272"/>
      <c r="N247" s="62"/>
      <c r="O247" s="270">
        <f t="shared" si="42"/>
        <v>0</v>
      </c>
      <c r="P247" s="272"/>
      <c r="Q247" s="62"/>
      <c r="R247" s="271">
        <f t="shared" si="43"/>
        <v>0</v>
      </c>
      <c r="S247" s="272"/>
      <c r="T247" s="62"/>
      <c r="U247" s="270">
        <f t="shared" si="44"/>
        <v>0</v>
      </c>
      <c r="V247" s="272"/>
      <c r="W247" s="62"/>
      <c r="X247" s="270">
        <f t="shared" si="45"/>
        <v>0</v>
      </c>
      <c r="Y247" s="270">
        <f t="shared" si="46"/>
        <v>0</v>
      </c>
      <c r="Z247" s="61"/>
      <c r="AA247" s="61"/>
      <c r="AB247" s="60" t="str">
        <f t="shared" si="47"/>
        <v/>
      </c>
      <c r="AC247" s="21" t="b">
        <f t="shared" si="48"/>
        <v>0</v>
      </c>
      <c r="AD247" s="21" t="b">
        <f t="shared" si="49"/>
        <v>0</v>
      </c>
      <c r="AE247" s="21" t="b">
        <f t="shared" si="50"/>
        <v>0</v>
      </c>
      <c r="AF247" s="21" t="b">
        <f ca="1">OR(AND($AC247,NOT($AD247)),AND($AC247,OR(AND($G247="",$H247&lt;&gt;""),AND($G247&lt;&gt;"",$H247=""),AND($J247="",$K247&lt;&gt;""),AND($J247&lt;&gt;"",$K247=""),AND($M247="",$N247&lt;&gt;""),AND($M247&lt;&gt;"",$N247=""),AND($P247="",$Q247&lt;&gt;""),AND($P247&lt;&gt;"",$Q247=""),AND($S247="",$T247&lt;&gt;""),AND($S247&lt;&gt;"",$T247=""),AND($V247="",$W247&lt;&gt;""),AND($V247&lt;&gt;"",$W247=""))),AND($C247&lt;&gt;"",$E247&lt;&gt;"",LEFT(TRIM($C247),1)&lt;&gt;LEFT(TRIM($E247),1)),IF(OR($E247="",$F247=""),FALSE(),IFERROR(COUNTIF(INDIRECT("UNITS_"&amp;SUBSTITUTE(LEFT($E247,FIND(" ",$E247&amp;" ")-1),".","_")),$F247)=0,TRUE())),AND($B247&lt;&gt;"",OR(ISNUMBER(SEARCH("outro",LOWER($B247))),ISNUMBER(SEARCH("divers",LOWER($B247))),ISNUMBER(SEARCH("etc",LOWER($B247))))),OR(AND(ISNUMBER(SEARCH("comunic",LOWER($B247))),LEFT($E247,3)&lt;&gt;"4.4"),AND(ISNUMBER(SEARCH("monitor",LOWER($B247))),NOT(OR(LEFT($E247,3)="1.5",LEFT($E247,3)="2.5")))),AND($B247&lt;&gt;"",OR(LEFT($C247,1)="1",LEFT($C247,1)="2"),$D247=""),AND($D247&lt;&gt;"",NOT(OR(LEFT($C247,1)="1",LEFT($C247,1)="2"))),AND($D247&lt;&gt;"",COUNTIF(' PROJETO'!$B$14:$B$16,$D247)=0),IF($D247="",FALSE(),IF(COUNTIF(' PROJETO'!$B$14:$B$16,$D247)=0,FALSE(),IFERROR(INDEX(' PROJETO'!$C$14:$C$16,MATCH($D247,' PROJETO'!$B$14:$B$16,0))&lt;&gt;"Sim",FALSE()))))</f>
        <v>0</v>
      </c>
      <c r="AG247" s="21" t="b">
        <f>AND($AC247,$Y247&gt;'CONFG.  LISTAS'!$F$4,$Z247="",$AA247="")</f>
        <v>0</v>
      </c>
      <c r="AH247" s="21" t="str">
        <f t="shared" si="51"/>
        <v/>
      </c>
      <c r="AI247" s="43" t="str">
        <f ca="1">IF(NOT($AC247),"",IF(OR($B247="",$C247="",$E247="",$F247=""),"Preencha descrição, categoria, tipo e unidade.",IF(AND($B247&lt;&gt;"",OR(LEFT($C247,1)="1",LEFT($C247,1)="2"),$D247=""),"Informe a prática de restauração para itens diretos.",IF(AND($D247&lt;&gt;"",NOT(OR(LEFT($C247,1)="1",LEFT($C247,1)="2"))),"Custos indiretos não devem pertencer a uma prática específica.",IF(AND($D247&lt;&gt;"",COUNTIF(' PROJETO'!$B$14:$B$16,$D247)=0),"Prática de restauração inválida ou não cadastrada.",IF(IF($D247="",FALSE(),IF(COUNTIF(' PROJETO'!$B$14:$B$16,$D247)=0,FALSE(),IFERROR(INDEX(' PROJETO'!$C$14:$C$16,MATCH($D247,' PROJETO'!$B$14:$B$16,0))&lt;&gt;"Sim",FALSE()))),"A prática informada no item não foi selecionada na aba Projeto.",IF(AND(MAX($I247,$L247,$O247,$R247,$U247,$X247)&gt;'CONFG.  LISTAS'!$F$4,NOT(OR($Z247&lt;&gt;"",$AA247&lt;&gt;""))),"Memorial de cálculo ou anexo obrigatório não informado para item acima do limite.",IF(OR(AND($G247&lt;&gt;"",$H247&lt;&gt;"",OR($G247&lt;=0,$H247&lt;=0)),AND($J247&lt;&gt;"",$K247&lt;&gt;"",OR($J247&lt;=0,$K247&lt;=0)),AND($M247&lt;&gt;"",$N247&lt;&gt;"",OR($M247&lt;=0,$N247&lt;=0)),AND($P247&lt;&gt;"",$Q247&lt;&gt;"",OR($P247&lt;=0,$Q247&lt;=0)),AND($S247&lt;&gt;"",$T247&lt;&gt;"",OR($S247&lt;=0,$T247&lt;=0)),AND($V247&lt;&gt;"",$W247&lt;&gt;"",OR($V247&lt;=0,$W247&lt;=0))),"Revise os valores informados: valor unitário e quantidade devem ser maiores que zero.",IF(OR(AND($G247="",$H247&lt;&gt;""),AND($G247&lt;&gt;"",$H247=""),AND($J247="",$K247&lt;&gt;""),AND($J247&lt;&gt;"",$K247=""),AND($M247="",$N247&lt;&gt;""),AND($M247&lt;&gt;"",$N247=""),AND($P247="",$Q247&lt;&gt;""),AND($P247&lt;&gt;"",$Q247=""),AND($S247="",$T247&lt;&gt;""),AND($S247&lt;&gt;"",$T247=""),AND($V247="",$W247&lt;&gt;""),AND($V247&lt;&gt;"",$W247="")),"Há ano preenchido parcialmente: "&amp;TRIM(IF(AND($G247="",$H247&lt;&gt;""),"Ano 1 (falta valor unitário); ","")&amp;IF(AND($G247&lt;&gt;"",$H247=""),"Ano 1 (falta quantidade); ","")&amp;IF(AND($J247="",$K247&lt;&gt;""),"Ano 2 (falta valor unitário); ","")&amp;IF(AND($J247&lt;&gt;"",$K247=""),"Ano 2 (falta quantidade); ","")&amp;IF(AND($M247="",$N247&lt;&gt;""),"Ano 3 (falta valor unitário); ","")&amp;IF(AND($M247&lt;&gt;"",$N247=""),"Ano 3 (falta quantidade); ","")&amp;IF(AND($P247="",$Q247&lt;&gt;""),"Ano 4 (falta valor unitário); ","")&amp;IF(AND($P247&lt;&gt;"",$Q247=""),"Ano 4 (falta quantidade); ","")&amp;IF(AND($S247="",$T247&lt;&gt;""),"Ano 5 (falta valor unitário); ","")&amp;IF(AND($S247&lt;&gt;"",$T247=""),"Ano 5 (falta quantidade); ","")&amp;IF(AND($V247="",$W247&lt;&gt;""),"Ano 6 (falta valor unitário); ","")&amp;IF(AND($V247&lt;&gt;"",$W247=""),"Ano 6 (falta quantidade); ","")), IF(NOT(OR(AND($G247&lt;&gt;"",$H247&lt;&gt;""),AND($J247&lt;&gt;"",$K247&lt;&gt;""),AND($M247&lt;&gt;"",$N247&lt;&gt;""),AND($P247&lt;&gt;"",$Q247&lt;&gt;""),AND($S247&lt;&gt;"",$T247&lt;&gt;""),AND($V247&lt;&gt;"",$W247&lt;&gt;""))),"Informe pelo menos um ano completo com valor unitário e quantidade.",IF(AND($C247&lt;&gt;"",$E247&lt;&gt;"",LEFT(TRIM($C247),1)&lt;&gt;LEFT(TRIM($E247),1)),"Categoria e tipo estão incompatíveis.",IF(IF(OR($E247="",$F247=""),FALSE(),IFERROR(COUNTIF(INDIRECT("UNITS_"&amp;SUBSTITUTE(LEFT($E247,FIND(" ",$E247&amp;" ")-1),".","_")),$F247)=0,TRUE())),"Unidade incompatível com o tipo selecionado.",IF(OR(AND(ISNUMBER(SEARCH("comunic",LOWER($B247))),LEFT($E247,3)&lt;&gt;"4.4"),AND(ISNUMBER(SEARCH("monitor",LOWER($B247))),NOT(OR(LEFT($E247,3)="1.5",LEFT($E247,3)="2.5")))),"Revise a classificação do item conforme as regras de preenchimento.",IF(AND($B247&lt;&gt;"",OR(ISNUMBER(SEARCH("outro",LOWER($B247))),ISNUMBER(SEARCH("divers",LOWER($B247))),ISNUMBER(SEARCH("kit",LOWER($B247))),ISNUMBER(SEARCH("ferrament",LOWER($B247))),ISNUMBER(SEARCH("epi",LOWER($B247)))),NOT(OR($Z247&lt;&gt;"",$AA247&lt;&gt;""))),"Descrição muito genérica: detalhe melhor o item e registre o racional no memorial ou em anexo.",IF(AND($Y247=0,$B247&lt;&gt;"",OR($G247&lt;&gt;"",$H247&lt;&gt;"",$J247&lt;&gt;"",$K247&lt;&gt;"",$M247&lt;&gt;"",$N247&lt;&gt;"",$P247&lt;&gt;"",$Q247&lt;&gt;"",$S247&lt;&gt;"",$T247&lt;&gt;"",$V247&lt;&gt;"",$W247&lt;&gt;"")),"O item possui dados lançados, mas o total está zerado. Revise os valores informados.","")))))))))))))))</f>
        <v/>
      </c>
    </row>
    <row r="248" spans="1:35" ht="14.25" customHeight="1" x14ac:dyDescent="0.25">
      <c r="A248" s="57" t="str">
        <f t="shared" si="39"/>
        <v/>
      </c>
      <c r="B248" s="58"/>
      <c r="C248" s="58"/>
      <c r="D248" s="58"/>
      <c r="E248" s="58"/>
      <c r="F248" s="58"/>
      <c r="G248" s="269"/>
      <c r="H248" s="59"/>
      <c r="I248" s="273">
        <f t="shared" si="40"/>
        <v>0</v>
      </c>
      <c r="J248" s="269"/>
      <c r="K248" s="59"/>
      <c r="L248" s="270">
        <f t="shared" si="41"/>
        <v>0</v>
      </c>
      <c r="M248" s="269"/>
      <c r="N248" s="59"/>
      <c r="O248" s="270">
        <f t="shared" si="42"/>
        <v>0</v>
      </c>
      <c r="P248" s="269"/>
      <c r="Q248" s="59"/>
      <c r="R248" s="271">
        <f t="shared" si="43"/>
        <v>0</v>
      </c>
      <c r="S248" s="269"/>
      <c r="T248" s="59"/>
      <c r="U248" s="270">
        <f t="shared" si="44"/>
        <v>0</v>
      </c>
      <c r="V248" s="269"/>
      <c r="W248" s="59"/>
      <c r="X248" s="270">
        <f t="shared" si="45"/>
        <v>0</v>
      </c>
      <c r="Y248" s="270">
        <f t="shared" si="46"/>
        <v>0</v>
      </c>
      <c r="Z248" s="58"/>
      <c r="AA248" s="58"/>
      <c r="AB248" s="60" t="str">
        <f t="shared" si="47"/>
        <v/>
      </c>
      <c r="AC248" s="21" t="b">
        <f t="shared" si="48"/>
        <v>0</v>
      </c>
      <c r="AD248" s="21" t="b">
        <f t="shared" si="49"/>
        <v>0</v>
      </c>
      <c r="AE248" s="21" t="b">
        <f t="shared" si="50"/>
        <v>0</v>
      </c>
      <c r="AF248" s="21" t="b">
        <f ca="1">OR(AND($AC248,NOT($AD248)),AND($AC248,OR(AND($G248="",$H248&lt;&gt;""),AND($G248&lt;&gt;"",$H248=""),AND($J248="",$K248&lt;&gt;""),AND($J248&lt;&gt;"",$K248=""),AND($M248="",$N248&lt;&gt;""),AND($M248&lt;&gt;"",$N248=""),AND($P248="",$Q248&lt;&gt;""),AND($P248&lt;&gt;"",$Q248=""),AND($S248="",$T248&lt;&gt;""),AND($S248&lt;&gt;"",$T248=""),AND($V248="",$W248&lt;&gt;""),AND($V248&lt;&gt;"",$W248=""))),AND($C248&lt;&gt;"",$E248&lt;&gt;"",LEFT(TRIM($C248),1)&lt;&gt;LEFT(TRIM($E248),1)),IF(OR($E248="",$F248=""),FALSE(),IFERROR(COUNTIF(INDIRECT("UNITS_"&amp;SUBSTITUTE(LEFT($E248,FIND(" ",$E248&amp;" ")-1),".","_")),$F248)=0,TRUE())),AND($B248&lt;&gt;"",OR(ISNUMBER(SEARCH("outro",LOWER($B248))),ISNUMBER(SEARCH("divers",LOWER($B248))),ISNUMBER(SEARCH("etc",LOWER($B248))))),OR(AND(ISNUMBER(SEARCH("comunic",LOWER($B248))),LEFT($E248,3)&lt;&gt;"4.4"),AND(ISNUMBER(SEARCH("monitor",LOWER($B248))),NOT(OR(LEFT($E248,3)="1.5",LEFT($E248,3)="2.5")))),AND($B248&lt;&gt;"",OR(LEFT($C248,1)="1",LEFT($C248,1)="2"),$D248=""),AND($D248&lt;&gt;"",NOT(OR(LEFT($C248,1)="1",LEFT($C248,1)="2"))),AND($D248&lt;&gt;"",COUNTIF(' PROJETO'!$B$14:$B$16,$D248)=0),IF($D248="",FALSE(),IF(COUNTIF(' PROJETO'!$B$14:$B$16,$D248)=0,FALSE(),IFERROR(INDEX(' PROJETO'!$C$14:$C$16,MATCH($D248,' PROJETO'!$B$14:$B$16,0))&lt;&gt;"Sim",FALSE()))))</f>
        <v>0</v>
      </c>
      <c r="AG248" s="21" t="b">
        <f>AND($AC248,$Y248&gt;'CONFG.  LISTAS'!$F$4,$Z248="",$AA248="")</f>
        <v>0</v>
      </c>
      <c r="AH248" s="21" t="str">
        <f t="shared" si="51"/>
        <v/>
      </c>
      <c r="AI248" s="43" t="str">
        <f ca="1">IF(NOT($AC248),"",IF(OR($B248="",$C248="",$E248="",$F248=""),"Preencha descrição, categoria, tipo e unidade.",IF(AND($B248&lt;&gt;"",OR(LEFT($C248,1)="1",LEFT($C248,1)="2"),$D248=""),"Informe a prática de restauração para itens diretos.",IF(AND($D248&lt;&gt;"",NOT(OR(LEFT($C248,1)="1",LEFT($C248,1)="2"))),"Custos indiretos não devem pertencer a uma prática específica.",IF(AND($D248&lt;&gt;"",COUNTIF(' PROJETO'!$B$14:$B$16,$D248)=0),"Prática de restauração inválida ou não cadastrada.",IF(IF($D248="",FALSE(),IF(COUNTIF(' PROJETO'!$B$14:$B$16,$D248)=0,FALSE(),IFERROR(INDEX(' PROJETO'!$C$14:$C$16,MATCH($D248,' PROJETO'!$B$14:$B$16,0))&lt;&gt;"Sim",FALSE()))),"A prática informada no item não foi selecionada na aba Projeto.",IF(AND(MAX($I248,$L248,$O248,$R248,$U248,$X248)&gt;'CONFG.  LISTAS'!$F$4,NOT(OR($Z248&lt;&gt;"",$AA248&lt;&gt;""))),"Memorial de cálculo ou anexo obrigatório não informado para item acima do limite.",IF(OR(AND($G248&lt;&gt;"",$H248&lt;&gt;"",OR($G248&lt;=0,$H248&lt;=0)),AND($J248&lt;&gt;"",$K248&lt;&gt;"",OR($J248&lt;=0,$K248&lt;=0)),AND($M248&lt;&gt;"",$N248&lt;&gt;"",OR($M248&lt;=0,$N248&lt;=0)),AND($P248&lt;&gt;"",$Q248&lt;&gt;"",OR($P248&lt;=0,$Q248&lt;=0)),AND($S248&lt;&gt;"",$T248&lt;&gt;"",OR($S248&lt;=0,$T248&lt;=0)),AND($V248&lt;&gt;"",$W248&lt;&gt;"",OR($V248&lt;=0,$W248&lt;=0))),"Revise os valores informados: valor unitário e quantidade devem ser maiores que zero.",IF(OR(AND($G248="",$H248&lt;&gt;""),AND($G248&lt;&gt;"",$H248=""),AND($J248="",$K248&lt;&gt;""),AND($J248&lt;&gt;"",$K248=""),AND($M248="",$N248&lt;&gt;""),AND($M248&lt;&gt;"",$N248=""),AND($P248="",$Q248&lt;&gt;""),AND($P248&lt;&gt;"",$Q248=""),AND($S248="",$T248&lt;&gt;""),AND($S248&lt;&gt;"",$T248=""),AND($V248="",$W248&lt;&gt;""),AND($V248&lt;&gt;"",$W248="")),"Há ano preenchido parcialmente: "&amp;TRIM(IF(AND($G248="",$H248&lt;&gt;""),"Ano 1 (falta valor unitário); ","")&amp;IF(AND($G248&lt;&gt;"",$H248=""),"Ano 1 (falta quantidade); ","")&amp;IF(AND($J248="",$K248&lt;&gt;""),"Ano 2 (falta valor unitário); ","")&amp;IF(AND($J248&lt;&gt;"",$K248=""),"Ano 2 (falta quantidade); ","")&amp;IF(AND($M248="",$N248&lt;&gt;""),"Ano 3 (falta valor unitário); ","")&amp;IF(AND($M248&lt;&gt;"",$N248=""),"Ano 3 (falta quantidade); ","")&amp;IF(AND($P248="",$Q248&lt;&gt;""),"Ano 4 (falta valor unitário); ","")&amp;IF(AND($P248&lt;&gt;"",$Q248=""),"Ano 4 (falta quantidade); ","")&amp;IF(AND($S248="",$T248&lt;&gt;""),"Ano 5 (falta valor unitário); ","")&amp;IF(AND($S248&lt;&gt;"",$T248=""),"Ano 5 (falta quantidade); ","")&amp;IF(AND($V248="",$W248&lt;&gt;""),"Ano 6 (falta valor unitário); ","")&amp;IF(AND($V248&lt;&gt;"",$W248=""),"Ano 6 (falta quantidade); ","")), IF(NOT(OR(AND($G248&lt;&gt;"",$H248&lt;&gt;""),AND($J248&lt;&gt;"",$K248&lt;&gt;""),AND($M248&lt;&gt;"",$N248&lt;&gt;""),AND($P248&lt;&gt;"",$Q248&lt;&gt;""),AND($S248&lt;&gt;"",$T248&lt;&gt;""),AND($V248&lt;&gt;"",$W248&lt;&gt;""))),"Informe pelo menos um ano completo com valor unitário e quantidade.",IF(AND($C248&lt;&gt;"",$E248&lt;&gt;"",LEFT(TRIM($C248),1)&lt;&gt;LEFT(TRIM($E248),1)),"Categoria e tipo estão incompatíveis.",IF(IF(OR($E248="",$F248=""),FALSE(),IFERROR(COUNTIF(INDIRECT("UNITS_"&amp;SUBSTITUTE(LEFT($E248,FIND(" ",$E248&amp;" ")-1),".","_")),$F248)=0,TRUE())),"Unidade incompatível com o tipo selecionado.",IF(OR(AND(ISNUMBER(SEARCH("comunic",LOWER($B248))),LEFT($E248,3)&lt;&gt;"4.4"),AND(ISNUMBER(SEARCH("monitor",LOWER($B248))),NOT(OR(LEFT($E248,3)="1.5",LEFT($E248,3)="2.5")))),"Revise a classificação do item conforme as regras de preenchimento.",IF(AND($B248&lt;&gt;"",OR(ISNUMBER(SEARCH("outro",LOWER($B248))),ISNUMBER(SEARCH("divers",LOWER($B248))),ISNUMBER(SEARCH("kit",LOWER($B248))),ISNUMBER(SEARCH("ferrament",LOWER($B248))),ISNUMBER(SEARCH("epi",LOWER($B248)))),NOT(OR($Z248&lt;&gt;"",$AA248&lt;&gt;""))),"Descrição muito genérica: detalhe melhor o item e registre o racional no memorial ou em anexo.",IF(AND($Y248=0,$B248&lt;&gt;"",OR($G248&lt;&gt;"",$H248&lt;&gt;"",$J248&lt;&gt;"",$K248&lt;&gt;"",$M248&lt;&gt;"",$N248&lt;&gt;"",$P248&lt;&gt;"",$Q248&lt;&gt;"",$S248&lt;&gt;"",$T248&lt;&gt;"",$V248&lt;&gt;"",$W248&lt;&gt;"")),"O item possui dados lançados, mas o total está zerado. Revise os valores informados.","")))))))))))))))</f>
        <v/>
      </c>
    </row>
    <row r="249" spans="1:35" ht="14.25" customHeight="1" x14ac:dyDescent="0.25">
      <c r="A249" s="57" t="str">
        <f t="shared" si="39"/>
        <v/>
      </c>
      <c r="B249" s="61"/>
      <c r="C249" s="61"/>
      <c r="D249" s="58"/>
      <c r="E249" s="61"/>
      <c r="F249" s="61"/>
      <c r="G249" s="272"/>
      <c r="H249" s="62"/>
      <c r="I249" s="273">
        <f t="shared" si="40"/>
        <v>0</v>
      </c>
      <c r="J249" s="272"/>
      <c r="K249" s="62"/>
      <c r="L249" s="270">
        <f t="shared" si="41"/>
        <v>0</v>
      </c>
      <c r="M249" s="272"/>
      <c r="N249" s="62"/>
      <c r="O249" s="270">
        <f t="shared" si="42"/>
        <v>0</v>
      </c>
      <c r="P249" s="272"/>
      <c r="Q249" s="62"/>
      <c r="R249" s="271">
        <f t="shared" si="43"/>
        <v>0</v>
      </c>
      <c r="S249" s="272"/>
      <c r="T249" s="62"/>
      <c r="U249" s="270">
        <f t="shared" si="44"/>
        <v>0</v>
      </c>
      <c r="V249" s="272"/>
      <c r="W249" s="62"/>
      <c r="X249" s="270">
        <f t="shared" si="45"/>
        <v>0</v>
      </c>
      <c r="Y249" s="270">
        <f t="shared" si="46"/>
        <v>0</v>
      </c>
      <c r="Z249" s="61"/>
      <c r="AA249" s="61"/>
      <c r="AB249" s="60" t="str">
        <f t="shared" si="47"/>
        <v/>
      </c>
      <c r="AC249" s="21" t="b">
        <f t="shared" si="48"/>
        <v>0</v>
      </c>
      <c r="AD249" s="21" t="b">
        <f t="shared" si="49"/>
        <v>0</v>
      </c>
      <c r="AE249" s="21" t="b">
        <f t="shared" si="50"/>
        <v>0</v>
      </c>
      <c r="AF249" s="21" t="b">
        <f ca="1">OR(AND($AC249,NOT($AD249)),AND($AC249,OR(AND($G249="",$H249&lt;&gt;""),AND($G249&lt;&gt;"",$H249=""),AND($J249="",$K249&lt;&gt;""),AND($J249&lt;&gt;"",$K249=""),AND($M249="",$N249&lt;&gt;""),AND($M249&lt;&gt;"",$N249=""),AND($P249="",$Q249&lt;&gt;""),AND($P249&lt;&gt;"",$Q249=""),AND($S249="",$T249&lt;&gt;""),AND($S249&lt;&gt;"",$T249=""),AND($V249="",$W249&lt;&gt;""),AND($V249&lt;&gt;"",$W249=""))),AND($C249&lt;&gt;"",$E249&lt;&gt;"",LEFT(TRIM($C249),1)&lt;&gt;LEFT(TRIM($E249),1)),IF(OR($E249="",$F249=""),FALSE(),IFERROR(COUNTIF(INDIRECT("UNITS_"&amp;SUBSTITUTE(LEFT($E249,FIND(" ",$E249&amp;" ")-1),".","_")),$F249)=0,TRUE())),AND($B249&lt;&gt;"",OR(ISNUMBER(SEARCH("outro",LOWER($B249))),ISNUMBER(SEARCH("divers",LOWER($B249))),ISNUMBER(SEARCH("etc",LOWER($B249))))),OR(AND(ISNUMBER(SEARCH("comunic",LOWER($B249))),LEFT($E249,3)&lt;&gt;"4.4"),AND(ISNUMBER(SEARCH("monitor",LOWER($B249))),NOT(OR(LEFT($E249,3)="1.5",LEFT($E249,3)="2.5")))),AND($B249&lt;&gt;"",OR(LEFT($C249,1)="1",LEFT($C249,1)="2"),$D249=""),AND($D249&lt;&gt;"",NOT(OR(LEFT($C249,1)="1",LEFT($C249,1)="2"))),AND($D249&lt;&gt;"",COUNTIF(' PROJETO'!$B$14:$B$16,$D249)=0),IF($D249="",FALSE(),IF(COUNTIF(' PROJETO'!$B$14:$B$16,$D249)=0,FALSE(),IFERROR(INDEX(' PROJETO'!$C$14:$C$16,MATCH($D249,' PROJETO'!$B$14:$B$16,0))&lt;&gt;"Sim",FALSE()))))</f>
        <v>0</v>
      </c>
      <c r="AG249" s="21" t="b">
        <f>AND($AC249,$Y249&gt;'CONFG.  LISTAS'!$F$4,$Z249="",$AA249="")</f>
        <v>0</v>
      </c>
      <c r="AH249" s="21" t="str">
        <f t="shared" si="51"/>
        <v/>
      </c>
      <c r="AI249" s="43" t="str">
        <f ca="1">IF(NOT($AC249),"",IF(OR($B249="",$C249="",$E249="",$F249=""),"Preencha descrição, categoria, tipo e unidade.",IF(AND($B249&lt;&gt;"",OR(LEFT($C249,1)="1",LEFT($C249,1)="2"),$D249=""),"Informe a prática de restauração para itens diretos.",IF(AND($D249&lt;&gt;"",NOT(OR(LEFT($C249,1)="1",LEFT($C249,1)="2"))),"Custos indiretos não devem pertencer a uma prática específica.",IF(AND($D249&lt;&gt;"",COUNTIF(' PROJETO'!$B$14:$B$16,$D249)=0),"Prática de restauração inválida ou não cadastrada.",IF(IF($D249="",FALSE(),IF(COUNTIF(' PROJETO'!$B$14:$B$16,$D249)=0,FALSE(),IFERROR(INDEX(' PROJETO'!$C$14:$C$16,MATCH($D249,' PROJETO'!$B$14:$B$16,0))&lt;&gt;"Sim",FALSE()))),"A prática informada no item não foi selecionada na aba Projeto.",IF(AND(MAX($I249,$L249,$O249,$R249,$U249,$X249)&gt;'CONFG.  LISTAS'!$F$4,NOT(OR($Z249&lt;&gt;"",$AA249&lt;&gt;""))),"Memorial de cálculo ou anexo obrigatório não informado para item acima do limite.",IF(OR(AND($G249&lt;&gt;"",$H249&lt;&gt;"",OR($G249&lt;=0,$H249&lt;=0)),AND($J249&lt;&gt;"",$K249&lt;&gt;"",OR($J249&lt;=0,$K249&lt;=0)),AND($M249&lt;&gt;"",$N249&lt;&gt;"",OR($M249&lt;=0,$N249&lt;=0)),AND($P249&lt;&gt;"",$Q249&lt;&gt;"",OR($P249&lt;=0,$Q249&lt;=0)),AND($S249&lt;&gt;"",$T249&lt;&gt;"",OR($S249&lt;=0,$T249&lt;=0)),AND($V249&lt;&gt;"",$W249&lt;&gt;"",OR($V249&lt;=0,$W249&lt;=0))),"Revise os valores informados: valor unitário e quantidade devem ser maiores que zero.",IF(OR(AND($G249="",$H249&lt;&gt;""),AND($G249&lt;&gt;"",$H249=""),AND($J249="",$K249&lt;&gt;""),AND($J249&lt;&gt;"",$K249=""),AND($M249="",$N249&lt;&gt;""),AND($M249&lt;&gt;"",$N249=""),AND($P249="",$Q249&lt;&gt;""),AND($P249&lt;&gt;"",$Q249=""),AND($S249="",$T249&lt;&gt;""),AND($S249&lt;&gt;"",$T249=""),AND($V249="",$W249&lt;&gt;""),AND($V249&lt;&gt;"",$W249="")),"Há ano preenchido parcialmente: "&amp;TRIM(IF(AND($G249="",$H249&lt;&gt;""),"Ano 1 (falta valor unitário); ","")&amp;IF(AND($G249&lt;&gt;"",$H249=""),"Ano 1 (falta quantidade); ","")&amp;IF(AND($J249="",$K249&lt;&gt;""),"Ano 2 (falta valor unitário); ","")&amp;IF(AND($J249&lt;&gt;"",$K249=""),"Ano 2 (falta quantidade); ","")&amp;IF(AND($M249="",$N249&lt;&gt;""),"Ano 3 (falta valor unitário); ","")&amp;IF(AND($M249&lt;&gt;"",$N249=""),"Ano 3 (falta quantidade); ","")&amp;IF(AND($P249="",$Q249&lt;&gt;""),"Ano 4 (falta valor unitário); ","")&amp;IF(AND($P249&lt;&gt;"",$Q249=""),"Ano 4 (falta quantidade); ","")&amp;IF(AND($S249="",$T249&lt;&gt;""),"Ano 5 (falta valor unitário); ","")&amp;IF(AND($S249&lt;&gt;"",$T249=""),"Ano 5 (falta quantidade); ","")&amp;IF(AND($V249="",$W249&lt;&gt;""),"Ano 6 (falta valor unitário); ","")&amp;IF(AND($V249&lt;&gt;"",$W249=""),"Ano 6 (falta quantidade); ","")), IF(NOT(OR(AND($G249&lt;&gt;"",$H249&lt;&gt;""),AND($J249&lt;&gt;"",$K249&lt;&gt;""),AND($M249&lt;&gt;"",$N249&lt;&gt;""),AND($P249&lt;&gt;"",$Q249&lt;&gt;""),AND($S249&lt;&gt;"",$T249&lt;&gt;""),AND($V249&lt;&gt;"",$W249&lt;&gt;""))),"Informe pelo menos um ano completo com valor unitário e quantidade.",IF(AND($C249&lt;&gt;"",$E249&lt;&gt;"",LEFT(TRIM($C249),1)&lt;&gt;LEFT(TRIM($E249),1)),"Categoria e tipo estão incompatíveis.",IF(IF(OR($E249="",$F249=""),FALSE(),IFERROR(COUNTIF(INDIRECT("UNITS_"&amp;SUBSTITUTE(LEFT($E249,FIND(" ",$E249&amp;" ")-1),".","_")),$F249)=0,TRUE())),"Unidade incompatível com o tipo selecionado.",IF(OR(AND(ISNUMBER(SEARCH("comunic",LOWER($B249))),LEFT($E249,3)&lt;&gt;"4.4"),AND(ISNUMBER(SEARCH("monitor",LOWER($B249))),NOT(OR(LEFT($E249,3)="1.5",LEFT($E249,3)="2.5")))),"Revise a classificação do item conforme as regras de preenchimento.",IF(AND($B249&lt;&gt;"",OR(ISNUMBER(SEARCH("outro",LOWER($B249))),ISNUMBER(SEARCH("divers",LOWER($B249))),ISNUMBER(SEARCH("kit",LOWER($B249))),ISNUMBER(SEARCH("ferrament",LOWER($B249))),ISNUMBER(SEARCH("epi",LOWER($B249)))),NOT(OR($Z249&lt;&gt;"",$AA249&lt;&gt;""))),"Descrição muito genérica: detalhe melhor o item e registre o racional no memorial ou em anexo.",IF(AND($Y249=0,$B249&lt;&gt;"",OR($G249&lt;&gt;"",$H249&lt;&gt;"",$J249&lt;&gt;"",$K249&lt;&gt;"",$M249&lt;&gt;"",$N249&lt;&gt;"",$P249&lt;&gt;"",$Q249&lt;&gt;"",$S249&lt;&gt;"",$T249&lt;&gt;"",$V249&lt;&gt;"",$W249&lt;&gt;"")),"O item possui dados lançados, mas o total está zerado. Revise os valores informados.","")))))))))))))))</f>
        <v/>
      </c>
    </row>
    <row r="250" spans="1:35" ht="14.25" customHeight="1" x14ac:dyDescent="0.25">
      <c r="A250" s="57" t="str">
        <f t="shared" si="39"/>
        <v/>
      </c>
      <c r="B250" s="58"/>
      <c r="C250" s="58"/>
      <c r="D250" s="58"/>
      <c r="E250" s="58"/>
      <c r="F250" s="58"/>
      <c r="G250" s="269"/>
      <c r="H250" s="59"/>
      <c r="I250" s="273">
        <f t="shared" si="40"/>
        <v>0</v>
      </c>
      <c r="J250" s="269"/>
      <c r="K250" s="59"/>
      <c r="L250" s="270">
        <f t="shared" si="41"/>
        <v>0</v>
      </c>
      <c r="M250" s="269"/>
      <c r="N250" s="59"/>
      <c r="O250" s="270">
        <f t="shared" si="42"/>
        <v>0</v>
      </c>
      <c r="P250" s="269"/>
      <c r="Q250" s="59"/>
      <c r="R250" s="271">
        <f t="shared" si="43"/>
        <v>0</v>
      </c>
      <c r="S250" s="269"/>
      <c r="T250" s="59"/>
      <c r="U250" s="270">
        <f t="shared" si="44"/>
        <v>0</v>
      </c>
      <c r="V250" s="269"/>
      <c r="W250" s="59"/>
      <c r="X250" s="270">
        <f t="shared" si="45"/>
        <v>0</v>
      </c>
      <c r="Y250" s="270">
        <f t="shared" si="46"/>
        <v>0</v>
      </c>
      <c r="Z250" s="58"/>
      <c r="AA250" s="58"/>
      <c r="AB250" s="60" t="str">
        <f t="shared" si="47"/>
        <v/>
      </c>
      <c r="AC250" s="21" t="b">
        <f t="shared" si="48"/>
        <v>0</v>
      </c>
      <c r="AD250" s="21" t="b">
        <f t="shared" si="49"/>
        <v>0</v>
      </c>
      <c r="AE250" s="21" t="b">
        <f t="shared" si="50"/>
        <v>0</v>
      </c>
      <c r="AF250" s="21" t="b">
        <f ca="1">OR(AND($AC250,NOT($AD250)),AND($AC250,OR(AND($G250="",$H250&lt;&gt;""),AND($G250&lt;&gt;"",$H250=""),AND($J250="",$K250&lt;&gt;""),AND($J250&lt;&gt;"",$K250=""),AND($M250="",$N250&lt;&gt;""),AND($M250&lt;&gt;"",$N250=""),AND($P250="",$Q250&lt;&gt;""),AND($P250&lt;&gt;"",$Q250=""),AND($S250="",$T250&lt;&gt;""),AND($S250&lt;&gt;"",$T250=""),AND($V250="",$W250&lt;&gt;""),AND($V250&lt;&gt;"",$W250=""))),AND($C250&lt;&gt;"",$E250&lt;&gt;"",LEFT(TRIM($C250),1)&lt;&gt;LEFT(TRIM($E250),1)),IF(OR($E250="",$F250=""),FALSE(),IFERROR(COUNTIF(INDIRECT("UNITS_"&amp;SUBSTITUTE(LEFT($E250,FIND(" ",$E250&amp;" ")-1),".","_")),$F250)=0,TRUE())),AND($B250&lt;&gt;"",OR(ISNUMBER(SEARCH("outro",LOWER($B250))),ISNUMBER(SEARCH("divers",LOWER($B250))),ISNUMBER(SEARCH("etc",LOWER($B250))))),OR(AND(ISNUMBER(SEARCH("comunic",LOWER($B250))),LEFT($E250,3)&lt;&gt;"4.4"),AND(ISNUMBER(SEARCH("monitor",LOWER($B250))),NOT(OR(LEFT($E250,3)="1.5",LEFT($E250,3)="2.5")))),AND($B250&lt;&gt;"",OR(LEFT($C250,1)="1",LEFT($C250,1)="2"),$D250=""),AND($D250&lt;&gt;"",NOT(OR(LEFT($C250,1)="1",LEFT($C250,1)="2"))),AND($D250&lt;&gt;"",COUNTIF(' PROJETO'!$B$14:$B$16,$D250)=0),IF($D250="",FALSE(),IF(COUNTIF(' PROJETO'!$B$14:$B$16,$D250)=0,FALSE(),IFERROR(INDEX(' PROJETO'!$C$14:$C$16,MATCH($D250,' PROJETO'!$B$14:$B$16,0))&lt;&gt;"Sim",FALSE()))))</f>
        <v>0</v>
      </c>
      <c r="AG250" s="21" t="b">
        <f>AND($AC250,$Y250&gt;'CONFG.  LISTAS'!$F$4,$Z250="",$AA250="")</f>
        <v>0</v>
      </c>
      <c r="AH250" s="21" t="str">
        <f t="shared" si="51"/>
        <v/>
      </c>
      <c r="AI250" s="43" t="str">
        <f ca="1">IF(NOT($AC250),"",IF(OR($B250="",$C250="",$E250="",$F250=""),"Preencha descrição, categoria, tipo e unidade.",IF(AND($B250&lt;&gt;"",OR(LEFT($C250,1)="1",LEFT($C250,1)="2"),$D250=""),"Informe a prática de restauração para itens diretos.",IF(AND($D250&lt;&gt;"",NOT(OR(LEFT($C250,1)="1",LEFT($C250,1)="2"))),"Custos indiretos não devem pertencer a uma prática específica.",IF(AND($D250&lt;&gt;"",COUNTIF(' PROJETO'!$B$14:$B$16,$D250)=0),"Prática de restauração inválida ou não cadastrada.",IF(IF($D250="",FALSE(),IF(COUNTIF(' PROJETO'!$B$14:$B$16,$D250)=0,FALSE(),IFERROR(INDEX(' PROJETO'!$C$14:$C$16,MATCH($D250,' PROJETO'!$B$14:$B$16,0))&lt;&gt;"Sim",FALSE()))),"A prática informada no item não foi selecionada na aba Projeto.",IF(AND(MAX($I250,$L250,$O250,$R250,$U250,$X250)&gt;'CONFG.  LISTAS'!$F$4,NOT(OR($Z250&lt;&gt;"",$AA250&lt;&gt;""))),"Memorial de cálculo ou anexo obrigatório não informado para item acima do limite.",IF(OR(AND($G250&lt;&gt;"",$H250&lt;&gt;"",OR($G250&lt;=0,$H250&lt;=0)),AND($J250&lt;&gt;"",$K250&lt;&gt;"",OR($J250&lt;=0,$K250&lt;=0)),AND($M250&lt;&gt;"",$N250&lt;&gt;"",OR($M250&lt;=0,$N250&lt;=0)),AND($P250&lt;&gt;"",$Q250&lt;&gt;"",OR($P250&lt;=0,$Q250&lt;=0)),AND($S250&lt;&gt;"",$T250&lt;&gt;"",OR($S250&lt;=0,$T250&lt;=0)),AND($V250&lt;&gt;"",$W250&lt;&gt;"",OR($V250&lt;=0,$W250&lt;=0))),"Revise os valores informados: valor unitário e quantidade devem ser maiores que zero.",IF(OR(AND($G250="",$H250&lt;&gt;""),AND($G250&lt;&gt;"",$H250=""),AND($J250="",$K250&lt;&gt;""),AND($J250&lt;&gt;"",$K250=""),AND($M250="",$N250&lt;&gt;""),AND($M250&lt;&gt;"",$N250=""),AND($P250="",$Q250&lt;&gt;""),AND($P250&lt;&gt;"",$Q250=""),AND($S250="",$T250&lt;&gt;""),AND($S250&lt;&gt;"",$T250=""),AND($V250="",$W250&lt;&gt;""),AND($V250&lt;&gt;"",$W250="")),"Há ano preenchido parcialmente: "&amp;TRIM(IF(AND($G250="",$H250&lt;&gt;""),"Ano 1 (falta valor unitário); ","")&amp;IF(AND($G250&lt;&gt;"",$H250=""),"Ano 1 (falta quantidade); ","")&amp;IF(AND($J250="",$K250&lt;&gt;""),"Ano 2 (falta valor unitário); ","")&amp;IF(AND($J250&lt;&gt;"",$K250=""),"Ano 2 (falta quantidade); ","")&amp;IF(AND($M250="",$N250&lt;&gt;""),"Ano 3 (falta valor unitário); ","")&amp;IF(AND($M250&lt;&gt;"",$N250=""),"Ano 3 (falta quantidade); ","")&amp;IF(AND($P250="",$Q250&lt;&gt;""),"Ano 4 (falta valor unitário); ","")&amp;IF(AND($P250&lt;&gt;"",$Q250=""),"Ano 4 (falta quantidade); ","")&amp;IF(AND($S250="",$T250&lt;&gt;""),"Ano 5 (falta valor unitário); ","")&amp;IF(AND($S250&lt;&gt;"",$T250=""),"Ano 5 (falta quantidade); ","")&amp;IF(AND($V250="",$W250&lt;&gt;""),"Ano 6 (falta valor unitário); ","")&amp;IF(AND($V250&lt;&gt;"",$W250=""),"Ano 6 (falta quantidade); ","")), IF(NOT(OR(AND($G250&lt;&gt;"",$H250&lt;&gt;""),AND($J250&lt;&gt;"",$K250&lt;&gt;""),AND($M250&lt;&gt;"",$N250&lt;&gt;""),AND($P250&lt;&gt;"",$Q250&lt;&gt;""),AND($S250&lt;&gt;"",$T250&lt;&gt;""),AND($V250&lt;&gt;"",$W250&lt;&gt;""))),"Informe pelo menos um ano completo com valor unitário e quantidade.",IF(AND($C250&lt;&gt;"",$E250&lt;&gt;"",LEFT(TRIM($C250),1)&lt;&gt;LEFT(TRIM($E250),1)),"Categoria e tipo estão incompatíveis.",IF(IF(OR($E250="",$F250=""),FALSE(),IFERROR(COUNTIF(INDIRECT("UNITS_"&amp;SUBSTITUTE(LEFT($E250,FIND(" ",$E250&amp;" ")-1),".","_")),$F250)=0,TRUE())),"Unidade incompatível com o tipo selecionado.",IF(OR(AND(ISNUMBER(SEARCH("comunic",LOWER($B250))),LEFT($E250,3)&lt;&gt;"4.4"),AND(ISNUMBER(SEARCH("monitor",LOWER($B250))),NOT(OR(LEFT($E250,3)="1.5",LEFT($E250,3)="2.5")))),"Revise a classificação do item conforme as regras de preenchimento.",IF(AND($B250&lt;&gt;"",OR(ISNUMBER(SEARCH("outro",LOWER($B250))),ISNUMBER(SEARCH("divers",LOWER($B250))),ISNUMBER(SEARCH("kit",LOWER($B250))),ISNUMBER(SEARCH("ferrament",LOWER($B250))),ISNUMBER(SEARCH("epi",LOWER($B250)))),NOT(OR($Z250&lt;&gt;"",$AA250&lt;&gt;""))),"Descrição muito genérica: detalhe melhor o item e registre o racional no memorial ou em anexo.",IF(AND($Y250=0,$B250&lt;&gt;"",OR($G250&lt;&gt;"",$H250&lt;&gt;"",$J250&lt;&gt;"",$K250&lt;&gt;"",$M250&lt;&gt;"",$N250&lt;&gt;"",$P250&lt;&gt;"",$Q250&lt;&gt;"",$S250&lt;&gt;"",$T250&lt;&gt;"",$V250&lt;&gt;"",$W250&lt;&gt;"")),"O item possui dados lançados, mas o total está zerado. Revise os valores informados.","")))))))))))))))</f>
        <v/>
      </c>
    </row>
    <row r="251" spans="1:35" ht="14.25" customHeight="1" x14ac:dyDescent="0.25">
      <c r="A251" s="57" t="str">
        <f t="shared" si="39"/>
        <v/>
      </c>
      <c r="B251" s="61"/>
      <c r="C251" s="61"/>
      <c r="D251" s="58"/>
      <c r="E251" s="61"/>
      <c r="F251" s="61"/>
      <c r="G251" s="272"/>
      <c r="H251" s="62"/>
      <c r="I251" s="273">
        <f t="shared" si="40"/>
        <v>0</v>
      </c>
      <c r="J251" s="272"/>
      <c r="K251" s="62"/>
      <c r="L251" s="270">
        <f t="shared" si="41"/>
        <v>0</v>
      </c>
      <c r="M251" s="272"/>
      <c r="N251" s="62"/>
      <c r="O251" s="270">
        <f t="shared" si="42"/>
        <v>0</v>
      </c>
      <c r="P251" s="272"/>
      <c r="Q251" s="62"/>
      <c r="R251" s="271">
        <f t="shared" si="43"/>
        <v>0</v>
      </c>
      <c r="S251" s="272"/>
      <c r="T251" s="62"/>
      <c r="U251" s="270">
        <f t="shared" si="44"/>
        <v>0</v>
      </c>
      <c r="V251" s="272"/>
      <c r="W251" s="62"/>
      <c r="X251" s="270">
        <f t="shared" si="45"/>
        <v>0</v>
      </c>
      <c r="Y251" s="270">
        <f t="shared" si="46"/>
        <v>0</v>
      </c>
      <c r="Z251" s="61"/>
      <c r="AA251" s="61"/>
      <c r="AB251" s="60" t="str">
        <f t="shared" si="47"/>
        <v/>
      </c>
      <c r="AC251" s="21" t="b">
        <f t="shared" si="48"/>
        <v>0</v>
      </c>
      <c r="AD251" s="21" t="b">
        <f t="shared" si="49"/>
        <v>0</v>
      </c>
      <c r="AE251" s="21" t="b">
        <f t="shared" si="50"/>
        <v>0</v>
      </c>
      <c r="AF251" s="21" t="b">
        <f ca="1">OR(AND($AC251,NOT($AD251)),AND($AC251,OR(AND($G251="",$H251&lt;&gt;""),AND($G251&lt;&gt;"",$H251=""),AND($J251="",$K251&lt;&gt;""),AND($J251&lt;&gt;"",$K251=""),AND($M251="",$N251&lt;&gt;""),AND($M251&lt;&gt;"",$N251=""),AND($P251="",$Q251&lt;&gt;""),AND($P251&lt;&gt;"",$Q251=""),AND($S251="",$T251&lt;&gt;""),AND($S251&lt;&gt;"",$T251=""),AND($V251="",$W251&lt;&gt;""),AND($V251&lt;&gt;"",$W251=""))),AND($C251&lt;&gt;"",$E251&lt;&gt;"",LEFT(TRIM($C251),1)&lt;&gt;LEFT(TRIM($E251),1)),IF(OR($E251="",$F251=""),FALSE(),IFERROR(COUNTIF(INDIRECT("UNITS_"&amp;SUBSTITUTE(LEFT($E251,FIND(" ",$E251&amp;" ")-1),".","_")),$F251)=0,TRUE())),AND($B251&lt;&gt;"",OR(ISNUMBER(SEARCH("outro",LOWER($B251))),ISNUMBER(SEARCH("divers",LOWER($B251))),ISNUMBER(SEARCH("etc",LOWER($B251))))),OR(AND(ISNUMBER(SEARCH("comunic",LOWER($B251))),LEFT($E251,3)&lt;&gt;"4.4"),AND(ISNUMBER(SEARCH("monitor",LOWER($B251))),NOT(OR(LEFT($E251,3)="1.5",LEFT($E251,3)="2.5")))),AND($B251&lt;&gt;"",OR(LEFT($C251,1)="1",LEFT($C251,1)="2"),$D251=""),AND($D251&lt;&gt;"",NOT(OR(LEFT($C251,1)="1",LEFT($C251,1)="2"))),AND($D251&lt;&gt;"",COUNTIF(' PROJETO'!$B$14:$B$16,$D251)=0),IF($D251="",FALSE(),IF(COUNTIF(' PROJETO'!$B$14:$B$16,$D251)=0,FALSE(),IFERROR(INDEX(' PROJETO'!$C$14:$C$16,MATCH($D251,' PROJETO'!$B$14:$B$16,0))&lt;&gt;"Sim",FALSE()))))</f>
        <v>0</v>
      </c>
      <c r="AG251" s="21" t="b">
        <f>AND($AC251,$Y251&gt;'CONFG.  LISTAS'!$F$4,$Z251="",$AA251="")</f>
        <v>0</v>
      </c>
      <c r="AH251" s="21" t="str">
        <f t="shared" si="51"/>
        <v/>
      </c>
      <c r="AI251" s="43" t="str">
        <f ca="1">IF(NOT($AC251),"",IF(OR($B251="",$C251="",$E251="",$F251=""),"Preencha descrição, categoria, tipo e unidade.",IF(AND($B251&lt;&gt;"",OR(LEFT($C251,1)="1",LEFT($C251,1)="2"),$D251=""),"Informe a prática de restauração para itens diretos.",IF(AND($D251&lt;&gt;"",NOT(OR(LEFT($C251,1)="1",LEFT($C251,1)="2"))),"Custos indiretos não devem pertencer a uma prática específica.",IF(AND($D251&lt;&gt;"",COUNTIF(' PROJETO'!$B$14:$B$16,$D251)=0),"Prática de restauração inválida ou não cadastrada.",IF(IF($D251="",FALSE(),IF(COUNTIF(' PROJETO'!$B$14:$B$16,$D251)=0,FALSE(),IFERROR(INDEX(' PROJETO'!$C$14:$C$16,MATCH($D251,' PROJETO'!$B$14:$B$16,0))&lt;&gt;"Sim",FALSE()))),"A prática informada no item não foi selecionada na aba Projeto.",IF(AND(MAX($I251,$L251,$O251,$R251,$U251,$X251)&gt;'CONFG.  LISTAS'!$F$4,NOT(OR($Z251&lt;&gt;"",$AA251&lt;&gt;""))),"Memorial de cálculo ou anexo obrigatório não informado para item acima do limite.",IF(OR(AND($G251&lt;&gt;"",$H251&lt;&gt;"",OR($G251&lt;=0,$H251&lt;=0)),AND($J251&lt;&gt;"",$K251&lt;&gt;"",OR($J251&lt;=0,$K251&lt;=0)),AND($M251&lt;&gt;"",$N251&lt;&gt;"",OR($M251&lt;=0,$N251&lt;=0)),AND($P251&lt;&gt;"",$Q251&lt;&gt;"",OR($P251&lt;=0,$Q251&lt;=0)),AND($S251&lt;&gt;"",$T251&lt;&gt;"",OR($S251&lt;=0,$T251&lt;=0)),AND($V251&lt;&gt;"",$W251&lt;&gt;"",OR($V251&lt;=0,$W251&lt;=0))),"Revise os valores informados: valor unitário e quantidade devem ser maiores que zero.",IF(OR(AND($G251="",$H251&lt;&gt;""),AND($G251&lt;&gt;"",$H251=""),AND($J251="",$K251&lt;&gt;""),AND($J251&lt;&gt;"",$K251=""),AND($M251="",$N251&lt;&gt;""),AND($M251&lt;&gt;"",$N251=""),AND($P251="",$Q251&lt;&gt;""),AND($P251&lt;&gt;"",$Q251=""),AND($S251="",$T251&lt;&gt;""),AND($S251&lt;&gt;"",$T251=""),AND($V251="",$W251&lt;&gt;""),AND($V251&lt;&gt;"",$W251="")),"Há ano preenchido parcialmente: "&amp;TRIM(IF(AND($G251="",$H251&lt;&gt;""),"Ano 1 (falta valor unitário); ","")&amp;IF(AND($G251&lt;&gt;"",$H251=""),"Ano 1 (falta quantidade); ","")&amp;IF(AND($J251="",$K251&lt;&gt;""),"Ano 2 (falta valor unitário); ","")&amp;IF(AND($J251&lt;&gt;"",$K251=""),"Ano 2 (falta quantidade); ","")&amp;IF(AND($M251="",$N251&lt;&gt;""),"Ano 3 (falta valor unitário); ","")&amp;IF(AND($M251&lt;&gt;"",$N251=""),"Ano 3 (falta quantidade); ","")&amp;IF(AND($P251="",$Q251&lt;&gt;""),"Ano 4 (falta valor unitário); ","")&amp;IF(AND($P251&lt;&gt;"",$Q251=""),"Ano 4 (falta quantidade); ","")&amp;IF(AND($S251="",$T251&lt;&gt;""),"Ano 5 (falta valor unitário); ","")&amp;IF(AND($S251&lt;&gt;"",$T251=""),"Ano 5 (falta quantidade); ","")&amp;IF(AND($V251="",$W251&lt;&gt;""),"Ano 6 (falta valor unitário); ","")&amp;IF(AND($V251&lt;&gt;"",$W251=""),"Ano 6 (falta quantidade); ","")), IF(NOT(OR(AND($G251&lt;&gt;"",$H251&lt;&gt;""),AND($J251&lt;&gt;"",$K251&lt;&gt;""),AND($M251&lt;&gt;"",$N251&lt;&gt;""),AND($P251&lt;&gt;"",$Q251&lt;&gt;""),AND($S251&lt;&gt;"",$T251&lt;&gt;""),AND($V251&lt;&gt;"",$W251&lt;&gt;""))),"Informe pelo menos um ano completo com valor unitário e quantidade.",IF(AND($C251&lt;&gt;"",$E251&lt;&gt;"",LEFT(TRIM($C251),1)&lt;&gt;LEFT(TRIM($E251),1)),"Categoria e tipo estão incompatíveis.",IF(IF(OR($E251="",$F251=""),FALSE(),IFERROR(COUNTIF(INDIRECT("UNITS_"&amp;SUBSTITUTE(LEFT($E251,FIND(" ",$E251&amp;" ")-1),".","_")),$F251)=0,TRUE())),"Unidade incompatível com o tipo selecionado.",IF(OR(AND(ISNUMBER(SEARCH("comunic",LOWER($B251))),LEFT($E251,3)&lt;&gt;"4.4"),AND(ISNUMBER(SEARCH("monitor",LOWER($B251))),NOT(OR(LEFT($E251,3)="1.5",LEFT($E251,3)="2.5")))),"Revise a classificação do item conforme as regras de preenchimento.",IF(AND($B251&lt;&gt;"",OR(ISNUMBER(SEARCH("outro",LOWER($B251))),ISNUMBER(SEARCH("divers",LOWER($B251))),ISNUMBER(SEARCH("kit",LOWER($B251))),ISNUMBER(SEARCH("ferrament",LOWER($B251))),ISNUMBER(SEARCH("epi",LOWER($B251)))),NOT(OR($Z251&lt;&gt;"",$AA251&lt;&gt;""))),"Descrição muito genérica: detalhe melhor o item e registre o racional no memorial ou em anexo.",IF(AND($Y251=0,$B251&lt;&gt;"",OR($G251&lt;&gt;"",$H251&lt;&gt;"",$J251&lt;&gt;"",$K251&lt;&gt;"",$M251&lt;&gt;"",$N251&lt;&gt;"",$P251&lt;&gt;"",$Q251&lt;&gt;"",$S251&lt;&gt;"",$T251&lt;&gt;"",$V251&lt;&gt;"",$W251&lt;&gt;"")),"O item possui dados lançados, mas o total está zerado. Revise os valores informados.","")))))))))))))))</f>
        <v/>
      </c>
    </row>
    <row r="252" spans="1:35" ht="14.25" customHeight="1" x14ac:dyDescent="0.25">
      <c r="A252" s="57" t="str">
        <f t="shared" si="39"/>
        <v/>
      </c>
      <c r="B252" s="58"/>
      <c r="C252" s="58"/>
      <c r="D252" s="58"/>
      <c r="E252" s="58"/>
      <c r="F252" s="58"/>
      <c r="G252" s="269"/>
      <c r="H252" s="59"/>
      <c r="I252" s="273">
        <f t="shared" si="40"/>
        <v>0</v>
      </c>
      <c r="J252" s="269"/>
      <c r="K252" s="59"/>
      <c r="L252" s="270">
        <f t="shared" si="41"/>
        <v>0</v>
      </c>
      <c r="M252" s="269"/>
      <c r="N252" s="59"/>
      <c r="O252" s="270">
        <f t="shared" si="42"/>
        <v>0</v>
      </c>
      <c r="P252" s="269"/>
      <c r="Q252" s="59"/>
      <c r="R252" s="271">
        <f t="shared" si="43"/>
        <v>0</v>
      </c>
      <c r="S252" s="269"/>
      <c r="T252" s="59"/>
      <c r="U252" s="270">
        <f t="shared" si="44"/>
        <v>0</v>
      </c>
      <c r="V252" s="269"/>
      <c r="W252" s="59"/>
      <c r="X252" s="270">
        <f t="shared" si="45"/>
        <v>0</v>
      </c>
      <c r="Y252" s="270">
        <f t="shared" si="46"/>
        <v>0</v>
      </c>
      <c r="Z252" s="58"/>
      <c r="AA252" s="58"/>
      <c r="AB252" s="60" t="str">
        <f t="shared" si="47"/>
        <v/>
      </c>
      <c r="AC252" s="21" t="b">
        <f t="shared" si="48"/>
        <v>0</v>
      </c>
      <c r="AD252" s="21" t="b">
        <f t="shared" si="49"/>
        <v>0</v>
      </c>
      <c r="AE252" s="21" t="b">
        <f t="shared" si="50"/>
        <v>0</v>
      </c>
      <c r="AF252" s="21" t="b">
        <f ca="1">OR(AND($AC252,NOT($AD252)),AND($AC252,OR(AND($G252="",$H252&lt;&gt;""),AND($G252&lt;&gt;"",$H252=""),AND($J252="",$K252&lt;&gt;""),AND($J252&lt;&gt;"",$K252=""),AND($M252="",$N252&lt;&gt;""),AND($M252&lt;&gt;"",$N252=""),AND($P252="",$Q252&lt;&gt;""),AND($P252&lt;&gt;"",$Q252=""),AND($S252="",$T252&lt;&gt;""),AND($S252&lt;&gt;"",$T252=""),AND($V252="",$W252&lt;&gt;""),AND($V252&lt;&gt;"",$W252=""))),AND($C252&lt;&gt;"",$E252&lt;&gt;"",LEFT(TRIM($C252),1)&lt;&gt;LEFT(TRIM($E252),1)),IF(OR($E252="",$F252=""),FALSE(),IFERROR(COUNTIF(INDIRECT("UNITS_"&amp;SUBSTITUTE(LEFT($E252,FIND(" ",$E252&amp;" ")-1),".","_")),$F252)=0,TRUE())),AND($B252&lt;&gt;"",OR(ISNUMBER(SEARCH("outro",LOWER($B252))),ISNUMBER(SEARCH("divers",LOWER($B252))),ISNUMBER(SEARCH("etc",LOWER($B252))))),OR(AND(ISNUMBER(SEARCH("comunic",LOWER($B252))),LEFT($E252,3)&lt;&gt;"4.4"),AND(ISNUMBER(SEARCH("monitor",LOWER($B252))),NOT(OR(LEFT($E252,3)="1.5",LEFT($E252,3)="2.5")))),AND($B252&lt;&gt;"",OR(LEFT($C252,1)="1",LEFT($C252,1)="2"),$D252=""),AND($D252&lt;&gt;"",NOT(OR(LEFT($C252,1)="1",LEFT($C252,1)="2"))),AND($D252&lt;&gt;"",COUNTIF(' PROJETO'!$B$14:$B$16,$D252)=0),IF($D252="",FALSE(),IF(COUNTIF(' PROJETO'!$B$14:$B$16,$D252)=0,FALSE(),IFERROR(INDEX(' PROJETO'!$C$14:$C$16,MATCH($D252,' PROJETO'!$B$14:$B$16,0))&lt;&gt;"Sim",FALSE()))))</f>
        <v>0</v>
      </c>
      <c r="AG252" s="21" t="b">
        <f>AND($AC252,$Y252&gt;'CONFG.  LISTAS'!$F$4,$Z252="",$AA252="")</f>
        <v>0</v>
      </c>
      <c r="AH252" s="21" t="str">
        <f t="shared" si="51"/>
        <v/>
      </c>
      <c r="AI252" s="43" t="str">
        <f ca="1">IF(NOT($AC252),"",IF(OR($B252="",$C252="",$E252="",$F252=""),"Preencha descrição, categoria, tipo e unidade.",IF(AND($B252&lt;&gt;"",OR(LEFT($C252,1)="1",LEFT($C252,1)="2"),$D252=""),"Informe a prática de restauração para itens diretos.",IF(AND($D252&lt;&gt;"",NOT(OR(LEFT($C252,1)="1",LEFT($C252,1)="2"))),"Custos indiretos não devem pertencer a uma prática específica.",IF(AND($D252&lt;&gt;"",COUNTIF(' PROJETO'!$B$14:$B$16,$D252)=0),"Prática de restauração inválida ou não cadastrada.",IF(IF($D252="",FALSE(),IF(COUNTIF(' PROJETO'!$B$14:$B$16,$D252)=0,FALSE(),IFERROR(INDEX(' PROJETO'!$C$14:$C$16,MATCH($D252,' PROJETO'!$B$14:$B$16,0))&lt;&gt;"Sim",FALSE()))),"A prática informada no item não foi selecionada na aba Projeto.",IF(AND(MAX($I252,$L252,$O252,$R252,$U252,$X252)&gt;'CONFG.  LISTAS'!$F$4,NOT(OR($Z252&lt;&gt;"",$AA252&lt;&gt;""))),"Memorial de cálculo ou anexo obrigatório não informado para item acima do limite.",IF(OR(AND($G252&lt;&gt;"",$H252&lt;&gt;"",OR($G252&lt;=0,$H252&lt;=0)),AND($J252&lt;&gt;"",$K252&lt;&gt;"",OR($J252&lt;=0,$K252&lt;=0)),AND($M252&lt;&gt;"",$N252&lt;&gt;"",OR($M252&lt;=0,$N252&lt;=0)),AND($P252&lt;&gt;"",$Q252&lt;&gt;"",OR($P252&lt;=0,$Q252&lt;=0)),AND($S252&lt;&gt;"",$T252&lt;&gt;"",OR($S252&lt;=0,$T252&lt;=0)),AND($V252&lt;&gt;"",$W252&lt;&gt;"",OR($V252&lt;=0,$W252&lt;=0))),"Revise os valores informados: valor unitário e quantidade devem ser maiores que zero.",IF(OR(AND($G252="",$H252&lt;&gt;""),AND($G252&lt;&gt;"",$H252=""),AND($J252="",$K252&lt;&gt;""),AND($J252&lt;&gt;"",$K252=""),AND($M252="",$N252&lt;&gt;""),AND($M252&lt;&gt;"",$N252=""),AND($P252="",$Q252&lt;&gt;""),AND($P252&lt;&gt;"",$Q252=""),AND($S252="",$T252&lt;&gt;""),AND($S252&lt;&gt;"",$T252=""),AND($V252="",$W252&lt;&gt;""),AND($V252&lt;&gt;"",$W252="")),"Há ano preenchido parcialmente: "&amp;TRIM(IF(AND($G252="",$H252&lt;&gt;""),"Ano 1 (falta valor unitário); ","")&amp;IF(AND($G252&lt;&gt;"",$H252=""),"Ano 1 (falta quantidade); ","")&amp;IF(AND($J252="",$K252&lt;&gt;""),"Ano 2 (falta valor unitário); ","")&amp;IF(AND($J252&lt;&gt;"",$K252=""),"Ano 2 (falta quantidade); ","")&amp;IF(AND($M252="",$N252&lt;&gt;""),"Ano 3 (falta valor unitário); ","")&amp;IF(AND($M252&lt;&gt;"",$N252=""),"Ano 3 (falta quantidade); ","")&amp;IF(AND($P252="",$Q252&lt;&gt;""),"Ano 4 (falta valor unitário); ","")&amp;IF(AND($P252&lt;&gt;"",$Q252=""),"Ano 4 (falta quantidade); ","")&amp;IF(AND($S252="",$T252&lt;&gt;""),"Ano 5 (falta valor unitário); ","")&amp;IF(AND($S252&lt;&gt;"",$T252=""),"Ano 5 (falta quantidade); ","")&amp;IF(AND($V252="",$W252&lt;&gt;""),"Ano 6 (falta valor unitário); ","")&amp;IF(AND($V252&lt;&gt;"",$W252=""),"Ano 6 (falta quantidade); ","")), IF(NOT(OR(AND($G252&lt;&gt;"",$H252&lt;&gt;""),AND($J252&lt;&gt;"",$K252&lt;&gt;""),AND($M252&lt;&gt;"",$N252&lt;&gt;""),AND($P252&lt;&gt;"",$Q252&lt;&gt;""),AND($S252&lt;&gt;"",$T252&lt;&gt;""),AND($V252&lt;&gt;"",$W252&lt;&gt;""))),"Informe pelo menos um ano completo com valor unitário e quantidade.",IF(AND($C252&lt;&gt;"",$E252&lt;&gt;"",LEFT(TRIM($C252),1)&lt;&gt;LEFT(TRIM($E252),1)),"Categoria e tipo estão incompatíveis.",IF(IF(OR($E252="",$F252=""),FALSE(),IFERROR(COUNTIF(INDIRECT("UNITS_"&amp;SUBSTITUTE(LEFT($E252,FIND(" ",$E252&amp;" ")-1),".","_")),$F252)=0,TRUE())),"Unidade incompatível com o tipo selecionado.",IF(OR(AND(ISNUMBER(SEARCH("comunic",LOWER($B252))),LEFT($E252,3)&lt;&gt;"4.4"),AND(ISNUMBER(SEARCH("monitor",LOWER($B252))),NOT(OR(LEFT($E252,3)="1.5",LEFT($E252,3)="2.5")))),"Revise a classificação do item conforme as regras de preenchimento.",IF(AND($B252&lt;&gt;"",OR(ISNUMBER(SEARCH("outro",LOWER($B252))),ISNUMBER(SEARCH("divers",LOWER($B252))),ISNUMBER(SEARCH("kit",LOWER($B252))),ISNUMBER(SEARCH("ferrament",LOWER($B252))),ISNUMBER(SEARCH("epi",LOWER($B252)))),NOT(OR($Z252&lt;&gt;"",$AA252&lt;&gt;""))),"Descrição muito genérica: detalhe melhor o item e registre o racional no memorial ou em anexo.",IF(AND($Y252=0,$B252&lt;&gt;"",OR($G252&lt;&gt;"",$H252&lt;&gt;"",$J252&lt;&gt;"",$K252&lt;&gt;"",$M252&lt;&gt;"",$N252&lt;&gt;"",$P252&lt;&gt;"",$Q252&lt;&gt;"",$S252&lt;&gt;"",$T252&lt;&gt;"",$V252&lt;&gt;"",$W252&lt;&gt;"")),"O item possui dados lançados, mas o total está zerado. Revise os valores informados.","")))))))))))))))</f>
        <v/>
      </c>
    </row>
    <row r="253" spans="1:35" ht="14.25" customHeight="1" x14ac:dyDescent="0.25">
      <c r="A253" s="57" t="str">
        <f t="shared" si="39"/>
        <v/>
      </c>
      <c r="B253" s="61"/>
      <c r="C253" s="61"/>
      <c r="D253" s="58"/>
      <c r="E253" s="61"/>
      <c r="F253" s="61"/>
      <c r="G253" s="272"/>
      <c r="H253" s="62"/>
      <c r="I253" s="273">
        <f t="shared" si="40"/>
        <v>0</v>
      </c>
      <c r="J253" s="272"/>
      <c r="K253" s="62"/>
      <c r="L253" s="270">
        <f t="shared" si="41"/>
        <v>0</v>
      </c>
      <c r="M253" s="272"/>
      <c r="N253" s="62"/>
      <c r="O253" s="270">
        <f t="shared" si="42"/>
        <v>0</v>
      </c>
      <c r="P253" s="272"/>
      <c r="Q253" s="62"/>
      <c r="R253" s="271">
        <f t="shared" si="43"/>
        <v>0</v>
      </c>
      <c r="S253" s="272"/>
      <c r="T253" s="62"/>
      <c r="U253" s="270">
        <f t="shared" si="44"/>
        <v>0</v>
      </c>
      <c r="V253" s="272"/>
      <c r="W253" s="62"/>
      <c r="X253" s="270">
        <f t="shared" si="45"/>
        <v>0</v>
      </c>
      <c r="Y253" s="270">
        <f t="shared" si="46"/>
        <v>0</v>
      </c>
      <c r="Z253" s="61"/>
      <c r="AA253" s="61"/>
      <c r="AB253" s="60" t="str">
        <f t="shared" si="47"/>
        <v/>
      </c>
      <c r="AC253" s="21" t="b">
        <f t="shared" si="48"/>
        <v>0</v>
      </c>
      <c r="AD253" s="21" t="b">
        <f t="shared" si="49"/>
        <v>0</v>
      </c>
      <c r="AE253" s="21" t="b">
        <f t="shared" si="50"/>
        <v>0</v>
      </c>
      <c r="AF253" s="21" t="b">
        <f ca="1">OR(AND($AC253,NOT($AD253)),AND($AC253,OR(AND($G253="",$H253&lt;&gt;""),AND($G253&lt;&gt;"",$H253=""),AND($J253="",$K253&lt;&gt;""),AND($J253&lt;&gt;"",$K253=""),AND($M253="",$N253&lt;&gt;""),AND($M253&lt;&gt;"",$N253=""),AND($P253="",$Q253&lt;&gt;""),AND($P253&lt;&gt;"",$Q253=""),AND($S253="",$T253&lt;&gt;""),AND($S253&lt;&gt;"",$T253=""),AND($V253="",$W253&lt;&gt;""),AND($V253&lt;&gt;"",$W253=""))),AND($C253&lt;&gt;"",$E253&lt;&gt;"",LEFT(TRIM($C253),1)&lt;&gt;LEFT(TRIM($E253),1)),IF(OR($E253="",$F253=""),FALSE(),IFERROR(COUNTIF(INDIRECT("UNITS_"&amp;SUBSTITUTE(LEFT($E253,FIND(" ",$E253&amp;" ")-1),".","_")),$F253)=0,TRUE())),AND($B253&lt;&gt;"",OR(ISNUMBER(SEARCH("outro",LOWER($B253))),ISNUMBER(SEARCH("divers",LOWER($B253))),ISNUMBER(SEARCH("etc",LOWER($B253))))),OR(AND(ISNUMBER(SEARCH("comunic",LOWER($B253))),LEFT($E253,3)&lt;&gt;"4.4"),AND(ISNUMBER(SEARCH("monitor",LOWER($B253))),NOT(OR(LEFT($E253,3)="1.5",LEFT($E253,3)="2.5")))),AND($B253&lt;&gt;"",OR(LEFT($C253,1)="1",LEFT($C253,1)="2"),$D253=""),AND($D253&lt;&gt;"",NOT(OR(LEFT($C253,1)="1",LEFT($C253,1)="2"))),AND($D253&lt;&gt;"",COUNTIF(' PROJETO'!$B$14:$B$16,$D253)=0),IF($D253="",FALSE(),IF(COUNTIF(' PROJETO'!$B$14:$B$16,$D253)=0,FALSE(),IFERROR(INDEX(' PROJETO'!$C$14:$C$16,MATCH($D253,' PROJETO'!$B$14:$B$16,0))&lt;&gt;"Sim",FALSE()))))</f>
        <v>0</v>
      </c>
      <c r="AG253" s="21" t="b">
        <f>AND($AC253,$Y253&gt;'CONFG.  LISTAS'!$F$4,$Z253="",$AA253="")</f>
        <v>0</v>
      </c>
      <c r="AH253" s="21" t="str">
        <f t="shared" si="51"/>
        <v/>
      </c>
      <c r="AI253" s="43" t="str">
        <f ca="1">IF(NOT($AC253),"",IF(OR($B253="",$C253="",$E253="",$F253=""),"Preencha descrição, categoria, tipo e unidade.",IF(AND($B253&lt;&gt;"",OR(LEFT($C253,1)="1",LEFT($C253,1)="2"),$D253=""),"Informe a prática de restauração para itens diretos.",IF(AND($D253&lt;&gt;"",NOT(OR(LEFT($C253,1)="1",LEFT($C253,1)="2"))),"Custos indiretos não devem pertencer a uma prática específica.",IF(AND($D253&lt;&gt;"",COUNTIF(' PROJETO'!$B$14:$B$16,$D253)=0),"Prática de restauração inválida ou não cadastrada.",IF(IF($D253="",FALSE(),IF(COUNTIF(' PROJETO'!$B$14:$B$16,$D253)=0,FALSE(),IFERROR(INDEX(' PROJETO'!$C$14:$C$16,MATCH($D253,' PROJETO'!$B$14:$B$16,0))&lt;&gt;"Sim",FALSE()))),"A prática informada no item não foi selecionada na aba Projeto.",IF(AND(MAX($I253,$L253,$O253,$R253,$U253,$X253)&gt;'CONFG.  LISTAS'!$F$4,NOT(OR($Z253&lt;&gt;"",$AA253&lt;&gt;""))),"Memorial de cálculo ou anexo obrigatório não informado para item acima do limite.",IF(OR(AND($G253&lt;&gt;"",$H253&lt;&gt;"",OR($G253&lt;=0,$H253&lt;=0)),AND($J253&lt;&gt;"",$K253&lt;&gt;"",OR($J253&lt;=0,$K253&lt;=0)),AND($M253&lt;&gt;"",$N253&lt;&gt;"",OR($M253&lt;=0,$N253&lt;=0)),AND($P253&lt;&gt;"",$Q253&lt;&gt;"",OR($P253&lt;=0,$Q253&lt;=0)),AND($S253&lt;&gt;"",$T253&lt;&gt;"",OR($S253&lt;=0,$T253&lt;=0)),AND($V253&lt;&gt;"",$W253&lt;&gt;"",OR($V253&lt;=0,$W253&lt;=0))),"Revise os valores informados: valor unitário e quantidade devem ser maiores que zero.",IF(OR(AND($G253="",$H253&lt;&gt;""),AND($G253&lt;&gt;"",$H253=""),AND($J253="",$K253&lt;&gt;""),AND($J253&lt;&gt;"",$K253=""),AND($M253="",$N253&lt;&gt;""),AND($M253&lt;&gt;"",$N253=""),AND($P253="",$Q253&lt;&gt;""),AND($P253&lt;&gt;"",$Q253=""),AND($S253="",$T253&lt;&gt;""),AND($S253&lt;&gt;"",$T253=""),AND($V253="",$W253&lt;&gt;""),AND($V253&lt;&gt;"",$W253="")),"Há ano preenchido parcialmente: "&amp;TRIM(IF(AND($G253="",$H253&lt;&gt;""),"Ano 1 (falta valor unitário); ","")&amp;IF(AND($G253&lt;&gt;"",$H253=""),"Ano 1 (falta quantidade); ","")&amp;IF(AND($J253="",$K253&lt;&gt;""),"Ano 2 (falta valor unitário); ","")&amp;IF(AND($J253&lt;&gt;"",$K253=""),"Ano 2 (falta quantidade); ","")&amp;IF(AND($M253="",$N253&lt;&gt;""),"Ano 3 (falta valor unitário); ","")&amp;IF(AND($M253&lt;&gt;"",$N253=""),"Ano 3 (falta quantidade); ","")&amp;IF(AND($P253="",$Q253&lt;&gt;""),"Ano 4 (falta valor unitário); ","")&amp;IF(AND($P253&lt;&gt;"",$Q253=""),"Ano 4 (falta quantidade); ","")&amp;IF(AND($S253="",$T253&lt;&gt;""),"Ano 5 (falta valor unitário); ","")&amp;IF(AND($S253&lt;&gt;"",$T253=""),"Ano 5 (falta quantidade); ","")&amp;IF(AND($V253="",$W253&lt;&gt;""),"Ano 6 (falta valor unitário); ","")&amp;IF(AND($V253&lt;&gt;"",$W253=""),"Ano 6 (falta quantidade); ","")), IF(NOT(OR(AND($G253&lt;&gt;"",$H253&lt;&gt;""),AND($J253&lt;&gt;"",$K253&lt;&gt;""),AND($M253&lt;&gt;"",$N253&lt;&gt;""),AND($P253&lt;&gt;"",$Q253&lt;&gt;""),AND($S253&lt;&gt;"",$T253&lt;&gt;""),AND($V253&lt;&gt;"",$W253&lt;&gt;""))),"Informe pelo menos um ano completo com valor unitário e quantidade.",IF(AND($C253&lt;&gt;"",$E253&lt;&gt;"",LEFT(TRIM($C253),1)&lt;&gt;LEFT(TRIM($E253),1)),"Categoria e tipo estão incompatíveis.",IF(IF(OR($E253="",$F253=""),FALSE(),IFERROR(COUNTIF(INDIRECT("UNITS_"&amp;SUBSTITUTE(LEFT($E253,FIND(" ",$E253&amp;" ")-1),".","_")),$F253)=0,TRUE())),"Unidade incompatível com o tipo selecionado.",IF(OR(AND(ISNUMBER(SEARCH("comunic",LOWER($B253))),LEFT($E253,3)&lt;&gt;"4.4"),AND(ISNUMBER(SEARCH("monitor",LOWER($B253))),NOT(OR(LEFT($E253,3)="1.5",LEFT($E253,3)="2.5")))),"Revise a classificação do item conforme as regras de preenchimento.",IF(AND($B253&lt;&gt;"",OR(ISNUMBER(SEARCH("outro",LOWER($B253))),ISNUMBER(SEARCH("divers",LOWER($B253))),ISNUMBER(SEARCH("kit",LOWER($B253))),ISNUMBER(SEARCH("ferrament",LOWER($B253))),ISNUMBER(SEARCH("epi",LOWER($B253)))),NOT(OR($Z253&lt;&gt;"",$AA253&lt;&gt;""))),"Descrição muito genérica: detalhe melhor o item e registre o racional no memorial ou em anexo.",IF(AND($Y253=0,$B253&lt;&gt;"",OR($G253&lt;&gt;"",$H253&lt;&gt;"",$J253&lt;&gt;"",$K253&lt;&gt;"",$M253&lt;&gt;"",$N253&lt;&gt;"",$P253&lt;&gt;"",$Q253&lt;&gt;"",$S253&lt;&gt;"",$T253&lt;&gt;"",$V253&lt;&gt;"",$W253&lt;&gt;"")),"O item possui dados lançados, mas o total está zerado. Revise os valores informados.","")))))))))))))))</f>
        <v/>
      </c>
    </row>
    <row r="254" spans="1:35" ht="14.25" customHeight="1" x14ac:dyDescent="0.25">
      <c r="A254" s="57" t="str">
        <f t="shared" si="39"/>
        <v/>
      </c>
      <c r="B254" s="58"/>
      <c r="C254" s="58"/>
      <c r="D254" s="58"/>
      <c r="E254" s="58"/>
      <c r="F254" s="58"/>
      <c r="G254" s="269"/>
      <c r="H254" s="59"/>
      <c r="I254" s="273">
        <f t="shared" si="40"/>
        <v>0</v>
      </c>
      <c r="J254" s="269"/>
      <c r="K254" s="59"/>
      <c r="L254" s="270">
        <f t="shared" si="41"/>
        <v>0</v>
      </c>
      <c r="M254" s="269"/>
      <c r="N254" s="59"/>
      <c r="O254" s="270">
        <f t="shared" si="42"/>
        <v>0</v>
      </c>
      <c r="P254" s="269"/>
      <c r="Q254" s="59"/>
      <c r="R254" s="271">
        <f t="shared" si="43"/>
        <v>0</v>
      </c>
      <c r="S254" s="269"/>
      <c r="T254" s="59"/>
      <c r="U254" s="270">
        <f t="shared" si="44"/>
        <v>0</v>
      </c>
      <c r="V254" s="269"/>
      <c r="W254" s="59"/>
      <c r="X254" s="270">
        <f t="shared" si="45"/>
        <v>0</v>
      </c>
      <c r="Y254" s="270">
        <f t="shared" si="46"/>
        <v>0</v>
      </c>
      <c r="Z254" s="58"/>
      <c r="AA254" s="58"/>
      <c r="AB254" s="60" t="str">
        <f t="shared" si="47"/>
        <v/>
      </c>
      <c r="AC254" s="21" t="b">
        <f t="shared" si="48"/>
        <v>0</v>
      </c>
      <c r="AD254" s="21" t="b">
        <f t="shared" si="49"/>
        <v>0</v>
      </c>
      <c r="AE254" s="21" t="b">
        <f t="shared" si="50"/>
        <v>0</v>
      </c>
      <c r="AF254" s="21" t="b">
        <f ca="1">OR(AND($AC254,NOT($AD254)),AND($AC254,OR(AND($G254="",$H254&lt;&gt;""),AND($G254&lt;&gt;"",$H254=""),AND($J254="",$K254&lt;&gt;""),AND($J254&lt;&gt;"",$K254=""),AND($M254="",$N254&lt;&gt;""),AND($M254&lt;&gt;"",$N254=""),AND($P254="",$Q254&lt;&gt;""),AND($P254&lt;&gt;"",$Q254=""),AND($S254="",$T254&lt;&gt;""),AND($S254&lt;&gt;"",$T254=""),AND($V254="",$W254&lt;&gt;""),AND($V254&lt;&gt;"",$W254=""))),AND($C254&lt;&gt;"",$E254&lt;&gt;"",LEFT(TRIM($C254),1)&lt;&gt;LEFT(TRIM($E254),1)),IF(OR($E254="",$F254=""),FALSE(),IFERROR(COUNTIF(INDIRECT("UNITS_"&amp;SUBSTITUTE(LEFT($E254,FIND(" ",$E254&amp;" ")-1),".","_")),$F254)=0,TRUE())),AND($B254&lt;&gt;"",OR(ISNUMBER(SEARCH("outro",LOWER($B254))),ISNUMBER(SEARCH("divers",LOWER($B254))),ISNUMBER(SEARCH("etc",LOWER($B254))))),OR(AND(ISNUMBER(SEARCH("comunic",LOWER($B254))),LEFT($E254,3)&lt;&gt;"4.4"),AND(ISNUMBER(SEARCH("monitor",LOWER($B254))),NOT(OR(LEFT($E254,3)="1.5",LEFT($E254,3)="2.5")))),AND($B254&lt;&gt;"",OR(LEFT($C254,1)="1",LEFT($C254,1)="2"),$D254=""),AND($D254&lt;&gt;"",NOT(OR(LEFT($C254,1)="1",LEFT($C254,1)="2"))),AND($D254&lt;&gt;"",COUNTIF(' PROJETO'!$B$14:$B$16,$D254)=0),IF($D254="",FALSE(),IF(COUNTIF(' PROJETO'!$B$14:$B$16,$D254)=0,FALSE(),IFERROR(INDEX(' PROJETO'!$C$14:$C$16,MATCH($D254,' PROJETO'!$B$14:$B$16,0))&lt;&gt;"Sim",FALSE()))))</f>
        <v>0</v>
      </c>
      <c r="AG254" s="21" t="b">
        <f>AND($AC254,$Y254&gt;'CONFG.  LISTAS'!$F$4,$Z254="",$AA254="")</f>
        <v>0</v>
      </c>
      <c r="AH254" s="21" t="str">
        <f t="shared" si="51"/>
        <v/>
      </c>
      <c r="AI254" s="43" t="str">
        <f ca="1">IF(NOT($AC254),"",IF(OR($B254="",$C254="",$E254="",$F254=""),"Preencha descrição, categoria, tipo e unidade.",IF(AND($B254&lt;&gt;"",OR(LEFT($C254,1)="1",LEFT($C254,1)="2"),$D254=""),"Informe a prática de restauração para itens diretos.",IF(AND($D254&lt;&gt;"",NOT(OR(LEFT($C254,1)="1",LEFT($C254,1)="2"))),"Custos indiretos não devem pertencer a uma prática específica.",IF(AND($D254&lt;&gt;"",COUNTIF(' PROJETO'!$B$14:$B$16,$D254)=0),"Prática de restauração inválida ou não cadastrada.",IF(IF($D254="",FALSE(),IF(COUNTIF(' PROJETO'!$B$14:$B$16,$D254)=0,FALSE(),IFERROR(INDEX(' PROJETO'!$C$14:$C$16,MATCH($D254,' PROJETO'!$B$14:$B$16,0))&lt;&gt;"Sim",FALSE()))),"A prática informada no item não foi selecionada na aba Projeto.",IF(AND(MAX($I254,$L254,$O254,$R254,$U254,$X254)&gt;'CONFG.  LISTAS'!$F$4,NOT(OR($Z254&lt;&gt;"",$AA254&lt;&gt;""))),"Memorial de cálculo ou anexo obrigatório não informado para item acima do limite.",IF(OR(AND($G254&lt;&gt;"",$H254&lt;&gt;"",OR($G254&lt;=0,$H254&lt;=0)),AND($J254&lt;&gt;"",$K254&lt;&gt;"",OR($J254&lt;=0,$K254&lt;=0)),AND($M254&lt;&gt;"",$N254&lt;&gt;"",OR($M254&lt;=0,$N254&lt;=0)),AND($P254&lt;&gt;"",$Q254&lt;&gt;"",OR($P254&lt;=0,$Q254&lt;=0)),AND($S254&lt;&gt;"",$T254&lt;&gt;"",OR($S254&lt;=0,$T254&lt;=0)),AND($V254&lt;&gt;"",$W254&lt;&gt;"",OR($V254&lt;=0,$W254&lt;=0))),"Revise os valores informados: valor unitário e quantidade devem ser maiores que zero.",IF(OR(AND($G254="",$H254&lt;&gt;""),AND($G254&lt;&gt;"",$H254=""),AND($J254="",$K254&lt;&gt;""),AND($J254&lt;&gt;"",$K254=""),AND($M254="",$N254&lt;&gt;""),AND($M254&lt;&gt;"",$N254=""),AND($P254="",$Q254&lt;&gt;""),AND($P254&lt;&gt;"",$Q254=""),AND($S254="",$T254&lt;&gt;""),AND($S254&lt;&gt;"",$T254=""),AND($V254="",$W254&lt;&gt;""),AND($V254&lt;&gt;"",$W254="")),"Há ano preenchido parcialmente: "&amp;TRIM(IF(AND($G254="",$H254&lt;&gt;""),"Ano 1 (falta valor unitário); ","")&amp;IF(AND($G254&lt;&gt;"",$H254=""),"Ano 1 (falta quantidade); ","")&amp;IF(AND($J254="",$K254&lt;&gt;""),"Ano 2 (falta valor unitário); ","")&amp;IF(AND($J254&lt;&gt;"",$K254=""),"Ano 2 (falta quantidade); ","")&amp;IF(AND($M254="",$N254&lt;&gt;""),"Ano 3 (falta valor unitário); ","")&amp;IF(AND($M254&lt;&gt;"",$N254=""),"Ano 3 (falta quantidade); ","")&amp;IF(AND($P254="",$Q254&lt;&gt;""),"Ano 4 (falta valor unitário); ","")&amp;IF(AND($P254&lt;&gt;"",$Q254=""),"Ano 4 (falta quantidade); ","")&amp;IF(AND($S254="",$T254&lt;&gt;""),"Ano 5 (falta valor unitário); ","")&amp;IF(AND($S254&lt;&gt;"",$T254=""),"Ano 5 (falta quantidade); ","")&amp;IF(AND($V254="",$W254&lt;&gt;""),"Ano 6 (falta valor unitário); ","")&amp;IF(AND($V254&lt;&gt;"",$W254=""),"Ano 6 (falta quantidade); ","")), IF(NOT(OR(AND($G254&lt;&gt;"",$H254&lt;&gt;""),AND($J254&lt;&gt;"",$K254&lt;&gt;""),AND($M254&lt;&gt;"",$N254&lt;&gt;""),AND($P254&lt;&gt;"",$Q254&lt;&gt;""),AND($S254&lt;&gt;"",$T254&lt;&gt;""),AND($V254&lt;&gt;"",$W254&lt;&gt;""))),"Informe pelo menos um ano completo com valor unitário e quantidade.",IF(AND($C254&lt;&gt;"",$E254&lt;&gt;"",LEFT(TRIM($C254),1)&lt;&gt;LEFT(TRIM($E254),1)),"Categoria e tipo estão incompatíveis.",IF(IF(OR($E254="",$F254=""),FALSE(),IFERROR(COUNTIF(INDIRECT("UNITS_"&amp;SUBSTITUTE(LEFT($E254,FIND(" ",$E254&amp;" ")-1),".","_")),$F254)=0,TRUE())),"Unidade incompatível com o tipo selecionado.",IF(OR(AND(ISNUMBER(SEARCH("comunic",LOWER($B254))),LEFT($E254,3)&lt;&gt;"4.4"),AND(ISNUMBER(SEARCH("monitor",LOWER($B254))),NOT(OR(LEFT($E254,3)="1.5",LEFT($E254,3)="2.5")))),"Revise a classificação do item conforme as regras de preenchimento.",IF(AND($B254&lt;&gt;"",OR(ISNUMBER(SEARCH("outro",LOWER($B254))),ISNUMBER(SEARCH("divers",LOWER($B254))),ISNUMBER(SEARCH("kit",LOWER($B254))),ISNUMBER(SEARCH("ferrament",LOWER($B254))),ISNUMBER(SEARCH("epi",LOWER($B254)))),NOT(OR($Z254&lt;&gt;"",$AA254&lt;&gt;""))),"Descrição muito genérica: detalhe melhor o item e registre o racional no memorial ou em anexo.",IF(AND($Y254=0,$B254&lt;&gt;"",OR($G254&lt;&gt;"",$H254&lt;&gt;"",$J254&lt;&gt;"",$K254&lt;&gt;"",$M254&lt;&gt;"",$N254&lt;&gt;"",$P254&lt;&gt;"",$Q254&lt;&gt;"",$S254&lt;&gt;"",$T254&lt;&gt;"",$V254&lt;&gt;"",$W254&lt;&gt;"")),"O item possui dados lançados, mas o total está zerado. Revise os valores informados.","")))))))))))))))</f>
        <v/>
      </c>
    </row>
    <row r="255" spans="1:35" ht="14.25" customHeight="1" x14ac:dyDescent="0.25">
      <c r="A255" s="57" t="str">
        <f t="shared" si="39"/>
        <v/>
      </c>
      <c r="B255" s="61"/>
      <c r="C255" s="61"/>
      <c r="D255" s="58"/>
      <c r="E255" s="61"/>
      <c r="F255" s="61"/>
      <c r="G255" s="272"/>
      <c r="H255" s="62"/>
      <c r="I255" s="273">
        <f t="shared" si="40"/>
        <v>0</v>
      </c>
      <c r="J255" s="272"/>
      <c r="K255" s="62"/>
      <c r="L255" s="270">
        <f t="shared" si="41"/>
        <v>0</v>
      </c>
      <c r="M255" s="272"/>
      <c r="N255" s="62"/>
      <c r="O255" s="270">
        <f t="shared" si="42"/>
        <v>0</v>
      </c>
      <c r="P255" s="272"/>
      <c r="Q255" s="62"/>
      <c r="R255" s="271">
        <f t="shared" si="43"/>
        <v>0</v>
      </c>
      <c r="S255" s="272"/>
      <c r="T255" s="62"/>
      <c r="U255" s="270">
        <f t="shared" si="44"/>
        <v>0</v>
      </c>
      <c r="V255" s="272"/>
      <c r="W255" s="62"/>
      <c r="X255" s="270">
        <f t="shared" si="45"/>
        <v>0</v>
      </c>
      <c r="Y255" s="270">
        <f t="shared" si="46"/>
        <v>0</v>
      </c>
      <c r="Z255" s="61"/>
      <c r="AA255" s="61"/>
      <c r="AB255" s="60" t="str">
        <f t="shared" si="47"/>
        <v/>
      </c>
      <c r="AC255" s="21" t="b">
        <f t="shared" si="48"/>
        <v>0</v>
      </c>
      <c r="AD255" s="21" t="b">
        <f t="shared" si="49"/>
        <v>0</v>
      </c>
      <c r="AE255" s="21" t="b">
        <f t="shared" si="50"/>
        <v>0</v>
      </c>
      <c r="AF255" s="21" t="b">
        <f ca="1">OR(AND($AC255,NOT($AD255)),AND($AC255,OR(AND($G255="",$H255&lt;&gt;""),AND($G255&lt;&gt;"",$H255=""),AND($J255="",$K255&lt;&gt;""),AND($J255&lt;&gt;"",$K255=""),AND($M255="",$N255&lt;&gt;""),AND($M255&lt;&gt;"",$N255=""),AND($P255="",$Q255&lt;&gt;""),AND($P255&lt;&gt;"",$Q255=""),AND($S255="",$T255&lt;&gt;""),AND($S255&lt;&gt;"",$T255=""),AND($V255="",$W255&lt;&gt;""),AND($V255&lt;&gt;"",$W255=""))),AND($C255&lt;&gt;"",$E255&lt;&gt;"",LEFT(TRIM($C255),1)&lt;&gt;LEFT(TRIM($E255),1)),IF(OR($E255="",$F255=""),FALSE(),IFERROR(COUNTIF(INDIRECT("UNITS_"&amp;SUBSTITUTE(LEFT($E255,FIND(" ",$E255&amp;" ")-1),".","_")),$F255)=0,TRUE())),AND($B255&lt;&gt;"",OR(ISNUMBER(SEARCH("outro",LOWER($B255))),ISNUMBER(SEARCH("divers",LOWER($B255))),ISNUMBER(SEARCH("etc",LOWER($B255))))),OR(AND(ISNUMBER(SEARCH("comunic",LOWER($B255))),LEFT($E255,3)&lt;&gt;"4.4"),AND(ISNUMBER(SEARCH("monitor",LOWER($B255))),NOT(OR(LEFT($E255,3)="1.5",LEFT($E255,3)="2.5")))),AND($B255&lt;&gt;"",OR(LEFT($C255,1)="1",LEFT($C255,1)="2"),$D255=""),AND($D255&lt;&gt;"",NOT(OR(LEFT($C255,1)="1",LEFT($C255,1)="2"))),AND($D255&lt;&gt;"",COUNTIF(' PROJETO'!$B$14:$B$16,$D255)=0),IF($D255="",FALSE(),IF(COUNTIF(' PROJETO'!$B$14:$B$16,$D255)=0,FALSE(),IFERROR(INDEX(' PROJETO'!$C$14:$C$16,MATCH($D255,' PROJETO'!$B$14:$B$16,0))&lt;&gt;"Sim",FALSE()))))</f>
        <v>0</v>
      </c>
      <c r="AG255" s="21" t="b">
        <f>AND($AC255,$Y255&gt;'CONFG.  LISTAS'!$F$4,$Z255="",$AA255="")</f>
        <v>0</v>
      </c>
      <c r="AH255" s="21" t="str">
        <f t="shared" si="51"/>
        <v/>
      </c>
      <c r="AI255" s="43" t="str">
        <f ca="1">IF(NOT($AC255),"",IF(OR($B255="",$C255="",$E255="",$F255=""),"Preencha descrição, categoria, tipo e unidade.",IF(AND($B255&lt;&gt;"",OR(LEFT($C255,1)="1",LEFT($C255,1)="2"),$D255=""),"Informe a prática de restauração para itens diretos.",IF(AND($D255&lt;&gt;"",NOT(OR(LEFT($C255,1)="1",LEFT($C255,1)="2"))),"Custos indiretos não devem pertencer a uma prática específica.",IF(AND($D255&lt;&gt;"",COUNTIF(' PROJETO'!$B$14:$B$16,$D255)=0),"Prática de restauração inválida ou não cadastrada.",IF(IF($D255="",FALSE(),IF(COUNTIF(' PROJETO'!$B$14:$B$16,$D255)=0,FALSE(),IFERROR(INDEX(' PROJETO'!$C$14:$C$16,MATCH($D255,' PROJETO'!$B$14:$B$16,0))&lt;&gt;"Sim",FALSE()))),"A prática informada no item não foi selecionada na aba Projeto.",IF(AND(MAX($I255,$L255,$O255,$R255,$U255,$X255)&gt;'CONFG.  LISTAS'!$F$4,NOT(OR($Z255&lt;&gt;"",$AA255&lt;&gt;""))),"Memorial de cálculo ou anexo obrigatório não informado para item acima do limite.",IF(OR(AND($G255&lt;&gt;"",$H255&lt;&gt;"",OR($G255&lt;=0,$H255&lt;=0)),AND($J255&lt;&gt;"",$K255&lt;&gt;"",OR($J255&lt;=0,$K255&lt;=0)),AND($M255&lt;&gt;"",$N255&lt;&gt;"",OR($M255&lt;=0,$N255&lt;=0)),AND($P255&lt;&gt;"",$Q255&lt;&gt;"",OR($P255&lt;=0,$Q255&lt;=0)),AND($S255&lt;&gt;"",$T255&lt;&gt;"",OR($S255&lt;=0,$T255&lt;=0)),AND($V255&lt;&gt;"",$W255&lt;&gt;"",OR($V255&lt;=0,$W255&lt;=0))),"Revise os valores informados: valor unitário e quantidade devem ser maiores que zero.",IF(OR(AND($G255="",$H255&lt;&gt;""),AND($G255&lt;&gt;"",$H255=""),AND($J255="",$K255&lt;&gt;""),AND($J255&lt;&gt;"",$K255=""),AND($M255="",$N255&lt;&gt;""),AND($M255&lt;&gt;"",$N255=""),AND($P255="",$Q255&lt;&gt;""),AND($P255&lt;&gt;"",$Q255=""),AND($S255="",$T255&lt;&gt;""),AND($S255&lt;&gt;"",$T255=""),AND($V255="",$W255&lt;&gt;""),AND($V255&lt;&gt;"",$W255="")),"Há ano preenchido parcialmente: "&amp;TRIM(IF(AND($G255="",$H255&lt;&gt;""),"Ano 1 (falta valor unitário); ","")&amp;IF(AND($G255&lt;&gt;"",$H255=""),"Ano 1 (falta quantidade); ","")&amp;IF(AND($J255="",$K255&lt;&gt;""),"Ano 2 (falta valor unitário); ","")&amp;IF(AND($J255&lt;&gt;"",$K255=""),"Ano 2 (falta quantidade); ","")&amp;IF(AND($M255="",$N255&lt;&gt;""),"Ano 3 (falta valor unitário); ","")&amp;IF(AND($M255&lt;&gt;"",$N255=""),"Ano 3 (falta quantidade); ","")&amp;IF(AND($P255="",$Q255&lt;&gt;""),"Ano 4 (falta valor unitário); ","")&amp;IF(AND($P255&lt;&gt;"",$Q255=""),"Ano 4 (falta quantidade); ","")&amp;IF(AND($S255="",$T255&lt;&gt;""),"Ano 5 (falta valor unitário); ","")&amp;IF(AND($S255&lt;&gt;"",$T255=""),"Ano 5 (falta quantidade); ","")&amp;IF(AND($V255="",$W255&lt;&gt;""),"Ano 6 (falta valor unitário); ","")&amp;IF(AND($V255&lt;&gt;"",$W255=""),"Ano 6 (falta quantidade); ","")), IF(NOT(OR(AND($G255&lt;&gt;"",$H255&lt;&gt;""),AND($J255&lt;&gt;"",$K255&lt;&gt;""),AND($M255&lt;&gt;"",$N255&lt;&gt;""),AND($P255&lt;&gt;"",$Q255&lt;&gt;""),AND($S255&lt;&gt;"",$T255&lt;&gt;""),AND($V255&lt;&gt;"",$W255&lt;&gt;""))),"Informe pelo menos um ano completo com valor unitário e quantidade.",IF(AND($C255&lt;&gt;"",$E255&lt;&gt;"",LEFT(TRIM($C255),1)&lt;&gt;LEFT(TRIM($E255),1)),"Categoria e tipo estão incompatíveis.",IF(IF(OR($E255="",$F255=""),FALSE(),IFERROR(COUNTIF(INDIRECT("UNITS_"&amp;SUBSTITUTE(LEFT($E255,FIND(" ",$E255&amp;" ")-1),".","_")),$F255)=0,TRUE())),"Unidade incompatível com o tipo selecionado.",IF(OR(AND(ISNUMBER(SEARCH("comunic",LOWER($B255))),LEFT($E255,3)&lt;&gt;"4.4"),AND(ISNUMBER(SEARCH("monitor",LOWER($B255))),NOT(OR(LEFT($E255,3)="1.5",LEFT($E255,3)="2.5")))),"Revise a classificação do item conforme as regras de preenchimento.",IF(AND($B255&lt;&gt;"",OR(ISNUMBER(SEARCH("outro",LOWER($B255))),ISNUMBER(SEARCH("divers",LOWER($B255))),ISNUMBER(SEARCH("kit",LOWER($B255))),ISNUMBER(SEARCH("ferrament",LOWER($B255))),ISNUMBER(SEARCH("epi",LOWER($B255)))),NOT(OR($Z255&lt;&gt;"",$AA255&lt;&gt;""))),"Descrição muito genérica: detalhe melhor o item e registre o racional no memorial ou em anexo.",IF(AND($Y255=0,$B255&lt;&gt;"",OR($G255&lt;&gt;"",$H255&lt;&gt;"",$J255&lt;&gt;"",$K255&lt;&gt;"",$M255&lt;&gt;"",$N255&lt;&gt;"",$P255&lt;&gt;"",$Q255&lt;&gt;"",$S255&lt;&gt;"",$T255&lt;&gt;"",$V255&lt;&gt;"",$W255&lt;&gt;"")),"O item possui dados lançados, mas o total está zerado. Revise os valores informados.","")))))))))))))))</f>
        <v/>
      </c>
    </row>
    <row r="256" spans="1:35" ht="14.25" customHeight="1" x14ac:dyDescent="0.25">
      <c r="A256" s="57" t="str">
        <f t="shared" si="39"/>
        <v/>
      </c>
      <c r="B256" s="58"/>
      <c r="C256" s="58"/>
      <c r="D256" s="58"/>
      <c r="E256" s="58"/>
      <c r="F256" s="58"/>
      <c r="G256" s="269"/>
      <c r="H256" s="59"/>
      <c r="I256" s="273">
        <f t="shared" si="40"/>
        <v>0</v>
      </c>
      <c r="J256" s="269"/>
      <c r="K256" s="59"/>
      <c r="L256" s="270">
        <f t="shared" si="41"/>
        <v>0</v>
      </c>
      <c r="M256" s="269"/>
      <c r="N256" s="59"/>
      <c r="O256" s="270">
        <f t="shared" si="42"/>
        <v>0</v>
      </c>
      <c r="P256" s="269"/>
      <c r="Q256" s="59"/>
      <c r="R256" s="271">
        <f t="shared" si="43"/>
        <v>0</v>
      </c>
      <c r="S256" s="269"/>
      <c r="T256" s="59"/>
      <c r="U256" s="270">
        <f t="shared" si="44"/>
        <v>0</v>
      </c>
      <c r="V256" s="269"/>
      <c r="W256" s="59"/>
      <c r="X256" s="270">
        <f t="shared" si="45"/>
        <v>0</v>
      </c>
      <c r="Y256" s="270">
        <f t="shared" si="46"/>
        <v>0</v>
      </c>
      <c r="Z256" s="58"/>
      <c r="AA256" s="58"/>
      <c r="AB256" s="60" t="str">
        <f t="shared" si="47"/>
        <v/>
      </c>
      <c r="AC256" s="21" t="b">
        <f t="shared" si="48"/>
        <v>0</v>
      </c>
      <c r="AD256" s="21" t="b">
        <f t="shared" si="49"/>
        <v>0</v>
      </c>
      <c r="AE256" s="21" t="b">
        <f t="shared" si="50"/>
        <v>0</v>
      </c>
      <c r="AF256" s="21" t="b">
        <f ca="1">OR(AND($AC256,NOT($AD256)),AND($AC256,OR(AND($G256="",$H256&lt;&gt;""),AND($G256&lt;&gt;"",$H256=""),AND($J256="",$K256&lt;&gt;""),AND($J256&lt;&gt;"",$K256=""),AND($M256="",$N256&lt;&gt;""),AND($M256&lt;&gt;"",$N256=""),AND($P256="",$Q256&lt;&gt;""),AND($P256&lt;&gt;"",$Q256=""),AND($S256="",$T256&lt;&gt;""),AND($S256&lt;&gt;"",$T256=""),AND($V256="",$W256&lt;&gt;""),AND($V256&lt;&gt;"",$W256=""))),AND($C256&lt;&gt;"",$E256&lt;&gt;"",LEFT(TRIM($C256),1)&lt;&gt;LEFT(TRIM($E256),1)),IF(OR($E256="",$F256=""),FALSE(),IFERROR(COUNTIF(INDIRECT("UNITS_"&amp;SUBSTITUTE(LEFT($E256,FIND(" ",$E256&amp;" ")-1),".","_")),$F256)=0,TRUE())),AND($B256&lt;&gt;"",OR(ISNUMBER(SEARCH("outro",LOWER($B256))),ISNUMBER(SEARCH("divers",LOWER($B256))),ISNUMBER(SEARCH("etc",LOWER($B256))))),OR(AND(ISNUMBER(SEARCH("comunic",LOWER($B256))),LEFT($E256,3)&lt;&gt;"4.4"),AND(ISNUMBER(SEARCH("monitor",LOWER($B256))),NOT(OR(LEFT($E256,3)="1.5",LEFT($E256,3)="2.5")))),AND($B256&lt;&gt;"",OR(LEFT($C256,1)="1",LEFT($C256,1)="2"),$D256=""),AND($D256&lt;&gt;"",NOT(OR(LEFT($C256,1)="1",LEFT($C256,1)="2"))),AND($D256&lt;&gt;"",COUNTIF(' PROJETO'!$B$14:$B$16,$D256)=0),IF($D256="",FALSE(),IF(COUNTIF(' PROJETO'!$B$14:$B$16,$D256)=0,FALSE(),IFERROR(INDEX(' PROJETO'!$C$14:$C$16,MATCH($D256,' PROJETO'!$B$14:$B$16,0))&lt;&gt;"Sim",FALSE()))))</f>
        <v>0</v>
      </c>
      <c r="AG256" s="21" t="b">
        <f>AND($AC256,$Y256&gt;'CONFG.  LISTAS'!$F$4,$Z256="",$AA256="")</f>
        <v>0</v>
      </c>
      <c r="AH256" s="21" t="str">
        <f t="shared" si="51"/>
        <v/>
      </c>
      <c r="AI256" s="43" t="str">
        <f ca="1">IF(NOT($AC256),"",IF(OR($B256="",$C256="",$E256="",$F256=""),"Preencha descrição, categoria, tipo e unidade.",IF(AND($B256&lt;&gt;"",OR(LEFT($C256,1)="1",LEFT($C256,1)="2"),$D256=""),"Informe a prática de restauração para itens diretos.",IF(AND($D256&lt;&gt;"",NOT(OR(LEFT($C256,1)="1",LEFT($C256,1)="2"))),"Custos indiretos não devem pertencer a uma prática específica.",IF(AND($D256&lt;&gt;"",COUNTIF(' PROJETO'!$B$14:$B$16,$D256)=0),"Prática de restauração inválida ou não cadastrada.",IF(IF($D256="",FALSE(),IF(COUNTIF(' PROJETO'!$B$14:$B$16,$D256)=0,FALSE(),IFERROR(INDEX(' PROJETO'!$C$14:$C$16,MATCH($D256,' PROJETO'!$B$14:$B$16,0))&lt;&gt;"Sim",FALSE()))),"A prática informada no item não foi selecionada na aba Projeto.",IF(AND(MAX($I256,$L256,$O256,$R256,$U256,$X256)&gt;'CONFG.  LISTAS'!$F$4,NOT(OR($Z256&lt;&gt;"",$AA256&lt;&gt;""))),"Memorial de cálculo ou anexo obrigatório não informado para item acima do limite.",IF(OR(AND($G256&lt;&gt;"",$H256&lt;&gt;"",OR($G256&lt;=0,$H256&lt;=0)),AND($J256&lt;&gt;"",$K256&lt;&gt;"",OR($J256&lt;=0,$K256&lt;=0)),AND($M256&lt;&gt;"",$N256&lt;&gt;"",OR($M256&lt;=0,$N256&lt;=0)),AND($P256&lt;&gt;"",$Q256&lt;&gt;"",OR($P256&lt;=0,$Q256&lt;=0)),AND($S256&lt;&gt;"",$T256&lt;&gt;"",OR($S256&lt;=0,$T256&lt;=0)),AND($V256&lt;&gt;"",$W256&lt;&gt;"",OR($V256&lt;=0,$W256&lt;=0))),"Revise os valores informados: valor unitário e quantidade devem ser maiores que zero.",IF(OR(AND($G256="",$H256&lt;&gt;""),AND($G256&lt;&gt;"",$H256=""),AND($J256="",$K256&lt;&gt;""),AND($J256&lt;&gt;"",$K256=""),AND($M256="",$N256&lt;&gt;""),AND($M256&lt;&gt;"",$N256=""),AND($P256="",$Q256&lt;&gt;""),AND($P256&lt;&gt;"",$Q256=""),AND($S256="",$T256&lt;&gt;""),AND($S256&lt;&gt;"",$T256=""),AND($V256="",$W256&lt;&gt;""),AND($V256&lt;&gt;"",$W256="")),"Há ano preenchido parcialmente: "&amp;TRIM(IF(AND($G256="",$H256&lt;&gt;""),"Ano 1 (falta valor unitário); ","")&amp;IF(AND($G256&lt;&gt;"",$H256=""),"Ano 1 (falta quantidade); ","")&amp;IF(AND($J256="",$K256&lt;&gt;""),"Ano 2 (falta valor unitário); ","")&amp;IF(AND($J256&lt;&gt;"",$K256=""),"Ano 2 (falta quantidade); ","")&amp;IF(AND($M256="",$N256&lt;&gt;""),"Ano 3 (falta valor unitário); ","")&amp;IF(AND($M256&lt;&gt;"",$N256=""),"Ano 3 (falta quantidade); ","")&amp;IF(AND($P256="",$Q256&lt;&gt;""),"Ano 4 (falta valor unitário); ","")&amp;IF(AND($P256&lt;&gt;"",$Q256=""),"Ano 4 (falta quantidade); ","")&amp;IF(AND($S256="",$T256&lt;&gt;""),"Ano 5 (falta valor unitário); ","")&amp;IF(AND($S256&lt;&gt;"",$T256=""),"Ano 5 (falta quantidade); ","")&amp;IF(AND($V256="",$W256&lt;&gt;""),"Ano 6 (falta valor unitário); ","")&amp;IF(AND($V256&lt;&gt;"",$W256=""),"Ano 6 (falta quantidade); ","")), IF(NOT(OR(AND($G256&lt;&gt;"",$H256&lt;&gt;""),AND($J256&lt;&gt;"",$K256&lt;&gt;""),AND($M256&lt;&gt;"",$N256&lt;&gt;""),AND($P256&lt;&gt;"",$Q256&lt;&gt;""),AND($S256&lt;&gt;"",$T256&lt;&gt;""),AND($V256&lt;&gt;"",$W256&lt;&gt;""))),"Informe pelo menos um ano completo com valor unitário e quantidade.",IF(AND($C256&lt;&gt;"",$E256&lt;&gt;"",LEFT(TRIM($C256),1)&lt;&gt;LEFT(TRIM($E256),1)),"Categoria e tipo estão incompatíveis.",IF(IF(OR($E256="",$F256=""),FALSE(),IFERROR(COUNTIF(INDIRECT("UNITS_"&amp;SUBSTITUTE(LEFT($E256,FIND(" ",$E256&amp;" ")-1),".","_")),$F256)=0,TRUE())),"Unidade incompatível com o tipo selecionado.",IF(OR(AND(ISNUMBER(SEARCH("comunic",LOWER($B256))),LEFT($E256,3)&lt;&gt;"4.4"),AND(ISNUMBER(SEARCH("monitor",LOWER($B256))),NOT(OR(LEFT($E256,3)="1.5",LEFT($E256,3)="2.5")))),"Revise a classificação do item conforme as regras de preenchimento.",IF(AND($B256&lt;&gt;"",OR(ISNUMBER(SEARCH("outro",LOWER($B256))),ISNUMBER(SEARCH("divers",LOWER($B256))),ISNUMBER(SEARCH("kit",LOWER($B256))),ISNUMBER(SEARCH("ferrament",LOWER($B256))),ISNUMBER(SEARCH("epi",LOWER($B256)))),NOT(OR($Z256&lt;&gt;"",$AA256&lt;&gt;""))),"Descrição muito genérica: detalhe melhor o item e registre o racional no memorial ou em anexo.",IF(AND($Y256=0,$B256&lt;&gt;"",OR($G256&lt;&gt;"",$H256&lt;&gt;"",$J256&lt;&gt;"",$K256&lt;&gt;"",$M256&lt;&gt;"",$N256&lt;&gt;"",$P256&lt;&gt;"",$Q256&lt;&gt;"",$S256&lt;&gt;"",$T256&lt;&gt;"",$V256&lt;&gt;"",$W256&lt;&gt;"")),"O item possui dados lançados, mas o total está zerado. Revise os valores informados.","")))))))))))))))</f>
        <v/>
      </c>
    </row>
    <row r="257" spans="1:35" ht="14.25" customHeight="1" x14ac:dyDescent="0.25">
      <c r="A257" s="57" t="str">
        <f t="shared" si="39"/>
        <v/>
      </c>
      <c r="B257" s="61"/>
      <c r="C257" s="61"/>
      <c r="D257" s="58"/>
      <c r="E257" s="61"/>
      <c r="F257" s="61"/>
      <c r="G257" s="272"/>
      <c r="H257" s="62"/>
      <c r="I257" s="273">
        <f t="shared" si="40"/>
        <v>0</v>
      </c>
      <c r="J257" s="272"/>
      <c r="K257" s="62"/>
      <c r="L257" s="270">
        <f t="shared" si="41"/>
        <v>0</v>
      </c>
      <c r="M257" s="272"/>
      <c r="N257" s="62"/>
      <c r="O257" s="270">
        <f t="shared" si="42"/>
        <v>0</v>
      </c>
      <c r="P257" s="272"/>
      <c r="Q257" s="62"/>
      <c r="R257" s="271">
        <f t="shared" si="43"/>
        <v>0</v>
      </c>
      <c r="S257" s="272"/>
      <c r="T257" s="62"/>
      <c r="U257" s="270">
        <f t="shared" si="44"/>
        <v>0</v>
      </c>
      <c r="V257" s="272"/>
      <c r="W257" s="62"/>
      <c r="X257" s="270">
        <f t="shared" si="45"/>
        <v>0</v>
      </c>
      <c r="Y257" s="270">
        <f t="shared" si="46"/>
        <v>0</v>
      </c>
      <c r="Z257" s="61"/>
      <c r="AA257" s="61"/>
      <c r="AB257" s="60" t="str">
        <f t="shared" si="47"/>
        <v/>
      </c>
      <c r="AC257" s="21" t="b">
        <f t="shared" si="48"/>
        <v>0</v>
      </c>
      <c r="AD257" s="21" t="b">
        <f t="shared" si="49"/>
        <v>0</v>
      </c>
      <c r="AE257" s="21" t="b">
        <f t="shared" si="50"/>
        <v>0</v>
      </c>
      <c r="AF257" s="21" t="b">
        <f ca="1">OR(AND($AC257,NOT($AD257)),AND($AC257,OR(AND($G257="",$H257&lt;&gt;""),AND($G257&lt;&gt;"",$H257=""),AND($J257="",$K257&lt;&gt;""),AND($J257&lt;&gt;"",$K257=""),AND($M257="",$N257&lt;&gt;""),AND($M257&lt;&gt;"",$N257=""),AND($P257="",$Q257&lt;&gt;""),AND($P257&lt;&gt;"",$Q257=""),AND($S257="",$T257&lt;&gt;""),AND($S257&lt;&gt;"",$T257=""),AND($V257="",$W257&lt;&gt;""),AND($V257&lt;&gt;"",$W257=""))),AND($C257&lt;&gt;"",$E257&lt;&gt;"",LEFT(TRIM($C257),1)&lt;&gt;LEFT(TRIM($E257),1)),IF(OR($E257="",$F257=""),FALSE(),IFERROR(COUNTIF(INDIRECT("UNITS_"&amp;SUBSTITUTE(LEFT($E257,FIND(" ",$E257&amp;" ")-1),".","_")),$F257)=0,TRUE())),AND($B257&lt;&gt;"",OR(ISNUMBER(SEARCH("outro",LOWER($B257))),ISNUMBER(SEARCH("divers",LOWER($B257))),ISNUMBER(SEARCH("etc",LOWER($B257))))),OR(AND(ISNUMBER(SEARCH("comunic",LOWER($B257))),LEFT($E257,3)&lt;&gt;"4.4"),AND(ISNUMBER(SEARCH("monitor",LOWER($B257))),NOT(OR(LEFT($E257,3)="1.5",LEFT($E257,3)="2.5")))),AND($B257&lt;&gt;"",OR(LEFT($C257,1)="1",LEFT($C257,1)="2"),$D257=""),AND($D257&lt;&gt;"",NOT(OR(LEFT($C257,1)="1",LEFT($C257,1)="2"))),AND($D257&lt;&gt;"",COUNTIF(' PROJETO'!$B$14:$B$16,$D257)=0),IF($D257="",FALSE(),IF(COUNTIF(' PROJETO'!$B$14:$B$16,$D257)=0,FALSE(),IFERROR(INDEX(' PROJETO'!$C$14:$C$16,MATCH($D257,' PROJETO'!$B$14:$B$16,0))&lt;&gt;"Sim",FALSE()))))</f>
        <v>0</v>
      </c>
      <c r="AG257" s="21" t="b">
        <f>AND($AC257,$Y257&gt;'CONFG.  LISTAS'!$F$4,$Z257="",$AA257="")</f>
        <v>0</v>
      </c>
      <c r="AH257" s="21" t="str">
        <f t="shared" si="51"/>
        <v/>
      </c>
      <c r="AI257" s="43" t="str">
        <f ca="1">IF(NOT($AC257),"",IF(OR($B257="",$C257="",$E257="",$F257=""),"Preencha descrição, categoria, tipo e unidade.",IF(AND($B257&lt;&gt;"",OR(LEFT($C257,1)="1",LEFT($C257,1)="2"),$D257=""),"Informe a prática de restauração para itens diretos.",IF(AND($D257&lt;&gt;"",NOT(OR(LEFT($C257,1)="1",LEFT($C257,1)="2"))),"Custos indiretos não devem pertencer a uma prática específica.",IF(AND($D257&lt;&gt;"",COUNTIF(' PROJETO'!$B$14:$B$16,$D257)=0),"Prática de restauração inválida ou não cadastrada.",IF(IF($D257="",FALSE(),IF(COUNTIF(' PROJETO'!$B$14:$B$16,$D257)=0,FALSE(),IFERROR(INDEX(' PROJETO'!$C$14:$C$16,MATCH($D257,' PROJETO'!$B$14:$B$16,0))&lt;&gt;"Sim",FALSE()))),"A prática informada no item não foi selecionada na aba Projeto.",IF(AND(MAX($I257,$L257,$O257,$R257,$U257,$X257)&gt;'CONFG.  LISTAS'!$F$4,NOT(OR($Z257&lt;&gt;"",$AA257&lt;&gt;""))),"Memorial de cálculo ou anexo obrigatório não informado para item acima do limite.",IF(OR(AND($G257&lt;&gt;"",$H257&lt;&gt;"",OR($G257&lt;=0,$H257&lt;=0)),AND($J257&lt;&gt;"",$K257&lt;&gt;"",OR($J257&lt;=0,$K257&lt;=0)),AND($M257&lt;&gt;"",$N257&lt;&gt;"",OR($M257&lt;=0,$N257&lt;=0)),AND($P257&lt;&gt;"",$Q257&lt;&gt;"",OR($P257&lt;=0,$Q257&lt;=0)),AND($S257&lt;&gt;"",$T257&lt;&gt;"",OR($S257&lt;=0,$T257&lt;=0)),AND($V257&lt;&gt;"",$W257&lt;&gt;"",OR($V257&lt;=0,$W257&lt;=0))),"Revise os valores informados: valor unitário e quantidade devem ser maiores que zero.",IF(OR(AND($G257="",$H257&lt;&gt;""),AND($G257&lt;&gt;"",$H257=""),AND($J257="",$K257&lt;&gt;""),AND($J257&lt;&gt;"",$K257=""),AND($M257="",$N257&lt;&gt;""),AND($M257&lt;&gt;"",$N257=""),AND($P257="",$Q257&lt;&gt;""),AND($P257&lt;&gt;"",$Q257=""),AND($S257="",$T257&lt;&gt;""),AND($S257&lt;&gt;"",$T257=""),AND($V257="",$W257&lt;&gt;""),AND($V257&lt;&gt;"",$W257="")),"Há ano preenchido parcialmente: "&amp;TRIM(IF(AND($G257="",$H257&lt;&gt;""),"Ano 1 (falta valor unitário); ","")&amp;IF(AND($G257&lt;&gt;"",$H257=""),"Ano 1 (falta quantidade); ","")&amp;IF(AND($J257="",$K257&lt;&gt;""),"Ano 2 (falta valor unitário); ","")&amp;IF(AND($J257&lt;&gt;"",$K257=""),"Ano 2 (falta quantidade); ","")&amp;IF(AND($M257="",$N257&lt;&gt;""),"Ano 3 (falta valor unitário); ","")&amp;IF(AND($M257&lt;&gt;"",$N257=""),"Ano 3 (falta quantidade); ","")&amp;IF(AND($P257="",$Q257&lt;&gt;""),"Ano 4 (falta valor unitário); ","")&amp;IF(AND($P257&lt;&gt;"",$Q257=""),"Ano 4 (falta quantidade); ","")&amp;IF(AND($S257="",$T257&lt;&gt;""),"Ano 5 (falta valor unitário); ","")&amp;IF(AND($S257&lt;&gt;"",$T257=""),"Ano 5 (falta quantidade); ","")&amp;IF(AND($V257="",$W257&lt;&gt;""),"Ano 6 (falta valor unitário); ","")&amp;IF(AND($V257&lt;&gt;"",$W257=""),"Ano 6 (falta quantidade); ","")), IF(NOT(OR(AND($G257&lt;&gt;"",$H257&lt;&gt;""),AND($J257&lt;&gt;"",$K257&lt;&gt;""),AND($M257&lt;&gt;"",$N257&lt;&gt;""),AND($P257&lt;&gt;"",$Q257&lt;&gt;""),AND($S257&lt;&gt;"",$T257&lt;&gt;""),AND($V257&lt;&gt;"",$W257&lt;&gt;""))),"Informe pelo menos um ano completo com valor unitário e quantidade.",IF(AND($C257&lt;&gt;"",$E257&lt;&gt;"",LEFT(TRIM($C257),1)&lt;&gt;LEFT(TRIM($E257),1)),"Categoria e tipo estão incompatíveis.",IF(IF(OR($E257="",$F257=""),FALSE(),IFERROR(COUNTIF(INDIRECT("UNITS_"&amp;SUBSTITUTE(LEFT($E257,FIND(" ",$E257&amp;" ")-1),".","_")),$F257)=0,TRUE())),"Unidade incompatível com o tipo selecionado.",IF(OR(AND(ISNUMBER(SEARCH("comunic",LOWER($B257))),LEFT($E257,3)&lt;&gt;"4.4"),AND(ISNUMBER(SEARCH("monitor",LOWER($B257))),NOT(OR(LEFT($E257,3)="1.5",LEFT($E257,3)="2.5")))),"Revise a classificação do item conforme as regras de preenchimento.",IF(AND($B257&lt;&gt;"",OR(ISNUMBER(SEARCH("outro",LOWER($B257))),ISNUMBER(SEARCH("divers",LOWER($B257))),ISNUMBER(SEARCH("kit",LOWER($B257))),ISNUMBER(SEARCH("ferrament",LOWER($B257))),ISNUMBER(SEARCH("epi",LOWER($B257)))),NOT(OR($Z257&lt;&gt;"",$AA257&lt;&gt;""))),"Descrição muito genérica: detalhe melhor o item e registre o racional no memorial ou em anexo.",IF(AND($Y257=0,$B257&lt;&gt;"",OR($G257&lt;&gt;"",$H257&lt;&gt;"",$J257&lt;&gt;"",$K257&lt;&gt;"",$M257&lt;&gt;"",$N257&lt;&gt;"",$P257&lt;&gt;"",$Q257&lt;&gt;"",$S257&lt;&gt;"",$T257&lt;&gt;"",$V257&lt;&gt;"",$W257&lt;&gt;"")),"O item possui dados lançados, mas o total está zerado. Revise os valores informados.","")))))))))))))))</f>
        <v/>
      </c>
    </row>
    <row r="258" spans="1:35" ht="14.25" customHeight="1" x14ac:dyDescent="0.25">
      <c r="A258" s="57" t="str">
        <f t="shared" si="39"/>
        <v/>
      </c>
      <c r="B258" s="58"/>
      <c r="C258" s="58"/>
      <c r="D258" s="58"/>
      <c r="E258" s="58"/>
      <c r="F258" s="58"/>
      <c r="G258" s="269"/>
      <c r="H258" s="59"/>
      <c r="I258" s="273">
        <f t="shared" si="40"/>
        <v>0</v>
      </c>
      <c r="J258" s="269"/>
      <c r="K258" s="59"/>
      <c r="L258" s="270">
        <f t="shared" si="41"/>
        <v>0</v>
      </c>
      <c r="M258" s="269"/>
      <c r="N258" s="59"/>
      <c r="O258" s="270">
        <f t="shared" si="42"/>
        <v>0</v>
      </c>
      <c r="P258" s="269"/>
      <c r="Q258" s="59"/>
      <c r="R258" s="271">
        <f t="shared" si="43"/>
        <v>0</v>
      </c>
      <c r="S258" s="269"/>
      <c r="T258" s="59"/>
      <c r="U258" s="270">
        <f t="shared" si="44"/>
        <v>0</v>
      </c>
      <c r="V258" s="269"/>
      <c r="W258" s="59"/>
      <c r="X258" s="270">
        <f t="shared" si="45"/>
        <v>0</v>
      </c>
      <c r="Y258" s="270">
        <f t="shared" si="46"/>
        <v>0</v>
      </c>
      <c r="Z258" s="58"/>
      <c r="AA258" s="58"/>
      <c r="AB258" s="60" t="str">
        <f t="shared" si="47"/>
        <v/>
      </c>
      <c r="AC258" s="21" t="b">
        <f t="shared" si="48"/>
        <v>0</v>
      </c>
      <c r="AD258" s="21" t="b">
        <f t="shared" si="49"/>
        <v>0</v>
      </c>
      <c r="AE258" s="21" t="b">
        <f t="shared" si="50"/>
        <v>0</v>
      </c>
      <c r="AF258" s="21" t="b">
        <f ca="1">OR(AND($AC258,NOT($AD258)),AND($AC258,OR(AND($G258="",$H258&lt;&gt;""),AND($G258&lt;&gt;"",$H258=""),AND($J258="",$K258&lt;&gt;""),AND($J258&lt;&gt;"",$K258=""),AND($M258="",$N258&lt;&gt;""),AND($M258&lt;&gt;"",$N258=""),AND($P258="",$Q258&lt;&gt;""),AND($P258&lt;&gt;"",$Q258=""),AND($S258="",$T258&lt;&gt;""),AND($S258&lt;&gt;"",$T258=""),AND($V258="",$W258&lt;&gt;""),AND($V258&lt;&gt;"",$W258=""))),AND($C258&lt;&gt;"",$E258&lt;&gt;"",LEFT(TRIM($C258),1)&lt;&gt;LEFT(TRIM($E258),1)),IF(OR($E258="",$F258=""),FALSE(),IFERROR(COUNTIF(INDIRECT("UNITS_"&amp;SUBSTITUTE(LEFT($E258,FIND(" ",$E258&amp;" ")-1),".","_")),$F258)=0,TRUE())),AND($B258&lt;&gt;"",OR(ISNUMBER(SEARCH("outro",LOWER($B258))),ISNUMBER(SEARCH("divers",LOWER($B258))),ISNUMBER(SEARCH("etc",LOWER($B258))))),OR(AND(ISNUMBER(SEARCH("comunic",LOWER($B258))),LEFT($E258,3)&lt;&gt;"4.4"),AND(ISNUMBER(SEARCH("monitor",LOWER($B258))),NOT(OR(LEFT($E258,3)="1.5",LEFT($E258,3)="2.5")))),AND($B258&lt;&gt;"",OR(LEFT($C258,1)="1",LEFT($C258,1)="2"),$D258=""),AND($D258&lt;&gt;"",NOT(OR(LEFT($C258,1)="1",LEFT($C258,1)="2"))),AND($D258&lt;&gt;"",COUNTIF(' PROJETO'!$B$14:$B$16,$D258)=0),IF($D258="",FALSE(),IF(COUNTIF(' PROJETO'!$B$14:$B$16,$D258)=0,FALSE(),IFERROR(INDEX(' PROJETO'!$C$14:$C$16,MATCH($D258,' PROJETO'!$B$14:$B$16,0))&lt;&gt;"Sim",FALSE()))))</f>
        <v>0</v>
      </c>
      <c r="AG258" s="21" t="b">
        <f>AND($AC258,$Y258&gt;'CONFG.  LISTAS'!$F$4,$Z258="",$AA258="")</f>
        <v>0</v>
      </c>
      <c r="AH258" s="21" t="str">
        <f t="shared" si="51"/>
        <v/>
      </c>
      <c r="AI258" s="43" t="str">
        <f ca="1">IF(NOT($AC258),"",IF(OR($B258="",$C258="",$E258="",$F258=""),"Preencha descrição, categoria, tipo e unidade.",IF(AND($B258&lt;&gt;"",OR(LEFT($C258,1)="1",LEFT($C258,1)="2"),$D258=""),"Informe a prática de restauração para itens diretos.",IF(AND($D258&lt;&gt;"",NOT(OR(LEFT($C258,1)="1",LEFT($C258,1)="2"))),"Custos indiretos não devem pertencer a uma prática específica.",IF(AND($D258&lt;&gt;"",COUNTIF(' PROJETO'!$B$14:$B$16,$D258)=0),"Prática de restauração inválida ou não cadastrada.",IF(IF($D258="",FALSE(),IF(COUNTIF(' PROJETO'!$B$14:$B$16,$D258)=0,FALSE(),IFERROR(INDEX(' PROJETO'!$C$14:$C$16,MATCH($D258,' PROJETO'!$B$14:$B$16,0))&lt;&gt;"Sim",FALSE()))),"A prática informada no item não foi selecionada na aba Projeto.",IF(AND(MAX($I258,$L258,$O258,$R258,$U258,$X258)&gt;'CONFG.  LISTAS'!$F$4,NOT(OR($Z258&lt;&gt;"",$AA258&lt;&gt;""))),"Memorial de cálculo ou anexo obrigatório não informado para item acima do limite.",IF(OR(AND($G258&lt;&gt;"",$H258&lt;&gt;"",OR($G258&lt;=0,$H258&lt;=0)),AND($J258&lt;&gt;"",$K258&lt;&gt;"",OR($J258&lt;=0,$K258&lt;=0)),AND($M258&lt;&gt;"",$N258&lt;&gt;"",OR($M258&lt;=0,$N258&lt;=0)),AND($P258&lt;&gt;"",$Q258&lt;&gt;"",OR($P258&lt;=0,$Q258&lt;=0)),AND($S258&lt;&gt;"",$T258&lt;&gt;"",OR($S258&lt;=0,$T258&lt;=0)),AND($V258&lt;&gt;"",$W258&lt;&gt;"",OR($V258&lt;=0,$W258&lt;=0))),"Revise os valores informados: valor unitário e quantidade devem ser maiores que zero.",IF(OR(AND($G258="",$H258&lt;&gt;""),AND($G258&lt;&gt;"",$H258=""),AND($J258="",$K258&lt;&gt;""),AND($J258&lt;&gt;"",$K258=""),AND($M258="",$N258&lt;&gt;""),AND($M258&lt;&gt;"",$N258=""),AND($P258="",$Q258&lt;&gt;""),AND($P258&lt;&gt;"",$Q258=""),AND($S258="",$T258&lt;&gt;""),AND($S258&lt;&gt;"",$T258=""),AND($V258="",$W258&lt;&gt;""),AND($V258&lt;&gt;"",$W258="")),"Há ano preenchido parcialmente: "&amp;TRIM(IF(AND($G258="",$H258&lt;&gt;""),"Ano 1 (falta valor unitário); ","")&amp;IF(AND($G258&lt;&gt;"",$H258=""),"Ano 1 (falta quantidade); ","")&amp;IF(AND($J258="",$K258&lt;&gt;""),"Ano 2 (falta valor unitário); ","")&amp;IF(AND($J258&lt;&gt;"",$K258=""),"Ano 2 (falta quantidade); ","")&amp;IF(AND($M258="",$N258&lt;&gt;""),"Ano 3 (falta valor unitário); ","")&amp;IF(AND($M258&lt;&gt;"",$N258=""),"Ano 3 (falta quantidade); ","")&amp;IF(AND($P258="",$Q258&lt;&gt;""),"Ano 4 (falta valor unitário); ","")&amp;IF(AND($P258&lt;&gt;"",$Q258=""),"Ano 4 (falta quantidade); ","")&amp;IF(AND($S258="",$T258&lt;&gt;""),"Ano 5 (falta valor unitário); ","")&amp;IF(AND($S258&lt;&gt;"",$T258=""),"Ano 5 (falta quantidade); ","")&amp;IF(AND($V258="",$W258&lt;&gt;""),"Ano 6 (falta valor unitário); ","")&amp;IF(AND($V258&lt;&gt;"",$W258=""),"Ano 6 (falta quantidade); ","")), IF(NOT(OR(AND($G258&lt;&gt;"",$H258&lt;&gt;""),AND($J258&lt;&gt;"",$K258&lt;&gt;""),AND($M258&lt;&gt;"",$N258&lt;&gt;""),AND($P258&lt;&gt;"",$Q258&lt;&gt;""),AND($S258&lt;&gt;"",$T258&lt;&gt;""),AND($V258&lt;&gt;"",$W258&lt;&gt;""))),"Informe pelo menos um ano completo com valor unitário e quantidade.",IF(AND($C258&lt;&gt;"",$E258&lt;&gt;"",LEFT(TRIM($C258),1)&lt;&gt;LEFT(TRIM($E258),1)),"Categoria e tipo estão incompatíveis.",IF(IF(OR($E258="",$F258=""),FALSE(),IFERROR(COUNTIF(INDIRECT("UNITS_"&amp;SUBSTITUTE(LEFT($E258,FIND(" ",$E258&amp;" ")-1),".","_")),$F258)=0,TRUE())),"Unidade incompatível com o tipo selecionado.",IF(OR(AND(ISNUMBER(SEARCH("comunic",LOWER($B258))),LEFT($E258,3)&lt;&gt;"4.4"),AND(ISNUMBER(SEARCH("monitor",LOWER($B258))),NOT(OR(LEFT($E258,3)="1.5",LEFT($E258,3)="2.5")))),"Revise a classificação do item conforme as regras de preenchimento.",IF(AND($B258&lt;&gt;"",OR(ISNUMBER(SEARCH("outro",LOWER($B258))),ISNUMBER(SEARCH("divers",LOWER($B258))),ISNUMBER(SEARCH("kit",LOWER($B258))),ISNUMBER(SEARCH("ferrament",LOWER($B258))),ISNUMBER(SEARCH("epi",LOWER($B258)))),NOT(OR($Z258&lt;&gt;"",$AA258&lt;&gt;""))),"Descrição muito genérica: detalhe melhor o item e registre o racional no memorial ou em anexo.",IF(AND($Y258=0,$B258&lt;&gt;"",OR($G258&lt;&gt;"",$H258&lt;&gt;"",$J258&lt;&gt;"",$K258&lt;&gt;"",$M258&lt;&gt;"",$N258&lt;&gt;"",$P258&lt;&gt;"",$Q258&lt;&gt;"",$S258&lt;&gt;"",$T258&lt;&gt;"",$V258&lt;&gt;"",$W258&lt;&gt;"")),"O item possui dados lançados, mas o total está zerado. Revise os valores informados.","")))))))))))))))</f>
        <v/>
      </c>
    </row>
    <row r="259" spans="1:35" ht="14.25" customHeight="1" x14ac:dyDescent="0.25">
      <c r="A259" s="57" t="str">
        <f t="shared" si="39"/>
        <v/>
      </c>
      <c r="B259" s="61"/>
      <c r="C259" s="61"/>
      <c r="D259" s="58"/>
      <c r="E259" s="61"/>
      <c r="F259" s="61"/>
      <c r="G259" s="272"/>
      <c r="H259" s="62"/>
      <c r="I259" s="273">
        <f t="shared" si="40"/>
        <v>0</v>
      </c>
      <c r="J259" s="272"/>
      <c r="K259" s="62"/>
      <c r="L259" s="270">
        <f t="shared" si="41"/>
        <v>0</v>
      </c>
      <c r="M259" s="272"/>
      <c r="N259" s="62"/>
      <c r="O259" s="270">
        <f t="shared" si="42"/>
        <v>0</v>
      </c>
      <c r="P259" s="272"/>
      <c r="Q259" s="62"/>
      <c r="R259" s="271">
        <f t="shared" si="43"/>
        <v>0</v>
      </c>
      <c r="S259" s="272"/>
      <c r="T259" s="62"/>
      <c r="U259" s="270">
        <f t="shared" si="44"/>
        <v>0</v>
      </c>
      <c r="V259" s="272"/>
      <c r="W259" s="62"/>
      <c r="X259" s="270">
        <f t="shared" si="45"/>
        <v>0</v>
      </c>
      <c r="Y259" s="270">
        <f t="shared" si="46"/>
        <v>0</v>
      </c>
      <c r="Z259" s="61"/>
      <c r="AA259" s="61"/>
      <c r="AB259" s="60" t="str">
        <f t="shared" si="47"/>
        <v/>
      </c>
      <c r="AC259" s="21" t="b">
        <f t="shared" si="48"/>
        <v>0</v>
      </c>
      <c r="AD259" s="21" t="b">
        <f t="shared" si="49"/>
        <v>0</v>
      </c>
      <c r="AE259" s="21" t="b">
        <f t="shared" si="50"/>
        <v>0</v>
      </c>
      <c r="AF259" s="21" t="b">
        <f ca="1">OR(AND($AC259,NOT($AD259)),AND($AC259,OR(AND($G259="",$H259&lt;&gt;""),AND($G259&lt;&gt;"",$H259=""),AND($J259="",$K259&lt;&gt;""),AND($J259&lt;&gt;"",$K259=""),AND($M259="",$N259&lt;&gt;""),AND($M259&lt;&gt;"",$N259=""),AND($P259="",$Q259&lt;&gt;""),AND($P259&lt;&gt;"",$Q259=""),AND($S259="",$T259&lt;&gt;""),AND($S259&lt;&gt;"",$T259=""),AND($V259="",$W259&lt;&gt;""),AND($V259&lt;&gt;"",$W259=""))),AND($C259&lt;&gt;"",$E259&lt;&gt;"",LEFT(TRIM($C259),1)&lt;&gt;LEFT(TRIM($E259),1)),IF(OR($E259="",$F259=""),FALSE(),IFERROR(COUNTIF(INDIRECT("UNITS_"&amp;SUBSTITUTE(LEFT($E259,FIND(" ",$E259&amp;" ")-1),".","_")),$F259)=0,TRUE())),AND($B259&lt;&gt;"",OR(ISNUMBER(SEARCH("outro",LOWER($B259))),ISNUMBER(SEARCH("divers",LOWER($B259))),ISNUMBER(SEARCH("etc",LOWER($B259))))),OR(AND(ISNUMBER(SEARCH("comunic",LOWER($B259))),LEFT($E259,3)&lt;&gt;"4.4"),AND(ISNUMBER(SEARCH("monitor",LOWER($B259))),NOT(OR(LEFT($E259,3)="1.5",LEFT($E259,3)="2.5")))),AND($B259&lt;&gt;"",OR(LEFT($C259,1)="1",LEFT($C259,1)="2"),$D259=""),AND($D259&lt;&gt;"",NOT(OR(LEFT($C259,1)="1",LEFT($C259,1)="2"))),AND($D259&lt;&gt;"",COUNTIF(' PROJETO'!$B$14:$B$16,$D259)=0),IF($D259="",FALSE(),IF(COUNTIF(' PROJETO'!$B$14:$B$16,$D259)=0,FALSE(),IFERROR(INDEX(' PROJETO'!$C$14:$C$16,MATCH($D259,' PROJETO'!$B$14:$B$16,0))&lt;&gt;"Sim",FALSE()))))</f>
        <v>0</v>
      </c>
      <c r="AG259" s="21" t="b">
        <f>AND($AC259,$Y259&gt;'CONFG.  LISTAS'!$F$4,$Z259="",$AA259="")</f>
        <v>0</v>
      </c>
      <c r="AH259" s="21" t="str">
        <f t="shared" si="51"/>
        <v/>
      </c>
      <c r="AI259" s="43" t="str">
        <f ca="1">IF(NOT($AC259),"",IF(OR($B259="",$C259="",$E259="",$F259=""),"Preencha descrição, categoria, tipo e unidade.",IF(AND($B259&lt;&gt;"",OR(LEFT($C259,1)="1",LEFT($C259,1)="2"),$D259=""),"Informe a prática de restauração para itens diretos.",IF(AND($D259&lt;&gt;"",NOT(OR(LEFT($C259,1)="1",LEFT($C259,1)="2"))),"Custos indiretos não devem pertencer a uma prática específica.",IF(AND($D259&lt;&gt;"",COUNTIF(' PROJETO'!$B$14:$B$16,$D259)=0),"Prática de restauração inválida ou não cadastrada.",IF(IF($D259="",FALSE(),IF(COUNTIF(' PROJETO'!$B$14:$B$16,$D259)=0,FALSE(),IFERROR(INDEX(' PROJETO'!$C$14:$C$16,MATCH($D259,' PROJETO'!$B$14:$B$16,0))&lt;&gt;"Sim",FALSE()))),"A prática informada no item não foi selecionada na aba Projeto.",IF(AND(MAX($I259,$L259,$O259,$R259,$U259,$X259)&gt;'CONFG.  LISTAS'!$F$4,NOT(OR($Z259&lt;&gt;"",$AA259&lt;&gt;""))),"Memorial de cálculo ou anexo obrigatório não informado para item acima do limite.",IF(OR(AND($G259&lt;&gt;"",$H259&lt;&gt;"",OR($G259&lt;=0,$H259&lt;=0)),AND($J259&lt;&gt;"",$K259&lt;&gt;"",OR($J259&lt;=0,$K259&lt;=0)),AND($M259&lt;&gt;"",$N259&lt;&gt;"",OR($M259&lt;=0,$N259&lt;=0)),AND($P259&lt;&gt;"",$Q259&lt;&gt;"",OR($P259&lt;=0,$Q259&lt;=0)),AND($S259&lt;&gt;"",$T259&lt;&gt;"",OR($S259&lt;=0,$T259&lt;=0)),AND($V259&lt;&gt;"",$W259&lt;&gt;"",OR($V259&lt;=0,$W259&lt;=0))),"Revise os valores informados: valor unitário e quantidade devem ser maiores que zero.",IF(OR(AND($G259="",$H259&lt;&gt;""),AND($G259&lt;&gt;"",$H259=""),AND($J259="",$K259&lt;&gt;""),AND($J259&lt;&gt;"",$K259=""),AND($M259="",$N259&lt;&gt;""),AND($M259&lt;&gt;"",$N259=""),AND($P259="",$Q259&lt;&gt;""),AND($P259&lt;&gt;"",$Q259=""),AND($S259="",$T259&lt;&gt;""),AND($S259&lt;&gt;"",$T259=""),AND($V259="",$W259&lt;&gt;""),AND($V259&lt;&gt;"",$W259="")),"Há ano preenchido parcialmente: "&amp;TRIM(IF(AND($G259="",$H259&lt;&gt;""),"Ano 1 (falta valor unitário); ","")&amp;IF(AND($G259&lt;&gt;"",$H259=""),"Ano 1 (falta quantidade); ","")&amp;IF(AND($J259="",$K259&lt;&gt;""),"Ano 2 (falta valor unitário); ","")&amp;IF(AND($J259&lt;&gt;"",$K259=""),"Ano 2 (falta quantidade); ","")&amp;IF(AND($M259="",$N259&lt;&gt;""),"Ano 3 (falta valor unitário); ","")&amp;IF(AND($M259&lt;&gt;"",$N259=""),"Ano 3 (falta quantidade); ","")&amp;IF(AND($P259="",$Q259&lt;&gt;""),"Ano 4 (falta valor unitário); ","")&amp;IF(AND($P259&lt;&gt;"",$Q259=""),"Ano 4 (falta quantidade); ","")&amp;IF(AND($S259="",$T259&lt;&gt;""),"Ano 5 (falta valor unitário); ","")&amp;IF(AND($S259&lt;&gt;"",$T259=""),"Ano 5 (falta quantidade); ","")&amp;IF(AND($V259="",$W259&lt;&gt;""),"Ano 6 (falta valor unitário); ","")&amp;IF(AND($V259&lt;&gt;"",$W259=""),"Ano 6 (falta quantidade); ","")), IF(NOT(OR(AND($G259&lt;&gt;"",$H259&lt;&gt;""),AND($J259&lt;&gt;"",$K259&lt;&gt;""),AND($M259&lt;&gt;"",$N259&lt;&gt;""),AND($P259&lt;&gt;"",$Q259&lt;&gt;""),AND($S259&lt;&gt;"",$T259&lt;&gt;""),AND($V259&lt;&gt;"",$W259&lt;&gt;""))),"Informe pelo menos um ano completo com valor unitário e quantidade.",IF(AND($C259&lt;&gt;"",$E259&lt;&gt;"",LEFT(TRIM($C259),1)&lt;&gt;LEFT(TRIM($E259),1)),"Categoria e tipo estão incompatíveis.",IF(IF(OR($E259="",$F259=""),FALSE(),IFERROR(COUNTIF(INDIRECT("UNITS_"&amp;SUBSTITUTE(LEFT($E259,FIND(" ",$E259&amp;" ")-1),".","_")),$F259)=0,TRUE())),"Unidade incompatível com o tipo selecionado.",IF(OR(AND(ISNUMBER(SEARCH("comunic",LOWER($B259))),LEFT($E259,3)&lt;&gt;"4.4"),AND(ISNUMBER(SEARCH("monitor",LOWER($B259))),NOT(OR(LEFT($E259,3)="1.5",LEFT($E259,3)="2.5")))),"Revise a classificação do item conforme as regras de preenchimento.",IF(AND($B259&lt;&gt;"",OR(ISNUMBER(SEARCH("outro",LOWER($B259))),ISNUMBER(SEARCH("divers",LOWER($B259))),ISNUMBER(SEARCH("kit",LOWER($B259))),ISNUMBER(SEARCH("ferrament",LOWER($B259))),ISNUMBER(SEARCH("epi",LOWER($B259)))),NOT(OR($Z259&lt;&gt;"",$AA259&lt;&gt;""))),"Descrição muito genérica: detalhe melhor o item e registre o racional no memorial ou em anexo.",IF(AND($Y259=0,$B259&lt;&gt;"",OR($G259&lt;&gt;"",$H259&lt;&gt;"",$J259&lt;&gt;"",$K259&lt;&gt;"",$M259&lt;&gt;"",$N259&lt;&gt;"",$P259&lt;&gt;"",$Q259&lt;&gt;"",$S259&lt;&gt;"",$T259&lt;&gt;"",$V259&lt;&gt;"",$W259&lt;&gt;"")),"O item possui dados lançados, mas o total está zerado. Revise os valores informados.","")))))))))))))))</f>
        <v/>
      </c>
    </row>
    <row r="260" spans="1:35" ht="14.25" customHeight="1" x14ac:dyDescent="0.25">
      <c r="A260" s="57" t="str">
        <f t="shared" si="39"/>
        <v/>
      </c>
      <c r="B260" s="58"/>
      <c r="C260" s="58"/>
      <c r="D260" s="58"/>
      <c r="E260" s="58"/>
      <c r="F260" s="58"/>
      <c r="G260" s="269"/>
      <c r="H260" s="59"/>
      <c r="I260" s="273">
        <f t="shared" si="40"/>
        <v>0</v>
      </c>
      <c r="J260" s="269"/>
      <c r="K260" s="59"/>
      <c r="L260" s="270">
        <f t="shared" si="41"/>
        <v>0</v>
      </c>
      <c r="M260" s="269"/>
      <c r="N260" s="59"/>
      <c r="O260" s="270">
        <f t="shared" si="42"/>
        <v>0</v>
      </c>
      <c r="P260" s="269"/>
      <c r="Q260" s="59"/>
      <c r="R260" s="271">
        <f t="shared" si="43"/>
        <v>0</v>
      </c>
      <c r="S260" s="269"/>
      <c r="T260" s="59"/>
      <c r="U260" s="270">
        <f t="shared" si="44"/>
        <v>0</v>
      </c>
      <c r="V260" s="269"/>
      <c r="W260" s="59"/>
      <c r="X260" s="270">
        <f t="shared" si="45"/>
        <v>0</v>
      </c>
      <c r="Y260" s="270">
        <f t="shared" si="46"/>
        <v>0</v>
      </c>
      <c r="Z260" s="58"/>
      <c r="AA260" s="58"/>
      <c r="AB260" s="60" t="str">
        <f t="shared" si="47"/>
        <v/>
      </c>
      <c r="AC260" s="21" t="b">
        <f t="shared" si="48"/>
        <v>0</v>
      </c>
      <c r="AD260" s="21" t="b">
        <f t="shared" si="49"/>
        <v>0</v>
      </c>
      <c r="AE260" s="21" t="b">
        <f t="shared" si="50"/>
        <v>0</v>
      </c>
      <c r="AF260" s="21" t="b">
        <f ca="1">OR(AND($AC260,NOT($AD260)),AND($AC260,OR(AND($G260="",$H260&lt;&gt;""),AND($G260&lt;&gt;"",$H260=""),AND($J260="",$K260&lt;&gt;""),AND($J260&lt;&gt;"",$K260=""),AND($M260="",$N260&lt;&gt;""),AND($M260&lt;&gt;"",$N260=""),AND($P260="",$Q260&lt;&gt;""),AND($P260&lt;&gt;"",$Q260=""),AND($S260="",$T260&lt;&gt;""),AND($S260&lt;&gt;"",$T260=""),AND($V260="",$W260&lt;&gt;""),AND($V260&lt;&gt;"",$W260=""))),AND($C260&lt;&gt;"",$E260&lt;&gt;"",LEFT(TRIM($C260),1)&lt;&gt;LEFT(TRIM($E260),1)),IF(OR($E260="",$F260=""),FALSE(),IFERROR(COUNTIF(INDIRECT("UNITS_"&amp;SUBSTITUTE(LEFT($E260,FIND(" ",$E260&amp;" ")-1),".","_")),$F260)=0,TRUE())),AND($B260&lt;&gt;"",OR(ISNUMBER(SEARCH("outro",LOWER($B260))),ISNUMBER(SEARCH("divers",LOWER($B260))),ISNUMBER(SEARCH("etc",LOWER($B260))))),OR(AND(ISNUMBER(SEARCH("comunic",LOWER($B260))),LEFT($E260,3)&lt;&gt;"4.4"),AND(ISNUMBER(SEARCH("monitor",LOWER($B260))),NOT(OR(LEFT($E260,3)="1.5",LEFT($E260,3)="2.5")))),AND($B260&lt;&gt;"",OR(LEFT($C260,1)="1",LEFT($C260,1)="2"),$D260=""),AND($D260&lt;&gt;"",NOT(OR(LEFT($C260,1)="1",LEFT($C260,1)="2"))),AND($D260&lt;&gt;"",COUNTIF(' PROJETO'!$B$14:$B$16,$D260)=0),IF($D260="",FALSE(),IF(COUNTIF(' PROJETO'!$B$14:$B$16,$D260)=0,FALSE(),IFERROR(INDEX(' PROJETO'!$C$14:$C$16,MATCH($D260,' PROJETO'!$B$14:$B$16,0))&lt;&gt;"Sim",FALSE()))))</f>
        <v>0</v>
      </c>
      <c r="AG260" s="21" t="b">
        <f>AND($AC260,$Y260&gt;'CONFG.  LISTAS'!$F$4,$Z260="",$AA260="")</f>
        <v>0</v>
      </c>
      <c r="AH260" s="21" t="str">
        <f t="shared" si="51"/>
        <v/>
      </c>
      <c r="AI260" s="43" t="str">
        <f ca="1">IF(NOT($AC260),"",IF(OR($B260="",$C260="",$E260="",$F260=""),"Preencha descrição, categoria, tipo e unidade.",IF(AND($B260&lt;&gt;"",OR(LEFT($C260,1)="1",LEFT($C260,1)="2"),$D260=""),"Informe a prática de restauração para itens diretos.",IF(AND($D260&lt;&gt;"",NOT(OR(LEFT($C260,1)="1",LEFT($C260,1)="2"))),"Custos indiretos não devem pertencer a uma prática específica.",IF(AND($D260&lt;&gt;"",COUNTIF(' PROJETO'!$B$14:$B$16,$D260)=0),"Prática de restauração inválida ou não cadastrada.",IF(IF($D260="",FALSE(),IF(COUNTIF(' PROJETO'!$B$14:$B$16,$D260)=0,FALSE(),IFERROR(INDEX(' PROJETO'!$C$14:$C$16,MATCH($D260,' PROJETO'!$B$14:$B$16,0))&lt;&gt;"Sim",FALSE()))),"A prática informada no item não foi selecionada na aba Projeto.",IF(AND(MAX($I260,$L260,$O260,$R260,$U260,$X260)&gt;'CONFG.  LISTAS'!$F$4,NOT(OR($Z260&lt;&gt;"",$AA260&lt;&gt;""))),"Memorial de cálculo ou anexo obrigatório não informado para item acima do limite.",IF(OR(AND($G260&lt;&gt;"",$H260&lt;&gt;"",OR($G260&lt;=0,$H260&lt;=0)),AND($J260&lt;&gt;"",$K260&lt;&gt;"",OR($J260&lt;=0,$K260&lt;=0)),AND($M260&lt;&gt;"",$N260&lt;&gt;"",OR($M260&lt;=0,$N260&lt;=0)),AND($P260&lt;&gt;"",$Q260&lt;&gt;"",OR($P260&lt;=0,$Q260&lt;=0)),AND($S260&lt;&gt;"",$T260&lt;&gt;"",OR($S260&lt;=0,$T260&lt;=0)),AND($V260&lt;&gt;"",$W260&lt;&gt;"",OR($V260&lt;=0,$W260&lt;=0))),"Revise os valores informados: valor unitário e quantidade devem ser maiores que zero.",IF(OR(AND($G260="",$H260&lt;&gt;""),AND($G260&lt;&gt;"",$H260=""),AND($J260="",$K260&lt;&gt;""),AND($J260&lt;&gt;"",$K260=""),AND($M260="",$N260&lt;&gt;""),AND($M260&lt;&gt;"",$N260=""),AND($P260="",$Q260&lt;&gt;""),AND($P260&lt;&gt;"",$Q260=""),AND($S260="",$T260&lt;&gt;""),AND($S260&lt;&gt;"",$T260=""),AND($V260="",$W260&lt;&gt;""),AND($V260&lt;&gt;"",$W260="")),"Há ano preenchido parcialmente: "&amp;TRIM(IF(AND($G260="",$H260&lt;&gt;""),"Ano 1 (falta valor unitário); ","")&amp;IF(AND($G260&lt;&gt;"",$H260=""),"Ano 1 (falta quantidade); ","")&amp;IF(AND($J260="",$K260&lt;&gt;""),"Ano 2 (falta valor unitário); ","")&amp;IF(AND($J260&lt;&gt;"",$K260=""),"Ano 2 (falta quantidade); ","")&amp;IF(AND($M260="",$N260&lt;&gt;""),"Ano 3 (falta valor unitário); ","")&amp;IF(AND($M260&lt;&gt;"",$N260=""),"Ano 3 (falta quantidade); ","")&amp;IF(AND($P260="",$Q260&lt;&gt;""),"Ano 4 (falta valor unitário); ","")&amp;IF(AND($P260&lt;&gt;"",$Q260=""),"Ano 4 (falta quantidade); ","")&amp;IF(AND($S260="",$T260&lt;&gt;""),"Ano 5 (falta valor unitário); ","")&amp;IF(AND($S260&lt;&gt;"",$T260=""),"Ano 5 (falta quantidade); ","")&amp;IF(AND($V260="",$W260&lt;&gt;""),"Ano 6 (falta valor unitário); ","")&amp;IF(AND($V260&lt;&gt;"",$W260=""),"Ano 6 (falta quantidade); ","")), IF(NOT(OR(AND($G260&lt;&gt;"",$H260&lt;&gt;""),AND($J260&lt;&gt;"",$K260&lt;&gt;""),AND($M260&lt;&gt;"",$N260&lt;&gt;""),AND($P260&lt;&gt;"",$Q260&lt;&gt;""),AND($S260&lt;&gt;"",$T260&lt;&gt;""),AND($V260&lt;&gt;"",$W260&lt;&gt;""))),"Informe pelo menos um ano completo com valor unitário e quantidade.",IF(AND($C260&lt;&gt;"",$E260&lt;&gt;"",LEFT(TRIM($C260),1)&lt;&gt;LEFT(TRIM($E260),1)),"Categoria e tipo estão incompatíveis.",IF(IF(OR($E260="",$F260=""),FALSE(),IFERROR(COUNTIF(INDIRECT("UNITS_"&amp;SUBSTITUTE(LEFT($E260,FIND(" ",$E260&amp;" ")-1),".","_")),$F260)=0,TRUE())),"Unidade incompatível com o tipo selecionado.",IF(OR(AND(ISNUMBER(SEARCH("comunic",LOWER($B260))),LEFT($E260,3)&lt;&gt;"4.4"),AND(ISNUMBER(SEARCH("monitor",LOWER($B260))),NOT(OR(LEFT($E260,3)="1.5",LEFT($E260,3)="2.5")))),"Revise a classificação do item conforme as regras de preenchimento.",IF(AND($B260&lt;&gt;"",OR(ISNUMBER(SEARCH("outro",LOWER($B260))),ISNUMBER(SEARCH("divers",LOWER($B260))),ISNUMBER(SEARCH("kit",LOWER($B260))),ISNUMBER(SEARCH("ferrament",LOWER($B260))),ISNUMBER(SEARCH("epi",LOWER($B260)))),NOT(OR($Z260&lt;&gt;"",$AA260&lt;&gt;""))),"Descrição muito genérica: detalhe melhor o item e registre o racional no memorial ou em anexo.",IF(AND($Y260=0,$B260&lt;&gt;"",OR($G260&lt;&gt;"",$H260&lt;&gt;"",$J260&lt;&gt;"",$K260&lt;&gt;"",$M260&lt;&gt;"",$N260&lt;&gt;"",$P260&lt;&gt;"",$Q260&lt;&gt;"",$S260&lt;&gt;"",$T260&lt;&gt;"",$V260&lt;&gt;"",$W260&lt;&gt;"")),"O item possui dados lançados, mas o total está zerado. Revise os valores informados.","")))))))))))))))</f>
        <v/>
      </c>
    </row>
    <row r="261" spans="1:35" ht="14.25" customHeight="1" x14ac:dyDescent="0.25">
      <c r="A261" s="57" t="str">
        <f t="shared" si="39"/>
        <v/>
      </c>
      <c r="B261" s="61"/>
      <c r="C261" s="61"/>
      <c r="D261" s="58"/>
      <c r="E261" s="61"/>
      <c r="F261" s="61"/>
      <c r="G261" s="272"/>
      <c r="H261" s="62"/>
      <c r="I261" s="273">
        <f t="shared" si="40"/>
        <v>0</v>
      </c>
      <c r="J261" s="272"/>
      <c r="K261" s="62"/>
      <c r="L261" s="270">
        <f t="shared" si="41"/>
        <v>0</v>
      </c>
      <c r="M261" s="272"/>
      <c r="N261" s="62"/>
      <c r="O261" s="270">
        <f t="shared" si="42"/>
        <v>0</v>
      </c>
      <c r="P261" s="272"/>
      <c r="Q261" s="62"/>
      <c r="R261" s="271">
        <f t="shared" si="43"/>
        <v>0</v>
      </c>
      <c r="S261" s="272"/>
      <c r="T261" s="62"/>
      <c r="U261" s="270">
        <f t="shared" si="44"/>
        <v>0</v>
      </c>
      <c r="V261" s="272"/>
      <c r="W261" s="62"/>
      <c r="X261" s="270">
        <f t="shared" si="45"/>
        <v>0</v>
      </c>
      <c r="Y261" s="270">
        <f t="shared" si="46"/>
        <v>0</v>
      </c>
      <c r="Z261" s="61"/>
      <c r="AA261" s="61"/>
      <c r="AB261" s="60" t="str">
        <f t="shared" si="47"/>
        <v/>
      </c>
      <c r="AC261" s="21" t="b">
        <f t="shared" si="48"/>
        <v>0</v>
      </c>
      <c r="AD261" s="21" t="b">
        <f t="shared" si="49"/>
        <v>0</v>
      </c>
      <c r="AE261" s="21" t="b">
        <f t="shared" si="50"/>
        <v>0</v>
      </c>
      <c r="AF261" s="21" t="b">
        <f ca="1">OR(AND($AC261,NOT($AD261)),AND($AC261,OR(AND($G261="",$H261&lt;&gt;""),AND($G261&lt;&gt;"",$H261=""),AND($J261="",$K261&lt;&gt;""),AND($J261&lt;&gt;"",$K261=""),AND($M261="",$N261&lt;&gt;""),AND($M261&lt;&gt;"",$N261=""),AND($P261="",$Q261&lt;&gt;""),AND($P261&lt;&gt;"",$Q261=""),AND($S261="",$T261&lt;&gt;""),AND($S261&lt;&gt;"",$T261=""),AND($V261="",$W261&lt;&gt;""),AND($V261&lt;&gt;"",$W261=""))),AND($C261&lt;&gt;"",$E261&lt;&gt;"",LEFT(TRIM($C261),1)&lt;&gt;LEFT(TRIM($E261),1)),IF(OR($E261="",$F261=""),FALSE(),IFERROR(COUNTIF(INDIRECT("UNITS_"&amp;SUBSTITUTE(LEFT($E261,FIND(" ",$E261&amp;" ")-1),".","_")),$F261)=0,TRUE())),AND($B261&lt;&gt;"",OR(ISNUMBER(SEARCH("outro",LOWER($B261))),ISNUMBER(SEARCH("divers",LOWER($B261))),ISNUMBER(SEARCH("etc",LOWER($B261))))),OR(AND(ISNUMBER(SEARCH("comunic",LOWER($B261))),LEFT($E261,3)&lt;&gt;"4.4"),AND(ISNUMBER(SEARCH("monitor",LOWER($B261))),NOT(OR(LEFT($E261,3)="1.5",LEFT($E261,3)="2.5")))),AND($B261&lt;&gt;"",OR(LEFT($C261,1)="1",LEFT($C261,1)="2"),$D261=""),AND($D261&lt;&gt;"",NOT(OR(LEFT($C261,1)="1",LEFT($C261,1)="2"))),AND($D261&lt;&gt;"",COUNTIF(' PROJETO'!$B$14:$B$16,$D261)=0),IF($D261="",FALSE(),IF(COUNTIF(' PROJETO'!$B$14:$B$16,$D261)=0,FALSE(),IFERROR(INDEX(' PROJETO'!$C$14:$C$16,MATCH($D261,' PROJETO'!$B$14:$B$16,0))&lt;&gt;"Sim",FALSE()))))</f>
        <v>0</v>
      </c>
      <c r="AG261" s="21" t="b">
        <f>AND($AC261,$Y261&gt;'CONFG.  LISTAS'!$F$4,$Z261="",$AA261="")</f>
        <v>0</v>
      </c>
      <c r="AH261" s="21" t="str">
        <f t="shared" si="51"/>
        <v/>
      </c>
      <c r="AI261" s="43" t="str">
        <f ca="1">IF(NOT($AC261),"",IF(OR($B261="",$C261="",$E261="",$F261=""),"Preencha descrição, categoria, tipo e unidade.",IF(AND($B261&lt;&gt;"",OR(LEFT($C261,1)="1",LEFT($C261,1)="2"),$D261=""),"Informe a prática de restauração para itens diretos.",IF(AND($D261&lt;&gt;"",NOT(OR(LEFT($C261,1)="1",LEFT($C261,1)="2"))),"Custos indiretos não devem pertencer a uma prática específica.",IF(AND($D261&lt;&gt;"",COUNTIF(' PROJETO'!$B$14:$B$16,$D261)=0),"Prática de restauração inválida ou não cadastrada.",IF(IF($D261="",FALSE(),IF(COUNTIF(' PROJETO'!$B$14:$B$16,$D261)=0,FALSE(),IFERROR(INDEX(' PROJETO'!$C$14:$C$16,MATCH($D261,' PROJETO'!$B$14:$B$16,0))&lt;&gt;"Sim",FALSE()))),"A prática informada no item não foi selecionada na aba Projeto.",IF(AND(MAX($I261,$L261,$O261,$R261,$U261,$X261)&gt;'CONFG.  LISTAS'!$F$4,NOT(OR($Z261&lt;&gt;"",$AA261&lt;&gt;""))),"Memorial de cálculo ou anexo obrigatório não informado para item acima do limite.",IF(OR(AND($G261&lt;&gt;"",$H261&lt;&gt;"",OR($G261&lt;=0,$H261&lt;=0)),AND($J261&lt;&gt;"",$K261&lt;&gt;"",OR($J261&lt;=0,$K261&lt;=0)),AND($M261&lt;&gt;"",$N261&lt;&gt;"",OR($M261&lt;=0,$N261&lt;=0)),AND($P261&lt;&gt;"",$Q261&lt;&gt;"",OR($P261&lt;=0,$Q261&lt;=0)),AND($S261&lt;&gt;"",$T261&lt;&gt;"",OR($S261&lt;=0,$T261&lt;=0)),AND($V261&lt;&gt;"",$W261&lt;&gt;"",OR($V261&lt;=0,$W261&lt;=0))),"Revise os valores informados: valor unitário e quantidade devem ser maiores que zero.",IF(OR(AND($G261="",$H261&lt;&gt;""),AND($G261&lt;&gt;"",$H261=""),AND($J261="",$K261&lt;&gt;""),AND($J261&lt;&gt;"",$K261=""),AND($M261="",$N261&lt;&gt;""),AND($M261&lt;&gt;"",$N261=""),AND($P261="",$Q261&lt;&gt;""),AND($P261&lt;&gt;"",$Q261=""),AND($S261="",$T261&lt;&gt;""),AND($S261&lt;&gt;"",$T261=""),AND($V261="",$W261&lt;&gt;""),AND($V261&lt;&gt;"",$W261="")),"Há ano preenchido parcialmente: "&amp;TRIM(IF(AND($G261="",$H261&lt;&gt;""),"Ano 1 (falta valor unitário); ","")&amp;IF(AND($G261&lt;&gt;"",$H261=""),"Ano 1 (falta quantidade); ","")&amp;IF(AND($J261="",$K261&lt;&gt;""),"Ano 2 (falta valor unitário); ","")&amp;IF(AND($J261&lt;&gt;"",$K261=""),"Ano 2 (falta quantidade); ","")&amp;IF(AND($M261="",$N261&lt;&gt;""),"Ano 3 (falta valor unitário); ","")&amp;IF(AND($M261&lt;&gt;"",$N261=""),"Ano 3 (falta quantidade); ","")&amp;IF(AND($P261="",$Q261&lt;&gt;""),"Ano 4 (falta valor unitário); ","")&amp;IF(AND($P261&lt;&gt;"",$Q261=""),"Ano 4 (falta quantidade); ","")&amp;IF(AND($S261="",$T261&lt;&gt;""),"Ano 5 (falta valor unitário); ","")&amp;IF(AND($S261&lt;&gt;"",$T261=""),"Ano 5 (falta quantidade); ","")&amp;IF(AND($V261="",$W261&lt;&gt;""),"Ano 6 (falta valor unitário); ","")&amp;IF(AND($V261&lt;&gt;"",$W261=""),"Ano 6 (falta quantidade); ","")), IF(NOT(OR(AND($G261&lt;&gt;"",$H261&lt;&gt;""),AND($J261&lt;&gt;"",$K261&lt;&gt;""),AND($M261&lt;&gt;"",$N261&lt;&gt;""),AND($P261&lt;&gt;"",$Q261&lt;&gt;""),AND($S261&lt;&gt;"",$T261&lt;&gt;""),AND($V261&lt;&gt;"",$W261&lt;&gt;""))),"Informe pelo menos um ano completo com valor unitário e quantidade.",IF(AND($C261&lt;&gt;"",$E261&lt;&gt;"",LEFT(TRIM($C261),1)&lt;&gt;LEFT(TRIM($E261),1)),"Categoria e tipo estão incompatíveis.",IF(IF(OR($E261="",$F261=""),FALSE(),IFERROR(COUNTIF(INDIRECT("UNITS_"&amp;SUBSTITUTE(LEFT($E261,FIND(" ",$E261&amp;" ")-1),".","_")),$F261)=0,TRUE())),"Unidade incompatível com o tipo selecionado.",IF(OR(AND(ISNUMBER(SEARCH("comunic",LOWER($B261))),LEFT($E261,3)&lt;&gt;"4.4"),AND(ISNUMBER(SEARCH("monitor",LOWER($B261))),NOT(OR(LEFT($E261,3)="1.5",LEFT($E261,3)="2.5")))),"Revise a classificação do item conforme as regras de preenchimento.",IF(AND($B261&lt;&gt;"",OR(ISNUMBER(SEARCH("outro",LOWER($B261))),ISNUMBER(SEARCH("divers",LOWER($B261))),ISNUMBER(SEARCH("kit",LOWER($B261))),ISNUMBER(SEARCH("ferrament",LOWER($B261))),ISNUMBER(SEARCH("epi",LOWER($B261)))),NOT(OR($Z261&lt;&gt;"",$AA261&lt;&gt;""))),"Descrição muito genérica: detalhe melhor o item e registre o racional no memorial ou em anexo.",IF(AND($Y261=0,$B261&lt;&gt;"",OR($G261&lt;&gt;"",$H261&lt;&gt;"",$J261&lt;&gt;"",$K261&lt;&gt;"",$M261&lt;&gt;"",$N261&lt;&gt;"",$P261&lt;&gt;"",$Q261&lt;&gt;"",$S261&lt;&gt;"",$T261&lt;&gt;"",$V261&lt;&gt;"",$W261&lt;&gt;"")),"O item possui dados lançados, mas o total está zerado. Revise os valores informados.","")))))))))))))))</f>
        <v/>
      </c>
    </row>
    <row r="262" spans="1:35" ht="14.25" customHeight="1" x14ac:dyDescent="0.25">
      <c r="A262" s="57" t="str">
        <f t="shared" si="39"/>
        <v/>
      </c>
      <c r="B262" s="58"/>
      <c r="C262" s="58"/>
      <c r="D262" s="58"/>
      <c r="E262" s="58"/>
      <c r="F262" s="58"/>
      <c r="G262" s="269"/>
      <c r="H262" s="59"/>
      <c r="I262" s="273">
        <f t="shared" si="40"/>
        <v>0</v>
      </c>
      <c r="J262" s="269"/>
      <c r="K262" s="59"/>
      <c r="L262" s="270">
        <f t="shared" si="41"/>
        <v>0</v>
      </c>
      <c r="M262" s="269"/>
      <c r="N262" s="59"/>
      <c r="O262" s="270">
        <f t="shared" si="42"/>
        <v>0</v>
      </c>
      <c r="P262" s="269"/>
      <c r="Q262" s="59"/>
      <c r="R262" s="271">
        <f t="shared" si="43"/>
        <v>0</v>
      </c>
      <c r="S262" s="269"/>
      <c r="T262" s="59"/>
      <c r="U262" s="270">
        <f t="shared" si="44"/>
        <v>0</v>
      </c>
      <c r="V262" s="269"/>
      <c r="W262" s="59"/>
      <c r="X262" s="270">
        <f t="shared" si="45"/>
        <v>0</v>
      </c>
      <c r="Y262" s="270">
        <f t="shared" si="46"/>
        <v>0</v>
      </c>
      <c r="Z262" s="58"/>
      <c r="AA262" s="58"/>
      <c r="AB262" s="60" t="str">
        <f t="shared" si="47"/>
        <v/>
      </c>
      <c r="AC262" s="21" t="b">
        <f t="shared" si="48"/>
        <v>0</v>
      </c>
      <c r="AD262" s="21" t="b">
        <f t="shared" si="49"/>
        <v>0</v>
      </c>
      <c r="AE262" s="21" t="b">
        <f t="shared" si="50"/>
        <v>0</v>
      </c>
      <c r="AF262" s="21" t="b">
        <f ca="1">OR(AND($AC262,NOT($AD262)),AND($AC262,OR(AND($G262="",$H262&lt;&gt;""),AND($G262&lt;&gt;"",$H262=""),AND($J262="",$K262&lt;&gt;""),AND($J262&lt;&gt;"",$K262=""),AND($M262="",$N262&lt;&gt;""),AND($M262&lt;&gt;"",$N262=""),AND($P262="",$Q262&lt;&gt;""),AND($P262&lt;&gt;"",$Q262=""),AND($S262="",$T262&lt;&gt;""),AND($S262&lt;&gt;"",$T262=""),AND($V262="",$W262&lt;&gt;""),AND($V262&lt;&gt;"",$W262=""))),AND($C262&lt;&gt;"",$E262&lt;&gt;"",LEFT(TRIM($C262),1)&lt;&gt;LEFT(TRIM($E262),1)),IF(OR($E262="",$F262=""),FALSE(),IFERROR(COUNTIF(INDIRECT("UNITS_"&amp;SUBSTITUTE(LEFT($E262,FIND(" ",$E262&amp;" ")-1),".","_")),$F262)=0,TRUE())),AND($B262&lt;&gt;"",OR(ISNUMBER(SEARCH("outro",LOWER($B262))),ISNUMBER(SEARCH("divers",LOWER($B262))),ISNUMBER(SEARCH("etc",LOWER($B262))))),OR(AND(ISNUMBER(SEARCH("comunic",LOWER($B262))),LEFT($E262,3)&lt;&gt;"4.4"),AND(ISNUMBER(SEARCH("monitor",LOWER($B262))),NOT(OR(LEFT($E262,3)="1.5",LEFT($E262,3)="2.5")))),AND($B262&lt;&gt;"",OR(LEFT($C262,1)="1",LEFT($C262,1)="2"),$D262=""),AND($D262&lt;&gt;"",NOT(OR(LEFT($C262,1)="1",LEFT($C262,1)="2"))),AND($D262&lt;&gt;"",COUNTIF(' PROJETO'!$B$14:$B$16,$D262)=0),IF($D262="",FALSE(),IF(COUNTIF(' PROJETO'!$B$14:$B$16,$D262)=0,FALSE(),IFERROR(INDEX(' PROJETO'!$C$14:$C$16,MATCH($D262,' PROJETO'!$B$14:$B$16,0))&lt;&gt;"Sim",FALSE()))))</f>
        <v>0</v>
      </c>
      <c r="AG262" s="21" t="b">
        <f>AND($AC262,$Y262&gt;'CONFG.  LISTAS'!$F$4,$Z262="",$AA262="")</f>
        <v>0</v>
      </c>
      <c r="AH262" s="21" t="str">
        <f t="shared" si="51"/>
        <v/>
      </c>
      <c r="AI262" s="43" t="str">
        <f ca="1">IF(NOT($AC262),"",IF(OR($B262="",$C262="",$E262="",$F262=""),"Preencha descrição, categoria, tipo e unidade.",IF(AND($B262&lt;&gt;"",OR(LEFT($C262,1)="1",LEFT($C262,1)="2"),$D262=""),"Informe a prática de restauração para itens diretos.",IF(AND($D262&lt;&gt;"",NOT(OR(LEFT($C262,1)="1",LEFT($C262,1)="2"))),"Custos indiretos não devem pertencer a uma prática específica.",IF(AND($D262&lt;&gt;"",COUNTIF(' PROJETO'!$B$14:$B$16,$D262)=0),"Prática de restauração inválida ou não cadastrada.",IF(IF($D262="",FALSE(),IF(COUNTIF(' PROJETO'!$B$14:$B$16,$D262)=0,FALSE(),IFERROR(INDEX(' PROJETO'!$C$14:$C$16,MATCH($D262,' PROJETO'!$B$14:$B$16,0))&lt;&gt;"Sim",FALSE()))),"A prática informada no item não foi selecionada na aba Projeto.",IF(AND(MAX($I262,$L262,$O262,$R262,$U262,$X262)&gt;'CONFG.  LISTAS'!$F$4,NOT(OR($Z262&lt;&gt;"",$AA262&lt;&gt;""))),"Memorial de cálculo ou anexo obrigatório não informado para item acima do limite.",IF(OR(AND($G262&lt;&gt;"",$H262&lt;&gt;"",OR($G262&lt;=0,$H262&lt;=0)),AND($J262&lt;&gt;"",$K262&lt;&gt;"",OR($J262&lt;=0,$K262&lt;=0)),AND($M262&lt;&gt;"",$N262&lt;&gt;"",OR($M262&lt;=0,$N262&lt;=0)),AND($P262&lt;&gt;"",$Q262&lt;&gt;"",OR($P262&lt;=0,$Q262&lt;=0)),AND($S262&lt;&gt;"",$T262&lt;&gt;"",OR($S262&lt;=0,$T262&lt;=0)),AND($V262&lt;&gt;"",$W262&lt;&gt;"",OR($V262&lt;=0,$W262&lt;=0))),"Revise os valores informados: valor unitário e quantidade devem ser maiores que zero.",IF(OR(AND($G262="",$H262&lt;&gt;""),AND($G262&lt;&gt;"",$H262=""),AND($J262="",$K262&lt;&gt;""),AND($J262&lt;&gt;"",$K262=""),AND($M262="",$N262&lt;&gt;""),AND($M262&lt;&gt;"",$N262=""),AND($P262="",$Q262&lt;&gt;""),AND($P262&lt;&gt;"",$Q262=""),AND($S262="",$T262&lt;&gt;""),AND($S262&lt;&gt;"",$T262=""),AND($V262="",$W262&lt;&gt;""),AND($V262&lt;&gt;"",$W262="")),"Há ano preenchido parcialmente: "&amp;TRIM(IF(AND($G262="",$H262&lt;&gt;""),"Ano 1 (falta valor unitário); ","")&amp;IF(AND($G262&lt;&gt;"",$H262=""),"Ano 1 (falta quantidade); ","")&amp;IF(AND($J262="",$K262&lt;&gt;""),"Ano 2 (falta valor unitário); ","")&amp;IF(AND($J262&lt;&gt;"",$K262=""),"Ano 2 (falta quantidade); ","")&amp;IF(AND($M262="",$N262&lt;&gt;""),"Ano 3 (falta valor unitário); ","")&amp;IF(AND($M262&lt;&gt;"",$N262=""),"Ano 3 (falta quantidade); ","")&amp;IF(AND($P262="",$Q262&lt;&gt;""),"Ano 4 (falta valor unitário); ","")&amp;IF(AND($P262&lt;&gt;"",$Q262=""),"Ano 4 (falta quantidade); ","")&amp;IF(AND($S262="",$T262&lt;&gt;""),"Ano 5 (falta valor unitário); ","")&amp;IF(AND($S262&lt;&gt;"",$T262=""),"Ano 5 (falta quantidade); ","")&amp;IF(AND($V262="",$W262&lt;&gt;""),"Ano 6 (falta valor unitário); ","")&amp;IF(AND($V262&lt;&gt;"",$W262=""),"Ano 6 (falta quantidade); ","")), IF(NOT(OR(AND($G262&lt;&gt;"",$H262&lt;&gt;""),AND($J262&lt;&gt;"",$K262&lt;&gt;""),AND($M262&lt;&gt;"",$N262&lt;&gt;""),AND($P262&lt;&gt;"",$Q262&lt;&gt;""),AND($S262&lt;&gt;"",$T262&lt;&gt;""),AND($V262&lt;&gt;"",$W262&lt;&gt;""))),"Informe pelo menos um ano completo com valor unitário e quantidade.",IF(AND($C262&lt;&gt;"",$E262&lt;&gt;"",LEFT(TRIM($C262),1)&lt;&gt;LEFT(TRIM($E262),1)),"Categoria e tipo estão incompatíveis.",IF(IF(OR($E262="",$F262=""),FALSE(),IFERROR(COUNTIF(INDIRECT("UNITS_"&amp;SUBSTITUTE(LEFT($E262,FIND(" ",$E262&amp;" ")-1),".","_")),$F262)=0,TRUE())),"Unidade incompatível com o tipo selecionado.",IF(OR(AND(ISNUMBER(SEARCH("comunic",LOWER($B262))),LEFT($E262,3)&lt;&gt;"4.4"),AND(ISNUMBER(SEARCH("monitor",LOWER($B262))),NOT(OR(LEFT($E262,3)="1.5",LEFT($E262,3)="2.5")))),"Revise a classificação do item conforme as regras de preenchimento.",IF(AND($B262&lt;&gt;"",OR(ISNUMBER(SEARCH("outro",LOWER($B262))),ISNUMBER(SEARCH("divers",LOWER($B262))),ISNUMBER(SEARCH("kit",LOWER($B262))),ISNUMBER(SEARCH("ferrament",LOWER($B262))),ISNUMBER(SEARCH("epi",LOWER($B262)))),NOT(OR($Z262&lt;&gt;"",$AA262&lt;&gt;""))),"Descrição muito genérica: detalhe melhor o item e registre o racional no memorial ou em anexo.",IF(AND($Y262=0,$B262&lt;&gt;"",OR($G262&lt;&gt;"",$H262&lt;&gt;"",$J262&lt;&gt;"",$K262&lt;&gt;"",$M262&lt;&gt;"",$N262&lt;&gt;"",$P262&lt;&gt;"",$Q262&lt;&gt;"",$S262&lt;&gt;"",$T262&lt;&gt;"",$V262&lt;&gt;"",$W262&lt;&gt;"")),"O item possui dados lançados, mas o total está zerado. Revise os valores informados.","")))))))))))))))</f>
        <v/>
      </c>
    </row>
    <row r="263" spans="1:35" ht="14.25" customHeight="1" x14ac:dyDescent="0.25">
      <c r="A263" s="57" t="str">
        <f t="shared" si="39"/>
        <v/>
      </c>
      <c r="B263" s="61"/>
      <c r="C263" s="61"/>
      <c r="D263" s="58"/>
      <c r="E263" s="61"/>
      <c r="F263" s="61"/>
      <c r="G263" s="272"/>
      <c r="H263" s="62"/>
      <c r="I263" s="273">
        <f t="shared" si="40"/>
        <v>0</v>
      </c>
      <c r="J263" s="272"/>
      <c r="K263" s="62"/>
      <c r="L263" s="270">
        <f t="shared" si="41"/>
        <v>0</v>
      </c>
      <c r="M263" s="272"/>
      <c r="N263" s="62"/>
      <c r="O263" s="270">
        <f t="shared" si="42"/>
        <v>0</v>
      </c>
      <c r="P263" s="272"/>
      <c r="Q263" s="62"/>
      <c r="R263" s="271">
        <f t="shared" si="43"/>
        <v>0</v>
      </c>
      <c r="S263" s="272"/>
      <c r="T263" s="62"/>
      <c r="U263" s="270">
        <f t="shared" si="44"/>
        <v>0</v>
      </c>
      <c r="V263" s="272"/>
      <c r="W263" s="62"/>
      <c r="X263" s="270">
        <f t="shared" si="45"/>
        <v>0</v>
      </c>
      <c r="Y263" s="270">
        <f t="shared" si="46"/>
        <v>0</v>
      </c>
      <c r="Z263" s="61"/>
      <c r="AA263" s="61"/>
      <c r="AB263" s="60" t="str">
        <f t="shared" si="47"/>
        <v/>
      </c>
      <c r="AC263" s="21" t="b">
        <f t="shared" si="48"/>
        <v>0</v>
      </c>
      <c r="AD263" s="21" t="b">
        <f t="shared" si="49"/>
        <v>0</v>
      </c>
      <c r="AE263" s="21" t="b">
        <f t="shared" si="50"/>
        <v>0</v>
      </c>
      <c r="AF263" s="21" t="b">
        <f ca="1">OR(AND($AC263,NOT($AD263)),AND($AC263,OR(AND($G263="",$H263&lt;&gt;""),AND($G263&lt;&gt;"",$H263=""),AND($J263="",$K263&lt;&gt;""),AND($J263&lt;&gt;"",$K263=""),AND($M263="",$N263&lt;&gt;""),AND($M263&lt;&gt;"",$N263=""),AND($P263="",$Q263&lt;&gt;""),AND($P263&lt;&gt;"",$Q263=""),AND($S263="",$T263&lt;&gt;""),AND($S263&lt;&gt;"",$T263=""),AND($V263="",$W263&lt;&gt;""),AND($V263&lt;&gt;"",$W263=""))),AND($C263&lt;&gt;"",$E263&lt;&gt;"",LEFT(TRIM($C263),1)&lt;&gt;LEFT(TRIM($E263),1)),IF(OR($E263="",$F263=""),FALSE(),IFERROR(COUNTIF(INDIRECT("UNITS_"&amp;SUBSTITUTE(LEFT($E263,FIND(" ",$E263&amp;" ")-1),".","_")),$F263)=0,TRUE())),AND($B263&lt;&gt;"",OR(ISNUMBER(SEARCH("outro",LOWER($B263))),ISNUMBER(SEARCH("divers",LOWER($B263))),ISNUMBER(SEARCH("etc",LOWER($B263))))),OR(AND(ISNUMBER(SEARCH("comunic",LOWER($B263))),LEFT($E263,3)&lt;&gt;"4.4"),AND(ISNUMBER(SEARCH("monitor",LOWER($B263))),NOT(OR(LEFT($E263,3)="1.5",LEFT($E263,3)="2.5")))),AND($B263&lt;&gt;"",OR(LEFT($C263,1)="1",LEFT($C263,1)="2"),$D263=""),AND($D263&lt;&gt;"",NOT(OR(LEFT($C263,1)="1",LEFT($C263,1)="2"))),AND($D263&lt;&gt;"",COUNTIF(' PROJETO'!$B$14:$B$16,$D263)=0),IF($D263="",FALSE(),IF(COUNTIF(' PROJETO'!$B$14:$B$16,$D263)=0,FALSE(),IFERROR(INDEX(' PROJETO'!$C$14:$C$16,MATCH($D263,' PROJETO'!$B$14:$B$16,0))&lt;&gt;"Sim",FALSE()))))</f>
        <v>0</v>
      </c>
      <c r="AG263" s="21" t="b">
        <f>AND($AC263,$Y263&gt;'CONFG.  LISTAS'!$F$4,$Z263="",$AA263="")</f>
        <v>0</v>
      </c>
      <c r="AH263" s="21" t="str">
        <f t="shared" si="51"/>
        <v/>
      </c>
      <c r="AI263" s="43" t="str">
        <f ca="1">IF(NOT($AC263),"",IF(OR($B263="",$C263="",$E263="",$F263=""),"Preencha descrição, categoria, tipo e unidade.",IF(AND($B263&lt;&gt;"",OR(LEFT($C263,1)="1",LEFT($C263,1)="2"),$D263=""),"Informe a prática de restauração para itens diretos.",IF(AND($D263&lt;&gt;"",NOT(OR(LEFT($C263,1)="1",LEFT($C263,1)="2"))),"Custos indiretos não devem pertencer a uma prática específica.",IF(AND($D263&lt;&gt;"",COUNTIF(' PROJETO'!$B$14:$B$16,$D263)=0),"Prática de restauração inválida ou não cadastrada.",IF(IF($D263="",FALSE(),IF(COUNTIF(' PROJETO'!$B$14:$B$16,$D263)=0,FALSE(),IFERROR(INDEX(' PROJETO'!$C$14:$C$16,MATCH($D263,' PROJETO'!$B$14:$B$16,0))&lt;&gt;"Sim",FALSE()))),"A prática informada no item não foi selecionada na aba Projeto.",IF(AND(MAX($I263,$L263,$O263,$R263,$U263,$X263)&gt;'CONFG.  LISTAS'!$F$4,NOT(OR($Z263&lt;&gt;"",$AA263&lt;&gt;""))),"Memorial de cálculo ou anexo obrigatório não informado para item acima do limite.",IF(OR(AND($G263&lt;&gt;"",$H263&lt;&gt;"",OR($G263&lt;=0,$H263&lt;=0)),AND($J263&lt;&gt;"",$K263&lt;&gt;"",OR($J263&lt;=0,$K263&lt;=0)),AND($M263&lt;&gt;"",$N263&lt;&gt;"",OR($M263&lt;=0,$N263&lt;=0)),AND($P263&lt;&gt;"",$Q263&lt;&gt;"",OR($P263&lt;=0,$Q263&lt;=0)),AND($S263&lt;&gt;"",$T263&lt;&gt;"",OR($S263&lt;=0,$T263&lt;=0)),AND($V263&lt;&gt;"",$W263&lt;&gt;"",OR($V263&lt;=0,$W263&lt;=0))),"Revise os valores informados: valor unitário e quantidade devem ser maiores que zero.",IF(OR(AND($G263="",$H263&lt;&gt;""),AND($G263&lt;&gt;"",$H263=""),AND($J263="",$K263&lt;&gt;""),AND($J263&lt;&gt;"",$K263=""),AND($M263="",$N263&lt;&gt;""),AND($M263&lt;&gt;"",$N263=""),AND($P263="",$Q263&lt;&gt;""),AND($P263&lt;&gt;"",$Q263=""),AND($S263="",$T263&lt;&gt;""),AND($S263&lt;&gt;"",$T263=""),AND($V263="",$W263&lt;&gt;""),AND($V263&lt;&gt;"",$W263="")),"Há ano preenchido parcialmente: "&amp;TRIM(IF(AND($G263="",$H263&lt;&gt;""),"Ano 1 (falta valor unitário); ","")&amp;IF(AND($G263&lt;&gt;"",$H263=""),"Ano 1 (falta quantidade); ","")&amp;IF(AND($J263="",$K263&lt;&gt;""),"Ano 2 (falta valor unitário); ","")&amp;IF(AND($J263&lt;&gt;"",$K263=""),"Ano 2 (falta quantidade); ","")&amp;IF(AND($M263="",$N263&lt;&gt;""),"Ano 3 (falta valor unitário); ","")&amp;IF(AND($M263&lt;&gt;"",$N263=""),"Ano 3 (falta quantidade); ","")&amp;IF(AND($P263="",$Q263&lt;&gt;""),"Ano 4 (falta valor unitário); ","")&amp;IF(AND($P263&lt;&gt;"",$Q263=""),"Ano 4 (falta quantidade); ","")&amp;IF(AND($S263="",$T263&lt;&gt;""),"Ano 5 (falta valor unitário); ","")&amp;IF(AND($S263&lt;&gt;"",$T263=""),"Ano 5 (falta quantidade); ","")&amp;IF(AND($V263="",$W263&lt;&gt;""),"Ano 6 (falta valor unitário); ","")&amp;IF(AND($V263&lt;&gt;"",$W263=""),"Ano 6 (falta quantidade); ","")), IF(NOT(OR(AND($G263&lt;&gt;"",$H263&lt;&gt;""),AND($J263&lt;&gt;"",$K263&lt;&gt;""),AND($M263&lt;&gt;"",$N263&lt;&gt;""),AND($P263&lt;&gt;"",$Q263&lt;&gt;""),AND($S263&lt;&gt;"",$T263&lt;&gt;""),AND($V263&lt;&gt;"",$W263&lt;&gt;""))),"Informe pelo menos um ano completo com valor unitário e quantidade.",IF(AND($C263&lt;&gt;"",$E263&lt;&gt;"",LEFT(TRIM($C263),1)&lt;&gt;LEFT(TRIM($E263),1)),"Categoria e tipo estão incompatíveis.",IF(IF(OR($E263="",$F263=""),FALSE(),IFERROR(COUNTIF(INDIRECT("UNITS_"&amp;SUBSTITUTE(LEFT($E263,FIND(" ",$E263&amp;" ")-1),".","_")),$F263)=0,TRUE())),"Unidade incompatível com o tipo selecionado.",IF(OR(AND(ISNUMBER(SEARCH("comunic",LOWER($B263))),LEFT($E263,3)&lt;&gt;"4.4"),AND(ISNUMBER(SEARCH("monitor",LOWER($B263))),NOT(OR(LEFT($E263,3)="1.5",LEFT($E263,3)="2.5")))),"Revise a classificação do item conforme as regras de preenchimento.",IF(AND($B263&lt;&gt;"",OR(ISNUMBER(SEARCH("outro",LOWER($B263))),ISNUMBER(SEARCH("divers",LOWER($B263))),ISNUMBER(SEARCH("kit",LOWER($B263))),ISNUMBER(SEARCH("ferrament",LOWER($B263))),ISNUMBER(SEARCH("epi",LOWER($B263)))),NOT(OR($Z263&lt;&gt;"",$AA263&lt;&gt;""))),"Descrição muito genérica: detalhe melhor o item e registre o racional no memorial ou em anexo.",IF(AND($Y263=0,$B263&lt;&gt;"",OR($G263&lt;&gt;"",$H263&lt;&gt;"",$J263&lt;&gt;"",$K263&lt;&gt;"",$M263&lt;&gt;"",$N263&lt;&gt;"",$P263&lt;&gt;"",$Q263&lt;&gt;"",$S263&lt;&gt;"",$T263&lt;&gt;"",$V263&lt;&gt;"",$W263&lt;&gt;"")),"O item possui dados lançados, mas o total está zerado. Revise os valores informados.","")))))))))))))))</f>
        <v/>
      </c>
    </row>
    <row r="264" spans="1:35" ht="14.25" customHeight="1" x14ac:dyDescent="0.25">
      <c r="A264" s="57" t="str">
        <f t="shared" si="39"/>
        <v/>
      </c>
      <c r="B264" s="58"/>
      <c r="C264" s="58"/>
      <c r="D264" s="58"/>
      <c r="E264" s="58"/>
      <c r="F264" s="58"/>
      <c r="G264" s="269"/>
      <c r="H264" s="59"/>
      <c r="I264" s="273">
        <f t="shared" si="40"/>
        <v>0</v>
      </c>
      <c r="J264" s="269"/>
      <c r="K264" s="59"/>
      <c r="L264" s="270">
        <f t="shared" si="41"/>
        <v>0</v>
      </c>
      <c r="M264" s="269"/>
      <c r="N264" s="59"/>
      <c r="O264" s="270">
        <f t="shared" si="42"/>
        <v>0</v>
      </c>
      <c r="P264" s="269"/>
      <c r="Q264" s="59"/>
      <c r="R264" s="271">
        <f t="shared" si="43"/>
        <v>0</v>
      </c>
      <c r="S264" s="269"/>
      <c r="T264" s="59"/>
      <c r="U264" s="270">
        <f t="shared" si="44"/>
        <v>0</v>
      </c>
      <c r="V264" s="269"/>
      <c r="W264" s="59"/>
      <c r="X264" s="270">
        <f t="shared" si="45"/>
        <v>0</v>
      </c>
      <c r="Y264" s="270">
        <f t="shared" si="46"/>
        <v>0</v>
      </c>
      <c r="Z264" s="58"/>
      <c r="AA264" s="58"/>
      <c r="AB264" s="60" t="str">
        <f t="shared" si="47"/>
        <v/>
      </c>
      <c r="AC264" s="21" t="b">
        <f t="shared" si="48"/>
        <v>0</v>
      </c>
      <c r="AD264" s="21" t="b">
        <f t="shared" si="49"/>
        <v>0</v>
      </c>
      <c r="AE264" s="21" t="b">
        <f t="shared" si="50"/>
        <v>0</v>
      </c>
      <c r="AF264" s="21" t="b">
        <f ca="1">OR(AND($AC264,NOT($AD264)),AND($AC264,OR(AND($G264="",$H264&lt;&gt;""),AND($G264&lt;&gt;"",$H264=""),AND($J264="",$K264&lt;&gt;""),AND($J264&lt;&gt;"",$K264=""),AND($M264="",$N264&lt;&gt;""),AND($M264&lt;&gt;"",$N264=""),AND($P264="",$Q264&lt;&gt;""),AND($P264&lt;&gt;"",$Q264=""),AND($S264="",$T264&lt;&gt;""),AND($S264&lt;&gt;"",$T264=""),AND($V264="",$W264&lt;&gt;""),AND($V264&lt;&gt;"",$W264=""))),AND($C264&lt;&gt;"",$E264&lt;&gt;"",LEFT(TRIM($C264),1)&lt;&gt;LEFT(TRIM($E264),1)),IF(OR($E264="",$F264=""),FALSE(),IFERROR(COUNTIF(INDIRECT("UNITS_"&amp;SUBSTITUTE(LEFT($E264,FIND(" ",$E264&amp;" ")-1),".","_")),$F264)=0,TRUE())),AND($B264&lt;&gt;"",OR(ISNUMBER(SEARCH("outro",LOWER($B264))),ISNUMBER(SEARCH("divers",LOWER($B264))),ISNUMBER(SEARCH("etc",LOWER($B264))))),OR(AND(ISNUMBER(SEARCH("comunic",LOWER($B264))),LEFT($E264,3)&lt;&gt;"4.4"),AND(ISNUMBER(SEARCH("monitor",LOWER($B264))),NOT(OR(LEFT($E264,3)="1.5",LEFT($E264,3)="2.5")))),AND($B264&lt;&gt;"",OR(LEFT($C264,1)="1",LEFT($C264,1)="2"),$D264=""),AND($D264&lt;&gt;"",NOT(OR(LEFT($C264,1)="1",LEFT($C264,1)="2"))),AND($D264&lt;&gt;"",COUNTIF(' PROJETO'!$B$14:$B$16,$D264)=0),IF($D264="",FALSE(),IF(COUNTIF(' PROJETO'!$B$14:$B$16,$D264)=0,FALSE(),IFERROR(INDEX(' PROJETO'!$C$14:$C$16,MATCH($D264,' PROJETO'!$B$14:$B$16,0))&lt;&gt;"Sim",FALSE()))))</f>
        <v>0</v>
      </c>
      <c r="AG264" s="21" t="b">
        <f>AND($AC264,$Y264&gt;'CONFG.  LISTAS'!$F$4,$Z264="",$AA264="")</f>
        <v>0</v>
      </c>
      <c r="AH264" s="21" t="str">
        <f t="shared" si="51"/>
        <v/>
      </c>
      <c r="AI264" s="43" t="str">
        <f ca="1">IF(NOT($AC264),"",IF(OR($B264="",$C264="",$E264="",$F264=""),"Preencha descrição, categoria, tipo e unidade.",IF(AND($B264&lt;&gt;"",OR(LEFT($C264,1)="1",LEFT($C264,1)="2"),$D264=""),"Informe a prática de restauração para itens diretos.",IF(AND($D264&lt;&gt;"",NOT(OR(LEFT($C264,1)="1",LEFT($C264,1)="2"))),"Custos indiretos não devem pertencer a uma prática específica.",IF(AND($D264&lt;&gt;"",COUNTIF(' PROJETO'!$B$14:$B$16,$D264)=0),"Prática de restauração inválida ou não cadastrada.",IF(IF($D264="",FALSE(),IF(COUNTIF(' PROJETO'!$B$14:$B$16,$D264)=0,FALSE(),IFERROR(INDEX(' PROJETO'!$C$14:$C$16,MATCH($D264,' PROJETO'!$B$14:$B$16,0))&lt;&gt;"Sim",FALSE()))),"A prática informada no item não foi selecionada na aba Projeto.",IF(AND(MAX($I264,$L264,$O264,$R264,$U264,$X264)&gt;'CONFG.  LISTAS'!$F$4,NOT(OR($Z264&lt;&gt;"",$AA264&lt;&gt;""))),"Memorial de cálculo ou anexo obrigatório não informado para item acima do limite.",IF(OR(AND($G264&lt;&gt;"",$H264&lt;&gt;"",OR($G264&lt;=0,$H264&lt;=0)),AND($J264&lt;&gt;"",$K264&lt;&gt;"",OR($J264&lt;=0,$K264&lt;=0)),AND($M264&lt;&gt;"",$N264&lt;&gt;"",OR($M264&lt;=0,$N264&lt;=0)),AND($P264&lt;&gt;"",$Q264&lt;&gt;"",OR($P264&lt;=0,$Q264&lt;=0)),AND($S264&lt;&gt;"",$T264&lt;&gt;"",OR($S264&lt;=0,$T264&lt;=0)),AND($V264&lt;&gt;"",$W264&lt;&gt;"",OR($V264&lt;=0,$W264&lt;=0))),"Revise os valores informados: valor unitário e quantidade devem ser maiores que zero.",IF(OR(AND($G264="",$H264&lt;&gt;""),AND($G264&lt;&gt;"",$H264=""),AND($J264="",$K264&lt;&gt;""),AND($J264&lt;&gt;"",$K264=""),AND($M264="",$N264&lt;&gt;""),AND($M264&lt;&gt;"",$N264=""),AND($P264="",$Q264&lt;&gt;""),AND($P264&lt;&gt;"",$Q264=""),AND($S264="",$T264&lt;&gt;""),AND($S264&lt;&gt;"",$T264=""),AND($V264="",$W264&lt;&gt;""),AND($V264&lt;&gt;"",$W264="")),"Há ano preenchido parcialmente: "&amp;TRIM(IF(AND($G264="",$H264&lt;&gt;""),"Ano 1 (falta valor unitário); ","")&amp;IF(AND($G264&lt;&gt;"",$H264=""),"Ano 1 (falta quantidade); ","")&amp;IF(AND($J264="",$K264&lt;&gt;""),"Ano 2 (falta valor unitário); ","")&amp;IF(AND($J264&lt;&gt;"",$K264=""),"Ano 2 (falta quantidade); ","")&amp;IF(AND($M264="",$N264&lt;&gt;""),"Ano 3 (falta valor unitário); ","")&amp;IF(AND($M264&lt;&gt;"",$N264=""),"Ano 3 (falta quantidade); ","")&amp;IF(AND($P264="",$Q264&lt;&gt;""),"Ano 4 (falta valor unitário); ","")&amp;IF(AND($P264&lt;&gt;"",$Q264=""),"Ano 4 (falta quantidade); ","")&amp;IF(AND($S264="",$T264&lt;&gt;""),"Ano 5 (falta valor unitário); ","")&amp;IF(AND($S264&lt;&gt;"",$T264=""),"Ano 5 (falta quantidade); ","")&amp;IF(AND($V264="",$W264&lt;&gt;""),"Ano 6 (falta valor unitário); ","")&amp;IF(AND($V264&lt;&gt;"",$W264=""),"Ano 6 (falta quantidade); ","")), IF(NOT(OR(AND($G264&lt;&gt;"",$H264&lt;&gt;""),AND($J264&lt;&gt;"",$K264&lt;&gt;""),AND($M264&lt;&gt;"",$N264&lt;&gt;""),AND($P264&lt;&gt;"",$Q264&lt;&gt;""),AND($S264&lt;&gt;"",$T264&lt;&gt;""),AND($V264&lt;&gt;"",$W264&lt;&gt;""))),"Informe pelo menos um ano completo com valor unitário e quantidade.",IF(AND($C264&lt;&gt;"",$E264&lt;&gt;"",LEFT(TRIM($C264),1)&lt;&gt;LEFT(TRIM($E264),1)),"Categoria e tipo estão incompatíveis.",IF(IF(OR($E264="",$F264=""),FALSE(),IFERROR(COUNTIF(INDIRECT("UNITS_"&amp;SUBSTITUTE(LEFT($E264,FIND(" ",$E264&amp;" ")-1),".","_")),$F264)=0,TRUE())),"Unidade incompatível com o tipo selecionado.",IF(OR(AND(ISNUMBER(SEARCH("comunic",LOWER($B264))),LEFT($E264,3)&lt;&gt;"4.4"),AND(ISNUMBER(SEARCH("monitor",LOWER($B264))),NOT(OR(LEFT($E264,3)="1.5",LEFT($E264,3)="2.5")))),"Revise a classificação do item conforme as regras de preenchimento.",IF(AND($B264&lt;&gt;"",OR(ISNUMBER(SEARCH("outro",LOWER($B264))),ISNUMBER(SEARCH("divers",LOWER($B264))),ISNUMBER(SEARCH("kit",LOWER($B264))),ISNUMBER(SEARCH("ferrament",LOWER($B264))),ISNUMBER(SEARCH("epi",LOWER($B264)))),NOT(OR($Z264&lt;&gt;"",$AA264&lt;&gt;""))),"Descrição muito genérica: detalhe melhor o item e registre o racional no memorial ou em anexo.",IF(AND($Y264=0,$B264&lt;&gt;"",OR($G264&lt;&gt;"",$H264&lt;&gt;"",$J264&lt;&gt;"",$K264&lt;&gt;"",$M264&lt;&gt;"",$N264&lt;&gt;"",$P264&lt;&gt;"",$Q264&lt;&gt;"",$S264&lt;&gt;"",$T264&lt;&gt;"",$V264&lt;&gt;"",$W264&lt;&gt;"")),"O item possui dados lançados, mas o total está zerado. Revise os valores informados.","")))))))))))))))</f>
        <v/>
      </c>
    </row>
    <row r="265" spans="1:35" ht="14.25" customHeight="1" x14ac:dyDescent="0.25">
      <c r="A265" s="57" t="str">
        <f t="shared" si="39"/>
        <v/>
      </c>
      <c r="B265" s="61"/>
      <c r="C265" s="61"/>
      <c r="D265" s="58"/>
      <c r="E265" s="61"/>
      <c r="F265" s="61"/>
      <c r="G265" s="272"/>
      <c r="H265" s="62"/>
      <c r="I265" s="273">
        <f t="shared" si="40"/>
        <v>0</v>
      </c>
      <c r="J265" s="272"/>
      <c r="K265" s="62"/>
      <c r="L265" s="270">
        <f t="shared" si="41"/>
        <v>0</v>
      </c>
      <c r="M265" s="272"/>
      <c r="N265" s="62"/>
      <c r="O265" s="270">
        <f t="shared" si="42"/>
        <v>0</v>
      </c>
      <c r="P265" s="272"/>
      <c r="Q265" s="62"/>
      <c r="R265" s="271">
        <f t="shared" si="43"/>
        <v>0</v>
      </c>
      <c r="S265" s="272"/>
      <c r="T265" s="62"/>
      <c r="U265" s="270">
        <f t="shared" si="44"/>
        <v>0</v>
      </c>
      <c r="V265" s="272"/>
      <c r="W265" s="62"/>
      <c r="X265" s="270">
        <f t="shared" si="45"/>
        <v>0</v>
      </c>
      <c r="Y265" s="270">
        <f t="shared" si="46"/>
        <v>0</v>
      </c>
      <c r="Z265" s="61"/>
      <c r="AA265" s="61"/>
      <c r="AB265" s="60" t="str">
        <f t="shared" si="47"/>
        <v/>
      </c>
      <c r="AC265" s="21" t="b">
        <f t="shared" si="48"/>
        <v>0</v>
      </c>
      <c r="AD265" s="21" t="b">
        <f t="shared" si="49"/>
        <v>0</v>
      </c>
      <c r="AE265" s="21" t="b">
        <f t="shared" si="50"/>
        <v>0</v>
      </c>
      <c r="AF265" s="21" t="b">
        <f ca="1">OR(AND($AC265,NOT($AD265)),AND($AC265,OR(AND($G265="",$H265&lt;&gt;""),AND($G265&lt;&gt;"",$H265=""),AND($J265="",$K265&lt;&gt;""),AND($J265&lt;&gt;"",$K265=""),AND($M265="",$N265&lt;&gt;""),AND($M265&lt;&gt;"",$N265=""),AND($P265="",$Q265&lt;&gt;""),AND($P265&lt;&gt;"",$Q265=""),AND($S265="",$T265&lt;&gt;""),AND($S265&lt;&gt;"",$T265=""),AND($V265="",$W265&lt;&gt;""),AND($V265&lt;&gt;"",$W265=""))),AND($C265&lt;&gt;"",$E265&lt;&gt;"",LEFT(TRIM($C265),1)&lt;&gt;LEFT(TRIM($E265),1)),IF(OR($E265="",$F265=""),FALSE(),IFERROR(COUNTIF(INDIRECT("UNITS_"&amp;SUBSTITUTE(LEFT($E265,FIND(" ",$E265&amp;" ")-1),".","_")),$F265)=0,TRUE())),AND($B265&lt;&gt;"",OR(ISNUMBER(SEARCH("outro",LOWER($B265))),ISNUMBER(SEARCH("divers",LOWER($B265))),ISNUMBER(SEARCH("etc",LOWER($B265))))),OR(AND(ISNUMBER(SEARCH("comunic",LOWER($B265))),LEFT($E265,3)&lt;&gt;"4.4"),AND(ISNUMBER(SEARCH("monitor",LOWER($B265))),NOT(OR(LEFT($E265,3)="1.5",LEFT($E265,3)="2.5")))),AND($B265&lt;&gt;"",OR(LEFT($C265,1)="1",LEFT($C265,1)="2"),$D265=""),AND($D265&lt;&gt;"",NOT(OR(LEFT($C265,1)="1",LEFT($C265,1)="2"))),AND($D265&lt;&gt;"",COUNTIF(' PROJETO'!$B$14:$B$16,$D265)=0),IF($D265="",FALSE(),IF(COUNTIF(' PROJETO'!$B$14:$B$16,$D265)=0,FALSE(),IFERROR(INDEX(' PROJETO'!$C$14:$C$16,MATCH($D265,' PROJETO'!$B$14:$B$16,0))&lt;&gt;"Sim",FALSE()))))</f>
        <v>0</v>
      </c>
      <c r="AG265" s="21" t="b">
        <f>AND($AC265,$Y265&gt;'CONFG.  LISTAS'!$F$4,$Z265="",$AA265="")</f>
        <v>0</v>
      </c>
      <c r="AH265" s="21" t="str">
        <f t="shared" si="51"/>
        <v/>
      </c>
      <c r="AI265" s="43" t="str">
        <f ca="1">IF(NOT($AC265),"",IF(OR($B265="",$C265="",$E265="",$F265=""),"Preencha descrição, categoria, tipo e unidade.",IF(AND($B265&lt;&gt;"",OR(LEFT($C265,1)="1",LEFT($C265,1)="2"),$D265=""),"Informe a prática de restauração para itens diretos.",IF(AND($D265&lt;&gt;"",NOT(OR(LEFT($C265,1)="1",LEFT($C265,1)="2"))),"Custos indiretos não devem pertencer a uma prática específica.",IF(AND($D265&lt;&gt;"",COUNTIF(' PROJETO'!$B$14:$B$16,$D265)=0),"Prática de restauração inválida ou não cadastrada.",IF(IF($D265="",FALSE(),IF(COUNTIF(' PROJETO'!$B$14:$B$16,$D265)=0,FALSE(),IFERROR(INDEX(' PROJETO'!$C$14:$C$16,MATCH($D265,' PROJETO'!$B$14:$B$16,0))&lt;&gt;"Sim",FALSE()))),"A prática informada no item não foi selecionada na aba Projeto.",IF(AND(MAX($I265,$L265,$O265,$R265,$U265,$X265)&gt;'CONFG.  LISTAS'!$F$4,NOT(OR($Z265&lt;&gt;"",$AA265&lt;&gt;""))),"Memorial de cálculo ou anexo obrigatório não informado para item acima do limite.",IF(OR(AND($G265&lt;&gt;"",$H265&lt;&gt;"",OR($G265&lt;=0,$H265&lt;=0)),AND($J265&lt;&gt;"",$K265&lt;&gt;"",OR($J265&lt;=0,$K265&lt;=0)),AND($M265&lt;&gt;"",$N265&lt;&gt;"",OR($M265&lt;=0,$N265&lt;=0)),AND($P265&lt;&gt;"",$Q265&lt;&gt;"",OR($P265&lt;=0,$Q265&lt;=0)),AND($S265&lt;&gt;"",$T265&lt;&gt;"",OR($S265&lt;=0,$T265&lt;=0)),AND($V265&lt;&gt;"",$W265&lt;&gt;"",OR($V265&lt;=0,$W265&lt;=0))),"Revise os valores informados: valor unitário e quantidade devem ser maiores que zero.",IF(OR(AND($G265="",$H265&lt;&gt;""),AND($G265&lt;&gt;"",$H265=""),AND($J265="",$K265&lt;&gt;""),AND($J265&lt;&gt;"",$K265=""),AND($M265="",$N265&lt;&gt;""),AND($M265&lt;&gt;"",$N265=""),AND($P265="",$Q265&lt;&gt;""),AND($P265&lt;&gt;"",$Q265=""),AND($S265="",$T265&lt;&gt;""),AND($S265&lt;&gt;"",$T265=""),AND($V265="",$W265&lt;&gt;""),AND($V265&lt;&gt;"",$W265="")),"Há ano preenchido parcialmente: "&amp;TRIM(IF(AND($G265="",$H265&lt;&gt;""),"Ano 1 (falta valor unitário); ","")&amp;IF(AND($G265&lt;&gt;"",$H265=""),"Ano 1 (falta quantidade); ","")&amp;IF(AND($J265="",$K265&lt;&gt;""),"Ano 2 (falta valor unitário); ","")&amp;IF(AND($J265&lt;&gt;"",$K265=""),"Ano 2 (falta quantidade); ","")&amp;IF(AND($M265="",$N265&lt;&gt;""),"Ano 3 (falta valor unitário); ","")&amp;IF(AND($M265&lt;&gt;"",$N265=""),"Ano 3 (falta quantidade); ","")&amp;IF(AND($P265="",$Q265&lt;&gt;""),"Ano 4 (falta valor unitário); ","")&amp;IF(AND($P265&lt;&gt;"",$Q265=""),"Ano 4 (falta quantidade); ","")&amp;IF(AND($S265="",$T265&lt;&gt;""),"Ano 5 (falta valor unitário); ","")&amp;IF(AND($S265&lt;&gt;"",$T265=""),"Ano 5 (falta quantidade); ","")&amp;IF(AND($V265="",$W265&lt;&gt;""),"Ano 6 (falta valor unitário); ","")&amp;IF(AND($V265&lt;&gt;"",$W265=""),"Ano 6 (falta quantidade); ","")), IF(NOT(OR(AND($G265&lt;&gt;"",$H265&lt;&gt;""),AND($J265&lt;&gt;"",$K265&lt;&gt;""),AND($M265&lt;&gt;"",$N265&lt;&gt;""),AND($P265&lt;&gt;"",$Q265&lt;&gt;""),AND($S265&lt;&gt;"",$T265&lt;&gt;""),AND($V265&lt;&gt;"",$W265&lt;&gt;""))),"Informe pelo menos um ano completo com valor unitário e quantidade.",IF(AND($C265&lt;&gt;"",$E265&lt;&gt;"",LEFT(TRIM($C265),1)&lt;&gt;LEFT(TRIM($E265),1)),"Categoria e tipo estão incompatíveis.",IF(IF(OR($E265="",$F265=""),FALSE(),IFERROR(COUNTIF(INDIRECT("UNITS_"&amp;SUBSTITUTE(LEFT($E265,FIND(" ",$E265&amp;" ")-1),".","_")),$F265)=0,TRUE())),"Unidade incompatível com o tipo selecionado.",IF(OR(AND(ISNUMBER(SEARCH("comunic",LOWER($B265))),LEFT($E265,3)&lt;&gt;"4.4"),AND(ISNUMBER(SEARCH("monitor",LOWER($B265))),NOT(OR(LEFT($E265,3)="1.5",LEFT($E265,3)="2.5")))),"Revise a classificação do item conforme as regras de preenchimento.",IF(AND($B265&lt;&gt;"",OR(ISNUMBER(SEARCH("outro",LOWER($B265))),ISNUMBER(SEARCH("divers",LOWER($B265))),ISNUMBER(SEARCH("kit",LOWER($B265))),ISNUMBER(SEARCH("ferrament",LOWER($B265))),ISNUMBER(SEARCH("epi",LOWER($B265)))),NOT(OR($Z265&lt;&gt;"",$AA265&lt;&gt;""))),"Descrição muito genérica: detalhe melhor o item e registre o racional no memorial ou em anexo.",IF(AND($Y265=0,$B265&lt;&gt;"",OR($G265&lt;&gt;"",$H265&lt;&gt;"",$J265&lt;&gt;"",$K265&lt;&gt;"",$M265&lt;&gt;"",$N265&lt;&gt;"",$P265&lt;&gt;"",$Q265&lt;&gt;"",$S265&lt;&gt;"",$T265&lt;&gt;"",$V265&lt;&gt;"",$W265&lt;&gt;"")),"O item possui dados lançados, mas o total está zerado. Revise os valores informados.","")))))))))))))))</f>
        <v/>
      </c>
    </row>
    <row r="266" spans="1:35" ht="14.25" customHeight="1" x14ac:dyDescent="0.25">
      <c r="A266" s="57" t="str">
        <f t="shared" ref="A266:A329" si="52">AH266</f>
        <v/>
      </c>
      <c r="B266" s="58"/>
      <c r="C266" s="58"/>
      <c r="D266" s="58"/>
      <c r="E266" s="58"/>
      <c r="F266" s="58"/>
      <c r="G266" s="269"/>
      <c r="H266" s="59"/>
      <c r="I266" s="273">
        <f t="shared" ref="I266:I329" si="53">IFERROR(G266*H266,0)</f>
        <v>0</v>
      </c>
      <c r="J266" s="269"/>
      <c r="K266" s="59"/>
      <c r="L266" s="270">
        <f t="shared" ref="L266:L329" si="54">IFERROR(J266*K266,0)</f>
        <v>0</v>
      </c>
      <c r="M266" s="269"/>
      <c r="N266" s="59"/>
      <c r="O266" s="270">
        <f t="shared" ref="O266:O329" si="55">IFERROR(M266*N266,0)</f>
        <v>0</v>
      </c>
      <c r="P266" s="269"/>
      <c r="Q266" s="59"/>
      <c r="R266" s="271">
        <f t="shared" ref="R266:R329" si="56">IFERROR(P266*Q266,0)</f>
        <v>0</v>
      </c>
      <c r="S266" s="269"/>
      <c r="T266" s="59"/>
      <c r="U266" s="270">
        <f t="shared" ref="U266:U329" si="57">IFERROR(S266*T266,0)</f>
        <v>0</v>
      </c>
      <c r="V266" s="269"/>
      <c r="W266" s="59"/>
      <c r="X266" s="270">
        <f t="shared" ref="X266:X329" si="58">IFERROR(V266*W266,0)</f>
        <v>0</v>
      </c>
      <c r="Y266" s="270">
        <f t="shared" ref="Y266:Y329" si="59">SUM(I266,L266,O266,R266,U266,X266)</f>
        <v>0</v>
      </c>
      <c r="Z266" s="58"/>
      <c r="AA266" s="58"/>
      <c r="AB266" s="60" t="str">
        <f t="shared" ref="AB266:AB329" si="60">IF($B266="","",TEXT(ROW()-4,"000"))</f>
        <v/>
      </c>
      <c r="AC266" s="21" t="b">
        <f t="shared" ref="AC266:AC329" si="61">OR(LEN($B266&amp;"")&gt;0,LEN($C266&amp;"")&gt;0,LEN($D266&amp;"")&gt;0,LEN($E266&amp;"")&gt;0,LEN($F266&amp;"")&gt;0,LEN($G266&amp;"")&gt;0,LEN($H266&amp;"")&gt;0,LEN($J266&amp;"")&gt;0,LEN($K266&amp;"")&gt;0,LEN($M266&amp;"")&gt;0,LEN($N266&amp;"")&gt;0,LEN($P266&amp;"")&gt;0,LEN($Q266&amp;"")&gt;0,LEN($S266&amp;"")&gt;0,LEN($T266&amp;"")&gt;0,LEN($V266&amp;"")&gt;0,LEN($W266&amp;"")&gt;0,LEN($Z266&amp;"")&gt;0,LEN($AA266&amp;"")&gt;0)</f>
        <v>0</v>
      </c>
      <c r="AD266" s="21" t="b">
        <f t="shared" ref="AD266:AD329" si="62">AND($B266&lt;&gt;"",$C266&lt;&gt;"",$E266&lt;&gt;"",$F266&lt;&gt;"")</f>
        <v>0</v>
      </c>
      <c r="AE266" s="21" t="b">
        <f t="shared" ref="AE266:AE329" si="63">OR(AND($G266&lt;&gt;"",$H266&lt;&gt;""),AND($J266&lt;&gt;"",$K266&lt;&gt;""),AND($M266&lt;&gt;"",$N266&lt;&gt;""),AND($P266&lt;&gt;"",$Q266&lt;&gt;""),AND($S266&lt;&gt;"",$T266&lt;&gt;""),AND($V266&lt;&gt;"",$W266&lt;&gt;""))</f>
        <v>0</v>
      </c>
      <c r="AF266" s="21" t="b">
        <f ca="1">OR(AND($AC266,NOT($AD266)),AND($AC266,OR(AND($G266="",$H266&lt;&gt;""),AND($G266&lt;&gt;"",$H266=""),AND($J266="",$K266&lt;&gt;""),AND($J266&lt;&gt;"",$K266=""),AND($M266="",$N266&lt;&gt;""),AND($M266&lt;&gt;"",$N266=""),AND($P266="",$Q266&lt;&gt;""),AND($P266&lt;&gt;"",$Q266=""),AND($S266="",$T266&lt;&gt;""),AND($S266&lt;&gt;"",$T266=""),AND($V266="",$W266&lt;&gt;""),AND($V266&lt;&gt;"",$W266=""))),AND($C266&lt;&gt;"",$E266&lt;&gt;"",LEFT(TRIM($C266),1)&lt;&gt;LEFT(TRIM($E266),1)),IF(OR($E266="",$F266=""),FALSE(),IFERROR(COUNTIF(INDIRECT("UNITS_"&amp;SUBSTITUTE(LEFT($E266,FIND(" ",$E266&amp;" ")-1),".","_")),$F266)=0,TRUE())),AND($B266&lt;&gt;"",OR(ISNUMBER(SEARCH("outro",LOWER($B266))),ISNUMBER(SEARCH("divers",LOWER($B266))),ISNUMBER(SEARCH("etc",LOWER($B266))))),OR(AND(ISNUMBER(SEARCH("comunic",LOWER($B266))),LEFT($E266,3)&lt;&gt;"4.4"),AND(ISNUMBER(SEARCH("monitor",LOWER($B266))),NOT(OR(LEFT($E266,3)="1.5",LEFT($E266,3)="2.5")))),AND($B266&lt;&gt;"",OR(LEFT($C266,1)="1",LEFT($C266,1)="2"),$D266=""),AND($D266&lt;&gt;"",NOT(OR(LEFT($C266,1)="1",LEFT($C266,1)="2"))),AND($D266&lt;&gt;"",COUNTIF(' PROJETO'!$B$14:$B$16,$D266)=0),IF($D266="",FALSE(),IF(COUNTIF(' PROJETO'!$B$14:$B$16,$D266)=0,FALSE(),IFERROR(INDEX(' PROJETO'!$C$14:$C$16,MATCH($D266,' PROJETO'!$B$14:$B$16,0))&lt;&gt;"Sim",FALSE()))))</f>
        <v>0</v>
      </c>
      <c r="AG266" s="21" t="b">
        <f>AND($AC266,$Y266&gt;'CONFG.  LISTAS'!$F$4,$Z266="",$AA266="")</f>
        <v>0</v>
      </c>
      <c r="AH266" s="21" t="str">
        <f t="shared" ref="AH266:AH329" si="64">IF(NOT($AC266),"",IF($AG266,"⚠",IF(OR(AND($AC266,NOT($AE266)),$AF266),"◔","✓")))</f>
        <v/>
      </c>
      <c r="AI266" s="43" t="str">
        <f ca="1">IF(NOT($AC266),"",IF(OR($B266="",$C266="",$E266="",$F266=""),"Preencha descrição, categoria, tipo e unidade.",IF(AND($B266&lt;&gt;"",OR(LEFT($C266,1)="1",LEFT($C266,1)="2"),$D266=""),"Informe a prática de restauração para itens diretos.",IF(AND($D266&lt;&gt;"",NOT(OR(LEFT($C266,1)="1",LEFT($C266,1)="2"))),"Custos indiretos não devem pertencer a uma prática específica.",IF(AND($D266&lt;&gt;"",COUNTIF(' PROJETO'!$B$14:$B$16,$D266)=0),"Prática de restauração inválida ou não cadastrada.",IF(IF($D266="",FALSE(),IF(COUNTIF(' PROJETO'!$B$14:$B$16,$D266)=0,FALSE(),IFERROR(INDEX(' PROJETO'!$C$14:$C$16,MATCH($D266,' PROJETO'!$B$14:$B$16,0))&lt;&gt;"Sim",FALSE()))),"A prática informada no item não foi selecionada na aba Projeto.",IF(AND(MAX($I266,$L266,$O266,$R266,$U266,$X266)&gt;'CONFG.  LISTAS'!$F$4,NOT(OR($Z266&lt;&gt;"",$AA266&lt;&gt;""))),"Memorial de cálculo ou anexo obrigatório não informado para item acima do limite.",IF(OR(AND($G266&lt;&gt;"",$H266&lt;&gt;"",OR($G266&lt;=0,$H266&lt;=0)),AND($J266&lt;&gt;"",$K266&lt;&gt;"",OR($J266&lt;=0,$K266&lt;=0)),AND($M266&lt;&gt;"",$N266&lt;&gt;"",OR($M266&lt;=0,$N266&lt;=0)),AND($P266&lt;&gt;"",$Q266&lt;&gt;"",OR($P266&lt;=0,$Q266&lt;=0)),AND($S266&lt;&gt;"",$T266&lt;&gt;"",OR($S266&lt;=0,$T266&lt;=0)),AND($V266&lt;&gt;"",$W266&lt;&gt;"",OR($V266&lt;=0,$W266&lt;=0))),"Revise os valores informados: valor unitário e quantidade devem ser maiores que zero.",IF(OR(AND($G266="",$H266&lt;&gt;""),AND($G266&lt;&gt;"",$H266=""),AND($J266="",$K266&lt;&gt;""),AND($J266&lt;&gt;"",$K266=""),AND($M266="",$N266&lt;&gt;""),AND($M266&lt;&gt;"",$N266=""),AND($P266="",$Q266&lt;&gt;""),AND($P266&lt;&gt;"",$Q266=""),AND($S266="",$T266&lt;&gt;""),AND($S266&lt;&gt;"",$T266=""),AND($V266="",$W266&lt;&gt;""),AND($V266&lt;&gt;"",$W266="")),"Há ano preenchido parcialmente: "&amp;TRIM(IF(AND($G266="",$H266&lt;&gt;""),"Ano 1 (falta valor unitário); ","")&amp;IF(AND($G266&lt;&gt;"",$H266=""),"Ano 1 (falta quantidade); ","")&amp;IF(AND($J266="",$K266&lt;&gt;""),"Ano 2 (falta valor unitário); ","")&amp;IF(AND($J266&lt;&gt;"",$K266=""),"Ano 2 (falta quantidade); ","")&amp;IF(AND($M266="",$N266&lt;&gt;""),"Ano 3 (falta valor unitário); ","")&amp;IF(AND($M266&lt;&gt;"",$N266=""),"Ano 3 (falta quantidade); ","")&amp;IF(AND($P266="",$Q266&lt;&gt;""),"Ano 4 (falta valor unitário); ","")&amp;IF(AND($P266&lt;&gt;"",$Q266=""),"Ano 4 (falta quantidade); ","")&amp;IF(AND($S266="",$T266&lt;&gt;""),"Ano 5 (falta valor unitário); ","")&amp;IF(AND($S266&lt;&gt;"",$T266=""),"Ano 5 (falta quantidade); ","")&amp;IF(AND($V266="",$W266&lt;&gt;""),"Ano 6 (falta valor unitário); ","")&amp;IF(AND($V266&lt;&gt;"",$W266=""),"Ano 6 (falta quantidade); ","")), IF(NOT(OR(AND($G266&lt;&gt;"",$H266&lt;&gt;""),AND($J266&lt;&gt;"",$K266&lt;&gt;""),AND($M266&lt;&gt;"",$N266&lt;&gt;""),AND($P266&lt;&gt;"",$Q266&lt;&gt;""),AND($S266&lt;&gt;"",$T266&lt;&gt;""),AND($V266&lt;&gt;"",$W266&lt;&gt;""))),"Informe pelo menos um ano completo com valor unitário e quantidade.",IF(AND($C266&lt;&gt;"",$E266&lt;&gt;"",LEFT(TRIM($C266),1)&lt;&gt;LEFT(TRIM($E266),1)),"Categoria e tipo estão incompatíveis.",IF(IF(OR($E266="",$F266=""),FALSE(),IFERROR(COUNTIF(INDIRECT("UNITS_"&amp;SUBSTITUTE(LEFT($E266,FIND(" ",$E266&amp;" ")-1),".","_")),$F266)=0,TRUE())),"Unidade incompatível com o tipo selecionado.",IF(OR(AND(ISNUMBER(SEARCH("comunic",LOWER($B266))),LEFT($E266,3)&lt;&gt;"4.4"),AND(ISNUMBER(SEARCH("monitor",LOWER($B266))),NOT(OR(LEFT($E266,3)="1.5",LEFT($E266,3)="2.5")))),"Revise a classificação do item conforme as regras de preenchimento.",IF(AND($B266&lt;&gt;"",OR(ISNUMBER(SEARCH("outro",LOWER($B266))),ISNUMBER(SEARCH("divers",LOWER($B266))),ISNUMBER(SEARCH("kit",LOWER($B266))),ISNUMBER(SEARCH("ferrament",LOWER($B266))),ISNUMBER(SEARCH("epi",LOWER($B266)))),NOT(OR($Z266&lt;&gt;"",$AA266&lt;&gt;""))),"Descrição muito genérica: detalhe melhor o item e registre o racional no memorial ou em anexo.",IF(AND($Y266=0,$B266&lt;&gt;"",OR($G266&lt;&gt;"",$H266&lt;&gt;"",$J266&lt;&gt;"",$K266&lt;&gt;"",$M266&lt;&gt;"",$N266&lt;&gt;"",$P266&lt;&gt;"",$Q266&lt;&gt;"",$S266&lt;&gt;"",$T266&lt;&gt;"",$V266&lt;&gt;"",$W266&lt;&gt;"")),"O item possui dados lançados, mas o total está zerado. Revise os valores informados.","")))))))))))))))</f>
        <v/>
      </c>
    </row>
    <row r="267" spans="1:35" ht="14.25" customHeight="1" x14ac:dyDescent="0.25">
      <c r="A267" s="57" t="str">
        <f t="shared" si="52"/>
        <v/>
      </c>
      <c r="B267" s="61"/>
      <c r="C267" s="61"/>
      <c r="D267" s="58"/>
      <c r="E267" s="61"/>
      <c r="F267" s="61"/>
      <c r="G267" s="272"/>
      <c r="H267" s="62"/>
      <c r="I267" s="273">
        <f t="shared" si="53"/>
        <v>0</v>
      </c>
      <c r="J267" s="272"/>
      <c r="K267" s="62"/>
      <c r="L267" s="270">
        <f t="shared" si="54"/>
        <v>0</v>
      </c>
      <c r="M267" s="272"/>
      <c r="N267" s="62"/>
      <c r="O267" s="270">
        <f t="shared" si="55"/>
        <v>0</v>
      </c>
      <c r="P267" s="272"/>
      <c r="Q267" s="62"/>
      <c r="R267" s="271">
        <f t="shared" si="56"/>
        <v>0</v>
      </c>
      <c r="S267" s="272"/>
      <c r="T267" s="62"/>
      <c r="U267" s="270">
        <f t="shared" si="57"/>
        <v>0</v>
      </c>
      <c r="V267" s="272"/>
      <c r="W267" s="62"/>
      <c r="X267" s="270">
        <f t="shared" si="58"/>
        <v>0</v>
      </c>
      <c r="Y267" s="270">
        <f t="shared" si="59"/>
        <v>0</v>
      </c>
      <c r="Z267" s="61"/>
      <c r="AA267" s="61"/>
      <c r="AB267" s="60" t="str">
        <f t="shared" si="60"/>
        <v/>
      </c>
      <c r="AC267" s="21" t="b">
        <f t="shared" si="61"/>
        <v>0</v>
      </c>
      <c r="AD267" s="21" t="b">
        <f t="shared" si="62"/>
        <v>0</v>
      </c>
      <c r="AE267" s="21" t="b">
        <f t="shared" si="63"/>
        <v>0</v>
      </c>
      <c r="AF267" s="21" t="b">
        <f ca="1">OR(AND($AC267,NOT($AD267)),AND($AC267,OR(AND($G267="",$H267&lt;&gt;""),AND($G267&lt;&gt;"",$H267=""),AND($J267="",$K267&lt;&gt;""),AND($J267&lt;&gt;"",$K267=""),AND($M267="",$N267&lt;&gt;""),AND($M267&lt;&gt;"",$N267=""),AND($P267="",$Q267&lt;&gt;""),AND($P267&lt;&gt;"",$Q267=""),AND($S267="",$T267&lt;&gt;""),AND($S267&lt;&gt;"",$T267=""),AND($V267="",$W267&lt;&gt;""),AND($V267&lt;&gt;"",$W267=""))),AND($C267&lt;&gt;"",$E267&lt;&gt;"",LEFT(TRIM($C267),1)&lt;&gt;LEFT(TRIM($E267),1)),IF(OR($E267="",$F267=""),FALSE(),IFERROR(COUNTIF(INDIRECT("UNITS_"&amp;SUBSTITUTE(LEFT($E267,FIND(" ",$E267&amp;" ")-1),".","_")),$F267)=0,TRUE())),AND($B267&lt;&gt;"",OR(ISNUMBER(SEARCH("outro",LOWER($B267))),ISNUMBER(SEARCH("divers",LOWER($B267))),ISNUMBER(SEARCH("etc",LOWER($B267))))),OR(AND(ISNUMBER(SEARCH("comunic",LOWER($B267))),LEFT($E267,3)&lt;&gt;"4.4"),AND(ISNUMBER(SEARCH("monitor",LOWER($B267))),NOT(OR(LEFT($E267,3)="1.5",LEFT($E267,3)="2.5")))),AND($B267&lt;&gt;"",OR(LEFT($C267,1)="1",LEFT($C267,1)="2"),$D267=""),AND($D267&lt;&gt;"",NOT(OR(LEFT($C267,1)="1",LEFT($C267,1)="2"))),AND($D267&lt;&gt;"",COUNTIF(' PROJETO'!$B$14:$B$16,$D267)=0),IF($D267="",FALSE(),IF(COUNTIF(' PROJETO'!$B$14:$B$16,$D267)=0,FALSE(),IFERROR(INDEX(' PROJETO'!$C$14:$C$16,MATCH($D267,' PROJETO'!$B$14:$B$16,0))&lt;&gt;"Sim",FALSE()))))</f>
        <v>0</v>
      </c>
      <c r="AG267" s="21" t="b">
        <f>AND($AC267,$Y267&gt;'CONFG.  LISTAS'!$F$4,$Z267="",$AA267="")</f>
        <v>0</v>
      </c>
      <c r="AH267" s="21" t="str">
        <f t="shared" si="64"/>
        <v/>
      </c>
      <c r="AI267" s="43" t="str">
        <f ca="1">IF(NOT($AC267),"",IF(OR($B267="",$C267="",$E267="",$F267=""),"Preencha descrição, categoria, tipo e unidade.",IF(AND($B267&lt;&gt;"",OR(LEFT($C267,1)="1",LEFT($C267,1)="2"),$D267=""),"Informe a prática de restauração para itens diretos.",IF(AND($D267&lt;&gt;"",NOT(OR(LEFT($C267,1)="1",LEFT($C267,1)="2"))),"Custos indiretos não devem pertencer a uma prática específica.",IF(AND($D267&lt;&gt;"",COUNTIF(' PROJETO'!$B$14:$B$16,$D267)=0),"Prática de restauração inválida ou não cadastrada.",IF(IF($D267="",FALSE(),IF(COUNTIF(' PROJETO'!$B$14:$B$16,$D267)=0,FALSE(),IFERROR(INDEX(' PROJETO'!$C$14:$C$16,MATCH($D267,' PROJETO'!$B$14:$B$16,0))&lt;&gt;"Sim",FALSE()))),"A prática informada no item não foi selecionada na aba Projeto.",IF(AND(MAX($I267,$L267,$O267,$R267,$U267,$X267)&gt;'CONFG.  LISTAS'!$F$4,NOT(OR($Z267&lt;&gt;"",$AA267&lt;&gt;""))),"Memorial de cálculo ou anexo obrigatório não informado para item acima do limite.",IF(OR(AND($G267&lt;&gt;"",$H267&lt;&gt;"",OR($G267&lt;=0,$H267&lt;=0)),AND($J267&lt;&gt;"",$K267&lt;&gt;"",OR($J267&lt;=0,$K267&lt;=0)),AND($M267&lt;&gt;"",$N267&lt;&gt;"",OR($M267&lt;=0,$N267&lt;=0)),AND($P267&lt;&gt;"",$Q267&lt;&gt;"",OR($P267&lt;=0,$Q267&lt;=0)),AND($S267&lt;&gt;"",$T267&lt;&gt;"",OR($S267&lt;=0,$T267&lt;=0)),AND($V267&lt;&gt;"",$W267&lt;&gt;"",OR($V267&lt;=0,$W267&lt;=0))),"Revise os valores informados: valor unitário e quantidade devem ser maiores que zero.",IF(OR(AND($G267="",$H267&lt;&gt;""),AND($G267&lt;&gt;"",$H267=""),AND($J267="",$K267&lt;&gt;""),AND($J267&lt;&gt;"",$K267=""),AND($M267="",$N267&lt;&gt;""),AND($M267&lt;&gt;"",$N267=""),AND($P267="",$Q267&lt;&gt;""),AND($P267&lt;&gt;"",$Q267=""),AND($S267="",$T267&lt;&gt;""),AND($S267&lt;&gt;"",$T267=""),AND($V267="",$W267&lt;&gt;""),AND($V267&lt;&gt;"",$W267="")),"Há ano preenchido parcialmente: "&amp;TRIM(IF(AND($G267="",$H267&lt;&gt;""),"Ano 1 (falta valor unitário); ","")&amp;IF(AND($G267&lt;&gt;"",$H267=""),"Ano 1 (falta quantidade); ","")&amp;IF(AND($J267="",$K267&lt;&gt;""),"Ano 2 (falta valor unitário); ","")&amp;IF(AND($J267&lt;&gt;"",$K267=""),"Ano 2 (falta quantidade); ","")&amp;IF(AND($M267="",$N267&lt;&gt;""),"Ano 3 (falta valor unitário); ","")&amp;IF(AND($M267&lt;&gt;"",$N267=""),"Ano 3 (falta quantidade); ","")&amp;IF(AND($P267="",$Q267&lt;&gt;""),"Ano 4 (falta valor unitário); ","")&amp;IF(AND($P267&lt;&gt;"",$Q267=""),"Ano 4 (falta quantidade); ","")&amp;IF(AND($S267="",$T267&lt;&gt;""),"Ano 5 (falta valor unitário); ","")&amp;IF(AND($S267&lt;&gt;"",$T267=""),"Ano 5 (falta quantidade); ","")&amp;IF(AND($V267="",$W267&lt;&gt;""),"Ano 6 (falta valor unitário); ","")&amp;IF(AND($V267&lt;&gt;"",$W267=""),"Ano 6 (falta quantidade); ","")), IF(NOT(OR(AND($G267&lt;&gt;"",$H267&lt;&gt;""),AND($J267&lt;&gt;"",$K267&lt;&gt;""),AND($M267&lt;&gt;"",$N267&lt;&gt;""),AND($P267&lt;&gt;"",$Q267&lt;&gt;""),AND($S267&lt;&gt;"",$T267&lt;&gt;""),AND($V267&lt;&gt;"",$W267&lt;&gt;""))),"Informe pelo menos um ano completo com valor unitário e quantidade.",IF(AND($C267&lt;&gt;"",$E267&lt;&gt;"",LEFT(TRIM($C267),1)&lt;&gt;LEFT(TRIM($E267),1)),"Categoria e tipo estão incompatíveis.",IF(IF(OR($E267="",$F267=""),FALSE(),IFERROR(COUNTIF(INDIRECT("UNITS_"&amp;SUBSTITUTE(LEFT($E267,FIND(" ",$E267&amp;" ")-1),".","_")),$F267)=0,TRUE())),"Unidade incompatível com o tipo selecionado.",IF(OR(AND(ISNUMBER(SEARCH("comunic",LOWER($B267))),LEFT($E267,3)&lt;&gt;"4.4"),AND(ISNUMBER(SEARCH("monitor",LOWER($B267))),NOT(OR(LEFT($E267,3)="1.5",LEFT($E267,3)="2.5")))),"Revise a classificação do item conforme as regras de preenchimento.",IF(AND($B267&lt;&gt;"",OR(ISNUMBER(SEARCH("outro",LOWER($B267))),ISNUMBER(SEARCH("divers",LOWER($B267))),ISNUMBER(SEARCH("kit",LOWER($B267))),ISNUMBER(SEARCH("ferrament",LOWER($B267))),ISNUMBER(SEARCH("epi",LOWER($B267)))),NOT(OR($Z267&lt;&gt;"",$AA267&lt;&gt;""))),"Descrição muito genérica: detalhe melhor o item e registre o racional no memorial ou em anexo.",IF(AND($Y267=0,$B267&lt;&gt;"",OR($G267&lt;&gt;"",$H267&lt;&gt;"",$J267&lt;&gt;"",$K267&lt;&gt;"",$M267&lt;&gt;"",$N267&lt;&gt;"",$P267&lt;&gt;"",$Q267&lt;&gt;"",$S267&lt;&gt;"",$T267&lt;&gt;"",$V267&lt;&gt;"",$W267&lt;&gt;"")),"O item possui dados lançados, mas o total está zerado. Revise os valores informados.","")))))))))))))))</f>
        <v/>
      </c>
    </row>
    <row r="268" spans="1:35" ht="14.25" customHeight="1" x14ac:dyDescent="0.25">
      <c r="A268" s="57" t="str">
        <f t="shared" si="52"/>
        <v/>
      </c>
      <c r="B268" s="58"/>
      <c r="C268" s="58"/>
      <c r="D268" s="58"/>
      <c r="E268" s="58"/>
      <c r="F268" s="58"/>
      <c r="G268" s="269"/>
      <c r="H268" s="59"/>
      <c r="I268" s="273">
        <f t="shared" si="53"/>
        <v>0</v>
      </c>
      <c r="J268" s="269"/>
      <c r="K268" s="59"/>
      <c r="L268" s="270">
        <f t="shared" si="54"/>
        <v>0</v>
      </c>
      <c r="M268" s="269"/>
      <c r="N268" s="59"/>
      <c r="O268" s="270">
        <f t="shared" si="55"/>
        <v>0</v>
      </c>
      <c r="P268" s="269"/>
      <c r="Q268" s="59"/>
      <c r="R268" s="271">
        <f t="shared" si="56"/>
        <v>0</v>
      </c>
      <c r="S268" s="269"/>
      <c r="T268" s="59"/>
      <c r="U268" s="270">
        <f t="shared" si="57"/>
        <v>0</v>
      </c>
      <c r="V268" s="269"/>
      <c r="W268" s="59"/>
      <c r="X268" s="270">
        <f t="shared" si="58"/>
        <v>0</v>
      </c>
      <c r="Y268" s="270">
        <f t="shared" si="59"/>
        <v>0</v>
      </c>
      <c r="Z268" s="58"/>
      <c r="AA268" s="58"/>
      <c r="AB268" s="60" t="str">
        <f t="shared" si="60"/>
        <v/>
      </c>
      <c r="AC268" s="21" t="b">
        <f t="shared" si="61"/>
        <v>0</v>
      </c>
      <c r="AD268" s="21" t="b">
        <f t="shared" si="62"/>
        <v>0</v>
      </c>
      <c r="AE268" s="21" t="b">
        <f t="shared" si="63"/>
        <v>0</v>
      </c>
      <c r="AF268" s="21" t="b">
        <f ca="1">OR(AND($AC268,NOT($AD268)),AND($AC268,OR(AND($G268="",$H268&lt;&gt;""),AND($G268&lt;&gt;"",$H268=""),AND($J268="",$K268&lt;&gt;""),AND($J268&lt;&gt;"",$K268=""),AND($M268="",$N268&lt;&gt;""),AND($M268&lt;&gt;"",$N268=""),AND($P268="",$Q268&lt;&gt;""),AND($P268&lt;&gt;"",$Q268=""),AND($S268="",$T268&lt;&gt;""),AND($S268&lt;&gt;"",$T268=""),AND($V268="",$W268&lt;&gt;""),AND($V268&lt;&gt;"",$W268=""))),AND($C268&lt;&gt;"",$E268&lt;&gt;"",LEFT(TRIM($C268),1)&lt;&gt;LEFT(TRIM($E268),1)),IF(OR($E268="",$F268=""),FALSE(),IFERROR(COUNTIF(INDIRECT("UNITS_"&amp;SUBSTITUTE(LEFT($E268,FIND(" ",$E268&amp;" ")-1),".","_")),$F268)=0,TRUE())),AND($B268&lt;&gt;"",OR(ISNUMBER(SEARCH("outro",LOWER($B268))),ISNUMBER(SEARCH("divers",LOWER($B268))),ISNUMBER(SEARCH("etc",LOWER($B268))))),OR(AND(ISNUMBER(SEARCH("comunic",LOWER($B268))),LEFT($E268,3)&lt;&gt;"4.4"),AND(ISNUMBER(SEARCH("monitor",LOWER($B268))),NOT(OR(LEFT($E268,3)="1.5",LEFT($E268,3)="2.5")))),AND($B268&lt;&gt;"",OR(LEFT($C268,1)="1",LEFT($C268,1)="2"),$D268=""),AND($D268&lt;&gt;"",NOT(OR(LEFT($C268,1)="1",LEFT($C268,1)="2"))),AND($D268&lt;&gt;"",COUNTIF(' PROJETO'!$B$14:$B$16,$D268)=0),IF($D268="",FALSE(),IF(COUNTIF(' PROJETO'!$B$14:$B$16,$D268)=0,FALSE(),IFERROR(INDEX(' PROJETO'!$C$14:$C$16,MATCH($D268,' PROJETO'!$B$14:$B$16,0))&lt;&gt;"Sim",FALSE()))))</f>
        <v>0</v>
      </c>
      <c r="AG268" s="21" t="b">
        <f>AND($AC268,$Y268&gt;'CONFG.  LISTAS'!$F$4,$Z268="",$AA268="")</f>
        <v>0</v>
      </c>
      <c r="AH268" s="21" t="str">
        <f t="shared" si="64"/>
        <v/>
      </c>
      <c r="AI268" s="43" t="str">
        <f ca="1">IF(NOT($AC268),"",IF(OR($B268="",$C268="",$E268="",$F268=""),"Preencha descrição, categoria, tipo e unidade.",IF(AND($B268&lt;&gt;"",OR(LEFT($C268,1)="1",LEFT($C268,1)="2"),$D268=""),"Informe a prática de restauração para itens diretos.",IF(AND($D268&lt;&gt;"",NOT(OR(LEFT($C268,1)="1",LEFT($C268,1)="2"))),"Custos indiretos não devem pertencer a uma prática específica.",IF(AND($D268&lt;&gt;"",COUNTIF(' PROJETO'!$B$14:$B$16,$D268)=0),"Prática de restauração inválida ou não cadastrada.",IF(IF($D268="",FALSE(),IF(COUNTIF(' PROJETO'!$B$14:$B$16,$D268)=0,FALSE(),IFERROR(INDEX(' PROJETO'!$C$14:$C$16,MATCH($D268,' PROJETO'!$B$14:$B$16,0))&lt;&gt;"Sim",FALSE()))),"A prática informada no item não foi selecionada na aba Projeto.",IF(AND(MAX($I268,$L268,$O268,$R268,$U268,$X268)&gt;'CONFG.  LISTAS'!$F$4,NOT(OR($Z268&lt;&gt;"",$AA268&lt;&gt;""))),"Memorial de cálculo ou anexo obrigatório não informado para item acima do limite.",IF(OR(AND($G268&lt;&gt;"",$H268&lt;&gt;"",OR($G268&lt;=0,$H268&lt;=0)),AND($J268&lt;&gt;"",$K268&lt;&gt;"",OR($J268&lt;=0,$K268&lt;=0)),AND($M268&lt;&gt;"",$N268&lt;&gt;"",OR($M268&lt;=0,$N268&lt;=0)),AND($P268&lt;&gt;"",$Q268&lt;&gt;"",OR($P268&lt;=0,$Q268&lt;=0)),AND($S268&lt;&gt;"",$T268&lt;&gt;"",OR($S268&lt;=0,$T268&lt;=0)),AND($V268&lt;&gt;"",$W268&lt;&gt;"",OR($V268&lt;=0,$W268&lt;=0))),"Revise os valores informados: valor unitário e quantidade devem ser maiores que zero.",IF(OR(AND($G268="",$H268&lt;&gt;""),AND($G268&lt;&gt;"",$H268=""),AND($J268="",$K268&lt;&gt;""),AND($J268&lt;&gt;"",$K268=""),AND($M268="",$N268&lt;&gt;""),AND($M268&lt;&gt;"",$N268=""),AND($P268="",$Q268&lt;&gt;""),AND($P268&lt;&gt;"",$Q268=""),AND($S268="",$T268&lt;&gt;""),AND($S268&lt;&gt;"",$T268=""),AND($V268="",$W268&lt;&gt;""),AND($V268&lt;&gt;"",$W268="")),"Há ano preenchido parcialmente: "&amp;TRIM(IF(AND($G268="",$H268&lt;&gt;""),"Ano 1 (falta valor unitário); ","")&amp;IF(AND($G268&lt;&gt;"",$H268=""),"Ano 1 (falta quantidade); ","")&amp;IF(AND($J268="",$K268&lt;&gt;""),"Ano 2 (falta valor unitário); ","")&amp;IF(AND($J268&lt;&gt;"",$K268=""),"Ano 2 (falta quantidade); ","")&amp;IF(AND($M268="",$N268&lt;&gt;""),"Ano 3 (falta valor unitário); ","")&amp;IF(AND($M268&lt;&gt;"",$N268=""),"Ano 3 (falta quantidade); ","")&amp;IF(AND($P268="",$Q268&lt;&gt;""),"Ano 4 (falta valor unitário); ","")&amp;IF(AND($P268&lt;&gt;"",$Q268=""),"Ano 4 (falta quantidade); ","")&amp;IF(AND($S268="",$T268&lt;&gt;""),"Ano 5 (falta valor unitário); ","")&amp;IF(AND($S268&lt;&gt;"",$T268=""),"Ano 5 (falta quantidade); ","")&amp;IF(AND($V268="",$W268&lt;&gt;""),"Ano 6 (falta valor unitário); ","")&amp;IF(AND($V268&lt;&gt;"",$W268=""),"Ano 6 (falta quantidade); ","")), IF(NOT(OR(AND($G268&lt;&gt;"",$H268&lt;&gt;""),AND($J268&lt;&gt;"",$K268&lt;&gt;""),AND($M268&lt;&gt;"",$N268&lt;&gt;""),AND($P268&lt;&gt;"",$Q268&lt;&gt;""),AND($S268&lt;&gt;"",$T268&lt;&gt;""),AND($V268&lt;&gt;"",$W268&lt;&gt;""))),"Informe pelo menos um ano completo com valor unitário e quantidade.",IF(AND($C268&lt;&gt;"",$E268&lt;&gt;"",LEFT(TRIM($C268),1)&lt;&gt;LEFT(TRIM($E268),1)),"Categoria e tipo estão incompatíveis.",IF(IF(OR($E268="",$F268=""),FALSE(),IFERROR(COUNTIF(INDIRECT("UNITS_"&amp;SUBSTITUTE(LEFT($E268,FIND(" ",$E268&amp;" ")-1),".","_")),$F268)=0,TRUE())),"Unidade incompatível com o tipo selecionado.",IF(OR(AND(ISNUMBER(SEARCH("comunic",LOWER($B268))),LEFT($E268,3)&lt;&gt;"4.4"),AND(ISNUMBER(SEARCH("monitor",LOWER($B268))),NOT(OR(LEFT($E268,3)="1.5",LEFT($E268,3)="2.5")))),"Revise a classificação do item conforme as regras de preenchimento.",IF(AND($B268&lt;&gt;"",OR(ISNUMBER(SEARCH("outro",LOWER($B268))),ISNUMBER(SEARCH("divers",LOWER($B268))),ISNUMBER(SEARCH("kit",LOWER($B268))),ISNUMBER(SEARCH("ferrament",LOWER($B268))),ISNUMBER(SEARCH("epi",LOWER($B268)))),NOT(OR($Z268&lt;&gt;"",$AA268&lt;&gt;""))),"Descrição muito genérica: detalhe melhor o item e registre o racional no memorial ou em anexo.",IF(AND($Y268=0,$B268&lt;&gt;"",OR($G268&lt;&gt;"",$H268&lt;&gt;"",$J268&lt;&gt;"",$K268&lt;&gt;"",$M268&lt;&gt;"",$N268&lt;&gt;"",$P268&lt;&gt;"",$Q268&lt;&gt;"",$S268&lt;&gt;"",$T268&lt;&gt;"",$V268&lt;&gt;"",$W268&lt;&gt;"")),"O item possui dados lançados, mas o total está zerado. Revise os valores informados.","")))))))))))))))</f>
        <v/>
      </c>
    </row>
    <row r="269" spans="1:35" ht="14.25" customHeight="1" x14ac:dyDescent="0.25">
      <c r="A269" s="57" t="str">
        <f t="shared" si="52"/>
        <v/>
      </c>
      <c r="B269" s="61"/>
      <c r="C269" s="61"/>
      <c r="D269" s="58"/>
      <c r="E269" s="61"/>
      <c r="F269" s="61"/>
      <c r="G269" s="272"/>
      <c r="H269" s="62"/>
      <c r="I269" s="273">
        <f t="shared" si="53"/>
        <v>0</v>
      </c>
      <c r="J269" s="272"/>
      <c r="K269" s="62"/>
      <c r="L269" s="270">
        <f t="shared" si="54"/>
        <v>0</v>
      </c>
      <c r="M269" s="272"/>
      <c r="N269" s="62"/>
      <c r="O269" s="270">
        <f t="shared" si="55"/>
        <v>0</v>
      </c>
      <c r="P269" s="272"/>
      <c r="Q269" s="62"/>
      <c r="R269" s="271">
        <f t="shared" si="56"/>
        <v>0</v>
      </c>
      <c r="S269" s="272"/>
      <c r="T269" s="62"/>
      <c r="U269" s="270">
        <f t="shared" si="57"/>
        <v>0</v>
      </c>
      <c r="V269" s="272"/>
      <c r="W269" s="62"/>
      <c r="X269" s="270">
        <f t="shared" si="58"/>
        <v>0</v>
      </c>
      <c r="Y269" s="270">
        <f t="shared" si="59"/>
        <v>0</v>
      </c>
      <c r="Z269" s="61"/>
      <c r="AA269" s="61"/>
      <c r="AB269" s="60" t="str">
        <f t="shared" si="60"/>
        <v/>
      </c>
      <c r="AC269" s="21" t="b">
        <f t="shared" si="61"/>
        <v>0</v>
      </c>
      <c r="AD269" s="21" t="b">
        <f t="shared" si="62"/>
        <v>0</v>
      </c>
      <c r="AE269" s="21" t="b">
        <f t="shared" si="63"/>
        <v>0</v>
      </c>
      <c r="AF269" s="21" t="b">
        <f ca="1">OR(AND($AC269,NOT($AD269)),AND($AC269,OR(AND($G269="",$H269&lt;&gt;""),AND($G269&lt;&gt;"",$H269=""),AND($J269="",$K269&lt;&gt;""),AND($J269&lt;&gt;"",$K269=""),AND($M269="",$N269&lt;&gt;""),AND($M269&lt;&gt;"",$N269=""),AND($P269="",$Q269&lt;&gt;""),AND($P269&lt;&gt;"",$Q269=""),AND($S269="",$T269&lt;&gt;""),AND($S269&lt;&gt;"",$T269=""),AND($V269="",$W269&lt;&gt;""),AND($V269&lt;&gt;"",$W269=""))),AND($C269&lt;&gt;"",$E269&lt;&gt;"",LEFT(TRIM($C269),1)&lt;&gt;LEFT(TRIM($E269),1)),IF(OR($E269="",$F269=""),FALSE(),IFERROR(COUNTIF(INDIRECT("UNITS_"&amp;SUBSTITUTE(LEFT($E269,FIND(" ",$E269&amp;" ")-1),".","_")),$F269)=0,TRUE())),AND($B269&lt;&gt;"",OR(ISNUMBER(SEARCH("outro",LOWER($B269))),ISNUMBER(SEARCH("divers",LOWER($B269))),ISNUMBER(SEARCH("etc",LOWER($B269))))),OR(AND(ISNUMBER(SEARCH("comunic",LOWER($B269))),LEFT($E269,3)&lt;&gt;"4.4"),AND(ISNUMBER(SEARCH("monitor",LOWER($B269))),NOT(OR(LEFT($E269,3)="1.5",LEFT($E269,3)="2.5")))),AND($B269&lt;&gt;"",OR(LEFT($C269,1)="1",LEFT($C269,1)="2"),$D269=""),AND($D269&lt;&gt;"",NOT(OR(LEFT($C269,1)="1",LEFT($C269,1)="2"))),AND($D269&lt;&gt;"",COUNTIF(' PROJETO'!$B$14:$B$16,$D269)=0),IF($D269="",FALSE(),IF(COUNTIF(' PROJETO'!$B$14:$B$16,$D269)=0,FALSE(),IFERROR(INDEX(' PROJETO'!$C$14:$C$16,MATCH($D269,' PROJETO'!$B$14:$B$16,0))&lt;&gt;"Sim",FALSE()))))</f>
        <v>0</v>
      </c>
      <c r="AG269" s="21" t="b">
        <f>AND($AC269,$Y269&gt;'CONFG.  LISTAS'!$F$4,$Z269="",$AA269="")</f>
        <v>0</v>
      </c>
      <c r="AH269" s="21" t="str">
        <f t="shared" si="64"/>
        <v/>
      </c>
      <c r="AI269" s="43" t="str">
        <f ca="1">IF(NOT($AC269),"",IF(OR($B269="",$C269="",$E269="",$F269=""),"Preencha descrição, categoria, tipo e unidade.",IF(AND($B269&lt;&gt;"",OR(LEFT($C269,1)="1",LEFT($C269,1)="2"),$D269=""),"Informe a prática de restauração para itens diretos.",IF(AND($D269&lt;&gt;"",NOT(OR(LEFT($C269,1)="1",LEFT($C269,1)="2"))),"Custos indiretos não devem pertencer a uma prática específica.",IF(AND($D269&lt;&gt;"",COUNTIF(' PROJETO'!$B$14:$B$16,$D269)=0),"Prática de restauração inválida ou não cadastrada.",IF(IF($D269="",FALSE(),IF(COUNTIF(' PROJETO'!$B$14:$B$16,$D269)=0,FALSE(),IFERROR(INDEX(' PROJETO'!$C$14:$C$16,MATCH($D269,' PROJETO'!$B$14:$B$16,0))&lt;&gt;"Sim",FALSE()))),"A prática informada no item não foi selecionada na aba Projeto.",IF(AND(MAX($I269,$L269,$O269,$R269,$U269,$X269)&gt;'CONFG.  LISTAS'!$F$4,NOT(OR($Z269&lt;&gt;"",$AA269&lt;&gt;""))),"Memorial de cálculo ou anexo obrigatório não informado para item acima do limite.",IF(OR(AND($G269&lt;&gt;"",$H269&lt;&gt;"",OR($G269&lt;=0,$H269&lt;=0)),AND($J269&lt;&gt;"",$K269&lt;&gt;"",OR($J269&lt;=0,$K269&lt;=0)),AND($M269&lt;&gt;"",$N269&lt;&gt;"",OR($M269&lt;=0,$N269&lt;=0)),AND($P269&lt;&gt;"",$Q269&lt;&gt;"",OR($P269&lt;=0,$Q269&lt;=0)),AND($S269&lt;&gt;"",$T269&lt;&gt;"",OR($S269&lt;=0,$T269&lt;=0)),AND($V269&lt;&gt;"",$W269&lt;&gt;"",OR($V269&lt;=0,$W269&lt;=0))),"Revise os valores informados: valor unitário e quantidade devem ser maiores que zero.",IF(OR(AND($G269="",$H269&lt;&gt;""),AND($G269&lt;&gt;"",$H269=""),AND($J269="",$K269&lt;&gt;""),AND($J269&lt;&gt;"",$K269=""),AND($M269="",$N269&lt;&gt;""),AND($M269&lt;&gt;"",$N269=""),AND($P269="",$Q269&lt;&gt;""),AND($P269&lt;&gt;"",$Q269=""),AND($S269="",$T269&lt;&gt;""),AND($S269&lt;&gt;"",$T269=""),AND($V269="",$W269&lt;&gt;""),AND($V269&lt;&gt;"",$W269="")),"Há ano preenchido parcialmente: "&amp;TRIM(IF(AND($G269="",$H269&lt;&gt;""),"Ano 1 (falta valor unitário); ","")&amp;IF(AND($G269&lt;&gt;"",$H269=""),"Ano 1 (falta quantidade); ","")&amp;IF(AND($J269="",$K269&lt;&gt;""),"Ano 2 (falta valor unitário); ","")&amp;IF(AND($J269&lt;&gt;"",$K269=""),"Ano 2 (falta quantidade); ","")&amp;IF(AND($M269="",$N269&lt;&gt;""),"Ano 3 (falta valor unitário); ","")&amp;IF(AND($M269&lt;&gt;"",$N269=""),"Ano 3 (falta quantidade); ","")&amp;IF(AND($P269="",$Q269&lt;&gt;""),"Ano 4 (falta valor unitário); ","")&amp;IF(AND($P269&lt;&gt;"",$Q269=""),"Ano 4 (falta quantidade); ","")&amp;IF(AND($S269="",$T269&lt;&gt;""),"Ano 5 (falta valor unitário); ","")&amp;IF(AND($S269&lt;&gt;"",$T269=""),"Ano 5 (falta quantidade); ","")&amp;IF(AND($V269="",$W269&lt;&gt;""),"Ano 6 (falta valor unitário); ","")&amp;IF(AND($V269&lt;&gt;"",$W269=""),"Ano 6 (falta quantidade); ","")), IF(NOT(OR(AND($G269&lt;&gt;"",$H269&lt;&gt;""),AND($J269&lt;&gt;"",$K269&lt;&gt;""),AND($M269&lt;&gt;"",$N269&lt;&gt;""),AND($P269&lt;&gt;"",$Q269&lt;&gt;""),AND($S269&lt;&gt;"",$T269&lt;&gt;""),AND($V269&lt;&gt;"",$W269&lt;&gt;""))),"Informe pelo menos um ano completo com valor unitário e quantidade.",IF(AND($C269&lt;&gt;"",$E269&lt;&gt;"",LEFT(TRIM($C269),1)&lt;&gt;LEFT(TRIM($E269),1)),"Categoria e tipo estão incompatíveis.",IF(IF(OR($E269="",$F269=""),FALSE(),IFERROR(COUNTIF(INDIRECT("UNITS_"&amp;SUBSTITUTE(LEFT($E269,FIND(" ",$E269&amp;" ")-1),".","_")),$F269)=0,TRUE())),"Unidade incompatível com o tipo selecionado.",IF(OR(AND(ISNUMBER(SEARCH("comunic",LOWER($B269))),LEFT($E269,3)&lt;&gt;"4.4"),AND(ISNUMBER(SEARCH("monitor",LOWER($B269))),NOT(OR(LEFT($E269,3)="1.5",LEFT($E269,3)="2.5")))),"Revise a classificação do item conforme as regras de preenchimento.",IF(AND($B269&lt;&gt;"",OR(ISNUMBER(SEARCH("outro",LOWER($B269))),ISNUMBER(SEARCH("divers",LOWER($B269))),ISNUMBER(SEARCH("kit",LOWER($B269))),ISNUMBER(SEARCH("ferrament",LOWER($B269))),ISNUMBER(SEARCH("epi",LOWER($B269)))),NOT(OR($Z269&lt;&gt;"",$AA269&lt;&gt;""))),"Descrição muito genérica: detalhe melhor o item e registre o racional no memorial ou em anexo.",IF(AND($Y269=0,$B269&lt;&gt;"",OR($G269&lt;&gt;"",$H269&lt;&gt;"",$J269&lt;&gt;"",$K269&lt;&gt;"",$M269&lt;&gt;"",$N269&lt;&gt;"",$P269&lt;&gt;"",$Q269&lt;&gt;"",$S269&lt;&gt;"",$T269&lt;&gt;"",$V269&lt;&gt;"",$W269&lt;&gt;"")),"O item possui dados lançados, mas o total está zerado. Revise os valores informados.","")))))))))))))))</f>
        <v/>
      </c>
    </row>
    <row r="270" spans="1:35" ht="14.25" customHeight="1" x14ac:dyDescent="0.25">
      <c r="A270" s="57" t="str">
        <f t="shared" si="52"/>
        <v/>
      </c>
      <c r="B270" s="58"/>
      <c r="C270" s="58"/>
      <c r="D270" s="58"/>
      <c r="E270" s="58"/>
      <c r="F270" s="58"/>
      <c r="G270" s="269"/>
      <c r="H270" s="59"/>
      <c r="I270" s="273">
        <f t="shared" si="53"/>
        <v>0</v>
      </c>
      <c r="J270" s="269"/>
      <c r="K270" s="59"/>
      <c r="L270" s="270">
        <f t="shared" si="54"/>
        <v>0</v>
      </c>
      <c r="M270" s="269"/>
      <c r="N270" s="59"/>
      <c r="O270" s="270">
        <f t="shared" si="55"/>
        <v>0</v>
      </c>
      <c r="P270" s="269"/>
      <c r="Q270" s="59"/>
      <c r="R270" s="271">
        <f t="shared" si="56"/>
        <v>0</v>
      </c>
      <c r="S270" s="269"/>
      <c r="T270" s="59"/>
      <c r="U270" s="270">
        <f t="shared" si="57"/>
        <v>0</v>
      </c>
      <c r="V270" s="269"/>
      <c r="W270" s="59"/>
      <c r="X270" s="270">
        <f t="shared" si="58"/>
        <v>0</v>
      </c>
      <c r="Y270" s="270">
        <f t="shared" si="59"/>
        <v>0</v>
      </c>
      <c r="Z270" s="58"/>
      <c r="AA270" s="58"/>
      <c r="AB270" s="60" t="str">
        <f t="shared" si="60"/>
        <v/>
      </c>
      <c r="AC270" s="21" t="b">
        <f t="shared" si="61"/>
        <v>0</v>
      </c>
      <c r="AD270" s="21" t="b">
        <f t="shared" si="62"/>
        <v>0</v>
      </c>
      <c r="AE270" s="21" t="b">
        <f t="shared" si="63"/>
        <v>0</v>
      </c>
      <c r="AF270" s="21" t="b">
        <f ca="1">OR(AND($AC270,NOT($AD270)),AND($AC270,OR(AND($G270="",$H270&lt;&gt;""),AND($G270&lt;&gt;"",$H270=""),AND($J270="",$K270&lt;&gt;""),AND($J270&lt;&gt;"",$K270=""),AND($M270="",$N270&lt;&gt;""),AND($M270&lt;&gt;"",$N270=""),AND($P270="",$Q270&lt;&gt;""),AND($P270&lt;&gt;"",$Q270=""),AND($S270="",$T270&lt;&gt;""),AND($S270&lt;&gt;"",$T270=""),AND($V270="",$W270&lt;&gt;""),AND($V270&lt;&gt;"",$W270=""))),AND($C270&lt;&gt;"",$E270&lt;&gt;"",LEFT(TRIM($C270),1)&lt;&gt;LEFT(TRIM($E270),1)),IF(OR($E270="",$F270=""),FALSE(),IFERROR(COUNTIF(INDIRECT("UNITS_"&amp;SUBSTITUTE(LEFT($E270,FIND(" ",$E270&amp;" ")-1),".","_")),$F270)=0,TRUE())),AND($B270&lt;&gt;"",OR(ISNUMBER(SEARCH("outro",LOWER($B270))),ISNUMBER(SEARCH("divers",LOWER($B270))),ISNUMBER(SEARCH("etc",LOWER($B270))))),OR(AND(ISNUMBER(SEARCH("comunic",LOWER($B270))),LEFT($E270,3)&lt;&gt;"4.4"),AND(ISNUMBER(SEARCH("monitor",LOWER($B270))),NOT(OR(LEFT($E270,3)="1.5",LEFT($E270,3)="2.5")))),AND($B270&lt;&gt;"",OR(LEFT($C270,1)="1",LEFT($C270,1)="2"),$D270=""),AND($D270&lt;&gt;"",NOT(OR(LEFT($C270,1)="1",LEFT($C270,1)="2"))),AND($D270&lt;&gt;"",COUNTIF(' PROJETO'!$B$14:$B$16,$D270)=0),IF($D270="",FALSE(),IF(COUNTIF(' PROJETO'!$B$14:$B$16,$D270)=0,FALSE(),IFERROR(INDEX(' PROJETO'!$C$14:$C$16,MATCH($D270,' PROJETO'!$B$14:$B$16,0))&lt;&gt;"Sim",FALSE()))))</f>
        <v>0</v>
      </c>
      <c r="AG270" s="21" t="b">
        <f>AND($AC270,$Y270&gt;'CONFG.  LISTAS'!$F$4,$Z270="",$AA270="")</f>
        <v>0</v>
      </c>
      <c r="AH270" s="21" t="str">
        <f t="shared" si="64"/>
        <v/>
      </c>
      <c r="AI270" s="43" t="str">
        <f ca="1">IF(NOT($AC270),"",IF(OR($B270="",$C270="",$E270="",$F270=""),"Preencha descrição, categoria, tipo e unidade.",IF(AND($B270&lt;&gt;"",OR(LEFT($C270,1)="1",LEFT($C270,1)="2"),$D270=""),"Informe a prática de restauração para itens diretos.",IF(AND($D270&lt;&gt;"",NOT(OR(LEFT($C270,1)="1",LEFT($C270,1)="2"))),"Custos indiretos não devem pertencer a uma prática específica.",IF(AND($D270&lt;&gt;"",COUNTIF(' PROJETO'!$B$14:$B$16,$D270)=0),"Prática de restauração inválida ou não cadastrada.",IF(IF($D270="",FALSE(),IF(COUNTIF(' PROJETO'!$B$14:$B$16,$D270)=0,FALSE(),IFERROR(INDEX(' PROJETO'!$C$14:$C$16,MATCH($D270,' PROJETO'!$B$14:$B$16,0))&lt;&gt;"Sim",FALSE()))),"A prática informada no item não foi selecionada na aba Projeto.",IF(AND(MAX($I270,$L270,$O270,$R270,$U270,$X270)&gt;'CONFG.  LISTAS'!$F$4,NOT(OR($Z270&lt;&gt;"",$AA270&lt;&gt;""))),"Memorial de cálculo ou anexo obrigatório não informado para item acima do limite.",IF(OR(AND($G270&lt;&gt;"",$H270&lt;&gt;"",OR($G270&lt;=0,$H270&lt;=0)),AND($J270&lt;&gt;"",$K270&lt;&gt;"",OR($J270&lt;=0,$K270&lt;=0)),AND($M270&lt;&gt;"",$N270&lt;&gt;"",OR($M270&lt;=0,$N270&lt;=0)),AND($P270&lt;&gt;"",$Q270&lt;&gt;"",OR($P270&lt;=0,$Q270&lt;=0)),AND($S270&lt;&gt;"",$T270&lt;&gt;"",OR($S270&lt;=0,$T270&lt;=0)),AND($V270&lt;&gt;"",$W270&lt;&gt;"",OR($V270&lt;=0,$W270&lt;=0))),"Revise os valores informados: valor unitário e quantidade devem ser maiores que zero.",IF(OR(AND($G270="",$H270&lt;&gt;""),AND($G270&lt;&gt;"",$H270=""),AND($J270="",$K270&lt;&gt;""),AND($J270&lt;&gt;"",$K270=""),AND($M270="",$N270&lt;&gt;""),AND($M270&lt;&gt;"",$N270=""),AND($P270="",$Q270&lt;&gt;""),AND($P270&lt;&gt;"",$Q270=""),AND($S270="",$T270&lt;&gt;""),AND($S270&lt;&gt;"",$T270=""),AND($V270="",$W270&lt;&gt;""),AND($V270&lt;&gt;"",$W270="")),"Há ano preenchido parcialmente: "&amp;TRIM(IF(AND($G270="",$H270&lt;&gt;""),"Ano 1 (falta valor unitário); ","")&amp;IF(AND($G270&lt;&gt;"",$H270=""),"Ano 1 (falta quantidade); ","")&amp;IF(AND($J270="",$K270&lt;&gt;""),"Ano 2 (falta valor unitário); ","")&amp;IF(AND($J270&lt;&gt;"",$K270=""),"Ano 2 (falta quantidade); ","")&amp;IF(AND($M270="",$N270&lt;&gt;""),"Ano 3 (falta valor unitário); ","")&amp;IF(AND($M270&lt;&gt;"",$N270=""),"Ano 3 (falta quantidade); ","")&amp;IF(AND($P270="",$Q270&lt;&gt;""),"Ano 4 (falta valor unitário); ","")&amp;IF(AND($P270&lt;&gt;"",$Q270=""),"Ano 4 (falta quantidade); ","")&amp;IF(AND($S270="",$T270&lt;&gt;""),"Ano 5 (falta valor unitário); ","")&amp;IF(AND($S270&lt;&gt;"",$T270=""),"Ano 5 (falta quantidade); ","")&amp;IF(AND($V270="",$W270&lt;&gt;""),"Ano 6 (falta valor unitário); ","")&amp;IF(AND($V270&lt;&gt;"",$W270=""),"Ano 6 (falta quantidade); ","")), IF(NOT(OR(AND($G270&lt;&gt;"",$H270&lt;&gt;""),AND($J270&lt;&gt;"",$K270&lt;&gt;""),AND($M270&lt;&gt;"",$N270&lt;&gt;""),AND($P270&lt;&gt;"",$Q270&lt;&gt;""),AND($S270&lt;&gt;"",$T270&lt;&gt;""),AND($V270&lt;&gt;"",$W270&lt;&gt;""))),"Informe pelo menos um ano completo com valor unitário e quantidade.",IF(AND($C270&lt;&gt;"",$E270&lt;&gt;"",LEFT(TRIM($C270),1)&lt;&gt;LEFT(TRIM($E270),1)),"Categoria e tipo estão incompatíveis.",IF(IF(OR($E270="",$F270=""),FALSE(),IFERROR(COUNTIF(INDIRECT("UNITS_"&amp;SUBSTITUTE(LEFT($E270,FIND(" ",$E270&amp;" ")-1),".","_")),$F270)=0,TRUE())),"Unidade incompatível com o tipo selecionado.",IF(OR(AND(ISNUMBER(SEARCH("comunic",LOWER($B270))),LEFT($E270,3)&lt;&gt;"4.4"),AND(ISNUMBER(SEARCH("monitor",LOWER($B270))),NOT(OR(LEFT($E270,3)="1.5",LEFT($E270,3)="2.5")))),"Revise a classificação do item conforme as regras de preenchimento.",IF(AND($B270&lt;&gt;"",OR(ISNUMBER(SEARCH("outro",LOWER($B270))),ISNUMBER(SEARCH("divers",LOWER($B270))),ISNUMBER(SEARCH("kit",LOWER($B270))),ISNUMBER(SEARCH("ferrament",LOWER($B270))),ISNUMBER(SEARCH("epi",LOWER($B270)))),NOT(OR($Z270&lt;&gt;"",$AA270&lt;&gt;""))),"Descrição muito genérica: detalhe melhor o item e registre o racional no memorial ou em anexo.",IF(AND($Y270=0,$B270&lt;&gt;"",OR($G270&lt;&gt;"",$H270&lt;&gt;"",$J270&lt;&gt;"",$K270&lt;&gt;"",$M270&lt;&gt;"",$N270&lt;&gt;"",$P270&lt;&gt;"",$Q270&lt;&gt;"",$S270&lt;&gt;"",$T270&lt;&gt;"",$V270&lt;&gt;"",$W270&lt;&gt;"")),"O item possui dados lançados, mas o total está zerado. Revise os valores informados.","")))))))))))))))</f>
        <v/>
      </c>
    </row>
    <row r="271" spans="1:35" ht="14.25" customHeight="1" x14ac:dyDescent="0.25">
      <c r="A271" s="57" t="str">
        <f t="shared" si="52"/>
        <v/>
      </c>
      <c r="B271" s="61"/>
      <c r="C271" s="61"/>
      <c r="D271" s="58"/>
      <c r="E271" s="61"/>
      <c r="F271" s="61"/>
      <c r="G271" s="272"/>
      <c r="H271" s="62"/>
      <c r="I271" s="273">
        <f t="shared" si="53"/>
        <v>0</v>
      </c>
      <c r="J271" s="272"/>
      <c r="K271" s="62"/>
      <c r="L271" s="270">
        <f t="shared" si="54"/>
        <v>0</v>
      </c>
      <c r="M271" s="272"/>
      <c r="N271" s="62"/>
      <c r="O271" s="270">
        <f t="shared" si="55"/>
        <v>0</v>
      </c>
      <c r="P271" s="272"/>
      <c r="Q271" s="62"/>
      <c r="R271" s="271">
        <f t="shared" si="56"/>
        <v>0</v>
      </c>
      <c r="S271" s="272"/>
      <c r="T271" s="62"/>
      <c r="U271" s="270">
        <f t="shared" si="57"/>
        <v>0</v>
      </c>
      <c r="V271" s="272"/>
      <c r="W271" s="62"/>
      <c r="X271" s="270">
        <f t="shared" si="58"/>
        <v>0</v>
      </c>
      <c r="Y271" s="270">
        <f t="shared" si="59"/>
        <v>0</v>
      </c>
      <c r="Z271" s="61"/>
      <c r="AA271" s="61"/>
      <c r="AB271" s="60" t="str">
        <f t="shared" si="60"/>
        <v/>
      </c>
      <c r="AC271" s="21" t="b">
        <f t="shared" si="61"/>
        <v>0</v>
      </c>
      <c r="AD271" s="21" t="b">
        <f t="shared" si="62"/>
        <v>0</v>
      </c>
      <c r="AE271" s="21" t="b">
        <f t="shared" si="63"/>
        <v>0</v>
      </c>
      <c r="AF271" s="21" t="b">
        <f ca="1">OR(AND($AC271,NOT($AD271)),AND($AC271,OR(AND($G271="",$H271&lt;&gt;""),AND($G271&lt;&gt;"",$H271=""),AND($J271="",$K271&lt;&gt;""),AND($J271&lt;&gt;"",$K271=""),AND($M271="",$N271&lt;&gt;""),AND($M271&lt;&gt;"",$N271=""),AND($P271="",$Q271&lt;&gt;""),AND($P271&lt;&gt;"",$Q271=""),AND($S271="",$T271&lt;&gt;""),AND($S271&lt;&gt;"",$T271=""),AND($V271="",$W271&lt;&gt;""),AND($V271&lt;&gt;"",$W271=""))),AND($C271&lt;&gt;"",$E271&lt;&gt;"",LEFT(TRIM($C271),1)&lt;&gt;LEFT(TRIM($E271),1)),IF(OR($E271="",$F271=""),FALSE(),IFERROR(COUNTIF(INDIRECT("UNITS_"&amp;SUBSTITUTE(LEFT($E271,FIND(" ",$E271&amp;" ")-1),".","_")),$F271)=0,TRUE())),AND($B271&lt;&gt;"",OR(ISNUMBER(SEARCH("outro",LOWER($B271))),ISNUMBER(SEARCH("divers",LOWER($B271))),ISNUMBER(SEARCH("etc",LOWER($B271))))),OR(AND(ISNUMBER(SEARCH("comunic",LOWER($B271))),LEFT($E271,3)&lt;&gt;"4.4"),AND(ISNUMBER(SEARCH("monitor",LOWER($B271))),NOT(OR(LEFT($E271,3)="1.5",LEFT($E271,3)="2.5")))),AND($B271&lt;&gt;"",OR(LEFT($C271,1)="1",LEFT($C271,1)="2"),$D271=""),AND($D271&lt;&gt;"",NOT(OR(LEFT($C271,1)="1",LEFT($C271,1)="2"))),AND($D271&lt;&gt;"",COUNTIF(' PROJETO'!$B$14:$B$16,$D271)=0),IF($D271="",FALSE(),IF(COUNTIF(' PROJETO'!$B$14:$B$16,$D271)=0,FALSE(),IFERROR(INDEX(' PROJETO'!$C$14:$C$16,MATCH($D271,' PROJETO'!$B$14:$B$16,0))&lt;&gt;"Sim",FALSE()))))</f>
        <v>0</v>
      </c>
      <c r="AG271" s="21" t="b">
        <f>AND($AC271,$Y271&gt;'CONFG.  LISTAS'!$F$4,$Z271="",$AA271="")</f>
        <v>0</v>
      </c>
      <c r="AH271" s="21" t="str">
        <f t="shared" si="64"/>
        <v/>
      </c>
      <c r="AI271" s="43" t="str">
        <f ca="1">IF(NOT($AC271),"",IF(OR($B271="",$C271="",$E271="",$F271=""),"Preencha descrição, categoria, tipo e unidade.",IF(AND($B271&lt;&gt;"",OR(LEFT($C271,1)="1",LEFT($C271,1)="2"),$D271=""),"Informe a prática de restauração para itens diretos.",IF(AND($D271&lt;&gt;"",NOT(OR(LEFT($C271,1)="1",LEFT($C271,1)="2"))),"Custos indiretos não devem pertencer a uma prática específica.",IF(AND($D271&lt;&gt;"",COUNTIF(' PROJETO'!$B$14:$B$16,$D271)=0),"Prática de restauração inválida ou não cadastrada.",IF(IF($D271="",FALSE(),IF(COUNTIF(' PROJETO'!$B$14:$B$16,$D271)=0,FALSE(),IFERROR(INDEX(' PROJETO'!$C$14:$C$16,MATCH($D271,' PROJETO'!$B$14:$B$16,0))&lt;&gt;"Sim",FALSE()))),"A prática informada no item não foi selecionada na aba Projeto.",IF(AND(MAX($I271,$L271,$O271,$R271,$U271,$X271)&gt;'CONFG.  LISTAS'!$F$4,NOT(OR($Z271&lt;&gt;"",$AA271&lt;&gt;""))),"Memorial de cálculo ou anexo obrigatório não informado para item acima do limite.",IF(OR(AND($G271&lt;&gt;"",$H271&lt;&gt;"",OR($G271&lt;=0,$H271&lt;=0)),AND($J271&lt;&gt;"",$K271&lt;&gt;"",OR($J271&lt;=0,$K271&lt;=0)),AND($M271&lt;&gt;"",$N271&lt;&gt;"",OR($M271&lt;=0,$N271&lt;=0)),AND($P271&lt;&gt;"",$Q271&lt;&gt;"",OR($P271&lt;=0,$Q271&lt;=0)),AND($S271&lt;&gt;"",$T271&lt;&gt;"",OR($S271&lt;=0,$T271&lt;=0)),AND($V271&lt;&gt;"",$W271&lt;&gt;"",OR($V271&lt;=0,$W271&lt;=0))),"Revise os valores informados: valor unitário e quantidade devem ser maiores que zero.",IF(OR(AND($G271="",$H271&lt;&gt;""),AND($G271&lt;&gt;"",$H271=""),AND($J271="",$K271&lt;&gt;""),AND($J271&lt;&gt;"",$K271=""),AND($M271="",$N271&lt;&gt;""),AND($M271&lt;&gt;"",$N271=""),AND($P271="",$Q271&lt;&gt;""),AND($P271&lt;&gt;"",$Q271=""),AND($S271="",$T271&lt;&gt;""),AND($S271&lt;&gt;"",$T271=""),AND($V271="",$W271&lt;&gt;""),AND($V271&lt;&gt;"",$W271="")),"Há ano preenchido parcialmente: "&amp;TRIM(IF(AND($G271="",$H271&lt;&gt;""),"Ano 1 (falta valor unitário); ","")&amp;IF(AND($G271&lt;&gt;"",$H271=""),"Ano 1 (falta quantidade); ","")&amp;IF(AND($J271="",$K271&lt;&gt;""),"Ano 2 (falta valor unitário); ","")&amp;IF(AND($J271&lt;&gt;"",$K271=""),"Ano 2 (falta quantidade); ","")&amp;IF(AND($M271="",$N271&lt;&gt;""),"Ano 3 (falta valor unitário); ","")&amp;IF(AND($M271&lt;&gt;"",$N271=""),"Ano 3 (falta quantidade); ","")&amp;IF(AND($P271="",$Q271&lt;&gt;""),"Ano 4 (falta valor unitário); ","")&amp;IF(AND($P271&lt;&gt;"",$Q271=""),"Ano 4 (falta quantidade); ","")&amp;IF(AND($S271="",$T271&lt;&gt;""),"Ano 5 (falta valor unitário); ","")&amp;IF(AND($S271&lt;&gt;"",$T271=""),"Ano 5 (falta quantidade); ","")&amp;IF(AND($V271="",$W271&lt;&gt;""),"Ano 6 (falta valor unitário); ","")&amp;IF(AND($V271&lt;&gt;"",$W271=""),"Ano 6 (falta quantidade); ","")), IF(NOT(OR(AND($G271&lt;&gt;"",$H271&lt;&gt;""),AND($J271&lt;&gt;"",$K271&lt;&gt;""),AND($M271&lt;&gt;"",$N271&lt;&gt;""),AND($P271&lt;&gt;"",$Q271&lt;&gt;""),AND($S271&lt;&gt;"",$T271&lt;&gt;""),AND($V271&lt;&gt;"",$W271&lt;&gt;""))),"Informe pelo menos um ano completo com valor unitário e quantidade.",IF(AND($C271&lt;&gt;"",$E271&lt;&gt;"",LEFT(TRIM($C271),1)&lt;&gt;LEFT(TRIM($E271),1)),"Categoria e tipo estão incompatíveis.",IF(IF(OR($E271="",$F271=""),FALSE(),IFERROR(COUNTIF(INDIRECT("UNITS_"&amp;SUBSTITUTE(LEFT($E271,FIND(" ",$E271&amp;" ")-1),".","_")),$F271)=0,TRUE())),"Unidade incompatível com o tipo selecionado.",IF(OR(AND(ISNUMBER(SEARCH("comunic",LOWER($B271))),LEFT($E271,3)&lt;&gt;"4.4"),AND(ISNUMBER(SEARCH("monitor",LOWER($B271))),NOT(OR(LEFT($E271,3)="1.5",LEFT($E271,3)="2.5")))),"Revise a classificação do item conforme as regras de preenchimento.",IF(AND($B271&lt;&gt;"",OR(ISNUMBER(SEARCH("outro",LOWER($B271))),ISNUMBER(SEARCH("divers",LOWER($B271))),ISNUMBER(SEARCH("kit",LOWER($B271))),ISNUMBER(SEARCH("ferrament",LOWER($B271))),ISNUMBER(SEARCH("epi",LOWER($B271)))),NOT(OR($Z271&lt;&gt;"",$AA271&lt;&gt;""))),"Descrição muito genérica: detalhe melhor o item e registre o racional no memorial ou em anexo.",IF(AND($Y271=0,$B271&lt;&gt;"",OR($G271&lt;&gt;"",$H271&lt;&gt;"",$J271&lt;&gt;"",$K271&lt;&gt;"",$M271&lt;&gt;"",$N271&lt;&gt;"",$P271&lt;&gt;"",$Q271&lt;&gt;"",$S271&lt;&gt;"",$T271&lt;&gt;"",$V271&lt;&gt;"",$W271&lt;&gt;"")),"O item possui dados lançados, mas o total está zerado. Revise os valores informados.","")))))))))))))))</f>
        <v/>
      </c>
    </row>
    <row r="272" spans="1:35" ht="14.25" customHeight="1" x14ac:dyDescent="0.25">
      <c r="A272" s="57" t="str">
        <f t="shared" si="52"/>
        <v/>
      </c>
      <c r="B272" s="58"/>
      <c r="C272" s="58"/>
      <c r="D272" s="58"/>
      <c r="E272" s="58"/>
      <c r="F272" s="58"/>
      <c r="G272" s="269"/>
      <c r="H272" s="59"/>
      <c r="I272" s="273">
        <f t="shared" si="53"/>
        <v>0</v>
      </c>
      <c r="J272" s="269"/>
      <c r="K272" s="59"/>
      <c r="L272" s="270">
        <f t="shared" si="54"/>
        <v>0</v>
      </c>
      <c r="M272" s="269"/>
      <c r="N272" s="59"/>
      <c r="O272" s="270">
        <f t="shared" si="55"/>
        <v>0</v>
      </c>
      <c r="P272" s="269"/>
      <c r="Q272" s="59"/>
      <c r="R272" s="271">
        <f t="shared" si="56"/>
        <v>0</v>
      </c>
      <c r="S272" s="269"/>
      <c r="T272" s="59"/>
      <c r="U272" s="270">
        <f t="shared" si="57"/>
        <v>0</v>
      </c>
      <c r="V272" s="269"/>
      <c r="W272" s="59"/>
      <c r="X272" s="270">
        <f t="shared" si="58"/>
        <v>0</v>
      </c>
      <c r="Y272" s="270">
        <f t="shared" si="59"/>
        <v>0</v>
      </c>
      <c r="Z272" s="58"/>
      <c r="AA272" s="58"/>
      <c r="AB272" s="60" t="str">
        <f t="shared" si="60"/>
        <v/>
      </c>
      <c r="AC272" s="21" t="b">
        <f t="shared" si="61"/>
        <v>0</v>
      </c>
      <c r="AD272" s="21" t="b">
        <f t="shared" si="62"/>
        <v>0</v>
      </c>
      <c r="AE272" s="21" t="b">
        <f t="shared" si="63"/>
        <v>0</v>
      </c>
      <c r="AF272" s="21" t="b">
        <f ca="1">OR(AND($AC272,NOT($AD272)),AND($AC272,OR(AND($G272="",$H272&lt;&gt;""),AND($G272&lt;&gt;"",$H272=""),AND($J272="",$K272&lt;&gt;""),AND($J272&lt;&gt;"",$K272=""),AND($M272="",$N272&lt;&gt;""),AND($M272&lt;&gt;"",$N272=""),AND($P272="",$Q272&lt;&gt;""),AND($P272&lt;&gt;"",$Q272=""),AND($S272="",$T272&lt;&gt;""),AND($S272&lt;&gt;"",$T272=""),AND($V272="",$W272&lt;&gt;""),AND($V272&lt;&gt;"",$W272=""))),AND($C272&lt;&gt;"",$E272&lt;&gt;"",LEFT(TRIM($C272),1)&lt;&gt;LEFT(TRIM($E272),1)),IF(OR($E272="",$F272=""),FALSE(),IFERROR(COUNTIF(INDIRECT("UNITS_"&amp;SUBSTITUTE(LEFT($E272,FIND(" ",$E272&amp;" ")-1),".","_")),$F272)=0,TRUE())),AND($B272&lt;&gt;"",OR(ISNUMBER(SEARCH("outro",LOWER($B272))),ISNUMBER(SEARCH("divers",LOWER($B272))),ISNUMBER(SEARCH("etc",LOWER($B272))))),OR(AND(ISNUMBER(SEARCH("comunic",LOWER($B272))),LEFT($E272,3)&lt;&gt;"4.4"),AND(ISNUMBER(SEARCH("monitor",LOWER($B272))),NOT(OR(LEFT($E272,3)="1.5",LEFT($E272,3)="2.5")))),AND($B272&lt;&gt;"",OR(LEFT($C272,1)="1",LEFT($C272,1)="2"),$D272=""),AND($D272&lt;&gt;"",NOT(OR(LEFT($C272,1)="1",LEFT($C272,1)="2"))),AND($D272&lt;&gt;"",COUNTIF(' PROJETO'!$B$14:$B$16,$D272)=0),IF($D272="",FALSE(),IF(COUNTIF(' PROJETO'!$B$14:$B$16,$D272)=0,FALSE(),IFERROR(INDEX(' PROJETO'!$C$14:$C$16,MATCH($D272,' PROJETO'!$B$14:$B$16,0))&lt;&gt;"Sim",FALSE()))))</f>
        <v>0</v>
      </c>
      <c r="AG272" s="21" t="b">
        <f>AND($AC272,$Y272&gt;'CONFG.  LISTAS'!$F$4,$Z272="",$AA272="")</f>
        <v>0</v>
      </c>
      <c r="AH272" s="21" t="str">
        <f t="shared" si="64"/>
        <v/>
      </c>
      <c r="AI272" s="43" t="str">
        <f ca="1">IF(NOT($AC272),"",IF(OR($B272="",$C272="",$E272="",$F272=""),"Preencha descrição, categoria, tipo e unidade.",IF(AND($B272&lt;&gt;"",OR(LEFT($C272,1)="1",LEFT($C272,1)="2"),$D272=""),"Informe a prática de restauração para itens diretos.",IF(AND($D272&lt;&gt;"",NOT(OR(LEFT($C272,1)="1",LEFT($C272,1)="2"))),"Custos indiretos não devem pertencer a uma prática específica.",IF(AND($D272&lt;&gt;"",COUNTIF(' PROJETO'!$B$14:$B$16,$D272)=0),"Prática de restauração inválida ou não cadastrada.",IF(IF($D272="",FALSE(),IF(COUNTIF(' PROJETO'!$B$14:$B$16,$D272)=0,FALSE(),IFERROR(INDEX(' PROJETO'!$C$14:$C$16,MATCH($D272,' PROJETO'!$B$14:$B$16,0))&lt;&gt;"Sim",FALSE()))),"A prática informada no item não foi selecionada na aba Projeto.",IF(AND(MAX($I272,$L272,$O272,$R272,$U272,$X272)&gt;'CONFG.  LISTAS'!$F$4,NOT(OR($Z272&lt;&gt;"",$AA272&lt;&gt;""))),"Memorial de cálculo ou anexo obrigatório não informado para item acima do limite.",IF(OR(AND($G272&lt;&gt;"",$H272&lt;&gt;"",OR($G272&lt;=0,$H272&lt;=0)),AND($J272&lt;&gt;"",$K272&lt;&gt;"",OR($J272&lt;=0,$K272&lt;=0)),AND($M272&lt;&gt;"",$N272&lt;&gt;"",OR($M272&lt;=0,$N272&lt;=0)),AND($P272&lt;&gt;"",$Q272&lt;&gt;"",OR($P272&lt;=0,$Q272&lt;=0)),AND($S272&lt;&gt;"",$T272&lt;&gt;"",OR($S272&lt;=0,$T272&lt;=0)),AND($V272&lt;&gt;"",$W272&lt;&gt;"",OR($V272&lt;=0,$W272&lt;=0))),"Revise os valores informados: valor unitário e quantidade devem ser maiores que zero.",IF(OR(AND($G272="",$H272&lt;&gt;""),AND($G272&lt;&gt;"",$H272=""),AND($J272="",$K272&lt;&gt;""),AND($J272&lt;&gt;"",$K272=""),AND($M272="",$N272&lt;&gt;""),AND($M272&lt;&gt;"",$N272=""),AND($P272="",$Q272&lt;&gt;""),AND($P272&lt;&gt;"",$Q272=""),AND($S272="",$T272&lt;&gt;""),AND($S272&lt;&gt;"",$T272=""),AND($V272="",$W272&lt;&gt;""),AND($V272&lt;&gt;"",$W272="")),"Há ano preenchido parcialmente: "&amp;TRIM(IF(AND($G272="",$H272&lt;&gt;""),"Ano 1 (falta valor unitário); ","")&amp;IF(AND($G272&lt;&gt;"",$H272=""),"Ano 1 (falta quantidade); ","")&amp;IF(AND($J272="",$K272&lt;&gt;""),"Ano 2 (falta valor unitário); ","")&amp;IF(AND($J272&lt;&gt;"",$K272=""),"Ano 2 (falta quantidade); ","")&amp;IF(AND($M272="",$N272&lt;&gt;""),"Ano 3 (falta valor unitário); ","")&amp;IF(AND($M272&lt;&gt;"",$N272=""),"Ano 3 (falta quantidade); ","")&amp;IF(AND($P272="",$Q272&lt;&gt;""),"Ano 4 (falta valor unitário); ","")&amp;IF(AND($P272&lt;&gt;"",$Q272=""),"Ano 4 (falta quantidade); ","")&amp;IF(AND($S272="",$T272&lt;&gt;""),"Ano 5 (falta valor unitário); ","")&amp;IF(AND($S272&lt;&gt;"",$T272=""),"Ano 5 (falta quantidade); ","")&amp;IF(AND($V272="",$W272&lt;&gt;""),"Ano 6 (falta valor unitário); ","")&amp;IF(AND($V272&lt;&gt;"",$W272=""),"Ano 6 (falta quantidade); ","")), IF(NOT(OR(AND($G272&lt;&gt;"",$H272&lt;&gt;""),AND($J272&lt;&gt;"",$K272&lt;&gt;""),AND($M272&lt;&gt;"",$N272&lt;&gt;""),AND($P272&lt;&gt;"",$Q272&lt;&gt;""),AND($S272&lt;&gt;"",$T272&lt;&gt;""),AND($V272&lt;&gt;"",$W272&lt;&gt;""))),"Informe pelo menos um ano completo com valor unitário e quantidade.",IF(AND($C272&lt;&gt;"",$E272&lt;&gt;"",LEFT(TRIM($C272),1)&lt;&gt;LEFT(TRIM($E272),1)),"Categoria e tipo estão incompatíveis.",IF(IF(OR($E272="",$F272=""),FALSE(),IFERROR(COUNTIF(INDIRECT("UNITS_"&amp;SUBSTITUTE(LEFT($E272,FIND(" ",$E272&amp;" ")-1),".","_")),$F272)=0,TRUE())),"Unidade incompatível com o tipo selecionado.",IF(OR(AND(ISNUMBER(SEARCH("comunic",LOWER($B272))),LEFT($E272,3)&lt;&gt;"4.4"),AND(ISNUMBER(SEARCH("monitor",LOWER($B272))),NOT(OR(LEFT($E272,3)="1.5",LEFT($E272,3)="2.5")))),"Revise a classificação do item conforme as regras de preenchimento.",IF(AND($B272&lt;&gt;"",OR(ISNUMBER(SEARCH("outro",LOWER($B272))),ISNUMBER(SEARCH("divers",LOWER($B272))),ISNUMBER(SEARCH("kit",LOWER($B272))),ISNUMBER(SEARCH("ferrament",LOWER($B272))),ISNUMBER(SEARCH("epi",LOWER($B272)))),NOT(OR($Z272&lt;&gt;"",$AA272&lt;&gt;""))),"Descrição muito genérica: detalhe melhor o item e registre o racional no memorial ou em anexo.",IF(AND($Y272=0,$B272&lt;&gt;"",OR($G272&lt;&gt;"",$H272&lt;&gt;"",$J272&lt;&gt;"",$K272&lt;&gt;"",$M272&lt;&gt;"",$N272&lt;&gt;"",$P272&lt;&gt;"",$Q272&lt;&gt;"",$S272&lt;&gt;"",$T272&lt;&gt;"",$V272&lt;&gt;"",$W272&lt;&gt;"")),"O item possui dados lançados, mas o total está zerado. Revise os valores informados.","")))))))))))))))</f>
        <v/>
      </c>
    </row>
    <row r="273" spans="1:35" ht="14.25" customHeight="1" x14ac:dyDescent="0.25">
      <c r="A273" s="57" t="str">
        <f t="shared" si="52"/>
        <v/>
      </c>
      <c r="B273" s="61"/>
      <c r="C273" s="61"/>
      <c r="D273" s="58"/>
      <c r="E273" s="61"/>
      <c r="F273" s="61"/>
      <c r="G273" s="272"/>
      <c r="H273" s="62"/>
      <c r="I273" s="273">
        <f t="shared" si="53"/>
        <v>0</v>
      </c>
      <c r="J273" s="272"/>
      <c r="K273" s="62"/>
      <c r="L273" s="270">
        <f t="shared" si="54"/>
        <v>0</v>
      </c>
      <c r="M273" s="272"/>
      <c r="N273" s="62"/>
      <c r="O273" s="270">
        <f t="shared" si="55"/>
        <v>0</v>
      </c>
      <c r="P273" s="272"/>
      <c r="Q273" s="62"/>
      <c r="R273" s="271">
        <f t="shared" si="56"/>
        <v>0</v>
      </c>
      <c r="S273" s="272"/>
      <c r="T273" s="62"/>
      <c r="U273" s="270">
        <f t="shared" si="57"/>
        <v>0</v>
      </c>
      <c r="V273" s="272"/>
      <c r="W273" s="62"/>
      <c r="X273" s="270">
        <f t="shared" si="58"/>
        <v>0</v>
      </c>
      <c r="Y273" s="270">
        <f t="shared" si="59"/>
        <v>0</v>
      </c>
      <c r="Z273" s="61"/>
      <c r="AA273" s="61"/>
      <c r="AB273" s="60" t="str">
        <f t="shared" si="60"/>
        <v/>
      </c>
      <c r="AC273" s="21" t="b">
        <f t="shared" si="61"/>
        <v>0</v>
      </c>
      <c r="AD273" s="21" t="b">
        <f t="shared" si="62"/>
        <v>0</v>
      </c>
      <c r="AE273" s="21" t="b">
        <f t="shared" si="63"/>
        <v>0</v>
      </c>
      <c r="AF273" s="21" t="b">
        <f ca="1">OR(AND($AC273,NOT($AD273)),AND($AC273,OR(AND($G273="",$H273&lt;&gt;""),AND($G273&lt;&gt;"",$H273=""),AND($J273="",$K273&lt;&gt;""),AND($J273&lt;&gt;"",$K273=""),AND($M273="",$N273&lt;&gt;""),AND($M273&lt;&gt;"",$N273=""),AND($P273="",$Q273&lt;&gt;""),AND($P273&lt;&gt;"",$Q273=""),AND($S273="",$T273&lt;&gt;""),AND($S273&lt;&gt;"",$T273=""),AND($V273="",$W273&lt;&gt;""),AND($V273&lt;&gt;"",$W273=""))),AND($C273&lt;&gt;"",$E273&lt;&gt;"",LEFT(TRIM($C273),1)&lt;&gt;LEFT(TRIM($E273),1)),IF(OR($E273="",$F273=""),FALSE(),IFERROR(COUNTIF(INDIRECT("UNITS_"&amp;SUBSTITUTE(LEFT($E273,FIND(" ",$E273&amp;" ")-1),".","_")),$F273)=0,TRUE())),AND($B273&lt;&gt;"",OR(ISNUMBER(SEARCH("outro",LOWER($B273))),ISNUMBER(SEARCH("divers",LOWER($B273))),ISNUMBER(SEARCH("etc",LOWER($B273))))),OR(AND(ISNUMBER(SEARCH("comunic",LOWER($B273))),LEFT($E273,3)&lt;&gt;"4.4"),AND(ISNUMBER(SEARCH("monitor",LOWER($B273))),NOT(OR(LEFT($E273,3)="1.5",LEFT($E273,3)="2.5")))),AND($B273&lt;&gt;"",OR(LEFT($C273,1)="1",LEFT($C273,1)="2"),$D273=""),AND($D273&lt;&gt;"",NOT(OR(LEFT($C273,1)="1",LEFT($C273,1)="2"))),AND($D273&lt;&gt;"",COUNTIF(' PROJETO'!$B$14:$B$16,$D273)=0),IF($D273="",FALSE(),IF(COUNTIF(' PROJETO'!$B$14:$B$16,$D273)=0,FALSE(),IFERROR(INDEX(' PROJETO'!$C$14:$C$16,MATCH($D273,' PROJETO'!$B$14:$B$16,0))&lt;&gt;"Sim",FALSE()))))</f>
        <v>0</v>
      </c>
      <c r="AG273" s="21" t="b">
        <f>AND($AC273,$Y273&gt;'CONFG.  LISTAS'!$F$4,$Z273="",$AA273="")</f>
        <v>0</v>
      </c>
      <c r="AH273" s="21" t="str">
        <f t="shared" si="64"/>
        <v/>
      </c>
      <c r="AI273" s="43" t="str">
        <f ca="1">IF(NOT($AC273),"",IF(OR($B273="",$C273="",$E273="",$F273=""),"Preencha descrição, categoria, tipo e unidade.",IF(AND($B273&lt;&gt;"",OR(LEFT($C273,1)="1",LEFT($C273,1)="2"),$D273=""),"Informe a prática de restauração para itens diretos.",IF(AND($D273&lt;&gt;"",NOT(OR(LEFT($C273,1)="1",LEFT($C273,1)="2"))),"Custos indiretos não devem pertencer a uma prática específica.",IF(AND($D273&lt;&gt;"",COUNTIF(' PROJETO'!$B$14:$B$16,$D273)=0),"Prática de restauração inválida ou não cadastrada.",IF(IF($D273="",FALSE(),IF(COUNTIF(' PROJETO'!$B$14:$B$16,$D273)=0,FALSE(),IFERROR(INDEX(' PROJETO'!$C$14:$C$16,MATCH($D273,' PROJETO'!$B$14:$B$16,0))&lt;&gt;"Sim",FALSE()))),"A prática informada no item não foi selecionada na aba Projeto.",IF(AND(MAX($I273,$L273,$O273,$R273,$U273,$X273)&gt;'CONFG.  LISTAS'!$F$4,NOT(OR($Z273&lt;&gt;"",$AA273&lt;&gt;""))),"Memorial de cálculo ou anexo obrigatório não informado para item acima do limite.",IF(OR(AND($G273&lt;&gt;"",$H273&lt;&gt;"",OR($G273&lt;=0,$H273&lt;=0)),AND($J273&lt;&gt;"",$K273&lt;&gt;"",OR($J273&lt;=0,$K273&lt;=0)),AND($M273&lt;&gt;"",$N273&lt;&gt;"",OR($M273&lt;=0,$N273&lt;=0)),AND($P273&lt;&gt;"",$Q273&lt;&gt;"",OR($P273&lt;=0,$Q273&lt;=0)),AND($S273&lt;&gt;"",$T273&lt;&gt;"",OR($S273&lt;=0,$T273&lt;=0)),AND($V273&lt;&gt;"",$W273&lt;&gt;"",OR($V273&lt;=0,$W273&lt;=0))),"Revise os valores informados: valor unitário e quantidade devem ser maiores que zero.",IF(OR(AND($G273="",$H273&lt;&gt;""),AND($G273&lt;&gt;"",$H273=""),AND($J273="",$K273&lt;&gt;""),AND($J273&lt;&gt;"",$K273=""),AND($M273="",$N273&lt;&gt;""),AND($M273&lt;&gt;"",$N273=""),AND($P273="",$Q273&lt;&gt;""),AND($P273&lt;&gt;"",$Q273=""),AND($S273="",$T273&lt;&gt;""),AND($S273&lt;&gt;"",$T273=""),AND($V273="",$W273&lt;&gt;""),AND($V273&lt;&gt;"",$W273="")),"Há ano preenchido parcialmente: "&amp;TRIM(IF(AND($G273="",$H273&lt;&gt;""),"Ano 1 (falta valor unitário); ","")&amp;IF(AND($G273&lt;&gt;"",$H273=""),"Ano 1 (falta quantidade); ","")&amp;IF(AND($J273="",$K273&lt;&gt;""),"Ano 2 (falta valor unitário); ","")&amp;IF(AND($J273&lt;&gt;"",$K273=""),"Ano 2 (falta quantidade); ","")&amp;IF(AND($M273="",$N273&lt;&gt;""),"Ano 3 (falta valor unitário); ","")&amp;IF(AND($M273&lt;&gt;"",$N273=""),"Ano 3 (falta quantidade); ","")&amp;IF(AND($P273="",$Q273&lt;&gt;""),"Ano 4 (falta valor unitário); ","")&amp;IF(AND($P273&lt;&gt;"",$Q273=""),"Ano 4 (falta quantidade); ","")&amp;IF(AND($S273="",$T273&lt;&gt;""),"Ano 5 (falta valor unitário); ","")&amp;IF(AND($S273&lt;&gt;"",$T273=""),"Ano 5 (falta quantidade); ","")&amp;IF(AND($V273="",$W273&lt;&gt;""),"Ano 6 (falta valor unitário); ","")&amp;IF(AND($V273&lt;&gt;"",$W273=""),"Ano 6 (falta quantidade); ","")), IF(NOT(OR(AND($G273&lt;&gt;"",$H273&lt;&gt;""),AND($J273&lt;&gt;"",$K273&lt;&gt;""),AND($M273&lt;&gt;"",$N273&lt;&gt;""),AND($P273&lt;&gt;"",$Q273&lt;&gt;""),AND($S273&lt;&gt;"",$T273&lt;&gt;""),AND($V273&lt;&gt;"",$W273&lt;&gt;""))),"Informe pelo menos um ano completo com valor unitário e quantidade.",IF(AND($C273&lt;&gt;"",$E273&lt;&gt;"",LEFT(TRIM($C273),1)&lt;&gt;LEFT(TRIM($E273),1)),"Categoria e tipo estão incompatíveis.",IF(IF(OR($E273="",$F273=""),FALSE(),IFERROR(COUNTIF(INDIRECT("UNITS_"&amp;SUBSTITUTE(LEFT($E273,FIND(" ",$E273&amp;" ")-1),".","_")),$F273)=0,TRUE())),"Unidade incompatível com o tipo selecionado.",IF(OR(AND(ISNUMBER(SEARCH("comunic",LOWER($B273))),LEFT($E273,3)&lt;&gt;"4.4"),AND(ISNUMBER(SEARCH("monitor",LOWER($B273))),NOT(OR(LEFT($E273,3)="1.5",LEFT($E273,3)="2.5")))),"Revise a classificação do item conforme as regras de preenchimento.",IF(AND($B273&lt;&gt;"",OR(ISNUMBER(SEARCH("outro",LOWER($B273))),ISNUMBER(SEARCH("divers",LOWER($B273))),ISNUMBER(SEARCH("kit",LOWER($B273))),ISNUMBER(SEARCH("ferrament",LOWER($B273))),ISNUMBER(SEARCH("epi",LOWER($B273)))),NOT(OR($Z273&lt;&gt;"",$AA273&lt;&gt;""))),"Descrição muito genérica: detalhe melhor o item e registre o racional no memorial ou em anexo.",IF(AND($Y273=0,$B273&lt;&gt;"",OR($G273&lt;&gt;"",$H273&lt;&gt;"",$J273&lt;&gt;"",$K273&lt;&gt;"",$M273&lt;&gt;"",$N273&lt;&gt;"",$P273&lt;&gt;"",$Q273&lt;&gt;"",$S273&lt;&gt;"",$T273&lt;&gt;"",$V273&lt;&gt;"",$W273&lt;&gt;"")),"O item possui dados lançados, mas o total está zerado. Revise os valores informados.","")))))))))))))))</f>
        <v/>
      </c>
    </row>
    <row r="274" spans="1:35" ht="14.25" customHeight="1" x14ac:dyDescent="0.25">
      <c r="A274" s="57" t="str">
        <f t="shared" si="52"/>
        <v/>
      </c>
      <c r="B274" s="58"/>
      <c r="C274" s="58"/>
      <c r="D274" s="58"/>
      <c r="E274" s="58"/>
      <c r="F274" s="58"/>
      <c r="G274" s="269"/>
      <c r="H274" s="59"/>
      <c r="I274" s="273">
        <f t="shared" si="53"/>
        <v>0</v>
      </c>
      <c r="J274" s="269"/>
      <c r="K274" s="59"/>
      <c r="L274" s="270">
        <f t="shared" si="54"/>
        <v>0</v>
      </c>
      <c r="M274" s="269"/>
      <c r="N274" s="59"/>
      <c r="O274" s="270">
        <f t="shared" si="55"/>
        <v>0</v>
      </c>
      <c r="P274" s="269"/>
      <c r="Q274" s="59"/>
      <c r="R274" s="271">
        <f t="shared" si="56"/>
        <v>0</v>
      </c>
      <c r="S274" s="269"/>
      <c r="T274" s="59"/>
      <c r="U274" s="270">
        <f t="shared" si="57"/>
        <v>0</v>
      </c>
      <c r="V274" s="269"/>
      <c r="W274" s="59"/>
      <c r="X274" s="270">
        <f t="shared" si="58"/>
        <v>0</v>
      </c>
      <c r="Y274" s="270">
        <f t="shared" si="59"/>
        <v>0</v>
      </c>
      <c r="Z274" s="58"/>
      <c r="AA274" s="58"/>
      <c r="AB274" s="60" t="str">
        <f t="shared" si="60"/>
        <v/>
      </c>
      <c r="AC274" s="21" t="b">
        <f t="shared" si="61"/>
        <v>0</v>
      </c>
      <c r="AD274" s="21" t="b">
        <f t="shared" si="62"/>
        <v>0</v>
      </c>
      <c r="AE274" s="21" t="b">
        <f t="shared" si="63"/>
        <v>0</v>
      </c>
      <c r="AF274" s="21" t="b">
        <f ca="1">OR(AND($AC274,NOT($AD274)),AND($AC274,OR(AND($G274="",$H274&lt;&gt;""),AND($G274&lt;&gt;"",$H274=""),AND($J274="",$K274&lt;&gt;""),AND($J274&lt;&gt;"",$K274=""),AND($M274="",$N274&lt;&gt;""),AND($M274&lt;&gt;"",$N274=""),AND($P274="",$Q274&lt;&gt;""),AND($P274&lt;&gt;"",$Q274=""),AND($S274="",$T274&lt;&gt;""),AND($S274&lt;&gt;"",$T274=""),AND($V274="",$W274&lt;&gt;""),AND($V274&lt;&gt;"",$W274=""))),AND($C274&lt;&gt;"",$E274&lt;&gt;"",LEFT(TRIM($C274),1)&lt;&gt;LEFT(TRIM($E274),1)),IF(OR($E274="",$F274=""),FALSE(),IFERROR(COUNTIF(INDIRECT("UNITS_"&amp;SUBSTITUTE(LEFT($E274,FIND(" ",$E274&amp;" ")-1),".","_")),$F274)=0,TRUE())),AND($B274&lt;&gt;"",OR(ISNUMBER(SEARCH("outro",LOWER($B274))),ISNUMBER(SEARCH("divers",LOWER($B274))),ISNUMBER(SEARCH("etc",LOWER($B274))))),OR(AND(ISNUMBER(SEARCH("comunic",LOWER($B274))),LEFT($E274,3)&lt;&gt;"4.4"),AND(ISNUMBER(SEARCH("monitor",LOWER($B274))),NOT(OR(LEFT($E274,3)="1.5",LEFT($E274,3)="2.5")))),AND($B274&lt;&gt;"",OR(LEFT($C274,1)="1",LEFT($C274,1)="2"),$D274=""),AND($D274&lt;&gt;"",NOT(OR(LEFT($C274,1)="1",LEFT($C274,1)="2"))),AND($D274&lt;&gt;"",COUNTIF(' PROJETO'!$B$14:$B$16,$D274)=0),IF($D274="",FALSE(),IF(COUNTIF(' PROJETO'!$B$14:$B$16,$D274)=0,FALSE(),IFERROR(INDEX(' PROJETO'!$C$14:$C$16,MATCH($D274,' PROJETO'!$B$14:$B$16,0))&lt;&gt;"Sim",FALSE()))))</f>
        <v>0</v>
      </c>
      <c r="AG274" s="21" t="b">
        <f>AND($AC274,$Y274&gt;'CONFG.  LISTAS'!$F$4,$Z274="",$AA274="")</f>
        <v>0</v>
      </c>
      <c r="AH274" s="21" t="str">
        <f t="shared" si="64"/>
        <v/>
      </c>
      <c r="AI274" s="43" t="str">
        <f ca="1">IF(NOT($AC274),"",IF(OR($B274="",$C274="",$E274="",$F274=""),"Preencha descrição, categoria, tipo e unidade.",IF(AND($B274&lt;&gt;"",OR(LEFT($C274,1)="1",LEFT($C274,1)="2"),$D274=""),"Informe a prática de restauração para itens diretos.",IF(AND($D274&lt;&gt;"",NOT(OR(LEFT($C274,1)="1",LEFT($C274,1)="2"))),"Custos indiretos não devem pertencer a uma prática específica.",IF(AND($D274&lt;&gt;"",COUNTIF(' PROJETO'!$B$14:$B$16,$D274)=0),"Prática de restauração inválida ou não cadastrada.",IF(IF($D274="",FALSE(),IF(COUNTIF(' PROJETO'!$B$14:$B$16,$D274)=0,FALSE(),IFERROR(INDEX(' PROJETO'!$C$14:$C$16,MATCH($D274,' PROJETO'!$B$14:$B$16,0))&lt;&gt;"Sim",FALSE()))),"A prática informada no item não foi selecionada na aba Projeto.",IF(AND(MAX($I274,$L274,$O274,$R274,$U274,$X274)&gt;'CONFG.  LISTAS'!$F$4,NOT(OR($Z274&lt;&gt;"",$AA274&lt;&gt;""))),"Memorial de cálculo ou anexo obrigatório não informado para item acima do limite.",IF(OR(AND($G274&lt;&gt;"",$H274&lt;&gt;"",OR($G274&lt;=0,$H274&lt;=0)),AND($J274&lt;&gt;"",$K274&lt;&gt;"",OR($J274&lt;=0,$K274&lt;=0)),AND($M274&lt;&gt;"",$N274&lt;&gt;"",OR($M274&lt;=0,$N274&lt;=0)),AND($P274&lt;&gt;"",$Q274&lt;&gt;"",OR($P274&lt;=0,$Q274&lt;=0)),AND($S274&lt;&gt;"",$T274&lt;&gt;"",OR($S274&lt;=0,$T274&lt;=0)),AND($V274&lt;&gt;"",$W274&lt;&gt;"",OR($V274&lt;=0,$W274&lt;=0))),"Revise os valores informados: valor unitário e quantidade devem ser maiores que zero.",IF(OR(AND($G274="",$H274&lt;&gt;""),AND($G274&lt;&gt;"",$H274=""),AND($J274="",$K274&lt;&gt;""),AND($J274&lt;&gt;"",$K274=""),AND($M274="",$N274&lt;&gt;""),AND($M274&lt;&gt;"",$N274=""),AND($P274="",$Q274&lt;&gt;""),AND($P274&lt;&gt;"",$Q274=""),AND($S274="",$T274&lt;&gt;""),AND($S274&lt;&gt;"",$T274=""),AND($V274="",$W274&lt;&gt;""),AND($V274&lt;&gt;"",$W274="")),"Há ano preenchido parcialmente: "&amp;TRIM(IF(AND($G274="",$H274&lt;&gt;""),"Ano 1 (falta valor unitário); ","")&amp;IF(AND($G274&lt;&gt;"",$H274=""),"Ano 1 (falta quantidade); ","")&amp;IF(AND($J274="",$K274&lt;&gt;""),"Ano 2 (falta valor unitário); ","")&amp;IF(AND($J274&lt;&gt;"",$K274=""),"Ano 2 (falta quantidade); ","")&amp;IF(AND($M274="",$N274&lt;&gt;""),"Ano 3 (falta valor unitário); ","")&amp;IF(AND($M274&lt;&gt;"",$N274=""),"Ano 3 (falta quantidade); ","")&amp;IF(AND($P274="",$Q274&lt;&gt;""),"Ano 4 (falta valor unitário); ","")&amp;IF(AND($P274&lt;&gt;"",$Q274=""),"Ano 4 (falta quantidade); ","")&amp;IF(AND($S274="",$T274&lt;&gt;""),"Ano 5 (falta valor unitário); ","")&amp;IF(AND($S274&lt;&gt;"",$T274=""),"Ano 5 (falta quantidade); ","")&amp;IF(AND($V274="",$W274&lt;&gt;""),"Ano 6 (falta valor unitário); ","")&amp;IF(AND($V274&lt;&gt;"",$W274=""),"Ano 6 (falta quantidade); ","")), IF(NOT(OR(AND($G274&lt;&gt;"",$H274&lt;&gt;""),AND($J274&lt;&gt;"",$K274&lt;&gt;""),AND($M274&lt;&gt;"",$N274&lt;&gt;""),AND($P274&lt;&gt;"",$Q274&lt;&gt;""),AND($S274&lt;&gt;"",$T274&lt;&gt;""),AND($V274&lt;&gt;"",$W274&lt;&gt;""))),"Informe pelo menos um ano completo com valor unitário e quantidade.",IF(AND($C274&lt;&gt;"",$E274&lt;&gt;"",LEFT(TRIM($C274),1)&lt;&gt;LEFT(TRIM($E274),1)),"Categoria e tipo estão incompatíveis.",IF(IF(OR($E274="",$F274=""),FALSE(),IFERROR(COUNTIF(INDIRECT("UNITS_"&amp;SUBSTITUTE(LEFT($E274,FIND(" ",$E274&amp;" ")-1),".","_")),$F274)=0,TRUE())),"Unidade incompatível com o tipo selecionado.",IF(OR(AND(ISNUMBER(SEARCH("comunic",LOWER($B274))),LEFT($E274,3)&lt;&gt;"4.4"),AND(ISNUMBER(SEARCH("monitor",LOWER($B274))),NOT(OR(LEFT($E274,3)="1.5",LEFT($E274,3)="2.5")))),"Revise a classificação do item conforme as regras de preenchimento.",IF(AND($B274&lt;&gt;"",OR(ISNUMBER(SEARCH("outro",LOWER($B274))),ISNUMBER(SEARCH("divers",LOWER($B274))),ISNUMBER(SEARCH("kit",LOWER($B274))),ISNUMBER(SEARCH("ferrament",LOWER($B274))),ISNUMBER(SEARCH("epi",LOWER($B274)))),NOT(OR($Z274&lt;&gt;"",$AA274&lt;&gt;""))),"Descrição muito genérica: detalhe melhor o item e registre o racional no memorial ou em anexo.",IF(AND($Y274=0,$B274&lt;&gt;"",OR($G274&lt;&gt;"",$H274&lt;&gt;"",$J274&lt;&gt;"",$K274&lt;&gt;"",$M274&lt;&gt;"",$N274&lt;&gt;"",$P274&lt;&gt;"",$Q274&lt;&gt;"",$S274&lt;&gt;"",$T274&lt;&gt;"",$V274&lt;&gt;"",$W274&lt;&gt;"")),"O item possui dados lançados, mas o total está zerado. Revise os valores informados.","")))))))))))))))</f>
        <v/>
      </c>
    </row>
    <row r="275" spans="1:35" ht="14.25" customHeight="1" x14ac:dyDescent="0.25">
      <c r="A275" s="57" t="str">
        <f t="shared" si="52"/>
        <v/>
      </c>
      <c r="B275" s="61"/>
      <c r="C275" s="61"/>
      <c r="D275" s="58"/>
      <c r="E275" s="61"/>
      <c r="F275" s="61"/>
      <c r="G275" s="272"/>
      <c r="H275" s="62"/>
      <c r="I275" s="273">
        <f t="shared" si="53"/>
        <v>0</v>
      </c>
      <c r="J275" s="272"/>
      <c r="K275" s="62"/>
      <c r="L275" s="270">
        <f t="shared" si="54"/>
        <v>0</v>
      </c>
      <c r="M275" s="272"/>
      <c r="N275" s="62"/>
      <c r="O275" s="270">
        <f t="shared" si="55"/>
        <v>0</v>
      </c>
      <c r="P275" s="272"/>
      <c r="Q275" s="62"/>
      <c r="R275" s="271">
        <f t="shared" si="56"/>
        <v>0</v>
      </c>
      <c r="S275" s="272"/>
      <c r="T275" s="62"/>
      <c r="U275" s="270">
        <f t="shared" si="57"/>
        <v>0</v>
      </c>
      <c r="V275" s="272"/>
      <c r="W275" s="62"/>
      <c r="X275" s="270">
        <f t="shared" si="58"/>
        <v>0</v>
      </c>
      <c r="Y275" s="270">
        <f t="shared" si="59"/>
        <v>0</v>
      </c>
      <c r="Z275" s="61"/>
      <c r="AA275" s="61"/>
      <c r="AB275" s="60" t="str">
        <f t="shared" si="60"/>
        <v/>
      </c>
      <c r="AC275" s="21" t="b">
        <f t="shared" si="61"/>
        <v>0</v>
      </c>
      <c r="AD275" s="21" t="b">
        <f t="shared" si="62"/>
        <v>0</v>
      </c>
      <c r="AE275" s="21" t="b">
        <f t="shared" si="63"/>
        <v>0</v>
      </c>
      <c r="AF275" s="21" t="b">
        <f ca="1">OR(AND($AC275,NOT($AD275)),AND($AC275,OR(AND($G275="",$H275&lt;&gt;""),AND($G275&lt;&gt;"",$H275=""),AND($J275="",$K275&lt;&gt;""),AND($J275&lt;&gt;"",$K275=""),AND($M275="",$N275&lt;&gt;""),AND($M275&lt;&gt;"",$N275=""),AND($P275="",$Q275&lt;&gt;""),AND($P275&lt;&gt;"",$Q275=""),AND($S275="",$T275&lt;&gt;""),AND($S275&lt;&gt;"",$T275=""),AND($V275="",$W275&lt;&gt;""),AND($V275&lt;&gt;"",$W275=""))),AND($C275&lt;&gt;"",$E275&lt;&gt;"",LEFT(TRIM($C275),1)&lt;&gt;LEFT(TRIM($E275),1)),IF(OR($E275="",$F275=""),FALSE(),IFERROR(COUNTIF(INDIRECT("UNITS_"&amp;SUBSTITUTE(LEFT($E275,FIND(" ",$E275&amp;" ")-1),".","_")),$F275)=0,TRUE())),AND($B275&lt;&gt;"",OR(ISNUMBER(SEARCH("outro",LOWER($B275))),ISNUMBER(SEARCH("divers",LOWER($B275))),ISNUMBER(SEARCH("etc",LOWER($B275))))),OR(AND(ISNUMBER(SEARCH("comunic",LOWER($B275))),LEFT($E275,3)&lt;&gt;"4.4"),AND(ISNUMBER(SEARCH("monitor",LOWER($B275))),NOT(OR(LEFT($E275,3)="1.5",LEFT($E275,3)="2.5")))),AND($B275&lt;&gt;"",OR(LEFT($C275,1)="1",LEFT($C275,1)="2"),$D275=""),AND($D275&lt;&gt;"",NOT(OR(LEFT($C275,1)="1",LEFT($C275,1)="2"))),AND($D275&lt;&gt;"",COUNTIF(' PROJETO'!$B$14:$B$16,$D275)=0),IF($D275="",FALSE(),IF(COUNTIF(' PROJETO'!$B$14:$B$16,$D275)=0,FALSE(),IFERROR(INDEX(' PROJETO'!$C$14:$C$16,MATCH($D275,' PROJETO'!$B$14:$B$16,0))&lt;&gt;"Sim",FALSE()))))</f>
        <v>0</v>
      </c>
      <c r="AG275" s="21" t="b">
        <f>AND($AC275,$Y275&gt;'CONFG.  LISTAS'!$F$4,$Z275="",$AA275="")</f>
        <v>0</v>
      </c>
      <c r="AH275" s="21" t="str">
        <f t="shared" si="64"/>
        <v/>
      </c>
      <c r="AI275" s="43" t="str">
        <f ca="1">IF(NOT($AC275),"",IF(OR($B275="",$C275="",$E275="",$F275=""),"Preencha descrição, categoria, tipo e unidade.",IF(AND($B275&lt;&gt;"",OR(LEFT($C275,1)="1",LEFT($C275,1)="2"),$D275=""),"Informe a prática de restauração para itens diretos.",IF(AND($D275&lt;&gt;"",NOT(OR(LEFT($C275,1)="1",LEFT($C275,1)="2"))),"Custos indiretos não devem pertencer a uma prática específica.",IF(AND($D275&lt;&gt;"",COUNTIF(' PROJETO'!$B$14:$B$16,$D275)=0),"Prática de restauração inválida ou não cadastrada.",IF(IF($D275="",FALSE(),IF(COUNTIF(' PROJETO'!$B$14:$B$16,$D275)=0,FALSE(),IFERROR(INDEX(' PROJETO'!$C$14:$C$16,MATCH($D275,' PROJETO'!$B$14:$B$16,0))&lt;&gt;"Sim",FALSE()))),"A prática informada no item não foi selecionada na aba Projeto.",IF(AND(MAX($I275,$L275,$O275,$R275,$U275,$X275)&gt;'CONFG.  LISTAS'!$F$4,NOT(OR($Z275&lt;&gt;"",$AA275&lt;&gt;""))),"Memorial de cálculo ou anexo obrigatório não informado para item acima do limite.",IF(OR(AND($G275&lt;&gt;"",$H275&lt;&gt;"",OR($G275&lt;=0,$H275&lt;=0)),AND($J275&lt;&gt;"",$K275&lt;&gt;"",OR($J275&lt;=0,$K275&lt;=0)),AND($M275&lt;&gt;"",$N275&lt;&gt;"",OR($M275&lt;=0,$N275&lt;=0)),AND($P275&lt;&gt;"",$Q275&lt;&gt;"",OR($P275&lt;=0,$Q275&lt;=0)),AND($S275&lt;&gt;"",$T275&lt;&gt;"",OR($S275&lt;=0,$T275&lt;=0)),AND($V275&lt;&gt;"",$W275&lt;&gt;"",OR($V275&lt;=0,$W275&lt;=0))),"Revise os valores informados: valor unitário e quantidade devem ser maiores que zero.",IF(OR(AND($G275="",$H275&lt;&gt;""),AND($G275&lt;&gt;"",$H275=""),AND($J275="",$K275&lt;&gt;""),AND($J275&lt;&gt;"",$K275=""),AND($M275="",$N275&lt;&gt;""),AND($M275&lt;&gt;"",$N275=""),AND($P275="",$Q275&lt;&gt;""),AND($P275&lt;&gt;"",$Q275=""),AND($S275="",$T275&lt;&gt;""),AND($S275&lt;&gt;"",$T275=""),AND($V275="",$W275&lt;&gt;""),AND($V275&lt;&gt;"",$W275="")),"Há ano preenchido parcialmente: "&amp;TRIM(IF(AND($G275="",$H275&lt;&gt;""),"Ano 1 (falta valor unitário); ","")&amp;IF(AND($G275&lt;&gt;"",$H275=""),"Ano 1 (falta quantidade); ","")&amp;IF(AND($J275="",$K275&lt;&gt;""),"Ano 2 (falta valor unitário); ","")&amp;IF(AND($J275&lt;&gt;"",$K275=""),"Ano 2 (falta quantidade); ","")&amp;IF(AND($M275="",$N275&lt;&gt;""),"Ano 3 (falta valor unitário); ","")&amp;IF(AND($M275&lt;&gt;"",$N275=""),"Ano 3 (falta quantidade); ","")&amp;IF(AND($P275="",$Q275&lt;&gt;""),"Ano 4 (falta valor unitário); ","")&amp;IF(AND($P275&lt;&gt;"",$Q275=""),"Ano 4 (falta quantidade); ","")&amp;IF(AND($S275="",$T275&lt;&gt;""),"Ano 5 (falta valor unitário); ","")&amp;IF(AND($S275&lt;&gt;"",$T275=""),"Ano 5 (falta quantidade); ","")&amp;IF(AND($V275="",$W275&lt;&gt;""),"Ano 6 (falta valor unitário); ","")&amp;IF(AND($V275&lt;&gt;"",$W275=""),"Ano 6 (falta quantidade); ","")), IF(NOT(OR(AND($G275&lt;&gt;"",$H275&lt;&gt;""),AND($J275&lt;&gt;"",$K275&lt;&gt;""),AND($M275&lt;&gt;"",$N275&lt;&gt;""),AND($P275&lt;&gt;"",$Q275&lt;&gt;""),AND($S275&lt;&gt;"",$T275&lt;&gt;""),AND($V275&lt;&gt;"",$W275&lt;&gt;""))),"Informe pelo menos um ano completo com valor unitário e quantidade.",IF(AND($C275&lt;&gt;"",$E275&lt;&gt;"",LEFT(TRIM($C275),1)&lt;&gt;LEFT(TRIM($E275),1)),"Categoria e tipo estão incompatíveis.",IF(IF(OR($E275="",$F275=""),FALSE(),IFERROR(COUNTIF(INDIRECT("UNITS_"&amp;SUBSTITUTE(LEFT($E275,FIND(" ",$E275&amp;" ")-1),".","_")),$F275)=0,TRUE())),"Unidade incompatível com o tipo selecionado.",IF(OR(AND(ISNUMBER(SEARCH("comunic",LOWER($B275))),LEFT($E275,3)&lt;&gt;"4.4"),AND(ISNUMBER(SEARCH("monitor",LOWER($B275))),NOT(OR(LEFT($E275,3)="1.5",LEFT($E275,3)="2.5")))),"Revise a classificação do item conforme as regras de preenchimento.",IF(AND($B275&lt;&gt;"",OR(ISNUMBER(SEARCH("outro",LOWER($B275))),ISNUMBER(SEARCH("divers",LOWER($B275))),ISNUMBER(SEARCH("kit",LOWER($B275))),ISNUMBER(SEARCH("ferrament",LOWER($B275))),ISNUMBER(SEARCH("epi",LOWER($B275)))),NOT(OR($Z275&lt;&gt;"",$AA275&lt;&gt;""))),"Descrição muito genérica: detalhe melhor o item e registre o racional no memorial ou em anexo.",IF(AND($Y275=0,$B275&lt;&gt;"",OR($G275&lt;&gt;"",$H275&lt;&gt;"",$J275&lt;&gt;"",$K275&lt;&gt;"",$M275&lt;&gt;"",$N275&lt;&gt;"",$P275&lt;&gt;"",$Q275&lt;&gt;"",$S275&lt;&gt;"",$T275&lt;&gt;"",$V275&lt;&gt;"",$W275&lt;&gt;"")),"O item possui dados lançados, mas o total está zerado. Revise os valores informados.","")))))))))))))))</f>
        <v/>
      </c>
    </row>
    <row r="276" spans="1:35" ht="14.25" customHeight="1" x14ac:dyDescent="0.25">
      <c r="A276" s="57" t="str">
        <f t="shared" si="52"/>
        <v/>
      </c>
      <c r="B276" s="58"/>
      <c r="C276" s="58"/>
      <c r="D276" s="58"/>
      <c r="E276" s="58"/>
      <c r="F276" s="58"/>
      <c r="G276" s="269"/>
      <c r="H276" s="59"/>
      <c r="I276" s="273">
        <f t="shared" si="53"/>
        <v>0</v>
      </c>
      <c r="J276" s="269"/>
      <c r="K276" s="59"/>
      <c r="L276" s="270">
        <f t="shared" si="54"/>
        <v>0</v>
      </c>
      <c r="M276" s="269"/>
      <c r="N276" s="59"/>
      <c r="O276" s="270">
        <f t="shared" si="55"/>
        <v>0</v>
      </c>
      <c r="P276" s="269"/>
      <c r="Q276" s="59"/>
      <c r="R276" s="271">
        <f t="shared" si="56"/>
        <v>0</v>
      </c>
      <c r="S276" s="269"/>
      <c r="T276" s="59"/>
      <c r="U276" s="270">
        <f t="shared" si="57"/>
        <v>0</v>
      </c>
      <c r="V276" s="269"/>
      <c r="W276" s="59"/>
      <c r="X276" s="270">
        <f t="shared" si="58"/>
        <v>0</v>
      </c>
      <c r="Y276" s="270">
        <f t="shared" si="59"/>
        <v>0</v>
      </c>
      <c r="Z276" s="58"/>
      <c r="AA276" s="58"/>
      <c r="AB276" s="60" t="str">
        <f t="shared" si="60"/>
        <v/>
      </c>
      <c r="AC276" s="21" t="b">
        <f t="shared" si="61"/>
        <v>0</v>
      </c>
      <c r="AD276" s="21" t="b">
        <f t="shared" si="62"/>
        <v>0</v>
      </c>
      <c r="AE276" s="21" t="b">
        <f t="shared" si="63"/>
        <v>0</v>
      </c>
      <c r="AF276" s="21" t="b">
        <f ca="1">OR(AND($AC276,NOT($AD276)),AND($AC276,OR(AND($G276="",$H276&lt;&gt;""),AND($G276&lt;&gt;"",$H276=""),AND($J276="",$K276&lt;&gt;""),AND($J276&lt;&gt;"",$K276=""),AND($M276="",$N276&lt;&gt;""),AND($M276&lt;&gt;"",$N276=""),AND($P276="",$Q276&lt;&gt;""),AND($P276&lt;&gt;"",$Q276=""),AND($S276="",$T276&lt;&gt;""),AND($S276&lt;&gt;"",$T276=""),AND($V276="",$W276&lt;&gt;""),AND($V276&lt;&gt;"",$W276=""))),AND($C276&lt;&gt;"",$E276&lt;&gt;"",LEFT(TRIM($C276),1)&lt;&gt;LEFT(TRIM($E276),1)),IF(OR($E276="",$F276=""),FALSE(),IFERROR(COUNTIF(INDIRECT("UNITS_"&amp;SUBSTITUTE(LEFT($E276,FIND(" ",$E276&amp;" ")-1),".","_")),$F276)=0,TRUE())),AND($B276&lt;&gt;"",OR(ISNUMBER(SEARCH("outro",LOWER($B276))),ISNUMBER(SEARCH("divers",LOWER($B276))),ISNUMBER(SEARCH("etc",LOWER($B276))))),OR(AND(ISNUMBER(SEARCH("comunic",LOWER($B276))),LEFT($E276,3)&lt;&gt;"4.4"),AND(ISNUMBER(SEARCH("monitor",LOWER($B276))),NOT(OR(LEFT($E276,3)="1.5",LEFT($E276,3)="2.5")))),AND($B276&lt;&gt;"",OR(LEFT($C276,1)="1",LEFT($C276,1)="2"),$D276=""),AND($D276&lt;&gt;"",NOT(OR(LEFT($C276,1)="1",LEFT($C276,1)="2"))),AND($D276&lt;&gt;"",COUNTIF(' PROJETO'!$B$14:$B$16,$D276)=0),IF($D276="",FALSE(),IF(COUNTIF(' PROJETO'!$B$14:$B$16,$D276)=0,FALSE(),IFERROR(INDEX(' PROJETO'!$C$14:$C$16,MATCH($D276,' PROJETO'!$B$14:$B$16,0))&lt;&gt;"Sim",FALSE()))))</f>
        <v>0</v>
      </c>
      <c r="AG276" s="21" t="b">
        <f>AND($AC276,$Y276&gt;'CONFG.  LISTAS'!$F$4,$Z276="",$AA276="")</f>
        <v>0</v>
      </c>
      <c r="AH276" s="21" t="str">
        <f t="shared" si="64"/>
        <v/>
      </c>
      <c r="AI276" s="43" t="str">
        <f ca="1">IF(NOT($AC276),"",IF(OR($B276="",$C276="",$E276="",$F276=""),"Preencha descrição, categoria, tipo e unidade.",IF(AND($B276&lt;&gt;"",OR(LEFT($C276,1)="1",LEFT($C276,1)="2"),$D276=""),"Informe a prática de restauração para itens diretos.",IF(AND($D276&lt;&gt;"",NOT(OR(LEFT($C276,1)="1",LEFT($C276,1)="2"))),"Custos indiretos não devem pertencer a uma prática específica.",IF(AND($D276&lt;&gt;"",COUNTIF(' PROJETO'!$B$14:$B$16,$D276)=0),"Prática de restauração inválida ou não cadastrada.",IF(IF($D276="",FALSE(),IF(COUNTIF(' PROJETO'!$B$14:$B$16,$D276)=0,FALSE(),IFERROR(INDEX(' PROJETO'!$C$14:$C$16,MATCH($D276,' PROJETO'!$B$14:$B$16,0))&lt;&gt;"Sim",FALSE()))),"A prática informada no item não foi selecionada na aba Projeto.",IF(AND(MAX($I276,$L276,$O276,$R276,$U276,$X276)&gt;'CONFG.  LISTAS'!$F$4,NOT(OR($Z276&lt;&gt;"",$AA276&lt;&gt;""))),"Memorial de cálculo ou anexo obrigatório não informado para item acima do limite.",IF(OR(AND($G276&lt;&gt;"",$H276&lt;&gt;"",OR($G276&lt;=0,$H276&lt;=0)),AND($J276&lt;&gt;"",$K276&lt;&gt;"",OR($J276&lt;=0,$K276&lt;=0)),AND($M276&lt;&gt;"",$N276&lt;&gt;"",OR($M276&lt;=0,$N276&lt;=0)),AND($P276&lt;&gt;"",$Q276&lt;&gt;"",OR($P276&lt;=0,$Q276&lt;=0)),AND($S276&lt;&gt;"",$T276&lt;&gt;"",OR($S276&lt;=0,$T276&lt;=0)),AND($V276&lt;&gt;"",$W276&lt;&gt;"",OR($V276&lt;=0,$W276&lt;=0))),"Revise os valores informados: valor unitário e quantidade devem ser maiores que zero.",IF(OR(AND($G276="",$H276&lt;&gt;""),AND($G276&lt;&gt;"",$H276=""),AND($J276="",$K276&lt;&gt;""),AND($J276&lt;&gt;"",$K276=""),AND($M276="",$N276&lt;&gt;""),AND($M276&lt;&gt;"",$N276=""),AND($P276="",$Q276&lt;&gt;""),AND($P276&lt;&gt;"",$Q276=""),AND($S276="",$T276&lt;&gt;""),AND($S276&lt;&gt;"",$T276=""),AND($V276="",$W276&lt;&gt;""),AND($V276&lt;&gt;"",$W276="")),"Há ano preenchido parcialmente: "&amp;TRIM(IF(AND($G276="",$H276&lt;&gt;""),"Ano 1 (falta valor unitário); ","")&amp;IF(AND($G276&lt;&gt;"",$H276=""),"Ano 1 (falta quantidade); ","")&amp;IF(AND($J276="",$K276&lt;&gt;""),"Ano 2 (falta valor unitário); ","")&amp;IF(AND($J276&lt;&gt;"",$K276=""),"Ano 2 (falta quantidade); ","")&amp;IF(AND($M276="",$N276&lt;&gt;""),"Ano 3 (falta valor unitário); ","")&amp;IF(AND($M276&lt;&gt;"",$N276=""),"Ano 3 (falta quantidade); ","")&amp;IF(AND($P276="",$Q276&lt;&gt;""),"Ano 4 (falta valor unitário); ","")&amp;IF(AND($P276&lt;&gt;"",$Q276=""),"Ano 4 (falta quantidade); ","")&amp;IF(AND($S276="",$T276&lt;&gt;""),"Ano 5 (falta valor unitário); ","")&amp;IF(AND($S276&lt;&gt;"",$T276=""),"Ano 5 (falta quantidade); ","")&amp;IF(AND($V276="",$W276&lt;&gt;""),"Ano 6 (falta valor unitário); ","")&amp;IF(AND($V276&lt;&gt;"",$W276=""),"Ano 6 (falta quantidade); ","")), IF(NOT(OR(AND($G276&lt;&gt;"",$H276&lt;&gt;""),AND($J276&lt;&gt;"",$K276&lt;&gt;""),AND($M276&lt;&gt;"",$N276&lt;&gt;""),AND($P276&lt;&gt;"",$Q276&lt;&gt;""),AND($S276&lt;&gt;"",$T276&lt;&gt;""),AND($V276&lt;&gt;"",$W276&lt;&gt;""))),"Informe pelo menos um ano completo com valor unitário e quantidade.",IF(AND($C276&lt;&gt;"",$E276&lt;&gt;"",LEFT(TRIM($C276),1)&lt;&gt;LEFT(TRIM($E276),1)),"Categoria e tipo estão incompatíveis.",IF(IF(OR($E276="",$F276=""),FALSE(),IFERROR(COUNTIF(INDIRECT("UNITS_"&amp;SUBSTITUTE(LEFT($E276,FIND(" ",$E276&amp;" ")-1),".","_")),$F276)=0,TRUE())),"Unidade incompatível com o tipo selecionado.",IF(OR(AND(ISNUMBER(SEARCH("comunic",LOWER($B276))),LEFT($E276,3)&lt;&gt;"4.4"),AND(ISNUMBER(SEARCH("monitor",LOWER($B276))),NOT(OR(LEFT($E276,3)="1.5",LEFT($E276,3)="2.5")))),"Revise a classificação do item conforme as regras de preenchimento.",IF(AND($B276&lt;&gt;"",OR(ISNUMBER(SEARCH("outro",LOWER($B276))),ISNUMBER(SEARCH("divers",LOWER($B276))),ISNUMBER(SEARCH("kit",LOWER($B276))),ISNUMBER(SEARCH("ferrament",LOWER($B276))),ISNUMBER(SEARCH("epi",LOWER($B276)))),NOT(OR($Z276&lt;&gt;"",$AA276&lt;&gt;""))),"Descrição muito genérica: detalhe melhor o item e registre o racional no memorial ou em anexo.",IF(AND($Y276=0,$B276&lt;&gt;"",OR($G276&lt;&gt;"",$H276&lt;&gt;"",$J276&lt;&gt;"",$K276&lt;&gt;"",$M276&lt;&gt;"",$N276&lt;&gt;"",$P276&lt;&gt;"",$Q276&lt;&gt;"",$S276&lt;&gt;"",$T276&lt;&gt;"",$V276&lt;&gt;"",$W276&lt;&gt;"")),"O item possui dados lançados, mas o total está zerado. Revise os valores informados.","")))))))))))))))</f>
        <v/>
      </c>
    </row>
    <row r="277" spans="1:35" ht="14.25" customHeight="1" x14ac:dyDescent="0.25">
      <c r="A277" s="57" t="str">
        <f t="shared" si="52"/>
        <v/>
      </c>
      <c r="B277" s="61"/>
      <c r="C277" s="61"/>
      <c r="D277" s="58"/>
      <c r="E277" s="61"/>
      <c r="F277" s="61"/>
      <c r="G277" s="272"/>
      <c r="H277" s="62"/>
      <c r="I277" s="273">
        <f t="shared" si="53"/>
        <v>0</v>
      </c>
      <c r="J277" s="272"/>
      <c r="K277" s="62"/>
      <c r="L277" s="270">
        <f t="shared" si="54"/>
        <v>0</v>
      </c>
      <c r="M277" s="272"/>
      <c r="N277" s="62"/>
      <c r="O277" s="270">
        <f t="shared" si="55"/>
        <v>0</v>
      </c>
      <c r="P277" s="272"/>
      <c r="Q277" s="62"/>
      <c r="R277" s="271">
        <f t="shared" si="56"/>
        <v>0</v>
      </c>
      <c r="S277" s="272"/>
      <c r="T277" s="62"/>
      <c r="U277" s="270">
        <f t="shared" si="57"/>
        <v>0</v>
      </c>
      <c r="V277" s="272"/>
      <c r="W277" s="62"/>
      <c r="X277" s="270">
        <f t="shared" si="58"/>
        <v>0</v>
      </c>
      <c r="Y277" s="270">
        <f t="shared" si="59"/>
        <v>0</v>
      </c>
      <c r="Z277" s="61"/>
      <c r="AA277" s="61"/>
      <c r="AB277" s="60" t="str">
        <f t="shared" si="60"/>
        <v/>
      </c>
      <c r="AC277" s="21" t="b">
        <f t="shared" si="61"/>
        <v>0</v>
      </c>
      <c r="AD277" s="21" t="b">
        <f t="shared" si="62"/>
        <v>0</v>
      </c>
      <c r="AE277" s="21" t="b">
        <f t="shared" si="63"/>
        <v>0</v>
      </c>
      <c r="AF277" s="21" t="b">
        <f ca="1">OR(AND($AC277,NOT($AD277)),AND($AC277,OR(AND($G277="",$H277&lt;&gt;""),AND($G277&lt;&gt;"",$H277=""),AND($J277="",$K277&lt;&gt;""),AND($J277&lt;&gt;"",$K277=""),AND($M277="",$N277&lt;&gt;""),AND($M277&lt;&gt;"",$N277=""),AND($P277="",$Q277&lt;&gt;""),AND($P277&lt;&gt;"",$Q277=""),AND($S277="",$T277&lt;&gt;""),AND($S277&lt;&gt;"",$T277=""),AND($V277="",$W277&lt;&gt;""),AND($V277&lt;&gt;"",$W277=""))),AND($C277&lt;&gt;"",$E277&lt;&gt;"",LEFT(TRIM($C277),1)&lt;&gt;LEFT(TRIM($E277),1)),IF(OR($E277="",$F277=""),FALSE(),IFERROR(COUNTIF(INDIRECT("UNITS_"&amp;SUBSTITUTE(LEFT($E277,FIND(" ",$E277&amp;" ")-1),".","_")),$F277)=0,TRUE())),AND($B277&lt;&gt;"",OR(ISNUMBER(SEARCH("outro",LOWER($B277))),ISNUMBER(SEARCH("divers",LOWER($B277))),ISNUMBER(SEARCH("etc",LOWER($B277))))),OR(AND(ISNUMBER(SEARCH("comunic",LOWER($B277))),LEFT($E277,3)&lt;&gt;"4.4"),AND(ISNUMBER(SEARCH("monitor",LOWER($B277))),NOT(OR(LEFT($E277,3)="1.5",LEFT($E277,3)="2.5")))),AND($B277&lt;&gt;"",OR(LEFT($C277,1)="1",LEFT($C277,1)="2"),$D277=""),AND($D277&lt;&gt;"",NOT(OR(LEFT($C277,1)="1",LEFT($C277,1)="2"))),AND($D277&lt;&gt;"",COUNTIF(' PROJETO'!$B$14:$B$16,$D277)=0),IF($D277="",FALSE(),IF(COUNTIF(' PROJETO'!$B$14:$B$16,$D277)=0,FALSE(),IFERROR(INDEX(' PROJETO'!$C$14:$C$16,MATCH($D277,' PROJETO'!$B$14:$B$16,0))&lt;&gt;"Sim",FALSE()))))</f>
        <v>0</v>
      </c>
      <c r="AG277" s="21" t="b">
        <f>AND($AC277,$Y277&gt;'CONFG.  LISTAS'!$F$4,$Z277="",$AA277="")</f>
        <v>0</v>
      </c>
      <c r="AH277" s="21" t="str">
        <f t="shared" si="64"/>
        <v/>
      </c>
      <c r="AI277" s="43" t="str">
        <f ca="1">IF(NOT($AC277),"",IF(OR($B277="",$C277="",$E277="",$F277=""),"Preencha descrição, categoria, tipo e unidade.",IF(AND($B277&lt;&gt;"",OR(LEFT($C277,1)="1",LEFT($C277,1)="2"),$D277=""),"Informe a prática de restauração para itens diretos.",IF(AND($D277&lt;&gt;"",NOT(OR(LEFT($C277,1)="1",LEFT($C277,1)="2"))),"Custos indiretos não devem pertencer a uma prática específica.",IF(AND($D277&lt;&gt;"",COUNTIF(' PROJETO'!$B$14:$B$16,$D277)=0),"Prática de restauração inválida ou não cadastrada.",IF(IF($D277="",FALSE(),IF(COUNTIF(' PROJETO'!$B$14:$B$16,$D277)=0,FALSE(),IFERROR(INDEX(' PROJETO'!$C$14:$C$16,MATCH($D277,' PROJETO'!$B$14:$B$16,0))&lt;&gt;"Sim",FALSE()))),"A prática informada no item não foi selecionada na aba Projeto.",IF(AND(MAX($I277,$L277,$O277,$R277,$U277,$X277)&gt;'CONFG.  LISTAS'!$F$4,NOT(OR($Z277&lt;&gt;"",$AA277&lt;&gt;""))),"Memorial de cálculo ou anexo obrigatório não informado para item acima do limite.",IF(OR(AND($G277&lt;&gt;"",$H277&lt;&gt;"",OR($G277&lt;=0,$H277&lt;=0)),AND($J277&lt;&gt;"",$K277&lt;&gt;"",OR($J277&lt;=0,$K277&lt;=0)),AND($M277&lt;&gt;"",$N277&lt;&gt;"",OR($M277&lt;=0,$N277&lt;=0)),AND($P277&lt;&gt;"",$Q277&lt;&gt;"",OR($P277&lt;=0,$Q277&lt;=0)),AND($S277&lt;&gt;"",$T277&lt;&gt;"",OR($S277&lt;=0,$T277&lt;=0)),AND($V277&lt;&gt;"",$W277&lt;&gt;"",OR($V277&lt;=0,$W277&lt;=0))),"Revise os valores informados: valor unitário e quantidade devem ser maiores que zero.",IF(OR(AND($G277="",$H277&lt;&gt;""),AND($G277&lt;&gt;"",$H277=""),AND($J277="",$K277&lt;&gt;""),AND($J277&lt;&gt;"",$K277=""),AND($M277="",$N277&lt;&gt;""),AND($M277&lt;&gt;"",$N277=""),AND($P277="",$Q277&lt;&gt;""),AND($P277&lt;&gt;"",$Q277=""),AND($S277="",$T277&lt;&gt;""),AND($S277&lt;&gt;"",$T277=""),AND($V277="",$W277&lt;&gt;""),AND($V277&lt;&gt;"",$W277="")),"Há ano preenchido parcialmente: "&amp;TRIM(IF(AND($G277="",$H277&lt;&gt;""),"Ano 1 (falta valor unitário); ","")&amp;IF(AND($G277&lt;&gt;"",$H277=""),"Ano 1 (falta quantidade); ","")&amp;IF(AND($J277="",$K277&lt;&gt;""),"Ano 2 (falta valor unitário); ","")&amp;IF(AND($J277&lt;&gt;"",$K277=""),"Ano 2 (falta quantidade); ","")&amp;IF(AND($M277="",$N277&lt;&gt;""),"Ano 3 (falta valor unitário); ","")&amp;IF(AND($M277&lt;&gt;"",$N277=""),"Ano 3 (falta quantidade); ","")&amp;IF(AND($P277="",$Q277&lt;&gt;""),"Ano 4 (falta valor unitário); ","")&amp;IF(AND($P277&lt;&gt;"",$Q277=""),"Ano 4 (falta quantidade); ","")&amp;IF(AND($S277="",$T277&lt;&gt;""),"Ano 5 (falta valor unitário); ","")&amp;IF(AND($S277&lt;&gt;"",$T277=""),"Ano 5 (falta quantidade); ","")&amp;IF(AND($V277="",$W277&lt;&gt;""),"Ano 6 (falta valor unitário); ","")&amp;IF(AND($V277&lt;&gt;"",$W277=""),"Ano 6 (falta quantidade); ","")), IF(NOT(OR(AND($G277&lt;&gt;"",$H277&lt;&gt;""),AND($J277&lt;&gt;"",$K277&lt;&gt;""),AND($M277&lt;&gt;"",$N277&lt;&gt;""),AND($P277&lt;&gt;"",$Q277&lt;&gt;""),AND($S277&lt;&gt;"",$T277&lt;&gt;""),AND($V277&lt;&gt;"",$W277&lt;&gt;""))),"Informe pelo menos um ano completo com valor unitário e quantidade.",IF(AND($C277&lt;&gt;"",$E277&lt;&gt;"",LEFT(TRIM($C277),1)&lt;&gt;LEFT(TRIM($E277),1)),"Categoria e tipo estão incompatíveis.",IF(IF(OR($E277="",$F277=""),FALSE(),IFERROR(COUNTIF(INDIRECT("UNITS_"&amp;SUBSTITUTE(LEFT($E277,FIND(" ",$E277&amp;" ")-1),".","_")),$F277)=0,TRUE())),"Unidade incompatível com o tipo selecionado.",IF(OR(AND(ISNUMBER(SEARCH("comunic",LOWER($B277))),LEFT($E277,3)&lt;&gt;"4.4"),AND(ISNUMBER(SEARCH("monitor",LOWER($B277))),NOT(OR(LEFT($E277,3)="1.5",LEFT($E277,3)="2.5")))),"Revise a classificação do item conforme as regras de preenchimento.",IF(AND($B277&lt;&gt;"",OR(ISNUMBER(SEARCH("outro",LOWER($B277))),ISNUMBER(SEARCH("divers",LOWER($B277))),ISNUMBER(SEARCH("kit",LOWER($B277))),ISNUMBER(SEARCH("ferrament",LOWER($B277))),ISNUMBER(SEARCH("epi",LOWER($B277)))),NOT(OR($Z277&lt;&gt;"",$AA277&lt;&gt;""))),"Descrição muito genérica: detalhe melhor o item e registre o racional no memorial ou em anexo.",IF(AND($Y277=0,$B277&lt;&gt;"",OR($G277&lt;&gt;"",$H277&lt;&gt;"",$J277&lt;&gt;"",$K277&lt;&gt;"",$M277&lt;&gt;"",$N277&lt;&gt;"",$P277&lt;&gt;"",$Q277&lt;&gt;"",$S277&lt;&gt;"",$T277&lt;&gt;"",$V277&lt;&gt;"",$W277&lt;&gt;"")),"O item possui dados lançados, mas o total está zerado. Revise os valores informados.","")))))))))))))))</f>
        <v/>
      </c>
    </row>
    <row r="278" spans="1:35" ht="14.25" customHeight="1" x14ac:dyDescent="0.25">
      <c r="A278" s="57" t="str">
        <f t="shared" si="52"/>
        <v/>
      </c>
      <c r="B278" s="58"/>
      <c r="C278" s="58"/>
      <c r="D278" s="58"/>
      <c r="E278" s="58"/>
      <c r="F278" s="58"/>
      <c r="G278" s="269"/>
      <c r="H278" s="59"/>
      <c r="I278" s="273">
        <f t="shared" si="53"/>
        <v>0</v>
      </c>
      <c r="J278" s="269"/>
      <c r="K278" s="59"/>
      <c r="L278" s="270">
        <f t="shared" si="54"/>
        <v>0</v>
      </c>
      <c r="M278" s="269"/>
      <c r="N278" s="59"/>
      <c r="O278" s="270">
        <f t="shared" si="55"/>
        <v>0</v>
      </c>
      <c r="P278" s="269"/>
      <c r="Q278" s="59"/>
      <c r="R278" s="271">
        <f t="shared" si="56"/>
        <v>0</v>
      </c>
      <c r="S278" s="269"/>
      <c r="T278" s="59"/>
      <c r="U278" s="270">
        <f t="shared" si="57"/>
        <v>0</v>
      </c>
      <c r="V278" s="269"/>
      <c r="W278" s="59"/>
      <c r="X278" s="270">
        <f t="shared" si="58"/>
        <v>0</v>
      </c>
      <c r="Y278" s="270">
        <f t="shared" si="59"/>
        <v>0</v>
      </c>
      <c r="Z278" s="58"/>
      <c r="AA278" s="58"/>
      <c r="AB278" s="60" t="str">
        <f t="shared" si="60"/>
        <v/>
      </c>
      <c r="AC278" s="21" t="b">
        <f t="shared" si="61"/>
        <v>0</v>
      </c>
      <c r="AD278" s="21" t="b">
        <f t="shared" si="62"/>
        <v>0</v>
      </c>
      <c r="AE278" s="21" t="b">
        <f t="shared" si="63"/>
        <v>0</v>
      </c>
      <c r="AF278" s="21" t="b">
        <f ca="1">OR(AND($AC278,NOT($AD278)),AND($AC278,OR(AND($G278="",$H278&lt;&gt;""),AND($G278&lt;&gt;"",$H278=""),AND($J278="",$K278&lt;&gt;""),AND($J278&lt;&gt;"",$K278=""),AND($M278="",$N278&lt;&gt;""),AND($M278&lt;&gt;"",$N278=""),AND($P278="",$Q278&lt;&gt;""),AND($P278&lt;&gt;"",$Q278=""),AND($S278="",$T278&lt;&gt;""),AND($S278&lt;&gt;"",$T278=""),AND($V278="",$W278&lt;&gt;""),AND($V278&lt;&gt;"",$W278=""))),AND($C278&lt;&gt;"",$E278&lt;&gt;"",LEFT(TRIM($C278),1)&lt;&gt;LEFT(TRIM($E278),1)),IF(OR($E278="",$F278=""),FALSE(),IFERROR(COUNTIF(INDIRECT("UNITS_"&amp;SUBSTITUTE(LEFT($E278,FIND(" ",$E278&amp;" ")-1),".","_")),$F278)=0,TRUE())),AND($B278&lt;&gt;"",OR(ISNUMBER(SEARCH("outro",LOWER($B278))),ISNUMBER(SEARCH("divers",LOWER($B278))),ISNUMBER(SEARCH("etc",LOWER($B278))))),OR(AND(ISNUMBER(SEARCH("comunic",LOWER($B278))),LEFT($E278,3)&lt;&gt;"4.4"),AND(ISNUMBER(SEARCH("monitor",LOWER($B278))),NOT(OR(LEFT($E278,3)="1.5",LEFT($E278,3)="2.5")))),AND($B278&lt;&gt;"",OR(LEFT($C278,1)="1",LEFT($C278,1)="2"),$D278=""),AND($D278&lt;&gt;"",NOT(OR(LEFT($C278,1)="1",LEFT($C278,1)="2"))),AND($D278&lt;&gt;"",COUNTIF(' PROJETO'!$B$14:$B$16,$D278)=0),IF($D278="",FALSE(),IF(COUNTIF(' PROJETO'!$B$14:$B$16,$D278)=0,FALSE(),IFERROR(INDEX(' PROJETO'!$C$14:$C$16,MATCH($D278,' PROJETO'!$B$14:$B$16,0))&lt;&gt;"Sim",FALSE()))))</f>
        <v>0</v>
      </c>
      <c r="AG278" s="21" t="b">
        <f>AND($AC278,$Y278&gt;'CONFG.  LISTAS'!$F$4,$Z278="",$AA278="")</f>
        <v>0</v>
      </c>
      <c r="AH278" s="21" t="str">
        <f t="shared" si="64"/>
        <v/>
      </c>
      <c r="AI278" s="43" t="str">
        <f ca="1">IF(NOT($AC278),"",IF(OR($B278="",$C278="",$E278="",$F278=""),"Preencha descrição, categoria, tipo e unidade.",IF(AND($B278&lt;&gt;"",OR(LEFT($C278,1)="1",LEFT($C278,1)="2"),$D278=""),"Informe a prática de restauração para itens diretos.",IF(AND($D278&lt;&gt;"",NOT(OR(LEFT($C278,1)="1",LEFT($C278,1)="2"))),"Custos indiretos não devem pertencer a uma prática específica.",IF(AND($D278&lt;&gt;"",COUNTIF(' PROJETO'!$B$14:$B$16,$D278)=0),"Prática de restauração inválida ou não cadastrada.",IF(IF($D278="",FALSE(),IF(COUNTIF(' PROJETO'!$B$14:$B$16,$D278)=0,FALSE(),IFERROR(INDEX(' PROJETO'!$C$14:$C$16,MATCH($D278,' PROJETO'!$B$14:$B$16,0))&lt;&gt;"Sim",FALSE()))),"A prática informada no item não foi selecionada na aba Projeto.",IF(AND(MAX($I278,$L278,$O278,$R278,$U278,$X278)&gt;'CONFG.  LISTAS'!$F$4,NOT(OR($Z278&lt;&gt;"",$AA278&lt;&gt;""))),"Memorial de cálculo ou anexo obrigatório não informado para item acima do limite.",IF(OR(AND($G278&lt;&gt;"",$H278&lt;&gt;"",OR($G278&lt;=0,$H278&lt;=0)),AND($J278&lt;&gt;"",$K278&lt;&gt;"",OR($J278&lt;=0,$K278&lt;=0)),AND($M278&lt;&gt;"",$N278&lt;&gt;"",OR($M278&lt;=0,$N278&lt;=0)),AND($P278&lt;&gt;"",$Q278&lt;&gt;"",OR($P278&lt;=0,$Q278&lt;=0)),AND($S278&lt;&gt;"",$T278&lt;&gt;"",OR($S278&lt;=0,$T278&lt;=0)),AND($V278&lt;&gt;"",$W278&lt;&gt;"",OR($V278&lt;=0,$W278&lt;=0))),"Revise os valores informados: valor unitário e quantidade devem ser maiores que zero.",IF(OR(AND($G278="",$H278&lt;&gt;""),AND($G278&lt;&gt;"",$H278=""),AND($J278="",$K278&lt;&gt;""),AND($J278&lt;&gt;"",$K278=""),AND($M278="",$N278&lt;&gt;""),AND($M278&lt;&gt;"",$N278=""),AND($P278="",$Q278&lt;&gt;""),AND($P278&lt;&gt;"",$Q278=""),AND($S278="",$T278&lt;&gt;""),AND($S278&lt;&gt;"",$T278=""),AND($V278="",$W278&lt;&gt;""),AND($V278&lt;&gt;"",$W278="")),"Há ano preenchido parcialmente: "&amp;TRIM(IF(AND($G278="",$H278&lt;&gt;""),"Ano 1 (falta valor unitário); ","")&amp;IF(AND($G278&lt;&gt;"",$H278=""),"Ano 1 (falta quantidade); ","")&amp;IF(AND($J278="",$K278&lt;&gt;""),"Ano 2 (falta valor unitário); ","")&amp;IF(AND($J278&lt;&gt;"",$K278=""),"Ano 2 (falta quantidade); ","")&amp;IF(AND($M278="",$N278&lt;&gt;""),"Ano 3 (falta valor unitário); ","")&amp;IF(AND($M278&lt;&gt;"",$N278=""),"Ano 3 (falta quantidade); ","")&amp;IF(AND($P278="",$Q278&lt;&gt;""),"Ano 4 (falta valor unitário); ","")&amp;IF(AND($P278&lt;&gt;"",$Q278=""),"Ano 4 (falta quantidade); ","")&amp;IF(AND($S278="",$T278&lt;&gt;""),"Ano 5 (falta valor unitário); ","")&amp;IF(AND($S278&lt;&gt;"",$T278=""),"Ano 5 (falta quantidade); ","")&amp;IF(AND($V278="",$W278&lt;&gt;""),"Ano 6 (falta valor unitário); ","")&amp;IF(AND($V278&lt;&gt;"",$W278=""),"Ano 6 (falta quantidade); ","")), IF(NOT(OR(AND($G278&lt;&gt;"",$H278&lt;&gt;""),AND($J278&lt;&gt;"",$K278&lt;&gt;""),AND($M278&lt;&gt;"",$N278&lt;&gt;""),AND($P278&lt;&gt;"",$Q278&lt;&gt;""),AND($S278&lt;&gt;"",$T278&lt;&gt;""),AND($V278&lt;&gt;"",$W278&lt;&gt;""))),"Informe pelo menos um ano completo com valor unitário e quantidade.",IF(AND($C278&lt;&gt;"",$E278&lt;&gt;"",LEFT(TRIM($C278),1)&lt;&gt;LEFT(TRIM($E278),1)),"Categoria e tipo estão incompatíveis.",IF(IF(OR($E278="",$F278=""),FALSE(),IFERROR(COUNTIF(INDIRECT("UNITS_"&amp;SUBSTITUTE(LEFT($E278,FIND(" ",$E278&amp;" ")-1),".","_")),$F278)=0,TRUE())),"Unidade incompatível com o tipo selecionado.",IF(OR(AND(ISNUMBER(SEARCH("comunic",LOWER($B278))),LEFT($E278,3)&lt;&gt;"4.4"),AND(ISNUMBER(SEARCH("monitor",LOWER($B278))),NOT(OR(LEFT($E278,3)="1.5",LEFT($E278,3)="2.5")))),"Revise a classificação do item conforme as regras de preenchimento.",IF(AND($B278&lt;&gt;"",OR(ISNUMBER(SEARCH("outro",LOWER($B278))),ISNUMBER(SEARCH("divers",LOWER($B278))),ISNUMBER(SEARCH("kit",LOWER($B278))),ISNUMBER(SEARCH("ferrament",LOWER($B278))),ISNUMBER(SEARCH("epi",LOWER($B278)))),NOT(OR($Z278&lt;&gt;"",$AA278&lt;&gt;""))),"Descrição muito genérica: detalhe melhor o item e registre o racional no memorial ou em anexo.",IF(AND($Y278=0,$B278&lt;&gt;"",OR($G278&lt;&gt;"",$H278&lt;&gt;"",$J278&lt;&gt;"",$K278&lt;&gt;"",$M278&lt;&gt;"",$N278&lt;&gt;"",$P278&lt;&gt;"",$Q278&lt;&gt;"",$S278&lt;&gt;"",$T278&lt;&gt;"",$V278&lt;&gt;"",$W278&lt;&gt;"")),"O item possui dados lançados, mas o total está zerado. Revise os valores informados.","")))))))))))))))</f>
        <v/>
      </c>
    </row>
    <row r="279" spans="1:35" ht="14.25" customHeight="1" x14ac:dyDescent="0.25">
      <c r="A279" s="57" t="str">
        <f t="shared" si="52"/>
        <v/>
      </c>
      <c r="B279" s="61"/>
      <c r="C279" s="61"/>
      <c r="D279" s="58"/>
      <c r="E279" s="61"/>
      <c r="F279" s="61"/>
      <c r="G279" s="272"/>
      <c r="H279" s="62"/>
      <c r="I279" s="273">
        <f t="shared" si="53"/>
        <v>0</v>
      </c>
      <c r="J279" s="272"/>
      <c r="K279" s="62"/>
      <c r="L279" s="270">
        <f t="shared" si="54"/>
        <v>0</v>
      </c>
      <c r="M279" s="272"/>
      <c r="N279" s="62"/>
      <c r="O279" s="270">
        <f t="shared" si="55"/>
        <v>0</v>
      </c>
      <c r="P279" s="272"/>
      <c r="Q279" s="62"/>
      <c r="R279" s="271">
        <f t="shared" si="56"/>
        <v>0</v>
      </c>
      <c r="S279" s="272"/>
      <c r="T279" s="62"/>
      <c r="U279" s="270">
        <f t="shared" si="57"/>
        <v>0</v>
      </c>
      <c r="V279" s="272"/>
      <c r="W279" s="62"/>
      <c r="X279" s="270">
        <f t="shared" si="58"/>
        <v>0</v>
      </c>
      <c r="Y279" s="270">
        <f t="shared" si="59"/>
        <v>0</v>
      </c>
      <c r="Z279" s="61"/>
      <c r="AA279" s="61"/>
      <c r="AB279" s="60" t="str">
        <f t="shared" si="60"/>
        <v/>
      </c>
      <c r="AC279" s="21" t="b">
        <f t="shared" si="61"/>
        <v>0</v>
      </c>
      <c r="AD279" s="21" t="b">
        <f t="shared" si="62"/>
        <v>0</v>
      </c>
      <c r="AE279" s="21" t="b">
        <f t="shared" si="63"/>
        <v>0</v>
      </c>
      <c r="AF279" s="21" t="b">
        <f ca="1">OR(AND($AC279,NOT($AD279)),AND($AC279,OR(AND($G279="",$H279&lt;&gt;""),AND($G279&lt;&gt;"",$H279=""),AND($J279="",$K279&lt;&gt;""),AND($J279&lt;&gt;"",$K279=""),AND($M279="",$N279&lt;&gt;""),AND($M279&lt;&gt;"",$N279=""),AND($P279="",$Q279&lt;&gt;""),AND($P279&lt;&gt;"",$Q279=""),AND($S279="",$T279&lt;&gt;""),AND($S279&lt;&gt;"",$T279=""),AND($V279="",$W279&lt;&gt;""),AND($V279&lt;&gt;"",$W279=""))),AND($C279&lt;&gt;"",$E279&lt;&gt;"",LEFT(TRIM($C279),1)&lt;&gt;LEFT(TRIM($E279),1)),IF(OR($E279="",$F279=""),FALSE(),IFERROR(COUNTIF(INDIRECT("UNITS_"&amp;SUBSTITUTE(LEFT($E279,FIND(" ",$E279&amp;" ")-1),".","_")),$F279)=0,TRUE())),AND($B279&lt;&gt;"",OR(ISNUMBER(SEARCH("outro",LOWER($B279))),ISNUMBER(SEARCH("divers",LOWER($B279))),ISNUMBER(SEARCH("etc",LOWER($B279))))),OR(AND(ISNUMBER(SEARCH("comunic",LOWER($B279))),LEFT($E279,3)&lt;&gt;"4.4"),AND(ISNUMBER(SEARCH("monitor",LOWER($B279))),NOT(OR(LEFT($E279,3)="1.5",LEFT($E279,3)="2.5")))),AND($B279&lt;&gt;"",OR(LEFT($C279,1)="1",LEFT($C279,1)="2"),$D279=""),AND($D279&lt;&gt;"",NOT(OR(LEFT($C279,1)="1",LEFT($C279,1)="2"))),AND($D279&lt;&gt;"",COUNTIF(' PROJETO'!$B$14:$B$16,$D279)=0),IF($D279="",FALSE(),IF(COUNTIF(' PROJETO'!$B$14:$B$16,$D279)=0,FALSE(),IFERROR(INDEX(' PROJETO'!$C$14:$C$16,MATCH($D279,' PROJETO'!$B$14:$B$16,0))&lt;&gt;"Sim",FALSE()))))</f>
        <v>0</v>
      </c>
      <c r="AG279" s="21" t="b">
        <f>AND($AC279,$Y279&gt;'CONFG.  LISTAS'!$F$4,$Z279="",$AA279="")</f>
        <v>0</v>
      </c>
      <c r="AH279" s="21" t="str">
        <f t="shared" si="64"/>
        <v/>
      </c>
      <c r="AI279" s="43" t="str">
        <f ca="1">IF(NOT($AC279),"",IF(OR($B279="",$C279="",$E279="",$F279=""),"Preencha descrição, categoria, tipo e unidade.",IF(AND($B279&lt;&gt;"",OR(LEFT($C279,1)="1",LEFT($C279,1)="2"),$D279=""),"Informe a prática de restauração para itens diretos.",IF(AND($D279&lt;&gt;"",NOT(OR(LEFT($C279,1)="1",LEFT($C279,1)="2"))),"Custos indiretos não devem pertencer a uma prática específica.",IF(AND($D279&lt;&gt;"",COUNTIF(' PROJETO'!$B$14:$B$16,$D279)=0),"Prática de restauração inválida ou não cadastrada.",IF(IF($D279="",FALSE(),IF(COUNTIF(' PROJETO'!$B$14:$B$16,$D279)=0,FALSE(),IFERROR(INDEX(' PROJETO'!$C$14:$C$16,MATCH($D279,' PROJETO'!$B$14:$B$16,0))&lt;&gt;"Sim",FALSE()))),"A prática informada no item não foi selecionada na aba Projeto.",IF(AND(MAX($I279,$L279,$O279,$R279,$U279,$X279)&gt;'CONFG.  LISTAS'!$F$4,NOT(OR($Z279&lt;&gt;"",$AA279&lt;&gt;""))),"Memorial de cálculo ou anexo obrigatório não informado para item acima do limite.",IF(OR(AND($G279&lt;&gt;"",$H279&lt;&gt;"",OR($G279&lt;=0,$H279&lt;=0)),AND($J279&lt;&gt;"",$K279&lt;&gt;"",OR($J279&lt;=0,$K279&lt;=0)),AND($M279&lt;&gt;"",$N279&lt;&gt;"",OR($M279&lt;=0,$N279&lt;=0)),AND($P279&lt;&gt;"",$Q279&lt;&gt;"",OR($P279&lt;=0,$Q279&lt;=0)),AND($S279&lt;&gt;"",$T279&lt;&gt;"",OR($S279&lt;=0,$T279&lt;=0)),AND($V279&lt;&gt;"",$W279&lt;&gt;"",OR($V279&lt;=0,$W279&lt;=0))),"Revise os valores informados: valor unitário e quantidade devem ser maiores que zero.",IF(OR(AND($G279="",$H279&lt;&gt;""),AND($G279&lt;&gt;"",$H279=""),AND($J279="",$K279&lt;&gt;""),AND($J279&lt;&gt;"",$K279=""),AND($M279="",$N279&lt;&gt;""),AND($M279&lt;&gt;"",$N279=""),AND($P279="",$Q279&lt;&gt;""),AND($P279&lt;&gt;"",$Q279=""),AND($S279="",$T279&lt;&gt;""),AND($S279&lt;&gt;"",$T279=""),AND($V279="",$W279&lt;&gt;""),AND($V279&lt;&gt;"",$W279="")),"Há ano preenchido parcialmente: "&amp;TRIM(IF(AND($G279="",$H279&lt;&gt;""),"Ano 1 (falta valor unitário); ","")&amp;IF(AND($G279&lt;&gt;"",$H279=""),"Ano 1 (falta quantidade); ","")&amp;IF(AND($J279="",$K279&lt;&gt;""),"Ano 2 (falta valor unitário); ","")&amp;IF(AND($J279&lt;&gt;"",$K279=""),"Ano 2 (falta quantidade); ","")&amp;IF(AND($M279="",$N279&lt;&gt;""),"Ano 3 (falta valor unitário); ","")&amp;IF(AND($M279&lt;&gt;"",$N279=""),"Ano 3 (falta quantidade); ","")&amp;IF(AND($P279="",$Q279&lt;&gt;""),"Ano 4 (falta valor unitário); ","")&amp;IF(AND($P279&lt;&gt;"",$Q279=""),"Ano 4 (falta quantidade); ","")&amp;IF(AND($S279="",$T279&lt;&gt;""),"Ano 5 (falta valor unitário); ","")&amp;IF(AND($S279&lt;&gt;"",$T279=""),"Ano 5 (falta quantidade); ","")&amp;IF(AND($V279="",$W279&lt;&gt;""),"Ano 6 (falta valor unitário); ","")&amp;IF(AND($V279&lt;&gt;"",$W279=""),"Ano 6 (falta quantidade); ","")), IF(NOT(OR(AND($G279&lt;&gt;"",$H279&lt;&gt;""),AND($J279&lt;&gt;"",$K279&lt;&gt;""),AND($M279&lt;&gt;"",$N279&lt;&gt;""),AND($P279&lt;&gt;"",$Q279&lt;&gt;""),AND($S279&lt;&gt;"",$T279&lt;&gt;""),AND($V279&lt;&gt;"",$W279&lt;&gt;""))),"Informe pelo menos um ano completo com valor unitário e quantidade.",IF(AND($C279&lt;&gt;"",$E279&lt;&gt;"",LEFT(TRIM($C279),1)&lt;&gt;LEFT(TRIM($E279),1)),"Categoria e tipo estão incompatíveis.",IF(IF(OR($E279="",$F279=""),FALSE(),IFERROR(COUNTIF(INDIRECT("UNITS_"&amp;SUBSTITUTE(LEFT($E279,FIND(" ",$E279&amp;" ")-1),".","_")),$F279)=0,TRUE())),"Unidade incompatível com o tipo selecionado.",IF(OR(AND(ISNUMBER(SEARCH("comunic",LOWER($B279))),LEFT($E279,3)&lt;&gt;"4.4"),AND(ISNUMBER(SEARCH("monitor",LOWER($B279))),NOT(OR(LEFT($E279,3)="1.5",LEFT($E279,3)="2.5")))),"Revise a classificação do item conforme as regras de preenchimento.",IF(AND($B279&lt;&gt;"",OR(ISNUMBER(SEARCH("outro",LOWER($B279))),ISNUMBER(SEARCH("divers",LOWER($B279))),ISNUMBER(SEARCH("kit",LOWER($B279))),ISNUMBER(SEARCH("ferrament",LOWER($B279))),ISNUMBER(SEARCH("epi",LOWER($B279)))),NOT(OR($Z279&lt;&gt;"",$AA279&lt;&gt;""))),"Descrição muito genérica: detalhe melhor o item e registre o racional no memorial ou em anexo.",IF(AND($Y279=0,$B279&lt;&gt;"",OR($G279&lt;&gt;"",$H279&lt;&gt;"",$J279&lt;&gt;"",$K279&lt;&gt;"",$M279&lt;&gt;"",$N279&lt;&gt;"",$P279&lt;&gt;"",$Q279&lt;&gt;"",$S279&lt;&gt;"",$T279&lt;&gt;"",$V279&lt;&gt;"",$W279&lt;&gt;"")),"O item possui dados lançados, mas o total está zerado. Revise os valores informados.","")))))))))))))))</f>
        <v/>
      </c>
    </row>
    <row r="280" spans="1:35" ht="14.25" customHeight="1" x14ac:dyDescent="0.25">
      <c r="A280" s="57" t="str">
        <f t="shared" si="52"/>
        <v/>
      </c>
      <c r="B280" s="58"/>
      <c r="C280" s="58"/>
      <c r="D280" s="58"/>
      <c r="E280" s="58"/>
      <c r="F280" s="58"/>
      <c r="G280" s="269"/>
      <c r="H280" s="59"/>
      <c r="I280" s="273">
        <f t="shared" si="53"/>
        <v>0</v>
      </c>
      <c r="J280" s="269"/>
      <c r="K280" s="59"/>
      <c r="L280" s="270">
        <f t="shared" si="54"/>
        <v>0</v>
      </c>
      <c r="M280" s="269"/>
      <c r="N280" s="59"/>
      <c r="O280" s="270">
        <f t="shared" si="55"/>
        <v>0</v>
      </c>
      <c r="P280" s="269"/>
      <c r="Q280" s="59"/>
      <c r="R280" s="271">
        <f t="shared" si="56"/>
        <v>0</v>
      </c>
      <c r="S280" s="269"/>
      <c r="T280" s="59"/>
      <c r="U280" s="270">
        <f t="shared" si="57"/>
        <v>0</v>
      </c>
      <c r="V280" s="269"/>
      <c r="W280" s="59"/>
      <c r="X280" s="270">
        <f t="shared" si="58"/>
        <v>0</v>
      </c>
      <c r="Y280" s="270">
        <f t="shared" si="59"/>
        <v>0</v>
      </c>
      <c r="Z280" s="58"/>
      <c r="AA280" s="58"/>
      <c r="AB280" s="60" t="str">
        <f t="shared" si="60"/>
        <v/>
      </c>
      <c r="AC280" s="21" t="b">
        <f t="shared" si="61"/>
        <v>0</v>
      </c>
      <c r="AD280" s="21" t="b">
        <f t="shared" si="62"/>
        <v>0</v>
      </c>
      <c r="AE280" s="21" t="b">
        <f t="shared" si="63"/>
        <v>0</v>
      </c>
      <c r="AF280" s="21" t="b">
        <f ca="1">OR(AND($AC280,NOT($AD280)),AND($AC280,OR(AND($G280="",$H280&lt;&gt;""),AND($G280&lt;&gt;"",$H280=""),AND($J280="",$K280&lt;&gt;""),AND($J280&lt;&gt;"",$K280=""),AND($M280="",$N280&lt;&gt;""),AND($M280&lt;&gt;"",$N280=""),AND($P280="",$Q280&lt;&gt;""),AND($P280&lt;&gt;"",$Q280=""),AND($S280="",$T280&lt;&gt;""),AND($S280&lt;&gt;"",$T280=""),AND($V280="",$W280&lt;&gt;""),AND($V280&lt;&gt;"",$W280=""))),AND($C280&lt;&gt;"",$E280&lt;&gt;"",LEFT(TRIM($C280),1)&lt;&gt;LEFT(TRIM($E280),1)),IF(OR($E280="",$F280=""),FALSE(),IFERROR(COUNTIF(INDIRECT("UNITS_"&amp;SUBSTITUTE(LEFT($E280,FIND(" ",$E280&amp;" ")-1),".","_")),$F280)=0,TRUE())),AND($B280&lt;&gt;"",OR(ISNUMBER(SEARCH("outro",LOWER($B280))),ISNUMBER(SEARCH("divers",LOWER($B280))),ISNUMBER(SEARCH("etc",LOWER($B280))))),OR(AND(ISNUMBER(SEARCH("comunic",LOWER($B280))),LEFT($E280,3)&lt;&gt;"4.4"),AND(ISNUMBER(SEARCH("monitor",LOWER($B280))),NOT(OR(LEFT($E280,3)="1.5",LEFT($E280,3)="2.5")))),AND($B280&lt;&gt;"",OR(LEFT($C280,1)="1",LEFT($C280,1)="2"),$D280=""),AND($D280&lt;&gt;"",NOT(OR(LEFT($C280,1)="1",LEFT($C280,1)="2"))),AND($D280&lt;&gt;"",COUNTIF(' PROJETO'!$B$14:$B$16,$D280)=0),IF($D280="",FALSE(),IF(COUNTIF(' PROJETO'!$B$14:$B$16,$D280)=0,FALSE(),IFERROR(INDEX(' PROJETO'!$C$14:$C$16,MATCH($D280,' PROJETO'!$B$14:$B$16,0))&lt;&gt;"Sim",FALSE()))))</f>
        <v>0</v>
      </c>
      <c r="AG280" s="21" t="b">
        <f>AND($AC280,$Y280&gt;'CONFG.  LISTAS'!$F$4,$Z280="",$AA280="")</f>
        <v>0</v>
      </c>
      <c r="AH280" s="21" t="str">
        <f t="shared" si="64"/>
        <v/>
      </c>
      <c r="AI280" s="43" t="str">
        <f ca="1">IF(NOT($AC280),"",IF(OR($B280="",$C280="",$E280="",$F280=""),"Preencha descrição, categoria, tipo e unidade.",IF(AND($B280&lt;&gt;"",OR(LEFT($C280,1)="1",LEFT($C280,1)="2"),$D280=""),"Informe a prática de restauração para itens diretos.",IF(AND($D280&lt;&gt;"",NOT(OR(LEFT($C280,1)="1",LEFT($C280,1)="2"))),"Custos indiretos não devem pertencer a uma prática específica.",IF(AND($D280&lt;&gt;"",COUNTIF(' PROJETO'!$B$14:$B$16,$D280)=0),"Prática de restauração inválida ou não cadastrada.",IF(IF($D280="",FALSE(),IF(COUNTIF(' PROJETO'!$B$14:$B$16,$D280)=0,FALSE(),IFERROR(INDEX(' PROJETO'!$C$14:$C$16,MATCH($D280,' PROJETO'!$B$14:$B$16,0))&lt;&gt;"Sim",FALSE()))),"A prática informada no item não foi selecionada na aba Projeto.",IF(AND(MAX($I280,$L280,$O280,$R280,$U280,$X280)&gt;'CONFG.  LISTAS'!$F$4,NOT(OR($Z280&lt;&gt;"",$AA280&lt;&gt;""))),"Memorial de cálculo ou anexo obrigatório não informado para item acima do limite.",IF(OR(AND($G280&lt;&gt;"",$H280&lt;&gt;"",OR($G280&lt;=0,$H280&lt;=0)),AND($J280&lt;&gt;"",$K280&lt;&gt;"",OR($J280&lt;=0,$K280&lt;=0)),AND($M280&lt;&gt;"",$N280&lt;&gt;"",OR($M280&lt;=0,$N280&lt;=0)),AND($P280&lt;&gt;"",$Q280&lt;&gt;"",OR($P280&lt;=0,$Q280&lt;=0)),AND($S280&lt;&gt;"",$T280&lt;&gt;"",OR($S280&lt;=0,$T280&lt;=0)),AND($V280&lt;&gt;"",$W280&lt;&gt;"",OR($V280&lt;=0,$W280&lt;=0))),"Revise os valores informados: valor unitário e quantidade devem ser maiores que zero.",IF(OR(AND($G280="",$H280&lt;&gt;""),AND($G280&lt;&gt;"",$H280=""),AND($J280="",$K280&lt;&gt;""),AND($J280&lt;&gt;"",$K280=""),AND($M280="",$N280&lt;&gt;""),AND($M280&lt;&gt;"",$N280=""),AND($P280="",$Q280&lt;&gt;""),AND($P280&lt;&gt;"",$Q280=""),AND($S280="",$T280&lt;&gt;""),AND($S280&lt;&gt;"",$T280=""),AND($V280="",$W280&lt;&gt;""),AND($V280&lt;&gt;"",$W280="")),"Há ano preenchido parcialmente: "&amp;TRIM(IF(AND($G280="",$H280&lt;&gt;""),"Ano 1 (falta valor unitário); ","")&amp;IF(AND($G280&lt;&gt;"",$H280=""),"Ano 1 (falta quantidade); ","")&amp;IF(AND($J280="",$K280&lt;&gt;""),"Ano 2 (falta valor unitário); ","")&amp;IF(AND($J280&lt;&gt;"",$K280=""),"Ano 2 (falta quantidade); ","")&amp;IF(AND($M280="",$N280&lt;&gt;""),"Ano 3 (falta valor unitário); ","")&amp;IF(AND($M280&lt;&gt;"",$N280=""),"Ano 3 (falta quantidade); ","")&amp;IF(AND($P280="",$Q280&lt;&gt;""),"Ano 4 (falta valor unitário); ","")&amp;IF(AND($P280&lt;&gt;"",$Q280=""),"Ano 4 (falta quantidade); ","")&amp;IF(AND($S280="",$T280&lt;&gt;""),"Ano 5 (falta valor unitário); ","")&amp;IF(AND($S280&lt;&gt;"",$T280=""),"Ano 5 (falta quantidade); ","")&amp;IF(AND($V280="",$W280&lt;&gt;""),"Ano 6 (falta valor unitário); ","")&amp;IF(AND($V280&lt;&gt;"",$W280=""),"Ano 6 (falta quantidade); ","")), IF(NOT(OR(AND($G280&lt;&gt;"",$H280&lt;&gt;""),AND($J280&lt;&gt;"",$K280&lt;&gt;""),AND($M280&lt;&gt;"",$N280&lt;&gt;""),AND($P280&lt;&gt;"",$Q280&lt;&gt;""),AND($S280&lt;&gt;"",$T280&lt;&gt;""),AND($V280&lt;&gt;"",$W280&lt;&gt;""))),"Informe pelo menos um ano completo com valor unitário e quantidade.",IF(AND($C280&lt;&gt;"",$E280&lt;&gt;"",LEFT(TRIM($C280),1)&lt;&gt;LEFT(TRIM($E280),1)),"Categoria e tipo estão incompatíveis.",IF(IF(OR($E280="",$F280=""),FALSE(),IFERROR(COUNTIF(INDIRECT("UNITS_"&amp;SUBSTITUTE(LEFT($E280,FIND(" ",$E280&amp;" ")-1),".","_")),$F280)=0,TRUE())),"Unidade incompatível com o tipo selecionado.",IF(OR(AND(ISNUMBER(SEARCH("comunic",LOWER($B280))),LEFT($E280,3)&lt;&gt;"4.4"),AND(ISNUMBER(SEARCH("monitor",LOWER($B280))),NOT(OR(LEFT($E280,3)="1.5",LEFT($E280,3)="2.5")))),"Revise a classificação do item conforme as regras de preenchimento.",IF(AND($B280&lt;&gt;"",OR(ISNUMBER(SEARCH("outro",LOWER($B280))),ISNUMBER(SEARCH("divers",LOWER($B280))),ISNUMBER(SEARCH("kit",LOWER($B280))),ISNUMBER(SEARCH("ferrament",LOWER($B280))),ISNUMBER(SEARCH("epi",LOWER($B280)))),NOT(OR($Z280&lt;&gt;"",$AA280&lt;&gt;""))),"Descrição muito genérica: detalhe melhor o item e registre o racional no memorial ou em anexo.",IF(AND($Y280=0,$B280&lt;&gt;"",OR($G280&lt;&gt;"",$H280&lt;&gt;"",$J280&lt;&gt;"",$K280&lt;&gt;"",$M280&lt;&gt;"",$N280&lt;&gt;"",$P280&lt;&gt;"",$Q280&lt;&gt;"",$S280&lt;&gt;"",$T280&lt;&gt;"",$V280&lt;&gt;"",$W280&lt;&gt;"")),"O item possui dados lançados, mas o total está zerado. Revise os valores informados.","")))))))))))))))</f>
        <v/>
      </c>
    </row>
    <row r="281" spans="1:35" ht="14.25" customHeight="1" x14ac:dyDescent="0.25">
      <c r="A281" s="57" t="str">
        <f t="shared" si="52"/>
        <v/>
      </c>
      <c r="B281" s="61"/>
      <c r="C281" s="61"/>
      <c r="D281" s="58"/>
      <c r="E281" s="61"/>
      <c r="F281" s="61"/>
      <c r="G281" s="272"/>
      <c r="H281" s="62"/>
      <c r="I281" s="273">
        <f t="shared" si="53"/>
        <v>0</v>
      </c>
      <c r="J281" s="272"/>
      <c r="K281" s="62"/>
      <c r="L281" s="270">
        <f t="shared" si="54"/>
        <v>0</v>
      </c>
      <c r="M281" s="272"/>
      <c r="N281" s="62"/>
      <c r="O281" s="270">
        <f t="shared" si="55"/>
        <v>0</v>
      </c>
      <c r="P281" s="272"/>
      <c r="Q281" s="62"/>
      <c r="R281" s="271">
        <f t="shared" si="56"/>
        <v>0</v>
      </c>
      <c r="S281" s="272"/>
      <c r="T281" s="62"/>
      <c r="U281" s="270">
        <f t="shared" si="57"/>
        <v>0</v>
      </c>
      <c r="V281" s="272"/>
      <c r="W281" s="62"/>
      <c r="X281" s="270">
        <f t="shared" si="58"/>
        <v>0</v>
      </c>
      <c r="Y281" s="270">
        <f t="shared" si="59"/>
        <v>0</v>
      </c>
      <c r="Z281" s="61"/>
      <c r="AA281" s="61"/>
      <c r="AB281" s="60" t="str">
        <f t="shared" si="60"/>
        <v/>
      </c>
      <c r="AC281" s="21" t="b">
        <f t="shared" si="61"/>
        <v>0</v>
      </c>
      <c r="AD281" s="21" t="b">
        <f t="shared" si="62"/>
        <v>0</v>
      </c>
      <c r="AE281" s="21" t="b">
        <f t="shared" si="63"/>
        <v>0</v>
      </c>
      <c r="AF281" s="21" t="b">
        <f ca="1">OR(AND($AC281,NOT($AD281)),AND($AC281,OR(AND($G281="",$H281&lt;&gt;""),AND($G281&lt;&gt;"",$H281=""),AND($J281="",$K281&lt;&gt;""),AND($J281&lt;&gt;"",$K281=""),AND($M281="",$N281&lt;&gt;""),AND($M281&lt;&gt;"",$N281=""),AND($P281="",$Q281&lt;&gt;""),AND($P281&lt;&gt;"",$Q281=""),AND($S281="",$T281&lt;&gt;""),AND($S281&lt;&gt;"",$T281=""),AND($V281="",$W281&lt;&gt;""),AND($V281&lt;&gt;"",$W281=""))),AND($C281&lt;&gt;"",$E281&lt;&gt;"",LEFT(TRIM($C281),1)&lt;&gt;LEFT(TRIM($E281),1)),IF(OR($E281="",$F281=""),FALSE(),IFERROR(COUNTIF(INDIRECT("UNITS_"&amp;SUBSTITUTE(LEFT($E281,FIND(" ",$E281&amp;" ")-1),".","_")),$F281)=0,TRUE())),AND($B281&lt;&gt;"",OR(ISNUMBER(SEARCH("outro",LOWER($B281))),ISNUMBER(SEARCH("divers",LOWER($B281))),ISNUMBER(SEARCH("etc",LOWER($B281))))),OR(AND(ISNUMBER(SEARCH("comunic",LOWER($B281))),LEFT($E281,3)&lt;&gt;"4.4"),AND(ISNUMBER(SEARCH("monitor",LOWER($B281))),NOT(OR(LEFT($E281,3)="1.5",LEFT($E281,3)="2.5")))),AND($B281&lt;&gt;"",OR(LEFT($C281,1)="1",LEFT($C281,1)="2"),$D281=""),AND($D281&lt;&gt;"",NOT(OR(LEFT($C281,1)="1",LEFT($C281,1)="2"))),AND($D281&lt;&gt;"",COUNTIF(' PROJETO'!$B$14:$B$16,$D281)=0),IF($D281="",FALSE(),IF(COUNTIF(' PROJETO'!$B$14:$B$16,$D281)=0,FALSE(),IFERROR(INDEX(' PROJETO'!$C$14:$C$16,MATCH($D281,' PROJETO'!$B$14:$B$16,0))&lt;&gt;"Sim",FALSE()))))</f>
        <v>0</v>
      </c>
      <c r="AG281" s="21" t="b">
        <f>AND($AC281,$Y281&gt;'CONFG.  LISTAS'!$F$4,$Z281="",$AA281="")</f>
        <v>0</v>
      </c>
      <c r="AH281" s="21" t="str">
        <f t="shared" si="64"/>
        <v/>
      </c>
      <c r="AI281" s="43" t="str">
        <f ca="1">IF(NOT($AC281),"",IF(OR($B281="",$C281="",$E281="",$F281=""),"Preencha descrição, categoria, tipo e unidade.",IF(AND($B281&lt;&gt;"",OR(LEFT($C281,1)="1",LEFT($C281,1)="2"),$D281=""),"Informe a prática de restauração para itens diretos.",IF(AND($D281&lt;&gt;"",NOT(OR(LEFT($C281,1)="1",LEFT($C281,1)="2"))),"Custos indiretos não devem pertencer a uma prática específica.",IF(AND($D281&lt;&gt;"",COUNTIF(' PROJETO'!$B$14:$B$16,$D281)=0),"Prática de restauração inválida ou não cadastrada.",IF(IF($D281="",FALSE(),IF(COUNTIF(' PROJETO'!$B$14:$B$16,$D281)=0,FALSE(),IFERROR(INDEX(' PROJETO'!$C$14:$C$16,MATCH($D281,' PROJETO'!$B$14:$B$16,0))&lt;&gt;"Sim",FALSE()))),"A prática informada no item não foi selecionada na aba Projeto.",IF(AND(MAX($I281,$L281,$O281,$R281,$U281,$X281)&gt;'CONFG.  LISTAS'!$F$4,NOT(OR($Z281&lt;&gt;"",$AA281&lt;&gt;""))),"Memorial de cálculo ou anexo obrigatório não informado para item acima do limite.",IF(OR(AND($G281&lt;&gt;"",$H281&lt;&gt;"",OR($G281&lt;=0,$H281&lt;=0)),AND($J281&lt;&gt;"",$K281&lt;&gt;"",OR($J281&lt;=0,$K281&lt;=0)),AND($M281&lt;&gt;"",$N281&lt;&gt;"",OR($M281&lt;=0,$N281&lt;=0)),AND($P281&lt;&gt;"",$Q281&lt;&gt;"",OR($P281&lt;=0,$Q281&lt;=0)),AND($S281&lt;&gt;"",$T281&lt;&gt;"",OR($S281&lt;=0,$T281&lt;=0)),AND($V281&lt;&gt;"",$W281&lt;&gt;"",OR($V281&lt;=0,$W281&lt;=0))),"Revise os valores informados: valor unitário e quantidade devem ser maiores que zero.",IF(OR(AND($G281="",$H281&lt;&gt;""),AND($G281&lt;&gt;"",$H281=""),AND($J281="",$K281&lt;&gt;""),AND($J281&lt;&gt;"",$K281=""),AND($M281="",$N281&lt;&gt;""),AND($M281&lt;&gt;"",$N281=""),AND($P281="",$Q281&lt;&gt;""),AND($P281&lt;&gt;"",$Q281=""),AND($S281="",$T281&lt;&gt;""),AND($S281&lt;&gt;"",$T281=""),AND($V281="",$W281&lt;&gt;""),AND($V281&lt;&gt;"",$W281="")),"Há ano preenchido parcialmente: "&amp;TRIM(IF(AND($G281="",$H281&lt;&gt;""),"Ano 1 (falta valor unitário); ","")&amp;IF(AND($G281&lt;&gt;"",$H281=""),"Ano 1 (falta quantidade); ","")&amp;IF(AND($J281="",$K281&lt;&gt;""),"Ano 2 (falta valor unitário); ","")&amp;IF(AND($J281&lt;&gt;"",$K281=""),"Ano 2 (falta quantidade); ","")&amp;IF(AND($M281="",$N281&lt;&gt;""),"Ano 3 (falta valor unitário); ","")&amp;IF(AND($M281&lt;&gt;"",$N281=""),"Ano 3 (falta quantidade); ","")&amp;IF(AND($P281="",$Q281&lt;&gt;""),"Ano 4 (falta valor unitário); ","")&amp;IF(AND($P281&lt;&gt;"",$Q281=""),"Ano 4 (falta quantidade); ","")&amp;IF(AND($S281="",$T281&lt;&gt;""),"Ano 5 (falta valor unitário); ","")&amp;IF(AND($S281&lt;&gt;"",$T281=""),"Ano 5 (falta quantidade); ","")&amp;IF(AND($V281="",$W281&lt;&gt;""),"Ano 6 (falta valor unitário); ","")&amp;IF(AND($V281&lt;&gt;"",$W281=""),"Ano 6 (falta quantidade); ","")), IF(NOT(OR(AND($G281&lt;&gt;"",$H281&lt;&gt;""),AND($J281&lt;&gt;"",$K281&lt;&gt;""),AND($M281&lt;&gt;"",$N281&lt;&gt;""),AND($P281&lt;&gt;"",$Q281&lt;&gt;""),AND($S281&lt;&gt;"",$T281&lt;&gt;""),AND($V281&lt;&gt;"",$W281&lt;&gt;""))),"Informe pelo menos um ano completo com valor unitário e quantidade.",IF(AND($C281&lt;&gt;"",$E281&lt;&gt;"",LEFT(TRIM($C281),1)&lt;&gt;LEFT(TRIM($E281),1)),"Categoria e tipo estão incompatíveis.",IF(IF(OR($E281="",$F281=""),FALSE(),IFERROR(COUNTIF(INDIRECT("UNITS_"&amp;SUBSTITUTE(LEFT($E281,FIND(" ",$E281&amp;" ")-1),".","_")),$F281)=0,TRUE())),"Unidade incompatível com o tipo selecionado.",IF(OR(AND(ISNUMBER(SEARCH("comunic",LOWER($B281))),LEFT($E281,3)&lt;&gt;"4.4"),AND(ISNUMBER(SEARCH("monitor",LOWER($B281))),NOT(OR(LEFT($E281,3)="1.5",LEFT($E281,3)="2.5")))),"Revise a classificação do item conforme as regras de preenchimento.",IF(AND($B281&lt;&gt;"",OR(ISNUMBER(SEARCH("outro",LOWER($B281))),ISNUMBER(SEARCH("divers",LOWER($B281))),ISNUMBER(SEARCH("kit",LOWER($B281))),ISNUMBER(SEARCH("ferrament",LOWER($B281))),ISNUMBER(SEARCH("epi",LOWER($B281)))),NOT(OR($Z281&lt;&gt;"",$AA281&lt;&gt;""))),"Descrição muito genérica: detalhe melhor o item e registre o racional no memorial ou em anexo.",IF(AND($Y281=0,$B281&lt;&gt;"",OR($G281&lt;&gt;"",$H281&lt;&gt;"",$J281&lt;&gt;"",$K281&lt;&gt;"",$M281&lt;&gt;"",$N281&lt;&gt;"",$P281&lt;&gt;"",$Q281&lt;&gt;"",$S281&lt;&gt;"",$T281&lt;&gt;"",$V281&lt;&gt;"",$W281&lt;&gt;"")),"O item possui dados lançados, mas o total está zerado. Revise os valores informados.","")))))))))))))))</f>
        <v/>
      </c>
    </row>
    <row r="282" spans="1:35" ht="14.25" customHeight="1" x14ac:dyDescent="0.25">
      <c r="A282" s="57" t="str">
        <f t="shared" si="52"/>
        <v/>
      </c>
      <c r="B282" s="58"/>
      <c r="C282" s="58"/>
      <c r="D282" s="58"/>
      <c r="E282" s="58"/>
      <c r="F282" s="58"/>
      <c r="G282" s="269"/>
      <c r="H282" s="59"/>
      <c r="I282" s="273">
        <f t="shared" si="53"/>
        <v>0</v>
      </c>
      <c r="J282" s="269"/>
      <c r="K282" s="59"/>
      <c r="L282" s="270">
        <f t="shared" si="54"/>
        <v>0</v>
      </c>
      <c r="M282" s="269"/>
      <c r="N282" s="59"/>
      <c r="O282" s="270">
        <f t="shared" si="55"/>
        <v>0</v>
      </c>
      <c r="P282" s="269"/>
      <c r="Q282" s="59"/>
      <c r="R282" s="271">
        <f t="shared" si="56"/>
        <v>0</v>
      </c>
      <c r="S282" s="269"/>
      <c r="T282" s="59"/>
      <c r="U282" s="270">
        <f t="shared" si="57"/>
        <v>0</v>
      </c>
      <c r="V282" s="269"/>
      <c r="W282" s="59"/>
      <c r="X282" s="270">
        <f t="shared" si="58"/>
        <v>0</v>
      </c>
      <c r="Y282" s="270">
        <f t="shared" si="59"/>
        <v>0</v>
      </c>
      <c r="Z282" s="58"/>
      <c r="AA282" s="58"/>
      <c r="AB282" s="60" t="str">
        <f t="shared" si="60"/>
        <v/>
      </c>
      <c r="AC282" s="21" t="b">
        <f t="shared" si="61"/>
        <v>0</v>
      </c>
      <c r="AD282" s="21" t="b">
        <f t="shared" si="62"/>
        <v>0</v>
      </c>
      <c r="AE282" s="21" t="b">
        <f t="shared" si="63"/>
        <v>0</v>
      </c>
      <c r="AF282" s="21" t="b">
        <f ca="1">OR(AND($AC282,NOT($AD282)),AND($AC282,OR(AND($G282="",$H282&lt;&gt;""),AND($G282&lt;&gt;"",$H282=""),AND($J282="",$K282&lt;&gt;""),AND($J282&lt;&gt;"",$K282=""),AND($M282="",$N282&lt;&gt;""),AND($M282&lt;&gt;"",$N282=""),AND($P282="",$Q282&lt;&gt;""),AND($P282&lt;&gt;"",$Q282=""),AND($S282="",$T282&lt;&gt;""),AND($S282&lt;&gt;"",$T282=""),AND($V282="",$W282&lt;&gt;""),AND($V282&lt;&gt;"",$W282=""))),AND($C282&lt;&gt;"",$E282&lt;&gt;"",LEFT(TRIM($C282),1)&lt;&gt;LEFT(TRIM($E282),1)),IF(OR($E282="",$F282=""),FALSE(),IFERROR(COUNTIF(INDIRECT("UNITS_"&amp;SUBSTITUTE(LEFT($E282,FIND(" ",$E282&amp;" ")-1),".","_")),$F282)=0,TRUE())),AND($B282&lt;&gt;"",OR(ISNUMBER(SEARCH("outro",LOWER($B282))),ISNUMBER(SEARCH("divers",LOWER($B282))),ISNUMBER(SEARCH("etc",LOWER($B282))))),OR(AND(ISNUMBER(SEARCH("comunic",LOWER($B282))),LEFT($E282,3)&lt;&gt;"4.4"),AND(ISNUMBER(SEARCH("monitor",LOWER($B282))),NOT(OR(LEFT($E282,3)="1.5",LEFT($E282,3)="2.5")))),AND($B282&lt;&gt;"",OR(LEFT($C282,1)="1",LEFT($C282,1)="2"),$D282=""),AND($D282&lt;&gt;"",NOT(OR(LEFT($C282,1)="1",LEFT($C282,1)="2"))),AND($D282&lt;&gt;"",COUNTIF(' PROJETO'!$B$14:$B$16,$D282)=0),IF($D282="",FALSE(),IF(COUNTIF(' PROJETO'!$B$14:$B$16,$D282)=0,FALSE(),IFERROR(INDEX(' PROJETO'!$C$14:$C$16,MATCH($D282,' PROJETO'!$B$14:$B$16,0))&lt;&gt;"Sim",FALSE()))))</f>
        <v>0</v>
      </c>
      <c r="AG282" s="21" t="b">
        <f>AND($AC282,$Y282&gt;'CONFG.  LISTAS'!$F$4,$Z282="",$AA282="")</f>
        <v>0</v>
      </c>
      <c r="AH282" s="21" t="str">
        <f t="shared" si="64"/>
        <v/>
      </c>
      <c r="AI282" s="43" t="str">
        <f ca="1">IF(NOT($AC282),"",IF(OR($B282="",$C282="",$E282="",$F282=""),"Preencha descrição, categoria, tipo e unidade.",IF(AND($B282&lt;&gt;"",OR(LEFT($C282,1)="1",LEFT($C282,1)="2"),$D282=""),"Informe a prática de restauração para itens diretos.",IF(AND($D282&lt;&gt;"",NOT(OR(LEFT($C282,1)="1",LEFT($C282,1)="2"))),"Custos indiretos não devem pertencer a uma prática específica.",IF(AND($D282&lt;&gt;"",COUNTIF(' PROJETO'!$B$14:$B$16,$D282)=0),"Prática de restauração inválida ou não cadastrada.",IF(IF($D282="",FALSE(),IF(COUNTIF(' PROJETO'!$B$14:$B$16,$D282)=0,FALSE(),IFERROR(INDEX(' PROJETO'!$C$14:$C$16,MATCH($D282,' PROJETO'!$B$14:$B$16,0))&lt;&gt;"Sim",FALSE()))),"A prática informada no item não foi selecionada na aba Projeto.",IF(AND(MAX($I282,$L282,$O282,$R282,$U282,$X282)&gt;'CONFG.  LISTAS'!$F$4,NOT(OR($Z282&lt;&gt;"",$AA282&lt;&gt;""))),"Memorial de cálculo ou anexo obrigatório não informado para item acima do limite.",IF(OR(AND($G282&lt;&gt;"",$H282&lt;&gt;"",OR($G282&lt;=0,$H282&lt;=0)),AND($J282&lt;&gt;"",$K282&lt;&gt;"",OR($J282&lt;=0,$K282&lt;=0)),AND($M282&lt;&gt;"",$N282&lt;&gt;"",OR($M282&lt;=0,$N282&lt;=0)),AND($P282&lt;&gt;"",$Q282&lt;&gt;"",OR($P282&lt;=0,$Q282&lt;=0)),AND($S282&lt;&gt;"",$T282&lt;&gt;"",OR($S282&lt;=0,$T282&lt;=0)),AND($V282&lt;&gt;"",$W282&lt;&gt;"",OR($V282&lt;=0,$W282&lt;=0))),"Revise os valores informados: valor unitário e quantidade devem ser maiores que zero.",IF(OR(AND($G282="",$H282&lt;&gt;""),AND($G282&lt;&gt;"",$H282=""),AND($J282="",$K282&lt;&gt;""),AND($J282&lt;&gt;"",$K282=""),AND($M282="",$N282&lt;&gt;""),AND($M282&lt;&gt;"",$N282=""),AND($P282="",$Q282&lt;&gt;""),AND($P282&lt;&gt;"",$Q282=""),AND($S282="",$T282&lt;&gt;""),AND($S282&lt;&gt;"",$T282=""),AND($V282="",$W282&lt;&gt;""),AND($V282&lt;&gt;"",$W282="")),"Há ano preenchido parcialmente: "&amp;TRIM(IF(AND($G282="",$H282&lt;&gt;""),"Ano 1 (falta valor unitário); ","")&amp;IF(AND($G282&lt;&gt;"",$H282=""),"Ano 1 (falta quantidade); ","")&amp;IF(AND($J282="",$K282&lt;&gt;""),"Ano 2 (falta valor unitário); ","")&amp;IF(AND($J282&lt;&gt;"",$K282=""),"Ano 2 (falta quantidade); ","")&amp;IF(AND($M282="",$N282&lt;&gt;""),"Ano 3 (falta valor unitário); ","")&amp;IF(AND($M282&lt;&gt;"",$N282=""),"Ano 3 (falta quantidade); ","")&amp;IF(AND($P282="",$Q282&lt;&gt;""),"Ano 4 (falta valor unitário); ","")&amp;IF(AND($P282&lt;&gt;"",$Q282=""),"Ano 4 (falta quantidade); ","")&amp;IF(AND($S282="",$T282&lt;&gt;""),"Ano 5 (falta valor unitário); ","")&amp;IF(AND($S282&lt;&gt;"",$T282=""),"Ano 5 (falta quantidade); ","")&amp;IF(AND($V282="",$W282&lt;&gt;""),"Ano 6 (falta valor unitário); ","")&amp;IF(AND($V282&lt;&gt;"",$W282=""),"Ano 6 (falta quantidade); ","")), IF(NOT(OR(AND($G282&lt;&gt;"",$H282&lt;&gt;""),AND($J282&lt;&gt;"",$K282&lt;&gt;""),AND($M282&lt;&gt;"",$N282&lt;&gt;""),AND($P282&lt;&gt;"",$Q282&lt;&gt;""),AND($S282&lt;&gt;"",$T282&lt;&gt;""),AND($V282&lt;&gt;"",$W282&lt;&gt;""))),"Informe pelo menos um ano completo com valor unitário e quantidade.",IF(AND($C282&lt;&gt;"",$E282&lt;&gt;"",LEFT(TRIM($C282),1)&lt;&gt;LEFT(TRIM($E282),1)),"Categoria e tipo estão incompatíveis.",IF(IF(OR($E282="",$F282=""),FALSE(),IFERROR(COUNTIF(INDIRECT("UNITS_"&amp;SUBSTITUTE(LEFT($E282,FIND(" ",$E282&amp;" ")-1),".","_")),$F282)=0,TRUE())),"Unidade incompatível com o tipo selecionado.",IF(OR(AND(ISNUMBER(SEARCH("comunic",LOWER($B282))),LEFT($E282,3)&lt;&gt;"4.4"),AND(ISNUMBER(SEARCH("monitor",LOWER($B282))),NOT(OR(LEFT($E282,3)="1.5",LEFT($E282,3)="2.5")))),"Revise a classificação do item conforme as regras de preenchimento.",IF(AND($B282&lt;&gt;"",OR(ISNUMBER(SEARCH("outro",LOWER($B282))),ISNUMBER(SEARCH("divers",LOWER($B282))),ISNUMBER(SEARCH("kit",LOWER($B282))),ISNUMBER(SEARCH("ferrament",LOWER($B282))),ISNUMBER(SEARCH("epi",LOWER($B282)))),NOT(OR($Z282&lt;&gt;"",$AA282&lt;&gt;""))),"Descrição muito genérica: detalhe melhor o item e registre o racional no memorial ou em anexo.",IF(AND($Y282=0,$B282&lt;&gt;"",OR($G282&lt;&gt;"",$H282&lt;&gt;"",$J282&lt;&gt;"",$K282&lt;&gt;"",$M282&lt;&gt;"",$N282&lt;&gt;"",$P282&lt;&gt;"",$Q282&lt;&gt;"",$S282&lt;&gt;"",$T282&lt;&gt;"",$V282&lt;&gt;"",$W282&lt;&gt;"")),"O item possui dados lançados, mas o total está zerado. Revise os valores informados.","")))))))))))))))</f>
        <v/>
      </c>
    </row>
    <row r="283" spans="1:35" ht="14.25" customHeight="1" x14ac:dyDescent="0.25">
      <c r="A283" s="57" t="str">
        <f t="shared" si="52"/>
        <v/>
      </c>
      <c r="B283" s="61"/>
      <c r="C283" s="61"/>
      <c r="D283" s="58"/>
      <c r="E283" s="61"/>
      <c r="F283" s="61"/>
      <c r="G283" s="272"/>
      <c r="H283" s="62"/>
      <c r="I283" s="273">
        <f t="shared" si="53"/>
        <v>0</v>
      </c>
      <c r="J283" s="272"/>
      <c r="K283" s="62"/>
      <c r="L283" s="270">
        <f t="shared" si="54"/>
        <v>0</v>
      </c>
      <c r="M283" s="272"/>
      <c r="N283" s="62"/>
      <c r="O283" s="270">
        <f t="shared" si="55"/>
        <v>0</v>
      </c>
      <c r="P283" s="272"/>
      <c r="Q283" s="62"/>
      <c r="R283" s="271">
        <f t="shared" si="56"/>
        <v>0</v>
      </c>
      <c r="S283" s="272"/>
      <c r="T283" s="62"/>
      <c r="U283" s="270">
        <f t="shared" si="57"/>
        <v>0</v>
      </c>
      <c r="V283" s="272"/>
      <c r="W283" s="62"/>
      <c r="X283" s="270">
        <f t="shared" si="58"/>
        <v>0</v>
      </c>
      <c r="Y283" s="270">
        <f t="shared" si="59"/>
        <v>0</v>
      </c>
      <c r="Z283" s="61"/>
      <c r="AA283" s="61"/>
      <c r="AB283" s="60" t="str">
        <f t="shared" si="60"/>
        <v/>
      </c>
      <c r="AC283" s="21" t="b">
        <f t="shared" si="61"/>
        <v>0</v>
      </c>
      <c r="AD283" s="21" t="b">
        <f t="shared" si="62"/>
        <v>0</v>
      </c>
      <c r="AE283" s="21" t="b">
        <f t="shared" si="63"/>
        <v>0</v>
      </c>
      <c r="AF283" s="21" t="b">
        <f ca="1">OR(AND($AC283,NOT($AD283)),AND($AC283,OR(AND($G283="",$H283&lt;&gt;""),AND($G283&lt;&gt;"",$H283=""),AND($J283="",$K283&lt;&gt;""),AND($J283&lt;&gt;"",$K283=""),AND($M283="",$N283&lt;&gt;""),AND($M283&lt;&gt;"",$N283=""),AND($P283="",$Q283&lt;&gt;""),AND($P283&lt;&gt;"",$Q283=""),AND($S283="",$T283&lt;&gt;""),AND($S283&lt;&gt;"",$T283=""),AND($V283="",$W283&lt;&gt;""),AND($V283&lt;&gt;"",$W283=""))),AND($C283&lt;&gt;"",$E283&lt;&gt;"",LEFT(TRIM($C283),1)&lt;&gt;LEFT(TRIM($E283),1)),IF(OR($E283="",$F283=""),FALSE(),IFERROR(COUNTIF(INDIRECT("UNITS_"&amp;SUBSTITUTE(LEFT($E283,FIND(" ",$E283&amp;" ")-1),".","_")),$F283)=0,TRUE())),AND($B283&lt;&gt;"",OR(ISNUMBER(SEARCH("outro",LOWER($B283))),ISNUMBER(SEARCH("divers",LOWER($B283))),ISNUMBER(SEARCH("etc",LOWER($B283))))),OR(AND(ISNUMBER(SEARCH("comunic",LOWER($B283))),LEFT($E283,3)&lt;&gt;"4.4"),AND(ISNUMBER(SEARCH("monitor",LOWER($B283))),NOT(OR(LEFT($E283,3)="1.5",LEFT($E283,3)="2.5")))),AND($B283&lt;&gt;"",OR(LEFT($C283,1)="1",LEFT($C283,1)="2"),$D283=""),AND($D283&lt;&gt;"",NOT(OR(LEFT($C283,1)="1",LEFT($C283,1)="2"))),AND($D283&lt;&gt;"",COUNTIF(' PROJETO'!$B$14:$B$16,$D283)=0),IF($D283="",FALSE(),IF(COUNTIF(' PROJETO'!$B$14:$B$16,$D283)=0,FALSE(),IFERROR(INDEX(' PROJETO'!$C$14:$C$16,MATCH($D283,' PROJETO'!$B$14:$B$16,0))&lt;&gt;"Sim",FALSE()))))</f>
        <v>0</v>
      </c>
      <c r="AG283" s="21" t="b">
        <f>AND($AC283,$Y283&gt;'CONFG.  LISTAS'!$F$4,$Z283="",$AA283="")</f>
        <v>0</v>
      </c>
      <c r="AH283" s="21" t="str">
        <f t="shared" si="64"/>
        <v/>
      </c>
      <c r="AI283" s="43" t="str">
        <f ca="1">IF(NOT($AC283),"",IF(OR($B283="",$C283="",$E283="",$F283=""),"Preencha descrição, categoria, tipo e unidade.",IF(AND($B283&lt;&gt;"",OR(LEFT($C283,1)="1",LEFT($C283,1)="2"),$D283=""),"Informe a prática de restauração para itens diretos.",IF(AND($D283&lt;&gt;"",NOT(OR(LEFT($C283,1)="1",LEFT($C283,1)="2"))),"Custos indiretos não devem pertencer a uma prática específica.",IF(AND($D283&lt;&gt;"",COUNTIF(' PROJETO'!$B$14:$B$16,$D283)=0),"Prática de restauração inválida ou não cadastrada.",IF(IF($D283="",FALSE(),IF(COUNTIF(' PROJETO'!$B$14:$B$16,$D283)=0,FALSE(),IFERROR(INDEX(' PROJETO'!$C$14:$C$16,MATCH($D283,' PROJETO'!$B$14:$B$16,0))&lt;&gt;"Sim",FALSE()))),"A prática informada no item não foi selecionada na aba Projeto.",IF(AND(MAX($I283,$L283,$O283,$R283,$U283,$X283)&gt;'CONFG.  LISTAS'!$F$4,NOT(OR($Z283&lt;&gt;"",$AA283&lt;&gt;""))),"Memorial de cálculo ou anexo obrigatório não informado para item acima do limite.",IF(OR(AND($G283&lt;&gt;"",$H283&lt;&gt;"",OR($G283&lt;=0,$H283&lt;=0)),AND($J283&lt;&gt;"",$K283&lt;&gt;"",OR($J283&lt;=0,$K283&lt;=0)),AND($M283&lt;&gt;"",$N283&lt;&gt;"",OR($M283&lt;=0,$N283&lt;=0)),AND($P283&lt;&gt;"",$Q283&lt;&gt;"",OR($P283&lt;=0,$Q283&lt;=0)),AND($S283&lt;&gt;"",$T283&lt;&gt;"",OR($S283&lt;=0,$T283&lt;=0)),AND($V283&lt;&gt;"",$W283&lt;&gt;"",OR($V283&lt;=0,$W283&lt;=0))),"Revise os valores informados: valor unitário e quantidade devem ser maiores que zero.",IF(OR(AND($G283="",$H283&lt;&gt;""),AND($G283&lt;&gt;"",$H283=""),AND($J283="",$K283&lt;&gt;""),AND($J283&lt;&gt;"",$K283=""),AND($M283="",$N283&lt;&gt;""),AND($M283&lt;&gt;"",$N283=""),AND($P283="",$Q283&lt;&gt;""),AND($P283&lt;&gt;"",$Q283=""),AND($S283="",$T283&lt;&gt;""),AND($S283&lt;&gt;"",$T283=""),AND($V283="",$W283&lt;&gt;""),AND($V283&lt;&gt;"",$W283="")),"Há ano preenchido parcialmente: "&amp;TRIM(IF(AND($G283="",$H283&lt;&gt;""),"Ano 1 (falta valor unitário); ","")&amp;IF(AND($G283&lt;&gt;"",$H283=""),"Ano 1 (falta quantidade); ","")&amp;IF(AND($J283="",$K283&lt;&gt;""),"Ano 2 (falta valor unitário); ","")&amp;IF(AND($J283&lt;&gt;"",$K283=""),"Ano 2 (falta quantidade); ","")&amp;IF(AND($M283="",$N283&lt;&gt;""),"Ano 3 (falta valor unitário); ","")&amp;IF(AND($M283&lt;&gt;"",$N283=""),"Ano 3 (falta quantidade); ","")&amp;IF(AND($P283="",$Q283&lt;&gt;""),"Ano 4 (falta valor unitário); ","")&amp;IF(AND($P283&lt;&gt;"",$Q283=""),"Ano 4 (falta quantidade); ","")&amp;IF(AND($S283="",$T283&lt;&gt;""),"Ano 5 (falta valor unitário); ","")&amp;IF(AND($S283&lt;&gt;"",$T283=""),"Ano 5 (falta quantidade); ","")&amp;IF(AND($V283="",$W283&lt;&gt;""),"Ano 6 (falta valor unitário); ","")&amp;IF(AND($V283&lt;&gt;"",$W283=""),"Ano 6 (falta quantidade); ","")), IF(NOT(OR(AND($G283&lt;&gt;"",$H283&lt;&gt;""),AND($J283&lt;&gt;"",$K283&lt;&gt;""),AND($M283&lt;&gt;"",$N283&lt;&gt;""),AND($P283&lt;&gt;"",$Q283&lt;&gt;""),AND($S283&lt;&gt;"",$T283&lt;&gt;""),AND($V283&lt;&gt;"",$W283&lt;&gt;""))),"Informe pelo menos um ano completo com valor unitário e quantidade.",IF(AND($C283&lt;&gt;"",$E283&lt;&gt;"",LEFT(TRIM($C283),1)&lt;&gt;LEFT(TRIM($E283),1)),"Categoria e tipo estão incompatíveis.",IF(IF(OR($E283="",$F283=""),FALSE(),IFERROR(COUNTIF(INDIRECT("UNITS_"&amp;SUBSTITUTE(LEFT($E283,FIND(" ",$E283&amp;" ")-1),".","_")),$F283)=0,TRUE())),"Unidade incompatível com o tipo selecionado.",IF(OR(AND(ISNUMBER(SEARCH("comunic",LOWER($B283))),LEFT($E283,3)&lt;&gt;"4.4"),AND(ISNUMBER(SEARCH("monitor",LOWER($B283))),NOT(OR(LEFT($E283,3)="1.5",LEFT($E283,3)="2.5")))),"Revise a classificação do item conforme as regras de preenchimento.",IF(AND($B283&lt;&gt;"",OR(ISNUMBER(SEARCH("outro",LOWER($B283))),ISNUMBER(SEARCH("divers",LOWER($B283))),ISNUMBER(SEARCH("kit",LOWER($B283))),ISNUMBER(SEARCH("ferrament",LOWER($B283))),ISNUMBER(SEARCH("epi",LOWER($B283)))),NOT(OR($Z283&lt;&gt;"",$AA283&lt;&gt;""))),"Descrição muito genérica: detalhe melhor o item e registre o racional no memorial ou em anexo.",IF(AND($Y283=0,$B283&lt;&gt;"",OR($G283&lt;&gt;"",$H283&lt;&gt;"",$J283&lt;&gt;"",$K283&lt;&gt;"",$M283&lt;&gt;"",$N283&lt;&gt;"",$P283&lt;&gt;"",$Q283&lt;&gt;"",$S283&lt;&gt;"",$T283&lt;&gt;"",$V283&lt;&gt;"",$W283&lt;&gt;"")),"O item possui dados lançados, mas o total está zerado. Revise os valores informados.","")))))))))))))))</f>
        <v/>
      </c>
    </row>
    <row r="284" spans="1:35" ht="14.25" customHeight="1" x14ac:dyDescent="0.25">
      <c r="A284" s="57" t="str">
        <f t="shared" si="52"/>
        <v/>
      </c>
      <c r="B284" s="58"/>
      <c r="C284" s="58"/>
      <c r="D284" s="58"/>
      <c r="E284" s="58"/>
      <c r="F284" s="58"/>
      <c r="G284" s="269"/>
      <c r="H284" s="59"/>
      <c r="I284" s="273">
        <f t="shared" si="53"/>
        <v>0</v>
      </c>
      <c r="J284" s="269"/>
      <c r="K284" s="59"/>
      <c r="L284" s="270">
        <f t="shared" si="54"/>
        <v>0</v>
      </c>
      <c r="M284" s="269"/>
      <c r="N284" s="59"/>
      <c r="O284" s="270">
        <f t="shared" si="55"/>
        <v>0</v>
      </c>
      <c r="P284" s="269"/>
      <c r="Q284" s="59"/>
      <c r="R284" s="271">
        <f t="shared" si="56"/>
        <v>0</v>
      </c>
      <c r="S284" s="269"/>
      <c r="T284" s="59"/>
      <c r="U284" s="270">
        <f t="shared" si="57"/>
        <v>0</v>
      </c>
      <c r="V284" s="269"/>
      <c r="W284" s="59"/>
      <c r="X284" s="270">
        <f t="shared" si="58"/>
        <v>0</v>
      </c>
      <c r="Y284" s="270">
        <f t="shared" si="59"/>
        <v>0</v>
      </c>
      <c r="Z284" s="58"/>
      <c r="AA284" s="58"/>
      <c r="AB284" s="60" t="str">
        <f t="shared" si="60"/>
        <v/>
      </c>
      <c r="AC284" s="21" t="b">
        <f t="shared" si="61"/>
        <v>0</v>
      </c>
      <c r="AD284" s="21" t="b">
        <f t="shared" si="62"/>
        <v>0</v>
      </c>
      <c r="AE284" s="21" t="b">
        <f t="shared" si="63"/>
        <v>0</v>
      </c>
      <c r="AF284" s="21" t="b">
        <f ca="1">OR(AND($AC284,NOT($AD284)),AND($AC284,OR(AND($G284="",$H284&lt;&gt;""),AND($G284&lt;&gt;"",$H284=""),AND($J284="",$K284&lt;&gt;""),AND($J284&lt;&gt;"",$K284=""),AND($M284="",$N284&lt;&gt;""),AND($M284&lt;&gt;"",$N284=""),AND($P284="",$Q284&lt;&gt;""),AND($P284&lt;&gt;"",$Q284=""),AND($S284="",$T284&lt;&gt;""),AND($S284&lt;&gt;"",$T284=""),AND($V284="",$W284&lt;&gt;""),AND($V284&lt;&gt;"",$W284=""))),AND($C284&lt;&gt;"",$E284&lt;&gt;"",LEFT(TRIM($C284),1)&lt;&gt;LEFT(TRIM($E284),1)),IF(OR($E284="",$F284=""),FALSE(),IFERROR(COUNTIF(INDIRECT("UNITS_"&amp;SUBSTITUTE(LEFT($E284,FIND(" ",$E284&amp;" ")-1),".","_")),$F284)=0,TRUE())),AND($B284&lt;&gt;"",OR(ISNUMBER(SEARCH("outro",LOWER($B284))),ISNUMBER(SEARCH("divers",LOWER($B284))),ISNUMBER(SEARCH("etc",LOWER($B284))))),OR(AND(ISNUMBER(SEARCH("comunic",LOWER($B284))),LEFT($E284,3)&lt;&gt;"4.4"),AND(ISNUMBER(SEARCH("monitor",LOWER($B284))),NOT(OR(LEFT($E284,3)="1.5",LEFT($E284,3)="2.5")))),AND($B284&lt;&gt;"",OR(LEFT($C284,1)="1",LEFT($C284,1)="2"),$D284=""),AND($D284&lt;&gt;"",NOT(OR(LEFT($C284,1)="1",LEFT($C284,1)="2"))),AND($D284&lt;&gt;"",COUNTIF(' PROJETO'!$B$14:$B$16,$D284)=0),IF($D284="",FALSE(),IF(COUNTIF(' PROJETO'!$B$14:$B$16,$D284)=0,FALSE(),IFERROR(INDEX(' PROJETO'!$C$14:$C$16,MATCH($D284,' PROJETO'!$B$14:$B$16,0))&lt;&gt;"Sim",FALSE()))))</f>
        <v>0</v>
      </c>
      <c r="AG284" s="21" t="b">
        <f>AND($AC284,$Y284&gt;'CONFG.  LISTAS'!$F$4,$Z284="",$AA284="")</f>
        <v>0</v>
      </c>
      <c r="AH284" s="21" t="str">
        <f t="shared" si="64"/>
        <v/>
      </c>
      <c r="AI284" s="43" t="str">
        <f ca="1">IF(NOT($AC284),"",IF(OR($B284="",$C284="",$E284="",$F284=""),"Preencha descrição, categoria, tipo e unidade.",IF(AND($B284&lt;&gt;"",OR(LEFT($C284,1)="1",LEFT($C284,1)="2"),$D284=""),"Informe a prática de restauração para itens diretos.",IF(AND($D284&lt;&gt;"",NOT(OR(LEFT($C284,1)="1",LEFT($C284,1)="2"))),"Custos indiretos não devem pertencer a uma prática específica.",IF(AND($D284&lt;&gt;"",COUNTIF(' PROJETO'!$B$14:$B$16,$D284)=0),"Prática de restauração inválida ou não cadastrada.",IF(IF($D284="",FALSE(),IF(COUNTIF(' PROJETO'!$B$14:$B$16,$D284)=0,FALSE(),IFERROR(INDEX(' PROJETO'!$C$14:$C$16,MATCH($D284,' PROJETO'!$B$14:$B$16,0))&lt;&gt;"Sim",FALSE()))),"A prática informada no item não foi selecionada na aba Projeto.",IF(AND(MAX($I284,$L284,$O284,$R284,$U284,$X284)&gt;'CONFG.  LISTAS'!$F$4,NOT(OR($Z284&lt;&gt;"",$AA284&lt;&gt;""))),"Memorial de cálculo ou anexo obrigatório não informado para item acima do limite.",IF(OR(AND($G284&lt;&gt;"",$H284&lt;&gt;"",OR($G284&lt;=0,$H284&lt;=0)),AND($J284&lt;&gt;"",$K284&lt;&gt;"",OR($J284&lt;=0,$K284&lt;=0)),AND($M284&lt;&gt;"",$N284&lt;&gt;"",OR($M284&lt;=0,$N284&lt;=0)),AND($P284&lt;&gt;"",$Q284&lt;&gt;"",OR($P284&lt;=0,$Q284&lt;=0)),AND($S284&lt;&gt;"",$T284&lt;&gt;"",OR($S284&lt;=0,$T284&lt;=0)),AND($V284&lt;&gt;"",$W284&lt;&gt;"",OR($V284&lt;=0,$W284&lt;=0))),"Revise os valores informados: valor unitário e quantidade devem ser maiores que zero.",IF(OR(AND($G284="",$H284&lt;&gt;""),AND($G284&lt;&gt;"",$H284=""),AND($J284="",$K284&lt;&gt;""),AND($J284&lt;&gt;"",$K284=""),AND($M284="",$N284&lt;&gt;""),AND($M284&lt;&gt;"",$N284=""),AND($P284="",$Q284&lt;&gt;""),AND($P284&lt;&gt;"",$Q284=""),AND($S284="",$T284&lt;&gt;""),AND($S284&lt;&gt;"",$T284=""),AND($V284="",$W284&lt;&gt;""),AND($V284&lt;&gt;"",$W284="")),"Há ano preenchido parcialmente: "&amp;TRIM(IF(AND($G284="",$H284&lt;&gt;""),"Ano 1 (falta valor unitário); ","")&amp;IF(AND($G284&lt;&gt;"",$H284=""),"Ano 1 (falta quantidade); ","")&amp;IF(AND($J284="",$K284&lt;&gt;""),"Ano 2 (falta valor unitário); ","")&amp;IF(AND($J284&lt;&gt;"",$K284=""),"Ano 2 (falta quantidade); ","")&amp;IF(AND($M284="",$N284&lt;&gt;""),"Ano 3 (falta valor unitário); ","")&amp;IF(AND($M284&lt;&gt;"",$N284=""),"Ano 3 (falta quantidade); ","")&amp;IF(AND($P284="",$Q284&lt;&gt;""),"Ano 4 (falta valor unitário); ","")&amp;IF(AND($P284&lt;&gt;"",$Q284=""),"Ano 4 (falta quantidade); ","")&amp;IF(AND($S284="",$T284&lt;&gt;""),"Ano 5 (falta valor unitário); ","")&amp;IF(AND($S284&lt;&gt;"",$T284=""),"Ano 5 (falta quantidade); ","")&amp;IF(AND($V284="",$W284&lt;&gt;""),"Ano 6 (falta valor unitário); ","")&amp;IF(AND($V284&lt;&gt;"",$W284=""),"Ano 6 (falta quantidade); ","")), IF(NOT(OR(AND($G284&lt;&gt;"",$H284&lt;&gt;""),AND($J284&lt;&gt;"",$K284&lt;&gt;""),AND($M284&lt;&gt;"",$N284&lt;&gt;""),AND($P284&lt;&gt;"",$Q284&lt;&gt;""),AND($S284&lt;&gt;"",$T284&lt;&gt;""),AND($V284&lt;&gt;"",$W284&lt;&gt;""))),"Informe pelo menos um ano completo com valor unitário e quantidade.",IF(AND($C284&lt;&gt;"",$E284&lt;&gt;"",LEFT(TRIM($C284),1)&lt;&gt;LEFT(TRIM($E284),1)),"Categoria e tipo estão incompatíveis.",IF(IF(OR($E284="",$F284=""),FALSE(),IFERROR(COUNTIF(INDIRECT("UNITS_"&amp;SUBSTITUTE(LEFT($E284,FIND(" ",$E284&amp;" ")-1),".","_")),$F284)=0,TRUE())),"Unidade incompatível com o tipo selecionado.",IF(OR(AND(ISNUMBER(SEARCH("comunic",LOWER($B284))),LEFT($E284,3)&lt;&gt;"4.4"),AND(ISNUMBER(SEARCH("monitor",LOWER($B284))),NOT(OR(LEFT($E284,3)="1.5",LEFT($E284,3)="2.5")))),"Revise a classificação do item conforme as regras de preenchimento.",IF(AND($B284&lt;&gt;"",OR(ISNUMBER(SEARCH("outro",LOWER($B284))),ISNUMBER(SEARCH("divers",LOWER($B284))),ISNUMBER(SEARCH("kit",LOWER($B284))),ISNUMBER(SEARCH("ferrament",LOWER($B284))),ISNUMBER(SEARCH("epi",LOWER($B284)))),NOT(OR($Z284&lt;&gt;"",$AA284&lt;&gt;""))),"Descrição muito genérica: detalhe melhor o item e registre o racional no memorial ou em anexo.",IF(AND($Y284=0,$B284&lt;&gt;"",OR($G284&lt;&gt;"",$H284&lt;&gt;"",$J284&lt;&gt;"",$K284&lt;&gt;"",$M284&lt;&gt;"",$N284&lt;&gt;"",$P284&lt;&gt;"",$Q284&lt;&gt;"",$S284&lt;&gt;"",$T284&lt;&gt;"",$V284&lt;&gt;"",$W284&lt;&gt;"")),"O item possui dados lançados, mas o total está zerado. Revise os valores informados.","")))))))))))))))</f>
        <v/>
      </c>
    </row>
    <row r="285" spans="1:35" ht="14.25" customHeight="1" x14ac:dyDescent="0.25">
      <c r="A285" s="57" t="str">
        <f t="shared" si="52"/>
        <v/>
      </c>
      <c r="B285" s="61"/>
      <c r="C285" s="61"/>
      <c r="D285" s="58"/>
      <c r="E285" s="61"/>
      <c r="F285" s="61"/>
      <c r="G285" s="272"/>
      <c r="H285" s="62"/>
      <c r="I285" s="273">
        <f t="shared" si="53"/>
        <v>0</v>
      </c>
      <c r="J285" s="272"/>
      <c r="K285" s="62"/>
      <c r="L285" s="270">
        <f t="shared" si="54"/>
        <v>0</v>
      </c>
      <c r="M285" s="272"/>
      <c r="N285" s="62"/>
      <c r="O285" s="270">
        <f t="shared" si="55"/>
        <v>0</v>
      </c>
      <c r="P285" s="272"/>
      <c r="Q285" s="62"/>
      <c r="R285" s="271">
        <f t="shared" si="56"/>
        <v>0</v>
      </c>
      <c r="S285" s="272"/>
      <c r="T285" s="62"/>
      <c r="U285" s="270">
        <f t="shared" si="57"/>
        <v>0</v>
      </c>
      <c r="V285" s="272"/>
      <c r="W285" s="62"/>
      <c r="X285" s="270">
        <f t="shared" si="58"/>
        <v>0</v>
      </c>
      <c r="Y285" s="270">
        <f t="shared" si="59"/>
        <v>0</v>
      </c>
      <c r="Z285" s="61"/>
      <c r="AA285" s="61"/>
      <c r="AB285" s="60" t="str">
        <f t="shared" si="60"/>
        <v/>
      </c>
      <c r="AC285" s="21" t="b">
        <f t="shared" si="61"/>
        <v>0</v>
      </c>
      <c r="AD285" s="21" t="b">
        <f t="shared" si="62"/>
        <v>0</v>
      </c>
      <c r="AE285" s="21" t="b">
        <f t="shared" si="63"/>
        <v>0</v>
      </c>
      <c r="AF285" s="21" t="b">
        <f ca="1">OR(AND($AC285,NOT($AD285)),AND($AC285,OR(AND($G285="",$H285&lt;&gt;""),AND($G285&lt;&gt;"",$H285=""),AND($J285="",$K285&lt;&gt;""),AND($J285&lt;&gt;"",$K285=""),AND($M285="",$N285&lt;&gt;""),AND($M285&lt;&gt;"",$N285=""),AND($P285="",$Q285&lt;&gt;""),AND($P285&lt;&gt;"",$Q285=""),AND($S285="",$T285&lt;&gt;""),AND($S285&lt;&gt;"",$T285=""),AND($V285="",$W285&lt;&gt;""),AND($V285&lt;&gt;"",$W285=""))),AND($C285&lt;&gt;"",$E285&lt;&gt;"",LEFT(TRIM($C285),1)&lt;&gt;LEFT(TRIM($E285),1)),IF(OR($E285="",$F285=""),FALSE(),IFERROR(COUNTIF(INDIRECT("UNITS_"&amp;SUBSTITUTE(LEFT($E285,FIND(" ",$E285&amp;" ")-1),".","_")),$F285)=0,TRUE())),AND($B285&lt;&gt;"",OR(ISNUMBER(SEARCH("outro",LOWER($B285))),ISNUMBER(SEARCH("divers",LOWER($B285))),ISNUMBER(SEARCH("etc",LOWER($B285))))),OR(AND(ISNUMBER(SEARCH("comunic",LOWER($B285))),LEFT($E285,3)&lt;&gt;"4.4"),AND(ISNUMBER(SEARCH("monitor",LOWER($B285))),NOT(OR(LEFT($E285,3)="1.5",LEFT($E285,3)="2.5")))),AND($B285&lt;&gt;"",OR(LEFT($C285,1)="1",LEFT($C285,1)="2"),$D285=""),AND($D285&lt;&gt;"",NOT(OR(LEFT($C285,1)="1",LEFT($C285,1)="2"))),AND($D285&lt;&gt;"",COUNTIF(' PROJETO'!$B$14:$B$16,$D285)=0),IF($D285="",FALSE(),IF(COUNTIF(' PROJETO'!$B$14:$B$16,$D285)=0,FALSE(),IFERROR(INDEX(' PROJETO'!$C$14:$C$16,MATCH($D285,' PROJETO'!$B$14:$B$16,0))&lt;&gt;"Sim",FALSE()))))</f>
        <v>0</v>
      </c>
      <c r="AG285" s="21" t="b">
        <f>AND($AC285,$Y285&gt;'CONFG.  LISTAS'!$F$4,$Z285="",$AA285="")</f>
        <v>0</v>
      </c>
      <c r="AH285" s="21" t="str">
        <f t="shared" si="64"/>
        <v/>
      </c>
      <c r="AI285" s="43" t="str">
        <f ca="1">IF(NOT($AC285),"",IF(OR($B285="",$C285="",$E285="",$F285=""),"Preencha descrição, categoria, tipo e unidade.",IF(AND($B285&lt;&gt;"",OR(LEFT($C285,1)="1",LEFT($C285,1)="2"),$D285=""),"Informe a prática de restauração para itens diretos.",IF(AND($D285&lt;&gt;"",NOT(OR(LEFT($C285,1)="1",LEFT($C285,1)="2"))),"Custos indiretos não devem pertencer a uma prática específica.",IF(AND($D285&lt;&gt;"",COUNTIF(' PROJETO'!$B$14:$B$16,$D285)=0),"Prática de restauração inválida ou não cadastrada.",IF(IF($D285="",FALSE(),IF(COUNTIF(' PROJETO'!$B$14:$B$16,$D285)=0,FALSE(),IFERROR(INDEX(' PROJETO'!$C$14:$C$16,MATCH($D285,' PROJETO'!$B$14:$B$16,0))&lt;&gt;"Sim",FALSE()))),"A prática informada no item não foi selecionada na aba Projeto.",IF(AND(MAX($I285,$L285,$O285,$R285,$U285,$X285)&gt;'CONFG.  LISTAS'!$F$4,NOT(OR($Z285&lt;&gt;"",$AA285&lt;&gt;""))),"Memorial de cálculo ou anexo obrigatório não informado para item acima do limite.",IF(OR(AND($G285&lt;&gt;"",$H285&lt;&gt;"",OR($G285&lt;=0,$H285&lt;=0)),AND($J285&lt;&gt;"",$K285&lt;&gt;"",OR($J285&lt;=0,$K285&lt;=0)),AND($M285&lt;&gt;"",$N285&lt;&gt;"",OR($M285&lt;=0,$N285&lt;=0)),AND($P285&lt;&gt;"",$Q285&lt;&gt;"",OR($P285&lt;=0,$Q285&lt;=0)),AND($S285&lt;&gt;"",$T285&lt;&gt;"",OR($S285&lt;=0,$T285&lt;=0)),AND($V285&lt;&gt;"",$W285&lt;&gt;"",OR($V285&lt;=0,$W285&lt;=0))),"Revise os valores informados: valor unitário e quantidade devem ser maiores que zero.",IF(OR(AND($G285="",$H285&lt;&gt;""),AND($G285&lt;&gt;"",$H285=""),AND($J285="",$K285&lt;&gt;""),AND($J285&lt;&gt;"",$K285=""),AND($M285="",$N285&lt;&gt;""),AND($M285&lt;&gt;"",$N285=""),AND($P285="",$Q285&lt;&gt;""),AND($P285&lt;&gt;"",$Q285=""),AND($S285="",$T285&lt;&gt;""),AND($S285&lt;&gt;"",$T285=""),AND($V285="",$W285&lt;&gt;""),AND($V285&lt;&gt;"",$W285="")),"Há ano preenchido parcialmente: "&amp;TRIM(IF(AND($G285="",$H285&lt;&gt;""),"Ano 1 (falta valor unitário); ","")&amp;IF(AND($G285&lt;&gt;"",$H285=""),"Ano 1 (falta quantidade); ","")&amp;IF(AND($J285="",$K285&lt;&gt;""),"Ano 2 (falta valor unitário); ","")&amp;IF(AND($J285&lt;&gt;"",$K285=""),"Ano 2 (falta quantidade); ","")&amp;IF(AND($M285="",$N285&lt;&gt;""),"Ano 3 (falta valor unitário); ","")&amp;IF(AND($M285&lt;&gt;"",$N285=""),"Ano 3 (falta quantidade); ","")&amp;IF(AND($P285="",$Q285&lt;&gt;""),"Ano 4 (falta valor unitário); ","")&amp;IF(AND($P285&lt;&gt;"",$Q285=""),"Ano 4 (falta quantidade); ","")&amp;IF(AND($S285="",$T285&lt;&gt;""),"Ano 5 (falta valor unitário); ","")&amp;IF(AND($S285&lt;&gt;"",$T285=""),"Ano 5 (falta quantidade); ","")&amp;IF(AND($V285="",$W285&lt;&gt;""),"Ano 6 (falta valor unitário); ","")&amp;IF(AND($V285&lt;&gt;"",$W285=""),"Ano 6 (falta quantidade); ","")), IF(NOT(OR(AND($G285&lt;&gt;"",$H285&lt;&gt;""),AND($J285&lt;&gt;"",$K285&lt;&gt;""),AND($M285&lt;&gt;"",$N285&lt;&gt;""),AND($P285&lt;&gt;"",$Q285&lt;&gt;""),AND($S285&lt;&gt;"",$T285&lt;&gt;""),AND($V285&lt;&gt;"",$W285&lt;&gt;""))),"Informe pelo menos um ano completo com valor unitário e quantidade.",IF(AND($C285&lt;&gt;"",$E285&lt;&gt;"",LEFT(TRIM($C285),1)&lt;&gt;LEFT(TRIM($E285),1)),"Categoria e tipo estão incompatíveis.",IF(IF(OR($E285="",$F285=""),FALSE(),IFERROR(COUNTIF(INDIRECT("UNITS_"&amp;SUBSTITUTE(LEFT($E285,FIND(" ",$E285&amp;" ")-1),".","_")),$F285)=0,TRUE())),"Unidade incompatível com o tipo selecionado.",IF(OR(AND(ISNUMBER(SEARCH("comunic",LOWER($B285))),LEFT($E285,3)&lt;&gt;"4.4"),AND(ISNUMBER(SEARCH("monitor",LOWER($B285))),NOT(OR(LEFT($E285,3)="1.5",LEFT($E285,3)="2.5")))),"Revise a classificação do item conforme as regras de preenchimento.",IF(AND($B285&lt;&gt;"",OR(ISNUMBER(SEARCH("outro",LOWER($B285))),ISNUMBER(SEARCH("divers",LOWER($B285))),ISNUMBER(SEARCH("kit",LOWER($B285))),ISNUMBER(SEARCH("ferrament",LOWER($B285))),ISNUMBER(SEARCH("epi",LOWER($B285)))),NOT(OR($Z285&lt;&gt;"",$AA285&lt;&gt;""))),"Descrição muito genérica: detalhe melhor o item e registre o racional no memorial ou em anexo.",IF(AND($Y285=0,$B285&lt;&gt;"",OR($G285&lt;&gt;"",$H285&lt;&gt;"",$J285&lt;&gt;"",$K285&lt;&gt;"",$M285&lt;&gt;"",$N285&lt;&gt;"",$P285&lt;&gt;"",$Q285&lt;&gt;"",$S285&lt;&gt;"",$T285&lt;&gt;"",$V285&lt;&gt;"",$W285&lt;&gt;"")),"O item possui dados lançados, mas o total está zerado. Revise os valores informados.","")))))))))))))))</f>
        <v/>
      </c>
    </row>
    <row r="286" spans="1:35" ht="14.25" customHeight="1" x14ac:dyDescent="0.25">
      <c r="A286" s="57" t="str">
        <f t="shared" si="52"/>
        <v/>
      </c>
      <c r="B286" s="58"/>
      <c r="C286" s="58"/>
      <c r="D286" s="58"/>
      <c r="E286" s="58"/>
      <c r="F286" s="58"/>
      <c r="G286" s="269"/>
      <c r="H286" s="59"/>
      <c r="I286" s="273">
        <f t="shared" si="53"/>
        <v>0</v>
      </c>
      <c r="J286" s="269"/>
      <c r="K286" s="59"/>
      <c r="L286" s="270">
        <f t="shared" si="54"/>
        <v>0</v>
      </c>
      <c r="M286" s="269"/>
      <c r="N286" s="59"/>
      <c r="O286" s="270">
        <f t="shared" si="55"/>
        <v>0</v>
      </c>
      <c r="P286" s="269"/>
      <c r="Q286" s="59"/>
      <c r="R286" s="271">
        <f t="shared" si="56"/>
        <v>0</v>
      </c>
      <c r="S286" s="269"/>
      <c r="T286" s="59"/>
      <c r="U286" s="270">
        <f t="shared" si="57"/>
        <v>0</v>
      </c>
      <c r="V286" s="269"/>
      <c r="W286" s="59"/>
      <c r="X286" s="270">
        <f t="shared" si="58"/>
        <v>0</v>
      </c>
      <c r="Y286" s="270">
        <f t="shared" si="59"/>
        <v>0</v>
      </c>
      <c r="Z286" s="58"/>
      <c r="AA286" s="58"/>
      <c r="AB286" s="60" t="str">
        <f t="shared" si="60"/>
        <v/>
      </c>
      <c r="AC286" s="21" t="b">
        <f t="shared" si="61"/>
        <v>0</v>
      </c>
      <c r="AD286" s="21" t="b">
        <f t="shared" si="62"/>
        <v>0</v>
      </c>
      <c r="AE286" s="21" t="b">
        <f t="shared" si="63"/>
        <v>0</v>
      </c>
      <c r="AF286" s="21" t="b">
        <f ca="1">OR(AND($AC286,NOT($AD286)),AND($AC286,OR(AND($G286="",$H286&lt;&gt;""),AND($G286&lt;&gt;"",$H286=""),AND($J286="",$K286&lt;&gt;""),AND($J286&lt;&gt;"",$K286=""),AND($M286="",$N286&lt;&gt;""),AND($M286&lt;&gt;"",$N286=""),AND($P286="",$Q286&lt;&gt;""),AND($P286&lt;&gt;"",$Q286=""),AND($S286="",$T286&lt;&gt;""),AND($S286&lt;&gt;"",$T286=""),AND($V286="",$W286&lt;&gt;""),AND($V286&lt;&gt;"",$W286=""))),AND($C286&lt;&gt;"",$E286&lt;&gt;"",LEFT(TRIM($C286),1)&lt;&gt;LEFT(TRIM($E286),1)),IF(OR($E286="",$F286=""),FALSE(),IFERROR(COUNTIF(INDIRECT("UNITS_"&amp;SUBSTITUTE(LEFT($E286,FIND(" ",$E286&amp;" ")-1),".","_")),$F286)=0,TRUE())),AND($B286&lt;&gt;"",OR(ISNUMBER(SEARCH("outro",LOWER($B286))),ISNUMBER(SEARCH("divers",LOWER($B286))),ISNUMBER(SEARCH("etc",LOWER($B286))))),OR(AND(ISNUMBER(SEARCH("comunic",LOWER($B286))),LEFT($E286,3)&lt;&gt;"4.4"),AND(ISNUMBER(SEARCH("monitor",LOWER($B286))),NOT(OR(LEFT($E286,3)="1.5",LEFT($E286,3)="2.5")))),AND($B286&lt;&gt;"",OR(LEFT($C286,1)="1",LEFT($C286,1)="2"),$D286=""),AND($D286&lt;&gt;"",NOT(OR(LEFT($C286,1)="1",LEFT($C286,1)="2"))),AND($D286&lt;&gt;"",COUNTIF(' PROJETO'!$B$14:$B$16,$D286)=0),IF($D286="",FALSE(),IF(COUNTIF(' PROJETO'!$B$14:$B$16,$D286)=0,FALSE(),IFERROR(INDEX(' PROJETO'!$C$14:$C$16,MATCH($D286,' PROJETO'!$B$14:$B$16,0))&lt;&gt;"Sim",FALSE()))))</f>
        <v>0</v>
      </c>
      <c r="AG286" s="21" t="b">
        <f>AND($AC286,$Y286&gt;'CONFG.  LISTAS'!$F$4,$Z286="",$AA286="")</f>
        <v>0</v>
      </c>
      <c r="AH286" s="21" t="str">
        <f t="shared" si="64"/>
        <v/>
      </c>
      <c r="AI286" s="43" t="str">
        <f ca="1">IF(NOT($AC286),"",IF(OR($B286="",$C286="",$E286="",$F286=""),"Preencha descrição, categoria, tipo e unidade.",IF(AND($B286&lt;&gt;"",OR(LEFT($C286,1)="1",LEFT($C286,1)="2"),$D286=""),"Informe a prática de restauração para itens diretos.",IF(AND($D286&lt;&gt;"",NOT(OR(LEFT($C286,1)="1",LEFT($C286,1)="2"))),"Custos indiretos não devem pertencer a uma prática específica.",IF(AND($D286&lt;&gt;"",COUNTIF(' PROJETO'!$B$14:$B$16,$D286)=0),"Prática de restauração inválida ou não cadastrada.",IF(IF($D286="",FALSE(),IF(COUNTIF(' PROJETO'!$B$14:$B$16,$D286)=0,FALSE(),IFERROR(INDEX(' PROJETO'!$C$14:$C$16,MATCH($D286,' PROJETO'!$B$14:$B$16,0))&lt;&gt;"Sim",FALSE()))),"A prática informada no item não foi selecionada na aba Projeto.",IF(AND(MAX($I286,$L286,$O286,$R286,$U286,$X286)&gt;'CONFG.  LISTAS'!$F$4,NOT(OR($Z286&lt;&gt;"",$AA286&lt;&gt;""))),"Memorial de cálculo ou anexo obrigatório não informado para item acima do limite.",IF(OR(AND($G286&lt;&gt;"",$H286&lt;&gt;"",OR($G286&lt;=0,$H286&lt;=0)),AND($J286&lt;&gt;"",$K286&lt;&gt;"",OR($J286&lt;=0,$K286&lt;=0)),AND($M286&lt;&gt;"",$N286&lt;&gt;"",OR($M286&lt;=0,$N286&lt;=0)),AND($P286&lt;&gt;"",$Q286&lt;&gt;"",OR($P286&lt;=0,$Q286&lt;=0)),AND($S286&lt;&gt;"",$T286&lt;&gt;"",OR($S286&lt;=0,$T286&lt;=0)),AND($V286&lt;&gt;"",$W286&lt;&gt;"",OR($V286&lt;=0,$W286&lt;=0))),"Revise os valores informados: valor unitário e quantidade devem ser maiores que zero.",IF(OR(AND($G286="",$H286&lt;&gt;""),AND($G286&lt;&gt;"",$H286=""),AND($J286="",$K286&lt;&gt;""),AND($J286&lt;&gt;"",$K286=""),AND($M286="",$N286&lt;&gt;""),AND($M286&lt;&gt;"",$N286=""),AND($P286="",$Q286&lt;&gt;""),AND($P286&lt;&gt;"",$Q286=""),AND($S286="",$T286&lt;&gt;""),AND($S286&lt;&gt;"",$T286=""),AND($V286="",$W286&lt;&gt;""),AND($V286&lt;&gt;"",$W286="")),"Há ano preenchido parcialmente: "&amp;TRIM(IF(AND($G286="",$H286&lt;&gt;""),"Ano 1 (falta valor unitário); ","")&amp;IF(AND($G286&lt;&gt;"",$H286=""),"Ano 1 (falta quantidade); ","")&amp;IF(AND($J286="",$K286&lt;&gt;""),"Ano 2 (falta valor unitário); ","")&amp;IF(AND($J286&lt;&gt;"",$K286=""),"Ano 2 (falta quantidade); ","")&amp;IF(AND($M286="",$N286&lt;&gt;""),"Ano 3 (falta valor unitário); ","")&amp;IF(AND($M286&lt;&gt;"",$N286=""),"Ano 3 (falta quantidade); ","")&amp;IF(AND($P286="",$Q286&lt;&gt;""),"Ano 4 (falta valor unitário); ","")&amp;IF(AND($P286&lt;&gt;"",$Q286=""),"Ano 4 (falta quantidade); ","")&amp;IF(AND($S286="",$T286&lt;&gt;""),"Ano 5 (falta valor unitário); ","")&amp;IF(AND($S286&lt;&gt;"",$T286=""),"Ano 5 (falta quantidade); ","")&amp;IF(AND($V286="",$W286&lt;&gt;""),"Ano 6 (falta valor unitário); ","")&amp;IF(AND($V286&lt;&gt;"",$W286=""),"Ano 6 (falta quantidade); ","")), IF(NOT(OR(AND($G286&lt;&gt;"",$H286&lt;&gt;""),AND($J286&lt;&gt;"",$K286&lt;&gt;""),AND($M286&lt;&gt;"",$N286&lt;&gt;""),AND($P286&lt;&gt;"",$Q286&lt;&gt;""),AND($S286&lt;&gt;"",$T286&lt;&gt;""),AND($V286&lt;&gt;"",$W286&lt;&gt;""))),"Informe pelo menos um ano completo com valor unitário e quantidade.",IF(AND($C286&lt;&gt;"",$E286&lt;&gt;"",LEFT(TRIM($C286),1)&lt;&gt;LEFT(TRIM($E286),1)),"Categoria e tipo estão incompatíveis.",IF(IF(OR($E286="",$F286=""),FALSE(),IFERROR(COUNTIF(INDIRECT("UNITS_"&amp;SUBSTITUTE(LEFT($E286,FIND(" ",$E286&amp;" ")-1),".","_")),$F286)=0,TRUE())),"Unidade incompatível com o tipo selecionado.",IF(OR(AND(ISNUMBER(SEARCH("comunic",LOWER($B286))),LEFT($E286,3)&lt;&gt;"4.4"),AND(ISNUMBER(SEARCH("monitor",LOWER($B286))),NOT(OR(LEFT($E286,3)="1.5",LEFT($E286,3)="2.5")))),"Revise a classificação do item conforme as regras de preenchimento.",IF(AND($B286&lt;&gt;"",OR(ISNUMBER(SEARCH("outro",LOWER($B286))),ISNUMBER(SEARCH("divers",LOWER($B286))),ISNUMBER(SEARCH("kit",LOWER($B286))),ISNUMBER(SEARCH("ferrament",LOWER($B286))),ISNUMBER(SEARCH("epi",LOWER($B286)))),NOT(OR($Z286&lt;&gt;"",$AA286&lt;&gt;""))),"Descrição muito genérica: detalhe melhor o item e registre o racional no memorial ou em anexo.",IF(AND($Y286=0,$B286&lt;&gt;"",OR($G286&lt;&gt;"",$H286&lt;&gt;"",$J286&lt;&gt;"",$K286&lt;&gt;"",$M286&lt;&gt;"",$N286&lt;&gt;"",$P286&lt;&gt;"",$Q286&lt;&gt;"",$S286&lt;&gt;"",$T286&lt;&gt;"",$V286&lt;&gt;"",$W286&lt;&gt;"")),"O item possui dados lançados, mas o total está zerado. Revise os valores informados.","")))))))))))))))</f>
        <v/>
      </c>
    </row>
    <row r="287" spans="1:35" ht="14.25" customHeight="1" x14ac:dyDescent="0.25">
      <c r="A287" s="57" t="str">
        <f t="shared" si="52"/>
        <v/>
      </c>
      <c r="B287" s="61"/>
      <c r="C287" s="61"/>
      <c r="D287" s="58"/>
      <c r="E287" s="61"/>
      <c r="F287" s="61"/>
      <c r="G287" s="272"/>
      <c r="H287" s="62"/>
      <c r="I287" s="273">
        <f t="shared" si="53"/>
        <v>0</v>
      </c>
      <c r="J287" s="272"/>
      <c r="K287" s="62"/>
      <c r="L287" s="270">
        <f t="shared" si="54"/>
        <v>0</v>
      </c>
      <c r="M287" s="272"/>
      <c r="N287" s="62"/>
      <c r="O287" s="270">
        <f t="shared" si="55"/>
        <v>0</v>
      </c>
      <c r="P287" s="272"/>
      <c r="Q287" s="62"/>
      <c r="R287" s="271">
        <f t="shared" si="56"/>
        <v>0</v>
      </c>
      <c r="S287" s="272"/>
      <c r="T287" s="62"/>
      <c r="U287" s="270">
        <f t="shared" si="57"/>
        <v>0</v>
      </c>
      <c r="V287" s="272"/>
      <c r="W287" s="62"/>
      <c r="X287" s="270">
        <f t="shared" si="58"/>
        <v>0</v>
      </c>
      <c r="Y287" s="270">
        <f t="shared" si="59"/>
        <v>0</v>
      </c>
      <c r="Z287" s="61"/>
      <c r="AA287" s="61"/>
      <c r="AB287" s="60" t="str">
        <f t="shared" si="60"/>
        <v/>
      </c>
      <c r="AC287" s="21" t="b">
        <f t="shared" si="61"/>
        <v>0</v>
      </c>
      <c r="AD287" s="21" t="b">
        <f t="shared" si="62"/>
        <v>0</v>
      </c>
      <c r="AE287" s="21" t="b">
        <f t="shared" si="63"/>
        <v>0</v>
      </c>
      <c r="AF287" s="21" t="b">
        <f ca="1">OR(AND($AC287,NOT($AD287)),AND($AC287,OR(AND($G287="",$H287&lt;&gt;""),AND($G287&lt;&gt;"",$H287=""),AND($J287="",$K287&lt;&gt;""),AND($J287&lt;&gt;"",$K287=""),AND($M287="",$N287&lt;&gt;""),AND($M287&lt;&gt;"",$N287=""),AND($P287="",$Q287&lt;&gt;""),AND($P287&lt;&gt;"",$Q287=""),AND($S287="",$T287&lt;&gt;""),AND($S287&lt;&gt;"",$T287=""),AND($V287="",$W287&lt;&gt;""),AND($V287&lt;&gt;"",$W287=""))),AND($C287&lt;&gt;"",$E287&lt;&gt;"",LEFT(TRIM($C287),1)&lt;&gt;LEFT(TRIM($E287),1)),IF(OR($E287="",$F287=""),FALSE(),IFERROR(COUNTIF(INDIRECT("UNITS_"&amp;SUBSTITUTE(LEFT($E287,FIND(" ",$E287&amp;" ")-1),".","_")),$F287)=0,TRUE())),AND($B287&lt;&gt;"",OR(ISNUMBER(SEARCH("outro",LOWER($B287))),ISNUMBER(SEARCH("divers",LOWER($B287))),ISNUMBER(SEARCH("etc",LOWER($B287))))),OR(AND(ISNUMBER(SEARCH("comunic",LOWER($B287))),LEFT($E287,3)&lt;&gt;"4.4"),AND(ISNUMBER(SEARCH("monitor",LOWER($B287))),NOT(OR(LEFT($E287,3)="1.5",LEFT($E287,3)="2.5")))),AND($B287&lt;&gt;"",OR(LEFT($C287,1)="1",LEFT($C287,1)="2"),$D287=""),AND($D287&lt;&gt;"",NOT(OR(LEFT($C287,1)="1",LEFT($C287,1)="2"))),AND($D287&lt;&gt;"",COUNTIF(' PROJETO'!$B$14:$B$16,$D287)=0),IF($D287="",FALSE(),IF(COUNTIF(' PROJETO'!$B$14:$B$16,$D287)=0,FALSE(),IFERROR(INDEX(' PROJETO'!$C$14:$C$16,MATCH($D287,' PROJETO'!$B$14:$B$16,0))&lt;&gt;"Sim",FALSE()))))</f>
        <v>0</v>
      </c>
      <c r="AG287" s="21" t="b">
        <f>AND($AC287,$Y287&gt;'CONFG.  LISTAS'!$F$4,$Z287="",$AA287="")</f>
        <v>0</v>
      </c>
      <c r="AH287" s="21" t="str">
        <f t="shared" si="64"/>
        <v/>
      </c>
      <c r="AI287" s="43" t="str">
        <f ca="1">IF(NOT($AC287),"",IF(OR($B287="",$C287="",$E287="",$F287=""),"Preencha descrição, categoria, tipo e unidade.",IF(AND($B287&lt;&gt;"",OR(LEFT($C287,1)="1",LEFT($C287,1)="2"),$D287=""),"Informe a prática de restauração para itens diretos.",IF(AND($D287&lt;&gt;"",NOT(OR(LEFT($C287,1)="1",LEFT($C287,1)="2"))),"Custos indiretos não devem pertencer a uma prática específica.",IF(AND($D287&lt;&gt;"",COUNTIF(' PROJETO'!$B$14:$B$16,$D287)=0),"Prática de restauração inválida ou não cadastrada.",IF(IF($D287="",FALSE(),IF(COUNTIF(' PROJETO'!$B$14:$B$16,$D287)=0,FALSE(),IFERROR(INDEX(' PROJETO'!$C$14:$C$16,MATCH($D287,' PROJETO'!$B$14:$B$16,0))&lt;&gt;"Sim",FALSE()))),"A prática informada no item não foi selecionada na aba Projeto.",IF(AND(MAX($I287,$L287,$O287,$R287,$U287,$X287)&gt;'CONFG.  LISTAS'!$F$4,NOT(OR($Z287&lt;&gt;"",$AA287&lt;&gt;""))),"Memorial de cálculo ou anexo obrigatório não informado para item acima do limite.",IF(OR(AND($G287&lt;&gt;"",$H287&lt;&gt;"",OR($G287&lt;=0,$H287&lt;=0)),AND($J287&lt;&gt;"",$K287&lt;&gt;"",OR($J287&lt;=0,$K287&lt;=0)),AND($M287&lt;&gt;"",$N287&lt;&gt;"",OR($M287&lt;=0,$N287&lt;=0)),AND($P287&lt;&gt;"",$Q287&lt;&gt;"",OR($P287&lt;=0,$Q287&lt;=0)),AND($S287&lt;&gt;"",$T287&lt;&gt;"",OR($S287&lt;=0,$T287&lt;=0)),AND($V287&lt;&gt;"",$W287&lt;&gt;"",OR($V287&lt;=0,$W287&lt;=0))),"Revise os valores informados: valor unitário e quantidade devem ser maiores que zero.",IF(OR(AND($G287="",$H287&lt;&gt;""),AND($G287&lt;&gt;"",$H287=""),AND($J287="",$K287&lt;&gt;""),AND($J287&lt;&gt;"",$K287=""),AND($M287="",$N287&lt;&gt;""),AND($M287&lt;&gt;"",$N287=""),AND($P287="",$Q287&lt;&gt;""),AND($P287&lt;&gt;"",$Q287=""),AND($S287="",$T287&lt;&gt;""),AND($S287&lt;&gt;"",$T287=""),AND($V287="",$W287&lt;&gt;""),AND($V287&lt;&gt;"",$W287="")),"Há ano preenchido parcialmente: "&amp;TRIM(IF(AND($G287="",$H287&lt;&gt;""),"Ano 1 (falta valor unitário); ","")&amp;IF(AND($G287&lt;&gt;"",$H287=""),"Ano 1 (falta quantidade); ","")&amp;IF(AND($J287="",$K287&lt;&gt;""),"Ano 2 (falta valor unitário); ","")&amp;IF(AND($J287&lt;&gt;"",$K287=""),"Ano 2 (falta quantidade); ","")&amp;IF(AND($M287="",$N287&lt;&gt;""),"Ano 3 (falta valor unitário); ","")&amp;IF(AND($M287&lt;&gt;"",$N287=""),"Ano 3 (falta quantidade); ","")&amp;IF(AND($P287="",$Q287&lt;&gt;""),"Ano 4 (falta valor unitário); ","")&amp;IF(AND($P287&lt;&gt;"",$Q287=""),"Ano 4 (falta quantidade); ","")&amp;IF(AND($S287="",$T287&lt;&gt;""),"Ano 5 (falta valor unitário); ","")&amp;IF(AND($S287&lt;&gt;"",$T287=""),"Ano 5 (falta quantidade); ","")&amp;IF(AND($V287="",$W287&lt;&gt;""),"Ano 6 (falta valor unitário); ","")&amp;IF(AND($V287&lt;&gt;"",$W287=""),"Ano 6 (falta quantidade); ","")), IF(NOT(OR(AND($G287&lt;&gt;"",$H287&lt;&gt;""),AND($J287&lt;&gt;"",$K287&lt;&gt;""),AND($M287&lt;&gt;"",$N287&lt;&gt;""),AND($P287&lt;&gt;"",$Q287&lt;&gt;""),AND($S287&lt;&gt;"",$T287&lt;&gt;""),AND($V287&lt;&gt;"",$W287&lt;&gt;""))),"Informe pelo menos um ano completo com valor unitário e quantidade.",IF(AND($C287&lt;&gt;"",$E287&lt;&gt;"",LEFT(TRIM($C287),1)&lt;&gt;LEFT(TRIM($E287),1)),"Categoria e tipo estão incompatíveis.",IF(IF(OR($E287="",$F287=""),FALSE(),IFERROR(COUNTIF(INDIRECT("UNITS_"&amp;SUBSTITUTE(LEFT($E287,FIND(" ",$E287&amp;" ")-1),".","_")),$F287)=0,TRUE())),"Unidade incompatível com o tipo selecionado.",IF(OR(AND(ISNUMBER(SEARCH("comunic",LOWER($B287))),LEFT($E287,3)&lt;&gt;"4.4"),AND(ISNUMBER(SEARCH("monitor",LOWER($B287))),NOT(OR(LEFT($E287,3)="1.5",LEFT($E287,3)="2.5")))),"Revise a classificação do item conforme as regras de preenchimento.",IF(AND($B287&lt;&gt;"",OR(ISNUMBER(SEARCH("outro",LOWER($B287))),ISNUMBER(SEARCH("divers",LOWER($B287))),ISNUMBER(SEARCH("kit",LOWER($B287))),ISNUMBER(SEARCH("ferrament",LOWER($B287))),ISNUMBER(SEARCH("epi",LOWER($B287)))),NOT(OR($Z287&lt;&gt;"",$AA287&lt;&gt;""))),"Descrição muito genérica: detalhe melhor o item e registre o racional no memorial ou em anexo.",IF(AND($Y287=0,$B287&lt;&gt;"",OR($G287&lt;&gt;"",$H287&lt;&gt;"",$J287&lt;&gt;"",$K287&lt;&gt;"",$M287&lt;&gt;"",$N287&lt;&gt;"",$P287&lt;&gt;"",$Q287&lt;&gt;"",$S287&lt;&gt;"",$T287&lt;&gt;"",$V287&lt;&gt;"",$W287&lt;&gt;"")),"O item possui dados lançados, mas o total está zerado. Revise os valores informados.","")))))))))))))))</f>
        <v/>
      </c>
    </row>
    <row r="288" spans="1:35" ht="14.25" customHeight="1" x14ac:dyDescent="0.25">
      <c r="A288" s="57" t="str">
        <f t="shared" si="52"/>
        <v/>
      </c>
      <c r="B288" s="58"/>
      <c r="C288" s="58"/>
      <c r="D288" s="58"/>
      <c r="E288" s="58"/>
      <c r="F288" s="58"/>
      <c r="G288" s="269"/>
      <c r="H288" s="59"/>
      <c r="I288" s="273">
        <f t="shared" si="53"/>
        <v>0</v>
      </c>
      <c r="J288" s="269"/>
      <c r="K288" s="59"/>
      <c r="L288" s="270">
        <f t="shared" si="54"/>
        <v>0</v>
      </c>
      <c r="M288" s="269"/>
      <c r="N288" s="59"/>
      <c r="O288" s="270">
        <f t="shared" si="55"/>
        <v>0</v>
      </c>
      <c r="P288" s="269"/>
      <c r="Q288" s="59"/>
      <c r="R288" s="271">
        <f t="shared" si="56"/>
        <v>0</v>
      </c>
      <c r="S288" s="269"/>
      <c r="T288" s="59"/>
      <c r="U288" s="270">
        <f t="shared" si="57"/>
        <v>0</v>
      </c>
      <c r="V288" s="269"/>
      <c r="W288" s="59"/>
      <c r="X288" s="270">
        <f t="shared" si="58"/>
        <v>0</v>
      </c>
      <c r="Y288" s="270">
        <f t="shared" si="59"/>
        <v>0</v>
      </c>
      <c r="Z288" s="58"/>
      <c r="AA288" s="58"/>
      <c r="AB288" s="60" t="str">
        <f t="shared" si="60"/>
        <v/>
      </c>
      <c r="AC288" s="21" t="b">
        <f t="shared" si="61"/>
        <v>0</v>
      </c>
      <c r="AD288" s="21" t="b">
        <f t="shared" si="62"/>
        <v>0</v>
      </c>
      <c r="AE288" s="21" t="b">
        <f t="shared" si="63"/>
        <v>0</v>
      </c>
      <c r="AF288" s="21" t="b">
        <f ca="1">OR(AND($AC288,NOT($AD288)),AND($AC288,OR(AND($G288="",$H288&lt;&gt;""),AND($G288&lt;&gt;"",$H288=""),AND($J288="",$K288&lt;&gt;""),AND($J288&lt;&gt;"",$K288=""),AND($M288="",$N288&lt;&gt;""),AND($M288&lt;&gt;"",$N288=""),AND($P288="",$Q288&lt;&gt;""),AND($P288&lt;&gt;"",$Q288=""),AND($S288="",$T288&lt;&gt;""),AND($S288&lt;&gt;"",$T288=""),AND($V288="",$W288&lt;&gt;""),AND($V288&lt;&gt;"",$W288=""))),AND($C288&lt;&gt;"",$E288&lt;&gt;"",LEFT(TRIM($C288),1)&lt;&gt;LEFT(TRIM($E288),1)),IF(OR($E288="",$F288=""),FALSE(),IFERROR(COUNTIF(INDIRECT("UNITS_"&amp;SUBSTITUTE(LEFT($E288,FIND(" ",$E288&amp;" ")-1),".","_")),$F288)=0,TRUE())),AND($B288&lt;&gt;"",OR(ISNUMBER(SEARCH("outro",LOWER($B288))),ISNUMBER(SEARCH("divers",LOWER($B288))),ISNUMBER(SEARCH("etc",LOWER($B288))))),OR(AND(ISNUMBER(SEARCH("comunic",LOWER($B288))),LEFT($E288,3)&lt;&gt;"4.4"),AND(ISNUMBER(SEARCH("monitor",LOWER($B288))),NOT(OR(LEFT($E288,3)="1.5",LEFT($E288,3)="2.5")))),AND($B288&lt;&gt;"",OR(LEFT($C288,1)="1",LEFT($C288,1)="2"),$D288=""),AND($D288&lt;&gt;"",NOT(OR(LEFT($C288,1)="1",LEFT($C288,1)="2"))),AND($D288&lt;&gt;"",COUNTIF(' PROJETO'!$B$14:$B$16,$D288)=0),IF($D288="",FALSE(),IF(COUNTIF(' PROJETO'!$B$14:$B$16,$D288)=0,FALSE(),IFERROR(INDEX(' PROJETO'!$C$14:$C$16,MATCH($D288,' PROJETO'!$B$14:$B$16,0))&lt;&gt;"Sim",FALSE()))))</f>
        <v>0</v>
      </c>
      <c r="AG288" s="21" t="b">
        <f>AND($AC288,$Y288&gt;'CONFG.  LISTAS'!$F$4,$Z288="",$AA288="")</f>
        <v>0</v>
      </c>
      <c r="AH288" s="21" t="str">
        <f t="shared" si="64"/>
        <v/>
      </c>
      <c r="AI288" s="43" t="str">
        <f ca="1">IF(NOT($AC288),"",IF(OR($B288="",$C288="",$E288="",$F288=""),"Preencha descrição, categoria, tipo e unidade.",IF(AND($B288&lt;&gt;"",OR(LEFT($C288,1)="1",LEFT($C288,1)="2"),$D288=""),"Informe a prática de restauração para itens diretos.",IF(AND($D288&lt;&gt;"",NOT(OR(LEFT($C288,1)="1",LEFT($C288,1)="2"))),"Custos indiretos não devem pertencer a uma prática específica.",IF(AND($D288&lt;&gt;"",COUNTIF(' PROJETO'!$B$14:$B$16,$D288)=0),"Prática de restauração inválida ou não cadastrada.",IF(IF($D288="",FALSE(),IF(COUNTIF(' PROJETO'!$B$14:$B$16,$D288)=0,FALSE(),IFERROR(INDEX(' PROJETO'!$C$14:$C$16,MATCH($D288,' PROJETO'!$B$14:$B$16,0))&lt;&gt;"Sim",FALSE()))),"A prática informada no item não foi selecionada na aba Projeto.",IF(AND(MAX($I288,$L288,$O288,$R288,$U288,$X288)&gt;'CONFG.  LISTAS'!$F$4,NOT(OR($Z288&lt;&gt;"",$AA288&lt;&gt;""))),"Memorial de cálculo ou anexo obrigatório não informado para item acima do limite.",IF(OR(AND($G288&lt;&gt;"",$H288&lt;&gt;"",OR($G288&lt;=0,$H288&lt;=0)),AND($J288&lt;&gt;"",$K288&lt;&gt;"",OR($J288&lt;=0,$K288&lt;=0)),AND($M288&lt;&gt;"",$N288&lt;&gt;"",OR($M288&lt;=0,$N288&lt;=0)),AND($P288&lt;&gt;"",$Q288&lt;&gt;"",OR($P288&lt;=0,$Q288&lt;=0)),AND($S288&lt;&gt;"",$T288&lt;&gt;"",OR($S288&lt;=0,$T288&lt;=0)),AND($V288&lt;&gt;"",$W288&lt;&gt;"",OR($V288&lt;=0,$W288&lt;=0))),"Revise os valores informados: valor unitário e quantidade devem ser maiores que zero.",IF(OR(AND($G288="",$H288&lt;&gt;""),AND($G288&lt;&gt;"",$H288=""),AND($J288="",$K288&lt;&gt;""),AND($J288&lt;&gt;"",$K288=""),AND($M288="",$N288&lt;&gt;""),AND($M288&lt;&gt;"",$N288=""),AND($P288="",$Q288&lt;&gt;""),AND($P288&lt;&gt;"",$Q288=""),AND($S288="",$T288&lt;&gt;""),AND($S288&lt;&gt;"",$T288=""),AND($V288="",$W288&lt;&gt;""),AND($V288&lt;&gt;"",$W288="")),"Há ano preenchido parcialmente: "&amp;TRIM(IF(AND($G288="",$H288&lt;&gt;""),"Ano 1 (falta valor unitário); ","")&amp;IF(AND($G288&lt;&gt;"",$H288=""),"Ano 1 (falta quantidade); ","")&amp;IF(AND($J288="",$K288&lt;&gt;""),"Ano 2 (falta valor unitário); ","")&amp;IF(AND($J288&lt;&gt;"",$K288=""),"Ano 2 (falta quantidade); ","")&amp;IF(AND($M288="",$N288&lt;&gt;""),"Ano 3 (falta valor unitário); ","")&amp;IF(AND($M288&lt;&gt;"",$N288=""),"Ano 3 (falta quantidade); ","")&amp;IF(AND($P288="",$Q288&lt;&gt;""),"Ano 4 (falta valor unitário); ","")&amp;IF(AND($P288&lt;&gt;"",$Q288=""),"Ano 4 (falta quantidade); ","")&amp;IF(AND($S288="",$T288&lt;&gt;""),"Ano 5 (falta valor unitário); ","")&amp;IF(AND($S288&lt;&gt;"",$T288=""),"Ano 5 (falta quantidade); ","")&amp;IF(AND($V288="",$W288&lt;&gt;""),"Ano 6 (falta valor unitário); ","")&amp;IF(AND($V288&lt;&gt;"",$W288=""),"Ano 6 (falta quantidade); ","")), IF(NOT(OR(AND($G288&lt;&gt;"",$H288&lt;&gt;""),AND($J288&lt;&gt;"",$K288&lt;&gt;""),AND($M288&lt;&gt;"",$N288&lt;&gt;""),AND($P288&lt;&gt;"",$Q288&lt;&gt;""),AND($S288&lt;&gt;"",$T288&lt;&gt;""),AND($V288&lt;&gt;"",$W288&lt;&gt;""))),"Informe pelo menos um ano completo com valor unitário e quantidade.",IF(AND($C288&lt;&gt;"",$E288&lt;&gt;"",LEFT(TRIM($C288),1)&lt;&gt;LEFT(TRIM($E288),1)),"Categoria e tipo estão incompatíveis.",IF(IF(OR($E288="",$F288=""),FALSE(),IFERROR(COUNTIF(INDIRECT("UNITS_"&amp;SUBSTITUTE(LEFT($E288,FIND(" ",$E288&amp;" ")-1),".","_")),$F288)=0,TRUE())),"Unidade incompatível com o tipo selecionado.",IF(OR(AND(ISNUMBER(SEARCH("comunic",LOWER($B288))),LEFT($E288,3)&lt;&gt;"4.4"),AND(ISNUMBER(SEARCH("monitor",LOWER($B288))),NOT(OR(LEFT($E288,3)="1.5",LEFT($E288,3)="2.5")))),"Revise a classificação do item conforme as regras de preenchimento.",IF(AND($B288&lt;&gt;"",OR(ISNUMBER(SEARCH("outro",LOWER($B288))),ISNUMBER(SEARCH("divers",LOWER($B288))),ISNUMBER(SEARCH("kit",LOWER($B288))),ISNUMBER(SEARCH("ferrament",LOWER($B288))),ISNUMBER(SEARCH("epi",LOWER($B288)))),NOT(OR($Z288&lt;&gt;"",$AA288&lt;&gt;""))),"Descrição muito genérica: detalhe melhor o item e registre o racional no memorial ou em anexo.",IF(AND($Y288=0,$B288&lt;&gt;"",OR($G288&lt;&gt;"",$H288&lt;&gt;"",$J288&lt;&gt;"",$K288&lt;&gt;"",$M288&lt;&gt;"",$N288&lt;&gt;"",$P288&lt;&gt;"",$Q288&lt;&gt;"",$S288&lt;&gt;"",$T288&lt;&gt;"",$V288&lt;&gt;"",$W288&lt;&gt;"")),"O item possui dados lançados, mas o total está zerado. Revise os valores informados.","")))))))))))))))</f>
        <v/>
      </c>
    </row>
    <row r="289" spans="1:35" ht="14.25" customHeight="1" x14ac:dyDescent="0.25">
      <c r="A289" s="57" t="str">
        <f t="shared" si="52"/>
        <v/>
      </c>
      <c r="B289" s="61"/>
      <c r="C289" s="61"/>
      <c r="D289" s="58"/>
      <c r="E289" s="61"/>
      <c r="F289" s="61"/>
      <c r="G289" s="272"/>
      <c r="H289" s="62"/>
      <c r="I289" s="273">
        <f t="shared" si="53"/>
        <v>0</v>
      </c>
      <c r="J289" s="272"/>
      <c r="K289" s="62"/>
      <c r="L289" s="270">
        <f t="shared" si="54"/>
        <v>0</v>
      </c>
      <c r="M289" s="272"/>
      <c r="N289" s="62"/>
      <c r="O289" s="270">
        <f t="shared" si="55"/>
        <v>0</v>
      </c>
      <c r="P289" s="272"/>
      <c r="Q289" s="62"/>
      <c r="R289" s="271">
        <f t="shared" si="56"/>
        <v>0</v>
      </c>
      <c r="S289" s="272"/>
      <c r="T289" s="62"/>
      <c r="U289" s="270">
        <f t="shared" si="57"/>
        <v>0</v>
      </c>
      <c r="V289" s="272"/>
      <c r="W289" s="62"/>
      <c r="X289" s="270">
        <f t="shared" si="58"/>
        <v>0</v>
      </c>
      <c r="Y289" s="270">
        <f t="shared" si="59"/>
        <v>0</v>
      </c>
      <c r="Z289" s="61"/>
      <c r="AA289" s="61"/>
      <c r="AB289" s="60" t="str">
        <f t="shared" si="60"/>
        <v/>
      </c>
      <c r="AC289" s="21" t="b">
        <f t="shared" si="61"/>
        <v>0</v>
      </c>
      <c r="AD289" s="21" t="b">
        <f t="shared" si="62"/>
        <v>0</v>
      </c>
      <c r="AE289" s="21" t="b">
        <f t="shared" si="63"/>
        <v>0</v>
      </c>
      <c r="AF289" s="21" t="b">
        <f ca="1">OR(AND($AC289,NOT($AD289)),AND($AC289,OR(AND($G289="",$H289&lt;&gt;""),AND($G289&lt;&gt;"",$H289=""),AND($J289="",$K289&lt;&gt;""),AND($J289&lt;&gt;"",$K289=""),AND($M289="",$N289&lt;&gt;""),AND($M289&lt;&gt;"",$N289=""),AND($P289="",$Q289&lt;&gt;""),AND($P289&lt;&gt;"",$Q289=""),AND($S289="",$T289&lt;&gt;""),AND($S289&lt;&gt;"",$T289=""),AND($V289="",$W289&lt;&gt;""),AND($V289&lt;&gt;"",$W289=""))),AND($C289&lt;&gt;"",$E289&lt;&gt;"",LEFT(TRIM($C289),1)&lt;&gt;LEFT(TRIM($E289),1)),IF(OR($E289="",$F289=""),FALSE(),IFERROR(COUNTIF(INDIRECT("UNITS_"&amp;SUBSTITUTE(LEFT($E289,FIND(" ",$E289&amp;" ")-1),".","_")),$F289)=0,TRUE())),AND($B289&lt;&gt;"",OR(ISNUMBER(SEARCH("outro",LOWER($B289))),ISNUMBER(SEARCH("divers",LOWER($B289))),ISNUMBER(SEARCH("etc",LOWER($B289))))),OR(AND(ISNUMBER(SEARCH("comunic",LOWER($B289))),LEFT($E289,3)&lt;&gt;"4.4"),AND(ISNUMBER(SEARCH("monitor",LOWER($B289))),NOT(OR(LEFT($E289,3)="1.5",LEFT($E289,3)="2.5")))),AND($B289&lt;&gt;"",OR(LEFT($C289,1)="1",LEFT($C289,1)="2"),$D289=""),AND($D289&lt;&gt;"",NOT(OR(LEFT($C289,1)="1",LEFT($C289,1)="2"))),AND($D289&lt;&gt;"",COUNTIF(' PROJETO'!$B$14:$B$16,$D289)=0),IF($D289="",FALSE(),IF(COUNTIF(' PROJETO'!$B$14:$B$16,$D289)=0,FALSE(),IFERROR(INDEX(' PROJETO'!$C$14:$C$16,MATCH($D289,' PROJETO'!$B$14:$B$16,0))&lt;&gt;"Sim",FALSE()))))</f>
        <v>0</v>
      </c>
      <c r="AG289" s="21" t="b">
        <f>AND($AC289,$Y289&gt;'CONFG.  LISTAS'!$F$4,$Z289="",$AA289="")</f>
        <v>0</v>
      </c>
      <c r="AH289" s="21" t="str">
        <f t="shared" si="64"/>
        <v/>
      </c>
      <c r="AI289" s="43" t="str">
        <f ca="1">IF(NOT($AC289),"",IF(OR($B289="",$C289="",$E289="",$F289=""),"Preencha descrição, categoria, tipo e unidade.",IF(AND($B289&lt;&gt;"",OR(LEFT($C289,1)="1",LEFT($C289,1)="2"),$D289=""),"Informe a prática de restauração para itens diretos.",IF(AND($D289&lt;&gt;"",NOT(OR(LEFT($C289,1)="1",LEFT($C289,1)="2"))),"Custos indiretos não devem pertencer a uma prática específica.",IF(AND($D289&lt;&gt;"",COUNTIF(' PROJETO'!$B$14:$B$16,$D289)=0),"Prática de restauração inválida ou não cadastrada.",IF(IF($D289="",FALSE(),IF(COUNTIF(' PROJETO'!$B$14:$B$16,$D289)=0,FALSE(),IFERROR(INDEX(' PROJETO'!$C$14:$C$16,MATCH($D289,' PROJETO'!$B$14:$B$16,0))&lt;&gt;"Sim",FALSE()))),"A prática informada no item não foi selecionada na aba Projeto.",IF(AND(MAX($I289,$L289,$O289,$R289,$U289,$X289)&gt;'CONFG.  LISTAS'!$F$4,NOT(OR($Z289&lt;&gt;"",$AA289&lt;&gt;""))),"Memorial de cálculo ou anexo obrigatório não informado para item acima do limite.",IF(OR(AND($G289&lt;&gt;"",$H289&lt;&gt;"",OR($G289&lt;=0,$H289&lt;=0)),AND($J289&lt;&gt;"",$K289&lt;&gt;"",OR($J289&lt;=0,$K289&lt;=0)),AND($M289&lt;&gt;"",$N289&lt;&gt;"",OR($M289&lt;=0,$N289&lt;=0)),AND($P289&lt;&gt;"",$Q289&lt;&gt;"",OR($P289&lt;=0,$Q289&lt;=0)),AND($S289&lt;&gt;"",$T289&lt;&gt;"",OR($S289&lt;=0,$T289&lt;=0)),AND($V289&lt;&gt;"",$W289&lt;&gt;"",OR($V289&lt;=0,$W289&lt;=0))),"Revise os valores informados: valor unitário e quantidade devem ser maiores que zero.",IF(OR(AND($G289="",$H289&lt;&gt;""),AND($G289&lt;&gt;"",$H289=""),AND($J289="",$K289&lt;&gt;""),AND($J289&lt;&gt;"",$K289=""),AND($M289="",$N289&lt;&gt;""),AND($M289&lt;&gt;"",$N289=""),AND($P289="",$Q289&lt;&gt;""),AND($P289&lt;&gt;"",$Q289=""),AND($S289="",$T289&lt;&gt;""),AND($S289&lt;&gt;"",$T289=""),AND($V289="",$W289&lt;&gt;""),AND($V289&lt;&gt;"",$W289="")),"Há ano preenchido parcialmente: "&amp;TRIM(IF(AND($G289="",$H289&lt;&gt;""),"Ano 1 (falta valor unitário); ","")&amp;IF(AND($G289&lt;&gt;"",$H289=""),"Ano 1 (falta quantidade); ","")&amp;IF(AND($J289="",$K289&lt;&gt;""),"Ano 2 (falta valor unitário); ","")&amp;IF(AND($J289&lt;&gt;"",$K289=""),"Ano 2 (falta quantidade); ","")&amp;IF(AND($M289="",$N289&lt;&gt;""),"Ano 3 (falta valor unitário); ","")&amp;IF(AND($M289&lt;&gt;"",$N289=""),"Ano 3 (falta quantidade); ","")&amp;IF(AND($P289="",$Q289&lt;&gt;""),"Ano 4 (falta valor unitário); ","")&amp;IF(AND($P289&lt;&gt;"",$Q289=""),"Ano 4 (falta quantidade); ","")&amp;IF(AND($S289="",$T289&lt;&gt;""),"Ano 5 (falta valor unitário); ","")&amp;IF(AND($S289&lt;&gt;"",$T289=""),"Ano 5 (falta quantidade); ","")&amp;IF(AND($V289="",$W289&lt;&gt;""),"Ano 6 (falta valor unitário); ","")&amp;IF(AND($V289&lt;&gt;"",$W289=""),"Ano 6 (falta quantidade); ","")), IF(NOT(OR(AND($G289&lt;&gt;"",$H289&lt;&gt;""),AND($J289&lt;&gt;"",$K289&lt;&gt;""),AND($M289&lt;&gt;"",$N289&lt;&gt;""),AND($P289&lt;&gt;"",$Q289&lt;&gt;""),AND($S289&lt;&gt;"",$T289&lt;&gt;""),AND($V289&lt;&gt;"",$W289&lt;&gt;""))),"Informe pelo menos um ano completo com valor unitário e quantidade.",IF(AND($C289&lt;&gt;"",$E289&lt;&gt;"",LEFT(TRIM($C289),1)&lt;&gt;LEFT(TRIM($E289),1)),"Categoria e tipo estão incompatíveis.",IF(IF(OR($E289="",$F289=""),FALSE(),IFERROR(COUNTIF(INDIRECT("UNITS_"&amp;SUBSTITUTE(LEFT($E289,FIND(" ",$E289&amp;" ")-1),".","_")),$F289)=0,TRUE())),"Unidade incompatível com o tipo selecionado.",IF(OR(AND(ISNUMBER(SEARCH("comunic",LOWER($B289))),LEFT($E289,3)&lt;&gt;"4.4"),AND(ISNUMBER(SEARCH("monitor",LOWER($B289))),NOT(OR(LEFT($E289,3)="1.5",LEFT($E289,3)="2.5")))),"Revise a classificação do item conforme as regras de preenchimento.",IF(AND($B289&lt;&gt;"",OR(ISNUMBER(SEARCH("outro",LOWER($B289))),ISNUMBER(SEARCH("divers",LOWER($B289))),ISNUMBER(SEARCH("kit",LOWER($B289))),ISNUMBER(SEARCH("ferrament",LOWER($B289))),ISNUMBER(SEARCH("epi",LOWER($B289)))),NOT(OR($Z289&lt;&gt;"",$AA289&lt;&gt;""))),"Descrição muito genérica: detalhe melhor o item e registre o racional no memorial ou em anexo.",IF(AND($Y289=0,$B289&lt;&gt;"",OR($G289&lt;&gt;"",$H289&lt;&gt;"",$J289&lt;&gt;"",$K289&lt;&gt;"",$M289&lt;&gt;"",$N289&lt;&gt;"",$P289&lt;&gt;"",$Q289&lt;&gt;"",$S289&lt;&gt;"",$T289&lt;&gt;"",$V289&lt;&gt;"",$W289&lt;&gt;"")),"O item possui dados lançados, mas o total está zerado. Revise os valores informados.","")))))))))))))))</f>
        <v/>
      </c>
    </row>
    <row r="290" spans="1:35" ht="14.25" customHeight="1" x14ac:dyDescent="0.25">
      <c r="A290" s="57" t="str">
        <f t="shared" si="52"/>
        <v/>
      </c>
      <c r="B290" s="58"/>
      <c r="C290" s="58"/>
      <c r="D290" s="58"/>
      <c r="E290" s="58"/>
      <c r="F290" s="58"/>
      <c r="G290" s="269"/>
      <c r="H290" s="59"/>
      <c r="I290" s="273">
        <f t="shared" si="53"/>
        <v>0</v>
      </c>
      <c r="J290" s="269"/>
      <c r="K290" s="59"/>
      <c r="L290" s="270">
        <f t="shared" si="54"/>
        <v>0</v>
      </c>
      <c r="M290" s="269"/>
      <c r="N290" s="59"/>
      <c r="O290" s="270">
        <f t="shared" si="55"/>
        <v>0</v>
      </c>
      <c r="P290" s="269"/>
      <c r="Q290" s="59"/>
      <c r="R290" s="271">
        <f t="shared" si="56"/>
        <v>0</v>
      </c>
      <c r="S290" s="269"/>
      <c r="T290" s="59"/>
      <c r="U290" s="270">
        <f t="shared" si="57"/>
        <v>0</v>
      </c>
      <c r="V290" s="269"/>
      <c r="W290" s="59"/>
      <c r="X290" s="270">
        <f t="shared" si="58"/>
        <v>0</v>
      </c>
      <c r="Y290" s="270">
        <f t="shared" si="59"/>
        <v>0</v>
      </c>
      <c r="Z290" s="58"/>
      <c r="AA290" s="58"/>
      <c r="AB290" s="60" t="str">
        <f t="shared" si="60"/>
        <v/>
      </c>
      <c r="AC290" s="21" t="b">
        <f t="shared" si="61"/>
        <v>0</v>
      </c>
      <c r="AD290" s="21" t="b">
        <f t="shared" si="62"/>
        <v>0</v>
      </c>
      <c r="AE290" s="21" t="b">
        <f t="shared" si="63"/>
        <v>0</v>
      </c>
      <c r="AF290" s="21" t="b">
        <f ca="1">OR(AND($AC290,NOT($AD290)),AND($AC290,OR(AND($G290="",$H290&lt;&gt;""),AND($G290&lt;&gt;"",$H290=""),AND($J290="",$K290&lt;&gt;""),AND($J290&lt;&gt;"",$K290=""),AND($M290="",$N290&lt;&gt;""),AND($M290&lt;&gt;"",$N290=""),AND($P290="",$Q290&lt;&gt;""),AND($P290&lt;&gt;"",$Q290=""),AND($S290="",$T290&lt;&gt;""),AND($S290&lt;&gt;"",$T290=""),AND($V290="",$W290&lt;&gt;""),AND($V290&lt;&gt;"",$W290=""))),AND($C290&lt;&gt;"",$E290&lt;&gt;"",LEFT(TRIM($C290),1)&lt;&gt;LEFT(TRIM($E290),1)),IF(OR($E290="",$F290=""),FALSE(),IFERROR(COUNTIF(INDIRECT("UNITS_"&amp;SUBSTITUTE(LEFT($E290,FIND(" ",$E290&amp;" ")-1),".","_")),$F290)=0,TRUE())),AND($B290&lt;&gt;"",OR(ISNUMBER(SEARCH("outro",LOWER($B290))),ISNUMBER(SEARCH("divers",LOWER($B290))),ISNUMBER(SEARCH("etc",LOWER($B290))))),OR(AND(ISNUMBER(SEARCH("comunic",LOWER($B290))),LEFT($E290,3)&lt;&gt;"4.4"),AND(ISNUMBER(SEARCH("monitor",LOWER($B290))),NOT(OR(LEFT($E290,3)="1.5",LEFT($E290,3)="2.5")))),AND($B290&lt;&gt;"",OR(LEFT($C290,1)="1",LEFT($C290,1)="2"),$D290=""),AND($D290&lt;&gt;"",NOT(OR(LEFT($C290,1)="1",LEFT($C290,1)="2"))),AND($D290&lt;&gt;"",COUNTIF(' PROJETO'!$B$14:$B$16,$D290)=0),IF($D290="",FALSE(),IF(COUNTIF(' PROJETO'!$B$14:$B$16,$D290)=0,FALSE(),IFERROR(INDEX(' PROJETO'!$C$14:$C$16,MATCH($D290,' PROJETO'!$B$14:$B$16,0))&lt;&gt;"Sim",FALSE()))))</f>
        <v>0</v>
      </c>
      <c r="AG290" s="21" t="b">
        <f>AND($AC290,$Y290&gt;'CONFG.  LISTAS'!$F$4,$Z290="",$AA290="")</f>
        <v>0</v>
      </c>
      <c r="AH290" s="21" t="str">
        <f t="shared" si="64"/>
        <v/>
      </c>
      <c r="AI290" s="43" t="str">
        <f ca="1">IF(NOT($AC290),"",IF(OR($B290="",$C290="",$E290="",$F290=""),"Preencha descrição, categoria, tipo e unidade.",IF(AND($B290&lt;&gt;"",OR(LEFT($C290,1)="1",LEFT($C290,1)="2"),$D290=""),"Informe a prática de restauração para itens diretos.",IF(AND($D290&lt;&gt;"",NOT(OR(LEFT($C290,1)="1",LEFT($C290,1)="2"))),"Custos indiretos não devem pertencer a uma prática específica.",IF(AND($D290&lt;&gt;"",COUNTIF(' PROJETO'!$B$14:$B$16,$D290)=0),"Prática de restauração inválida ou não cadastrada.",IF(IF($D290="",FALSE(),IF(COUNTIF(' PROJETO'!$B$14:$B$16,$D290)=0,FALSE(),IFERROR(INDEX(' PROJETO'!$C$14:$C$16,MATCH($D290,' PROJETO'!$B$14:$B$16,0))&lt;&gt;"Sim",FALSE()))),"A prática informada no item não foi selecionada na aba Projeto.",IF(AND(MAX($I290,$L290,$O290,$R290,$U290,$X290)&gt;'CONFG.  LISTAS'!$F$4,NOT(OR($Z290&lt;&gt;"",$AA290&lt;&gt;""))),"Memorial de cálculo ou anexo obrigatório não informado para item acima do limite.",IF(OR(AND($G290&lt;&gt;"",$H290&lt;&gt;"",OR($G290&lt;=0,$H290&lt;=0)),AND($J290&lt;&gt;"",$K290&lt;&gt;"",OR($J290&lt;=0,$K290&lt;=0)),AND($M290&lt;&gt;"",$N290&lt;&gt;"",OR($M290&lt;=0,$N290&lt;=0)),AND($P290&lt;&gt;"",$Q290&lt;&gt;"",OR($P290&lt;=0,$Q290&lt;=0)),AND($S290&lt;&gt;"",$T290&lt;&gt;"",OR($S290&lt;=0,$T290&lt;=0)),AND($V290&lt;&gt;"",$W290&lt;&gt;"",OR($V290&lt;=0,$W290&lt;=0))),"Revise os valores informados: valor unitário e quantidade devem ser maiores que zero.",IF(OR(AND($G290="",$H290&lt;&gt;""),AND($G290&lt;&gt;"",$H290=""),AND($J290="",$K290&lt;&gt;""),AND($J290&lt;&gt;"",$K290=""),AND($M290="",$N290&lt;&gt;""),AND($M290&lt;&gt;"",$N290=""),AND($P290="",$Q290&lt;&gt;""),AND($P290&lt;&gt;"",$Q290=""),AND($S290="",$T290&lt;&gt;""),AND($S290&lt;&gt;"",$T290=""),AND($V290="",$W290&lt;&gt;""),AND($V290&lt;&gt;"",$W290="")),"Há ano preenchido parcialmente: "&amp;TRIM(IF(AND($G290="",$H290&lt;&gt;""),"Ano 1 (falta valor unitário); ","")&amp;IF(AND($G290&lt;&gt;"",$H290=""),"Ano 1 (falta quantidade); ","")&amp;IF(AND($J290="",$K290&lt;&gt;""),"Ano 2 (falta valor unitário); ","")&amp;IF(AND($J290&lt;&gt;"",$K290=""),"Ano 2 (falta quantidade); ","")&amp;IF(AND($M290="",$N290&lt;&gt;""),"Ano 3 (falta valor unitário); ","")&amp;IF(AND($M290&lt;&gt;"",$N290=""),"Ano 3 (falta quantidade); ","")&amp;IF(AND($P290="",$Q290&lt;&gt;""),"Ano 4 (falta valor unitário); ","")&amp;IF(AND($P290&lt;&gt;"",$Q290=""),"Ano 4 (falta quantidade); ","")&amp;IF(AND($S290="",$T290&lt;&gt;""),"Ano 5 (falta valor unitário); ","")&amp;IF(AND($S290&lt;&gt;"",$T290=""),"Ano 5 (falta quantidade); ","")&amp;IF(AND($V290="",$W290&lt;&gt;""),"Ano 6 (falta valor unitário); ","")&amp;IF(AND($V290&lt;&gt;"",$W290=""),"Ano 6 (falta quantidade); ","")), IF(NOT(OR(AND($G290&lt;&gt;"",$H290&lt;&gt;""),AND($J290&lt;&gt;"",$K290&lt;&gt;""),AND($M290&lt;&gt;"",$N290&lt;&gt;""),AND($P290&lt;&gt;"",$Q290&lt;&gt;""),AND($S290&lt;&gt;"",$T290&lt;&gt;""),AND($V290&lt;&gt;"",$W290&lt;&gt;""))),"Informe pelo menos um ano completo com valor unitário e quantidade.",IF(AND($C290&lt;&gt;"",$E290&lt;&gt;"",LEFT(TRIM($C290),1)&lt;&gt;LEFT(TRIM($E290),1)),"Categoria e tipo estão incompatíveis.",IF(IF(OR($E290="",$F290=""),FALSE(),IFERROR(COUNTIF(INDIRECT("UNITS_"&amp;SUBSTITUTE(LEFT($E290,FIND(" ",$E290&amp;" ")-1),".","_")),$F290)=0,TRUE())),"Unidade incompatível com o tipo selecionado.",IF(OR(AND(ISNUMBER(SEARCH("comunic",LOWER($B290))),LEFT($E290,3)&lt;&gt;"4.4"),AND(ISNUMBER(SEARCH("monitor",LOWER($B290))),NOT(OR(LEFT($E290,3)="1.5",LEFT($E290,3)="2.5")))),"Revise a classificação do item conforme as regras de preenchimento.",IF(AND($B290&lt;&gt;"",OR(ISNUMBER(SEARCH("outro",LOWER($B290))),ISNUMBER(SEARCH("divers",LOWER($B290))),ISNUMBER(SEARCH("kit",LOWER($B290))),ISNUMBER(SEARCH("ferrament",LOWER($B290))),ISNUMBER(SEARCH("epi",LOWER($B290)))),NOT(OR($Z290&lt;&gt;"",$AA290&lt;&gt;""))),"Descrição muito genérica: detalhe melhor o item e registre o racional no memorial ou em anexo.",IF(AND($Y290=0,$B290&lt;&gt;"",OR($G290&lt;&gt;"",$H290&lt;&gt;"",$J290&lt;&gt;"",$K290&lt;&gt;"",$M290&lt;&gt;"",$N290&lt;&gt;"",$P290&lt;&gt;"",$Q290&lt;&gt;"",$S290&lt;&gt;"",$T290&lt;&gt;"",$V290&lt;&gt;"",$W290&lt;&gt;"")),"O item possui dados lançados, mas o total está zerado. Revise os valores informados.","")))))))))))))))</f>
        <v/>
      </c>
    </row>
    <row r="291" spans="1:35" ht="14.25" customHeight="1" x14ac:dyDescent="0.25">
      <c r="A291" s="57" t="str">
        <f t="shared" si="52"/>
        <v/>
      </c>
      <c r="B291" s="61"/>
      <c r="C291" s="61"/>
      <c r="D291" s="58"/>
      <c r="E291" s="61"/>
      <c r="F291" s="61"/>
      <c r="G291" s="272"/>
      <c r="H291" s="62"/>
      <c r="I291" s="273">
        <f t="shared" si="53"/>
        <v>0</v>
      </c>
      <c r="J291" s="272"/>
      <c r="K291" s="62"/>
      <c r="L291" s="270">
        <f t="shared" si="54"/>
        <v>0</v>
      </c>
      <c r="M291" s="272"/>
      <c r="N291" s="62"/>
      <c r="O291" s="270">
        <f t="shared" si="55"/>
        <v>0</v>
      </c>
      <c r="P291" s="272"/>
      <c r="Q291" s="62"/>
      <c r="R291" s="271">
        <f t="shared" si="56"/>
        <v>0</v>
      </c>
      <c r="S291" s="272"/>
      <c r="T291" s="62"/>
      <c r="U291" s="270">
        <f t="shared" si="57"/>
        <v>0</v>
      </c>
      <c r="V291" s="272"/>
      <c r="W291" s="62"/>
      <c r="X291" s="270">
        <f t="shared" si="58"/>
        <v>0</v>
      </c>
      <c r="Y291" s="270">
        <f t="shared" si="59"/>
        <v>0</v>
      </c>
      <c r="Z291" s="61"/>
      <c r="AA291" s="61"/>
      <c r="AB291" s="60" t="str">
        <f t="shared" si="60"/>
        <v/>
      </c>
      <c r="AC291" s="21" t="b">
        <f t="shared" si="61"/>
        <v>0</v>
      </c>
      <c r="AD291" s="21" t="b">
        <f t="shared" si="62"/>
        <v>0</v>
      </c>
      <c r="AE291" s="21" t="b">
        <f t="shared" si="63"/>
        <v>0</v>
      </c>
      <c r="AF291" s="21" t="b">
        <f ca="1">OR(AND($AC291,NOT($AD291)),AND($AC291,OR(AND($G291="",$H291&lt;&gt;""),AND($G291&lt;&gt;"",$H291=""),AND($J291="",$K291&lt;&gt;""),AND($J291&lt;&gt;"",$K291=""),AND($M291="",$N291&lt;&gt;""),AND($M291&lt;&gt;"",$N291=""),AND($P291="",$Q291&lt;&gt;""),AND($P291&lt;&gt;"",$Q291=""),AND($S291="",$T291&lt;&gt;""),AND($S291&lt;&gt;"",$T291=""),AND($V291="",$W291&lt;&gt;""),AND($V291&lt;&gt;"",$W291=""))),AND($C291&lt;&gt;"",$E291&lt;&gt;"",LEFT(TRIM($C291),1)&lt;&gt;LEFT(TRIM($E291),1)),IF(OR($E291="",$F291=""),FALSE(),IFERROR(COUNTIF(INDIRECT("UNITS_"&amp;SUBSTITUTE(LEFT($E291,FIND(" ",$E291&amp;" ")-1),".","_")),$F291)=0,TRUE())),AND($B291&lt;&gt;"",OR(ISNUMBER(SEARCH("outro",LOWER($B291))),ISNUMBER(SEARCH("divers",LOWER($B291))),ISNUMBER(SEARCH("etc",LOWER($B291))))),OR(AND(ISNUMBER(SEARCH("comunic",LOWER($B291))),LEFT($E291,3)&lt;&gt;"4.4"),AND(ISNUMBER(SEARCH("monitor",LOWER($B291))),NOT(OR(LEFT($E291,3)="1.5",LEFT($E291,3)="2.5")))),AND($B291&lt;&gt;"",OR(LEFT($C291,1)="1",LEFT($C291,1)="2"),$D291=""),AND($D291&lt;&gt;"",NOT(OR(LEFT($C291,1)="1",LEFT($C291,1)="2"))),AND($D291&lt;&gt;"",COUNTIF(' PROJETO'!$B$14:$B$16,$D291)=0),IF($D291="",FALSE(),IF(COUNTIF(' PROJETO'!$B$14:$B$16,$D291)=0,FALSE(),IFERROR(INDEX(' PROJETO'!$C$14:$C$16,MATCH($D291,' PROJETO'!$B$14:$B$16,0))&lt;&gt;"Sim",FALSE()))))</f>
        <v>0</v>
      </c>
      <c r="AG291" s="21" t="b">
        <f>AND($AC291,$Y291&gt;'CONFG.  LISTAS'!$F$4,$Z291="",$AA291="")</f>
        <v>0</v>
      </c>
      <c r="AH291" s="21" t="str">
        <f t="shared" si="64"/>
        <v/>
      </c>
      <c r="AI291" s="43" t="str">
        <f ca="1">IF(NOT($AC291),"",IF(OR($B291="",$C291="",$E291="",$F291=""),"Preencha descrição, categoria, tipo e unidade.",IF(AND($B291&lt;&gt;"",OR(LEFT($C291,1)="1",LEFT($C291,1)="2"),$D291=""),"Informe a prática de restauração para itens diretos.",IF(AND($D291&lt;&gt;"",NOT(OR(LEFT($C291,1)="1",LEFT($C291,1)="2"))),"Custos indiretos não devem pertencer a uma prática específica.",IF(AND($D291&lt;&gt;"",COUNTIF(' PROJETO'!$B$14:$B$16,$D291)=0),"Prática de restauração inválida ou não cadastrada.",IF(IF($D291="",FALSE(),IF(COUNTIF(' PROJETO'!$B$14:$B$16,$D291)=0,FALSE(),IFERROR(INDEX(' PROJETO'!$C$14:$C$16,MATCH($D291,' PROJETO'!$B$14:$B$16,0))&lt;&gt;"Sim",FALSE()))),"A prática informada no item não foi selecionada na aba Projeto.",IF(AND(MAX($I291,$L291,$O291,$R291,$U291,$X291)&gt;'CONFG.  LISTAS'!$F$4,NOT(OR($Z291&lt;&gt;"",$AA291&lt;&gt;""))),"Memorial de cálculo ou anexo obrigatório não informado para item acima do limite.",IF(OR(AND($G291&lt;&gt;"",$H291&lt;&gt;"",OR($G291&lt;=0,$H291&lt;=0)),AND($J291&lt;&gt;"",$K291&lt;&gt;"",OR($J291&lt;=0,$K291&lt;=0)),AND($M291&lt;&gt;"",$N291&lt;&gt;"",OR($M291&lt;=0,$N291&lt;=0)),AND($P291&lt;&gt;"",$Q291&lt;&gt;"",OR($P291&lt;=0,$Q291&lt;=0)),AND($S291&lt;&gt;"",$T291&lt;&gt;"",OR($S291&lt;=0,$T291&lt;=0)),AND($V291&lt;&gt;"",$W291&lt;&gt;"",OR($V291&lt;=0,$W291&lt;=0))),"Revise os valores informados: valor unitário e quantidade devem ser maiores que zero.",IF(OR(AND($G291="",$H291&lt;&gt;""),AND($G291&lt;&gt;"",$H291=""),AND($J291="",$K291&lt;&gt;""),AND($J291&lt;&gt;"",$K291=""),AND($M291="",$N291&lt;&gt;""),AND($M291&lt;&gt;"",$N291=""),AND($P291="",$Q291&lt;&gt;""),AND($P291&lt;&gt;"",$Q291=""),AND($S291="",$T291&lt;&gt;""),AND($S291&lt;&gt;"",$T291=""),AND($V291="",$W291&lt;&gt;""),AND($V291&lt;&gt;"",$W291="")),"Há ano preenchido parcialmente: "&amp;TRIM(IF(AND($G291="",$H291&lt;&gt;""),"Ano 1 (falta valor unitário); ","")&amp;IF(AND($G291&lt;&gt;"",$H291=""),"Ano 1 (falta quantidade); ","")&amp;IF(AND($J291="",$K291&lt;&gt;""),"Ano 2 (falta valor unitário); ","")&amp;IF(AND($J291&lt;&gt;"",$K291=""),"Ano 2 (falta quantidade); ","")&amp;IF(AND($M291="",$N291&lt;&gt;""),"Ano 3 (falta valor unitário); ","")&amp;IF(AND($M291&lt;&gt;"",$N291=""),"Ano 3 (falta quantidade); ","")&amp;IF(AND($P291="",$Q291&lt;&gt;""),"Ano 4 (falta valor unitário); ","")&amp;IF(AND($P291&lt;&gt;"",$Q291=""),"Ano 4 (falta quantidade); ","")&amp;IF(AND($S291="",$T291&lt;&gt;""),"Ano 5 (falta valor unitário); ","")&amp;IF(AND($S291&lt;&gt;"",$T291=""),"Ano 5 (falta quantidade); ","")&amp;IF(AND($V291="",$W291&lt;&gt;""),"Ano 6 (falta valor unitário); ","")&amp;IF(AND($V291&lt;&gt;"",$W291=""),"Ano 6 (falta quantidade); ","")), IF(NOT(OR(AND($G291&lt;&gt;"",$H291&lt;&gt;""),AND($J291&lt;&gt;"",$K291&lt;&gt;""),AND($M291&lt;&gt;"",$N291&lt;&gt;""),AND($P291&lt;&gt;"",$Q291&lt;&gt;""),AND($S291&lt;&gt;"",$T291&lt;&gt;""),AND($V291&lt;&gt;"",$W291&lt;&gt;""))),"Informe pelo menos um ano completo com valor unitário e quantidade.",IF(AND($C291&lt;&gt;"",$E291&lt;&gt;"",LEFT(TRIM($C291),1)&lt;&gt;LEFT(TRIM($E291),1)),"Categoria e tipo estão incompatíveis.",IF(IF(OR($E291="",$F291=""),FALSE(),IFERROR(COUNTIF(INDIRECT("UNITS_"&amp;SUBSTITUTE(LEFT($E291,FIND(" ",$E291&amp;" ")-1),".","_")),$F291)=0,TRUE())),"Unidade incompatível com o tipo selecionado.",IF(OR(AND(ISNUMBER(SEARCH("comunic",LOWER($B291))),LEFT($E291,3)&lt;&gt;"4.4"),AND(ISNUMBER(SEARCH("monitor",LOWER($B291))),NOT(OR(LEFT($E291,3)="1.5",LEFT($E291,3)="2.5")))),"Revise a classificação do item conforme as regras de preenchimento.",IF(AND($B291&lt;&gt;"",OR(ISNUMBER(SEARCH("outro",LOWER($B291))),ISNUMBER(SEARCH("divers",LOWER($B291))),ISNUMBER(SEARCH("kit",LOWER($B291))),ISNUMBER(SEARCH("ferrament",LOWER($B291))),ISNUMBER(SEARCH("epi",LOWER($B291)))),NOT(OR($Z291&lt;&gt;"",$AA291&lt;&gt;""))),"Descrição muito genérica: detalhe melhor o item e registre o racional no memorial ou em anexo.",IF(AND($Y291=0,$B291&lt;&gt;"",OR($G291&lt;&gt;"",$H291&lt;&gt;"",$J291&lt;&gt;"",$K291&lt;&gt;"",$M291&lt;&gt;"",$N291&lt;&gt;"",$P291&lt;&gt;"",$Q291&lt;&gt;"",$S291&lt;&gt;"",$T291&lt;&gt;"",$V291&lt;&gt;"",$W291&lt;&gt;"")),"O item possui dados lançados, mas o total está zerado. Revise os valores informados.","")))))))))))))))</f>
        <v/>
      </c>
    </row>
    <row r="292" spans="1:35" ht="14.25" customHeight="1" x14ac:dyDescent="0.25">
      <c r="A292" s="57" t="str">
        <f t="shared" si="52"/>
        <v/>
      </c>
      <c r="B292" s="58"/>
      <c r="C292" s="58"/>
      <c r="D292" s="58"/>
      <c r="E292" s="58"/>
      <c r="F292" s="58"/>
      <c r="G292" s="269"/>
      <c r="H292" s="59"/>
      <c r="I292" s="273">
        <f t="shared" si="53"/>
        <v>0</v>
      </c>
      <c r="J292" s="269"/>
      <c r="K292" s="59"/>
      <c r="L292" s="270">
        <f t="shared" si="54"/>
        <v>0</v>
      </c>
      <c r="M292" s="269"/>
      <c r="N292" s="59"/>
      <c r="O292" s="270">
        <f t="shared" si="55"/>
        <v>0</v>
      </c>
      <c r="P292" s="269"/>
      <c r="Q292" s="59"/>
      <c r="R292" s="271">
        <f t="shared" si="56"/>
        <v>0</v>
      </c>
      <c r="S292" s="269"/>
      <c r="T292" s="59"/>
      <c r="U292" s="270">
        <f t="shared" si="57"/>
        <v>0</v>
      </c>
      <c r="V292" s="269"/>
      <c r="W292" s="59"/>
      <c r="X292" s="270">
        <f t="shared" si="58"/>
        <v>0</v>
      </c>
      <c r="Y292" s="270">
        <f t="shared" si="59"/>
        <v>0</v>
      </c>
      <c r="Z292" s="58"/>
      <c r="AA292" s="58"/>
      <c r="AB292" s="60" t="str">
        <f t="shared" si="60"/>
        <v/>
      </c>
      <c r="AC292" s="21" t="b">
        <f t="shared" si="61"/>
        <v>0</v>
      </c>
      <c r="AD292" s="21" t="b">
        <f t="shared" si="62"/>
        <v>0</v>
      </c>
      <c r="AE292" s="21" t="b">
        <f t="shared" si="63"/>
        <v>0</v>
      </c>
      <c r="AF292" s="21" t="b">
        <f ca="1">OR(AND($AC292,NOT($AD292)),AND($AC292,OR(AND($G292="",$H292&lt;&gt;""),AND($G292&lt;&gt;"",$H292=""),AND($J292="",$K292&lt;&gt;""),AND($J292&lt;&gt;"",$K292=""),AND($M292="",$N292&lt;&gt;""),AND($M292&lt;&gt;"",$N292=""),AND($P292="",$Q292&lt;&gt;""),AND($P292&lt;&gt;"",$Q292=""),AND($S292="",$T292&lt;&gt;""),AND($S292&lt;&gt;"",$T292=""),AND($V292="",$W292&lt;&gt;""),AND($V292&lt;&gt;"",$W292=""))),AND($C292&lt;&gt;"",$E292&lt;&gt;"",LEFT(TRIM($C292),1)&lt;&gt;LEFT(TRIM($E292),1)),IF(OR($E292="",$F292=""),FALSE(),IFERROR(COUNTIF(INDIRECT("UNITS_"&amp;SUBSTITUTE(LEFT($E292,FIND(" ",$E292&amp;" ")-1),".","_")),$F292)=0,TRUE())),AND($B292&lt;&gt;"",OR(ISNUMBER(SEARCH("outro",LOWER($B292))),ISNUMBER(SEARCH("divers",LOWER($B292))),ISNUMBER(SEARCH("etc",LOWER($B292))))),OR(AND(ISNUMBER(SEARCH("comunic",LOWER($B292))),LEFT($E292,3)&lt;&gt;"4.4"),AND(ISNUMBER(SEARCH("monitor",LOWER($B292))),NOT(OR(LEFT($E292,3)="1.5",LEFT($E292,3)="2.5")))),AND($B292&lt;&gt;"",OR(LEFT($C292,1)="1",LEFT($C292,1)="2"),$D292=""),AND($D292&lt;&gt;"",NOT(OR(LEFT($C292,1)="1",LEFT($C292,1)="2"))),AND($D292&lt;&gt;"",COUNTIF(' PROJETO'!$B$14:$B$16,$D292)=0),IF($D292="",FALSE(),IF(COUNTIF(' PROJETO'!$B$14:$B$16,$D292)=0,FALSE(),IFERROR(INDEX(' PROJETO'!$C$14:$C$16,MATCH($D292,' PROJETO'!$B$14:$B$16,0))&lt;&gt;"Sim",FALSE()))))</f>
        <v>0</v>
      </c>
      <c r="AG292" s="21" t="b">
        <f>AND($AC292,$Y292&gt;'CONFG.  LISTAS'!$F$4,$Z292="",$AA292="")</f>
        <v>0</v>
      </c>
      <c r="AH292" s="21" t="str">
        <f t="shared" si="64"/>
        <v/>
      </c>
      <c r="AI292" s="43" t="str">
        <f ca="1">IF(NOT($AC292),"",IF(OR($B292="",$C292="",$E292="",$F292=""),"Preencha descrição, categoria, tipo e unidade.",IF(AND($B292&lt;&gt;"",OR(LEFT($C292,1)="1",LEFT($C292,1)="2"),$D292=""),"Informe a prática de restauração para itens diretos.",IF(AND($D292&lt;&gt;"",NOT(OR(LEFT($C292,1)="1",LEFT($C292,1)="2"))),"Custos indiretos não devem pertencer a uma prática específica.",IF(AND($D292&lt;&gt;"",COUNTIF(' PROJETO'!$B$14:$B$16,$D292)=0),"Prática de restauração inválida ou não cadastrada.",IF(IF($D292="",FALSE(),IF(COUNTIF(' PROJETO'!$B$14:$B$16,$D292)=0,FALSE(),IFERROR(INDEX(' PROJETO'!$C$14:$C$16,MATCH($D292,' PROJETO'!$B$14:$B$16,0))&lt;&gt;"Sim",FALSE()))),"A prática informada no item não foi selecionada na aba Projeto.",IF(AND(MAX($I292,$L292,$O292,$R292,$U292,$X292)&gt;'CONFG.  LISTAS'!$F$4,NOT(OR($Z292&lt;&gt;"",$AA292&lt;&gt;""))),"Memorial de cálculo ou anexo obrigatório não informado para item acima do limite.",IF(OR(AND($G292&lt;&gt;"",$H292&lt;&gt;"",OR($G292&lt;=0,$H292&lt;=0)),AND($J292&lt;&gt;"",$K292&lt;&gt;"",OR($J292&lt;=0,$K292&lt;=0)),AND($M292&lt;&gt;"",$N292&lt;&gt;"",OR($M292&lt;=0,$N292&lt;=0)),AND($P292&lt;&gt;"",$Q292&lt;&gt;"",OR($P292&lt;=0,$Q292&lt;=0)),AND($S292&lt;&gt;"",$T292&lt;&gt;"",OR($S292&lt;=0,$T292&lt;=0)),AND($V292&lt;&gt;"",$W292&lt;&gt;"",OR($V292&lt;=0,$W292&lt;=0))),"Revise os valores informados: valor unitário e quantidade devem ser maiores que zero.",IF(OR(AND($G292="",$H292&lt;&gt;""),AND($G292&lt;&gt;"",$H292=""),AND($J292="",$K292&lt;&gt;""),AND($J292&lt;&gt;"",$K292=""),AND($M292="",$N292&lt;&gt;""),AND($M292&lt;&gt;"",$N292=""),AND($P292="",$Q292&lt;&gt;""),AND($P292&lt;&gt;"",$Q292=""),AND($S292="",$T292&lt;&gt;""),AND($S292&lt;&gt;"",$T292=""),AND($V292="",$W292&lt;&gt;""),AND($V292&lt;&gt;"",$W292="")),"Há ano preenchido parcialmente: "&amp;TRIM(IF(AND($G292="",$H292&lt;&gt;""),"Ano 1 (falta valor unitário); ","")&amp;IF(AND($G292&lt;&gt;"",$H292=""),"Ano 1 (falta quantidade); ","")&amp;IF(AND($J292="",$K292&lt;&gt;""),"Ano 2 (falta valor unitário); ","")&amp;IF(AND($J292&lt;&gt;"",$K292=""),"Ano 2 (falta quantidade); ","")&amp;IF(AND($M292="",$N292&lt;&gt;""),"Ano 3 (falta valor unitário); ","")&amp;IF(AND($M292&lt;&gt;"",$N292=""),"Ano 3 (falta quantidade); ","")&amp;IF(AND($P292="",$Q292&lt;&gt;""),"Ano 4 (falta valor unitário); ","")&amp;IF(AND($P292&lt;&gt;"",$Q292=""),"Ano 4 (falta quantidade); ","")&amp;IF(AND($S292="",$T292&lt;&gt;""),"Ano 5 (falta valor unitário); ","")&amp;IF(AND($S292&lt;&gt;"",$T292=""),"Ano 5 (falta quantidade); ","")&amp;IF(AND($V292="",$W292&lt;&gt;""),"Ano 6 (falta valor unitário); ","")&amp;IF(AND($V292&lt;&gt;"",$W292=""),"Ano 6 (falta quantidade); ","")), IF(NOT(OR(AND($G292&lt;&gt;"",$H292&lt;&gt;""),AND($J292&lt;&gt;"",$K292&lt;&gt;""),AND($M292&lt;&gt;"",$N292&lt;&gt;""),AND($P292&lt;&gt;"",$Q292&lt;&gt;""),AND($S292&lt;&gt;"",$T292&lt;&gt;""),AND($V292&lt;&gt;"",$W292&lt;&gt;""))),"Informe pelo menos um ano completo com valor unitário e quantidade.",IF(AND($C292&lt;&gt;"",$E292&lt;&gt;"",LEFT(TRIM($C292),1)&lt;&gt;LEFT(TRIM($E292),1)),"Categoria e tipo estão incompatíveis.",IF(IF(OR($E292="",$F292=""),FALSE(),IFERROR(COUNTIF(INDIRECT("UNITS_"&amp;SUBSTITUTE(LEFT($E292,FIND(" ",$E292&amp;" ")-1),".","_")),$F292)=0,TRUE())),"Unidade incompatível com o tipo selecionado.",IF(OR(AND(ISNUMBER(SEARCH("comunic",LOWER($B292))),LEFT($E292,3)&lt;&gt;"4.4"),AND(ISNUMBER(SEARCH("monitor",LOWER($B292))),NOT(OR(LEFT($E292,3)="1.5",LEFT($E292,3)="2.5")))),"Revise a classificação do item conforme as regras de preenchimento.",IF(AND($B292&lt;&gt;"",OR(ISNUMBER(SEARCH("outro",LOWER($B292))),ISNUMBER(SEARCH("divers",LOWER($B292))),ISNUMBER(SEARCH("kit",LOWER($B292))),ISNUMBER(SEARCH("ferrament",LOWER($B292))),ISNUMBER(SEARCH("epi",LOWER($B292)))),NOT(OR($Z292&lt;&gt;"",$AA292&lt;&gt;""))),"Descrição muito genérica: detalhe melhor o item e registre o racional no memorial ou em anexo.",IF(AND($Y292=0,$B292&lt;&gt;"",OR($G292&lt;&gt;"",$H292&lt;&gt;"",$J292&lt;&gt;"",$K292&lt;&gt;"",$M292&lt;&gt;"",$N292&lt;&gt;"",$P292&lt;&gt;"",$Q292&lt;&gt;"",$S292&lt;&gt;"",$T292&lt;&gt;"",$V292&lt;&gt;"",$W292&lt;&gt;"")),"O item possui dados lançados, mas o total está zerado. Revise os valores informados.","")))))))))))))))</f>
        <v/>
      </c>
    </row>
    <row r="293" spans="1:35" ht="14.25" customHeight="1" x14ac:dyDescent="0.25">
      <c r="A293" s="57" t="str">
        <f t="shared" si="52"/>
        <v/>
      </c>
      <c r="B293" s="61"/>
      <c r="C293" s="61"/>
      <c r="D293" s="58"/>
      <c r="E293" s="61"/>
      <c r="F293" s="61"/>
      <c r="G293" s="272"/>
      <c r="H293" s="62"/>
      <c r="I293" s="273">
        <f t="shared" si="53"/>
        <v>0</v>
      </c>
      <c r="J293" s="272"/>
      <c r="K293" s="62"/>
      <c r="L293" s="270">
        <f t="shared" si="54"/>
        <v>0</v>
      </c>
      <c r="M293" s="272"/>
      <c r="N293" s="62"/>
      <c r="O293" s="270">
        <f t="shared" si="55"/>
        <v>0</v>
      </c>
      <c r="P293" s="272"/>
      <c r="Q293" s="62"/>
      <c r="R293" s="271">
        <f t="shared" si="56"/>
        <v>0</v>
      </c>
      <c r="S293" s="272"/>
      <c r="T293" s="62"/>
      <c r="U293" s="270">
        <f t="shared" si="57"/>
        <v>0</v>
      </c>
      <c r="V293" s="272"/>
      <c r="W293" s="62"/>
      <c r="X293" s="270">
        <f t="shared" si="58"/>
        <v>0</v>
      </c>
      <c r="Y293" s="270">
        <f t="shared" si="59"/>
        <v>0</v>
      </c>
      <c r="Z293" s="61"/>
      <c r="AA293" s="61"/>
      <c r="AB293" s="60" t="str">
        <f t="shared" si="60"/>
        <v/>
      </c>
      <c r="AC293" s="21" t="b">
        <f t="shared" si="61"/>
        <v>0</v>
      </c>
      <c r="AD293" s="21" t="b">
        <f t="shared" si="62"/>
        <v>0</v>
      </c>
      <c r="AE293" s="21" t="b">
        <f t="shared" si="63"/>
        <v>0</v>
      </c>
      <c r="AF293" s="21" t="b">
        <f ca="1">OR(AND($AC293,NOT($AD293)),AND($AC293,OR(AND($G293="",$H293&lt;&gt;""),AND($G293&lt;&gt;"",$H293=""),AND($J293="",$K293&lt;&gt;""),AND($J293&lt;&gt;"",$K293=""),AND($M293="",$N293&lt;&gt;""),AND($M293&lt;&gt;"",$N293=""),AND($P293="",$Q293&lt;&gt;""),AND($P293&lt;&gt;"",$Q293=""),AND($S293="",$T293&lt;&gt;""),AND($S293&lt;&gt;"",$T293=""),AND($V293="",$W293&lt;&gt;""),AND($V293&lt;&gt;"",$W293=""))),AND($C293&lt;&gt;"",$E293&lt;&gt;"",LEFT(TRIM($C293),1)&lt;&gt;LEFT(TRIM($E293),1)),IF(OR($E293="",$F293=""),FALSE(),IFERROR(COUNTIF(INDIRECT("UNITS_"&amp;SUBSTITUTE(LEFT($E293,FIND(" ",$E293&amp;" ")-1),".","_")),$F293)=0,TRUE())),AND($B293&lt;&gt;"",OR(ISNUMBER(SEARCH("outro",LOWER($B293))),ISNUMBER(SEARCH("divers",LOWER($B293))),ISNUMBER(SEARCH("etc",LOWER($B293))))),OR(AND(ISNUMBER(SEARCH("comunic",LOWER($B293))),LEFT($E293,3)&lt;&gt;"4.4"),AND(ISNUMBER(SEARCH("monitor",LOWER($B293))),NOT(OR(LEFT($E293,3)="1.5",LEFT($E293,3)="2.5")))),AND($B293&lt;&gt;"",OR(LEFT($C293,1)="1",LEFT($C293,1)="2"),$D293=""),AND($D293&lt;&gt;"",NOT(OR(LEFT($C293,1)="1",LEFT($C293,1)="2"))),AND($D293&lt;&gt;"",COUNTIF(' PROJETO'!$B$14:$B$16,$D293)=0),IF($D293="",FALSE(),IF(COUNTIF(' PROJETO'!$B$14:$B$16,$D293)=0,FALSE(),IFERROR(INDEX(' PROJETO'!$C$14:$C$16,MATCH($D293,' PROJETO'!$B$14:$B$16,0))&lt;&gt;"Sim",FALSE()))))</f>
        <v>0</v>
      </c>
      <c r="AG293" s="21" t="b">
        <f>AND($AC293,$Y293&gt;'CONFG.  LISTAS'!$F$4,$Z293="",$AA293="")</f>
        <v>0</v>
      </c>
      <c r="AH293" s="21" t="str">
        <f t="shared" si="64"/>
        <v/>
      </c>
      <c r="AI293" s="43" t="str">
        <f ca="1">IF(NOT($AC293),"",IF(OR($B293="",$C293="",$E293="",$F293=""),"Preencha descrição, categoria, tipo e unidade.",IF(AND($B293&lt;&gt;"",OR(LEFT($C293,1)="1",LEFT($C293,1)="2"),$D293=""),"Informe a prática de restauração para itens diretos.",IF(AND($D293&lt;&gt;"",NOT(OR(LEFT($C293,1)="1",LEFT($C293,1)="2"))),"Custos indiretos não devem pertencer a uma prática específica.",IF(AND($D293&lt;&gt;"",COUNTIF(' PROJETO'!$B$14:$B$16,$D293)=0),"Prática de restauração inválida ou não cadastrada.",IF(IF($D293="",FALSE(),IF(COUNTIF(' PROJETO'!$B$14:$B$16,$D293)=0,FALSE(),IFERROR(INDEX(' PROJETO'!$C$14:$C$16,MATCH($D293,' PROJETO'!$B$14:$B$16,0))&lt;&gt;"Sim",FALSE()))),"A prática informada no item não foi selecionada na aba Projeto.",IF(AND(MAX($I293,$L293,$O293,$R293,$U293,$X293)&gt;'CONFG.  LISTAS'!$F$4,NOT(OR($Z293&lt;&gt;"",$AA293&lt;&gt;""))),"Memorial de cálculo ou anexo obrigatório não informado para item acima do limite.",IF(OR(AND($G293&lt;&gt;"",$H293&lt;&gt;"",OR($G293&lt;=0,$H293&lt;=0)),AND($J293&lt;&gt;"",$K293&lt;&gt;"",OR($J293&lt;=0,$K293&lt;=0)),AND($M293&lt;&gt;"",$N293&lt;&gt;"",OR($M293&lt;=0,$N293&lt;=0)),AND($P293&lt;&gt;"",$Q293&lt;&gt;"",OR($P293&lt;=0,$Q293&lt;=0)),AND($S293&lt;&gt;"",$T293&lt;&gt;"",OR($S293&lt;=0,$T293&lt;=0)),AND($V293&lt;&gt;"",$W293&lt;&gt;"",OR($V293&lt;=0,$W293&lt;=0))),"Revise os valores informados: valor unitário e quantidade devem ser maiores que zero.",IF(OR(AND($G293="",$H293&lt;&gt;""),AND($G293&lt;&gt;"",$H293=""),AND($J293="",$K293&lt;&gt;""),AND($J293&lt;&gt;"",$K293=""),AND($M293="",$N293&lt;&gt;""),AND($M293&lt;&gt;"",$N293=""),AND($P293="",$Q293&lt;&gt;""),AND($P293&lt;&gt;"",$Q293=""),AND($S293="",$T293&lt;&gt;""),AND($S293&lt;&gt;"",$T293=""),AND($V293="",$W293&lt;&gt;""),AND($V293&lt;&gt;"",$W293="")),"Há ano preenchido parcialmente: "&amp;TRIM(IF(AND($G293="",$H293&lt;&gt;""),"Ano 1 (falta valor unitário); ","")&amp;IF(AND($G293&lt;&gt;"",$H293=""),"Ano 1 (falta quantidade); ","")&amp;IF(AND($J293="",$K293&lt;&gt;""),"Ano 2 (falta valor unitário); ","")&amp;IF(AND($J293&lt;&gt;"",$K293=""),"Ano 2 (falta quantidade); ","")&amp;IF(AND($M293="",$N293&lt;&gt;""),"Ano 3 (falta valor unitário); ","")&amp;IF(AND($M293&lt;&gt;"",$N293=""),"Ano 3 (falta quantidade); ","")&amp;IF(AND($P293="",$Q293&lt;&gt;""),"Ano 4 (falta valor unitário); ","")&amp;IF(AND($P293&lt;&gt;"",$Q293=""),"Ano 4 (falta quantidade); ","")&amp;IF(AND($S293="",$T293&lt;&gt;""),"Ano 5 (falta valor unitário); ","")&amp;IF(AND($S293&lt;&gt;"",$T293=""),"Ano 5 (falta quantidade); ","")&amp;IF(AND($V293="",$W293&lt;&gt;""),"Ano 6 (falta valor unitário); ","")&amp;IF(AND($V293&lt;&gt;"",$W293=""),"Ano 6 (falta quantidade); ","")), IF(NOT(OR(AND($G293&lt;&gt;"",$H293&lt;&gt;""),AND($J293&lt;&gt;"",$K293&lt;&gt;""),AND($M293&lt;&gt;"",$N293&lt;&gt;""),AND($P293&lt;&gt;"",$Q293&lt;&gt;""),AND($S293&lt;&gt;"",$T293&lt;&gt;""),AND($V293&lt;&gt;"",$W293&lt;&gt;""))),"Informe pelo menos um ano completo com valor unitário e quantidade.",IF(AND($C293&lt;&gt;"",$E293&lt;&gt;"",LEFT(TRIM($C293),1)&lt;&gt;LEFT(TRIM($E293),1)),"Categoria e tipo estão incompatíveis.",IF(IF(OR($E293="",$F293=""),FALSE(),IFERROR(COUNTIF(INDIRECT("UNITS_"&amp;SUBSTITUTE(LEFT($E293,FIND(" ",$E293&amp;" ")-1),".","_")),$F293)=0,TRUE())),"Unidade incompatível com o tipo selecionado.",IF(OR(AND(ISNUMBER(SEARCH("comunic",LOWER($B293))),LEFT($E293,3)&lt;&gt;"4.4"),AND(ISNUMBER(SEARCH("monitor",LOWER($B293))),NOT(OR(LEFT($E293,3)="1.5",LEFT($E293,3)="2.5")))),"Revise a classificação do item conforme as regras de preenchimento.",IF(AND($B293&lt;&gt;"",OR(ISNUMBER(SEARCH("outro",LOWER($B293))),ISNUMBER(SEARCH("divers",LOWER($B293))),ISNUMBER(SEARCH("kit",LOWER($B293))),ISNUMBER(SEARCH("ferrament",LOWER($B293))),ISNUMBER(SEARCH("epi",LOWER($B293)))),NOT(OR($Z293&lt;&gt;"",$AA293&lt;&gt;""))),"Descrição muito genérica: detalhe melhor o item e registre o racional no memorial ou em anexo.",IF(AND($Y293=0,$B293&lt;&gt;"",OR($G293&lt;&gt;"",$H293&lt;&gt;"",$J293&lt;&gt;"",$K293&lt;&gt;"",$M293&lt;&gt;"",$N293&lt;&gt;"",$P293&lt;&gt;"",$Q293&lt;&gt;"",$S293&lt;&gt;"",$T293&lt;&gt;"",$V293&lt;&gt;"",$W293&lt;&gt;"")),"O item possui dados lançados, mas o total está zerado. Revise os valores informados.","")))))))))))))))</f>
        <v/>
      </c>
    </row>
    <row r="294" spans="1:35" ht="14.25" customHeight="1" x14ac:dyDescent="0.25">
      <c r="A294" s="57" t="str">
        <f t="shared" si="52"/>
        <v/>
      </c>
      <c r="B294" s="58"/>
      <c r="C294" s="58"/>
      <c r="D294" s="58"/>
      <c r="E294" s="58"/>
      <c r="F294" s="58"/>
      <c r="G294" s="269"/>
      <c r="H294" s="59"/>
      <c r="I294" s="273">
        <f t="shared" si="53"/>
        <v>0</v>
      </c>
      <c r="J294" s="269"/>
      <c r="K294" s="59"/>
      <c r="L294" s="270">
        <f t="shared" si="54"/>
        <v>0</v>
      </c>
      <c r="M294" s="269"/>
      <c r="N294" s="59"/>
      <c r="O294" s="270">
        <f t="shared" si="55"/>
        <v>0</v>
      </c>
      <c r="P294" s="269"/>
      <c r="Q294" s="59"/>
      <c r="R294" s="271">
        <f t="shared" si="56"/>
        <v>0</v>
      </c>
      <c r="S294" s="269"/>
      <c r="T294" s="59"/>
      <c r="U294" s="270">
        <f t="shared" si="57"/>
        <v>0</v>
      </c>
      <c r="V294" s="269"/>
      <c r="W294" s="59"/>
      <c r="X294" s="270">
        <f t="shared" si="58"/>
        <v>0</v>
      </c>
      <c r="Y294" s="270">
        <f t="shared" si="59"/>
        <v>0</v>
      </c>
      <c r="Z294" s="58"/>
      <c r="AA294" s="58"/>
      <c r="AB294" s="60" t="str">
        <f t="shared" si="60"/>
        <v/>
      </c>
      <c r="AC294" s="21" t="b">
        <f t="shared" si="61"/>
        <v>0</v>
      </c>
      <c r="AD294" s="21" t="b">
        <f t="shared" si="62"/>
        <v>0</v>
      </c>
      <c r="AE294" s="21" t="b">
        <f t="shared" si="63"/>
        <v>0</v>
      </c>
      <c r="AF294" s="21" t="b">
        <f ca="1">OR(AND($AC294,NOT($AD294)),AND($AC294,OR(AND($G294="",$H294&lt;&gt;""),AND($G294&lt;&gt;"",$H294=""),AND($J294="",$K294&lt;&gt;""),AND($J294&lt;&gt;"",$K294=""),AND($M294="",$N294&lt;&gt;""),AND($M294&lt;&gt;"",$N294=""),AND($P294="",$Q294&lt;&gt;""),AND($P294&lt;&gt;"",$Q294=""),AND($S294="",$T294&lt;&gt;""),AND($S294&lt;&gt;"",$T294=""),AND($V294="",$W294&lt;&gt;""),AND($V294&lt;&gt;"",$W294=""))),AND($C294&lt;&gt;"",$E294&lt;&gt;"",LEFT(TRIM($C294),1)&lt;&gt;LEFT(TRIM($E294),1)),IF(OR($E294="",$F294=""),FALSE(),IFERROR(COUNTIF(INDIRECT("UNITS_"&amp;SUBSTITUTE(LEFT($E294,FIND(" ",$E294&amp;" ")-1),".","_")),$F294)=0,TRUE())),AND($B294&lt;&gt;"",OR(ISNUMBER(SEARCH("outro",LOWER($B294))),ISNUMBER(SEARCH("divers",LOWER($B294))),ISNUMBER(SEARCH("etc",LOWER($B294))))),OR(AND(ISNUMBER(SEARCH("comunic",LOWER($B294))),LEFT($E294,3)&lt;&gt;"4.4"),AND(ISNUMBER(SEARCH("monitor",LOWER($B294))),NOT(OR(LEFT($E294,3)="1.5",LEFT($E294,3)="2.5")))),AND($B294&lt;&gt;"",OR(LEFT($C294,1)="1",LEFT($C294,1)="2"),$D294=""),AND($D294&lt;&gt;"",NOT(OR(LEFT($C294,1)="1",LEFT($C294,1)="2"))),AND($D294&lt;&gt;"",COUNTIF(' PROJETO'!$B$14:$B$16,$D294)=0),IF($D294="",FALSE(),IF(COUNTIF(' PROJETO'!$B$14:$B$16,$D294)=0,FALSE(),IFERROR(INDEX(' PROJETO'!$C$14:$C$16,MATCH($D294,' PROJETO'!$B$14:$B$16,0))&lt;&gt;"Sim",FALSE()))))</f>
        <v>0</v>
      </c>
      <c r="AG294" s="21" t="b">
        <f>AND($AC294,$Y294&gt;'CONFG.  LISTAS'!$F$4,$Z294="",$AA294="")</f>
        <v>0</v>
      </c>
      <c r="AH294" s="21" t="str">
        <f t="shared" si="64"/>
        <v/>
      </c>
      <c r="AI294" s="43" t="str">
        <f ca="1">IF(NOT($AC294),"",IF(OR($B294="",$C294="",$E294="",$F294=""),"Preencha descrição, categoria, tipo e unidade.",IF(AND($B294&lt;&gt;"",OR(LEFT($C294,1)="1",LEFT($C294,1)="2"),$D294=""),"Informe a prática de restauração para itens diretos.",IF(AND($D294&lt;&gt;"",NOT(OR(LEFT($C294,1)="1",LEFT($C294,1)="2"))),"Custos indiretos não devem pertencer a uma prática específica.",IF(AND($D294&lt;&gt;"",COUNTIF(' PROJETO'!$B$14:$B$16,$D294)=0),"Prática de restauração inválida ou não cadastrada.",IF(IF($D294="",FALSE(),IF(COUNTIF(' PROJETO'!$B$14:$B$16,$D294)=0,FALSE(),IFERROR(INDEX(' PROJETO'!$C$14:$C$16,MATCH($D294,' PROJETO'!$B$14:$B$16,0))&lt;&gt;"Sim",FALSE()))),"A prática informada no item não foi selecionada na aba Projeto.",IF(AND(MAX($I294,$L294,$O294,$R294,$U294,$X294)&gt;'CONFG.  LISTAS'!$F$4,NOT(OR($Z294&lt;&gt;"",$AA294&lt;&gt;""))),"Memorial de cálculo ou anexo obrigatório não informado para item acima do limite.",IF(OR(AND($G294&lt;&gt;"",$H294&lt;&gt;"",OR($G294&lt;=0,$H294&lt;=0)),AND($J294&lt;&gt;"",$K294&lt;&gt;"",OR($J294&lt;=0,$K294&lt;=0)),AND($M294&lt;&gt;"",$N294&lt;&gt;"",OR($M294&lt;=0,$N294&lt;=0)),AND($P294&lt;&gt;"",$Q294&lt;&gt;"",OR($P294&lt;=0,$Q294&lt;=0)),AND($S294&lt;&gt;"",$T294&lt;&gt;"",OR($S294&lt;=0,$T294&lt;=0)),AND($V294&lt;&gt;"",$W294&lt;&gt;"",OR($V294&lt;=0,$W294&lt;=0))),"Revise os valores informados: valor unitário e quantidade devem ser maiores que zero.",IF(OR(AND($G294="",$H294&lt;&gt;""),AND($G294&lt;&gt;"",$H294=""),AND($J294="",$K294&lt;&gt;""),AND($J294&lt;&gt;"",$K294=""),AND($M294="",$N294&lt;&gt;""),AND($M294&lt;&gt;"",$N294=""),AND($P294="",$Q294&lt;&gt;""),AND($P294&lt;&gt;"",$Q294=""),AND($S294="",$T294&lt;&gt;""),AND($S294&lt;&gt;"",$T294=""),AND($V294="",$W294&lt;&gt;""),AND($V294&lt;&gt;"",$W294="")),"Há ano preenchido parcialmente: "&amp;TRIM(IF(AND($G294="",$H294&lt;&gt;""),"Ano 1 (falta valor unitário); ","")&amp;IF(AND($G294&lt;&gt;"",$H294=""),"Ano 1 (falta quantidade); ","")&amp;IF(AND($J294="",$K294&lt;&gt;""),"Ano 2 (falta valor unitário); ","")&amp;IF(AND($J294&lt;&gt;"",$K294=""),"Ano 2 (falta quantidade); ","")&amp;IF(AND($M294="",$N294&lt;&gt;""),"Ano 3 (falta valor unitário); ","")&amp;IF(AND($M294&lt;&gt;"",$N294=""),"Ano 3 (falta quantidade); ","")&amp;IF(AND($P294="",$Q294&lt;&gt;""),"Ano 4 (falta valor unitário); ","")&amp;IF(AND($P294&lt;&gt;"",$Q294=""),"Ano 4 (falta quantidade); ","")&amp;IF(AND($S294="",$T294&lt;&gt;""),"Ano 5 (falta valor unitário); ","")&amp;IF(AND($S294&lt;&gt;"",$T294=""),"Ano 5 (falta quantidade); ","")&amp;IF(AND($V294="",$W294&lt;&gt;""),"Ano 6 (falta valor unitário); ","")&amp;IF(AND($V294&lt;&gt;"",$W294=""),"Ano 6 (falta quantidade); ","")), IF(NOT(OR(AND($G294&lt;&gt;"",$H294&lt;&gt;""),AND($J294&lt;&gt;"",$K294&lt;&gt;""),AND($M294&lt;&gt;"",$N294&lt;&gt;""),AND($P294&lt;&gt;"",$Q294&lt;&gt;""),AND($S294&lt;&gt;"",$T294&lt;&gt;""),AND($V294&lt;&gt;"",$W294&lt;&gt;""))),"Informe pelo menos um ano completo com valor unitário e quantidade.",IF(AND($C294&lt;&gt;"",$E294&lt;&gt;"",LEFT(TRIM($C294),1)&lt;&gt;LEFT(TRIM($E294),1)),"Categoria e tipo estão incompatíveis.",IF(IF(OR($E294="",$F294=""),FALSE(),IFERROR(COUNTIF(INDIRECT("UNITS_"&amp;SUBSTITUTE(LEFT($E294,FIND(" ",$E294&amp;" ")-1),".","_")),$F294)=0,TRUE())),"Unidade incompatível com o tipo selecionado.",IF(OR(AND(ISNUMBER(SEARCH("comunic",LOWER($B294))),LEFT($E294,3)&lt;&gt;"4.4"),AND(ISNUMBER(SEARCH("monitor",LOWER($B294))),NOT(OR(LEFT($E294,3)="1.5",LEFT($E294,3)="2.5")))),"Revise a classificação do item conforme as regras de preenchimento.",IF(AND($B294&lt;&gt;"",OR(ISNUMBER(SEARCH("outro",LOWER($B294))),ISNUMBER(SEARCH("divers",LOWER($B294))),ISNUMBER(SEARCH("kit",LOWER($B294))),ISNUMBER(SEARCH("ferrament",LOWER($B294))),ISNUMBER(SEARCH("epi",LOWER($B294)))),NOT(OR($Z294&lt;&gt;"",$AA294&lt;&gt;""))),"Descrição muito genérica: detalhe melhor o item e registre o racional no memorial ou em anexo.",IF(AND($Y294=0,$B294&lt;&gt;"",OR($G294&lt;&gt;"",$H294&lt;&gt;"",$J294&lt;&gt;"",$K294&lt;&gt;"",$M294&lt;&gt;"",$N294&lt;&gt;"",$P294&lt;&gt;"",$Q294&lt;&gt;"",$S294&lt;&gt;"",$T294&lt;&gt;"",$V294&lt;&gt;"",$W294&lt;&gt;"")),"O item possui dados lançados, mas o total está zerado. Revise os valores informados.","")))))))))))))))</f>
        <v/>
      </c>
    </row>
    <row r="295" spans="1:35" ht="14.25" customHeight="1" x14ac:dyDescent="0.25">
      <c r="A295" s="57" t="str">
        <f t="shared" si="52"/>
        <v/>
      </c>
      <c r="B295" s="61"/>
      <c r="C295" s="61"/>
      <c r="D295" s="58"/>
      <c r="E295" s="61"/>
      <c r="F295" s="61"/>
      <c r="G295" s="272"/>
      <c r="H295" s="62"/>
      <c r="I295" s="273">
        <f t="shared" si="53"/>
        <v>0</v>
      </c>
      <c r="J295" s="272"/>
      <c r="K295" s="62"/>
      <c r="L295" s="270">
        <f t="shared" si="54"/>
        <v>0</v>
      </c>
      <c r="M295" s="272"/>
      <c r="N295" s="62"/>
      <c r="O295" s="270">
        <f t="shared" si="55"/>
        <v>0</v>
      </c>
      <c r="P295" s="272"/>
      <c r="Q295" s="62"/>
      <c r="R295" s="271">
        <f t="shared" si="56"/>
        <v>0</v>
      </c>
      <c r="S295" s="272"/>
      <c r="T295" s="62"/>
      <c r="U295" s="270">
        <f t="shared" si="57"/>
        <v>0</v>
      </c>
      <c r="V295" s="272"/>
      <c r="W295" s="62"/>
      <c r="X295" s="270">
        <f t="shared" si="58"/>
        <v>0</v>
      </c>
      <c r="Y295" s="270">
        <f t="shared" si="59"/>
        <v>0</v>
      </c>
      <c r="Z295" s="61"/>
      <c r="AA295" s="61"/>
      <c r="AB295" s="60" t="str">
        <f t="shared" si="60"/>
        <v/>
      </c>
      <c r="AC295" s="21" t="b">
        <f t="shared" si="61"/>
        <v>0</v>
      </c>
      <c r="AD295" s="21" t="b">
        <f t="shared" si="62"/>
        <v>0</v>
      </c>
      <c r="AE295" s="21" t="b">
        <f t="shared" si="63"/>
        <v>0</v>
      </c>
      <c r="AF295" s="21" t="b">
        <f ca="1">OR(AND($AC295,NOT($AD295)),AND($AC295,OR(AND($G295="",$H295&lt;&gt;""),AND($G295&lt;&gt;"",$H295=""),AND($J295="",$K295&lt;&gt;""),AND($J295&lt;&gt;"",$K295=""),AND($M295="",$N295&lt;&gt;""),AND($M295&lt;&gt;"",$N295=""),AND($P295="",$Q295&lt;&gt;""),AND($P295&lt;&gt;"",$Q295=""),AND($S295="",$T295&lt;&gt;""),AND($S295&lt;&gt;"",$T295=""),AND($V295="",$W295&lt;&gt;""),AND($V295&lt;&gt;"",$W295=""))),AND($C295&lt;&gt;"",$E295&lt;&gt;"",LEFT(TRIM($C295),1)&lt;&gt;LEFT(TRIM($E295),1)),IF(OR($E295="",$F295=""),FALSE(),IFERROR(COUNTIF(INDIRECT("UNITS_"&amp;SUBSTITUTE(LEFT($E295,FIND(" ",$E295&amp;" ")-1),".","_")),$F295)=0,TRUE())),AND($B295&lt;&gt;"",OR(ISNUMBER(SEARCH("outro",LOWER($B295))),ISNUMBER(SEARCH("divers",LOWER($B295))),ISNUMBER(SEARCH("etc",LOWER($B295))))),OR(AND(ISNUMBER(SEARCH("comunic",LOWER($B295))),LEFT($E295,3)&lt;&gt;"4.4"),AND(ISNUMBER(SEARCH("monitor",LOWER($B295))),NOT(OR(LEFT($E295,3)="1.5",LEFT($E295,3)="2.5")))),AND($B295&lt;&gt;"",OR(LEFT($C295,1)="1",LEFT($C295,1)="2"),$D295=""),AND($D295&lt;&gt;"",NOT(OR(LEFT($C295,1)="1",LEFT($C295,1)="2"))),AND($D295&lt;&gt;"",COUNTIF(' PROJETO'!$B$14:$B$16,$D295)=0),IF($D295="",FALSE(),IF(COUNTIF(' PROJETO'!$B$14:$B$16,$D295)=0,FALSE(),IFERROR(INDEX(' PROJETO'!$C$14:$C$16,MATCH($D295,' PROJETO'!$B$14:$B$16,0))&lt;&gt;"Sim",FALSE()))))</f>
        <v>0</v>
      </c>
      <c r="AG295" s="21" t="b">
        <f>AND($AC295,$Y295&gt;'CONFG.  LISTAS'!$F$4,$Z295="",$AA295="")</f>
        <v>0</v>
      </c>
      <c r="AH295" s="21" t="str">
        <f t="shared" si="64"/>
        <v/>
      </c>
      <c r="AI295" s="43" t="str">
        <f ca="1">IF(NOT($AC295),"",IF(OR($B295="",$C295="",$E295="",$F295=""),"Preencha descrição, categoria, tipo e unidade.",IF(AND($B295&lt;&gt;"",OR(LEFT($C295,1)="1",LEFT($C295,1)="2"),$D295=""),"Informe a prática de restauração para itens diretos.",IF(AND($D295&lt;&gt;"",NOT(OR(LEFT($C295,1)="1",LEFT($C295,1)="2"))),"Custos indiretos não devem pertencer a uma prática específica.",IF(AND($D295&lt;&gt;"",COUNTIF(' PROJETO'!$B$14:$B$16,$D295)=0),"Prática de restauração inválida ou não cadastrada.",IF(IF($D295="",FALSE(),IF(COUNTIF(' PROJETO'!$B$14:$B$16,$D295)=0,FALSE(),IFERROR(INDEX(' PROJETO'!$C$14:$C$16,MATCH($D295,' PROJETO'!$B$14:$B$16,0))&lt;&gt;"Sim",FALSE()))),"A prática informada no item não foi selecionada na aba Projeto.",IF(AND(MAX($I295,$L295,$O295,$R295,$U295,$X295)&gt;'CONFG.  LISTAS'!$F$4,NOT(OR($Z295&lt;&gt;"",$AA295&lt;&gt;""))),"Memorial de cálculo ou anexo obrigatório não informado para item acima do limite.",IF(OR(AND($G295&lt;&gt;"",$H295&lt;&gt;"",OR($G295&lt;=0,$H295&lt;=0)),AND($J295&lt;&gt;"",$K295&lt;&gt;"",OR($J295&lt;=0,$K295&lt;=0)),AND($M295&lt;&gt;"",$N295&lt;&gt;"",OR($M295&lt;=0,$N295&lt;=0)),AND($P295&lt;&gt;"",$Q295&lt;&gt;"",OR($P295&lt;=0,$Q295&lt;=0)),AND($S295&lt;&gt;"",$T295&lt;&gt;"",OR($S295&lt;=0,$T295&lt;=0)),AND($V295&lt;&gt;"",$W295&lt;&gt;"",OR($V295&lt;=0,$W295&lt;=0))),"Revise os valores informados: valor unitário e quantidade devem ser maiores que zero.",IF(OR(AND($G295="",$H295&lt;&gt;""),AND($G295&lt;&gt;"",$H295=""),AND($J295="",$K295&lt;&gt;""),AND($J295&lt;&gt;"",$K295=""),AND($M295="",$N295&lt;&gt;""),AND($M295&lt;&gt;"",$N295=""),AND($P295="",$Q295&lt;&gt;""),AND($P295&lt;&gt;"",$Q295=""),AND($S295="",$T295&lt;&gt;""),AND($S295&lt;&gt;"",$T295=""),AND($V295="",$W295&lt;&gt;""),AND($V295&lt;&gt;"",$W295="")),"Há ano preenchido parcialmente: "&amp;TRIM(IF(AND($G295="",$H295&lt;&gt;""),"Ano 1 (falta valor unitário); ","")&amp;IF(AND($G295&lt;&gt;"",$H295=""),"Ano 1 (falta quantidade); ","")&amp;IF(AND($J295="",$K295&lt;&gt;""),"Ano 2 (falta valor unitário); ","")&amp;IF(AND($J295&lt;&gt;"",$K295=""),"Ano 2 (falta quantidade); ","")&amp;IF(AND($M295="",$N295&lt;&gt;""),"Ano 3 (falta valor unitário); ","")&amp;IF(AND($M295&lt;&gt;"",$N295=""),"Ano 3 (falta quantidade); ","")&amp;IF(AND($P295="",$Q295&lt;&gt;""),"Ano 4 (falta valor unitário); ","")&amp;IF(AND($P295&lt;&gt;"",$Q295=""),"Ano 4 (falta quantidade); ","")&amp;IF(AND($S295="",$T295&lt;&gt;""),"Ano 5 (falta valor unitário); ","")&amp;IF(AND($S295&lt;&gt;"",$T295=""),"Ano 5 (falta quantidade); ","")&amp;IF(AND($V295="",$W295&lt;&gt;""),"Ano 6 (falta valor unitário); ","")&amp;IF(AND($V295&lt;&gt;"",$W295=""),"Ano 6 (falta quantidade); ","")), IF(NOT(OR(AND($G295&lt;&gt;"",$H295&lt;&gt;""),AND($J295&lt;&gt;"",$K295&lt;&gt;""),AND($M295&lt;&gt;"",$N295&lt;&gt;""),AND($P295&lt;&gt;"",$Q295&lt;&gt;""),AND($S295&lt;&gt;"",$T295&lt;&gt;""),AND($V295&lt;&gt;"",$W295&lt;&gt;""))),"Informe pelo menos um ano completo com valor unitário e quantidade.",IF(AND($C295&lt;&gt;"",$E295&lt;&gt;"",LEFT(TRIM($C295),1)&lt;&gt;LEFT(TRIM($E295),1)),"Categoria e tipo estão incompatíveis.",IF(IF(OR($E295="",$F295=""),FALSE(),IFERROR(COUNTIF(INDIRECT("UNITS_"&amp;SUBSTITUTE(LEFT($E295,FIND(" ",$E295&amp;" ")-1),".","_")),$F295)=0,TRUE())),"Unidade incompatível com o tipo selecionado.",IF(OR(AND(ISNUMBER(SEARCH("comunic",LOWER($B295))),LEFT($E295,3)&lt;&gt;"4.4"),AND(ISNUMBER(SEARCH("monitor",LOWER($B295))),NOT(OR(LEFT($E295,3)="1.5",LEFT($E295,3)="2.5")))),"Revise a classificação do item conforme as regras de preenchimento.",IF(AND($B295&lt;&gt;"",OR(ISNUMBER(SEARCH("outro",LOWER($B295))),ISNUMBER(SEARCH("divers",LOWER($B295))),ISNUMBER(SEARCH("kit",LOWER($B295))),ISNUMBER(SEARCH("ferrament",LOWER($B295))),ISNUMBER(SEARCH("epi",LOWER($B295)))),NOT(OR($Z295&lt;&gt;"",$AA295&lt;&gt;""))),"Descrição muito genérica: detalhe melhor o item e registre o racional no memorial ou em anexo.",IF(AND($Y295=0,$B295&lt;&gt;"",OR($G295&lt;&gt;"",$H295&lt;&gt;"",$J295&lt;&gt;"",$K295&lt;&gt;"",$M295&lt;&gt;"",$N295&lt;&gt;"",$P295&lt;&gt;"",$Q295&lt;&gt;"",$S295&lt;&gt;"",$T295&lt;&gt;"",$V295&lt;&gt;"",$W295&lt;&gt;"")),"O item possui dados lançados, mas o total está zerado. Revise os valores informados.","")))))))))))))))</f>
        <v/>
      </c>
    </row>
    <row r="296" spans="1:35" ht="14.25" customHeight="1" x14ac:dyDescent="0.25">
      <c r="A296" s="57" t="str">
        <f t="shared" si="52"/>
        <v/>
      </c>
      <c r="B296" s="58"/>
      <c r="C296" s="58"/>
      <c r="D296" s="58"/>
      <c r="E296" s="58"/>
      <c r="F296" s="58"/>
      <c r="G296" s="269"/>
      <c r="H296" s="59"/>
      <c r="I296" s="273">
        <f t="shared" si="53"/>
        <v>0</v>
      </c>
      <c r="J296" s="269"/>
      <c r="K296" s="59"/>
      <c r="L296" s="270">
        <f t="shared" si="54"/>
        <v>0</v>
      </c>
      <c r="M296" s="269"/>
      <c r="N296" s="59"/>
      <c r="O296" s="270">
        <f t="shared" si="55"/>
        <v>0</v>
      </c>
      <c r="P296" s="269"/>
      <c r="Q296" s="59"/>
      <c r="R296" s="271">
        <f t="shared" si="56"/>
        <v>0</v>
      </c>
      <c r="S296" s="269"/>
      <c r="T296" s="59"/>
      <c r="U296" s="270">
        <f t="shared" si="57"/>
        <v>0</v>
      </c>
      <c r="V296" s="269"/>
      <c r="W296" s="59"/>
      <c r="X296" s="270">
        <f t="shared" si="58"/>
        <v>0</v>
      </c>
      <c r="Y296" s="270">
        <f t="shared" si="59"/>
        <v>0</v>
      </c>
      <c r="Z296" s="58"/>
      <c r="AA296" s="58"/>
      <c r="AB296" s="60" t="str">
        <f t="shared" si="60"/>
        <v/>
      </c>
      <c r="AC296" s="21" t="b">
        <f t="shared" si="61"/>
        <v>0</v>
      </c>
      <c r="AD296" s="21" t="b">
        <f t="shared" si="62"/>
        <v>0</v>
      </c>
      <c r="AE296" s="21" t="b">
        <f t="shared" si="63"/>
        <v>0</v>
      </c>
      <c r="AF296" s="21" t="b">
        <f ca="1">OR(AND($AC296,NOT($AD296)),AND($AC296,OR(AND($G296="",$H296&lt;&gt;""),AND($G296&lt;&gt;"",$H296=""),AND($J296="",$K296&lt;&gt;""),AND($J296&lt;&gt;"",$K296=""),AND($M296="",$N296&lt;&gt;""),AND($M296&lt;&gt;"",$N296=""),AND($P296="",$Q296&lt;&gt;""),AND($P296&lt;&gt;"",$Q296=""),AND($S296="",$T296&lt;&gt;""),AND($S296&lt;&gt;"",$T296=""),AND($V296="",$W296&lt;&gt;""),AND($V296&lt;&gt;"",$W296=""))),AND($C296&lt;&gt;"",$E296&lt;&gt;"",LEFT(TRIM($C296),1)&lt;&gt;LEFT(TRIM($E296),1)),IF(OR($E296="",$F296=""),FALSE(),IFERROR(COUNTIF(INDIRECT("UNITS_"&amp;SUBSTITUTE(LEFT($E296,FIND(" ",$E296&amp;" ")-1),".","_")),$F296)=0,TRUE())),AND($B296&lt;&gt;"",OR(ISNUMBER(SEARCH("outro",LOWER($B296))),ISNUMBER(SEARCH("divers",LOWER($B296))),ISNUMBER(SEARCH("etc",LOWER($B296))))),OR(AND(ISNUMBER(SEARCH("comunic",LOWER($B296))),LEFT($E296,3)&lt;&gt;"4.4"),AND(ISNUMBER(SEARCH("monitor",LOWER($B296))),NOT(OR(LEFT($E296,3)="1.5",LEFT($E296,3)="2.5")))),AND($B296&lt;&gt;"",OR(LEFT($C296,1)="1",LEFT($C296,1)="2"),$D296=""),AND($D296&lt;&gt;"",NOT(OR(LEFT($C296,1)="1",LEFT($C296,1)="2"))),AND($D296&lt;&gt;"",COUNTIF(' PROJETO'!$B$14:$B$16,$D296)=0),IF($D296="",FALSE(),IF(COUNTIF(' PROJETO'!$B$14:$B$16,$D296)=0,FALSE(),IFERROR(INDEX(' PROJETO'!$C$14:$C$16,MATCH($D296,' PROJETO'!$B$14:$B$16,0))&lt;&gt;"Sim",FALSE()))))</f>
        <v>0</v>
      </c>
      <c r="AG296" s="21" t="b">
        <f>AND($AC296,$Y296&gt;'CONFG.  LISTAS'!$F$4,$Z296="",$AA296="")</f>
        <v>0</v>
      </c>
      <c r="AH296" s="21" t="str">
        <f t="shared" si="64"/>
        <v/>
      </c>
      <c r="AI296" s="43" t="str">
        <f ca="1">IF(NOT($AC296),"",IF(OR($B296="",$C296="",$E296="",$F296=""),"Preencha descrição, categoria, tipo e unidade.",IF(AND($B296&lt;&gt;"",OR(LEFT($C296,1)="1",LEFT($C296,1)="2"),$D296=""),"Informe a prática de restauração para itens diretos.",IF(AND($D296&lt;&gt;"",NOT(OR(LEFT($C296,1)="1",LEFT($C296,1)="2"))),"Custos indiretos não devem pertencer a uma prática específica.",IF(AND($D296&lt;&gt;"",COUNTIF(' PROJETO'!$B$14:$B$16,$D296)=0),"Prática de restauração inválida ou não cadastrada.",IF(IF($D296="",FALSE(),IF(COUNTIF(' PROJETO'!$B$14:$B$16,$D296)=0,FALSE(),IFERROR(INDEX(' PROJETO'!$C$14:$C$16,MATCH($D296,' PROJETO'!$B$14:$B$16,0))&lt;&gt;"Sim",FALSE()))),"A prática informada no item não foi selecionada na aba Projeto.",IF(AND(MAX($I296,$L296,$O296,$R296,$U296,$X296)&gt;'CONFG.  LISTAS'!$F$4,NOT(OR($Z296&lt;&gt;"",$AA296&lt;&gt;""))),"Memorial de cálculo ou anexo obrigatório não informado para item acima do limite.",IF(OR(AND($G296&lt;&gt;"",$H296&lt;&gt;"",OR($G296&lt;=0,$H296&lt;=0)),AND($J296&lt;&gt;"",$K296&lt;&gt;"",OR($J296&lt;=0,$K296&lt;=0)),AND($M296&lt;&gt;"",$N296&lt;&gt;"",OR($M296&lt;=0,$N296&lt;=0)),AND($P296&lt;&gt;"",$Q296&lt;&gt;"",OR($P296&lt;=0,$Q296&lt;=0)),AND($S296&lt;&gt;"",$T296&lt;&gt;"",OR($S296&lt;=0,$T296&lt;=0)),AND($V296&lt;&gt;"",$W296&lt;&gt;"",OR($V296&lt;=0,$W296&lt;=0))),"Revise os valores informados: valor unitário e quantidade devem ser maiores que zero.",IF(OR(AND($G296="",$H296&lt;&gt;""),AND($G296&lt;&gt;"",$H296=""),AND($J296="",$K296&lt;&gt;""),AND($J296&lt;&gt;"",$K296=""),AND($M296="",$N296&lt;&gt;""),AND($M296&lt;&gt;"",$N296=""),AND($P296="",$Q296&lt;&gt;""),AND($P296&lt;&gt;"",$Q296=""),AND($S296="",$T296&lt;&gt;""),AND($S296&lt;&gt;"",$T296=""),AND($V296="",$W296&lt;&gt;""),AND($V296&lt;&gt;"",$W296="")),"Há ano preenchido parcialmente: "&amp;TRIM(IF(AND($G296="",$H296&lt;&gt;""),"Ano 1 (falta valor unitário); ","")&amp;IF(AND($G296&lt;&gt;"",$H296=""),"Ano 1 (falta quantidade); ","")&amp;IF(AND($J296="",$K296&lt;&gt;""),"Ano 2 (falta valor unitário); ","")&amp;IF(AND($J296&lt;&gt;"",$K296=""),"Ano 2 (falta quantidade); ","")&amp;IF(AND($M296="",$N296&lt;&gt;""),"Ano 3 (falta valor unitário); ","")&amp;IF(AND($M296&lt;&gt;"",$N296=""),"Ano 3 (falta quantidade); ","")&amp;IF(AND($P296="",$Q296&lt;&gt;""),"Ano 4 (falta valor unitário); ","")&amp;IF(AND($P296&lt;&gt;"",$Q296=""),"Ano 4 (falta quantidade); ","")&amp;IF(AND($S296="",$T296&lt;&gt;""),"Ano 5 (falta valor unitário); ","")&amp;IF(AND($S296&lt;&gt;"",$T296=""),"Ano 5 (falta quantidade); ","")&amp;IF(AND($V296="",$W296&lt;&gt;""),"Ano 6 (falta valor unitário); ","")&amp;IF(AND($V296&lt;&gt;"",$W296=""),"Ano 6 (falta quantidade); ","")), IF(NOT(OR(AND($G296&lt;&gt;"",$H296&lt;&gt;""),AND($J296&lt;&gt;"",$K296&lt;&gt;""),AND($M296&lt;&gt;"",$N296&lt;&gt;""),AND($P296&lt;&gt;"",$Q296&lt;&gt;""),AND($S296&lt;&gt;"",$T296&lt;&gt;""),AND($V296&lt;&gt;"",$W296&lt;&gt;""))),"Informe pelo menos um ano completo com valor unitário e quantidade.",IF(AND($C296&lt;&gt;"",$E296&lt;&gt;"",LEFT(TRIM($C296),1)&lt;&gt;LEFT(TRIM($E296),1)),"Categoria e tipo estão incompatíveis.",IF(IF(OR($E296="",$F296=""),FALSE(),IFERROR(COUNTIF(INDIRECT("UNITS_"&amp;SUBSTITUTE(LEFT($E296,FIND(" ",$E296&amp;" ")-1),".","_")),$F296)=0,TRUE())),"Unidade incompatível com o tipo selecionado.",IF(OR(AND(ISNUMBER(SEARCH("comunic",LOWER($B296))),LEFT($E296,3)&lt;&gt;"4.4"),AND(ISNUMBER(SEARCH("monitor",LOWER($B296))),NOT(OR(LEFT($E296,3)="1.5",LEFT($E296,3)="2.5")))),"Revise a classificação do item conforme as regras de preenchimento.",IF(AND($B296&lt;&gt;"",OR(ISNUMBER(SEARCH("outro",LOWER($B296))),ISNUMBER(SEARCH("divers",LOWER($B296))),ISNUMBER(SEARCH("kit",LOWER($B296))),ISNUMBER(SEARCH("ferrament",LOWER($B296))),ISNUMBER(SEARCH("epi",LOWER($B296)))),NOT(OR($Z296&lt;&gt;"",$AA296&lt;&gt;""))),"Descrição muito genérica: detalhe melhor o item e registre o racional no memorial ou em anexo.",IF(AND($Y296=0,$B296&lt;&gt;"",OR($G296&lt;&gt;"",$H296&lt;&gt;"",$J296&lt;&gt;"",$K296&lt;&gt;"",$M296&lt;&gt;"",$N296&lt;&gt;"",$P296&lt;&gt;"",$Q296&lt;&gt;"",$S296&lt;&gt;"",$T296&lt;&gt;"",$V296&lt;&gt;"",$W296&lt;&gt;"")),"O item possui dados lançados, mas o total está zerado. Revise os valores informados.","")))))))))))))))</f>
        <v/>
      </c>
    </row>
    <row r="297" spans="1:35" ht="14.25" customHeight="1" x14ac:dyDescent="0.25">
      <c r="A297" s="57" t="str">
        <f t="shared" si="52"/>
        <v/>
      </c>
      <c r="B297" s="61"/>
      <c r="C297" s="61"/>
      <c r="D297" s="58"/>
      <c r="E297" s="61"/>
      <c r="F297" s="61"/>
      <c r="G297" s="272"/>
      <c r="H297" s="62"/>
      <c r="I297" s="273">
        <f t="shared" si="53"/>
        <v>0</v>
      </c>
      <c r="J297" s="272"/>
      <c r="K297" s="62"/>
      <c r="L297" s="270">
        <f t="shared" si="54"/>
        <v>0</v>
      </c>
      <c r="M297" s="272"/>
      <c r="N297" s="62"/>
      <c r="O297" s="270">
        <f t="shared" si="55"/>
        <v>0</v>
      </c>
      <c r="P297" s="272"/>
      <c r="Q297" s="62"/>
      <c r="R297" s="271">
        <f t="shared" si="56"/>
        <v>0</v>
      </c>
      <c r="S297" s="272"/>
      <c r="T297" s="62"/>
      <c r="U297" s="270">
        <f t="shared" si="57"/>
        <v>0</v>
      </c>
      <c r="V297" s="272"/>
      <c r="W297" s="62"/>
      <c r="X297" s="270">
        <f t="shared" si="58"/>
        <v>0</v>
      </c>
      <c r="Y297" s="270">
        <f t="shared" si="59"/>
        <v>0</v>
      </c>
      <c r="Z297" s="61"/>
      <c r="AA297" s="61"/>
      <c r="AB297" s="60" t="str">
        <f t="shared" si="60"/>
        <v/>
      </c>
      <c r="AC297" s="21" t="b">
        <f t="shared" si="61"/>
        <v>0</v>
      </c>
      <c r="AD297" s="21" t="b">
        <f t="shared" si="62"/>
        <v>0</v>
      </c>
      <c r="AE297" s="21" t="b">
        <f t="shared" si="63"/>
        <v>0</v>
      </c>
      <c r="AF297" s="21" t="b">
        <f ca="1">OR(AND($AC297,NOT($AD297)),AND($AC297,OR(AND($G297="",$H297&lt;&gt;""),AND($G297&lt;&gt;"",$H297=""),AND($J297="",$K297&lt;&gt;""),AND($J297&lt;&gt;"",$K297=""),AND($M297="",$N297&lt;&gt;""),AND($M297&lt;&gt;"",$N297=""),AND($P297="",$Q297&lt;&gt;""),AND($P297&lt;&gt;"",$Q297=""),AND($S297="",$T297&lt;&gt;""),AND($S297&lt;&gt;"",$T297=""),AND($V297="",$W297&lt;&gt;""),AND($V297&lt;&gt;"",$W297=""))),AND($C297&lt;&gt;"",$E297&lt;&gt;"",LEFT(TRIM($C297),1)&lt;&gt;LEFT(TRIM($E297),1)),IF(OR($E297="",$F297=""),FALSE(),IFERROR(COUNTIF(INDIRECT("UNITS_"&amp;SUBSTITUTE(LEFT($E297,FIND(" ",$E297&amp;" ")-1),".","_")),$F297)=0,TRUE())),AND($B297&lt;&gt;"",OR(ISNUMBER(SEARCH("outro",LOWER($B297))),ISNUMBER(SEARCH("divers",LOWER($B297))),ISNUMBER(SEARCH("etc",LOWER($B297))))),OR(AND(ISNUMBER(SEARCH("comunic",LOWER($B297))),LEFT($E297,3)&lt;&gt;"4.4"),AND(ISNUMBER(SEARCH("monitor",LOWER($B297))),NOT(OR(LEFT($E297,3)="1.5",LEFT($E297,3)="2.5")))),AND($B297&lt;&gt;"",OR(LEFT($C297,1)="1",LEFT($C297,1)="2"),$D297=""),AND($D297&lt;&gt;"",NOT(OR(LEFT($C297,1)="1",LEFT($C297,1)="2"))),AND($D297&lt;&gt;"",COUNTIF(' PROJETO'!$B$14:$B$16,$D297)=0),IF($D297="",FALSE(),IF(COUNTIF(' PROJETO'!$B$14:$B$16,$D297)=0,FALSE(),IFERROR(INDEX(' PROJETO'!$C$14:$C$16,MATCH($D297,' PROJETO'!$B$14:$B$16,0))&lt;&gt;"Sim",FALSE()))))</f>
        <v>0</v>
      </c>
      <c r="AG297" s="21" t="b">
        <f>AND($AC297,$Y297&gt;'CONFG.  LISTAS'!$F$4,$Z297="",$AA297="")</f>
        <v>0</v>
      </c>
      <c r="AH297" s="21" t="str">
        <f t="shared" si="64"/>
        <v/>
      </c>
      <c r="AI297" s="43" t="str">
        <f ca="1">IF(NOT($AC297),"",IF(OR($B297="",$C297="",$E297="",$F297=""),"Preencha descrição, categoria, tipo e unidade.",IF(AND($B297&lt;&gt;"",OR(LEFT($C297,1)="1",LEFT($C297,1)="2"),$D297=""),"Informe a prática de restauração para itens diretos.",IF(AND($D297&lt;&gt;"",NOT(OR(LEFT($C297,1)="1",LEFT($C297,1)="2"))),"Custos indiretos não devem pertencer a uma prática específica.",IF(AND($D297&lt;&gt;"",COUNTIF(' PROJETO'!$B$14:$B$16,$D297)=0),"Prática de restauração inválida ou não cadastrada.",IF(IF($D297="",FALSE(),IF(COUNTIF(' PROJETO'!$B$14:$B$16,$D297)=0,FALSE(),IFERROR(INDEX(' PROJETO'!$C$14:$C$16,MATCH($D297,' PROJETO'!$B$14:$B$16,0))&lt;&gt;"Sim",FALSE()))),"A prática informada no item não foi selecionada na aba Projeto.",IF(AND(MAX($I297,$L297,$O297,$R297,$U297,$X297)&gt;'CONFG.  LISTAS'!$F$4,NOT(OR($Z297&lt;&gt;"",$AA297&lt;&gt;""))),"Memorial de cálculo ou anexo obrigatório não informado para item acima do limite.",IF(OR(AND($G297&lt;&gt;"",$H297&lt;&gt;"",OR($G297&lt;=0,$H297&lt;=0)),AND($J297&lt;&gt;"",$K297&lt;&gt;"",OR($J297&lt;=0,$K297&lt;=0)),AND($M297&lt;&gt;"",$N297&lt;&gt;"",OR($M297&lt;=0,$N297&lt;=0)),AND($P297&lt;&gt;"",$Q297&lt;&gt;"",OR($P297&lt;=0,$Q297&lt;=0)),AND($S297&lt;&gt;"",$T297&lt;&gt;"",OR($S297&lt;=0,$T297&lt;=0)),AND($V297&lt;&gt;"",$W297&lt;&gt;"",OR($V297&lt;=0,$W297&lt;=0))),"Revise os valores informados: valor unitário e quantidade devem ser maiores que zero.",IF(OR(AND($G297="",$H297&lt;&gt;""),AND($G297&lt;&gt;"",$H297=""),AND($J297="",$K297&lt;&gt;""),AND($J297&lt;&gt;"",$K297=""),AND($M297="",$N297&lt;&gt;""),AND($M297&lt;&gt;"",$N297=""),AND($P297="",$Q297&lt;&gt;""),AND($P297&lt;&gt;"",$Q297=""),AND($S297="",$T297&lt;&gt;""),AND($S297&lt;&gt;"",$T297=""),AND($V297="",$W297&lt;&gt;""),AND($V297&lt;&gt;"",$W297="")),"Há ano preenchido parcialmente: "&amp;TRIM(IF(AND($G297="",$H297&lt;&gt;""),"Ano 1 (falta valor unitário); ","")&amp;IF(AND($G297&lt;&gt;"",$H297=""),"Ano 1 (falta quantidade); ","")&amp;IF(AND($J297="",$K297&lt;&gt;""),"Ano 2 (falta valor unitário); ","")&amp;IF(AND($J297&lt;&gt;"",$K297=""),"Ano 2 (falta quantidade); ","")&amp;IF(AND($M297="",$N297&lt;&gt;""),"Ano 3 (falta valor unitário); ","")&amp;IF(AND($M297&lt;&gt;"",$N297=""),"Ano 3 (falta quantidade); ","")&amp;IF(AND($P297="",$Q297&lt;&gt;""),"Ano 4 (falta valor unitário); ","")&amp;IF(AND($P297&lt;&gt;"",$Q297=""),"Ano 4 (falta quantidade); ","")&amp;IF(AND($S297="",$T297&lt;&gt;""),"Ano 5 (falta valor unitário); ","")&amp;IF(AND($S297&lt;&gt;"",$T297=""),"Ano 5 (falta quantidade); ","")&amp;IF(AND($V297="",$W297&lt;&gt;""),"Ano 6 (falta valor unitário); ","")&amp;IF(AND($V297&lt;&gt;"",$W297=""),"Ano 6 (falta quantidade); ","")), IF(NOT(OR(AND($G297&lt;&gt;"",$H297&lt;&gt;""),AND($J297&lt;&gt;"",$K297&lt;&gt;""),AND($M297&lt;&gt;"",$N297&lt;&gt;""),AND($P297&lt;&gt;"",$Q297&lt;&gt;""),AND($S297&lt;&gt;"",$T297&lt;&gt;""),AND($V297&lt;&gt;"",$W297&lt;&gt;""))),"Informe pelo menos um ano completo com valor unitário e quantidade.",IF(AND($C297&lt;&gt;"",$E297&lt;&gt;"",LEFT(TRIM($C297),1)&lt;&gt;LEFT(TRIM($E297),1)),"Categoria e tipo estão incompatíveis.",IF(IF(OR($E297="",$F297=""),FALSE(),IFERROR(COUNTIF(INDIRECT("UNITS_"&amp;SUBSTITUTE(LEFT($E297,FIND(" ",$E297&amp;" ")-1),".","_")),$F297)=0,TRUE())),"Unidade incompatível com o tipo selecionado.",IF(OR(AND(ISNUMBER(SEARCH("comunic",LOWER($B297))),LEFT($E297,3)&lt;&gt;"4.4"),AND(ISNUMBER(SEARCH("monitor",LOWER($B297))),NOT(OR(LEFT($E297,3)="1.5",LEFT($E297,3)="2.5")))),"Revise a classificação do item conforme as regras de preenchimento.",IF(AND($B297&lt;&gt;"",OR(ISNUMBER(SEARCH("outro",LOWER($B297))),ISNUMBER(SEARCH("divers",LOWER($B297))),ISNUMBER(SEARCH("kit",LOWER($B297))),ISNUMBER(SEARCH("ferrament",LOWER($B297))),ISNUMBER(SEARCH("epi",LOWER($B297)))),NOT(OR($Z297&lt;&gt;"",$AA297&lt;&gt;""))),"Descrição muito genérica: detalhe melhor o item e registre o racional no memorial ou em anexo.",IF(AND($Y297=0,$B297&lt;&gt;"",OR($G297&lt;&gt;"",$H297&lt;&gt;"",$J297&lt;&gt;"",$K297&lt;&gt;"",$M297&lt;&gt;"",$N297&lt;&gt;"",$P297&lt;&gt;"",$Q297&lt;&gt;"",$S297&lt;&gt;"",$T297&lt;&gt;"",$V297&lt;&gt;"",$W297&lt;&gt;"")),"O item possui dados lançados, mas o total está zerado. Revise os valores informados.","")))))))))))))))</f>
        <v/>
      </c>
    </row>
    <row r="298" spans="1:35" ht="14.25" customHeight="1" x14ac:dyDescent="0.25">
      <c r="A298" s="57" t="str">
        <f t="shared" si="52"/>
        <v/>
      </c>
      <c r="B298" s="58"/>
      <c r="C298" s="58"/>
      <c r="D298" s="58"/>
      <c r="E298" s="58"/>
      <c r="F298" s="58"/>
      <c r="G298" s="269"/>
      <c r="H298" s="59"/>
      <c r="I298" s="273">
        <f t="shared" si="53"/>
        <v>0</v>
      </c>
      <c r="J298" s="269"/>
      <c r="K298" s="59"/>
      <c r="L298" s="270">
        <f t="shared" si="54"/>
        <v>0</v>
      </c>
      <c r="M298" s="269"/>
      <c r="N298" s="59"/>
      <c r="O298" s="270">
        <f t="shared" si="55"/>
        <v>0</v>
      </c>
      <c r="P298" s="269"/>
      <c r="Q298" s="59"/>
      <c r="R298" s="271">
        <f t="shared" si="56"/>
        <v>0</v>
      </c>
      <c r="S298" s="269"/>
      <c r="T298" s="59"/>
      <c r="U298" s="270">
        <f t="shared" si="57"/>
        <v>0</v>
      </c>
      <c r="V298" s="269"/>
      <c r="W298" s="59"/>
      <c r="X298" s="270">
        <f t="shared" si="58"/>
        <v>0</v>
      </c>
      <c r="Y298" s="270">
        <f t="shared" si="59"/>
        <v>0</v>
      </c>
      <c r="Z298" s="58"/>
      <c r="AA298" s="58"/>
      <c r="AB298" s="60" t="str">
        <f t="shared" si="60"/>
        <v/>
      </c>
      <c r="AC298" s="21" t="b">
        <f t="shared" si="61"/>
        <v>0</v>
      </c>
      <c r="AD298" s="21" t="b">
        <f t="shared" si="62"/>
        <v>0</v>
      </c>
      <c r="AE298" s="21" t="b">
        <f t="shared" si="63"/>
        <v>0</v>
      </c>
      <c r="AF298" s="21" t="b">
        <f ca="1">OR(AND($AC298,NOT($AD298)),AND($AC298,OR(AND($G298="",$H298&lt;&gt;""),AND($G298&lt;&gt;"",$H298=""),AND($J298="",$K298&lt;&gt;""),AND($J298&lt;&gt;"",$K298=""),AND($M298="",$N298&lt;&gt;""),AND($M298&lt;&gt;"",$N298=""),AND($P298="",$Q298&lt;&gt;""),AND($P298&lt;&gt;"",$Q298=""),AND($S298="",$T298&lt;&gt;""),AND($S298&lt;&gt;"",$T298=""),AND($V298="",$W298&lt;&gt;""),AND($V298&lt;&gt;"",$W298=""))),AND($C298&lt;&gt;"",$E298&lt;&gt;"",LEFT(TRIM($C298),1)&lt;&gt;LEFT(TRIM($E298),1)),IF(OR($E298="",$F298=""),FALSE(),IFERROR(COUNTIF(INDIRECT("UNITS_"&amp;SUBSTITUTE(LEFT($E298,FIND(" ",$E298&amp;" ")-1),".","_")),$F298)=0,TRUE())),AND($B298&lt;&gt;"",OR(ISNUMBER(SEARCH("outro",LOWER($B298))),ISNUMBER(SEARCH("divers",LOWER($B298))),ISNUMBER(SEARCH("etc",LOWER($B298))))),OR(AND(ISNUMBER(SEARCH("comunic",LOWER($B298))),LEFT($E298,3)&lt;&gt;"4.4"),AND(ISNUMBER(SEARCH("monitor",LOWER($B298))),NOT(OR(LEFT($E298,3)="1.5",LEFT($E298,3)="2.5")))),AND($B298&lt;&gt;"",OR(LEFT($C298,1)="1",LEFT($C298,1)="2"),$D298=""),AND($D298&lt;&gt;"",NOT(OR(LEFT($C298,1)="1",LEFT($C298,1)="2"))),AND($D298&lt;&gt;"",COUNTIF(' PROJETO'!$B$14:$B$16,$D298)=0),IF($D298="",FALSE(),IF(COUNTIF(' PROJETO'!$B$14:$B$16,$D298)=0,FALSE(),IFERROR(INDEX(' PROJETO'!$C$14:$C$16,MATCH($D298,' PROJETO'!$B$14:$B$16,0))&lt;&gt;"Sim",FALSE()))))</f>
        <v>0</v>
      </c>
      <c r="AG298" s="21" t="b">
        <f>AND($AC298,$Y298&gt;'CONFG.  LISTAS'!$F$4,$Z298="",$AA298="")</f>
        <v>0</v>
      </c>
      <c r="AH298" s="21" t="str">
        <f t="shared" si="64"/>
        <v/>
      </c>
      <c r="AI298" s="43" t="str">
        <f ca="1">IF(NOT($AC298),"",IF(OR($B298="",$C298="",$E298="",$F298=""),"Preencha descrição, categoria, tipo e unidade.",IF(AND($B298&lt;&gt;"",OR(LEFT($C298,1)="1",LEFT($C298,1)="2"),$D298=""),"Informe a prática de restauração para itens diretos.",IF(AND($D298&lt;&gt;"",NOT(OR(LEFT($C298,1)="1",LEFT($C298,1)="2"))),"Custos indiretos não devem pertencer a uma prática específica.",IF(AND($D298&lt;&gt;"",COUNTIF(' PROJETO'!$B$14:$B$16,$D298)=0),"Prática de restauração inválida ou não cadastrada.",IF(IF($D298="",FALSE(),IF(COUNTIF(' PROJETO'!$B$14:$B$16,$D298)=0,FALSE(),IFERROR(INDEX(' PROJETO'!$C$14:$C$16,MATCH($D298,' PROJETO'!$B$14:$B$16,0))&lt;&gt;"Sim",FALSE()))),"A prática informada no item não foi selecionada na aba Projeto.",IF(AND(MAX($I298,$L298,$O298,$R298,$U298,$X298)&gt;'CONFG.  LISTAS'!$F$4,NOT(OR($Z298&lt;&gt;"",$AA298&lt;&gt;""))),"Memorial de cálculo ou anexo obrigatório não informado para item acima do limite.",IF(OR(AND($G298&lt;&gt;"",$H298&lt;&gt;"",OR($G298&lt;=0,$H298&lt;=0)),AND($J298&lt;&gt;"",$K298&lt;&gt;"",OR($J298&lt;=0,$K298&lt;=0)),AND($M298&lt;&gt;"",$N298&lt;&gt;"",OR($M298&lt;=0,$N298&lt;=0)),AND($P298&lt;&gt;"",$Q298&lt;&gt;"",OR($P298&lt;=0,$Q298&lt;=0)),AND($S298&lt;&gt;"",$T298&lt;&gt;"",OR($S298&lt;=0,$T298&lt;=0)),AND($V298&lt;&gt;"",$W298&lt;&gt;"",OR($V298&lt;=0,$W298&lt;=0))),"Revise os valores informados: valor unitário e quantidade devem ser maiores que zero.",IF(OR(AND($G298="",$H298&lt;&gt;""),AND($G298&lt;&gt;"",$H298=""),AND($J298="",$K298&lt;&gt;""),AND($J298&lt;&gt;"",$K298=""),AND($M298="",$N298&lt;&gt;""),AND($M298&lt;&gt;"",$N298=""),AND($P298="",$Q298&lt;&gt;""),AND($P298&lt;&gt;"",$Q298=""),AND($S298="",$T298&lt;&gt;""),AND($S298&lt;&gt;"",$T298=""),AND($V298="",$W298&lt;&gt;""),AND($V298&lt;&gt;"",$W298="")),"Há ano preenchido parcialmente: "&amp;TRIM(IF(AND($G298="",$H298&lt;&gt;""),"Ano 1 (falta valor unitário); ","")&amp;IF(AND($G298&lt;&gt;"",$H298=""),"Ano 1 (falta quantidade); ","")&amp;IF(AND($J298="",$K298&lt;&gt;""),"Ano 2 (falta valor unitário); ","")&amp;IF(AND($J298&lt;&gt;"",$K298=""),"Ano 2 (falta quantidade); ","")&amp;IF(AND($M298="",$N298&lt;&gt;""),"Ano 3 (falta valor unitário); ","")&amp;IF(AND($M298&lt;&gt;"",$N298=""),"Ano 3 (falta quantidade); ","")&amp;IF(AND($P298="",$Q298&lt;&gt;""),"Ano 4 (falta valor unitário); ","")&amp;IF(AND($P298&lt;&gt;"",$Q298=""),"Ano 4 (falta quantidade); ","")&amp;IF(AND($S298="",$T298&lt;&gt;""),"Ano 5 (falta valor unitário); ","")&amp;IF(AND($S298&lt;&gt;"",$T298=""),"Ano 5 (falta quantidade); ","")&amp;IF(AND($V298="",$W298&lt;&gt;""),"Ano 6 (falta valor unitário); ","")&amp;IF(AND($V298&lt;&gt;"",$W298=""),"Ano 6 (falta quantidade); ","")), IF(NOT(OR(AND($G298&lt;&gt;"",$H298&lt;&gt;""),AND($J298&lt;&gt;"",$K298&lt;&gt;""),AND($M298&lt;&gt;"",$N298&lt;&gt;""),AND($P298&lt;&gt;"",$Q298&lt;&gt;""),AND($S298&lt;&gt;"",$T298&lt;&gt;""),AND($V298&lt;&gt;"",$W298&lt;&gt;""))),"Informe pelo menos um ano completo com valor unitário e quantidade.",IF(AND($C298&lt;&gt;"",$E298&lt;&gt;"",LEFT(TRIM($C298),1)&lt;&gt;LEFT(TRIM($E298),1)),"Categoria e tipo estão incompatíveis.",IF(IF(OR($E298="",$F298=""),FALSE(),IFERROR(COUNTIF(INDIRECT("UNITS_"&amp;SUBSTITUTE(LEFT($E298,FIND(" ",$E298&amp;" ")-1),".","_")),$F298)=0,TRUE())),"Unidade incompatível com o tipo selecionado.",IF(OR(AND(ISNUMBER(SEARCH("comunic",LOWER($B298))),LEFT($E298,3)&lt;&gt;"4.4"),AND(ISNUMBER(SEARCH("monitor",LOWER($B298))),NOT(OR(LEFT($E298,3)="1.5",LEFT($E298,3)="2.5")))),"Revise a classificação do item conforme as regras de preenchimento.",IF(AND($B298&lt;&gt;"",OR(ISNUMBER(SEARCH("outro",LOWER($B298))),ISNUMBER(SEARCH("divers",LOWER($B298))),ISNUMBER(SEARCH("kit",LOWER($B298))),ISNUMBER(SEARCH("ferrament",LOWER($B298))),ISNUMBER(SEARCH("epi",LOWER($B298)))),NOT(OR($Z298&lt;&gt;"",$AA298&lt;&gt;""))),"Descrição muito genérica: detalhe melhor o item e registre o racional no memorial ou em anexo.",IF(AND($Y298=0,$B298&lt;&gt;"",OR($G298&lt;&gt;"",$H298&lt;&gt;"",$J298&lt;&gt;"",$K298&lt;&gt;"",$M298&lt;&gt;"",$N298&lt;&gt;"",$P298&lt;&gt;"",$Q298&lt;&gt;"",$S298&lt;&gt;"",$T298&lt;&gt;"",$V298&lt;&gt;"",$W298&lt;&gt;"")),"O item possui dados lançados, mas o total está zerado. Revise os valores informados.","")))))))))))))))</f>
        <v/>
      </c>
    </row>
    <row r="299" spans="1:35" ht="14.25" customHeight="1" x14ac:dyDescent="0.25">
      <c r="A299" s="57" t="str">
        <f t="shared" si="52"/>
        <v/>
      </c>
      <c r="B299" s="61"/>
      <c r="C299" s="61"/>
      <c r="D299" s="58"/>
      <c r="E299" s="61"/>
      <c r="F299" s="61"/>
      <c r="G299" s="272"/>
      <c r="H299" s="62"/>
      <c r="I299" s="273">
        <f t="shared" si="53"/>
        <v>0</v>
      </c>
      <c r="J299" s="272"/>
      <c r="K299" s="62"/>
      <c r="L299" s="270">
        <f t="shared" si="54"/>
        <v>0</v>
      </c>
      <c r="M299" s="272"/>
      <c r="N299" s="62"/>
      <c r="O299" s="270">
        <f t="shared" si="55"/>
        <v>0</v>
      </c>
      <c r="P299" s="272"/>
      <c r="Q299" s="62"/>
      <c r="R299" s="271">
        <f t="shared" si="56"/>
        <v>0</v>
      </c>
      <c r="S299" s="272"/>
      <c r="T299" s="62"/>
      <c r="U299" s="270">
        <f t="shared" si="57"/>
        <v>0</v>
      </c>
      <c r="V299" s="272"/>
      <c r="W299" s="62"/>
      <c r="X299" s="270">
        <f t="shared" si="58"/>
        <v>0</v>
      </c>
      <c r="Y299" s="270">
        <f t="shared" si="59"/>
        <v>0</v>
      </c>
      <c r="Z299" s="61"/>
      <c r="AA299" s="61"/>
      <c r="AB299" s="60" t="str">
        <f t="shared" si="60"/>
        <v/>
      </c>
      <c r="AC299" s="21" t="b">
        <f t="shared" si="61"/>
        <v>0</v>
      </c>
      <c r="AD299" s="21" t="b">
        <f t="shared" si="62"/>
        <v>0</v>
      </c>
      <c r="AE299" s="21" t="b">
        <f t="shared" si="63"/>
        <v>0</v>
      </c>
      <c r="AF299" s="21" t="b">
        <f ca="1">OR(AND($AC299,NOT($AD299)),AND($AC299,OR(AND($G299="",$H299&lt;&gt;""),AND($G299&lt;&gt;"",$H299=""),AND($J299="",$K299&lt;&gt;""),AND($J299&lt;&gt;"",$K299=""),AND($M299="",$N299&lt;&gt;""),AND($M299&lt;&gt;"",$N299=""),AND($P299="",$Q299&lt;&gt;""),AND($P299&lt;&gt;"",$Q299=""),AND($S299="",$T299&lt;&gt;""),AND($S299&lt;&gt;"",$T299=""),AND($V299="",$W299&lt;&gt;""),AND($V299&lt;&gt;"",$W299=""))),AND($C299&lt;&gt;"",$E299&lt;&gt;"",LEFT(TRIM($C299),1)&lt;&gt;LEFT(TRIM($E299),1)),IF(OR($E299="",$F299=""),FALSE(),IFERROR(COUNTIF(INDIRECT("UNITS_"&amp;SUBSTITUTE(LEFT($E299,FIND(" ",$E299&amp;" ")-1),".","_")),$F299)=0,TRUE())),AND($B299&lt;&gt;"",OR(ISNUMBER(SEARCH("outro",LOWER($B299))),ISNUMBER(SEARCH("divers",LOWER($B299))),ISNUMBER(SEARCH("etc",LOWER($B299))))),OR(AND(ISNUMBER(SEARCH("comunic",LOWER($B299))),LEFT($E299,3)&lt;&gt;"4.4"),AND(ISNUMBER(SEARCH("monitor",LOWER($B299))),NOT(OR(LEFT($E299,3)="1.5",LEFT($E299,3)="2.5")))),AND($B299&lt;&gt;"",OR(LEFT($C299,1)="1",LEFT($C299,1)="2"),$D299=""),AND($D299&lt;&gt;"",NOT(OR(LEFT($C299,1)="1",LEFT($C299,1)="2"))),AND($D299&lt;&gt;"",COUNTIF(' PROJETO'!$B$14:$B$16,$D299)=0),IF($D299="",FALSE(),IF(COUNTIF(' PROJETO'!$B$14:$B$16,$D299)=0,FALSE(),IFERROR(INDEX(' PROJETO'!$C$14:$C$16,MATCH($D299,' PROJETO'!$B$14:$B$16,0))&lt;&gt;"Sim",FALSE()))))</f>
        <v>0</v>
      </c>
      <c r="AG299" s="21" t="b">
        <f>AND($AC299,$Y299&gt;'CONFG.  LISTAS'!$F$4,$Z299="",$AA299="")</f>
        <v>0</v>
      </c>
      <c r="AH299" s="21" t="str">
        <f t="shared" si="64"/>
        <v/>
      </c>
      <c r="AI299" s="43" t="str">
        <f ca="1">IF(NOT($AC299),"",IF(OR($B299="",$C299="",$E299="",$F299=""),"Preencha descrição, categoria, tipo e unidade.",IF(AND($B299&lt;&gt;"",OR(LEFT($C299,1)="1",LEFT($C299,1)="2"),$D299=""),"Informe a prática de restauração para itens diretos.",IF(AND($D299&lt;&gt;"",NOT(OR(LEFT($C299,1)="1",LEFT($C299,1)="2"))),"Custos indiretos não devem pertencer a uma prática específica.",IF(AND($D299&lt;&gt;"",COUNTIF(' PROJETO'!$B$14:$B$16,$D299)=0),"Prática de restauração inválida ou não cadastrada.",IF(IF($D299="",FALSE(),IF(COUNTIF(' PROJETO'!$B$14:$B$16,$D299)=0,FALSE(),IFERROR(INDEX(' PROJETO'!$C$14:$C$16,MATCH($D299,' PROJETO'!$B$14:$B$16,0))&lt;&gt;"Sim",FALSE()))),"A prática informada no item não foi selecionada na aba Projeto.",IF(AND(MAX($I299,$L299,$O299,$R299,$U299,$X299)&gt;'CONFG.  LISTAS'!$F$4,NOT(OR($Z299&lt;&gt;"",$AA299&lt;&gt;""))),"Memorial de cálculo ou anexo obrigatório não informado para item acima do limite.",IF(OR(AND($G299&lt;&gt;"",$H299&lt;&gt;"",OR($G299&lt;=0,$H299&lt;=0)),AND($J299&lt;&gt;"",$K299&lt;&gt;"",OR($J299&lt;=0,$K299&lt;=0)),AND($M299&lt;&gt;"",$N299&lt;&gt;"",OR($M299&lt;=0,$N299&lt;=0)),AND($P299&lt;&gt;"",$Q299&lt;&gt;"",OR($P299&lt;=0,$Q299&lt;=0)),AND($S299&lt;&gt;"",$T299&lt;&gt;"",OR($S299&lt;=0,$T299&lt;=0)),AND($V299&lt;&gt;"",$W299&lt;&gt;"",OR($V299&lt;=0,$W299&lt;=0))),"Revise os valores informados: valor unitário e quantidade devem ser maiores que zero.",IF(OR(AND($G299="",$H299&lt;&gt;""),AND($G299&lt;&gt;"",$H299=""),AND($J299="",$K299&lt;&gt;""),AND($J299&lt;&gt;"",$K299=""),AND($M299="",$N299&lt;&gt;""),AND($M299&lt;&gt;"",$N299=""),AND($P299="",$Q299&lt;&gt;""),AND($P299&lt;&gt;"",$Q299=""),AND($S299="",$T299&lt;&gt;""),AND($S299&lt;&gt;"",$T299=""),AND($V299="",$W299&lt;&gt;""),AND($V299&lt;&gt;"",$W299="")),"Há ano preenchido parcialmente: "&amp;TRIM(IF(AND($G299="",$H299&lt;&gt;""),"Ano 1 (falta valor unitário); ","")&amp;IF(AND($G299&lt;&gt;"",$H299=""),"Ano 1 (falta quantidade); ","")&amp;IF(AND($J299="",$K299&lt;&gt;""),"Ano 2 (falta valor unitário); ","")&amp;IF(AND($J299&lt;&gt;"",$K299=""),"Ano 2 (falta quantidade); ","")&amp;IF(AND($M299="",$N299&lt;&gt;""),"Ano 3 (falta valor unitário); ","")&amp;IF(AND($M299&lt;&gt;"",$N299=""),"Ano 3 (falta quantidade); ","")&amp;IF(AND($P299="",$Q299&lt;&gt;""),"Ano 4 (falta valor unitário); ","")&amp;IF(AND($P299&lt;&gt;"",$Q299=""),"Ano 4 (falta quantidade); ","")&amp;IF(AND($S299="",$T299&lt;&gt;""),"Ano 5 (falta valor unitário); ","")&amp;IF(AND($S299&lt;&gt;"",$T299=""),"Ano 5 (falta quantidade); ","")&amp;IF(AND($V299="",$W299&lt;&gt;""),"Ano 6 (falta valor unitário); ","")&amp;IF(AND($V299&lt;&gt;"",$W299=""),"Ano 6 (falta quantidade); ","")), IF(NOT(OR(AND($G299&lt;&gt;"",$H299&lt;&gt;""),AND($J299&lt;&gt;"",$K299&lt;&gt;""),AND($M299&lt;&gt;"",$N299&lt;&gt;""),AND($P299&lt;&gt;"",$Q299&lt;&gt;""),AND($S299&lt;&gt;"",$T299&lt;&gt;""),AND($V299&lt;&gt;"",$W299&lt;&gt;""))),"Informe pelo menos um ano completo com valor unitário e quantidade.",IF(AND($C299&lt;&gt;"",$E299&lt;&gt;"",LEFT(TRIM($C299),1)&lt;&gt;LEFT(TRIM($E299),1)),"Categoria e tipo estão incompatíveis.",IF(IF(OR($E299="",$F299=""),FALSE(),IFERROR(COUNTIF(INDIRECT("UNITS_"&amp;SUBSTITUTE(LEFT($E299,FIND(" ",$E299&amp;" ")-1),".","_")),$F299)=0,TRUE())),"Unidade incompatível com o tipo selecionado.",IF(OR(AND(ISNUMBER(SEARCH("comunic",LOWER($B299))),LEFT($E299,3)&lt;&gt;"4.4"),AND(ISNUMBER(SEARCH("monitor",LOWER($B299))),NOT(OR(LEFT($E299,3)="1.5",LEFT($E299,3)="2.5")))),"Revise a classificação do item conforme as regras de preenchimento.",IF(AND($B299&lt;&gt;"",OR(ISNUMBER(SEARCH("outro",LOWER($B299))),ISNUMBER(SEARCH("divers",LOWER($B299))),ISNUMBER(SEARCH("kit",LOWER($B299))),ISNUMBER(SEARCH("ferrament",LOWER($B299))),ISNUMBER(SEARCH("epi",LOWER($B299)))),NOT(OR($Z299&lt;&gt;"",$AA299&lt;&gt;""))),"Descrição muito genérica: detalhe melhor o item e registre o racional no memorial ou em anexo.",IF(AND($Y299=0,$B299&lt;&gt;"",OR($G299&lt;&gt;"",$H299&lt;&gt;"",$J299&lt;&gt;"",$K299&lt;&gt;"",$M299&lt;&gt;"",$N299&lt;&gt;"",$P299&lt;&gt;"",$Q299&lt;&gt;"",$S299&lt;&gt;"",$T299&lt;&gt;"",$V299&lt;&gt;"",$W299&lt;&gt;"")),"O item possui dados lançados, mas o total está zerado. Revise os valores informados.","")))))))))))))))</f>
        <v/>
      </c>
    </row>
    <row r="300" spans="1:35" ht="14.25" customHeight="1" x14ac:dyDescent="0.25">
      <c r="A300" s="57" t="str">
        <f t="shared" si="52"/>
        <v/>
      </c>
      <c r="B300" s="58"/>
      <c r="C300" s="58"/>
      <c r="D300" s="58"/>
      <c r="E300" s="58"/>
      <c r="F300" s="58"/>
      <c r="G300" s="269"/>
      <c r="H300" s="59"/>
      <c r="I300" s="273">
        <f t="shared" si="53"/>
        <v>0</v>
      </c>
      <c r="J300" s="269"/>
      <c r="K300" s="59"/>
      <c r="L300" s="270">
        <f t="shared" si="54"/>
        <v>0</v>
      </c>
      <c r="M300" s="269"/>
      <c r="N300" s="59"/>
      <c r="O300" s="270">
        <f t="shared" si="55"/>
        <v>0</v>
      </c>
      <c r="P300" s="269"/>
      <c r="Q300" s="59"/>
      <c r="R300" s="271">
        <f t="shared" si="56"/>
        <v>0</v>
      </c>
      <c r="S300" s="269"/>
      <c r="T300" s="59"/>
      <c r="U300" s="270">
        <f t="shared" si="57"/>
        <v>0</v>
      </c>
      <c r="V300" s="269"/>
      <c r="W300" s="59"/>
      <c r="X300" s="270">
        <f t="shared" si="58"/>
        <v>0</v>
      </c>
      <c r="Y300" s="270">
        <f t="shared" si="59"/>
        <v>0</v>
      </c>
      <c r="Z300" s="58"/>
      <c r="AA300" s="58"/>
      <c r="AB300" s="60" t="str">
        <f t="shared" si="60"/>
        <v/>
      </c>
      <c r="AC300" s="21" t="b">
        <f t="shared" si="61"/>
        <v>0</v>
      </c>
      <c r="AD300" s="21" t="b">
        <f t="shared" si="62"/>
        <v>0</v>
      </c>
      <c r="AE300" s="21" t="b">
        <f t="shared" si="63"/>
        <v>0</v>
      </c>
      <c r="AF300" s="21" t="b">
        <f ca="1">OR(AND($AC300,NOT($AD300)),AND($AC300,OR(AND($G300="",$H300&lt;&gt;""),AND($G300&lt;&gt;"",$H300=""),AND($J300="",$K300&lt;&gt;""),AND($J300&lt;&gt;"",$K300=""),AND($M300="",$N300&lt;&gt;""),AND($M300&lt;&gt;"",$N300=""),AND($P300="",$Q300&lt;&gt;""),AND($P300&lt;&gt;"",$Q300=""),AND($S300="",$T300&lt;&gt;""),AND($S300&lt;&gt;"",$T300=""),AND($V300="",$W300&lt;&gt;""),AND($V300&lt;&gt;"",$W300=""))),AND($C300&lt;&gt;"",$E300&lt;&gt;"",LEFT(TRIM($C300),1)&lt;&gt;LEFT(TRIM($E300),1)),IF(OR($E300="",$F300=""),FALSE(),IFERROR(COUNTIF(INDIRECT("UNITS_"&amp;SUBSTITUTE(LEFT($E300,FIND(" ",$E300&amp;" ")-1),".","_")),$F300)=0,TRUE())),AND($B300&lt;&gt;"",OR(ISNUMBER(SEARCH("outro",LOWER($B300))),ISNUMBER(SEARCH("divers",LOWER($B300))),ISNUMBER(SEARCH("etc",LOWER($B300))))),OR(AND(ISNUMBER(SEARCH("comunic",LOWER($B300))),LEFT($E300,3)&lt;&gt;"4.4"),AND(ISNUMBER(SEARCH("monitor",LOWER($B300))),NOT(OR(LEFT($E300,3)="1.5",LEFT($E300,3)="2.5")))),AND($B300&lt;&gt;"",OR(LEFT($C300,1)="1",LEFT($C300,1)="2"),$D300=""),AND($D300&lt;&gt;"",NOT(OR(LEFT($C300,1)="1",LEFT($C300,1)="2"))),AND($D300&lt;&gt;"",COUNTIF(' PROJETO'!$B$14:$B$16,$D300)=0),IF($D300="",FALSE(),IF(COUNTIF(' PROJETO'!$B$14:$B$16,$D300)=0,FALSE(),IFERROR(INDEX(' PROJETO'!$C$14:$C$16,MATCH($D300,' PROJETO'!$B$14:$B$16,0))&lt;&gt;"Sim",FALSE()))))</f>
        <v>0</v>
      </c>
      <c r="AG300" s="21" t="b">
        <f>AND($AC300,$Y300&gt;'CONFG.  LISTAS'!$F$4,$Z300="",$AA300="")</f>
        <v>0</v>
      </c>
      <c r="AH300" s="21" t="str">
        <f t="shared" si="64"/>
        <v/>
      </c>
      <c r="AI300" s="43" t="str">
        <f ca="1">IF(NOT($AC300),"",IF(OR($B300="",$C300="",$E300="",$F300=""),"Preencha descrição, categoria, tipo e unidade.",IF(AND($B300&lt;&gt;"",OR(LEFT($C300,1)="1",LEFT($C300,1)="2"),$D300=""),"Informe a prática de restauração para itens diretos.",IF(AND($D300&lt;&gt;"",NOT(OR(LEFT($C300,1)="1",LEFT($C300,1)="2"))),"Custos indiretos não devem pertencer a uma prática específica.",IF(AND($D300&lt;&gt;"",COUNTIF(' PROJETO'!$B$14:$B$16,$D300)=0),"Prática de restauração inválida ou não cadastrada.",IF(IF($D300="",FALSE(),IF(COUNTIF(' PROJETO'!$B$14:$B$16,$D300)=0,FALSE(),IFERROR(INDEX(' PROJETO'!$C$14:$C$16,MATCH($D300,' PROJETO'!$B$14:$B$16,0))&lt;&gt;"Sim",FALSE()))),"A prática informada no item não foi selecionada na aba Projeto.",IF(AND(MAX($I300,$L300,$O300,$R300,$U300,$X300)&gt;'CONFG.  LISTAS'!$F$4,NOT(OR($Z300&lt;&gt;"",$AA300&lt;&gt;""))),"Memorial de cálculo ou anexo obrigatório não informado para item acima do limite.",IF(OR(AND($G300&lt;&gt;"",$H300&lt;&gt;"",OR($G300&lt;=0,$H300&lt;=0)),AND($J300&lt;&gt;"",$K300&lt;&gt;"",OR($J300&lt;=0,$K300&lt;=0)),AND($M300&lt;&gt;"",$N300&lt;&gt;"",OR($M300&lt;=0,$N300&lt;=0)),AND($P300&lt;&gt;"",$Q300&lt;&gt;"",OR($P300&lt;=0,$Q300&lt;=0)),AND($S300&lt;&gt;"",$T300&lt;&gt;"",OR($S300&lt;=0,$T300&lt;=0)),AND($V300&lt;&gt;"",$W300&lt;&gt;"",OR($V300&lt;=0,$W300&lt;=0))),"Revise os valores informados: valor unitário e quantidade devem ser maiores que zero.",IF(OR(AND($G300="",$H300&lt;&gt;""),AND($G300&lt;&gt;"",$H300=""),AND($J300="",$K300&lt;&gt;""),AND($J300&lt;&gt;"",$K300=""),AND($M300="",$N300&lt;&gt;""),AND($M300&lt;&gt;"",$N300=""),AND($P300="",$Q300&lt;&gt;""),AND($P300&lt;&gt;"",$Q300=""),AND($S300="",$T300&lt;&gt;""),AND($S300&lt;&gt;"",$T300=""),AND($V300="",$W300&lt;&gt;""),AND($V300&lt;&gt;"",$W300="")),"Há ano preenchido parcialmente: "&amp;TRIM(IF(AND($G300="",$H300&lt;&gt;""),"Ano 1 (falta valor unitário); ","")&amp;IF(AND($G300&lt;&gt;"",$H300=""),"Ano 1 (falta quantidade); ","")&amp;IF(AND($J300="",$K300&lt;&gt;""),"Ano 2 (falta valor unitário); ","")&amp;IF(AND($J300&lt;&gt;"",$K300=""),"Ano 2 (falta quantidade); ","")&amp;IF(AND($M300="",$N300&lt;&gt;""),"Ano 3 (falta valor unitário); ","")&amp;IF(AND($M300&lt;&gt;"",$N300=""),"Ano 3 (falta quantidade); ","")&amp;IF(AND($P300="",$Q300&lt;&gt;""),"Ano 4 (falta valor unitário); ","")&amp;IF(AND($P300&lt;&gt;"",$Q300=""),"Ano 4 (falta quantidade); ","")&amp;IF(AND($S300="",$T300&lt;&gt;""),"Ano 5 (falta valor unitário); ","")&amp;IF(AND($S300&lt;&gt;"",$T300=""),"Ano 5 (falta quantidade); ","")&amp;IF(AND($V300="",$W300&lt;&gt;""),"Ano 6 (falta valor unitário); ","")&amp;IF(AND($V300&lt;&gt;"",$W300=""),"Ano 6 (falta quantidade); ","")), IF(NOT(OR(AND($G300&lt;&gt;"",$H300&lt;&gt;""),AND($J300&lt;&gt;"",$K300&lt;&gt;""),AND($M300&lt;&gt;"",$N300&lt;&gt;""),AND($P300&lt;&gt;"",$Q300&lt;&gt;""),AND($S300&lt;&gt;"",$T300&lt;&gt;""),AND($V300&lt;&gt;"",$W300&lt;&gt;""))),"Informe pelo menos um ano completo com valor unitário e quantidade.",IF(AND($C300&lt;&gt;"",$E300&lt;&gt;"",LEFT(TRIM($C300),1)&lt;&gt;LEFT(TRIM($E300),1)),"Categoria e tipo estão incompatíveis.",IF(IF(OR($E300="",$F300=""),FALSE(),IFERROR(COUNTIF(INDIRECT("UNITS_"&amp;SUBSTITUTE(LEFT($E300,FIND(" ",$E300&amp;" ")-1),".","_")),$F300)=0,TRUE())),"Unidade incompatível com o tipo selecionado.",IF(OR(AND(ISNUMBER(SEARCH("comunic",LOWER($B300))),LEFT($E300,3)&lt;&gt;"4.4"),AND(ISNUMBER(SEARCH("monitor",LOWER($B300))),NOT(OR(LEFT($E300,3)="1.5",LEFT($E300,3)="2.5")))),"Revise a classificação do item conforme as regras de preenchimento.",IF(AND($B300&lt;&gt;"",OR(ISNUMBER(SEARCH("outro",LOWER($B300))),ISNUMBER(SEARCH("divers",LOWER($B300))),ISNUMBER(SEARCH("kit",LOWER($B300))),ISNUMBER(SEARCH("ferrament",LOWER($B300))),ISNUMBER(SEARCH("epi",LOWER($B300)))),NOT(OR($Z300&lt;&gt;"",$AA300&lt;&gt;""))),"Descrição muito genérica: detalhe melhor o item e registre o racional no memorial ou em anexo.",IF(AND($Y300=0,$B300&lt;&gt;"",OR($G300&lt;&gt;"",$H300&lt;&gt;"",$J300&lt;&gt;"",$K300&lt;&gt;"",$M300&lt;&gt;"",$N300&lt;&gt;"",$P300&lt;&gt;"",$Q300&lt;&gt;"",$S300&lt;&gt;"",$T300&lt;&gt;"",$V300&lt;&gt;"",$W300&lt;&gt;"")),"O item possui dados lançados, mas o total está zerado. Revise os valores informados.","")))))))))))))))</f>
        <v/>
      </c>
    </row>
    <row r="301" spans="1:35" ht="14.25" customHeight="1" x14ac:dyDescent="0.25">
      <c r="A301" s="57" t="str">
        <f t="shared" si="52"/>
        <v/>
      </c>
      <c r="B301" s="61"/>
      <c r="C301" s="61"/>
      <c r="D301" s="58"/>
      <c r="E301" s="61"/>
      <c r="F301" s="61"/>
      <c r="G301" s="272"/>
      <c r="H301" s="62"/>
      <c r="I301" s="273">
        <f t="shared" si="53"/>
        <v>0</v>
      </c>
      <c r="J301" s="272"/>
      <c r="K301" s="62"/>
      <c r="L301" s="270">
        <f t="shared" si="54"/>
        <v>0</v>
      </c>
      <c r="M301" s="272"/>
      <c r="N301" s="62"/>
      <c r="O301" s="270">
        <f t="shared" si="55"/>
        <v>0</v>
      </c>
      <c r="P301" s="272"/>
      <c r="Q301" s="62"/>
      <c r="R301" s="271">
        <f t="shared" si="56"/>
        <v>0</v>
      </c>
      <c r="S301" s="272"/>
      <c r="T301" s="62"/>
      <c r="U301" s="270">
        <f t="shared" si="57"/>
        <v>0</v>
      </c>
      <c r="V301" s="272"/>
      <c r="W301" s="62"/>
      <c r="X301" s="270">
        <f t="shared" si="58"/>
        <v>0</v>
      </c>
      <c r="Y301" s="270">
        <f t="shared" si="59"/>
        <v>0</v>
      </c>
      <c r="Z301" s="61"/>
      <c r="AA301" s="61"/>
      <c r="AB301" s="60" t="str">
        <f t="shared" si="60"/>
        <v/>
      </c>
      <c r="AC301" s="21" t="b">
        <f t="shared" si="61"/>
        <v>0</v>
      </c>
      <c r="AD301" s="21" t="b">
        <f t="shared" si="62"/>
        <v>0</v>
      </c>
      <c r="AE301" s="21" t="b">
        <f t="shared" si="63"/>
        <v>0</v>
      </c>
      <c r="AF301" s="21" t="b">
        <f ca="1">OR(AND($AC301,NOT($AD301)),AND($AC301,OR(AND($G301="",$H301&lt;&gt;""),AND($G301&lt;&gt;"",$H301=""),AND($J301="",$K301&lt;&gt;""),AND($J301&lt;&gt;"",$K301=""),AND($M301="",$N301&lt;&gt;""),AND($M301&lt;&gt;"",$N301=""),AND($P301="",$Q301&lt;&gt;""),AND($P301&lt;&gt;"",$Q301=""),AND($S301="",$T301&lt;&gt;""),AND($S301&lt;&gt;"",$T301=""),AND($V301="",$W301&lt;&gt;""),AND($V301&lt;&gt;"",$W301=""))),AND($C301&lt;&gt;"",$E301&lt;&gt;"",LEFT(TRIM($C301),1)&lt;&gt;LEFT(TRIM($E301),1)),IF(OR($E301="",$F301=""),FALSE(),IFERROR(COUNTIF(INDIRECT("UNITS_"&amp;SUBSTITUTE(LEFT($E301,FIND(" ",$E301&amp;" ")-1),".","_")),$F301)=0,TRUE())),AND($B301&lt;&gt;"",OR(ISNUMBER(SEARCH("outro",LOWER($B301))),ISNUMBER(SEARCH("divers",LOWER($B301))),ISNUMBER(SEARCH("etc",LOWER($B301))))),OR(AND(ISNUMBER(SEARCH("comunic",LOWER($B301))),LEFT($E301,3)&lt;&gt;"4.4"),AND(ISNUMBER(SEARCH("monitor",LOWER($B301))),NOT(OR(LEFT($E301,3)="1.5",LEFT($E301,3)="2.5")))),AND($B301&lt;&gt;"",OR(LEFT($C301,1)="1",LEFT($C301,1)="2"),$D301=""),AND($D301&lt;&gt;"",NOT(OR(LEFT($C301,1)="1",LEFT($C301,1)="2"))),AND($D301&lt;&gt;"",COUNTIF(' PROJETO'!$B$14:$B$16,$D301)=0),IF($D301="",FALSE(),IF(COUNTIF(' PROJETO'!$B$14:$B$16,$D301)=0,FALSE(),IFERROR(INDEX(' PROJETO'!$C$14:$C$16,MATCH($D301,' PROJETO'!$B$14:$B$16,0))&lt;&gt;"Sim",FALSE()))))</f>
        <v>0</v>
      </c>
      <c r="AG301" s="21" t="b">
        <f>AND($AC301,$Y301&gt;'CONFG.  LISTAS'!$F$4,$Z301="",$AA301="")</f>
        <v>0</v>
      </c>
      <c r="AH301" s="21" t="str">
        <f t="shared" si="64"/>
        <v/>
      </c>
      <c r="AI301" s="43" t="str">
        <f ca="1">IF(NOT($AC301),"",IF(OR($B301="",$C301="",$E301="",$F301=""),"Preencha descrição, categoria, tipo e unidade.",IF(AND($B301&lt;&gt;"",OR(LEFT($C301,1)="1",LEFT($C301,1)="2"),$D301=""),"Informe a prática de restauração para itens diretos.",IF(AND($D301&lt;&gt;"",NOT(OR(LEFT($C301,1)="1",LEFT($C301,1)="2"))),"Custos indiretos não devem pertencer a uma prática específica.",IF(AND($D301&lt;&gt;"",COUNTIF(' PROJETO'!$B$14:$B$16,$D301)=0),"Prática de restauração inválida ou não cadastrada.",IF(IF($D301="",FALSE(),IF(COUNTIF(' PROJETO'!$B$14:$B$16,$D301)=0,FALSE(),IFERROR(INDEX(' PROJETO'!$C$14:$C$16,MATCH($D301,' PROJETO'!$B$14:$B$16,0))&lt;&gt;"Sim",FALSE()))),"A prática informada no item não foi selecionada na aba Projeto.",IF(AND(MAX($I301,$L301,$O301,$R301,$U301,$X301)&gt;'CONFG.  LISTAS'!$F$4,NOT(OR($Z301&lt;&gt;"",$AA301&lt;&gt;""))),"Memorial de cálculo ou anexo obrigatório não informado para item acima do limite.",IF(OR(AND($G301&lt;&gt;"",$H301&lt;&gt;"",OR($G301&lt;=0,$H301&lt;=0)),AND($J301&lt;&gt;"",$K301&lt;&gt;"",OR($J301&lt;=0,$K301&lt;=0)),AND($M301&lt;&gt;"",$N301&lt;&gt;"",OR($M301&lt;=0,$N301&lt;=0)),AND($P301&lt;&gt;"",$Q301&lt;&gt;"",OR($P301&lt;=0,$Q301&lt;=0)),AND($S301&lt;&gt;"",$T301&lt;&gt;"",OR($S301&lt;=0,$T301&lt;=0)),AND($V301&lt;&gt;"",$W301&lt;&gt;"",OR($V301&lt;=0,$W301&lt;=0))),"Revise os valores informados: valor unitário e quantidade devem ser maiores que zero.",IF(OR(AND($G301="",$H301&lt;&gt;""),AND($G301&lt;&gt;"",$H301=""),AND($J301="",$K301&lt;&gt;""),AND($J301&lt;&gt;"",$K301=""),AND($M301="",$N301&lt;&gt;""),AND($M301&lt;&gt;"",$N301=""),AND($P301="",$Q301&lt;&gt;""),AND($P301&lt;&gt;"",$Q301=""),AND($S301="",$T301&lt;&gt;""),AND($S301&lt;&gt;"",$T301=""),AND($V301="",$W301&lt;&gt;""),AND($V301&lt;&gt;"",$W301="")),"Há ano preenchido parcialmente: "&amp;TRIM(IF(AND($G301="",$H301&lt;&gt;""),"Ano 1 (falta valor unitário); ","")&amp;IF(AND($G301&lt;&gt;"",$H301=""),"Ano 1 (falta quantidade); ","")&amp;IF(AND($J301="",$K301&lt;&gt;""),"Ano 2 (falta valor unitário); ","")&amp;IF(AND($J301&lt;&gt;"",$K301=""),"Ano 2 (falta quantidade); ","")&amp;IF(AND($M301="",$N301&lt;&gt;""),"Ano 3 (falta valor unitário); ","")&amp;IF(AND($M301&lt;&gt;"",$N301=""),"Ano 3 (falta quantidade); ","")&amp;IF(AND($P301="",$Q301&lt;&gt;""),"Ano 4 (falta valor unitário); ","")&amp;IF(AND($P301&lt;&gt;"",$Q301=""),"Ano 4 (falta quantidade); ","")&amp;IF(AND($S301="",$T301&lt;&gt;""),"Ano 5 (falta valor unitário); ","")&amp;IF(AND($S301&lt;&gt;"",$T301=""),"Ano 5 (falta quantidade); ","")&amp;IF(AND($V301="",$W301&lt;&gt;""),"Ano 6 (falta valor unitário); ","")&amp;IF(AND($V301&lt;&gt;"",$W301=""),"Ano 6 (falta quantidade); ","")), IF(NOT(OR(AND($G301&lt;&gt;"",$H301&lt;&gt;""),AND($J301&lt;&gt;"",$K301&lt;&gt;""),AND($M301&lt;&gt;"",$N301&lt;&gt;""),AND($P301&lt;&gt;"",$Q301&lt;&gt;""),AND($S301&lt;&gt;"",$T301&lt;&gt;""),AND($V301&lt;&gt;"",$W301&lt;&gt;""))),"Informe pelo menos um ano completo com valor unitário e quantidade.",IF(AND($C301&lt;&gt;"",$E301&lt;&gt;"",LEFT(TRIM($C301),1)&lt;&gt;LEFT(TRIM($E301),1)),"Categoria e tipo estão incompatíveis.",IF(IF(OR($E301="",$F301=""),FALSE(),IFERROR(COUNTIF(INDIRECT("UNITS_"&amp;SUBSTITUTE(LEFT($E301,FIND(" ",$E301&amp;" ")-1),".","_")),$F301)=0,TRUE())),"Unidade incompatível com o tipo selecionado.",IF(OR(AND(ISNUMBER(SEARCH("comunic",LOWER($B301))),LEFT($E301,3)&lt;&gt;"4.4"),AND(ISNUMBER(SEARCH("monitor",LOWER($B301))),NOT(OR(LEFT($E301,3)="1.5",LEFT($E301,3)="2.5")))),"Revise a classificação do item conforme as regras de preenchimento.",IF(AND($B301&lt;&gt;"",OR(ISNUMBER(SEARCH("outro",LOWER($B301))),ISNUMBER(SEARCH("divers",LOWER($B301))),ISNUMBER(SEARCH("kit",LOWER($B301))),ISNUMBER(SEARCH("ferrament",LOWER($B301))),ISNUMBER(SEARCH("epi",LOWER($B301)))),NOT(OR($Z301&lt;&gt;"",$AA301&lt;&gt;""))),"Descrição muito genérica: detalhe melhor o item e registre o racional no memorial ou em anexo.",IF(AND($Y301=0,$B301&lt;&gt;"",OR($G301&lt;&gt;"",$H301&lt;&gt;"",$J301&lt;&gt;"",$K301&lt;&gt;"",$M301&lt;&gt;"",$N301&lt;&gt;"",$P301&lt;&gt;"",$Q301&lt;&gt;"",$S301&lt;&gt;"",$T301&lt;&gt;"",$V301&lt;&gt;"",$W301&lt;&gt;"")),"O item possui dados lançados, mas o total está zerado. Revise os valores informados.","")))))))))))))))</f>
        <v/>
      </c>
    </row>
    <row r="302" spans="1:35" ht="14.25" customHeight="1" x14ac:dyDescent="0.25">
      <c r="A302" s="57" t="str">
        <f t="shared" si="52"/>
        <v/>
      </c>
      <c r="B302" s="58"/>
      <c r="C302" s="58"/>
      <c r="D302" s="58"/>
      <c r="E302" s="58"/>
      <c r="F302" s="58"/>
      <c r="G302" s="269"/>
      <c r="H302" s="59"/>
      <c r="I302" s="273">
        <f t="shared" si="53"/>
        <v>0</v>
      </c>
      <c r="J302" s="269"/>
      <c r="K302" s="59"/>
      <c r="L302" s="270">
        <f t="shared" si="54"/>
        <v>0</v>
      </c>
      <c r="M302" s="269"/>
      <c r="N302" s="59"/>
      <c r="O302" s="270">
        <f t="shared" si="55"/>
        <v>0</v>
      </c>
      <c r="P302" s="269"/>
      <c r="Q302" s="59"/>
      <c r="R302" s="271">
        <f t="shared" si="56"/>
        <v>0</v>
      </c>
      <c r="S302" s="269"/>
      <c r="T302" s="59"/>
      <c r="U302" s="270">
        <f t="shared" si="57"/>
        <v>0</v>
      </c>
      <c r="V302" s="269"/>
      <c r="W302" s="59"/>
      <c r="X302" s="270">
        <f t="shared" si="58"/>
        <v>0</v>
      </c>
      <c r="Y302" s="270">
        <f t="shared" si="59"/>
        <v>0</v>
      </c>
      <c r="Z302" s="58"/>
      <c r="AA302" s="58"/>
      <c r="AB302" s="60" t="str">
        <f t="shared" si="60"/>
        <v/>
      </c>
      <c r="AC302" s="21" t="b">
        <f t="shared" si="61"/>
        <v>0</v>
      </c>
      <c r="AD302" s="21" t="b">
        <f t="shared" si="62"/>
        <v>0</v>
      </c>
      <c r="AE302" s="21" t="b">
        <f t="shared" si="63"/>
        <v>0</v>
      </c>
      <c r="AF302" s="21" t="b">
        <f ca="1">OR(AND($AC302,NOT($AD302)),AND($AC302,OR(AND($G302="",$H302&lt;&gt;""),AND($G302&lt;&gt;"",$H302=""),AND($J302="",$K302&lt;&gt;""),AND($J302&lt;&gt;"",$K302=""),AND($M302="",$N302&lt;&gt;""),AND($M302&lt;&gt;"",$N302=""),AND($P302="",$Q302&lt;&gt;""),AND($P302&lt;&gt;"",$Q302=""),AND($S302="",$T302&lt;&gt;""),AND($S302&lt;&gt;"",$T302=""),AND($V302="",$W302&lt;&gt;""),AND($V302&lt;&gt;"",$W302=""))),AND($C302&lt;&gt;"",$E302&lt;&gt;"",LEFT(TRIM($C302),1)&lt;&gt;LEFT(TRIM($E302),1)),IF(OR($E302="",$F302=""),FALSE(),IFERROR(COUNTIF(INDIRECT("UNITS_"&amp;SUBSTITUTE(LEFT($E302,FIND(" ",$E302&amp;" ")-1),".","_")),$F302)=0,TRUE())),AND($B302&lt;&gt;"",OR(ISNUMBER(SEARCH("outro",LOWER($B302))),ISNUMBER(SEARCH("divers",LOWER($B302))),ISNUMBER(SEARCH("etc",LOWER($B302))))),OR(AND(ISNUMBER(SEARCH("comunic",LOWER($B302))),LEFT($E302,3)&lt;&gt;"4.4"),AND(ISNUMBER(SEARCH("monitor",LOWER($B302))),NOT(OR(LEFT($E302,3)="1.5",LEFT($E302,3)="2.5")))),AND($B302&lt;&gt;"",OR(LEFT($C302,1)="1",LEFT($C302,1)="2"),$D302=""),AND($D302&lt;&gt;"",NOT(OR(LEFT($C302,1)="1",LEFT($C302,1)="2"))),AND($D302&lt;&gt;"",COUNTIF(' PROJETO'!$B$14:$B$16,$D302)=0),IF($D302="",FALSE(),IF(COUNTIF(' PROJETO'!$B$14:$B$16,$D302)=0,FALSE(),IFERROR(INDEX(' PROJETO'!$C$14:$C$16,MATCH($D302,' PROJETO'!$B$14:$B$16,0))&lt;&gt;"Sim",FALSE()))))</f>
        <v>0</v>
      </c>
      <c r="AG302" s="21" t="b">
        <f>AND($AC302,$Y302&gt;'CONFG.  LISTAS'!$F$4,$Z302="",$AA302="")</f>
        <v>0</v>
      </c>
      <c r="AH302" s="21" t="str">
        <f t="shared" si="64"/>
        <v/>
      </c>
      <c r="AI302" s="43" t="str">
        <f ca="1">IF(NOT($AC302),"",IF(OR($B302="",$C302="",$E302="",$F302=""),"Preencha descrição, categoria, tipo e unidade.",IF(AND($B302&lt;&gt;"",OR(LEFT($C302,1)="1",LEFT($C302,1)="2"),$D302=""),"Informe a prática de restauração para itens diretos.",IF(AND($D302&lt;&gt;"",NOT(OR(LEFT($C302,1)="1",LEFT($C302,1)="2"))),"Custos indiretos não devem pertencer a uma prática específica.",IF(AND($D302&lt;&gt;"",COUNTIF(' PROJETO'!$B$14:$B$16,$D302)=0),"Prática de restauração inválida ou não cadastrada.",IF(IF($D302="",FALSE(),IF(COUNTIF(' PROJETO'!$B$14:$B$16,$D302)=0,FALSE(),IFERROR(INDEX(' PROJETO'!$C$14:$C$16,MATCH($D302,' PROJETO'!$B$14:$B$16,0))&lt;&gt;"Sim",FALSE()))),"A prática informada no item não foi selecionada na aba Projeto.",IF(AND(MAX($I302,$L302,$O302,$R302,$U302,$X302)&gt;'CONFG.  LISTAS'!$F$4,NOT(OR($Z302&lt;&gt;"",$AA302&lt;&gt;""))),"Memorial de cálculo ou anexo obrigatório não informado para item acima do limite.",IF(OR(AND($G302&lt;&gt;"",$H302&lt;&gt;"",OR($G302&lt;=0,$H302&lt;=0)),AND($J302&lt;&gt;"",$K302&lt;&gt;"",OR($J302&lt;=0,$K302&lt;=0)),AND($M302&lt;&gt;"",$N302&lt;&gt;"",OR($M302&lt;=0,$N302&lt;=0)),AND($P302&lt;&gt;"",$Q302&lt;&gt;"",OR($P302&lt;=0,$Q302&lt;=0)),AND($S302&lt;&gt;"",$T302&lt;&gt;"",OR($S302&lt;=0,$T302&lt;=0)),AND($V302&lt;&gt;"",$W302&lt;&gt;"",OR($V302&lt;=0,$W302&lt;=0))),"Revise os valores informados: valor unitário e quantidade devem ser maiores que zero.",IF(OR(AND($G302="",$H302&lt;&gt;""),AND($G302&lt;&gt;"",$H302=""),AND($J302="",$K302&lt;&gt;""),AND($J302&lt;&gt;"",$K302=""),AND($M302="",$N302&lt;&gt;""),AND($M302&lt;&gt;"",$N302=""),AND($P302="",$Q302&lt;&gt;""),AND($P302&lt;&gt;"",$Q302=""),AND($S302="",$T302&lt;&gt;""),AND($S302&lt;&gt;"",$T302=""),AND($V302="",$W302&lt;&gt;""),AND($V302&lt;&gt;"",$W302="")),"Há ano preenchido parcialmente: "&amp;TRIM(IF(AND($G302="",$H302&lt;&gt;""),"Ano 1 (falta valor unitário); ","")&amp;IF(AND($G302&lt;&gt;"",$H302=""),"Ano 1 (falta quantidade); ","")&amp;IF(AND($J302="",$K302&lt;&gt;""),"Ano 2 (falta valor unitário); ","")&amp;IF(AND($J302&lt;&gt;"",$K302=""),"Ano 2 (falta quantidade); ","")&amp;IF(AND($M302="",$N302&lt;&gt;""),"Ano 3 (falta valor unitário); ","")&amp;IF(AND($M302&lt;&gt;"",$N302=""),"Ano 3 (falta quantidade); ","")&amp;IF(AND($P302="",$Q302&lt;&gt;""),"Ano 4 (falta valor unitário); ","")&amp;IF(AND($P302&lt;&gt;"",$Q302=""),"Ano 4 (falta quantidade); ","")&amp;IF(AND($S302="",$T302&lt;&gt;""),"Ano 5 (falta valor unitário); ","")&amp;IF(AND($S302&lt;&gt;"",$T302=""),"Ano 5 (falta quantidade); ","")&amp;IF(AND($V302="",$W302&lt;&gt;""),"Ano 6 (falta valor unitário); ","")&amp;IF(AND($V302&lt;&gt;"",$W302=""),"Ano 6 (falta quantidade); ","")), IF(NOT(OR(AND($G302&lt;&gt;"",$H302&lt;&gt;""),AND($J302&lt;&gt;"",$K302&lt;&gt;""),AND($M302&lt;&gt;"",$N302&lt;&gt;""),AND($P302&lt;&gt;"",$Q302&lt;&gt;""),AND($S302&lt;&gt;"",$T302&lt;&gt;""),AND($V302&lt;&gt;"",$W302&lt;&gt;""))),"Informe pelo menos um ano completo com valor unitário e quantidade.",IF(AND($C302&lt;&gt;"",$E302&lt;&gt;"",LEFT(TRIM($C302),1)&lt;&gt;LEFT(TRIM($E302),1)),"Categoria e tipo estão incompatíveis.",IF(IF(OR($E302="",$F302=""),FALSE(),IFERROR(COUNTIF(INDIRECT("UNITS_"&amp;SUBSTITUTE(LEFT($E302,FIND(" ",$E302&amp;" ")-1),".","_")),$F302)=0,TRUE())),"Unidade incompatível com o tipo selecionado.",IF(OR(AND(ISNUMBER(SEARCH("comunic",LOWER($B302))),LEFT($E302,3)&lt;&gt;"4.4"),AND(ISNUMBER(SEARCH("monitor",LOWER($B302))),NOT(OR(LEFT($E302,3)="1.5",LEFT($E302,3)="2.5")))),"Revise a classificação do item conforme as regras de preenchimento.",IF(AND($B302&lt;&gt;"",OR(ISNUMBER(SEARCH("outro",LOWER($B302))),ISNUMBER(SEARCH("divers",LOWER($B302))),ISNUMBER(SEARCH("kit",LOWER($B302))),ISNUMBER(SEARCH("ferrament",LOWER($B302))),ISNUMBER(SEARCH("epi",LOWER($B302)))),NOT(OR($Z302&lt;&gt;"",$AA302&lt;&gt;""))),"Descrição muito genérica: detalhe melhor o item e registre o racional no memorial ou em anexo.",IF(AND($Y302=0,$B302&lt;&gt;"",OR($G302&lt;&gt;"",$H302&lt;&gt;"",$J302&lt;&gt;"",$K302&lt;&gt;"",$M302&lt;&gt;"",$N302&lt;&gt;"",$P302&lt;&gt;"",$Q302&lt;&gt;"",$S302&lt;&gt;"",$T302&lt;&gt;"",$V302&lt;&gt;"",$W302&lt;&gt;"")),"O item possui dados lançados, mas o total está zerado. Revise os valores informados.","")))))))))))))))</f>
        <v/>
      </c>
    </row>
    <row r="303" spans="1:35" ht="14.25" customHeight="1" x14ac:dyDescent="0.25">
      <c r="A303" s="57" t="str">
        <f t="shared" si="52"/>
        <v/>
      </c>
      <c r="B303" s="61"/>
      <c r="C303" s="61"/>
      <c r="D303" s="58"/>
      <c r="E303" s="61"/>
      <c r="F303" s="61"/>
      <c r="G303" s="272"/>
      <c r="H303" s="62"/>
      <c r="I303" s="273">
        <f t="shared" si="53"/>
        <v>0</v>
      </c>
      <c r="J303" s="272"/>
      <c r="K303" s="62"/>
      <c r="L303" s="270">
        <f t="shared" si="54"/>
        <v>0</v>
      </c>
      <c r="M303" s="272"/>
      <c r="N303" s="62"/>
      <c r="O303" s="270">
        <f t="shared" si="55"/>
        <v>0</v>
      </c>
      <c r="P303" s="272"/>
      <c r="Q303" s="62"/>
      <c r="R303" s="271">
        <f t="shared" si="56"/>
        <v>0</v>
      </c>
      <c r="S303" s="272"/>
      <c r="T303" s="62"/>
      <c r="U303" s="270">
        <f t="shared" si="57"/>
        <v>0</v>
      </c>
      <c r="V303" s="272"/>
      <c r="W303" s="62"/>
      <c r="X303" s="270">
        <f t="shared" si="58"/>
        <v>0</v>
      </c>
      <c r="Y303" s="270">
        <f t="shared" si="59"/>
        <v>0</v>
      </c>
      <c r="Z303" s="61"/>
      <c r="AA303" s="61"/>
      <c r="AB303" s="60" t="str">
        <f t="shared" si="60"/>
        <v/>
      </c>
      <c r="AC303" s="21" t="b">
        <f t="shared" si="61"/>
        <v>0</v>
      </c>
      <c r="AD303" s="21" t="b">
        <f t="shared" si="62"/>
        <v>0</v>
      </c>
      <c r="AE303" s="21" t="b">
        <f t="shared" si="63"/>
        <v>0</v>
      </c>
      <c r="AF303" s="21" t="b">
        <f ca="1">OR(AND($AC303,NOT($AD303)),AND($AC303,OR(AND($G303="",$H303&lt;&gt;""),AND($G303&lt;&gt;"",$H303=""),AND($J303="",$K303&lt;&gt;""),AND($J303&lt;&gt;"",$K303=""),AND($M303="",$N303&lt;&gt;""),AND($M303&lt;&gt;"",$N303=""),AND($P303="",$Q303&lt;&gt;""),AND($P303&lt;&gt;"",$Q303=""),AND($S303="",$T303&lt;&gt;""),AND($S303&lt;&gt;"",$T303=""),AND($V303="",$W303&lt;&gt;""),AND($V303&lt;&gt;"",$W303=""))),AND($C303&lt;&gt;"",$E303&lt;&gt;"",LEFT(TRIM($C303),1)&lt;&gt;LEFT(TRIM($E303),1)),IF(OR($E303="",$F303=""),FALSE(),IFERROR(COUNTIF(INDIRECT("UNITS_"&amp;SUBSTITUTE(LEFT($E303,FIND(" ",$E303&amp;" ")-1),".","_")),$F303)=0,TRUE())),AND($B303&lt;&gt;"",OR(ISNUMBER(SEARCH("outro",LOWER($B303))),ISNUMBER(SEARCH("divers",LOWER($B303))),ISNUMBER(SEARCH("etc",LOWER($B303))))),OR(AND(ISNUMBER(SEARCH("comunic",LOWER($B303))),LEFT($E303,3)&lt;&gt;"4.4"),AND(ISNUMBER(SEARCH("monitor",LOWER($B303))),NOT(OR(LEFT($E303,3)="1.5",LEFT($E303,3)="2.5")))),AND($B303&lt;&gt;"",OR(LEFT($C303,1)="1",LEFT($C303,1)="2"),$D303=""),AND($D303&lt;&gt;"",NOT(OR(LEFT($C303,1)="1",LEFT($C303,1)="2"))),AND($D303&lt;&gt;"",COUNTIF(' PROJETO'!$B$14:$B$16,$D303)=0),IF($D303="",FALSE(),IF(COUNTIF(' PROJETO'!$B$14:$B$16,$D303)=0,FALSE(),IFERROR(INDEX(' PROJETO'!$C$14:$C$16,MATCH($D303,' PROJETO'!$B$14:$B$16,0))&lt;&gt;"Sim",FALSE()))))</f>
        <v>0</v>
      </c>
      <c r="AG303" s="21" t="b">
        <f>AND($AC303,$Y303&gt;'CONFG.  LISTAS'!$F$4,$Z303="",$AA303="")</f>
        <v>0</v>
      </c>
      <c r="AH303" s="21" t="str">
        <f t="shared" si="64"/>
        <v/>
      </c>
      <c r="AI303" s="43" t="str">
        <f ca="1">IF(NOT($AC303),"",IF(OR($B303="",$C303="",$E303="",$F303=""),"Preencha descrição, categoria, tipo e unidade.",IF(AND($B303&lt;&gt;"",OR(LEFT($C303,1)="1",LEFT($C303,1)="2"),$D303=""),"Informe a prática de restauração para itens diretos.",IF(AND($D303&lt;&gt;"",NOT(OR(LEFT($C303,1)="1",LEFT($C303,1)="2"))),"Custos indiretos não devem pertencer a uma prática específica.",IF(AND($D303&lt;&gt;"",COUNTIF(' PROJETO'!$B$14:$B$16,$D303)=0),"Prática de restauração inválida ou não cadastrada.",IF(IF($D303="",FALSE(),IF(COUNTIF(' PROJETO'!$B$14:$B$16,$D303)=0,FALSE(),IFERROR(INDEX(' PROJETO'!$C$14:$C$16,MATCH($D303,' PROJETO'!$B$14:$B$16,0))&lt;&gt;"Sim",FALSE()))),"A prática informada no item não foi selecionada na aba Projeto.",IF(AND(MAX($I303,$L303,$O303,$R303,$U303,$X303)&gt;'CONFG.  LISTAS'!$F$4,NOT(OR($Z303&lt;&gt;"",$AA303&lt;&gt;""))),"Memorial de cálculo ou anexo obrigatório não informado para item acima do limite.",IF(OR(AND($G303&lt;&gt;"",$H303&lt;&gt;"",OR($G303&lt;=0,$H303&lt;=0)),AND($J303&lt;&gt;"",$K303&lt;&gt;"",OR($J303&lt;=0,$K303&lt;=0)),AND($M303&lt;&gt;"",$N303&lt;&gt;"",OR($M303&lt;=0,$N303&lt;=0)),AND($P303&lt;&gt;"",$Q303&lt;&gt;"",OR($P303&lt;=0,$Q303&lt;=0)),AND($S303&lt;&gt;"",$T303&lt;&gt;"",OR($S303&lt;=0,$T303&lt;=0)),AND($V303&lt;&gt;"",$W303&lt;&gt;"",OR($V303&lt;=0,$W303&lt;=0))),"Revise os valores informados: valor unitário e quantidade devem ser maiores que zero.",IF(OR(AND($G303="",$H303&lt;&gt;""),AND($G303&lt;&gt;"",$H303=""),AND($J303="",$K303&lt;&gt;""),AND($J303&lt;&gt;"",$K303=""),AND($M303="",$N303&lt;&gt;""),AND($M303&lt;&gt;"",$N303=""),AND($P303="",$Q303&lt;&gt;""),AND($P303&lt;&gt;"",$Q303=""),AND($S303="",$T303&lt;&gt;""),AND($S303&lt;&gt;"",$T303=""),AND($V303="",$W303&lt;&gt;""),AND($V303&lt;&gt;"",$W303="")),"Há ano preenchido parcialmente: "&amp;TRIM(IF(AND($G303="",$H303&lt;&gt;""),"Ano 1 (falta valor unitário); ","")&amp;IF(AND($G303&lt;&gt;"",$H303=""),"Ano 1 (falta quantidade); ","")&amp;IF(AND($J303="",$K303&lt;&gt;""),"Ano 2 (falta valor unitário); ","")&amp;IF(AND($J303&lt;&gt;"",$K303=""),"Ano 2 (falta quantidade); ","")&amp;IF(AND($M303="",$N303&lt;&gt;""),"Ano 3 (falta valor unitário); ","")&amp;IF(AND($M303&lt;&gt;"",$N303=""),"Ano 3 (falta quantidade); ","")&amp;IF(AND($P303="",$Q303&lt;&gt;""),"Ano 4 (falta valor unitário); ","")&amp;IF(AND($P303&lt;&gt;"",$Q303=""),"Ano 4 (falta quantidade); ","")&amp;IF(AND($S303="",$T303&lt;&gt;""),"Ano 5 (falta valor unitário); ","")&amp;IF(AND($S303&lt;&gt;"",$T303=""),"Ano 5 (falta quantidade); ","")&amp;IF(AND($V303="",$W303&lt;&gt;""),"Ano 6 (falta valor unitário); ","")&amp;IF(AND($V303&lt;&gt;"",$W303=""),"Ano 6 (falta quantidade); ","")), IF(NOT(OR(AND($G303&lt;&gt;"",$H303&lt;&gt;""),AND($J303&lt;&gt;"",$K303&lt;&gt;""),AND($M303&lt;&gt;"",$N303&lt;&gt;""),AND($P303&lt;&gt;"",$Q303&lt;&gt;""),AND($S303&lt;&gt;"",$T303&lt;&gt;""),AND($V303&lt;&gt;"",$W303&lt;&gt;""))),"Informe pelo menos um ano completo com valor unitário e quantidade.",IF(AND($C303&lt;&gt;"",$E303&lt;&gt;"",LEFT(TRIM($C303),1)&lt;&gt;LEFT(TRIM($E303),1)),"Categoria e tipo estão incompatíveis.",IF(IF(OR($E303="",$F303=""),FALSE(),IFERROR(COUNTIF(INDIRECT("UNITS_"&amp;SUBSTITUTE(LEFT($E303,FIND(" ",$E303&amp;" ")-1),".","_")),$F303)=0,TRUE())),"Unidade incompatível com o tipo selecionado.",IF(OR(AND(ISNUMBER(SEARCH("comunic",LOWER($B303))),LEFT($E303,3)&lt;&gt;"4.4"),AND(ISNUMBER(SEARCH("monitor",LOWER($B303))),NOT(OR(LEFT($E303,3)="1.5",LEFT($E303,3)="2.5")))),"Revise a classificação do item conforme as regras de preenchimento.",IF(AND($B303&lt;&gt;"",OR(ISNUMBER(SEARCH("outro",LOWER($B303))),ISNUMBER(SEARCH("divers",LOWER($B303))),ISNUMBER(SEARCH("kit",LOWER($B303))),ISNUMBER(SEARCH("ferrament",LOWER($B303))),ISNUMBER(SEARCH("epi",LOWER($B303)))),NOT(OR($Z303&lt;&gt;"",$AA303&lt;&gt;""))),"Descrição muito genérica: detalhe melhor o item e registre o racional no memorial ou em anexo.",IF(AND($Y303=0,$B303&lt;&gt;"",OR($G303&lt;&gt;"",$H303&lt;&gt;"",$J303&lt;&gt;"",$K303&lt;&gt;"",$M303&lt;&gt;"",$N303&lt;&gt;"",$P303&lt;&gt;"",$Q303&lt;&gt;"",$S303&lt;&gt;"",$T303&lt;&gt;"",$V303&lt;&gt;"",$W303&lt;&gt;"")),"O item possui dados lançados, mas o total está zerado. Revise os valores informados.","")))))))))))))))</f>
        <v/>
      </c>
    </row>
    <row r="304" spans="1:35" ht="14.25" customHeight="1" x14ac:dyDescent="0.25">
      <c r="A304" s="57" t="str">
        <f t="shared" si="52"/>
        <v/>
      </c>
      <c r="B304" s="58"/>
      <c r="C304" s="58"/>
      <c r="D304" s="58"/>
      <c r="E304" s="58"/>
      <c r="F304" s="58"/>
      <c r="G304" s="269"/>
      <c r="H304" s="59"/>
      <c r="I304" s="273">
        <f t="shared" si="53"/>
        <v>0</v>
      </c>
      <c r="J304" s="269"/>
      <c r="K304" s="59"/>
      <c r="L304" s="270">
        <f t="shared" si="54"/>
        <v>0</v>
      </c>
      <c r="M304" s="269"/>
      <c r="N304" s="59"/>
      <c r="O304" s="270">
        <f t="shared" si="55"/>
        <v>0</v>
      </c>
      <c r="P304" s="269"/>
      <c r="Q304" s="59"/>
      <c r="R304" s="271">
        <f t="shared" si="56"/>
        <v>0</v>
      </c>
      <c r="S304" s="269"/>
      <c r="T304" s="59"/>
      <c r="U304" s="270">
        <f t="shared" si="57"/>
        <v>0</v>
      </c>
      <c r="V304" s="269"/>
      <c r="W304" s="59"/>
      <c r="X304" s="270">
        <f t="shared" si="58"/>
        <v>0</v>
      </c>
      <c r="Y304" s="270">
        <f t="shared" si="59"/>
        <v>0</v>
      </c>
      <c r="Z304" s="58"/>
      <c r="AA304" s="58"/>
      <c r="AB304" s="60" t="str">
        <f t="shared" si="60"/>
        <v/>
      </c>
      <c r="AC304" s="21" t="b">
        <f t="shared" si="61"/>
        <v>0</v>
      </c>
      <c r="AD304" s="21" t="b">
        <f t="shared" si="62"/>
        <v>0</v>
      </c>
      <c r="AE304" s="21" t="b">
        <f t="shared" si="63"/>
        <v>0</v>
      </c>
      <c r="AF304" s="21" t="b">
        <f ca="1">OR(AND($AC304,NOT($AD304)),AND($AC304,OR(AND($G304="",$H304&lt;&gt;""),AND($G304&lt;&gt;"",$H304=""),AND($J304="",$K304&lt;&gt;""),AND($J304&lt;&gt;"",$K304=""),AND($M304="",$N304&lt;&gt;""),AND($M304&lt;&gt;"",$N304=""),AND($P304="",$Q304&lt;&gt;""),AND($P304&lt;&gt;"",$Q304=""),AND($S304="",$T304&lt;&gt;""),AND($S304&lt;&gt;"",$T304=""),AND($V304="",$W304&lt;&gt;""),AND($V304&lt;&gt;"",$W304=""))),AND($C304&lt;&gt;"",$E304&lt;&gt;"",LEFT(TRIM($C304),1)&lt;&gt;LEFT(TRIM($E304),1)),IF(OR($E304="",$F304=""),FALSE(),IFERROR(COUNTIF(INDIRECT("UNITS_"&amp;SUBSTITUTE(LEFT($E304,FIND(" ",$E304&amp;" ")-1),".","_")),$F304)=0,TRUE())),AND($B304&lt;&gt;"",OR(ISNUMBER(SEARCH("outro",LOWER($B304))),ISNUMBER(SEARCH("divers",LOWER($B304))),ISNUMBER(SEARCH("etc",LOWER($B304))))),OR(AND(ISNUMBER(SEARCH("comunic",LOWER($B304))),LEFT($E304,3)&lt;&gt;"4.4"),AND(ISNUMBER(SEARCH("monitor",LOWER($B304))),NOT(OR(LEFT($E304,3)="1.5",LEFT($E304,3)="2.5")))),AND($B304&lt;&gt;"",OR(LEFT($C304,1)="1",LEFT($C304,1)="2"),$D304=""),AND($D304&lt;&gt;"",NOT(OR(LEFT($C304,1)="1",LEFT($C304,1)="2"))),AND($D304&lt;&gt;"",COUNTIF(' PROJETO'!$B$14:$B$16,$D304)=0),IF($D304="",FALSE(),IF(COUNTIF(' PROJETO'!$B$14:$B$16,$D304)=0,FALSE(),IFERROR(INDEX(' PROJETO'!$C$14:$C$16,MATCH($D304,' PROJETO'!$B$14:$B$16,0))&lt;&gt;"Sim",FALSE()))))</f>
        <v>0</v>
      </c>
      <c r="AG304" s="21" t="b">
        <f>AND($AC304,$Y304&gt;'CONFG.  LISTAS'!$F$4,$Z304="",$AA304="")</f>
        <v>0</v>
      </c>
      <c r="AH304" s="21" t="str">
        <f t="shared" si="64"/>
        <v/>
      </c>
      <c r="AI304" s="43" t="str">
        <f ca="1">IF(NOT($AC304),"",IF(OR($B304="",$C304="",$E304="",$F304=""),"Preencha descrição, categoria, tipo e unidade.",IF(AND($B304&lt;&gt;"",OR(LEFT($C304,1)="1",LEFT($C304,1)="2"),$D304=""),"Informe a prática de restauração para itens diretos.",IF(AND($D304&lt;&gt;"",NOT(OR(LEFT($C304,1)="1",LEFT($C304,1)="2"))),"Custos indiretos não devem pertencer a uma prática específica.",IF(AND($D304&lt;&gt;"",COUNTIF(' PROJETO'!$B$14:$B$16,$D304)=0),"Prática de restauração inválida ou não cadastrada.",IF(IF($D304="",FALSE(),IF(COUNTIF(' PROJETO'!$B$14:$B$16,$D304)=0,FALSE(),IFERROR(INDEX(' PROJETO'!$C$14:$C$16,MATCH($D304,' PROJETO'!$B$14:$B$16,0))&lt;&gt;"Sim",FALSE()))),"A prática informada no item não foi selecionada na aba Projeto.",IF(AND(MAX($I304,$L304,$O304,$R304,$U304,$X304)&gt;'CONFG.  LISTAS'!$F$4,NOT(OR($Z304&lt;&gt;"",$AA304&lt;&gt;""))),"Memorial de cálculo ou anexo obrigatório não informado para item acima do limite.",IF(OR(AND($G304&lt;&gt;"",$H304&lt;&gt;"",OR($G304&lt;=0,$H304&lt;=0)),AND($J304&lt;&gt;"",$K304&lt;&gt;"",OR($J304&lt;=0,$K304&lt;=0)),AND($M304&lt;&gt;"",$N304&lt;&gt;"",OR($M304&lt;=0,$N304&lt;=0)),AND($P304&lt;&gt;"",$Q304&lt;&gt;"",OR($P304&lt;=0,$Q304&lt;=0)),AND($S304&lt;&gt;"",$T304&lt;&gt;"",OR($S304&lt;=0,$T304&lt;=0)),AND($V304&lt;&gt;"",$W304&lt;&gt;"",OR($V304&lt;=0,$W304&lt;=0))),"Revise os valores informados: valor unitário e quantidade devem ser maiores que zero.",IF(OR(AND($G304="",$H304&lt;&gt;""),AND($G304&lt;&gt;"",$H304=""),AND($J304="",$K304&lt;&gt;""),AND($J304&lt;&gt;"",$K304=""),AND($M304="",$N304&lt;&gt;""),AND($M304&lt;&gt;"",$N304=""),AND($P304="",$Q304&lt;&gt;""),AND($P304&lt;&gt;"",$Q304=""),AND($S304="",$T304&lt;&gt;""),AND($S304&lt;&gt;"",$T304=""),AND($V304="",$W304&lt;&gt;""),AND($V304&lt;&gt;"",$W304="")),"Há ano preenchido parcialmente: "&amp;TRIM(IF(AND($G304="",$H304&lt;&gt;""),"Ano 1 (falta valor unitário); ","")&amp;IF(AND($G304&lt;&gt;"",$H304=""),"Ano 1 (falta quantidade); ","")&amp;IF(AND($J304="",$K304&lt;&gt;""),"Ano 2 (falta valor unitário); ","")&amp;IF(AND($J304&lt;&gt;"",$K304=""),"Ano 2 (falta quantidade); ","")&amp;IF(AND($M304="",$N304&lt;&gt;""),"Ano 3 (falta valor unitário); ","")&amp;IF(AND($M304&lt;&gt;"",$N304=""),"Ano 3 (falta quantidade); ","")&amp;IF(AND($P304="",$Q304&lt;&gt;""),"Ano 4 (falta valor unitário); ","")&amp;IF(AND($P304&lt;&gt;"",$Q304=""),"Ano 4 (falta quantidade); ","")&amp;IF(AND($S304="",$T304&lt;&gt;""),"Ano 5 (falta valor unitário); ","")&amp;IF(AND($S304&lt;&gt;"",$T304=""),"Ano 5 (falta quantidade); ","")&amp;IF(AND($V304="",$W304&lt;&gt;""),"Ano 6 (falta valor unitário); ","")&amp;IF(AND($V304&lt;&gt;"",$W304=""),"Ano 6 (falta quantidade); ","")), IF(NOT(OR(AND($G304&lt;&gt;"",$H304&lt;&gt;""),AND($J304&lt;&gt;"",$K304&lt;&gt;""),AND($M304&lt;&gt;"",$N304&lt;&gt;""),AND($P304&lt;&gt;"",$Q304&lt;&gt;""),AND($S304&lt;&gt;"",$T304&lt;&gt;""),AND($V304&lt;&gt;"",$W304&lt;&gt;""))),"Informe pelo menos um ano completo com valor unitário e quantidade.",IF(AND($C304&lt;&gt;"",$E304&lt;&gt;"",LEFT(TRIM($C304),1)&lt;&gt;LEFT(TRIM($E304),1)),"Categoria e tipo estão incompatíveis.",IF(IF(OR($E304="",$F304=""),FALSE(),IFERROR(COUNTIF(INDIRECT("UNITS_"&amp;SUBSTITUTE(LEFT($E304,FIND(" ",$E304&amp;" ")-1),".","_")),$F304)=0,TRUE())),"Unidade incompatível com o tipo selecionado.",IF(OR(AND(ISNUMBER(SEARCH("comunic",LOWER($B304))),LEFT($E304,3)&lt;&gt;"4.4"),AND(ISNUMBER(SEARCH("monitor",LOWER($B304))),NOT(OR(LEFT($E304,3)="1.5",LEFT($E304,3)="2.5")))),"Revise a classificação do item conforme as regras de preenchimento.",IF(AND($B304&lt;&gt;"",OR(ISNUMBER(SEARCH("outro",LOWER($B304))),ISNUMBER(SEARCH("divers",LOWER($B304))),ISNUMBER(SEARCH("kit",LOWER($B304))),ISNUMBER(SEARCH("ferrament",LOWER($B304))),ISNUMBER(SEARCH("epi",LOWER($B304)))),NOT(OR($Z304&lt;&gt;"",$AA304&lt;&gt;""))),"Descrição muito genérica: detalhe melhor o item e registre o racional no memorial ou em anexo.",IF(AND($Y304=0,$B304&lt;&gt;"",OR($G304&lt;&gt;"",$H304&lt;&gt;"",$J304&lt;&gt;"",$K304&lt;&gt;"",$M304&lt;&gt;"",$N304&lt;&gt;"",$P304&lt;&gt;"",$Q304&lt;&gt;"",$S304&lt;&gt;"",$T304&lt;&gt;"",$V304&lt;&gt;"",$W304&lt;&gt;"")),"O item possui dados lançados, mas o total está zerado. Revise os valores informados.","")))))))))))))))</f>
        <v/>
      </c>
    </row>
    <row r="305" spans="1:35" ht="14.25" customHeight="1" x14ac:dyDescent="0.25">
      <c r="A305" s="57" t="str">
        <f t="shared" si="52"/>
        <v/>
      </c>
      <c r="B305" s="61"/>
      <c r="C305" s="61"/>
      <c r="D305" s="58"/>
      <c r="E305" s="61"/>
      <c r="F305" s="61"/>
      <c r="G305" s="272"/>
      <c r="H305" s="62"/>
      <c r="I305" s="273">
        <f t="shared" si="53"/>
        <v>0</v>
      </c>
      <c r="J305" s="272"/>
      <c r="K305" s="62"/>
      <c r="L305" s="270">
        <f t="shared" si="54"/>
        <v>0</v>
      </c>
      <c r="M305" s="272"/>
      <c r="N305" s="62"/>
      <c r="O305" s="270">
        <f t="shared" si="55"/>
        <v>0</v>
      </c>
      <c r="P305" s="272"/>
      <c r="Q305" s="62"/>
      <c r="R305" s="271">
        <f t="shared" si="56"/>
        <v>0</v>
      </c>
      <c r="S305" s="272"/>
      <c r="T305" s="62"/>
      <c r="U305" s="270">
        <f t="shared" si="57"/>
        <v>0</v>
      </c>
      <c r="V305" s="272"/>
      <c r="W305" s="62"/>
      <c r="X305" s="270">
        <f t="shared" si="58"/>
        <v>0</v>
      </c>
      <c r="Y305" s="270">
        <f t="shared" si="59"/>
        <v>0</v>
      </c>
      <c r="Z305" s="61"/>
      <c r="AA305" s="61"/>
      <c r="AB305" s="60" t="str">
        <f t="shared" si="60"/>
        <v/>
      </c>
      <c r="AC305" s="21" t="b">
        <f t="shared" si="61"/>
        <v>0</v>
      </c>
      <c r="AD305" s="21" t="b">
        <f t="shared" si="62"/>
        <v>0</v>
      </c>
      <c r="AE305" s="21" t="b">
        <f t="shared" si="63"/>
        <v>0</v>
      </c>
      <c r="AF305" s="21" t="b">
        <f ca="1">OR(AND($AC305,NOT($AD305)),AND($AC305,OR(AND($G305="",$H305&lt;&gt;""),AND($G305&lt;&gt;"",$H305=""),AND($J305="",$K305&lt;&gt;""),AND($J305&lt;&gt;"",$K305=""),AND($M305="",$N305&lt;&gt;""),AND($M305&lt;&gt;"",$N305=""),AND($P305="",$Q305&lt;&gt;""),AND($P305&lt;&gt;"",$Q305=""),AND($S305="",$T305&lt;&gt;""),AND($S305&lt;&gt;"",$T305=""),AND($V305="",$W305&lt;&gt;""),AND($V305&lt;&gt;"",$W305=""))),AND($C305&lt;&gt;"",$E305&lt;&gt;"",LEFT(TRIM($C305),1)&lt;&gt;LEFT(TRIM($E305),1)),IF(OR($E305="",$F305=""),FALSE(),IFERROR(COUNTIF(INDIRECT("UNITS_"&amp;SUBSTITUTE(LEFT($E305,FIND(" ",$E305&amp;" ")-1),".","_")),$F305)=0,TRUE())),AND($B305&lt;&gt;"",OR(ISNUMBER(SEARCH("outro",LOWER($B305))),ISNUMBER(SEARCH("divers",LOWER($B305))),ISNUMBER(SEARCH("etc",LOWER($B305))))),OR(AND(ISNUMBER(SEARCH("comunic",LOWER($B305))),LEFT($E305,3)&lt;&gt;"4.4"),AND(ISNUMBER(SEARCH("monitor",LOWER($B305))),NOT(OR(LEFT($E305,3)="1.5",LEFT($E305,3)="2.5")))),AND($B305&lt;&gt;"",OR(LEFT($C305,1)="1",LEFT($C305,1)="2"),$D305=""),AND($D305&lt;&gt;"",NOT(OR(LEFT($C305,1)="1",LEFT($C305,1)="2"))),AND($D305&lt;&gt;"",COUNTIF(' PROJETO'!$B$14:$B$16,$D305)=0),IF($D305="",FALSE(),IF(COUNTIF(' PROJETO'!$B$14:$B$16,$D305)=0,FALSE(),IFERROR(INDEX(' PROJETO'!$C$14:$C$16,MATCH($D305,' PROJETO'!$B$14:$B$16,0))&lt;&gt;"Sim",FALSE()))))</f>
        <v>0</v>
      </c>
      <c r="AG305" s="21" t="b">
        <f>AND($AC305,$Y305&gt;'CONFG.  LISTAS'!$F$4,$Z305="",$AA305="")</f>
        <v>0</v>
      </c>
      <c r="AH305" s="21" t="str">
        <f t="shared" si="64"/>
        <v/>
      </c>
      <c r="AI305" s="43" t="str">
        <f ca="1">IF(NOT($AC305),"",IF(OR($B305="",$C305="",$E305="",$F305=""),"Preencha descrição, categoria, tipo e unidade.",IF(AND($B305&lt;&gt;"",OR(LEFT($C305,1)="1",LEFT($C305,1)="2"),$D305=""),"Informe a prática de restauração para itens diretos.",IF(AND($D305&lt;&gt;"",NOT(OR(LEFT($C305,1)="1",LEFT($C305,1)="2"))),"Custos indiretos não devem pertencer a uma prática específica.",IF(AND($D305&lt;&gt;"",COUNTIF(' PROJETO'!$B$14:$B$16,$D305)=0),"Prática de restauração inválida ou não cadastrada.",IF(IF($D305="",FALSE(),IF(COUNTIF(' PROJETO'!$B$14:$B$16,$D305)=0,FALSE(),IFERROR(INDEX(' PROJETO'!$C$14:$C$16,MATCH($D305,' PROJETO'!$B$14:$B$16,0))&lt;&gt;"Sim",FALSE()))),"A prática informada no item não foi selecionada na aba Projeto.",IF(AND(MAX($I305,$L305,$O305,$R305,$U305,$X305)&gt;'CONFG.  LISTAS'!$F$4,NOT(OR($Z305&lt;&gt;"",$AA305&lt;&gt;""))),"Memorial de cálculo ou anexo obrigatório não informado para item acima do limite.",IF(OR(AND($G305&lt;&gt;"",$H305&lt;&gt;"",OR($G305&lt;=0,$H305&lt;=0)),AND($J305&lt;&gt;"",$K305&lt;&gt;"",OR($J305&lt;=0,$K305&lt;=0)),AND($M305&lt;&gt;"",$N305&lt;&gt;"",OR($M305&lt;=0,$N305&lt;=0)),AND($P305&lt;&gt;"",$Q305&lt;&gt;"",OR($P305&lt;=0,$Q305&lt;=0)),AND($S305&lt;&gt;"",$T305&lt;&gt;"",OR($S305&lt;=0,$T305&lt;=0)),AND($V305&lt;&gt;"",$W305&lt;&gt;"",OR($V305&lt;=0,$W305&lt;=0))),"Revise os valores informados: valor unitário e quantidade devem ser maiores que zero.",IF(OR(AND($G305="",$H305&lt;&gt;""),AND($G305&lt;&gt;"",$H305=""),AND($J305="",$K305&lt;&gt;""),AND($J305&lt;&gt;"",$K305=""),AND($M305="",$N305&lt;&gt;""),AND($M305&lt;&gt;"",$N305=""),AND($P305="",$Q305&lt;&gt;""),AND($P305&lt;&gt;"",$Q305=""),AND($S305="",$T305&lt;&gt;""),AND($S305&lt;&gt;"",$T305=""),AND($V305="",$W305&lt;&gt;""),AND($V305&lt;&gt;"",$W305="")),"Há ano preenchido parcialmente: "&amp;TRIM(IF(AND($G305="",$H305&lt;&gt;""),"Ano 1 (falta valor unitário); ","")&amp;IF(AND($G305&lt;&gt;"",$H305=""),"Ano 1 (falta quantidade); ","")&amp;IF(AND($J305="",$K305&lt;&gt;""),"Ano 2 (falta valor unitário); ","")&amp;IF(AND($J305&lt;&gt;"",$K305=""),"Ano 2 (falta quantidade); ","")&amp;IF(AND($M305="",$N305&lt;&gt;""),"Ano 3 (falta valor unitário); ","")&amp;IF(AND($M305&lt;&gt;"",$N305=""),"Ano 3 (falta quantidade); ","")&amp;IF(AND($P305="",$Q305&lt;&gt;""),"Ano 4 (falta valor unitário); ","")&amp;IF(AND($P305&lt;&gt;"",$Q305=""),"Ano 4 (falta quantidade); ","")&amp;IF(AND($S305="",$T305&lt;&gt;""),"Ano 5 (falta valor unitário); ","")&amp;IF(AND($S305&lt;&gt;"",$T305=""),"Ano 5 (falta quantidade); ","")&amp;IF(AND($V305="",$W305&lt;&gt;""),"Ano 6 (falta valor unitário); ","")&amp;IF(AND($V305&lt;&gt;"",$W305=""),"Ano 6 (falta quantidade); ","")), IF(NOT(OR(AND($G305&lt;&gt;"",$H305&lt;&gt;""),AND($J305&lt;&gt;"",$K305&lt;&gt;""),AND($M305&lt;&gt;"",$N305&lt;&gt;""),AND($P305&lt;&gt;"",$Q305&lt;&gt;""),AND($S305&lt;&gt;"",$T305&lt;&gt;""),AND($V305&lt;&gt;"",$W305&lt;&gt;""))),"Informe pelo menos um ano completo com valor unitário e quantidade.",IF(AND($C305&lt;&gt;"",$E305&lt;&gt;"",LEFT(TRIM($C305),1)&lt;&gt;LEFT(TRIM($E305),1)),"Categoria e tipo estão incompatíveis.",IF(IF(OR($E305="",$F305=""),FALSE(),IFERROR(COUNTIF(INDIRECT("UNITS_"&amp;SUBSTITUTE(LEFT($E305,FIND(" ",$E305&amp;" ")-1),".","_")),$F305)=0,TRUE())),"Unidade incompatível com o tipo selecionado.",IF(OR(AND(ISNUMBER(SEARCH("comunic",LOWER($B305))),LEFT($E305,3)&lt;&gt;"4.4"),AND(ISNUMBER(SEARCH("monitor",LOWER($B305))),NOT(OR(LEFT($E305,3)="1.5",LEFT($E305,3)="2.5")))),"Revise a classificação do item conforme as regras de preenchimento.",IF(AND($B305&lt;&gt;"",OR(ISNUMBER(SEARCH("outro",LOWER($B305))),ISNUMBER(SEARCH("divers",LOWER($B305))),ISNUMBER(SEARCH("kit",LOWER($B305))),ISNUMBER(SEARCH("ferrament",LOWER($B305))),ISNUMBER(SEARCH("epi",LOWER($B305)))),NOT(OR($Z305&lt;&gt;"",$AA305&lt;&gt;""))),"Descrição muito genérica: detalhe melhor o item e registre o racional no memorial ou em anexo.",IF(AND($Y305=0,$B305&lt;&gt;"",OR($G305&lt;&gt;"",$H305&lt;&gt;"",$J305&lt;&gt;"",$K305&lt;&gt;"",$M305&lt;&gt;"",$N305&lt;&gt;"",$P305&lt;&gt;"",$Q305&lt;&gt;"",$S305&lt;&gt;"",$T305&lt;&gt;"",$V305&lt;&gt;"",$W305&lt;&gt;"")),"O item possui dados lançados, mas o total está zerado. Revise os valores informados.","")))))))))))))))</f>
        <v/>
      </c>
    </row>
    <row r="306" spans="1:35" ht="14.25" customHeight="1" x14ac:dyDescent="0.25">
      <c r="A306" s="57" t="str">
        <f t="shared" si="52"/>
        <v/>
      </c>
      <c r="B306" s="58"/>
      <c r="C306" s="58"/>
      <c r="D306" s="58"/>
      <c r="E306" s="58"/>
      <c r="F306" s="58"/>
      <c r="G306" s="269"/>
      <c r="H306" s="59"/>
      <c r="I306" s="273">
        <f t="shared" si="53"/>
        <v>0</v>
      </c>
      <c r="J306" s="269"/>
      <c r="K306" s="59"/>
      <c r="L306" s="270">
        <f t="shared" si="54"/>
        <v>0</v>
      </c>
      <c r="M306" s="269"/>
      <c r="N306" s="59"/>
      <c r="O306" s="270">
        <f t="shared" si="55"/>
        <v>0</v>
      </c>
      <c r="P306" s="269"/>
      <c r="Q306" s="59"/>
      <c r="R306" s="271">
        <f t="shared" si="56"/>
        <v>0</v>
      </c>
      <c r="S306" s="269"/>
      <c r="T306" s="59"/>
      <c r="U306" s="270">
        <f t="shared" si="57"/>
        <v>0</v>
      </c>
      <c r="V306" s="269"/>
      <c r="W306" s="59"/>
      <c r="X306" s="270">
        <f t="shared" si="58"/>
        <v>0</v>
      </c>
      <c r="Y306" s="270">
        <f t="shared" si="59"/>
        <v>0</v>
      </c>
      <c r="Z306" s="58"/>
      <c r="AA306" s="58"/>
      <c r="AB306" s="60" t="str">
        <f t="shared" si="60"/>
        <v/>
      </c>
      <c r="AC306" s="21" t="b">
        <f t="shared" si="61"/>
        <v>0</v>
      </c>
      <c r="AD306" s="21" t="b">
        <f t="shared" si="62"/>
        <v>0</v>
      </c>
      <c r="AE306" s="21" t="b">
        <f t="shared" si="63"/>
        <v>0</v>
      </c>
      <c r="AF306" s="21" t="b">
        <f ca="1">OR(AND($AC306,NOT($AD306)),AND($AC306,OR(AND($G306="",$H306&lt;&gt;""),AND($G306&lt;&gt;"",$H306=""),AND($J306="",$K306&lt;&gt;""),AND($J306&lt;&gt;"",$K306=""),AND($M306="",$N306&lt;&gt;""),AND($M306&lt;&gt;"",$N306=""),AND($P306="",$Q306&lt;&gt;""),AND($P306&lt;&gt;"",$Q306=""),AND($S306="",$T306&lt;&gt;""),AND($S306&lt;&gt;"",$T306=""),AND($V306="",$W306&lt;&gt;""),AND($V306&lt;&gt;"",$W306=""))),AND($C306&lt;&gt;"",$E306&lt;&gt;"",LEFT(TRIM($C306),1)&lt;&gt;LEFT(TRIM($E306),1)),IF(OR($E306="",$F306=""),FALSE(),IFERROR(COUNTIF(INDIRECT("UNITS_"&amp;SUBSTITUTE(LEFT($E306,FIND(" ",$E306&amp;" ")-1),".","_")),$F306)=0,TRUE())),AND($B306&lt;&gt;"",OR(ISNUMBER(SEARCH("outro",LOWER($B306))),ISNUMBER(SEARCH("divers",LOWER($B306))),ISNUMBER(SEARCH("etc",LOWER($B306))))),OR(AND(ISNUMBER(SEARCH("comunic",LOWER($B306))),LEFT($E306,3)&lt;&gt;"4.4"),AND(ISNUMBER(SEARCH("monitor",LOWER($B306))),NOT(OR(LEFT($E306,3)="1.5",LEFT($E306,3)="2.5")))),AND($B306&lt;&gt;"",OR(LEFT($C306,1)="1",LEFT($C306,1)="2"),$D306=""),AND($D306&lt;&gt;"",NOT(OR(LEFT($C306,1)="1",LEFT($C306,1)="2"))),AND($D306&lt;&gt;"",COUNTIF(' PROJETO'!$B$14:$B$16,$D306)=0),IF($D306="",FALSE(),IF(COUNTIF(' PROJETO'!$B$14:$B$16,$D306)=0,FALSE(),IFERROR(INDEX(' PROJETO'!$C$14:$C$16,MATCH($D306,' PROJETO'!$B$14:$B$16,0))&lt;&gt;"Sim",FALSE()))))</f>
        <v>0</v>
      </c>
      <c r="AG306" s="21" t="b">
        <f>AND($AC306,$Y306&gt;'CONFG.  LISTAS'!$F$4,$Z306="",$AA306="")</f>
        <v>0</v>
      </c>
      <c r="AH306" s="21" t="str">
        <f t="shared" si="64"/>
        <v/>
      </c>
      <c r="AI306" s="43" t="str">
        <f ca="1">IF(NOT($AC306),"",IF(OR($B306="",$C306="",$E306="",$F306=""),"Preencha descrição, categoria, tipo e unidade.",IF(AND($B306&lt;&gt;"",OR(LEFT($C306,1)="1",LEFT($C306,1)="2"),$D306=""),"Informe a prática de restauração para itens diretos.",IF(AND($D306&lt;&gt;"",NOT(OR(LEFT($C306,1)="1",LEFT($C306,1)="2"))),"Custos indiretos não devem pertencer a uma prática específica.",IF(AND($D306&lt;&gt;"",COUNTIF(' PROJETO'!$B$14:$B$16,$D306)=0),"Prática de restauração inválida ou não cadastrada.",IF(IF($D306="",FALSE(),IF(COUNTIF(' PROJETO'!$B$14:$B$16,$D306)=0,FALSE(),IFERROR(INDEX(' PROJETO'!$C$14:$C$16,MATCH($D306,' PROJETO'!$B$14:$B$16,0))&lt;&gt;"Sim",FALSE()))),"A prática informada no item não foi selecionada na aba Projeto.",IF(AND(MAX($I306,$L306,$O306,$R306,$U306,$X306)&gt;'CONFG.  LISTAS'!$F$4,NOT(OR($Z306&lt;&gt;"",$AA306&lt;&gt;""))),"Memorial de cálculo ou anexo obrigatório não informado para item acima do limite.",IF(OR(AND($G306&lt;&gt;"",$H306&lt;&gt;"",OR($G306&lt;=0,$H306&lt;=0)),AND($J306&lt;&gt;"",$K306&lt;&gt;"",OR($J306&lt;=0,$K306&lt;=0)),AND($M306&lt;&gt;"",$N306&lt;&gt;"",OR($M306&lt;=0,$N306&lt;=0)),AND($P306&lt;&gt;"",$Q306&lt;&gt;"",OR($P306&lt;=0,$Q306&lt;=0)),AND($S306&lt;&gt;"",$T306&lt;&gt;"",OR($S306&lt;=0,$T306&lt;=0)),AND($V306&lt;&gt;"",$W306&lt;&gt;"",OR($V306&lt;=0,$W306&lt;=0))),"Revise os valores informados: valor unitário e quantidade devem ser maiores que zero.",IF(OR(AND($G306="",$H306&lt;&gt;""),AND($G306&lt;&gt;"",$H306=""),AND($J306="",$K306&lt;&gt;""),AND($J306&lt;&gt;"",$K306=""),AND($M306="",$N306&lt;&gt;""),AND($M306&lt;&gt;"",$N306=""),AND($P306="",$Q306&lt;&gt;""),AND($P306&lt;&gt;"",$Q306=""),AND($S306="",$T306&lt;&gt;""),AND($S306&lt;&gt;"",$T306=""),AND($V306="",$W306&lt;&gt;""),AND($V306&lt;&gt;"",$W306="")),"Há ano preenchido parcialmente: "&amp;TRIM(IF(AND($G306="",$H306&lt;&gt;""),"Ano 1 (falta valor unitário); ","")&amp;IF(AND($G306&lt;&gt;"",$H306=""),"Ano 1 (falta quantidade); ","")&amp;IF(AND($J306="",$K306&lt;&gt;""),"Ano 2 (falta valor unitário); ","")&amp;IF(AND($J306&lt;&gt;"",$K306=""),"Ano 2 (falta quantidade); ","")&amp;IF(AND($M306="",$N306&lt;&gt;""),"Ano 3 (falta valor unitário); ","")&amp;IF(AND($M306&lt;&gt;"",$N306=""),"Ano 3 (falta quantidade); ","")&amp;IF(AND($P306="",$Q306&lt;&gt;""),"Ano 4 (falta valor unitário); ","")&amp;IF(AND($P306&lt;&gt;"",$Q306=""),"Ano 4 (falta quantidade); ","")&amp;IF(AND($S306="",$T306&lt;&gt;""),"Ano 5 (falta valor unitário); ","")&amp;IF(AND($S306&lt;&gt;"",$T306=""),"Ano 5 (falta quantidade); ","")&amp;IF(AND($V306="",$W306&lt;&gt;""),"Ano 6 (falta valor unitário); ","")&amp;IF(AND($V306&lt;&gt;"",$W306=""),"Ano 6 (falta quantidade); ","")), IF(NOT(OR(AND($G306&lt;&gt;"",$H306&lt;&gt;""),AND($J306&lt;&gt;"",$K306&lt;&gt;""),AND($M306&lt;&gt;"",$N306&lt;&gt;""),AND($P306&lt;&gt;"",$Q306&lt;&gt;""),AND($S306&lt;&gt;"",$T306&lt;&gt;""),AND($V306&lt;&gt;"",$W306&lt;&gt;""))),"Informe pelo menos um ano completo com valor unitário e quantidade.",IF(AND($C306&lt;&gt;"",$E306&lt;&gt;"",LEFT(TRIM($C306),1)&lt;&gt;LEFT(TRIM($E306),1)),"Categoria e tipo estão incompatíveis.",IF(IF(OR($E306="",$F306=""),FALSE(),IFERROR(COUNTIF(INDIRECT("UNITS_"&amp;SUBSTITUTE(LEFT($E306,FIND(" ",$E306&amp;" ")-1),".","_")),$F306)=0,TRUE())),"Unidade incompatível com o tipo selecionado.",IF(OR(AND(ISNUMBER(SEARCH("comunic",LOWER($B306))),LEFT($E306,3)&lt;&gt;"4.4"),AND(ISNUMBER(SEARCH("monitor",LOWER($B306))),NOT(OR(LEFT($E306,3)="1.5",LEFT($E306,3)="2.5")))),"Revise a classificação do item conforme as regras de preenchimento.",IF(AND($B306&lt;&gt;"",OR(ISNUMBER(SEARCH("outro",LOWER($B306))),ISNUMBER(SEARCH("divers",LOWER($B306))),ISNUMBER(SEARCH("kit",LOWER($B306))),ISNUMBER(SEARCH("ferrament",LOWER($B306))),ISNUMBER(SEARCH("epi",LOWER($B306)))),NOT(OR($Z306&lt;&gt;"",$AA306&lt;&gt;""))),"Descrição muito genérica: detalhe melhor o item e registre o racional no memorial ou em anexo.",IF(AND($Y306=0,$B306&lt;&gt;"",OR($G306&lt;&gt;"",$H306&lt;&gt;"",$J306&lt;&gt;"",$K306&lt;&gt;"",$M306&lt;&gt;"",$N306&lt;&gt;"",$P306&lt;&gt;"",$Q306&lt;&gt;"",$S306&lt;&gt;"",$T306&lt;&gt;"",$V306&lt;&gt;"",$W306&lt;&gt;"")),"O item possui dados lançados, mas o total está zerado. Revise os valores informados.","")))))))))))))))</f>
        <v/>
      </c>
    </row>
    <row r="307" spans="1:35" ht="14.25" customHeight="1" x14ac:dyDescent="0.25">
      <c r="A307" s="57" t="str">
        <f t="shared" si="52"/>
        <v/>
      </c>
      <c r="B307" s="61"/>
      <c r="C307" s="61"/>
      <c r="D307" s="58"/>
      <c r="E307" s="61"/>
      <c r="F307" s="61"/>
      <c r="G307" s="272"/>
      <c r="H307" s="62"/>
      <c r="I307" s="273">
        <f t="shared" si="53"/>
        <v>0</v>
      </c>
      <c r="J307" s="272"/>
      <c r="K307" s="62"/>
      <c r="L307" s="270">
        <f t="shared" si="54"/>
        <v>0</v>
      </c>
      <c r="M307" s="272"/>
      <c r="N307" s="62"/>
      <c r="O307" s="270">
        <f t="shared" si="55"/>
        <v>0</v>
      </c>
      <c r="P307" s="272"/>
      <c r="Q307" s="62"/>
      <c r="R307" s="271">
        <f t="shared" si="56"/>
        <v>0</v>
      </c>
      <c r="S307" s="272"/>
      <c r="T307" s="62"/>
      <c r="U307" s="270">
        <f t="shared" si="57"/>
        <v>0</v>
      </c>
      <c r="V307" s="272"/>
      <c r="W307" s="62"/>
      <c r="X307" s="270">
        <f t="shared" si="58"/>
        <v>0</v>
      </c>
      <c r="Y307" s="270">
        <f t="shared" si="59"/>
        <v>0</v>
      </c>
      <c r="Z307" s="61"/>
      <c r="AA307" s="61"/>
      <c r="AB307" s="60" t="str">
        <f t="shared" si="60"/>
        <v/>
      </c>
      <c r="AC307" s="21" t="b">
        <f t="shared" si="61"/>
        <v>0</v>
      </c>
      <c r="AD307" s="21" t="b">
        <f t="shared" si="62"/>
        <v>0</v>
      </c>
      <c r="AE307" s="21" t="b">
        <f t="shared" si="63"/>
        <v>0</v>
      </c>
      <c r="AF307" s="21" t="b">
        <f ca="1">OR(AND($AC307,NOT($AD307)),AND($AC307,OR(AND($G307="",$H307&lt;&gt;""),AND($G307&lt;&gt;"",$H307=""),AND($J307="",$K307&lt;&gt;""),AND($J307&lt;&gt;"",$K307=""),AND($M307="",$N307&lt;&gt;""),AND($M307&lt;&gt;"",$N307=""),AND($P307="",$Q307&lt;&gt;""),AND($P307&lt;&gt;"",$Q307=""),AND($S307="",$T307&lt;&gt;""),AND($S307&lt;&gt;"",$T307=""),AND($V307="",$W307&lt;&gt;""),AND($V307&lt;&gt;"",$W307=""))),AND($C307&lt;&gt;"",$E307&lt;&gt;"",LEFT(TRIM($C307),1)&lt;&gt;LEFT(TRIM($E307),1)),IF(OR($E307="",$F307=""),FALSE(),IFERROR(COUNTIF(INDIRECT("UNITS_"&amp;SUBSTITUTE(LEFT($E307,FIND(" ",$E307&amp;" ")-1),".","_")),$F307)=0,TRUE())),AND($B307&lt;&gt;"",OR(ISNUMBER(SEARCH("outro",LOWER($B307))),ISNUMBER(SEARCH("divers",LOWER($B307))),ISNUMBER(SEARCH("etc",LOWER($B307))))),OR(AND(ISNUMBER(SEARCH("comunic",LOWER($B307))),LEFT($E307,3)&lt;&gt;"4.4"),AND(ISNUMBER(SEARCH("monitor",LOWER($B307))),NOT(OR(LEFT($E307,3)="1.5",LEFT($E307,3)="2.5")))),AND($B307&lt;&gt;"",OR(LEFT($C307,1)="1",LEFT($C307,1)="2"),$D307=""),AND($D307&lt;&gt;"",NOT(OR(LEFT($C307,1)="1",LEFT($C307,1)="2"))),AND($D307&lt;&gt;"",COUNTIF(' PROJETO'!$B$14:$B$16,$D307)=0),IF($D307="",FALSE(),IF(COUNTIF(' PROJETO'!$B$14:$B$16,$D307)=0,FALSE(),IFERROR(INDEX(' PROJETO'!$C$14:$C$16,MATCH($D307,' PROJETO'!$B$14:$B$16,0))&lt;&gt;"Sim",FALSE()))))</f>
        <v>0</v>
      </c>
      <c r="AG307" s="21" t="b">
        <f>AND($AC307,$Y307&gt;'CONFG.  LISTAS'!$F$4,$Z307="",$AA307="")</f>
        <v>0</v>
      </c>
      <c r="AH307" s="21" t="str">
        <f t="shared" si="64"/>
        <v/>
      </c>
      <c r="AI307" s="43" t="str">
        <f ca="1">IF(NOT($AC307),"",IF(OR($B307="",$C307="",$E307="",$F307=""),"Preencha descrição, categoria, tipo e unidade.",IF(AND($B307&lt;&gt;"",OR(LEFT($C307,1)="1",LEFT($C307,1)="2"),$D307=""),"Informe a prática de restauração para itens diretos.",IF(AND($D307&lt;&gt;"",NOT(OR(LEFT($C307,1)="1",LEFT($C307,1)="2"))),"Custos indiretos não devem pertencer a uma prática específica.",IF(AND($D307&lt;&gt;"",COUNTIF(' PROJETO'!$B$14:$B$16,$D307)=0),"Prática de restauração inválida ou não cadastrada.",IF(IF($D307="",FALSE(),IF(COUNTIF(' PROJETO'!$B$14:$B$16,$D307)=0,FALSE(),IFERROR(INDEX(' PROJETO'!$C$14:$C$16,MATCH($D307,' PROJETO'!$B$14:$B$16,0))&lt;&gt;"Sim",FALSE()))),"A prática informada no item não foi selecionada na aba Projeto.",IF(AND(MAX($I307,$L307,$O307,$R307,$U307,$X307)&gt;'CONFG.  LISTAS'!$F$4,NOT(OR($Z307&lt;&gt;"",$AA307&lt;&gt;""))),"Memorial de cálculo ou anexo obrigatório não informado para item acima do limite.",IF(OR(AND($G307&lt;&gt;"",$H307&lt;&gt;"",OR($G307&lt;=0,$H307&lt;=0)),AND($J307&lt;&gt;"",$K307&lt;&gt;"",OR($J307&lt;=0,$K307&lt;=0)),AND($M307&lt;&gt;"",$N307&lt;&gt;"",OR($M307&lt;=0,$N307&lt;=0)),AND($P307&lt;&gt;"",$Q307&lt;&gt;"",OR($P307&lt;=0,$Q307&lt;=0)),AND($S307&lt;&gt;"",$T307&lt;&gt;"",OR($S307&lt;=0,$T307&lt;=0)),AND($V307&lt;&gt;"",$W307&lt;&gt;"",OR($V307&lt;=0,$W307&lt;=0))),"Revise os valores informados: valor unitário e quantidade devem ser maiores que zero.",IF(OR(AND($G307="",$H307&lt;&gt;""),AND($G307&lt;&gt;"",$H307=""),AND($J307="",$K307&lt;&gt;""),AND($J307&lt;&gt;"",$K307=""),AND($M307="",$N307&lt;&gt;""),AND($M307&lt;&gt;"",$N307=""),AND($P307="",$Q307&lt;&gt;""),AND($P307&lt;&gt;"",$Q307=""),AND($S307="",$T307&lt;&gt;""),AND($S307&lt;&gt;"",$T307=""),AND($V307="",$W307&lt;&gt;""),AND($V307&lt;&gt;"",$W307="")),"Há ano preenchido parcialmente: "&amp;TRIM(IF(AND($G307="",$H307&lt;&gt;""),"Ano 1 (falta valor unitário); ","")&amp;IF(AND($G307&lt;&gt;"",$H307=""),"Ano 1 (falta quantidade); ","")&amp;IF(AND($J307="",$K307&lt;&gt;""),"Ano 2 (falta valor unitário); ","")&amp;IF(AND($J307&lt;&gt;"",$K307=""),"Ano 2 (falta quantidade); ","")&amp;IF(AND($M307="",$N307&lt;&gt;""),"Ano 3 (falta valor unitário); ","")&amp;IF(AND($M307&lt;&gt;"",$N307=""),"Ano 3 (falta quantidade); ","")&amp;IF(AND($P307="",$Q307&lt;&gt;""),"Ano 4 (falta valor unitário); ","")&amp;IF(AND($P307&lt;&gt;"",$Q307=""),"Ano 4 (falta quantidade); ","")&amp;IF(AND($S307="",$T307&lt;&gt;""),"Ano 5 (falta valor unitário); ","")&amp;IF(AND($S307&lt;&gt;"",$T307=""),"Ano 5 (falta quantidade); ","")&amp;IF(AND($V307="",$W307&lt;&gt;""),"Ano 6 (falta valor unitário); ","")&amp;IF(AND($V307&lt;&gt;"",$W307=""),"Ano 6 (falta quantidade); ","")), IF(NOT(OR(AND($G307&lt;&gt;"",$H307&lt;&gt;""),AND($J307&lt;&gt;"",$K307&lt;&gt;""),AND($M307&lt;&gt;"",$N307&lt;&gt;""),AND($P307&lt;&gt;"",$Q307&lt;&gt;""),AND($S307&lt;&gt;"",$T307&lt;&gt;""),AND($V307&lt;&gt;"",$W307&lt;&gt;""))),"Informe pelo menos um ano completo com valor unitário e quantidade.",IF(AND($C307&lt;&gt;"",$E307&lt;&gt;"",LEFT(TRIM($C307),1)&lt;&gt;LEFT(TRIM($E307),1)),"Categoria e tipo estão incompatíveis.",IF(IF(OR($E307="",$F307=""),FALSE(),IFERROR(COUNTIF(INDIRECT("UNITS_"&amp;SUBSTITUTE(LEFT($E307,FIND(" ",$E307&amp;" ")-1),".","_")),$F307)=0,TRUE())),"Unidade incompatível com o tipo selecionado.",IF(OR(AND(ISNUMBER(SEARCH("comunic",LOWER($B307))),LEFT($E307,3)&lt;&gt;"4.4"),AND(ISNUMBER(SEARCH("monitor",LOWER($B307))),NOT(OR(LEFT($E307,3)="1.5",LEFT($E307,3)="2.5")))),"Revise a classificação do item conforme as regras de preenchimento.",IF(AND($B307&lt;&gt;"",OR(ISNUMBER(SEARCH("outro",LOWER($B307))),ISNUMBER(SEARCH("divers",LOWER($B307))),ISNUMBER(SEARCH("kit",LOWER($B307))),ISNUMBER(SEARCH("ferrament",LOWER($B307))),ISNUMBER(SEARCH("epi",LOWER($B307)))),NOT(OR($Z307&lt;&gt;"",$AA307&lt;&gt;""))),"Descrição muito genérica: detalhe melhor o item e registre o racional no memorial ou em anexo.",IF(AND($Y307=0,$B307&lt;&gt;"",OR($G307&lt;&gt;"",$H307&lt;&gt;"",$J307&lt;&gt;"",$K307&lt;&gt;"",$M307&lt;&gt;"",$N307&lt;&gt;"",$P307&lt;&gt;"",$Q307&lt;&gt;"",$S307&lt;&gt;"",$T307&lt;&gt;"",$V307&lt;&gt;"",$W307&lt;&gt;"")),"O item possui dados lançados, mas o total está zerado. Revise os valores informados.","")))))))))))))))</f>
        <v/>
      </c>
    </row>
    <row r="308" spans="1:35" ht="14.25" customHeight="1" x14ac:dyDescent="0.25">
      <c r="A308" s="57" t="str">
        <f t="shared" si="52"/>
        <v/>
      </c>
      <c r="B308" s="58"/>
      <c r="C308" s="58"/>
      <c r="D308" s="58"/>
      <c r="E308" s="58"/>
      <c r="F308" s="58"/>
      <c r="G308" s="269"/>
      <c r="H308" s="59"/>
      <c r="I308" s="273">
        <f t="shared" si="53"/>
        <v>0</v>
      </c>
      <c r="J308" s="269"/>
      <c r="K308" s="59"/>
      <c r="L308" s="270">
        <f t="shared" si="54"/>
        <v>0</v>
      </c>
      <c r="M308" s="269"/>
      <c r="N308" s="59"/>
      <c r="O308" s="270">
        <f t="shared" si="55"/>
        <v>0</v>
      </c>
      <c r="P308" s="269"/>
      <c r="Q308" s="59"/>
      <c r="R308" s="271">
        <f t="shared" si="56"/>
        <v>0</v>
      </c>
      <c r="S308" s="269"/>
      <c r="T308" s="59"/>
      <c r="U308" s="270">
        <f t="shared" si="57"/>
        <v>0</v>
      </c>
      <c r="V308" s="269"/>
      <c r="W308" s="59"/>
      <c r="X308" s="270">
        <f t="shared" si="58"/>
        <v>0</v>
      </c>
      <c r="Y308" s="270">
        <f t="shared" si="59"/>
        <v>0</v>
      </c>
      <c r="Z308" s="58"/>
      <c r="AA308" s="58"/>
      <c r="AB308" s="60" t="str">
        <f t="shared" si="60"/>
        <v/>
      </c>
      <c r="AC308" s="21" t="b">
        <f t="shared" si="61"/>
        <v>0</v>
      </c>
      <c r="AD308" s="21" t="b">
        <f t="shared" si="62"/>
        <v>0</v>
      </c>
      <c r="AE308" s="21" t="b">
        <f t="shared" si="63"/>
        <v>0</v>
      </c>
      <c r="AF308" s="21" t="b">
        <f ca="1">OR(AND($AC308,NOT($AD308)),AND($AC308,OR(AND($G308="",$H308&lt;&gt;""),AND($G308&lt;&gt;"",$H308=""),AND($J308="",$K308&lt;&gt;""),AND($J308&lt;&gt;"",$K308=""),AND($M308="",$N308&lt;&gt;""),AND($M308&lt;&gt;"",$N308=""),AND($P308="",$Q308&lt;&gt;""),AND($P308&lt;&gt;"",$Q308=""),AND($S308="",$T308&lt;&gt;""),AND($S308&lt;&gt;"",$T308=""),AND($V308="",$W308&lt;&gt;""),AND($V308&lt;&gt;"",$W308=""))),AND($C308&lt;&gt;"",$E308&lt;&gt;"",LEFT(TRIM($C308),1)&lt;&gt;LEFT(TRIM($E308),1)),IF(OR($E308="",$F308=""),FALSE(),IFERROR(COUNTIF(INDIRECT("UNITS_"&amp;SUBSTITUTE(LEFT($E308,FIND(" ",$E308&amp;" ")-1),".","_")),$F308)=0,TRUE())),AND($B308&lt;&gt;"",OR(ISNUMBER(SEARCH("outro",LOWER($B308))),ISNUMBER(SEARCH("divers",LOWER($B308))),ISNUMBER(SEARCH("etc",LOWER($B308))))),OR(AND(ISNUMBER(SEARCH("comunic",LOWER($B308))),LEFT($E308,3)&lt;&gt;"4.4"),AND(ISNUMBER(SEARCH("monitor",LOWER($B308))),NOT(OR(LEFT($E308,3)="1.5",LEFT($E308,3)="2.5")))),AND($B308&lt;&gt;"",OR(LEFT($C308,1)="1",LEFT($C308,1)="2"),$D308=""),AND($D308&lt;&gt;"",NOT(OR(LEFT($C308,1)="1",LEFT($C308,1)="2"))),AND($D308&lt;&gt;"",COUNTIF(' PROJETO'!$B$14:$B$16,$D308)=0),IF($D308="",FALSE(),IF(COUNTIF(' PROJETO'!$B$14:$B$16,$D308)=0,FALSE(),IFERROR(INDEX(' PROJETO'!$C$14:$C$16,MATCH($D308,' PROJETO'!$B$14:$B$16,0))&lt;&gt;"Sim",FALSE()))))</f>
        <v>0</v>
      </c>
      <c r="AG308" s="21" t="b">
        <f>AND($AC308,$Y308&gt;'CONFG.  LISTAS'!$F$4,$Z308="",$AA308="")</f>
        <v>0</v>
      </c>
      <c r="AH308" s="21" t="str">
        <f t="shared" si="64"/>
        <v/>
      </c>
      <c r="AI308" s="43" t="str">
        <f ca="1">IF(NOT($AC308),"",IF(OR($B308="",$C308="",$E308="",$F308=""),"Preencha descrição, categoria, tipo e unidade.",IF(AND($B308&lt;&gt;"",OR(LEFT($C308,1)="1",LEFT($C308,1)="2"),$D308=""),"Informe a prática de restauração para itens diretos.",IF(AND($D308&lt;&gt;"",NOT(OR(LEFT($C308,1)="1",LEFT($C308,1)="2"))),"Custos indiretos não devem pertencer a uma prática específica.",IF(AND($D308&lt;&gt;"",COUNTIF(' PROJETO'!$B$14:$B$16,$D308)=0),"Prática de restauração inválida ou não cadastrada.",IF(IF($D308="",FALSE(),IF(COUNTIF(' PROJETO'!$B$14:$B$16,$D308)=0,FALSE(),IFERROR(INDEX(' PROJETO'!$C$14:$C$16,MATCH($D308,' PROJETO'!$B$14:$B$16,0))&lt;&gt;"Sim",FALSE()))),"A prática informada no item não foi selecionada na aba Projeto.",IF(AND(MAX($I308,$L308,$O308,$R308,$U308,$X308)&gt;'CONFG.  LISTAS'!$F$4,NOT(OR($Z308&lt;&gt;"",$AA308&lt;&gt;""))),"Memorial de cálculo ou anexo obrigatório não informado para item acima do limite.",IF(OR(AND($G308&lt;&gt;"",$H308&lt;&gt;"",OR($G308&lt;=0,$H308&lt;=0)),AND($J308&lt;&gt;"",$K308&lt;&gt;"",OR($J308&lt;=0,$K308&lt;=0)),AND($M308&lt;&gt;"",$N308&lt;&gt;"",OR($M308&lt;=0,$N308&lt;=0)),AND($P308&lt;&gt;"",$Q308&lt;&gt;"",OR($P308&lt;=0,$Q308&lt;=0)),AND($S308&lt;&gt;"",$T308&lt;&gt;"",OR($S308&lt;=0,$T308&lt;=0)),AND($V308&lt;&gt;"",$W308&lt;&gt;"",OR($V308&lt;=0,$W308&lt;=0))),"Revise os valores informados: valor unitário e quantidade devem ser maiores que zero.",IF(OR(AND($G308="",$H308&lt;&gt;""),AND($G308&lt;&gt;"",$H308=""),AND($J308="",$K308&lt;&gt;""),AND($J308&lt;&gt;"",$K308=""),AND($M308="",$N308&lt;&gt;""),AND($M308&lt;&gt;"",$N308=""),AND($P308="",$Q308&lt;&gt;""),AND($P308&lt;&gt;"",$Q308=""),AND($S308="",$T308&lt;&gt;""),AND($S308&lt;&gt;"",$T308=""),AND($V308="",$W308&lt;&gt;""),AND($V308&lt;&gt;"",$W308="")),"Há ano preenchido parcialmente: "&amp;TRIM(IF(AND($G308="",$H308&lt;&gt;""),"Ano 1 (falta valor unitário); ","")&amp;IF(AND($G308&lt;&gt;"",$H308=""),"Ano 1 (falta quantidade); ","")&amp;IF(AND($J308="",$K308&lt;&gt;""),"Ano 2 (falta valor unitário); ","")&amp;IF(AND($J308&lt;&gt;"",$K308=""),"Ano 2 (falta quantidade); ","")&amp;IF(AND($M308="",$N308&lt;&gt;""),"Ano 3 (falta valor unitário); ","")&amp;IF(AND($M308&lt;&gt;"",$N308=""),"Ano 3 (falta quantidade); ","")&amp;IF(AND($P308="",$Q308&lt;&gt;""),"Ano 4 (falta valor unitário); ","")&amp;IF(AND($P308&lt;&gt;"",$Q308=""),"Ano 4 (falta quantidade); ","")&amp;IF(AND($S308="",$T308&lt;&gt;""),"Ano 5 (falta valor unitário); ","")&amp;IF(AND($S308&lt;&gt;"",$T308=""),"Ano 5 (falta quantidade); ","")&amp;IF(AND($V308="",$W308&lt;&gt;""),"Ano 6 (falta valor unitário); ","")&amp;IF(AND($V308&lt;&gt;"",$W308=""),"Ano 6 (falta quantidade); ","")), IF(NOT(OR(AND($G308&lt;&gt;"",$H308&lt;&gt;""),AND($J308&lt;&gt;"",$K308&lt;&gt;""),AND($M308&lt;&gt;"",$N308&lt;&gt;""),AND($P308&lt;&gt;"",$Q308&lt;&gt;""),AND($S308&lt;&gt;"",$T308&lt;&gt;""),AND($V308&lt;&gt;"",$W308&lt;&gt;""))),"Informe pelo menos um ano completo com valor unitário e quantidade.",IF(AND($C308&lt;&gt;"",$E308&lt;&gt;"",LEFT(TRIM($C308),1)&lt;&gt;LEFT(TRIM($E308),1)),"Categoria e tipo estão incompatíveis.",IF(IF(OR($E308="",$F308=""),FALSE(),IFERROR(COUNTIF(INDIRECT("UNITS_"&amp;SUBSTITUTE(LEFT($E308,FIND(" ",$E308&amp;" ")-1),".","_")),$F308)=0,TRUE())),"Unidade incompatível com o tipo selecionado.",IF(OR(AND(ISNUMBER(SEARCH("comunic",LOWER($B308))),LEFT($E308,3)&lt;&gt;"4.4"),AND(ISNUMBER(SEARCH("monitor",LOWER($B308))),NOT(OR(LEFT($E308,3)="1.5",LEFT($E308,3)="2.5")))),"Revise a classificação do item conforme as regras de preenchimento.",IF(AND($B308&lt;&gt;"",OR(ISNUMBER(SEARCH("outro",LOWER($B308))),ISNUMBER(SEARCH("divers",LOWER($B308))),ISNUMBER(SEARCH("kit",LOWER($B308))),ISNUMBER(SEARCH("ferrament",LOWER($B308))),ISNUMBER(SEARCH("epi",LOWER($B308)))),NOT(OR($Z308&lt;&gt;"",$AA308&lt;&gt;""))),"Descrição muito genérica: detalhe melhor o item e registre o racional no memorial ou em anexo.",IF(AND($Y308=0,$B308&lt;&gt;"",OR($G308&lt;&gt;"",$H308&lt;&gt;"",$J308&lt;&gt;"",$K308&lt;&gt;"",$M308&lt;&gt;"",$N308&lt;&gt;"",$P308&lt;&gt;"",$Q308&lt;&gt;"",$S308&lt;&gt;"",$T308&lt;&gt;"",$V308&lt;&gt;"",$W308&lt;&gt;"")),"O item possui dados lançados, mas o total está zerado. Revise os valores informados.","")))))))))))))))</f>
        <v/>
      </c>
    </row>
    <row r="309" spans="1:35" ht="14.25" customHeight="1" x14ac:dyDescent="0.25">
      <c r="A309" s="57" t="str">
        <f t="shared" si="52"/>
        <v/>
      </c>
      <c r="B309" s="61"/>
      <c r="C309" s="61"/>
      <c r="D309" s="58"/>
      <c r="E309" s="61"/>
      <c r="F309" s="61"/>
      <c r="G309" s="272"/>
      <c r="H309" s="62"/>
      <c r="I309" s="273">
        <f t="shared" si="53"/>
        <v>0</v>
      </c>
      <c r="J309" s="272"/>
      <c r="K309" s="62"/>
      <c r="L309" s="270">
        <f t="shared" si="54"/>
        <v>0</v>
      </c>
      <c r="M309" s="272"/>
      <c r="N309" s="62"/>
      <c r="O309" s="270">
        <f t="shared" si="55"/>
        <v>0</v>
      </c>
      <c r="P309" s="272"/>
      <c r="Q309" s="62"/>
      <c r="R309" s="271">
        <f t="shared" si="56"/>
        <v>0</v>
      </c>
      <c r="S309" s="272"/>
      <c r="T309" s="62"/>
      <c r="U309" s="270">
        <f t="shared" si="57"/>
        <v>0</v>
      </c>
      <c r="V309" s="272"/>
      <c r="W309" s="62"/>
      <c r="X309" s="270">
        <f t="shared" si="58"/>
        <v>0</v>
      </c>
      <c r="Y309" s="270">
        <f t="shared" si="59"/>
        <v>0</v>
      </c>
      <c r="Z309" s="61"/>
      <c r="AA309" s="61"/>
      <c r="AB309" s="60" t="str">
        <f t="shared" si="60"/>
        <v/>
      </c>
      <c r="AC309" s="21" t="b">
        <f t="shared" si="61"/>
        <v>0</v>
      </c>
      <c r="AD309" s="21" t="b">
        <f t="shared" si="62"/>
        <v>0</v>
      </c>
      <c r="AE309" s="21" t="b">
        <f t="shared" si="63"/>
        <v>0</v>
      </c>
      <c r="AF309" s="21" t="b">
        <f ca="1">OR(AND($AC309,NOT($AD309)),AND($AC309,OR(AND($G309="",$H309&lt;&gt;""),AND($G309&lt;&gt;"",$H309=""),AND($J309="",$K309&lt;&gt;""),AND($J309&lt;&gt;"",$K309=""),AND($M309="",$N309&lt;&gt;""),AND($M309&lt;&gt;"",$N309=""),AND($P309="",$Q309&lt;&gt;""),AND($P309&lt;&gt;"",$Q309=""),AND($S309="",$T309&lt;&gt;""),AND($S309&lt;&gt;"",$T309=""),AND($V309="",$W309&lt;&gt;""),AND($V309&lt;&gt;"",$W309=""))),AND($C309&lt;&gt;"",$E309&lt;&gt;"",LEFT(TRIM($C309),1)&lt;&gt;LEFT(TRIM($E309),1)),IF(OR($E309="",$F309=""),FALSE(),IFERROR(COUNTIF(INDIRECT("UNITS_"&amp;SUBSTITUTE(LEFT($E309,FIND(" ",$E309&amp;" ")-1),".","_")),$F309)=0,TRUE())),AND($B309&lt;&gt;"",OR(ISNUMBER(SEARCH("outro",LOWER($B309))),ISNUMBER(SEARCH("divers",LOWER($B309))),ISNUMBER(SEARCH("etc",LOWER($B309))))),OR(AND(ISNUMBER(SEARCH("comunic",LOWER($B309))),LEFT($E309,3)&lt;&gt;"4.4"),AND(ISNUMBER(SEARCH("monitor",LOWER($B309))),NOT(OR(LEFT($E309,3)="1.5",LEFT($E309,3)="2.5")))),AND($B309&lt;&gt;"",OR(LEFT($C309,1)="1",LEFT($C309,1)="2"),$D309=""),AND($D309&lt;&gt;"",NOT(OR(LEFT($C309,1)="1",LEFT($C309,1)="2"))),AND($D309&lt;&gt;"",COUNTIF(' PROJETO'!$B$14:$B$16,$D309)=0),IF($D309="",FALSE(),IF(COUNTIF(' PROJETO'!$B$14:$B$16,$D309)=0,FALSE(),IFERROR(INDEX(' PROJETO'!$C$14:$C$16,MATCH($D309,' PROJETO'!$B$14:$B$16,0))&lt;&gt;"Sim",FALSE()))))</f>
        <v>0</v>
      </c>
      <c r="AG309" s="21" t="b">
        <f>AND($AC309,$Y309&gt;'CONFG.  LISTAS'!$F$4,$Z309="",$AA309="")</f>
        <v>0</v>
      </c>
      <c r="AH309" s="21" t="str">
        <f t="shared" si="64"/>
        <v/>
      </c>
      <c r="AI309" s="43" t="str">
        <f ca="1">IF(NOT($AC309),"",IF(OR($B309="",$C309="",$E309="",$F309=""),"Preencha descrição, categoria, tipo e unidade.",IF(AND($B309&lt;&gt;"",OR(LEFT($C309,1)="1",LEFT($C309,1)="2"),$D309=""),"Informe a prática de restauração para itens diretos.",IF(AND($D309&lt;&gt;"",NOT(OR(LEFT($C309,1)="1",LEFT($C309,1)="2"))),"Custos indiretos não devem pertencer a uma prática específica.",IF(AND($D309&lt;&gt;"",COUNTIF(' PROJETO'!$B$14:$B$16,$D309)=0),"Prática de restauração inválida ou não cadastrada.",IF(IF($D309="",FALSE(),IF(COUNTIF(' PROJETO'!$B$14:$B$16,$D309)=0,FALSE(),IFERROR(INDEX(' PROJETO'!$C$14:$C$16,MATCH($D309,' PROJETO'!$B$14:$B$16,0))&lt;&gt;"Sim",FALSE()))),"A prática informada no item não foi selecionada na aba Projeto.",IF(AND(MAX($I309,$L309,$O309,$R309,$U309,$X309)&gt;'CONFG.  LISTAS'!$F$4,NOT(OR($Z309&lt;&gt;"",$AA309&lt;&gt;""))),"Memorial de cálculo ou anexo obrigatório não informado para item acima do limite.",IF(OR(AND($G309&lt;&gt;"",$H309&lt;&gt;"",OR($G309&lt;=0,$H309&lt;=0)),AND($J309&lt;&gt;"",$K309&lt;&gt;"",OR($J309&lt;=0,$K309&lt;=0)),AND($M309&lt;&gt;"",$N309&lt;&gt;"",OR($M309&lt;=0,$N309&lt;=0)),AND($P309&lt;&gt;"",$Q309&lt;&gt;"",OR($P309&lt;=0,$Q309&lt;=0)),AND($S309&lt;&gt;"",$T309&lt;&gt;"",OR($S309&lt;=0,$T309&lt;=0)),AND($V309&lt;&gt;"",$W309&lt;&gt;"",OR($V309&lt;=0,$W309&lt;=0))),"Revise os valores informados: valor unitário e quantidade devem ser maiores que zero.",IF(OR(AND($G309="",$H309&lt;&gt;""),AND($G309&lt;&gt;"",$H309=""),AND($J309="",$K309&lt;&gt;""),AND($J309&lt;&gt;"",$K309=""),AND($M309="",$N309&lt;&gt;""),AND($M309&lt;&gt;"",$N309=""),AND($P309="",$Q309&lt;&gt;""),AND($P309&lt;&gt;"",$Q309=""),AND($S309="",$T309&lt;&gt;""),AND($S309&lt;&gt;"",$T309=""),AND($V309="",$W309&lt;&gt;""),AND($V309&lt;&gt;"",$W309="")),"Há ano preenchido parcialmente: "&amp;TRIM(IF(AND($G309="",$H309&lt;&gt;""),"Ano 1 (falta valor unitário); ","")&amp;IF(AND($G309&lt;&gt;"",$H309=""),"Ano 1 (falta quantidade); ","")&amp;IF(AND($J309="",$K309&lt;&gt;""),"Ano 2 (falta valor unitário); ","")&amp;IF(AND($J309&lt;&gt;"",$K309=""),"Ano 2 (falta quantidade); ","")&amp;IF(AND($M309="",$N309&lt;&gt;""),"Ano 3 (falta valor unitário); ","")&amp;IF(AND($M309&lt;&gt;"",$N309=""),"Ano 3 (falta quantidade); ","")&amp;IF(AND($P309="",$Q309&lt;&gt;""),"Ano 4 (falta valor unitário); ","")&amp;IF(AND($P309&lt;&gt;"",$Q309=""),"Ano 4 (falta quantidade); ","")&amp;IF(AND($S309="",$T309&lt;&gt;""),"Ano 5 (falta valor unitário); ","")&amp;IF(AND($S309&lt;&gt;"",$T309=""),"Ano 5 (falta quantidade); ","")&amp;IF(AND($V309="",$W309&lt;&gt;""),"Ano 6 (falta valor unitário); ","")&amp;IF(AND($V309&lt;&gt;"",$W309=""),"Ano 6 (falta quantidade); ","")), IF(NOT(OR(AND($G309&lt;&gt;"",$H309&lt;&gt;""),AND($J309&lt;&gt;"",$K309&lt;&gt;""),AND($M309&lt;&gt;"",$N309&lt;&gt;""),AND($P309&lt;&gt;"",$Q309&lt;&gt;""),AND($S309&lt;&gt;"",$T309&lt;&gt;""),AND($V309&lt;&gt;"",$W309&lt;&gt;""))),"Informe pelo menos um ano completo com valor unitário e quantidade.",IF(AND($C309&lt;&gt;"",$E309&lt;&gt;"",LEFT(TRIM($C309),1)&lt;&gt;LEFT(TRIM($E309),1)),"Categoria e tipo estão incompatíveis.",IF(IF(OR($E309="",$F309=""),FALSE(),IFERROR(COUNTIF(INDIRECT("UNITS_"&amp;SUBSTITUTE(LEFT($E309,FIND(" ",$E309&amp;" ")-1),".","_")),$F309)=0,TRUE())),"Unidade incompatível com o tipo selecionado.",IF(OR(AND(ISNUMBER(SEARCH("comunic",LOWER($B309))),LEFT($E309,3)&lt;&gt;"4.4"),AND(ISNUMBER(SEARCH("monitor",LOWER($B309))),NOT(OR(LEFT($E309,3)="1.5",LEFT($E309,3)="2.5")))),"Revise a classificação do item conforme as regras de preenchimento.",IF(AND($B309&lt;&gt;"",OR(ISNUMBER(SEARCH("outro",LOWER($B309))),ISNUMBER(SEARCH("divers",LOWER($B309))),ISNUMBER(SEARCH("kit",LOWER($B309))),ISNUMBER(SEARCH("ferrament",LOWER($B309))),ISNUMBER(SEARCH("epi",LOWER($B309)))),NOT(OR($Z309&lt;&gt;"",$AA309&lt;&gt;""))),"Descrição muito genérica: detalhe melhor o item e registre o racional no memorial ou em anexo.",IF(AND($Y309=0,$B309&lt;&gt;"",OR($G309&lt;&gt;"",$H309&lt;&gt;"",$J309&lt;&gt;"",$K309&lt;&gt;"",$M309&lt;&gt;"",$N309&lt;&gt;"",$P309&lt;&gt;"",$Q309&lt;&gt;"",$S309&lt;&gt;"",$T309&lt;&gt;"",$V309&lt;&gt;"",$W309&lt;&gt;"")),"O item possui dados lançados, mas o total está zerado. Revise os valores informados.","")))))))))))))))</f>
        <v/>
      </c>
    </row>
    <row r="310" spans="1:35" ht="14.25" customHeight="1" x14ac:dyDescent="0.25">
      <c r="A310" s="57" t="str">
        <f t="shared" si="52"/>
        <v/>
      </c>
      <c r="B310" s="58"/>
      <c r="C310" s="58"/>
      <c r="D310" s="58"/>
      <c r="E310" s="58"/>
      <c r="F310" s="58"/>
      <c r="G310" s="269"/>
      <c r="H310" s="59"/>
      <c r="I310" s="273">
        <f t="shared" si="53"/>
        <v>0</v>
      </c>
      <c r="J310" s="269"/>
      <c r="K310" s="59"/>
      <c r="L310" s="270">
        <f t="shared" si="54"/>
        <v>0</v>
      </c>
      <c r="M310" s="269"/>
      <c r="N310" s="59"/>
      <c r="O310" s="270">
        <f t="shared" si="55"/>
        <v>0</v>
      </c>
      <c r="P310" s="269"/>
      <c r="Q310" s="59"/>
      <c r="R310" s="271">
        <f t="shared" si="56"/>
        <v>0</v>
      </c>
      <c r="S310" s="269"/>
      <c r="T310" s="59"/>
      <c r="U310" s="270">
        <f t="shared" si="57"/>
        <v>0</v>
      </c>
      <c r="V310" s="269"/>
      <c r="W310" s="59"/>
      <c r="X310" s="270">
        <f t="shared" si="58"/>
        <v>0</v>
      </c>
      <c r="Y310" s="270">
        <f t="shared" si="59"/>
        <v>0</v>
      </c>
      <c r="Z310" s="58"/>
      <c r="AA310" s="58"/>
      <c r="AB310" s="60" t="str">
        <f t="shared" si="60"/>
        <v/>
      </c>
      <c r="AC310" s="21" t="b">
        <f t="shared" si="61"/>
        <v>0</v>
      </c>
      <c r="AD310" s="21" t="b">
        <f t="shared" si="62"/>
        <v>0</v>
      </c>
      <c r="AE310" s="21" t="b">
        <f t="shared" si="63"/>
        <v>0</v>
      </c>
      <c r="AF310" s="21" t="b">
        <f ca="1">OR(AND($AC310,NOT($AD310)),AND($AC310,OR(AND($G310="",$H310&lt;&gt;""),AND($G310&lt;&gt;"",$H310=""),AND($J310="",$K310&lt;&gt;""),AND($J310&lt;&gt;"",$K310=""),AND($M310="",$N310&lt;&gt;""),AND($M310&lt;&gt;"",$N310=""),AND($P310="",$Q310&lt;&gt;""),AND($P310&lt;&gt;"",$Q310=""),AND($S310="",$T310&lt;&gt;""),AND($S310&lt;&gt;"",$T310=""),AND($V310="",$W310&lt;&gt;""),AND($V310&lt;&gt;"",$W310=""))),AND($C310&lt;&gt;"",$E310&lt;&gt;"",LEFT(TRIM($C310),1)&lt;&gt;LEFT(TRIM($E310),1)),IF(OR($E310="",$F310=""),FALSE(),IFERROR(COUNTIF(INDIRECT("UNITS_"&amp;SUBSTITUTE(LEFT($E310,FIND(" ",$E310&amp;" ")-1),".","_")),$F310)=0,TRUE())),AND($B310&lt;&gt;"",OR(ISNUMBER(SEARCH("outro",LOWER($B310))),ISNUMBER(SEARCH("divers",LOWER($B310))),ISNUMBER(SEARCH("etc",LOWER($B310))))),OR(AND(ISNUMBER(SEARCH("comunic",LOWER($B310))),LEFT($E310,3)&lt;&gt;"4.4"),AND(ISNUMBER(SEARCH("monitor",LOWER($B310))),NOT(OR(LEFT($E310,3)="1.5",LEFT($E310,3)="2.5")))),AND($B310&lt;&gt;"",OR(LEFT($C310,1)="1",LEFT($C310,1)="2"),$D310=""),AND($D310&lt;&gt;"",NOT(OR(LEFT($C310,1)="1",LEFT($C310,1)="2"))),AND($D310&lt;&gt;"",COUNTIF(' PROJETO'!$B$14:$B$16,$D310)=0),IF($D310="",FALSE(),IF(COUNTIF(' PROJETO'!$B$14:$B$16,$D310)=0,FALSE(),IFERROR(INDEX(' PROJETO'!$C$14:$C$16,MATCH($D310,' PROJETO'!$B$14:$B$16,0))&lt;&gt;"Sim",FALSE()))))</f>
        <v>0</v>
      </c>
      <c r="AG310" s="21" t="b">
        <f>AND($AC310,$Y310&gt;'CONFG.  LISTAS'!$F$4,$Z310="",$AA310="")</f>
        <v>0</v>
      </c>
      <c r="AH310" s="21" t="str">
        <f t="shared" si="64"/>
        <v/>
      </c>
      <c r="AI310" s="43" t="str">
        <f ca="1">IF(NOT($AC310),"",IF(OR($B310="",$C310="",$E310="",$F310=""),"Preencha descrição, categoria, tipo e unidade.",IF(AND($B310&lt;&gt;"",OR(LEFT($C310,1)="1",LEFT($C310,1)="2"),$D310=""),"Informe a prática de restauração para itens diretos.",IF(AND($D310&lt;&gt;"",NOT(OR(LEFT($C310,1)="1",LEFT($C310,1)="2"))),"Custos indiretos não devem pertencer a uma prática específica.",IF(AND($D310&lt;&gt;"",COUNTIF(' PROJETO'!$B$14:$B$16,$D310)=0),"Prática de restauração inválida ou não cadastrada.",IF(IF($D310="",FALSE(),IF(COUNTIF(' PROJETO'!$B$14:$B$16,$D310)=0,FALSE(),IFERROR(INDEX(' PROJETO'!$C$14:$C$16,MATCH($D310,' PROJETO'!$B$14:$B$16,0))&lt;&gt;"Sim",FALSE()))),"A prática informada no item não foi selecionada na aba Projeto.",IF(AND(MAX($I310,$L310,$O310,$R310,$U310,$X310)&gt;'CONFG.  LISTAS'!$F$4,NOT(OR($Z310&lt;&gt;"",$AA310&lt;&gt;""))),"Memorial de cálculo ou anexo obrigatório não informado para item acima do limite.",IF(OR(AND($G310&lt;&gt;"",$H310&lt;&gt;"",OR($G310&lt;=0,$H310&lt;=0)),AND($J310&lt;&gt;"",$K310&lt;&gt;"",OR($J310&lt;=0,$K310&lt;=0)),AND($M310&lt;&gt;"",$N310&lt;&gt;"",OR($M310&lt;=0,$N310&lt;=0)),AND($P310&lt;&gt;"",$Q310&lt;&gt;"",OR($P310&lt;=0,$Q310&lt;=0)),AND($S310&lt;&gt;"",$T310&lt;&gt;"",OR($S310&lt;=0,$T310&lt;=0)),AND($V310&lt;&gt;"",$W310&lt;&gt;"",OR($V310&lt;=0,$W310&lt;=0))),"Revise os valores informados: valor unitário e quantidade devem ser maiores que zero.",IF(OR(AND($G310="",$H310&lt;&gt;""),AND($G310&lt;&gt;"",$H310=""),AND($J310="",$K310&lt;&gt;""),AND($J310&lt;&gt;"",$K310=""),AND($M310="",$N310&lt;&gt;""),AND($M310&lt;&gt;"",$N310=""),AND($P310="",$Q310&lt;&gt;""),AND($P310&lt;&gt;"",$Q310=""),AND($S310="",$T310&lt;&gt;""),AND($S310&lt;&gt;"",$T310=""),AND($V310="",$W310&lt;&gt;""),AND($V310&lt;&gt;"",$W310="")),"Há ano preenchido parcialmente: "&amp;TRIM(IF(AND($G310="",$H310&lt;&gt;""),"Ano 1 (falta valor unitário); ","")&amp;IF(AND($G310&lt;&gt;"",$H310=""),"Ano 1 (falta quantidade); ","")&amp;IF(AND($J310="",$K310&lt;&gt;""),"Ano 2 (falta valor unitário); ","")&amp;IF(AND($J310&lt;&gt;"",$K310=""),"Ano 2 (falta quantidade); ","")&amp;IF(AND($M310="",$N310&lt;&gt;""),"Ano 3 (falta valor unitário); ","")&amp;IF(AND($M310&lt;&gt;"",$N310=""),"Ano 3 (falta quantidade); ","")&amp;IF(AND($P310="",$Q310&lt;&gt;""),"Ano 4 (falta valor unitário); ","")&amp;IF(AND($P310&lt;&gt;"",$Q310=""),"Ano 4 (falta quantidade); ","")&amp;IF(AND($S310="",$T310&lt;&gt;""),"Ano 5 (falta valor unitário); ","")&amp;IF(AND($S310&lt;&gt;"",$T310=""),"Ano 5 (falta quantidade); ","")&amp;IF(AND($V310="",$W310&lt;&gt;""),"Ano 6 (falta valor unitário); ","")&amp;IF(AND($V310&lt;&gt;"",$W310=""),"Ano 6 (falta quantidade); ","")), IF(NOT(OR(AND($G310&lt;&gt;"",$H310&lt;&gt;""),AND($J310&lt;&gt;"",$K310&lt;&gt;""),AND($M310&lt;&gt;"",$N310&lt;&gt;""),AND($P310&lt;&gt;"",$Q310&lt;&gt;""),AND($S310&lt;&gt;"",$T310&lt;&gt;""),AND($V310&lt;&gt;"",$W310&lt;&gt;""))),"Informe pelo menos um ano completo com valor unitário e quantidade.",IF(AND($C310&lt;&gt;"",$E310&lt;&gt;"",LEFT(TRIM($C310),1)&lt;&gt;LEFT(TRIM($E310),1)),"Categoria e tipo estão incompatíveis.",IF(IF(OR($E310="",$F310=""),FALSE(),IFERROR(COUNTIF(INDIRECT("UNITS_"&amp;SUBSTITUTE(LEFT($E310,FIND(" ",$E310&amp;" ")-1),".","_")),$F310)=0,TRUE())),"Unidade incompatível com o tipo selecionado.",IF(OR(AND(ISNUMBER(SEARCH("comunic",LOWER($B310))),LEFT($E310,3)&lt;&gt;"4.4"),AND(ISNUMBER(SEARCH("monitor",LOWER($B310))),NOT(OR(LEFT($E310,3)="1.5",LEFT($E310,3)="2.5")))),"Revise a classificação do item conforme as regras de preenchimento.",IF(AND($B310&lt;&gt;"",OR(ISNUMBER(SEARCH("outro",LOWER($B310))),ISNUMBER(SEARCH("divers",LOWER($B310))),ISNUMBER(SEARCH("kit",LOWER($B310))),ISNUMBER(SEARCH("ferrament",LOWER($B310))),ISNUMBER(SEARCH("epi",LOWER($B310)))),NOT(OR($Z310&lt;&gt;"",$AA310&lt;&gt;""))),"Descrição muito genérica: detalhe melhor o item e registre o racional no memorial ou em anexo.",IF(AND($Y310=0,$B310&lt;&gt;"",OR($G310&lt;&gt;"",$H310&lt;&gt;"",$J310&lt;&gt;"",$K310&lt;&gt;"",$M310&lt;&gt;"",$N310&lt;&gt;"",$P310&lt;&gt;"",$Q310&lt;&gt;"",$S310&lt;&gt;"",$T310&lt;&gt;"",$V310&lt;&gt;"",$W310&lt;&gt;"")),"O item possui dados lançados, mas o total está zerado. Revise os valores informados.","")))))))))))))))</f>
        <v/>
      </c>
    </row>
    <row r="311" spans="1:35" ht="14.25" customHeight="1" x14ac:dyDescent="0.25">
      <c r="A311" s="57" t="str">
        <f t="shared" si="52"/>
        <v/>
      </c>
      <c r="B311" s="61"/>
      <c r="C311" s="61"/>
      <c r="D311" s="58"/>
      <c r="E311" s="61"/>
      <c r="F311" s="61"/>
      <c r="G311" s="272"/>
      <c r="H311" s="62"/>
      <c r="I311" s="273">
        <f t="shared" si="53"/>
        <v>0</v>
      </c>
      <c r="J311" s="272"/>
      <c r="K311" s="62"/>
      <c r="L311" s="270">
        <f t="shared" si="54"/>
        <v>0</v>
      </c>
      <c r="M311" s="272"/>
      <c r="N311" s="62"/>
      <c r="O311" s="270">
        <f t="shared" si="55"/>
        <v>0</v>
      </c>
      <c r="P311" s="272"/>
      <c r="Q311" s="62"/>
      <c r="R311" s="271">
        <f t="shared" si="56"/>
        <v>0</v>
      </c>
      <c r="S311" s="272"/>
      <c r="T311" s="62"/>
      <c r="U311" s="270">
        <f t="shared" si="57"/>
        <v>0</v>
      </c>
      <c r="V311" s="272"/>
      <c r="W311" s="62"/>
      <c r="X311" s="270">
        <f t="shared" si="58"/>
        <v>0</v>
      </c>
      <c r="Y311" s="270">
        <f t="shared" si="59"/>
        <v>0</v>
      </c>
      <c r="Z311" s="61"/>
      <c r="AA311" s="61"/>
      <c r="AB311" s="60" t="str">
        <f t="shared" si="60"/>
        <v/>
      </c>
      <c r="AC311" s="21" t="b">
        <f t="shared" si="61"/>
        <v>0</v>
      </c>
      <c r="AD311" s="21" t="b">
        <f t="shared" si="62"/>
        <v>0</v>
      </c>
      <c r="AE311" s="21" t="b">
        <f t="shared" si="63"/>
        <v>0</v>
      </c>
      <c r="AF311" s="21" t="b">
        <f ca="1">OR(AND($AC311,NOT($AD311)),AND($AC311,OR(AND($G311="",$H311&lt;&gt;""),AND($G311&lt;&gt;"",$H311=""),AND($J311="",$K311&lt;&gt;""),AND($J311&lt;&gt;"",$K311=""),AND($M311="",$N311&lt;&gt;""),AND($M311&lt;&gt;"",$N311=""),AND($P311="",$Q311&lt;&gt;""),AND($P311&lt;&gt;"",$Q311=""),AND($S311="",$T311&lt;&gt;""),AND($S311&lt;&gt;"",$T311=""),AND($V311="",$W311&lt;&gt;""),AND($V311&lt;&gt;"",$W311=""))),AND($C311&lt;&gt;"",$E311&lt;&gt;"",LEFT(TRIM($C311),1)&lt;&gt;LEFT(TRIM($E311),1)),IF(OR($E311="",$F311=""),FALSE(),IFERROR(COUNTIF(INDIRECT("UNITS_"&amp;SUBSTITUTE(LEFT($E311,FIND(" ",$E311&amp;" ")-1),".","_")),$F311)=0,TRUE())),AND($B311&lt;&gt;"",OR(ISNUMBER(SEARCH("outro",LOWER($B311))),ISNUMBER(SEARCH("divers",LOWER($B311))),ISNUMBER(SEARCH("etc",LOWER($B311))))),OR(AND(ISNUMBER(SEARCH("comunic",LOWER($B311))),LEFT($E311,3)&lt;&gt;"4.4"),AND(ISNUMBER(SEARCH("monitor",LOWER($B311))),NOT(OR(LEFT($E311,3)="1.5",LEFT($E311,3)="2.5")))),AND($B311&lt;&gt;"",OR(LEFT($C311,1)="1",LEFT($C311,1)="2"),$D311=""),AND($D311&lt;&gt;"",NOT(OR(LEFT($C311,1)="1",LEFT($C311,1)="2"))),AND($D311&lt;&gt;"",COUNTIF(' PROJETO'!$B$14:$B$16,$D311)=0),IF($D311="",FALSE(),IF(COUNTIF(' PROJETO'!$B$14:$B$16,$D311)=0,FALSE(),IFERROR(INDEX(' PROJETO'!$C$14:$C$16,MATCH($D311,' PROJETO'!$B$14:$B$16,0))&lt;&gt;"Sim",FALSE()))))</f>
        <v>0</v>
      </c>
      <c r="AG311" s="21" t="b">
        <f>AND($AC311,$Y311&gt;'CONFG.  LISTAS'!$F$4,$Z311="",$AA311="")</f>
        <v>0</v>
      </c>
      <c r="AH311" s="21" t="str">
        <f t="shared" si="64"/>
        <v/>
      </c>
      <c r="AI311" s="43" t="str">
        <f ca="1">IF(NOT($AC311),"",IF(OR($B311="",$C311="",$E311="",$F311=""),"Preencha descrição, categoria, tipo e unidade.",IF(AND($B311&lt;&gt;"",OR(LEFT($C311,1)="1",LEFT($C311,1)="2"),$D311=""),"Informe a prática de restauração para itens diretos.",IF(AND($D311&lt;&gt;"",NOT(OR(LEFT($C311,1)="1",LEFT($C311,1)="2"))),"Custos indiretos não devem pertencer a uma prática específica.",IF(AND($D311&lt;&gt;"",COUNTIF(' PROJETO'!$B$14:$B$16,$D311)=0),"Prática de restauração inválida ou não cadastrada.",IF(IF($D311="",FALSE(),IF(COUNTIF(' PROJETO'!$B$14:$B$16,$D311)=0,FALSE(),IFERROR(INDEX(' PROJETO'!$C$14:$C$16,MATCH($D311,' PROJETO'!$B$14:$B$16,0))&lt;&gt;"Sim",FALSE()))),"A prática informada no item não foi selecionada na aba Projeto.",IF(AND(MAX($I311,$L311,$O311,$R311,$U311,$X311)&gt;'CONFG.  LISTAS'!$F$4,NOT(OR($Z311&lt;&gt;"",$AA311&lt;&gt;""))),"Memorial de cálculo ou anexo obrigatório não informado para item acima do limite.",IF(OR(AND($G311&lt;&gt;"",$H311&lt;&gt;"",OR($G311&lt;=0,$H311&lt;=0)),AND($J311&lt;&gt;"",$K311&lt;&gt;"",OR($J311&lt;=0,$K311&lt;=0)),AND($M311&lt;&gt;"",$N311&lt;&gt;"",OR($M311&lt;=0,$N311&lt;=0)),AND($P311&lt;&gt;"",$Q311&lt;&gt;"",OR($P311&lt;=0,$Q311&lt;=0)),AND($S311&lt;&gt;"",$T311&lt;&gt;"",OR($S311&lt;=0,$T311&lt;=0)),AND($V311&lt;&gt;"",$W311&lt;&gt;"",OR($V311&lt;=0,$W311&lt;=0))),"Revise os valores informados: valor unitário e quantidade devem ser maiores que zero.",IF(OR(AND($G311="",$H311&lt;&gt;""),AND($G311&lt;&gt;"",$H311=""),AND($J311="",$K311&lt;&gt;""),AND($J311&lt;&gt;"",$K311=""),AND($M311="",$N311&lt;&gt;""),AND($M311&lt;&gt;"",$N311=""),AND($P311="",$Q311&lt;&gt;""),AND($P311&lt;&gt;"",$Q311=""),AND($S311="",$T311&lt;&gt;""),AND($S311&lt;&gt;"",$T311=""),AND($V311="",$W311&lt;&gt;""),AND($V311&lt;&gt;"",$W311="")),"Há ano preenchido parcialmente: "&amp;TRIM(IF(AND($G311="",$H311&lt;&gt;""),"Ano 1 (falta valor unitário); ","")&amp;IF(AND($G311&lt;&gt;"",$H311=""),"Ano 1 (falta quantidade); ","")&amp;IF(AND($J311="",$K311&lt;&gt;""),"Ano 2 (falta valor unitário); ","")&amp;IF(AND($J311&lt;&gt;"",$K311=""),"Ano 2 (falta quantidade); ","")&amp;IF(AND($M311="",$N311&lt;&gt;""),"Ano 3 (falta valor unitário); ","")&amp;IF(AND($M311&lt;&gt;"",$N311=""),"Ano 3 (falta quantidade); ","")&amp;IF(AND($P311="",$Q311&lt;&gt;""),"Ano 4 (falta valor unitário); ","")&amp;IF(AND($P311&lt;&gt;"",$Q311=""),"Ano 4 (falta quantidade); ","")&amp;IF(AND($S311="",$T311&lt;&gt;""),"Ano 5 (falta valor unitário); ","")&amp;IF(AND($S311&lt;&gt;"",$T311=""),"Ano 5 (falta quantidade); ","")&amp;IF(AND($V311="",$W311&lt;&gt;""),"Ano 6 (falta valor unitário); ","")&amp;IF(AND($V311&lt;&gt;"",$W311=""),"Ano 6 (falta quantidade); ","")), IF(NOT(OR(AND($G311&lt;&gt;"",$H311&lt;&gt;""),AND($J311&lt;&gt;"",$K311&lt;&gt;""),AND($M311&lt;&gt;"",$N311&lt;&gt;""),AND($P311&lt;&gt;"",$Q311&lt;&gt;""),AND($S311&lt;&gt;"",$T311&lt;&gt;""),AND($V311&lt;&gt;"",$W311&lt;&gt;""))),"Informe pelo menos um ano completo com valor unitário e quantidade.",IF(AND($C311&lt;&gt;"",$E311&lt;&gt;"",LEFT(TRIM($C311),1)&lt;&gt;LEFT(TRIM($E311),1)),"Categoria e tipo estão incompatíveis.",IF(IF(OR($E311="",$F311=""),FALSE(),IFERROR(COUNTIF(INDIRECT("UNITS_"&amp;SUBSTITUTE(LEFT($E311,FIND(" ",$E311&amp;" ")-1),".","_")),$F311)=0,TRUE())),"Unidade incompatível com o tipo selecionado.",IF(OR(AND(ISNUMBER(SEARCH("comunic",LOWER($B311))),LEFT($E311,3)&lt;&gt;"4.4"),AND(ISNUMBER(SEARCH("monitor",LOWER($B311))),NOT(OR(LEFT($E311,3)="1.5",LEFT($E311,3)="2.5")))),"Revise a classificação do item conforme as regras de preenchimento.",IF(AND($B311&lt;&gt;"",OR(ISNUMBER(SEARCH("outro",LOWER($B311))),ISNUMBER(SEARCH("divers",LOWER($B311))),ISNUMBER(SEARCH("kit",LOWER($B311))),ISNUMBER(SEARCH("ferrament",LOWER($B311))),ISNUMBER(SEARCH("epi",LOWER($B311)))),NOT(OR($Z311&lt;&gt;"",$AA311&lt;&gt;""))),"Descrição muito genérica: detalhe melhor o item e registre o racional no memorial ou em anexo.",IF(AND($Y311=0,$B311&lt;&gt;"",OR($G311&lt;&gt;"",$H311&lt;&gt;"",$J311&lt;&gt;"",$K311&lt;&gt;"",$M311&lt;&gt;"",$N311&lt;&gt;"",$P311&lt;&gt;"",$Q311&lt;&gt;"",$S311&lt;&gt;"",$T311&lt;&gt;"",$V311&lt;&gt;"",$W311&lt;&gt;"")),"O item possui dados lançados, mas o total está zerado. Revise os valores informados.","")))))))))))))))</f>
        <v/>
      </c>
    </row>
    <row r="312" spans="1:35" ht="14.25" customHeight="1" x14ac:dyDescent="0.25">
      <c r="A312" s="57" t="str">
        <f t="shared" si="52"/>
        <v/>
      </c>
      <c r="B312" s="58"/>
      <c r="C312" s="58"/>
      <c r="D312" s="58"/>
      <c r="E312" s="58"/>
      <c r="F312" s="58"/>
      <c r="G312" s="269"/>
      <c r="H312" s="59"/>
      <c r="I312" s="273">
        <f t="shared" si="53"/>
        <v>0</v>
      </c>
      <c r="J312" s="269"/>
      <c r="K312" s="59"/>
      <c r="L312" s="270">
        <f t="shared" si="54"/>
        <v>0</v>
      </c>
      <c r="M312" s="269"/>
      <c r="N312" s="59"/>
      <c r="O312" s="270">
        <f t="shared" si="55"/>
        <v>0</v>
      </c>
      <c r="P312" s="269"/>
      <c r="Q312" s="59"/>
      <c r="R312" s="271">
        <f t="shared" si="56"/>
        <v>0</v>
      </c>
      <c r="S312" s="269"/>
      <c r="T312" s="59"/>
      <c r="U312" s="270">
        <f t="shared" si="57"/>
        <v>0</v>
      </c>
      <c r="V312" s="269"/>
      <c r="W312" s="59"/>
      <c r="X312" s="270">
        <f t="shared" si="58"/>
        <v>0</v>
      </c>
      <c r="Y312" s="270">
        <f t="shared" si="59"/>
        <v>0</v>
      </c>
      <c r="Z312" s="58"/>
      <c r="AA312" s="58"/>
      <c r="AB312" s="60" t="str">
        <f t="shared" si="60"/>
        <v/>
      </c>
      <c r="AC312" s="21" t="b">
        <f t="shared" si="61"/>
        <v>0</v>
      </c>
      <c r="AD312" s="21" t="b">
        <f t="shared" si="62"/>
        <v>0</v>
      </c>
      <c r="AE312" s="21" t="b">
        <f t="shared" si="63"/>
        <v>0</v>
      </c>
      <c r="AF312" s="21" t="b">
        <f ca="1">OR(AND($AC312,NOT($AD312)),AND($AC312,OR(AND($G312="",$H312&lt;&gt;""),AND($G312&lt;&gt;"",$H312=""),AND($J312="",$K312&lt;&gt;""),AND($J312&lt;&gt;"",$K312=""),AND($M312="",$N312&lt;&gt;""),AND($M312&lt;&gt;"",$N312=""),AND($P312="",$Q312&lt;&gt;""),AND($P312&lt;&gt;"",$Q312=""),AND($S312="",$T312&lt;&gt;""),AND($S312&lt;&gt;"",$T312=""),AND($V312="",$W312&lt;&gt;""),AND($V312&lt;&gt;"",$W312=""))),AND($C312&lt;&gt;"",$E312&lt;&gt;"",LEFT(TRIM($C312),1)&lt;&gt;LEFT(TRIM($E312),1)),IF(OR($E312="",$F312=""),FALSE(),IFERROR(COUNTIF(INDIRECT("UNITS_"&amp;SUBSTITUTE(LEFT($E312,FIND(" ",$E312&amp;" ")-1),".","_")),$F312)=0,TRUE())),AND($B312&lt;&gt;"",OR(ISNUMBER(SEARCH("outro",LOWER($B312))),ISNUMBER(SEARCH("divers",LOWER($B312))),ISNUMBER(SEARCH("etc",LOWER($B312))))),OR(AND(ISNUMBER(SEARCH("comunic",LOWER($B312))),LEFT($E312,3)&lt;&gt;"4.4"),AND(ISNUMBER(SEARCH("monitor",LOWER($B312))),NOT(OR(LEFT($E312,3)="1.5",LEFT($E312,3)="2.5")))),AND($B312&lt;&gt;"",OR(LEFT($C312,1)="1",LEFT($C312,1)="2"),$D312=""),AND($D312&lt;&gt;"",NOT(OR(LEFT($C312,1)="1",LEFT($C312,1)="2"))),AND($D312&lt;&gt;"",COUNTIF(' PROJETO'!$B$14:$B$16,$D312)=0),IF($D312="",FALSE(),IF(COUNTIF(' PROJETO'!$B$14:$B$16,$D312)=0,FALSE(),IFERROR(INDEX(' PROJETO'!$C$14:$C$16,MATCH($D312,' PROJETO'!$B$14:$B$16,0))&lt;&gt;"Sim",FALSE()))))</f>
        <v>0</v>
      </c>
      <c r="AG312" s="21" t="b">
        <f>AND($AC312,$Y312&gt;'CONFG.  LISTAS'!$F$4,$Z312="",$AA312="")</f>
        <v>0</v>
      </c>
      <c r="AH312" s="21" t="str">
        <f t="shared" si="64"/>
        <v/>
      </c>
      <c r="AI312" s="43" t="str">
        <f ca="1">IF(NOT($AC312),"",IF(OR($B312="",$C312="",$E312="",$F312=""),"Preencha descrição, categoria, tipo e unidade.",IF(AND($B312&lt;&gt;"",OR(LEFT($C312,1)="1",LEFT($C312,1)="2"),$D312=""),"Informe a prática de restauração para itens diretos.",IF(AND($D312&lt;&gt;"",NOT(OR(LEFT($C312,1)="1",LEFT($C312,1)="2"))),"Custos indiretos não devem pertencer a uma prática específica.",IF(AND($D312&lt;&gt;"",COUNTIF(' PROJETO'!$B$14:$B$16,$D312)=0),"Prática de restauração inválida ou não cadastrada.",IF(IF($D312="",FALSE(),IF(COUNTIF(' PROJETO'!$B$14:$B$16,$D312)=0,FALSE(),IFERROR(INDEX(' PROJETO'!$C$14:$C$16,MATCH($D312,' PROJETO'!$B$14:$B$16,0))&lt;&gt;"Sim",FALSE()))),"A prática informada no item não foi selecionada na aba Projeto.",IF(AND(MAX($I312,$L312,$O312,$R312,$U312,$X312)&gt;'CONFG.  LISTAS'!$F$4,NOT(OR($Z312&lt;&gt;"",$AA312&lt;&gt;""))),"Memorial de cálculo ou anexo obrigatório não informado para item acima do limite.",IF(OR(AND($G312&lt;&gt;"",$H312&lt;&gt;"",OR($G312&lt;=0,$H312&lt;=0)),AND($J312&lt;&gt;"",$K312&lt;&gt;"",OR($J312&lt;=0,$K312&lt;=0)),AND($M312&lt;&gt;"",$N312&lt;&gt;"",OR($M312&lt;=0,$N312&lt;=0)),AND($P312&lt;&gt;"",$Q312&lt;&gt;"",OR($P312&lt;=0,$Q312&lt;=0)),AND($S312&lt;&gt;"",$T312&lt;&gt;"",OR($S312&lt;=0,$T312&lt;=0)),AND($V312&lt;&gt;"",$W312&lt;&gt;"",OR($V312&lt;=0,$W312&lt;=0))),"Revise os valores informados: valor unitário e quantidade devem ser maiores que zero.",IF(OR(AND($G312="",$H312&lt;&gt;""),AND($G312&lt;&gt;"",$H312=""),AND($J312="",$K312&lt;&gt;""),AND($J312&lt;&gt;"",$K312=""),AND($M312="",$N312&lt;&gt;""),AND($M312&lt;&gt;"",$N312=""),AND($P312="",$Q312&lt;&gt;""),AND($P312&lt;&gt;"",$Q312=""),AND($S312="",$T312&lt;&gt;""),AND($S312&lt;&gt;"",$T312=""),AND($V312="",$W312&lt;&gt;""),AND($V312&lt;&gt;"",$W312="")),"Há ano preenchido parcialmente: "&amp;TRIM(IF(AND($G312="",$H312&lt;&gt;""),"Ano 1 (falta valor unitário); ","")&amp;IF(AND($G312&lt;&gt;"",$H312=""),"Ano 1 (falta quantidade); ","")&amp;IF(AND($J312="",$K312&lt;&gt;""),"Ano 2 (falta valor unitário); ","")&amp;IF(AND($J312&lt;&gt;"",$K312=""),"Ano 2 (falta quantidade); ","")&amp;IF(AND($M312="",$N312&lt;&gt;""),"Ano 3 (falta valor unitário); ","")&amp;IF(AND($M312&lt;&gt;"",$N312=""),"Ano 3 (falta quantidade); ","")&amp;IF(AND($P312="",$Q312&lt;&gt;""),"Ano 4 (falta valor unitário); ","")&amp;IF(AND($P312&lt;&gt;"",$Q312=""),"Ano 4 (falta quantidade); ","")&amp;IF(AND($S312="",$T312&lt;&gt;""),"Ano 5 (falta valor unitário); ","")&amp;IF(AND($S312&lt;&gt;"",$T312=""),"Ano 5 (falta quantidade); ","")&amp;IF(AND($V312="",$W312&lt;&gt;""),"Ano 6 (falta valor unitário); ","")&amp;IF(AND($V312&lt;&gt;"",$W312=""),"Ano 6 (falta quantidade); ","")), IF(NOT(OR(AND($G312&lt;&gt;"",$H312&lt;&gt;""),AND($J312&lt;&gt;"",$K312&lt;&gt;""),AND($M312&lt;&gt;"",$N312&lt;&gt;""),AND($P312&lt;&gt;"",$Q312&lt;&gt;""),AND($S312&lt;&gt;"",$T312&lt;&gt;""),AND($V312&lt;&gt;"",$W312&lt;&gt;""))),"Informe pelo menos um ano completo com valor unitário e quantidade.",IF(AND($C312&lt;&gt;"",$E312&lt;&gt;"",LEFT(TRIM($C312),1)&lt;&gt;LEFT(TRIM($E312),1)),"Categoria e tipo estão incompatíveis.",IF(IF(OR($E312="",$F312=""),FALSE(),IFERROR(COUNTIF(INDIRECT("UNITS_"&amp;SUBSTITUTE(LEFT($E312,FIND(" ",$E312&amp;" ")-1),".","_")),$F312)=0,TRUE())),"Unidade incompatível com o tipo selecionado.",IF(OR(AND(ISNUMBER(SEARCH("comunic",LOWER($B312))),LEFT($E312,3)&lt;&gt;"4.4"),AND(ISNUMBER(SEARCH("monitor",LOWER($B312))),NOT(OR(LEFT($E312,3)="1.5",LEFT($E312,3)="2.5")))),"Revise a classificação do item conforme as regras de preenchimento.",IF(AND($B312&lt;&gt;"",OR(ISNUMBER(SEARCH("outro",LOWER($B312))),ISNUMBER(SEARCH("divers",LOWER($B312))),ISNUMBER(SEARCH("kit",LOWER($B312))),ISNUMBER(SEARCH("ferrament",LOWER($B312))),ISNUMBER(SEARCH("epi",LOWER($B312)))),NOT(OR($Z312&lt;&gt;"",$AA312&lt;&gt;""))),"Descrição muito genérica: detalhe melhor o item e registre o racional no memorial ou em anexo.",IF(AND($Y312=0,$B312&lt;&gt;"",OR($G312&lt;&gt;"",$H312&lt;&gt;"",$J312&lt;&gt;"",$K312&lt;&gt;"",$M312&lt;&gt;"",$N312&lt;&gt;"",$P312&lt;&gt;"",$Q312&lt;&gt;"",$S312&lt;&gt;"",$T312&lt;&gt;"",$V312&lt;&gt;"",$W312&lt;&gt;"")),"O item possui dados lançados, mas o total está zerado. Revise os valores informados.","")))))))))))))))</f>
        <v/>
      </c>
    </row>
    <row r="313" spans="1:35" ht="14.25" customHeight="1" x14ac:dyDescent="0.25">
      <c r="A313" s="57" t="str">
        <f t="shared" si="52"/>
        <v/>
      </c>
      <c r="B313" s="61"/>
      <c r="C313" s="61"/>
      <c r="D313" s="58"/>
      <c r="E313" s="61"/>
      <c r="F313" s="61"/>
      <c r="G313" s="272"/>
      <c r="H313" s="62"/>
      <c r="I313" s="273">
        <f t="shared" si="53"/>
        <v>0</v>
      </c>
      <c r="J313" s="272"/>
      <c r="K313" s="62"/>
      <c r="L313" s="270">
        <f t="shared" si="54"/>
        <v>0</v>
      </c>
      <c r="M313" s="272"/>
      <c r="N313" s="62"/>
      <c r="O313" s="270">
        <f t="shared" si="55"/>
        <v>0</v>
      </c>
      <c r="P313" s="272"/>
      <c r="Q313" s="62"/>
      <c r="R313" s="271">
        <f t="shared" si="56"/>
        <v>0</v>
      </c>
      <c r="S313" s="272"/>
      <c r="T313" s="62"/>
      <c r="U313" s="270">
        <f t="shared" si="57"/>
        <v>0</v>
      </c>
      <c r="V313" s="272"/>
      <c r="W313" s="62"/>
      <c r="X313" s="270">
        <f t="shared" si="58"/>
        <v>0</v>
      </c>
      <c r="Y313" s="270">
        <f t="shared" si="59"/>
        <v>0</v>
      </c>
      <c r="Z313" s="61"/>
      <c r="AA313" s="61"/>
      <c r="AB313" s="60" t="str">
        <f t="shared" si="60"/>
        <v/>
      </c>
      <c r="AC313" s="21" t="b">
        <f t="shared" si="61"/>
        <v>0</v>
      </c>
      <c r="AD313" s="21" t="b">
        <f t="shared" si="62"/>
        <v>0</v>
      </c>
      <c r="AE313" s="21" t="b">
        <f t="shared" si="63"/>
        <v>0</v>
      </c>
      <c r="AF313" s="21" t="b">
        <f ca="1">OR(AND($AC313,NOT($AD313)),AND($AC313,OR(AND($G313="",$H313&lt;&gt;""),AND($G313&lt;&gt;"",$H313=""),AND($J313="",$K313&lt;&gt;""),AND($J313&lt;&gt;"",$K313=""),AND($M313="",$N313&lt;&gt;""),AND($M313&lt;&gt;"",$N313=""),AND($P313="",$Q313&lt;&gt;""),AND($P313&lt;&gt;"",$Q313=""),AND($S313="",$T313&lt;&gt;""),AND($S313&lt;&gt;"",$T313=""),AND($V313="",$W313&lt;&gt;""),AND($V313&lt;&gt;"",$W313=""))),AND($C313&lt;&gt;"",$E313&lt;&gt;"",LEFT(TRIM($C313),1)&lt;&gt;LEFT(TRIM($E313),1)),IF(OR($E313="",$F313=""),FALSE(),IFERROR(COUNTIF(INDIRECT("UNITS_"&amp;SUBSTITUTE(LEFT($E313,FIND(" ",$E313&amp;" ")-1),".","_")),$F313)=0,TRUE())),AND($B313&lt;&gt;"",OR(ISNUMBER(SEARCH("outro",LOWER($B313))),ISNUMBER(SEARCH("divers",LOWER($B313))),ISNUMBER(SEARCH("etc",LOWER($B313))))),OR(AND(ISNUMBER(SEARCH("comunic",LOWER($B313))),LEFT($E313,3)&lt;&gt;"4.4"),AND(ISNUMBER(SEARCH("monitor",LOWER($B313))),NOT(OR(LEFT($E313,3)="1.5",LEFT($E313,3)="2.5")))),AND($B313&lt;&gt;"",OR(LEFT($C313,1)="1",LEFT($C313,1)="2"),$D313=""),AND($D313&lt;&gt;"",NOT(OR(LEFT($C313,1)="1",LEFT($C313,1)="2"))),AND($D313&lt;&gt;"",COUNTIF(' PROJETO'!$B$14:$B$16,$D313)=0),IF($D313="",FALSE(),IF(COUNTIF(' PROJETO'!$B$14:$B$16,$D313)=0,FALSE(),IFERROR(INDEX(' PROJETO'!$C$14:$C$16,MATCH($D313,' PROJETO'!$B$14:$B$16,0))&lt;&gt;"Sim",FALSE()))))</f>
        <v>0</v>
      </c>
      <c r="AG313" s="21" t="b">
        <f>AND($AC313,$Y313&gt;'CONFG.  LISTAS'!$F$4,$Z313="",$AA313="")</f>
        <v>0</v>
      </c>
      <c r="AH313" s="21" t="str">
        <f t="shared" si="64"/>
        <v/>
      </c>
      <c r="AI313" s="43" t="str">
        <f ca="1">IF(NOT($AC313),"",IF(OR($B313="",$C313="",$E313="",$F313=""),"Preencha descrição, categoria, tipo e unidade.",IF(AND($B313&lt;&gt;"",OR(LEFT($C313,1)="1",LEFT($C313,1)="2"),$D313=""),"Informe a prática de restauração para itens diretos.",IF(AND($D313&lt;&gt;"",NOT(OR(LEFT($C313,1)="1",LEFT($C313,1)="2"))),"Custos indiretos não devem pertencer a uma prática específica.",IF(AND($D313&lt;&gt;"",COUNTIF(' PROJETO'!$B$14:$B$16,$D313)=0),"Prática de restauração inválida ou não cadastrada.",IF(IF($D313="",FALSE(),IF(COUNTIF(' PROJETO'!$B$14:$B$16,$D313)=0,FALSE(),IFERROR(INDEX(' PROJETO'!$C$14:$C$16,MATCH($D313,' PROJETO'!$B$14:$B$16,0))&lt;&gt;"Sim",FALSE()))),"A prática informada no item não foi selecionada na aba Projeto.",IF(AND(MAX($I313,$L313,$O313,$R313,$U313,$X313)&gt;'CONFG.  LISTAS'!$F$4,NOT(OR($Z313&lt;&gt;"",$AA313&lt;&gt;""))),"Memorial de cálculo ou anexo obrigatório não informado para item acima do limite.",IF(OR(AND($G313&lt;&gt;"",$H313&lt;&gt;"",OR($G313&lt;=0,$H313&lt;=0)),AND($J313&lt;&gt;"",$K313&lt;&gt;"",OR($J313&lt;=0,$K313&lt;=0)),AND($M313&lt;&gt;"",$N313&lt;&gt;"",OR($M313&lt;=0,$N313&lt;=0)),AND($P313&lt;&gt;"",$Q313&lt;&gt;"",OR($P313&lt;=0,$Q313&lt;=0)),AND($S313&lt;&gt;"",$T313&lt;&gt;"",OR($S313&lt;=0,$T313&lt;=0)),AND($V313&lt;&gt;"",$W313&lt;&gt;"",OR($V313&lt;=0,$W313&lt;=0))),"Revise os valores informados: valor unitário e quantidade devem ser maiores que zero.",IF(OR(AND($G313="",$H313&lt;&gt;""),AND($G313&lt;&gt;"",$H313=""),AND($J313="",$K313&lt;&gt;""),AND($J313&lt;&gt;"",$K313=""),AND($M313="",$N313&lt;&gt;""),AND($M313&lt;&gt;"",$N313=""),AND($P313="",$Q313&lt;&gt;""),AND($P313&lt;&gt;"",$Q313=""),AND($S313="",$T313&lt;&gt;""),AND($S313&lt;&gt;"",$T313=""),AND($V313="",$W313&lt;&gt;""),AND($V313&lt;&gt;"",$W313="")),"Há ano preenchido parcialmente: "&amp;TRIM(IF(AND($G313="",$H313&lt;&gt;""),"Ano 1 (falta valor unitário); ","")&amp;IF(AND($G313&lt;&gt;"",$H313=""),"Ano 1 (falta quantidade); ","")&amp;IF(AND($J313="",$K313&lt;&gt;""),"Ano 2 (falta valor unitário); ","")&amp;IF(AND($J313&lt;&gt;"",$K313=""),"Ano 2 (falta quantidade); ","")&amp;IF(AND($M313="",$N313&lt;&gt;""),"Ano 3 (falta valor unitário); ","")&amp;IF(AND($M313&lt;&gt;"",$N313=""),"Ano 3 (falta quantidade); ","")&amp;IF(AND($P313="",$Q313&lt;&gt;""),"Ano 4 (falta valor unitário); ","")&amp;IF(AND($P313&lt;&gt;"",$Q313=""),"Ano 4 (falta quantidade); ","")&amp;IF(AND($S313="",$T313&lt;&gt;""),"Ano 5 (falta valor unitário); ","")&amp;IF(AND($S313&lt;&gt;"",$T313=""),"Ano 5 (falta quantidade); ","")&amp;IF(AND($V313="",$W313&lt;&gt;""),"Ano 6 (falta valor unitário); ","")&amp;IF(AND($V313&lt;&gt;"",$W313=""),"Ano 6 (falta quantidade); ","")), IF(NOT(OR(AND($G313&lt;&gt;"",$H313&lt;&gt;""),AND($J313&lt;&gt;"",$K313&lt;&gt;""),AND($M313&lt;&gt;"",$N313&lt;&gt;""),AND($P313&lt;&gt;"",$Q313&lt;&gt;""),AND($S313&lt;&gt;"",$T313&lt;&gt;""),AND($V313&lt;&gt;"",$W313&lt;&gt;""))),"Informe pelo menos um ano completo com valor unitário e quantidade.",IF(AND($C313&lt;&gt;"",$E313&lt;&gt;"",LEFT(TRIM($C313),1)&lt;&gt;LEFT(TRIM($E313),1)),"Categoria e tipo estão incompatíveis.",IF(IF(OR($E313="",$F313=""),FALSE(),IFERROR(COUNTIF(INDIRECT("UNITS_"&amp;SUBSTITUTE(LEFT($E313,FIND(" ",$E313&amp;" ")-1),".","_")),$F313)=0,TRUE())),"Unidade incompatível com o tipo selecionado.",IF(OR(AND(ISNUMBER(SEARCH("comunic",LOWER($B313))),LEFT($E313,3)&lt;&gt;"4.4"),AND(ISNUMBER(SEARCH("monitor",LOWER($B313))),NOT(OR(LEFT($E313,3)="1.5",LEFT($E313,3)="2.5")))),"Revise a classificação do item conforme as regras de preenchimento.",IF(AND($B313&lt;&gt;"",OR(ISNUMBER(SEARCH("outro",LOWER($B313))),ISNUMBER(SEARCH("divers",LOWER($B313))),ISNUMBER(SEARCH("kit",LOWER($B313))),ISNUMBER(SEARCH("ferrament",LOWER($B313))),ISNUMBER(SEARCH("epi",LOWER($B313)))),NOT(OR($Z313&lt;&gt;"",$AA313&lt;&gt;""))),"Descrição muito genérica: detalhe melhor o item e registre o racional no memorial ou em anexo.",IF(AND($Y313=0,$B313&lt;&gt;"",OR($G313&lt;&gt;"",$H313&lt;&gt;"",$J313&lt;&gt;"",$K313&lt;&gt;"",$M313&lt;&gt;"",$N313&lt;&gt;"",$P313&lt;&gt;"",$Q313&lt;&gt;"",$S313&lt;&gt;"",$T313&lt;&gt;"",$V313&lt;&gt;"",$W313&lt;&gt;"")),"O item possui dados lançados, mas o total está zerado. Revise os valores informados.","")))))))))))))))</f>
        <v/>
      </c>
    </row>
    <row r="314" spans="1:35" ht="14.25" customHeight="1" x14ac:dyDescent="0.25">
      <c r="A314" s="57" t="str">
        <f t="shared" si="52"/>
        <v/>
      </c>
      <c r="B314" s="58"/>
      <c r="C314" s="58"/>
      <c r="D314" s="58"/>
      <c r="E314" s="58"/>
      <c r="F314" s="58"/>
      <c r="G314" s="269"/>
      <c r="H314" s="59"/>
      <c r="I314" s="273">
        <f t="shared" si="53"/>
        <v>0</v>
      </c>
      <c r="J314" s="269"/>
      <c r="K314" s="59"/>
      <c r="L314" s="270">
        <f t="shared" si="54"/>
        <v>0</v>
      </c>
      <c r="M314" s="269"/>
      <c r="N314" s="59"/>
      <c r="O314" s="270">
        <f t="shared" si="55"/>
        <v>0</v>
      </c>
      <c r="P314" s="269"/>
      <c r="Q314" s="59"/>
      <c r="R314" s="271">
        <f t="shared" si="56"/>
        <v>0</v>
      </c>
      <c r="S314" s="269"/>
      <c r="T314" s="59"/>
      <c r="U314" s="270">
        <f t="shared" si="57"/>
        <v>0</v>
      </c>
      <c r="V314" s="269"/>
      <c r="W314" s="59"/>
      <c r="X314" s="270">
        <f t="shared" si="58"/>
        <v>0</v>
      </c>
      <c r="Y314" s="270">
        <f t="shared" si="59"/>
        <v>0</v>
      </c>
      <c r="Z314" s="58"/>
      <c r="AA314" s="58"/>
      <c r="AB314" s="60" t="str">
        <f t="shared" si="60"/>
        <v/>
      </c>
      <c r="AC314" s="21" t="b">
        <f t="shared" si="61"/>
        <v>0</v>
      </c>
      <c r="AD314" s="21" t="b">
        <f t="shared" si="62"/>
        <v>0</v>
      </c>
      <c r="AE314" s="21" t="b">
        <f t="shared" si="63"/>
        <v>0</v>
      </c>
      <c r="AF314" s="21" t="b">
        <f ca="1">OR(AND($AC314,NOT($AD314)),AND($AC314,OR(AND($G314="",$H314&lt;&gt;""),AND($G314&lt;&gt;"",$H314=""),AND($J314="",$K314&lt;&gt;""),AND($J314&lt;&gt;"",$K314=""),AND($M314="",$N314&lt;&gt;""),AND($M314&lt;&gt;"",$N314=""),AND($P314="",$Q314&lt;&gt;""),AND($P314&lt;&gt;"",$Q314=""),AND($S314="",$T314&lt;&gt;""),AND($S314&lt;&gt;"",$T314=""),AND($V314="",$W314&lt;&gt;""),AND($V314&lt;&gt;"",$W314=""))),AND($C314&lt;&gt;"",$E314&lt;&gt;"",LEFT(TRIM($C314),1)&lt;&gt;LEFT(TRIM($E314),1)),IF(OR($E314="",$F314=""),FALSE(),IFERROR(COUNTIF(INDIRECT("UNITS_"&amp;SUBSTITUTE(LEFT($E314,FIND(" ",$E314&amp;" ")-1),".","_")),$F314)=0,TRUE())),AND($B314&lt;&gt;"",OR(ISNUMBER(SEARCH("outro",LOWER($B314))),ISNUMBER(SEARCH("divers",LOWER($B314))),ISNUMBER(SEARCH("etc",LOWER($B314))))),OR(AND(ISNUMBER(SEARCH("comunic",LOWER($B314))),LEFT($E314,3)&lt;&gt;"4.4"),AND(ISNUMBER(SEARCH("monitor",LOWER($B314))),NOT(OR(LEFT($E314,3)="1.5",LEFT($E314,3)="2.5")))),AND($B314&lt;&gt;"",OR(LEFT($C314,1)="1",LEFT($C314,1)="2"),$D314=""),AND($D314&lt;&gt;"",NOT(OR(LEFT($C314,1)="1",LEFT($C314,1)="2"))),AND($D314&lt;&gt;"",COUNTIF(' PROJETO'!$B$14:$B$16,$D314)=0),IF($D314="",FALSE(),IF(COUNTIF(' PROJETO'!$B$14:$B$16,$D314)=0,FALSE(),IFERROR(INDEX(' PROJETO'!$C$14:$C$16,MATCH($D314,' PROJETO'!$B$14:$B$16,0))&lt;&gt;"Sim",FALSE()))))</f>
        <v>0</v>
      </c>
      <c r="AG314" s="21" t="b">
        <f>AND($AC314,$Y314&gt;'CONFG.  LISTAS'!$F$4,$Z314="",$AA314="")</f>
        <v>0</v>
      </c>
      <c r="AH314" s="21" t="str">
        <f t="shared" si="64"/>
        <v/>
      </c>
      <c r="AI314" s="43" t="str">
        <f ca="1">IF(NOT($AC314),"",IF(OR($B314="",$C314="",$E314="",$F314=""),"Preencha descrição, categoria, tipo e unidade.",IF(AND($B314&lt;&gt;"",OR(LEFT($C314,1)="1",LEFT($C314,1)="2"),$D314=""),"Informe a prática de restauração para itens diretos.",IF(AND($D314&lt;&gt;"",NOT(OR(LEFT($C314,1)="1",LEFT($C314,1)="2"))),"Custos indiretos não devem pertencer a uma prática específica.",IF(AND($D314&lt;&gt;"",COUNTIF(' PROJETO'!$B$14:$B$16,$D314)=0),"Prática de restauração inválida ou não cadastrada.",IF(IF($D314="",FALSE(),IF(COUNTIF(' PROJETO'!$B$14:$B$16,$D314)=0,FALSE(),IFERROR(INDEX(' PROJETO'!$C$14:$C$16,MATCH($D314,' PROJETO'!$B$14:$B$16,0))&lt;&gt;"Sim",FALSE()))),"A prática informada no item não foi selecionada na aba Projeto.",IF(AND(MAX($I314,$L314,$O314,$R314,$U314,$X314)&gt;'CONFG.  LISTAS'!$F$4,NOT(OR($Z314&lt;&gt;"",$AA314&lt;&gt;""))),"Memorial de cálculo ou anexo obrigatório não informado para item acima do limite.",IF(OR(AND($G314&lt;&gt;"",$H314&lt;&gt;"",OR($G314&lt;=0,$H314&lt;=0)),AND($J314&lt;&gt;"",$K314&lt;&gt;"",OR($J314&lt;=0,$K314&lt;=0)),AND($M314&lt;&gt;"",$N314&lt;&gt;"",OR($M314&lt;=0,$N314&lt;=0)),AND($P314&lt;&gt;"",$Q314&lt;&gt;"",OR($P314&lt;=0,$Q314&lt;=0)),AND($S314&lt;&gt;"",$T314&lt;&gt;"",OR($S314&lt;=0,$T314&lt;=0)),AND($V314&lt;&gt;"",$W314&lt;&gt;"",OR($V314&lt;=0,$W314&lt;=0))),"Revise os valores informados: valor unitário e quantidade devem ser maiores que zero.",IF(OR(AND($G314="",$H314&lt;&gt;""),AND($G314&lt;&gt;"",$H314=""),AND($J314="",$K314&lt;&gt;""),AND($J314&lt;&gt;"",$K314=""),AND($M314="",$N314&lt;&gt;""),AND($M314&lt;&gt;"",$N314=""),AND($P314="",$Q314&lt;&gt;""),AND($P314&lt;&gt;"",$Q314=""),AND($S314="",$T314&lt;&gt;""),AND($S314&lt;&gt;"",$T314=""),AND($V314="",$W314&lt;&gt;""),AND($V314&lt;&gt;"",$W314="")),"Há ano preenchido parcialmente: "&amp;TRIM(IF(AND($G314="",$H314&lt;&gt;""),"Ano 1 (falta valor unitário); ","")&amp;IF(AND($G314&lt;&gt;"",$H314=""),"Ano 1 (falta quantidade); ","")&amp;IF(AND($J314="",$K314&lt;&gt;""),"Ano 2 (falta valor unitário); ","")&amp;IF(AND($J314&lt;&gt;"",$K314=""),"Ano 2 (falta quantidade); ","")&amp;IF(AND($M314="",$N314&lt;&gt;""),"Ano 3 (falta valor unitário); ","")&amp;IF(AND($M314&lt;&gt;"",$N314=""),"Ano 3 (falta quantidade); ","")&amp;IF(AND($P314="",$Q314&lt;&gt;""),"Ano 4 (falta valor unitário); ","")&amp;IF(AND($P314&lt;&gt;"",$Q314=""),"Ano 4 (falta quantidade); ","")&amp;IF(AND($S314="",$T314&lt;&gt;""),"Ano 5 (falta valor unitário); ","")&amp;IF(AND($S314&lt;&gt;"",$T314=""),"Ano 5 (falta quantidade); ","")&amp;IF(AND($V314="",$W314&lt;&gt;""),"Ano 6 (falta valor unitário); ","")&amp;IF(AND($V314&lt;&gt;"",$W314=""),"Ano 6 (falta quantidade); ","")), IF(NOT(OR(AND($G314&lt;&gt;"",$H314&lt;&gt;""),AND($J314&lt;&gt;"",$K314&lt;&gt;""),AND($M314&lt;&gt;"",$N314&lt;&gt;""),AND($P314&lt;&gt;"",$Q314&lt;&gt;""),AND($S314&lt;&gt;"",$T314&lt;&gt;""),AND($V314&lt;&gt;"",$W314&lt;&gt;""))),"Informe pelo menos um ano completo com valor unitário e quantidade.",IF(AND($C314&lt;&gt;"",$E314&lt;&gt;"",LEFT(TRIM($C314),1)&lt;&gt;LEFT(TRIM($E314),1)),"Categoria e tipo estão incompatíveis.",IF(IF(OR($E314="",$F314=""),FALSE(),IFERROR(COUNTIF(INDIRECT("UNITS_"&amp;SUBSTITUTE(LEFT($E314,FIND(" ",$E314&amp;" ")-1),".","_")),$F314)=0,TRUE())),"Unidade incompatível com o tipo selecionado.",IF(OR(AND(ISNUMBER(SEARCH("comunic",LOWER($B314))),LEFT($E314,3)&lt;&gt;"4.4"),AND(ISNUMBER(SEARCH("monitor",LOWER($B314))),NOT(OR(LEFT($E314,3)="1.5",LEFT($E314,3)="2.5")))),"Revise a classificação do item conforme as regras de preenchimento.",IF(AND($B314&lt;&gt;"",OR(ISNUMBER(SEARCH("outro",LOWER($B314))),ISNUMBER(SEARCH("divers",LOWER($B314))),ISNUMBER(SEARCH("kit",LOWER($B314))),ISNUMBER(SEARCH("ferrament",LOWER($B314))),ISNUMBER(SEARCH("epi",LOWER($B314)))),NOT(OR($Z314&lt;&gt;"",$AA314&lt;&gt;""))),"Descrição muito genérica: detalhe melhor o item e registre o racional no memorial ou em anexo.",IF(AND($Y314=0,$B314&lt;&gt;"",OR($G314&lt;&gt;"",$H314&lt;&gt;"",$J314&lt;&gt;"",$K314&lt;&gt;"",$M314&lt;&gt;"",$N314&lt;&gt;"",$P314&lt;&gt;"",$Q314&lt;&gt;"",$S314&lt;&gt;"",$T314&lt;&gt;"",$V314&lt;&gt;"",$W314&lt;&gt;"")),"O item possui dados lançados, mas o total está zerado. Revise os valores informados.","")))))))))))))))</f>
        <v/>
      </c>
    </row>
    <row r="315" spans="1:35" ht="14.25" customHeight="1" x14ac:dyDescent="0.25">
      <c r="A315" s="57" t="str">
        <f t="shared" si="52"/>
        <v/>
      </c>
      <c r="B315" s="61"/>
      <c r="C315" s="61"/>
      <c r="D315" s="58"/>
      <c r="E315" s="61"/>
      <c r="F315" s="61"/>
      <c r="G315" s="272"/>
      <c r="H315" s="62"/>
      <c r="I315" s="273">
        <f t="shared" si="53"/>
        <v>0</v>
      </c>
      <c r="J315" s="272"/>
      <c r="K315" s="62"/>
      <c r="L315" s="270">
        <f t="shared" si="54"/>
        <v>0</v>
      </c>
      <c r="M315" s="272"/>
      <c r="N315" s="62"/>
      <c r="O315" s="270">
        <f t="shared" si="55"/>
        <v>0</v>
      </c>
      <c r="P315" s="272"/>
      <c r="Q315" s="62"/>
      <c r="R315" s="271">
        <f t="shared" si="56"/>
        <v>0</v>
      </c>
      <c r="S315" s="272"/>
      <c r="T315" s="62"/>
      <c r="U315" s="270">
        <f t="shared" si="57"/>
        <v>0</v>
      </c>
      <c r="V315" s="272"/>
      <c r="W315" s="62"/>
      <c r="X315" s="270">
        <f t="shared" si="58"/>
        <v>0</v>
      </c>
      <c r="Y315" s="270">
        <f t="shared" si="59"/>
        <v>0</v>
      </c>
      <c r="Z315" s="61"/>
      <c r="AA315" s="61"/>
      <c r="AB315" s="60" t="str">
        <f t="shared" si="60"/>
        <v/>
      </c>
      <c r="AC315" s="21" t="b">
        <f t="shared" si="61"/>
        <v>0</v>
      </c>
      <c r="AD315" s="21" t="b">
        <f t="shared" si="62"/>
        <v>0</v>
      </c>
      <c r="AE315" s="21" t="b">
        <f t="shared" si="63"/>
        <v>0</v>
      </c>
      <c r="AF315" s="21" t="b">
        <f ca="1">OR(AND($AC315,NOT($AD315)),AND($AC315,OR(AND($G315="",$H315&lt;&gt;""),AND($G315&lt;&gt;"",$H315=""),AND($J315="",$K315&lt;&gt;""),AND($J315&lt;&gt;"",$K315=""),AND($M315="",$N315&lt;&gt;""),AND($M315&lt;&gt;"",$N315=""),AND($P315="",$Q315&lt;&gt;""),AND($P315&lt;&gt;"",$Q315=""),AND($S315="",$T315&lt;&gt;""),AND($S315&lt;&gt;"",$T315=""),AND($V315="",$W315&lt;&gt;""),AND($V315&lt;&gt;"",$W315=""))),AND($C315&lt;&gt;"",$E315&lt;&gt;"",LEFT(TRIM($C315),1)&lt;&gt;LEFT(TRIM($E315),1)),IF(OR($E315="",$F315=""),FALSE(),IFERROR(COUNTIF(INDIRECT("UNITS_"&amp;SUBSTITUTE(LEFT($E315,FIND(" ",$E315&amp;" ")-1),".","_")),$F315)=0,TRUE())),AND($B315&lt;&gt;"",OR(ISNUMBER(SEARCH("outro",LOWER($B315))),ISNUMBER(SEARCH("divers",LOWER($B315))),ISNUMBER(SEARCH("etc",LOWER($B315))))),OR(AND(ISNUMBER(SEARCH("comunic",LOWER($B315))),LEFT($E315,3)&lt;&gt;"4.4"),AND(ISNUMBER(SEARCH("monitor",LOWER($B315))),NOT(OR(LEFT($E315,3)="1.5",LEFT($E315,3)="2.5")))),AND($B315&lt;&gt;"",OR(LEFT($C315,1)="1",LEFT($C315,1)="2"),$D315=""),AND($D315&lt;&gt;"",NOT(OR(LEFT($C315,1)="1",LEFT($C315,1)="2"))),AND($D315&lt;&gt;"",COUNTIF(' PROJETO'!$B$14:$B$16,$D315)=0),IF($D315="",FALSE(),IF(COUNTIF(' PROJETO'!$B$14:$B$16,$D315)=0,FALSE(),IFERROR(INDEX(' PROJETO'!$C$14:$C$16,MATCH($D315,' PROJETO'!$B$14:$B$16,0))&lt;&gt;"Sim",FALSE()))))</f>
        <v>0</v>
      </c>
      <c r="AG315" s="21" t="b">
        <f>AND($AC315,$Y315&gt;'CONFG.  LISTAS'!$F$4,$Z315="",$AA315="")</f>
        <v>0</v>
      </c>
      <c r="AH315" s="21" t="str">
        <f t="shared" si="64"/>
        <v/>
      </c>
      <c r="AI315" s="43" t="str">
        <f ca="1">IF(NOT($AC315),"",IF(OR($B315="",$C315="",$E315="",$F315=""),"Preencha descrição, categoria, tipo e unidade.",IF(AND($B315&lt;&gt;"",OR(LEFT($C315,1)="1",LEFT($C315,1)="2"),$D315=""),"Informe a prática de restauração para itens diretos.",IF(AND($D315&lt;&gt;"",NOT(OR(LEFT($C315,1)="1",LEFT($C315,1)="2"))),"Custos indiretos não devem pertencer a uma prática específica.",IF(AND($D315&lt;&gt;"",COUNTIF(' PROJETO'!$B$14:$B$16,$D315)=0),"Prática de restauração inválida ou não cadastrada.",IF(IF($D315="",FALSE(),IF(COUNTIF(' PROJETO'!$B$14:$B$16,$D315)=0,FALSE(),IFERROR(INDEX(' PROJETO'!$C$14:$C$16,MATCH($D315,' PROJETO'!$B$14:$B$16,0))&lt;&gt;"Sim",FALSE()))),"A prática informada no item não foi selecionada na aba Projeto.",IF(AND(MAX($I315,$L315,$O315,$R315,$U315,$X315)&gt;'CONFG.  LISTAS'!$F$4,NOT(OR($Z315&lt;&gt;"",$AA315&lt;&gt;""))),"Memorial de cálculo ou anexo obrigatório não informado para item acima do limite.",IF(OR(AND($G315&lt;&gt;"",$H315&lt;&gt;"",OR($G315&lt;=0,$H315&lt;=0)),AND($J315&lt;&gt;"",$K315&lt;&gt;"",OR($J315&lt;=0,$K315&lt;=0)),AND($M315&lt;&gt;"",$N315&lt;&gt;"",OR($M315&lt;=0,$N315&lt;=0)),AND($P315&lt;&gt;"",$Q315&lt;&gt;"",OR($P315&lt;=0,$Q315&lt;=0)),AND($S315&lt;&gt;"",$T315&lt;&gt;"",OR($S315&lt;=0,$T315&lt;=0)),AND($V315&lt;&gt;"",$W315&lt;&gt;"",OR($V315&lt;=0,$W315&lt;=0))),"Revise os valores informados: valor unitário e quantidade devem ser maiores que zero.",IF(OR(AND($G315="",$H315&lt;&gt;""),AND($G315&lt;&gt;"",$H315=""),AND($J315="",$K315&lt;&gt;""),AND($J315&lt;&gt;"",$K315=""),AND($M315="",$N315&lt;&gt;""),AND($M315&lt;&gt;"",$N315=""),AND($P315="",$Q315&lt;&gt;""),AND($P315&lt;&gt;"",$Q315=""),AND($S315="",$T315&lt;&gt;""),AND($S315&lt;&gt;"",$T315=""),AND($V315="",$W315&lt;&gt;""),AND($V315&lt;&gt;"",$W315="")),"Há ano preenchido parcialmente: "&amp;TRIM(IF(AND($G315="",$H315&lt;&gt;""),"Ano 1 (falta valor unitário); ","")&amp;IF(AND($G315&lt;&gt;"",$H315=""),"Ano 1 (falta quantidade); ","")&amp;IF(AND($J315="",$K315&lt;&gt;""),"Ano 2 (falta valor unitário); ","")&amp;IF(AND($J315&lt;&gt;"",$K315=""),"Ano 2 (falta quantidade); ","")&amp;IF(AND($M315="",$N315&lt;&gt;""),"Ano 3 (falta valor unitário); ","")&amp;IF(AND($M315&lt;&gt;"",$N315=""),"Ano 3 (falta quantidade); ","")&amp;IF(AND($P315="",$Q315&lt;&gt;""),"Ano 4 (falta valor unitário); ","")&amp;IF(AND($P315&lt;&gt;"",$Q315=""),"Ano 4 (falta quantidade); ","")&amp;IF(AND($S315="",$T315&lt;&gt;""),"Ano 5 (falta valor unitário); ","")&amp;IF(AND($S315&lt;&gt;"",$T315=""),"Ano 5 (falta quantidade); ","")&amp;IF(AND($V315="",$W315&lt;&gt;""),"Ano 6 (falta valor unitário); ","")&amp;IF(AND($V315&lt;&gt;"",$W315=""),"Ano 6 (falta quantidade); ","")), IF(NOT(OR(AND($G315&lt;&gt;"",$H315&lt;&gt;""),AND($J315&lt;&gt;"",$K315&lt;&gt;""),AND($M315&lt;&gt;"",$N315&lt;&gt;""),AND($P315&lt;&gt;"",$Q315&lt;&gt;""),AND($S315&lt;&gt;"",$T315&lt;&gt;""),AND($V315&lt;&gt;"",$W315&lt;&gt;""))),"Informe pelo menos um ano completo com valor unitário e quantidade.",IF(AND($C315&lt;&gt;"",$E315&lt;&gt;"",LEFT(TRIM($C315),1)&lt;&gt;LEFT(TRIM($E315),1)),"Categoria e tipo estão incompatíveis.",IF(IF(OR($E315="",$F315=""),FALSE(),IFERROR(COUNTIF(INDIRECT("UNITS_"&amp;SUBSTITUTE(LEFT($E315,FIND(" ",$E315&amp;" ")-1),".","_")),$F315)=0,TRUE())),"Unidade incompatível com o tipo selecionado.",IF(OR(AND(ISNUMBER(SEARCH("comunic",LOWER($B315))),LEFT($E315,3)&lt;&gt;"4.4"),AND(ISNUMBER(SEARCH("monitor",LOWER($B315))),NOT(OR(LEFT($E315,3)="1.5",LEFT($E315,3)="2.5")))),"Revise a classificação do item conforme as regras de preenchimento.",IF(AND($B315&lt;&gt;"",OR(ISNUMBER(SEARCH("outro",LOWER($B315))),ISNUMBER(SEARCH("divers",LOWER($B315))),ISNUMBER(SEARCH("kit",LOWER($B315))),ISNUMBER(SEARCH("ferrament",LOWER($B315))),ISNUMBER(SEARCH("epi",LOWER($B315)))),NOT(OR($Z315&lt;&gt;"",$AA315&lt;&gt;""))),"Descrição muito genérica: detalhe melhor o item e registre o racional no memorial ou em anexo.",IF(AND($Y315=0,$B315&lt;&gt;"",OR($G315&lt;&gt;"",$H315&lt;&gt;"",$J315&lt;&gt;"",$K315&lt;&gt;"",$M315&lt;&gt;"",$N315&lt;&gt;"",$P315&lt;&gt;"",$Q315&lt;&gt;"",$S315&lt;&gt;"",$T315&lt;&gt;"",$V315&lt;&gt;"",$W315&lt;&gt;"")),"O item possui dados lançados, mas o total está zerado. Revise os valores informados.","")))))))))))))))</f>
        <v/>
      </c>
    </row>
    <row r="316" spans="1:35" ht="14.25" customHeight="1" x14ac:dyDescent="0.25">
      <c r="A316" s="57" t="str">
        <f t="shared" si="52"/>
        <v/>
      </c>
      <c r="B316" s="58"/>
      <c r="C316" s="58"/>
      <c r="D316" s="58"/>
      <c r="E316" s="58"/>
      <c r="F316" s="58"/>
      <c r="G316" s="269"/>
      <c r="H316" s="59"/>
      <c r="I316" s="273">
        <f t="shared" si="53"/>
        <v>0</v>
      </c>
      <c r="J316" s="269"/>
      <c r="K316" s="59"/>
      <c r="L316" s="270">
        <f t="shared" si="54"/>
        <v>0</v>
      </c>
      <c r="M316" s="269"/>
      <c r="N316" s="59"/>
      <c r="O316" s="270">
        <f t="shared" si="55"/>
        <v>0</v>
      </c>
      <c r="P316" s="269"/>
      <c r="Q316" s="59"/>
      <c r="R316" s="271">
        <f t="shared" si="56"/>
        <v>0</v>
      </c>
      <c r="S316" s="269"/>
      <c r="T316" s="59"/>
      <c r="U316" s="270">
        <f t="shared" si="57"/>
        <v>0</v>
      </c>
      <c r="V316" s="269"/>
      <c r="W316" s="59"/>
      <c r="X316" s="270">
        <f t="shared" si="58"/>
        <v>0</v>
      </c>
      <c r="Y316" s="270">
        <f t="shared" si="59"/>
        <v>0</v>
      </c>
      <c r="Z316" s="58"/>
      <c r="AA316" s="58"/>
      <c r="AB316" s="60" t="str">
        <f t="shared" si="60"/>
        <v/>
      </c>
      <c r="AC316" s="21" t="b">
        <f t="shared" si="61"/>
        <v>0</v>
      </c>
      <c r="AD316" s="21" t="b">
        <f t="shared" si="62"/>
        <v>0</v>
      </c>
      <c r="AE316" s="21" t="b">
        <f t="shared" si="63"/>
        <v>0</v>
      </c>
      <c r="AF316" s="21" t="b">
        <f ca="1">OR(AND($AC316,NOT($AD316)),AND($AC316,OR(AND($G316="",$H316&lt;&gt;""),AND($G316&lt;&gt;"",$H316=""),AND($J316="",$K316&lt;&gt;""),AND($J316&lt;&gt;"",$K316=""),AND($M316="",$N316&lt;&gt;""),AND($M316&lt;&gt;"",$N316=""),AND($P316="",$Q316&lt;&gt;""),AND($P316&lt;&gt;"",$Q316=""),AND($S316="",$T316&lt;&gt;""),AND($S316&lt;&gt;"",$T316=""),AND($V316="",$W316&lt;&gt;""),AND($V316&lt;&gt;"",$W316=""))),AND($C316&lt;&gt;"",$E316&lt;&gt;"",LEFT(TRIM($C316),1)&lt;&gt;LEFT(TRIM($E316),1)),IF(OR($E316="",$F316=""),FALSE(),IFERROR(COUNTIF(INDIRECT("UNITS_"&amp;SUBSTITUTE(LEFT($E316,FIND(" ",$E316&amp;" ")-1),".","_")),$F316)=0,TRUE())),AND($B316&lt;&gt;"",OR(ISNUMBER(SEARCH("outro",LOWER($B316))),ISNUMBER(SEARCH("divers",LOWER($B316))),ISNUMBER(SEARCH("etc",LOWER($B316))))),OR(AND(ISNUMBER(SEARCH("comunic",LOWER($B316))),LEFT($E316,3)&lt;&gt;"4.4"),AND(ISNUMBER(SEARCH("monitor",LOWER($B316))),NOT(OR(LEFT($E316,3)="1.5",LEFT($E316,3)="2.5")))),AND($B316&lt;&gt;"",OR(LEFT($C316,1)="1",LEFT($C316,1)="2"),$D316=""),AND($D316&lt;&gt;"",NOT(OR(LEFT($C316,1)="1",LEFT($C316,1)="2"))),AND($D316&lt;&gt;"",COUNTIF(' PROJETO'!$B$14:$B$16,$D316)=0),IF($D316="",FALSE(),IF(COUNTIF(' PROJETO'!$B$14:$B$16,$D316)=0,FALSE(),IFERROR(INDEX(' PROJETO'!$C$14:$C$16,MATCH($D316,' PROJETO'!$B$14:$B$16,0))&lt;&gt;"Sim",FALSE()))))</f>
        <v>0</v>
      </c>
      <c r="AG316" s="21" t="b">
        <f>AND($AC316,$Y316&gt;'CONFG.  LISTAS'!$F$4,$Z316="",$AA316="")</f>
        <v>0</v>
      </c>
      <c r="AH316" s="21" t="str">
        <f t="shared" si="64"/>
        <v/>
      </c>
      <c r="AI316" s="43" t="str">
        <f ca="1">IF(NOT($AC316),"",IF(OR($B316="",$C316="",$E316="",$F316=""),"Preencha descrição, categoria, tipo e unidade.",IF(AND($B316&lt;&gt;"",OR(LEFT($C316,1)="1",LEFT($C316,1)="2"),$D316=""),"Informe a prática de restauração para itens diretos.",IF(AND($D316&lt;&gt;"",NOT(OR(LEFT($C316,1)="1",LEFT($C316,1)="2"))),"Custos indiretos não devem pertencer a uma prática específica.",IF(AND($D316&lt;&gt;"",COUNTIF(' PROJETO'!$B$14:$B$16,$D316)=0),"Prática de restauração inválida ou não cadastrada.",IF(IF($D316="",FALSE(),IF(COUNTIF(' PROJETO'!$B$14:$B$16,$D316)=0,FALSE(),IFERROR(INDEX(' PROJETO'!$C$14:$C$16,MATCH($D316,' PROJETO'!$B$14:$B$16,0))&lt;&gt;"Sim",FALSE()))),"A prática informada no item não foi selecionada na aba Projeto.",IF(AND(MAX($I316,$L316,$O316,$R316,$U316,$X316)&gt;'CONFG.  LISTAS'!$F$4,NOT(OR($Z316&lt;&gt;"",$AA316&lt;&gt;""))),"Memorial de cálculo ou anexo obrigatório não informado para item acima do limite.",IF(OR(AND($G316&lt;&gt;"",$H316&lt;&gt;"",OR($G316&lt;=0,$H316&lt;=0)),AND($J316&lt;&gt;"",$K316&lt;&gt;"",OR($J316&lt;=0,$K316&lt;=0)),AND($M316&lt;&gt;"",$N316&lt;&gt;"",OR($M316&lt;=0,$N316&lt;=0)),AND($P316&lt;&gt;"",$Q316&lt;&gt;"",OR($P316&lt;=0,$Q316&lt;=0)),AND($S316&lt;&gt;"",$T316&lt;&gt;"",OR($S316&lt;=0,$T316&lt;=0)),AND($V316&lt;&gt;"",$W316&lt;&gt;"",OR($V316&lt;=0,$W316&lt;=0))),"Revise os valores informados: valor unitário e quantidade devem ser maiores que zero.",IF(OR(AND($G316="",$H316&lt;&gt;""),AND($G316&lt;&gt;"",$H316=""),AND($J316="",$K316&lt;&gt;""),AND($J316&lt;&gt;"",$K316=""),AND($M316="",$N316&lt;&gt;""),AND($M316&lt;&gt;"",$N316=""),AND($P316="",$Q316&lt;&gt;""),AND($P316&lt;&gt;"",$Q316=""),AND($S316="",$T316&lt;&gt;""),AND($S316&lt;&gt;"",$T316=""),AND($V316="",$W316&lt;&gt;""),AND($V316&lt;&gt;"",$W316="")),"Há ano preenchido parcialmente: "&amp;TRIM(IF(AND($G316="",$H316&lt;&gt;""),"Ano 1 (falta valor unitário); ","")&amp;IF(AND($G316&lt;&gt;"",$H316=""),"Ano 1 (falta quantidade); ","")&amp;IF(AND($J316="",$K316&lt;&gt;""),"Ano 2 (falta valor unitário); ","")&amp;IF(AND($J316&lt;&gt;"",$K316=""),"Ano 2 (falta quantidade); ","")&amp;IF(AND($M316="",$N316&lt;&gt;""),"Ano 3 (falta valor unitário); ","")&amp;IF(AND($M316&lt;&gt;"",$N316=""),"Ano 3 (falta quantidade); ","")&amp;IF(AND($P316="",$Q316&lt;&gt;""),"Ano 4 (falta valor unitário); ","")&amp;IF(AND($P316&lt;&gt;"",$Q316=""),"Ano 4 (falta quantidade); ","")&amp;IF(AND($S316="",$T316&lt;&gt;""),"Ano 5 (falta valor unitário); ","")&amp;IF(AND($S316&lt;&gt;"",$T316=""),"Ano 5 (falta quantidade); ","")&amp;IF(AND($V316="",$W316&lt;&gt;""),"Ano 6 (falta valor unitário); ","")&amp;IF(AND($V316&lt;&gt;"",$W316=""),"Ano 6 (falta quantidade); ","")), IF(NOT(OR(AND($G316&lt;&gt;"",$H316&lt;&gt;""),AND($J316&lt;&gt;"",$K316&lt;&gt;""),AND($M316&lt;&gt;"",$N316&lt;&gt;""),AND($P316&lt;&gt;"",$Q316&lt;&gt;""),AND($S316&lt;&gt;"",$T316&lt;&gt;""),AND($V316&lt;&gt;"",$W316&lt;&gt;""))),"Informe pelo menos um ano completo com valor unitário e quantidade.",IF(AND($C316&lt;&gt;"",$E316&lt;&gt;"",LEFT(TRIM($C316),1)&lt;&gt;LEFT(TRIM($E316),1)),"Categoria e tipo estão incompatíveis.",IF(IF(OR($E316="",$F316=""),FALSE(),IFERROR(COUNTIF(INDIRECT("UNITS_"&amp;SUBSTITUTE(LEFT($E316,FIND(" ",$E316&amp;" ")-1),".","_")),$F316)=0,TRUE())),"Unidade incompatível com o tipo selecionado.",IF(OR(AND(ISNUMBER(SEARCH("comunic",LOWER($B316))),LEFT($E316,3)&lt;&gt;"4.4"),AND(ISNUMBER(SEARCH("monitor",LOWER($B316))),NOT(OR(LEFT($E316,3)="1.5",LEFT($E316,3)="2.5")))),"Revise a classificação do item conforme as regras de preenchimento.",IF(AND($B316&lt;&gt;"",OR(ISNUMBER(SEARCH("outro",LOWER($B316))),ISNUMBER(SEARCH("divers",LOWER($B316))),ISNUMBER(SEARCH("kit",LOWER($B316))),ISNUMBER(SEARCH("ferrament",LOWER($B316))),ISNUMBER(SEARCH("epi",LOWER($B316)))),NOT(OR($Z316&lt;&gt;"",$AA316&lt;&gt;""))),"Descrição muito genérica: detalhe melhor o item e registre o racional no memorial ou em anexo.",IF(AND($Y316=0,$B316&lt;&gt;"",OR($G316&lt;&gt;"",$H316&lt;&gt;"",$J316&lt;&gt;"",$K316&lt;&gt;"",$M316&lt;&gt;"",$N316&lt;&gt;"",$P316&lt;&gt;"",$Q316&lt;&gt;"",$S316&lt;&gt;"",$T316&lt;&gt;"",$V316&lt;&gt;"",$W316&lt;&gt;"")),"O item possui dados lançados, mas o total está zerado. Revise os valores informados.","")))))))))))))))</f>
        <v/>
      </c>
    </row>
    <row r="317" spans="1:35" ht="14.25" customHeight="1" x14ac:dyDescent="0.25">
      <c r="A317" s="57" t="str">
        <f t="shared" si="52"/>
        <v/>
      </c>
      <c r="B317" s="61"/>
      <c r="C317" s="61"/>
      <c r="D317" s="58"/>
      <c r="E317" s="61"/>
      <c r="F317" s="61"/>
      <c r="G317" s="272"/>
      <c r="H317" s="62"/>
      <c r="I317" s="273">
        <f t="shared" si="53"/>
        <v>0</v>
      </c>
      <c r="J317" s="272"/>
      <c r="K317" s="62"/>
      <c r="L317" s="270">
        <f t="shared" si="54"/>
        <v>0</v>
      </c>
      <c r="M317" s="272"/>
      <c r="N317" s="62"/>
      <c r="O317" s="270">
        <f t="shared" si="55"/>
        <v>0</v>
      </c>
      <c r="P317" s="272"/>
      <c r="Q317" s="62"/>
      <c r="R317" s="271">
        <f t="shared" si="56"/>
        <v>0</v>
      </c>
      <c r="S317" s="272"/>
      <c r="T317" s="62"/>
      <c r="U317" s="270">
        <f t="shared" si="57"/>
        <v>0</v>
      </c>
      <c r="V317" s="272"/>
      <c r="W317" s="62"/>
      <c r="X317" s="270">
        <f t="shared" si="58"/>
        <v>0</v>
      </c>
      <c r="Y317" s="270">
        <f t="shared" si="59"/>
        <v>0</v>
      </c>
      <c r="Z317" s="61"/>
      <c r="AA317" s="61"/>
      <c r="AB317" s="60" t="str">
        <f t="shared" si="60"/>
        <v/>
      </c>
      <c r="AC317" s="21" t="b">
        <f t="shared" si="61"/>
        <v>0</v>
      </c>
      <c r="AD317" s="21" t="b">
        <f t="shared" si="62"/>
        <v>0</v>
      </c>
      <c r="AE317" s="21" t="b">
        <f t="shared" si="63"/>
        <v>0</v>
      </c>
      <c r="AF317" s="21" t="b">
        <f ca="1">OR(AND($AC317,NOT($AD317)),AND($AC317,OR(AND($G317="",$H317&lt;&gt;""),AND($G317&lt;&gt;"",$H317=""),AND($J317="",$K317&lt;&gt;""),AND($J317&lt;&gt;"",$K317=""),AND($M317="",$N317&lt;&gt;""),AND($M317&lt;&gt;"",$N317=""),AND($P317="",$Q317&lt;&gt;""),AND($P317&lt;&gt;"",$Q317=""),AND($S317="",$T317&lt;&gt;""),AND($S317&lt;&gt;"",$T317=""),AND($V317="",$W317&lt;&gt;""),AND($V317&lt;&gt;"",$W317=""))),AND($C317&lt;&gt;"",$E317&lt;&gt;"",LEFT(TRIM($C317),1)&lt;&gt;LEFT(TRIM($E317),1)),IF(OR($E317="",$F317=""),FALSE(),IFERROR(COUNTIF(INDIRECT("UNITS_"&amp;SUBSTITUTE(LEFT($E317,FIND(" ",$E317&amp;" ")-1),".","_")),$F317)=0,TRUE())),AND($B317&lt;&gt;"",OR(ISNUMBER(SEARCH("outro",LOWER($B317))),ISNUMBER(SEARCH("divers",LOWER($B317))),ISNUMBER(SEARCH("etc",LOWER($B317))))),OR(AND(ISNUMBER(SEARCH("comunic",LOWER($B317))),LEFT($E317,3)&lt;&gt;"4.4"),AND(ISNUMBER(SEARCH("monitor",LOWER($B317))),NOT(OR(LEFT($E317,3)="1.5",LEFT($E317,3)="2.5")))),AND($B317&lt;&gt;"",OR(LEFT($C317,1)="1",LEFT($C317,1)="2"),$D317=""),AND($D317&lt;&gt;"",NOT(OR(LEFT($C317,1)="1",LEFT($C317,1)="2"))),AND($D317&lt;&gt;"",COUNTIF(' PROJETO'!$B$14:$B$16,$D317)=0),IF($D317="",FALSE(),IF(COUNTIF(' PROJETO'!$B$14:$B$16,$D317)=0,FALSE(),IFERROR(INDEX(' PROJETO'!$C$14:$C$16,MATCH($D317,' PROJETO'!$B$14:$B$16,0))&lt;&gt;"Sim",FALSE()))))</f>
        <v>0</v>
      </c>
      <c r="AG317" s="21" t="b">
        <f>AND($AC317,$Y317&gt;'CONFG.  LISTAS'!$F$4,$Z317="",$AA317="")</f>
        <v>0</v>
      </c>
      <c r="AH317" s="21" t="str">
        <f t="shared" si="64"/>
        <v/>
      </c>
      <c r="AI317" s="43" t="str">
        <f ca="1">IF(NOT($AC317),"",IF(OR($B317="",$C317="",$E317="",$F317=""),"Preencha descrição, categoria, tipo e unidade.",IF(AND($B317&lt;&gt;"",OR(LEFT($C317,1)="1",LEFT($C317,1)="2"),$D317=""),"Informe a prática de restauração para itens diretos.",IF(AND($D317&lt;&gt;"",NOT(OR(LEFT($C317,1)="1",LEFT($C317,1)="2"))),"Custos indiretos não devem pertencer a uma prática específica.",IF(AND($D317&lt;&gt;"",COUNTIF(' PROJETO'!$B$14:$B$16,$D317)=0),"Prática de restauração inválida ou não cadastrada.",IF(IF($D317="",FALSE(),IF(COUNTIF(' PROJETO'!$B$14:$B$16,$D317)=0,FALSE(),IFERROR(INDEX(' PROJETO'!$C$14:$C$16,MATCH($D317,' PROJETO'!$B$14:$B$16,0))&lt;&gt;"Sim",FALSE()))),"A prática informada no item não foi selecionada na aba Projeto.",IF(AND(MAX($I317,$L317,$O317,$R317,$U317,$X317)&gt;'CONFG.  LISTAS'!$F$4,NOT(OR($Z317&lt;&gt;"",$AA317&lt;&gt;""))),"Memorial de cálculo ou anexo obrigatório não informado para item acima do limite.",IF(OR(AND($G317&lt;&gt;"",$H317&lt;&gt;"",OR($G317&lt;=0,$H317&lt;=0)),AND($J317&lt;&gt;"",$K317&lt;&gt;"",OR($J317&lt;=0,$K317&lt;=0)),AND($M317&lt;&gt;"",$N317&lt;&gt;"",OR($M317&lt;=0,$N317&lt;=0)),AND($P317&lt;&gt;"",$Q317&lt;&gt;"",OR($P317&lt;=0,$Q317&lt;=0)),AND($S317&lt;&gt;"",$T317&lt;&gt;"",OR($S317&lt;=0,$T317&lt;=0)),AND($V317&lt;&gt;"",$W317&lt;&gt;"",OR($V317&lt;=0,$W317&lt;=0))),"Revise os valores informados: valor unitário e quantidade devem ser maiores que zero.",IF(OR(AND($G317="",$H317&lt;&gt;""),AND($G317&lt;&gt;"",$H317=""),AND($J317="",$K317&lt;&gt;""),AND($J317&lt;&gt;"",$K317=""),AND($M317="",$N317&lt;&gt;""),AND($M317&lt;&gt;"",$N317=""),AND($P317="",$Q317&lt;&gt;""),AND($P317&lt;&gt;"",$Q317=""),AND($S317="",$T317&lt;&gt;""),AND($S317&lt;&gt;"",$T317=""),AND($V317="",$W317&lt;&gt;""),AND($V317&lt;&gt;"",$W317="")),"Há ano preenchido parcialmente: "&amp;TRIM(IF(AND($G317="",$H317&lt;&gt;""),"Ano 1 (falta valor unitário); ","")&amp;IF(AND($G317&lt;&gt;"",$H317=""),"Ano 1 (falta quantidade); ","")&amp;IF(AND($J317="",$K317&lt;&gt;""),"Ano 2 (falta valor unitário); ","")&amp;IF(AND($J317&lt;&gt;"",$K317=""),"Ano 2 (falta quantidade); ","")&amp;IF(AND($M317="",$N317&lt;&gt;""),"Ano 3 (falta valor unitário); ","")&amp;IF(AND($M317&lt;&gt;"",$N317=""),"Ano 3 (falta quantidade); ","")&amp;IF(AND($P317="",$Q317&lt;&gt;""),"Ano 4 (falta valor unitário); ","")&amp;IF(AND($P317&lt;&gt;"",$Q317=""),"Ano 4 (falta quantidade); ","")&amp;IF(AND($S317="",$T317&lt;&gt;""),"Ano 5 (falta valor unitário); ","")&amp;IF(AND($S317&lt;&gt;"",$T317=""),"Ano 5 (falta quantidade); ","")&amp;IF(AND($V317="",$W317&lt;&gt;""),"Ano 6 (falta valor unitário); ","")&amp;IF(AND($V317&lt;&gt;"",$W317=""),"Ano 6 (falta quantidade); ","")), IF(NOT(OR(AND($G317&lt;&gt;"",$H317&lt;&gt;""),AND($J317&lt;&gt;"",$K317&lt;&gt;""),AND($M317&lt;&gt;"",$N317&lt;&gt;""),AND($P317&lt;&gt;"",$Q317&lt;&gt;""),AND($S317&lt;&gt;"",$T317&lt;&gt;""),AND($V317&lt;&gt;"",$W317&lt;&gt;""))),"Informe pelo menos um ano completo com valor unitário e quantidade.",IF(AND($C317&lt;&gt;"",$E317&lt;&gt;"",LEFT(TRIM($C317),1)&lt;&gt;LEFT(TRIM($E317),1)),"Categoria e tipo estão incompatíveis.",IF(IF(OR($E317="",$F317=""),FALSE(),IFERROR(COUNTIF(INDIRECT("UNITS_"&amp;SUBSTITUTE(LEFT($E317,FIND(" ",$E317&amp;" ")-1),".","_")),$F317)=0,TRUE())),"Unidade incompatível com o tipo selecionado.",IF(OR(AND(ISNUMBER(SEARCH("comunic",LOWER($B317))),LEFT($E317,3)&lt;&gt;"4.4"),AND(ISNUMBER(SEARCH("monitor",LOWER($B317))),NOT(OR(LEFT($E317,3)="1.5",LEFT($E317,3)="2.5")))),"Revise a classificação do item conforme as regras de preenchimento.",IF(AND($B317&lt;&gt;"",OR(ISNUMBER(SEARCH("outro",LOWER($B317))),ISNUMBER(SEARCH("divers",LOWER($B317))),ISNUMBER(SEARCH("kit",LOWER($B317))),ISNUMBER(SEARCH("ferrament",LOWER($B317))),ISNUMBER(SEARCH("epi",LOWER($B317)))),NOT(OR($Z317&lt;&gt;"",$AA317&lt;&gt;""))),"Descrição muito genérica: detalhe melhor o item e registre o racional no memorial ou em anexo.",IF(AND($Y317=0,$B317&lt;&gt;"",OR($G317&lt;&gt;"",$H317&lt;&gt;"",$J317&lt;&gt;"",$K317&lt;&gt;"",$M317&lt;&gt;"",$N317&lt;&gt;"",$P317&lt;&gt;"",$Q317&lt;&gt;"",$S317&lt;&gt;"",$T317&lt;&gt;"",$V317&lt;&gt;"",$W317&lt;&gt;"")),"O item possui dados lançados, mas o total está zerado. Revise os valores informados.","")))))))))))))))</f>
        <v/>
      </c>
    </row>
    <row r="318" spans="1:35" ht="14.25" customHeight="1" x14ac:dyDescent="0.25">
      <c r="A318" s="57" t="str">
        <f t="shared" si="52"/>
        <v/>
      </c>
      <c r="B318" s="58"/>
      <c r="C318" s="58"/>
      <c r="D318" s="58"/>
      <c r="E318" s="58"/>
      <c r="F318" s="58"/>
      <c r="G318" s="269"/>
      <c r="H318" s="59"/>
      <c r="I318" s="273">
        <f t="shared" si="53"/>
        <v>0</v>
      </c>
      <c r="J318" s="269"/>
      <c r="K318" s="59"/>
      <c r="L318" s="270">
        <f t="shared" si="54"/>
        <v>0</v>
      </c>
      <c r="M318" s="269"/>
      <c r="N318" s="59"/>
      <c r="O318" s="270">
        <f t="shared" si="55"/>
        <v>0</v>
      </c>
      <c r="P318" s="269"/>
      <c r="Q318" s="59"/>
      <c r="R318" s="271">
        <f t="shared" si="56"/>
        <v>0</v>
      </c>
      <c r="S318" s="269"/>
      <c r="T318" s="59"/>
      <c r="U318" s="270">
        <f t="shared" si="57"/>
        <v>0</v>
      </c>
      <c r="V318" s="269"/>
      <c r="W318" s="59"/>
      <c r="X318" s="270">
        <f t="shared" si="58"/>
        <v>0</v>
      </c>
      <c r="Y318" s="270">
        <f t="shared" si="59"/>
        <v>0</v>
      </c>
      <c r="Z318" s="58"/>
      <c r="AA318" s="58"/>
      <c r="AB318" s="60" t="str">
        <f t="shared" si="60"/>
        <v/>
      </c>
      <c r="AC318" s="21" t="b">
        <f t="shared" si="61"/>
        <v>0</v>
      </c>
      <c r="AD318" s="21" t="b">
        <f t="shared" si="62"/>
        <v>0</v>
      </c>
      <c r="AE318" s="21" t="b">
        <f t="shared" si="63"/>
        <v>0</v>
      </c>
      <c r="AF318" s="21" t="b">
        <f ca="1">OR(AND($AC318,NOT($AD318)),AND($AC318,OR(AND($G318="",$H318&lt;&gt;""),AND($G318&lt;&gt;"",$H318=""),AND($J318="",$K318&lt;&gt;""),AND($J318&lt;&gt;"",$K318=""),AND($M318="",$N318&lt;&gt;""),AND($M318&lt;&gt;"",$N318=""),AND($P318="",$Q318&lt;&gt;""),AND($P318&lt;&gt;"",$Q318=""),AND($S318="",$T318&lt;&gt;""),AND($S318&lt;&gt;"",$T318=""),AND($V318="",$W318&lt;&gt;""),AND($V318&lt;&gt;"",$W318=""))),AND($C318&lt;&gt;"",$E318&lt;&gt;"",LEFT(TRIM($C318),1)&lt;&gt;LEFT(TRIM($E318),1)),IF(OR($E318="",$F318=""),FALSE(),IFERROR(COUNTIF(INDIRECT("UNITS_"&amp;SUBSTITUTE(LEFT($E318,FIND(" ",$E318&amp;" ")-1),".","_")),$F318)=0,TRUE())),AND($B318&lt;&gt;"",OR(ISNUMBER(SEARCH("outro",LOWER($B318))),ISNUMBER(SEARCH("divers",LOWER($B318))),ISNUMBER(SEARCH("etc",LOWER($B318))))),OR(AND(ISNUMBER(SEARCH("comunic",LOWER($B318))),LEFT($E318,3)&lt;&gt;"4.4"),AND(ISNUMBER(SEARCH("monitor",LOWER($B318))),NOT(OR(LEFT($E318,3)="1.5",LEFT($E318,3)="2.5")))),AND($B318&lt;&gt;"",OR(LEFT($C318,1)="1",LEFT($C318,1)="2"),$D318=""),AND($D318&lt;&gt;"",NOT(OR(LEFT($C318,1)="1",LEFT($C318,1)="2"))),AND($D318&lt;&gt;"",COUNTIF(' PROJETO'!$B$14:$B$16,$D318)=0),IF($D318="",FALSE(),IF(COUNTIF(' PROJETO'!$B$14:$B$16,$D318)=0,FALSE(),IFERROR(INDEX(' PROJETO'!$C$14:$C$16,MATCH($D318,' PROJETO'!$B$14:$B$16,0))&lt;&gt;"Sim",FALSE()))))</f>
        <v>0</v>
      </c>
      <c r="AG318" s="21" t="b">
        <f>AND($AC318,$Y318&gt;'CONFG.  LISTAS'!$F$4,$Z318="",$AA318="")</f>
        <v>0</v>
      </c>
      <c r="AH318" s="21" t="str">
        <f t="shared" si="64"/>
        <v/>
      </c>
      <c r="AI318" s="43" t="str">
        <f ca="1">IF(NOT($AC318),"",IF(OR($B318="",$C318="",$E318="",$F318=""),"Preencha descrição, categoria, tipo e unidade.",IF(AND($B318&lt;&gt;"",OR(LEFT($C318,1)="1",LEFT($C318,1)="2"),$D318=""),"Informe a prática de restauração para itens diretos.",IF(AND($D318&lt;&gt;"",NOT(OR(LEFT($C318,1)="1",LEFT($C318,1)="2"))),"Custos indiretos não devem pertencer a uma prática específica.",IF(AND($D318&lt;&gt;"",COUNTIF(' PROJETO'!$B$14:$B$16,$D318)=0),"Prática de restauração inválida ou não cadastrada.",IF(IF($D318="",FALSE(),IF(COUNTIF(' PROJETO'!$B$14:$B$16,$D318)=0,FALSE(),IFERROR(INDEX(' PROJETO'!$C$14:$C$16,MATCH($D318,' PROJETO'!$B$14:$B$16,0))&lt;&gt;"Sim",FALSE()))),"A prática informada no item não foi selecionada na aba Projeto.",IF(AND(MAX($I318,$L318,$O318,$R318,$U318,$X318)&gt;'CONFG.  LISTAS'!$F$4,NOT(OR($Z318&lt;&gt;"",$AA318&lt;&gt;""))),"Memorial de cálculo ou anexo obrigatório não informado para item acima do limite.",IF(OR(AND($G318&lt;&gt;"",$H318&lt;&gt;"",OR($G318&lt;=0,$H318&lt;=0)),AND($J318&lt;&gt;"",$K318&lt;&gt;"",OR($J318&lt;=0,$K318&lt;=0)),AND($M318&lt;&gt;"",$N318&lt;&gt;"",OR($M318&lt;=0,$N318&lt;=0)),AND($P318&lt;&gt;"",$Q318&lt;&gt;"",OR($P318&lt;=0,$Q318&lt;=0)),AND($S318&lt;&gt;"",$T318&lt;&gt;"",OR($S318&lt;=0,$T318&lt;=0)),AND($V318&lt;&gt;"",$W318&lt;&gt;"",OR($V318&lt;=0,$W318&lt;=0))),"Revise os valores informados: valor unitário e quantidade devem ser maiores que zero.",IF(OR(AND($G318="",$H318&lt;&gt;""),AND($G318&lt;&gt;"",$H318=""),AND($J318="",$K318&lt;&gt;""),AND($J318&lt;&gt;"",$K318=""),AND($M318="",$N318&lt;&gt;""),AND($M318&lt;&gt;"",$N318=""),AND($P318="",$Q318&lt;&gt;""),AND($P318&lt;&gt;"",$Q318=""),AND($S318="",$T318&lt;&gt;""),AND($S318&lt;&gt;"",$T318=""),AND($V318="",$W318&lt;&gt;""),AND($V318&lt;&gt;"",$W318="")),"Há ano preenchido parcialmente: "&amp;TRIM(IF(AND($G318="",$H318&lt;&gt;""),"Ano 1 (falta valor unitário); ","")&amp;IF(AND($G318&lt;&gt;"",$H318=""),"Ano 1 (falta quantidade); ","")&amp;IF(AND($J318="",$K318&lt;&gt;""),"Ano 2 (falta valor unitário); ","")&amp;IF(AND($J318&lt;&gt;"",$K318=""),"Ano 2 (falta quantidade); ","")&amp;IF(AND($M318="",$N318&lt;&gt;""),"Ano 3 (falta valor unitário); ","")&amp;IF(AND($M318&lt;&gt;"",$N318=""),"Ano 3 (falta quantidade); ","")&amp;IF(AND($P318="",$Q318&lt;&gt;""),"Ano 4 (falta valor unitário); ","")&amp;IF(AND($P318&lt;&gt;"",$Q318=""),"Ano 4 (falta quantidade); ","")&amp;IF(AND($S318="",$T318&lt;&gt;""),"Ano 5 (falta valor unitário); ","")&amp;IF(AND($S318&lt;&gt;"",$T318=""),"Ano 5 (falta quantidade); ","")&amp;IF(AND($V318="",$W318&lt;&gt;""),"Ano 6 (falta valor unitário); ","")&amp;IF(AND($V318&lt;&gt;"",$W318=""),"Ano 6 (falta quantidade); ","")), IF(NOT(OR(AND($G318&lt;&gt;"",$H318&lt;&gt;""),AND($J318&lt;&gt;"",$K318&lt;&gt;""),AND($M318&lt;&gt;"",$N318&lt;&gt;""),AND($P318&lt;&gt;"",$Q318&lt;&gt;""),AND($S318&lt;&gt;"",$T318&lt;&gt;""),AND($V318&lt;&gt;"",$W318&lt;&gt;""))),"Informe pelo menos um ano completo com valor unitário e quantidade.",IF(AND($C318&lt;&gt;"",$E318&lt;&gt;"",LEFT(TRIM($C318),1)&lt;&gt;LEFT(TRIM($E318),1)),"Categoria e tipo estão incompatíveis.",IF(IF(OR($E318="",$F318=""),FALSE(),IFERROR(COUNTIF(INDIRECT("UNITS_"&amp;SUBSTITUTE(LEFT($E318,FIND(" ",$E318&amp;" ")-1),".","_")),$F318)=0,TRUE())),"Unidade incompatível com o tipo selecionado.",IF(OR(AND(ISNUMBER(SEARCH("comunic",LOWER($B318))),LEFT($E318,3)&lt;&gt;"4.4"),AND(ISNUMBER(SEARCH("monitor",LOWER($B318))),NOT(OR(LEFT($E318,3)="1.5",LEFT($E318,3)="2.5")))),"Revise a classificação do item conforme as regras de preenchimento.",IF(AND($B318&lt;&gt;"",OR(ISNUMBER(SEARCH("outro",LOWER($B318))),ISNUMBER(SEARCH("divers",LOWER($B318))),ISNUMBER(SEARCH("kit",LOWER($B318))),ISNUMBER(SEARCH("ferrament",LOWER($B318))),ISNUMBER(SEARCH("epi",LOWER($B318)))),NOT(OR($Z318&lt;&gt;"",$AA318&lt;&gt;""))),"Descrição muito genérica: detalhe melhor o item e registre o racional no memorial ou em anexo.",IF(AND($Y318=0,$B318&lt;&gt;"",OR($G318&lt;&gt;"",$H318&lt;&gt;"",$J318&lt;&gt;"",$K318&lt;&gt;"",$M318&lt;&gt;"",$N318&lt;&gt;"",$P318&lt;&gt;"",$Q318&lt;&gt;"",$S318&lt;&gt;"",$T318&lt;&gt;"",$V318&lt;&gt;"",$W318&lt;&gt;"")),"O item possui dados lançados, mas o total está zerado. Revise os valores informados.","")))))))))))))))</f>
        <v/>
      </c>
    </row>
    <row r="319" spans="1:35" ht="14.25" customHeight="1" x14ac:dyDescent="0.25">
      <c r="A319" s="57" t="str">
        <f t="shared" si="52"/>
        <v/>
      </c>
      <c r="B319" s="61"/>
      <c r="C319" s="61"/>
      <c r="D319" s="58"/>
      <c r="E319" s="61"/>
      <c r="F319" s="61"/>
      <c r="G319" s="272"/>
      <c r="H319" s="62"/>
      <c r="I319" s="273">
        <f t="shared" si="53"/>
        <v>0</v>
      </c>
      <c r="J319" s="272"/>
      <c r="K319" s="62"/>
      <c r="L319" s="270">
        <f t="shared" si="54"/>
        <v>0</v>
      </c>
      <c r="M319" s="272"/>
      <c r="N319" s="62"/>
      <c r="O319" s="270">
        <f t="shared" si="55"/>
        <v>0</v>
      </c>
      <c r="P319" s="272"/>
      <c r="Q319" s="62"/>
      <c r="R319" s="271">
        <f t="shared" si="56"/>
        <v>0</v>
      </c>
      <c r="S319" s="272"/>
      <c r="T319" s="62"/>
      <c r="U319" s="270">
        <f t="shared" si="57"/>
        <v>0</v>
      </c>
      <c r="V319" s="272"/>
      <c r="W319" s="62"/>
      <c r="X319" s="270">
        <f t="shared" si="58"/>
        <v>0</v>
      </c>
      <c r="Y319" s="270">
        <f t="shared" si="59"/>
        <v>0</v>
      </c>
      <c r="Z319" s="61"/>
      <c r="AA319" s="61"/>
      <c r="AB319" s="60" t="str">
        <f t="shared" si="60"/>
        <v/>
      </c>
      <c r="AC319" s="21" t="b">
        <f t="shared" si="61"/>
        <v>0</v>
      </c>
      <c r="AD319" s="21" t="b">
        <f t="shared" si="62"/>
        <v>0</v>
      </c>
      <c r="AE319" s="21" t="b">
        <f t="shared" si="63"/>
        <v>0</v>
      </c>
      <c r="AF319" s="21" t="b">
        <f ca="1">OR(AND($AC319,NOT($AD319)),AND($AC319,OR(AND($G319="",$H319&lt;&gt;""),AND($G319&lt;&gt;"",$H319=""),AND($J319="",$K319&lt;&gt;""),AND($J319&lt;&gt;"",$K319=""),AND($M319="",$N319&lt;&gt;""),AND($M319&lt;&gt;"",$N319=""),AND($P319="",$Q319&lt;&gt;""),AND($P319&lt;&gt;"",$Q319=""),AND($S319="",$T319&lt;&gt;""),AND($S319&lt;&gt;"",$T319=""),AND($V319="",$W319&lt;&gt;""),AND($V319&lt;&gt;"",$W319=""))),AND($C319&lt;&gt;"",$E319&lt;&gt;"",LEFT(TRIM($C319),1)&lt;&gt;LEFT(TRIM($E319),1)),IF(OR($E319="",$F319=""),FALSE(),IFERROR(COUNTIF(INDIRECT("UNITS_"&amp;SUBSTITUTE(LEFT($E319,FIND(" ",$E319&amp;" ")-1),".","_")),$F319)=0,TRUE())),AND($B319&lt;&gt;"",OR(ISNUMBER(SEARCH("outro",LOWER($B319))),ISNUMBER(SEARCH("divers",LOWER($B319))),ISNUMBER(SEARCH("etc",LOWER($B319))))),OR(AND(ISNUMBER(SEARCH("comunic",LOWER($B319))),LEFT($E319,3)&lt;&gt;"4.4"),AND(ISNUMBER(SEARCH("monitor",LOWER($B319))),NOT(OR(LEFT($E319,3)="1.5",LEFT($E319,3)="2.5")))),AND($B319&lt;&gt;"",OR(LEFT($C319,1)="1",LEFT($C319,1)="2"),$D319=""),AND($D319&lt;&gt;"",NOT(OR(LEFT($C319,1)="1",LEFT($C319,1)="2"))),AND($D319&lt;&gt;"",COUNTIF(' PROJETO'!$B$14:$B$16,$D319)=0),IF($D319="",FALSE(),IF(COUNTIF(' PROJETO'!$B$14:$B$16,$D319)=0,FALSE(),IFERROR(INDEX(' PROJETO'!$C$14:$C$16,MATCH($D319,' PROJETO'!$B$14:$B$16,0))&lt;&gt;"Sim",FALSE()))))</f>
        <v>0</v>
      </c>
      <c r="AG319" s="21" t="b">
        <f>AND($AC319,$Y319&gt;'CONFG.  LISTAS'!$F$4,$Z319="",$AA319="")</f>
        <v>0</v>
      </c>
      <c r="AH319" s="21" t="str">
        <f t="shared" si="64"/>
        <v/>
      </c>
      <c r="AI319" s="43" t="str">
        <f ca="1">IF(NOT($AC319),"",IF(OR($B319="",$C319="",$E319="",$F319=""),"Preencha descrição, categoria, tipo e unidade.",IF(AND($B319&lt;&gt;"",OR(LEFT($C319,1)="1",LEFT($C319,1)="2"),$D319=""),"Informe a prática de restauração para itens diretos.",IF(AND($D319&lt;&gt;"",NOT(OR(LEFT($C319,1)="1",LEFT($C319,1)="2"))),"Custos indiretos não devem pertencer a uma prática específica.",IF(AND($D319&lt;&gt;"",COUNTIF(' PROJETO'!$B$14:$B$16,$D319)=0),"Prática de restauração inválida ou não cadastrada.",IF(IF($D319="",FALSE(),IF(COUNTIF(' PROJETO'!$B$14:$B$16,$D319)=0,FALSE(),IFERROR(INDEX(' PROJETO'!$C$14:$C$16,MATCH($D319,' PROJETO'!$B$14:$B$16,0))&lt;&gt;"Sim",FALSE()))),"A prática informada no item não foi selecionada na aba Projeto.",IF(AND(MAX($I319,$L319,$O319,$R319,$U319,$X319)&gt;'CONFG.  LISTAS'!$F$4,NOT(OR($Z319&lt;&gt;"",$AA319&lt;&gt;""))),"Memorial de cálculo ou anexo obrigatório não informado para item acima do limite.",IF(OR(AND($G319&lt;&gt;"",$H319&lt;&gt;"",OR($G319&lt;=0,$H319&lt;=0)),AND($J319&lt;&gt;"",$K319&lt;&gt;"",OR($J319&lt;=0,$K319&lt;=0)),AND($M319&lt;&gt;"",$N319&lt;&gt;"",OR($M319&lt;=0,$N319&lt;=0)),AND($P319&lt;&gt;"",$Q319&lt;&gt;"",OR($P319&lt;=0,$Q319&lt;=0)),AND($S319&lt;&gt;"",$T319&lt;&gt;"",OR($S319&lt;=0,$T319&lt;=0)),AND($V319&lt;&gt;"",$W319&lt;&gt;"",OR($V319&lt;=0,$W319&lt;=0))),"Revise os valores informados: valor unitário e quantidade devem ser maiores que zero.",IF(OR(AND($G319="",$H319&lt;&gt;""),AND($G319&lt;&gt;"",$H319=""),AND($J319="",$K319&lt;&gt;""),AND($J319&lt;&gt;"",$K319=""),AND($M319="",$N319&lt;&gt;""),AND($M319&lt;&gt;"",$N319=""),AND($P319="",$Q319&lt;&gt;""),AND($P319&lt;&gt;"",$Q319=""),AND($S319="",$T319&lt;&gt;""),AND($S319&lt;&gt;"",$T319=""),AND($V319="",$W319&lt;&gt;""),AND($V319&lt;&gt;"",$W319="")),"Há ano preenchido parcialmente: "&amp;TRIM(IF(AND($G319="",$H319&lt;&gt;""),"Ano 1 (falta valor unitário); ","")&amp;IF(AND($G319&lt;&gt;"",$H319=""),"Ano 1 (falta quantidade); ","")&amp;IF(AND($J319="",$K319&lt;&gt;""),"Ano 2 (falta valor unitário); ","")&amp;IF(AND($J319&lt;&gt;"",$K319=""),"Ano 2 (falta quantidade); ","")&amp;IF(AND($M319="",$N319&lt;&gt;""),"Ano 3 (falta valor unitário); ","")&amp;IF(AND($M319&lt;&gt;"",$N319=""),"Ano 3 (falta quantidade); ","")&amp;IF(AND($P319="",$Q319&lt;&gt;""),"Ano 4 (falta valor unitário); ","")&amp;IF(AND($P319&lt;&gt;"",$Q319=""),"Ano 4 (falta quantidade); ","")&amp;IF(AND($S319="",$T319&lt;&gt;""),"Ano 5 (falta valor unitário); ","")&amp;IF(AND($S319&lt;&gt;"",$T319=""),"Ano 5 (falta quantidade); ","")&amp;IF(AND($V319="",$W319&lt;&gt;""),"Ano 6 (falta valor unitário); ","")&amp;IF(AND($V319&lt;&gt;"",$W319=""),"Ano 6 (falta quantidade); ","")), IF(NOT(OR(AND($G319&lt;&gt;"",$H319&lt;&gt;""),AND($J319&lt;&gt;"",$K319&lt;&gt;""),AND($M319&lt;&gt;"",$N319&lt;&gt;""),AND($P319&lt;&gt;"",$Q319&lt;&gt;""),AND($S319&lt;&gt;"",$T319&lt;&gt;""),AND($V319&lt;&gt;"",$W319&lt;&gt;""))),"Informe pelo menos um ano completo com valor unitário e quantidade.",IF(AND($C319&lt;&gt;"",$E319&lt;&gt;"",LEFT(TRIM($C319),1)&lt;&gt;LEFT(TRIM($E319),1)),"Categoria e tipo estão incompatíveis.",IF(IF(OR($E319="",$F319=""),FALSE(),IFERROR(COUNTIF(INDIRECT("UNITS_"&amp;SUBSTITUTE(LEFT($E319,FIND(" ",$E319&amp;" ")-1),".","_")),$F319)=0,TRUE())),"Unidade incompatível com o tipo selecionado.",IF(OR(AND(ISNUMBER(SEARCH("comunic",LOWER($B319))),LEFT($E319,3)&lt;&gt;"4.4"),AND(ISNUMBER(SEARCH("monitor",LOWER($B319))),NOT(OR(LEFT($E319,3)="1.5",LEFT($E319,3)="2.5")))),"Revise a classificação do item conforme as regras de preenchimento.",IF(AND($B319&lt;&gt;"",OR(ISNUMBER(SEARCH("outro",LOWER($B319))),ISNUMBER(SEARCH("divers",LOWER($B319))),ISNUMBER(SEARCH("kit",LOWER($B319))),ISNUMBER(SEARCH("ferrament",LOWER($B319))),ISNUMBER(SEARCH("epi",LOWER($B319)))),NOT(OR($Z319&lt;&gt;"",$AA319&lt;&gt;""))),"Descrição muito genérica: detalhe melhor o item e registre o racional no memorial ou em anexo.",IF(AND($Y319=0,$B319&lt;&gt;"",OR($G319&lt;&gt;"",$H319&lt;&gt;"",$J319&lt;&gt;"",$K319&lt;&gt;"",$M319&lt;&gt;"",$N319&lt;&gt;"",$P319&lt;&gt;"",$Q319&lt;&gt;"",$S319&lt;&gt;"",$T319&lt;&gt;"",$V319&lt;&gt;"",$W319&lt;&gt;"")),"O item possui dados lançados, mas o total está zerado. Revise os valores informados.","")))))))))))))))</f>
        <v/>
      </c>
    </row>
    <row r="320" spans="1:35" ht="14.25" customHeight="1" x14ac:dyDescent="0.25">
      <c r="A320" s="57" t="str">
        <f t="shared" si="52"/>
        <v/>
      </c>
      <c r="B320" s="58"/>
      <c r="C320" s="58"/>
      <c r="D320" s="58"/>
      <c r="E320" s="58"/>
      <c r="F320" s="58"/>
      <c r="G320" s="269"/>
      <c r="H320" s="59"/>
      <c r="I320" s="273">
        <f t="shared" si="53"/>
        <v>0</v>
      </c>
      <c r="J320" s="269"/>
      <c r="K320" s="59"/>
      <c r="L320" s="270">
        <f t="shared" si="54"/>
        <v>0</v>
      </c>
      <c r="M320" s="269"/>
      <c r="N320" s="59"/>
      <c r="O320" s="270">
        <f t="shared" si="55"/>
        <v>0</v>
      </c>
      <c r="P320" s="269"/>
      <c r="Q320" s="59"/>
      <c r="R320" s="271">
        <f t="shared" si="56"/>
        <v>0</v>
      </c>
      <c r="S320" s="269"/>
      <c r="T320" s="59"/>
      <c r="U320" s="270">
        <f t="shared" si="57"/>
        <v>0</v>
      </c>
      <c r="V320" s="269"/>
      <c r="W320" s="59"/>
      <c r="X320" s="270">
        <f t="shared" si="58"/>
        <v>0</v>
      </c>
      <c r="Y320" s="270">
        <f t="shared" si="59"/>
        <v>0</v>
      </c>
      <c r="Z320" s="58"/>
      <c r="AA320" s="58"/>
      <c r="AB320" s="60" t="str">
        <f t="shared" si="60"/>
        <v/>
      </c>
      <c r="AC320" s="21" t="b">
        <f t="shared" si="61"/>
        <v>0</v>
      </c>
      <c r="AD320" s="21" t="b">
        <f t="shared" si="62"/>
        <v>0</v>
      </c>
      <c r="AE320" s="21" t="b">
        <f t="shared" si="63"/>
        <v>0</v>
      </c>
      <c r="AF320" s="21" t="b">
        <f ca="1">OR(AND($AC320,NOT($AD320)),AND($AC320,OR(AND($G320="",$H320&lt;&gt;""),AND($G320&lt;&gt;"",$H320=""),AND($J320="",$K320&lt;&gt;""),AND($J320&lt;&gt;"",$K320=""),AND($M320="",$N320&lt;&gt;""),AND($M320&lt;&gt;"",$N320=""),AND($P320="",$Q320&lt;&gt;""),AND($P320&lt;&gt;"",$Q320=""),AND($S320="",$T320&lt;&gt;""),AND($S320&lt;&gt;"",$T320=""),AND($V320="",$W320&lt;&gt;""),AND($V320&lt;&gt;"",$W320=""))),AND($C320&lt;&gt;"",$E320&lt;&gt;"",LEFT(TRIM($C320),1)&lt;&gt;LEFT(TRIM($E320),1)),IF(OR($E320="",$F320=""),FALSE(),IFERROR(COUNTIF(INDIRECT("UNITS_"&amp;SUBSTITUTE(LEFT($E320,FIND(" ",$E320&amp;" ")-1),".","_")),$F320)=0,TRUE())),AND($B320&lt;&gt;"",OR(ISNUMBER(SEARCH("outro",LOWER($B320))),ISNUMBER(SEARCH("divers",LOWER($B320))),ISNUMBER(SEARCH("etc",LOWER($B320))))),OR(AND(ISNUMBER(SEARCH("comunic",LOWER($B320))),LEFT($E320,3)&lt;&gt;"4.4"),AND(ISNUMBER(SEARCH("monitor",LOWER($B320))),NOT(OR(LEFT($E320,3)="1.5",LEFT($E320,3)="2.5")))),AND($B320&lt;&gt;"",OR(LEFT($C320,1)="1",LEFT($C320,1)="2"),$D320=""),AND($D320&lt;&gt;"",NOT(OR(LEFT($C320,1)="1",LEFT($C320,1)="2"))),AND($D320&lt;&gt;"",COUNTIF(' PROJETO'!$B$14:$B$16,$D320)=0),IF($D320="",FALSE(),IF(COUNTIF(' PROJETO'!$B$14:$B$16,$D320)=0,FALSE(),IFERROR(INDEX(' PROJETO'!$C$14:$C$16,MATCH($D320,' PROJETO'!$B$14:$B$16,0))&lt;&gt;"Sim",FALSE()))))</f>
        <v>0</v>
      </c>
      <c r="AG320" s="21" t="b">
        <f>AND($AC320,$Y320&gt;'CONFG.  LISTAS'!$F$4,$Z320="",$AA320="")</f>
        <v>0</v>
      </c>
      <c r="AH320" s="21" t="str">
        <f t="shared" si="64"/>
        <v/>
      </c>
      <c r="AI320" s="43" t="str">
        <f ca="1">IF(NOT($AC320),"",IF(OR($B320="",$C320="",$E320="",$F320=""),"Preencha descrição, categoria, tipo e unidade.",IF(AND($B320&lt;&gt;"",OR(LEFT($C320,1)="1",LEFT($C320,1)="2"),$D320=""),"Informe a prática de restauração para itens diretos.",IF(AND($D320&lt;&gt;"",NOT(OR(LEFT($C320,1)="1",LEFT($C320,1)="2"))),"Custos indiretos não devem pertencer a uma prática específica.",IF(AND($D320&lt;&gt;"",COUNTIF(' PROJETO'!$B$14:$B$16,$D320)=0),"Prática de restauração inválida ou não cadastrada.",IF(IF($D320="",FALSE(),IF(COUNTIF(' PROJETO'!$B$14:$B$16,$D320)=0,FALSE(),IFERROR(INDEX(' PROJETO'!$C$14:$C$16,MATCH($D320,' PROJETO'!$B$14:$B$16,0))&lt;&gt;"Sim",FALSE()))),"A prática informada no item não foi selecionada na aba Projeto.",IF(AND(MAX($I320,$L320,$O320,$R320,$U320,$X320)&gt;'CONFG.  LISTAS'!$F$4,NOT(OR($Z320&lt;&gt;"",$AA320&lt;&gt;""))),"Memorial de cálculo ou anexo obrigatório não informado para item acima do limite.",IF(OR(AND($G320&lt;&gt;"",$H320&lt;&gt;"",OR($G320&lt;=0,$H320&lt;=0)),AND($J320&lt;&gt;"",$K320&lt;&gt;"",OR($J320&lt;=0,$K320&lt;=0)),AND($M320&lt;&gt;"",$N320&lt;&gt;"",OR($M320&lt;=0,$N320&lt;=0)),AND($P320&lt;&gt;"",$Q320&lt;&gt;"",OR($P320&lt;=0,$Q320&lt;=0)),AND($S320&lt;&gt;"",$T320&lt;&gt;"",OR($S320&lt;=0,$T320&lt;=0)),AND($V320&lt;&gt;"",$W320&lt;&gt;"",OR($V320&lt;=0,$W320&lt;=0))),"Revise os valores informados: valor unitário e quantidade devem ser maiores que zero.",IF(OR(AND($G320="",$H320&lt;&gt;""),AND($G320&lt;&gt;"",$H320=""),AND($J320="",$K320&lt;&gt;""),AND($J320&lt;&gt;"",$K320=""),AND($M320="",$N320&lt;&gt;""),AND($M320&lt;&gt;"",$N320=""),AND($P320="",$Q320&lt;&gt;""),AND($P320&lt;&gt;"",$Q320=""),AND($S320="",$T320&lt;&gt;""),AND($S320&lt;&gt;"",$T320=""),AND($V320="",$W320&lt;&gt;""),AND($V320&lt;&gt;"",$W320="")),"Há ano preenchido parcialmente: "&amp;TRIM(IF(AND($G320="",$H320&lt;&gt;""),"Ano 1 (falta valor unitário); ","")&amp;IF(AND($G320&lt;&gt;"",$H320=""),"Ano 1 (falta quantidade); ","")&amp;IF(AND($J320="",$K320&lt;&gt;""),"Ano 2 (falta valor unitário); ","")&amp;IF(AND($J320&lt;&gt;"",$K320=""),"Ano 2 (falta quantidade); ","")&amp;IF(AND($M320="",$N320&lt;&gt;""),"Ano 3 (falta valor unitário); ","")&amp;IF(AND($M320&lt;&gt;"",$N320=""),"Ano 3 (falta quantidade); ","")&amp;IF(AND($P320="",$Q320&lt;&gt;""),"Ano 4 (falta valor unitário); ","")&amp;IF(AND($P320&lt;&gt;"",$Q320=""),"Ano 4 (falta quantidade); ","")&amp;IF(AND($S320="",$T320&lt;&gt;""),"Ano 5 (falta valor unitário); ","")&amp;IF(AND($S320&lt;&gt;"",$T320=""),"Ano 5 (falta quantidade); ","")&amp;IF(AND($V320="",$W320&lt;&gt;""),"Ano 6 (falta valor unitário); ","")&amp;IF(AND($V320&lt;&gt;"",$W320=""),"Ano 6 (falta quantidade); ","")), IF(NOT(OR(AND($G320&lt;&gt;"",$H320&lt;&gt;""),AND($J320&lt;&gt;"",$K320&lt;&gt;""),AND($M320&lt;&gt;"",$N320&lt;&gt;""),AND($P320&lt;&gt;"",$Q320&lt;&gt;""),AND($S320&lt;&gt;"",$T320&lt;&gt;""),AND($V320&lt;&gt;"",$W320&lt;&gt;""))),"Informe pelo menos um ano completo com valor unitário e quantidade.",IF(AND($C320&lt;&gt;"",$E320&lt;&gt;"",LEFT(TRIM($C320),1)&lt;&gt;LEFT(TRIM($E320),1)),"Categoria e tipo estão incompatíveis.",IF(IF(OR($E320="",$F320=""),FALSE(),IFERROR(COUNTIF(INDIRECT("UNITS_"&amp;SUBSTITUTE(LEFT($E320,FIND(" ",$E320&amp;" ")-1),".","_")),$F320)=0,TRUE())),"Unidade incompatível com o tipo selecionado.",IF(OR(AND(ISNUMBER(SEARCH("comunic",LOWER($B320))),LEFT($E320,3)&lt;&gt;"4.4"),AND(ISNUMBER(SEARCH("monitor",LOWER($B320))),NOT(OR(LEFT($E320,3)="1.5",LEFT($E320,3)="2.5")))),"Revise a classificação do item conforme as regras de preenchimento.",IF(AND($B320&lt;&gt;"",OR(ISNUMBER(SEARCH("outro",LOWER($B320))),ISNUMBER(SEARCH("divers",LOWER($B320))),ISNUMBER(SEARCH("kit",LOWER($B320))),ISNUMBER(SEARCH("ferrament",LOWER($B320))),ISNUMBER(SEARCH("epi",LOWER($B320)))),NOT(OR($Z320&lt;&gt;"",$AA320&lt;&gt;""))),"Descrição muito genérica: detalhe melhor o item e registre o racional no memorial ou em anexo.",IF(AND($Y320=0,$B320&lt;&gt;"",OR($G320&lt;&gt;"",$H320&lt;&gt;"",$J320&lt;&gt;"",$K320&lt;&gt;"",$M320&lt;&gt;"",$N320&lt;&gt;"",$P320&lt;&gt;"",$Q320&lt;&gt;"",$S320&lt;&gt;"",$T320&lt;&gt;"",$V320&lt;&gt;"",$W320&lt;&gt;"")),"O item possui dados lançados, mas o total está zerado. Revise os valores informados.","")))))))))))))))</f>
        <v/>
      </c>
    </row>
    <row r="321" spans="1:35" ht="14.25" customHeight="1" x14ac:dyDescent="0.25">
      <c r="A321" s="57" t="str">
        <f t="shared" si="52"/>
        <v/>
      </c>
      <c r="B321" s="61"/>
      <c r="C321" s="61"/>
      <c r="D321" s="58"/>
      <c r="E321" s="61"/>
      <c r="F321" s="61"/>
      <c r="G321" s="272"/>
      <c r="H321" s="62"/>
      <c r="I321" s="273">
        <f t="shared" si="53"/>
        <v>0</v>
      </c>
      <c r="J321" s="272"/>
      <c r="K321" s="62"/>
      <c r="L321" s="270">
        <f t="shared" si="54"/>
        <v>0</v>
      </c>
      <c r="M321" s="272"/>
      <c r="N321" s="62"/>
      <c r="O321" s="270">
        <f t="shared" si="55"/>
        <v>0</v>
      </c>
      <c r="P321" s="272"/>
      <c r="Q321" s="62"/>
      <c r="R321" s="271">
        <f t="shared" si="56"/>
        <v>0</v>
      </c>
      <c r="S321" s="272"/>
      <c r="T321" s="62"/>
      <c r="U321" s="270">
        <f t="shared" si="57"/>
        <v>0</v>
      </c>
      <c r="V321" s="272"/>
      <c r="W321" s="62"/>
      <c r="X321" s="270">
        <f t="shared" si="58"/>
        <v>0</v>
      </c>
      <c r="Y321" s="270">
        <f t="shared" si="59"/>
        <v>0</v>
      </c>
      <c r="Z321" s="61"/>
      <c r="AA321" s="61"/>
      <c r="AB321" s="60" t="str">
        <f t="shared" si="60"/>
        <v/>
      </c>
      <c r="AC321" s="21" t="b">
        <f t="shared" si="61"/>
        <v>0</v>
      </c>
      <c r="AD321" s="21" t="b">
        <f t="shared" si="62"/>
        <v>0</v>
      </c>
      <c r="AE321" s="21" t="b">
        <f t="shared" si="63"/>
        <v>0</v>
      </c>
      <c r="AF321" s="21" t="b">
        <f ca="1">OR(AND($AC321,NOT($AD321)),AND($AC321,OR(AND($G321="",$H321&lt;&gt;""),AND($G321&lt;&gt;"",$H321=""),AND($J321="",$K321&lt;&gt;""),AND($J321&lt;&gt;"",$K321=""),AND($M321="",$N321&lt;&gt;""),AND($M321&lt;&gt;"",$N321=""),AND($P321="",$Q321&lt;&gt;""),AND($P321&lt;&gt;"",$Q321=""),AND($S321="",$T321&lt;&gt;""),AND($S321&lt;&gt;"",$T321=""),AND($V321="",$W321&lt;&gt;""),AND($V321&lt;&gt;"",$W321=""))),AND($C321&lt;&gt;"",$E321&lt;&gt;"",LEFT(TRIM($C321),1)&lt;&gt;LEFT(TRIM($E321),1)),IF(OR($E321="",$F321=""),FALSE(),IFERROR(COUNTIF(INDIRECT("UNITS_"&amp;SUBSTITUTE(LEFT($E321,FIND(" ",$E321&amp;" ")-1),".","_")),$F321)=0,TRUE())),AND($B321&lt;&gt;"",OR(ISNUMBER(SEARCH("outro",LOWER($B321))),ISNUMBER(SEARCH("divers",LOWER($B321))),ISNUMBER(SEARCH("etc",LOWER($B321))))),OR(AND(ISNUMBER(SEARCH("comunic",LOWER($B321))),LEFT($E321,3)&lt;&gt;"4.4"),AND(ISNUMBER(SEARCH("monitor",LOWER($B321))),NOT(OR(LEFT($E321,3)="1.5",LEFT($E321,3)="2.5")))),AND($B321&lt;&gt;"",OR(LEFT($C321,1)="1",LEFT($C321,1)="2"),$D321=""),AND($D321&lt;&gt;"",NOT(OR(LEFT($C321,1)="1",LEFT($C321,1)="2"))),AND($D321&lt;&gt;"",COUNTIF(' PROJETO'!$B$14:$B$16,$D321)=0),IF($D321="",FALSE(),IF(COUNTIF(' PROJETO'!$B$14:$B$16,$D321)=0,FALSE(),IFERROR(INDEX(' PROJETO'!$C$14:$C$16,MATCH($D321,' PROJETO'!$B$14:$B$16,0))&lt;&gt;"Sim",FALSE()))))</f>
        <v>0</v>
      </c>
      <c r="AG321" s="21" t="b">
        <f>AND($AC321,$Y321&gt;'CONFG.  LISTAS'!$F$4,$Z321="",$AA321="")</f>
        <v>0</v>
      </c>
      <c r="AH321" s="21" t="str">
        <f t="shared" si="64"/>
        <v/>
      </c>
      <c r="AI321" s="43" t="str">
        <f ca="1">IF(NOT($AC321),"",IF(OR($B321="",$C321="",$E321="",$F321=""),"Preencha descrição, categoria, tipo e unidade.",IF(AND($B321&lt;&gt;"",OR(LEFT($C321,1)="1",LEFT($C321,1)="2"),$D321=""),"Informe a prática de restauração para itens diretos.",IF(AND($D321&lt;&gt;"",NOT(OR(LEFT($C321,1)="1",LEFT($C321,1)="2"))),"Custos indiretos não devem pertencer a uma prática específica.",IF(AND($D321&lt;&gt;"",COUNTIF(' PROJETO'!$B$14:$B$16,$D321)=0),"Prática de restauração inválida ou não cadastrada.",IF(IF($D321="",FALSE(),IF(COUNTIF(' PROJETO'!$B$14:$B$16,$D321)=0,FALSE(),IFERROR(INDEX(' PROJETO'!$C$14:$C$16,MATCH($D321,' PROJETO'!$B$14:$B$16,0))&lt;&gt;"Sim",FALSE()))),"A prática informada no item não foi selecionada na aba Projeto.",IF(AND(MAX($I321,$L321,$O321,$R321,$U321,$X321)&gt;'CONFG.  LISTAS'!$F$4,NOT(OR($Z321&lt;&gt;"",$AA321&lt;&gt;""))),"Memorial de cálculo ou anexo obrigatório não informado para item acima do limite.",IF(OR(AND($G321&lt;&gt;"",$H321&lt;&gt;"",OR($G321&lt;=0,$H321&lt;=0)),AND($J321&lt;&gt;"",$K321&lt;&gt;"",OR($J321&lt;=0,$K321&lt;=0)),AND($M321&lt;&gt;"",$N321&lt;&gt;"",OR($M321&lt;=0,$N321&lt;=0)),AND($P321&lt;&gt;"",$Q321&lt;&gt;"",OR($P321&lt;=0,$Q321&lt;=0)),AND($S321&lt;&gt;"",$T321&lt;&gt;"",OR($S321&lt;=0,$T321&lt;=0)),AND($V321&lt;&gt;"",$W321&lt;&gt;"",OR($V321&lt;=0,$W321&lt;=0))),"Revise os valores informados: valor unitário e quantidade devem ser maiores que zero.",IF(OR(AND($G321="",$H321&lt;&gt;""),AND($G321&lt;&gt;"",$H321=""),AND($J321="",$K321&lt;&gt;""),AND($J321&lt;&gt;"",$K321=""),AND($M321="",$N321&lt;&gt;""),AND($M321&lt;&gt;"",$N321=""),AND($P321="",$Q321&lt;&gt;""),AND($P321&lt;&gt;"",$Q321=""),AND($S321="",$T321&lt;&gt;""),AND($S321&lt;&gt;"",$T321=""),AND($V321="",$W321&lt;&gt;""),AND($V321&lt;&gt;"",$W321="")),"Há ano preenchido parcialmente: "&amp;TRIM(IF(AND($G321="",$H321&lt;&gt;""),"Ano 1 (falta valor unitário); ","")&amp;IF(AND($G321&lt;&gt;"",$H321=""),"Ano 1 (falta quantidade); ","")&amp;IF(AND($J321="",$K321&lt;&gt;""),"Ano 2 (falta valor unitário); ","")&amp;IF(AND($J321&lt;&gt;"",$K321=""),"Ano 2 (falta quantidade); ","")&amp;IF(AND($M321="",$N321&lt;&gt;""),"Ano 3 (falta valor unitário); ","")&amp;IF(AND($M321&lt;&gt;"",$N321=""),"Ano 3 (falta quantidade); ","")&amp;IF(AND($P321="",$Q321&lt;&gt;""),"Ano 4 (falta valor unitário); ","")&amp;IF(AND($P321&lt;&gt;"",$Q321=""),"Ano 4 (falta quantidade); ","")&amp;IF(AND($S321="",$T321&lt;&gt;""),"Ano 5 (falta valor unitário); ","")&amp;IF(AND($S321&lt;&gt;"",$T321=""),"Ano 5 (falta quantidade); ","")&amp;IF(AND($V321="",$W321&lt;&gt;""),"Ano 6 (falta valor unitário); ","")&amp;IF(AND($V321&lt;&gt;"",$W321=""),"Ano 6 (falta quantidade); ","")), IF(NOT(OR(AND($G321&lt;&gt;"",$H321&lt;&gt;""),AND($J321&lt;&gt;"",$K321&lt;&gt;""),AND($M321&lt;&gt;"",$N321&lt;&gt;""),AND($P321&lt;&gt;"",$Q321&lt;&gt;""),AND($S321&lt;&gt;"",$T321&lt;&gt;""),AND($V321&lt;&gt;"",$W321&lt;&gt;""))),"Informe pelo menos um ano completo com valor unitário e quantidade.",IF(AND($C321&lt;&gt;"",$E321&lt;&gt;"",LEFT(TRIM($C321),1)&lt;&gt;LEFT(TRIM($E321),1)),"Categoria e tipo estão incompatíveis.",IF(IF(OR($E321="",$F321=""),FALSE(),IFERROR(COUNTIF(INDIRECT("UNITS_"&amp;SUBSTITUTE(LEFT($E321,FIND(" ",$E321&amp;" ")-1),".","_")),$F321)=0,TRUE())),"Unidade incompatível com o tipo selecionado.",IF(OR(AND(ISNUMBER(SEARCH("comunic",LOWER($B321))),LEFT($E321,3)&lt;&gt;"4.4"),AND(ISNUMBER(SEARCH("monitor",LOWER($B321))),NOT(OR(LEFT($E321,3)="1.5",LEFT($E321,3)="2.5")))),"Revise a classificação do item conforme as regras de preenchimento.",IF(AND($B321&lt;&gt;"",OR(ISNUMBER(SEARCH("outro",LOWER($B321))),ISNUMBER(SEARCH("divers",LOWER($B321))),ISNUMBER(SEARCH("kit",LOWER($B321))),ISNUMBER(SEARCH("ferrament",LOWER($B321))),ISNUMBER(SEARCH("epi",LOWER($B321)))),NOT(OR($Z321&lt;&gt;"",$AA321&lt;&gt;""))),"Descrição muito genérica: detalhe melhor o item e registre o racional no memorial ou em anexo.",IF(AND($Y321=0,$B321&lt;&gt;"",OR($G321&lt;&gt;"",$H321&lt;&gt;"",$J321&lt;&gt;"",$K321&lt;&gt;"",$M321&lt;&gt;"",$N321&lt;&gt;"",$P321&lt;&gt;"",$Q321&lt;&gt;"",$S321&lt;&gt;"",$T321&lt;&gt;"",$V321&lt;&gt;"",$W321&lt;&gt;"")),"O item possui dados lançados, mas o total está zerado. Revise os valores informados.","")))))))))))))))</f>
        <v/>
      </c>
    </row>
    <row r="322" spans="1:35" ht="14.25" customHeight="1" x14ac:dyDescent="0.25">
      <c r="A322" s="57" t="str">
        <f t="shared" si="52"/>
        <v/>
      </c>
      <c r="B322" s="58"/>
      <c r="C322" s="58"/>
      <c r="D322" s="58"/>
      <c r="E322" s="58"/>
      <c r="F322" s="58"/>
      <c r="G322" s="269"/>
      <c r="H322" s="59"/>
      <c r="I322" s="273">
        <f t="shared" si="53"/>
        <v>0</v>
      </c>
      <c r="J322" s="269"/>
      <c r="K322" s="59"/>
      <c r="L322" s="270">
        <f t="shared" si="54"/>
        <v>0</v>
      </c>
      <c r="M322" s="269"/>
      <c r="N322" s="59"/>
      <c r="O322" s="270">
        <f t="shared" si="55"/>
        <v>0</v>
      </c>
      <c r="P322" s="269"/>
      <c r="Q322" s="59"/>
      <c r="R322" s="271">
        <f t="shared" si="56"/>
        <v>0</v>
      </c>
      <c r="S322" s="269"/>
      <c r="T322" s="59"/>
      <c r="U322" s="270">
        <f t="shared" si="57"/>
        <v>0</v>
      </c>
      <c r="V322" s="269"/>
      <c r="W322" s="59"/>
      <c r="X322" s="270">
        <f t="shared" si="58"/>
        <v>0</v>
      </c>
      <c r="Y322" s="270">
        <f t="shared" si="59"/>
        <v>0</v>
      </c>
      <c r="Z322" s="58"/>
      <c r="AA322" s="58"/>
      <c r="AB322" s="60" t="str">
        <f t="shared" si="60"/>
        <v/>
      </c>
      <c r="AC322" s="21" t="b">
        <f t="shared" si="61"/>
        <v>0</v>
      </c>
      <c r="AD322" s="21" t="b">
        <f t="shared" si="62"/>
        <v>0</v>
      </c>
      <c r="AE322" s="21" t="b">
        <f t="shared" si="63"/>
        <v>0</v>
      </c>
      <c r="AF322" s="21" t="b">
        <f ca="1">OR(AND($AC322,NOT($AD322)),AND($AC322,OR(AND($G322="",$H322&lt;&gt;""),AND($G322&lt;&gt;"",$H322=""),AND($J322="",$K322&lt;&gt;""),AND($J322&lt;&gt;"",$K322=""),AND($M322="",$N322&lt;&gt;""),AND($M322&lt;&gt;"",$N322=""),AND($P322="",$Q322&lt;&gt;""),AND($P322&lt;&gt;"",$Q322=""),AND($S322="",$T322&lt;&gt;""),AND($S322&lt;&gt;"",$T322=""),AND($V322="",$W322&lt;&gt;""),AND($V322&lt;&gt;"",$W322=""))),AND($C322&lt;&gt;"",$E322&lt;&gt;"",LEFT(TRIM($C322),1)&lt;&gt;LEFT(TRIM($E322),1)),IF(OR($E322="",$F322=""),FALSE(),IFERROR(COUNTIF(INDIRECT("UNITS_"&amp;SUBSTITUTE(LEFT($E322,FIND(" ",$E322&amp;" ")-1),".","_")),$F322)=0,TRUE())),AND($B322&lt;&gt;"",OR(ISNUMBER(SEARCH("outro",LOWER($B322))),ISNUMBER(SEARCH("divers",LOWER($B322))),ISNUMBER(SEARCH("etc",LOWER($B322))))),OR(AND(ISNUMBER(SEARCH("comunic",LOWER($B322))),LEFT($E322,3)&lt;&gt;"4.4"),AND(ISNUMBER(SEARCH("monitor",LOWER($B322))),NOT(OR(LEFT($E322,3)="1.5",LEFT($E322,3)="2.5")))),AND($B322&lt;&gt;"",OR(LEFT($C322,1)="1",LEFT($C322,1)="2"),$D322=""),AND($D322&lt;&gt;"",NOT(OR(LEFT($C322,1)="1",LEFT($C322,1)="2"))),AND($D322&lt;&gt;"",COUNTIF(' PROJETO'!$B$14:$B$16,$D322)=0),IF($D322="",FALSE(),IF(COUNTIF(' PROJETO'!$B$14:$B$16,$D322)=0,FALSE(),IFERROR(INDEX(' PROJETO'!$C$14:$C$16,MATCH($D322,' PROJETO'!$B$14:$B$16,0))&lt;&gt;"Sim",FALSE()))))</f>
        <v>0</v>
      </c>
      <c r="AG322" s="21" t="b">
        <f>AND($AC322,$Y322&gt;'CONFG.  LISTAS'!$F$4,$Z322="",$AA322="")</f>
        <v>0</v>
      </c>
      <c r="AH322" s="21" t="str">
        <f t="shared" si="64"/>
        <v/>
      </c>
      <c r="AI322" s="43" t="str">
        <f ca="1">IF(NOT($AC322),"",IF(OR($B322="",$C322="",$E322="",$F322=""),"Preencha descrição, categoria, tipo e unidade.",IF(AND($B322&lt;&gt;"",OR(LEFT($C322,1)="1",LEFT($C322,1)="2"),$D322=""),"Informe a prática de restauração para itens diretos.",IF(AND($D322&lt;&gt;"",NOT(OR(LEFT($C322,1)="1",LEFT($C322,1)="2"))),"Custos indiretos não devem pertencer a uma prática específica.",IF(AND($D322&lt;&gt;"",COUNTIF(' PROJETO'!$B$14:$B$16,$D322)=0),"Prática de restauração inválida ou não cadastrada.",IF(IF($D322="",FALSE(),IF(COUNTIF(' PROJETO'!$B$14:$B$16,$D322)=0,FALSE(),IFERROR(INDEX(' PROJETO'!$C$14:$C$16,MATCH($D322,' PROJETO'!$B$14:$B$16,0))&lt;&gt;"Sim",FALSE()))),"A prática informada no item não foi selecionada na aba Projeto.",IF(AND(MAX($I322,$L322,$O322,$R322,$U322,$X322)&gt;'CONFG.  LISTAS'!$F$4,NOT(OR($Z322&lt;&gt;"",$AA322&lt;&gt;""))),"Memorial de cálculo ou anexo obrigatório não informado para item acima do limite.",IF(OR(AND($G322&lt;&gt;"",$H322&lt;&gt;"",OR($G322&lt;=0,$H322&lt;=0)),AND($J322&lt;&gt;"",$K322&lt;&gt;"",OR($J322&lt;=0,$K322&lt;=0)),AND($M322&lt;&gt;"",$N322&lt;&gt;"",OR($M322&lt;=0,$N322&lt;=0)),AND($P322&lt;&gt;"",$Q322&lt;&gt;"",OR($P322&lt;=0,$Q322&lt;=0)),AND($S322&lt;&gt;"",$T322&lt;&gt;"",OR($S322&lt;=0,$T322&lt;=0)),AND($V322&lt;&gt;"",$W322&lt;&gt;"",OR($V322&lt;=0,$W322&lt;=0))),"Revise os valores informados: valor unitário e quantidade devem ser maiores que zero.",IF(OR(AND($G322="",$H322&lt;&gt;""),AND($G322&lt;&gt;"",$H322=""),AND($J322="",$K322&lt;&gt;""),AND($J322&lt;&gt;"",$K322=""),AND($M322="",$N322&lt;&gt;""),AND($M322&lt;&gt;"",$N322=""),AND($P322="",$Q322&lt;&gt;""),AND($P322&lt;&gt;"",$Q322=""),AND($S322="",$T322&lt;&gt;""),AND($S322&lt;&gt;"",$T322=""),AND($V322="",$W322&lt;&gt;""),AND($V322&lt;&gt;"",$W322="")),"Há ano preenchido parcialmente: "&amp;TRIM(IF(AND($G322="",$H322&lt;&gt;""),"Ano 1 (falta valor unitário); ","")&amp;IF(AND($G322&lt;&gt;"",$H322=""),"Ano 1 (falta quantidade); ","")&amp;IF(AND($J322="",$K322&lt;&gt;""),"Ano 2 (falta valor unitário); ","")&amp;IF(AND($J322&lt;&gt;"",$K322=""),"Ano 2 (falta quantidade); ","")&amp;IF(AND($M322="",$N322&lt;&gt;""),"Ano 3 (falta valor unitário); ","")&amp;IF(AND($M322&lt;&gt;"",$N322=""),"Ano 3 (falta quantidade); ","")&amp;IF(AND($P322="",$Q322&lt;&gt;""),"Ano 4 (falta valor unitário); ","")&amp;IF(AND($P322&lt;&gt;"",$Q322=""),"Ano 4 (falta quantidade); ","")&amp;IF(AND($S322="",$T322&lt;&gt;""),"Ano 5 (falta valor unitário); ","")&amp;IF(AND($S322&lt;&gt;"",$T322=""),"Ano 5 (falta quantidade); ","")&amp;IF(AND($V322="",$W322&lt;&gt;""),"Ano 6 (falta valor unitário); ","")&amp;IF(AND($V322&lt;&gt;"",$W322=""),"Ano 6 (falta quantidade); ","")), IF(NOT(OR(AND($G322&lt;&gt;"",$H322&lt;&gt;""),AND($J322&lt;&gt;"",$K322&lt;&gt;""),AND($M322&lt;&gt;"",$N322&lt;&gt;""),AND($P322&lt;&gt;"",$Q322&lt;&gt;""),AND($S322&lt;&gt;"",$T322&lt;&gt;""),AND($V322&lt;&gt;"",$W322&lt;&gt;""))),"Informe pelo menos um ano completo com valor unitário e quantidade.",IF(AND($C322&lt;&gt;"",$E322&lt;&gt;"",LEFT(TRIM($C322),1)&lt;&gt;LEFT(TRIM($E322),1)),"Categoria e tipo estão incompatíveis.",IF(IF(OR($E322="",$F322=""),FALSE(),IFERROR(COUNTIF(INDIRECT("UNITS_"&amp;SUBSTITUTE(LEFT($E322,FIND(" ",$E322&amp;" ")-1),".","_")),$F322)=0,TRUE())),"Unidade incompatível com o tipo selecionado.",IF(OR(AND(ISNUMBER(SEARCH("comunic",LOWER($B322))),LEFT($E322,3)&lt;&gt;"4.4"),AND(ISNUMBER(SEARCH("monitor",LOWER($B322))),NOT(OR(LEFT($E322,3)="1.5",LEFT($E322,3)="2.5")))),"Revise a classificação do item conforme as regras de preenchimento.",IF(AND($B322&lt;&gt;"",OR(ISNUMBER(SEARCH("outro",LOWER($B322))),ISNUMBER(SEARCH("divers",LOWER($B322))),ISNUMBER(SEARCH("kit",LOWER($B322))),ISNUMBER(SEARCH("ferrament",LOWER($B322))),ISNUMBER(SEARCH("epi",LOWER($B322)))),NOT(OR($Z322&lt;&gt;"",$AA322&lt;&gt;""))),"Descrição muito genérica: detalhe melhor o item e registre o racional no memorial ou em anexo.",IF(AND($Y322=0,$B322&lt;&gt;"",OR($G322&lt;&gt;"",$H322&lt;&gt;"",$J322&lt;&gt;"",$K322&lt;&gt;"",$M322&lt;&gt;"",$N322&lt;&gt;"",$P322&lt;&gt;"",$Q322&lt;&gt;"",$S322&lt;&gt;"",$T322&lt;&gt;"",$V322&lt;&gt;"",$W322&lt;&gt;"")),"O item possui dados lançados, mas o total está zerado. Revise os valores informados.","")))))))))))))))</f>
        <v/>
      </c>
    </row>
    <row r="323" spans="1:35" ht="14.25" customHeight="1" x14ac:dyDescent="0.25">
      <c r="A323" s="57" t="str">
        <f t="shared" si="52"/>
        <v/>
      </c>
      <c r="B323" s="61"/>
      <c r="C323" s="61"/>
      <c r="D323" s="58"/>
      <c r="E323" s="61"/>
      <c r="F323" s="61"/>
      <c r="G323" s="272"/>
      <c r="H323" s="62"/>
      <c r="I323" s="273">
        <f t="shared" si="53"/>
        <v>0</v>
      </c>
      <c r="J323" s="272"/>
      <c r="K323" s="62"/>
      <c r="L323" s="270">
        <f t="shared" si="54"/>
        <v>0</v>
      </c>
      <c r="M323" s="272"/>
      <c r="N323" s="62"/>
      <c r="O323" s="270">
        <f t="shared" si="55"/>
        <v>0</v>
      </c>
      <c r="P323" s="272"/>
      <c r="Q323" s="62"/>
      <c r="R323" s="271">
        <f t="shared" si="56"/>
        <v>0</v>
      </c>
      <c r="S323" s="272"/>
      <c r="T323" s="62"/>
      <c r="U323" s="270">
        <f t="shared" si="57"/>
        <v>0</v>
      </c>
      <c r="V323" s="272"/>
      <c r="W323" s="62"/>
      <c r="X323" s="270">
        <f t="shared" si="58"/>
        <v>0</v>
      </c>
      <c r="Y323" s="270">
        <f t="shared" si="59"/>
        <v>0</v>
      </c>
      <c r="Z323" s="61"/>
      <c r="AA323" s="61"/>
      <c r="AB323" s="60" t="str">
        <f t="shared" si="60"/>
        <v/>
      </c>
      <c r="AC323" s="21" t="b">
        <f t="shared" si="61"/>
        <v>0</v>
      </c>
      <c r="AD323" s="21" t="b">
        <f t="shared" si="62"/>
        <v>0</v>
      </c>
      <c r="AE323" s="21" t="b">
        <f t="shared" si="63"/>
        <v>0</v>
      </c>
      <c r="AF323" s="21" t="b">
        <f ca="1">OR(AND($AC323,NOT($AD323)),AND($AC323,OR(AND($G323="",$H323&lt;&gt;""),AND($G323&lt;&gt;"",$H323=""),AND($J323="",$K323&lt;&gt;""),AND($J323&lt;&gt;"",$K323=""),AND($M323="",$N323&lt;&gt;""),AND($M323&lt;&gt;"",$N323=""),AND($P323="",$Q323&lt;&gt;""),AND($P323&lt;&gt;"",$Q323=""),AND($S323="",$T323&lt;&gt;""),AND($S323&lt;&gt;"",$T323=""),AND($V323="",$W323&lt;&gt;""),AND($V323&lt;&gt;"",$W323=""))),AND($C323&lt;&gt;"",$E323&lt;&gt;"",LEFT(TRIM($C323),1)&lt;&gt;LEFT(TRIM($E323),1)),IF(OR($E323="",$F323=""),FALSE(),IFERROR(COUNTIF(INDIRECT("UNITS_"&amp;SUBSTITUTE(LEFT($E323,FIND(" ",$E323&amp;" ")-1),".","_")),$F323)=0,TRUE())),AND($B323&lt;&gt;"",OR(ISNUMBER(SEARCH("outro",LOWER($B323))),ISNUMBER(SEARCH("divers",LOWER($B323))),ISNUMBER(SEARCH("etc",LOWER($B323))))),OR(AND(ISNUMBER(SEARCH("comunic",LOWER($B323))),LEFT($E323,3)&lt;&gt;"4.4"),AND(ISNUMBER(SEARCH("monitor",LOWER($B323))),NOT(OR(LEFT($E323,3)="1.5",LEFT($E323,3)="2.5")))),AND($B323&lt;&gt;"",OR(LEFT($C323,1)="1",LEFT($C323,1)="2"),$D323=""),AND($D323&lt;&gt;"",NOT(OR(LEFT($C323,1)="1",LEFT($C323,1)="2"))),AND($D323&lt;&gt;"",COUNTIF(' PROJETO'!$B$14:$B$16,$D323)=0),IF($D323="",FALSE(),IF(COUNTIF(' PROJETO'!$B$14:$B$16,$D323)=0,FALSE(),IFERROR(INDEX(' PROJETO'!$C$14:$C$16,MATCH($D323,' PROJETO'!$B$14:$B$16,0))&lt;&gt;"Sim",FALSE()))))</f>
        <v>0</v>
      </c>
      <c r="AG323" s="21" t="b">
        <f>AND($AC323,$Y323&gt;'CONFG.  LISTAS'!$F$4,$Z323="",$AA323="")</f>
        <v>0</v>
      </c>
      <c r="AH323" s="21" t="str">
        <f t="shared" si="64"/>
        <v/>
      </c>
      <c r="AI323" s="43" t="str">
        <f ca="1">IF(NOT($AC323),"",IF(OR($B323="",$C323="",$E323="",$F323=""),"Preencha descrição, categoria, tipo e unidade.",IF(AND($B323&lt;&gt;"",OR(LEFT($C323,1)="1",LEFT($C323,1)="2"),$D323=""),"Informe a prática de restauração para itens diretos.",IF(AND($D323&lt;&gt;"",NOT(OR(LEFT($C323,1)="1",LEFT($C323,1)="2"))),"Custos indiretos não devem pertencer a uma prática específica.",IF(AND($D323&lt;&gt;"",COUNTIF(' PROJETO'!$B$14:$B$16,$D323)=0),"Prática de restauração inválida ou não cadastrada.",IF(IF($D323="",FALSE(),IF(COUNTIF(' PROJETO'!$B$14:$B$16,$D323)=0,FALSE(),IFERROR(INDEX(' PROJETO'!$C$14:$C$16,MATCH($D323,' PROJETO'!$B$14:$B$16,0))&lt;&gt;"Sim",FALSE()))),"A prática informada no item não foi selecionada na aba Projeto.",IF(AND(MAX($I323,$L323,$O323,$R323,$U323,$X323)&gt;'CONFG.  LISTAS'!$F$4,NOT(OR($Z323&lt;&gt;"",$AA323&lt;&gt;""))),"Memorial de cálculo ou anexo obrigatório não informado para item acima do limite.",IF(OR(AND($G323&lt;&gt;"",$H323&lt;&gt;"",OR($G323&lt;=0,$H323&lt;=0)),AND($J323&lt;&gt;"",$K323&lt;&gt;"",OR($J323&lt;=0,$K323&lt;=0)),AND($M323&lt;&gt;"",$N323&lt;&gt;"",OR($M323&lt;=0,$N323&lt;=0)),AND($P323&lt;&gt;"",$Q323&lt;&gt;"",OR($P323&lt;=0,$Q323&lt;=0)),AND($S323&lt;&gt;"",$T323&lt;&gt;"",OR($S323&lt;=0,$T323&lt;=0)),AND($V323&lt;&gt;"",$W323&lt;&gt;"",OR($V323&lt;=0,$W323&lt;=0))),"Revise os valores informados: valor unitário e quantidade devem ser maiores que zero.",IF(OR(AND($G323="",$H323&lt;&gt;""),AND($G323&lt;&gt;"",$H323=""),AND($J323="",$K323&lt;&gt;""),AND($J323&lt;&gt;"",$K323=""),AND($M323="",$N323&lt;&gt;""),AND($M323&lt;&gt;"",$N323=""),AND($P323="",$Q323&lt;&gt;""),AND($P323&lt;&gt;"",$Q323=""),AND($S323="",$T323&lt;&gt;""),AND($S323&lt;&gt;"",$T323=""),AND($V323="",$W323&lt;&gt;""),AND($V323&lt;&gt;"",$W323="")),"Há ano preenchido parcialmente: "&amp;TRIM(IF(AND($G323="",$H323&lt;&gt;""),"Ano 1 (falta valor unitário); ","")&amp;IF(AND($G323&lt;&gt;"",$H323=""),"Ano 1 (falta quantidade); ","")&amp;IF(AND($J323="",$K323&lt;&gt;""),"Ano 2 (falta valor unitário); ","")&amp;IF(AND($J323&lt;&gt;"",$K323=""),"Ano 2 (falta quantidade); ","")&amp;IF(AND($M323="",$N323&lt;&gt;""),"Ano 3 (falta valor unitário); ","")&amp;IF(AND($M323&lt;&gt;"",$N323=""),"Ano 3 (falta quantidade); ","")&amp;IF(AND($P323="",$Q323&lt;&gt;""),"Ano 4 (falta valor unitário); ","")&amp;IF(AND($P323&lt;&gt;"",$Q323=""),"Ano 4 (falta quantidade); ","")&amp;IF(AND($S323="",$T323&lt;&gt;""),"Ano 5 (falta valor unitário); ","")&amp;IF(AND($S323&lt;&gt;"",$T323=""),"Ano 5 (falta quantidade); ","")&amp;IF(AND($V323="",$W323&lt;&gt;""),"Ano 6 (falta valor unitário); ","")&amp;IF(AND($V323&lt;&gt;"",$W323=""),"Ano 6 (falta quantidade); ","")), IF(NOT(OR(AND($G323&lt;&gt;"",$H323&lt;&gt;""),AND($J323&lt;&gt;"",$K323&lt;&gt;""),AND($M323&lt;&gt;"",$N323&lt;&gt;""),AND($P323&lt;&gt;"",$Q323&lt;&gt;""),AND($S323&lt;&gt;"",$T323&lt;&gt;""),AND($V323&lt;&gt;"",$W323&lt;&gt;""))),"Informe pelo menos um ano completo com valor unitário e quantidade.",IF(AND($C323&lt;&gt;"",$E323&lt;&gt;"",LEFT(TRIM($C323),1)&lt;&gt;LEFT(TRIM($E323),1)),"Categoria e tipo estão incompatíveis.",IF(IF(OR($E323="",$F323=""),FALSE(),IFERROR(COUNTIF(INDIRECT("UNITS_"&amp;SUBSTITUTE(LEFT($E323,FIND(" ",$E323&amp;" ")-1),".","_")),$F323)=0,TRUE())),"Unidade incompatível com o tipo selecionado.",IF(OR(AND(ISNUMBER(SEARCH("comunic",LOWER($B323))),LEFT($E323,3)&lt;&gt;"4.4"),AND(ISNUMBER(SEARCH("monitor",LOWER($B323))),NOT(OR(LEFT($E323,3)="1.5",LEFT($E323,3)="2.5")))),"Revise a classificação do item conforme as regras de preenchimento.",IF(AND($B323&lt;&gt;"",OR(ISNUMBER(SEARCH("outro",LOWER($B323))),ISNUMBER(SEARCH("divers",LOWER($B323))),ISNUMBER(SEARCH("kit",LOWER($B323))),ISNUMBER(SEARCH("ferrament",LOWER($B323))),ISNUMBER(SEARCH("epi",LOWER($B323)))),NOT(OR($Z323&lt;&gt;"",$AA323&lt;&gt;""))),"Descrição muito genérica: detalhe melhor o item e registre o racional no memorial ou em anexo.",IF(AND($Y323=0,$B323&lt;&gt;"",OR($G323&lt;&gt;"",$H323&lt;&gt;"",$J323&lt;&gt;"",$K323&lt;&gt;"",$M323&lt;&gt;"",$N323&lt;&gt;"",$P323&lt;&gt;"",$Q323&lt;&gt;"",$S323&lt;&gt;"",$T323&lt;&gt;"",$V323&lt;&gt;"",$W323&lt;&gt;"")),"O item possui dados lançados, mas o total está zerado. Revise os valores informados.","")))))))))))))))</f>
        <v/>
      </c>
    </row>
    <row r="324" spans="1:35" ht="14.25" customHeight="1" x14ac:dyDescent="0.25">
      <c r="A324" s="57" t="str">
        <f t="shared" si="52"/>
        <v/>
      </c>
      <c r="B324" s="58"/>
      <c r="C324" s="58"/>
      <c r="D324" s="58"/>
      <c r="E324" s="58"/>
      <c r="F324" s="58"/>
      <c r="G324" s="269"/>
      <c r="H324" s="59"/>
      <c r="I324" s="273">
        <f t="shared" si="53"/>
        <v>0</v>
      </c>
      <c r="J324" s="269"/>
      <c r="K324" s="59"/>
      <c r="L324" s="270">
        <f t="shared" si="54"/>
        <v>0</v>
      </c>
      <c r="M324" s="269"/>
      <c r="N324" s="59"/>
      <c r="O324" s="270">
        <f t="shared" si="55"/>
        <v>0</v>
      </c>
      <c r="P324" s="269"/>
      <c r="Q324" s="59"/>
      <c r="R324" s="271">
        <f t="shared" si="56"/>
        <v>0</v>
      </c>
      <c r="S324" s="269"/>
      <c r="T324" s="59"/>
      <c r="U324" s="270">
        <f t="shared" si="57"/>
        <v>0</v>
      </c>
      <c r="V324" s="269"/>
      <c r="W324" s="59"/>
      <c r="X324" s="270">
        <f t="shared" si="58"/>
        <v>0</v>
      </c>
      <c r="Y324" s="270">
        <f t="shared" si="59"/>
        <v>0</v>
      </c>
      <c r="Z324" s="58"/>
      <c r="AA324" s="58"/>
      <c r="AB324" s="60" t="str">
        <f t="shared" si="60"/>
        <v/>
      </c>
      <c r="AC324" s="21" t="b">
        <f t="shared" si="61"/>
        <v>0</v>
      </c>
      <c r="AD324" s="21" t="b">
        <f t="shared" si="62"/>
        <v>0</v>
      </c>
      <c r="AE324" s="21" t="b">
        <f t="shared" si="63"/>
        <v>0</v>
      </c>
      <c r="AF324" s="21" t="b">
        <f ca="1">OR(AND($AC324,NOT($AD324)),AND($AC324,OR(AND($G324="",$H324&lt;&gt;""),AND($G324&lt;&gt;"",$H324=""),AND($J324="",$K324&lt;&gt;""),AND($J324&lt;&gt;"",$K324=""),AND($M324="",$N324&lt;&gt;""),AND($M324&lt;&gt;"",$N324=""),AND($P324="",$Q324&lt;&gt;""),AND($P324&lt;&gt;"",$Q324=""),AND($S324="",$T324&lt;&gt;""),AND($S324&lt;&gt;"",$T324=""),AND($V324="",$W324&lt;&gt;""),AND($V324&lt;&gt;"",$W324=""))),AND($C324&lt;&gt;"",$E324&lt;&gt;"",LEFT(TRIM($C324),1)&lt;&gt;LEFT(TRIM($E324),1)),IF(OR($E324="",$F324=""),FALSE(),IFERROR(COUNTIF(INDIRECT("UNITS_"&amp;SUBSTITUTE(LEFT($E324,FIND(" ",$E324&amp;" ")-1),".","_")),$F324)=0,TRUE())),AND($B324&lt;&gt;"",OR(ISNUMBER(SEARCH("outro",LOWER($B324))),ISNUMBER(SEARCH("divers",LOWER($B324))),ISNUMBER(SEARCH("etc",LOWER($B324))))),OR(AND(ISNUMBER(SEARCH("comunic",LOWER($B324))),LEFT($E324,3)&lt;&gt;"4.4"),AND(ISNUMBER(SEARCH("monitor",LOWER($B324))),NOT(OR(LEFT($E324,3)="1.5",LEFT($E324,3)="2.5")))),AND($B324&lt;&gt;"",OR(LEFT($C324,1)="1",LEFT($C324,1)="2"),$D324=""),AND($D324&lt;&gt;"",NOT(OR(LEFT($C324,1)="1",LEFT($C324,1)="2"))),AND($D324&lt;&gt;"",COUNTIF(' PROJETO'!$B$14:$B$16,$D324)=0),IF($D324="",FALSE(),IF(COUNTIF(' PROJETO'!$B$14:$B$16,$D324)=0,FALSE(),IFERROR(INDEX(' PROJETO'!$C$14:$C$16,MATCH($D324,' PROJETO'!$B$14:$B$16,0))&lt;&gt;"Sim",FALSE()))))</f>
        <v>0</v>
      </c>
      <c r="AG324" s="21" t="b">
        <f>AND($AC324,$Y324&gt;'CONFG.  LISTAS'!$F$4,$Z324="",$AA324="")</f>
        <v>0</v>
      </c>
      <c r="AH324" s="21" t="str">
        <f t="shared" si="64"/>
        <v/>
      </c>
      <c r="AI324" s="43" t="str">
        <f ca="1">IF(NOT($AC324),"",IF(OR($B324="",$C324="",$E324="",$F324=""),"Preencha descrição, categoria, tipo e unidade.",IF(AND($B324&lt;&gt;"",OR(LEFT($C324,1)="1",LEFT($C324,1)="2"),$D324=""),"Informe a prática de restauração para itens diretos.",IF(AND($D324&lt;&gt;"",NOT(OR(LEFT($C324,1)="1",LEFT($C324,1)="2"))),"Custos indiretos não devem pertencer a uma prática específica.",IF(AND($D324&lt;&gt;"",COUNTIF(' PROJETO'!$B$14:$B$16,$D324)=0),"Prática de restauração inválida ou não cadastrada.",IF(IF($D324="",FALSE(),IF(COUNTIF(' PROJETO'!$B$14:$B$16,$D324)=0,FALSE(),IFERROR(INDEX(' PROJETO'!$C$14:$C$16,MATCH($D324,' PROJETO'!$B$14:$B$16,0))&lt;&gt;"Sim",FALSE()))),"A prática informada no item não foi selecionada na aba Projeto.",IF(AND(MAX($I324,$L324,$O324,$R324,$U324,$X324)&gt;'CONFG.  LISTAS'!$F$4,NOT(OR($Z324&lt;&gt;"",$AA324&lt;&gt;""))),"Memorial de cálculo ou anexo obrigatório não informado para item acima do limite.",IF(OR(AND($G324&lt;&gt;"",$H324&lt;&gt;"",OR($G324&lt;=0,$H324&lt;=0)),AND($J324&lt;&gt;"",$K324&lt;&gt;"",OR($J324&lt;=0,$K324&lt;=0)),AND($M324&lt;&gt;"",$N324&lt;&gt;"",OR($M324&lt;=0,$N324&lt;=0)),AND($P324&lt;&gt;"",$Q324&lt;&gt;"",OR($P324&lt;=0,$Q324&lt;=0)),AND($S324&lt;&gt;"",$T324&lt;&gt;"",OR($S324&lt;=0,$T324&lt;=0)),AND($V324&lt;&gt;"",$W324&lt;&gt;"",OR($V324&lt;=0,$W324&lt;=0))),"Revise os valores informados: valor unitário e quantidade devem ser maiores que zero.",IF(OR(AND($G324="",$H324&lt;&gt;""),AND($G324&lt;&gt;"",$H324=""),AND($J324="",$K324&lt;&gt;""),AND($J324&lt;&gt;"",$K324=""),AND($M324="",$N324&lt;&gt;""),AND($M324&lt;&gt;"",$N324=""),AND($P324="",$Q324&lt;&gt;""),AND($P324&lt;&gt;"",$Q324=""),AND($S324="",$T324&lt;&gt;""),AND($S324&lt;&gt;"",$T324=""),AND($V324="",$W324&lt;&gt;""),AND($V324&lt;&gt;"",$W324="")),"Há ano preenchido parcialmente: "&amp;TRIM(IF(AND($G324="",$H324&lt;&gt;""),"Ano 1 (falta valor unitário); ","")&amp;IF(AND($G324&lt;&gt;"",$H324=""),"Ano 1 (falta quantidade); ","")&amp;IF(AND($J324="",$K324&lt;&gt;""),"Ano 2 (falta valor unitário); ","")&amp;IF(AND($J324&lt;&gt;"",$K324=""),"Ano 2 (falta quantidade); ","")&amp;IF(AND($M324="",$N324&lt;&gt;""),"Ano 3 (falta valor unitário); ","")&amp;IF(AND($M324&lt;&gt;"",$N324=""),"Ano 3 (falta quantidade); ","")&amp;IF(AND($P324="",$Q324&lt;&gt;""),"Ano 4 (falta valor unitário); ","")&amp;IF(AND($P324&lt;&gt;"",$Q324=""),"Ano 4 (falta quantidade); ","")&amp;IF(AND($S324="",$T324&lt;&gt;""),"Ano 5 (falta valor unitário); ","")&amp;IF(AND($S324&lt;&gt;"",$T324=""),"Ano 5 (falta quantidade); ","")&amp;IF(AND($V324="",$W324&lt;&gt;""),"Ano 6 (falta valor unitário); ","")&amp;IF(AND($V324&lt;&gt;"",$W324=""),"Ano 6 (falta quantidade); ","")), IF(NOT(OR(AND($G324&lt;&gt;"",$H324&lt;&gt;""),AND($J324&lt;&gt;"",$K324&lt;&gt;""),AND($M324&lt;&gt;"",$N324&lt;&gt;""),AND($P324&lt;&gt;"",$Q324&lt;&gt;""),AND($S324&lt;&gt;"",$T324&lt;&gt;""),AND($V324&lt;&gt;"",$W324&lt;&gt;""))),"Informe pelo menos um ano completo com valor unitário e quantidade.",IF(AND($C324&lt;&gt;"",$E324&lt;&gt;"",LEFT(TRIM($C324),1)&lt;&gt;LEFT(TRIM($E324),1)),"Categoria e tipo estão incompatíveis.",IF(IF(OR($E324="",$F324=""),FALSE(),IFERROR(COUNTIF(INDIRECT("UNITS_"&amp;SUBSTITUTE(LEFT($E324,FIND(" ",$E324&amp;" ")-1),".","_")),$F324)=0,TRUE())),"Unidade incompatível com o tipo selecionado.",IF(OR(AND(ISNUMBER(SEARCH("comunic",LOWER($B324))),LEFT($E324,3)&lt;&gt;"4.4"),AND(ISNUMBER(SEARCH("monitor",LOWER($B324))),NOT(OR(LEFT($E324,3)="1.5",LEFT($E324,3)="2.5")))),"Revise a classificação do item conforme as regras de preenchimento.",IF(AND($B324&lt;&gt;"",OR(ISNUMBER(SEARCH("outro",LOWER($B324))),ISNUMBER(SEARCH("divers",LOWER($B324))),ISNUMBER(SEARCH("kit",LOWER($B324))),ISNUMBER(SEARCH("ferrament",LOWER($B324))),ISNUMBER(SEARCH("epi",LOWER($B324)))),NOT(OR($Z324&lt;&gt;"",$AA324&lt;&gt;""))),"Descrição muito genérica: detalhe melhor o item e registre o racional no memorial ou em anexo.",IF(AND($Y324=0,$B324&lt;&gt;"",OR($G324&lt;&gt;"",$H324&lt;&gt;"",$J324&lt;&gt;"",$K324&lt;&gt;"",$M324&lt;&gt;"",$N324&lt;&gt;"",$P324&lt;&gt;"",$Q324&lt;&gt;"",$S324&lt;&gt;"",$T324&lt;&gt;"",$V324&lt;&gt;"",$W324&lt;&gt;"")),"O item possui dados lançados, mas o total está zerado. Revise os valores informados.","")))))))))))))))</f>
        <v/>
      </c>
    </row>
    <row r="325" spans="1:35" ht="14.25" customHeight="1" x14ac:dyDescent="0.25">
      <c r="A325" s="57" t="str">
        <f t="shared" si="52"/>
        <v/>
      </c>
      <c r="B325" s="61"/>
      <c r="C325" s="61"/>
      <c r="D325" s="58"/>
      <c r="E325" s="61"/>
      <c r="F325" s="61"/>
      <c r="G325" s="272"/>
      <c r="H325" s="62"/>
      <c r="I325" s="273">
        <f t="shared" si="53"/>
        <v>0</v>
      </c>
      <c r="J325" s="272"/>
      <c r="K325" s="62"/>
      <c r="L325" s="270">
        <f t="shared" si="54"/>
        <v>0</v>
      </c>
      <c r="M325" s="272"/>
      <c r="N325" s="62"/>
      <c r="O325" s="270">
        <f t="shared" si="55"/>
        <v>0</v>
      </c>
      <c r="P325" s="272"/>
      <c r="Q325" s="62"/>
      <c r="R325" s="271">
        <f t="shared" si="56"/>
        <v>0</v>
      </c>
      <c r="S325" s="272"/>
      <c r="T325" s="62"/>
      <c r="U325" s="270">
        <f t="shared" si="57"/>
        <v>0</v>
      </c>
      <c r="V325" s="272"/>
      <c r="W325" s="62"/>
      <c r="X325" s="270">
        <f t="shared" si="58"/>
        <v>0</v>
      </c>
      <c r="Y325" s="270">
        <f t="shared" si="59"/>
        <v>0</v>
      </c>
      <c r="Z325" s="61"/>
      <c r="AA325" s="61"/>
      <c r="AB325" s="60" t="str">
        <f t="shared" si="60"/>
        <v/>
      </c>
      <c r="AC325" s="21" t="b">
        <f t="shared" si="61"/>
        <v>0</v>
      </c>
      <c r="AD325" s="21" t="b">
        <f t="shared" si="62"/>
        <v>0</v>
      </c>
      <c r="AE325" s="21" t="b">
        <f t="shared" si="63"/>
        <v>0</v>
      </c>
      <c r="AF325" s="21" t="b">
        <f ca="1">OR(AND($AC325,NOT($AD325)),AND($AC325,OR(AND($G325="",$H325&lt;&gt;""),AND($G325&lt;&gt;"",$H325=""),AND($J325="",$K325&lt;&gt;""),AND($J325&lt;&gt;"",$K325=""),AND($M325="",$N325&lt;&gt;""),AND($M325&lt;&gt;"",$N325=""),AND($P325="",$Q325&lt;&gt;""),AND($P325&lt;&gt;"",$Q325=""),AND($S325="",$T325&lt;&gt;""),AND($S325&lt;&gt;"",$T325=""),AND($V325="",$W325&lt;&gt;""),AND($V325&lt;&gt;"",$W325=""))),AND($C325&lt;&gt;"",$E325&lt;&gt;"",LEFT(TRIM($C325),1)&lt;&gt;LEFT(TRIM($E325),1)),IF(OR($E325="",$F325=""),FALSE(),IFERROR(COUNTIF(INDIRECT("UNITS_"&amp;SUBSTITUTE(LEFT($E325,FIND(" ",$E325&amp;" ")-1),".","_")),$F325)=0,TRUE())),AND($B325&lt;&gt;"",OR(ISNUMBER(SEARCH("outro",LOWER($B325))),ISNUMBER(SEARCH("divers",LOWER($B325))),ISNUMBER(SEARCH("etc",LOWER($B325))))),OR(AND(ISNUMBER(SEARCH("comunic",LOWER($B325))),LEFT($E325,3)&lt;&gt;"4.4"),AND(ISNUMBER(SEARCH("monitor",LOWER($B325))),NOT(OR(LEFT($E325,3)="1.5",LEFT($E325,3)="2.5")))),AND($B325&lt;&gt;"",OR(LEFT($C325,1)="1",LEFT($C325,1)="2"),$D325=""),AND($D325&lt;&gt;"",NOT(OR(LEFT($C325,1)="1",LEFT($C325,1)="2"))),AND($D325&lt;&gt;"",COUNTIF(' PROJETO'!$B$14:$B$16,$D325)=0),IF($D325="",FALSE(),IF(COUNTIF(' PROJETO'!$B$14:$B$16,$D325)=0,FALSE(),IFERROR(INDEX(' PROJETO'!$C$14:$C$16,MATCH($D325,' PROJETO'!$B$14:$B$16,0))&lt;&gt;"Sim",FALSE()))))</f>
        <v>0</v>
      </c>
      <c r="AG325" s="21" t="b">
        <f>AND($AC325,$Y325&gt;'CONFG.  LISTAS'!$F$4,$Z325="",$AA325="")</f>
        <v>0</v>
      </c>
      <c r="AH325" s="21" t="str">
        <f t="shared" si="64"/>
        <v/>
      </c>
      <c r="AI325" s="43" t="str">
        <f ca="1">IF(NOT($AC325),"",IF(OR($B325="",$C325="",$E325="",$F325=""),"Preencha descrição, categoria, tipo e unidade.",IF(AND($B325&lt;&gt;"",OR(LEFT($C325,1)="1",LEFT($C325,1)="2"),$D325=""),"Informe a prática de restauração para itens diretos.",IF(AND($D325&lt;&gt;"",NOT(OR(LEFT($C325,1)="1",LEFT($C325,1)="2"))),"Custos indiretos não devem pertencer a uma prática específica.",IF(AND($D325&lt;&gt;"",COUNTIF(' PROJETO'!$B$14:$B$16,$D325)=0),"Prática de restauração inválida ou não cadastrada.",IF(IF($D325="",FALSE(),IF(COUNTIF(' PROJETO'!$B$14:$B$16,$D325)=0,FALSE(),IFERROR(INDEX(' PROJETO'!$C$14:$C$16,MATCH($D325,' PROJETO'!$B$14:$B$16,0))&lt;&gt;"Sim",FALSE()))),"A prática informada no item não foi selecionada na aba Projeto.",IF(AND(MAX($I325,$L325,$O325,$R325,$U325,$X325)&gt;'CONFG.  LISTAS'!$F$4,NOT(OR($Z325&lt;&gt;"",$AA325&lt;&gt;""))),"Memorial de cálculo ou anexo obrigatório não informado para item acima do limite.",IF(OR(AND($G325&lt;&gt;"",$H325&lt;&gt;"",OR($G325&lt;=0,$H325&lt;=0)),AND($J325&lt;&gt;"",$K325&lt;&gt;"",OR($J325&lt;=0,$K325&lt;=0)),AND($M325&lt;&gt;"",$N325&lt;&gt;"",OR($M325&lt;=0,$N325&lt;=0)),AND($P325&lt;&gt;"",$Q325&lt;&gt;"",OR($P325&lt;=0,$Q325&lt;=0)),AND($S325&lt;&gt;"",$T325&lt;&gt;"",OR($S325&lt;=0,$T325&lt;=0)),AND($V325&lt;&gt;"",$W325&lt;&gt;"",OR($V325&lt;=0,$W325&lt;=0))),"Revise os valores informados: valor unitário e quantidade devem ser maiores que zero.",IF(OR(AND($G325="",$H325&lt;&gt;""),AND($G325&lt;&gt;"",$H325=""),AND($J325="",$K325&lt;&gt;""),AND($J325&lt;&gt;"",$K325=""),AND($M325="",$N325&lt;&gt;""),AND($M325&lt;&gt;"",$N325=""),AND($P325="",$Q325&lt;&gt;""),AND($P325&lt;&gt;"",$Q325=""),AND($S325="",$T325&lt;&gt;""),AND($S325&lt;&gt;"",$T325=""),AND($V325="",$W325&lt;&gt;""),AND($V325&lt;&gt;"",$W325="")),"Há ano preenchido parcialmente: "&amp;TRIM(IF(AND($G325="",$H325&lt;&gt;""),"Ano 1 (falta valor unitário); ","")&amp;IF(AND($G325&lt;&gt;"",$H325=""),"Ano 1 (falta quantidade); ","")&amp;IF(AND($J325="",$K325&lt;&gt;""),"Ano 2 (falta valor unitário); ","")&amp;IF(AND($J325&lt;&gt;"",$K325=""),"Ano 2 (falta quantidade); ","")&amp;IF(AND($M325="",$N325&lt;&gt;""),"Ano 3 (falta valor unitário); ","")&amp;IF(AND($M325&lt;&gt;"",$N325=""),"Ano 3 (falta quantidade); ","")&amp;IF(AND($P325="",$Q325&lt;&gt;""),"Ano 4 (falta valor unitário); ","")&amp;IF(AND($P325&lt;&gt;"",$Q325=""),"Ano 4 (falta quantidade); ","")&amp;IF(AND($S325="",$T325&lt;&gt;""),"Ano 5 (falta valor unitário); ","")&amp;IF(AND($S325&lt;&gt;"",$T325=""),"Ano 5 (falta quantidade); ","")&amp;IF(AND($V325="",$W325&lt;&gt;""),"Ano 6 (falta valor unitário); ","")&amp;IF(AND($V325&lt;&gt;"",$W325=""),"Ano 6 (falta quantidade); ","")), IF(NOT(OR(AND($G325&lt;&gt;"",$H325&lt;&gt;""),AND($J325&lt;&gt;"",$K325&lt;&gt;""),AND($M325&lt;&gt;"",$N325&lt;&gt;""),AND($P325&lt;&gt;"",$Q325&lt;&gt;""),AND($S325&lt;&gt;"",$T325&lt;&gt;""),AND($V325&lt;&gt;"",$W325&lt;&gt;""))),"Informe pelo menos um ano completo com valor unitário e quantidade.",IF(AND($C325&lt;&gt;"",$E325&lt;&gt;"",LEFT(TRIM($C325),1)&lt;&gt;LEFT(TRIM($E325),1)),"Categoria e tipo estão incompatíveis.",IF(IF(OR($E325="",$F325=""),FALSE(),IFERROR(COUNTIF(INDIRECT("UNITS_"&amp;SUBSTITUTE(LEFT($E325,FIND(" ",$E325&amp;" ")-1),".","_")),$F325)=0,TRUE())),"Unidade incompatível com o tipo selecionado.",IF(OR(AND(ISNUMBER(SEARCH("comunic",LOWER($B325))),LEFT($E325,3)&lt;&gt;"4.4"),AND(ISNUMBER(SEARCH("monitor",LOWER($B325))),NOT(OR(LEFT($E325,3)="1.5",LEFT($E325,3)="2.5")))),"Revise a classificação do item conforme as regras de preenchimento.",IF(AND($B325&lt;&gt;"",OR(ISNUMBER(SEARCH("outro",LOWER($B325))),ISNUMBER(SEARCH("divers",LOWER($B325))),ISNUMBER(SEARCH("kit",LOWER($B325))),ISNUMBER(SEARCH("ferrament",LOWER($B325))),ISNUMBER(SEARCH("epi",LOWER($B325)))),NOT(OR($Z325&lt;&gt;"",$AA325&lt;&gt;""))),"Descrição muito genérica: detalhe melhor o item e registre o racional no memorial ou em anexo.",IF(AND($Y325=0,$B325&lt;&gt;"",OR($G325&lt;&gt;"",$H325&lt;&gt;"",$J325&lt;&gt;"",$K325&lt;&gt;"",$M325&lt;&gt;"",$N325&lt;&gt;"",$P325&lt;&gt;"",$Q325&lt;&gt;"",$S325&lt;&gt;"",$T325&lt;&gt;"",$V325&lt;&gt;"",$W325&lt;&gt;"")),"O item possui dados lançados, mas o total está zerado. Revise os valores informados.","")))))))))))))))</f>
        <v/>
      </c>
    </row>
    <row r="326" spans="1:35" ht="14.25" customHeight="1" x14ac:dyDescent="0.25">
      <c r="A326" s="57" t="str">
        <f t="shared" si="52"/>
        <v/>
      </c>
      <c r="B326" s="58"/>
      <c r="C326" s="58"/>
      <c r="D326" s="58"/>
      <c r="E326" s="58"/>
      <c r="F326" s="58"/>
      <c r="G326" s="269"/>
      <c r="H326" s="59"/>
      <c r="I326" s="273">
        <f t="shared" si="53"/>
        <v>0</v>
      </c>
      <c r="J326" s="269"/>
      <c r="K326" s="59"/>
      <c r="L326" s="270">
        <f t="shared" si="54"/>
        <v>0</v>
      </c>
      <c r="M326" s="269"/>
      <c r="N326" s="59"/>
      <c r="O326" s="270">
        <f t="shared" si="55"/>
        <v>0</v>
      </c>
      <c r="P326" s="269"/>
      <c r="Q326" s="59"/>
      <c r="R326" s="271">
        <f t="shared" si="56"/>
        <v>0</v>
      </c>
      <c r="S326" s="269"/>
      <c r="T326" s="59"/>
      <c r="U326" s="270">
        <f t="shared" si="57"/>
        <v>0</v>
      </c>
      <c r="V326" s="269"/>
      <c r="W326" s="59"/>
      <c r="X326" s="270">
        <f t="shared" si="58"/>
        <v>0</v>
      </c>
      <c r="Y326" s="270">
        <f t="shared" si="59"/>
        <v>0</v>
      </c>
      <c r="Z326" s="58"/>
      <c r="AA326" s="58"/>
      <c r="AB326" s="60" t="str">
        <f t="shared" si="60"/>
        <v/>
      </c>
      <c r="AC326" s="21" t="b">
        <f t="shared" si="61"/>
        <v>0</v>
      </c>
      <c r="AD326" s="21" t="b">
        <f t="shared" si="62"/>
        <v>0</v>
      </c>
      <c r="AE326" s="21" t="b">
        <f t="shared" si="63"/>
        <v>0</v>
      </c>
      <c r="AF326" s="21" t="b">
        <f ca="1">OR(AND($AC326,NOT($AD326)),AND($AC326,OR(AND($G326="",$H326&lt;&gt;""),AND($G326&lt;&gt;"",$H326=""),AND($J326="",$K326&lt;&gt;""),AND($J326&lt;&gt;"",$K326=""),AND($M326="",$N326&lt;&gt;""),AND($M326&lt;&gt;"",$N326=""),AND($P326="",$Q326&lt;&gt;""),AND($P326&lt;&gt;"",$Q326=""),AND($S326="",$T326&lt;&gt;""),AND($S326&lt;&gt;"",$T326=""),AND($V326="",$W326&lt;&gt;""),AND($V326&lt;&gt;"",$W326=""))),AND($C326&lt;&gt;"",$E326&lt;&gt;"",LEFT(TRIM($C326),1)&lt;&gt;LEFT(TRIM($E326),1)),IF(OR($E326="",$F326=""),FALSE(),IFERROR(COUNTIF(INDIRECT("UNITS_"&amp;SUBSTITUTE(LEFT($E326,FIND(" ",$E326&amp;" ")-1),".","_")),$F326)=0,TRUE())),AND($B326&lt;&gt;"",OR(ISNUMBER(SEARCH("outro",LOWER($B326))),ISNUMBER(SEARCH("divers",LOWER($B326))),ISNUMBER(SEARCH("etc",LOWER($B326))))),OR(AND(ISNUMBER(SEARCH("comunic",LOWER($B326))),LEFT($E326,3)&lt;&gt;"4.4"),AND(ISNUMBER(SEARCH("monitor",LOWER($B326))),NOT(OR(LEFT($E326,3)="1.5",LEFT($E326,3)="2.5")))),AND($B326&lt;&gt;"",OR(LEFT($C326,1)="1",LEFT($C326,1)="2"),$D326=""),AND($D326&lt;&gt;"",NOT(OR(LEFT($C326,1)="1",LEFT($C326,1)="2"))),AND($D326&lt;&gt;"",COUNTIF(' PROJETO'!$B$14:$B$16,$D326)=0),IF($D326="",FALSE(),IF(COUNTIF(' PROJETO'!$B$14:$B$16,$D326)=0,FALSE(),IFERROR(INDEX(' PROJETO'!$C$14:$C$16,MATCH($D326,' PROJETO'!$B$14:$B$16,0))&lt;&gt;"Sim",FALSE()))))</f>
        <v>0</v>
      </c>
      <c r="AG326" s="21" t="b">
        <f>AND($AC326,$Y326&gt;'CONFG.  LISTAS'!$F$4,$Z326="",$AA326="")</f>
        <v>0</v>
      </c>
      <c r="AH326" s="21" t="str">
        <f t="shared" si="64"/>
        <v/>
      </c>
      <c r="AI326" s="43" t="str">
        <f ca="1">IF(NOT($AC326),"",IF(OR($B326="",$C326="",$E326="",$F326=""),"Preencha descrição, categoria, tipo e unidade.",IF(AND($B326&lt;&gt;"",OR(LEFT($C326,1)="1",LEFT($C326,1)="2"),$D326=""),"Informe a prática de restauração para itens diretos.",IF(AND($D326&lt;&gt;"",NOT(OR(LEFT($C326,1)="1",LEFT($C326,1)="2"))),"Custos indiretos não devem pertencer a uma prática específica.",IF(AND($D326&lt;&gt;"",COUNTIF(' PROJETO'!$B$14:$B$16,$D326)=0),"Prática de restauração inválida ou não cadastrada.",IF(IF($D326="",FALSE(),IF(COUNTIF(' PROJETO'!$B$14:$B$16,$D326)=0,FALSE(),IFERROR(INDEX(' PROJETO'!$C$14:$C$16,MATCH($D326,' PROJETO'!$B$14:$B$16,0))&lt;&gt;"Sim",FALSE()))),"A prática informada no item não foi selecionada na aba Projeto.",IF(AND(MAX($I326,$L326,$O326,$R326,$U326,$X326)&gt;'CONFG.  LISTAS'!$F$4,NOT(OR($Z326&lt;&gt;"",$AA326&lt;&gt;""))),"Memorial de cálculo ou anexo obrigatório não informado para item acima do limite.",IF(OR(AND($G326&lt;&gt;"",$H326&lt;&gt;"",OR($G326&lt;=0,$H326&lt;=0)),AND($J326&lt;&gt;"",$K326&lt;&gt;"",OR($J326&lt;=0,$K326&lt;=0)),AND($M326&lt;&gt;"",$N326&lt;&gt;"",OR($M326&lt;=0,$N326&lt;=0)),AND($P326&lt;&gt;"",$Q326&lt;&gt;"",OR($P326&lt;=0,$Q326&lt;=0)),AND($S326&lt;&gt;"",$T326&lt;&gt;"",OR($S326&lt;=0,$T326&lt;=0)),AND($V326&lt;&gt;"",$W326&lt;&gt;"",OR($V326&lt;=0,$W326&lt;=0))),"Revise os valores informados: valor unitário e quantidade devem ser maiores que zero.",IF(OR(AND($G326="",$H326&lt;&gt;""),AND($G326&lt;&gt;"",$H326=""),AND($J326="",$K326&lt;&gt;""),AND($J326&lt;&gt;"",$K326=""),AND($M326="",$N326&lt;&gt;""),AND($M326&lt;&gt;"",$N326=""),AND($P326="",$Q326&lt;&gt;""),AND($P326&lt;&gt;"",$Q326=""),AND($S326="",$T326&lt;&gt;""),AND($S326&lt;&gt;"",$T326=""),AND($V326="",$W326&lt;&gt;""),AND($V326&lt;&gt;"",$W326="")),"Há ano preenchido parcialmente: "&amp;TRIM(IF(AND($G326="",$H326&lt;&gt;""),"Ano 1 (falta valor unitário); ","")&amp;IF(AND($G326&lt;&gt;"",$H326=""),"Ano 1 (falta quantidade); ","")&amp;IF(AND($J326="",$K326&lt;&gt;""),"Ano 2 (falta valor unitário); ","")&amp;IF(AND($J326&lt;&gt;"",$K326=""),"Ano 2 (falta quantidade); ","")&amp;IF(AND($M326="",$N326&lt;&gt;""),"Ano 3 (falta valor unitário); ","")&amp;IF(AND($M326&lt;&gt;"",$N326=""),"Ano 3 (falta quantidade); ","")&amp;IF(AND($P326="",$Q326&lt;&gt;""),"Ano 4 (falta valor unitário); ","")&amp;IF(AND($P326&lt;&gt;"",$Q326=""),"Ano 4 (falta quantidade); ","")&amp;IF(AND($S326="",$T326&lt;&gt;""),"Ano 5 (falta valor unitário); ","")&amp;IF(AND($S326&lt;&gt;"",$T326=""),"Ano 5 (falta quantidade); ","")&amp;IF(AND($V326="",$W326&lt;&gt;""),"Ano 6 (falta valor unitário); ","")&amp;IF(AND($V326&lt;&gt;"",$W326=""),"Ano 6 (falta quantidade); ","")), IF(NOT(OR(AND($G326&lt;&gt;"",$H326&lt;&gt;""),AND($J326&lt;&gt;"",$K326&lt;&gt;""),AND($M326&lt;&gt;"",$N326&lt;&gt;""),AND($P326&lt;&gt;"",$Q326&lt;&gt;""),AND($S326&lt;&gt;"",$T326&lt;&gt;""),AND($V326&lt;&gt;"",$W326&lt;&gt;""))),"Informe pelo menos um ano completo com valor unitário e quantidade.",IF(AND($C326&lt;&gt;"",$E326&lt;&gt;"",LEFT(TRIM($C326),1)&lt;&gt;LEFT(TRIM($E326),1)),"Categoria e tipo estão incompatíveis.",IF(IF(OR($E326="",$F326=""),FALSE(),IFERROR(COUNTIF(INDIRECT("UNITS_"&amp;SUBSTITUTE(LEFT($E326,FIND(" ",$E326&amp;" ")-1),".","_")),$F326)=0,TRUE())),"Unidade incompatível com o tipo selecionado.",IF(OR(AND(ISNUMBER(SEARCH("comunic",LOWER($B326))),LEFT($E326,3)&lt;&gt;"4.4"),AND(ISNUMBER(SEARCH("monitor",LOWER($B326))),NOT(OR(LEFT($E326,3)="1.5",LEFT($E326,3)="2.5")))),"Revise a classificação do item conforme as regras de preenchimento.",IF(AND($B326&lt;&gt;"",OR(ISNUMBER(SEARCH("outro",LOWER($B326))),ISNUMBER(SEARCH("divers",LOWER($B326))),ISNUMBER(SEARCH("kit",LOWER($B326))),ISNUMBER(SEARCH("ferrament",LOWER($B326))),ISNUMBER(SEARCH("epi",LOWER($B326)))),NOT(OR($Z326&lt;&gt;"",$AA326&lt;&gt;""))),"Descrição muito genérica: detalhe melhor o item e registre o racional no memorial ou em anexo.",IF(AND($Y326=0,$B326&lt;&gt;"",OR($G326&lt;&gt;"",$H326&lt;&gt;"",$J326&lt;&gt;"",$K326&lt;&gt;"",$M326&lt;&gt;"",$N326&lt;&gt;"",$P326&lt;&gt;"",$Q326&lt;&gt;"",$S326&lt;&gt;"",$T326&lt;&gt;"",$V326&lt;&gt;"",$W326&lt;&gt;"")),"O item possui dados lançados, mas o total está zerado. Revise os valores informados.","")))))))))))))))</f>
        <v/>
      </c>
    </row>
    <row r="327" spans="1:35" ht="14.25" customHeight="1" x14ac:dyDescent="0.25">
      <c r="A327" s="57" t="str">
        <f t="shared" si="52"/>
        <v/>
      </c>
      <c r="B327" s="61"/>
      <c r="C327" s="61"/>
      <c r="D327" s="58"/>
      <c r="E327" s="61"/>
      <c r="F327" s="61"/>
      <c r="G327" s="272"/>
      <c r="H327" s="62"/>
      <c r="I327" s="273">
        <f t="shared" si="53"/>
        <v>0</v>
      </c>
      <c r="J327" s="272"/>
      <c r="K327" s="62"/>
      <c r="L327" s="270">
        <f t="shared" si="54"/>
        <v>0</v>
      </c>
      <c r="M327" s="272"/>
      <c r="N327" s="62"/>
      <c r="O327" s="270">
        <f t="shared" si="55"/>
        <v>0</v>
      </c>
      <c r="P327" s="272"/>
      <c r="Q327" s="62"/>
      <c r="R327" s="271">
        <f t="shared" si="56"/>
        <v>0</v>
      </c>
      <c r="S327" s="272"/>
      <c r="T327" s="62"/>
      <c r="U327" s="270">
        <f t="shared" si="57"/>
        <v>0</v>
      </c>
      <c r="V327" s="272"/>
      <c r="W327" s="62"/>
      <c r="X327" s="270">
        <f t="shared" si="58"/>
        <v>0</v>
      </c>
      <c r="Y327" s="270">
        <f t="shared" si="59"/>
        <v>0</v>
      </c>
      <c r="Z327" s="61"/>
      <c r="AA327" s="61"/>
      <c r="AB327" s="60" t="str">
        <f t="shared" si="60"/>
        <v/>
      </c>
      <c r="AC327" s="21" t="b">
        <f t="shared" si="61"/>
        <v>0</v>
      </c>
      <c r="AD327" s="21" t="b">
        <f t="shared" si="62"/>
        <v>0</v>
      </c>
      <c r="AE327" s="21" t="b">
        <f t="shared" si="63"/>
        <v>0</v>
      </c>
      <c r="AF327" s="21" t="b">
        <f ca="1">OR(AND($AC327,NOT($AD327)),AND($AC327,OR(AND($G327="",$H327&lt;&gt;""),AND($G327&lt;&gt;"",$H327=""),AND($J327="",$K327&lt;&gt;""),AND($J327&lt;&gt;"",$K327=""),AND($M327="",$N327&lt;&gt;""),AND($M327&lt;&gt;"",$N327=""),AND($P327="",$Q327&lt;&gt;""),AND($P327&lt;&gt;"",$Q327=""),AND($S327="",$T327&lt;&gt;""),AND($S327&lt;&gt;"",$T327=""),AND($V327="",$W327&lt;&gt;""),AND($V327&lt;&gt;"",$W327=""))),AND($C327&lt;&gt;"",$E327&lt;&gt;"",LEFT(TRIM($C327),1)&lt;&gt;LEFT(TRIM($E327),1)),IF(OR($E327="",$F327=""),FALSE(),IFERROR(COUNTIF(INDIRECT("UNITS_"&amp;SUBSTITUTE(LEFT($E327,FIND(" ",$E327&amp;" ")-1),".","_")),$F327)=0,TRUE())),AND($B327&lt;&gt;"",OR(ISNUMBER(SEARCH("outro",LOWER($B327))),ISNUMBER(SEARCH("divers",LOWER($B327))),ISNUMBER(SEARCH("etc",LOWER($B327))))),OR(AND(ISNUMBER(SEARCH("comunic",LOWER($B327))),LEFT($E327,3)&lt;&gt;"4.4"),AND(ISNUMBER(SEARCH("monitor",LOWER($B327))),NOT(OR(LEFT($E327,3)="1.5",LEFT($E327,3)="2.5")))),AND($B327&lt;&gt;"",OR(LEFT($C327,1)="1",LEFT($C327,1)="2"),$D327=""),AND($D327&lt;&gt;"",NOT(OR(LEFT($C327,1)="1",LEFT($C327,1)="2"))),AND($D327&lt;&gt;"",COUNTIF(' PROJETO'!$B$14:$B$16,$D327)=0),IF($D327="",FALSE(),IF(COUNTIF(' PROJETO'!$B$14:$B$16,$D327)=0,FALSE(),IFERROR(INDEX(' PROJETO'!$C$14:$C$16,MATCH($D327,' PROJETO'!$B$14:$B$16,0))&lt;&gt;"Sim",FALSE()))))</f>
        <v>0</v>
      </c>
      <c r="AG327" s="21" t="b">
        <f>AND($AC327,$Y327&gt;'CONFG.  LISTAS'!$F$4,$Z327="",$AA327="")</f>
        <v>0</v>
      </c>
      <c r="AH327" s="21" t="str">
        <f t="shared" si="64"/>
        <v/>
      </c>
      <c r="AI327" s="43" t="str">
        <f ca="1">IF(NOT($AC327),"",IF(OR($B327="",$C327="",$E327="",$F327=""),"Preencha descrição, categoria, tipo e unidade.",IF(AND($B327&lt;&gt;"",OR(LEFT($C327,1)="1",LEFT($C327,1)="2"),$D327=""),"Informe a prática de restauração para itens diretos.",IF(AND($D327&lt;&gt;"",NOT(OR(LEFT($C327,1)="1",LEFT($C327,1)="2"))),"Custos indiretos não devem pertencer a uma prática específica.",IF(AND($D327&lt;&gt;"",COUNTIF(' PROJETO'!$B$14:$B$16,$D327)=0),"Prática de restauração inválida ou não cadastrada.",IF(IF($D327="",FALSE(),IF(COUNTIF(' PROJETO'!$B$14:$B$16,$D327)=0,FALSE(),IFERROR(INDEX(' PROJETO'!$C$14:$C$16,MATCH($D327,' PROJETO'!$B$14:$B$16,0))&lt;&gt;"Sim",FALSE()))),"A prática informada no item não foi selecionada na aba Projeto.",IF(AND(MAX($I327,$L327,$O327,$R327,$U327,$X327)&gt;'CONFG.  LISTAS'!$F$4,NOT(OR($Z327&lt;&gt;"",$AA327&lt;&gt;""))),"Memorial de cálculo ou anexo obrigatório não informado para item acima do limite.",IF(OR(AND($G327&lt;&gt;"",$H327&lt;&gt;"",OR($G327&lt;=0,$H327&lt;=0)),AND($J327&lt;&gt;"",$K327&lt;&gt;"",OR($J327&lt;=0,$K327&lt;=0)),AND($M327&lt;&gt;"",$N327&lt;&gt;"",OR($M327&lt;=0,$N327&lt;=0)),AND($P327&lt;&gt;"",$Q327&lt;&gt;"",OR($P327&lt;=0,$Q327&lt;=0)),AND($S327&lt;&gt;"",$T327&lt;&gt;"",OR($S327&lt;=0,$T327&lt;=0)),AND($V327&lt;&gt;"",$W327&lt;&gt;"",OR($V327&lt;=0,$W327&lt;=0))),"Revise os valores informados: valor unitário e quantidade devem ser maiores que zero.",IF(OR(AND($G327="",$H327&lt;&gt;""),AND($G327&lt;&gt;"",$H327=""),AND($J327="",$K327&lt;&gt;""),AND($J327&lt;&gt;"",$K327=""),AND($M327="",$N327&lt;&gt;""),AND($M327&lt;&gt;"",$N327=""),AND($P327="",$Q327&lt;&gt;""),AND($P327&lt;&gt;"",$Q327=""),AND($S327="",$T327&lt;&gt;""),AND($S327&lt;&gt;"",$T327=""),AND($V327="",$W327&lt;&gt;""),AND($V327&lt;&gt;"",$W327="")),"Há ano preenchido parcialmente: "&amp;TRIM(IF(AND($G327="",$H327&lt;&gt;""),"Ano 1 (falta valor unitário); ","")&amp;IF(AND($G327&lt;&gt;"",$H327=""),"Ano 1 (falta quantidade); ","")&amp;IF(AND($J327="",$K327&lt;&gt;""),"Ano 2 (falta valor unitário); ","")&amp;IF(AND($J327&lt;&gt;"",$K327=""),"Ano 2 (falta quantidade); ","")&amp;IF(AND($M327="",$N327&lt;&gt;""),"Ano 3 (falta valor unitário); ","")&amp;IF(AND($M327&lt;&gt;"",$N327=""),"Ano 3 (falta quantidade); ","")&amp;IF(AND($P327="",$Q327&lt;&gt;""),"Ano 4 (falta valor unitário); ","")&amp;IF(AND($P327&lt;&gt;"",$Q327=""),"Ano 4 (falta quantidade); ","")&amp;IF(AND($S327="",$T327&lt;&gt;""),"Ano 5 (falta valor unitário); ","")&amp;IF(AND($S327&lt;&gt;"",$T327=""),"Ano 5 (falta quantidade); ","")&amp;IF(AND($V327="",$W327&lt;&gt;""),"Ano 6 (falta valor unitário); ","")&amp;IF(AND($V327&lt;&gt;"",$W327=""),"Ano 6 (falta quantidade); ","")), IF(NOT(OR(AND($G327&lt;&gt;"",$H327&lt;&gt;""),AND($J327&lt;&gt;"",$K327&lt;&gt;""),AND($M327&lt;&gt;"",$N327&lt;&gt;""),AND($P327&lt;&gt;"",$Q327&lt;&gt;""),AND($S327&lt;&gt;"",$T327&lt;&gt;""),AND($V327&lt;&gt;"",$W327&lt;&gt;""))),"Informe pelo menos um ano completo com valor unitário e quantidade.",IF(AND($C327&lt;&gt;"",$E327&lt;&gt;"",LEFT(TRIM($C327),1)&lt;&gt;LEFT(TRIM($E327),1)),"Categoria e tipo estão incompatíveis.",IF(IF(OR($E327="",$F327=""),FALSE(),IFERROR(COUNTIF(INDIRECT("UNITS_"&amp;SUBSTITUTE(LEFT($E327,FIND(" ",$E327&amp;" ")-1),".","_")),$F327)=0,TRUE())),"Unidade incompatível com o tipo selecionado.",IF(OR(AND(ISNUMBER(SEARCH("comunic",LOWER($B327))),LEFT($E327,3)&lt;&gt;"4.4"),AND(ISNUMBER(SEARCH("monitor",LOWER($B327))),NOT(OR(LEFT($E327,3)="1.5",LEFT($E327,3)="2.5")))),"Revise a classificação do item conforme as regras de preenchimento.",IF(AND($B327&lt;&gt;"",OR(ISNUMBER(SEARCH("outro",LOWER($B327))),ISNUMBER(SEARCH("divers",LOWER($B327))),ISNUMBER(SEARCH("kit",LOWER($B327))),ISNUMBER(SEARCH("ferrament",LOWER($B327))),ISNUMBER(SEARCH("epi",LOWER($B327)))),NOT(OR($Z327&lt;&gt;"",$AA327&lt;&gt;""))),"Descrição muito genérica: detalhe melhor o item e registre o racional no memorial ou em anexo.",IF(AND($Y327=0,$B327&lt;&gt;"",OR($G327&lt;&gt;"",$H327&lt;&gt;"",$J327&lt;&gt;"",$K327&lt;&gt;"",$M327&lt;&gt;"",$N327&lt;&gt;"",$P327&lt;&gt;"",$Q327&lt;&gt;"",$S327&lt;&gt;"",$T327&lt;&gt;"",$V327&lt;&gt;"",$W327&lt;&gt;"")),"O item possui dados lançados, mas o total está zerado. Revise os valores informados.","")))))))))))))))</f>
        <v/>
      </c>
    </row>
    <row r="328" spans="1:35" ht="14.25" customHeight="1" x14ac:dyDescent="0.25">
      <c r="A328" s="57" t="str">
        <f t="shared" si="52"/>
        <v/>
      </c>
      <c r="B328" s="58"/>
      <c r="C328" s="58"/>
      <c r="D328" s="58"/>
      <c r="E328" s="58"/>
      <c r="F328" s="58"/>
      <c r="G328" s="269"/>
      <c r="H328" s="59"/>
      <c r="I328" s="273">
        <f t="shared" si="53"/>
        <v>0</v>
      </c>
      <c r="J328" s="269"/>
      <c r="K328" s="59"/>
      <c r="L328" s="270">
        <f t="shared" si="54"/>
        <v>0</v>
      </c>
      <c r="M328" s="269"/>
      <c r="N328" s="59"/>
      <c r="O328" s="270">
        <f t="shared" si="55"/>
        <v>0</v>
      </c>
      <c r="P328" s="269"/>
      <c r="Q328" s="59"/>
      <c r="R328" s="271">
        <f t="shared" si="56"/>
        <v>0</v>
      </c>
      <c r="S328" s="269"/>
      <c r="T328" s="59"/>
      <c r="U328" s="270">
        <f t="shared" si="57"/>
        <v>0</v>
      </c>
      <c r="V328" s="269"/>
      <c r="W328" s="59"/>
      <c r="X328" s="270">
        <f t="shared" si="58"/>
        <v>0</v>
      </c>
      <c r="Y328" s="270">
        <f t="shared" si="59"/>
        <v>0</v>
      </c>
      <c r="Z328" s="58"/>
      <c r="AA328" s="58"/>
      <c r="AB328" s="60" t="str">
        <f t="shared" si="60"/>
        <v/>
      </c>
      <c r="AC328" s="21" t="b">
        <f t="shared" si="61"/>
        <v>0</v>
      </c>
      <c r="AD328" s="21" t="b">
        <f t="shared" si="62"/>
        <v>0</v>
      </c>
      <c r="AE328" s="21" t="b">
        <f t="shared" si="63"/>
        <v>0</v>
      </c>
      <c r="AF328" s="21" t="b">
        <f ca="1">OR(AND($AC328,NOT($AD328)),AND($AC328,OR(AND($G328="",$H328&lt;&gt;""),AND($G328&lt;&gt;"",$H328=""),AND($J328="",$K328&lt;&gt;""),AND($J328&lt;&gt;"",$K328=""),AND($M328="",$N328&lt;&gt;""),AND($M328&lt;&gt;"",$N328=""),AND($P328="",$Q328&lt;&gt;""),AND($P328&lt;&gt;"",$Q328=""),AND($S328="",$T328&lt;&gt;""),AND($S328&lt;&gt;"",$T328=""),AND($V328="",$W328&lt;&gt;""),AND($V328&lt;&gt;"",$W328=""))),AND($C328&lt;&gt;"",$E328&lt;&gt;"",LEFT(TRIM($C328),1)&lt;&gt;LEFT(TRIM($E328),1)),IF(OR($E328="",$F328=""),FALSE(),IFERROR(COUNTIF(INDIRECT("UNITS_"&amp;SUBSTITUTE(LEFT($E328,FIND(" ",$E328&amp;" ")-1),".","_")),$F328)=0,TRUE())),AND($B328&lt;&gt;"",OR(ISNUMBER(SEARCH("outro",LOWER($B328))),ISNUMBER(SEARCH("divers",LOWER($B328))),ISNUMBER(SEARCH("etc",LOWER($B328))))),OR(AND(ISNUMBER(SEARCH("comunic",LOWER($B328))),LEFT($E328,3)&lt;&gt;"4.4"),AND(ISNUMBER(SEARCH("monitor",LOWER($B328))),NOT(OR(LEFT($E328,3)="1.5",LEFT($E328,3)="2.5")))),AND($B328&lt;&gt;"",OR(LEFT($C328,1)="1",LEFT($C328,1)="2"),$D328=""),AND($D328&lt;&gt;"",NOT(OR(LEFT($C328,1)="1",LEFT($C328,1)="2"))),AND($D328&lt;&gt;"",COUNTIF(' PROJETO'!$B$14:$B$16,$D328)=0),IF($D328="",FALSE(),IF(COUNTIF(' PROJETO'!$B$14:$B$16,$D328)=0,FALSE(),IFERROR(INDEX(' PROJETO'!$C$14:$C$16,MATCH($D328,' PROJETO'!$B$14:$B$16,0))&lt;&gt;"Sim",FALSE()))))</f>
        <v>0</v>
      </c>
      <c r="AG328" s="21" t="b">
        <f>AND($AC328,$Y328&gt;'CONFG.  LISTAS'!$F$4,$Z328="",$AA328="")</f>
        <v>0</v>
      </c>
      <c r="AH328" s="21" t="str">
        <f t="shared" si="64"/>
        <v/>
      </c>
      <c r="AI328" s="43" t="str">
        <f ca="1">IF(NOT($AC328),"",IF(OR($B328="",$C328="",$E328="",$F328=""),"Preencha descrição, categoria, tipo e unidade.",IF(AND($B328&lt;&gt;"",OR(LEFT($C328,1)="1",LEFT($C328,1)="2"),$D328=""),"Informe a prática de restauração para itens diretos.",IF(AND($D328&lt;&gt;"",NOT(OR(LEFT($C328,1)="1",LEFT($C328,1)="2"))),"Custos indiretos não devem pertencer a uma prática específica.",IF(AND($D328&lt;&gt;"",COUNTIF(' PROJETO'!$B$14:$B$16,$D328)=0),"Prática de restauração inválida ou não cadastrada.",IF(IF($D328="",FALSE(),IF(COUNTIF(' PROJETO'!$B$14:$B$16,$D328)=0,FALSE(),IFERROR(INDEX(' PROJETO'!$C$14:$C$16,MATCH($D328,' PROJETO'!$B$14:$B$16,0))&lt;&gt;"Sim",FALSE()))),"A prática informada no item não foi selecionada na aba Projeto.",IF(AND(MAX($I328,$L328,$O328,$R328,$U328,$X328)&gt;'CONFG.  LISTAS'!$F$4,NOT(OR($Z328&lt;&gt;"",$AA328&lt;&gt;""))),"Memorial de cálculo ou anexo obrigatório não informado para item acima do limite.",IF(OR(AND($G328&lt;&gt;"",$H328&lt;&gt;"",OR($G328&lt;=0,$H328&lt;=0)),AND($J328&lt;&gt;"",$K328&lt;&gt;"",OR($J328&lt;=0,$K328&lt;=0)),AND($M328&lt;&gt;"",$N328&lt;&gt;"",OR($M328&lt;=0,$N328&lt;=0)),AND($P328&lt;&gt;"",$Q328&lt;&gt;"",OR($P328&lt;=0,$Q328&lt;=0)),AND($S328&lt;&gt;"",$T328&lt;&gt;"",OR($S328&lt;=0,$T328&lt;=0)),AND($V328&lt;&gt;"",$W328&lt;&gt;"",OR($V328&lt;=0,$W328&lt;=0))),"Revise os valores informados: valor unitário e quantidade devem ser maiores que zero.",IF(OR(AND($G328="",$H328&lt;&gt;""),AND($G328&lt;&gt;"",$H328=""),AND($J328="",$K328&lt;&gt;""),AND($J328&lt;&gt;"",$K328=""),AND($M328="",$N328&lt;&gt;""),AND($M328&lt;&gt;"",$N328=""),AND($P328="",$Q328&lt;&gt;""),AND($P328&lt;&gt;"",$Q328=""),AND($S328="",$T328&lt;&gt;""),AND($S328&lt;&gt;"",$T328=""),AND($V328="",$W328&lt;&gt;""),AND($V328&lt;&gt;"",$W328="")),"Há ano preenchido parcialmente: "&amp;TRIM(IF(AND($G328="",$H328&lt;&gt;""),"Ano 1 (falta valor unitário); ","")&amp;IF(AND($G328&lt;&gt;"",$H328=""),"Ano 1 (falta quantidade); ","")&amp;IF(AND($J328="",$K328&lt;&gt;""),"Ano 2 (falta valor unitário); ","")&amp;IF(AND($J328&lt;&gt;"",$K328=""),"Ano 2 (falta quantidade); ","")&amp;IF(AND($M328="",$N328&lt;&gt;""),"Ano 3 (falta valor unitário); ","")&amp;IF(AND($M328&lt;&gt;"",$N328=""),"Ano 3 (falta quantidade); ","")&amp;IF(AND($P328="",$Q328&lt;&gt;""),"Ano 4 (falta valor unitário); ","")&amp;IF(AND($P328&lt;&gt;"",$Q328=""),"Ano 4 (falta quantidade); ","")&amp;IF(AND($S328="",$T328&lt;&gt;""),"Ano 5 (falta valor unitário); ","")&amp;IF(AND($S328&lt;&gt;"",$T328=""),"Ano 5 (falta quantidade); ","")&amp;IF(AND($V328="",$W328&lt;&gt;""),"Ano 6 (falta valor unitário); ","")&amp;IF(AND($V328&lt;&gt;"",$W328=""),"Ano 6 (falta quantidade); ","")), IF(NOT(OR(AND($G328&lt;&gt;"",$H328&lt;&gt;""),AND($J328&lt;&gt;"",$K328&lt;&gt;""),AND($M328&lt;&gt;"",$N328&lt;&gt;""),AND($P328&lt;&gt;"",$Q328&lt;&gt;""),AND($S328&lt;&gt;"",$T328&lt;&gt;""),AND($V328&lt;&gt;"",$W328&lt;&gt;""))),"Informe pelo menos um ano completo com valor unitário e quantidade.",IF(AND($C328&lt;&gt;"",$E328&lt;&gt;"",LEFT(TRIM($C328),1)&lt;&gt;LEFT(TRIM($E328),1)),"Categoria e tipo estão incompatíveis.",IF(IF(OR($E328="",$F328=""),FALSE(),IFERROR(COUNTIF(INDIRECT("UNITS_"&amp;SUBSTITUTE(LEFT($E328,FIND(" ",$E328&amp;" ")-1),".","_")),$F328)=0,TRUE())),"Unidade incompatível com o tipo selecionado.",IF(OR(AND(ISNUMBER(SEARCH("comunic",LOWER($B328))),LEFT($E328,3)&lt;&gt;"4.4"),AND(ISNUMBER(SEARCH("monitor",LOWER($B328))),NOT(OR(LEFT($E328,3)="1.5",LEFT($E328,3)="2.5")))),"Revise a classificação do item conforme as regras de preenchimento.",IF(AND($B328&lt;&gt;"",OR(ISNUMBER(SEARCH("outro",LOWER($B328))),ISNUMBER(SEARCH("divers",LOWER($B328))),ISNUMBER(SEARCH("kit",LOWER($B328))),ISNUMBER(SEARCH("ferrament",LOWER($B328))),ISNUMBER(SEARCH("epi",LOWER($B328)))),NOT(OR($Z328&lt;&gt;"",$AA328&lt;&gt;""))),"Descrição muito genérica: detalhe melhor o item e registre o racional no memorial ou em anexo.",IF(AND($Y328=0,$B328&lt;&gt;"",OR($G328&lt;&gt;"",$H328&lt;&gt;"",$J328&lt;&gt;"",$K328&lt;&gt;"",$M328&lt;&gt;"",$N328&lt;&gt;"",$P328&lt;&gt;"",$Q328&lt;&gt;"",$S328&lt;&gt;"",$T328&lt;&gt;"",$V328&lt;&gt;"",$W328&lt;&gt;"")),"O item possui dados lançados, mas o total está zerado. Revise os valores informados.","")))))))))))))))</f>
        <v/>
      </c>
    </row>
    <row r="329" spans="1:35" ht="14.25" customHeight="1" x14ac:dyDescent="0.25">
      <c r="A329" s="57" t="str">
        <f t="shared" si="52"/>
        <v/>
      </c>
      <c r="B329" s="61"/>
      <c r="C329" s="61"/>
      <c r="D329" s="58"/>
      <c r="E329" s="61"/>
      <c r="F329" s="61"/>
      <c r="G329" s="272"/>
      <c r="H329" s="62"/>
      <c r="I329" s="273">
        <f t="shared" si="53"/>
        <v>0</v>
      </c>
      <c r="J329" s="272"/>
      <c r="K329" s="62"/>
      <c r="L329" s="270">
        <f t="shared" si="54"/>
        <v>0</v>
      </c>
      <c r="M329" s="272"/>
      <c r="N329" s="62"/>
      <c r="O329" s="270">
        <f t="shared" si="55"/>
        <v>0</v>
      </c>
      <c r="P329" s="272"/>
      <c r="Q329" s="62"/>
      <c r="R329" s="271">
        <f t="shared" si="56"/>
        <v>0</v>
      </c>
      <c r="S329" s="272"/>
      <c r="T329" s="62"/>
      <c r="U329" s="270">
        <f t="shared" si="57"/>
        <v>0</v>
      </c>
      <c r="V329" s="272"/>
      <c r="W329" s="62"/>
      <c r="X329" s="270">
        <f t="shared" si="58"/>
        <v>0</v>
      </c>
      <c r="Y329" s="270">
        <f t="shared" si="59"/>
        <v>0</v>
      </c>
      <c r="Z329" s="61"/>
      <c r="AA329" s="61"/>
      <c r="AB329" s="60" t="str">
        <f t="shared" si="60"/>
        <v/>
      </c>
      <c r="AC329" s="21" t="b">
        <f t="shared" si="61"/>
        <v>0</v>
      </c>
      <c r="AD329" s="21" t="b">
        <f t="shared" si="62"/>
        <v>0</v>
      </c>
      <c r="AE329" s="21" t="b">
        <f t="shared" si="63"/>
        <v>0</v>
      </c>
      <c r="AF329" s="21" t="b">
        <f ca="1">OR(AND($AC329,NOT($AD329)),AND($AC329,OR(AND($G329="",$H329&lt;&gt;""),AND($G329&lt;&gt;"",$H329=""),AND($J329="",$K329&lt;&gt;""),AND($J329&lt;&gt;"",$K329=""),AND($M329="",$N329&lt;&gt;""),AND($M329&lt;&gt;"",$N329=""),AND($P329="",$Q329&lt;&gt;""),AND($P329&lt;&gt;"",$Q329=""),AND($S329="",$T329&lt;&gt;""),AND($S329&lt;&gt;"",$T329=""),AND($V329="",$W329&lt;&gt;""),AND($V329&lt;&gt;"",$W329=""))),AND($C329&lt;&gt;"",$E329&lt;&gt;"",LEFT(TRIM($C329),1)&lt;&gt;LEFT(TRIM($E329),1)),IF(OR($E329="",$F329=""),FALSE(),IFERROR(COUNTIF(INDIRECT("UNITS_"&amp;SUBSTITUTE(LEFT($E329,FIND(" ",$E329&amp;" ")-1),".","_")),$F329)=0,TRUE())),AND($B329&lt;&gt;"",OR(ISNUMBER(SEARCH("outro",LOWER($B329))),ISNUMBER(SEARCH("divers",LOWER($B329))),ISNUMBER(SEARCH("etc",LOWER($B329))))),OR(AND(ISNUMBER(SEARCH("comunic",LOWER($B329))),LEFT($E329,3)&lt;&gt;"4.4"),AND(ISNUMBER(SEARCH("monitor",LOWER($B329))),NOT(OR(LEFT($E329,3)="1.5",LEFT($E329,3)="2.5")))),AND($B329&lt;&gt;"",OR(LEFT($C329,1)="1",LEFT($C329,1)="2"),$D329=""),AND($D329&lt;&gt;"",NOT(OR(LEFT($C329,1)="1",LEFT($C329,1)="2"))),AND($D329&lt;&gt;"",COUNTIF(' PROJETO'!$B$14:$B$16,$D329)=0),IF($D329="",FALSE(),IF(COUNTIF(' PROJETO'!$B$14:$B$16,$D329)=0,FALSE(),IFERROR(INDEX(' PROJETO'!$C$14:$C$16,MATCH($D329,' PROJETO'!$B$14:$B$16,0))&lt;&gt;"Sim",FALSE()))))</f>
        <v>0</v>
      </c>
      <c r="AG329" s="21" t="b">
        <f>AND($AC329,$Y329&gt;'CONFG.  LISTAS'!$F$4,$Z329="",$AA329="")</f>
        <v>0</v>
      </c>
      <c r="AH329" s="21" t="str">
        <f t="shared" si="64"/>
        <v/>
      </c>
      <c r="AI329" s="43" t="str">
        <f ca="1">IF(NOT($AC329),"",IF(OR($B329="",$C329="",$E329="",$F329=""),"Preencha descrição, categoria, tipo e unidade.",IF(AND($B329&lt;&gt;"",OR(LEFT($C329,1)="1",LEFT($C329,1)="2"),$D329=""),"Informe a prática de restauração para itens diretos.",IF(AND($D329&lt;&gt;"",NOT(OR(LEFT($C329,1)="1",LEFT($C329,1)="2"))),"Custos indiretos não devem pertencer a uma prática específica.",IF(AND($D329&lt;&gt;"",COUNTIF(' PROJETO'!$B$14:$B$16,$D329)=0),"Prática de restauração inválida ou não cadastrada.",IF(IF($D329="",FALSE(),IF(COUNTIF(' PROJETO'!$B$14:$B$16,$D329)=0,FALSE(),IFERROR(INDEX(' PROJETO'!$C$14:$C$16,MATCH($D329,' PROJETO'!$B$14:$B$16,0))&lt;&gt;"Sim",FALSE()))),"A prática informada no item não foi selecionada na aba Projeto.",IF(AND(MAX($I329,$L329,$O329,$R329,$U329,$X329)&gt;'CONFG.  LISTAS'!$F$4,NOT(OR($Z329&lt;&gt;"",$AA329&lt;&gt;""))),"Memorial de cálculo ou anexo obrigatório não informado para item acima do limite.",IF(OR(AND($G329&lt;&gt;"",$H329&lt;&gt;"",OR($G329&lt;=0,$H329&lt;=0)),AND($J329&lt;&gt;"",$K329&lt;&gt;"",OR($J329&lt;=0,$K329&lt;=0)),AND($M329&lt;&gt;"",$N329&lt;&gt;"",OR($M329&lt;=0,$N329&lt;=0)),AND($P329&lt;&gt;"",$Q329&lt;&gt;"",OR($P329&lt;=0,$Q329&lt;=0)),AND($S329&lt;&gt;"",$T329&lt;&gt;"",OR($S329&lt;=0,$T329&lt;=0)),AND($V329&lt;&gt;"",$W329&lt;&gt;"",OR($V329&lt;=0,$W329&lt;=0))),"Revise os valores informados: valor unitário e quantidade devem ser maiores que zero.",IF(OR(AND($G329="",$H329&lt;&gt;""),AND($G329&lt;&gt;"",$H329=""),AND($J329="",$K329&lt;&gt;""),AND($J329&lt;&gt;"",$K329=""),AND($M329="",$N329&lt;&gt;""),AND($M329&lt;&gt;"",$N329=""),AND($P329="",$Q329&lt;&gt;""),AND($P329&lt;&gt;"",$Q329=""),AND($S329="",$T329&lt;&gt;""),AND($S329&lt;&gt;"",$T329=""),AND($V329="",$W329&lt;&gt;""),AND($V329&lt;&gt;"",$W329="")),"Há ano preenchido parcialmente: "&amp;TRIM(IF(AND($G329="",$H329&lt;&gt;""),"Ano 1 (falta valor unitário); ","")&amp;IF(AND($G329&lt;&gt;"",$H329=""),"Ano 1 (falta quantidade); ","")&amp;IF(AND($J329="",$K329&lt;&gt;""),"Ano 2 (falta valor unitário); ","")&amp;IF(AND($J329&lt;&gt;"",$K329=""),"Ano 2 (falta quantidade); ","")&amp;IF(AND($M329="",$N329&lt;&gt;""),"Ano 3 (falta valor unitário); ","")&amp;IF(AND($M329&lt;&gt;"",$N329=""),"Ano 3 (falta quantidade); ","")&amp;IF(AND($P329="",$Q329&lt;&gt;""),"Ano 4 (falta valor unitário); ","")&amp;IF(AND($P329&lt;&gt;"",$Q329=""),"Ano 4 (falta quantidade); ","")&amp;IF(AND($S329="",$T329&lt;&gt;""),"Ano 5 (falta valor unitário); ","")&amp;IF(AND($S329&lt;&gt;"",$T329=""),"Ano 5 (falta quantidade); ","")&amp;IF(AND($V329="",$W329&lt;&gt;""),"Ano 6 (falta valor unitário); ","")&amp;IF(AND($V329&lt;&gt;"",$W329=""),"Ano 6 (falta quantidade); ","")), IF(NOT(OR(AND($G329&lt;&gt;"",$H329&lt;&gt;""),AND($J329&lt;&gt;"",$K329&lt;&gt;""),AND($M329&lt;&gt;"",$N329&lt;&gt;""),AND($P329&lt;&gt;"",$Q329&lt;&gt;""),AND($S329&lt;&gt;"",$T329&lt;&gt;""),AND($V329&lt;&gt;"",$W329&lt;&gt;""))),"Informe pelo menos um ano completo com valor unitário e quantidade.",IF(AND($C329&lt;&gt;"",$E329&lt;&gt;"",LEFT(TRIM($C329),1)&lt;&gt;LEFT(TRIM($E329),1)),"Categoria e tipo estão incompatíveis.",IF(IF(OR($E329="",$F329=""),FALSE(),IFERROR(COUNTIF(INDIRECT("UNITS_"&amp;SUBSTITUTE(LEFT($E329,FIND(" ",$E329&amp;" ")-1),".","_")),$F329)=0,TRUE())),"Unidade incompatível com o tipo selecionado.",IF(OR(AND(ISNUMBER(SEARCH("comunic",LOWER($B329))),LEFT($E329,3)&lt;&gt;"4.4"),AND(ISNUMBER(SEARCH("monitor",LOWER($B329))),NOT(OR(LEFT($E329,3)="1.5",LEFT($E329,3)="2.5")))),"Revise a classificação do item conforme as regras de preenchimento.",IF(AND($B329&lt;&gt;"",OR(ISNUMBER(SEARCH("outro",LOWER($B329))),ISNUMBER(SEARCH("divers",LOWER($B329))),ISNUMBER(SEARCH("kit",LOWER($B329))),ISNUMBER(SEARCH("ferrament",LOWER($B329))),ISNUMBER(SEARCH("epi",LOWER($B329)))),NOT(OR($Z329&lt;&gt;"",$AA329&lt;&gt;""))),"Descrição muito genérica: detalhe melhor o item e registre o racional no memorial ou em anexo.",IF(AND($Y329=0,$B329&lt;&gt;"",OR($G329&lt;&gt;"",$H329&lt;&gt;"",$J329&lt;&gt;"",$K329&lt;&gt;"",$M329&lt;&gt;"",$N329&lt;&gt;"",$P329&lt;&gt;"",$Q329&lt;&gt;"",$S329&lt;&gt;"",$T329&lt;&gt;"",$V329&lt;&gt;"",$W329&lt;&gt;"")),"O item possui dados lançados, mas o total está zerado. Revise os valores informados.","")))))))))))))))</f>
        <v/>
      </c>
    </row>
    <row r="330" spans="1:35" ht="14.25" customHeight="1" x14ac:dyDescent="0.25">
      <c r="A330" s="57" t="str">
        <f t="shared" ref="A330:A393" si="65">AH330</f>
        <v/>
      </c>
      <c r="B330" s="58"/>
      <c r="C330" s="58"/>
      <c r="D330" s="58"/>
      <c r="E330" s="58"/>
      <c r="F330" s="58"/>
      <c r="G330" s="269"/>
      <c r="H330" s="59"/>
      <c r="I330" s="273">
        <f t="shared" ref="I330:I393" si="66">IFERROR(G330*H330,0)</f>
        <v>0</v>
      </c>
      <c r="J330" s="269"/>
      <c r="K330" s="59"/>
      <c r="L330" s="270">
        <f t="shared" ref="L330:L393" si="67">IFERROR(J330*K330,0)</f>
        <v>0</v>
      </c>
      <c r="M330" s="269"/>
      <c r="N330" s="59"/>
      <c r="O330" s="270">
        <f t="shared" ref="O330:O393" si="68">IFERROR(M330*N330,0)</f>
        <v>0</v>
      </c>
      <c r="P330" s="269"/>
      <c r="Q330" s="59"/>
      <c r="R330" s="271">
        <f t="shared" ref="R330:R393" si="69">IFERROR(P330*Q330,0)</f>
        <v>0</v>
      </c>
      <c r="S330" s="269"/>
      <c r="T330" s="59"/>
      <c r="U330" s="270">
        <f t="shared" ref="U330:U393" si="70">IFERROR(S330*T330,0)</f>
        <v>0</v>
      </c>
      <c r="V330" s="269"/>
      <c r="W330" s="59"/>
      <c r="X330" s="270">
        <f t="shared" ref="X330:X393" si="71">IFERROR(V330*W330,0)</f>
        <v>0</v>
      </c>
      <c r="Y330" s="270">
        <f t="shared" ref="Y330:Y393" si="72">SUM(I330,L330,O330,R330,U330,X330)</f>
        <v>0</v>
      </c>
      <c r="Z330" s="58"/>
      <c r="AA330" s="58"/>
      <c r="AB330" s="60" t="str">
        <f t="shared" ref="AB330:AB393" si="73">IF($B330="","",TEXT(ROW()-4,"000"))</f>
        <v/>
      </c>
      <c r="AC330" s="21" t="b">
        <f t="shared" ref="AC330:AC393" si="74">OR(LEN($B330&amp;"")&gt;0,LEN($C330&amp;"")&gt;0,LEN($D330&amp;"")&gt;0,LEN($E330&amp;"")&gt;0,LEN($F330&amp;"")&gt;0,LEN($G330&amp;"")&gt;0,LEN($H330&amp;"")&gt;0,LEN($J330&amp;"")&gt;0,LEN($K330&amp;"")&gt;0,LEN($M330&amp;"")&gt;0,LEN($N330&amp;"")&gt;0,LEN($P330&amp;"")&gt;0,LEN($Q330&amp;"")&gt;0,LEN($S330&amp;"")&gt;0,LEN($T330&amp;"")&gt;0,LEN($V330&amp;"")&gt;0,LEN($W330&amp;"")&gt;0,LEN($Z330&amp;"")&gt;0,LEN($AA330&amp;"")&gt;0)</f>
        <v>0</v>
      </c>
      <c r="AD330" s="21" t="b">
        <f t="shared" ref="AD330:AD393" si="75">AND($B330&lt;&gt;"",$C330&lt;&gt;"",$E330&lt;&gt;"",$F330&lt;&gt;"")</f>
        <v>0</v>
      </c>
      <c r="AE330" s="21" t="b">
        <f t="shared" ref="AE330:AE393" si="76">OR(AND($G330&lt;&gt;"",$H330&lt;&gt;""),AND($J330&lt;&gt;"",$K330&lt;&gt;""),AND($M330&lt;&gt;"",$N330&lt;&gt;""),AND($P330&lt;&gt;"",$Q330&lt;&gt;""),AND($S330&lt;&gt;"",$T330&lt;&gt;""),AND($V330&lt;&gt;"",$W330&lt;&gt;""))</f>
        <v>0</v>
      </c>
      <c r="AF330" s="21" t="b">
        <f ca="1">OR(AND($AC330,NOT($AD330)),AND($AC330,OR(AND($G330="",$H330&lt;&gt;""),AND($G330&lt;&gt;"",$H330=""),AND($J330="",$K330&lt;&gt;""),AND($J330&lt;&gt;"",$K330=""),AND($M330="",$N330&lt;&gt;""),AND($M330&lt;&gt;"",$N330=""),AND($P330="",$Q330&lt;&gt;""),AND($P330&lt;&gt;"",$Q330=""),AND($S330="",$T330&lt;&gt;""),AND($S330&lt;&gt;"",$T330=""),AND($V330="",$W330&lt;&gt;""),AND($V330&lt;&gt;"",$W330=""))),AND($C330&lt;&gt;"",$E330&lt;&gt;"",LEFT(TRIM($C330),1)&lt;&gt;LEFT(TRIM($E330),1)),IF(OR($E330="",$F330=""),FALSE(),IFERROR(COUNTIF(INDIRECT("UNITS_"&amp;SUBSTITUTE(LEFT($E330,FIND(" ",$E330&amp;" ")-1),".","_")),$F330)=0,TRUE())),AND($B330&lt;&gt;"",OR(ISNUMBER(SEARCH("outro",LOWER($B330))),ISNUMBER(SEARCH("divers",LOWER($B330))),ISNUMBER(SEARCH("etc",LOWER($B330))))),OR(AND(ISNUMBER(SEARCH("comunic",LOWER($B330))),LEFT($E330,3)&lt;&gt;"4.4"),AND(ISNUMBER(SEARCH("monitor",LOWER($B330))),NOT(OR(LEFT($E330,3)="1.5",LEFT($E330,3)="2.5")))),AND($B330&lt;&gt;"",OR(LEFT($C330,1)="1",LEFT($C330,1)="2"),$D330=""),AND($D330&lt;&gt;"",NOT(OR(LEFT($C330,1)="1",LEFT($C330,1)="2"))),AND($D330&lt;&gt;"",COUNTIF(' PROJETO'!$B$14:$B$16,$D330)=0),IF($D330="",FALSE(),IF(COUNTIF(' PROJETO'!$B$14:$B$16,$D330)=0,FALSE(),IFERROR(INDEX(' PROJETO'!$C$14:$C$16,MATCH($D330,' PROJETO'!$B$14:$B$16,0))&lt;&gt;"Sim",FALSE()))))</f>
        <v>0</v>
      </c>
      <c r="AG330" s="21" t="b">
        <f>AND($AC330,$Y330&gt;'CONFG.  LISTAS'!$F$4,$Z330="",$AA330="")</f>
        <v>0</v>
      </c>
      <c r="AH330" s="21" t="str">
        <f t="shared" ref="AH330:AH393" si="77">IF(NOT($AC330),"",IF($AG330,"⚠",IF(OR(AND($AC330,NOT($AE330)),$AF330),"◔","✓")))</f>
        <v/>
      </c>
      <c r="AI330" s="43" t="str">
        <f ca="1">IF(NOT($AC330),"",IF(OR($B330="",$C330="",$E330="",$F330=""),"Preencha descrição, categoria, tipo e unidade.",IF(AND($B330&lt;&gt;"",OR(LEFT($C330,1)="1",LEFT($C330,1)="2"),$D330=""),"Informe a prática de restauração para itens diretos.",IF(AND($D330&lt;&gt;"",NOT(OR(LEFT($C330,1)="1",LEFT($C330,1)="2"))),"Custos indiretos não devem pertencer a uma prática específica.",IF(AND($D330&lt;&gt;"",COUNTIF(' PROJETO'!$B$14:$B$16,$D330)=0),"Prática de restauração inválida ou não cadastrada.",IF(IF($D330="",FALSE(),IF(COUNTIF(' PROJETO'!$B$14:$B$16,$D330)=0,FALSE(),IFERROR(INDEX(' PROJETO'!$C$14:$C$16,MATCH($D330,' PROJETO'!$B$14:$B$16,0))&lt;&gt;"Sim",FALSE()))),"A prática informada no item não foi selecionada na aba Projeto.",IF(AND(MAX($I330,$L330,$O330,$R330,$U330,$X330)&gt;'CONFG.  LISTAS'!$F$4,NOT(OR($Z330&lt;&gt;"",$AA330&lt;&gt;""))),"Memorial de cálculo ou anexo obrigatório não informado para item acima do limite.",IF(OR(AND($G330&lt;&gt;"",$H330&lt;&gt;"",OR($G330&lt;=0,$H330&lt;=0)),AND($J330&lt;&gt;"",$K330&lt;&gt;"",OR($J330&lt;=0,$K330&lt;=0)),AND($M330&lt;&gt;"",$N330&lt;&gt;"",OR($M330&lt;=0,$N330&lt;=0)),AND($P330&lt;&gt;"",$Q330&lt;&gt;"",OR($P330&lt;=0,$Q330&lt;=0)),AND($S330&lt;&gt;"",$T330&lt;&gt;"",OR($S330&lt;=0,$T330&lt;=0)),AND($V330&lt;&gt;"",$W330&lt;&gt;"",OR($V330&lt;=0,$W330&lt;=0))),"Revise os valores informados: valor unitário e quantidade devem ser maiores que zero.",IF(OR(AND($G330="",$H330&lt;&gt;""),AND($G330&lt;&gt;"",$H330=""),AND($J330="",$K330&lt;&gt;""),AND($J330&lt;&gt;"",$K330=""),AND($M330="",$N330&lt;&gt;""),AND($M330&lt;&gt;"",$N330=""),AND($P330="",$Q330&lt;&gt;""),AND($P330&lt;&gt;"",$Q330=""),AND($S330="",$T330&lt;&gt;""),AND($S330&lt;&gt;"",$T330=""),AND($V330="",$W330&lt;&gt;""),AND($V330&lt;&gt;"",$W330="")),"Há ano preenchido parcialmente: "&amp;TRIM(IF(AND($G330="",$H330&lt;&gt;""),"Ano 1 (falta valor unitário); ","")&amp;IF(AND($G330&lt;&gt;"",$H330=""),"Ano 1 (falta quantidade); ","")&amp;IF(AND($J330="",$K330&lt;&gt;""),"Ano 2 (falta valor unitário); ","")&amp;IF(AND($J330&lt;&gt;"",$K330=""),"Ano 2 (falta quantidade); ","")&amp;IF(AND($M330="",$N330&lt;&gt;""),"Ano 3 (falta valor unitário); ","")&amp;IF(AND($M330&lt;&gt;"",$N330=""),"Ano 3 (falta quantidade); ","")&amp;IF(AND($P330="",$Q330&lt;&gt;""),"Ano 4 (falta valor unitário); ","")&amp;IF(AND($P330&lt;&gt;"",$Q330=""),"Ano 4 (falta quantidade); ","")&amp;IF(AND($S330="",$T330&lt;&gt;""),"Ano 5 (falta valor unitário); ","")&amp;IF(AND($S330&lt;&gt;"",$T330=""),"Ano 5 (falta quantidade); ","")&amp;IF(AND($V330="",$W330&lt;&gt;""),"Ano 6 (falta valor unitário); ","")&amp;IF(AND($V330&lt;&gt;"",$W330=""),"Ano 6 (falta quantidade); ","")), IF(NOT(OR(AND($G330&lt;&gt;"",$H330&lt;&gt;""),AND($J330&lt;&gt;"",$K330&lt;&gt;""),AND($M330&lt;&gt;"",$N330&lt;&gt;""),AND($P330&lt;&gt;"",$Q330&lt;&gt;""),AND($S330&lt;&gt;"",$T330&lt;&gt;""),AND($V330&lt;&gt;"",$W330&lt;&gt;""))),"Informe pelo menos um ano completo com valor unitário e quantidade.",IF(AND($C330&lt;&gt;"",$E330&lt;&gt;"",LEFT(TRIM($C330),1)&lt;&gt;LEFT(TRIM($E330),1)),"Categoria e tipo estão incompatíveis.",IF(IF(OR($E330="",$F330=""),FALSE(),IFERROR(COUNTIF(INDIRECT("UNITS_"&amp;SUBSTITUTE(LEFT($E330,FIND(" ",$E330&amp;" ")-1),".","_")),$F330)=0,TRUE())),"Unidade incompatível com o tipo selecionado.",IF(OR(AND(ISNUMBER(SEARCH("comunic",LOWER($B330))),LEFT($E330,3)&lt;&gt;"4.4"),AND(ISNUMBER(SEARCH("monitor",LOWER($B330))),NOT(OR(LEFT($E330,3)="1.5",LEFT($E330,3)="2.5")))),"Revise a classificação do item conforme as regras de preenchimento.",IF(AND($B330&lt;&gt;"",OR(ISNUMBER(SEARCH("outro",LOWER($B330))),ISNUMBER(SEARCH("divers",LOWER($B330))),ISNUMBER(SEARCH("kit",LOWER($B330))),ISNUMBER(SEARCH("ferrament",LOWER($B330))),ISNUMBER(SEARCH("epi",LOWER($B330)))),NOT(OR($Z330&lt;&gt;"",$AA330&lt;&gt;""))),"Descrição muito genérica: detalhe melhor o item e registre o racional no memorial ou em anexo.",IF(AND($Y330=0,$B330&lt;&gt;"",OR($G330&lt;&gt;"",$H330&lt;&gt;"",$J330&lt;&gt;"",$K330&lt;&gt;"",$M330&lt;&gt;"",$N330&lt;&gt;"",$P330&lt;&gt;"",$Q330&lt;&gt;"",$S330&lt;&gt;"",$T330&lt;&gt;"",$V330&lt;&gt;"",$W330&lt;&gt;"")),"O item possui dados lançados, mas o total está zerado. Revise os valores informados.","")))))))))))))))</f>
        <v/>
      </c>
    </row>
    <row r="331" spans="1:35" ht="14.25" customHeight="1" x14ac:dyDescent="0.25">
      <c r="A331" s="57" t="str">
        <f t="shared" si="65"/>
        <v/>
      </c>
      <c r="B331" s="61"/>
      <c r="C331" s="61"/>
      <c r="D331" s="58"/>
      <c r="E331" s="61"/>
      <c r="F331" s="61"/>
      <c r="G331" s="272"/>
      <c r="H331" s="62"/>
      <c r="I331" s="273">
        <f t="shared" si="66"/>
        <v>0</v>
      </c>
      <c r="J331" s="272"/>
      <c r="K331" s="62"/>
      <c r="L331" s="270">
        <f t="shared" si="67"/>
        <v>0</v>
      </c>
      <c r="M331" s="272"/>
      <c r="N331" s="62"/>
      <c r="O331" s="270">
        <f t="shared" si="68"/>
        <v>0</v>
      </c>
      <c r="P331" s="272"/>
      <c r="Q331" s="62"/>
      <c r="R331" s="271">
        <f t="shared" si="69"/>
        <v>0</v>
      </c>
      <c r="S331" s="272"/>
      <c r="T331" s="62"/>
      <c r="U331" s="270">
        <f t="shared" si="70"/>
        <v>0</v>
      </c>
      <c r="V331" s="272"/>
      <c r="W331" s="62"/>
      <c r="X331" s="270">
        <f t="shared" si="71"/>
        <v>0</v>
      </c>
      <c r="Y331" s="270">
        <f t="shared" si="72"/>
        <v>0</v>
      </c>
      <c r="Z331" s="61"/>
      <c r="AA331" s="61"/>
      <c r="AB331" s="60" t="str">
        <f t="shared" si="73"/>
        <v/>
      </c>
      <c r="AC331" s="21" t="b">
        <f t="shared" si="74"/>
        <v>0</v>
      </c>
      <c r="AD331" s="21" t="b">
        <f t="shared" si="75"/>
        <v>0</v>
      </c>
      <c r="AE331" s="21" t="b">
        <f t="shared" si="76"/>
        <v>0</v>
      </c>
      <c r="AF331" s="21" t="b">
        <f ca="1">OR(AND($AC331,NOT($AD331)),AND($AC331,OR(AND($G331="",$H331&lt;&gt;""),AND($G331&lt;&gt;"",$H331=""),AND($J331="",$K331&lt;&gt;""),AND($J331&lt;&gt;"",$K331=""),AND($M331="",$N331&lt;&gt;""),AND($M331&lt;&gt;"",$N331=""),AND($P331="",$Q331&lt;&gt;""),AND($P331&lt;&gt;"",$Q331=""),AND($S331="",$T331&lt;&gt;""),AND($S331&lt;&gt;"",$T331=""),AND($V331="",$W331&lt;&gt;""),AND($V331&lt;&gt;"",$W331=""))),AND($C331&lt;&gt;"",$E331&lt;&gt;"",LEFT(TRIM($C331),1)&lt;&gt;LEFT(TRIM($E331),1)),IF(OR($E331="",$F331=""),FALSE(),IFERROR(COUNTIF(INDIRECT("UNITS_"&amp;SUBSTITUTE(LEFT($E331,FIND(" ",$E331&amp;" ")-1),".","_")),$F331)=0,TRUE())),AND($B331&lt;&gt;"",OR(ISNUMBER(SEARCH("outro",LOWER($B331))),ISNUMBER(SEARCH("divers",LOWER($B331))),ISNUMBER(SEARCH("etc",LOWER($B331))))),OR(AND(ISNUMBER(SEARCH("comunic",LOWER($B331))),LEFT($E331,3)&lt;&gt;"4.4"),AND(ISNUMBER(SEARCH("monitor",LOWER($B331))),NOT(OR(LEFT($E331,3)="1.5",LEFT($E331,3)="2.5")))),AND($B331&lt;&gt;"",OR(LEFT($C331,1)="1",LEFT($C331,1)="2"),$D331=""),AND($D331&lt;&gt;"",NOT(OR(LEFT($C331,1)="1",LEFT($C331,1)="2"))),AND($D331&lt;&gt;"",COUNTIF(' PROJETO'!$B$14:$B$16,$D331)=0),IF($D331="",FALSE(),IF(COUNTIF(' PROJETO'!$B$14:$B$16,$D331)=0,FALSE(),IFERROR(INDEX(' PROJETO'!$C$14:$C$16,MATCH($D331,' PROJETO'!$B$14:$B$16,0))&lt;&gt;"Sim",FALSE()))))</f>
        <v>0</v>
      </c>
      <c r="AG331" s="21" t="b">
        <f>AND($AC331,$Y331&gt;'CONFG.  LISTAS'!$F$4,$Z331="",$AA331="")</f>
        <v>0</v>
      </c>
      <c r="AH331" s="21" t="str">
        <f t="shared" si="77"/>
        <v/>
      </c>
      <c r="AI331" s="43" t="str">
        <f ca="1">IF(NOT($AC331),"",IF(OR($B331="",$C331="",$E331="",$F331=""),"Preencha descrição, categoria, tipo e unidade.",IF(AND($B331&lt;&gt;"",OR(LEFT($C331,1)="1",LEFT($C331,1)="2"),$D331=""),"Informe a prática de restauração para itens diretos.",IF(AND($D331&lt;&gt;"",NOT(OR(LEFT($C331,1)="1",LEFT($C331,1)="2"))),"Custos indiretos não devem pertencer a uma prática específica.",IF(AND($D331&lt;&gt;"",COUNTIF(' PROJETO'!$B$14:$B$16,$D331)=0),"Prática de restauração inválida ou não cadastrada.",IF(IF($D331="",FALSE(),IF(COUNTIF(' PROJETO'!$B$14:$B$16,$D331)=0,FALSE(),IFERROR(INDEX(' PROJETO'!$C$14:$C$16,MATCH($D331,' PROJETO'!$B$14:$B$16,0))&lt;&gt;"Sim",FALSE()))),"A prática informada no item não foi selecionada na aba Projeto.",IF(AND(MAX($I331,$L331,$O331,$R331,$U331,$X331)&gt;'CONFG.  LISTAS'!$F$4,NOT(OR($Z331&lt;&gt;"",$AA331&lt;&gt;""))),"Memorial de cálculo ou anexo obrigatório não informado para item acima do limite.",IF(OR(AND($G331&lt;&gt;"",$H331&lt;&gt;"",OR($G331&lt;=0,$H331&lt;=0)),AND($J331&lt;&gt;"",$K331&lt;&gt;"",OR($J331&lt;=0,$K331&lt;=0)),AND($M331&lt;&gt;"",$N331&lt;&gt;"",OR($M331&lt;=0,$N331&lt;=0)),AND($P331&lt;&gt;"",$Q331&lt;&gt;"",OR($P331&lt;=0,$Q331&lt;=0)),AND($S331&lt;&gt;"",$T331&lt;&gt;"",OR($S331&lt;=0,$T331&lt;=0)),AND($V331&lt;&gt;"",$W331&lt;&gt;"",OR($V331&lt;=0,$W331&lt;=0))),"Revise os valores informados: valor unitário e quantidade devem ser maiores que zero.",IF(OR(AND($G331="",$H331&lt;&gt;""),AND($G331&lt;&gt;"",$H331=""),AND($J331="",$K331&lt;&gt;""),AND($J331&lt;&gt;"",$K331=""),AND($M331="",$N331&lt;&gt;""),AND($M331&lt;&gt;"",$N331=""),AND($P331="",$Q331&lt;&gt;""),AND($P331&lt;&gt;"",$Q331=""),AND($S331="",$T331&lt;&gt;""),AND($S331&lt;&gt;"",$T331=""),AND($V331="",$W331&lt;&gt;""),AND($V331&lt;&gt;"",$W331="")),"Há ano preenchido parcialmente: "&amp;TRIM(IF(AND($G331="",$H331&lt;&gt;""),"Ano 1 (falta valor unitário); ","")&amp;IF(AND($G331&lt;&gt;"",$H331=""),"Ano 1 (falta quantidade); ","")&amp;IF(AND($J331="",$K331&lt;&gt;""),"Ano 2 (falta valor unitário); ","")&amp;IF(AND($J331&lt;&gt;"",$K331=""),"Ano 2 (falta quantidade); ","")&amp;IF(AND($M331="",$N331&lt;&gt;""),"Ano 3 (falta valor unitário); ","")&amp;IF(AND($M331&lt;&gt;"",$N331=""),"Ano 3 (falta quantidade); ","")&amp;IF(AND($P331="",$Q331&lt;&gt;""),"Ano 4 (falta valor unitário); ","")&amp;IF(AND($P331&lt;&gt;"",$Q331=""),"Ano 4 (falta quantidade); ","")&amp;IF(AND($S331="",$T331&lt;&gt;""),"Ano 5 (falta valor unitário); ","")&amp;IF(AND($S331&lt;&gt;"",$T331=""),"Ano 5 (falta quantidade); ","")&amp;IF(AND($V331="",$W331&lt;&gt;""),"Ano 6 (falta valor unitário); ","")&amp;IF(AND($V331&lt;&gt;"",$W331=""),"Ano 6 (falta quantidade); ","")), IF(NOT(OR(AND($G331&lt;&gt;"",$H331&lt;&gt;""),AND($J331&lt;&gt;"",$K331&lt;&gt;""),AND($M331&lt;&gt;"",$N331&lt;&gt;""),AND($P331&lt;&gt;"",$Q331&lt;&gt;""),AND($S331&lt;&gt;"",$T331&lt;&gt;""),AND($V331&lt;&gt;"",$W331&lt;&gt;""))),"Informe pelo menos um ano completo com valor unitário e quantidade.",IF(AND($C331&lt;&gt;"",$E331&lt;&gt;"",LEFT(TRIM($C331),1)&lt;&gt;LEFT(TRIM($E331),1)),"Categoria e tipo estão incompatíveis.",IF(IF(OR($E331="",$F331=""),FALSE(),IFERROR(COUNTIF(INDIRECT("UNITS_"&amp;SUBSTITUTE(LEFT($E331,FIND(" ",$E331&amp;" ")-1),".","_")),$F331)=0,TRUE())),"Unidade incompatível com o tipo selecionado.",IF(OR(AND(ISNUMBER(SEARCH("comunic",LOWER($B331))),LEFT($E331,3)&lt;&gt;"4.4"),AND(ISNUMBER(SEARCH("monitor",LOWER($B331))),NOT(OR(LEFT($E331,3)="1.5",LEFT($E331,3)="2.5")))),"Revise a classificação do item conforme as regras de preenchimento.",IF(AND($B331&lt;&gt;"",OR(ISNUMBER(SEARCH("outro",LOWER($B331))),ISNUMBER(SEARCH("divers",LOWER($B331))),ISNUMBER(SEARCH("kit",LOWER($B331))),ISNUMBER(SEARCH("ferrament",LOWER($B331))),ISNUMBER(SEARCH("epi",LOWER($B331)))),NOT(OR($Z331&lt;&gt;"",$AA331&lt;&gt;""))),"Descrição muito genérica: detalhe melhor o item e registre o racional no memorial ou em anexo.",IF(AND($Y331=0,$B331&lt;&gt;"",OR($G331&lt;&gt;"",$H331&lt;&gt;"",$J331&lt;&gt;"",$K331&lt;&gt;"",$M331&lt;&gt;"",$N331&lt;&gt;"",$P331&lt;&gt;"",$Q331&lt;&gt;"",$S331&lt;&gt;"",$T331&lt;&gt;"",$V331&lt;&gt;"",$W331&lt;&gt;"")),"O item possui dados lançados, mas o total está zerado. Revise os valores informados.","")))))))))))))))</f>
        <v/>
      </c>
    </row>
    <row r="332" spans="1:35" ht="14.25" customHeight="1" x14ac:dyDescent="0.25">
      <c r="A332" s="57" t="str">
        <f t="shared" si="65"/>
        <v/>
      </c>
      <c r="B332" s="58"/>
      <c r="C332" s="58"/>
      <c r="D332" s="58"/>
      <c r="E332" s="58"/>
      <c r="F332" s="58"/>
      <c r="G332" s="269"/>
      <c r="H332" s="59"/>
      <c r="I332" s="273">
        <f t="shared" si="66"/>
        <v>0</v>
      </c>
      <c r="J332" s="269"/>
      <c r="K332" s="59"/>
      <c r="L332" s="270">
        <f t="shared" si="67"/>
        <v>0</v>
      </c>
      <c r="M332" s="269"/>
      <c r="N332" s="59"/>
      <c r="O332" s="270">
        <f t="shared" si="68"/>
        <v>0</v>
      </c>
      <c r="P332" s="269"/>
      <c r="Q332" s="59"/>
      <c r="R332" s="271">
        <f t="shared" si="69"/>
        <v>0</v>
      </c>
      <c r="S332" s="269"/>
      <c r="T332" s="59"/>
      <c r="U332" s="270">
        <f t="shared" si="70"/>
        <v>0</v>
      </c>
      <c r="V332" s="269"/>
      <c r="W332" s="59"/>
      <c r="X332" s="270">
        <f t="shared" si="71"/>
        <v>0</v>
      </c>
      <c r="Y332" s="270">
        <f t="shared" si="72"/>
        <v>0</v>
      </c>
      <c r="Z332" s="58"/>
      <c r="AA332" s="58"/>
      <c r="AB332" s="60" t="str">
        <f t="shared" si="73"/>
        <v/>
      </c>
      <c r="AC332" s="21" t="b">
        <f t="shared" si="74"/>
        <v>0</v>
      </c>
      <c r="AD332" s="21" t="b">
        <f t="shared" si="75"/>
        <v>0</v>
      </c>
      <c r="AE332" s="21" t="b">
        <f t="shared" si="76"/>
        <v>0</v>
      </c>
      <c r="AF332" s="21" t="b">
        <f ca="1">OR(AND($AC332,NOT($AD332)),AND($AC332,OR(AND($G332="",$H332&lt;&gt;""),AND($G332&lt;&gt;"",$H332=""),AND($J332="",$K332&lt;&gt;""),AND($J332&lt;&gt;"",$K332=""),AND($M332="",$N332&lt;&gt;""),AND($M332&lt;&gt;"",$N332=""),AND($P332="",$Q332&lt;&gt;""),AND($P332&lt;&gt;"",$Q332=""),AND($S332="",$T332&lt;&gt;""),AND($S332&lt;&gt;"",$T332=""),AND($V332="",$W332&lt;&gt;""),AND($V332&lt;&gt;"",$W332=""))),AND($C332&lt;&gt;"",$E332&lt;&gt;"",LEFT(TRIM($C332),1)&lt;&gt;LEFT(TRIM($E332),1)),IF(OR($E332="",$F332=""),FALSE(),IFERROR(COUNTIF(INDIRECT("UNITS_"&amp;SUBSTITUTE(LEFT($E332,FIND(" ",$E332&amp;" ")-1),".","_")),$F332)=0,TRUE())),AND($B332&lt;&gt;"",OR(ISNUMBER(SEARCH("outro",LOWER($B332))),ISNUMBER(SEARCH("divers",LOWER($B332))),ISNUMBER(SEARCH("etc",LOWER($B332))))),OR(AND(ISNUMBER(SEARCH("comunic",LOWER($B332))),LEFT($E332,3)&lt;&gt;"4.4"),AND(ISNUMBER(SEARCH("monitor",LOWER($B332))),NOT(OR(LEFT($E332,3)="1.5",LEFT($E332,3)="2.5")))),AND($B332&lt;&gt;"",OR(LEFT($C332,1)="1",LEFT($C332,1)="2"),$D332=""),AND($D332&lt;&gt;"",NOT(OR(LEFT($C332,1)="1",LEFT($C332,1)="2"))),AND($D332&lt;&gt;"",COUNTIF(' PROJETO'!$B$14:$B$16,$D332)=0),IF($D332="",FALSE(),IF(COUNTIF(' PROJETO'!$B$14:$B$16,$D332)=0,FALSE(),IFERROR(INDEX(' PROJETO'!$C$14:$C$16,MATCH($D332,' PROJETO'!$B$14:$B$16,0))&lt;&gt;"Sim",FALSE()))))</f>
        <v>0</v>
      </c>
      <c r="AG332" s="21" t="b">
        <f>AND($AC332,$Y332&gt;'CONFG.  LISTAS'!$F$4,$Z332="",$AA332="")</f>
        <v>0</v>
      </c>
      <c r="AH332" s="21" t="str">
        <f t="shared" si="77"/>
        <v/>
      </c>
      <c r="AI332" s="43" t="str">
        <f ca="1">IF(NOT($AC332),"",IF(OR($B332="",$C332="",$E332="",$F332=""),"Preencha descrição, categoria, tipo e unidade.",IF(AND($B332&lt;&gt;"",OR(LEFT($C332,1)="1",LEFT($C332,1)="2"),$D332=""),"Informe a prática de restauração para itens diretos.",IF(AND($D332&lt;&gt;"",NOT(OR(LEFT($C332,1)="1",LEFT($C332,1)="2"))),"Custos indiretos não devem pertencer a uma prática específica.",IF(AND($D332&lt;&gt;"",COUNTIF(' PROJETO'!$B$14:$B$16,$D332)=0),"Prática de restauração inválida ou não cadastrada.",IF(IF($D332="",FALSE(),IF(COUNTIF(' PROJETO'!$B$14:$B$16,$D332)=0,FALSE(),IFERROR(INDEX(' PROJETO'!$C$14:$C$16,MATCH($D332,' PROJETO'!$B$14:$B$16,0))&lt;&gt;"Sim",FALSE()))),"A prática informada no item não foi selecionada na aba Projeto.",IF(AND(MAX($I332,$L332,$O332,$R332,$U332,$X332)&gt;'CONFG.  LISTAS'!$F$4,NOT(OR($Z332&lt;&gt;"",$AA332&lt;&gt;""))),"Memorial de cálculo ou anexo obrigatório não informado para item acima do limite.",IF(OR(AND($G332&lt;&gt;"",$H332&lt;&gt;"",OR($G332&lt;=0,$H332&lt;=0)),AND($J332&lt;&gt;"",$K332&lt;&gt;"",OR($J332&lt;=0,$K332&lt;=0)),AND($M332&lt;&gt;"",$N332&lt;&gt;"",OR($M332&lt;=0,$N332&lt;=0)),AND($P332&lt;&gt;"",$Q332&lt;&gt;"",OR($P332&lt;=0,$Q332&lt;=0)),AND($S332&lt;&gt;"",$T332&lt;&gt;"",OR($S332&lt;=0,$T332&lt;=0)),AND($V332&lt;&gt;"",$W332&lt;&gt;"",OR($V332&lt;=0,$W332&lt;=0))),"Revise os valores informados: valor unitário e quantidade devem ser maiores que zero.",IF(OR(AND($G332="",$H332&lt;&gt;""),AND($G332&lt;&gt;"",$H332=""),AND($J332="",$K332&lt;&gt;""),AND($J332&lt;&gt;"",$K332=""),AND($M332="",$N332&lt;&gt;""),AND($M332&lt;&gt;"",$N332=""),AND($P332="",$Q332&lt;&gt;""),AND($P332&lt;&gt;"",$Q332=""),AND($S332="",$T332&lt;&gt;""),AND($S332&lt;&gt;"",$T332=""),AND($V332="",$W332&lt;&gt;""),AND($V332&lt;&gt;"",$W332="")),"Há ano preenchido parcialmente: "&amp;TRIM(IF(AND($G332="",$H332&lt;&gt;""),"Ano 1 (falta valor unitário); ","")&amp;IF(AND($G332&lt;&gt;"",$H332=""),"Ano 1 (falta quantidade); ","")&amp;IF(AND($J332="",$K332&lt;&gt;""),"Ano 2 (falta valor unitário); ","")&amp;IF(AND($J332&lt;&gt;"",$K332=""),"Ano 2 (falta quantidade); ","")&amp;IF(AND($M332="",$N332&lt;&gt;""),"Ano 3 (falta valor unitário); ","")&amp;IF(AND($M332&lt;&gt;"",$N332=""),"Ano 3 (falta quantidade); ","")&amp;IF(AND($P332="",$Q332&lt;&gt;""),"Ano 4 (falta valor unitário); ","")&amp;IF(AND($P332&lt;&gt;"",$Q332=""),"Ano 4 (falta quantidade); ","")&amp;IF(AND($S332="",$T332&lt;&gt;""),"Ano 5 (falta valor unitário); ","")&amp;IF(AND($S332&lt;&gt;"",$T332=""),"Ano 5 (falta quantidade); ","")&amp;IF(AND($V332="",$W332&lt;&gt;""),"Ano 6 (falta valor unitário); ","")&amp;IF(AND($V332&lt;&gt;"",$W332=""),"Ano 6 (falta quantidade); ","")), IF(NOT(OR(AND($G332&lt;&gt;"",$H332&lt;&gt;""),AND($J332&lt;&gt;"",$K332&lt;&gt;""),AND($M332&lt;&gt;"",$N332&lt;&gt;""),AND($P332&lt;&gt;"",$Q332&lt;&gt;""),AND($S332&lt;&gt;"",$T332&lt;&gt;""),AND($V332&lt;&gt;"",$W332&lt;&gt;""))),"Informe pelo menos um ano completo com valor unitário e quantidade.",IF(AND($C332&lt;&gt;"",$E332&lt;&gt;"",LEFT(TRIM($C332),1)&lt;&gt;LEFT(TRIM($E332),1)),"Categoria e tipo estão incompatíveis.",IF(IF(OR($E332="",$F332=""),FALSE(),IFERROR(COUNTIF(INDIRECT("UNITS_"&amp;SUBSTITUTE(LEFT($E332,FIND(" ",$E332&amp;" ")-1),".","_")),$F332)=0,TRUE())),"Unidade incompatível com o tipo selecionado.",IF(OR(AND(ISNUMBER(SEARCH("comunic",LOWER($B332))),LEFT($E332,3)&lt;&gt;"4.4"),AND(ISNUMBER(SEARCH("monitor",LOWER($B332))),NOT(OR(LEFT($E332,3)="1.5",LEFT($E332,3)="2.5")))),"Revise a classificação do item conforme as regras de preenchimento.",IF(AND($B332&lt;&gt;"",OR(ISNUMBER(SEARCH("outro",LOWER($B332))),ISNUMBER(SEARCH("divers",LOWER($B332))),ISNUMBER(SEARCH("kit",LOWER($B332))),ISNUMBER(SEARCH("ferrament",LOWER($B332))),ISNUMBER(SEARCH("epi",LOWER($B332)))),NOT(OR($Z332&lt;&gt;"",$AA332&lt;&gt;""))),"Descrição muito genérica: detalhe melhor o item e registre o racional no memorial ou em anexo.",IF(AND($Y332=0,$B332&lt;&gt;"",OR($G332&lt;&gt;"",$H332&lt;&gt;"",$J332&lt;&gt;"",$K332&lt;&gt;"",$M332&lt;&gt;"",$N332&lt;&gt;"",$P332&lt;&gt;"",$Q332&lt;&gt;"",$S332&lt;&gt;"",$T332&lt;&gt;"",$V332&lt;&gt;"",$W332&lt;&gt;"")),"O item possui dados lançados, mas o total está zerado. Revise os valores informados.","")))))))))))))))</f>
        <v/>
      </c>
    </row>
    <row r="333" spans="1:35" ht="14.25" customHeight="1" x14ac:dyDescent="0.25">
      <c r="A333" s="57" t="str">
        <f t="shared" si="65"/>
        <v/>
      </c>
      <c r="B333" s="61"/>
      <c r="C333" s="61"/>
      <c r="D333" s="58"/>
      <c r="E333" s="61"/>
      <c r="F333" s="61"/>
      <c r="G333" s="272"/>
      <c r="H333" s="62"/>
      <c r="I333" s="273">
        <f t="shared" si="66"/>
        <v>0</v>
      </c>
      <c r="J333" s="272"/>
      <c r="K333" s="62"/>
      <c r="L333" s="270">
        <f t="shared" si="67"/>
        <v>0</v>
      </c>
      <c r="M333" s="272"/>
      <c r="N333" s="62"/>
      <c r="O333" s="270">
        <f t="shared" si="68"/>
        <v>0</v>
      </c>
      <c r="P333" s="272"/>
      <c r="Q333" s="62"/>
      <c r="R333" s="271">
        <f t="shared" si="69"/>
        <v>0</v>
      </c>
      <c r="S333" s="272"/>
      <c r="T333" s="62"/>
      <c r="U333" s="270">
        <f t="shared" si="70"/>
        <v>0</v>
      </c>
      <c r="V333" s="272"/>
      <c r="W333" s="62"/>
      <c r="X333" s="270">
        <f t="shared" si="71"/>
        <v>0</v>
      </c>
      <c r="Y333" s="270">
        <f t="shared" si="72"/>
        <v>0</v>
      </c>
      <c r="Z333" s="61"/>
      <c r="AA333" s="61"/>
      <c r="AB333" s="60" t="str">
        <f t="shared" si="73"/>
        <v/>
      </c>
      <c r="AC333" s="21" t="b">
        <f t="shared" si="74"/>
        <v>0</v>
      </c>
      <c r="AD333" s="21" t="b">
        <f t="shared" si="75"/>
        <v>0</v>
      </c>
      <c r="AE333" s="21" t="b">
        <f t="shared" si="76"/>
        <v>0</v>
      </c>
      <c r="AF333" s="21" t="b">
        <f ca="1">OR(AND($AC333,NOT($AD333)),AND($AC333,OR(AND($G333="",$H333&lt;&gt;""),AND($G333&lt;&gt;"",$H333=""),AND($J333="",$K333&lt;&gt;""),AND($J333&lt;&gt;"",$K333=""),AND($M333="",$N333&lt;&gt;""),AND($M333&lt;&gt;"",$N333=""),AND($P333="",$Q333&lt;&gt;""),AND($P333&lt;&gt;"",$Q333=""),AND($S333="",$T333&lt;&gt;""),AND($S333&lt;&gt;"",$T333=""),AND($V333="",$W333&lt;&gt;""),AND($V333&lt;&gt;"",$W333=""))),AND($C333&lt;&gt;"",$E333&lt;&gt;"",LEFT(TRIM($C333),1)&lt;&gt;LEFT(TRIM($E333),1)),IF(OR($E333="",$F333=""),FALSE(),IFERROR(COUNTIF(INDIRECT("UNITS_"&amp;SUBSTITUTE(LEFT($E333,FIND(" ",$E333&amp;" ")-1),".","_")),$F333)=0,TRUE())),AND($B333&lt;&gt;"",OR(ISNUMBER(SEARCH("outro",LOWER($B333))),ISNUMBER(SEARCH("divers",LOWER($B333))),ISNUMBER(SEARCH("etc",LOWER($B333))))),OR(AND(ISNUMBER(SEARCH("comunic",LOWER($B333))),LEFT($E333,3)&lt;&gt;"4.4"),AND(ISNUMBER(SEARCH("monitor",LOWER($B333))),NOT(OR(LEFT($E333,3)="1.5",LEFT($E333,3)="2.5")))),AND($B333&lt;&gt;"",OR(LEFT($C333,1)="1",LEFT($C333,1)="2"),$D333=""),AND($D333&lt;&gt;"",NOT(OR(LEFT($C333,1)="1",LEFT($C333,1)="2"))),AND($D333&lt;&gt;"",COUNTIF(' PROJETO'!$B$14:$B$16,$D333)=0),IF($D333="",FALSE(),IF(COUNTIF(' PROJETO'!$B$14:$B$16,$D333)=0,FALSE(),IFERROR(INDEX(' PROJETO'!$C$14:$C$16,MATCH($D333,' PROJETO'!$B$14:$B$16,0))&lt;&gt;"Sim",FALSE()))))</f>
        <v>0</v>
      </c>
      <c r="AG333" s="21" t="b">
        <f>AND($AC333,$Y333&gt;'CONFG.  LISTAS'!$F$4,$Z333="",$AA333="")</f>
        <v>0</v>
      </c>
      <c r="AH333" s="21" t="str">
        <f t="shared" si="77"/>
        <v/>
      </c>
      <c r="AI333" s="43" t="str">
        <f ca="1">IF(NOT($AC333),"",IF(OR($B333="",$C333="",$E333="",$F333=""),"Preencha descrição, categoria, tipo e unidade.",IF(AND($B333&lt;&gt;"",OR(LEFT($C333,1)="1",LEFT($C333,1)="2"),$D333=""),"Informe a prática de restauração para itens diretos.",IF(AND($D333&lt;&gt;"",NOT(OR(LEFT($C333,1)="1",LEFT($C333,1)="2"))),"Custos indiretos não devem pertencer a uma prática específica.",IF(AND($D333&lt;&gt;"",COUNTIF(' PROJETO'!$B$14:$B$16,$D333)=0),"Prática de restauração inválida ou não cadastrada.",IF(IF($D333="",FALSE(),IF(COUNTIF(' PROJETO'!$B$14:$B$16,$D333)=0,FALSE(),IFERROR(INDEX(' PROJETO'!$C$14:$C$16,MATCH($D333,' PROJETO'!$B$14:$B$16,0))&lt;&gt;"Sim",FALSE()))),"A prática informada no item não foi selecionada na aba Projeto.",IF(AND(MAX($I333,$L333,$O333,$R333,$U333,$X333)&gt;'CONFG.  LISTAS'!$F$4,NOT(OR($Z333&lt;&gt;"",$AA333&lt;&gt;""))),"Memorial de cálculo ou anexo obrigatório não informado para item acima do limite.",IF(OR(AND($G333&lt;&gt;"",$H333&lt;&gt;"",OR($G333&lt;=0,$H333&lt;=0)),AND($J333&lt;&gt;"",$K333&lt;&gt;"",OR($J333&lt;=0,$K333&lt;=0)),AND($M333&lt;&gt;"",$N333&lt;&gt;"",OR($M333&lt;=0,$N333&lt;=0)),AND($P333&lt;&gt;"",$Q333&lt;&gt;"",OR($P333&lt;=0,$Q333&lt;=0)),AND($S333&lt;&gt;"",$T333&lt;&gt;"",OR($S333&lt;=0,$T333&lt;=0)),AND($V333&lt;&gt;"",$W333&lt;&gt;"",OR($V333&lt;=0,$W333&lt;=0))),"Revise os valores informados: valor unitário e quantidade devem ser maiores que zero.",IF(OR(AND($G333="",$H333&lt;&gt;""),AND($G333&lt;&gt;"",$H333=""),AND($J333="",$K333&lt;&gt;""),AND($J333&lt;&gt;"",$K333=""),AND($M333="",$N333&lt;&gt;""),AND($M333&lt;&gt;"",$N333=""),AND($P333="",$Q333&lt;&gt;""),AND($P333&lt;&gt;"",$Q333=""),AND($S333="",$T333&lt;&gt;""),AND($S333&lt;&gt;"",$T333=""),AND($V333="",$W333&lt;&gt;""),AND($V333&lt;&gt;"",$W333="")),"Há ano preenchido parcialmente: "&amp;TRIM(IF(AND($G333="",$H333&lt;&gt;""),"Ano 1 (falta valor unitário); ","")&amp;IF(AND($G333&lt;&gt;"",$H333=""),"Ano 1 (falta quantidade); ","")&amp;IF(AND($J333="",$K333&lt;&gt;""),"Ano 2 (falta valor unitário); ","")&amp;IF(AND($J333&lt;&gt;"",$K333=""),"Ano 2 (falta quantidade); ","")&amp;IF(AND($M333="",$N333&lt;&gt;""),"Ano 3 (falta valor unitário); ","")&amp;IF(AND($M333&lt;&gt;"",$N333=""),"Ano 3 (falta quantidade); ","")&amp;IF(AND($P333="",$Q333&lt;&gt;""),"Ano 4 (falta valor unitário); ","")&amp;IF(AND($P333&lt;&gt;"",$Q333=""),"Ano 4 (falta quantidade); ","")&amp;IF(AND($S333="",$T333&lt;&gt;""),"Ano 5 (falta valor unitário); ","")&amp;IF(AND($S333&lt;&gt;"",$T333=""),"Ano 5 (falta quantidade); ","")&amp;IF(AND($V333="",$W333&lt;&gt;""),"Ano 6 (falta valor unitário); ","")&amp;IF(AND($V333&lt;&gt;"",$W333=""),"Ano 6 (falta quantidade); ","")), IF(NOT(OR(AND($G333&lt;&gt;"",$H333&lt;&gt;""),AND($J333&lt;&gt;"",$K333&lt;&gt;""),AND($M333&lt;&gt;"",$N333&lt;&gt;""),AND($P333&lt;&gt;"",$Q333&lt;&gt;""),AND($S333&lt;&gt;"",$T333&lt;&gt;""),AND($V333&lt;&gt;"",$W333&lt;&gt;""))),"Informe pelo menos um ano completo com valor unitário e quantidade.",IF(AND($C333&lt;&gt;"",$E333&lt;&gt;"",LEFT(TRIM($C333),1)&lt;&gt;LEFT(TRIM($E333),1)),"Categoria e tipo estão incompatíveis.",IF(IF(OR($E333="",$F333=""),FALSE(),IFERROR(COUNTIF(INDIRECT("UNITS_"&amp;SUBSTITUTE(LEFT($E333,FIND(" ",$E333&amp;" ")-1),".","_")),$F333)=0,TRUE())),"Unidade incompatível com o tipo selecionado.",IF(OR(AND(ISNUMBER(SEARCH("comunic",LOWER($B333))),LEFT($E333,3)&lt;&gt;"4.4"),AND(ISNUMBER(SEARCH("monitor",LOWER($B333))),NOT(OR(LEFT($E333,3)="1.5",LEFT($E333,3)="2.5")))),"Revise a classificação do item conforme as regras de preenchimento.",IF(AND($B333&lt;&gt;"",OR(ISNUMBER(SEARCH("outro",LOWER($B333))),ISNUMBER(SEARCH("divers",LOWER($B333))),ISNUMBER(SEARCH("kit",LOWER($B333))),ISNUMBER(SEARCH("ferrament",LOWER($B333))),ISNUMBER(SEARCH("epi",LOWER($B333)))),NOT(OR($Z333&lt;&gt;"",$AA333&lt;&gt;""))),"Descrição muito genérica: detalhe melhor o item e registre o racional no memorial ou em anexo.",IF(AND($Y333=0,$B333&lt;&gt;"",OR($G333&lt;&gt;"",$H333&lt;&gt;"",$J333&lt;&gt;"",$K333&lt;&gt;"",$M333&lt;&gt;"",$N333&lt;&gt;"",$P333&lt;&gt;"",$Q333&lt;&gt;"",$S333&lt;&gt;"",$T333&lt;&gt;"",$V333&lt;&gt;"",$W333&lt;&gt;"")),"O item possui dados lançados, mas o total está zerado. Revise os valores informados.","")))))))))))))))</f>
        <v/>
      </c>
    </row>
    <row r="334" spans="1:35" ht="14.25" customHeight="1" x14ac:dyDescent="0.25">
      <c r="A334" s="57" t="str">
        <f t="shared" si="65"/>
        <v/>
      </c>
      <c r="B334" s="58"/>
      <c r="C334" s="58"/>
      <c r="D334" s="58"/>
      <c r="E334" s="58"/>
      <c r="F334" s="58"/>
      <c r="G334" s="269"/>
      <c r="H334" s="59"/>
      <c r="I334" s="273">
        <f t="shared" si="66"/>
        <v>0</v>
      </c>
      <c r="J334" s="269"/>
      <c r="K334" s="59"/>
      <c r="L334" s="270">
        <f t="shared" si="67"/>
        <v>0</v>
      </c>
      <c r="M334" s="269"/>
      <c r="N334" s="59"/>
      <c r="O334" s="270">
        <f t="shared" si="68"/>
        <v>0</v>
      </c>
      <c r="P334" s="269"/>
      <c r="Q334" s="59"/>
      <c r="R334" s="271">
        <f t="shared" si="69"/>
        <v>0</v>
      </c>
      <c r="S334" s="269"/>
      <c r="T334" s="59"/>
      <c r="U334" s="270">
        <f t="shared" si="70"/>
        <v>0</v>
      </c>
      <c r="V334" s="269"/>
      <c r="W334" s="59"/>
      <c r="X334" s="270">
        <f t="shared" si="71"/>
        <v>0</v>
      </c>
      <c r="Y334" s="270">
        <f t="shared" si="72"/>
        <v>0</v>
      </c>
      <c r="Z334" s="58"/>
      <c r="AA334" s="58"/>
      <c r="AB334" s="60" t="str">
        <f t="shared" si="73"/>
        <v/>
      </c>
      <c r="AC334" s="21" t="b">
        <f t="shared" si="74"/>
        <v>0</v>
      </c>
      <c r="AD334" s="21" t="b">
        <f t="shared" si="75"/>
        <v>0</v>
      </c>
      <c r="AE334" s="21" t="b">
        <f t="shared" si="76"/>
        <v>0</v>
      </c>
      <c r="AF334" s="21" t="b">
        <f ca="1">OR(AND($AC334,NOT($AD334)),AND($AC334,OR(AND($G334="",$H334&lt;&gt;""),AND($G334&lt;&gt;"",$H334=""),AND($J334="",$K334&lt;&gt;""),AND($J334&lt;&gt;"",$K334=""),AND($M334="",$N334&lt;&gt;""),AND($M334&lt;&gt;"",$N334=""),AND($P334="",$Q334&lt;&gt;""),AND($P334&lt;&gt;"",$Q334=""),AND($S334="",$T334&lt;&gt;""),AND($S334&lt;&gt;"",$T334=""),AND($V334="",$W334&lt;&gt;""),AND($V334&lt;&gt;"",$W334=""))),AND($C334&lt;&gt;"",$E334&lt;&gt;"",LEFT(TRIM($C334),1)&lt;&gt;LEFT(TRIM($E334),1)),IF(OR($E334="",$F334=""),FALSE(),IFERROR(COUNTIF(INDIRECT("UNITS_"&amp;SUBSTITUTE(LEFT($E334,FIND(" ",$E334&amp;" ")-1),".","_")),$F334)=0,TRUE())),AND($B334&lt;&gt;"",OR(ISNUMBER(SEARCH("outro",LOWER($B334))),ISNUMBER(SEARCH("divers",LOWER($B334))),ISNUMBER(SEARCH("etc",LOWER($B334))))),OR(AND(ISNUMBER(SEARCH("comunic",LOWER($B334))),LEFT($E334,3)&lt;&gt;"4.4"),AND(ISNUMBER(SEARCH("monitor",LOWER($B334))),NOT(OR(LEFT($E334,3)="1.5",LEFT($E334,3)="2.5")))),AND($B334&lt;&gt;"",OR(LEFT($C334,1)="1",LEFT($C334,1)="2"),$D334=""),AND($D334&lt;&gt;"",NOT(OR(LEFT($C334,1)="1",LEFT($C334,1)="2"))),AND($D334&lt;&gt;"",COUNTIF(' PROJETO'!$B$14:$B$16,$D334)=0),IF($D334="",FALSE(),IF(COUNTIF(' PROJETO'!$B$14:$B$16,$D334)=0,FALSE(),IFERROR(INDEX(' PROJETO'!$C$14:$C$16,MATCH($D334,' PROJETO'!$B$14:$B$16,0))&lt;&gt;"Sim",FALSE()))))</f>
        <v>0</v>
      </c>
      <c r="AG334" s="21" t="b">
        <f>AND($AC334,$Y334&gt;'CONFG.  LISTAS'!$F$4,$Z334="",$AA334="")</f>
        <v>0</v>
      </c>
      <c r="AH334" s="21" t="str">
        <f t="shared" si="77"/>
        <v/>
      </c>
      <c r="AI334" s="43" t="str">
        <f ca="1">IF(NOT($AC334),"",IF(OR($B334="",$C334="",$E334="",$F334=""),"Preencha descrição, categoria, tipo e unidade.",IF(AND($B334&lt;&gt;"",OR(LEFT($C334,1)="1",LEFT($C334,1)="2"),$D334=""),"Informe a prática de restauração para itens diretos.",IF(AND($D334&lt;&gt;"",NOT(OR(LEFT($C334,1)="1",LEFT($C334,1)="2"))),"Custos indiretos não devem pertencer a uma prática específica.",IF(AND($D334&lt;&gt;"",COUNTIF(' PROJETO'!$B$14:$B$16,$D334)=0),"Prática de restauração inválida ou não cadastrada.",IF(IF($D334="",FALSE(),IF(COUNTIF(' PROJETO'!$B$14:$B$16,$D334)=0,FALSE(),IFERROR(INDEX(' PROJETO'!$C$14:$C$16,MATCH($D334,' PROJETO'!$B$14:$B$16,0))&lt;&gt;"Sim",FALSE()))),"A prática informada no item não foi selecionada na aba Projeto.",IF(AND(MAX($I334,$L334,$O334,$R334,$U334,$X334)&gt;'CONFG.  LISTAS'!$F$4,NOT(OR($Z334&lt;&gt;"",$AA334&lt;&gt;""))),"Memorial de cálculo ou anexo obrigatório não informado para item acima do limite.",IF(OR(AND($G334&lt;&gt;"",$H334&lt;&gt;"",OR($G334&lt;=0,$H334&lt;=0)),AND($J334&lt;&gt;"",$K334&lt;&gt;"",OR($J334&lt;=0,$K334&lt;=0)),AND($M334&lt;&gt;"",$N334&lt;&gt;"",OR($M334&lt;=0,$N334&lt;=0)),AND($P334&lt;&gt;"",$Q334&lt;&gt;"",OR($P334&lt;=0,$Q334&lt;=0)),AND($S334&lt;&gt;"",$T334&lt;&gt;"",OR($S334&lt;=0,$T334&lt;=0)),AND($V334&lt;&gt;"",$W334&lt;&gt;"",OR($V334&lt;=0,$W334&lt;=0))),"Revise os valores informados: valor unitário e quantidade devem ser maiores que zero.",IF(OR(AND($G334="",$H334&lt;&gt;""),AND($G334&lt;&gt;"",$H334=""),AND($J334="",$K334&lt;&gt;""),AND($J334&lt;&gt;"",$K334=""),AND($M334="",$N334&lt;&gt;""),AND($M334&lt;&gt;"",$N334=""),AND($P334="",$Q334&lt;&gt;""),AND($P334&lt;&gt;"",$Q334=""),AND($S334="",$T334&lt;&gt;""),AND($S334&lt;&gt;"",$T334=""),AND($V334="",$W334&lt;&gt;""),AND($V334&lt;&gt;"",$W334="")),"Há ano preenchido parcialmente: "&amp;TRIM(IF(AND($G334="",$H334&lt;&gt;""),"Ano 1 (falta valor unitário); ","")&amp;IF(AND($G334&lt;&gt;"",$H334=""),"Ano 1 (falta quantidade); ","")&amp;IF(AND($J334="",$K334&lt;&gt;""),"Ano 2 (falta valor unitário); ","")&amp;IF(AND($J334&lt;&gt;"",$K334=""),"Ano 2 (falta quantidade); ","")&amp;IF(AND($M334="",$N334&lt;&gt;""),"Ano 3 (falta valor unitário); ","")&amp;IF(AND($M334&lt;&gt;"",$N334=""),"Ano 3 (falta quantidade); ","")&amp;IF(AND($P334="",$Q334&lt;&gt;""),"Ano 4 (falta valor unitário); ","")&amp;IF(AND($P334&lt;&gt;"",$Q334=""),"Ano 4 (falta quantidade); ","")&amp;IF(AND($S334="",$T334&lt;&gt;""),"Ano 5 (falta valor unitário); ","")&amp;IF(AND($S334&lt;&gt;"",$T334=""),"Ano 5 (falta quantidade); ","")&amp;IF(AND($V334="",$W334&lt;&gt;""),"Ano 6 (falta valor unitário); ","")&amp;IF(AND($V334&lt;&gt;"",$W334=""),"Ano 6 (falta quantidade); ","")), IF(NOT(OR(AND($G334&lt;&gt;"",$H334&lt;&gt;""),AND($J334&lt;&gt;"",$K334&lt;&gt;""),AND($M334&lt;&gt;"",$N334&lt;&gt;""),AND($P334&lt;&gt;"",$Q334&lt;&gt;""),AND($S334&lt;&gt;"",$T334&lt;&gt;""),AND($V334&lt;&gt;"",$W334&lt;&gt;""))),"Informe pelo menos um ano completo com valor unitário e quantidade.",IF(AND($C334&lt;&gt;"",$E334&lt;&gt;"",LEFT(TRIM($C334),1)&lt;&gt;LEFT(TRIM($E334),1)),"Categoria e tipo estão incompatíveis.",IF(IF(OR($E334="",$F334=""),FALSE(),IFERROR(COUNTIF(INDIRECT("UNITS_"&amp;SUBSTITUTE(LEFT($E334,FIND(" ",$E334&amp;" ")-1),".","_")),$F334)=0,TRUE())),"Unidade incompatível com o tipo selecionado.",IF(OR(AND(ISNUMBER(SEARCH("comunic",LOWER($B334))),LEFT($E334,3)&lt;&gt;"4.4"),AND(ISNUMBER(SEARCH("monitor",LOWER($B334))),NOT(OR(LEFT($E334,3)="1.5",LEFT($E334,3)="2.5")))),"Revise a classificação do item conforme as regras de preenchimento.",IF(AND($B334&lt;&gt;"",OR(ISNUMBER(SEARCH("outro",LOWER($B334))),ISNUMBER(SEARCH("divers",LOWER($B334))),ISNUMBER(SEARCH("kit",LOWER($B334))),ISNUMBER(SEARCH("ferrament",LOWER($B334))),ISNUMBER(SEARCH("epi",LOWER($B334)))),NOT(OR($Z334&lt;&gt;"",$AA334&lt;&gt;""))),"Descrição muito genérica: detalhe melhor o item e registre o racional no memorial ou em anexo.",IF(AND($Y334=0,$B334&lt;&gt;"",OR($G334&lt;&gt;"",$H334&lt;&gt;"",$J334&lt;&gt;"",$K334&lt;&gt;"",$M334&lt;&gt;"",$N334&lt;&gt;"",$P334&lt;&gt;"",$Q334&lt;&gt;"",$S334&lt;&gt;"",$T334&lt;&gt;"",$V334&lt;&gt;"",$W334&lt;&gt;"")),"O item possui dados lançados, mas o total está zerado. Revise os valores informados.","")))))))))))))))</f>
        <v/>
      </c>
    </row>
    <row r="335" spans="1:35" ht="14.25" customHeight="1" x14ac:dyDescent="0.25">
      <c r="A335" s="57" t="str">
        <f t="shared" si="65"/>
        <v/>
      </c>
      <c r="B335" s="61"/>
      <c r="C335" s="61"/>
      <c r="D335" s="58"/>
      <c r="E335" s="61"/>
      <c r="F335" s="61"/>
      <c r="G335" s="272"/>
      <c r="H335" s="62"/>
      <c r="I335" s="273">
        <f t="shared" si="66"/>
        <v>0</v>
      </c>
      <c r="J335" s="272"/>
      <c r="K335" s="62"/>
      <c r="L335" s="270">
        <f t="shared" si="67"/>
        <v>0</v>
      </c>
      <c r="M335" s="272"/>
      <c r="N335" s="62"/>
      <c r="O335" s="270">
        <f t="shared" si="68"/>
        <v>0</v>
      </c>
      <c r="P335" s="272"/>
      <c r="Q335" s="62"/>
      <c r="R335" s="271">
        <f t="shared" si="69"/>
        <v>0</v>
      </c>
      <c r="S335" s="272"/>
      <c r="T335" s="62"/>
      <c r="U335" s="270">
        <f t="shared" si="70"/>
        <v>0</v>
      </c>
      <c r="V335" s="272"/>
      <c r="W335" s="62"/>
      <c r="X335" s="270">
        <f t="shared" si="71"/>
        <v>0</v>
      </c>
      <c r="Y335" s="270">
        <f t="shared" si="72"/>
        <v>0</v>
      </c>
      <c r="Z335" s="61"/>
      <c r="AA335" s="61"/>
      <c r="AB335" s="60" t="str">
        <f t="shared" si="73"/>
        <v/>
      </c>
      <c r="AC335" s="21" t="b">
        <f t="shared" si="74"/>
        <v>0</v>
      </c>
      <c r="AD335" s="21" t="b">
        <f t="shared" si="75"/>
        <v>0</v>
      </c>
      <c r="AE335" s="21" t="b">
        <f t="shared" si="76"/>
        <v>0</v>
      </c>
      <c r="AF335" s="21" t="b">
        <f ca="1">OR(AND($AC335,NOT($AD335)),AND($AC335,OR(AND($G335="",$H335&lt;&gt;""),AND($G335&lt;&gt;"",$H335=""),AND($J335="",$K335&lt;&gt;""),AND($J335&lt;&gt;"",$K335=""),AND($M335="",$N335&lt;&gt;""),AND($M335&lt;&gt;"",$N335=""),AND($P335="",$Q335&lt;&gt;""),AND($P335&lt;&gt;"",$Q335=""),AND($S335="",$T335&lt;&gt;""),AND($S335&lt;&gt;"",$T335=""),AND($V335="",$W335&lt;&gt;""),AND($V335&lt;&gt;"",$W335=""))),AND($C335&lt;&gt;"",$E335&lt;&gt;"",LEFT(TRIM($C335),1)&lt;&gt;LEFT(TRIM($E335),1)),IF(OR($E335="",$F335=""),FALSE(),IFERROR(COUNTIF(INDIRECT("UNITS_"&amp;SUBSTITUTE(LEFT($E335,FIND(" ",$E335&amp;" ")-1),".","_")),$F335)=0,TRUE())),AND($B335&lt;&gt;"",OR(ISNUMBER(SEARCH("outro",LOWER($B335))),ISNUMBER(SEARCH("divers",LOWER($B335))),ISNUMBER(SEARCH("etc",LOWER($B335))))),OR(AND(ISNUMBER(SEARCH("comunic",LOWER($B335))),LEFT($E335,3)&lt;&gt;"4.4"),AND(ISNUMBER(SEARCH("monitor",LOWER($B335))),NOT(OR(LEFT($E335,3)="1.5",LEFT($E335,3)="2.5")))),AND($B335&lt;&gt;"",OR(LEFT($C335,1)="1",LEFT($C335,1)="2"),$D335=""),AND($D335&lt;&gt;"",NOT(OR(LEFT($C335,1)="1",LEFT($C335,1)="2"))),AND($D335&lt;&gt;"",COUNTIF(' PROJETO'!$B$14:$B$16,$D335)=0),IF($D335="",FALSE(),IF(COUNTIF(' PROJETO'!$B$14:$B$16,$D335)=0,FALSE(),IFERROR(INDEX(' PROJETO'!$C$14:$C$16,MATCH($D335,' PROJETO'!$B$14:$B$16,0))&lt;&gt;"Sim",FALSE()))))</f>
        <v>0</v>
      </c>
      <c r="AG335" s="21" t="b">
        <f>AND($AC335,$Y335&gt;'CONFG.  LISTAS'!$F$4,$Z335="",$AA335="")</f>
        <v>0</v>
      </c>
      <c r="AH335" s="21" t="str">
        <f t="shared" si="77"/>
        <v/>
      </c>
      <c r="AI335" s="43" t="str">
        <f ca="1">IF(NOT($AC335),"",IF(OR($B335="",$C335="",$E335="",$F335=""),"Preencha descrição, categoria, tipo e unidade.",IF(AND($B335&lt;&gt;"",OR(LEFT($C335,1)="1",LEFT($C335,1)="2"),$D335=""),"Informe a prática de restauração para itens diretos.",IF(AND($D335&lt;&gt;"",NOT(OR(LEFT($C335,1)="1",LEFT($C335,1)="2"))),"Custos indiretos não devem pertencer a uma prática específica.",IF(AND($D335&lt;&gt;"",COUNTIF(' PROJETO'!$B$14:$B$16,$D335)=0),"Prática de restauração inválida ou não cadastrada.",IF(IF($D335="",FALSE(),IF(COUNTIF(' PROJETO'!$B$14:$B$16,$D335)=0,FALSE(),IFERROR(INDEX(' PROJETO'!$C$14:$C$16,MATCH($D335,' PROJETO'!$B$14:$B$16,0))&lt;&gt;"Sim",FALSE()))),"A prática informada no item não foi selecionada na aba Projeto.",IF(AND(MAX($I335,$L335,$O335,$R335,$U335,$X335)&gt;'CONFG.  LISTAS'!$F$4,NOT(OR($Z335&lt;&gt;"",$AA335&lt;&gt;""))),"Memorial de cálculo ou anexo obrigatório não informado para item acima do limite.",IF(OR(AND($G335&lt;&gt;"",$H335&lt;&gt;"",OR($G335&lt;=0,$H335&lt;=0)),AND($J335&lt;&gt;"",$K335&lt;&gt;"",OR($J335&lt;=0,$K335&lt;=0)),AND($M335&lt;&gt;"",$N335&lt;&gt;"",OR($M335&lt;=0,$N335&lt;=0)),AND($P335&lt;&gt;"",$Q335&lt;&gt;"",OR($P335&lt;=0,$Q335&lt;=0)),AND($S335&lt;&gt;"",$T335&lt;&gt;"",OR($S335&lt;=0,$T335&lt;=0)),AND($V335&lt;&gt;"",$W335&lt;&gt;"",OR($V335&lt;=0,$W335&lt;=0))),"Revise os valores informados: valor unitário e quantidade devem ser maiores que zero.",IF(OR(AND($G335="",$H335&lt;&gt;""),AND($G335&lt;&gt;"",$H335=""),AND($J335="",$K335&lt;&gt;""),AND($J335&lt;&gt;"",$K335=""),AND($M335="",$N335&lt;&gt;""),AND($M335&lt;&gt;"",$N335=""),AND($P335="",$Q335&lt;&gt;""),AND($P335&lt;&gt;"",$Q335=""),AND($S335="",$T335&lt;&gt;""),AND($S335&lt;&gt;"",$T335=""),AND($V335="",$W335&lt;&gt;""),AND($V335&lt;&gt;"",$W335="")),"Há ano preenchido parcialmente: "&amp;TRIM(IF(AND($G335="",$H335&lt;&gt;""),"Ano 1 (falta valor unitário); ","")&amp;IF(AND($G335&lt;&gt;"",$H335=""),"Ano 1 (falta quantidade); ","")&amp;IF(AND($J335="",$K335&lt;&gt;""),"Ano 2 (falta valor unitário); ","")&amp;IF(AND($J335&lt;&gt;"",$K335=""),"Ano 2 (falta quantidade); ","")&amp;IF(AND($M335="",$N335&lt;&gt;""),"Ano 3 (falta valor unitário); ","")&amp;IF(AND($M335&lt;&gt;"",$N335=""),"Ano 3 (falta quantidade); ","")&amp;IF(AND($P335="",$Q335&lt;&gt;""),"Ano 4 (falta valor unitário); ","")&amp;IF(AND($P335&lt;&gt;"",$Q335=""),"Ano 4 (falta quantidade); ","")&amp;IF(AND($S335="",$T335&lt;&gt;""),"Ano 5 (falta valor unitário); ","")&amp;IF(AND($S335&lt;&gt;"",$T335=""),"Ano 5 (falta quantidade); ","")&amp;IF(AND($V335="",$W335&lt;&gt;""),"Ano 6 (falta valor unitário); ","")&amp;IF(AND($V335&lt;&gt;"",$W335=""),"Ano 6 (falta quantidade); ","")), IF(NOT(OR(AND($G335&lt;&gt;"",$H335&lt;&gt;""),AND($J335&lt;&gt;"",$K335&lt;&gt;""),AND($M335&lt;&gt;"",$N335&lt;&gt;""),AND($P335&lt;&gt;"",$Q335&lt;&gt;""),AND($S335&lt;&gt;"",$T335&lt;&gt;""),AND($V335&lt;&gt;"",$W335&lt;&gt;""))),"Informe pelo menos um ano completo com valor unitário e quantidade.",IF(AND($C335&lt;&gt;"",$E335&lt;&gt;"",LEFT(TRIM($C335),1)&lt;&gt;LEFT(TRIM($E335),1)),"Categoria e tipo estão incompatíveis.",IF(IF(OR($E335="",$F335=""),FALSE(),IFERROR(COUNTIF(INDIRECT("UNITS_"&amp;SUBSTITUTE(LEFT($E335,FIND(" ",$E335&amp;" ")-1),".","_")),$F335)=0,TRUE())),"Unidade incompatível com o tipo selecionado.",IF(OR(AND(ISNUMBER(SEARCH("comunic",LOWER($B335))),LEFT($E335,3)&lt;&gt;"4.4"),AND(ISNUMBER(SEARCH("monitor",LOWER($B335))),NOT(OR(LEFT($E335,3)="1.5",LEFT($E335,3)="2.5")))),"Revise a classificação do item conforme as regras de preenchimento.",IF(AND($B335&lt;&gt;"",OR(ISNUMBER(SEARCH("outro",LOWER($B335))),ISNUMBER(SEARCH("divers",LOWER($B335))),ISNUMBER(SEARCH("kit",LOWER($B335))),ISNUMBER(SEARCH("ferrament",LOWER($B335))),ISNUMBER(SEARCH("epi",LOWER($B335)))),NOT(OR($Z335&lt;&gt;"",$AA335&lt;&gt;""))),"Descrição muito genérica: detalhe melhor o item e registre o racional no memorial ou em anexo.",IF(AND($Y335=0,$B335&lt;&gt;"",OR($G335&lt;&gt;"",$H335&lt;&gt;"",$J335&lt;&gt;"",$K335&lt;&gt;"",$M335&lt;&gt;"",$N335&lt;&gt;"",$P335&lt;&gt;"",$Q335&lt;&gt;"",$S335&lt;&gt;"",$T335&lt;&gt;"",$V335&lt;&gt;"",$W335&lt;&gt;"")),"O item possui dados lançados, mas o total está zerado. Revise os valores informados.","")))))))))))))))</f>
        <v/>
      </c>
    </row>
    <row r="336" spans="1:35" ht="14.25" customHeight="1" x14ac:dyDescent="0.25">
      <c r="A336" s="57" t="str">
        <f t="shared" si="65"/>
        <v/>
      </c>
      <c r="B336" s="58"/>
      <c r="C336" s="58"/>
      <c r="D336" s="58"/>
      <c r="E336" s="58"/>
      <c r="F336" s="58"/>
      <c r="G336" s="269"/>
      <c r="H336" s="59"/>
      <c r="I336" s="273">
        <f t="shared" si="66"/>
        <v>0</v>
      </c>
      <c r="J336" s="269"/>
      <c r="K336" s="59"/>
      <c r="L336" s="270">
        <f t="shared" si="67"/>
        <v>0</v>
      </c>
      <c r="M336" s="269"/>
      <c r="N336" s="59"/>
      <c r="O336" s="270">
        <f t="shared" si="68"/>
        <v>0</v>
      </c>
      <c r="P336" s="269"/>
      <c r="Q336" s="59"/>
      <c r="R336" s="271">
        <f t="shared" si="69"/>
        <v>0</v>
      </c>
      <c r="S336" s="269"/>
      <c r="T336" s="59"/>
      <c r="U336" s="270">
        <f t="shared" si="70"/>
        <v>0</v>
      </c>
      <c r="V336" s="269"/>
      <c r="W336" s="59"/>
      <c r="X336" s="270">
        <f t="shared" si="71"/>
        <v>0</v>
      </c>
      <c r="Y336" s="270">
        <f t="shared" si="72"/>
        <v>0</v>
      </c>
      <c r="Z336" s="58"/>
      <c r="AA336" s="58"/>
      <c r="AB336" s="60" t="str">
        <f t="shared" si="73"/>
        <v/>
      </c>
      <c r="AC336" s="21" t="b">
        <f t="shared" si="74"/>
        <v>0</v>
      </c>
      <c r="AD336" s="21" t="b">
        <f t="shared" si="75"/>
        <v>0</v>
      </c>
      <c r="AE336" s="21" t="b">
        <f t="shared" si="76"/>
        <v>0</v>
      </c>
      <c r="AF336" s="21" t="b">
        <f ca="1">OR(AND($AC336,NOT($AD336)),AND($AC336,OR(AND($G336="",$H336&lt;&gt;""),AND($G336&lt;&gt;"",$H336=""),AND($J336="",$K336&lt;&gt;""),AND($J336&lt;&gt;"",$K336=""),AND($M336="",$N336&lt;&gt;""),AND($M336&lt;&gt;"",$N336=""),AND($P336="",$Q336&lt;&gt;""),AND($P336&lt;&gt;"",$Q336=""),AND($S336="",$T336&lt;&gt;""),AND($S336&lt;&gt;"",$T336=""),AND($V336="",$W336&lt;&gt;""),AND($V336&lt;&gt;"",$W336=""))),AND($C336&lt;&gt;"",$E336&lt;&gt;"",LEFT(TRIM($C336),1)&lt;&gt;LEFT(TRIM($E336),1)),IF(OR($E336="",$F336=""),FALSE(),IFERROR(COUNTIF(INDIRECT("UNITS_"&amp;SUBSTITUTE(LEFT($E336,FIND(" ",$E336&amp;" ")-1),".","_")),$F336)=0,TRUE())),AND($B336&lt;&gt;"",OR(ISNUMBER(SEARCH("outro",LOWER($B336))),ISNUMBER(SEARCH("divers",LOWER($B336))),ISNUMBER(SEARCH("etc",LOWER($B336))))),OR(AND(ISNUMBER(SEARCH("comunic",LOWER($B336))),LEFT($E336,3)&lt;&gt;"4.4"),AND(ISNUMBER(SEARCH("monitor",LOWER($B336))),NOT(OR(LEFT($E336,3)="1.5",LEFT($E336,3)="2.5")))),AND($B336&lt;&gt;"",OR(LEFT($C336,1)="1",LEFT($C336,1)="2"),$D336=""),AND($D336&lt;&gt;"",NOT(OR(LEFT($C336,1)="1",LEFT($C336,1)="2"))),AND($D336&lt;&gt;"",COUNTIF(' PROJETO'!$B$14:$B$16,$D336)=0),IF($D336="",FALSE(),IF(COUNTIF(' PROJETO'!$B$14:$B$16,$D336)=0,FALSE(),IFERROR(INDEX(' PROJETO'!$C$14:$C$16,MATCH($D336,' PROJETO'!$B$14:$B$16,0))&lt;&gt;"Sim",FALSE()))))</f>
        <v>0</v>
      </c>
      <c r="AG336" s="21" t="b">
        <f>AND($AC336,$Y336&gt;'CONFG.  LISTAS'!$F$4,$Z336="",$AA336="")</f>
        <v>0</v>
      </c>
      <c r="AH336" s="21" t="str">
        <f t="shared" si="77"/>
        <v/>
      </c>
      <c r="AI336" s="43" t="str">
        <f ca="1">IF(NOT($AC336),"",IF(OR($B336="",$C336="",$E336="",$F336=""),"Preencha descrição, categoria, tipo e unidade.",IF(AND($B336&lt;&gt;"",OR(LEFT($C336,1)="1",LEFT($C336,1)="2"),$D336=""),"Informe a prática de restauração para itens diretos.",IF(AND($D336&lt;&gt;"",NOT(OR(LEFT($C336,1)="1",LEFT($C336,1)="2"))),"Custos indiretos não devem pertencer a uma prática específica.",IF(AND($D336&lt;&gt;"",COUNTIF(' PROJETO'!$B$14:$B$16,$D336)=0),"Prática de restauração inválida ou não cadastrada.",IF(IF($D336="",FALSE(),IF(COUNTIF(' PROJETO'!$B$14:$B$16,$D336)=0,FALSE(),IFERROR(INDEX(' PROJETO'!$C$14:$C$16,MATCH($D336,' PROJETO'!$B$14:$B$16,0))&lt;&gt;"Sim",FALSE()))),"A prática informada no item não foi selecionada na aba Projeto.",IF(AND(MAX($I336,$L336,$O336,$R336,$U336,$X336)&gt;'CONFG.  LISTAS'!$F$4,NOT(OR($Z336&lt;&gt;"",$AA336&lt;&gt;""))),"Memorial de cálculo ou anexo obrigatório não informado para item acima do limite.",IF(OR(AND($G336&lt;&gt;"",$H336&lt;&gt;"",OR($G336&lt;=0,$H336&lt;=0)),AND($J336&lt;&gt;"",$K336&lt;&gt;"",OR($J336&lt;=0,$K336&lt;=0)),AND($M336&lt;&gt;"",$N336&lt;&gt;"",OR($M336&lt;=0,$N336&lt;=0)),AND($P336&lt;&gt;"",$Q336&lt;&gt;"",OR($P336&lt;=0,$Q336&lt;=0)),AND($S336&lt;&gt;"",$T336&lt;&gt;"",OR($S336&lt;=0,$T336&lt;=0)),AND($V336&lt;&gt;"",$W336&lt;&gt;"",OR($V336&lt;=0,$W336&lt;=0))),"Revise os valores informados: valor unitário e quantidade devem ser maiores que zero.",IF(OR(AND($G336="",$H336&lt;&gt;""),AND($G336&lt;&gt;"",$H336=""),AND($J336="",$K336&lt;&gt;""),AND($J336&lt;&gt;"",$K336=""),AND($M336="",$N336&lt;&gt;""),AND($M336&lt;&gt;"",$N336=""),AND($P336="",$Q336&lt;&gt;""),AND($P336&lt;&gt;"",$Q336=""),AND($S336="",$T336&lt;&gt;""),AND($S336&lt;&gt;"",$T336=""),AND($V336="",$W336&lt;&gt;""),AND($V336&lt;&gt;"",$W336="")),"Há ano preenchido parcialmente: "&amp;TRIM(IF(AND($G336="",$H336&lt;&gt;""),"Ano 1 (falta valor unitário); ","")&amp;IF(AND($G336&lt;&gt;"",$H336=""),"Ano 1 (falta quantidade); ","")&amp;IF(AND($J336="",$K336&lt;&gt;""),"Ano 2 (falta valor unitário); ","")&amp;IF(AND($J336&lt;&gt;"",$K336=""),"Ano 2 (falta quantidade); ","")&amp;IF(AND($M336="",$N336&lt;&gt;""),"Ano 3 (falta valor unitário); ","")&amp;IF(AND($M336&lt;&gt;"",$N336=""),"Ano 3 (falta quantidade); ","")&amp;IF(AND($P336="",$Q336&lt;&gt;""),"Ano 4 (falta valor unitário); ","")&amp;IF(AND($P336&lt;&gt;"",$Q336=""),"Ano 4 (falta quantidade); ","")&amp;IF(AND($S336="",$T336&lt;&gt;""),"Ano 5 (falta valor unitário); ","")&amp;IF(AND($S336&lt;&gt;"",$T336=""),"Ano 5 (falta quantidade); ","")&amp;IF(AND($V336="",$W336&lt;&gt;""),"Ano 6 (falta valor unitário); ","")&amp;IF(AND($V336&lt;&gt;"",$W336=""),"Ano 6 (falta quantidade); ","")), IF(NOT(OR(AND($G336&lt;&gt;"",$H336&lt;&gt;""),AND($J336&lt;&gt;"",$K336&lt;&gt;""),AND($M336&lt;&gt;"",$N336&lt;&gt;""),AND($P336&lt;&gt;"",$Q336&lt;&gt;""),AND($S336&lt;&gt;"",$T336&lt;&gt;""),AND($V336&lt;&gt;"",$W336&lt;&gt;""))),"Informe pelo menos um ano completo com valor unitário e quantidade.",IF(AND($C336&lt;&gt;"",$E336&lt;&gt;"",LEFT(TRIM($C336),1)&lt;&gt;LEFT(TRIM($E336),1)),"Categoria e tipo estão incompatíveis.",IF(IF(OR($E336="",$F336=""),FALSE(),IFERROR(COUNTIF(INDIRECT("UNITS_"&amp;SUBSTITUTE(LEFT($E336,FIND(" ",$E336&amp;" ")-1),".","_")),$F336)=0,TRUE())),"Unidade incompatível com o tipo selecionado.",IF(OR(AND(ISNUMBER(SEARCH("comunic",LOWER($B336))),LEFT($E336,3)&lt;&gt;"4.4"),AND(ISNUMBER(SEARCH("monitor",LOWER($B336))),NOT(OR(LEFT($E336,3)="1.5",LEFT($E336,3)="2.5")))),"Revise a classificação do item conforme as regras de preenchimento.",IF(AND($B336&lt;&gt;"",OR(ISNUMBER(SEARCH("outro",LOWER($B336))),ISNUMBER(SEARCH("divers",LOWER($B336))),ISNUMBER(SEARCH("kit",LOWER($B336))),ISNUMBER(SEARCH("ferrament",LOWER($B336))),ISNUMBER(SEARCH("epi",LOWER($B336)))),NOT(OR($Z336&lt;&gt;"",$AA336&lt;&gt;""))),"Descrição muito genérica: detalhe melhor o item e registre o racional no memorial ou em anexo.",IF(AND($Y336=0,$B336&lt;&gt;"",OR($G336&lt;&gt;"",$H336&lt;&gt;"",$J336&lt;&gt;"",$K336&lt;&gt;"",$M336&lt;&gt;"",$N336&lt;&gt;"",$P336&lt;&gt;"",$Q336&lt;&gt;"",$S336&lt;&gt;"",$T336&lt;&gt;"",$V336&lt;&gt;"",$W336&lt;&gt;"")),"O item possui dados lançados, mas o total está zerado. Revise os valores informados.","")))))))))))))))</f>
        <v/>
      </c>
    </row>
    <row r="337" spans="1:35" ht="14.25" customHeight="1" x14ac:dyDescent="0.25">
      <c r="A337" s="57" t="str">
        <f t="shared" si="65"/>
        <v/>
      </c>
      <c r="B337" s="61"/>
      <c r="C337" s="61"/>
      <c r="D337" s="58"/>
      <c r="E337" s="61"/>
      <c r="F337" s="61"/>
      <c r="G337" s="272"/>
      <c r="H337" s="62"/>
      <c r="I337" s="273">
        <f t="shared" si="66"/>
        <v>0</v>
      </c>
      <c r="J337" s="272"/>
      <c r="K337" s="62"/>
      <c r="L337" s="270">
        <f t="shared" si="67"/>
        <v>0</v>
      </c>
      <c r="M337" s="272"/>
      <c r="N337" s="62"/>
      <c r="O337" s="270">
        <f t="shared" si="68"/>
        <v>0</v>
      </c>
      <c r="P337" s="272"/>
      <c r="Q337" s="62"/>
      <c r="R337" s="271">
        <f t="shared" si="69"/>
        <v>0</v>
      </c>
      <c r="S337" s="272"/>
      <c r="T337" s="62"/>
      <c r="U337" s="270">
        <f t="shared" si="70"/>
        <v>0</v>
      </c>
      <c r="V337" s="272"/>
      <c r="W337" s="62"/>
      <c r="X337" s="270">
        <f t="shared" si="71"/>
        <v>0</v>
      </c>
      <c r="Y337" s="270">
        <f t="shared" si="72"/>
        <v>0</v>
      </c>
      <c r="Z337" s="61"/>
      <c r="AA337" s="61"/>
      <c r="AB337" s="60" t="str">
        <f t="shared" si="73"/>
        <v/>
      </c>
      <c r="AC337" s="21" t="b">
        <f t="shared" si="74"/>
        <v>0</v>
      </c>
      <c r="AD337" s="21" t="b">
        <f t="shared" si="75"/>
        <v>0</v>
      </c>
      <c r="AE337" s="21" t="b">
        <f t="shared" si="76"/>
        <v>0</v>
      </c>
      <c r="AF337" s="21" t="b">
        <f ca="1">OR(AND($AC337,NOT($AD337)),AND($AC337,OR(AND($G337="",$H337&lt;&gt;""),AND($G337&lt;&gt;"",$H337=""),AND($J337="",$K337&lt;&gt;""),AND($J337&lt;&gt;"",$K337=""),AND($M337="",$N337&lt;&gt;""),AND($M337&lt;&gt;"",$N337=""),AND($P337="",$Q337&lt;&gt;""),AND($P337&lt;&gt;"",$Q337=""),AND($S337="",$T337&lt;&gt;""),AND($S337&lt;&gt;"",$T337=""),AND($V337="",$W337&lt;&gt;""),AND($V337&lt;&gt;"",$W337=""))),AND($C337&lt;&gt;"",$E337&lt;&gt;"",LEFT(TRIM($C337),1)&lt;&gt;LEFT(TRIM($E337),1)),IF(OR($E337="",$F337=""),FALSE(),IFERROR(COUNTIF(INDIRECT("UNITS_"&amp;SUBSTITUTE(LEFT($E337,FIND(" ",$E337&amp;" ")-1),".","_")),$F337)=0,TRUE())),AND($B337&lt;&gt;"",OR(ISNUMBER(SEARCH("outro",LOWER($B337))),ISNUMBER(SEARCH("divers",LOWER($B337))),ISNUMBER(SEARCH("etc",LOWER($B337))))),OR(AND(ISNUMBER(SEARCH("comunic",LOWER($B337))),LEFT($E337,3)&lt;&gt;"4.4"),AND(ISNUMBER(SEARCH("monitor",LOWER($B337))),NOT(OR(LEFT($E337,3)="1.5",LEFT($E337,3)="2.5")))),AND($B337&lt;&gt;"",OR(LEFT($C337,1)="1",LEFT($C337,1)="2"),$D337=""),AND($D337&lt;&gt;"",NOT(OR(LEFT($C337,1)="1",LEFT($C337,1)="2"))),AND($D337&lt;&gt;"",COUNTIF(' PROJETO'!$B$14:$B$16,$D337)=0),IF($D337="",FALSE(),IF(COUNTIF(' PROJETO'!$B$14:$B$16,$D337)=0,FALSE(),IFERROR(INDEX(' PROJETO'!$C$14:$C$16,MATCH($D337,' PROJETO'!$B$14:$B$16,0))&lt;&gt;"Sim",FALSE()))))</f>
        <v>0</v>
      </c>
      <c r="AG337" s="21" t="b">
        <f>AND($AC337,$Y337&gt;'CONFG.  LISTAS'!$F$4,$Z337="",$AA337="")</f>
        <v>0</v>
      </c>
      <c r="AH337" s="21" t="str">
        <f t="shared" si="77"/>
        <v/>
      </c>
      <c r="AI337" s="43" t="str">
        <f ca="1">IF(NOT($AC337),"",IF(OR($B337="",$C337="",$E337="",$F337=""),"Preencha descrição, categoria, tipo e unidade.",IF(AND($B337&lt;&gt;"",OR(LEFT($C337,1)="1",LEFT($C337,1)="2"),$D337=""),"Informe a prática de restauração para itens diretos.",IF(AND($D337&lt;&gt;"",NOT(OR(LEFT($C337,1)="1",LEFT($C337,1)="2"))),"Custos indiretos não devem pertencer a uma prática específica.",IF(AND($D337&lt;&gt;"",COUNTIF(' PROJETO'!$B$14:$B$16,$D337)=0),"Prática de restauração inválida ou não cadastrada.",IF(IF($D337="",FALSE(),IF(COUNTIF(' PROJETO'!$B$14:$B$16,$D337)=0,FALSE(),IFERROR(INDEX(' PROJETO'!$C$14:$C$16,MATCH($D337,' PROJETO'!$B$14:$B$16,0))&lt;&gt;"Sim",FALSE()))),"A prática informada no item não foi selecionada na aba Projeto.",IF(AND(MAX($I337,$L337,$O337,$R337,$U337,$X337)&gt;'CONFG.  LISTAS'!$F$4,NOT(OR($Z337&lt;&gt;"",$AA337&lt;&gt;""))),"Memorial de cálculo ou anexo obrigatório não informado para item acima do limite.",IF(OR(AND($G337&lt;&gt;"",$H337&lt;&gt;"",OR($G337&lt;=0,$H337&lt;=0)),AND($J337&lt;&gt;"",$K337&lt;&gt;"",OR($J337&lt;=0,$K337&lt;=0)),AND($M337&lt;&gt;"",$N337&lt;&gt;"",OR($M337&lt;=0,$N337&lt;=0)),AND($P337&lt;&gt;"",$Q337&lt;&gt;"",OR($P337&lt;=0,$Q337&lt;=0)),AND($S337&lt;&gt;"",$T337&lt;&gt;"",OR($S337&lt;=0,$T337&lt;=0)),AND($V337&lt;&gt;"",$W337&lt;&gt;"",OR($V337&lt;=0,$W337&lt;=0))),"Revise os valores informados: valor unitário e quantidade devem ser maiores que zero.",IF(OR(AND($G337="",$H337&lt;&gt;""),AND($G337&lt;&gt;"",$H337=""),AND($J337="",$K337&lt;&gt;""),AND($J337&lt;&gt;"",$K337=""),AND($M337="",$N337&lt;&gt;""),AND($M337&lt;&gt;"",$N337=""),AND($P337="",$Q337&lt;&gt;""),AND($P337&lt;&gt;"",$Q337=""),AND($S337="",$T337&lt;&gt;""),AND($S337&lt;&gt;"",$T337=""),AND($V337="",$W337&lt;&gt;""),AND($V337&lt;&gt;"",$W337="")),"Há ano preenchido parcialmente: "&amp;TRIM(IF(AND($G337="",$H337&lt;&gt;""),"Ano 1 (falta valor unitário); ","")&amp;IF(AND($G337&lt;&gt;"",$H337=""),"Ano 1 (falta quantidade); ","")&amp;IF(AND($J337="",$K337&lt;&gt;""),"Ano 2 (falta valor unitário); ","")&amp;IF(AND($J337&lt;&gt;"",$K337=""),"Ano 2 (falta quantidade); ","")&amp;IF(AND($M337="",$N337&lt;&gt;""),"Ano 3 (falta valor unitário); ","")&amp;IF(AND($M337&lt;&gt;"",$N337=""),"Ano 3 (falta quantidade); ","")&amp;IF(AND($P337="",$Q337&lt;&gt;""),"Ano 4 (falta valor unitário); ","")&amp;IF(AND($P337&lt;&gt;"",$Q337=""),"Ano 4 (falta quantidade); ","")&amp;IF(AND($S337="",$T337&lt;&gt;""),"Ano 5 (falta valor unitário); ","")&amp;IF(AND($S337&lt;&gt;"",$T337=""),"Ano 5 (falta quantidade); ","")&amp;IF(AND($V337="",$W337&lt;&gt;""),"Ano 6 (falta valor unitário); ","")&amp;IF(AND($V337&lt;&gt;"",$W337=""),"Ano 6 (falta quantidade); ","")), IF(NOT(OR(AND($G337&lt;&gt;"",$H337&lt;&gt;""),AND($J337&lt;&gt;"",$K337&lt;&gt;""),AND($M337&lt;&gt;"",$N337&lt;&gt;""),AND($P337&lt;&gt;"",$Q337&lt;&gt;""),AND($S337&lt;&gt;"",$T337&lt;&gt;""),AND($V337&lt;&gt;"",$W337&lt;&gt;""))),"Informe pelo menos um ano completo com valor unitário e quantidade.",IF(AND($C337&lt;&gt;"",$E337&lt;&gt;"",LEFT(TRIM($C337),1)&lt;&gt;LEFT(TRIM($E337),1)),"Categoria e tipo estão incompatíveis.",IF(IF(OR($E337="",$F337=""),FALSE(),IFERROR(COUNTIF(INDIRECT("UNITS_"&amp;SUBSTITUTE(LEFT($E337,FIND(" ",$E337&amp;" ")-1),".","_")),$F337)=0,TRUE())),"Unidade incompatível com o tipo selecionado.",IF(OR(AND(ISNUMBER(SEARCH("comunic",LOWER($B337))),LEFT($E337,3)&lt;&gt;"4.4"),AND(ISNUMBER(SEARCH("monitor",LOWER($B337))),NOT(OR(LEFT($E337,3)="1.5",LEFT($E337,3)="2.5")))),"Revise a classificação do item conforme as regras de preenchimento.",IF(AND($B337&lt;&gt;"",OR(ISNUMBER(SEARCH("outro",LOWER($B337))),ISNUMBER(SEARCH("divers",LOWER($B337))),ISNUMBER(SEARCH("kit",LOWER($B337))),ISNUMBER(SEARCH("ferrament",LOWER($B337))),ISNUMBER(SEARCH("epi",LOWER($B337)))),NOT(OR($Z337&lt;&gt;"",$AA337&lt;&gt;""))),"Descrição muito genérica: detalhe melhor o item e registre o racional no memorial ou em anexo.",IF(AND($Y337=0,$B337&lt;&gt;"",OR($G337&lt;&gt;"",$H337&lt;&gt;"",$J337&lt;&gt;"",$K337&lt;&gt;"",$M337&lt;&gt;"",$N337&lt;&gt;"",$P337&lt;&gt;"",$Q337&lt;&gt;"",$S337&lt;&gt;"",$T337&lt;&gt;"",$V337&lt;&gt;"",$W337&lt;&gt;"")),"O item possui dados lançados, mas o total está zerado. Revise os valores informados.","")))))))))))))))</f>
        <v/>
      </c>
    </row>
    <row r="338" spans="1:35" ht="14.25" customHeight="1" x14ac:dyDescent="0.25">
      <c r="A338" s="57" t="str">
        <f t="shared" si="65"/>
        <v/>
      </c>
      <c r="B338" s="58"/>
      <c r="C338" s="58"/>
      <c r="D338" s="58"/>
      <c r="E338" s="58"/>
      <c r="F338" s="58"/>
      <c r="G338" s="269"/>
      <c r="H338" s="59"/>
      <c r="I338" s="273">
        <f t="shared" si="66"/>
        <v>0</v>
      </c>
      <c r="J338" s="269"/>
      <c r="K338" s="59"/>
      <c r="L338" s="270">
        <f t="shared" si="67"/>
        <v>0</v>
      </c>
      <c r="M338" s="269"/>
      <c r="N338" s="59"/>
      <c r="O338" s="270">
        <f t="shared" si="68"/>
        <v>0</v>
      </c>
      <c r="P338" s="269"/>
      <c r="Q338" s="59"/>
      <c r="R338" s="271">
        <f t="shared" si="69"/>
        <v>0</v>
      </c>
      <c r="S338" s="269"/>
      <c r="T338" s="59"/>
      <c r="U338" s="270">
        <f t="shared" si="70"/>
        <v>0</v>
      </c>
      <c r="V338" s="269"/>
      <c r="W338" s="59"/>
      <c r="X338" s="270">
        <f t="shared" si="71"/>
        <v>0</v>
      </c>
      <c r="Y338" s="270">
        <f t="shared" si="72"/>
        <v>0</v>
      </c>
      <c r="Z338" s="58"/>
      <c r="AA338" s="58"/>
      <c r="AB338" s="60" t="str">
        <f t="shared" si="73"/>
        <v/>
      </c>
      <c r="AC338" s="21" t="b">
        <f t="shared" si="74"/>
        <v>0</v>
      </c>
      <c r="AD338" s="21" t="b">
        <f t="shared" si="75"/>
        <v>0</v>
      </c>
      <c r="AE338" s="21" t="b">
        <f t="shared" si="76"/>
        <v>0</v>
      </c>
      <c r="AF338" s="21" t="b">
        <f ca="1">OR(AND($AC338,NOT($AD338)),AND($AC338,OR(AND($G338="",$H338&lt;&gt;""),AND($G338&lt;&gt;"",$H338=""),AND($J338="",$K338&lt;&gt;""),AND($J338&lt;&gt;"",$K338=""),AND($M338="",$N338&lt;&gt;""),AND($M338&lt;&gt;"",$N338=""),AND($P338="",$Q338&lt;&gt;""),AND($P338&lt;&gt;"",$Q338=""),AND($S338="",$T338&lt;&gt;""),AND($S338&lt;&gt;"",$T338=""),AND($V338="",$W338&lt;&gt;""),AND($V338&lt;&gt;"",$W338=""))),AND($C338&lt;&gt;"",$E338&lt;&gt;"",LEFT(TRIM($C338),1)&lt;&gt;LEFT(TRIM($E338),1)),IF(OR($E338="",$F338=""),FALSE(),IFERROR(COUNTIF(INDIRECT("UNITS_"&amp;SUBSTITUTE(LEFT($E338,FIND(" ",$E338&amp;" ")-1),".","_")),$F338)=0,TRUE())),AND($B338&lt;&gt;"",OR(ISNUMBER(SEARCH("outro",LOWER($B338))),ISNUMBER(SEARCH("divers",LOWER($B338))),ISNUMBER(SEARCH("etc",LOWER($B338))))),OR(AND(ISNUMBER(SEARCH("comunic",LOWER($B338))),LEFT($E338,3)&lt;&gt;"4.4"),AND(ISNUMBER(SEARCH("monitor",LOWER($B338))),NOT(OR(LEFT($E338,3)="1.5",LEFT($E338,3)="2.5")))),AND($B338&lt;&gt;"",OR(LEFT($C338,1)="1",LEFT($C338,1)="2"),$D338=""),AND($D338&lt;&gt;"",NOT(OR(LEFT($C338,1)="1",LEFT($C338,1)="2"))),AND($D338&lt;&gt;"",COUNTIF(' PROJETO'!$B$14:$B$16,$D338)=0),IF($D338="",FALSE(),IF(COUNTIF(' PROJETO'!$B$14:$B$16,$D338)=0,FALSE(),IFERROR(INDEX(' PROJETO'!$C$14:$C$16,MATCH($D338,' PROJETO'!$B$14:$B$16,0))&lt;&gt;"Sim",FALSE()))))</f>
        <v>0</v>
      </c>
      <c r="AG338" s="21" t="b">
        <f>AND($AC338,$Y338&gt;'CONFG.  LISTAS'!$F$4,$Z338="",$AA338="")</f>
        <v>0</v>
      </c>
      <c r="AH338" s="21" t="str">
        <f t="shared" si="77"/>
        <v/>
      </c>
      <c r="AI338" s="43" t="str">
        <f ca="1">IF(NOT($AC338),"",IF(OR($B338="",$C338="",$E338="",$F338=""),"Preencha descrição, categoria, tipo e unidade.",IF(AND($B338&lt;&gt;"",OR(LEFT($C338,1)="1",LEFT($C338,1)="2"),$D338=""),"Informe a prática de restauração para itens diretos.",IF(AND($D338&lt;&gt;"",NOT(OR(LEFT($C338,1)="1",LEFT($C338,1)="2"))),"Custos indiretos não devem pertencer a uma prática específica.",IF(AND($D338&lt;&gt;"",COUNTIF(' PROJETO'!$B$14:$B$16,$D338)=0),"Prática de restauração inválida ou não cadastrada.",IF(IF($D338="",FALSE(),IF(COUNTIF(' PROJETO'!$B$14:$B$16,$D338)=0,FALSE(),IFERROR(INDEX(' PROJETO'!$C$14:$C$16,MATCH($D338,' PROJETO'!$B$14:$B$16,0))&lt;&gt;"Sim",FALSE()))),"A prática informada no item não foi selecionada na aba Projeto.",IF(AND(MAX($I338,$L338,$O338,$R338,$U338,$X338)&gt;'CONFG.  LISTAS'!$F$4,NOT(OR($Z338&lt;&gt;"",$AA338&lt;&gt;""))),"Memorial de cálculo ou anexo obrigatório não informado para item acima do limite.",IF(OR(AND($G338&lt;&gt;"",$H338&lt;&gt;"",OR($G338&lt;=0,$H338&lt;=0)),AND($J338&lt;&gt;"",$K338&lt;&gt;"",OR($J338&lt;=0,$K338&lt;=0)),AND($M338&lt;&gt;"",$N338&lt;&gt;"",OR($M338&lt;=0,$N338&lt;=0)),AND($P338&lt;&gt;"",$Q338&lt;&gt;"",OR($P338&lt;=0,$Q338&lt;=0)),AND($S338&lt;&gt;"",$T338&lt;&gt;"",OR($S338&lt;=0,$T338&lt;=0)),AND($V338&lt;&gt;"",$W338&lt;&gt;"",OR($V338&lt;=0,$W338&lt;=0))),"Revise os valores informados: valor unitário e quantidade devem ser maiores que zero.",IF(OR(AND($G338="",$H338&lt;&gt;""),AND($G338&lt;&gt;"",$H338=""),AND($J338="",$K338&lt;&gt;""),AND($J338&lt;&gt;"",$K338=""),AND($M338="",$N338&lt;&gt;""),AND($M338&lt;&gt;"",$N338=""),AND($P338="",$Q338&lt;&gt;""),AND($P338&lt;&gt;"",$Q338=""),AND($S338="",$T338&lt;&gt;""),AND($S338&lt;&gt;"",$T338=""),AND($V338="",$W338&lt;&gt;""),AND($V338&lt;&gt;"",$W338="")),"Há ano preenchido parcialmente: "&amp;TRIM(IF(AND($G338="",$H338&lt;&gt;""),"Ano 1 (falta valor unitário); ","")&amp;IF(AND($G338&lt;&gt;"",$H338=""),"Ano 1 (falta quantidade); ","")&amp;IF(AND($J338="",$K338&lt;&gt;""),"Ano 2 (falta valor unitário); ","")&amp;IF(AND($J338&lt;&gt;"",$K338=""),"Ano 2 (falta quantidade); ","")&amp;IF(AND($M338="",$N338&lt;&gt;""),"Ano 3 (falta valor unitário); ","")&amp;IF(AND($M338&lt;&gt;"",$N338=""),"Ano 3 (falta quantidade); ","")&amp;IF(AND($P338="",$Q338&lt;&gt;""),"Ano 4 (falta valor unitário); ","")&amp;IF(AND($P338&lt;&gt;"",$Q338=""),"Ano 4 (falta quantidade); ","")&amp;IF(AND($S338="",$T338&lt;&gt;""),"Ano 5 (falta valor unitário); ","")&amp;IF(AND($S338&lt;&gt;"",$T338=""),"Ano 5 (falta quantidade); ","")&amp;IF(AND($V338="",$W338&lt;&gt;""),"Ano 6 (falta valor unitário); ","")&amp;IF(AND($V338&lt;&gt;"",$W338=""),"Ano 6 (falta quantidade); ","")), IF(NOT(OR(AND($G338&lt;&gt;"",$H338&lt;&gt;""),AND($J338&lt;&gt;"",$K338&lt;&gt;""),AND($M338&lt;&gt;"",$N338&lt;&gt;""),AND($P338&lt;&gt;"",$Q338&lt;&gt;""),AND($S338&lt;&gt;"",$T338&lt;&gt;""),AND($V338&lt;&gt;"",$W338&lt;&gt;""))),"Informe pelo menos um ano completo com valor unitário e quantidade.",IF(AND($C338&lt;&gt;"",$E338&lt;&gt;"",LEFT(TRIM($C338),1)&lt;&gt;LEFT(TRIM($E338),1)),"Categoria e tipo estão incompatíveis.",IF(IF(OR($E338="",$F338=""),FALSE(),IFERROR(COUNTIF(INDIRECT("UNITS_"&amp;SUBSTITUTE(LEFT($E338,FIND(" ",$E338&amp;" ")-1),".","_")),$F338)=0,TRUE())),"Unidade incompatível com o tipo selecionado.",IF(OR(AND(ISNUMBER(SEARCH("comunic",LOWER($B338))),LEFT($E338,3)&lt;&gt;"4.4"),AND(ISNUMBER(SEARCH("monitor",LOWER($B338))),NOT(OR(LEFT($E338,3)="1.5",LEFT($E338,3)="2.5")))),"Revise a classificação do item conforme as regras de preenchimento.",IF(AND($B338&lt;&gt;"",OR(ISNUMBER(SEARCH("outro",LOWER($B338))),ISNUMBER(SEARCH("divers",LOWER($B338))),ISNUMBER(SEARCH("kit",LOWER($B338))),ISNUMBER(SEARCH("ferrament",LOWER($B338))),ISNUMBER(SEARCH("epi",LOWER($B338)))),NOT(OR($Z338&lt;&gt;"",$AA338&lt;&gt;""))),"Descrição muito genérica: detalhe melhor o item e registre o racional no memorial ou em anexo.",IF(AND($Y338=0,$B338&lt;&gt;"",OR($G338&lt;&gt;"",$H338&lt;&gt;"",$J338&lt;&gt;"",$K338&lt;&gt;"",$M338&lt;&gt;"",$N338&lt;&gt;"",$P338&lt;&gt;"",$Q338&lt;&gt;"",$S338&lt;&gt;"",$T338&lt;&gt;"",$V338&lt;&gt;"",$W338&lt;&gt;"")),"O item possui dados lançados, mas o total está zerado. Revise os valores informados.","")))))))))))))))</f>
        <v/>
      </c>
    </row>
    <row r="339" spans="1:35" ht="14.25" customHeight="1" x14ac:dyDescent="0.25">
      <c r="A339" s="57" t="str">
        <f t="shared" si="65"/>
        <v/>
      </c>
      <c r="B339" s="61"/>
      <c r="C339" s="61"/>
      <c r="D339" s="58"/>
      <c r="E339" s="61"/>
      <c r="F339" s="61"/>
      <c r="G339" s="272"/>
      <c r="H339" s="62"/>
      <c r="I339" s="273">
        <f t="shared" si="66"/>
        <v>0</v>
      </c>
      <c r="J339" s="272"/>
      <c r="K339" s="62"/>
      <c r="L339" s="270">
        <f t="shared" si="67"/>
        <v>0</v>
      </c>
      <c r="M339" s="272"/>
      <c r="N339" s="62"/>
      <c r="O339" s="270">
        <f t="shared" si="68"/>
        <v>0</v>
      </c>
      <c r="P339" s="272"/>
      <c r="Q339" s="62"/>
      <c r="R339" s="271">
        <f t="shared" si="69"/>
        <v>0</v>
      </c>
      <c r="S339" s="272"/>
      <c r="T339" s="62"/>
      <c r="U339" s="270">
        <f t="shared" si="70"/>
        <v>0</v>
      </c>
      <c r="V339" s="272"/>
      <c r="W339" s="62"/>
      <c r="X339" s="270">
        <f t="shared" si="71"/>
        <v>0</v>
      </c>
      <c r="Y339" s="270">
        <f t="shared" si="72"/>
        <v>0</v>
      </c>
      <c r="Z339" s="61"/>
      <c r="AA339" s="61"/>
      <c r="AB339" s="60" t="str">
        <f t="shared" si="73"/>
        <v/>
      </c>
      <c r="AC339" s="21" t="b">
        <f t="shared" si="74"/>
        <v>0</v>
      </c>
      <c r="AD339" s="21" t="b">
        <f t="shared" si="75"/>
        <v>0</v>
      </c>
      <c r="AE339" s="21" t="b">
        <f t="shared" si="76"/>
        <v>0</v>
      </c>
      <c r="AF339" s="21" t="b">
        <f ca="1">OR(AND($AC339,NOT($AD339)),AND($AC339,OR(AND($G339="",$H339&lt;&gt;""),AND($G339&lt;&gt;"",$H339=""),AND($J339="",$K339&lt;&gt;""),AND($J339&lt;&gt;"",$K339=""),AND($M339="",$N339&lt;&gt;""),AND($M339&lt;&gt;"",$N339=""),AND($P339="",$Q339&lt;&gt;""),AND($P339&lt;&gt;"",$Q339=""),AND($S339="",$T339&lt;&gt;""),AND($S339&lt;&gt;"",$T339=""),AND($V339="",$W339&lt;&gt;""),AND($V339&lt;&gt;"",$W339=""))),AND($C339&lt;&gt;"",$E339&lt;&gt;"",LEFT(TRIM($C339),1)&lt;&gt;LEFT(TRIM($E339),1)),IF(OR($E339="",$F339=""),FALSE(),IFERROR(COUNTIF(INDIRECT("UNITS_"&amp;SUBSTITUTE(LEFT($E339,FIND(" ",$E339&amp;" ")-1),".","_")),$F339)=0,TRUE())),AND($B339&lt;&gt;"",OR(ISNUMBER(SEARCH("outro",LOWER($B339))),ISNUMBER(SEARCH("divers",LOWER($B339))),ISNUMBER(SEARCH("etc",LOWER($B339))))),OR(AND(ISNUMBER(SEARCH("comunic",LOWER($B339))),LEFT($E339,3)&lt;&gt;"4.4"),AND(ISNUMBER(SEARCH("monitor",LOWER($B339))),NOT(OR(LEFT($E339,3)="1.5",LEFT($E339,3)="2.5")))),AND($B339&lt;&gt;"",OR(LEFT($C339,1)="1",LEFT($C339,1)="2"),$D339=""),AND($D339&lt;&gt;"",NOT(OR(LEFT($C339,1)="1",LEFT($C339,1)="2"))),AND($D339&lt;&gt;"",COUNTIF(' PROJETO'!$B$14:$B$16,$D339)=0),IF($D339="",FALSE(),IF(COUNTIF(' PROJETO'!$B$14:$B$16,$D339)=0,FALSE(),IFERROR(INDEX(' PROJETO'!$C$14:$C$16,MATCH($D339,' PROJETO'!$B$14:$B$16,0))&lt;&gt;"Sim",FALSE()))))</f>
        <v>0</v>
      </c>
      <c r="AG339" s="21" t="b">
        <f>AND($AC339,$Y339&gt;'CONFG.  LISTAS'!$F$4,$Z339="",$AA339="")</f>
        <v>0</v>
      </c>
      <c r="AH339" s="21" t="str">
        <f t="shared" si="77"/>
        <v/>
      </c>
      <c r="AI339" s="43" t="str">
        <f ca="1">IF(NOT($AC339),"",IF(OR($B339="",$C339="",$E339="",$F339=""),"Preencha descrição, categoria, tipo e unidade.",IF(AND($B339&lt;&gt;"",OR(LEFT($C339,1)="1",LEFT($C339,1)="2"),$D339=""),"Informe a prática de restauração para itens diretos.",IF(AND($D339&lt;&gt;"",NOT(OR(LEFT($C339,1)="1",LEFT($C339,1)="2"))),"Custos indiretos não devem pertencer a uma prática específica.",IF(AND($D339&lt;&gt;"",COUNTIF(' PROJETO'!$B$14:$B$16,$D339)=0),"Prática de restauração inválida ou não cadastrada.",IF(IF($D339="",FALSE(),IF(COUNTIF(' PROJETO'!$B$14:$B$16,$D339)=0,FALSE(),IFERROR(INDEX(' PROJETO'!$C$14:$C$16,MATCH($D339,' PROJETO'!$B$14:$B$16,0))&lt;&gt;"Sim",FALSE()))),"A prática informada no item não foi selecionada na aba Projeto.",IF(AND(MAX($I339,$L339,$O339,$R339,$U339,$X339)&gt;'CONFG.  LISTAS'!$F$4,NOT(OR($Z339&lt;&gt;"",$AA339&lt;&gt;""))),"Memorial de cálculo ou anexo obrigatório não informado para item acima do limite.",IF(OR(AND($G339&lt;&gt;"",$H339&lt;&gt;"",OR($G339&lt;=0,$H339&lt;=0)),AND($J339&lt;&gt;"",$K339&lt;&gt;"",OR($J339&lt;=0,$K339&lt;=0)),AND($M339&lt;&gt;"",$N339&lt;&gt;"",OR($M339&lt;=0,$N339&lt;=0)),AND($P339&lt;&gt;"",$Q339&lt;&gt;"",OR($P339&lt;=0,$Q339&lt;=0)),AND($S339&lt;&gt;"",$T339&lt;&gt;"",OR($S339&lt;=0,$T339&lt;=0)),AND($V339&lt;&gt;"",$W339&lt;&gt;"",OR($V339&lt;=0,$W339&lt;=0))),"Revise os valores informados: valor unitário e quantidade devem ser maiores que zero.",IF(OR(AND($G339="",$H339&lt;&gt;""),AND($G339&lt;&gt;"",$H339=""),AND($J339="",$K339&lt;&gt;""),AND($J339&lt;&gt;"",$K339=""),AND($M339="",$N339&lt;&gt;""),AND($M339&lt;&gt;"",$N339=""),AND($P339="",$Q339&lt;&gt;""),AND($P339&lt;&gt;"",$Q339=""),AND($S339="",$T339&lt;&gt;""),AND($S339&lt;&gt;"",$T339=""),AND($V339="",$W339&lt;&gt;""),AND($V339&lt;&gt;"",$W339="")),"Há ano preenchido parcialmente: "&amp;TRIM(IF(AND($G339="",$H339&lt;&gt;""),"Ano 1 (falta valor unitário); ","")&amp;IF(AND($G339&lt;&gt;"",$H339=""),"Ano 1 (falta quantidade); ","")&amp;IF(AND($J339="",$K339&lt;&gt;""),"Ano 2 (falta valor unitário); ","")&amp;IF(AND($J339&lt;&gt;"",$K339=""),"Ano 2 (falta quantidade); ","")&amp;IF(AND($M339="",$N339&lt;&gt;""),"Ano 3 (falta valor unitário); ","")&amp;IF(AND($M339&lt;&gt;"",$N339=""),"Ano 3 (falta quantidade); ","")&amp;IF(AND($P339="",$Q339&lt;&gt;""),"Ano 4 (falta valor unitário); ","")&amp;IF(AND($P339&lt;&gt;"",$Q339=""),"Ano 4 (falta quantidade); ","")&amp;IF(AND($S339="",$T339&lt;&gt;""),"Ano 5 (falta valor unitário); ","")&amp;IF(AND($S339&lt;&gt;"",$T339=""),"Ano 5 (falta quantidade); ","")&amp;IF(AND($V339="",$W339&lt;&gt;""),"Ano 6 (falta valor unitário); ","")&amp;IF(AND($V339&lt;&gt;"",$W339=""),"Ano 6 (falta quantidade); ","")), IF(NOT(OR(AND($G339&lt;&gt;"",$H339&lt;&gt;""),AND($J339&lt;&gt;"",$K339&lt;&gt;""),AND($M339&lt;&gt;"",$N339&lt;&gt;""),AND($P339&lt;&gt;"",$Q339&lt;&gt;""),AND($S339&lt;&gt;"",$T339&lt;&gt;""),AND($V339&lt;&gt;"",$W339&lt;&gt;""))),"Informe pelo menos um ano completo com valor unitário e quantidade.",IF(AND($C339&lt;&gt;"",$E339&lt;&gt;"",LEFT(TRIM($C339),1)&lt;&gt;LEFT(TRIM($E339),1)),"Categoria e tipo estão incompatíveis.",IF(IF(OR($E339="",$F339=""),FALSE(),IFERROR(COUNTIF(INDIRECT("UNITS_"&amp;SUBSTITUTE(LEFT($E339,FIND(" ",$E339&amp;" ")-1),".","_")),$F339)=0,TRUE())),"Unidade incompatível com o tipo selecionado.",IF(OR(AND(ISNUMBER(SEARCH("comunic",LOWER($B339))),LEFT($E339,3)&lt;&gt;"4.4"),AND(ISNUMBER(SEARCH("monitor",LOWER($B339))),NOT(OR(LEFT($E339,3)="1.5",LEFT($E339,3)="2.5")))),"Revise a classificação do item conforme as regras de preenchimento.",IF(AND($B339&lt;&gt;"",OR(ISNUMBER(SEARCH("outro",LOWER($B339))),ISNUMBER(SEARCH("divers",LOWER($B339))),ISNUMBER(SEARCH("kit",LOWER($B339))),ISNUMBER(SEARCH("ferrament",LOWER($B339))),ISNUMBER(SEARCH("epi",LOWER($B339)))),NOT(OR($Z339&lt;&gt;"",$AA339&lt;&gt;""))),"Descrição muito genérica: detalhe melhor o item e registre o racional no memorial ou em anexo.",IF(AND($Y339=0,$B339&lt;&gt;"",OR($G339&lt;&gt;"",$H339&lt;&gt;"",$J339&lt;&gt;"",$K339&lt;&gt;"",$M339&lt;&gt;"",$N339&lt;&gt;"",$P339&lt;&gt;"",$Q339&lt;&gt;"",$S339&lt;&gt;"",$T339&lt;&gt;"",$V339&lt;&gt;"",$W339&lt;&gt;"")),"O item possui dados lançados, mas o total está zerado. Revise os valores informados.","")))))))))))))))</f>
        <v/>
      </c>
    </row>
    <row r="340" spans="1:35" ht="14.25" customHeight="1" x14ac:dyDescent="0.25">
      <c r="A340" s="57" t="str">
        <f t="shared" si="65"/>
        <v/>
      </c>
      <c r="B340" s="58"/>
      <c r="C340" s="58"/>
      <c r="D340" s="58"/>
      <c r="E340" s="58"/>
      <c r="F340" s="58"/>
      <c r="G340" s="269"/>
      <c r="H340" s="59"/>
      <c r="I340" s="273">
        <f t="shared" si="66"/>
        <v>0</v>
      </c>
      <c r="J340" s="269"/>
      <c r="K340" s="59"/>
      <c r="L340" s="270">
        <f t="shared" si="67"/>
        <v>0</v>
      </c>
      <c r="M340" s="269"/>
      <c r="N340" s="59"/>
      <c r="O340" s="270">
        <f t="shared" si="68"/>
        <v>0</v>
      </c>
      <c r="P340" s="269"/>
      <c r="Q340" s="59"/>
      <c r="R340" s="271">
        <f t="shared" si="69"/>
        <v>0</v>
      </c>
      <c r="S340" s="269"/>
      <c r="T340" s="59"/>
      <c r="U340" s="270">
        <f t="shared" si="70"/>
        <v>0</v>
      </c>
      <c r="V340" s="269"/>
      <c r="W340" s="59"/>
      <c r="X340" s="270">
        <f t="shared" si="71"/>
        <v>0</v>
      </c>
      <c r="Y340" s="270">
        <f t="shared" si="72"/>
        <v>0</v>
      </c>
      <c r="Z340" s="58"/>
      <c r="AA340" s="58"/>
      <c r="AB340" s="60" t="str">
        <f t="shared" si="73"/>
        <v/>
      </c>
      <c r="AC340" s="21" t="b">
        <f t="shared" si="74"/>
        <v>0</v>
      </c>
      <c r="AD340" s="21" t="b">
        <f t="shared" si="75"/>
        <v>0</v>
      </c>
      <c r="AE340" s="21" t="b">
        <f t="shared" si="76"/>
        <v>0</v>
      </c>
      <c r="AF340" s="21" t="b">
        <f ca="1">OR(AND($AC340,NOT($AD340)),AND($AC340,OR(AND($G340="",$H340&lt;&gt;""),AND($G340&lt;&gt;"",$H340=""),AND($J340="",$K340&lt;&gt;""),AND($J340&lt;&gt;"",$K340=""),AND($M340="",$N340&lt;&gt;""),AND($M340&lt;&gt;"",$N340=""),AND($P340="",$Q340&lt;&gt;""),AND($P340&lt;&gt;"",$Q340=""),AND($S340="",$T340&lt;&gt;""),AND($S340&lt;&gt;"",$T340=""),AND($V340="",$W340&lt;&gt;""),AND($V340&lt;&gt;"",$W340=""))),AND($C340&lt;&gt;"",$E340&lt;&gt;"",LEFT(TRIM($C340),1)&lt;&gt;LEFT(TRIM($E340),1)),IF(OR($E340="",$F340=""),FALSE(),IFERROR(COUNTIF(INDIRECT("UNITS_"&amp;SUBSTITUTE(LEFT($E340,FIND(" ",$E340&amp;" ")-1),".","_")),$F340)=0,TRUE())),AND($B340&lt;&gt;"",OR(ISNUMBER(SEARCH("outro",LOWER($B340))),ISNUMBER(SEARCH("divers",LOWER($B340))),ISNUMBER(SEARCH("etc",LOWER($B340))))),OR(AND(ISNUMBER(SEARCH("comunic",LOWER($B340))),LEFT($E340,3)&lt;&gt;"4.4"),AND(ISNUMBER(SEARCH("monitor",LOWER($B340))),NOT(OR(LEFT($E340,3)="1.5",LEFT($E340,3)="2.5")))),AND($B340&lt;&gt;"",OR(LEFT($C340,1)="1",LEFT($C340,1)="2"),$D340=""),AND($D340&lt;&gt;"",NOT(OR(LEFT($C340,1)="1",LEFT($C340,1)="2"))),AND($D340&lt;&gt;"",COUNTIF(' PROJETO'!$B$14:$B$16,$D340)=0),IF($D340="",FALSE(),IF(COUNTIF(' PROJETO'!$B$14:$B$16,$D340)=0,FALSE(),IFERROR(INDEX(' PROJETO'!$C$14:$C$16,MATCH($D340,' PROJETO'!$B$14:$B$16,0))&lt;&gt;"Sim",FALSE()))))</f>
        <v>0</v>
      </c>
      <c r="AG340" s="21" t="b">
        <f>AND($AC340,$Y340&gt;'CONFG.  LISTAS'!$F$4,$Z340="",$AA340="")</f>
        <v>0</v>
      </c>
      <c r="AH340" s="21" t="str">
        <f t="shared" si="77"/>
        <v/>
      </c>
      <c r="AI340" s="43" t="str">
        <f ca="1">IF(NOT($AC340),"",IF(OR($B340="",$C340="",$E340="",$F340=""),"Preencha descrição, categoria, tipo e unidade.",IF(AND($B340&lt;&gt;"",OR(LEFT($C340,1)="1",LEFT($C340,1)="2"),$D340=""),"Informe a prática de restauração para itens diretos.",IF(AND($D340&lt;&gt;"",NOT(OR(LEFT($C340,1)="1",LEFT($C340,1)="2"))),"Custos indiretos não devem pertencer a uma prática específica.",IF(AND($D340&lt;&gt;"",COUNTIF(' PROJETO'!$B$14:$B$16,$D340)=0),"Prática de restauração inválida ou não cadastrada.",IF(IF($D340="",FALSE(),IF(COUNTIF(' PROJETO'!$B$14:$B$16,$D340)=0,FALSE(),IFERROR(INDEX(' PROJETO'!$C$14:$C$16,MATCH($D340,' PROJETO'!$B$14:$B$16,0))&lt;&gt;"Sim",FALSE()))),"A prática informada no item não foi selecionada na aba Projeto.",IF(AND(MAX($I340,$L340,$O340,$R340,$U340,$X340)&gt;'CONFG.  LISTAS'!$F$4,NOT(OR($Z340&lt;&gt;"",$AA340&lt;&gt;""))),"Memorial de cálculo ou anexo obrigatório não informado para item acima do limite.",IF(OR(AND($G340&lt;&gt;"",$H340&lt;&gt;"",OR($G340&lt;=0,$H340&lt;=0)),AND($J340&lt;&gt;"",$K340&lt;&gt;"",OR($J340&lt;=0,$K340&lt;=0)),AND($M340&lt;&gt;"",$N340&lt;&gt;"",OR($M340&lt;=0,$N340&lt;=0)),AND($P340&lt;&gt;"",$Q340&lt;&gt;"",OR($P340&lt;=0,$Q340&lt;=0)),AND($S340&lt;&gt;"",$T340&lt;&gt;"",OR($S340&lt;=0,$T340&lt;=0)),AND($V340&lt;&gt;"",$W340&lt;&gt;"",OR($V340&lt;=0,$W340&lt;=0))),"Revise os valores informados: valor unitário e quantidade devem ser maiores que zero.",IF(OR(AND($G340="",$H340&lt;&gt;""),AND($G340&lt;&gt;"",$H340=""),AND($J340="",$K340&lt;&gt;""),AND($J340&lt;&gt;"",$K340=""),AND($M340="",$N340&lt;&gt;""),AND($M340&lt;&gt;"",$N340=""),AND($P340="",$Q340&lt;&gt;""),AND($P340&lt;&gt;"",$Q340=""),AND($S340="",$T340&lt;&gt;""),AND($S340&lt;&gt;"",$T340=""),AND($V340="",$W340&lt;&gt;""),AND($V340&lt;&gt;"",$W340="")),"Há ano preenchido parcialmente: "&amp;TRIM(IF(AND($G340="",$H340&lt;&gt;""),"Ano 1 (falta valor unitário); ","")&amp;IF(AND($G340&lt;&gt;"",$H340=""),"Ano 1 (falta quantidade); ","")&amp;IF(AND($J340="",$K340&lt;&gt;""),"Ano 2 (falta valor unitário); ","")&amp;IF(AND($J340&lt;&gt;"",$K340=""),"Ano 2 (falta quantidade); ","")&amp;IF(AND($M340="",$N340&lt;&gt;""),"Ano 3 (falta valor unitário); ","")&amp;IF(AND($M340&lt;&gt;"",$N340=""),"Ano 3 (falta quantidade); ","")&amp;IF(AND($P340="",$Q340&lt;&gt;""),"Ano 4 (falta valor unitário); ","")&amp;IF(AND($P340&lt;&gt;"",$Q340=""),"Ano 4 (falta quantidade); ","")&amp;IF(AND($S340="",$T340&lt;&gt;""),"Ano 5 (falta valor unitário); ","")&amp;IF(AND($S340&lt;&gt;"",$T340=""),"Ano 5 (falta quantidade); ","")&amp;IF(AND($V340="",$W340&lt;&gt;""),"Ano 6 (falta valor unitário); ","")&amp;IF(AND($V340&lt;&gt;"",$W340=""),"Ano 6 (falta quantidade); ","")), IF(NOT(OR(AND($G340&lt;&gt;"",$H340&lt;&gt;""),AND($J340&lt;&gt;"",$K340&lt;&gt;""),AND($M340&lt;&gt;"",$N340&lt;&gt;""),AND($P340&lt;&gt;"",$Q340&lt;&gt;""),AND($S340&lt;&gt;"",$T340&lt;&gt;""),AND($V340&lt;&gt;"",$W340&lt;&gt;""))),"Informe pelo menos um ano completo com valor unitário e quantidade.",IF(AND($C340&lt;&gt;"",$E340&lt;&gt;"",LEFT(TRIM($C340),1)&lt;&gt;LEFT(TRIM($E340),1)),"Categoria e tipo estão incompatíveis.",IF(IF(OR($E340="",$F340=""),FALSE(),IFERROR(COUNTIF(INDIRECT("UNITS_"&amp;SUBSTITUTE(LEFT($E340,FIND(" ",$E340&amp;" ")-1),".","_")),$F340)=0,TRUE())),"Unidade incompatível com o tipo selecionado.",IF(OR(AND(ISNUMBER(SEARCH("comunic",LOWER($B340))),LEFT($E340,3)&lt;&gt;"4.4"),AND(ISNUMBER(SEARCH("monitor",LOWER($B340))),NOT(OR(LEFT($E340,3)="1.5",LEFT($E340,3)="2.5")))),"Revise a classificação do item conforme as regras de preenchimento.",IF(AND($B340&lt;&gt;"",OR(ISNUMBER(SEARCH("outro",LOWER($B340))),ISNUMBER(SEARCH("divers",LOWER($B340))),ISNUMBER(SEARCH("kit",LOWER($B340))),ISNUMBER(SEARCH("ferrament",LOWER($B340))),ISNUMBER(SEARCH("epi",LOWER($B340)))),NOT(OR($Z340&lt;&gt;"",$AA340&lt;&gt;""))),"Descrição muito genérica: detalhe melhor o item e registre o racional no memorial ou em anexo.",IF(AND($Y340=0,$B340&lt;&gt;"",OR($G340&lt;&gt;"",$H340&lt;&gt;"",$J340&lt;&gt;"",$K340&lt;&gt;"",$M340&lt;&gt;"",$N340&lt;&gt;"",$P340&lt;&gt;"",$Q340&lt;&gt;"",$S340&lt;&gt;"",$T340&lt;&gt;"",$V340&lt;&gt;"",$W340&lt;&gt;"")),"O item possui dados lançados, mas o total está zerado. Revise os valores informados.","")))))))))))))))</f>
        <v/>
      </c>
    </row>
    <row r="341" spans="1:35" ht="14.25" customHeight="1" x14ac:dyDescent="0.25">
      <c r="A341" s="57" t="str">
        <f t="shared" si="65"/>
        <v/>
      </c>
      <c r="B341" s="61"/>
      <c r="C341" s="61"/>
      <c r="D341" s="58"/>
      <c r="E341" s="61"/>
      <c r="F341" s="61"/>
      <c r="G341" s="272"/>
      <c r="H341" s="62"/>
      <c r="I341" s="273">
        <f t="shared" si="66"/>
        <v>0</v>
      </c>
      <c r="J341" s="272"/>
      <c r="K341" s="62"/>
      <c r="L341" s="270">
        <f t="shared" si="67"/>
        <v>0</v>
      </c>
      <c r="M341" s="272"/>
      <c r="N341" s="62"/>
      <c r="O341" s="270">
        <f t="shared" si="68"/>
        <v>0</v>
      </c>
      <c r="P341" s="272"/>
      <c r="Q341" s="62"/>
      <c r="R341" s="271">
        <f t="shared" si="69"/>
        <v>0</v>
      </c>
      <c r="S341" s="272"/>
      <c r="T341" s="62"/>
      <c r="U341" s="270">
        <f t="shared" si="70"/>
        <v>0</v>
      </c>
      <c r="V341" s="272"/>
      <c r="W341" s="62"/>
      <c r="X341" s="270">
        <f t="shared" si="71"/>
        <v>0</v>
      </c>
      <c r="Y341" s="270">
        <f t="shared" si="72"/>
        <v>0</v>
      </c>
      <c r="Z341" s="61"/>
      <c r="AA341" s="61"/>
      <c r="AB341" s="60" t="str">
        <f t="shared" si="73"/>
        <v/>
      </c>
      <c r="AC341" s="21" t="b">
        <f t="shared" si="74"/>
        <v>0</v>
      </c>
      <c r="AD341" s="21" t="b">
        <f t="shared" si="75"/>
        <v>0</v>
      </c>
      <c r="AE341" s="21" t="b">
        <f t="shared" si="76"/>
        <v>0</v>
      </c>
      <c r="AF341" s="21" t="b">
        <f ca="1">OR(AND($AC341,NOT($AD341)),AND($AC341,OR(AND($G341="",$H341&lt;&gt;""),AND($G341&lt;&gt;"",$H341=""),AND($J341="",$K341&lt;&gt;""),AND($J341&lt;&gt;"",$K341=""),AND($M341="",$N341&lt;&gt;""),AND($M341&lt;&gt;"",$N341=""),AND($P341="",$Q341&lt;&gt;""),AND($P341&lt;&gt;"",$Q341=""),AND($S341="",$T341&lt;&gt;""),AND($S341&lt;&gt;"",$T341=""),AND($V341="",$W341&lt;&gt;""),AND($V341&lt;&gt;"",$W341=""))),AND($C341&lt;&gt;"",$E341&lt;&gt;"",LEFT(TRIM($C341),1)&lt;&gt;LEFT(TRIM($E341),1)),IF(OR($E341="",$F341=""),FALSE(),IFERROR(COUNTIF(INDIRECT("UNITS_"&amp;SUBSTITUTE(LEFT($E341,FIND(" ",$E341&amp;" ")-1),".","_")),$F341)=0,TRUE())),AND($B341&lt;&gt;"",OR(ISNUMBER(SEARCH("outro",LOWER($B341))),ISNUMBER(SEARCH("divers",LOWER($B341))),ISNUMBER(SEARCH("etc",LOWER($B341))))),OR(AND(ISNUMBER(SEARCH("comunic",LOWER($B341))),LEFT($E341,3)&lt;&gt;"4.4"),AND(ISNUMBER(SEARCH("monitor",LOWER($B341))),NOT(OR(LEFT($E341,3)="1.5",LEFT($E341,3)="2.5")))),AND($B341&lt;&gt;"",OR(LEFT($C341,1)="1",LEFT($C341,1)="2"),$D341=""),AND($D341&lt;&gt;"",NOT(OR(LEFT($C341,1)="1",LEFT($C341,1)="2"))),AND($D341&lt;&gt;"",COUNTIF(' PROJETO'!$B$14:$B$16,$D341)=0),IF($D341="",FALSE(),IF(COUNTIF(' PROJETO'!$B$14:$B$16,$D341)=0,FALSE(),IFERROR(INDEX(' PROJETO'!$C$14:$C$16,MATCH($D341,' PROJETO'!$B$14:$B$16,0))&lt;&gt;"Sim",FALSE()))))</f>
        <v>0</v>
      </c>
      <c r="AG341" s="21" t="b">
        <f>AND($AC341,$Y341&gt;'CONFG.  LISTAS'!$F$4,$Z341="",$AA341="")</f>
        <v>0</v>
      </c>
      <c r="AH341" s="21" t="str">
        <f t="shared" si="77"/>
        <v/>
      </c>
      <c r="AI341" s="43" t="str">
        <f ca="1">IF(NOT($AC341),"",IF(OR($B341="",$C341="",$E341="",$F341=""),"Preencha descrição, categoria, tipo e unidade.",IF(AND($B341&lt;&gt;"",OR(LEFT($C341,1)="1",LEFT($C341,1)="2"),$D341=""),"Informe a prática de restauração para itens diretos.",IF(AND($D341&lt;&gt;"",NOT(OR(LEFT($C341,1)="1",LEFT($C341,1)="2"))),"Custos indiretos não devem pertencer a uma prática específica.",IF(AND($D341&lt;&gt;"",COUNTIF(' PROJETO'!$B$14:$B$16,$D341)=0),"Prática de restauração inválida ou não cadastrada.",IF(IF($D341="",FALSE(),IF(COUNTIF(' PROJETO'!$B$14:$B$16,$D341)=0,FALSE(),IFERROR(INDEX(' PROJETO'!$C$14:$C$16,MATCH($D341,' PROJETO'!$B$14:$B$16,0))&lt;&gt;"Sim",FALSE()))),"A prática informada no item não foi selecionada na aba Projeto.",IF(AND(MAX($I341,$L341,$O341,$R341,$U341,$X341)&gt;'CONFG.  LISTAS'!$F$4,NOT(OR($Z341&lt;&gt;"",$AA341&lt;&gt;""))),"Memorial de cálculo ou anexo obrigatório não informado para item acima do limite.",IF(OR(AND($G341&lt;&gt;"",$H341&lt;&gt;"",OR($G341&lt;=0,$H341&lt;=0)),AND($J341&lt;&gt;"",$K341&lt;&gt;"",OR($J341&lt;=0,$K341&lt;=0)),AND($M341&lt;&gt;"",$N341&lt;&gt;"",OR($M341&lt;=0,$N341&lt;=0)),AND($P341&lt;&gt;"",$Q341&lt;&gt;"",OR($P341&lt;=0,$Q341&lt;=0)),AND($S341&lt;&gt;"",$T341&lt;&gt;"",OR($S341&lt;=0,$T341&lt;=0)),AND($V341&lt;&gt;"",$W341&lt;&gt;"",OR($V341&lt;=0,$W341&lt;=0))),"Revise os valores informados: valor unitário e quantidade devem ser maiores que zero.",IF(OR(AND($G341="",$H341&lt;&gt;""),AND($G341&lt;&gt;"",$H341=""),AND($J341="",$K341&lt;&gt;""),AND($J341&lt;&gt;"",$K341=""),AND($M341="",$N341&lt;&gt;""),AND($M341&lt;&gt;"",$N341=""),AND($P341="",$Q341&lt;&gt;""),AND($P341&lt;&gt;"",$Q341=""),AND($S341="",$T341&lt;&gt;""),AND($S341&lt;&gt;"",$T341=""),AND($V341="",$W341&lt;&gt;""),AND($V341&lt;&gt;"",$W341="")),"Há ano preenchido parcialmente: "&amp;TRIM(IF(AND($G341="",$H341&lt;&gt;""),"Ano 1 (falta valor unitário); ","")&amp;IF(AND($G341&lt;&gt;"",$H341=""),"Ano 1 (falta quantidade); ","")&amp;IF(AND($J341="",$K341&lt;&gt;""),"Ano 2 (falta valor unitário); ","")&amp;IF(AND($J341&lt;&gt;"",$K341=""),"Ano 2 (falta quantidade); ","")&amp;IF(AND($M341="",$N341&lt;&gt;""),"Ano 3 (falta valor unitário); ","")&amp;IF(AND($M341&lt;&gt;"",$N341=""),"Ano 3 (falta quantidade); ","")&amp;IF(AND($P341="",$Q341&lt;&gt;""),"Ano 4 (falta valor unitário); ","")&amp;IF(AND($P341&lt;&gt;"",$Q341=""),"Ano 4 (falta quantidade); ","")&amp;IF(AND($S341="",$T341&lt;&gt;""),"Ano 5 (falta valor unitário); ","")&amp;IF(AND($S341&lt;&gt;"",$T341=""),"Ano 5 (falta quantidade); ","")&amp;IF(AND($V341="",$W341&lt;&gt;""),"Ano 6 (falta valor unitário); ","")&amp;IF(AND($V341&lt;&gt;"",$W341=""),"Ano 6 (falta quantidade); ","")), IF(NOT(OR(AND($G341&lt;&gt;"",$H341&lt;&gt;""),AND($J341&lt;&gt;"",$K341&lt;&gt;""),AND($M341&lt;&gt;"",$N341&lt;&gt;""),AND($P341&lt;&gt;"",$Q341&lt;&gt;""),AND($S341&lt;&gt;"",$T341&lt;&gt;""),AND($V341&lt;&gt;"",$W341&lt;&gt;""))),"Informe pelo menos um ano completo com valor unitário e quantidade.",IF(AND($C341&lt;&gt;"",$E341&lt;&gt;"",LEFT(TRIM($C341),1)&lt;&gt;LEFT(TRIM($E341),1)),"Categoria e tipo estão incompatíveis.",IF(IF(OR($E341="",$F341=""),FALSE(),IFERROR(COUNTIF(INDIRECT("UNITS_"&amp;SUBSTITUTE(LEFT($E341,FIND(" ",$E341&amp;" ")-1),".","_")),$F341)=0,TRUE())),"Unidade incompatível com o tipo selecionado.",IF(OR(AND(ISNUMBER(SEARCH("comunic",LOWER($B341))),LEFT($E341,3)&lt;&gt;"4.4"),AND(ISNUMBER(SEARCH("monitor",LOWER($B341))),NOT(OR(LEFT($E341,3)="1.5",LEFT($E341,3)="2.5")))),"Revise a classificação do item conforme as regras de preenchimento.",IF(AND($B341&lt;&gt;"",OR(ISNUMBER(SEARCH("outro",LOWER($B341))),ISNUMBER(SEARCH("divers",LOWER($B341))),ISNUMBER(SEARCH("kit",LOWER($B341))),ISNUMBER(SEARCH("ferrament",LOWER($B341))),ISNUMBER(SEARCH("epi",LOWER($B341)))),NOT(OR($Z341&lt;&gt;"",$AA341&lt;&gt;""))),"Descrição muito genérica: detalhe melhor o item e registre o racional no memorial ou em anexo.",IF(AND($Y341=0,$B341&lt;&gt;"",OR($G341&lt;&gt;"",$H341&lt;&gt;"",$J341&lt;&gt;"",$K341&lt;&gt;"",$M341&lt;&gt;"",$N341&lt;&gt;"",$P341&lt;&gt;"",$Q341&lt;&gt;"",$S341&lt;&gt;"",$T341&lt;&gt;"",$V341&lt;&gt;"",$W341&lt;&gt;"")),"O item possui dados lançados, mas o total está zerado. Revise os valores informados.","")))))))))))))))</f>
        <v/>
      </c>
    </row>
    <row r="342" spans="1:35" ht="14.25" customHeight="1" x14ac:dyDescent="0.25">
      <c r="A342" s="57" t="str">
        <f t="shared" si="65"/>
        <v/>
      </c>
      <c r="B342" s="58"/>
      <c r="C342" s="58"/>
      <c r="D342" s="58"/>
      <c r="E342" s="58"/>
      <c r="F342" s="58"/>
      <c r="G342" s="269"/>
      <c r="H342" s="59"/>
      <c r="I342" s="273">
        <f t="shared" si="66"/>
        <v>0</v>
      </c>
      <c r="J342" s="269"/>
      <c r="K342" s="59"/>
      <c r="L342" s="270">
        <f t="shared" si="67"/>
        <v>0</v>
      </c>
      <c r="M342" s="269"/>
      <c r="N342" s="59"/>
      <c r="O342" s="270">
        <f t="shared" si="68"/>
        <v>0</v>
      </c>
      <c r="P342" s="269"/>
      <c r="Q342" s="59"/>
      <c r="R342" s="271">
        <f t="shared" si="69"/>
        <v>0</v>
      </c>
      <c r="S342" s="269"/>
      <c r="T342" s="59"/>
      <c r="U342" s="270">
        <f t="shared" si="70"/>
        <v>0</v>
      </c>
      <c r="V342" s="269"/>
      <c r="W342" s="59"/>
      <c r="X342" s="270">
        <f t="shared" si="71"/>
        <v>0</v>
      </c>
      <c r="Y342" s="270">
        <f t="shared" si="72"/>
        <v>0</v>
      </c>
      <c r="Z342" s="58"/>
      <c r="AA342" s="58"/>
      <c r="AB342" s="60" t="str">
        <f t="shared" si="73"/>
        <v/>
      </c>
      <c r="AC342" s="21" t="b">
        <f t="shared" si="74"/>
        <v>0</v>
      </c>
      <c r="AD342" s="21" t="b">
        <f t="shared" si="75"/>
        <v>0</v>
      </c>
      <c r="AE342" s="21" t="b">
        <f t="shared" si="76"/>
        <v>0</v>
      </c>
      <c r="AF342" s="21" t="b">
        <f ca="1">OR(AND($AC342,NOT($AD342)),AND($AC342,OR(AND($G342="",$H342&lt;&gt;""),AND($G342&lt;&gt;"",$H342=""),AND($J342="",$K342&lt;&gt;""),AND($J342&lt;&gt;"",$K342=""),AND($M342="",$N342&lt;&gt;""),AND($M342&lt;&gt;"",$N342=""),AND($P342="",$Q342&lt;&gt;""),AND($P342&lt;&gt;"",$Q342=""),AND($S342="",$T342&lt;&gt;""),AND($S342&lt;&gt;"",$T342=""),AND($V342="",$W342&lt;&gt;""),AND($V342&lt;&gt;"",$W342=""))),AND($C342&lt;&gt;"",$E342&lt;&gt;"",LEFT(TRIM($C342),1)&lt;&gt;LEFT(TRIM($E342),1)),IF(OR($E342="",$F342=""),FALSE(),IFERROR(COUNTIF(INDIRECT("UNITS_"&amp;SUBSTITUTE(LEFT($E342,FIND(" ",$E342&amp;" ")-1),".","_")),$F342)=0,TRUE())),AND($B342&lt;&gt;"",OR(ISNUMBER(SEARCH("outro",LOWER($B342))),ISNUMBER(SEARCH("divers",LOWER($B342))),ISNUMBER(SEARCH("etc",LOWER($B342))))),OR(AND(ISNUMBER(SEARCH("comunic",LOWER($B342))),LEFT($E342,3)&lt;&gt;"4.4"),AND(ISNUMBER(SEARCH("monitor",LOWER($B342))),NOT(OR(LEFT($E342,3)="1.5",LEFT($E342,3)="2.5")))),AND($B342&lt;&gt;"",OR(LEFT($C342,1)="1",LEFT($C342,1)="2"),$D342=""),AND($D342&lt;&gt;"",NOT(OR(LEFT($C342,1)="1",LEFT($C342,1)="2"))),AND($D342&lt;&gt;"",COUNTIF(' PROJETO'!$B$14:$B$16,$D342)=0),IF($D342="",FALSE(),IF(COUNTIF(' PROJETO'!$B$14:$B$16,$D342)=0,FALSE(),IFERROR(INDEX(' PROJETO'!$C$14:$C$16,MATCH($D342,' PROJETO'!$B$14:$B$16,0))&lt;&gt;"Sim",FALSE()))))</f>
        <v>0</v>
      </c>
      <c r="AG342" s="21" t="b">
        <f>AND($AC342,$Y342&gt;'CONFG.  LISTAS'!$F$4,$Z342="",$AA342="")</f>
        <v>0</v>
      </c>
      <c r="AH342" s="21" t="str">
        <f t="shared" si="77"/>
        <v/>
      </c>
      <c r="AI342" s="43" t="str">
        <f ca="1">IF(NOT($AC342),"",IF(OR($B342="",$C342="",$E342="",$F342=""),"Preencha descrição, categoria, tipo e unidade.",IF(AND($B342&lt;&gt;"",OR(LEFT($C342,1)="1",LEFT($C342,1)="2"),$D342=""),"Informe a prática de restauração para itens diretos.",IF(AND($D342&lt;&gt;"",NOT(OR(LEFT($C342,1)="1",LEFT($C342,1)="2"))),"Custos indiretos não devem pertencer a uma prática específica.",IF(AND($D342&lt;&gt;"",COUNTIF(' PROJETO'!$B$14:$B$16,$D342)=0),"Prática de restauração inválida ou não cadastrada.",IF(IF($D342="",FALSE(),IF(COUNTIF(' PROJETO'!$B$14:$B$16,$D342)=0,FALSE(),IFERROR(INDEX(' PROJETO'!$C$14:$C$16,MATCH($D342,' PROJETO'!$B$14:$B$16,0))&lt;&gt;"Sim",FALSE()))),"A prática informada no item não foi selecionada na aba Projeto.",IF(AND(MAX($I342,$L342,$O342,$R342,$U342,$X342)&gt;'CONFG.  LISTAS'!$F$4,NOT(OR($Z342&lt;&gt;"",$AA342&lt;&gt;""))),"Memorial de cálculo ou anexo obrigatório não informado para item acima do limite.",IF(OR(AND($G342&lt;&gt;"",$H342&lt;&gt;"",OR($G342&lt;=0,$H342&lt;=0)),AND($J342&lt;&gt;"",$K342&lt;&gt;"",OR($J342&lt;=0,$K342&lt;=0)),AND($M342&lt;&gt;"",$N342&lt;&gt;"",OR($M342&lt;=0,$N342&lt;=0)),AND($P342&lt;&gt;"",$Q342&lt;&gt;"",OR($P342&lt;=0,$Q342&lt;=0)),AND($S342&lt;&gt;"",$T342&lt;&gt;"",OR($S342&lt;=0,$T342&lt;=0)),AND($V342&lt;&gt;"",$W342&lt;&gt;"",OR($V342&lt;=0,$W342&lt;=0))),"Revise os valores informados: valor unitário e quantidade devem ser maiores que zero.",IF(OR(AND($G342="",$H342&lt;&gt;""),AND($G342&lt;&gt;"",$H342=""),AND($J342="",$K342&lt;&gt;""),AND($J342&lt;&gt;"",$K342=""),AND($M342="",$N342&lt;&gt;""),AND($M342&lt;&gt;"",$N342=""),AND($P342="",$Q342&lt;&gt;""),AND($P342&lt;&gt;"",$Q342=""),AND($S342="",$T342&lt;&gt;""),AND($S342&lt;&gt;"",$T342=""),AND($V342="",$W342&lt;&gt;""),AND($V342&lt;&gt;"",$W342="")),"Há ano preenchido parcialmente: "&amp;TRIM(IF(AND($G342="",$H342&lt;&gt;""),"Ano 1 (falta valor unitário); ","")&amp;IF(AND($G342&lt;&gt;"",$H342=""),"Ano 1 (falta quantidade); ","")&amp;IF(AND($J342="",$K342&lt;&gt;""),"Ano 2 (falta valor unitário); ","")&amp;IF(AND($J342&lt;&gt;"",$K342=""),"Ano 2 (falta quantidade); ","")&amp;IF(AND($M342="",$N342&lt;&gt;""),"Ano 3 (falta valor unitário); ","")&amp;IF(AND($M342&lt;&gt;"",$N342=""),"Ano 3 (falta quantidade); ","")&amp;IF(AND($P342="",$Q342&lt;&gt;""),"Ano 4 (falta valor unitário); ","")&amp;IF(AND($P342&lt;&gt;"",$Q342=""),"Ano 4 (falta quantidade); ","")&amp;IF(AND($S342="",$T342&lt;&gt;""),"Ano 5 (falta valor unitário); ","")&amp;IF(AND($S342&lt;&gt;"",$T342=""),"Ano 5 (falta quantidade); ","")&amp;IF(AND($V342="",$W342&lt;&gt;""),"Ano 6 (falta valor unitário); ","")&amp;IF(AND($V342&lt;&gt;"",$W342=""),"Ano 6 (falta quantidade); ","")), IF(NOT(OR(AND($G342&lt;&gt;"",$H342&lt;&gt;""),AND($J342&lt;&gt;"",$K342&lt;&gt;""),AND($M342&lt;&gt;"",$N342&lt;&gt;""),AND($P342&lt;&gt;"",$Q342&lt;&gt;""),AND($S342&lt;&gt;"",$T342&lt;&gt;""),AND($V342&lt;&gt;"",$W342&lt;&gt;""))),"Informe pelo menos um ano completo com valor unitário e quantidade.",IF(AND($C342&lt;&gt;"",$E342&lt;&gt;"",LEFT(TRIM($C342),1)&lt;&gt;LEFT(TRIM($E342),1)),"Categoria e tipo estão incompatíveis.",IF(IF(OR($E342="",$F342=""),FALSE(),IFERROR(COUNTIF(INDIRECT("UNITS_"&amp;SUBSTITUTE(LEFT($E342,FIND(" ",$E342&amp;" ")-1),".","_")),$F342)=0,TRUE())),"Unidade incompatível com o tipo selecionado.",IF(OR(AND(ISNUMBER(SEARCH("comunic",LOWER($B342))),LEFT($E342,3)&lt;&gt;"4.4"),AND(ISNUMBER(SEARCH("monitor",LOWER($B342))),NOT(OR(LEFT($E342,3)="1.5",LEFT($E342,3)="2.5")))),"Revise a classificação do item conforme as regras de preenchimento.",IF(AND($B342&lt;&gt;"",OR(ISNUMBER(SEARCH("outro",LOWER($B342))),ISNUMBER(SEARCH("divers",LOWER($B342))),ISNUMBER(SEARCH("kit",LOWER($B342))),ISNUMBER(SEARCH("ferrament",LOWER($B342))),ISNUMBER(SEARCH("epi",LOWER($B342)))),NOT(OR($Z342&lt;&gt;"",$AA342&lt;&gt;""))),"Descrição muito genérica: detalhe melhor o item e registre o racional no memorial ou em anexo.",IF(AND($Y342=0,$B342&lt;&gt;"",OR($G342&lt;&gt;"",$H342&lt;&gt;"",$J342&lt;&gt;"",$K342&lt;&gt;"",$M342&lt;&gt;"",$N342&lt;&gt;"",$P342&lt;&gt;"",$Q342&lt;&gt;"",$S342&lt;&gt;"",$T342&lt;&gt;"",$V342&lt;&gt;"",$W342&lt;&gt;"")),"O item possui dados lançados, mas o total está zerado. Revise os valores informados.","")))))))))))))))</f>
        <v/>
      </c>
    </row>
    <row r="343" spans="1:35" ht="14.25" customHeight="1" x14ac:dyDescent="0.25">
      <c r="A343" s="57" t="str">
        <f t="shared" si="65"/>
        <v/>
      </c>
      <c r="B343" s="61"/>
      <c r="C343" s="61"/>
      <c r="D343" s="58"/>
      <c r="E343" s="61"/>
      <c r="F343" s="61"/>
      <c r="G343" s="272"/>
      <c r="H343" s="62"/>
      <c r="I343" s="273">
        <f t="shared" si="66"/>
        <v>0</v>
      </c>
      <c r="J343" s="272"/>
      <c r="K343" s="62"/>
      <c r="L343" s="270">
        <f t="shared" si="67"/>
        <v>0</v>
      </c>
      <c r="M343" s="272"/>
      <c r="N343" s="62"/>
      <c r="O343" s="270">
        <f t="shared" si="68"/>
        <v>0</v>
      </c>
      <c r="P343" s="272"/>
      <c r="Q343" s="62"/>
      <c r="R343" s="271">
        <f t="shared" si="69"/>
        <v>0</v>
      </c>
      <c r="S343" s="272"/>
      <c r="T343" s="62"/>
      <c r="U343" s="270">
        <f t="shared" si="70"/>
        <v>0</v>
      </c>
      <c r="V343" s="272"/>
      <c r="W343" s="62"/>
      <c r="X343" s="270">
        <f t="shared" si="71"/>
        <v>0</v>
      </c>
      <c r="Y343" s="270">
        <f t="shared" si="72"/>
        <v>0</v>
      </c>
      <c r="Z343" s="61"/>
      <c r="AA343" s="61"/>
      <c r="AB343" s="60" t="str">
        <f t="shared" si="73"/>
        <v/>
      </c>
      <c r="AC343" s="21" t="b">
        <f t="shared" si="74"/>
        <v>0</v>
      </c>
      <c r="AD343" s="21" t="b">
        <f t="shared" si="75"/>
        <v>0</v>
      </c>
      <c r="AE343" s="21" t="b">
        <f t="shared" si="76"/>
        <v>0</v>
      </c>
      <c r="AF343" s="21" t="b">
        <f ca="1">OR(AND($AC343,NOT($AD343)),AND($AC343,OR(AND($G343="",$H343&lt;&gt;""),AND($G343&lt;&gt;"",$H343=""),AND($J343="",$K343&lt;&gt;""),AND($J343&lt;&gt;"",$K343=""),AND($M343="",$N343&lt;&gt;""),AND($M343&lt;&gt;"",$N343=""),AND($P343="",$Q343&lt;&gt;""),AND($P343&lt;&gt;"",$Q343=""),AND($S343="",$T343&lt;&gt;""),AND($S343&lt;&gt;"",$T343=""),AND($V343="",$W343&lt;&gt;""),AND($V343&lt;&gt;"",$W343=""))),AND($C343&lt;&gt;"",$E343&lt;&gt;"",LEFT(TRIM($C343),1)&lt;&gt;LEFT(TRIM($E343),1)),IF(OR($E343="",$F343=""),FALSE(),IFERROR(COUNTIF(INDIRECT("UNITS_"&amp;SUBSTITUTE(LEFT($E343,FIND(" ",$E343&amp;" ")-1),".","_")),$F343)=0,TRUE())),AND($B343&lt;&gt;"",OR(ISNUMBER(SEARCH("outro",LOWER($B343))),ISNUMBER(SEARCH("divers",LOWER($B343))),ISNUMBER(SEARCH("etc",LOWER($B343))))),OR(AND(ISNUMBER(SEARCH("comunic",LOWER($B343))),LEFT($E343,3)&lt;&gt;"4.4"),AND(ISNUMBER(SEARCH("monitor",LOWER($B343))),NOT(OR(LEFT($E343,3)="1.5",LEFT($E343,3)="2.5")))),AND($B343&lt;&gt;"",OR(LEFT($C343,1)="1",LEFT($C343,1)="2"),$D343=""),AND($D343&lt;&gt;"",NOT(OR(LEFT($C343,1)="1",LEFT($C343,1)="2"))),AND($D343&lt;&gt;"",COUNTIF(' PROJETO'!$B$14:$B$16,$D343)=0),IF($D343="",FALSE(),IF(COUNTIF(' PROJETO'!$B$14:$B$16,$D343)=0,FALSE(),IFERROR(INDEX(' PROJETO'!$C$14:$C$16,MATCH($D343,' PROJETO'!$B$14:$B$16,0))&lt;&gt;"Sim",FALSE()))))</f>
        <v>0</v>
      </c>
      <c r="AG343" s="21" t="b">
        <f>AND($AC343,$Y343&gt;'CONFG.  LISTAS'!$F$4,$Z343="",$AA343="")</f>
        <v>0</v>
      </c>
      <c r="AH343" s="21" t="str">
        <f t="shared" si="77"/>
        <v/>
      </c>
      <c r="AI343" s="43" t="str">
        <f ca="1">IF(NOT($AC343),"",IF(OR($B343="",$C343="",$E343="",$F343=""),"Preencha descrição, categoria, tipo e unidade.",IF(AND($B343&lt;&gt;"",OR(LEFT($C343,1)="1",LEFT($C343,1)="2"),$D343=""),"Informe a prática de restauração para itens diretos.",IF(AND($D343&lt;&gt;"",NOT(OR(LEFT($C343,1)="1",LEFT($C343,1)="2"))),"Custos indiretos não devem pertencer a uma prática específica.",IF(AND($D343&lt;&gt;"",COUNTIF(' PROJETO'!$B$14:$B$16,$D343)=0),"Prática de restauração inválida ou não cadastrada.",IF(IF($D343="",FALSE(),IF(COUNTIF(' PROJETO'!$B$14:$B$16,$D343)=0,FALSE(),IFERROR(INDEX(' PROJETO'!$C$14:$C$16,MATCH($D343,' PROJETO'!$B$14:$B$16,0))&lt;&gt;"Sim",FALSE()))),"A prática informada no item não foi selecionada na aba Projeto.",IF(AND(MAX($I343,$L343,$O343,$R343,$U343,$X343)&gt;'CONFG.  LISTAS'!$F$4,NOT(OR($Z343&lt;&gt;"",$AA343&lt;&gt;""))),"Memorial de cálculo ou anexo obrigatório não informado para item acima do limite.",IF(OR(AND($G343&lt;&gt;"",$H343&lt;&gt;"",OR($G343&lt;=0,$H343&lt;=0)),AND($J343&lt;&gt;"",$K343&lt;&gt;"",OR($J343&lt;=0,$K343&lt;=0)),AND($M343&lt;&gt;"",$N343&lt;&gt;"",OR($M343&lt;=0,$N343&lt;=0)),AND($P343&lt;&gt;"",$Q343&lt;&gt;"",OR($P343&lt;=0,$Q343&lt;=0)),AND($S343&lt;&gt;"",$T343&lt;&gt;"",OR($S343&lt;=0,$T343&lt;=0)),AND($V343&lt;&gt;"",$W343&lt;&gt;"",OR($V343&lt;=0,$W343&lt;=0))),"Revise os valores informados: valor unitário e quantidade devem ser maiores que zero.",IF(OR(AND($G343="",$H343&lt;&gt;""),AND($G343&lt;&gt;"",$H343=""),AND($J343="",$K343&lt;&gt;""),AND($J343&lt;&gt;"",$K343=""),AND($M343="",$N343&lt;&gt;""),AND($M343&lt;&gt;"",$N343=""),AND($P343="",$Q343&lt;&gt;""),AND($P343&lt;&gt;"",$Q343=""),AND($S343="",$T343&lt;&gt;""),AND($S343&lt;&gt;"",$T343=""),AND($V343="",$W343&lt;&gt;""),AND($V343&lt;&gt;"",$W343="")),"Há ano preenchido parcialmente: "&amp;TRIM(IF(AND($G343="",$H343&lt;&gt;""),"Ano 1 (falta valor unitário); ","")&amp;IF(AND($G343&lt;&gt;"",$H343=""),"Ano 1 (falta quantidade); ","")&amp;IF(AND($J343="",$K343&lt;&gt;""),"Ano 2 (falta valor unitário); ","")&amp;IF(AND($J343&lt;&gt;"",$K343=""),"Ano 2 (falta quantidade); ","")&amp;IF(AND($M343="",$N343&lt;&gt;""),"Ano 3 (falta valor unitário); ","")&amp;IF(AND($M343&lt;&gt;"",$N343=""),"Ano 3 (falta quantidade); ","")&amp;IF(AND($P343="",$Q343&lt;&gt;""),"Ano 4 (falta valor unitário); ","")&amp;IF(AND($P343&lt;&gt;"",$Q343=""),"Ano 4 (falta quantidade); ","")&amp;IF(AND($S343="",$T343&lt;&gt;""),"Ano 5 (falta valor unitário); ","")&amp;IF(AND($S343&lt;&gt;"",$T343=""),"Ano 5 (falta quantidade); ","")&amp;IF(AND($V343="",$W343&lt;&gt;""),"Ano 6 (falta valor unitário); ","")&amp;IF(AND($V343&lt;&gt;"",$W343=""),"Ano 6 (falta quantidade); ","")), IF(NOT(OR(AND($G343&lt;&gt;"",$H343&lt;&gt;""),AND($J343&lt;&gt;"",$K343&lt;&gt;""),AND($M343&lt;&gt;"",$N343&lt;&gt;""),AND($P343&lt;&gt;"",$Q343&lt;&gt;""),AND($S343&lt;&gt;"",$T343&lt;&gt;""),AND($V343&lt;&gt;"",$W343&lt;&gt;""))),"Informe pelo menos um ano completo com valor unitário e quantidade.",IF(AND($C343&lt;&gt;"",$E343&lt;&gt;"",LEFT(TRIM($C343),1)&lt;&gt;LEFT(TRIM($E343),1)),"Categoria e tipo estão incompatíveis.",IF(IF(OR($E343="",$F343=""),FALSE(),IFERROR(COUNTIF(INDIRECT("UNITS_"&amp;SUBSTITUTE(LEFT($E343,FIND(" ",$E343&amp;" ")-1),".","_")),$F343)=0,TRUE())),"Unidade incompatível com o tipo selecionado.",IF(OR(AND(ISNUMBER(SEARCH("comunic",LOWER($B343))),LEFT($E343,3)&lt;&gt;"4.4"),AND(ISNUMBER(SEARCH("monitor",LOWER($B343))),NOT(OR(LEFT($E343,3)="1.5",LEFT($E343,3)="2.5")))),"Revise a classificação do item conforme as regras de preenchimento.",IF(AND($B343&lt;&gt;"",OR(ISNUMBER(SEARCH("outro",LOWER($B343))),ISNUMBER(SEARCH("divers",LOWER($B343))),ISNUMBER(SEARCH("kit",LOWER($B343))),ISNUMBER(SEARCH("ferrament",LOWER($B343))),ISNUMBER(SEARCH("epi",LOWER($B343)))),NOT(OR($Z343&lt;&gt;"",$AA343&lt;&gt;""))),"Descrição muito genérica: detalhe melhor o item e registre o racional no memorial ou em anexo.",IF(AND($Y343=0,$B343&lt;&gt;"",OR($G343&lt;&gt;"",$H343&lt;&gt;"",$J343&lt;&gt;"",$K343&lt;&gt;"",$M343&lt;&gt;"",$N343&lt;&gt;"",$P343&lt;&gt;"",$Q343&lt;&gt;"",$S343&lt;&gt;"",$T343&lt;&gt;"",$V343&lt;&gt;"",$W343&lt;&gt;"")),"O item possui dados lançados, mas o total está zerado. Revise os valores informados.","")))))))))))))))</f>
        <v/>
      </c>
    </row>
    <row r="344" spans="1:35" ht="14.25" customHeight="1" x14ac:dyDescent="0.25">
      <c r="A344" s="57" t="str">
        <f t="shared" si="65"/>
        <v/>
      </c>
      <c r="B344" s="58"/>
      <c r="C344" s="58"/>
      <c r="D344" s="58"/>
      <c r="E344" s="58"/>
      <c r="F344" s="58"/>
      <c r="G344" s="269"/>
      <c r="H344" s="59"/>
      <c r="I344" s="273">
        <f t="shared" si="66"/>
        <v>0</v>
      </c>
      <c r="J344" s="269"/>
      <c r="K344" s="59"/>
      <c r="L344" s="270">
        <f t="shared" si="67"/>
        <v>0</v>
      </c>
      <c r="M344" s="269"/>
      <c r="N344" s="59"/>
      <c r="O344" s="270">
        <f t="shared" si="68"/>
        <v>0</v>
      </c>
      <c r="P344" s="269"/>
      <c r="Q344" s="59"/>
      <c r="R344" s="271">
        <f t="shared" si="69"/>
        <v>0</v>
      </c>
      <c r="S344" s="269"/>
      <c r="T344" s="59"/>
      <c r="U344" s="270">
        <f t="shared" si="70"/>
        <v>0</v>
      </c>
      <c r="V344" s="269"/>
      <c r="W344" s="59"/>
      <c r="X344" s="270">
        <f t="shared" si="71"/>
        <v>0</v>
      </c>
      <c r="Y344" s="270">
        <f t="shared" si="72"/>
        <v>0</v>
      </c>
      <c r="Z344" s="58"/>
      <c r="AA344" s="58"/>
      <c r="AB344" s="60" t="str">
        <f t="shared" si="73"/>
        <v/>
      </c>
      <c r="AC344" s="21" t="b">
        <f t="shared" si="74"/>
        <v>0</v>
      </c>
      <c r="AD344" s="21" t="b">
        <f t="shared" si="75"/>
        <v>0</v>
      </c>
      <c r="AE344" s="21" t="b">
        <f t="shared" si="76"/>
        <v>0</v>
      </c>
      <c r="AF344" s="21" t="b">
        <f ca="1">OR(AND($AC344,NOT($AD344)),AND($AC344,OR(AND($G344="",$H344&lt;&gt;""),AND($G344&lt;&gt;"",$H344=""),AND($J344="",$K344&lt;&gt;""),AND($J344&lt;&gt;"",$K344=""),AND($M344="",$N344&lt;&gt;""),AND($M344&lt;&gt;"",$N344=""),AND($P344="",$Q344&lt;&gt;""),AND($P344&lt;&gt;"",$Q344=""),AND($S344="",$T344&lt;&gt;""),AND($S344&lt;&gt;"",$T344=""),AND($V344="",$W344&lt;&gt;""),AND($V344&lt;&gt;"",$W344=""))),AND($C344&lt;&gt;"",$E344&lt;&gt;"",LEFT(TRIM($C344),1)&lt;&gt;LEFT(TRIM($E344),1)),IF(OR($E344="",$F344=""),FALSE(),IFERROR(COUNTIF(INDIRECT("UNITS_"&amp;SUBSTITUTE(LEFT($E344,FIND(" ",$E344&amp;" ")-1),".","_")),$F344)=0,TRUE())),AND($B344&lt;&gt;"",OR(ISNUMBER(SEARCH("outro",LOWER($B344))),ISNUMBER(SEARCH("divers",LOWER($B344))),ISNUMBER(SEARCH("etc",LOWER($B344))))),OR(AND(ISNUMBER(SEARCH("comunic",LOWER($B344))),LEFT($E344,3)&lt;&gt;"4.4"),AND(ISNUMBER(SEARCH("monitor",LOWER($B344))),NOT(OR(LEFT($E344,3)="1.5",LEFT($E344,3)="2.5")))),AND($B344&lt;&gt;"",OR(LEFT($C344,1)="1",LEFT($C344,1)="2"),$D344=""),AND($D344&lt;&gt;"",NOT(OR(LEFT($C344,1)="1",LEFT($C344,1)="2"))),AND($D344&lt;&gt;"",COUNTIF(' PROJETO'!$B$14:$B$16,$D344)=0),IF($D344="",FALSE(),IF(COUNTIF(' PROJETO'!$B$14:$B$16,$D344)=0,FALSE(),IFERROR(INDEX(' PROJETO'!$C$14:$C$16,MATCH($D344,' PROJETO'!$B$14:$B$16,0))&lt;&gt;"Sim",FALSE()))))</f>
        <v>0</v>
      </c>
      <c r="AG344" s="21" t="b">
        <f>AND($AC344,$Y344&gt;'CONFG.  LISTAS'!$F$4,$Z344="",$AA344="")</f>
        <v>0</v>
      </c>
      <c r="AH344" s="21" t="str">
        <f t="shared" si="77"/>
        <v/>
      </c>
      <c r="AI344" s="43" t="str">
        <f ca="1">IF(NOT($AC344),"",IF(OR($B344="",$C344="",$E344="",$F344=""),"Preencha descrição, categoria, tipo e unidade.",IF(AND($B344&lt;&gt;"",OR(LEFT($C344,1)="1",LEFT($C344,1)="2"),$D344=""),"Informe a prática de restauração para itens diretos.",IF(AND($D344&lt;&gt;"",NOT(OR(LEFT($C344,1)="1",LEFT($C344,1)="2"))),"Custos indiretos não devem pertencer a uma prática específica.",IF(AND($D344&lt;&gt;"",COUNTIF(' PROJETO'!$B$14:$B$16,$D344)=0),"Prática de restauração inválida ou não cadastrada.",IF(IF($D344="",FALSE(),IF(COUNTIF(' PROJETO'!$B$14:$B$16,$D344)=0,FALSE(),IFERROR(INDEX(' PROJETO'!$C$14:$C$16,MATCH($D344,' PROJETO'!$B$14:$B$16,0))&lt;&gt;"Sim",FALSE()))),"A prática informada no item não foi selecionada na aba Projeto.",IF(AND(MAX($I344,$L344,$O344,$R344,$U344,$X344)&gt;'CONFG.  LISTAS'!$F$4,NOT(OR($Z344&lt;&gt;"",$AA344&lt;&gt;""))),"Memorial de cálculo ou anexo obrigatório não informado para item acima do limite.",IF(OR(AND($G344&lt;&gt;"",$H344&lt;&gt;"",OR($G344&lt;=0,$H344&lt;=0)),AND($J344&lt;&gt;"",$K344&lt;&gt;"",OR($J344&lt;=0,$K344&lt;=0)),AND($M344&lt;&gt;"",$N344&lt;&gt;"",OR($M344&lt;=0,$N344&lt;=0)),AND($P344&lt;&gt;"",$Q344&lt;&gt;"",OR($P344&lt;=0,$Q344&lt;=0)),AND($S344&lt;&gt;"",$T344&lt;&gt;"",OR($S344&lt;=0,$T344&lt;=0)),AND($V344&lt;&gt;"",$W344&lt;&gt;"",OR($V344&lt;=0,$W344&lt;=0))),"Revise os valores informados: valor unitário e quantidade devem ser maiores que zero.",IF(OR(AND($G344="",$H344&lt;&gt;""),AND($G344&lt;&gt;"",$H344=""),AND($J344="",$K344&lt;&gt;""),AND($J344&lt;&gt;"",$K344=""),AND($M344="",$N344&lt;&gt;""),AND($M344&lt;&gt;"",$N344=""),AND($P344="",$Q344&lt;&gt;""),AND($P344&lt;&gt;"",$Q344=""),AND($S344="",$T344&lt;&gt;""),AND($S344&lt;&gt;"",$T344=""),AND($V344="",$W344&lt;&gt;""),AND($V344&lt;&gt;"",$W344="")),"Há ano preenchido parcialmente: "&amp;TRIM(IF(AND($G344="",$H344&lt;&gt;""),"Ano 1 (falta valor unitário); ","")&amp;IF(AND($G344&lt;&gt;"",$H344=""),"Ano 1 (falta quantidade); ","")&amp;IF(AND($J344="",$K344&lt;&gt;""),"Ano 2 (falta valor unitário); ","")&amp;IF(AND($J344&lt;&gt;"",$K344=""),"Ano 2 (falta quantidade); ","")&amp;IF(AND($M344="",$N344&lt;&gt;""),"Ano 3 (falta valor unitário); ","")&amp;IF(AND($M344&lt;&gt;"",$N344=""),"Ano 3 (falta quantidade); ","")&amp;IF(AND($P344="",$Q344&lt;&gt;""),"Ano 4 (falta valor unitário); ","")&amp;IF(AND($P344&lt;&gt;"",$Q344=""),"Ano 4 (falta quantidade); ","")&amp;IF(AND($S344="",$T344&lt;&gt;""),"Ano 5 (falta valor unitário); ","")&amp;IF(AND($S344&lt;&gt;"",$T344=""),"Ano 5 (falta quantidade); ","")&amp;IF(AND($V344="",$W344&lt;&gt;""),"Ano 6 (falta valor unitário); ","")&amp;IF(AND($V344&lt;&gt;"",$W344=""),"Ano 6 (falta quantidade); ","")), IF(NOT(OR(AND($G344&lt;&gt;"",$H344&lt;&gt;""),AND($J344&lt;&gt;"",$K344&lt;&gt;""),AND($M344&lt;&gt;"",$N344&lt;&gt;""),AND($P344&lt;&gt;"",$Q344&lt;&gt;""),AND($S344&lt;&gt;"",$T344&lt;&gt;""),AND($V344&lt;&gt;"",$W344&lt;&gt;""))),"Informe pelo menos um ano completo com valor unitário e quantidade.",IF(AND($C344&lt;&gt;"",$E344&lt;&gt;"",LEFT(TRIM($C344),1)&lt;&gt;LEFT(TRIM($E344),1)),"Categoria e tipo estão incompatíveis.",IF(IF(OR($E344="",$F344=""),FALSE(),IFERROR(COUNTIF(INDIRECT("UNITS_"&amp;SUBSTITUTE(LEFT($E344,FIND(" ",$E344&amp;" ")-1),".","_")),$F344)=0,TRUE())),"Unidade incompatível com o tipo selecionado.",IF(OR(AND(ISNUMBER(SEARCH("comunic",LOWER($B344))),LEFT($E344,3)&lt;&gt;"4.4"),AND(ISNUMBER(SEARCH("monitor",LOWER($B344))),NOT(OR(LEFT($E344,3)="1.5",LEFT($E344,3)="2.5")))),"Revise a classificação do item conforme as regras de preenchimento.",IF(AND($B344&lt;&gt;"",OR(ISNUMBER(SEARCH("outro",LOWER($B344))),ISNUMBER(SEARCH("divers",LOWER($B344))),ISNUMBER(SEARCH("kit",LOWER($B344))),ISNUMBER(SEARCH("ferrament",LOWER($B344))),ISNUMBER(SEARCH("epi",LOWER($B344)))),NOT(OR($Z344&lt;&gt;"",$AA344&lt;&gt;""))),"Descrição muito genérica: detalhe melhor o item e registre o racional no memorial ou em anexo.",IF(AND($Y344=0,$B344&lt;&gt;"",OR($G344&lt;&gt;"",$H344&lt;&gt;"",$J344&lt;&gt;"",$K344&lt;&gt;"",$M344&lt;&gt;"",$N344&lt;&gt;"",$P344&lt;&gt;"",$Q344&lt;&gt;"",$S344&lt;&gt;"",$T344&lt;&gt;"",$V344&lt;&gt;"",$W344&lt;&gt;"")),"O item possui dados lançados, mas o total está zerado. Revise os valores informados.","")))))))))))))))</f>
        <v/>
      </c>
    </row>
    <row r="345" spans="1:35" ht="14.25" customHeight="1" x14ac:dyDescent="0.25">
      <c r="A345" s="57" t="str">
        <f t="shared" si="65"/>
        <v/>
      </c>
      <c r="B345" s="61"/>
      <c r="C345" s="61"/>
      <c r="D345" s="58"/>
      <c r="E345" s="61"/>
      <c r="F345" s="61"/>
      <c r="G345" s="272"/>
      <c r="H345" s="62"/>
      <c r="I345" s="273">
        <f t="shared" si="66"/>
        <v>0</v>
      </c>
      <c r="J345" s="272"/>
      <c r="K345" s="62"/>
      <c r="L345" s="270">
        <f t="shared" si="67"/>
        <v>0</v>
      </c>
      <c r="M345" s="272"/>
      <c r="N345" s="62"/>
      <c r="O345" s="270">
        <f t="shared" si="68"/>
        <v>0</v>
      </c>
      <c r="P345" s="272"/>
      <c r="Q345" s="62"/>
      <c r="R345" s="271">
        <f t="shared" si="69"/>
        <v>0</v>
      </c>
      <c r="S345" s="272"/>
      <c r="T345" s="62"/>
      <c r="U345" s="270">
        <f t="shared" si="70"/>
        <v>0</v>
      </c>
      <c r="V345" s="272"/>
      <c r="W345" s="62"/>
      <c r="X345" s="270">
        <f t="shared" si="71"/>
        <v>0</v>
      </c>
      <c r="Y345" s="270">
        <f t="shared" si="72"/>
        <v>0</v>
      </c>
      <c r="Z345" s="61"/>
      <c r="AA345" s="61"/>
      <c r="AB345" s="60" t="str">
        <f t="shared" si="73"/>
        <v/>
      </c>
      <c r="AC345" s="21" t="b">
        <f t="shared" si="74"/>
        <v>0</v>
      </c>
      <c r="AD345" s="21" t="b">
        <f t="shared" si="75"/>
        <v>0</v>
      </c>
      <c r="AE345" s="21" t="b">
        <f t="shared" si="76"/>
        <v>0</v>
      </c>
      <c r="AF345" s="21" t="b">
        <f ca="1">OR(AND($AC345,NOT($AD345)),AND($AC345,OR(AND($G345="",$H345&lt;&gt;""),AND($G345&lt;&gt;"",$H345=""),AND($J345="",$K345&lt;&gt;""),AND($J345&lt;&gt;"",$K345=""),AND($M345="",$N345&lt;&gt;""),AND($M345&lt;&gt;"",$N345=""),AND($P345="",$Q345&lt;&gt;""),AND($P345&lt;&gt;"",$Q345=""),AND($S345="",$T345&lt;&gt;""),AND($S345&lt;&gt;"",$T345=""),AND($V345="",$W345&lt;&gt;""),AND($V345&lt;&gt;"",$W345=""))),AND($C345&lt;&gt;"",$E345&lt;&gt;"",LEFT(TRIM($C345),1)&lt;&gt;LEFT(TRIM($E345),1)),IF(OR($E345="",$F345=""),FALSE(),IFERROR(COUNTIF(INDIRECT("UNITS_"&amp;SUBSTITUTE(LEFT($E345,FIND(" ",$E345&amp;" ")-1),".","_")),$F345)=0,TRUE())),AND($B345&lt;&gt;"",OR(ISNUMBER(SEARCH("outro",LOWER($B345))),ISNUMBER(SEARCH("divers",LOWER($B345))),ISNUMBER(SEARCH("etc",LOWER($B345))))),OR(AND(ISNUMBER(SEARCH("comunic",LOWER($B345))),LEFT($E345,3)&lt;&gt;"4.4"),AND(ISNUMBER(SEARCH("monitor",LOWER($B345))),NOT(OR(LEFT($E345,3)="1.5",LEFT($E345,3)="2.5")))),AND($B345&lt;&gt;"",OR(LEFT($C345,1)="1",LEFT($C345,1)="2"),$D345=""),AND($D345&lt;&gt;"",NOT(OR(LEFT($C345,1)="1",LEFT($C345,1)="2"))),AND($D345&lt;&gt;"",COUNTIF(' PROJETO'!$B$14:$B$16,$D345)=0),IF($D345="",FALSE(),IF(COUNTIF(' PROJETO'!$B$14:$B$16,$D345)=0,FALSE(),IFERROR(INDEX(' PROJETO'!$C$14:$C$16,MATCH($D345,' PROJETO'!$B$14:$B$16,0))&lt;&gt;"Sim",FALSE()))))</f>
        <v>0</v>
      </c>
      <c r="AG345" s="21" t="b">
        <f>AND($AC345,$Y345&gt;'CONFG.  LISTAS'!$F$4,$Z345="",$AA345="")</f>
        <v>0</v>
      </c>
      <c r="AH345" s="21" t="str">
        <f t="shared" si="77"/>
        <v/>
      </c>
      <c r="AI345" s="43" t="str">
        <f ca="1">IF(NOT($AC345),"",IF(OR($B345="",$C345="",$E345="",$F345=""),"Preencha descrição, categoria, tipo e unidade.",IF(AND($B345&lt;&gt;"",OR(LEFT($C345,1)="1",LEFT($C345,1)="2"),$D345=""),"Informe a prática de restauração para itens diretos.",IF(AND($D345&lt;&gt;"",NOT(OR(LEFT($C345,1)="1",LEFT($C345,1)="2"))),"Custos indiretos não devem pertencer a uma prática específica.",IF(AND($D345&lt;&gt;"",COUNTIF(' PROJETO'!$B$14:$B$16,$D345)=0),"Prática de restauração inválida ou não cadastrada.",IF(IF($D345="",FALSE(),IF(COUNTIF(' PROJETO'!$B$14:$B$16,$D345)=0,FALSE(),IFERROR(INDEX(' PROJETO'!$C$14:$C$16,MATCH($D345,' PROJETO'!$B$14:$B$16,0))&lt;&gt;"Sim",FALSE()))),"A prática informada no item não foi selecionada na aba Projeto.",IF(AND(MAX($I345,$L345,$O345,$R345,$U345,$X345)&gt;'CONFG.  LISTAS'!$F$4,NOT(OR($Z345&lt;&gt;"",$AA345&lt;&gt;""))),"Memorial de cálculo ou anexo obrigatório não informado para item acima do limite.",IF(OR(AND($G345&lt;&gt;"",$H345&lt;&gt;"",OR($G345&lt;=0,$H345&lt;=0)),AND($J345&lt;&gt;"",$K345&lt;&gt;"",OR($J345&lt;=0,$K345&lt;=0)),AND($M345&lt;&gt;"",$N345&lt;&gt;"",OR($M345&lt;=0,$N345&lt;=0)),AND($P345&lt;&gt;"",$Q345&lt;&gt;"",OR($P345&lt;=0,$Q345&lt;=0)),AND($S345&lt;&gt;"",$T345&lt;&gt;"",OR($S345&lt;=0,$T345&lt;=0)),AND($V345&lt;&gt;"",$W345&lt;&gt;"",OR($V345&lt;=0,$W345&lt;=0))),"Revise os valores informados: valor unitário e quantidade devem ser maiores que zero.",IF(OR(AND($G345="",$H345&lt;&gt;""),AND($G345&lt;&gt;"",$H345=""),AND($J345="",$K345&lt;&gt;""),AND($J345&lt;&gt;"",$K345=""),AND($M345="",$N345&lt;&gt;""),AND($M345&lt;&gt;"",$N345=""),AND($P345="",$Q345&lt;&gt;""),AND($P345&lt;&gt;"",$Q345=""),AND($S345="",$T345&lt;&gt;""),AND($S345&lt;&gt;"",$T345=""),AND($V345="",$W345&lt;&gt;""),AND($V345&lt;&gt;"",$W345="")),"Há ano preenchido parcialmente: "&amp;TRIM(IF(AND($G345="",$H345&lt;&gt;""),"Ano 1 (falta valor unitário); ","")&amp;IF(AND($G345&lt;&gt;"",$H345=""),"Ano 1 (falta quantidade); ","")&amp;IF(AND($J345="",$K345&lt;&gt;""),"Ano 2 (falta valor unitário); ","")&amp;IF(AND($J345&lt;&gt;"",$K345=""),"Ano 2 (falta quantidade); ","")&amp;IF(AND($M345="",$N345&lt;&gt;""),"Ano 3 (falta valor unitário); ","")&amp;IF(AND($M345&lt;&gt;"",$N345=""),"Ano 3 (falta quantidade); ","")&amp;IF(AND($P345="",$Q345&lt;&gt;""),"Ano 4 (falta valor unitário); ","")&amp;IF(AND($P345&lt;&gt;"",$Q345=""),"Ano 4 (falta quantidade); ","")&amp;IF(AND($S345="",$T345&lt;&gt;""),"Ano 5 (falta valor unitário); ","")&amp;IF(AND($S345&lt;&gt;"",$T345=""),"Ano 5 (falta quantidade); ","")&amp;IF(AND($V345="",$W345&lt;&gt;""),"Ano 6 (falta valor unitário); ","")&amp;IF(AND($V345&lt;&gt;"",$W345=""),"Ano 6 (falta quantidade); ","")), IF(NOT(OR(AND($G345&lt;&gt;"",$H345&lt;&gt;""),AND($J345&lt;&gt;"",$K345&lt;&gt;""),AND($M345&lt;&gt;"",$N345&lt;&gt;""),AND($P345&lt;&gt;"",$Q345&lt;&gt;""),AND($S345&lt;&gt;"",$T345&lt;&gt;""),AND($V345&lt;&gt;"",$W345&lt;&gt;""))),"Informe pelo menos um ano completo com valor unitário e quantidade.",IF(AND($C345&lt;&gt;"",$E345&lt;&gt;"",LEFT(TRIM($C345),1)&lt;&gt;LEFT(TRIM($E345),1)),"Categoria e tipo estão incompatíveis.",IF(IF(OR($E345="",$F345=""),FALSE(),IFERROR(COUNTIF(INDIRECT("UNITS_"&amp;SUBSTITUTE(LEFT($E345,FIND(" ",$E345&amp;" ")-1),".","_")),$F345)=0,TRUE())),"Unidade incompatível com o tipo selecionado.",IF(OR(AND(ISNUMBER(SEARCH("comunic",LOWER($B345))),LEFT($E345,3)&lt;&gt;"4.4"),AND(ISNUMBER(SEARCH("monitor",LOWER($B345))),NOT(OR(LEFT($E345,3)="1.5",LEFT($E345,3)="2.5")))),"Revise a classificação do item conforme as regras de preenchimento.",IF(AND($B345&lt;&gt;"",OR(ISNUMBER(SEARCH("outro",LOWER($B345))),ISNUMBER(SEARCH("divers",LOWER($B345))),ISNUMBER(SEARCH("kit",LOWER($B345))),ISNUMBER(SEARCH("ferrament",LOWER($B345))),ISNUMBER(SEARCH("epi",LOWER($B345)))),NOT(OR($Z345&lt;&gt;"",$AA345&lt;&gt;""))),"Descrição muito genérica: detalhe melhor o item e registre o racional no memorial ou em anexo.",IF(AND($Y345=0,$B345&lt;&gt;"",OR($G345&lt;&gt;"",$H345&lt;&gt;"",$J345&lt;&gt;"",$K345&lt;&gt;"",$M345&lt;&gt;"",$N345&lt;&gt;"",$P345&lt;&gt;"",$Q345&lt;&gt;"",$S345&lt;&gt;"",$T345&lt;&gt;"",$V345&lt;&gt;"",$W345&lt;&gt;"")),"O item possui dados lançados, mas o total está zerado. Revise os valores informados.","")))))))))))))))</f>
        <v/>
      </c>
    </row>
    <row r="346" spans="1:35" ht="14.25" customHeight="1" x14ac:dyDescent="0.25">
      <c r="A346" s="57" t="str">
        <f t="shared" si="65"/>
        <v/>
      </c>
      <c r="B346" s="58"/>
      <c r="C346" s="58"/>
      <c r="D346" s="58"/>
      <c r="E346" s="58"/>
      <c r="F346" s="58"/>
      <c r="G346" s="269"/>
      <c r="H346" s="59"/>
      <c r="I346" s="273">
        <f t="shared" si="66"/>
        <v>0</v>
      </c>
      <c r="J346" s="269"/>
      <c r="K346" s="59"/>
      <c r="L346" s="270">
        <f t="shared" si="67"/>
        <v>0</v>
      </c>
      <c r="M346" s="269"/>
      <c r="N346" s="59"/>
      <c r="O346" s="270">
        <f t="shared" si="68"/>
        <v>0</v>
      </c>
      <c r="P346" s="269"/>
      <c r="Q346" s="59"/>
      <c r="R346" s="271">
        <f t="shared" si="69"/>
        <v>0</v>
      </c>
      <c r="S346" s="269"/>
      <c r="T346" s="59"/>
      <c r="U346" s="270">
        <f t="shared" si="70"/>
        <v>0</v>
      </c>
      <c r="V346" s="269"/>
      <c r="W346" s="59"/>
      <c r="X346" s="270">
        <f t="shared" si="71"/>
        <v>0</v>
      </c>
      <c r="Y346" s="270">
        <f t="shared" si="72"/>
        <v>0</v>
      </c>
      <c r="Z346" s="58"/>
      <c r="AA346" s="58"/>
      <c r="AB346" s="60" t="str">
        <f t="shared" si="73"/>
        <v/>
      </c>
      <c r="AC346" s="21" t="b">
        <f t="shared" si="74"/>
        <v>0</v>
      </c>
      <c r="AD346" s="21" t="b">
        <f t="shared" si="75"/>
        <v>0</v>
      </c>
      <c r="AE346" s="21" t="b">
        <f t="shared" si="76"/>
        <v>0</v>
      </c>
      <c r="AF346" s="21" t="b">
        <f ca="1">OR(AND($AC346,NOT($AD346)),AND($AC346,OR(AND($G346="",$H346&lt;&gt;""),AND($G346&lt;&gt;"",$H346=""),AND($J346="",$K346&lt;&gt;""),AND($J346&lt;&gt;"",$K346=""),AND($M346="",$N346&lt;&gt;""),AND($M346&lt;&gt;"",$N346=""),AND($P346="",$Q346&lt;&gt;""),AND($P346&lt;&gt;"",$Q346=""),AND($S346="",$T346&lt;&gt;""),AND($S346&lt;&gt;"",$T346=""),AND($V346="",$W346&lt;&gt;""),AND($V346&lt;&gt;"",$W346=""))),AND($C346&lt;&gt;"",$E346&lt;&gt;"",LEFT(TRIM($C346),1)&lt;&gt;LEFT(TRIM($E346),1)),IF(OR($E346="",$F346=""),FALSE(),IFERROR(COUNTIF(INDIRECT("UNITS_"&amp;SUBSTITUTE(LEFT($E346,FIND(" ",$E346&amp;" ")-1),".","_")),$F346)=0,TRUE())),AND($B346&lt;&gt;"",OR(ISNUMBER(SEARCH("outro",LOWER($B346))),ISNUMBER(SEARCH("divers",LOWER($B346))),ISNUMBER(SEARCH("etc",LOWER($B346))))),OR(AND(ISNUMBER(SEARCH("comunic",LOWER($B346))),LEFT($E346,3)&lt;&gt;"4.4"),AND(ISNUMBER(SEARCH("monitor",LOWER($B346))),NOT(OR(LEFT($E346,3)="1.5",LEFT($E346,3)="2.5")))),AND($B346&lt;&gt;"",OR(LEFT($C346,1)="1",LEFT($C346,1)="2"),$D346=""),AND($D346&lt;&gt;"",NOT(OR(LEFT($C346,1)="1",LEFT($C346,1)="2"))),AND($D346&lt;&gt;"",COUNTIF(' PROJETO'!$B$14:$B$16,$D346)=0),IF($D346="",FALSE(),IF(COUNTIF(' PROJETO'!$B$14:$B$16,$D346)=0,FALSE(),IFERROR(INDEX(' PROJETO'!$C$14:$C$16,MATCH($D346,' PROJETO'!$B$14:$B$16,0))&lt;&gt;"Sim",FALSE()))))</f>
        <v>0</v>
      </c>
      <c r="AG346" s="21" t="b">
        <f>AND($AC346,$Y346&gt;'CONFG.  LISTAS'!$F$4,$Z346="",$AA346="")</f>
        <v>0</v>
      </c>
      <c r="AH346" s="21" t="str">
        <f t="shared" si="77"/>
        <v/>
      </c>
      <c r="AI346" s="43" t="str">
        <f ca="1">IF(NOT($AC346),"",IF(OR($B346="",$C346="",$E346="",$F346=""),"Preencha descrição, categoria, tipo e unidade.",IF(AND($B346&lt;&gt;"",OR(LEFT($C346,1)="1",LEFT($C346,1)="2"),$D346=""),"Informe a prática de restauração para itens diretos.",IF(AND($D346&lt;&gt;"",NOT(OR(LEFT($C346,1)="1",LEFT($C346,1)="2"))),"Custos indiretos não devem pertencer a uma prática específica.",IF(AND($D346&lt;&gt;"",COUNTIF(' PROJETO'!$B$14:$B$16,$D346)=0),"Prática de restauração inválida ou não cadastrada.",IF(IF($D346="",FALSE(),IF(COUNTIF(' PROJETO'!$B$14:$B$16,$D346)=0,FALSE(),IFERROR(INDEX(' PROJETO'!$C$14:$C$16,MATCH($D346,' PROJETO'!$B$14:$B$16,0))&lt;&gt;"Sim",FALSE()))),"A prática informada no item não foi selecionada na aba Projeto.",IF(AND(MAX($I346,$L346,$O346,$R346,$U346,$X346)&gt;'CONFG.  LISTAS'!$F$4,NOT(OR($Z346&lt;&gt;"",$AA346&lt;&gt;""))),"Memorial de cálculo ou anexo obrigatório não informado para item acima do limite.",IF(OR(AND($G346&lt;&gt;"",$H346&lt;&gt;"",OR($G346&lt;=0,$H346&lt;=0)),AND($J346&lt;&gt;"",$K346&lt;&gt;"",OR($J346&lt;=0,$K346&lt;=0)),AND($M346&lt;&gt;"",$N346&lt;&gt;"",OR($M346&lt;=0,$N346&lt;=0)),AND($P346&lt;&gt;"",$Q346&lt;&gt;"",OR($P346&lt;=0,$Q346&lt;=0)),AND($S346&lt;&gt;"",$T346&lt;&gt;"",OR($S346&lt;=0,$T346&lt;=0)),AND($V346&lt;&gt;"",$W346&lt;&gt;"",OR($V346&lt;=0,$W346&lt;=0))),"Revise os valores informados: valor unitário e quantidade devem ser maiores que zero.",IF(OR(AND($G346="",$H346&lt;&gt;""),AND($G346&lt;&gt;"",$H346=""),AND($J346="",$K346&lt;&gt;""),AND($J346&lt;&gt;"",$K346=""),AND($M346="",$N346&lt;&gt;""),AND($M346&lt;&gt;"",$N346=""),AND($P346="",$Q346&lt;&gt;""),AND($P346&lt;&gt;"",$Q346=""),AND($S346="",$T346&lt;&gt;""),AND($S346&lt;&gt;"",$T346=""),AND($V346="",$W346&lt;&gt;""),AND($V346&lt;&gt;"",$W346="")),"Há ano preenchido parcialmente: "&amp;TRIM(IF(AND($G346="",$H346&lt;&gt;""),"Ano 1 (falta valor unitário); ","")&amp;IF(AND($G346&lt;&gt;"",$H346=""),"Ano 1 (falta quantidade); ","")&amp;IF(AND($J346="",$K346&lt;&gt;""),"Ano 2 (falta valor unitário); ","")&amp;IF(AND($J346&lt;&gt;"",$K346=""),"Ano 2 (falta quantidade); ","")&amp;IF(AND($M346="",$N346&lt;&gt;""),"Ano 3 (falta valor unitário); ","")&amp;IF(AND($M346&lt;&gt;"",$N346=""),"Ano 3 (falta quantidade); ","")&amp;IF(AND($P346="",$Q346&lt;&gt;""),"Ano 4 (falta valor unitário); ","")&amp;IF(AND($P346&lt;&gt;"",$Q346=""),"Ano 4 (falta quantidade); ","")&amp;IF(AND($S346="",$T346&lt;&gt;""),"Ano 5 (falta valor unitário); ","")&amp;IF(AND($S346&lt;&gt;"",$T346=""),"Ano 5 (falta quantidade); ","")&amp;IF(AND($V346="",$W346&lt;&gt;""),"Ano 6 (falta valor unitário); ","")&amp;IF(AND($V346&lt;&gt;"",$W346=""),"Ano 6 (falta quantidade); ","")), IF(NOT(OR(AND($G346&lt;&gt;"",$H346&lt;&gt;""),AND($J346&lt;&gt;"",$K346&lt;&gt;""),AND($M346&lt;&gt;"",$N346&lt;&gt;""),AND($P346&lt;&gt;"",$Q346&lt;&gt;""),AND($S346&lt;&gt;"",$T346&lt;&gt;""),AND($V346&lt;&gt;"",$W346&lt;&gt;""))),"Informe pelo menos um ano completo com valor unitário e quantidade.",IF(AND($C346&lt;&gt;"",$E346&lt;&gt;"",LEFT(TRIM($C346),1)&lt;&gt;LEFT(TRIM($E346),1)),"Categoria e tipo estão incompatíveis.",IF(IF(OR($E346="",$F346=""),FALSE(),IFERROR(COUNTIF(INDIRECT("UNITS_"&amp;SUBSTITUTE(LEFT($E346,FIND(" ",$E346&amp;" ")-1),".","_")),$F346)=0,TRUE())),"Unidade incompatível com o tipo selecionado.",IF(OR(AND(ISNUMBER(SEARCH("comunic",LOWER($B346))),LEFT($E346,3)&lt;&gt;"4.4"),AND(ISNUMBER(SEARCH("monitor",LOWER($B346))),NOT(OR(LEFT($E346,3)="1.5",LEFT($E346,3)="2.5")))),"Revise a classificação do item conforme as regras de preenchimento.",IF(AND($B346&lt;&gt;"",OR(ISNUMBER(SEARCH("outro",LOWER($B346))),ISNUMBER(SEARCH("divers",LOWER($B346))),ISNUMBER(SEARCH("kit",LOWER($B346))),ISNUMBER(SEARCH("ferrament",LOWER($B346))),ISNUMBER(SEARCH("epi",LOWER($B346)))),NOT(OR($Z346&lt;&gt;"",$AA346&lt;&gt;""))),"Descrição muito genérica: detalhe melhor o item e registre o racional no memorial ou em anexo.",IF(AND($Y346=0,$B346&lt;&gt;"",OR($G346&lt;&gt;"",$H346&lt;&gt;"",$J346&lt;&gt;"",$K346&lt;&gt;"",$M346&lt;&gt;"",$N346&lt;&gt;"",$P346&lt;&gt;"",$Q346&lt;&gt;"",$S346&lt;&gt;"",$T346&lt;&gt;"",$V346&lt;&gt;"",$W346&lt;&gt;"")),"O item possui dados lançados, mas o total está zerado. Revise os valores informados.","")))))))))))))))</f>
        <v/>
      </c>
    </row>
    <row r="347" spans="1:35" ht="14.25" customHeight="1" x14ac:dyDescent="0.25">
      <c r="A347" s="57" t="str">
        <f t="shared" si="65"/>
        <v/>
      </c>
      <c r="B347" s="61"/>
      <c r="C347" s="61"/>
      <c r="D347" s="58"/>
      <c r="E347" s="61"/>
      <c r="F347" s="61"/>
      <c r="G347" s="272"/>
      <c r="H347" s="62"/>
      <c r="I347" s="273">
        <f t="shared" si="66"/>
        <v>0</v>
      </c>
      <c r="J347" s="272"/>
      <c r="K347" s="62"/>
      <c r="L347" s="270">
        <f t="shared" si="67"/>
        <v>0</v>
      </c>
      <c r="M347" s="272"/>
      <c r="N347" s="62"/>
      <c r="O347" s="270">
        <f t="shared" si="68"/>
        <v>0</v>
      </c>
      <c r="P347" s="272"/>
      <c r="Q347" s="62"/>
      <c r="R347" s="271">
        <f t="shared" si="69"/>
        <v>0</v>
      </c>
      <c r="S347" s="272"/>
      <c r="T347" s="62"/>
      <c r="U347" s="270">
        <f t="shared" si="70"/>
        <v>0</v>
      </c>
      <c r="V347" s="272"/>
      <c r="W347" s="62"/>
      <c r="X347" s="270">
        <f t="shared" si="71"/>
        <v>0</v>
      </c>
      <c r="Y347" s="270">
        <f t="shared" si="72"/>
        <v>0</v>
      </c>
      <c r="Z347" s="61"/>
      <c r="AA347" s="61"/>
      <c r="AB347" s="60" t="str">
        <f t="shared" si="73"/>
        <v/>
      </c>
      <c r="AC347" s="21" t="b">
        <f t="shared" si="74"/>
        <v>0</v>
      </c>
      <c r="AD347" s="21" t="b">
        <f t="shared" si="75"/>
        <v>0</v>
      </c>
      <c r="AE347" s="21" t="b">
        <f t="shared" si="76"/>
        <v>0</v>
      </c>
      <c r="AF347" s="21" t="b">
        <f ca="1">OR(AND($AC347,NOT($AD347)),AND($AC347,OR(AND($G347="",$H347&lt;&gt;""),AND($G347&lt;&gt;"",$H347=""),AND($J347="",$K347&lt;&gt;""),AND($J347&lt;&gt;"",$K347=""),AND($M347="",$N347&lt;&gt;""),AND($M347&lt;&gt;"",$N347=""),AND($P347="",$Q347&lt;&gt;""),AND($P347&lt;&gt;"",$Q347=""),AND($S347="",$T347&lt;&gt;""),AND($S347&lt;&gt;"",$T347=""),AND($V347="",$W347&lt;&gt;""),AND($V347&lt;&gt;"",$W347=""))),AND($C347&lt;&gt;"",$E347&lt;&gt;"",LEFT(TRIM($C347),1)&lt;&gt;LEFT(TRIM($E347),1)),IF(OR($E347="",$F347=""),FALSE(),IFERROR(COUNTIF(INDIRECT("UNITS_"&amp;SUBSTITUTE(LEFT($E347,FIND(" ",$E347&amp;" ")-1),".","_")),$F347)=0,TRUE())),AND($B347&lt;&gt;"",OR(ISNUMBER(SEARCH("outro",LOWER($B347))),ISNUMBER(SEARCH("divers",LOWER($B347))),ISNUMBER(SEARCH("etc",LOWER($B347))))),OR(AND(ISNUMBER(SEARCH("comunic",LOWER($B347))),LEFT($E347,3)&lt;&gt;"4.4"),AND(ISNUMBER(SEARCH("monitor",LOWER($B347))),NOT(OR(LEFT($E347,3)="1.5",LEFT($E347,3)="2.5")))),AND($B347&lt;&gt;"",OR(LEFT($C347,1)="1",LEFT($C347,1)="2"),$D347=""),AND($D347&lt;&gt;"",NOT(OR(LEFT($C347,1)="1",LEFT($C347,1)="2"))),AND($D347&lt;&gt;"",COUNTIF(' PROJETO'!$B$14:$B$16,$D347)=0),IF($D347="",FALSE(),IF(COUNTIF(' PROJETO'!$B$14:$B$16,$D347)=0,FALSE(),IFERROR(INDEX(' PROJETO'!$C$14:$C$16,MATCH($D347,' PROJETO'!$B$14:$B$16,0))&lt;&gt;"Sim",FALSE()))))</f>
        <v>0</v>
      </c>
      <c r="AG347" s="21" t="b">
        <f>AND($AC347,$Y347&gt;'CONFG.  LISTAS'!$F$4,$Z347="",$AA347="")</f>
        <v>0</v>
      </c>
      <c r="AH347" s="21" t="str">
        <f t="shared" si="77"/>
        <v/>
      </c>
      <c r="AI347" s="43" t="str">
        <f ca="1">IF(NOT($AC347),"",IF(OR($B347="",$C347="",$E347="",$F347=""),"Preencha descrição, categoria, tipo e unidade.",IF(AND($B347&lt;&gt;"",OR(LEFT($C347,1)="1",LEFT($C347,1)="2"),$D347=""),"Informe a prática de restauração para itens diretos.",IF(AND($D347&lt;&gt;"",NOT(OR(LEFT($C347,1)="1",LEFT($C347,1)="2"))),"Custos indiretos não devem pertencer a uma prática específica.",IF(AND($D347&lt;&gt;"",COUNTIF(' PROJETO'!$B$14:$B$16,$D347)=0),"Prática de restauração inválida ou não cadastrada.",IF(IF($D347="",FALSE(),IF(COUNTIF(' PROJETO'!$B$14:$B$16,$D347)=0,FALSE(),IFERROR(INDEX(' PROJETO'!$C$14:$C$16,MATCH($D347,' PROJETO'!$B$14:$B$16,0))&lt;&gt;"Sim",FALSE()))),"A prática informada no item não foi selecionada na aba Projeto.",IF(AND(MAX($I347,$L347,$O347,$R347,$U347,$X347)&gt;'CONFG.  LISTAS'!$F$4,NOT(OR($Z347&lt;&gt;"",$AA347&lt;&gt;""))),"Memorial de cálculo ou anexo obrigatório não informado para item acima do limite.",IF(OR(AND($G347&lt;&gt;"",$H347&lt;&gt;"",OR($G347&lt;=0,$H347&lt;=0)),AND($J347&lt;&gt;"",$K347&lt;&gt;"",OR($J347&lt;=0,$K347&lt;=0)),AND($M347&lt;&gt;"",$N347&lt;&gt;"",OR($M347&lt;=0,$N347&lt;=0)),AND($P347&lt;&gt;"",$Q347&lt;&gt;"",OR($P347&lt;=0,$Q347&lt;=0)),AND($S347&lt;&gt;"",$T347&lt;&gt;"",OR($S347&lt;=0,$T347&lt;=0)),AND($V347&lt;&gt;"",$W347&lt;&gt;"",OR($V347&lt;=0,$W347&lt;=0))),"Revise os valores informados: valor unitário e quantidade devem ser maiores que zero.",IF(OR(AND($G347="",$H347&lt;&gt;""),AND($G347&lt;&gt;"",$H347=""),AND($J347="",$K347&lt;&gt;""),AND($J347&lt;&gt;"",$K347=""),AND($M347="",$N347&lt;&gt;""),AND($M347&lt;&gt;"",$N347=""),AND($P347="",$Q347&lt;&gt;""),AND($P347&lt;&gt;"",$Q347=""),AND($S347="",$T347&lt;&gt;""),AND($S347&lt;&gt;"",$T347=""),AND($V347="",$W347&lt;&gt;""),AND($V347&lt;&gt;"",$W347="")),"Há ano preenchido parcialmente: "&amp;TRIM(IF(AND($G347="",$H347&lt;&gt;""),"Ano 1 (falta valor unitário); ","")&amp;IF(AND($G347&lt;&gt;"",$H347=""),"Ano 1 (falta quantidade); ","")&amp;IF(AND($J347="",$K347&lt;&gt;""),"Ano 2 (falta valor unitário); ","")&amp;IF(AND($J347&lt;&gt;"",$K347=""),"Ano 2 (falta quantidade); ","")&amp;IF(AND($M347="",$N347&lt;&gt;""),"Ano 3 (falta valor unitário); ","")&amp;IF(AND($M347&lt;&gt;"",$N347=""),"Ano 3 (falta quantidade); ","")&amp;IF(AND($P347="",$Q347&lt;&gt;""),"Ano 4 (falta valor unitário); ","")&amp;IF(AND($P347&lt;&gt;"",$Q347=""),"Ano 4 (falta quantidade); ","")&amp;IF(AND($S347="",$T347&lt;&gt;""),"Ano 5 (falta valor unitário); ","")&amp;IF(AND($S347&lt;&gt;"",$T347=""),"Ano 5 (falta quantidade); ","")&amp;IF(AND($V347="",$W347&lt;&gt;""),"Ano 6 (falta valor unitário); ","")&amp;IF(AND($V347&lt;&gt;"",$W347=""),"Ano 6 (falta quantidade); ","")), IF(NOT(OR(AND($G347&lt;&gt;"",$H347&lt;&gt;""),AND($J347&lt;&gt;"",$K347&lt;&gt;""),AND($M347&lt;&gt;"",$N347&lt;&gt;""),AND($P347&lt;&gt;"",$Q347&lt;&gt;""),AND($S347&lt;&gt;"",$T347&lt;&gt;""),AND($V347&lt;&gt;"",$W347&lt;&gt;""))),"Informe pelo menos um ano completo com valor unitário e quantidade.",IF(AND($C347&lt;&gt;"",$E347&lt;&gt;"",LEFT(TRIM($C347),1)&lt;&gt;LEFT(TRIM($E347),1)),"Categoria e tipo estão incompatíveis.",IF(IF(OR($E347="",$F347=""),FALSE(),IFERROR(COUNTIF(INDIRECT("UNITS_"&amp;SUBSTITUTE(LEFT($E347,FIND(" ",$E347&amp;" ")-1),".","_")),$F347)=0,TRUE())),"Unidade incompatível com o tipo selecionado.",IF(OR(AND(ISNUMBER(SEARCH("comunic",LOWER($B347))),LEFT($E347,3)&lt;&gt;"4.4"),AND(ISNUMBER(SEARCH("monitor",LOWER($B347))),NOT(OR(LEFT($E347,3)="1.5",LEFT($E347,3)="2.5")))),"Revise a classificação do item conforme as regras de preenchimento.",IF(AND($B347&lt;&gt;"",OR(ISNUMBER(SEARCH("outro",LOWER($B347))),ISNUMBER(SEARCH("divers",LOWER($B347))),ISNUMBER(SEARCH("kit",LOWER($B347))),ISNUMBER(SEARCH("ferrament",LOWER($B347))),ISNUMBER(SEARCH("epi",LOWER($B347)))),NOT(OR($Z347&lt;&gt;"",$AA347&lt;&gt;""))),"Descrição muito genérica: detalhe melhor o item e registre o racional no memorial ou em anexo.",IF(AND($Y347=0,$B347&lt;&gt;"",OR($G347&lt;&gt;"",$H347&lt;&gt;"",$J347&lt;&gt;"",$K347&lt;&gt;"",$M347&lt;&gt;"",$N347&lt;&gt;"",$P347&lt;&gt;"",$Q347&lt;&gt;"",$S347&lt;&gt;"",$T347&lt;&gt;"",$V347&lt;&gt;"",$W347&lt;&gt;"")),"O item possui dados lançados, mas o total está zerado. Revise os valores informados.","")))))))))))))))</f>
        <v/>
      </c>
    </row>
    <row r="348" spans="1:35" ht="14.25" customHeight="1" x14ac:dyDescent="0.25">
      <c r="A348" s="57" t="str">
        <f t="shared" si="65"/>
        <v/>
      </c>
      <c r="B348" s="58"/>
      <c r="C348" s="58"/>
      <c r="D348" s="58"/>
      <c r="E348" s="58"/>
      <c r="F348" s="58"/>
      <c r="G348" s="269"/>
      <c r="H348" s="59"/>
      <c r="I348" s="273">
        <f t="shared" si="66"/>
        <v>0</v>
      </c>
      <c r="J348" s="269"/>
      <c r="K348" s="59"/>
      <c r="L348" s="270">
        <f t="shared" si="67"/>
        <v>0</v>
      </c>
      <c r="M348" s="269"/>
      <c r="N348" s="59"/>
      <c r="O348" s="270">
        <f t="shared" si="68"/>
        <v>0</v>
      </c>
      <c r="P348" s="269"/>
      <c r="Q348" s="59"/>
      <c r="R348" s="271">
        <f t="shared" si="69"/>
        <v>0</v>
      </c>
      <c r="S348" s="269"/>
      <c r="T348" s="59"/>
      <c r="U348" s="270">
        <f t="shared" si="70"/>
        <v>0</v>
      </c>
      <c r="V348" s="269"/>
      <c r="W348" s="59"/>
      <c r="X348" s="270">
        <f t="shared" si="71"/>
        <v>0</v>
      </c>
      <c r="Y348" s="270">
        <f t="shared" si="72"/>
        <v>0</v>
      </c>
      <c r="Z348" s="58"/>
      <c r="AA348" s="58"/>
      <c r="AB348" s="60" t="str">
        <f t="shared" si="73"/>
        <v/>
      </c>
      <c r="AC348" s="21" t="b">
        <f t="shared" si="74"/>
        <v>0</v>
      </c>
      <c r="AD348" s="21" t="b">
        <f t="shared" si="75"/>
        <v>0</v>
      </c>
      <c r="AE348" s="21" t="b">
        <f t="shared" si="76"/>
        <v>0</v>
      </c>
      <c r="AF348" s="21" t="b">
        <f ca="1">OR(AND($AC348,NOT($AD348)),AND($AC348,OR(AND($G348="",$H348&lt;&gt;""),AND($G348&lt;&gt;"",$H348=""),AND($J348="",$K348&lt;&gt;""),AND($J348&lt;&gt;"",$K348=""),AND($M348="",$N348&lt;&gt;""),AND($M348&lt;&gt;"",$N348=""),AND($P348="",$Q348&lt;&gt;""),AND($P348&lt;&gt;"",$Q348=""),AND($S348="",$T348&lt;&gt;""),AND($S348&lt;&gt;"",$T348=""),AND($V348="",$W348&lt;&gt;""),AND($V348&lt;&gt;"",$W348=""))),AND($C348&lt;&gt;"",$E348&lt;&gt;"",LEFT(TRIM($C348),1)&lt;&gt;LEFT(TRIM($E348),1)),IF(OR($E348="",$F348=""),FALSE(),IFERROR(COUNTIF(INDIRECT("UNITS_"&amp;SUBSTITUTE(LEFT($E348,FIND(" ",$E348&amp;" ")-1),".","_")),$F348)=0,TRUE())),AND($B348&lt;&gt;"",OR(ISNUMBER(SEARCH("outro",LOWER($B348))),ISNUMBER(SEARCH("divers",LOWER($B348))),ISNUMBER(SEARCH("etc",LOWER($B348))))),OR(AND(ISNUMBER(SEARCH("comunic",LOWER($B348))),LEFT($E348,3)&lt;&gt;"4.4"),AND(ISNUMBER(SEARCH("monitor",LOWER($B348))),NOT(OR(LEFT($E348,3)="1.5",LEFT($E348,3)="2.5")))),AND($B348&lt;&gt;"",OR(LEFT($C348,1)="1",LEFT($C348,1)="2"),$D348=""),AND($D348&lt;&gt;"",NOT(OR(LEFT($C348,1)="1",LEFT($C348,1)="2"))),AND($D348&lt;&gt;"",COUNTIF(' PROJETO'!$B$14:$B$16,$D348)=0),IF($D348="",FALSE(),IF(COUNTIF(' PROJETO'!$B$14:$B$16,$D348)=0,FALSE(),IFERROR(INDEX(' PROJETO'!$C$14:$C$16,MATCH($D348,' PROJETO'!$B$14:$B$16,0))&lt;&gt;"Sim",FALSE()))))</f>
        <v>0</v>
      </c>
      <c r="AG348" s="21" t="b">
        <f>AND($AC348,$Y348&gt;'CONFG.  LISTAS'!$F$4,$Z348="",$AA348="")</f>
        <v>0</v>
      </c>
      <c r="AH348" s="21" t="str">
        <f t="shared" si="77"/>
        <v/>
      </c>
      <c r="AI348" s="43" t="str">
        <f ca="1">IF(NOT($AC348),"",IF(OR($B348="",$C348="",$E348="",$F348=""),"Preencha descrição, categoria, tipo e unidade.",IF(AND($B348&lt;&gt;"",OR(LEFT($C348,1)="1",LEFT($C348,1)="2"),$D348=""),"Informe a prática de restauração para itens diretos.",IF(AND($D348&lt;&gt;"",NOT(OR(LEFT($C348,1)="1",LEFT($C348,1)="2"))),"Custos indiretos não devem pertencer a uma prática específica.",IF(AND($D348&lt;&gt;"",COUNTIF(' PROJETO'!$B$14:$B$16,$D348)=0),"Prática de restauração inválida ou não cadastrada.",IF(IF($D348="",FALSE(),IF(COUNTIF(' PROJETO'!$B$14:$B$16,$D348)=0,FALSE(),IFERROR(INDEX(' PROJETO'!$C$14:$C$16,MATCH($D348,' PROJETO'!$B$14:$B$16,0))&lt;&gt;"Sim",FALSE()))),"A prática informada no item não foi selecionada na aba Projeto.",IF(AND(MAX($I348,$L348,$O348,$R348,$U348,$X348)&gt;'CONFG.  LISTAS'!$F$4,NOT(OR($Z348&lt;&gt;"",$AA348&lt;&gt;""))),"Memorial de cálculo ou anexo obrigatório não informado para item acima do limite.",IF(OR(AND($G348&lt;&gt;"",$H348&lt;&gt;"",OR($G348&lt;=0,$H348&lt;=0)),AND($J348&lt;&gt;"",$K348&lt;&gt;"",OR($J348&lt;=0,$K348&lt;=0)),AND($M348&lt;&gt;"",$N348&lt;&gt;"",OR($M348&lt;=0,$N348&lt;=0)),AND($P348&lt;&gt;"",$Q348&lt;&gt;"",OR($P348&lt;=0,$Q348&lt;=0)),AND($S348&lt;&gt;"",$T348&lt;&gt;"",OR($S348&lt;=0,$T348&lt;=0)),AND($V348&lt;&gt;"",$W348&lt;&gt;"",OR($V348&lt;=0,$W348&lt;=0))),"Revise os valores informados: valor unitário e quantidade devem ser maiores que zero.",IF(OR(AND($G348="",$H348&lt;&gt;""),AND($G348&lt;&gt;"",$H348=""),AND($J348="",$K348&lt;&gt;""),AND($J348&lt;&gt;"",$K348=""),AND($M348="",$N348&lt;&gt;""),AND($M348&lt;&gt;"",$N348=""),AND($P348="",$Q348&lt;&gt;""),AND($P348&lt;&gt;"",$Q348=""),AND($S348="",$T348&lt;&gt;""),AND($S348&lt;&gt;"",$T348=""),AND($V348="",$W348&lt;&gt;""),AND($V348&lt;&gt;"",$W348="")),"Há ano preenchido parcialmente: "&amp;TRIM(IF(AND($G348="",$H348&lt;&gt;""),"Ano 1 (falta valor unitário); ","")&amp;IF(AND($G348&lt;&gt;"",$H348=""),"Ano 1 (falta quantidade); ","")&amp;IF(AND($J348="",$K348&lt;&gt;""),"Ano 2 (falta valor unitário); ","")&amp;IF(AND($J348&lt;&gt;"",$K348=""),"Ano 2 (falta quantidade); ","")&amp;IF(AND($M348="",$N348&lt;&gt;""),"Ano 3 (falta valor unitário); ","")&amp;IF(AND($M348&lt;&gt;"",$N348=""),"Ano 3 (falta quantidade); ","")&amp;IF(AND($P348="",$Q348&lt;&gt;""),"Ano 4 (falta valor unitário); ","")&amp;IF(AND($P348&lt;&gt;"",$Q348=""),"Ano 4 (falta quantidade); ","")&amp;IF(AND($S348="",$T348&lt;&gt;""),"Ano 5 (falta valor unitário); ","")&amp;IF(AND($S348&lt;&gt;"",$T348=""),"Ano 5 (falta quantidade); ","")&amp;IF(AND($V348="",$W348&lt;&gt;""),"Ano 6 (falta valor unitário); ","")&amp;IF(AND($V348&lt;&gt;"",$W348=""),"Ano 6 (falta quantidade); ","")), IF(NOT(OR(AND($G348&lt;&gt;"",$H348&lt;&gt;""),AND($J348&lt;&gt;"",$K348&lt;&gt;""),AND($M348&lt;&gt;"",$N348&lt;&gt;""),AND($P348&lt;&gt;"",$Q348&lt;&gt;""),AND($S348&lt;&gt;"",$T348&lt;&gt;""),AND($V348&lt;&gt;"",$W348&lt;&gt;""))),"Informe pelo menos um ano completo com valor unitário e quantidade.",IF(AND($C348&lt;&gt;"",$E348&lt;&gt;"",LEFT(TRIM($C348),1)&lt;&gt;LEFT(TRIM($E348),1)),"Categoria e tipo estão incompatíveis.",IF(IF(OR($E348="",$F348=""),FALSE(),IFERROR(COUNTIF(INDIRECT("UNITS_"&amp;SUBSTITUTE(LEFT($E348,FIND(" ",$E348&amp;" ")-1),".","_")),$F348)=0,TRUE())),"Unidade incompatível com o tipo selecionado.",IF(OR(AND(ISNUMBER(SEARCH("comunic",LOWER($B348))),LEFT($E348,3)&lt;&gt;"4.4"),AND(ISNUMBER(SEARCH("monitor",LOWER($B348))),NOT(OR(LEFT($E348,3)="1.5",LEFT($E348,3)="2.5")))),"Revise a classificação do item conforme as regras de preenchimento.",IF(AND($B348&lt;&gt;"",OR(ISNUMBER(SEARCH("outro",LOWER($B348))),ISNUMBER(SEARCH("divers",LOWER($B348))),ISNUMBER(SEARCH("kit",LOWER($B348))),ISNUMBER(SEARCH("ferrament",LOWER($B348))),ISNUMBER(SEARCH("epi",LOWER($B348)))),NOT(OR($Z348&lt;&gt;"",$AA348&lt;&gt;""))),"Descrição muito genérica: detalhe melhor o item e registre o racional no memorial ou em anexo.",IF(AND($Y348=0,$B348&lt;&gt;"",OR($G348&lt;&gt;"",$H348&lt;&gt;"",$J348&lt;&gt;"",$K348&lt;&gt;"",$M348&lt;&gt;"",$N348&lt;&gt;"",$P348&lt;&gt;"",$Q348&lt;&gt;"",$S348&lt;&gt;"",$T348&lt;&gt;"",$V348&lt;&gt;"",$W348&lt;&gt;"")),"O item possui dados lançados, mas o total está zerado. Revise os valores informados.","")))))))))))))))</f>
        <v/>
      </c>
    </row>
    <row r="349" spans="1:35" ht="14.25" customHeight="1" x14ac:dyDescent="0.25">
      <c r="A349" s="57" t="str">
        <f t="shared" si="65"/>
        <v/>
      </c>
      <c r="B349" s="61"/>
      <c r="C349" s="61"/>
      <c r="D349" s="58"/>
      <c r="E349" s="61"/>
      <c r="F349" s="61"/>
      <c r="G349" s="272"/>
      <c r="H349" s="62"/>
      <c r="I349" s="273">
        <f t="shared" si="66"/>
        <v>0</v>
      </c>
      <c r="J349" s="272"/>
      <c r="K349" s="62"/>
      <c r="L349" s="270">
        <f t="shared" si="67"/>
        <v>0</v>
      </c>
      <c r="M349" s="272"/>
      <c r="N349" s="62"/>
      <c r="O349" s="270">
        <f t="shared" si="68"/>
        <v>0</v>
      </c>
      <c r="P349" s="272"/>
      <c r="Q349" s="62"/>
      <c r="R349" s="271">
        <f t="shared" si="69"/>
        <v>0</v>
      </c>
      <c r="S349" s="272"/>
      <c r="T349" s="62"/>
      <c r="U349" s="270">
        <f t="shared" si="70"/>
        <v>0</v>
      </c>
      <c r="V349" s="272"/>
      <c r="W349" s="62"/>
      <c r="X349" s="270">
        <f t="shared" si="71"/>
        <v>0</v>
      </c>
      <c r="Y349" s="270">
        <f t="shared" si="72"/>
        <v>0</v>
      </c>
      <c r="Z349" s="61"/>
      <c r="AA349" s="61"/>
      <c r="AB349" s="60" t="str">
        <f t="shared" si="73"/>
        <v/>
      </c>
      <c r="AC349" s="21" t="b">
        <f t="shared" si="74"/>
        <v>0</v>
      </c>
      <c r="AD349" s="21" t="b">
        <f t="shared" si="75"/>
        <v>0</v>
      </c>
      <c r="AE349" s="21" t="b">
        <f t="shared" si="76"/>
        <v>0</v>
      </c>
      <c r="AF349" s="21" t="b">
        <f ca="1">OR(AND($AC349,NOT($AD349)),AND($AC349,OR(AND($G349="",$H349&lt;&gt;""),AND($G349&lt;&gt;"",$H349=""),AND($J349="",$K349&lt;&gt;""),AND($J349&lt;&gt;"",$K349=""),AND($M349="",$N349&lt;&gt;""),AND($M349&lt;&gt;"",$N349=""),AND($P349="",$Q349&lt;&gt;""),AND($P349&lt;&gt;"",$Q349=""),AND($S349="",$T349&lt;&gt;""),AND($S349&lt;&gt;"",$T349=""),AND($V349="",$W349&lt;&gt;""),AND($V349&lt;&gt;"",$W349=""))),AND($C349&lt;&gt;"",$E349&lt;&gt;"",LEFT(TRIM($C349),1)&lt;&gt;LEFT(TRIM($E349),1)),IF(OR($E349="",$F349=""),FALSE(),IFERROR(COUNTIF(INDIRECT("UNITS_"&amp;SUBSTITUTE(LEFT($E349,FIND(" ",$E349&amp;" ")-1),".","_")),$F349)=0,TRUE())),AND($B349&lt;&gt;"",OR(ISNUMBER(SEARCH("outro",LOWER($B349))),ISNUMBER(SEARCH("divers",LOWER($B349))),ISNUMBER(SEARCH("etc",LOWER($B349))))),OR(AND(ISNUMBER(SEARCH("comunic",LOWER($B349))),LEFT($E349,3)&lt;&gt;"4.4"),AND(ISNUMBER(SEARCH("monitor",LOWER($B349))),NOT(OR(LEFT($E349,3)="1.5",LEFT($E349,3)="2.5")))),AND($B349&lt;&gt;"",OR(LEFT($C349,1)="1",LEFT($C349,1)="2"),$D349=""),AND($D349&lt;&gt;"",NOT(OR(LEFT($C349,1)="1",LEFT($C349,1)="2"))),AND($D349&lt;&gt;"",COUNTIF(' PROJETO'!$B$14:$B$16,$D349)=0),IF($D349="",FALSE(),IF(COUNTIF(' PROJETO'!$B$14:$B$16,$D349)=0,FALSE(),IFERROR(INDEX(' PROJETO'!$C$14:$C$16,MATCH($D349,' PROJETO'!$B$14:$B$16,0))&lt;&gt;"Sim",FALSE()))))</f>
        <v>0</v>
      </c>
      <c r="AG349" s="21" t="b">
        <f>AND($AC349,$Y349&gt;'CONFG.  LISTAS'!$F$4,$Z349="",$AA349="")</f>
        <v>0</v>
      </c>
      <c r="AH349" s="21" t="str">
        <f t="shared" si="77"/>
        <v/>
      </c>
      <c r="AI349" s="43" t="str">
        <f ca="1">IF(NOT($AC349),"",IF(OR($B349="",$C349="",$E349="",$F349=""),"Preencha descrição, categoria, tipo e unidade.",IF(AND($B349&lt;&gt;"",OR(LEFT($C349,1)="1",LEFT($C349,1)="2"),$D349=""),"Informe a prática de restauração para itens diretos.",IF(AND($D349&lt;&gt;"",NOT(OR(LEFT($C349,1)="1",LEFT($C349,1)="2"))),"Custos indiretos não devem pertencer a uma prática específica.",IF(AND($D349&lt;&gt;"",COUNTIF(' PROJETO'!$B$14:$B$16,$D349)=0),"Prática de restauração inválida ou não cadastrada.",IF(IF($D349="",FALSE(),IF(COUNTIF(' PROJETO'!$B$14:$B$16,$D349)=0,FALSE(),IFERROR(INDEX(' PROJETO'!$C$14:$C$16,MATCH($D349,' PROJETO'!$B$14:$B$16,0))&lt;&gt;"Sim",FALSE()))),"A prática informada no item não foi selecionada na aba Projeto.",IF(AND(MAX($I349,$L349,$O349,$R349,$U349,$X349)&gt;'CONFG.  LISTAS'!$F$4,NOT(OR($Z349&lt;&gt;"",$AA349&lt;&gt;""))),"Memorial de cálculo ou anexo obrigatório não informado para item acima do limite.",IF(OR(AND($G349&lt;&gt;"",$H349&lt;&gt;"",OR($G349&lt;=0,$H349&lt;=0)),AND($J349&lt;&gt;"",$K349&lt;&gt;"",OR($J349&lt;=0,$K349&lt;=0)),AND($M349&lt;&gt;"",$N349&lt;&gt;"",OR($M349&lt;=0,$N349&lt;=0)),AND($P349&lt;&gt;"",$Q349&lt;&gt;"",OR($P349&lt;=0,$Q349&lt;=0)),AND($S349&lt;&gt;"",$T349&lt;&gt;"",OR($S349&lt;=0,$T349&lt;=0)),AND($V349&lt;&gt;"",$W349&lt;&gt;"",OR($V349&lt;=0,$W349&lt;=0))),"Revise os valores informados: valor unitário e quantidade devem ser maiores que zero.",IF(OR(AND($G349="",$H349&lt;&gt;""),AND($G349&lt;&gt;"",$H349=""),AND($J349="",$K349&lt;&gt;""),AND($J349&lt;&gt;"",$K349=""),AND($M349="",$N349&lt;&gt;""),AND($M349&lt;&gt;"",$N349=""),AND($P349="",$Q349&lt;&gt;""),AND($P349&lt;&gt;"",$Q349=""),AND($S349="",$T349&lt;&gt;""),AND($S349&lt;&gt;"",$T349=""),AND($V349="",$W349&lt;&gt;""),AND($V349&lt;&gt;"",$W349="")),"Há ano preenchido parcialmente: "&amp;TRIM(IF(AND($G349="",$H349&lt;&gt;""),"Ano 1 (falta valor unitário); ","")&amp;IF(AND($G349&lt;&gt;"",$H349=""),"Ano 1 (falta quantidade); ","")&amp;IF(AND($J349="",$K349&lt;&gt;""),"Ano 2 (falta valor unitário); ","")&amp;IF(AND($J349&lt;&gt;"",$K349=""),"Ano 2 (falta quantidade); ","")&amp;IF(AND($M349="",$N349&lt;&gt;""),"Ano 3 (falta valor unitário); ","")&amp;IF(AND($M349&lt;&gt;"",$N349=""),"Ano 3 (falta quantidade); ","")&amp;IF(AND($P349="",$Q349&lt;&gt;""),"Ano 4 (falta valor unitário); ","")&amp;IF(AND($P349&lt;&gt;"",$Q349=""),"Ano 4 (falta quantidade); ","")&amp;IF(AND($S349="",$T349&lt;&gt;""),"Ano 5 (falta valor unitário); ","")&amp;IF(AND($S349&lt;&gt;"",$T349=""),"Ano 5 (falta quantidade); ","")&amp;IF(AND($V349="",$W349&lt;&gt;""),"Ano 6 (falta valor unitário); ","")&amp;IF(AND($V349&lt;&gt;"",$W349=""),"Ano 6 (falta quantidade); ","")), IF(NOT(OR(AND($G349&lt;&gt;"",$H349&lt;&gt;""),AND($J349&lt;&gt;"",$K349&lt;&gt;""),AND($M349&lt;&gt;"",$N349&lt;&gt;""),AND($P349&lt;&gt;"",$Q349&lt;&gt;""),AND($S349&lt;&gt;"",$T349&lt;&gt;""),AND($V349&lt;&gt;"",$W349&lt;&gt;""))),"Informe pelo menos um ano completo com valor unitário e quantidade.",IF(AND($C349&lt;&gt;"",$E349&lt;&gt;"",LEFT(TRIM($C349),1)&lt;&gt;LEFT(TRIM($E349),1)),"Categoria e tipo estão incompatíveis.",IF(IF(OR($E349="",$F349=""),FALSE(),IFERROR(COUNTIF(INDIRECT("UNITS_"&amp;SUBSTITUTE(LEFT($E349,FIND(" ",$E349&amp;" ")-1),".","_")),$F349)=0,TRUE())),"Unidade incompatível com o tipo selecionado.",IF(OR(AND(ISNUMBER(SEARCH("comunic",LOWER($B349))),LEFT($E349,3)&lt;&gt;"4.4"),AND(ISNUMBER(SEARCH("monitor",LOWER($B349))),NOT(OR(LEFT($E349,3)="1.5",LEFT($E349,3)="2.5")))),"Revise a classificação do item conforme as regras de preenchimento.",IF(AND($B349&lt;&gt;"",OR(ISNUMBER(SEARCH("outro",LOWER($B349))),ISNUMBER(SEARCH("divers",LOWER($B349))),ISNUMBER(SEARCH("kit",LOWER($B349))),ISNUMBER(SEARCH("ferrament",LOWER($B349))),ISNUMBER(SEARCH("epi",LOWER($B349)))),NOT(OR($Z349&lt;&gt;"",$AA349&lt;&gt;""))),"Descrição muito genérica: detalhe melhor o item e registre o racional no memorial ou em anexo.",IF(AND($Y349=0,$B349&lt;&gt;"",OR($G349&lt;&gt;"",$H349&lt;&gt;"",$J349&lt;&gt;"",$K349&lt;&gt;"",$M349&lt;&gt;"",$N349&lt;&gt;"",$P349&lt;&gt;"",$Q349&lt;&gt;"",$S349&lt;&gt;"",$T349&lt;&gt;"",$V349&lt;&gt;"",$W349&lt;&gt;"")),"O item possui dados lançados, mas o total está zerado. Revise os valores informados.","")))))))))))))))</f>
        <v/>
      </c>
    </row>
    <row r="350" spans="1:35" ht="14.25" customHeight="1" x14ac:dyDescent="0.25">
      <c r="A350" s="57" t="str">
        <f t="shared" si="65"/>
        <v/>
      </c>
      <c r="B350" s="58"/>
      <c r="C350" s="58"/>
      <c r="D350" s="58"/>
      <c r="E350" s="58"/>
      <c r="F350" s="58"/>
      <c r="G350" s="269"/>
      <c r="H350" s="59"/>
      <c r="I350" s="273">
        <f t="shared" si="66"/>
        <v>0</v>
      </c>
      <c r="J350" s="269"/>
      <c r="K350" s="59"/>
      <c r="L350" s="270">
        <f t="shared" si="67"/>
        <v>0</v>
      </c>
      <c r="M350" s="269"/>
      <c r="N350" s="59"/>
      <c r="O350" s="270">
        <f t="shared" si="68"/>
        <v>0</v>
      </c>
      <c r="P350" s="269"/>
      <c r="Q350" s="59"/>
      <c r="R350" s="271">
        <f t="shared" si="69"/>
        <v>0</v>
      </c>
      <c r="S350" s="269"/>
      <c r="T350" s="59"/>
      <c r="U350" s="270">
        <f t="shared" si="70"/>
        <v>0</v>
      </c>
      <c r="V350" s="269"/>
      <c r="W350" s="59"/>
      <c r="X350" s="270">
        <f t="shared" si="71"/>
        <v>0</v>
      </c>
      <c r="Y350" s="270">
        <f t="shared" si="72"/>
        <v>0</v>
      </c>
      <c r="Z350" s="58"/>
      <c r="AA350" s="58"/>
      <c r="AB350" s="60" t="str">
        <f t="shared" si="73"/>
        <v/>
      </c>
      <c r="AC350" s="21" t="b">
        <f t="shared" si="74"/>
        <v>0</v>
      </c>
      <c r="AD350" s="21" t="b">
        <f t="shared" si="75"/>
        <v>0</v>
      </c>
      <c r="AE350" s="21" t="b">
        <f t="shared" si="76"/>
        <v>0</v>
      </c>
      <c r="AF350" s="21" t="b">
        <f ca="1">OR(AND($AC350,NOT($AD350)),AND($AC350,OR(AND($G350="",$H350&lt;&gt;""),AND($G350&lt;&gt;"",$H350=""),AND($J350="",$K350&lt;&gt;""),AND($J350&lt;&gt;"",$K350=""),AND($M350="",$N350&lt;&gt;""),AND($M350&lt;&gt;"",$N350=""),AND($P350="",$Q350&lt;&gt;""),AND($P350&lt;&gt;"",$Q350=""),AND($S350="",$T350&lt;&gt;""),AND($S350&lt;&gt;"",$T350=""),AND($V350="",$W350&lt;&gt;""),AND($V350&lt;&gt;"",$W350=""))),AND($C350&lt;&gt;"",$E350&lt;&gt;"",LEFT(TRIM($C350),1)&lt;&gt;LEFT(TRIM($E350),1)),IF(OR($E350="",$F350=""),FALSE(),IFERROR(COUNTIF(INDIRECT("UNITS_"&amp;SUBSTITUTE(LEFT($E350,FIND(" ",$E350&amp;" ")-1),".","_")),$F350)=0,TRUE())),AND($B350&lt;&gt;"",OR(ISNUMBER(SEARCH("outro",LOWER($B350))),ISNUMBER(SEARCH("divers",LOWER($B350))),ISNUMBER(SEARCH("etc",LOWER($B350))))),OR(AND(ISNUMBER(SEARCH("comunic",LOWER($B350))),LEFT($E350,3)&lt;&gt;"4.4"),AND(ISNUMBER(SEARCH("monitor",LOWER($B350))),NOT(OR(LEFT($E350,3)="1.5",LEFT($E350,3)="2.5")))),AND($B350&lt;&gt;"",OR(LEFT($C350,1)="1",LEFT($C350,1)="2"),$D350=""),AND($D350&lt;&gt;"",NOT(OR(LEFT($C350,1)="1",LEFT($C350,1)="2"))),AND($D350&lt;&gt;"",COUNTIF(' PROJETO'!$B$14:$B$16,$D350)=0),IF($D350="",FALSE(),IF(COUNTIF(' PROJETO'!$B$14:$B$16,$D350)=0,FALSE(),IFERROR(INDEX(' PROJETO'!$C$14:$C$16,MATCH($D350,' PROJETO'!$B$14:$B$16,0))&lt;&gt;"Sim",FALSE()))))</f>
        <v>0</v>
      </c>
      <c r="AG350" s="21" t="b">
        <f>AND($AC350,$Y350&gt;'CONFG.  LISTAS'!$F$4,$Z350="",$AA350="")</f>
        <v>0</v>
      </c>
      <c r="AH350" s="21" t="str">
        <f t="shared" si="77"/>
        <v/>
      </c>
      <c r="AI350" s="43" t="str">
        <f ca="1">IF(NOT($AC350),"",IF(OR($B350="",$C350="",$E350="",$F350=""),"Preencha descrição, categoria, tipo e unidade.",IF(AND($B350&lt;&gt;"",OR(LEFT($C350,1)="1",LEFT($C350,1)="2"),$D350=""),"Informe a prática de restauração para itens diretos.",IF(AND($D350&lt;&gt;"",NOT(OR(LEFT($C350,1)="1",LEFT($C350,1)="2"))),"Custos indiretos não devem pertencer a uma prática específica.",IF(AND($D350&lt;&gt;"",COUNTIF(' PROJETO'!$B$14:$B$16,$D350)=0),"Prática de restauração inválida ou não cadastrada.",IF(IF($D350="",FALSE(),IF(COUNTIF(' PROJETO'!$B$14:$B$16,$D350)=0,FALSE(),IFERROR(INDEX(' PROJETO'!$C$14:$C$16,MATCH($D350,' PROJETO'!$B$14:$B$16,0))&lt;&gt;"Sim",FALSE()))),"A prática informada no item não foi selecionada na aba Projeto.",IF(AND(MAX($I350,$L350,$O350,$R350,$U350,$X350)&gt;'CONFG.  LISTAS'!$F$4,NOT(OR($Z350&lt;&gt;"",$AA350&lt;&gt;""))),"Memorial de cálculo ou anexo obrigatório não informado para item acima do limite.",IF(OR(AND($G350&lt;&gt;"",$H350&lt;&gt;"",OR($G350&lt;=0,$H350&lt;=0)),AND($J350&lt;&gt;"",$K350&lt;&gt;"",OR($J350&lt;=0,$K350&lt;=0)),AND($M350&lt;&gt;"",$N350&lt;&gt;"",OR($M350&lt;=0,$N350&lt;=0)),AND($P350&lt;&gt;"",$Q350&lt;&gt;"",OR($P350&lt;=0,$Q350&lt;=0)),AND($S350&lt;&gt;"",$T350&lt;&gt;"",OR($S350&lt;=0,$T350&lt;=0)),AND($V350&lt;&gt;"",$W350&lt;&gt;"",OR($V350&lt;=0,$W350&lt;=0))),"Revise os valores informados: valor unitário e quantidade devem ser maiores que zero.",IF(OR(AND($G350="",$H350&lt;&gt;""),AND($G350&lt;&gt;"",$H350=""),AND($J350="",$K350&lt;&gt;""),AND($J350&lt;&gt;"",$K350=""),AND($M350="",$N350&lt;&gt;""),AND($M350&lt;&gt;"",$N350=""),AND($P350="",$Q350&lt;&gt;""),AND($P350&lt;&gt;"",$Q350=""),AND($S350="",$T350&lt;&gt;""),AND($S350&lt;&gt;"",$T350=""),AND($V350="",$W350&lt;&gt;""),AND($V350&lt;&gt;"",$W350="")),"Há ano preenchido parcialmente: "&amp;TRIM(IF(AND($G350="",$H350&lt;&gt;""),"Ano 1 (falta valor unitário); ","")&amp;IF(AND($G350&lt;&gt;"",$H350=""),"Ano 1 (falta quantidade); ","")&amp;IF(AND($J350="",$K350&lt;&gt;""),"Ano 2 (falta valor unitário); ","")&amp;IF(AND($J350&lt;&gt;"",$K350=""),"Ano 2 (falta quantidade); ","")&amp;IF(AND($M350="",$N350&lt;&gt;""),"Ano 3 (falta valor unitário); ","")&amp;IF(AND($M350&lt;&gt;"",$N350=""),"Ano 3 (falta quantidade); ","")&amp;IF(AND($P350="",$Q350&lt;&gt;""),"Ano 4 (falta valor unitário); ","")&amp;IF(AND($P350&lt;&gt;"",$Q350=""),"Ano 4 (falta quantidade); ","")&amp;IF(AND($S350="",$T350&lt;&gt;""),"Ano 5 (falta valor unitário); ","")&amp;IF(AND($S350&lt;&gt;"",$T350=""),"Ano 5 (falta quantidade); ","")&amp;IF(AND($V350="",$W350&lt;&gt;""),"Ano 6 (falta valor unitário); ","")&amp;IF(AND($V350&lt;&gt;"",$W350=""),"Ano 6 (falta quantidade); ","")), IF(NOT(OR(AND($G350&lt;&gt;"",$H350&lt;&gt;""),AND($J350&lt;&gt;"",$K350&lt;&gt;""),AND($M350&lt;&gt;"",$N350&lt;&gt;""),AND($P350&lt;&gt;"",$Q350&lt;&gt;""),AND($S350&lt;&gt;"",$T350&lt;&gt;""),AND($V350&lt;&gt;"",$W350&lt;&gt;""))),"Informe pelo menos um ano completo com valor unitário e quantidade.",IF(AND($C350&lt;&gt;"",$E350&lt;&gt;"",LEFT(TRIM($C350),1)&lt;&gt;LEFT(TRIM($E350),1)),"Categoria e tipo estão incompatíveis.",IF(IF(OR($E350="",$F350=""),FALSE(),IFERROR(COUNTIF(INDIRECT("UNITS_"&amp;SUBSTITUTE(LEFT($E350,FIND(" ",$E350&amp;" ")-1),".","_")),$F350)=0,TRUE())),"Unidade incompatível com o tipo selecionado.",IF(OR(AND(ISNUMBER(SEARCH("comunic",LOWER($B350))),LEFT($E350,3)&lt;&gt;"4.4"),AND(ISNUMBER(SEARCH("monitor",LOWER($B350))),NOT(OR(LEFT($E350,3)="1.5",LEFT($E350,3)="2.5")))),"Revise a classificação do item conforme as regras de preenchimento.",IF(AND($B350&lt;&gt;"",OR(ISNUMBER(SEARCH("outro",LOWER($B350))),ISNUMBER(SEARCH("divers",LOWER($B350))),ISNUMBER(SEARCH("kit",LOWER($B350))),ISNUMBER(SEARCH("ferrament",LOWER($B350))),ISNUMBER(SEARCH("epi",LOWER($B350)))),NOT(OR($Z350&lt;&gt;"",$AA350&lt;&gt;""))),"Descrição muito genérica: detalhe melhor o item e registre o racional no memorial ou em anexo.",IF(AND($Y350=0,$B350&lt;&gt;"",OR($G350&lt;&gt;"",$H350&lt;&gt;"",$J350&lt;&gt;"",$K350&lt;&gt;"",$M350&lt;&gt;"",$N350&lt;&gt;"",$P350&lt;&gt;"",$Q350&lt;&gt;"",$S350&lt;&gt;"",$T350&lt;&gt;"",$V350&lt;&gt;"",$W350&lt;&gt;"")),"O item possui dados lançados, mas o total está zerado. Revise os valores informados.","")))))))))))))))</f>
        <v/>
      </c>
    </row>
    <row r="351" spans="1:35" ht="14.25" customHeight="1" x14ac:dyDescent="0.25">
      <c r="A351" s="57" t="str">
        <f t="shared" si="65"/>
        <v/>
      </c>
      <c r="B351" s="61"/>
      <c r="C351" s="61"/>
      <c r="D351" s="58"/>
      <c r="E351" s="61"/>
      <c r="F351" s="61"/>
      <c r="G351" s="272"/>
      <c r="H351" s="62"/>
      <c r="I351" s="273">
        <f t="shared" si="66"/>
        <v>0</v>
      </c>
      <c r="J351" s="272"/>
      <c r="K351" s="62"/>
      <c r="L351" s="270">
        <f t="shared" si="67"/>
        <v>0</v>
      </c>
      <c r="M351" s="272"/>
      <c r="N351" s="62"/>
      <c r="O351" s="270">
        <f t="shared" si="68"/>
        <v>0</v>
      </c>
      <c r="P351" s="272"/>
      <c r="Q351" s="62"/>
      <c r="R351" s="271">
        <f t="shared" si="69"/>
        <v>0</v>
      </c>
      <c r="S351" s="272"/>
      <c r="T351" s="62"/>
      <c r="U351" s="270">
        <f t="shared" si="70"/>
        <v>0</v>
      </c>
      <c r="V351" s="272"/>
      <c r="W351" s="62"/>
      <c r="X351" s="270">
        <f t="shared" si="71"/>
        <v>0</v>
      </c>
      <c r="Y351" s="270">
        <f t="shared" si="72"/>
        <v>0</v>
      </c>
      <c r="Z351" s="61"/>
      <c r="AA351" s="61"/>
      <c r="AB351" s="60" t="str">
        <f t="shared" si="73"/>
        <v/>
      </c>
      <c r="AC351" s="21" t="b">
        <f t="shared" si="74"/>
        <v>0</v>
      </c>
      <c r="AD351" s="21" t="b">
        <f t="shared" si="75"/>
        <v>0</v>
      </c>
      <c r="AE351" s="21" t="b">
        <f t="shared" si="76"/>
        <v>0</v>
      </c>
      <c r="AF351" s="21" t="b">
        <f ca="1">OR(AND($AC351,NOT($AD351)),AND($AC351,OR(AND($G351="",$H351&lt;&gt;""),AND($G351&lt;&gt;"",$H351=""),AND($J351="",$K351&lt;&gt;""),AND($J351&lt;&gt;"",$K351=""),AND($M351="",$N351&lt;&gt;""),AND($M351&lt;&gt;"",$N351=""),AND($P351="",$Q351&lt;&gt;""),AND($P351&lt;&gt;"",$Q351=""),AND($S351="",$T351&lt;&gt;""),AND($S351&lt;&gt;"",$T351=""),AND($V351="",$W351&lt;&gt;""),AND($V351&lt;&gt;"",$W351=""))),AND($C351&lt;&gt;"",$E351&lt;&gt;"",LEFT(TRIM($C351),1)&lt;&gt;LEFT(TRIM($E351),1)),IF(OR($E351="",$F351=""),FALSE(),IFERROR(COUNTIF(INDIRECT("UNITS_"&amp;SUBSTITUTE(LEFT($E351,FIND(" ",$E351&amp;" ")-1),".","_")),$F351)=0,TRUE())),AND($B351&lt;&gt;"",OR(ISNUMBER(SEARCH("outro",LOWER($B351))),ISNUMBER(SEARCH("divers",LOWER($B351))),ISNUMBER(SEARCH("etc",LOWER($B351))))),OR(AND(ISNUMBER(SEARCH("comunic",LOWER($B351))),LEFT($E351,3)&lt;&gt;"4.4"),AND(ISNUMBER(SEARCH("monitor",LOWER($B351))),NOT(OR(LEFT($E351,3)="1.5",LEFT($E351,3)="2.5")))),AND($B351&lt;&gt;"",OR(LEFT($C351,1)="1",LEFT($C351,1)="2"),$D351=""),AND($D351&lt;&gt;"",NOT(OR(LEFT($C351,1)="1",LEFT($C351,1)="2"))),AND($D351&lt;&gt;"",COUNTIF(' PROJETO'!$B$14:$B$16,$D351)=0),IF($D351="",FALSE(),IF(COUNTIF(' PROJETO'!$B$14:$B$16,$D351)=0,FALSE(),IFERROR(INDEX(' PROJETO'!$C$14:$C$16,MATCH($D351,' PROJETO'!$B$14:$B$16,0))&lt;&gt;"Sim",FALSE()))))</f>
        <v>0</v>
      </c>
      <c r="AG351" s="21" t="b">
        <f>AND($AC351,$Y351&gt;'CONFG.  LISTAS'!$F$4,$Z351="",$AA351="")</f>
        <v>0</v>
      </c>
      <c r="AH351" s="21" t="str">
        <f t="shared" si="77"/>
        <v/>
      </c>
      <c r="AI351" s="43" t="str">
        <f ca="1">IF(NOT($AC351),"",IF(OR($B351="",$C351="",$E351="",$F351=""),"Preencha descrição, categoria, tipo e unidade.",IF(AND($B351&lt;&gt;"",OR(LEFT($C351,1)="1",LEFT($C351,1)="2"),$D351=""),"Informe a prática de restauração para itens diretos.",IF(AND($D351&lt;&gt;"",NOT(OR(LEFT($C351,1)="1",LEFT($C351,1)="2"))),"Custos indiretos não devem pertencer a uma prática específica.",IF(AND($D351&lt;&gt;"",COUNTIF(' PROJETO'!$B$14:$B$16,$D351)=0),"Prática de restauração inválida ou não cadastrada.",IF(IF($D351="",FALSE(),IF(COUNTIF(' PROJETO'!$B$14:$B$16,$D351)=0,FALSE(),IFERROR(INDEX(' PROJETO'!$C$14:$C$16,MATCH($D351,' PROJETO'!$B$14:$B$16,0))&lt;&gt;"Sim",FALSE()))),"A prática informada no item não foi selecionada na aba Projeto.",IF(AND(MAX($I351,$L351,$O351,$R351,$U351,$X351)&gt;'CONFG.  LISTAS'!$F$4,NOT(OR($Z351&lt;&gt;"",$AA351&lt;&gt;""))),"Memorial de cálculo ou anexo obrigatório não informado para item acima do limite.",IF(OR(AND($G351&lt;&gt;"",$H351&lt;&gt;"",OR($G351&lt;=0,$H351&lt;=0)),AND($J351&lt;&gt;"",$K351&lt;&gt;"",OR($J351&lt;=0,$K351&lt;=0)),AND($M351&lt;&gt;"",$N351&lt;&gt;"",OR($M351&lt;=0,$N351&lt;=0)),AND($P351&lt;&gt;"",$Q351&lt;&gt;"",OR($P351&lt;=0,$Q351&lt;=0)),AND($S351&lt;&gt;"",$T351&lt;&gt;"",OR($S351&lt;=0,$T351&lt;=0)),AND($V351&lt;&gt;"",$W351&lt;&gt;"",OR($V351&lt;=0,$W351&lt;=0))),"Revise os valores informados: valor unitário e quantidade devem ser maiores que zero.",IF(OR(AND($G351="",$H351&lt;&gt;""),AND($G351&lt;&gt;"",$H351=""),AND($J351="",$K351&lt;&gt;""),AND($J351&lt;&gt;"",$K351=""),AND($M351="",$N351&lt;&gt;""),AND($M351&lt;&gt;"",$N351=""),AND($P351="",$Q351&lt;&gt;""),AND($P351&lt;&gt;"",$Q351=""),AND($S351="",$T351&lt;&gt;""),AND($S351&lt;&gt;"",$T351=""),AND($V351="",$W351&lt;&gt;""),AND($V351&lt;&gt;"",$W351="")),"Há ano preenchido parcialmente: "&amp;TRIM(IF(AND($G351="",$H351&lt;&gt;""),"Ano 1 (falta valor unitário); ","")&amp;IF(AND($G351&lt;&gt;"",$H351=""),"Ano 1 (falta quantidade); ","")&amp;IF(AND($J351="",$K351&lt;&gt;""),"Ano 2 (falta valor unitário); ","")&amp;IF(AND($J351&lt;&gt;"",$K351=""),"Ano 2 (falta quantidade); ","")&amp;IF(AND($M351="",$N351&lt;&gt;""),"Ano 3 (falta valor unitário); ","")&amp;IF(AND($M351&lt;&gt;"",$N351=""),"Ano 3 (falta quantidade); ","")&amp;IF(AND($P351="",$Q351&lt;&gt;""),"Ano 4 (falta valor unitário); ","")&amp;IF(AND($P351&lt;&gt;"",$Q351=""),"Ano 4 (falta quantidade); ","")&amp;IF(AND($S351="",$T351&lt;&gt;""),"Ano 5 (falta valor unitário); ","")&amp;IF(AND($S351&lt;&gt;"",$T351=""),"Ano 5 (falta quantidade); ","")&amp;IF(AND($V351="",$W351&lt;&gt;""),"Ano 6 (falta valor unitário); ","")&amp;IF(AND($V351&lt;&gt;"",$W351=""),"Ano 6 (falta quantidade); ","")), IF(NOT(OR(AND($G351&lt;&gt;"",$H351&lt;&gt;""),AND($J351&lt;&gt;"",$K351&lt;&gt;""),AND($M351&lt;&gt;"",$N351&lt;&gt;""),AND($P351&lt;&gt;"",$Q351&lt;&gt;""),AND($S351&lt;&gt;"",$T351&lt;&gt;""),AND($V351&lt;&gt;"",$W351&lt;&gt;""))),"Informe pelo menos um ano completo com valor unitário e quantidade.",IF(AND($C351&lt;&gt;"",$E351&lt;&gt;"",LEFT(TRIM($C351),1)&lt;&gt;LEFT(TRIM($E351),1)),"Categoria e tipo estão incompatíveis.",IF(IF(OR($E351="",$F351=""),FALSE(),IFERROR(COUNTIF(INDIRECT("UNITS_"&amp;SUBSTITUTE(LEFT($E351,FIND(" ",$E351&amp;" ")-1),".","_")),$F351)=0,TRUE())),"Unidade incompatível com o tipo selecionado.",IF(OR(AND(ISNUMBER(SEARCH("comunic",LOWER($B351))),LEFT($E351,3)&lt;&gt;"4.4"),AND(ISNUMBER(SEARCH("monitor",LOWER($B351))),NOT(OR(LEFT($E351,3)="1.5",LEFT($E351,3)="2.5")))),"Revise a classificação do item conforme as regras de preenchimento.",IF(AND($B351&lt;&gt;"",OR(ISNUMBER(SEARCH("outro",LOWER($B351))),ISNUMBER(SEARCH("divers",LOWER($B351))),ISNUMBER(SEARCH("kit",LOWER($B351))),ISNUMBER(SEARCH("ferrament",LOWER($B351))),ISNUMBER(SEARCH("epi",LOWER($B351)))),NOT(OR($Z351&lt;&gt;"",$AA351&lt;&gt;""))),"Descrição muito genérica: detalhe melhor o item e registre o racional no memorial ou em anexo.",IF(AND($Y351=0,$B351&lt;&gt;"",OR($G351&lt;&gt;"",$H351&lt;&gt;"",$J351&lt;&gt;"",$K351&lt;&gt;"",$M351&lt;&gt;"",$N351&lt;&gt;"",$P351&lt;&gt;"",$Q351&lt;&gt;"",$S351&lt;&gt;"",$T351&lt;&gt;"",$V351&lt;&gt;"",$W351&lt;&gt;"")),"O item possui dados lançados, mas o total está zerado. Revise os valores informados.","")))))))))))))))</f>
        <v/>
      </c>
    </row>
    <row r="352" spans="1:35" ht="14.25" customHeight="1" x14ac:dyDescent="0.25">
      <c r="A352" s="57" t="str">
        <f t="shared" si="65"/>
        <v/>
      </c>
      <c r="B352" s="58"/>
      <c r="C352" s="58"/>
      <c r="D352" s="58"/>
      <c r="E352" s="58"/>
      <c r="F352" s="58"/>
      <c r="G352" s="269"/>
      <c r="H352" s="59"/>
      <c r="I352" s="273">
        <f t="shared" si="66"/>
        <v>0</v>
      </c>
      <c r="J352" s="269"/>
      <c r="K352" s="59"/>
      <c r="L352" s="270">
        <f t="shared" si="67"/>
        <v>0</v>
      </c>
      <c r="M352" s="269"/>
      <c r="N352" s="59"/>
      <c r="O352" s="270">
        <f t="shared" si="68"/>
        <v>0</v>
      </c>
      <c r="P352" s="269"/>
      <c r="Q352" s="59"/>
      <c r="R352" s="271">
        <f t="shared" si="69"/>
        <v>0</v>
      </c>
      <c r="S352" s="269"/>
      <c r="T352" s="59"/>
      <c r="U352" s="270">
        <f t="shared" si="70"/>
        <v>0</v>
      </c>
      <c r="V352" s="269"/>
      <c r="W352" s="59"/>
      <c r="X352" s="270">
        <f t="shared" si="71"/>
        <v>0</v>
      </c>
      <c r="Y352" s="270">
        <f t="shared" si="72"/>
        <v>0</v>
      </c>
      <c r="Z352" s="58"/>
      <c r="AA352" s="58"/>
      <c r="AB352" s="60" t="str">
        <f t="shared" si="73"/>
        <v/>
      </c>
      <c r="AC352" s="21" t="b">
        <f t="shared" si="74"/>
        <v>0</v>
      </c>
      <c r="AD352" s="21" t="b">
        <f t="shared" si="75"/>
        <v>0</v>
      </c>
      <c r="AE352" s="21" t="b">
        <f t="shared" si="76"/>
        <v>0</v>
      </c>
      <c r="AF352" s="21" t="b">
        <f ca="1">OR(AND($AC352,NOT($AD352)),AND($AC352,OR(AND($G352="",$H352&lt;&gt;""),AND($G352&lt;&gt;"",$H352=""),AND($J352="",$K352&lt;&gt;""),AND($J352&lt;&gt;"",$K352=""),AND($M352="",$N352&lt;&gt;""),AND($M352&lt;&gt;"",$N352=""),AND($P352="",$Q352&lt;&gt;""),AND($P352&lt;&gt;"",$Q352=""),AND($S352="",$T352&lt;&gt;""),AND($S352&lt;&gt;"",$T352=""),AND($V352="",$W352&lt;&gt;""),AND($V352&lt;&gt;"",$W352=""))),AND($C352&lt;&gt;"",$E352&lt;&gt;"",LEFT(TRIM($C352),1)&lt;&gt;LEFT(TRIM($E352),1)),IF(OR($E352="",$F352=""),FALSE(),IFERROR(COUNTIF(INDIRECT("UNITS_"&amp;SUBSTITUTE(LEFT($E352,FIND(" ",$E352&amp;" ")-1),".","_")),$F352)=0,TRUE())),AND($B352&lt;&gt;"",OR(ISNUMBER(SEARCH("outro",LOWER($B352))),ISNUMBER(SEARCH("divers",LOWER($B352))),ISNUMBER(SEARCH("etc",LOWER($B352))))),OR(AND(ISNUMBER(SEARCH("comunic",LOWER($B352))),LEFT($E352,3)&lt;&gt;"4.4"),AND(ISNUMBER(SEARCH("monitor",LOWER($B352))),NOT(OR(LEFT($E352,3)="1.5",LEFT($E352,3)="2.5")))),AND($B352&lt;&gt;"",OR(LEFT($C352,1)="1",LEFT($C352,1)="2"),$D352=""),AND($D352&lt;&gt;"",NOT(OR(LEFT($C352,1)="1",LEFT($C352,1)="2"))),AND($D352&lt;&gt;"",COUNTIF(' PROJETO'!$B$14:$B$16,$D352)=0),IF($D352="",FALSE(),IF(COUNTIF(' PROJETO'!$B$14:$B$16,$D352)=0,FALSE(),IFERROR(INDEX(' PROJETO'!$C$14:$C$16,MATCH($D352,' PROJETO'!$B$14:$B$16,0))&lt;&gt;"Sim",FALSE()))))</f>
        <v>0</v>
      </c>
      <c r="AG352" s="21" t="b">
        <f>AND($AC352,$Y352&gt;'CONFG.  LISTAS'!$F$4,$Z352="",$AA352="")</f>
        <v>0</v>
      </c>
      <c r="AH352" s="21" t="str">
        <f t="shared" si="77"/>
        <v/>
      </c>
      <c r="AI352" s="43" t="str">
        <f ca="1">IF(NOT($AC352),"",IF(OR($B352="",$C352="",$E352="",$F352=""),"Preencha descrição, categoria, tipo e unidade.",IF(AND($B352&lt;&gt;"",OR(LEFT($C352,1)="1",LEFT($C352,1)="2"),$D352=""),"Informe a prática de restauração para itens diretos.",IF(AND($D352&lt;&gt;"",NOT(OR(LEFT($C352,1)="1",LEFT($C352,1)="2"))),"Custos indiretos não devem pertencer a uma prática específica.",IF(AND($D352&lt;&gt;"",COUNTIF(' PROJETO'!$B$14:$B$16,$D352)=0),"Prática de restauração inválida ou não cadastrada.",IF(IF($D352="",FALSE(),IF(COUNTIF(' PROJETO'!$B$14:$B$16,$D352)=0,FALSE(),IFERROR(INDEX(' PROJETO'!$C$14:$C$16,MATCH($D352,' PROJETO'!$B$14:$B$16,0))&lt;&gt;"Sim",FALSE()))),"A prática informada no item não foi selecionada na aba Projeto.",IF(AND(MAX($I352,$L352,$O352,$R352,$U352,$X352)&gt;'CONFG.  LISTAS'!$F$4,NOT(OR($Z352&lt;&gt;"",$AA352&lt;&gt;""))),"Memorial de cálculo ou anexo obrigatório não informado para item acima do limite.",IF(OR(AND($G352&lt;&gt;"",$H352&lt;&gt;"",OR($G352&lt;=0,$H352&lt;=0)),AND($J352&lt;&gt;"",$K352&lt;&gt;"",OR($J352&lt;=0,$K352&lt;=0)),AND($M352&lt;&gt;"",$N352&lt;&gt;"",OR($M352&lt;=0,$N352&lt;=0)),AND($P352&lt;&gt;"",$Q352&lt;&gt;"",OR($P352&lt;=0,$Q352&lt;=0)),AND($S352&lt;&gt;"",$T352&lt;&gt;"",OR($S352&lt;=0,$T352&lt;=0)),AND($V352&lt;&gt;"",$W352&lt;&gt;"",OR($V352&lt;=0,$W352&lt;=0))),"Revise os valores informados: valor unitário e quantidade devem ser maiores que zero.",IF(OR(AND($G352="",$H352&lt;&gt;""),AND($G352&lt;&gt;"",$H352=""),AND($J352="",$K352&lt;&gt;""),AND($J352&lt;&gt;"",$K352=""),AND($M352="",$N352&lt;&gt;""),AND($M352&lt;&gt;"",$N352=""),AND($P352="",$Q352&lt;&gt;""),AND($P352&lt;&gt;"",$Q352=""),AND($S352="",$T352&lt;&gt;""),AND($S352&lt;&gt;"",$T352=""),AND($V352="",$W352&lt;&gt;""),AND($V352&lt;&gt;"",$W352="")),"Há ano preenchido parcialmente: "&amp;TRIM(IF(AND($G352="",$H352&lt;&gt;""),"Ano 1 (falta valor unitário); ","")&amp;IF(AND($G352&lt;&gt;"",$H352=""),"Ano 1 (falta quantidade); ","")&amp;IF(AND($J352="",$K352&lt;&gt;""),"Ano 2 (falta valor unitário); ","")&amp;IF(AND($J352&lt;&gt;"",$K352=""),"Ano 2 (falta quantidade); ","")&amp;IF(AND($M352="",$N352&lt;&gt;""),"Ano 3 (falta valor unitário); ","")&amp;IF(AND($M352&lt;&gt;"",$N352=""),"Ano 3 (falta quantidade); ","")&amp;IF(AND($P352="",$Q352&lt;&gt;""),"Ano 4 (falta valor unitário); ","")&amp;IF(AND($P352&lt;&gt;"",$Q352=""),"Ano 4 (falta quantidade); ","")&amp;IF(AND($S352="",$T352&lt;&gt;""),"Ano 5 (falta valor unitário); ","")&amp;IF(AND($S352&lt;&gt;"",$T352=""),"Ano 5 (falta quantidade); ","")&amp;IF(AND($V352="",$W352&lt;&gt;""),"Ano 6 (falta valor unitário); ","")&amp;IF(AND($V352&lt;&gt;"",$W352=""),"Ano 6 (falta quantidade); ","")), IF(NOT(OR(AND($G352&lt;&gt;"",$H352&lt;&gt;""),AND($J352&lt;&gt;"",$K352&lt;&gt;""),AND($M352&lt;&gt;"",$N352&lt;&gt;""),AND($P352&lt;&gt;"",$Q352&lt;&gt;""),AND($S352&lt;&gt;"",$T352&lt;&gt;""),AND($V352&lt;&gt;"",$W352&lt;&gt;""))),"Informe pelo menos um ano completo com valor unitário e quantidade.",IF(AND($C352&lt;&gt;"",$E352&lt;&gt;"",LEFT(TRIM($C352),1)&lt;&gt;LEFT(TRIM($E352),1)),"Categoria e tipo estão incompatíveis.",IF(IF(OR($E352="",$F352=""),FALSE(),IFERROR(COUNTIF(INDIRECT("UNITS_"&amp;SUBSTITUTE(LEFT($E352,FIND(" ",$E352&amp;" ")-1),".","_")),$F352)=0,TRUE())),"Unidade incompatível com o tipo selecionado.",IF(OR(AND(ISNUMBER(SEARCH("comunic",LOWER($B352))),LEFT($E352,3)&lt;&gt;"4.4"),AND(ISNUMBER(SEARCH("monitor",LOWER($B352))),NOT(OR(LEFT($E352,3)="1.5",LEFT($E352,3)="2.5")))),"Revise a classificação do item conforme as regras de preenchimento.",IF(AND($B352&lt;&gt;"",OR(ISNUMBER(SEARCH("outro",LOWER($B352))),ISNUMBER(SEARCH("divers",LOWER($B352))),ISNUMBER(SEARCH("kit",LOWER($B352))),ISNUMBER(SEARCH("ferrament",LOWER($B352))),ISNUMBER(SEARCH("epi",LOWER($B352)))),NOT(OR($Z352&lt;&gt;"",$AA352&lt;&gt;""))),"Descrição muito genérica: detalhe melhor o item e registre o racional no memorial ou em anexo.",IF(AND($Y352=0,$B352&lt;&gt;"",OR($G352&lt;&gt;"",$H352&lt;&gt;"",$J352&lt;&gt;"",$K352&lt;&gt;"",$M352&lt;&gt;"",$N352&lt;&gt;"",$P352&lt;&gt;"",$Q352&lt;&gt;"",$S352&lt;&gt;"",$T352&lt;&gt;"",$V352&lt;&gt;"",$W352&lt;&gt;"")),"O item possui dados lançados, mas o total está zerado. Revise os valores informados.","")))))))))))))))</f>
        <v/>
      </c>
    </row>
    <row r="353" spans="1:35" ht="14.25" customHeight="1" x14ac:dyDescent="0.25">
      <c r="A353" s="57" t="str">
        <f t="shared" si="65"/>
        <v/>
      </c>
      <c r="B353" s="61"/>
      <c r="C353" s="61"/>
      <c r="D353" s="58"/>
      <c r="E353" s="61"/>
      <c r="F353" s="61"/>
      <c r="G353" s="272"/>
      <c r="H353" s="62"/>
      <c r="I353" s="273">
        <f t="shared" si="66"/>
        <v>0</v>
      </c>
      <c r="J353" s="272"/>
      <c r="K353" s="62"/>
      <c r="L353" s="270">
        <f t="shared" si="67"/>
        <v>0</v>
      </c>
      <c r="M353" s="272"/>
      <c r="N353" s="62"/>
      <c r="O353" s="270">
        <f t="shared" si="68"/>
        <v>0</v>
      </c>
      <c r="P353" s="272"/>
      <c r="Q353" s="62"/>
      <c r="R353" s="271">
        <f t="shared" si="69"/>
        <v>0</v>
      </c>
      <c r="S353" s="272"/>
      <c r="T353" s="62"/>
      <c r="U353" s="270">
        <f t="shared" si="70"/>
        <v>0</v>
      </c>
      <c r="V353" s="272"/>
      <c r="W353" s="62"/>
      <c r="X353" s="270">
        <f t="shared" si="71"/>
        <v>0</v>
      </c>
      <c r="Y353" s="270">
        <f t="shared" si="72"/>
        <v>0</v>
      </c>
      <c r="Z353" s="61"/>
      <c r="AA353" s="61"/>
      <c r="AB353" s="60" t="str">
        <f t="shared" si="73"/>
        <v/>
      </c>
      <c r="AC353" s="21" t="b">
        <f t="shared" si="74"/>
        <v>0</v>
      </c>
      <c r="AD353" s="21" t="b">
        <f t="shared" si="75"/>
        <v>0</v>
      </c>
      <c r="AE353" s="21" t="b">
        <f t="shared" si="76"/>
        <v>0</v>
      </c>
      <c r="AF353" s="21" t="b">
        <f ca="1">OR(AND($AC353,NOT($AD353)),AND($AC353,OR(AND($G353="",$H353&lt;&gt;""),AND($G353&lt;&gt;"",$H353=""),AND($J353="",$K353&lt;&gt;""),AND($J353&lt;&gt;"",$K353=""),AND($M353="",$N353&lt;&gt;""),AND($M353&lt;&gt;"",$N353=""),AND($P353="",$Q353&lt;&gt;""),AND($P353&lt;&gt;"",$Q353=""),AND($S353="",$T353&lt;&gt;""),AND($S353&lt;&gt;"",$T353=""),AND($V353="",$W353&lt;&gt;""),AND($V353&lt;&gt;"",$W353=""))),AND($C353&lt;&gt;"",$E353&lt;&gt;"",LEFT(TRIM($C353),1)&lt;&gt;LEFT(TRIM($E353),1)),IF(OR($E353="",$F353=""),FALSE(),IFERROR(COUNTIF(INDIRECT("UNITS_"&amp;SUBSTITUTE(LEFT($E353,FIND(" ",$E353&amp;" ")-1),".","_")),$F353)=0,TRUE())),AND($B353&lt;&gt;"",OR(ISNUMBER(SEARCH("outro",LOWER($B353))),ISNUMBER(SEARCH("divers",LOWER($B353))),ISNUMBER(SEARCH("etc",LOWER($B353))))),OR(AND(ISNUMBER(SEARCH("comunic",LOWER($B353))),LEFT($E353,3)&lt;&gt;"4.4"),AND(ISNUMBER(SEARCH("monitor",LOWER($B353))),NOT(OR(LEFT($E353,3)="1.5",LEFT($E353,3)="2.5")))),AND($B353&lt;&gt;"",OR(LEFT($C353,1)="1",LEFT($C353,1)="2"),$D353=""),AND($D353&lt;&gt;"",NOT(OR(LEFT($C353,1)="1",LEFT($C353,1)="2"))),AND($D353&lt;&gt;"",COUNTIF(' PROJETO'!$B$14:$B$16,$D353)=0),IF($D353="",FALSE(),IF(COUNTIF(' PROJETO'!$B$14:$B$16,$D353)=0,FALSE(),IFERROR(INDEX(' PROJETO'!$C$14:$C$16,MATCH($D353,' PROJETO'!$B$14:$B$16,0))&lt;&gt;"Sim",FALSE()))))</f>
        <v>0</v>
      </c>
      <c r="AG353" s="21" t="b">
        <f>AND($AC353,$Y353&gt;'CONFG.  LISTAS'!$F$4,$Z353="",$AA353="")</f>
        <v>0</v>
      </c>
      <c r="AH353" s="21" t="str">
        <f t="shared" si="77"/>
        <v/>
      </c>
      <c r="AI353" s="43" t="str">
        <f ca="1">IF(NOT($AC353),"",IF(OR($B353="",$C353="",$E353="",$F353=""),"Preencha descrição, categoria, tipo e unidade.",IF(AND($B353&lt;&gt;"",OR(LEFT($C353,1)="1",LEFT($C353,1)="2"),$D353=""),"Informe a prática de restauração para itens diretos.",IF(AND($D353&lt;&gt;"",NOT(OR(LEFT($C353,1)="1",LEFT($C353,1)="2"))),"Custos indiretos não devem pertencer a uma prática específica.",IF(AND($D353&lt;&gt;"",COUNTIF(' PROJETO'!$B$14:$B$16,$D353)=0),"Prática de restauração inválida ou não cadastrada.",IF(IF($D353="",FALSE(),IF(COUNTIF(' PROJETO'!$B$14:$B$16,$D353)=0,FALSE(),IFERROR(INDEX(' PROJETO'!$C$14:$C$16,MATCH($D353,' PROJETO'!$B$14:$B$16,0))&lt;&gt;"Sim",FALSE()))),"A prática informada no item não foi selecionada na aba Projeto.",IF(AND(MAX($I353,$L353,$O353,$R353,$U353,$X353)&gt;'CONFG.  LISTAS'!$F$4,NOT(OR($Z353&lt;&gt;"",$AA353&lt;&gt;""))),"Memorial de cálculo ou anexo obrigatório não informado para item acima do limite.",IF(OR(AND($G353&lt;&gt;"",$H353&lt;&gt;"",OR($G353&lt;=0,$H353&lt;=0)),AND($J353&lt;&gt;"",$K353&lt;&gt;"",OR($J353&lt;=0,$K353&lt;=0)),AND($M353&lt;&gt;"",$N353&lt;&gt;"",OR($M353&lt;=0,$N353&lt;=0)),AND($P353&lt;&gt;"",$Q353&lt;&gt;"",OR($P353&lt;=0,$Q353&lt;=0)),AND($S353&lt;&gt;"",$T353&lt;&gt;"",OR($S353&lt;=0,$T353&lt;=0)),AND($V353&lt;&gt;"",$W353&lt;&gt;"",OR($V353&lt;=0,$W353&lt;=0))),"Revise os valores informados: valor unitário e quantidade devem ser maiores que zero.",IF(OR(AND($G353="",$H353&lt;&gt;""),AND($G353&lt;&gt;"",$H353=""),AND($J353="",$K353&lt;&gt;""),AND($J353&lt;&gt;"",$K353=""),AND($M353="",$N353&lt;&gt;""),AND($M353&lt;&gt;"",$N353=""),AND($P353="",$Q353&lt;&gt;""),AND($P353&lt;&gt;"",$Q353=""),AND($S353="",$T353&lt;&gt;""),AND($S353&lt;&gt;"",$T353=""),AND($V353="",$W353&lt;&gt;""),AND($V353&lt;&gt;"",$W353="")),"Há ano preenchido parcialmente: "&amp;TRIM(IF(AND($G353="",$H353&lt;&gt;""),"Ano 1 (falta valor unitário); ","")&amp;IF(AND($G353&lt;&gt;"",$H353=""),"Ano 1 (falta quantidade); ","")&amp;IF(AND($J353="",$K353&lt;&gt;""),"Ano 2 (falta valor unitário); ","")&amp;IF(AND($J353&lt;&gt;"",$K353=""),"Ano 2 (falta quantidade); ","")&amp;IF(AND($M353="",$N353&lt;&gt;""),"Ano 3 (falta valor unitário); ","")&amp;IF(AND($M353&lt;&gt;"",$N353=""),"Ano 3 (falta quantidade); ","")&amp;IF(AND($P353="",$Q353&lt;&gt;""),"Ano 4 (falta valor unitário); ","")&amp;IF(AND($P353&lt;&gt;"",$Q353=""),"Ano 4 (falta quantidade); ","")&amp;IF(AND($S353="",$T353&lt;&gt;""),"Ano 5 (falta valor unitário); ","")&amp;IF(AND($S353&lt;&gt;"",$T353=""),"Ano 5 (falta quantidade); ","")&amp;IF(AND($V353="",$W353&lt;&gt;""),"Ano 6 (falta valor unitário); ","")&amp;IF(AND($V353&lt;&gt;"",$W353=""),"Ano 6 (falta quantidade); ","")), IF(NOT(OR(AND($G353&lt;&gt;"",$H353&lt;&gt;""),AND($J353&lt;&gt;"",$K353&lt;&gt;""),AND($M353&lt;&gt;"",$N353&lt;&gt;""),AND($P353&lt;&gt;"",$Q353&lt;&gt;""),AND($S353&lt;&gt;"",$T353&lt;&gt;""),AND($V353&lt;&gt;"",$W353&lt;&gt;""))),"Informe pelo menos um ano completo com valor unitário e quantidade.",IF(AND($C353&lt;&gt;"",$E353&lt;&gt;"",LEFT(TRIM($C353),1)&lt;&gt;LEFT(TRIM($E353),1)),"Categoria e tipo estão incompatíveis.",IF(IF(OR($E353="",$F353=""),FALSE(),IFERROR(COUNTIF(INDIRECT("UNITS_"&amp;SUBSTITUTE(LEFT($E353,FIND(" ",$E353&amp;" ")-1),".","_")),$F353)=0,TRUE())),"Unidade incompatível com o tipo selecionado.",IF(OR(AND(ISNUMBER(SEARCH("comunic",LOWER($B353))),LEFT($E353,3)&lt;&gt;"4.4"),AND(ISNUMBER(SEARCH("monitor",LOWER($B353))),NOT(OR(LEFT($E353,3)="1.5",LEFT($E353,3)="2.5")))),"Revise a classificação do item conforme as regras de preenchimento.",IF(AND($B353&lt;&gt;"",OR(ISNUMBER(SEARCH("outro",LOWER($B353))),ISNUMBER(SEARCH("divers",LOWER($B353))),ISNUMBER(SEARCH("kit",LOWER($B353))),ISNUMBER(SEARCH("ferrament",LOWER($B353))),ISNUMBER(SEARCH("epi",LOWER($B353)))),NOT(OR($Z353&lt;&gt;"",$AA353&lt;&gt;""))),"Descrição muito genérica: detalhe melhor o item e registre o racional no memorial ou em anexo.",IF(AND($Y353=0,$B353&lt;&gt;"",OR($G353&lt;&gt;"",$H353&lt;&gt;"",$J353&lt;&gt;"",$K353&lt;&gt;"",$M353&lt;&gt;"",$N353&lt;&gt;"",$P353&lt;&gt;"",$Q353&lt;&gt;"",$S353&lt;&gt;"",$T353&lt;&gt;"",$V353&lt;&gt;"",$W353&lt;&gt;"")),"O item possui dados lançados, mas o total está zerado. Revise os valores informados.","")))))))))))))))</f>
        <v/>
      </c>
    </row>
    <row r="354" spans="1:35" ht="14.25" customHeight="1" x14ac:dyDescent="0.25">
      <c r="A354" s="57" t="str">
        <f t="shared" si="65"/>
        <v/>
      </c>
      <c r="B354" s="58"/>
      <c r="C354" s="58"/>
      <c r="D354" s="58"/>
      <c r="E354" s="58"/>
      <c r="F354" s="58"/>
      <c r="G354" s="269"/>
      <c r="H354" s="59"/>
      <c r="I354" s="273">
        <f t="shared" si="66"/>
        <v>0</v>
      </c>
      <c r="J354" s="269"/>
      <c r="K354" s="59"/>
      <c r="L354" s="270">
        <f t="shared" si="67"/>
        <v>0</v>
      </c>
      <c r="M354" s="269"/>
      <c r="N354" s="59"/>
      <c r="O354" s="270">
        <f t="shared" si="68"/>
        <v>0</v>
      </c>
      <c r="P354" s="269"/>
      <c r="Q354" s="59"/>
      <c r="R354" s="271">
        <f t="shared" si="69"/>
        <v>0</v>
      </c>
      <c r="S354" s="269"/>
      <c r="T354" s="59"/>
      <c r="U354" s="270">
        <f t="shared" si="70"/>
        <v>0</v>
      </c>
      <c r="V354" s="269"/>
      <c r="W354" s="59"/>
      <c r="X354" s="270">
        <f t="shared" si="71"/>
        <v>0</v>
      </c>
      <c r="Y354" s="270">
        <f t="shared" si="72"/>
        <v>0</v>
      </c>
      <c r="Z354" s="58"/>
      <c r="AA354" s="58"/>
      <c r="AB354" s="60" t="str">
        <f t="shared" si="73"/>
        <v/>
      </c>
      <c r="AC354" s="21" t="b">
        <f t="shared" si="74"/>
        <v>0</v>
      </c>
      <c r="AD354" s="21" t="b">
        <f t="shared" si="75"/>
        <v>0</v>
      </c>
      <c r="AE354" s="21" t="b">
        <f t="shared" si="76"/>
        <v>0</v>
      </c>
      <c r="AF354" s="21" t="b">
        <f ca="1">OR(AND($AC354,NOT($AD354)),AND($AC354,OR(AND($G354="",$H354&lt;&gt;""),AND($G354&lt;&gt;"",$H354=""),AND($J354="",$K354&lt;&gt;""),AND($J354&lt;&gt;"",$K354=""),AND($M354="",$N354&lt;&gt;""),AND($M354&lt;&gt;"",$N354=""),AND($P354="",$Q354&lt;&gt;""),AND($P354&lt;&gt;"",$Q354=""),AND($S354="",$T354&lt;&gt;""),AND($S354&lt;&gt;"",$T354=""),AND($V354="",$W354&lt;&gt;""),AND($V354&lt;&gt;"",$W354=""))),AND($C354&lt;&gt;"",$E354&lt;&gt;"",LEFT(TRIM($C354),1)&lt;&gt;LEFT(TRIM($E354),1)),IF(OR($E354="",$F354=""),FALSE(),IFERROR(COUNTIF(INDIRECT("UNITS_"&amp;SUBSTITUTE(LEFT($E354,FIND(" ",$E354&amp;" ")-1),".","_")),$F354)=0,TRUE())),AND($B354&lt;&gt;"",OR(ISNUMBER(SEARCH("outro",LOWER($B354))),ISNUMBER(SEARCH("divers",LOWER($B354))),ISNUMBER(SEARCH("etc",LOWER($B354))))),OR(AND(ISNUMBER(SEARCH("comunic",LOWER($B354))),LEFT($E354,3)&lt;&gt;"4.4"),AND(ISNUMBER(SEARCH("monitor",LOWER($B354))),NOT(OR(LEFT($E354,3)="1.5",LEFT($E354,3)="2.5")))),AND($B354&lt;&gt;"",OR(LEFT($C354,1)="1",LEFT($C354,1)="2"),$D354=""),AND($D354&lt;&gt;"",NOT(OR(LEFT($C354,1)="1",LEFT($C354,1)="2"))),AND($D354&lt;&gt;"",COUNTIF(' PROJETO'!$B$14:$B$16,$D354)=0),IF($D354="",FALSE(),IF(COUNTIF(' PROJETO'!$B$14:$B$16,$D354)=0,FALSE(),IFERROR(INDEX(' PROJETO'!$C$14:$C$16,MATCH($D354,' PROJETO'!$B$14:$B$16,0))&lt;&gt;"Sim",FALSE()))))</f>
        <v>0</v>
      </c>
      <c r="AG354" s="21" t="b">
        <f>AND($AC354,$Y354&gt;'CONFG.  LISTAS'!$F$4,$Z354="",$AA354="")</f>
        <v>0</v>
      </c>
      <c r="AH354" s="21" t="str">
        <f t="shared" si="77"/>
        <v/>
      </c>
      <c r="AI354" s="43" t="str">
        <f ca="1">IF(NOT($AC354),"",IF(OR($B354="",$C354="",$E354="",$F354=""),"Preencha descrição, categoria, tipo e unidade.",IF(AND($B354&lt;&gt;"",OR(LEFT($C354,1)="1",LEFT($C354,1)="2"),$D354=""),"Informe a prática de restauração para itens diretos.",IF(AND($D354&lt;&gt;"",NOT(OR(LEFT($C354,1)="1",LEFT($C354,1)="2"))),"Custos indiretos não devem pertencer a uma prática específica.",IF(AND($D354&lt;&gt;"",COUNTIF(' PROJETO'!$B$14:$B$16,$D354)=0),"Prática de restauração inválida ou não cadastrada.",IF(IF($D354="",FALSE(),IF(COUNTIF(' PROJETO'!$B$14:$B$16,$D354)=0,FALSE(),IFERROR(INDEX(' PROJETO'!$C$14:$C$16,MATCH($D354,' PROJETO'!$B$14:$B$16,0))&lt;&gt;"Sim",FALSE()))),"A prática informada no item não foi selecionada na aba Projeto.",IF(AND(MAX($I354,$L354,$O354,$R354,$U354,$X354)&gt;'CONFG.  LISTAS'!$F$4,NOT(OR($Z354&lt;&gt;"",$AA354&lt;&gt;""))),"Memorial de cálculo ou anexo obrigatório não informado para item acima do limite.",IF(OR(AND($G354&lt;&gt;"",$H354&lt;&gt;"",OR($G354&lt;=0,$H354&lt;=0)),AND($J354&lt;&gt;"",$K354&lt;&gt;"",OR($J354&lt;=0,$K354&lt;=0)),AND($M354&lt;&gt;"",$N354&lt;&gt;"",OR($M354&lt;=0,$N354&lt;=0)),AND($P354&lt;&gt;"",$Q354&lt;&gt;"",OR($P354&lt;=0,$Q354&lt;=0)),AND($S354&lt;&gt;"",$T354&lt;&gt;"",OR($S354&lt;=0,$T354&lt;=0)),AND($V354&lt;&gt;"",$W354&lt;&gt;"",OR($V354&lt;=0,$W354&lt;=0))),"Revise os valores informados: valor unitário e quantidade devem ser maiores que zero.",IF(OR(AND($G354="",$H354&lt;&gt;""),AND($G354&lt;&gt;"",$H354=""),AND($J354="",$K354&lt;&gt;""),AND($J354&lt;&gt;"",$K354=""),AND($M354="",$N354&lt;&gt;""),AND($M354&lt;&gt;"",$N354=""),AND($P354="",$Q354&lt;&gt;""),AND($P354&lt;&gt;"",$Q354=""),AND($S354="",$T354&lt;&gt;""),AND($S354&lt;&gt;"",$T354=""),AND($V354="",$W354&lt;&gt;""),AND($V354&lt;&gt;"",$W354="")),"Há ano preenchido parcialmente: "&amp;TRIM(IF(AND($G354="",$H354&lt;&gt;""),"Ano 1 (falta valor unitário); ","")&amp;IF(AND($G354&lt;&gt;"",$H354=""),"Ano 1 (falta quantidade); ","")&amp;IF(AND($J354="",$K354&lt;&gt;""),"Ano 2 (falta valor unitário); ","")&amp;IF(AND($J354&lt;&gt;"",$K354=""),"Ano 2 (falta quantidade); ","")&amp;IF(AND($M354="",$N354&lt;&gt;""),"Ano 3 (falta valor unitário); ","")&amp;IF(AND($M354&lt;&gt;"",$N354=""),"Ano 3 (falta quantidade); ","")&amp;IF(AND($P354="",$Q354&lt;&gt;""),"Ano 4 (falta valor unitário); ","")&amp;IF(AND($P354&lt;&gt;"",$Q354=""),"Ano 4 (falta quantidade); ","")&amp;IF(AND($S354="",$T354&lt;&gt;""),"Ano 5 (falta valor unitário); ","")&amp;IF(AND($S354&lt;&gt;"",$T354=""),"Ano 5 (falta quantidade); ","")&amp;IF(AND($V354="",$W354&lt;&gt;""),"Ano 6 (falta valor unitário); ","")&amp;IF(AND($V354&lt;&gt;"",$W354=""),"Ano 6 (falta quantidade); ","")), IF(NOT(OR(AND($G354&lt;&gt;"",$H354&lt;&gt;""),AND($J354&lt;&gt;"",$K354&lt;&gt;""),AND($M354&lt;&gt;"",$N354&lt;&gt;""),AND($P354&lt;&gt;"",$Q354&lt;&gt;""),AND($S354&lt;&gt;"",$T354&lt;&gt;""),AND($V354&lt;&gt;"",$W354&lt;&gt;""))),"Informe pelo menos um ano completo com valor unitário e quantidade.",IF(AND($C354&lt;&gt;"",$E354&lt;&gt;"",LEFT(TRIM($C354),1)&lt;&gt;LEFT(TRIM($E354),1)),"Categoria e tipo estão incompatíveis.",IF(IF(OR($E354="",$F354=""),FALSE(),IFERROR(COUNTIF(INDIRECT("UNITS_"&amp;SUBSTITUTE(LEFT($E354,FIND(" ",$E354&amp;" ")-1),".","_")),$F354)=0,TRUE())),"Unidade incompatível com o tipo selecionado.",IF(OR(AND(ISNUMBER(SEARCH("comunic",LOWER($B354))),LEFT($E354,3)&lt;&gt;"4.4"),AND(ISNUMBER(SEARCH("monitor",LOWER($B354))),NOT(OR(LEFT($E354,3)="1.5",LEFT($E354,3)="2.5")))),"Revise a classificação do item conforme as regras de preenchimento.",IF(AND($B354&lt;&gt;"",OR(ISNUMBER(SEARCH("outro",LOWER($B354))),ISNUMBER(SEARCH("divers",LOWER($B354))),ISNUMBER(SEARCH("kit",LOWER($B354))),ISNUMBER(SEARCH("ferrament",LOWER($B354))),ISNUMBER(SEARCH("epi",LOWER($B354)))),NOT(OR($Z354&lt;&gt;"",$AA354&lt;&gt;""))),"Descrição muito genérica: detalhe melhor o item e registre o racional no memorial ou em anexo.",IF(AND($Y354=0,$B354&lt;&gt;"",OR($G354&lt;&gt;"",$H354&lt;&gt;"",$J354&lt;&gt;"",$K354&lt;&gt;"",$M354&lt;&gt;"",$N354&lt;&gt;"",$P354&lt;&gt;"",$Q354&lt;&gt;"",$S354&lt;&gt;"",$T354&lt;&gt;"",$V354&lt;&gt;"",$W354&lt;&gt;"")),"O item possui dados lançados, mas o total está zerado. Revise os valores informados.","")))))))))))))))</f>
        <v/>
      </c>
    </row>
    <row r="355" spans="1:35" ht="14.25" customHeight="1" x14ac:dyDescent="0.25">
      <c r="A355" s="57" t="str">
        <f t="shared" si="65"/>
        <v/>
      </c>
      <c r="B355" s="61"/>
      <c r="C355" s="61"/>
      <c r="D355" s="58"/>
      <c r="E355" s="61"/>
      <c r="F355" s="61"/>
      <c r="G355" s="272"/>
      <c r="H355" s="62"/>
      <c r="I355" s="273">
        <f t="shared" si="66"/>
        <v>0</v>
      </c>
      <c r="J355" s="272"/>
      <c r="K355" s="62"/>
      <c r="L355" s="270">
        <f t="shared" si="67"/>
        <v>0</v>
      </c>
      <c r="M355" s="272"/>
      <c r="N355" s="62"/>
      <c r="O355" s="270">
        <f t="shared" si="68"/>
        <v>0</v>
      </c>
      <c r="P355" s="272"/>
      <c r="Q355" s="62"/>
      <c r="R355" s="271">
        <f t="shared" si="69"/>
        <v>0</v>
      </c>
      <c r="S355" s="272"/>
      <c r="T355" s="62"/>
      <c r="U355" s="270">
        <f t="shared" si="70"/>
        <v>0</v>
      </c>
      <c r="V355" s="272"/>
      <c r="W355" s="62"/>
      <c r="X355" s="270">
        <f t="shared" si="71"/>
        <v>0</v>
      </c>
      <c r="Y355" s="270">
        <f t="shared" si="72"/>
        <v>0</v>
      </c>
      <c r="Z355" s="61"/>
      <c r="AA355" s="61"/>
      <c r="AB355" s="60" t="str">
        <f t="shared" si="73"/>
        <v/>
      </c>
      <c r="AC355" s="21" t="b">
        <f t="shared" si="74"/>
        <v>0</v>
      </c>
      <c r="AD355" s="21" t="b">
        <f t="shared" si="75"/>
        <v>0</v>
      </c>
      <c r="AE355" s="21" t="b">
        <f t="shared" si="76"/>
        <v>0</v>
      </c>
      <c r="AF355" s="21" t="b">
        <f ca="1">OR(AND($AC355,NOT($AD355)),AND($AC355,OR(AND($G355="",$H355&lt;&gt;""),AND($G355&lt;&gt;"",$H355=""),AND($J355="",$K355&lt;&gt;""),AND($J355&lt;&gt;"",$K355=""),AND($M355="",$N355&lt;&gt;""),AND($M355&lt;&gt;"",$N355=""),AND($P355="",$Q355&lt;&gt;""),AND($P355&lt;&gt;"",$Q355=""),AND($S355="",$T355&lt;&gt;""),AND($S355&lt;&gt;"",$T355=""),AND($V355="",$W355&lt;&gt;""),AND($V355&lt;&gt;"",$W355=""))),AND($C355&lt;&gt;"",$E355&lt;&gt;"",LEFT(TRIM($C355),1)&lt;&gt;LEFT(TRIM($E355),1)),IF(OR($E355="",$F355=""),FALSE(),IFERROR(COUNTIF(INDIRECT("UNITS_"&amp;SUBSTITUTE(LEFT($E355,FIND(" ",$E355&amp;" ")-1),".","_")),$F355)=0,TRUE())),AND($B355&lt;&gt;"",OR(ISNUMBER(SEARCH("outro",LOWER($B355))),ISNUMBER(SEARCH("divers",LOWER($B355))),ISNUMBER(SEARCH("etc",LOWER($B355))))),OR(AND(ISNUMBER(SEARCH("comunic",LOWER($B355))),LEFT($E355,3)&lt;&gt;"4.4"),AND(ISNUMBER(SEARCH("monitor",LOWER($B355))),NOT(OR(LEFT($E355,3)="1.5",LEFT($E355,3)="2.5")))),AND($B355&lt;&gt;"",OR(LEFT($C355,1)="1",LEFT($C355,1)="2"),$D355=""),AND($D355&lt;&gt;"",NOT(OR(LEFT($C355,1)="1",LEFT($C355,1)="2"))),AND($D355&lt;&gt;"",COUNTIF(' PROJETO'!$B$14:$B$16,$D355)=0),IF($D355="",FALSE(),IF(COUNTIF(' PROJETO'!$B$14:$B$16,$D355)=0,FALSE(),IFERROR(INDEX(' PROJETO'!$C$14:$C$16,MATCH($D355,' PROJETO'!$B$14:$B$16,0))&lt;&gt;"Sim",FALSE()))))</f>
        <v>0</v>
      </c>
      <c r="AG355" s="21" t="b">
        <f>AND($AC355,$Y355&gt;'CONFG.  LISTAS'!$F$4,$Z355="",$AA355="")</f>
        <v>0</v>
      </c>
      <c r="AH355" s="21" t="str">
        <f t="shared" si="77"/>
        <v/>
      </c>
      <c r="AI355" s="43" t="str">
        <f ca="1">IF(NOT($AC355),"",IF(OR($B355="",$C355="",$E355="",$F355=""),"Preencha descrição, categoria, tipo e unidade.",IF(AND($B355&lt;&gt;"",OR(LEFT($C355,1)="1",LEFT($C355,1)="2"),$D355=""),"Informe a prática de restauração para itens diretos.",IF(AND($D355&lt;&gt;"",NOT(OR(LEFT($C355,1)="1",LEFT($C355,1)="2"))),"Custos indiretos não devem pertencer a uma prática específica.",IF(AND($D355&lt;&gt;"",COUNTIF(' PROJETO'!$B$14:$B$16,$D355)=0),"Prática de restauração inválida ou não cadastrada.",IF(IF($D355="",FALSE(),IF(COUNTIF(' PROJETO'!$B$14:$B$16,$D355)=0,FALSE(),IFERROR(INDEX(' PROJETO'!$C$14:$C$16,MATCH($D355,' PROJETO'!$B$14:$B$16,0))&lt;&gt;"Sim",FALSE()))),"A prática informada no item não foi selecionada na aba Projeto.",IF(AND(MAX($I355,$L355,$O355,$R355,$U355,$X355)&gt;'CONFG.  LISTAS'!$F$4,NOT(OR($Z355&lt;&gt;"",$AA355&lt;&gt;""))),"Memorial de cálculo ou anexo obrigatório não informado para item acima do limite.",IF(OR(AND($G355&lt;&gt;"",$H355&lt;&gt;"",OR($G355&lt;=0,$H355&lt;=0)),AND($J355&lt;&gt;"",$K355&lt;&gt;"",OR($J355&lt;=0,$K355&lt;=0)),AND($M355&lt;&gt;"",$N355&lt;&gt;"",OR($M355&lt;=0,$N355&lt;=0)),AND($P355&lt;&gt;"",$Q355&lt;&gt;"",OR($P355&lt;=0,$Q355&lt;=0)),AND($S355&lt;&gt;"",$T355&lt;&gt;"",OR($S355&lt;=0,$T355&lt;=0)),AND($V355&lt;&gt;"",$W355&lt;&gt;"",OR($V355&lt;=0,$W355&lt;=0))),"Revise os valores informados: valor unitário e quantidade devem ser maiores que zero.",IF(OR(AND($G355="",$H355&lt;&gt;""),AND($G355&lt;&gt;"",$H355=""),AND($J355="",$K355&lt;&gt;""),AND($J355&lt;&gt;"",$K355=""),AND($M355="",$N355&lt;&gt;""),AND($M355&lt;&gt;"",$N355=""),AND($P355="",$Q355&lt;&gt;""),AND($P355&lt;&gt;"",$Q355=""),AND($S355="",$T355&lt;&gt;""),AND($S355&lt;&gt;"",$T355=""),AND($V355="",$W355&lt;&gt;""),AND($V355&lt;&gt;"",$W355="")),"Há ano preenchido parcialmente: "&amp;TRIM(IF(AND($G355="",$H355&lt;&gt;""),"Ano 1 (falta valor unitário); ","")&amp;IF(AND($G355&lt;&gt;"",$H355=""),"Ano 1 (falta quantidade); ","")&amp;IF(AND($J355="",$K355&lt;&gt;""),"Ano 2 (falta valor unitário); ","")&amp;IF(AND($J355&lt;&gt;"",$K355=""),"Ano 2 (falta quantidade); ","")&amp;IF(AND($M355="",$N355&lt;&gt;""),"Ano 3 (falta valor unitário); ","")&amp;IF(AND($M355&lt;&gt;"",$N355=""),"Ano 3 (falta quantidade); ","")&amp;IF(AND($P355="",$Q355&lt;&gt;""),"Ano 4 (falta valor unitário); ","")&amp;IF(AND($P355&lt;&gt;"",$Q355=""),"Ano 4 (falta quantidade); ","")&amp;IF(AND($S355="",$T355&lt;&gt;""),"Ano 5 (falta valor unitário); ","")&amp;IF(AND($S355&lt;&gt;"",$T355=""),"Ano 5 (falta quantidade); ","")&amp;IF(AND($V355="",$W355&lt;&gt;""),"Ano 6 (falta valor unitário); ","")&amp;IF(AND($V355&lt;&gt;"",$W355=""),"Ano 6 (falta quantidade); ","")), IF(NOT(OR(AND($G355&lt;&gt;"",$H355&lt;&gt;""),AND($J355&lt;&gt;"",$K355&lt;&gt;""),AND($M355&lt;&gt;"",$N355&lt;&gt;""),AND($P355&lt;&gt;"",$Q355&lt;&gt;""),AND($S355&lt;&gt;"",$T355&lt;&gt;""),AND($V355&lt;&gt;"",$W355&lt;&gt;""))),"Informe pelo menos um ano completo com valor unitário e quantidade.",IF(AND($C355&lt;&gt;"",$E355&lt;&gt;"",LEFT(TRIM($C355),1)&lt;&gt;LEFT(TRIM($E355),1)),"Categoria e tipo estão incompatíveis.",IF(IF(OR($E355="",$F355=""),FALSE(),IFERROR(COUNTIF(INDIRECT("UNITS_"&amp;SUBSTITUTE(LEFT($E355,FIND(" ",$E355&amp;" ")-1),".","_")),$F355)=0,TRUE())),"Unidade incompatível com o tipo selecionado.",IF(OR(AND(ISNUMBER(SEARCH("comunic",LOWER($B355))),LEFT($E355,3)&lt;&gt;"4.4"),AND(ISNUMBER(SEARCH("monitor",LOWER($B355))),NOT(OR(LEFT($E355,3)="1.5",LEFT($E355,3)="2.5")))),"Revise a classificação do item conforme as regras de preenchimento.",IF(AND($B355&lt;&gt;"",OR(ISNUMBER(SEARCH("outro",LOWER($B355))),ISNUMBER(SEARCH("divers",LOWER($B355))),ISNUMBER(SEARCH("kit",LOWER($B355))),ISNUMBER(SEARCH("ferrament",LOWER($B355))),ISNUMBER(SEARCH("epi",LOWER($B355)))),NOT(OR($Z355&lt;&gt;"",$AA355&lt;&gt;""))),"Descrição muito genérica: detalhe melhor o item e registre o racional no memorial ou em anexo.",IF(AND($Y355=0,$B355&lt;&gt;"",OR($G355&lt;&gt;"",$H355&lt;&gt;"",$J355&lt;&gt;"",$K355&lt;&gt;"",$M355&lt;&gt;"",$N355&lt;&gt;"",$P355&lt;&gt;"",$Q355&lt;&gt;"",$S355&lt;&gt;"",$T355&lt;&gt;"",$V355&lt;&gt;"",$W355&lt;&gt;"")),"O item possui dados lançados, mas o total está zerado. Revise os valores informados.","")))))))))))))))</f>
        <v/>
      </c>
    </row>
    <row r="356" spans="1:35" ht="14.25" customHeight="1" x14ac:dyDescent="0.25">
      <c r="A356" s="57" t="str">
        <f t="shared" si="65"/>
        <v/>
      </c>
      <c r="B356" s="58"/>
      <c r="C356" s="58"/>
      <c r="D356" s="58"/>
      <c r="E356" s="58"/>
      <c r="F356" s="58"/>
      <c r="G356" s="269"/>
      <c r="H356" s="59"/>
      <c r="I356" s="273">
        <f t="shared" si="66"/>
        <v>0</v>
      </c>
      <c r="J356" s="269"/>
      <c r="K356" s="59"/>
      <c r="L356" s="270">
        <f t="shared" si="67"/>
        <v>0</v>
      </c>
      <c r="M356" s="269"/>
      <c r="N356" s="59"/>
      <c r="O356" s="270">
        <f t="shared" si="68"/>
        <v>0</v>
      </c>
      <c r="P356" s="269"/>
      <c r="Q356" s="59"/>
      <c r="R356" s="271">
        <f t="shared" si="69"/>
        <v>0</v>
      </c>
      <c r="S356" s="269"/>
      <c r="T356" s="59"/>
      <c r="U356" s="270">
        <f t="shared" si="70"/>
        <v>0</v>
      </c>
      <c r="V356" s="269"/>
      <c r="W356" s="59"/>
      <c r="X356" s="270">
        <f t="shared" si="71"/>
        <v>0</v>
      </c>
      <c r="Y356" s="270">
        <f t="shared" si="72"/>
        <v>0</v>
      </c>
      <c r="Z356" s="58"/>
      <c r="AA356" s="58"/>
      <c r="AB356" s="60" t="str">
        <f t="shared" si="73"/>
        <v/>
      </c>
      <c r="AC356" s="21" t="b">
        <f t="shared" si="74"/>
        <v>0</v>
      </c>
      <c r="AD356" s="21" t="b">
        <f t="shared" si="75"/>
        <v>0</v>
      </c>
      <c r="AE356" s="21" t="b">
        <f t="shared" si="76"/>
        <v>0</v>
      </c>
      <c r="AF356" s="21" t="b">
        <f ca="1">OR(AND($AC356,NOT($AD356)),AND($AC356,OR(AND($G356="",$H356&lt;&gt;""),AND($G356&lt;&gt;"",$H356=""),AND($J356="",$K356&lt;&gt;""),AND($J356&lt;&gt;"",$K356=""),AND($M356="",$N356&lt;&gt;""),AND($M356&lt;&gt;"",$N356=""),AND($P356="",$Q356&lt;&gt;""),AND($P356&lt;&gt;"",$Q356=""),AND($S356="",$T356&lt;&gt;""),AND($S356&lt;&gt;"",$T356=""),AND($V356="",$W356&lt;&gt;""),AND($V356&lt;&gt;"",$W356=""))),AND($C356&lt;&gt;"",$E356&lt;&gt;"",LEFT(TRIM($C356),1)&lt;&gt;LEFT(TRIM($E356),1)),IF(OR($E356="",$F356=""),FALSE(),IFERROR(COUNTIF(INDIRECT("UNITS_"&amp;SUBSTITUTE(LEFT($E356,FIND(" ",$E356&amp;" ")-1),".","_")),$F356)=0,TRUE())),AND($B356&lt;&gt;"",OR(ISNUMBER(SEARCH("outro",LOWER($B356))),ISNUMBER(SEARCH("divers",LOWER($B356))),ISNUMBER(SEARCH("etc",LOWER($B356))))),OR(AND(ISNUMBER(SEARCH("comunic",LOWER($B356))),LEFT($E356,3)&lt;&gt;"4.4"),AND(ISNUMBER(SEARCH("monitor",LOWER($B356))),NOT(OR(LEFT($E356,3)="1.5",LEFT($E356,3)="2.5")))),AND($B356&lt;&gt;"",OR(LEFT($C356,1)="1",LEFT($C356,1)="2"),$D356=""),AND($D356&lt;&gt;"",NOT(OR(LEFT($C356,1)="1",LEFT($C356,1)="2"))),AND($D356&lt;&gt;"",COUNTIF(' PROJETO'!$B$14:$B$16,$D356)=0),IF($D356="",FALSE(),IF(COUNTIF(' PROJETO'!$B$14:$B$16,$D356)=0,FALSE(),IFERROR(INDEX(' PROJETO'!$C$14:$C$16,MATCH($D356,' PROJETO'!$B$14:$B$16,0))&lt;&gt;"Sim",FALSE()))))</f>
        <v>0</v>
      </c>
      <c r="AG356" s="21" t="b">
        <f>AND($AC356,$Y356&gt;'CONFG.  LISTAS'!$F$4,$Z356="",$AA356="")</f>
        <v>0</v>
      </c>
      <c r="AH356" s="21" t="str">
        <f t="shared" si="77"/>
        <v/>
      </c>
      <c r="AI356" s="43" t="str">
        <f ca="1">IF(NOT($AC356),"",IF(OR($B356="",$C356="",$E356="",$F356=""),"Preencha descrição, categoria, tipo e unidade.",IF(AND($B356&lt;&gt;"",OR(LEFT($C356,1)="1",LEFT($C356,1)="2"),$D356=""),"Informe a prática de restauração para itens diretos.",IF(AND($D356&lt;&gt;"",NOT(OR(LEFT($C356,1)="1",LEFT($C356,1)="2"))),"Custos indiretos não devem pertencer a uma prática específica.",IF(AND($D356&lt;&gt;"",COUNTIF(' PROJETO'!$B$14:$B$16,$D356)=0),"Prática de restauração inválida ou não cadastrada.",IF(IF($D356="",FALSE(),IF(COUNTIF(' PROJETO'!$B$14:$B$16,$D356)=0,FALSE(),IFERROR(INDEX(' PROJETO'!$C$14:$C$16,MATCH($D356,' PROJETO'!$B$14:$B$16,0))&lt;&gt;"Sim",FALSE()))),"A prática informada no item não foi selecionada na aba Projeto.",IF(AND(MAX($I356,$L356,$O356,$R356,$U356,$X356)&gt;'CONFG.  LISTAS'!$F$4,NOT(OR($Z356&lt;&gt;"",$AA356&lt;&gt;""))),"Memorial de cálculo ou anexo obrigatório não informado para item acima do limite.",IF(OR(AND($G356&lt;&gt;"",$H356&lt;&gt;"",OR($G356&lt;=0,$H356&lt;=0)),AND($J356&lt;&gt;"",$K356&lt;&gt;"",OR($J356&lt;=0,$K356&lt;=0)),AND($M356&lt;&gt;"",$N356&lt;&gt;"",OR($M356&lt;=0,$N356&lt;=0)),AND($P356&lt;&gt;"",$Q356&lt;&gt;"",OR($P356&lt;=0,$Q356&lt;=0)),AND($S356&lt;&gt;"",$T356&lt;&gt;"",OR($S356&lt;=0,$T356&lt;=0)),AND($V356&lt;&gt;"",$W356&lt;&gt;"",OR($V356&lt;=0,$W356&lt;=0))),"Revise os valores informados: valor unitário e quantidade devem ser maiores que zero.",IF(OR(AND($G356="",$H356&lt;&gt;""),AND($G356&lt;&gt;"",$H356=""),AND($J356="",$K356&lt;&gt;""),AND($J356&lt;&gt;"",$K356=""),AND($M356="",$N356&lt;&gt;""),AND($M356&lt;&gt;"",$N356=""),AND($P356="",$Q356&lt;&gt;""),AND($P356&lt;&gt;"",$Q356=""),AND($S356="",$T356&lt;&gt;""),AND($S356&lt;&gt;"",$T356=""),AND($V356="",$W356&lt;&gt;""),AND($V356&lt;&gt;"",$W356="")),"Há ano preenchido parcialmente: "&amp;TRIM(IF(AND($G356="",$H356&lt;&gt;""),"Ano 1 (falta valor unitário); ","")&amp;IF(AND($G356&lt;&gt;"",$H356=""),"Ano 1 (falta quantidade); ","")&amp;IF(AND($J356="",$K356&lt;&gt;""),"Ano 2 (falta valor unitário); ","")&amp;IF(AND($J356&lt;&gt;"",$K356=""),"Ano 2 (falta quantidade); ","")&amp;IF(AND($M356="",$N356&lt;&gt;""),"Ano 3 (falta valor unitário); ","")&amp;IF(AND($M356&lt;&gt;"",$N356=""),"Ano 3 (falta quantidade); ","")&amp;IF(AND($P356="",$Q356&lt;&gt;""),"Ano 4 (falta valor unitário); ","")&amp;IF(AND($P356&lt;&gt;"",$Q356=""),"Ano 4 (falta quantidade); ","")&amp;IF(AND($S356="",$T356&lt;&gt;""),"Ano 5 (falta valor unitário); ","")&amp;IF(AND($S356&lt;&gt;"",$T356=""),"Ano 5 (falta quantidade); ","")&amp;IF(AND($V356="",$W356&lt;&gt;""),"Ano 6 (falta valor unitário); ","")&amp;IF(AND($V356&lt;&gt;"",$W356=""),"Ano 6 (falta quantidade); ","")), IF(NOT(OR(AND($G356&lt;&gt;"",$H356&lt;&gt;""),AND($J356&lt;&gt;"",$K356&lt;&gt;""),AND($M356&lt;&gt;"",$N356&lt;&gt;""),AND($P356&lt;&gt;"",$Q356&lt;&gt;""),AND($S356&lt;&gt;"",$T356&lt;&gt;""),AND($V356&lt;&gt;"",$W356&lt;&gt;""))),"Informe pelo menos um ano completo com valor unitário e quantidade.",IF(AND($C356&lt;&gt;"",$E356&lt;&gt;"",LEFT(TRIM($C356),1)&lt;&gt;LEFT(TRIM($E356),1)),"Categoria e tipo estão incompatíveis.",IF(IF(OR($E356="",$F356=""),FALSE(),IFERROR(COUNTIF(INDIRECT("UNITS_"&amp;SUBSTITUTE(LEFT($E356,FIND(" ",$E356&amp;" ")-1),".","_")),$F356)=0,TRUE())),"Unidade incompatível com o tipo selecionado.",IF(OR(AND(ISNUMBER(SEARCH("comunic",LOWER($B356))),LEFT($E356,3)&lt;&gt;"4.4"),AND(ISNUMBER(SEARCH("monitor",LOWER($B356))),NOT(OR(LEFT($E356,3)="1.5",LEFT($E356,3)="2.5")))),"Revise a classificação do item conforme as regras de preenchimento.",IF(AND($B356&lt;&gt;"",OR(ISNUMBER(SEARCH("outro",LOWER($B356))),ISNUMBER(SEARCH("divers",LOWER($B356))),ISNUMBER(SEARCH("kit",LOWER($B356))),ISNUMBER(SEARCH("ferrament",LOWER($B356))),ISNUMBER(SEARCH("epi",LOWER($B356)))),NOT(OR($Z356&lt;&gt;"",$AA356&lt;&gt;""))),"Descrição muito genérica: detalhe melhor o item e registre o racional no memorial ou em anexo.",IF(AND($Y356=0,$B356&lt;&gt;"",OR($G356&lt;&gt;"",$H356&lt;&gt;"",$J356&lt;&gt;"",$K356&lt;&gt;"",$M356&lt;&gt;"",$N356&lt;&gt;"",$P356&lt;&gt;"",$Q356&lt;&gt;"",$S356&lt;&gt;"",$T356&lt;&gt;"",$V356&lt;&gt;"",$W356&lt;&gt;"")),"O item possui dados lançados, mas o total está zerado. Revise os valores informados.","")))))))))))))))</f>
        <v/>
      </c>
    </row>
    <row r="357" spans="1:35" ht="14.25" customHeight="1" x14ac:dyDescent="0.25">
      <c r="A357" s="57" t="str">
        <f t="shared" si="65"/>
        <v/>
      </c>
      <c r="B357" s="61"/>
      <c r="C357" s="61"/>
      <c r="D357" s="58"/>
      <c r="E357" s="61"/>
      <c r="F357" s="61"/>
      <c r="G357" s="272"/>
      <c r="H357" s="62"/>
      <c r="I357" s="273">
        <f t="shared" si="66"/>
        <v>0</v>
      </c>
      <c r="J357" s="272"/>
      <c r="K357" s="62"/>
      <c r="L357" s="270">
        <f t="shared" si="67"/>
        <v>0</v>
      </c>
      <c r="M357" s="272"/>
      <c r="N357" s="62"/>
      <c r="O357" s="270">
        <f t="shared" si="68"/>
        <v>0</v>
      </c>
      <c r="P357" s="272"/>
      <c r="Q357" s="62"/>
      <c r="R357" s="271">
        <f t="shared" si="69"/>
        <v>0</v>
      </c>
      <c r="S357" s="272"/>
      <c r="T357" s="62"/>
      <c r="U357" s="270">
        <f t="shared" si="70"/>
        <v>0</v>
      </c>
      <c r="V357" s="272"/>
      <c r="W357" s="62"/>
      <c r="X357" s="270">
        <f t="shared" si="71"/>
        <v>0</v>
      </c>
      <c r="Y357" s="270">
        <f t="shared" si="72"/>
        <v>0</v>
      </c>
      <c r="Z357" s="61"/>
      <c r="AA357" s="61"/>
      <c r="AB357" s="60" t="str">
        <f t="shared" si="73"/>
        <v/>
      </c>
      <c r="AC357" s="21" t="b">
        <f t="shared" si="74"/>
        <v>0</v>
      </c>
      <c r="AD357" s="21" t="b">
        <f t="shared" si="75"/>
        <v>0</v>
      </c>
      <c r="AE357" s="21" t="b">
        <f t="shared" si="76"/>
        <v>0</v>
      </c>
      <c r="AF357" s="21" t="b">
        <f ca="1">OR(AND($AC357,NOT($AD357)),AND($AC357,OR(AND($G357="",$H357&lt;&gt;""),AND($G357&lt;&gt;"",$H357=""),AND($J357="",$K357&lt;&gt;""),AND($J357&lt;&gt;"",$K357=""),AND($M357="",$N357&lt;&gt;""),AND($M357&lt;&gt;"",$N357=""),AND($P357="",$Q357&lt;&gt;""),AND($P357&lt;&gt;"",$Q357=""),AND($S357="",$T357&lt;&gt;""),AND($S357&lt;&gt;"",$T357=""),AND($V357="",$W357&lt;&gt;""),AND($V357&lt;&gt;"",$W357=""))),AND($C357&lt;&gt;"",$E357&lt;&gt;"",LEFT(TRIM($C357),1)&lt;&gt;LEFT(TRIM($E357),1)),IF(OR($E357="",$F357=""),FALSE(),IFERROR(COUNTIF(INDIRECT("UNITS_"&amp;SUBSTITUTE(LEFT($E357,FIND(" ",$E357&amp;" ")-1),".","_")),$F357)=0,TRUE())),AND($B357&lt;&gt;"",OR(ISNUMBER(SEARCH("outro",LOWER($B357))),ISNUMBER(SEARCH("divers",LOWER($B357))),ISNUMBER(SEARCH("etc",LOWER($B357))))),OR(AND(ISNUMBER(SEARCH("comunic",LOWER($B357))),LEFT($E357,3)&lt;&gt;"4.4"),AND(ISNUMBER(SEARCH("monitor",LOWER($B357))),NOT(OR(LEFT($E357,3)="1.5",LEFT($E357,3)="2.5")))),AND($B357&lt;&gt;"",OR(LEFT($C357,1)="1",LEFT($C357,1)="2"),$D357=""),AND($D357&lt;&gt;"",NOT(OR(LEFT($C357,1)="1",LEFT($C357,1)="2"))),AND($D357&lt;&gt;"",COUNTIF(' PROJETO'!$B$14:$B$16,$D357)=0),IF($D357="",FALSE(),IF(COUNTIF(' PROJETO'!$B$14:$B$16,$D357)=0,FALSE(),IFERROR(INDEX(' PROJETO'!$C$14:$C$16,MATCH($D357,' PROJETO'!$B$14:$B$16,0))&lt;&gt;"Sim",FALSE()))))</f>
        <v>0</v>
      </c>
      <c r="AG357" s="21" t="b">
        <f>AND($AC357,$Y357&gt;'CONFG.  LISTAS'!$F$4,$Z357="",$AA357="")</f>
        <v>0</v>
      </c>
      <c r="AH357" s="21" t="str">
        <f t="shared" si="77"/>
        <v/>
      </c>
      <c r="AI357" s="43" t="str">
        <f ca="1">IF(NOT($AC357),"",IF(OR($B357="",$C357="",$E357="",$F357=""),"Preencha descrição, categoria, tipo e unidade.",IF(AND($B357&lt;&gt;"",OR(LEFT($C357,1)="1",LEFT($C357,1)="2"),$D357=""),"Informe a prática de restauração para itens diretos.",IF(AND($D357&lt;&gt;"",NOT(OR(LEFT($C357,1)="1",LEFT($C357,1)="2"))),"Custos indiretos não devem pertencer a uma prática específica.",IF(AND($D357&lt;&gt;"",COUNTIF(' PROJETO'!$B$14:$B$16,$D357)=0),"Prática de restauração inválida ou não cadastrada.",IF(IF($D357="",FALSE(),IF(COUNTIF(' PROJETO'!$B$14:$B$16,$D357)=0,FALSE(),IFERROR(INDEX(' PROJETO'!$C$14:$C$16,MATCH($D357,' PROJETO'!$B$14:$B$16,0))&lt;&gt;"Sim",FALSE()))),"A prática informada no item não foi selecionada na aba Projeto.",IF(AND(MAX($I357,$L357,$O357,$R357,$U357,$X357)&gt;'CONFG.  LISTAS'!$F$4,NOT(OR($Z357&lt;&gt;"",$AA357&lt;&gt;""))),"Memorial de cálculo ou anexo obrigatório não informado para item acima do limite.",IF(OR(AND($G357&lt;&gt;"",$H357&lt;&gt;"",OR($G357&lt;=0,$H357&lt;=0)),AND($J357&lt;&gt;"",$K357&lt;&gt;"",OR($J357&lt;=0,$K357&lt;=0)),AND($M357&lt;&gt;"",$N357&lt;&gt;"",OR($M357&lt;=0,$N357&lt;=0)),AND($P357&lt;&gt;"",$Q357&lt;&gt;"",OR($P357&lt;=0,$Q357&lt;=0)),AND($S357&lt;&gt;"",$T357&lt;&gt;"",OR($S357&lt;=0,$T357&lt;=0)),AND($V357&lt;&gt;"",$W357&lt;&gt;"",OR($V357&lt;=0,$W357&lt;=0))),"Revise os valores informados: valor unitário e quantidade devem ser maiores que zero.",IF(OR(AND($G357="",$H357&lt;&gt;""),AND($G357&lt;&gt;"",$H357=""),AND($J357="",$K357&lt;&gt;""),AND($J357&lt;&gt;"",$K357=""),AND($M357="",$N357&lt;&gt;""),AND($M357&lt;&gt;"",$N357=""),AND($P357="",$Q357&lt;&gt;""),AND($P357&lt;&gt;"",$Q357=""),AND($S357="",$T357&lt;&gt;""),AND($S357&lt;&gt;"",$T357=""),AND($V357="",$W357&lt;&gt;""),AND($V357&lt;&gt;"",$W357="")),"Há ano preenchido parcialmente: "&amp;TRIM(IF(AND($G357="",$H357&lt;&gt;""),"Ano 1 (falta valor unitário); ","")&amp;IF(AND($G357&lt;&gt;"",$H357=""),"Ano 1 (falta quantidade); ","")&amp;IF(AND($J357="",$K357&lt;&gt;""),"Ano 2 (falta valor unitário); ","")&amp;IF(AND($J357&lt;&gt;"",$K357=""),"Ano 2 (falta quantidade); ","")&amp;IF(AND($M357="",$N357&lt;&gt;""),"Ano 3 (falta valor unitário); ","")&amp;IF(AND($M357&lt;&gt;"",$N357=""),"Ano 3 (falta quantidade); ","")&amp;IF(AND($P357="",$Q357&lt;&gt;""),"Ano 4 (falta valor unitário); ","")&amp;IF(AND($P357&lt;&gt;"",$Q357=""),"Ano 4 (falta quantidade); ","")&amp;IF(AND($S357="",$T357&lt;&gt;""),"Ano 5 (falta valor unitário); ","")&amp;IF(AND($S357&lt;&gt;"",$T357=""),"Ano 5 (falta quantidade); ","")&amp;IF(AND($V357="",$W357&lt;&gt;""),"Ano 6 (falta valor unitário); ","")&amp;IF(AND($V357&lt;&gt;"",$W357=""),"Ano 6 (falta quantidade); ","")), IF(NOT(OR(AND($G357&lt;&gt;"",$H357&lt;&gt;""),AND($J357&lt;&gt;"",$K357&lt;&gt;""),AND($M357&lt;&gt;"",$N357&lt;&gt;""),AND($P357&lt;&gt;"",$Q357&lt;&gt;""),AND($S357&lt;&gt;"",$T357&lt;&gt;""),AND($V357&lt;&gt;"",$W357&lt;&gt;""))),"Informe pelo menos um ano completo com valor unitário e quantidade.",IF(AND($C357&lt;&gt;"",$E357&lt;&gt;"",LEFT(TRIM($C357),1)&lt;&gt;LEFT(TRIM($E357),1)),"Categoria e tipo estão incompatíveis.",IF(IF(OR($E357="",$F357=""),FALSE(),IFERROR(COUNTIF(INDIRECT("UNITS_"&amp;SUBSTITUTE(LEFT($E357,FIND(" ",$E357&amp;" ")-1),".","_")),$F357)=0,TRUE())),"Unidade incompatível com o tipo selecionado.",IF(OR(AND(ISNUMBER(SEARCH("comunic",LOWER($B357))),LEFT($E357,3)&lt;&gt;"4.4"),AND(ISNUMBER(SEARCH("monitor",LOWER($B357))),NOT(OR(LEFT($E357,3)="1.5",LEFT($E357,3)="2.5")))),"Revise a classificação do item conforme as regras de preenchimento.",IF(AND($B357&lt;&gt;"",OR(ISNUMBER(SEARCH("outro",LOWER($B357))),ISNUMBER(SEARCH("divers",LOWER($B357))),ISNUMBER(SEARCH("kit",LOWER($B357))),ISNUMBER(SEARCH("ferrament",LOWER($B357))),ISNUMBER(SEARCH("epi",LOWER($B357)))),NOT(OR($Z357&lt;&gt;"",$AA357&lt;&gt;""))),"Descrição muito genérica: detalhe melhor o item e registre o racional no memorial ou em anexo.",IF(AND($Y357=0,$B357&lt;&gt;"",OR($G357&lt;&gt;"",$H357&lt;&gt;"",$J357&lt;&gt;"",$K357&lt;&gt;"",$M357&lt;&gt;"",$N357&lt;&gt;"",$P357&lt;&gt;"",$Q357&lt;&gt;"",$S357&lt;&gt;"",$T357&lt;&gt;"",$V357&lt;&gt;"",$W357&lt;&gt;"")),"O item possui dados lançados, mas o total está zerado. Revise os valores informados.","")))))))))))))))</f>
        <v/>
      </c>
    </row>
    <row r="358" spans="1:35" ht="14.25" customHeight="1" x14ac:dyDescent="0.25">
      <c r="A358" s="57" t="str">
        <f t="shared" si="65"/>
        <v/>
      </c>
      <c r="B358" s="58"/>
      <c r="C358" s="58"/>
      <c r="D358" s="58"/>
      <c r="E358" s="58"/>
      <c r="F358" s="58"/>
      <c r="G358" s="269"/>
      <c r="H358" s="59"/>
      <c r="I358" s="273">
        <f t="shared" si="66"/>
        <v>0</v>
      </c>
      <c r="J358" s="269"/>
      <c r="K358" s="59"/>
      <c r="L358" s="270">
        <f t="shared" si="67"/>
        <v>0</v>
      </c>
      <c r="M358" s="269"/>
      <c r="N358" s="59"/>
      <c r="O358" s="270">
        <f t="shared" si="68"/>
        <v>0</v>
      </c>
      <c r="P358" s="269"/>
      <c r="Q358" s="59"/>
      <c r="R358" s="271">
        <f t="shared" si="69"/>
        <v>0</v>
      </c>
      <c r="S358" s="269"/>
      <c r="T358" s="59"/>
      <c r="U358" s="270">
        <f t="shared" si="70"/>
        <v>0</v>
      </c>
      <c r="V358" s="269"/>
      <c r="W358" s="59"/>
      <c r="X358" s="270">
        <f t="shared" si="71"/>
        <v>0</v>
      </c>
      <c r="Y358" s="270">
        <f t="shared" si="72"/>
        <v>0</v>
      </c>
      <c r="Z358" s="58"/>
      <c r="AA358" s="58"/>
      <c r="AB358" s="60" t="str">
        <f t="shared" si="73"/>
        <v/>
      </c>
      <c r="AC358" s="21" t="b">
        <f t="shared" si="74"/>
        <v>0</v>
      </c>
      <c r="AD358" s="21" t="b">
        <f t="shared" si="75"/>
        <v>0</v>
      </c>
      <c r="AE358" s="21" t="b">
        <f t="shared" si="76"/>
        <v>0</v>
      </c>
      <c r="AF358" s="21" t="b">
        <f ca="1">OR(AND($AC358,NOT($AD358)),AND($AC358,OR(AND($G358="",$H358&lt;&gt;""),AND($G358&lt;&gt;"",$H358=""),AND($J358="",$K358&lt;&gt;""),AND($J358&lt;&gt;"",$K358=""),AND($M358="",$N358&lt;&gt;""),AND($M358&lt;&gt;"",$N358=""),AND($P358="",$Q358&lt;&gt;""),AND($P358&lt;&gt;"",$Q358=""),AND($S358="",$T358&lt;&gt;""),AND($S358&lt;&gt;"",$T358=""),AND($V358="",$W358&lt;&gt;""),AND($V358&lt;&gt;"",$W358=""))),AND($C358&lt;&gt;"",$E358&lt;&gt;"",LEFT(TRIM($C358),1)&lt;&gt;LEFT(TRIM($E358),1)),IF(OR($E358="",$F358=""),FALSE(),IFERROR(COUNTIF(INDIRECT("UNITS_"&amp;SUBSTITUTE(LEFT($E358,FIND(" ",$E358&amp;" ")-1),".","_")),$F358)=0,TRUE())),AND($B358&lt;&gt;"",OR(ISNUMBER(SEARCH("outro",LOWER($B358))),ISNUMBER(SEARCH("divers",LOWER($B358))),ISNUMBER(SEARCH("etc",LOWER($B358))))),OR(AND(ISNUMBER(SEARCH("comunic",LOWER($B358))),LEFT($E358,3)&lt;&gt;"4.4"),AND(ISNUMBER(SEARCH("monitor",LOWER($B358))),NOT(OR(LEFT($E358,3)="1.5",LEFT($E358,3)="2.5")))),AND($B358&lt;&gt;"",OR(LEFT($C358,1)="1",LEFT($C358,1)="2"),$D358=""),AND($D358&lt;&gt;"",NOT(OR(LEFT($C358,1)="1",LEFT($C358,1)="2"))),AND($D358&lt;&gt;"",COUNTIF(' PROJETO'!$B$14:$B$16,$D358)=0),IF($D358="",FALSE(),IF(COUNTIF(' PROJETO'!$B$14:$B$16,$D358)=0,FALSE(),IFERROR(INDEX(' PROJETO'!$C$14:$C$16,MATCH($D358,' PROJETO'!$B$14:$B$16,0))&lt;&gt;"Sim",FALSE()))))</f>
        <v>0</v>
      </c>
      <c r="AG358" s="21" t="b">
        <f>AND($AC358,$Y358&gt;'CONFG.  LISTAS'!$F$4,$Z358="",$AA358="")</f>
        <v>0</v>
      </c>
      <c r="AH358" s="21" t="str">
        <f t="shared" si="77"/>
        <v/>
      </c>
      <c r="AI358" s="43" t="str">
        <f ca="1">IF(NOT($AC358),"",IF(OR($B358="",$C358="",$E358="",$F358=""),"Preencha descrição, categoria, tipo e unidade.",IF(AND($B358&lt;&gt;"",OR(LEFT($C358,1)="1",LEFT($C358,1)="2"),$D358=""),"Informe a prática de restauração para itens diretos.",IF(AND($D358&lt;&gt;"",NOT(OR(LEFT($C358,1)="1",LEFT($C358,1)="2"))),"Custos indiretos não devem pertencer a uma prática específica.",IF(AND($D358&lt;&gt;"",COUNTIF(' PROJETO'!$B$14:$B$16,$D358)=0),"Prática de restauração inválida ou não cadastrada.",IF(IF($D358="",FALSE(),IF(COUNTIF(' PROJETO'!$B$14:$B$16,$D358)=0,FALSE(),IFERROR(INDEX(' PROJETO'!$C$14:$C$16,MATCH($D358,' PROJETO'!$B$14:$B$16,0))&lt;&gt;"Sim",FALSE()))),"A prática informada no item não foi selecionada na aba Projeto.",IF(AND(MAX($I358,$L358,$O358,$R358,$U358,$X358)&gt;'CONFG.  LISTAS'!$F$4,NOT(OR($Z358&lt;&gt;"",$AA358&lt;&gt;""))),"Memorial de cálculo ou anexo obrigatório não informado para item acima do limite.",IF(OR(AND($G358&lt;&gt;"",$H358&lt;&gt;"",OR($G358&lt;=0,$H358&lt;=0)),AND($J358&lt;&gt;"",$K358&lt;&gt;"",OR($J358&lt;=0,$K358&lt;=0)),AND($M358&lt;&gt;"",$N358&lt;&gt;"",OR($M358&lt;=0,$N358&lt;=0)),AND($P358&lt;&gt;"",$Q358&lt;&gt;"",OR($P358&lt;=0,$Q358&lt;=0)),AND($S358&lt;&gt;"",$T358&lt;&gt;"",OR($S358&lt;=0,$T358&lt;=0)),AND($V358&lt;&gt;"",$W358&lt;&gt;"",OR($V358&lt;=0,$W358&lt;=0))),"Revise os valores informados: valor unitário e quantidade devem ser maiores que zero.",IF(OR(AND($G358="",$H358&lt;&gt;""),AND($G358&lt;&gt;"",$H358=""),AND($J358="",$K358&lt;&gt;""),AND($J358&lt;&gt;"",$K358=""),AND($M358="",$N358&lt;&gt;""),AND($M358&lt;&gt;"",$N358=""),AND($P358="",$Q358&lt;&gt;""),AND($P358&lt;&gt;"",$Q358=""),AND($S358="",$T358&lt;&gt;""),AND($S358&lt;&gt;"",$T358=""),AND($V358="",$W358&lt;&gt;""),AND($V358&lt;&gt;"",$W358="")),"Há ano preenchido parcialmente: "&amp;TRIM(IF(AND($G358="",$H358&lt;&gt;""),"Ano 1 (falta valor unitário); ","")&amp;IF(AND($G358&lt;&gt;"",$H358=""),"Ano 1 (falta quantidade); ","")&amp;IF(AND($J358="",$K358&lt;&gt;""),"Ano 2 (falta valor unitário); ","")&amp;IF(AND($J358&lt;&gt;"",$K358=""),"Ano 2 (falta quantidade); ","")&amp;IF(AND($M358="",$N358&lt;&gt;""),"Ano 3 (falta valor unitário); ","")&amp;IF(AND($M358&lt;&gt;"",$N358=""),"Ano 3 (falta quantidade); ","")&amp;IF(AND($P358="",$Q358&lt;&gt;""),"Ano 4 (falta valor unitário); ","")&amp;IF(AND($P358&lt;&gt;"",$Q358=""),"Ano 4 (falta quantidade); ","")&amp;IF(AND($S358="",$T358&lt;&gt;""),"Ano 5 (falta valor unitário); ","")&amp;IF(AND($S358&lt;&gt;"",$T358=""),"Ano 5 (falta quantidade); ","")&amp;IF(AND($V358="",$W358&lt;&gt;""),"Ano 6 (falta valor unitário); ","")&amp;IF(AND($V358&lt;&gt;"",$W358=""),"Ano 6 (falta quantidade); ","")), IF(NOT(OR(AND($G358&lt;&gt;"",$H358&lt;&gt;""),AND($J358&lt;&gt;"",$K358&lt;&gt;""),AND($M358&lt;&gt;"",$N358&lt;&gt;""),AND($P358&lt;&gt;"",$Q358&lt;&gt;""),AND($S358&lt;&gt;"",$T358&lt;&gt;""),AND($V358&lt;&gt;"",$W358&lt;&gt;""))),"Informe pelo menos um ano completo com valor unitário e quantidade.",IF(AND($C358&lt;&gt;"",$E358&lt;&gt;"",LEFT(TRIM($C358),1)&lt;&gt;LEFT(TRIM($E358),1)),"Categoria e tipo estão incompatíveis.",IF(IF(OR($E358="",$F358=""),FALSE(),IFERROR(COUNTIF(INDIRECT("UNITS_"&amp;SUBSTITUTE(LEFT($E358,FIND(" ",$E358&amp;" ")-1),".","_")),$F358)=0,TRUE())),"Unidade incompatível com o tipo selecionado.",IF(OR(AND(ISNUMBER(SEARCH("comunic",LOWER($B358))),LEFT($E358,3)&lt;&gt;"4.4"),AND(ISNUMBER(SEARCH("monitor",LOWER($B358))),NOT(OR(LEFT($E358,3)="1.5",LEFT($E358,3)="2.5")))),"Revise a classificação do item conforme as regras de preenchimento.",IF(AND($B358&lt;&gt;"",OR(ISNUMBER(SEARCH("outro",LOWER($B358))),ISNUMBER(SEARCH("divers",LOWER($B358))),ISNUMBER(SEARCH("kit",LOWER($B358))),ISNUMBER(SEARCH("ferrament",LOWER($B358))),ISNUMBER(SEARCH("epi",LOWER($B358)))),NOT(OR($Z358&lt;&gt;"",$AA358&lt;&gt;""))),"Descrição muito genérica: detalhe melhor o item e registre o racional no memorial ou em anexo.",IF(AND($Y358=0,$B358&lt;&gt;"",OR($G358&lt;&gt;"",$H358&lt;&gt;"",$J358&lt;&gt;"",$K358&lt;&gt;"",$M358&lt;&gt;"",$N358&lt;&gt;"",$P358&lt;&gt;"",$Q358&lt;&gt;"",$S358&lt;&gt;"",$T358&lt;&gt;"",$V358&lt;&gt;"",$W358&lt;&gt;"")),"O item possui dados lançados, mas o total está zerado. Revise os valores informados.","")))))))))))))))</f>
        <v/>
      </c>
    </row>
    <row r="359" spans="1:35" ht="14.25" customHeight="1" x14ac:dyDescent="0.25">
      <c r="A359" s="57" t="str">
        <f t="shared" si="65"/>
        <v/>
      </c>
      <c r="B359" s="61"/>
      <c r="C359" s="61"/>
      <c r="D359" s="58"/>
      <c r="E359" s="61"/>
      <c r="F359" s="61"/>
      <c r="G359" s="272"/>
      <c r="H359" s="62"/>
      <c r="I359" s="273">
        <f t="shared" si="66"/>
        <v>0</v>
      </c>
      <c r="J359" s="272"/>
      <c r="K359" s="62"/>
      <c r="L359" s="270">
        <f t="shared" si="67"/>
        <v>0</v>
      </c>
      <c r="M359" s="272"/>
      <c r="N359" s="62"/>
      <c r="O359" s="270">
        <f t="shared" si="68"/>
        <v>0</v>
      </c>
      <c r="P359" s="272"/>
      <c r="Q359" s="62"/>
      <c r="R359" s="271">
        <f t="shared" si="69"/>
        <v>0</v>
      </c>
      <c r="S359" s="272"/>
      <c r="T359" s="62"/>
      <c r="U359" s="270">
        <f t="shared" si="70"/>
        <v>0</v>
      </c>
      <c r="V359" s="272"/>
      <c r="W359" s="62"/>
      <c r="X359" s="270">
        <f t="shared" si="71"/>
        <v>0</v>
      </c>
      <c r="Y359" s="270">
        <f t="shared" si="72"/>
        <v>0</v>
      </c>
      <c r="Z359" s="61"/>
      <c r="AA359" s="61"/>
      <c r="AB359" s="60" t="str">
        <f t="shared" si="73"/>
        <v/>
      </c>
      <c r="AC359" s="21" t="b">
        <f t="shared" si="74"/>
        <v>0</v>
      </c>
      <c r="AD359" s="21" t="b">
        <f t="shared" si="75"/>
        <v>0</v>
      </c>
      <c r="AE359" s="21" t="b">
        <f t="shared" si="76"/>
        <v>0</v>
      </c>
      <c r="AF359" s="21" t="b">
        <f ca="1">OR(AND($AC359,NOT($AD359)),AND($AC359,OR(AND($G359="",$H359&lt;&gt;""),AND($G359&lt;&gt;"",$H359=""),AND($J359="",$K359&lt;&gt;""),AND($J359&lt;&gt;"",$K359=""),AND($M359="",$N359&lt;&gt;""),AND($M359&lt;&gt;"",$N359=""),AND($P359="",$Q359&lt;&gt;""),AND($P359&lt;&gt;"",$Q359=""),AND($S359="",$T359&lt;&gt;""),AND($S359&lt;&gt;"",$T359=""),AND($V359="",$W359&lt;&gt;""),AND($V359&lt;&gt;"",$W359=""))),AND($C359&lt;&gt;"",$E359&lt;&gt;"",LEFT(TRIM($C359),1)&lt;&gt;LEFT(TRIM($E359),1)),IF(OR($E359="",$F359=""),FALSE(),IFERROR(COUNTIF(INDIRECT("UNITS_"&amp;SUBSTITUTE(LEFT($E359,FIND(" ",$E359&amp;" ")-1),".","_")),$F359)=0,TRUE())),AND($B359&lt;&gt;"",OR(ISNUMBER(SEARCH("outro",LOWER($B359))),ISNUMBER(SEARCH("divers",LOWER($B359))),ISNUMBER(SEARCH("etc",LOWER($B359))))),OR(AND(ISNUMBER(SEARCH("comunic",LOWER($B359))),LEFT($E359,3)&lt;&gt;"4.4"),AND(ISNUMBER(SEARCH("monitor",LOWER($B359))),NOT(OR(LEFT($E359,3)="1.5",LEFT($E359,3)="2.5")))),AND($B359&lt;&gt;"",OR(LEFT($C359,1)="1",LEFT($C359,1)="2"),$D359=""),AND($D359&lt;&gt;"",NOT(OR(LEFT($C359,1)="1",LEFT($C359,1)="2"))),AND($D359&lt;&gt;"",COUNTIF(' PROJETO'!$B$14:$B$16,$D359)=0),IF($D359="",FALSE(),IF(COUNTIF(' PROJETO'!$B$14:$B$16,$D359)=0,FALSE(),IFERROR(INDEX(' PROJETO'!$C$14:$C$16,MATCH($D359,' PROJETO'!$B$14:$B$16,0))&lt;&gt;"Sim",FALSE()))))</f>
        <v>0</v>
      </c>
      <c r="AG359" s="21" t="b">
        <f>AND($AC359,$Y359&gt;'CONFG.  LISTAS'!$F$4,$Z359="",$AA359="")</f>
        <v>0</v>
      </c>
      <c r="AH359" s="21" t="str">
        <f t="shared" si="77"/>
        <v/>
      </c>
      <c r="AI359" s="43" t="str">
        <f ca="1">IF(NOT($AC359),"",IF(OR($B359="",$C359="",$E359="",$F359=""),"Preencha descrição, categoria, tipo e unidade.",IF(AND($B359&lt;&gt;"",OR(LEFT($C359,1)="1",LEFT($C359,1)="2"),$D359=""),"Informe a prática de restauração para itens diretos.",IF(AND($D359&lt;&gt;"",NOT(OR(LEFT($C359,1)="1",LEFT($C359,1)="2"))),"Custos indiretos não devem pertencer a uma prática específica.",IF(AND($D359&lt;&gt;"",COUNTIF(' PROJETO'!$B$14:$B$16,$D359)=0),"Prática de restauração inválida ou não cadastrada.",IF(IF($D359="",FALSE(),IF(COUNTIF(' PROJETO'!$B$14:$B$16,$D359)=0,FALSE(),IFERROR(INDEX(' PROJETO'!$C$14:$C$16,MATCH($D359,' PROJETO'!$B$14:$B$16,0))&lt;&gt;"Sim",FALSE()))),"A prática informada no item não foi selecionada na aba Projeto.",IF(AND(MAX($I359,$L359,$O359,$R359,$U359,$X359)&gt;'CONFG.  LISTAS'!$F$4,NOT(OR($Z359&lt;&gt;"",$AA359&lt;&gt;""))),"Memorial de cálculo ou anexo obrigatório não informado para item acima do limite.",IF(OR(AND($G359&lt;&gt;"",$H359&lt;&gt;"",OR($G359&lt;=0,$H359&lt;=0)),AND($J359&lt;&gt;"",$K359&lt;&gt;"",OR($J359&lt;=0,$K359&lt;=0)),AND($M359&lt;&gt;"",$N359&lt;&gt;"",OR($M359&lt;=0,$N359&lt;=0)),AND($P359&lt;&gt;"",$Q359&lt;&gt;"",OR($P359&lt;=0,$Q359&lt;=0)),AND($S359&lt;&gt;"",$T359&lt;&gt;"",OR($S359&lt;=0,$T359&lt;=0)),AND($V359&lt;&gt;"",$W359&lt;&gt;"",OR($V359&lt;=0,$W359&lt;=0))),"Revise os valores informados: valor unitário e quantidade devem ser maiores que zero.",IF(OR(AND($G359="",$H359&lt;&gt;""),AND($G359&lt;&gt;"",$H359=""),AND($J359="",$K359&lt;&gt;""),AND($J359&lt;&gt;"",$K359=""),AND($M359="",$N359&lt;&gt;""),AND($M359&lt;&gt;"",$N359=""),AND($P359="",$Q359&lt;&gt;""),AND($P359&lt;&gt;"",$Q359=""),AND($S359="",$T359&lt;&gt;""),AND($S359&lt;&gt;"",$T359=""),AND($V359="",$W359&lt;&gt;""),AND($V359&lt;&gt;"",$W359="")),"Há ano preenchido parcialmente: "&amp;TRIM(IF(AND($G359="",$H359&lt;&gt;""),"Ano 1 (falta valor unitário); ","")&amp;IF(AND($G359&lt;&gt;"",$H359=""),"Ano 1 (falta quantidade); ","")&amp;IF(AND($J359="",$K359&lt;&gt;""),"Ano 2 (falta valor unitário); ","")&amp;IF(AND($J359&lt;&gt;"",$K359=""),"Ano 2 (falta quantidade); ","")&amp;IF(AND($M359="",$N359&lt;&gt;""),"Ano 3 (falta valor unitário); ","")&amp;IF(AND($M359&lt;&gt;"",$N359=""),"Ano 3 (falta quantidade); ","")&amp;IF(AND($P359="",$Q359&lt;&gt;""),"Ano 4 (falta valor unitário); ","")&amp;IF(AND($P359&lt;&gt;"",$Q359=""),"Ano 4 (falta quantidade); ","")&amp;IF(AND($S359="",$T359&lt;&gt;""),"Ano 5 (falta valor unitário); ","")&amp;IF(AND($S359&lt;&gt;"",$T359=""),"Ano 5 (falta quantidade); ","")&amp;IF(AND($V359="",$W359&lt;&gt;""),"Ano 6 (falta valor unitário); ","")&amp;IF(AND($V359&lt;&gt;"",$W359=""),"Ano 6 (falta quantidade); ","")), IF(NOT(OR(AND($G359&lt;&gt;"",$H359&lt;&gt;""),AND($J359&lt;&gt;"",$K359&lt;&gt;""),AND($M359&lt;&gt;"",$N359&lt;&gt;""),AND($P359&lt;&gt;"",$Q359&lt;&gt;""),AND($S359&lt;&gt;"",$T359&lt;&gt;""),AND($V359&lt;&gt;"",$W359&lt;&gt;""))),"Informe pelo menos um ano completo com valor unitário e quantidade.",IF(AND($C359&lt;&gt;"",$E359&lt;&gt;"",LEFT(TRIM($C359),1)&lt;&gt;LEFT(TRIM($E359),1)),"Categoria e tipo estão incompatíveis.",IF(IF(OR($E359="",$F359=""),FALSE(),IFERROR(COUNTIF(INDIRECT("UNITS_"&amp;SUBSTITUTE(LEFT($E359,FIND(" ",$E359&amp;" ")-1),".","_")),$F359)=0,TRUE())),"Unidade incompatível com o tipo selecionado.",IF(OR(AND(ISNUMBER(SEARCH("comunic",LOWER($B359))),LEFT($E359,3)&lt;&gt;"4.4"),AND(ISNUMBER(SEARCH("monitor",LOWER($B359))),NOT(OR(LEFT($E359,3)="1.5",LEFT($E359,3)="2.5")))),"Revise a classificação do item conforme as regras de preenchimento.",IF(AND($B359&lt;&gt;"",OR(ISNUMBER(SEARCH("outro",LOWER($B359))),ISNUMBER(SEARCH("divers",LOWER($B359))),ISNUMBER(SEARCH("kit",LOWER($B359))),ISNUMBER(SEARCH("ferrament",LOWER($B359))),ISNUMBER(SEARCH("epi",LOWER($B359)))),NOT(OR($Z359&lt;&gt;"",$AA359&lt;&gt;""))),"Descrição muito genérica: detalhe melhor o item e registre o racional no memorial ou em anexo.",IF(AND($Y359=0,$B359&lt;&gt;"",OR($G359&lt;&gt;"",$H359&lt;&gt;"",$J359&lt;&gt;"",$K359&lt;&gt;"",$M359&lt;&gt;"",$N359&lt;&gt;"",$P359&lt;&gt;"",$Q359&lt;&gt;"",$S359&lt;&gt;"",$T359&lt;&gt;"",$V359&lt;&gt;"",$W359&lt;&gt;"")),"O item possui dados lançados, mas o total está zerado. Revise os valores informados.","")))))))))))))))</f>
        <v/>
      </c>
    </row>
    <row r="360" spans="1:35" ht="14.25" customHeight="1" x14ac:dyDescent="0.25">
      <c r="A360" s="57" t="str">
        <f t="shared" si="65"/>
        <v/>
      </c>
      <c r="B360" s="58"/>
      <c r="C360" s="58"/>
      <c r="D360" s="58"/>
      <c r="E360" s="58"/>
      <c r="F360" s="58"/>
      <c r="G360" s="269"/>
      <c r="H360" s="59"/>
      <c r="I360" s="273">
        <f t="shared" si="66"/>
        <v>0</v>
      </c>
      <c r="J360" s="269"/>
      <c r="K360" s="59"/>
      <c r="L360" s="270">
        <f t="shared" si="67"/>
        <v>0</v>
      </c>
      <c r="M360" s="269"/>
      <c r="N360" s="59"/>
      <c r="O360" s="270">
        <f t="shared" si="68"/>
        <v>0</v>
      </c>
      <c r="P360" s="269"/>
      <c r="Q360" s="59"/>
      <c r="R360" s="271">
        <f t="shared" si="69"/>
        <v>0</v>
      </c>
      <c r="S360" s="269"/>
      <c r="T360" s="59"/>
      <c r="U360" s="270">
        <f t="shared" si="70"/>
        <v>0</v>
      </c>
      <c r="V360" s="269"/>
      <c r="W360" s="59"/>
      <c r="X360" s="270">
        <f t="shared" si="71"/>
        <v>0</v>
      </c>
      <c r="Y360" s="270">
        <f t="shared" si="72"/>
        <v>0</v>
      </c>
      <c r="Z360" s="58"/>
      <c r="AA360" s="58"/>
      <c r="AB360" s="60" t="str">
        <f t="shared" si="73"/>
        <v/>
      </c>
      <c r="AC360" s="21" t="b">
        <f t="shared" si="74"/>
        <v>0</v>
      </c>
      <c r="AD360" s="21" t="b">
        <f t="shared" si="75"/>
        <v>0</v>
      </c>
      <c r="AE360" s="21" t="b">
        <f t="shared" si="76"/>
        <v>0</v>
      </c>
      <c r="AF360" s="21" t="b">
        <f ca="1">OR(AND($AC360,NOT($AD360)),AND($AC360,OR(AND($G360="",$H360&lt;&gt;""),AND($G360&lt;&gt;"",$H360=""),AND($J360="",$K360&lt;&gt;""),AND($J360&lt;&gt;"",$K360=""),AND($M360="",$N360&lt;&gt;""),AND($M360&lt;&gt;"",$N360=""),AND($P360="",$Q360&lt;&gt;""),AND($P360&lt;&gt;"",$Q360=""),AND($S360="",$T360&lt;&gt;""),AND($S360&lt;&gt;"",$T360=""),AND($V360="",$W360&lt;&gt;""),AND($V360&lt;&gt;"",$W360=""))),AND($C360&lt;&gt;"",$E360&lt;&gt;"",LEFT(TRIM($C360),1)&lt;&gt;LEFT(TRIM($E360),1)),IF(OR($E360="",$F360=""),FALSE(),IFERROR(COUNTIF(INDIRECT("UNITS_"&amp;SUBSTITUTE(LEFT($E360,FIND(" ",$E360&amp;" ")-1),".","_")),$F360)=0,TRUE())),AND($B360&lt;&gt;"",OR(ISNUMBER(SEARCH("outro",LOWER($B360))),ISNUMBER(SEARCH("divers",LOWER($B360))),ISNUMBER(SEARCH("etc",LOWER($B360))))),OR(AND(ISNUMBER(SEARCH("comunic",LOWER($B360))),LEFT($E360,3)&lt;&gt;"4.4"),AND(ISNUMBER(SEARCH("monitor",LOWER($B360))),NOT(OR(LEFT($E360,3)="1.5",LEFT($E360,3)="2.5")))),AND($B360&lt;&gt;"",OR(LEFT($C360,1)="1",LEFT($C360,1)="2"),$D360=""),AND($D360&lt;&gt;"",NOT(OR(LEFT($C360,1)="1",LEFT($C360,1)="2"))),AND($D360&lt;&gt;"",COUNTIF(' PROJETO'!$B$14:$B$16,$D360)=0),IF($D360="",FALSE(),IF(COUNTIF(' PROJETO'!$B$14:$B$16,$D360)=0,FALSE(),IFERROR(INDEX(' PROJETO'!$C$14:$C$16,MATCH($D360,' PROJETO'!$B$14:$B$16,0))&lt;&gt;"Sim",FALSE()))))</f>
        <v>0</v>
      </c>
      <c r="AG360" s="21" t="b">
        <f>AND($AC360,$Y360&gt;'CONFG.  LISTAS'!$F$4,$Z360="",$AA360="")</f>
        <v>0</v>
      </c>
      <c r="AH360" s="21" t="str">
        <f t="shared" si="77"/>
        <v/>
      </c>
      <c r="AI360" s="43" t="str">
        <f ca="1">IF(NOT($AC360),"",IF(OR($B360="",$C360="",$E360="",$F360=""),"Preencha descrição, categoria, tipo e unidade.",IF(AND($B360&lt;&gt;"",OR(LEFT($C360,1)="1",LEFT($C360,1)="2"),$D360=""),"Informe a prática de restauração para itens diretos.",IF(AND($D360&lt;&gt;"",NOT(OR(LEFT($C360,1)="1",LEFT($C360,1)="2"))),"Custos indiretos não devem pertencer a uma prática específica.",IF(AND($D360&lt;&gt;"",COUNTIF(' PROJETO'!$B$14:$B$16,$D360)=0),"Prática de restauração inválida ou não cadastrada.",IF(IF($D360="",FALSE(),IF(COUNTIF(' PROJETO'!$B$14:$B$16,$D360)=0,FALSE(),IFERROR(INDEX(' PROJETO'!$C$14:$C$16,MATCH($D360,' PROJETO'!$B$14:$B$16,0))&lt;&gt;"Sim",FALSE()))),"A prática informada no item não foi selecionada na aba Projeto.",IF(AND(MAX($I360,$L360,$O360,$R360,$U360,$X360)&gt;'CONFG.  LISTAS'!$F$4,NOT(OR($Z360&lt;&gt;"",$AA360&lt;&gt;""))),"Memorial de cálculo ou anexo obrigatório não informado para item acima do limite.",IF(OR(AND($G360&lt;&gt;"",$H360&lt;&gt;"",OR($G360&lt;=0,$H360&lt;=0)),AND($J360&lt;&gt;"",$K360&lt;&gt;"",OR($J360&lt;=0,$K360&lt;=0)),AND($M360&lt;&gt;"",$N360&lt;&gt;"",OR($M360&lt;=0,$N360&lt;=0)),AND($P360&lt;&gt;"",$Q360&lt;&gt;"",OR($P360&lt;=0,$Q360&lt;=0)),AND($S360&lt;&gt;"",$T360&lt;&gt;"",OR($S360&lt;=0,$T360&lt;=0)),AND($V360&lt;&gt;"",$W360&lt;&gt;"",OR($V360&lt;=0,$W360&lt;=0))),"Revise os valores informados: valor unitário e quantidade devem ser maiores que zero.",IF(OR(AND($G360="",$H360&lt;&gt;""),AND($G360&lt;&gt;"",$H360=""),AND($J360="",$K360&lt;&gt;""),AND($J360&lt;&gt;"",$K360=""),AND($M360="",$N360&lt;&gt;""),AND($M360&lt;&gt;"",$N360=""),AND($P360="",$Q360&lt;&gt;""),AND($P360&lt;&gt;"",$Q360=""),AND($S360="",$T360&lt;&gt;""),AND($S360&lt;&gt;"",$T360=""),AND($V360="",$W360&lt;&gt;""),AND($V360&lt;&gt;"",$W360="")),"Há ano preenchido parcialmente: "&amp;TRIM(IF(AND($G360="",$H360&lt;&gt;""),"Ano 1 (falta valor unitário); ","")&amp;IF(AND($G360&lt;&gt;"",$H360=""),"Ano 1 (falta quantidade); ","")&amp;IF(AND($J360="",$K360&lt;&gt;""),"Ano 2 (falta valor unitário); ","")&amp;IF(AND($J360&lt;&gt;"",$K360=""),"Ano 2 (falta quantidade); ","")&amp;IF(AND($M360="",$N360&lt;&gt;""),"Ano 3 (falta valor unitário); ","")&amp;IF(AND($M360&lt;&gt;"",$N360=""),"Ano 3 (falta quantidade); ","")&amp;IF(AND($P360="",$Q360&lt;&gt;""),"Ano 4 (falta valor unitário); ","")&amp;IF(AND($P360&lt;&gt;"",$Q360=""),"Ano 4 (falta quantidade); ","")&amp;IF(AND($S360="",$T360&lt;&gt;""),"Ano 5 (falta valor unitário); ","")&amp;IF(AND($S360&lt;&gt;"",$T360=""),"Ano 5 (falta quantidade); ","")&amp;IF(AND($V360="",$W360&lt;&gt;""),"Ano 6 (falta valor unitário); ","")&amp;IF(AND($V360&lt;&gt;"",$W360=""),"Ano 6 (falta quantidade); ","")), IF(NOT(OR(AND($G360&lt;&gt;"",$H360&lt;&gt;""),AND($J360&lt;&gt;"",$K360&lt;&gt;""),AND($M360&lt;&gt;"",$N360&lt;&gt;""),AND($P360&lt;&gt;"",$Q360&lt;&gt;""),AND($S360&lt;&gt;"",$T360&lt;&gt;""),AND($V360&lt;&gt;"",$W360&lt;&gt;""))),"Informe pelo menos um ano completo com valor unitário e quantidade.",IF(AND($C360&lt;&gt;"",$E360&lt;&gt;"",LEFT(TRIM($C360),1)&lt;&gt;LEFT(TRIM($E360),1)),"Categoria e tipo estão incompatíveis.",IF(IF(OR($E360="",$F360=""),FALSE(),IFERROR(COUNTIF(INDIRECT("UNITS_"&amp;SUBSTITUTE(LEFT($E360,FIND(" ",$E360&amp;" ")-1),".","_")),$F360)=0,TRUE())),"Unidade incompatível com o tipo selecionado.",IF(OR(AND(ISNUMBER(SEARCH("comunic",LOWER($B360))),LEFT($E360,3)&lt;&gt;"4.4"),AND(ISNUMBER(SEARCH("monitor",LOWER($B360))),NOT(OR(LEFT($E360,3)="1.5",LEFT($E360,3)="2.5")))),"Revise a classificação do item conforme as regras de preenchimento.",IF(AND($B360&lt;&gt;"",OR(ISNUMBER(SEARCH("outro",LOWER($B360))),ISNUMBER(SEARCH("divers",LOWER($B360))),ISNUMBER(SEARCH("kit",LOWER($B360))),ISNUMBER(SEARCH("ferrament",LOWER($B360))),ISNUMBER(SEARCH("epi",LOWER($B360)))),NOT(OR($Z360&lt;&gt;"",$AA360&lt;&gt;""))),"Descrição muito genérica: detalhe melhor o item e registre o racional no memorial ou em anexo.",IF(AND($Y360=0,$B360&lt;&gt;"",OR($G360&lt;&gt;"",$H360&lt;&gt;"",$J360&lt;&gt;"",$K360&lt;&gt;"",$M360&lt;&gt;"",$N360&lt;&gt;"",$P360&lt;&gt;"",$Q360&lt;&gt;"",$S360&lt;&gt;"",$T360&lt;&gt;"",$V360&lt;&gt;"",$W360&lt;&gt;"")),"O item possui dados lançados, mas o total está zerado. Revise os valores informados.","")))))))))))))))</f>
        <v/>
      </c>
    </row>
    <row r="361" spans="1:35" ht="14.25" customHeight="1" x14ac:dyDescent="0.25">
      <c r="A361" s="57" t="str">
        <f t="shared" si="65"/>
        <v/>
      </c>
      <c r="B361" s="61"/>
      <c r="C361" s="61"/>
      <c r="D361" s="58"/>
      <c r="E361" s="61"/>
      <c r="F361" s="61"/>
      <c r="G361" s="272"/>
      <c r="H361" s="62"/>
      <c r="I361" s="273">
        <f t="shared" si="66"/>
        <v>0</v>
      </c>
      <c r="J361" s="272"/>
      <c r="K361" s="62"/>
      <c r="L361" s="270">
        <f t="shared" si="67"/>
        <v>0</v>
      </c>
      <c r="M361" s="272"/>
      <c r="N361" s="62"/>
      <c r="O361" s="270">
        <f t="shared" si="68"/>
        <v>0</v>
      </c>
      <c r="P361" s="272"/>
      <c r="Q361" s="62"/>
      <c r="R361" s="271">
        <f t="shared" si="69"/>
        <v>0</v>
      </c>
      <c r="S361" s="272"/>
      <c r="T361" s="62"/>
      <c r="U361" s="270">
        <f t="shared" si="70"/>
        <v>0</v>
      </c>
      <c r="V361" s="272"/>
      <c r="W361" s="62"/>
      <c r="X361" s="270">
        <f t="shared" si="71"/>
        <v>0</v>
      </c>
      <c r="Y361" s="270">
        <f t="shared" si="72"/>
        <v>0</v>
      </c>
      <c r="Z361" s="61"/>
      <c r="AA361" s="61"/>
      <c r="AB361" s="60" t="str">
        <f t="shared" si="73"/>
        <v/>
      </c>
      <c r="AC361" s="21" t="b">
        <f t="shared" si="74"/>
        <v>0</v>
      </c>
      <c r="AD361" s="21" t="b">
        <f t="shared" si="75"/>
        <v>0</v>
      </c>
      <c r="AE361" s="21" t="b">
        <f t="shared" si="76"/>
        <v>0</v>
      </c>
      <c r="AF361" s="21" t="b">
        <f ca="1">OR(AND($AC361,NOT($AD361)),AND($AC361,OR(AND($G361="",$H361&lt;&gt;""),AND($G361&lt;&gt;"",$H361=""),AND($J361="",$K361&lt;&gt;""),AND($J361&lt;&gt;"",$K361=""),AND($M361="",$N361&lt;&gt;""),AND($M361&lt;&gt;"",$N361=""),AND($P361="",$Q361&lt;&gt;""),AND($P361&lt;&gt;"",$Q361=""),AND($S361="",$T361&lt;&gt;""),AND($S361&lt;&gt;"",$T361=""),AND($V361="",$W361&lt;&gt;""),AND($V361&lt;&gt;"",$W361=""))),AND($C361&lt;&gt;"",$E361&lt;&gt;"",LEFT(TRIM($C361),1)&lt;&gt;LEFT(TRIM($E361),1)),IF(OR($E361="",$F361=""),FALSE(),IFERROR(COUNTIF(INDIRECT("UNITS_"&amp;SUBSTITUTE(LEFT($E361,FIND(" ",$E361&amp;" ")-1),".","_")),$F361)=0,TRUE())),AND($B361&lt;&gt;"",OR(ISNUMBER(SEARCH("outro",LOWER($B361))),ISNUMBER(SEARCH("divers",LOWER($B361))),ISNUMBER(SEARCH("etc",LOWER($B361))))),OR(AND(ISNUMBER(SEARCH("comunic",LOWER($B361))),LEFT($E361,3)&lt;&gt;"4.4"),AND(ISNUMBER(SEARCH("monitor",LOWER($B361))),NOT(OR(LEFT($E361,3)="1.5",LEFT($E361,3)="2.5")))),AND($B361&lt;&gt;"",OR(LEFT($C361,1)="1",LEFT($C361,1)="2"),$D361=""),AND($D361&lt;&gt;"",NOT(OR(LEFT($C361,1)="1",LEFT($C361,1)="2"))),AND($D361&lt;&gt;"",COUNTIF(' PROJETO'!$B$14:$B$16,$D361)=0),IF($D361="",FALSE(),IF(COUNTIF(' PROJETO'!$B$14:$B$16,$D361)=0,FALSE(),IFERROR(INDEX(' PROJETO'!$C$14:$C$16,MATCH($D361,' PROJETO'!$B$14:$B$16,0))&lt;&gt;"Sim",FALSE()))))</f>
        <v>0</v>
      </c>
      <c r="AG361" s="21" t="b">
        <f>AND($AC361,$Y361&gt;'CONFG.  LISTAS'!$F$4,$Z361="",$AA361="")</f>
        <v>0</v>
      </c>
      <c r="AH361" s="21" t="str">
        <f t="shared" si="77"/>
        <v/>
      </c>
      <c r="AI361" s="43" t="str">
        <f ca="1">IF(NOT($AC361),"",IF(OR($B361="",$C361="",$E361="",$F361=""),"Preencha descrição, categoria, tipo e unidade.",IF(AND($B361&lt;&gt;"",OR(LEFT($C361,1)="1",LEFT($C361,1)="2"),$D361=""),"Informe a prática de restauração para itens diretos.",IF(AND($D361&lt;&gt;"",NOT(OR(LEFT($C361,1)="1",LEFT($C361,1)="2"))),"Custos indiretos não devem pertencer a uma prática específica.",IF(AND($D361&lt;&gt;"",COUNTIF(' PROJETO'!$B$14:$B$16,$D361)=0),"Prática de restauração inválida ou não cadastrada.",IF(IF($D361="",FALSE(),IF(COUNTIF(' PROJETO'!$B$14:$B$16,$D361)=0,FALSE(),IFERROR(INDEX(' PROJETO'!$C$14:$C$16,MATCH($D361,' PROJETO'!$B$14:$B$16,0))&lt;&gt;"Sim",FALSE()))),"A prática informada no item não foi selecionada na aba Projeto.",IF(AND(MAX($I361,$L361,$O361,$R361,$U361,$X361)&gt;'CONFG.  LISTAS'!$F$4,NOT(OR($Z361&lt;&gt;"",$AA361&lt;&gt;""))),"Memorial de cálculo ou anexo obrigatório não informado para item acima do limite.",IF(OR(AND($G361&lt;&gt;"",$H361&lt;&gt;"",OR($G361&lt;=0,$H361&lt;=0)),AND($J361&lt;&gt;"",$K361&lt;&gt;"",OR($J361&lt;=0,$K361&lt;=0)),AND($M361&lt;&gt;"",$N361&lt;&gt;"",OR($M361&lt;=0,$N361&lt;=0)),AND($P361&lt;&gt;"",$Q361&lt;&gt;"",OR($P361&lt;=0,$Q361&lt;=0)),AND($S361&lt;&gt;"",$T361&lt;&gt;"",OR($S361&lt;=0,$T361&lt;=0)),AND($V361&lt;&gt;"",$W361&lt;&gt;"",OR($V361&lt;=0,$W361&lt;=0))),"Revise os valores informados: valor unitário e quantidade devem ser maiores que zero.",IF(OR(AND($G361="",$H361&lt;&gt;""),AND($G361&lt;&gt;"",$H361=""),AND($J361="",$K361&lt;&gt;""),AND($J361&lt;&gt;"",$K361=""),AND($M361="",$N361&lt;&gt;""),AND($M361&lt;&gt;"",$N361=""),AND($P361="",$Q361&lt;&gt;""),AND($P361&lt;&gt;"",$Q361=""),AND($S361="",$T361&lt;&gt;""),AND($S361&lt;&gt;"",$T361=""),AND($V361="",$W361&lt;&gt;""),AND($V361&lt;&gt;"",$W361="")),"Há ano preenchido parcialmente: "&amp;TRIM(IF(AND($G361="",$H361&lt;&gt;""),"Ano 1 (falta valor unitário); ","")&amp;IF(AND($G361&lt;&gt;"",$H361=""),"Ano 1 (falta quantidade); ","")&amp;IF(AND($J361="",$K361&lt;&gt;""),"Ano 2 (falta valor unitário); ","")&amp;IF(AND($J361&lt;&gt;"",$K361=""),"Ano 2 (falta quantidade); ","")&amp;IF(AND($M361="",$N361&lt;&gt;""),"Ano 3 (falta valor unitário); ","")&amp;IF(AND($M361&lt;&gt;"",$N361=""),"Ano 3 (falta quantidade); ","")&amp;IF(AND($P361="",$Q361&lt;&gt;""),"Ano 4 (falta valor unitário); ","")&amp;IF(AND($P361&lt;&gt;"",$Q361=""),"Ano 4 (falta quantidade); ","")&amp;IF(AND($S361="",$T361&lt;&gt;""),"Ano 5 (falta valor unitário); ","")&amp;IF(AND($S361&lt;&gt;"",$T361=""),"Ano 5 (falta quantidade); ","")&amp;IF(AND($V361="",$W361&lt;&gt;""),"Ano 6 (falta valor unitário); ","")&amp;IF(AND($V361&lt;&gt;"",$W361=""),"Ano 6 (falta quantidade); ","")), IF(NOT(OR(AND($G361&lt;&gt;"",$H361&lt;&gt;""),AND($J361&lt;&gt;"",$K361&lt;&gt;""),AND($M361&lt;&gt;"",$N361&lt;&gt;""),AND($P361&lt;&gt;"",$Q361&lt;&gt;""),AND($S361&lt;&gt;"",$T361&lt;&gt;""),AND($V361&lt;&gt;"",$W361&lt;&gt;""))),"Informe pelo menos um ano completo com valor unitário e quantidade.",IF(AND($C361&lt;&gt;"",$E361&lt;&gt;"",LEFT(TRIM($C361),1)&lt;&gt;LEFT(TRIM($E361),1)),"Categoria e tipo estão incompatíveis.",IF(IF(OR($E361="",$F361=""),FALSE(),IFERROR(COUNTIF(INDIRECT("UNITS_"&amp;SUBSTITUTE(LEFT($E361,FIND(" ",$E361&amp;" ")-1),".","_")),$F361)=0,TRUE())),"Unidade incompatível com o tipo selecionado.",IF(OR(AND(ISNUMBER(SEARCH("comunic",LOWER($B361))),LEFT($E361,3)&lt;&gt;"4.4"),AND(ISNUMBER(SEARCH("monitor",LOWER($B361))),NOT(OR(LEFT($E361,3)="1.5",LEFT($E361,3)="2.5")))),"Revise a classificação do item conforme as regras de preenchimento.",IF(AND($B361&lt;&gt;"",OR(ISNUMBER(SEARCH("outro",LOWER($B361))),ISNUMBER(SEARCH("divers",LOWER($B361))),ISNUMBER(SEARCH("kit",LOWER($B361))),ISNUMBER(SEARCH("ferrament",LOWER($B361))),ISNUMBER(SEARCH("epi",LOWER($B361)))),NOT(OR($Z361&lt;&gt;"",$AA361&lt;&gt;""))),"Descrição muito genérica: detalhe melhor o item e registre o racional no memorial ou em anexo.",IF(AND($Y361=0,$B361&lt;&gt;"",OR($G361&lt;&gt;"",$H361&lt;&gt;"",$J361&lt;&gt;"",$K361&lt;&gt;"",$M361&lt;&gt;"",$N361&lt;&gt;"",$P361&lt;&gt;"",$Q361&lt;&gt;"",$S361&lt;&gt;"",$T361&lt;&gt;"",$V361&lt;&gt;"",$W361&lt;&gt;"")),"O item possui dados lançados, mas o total está zerado. Revise os valores informados.","")))))))))))))))</f>
        <v/>
      </c>
    </row>
    <row r="362" spans="1:35" ht="14.25" customHeight="1" x14ac:dyDescent="0.25">
      <c r="A362" s="57" t="str">
        <f t="shared" si="65"/>
        <v/>
      </c>
      <c r="B362" s="58"/>
      <c r="C362" s="58"/>
      <c r="D362" s="58"/>
      <c r="E362" s="58"/>
      <c r="F362" s="58"/>
      <c r="G362" s="269"/>
      <c r="H362" s="59"/>
      <c r="I362" s="273">
        <f t="shared" si="66"/>
        <v>0</v>
      </c>
      <c r="J362" s="269"/>
      <c r="K362" s="59"/>
      <c r="L362" s="270">
        <f t="shared" si="67"/>
        <v>0</v>
      </c>
      <c r="M362" s="269"/>
      <c r="N362" s="59"/>
      <c r="O362" s="270">
        <f t="shared" si="68"/>
        <v>0</v>
      </c>
      <c r="P362" s="269"/>
      <c r="Q362" s="59"/>
      <c r="R362" s="271">
        <f t="shared" si="69"/>
        <v>0</v>
      </c>
      <c r="S362" s="269"/>
      <c r="T362" s="59"/>
      <c r="U362" s="270">
        <f t="shared" si="70"/>
        <v>0</v>
      </c>
      <c r="V362" s="269"/>
      <c r="W362" s="59"/>
      <c r="X362" s="270">
        <f t="shared" si="71"/>
        <v>0</v>
      </c>
      <c r="Y362" s="270">
        <f t="shared" si="72"/>
        <v>0</v>
      </c>
      <c r="Z362" s="58"/>
      <c r="AA362" s="58"/>
      <c r="AB362" s="60" t="str">
        <f t="shared" si="73"/>
        <v/>
      </c>
      <c r="AC362" s="21" t="b">
        <f t="shared" si="74"/>
        <v>0</v>
      </c>
      <c r="AD362" s="21" t="b">
        <f t="shared" si="75"/>
        <v>0</v>
      </c>
      <c r="AE362" s="21" t="b">
        <f t="shared" si="76"/>
        <v>0</v>
      </c>
      <c r="AF362" s="21" t="b">
        <f ca="1">OR(AND($AC362,NOT($AD362)),AND($AC362,OR(AND($G362="",$H362&lt;&gt;""),AND($G362&lt;&gt;"",$H362=""),AND($J362="",$K362&lt;&gt;""),AND($J362&lt;&gt;"",$K362=""),AND($M362="",$N362&lt;&gt;""),AND($M362&lt;&gt;"",$N362=""),AND($P362="",$Q362&lt;&gt;""),AND($P362&lt;&gt;"",$Q362=""),AND($S362="",$T362&lt;&gt;""),AND($S362&lt;&gt;"",$T362=""),AND($V362="",$W362&lt;&gt;""),AND($V362&lt;&gt;"",$W362=""))),AND($C362&lt;&gt;"",$E362&lt;&gt;"",LEFT(TRIM($C362),1)&lt;&gt;LEFT(TRIM($E362),1)),IF(OR($E362="",$F362=""),FALSE(),IFERROR(COUNTIF(INDIRECT("UNITS_"&amp;SUBSTITUTE(LEFT($E362,FIND(" ",$E362&amp;" ")-1),".","_")),$F362)=0,TRUE())),AND($B362&lt;&gt;"",OR(ISNUMBER(SEARCH("outro",LOWER($B362))),ISNUMBER(SEARCH("divers",LOWER($B362))),ISNUMBER(SEARCH("etc",LOWER($B362))))),OR(AND(ISNUMBER(SEARCH("comunic",LOWER($B362))),LEFT($E362,3)&lt;&gt;"4.4"),AND(ISNUMBER(SEARCH("monitor",LOWER($B362))),NOT(OR(LEFT($E362,3)="1.5",LEFT($E362,3)="2.5")))),AND($B362&lt;&gt;"",OR(LEFT($C362,1)="1",LEFT($C362,1)="2"),$D362=""),AND($D362&lt;&gt;"",NOT(OR(LEFT($C362,1)="1",LEFT($C362,1)="2"))),AND($D362&lt;&gt;"",COUNTIF(' PROJETO'!$B$14:$B$16,$D362)=0),IF($D362="",FALSE(),IF(COUNTIF(' PROJETO'!$B$14:$B$16,$D362)=0,FALSE(),IFERROR(INDEX(' PROJETO'!$C$14:$C$16,MATCH($D362,' PROJETO'!$B$14:$B$16,0))&lt;&gt;"Sim",FALSE()))))</f>
        <v>0</v>
      </c>
      <c r="AG362" s="21" t="b">
        <f>AND($AC362,$Y362&gt;'CONFG.  LISTAS'!$F$4,$Z362="",$AA362="")</f>
        <v>0</v>
      </c>
      <c r="AH362" s="21" t="str">
        <f t="shared" si="77"/>
        <v/>
      </c>
      <c r="AI362" s="43" t="str">
        <f ca="1">IF(NOT($AC362),"",IF(OR($B362="",$C362="",$E362="",$F362=""),"Preencha descrição, categoria, tipo e unidade.",IF(AND($B362&lt;&gt;"",OR(LEFT($C362,1)="1",LEFT($C362,1)="2"),$D362=""),"Informe a prática de restauração para itens diretos.",IF(AND($D362&lt;&gt;"",NOT(OR(LEFT($C362,1)="1",LEFT($C362,1)="2"))),"Custos indiretos não devem pertencer a uma prática específica.",IF(AND($D362&lt;&gt;"",COUNTIF(' PROJETO'!$B$14:$B$16,$D362)=0),"Prática de restauração inválida ou não cadastrada.",IF(IF($D362="",FALSE(),IF(COUNTIF(' PROJETO'!$B$14:$B$16,$D362)=0,FALSE(),IFERROR(INDEX(' PROJETO'!$C$14:$C$16,MATCH($D362,' PROJETO'!$B$14:$B$16,0))&lt;&gt;"Sim",FALSE()))),"A prática informada no item não foi selecionada na aba Projeto.",IF(AND(MAX($I362,$L362,$O362,$R362,$U362,$X362)&gt;'CONFG.  LISTAS'!$F$4,NOT(OR($Z362&lt;&gt;"",$AA362&lt;&gt;""))),"Memorial de cálculo ou anexo obrigatório não informado para item acima do limite.",IF(OR(AND($G362&lt;&gt;"",$H362&lt;&gt;"",OR($G362&lt;=0,$H362&lt;=0)),AND($J362&lt;&gt;"",$K362&lt;&gt;"",OR($J362&lt;=0,$K362&lt;=0)),AND($M362&lt;&gt;"",$N362&lt;&gt;"",OR($M362&lt;=0,$N362&lt;=0)),AND($P362&lt;&gt;"",$Q362&lt;&gt;"",OR($P362&lt;=0,$Q362&lt;=0)),AND($S362&lt;&gt;"",$T362&lt;&gt;"",OR($S362&lt;=0,$T362&lt;=0)),AND($V362&lt;&gt;"",$W362&lt;&gt;"",OR($V362&lt;=0,$W362&lt;=0))),"Revise os valores informados: valor unitário e quantidade devem ser maiores que zero.",IF(OR(AND($G362="",$H362&lt;&gt;""),AND($G362&lt;&gt;"",$H362=""),AND($J362="",$K362&lt;&gt;""),AND($J362&lt;&gt;"",$K362=""),AND($M362="",$N362&lt;&gt;""),AND($M362&lt;&gt;"",$N362=""),AND($P362="",$Q362&lt;&gt;""),AND($P362&lt;&gt;"",$Q362=""),AND($S362="",$T362&lt;&gt;""),AND($S362&lt;&gt;"",$T362=""),AND($V362="",$W362&lt;&gt;""),AND($V362&lt;&gt;"",$W362="")),"Há ano preenchido parcialmente: "&amp;TRIM(IF(AND($G362="",$H362&lt;&gt;""),"Ano 1 (falta valor unitário); ","")&amp;IF(AND($G362&lt;&gt;"",$H362=""),"Ano 1 (falta quantidade); ","")&amp;IF(AND($J362="",$K362&lt;&gt;""),"Ano 2 (falta valor unitário); ","")&amp;IF(AND($J362&lt;&gt;"",$K362=""),"Ano 2 (falta quantidade); ","")&amp;IF(AND($M362="",$N362&lt;&gt;""),"Ano 3 (falta valor unitário); ","")&amp;IF(AND($M362&lt;&gt;"",$N362=""),"Ano 3 (falta quantidade); ","")&amp;IF(AND($P362="",$Q362&lt;&gt;""),"Ano 4 (falta valor unitário); ","")&amp;IF(AND($P362&lt;&gt;"",$Q362=""),"Ano 4 (falta quantidade); ","")&amp;IF(AND($S362="",$T362&lt;&gt;""),"Ano 5 (falta valor unitário); ","")&amp;IF(AND($S362&lt;&gt;"",$T362=""),"Ano 5 (falta quantidade); ","")&amp;IF(AND($V362="",$W362&lt;&gt;""),"Ano 6 (falta valor unitário); ","")&amp;IF(AND($V362&lt;&gt;"",$W362=""),"Ano 6 (falta quantidade); ","")), IF(NOT(OR(AND($G362&lt;&gt;"",$H362&lt;&gt;""),AND($J362&lt;&gt;"",$K362&lt;&gt;""),AND($M362&lt;&gt;"",$N362&lt;&gt;""),AND($P362&lt;&gt;"",$Q362&lt;&gt;""),AND($S362&lt;&gt;"",$T362&lt;&gt;""),AND($V362&lt;&gt;"",$W362&lt;&gt;""))),"Informe pelo menos um ano completo com valor unitário e quantidade.",IF(AND($C362&lt;&gt;"",$E362&lt;&gt;"",LEFT(TRIM($C362),1)&lt;&gt;LEFT(TRIM($E362),1)),"Categoria e tipo estão incompatíveis.",IF(IF(OR($E362="",$F362=""),FALSE(),IFERROR(COUNTIF(INDIRECT("UNITS_"&amp;SUBSTITUTE(LEFT($E362,FIND(" ",$E362&amp;" ")-1),".","_")),$F362)=0,TRUE())),"Unidade incompatível com o tipo selecionado.",IF(OR(AND(ISNUMBER(SEARCH("comunic",LOWER($B362))),LEFT($E362,3)&lt;&gt;"4.4"),AND(ISNUMBER(SEARCH("monitor",LOWER($B362))),NOT(OR(LEFT($E362,3)="1.5",LEFT($E362,3)="2.5")))),"Revise a classificação do item conforme as regras de preenchimento.",IF(AND($B362&lt;&gt;"",OR(ISNUMBER(SEARCH("outro",LOWER($B362))),ISNUMBER(SEARCH("divers",LOWER($B362))),ISNUMBER(SEARCH("kit",LOWER($B362))),ISNUMBER(SEARCH("ferrament",LOWER($B362))),ISNUMBER(SEARCH("epi",LOWER($B362)))),NOT(OR($Z362&lt;&gt;"",$AA362&lt;&gt;""))),"Descrição muito genérica: detalhe melhor o item e registre o racional no memorial ou em anexo.",IF(AND($Y362=0,$B362&lt;&gt;"",OR($G362&lt;&gt;"",$H362&lt;&gt;"",$J362&lt;&gt;"",$K362&lt;&gt;"",$M362&lt;&gt;"",$N362&lt;&gt;"",$P362&lt;&gt;"",$Q362&lt;&gt;"",$S362&lt;&gt;"",$T362&lt;&gt;"",$V362&lt;&gt;"",$W362&lt;&gt;"")),"O item possui dados lançados, mas o total está zerado. Revise os valores informados.","")))))))))))))))</f>
        <v/>
      </c>
    </row>
    <row r="363" spans="1:35" ht="14.25" customHeight="1" x14ac:dyDescent="0.25">
      <c r="A363" s="57" t="str">
        <f t="shared" si="65"/>
        <v/>
      </c>
      <c r="B363" s="61"/>
      <c r="C363" s="61"/>
      <c r="D363" s="58"/>
      <c r="E363" s="61"/>
      <c r="F363" s="61"/>
      <c r="G363" s="272"/>
      <c r="H363" s="62"/>
      <c r="I363" s="273">
        <f t="shared" si="66"/>
        <v>0</v>
      </c>
      <c r="J363" s="272"/>
      <c r="K363" s="62"/>
      <c r="L363" s="270">
        <f t="shared" si="67"/>
        <v>0</v>
      </c>
      <c r="M363" s="272"/>
      <c r="N363" s="62"/>
      <c r="O363" s="270">
        <f t="shared" si="68"/>
        <v>0</v>
      </c>
      <c r="P363" s="272"/>
      <c r="Q363" s="62"/>
      <c r="R363" s="271">
        <f t="shared" si="69"/>
        <v>0</v>
      </c>
      <c r="S363" s="272"/>
      <c r="T363" s="62"/>
      <c r="U363" s="270">
        <f t="shared" si="70"/>
        <v>0</v>
      </c>
      <c r="V363" s="272"/>
      <c r="W363" s="62"/>
      <c r="X363" s="270">
        <f t="shared" si="71"/>
        <v>0</v>
      </c>
      <c r="Y363" s="270">
        <f t="shared" si="72"/>
        <v>0</v>
      </c>
      <c r="Z363" s="61"/>
      <c r="AA363" s="61"/>
      <c r="AB363" s="60" t="str">
        <f t="shared" si="73"/>
        <v/>
      </c>
      <c r="AC363" s="21" t="b">
        <f t="shared" si="74"/>
        <v>0</v>
      </c>
      <c r="AD363" s="21" t="b">
        <f t="shared" si="75"/>
        <v>0</v>
      </c>
      <c r="AE363" s="21" t="b">
        <f t="shared" si="76"/>
        <v>0</v>
      </c>
      <c r="AF363" s="21" t="b">
        <f ca="1">OR(AND($AC363,NOT($AD363)),AND($AC363,OR(AND($G363="",$H363&lt;&gt;""),AND($G363&lt;&gt;"",$H363=""),AND($J363="",$K363&lt;&gt;""),AND($J363&lt;&gt;"",$K363=""),AND($M363="",$N363&lt;&gt;""),AND($M363&lt;&gt;"",$N363=""),AND($P363="",$Q363&lt;&gt;""),AND($P363&lt;&gt;"",$Q363=""),AND($S363="",$T363&lt;&gt;""),AND($S363&lt;&gt;"",$T363=""),AND($V363="",$W363&lt;&gt;""),AND($V363&lt;&gt;"",$W363=""))),AND($C363&lt;&gt;"",$E363&lt;&gt;"",LEFT(TRIM($C363),1)&lt;&gt;LEFT(TRIM($E363),1)),IF(OR($E363="",$F363=""),FALSE(),IFERROR(COUNTIF(INDIRECT("UNITS_"&amp;SUBSTITUTE(LEFT($E363,FIND(" ",$E363&amp;" ")-1),".","_")),$F363)=0,TRUE())),AND($B363&lt;&gt;"",OR(ISNUMBER(SEARCH("outro",LOWER($B363))),ISNUMBER(SEARCH("divers",LOWER($B363))),ISNUMBER(SEARCH("etc",LOWER($B363))))),OR(AND(ISNUMBER(SEARCH("comunic",LOWER($B363))),LEFT($E363,3)&lt;&gt;"4.4"),AND(ISNUMBER(SEARCH("monitor",LOWER($B363))),NOT(OR(LEFT($E363,3)="1.5",LEFT($E363,3)="2.5")))),AND($B363&lt;&gt;"",OR(LEFT($C363,1)="1",LEFT($C363,1)="2"),$D363=""),AND($D363&lt;&gt;"",NOT(OR(LEFT($C363,1)="1",LEFT($C363,1)="2"))),AND($D363&lt;&gt;"",COUNTIF(' PROJETO'!$B$14:$B$16,$D363)=0),IF($D363="",FALSE(),IF(COUNTIF(' PROJETO'!$B$14:$B$16,$D363)=0,FALSE(),IFERROR(INDEX(' PROJETO'!$C$14:$C$16,MATCH($D363,' PROJETO'!$B$14:$B$16,0))&lt;&gt;"Sim",FALSE()))))</f>
        <v>0</v>
      </c>
      <c r="AG363" s="21" t="b">
        <f>AND($AC363,$Y363&gt;'CONFG.  LISTAS'!$F$4,$Z363="",$AA363="")</f>
        <v>0</v>
      </c>
      <c r="AH363" s="21" t="str">
        <f t="shared" si="77"/>
        <v/>
      </c>
      <c r="AI363" s="43" t="str">
        <f ca="1">IF(NOT($AC363),"",IF(OR($B363="",$C363="",$E363="",$F363=""),"Preencha descrição, categoria, tipo e unidade.",IF(AND($B363&lt;&gt;"",OR(LEFT($C363,1)="1",LEFT($C363,1)="2"),$D363=""),"Informe a prática de restauração para itens diretos.",IF(AND($D363&lt;&gt;"",NOT(OR(LEFT($C363,1)="1",LEFT($C363,1)="2"))),"Custos indiretos não devem pertencer a uma prática específica.",IF(AND($D363&lt;&gt;"",COUNTIF(' PROJETO'!$B$14:$B$16,$D363)=0),"Prática de restauração inválida ou não cadastrada.",IF(IF($D363="",FALSE(),IF(COUNTIF(' PROJETO'!$B$14:$B$16,$D363)=0,FALSE(),IFERROR(INDEX(' PROJETO'!$C$14:$C$16,MATCH($D363,' PROJETO'!$B$14:$B$16,0))&lt;&gt;"Sim",FALSE()))),"A prática informada no item não foi selecionada na aba Projeto.",IF(AND(MAX($I363,$L363,$O363,$R363,$U363,$X363)&gt;'CONFG.  LISTAS'!$F$4,NOT(OR($Z363&lt;&gt;"",$AA363&lt;&gt;""))),"Memorial de cálculo ou anexo obrigatório não informado para item acima do limite.",IF(OR(AND($G363&lt;&gt;"",$H363&lt;&gt;"",OR($G363&lt;=0,$H363&lt;=0)),AND($J363&lt;&gt;"",$K363&lt;&gt;"",OR($J363&lt;=0,$K363&lt;=0)),AND($M363&lt;&gt;"",$N363&lt;&gt;"",OR($M363&lt;=0,$N363&lt;=0)),AND($P363&lt;&gt;"",$Q363&lt;&gt;"",OR($P363&lt;=0,$Q363&lt;=0)),AND($S363&lt;&gt;"",$T363&lt;&gt;"",OR($S363&lt;=0,$T363&lt;=0)),AND($V363&lt;&gt;"",$W363&lt;&gt;"",OR($V363&lt;=0,$W363&lt;=0))),"Revise os valores informados: valor unitário e quantidade devem ser maiores que zero.",IF(OR(AND($G363="",$H363&lt;&gt;""),AND($G363&lt;&gt;"",$H363=""),AND($J363="",$K363&lt;&gt;""),AND($J363&lt;&gt;"",$K363=""),AND($M363="",$N363&lt;&gt;""),AND($M363&lt;&gt;"",$N363=""),AND($P363="",$Q363&lt;&gt;""),AND($P363&lt;&gt;"",$Q363=""),AND($S363="",$T363&lt;&gt;""),AND($S363&lt;&gt;"",$T363=""),AND($V363="",$W363&lt;&gt;""),AND($V363&lt;&gt;"",$W363="")),"Há ano preenchido parcialmente: "&amp;TRIM(IF(AND($G363="",$H363&lt;&gt;""),"Ano 1 (falta valor unitário); ","")&amp;IF(AND($G363&lt;&gt;"",$H363=""),"Ano 1 (falta quantidade); ","")&amp;IF(AND($J363="",$K363&lt;&gt;""),"Ano 2 (falta valor unitário); ","")&amp;IF(AND($J363&lt;&gt;"",$K363=""),"Ano 2 (falta quantidade); ","")&amp;IF(AND($M363="",$N363&lt;&gt;""),"Ano 3 (falta valor unitário); ","")&amp;IF(AND($M363&lt;&gt;"",$N363=""),"Ano 3 (falta quantidade); ","")&amp;IF(AND($P363="",$Q363&lt;&gt;""),"Ano 4 (falta valor unitário); ","")&amp;IF(AND($P363&lt;&gt;"",$Q363=""),"Ano 4 (falta quantidade); ","")&amp;IF(AND($S363="",$T363&lt;&gt;""),"Ano 5 (falta valor unitário); ","")&amp;IF(AND($S363&lt;&gt;"",$T363=""),"Ano 5 (falta quantidade); ","")&amp;IF(AND($V363="",$W363&lt;&gt;""),"Ano 6 (falta valor unitário); ","")&amp;IF(AND($V363&lt;&gt;"",$W363=""),"Ano 6 (falta quantidade); ","")), IF(NOT(OR(AND($G363&lt;&gt;"",$H363&lt;&gt;""),AND($J363&lt;&gt;"",$K363&lt;&gt;""),AND($M363&lt;&gt;"",$N363&lt;&gt;""),AND($P363&lt;&gt;"",$Q363&lt;&gt;""),AND($S363&lt;&gt;"",$T363&lt;&gt;""),AND($V363&lt;&gt;"",$W363&lt;&gt;""))),"Informe pelo menos um ano completo com valor unitário e quantidade.",IF(AND($C363&lt;&gt;"",$E363&lt;&gt;"",LEFT(TRIM($C363),1)&lt;&gt;LEFT(TRIM($E363),1)),"Categoria e tipo estão incompatíveis.",IF(IF(OR($E363="",$F363=""),FALSE(),IFERROR(COUNTIF(INDIRECT("UNITS_"&amp;SUBSTITUTE(LEFT($E363,FIND(" ",$E363&amp;" ")-1),".","_")),$F363)=0,TRUE())),"Unidade incompatível com o tipo selecionado.",IF(OR(AND(ISNUMBER(SEARCH("comunic",LOWER($B363))),LEFT($E363,3)&lt;&gt;"4.4"),AND(ISNUMBER(SEARCH("monitor",LOWER($B363))),NOT(OR(LEFT($E363,3)="1.5",LEFT($E363,3)="2.5")))),"Revise a classificação do item conforme as regras de preenchimento.",IF(AND($B363&lt;&gt;"",OR(ISNUMBER(SEARCH("outro",LOWER($B363))),ISNUMBER(SEARCH("divers",LOWER($B363))),ISNUMBER(SEARCH("kit",LOWER($B363))),ISNUMBER(SEARCH("ferrament",LOWER($B363))),ISNUMBER(SEARCH("epi",LOWER($B363)))),NOT(OR($Z363&lt;&gt;"",$AA363&lt;&gt;""))),"Descrição muito genérica: detalhe melhor o item e registre o racional no memorial ou em anexo.",IF(AND($Y363=0,$B363&lt;&gt;"",OR($G363&lt;&gt;"",$H363&lt;&gt;"",$J363&lt;&gt;"",$K363&lt;&gt;"",$M363&lt;&gt;"",$N363&lt;&gt;"",$P363&lt;&gt;"",$Q363&lt;&gt;"",$S363&lt;&gt;"",$T363&lt;&gt;"",$V363&lt;&gt;"",$W363&lt;&gt;"")),"O item possui dados lançados, mas o total está zerado. Revise os valores informados.","")))))))))))))))</f>
        <v/>
      </c>
    </row>
    <row r="364" spans="1:35" ht="14.25" customHeight="1" x14ac:dyDescent="0.25">
      <c r="A364" s="57" t="str">
        <f t="shared" si="65"/>
        <v/>
      </c>
      <c r="B364" s="58"/>
      <c r="C364" s="58"/>
      <c r="D364" s="58"/>
      <c r="E364" s="58"/>
      <c r="F364" s="58"/>
      <c r="G364" s="269"/>
      <c r="H364" s="59"/>
      <c r="I364" s="273">
        <f t="shared" si="66"/>
        <v>0</v>
      </c>
      <c r="J364" s="269"/>
      <c r="K364" s="59"/>
      <c r="L364" s="270">
        <f t="shared" si="67"/>
        <v>0</v>
      </c>
      <c r="M364" s="269"/>
      <c r="N364" s="59"/>
      <c r="O364" s="270">
        <f t="shared" si="68"/>
        <v>0</v>
      </c>
      <c r="P364" s="269"/>
      <c r="Q364" s="59"/>
      <c r="R364" s="271">
        <f t="shared" si="69"/>
        <v>0</v>
      </c>
      <c r="S364" s="269"/>
      <c r="T364" s="59"/>
      <c r="U364" s="270">
        <f t="shared" si="70"/>
        <v>0</v>
      </c>
      <c r="V364" s="269"/>
      <c r="W364" s="59"/>
      <c r="X364" s="270">
        <f t="shared" si="71"/>
        <v>0</v>
      </c>
      <c r="Y364" s="270">
        <f t="shared" si="72"/>
        <v>0</v>
      </c>
      <c r="Z364" s="58"/>
      <c r="AA364" s="58"/>
      <c r="AB364" s="60" t="str">
        <f t="shared" si="73"/>
        <v/>
      </c>
      <c r="AC364" s="21" t="b">
        <f t="shared" si="74"/>
        <v>0</v>
      </c>
      <c r="AD364" s="21" t="b">
        <f t="shared" si="75"/>
        <v>0</v>
      </c>
      <c r="AE364" s="21" t="b">
        <f t="shared" si="76"/>
        <v>0</v>
      </c>
      <c r="AF364" s="21" t="b">
        <f ca="1">OR(AND($AC364,NOT($AD364)),AND($AC364,OR(AND($G364="",$H364&lt;&gt;""),AND($G364&lt;&gt;"",$H364=""),AND($J364="",$K364&lt;&gt;""),AND($J364&lt;&gt;"",$K364=""),AND($M364="",$N364&lt;&gt;""),AND($M364&lt;&gt;"",$N364=""),AND($P364="",$Q364&lt;&gt;""),AND($P364&lt;&gt;"",$Q364=""),AND($S364="",$T364&lt;&gt;""),AND($S364&lt;&gt;"",$T364=""),AND($V364="",$W364&lt;&gt;""),AND($V364&lt;&gt;"",$W364=""))),AND($C364&lt;&gt;"",$E364&lt;&gt;"",LEFT(TRIM($C364),1)&lt;&gt;LEFT(TRIM($E364),1)),IF(OR($E364="",$F364=""),FALSE(),IFERROR(COUNTIF(INDIRECT("UNITS_"&amp;SUBSTITUTE(LEFT($E364,FIND(" ",$E364&amp;" ")-1),".","_")),$F364)=0,TRUE())),AND($B364&lt;&gt;"",OR(ISNUMBER(SEARCH("outro",LOWER($B364))),ISNUMBER(SEARCH("divers",LOWER($B364))),ISNUMBER(SEARCH("etc",LOWER($B364))))),OR(AND(ISNUMBER(SEARCH("comunic",LOWER($B364))),LEFT($E364,3)&lt;&gt;"4.4"),AND(ISNUMBER(SEARCH("monitor",LOWER($B364))),NOT(OR(LEFT($E364,3)="1.5",LEFT($E364,3)="2.5")))),AND($B364&lt;&gt;"",OR(LEFT($C364,1)="1",LEFT($C364,1)="2"),$D364=""),AND($D364&lt;&gt;"",NOT(OR(LEFT($C364,1)="1",LEFT($C364,1)="2"))),AND($D364&lt;&gt;"",COUNTIF(' PROJETO'!$B$14:$B$16,$D364)=0),IF($D364="",FALSE(),IF(COUNTIF(' PROJETO'!$B$14:$B$16,$D364)=0,FALSE(),IFERROR(INDEX(' PROJETO'!$C$14:$C$16,MATCH($D364,' PROJETO'!$B$14:$B$16,0))&lt;&gt;"Sim",FALSE()))))</f>
        <v>0</v>
      </c>
      <c r="AG364" s="21" t="b">
        <f>AND($AC364,$Y364&gt;'CONFG.  LISTAS'!$F$4,$Z364="",$AA364="")</f>
        <v>0</v>
      </c>
      <c r="AH364" s="21" t="str">
        <f t="shared" si="77"/>
        <v/>
      </c>
      <c r="AI364" s="43" t="str">
        <f ca="1">IF(NOT($AC364),"",IF(OR($B364="",$C364="",$E364="",$F364=""),"Preencha descrição, categoria, tipo e unidade.",IF(AND($B364&lt;&gt;"",OR(LEFT($C364,1)="1",LEFT($C364,1)="2"),$D364=""),"Informe a prática de restauração para itens diretos.",IF(AND($D364&lt;&gt;"",NOT(OR(LEFT($C364,1)="1",LEFT($C364,1)="2"))),"Custos indiretos não devem pertencer a uma prática específica.",IF(AND($D364&lt;&gt;"",COUNTIF(' PROJETO'!$B$14:$B$16,$D364)=0),"Prática de restauração inválida ou não cadastrada.",IF(IF($D364="",FALSE(),IF(COUNTIF(' PROJETO'!$B$14:$B$16,$D364)=0,FALSE(),IFERROR(INDEX(' PROJETO'!$C$14:$C$16,MATCH($D364,' PROJETO'!$B$14:$B$16,0))&lt;&gt;"Sim",FALSE()))),"A prática informada no item não foi selecionada na aba Projeto.",IF(AND(MAX($I364,$L364,$O364,$R364,$U364,$X364)&gt;'CONFG.  LISTAS'!$F$4,NOT(OR($Z364&lt;&gt;"",$AA364&lt;&gt;""))),"Memorial de cálculo ou anexo obrigatório não informado para item acima do limite.",IF(OR(AND($G364&lt;&gt;"",$H364&lt;&gt;"",OR($G364&lt;=0,$H364&lt;=0)),AND($J364&lt;&gt;"",$K364&lt;&gt;"",OR($J364&lt;=0,$K364&lt;=0)),AND($M364&lt;&gt;"",$N364&lt;&gt;"",OR($M364&lt;=0,$N364&lt;=0)),AND($P364&lt;&gt;"",$Q364&lt;&gt;"",OR($P364&lt;=0,$Q364&lt;=0)),AND($S364&lt;&gt;"",$T364&lt;&gt;"",OR($S364&lt;=0,$T364&lt;=0)),AND($V364&lt;&gt;"",$W364&lt;&gt;"",OR($V364&lt;=0,$W364&lt;=0))),"Revise os valores informados: valor unitário e quantidade devem ser maiores que zero.",IF(OR(AND($G364="",$H364&lt;&gt;""),AND($G364&lt;&gt;"",$H364=""),AND($J364="",$K364&lt;&gt;""),AND($J364&lt;&gt;"",$K364=""),AND($M364="",$N364&lt;&gt;""),AND($M364&lt;&gt;"",$N364=""),AND($P364="",$Q364&lt;&gt;""),AND($P364&lt;&gt;"",$Q364=""),AND($S364="",$T364&lt;&gt;""),AND($S364&lt;&gt;"",$T364=""),AND($V364="",$W364&lt;&gt;""),AND($V364&lt;&gt;"",$W364="")),"Há ano preenchido parcialmente: "&amp;TRIM(IF(AND($G364="",$H364&lt;&gt;""),"Ano 1 (falta valor unitário); ","")&amp;IF(AND($G364&lt;&gt;"",$H364=""),"Ano 1 (falta quantidade); ","")&amp;IF(AND($J364="",$K364&lt;&gt;""),"Ano 2 (falta valor unitário); ","")&amp;IF(AND($J364&lt;&gt;"",$K364=""),"Ano 2 (falta quantidade); ","")&amp;IF(AND($M364="",$N364&lt;&gt;""),"Ano 3 (falta valor unitário); ","")&amp;IF(AND($M364&lt;&gt;"",$N364=""),"Ano 3 (falta quantidade); ","")&amp;IF(AND($P364="",$Q364&lt;&gt;""),"Ano 4 (falta valor unitário); ","")&amp;IF(AND($P364&lt;&gt;"",$Q364=""),"Ano 4 (falta quantidade); ","")&amp;IF(AND($S364="",$T364&lt;&gt;""),"Ano 5 (falta valor unitário); ","")&amp;IF(AND($S364&lt;&gt;"",$T364=""),"Ano 5 (falta quantidade); ","")&amp;IF(AND($V364="",$W364&lt;&gt;""),"Ano 6 (falta valor unitário); ","")&amp;IF(AND($V364&lt;&gt;"",$W364=""),"Ano 6 (falta quantidade); ","")), IF(NOT(OR(AND($G364&lt;&gt;"",$H364&lt;&gt;""),AND($J364&lt;&gt;"",$K364&lt;&gt;""),AND($M364&lt;&gt;"",$N364&lt;&gt;""),AND($P364&lt;&gt;"",$Q364&lt;&gt;""),AND($S364&lt;&gt;"",$T364&lt;&gt;""),AND($V364&lt;&gt;"",$W364&lt;&gt;""))),"Informe pelo menos um ano completo com valor unitário e quantidade.",IF(AND($C364&lt;&gt;"",$E364&lt;&gt;"",LEFT(TRIM($C364),1)&lt;&gt;LEFT(TRIM($E364),1)),"Categoria e tipo estão incompatíveis.",IF(IF(OR($E364="",$F364=""),FALSE(),IFERROR(COUNTIF(INDIRECT("UNITS_"&amp;SUBSTITUTE(LEFT($E364,FIND(" ",$E364&amp;" ")-1),".","_")),$F364)=0,TRUE())),"Unidade incompatível com o tipo selecionado.",IF(OR(AND(ISNUMBER(SEARCH("comunic",LOWER($B364))),LEFT($E364,3)&lt;&gt;"4.4"),AND(ISNUMBER(SEARCH("monitor",LOWER($B364))),NOT(OR(LEFT($E364,3)="1.5",LEFT($E364,3)="2.5")))),"Revise a classificação do item conforme as regras de preenchimento.",IF(AND($B364&lt;&gt;"",OR(ISNUMBER(SEARCH("outro",LOWER($B364))),ISNUMBER(SEARCH("divers",LOWER($B364))),ISNUMBER(SEARCH("kit",LOWER($B364))),ISNUMBER(SEARCH("ferrament",LOWER($B364))),ISNUMBER(SEARCH("epi",LOWER($B364)))),NOT(OR($Z364&lt;&gt;"",$AA364&lt;&gt;""))),"Descrição muito genérica: detalhe melhor o item e registre o racional no memorial ou em anexo.",IF(AND($Y364=0,$B364&lt;&gt;"",OR($G364&lt;&gt;"",$H364&lt;&gt;"",$J364&lt;&gt;"",$K364&lt;&gt;"",$M364&lt;&gt;"",$N364&lt;&gt;"",$P364&lt;&gt;"",$Q364&lt;&gt;"",$S364&lt;&gt;"",$T364&lt;&gt;"",$V364&lt;&gt;"",$W364&lt;&gt;"")),"O item possui dados lançados, mas o total está zerado. Revise os valores informados.","")))))))))))))))</f>
        <v/>
      </c>
    </row>
    <row r="365" spans="1:35" ht="14.25" customHeight="1" x14ac:dyDescent="0.25">
      <c r="A365" s="57" t="str">
        <f t="shared" si="65"/>
        <v/>
      </c>
      <c r="B365" s="61"/>
      <c r="C365" s="61"/>
      <c r="D365" s="58"/>
      <c r="E365" s="61"/>
      <c r="F365" s="61"/>
      <c r="G365" s="272"/>
      <c r="H365" s="62"/>
      <c r="I365" s="273">
        <f t="shared" si="66"/>
        <v>0</v>
      </c>
      <c r="J365" s="272"/>
      <c r="K365" s="62"/>
      <c r="L365" s="270">
        <f t="shared" si="67"/>
        <v>0</v>
      </c>
      <c r="M365" s="272"/>
      <c r="N365" s="62"/>
      <c r="O365" s="270">
        <f t="shared" si="68"/>
        <v>0</v>
      </c>
      <c r="P365" s="272"/>
      <c r="Q365" s="62"/>
      <c r="R365" s="271">
        <f t="shared" si="69"/>
        <v>0</v>
      </c>
      <c r="S365" s="272"/>
      <c r="T365" s="62"/>
      <c r="U365" s="270">
        <f t="shared" si="70"/>
        <v>0</v>
      </c>
      <c r="V365" s="272"/>
      <c r="W365" s="62"/>
      <c r="X365" s="270">
        <f t="shared" si="71"/>
        <v>0</v>
      </c>
      <c r="Y365" s="270">
        <f t="shared" si="72"/>
        <v>0</v>
      </c>
      <c r="Z365" s="61"/>
      <c r="AA365" s="61"/>
      <c r="AB365" s="60" t="str">
        <f t="shared" si="73"/>
        <v/>
      </c>
      <c r="AC365" s="21" t="b">
        <f t="shared" si="74"/>
        <v>0</v>
      </c>
      <c r="AD365" s="21" t="b">
        <f t="shared" si="75"/>
        <v>0</v>
      </c>
      <c r="AE365" s="21" t="b">
        <f t="shared" si="76"/>
        <v>0</v>
      </c>
      <c r="AF365" s="21" t="b">
        <f ca="1">OR(AND($AC365,NOT($AD365)),AND($AC365,OR(AND($G365="",$H365&lt;&gt;""),AND($G365&lt;&gt;"",$H365=""),AND($J365="",$K365&lt;&gt;""),AND($J365&lt;&gt;"",$K365=""),AND($M365="",$N365&lt;&gt;""),AND($M365&lt;&gt;"",$N365=""),AND($P365="",$Q365&lt;&gt;""),AND($P365&lt;&gt;"",$Q365=""),AND($S365="",$T365&lt;&gt;""),AND($S365&lt;&gt;"",$T365=""),AND($V365="",$W365&lt;&gt;""),AND($V365&lt;&gt;"",$W365=""))),AND($C365&lt;&gt;"",$E365&lt;&gt;"",LEFT(TRIM($C365),1)&lt;&gt;LEFT(TRIM($E365),1)),IF(OR($E365="",$F365=""),FALSE(),IFERROR(COUNTIF(INDIRECT("UNITS_"&amp;SUBSTITUTE(LEFT($E365,FIND(" ",$E365&amp;" ")-1),".","_")),$F365)=0,TRUE())),AND($B365&lt;&gt;"",OR(ISNUMBER(SEARCH("outro",LOWER($B365))),ISNUMBER(SEARCH("divers",LOWER($B365))),ISNUMBER(SEARCH("etc",LOWER($B365))))),OR(AND(ISNUMBER(SEARCH("comunic",LOWER($B365))),LEFT($E365,3)&lt;&gt;"4.4"),AND(ISNUMBER(SEARCH("monitor",LOWER($B365))),NOT(OR(LEFT($E365,3)="1.5",LEFT($E365,3)="2.5")))),AND($B365&lt;&gt;"",OR(LEFT($C365,1)="1",LEFT($C365,1)="2"),$D365=""),AND($D365&lt;&gt;"",NOT(OR(LEFT($C365,1)="1",LEFT($C365,1)="2"))),AND($D365&lt;&gt;"",COUNTIF(' PROJETO'!$B$14:$B$16,$D365)=0),IF($D365="",FALSE(),IF(COUNTIF(' PROJETO'!$B$14:$B$16,$D365)=0,FALSE(),IFERROR(INDEX(' PROJETO'!$C$14:$C$16,MATCH($D365,' PROJETO'!$B$14:$B$16,0))&lt;&gt;"Sim",FALSE()))))</f>
        <v>0</v>
      </c>
      <c r="AG365" s="21" t="b">
        <f>AND($AC365,$Y365&gt;'CONFG.  LISTAS'!$F$4,$Z365="",$AA365="")</f>
        <v>0</v>
      </c>
      <c r="AH365" s="21" t="str">
        <f t="shared" si="77"/>
        <v/>
      </c>
      <c r="AI365" s="43" t="str">
        <f ca="1">IF(NOT($AC365),"",IF(OR($B365="",$C365="",$E365="",$F365=""),"Preencha descrição, categoria, tipo e unidade.",IF(AND($B365&lt;&gt;"",OR(LEFT($C365,1)="1",LEFT($C365,1)="2"),$D365=""),"Informe a prática de restauração para itens diretos.",IF(AND($D365&lt;&gt;"",NOT(OR(LEFT($C365,1)="1",LEFT($C365,1)="2"))),"Custos indiretos não devem pertencer a uma prática específica.",IF(AND($D365&lt;&gt;"",COUNTIF(' PROJETO'!$B$14:$B$16,$D365)=0),"Prática de restauração inválida ou não cadastrada.",IF(IF($D365="",FALSE(),IF(COUNTIF(' PROJETO'!$B$14:$B$16,$D365)=0,FALSE(),IFERROR(INDEX(' PROJETO'!$C$14:$C$16,MATCH($D365,' PROJETO'!$B$14:$B$16,0))&lt;&gt;"Sim",FALSE()))),"A prática informada no item não foi selecionada na aba Projeto.",IF(AND(MAX($I365,$L365,$O365,$R365,$U365,$X365)&gt;'CONFG.  LISTAS'!$F$4,NOT(OR($Z365&lt;&gt;"",$AA365&lt;&gt;""))),"Memorial de cálculo ou anexo obrigatório não informado para item acima do limite.",IF(OR(AND($G365&lt;&gt;"",$H365&lt;&gt;"",OR($G365&lt;=0,$H365&lt;=0)),AND($J365&lt;&gt;"",$K365&lt;&gt;"",OR($J365&lt;=0,$K365&lt;=0)),AND($M365&lt;&gt;"",$N365&lt;&gt;"",OR($M365&lt;=0,$N365&lt;=0)),AND($P365&lt;&gt;"",$Q365&lt;&gt;"",OR($P365&lt;=0,$Q365&lt;=0)),AND($S365&lt;&gt;"",$T365&lt;&gt;"",OR($S365&lt;=0,$T365&lt;=0)),AND($V365&lt;&gt;"",$W365&lt;&gt;"",OR($V365&lt;=0,$W365&lt;=0))),"Revise os valores informados: valor unitário e quantidade devem ser maiores que zero.",IF(OR(AND($G365="",$H365&lt;&gt;""),AND($G365&lt;&gt;"",$H365=""),AND($J365="",$K365&lt;&gt;""),AND($J365&lt;&gt;"",$K365=""),AND($M365="",$N365&lt;&gt;""),AND($M365&lt;&gt;"",$N365=""),AND($P365="",$Q365&lt;&gt;""),AND($P365&lt;&gt;"",$Q365=""),AND($S365="",$T365&lt;&gt;""),AND($S365&lt;&gt;"",$T365=""),AND($V365="",$W365&lt;&gt;""),AND($V365&lt;&gt;"",$W365="")),"Há ano preenchido parcialmente: "&amp;TRIM(IF(AND($G365="",$H365&lt;&gt;""),"Ano 1 (falta valor unitário); ","")&amp;IF(AND($G365&lt;&gt;"",$H365=""),"Ano 1 (falta quantidade); ","")&amp;IF(AND($J365="",$K365&lt;&gt;""),"Ano 2 (falta valor unitário); ","")&amp;IF(AND($J365&lt;&gt;"",$K365=""),"Ano 2 (falta quantidade); ","")&amp;IF(AND($M365="",$N365&lt;&gt;""),"Ano 3 (falta valor unitário); ","")&amp;IF(AND($M365&lt;&gt;"",$N365=""),"Ano 3 (falta quantidade); ","")&amp;IF(AND($P365="",$Q365&lt;&gt;""),"Ano 4 (falta valor unitário); ","")&amp;IF(AND($P365&lt;&gt;"",$Q365=""),"Ano 4 (falta quantidade); ","")&amp;IF(AND($S365="",$T365&lt;&gt;""),"Ano 5 (falta valor unitário); ","")&amp;IF(AND($S365&lt;&gt;"",$T365=""),"Ano 5 (falta quantidade); ","")&amp;IF(AND($V365="",$W365&lt;&gt;""),"Ano 6 (falta valor unitário); ","")&amp;IF(AND($V365&lt;&gt;"",$W365=""),"Ano 6 (falta quantidade); ","")), IF(NOT(OR(AND($G365&lt;&gt;"",$H365&lt;&gt;""),AND($J365&lt;&gt;"",$K365&lt;&gt;""),AND($M365&lt;&gt;"",$N365&lt;&gt;""),AND($P365&lt;&gt;"",$Q365&lt;&gt;""),AND($S365&lt;&gt;"",$T365&lt;&gt;""),AND($V365&lt;&gt;"",$W365&lt;&gt;""))),"Informe pelo menos um ano completo com valor unitário e quantidade.",IF(AND($C365&lt;&gt;"",$E365&lt;&gt;"",LEFT(TRIM($C365),1)&lt;&gt;LEFT(TRIM($E365),1)),"Categoria e tipo estão incompatíveis.",IF(IF(OR($E365="",$F365=""),FALSE(),IFERROR(COUNTIF(INDIRECT("UNITS_"&amp;SUBSTITUTE(LEFT($E365,FIND(" ",$E365&amp;" ")-1),".","_")),$F365)=0,TRUE())),"Unidade incompatível com o tipo selecionado.",IF(OR(AND(ISNUMBER(SEARCH("comunic",LOWER($B365))),LEFT($E365,3)&lt;&gt;"4.4"),AND(ISNUMBER(SEARCH("monitor",LOWER($B365))),NOT(OR(LEFT($E365,3)="1.5",LEFT($E365,3)="2.5")))),"Revise a classificação do item conforme as regras de preenchimento.",IF(AND($B365&lt;&gt;"",OR(ISNUMBER(SEARCH("outro",LOWER($B365))),ISNUMBER(SEARCH("divers",LOWER($B365))),ISNUMBER(SEARCH("kit",LOWER($B365))),ISNUMBER(SEARCH("ferrament",LOWER($B365))),ISNUMBER(SEARCH("epi",LOWER($B365)))),NOT(OR($Z365&lt;&gt;"",$AA365&lt;&gt;""))),"Descrição muito genérica: detalhe melhor o item e registre o racional no memorial ou em anexo.",IF(AND($Y365=0,$B365&lt;&gt;"",OR($G365&lt;&gt;"",$H365&lt;&gt;"",$J365&lt;&gt;"",$K365&lt;&gt;"",$M365&lt;&gt;"",$N365&lt;&gt;"",$P365&lt;&gt;"",$Q365&lt;&gt;"",$S365&lt;&gt;"",$T365&lt;&gt;"",$V365&lt;&gt;"",$W365&lt;&gt;"")),"O item possui dados lançados, mas o total está zerado. Revise os valores informados.","")))))))))))))))</f>
        <v/>
      </c>
    </row>
    <row r="366" spans="1:35" ht="14.25" customHeight="1" x14ac:dyDescent="0.25">
      <c r="A366" s="57" t="str">
        <f t="shared" si="65"/>
        <v/>
      </c>
      <c r="B366" s="58"/>
      <c r="C366" s="58"/>
      <c r="D366" s="58"/>
      <c r="E366" s="58"/>
      <c r="F366" s="58"/>
      <c r="G366" s="269"/>
      <c r="H366" s="59"/>
      <c r="I366" s="273">
        <f t="shared" si="66"/>
        <v>0</v>
      </c>
      <c r="J366" s="269"/>
      <c r="K366" s="59"/>
      <c r="L366" s="270">
        <f t="shared" si="67"/>
        <v>0</v>
      </c>
      <c r="M366" s="269"/>
      <c r="N366" s="59"/>
      <c r="O366" s="270">
        <f t="shared" si="68"/>
        <v>0</v>
      </c>
      <c r="P366" s="269"/>
      <c r="Q366" s="59"/>
      <c r="R366" s="271">
        <f t="shared" si="69"/>
        <v>0</v>
      </c>
      <c r="S366" s="269"/>
      <c r="T366" s="59"/>
      <c r="U366" s="270">
        <f t="shared" si="70"/>
        <v>0</v>
      </c>
      <c r="V366" s="269"/>
      <c r="W366" s="59"/>
      <c r="X366" s="270">
        <f t="shared" si="71"/>
        <v>0</v>
      </c>
      <c r="Y366" s="270">
        <f t="shared" si="72"/>
        <v>0</v>
      </c>
      <c r="Z366" s="58"/>
      <c r="AA366" s="58"/>
      <c r="AB366" s="60" t="str">
        <f t="shared" si="73"/>
        <v/>
      </c>
      <c r="AC366" s="21" t="b">
        <f t="shared" si="74"/>
        <v>0</v>
      </c>
      <c r="AD366" s="21" t="b">
        <f t="shared" si="75"/>
        <v>0</v>
      </c>
      <c r="AE366" s="21" t="b">
        <f t="shared" si="76"/>
        <v>0</v>
      </c>
      <c r="AF366" s="21" t="b">
        <f ca="1">OR(AND($AC366,NOT($AD366)),AND($AC366,OR(AND($G366="",$H366&lt;&gt;""),AND($G366&lt;&gt;"",$H366=""),AND($J366="",$K366&lt;&gt;""),AND($J366&lt;&gt;"",$K366=""),AND($M366="",$N366&lt;&gt;""),AND($M366&lt;&gt;"",$N366=""),AND($P366="",$Q366&lt;&gt;""),AND($P366&lt;&gt;"",$Q366=""),AND($S366="",$T366&lt;&gt;""),AND($S366&lt;&gt;"",$T366=""),AND($V366="",$W366&lt;&gt;""),AND($V366&lt;&gt;"",$W366=""))),AND($C366&lt;&gt;"",$E366&lt;&gt;"",LEFT(TRIM($C366),1)&lt;&gt;LEFT(TRIM($E366),1)),IF(OR($E366="",$F366=""),FALSE(),IFERROR(COUNTIF(INDIRECT("UNITS_"&amp;SUBSTITUTE(LEFT($E366,FIND(" ",$E366&amp;" ")-1),".","_")),$F366)=0,TRUE())),AND($B366&lt;&gt;"",OR(ISNUMBER(SEARCH("outro",LOWER($B366))),ISNUMBER(SEARCH("divers",LOWER($B366))),ISNUMBER(SEARCH("etc",LOWER($B366))))),OR(AND(ISNUMBER(SEARCH("comunic",LOWER($B366))),LEFT($E366,3)&lt;&gt;"4.4"),AND(ISNUMBER(SEARCH("monitor",LOWER($B366))),NOT(OR(LEFT($E366,3)="1.5",LEFT($E366,3)="2.5")))),AND($B366&lt;&gt;"",OR(LEFT($C366,1)="1",LEFT($C366,1)="2"),$D366=""),AND($D366&lt;&gt;"",NOT(OR(LEFT($C366,1)="1",LEFT($C366,1)="2"))),AND($D366&lt;&gt;"",COUNTIF(' PROJETO'!$B$14:$B$16,$D366)=0),IF($D366="",FALSE(),IF(COUNTIF(' PROJETO'!$B$14:$B$16,$D366)=0,FALSE(),IFERROR(INDEX(' PROJETO'!$C$14:$C$16,MATCH($D366,' PROJETO'!$B$14:$B$16,0))&lt;&gt;"Sim",FALSE()))))</f>
        <v>0</v>
      </c>
      <c r="AG366" s="21" t="b">
        <f>AND($AC366,$Y366&gt;'CONFG.  LISTAS'!$F$4,$Z366="",$AA366="")</f>
        <v>0</v>
      </c>
      <c r="AH366" s="21" t="str">
        <f t="shared" si="77"/>
        <v/>
      </c>
      <c r="AI366" s="43" t="str">
        <f ca="1">IF(NOT($AC366),"",IF(OR($B366="",$C366="",$E366="",$F366=""),"Preencha descrição, categoria, tipo e unidade.",IF(AND($B366&lt;&gt;"",OR(LEFT($C366,1)="1",LEFT($C366,1)="2"),$D366=""),"Informe a prática de restauração para itens diretos.",IF(AND($D366&lt;&gt;"",NOT(OR(LEFT($C366,1)="1",LEFT($C366,1)="2"))),"Custos indiretos não devem pertencer a uma prática específica.",IF(AND($D366&lt;&gt;"",COUNTIF(' PROJETO'!$B$14:$B$16,$D366)=0),"Prática de restauração inválida ou não cadastrada.",IF(IF($D366="",FALSE(),IF(COUNTIF(' PROJETO'!$B$14:$B$16,$D366)=0,FALSE(),IFERROR(INDEX(' PROJETO'!$C$14:$C$16,MATCH($D366,' PROJETO'!$B$14:$B$16,0))&lt;&gt;"Sim",FALSE()))),"A prática informada no item não foi selecionada na aba Projeto.",IF(AND(MAX($I366,$L366,$O366,$R366,$U366,$X366)&gt;'CONFG.  LISTAS'!$F$4,NOT(OR($Z366&lt;&gt;"",$AA366&lt;&gt;""))),"Memorial de cálculo ou anexo obrigatório não informado para item acima do limite.",IF(OR(AND($G366&lt;&gt;"",$H366&lt;&gt;"",OR($G366&lt;=0,$H366&lt;=0)),AND($J366&lt;&gt;"",$K366&lt;&gt;"",OR($J366&lt;=0,$K366&lt;=0)),AND($M366&lt;&gt;"",$N366&lt;&gt;"",OR($M366&lt;=0,$N366&lt;=0)),AND($P366&lt;&gt;"",$Q366&lt;&gt;"",OR($P366&lt;=0,$Q366&lt;=0)),AND($S366&lt;&gt;"",$T366&lt;&gt;"",OR($S366&lt;=0,$T366&lt;=0)),AND($V366&lt;&gt;"",$W366&lt;&gt;"",OR($V366&lt;=0,$W366&lt;=0))),"Revise os valores informados: valor unitário e quantidade devem ser maiores que zero.",IF(OR(AND($G366="",$H366&lt;&gt;""),AND($G366&lt;&gt;"",$H366=""),AND($J366="",$K366&lt;&gt;""),AND($J366&lt;&gt;"",$K366=""),AND($M366="",$N366&lt;&gt;""),AND($M366&lt;&gt;"",$N366=""),AND($P366="",$Q366&lt;&gt;""),AND($P366&lt;&gt;"",$Q366=""),AND($S366="",$T366&lt;&gt;""),AND($S366&lt;&gt;"",$T366=""),AND($V366="",$W366&lt;&gt;""),AND($V366&lt;&gt;"",$W366="")),"Há ano preenchido parcialmente: "&amp;TRIM(IF(AND($G366="",$H366&lt;&gt;""),"Ano 1 (falta valor unitário); ","")&amp;IF(AND($G366&lt;&gt;"",$H366=""),"Ano 1 (falta quantidade); ","")&amp;IF(AND($J366="",$K366&lt;&gt;""),"Ano 2 (falta valor unitário); ","")&amp;IF(AND($J366&lt;&gt;"",$K366=""),"Ano 2 (falta quantidade); ","")&amp;IF(AND($M366="",$N366&lt;&gt;""),"Ano 3 (falta valor unitário); ","")&amp;IF(AND($M366&lt;&gt;"",$N366=""),"Ano 3 (falta quantidade); ","")&amp;IF(AND($P366="",$Q366&lt;&gt;""),"Ano 4 (falta valor unitário); ","")&amp;IF(AND($P366&lt;&gt;"",$Q366=""),"Ano 4 (falta quantidade); ","")&amp;IF(AND($S366="",$T366&lt;&gt;""),"Ano 5 (falta valor unitário); ","")&amp;IF(AND($S366&lt;&gt;"",$T366=""),"Ano 5 (falta quantidade); ","")&amp;IF(AND($V366="",$W366&lt;&gt;""),"Ano 6 (falta valor unitário); ","")&amp;IF(AND($V366&lt;&gt;"",$W366=""),"Ano 6 (falta quantidade); ","")), IF(NOT(OR(AND($G366&lt;&gt;"",$H366&lt;&gt;""),AND($J366&lt;&gt;"",$K366&lt;&gt;""),AND($M366&lt;&gt;"",$N366&lt;&gt;""),AND($P366&lt;&gt;"",$Q366&lt;&gt;""),AND($S366&lt;&gt;"",$T366&lt;&gt;""),AND($V366&lt;&gt;"",$W366&lt;&gt;""))),"Informe pelo menos um ano completo com valor unitário e quantidade.",IF(AND($C366&lt;&gt;"",$E366&lt;&gt;"",LEFT(TRIM($C366),1)&lt;&gt;LEFT(TRIM($E366),1)),"Categoria e tipo estão incompatíveis.",IF(IF(OR($E366="",$F366=""),FALSE(),IFERROR(COUNTIF(INDIRECT("UNITS_"&amp;SUBSTITUTE(LEFT($E366,FIND(" ",$E366&amp;" ")-1),".","_")),$F366)=0,TRUE())),"Unidade incompatível com o tipo selecionado.",IF(OR(AND(ISNUMBER(SEARCH("comunic",LOWER($B366))),LEFT($E366,3)&lt;&gt;"4.4"),AND(ISNUMBER(SEARCH("monitor",LOWER($B366))),NOT(OR(LEFT($E366,3)="1.5",LEFT($E366,3)="2.5")))),"Revise a classificação do item conforme as regras de preenchimento.",IF(AND($B366&lt;&gt;"",OR(ISNUMBER(SEARCH("outro",LOWER($B366))),ISNUMBER(SEARCH("divers",LOWER($B366))),ISNUMBER(SEARCH("kit",LOWER($B366))),ISNUMBER(SEARCH("ferrament",LOWER($B366))),ISNUMBER(SEARCH("epi",LOWER($B366)))),NOT(OR($Z366&lt;&gt;"",$AA366&lt;&gt;""))),"Descrição muito genérica: detalhe melhor o item e registre o racional no memorial ou em anexo.",IF(AND($Y366=0,$B366&lt;&gt;"",OR($G366&lt;&gt;"",$H366&lt;&gt;"",$J366&lt;&gt;"",$K366&lt;&gt;"",$M366&lt;&gt;"",$N366&lt;&gt;"",$P366&lt;&gt;"",$Q366&lt;&gt;"",$S366&lt;&gt;"",$T366&lt;&gt;"",$V366&lt;&gt;"",$W366&lt;&gt;"")),"O item possui dados lançados, mas o total está zerado. Revise os valores informados.","")))))))))))))))</f>
        <v/>
      </c>
    </row>
    <row r="367" spans="1:35" ht="14.25" customHeight="1" x14ac:dyDescent="0.25">
      <c r="A367" s="57" t="str">
        <f t="shared" si="65"/>
        <v/>
      </c>
      <c r="B367" s="61"/>
      <c r="C367" s="61"/>
      <c r="D367" s="58"/>
      <c r="E367" s="61"/>
      <c r="F367" s="61"/>
      <c r="G367" s="272"/>
      <c r="H367" s="62"/>
      <c r="I367" s="273">
        <f t="shared" si="66"/>
        <v>0</v>
      </c>
      <c r="J367" s="272"/>
      <c r="K367" s="62"/>
      <c r="L367" s="270">
        <f t="shared" si="67"/>
        <v>0</v>
      </c>
      <c r="M367" s="272"/>
      <c r="N367" s="62"/>
      <c r="O367" s="270">
        <f t="shared" si="68"/>
        <v>0</v>
      </c>
      <c r="P367" s="272"/>
      <c r="Q367" s="62"/>
      <c r="R367" s="271">
        <f t="shared" si="69"/>
        <v>0</v>
      </c>
      <c r="S367" s="272"/>
      <c r="T367" s="62"/>
      <c r="U367" s="270">
        <f t="shared" si="70"/>
        <v>0</v>
      </c>
      <c r="V367" s="272"/>
      <c r="W367" s="62"/>
      <c r="X367" s="270">
        <f t="shared" si="71"/>
        <v>0</v>
      </c>
      <c r="Y367" s="270">
        <f t="shared" si="72"/>
        <v>0</v>
      </c>
      <c r="Z367" s="61"/>
      <c r="AA367" s="61"/>
      <c r="AB367" s="60" t="str">
        <f t="shared" si="73"/>
        <v/>
      </c>
      <c r="AC367" s="21" t="b">
        <f t="shared" si="74"/>
        <v>0</v>
      </c>
      <c r="AD367" s="21" t="b">
        <f t="shared" si="75"/>
        <v>0</v>
      </c>
      <c r="AE367" s="21" t="b">
        <f t="shared" si="76"/>
        <v>0</v>
      </c>
      <c r="AF367" s="21" t="b">
        <f ca="1">OR(AND($AC367,NOT($AD367)),AND($AC367,OR(AND($G367="",$H367&lt;&gt;""),AND($G367&lt;&gt;"",$H367=""),AND($J367="",$K367&lt;&gt;""),AND($J367&lt;&gt;"",$K367=""),AND($M367="",$N367&lt;&gt;""),AND($M367&lt;&gt;"",$N367=""),AND($P367="",$Q367&lt;&gt;""),AND($P367&lt;&gt;"",$Q367=""),AND($S367="",$T367&lt;&gt;""),AND($S367&lt;&gt;"",$T367=""),AND($V367="",$W367&lt;&gt;""),AND($V367&lt;&gt;"",$W367=""))),AND($C367&lt;&gt;"",$E367&lt;&gt;"",LEFT(TRIM($C367),1)&lt;&gt;LEFT(TRIM($E367),1)),IF(OR($E367="",$F367=""),FALSE(),IFERROR(COUNTIF(INDIRECT("UNITS_"&amp;SUBSTITUTE(LEFT($E367,FIND(" ",$E367&amp;" ")-1),".","_")),$F367)=0,TRUE())),AND($B367&lt;&gt;"",OR(ISNUMBER(SEARCH("outro",LOWER($B367))),ISNUMBER(SEARCH("divers",LOWER($B367))),ISNUMBER(SEARCH("etc",LOWER($B367))))),OR(AND(ISNUMBER(SEARCH("comunic",LOWER($B367))),LEFT($E367,3)&lt;&gt;"4.4"),AND(ISNUMBER(SEARCH("monitor",LOWER($B367))),NOT(OR(LEFT($E367,3)="1.5",LEFT($E367,3)="2.5")))),AND($B367&lt;&gt;"",OR(LEFT($C367,1)="1",LEFT($C367,1)="2"),$D367=""),AND($D367&lt;&gt;"",NOT(OR(LEFT($C367,1)="1",LEFT($C367,1)="2"))),AND($D367&lt;&gt;"",COUNTIF(' PROJETO'!$B$14:$B$16,$D367)=0),IF($D367="",FALSE(),IF(COUNTIF(' PROJETO'!$B$14:$B$16,$D367)=0,FALSE(),IFERROR(INDEX(' PROJETO'!$C$14:$C$16,MATCH($D367,' PROJETO'!$B$14:$B$16,0))&lt;&gt;"Sim",FALSE()))))</f>
        <v>0</v>
      </c>
      <c r="AG367" s="21" t="b">
        <f>AND($AC367,$Y367&gt;'CONFG.  LISTAS'!$F$4,$Z367="",$AA367="")</f>
        <v>0</v>
      </c>
      <c r="AH367" s="21" t="str">
        <f t="shared" si="77"/>
        <v/>
      </c>
      <c r="AI367" s="43" t="str">
        <f ca="1">IF(NOT($AC367),"",IF(OR($B367="",$C367="",$E367="",$F367=""),"Preencha descrição, categoria, tipo e unidade.",IF(AND($B367&lt;&gt;"",OR(LEFT($C367,1)="1",LEFT($C367,1)="2"),$D367=""),"Informe a prática de restauração para itens diretos.",IF(AND($D367&lt;&gt;"",NOT(OR(LEFT($C367,1)="1",LEFT($C367,1)="2"))),"Custos indiretos não devem pertencer a uma prática específica.",IF(AND($D367&lt;&gt;"",COUNTIF(' PROJETO'!$B$14:$B$16,$D367)=0),"Prática de restauração inválida ou não cadastrada.",IF(IF($D367="",FALSE(),IF(COUNTIF(' PROJETO'!$B$14:$B$16,$D367)=0,FALSE(),IFERROR(INDEX(' PROJETO'!$C$14:$C$16,MATCH($D367,' PROJETO'!$B$14:$B$16,0))&lt;&gt;"Sim",FALSE()))),"A prática informada no item não foi selecionada na aba Projeto.",IF(AND(MAX($I367,$L367,$O367,$R367,$U367,$X367)&gt;'CONFG.  LISTAS'!$F$4,NOT(OR($Z367&lt;&gt;"",$AA367&lt;&gt;""))),"Memorial de cálculo ou anexo obrigatório não informado para item acima do limite.",IF(OR(AND($G367&lt;&gt;"",$H367&lt;&gt;"",OR($G367&lt;=0,$H367&lt;=0)),AND($J367&lt;&gt;"",$K367&lt;&gt;"",OR($J367&lt;=0,$K367&lt;=0)),AND($M367&lt;&gt;"",$N367&lt;&gt;"",OR($M367&lt;=0,$N367&lt;=0)),AND($P367&lt;&gt;"",$Q367&lt;&gt;"",OR($P367&lt;=0,$Q367&lt;=0)),AND($S367&lt;&gt;"",$T367&lt;&gt;"",OR($S367&lt;=0,$T367&lt;=0)),AND($V367&lt;&gt;"",$W367&lt;&gt;"",OR($V367&lt;=0,$W367&lt;=0))),"Revise os valores informados: valor unitário e quantidade devem ser maiores que zero.",IF(OR(AND($G367="",$H367&lt;&gt;""),AND($G367&lt;&gt;"",$H367=""),AND($J367="",$K367&lt;&gt;""),AND($J367&lt;&gt;"",$K367=""),AND($M367="",$N367&lt;&gt;""),AND($M367&lt;&gt;"",$N367=""),AND($P367="",$Q367&lt;&gt;""),AND($P367&lt;&gt;"",$Q367=""),AND($S367="",$T367&lt;&gt;""),AND($S367&lt;&gt;"",$T367=""),AND($V367="",$W367&lt;&gt;""),AND($V367&lt;&gt;"",$W367="")),"Há ano preenchido parcialmente: "&amp;TRIM(IF(AND($G367="",$H367&lt;&gt;""),"Ano 1 (falta valor unitário); ","")&amp;IF(AND($G367&lt;&gt;"",$H367=""),"Ano 1 (falta quantidade); ","")&amp;IF(AND($J367="",$K367&lt;&gt;""),"Ano 2 (falta valor unitário); ","")&amp;IF(AND($J367&lt;&gt;"",$K367=""),"Ano 2 (falta quantidade); ","")&amp;IF(AND($M367="",$N367&lt;&gt;""),"Ano 3 (falta valor unitário); ","")&amp;IF(AND($M367&lt;&gt;"",$N367=""),"Ano 3 (falta quantidade); ","")&amp;IF(AND($P367="",$Q367&lt;&gt;""),"Ano 4 (falta valor unitário); ","")&amp;IF(AND($P367&lt;&gt;"",$Q367=""),"Ano 4 (falta quantidade); ","")&amp;IF(AND($S367="",$T367&lt;&gt;""),"Ano 5 (falta valor unitário); ","")&amp;IF(AND($S367&lt;&gt;"",$T367=""),"Ano 5 (falta quantidade); ","")&amp;IF(AND($V367="",$W367&lt;&gt;""),"Ano 6 (falta valor unitário); ","")&amp;IF(AND($V367&lt;&gt;"",$W367=""),"Ano 6 (falta quantidade); ","")), IF(NOT(OR(AND($G367&lt;&gt;"",$H367&lt;&gt;""),AND($J367&lt;&gt;"",$K367&lt;&gt;""),AND($M367&lt;&gt;"",$N367&lt;&gt;""),AND($P367&lt;&gt;"",$Q367&lt;&gt;""),AND($S367&lt;&gt;"",$T367&lt;&gt;""),AND($V367&lt;&gt;"",$W367&lt;&gt;""))),"Informe pelo menos um ano completo com valor unitário e quantidade.",IF(AND($C367&lt;&gt;"",$E367&lt;&gt;"",LEFT(TRIM($C367),1)&lt;&gt;LEFT(TRIM($E367),1)),"Categoria e tipo estão incompatíveis.",IF(IF(OR($E367="",$F367=""),FALSE(),IFERROR(COUNTIF(INDIRECT("UNITS_"&amp;SUBSTITUTE(LEFT($E367,FIND(" ",$E367&amp;" ")-1),".","_")),$F367)=0,TRUE())),"Unidade incompatível com o tipo selecionado.",IF(OR(AND(ISNUMBER(SEARCH("comunic",LOWER($B367))),LEFT($E367,3)&lt;&gt;"4.4"),AND(ISNUMBER(SEARCH("monitor",LOWER($B367))),NOT(OR(LEFT($E367,3)="1.5",LEFT($E367,3)="2.5")))),"Revise a classificação do item conforme as regras de preenchimento.",IF(AND($B367&lt;&gt;"",OR(ISNUMBER(SEARCH("outro",LOWER($B367))),ISNUMBER(SEARCH("divers",LOWER($B367))),ISNUMBER(SEARCH("kit",LOWER($B367))),ISNUMBER(SEARCH("ferrament",LOWER($B367))),ISNUMBER(SEARCH("epi",LOWER($B367)))),NOT(OR($Z367&lt;&gt;"",$AA367&lt;&gt;""))),"Descrição muito genérica: detalhe melhor o item e registre o racional no memorial ou em anexo.",IF(AND($Y367=0,$B367&lt;&gt;"",OR($G367&lt;&gt;"",$H367&lt;&gt;"",$J367&lt;&gt;"",$K367&lt;&gt;"",$M367&lt;&gt;"",$N367&lt;&gt;"",$P367&lt;&gt;"",$Q367&lt;&gt;"",$S367&lt;&gt;"",$T367&lt;&gt;"",$V367&lt;&gt;"",$W367&lt;&gt;"")),"O item possui dados lançados, mas o total está zerado. Revise os valores informados.","")))))))))))))))</f>
        <v/>
      </c>
    </row>
    <row r="368" spans="1:35" ht="14.25" customHeight="1" x14ac:dyDescent="0.25">
      <c r="A368" s="57" t="str">
        <f t="shared" si="65"/>
        <v/>
      </c>
      <c r="B368" s="58"/>
      <c r="C368" s="58"/>
      <c r="D368" s="58"/>
      <c r="E368" s="58"/>
      <c r="F368" s="58"/>
      <c r="G368" s="269"/>
      <c r="H368" s="59"/>
      <c r="I368" s="273">
        <f t="shared" si="66"/>
        <v>0</v>
      </c>
      <c r="J368" s="269"/>
      <c r="K368" s="59"/>
      <c r="L368" s="270">
        <f t="shared" si="67"/>
        <v>0</v>
      </c>
      <c r="M368" s="269"/>
      <c r="N368" s="59"/>
      <c r="O368" s="270">
        <f t="shared" si="68"/>
        <v>0</v>
      </c>
      <c r="P368" s="269"/>
      <c r="Q368" s="59"/>
      <c r="R368" s="271">
        <f t="shared" si="69"/>
        <v>0</v>
      </c>
      <c r="S368" s="269"/>
      <c r="T368" s="59"/>
      <c r="U368" s="270">
        <f t="shared" si="70"/>
        <v>0</v>
      </c>
      <c r="V368" s="269"/>
      <c r="W368" s="59"/>
      <c r="X368" s="270">
        <f t="shared" si="71"/>
        <v>0</v>
      </c>
      <c r="Y368" s="270">
        <f t="shared" si="72"/>
        <v>0</v>
      </c>
      <c r="Z368" s="58"/>
      <c r="AA368" s="58"/>
      <c r="AB368" s="60" t="str">
        <f t="shared" si="73"/>
        <v/>
      </c>
      <c r="AC368" s="21" t="b">
        <f t="shared" si="74"/>
        <v>0</v>
      </c>
      <c r="AD368" s="21" t="b">
        <f t="shared" si="75"/>
        <v>0</v>
      </c>
      <c r="AE368" s="21" t="b">
        <f t="shared" si="76"/>
        <v>0</v>
      </c>
      <c r="AF368" s="21" t="b">
        <f ca="1">OR(AND($AC368,NOT($AD368)),AND($AC368,OR(AND($G368="",$H368&lt;&gt;""),AND($G368&lt;&gt;"",$H368=""),AND($J368="",$K368&lt;&gt;""),AND($J368&lt;&gt;"",$K368=""),AND($M368="",$N368&lt;&gt;""),AND($M368&lt;&gt;"",$N368=""),AND($P368="",$Q368&lt;&gt;""),AND($P368&lt;&gt;"",$Q368=""),AND($S368="",$T368&lt;&gt;""),AND($S368&lt;&gt;"",$T368=""),AND($V368="",$W368&lt;&gt;""),AND($V368&lt;&gt;"",$W368=""))),AND($C368&lt;&gt;"",$E368&lt;&gt;"",LEFT(TRIM($C368),1)&lt;&gt;LEFT(TRIM($E368),1)),IF(OR($E368="",$F368=""),FALSE(),IFERROR(COUNTIF(INDIRECT("UNITS_"&amp;SUBSTITUTE(LEFT($E368,FIND(" ",$E368&amp;" ")-1),".","_")),$F368)=0,TRUE())),AND($B368&lt;&gt;"",OR(ISNUMBER(SEARCH("outro",LOWER($B368))),ISNUMBER(SEARCH("divers",LOWER($B368))),ISNUMBER(SEARCH("etc",LOWER($B368))))),OR(AND(ISNUMBER(SEARCH("comunic",LOWER($B368))),LEFT($E368,3)&lt;&gt;"4.4"),AND(ISNUMBER(SEARCH("monitor",LOWER($B368))),NOT(OR(LEFT($E368,3)="1.5",LEFT($E368,3)="2.5")))),AND($B368&lt;&gt;"",OR(LEFT($C368,1)="1",LEFT($C368,1)="2"),$D368=""),AND($D368&lt;&gt;"",NOT(OR(LEFT($C368,1)="1",LEFT($C368,1)="2"))),AND($D368&lt;&gt;"",COUNTIF(' PROJETO'!$B$14:$B$16,$D368)=0),IF($D368="",FALSE(),IF(COUNTIF(' PROJETO'!$B$14:$B$16,$D368)=0,FALSE(),IFERROR(INDEX(' PROJETO'!$C$14:$C$16,MATCH($D368,' PROJETO'!$B$14:$B$16,0))&lt;&gt;"Sim",FALSE()))))</f>
        <v>0</v>
      </c>
      <c r="AG368" s="21" t="b">
        <f>AND($AC368,$Y368&gt;'CONFG.  LISTAS'!$F$4,$Z368="",$AA368="")</f>
        <v>0</v>
      </c>
      <c r="AH368" s="21" t="str">
        <f t="shared" si="77"/>
        <v/>
      </c>
      <c r="AI368" s="43" t="str">
        <f ca="1">IF(NOT($AC368),"",IF(OR($B368="",$C368="",$E368="",$F368=""),"Preencha descrição, categoria, tipo e unidade.",IF(AND($B368&lt;&gt;"",OR(LEFT($C368,1)="1",LEFT($C368,1)="2"),$D368=""),"Informe a prática de restauração para itens diretos.",IF(AND($D368&lt;&gt;"",NOT(OR(LEFT($C368,1)="1",LEFT($C368,1)="2"))),"Custos indiretos não devem pertencer a uma prática específica.",IF(AND($D368&lt;&gt;"",COUNTIF(' PROJETO'!$B$14:$B$16,$D368)=0),"Prática de restauração inválida ou não cadastrada.",IF(IF($D368="",FALSE(),IF(COUNTIF(' PROJETO'!$B$14:$B$16,$D368)=0,FALSE(),IFERROR(INDEX(' PROJETO'!$C$14:$C$16,MATCH($D368,' PROJETO'!$B$14:$B$16,0))&lt;&gt;"Sim",FALSE()))),"A prática informada no item não foi selecionada na aba Projeto.",IF(AND(MAX($I368,$L368,$O368,$R368,$U368,$X368)&gt;'CONFG.  LISTAS'!$F$4,NOT(OR($Z368&lt;&gt;"",$AA368&lt;&gt;""))),"Memorial de cálculo ou anexo obrigatório não informado para item acima do limite.",IF(OR(AND($G368&lt;&gt;"",$H368&lt;&gt;"",OR($G368&lt;=0,$H368&lt;=0)),AND($J368&lt;&gt;"",$K368&lt;&gt;"",OR($J368&lt;=0,$K368&lt;=0)),AND($M368&lt;&gt;"",$N368&lt;&gt;"",OR($M368&lt;=0,$N368&lt;=0)),AND($P368&lt;&gt;"",$Q368&lt;&gt;"",OR($P368&lt;=0,$Q368&lt;=0)),AND($S368&lt;&gt;"",$T368&lt;&gt;"",OR($S368&lt;=0,$T368&lt;=0)),AND($V368&lt;&gt;"",$W368&lt;&gt;"",OR($V368&lt;=0,$W368&lt;=0))),"Revise os valores informados: valor unitário e quantidade devem ser maiores que zero.",IF(OR(AND($G368="",$H368&lt;&gt;""),AND($G368&lt;&gt;"",$H368=""),AND($J368="",$K368&lt;&gt;""),AND($J368&lt;&gt;"",$K368=""),AND($M368="",$N368&lt;&gt;""),AND($M368&lt;&gt;"",$N368=""),AND($P368="",$Q368&lt;&gt;""),AND($P368&lt;&gt;"",$Q368=""),AND($S368="",$T368&lt;&gt;""),AND($S368&lt;&gt;"",$T368=""),AND($V368="",$W368&lt;&gt;""),AND($V368&lt;&gt;"",$W368="")),"Há ano preenchido parcialmente: "&amp;TRIM(IF(AND($G368="",$H368&lt;&gt;""),"Ano 1 (falta valor unitário); ","")&amp;IF(AND($G368&lt;&gt;"",$H368=""),"Ano 1 (falta quantidade); ","")&amp;IF(AND($J368="",$K368&lt;&gt;""),"Ano 2 (falta valor unitário); ","")&amp;IF(AND($J368&lt;&gt;"",$K368=""),"Ano 2 (falta quantidade); ","")&amp;IF(AND($M368="",$N368&lt;&gt;""),"Ano 3 (falta valor unitário); ","")&amp;IF(AND($M368&lt;&gt;"",$N368=""),"Ano 3 (falta quantidade); ","")&amp;IF(AND($P368="",$Q368&lt;&gt;""),"Ano 4 (falta valor unitário); ","")&amp;IF(AND($P368&lt;&gt;"",$Q368=""),"Ano 4 (falta quantidade); ","")&amp;IF(AND($S368="",$T368&lt;&gt;""),"Ano 5 (falta valor unitário); ","")&amp;IF(AND($S368&lt;&gt;"",$T368=""),"Ano 5 (falta quantidade); ","")&amp;IF(AND($V368="",$W368&lt;&gt;""),"Ano 6 (falta valor unitário); ","")&amp;IF(AND($V368&lt;&gt;"",$W368=""),"Ano 6 (falta quantidade); ","")), IF(NOT(OR(AND($G368&lt;&gt;"",$H368&lt;&gt;""),AND($J368&lt;&gt;"",$K368&lt;&gt;""),AND($M368&lt;&gt;"",$N368&lt;&gt;""),AND($P368&lt;&gt;"",$Q368&lt;&gt;""),AND($S368&lt;&gt;"",$T368&lt;&gt;""),AND($V368&lt;&gt;"",$W368&lt;&gt;""))),"Informe pelo menos um ano completo com valor unitário e quantidade.",IF(AND($C368&lt;&gt;"",$E368&lt;&gt;"",LEFT(TRIM($C368),1)&lt;&gt;LEFT(TRIM($E368),1)),"Categoria e tipo estão incompatíveis.",IF(IF(OR($E368="",$F368=""),FALSE(),IFERROR(COUNTIF(INDIRECT("UNITS_"&amp;SUBSTITUTE(LEFT($E368,FIND(" ",$E368&amp;" ")-1),".","_")),$F368)=0,TRUE())),"Unidade incompatível com o tipo selecionado.",IF(OR(AND(ISNUMBER(SEARCH("comunic",LOWER($B368))),LEFT($E368,3)&lt;&gt;"4.4"),AND(ISNUMBER(SEARCH("monitor",LOWER($B368))),NOT(OR(LEFT($E368,3)="1.5",LEFT($E368,3)="2.5")))),"Revise a classificação do item conforme as regras de preenchimento.",IF(AND($B368&lt;&gt;"",OR(ISNUMBER(SEARCH("outro",LOWER($B368))),ISNUMBER(SEARCH("divers",LOWER($B368))),ISNUMBER(SEARCH("kit",LOWER($B368))),ISNUMBER(SEARCH("ferrament",LOWER($B368))),ISNUMBER(SEARCH("epi",LOWER($B368)))),NOT(OR($Z368&lt;&gt;"",$AA368&lt;&gt;""))),"Descrição muito genérica: detalhe melhor o item e registre o racional no memorial ou em anexo.",IF(AND($Y368=0,$B368&lt;&gt;"",OR($G368&lt;&gt;"",$H368&lt;&gt;"",$J368&lt;&gt;"",$K368&lt;&gt;"",$M368&lt;&gt;"",$N368&lt;&gt;"",$P368&lt;&gt;"",$Q368&lt;&gt;"",$S368&lt;&gt;"",$T368&lt;&gt;"",$V368&lt;&gt;"",$W368&lt;&gt;"")),"O item possui dados lançados, mas o total está zerado. Revise os valores informados.","")))))))))))))))</f>
        <v/>
      </c>
    </row>
    <row r="369" spans="1:35" ht="14.25" customHeight="1" x14ac:dyDescent="0.25">
      <c r="A369" s="57" t="str">
        <f t="shared" si="65"/>
        <v/>
      </c>
      <c r="B369" s="61"/>
      <c r="C369" s="61"/>
      <c r="D369" s="58"/>
      <c r="E369" s="61"/>
      <c r="F369" s="61"/>
      <c r="G369" s="272"/>
      <c r="H369" s="62"/>
      <c r="I369" s="273">
        <f t="shared" si="66"/>
        <v>0</v>
      </c>
      <c r="J369" s="272"/>
      <c r="K369" s="62"/>
      <c r="L369" s="270">
        <f t="shared" si="67"/>
        <v>0</v>
      </c>
      <c r="M369" s="272"/>
      <c r="N369" s="62"/>
      <c r="O369" s="270">
        <f t="shared" si="68"/>
        <v>0</v>
      </c>
      <c r="P369" s="272"/>
      <c r="Q369" s="62"/>
      <c r="R369" s="271">
        <f t="shared" si="69"/>
        <v>0</v>
      </c>
      <c r="S369" s="272"/>
      <c r="T369" s="62"/>
      <c r="U369" s="270">
        <f t="shared" si="70"/>
        <v>0</v>
      </c>
      <c r="V369" s="272"/>
      <c r="W369" s="62"/>
      <c r="X369" s="270">
        <f t="shared" si="71"/>
        <v>0</v>
      </c>
      <c r="Y369" s="270">
        <f t="shared" si="72"/>
        <v>0</v>
      </c>
      <c r="Z369" s="61"/>
      <c r="AA369" s="61"/>
      <c r="AB369" s="60" t="str">
        <f t="shared" si="73"/>
        <v/>
      </c>
      <c r="AC369" s="21" t="b">
        <f t="shared" si="74"/>
        <v>0</v>
      </c>
      <c r="AD369" s="21" t="b">
        <f t="shared" si="75"/>
        <v>0</v>
      </c>
      <c r="AE369" s="21" t="b">
        <f t="shared" si="76"/>
        <v>0</v>
      </c>
      <c r="AF369" s="21" t="b">
        <f ca="1">OR(AND($AC369,NOT($AD369)),AND($AC369,OR(AND($G369="",$H369&lt;&gt;""),AND($G369&lt;&gt;"",$H369=""),AND($J369="",$K369&lt;&gt;""),AND($J369&lt;&gt;"",$K369=""),AND($M369="",$N369&lt;&gt;""),AND($M369&lt;&gt;"",$N369=""),AND($P369="",$Q369&lt;&gt;""),AND($P369&lt;&gt;"",$Q369=""),AND($S369="",$T369&lt;&gt;""),AND($S369&lt;&gt;"",$T369=""),AND($V369="",$W369&lt;&gt;""),AND($V369&lt;&gt;"",$W369=""))),AND($C369&lt;&gt;"",$E369&lt;&gt;"",LEFT(TRIM($C369),1)&lt;&gt;LEFT(TRIM($E369),1)),IF(OR($E369="",$F369=""),FALSE(),IFERROR(COUNTIF(INDIRECT("UNITS_"&amp;SUBSTITUTE(LEFT($E369,FIND(" ",$E369&amp;" ")-1),".","_")),$F369)=0,TRUE())),AND($B369&lt;&gt;"",OR(ISNUMBER(SEARCH("outro",LOWER($B369))),ISNUMBER(SEARCH("divers",LOWER($B369))),ISNUMBER(SEARCH("etc",LOWER($B369))))),OR(AND(ISNUMBER(SEARCH("comunic",LOWER($B369))),LEFT($E369,3)&lt;&gt;"4.4"),AND(ISNUMBER(SEARCH("monitor",LOWER($B369))),NOT(OR(LEFT($E369,3)="1.5",LEFT($E369,3)="2.5")))),AND($B369&lt;&gt;"",OR(LEFT($C369,1)="1",LEFT($C369,1)="2"),$D369=""),AND($D369&lt;&gt;"",NOT(OR(LEFT($C369,1)="1",LEFT($C369,1)="2"))),AND($D369&lt;&gt;"",COUNTIF(' PROJETO'!$B$14:$B$16,$D369)=0),IF($D369="",FALSE(),IF(COUNTIF(' PROJETO'!$B$14:$B$16,$D369)=0,FALSE(),IFERROR(INDEX(' PROJETO'!$C$14:$C$16,MATCH($D369,' PROJETO'!$B$14:$B$16,0))&lt;&gt;"Sim",FALSE()))))</f>
        <v>0</v>
      </c>
      <c r="AG369" s="21" t="b">
        <f>AND($AC369,$Y369&gt;'CONFG.  LISTAS'!$F$4,$Z369="",$AA369="")</f>
        <v>0</v>
      </c>
      <c r="AH369" s="21" t="str">
        <f t="shared" si="77"/>
        <v/>
      </c>
      <c r="AI369" s="43" t="str">
        <f ca="1">IF(NOT($AC369),"",IF(OR($B369="",$C369="",$E369="",$F369=""),"Preencha descrição, categoria, tipo e unidade.",IF(AND($B369&lt;&gt;"",OR(LEFT($C369,1)="1",LEFT($C369,1)="2"),$D369=""),"Informe a prática de restauração para itens diretos.",IF(AND($D369&lt;&gt;"",NOT(OR(LEFT($C369,1)="1",LEFT($C369,1)="2"))),"Custos indiretos não devem pertencer a uma prática específica.",IF(AND($D369&lt;&gt;"",COUNTIF(' PROJETO'!$B$14:$B$16,$D369)=0),"Prática de restauração inválida ou não cadastrada.",IF(IF($D369="",FALSE(),IF(COUNTIF(' PROJETO'!$B$14:$B$16,$D369)=0,FALSE(),IFERROR(INDEX(' PROJETO'!$C$14:$C$16,MATCH($D369,' PROJETO'!$B$14:$B$16,0))&lt;&gt;"Sim",FALSE()))),"A prática informada no item não foi selecionada na aba Projeto.",IF(AND(MAX($I369,$L369,$O369,$R369,$U369,$X369)&gt;'CONFG.  LISTAS'!$F$4,NOT(OR($Z369&lt;&gt;"",$AA369&lt;&gt;""))),"Memorial de cálculo ou anexo obrigatório não informado para item acima do limite.",IF(OR(AND($G369&lt;&gt;"",$H369&lt;&gt;"",OR($G369&lt;=0,$H369&lt;=0)),AND($J369&lt;&gt;"",$K369&lt;&gt;"",OR($J369&lt;=0,$K369&lt;=0)),AND($M369&lt;&gt;"",$N369&lt;&gt;"",OR($M369&lt;=0,$N369&lt;=0)),AND($P369&lt;&gt;"",$Q369&lt;&gt;"",OR($P369&lt;=0,$Q369&lt;=0)),AND($S369&lt;&gt;"",$T369&lt;&gt;"",OR($S369&lt;=0,$T369&lt;=0)),AND($V369&lt;&gt;"",$W369&lt;&gt;"",OR($V369&lt;=0,$W369&lt;=0))),"Revise os valores informados: valor unitário e quantidade devem ser maiores que zero.",IF(OR(AND($G369="",$H369&lt;&gt;""),AND($G369&lt;&gt;"",$H369=""),AND($J369="",$K369&lt;&gt;""),AND($J369&lt;&gt;"",$K369=""),AND($M369="",$N369&lt;&gt;""),AND($M369&lt;&gt;"",$N369=""),AND($P369="",$Q369&lt;&gt;""),AND($P369&lt;&gt;"",$Q369=""),AND($S369="",$T369&lt;&gt;""),AND($S369&lt;&gt;"",$T369=""),AND($V369="",$W369&lt;&gt;""),AND($V369&lt;&gt;"",$W369="")),"Há ano preenchido parcialmente: "&amp;TRIM(IF(AND($G369="",$H369&lt;&gt;""),"Ano 1 (falta valor unitário); ","")&amp;IF(AND($G369&lt;&gt;"",$H369=""),"Ano 1 (falta quantidade); ","")&amp;IF(AND($J369="",$K369&lt;&gt;""),"Ano 2 (falta valor unitário); ","")&amp;IF(AND($J369&lt;&gt;"",$K369=""),"Ano 2 (falta quantidade); ","")&amp;IF(AND($M369="",$N369&lt;&gt;""),"Ano 3 (falta valor unitário); ","")&amp;IF(AND($M369&lt;&gt;"",$N369=""),"Ano 3 (falta quantidade); ","")&amp;IF(AND($P369="",$Q369&lt;&gt;""),"Ano 4 (falta valor unitário); ","")&amp;IF(AND($P369&lt;&gt;"",$Q369=""),"Ano 4 (falta quantidade); ","")&amp;IF(AND($S369="",$T369&lt;&gt;""),"Ano 5 (falta valor unitário); ","")&amp;IF(AND($S369&lt;&gt;"",$T369=""),"Ano 5 (falta quantidade); ","")&amp;IF(AND($V369="",$W369&lt;&gt;""),"Ano 6 (falta valor unitário); ","")&amp;IF(AND($V369&lt;&gt;"",$W369=""),"Ano 6 (falta quantidade); ","")), IF(NOT(OR(AND($G369&lt;&gt;"",$H369&lt;&gt;""),AND($J369&lt;&gt;"",$K369&lt;&gt;""),AND($M369&lt;&gt;"",$N369&lt;&gt;""),AND($P369&lt;&gt;"",$Q369&lt;&gt;""),AND($S369&lt;&gt;"",$T369&lt;&gt;""),AND($V369&lt;&gt;"",$W369&lt;&gt;""))),"Informe pelo menos um ano completo com valor unitário e quantidade.",IF(AND($C369&lt;&gt;"",$E369&lt;&gt;"",LEFT(TRIM($C369),1)&lt;&gt;LEFT(TRIM($E369),1)),"Categoria e tipo estão incompatíveis.",IF(IF(OR($E369="",$F369=""),FALSE(),IFERROR(COUNTIF(INDIRECT("UNITS_"&amp;SUBSTITUTE(LEFT($E369,FIND(" ",$E369&amp;" ")-1),".","_")),$F369)=0,TRUE())),"Unidade incompatível com o tipo selecionado.",IF(OR(AND(ISNUMBER(SEARCH("comunic",LOWER($B369))),LEFT($E369,3)&lt;&gt;"4.4"),AND(ISNUMBER(SEARCH("monitor",LOWER($B369))),NOT(OR(LEFT($E369,3)="1.5",LEFT($E369,3)="2.5")))),"Revise a classificação do item conforme as regras de preenchimento.",IF(AND($B369&lt;&gt;"",OR(ISNUMBER(SEARCH("outro",LOWER($B369))),ISNUMBER(SEARCH("divers",LOWER($B369))),ISNUMBER(SEARCH("kit",LOWER($B369))),ISNUMBER(SEARCH("ferrament",LOWER($B369))),ISNUMBER(SEARCH("epi",LOWER($B369)))),NOT(OR($Z369&lt;&gt;"",$AA369&lt;&gt;""))),"Descrição muito genérica: detalhe melhor o item e registre o racional no memorial ou em anexo.",IF(AND($Y369=0,$B369&lt;&gt;"",OR($G369&lt;&gt;"",$H369&lt;&gt;"",$J369&lt;&gt;"",$K369&lt;&gt;"",$M369&lt;&gt;"",$N369&lt;&gt;"",$P369&lt;&gt;"",$Q369&lt;&gt;"",$S369&lt;&gt;"",$T369&lt;&gt;"",$V369&lt;&gt;"",$W369&lt;&gt;"")),"O item possui dados lançados, mas o total está zerado. Revise os valores informados.","")))))))))))))))</f>
        <v/>
      </c>
    </row>
    <row r="370" spans="1:35" ht="14.25" customHeight="1" x14ac:dyDescent="0.25">
      <c r="A370" s="57" t="str">
        <f t="shared" si="65"/>
        <v/>
      </c>
      <c r="B370" s="58"/>
      <c r="C370" s="58"/>
      <c r="D370" s="58"/>
      <c r="E370" s="58"/>
      <c r="F370" s="58"/>
      <c r="G370" s="269"/>
      <c r="H370" s="59"/>
      <c r="I370" s="273">
        <f t="shared" si="66"/>
        <v>0</v>
      </c>
      <c r="J370" s="269"/>
      <c r="K370" s="59"/>
      <c r="L370" s="270">
        <f t="shared" si="67"/>
        <v>0</v>
      </c>
      <c r="M370" s="269"/>
      <c r="N370" s="59"/>
      <c r="O370" s="270">
        <f t="shared" si="68"/>
        <v>0</v>
      </c>
      <c r="P370" s="269"/>
      <c r="Q370" s="59"/>
      <c r="R370" s="271">
        <f t="shared" si="69"/>
        <v>0</v>
      </c>
      <c r="S370" s="269"/>
      <c r="T370" s="59"/>
      <c r="U370" s="270">
        <f t="shared" si="70"/>
        <v>0</v>
      </c>
      <c r="V370" s="269"/>
      <c r="W370" s="59"/>
      <c r="X370" s="270">
        <f t="shared" si="71"/>
        <v>0</v>
      </c>
      <c r="Y370" s="270">
        <f t="shared" si="72"/>
        <v>0</v>
      </c>
      <c r="Z370" s="58"/>
      <c r="AA370" s="58"/>
      <c r="AB370" s="60" t="str">
        <f t="shared" si="73"/>
        <v/>
      </c>
      <c r="AC370" s="21" t="b">
        <f t="shared" si="74"/>
        <v>0</v>
      </c>
      <c r="AD370" s="21" t="b">
        <f t="shared" si="75"/>
        <v>0</v>
      </c>
      <c r="AE370" s="21" t="b">
        <f t="shared" si="76"/>
        <v>0</v>
      </c>
      <c r="AF370" s="21" t="b">
        <f ca="1">OR(AND($AC370,NOT($AD370)),AND($AC370,OR(AND($G370="",$H370&lt;&gt;""),AND($G370&lt;&gt;"",$H370=""),AND($J370="",$K370&lt;&gt;""),AND($J370&lt;&gt;"",$K370=""),AND($M370="",$N370&lt;&gt;""),AND($M370&lt;&gt;"",$N370=""),AND($P370="",$Q370&lt;&gt;""),AND($P370&lt;&gt;"",$Q370=""),AND($S370="",$T370&lt;&gt;""),AND($S370&lt;&gt;"",$T370=""),AND($V370="",$W370&lt;&gt;""),AND($V370&lt;&gt;"",$W370=""))),AND($C370&lt;&gt;"",$E370&lt;&gt;"",LEFT(TRIM($C370),1)&lt;&gt;LEFT(TRIM($E370),1)),IF(OR($E370="",$F370=""),FALSE(),IFERROR(COUNTIF(INDIRECT("UNITS_"&amp;SUBSTITUTE(LEFT($E370,FIND(" ",$E370&amp;" ")-1),".","_")),$F370)=0,TRUE())),AND($B370&lt;&gt;"",OR(ISNUMBER(SEARCH("outro",LOWER($B370))),ISNUMBER(SEARCH("divers",LOWER($B370))),ISNUMBER(SEARCH("etc",LOWER($B370))))),OR(AND(ISNUMBER(SEARCH("comunic",LOWER($B370))),LEFT($E370,3)&lt;&gt;"4.4"),AND(ISNUMBER(SEARCH("monitor",LOWER($B370))),NOT(OR(LEFT($E370,3)="1.5",LEFT($E370,3)="2.5")))),AND($B370&lt;&gt;"",OR(LEFT($C370,1)="1",LEFT($C370,1)="2"),$D370=""),AND($D370&lt;&gt;"",NOT(OR(LEFT($C370,1)="1",LEFT($C370,1)="2"))),AND($D370&lt;&gt;"",COUNTIF(' PROJETO'!$B$14:$B$16,$D370)=0),IF($D370="",FALSE(),IF(COUNTIF(' PROJETO'!$B$14:$B$16,$D370)=0,FALSE(),IFERROR(INDEX(' PROJETO'!$C$14:$C$16,MATCH($D370,' PROJETO'!$B$14:$B$16,0))&lt;&gt;"Sim",FALSE()))))</f>
        <v>0</v>
      </c>
      <c r="AG370" s="21" t="b">
        <f>AND($AC370,$Y370&gt;'CONFG.  LISTAS'!$F$4,$Z370="",$AA370="")</f>
        <v>0</v>
      </c>
      <c r="AH370" s="21" t="str">
        <f t="shared" si="77"/>
        <v/>
      </c>
      <c r="AI370" s="43" t="str">
        <f ca="1">IF(NOT($AC370),"",IF(OR($B370="",$C370="",$E370="",$F370=""),"Preencha descrição, categoria, tipo e unidade.",IF(AND($B370&lt;&gt;"",OR(LEFT($C370,1)="1",LEFT($C370,1)="2"),$D370=""),"Informe a prática de restauração para itens diretos.",IF(AND($D370&lt;&gt;"",NOT(OR(LEFT($C370,1)="1",LEFT($C370,1)="2"))),"Custos indiretos não devem pertencer a uma prática específica.",IF(AND($D370&lt;&gt;"",COUNTIF(' PROJETO'!$B$14:$B$16,$D370)=0),"Prática de restauração inválida ou não cadastrada.",IF(IF($D370="",FALSE(),IF(COUNTIF(' PROJETO'!$B$14:$B$16,$D370)=0,FALSE(),IFERROR(INDEX(' PROJETO'!$C$14:$C$16,MATCH($D370,' PROJETO'!$B$14:$B$16,0))&lt;&gt;"Sim",FALSE()))),"A prática informada no item não foi selecionada na aba Projeto.",IF(AND(MAX($I370,$L370,$O370,$R370,$U370,$X370)&gt;'CONFG.  LISTAS'!$F$4,NOT(OR($Z370&lt;&gt;"",$AA370&lt;&gt;""))),"Memorial de cálculo ou anexo obrigatório não informado para item acima do limite.",IF(OR(AND($G370&lt;&gt;"",$H370&lt;&gt;"",OR($G370&lt;=0,$H370&lt;=0)),AND($J370&lt;&gt;"",$K370&lt;&gt;"",OR($J370&lt;=0,$K370&lt;=0)),AND($M370&lt;&gt;"",$N370&lt;&gt;"",OR($M370&lt;=0,$N370&lt;=0)),AND($P370&lt;&gt;"",$Q370&lt;&gt;"",OR($P370&lt;=0,$Q370&lt;=0)),AND($S370&lt;&gt;"",$T370&lt;&gt;"",OR($S370&lt;=0,$T370&lt;=0)),AND($V370&lt;&gt;"",$W370&lt;&gt;"",OR($V370&lt;=0,$W370&lt;=0))),"Revise os valores informados: valor unitário e quantidade devem ser maiores que zero.",IF(OR(AND($G370="",$H370&lt;&gt;""),AND($G370&lt;&gt;"",$H370=""),AND($J370="",$K370&lt;&gt;""),AND($J370&lt;&gt;"",$K370=""),AND($M370="",$N370&lt;&gt;""),AND($M370&lt;&gt;"",$N370=""),AND($P370="",$Q370&lt;&gt;""),AND($P370&lt;&gt;"",$Q370=""),AND($S370="",$T370&lt;&gt;""),AND($S370&lt;&gt;"",$T370=""),AND($V370="",$W370&lt;&gt;""),AND($V370&lt;&gt;"",$W370="")),"Há ano preenchido parcialmente: "&amp;TRIM(IF(AND($G370="",$H370&lt;&gt;""),"Ano 1 (falta valor unitário); ","")&amp;IF(AND($G370&lt;&gt;"",$H370=""),"Ano 1 (falta quantidade); ","")&amp;IF(AND($J370="",$K370&lt;&gt;""),"Ano 2 (falta valor unitário); ","")&amp;IF(AND($J370&lt;&gt;"",$K370=""),"Ano 2 (falta quantidade); ","")&amp;IF(AND($M370="",$N370&lt;&gt;""),"Ano 3 (falta valor unitário); ","")&amp;IF(AND($M370&lt;&gt;"",$N370=""),"Ano 3 (falta quantidade); ","")&amp;IF(AND($P370="",$Q370&lt;&gt;""),"Ano 4 (falta valor unitário); ","")&amp;IF(AND($P370&lt;&gt;"",$Q370=""),"Ano 4 (falta quantidade); ","")&amp;IF(AND($S370="",$T370&lt;&gt;""),"Ano 5 (falta valor unitário); ","")&amp;IF(AND($S370&lt;&gt;"",$T370=""),"Ano 5 (falta quantidade); ","")&amp;IF(AND($V370="",$W370&lt;&gt;""),"Ano 6 (falta valor unitário); ","")&amp;IF(AND($V370&lt;&gt;"",$W370=""),"Ano 6 (falta quantidade); ","")), IF(NOT(OR(AND($G370&lt;&gt;"",$H370&lt;&gt;""),AND($J370&lt;&gt;"",$K370&lt;&gt;""),AND($M370&lt;&gt;"",$N370&lt;&gt;""),AND($P370&lt;&gt;"",$Q370&lt;&gt;""),AND($S370&lt;&gt;"",$T370&lt;&gt;""),AND($V370&lt;&gt;"",$W370&lt;&gt;""))),"Informe pelo menos um ano completo com valor unitário e quantidade.",IF(AND($C370&lt;&gt;"",$E370&lt;&gt;"",LEFT(TRIM($C370),1)&lt;&gt;LEFT(TRIM($E370),1)),"Categoria e tipo estão incompatíveis.",IF(IF(OR($E370="",$F370=""),FALSE(),IFERROR(COUNTIF(INDIRECT("UNITS_"&amp;SUBSTITUTE(LEFT($E370,FIND(" ",$E370&amp;" ")-1),".","_")),$F370)=0,TRUE())),"Unidade incompatível com o tipo selecionado.",IF(OR(AND(ISNUMBER(SEARCH("comunic",LOWER($B370))),LEFT($E370,3)&lt;&gt;"4.4"),AND(ISNUMBER(SEARCH("monitor",LOWER($B370))),NOT(OR(LEFT($E370,3)="1.5",LEFT($E370,3)="2.5")))),"Revise a classificação do item conforme as regras de preenchimento.",IF(AND($B370&lt;&gt;"",OR(ISNUMBER(SEARCH("outro",LOWER($B370))),ISNUMBER(SEARCH("divers",LOWER($B370))),ISNUMBER(SEARCH("kit",LOWER($B370))),ISNUMBER(SEARCH("ferrament",LOWER($B370))),ISNUMBER(SEARCH("epi",LOWER($B370)))),NOT(OR($Z370&lt;&gt;"",$AA370&lt;&gt;""))),"Descrição muito genérica: detalhe melhor o item e registre o racional no memorial ou em anexo.",IF(AND($Y370=0,$B370&lt;&gt;"",OR($G370&lt;&gt;"",$H370&lt;&gt;"",$J370&lt;&gt;"",$K370&lt;&gt;"",$M370&lt;&gt;"",$N370&lt;&gt;"",$P370&lt;&gt;"",$Q370&lt;&gt;"",$S370&lt;&gt;"",$T370&lt;&gt;"",$V370&lt;&gt;"",$W370&lt;&gt;"")),"O item possui dados lançados, mas o total está zerado. Revise os valores informados.","")))))))))))))))</f>
        <v/>
      </c>
    </row>
    <row r="371" spans="1:35" ht="14.25" customHeight="1" x14ac:dyDescent="0.25">
      <c r="A371" s="57" t="str">
        <f t="shared" si="65"/>
        <v/>
      </c>
      <c r="B371" s="61"/>
      <c r="C371" s="61"/>
      <c r="D371" s="58"/>
      <c r="E371" s="61"/>
      <c r="F371" s="61"/>
      <c r="G371" s="272"/>
      <c r="H371" s="62"/>
      <c r="I371" s="273">
        <f t="shared" si="66"/>
        <v>0</v>
      </c>
      <c r="J371" s="272"/>
      <c r="K371" s="62"/>
      <c r="L371" s="270">
        <f t="shared" si="67"/>
        <v>0</v>
      </c>
      <c r="M371" s="272"/>
      <c r="N371" s="62"/>
      <c r="O371" s="270">
        <f t="shared" si="68"/>
        <v>0</v>
      </c>
      <c r="P371" s="272"/>
      <c r="Q371" s="62"/>
      <c r="R371" s="271">
        <f t="shared" si="69"/>
        <v>0</v>
      </c>
      <c r="S371" s="272"/>
      <c r="T371" s="62"/>
      <c r="U371" s="270">
        <f t="shared" si="70"/>
        <v>0</v>
      </c>
      <c r="V371" s="272"/>
      <c r="W371" s="62"/>
      <c r="X371" s="270">
        <f t="shared" si="71"/>
        <v>0</v>
      </c>
      <c r="Y371" s="270">
        <f t="shared" si="72"/>
        <v>0</v>
      </c>
      <c r="Z371" s="61"/>
      <c r="AA371" s="61"/>
      <c r="AB371" s="60" t="str">
        <f t="shared" si="73"/>
        <v/>
      </c>
      <c r="AC371" s="21" t="b">
        <f t="shared" si="74"/>
        <v>0</v>
      </c>
      <c r="AD371" s="21" t="b">
        <f t="shared" si="75"/>
        <v>0</v>
      </c>
      <c r="AE371" s="21" t="b">
        <f t="shared" si="76"/>
        <v>0</v>
      </c>
      <c r="AF371" s="21" t="b">
        <f ca="1">OR(AND($AC371,NOT($AD371)),AND($AC371,OR(AND($G371="",$H371&lt;&gt;""),AND($G371&lt;&gt;"",$H371=""),AND($J371="",$K371&lt;&gt;""),AND($J371&lt;&gt;"",$K371=""),AND($M371="",$N371&lt;&gt;""),AND($M371&lt;&gt;"",$N371=""),AND($P371="",$Q371&lt;&gt;""),AND($P371&lt;&gt;"",$Q371=""),AND($S371="",$T371&lt;&gt;""),AND($S371&lt;&gt;"",$T371=""),AND($V371="",$W371&lt;&gt;""),AND($V371&lt;&gt;"",$W371=""))),AND($C371&lt;&gt;"",$E371&lt;&gt;"",LEFT(TRIM($C371),1)&lt;&gt;LEFT(TRIM($E371),1)),IF(OR($E371="",$F371=""),FALSE(),IFERROR(COUNTIF(INDIRECT("UNITS_"&amp;SUBSTITUTE(LEFT($E371,FIND(" ",$E371&amp;" ")-1),".","_")),$F371)=0,TRUE())),AND($B371&lt;&gt;"",OR(ISNUMBER(SEARCH("outro",LOWER($B371))),ISNUMBER(SEARCH("divers",LOWER($B371))),ISNUMBER(SEARCH("etc",LOWER($B371))))),OR(AND(ISNUMBER(SEARCH("comunic",LOWER($B371))),LEFT($E371,3)&lt;&gt;"4.4"),AND(ISNUMBER(SEARCH("monitor",LOWER($B371))),NOT(OR(LEFT($E371,3)="1.5",LEFT($E371,3)="2.5")))),AND($B371&lt;&gt;"",OR(LEFT($C371,1)="1",LEFT($C371,1)="2"),$D371=""),AND($D371&lt;&gt;"",NOT(OR(LEFT($C371,1)="1",LEFT($C371,1)="2"))),AND($D371&lt;&gt;"",COUNTIF(' PROJETO'!$B$14:$B$16,$D371)=0),IF($D371="",FALSE(),IF(COUNTIF(' PROJETO'!$B$14:$B$16,$D371)=0,FALSE(),IFERROR(INDEX(' PROJETO'!$C$14:$C$16,MATCH($D371,' PROJETO'!$B$14:$B$16,0))&lt;&gt;"Sim",FALSE()))))</f>
        <v>0</v>
      </c>
      <c r="AG371" s="21" t="b">
        <f>AND($AC371,$Y371&gt;'CONFG.  LISTAS'!$F$4,$Z371="",$AA371="")</f>
        <v>0</v>
      </c>
      <c r="AH371" s="21" t="str">
        <f t="shared" si="77"/>
        <v/>
      </c>
      <c r="AI371" s="43" t="str">
        <f ca="1">IF(NOT($AC371),"",IF(OR($B371="",$C371="",$E371="",$F371=""),"Preencha descrição, categoria, tipo e unidade.",IF(AND($B371&lt;&gt;"",OR(LEFT($C371,1)="1",LEFT($C371,1)="2"),$D371=""),"Informe a prática de restauração para itens diretos.",IF(AND($D371&lt;&gt;"",NOT(OR(LEFT($C371,1)="1",LEFT($C371,1)="2"))),"Custos indiretos não devem pertencer a uma prática específica.",IF(AND($D371&lt;&gt;"",COUNTIF(' PROJETO'!$B$14:$B$16,$D371)=0),"Prática de restauração inválida ou não cadastrada.",IF(IF($D371="",FALSE(),IF(COUNTIF(' PROJETO'!$B$14:$B$16,$D371)=0,FALSE(),IFERROR(INDEX(' PROJETO'!$C$14:$C$16,MATCH($D371,' PROJETO'!$B$14:$B$16,0))&lt;&gt;"Sim",FALSE()))),"A prática informada no item não foi selecionada na aba Projeto.",IF(AND(MAX($I371,$L371,$O371,$R371,$U371,$X371)&gt;'CONFG.  LISTAS'!$F$4,NOT(OR($Z371&lt;&gt;"",$AA371&lt;&gt;""))),"Memorial de cálculo ou anexo obrigatório não informado para item acima do limite.",IF(OR(AND($G371&lt;&gt;"",$H371&lt;&gt;"",OR($G371&lt;=0,$H371&lt;=0)),AND($J371&lt;&gt;"",$K371&lt;&gt;"",OR($J371&lt;=0,$K371&lt;=0)),AND($M371&lt;&gt;"",$N371&lt;&gt;"",OR($M371&lt;=0,$N371&lt;=0)),AND($P371&lt;&gt;"",$Q371&lt;&gt;"",OR($P371&lt;=0,$Q371&lt;=0)),AND($S371&lt;&gt;"",$T371&lt;&gt;"",OR($S371&lt;=0,$T371&lt;=0)),AND($V371&lt;&gt;"",$W371&lt;&gt;"",OR($V371&lt;=0,$W371&lt;=0))),"Revise os valores informados: valor unitário e quantidade devem ser maiores que zero.",IF(OR(AND($G371="",$H371&lt;&gt;""),AND($G371&lt;&gt;"",$H371=""),AND($J371="",$K371&lt;&gt;""),AND($J371&lt;&gt;"",$K371=""),AND($M371="",$N371&lt;&gt;""),AND($M371&lt;&gt;"",$N371=""),AND($P371="",$Q371&lt;&gt;""),AND($P371&lt;&gt;"",$Q371=""),AND($S371="",$T371&lt;&gt;""),AND($S371&lt;&gt;"",$T371=""),AND($V371="",$W371&lt;&gt;""),AND($V371&lt;&gt;"",$W371="")),"Há ano preenchido parcialmente: "&amp;TRIM(IF(AND($G371="",$H371&lt;&gt;""),"Ano 1 (falta valor unitário); ","")&amp;IF(AND($G371&lt;&gt;"",$H371=""),"Ano 1 (falta quantidade); ","")&amp;IF(AND($J371="",$K371&lt;&gt;""),"Ano 2 (falta valor unitário); ","")&amp;IF(AND($J371&lt;&gt;"",$K371=""),"Ano 2 (falta quantidade); ","")&amp;IF(AND($M371="",$N371&lt;&gt;""),"Ano 3 (falta valor unitário); ","")&amp;IF(AND($M371&lt;&gt;"",$N371=""),"Ano 3 (falta quantidade); ","")&amp;IF(AND($P371="",$Q371&lt;&gt;""),"Ano 4 (falta valor unitário); ","")&amp;IF(AND($P371&lt;&gt;"",$Q371=""),"Ano 4 (falta quantidade); ","")&amp;IF(AND($S371="",$T371&lt;&gt;""),"Ano 5 (falta valor unitário); ","")&amp;IF(AND($S371&lt;&gt;"",$T371=""),"Ano 5 (falta quantidade); ","")&amp;IF(AND($V371="",$W371&lt;&gt;""),"Ano 6 (falta valor unitário); ","")&amp;IF(AND($V371&lt;&gt;"",$W371=""),"Ano 6 (falta quantidade); ","")), IF(NOT(OR(AND($G371&lt;&gt;"",$H371&lt;&gt;""),AND($J371&lt;&gt;"",$K371&lt;&gt;""),AND($M371&lt;&gt;"",$N371&lt;&gt;""),AND($P371&lt;&gt;"",$Q371&lt;&gt;""),AND($S371&lt;&gt;"",$T371&lt;&gt;""),AND($V371&lt;&gt;"",$W371&lt;&gt;""))),"Informe pelo menos um ano completo com valor unitário e quantidade.",IF(AND($C371&lt;&gt;"",$E371&lt;&gt;"",LEFT(TRIM($C371),1)&lt;&gt;LEFT(TRIM($E371),1)),"Categoria e tipo estão incompatíveis.",IF(IF(OR($E371="",$F371=""),FALSE(),IFERROR(COUNTIF(INDIRECT("UNITS_"&amp;SUBSTITUTE(LEFT($E371,FIND(" ",$E371&amp;" ")-1),".","_")),$F371)=0,TRUE())),"Unidade incompatível com o tipo selecionado.",IF(OR(AND(ISNUMBER(SEARCH("comunic",LOWER($B371))),LEFT($E371,3)&lt;&gt;"4.4"),AND(ISNUMBER(SEARCH("monitor",LOWER($B371))),NOT(OR(LEFT($E371,3)="1.5",LEFT($E371,3)="2.5")))),"Revise a classificação do item conforme as regras de preenchimento.",IF(AND($B371&lt;&gt;"",OR(ISNUMBER(SEARCH("outro",LOWER($B371))),ISNUMBER(SEARCH("divers",LOWER($B371))),ISNUMBER(SEARCH("kit",LOWER($B371))),ISNUMBER(SEARCH("ferrament",LOWER($B371))),ISNUMBER(SEARCH("epi",LOWER($B371)))),NOT(OR($Z371&lt;&gt;"",$AA371&lt;&gt;""))),"Descrição muito genérica: detalhe melhor o item e registre o racional no memorial ou em anexo.",IF(AND($Y371=0,$B371&lt;&gt;"",OR($G371&lt;&gt;"",$H371&lt;&gt;"",$J371&lt;&gt;"",$K371&lt;&gt;"",$M371&lt;&gt;"",$N371&lt;&gt;"",$P371&lt;&gt;"",$Q371&lt;&gt;"",$S371&lt;&gt;"",$T371&lt;&gt;"",$V371&lt;&gt;"",$W371&lt;&gt;"")),"O item possui dados lançados, mas o total está zerado. Revise os valores informados.","")))))))))))))))</f>
        <v/>
      </c>
    </row>
    <row r="372" spans="1:35" ht="14.25" customHeight="1" x14ac:dyDescent="0.25">
      <c r="A372" s="57" t="str">
        <f t="shared" si="65"/>
        <v/>
      </c>
      <c r="B372" s="58"/>
      <c r="C372" s="58"/>
      <c r="D372" s="58"/>
      <c r="E372" s="58"/>
      <c r="F372" s="58"/>
      <c r="G372" s="269"/>
      <c r="H372" s="59"/>
      <c r="I372" s="273">
        <f t="shared" si="66"/>
        <v>0</v>
      </c>
      <c r="J372" s="269"/>
      <c r="K372" s="59"/>
      <c r="L372" s="270">
        <f t="shared" si="67"/>
        <v>0</v>
      </c>
      <c r="M372" s="269"/>
      <c r="N372" s="59"/>
      <c r="O372" s="270">
        <f t="shared" si="68"/>
        <v>0</v>
      </c>
      <c r="P372" s="269"/>
      <c r="Q372" s="59"/>
      <c r="R372" s="271">
        <f t="shared" si="69"/>
        <v>0</v>
      </c>
      <c r="S372" s="269"/>
      <c r="T372" s="59"/>
      <c r="U372" s="270">
        <f t="shared" si="70"/>
        <v>0</v>
      </c>
      <c r="V372" s="269"/>
      <c r="W372" s="59"/>
      <c r="X372" s="270">
        <f t="shared" si="71"/>
        <v>0</v>
      </c>
      <c r="Y372" s="270">
        <f t="shared" si="72"/>
        <v>0</v>
      </c>
      <c r="Z372" s="58"/>
      <c r="AA372" s="58"/>
      <c r="AB372" s="60" t="str">
        <f t="shared" si="73"/>
        <v/>
      </c>
      <c r="AC372" s="21" t="b">
        <f t="shared" si="74"/>
        <v>0</v>
      </c>
      <c r="AD372" s="21" t="b">
        <f t="shared" si="75"/>
        <v>0</v>
      </c>
      <c r="AE372" s="21" t="b">
        <f t="shared" si="76"/>
        <v>0</v>
      </c>
      <c r="AF372" s="21" t="b">
        <f ca="1">OR(AND($AC372,NOT($AD372)),AND($AC372,OR(AND($G372="",$H372&lt;&gt;""),AND($G372&lt;&gt;"",$H372=""),AND($J372="",$K372&lt;&gt;""),AND($J372&lt;&gt;"",$K372=""),AND($M372="",$N372&lt;&gt;""),AND($M372&lt;&gt;"",$N372=""),AND($P372="",$Q372&lt;&gt;""),AND($P372&lt;&gt;"",$Q372=""),AND($S372="",$T372&lt;&gt;""),AND($S372&lt;&gt;"",$T372=""),AND($V372="",$W372&lt;&gt;""),AND($V372&lt;&gt;"",$W372=""))),AND($C372&lt;&gt;"",$E372&lt;&gt;"",LEFT(TRIM($C372),1)&lt;&gt;LEFT(TRIM($E372),1)),IF(OR($E372="",$F372=""),FALSE(),IFERROR(COUNTIF(INDIRECT("UNITS_"&amp;SUBSTITUTE(LEFT($E372,FIND(" ",$E372&amp;" ")-1),".","_")),$F372)=0,TRUE())),AND($B372&lt;&gt;"",OR(ISNUMBER(SEARCH("outro",LOWER($B372))),ISNUMBER(SEARCH("divers",LOWER($B372))),ISNUMBER(SEARCH("etc",LOWER($B372))))),OR(AND(ISNUMBER(SEARCH("comunic",LOWER($B372))),LEFT($E372,3)&lt;&gt;"4.4"),AND(ISNUMBER(SEARCH("monitor",LOWER($B372))),NOT(OR(LEFT($E372,3)="1.5",LEFT($E372,3)="2.5")))),AND($B372&lt;&gt;"",OR(LEFT($C372,1)="1",LEFT($C372,1)="2"),$D372=""),AND($D372&lt;&gt;"",NOT(OR(LEFT($C372,1)="1",LEFT($C372,1)="2"))),AND($D372&lt;&gt;"",COUNTIF(' PROJETO'!$B$14:$B$16,$D372)=0),IF($D372="",FALSE(),IF(COUNTIF(' PROJETO'!$B$14:$B$16,$D372)=0,FALSE(),IFERROR(INDEX(' PROJETO'!$C$14:$C$16,MATCH($D372,' PROJETO'!$B$14:$B$16,0))&lt;&gt;"Sim",FALSE()))))</f>
        <v>0</v>
      </c>
      <c r="AG372" s="21" t="b">
        <f>AND($AC372,$Y372&gt;'CONFG.  LISTAS'!$F$4,$Z372="",$AA372="")</f>
        <v>0</v>
      </c>
      <c r="AH372" s="21" t="str">
        <f t="shared" si="77"/>
        <v/>
      </c>
      <c r="AI372" s="43" t="str">
        <f ca="1">IF(NOT($AC372),"",IF(OR($B372="",$C372="",$E372="",$F372=""),"Preencha descrição, categoria, tipo e unidade.",IF(AND($B372&lt;&gt;"",OR(LEFT($C372,1)="1",LEFT($C372,1)="2"),$D372=""),"Informe a prática de restauração para itens diretos.",IF(AND($D372&lt;&gt;"",NOT(OR(LEFT($C372,1)="1",LEFT($C372,1)="2"))),"Custos indiretos não devem pertencer a uma prática específica.",IF(AND($D372&lt;&gt;"",COUNTIF(' PROJETO'!$B$14:$B$16,$D372)=0),"Prática de restauração inválida ou não cadastrada.",IF(IF($D372="",FALSE(),IF(COUNTIF(' PROJETO'!$B$14:$B$16,$D372)=0,FALSE(),IFERROR(INDEX(' PROJETO'!$C$14:$C$16,MATCH($D372,' PROJETO'!$B$14:$B$16,0))&lt;&gt;"Sim",FALSE()))),"A prática informada no item não foi selecionada na aba Projeto.",IF(AND(MAX($I372,$L372,$O372,$R372,$U372,$X372)&gt;'CONFG.  LISTAS'!$F$4,NOT(OR($Z372&lt;&gt;"",$AA372&lt;&gt;""))),"Memorial de cálculo ou anexo obrigatório não informado para item acima do limite.",IF(OR(AND($G372&lt;&gt;"",$H372&lt;&gt;"",OR($G372&lt;=0,$H372&lt;=0)),AND($J372&lt;&gt;"",$K372&lt;&gt;"",OR($J372&lt;=0,$K372&lt;=0)),AND($M372&lt;&gt;"",$N372&lt;&gt;"",OR($M372&lt;=0,$N372&lt;=0)),AND($P372&lt;&gt;"",$Q372&lt;&gt;"",OR($P372&lt;=0,$Q372&lt;=0)),AND($S372&lt;&gt;"",$T372&lt;&gt;"",OR($S372&lt;=0,$T372&lt;=0)),AND($V372&lt;&gt;"",$W372&lt;&gt;"",OR($V372&lt;=0,$W372&lt;=0))),"Revise os valores informados: valor unitário e quantidade devem ser maiores que zero.",IF(OR(AND($G372="",$H372&lt;&gt;""),AND($G372&lt;&gt;"",$H372=""),AND($J372="",$K372&lt;&gt;""),AND($J372&lt;&gt;"",$K372=""),AND($M372="",$N372&lt;&gt;""),AND($M372&lt;&gt;"",$N372=""),AND($P372="",$Q372&lt;&gt;""),AND($P372&lt;&gt;"",$Q372=""),AND($S372="",$T372&lt;&gt;""),AND($S372&lt;&gt;"",$T372=""),AND($V372="",$W372&lt;&gt;""),AND($V372&lt;&gt;"",$W372="")),"Há ano preenchido parcialmente: "&amp;TRIM(IF(AND($G372="",$H372&lt;&gt;""),"Ano 1 (falta valor unitário); ","")&amp;IF(AND($G372&lt;&gt;"",$H372=""),"Ano 1 (falta quantidade); ","")&amp;IF(AND($J372="",$K372&lt;&gt;""),"Ano 2 (falta valor unitário); ","")&amp;IF(AND($J372&lt;&gt;"",$K372=""),"Ano 2 (falta quantidade); ","")&amp;IF(AND($M372="",$N372&lt;&gt;""),"Ano 3 (falta valor unitário); ","")&amp;IF(AND($M372&lt;&gt;"",$N372=""),"Ano 3 (falta quantidade); ","")&amp;IF(AND($P372="",$Q372&lt;&gt;""),"Ano 4 (falta valor unitário); ","")&amp;IF(AND($P372&lt;&gt;"",$Q372=""),"Ano 4 (falta quantidade); ","")&amp;IF(AND($S372="",$T372&lt;&gt;""),"Ano 5 (falta valor unitário); ","")&amp;IF(AND($S372&lt;&gt;"",$T372=""),"Ano 5 (falta quantidade); ","")&amp;IF(AND($V372="",$W372&lt;&gt;""),"Ano 6 (falta valor unitário); ","")&amp;IF(AND($V372&lt;&gt;"",$W372=""),"Ano 6 (falta quantidade); ","")), IF(NOT(OR(AND($G372&lt;&gt;"",$H372&lt;&gt;""),AND($J372&lt;&gt;"",$K372&lt;&gt;""),AND($M372&lt;&gt;"",$N372&lt;&gt;""),AND($P372&lt;&gt;"",$Q372&lt;&gt;""),AND($S372&lt;&gt;"",$T372&lt;&gt;""),AND($V372&lt;&gt;"",$W372&lt;&gt;""))),"Informe pelo menos um ano completo com valor unitário e quantidade.",IF(AND($C372&lt;&gt;"",$E372&lt;&gt;"",LEFT(TRIM($C372),1)&lt;&gt;LEFT(TRIM($E372),1)),"Categoria e tipo estão incompatíveis.",IF(IF(OR($E372="",$F372=""),FALSE(),IFERROR(COUNTIF(INDIRECT("UNITS_"&amp;SUBSTITUTE(LEFT($E372,FIND(" ",$E372&amp;" ")-1),".","_")),$F372)=0,TRUE())),"Unidade incompatível com o tipo selecionado.",IF(OR(AND(ISNUMBER(SEARCH("comunic",LOWER($B372))),LEFT($E372,3)&lt;&gt;"4.4"),AND(ISNUMBER(SEARCH("monitor",LOWER($B372))),NOT(OR(LEFT($E372,3)="1.5",LEFT($E372,3)="2.5")))),"Revise a classificação do item conforme as regras de preenchimento.",IF(AND($B372&lt;&gt;"",OR(ISNUMBER(SEARCH("outro",LOWER($B372))),ISNUMBER(SEARCH("divers",LOWER($B372))),ISNUMBER(SEARCH("kit",LOWER($B372))),ISNUMBER(SEARCH("ferrament",LOWER($B372))),ISNUMBER(SEARCH("epi",LOWER($B372)))),NOT(OR($Z372&lt;&gt;"",$AA372&lt;&gt;""))),"Descrição muito genérica: detalhe melhor o item e registre o racional no memorial ou em anexo.",IF(AND($Y372=0,$B372&lt;&gt;"",OR($G372&lt;&gt;"",$H372&lt;&gt;"",$J372&lt;&gt;"",$K372&lt;&gt;"",$M372&lt;&gt;"",$N372&lt;&gt;"",$P372&lt;&gt;"",$Q372&lt;&gt;"",$S372&lt;&gt;"",$T372&lt;&gt;"",$V372&lt;&gt;"",$W372&lt;&gt;"")),"O item possui dados lançados, mas o total está zerado. Revise os valores informados.","")))))))))))))))</f>
        <v/>
      </c>
    </row>
    <row r="373" spans="1:35" ht="14.25" customHeight="1" x14ac:dyDescent="0.25">
      <c r="A373" s="57" t="str">
        <f t="shared" si="65"/>
        <v/>
      </c>
      <c r="B373" s="61"/>
      <c r="C373" s="61"/>
      <c r="D373" s="58"/>
      <c r="E373" s="61"/>
      <c r="F373" s="61"/>
      <c r="G373" s="272"/>
      <c r="H373" s="62"/>
      <c r="I373" s="273">
        <f t="shared" si="66"/>
        <v>0</v>
      </c>
      <c r="J373" s="272"/>
      <c r="K373" s="62"/>
      <c r="L373" s="270">
        <f t="shared" si="67"/>
        <v>0</v>
      </c>
      <c r="M373" s="272"/>
      <c r="N373" s="62"/>
      <c r="O373" s="270">
        <f t="shared" si="68"/>
        <v>0</v>
      </c>
      <c r="P373" s="272"/>
      <c r="Q373" s="62"/>
      <c r="R373" s="271">
        <f t="shared" si="69"/>
        <v>0</v>
      </c>
      <c r="S373" s="272"/>
      <c r="T373" s="62"/>
      <c r="U373" s="270">
        <f t="shared" si="70"/>
        <v>0</v>
      </c>
      <c r="V373" s="272"/>
      <c r="W373" s="62"/>
      <c r="X373" s="270">
        <f t="shared" si="71"/>
        <v>0</v>
      </c>
      <c r="Y373" s="270">
        <f t="shared" si="72"/>
        <v>0</v>
      </c>
      <c r="Z373" s="61"/>
      <c r="AA373" s="61"/>
      <c r="AB373" s="60" t="str">
        <f t="shared" si="73"/>
        <v/>
      </c>
      <c r="AC373" s="21" t="b">
        <f t="shared" si="74"/>
        <v>0</v>
      </c>
      <c r="AD373" s="21" t="b">
        <f t="shared" si="75"/>
        <v>0</v>
      </c>
      <c r="AE373" s="21" t="b">
        <f t="shared" si="76"/>
        <v>0</v>
      </c>
      <c r="AF373" s="21" t="b">
        <f ca="1">OR(AND($AC373,NOT($AD373)),AND($AC373,OR(AND($G373="",$H373&lt;&gt;""),AND($G373&lt;&gt;"",$H373=""),AND($J373="",$K373&lt;&gt;""),AND($J373&lt;&gt;"",$K373=""),AND($M373="",$N373&lt;&gt;""),AND($M373&lt;&gt;"",$N373=""),AND($P373="",$Q373&lt;&gt;""),AND($P373&lt;&gt;"",$Q373=""),AND($S373="",$T373&lt;&gt;""),AND($S373&lt;&gt;"",$T373=""),AND($V373="",$W373&lt;&gt;""),AND($V373&lt;&gt;"",$W373=""))),AND($C373&lt;&gt;"",$E373&lt;&gt;"",LEFT(TRIM($C373),1)&lt;&gt;LEFT(TRIM($E373),1)),IF(OR($E373="",$F373=""),FALSE(),IFERROR(COUNTIF(INDIRECT("UNITS_"&amp;SUBSTITUTE(LEFT($E373,FIND(" ",$E373&amp;" ")-1),".","_")),$F373)=0,TRUE())),AND($B373&lt;&gt;"",OR(ISNUMBER(SEARCH("outro",LOWER($B373))),ISNUMBER(SEARCH("divers",LOWER($B373))),ISNUMBER(SEARCH("etc",LOWER($B373))))),OR(AND(ISNUMBER(SEARCH("comunic",LOWER($B373))),LEFT($E373,3)&lt;&gt;"4.4"),AND(ISNUMBER(SEARCH("monitor",LOWER($B373))),NOT(OR(LEFT($E373,3)="1.5",LEFT($E373,3)="2.5")))),AND($B373&lt;&gt;"",OR(LEFT($C373,1)="1",LEFT($C373,1)="2"),$D373=""),AND($D373&lt;&gt;"",NOT(OR(LEFT($C373,1)="1",LEFT($C373,1)="2"))),AND($D373&lt;&gt;"",COUNTIF(' PROJETO'!$B$14:$B$16,$D373)=0),IF($D373="",FALSE(),IF(COUNTIF(' PROJETO'!$B$14:$B$16,$D373)=0,FALSE(),IFERROR(INDEX(' PROJETO'!$C$14:$C$16,MATCH($D373,' PROJETO'!$B$14:$B$16,0))&lt;&gt;"Sim",FALSE()))))</f>
        <v>0</v>
      </c>
      <c r="AG373" s="21" t="b">
        <f>AND($AC373,$Y373&gt;'CONFG.  LISTAS'!$F$4,$Z373="",$AA373="")</f>
        <v>0</v>
      </c>
      <c r="AH373" s="21" t="str">
        <f t="shared" si="77"/>
        <v/>
      </c>
      <c r="AI373" s="43" t="str">
        <f ca="1">IF(NOT($AC373),"",IF(OR($B373="",$C373="",$E373="",$F373=""),"Preencha descrição, categoria, tipo e unidade.",IF(AND($B373&lt;&gt;"",OR(LEFT($C373,1)="1",LEFT($C373,1)="2"),$D373=""),"Informe a prática de restauração para itens diretos.",IF(AND($D373&lt;&gt;"",NOT(OR(LEFT($C373,1)="1",LEFT($C373,1)="2"))),"Custos indiretos não devem pertencer a uma prática específica.",IF(AND($D373&lt;&gt;"",COUNTIF(' PROJETO'!$B$14:$B$16,$D373)=0),"Prática de restauração inválida ou não cadastrada.",IF(IF($D373="",FALSE(),IF(COUNTIF(' PROJETO'!$B$14:$B$16,$D373)=0,FALSE(),IFERROR(INDEX(' PROJETO'!$C$14:$C$16,MATCH($D373,' PROJETO'!$B$14:$B$16,0))&lt;&gt;"Sim",FALSE()))),"A prática informada no item não foi selecionada na aba Projeto.",IF(AND(MAX($I373,$L373,$O373,$R373,$U373,$X373)&gt;'CONFG.  LISTAS'!$F$4,NOT(OR($Z373&lt;&gt;"",$AA373&lt;&gt;""))),"Memorial de cálculo ou anexo obrigatório não informado para item acima do limite.",IF(OR(AND($G373&lt;&gt;"",$H373&lt;&gt;"",OR($G373&lt;=0,$H373&lt;=0)),AND($J373&lt;&gt;"",$K373&lt;&gt;"",OR($J373&lt;=0,$K373&lt;=0)),AND($M373&lt;&gt;"",$N373&lt;&gt;"",OR($M373&lt;=0,$N373&lt;=0)),AND($P373&lt;&gt;"",$Q373&lt;&gt;"",OR($P373&lt;=0,$Q373&lt;=0)),AND($S373&lt;&gt;"",$T373&lt;&gt;"",OR($S373&lt;=0,$T373&lt;=0)),AND($V373&lt;&gt;"",$W373&lt;&gt;"",OR($V373&lt;=0,$W373&lt;=0))),"Revise os valores informados: valor unitário e quantidade devem ser maiores que zero.",IF(OR(AND($G373="",$H373&lt;&gt;""),AND($G373&lt;&gt;"",$H373=""),AND($J373="",$K373&lt;&gt;""),AND($J373&lt;&gt;"",$K373=""),AND($M373="",$N373&lt;&gt;""),AND($M373&lt;&gt;"",$N373=""),AND($P373="",$Q373&lt;&gt;""),AND($P373&lt;&gt;"",$Q373=""),AND($S373="",$T373&lt;&gt;""),AND($S373&lt;&gt;"",$T373=""),AND($V373="",$W373&lt;&gt;""),AND($V373&lt;&gt;"",$W373="")),"Há ano preenchido parcialmente: "&amp;TRIM(IF(AND($G373="",$H373&lt;&gt;""),"Ano 1 (falta valor unitário); ","")&amp;IF(AND($G373&lt;&gt;"",$H373=""),"Ano 1 (falta quantidade); ","")&amp;IF(AND($J373="",$K373&lt;&gt;""),"Ano 2 (falta valor unitário); ","")&amp;IF(AND($J373&lt;&gt;"",$K373=""),"Ano 2 (falta quantidade); ","")&amp;IF(AND($M373="",$N373&lt;&gt;""),"Ano 3 (falta valor unitário); ","")&amp;IF(AND($M373&lt;&gt;"",$N373=""),"Ano 3 (falta quantidade); ","")&amp;IF(AND($P373="",$Q373&lt;&gt;""),"Ano 4 (falta valor unitário); ","")&amp;IF(AND($P373&lt;&gt;"",$Q373=""),"Ano 4 (falta quantidade); ","")&amp;IF(AND($S373="",$T373&lt;&gt;""),"Ano 5 (falta valor unitário); ","")&amp;IF(AND($S373&lt;&gt;"",$T373=""),"Ano 5 (falta quantidade); ","")&amp;IF(AND($V373="",$W373&lt;&gt;""),"Ano 6 (falta valor unitário); ","")&amp;IF(AND($V373&lt;&gt;"",$W373=""),"Ano 6 (falta quantidade); ","")), IF(NOT(OR(AND($G373&lt;&gt;"",$H373&lt;&gt;""),AND($J373&lt;&gt;"",$K373&lt;&gt;""),AND($M373&lt;&gt;"",$N373&lt;&gt;""),AND($P373&lt;&gt;"",$Q373&lt;&gt;""),AND($S373&lt;&gt;"",$T373&lt;&gt;""),AND($V373&lt;&gt;"",$W373&lt;&gt;""))),"Informe pelo menos um ano completo com valor unitário e quantidade.",IF(AND($C373&lt;&gt;"",$E373&lt;&gt;"",LEFT(TRIM($C373),1)&lt;&gt;LEFT(TRIM($E373),1)),"Categoria e tipo estão incompatíveis.",IF(IF(OR($E373="",$F373=""),FALSE(),IFERROR(COUNTIF(INDIRECT("UNITS_"&amp;SUBSTITUTE(LEFT($E373,FIND(" ",$E373&amp;" ")-1),".","_")),$F373)=0,TRUE())),"Unidade incompatível com o tipo selecionado.",IF(OR(AND(ISNUMBER(SEARCH("comunic",LOWER($B373))),LEFT($E373,3)&lt;&gt;"4.4"),AND(ISNUMBER(SEARCH("monitor",LOWER($B373))),NOT(OR(LEFT($E373,3)="1.5",LEFT($E373,3)="2.5")))),"Revise a classificação do item conforme as regras de preenchimento.",IF(AND($B373&lt;&gt;"",OR(ISNUMBER(SEARCH("outro",LOWER($B373))),ISNUMBER(SEARCH("divers",LOWER($B373))),ISNUMBER(SEARCH("kit",LOWER($B373))),ISNUMBER(SEARCH("ferrament",LOWER($B373))),ISNUMBER(SEARCH("epi",LOWER($B373)))),NOT(OR($Z373&lt;&gt;"",$AA373&lt;&gt;""))),"Descrição muito genérica: detalhe melhor o item e registre o racional no memorial ou em anexo.",IF(AND($Y373=0,$B373&lt;&gt;"",OR($G373&lt;&gt;"",$H373&lt;&gt;"",$J373&lt;&gt;"",$K373&lt;&gt;"",$M373&lt;&gt;"",$N373&lt;&gt;"",$P373&lt;&gt;"",$Q373&lt;&gt;"",$S373&lt;&gt;"",$T373&lt;&gt;"",$V373&lt;&gt;"",$W373&lt;&gt;"")),"O item possui dados lançados, mas o total está zerado. Revise os valores informados.","")))))))))))))))</f>
        <v/>
      </c>
    </row>
    <row r="374" spans="1:35" ht="14.25" customHeight="1" x14ac:dyDescent="0.25">
      <c r="A374" s="57" t="str">
        <f t="shared" si="65"/>
        <v/>
      </c>
      <c r="B374" s="58"/>
      <c r="C374" s="58"/>
      <c r="D374" s="58"/>
      <c r="E374" s="58"/>
      <c r="F374" s="58"/>
      <c r="G374" s="269"/>
      <c r="H374" s="59"/>
      <c r="I374" s="273">
        <f t="shared" si="66"/>
        <v>0</v>
      </c>
      <c r="J374" s="269"/>
      <c r="K374" s="59"/>
      <c r="L374" s="270">
        <f t="shared" si="67"/>
        <v>0</v>
      </c>
      <c r="M374" s="269"/>
      <c r="N374" s="59"/>
      <c r="O374" s="270">
        <f t="shared" si="68"/>
        <v>0</v>
      </c>
      <c r="P374" s="269"/>
      <c r="Q374" s="59"/>
      <c r="R374" s="271">
        <f t="shared" si="69"/>
        <v>0</v>
      </c>
      <c r="S374" s="269"/>
      <c r="T374" s="59"/>
      <c r="U374" s="270">
        <f t="shared" si="70"/>
        <v>0</v>
      </c>
      <c r="V374" s="269"/>
      <c r="W374" s="59"/>
      <c r="X374" s="270">
        <f t="shared" si="71"/>
        <v>0</v>
      </c>
      <c r="Y374" s="270">
        <f t="shared" si="72"/>
        <v>0</v>
      </c>
      <c r="Z374" s="58"/>
      <c r="AA374" s="58"/>
      <c r="AB374" s="60" t="str">
        <f t="shared" si="73"/>
        <v/>
      </c>
      <c r="AC374" s="21" t="b">
        <f t="shared" si="74"/>
        <v>0</v>
      </c>
      <c r="AD374" s="21" t="b">
        <f t="shared" si="75"/>
        <v>0</v>
      </c>
      <c r="AE374" s="21" t="b">
        <f t="shared" si="76"/>
        <v>0</v>
      </c>
      <c r="AF374" s="21" t="b">
        <f ca="1">OR(AND($AC374,NOT($AD374)),AND($AC374,OR(AND($G374="",$H374&lt;&gt;""),AND($G374&lt;&gt;"",$H374=""),AND($J374="",$K374&lt;&gt;""),AND($J374&lt;&gt;"",$K374=""),AND($M374="",$N374&lt;&gt;""),AND($M374&lt;&gt;"",$N374=""),AND($P374="",$Q374&lt;&gt;""),AND($P374&lt;&gt;"",$Q374=""),AND($S374="",$T374&lt;&gt;""),AND($S374&lt;&gt;"",$T374=""),AND($V374="",$W374&lt;&gt;""),AND($V374&lt;&gt;"",$W374=""))),AND($C374&lt;&gt;"",$E374&lt;&gt;"",LEFT(TRIM($C374),1)&lt;&gt;LEFT(TRIM($E374),1)),IF(OR($E374="",$F374=""),FALSE(),IFERROR(COUNTIF(INDIRECT("UNITS_"&amp;SUBSTITUTE(LEFT($E374,FIND(" ",$E374&amp;" ")-1),".","_")),$F374)=0,TRUE())),AND($B374&lt;&gt;"",OR(ISNUMBER(SEARCH("outro",LOWER($B374))),ISNUMBER(SEARCH("divers",LOWER($B374))),ISNUMBER(SEARCH("etc",LOWER($B374))))),OR(AND(ISNUMBER(SEARCH("comunic",LOWER($B374))),LEFT($E374,3)&lt;&gt;"4.4"),AND(ISNUMBER(SEARCH("monitor",LOWER($B374))),NOT(OR(LEFT($E374,3)="1.5",LEFT($E374,3)="2.5")))),AND($B374&lt;&gt;"",OR(LEFT($C374,1)="1",LEFT($C374,1)="2"),$D374=""),AND($D374&lt;&gt;"",NOT(OR(LEFT($C374,1)="1",LEFT($C374,1)="2"))),AND($D374&lt;&gt;"",COUNTIF(' PROJETO'!$B$14:$B$16,$D374)=0),IF($D374="",FALSE(),IF(COUNTIF(' PROJETO'!$B$14:$B$16,$D374)=0,FALSE(),IFERROR(INDEX(' PROJETO'!$C$14:$C$16,MATCH($D374,' PROJETO'!$B$14:$B$16,0))&lt;&gt;"Sim",FALSE()))))</f>
        <v>0</v>
      </c>
      <c r="AG374" s="21" t="b">
        <f>AND($AC374,$Y374&gt;'CONFG.  LISTAS'!$F$4,$Z374="",$AA374="")</f>
        <v>0</v>
      </c>
      <c r="AH374" s="21" t="str">
        <f t="shared" si="77"/>
        <v/>
      </c>
      <c r="AI374" s="43" t="str">
        <f ca="1">IF(NOT($AC374),"",IF(OR($B374="",$C374="",$E374="",$F374=""),"Preencha descrição, categoria, tipo e unidade.",IF(AND($B374&lt;&gt;"",OR(LEFT($C374,1)="1",LEFT($C374,1)="2"),$D374=""),"Informe a prática de restauração para itens diretos.",IF(AND($D374&lt;&gt;"",NOT(OR(LEFT($C374,1)="1",LEFT($C374,1)="2"))),"Custos indiretos não devem pertencer a uma prática específica.",IF(AND($D374&lt;&gt;"",COUNTIF(' PROJETO'!$B$14:$B$16,$D374)=0),"Prática de restauração inválida ou não cadastrada.",IF(IF($D374="",FALSE(),IF(COUNTIF(' PROJETO'!$B$14:$B$16,$D374)=0,FALSE(),IFERROR(INDEX(' PROJETO'!$C$14:$C$16,MATCH($D374,' PROJETO'!$B$14:$B$16,0))&lt;&gt;"Sim",FALSE()))),"A prática informada no item não foi selecionada na aba Projeto.",IF(AND(MAX($I374,$L374,$O374,$R374,$U374,$X374)&gt;'CONFG.  LISTAS'!$F$4,NOT(OR($Z374&lt;&gt;"",$AA374&lt;&gt;""))),"Memorial de cálculo ou anexo obrigatório não informado para item acima do limite.",IF(OR(AND($G374&lt;&gt;"",$H374&lt;&gt;"",OR($G374&lt;=0,$H374&lt;=0)),AND($J374&lt;&gt;"",$K374&lt;&gt;"",OR($J374&lt;=0,$K374&lt;=0)),AND($M374&lt;&gt;"",$N374&lt;&gt;"",OR($M374&lt;=0,$N374&lt;=0)),AND($P374&lt;&gt;"",$Q374&lt;&gt;"",OR($P374&lt;=0,$Q374&lt;=0)),AND($S374&lt;&gt;"",$T374&lt;&gt;"",OR($S374&lt;=0,$T374&lt;=0)),AND($V374&lt;&gt;"",$W374&lt;&gt;"",OR($V374&lt;=0,$W374&lt;=0))),"Revise os valores informados: valor unitário e quantidade devem ser maiores que zero.",IF(OR(AND($G374="",$H374&lt;&gt;""),AND($G374&lt;&gt;"",$H374=""),AND($J374="",$K374&lt;&gt;""),AND($J374&lt;&gt;"",$K374=""),AND($M374="",$N374&lt;&gt;""),AND($M374&lt;&gt;"",$N374=""),AND($P374="",$Q374&lt;&gt;""),AND($P374&lt;&gt;"",$Q374=""),AND($S374="",$T374&lt;&gt;""),AND($S374&lt;&gt;"",$T374=""),AND($V374="",$W374&lt;&gt;""),AND($V374&lt;&gt;"",$W374="")),"Há ano preenchido parcialmente: "&amp;TRIM(IF(AND($G374="",$H374&lt;&gt;""),"Ano 1 (falta valor unitário); ","")&amp;IF(AND($G374&lt;&gt;"",$H374=""),"Ano 1 (falta quantidade); ","")&amp;IF(AND($J374="",$K374&lt;&gt;""),"Ano 2 (falta valor unitário); ","")&amp;IF(AND($J374&lt;&gt;"",$K374=""),"Ano 2 (falta quantidade); ","")&amp;IF(AND($M374="",$N374&lt;&gt;""),"Ano 3 (falta valor unitário); ","")&amp;IF(AND($M374&lt;&gt;"",$N374=""),"Ano 3 (falta quantidade); ","")&amp;IF(AND($P374="",$Q374&lt;&gt;""),"Ano 4 (falta valor unitário); ","")&amp;IF(AND($P374&lt;&gt;"",$Q374=""),"Ano 4 (falta quantidade); ","")&amp;IF(AND($S374="",$T374&lt;&gt;""),"Ano 5 (falta valor unitário); ","")&amp;IF(AND($S374&lt;&gt;"",$T374=""),"Ano 5 (falta quantidade); ","")&amp;IF(AND($V374="",$W374&lt;&gt;""),"Ano 6 (falta valor unitário); ","")&amp;IF(AND($V374&lt;&gt;"",$W374=""),"Ano 6 (falta quantidade); ","")), IF(NOT(OR(AND($G374&lt;&gt;"",$H374&lt;&gt;""),AND($J374&lt;&gt;"",$K374&lt;&gt;""),AND($M374&lt;&gt;"",$N374&lt;&gt;""),AND($P374&lt;&gt;"",$Q374&lt;&gt;""),AND($S374&lt;&gt;"",$T374&lt;&gt;""),AND($V374&lt;&gt;"",$W374&lt;&gt;""))),"Informe pelo menos um ano completo com valor unitário e quantidade.",IF(AND($C374&lt;&gt;"",$E374&lt;&gt;"",LEFT(TRIM($C374),1)&lt;&gt;LEFT(TRIM($E374),1)),"Categoria e tipo estão incompatíveis.",IF(IF(OR($E374="",$F374=""),FALSE(),IFERROR(COUNTIF(INDIRECT("UNITS_"&amp;SUBSTITUTE(LEFT($E374,FIND(" ",$E374&amp;" ")-1),".","_")),$F374)=0,TRUE())),"Unidade incompatível com o tipo selecionado.",IF(OR(AND(ISNUMBER(SEARCH("comunic",LOWER($B374))),LEFT($E374,3)&lt;&gt;"4.4"),AND(ISNUMBER(SEARCH("monitor",LOWER($B374))),NOT(OR(LEFT($E374,3)="1.5",LEFT($E374,3)="2.5")))),"Revise a classificação do item conforme as regras de preenchimento.",IF(AND($B374&lt;&gt;"",OR(ISNUMBER(SEARCH("outro",LOWER($B374))),ISNUMBER(SEARCH("divers",LOWER($B374))),ISNUMBER(SEARCH("kit",LOWER($B374))),ISNUMBER(SEARCH("ferrament",LOWER($B374))),ISNUMBER(SEARCH("epi",LOWER($B374)))),NOT(OR($Z374&lt;&gt;"",$AA374&lt;&gt;""))),"Descrição muito genérica: detalhe melhor o item e registre o racional no memorial ou em anexo.",IF(AND($Y374=0,$B374&lt;&gt;"",OR($G374&lt;&gt;"",$H374&lt;&gt;"",$J374&lt;&gt;"",$K374&lt;&gt;"",$M374&lt;&gt;"",$N374&lt;&gt;"",$P374&lt;&gt;"",$Q374&lt;&gt;"",$S374&lt;&gt;"",$T374&lt;&gt;"",$V374&lt;&gt;"",$W374&lt;&gt;"")),"O item possui dados lançados, mas o total está zerado. Revise os valores informados.","")))))))))))))))</f>
        <v/>
      </c>
    </row>
    <row r="375" spans="1:35" ht="14.25" customHeight="1" x14ac:dyDescent="0.25">
      <c r="A375" s="57" t="str">
        <f t="shared" si="65"/>
        <v/>
      </c>
      <c r="B375" s="61"/>
      <c r="C375" s="61"/>
      <c r="D375" s="58"/>
      <c r="E375" s="61"/>
      <c r="F375" s="61"/>
      <c r="G375" s="272"/>
      <c r="H375" s="62"/>
      <c r="I375" s="273">
        <f t="shared" si="66"/>
        <v>0</v>
      </c>
      <c r="J375" s="272"/>
      <c r="K375" s="62"/>
      <c r="L375" s="270">
        <f t="shared" si="67"/>
        <v>0</v>
      </c>
      <c r="M375" s="272"/>
      <c r="N375" s="62"/>
      <c r="O375" s="270">
        <f t="shared" si="68"/>
        <v>0</v>
      </c>
      <c r="P375" s="272"/>
      <c r="Q375" s="62"/>
      <c r="R375" s="271">
        <f t="shared" si="69"/>
        <v>0</v>
      </c>
      <c r="S375" s="272"/>
      <c r="T375" s="62"/>
      <c r="U375" s="270">
        <f t="shared" si="70"/>
        <v>0</v>
      </c>
      <c r="V375" s="272"/>
      <c r="W375" s="62"/>
      <c r="X375" s="270">
        <f t="shared" si="71"/>
        <v>0</v>
      </c>
      <c r="Y375" s="270">
        <f t="shared" si="72"/>
        <v>0</v>
      </c>
      <c r="Z375" s="61"/>
      <c r="AA375" s="61"/>
      <c r="AB375" s="60" t="str">
        <f t="shared" si="73"/>
        <v/>
      </c>
      <c r="AC375" s="21" t="b">
        <f t="shared" si="74"/>
        <v>0</v>
      </c>
      <c r="AD375" s="21" t="b">
        <f t="shared" si="75"/>
        <v>0</v>
      </c>
      <c r="AE375" s="21" t="b">
        <f t="shared" si="76"/>
        <v>0</v>
      </c>
      <c r="AF375" s="21" t="b">
        <f ca="1">OR(AND($AC375,NOT($AD375)),AND($AC375,OR(AND($G375="",$H375&lt;&gt;""),AND($G375&lt;&gt;"",$H375=""),AND($J375="",$K375&lt;&gt;""),AND($J375&lt;&gt;"",$K375=""),AND($M375="",$N375&lt;&gt;""),AND($M375&lt;&gt;"",$N375=""),AND($P375="",$Q375&lt;&gt;""),AND($P375&lt;&gt;"",$Q375=""),AND($S375="",$T375&lt;&gt;""),AND($S375&lt;&gt;"",$T375=""),AND($V375="",$W375&lt;&gt;""),AND($V375&lt;&gt;"",$W375=""))),AND($C375&lt;&gt;"",$E375&lt;&gt;"",LEFT(TRIM($C375),1)&lt;&gt;LEFT(TRIM($E375),1)),IF(OR($E375="",$F375=""),FALSE(),IFERROR(COUNTIF(INDIRECT("UNITS_"&amp;SUBSTITUTE(LEFT($E375,FIND(" ",$E375&amp;" ")-1),".","_")),$F375)=0,TRUE())),AND($B375&lt;&gt;"",OR(ISNUMBER(SEARCH("outro",LOWER($B375))),ISNUMBER(SEARCH("divers",LOWER($B375))),ISNUMBER(SEARCH("etc",LOWER($B375))))),OR(AND(ISNUMBER(SEARCH("comunic",LOWER($B375))),LEFT($E375,3)&lt;&gt;"4.4"),AND(ISNUMBER(SEARCH("monitor",LOWER($B375))),NOT(OR(LEFT($E375,3)="1.5",LEFT($E375,3)="2.5")))),AND($B375&lt;&gt;"",OR(LEFT($C375,1)="1",LEFT($C375,1)="2"),$D375=""),AND($D375&lt;&gt;"",NOT(OR(LEFT($C375,1)="1",LEFT($C375,1)="2"))),AND($D375&lt;&gt;"",COUNTIF(' PROJETO'!$B$14:$B$16,$D375)=0),IF($D375="",FALSE(),IF(COUNTIF(' PROJETO'!$B$14:$B$16,$D375)=0,FALSE(),IFERROR(INDEX(' PROJETO'!$C$14:$C$16,MATCH($D375,' PROJETO'!$B$14:$B$16,0))&lt;&gt;"Sim",FALSE()))))</f>
        <v>0</v>
      </c>
      <c r="AG375" s="21" t="b">
        <f>AND($AC375,$Y375&gt;'CONFG.  LISTAS'!$F$4,$Z375="",$AA375="")</f>
        <v>0</v>
      </c>
      <c r="AH375" s="21" t="str">
        <f t="shared" si="77"/>
        <v/>
      </c>
      <c r="AI375" s="43" t="str">
        <f ca="1">IF(NOT($AC375),"",IF(OR($B375="",$C375="",$E375="",$F375=""),"Preencha descrição, categoria, tipo e unidade.",IF(AND($B375&lt;&gt;"",OR(LEFT($C375,1)="1",LEFT($C375,1)="2"),$D375=""),"Informe a prática de restauração para itens diretos.",IF(AND($D375&lt;&gt;"",NOT(OR(LEFT($C375,1)="1",LEFT($C375,1)="2"))),"Custos indiretos não devem pertencer a uma prática específica.",IF(AND($D375&lt;&gt;"",COUNTIF(' PROJETO'!$B$14:$B$16,$D375)=0),"Prática de restauração inválida ou não cadastrada.",IF(IF($D375="",FALSE(),IF(COUNTIF(' PROJETO'!$B$14:$B$16,$D375)=0,FALSE(),IFERROR(INDEX(' PROJETO'!$C$14:$C$16,MATCH($D375,' PROJETO'!$B$14:$B$16,0))&lt;&gt;"Sim",FALSE()))),"A prática informada no item não foi selecionada na aba Projeto.",IF(AND(MAX($I375,$L375,$O375,$R375,$U375,$X375)&gt;'CONFG.  LISTAS'!$F$4,NOT(OR($Z375&lt;&gt;"",$AA375&lt;&gt;""))),"Memorial de cálculo ou anexo obrigatório não informado para item acima do limite.",IF(OR(AND($G375&lt;&gt;"",$H375&lt;&gt;"",OR($G375&lt;=0,$H375&lt;=0)),AND($J375&lt;&gt;"",$K375&lt;&gt;"",OR($J375&lt;=0,$K375&lt;=0)),AND($M375&lt;&gt;"",$N375&lt;&gt;"",OR($M375&lt;=0,$N375&lt;=0)),AND($P375&lt;&gt;"",$Q375&lt;&gt;"",OR($P375&lt;=0,$Q375&lt;=0)),AND($S375&lt;&gt;"",$T375&lt;&gt;"",OR($S375&lt;=0,$T375&lt;=0)),AND($V375&lt;&gt;"",$W375&lt;&gt;"",OR($V375&lt;=0,$W375&lt;=0))),"Revise os valores informados: valor unitário e quantidade devem ser maiores que zero.",IF(OR(AND($G375="",$H375&lt;&gt;""),AND($G375&lt;&gt;"",$H375=""),AND($J375="",$K375&lt;&gt;""),AND($J375&lt;&gt;"",$K375=""),AND($M375="",$N375&lt;&gt;""),AND($M375&lt;&gt;"",$N375=""),AND($P375="",$Q375&lt;&gt;""),AND($P375&lt;&gt;"",$Q375=""),AND($S375="",$T375&lt;&gt;""),AND($S375&lt;&gt;"",$T375=""),AND($V375="",$W375&lt;&gt;""),AND($V375&lt;&gt;"",$W375="")),"Há ano preenchido parcialmente: "&amp;TRIM(IF(AND($G375="",$H375&lt;&gt;""),"Ano 1 (falta valor unitário); ","")&amp;IF(AND($G375&lt;&gt;"",$H375=""),"Ano 1 (falta quantidade); ","")&amp;IF(AND($J375="",$K375&lt;&gt;""),"Ano 2 (falta valor unitário); ","")&amp;IF(AND($J375&lt;&gt;"",$K375=""),"Ano 2 (falta quantidade); ","")&amp;IF(AND($M375="",$N375&lt;&gt;""),"Ano 3 (falta valor unitário); ","")&amp;IF(AND($M375&lt;&gt;"",$N375=""),"Ano 3 (falta quantidade); ","")&amp;IF(AND($P375="",$Q375&lt;&gt;""),"Ano 4 (falta valor unitário); ","")&amp;IF(AND($P375&lt;&gt;"",$Q375=""),"Ano 4 (falta quantidade); ","")&amp;IF(AND($S375="",$T375&lt;&gt;""),"Ano 5 (falta valor unitário); ","")&amp;IF(AND($S375&lt;&gt;"",$T375=""),"Ano 5 (falta quantidade); ","")&amp;IF(AND($V375="",$W375&lt;&gt;""),"Ano 6 (falta valor unitário); ","")&amp;IF(AND($V375&lt;&gt;"",$W375=""),"Ano 6 (falta quantidade); ","")), IF(NOT(OR(AND($G375&lt;&gt;"",$H375&lt;&gt;""),AND($J375&lt;&gt;"",$K375&lt;&gt;""),AND($M375&lt;&gt;"",$N375&lt;&gt;""),AND($P375&lt;&gt;"",$Q375&lt;&gt;""),AND($S375&lt;&gt;"",$T375&lt;&gt;""),AND($V375&lt;&gt;"",$W375&lt;&gt;""))),"Informe pelo menos um ano completo com valor unitário e quantidade.",IF(AND($C375&lt;&gt;"",$E375&lt;&gt;"",LEFT(TRIM($C375),1)&lt;&gt;LEFT(TRIM($E375),1)),"Categoria e tipo estão incompatíveis.",IF(IF(OR($E375="",$F375=""),FALSE(),IFERROR(COUNTIF(INDIRECT("UNITS_"&amp;SUBSTITUTE(LEFT($E375,FIND(" ",$E375&amp;" ")-1),".","_")),$F375)=0,TRUE())),"Unidade incompatível com o tipo selecionado.",IF(OR(AND(ISNUMBER(SEARCH("comunic",LOWER($B375))),LEFT($E375,3)&lt;&gt;"4.4"),AND(ISNUMBER(SEARCH("monitor",LOWER($B375))),NOT(OR(LEFT($E375,3)="1.5",LEFT($E375,3)="2.5")))),"Revise a classificação do item conforme as regras de preenchimento.",IF(AND($B375&lt;&gt;"",OR(ISNUMBER(SEARCH("outro",LOWER($B375))),ISNUMBER(SEARCH("divers",LOWER($B375))),ISNUMBER(SEARCH("kit",LOWER($B375))),ISNUMBER(SEARCH("ferrament",LOWER($B375))),ISNUMBER(SEARCH("epi",LOWER($B375)))),NOT(OR($Z375&lt;&gt;"",$AA375&lt;&gt;""))),"Descrição muito genérica: detalhe melhor o item e registre o racional no memorial ou em anexo.",IF(AND($Y375=0,$B375&lt;&gt;"",OR($G375&lt;&gt;"",$H375&lt;&gt;"",$J375&lt;&gt;"",$K375&lt;&gt;"",$M375&lt;&gt;"",$N375&lt;&gt;"",$P375&lt;&gt;"",$Q375&lt;&gt;"",$S375&lt;&gt;"",$T375&lt;&gt;"",$V375&lt;&gt;"",$W375&lt;&gt;"")),"O item possui dados lançados, mas o total está zerado. Revise os valores informados.","")))))))))))))))</f>
        <v/>
      </c>
    </row>
    <row r="376" spans="1:35" ht="14.25" customHeight="1" x14ac:dyDescent="0.25">
      <c r="A376" s="57" t="str">
        <f t="shared" si="65"/>
        <v/>
      </c>
      <c r="B376" s="58"/>
      <c r="C376" s="58"/>
      <c r="D376" s="58"/>
      <c r="E376" s="58"/>
      <c r="F376" s="58"/>
      <c r="G376" s="269"/>
      <c r="H376" s="59"/>
      <c r="I376" s="273">
        <f t="shared" si="66"/>
        <v>0</v>
      </c>
      <c r="J376" s="269"/>
      <c r="K376" s="59"/>
      <c r="L376" s="270">
        <f t="shared" si="67"/>
        <v>0</v>
      </c>
      <c r="M376" s="269"/>
      <c r="N376" s="59"/>
      <c r="O376" s="270">
        <f t="shared" si="68"/>
        <v>0</v>
      </c>
      <c r="P376" s="269"/>
      <c r="Q376" s="59"/>
      <c r="R376" s="271">
        <f t="shared" si="69"/>
        <v>0</v>
      </c>
      <c r="S376" s="269"/>
      <c r="T376" s="59"/>
      <c r="U376" s="270">
        <f t="shared" si="70"/>
        <v>0</v>
      </c>
      <c r="V376" s="269"/>
      <c r="W376" s="59"/>
      <c r="X376" s="270">
        <f t="shared" si="71"/>
        <v>0</v>
      </c>
      <c r="Y376" s="270">
        <f t="shared" si="72"/>
        <v>0</v>
      </c>
      <c r="Z376" s="58"/>
      <c r="AA376" s="58"/>
      <c r="AB376" s="60" t="str">
        <f t="shared" si="73"/>
        <v/>
      </c>
      <c r="AC376" s="21" t="b">
        <f t="shared" si="74"/>
        <v>0</v>
      </c>
      <c r="AD376" s="21" t="b">
        <f t="shared" si="75"/>
        <v>0</v>
      </c>
      <c r="AE376" s="21" t="b">
        <f t="shared" si="76"/>
        <v>0</v>
      </c>
      <c r="AF376" s="21" t="b">
        <f ca="1">OR(AND($AC376,NOT($AD376)),AND($AC376,OR(AND($G376="",$H376&lt;&gt;""),AND($G376&lt;&gt;"",$H376=""),AND($J376="",$K376&lt;&gt;""),AND($J376&lt;&gt;"",$K376=""),AND($M376="",$N376&lt;&gt;""),AND($M376&lt;&gt;"",$N376=""),AND($P376="",$Q376&lt;&gt;""),AND($P376&lt;&gt;"",$Q376=""),AND($S376="",$T376&lt;&gt;""),AND($S376&lt;&gt;"",$T376=""),AND($V376="",$W376&lt;&gt;""),AND($V376&lt;&gt;"",$W376=""))),AND($C376&lt;&gt;"",$E376&lt;&gt;"",LEFT(TRIM($C376),1)&lt;&gt;LEFT(TRIM($E376),1)),IF(OR($E376="",$F376=""),FALSE(),IFERROR(COUNTIF(INDIRECT("UNITS_"&amp;SUBSTITUTE(LEFT($E376,FIND(" ",$E376&amp;" ")-1),".","_")),$F376)=0,TRUE())),AND($B376&lt;&gt;"",OR(ISNUMBER(SEARCH("outro",LOWER($B376))),ISNUMBER(SEARCH("divers",LOWER($B376))),ISNUMBER(SEARCH("etc",LOWER($B376))))),OR(AND(ISNUMBER(SEARCH("comunic",LOWER($B376))),LEFT($E376,3)&lt;&gt;"4.4"),AND(ISNUMBER(SEARCH("monitor",LOWER($B376))),NOT(OR(LEFT($E376,3)="1.5",LEFT($E376,3)="2.5")))),AND($B376&lt;&gt;"",OR(LEFT($C376,1)="1",LEFT($C376,1)="2"),$D376=""),AND($D376&lt;&gt;"",NOT(OR(LEFT($C376,1)="1",LEFT($C376,1)="2"))),AND($D376&lt;&gt;"",COUNTIF(' PROJETO'!$B$14:$B$16,$D376)=0),IF($D376="",FALSE(),IF(COUNTIF(' PROJETO'!$B$14:$B$16,$D376)=0,FALSE(),IFERROR(INDEX(' PROJETO'!$C$14:$C$16,MATCH($D376,' PROJETO'!$B$14:$B$16,0))&lt;&gt;"Sim",FALSE()))))</f>
        <v>0</v>
      </c>
      <c r="AG376" s="21" t="b">
        <f>AND($AC376,$Y376&gt;'CONFG.  LISTAS'!$F$4,$Z376="",$AA376="")</f>
        <v>0</v>
      </c>
      <c r="AH376" s="21" t="str">
        <f t="shared" si="77"/>
        <v/>
      </c>
      <c r="AI376" s="43" t="str">
        <f ca="1">IF(NOT($AC376),"",IF(OR($B376="",$C376="",$E376="",$F376=""),"Preencha descrição, categoria, tipo e unidade.",IF(AND($B376&lt;&gt;"",OR(LEFT($C376,1)="1",LEFT($C376,1)="2"),$D376=""),"Informe a prática de restauração para itens diretos.",IF(AND($D376&lt;&gt;"",NOT(OR(LEFT($C376,1)="1",LEFT($C376,1)="2"))),"Custos indiretos não devem pertencer a uma prática específica.",IF(AND($D376&lt;&gt;"",COUNTIF(' PROJETO'!$B$14:$B$16,$D376)=0),"Prática de restauração inválida ou não cadastrada.",IF(IF($D376="",FALSE(),IF(COUNTIF(' PROJETO'!$B$14:$B$16,$D376)=0,FALSE(),IFERROR(INDEX(' PROJETO'!$C$14:$C$16,MATCH($D376,' PROJETO'!$B$14:$B$16,0))&lt;&gt;"Sim",FALSE()))),"A prática informada no item não foi selecionada na aba Projeto.",IF(AND(MAX($I376,$L376,$O376,$R376,$U376,$X376)&gt;'CONFG.  LISTAS'!$F$4,NOT(OR($Z376&lt;&gt;"",$AA376&lt;&gt;""))),"Memorial de cálculo ou anexo obrigatório não informado para item acima do limite.",IF(OR(AND($G376&lt;&gt;"",$H376&lt;&gt;"",OR($G376&lt;=0,$H376&lt;=0)),AND($J376&lt;&gt;"",$K376&lt;&gt;"",OR($J376&lt;=0,$K376&lt;=0)),AND($M376&lt;&gt;"",$N376&lt;&gt;"",OR($M376&lt;=0,$N376&lt;=0)),AND($P376&lt;&gt;"",$Q376&lt;&gt;"",OR($P376&lt;=0,$Q376&lt;=0)),AND($S376&lt;&gt;"",$T376&lt;&gt;"",OR($S376&lt;=0,$T376&lt;=0)),AND($V376&lt;&gt;"",$W376&lt;&gt;"",OR($V376&lt;=0,$W376&lt;=0))),"Revise os valores informados: valor unitário e quantidade devem ser maiores que zero.",IF(OR(AND($G376="",$H376&lt;&gt;""),AND($G376&lt;&gt;"",$H376=""),AND($J376="",$K376&lt;&gt;""),AND($J376&lt;&gt;"",$K376=""),AND($M376="",$N376&lt;&gt;""),AND($M376&lt;&gt;"",$N376=""),AND($P376="",$Q376&lt;&gt;""),AND($P376&lt;&gt;"",$Q376=""),AND($S376="",$T376&lt;&gt;""),AND($S376&lt;&gt;"",$T376=""),AND($V376="",$W376&lt;&gt;""),AND($V376&lt;&gt;"",$W376="")),"Há ano preenchido parcialmente: "&amp;TRIM(IF(AND($G376="",$H376&lt;&gt;""),"Ano 1 (falta valor unitário); ","")&amp;IF(AND($G376&lt;&gt;"",$H376=""),"Ano 1 (falta quantidade); ","")&amp;IF(AND($J376="",$K376&lt;&gt;""),"Ano 2 (falta valor unitário); ","")&amp;IF(AND($J376&lt;&gt;"",$K376=""),"Ano 2 (falta quantidade); ","")&amp;IF(AND($M376="",$N376&lt;&gt;""),"Ano 3 (falta valor unitário); ","")&amp;IF(AND($M376&lt;&gt;"",$N376=""),"Ano 3 (falta quantidade); ","")&amp;IF(AND($P376="",$Q376&lt;&gt;""),"Ano 4 (falta valor unitário); ","")&amp;IF(AND($P376&lt;&gt;"",$Q376=""),"Ano 4 (falta quantidade); ","")&amp;IF(AND($S376="",$T376&lt;&gt;""),"Ano 5 (falta valor unitário); ","")&amp;IF(AND($S376&lt;&gt;"",$T376=""),"Ano 5 (falta quantidade); ","")&amp;IF(AND($V376="",$W376&lt;&gt;""),"Ano 6 (falta valor unitário); ","")&amp;IF(AND($V376&lt;&gt;"",$W376=""),"Ano 6 (falta quantidade); ","")), IF(NOT(OR(AND($G376&lt;&gt;"",$H376&lt;&gt;""),AND($J376&lt;&gt;"",$K376&lt;&gt;""),AND($M376&lt;&gt;"",$N376&lt;&gt;""),AND($P376&lt;&gt;"",$Q376&lt;&gt;""),AND($S376&lt;&gt;"",$T376&lt;&gt;""),AND($V376&lt;&gt;"",$W376&lt;&gt;""))),"Informe pelo menos um ano completo com valor unitário e quantidade.",IF(AND($C376&lt;&gt;"",$E376&lt;&gt;"",LEFT(TRIM($C376),1)&lt;&gt;LEFT(TRIM($E376),1)),"Categoria e tipo estão incompatíveis.",IF(IF(OR($E376="",$F376=""),FALSE(),IFERROR(COUNTIF(INDIRECT("UNITS_"&amp;SUBSTITUTE(LEFT($E376,FIND(" ",$E376&amp;" ")-1),".","_")),$F376)=0,TRUE())),"Unidade incompatível com o tipo selecionado.",IF(OR(AND(ISNUMBER(SEARCH("comunic",LOWER($B376))),LEFT($E376,3)&lt;&gt;"4.4"),AND(ISNUMBER(SEARCH("monitor",LOWER($B376))),NOT(OR(LEFT($E376,3)="1.5",LEFT($E376,3)="2.5")))),"Revise a classificação do item conforme as regras de preenchimento.",IF(AND($B376&lt;&gt;"",OR(ISNUMBER(SEARCH("outro",LOWER($B376))),ISNUMBER(SEARCH("divers",LOWER($B376))),ISNUMBER(SEARCH("kit",LOWER($B376))),ISNUMBER(SEARCH("ferrament",LOWER($B376))),ISNUMBER(SEARCH("epi",LOWER($B376)))),NOT(OR($Z376&lt;&gt;"",$AA376&lt;&gt;""))),"Descrição muito genérica: detalhe melhor o item e registre o racional no memorial ou em anexo.",IF(AND($Y376=0,$B376&lt;&gt;"",OR($G376&lt;&gt;"",$H376&lt;&gt;"",$J376&lt;&gt;"",$K376&lt;&gt;"",$M376&lt;&gt;"",$N376&lt;&gt;"",$P376&lt;&gt;"",$Q376&lt;&gt;"",$S376&lt;&gt;"",$T376&lt;&gt;"",$V376&lt;&gt;"",$W376&lt;&gt;"")),"O item possui dados lançados, mas o total está zerado. Revise os valores informados.","")))))))))))))))</f>
        <v/>
      </c>
    </row>
    <row r="377" spans="1:35" ht="14.25" customHeight="1" x14ac:dyDescent="0.25">
      <c r="A377" s="57" t="str">
        <f t="shared" si="65"/>
        <v/>
      </c>
      <c r="B377" s="61"/>
      <c r="C377" s="61"/>
      <c r="D377" s="58"/>
      <c r="E377" s="61"/>
      <c r="F377" s="61"/>
      <c r="G377" s="272"/>
      <c r="H377" s="62"/>
      <c r="I377" s="273">
        <f t="shared" si="66"/>
        <v>0</v>
      </c>
      <c r="J377" s="272"/>
      <c r="K377" s="62"/>
      <c r="L377" s="270">
        <f t="shared" si="67"/>
        <v>0</v>
      </c>
      <c r="M377" s="272"/>
      <c r="N377" s="62"/>
      <c r="O377" s="270">
        <f t="shared" si="68"/>
        <v>0</v>
      </c>
      <c r="P377" s="272"/>
      <c r="Q377" s="62"/>
      <c r="R377" s="271">
        <f t="shared" si="69"/>
        <v>0</v>
      </c>
      <c r="S377" s="272"/>
      <c r="T377" s="62"/>
      <c r="U377" s="270">
        <f t="shared" si="70"/>
        <v>0</v>
      </c>
      <c r="V377" s="272"/>
      <c r="W377" s="62"/>
      <c r="X377" s="270">
        <f t="shared" si="71"/>
        <v>0</v>
      </c>
      <c r="Y377" s="270">
        <f t="shared" si="72"/>
        <v>0</v>
      </c>
      <c r="Z377" s="61"/>
      <c r="AA377" s="61"/>
      <c r="AB377" s="60" t="str">
        <f t="shared" si="73"/>
        <v/>
      </c>
      <c r="AC377" s="21" t="b">
        <f t="shared" si="74"/>
        <v>0</v>
      </c>
      <c r="AD377" s="21" t="b">
        <f t="shared" si="75"/>
        <v>0</v>
      </c>
      <c r="AE377" s="21" t="b">
        <f t="shared" si="76"/>
        <v>0</v>
      </c>
      <c r="AF377" s="21" t="b">
        <f ca="1">OR(AND($AC377,NOT($AD377)),AND($AC377,OR(AND($G377="",$H377&lt;&gt;""),AND($G377&lt;&gt;"",$H377=""),AND($J377="",$K377&lt;&gt;""),AND($J377&lt;&gt;"",$K377=""),AND($M377="",$N377&lt;&gt;""),AND($M377&lt;&gt;"",$N377=""),AND($P377="",$Q377&lt;&gt;""),AND($P377&lt;&gt;"",$Q377=""),AND($S377="",$T377&lt;&gt;""),AND($S377&lt;&gt;"",$T377=""),AND($V377="",$W377&lt;&gt;""),AND($V377&lt;&gt;"",$W377=""))),AND($C377&lt;&gt;"",$E377&lt;&gt;"",LEFT(TRIM($C377),1)&lt;&gt;LEFT(TRIM($E377),1)),IF(OR($E377="",$F377=""),FALSE(),IFERROR(COUNTIF(INDIRECT("UNITS_"&amp;SUBSTITUTE(LEFT($E377,FIND(" ",$E377&amp;" ")-1),".","_")),$F377)=0,TRUE())),AND($B377&lt;&gt;"",OR(ISNUMBER(SEARCH("outro",LOWER($B377))),ISNUMBER(SEARCH("divers",LOWER($B377))),ISNUMBER(SEARCH("etc",LOWER($B377))))),OR(AND(ISNUMBER(SEARCH("comunic",LOWER($B377))),LEFT($E377,3)&lt;&gt;"4.4"),AND(ISNUMBER(SEARCH("monitor",LOWER($B377))),NOT(OR(LEFT($E377,3)="1.5",LEFT($E377,3)="2.5")))),AND($B377&lt;&gt;"",OR(LEFT($C377,1)="1",LEFT($C377,1)="2"),$D377=""),AND($D377&lt;&gt;"",NOT(OR(LEFT($C377,1)="1",LEFT($C377,1)="2"))),AND($D377&lt;&gt;"",COUNTIF(' PROJETO'!$B$14:$B$16,$D377)=0),IF($D377="",FALSE(),IF(COUNTIF(' PROJETO'!$B$14:$B$16,$D377)=0,FALSE(),IFERROR(INDEX(' PROJETO'!$C$14:$C$16,MATCH($D377,' PROJETO'!$B$14:$B$16,0))&lt;&gt;"Sim",FALSE()))))</f>
        <v>0</v>
      </c>
      <c r="AG377" s="21" t="b">
        <f>AND($AC377,$Y377&gt;'CONFG.  LISTAS'!$F$4,$Z377="",$AA377="")</f>
        <v>0</v>
      </c>
      <c r="AH377" s="21" t="str">
        <f t="shared" si="77"/>
        <v/>
      </c>
      <c r="AI377" s="43" t="str">
        <f ca="1">IF(NOT($AC377),"",IF(OR($B377="",$C377="",$E377="",$F377=""),"Preencha descrição, categoria, tipo e unidade.",IF(AND($B377&lt;&gt;"",OR(LEFT($C377,1)="1",LEFT($C377,1)="2"),$D377=""),"Informe a prática de restauração para itens diretos.",IF(AND($D377&lt;&gt;"",NOT(OR(LEFT($C377,1)="1",LEFT($C377,1)="2"))),"Custos indiretos não devem pertencer a uma prática específica.",IF(AND($D377&lt;&gt;"",COUNTIF(' PROJETO'!$B$14:$B$16,$D377)=0),"Prática de restauração inválida ou não cadastrada.",IF(IF($D377="",FALSE(),IF(COUNTIF(' PROJETO'!$B$14:$B$16,$D377)=0,FALSE(),IFERROR(INDEX(' PROJETO'!$C$14:$C$16,MATCH($D377,' PROJETO'!$B$14:$B$16,0))&lt;&gt;"Sim",FALSE()))),"A prática informada no item não foi selecionada na aba Projeto.",IF(AND(MAX($I377,$L377,$O377,$R377,$U377,$X377)&gt;'CONFG.  LISTAS'!$F$4,NOT(OR($Z377&lt;&gt;"",$AA377&lt;&gt;""))),"Memorial de cálculo ou anexo obrigatório não informado para item acima do limite.",IF(OR(AND($G377&lt;&gt;"",$H377&lt;&gt;"",OR($G377&lt;=0,$H377&lt;=0)),AND($J377&lt;&gt;"",$K377&lt;&gt;"",OR($J377&lt;=0,$K377&lt;=0)),AND($M377&lt;&gt;"",$N377&lt;&gt;"",OR($M377&lt;=0,$N377&lt;=0)),AND($P377&lt;&gt;"",$Q377&lt;&gt;"",OR($P377&lt;=0,$Q377&lt;=0)),AND($S377&lt;&gt;"",$T377&lt;&gt;"",OR($S377&lt;=0,$T377&lt;=0)),AND($V377&lt;&gt;"",$W377&lt;&gt;"",OR($V377&lt;=0,$W377&lt;=0))),"Revise os valores informados: valor unitário e quantidade devem ser maiores que zero.",IF(OR(AND($G377="",$H377&lt;&gt;""),AND($G377&lt;&gt;"",$H377=""),AND($J377="",$K377&lt;&gt;""),AND($J377&lt;&gt;"",$K377=""),AND($M377="",$N377&lt;&gt;""),AND($M377&lt;&gt;"",$N377=""),AND($P377="",$Q377&lt;&gt;""),AND($P377&lt;&gt;"",$Q377=""),AND($S377="",$T377&lt;&gt;""),AND($S377&lt;&gt;"",$T377=""),AND($V377="",$W377&lt;&gt;""),AND($V377&lt;&gt;"",$W377="")),"Há ano preenchido parcialmente: "&amp;TRIM(IF(AND($G377="",$H377&lt;&gt;""),"Ano 1 (falta valor unitário); ","")&amp;IF(AND($G377&lt;&gt;"",$H377=""),"Ano 1 (falta quantidade); ","")&amp;IF(AND($J377="",$K377&lt;&gt;""),"Ano 2 (falta valor unitário); ","")&amp;IF(AND($J377&lt;&gt;"",$K377=""),"Ano 2 (falta quantidade); ","")&amp;IF(AND($M377="",$N377&lt;&gt;""),"Ano 3 (falta valor unitário); ","")&amp;IF(AND($M377&lt;&gt;"",$N377=""),"Ano 3 (falta quantidade); ","")&amp;IF(AND($P377="",$Q377&lt;&gt;""),"Ano 4 (falta valor unitário); ","")&amp;IF(AND($P377&lt;&gt;"",$Q377=""),"Ano 4 (falta quantidade); ","")&amp;IF(AND($S377="",$T377&lt;&gt;""),"Ano 5 (falta valor unitário); ","")&amp;IF(AND($S377&lt;&gt;"",$T377=""),"Ano 5 (falta quantidade); ","")&amp;IF(AND($V377="",$W377&lt;&gt;""),"Ano 6 (falta valor unitário); ","")&amp;IF(AND($V377&lt;&gt;"",$W377=""),"Ano 6 (falta quantidade); ","")), IF(NOT(OR(AND($G377&lt;&gt;"",$H377&lt;&gt;""),AND($J377&lt;&gt;"",$K377&lt;&gt;""),AND($M377&lt;&gt;"",$N377&lt;&gt;""),AND($P377&lt;&gt;"",$Q377&lt;&gt;""),AND($S377&lt;&gt;"",$T377&lt;&gt;""),AND($V377&lt;&gt;"",$W377&lt;&gt;""))),"Informe pelo menos um ano completo com valor unitário e quantidade.",IF(AND($C377&lt;&gt;"",$E377&lt;&gt;"",LEFT(TRIM($C377),1)&lt;&gt;LEFT(TRIM($E377),1)),"Categoria e tipo estão incompatíveis.",IF(IF(OR($E377="",$F377=""),FALSE(),IFERROR(COUNTIF(INDIRECT("UNITS_"&amp;SUBSTITUTE(LEFT($E377,FIND(" ",$E377&amp;" ")-1),".","_")),$F377)=0,TRUE())),"Unidade incompatível com o tipo selecionado.",IF(OR(AND(ISNUMBER(SEARCH("comunic",LOWER($B377))),LEFT($E377,3)&lt;&gt;"4.4"),AND(ISNUMBER(SEARCH("monitor",LOWER($B377))),NOT(OR(LEFT($E377,3)="1.5",LEFT($E377,3)="2.5")))),"Revise a classificação do item conforme as regras de preenchimento.",IF(AND($B377&lt;&gt;"",OR(ISNUMBER(SEARCH("outro",LOWER($B377))),ISNUMBER(SEARCH("divers",LOWER($B377))),ISNUMBER(SEARCH("kit",LOWER($B377))),ISNUMBER(SEARCH("ferrament",LOWER($B377))),ISNUMBER(SEARCH("epi",LOWER($B377)))),NOT(OR($Z377&lt;&gt;"",$AA377&lt;&gt;""))),"Descrição muito genérica: detalhe melhor o item e registre o racional no memorial ou em anexo.",IF(AND($Y377=0,$B377&lt;&gt;"",OR($G377&lt;&gt;"",$H377&lt;&gt;"",$J377&lt;&gt;"",$K377&lt;&gt;"",$M377&lt;&gt;"",$N377&lt;&gt;"",$P377&lt;&gt;"",$Q377&lt;&gt;"",$S377&lt;&gt;"",$T377&lt;&gt;"",$V377&lt;&gt;"",$W377&lt;&gt;"")),"O item possui dados lançados, mas o total está zerado. Revise os valores informados.","")))))))))))))))</f>
        <v/>
      </c>
    </row>
    <row r="378" spans="1:35" ht="14.25" customHeight="1" x14ac:dyDescent="0.25">
      <c r="A378" s="57" t="str">
        <f t="shared" si="65"/>
        <v/>
      </c>
      <c r="B378" s="58"/>
      <c r="C378" s="58"/>
      <c r="D378" s="58"/>
      <c r="E378" s="58"/>
      <c r="F378" s="58"/>
      <c r="G378" s="269"/>
      <c r="H378" s="59"/>
      <c r="I378" s="273">
        <f t="shared" si="66"/>
        <v>0</v>
      </c>
      <c r="J378" s="269"/>
      <c r="K378" s="59"/>
      <c r="L378" s="270">
        <f t="shared" si="67"/>
        <v>0</v>
      </c>
      <c r="M378" s="269"/>
      <c r="N378" s="59"/>
      <c r="O378" s="270">
        <f t="shared" si="68"/>
        <v>0</v>
      </c>
      <c r="P378" s="269"/>
      <c r="Q378" s="59"/>
      <c r="R378" s="271">
        <f t="shared" si="69"/>
        <v>0</v>
      </c>
      <c r="S378" s="269"/>
      <c r="T378" s="59"/>
      <c r="U378" s="270">
        <f t="shared" si="70"/>
        <v>0</v>
      </c>
      <c r="V378" s="269"/>
      <c r="W378" s="59"/>
      <c r="X378" s="270">
        <f t="shared" si="71"/>
        <v>0</v>
      </c>
      <c r="Y378" s="270">
        <f t="shared" si="72"/>
        <v>0</v>
      </c>
      <c r="Z378" s="58"/>
      <c r="AA378" s="58"/>
      <c r="AB378" s="60" t="str">
        <f t="shared" si="73"/>
        <v/>
      </c>
      <c r="AC378" s="21" t="b">
        <f t="shared" si="74"/>
        <v>0</v>
      </c>
      <c r="AD378" s="21" t="b">
        <f t="shared" si="75"/>
        <v>0</v>
      </c>
      <c r="AE378" s="21" t="b">
        <f t="shared" si="76"/>
        <v>0</v>
      </c>
      <c r="AF378" s="21" t="b">
        <f ca="1">OR(AND($AC378,NOT($AD378)),AND($AC378,OR(AND($G378="",$H378&lt;&gt;""),AND($G378&lt;&gt;"",$H378=""),AND($J378="",$K378&lt;&gt;""),AND($J378&lt;&gt;"",$K378=""),AND($M378="",$N378&lt;&gt;""),AND($M378&lt;&gt;"",$N378=""),AND($P378="",$Q378&lt;&gt;""),AND($P378&lt;&gt;"",$Q378=""),AND($S378="",$T378&lt;&gt;""),AND($S378&lt;&gt;"",$T378=""),AND($V378="",$W378&lt;&gt;""),AND($V378&lt;&gt;"",$W378=""))),AND($C378&lt;&gt;"",$E378&lt;&gt;"",LEFT(TRIM($C378),1)&lt;&gt;LEFT(TRIM($E378),1)),IF(OR($E378="",$F378=""),FALSE(),IFERROR(COUNTIF(INDIRECT("UNITS_"&amp;SUBSTITUTE(LEFT($E378,FIND(" ",$E378&amp;" ")-1),".","_")),$F378)=0,TRUE())),AND($B378&lt;&gt;"",OR(ISNUMBER(SEARCH("outro",LOWER($B378))),ISNUMBER(SEARCH("divers",LOWER($B378))),ISNUMBER(SEARCH("etc",LOWER($B378))))),OR(AND(ISNUMBER(SEARCH("comunic",LOWER($B378))),LEFT($E378,3)&lt;&gt;"4.4"),AND(ISNUMBER(SEARCH("monitor",LOWER($B378))),NOT(OR(LEFT($E378,3)="1.5",LEFT($E378,3)="2.5")))),AND($B378&lt;&gt;"",OR(LEFT($C378,1)="1",LEFT($C378,1)="2"),$D378=""),AND($D378&lt;&gt;"",NOT(OR(LEFT($C378,1)="1",LEFT($C378,1)="2"))),AND($D378&lt;&gt;"",COUNTIF(' PROJETO'!$B$14:$B$16,$D378)=0),IF($D378="",FALSE(),IF(COUNTIF(' PROJETO'!$B$14:$B$16,$D378)=0,FALSE(),IFERROR(INDEX(' PROJETO'!$C$14:$C$16,MATCH($D378,' PROJETO'!$B$14:$B$16,0))&lt;&gt;"Sim",FALSE()))))</f>
        <v>0</v>
      </c>
      <c r="AG378" s="21" t="b">
        <f>AND($AC378,$Y378&gt;'CONFG.  LISTAS'!$F$4,$Z378="",$AA378="")</f>
        <v>0</v>
      </c>
      <c r="AH378" s="21" t="str">
        <f t="shared" si="77"/>
        <v/>
      </c>
      <c r="AI378" s="43" t="str">
        <f ca="1">IF(NOT($AC378),"",IF(OR($B378="",$C378="",$E378="",$F378=""),"Preencha descrição, categoria, tipo e unidade.",IF(AND($B378&lt;&gt;"",OR(LEFT($C378,1)="1",LEFT($C378,1)="2"),$D378=""),"Informe a prática de restauração para itens diretos.",IF(AND($D378&lt;&gt;"",NOT(OR(LEFT($C378,1)="1",LEFT($C378,1)="2"))),"Custos indiretos não devem pertencer a uma prática específica.",IF(AND($D378&lt;&gt;"",COUNTIF(' PROJETO'!$B$14:$B$16,$D378)=0),"Prática de restauração inválida ou não cadastrada.",IF(IF($D378="",FALSE(),IF(COUNTIF(' PROJETO'!$B$14:$B$16,$D378)=0,FALSE(),IFERROR(INDEX(' PROJETO'!$C$14:$C$16,MATCH($D378,' PROJETO'!$B$14:$B$16,0))&lt;&gt;"Sim",FALSE()))),"A prática informada no item não foi selecionada na aba Projeto.",IF(AND(MAX($I378,$L378,$O378,$R378,$U378,$X378)&gt;'CONFG.  LISTAS'!$F$4,NOT(OR($Z378&lt;&gt;"",$AA378&lt;&gt;""))),"Memorial de cálculo ou anexo obrigatório não informado para item acima do limite.",IF(OR(AND($G378&lt;&gt;"",$H378&lt;&gt;"",OR($G378&lt;=0,$H378&lt;=0)),AND($J378&lt;&gt;"",$K378&lt;&gt;"",OR($J378&lt;=0,$K378&lt;=0)),AND($M378&lt;&gt;"",$N378&lt;&gt;"",OR($M378&lt;=0,$N378&lt;=0)),AND($P378&lt;&gt;"",$Q378&lt;&gt;"",OR($P378&lt;=0,$Q378&lt;=0)),AND($S378&lt;&gt;"",$T378&lt;&gt;"",OR($S378&lt;=0,$T378&lt;=0)),AND($V378&lt;&gt;"",$W378&lt;&gt;"",OR($V378&lt;=0,$W378&lt;=0))),"Revise os valores informados: valor unitário e quantidade devem ser maiores que zero.",IF(OR(AND($G378="",$H378&lt;&gt;""),AND($G378&lt;&gt;"",$H378=""),AND($J378="",$K378&lt;&gt;""),AND($J378&lt;&gt;"",$K378=""),AND($M378="",$N378&lt;&gt;""),AND($M378&lt;&gt;"",$N378=""),AND($P378="",$Q378&lt;&gt;""),AND($P378&lt;&gt;"",$Q378=""),AND($S378="",$T378&lt;&gt;""),AND($S378&lt;&gt;"",$T378=""),AND($V378="",$W378&lt;&gt;""),AND($V378&lt;&gt;"",$W378="")),"Há ano preenchido parcialmente: "&amp;TRIM(IF(AND($G378="",$H378&lt;&gt;""),"Ano 1 (falta valor unitário); ","")&amp;IF(AND($G378&lt;&gt;"",$H378=""),"Ano 1 (falta quantidade); ","")&amp;IF(AND($J378="",$K378&lt;&gt;""),"Ano 2 (falta valor unitário); ","")&amp;IF(AND($J378&lt;&gt;"",$K378=""),"Ano 2 (falta quantidade); ","")&amp;IF(AND($M378="",$N378&lt;&gt;""),"Ano 3 (falta valor unitário); ","")&amp;IF(AND($M378&lt;&gt;"",$N378=""),"Ano 3 (falta quantidade); ","")&amp;IF(AND($P378="",$Q378&lt;&gt;""),"Ano 4 (falta valor unitário); ","")&amp;IF(AND($P378&lt;&gt;"",$Q378=""),"Ano 4 (falta quantidade); ","")&amp;IF(AND($S378="",$T378&lt;&gt;""),"Ano 5 (falta valor unitário); ","")&amp;IF(AND($S378&lt;&gt;"",$T378=""),"Ano 5 (falta quantidade); ","")&amp;IF(AND($V378="",$W378&lt;&gt;""),"Ano 6 (falta valor unitário); ","")&amp;IF(AND($V378&lt;&gt;"",$W378=""),"Ano 6 (falta quantidade); ","")), IF(NOT(OR(AND($G378&lt;&gt;"",$H378&lt;&gt;""),AND($J378&lt;&gt;"",$K378&lt;&gt;""),AND($M378&lt;&gt;"",$N378&lt;&gt;""),AND($P378&lt;&gt;"",$Q378&lt;&gt;""),AND($S378&lt;&gt;"",$T378&lt;&gt;""),AND($V378&lt;&gt;"",$W378&lt;&gt;""))),"Informe pelo menos um ano completo com valor unitário e quantidade.",IF(AND($C378&lt;&gt;"",$E378&lt;&gt;"",LEFT(TRIM($C378),1)&lt;&gt;LEFT(TRIM($E378),1)),"Categoria e tipo estão incompatíveis.",IF(IF(OR($E378="",$F378=""),FALSE(),IFERROR(COUNTIF(INDIRECT("UNITS_"&amp;SUBSTITUTE(LEFT($E378,FIND(" ",$E378&amp;" ")-1),".","_")),$F378)=0,TRUE())),"Unidade incompatível com o tipo selecionado.",IF(OR(AND(ISNUMBER(SEARCH("comunic",LOWER($B378))),LEFT($E378,3)&lt;&gt;"4.4"),AND(ISNUMBER(SEARCH("monitor",LOWER($B378))),NOT(OR(LEFT($E378,3)="1.5",LEFT($E378,3)="2.5")))),"Revise a classificação do item conforme as regras de preenchimento.",IF(AND($B378&lt;&gt;"",OR(ISNUMBER(SEARCH("outro",LOWER($B378))),ISNUMBER(SEARCH("divers",LOWER($B378))),ISNUMBER(SEARCH("kit",LOWER($B378))),ISNUMBER(SEARCH("ferrament",LOWER($B378))),ISNUMBER(SEARCH("epi",LOWER($B378)))),NOT(OR($Z378&lt;&gt;"",$AA378&lt;&gt;""))),"Descrição muito genérica: detalhe melhor o item e registre o racional no memorial ou em anexo.",IF(AND($Y378=0,$B378&lt;&gt;"",OR($G378&lt;&gt;"",$H378&lt;&gt;"",$J378&lt;&gt;"",$K378&lt;&gt;"",$M378&lt;&gt;"",$N378&lt;&gt;"",$P378&lt;&gt;"",$Q378&lt;&gt;"",$S378&lt;&gt;"",$T378&lt;&gt;"",$V378&lt;&gt;"",$W378&lt;&gt;"")),"O item possui dados lançados, mas o total está zerado. Revise os valores informados.","")))))))))))))))</f>
        <v/>
      </c>
    </row>
    <row r="379" spans="1:35" ht="14.25" customHeight="1" x14ac:dyDescent="0.25">
      <c r="A379" s="57" t="str">
        <f t="shared" si="65"/>
        <v/>
      </c>
      <c r="B379" s="61"/>
      <c r="C379" s="61"/>
      <c r="D379" s="58"/>
      <c r="E379" s="61"/>
      <c r="F379" s="61"/>
      <c r="G379" s="272"/>
      <c r="H379" s="62"/>
      <c r="I379" s="273">
        <f t="shared" si="66"/>
        <v>0</v>
      </c>
      <c r="J379" s="272"/>
      <c r="K379" s="62"/>
      <c r="L379" s="270">
        <f t="shared" si="67"/>
        <v>0</v>
      </c>
      <c r="M379" s="272"/>
      <c r="N379" s="62"/>
      <c r="O379" s="270">
        <f t="shared" si="68"/>
        <v>0</v>
      </c>
      <c r="P379" s="272"/>
      <c r="Q379" s="62"/>
      <c r="R379" s="271">
        <f t="shared" si="69"/>
        <v>0</v>
      </c>
      <c r="S379" s="272"/>
      <c r="T379" s="62"/>
      <c r="U379" s="270">
        <f t="shared" si="70"/>
        <v>0</v>
      </c>
      <c r="V379" s="272"/>
      <c r="W379" s="62"/>
      <c r="X379" s="270">
        <f t="shared" si="71"/>
        <v>0</v>
      </c>
      <c r="Y379" s="270">
        <f t="shared" si="72"/>
        <v>0</v>
      </c>
      <c r="Z379" s="61"/>
      <c r="AA379" s="61"/>
      <c r="AB379" s="60" t="str">
        <f t="shared" si="73"/>
        <v/>
      </c>
      <c r="AC379" s="21" t="b">
        <f t="shared" si="74"/>
        <v>0</v>
      </c>
      <c r="AD379" s="21" t="b">
        <f t="shared" si="75"/>
        <v>0</v>
      </c>
      <c r="AE379" s="21" t="b">
        <f t="shared" si="76"/>
        <v>0</v>
      </c>
      <c r="AF379" s="21" t="b">
        <f ca="1">OR(AND($AC379,NOT($AD379)),AND($AC379,OR(AND($G379="",$H379&lt;&gt;""),AND($G379&lt;&gt;"",$H379=""),AND($J379="",$K379&lt;&gt;""),AND($J379&lt;&gt;"",$K379=""),AND($M379="",$N379&lt;&gt;""),AND($M379&lt;&gt;"",$N379=""),AND($P379="",$Q379&lt;&gt;""),AND($P379&lt;&gt;"",$Q379=""),AND($S379="",$T379&lt;&gt;""),AND($S379&lt;&gt;"",$T379=""),AND($V379="",$W379&lt;&gt;""),AND($V379&lt;&gt;"",$W379=""))),AND($C379&lt;&gt;"",$E379&lt;&gt;"",LEFT(TRIM($C379),1)&lt;&gt;LEFT(TRIM($E379),1)),IF(OR($E379="",$F379=""),FALSE(),IFERROR(COUNTIF(INDIRECT("UNITS_"&amp;SUBSTITUTE(LEFT($E379,FIND(" ",$E379&amp;" ")-1),".","_")),$F379)=0,TRUE())),AND($B379&lt;&gt;"",OR(ISNUMBER(SEARCH("outro",LOWER($B379))),ISNUMBER(SEARCH("divers",LOWER($B379))),ISNUMBER(SEARCH("etc",LOWER($B379))))),OR(AND(ISNUMBER(SEARCH("comunic",LOWER($B379))),LEFT($E379,3)&lt;&gt;"4.4"),AND(ISNUMBER(SEARCH("monitor",LOWER($B379))),NOT(OR(LEFT($E379,3)="1.5",LEFT($E379,3)="2.5")))),AND($B379&lt;&gt;"",OR(LEFT($C379,1)="1",LEFT($C379,1)="2"),$D379=""),AND($D379&lt;&gt;"",NOT(OR(LEFT($C379,1)="1",LEFT($C379,1)="2"))),AND($D379&lt;&gt;"",COUNTIF(' PROJETO'!$B$14:$B$16,$D379)=0),IF($D379="",FALSE(),IF(COUNTIF(' PROJETO'!$B$14:$B$16,$D379)=0,FALSE(),IFERROR(INDEX(' PROJETO'!$C$14:$C$16,MATCH($D379,' PROJETO'!$B$14:$B$16,0))&lt;&gt;"Sim",FALSE()))))</f>
        <v>0</v>
      </c>
      <c r="AG379" s="21" t="b">
        <f>AND($AC379,$Y379&gt;'CONFG.  LISTAS'!$F$4,$Z379="",$AA379="")</f>
        <v>0</v>
      </c>
      <c r="AH379" s="21" t="str">
        <f t="shared" si="77"/>
        <v/>
      </c>
      <c r="AI379" s="43" t="str">
        <f ca="1">IF(NOT($AC379),"",IF(OR($B379="",$C379="",$E379="",$F379=""),"Preencha descrição, categoria, tipo e unidade.",IF(AND($B379&lt;&gt;"",OR(LEFT($C379,1)="1",LEFT($C379,1)="2"),$D379=""),"Informe a prática de restauração para itens diretos.",IF(AND($D379&lt;&gt;"",NOT(OR(LEFT($C379,1)="1",LEFT($C379,1)="2"))),"Custos indiretos não devem pertencer a uma prática específica.",IF(AND($D379&lt;&gt;"",COUNTIF(' PROJETO'!$B$14:$B$16,$D379)=0),"Prática de restauração inválida ou não cadastrada.",IF(IF($D379="",FALSE(),IF(COUNTIF(' PROJETO'!$B$14:$B$16,$D379)=0,FALSE(),IFERROR(INDEX(' PROJETO'!$C$14:$C$16,MATCH($D379,' PROJETO'!$B$14:$B$16,0))&lt;&gt;"Sim",FALSE()))),"A prática informada no item não foi selecionada na aba Projeto.",IF(AND(MAX($I379,$L379,$O379,$R379,$U379,$X379)&gt;'CONFG.  LISTAS'!$F$4,NOT(OR($Z379&lt;&gt;"",$AA379&lt;&gt;""))),"Memorial de cálculo ou anexo obrigatório não informado para item acima do limite.",IF(OR(AND($G379&lt;&gt;"",$H379&lt;&gt;"",OR($G379&lt;=0,$H379&lt;=0)),AND($J379&lt;&gt;"",$K379&lt;&gt;"",OR($J379&lt;=0,$K379&lt;=0)),AND($M379&lt;&gt;"",$N379&lt;&gt;"",OR($M379&lt;=0,$N379&lt;=0)),AND($P379&lt;&gt;"",$Q379&lt;&gt;"",OR($P379&lt;=0,$Q379&lt;=0)),AND($S379&lt;&gt;"",$T379&lt;&gt;"",OR($S379&lt;=0,$T379&lt;=0)),AND($V379&lt;&gt;"",$W379&lt;&gt;"",OR($V379&lt;=0,$W379&lt;=0))),"Revise os valores informados: valor unitário e quantidade devem ser maiores que zero.",IF(OR(AND($G379="",$H379&lt;&gt;""),AND($G379&lt;&gt;"",$H379=""),AND($J379="",$K379&lt;&gt;""),AND($J379&lt;&gt;"",$K379=""),AND($M379="",$N379&lt;&gt;""),AND($M379&lt;&gt;"",$N379=""),AND($P379="",$Q379&lt;&gt;""),AND($P379&lt;&gt;"",$Q379=""),AND($S379="",$T379&lt;&gt;""),AND($S379&lt;&gt;"",$T379=""),AND($V379="",$W379&lt;&gt;""),AND($V379&lt;&gt;"",$W379="")),"Há ano preenchido parcialmente: "&amp;TRIM(IF(AND($G379="",$H379&lt;&gt;""),"Ano 1 (falta valor unitário); ","")&amp;IF(AND($G379&lt;&gt;"",$H379=""),"Ano 1 (falta quantidade); ","")&amp;IF(AND($J379="",$K379&lt;&gt;""),"Ano 2 (falta valor unitário); ","")&amp;IF(AND($J379&lt;&gt;"",$K379=""),"Ano 2 (falta quantidade); ","")&amp;IF(AND($M379="",$N379&lt;&gt;""),"Ano 3 (falta valor unitário); ","")&amp;IF(AND($M379&lt;&gt;"",$N379=""),"Ano 3 (falta quantidade); ","")&amp;IF(AND($P379="",$Q379&lt;&gt;""),"Ano 4 (falta valor unitário); ","")&amp;IF(AND($P379&lt;&gt;"",$Q379=""),"Ano 4 (falta quantidade); ","")&amp;IF(AND($S379="",$T379&lt;&gt;""),"Ano 5 (falta valor unitário); ","")&amp;IF(AND($S379&lt;&gt;"",$T379=""),"Ano 5 (falta quantidade); ","")&amp;IF(AND($V379="",$W379&lt;&gt;""),"Ano 6 (falta valor unitário); ","")&amp;IF(AND($V379&lt;&gt;"",$W379=""),"Ano 6 (falta quantidade); ","")), IF(NOT(OR(AND($G379&lt;&gt;"",$H379&lt;&gt;""),AND($J379&lt;&gt;"",$K379&lt;&gt;""),AND($M379&lt;&gt;"",$N379&lt;&gt;""),AND($P379&lt;&gt;"",$Q379&lt;&gt;""),AND($S379&lt;&gt;"",$T379&lt;&gt;""),AND($V379&lt;&gt;"",$W379&lt;&gt;""))),"Informe pelo menos um ano completo com valor unitário e quantidade.",IF(AND($C379&lt;&gt;"",$E379&lt;&gt;"",LEFT(TRIM($C379),1)&lt;&gt;LEFT(TRIM($E379),1)),"Categoria e tipo estão incompatíveis.",IF(IF(OR($E379="",$F379=""),FALSE(),IFERROR(COUNTIF(INDIRECT("UNITS_"&amp;SUBSTITUTE(LEFT($E379,FIND(" ",$E379&amp;" ")-1),".","_")),$F379)=0,TRUE())),"Unidade incompatível com o tipo selecionado.",IF(OR(AND(ISNUMBER(SEARCH("comunic",LOWER($B379))),LEFT($E379,3)&lt;&gt;"4.4"),AND(ISNUMBER(SEARCH("monitor",LOWER($B379))),NOT(OR(LEFT($E379,3)="1.5",LEFT($E379,3)="2.5")))),"Revise a classificação do item conforme as regras de preenchimento.",IF(AND($B379&lt;&gt;"",OR(ISNUMBER(SEARCH("outro",LOWER($B379))),ISNUMBER(SEARCH("divers",LOWER($B379))),ISNUMBER(SEARCH("kit",LOWER($B379))),ISNUMBER(SEARCH("ferrament",LOWER($B379))),ISNUMBER(SEARCH("epi",LOWER($B379)))),NOT(OR($Z379&lt;&gt;"",$AA379&lt;&gt;""))),"Descrição muito genérica: detalhe melhor o item e registre o racional no memorial ou em anexo.",IF(AND($Y379=0,$B379&lt;&gt;"",OR($G379&lt;&gt;"",$H379&lt;&gt;"",$J379&lt;&gt;"",$K379&lt;&gt;"",$M379&lt;&gt;"",$N379&lt;&gt;"",$P379&lt;&gt;"",$Q379&lt;&gt;"",$S379&lt;&gt;"",$T379&lt;&gt;"",$V379&lt;&gt;"",$W379&lt;&gt;"")),"O item possui dados lançados, mas o total está zerado. Revise os valores informados.","")))))))))))))))</f>
        <v/>
      </c>
    </row>
    <row r="380" spans="1:35" ht="14.25" customHeight="1" x14ac:dyDescent="0.25">
      <c r="A380" s="57" t="str">
        <f t="shared" si="65"/>
        <v/>
      </c>
      <c r="B380" s="58"/>
      <c r="C380" s="58"/>
      <c r="D380" s="58"/>
      <c r="E380" s="58"/>
      <c r="F380" s="58"/>
      <c r="G380" s="269"/>
      <c r="H380" s="59"/>
      <c r="I380" s="273">
        <f t="shared" si="66"/>
        <v>0</v>
      </c>
      <c r="J380" s="269"/>
      <c r="K380" s="59"/>
      <c r="L380" s="270">
        <f t="shared" si="67"/>
        <v>0</v>
      </c>
      <c r="M380" s="269"/>
      <c r="N380" s="59"/>
      <c r="O380" s="270">
        <f t="shared" si="68"/>
        <v>0</v>
      </c>
      <c r="P380" s="269"/>
      <c r="Q380" s="59"/>
      <c r="R380" s="271">
        <f t="shared" si="69"/>
        <v>0</v>
      </c>
      <c r="S380" s="269"/>
      <c r="T380" s="59"/>
      <c r="U380" s="270">
        <f t="shared" si="70"/>
        <v>0</v>
      </c>
      <c r="V380" s="269"/>
      <c r="W380" s="59"/>
      <c r="X380" s="270">
        <f t="shared" si="71"/>
        <v>0</v>
      </c>
      <c r="Y380" s="270">
        <f t="shared" si="72"/>
        <v>0</v>
      </c>
      <c r="Z380" s="58"/>
      <c r="AA380" s="58"/>
      <c r="AB380" s="60" t="str">
        <f t="shared" si="73"/>
        <v/>
      </c>
      <c r="AC380" s="21" t="b">
        <f t="shared" si="74"/>
        <v>0</v>
      </c>
      <c r="AD380" s="21" t="b">
        <f t="shared" si="75"/>
        <v>0</v>
      </c>
      <c r="AE380" s="21" t="b">
        <f t="shared" si="76"/>
        <v>0</v>
      </c>
      <c r="AF380" s="21" t="b">
        <f ca="1">OR(AND($AC380,NOT($AD380)),AND($AC380,OR(AND($G380="",$H380&lt;&gt;""),AND($G380&lt;&gt;"",$H380=""),AND($J380="",$K380&lt;&gt;""),AND($J380&lt;&gt;"",$K380=""),AND($M380="",$N380&lt;&gt;""),AND($M380&lt;&gt;"",$N380=""),AND($P380="",$Q380&lt;&gt;""),AND($P380&lt;&gt;"",$Q380=""),AND($S380="",$T380&lt;&gt;""),AND($S380&lt;&gt;"",$T380=""),AND($V380="",$W380&lt;&gt;""),AND($V380&lt;&gt;"",$W380=""))),AND($C380&lt;&gt;"",$E380&lt;&gt;"",LEFT(TRIM($C380),1)&lt;&gt;LEFT(TRIM($E380),1)),IF(OR($E380="",$F380=""),FALSE(),IFERROR(COUNTIF(INDIRECT("UNITS_"&amp;SUBSTITUTE(LEFT($E380,FIND(" ",$E380&amp;" ")-1),".","_")),$F380)=0,TRUE())),AND($B380&lt;&gt;"",OR(ISNUMBER(SEARCH("outro",LOWER($B380))),ISNUMBER(SEARCH("divers",LOWER($B380))),ISNUMBER(SEARCH("etc",LOWER($B380))))),OR(AND(ISNUMBER(SEARCH("comunic",LOWER($B380))),LEFT($E380,3)&lt;&gt;"4.4"),AND(ISNUMBER(SEARCH("monitor",LOWER($B380))),NOT(OR(LEFT($E380,3)="1.5",LEFT($E380,3)="2.5")))),AND($B380&lt;&gt;"",OR(LEFT($C380,1)="1",LEFT($C380,1)="2"),$D380=""),AND($D380&lt;&gt;"",NOT(OR(LEFT($C380,1)="1",LEFT($C380,1)="2"))),AND($D380&lt;&gt;"",COUNTIF(' PROJETO'!$B$14:$B$16,$D380)=0),IF($D380="",FALSE(),IF(COUNTIF(' PROJETO'!$B$14:$B$16,$D380)=0,FALSE(),IFERROR(INDEX(' PROJETO'!$C$14:$C$16,MATCH($D380,' PROJETO'!$B$14:$B$16,0))&lt;&gt;"Sim",FALSE()))))</f>
        <v>0</v>
      </c>
      <c r="AG380" s="21" t="b">
        <f>AND($AC380,$Y380&gt;'CONFG.  LISTAS'!$F$4,$Z380="",$AA380="")</f>
        <v>0</v>
      </c>
      <c r="AH380" s="21" t="str">
        <f t="shared" si="77"/>
        <v/>
      </c>
      <c r="AI380" s="43" t="str">
        <f ca="1">IF(NOT($AC380),"",IF(OR($B380="",$C380="",$E380="",$F380=""),"Preencha descrição, categoria, tipo e unidade.",IF(AND($B380&lt;&gt;"",OR(LEFT($C380,1)="1",LEFT($C380,1)="2"),$D380=""),"Informe a prática de restauração para itens diretos.",IF(AND($D380&lt;&gt;"",NOT(OR(LEFT($C380,1)="1",LEFT($C380,1)="2"))),"Custos indiretos não devem pertencer a uma prática específica.",IF(AND($D380&lt;&gt;"",COUNTIF(' PROJETO'!$B$14:$B$16,$D380)=0),"Prática de restauração inválida ou não cadastrada.",IF(IF($D380="",FALSE(),IF(COUNTIF(' PROJETO'!$B$14:$B$16,$D380)=0,FALSE(),IFERROR(INDEX(' PROJETO'!$C$14:$C$16,MATCH($D380,' PROJETO'!$B$14:$B$16,0))&lt;&gt;"Sim",FALSE()))),"A prática informada no item não foi selecionada na aba Projeto.",IF(AND(MAX($I380,$L380,$O380,$R380,$U380,$X380)&gt;'CONFG.  LISTAS'!$F$4,NOT(OR($Z380&lt;&gt;"",$AA380&lt;&gt;""))),"Memorial de cálculo ou anexo obrigatório não informado para item acima do limite.",IF(OR(AND($G380&lt;&gt;"",$H380&lt;&gt;"",OR($G380&lt;=0,$H380&lt;=0)),AND($J380&lt;&gt;"",$K380&lt;&gt;"",OR($J380&lt;=0,$K380&lt;=0)),AND($M380&lt;&gt;"",$N380&lt;&gt;"",OR($M380&lt;=0,$N380&lt;=0)),AND($P380&lt;&gt;"",$Q380&lt;&gt;"",OR($P380&lt;=0,$Q380&lt;=0)),AND($S380&lt;&gt;"",$T380&lt;&gt;"",OR($S380&lt;=0,$T380&lt;=0)),AND($V380&lt;&gt;"",$W380&lt;&gt;"",OR($V380&lt;=0,$W380&lt;=0))),"Revise os valores informados: valor unitário e quantidade devem ser maiores que zero.",IF(OR(AND($G380="",$H380&lt;&gt;""),AND($G380&lt;&gt;"",$H380=""),AND($J380="",$K380&lt;&gt;""),AND($J380&lt;&gt;"",$K380=""),AND($M380="",$N380&lt;&gt;""),AND($M380&lt;&gt;"",$N380=""),AND($P380="",$Q380&lt;&gt;""),AND($P380&lt;&gt;"",$Q380=""),AND($S380="",$T380&lt;&gt;""),AND($S380&lt;&gt;"",$T380=""),AND($V380="",$W380&lt;&gt;""),AND($V380&lt;&gt;"",$W380="")),"Há ano preenchido parcialmente: "&amp;TRIM(IF(AND($G380="",$H380&lt;&gt;""),"Ano 1 (falta valor unitário); ","")&amp;IF(AND($G380&lt;&gt;"",$H380=""),"Ano 1 (falta quantidade); ","")&amp;IF(AND($J380="",$K380&lt;&gt;""),"Ano 2 (falta valor unitário); ","")&amp;IF(AND($J380&lt;&gt;"",$K380=""),"Ano 2 (falta quantidade); ","")&amp;IF(AND($M380="",$N380&lt;&gt;""),"Ano 3 (falta valor unitário); ","")&amp;IF(AND($M380&lt;&gt;"",$N380=""),"Ano 3 (falta quantidade); ","")&amp;IF(AND($P380="",$Q380&lt;&gt;""),"Ano 4 (falta valor unitário); ","")&amp;IF(AND($P380&lt;&gt;"",$Q380=""),"Ano 4 (falta quantidade); ","")&amp;IF(AND($S380="",$T380&lt;&gt;""),"Ano 5 (falta valor unitário); ","")&amp;IF(AND($S380&lt;&gt;"",$T380=""),"Ano 5 (falta quantidade); ","")&amp;IF(AND($V380="",$W380&lt;&gt;""),"Ano 6 (falta valor unitário); ","")&amp;IF(AND($V380&lt;&gt;"",$W380=""),"Ano 6 (falta quantidade); ","")), IF(NOT(OR(AND($G380&lt;&gt;"",$H380&lt;&gt;""),AND($J380&lt;&gt;"",$K380&lt;&gt;""),AND($M380&lt;&gt;"",$N380&lt;&gt;""),AND($P380&lt;&gt;"",$Q380&lt;&gt;""),AND($S380&lt;&gt;"",$T380&lt;&gt;""),AND($V380&lt;&gt;"",$W380&lt;&gt;""))),"Informe pelo menos um ano completo com valor unitário e quantidade.",IF(AND($C380&lt;&gt;"",$E380&lt;&gt;"",LEFT(TRIM($C380),1)&lt;&gt;LEFT(TRIM($E380),1)),"Categoria e tipo estão incompatíveis.",IF(IF(OR($E380="",$F380=""),FALSE(),IFERROR(COUNTIF(INDIRECT("UNITS_"&amp;SUBSTITUTE(LEFT($E380,FIND(" ",$E380&amp;" ")-1),".","_")),$F380)=0,TRUE())),"Unidade incompatível com o tipo selecionado.",IF(OR(AND(ISNUMBER(SEARCH("comunic",LOWER($B380))),LEFT($E380,3)&lt;&gt;"4.4"),AND(ISNUMBER(SEARCH("monitor",LOWER($B380))),NOT(OR(LEFT($E380,3)="1.5",LEFT($E380,3)="2.5")))),"Revise a classificação do item conforme as regras de preenchimento.",IF(AND($B380&lt;&gt;"",OR(ISNUMBER(SEARCH("outro",LOWER($B380))),ISNUMBER(SEARCH("divers",LOWER($B380))),ISNUMBER(SEARCH("kit",LOWER($B380))),ISNUMBER(SEARCH("ferrament",LOWER($B380))),ISNUMBER(SEARCH("epi",LOWER($B380)))),NOT(OR($Z380&lt;&gt;"",$AA380&lt;&gt;""))),"Descrição muito genérica: detalhe melhor o item e registre o racional no memorial ou em anexo.",IF(AND($Y380=0,$B380&lt;&gt;"",OR($G380&lt;&gt;"",$H380&lt;&gt;"",$J380&lt;&gt;"",$K380&lt;&gt;"",$M380&lt;&gt;"",$N380&lt;&gt;"",$P380&lt;&gt;"",$Q380&lt;&gt;"",$S380&lt;&gt;"",$T380&lt;&gt;"",$V380&lt;&gt;"",$W380&lt;&gt;"")),"O item possui dados lançados, mas o total está zerado. Revise os valores informados.","")))))))))))))))</f>
        <v/>
      </c>
    </row>
    <row r="381" spans="1:35" ht="14.25" customHeight="1" x14ac:dyDescent="0.25">
      <c r="A381" s="57" t="str">
        <f t="shared" si="65"/>
        <v/>
      </c>
      <c r="B381" s="61"/>
      <c r="C381" s="61"/>
      <c r="D381" s="58"/>
      <c r="E381" s="61"/>
      <c r="F381" s="61"/>
      <c r="G381" s="272"/>
      <c r="H381" s="62"/>
      <c r="I381" s="273">
        <f t="shared" si="66"/>
        <v>0</v>
      </c>
      <c r="J381" s="272"/>
      <c r="K381" s="62"/>
      <c r="L381" s="270">
        <f t="shared" si="67"/>
        <v>0</v>
      </c>
      <c r="M381" s="272"/>
      <c r="N381" s="62"/>
      <c r="O381" s="270">
        <f t="shared" si="68"/>
        <v>0</v>
      </c>
      <c r="P381" s="272"/>
      <c r="Q381" s="62"/>
      <c r="R381" s="271">
        <f t="shared" si="69"/>
        <v>0</v>
      </c>
      <c r="S381" s="272"/>
      <c r="T381" s="62"/>
      <c r="U381" s="270">
        <f t="shared" si="70"/>
        <v>0</v>
      </c>
      <c r="V381" s="272"/>
      <c r="W381" s="62"/>
      <c r="X381" s="270">
        <f t="shared" si="71"/>
        <v>0</v>
      </c>
      <c r="Y381" s="270">
        <f t="shared" si="72"/>
        <v>0</v>
      </c>
      <c r="Z381" s="61"/>
      <c r="AA381" s="61"/>
      <c r="AB381" s="60" t="str">
        <f t="shared" si="73"/>
        <v/>
      </c>
      <c r="AC381" s="21" t="b">
        <f t="shared" si="74"/>
        <v>0</v>
      </c>
      <c r="AD381" s="21" t="b">
        <f t="shared" si="75"/>
        <v>0</v>
      </c>
      <c r="AE381" s="21" t="b">
        <f t="shared" si="76"/>
        <v>0</v>
      </c>
      <c r="AF381" s="21" t="b">
        <f ca="1">OR(AND($AC381,NOT($AD381)),AND($AC381,OR(AND($G381="",$H381&lt;&gt;""),AND($G381&lt;&gt;"",$H381=""),AND($J381="",$K381&lt;&gt;""),AND($J381&lt;&gt;"",$K381=""),AND($M381="",$N381&lt;&gt;""),AND($M381&lt;&gt;"",$N381=""),AND($P381="",$Q381&lt;&gt;""),AND($P381&lt;&gt;"",$Q381=""),AND($S381="",$T381&lt;&gt;""),AND($S381&lt;&gt;"",$T381=""),AND($V381="",$W381&lt;&gt;""),AND($V381&lt;&gt;"",$W381=""))),AND($C381&lt;&gt;"",$E381&lt;&gt;"",LEFT(TRIM($C381),1)&lt;&gt;LEFT(TRIM($E381),1)),IF(OR($E381="",$F381=""),FALSE(),IFERROR(COUNTIF(INDIRECT("UNITS_"&amp;SUBSTITUTE(LEFT($E381,FIND(" ",$E381&amp;" ")-1),".","_")),$F381)=0,TRUE())),AND($B381&lt;&gt;"",OR(ISNUMBER(SEARCH("outro",LOWER($B381))),ISNUMBER(SEARCH("divers",LOWER($B381))),ISNUMBER(SEARCH("etc",LOWER($B381))))),OR(AND(ISNUMBER(SEARCH("comunic",LOWER($B381))),LEFT($E381,3)&lt;&gt;"4.4"),AND(ISNUMBER(SEARCH("monitor",LOWER($B381))),NOT(OR(LEFT($E381,3)="1.5",LEFT($E381,3)="2.5")))),AND($B381&lt;&gt;"",OR(LEFT($C381,1)="1",LEFT($C381,1)="2"),$D381=""),AND($D381&lt;&gt;"",NOT(OR(LEFT($C381,1)="1",LEFT($C381,1)="2"))),AND($D381&lt;&gt;"",COUNTIF(' PROJETO'!$B$14:$B$16,$D381)=0),IF($D381="",FALSE(),IF(COUNTIF(' PROJETO'!$B$14:$B$16,$D381)=0,FALSE(),IFERROR(INDEX(' PROJETO'!$C$14:$C$16,MATCH($D381,' PROJETO'!$B$14:$B$16,0))&lt;&gt;"Sim",FALSE()))))</f>
        <v>0</v>
      </c>
      <c r="AG381" s="21" t="b">
        <f>AND($AC381,$Y381&gt;'CONFG.  LISTAS'!$F$4,$Z381="",$AA381="")</f>
        <v>0</v>
      </c>
      <c r="AH381" s="21" t="str">
        <f t="shared" si="77"/>
        <v/>
      </c>
      <c r="AI381" s="43" t="str">
        <f ca="1">IF(NOT($AC381),"",IF(OR($B381="",$C381="",$E381="",$F381=""),"Preencha descrição, categoria, tipo e unidade.",IF(AND($B381&lt;&gt;"",OR(LEFT($C381,1)="1",LEFT($C381,1)="2"),$D381=""),"Informe a prática de restauração para itens diretos.",IF(AND($D381&lt;&gt;"",NOT(OR(LEFT($C381,1)="1",LEFT($C381,1)="2"))),"Custos indiretos não devem pertencer a uma prática específica.",IF(AND($D381&lt;&gt;"",COUNTIF(' PROJETO'!$B$14:$B$16,$D381)=0),"Prática de restauração inválida ou não cadastrada.",IF(IF($D381="",FALSE(),IF(COUNTIF(' PROJETO'!$B$14:$B$16,$D381)=0,FALSE(),IFERROR(INDEX(' PROJETO'!$C$14:$C$16,MATCH($D381,' PROJETO'!$B$14:$B$16,0))&lt;&gt;"Sim",FALSE()))),"A prática informada no item não foi selecionada na aba Projeto.",IF(AND(MAX($I381,$L381,$O381,$R381,$U381,$X381)&gt;'CONFG.  LISTAS'!$F$4,NOT(OR($Z381&lt;&gt;"",$AA381&lt;&gt;""))),"Memorial de cálculo ou anexo obrigatório não informado para item acima do limite.",IF(OR(AND($G381&lt;&gt;"",$H381&lt;&gt;"",OR($G381&lt;=0,$H381&lt;=0)),AND($J381&lt;&gt;"",$K381&lt;&gt;"",OR($J381&lt;=0,$K381&lt;=0)),AND($M381&lt;&gt;"",$N381&lt;&gt;"",OR($M381&lt;=0,$N381&lt;=0)),AND($P381&lt;&gt;"",$Q381&lt;&gt;"",OR($P381&lt;=0,$Q381&lt;=0)),AND($S381&lt;&gt;"",$T381&lt;&gt;"",OR($S381&lt;=0,$T381&lt;=0)),AND($V381&lt;&gt;"",$W381&lt;&gt;"",OR($V381&lt;=0,$W381&lt;=0))),"Revise os valores informados: valor unitário e quantidade devem ser maiores que zero.",IF(OR(AND($G381="",$H381&lt;&gt;""),AND($G381&lt;&gt;"",$H381=""),AND($J381="",$K381&lt;&gt;""),AND($J381&lt;&gt;"",$K381=""),AND($M381="",$N381&lt;&gt;""),AND($M381&lt;&gt;"",$N381=""),AND($P381="",$Q381&lt;&gt;""),AND($P381&lt;&gt;"",$Q381=""),AND($S381="",$T381&lt;&gt;""),AND($S381&lt;&gt;"",$T381=""),AND($V381="",$W381&lt;&gt;""),AND($V381&lt;&gt;"",$W381="")),"Há ano preenchido parcialmente: "&amp;TRIM(IF(AND($G381="",$H381&lt;&gt;""),"Ano 1 (falta valor unitário); ","")&amp;IF(AND($G381&lt;&gt;"",$H381=""),"Ano 1 (falta quantidade); ","")&amp;IF(AND($J381="",$K381&lt;&gt;""),"Ano 2 (falta valor unitário); ","")&amp;IF(AND($J381&lt;&gt;"",$K381=""),"Ano 2 (falta quantidade); ","")&amp;IF(AND($M381="",$N381&lt;&gt;""),"Ano 3 (falta valor unitário); ","")&amp;IF(AND($M381&lt;&gt;"",$N381=""),"Ano 3 (falta quantidade); ","")&amp;IF(AND($P381="",$Q381&lt;&gt;""),"Ano 4 (falta valor unitário); ","")&amp;IF(AND($P381&lt;&gt;"",$Q381=""),"Ano 4 (falta quantidade); ","")&amp;IF(AND($S381="",$T381&lt;&gt;""),"Ano 5 (falta valor unitário); ","")&amp;IF(AND($S381&lt;&gt;"",$T381=""),"Ano 5 (falta quantidade); ","")&amp;IF(AND($V381="",$W381&lt;&gt;""),"Ano 6 (falta valor unitário); ","")&amp;IF(AND($V381&lt;&gt;"",$W381=""),"Ano 6 (falta quantidade); ","")), IF(NOT(OR(AND($G381&lt;&gt;"",$H381&lt;&gt;""),AND($J381&lt;&gt;"",$K381&lt;&gt;""),AND($M381&lt;&gt;"",$N381&lt;&gt;""),AND($P381&lt;&gt;"",$Q381&lt;&gt;""),AND($S381&lt;&gt;"",$T381&lt;&gt;""),AND($V381&lt;&gt;"",$W381&lt;&gt;""))),"Informe pelo menos um ano completo com valor unitário e quantidade.",IF(AND($C381&lt;&gt;"",$E381&lt;&gt;"",LEFT(TRIM($C381),1)&lt;&gt;LEFT(TRIM($E381),1)),"Categoria e tipo estão incompatíveis.",IF(IF(OR($E381="",$F381=""),FALSE(),IFERROR(COUNTIF(INDIRECT("UNITS_"&amp;SUBSTITUTE(LEFT($E381,FIND(" ",$E381&amp;" ")-1),".","_")),$F381)=0,TRUE())),"Unidade incompatível com o tipo selecionado.",IF(OR(AND(ISNUMBER(SEARCH("comunic",LOWER($B381))),LEFT($E381,3)&lt;&gt;"4.4"),AND(ISNUMBER(SEARCH("monitor",LOWER($B381))),NOT(OR(LEFT($E381,3)="1.5",LEFT($E381,3)="2.5")))),"Revise a classificação do item conforme as regras de preenchimento.",IF(AND($B381&lt;&gt;"",OR(ISNUMBER(SEARCH("outro",LOWER($B381))),ISNUMBER(SEARCH("divers",LOWER($B381))),ISNUMBER(SEARCH("kit",LOWER($B381))),ISNUMBER(SEARCH("ferrament",LOWER($B381))),ISNUMBER(SEARCH("epi",LOWER($B381)))),NOT(OR($Z381&lt;&gt;"",$AA381&lt;&gt;""))),"Descrição muito genérica: detalhe melhor o item e registre o racional no memorial ou em anexo.",IF(AND($Y381=0,$B381&lt;&gt;"",OR($G381&lt;&gt;"",$H381&lt;&gt;"",$J381&lt;&gt;"",$K381&lt;&gt;"",$M381&lt;&gt;"",$N381&lt;&gt;"",$P381&lt;&gt;"",$Q381&lt;&gt;"",$S381&lt;&gt;"",$T381&lt;&gt;"",$V381&lt;&gt;"",$W381&lt;&gt;"")),"O item possui dados lançados, mas o total está zerado. Revise os valores informados.","")))))))))))))))</f>
        <v/>
      </c>
    </row>
    <row r="382" spans="1:35" ht="14.25" customHeight="1" x14ac:dyDescent="0.25">
      <c r="A382" s="57" t="str">
        <f t="shared" si="65"/>
        <v/>
      </c>
      <c r="B382" s="58"/>
      <c r="C382" s="58"/>
      <c r="D382" s="58"/>
      <c r="E382" s="58"/>
      <c r="F382" s="58"/>
      <c r="G382" s="269"/>
      <c r="H382" s="59"/>
      <c r="I382" s="273">
        <f t="shared" si="66"/>
        <v>0</v>
      </c>
      <c r="J382" s="269"/>
      <c r="K382" s="59"/>
      <c r="L382" s="270">
        <f t="shared" si="67"/>
        <v>0</v>
      </c>
      <c r="M382" s="269"/>
      <c r="N382" s="59"/>
      <c r="O382" s="270">
        <f t="shared" si="68"/>
        <v>0</v>
      </c>
      <c r="P382" s="269"/>
      <c r="Q382" s="59"/>
      <c r="R382" s="271">
        <f t="shared" si="69"/>
        <v>0</v>
      </c>
      <c r="S382" s="269"/>
      <c r="T382" s="59"/>
      <c r="U382" s="270">
        <f t="shared" si="70"/>
        <v>0</v>
      </c>
      <c r="V382" s="269"/>
      <c r="W382" s="59"/>
      <c r="X382" s="270">
        <f t="shared" si="71"/>
        <v>0</v>
      </c>
      <c r="Y382" s="270">
        <f t="shared" si="72"/>
        <v>0</v>
      </c>
      <c r="Z382" s="58"/>
      <c r="AA382" s="58"/>
      <c r="AB382" s="60" t="str">
        <f t="shared" si="73"/>
        <v/>
      </c>
      <c r="AC382" s="21" t="b">
        <f t="shared" si="74"/>
        <v>0</v>
      </c>
      <c r="AD382" s="21" t="b">
        <f t="shared" si="75"/>
        <v>0</v>
      </c>
      <c r="AE382" s="21" t="b">
        <f t="shared" si="76"/>
        <v>0</v>
      </c>
      <c r="AF382" s="21" t="b">
        <f ca="1">OR(AND($AC382,NOT($AD382)),AND($AC382,OR(AND($G382="",$H382&lt;&gt;""),AND($G382&lt;&gt;"",$H382=""),AND($J382="",$K382&lt;&gt;""),AND($J382&lt;&gt;"",$K382=""),AND($M382="",$N382&lt;&gt;""),AND($M382&lt;&gt;"",$N382=""),AND($P382="",$Q382&lt;&gt;""),AND($P382&lt;&gt;"",$Q382=""),AND($S382="",$T382&lt;&gt;""),AND($S382&lt;&gt;"",$T382=""),AND($V382="",$W382&lt;&gt;""),AND($V382&lt;&gt;"",$W382=""))),AND($C382&lt;&gt;"",$E382&lt;&gt;"",LEFT(TRIM($C382),1)&lt;&gt;LEFT(TRIM($E382),1)),IF(OR($E382="",$F382=""),FALSE(),IFERROR(COUNTIF(INDIRECT("UNITS_"&amp;SUBSTITUTE(LEFT($E382,FIND(" ",$E382&amp;" ")-1),".","_")),$F382)=0,TRUE())),AND($B382&lt;&gt;"",OR(ISNUMBER(SEARCH("outro",LOWER($B382))),ISNUMBER(SEARCH("divers",LOWER($B382))),ISNUMBER(SEARCH("etc",LOWER($B382))))),OR(AND(ISNUMBER(SEARCH("comunic",LOWER($B382))),LEFT($E382,3)&lt;&gt;"4.4"),AND(ISNUMBER(SEARCH("monitor",LOWER($B382))),NOT(OR(LEFT($E382,3)="1.5",LEFT($E382,3)="2.5")))),AND($B382&lt;&gt;"",OR(LEFT($C382,1)="1",LEFT($C382,1)="2"),$D382=""),AND($D382&lt;&gt;"",NOT(OR(LEFT($C382,1)="1",LEFT($C382,1)="2"))),AND($D382&lt;&gt;"",COUNTIF(' PROJETO'!$B$14:$B$16,$D382)=0),IF($D382="",FALSE(),IF(COUNTIF(' PROJETO'!$B$14:$B$16,$D382)=0,FALSE(),IFERROR(INDEX(' PROJETO'!$C$14:$C$16,MATCH($D382,' PROJETO'!$B$14:$B$16,0))&lt;&gt;"Sim",FALSE()))))</f>
        <v>0</v>
      </c>
      <c r="AG382" s="21" t="b">
        <f>AND($AC382,$Y382&gt;'CONFG.  LISTAS'!$F$4,$Z382="",$AA382="")</f>
        <v>0</v>
      </c>
      <c r="AH382" s="21" t="str">
        <f t="shared" si="77"/>
        <v/>
      </c>
      <c r="AI382" s="43" t="str">
        <f ca="1">IF(NOT($AC382),"",IF(OR($B382="",$C382="",$E382="",$F382=""),"Preencha descrição, categoria, tipo e unidade.",IF(AND($B382&lt;&gt;"",OR(LEFT($C382,1)="1",LEFT($C382,1)="2"),$D382=""),"Informe a prática de restauração para itens diretos.",IF(AND($D382&lt;&gt;"",NOT(OR(LEFT($C382,1)="1",LEFT($C382,1)="2"))),"Custos indiretos não devem pertencer a uma prática específica.",IF(AND($D382&lt;&gt;"",COUNTIF(' PROJETO'!$B$14:$B$16,$D382)=0),"Prática de restauração inválida ou não cadastrada.",IF(IF($D382="",FALSE(),IF(COUNTIF(' PROJETO'!$B$14:$B$16,$D382)=0,FALSE(),IFERROR(INDEX(' PROJETO'!$C$14:$C$16,MATCH($D382,' PROJETO'!$B$14:$B$16,0))&lt;&gt;"Sim",FALSE()))),"A prática informada no item não foi selecionada na aba Projeto.",IF(AND(MAX($I382,$L382,$O382,$R382,$U382,$X382)&gt;'CONFG.  LISTAS'!$F$4,NOT(OR($Z382&lt;&gt;"",$AA382&lt;&gt;""))),"Memorial de cálculo ou anexo obrigatório não informado para item acima do limite.",IF(OR(AND($G382&lt;&gt;"",$H382&lt;&gt;"",OR($G382&lt;=0,$H382&lt;=0)),AND($J382&lt;&gt;"",$K382&lt;&gt;"",OR($J382&lt;=0,$K382&lt;=0)),AND($M382&lt;&gt;"",$N382&lt;&gt;"",OR($M382&lt;=0,$N382&lt;=0)),AND($P382&lt;&gt;"",$Q382&lt;&gt;"",OR($P382&lt;=0,$Q382&lt;=0)),AND($S382&lt;&gt;"",$T382&lt;&gt;"",OR($S382&lt;=0,$T382&lt;=0)),AND($V382&lt;&gt;"",$W382&lt;&gt;"",OR($V382&lt;=0,$W382&lt;=0))),"Revise os valores informados: valor unitário e quantidade devem ser maiores que zero.",IF(OR(AND($G382="",$H382&lt;&gt;""),AND($G382&lt;&gt;"",$H382=""),AND($J382="",$K382&lt;&gt;""),AND($J382&lt;&gt;"",$K382=""),AND($M382="",$N382&lt;&gt;""),AND($M382&lt;&gt;"",$N382=""),AND($P382="",$Q382&lt;&gt;""),AND($P382&lt;&gt;"",$Q382=""),AND($S382="",$T382&lt;&gt;""),AND($S382&lt;&gt;"",$T382=""),AND($V382="",$W382&lt;&gt;""),AND($V382&lt;&gt;"",$W382="")),"Há ano preenchido parcialmente: "&amp;TRIM(IF(AND($G382="",$H382&lt;&gt;""),"Ano 1 (falta valor unitário); ","")&amp;IF(AND($G382&lt;&gt;"",$H382=""),"Ano 1 (falta quantidade); ","")&amp;IF(AND($J382="",$K382&lt;&gt;""),"Ano 2 (falta valor unitário); ","")&amp;IF(AND($J382&lt;&gt;"",$K382=""),"Ano 2 (falta quantidade); ","")&amp;IF(AND($M382="",$N382&lt;&gt;""),"Ano 3 (falta valor unitário); ","")&amp;IF(AND($M382&lt;&gt;"",$N382=""),"Ano 3 (falta quantidade); ","")&amp;IF(AND($P382="",$Q382&lt;&gt;""),"Ano 4 (falta valor unitário); ","")&amp;IF(AND($P382&lt;&gt;"",$Q382=""),"Ano 4 (falta quantidade); ","")&amp;IF(AND($S382="",$T382&lt;&gt;""),"Ano 5 (falta valor unitário); ","")&amp;IF(AND($S382&lt;&gt;"",$T382=""),"Ano 5 (falta quantidade); ","")&amp;IF(AND($V382="",$W382&lt;&gt;""),"Ano 6 (falta valor unitário); ","")&amp;IF(AND($V382&lt;&gt;"",$W382=""),"Ano 6 (falta quantidade); ","")), IF(NOT(OR(AND($G382&lt;&gt;"",$H382&lt;&gt;""),AND($J382&lt;&gt;"",$K382&lt;&gt;""),AND($M382&lt;&gt;"",$N382&lt;&gt;""),AND($P382&lt;&gt;"",$Q382&lt;&gt;""),AND($S382&lt;&gt;"",$T382&lt;&gt;""),AND($V382&lt;&gt;"",$W382&lt;&gt;""))),"Informe pelo menos um ano completo com valor unitário e quantidade.",IF(AND($C382&lt;&gt;"",$E382&lt;&gt;"",LEFT(TRIM($C382),1)&lt;&gt;LEFT(TRIM($E382),1)),"Categoria e tipo estão incompatíveis.",IF(IF(OR($E382="",$F382=""),FALSE(),IFERROR(COUNTIF(INDIRECT("UNITS_"&amp;SUBSTITUTE(LEFT($E382,FIND(" ",$E382&amp;" ")-1),".","_")),$F382)=0,TRUE())),"Unidade incompatível com o tipo selecionado.",IF(OR(AND(ISNUMBER(SEARCH("comunic",LOWER($B382))),LEFT($E382,3)&lt;&gt;"4.4"),AND(ISNUMBER(SEARCH("monitor",LOWER($B382))),NOT(OR(LEFT($E382,3)="1.5",LEFT($E382,3)="2.5")))),"Revise a classificação do item conforme as regras de preenchimento.",IF(AND($B382&lt;&gt;"",OR(ISNUMBER(SEARCH("outro",LOWER($B382))),ISNUMBER(SEARCH("divers",LOWER($B382))),ISNUMBER(SEARCH("kit",LOWER($B382))),ISNUMBER(SEARCH("ferrament",LOWER($B382))),ISNUMBER(SEARCH("epi",LOWER($B382)))),NOT(OR($Z382&lt;&gt;"",$AA382&lt;&gt;""))),"Descrição muito genérica: detalhe melhor o item e registre o racional no memorial ou em anexo.",IF(AND($Y382=0,$B382&lt;&gt;"",OR($G382&lt;&gt;"",$H382&lt;&gt;"",$J382&lt;&gt;"",$K382&lt;&gt;"",$M382&lt;&gt;"",$N382&lt;&gt;"",$P382&lt;&gt;"",$Q382&lt;&gt;"",$S382&lt;&gt;"",$T382&lt;&gt;"",$V382&lt;&gt;"",$W382&lt;&gt;"")),"O item possui dados lançados, mas o total está zerado. Revise os valores informados.","")))))))))))))))</f>
        <v/>
      </c>
    </row>
    <row r="383" spans="1:35" ht="14.25" customHeight="1" x14ac:dyDescent="0.25">
      <c r="A383" s="57" t="str">
        <f t="shared" si="65"/>
        <v/>
      </c>
      <c r="B383" s="61"/>
      <c r="C383" s="61"/>
      <c r="D383" s="58"/>
      <c r="E383" s="61"/>
      <c r="F383" s="61"/>
      <c r="G383" s="272"/>
      <c r="H383" s="62"/>
      <c r="I383" s="273">
        <f t="shared" si="66"/>
        <v>0</v>
      </c>
      <c r="J383" s="272"/>
      <c r="K383" s="62"/>
      <c r="L383" s="270">
        <f t="shared" si="67"/>
        <v>0</v>
      </c>
      <c r="M383" s="272"/>
      <c r="N383" s="62"/>
      <c r="O383" s="270">
        <f t="shared" si="68"/>
        <v>0</v>
      </c>
      <c r="P383" s="272"/>
      <c r="Q383" s="62"/>
      <c r="R383" s="271">
        <f t="shared" si="69"/>
        <v>0</v>
      </c>
      <c r="S383" s="272"/>
      <c r="T383" s="62"/>
      <c r="U383" s="270">
        <f t="shared" si="70"/>
        <v>0</v>
      </c>
      <c r="V383" s="272"/>
      <c r="W383" s="62"/>
      <c r="X383" s="270">
        <f t="shared" si="71"/>
        <v>0</v>
      </c>
      <c r="Y383" s="270">
        <f t="shared" si="72"/>
        <v>0</v>
      </c>
      <c r="Z383" s="61"/>
      <c r="AA383" s="61"/>
      <c r="AB383" s="60" t="str">
        <f t="shared" si="73"/>
        <v/>
      </c>
      <c r="AC383" s="21" t="b">
        <f t="shared" si="74"/>
        <v>0</v>
      </c>
      <c r="AD383" s="21" t="b">
        <f t="shared" si="75"/>
        <v>0</v>
      </c>
      <c r="AE383" s="21" t="b">
        <f t="shared" si="76"/>
        <v>0</v>
      </c>
      <c r="AF383" s="21" t="b">
        <f ca="1">OR(AND($AC383,NOT($AD383)),AND($AC383,OR(AND($G383="",$H383&lt;&gt;""),AND($G383&lt;&gt;"",$H383=""),AND($J383="",$K383&lt;&gt;""),AND($J383&lt;&gt;"",$K383=""),AND($M383="",$N383&lt;&gt;""),AND($M383&lt;&gt;"",$N383=""),AND($P383="",$Q383&lt;&gt;""),AND($P383&lt;&gt;"",$Q383=""),AND($S383="",$T383&lt;&gt;""),AND($S383&lt;&gt;"",$T383=""),AND($V383="",$W383&lt;&gt;""),AND($V383&lt;&gt;"",$W383=""))),AND($C383&lt;&gt;"",$E383&lt;&gt;"",LEFT(TRIM($C383),1)&lt;&gt;LEFT(TRIM($E383),1)),IF(OR($E383="",$F383=""),FALSE(),IFERROR(COUNTIF(INDIRECT("UNITS_"&amp;SUBSTITUTE(LEFT($E383,FIND(" ",$E383&amp;" ")-1),".","_")),$F383)=0,TRUE())),AND($B383&lt;&gt;"",OR(ISNUMBER(SEARCH("outro",LOWER($B383))),ISNUMBER(SEARCH("divers",LOWER($B383))),ISNUMBER(SEARCH("etc",LOWER($B383))))),OR(AND(ISNUMBER(SEARCH("comunic",LOWER($B383))),LEFT($E383,3)&lt;&gt;"4.4"),AND(ISNUMBER(SEARCH("monitor",LOWER($B383))),NOT(OR(LEFT($E383,3)="1.5",LEFT($E383,3)="2.5")))),AND($B383&lt;&gt;"",OR(LEFT($C383,1)="1",LEFT($C383,1)="2"),$D383=""),AND($D383&lt;&gt;"",NOT(OR(LEFT($C383,1)="1",LEFT($C383,1)="2"))),AND($D383&lt;&gt;"",COUNTIF(' PROJETO'!$B$14:$B$16,$D383)=0),IF($D383="",FALSE(),IF(COUNTIF(' PROJETO'!$B$14:$B$16,$D383)=0,FALSE(),IFERROR(INDEX(' PROJETO'!$C$14:$C$16,MATCH($D383,' PROJETO'!$B$14:$B$16,0))&lt;&gt;"Sim",FALSE()))))</f>
        <v>0</v>
      </c>
      <c r="AG383" s="21" t="b">
        <f>AND($AC383,$Y383&gt;'CONFG.  LISTAS'!$F$4,$Z383="",$AA383="")</f>
        <v>0</v>
      </c>
      <c r="AH383" s="21" t="str">
        <f t="shared" si="77"/>
        <v/>
      </c>
      <c r="AI383" s="43" t="str">
        <f ca="1">IF(NOT($AC383),"",IF(OR($B383="",$C383="",$E383="",$F383=""),"Preencha descrição, categoria, tipo e unidade.",IF(AND($B383&lt;&gt;"",OR(LEFT($C383,1)="1",LEFT($C383,1)="2"),$D383=""),"Informe a prática de restauração para itens diretos.",IF(AND($D383&lt;&gt;"",NOT(OR(LEFT($C383,1)="1",LEFT($C383,1)="2"))),"Custos indiretos não devem pertencer a uma prática específica.",IF(AND($D383&lt;&gt;"",COUNTIF(' PROJETO'!$B$14:$B$16,$D383)=0),"Prática de restauração inválida ou não cadastrada.",IF(IF($D383="",FALSE(),IF(COUNTIF(' PROJETO'!$B$14:$B$16,$D383)=0,FALSE(),IFERROR(INDEX(' PROJETO'!$C$14:$C$16,MATCH($D383,' PROJETO'!$B$14:$B$16,0))&lt;&gt;"Sim",FALSE()))),"A prática informada no item não foi selecionada na aba Projeto.",IF(AND(MAX($I383,$L383,$O383,$R383,$U383,$X383)&gt;'CONFG.  LISTAS'!$F$4,NOT(OR($Z383&lt;&gt;"",$AA383&lt;&gt;""))),"Memorial de cálculo ou anexo obrigatório não informado para item acima do limite.",IF(OR(AND($G383&lt;&gt;"",$H383&lt;&gt;"",OR($G383&lt;=0,$H383&lt;=0)),AND($J383&lt;&gt;"",$K383&lt;&gt;"",OR($J383&lt;=0,$K383&lt;=0)),AND($M383&lt;&gt;"",$N383&lt;&gt;"",OR($M383&lt;=0,$N383&lt;=0)),AND($P383&lt;&gt;"",$Q383&lt;&gt;"",OR($P383&lt;=0,$Q383&lt;=0)),AND($S383&lt;&gt;"",$T383&lt;&gt;"",OR($S383&lt;=0,$T383&lt;=0)),AND($V383&lt;&gt;"",$W383&lt;&gt;"",OR($V383&lt;=0,$W383&lt;=0))),"Revise os valores informados: valor unitário e quantidade devem ser maiores que zero.",IF(OR(AND($G383="",$H383&lt;&gt;""),AND($G383&lt;&gt;"",$H383=""),AND($J383="",$K383&lt;&gt;""),AND($J383&lt;&gt;"",$K383=""),AND($M383="",$N383&lt;&gt;""),AND($M383&lt;&gt;"",$N383=""),AND($P383="",$Q383&lt;&gt;""),AND($P383&lt;&gt;"",$Q383=""),AND($S383="",$T383&lt;&gt;""),AND($S383&lt;&gt;"",$T383=""),AND($V383="",$W383&lt;&gt;""),AND($V383&lt;&gt;"",$W383="")),"Há ano preenchido parcialmente: "&amp;TRIM(IF(AND($G383="",$H383&lt;&gt;""),"Ano 1 (falta valor unitário); ","")&amp;IF(AND($G383&lt;&gt;"",$H383=""),"Ano 1 (falta quantidade); ","")&amp;IF(AND($J383="",$K383&lt;&gt;""),"Ano 2 (falta valor unitário); ","")&amp;IF(AND($J383&lt;&gt;"",$K383=""),"Ano 2 (falta quantidade); ","")&amp;IF(AND($M383="",$N383&lt;&gt;""),"Ano 3 (falta valor unitário); ","")&amp;IF(AND($M383&lt;&gt;"",$N383=""),"Ano 3 (falta quantidade); ","")&amp;IF(AND($P383="",$Q383&lt;&gt;""),"Ano 4 (falta valor unitário); ","")&amp;IF(AND($P383&lt;&gt;"",$Q383=""),"Ano 4 (falta quantidade); ","")&amp;IF(AND($S383="",$T383&lt;&gt;""),"Ano 5 (falta valor unitário); ","")&amp;IF(AND($S383&lt;&gt;"",$T383=""),"Ano 5 (falta quantidade); ","")&amp;IF(AND($V383="",$W383&lt;&gt;""),"Ano 6 (falta valor unitário); ","")&amp;IF(AND($V383&lt;&gt;"",$W383=""),"Ano 6 (falta quantidade); ","")), IF(NOT(OR(AND($G383&lt;&gt;"",$H383&lt;&gt;""),AND($J383&lt;&gt;"",$K383&lt;&gt;""),AND($M383&lt;&gt;"",$N383&lt;&gt;""),AND($P383&lt;&gt;"",$Q383&lt;&gt;""),AND($S383&lt;&gt;"",$T383&lt;&gt;""),AND($V383&lt;&gt;"",$W383&lt;&gt;""))),"Informe pelo menos um ano completo com valor unitário e quantidade.",IF(AND($C383&lt;&gt;"",$E383&lt;&gt;"",LEFT(TRIM($C383),1)&lt;&gt;LEFT(TRIM($E383),1)),"Categoria e tipo estão incompatíveis.",IF(IF(OR($E383="",$F383=""),FALSE(),IFERROR(COUNTIF(INDIRECT("UNITS_"&amp;SUBSTITUTE(LEFT($E383,FIND(" ",$E383&amp;" ")-1),".","_")),$F383)=0,TRUE())),"Unidade incompatível com o tipo selecionado.",IF(OR(AND(ISNUMBER(SEARCH("comunic",LOWER($B383))),LEFT($E383,3)&lt;&gt;"4.4"),AND(ISNUMBER(SEARCH("monitor",LOWER($B383))),NOT(OR(LEFT($E383,3)="1.5",LEFT($E383,3)="2.5")))),"Revise a classificação do item conforme as regras de preenchimento.",IF(AND($B383&lt;&gt;"",OR(ISNUMBER(SEARCH("outro",LOWER($B383))),ISNUMBER(SEARCH("divers",LOWER($B383))),ISNUMBER(SEARCH("kit",LOWER($B383))),ISNUMBER(SEARCH("ferrament",LOWER($B383))),ISNUMBER(SEARCH("epi",LOWER($B383)))),NOT(OR($Z383&lt;&gt;"",$AA383&lt;&gt;""))),"Descrição muito genérica: detalhe melhor o item e registre o racional no memorial ou em anexo.",IF(AND($Y383=0,$B383&lt;&gt;"",OR($G383&lt;&gt;"",$H383&lt;&gt;"",$J383&lt;&gt;"",$K383&lt;&gt;"",$M383&lt;&gt;"",$N383&lt;&gt;"",$P383&lt;&gt;"",$Q383&lt;&gt;"",$S383&lt;&gt;"",$T383&lt;&gt;"",$V383&lt;&gt;"",$W383&lt;&gt;"")),"O item possui dados lançados, mas o total está zerado. Revise os valores informados.","")))))))))))))))</f>
        <v/>
      </c>
    </row>
    <row r="384" spans="1:35" ht="14.25" customHeight="1" x14ac:dyDescent="0.25">
      <c r="A384" s="57" t="str">
        <f t="shared" si="65"/>
        <v/>
      </c>
      <c r="B384" s="58"/>
      <c r="C384" s="58"/>
      <c r="D384" s="58"/>
      <c r="E384" s="58"/>
      <c r="F384" s="58"/>
      <c r="G384" s="269"/>
      <c r="H384" s="59"/>
      <c r="I384" s="273">
        <f t="shared" si="66"/>
        <v>0</v>
      </c>
      <c r="J384" s="269"/>
      <c r="K384" s="59"/>
      <c r="L384" s="270">
        <f t="shared" si="67"/>
        <v>0</v>
      </c>
      <c r="M384" s="269"/>
      <c r="N384" s="59"/>
      <c r="O384" s="270">
        <f t="shared" si="68"/>
        <v>0</v>
      </c>
      <c r="P384" s="269"/>
      <c r="Q384" s="59"/>
      <c r="R384" s="271">
        <f t="shared" si="69"/>
        <v>0</v>
      </c>
      <c r="S384" s="269"/>
      <c r="T384" s="59"/>
      <c r="U384" s="270">
        <f t="shared" si="70"/>
        <v>0</v>
      </c>
      <c r="V384" s="269"/>
      <c r="W384" s="59"/>
      <c r="X384" s="270">
        <f t="shared" si="71"/>
        <v>0</v>
      </c>
      <c r="Y384" s="270">
        <f t="shared" si="72"/>
        <v>0</v>
      </c>
      <c r="Z384" s="58"/>
      <c r="AA384" s="58"/>
      <c r="AB384" s="60" t="str">
        <f t="shared" si="73"/>
        <v/>
      </c>
      <c r="AC384" s="21" t="b">
        <f t="shared" si="74"/>
        <v>0</v>
      </c>
      <c r="AD384" s="21" t="b">
        <f t="shared" si="75"/>
        <v>0</v>
      </c>
      <c r="AE384" s="21" t="b">
        <f t="shared" si="76"/>
        <v>0</v>
      </c>
      <c r="AF384" s="21" t="b">
        <f ca="1">OR(AND($AC384,NOT($AD384)),AND($AC384,OR(AND($G384="",$H384&lt;&gt;""),AND($G384&lt;&gt;"",$H384=""),AND($J384="",$K384&lt;&gt;""),AND($J384&lt;&gt;"",$K384=""),AND($M384="",$N384&lt;&gt;""),AND($M384&lt;&gt;"",$N384=""),AND($P384="",$Q384&lt;&gt;""),AND($P384&lt;&gt;"",$Q384=""),AND($S384="",$T384&lt;&gt;""),AND($S384&lt;&gt;"",$T384=""),AND($V384="",$W384&lt;&gt;""),AND($V384&lt;&gt;"",$W384=""))),AND($C384&lt;&gt;"",$E384&lt;&gt;"",LEFT(TRIM($C384),1)&lt;&gt;LEFT(TRIM($E384),1)),IF(OR($E384="",$F384=""),FALSE(),IFERROR(COUNTIF(INDIRECT("UNITS_"&amp;SUBSTITUTE(LEFT($E384,FIND(" ",$E384&amp;" ")-1),".","_")),$F384)=0,TRUE())),AND($B384&lt;&gt;"",OR(ISNUMBER(SEARCH("outro",LOWER($B384))),ISNUMBER(SEARCH("divers",LOWER($B384))),ISNUMBER(SEARCH("etc",LOWER($B384))))),OR(AND(ISNUMBER(SEARCH("comunic",LOWER($B384))),LEFT($E384,3)&lt;&gt;"4.4"),AND(ISNUMBER(SEARCH("monitor",LOWER($B384))),NOT(OR(LEFT($E384,3)="1.5",LEFT($E384,3)="2.5")))),AND($B384&lt;&gt;"",OR(LEFT($C384,1)="1",LEFT($C384,1)="2"),$D384=""),AND($D384&lt;&gt;"",NOT(OR(LEFT($C384,1)="1",LEFT($C384,1)="2"))),AND($D384&lt;&gt;"",COUNTIF(' PROJETO'!$B$14:$B$16,$D384)=0),IF($D384="",FALSE(),IF(COUNTIF(' PROJETO'!$B$14:$B$16,$D384)=0,FALSE(),IFERROR(INDEX(' PROJETO'!$C$14:$C$16,MATCH($D384,' PROJETO'!$B$14:$B$16,0))&lt;&gt;"Sim",FALSE()))))</f>
        <v>0</v>
      </c>
      <c r="AG384" s="21" t="b">
        <f>AND($AC384,$Y384&gt;'CONFG.  LISTAS'!$F$4,$Z384="",$AA384="")</f>
        <v>0</v>
      </c>
      <c r="AH384" s="21" t="str">
        <f t="shared" si="77"/>
        <v/>
      </c>
      <c r="AI384" s="43" t="str">
        <f ca="1">IF(NOT($AC384),"",IF(OR($B384="",$C384="",$E384="",$F384=""),"Preencha descrição, categoria, tipo e unidade.",IF(AND($B384&lt;&gt;"",OR(LEFT($C384,1)="1",LEFT($C384,1)="2"),$D384=""),"Informe a prática de restauração para itens diretos.",IF(AND($D384&lt;&gt;"",NOT(OR(LEFT($C384,1)="1",LEFT($C384,1)="2"))),"Custos indiretos não devem pertencer a uma prática específica.",IF(AND($D384&lt;&gt;"",COUNTIF(' PROJETO'!$B$14:$B$16,$D384)=0),"Prática de restauração inválida ou não cadastrada.",IF(IF($D384="",FALSE(),IF(COUNTIF(' PROJETO'!$B$14:$B$16,$D384)=0,FALSE(),IFERROR(INDEX(' PROJETO'!$C$14:$C$16,MATCH($D384,' PROJETO'!$B$14:$B$16,0))&lt;&gt;"Sim",FALSE()))),"A prática informada no item não foi selecionada na aba Projeto.",IF(AND(MAX($I384,$L384,$O384,$R384,$U384,$X384)&gt;'CONFG.  LISTAS'!$F$4,NOT(OR($Z384&lt;&gt;"",$AA384&lt;&gt;""))),"Memorial de cálculo ou anexo obrigatório não informado para item acima do limite.",IF(OR(AND($G384&lt;&gt;"",$H384&lt;&gt;"",OR($G384&lt;=0,$H384&lt;=0)),AND($J384&lt;&gt;"",$K384&lt;&gt;"",OR($J384&lt;=0,$K384&lt;=0)),AND($M384&lt;&gt;"",$N384&lt;&gt;"",OR($M384&lt;=0,$N384&lt;=0)),AND($P384&lt;&gt;"",$Q384&lt;&gt;"",OR($P384&lt;=0,$Q384&lt;=0)),AND($S384&lt;&gt;"",$T384&lt;&gt;"",OR($S384&lt;=0,$T384&lt;=0)),AND($V384&lt;&gt;"",$W384&lt;&gt;"",OR($V384&lt;=0,$W384&lt;=0))),"Revise os valores informados: valor unitário e quantidade devem ser maiores que zero.",IF(OR(AND($G384="",$H384&lt;&gt;""),AND($G384&lt;&gt;"",$H384=""),AND($J384="",$K384&lt;&gt;""),AND($J384&lt;&gt;"",$K384=""),AND($M384="",$N384&lt;&gt;""),AND($M384&lt;&gt;"",$N384=""),AND($P384="",$Q384&lt;&gt;""),AND($P384&lt;&gt;"",$Q384=""),AND($S384="",$T384&lt;&gt;""),AND($S384&lt;&gt;"",$T384=""),AND($V384="",$W384&lt;&gt;""),AND($V384&lt;&gt;"",$W384="")),"Há ano preenchido parcialmente: "&amp;TRIM(IF(AND($G384="",$H384&lt;&gt;""),"Ano 1 (falta valor unitário); ","")&amp;IF(AND($G384&lt;&gt;"",$H384=""),"Ano 1 (falta quantidade); ","")&amp;IF(AND($J384="",$K384&lt;&gt;""),"Ano 2 (falta valor unitário); ","")&amp;IF(AND($J384&lt;&gt;"",$K384=""),"Ano 2 (falta quantidade); ","")&amp;IF(AND($M384="",$N384&lt;&gt;""),"Ano 3 (falta valor unitário); ","")&amp;IF(AND($M384&lt;&gt;"",$N384=""),"Ano 3 (falta quantidade); ","")&amp;IF(AND($P384="",$Q384&lt;&gt;""),"Ano 4 (falta valor unitário); ","")&amp;IF(AND($P384&lt;&gt;"",$Q384=""),"Ano 4 (falta quantidade); ","")&amp;IF(AND($S384="",$T384&lt;&gt;""),"Ano 5 (falta valor unitário); ","")&amp;IF(AND($S384&lt;&gt;"",$T384=""),"Ano 5 (falta quantidade); ","")&amp;IF(AND($V384="",$W384&lt;&gt;""),"Ano 6 (falta valor unitário); ","")&amp;IF(AND($V384&lt;&gt;"",$W384=""),"Ano 6 (falta quantidade); ","")), IF(NOT(OR(AND($G384&lt;&gt;"",$H384&lt;&gt;""),AND($J384&lt;&gt;"",$K384&lt;&gt;""),AND($M384&lt;&gt;"",$N384&lt;&gt;""),AND($P384&lt;&gt;"",$Q384&lt;&gt;""),AND($S384&lt;&gt;"",$T384&lt;&gt;""),AND($V384&lt;&gt;"",$W384&lt;&gt;""))),"Informe pelo menos um ano completo com valor unitário e quantidade.",IF(AND($C384&lt;&gt;"",$E384&lt;&gt;"",LEFT(TRIM($C384),1)&lt;&gt;LEFT(TRIM($E384),1)),"Categoria e tipo estão incompatíveis.",IF(IF(OR($E384="",$F384=""),FALSE(),IFERROR(COUNTIF(INDIRECT("UNITS_"&amp;SUBSTITUTE(LEFT($E384,FIND(" ",$E384&amp;" ")-1),".","_")),$F384)=0,TRUE())),"Unidade incompatível com o tipo selecionado.",IF(OR(AND(ISNUMBER(SEARCH("comunic",LOWER($B384))),LEFT($E384,3)&lt;&gt;"4.4"),AND(ISNUMBER(SEARCH("monitor",LOWER($B384))),NOT(OR(LEFT($E384,3)="1.5",LEFT($E384,3)="2.5")))),"Revise a classificação do item conforme as regras de preenchimento.",IF(AND($B384&lt;&gt;"",OR(ISNUMBER(SEARCH("outro",LOWER($B384))),ISNUMBER(SEARCH("divers",LOWER($B384))),ISNUMBER(SEARCH("kit",LOWER($B384))),ISNUMBER(SEARCH("ferrament",LOWER($B384))),ISNUMBER(SEARCH("epi",LOWER($B384)))),NOT(OR($Z384&lt;&gt;"",$AA384&lt;&gt;""))),"Descrição muito genérica: detalhe melhor o item e registre o racional no memorial ou em anexo.",IF(AND($Y384=0,$B384&lt;&gt;"",OR($G384&lt;&gt;"",$H384&lt;&gt;"",$J384&lt;&gt;"",$K384&lt;&gt;"",$M384&lt;&gt;"",$N384&lt;&gt;"",$P384&lt;&gt;"",$Q384&lt;&gt;"",$S384&lt;&gt;"",$T384&lt;&gt;"",$V384&lt;&gt;"",$W384&lt;&gt;"")),"O item possui dados lançados, mas o total está zerado. Revise os valores informados.","")))))))))))))))</f>
        <v/>
      </c>
    </row>
    <row r="385" spans="1:35" ht="14.25" customHeight="1" x14ac:dyDescent="0.25">
      <c r="A385" s="57" t="str">
        <f t="shared" si="65"/>
        <v/>
      </c>
      <c r="B385" s="61"/>
      <c r="C385" s="61"/>
      <c r="D385" s="58"/>
      <c r="E385" s="61"/>
      <c r="F385" s="61"/>
      <c r="G385" s="272"/>
      <c r="H385" s="62"/>
      <c r="I385" s="273">
        <f t="shared" si="66"/>
        <v>0</v>
      </c>
      <c r="J385" s="272"/>
      <c r="K385" s="62"/>
      <c r="L385" s="270">
        <f t="shared" si="67"/>
        <v>0</v>
      </c>
      <c r="M385" s="272"/>
      <c r="N385" s="62"/>
      <c r="O385" s="270">
        <f t="shared" si="68"/>
        <v>0</v>
      </c>
      <c r="P385" s="272"/>
      <c r="Q385" s="62"/>
      <c r="R385" s="271">
        <f t="shared" si="69"/>
        <v>0</v>
      </c>
      <c r="S385" s="272"/>
      <c r="T385" s="62"/>
      <c r="U385" s="270">
        <f t="shared" si="70"/>
        <v>0</v>
      </c>
      <c r="V385" s="272"/>
      <c r="W385" s="62"/>
      <c r="X385" s="270">
        <f t="shared" si="71"/>
        <v>0</v>
      </c>
      <c r="Y385" s="270">
        <f t="shared" si="72"/>
        <v>0</v>
      </c>
      <c r="Z385" s="61"/>
      <c r="AA385" s="61"/>
      <c r="AB385" s="60" t="str">
        <f t="shared" si="73"/>
        <v/>
      </c>
      <c r="AC385" s="21" t="b">
        <f t="shared" si="74"/>
        <v>0</v>
      </c>
      <c r="AD385" s="21" t="b">
        <f t="shared" si="75"/>
        <v>0</v>
      </c>
      <c r="AE385" s="21" t="b">
        <f t="shared" si="76"/>
        <v>0</v>
      </c>
      <c r="AF385" s="21" t="b">
        <f ca="1">OR(AND($AC385,NOT($AD385)),AND($AC385,OR(AND($G385="",$H385&lt;&gt;""),AND($G385&lt;&gt;"",$H385=""),AND($J385="",$K385&lt;&gt;""),AND($J385&lt;&gt;"",$K385=""),AND($M385="",$N385&lt;&gt;""),AND($M385&lt;&gt;"",$N385=""),AND($P385="",$Q385&lt;&gt;""),AND($P385&lt;&gt;"",$Q385=""),AND($S385="",$T385&lt;&gt;""),AND($S385&lt;&gt;"",$T385=""),AND($V385="",$W385&lt;&gt;""),AND($V385&lt;&gt;"",$W385=""))),AND($C385&lt;&gt;"",$E385&lt;&gt;"",LEFT(TRIM($C385),1)&lt;&gt;LEFT(TRIM($E385),1)),IF(OR($E385="",$F385=""),FALSE(),IFERROR(COUNTIF(INDIRECT("UNITS_"&amp;SUBSTITUTE(LEFT($E385,FIND(" ",$E385&amp;" ")-1),".","_")),$F385)=0,TRUE())),AND($B385&lt;&gt;"",OR(ISNUMBER(SEARCH("outro",LOWER($B385))),ISNUMBER(SEARCH("divers",LOWER($B385))),ISNUMBER(SEARCH("etc",LOWER($B385))))),OR(AND(ISNUMBER(SEARCH("comunic",LOWER($B385))),LEFT($E385,3)&lt;&gt;"4.4"),AND(ISNUMBER(SEARCH("monitor",LOWER($B385))),NOT(OR(LEFT($E385,3)="1.5",LEFT($E385,3)="2.5")))),AND($B385&lt;&gt;"",OR(LEFT($C385,1)="1",LEFT($C385,1)="2"),$D385=""),AND($D385&lt;&gt;"",NOT(OR(LEFT($C385,1)="1",LEFT($C385,1)="2"))),AND($D385&lt;&gt;"",COUNTIF(' PROJETO'!$B$14:$B$16,$D385)=0),IF($D385="",FALSE(),IF(COUNTIF(' PROJETO'!$B$14:$B$16,$D385)=0,FALSE(),IFERROR(INDEX(' PROJETO'!$C$14:$C$16,MATCH($D385,' PROJETO'!$B$14:$B$16,0))&lt;&gt;"Sim",FALSE()))))</f>
        <v>0</v>
      </c>
      <c r="AG385" s="21" t="b">
        <f>AND($AC385,$Y385&gt;'CONFG.  LISTAS'!$F$4,$Z385="",$AA385="")</f>
        <v>0</v>
      </c>
      <c r="AH385" s="21" t="str">
        <f t="shared" si="77"/>
        <v/>
      </c>
      <c r="AI385" s="43" t="str">
        <f ca="1">IF(NOT($AC385),"",IF(OR($B385="",$C385="",$E385="",$F385=""),"Preencha descrição, categoria, tipo e unidade.",IF(AND($B385&lt;&gt;"",OR(LEFT($C385,1)="1",LEFT($C385,1)="2"),$D385=""),"Informe a prática de restauração para itens diretos.",IF(AND($D385&lt;&gt;"",NOT(OR(LEFT($C385,1)="1",LEFT($C385,1)="2"))),"Custos indiretos não devem pertencer a uma prática específica.",IF(AND($D385&lt;&gt;"",COUNTIF(' PROJETO'!$B$14:$B$16,$D385)=0),"Prática de restauração inválida ou não cadastrada.",IF(IF($D385="",FALSE(),IF(COUNTIF(' PROJETO'!$B$14:$B$16,$D385)=0,FALSE(),IFERROR(INDEX(' PROJETO'!$C$14:$C$16,MATCH($D385,' PROJETO'!$B$14:$B$16,0))&lt;&gt;"Sim",FALSE()))),"A prática informada no item não foi selecionada na aba Projeto.",IF(AND(MAX($I385,$L385,$O385,$R385,$U385,$X385)&gt;'CONFG.  LISTAS'!$F$4,NOT(OR($Z385&lt;&gt;"",$AA385&lt;&gt;""))),"Memorial de cálculo ou anexo obrigatório não informado para item acima do limite.",IF(OR(AND($G385&lt;&gt;"",$H385&lt;&gt;"",OR($G385&lt;=0,$H385&lt;=0)),AND($J385&lt;&gt;"",$K385&lt;&gt;"",OR($J385&lt;=0,$K385&lt;=0)),AND($M385&lt;&gt;"",$N385&lt;&gt;"",OR($M385&lt;=0,$N385&lt;=0)),AND($P385&lt;&gt;"",$Q385&lt;&gt;"",OR($P385&lt;=0,$Q385&lt;=0)),AND($S385&lt;&gt;"",$T385&lt;&gt;"",OR($S385&lt;=0,$T385&lt;=0)),AND($V385&lt;&gt;"",$W385&lt;&gt;"",OR($V385&lt;=0,$W385&lt;=0))),"Revise os valores informados: valor unitário e quantidade devem ser maiores que zero.",IF(OR(AND($G385="",$H385&lt;&gt;""),AND($G385&lt;&gt;"",$H385=""),AND($J385="",$K385&lt;&gt;""),AND($J385&lt;&gt;"",$K385=""),AND($M385="",$N385&lt;&gt;""),AND($M385&lt;&gt;"",$N385=""),AND($P385="",$Q385&lt;&gt;""),AND($P385&lt;&gt;"",$Q385=""),AND($S385="",$T385&lt;&gt;""),AND($S385&lt;&gt;"",$T385=""),AND($V385="",$W385&lt;&gt;""),AND($V385&lt;&gt;"",$W385="")),"Há ano preenchido parcialmente: "&amp;TRIM(IF(AND($G385="",$H385&lt;&gt;""),"Ano 1 (falta valor unitário); ","")&amp;IF(AND($G385&lt;&gt;"",$H385=""),"Ano 1 (falta quantidade); ","")&amp;IF(AND($J385="",$K385&lt;&gt;""),"Ano 2 (falta valor unitário); ","")&amp;IF(AND($J385&lt;&gt;"",$K385=""),"Ano 2 (falta quantidade); ","")&amp;IF(AND($M385="",$N385&lt;&gt;""),"Ano 3 (falta valor unitário); ","")&amp;IF(AND($M385&lt;&gt;"",$N385=""),"Ano 3 (falta quantidade); ","")&amp;IF(AND($P385="",$Q385&lt;&gt;""),"Ano 4 (falta valor unitário); ","")&amp;IF(AND($P385&lt;&gt;"",$Q385=""),"Ano 4 (falta quantidade); ","")&amp;IF(AND($S385="",$T385&lt;&gt;""),"Ano 5 (falta valor unitário); ","")&amp;IF(AND($S385&lt;&gt;"",$T385=""),"Ano 5 (falta quantidade); ","")&amp;IF(AND($V385="",$W385&lt;&gt;""),"Ano 6 (falta valor unitário); ","")&amp;IF(AND($V385&lt;&gt;"",$W385=""),"Ano 6 (falta quantidade); ","")), IF(NOT(OR(AND($G385&lt;&gt;"",$H385&lt;&gt;""),AND($J385&lt;&gt;"",$K385&lt;&gt;""),AND($M385&lt;&gt;"",$N385&lt;&gt;""),AND($P385&lt;&gt;"",$Q385&lt;&gt;""),AND($S385&lt;&gt;"",$T385&lt;&gt;""),AND($V385&lt;&gt;"",$W385&lt;&gt;""))),"Informe pelo menos um ano completo com valor unitário e quantidade.",IF(AND($C385&lt;&gt;"",$E385&lt;&gt;"",LEFT(TRIM($C385),1)&lt;&gt;LEFT(TRIM($E385),1)),"Categoria e tipo estão incompatíveis.",IF(IF(OR($E385="",$F385=""),FALSE(),IFERROR(COUNTIF(INDIRECT("UNITS_"&amp;SUBSTITUTE(LEFT($E385,FIND(" ",$E385&amp;" ")-1),".","_")),$F385)=0,TRUE())),"Unidade incompatível com o tipo selecionado.",IF(OR(AND(ISNUMBER(SEARCH("comunic",LOWER($B385))),LEFT($E385,3)&lt;&gt;"4.4"),AND(ISNUMBER(SEARCH("monitor",LOWER($B385))),NOT(OR(LEFT($E385,3)="1.5",LEFT($E385,3)="2.5")))),"Revise a classificação do item conforme as regras de preenchimento.",IF(AND($B385&lt;&gt;"",OR(ISNUMBER(SEARCH("outro",LOWER($B385))),ISNUMBER(SEARCH("divers",LOWER($B385))),ISNUMBER(SEARCH("kit",LOWER($B385))),ISNUMBER(SEARCH("ferrament",LOWER($B385))),ISNUMBER(SEARCH("epi",LOWER($B385)))),NOT(OR($Z385&lt;&gt;"",$AA385&lt;&gt;""))),"Descrição muito genérica: detalhe melhor o item e registre o racional no memorial ou em anexo.",IF(AND($Y385=0,$B385&lt;&gt;"",OR($G385&lt;&gt;"",$H385&lt;&gt;"",$J385&lt;&gt;"",$K385&lt;&gt;"",$M385&lt;&gt;"",$N385&lt;&gt;"",$P385&lt;&gt;"",$Q385&lt;&gt;"",$S385&lt;&gt;"",$T385&lt;&gt;"",$V385&lt;&gt;"",$W385&lt;&gt;"")),"O item possui dados lançados, mas o total está zerado. Revise os valores informados.","")))))))))))))))</f>
        <v/>
      </c>
    </row>
    <row r="386" spans="1:35" ht="14.25" customHeight="1" x14ac:dyDescent="0.25">
      <c r="A386" s="57" t="str">
        <f t="shared" si="65"/>
        <v/>
      </c>
      <c r="B386" s="58"/>
      <c r="C386" s="58"/>
      <c r="D386" s="58"/>
      <c r="E386" s="58"/>
      <c r="F386" s="58"/>
      <c r="G386" s="269"/>
      <c r="H386" s="59"/>
      <c r="I386" s="273">
        <f t="shared" si="66"/>
        <v>0</v>
      </c>
      <c r="J386" s="269"/>
      <c r="K386" s="59"/>
      <c r="L386" s="270">
        <f t="shared" si="67"/>
        <v>0</v>
      </c>
      <c r="M386" s="269"/>
      <c r="N386" s="59"/>
      <c r="O386" s="270">
        <f t="shared" si="68"/>
        <v>0</v>
      </c>
      <c r="P386" s="269"/>
      <c r="Q386" s="59"/>
      <c r="R386" s="271">
        <f t="shared" si="69"/>
        <v>0</v>
      </c>
      <c r="S386" s="269"/>
      <c r="T386" s="59"/>
      <c r="U386" s="270">
        <f t="shared" si="70"/>
        <v>0</v>
      </c>
      <c r="V386" s="269"/>
      <c r="W386" s="59"/>
      <c r="X386" s="270">
        <f t="shared" si="71"/>
        <v>0</v>
      </c>
      <c r="Y386" s="270">
        <f t="shared" si="72"/>
        <v>0</v>
      </c>
      <c r="Z386" s="58"/>
      <c r="AA386" s="58"/>
      <c r="AB386" s="60" t="str">
        <f t="shared" si="73"/>
        <v/>
      </c>
      <c r="AC386" s="21" t="b">
        <f t="shared" si="74"/>
        <v>0</v>
      </c>
      <c r="AD386" s="21" t="b">
        <f t="shared" si="75"/>
        <v>0</v>
      </c>
      <c r="AE386" s="21" t="b">
        <f t="shared" si="76"/>
        <v>0</v>
      </c>
      <c r="AF386" s="21" t="b">
        <f ca="1">OR(AND($AC386,NOT($AD386)),AND($AC386,OR(AND($G386="",$H386&lt;&gt;""),AND($G386&lt;&gt;"",$H386=""),AND($J386="",$K386&lt;&gt;""),AND($J386&lt;&gt;"",$K386=""),AND($M386="",$N386&lt;&gt;""),AND($M386&lt;&gt;"",$N386=""),AND($P386="",$Q386&lt;&gt;""),AND($P386&lt;&gt;"",$Q386=""),AND($S386="",$T386&lt;&gt;""),AND($S386&lt;&gt;"",$T386=""),AND($V386="",$W386&lt;&gt;""),AND($V386&lt;&gt;"",$W386=""))),AND($C386&lt;&gt;"",$E386&lt;&gt;"",LEFT(TRIM($C386),1)&lt;&gt;LEFT(TRIM($E386),1)),IF(OR($E386="",$F386=""),FALSE(),IFERROR(COUNTIF(INDIRECT("UNITS_"&amp;SUBSTITUTE(LEFT($E386,FIND(" ",$E386&amp;" ")-1),".","_")),$F386)=0,TRUE())),AND($B386&lt;&gt;"",OR(ISNUMBER(SEARCH("outro",LOWER($B386))),ISNUMBER(SEARCH("divers",LOWER($B386))),ISNUMBER(SEARCH("etc",LOWER($B386))))),OR(AND(ISNUMBER(SEARCH("comunic",LOWER($B386))),LEFT($E386,3)&lt;&gt;"4.4"),AND(ISNUMBER(SEARCH("monitor",LOWER($B386))),NOT(OR(LEFT($E386,3)="1.5",LEFT($E386,3)="2.5")))),AND($B386&lt;&gt;"",OR(LEFT($C386,1)="1",LEFT($C386,1)="2"),$D386=""),AND($D386&lt;&gt;"",NOT(OR(LEFT($C386,1)="1",LEFT($C386,1)="2"))),AND($D386&lt;&gt;"",COUNTIF(' PROJETO'!$B$14:$B$16,$D386)=0),IF($D386="",FALSE(),IF(COUNTIF(' PROJETO'!$B$14:$B$16,$D386)=0,FALSE(),IFERROR(INDEX(' PROJETO'!$C$14:$C$16,MATCH($D386,' PROJETO'!$B$14:$B$16,0))&lt;&gt;"Sim",FALSE()))))</f>
        <v>0</v>
      </c>
      <c r="AG386" s="21" t="b">
        <f>AND($AC386,$Y386&gt;'CONFG.  LISTAS'!$F$4,$Z386="",$AA386="")</f>
        <v>0</v>
      </c>
      <c r="AH386" s="21" t="str">
        <f t="shared" si="77"/>
        <v/>
      </c>
      <c r="AI386" s="43" t="str">
        <f ca="1">IF(NOT($AC386),"",IF(OR($B386="",$C386="",$E386="",$F386=""),"Preencha descrição, categoria, tipo e unidade.",IF(AND($B386&lt;&gt;"",OR(LEFT($C386,1)="1",LEFT($C386,1)="2"),$D386=""),"Informe a prática de restauração para itens diretos.",IF(AND($D386&lt;&gt;"",NOT(OR(LEFT($C386,1)="1",LEFT($C386,1)="2"))),"Custos indiretos não devem pertencer a uma prática específica.",IF(AND($D386&lt;&gt;"",COUNTIF(' PROJETO'!$B$14:$B$16,$D386)=0),"Prática de restauração inválida ou não cadastrada.",IF(IF($D386="",FALSE(),IF(COUNTIF(' PROJETO'!$B$14:$B$16,$D386)=0,FALSE(),IFERROR(INDEX(' PROJETO'!$C$14:$C$16,MATCH($D386,' PROJETO'!$B$14:$B$16,0))&lt;&gt;"Sim",FALSE()))),"A prática informada no item não foi selecionada na aba Projeto.",IF(AND(MAX($I386,$L386,$O386,$R386,$U386,$X386)&gt;'CONFG.  LISTAS'!$F$4,NOT(OR($Z386&lt;&gt;"",$AA386&lt;&gt;""))),"Memorial de cálculo ou anexo obrigatório não informado para item acima do limite.",IF(OR(AND($G386&lt;&gt;"",$H386&lt;&gt;"",OR($G386&lt;=0,$H386&lt;=0)),AND($J386&lt;&gt;"",$K386&lt;&gt;"",OR($J386&lt;=0,$K386&lt;=0)),AND($M386&lt;&gt;"",$N386&lt;&gt;"",OR($M386&lt;=0,$N386&lt;=0)),AND($P386&lt;&gt;"",$Q386&lt;&gt;"",OR($P386&lt;=0,$Q386&lt;=0)),AND($S386&lt;&gt;"",$T386&lt;&gt;"",OR($S386&lt;=0,$T386&lt;=0)),AND($V386&lt;&gt;"",$W386&lt;&gt;"",OR($V386&lt;=0,$W386&lt;=0))),"Revise os valores informados: valor unitário e quantidade devem ser maiores que zero.",IF(OR(AND($G386="",$H386&lt;&gt;""),AND($G386&lt;&gt;"",$H386=""),AND($J386="",$K386&lt;&gt;""),AND($J386&lt;&gt;"",$K386=""),AND($M386="",$N386&lt;&gt;""),AND($M386&lt;&gt;"",$N386=""),AND($P386="",$Q386&lt;&gt;""),AND($P386&lt;&gt;"",$Q386=""),AND($S386="",$T386&lt;&gt;""),AND($S386&lt;&gt;"",$T386=""),AND($V386="",$W386&lt;&gt;""),AND($V386&lt;&gt;"",$W386="")),"Há ano preenchido parcialmente: "&amp;TRIM(IF(AND($G386="",$H386&lt;&gt;""),"Ano 1 (falta valor unitário); ","")&amp;IF(AND($G386&lt;&gt;"",$H386=""),"Ano 1 (falta quantidade); ","")&amp;IF(AND($J386="",$K386&lt;&gt;""),"Ano 2 (falta valor unitário); ","")&amp;IF(AND($J386&lt;&gt;"",$K386=""),"Ano 2 (falta quantidade); ","")&amp;IF(AND($M386="",$N386&lt;&gt;""),"Ano 3 (falta valor unitário); ","")&amp;IF(AND($M386&lt;&gt;"",$N386=""),"Ano 3 (falta quantidade); ","")&amp;IF(AND($P386="",$Q386&lt;&gt;""),"Ano 4 (falta valor unitário); ","")&amp;IF(AND($P386&lt;&gt;"",$Q386=""),"Ano 4 (falta quantidade); ","")&amp;IF(AND($S386="",$T386&lt;&gt;""),"Ano 5 (falta valor unitário); ","")&amp;IF(AND($S386&lt;&gt;"",$T386=""),"Ano 5 (falta quantidade); ","")&amp;IF(AND($V386="",$W386&lt;&gt;""),"Ano 6 (falta valor unitário); ","")&amp;IF(AND($V386&lt;&gt;"",$W386=""),"Ano 6 (falta quantidade); ","")), IF(NOT(OR(AND($G386&lt;&gt;"",$H386&lt;&gt;""),AND($J386&lt;&gt;"",$K386&lt;&gt;""),AND($M386&lt;&gt;"",$N386&lt;&gt;""),AND($P386&lt;&gt;"",$Q386&lt;&gt;""),AND($S386&lt;&gt;"",$T386&lt;&gt;""),AND($V386&lt;&gt;"",$W386&lt;&gt;""))),"Informe pelo menos um ano completo com valor unitário e quantidade.",IF(AND($C386&lt;&gt;"",$E386&lt;&gt;"",LEFT(TRIM($C386),1)&lt;&gt;LEFT(TRIM($E386),1)),"Categoria e tipo estão incompatíveis.",IF(IF(OR($E386="",$F386=""),FALSE(),IFERROR(COUNTIF(INDIRECT("UNITS_"&amp;SUBSTITUTE(LEFT($E386,FIND(" ",$E386&amp;" ")-1),".","_")),$F386)=0,TRUE())),"Unidade incompatível com o tipo selecionado.",IF(OR(AND(ISNUMBER(SEARCH("comunic",LOWER($B386))),LEFT($E386,3)&lt;&gt;"4.4"),AND(ISNUMBER(SEARCH("monitor",LOWER($B386))),NOT(OR(LEFT($E386,3)="1.5",LEFT($E386,3)="2.5")))),"Revise a classificação do item conforme as regras de preenchimento.",IF(AND($B386&lt;&gt;"",OR(ISNUMBER(SEARCH("outro",LOWER($B386))),ISNUMBER(SEARCH("divers",LOWER($B386))),ISNUMBER(SEARCH("kit",LOWER($B386))),ISNUMBER(SEARCH("ferrament",LOWER($B386))),ISNUMBER(SEARCH("epi",LOWER($B386)))),NOT(OR($Z386&lt;&gt;"",$AA386&lt;&gt;""))),"Descrição muito genérica: detalhe melhor o item e registre o racional no memorial ou em anexo.",IF(AND($Y386=0,$B386&lt;&gt;"",OR($G386&lt;&gt;"",$H386&lt;&gt;"",$J386&lt;&gt;"",$K386&lt;&gt;"",$M386&lt;&gt;"",$N386&lt;&gt;"",$P386&lt;&gt;"",$Q386&lt;&gt;"",$S386&lt;&gt;"",$T386&lt;&gt;"",$V386&lt;&gt;"",$W386&lt;&gt;"")),"O item possui dados lançados, mas o total está zerado. Revise os valores informados.","")))))))))))))))</f>
        <v/>
      </c>
    </row>
    <row r="387" spans="1:35" ht="14.25" customHeight="1" x14ac:dyDescent="0.25">
      <c r="A387" s="57" t="str">
        <f t="shared" si="65"/>
        <v/>
      </c>
      <c r="B387" s="61"/>
      <c r="C387" s="61"/>
      <c r="D387" s="58"/>
      <c r="E387" s="61"/>
      <c r="F387" s="61"/>
      <c r="G387" s="272"/>
      <c r="H387" s="62"/>
      <c r="I387" s="273">
        <f t="shared" si="66"/>
        <v>0</v>
      </c>
      <c r="J387" s="272"/>
      <c r="K387" s="62"/>
      <c r="L387" s="270">
        <f t="shared" si="67"/>
        <v>0</v>
      </c>
      <c r="M387" s="272"/>
      <c r="N387" s="62"/>
      <c r="O387" s="270">
        <f t="shared" si="68"/>
        <v>0</v>
      </c>
      <c r="P387" s="272"/>
      <c r="Q387" s="62"/>
      <c r="R387" s="271">
        <f t="shared" si="69"/>
        <v>0</v>
      </c>
      <c r="S387" s="272"/>
      <c r="T387" s="62"/>
      <c r="U387" s="270">
        <f t="shared" si="70"/>
        <v>0</v>
      </c>
      <c r="V387" s="272"/>
      <c r="W387" s="62"/>
      <c r="X387" s="270">
        <f t="shared" si="71"/>
        <v>0</v>
      </c>
      <c r="Y387" s="270">
        <f t="shared" si="72"/>
        <v>0</v>
      </c>
      <c r="Z387" s="61"/>
      <c r="AA387" s="61"/>
      <c r="AB387" s="60" t="str">
        <f t="shared" si="73"/>
        <v/>
      </c>
      <c r="AC387" s="21" t="b">
        <f t="shared" si="74"/>
        <v>0</v>
      </c>
      <c r="AD387" s="21" t="b">
        <f t="shared" si="75"/>
        <v>0</v>
      </c>
      <c r="AE387" s="21" t="b">
        <f t="shared" si="76"/>
        <v>0</v>
      </c>
      <c r="AF387" s="21" t="b">
        <f ca="1">OR(AND($AC387,NOT($AD387)),AND($AC387,OR(AND($G387="",$H387&lt;&gt;""),AND($G387&lt;&gt;"",$H387=""),AND($J387="",$K387&lt;&gt;""),AND($J387&lt;&gt;"",$K387=""),AND($M387="",$N387&lt;&gt;""),AND($M387&lt;&gt;"",$N387=""),AND($P387="",$Q387&lt;&gt;""),AND($P387&lt;&gt;"",$Q387=""),AND($S387="",$T387&lt;&gt;""),AND($S387&lt;&gt;"",$T387=""),AND($V387="",$W387&lt;&gt;""),AND($V387&lt;&gt;"",$W387=""))),AND($C387&lt;&gt;"",$E387&lt;&gt;"",LEFT(TRIM($C387),1)&lt;&gt;LEFT(TRIM($E387),1)),IF(OR($E387="",$F387=""),FALSE(),IFERROR(COUNTIF(INDIRECT("UNITS_"&amp;SUBSTITUTE(LEFT($E387,FIND(" ",$E387&amp;" ")-1),".","_")),$F387)=0,TRUE())),AND($B387&lt;&gt;"",OR(ISNUMBER(SEARCH("outro",LOWER($B387))),ISNUMBER(SEARCH("divers",LOWER($B387))),ISNUMBER(SEARCH("etc",LOWER($B387))))),OR(AND(ISNUMBER(SEARCH("comunic",LOWER($B387))),LEFT($E387,3)&lt;&gt;"4.4"),AND(ISNUMBER(SEARCH("monitor",LOWER($B387))),NOT(OR(LEFT($E387,3)="1.5",LEFT($E387,3)="2.5")))),AND($B387&lt;&gt;"",OR(LEFT($C387,1)="1",LEFT($C387,1)="2"),$D387=""),AND($D387&lt;&gt;"",NOT(OR(LEFT($C387,1)="1",LEFT($C387,1)="2"))),AND($D387&lt;&gt;"",COUNTIF(' PROJETO'!$B$14:$B$16,$D387)=0),IF($D387="",FALSE(),IF(COUNTIF(' PROJETO'!$B$14:$B$16,$D387)=0,FALSE(),IFERROR(INDEX(' PROJETO'!$C$14:$C$16,MATCH($D387,' PROJETO'!$B$14:$B$16,0))&lt;&gt;"Sim",FALSE()))))</f>
        <v>0</v>
      </c>
      <c r="AG387" s="21" t="b">
        <f>AND($AC387,$Y387&gt;'CONFG.  LISTAS'!$F$4,$Z387="",$AA387="")</f>
        <v>0</v>
      </c>
      <c r="AH387" s="21" t="str">
        <f t="shared" si="77"/>
        <v/>
      </c>
      <c r="AI387" s="43" t="str">
        <f ca="1">IF(NOT($AC387),"",IF(OR($B387="",$C387="",$E387="",$F387=""),"Preencha descrição, categoria, tipo e unidade.",IF(AND($B387&lt;&gt;"",OR(LEFT($C387,1)="1",LEFT($C387,1)="2"),$D387=""),"Informe a prática de restauração para itens diretos.",IF(AND($D387&lt;&gt;"",NOT(OR(LEFT($C387,1)="1",LEFT($C387,1)="2"))),"Custos indiretos não devem pertencer a uma prática específica.",IF(AND($D387&lt;&gt;"",COUNTIF(' PROJETO'!$B$14:$B$16,$D387)=0),"Prática de restauração inválida ou não cadastrada.",IF(IF($D387="",FALSE(),IF(COUNTIF(' PROJETO'!$B$14:$B$16,$D387)=0,FALSE(),IFERROR(INDEX(' PROJETO'!$C$14:$C$16,MATCH($D387,' PROJETO'!$B$14:$B$16,0))&lt;&gt;"Sim",FALSE()))),"A prática informada no item não foi selecionada na aba Projeto.",IF(AND(MAX($I387,$L387,$O387,$R387,$U387,$X387)&gt;'CONFG.  LISTAS'!$F$4,NOT(OR($Z387&lt;&gt;"",$AA387&lt;&gt;""))),"Memorial de cálculo ou anexo obrigatório não informado para item acima do limite.",IF(OR(AND($G387&lt;&gt;"",$H387&lt;&gt;"",OR($G387&lt;=0,$H387&lt;=0)),AND($J387&lt;&gt;"",$K387&lt;&gt;"",OR($J387&lt;=0,$K387&lt;=0)),AND($M387&lt;&gt;"",$N387&lt;&gt;"",OR($M387&lt;=0,$N387&lt;=0)),AND($P387&lt;&gt;"",$Q387&lt;&gt;"",OR($P387&lt;=0,$Q387&lt;=0)),AND($S387&lt;&gt;"",$T387&lt;&gt;"",OR($S387&lt;=0,$T387&lt;=0)),AND($V387&lt;&gt;"",$W387&lt;&gt;"",OR($V387&lt;=0,$W387&lt;=0))),"Revise os valores informados: valor unitário e quantidade devem ser maiores que zero.",IF(OR(AND($G387="",$H387&lt;&gt;""),AND($G387&lt;&gt;"",$H387=""),AND($J387="",$K387&lt;&gt;""),AND($J387&lt;&gt;"",$K387=""),AND($M387="",$N387&lt;&gt;""),AND($M387&lt;&gt;"",$N387=""),AND($P387="",$Q387&lt;&gt;""),AND($P387&lt;&gt;"",$Q387=""),AND($S387="",$T387&lt;&gt;""),AND($S387&lt;&gt;"",$T387=""),AND($V387="",$W387&lt;&gt;""),AND($V387&lt;&gt;"",$W387="")),"Há ano preenchido parcialmente: "&amp;TRIM(IF(AND($G387="",$H387&lt;&gt;""),"Ano 1 (falta valor unitário); ","")&amp;IF(AND($G387&lt;&gt;"",$H387=""),"Ano 1 (falta quantidade); ","")&amp;IF(AND($J387="",$K387&lt;&gt;""),"Ano 2 (falta valor unitário); ","")&amp;IF(AND($J387&lt;&gt;"",$K387=""),"Ano 2 (falta quantidade); ","")&amp;IF(AND($M387="",$N387&lt;&gt;""),"Ano 3 (falta valor unitário); ","")&amp;IF(AND($M387&lt;&gt;"",$N387=""),"Ano 3 (falta quantidade); ","")&amp;IF(AND($P387="",$Q387&lt;&gt;""),"Ano 4 (falta valor unitário); ","")&amp;IF(AND($P387&lt;&gt;"",$Q387=""),"Ano 4 (falta quantidade); ","")&amp;IF(AND($S387="",$T387&lt;&gt;""),"Ano 5 (falta valor unitário); ","")&amp;IF(AND($S387&lt;&gt;"",$T387=""),"Ano 5 (falta quantidade); ","")&amp;IF(AND($V387="",$W387&lt;&gt;""),"Ano 6 (falta valor unitário); ","")&amp;IF(AND($V387&lt;&gt;"",$W387=""),"Ano 6 (falta quantidade); ","")), IF(NOT(OR(AND($G387&lt;&gt;"",$H387&lt;&gt;""),AND($J387&lt;&gt;"",$K387&lt;&gt;""),AND($M387&lt;&gt;"",$N387&lt;&gt;""),AND($P387&lt;&gt;"",$Q387&lt;&gt;""),AND($S387&lt;&gt;"",$T387&lt;&gt;""),AND($V387&lt;&gt;"",$W387&lt;&gt;""))),"Informe pelo menos um ano completo com valor unitário e quantidade.",IF(AND($C387&lt;&gt;"",$E387&lt;&gt;"",LEFT(TRIM($C387),1)&lt;&gt;LEFT(TRIM($E387),1)),"Categoria e tipo estão incompatíveis.",IF(IF(OR($E387="",$F387=""),FALSE(),IFERROR(COUNTIF(INDIRECT("UNITS_"&amp;SUBSTITUTE(LEFT($E387,FIND(" ",$E387&amp;" ")-1),".","_")),$F387)=0,TRUE())),"Unidade incompatível com o tipo selecionado.",IF(OR(AND(ISNUMBER(SEARCH("comunic",LOWER($B387))),LEFT($E387,3)&lt;&gt;"4.4"),AND(ISNUMBER(SEARCH("monitor",LOWER($B387))),NOT(OR(LEFT($E387,3)="1.5",LEFT($E387,3)="2.5")))),"Revise a classificação do item conforme as regras de preenchimento.",IF(AND($B387&lt;&gt;"",OR(ISNUMBER(SEARCH("outro",LOWER($B387))),ISNUMBER(SEARCH("divers",LOWER($B387))),ISNUMBER(SEARCH("kit",LOWER($B387))),ISNUMBER(SEARCH("ferrament",LOWER($B387))),ISNUMBER(SEARCH("epi",LOWER($B387)))),NOT(OR($Z387&lt;&gt;"",$AA387&lt;&gt;""))),"Descrição muito genérica: detalhe melhor o item e registre o racional no memorial ou em anexo.",IF(AND($Y387=0,$B387&lt;&gt;"",OR($G387&lt;&gt;"",$H387&lt;&gt;"",$J387&lt;&gt;"",$K387&lt;&gt;"",$M387&lt;&gt;"",$N387&lt;&gt;"",$P387&lt;&gt;"",$Q387&lt;&gt;"",$S387&lt;&gt;"",$T387&lt;&gt;"",$V387&lt;&gt;"",$W387&lt;&gt;"")),"O item possui dados lançados, mas o total está zerado. Revise os valores informados.","")))))))))))))))</f>
        <v/>
      </c>
    </row>
    <row r="388" spans="1:35" ht="14.25" customHeight="1" x14ac:dyDescent="0.25">
      <c r="A388" s="57" t="str">
        <f t="shared" si="65"/>
        <v/>
      </c>
      <c r="B388" s="58"/>
      <c r="C388" s="58"/>
      <c r="D388" s="58"/>
      <c r="E388" s="58"/>
      <c r="F388" s="58"/>
      <c r="G388" s="269"/>
      <c r="H388" s="59"/>
      <c r="I388" s="273">
        <f t="shared" si="66"/>
        <v>0</v>
      </c>
      <c r="J388" s="269"/>
      <c r="K388" s="59"/>
      <c r="L388" s="270">
        <f t="shared" si="67"/>
        <v>0</v>
      </c>
      <c r="M388" s="269"/>
      <c r="N388" s="59"/>
      <c r="O388" s="270">
        <f t="shared" si="68"/>
        <v>0</v>
      </c>
      <c r="P388" s="269"/>
      <c r="Q388" s="59"/>
      <c r="R388" s="271">
        <f t="shared" si="69"/>
        <v>0</v>
      </c>
      <c r="S388" s="269"/>
      <c r="T388" s="59"/>
      <c r="U388" s="270">
        <f t="shared" si="70"/>
        <v>0</v>
      </c>
      <c r="V388" s="269"/>
      <c r="W388" s="59"/>
      <c r="X388" s="270">
        <f t="shared" si="71"/>
        <v>0</v>
      </c>
      <c r="Y388" s="270">
        <f t="shared" si="72"/>
        <v>0</v>
      </c>
      <c r="Z388" s="58"/>
      <c r="AA388" s="58"/>
      <c r="AB388" s="60" t="str">
        <f t="shared" si="73"/>
        <v/>
      </c>
      <c r="AC388" s="21" t="b">
        <f t="shared" si="74"/>
        <v>0</v>
      </c>
      <c r="AD388" s="21" t="b">
        <f t="shared" si="75"/>
        <v>0</v>
      </c>
      <c r="AE388" s="21" t="b">
        <f t="shared" si="76"/>
        <v>0</v>
      </c>
      <c r="AF388" s="21" t="b">
        <f ca="1">OR(AND($AC388,NOT($AD388)),AND($AC388,OR(AND($G388="",$H388&lt;&gt;""),AND($G388&lt;&gt;"",$H388=""),AND($J388="",$K388&lt;&gt;""),AND($J388&lt;&gt;"",$K388=""),AND($M388="",$N388&lt;&gt;""),AND($M388&lt;&gt;"",$N388=""),AND($P388="",$Q388&lt;&gt;""),AND($P388&lt;&gt;"",$Q388=""),AND($S388="",$T388&lt;&gt;""),AND($S388&lt;&gt;"",$T388=""),AND($V388="",$W388&lt;&gt;""),AND($V388&lt;&gt;"",$W388=""))),AND($C388&lt;&gt;"",$E388&lt;&gt;"",LEFT(TRIM($C388),1)&lt;&gt;LEFT(TRIM($E388),1)),IF(OR($E388="",$F388=""),FALSE(),IFERROR(COUNTIF(INDIRECT("UNITS_"&amp;SUBSTITUTE(LEFT($E388,FIND(" ",$E388&amp;" ")-1),".","_")),$F388)=0,TRUE())),AND($B388&lt;&gt;"",OR(ISNUMBER(SEARCH("outro",LOWER($B388))),ISNUMBER(SEARCH("divers",LOWER($B388))),ISNUMBER(SEARCH("etc",LOWER($B388))))),OR(AND(ISNUMBER(SEARCH("comunic",LOWER($B388))),LEFT($E388,3)&lt;&gt;"4.4"),AND(ISNUMBER(SEARCH("monitor",LOWER($B388))),NOT(OR(LEFT($E388,3)="1.5",LEFT($E388,3)="2.5")))),AND($B388&lt;&gt;"",OR(LEFT($C388,1)="1",LEFT($C388,1)="2"),$D388=""),AND($D388&lt;&gt;"",NOT(OR(LEFT($C388,1)="1",LEFT($C388,1)="2"))),AND($D388&lt;&gt;"",COUNTIF(' PROJETO'!$B$14:$B$16,$D388)=0),IF($D388="",FALSE(),IF(COUNTIF(' PROJETO'!$B$14:$B$16,$D388)=0,FALSE(),IFERROR(INDEX(' PROJETO'!$C$14:$C$16,MATCH($D388,' PROJETO'!$B$14:$B$16,0))&lt;&gt;"Sim",FALSE()))))</f>
        <v>0</v>
      </c>
      <c r="AG388" s="21" t="b">
        <f>AND($AC388,$Y388&gt;'CONFG.  LISTAS'!$F$4,$Z388="",$AA388="")</f>
        <v>0</v>
      </c>
      <c r="AH388" s="21" t="str">
        <f t="shared" si="77"/>
        <v/>
      </c>
      <c r="AI388" s="43" t="str">
        <f ca="1">IF(NOT($AC388),"",IF(OR($B388="",$C388="",$E388="",$F388=""),"Preencha descrição, categoria, tipo e unidade.",IF(AND($B388&lt;&gt;"",OR(LEFT($C388,1)="1",LEFT($C388,1)="2"),$D388=""),"Informe a prática de restauração para itens diretos.",IF(AND($D388&lt;&gt;"",NOT(OR(LEFT($C388,1)="1",LEFT($C388,1)="2"))),"Custos indiretos não devem pertencer a uma prática específica.",IF(AND($D388&lt;&gt;"",COUNTIF(' PROJETO'!$B$14:$B$16,$D388)=0),"Prática de restauração inválida ou não cadastrada.",IF(IF($D388="",FALSE(),IF(COUNTIF(' PROJETO'!$B$14:$B$16,$D388)=0,FALSE(),IFERROR(INDEX(' PROJETO'!$C$14:$C$16,MATCH($D388,' PROJETO'!$B$14:$B$16,0))&lt;&gt;"Sim",FALSE()))),"A prática informada no item não foi selecionada na aba Projeto.",IF(AND(MAX($I388,$L388,$O388,$R388,$U388,$X388)&gt;'CONFG.  LISTAS'!$F$4,NOT(OR($Z388&lt;&gt;"",$AA388&lt;&gt;""))),"Memorial de cálculo ou anexo obrigatório não informado para item acima do limite.",IF(OR(AND($G388&lt;&gt;"",$H388&lt;&gt;"",OR($G388&lt;=0,$H388&lt;=0)),AND($J388&lt;&gt;"",$K388&lt;&gt;"",OR($J388&lt;=0,$K388&lt;=0)),AND($M388&lt;&gt;"",$N388&lt;&gt;"",OR($M388&lt;=0,$N388&lt;=0)),AND($P388&lt;&gt;"",$Q388&lt;&gt;"",OR($P388&lt;=0,$Q388&lt;=0)),AND($S388&lt;&gt;"",$T388&lt;&gt;"",OR($S388&lt;=0,$T388&lt;=0)),AND($V388&lt;&gt;"",$W388&lt;&gt;"",OR($V388&lt;=0,$W388&lt;=0))),"Revise os valores informados: valor unitário e quantidade devem ser maiores que zero.",IF(OR(AND($G388="",$H388&lt;&gt;""),AND($G388&lt;&gt;"",$H388=""),AND($J388="",$K388&lt;&gt;""),AND($J388&lt;&gt;"",$K388=""),AND($M388="",$N388&lt;&gt;""),AND($M388&lt;&gt;"",$N388=""),AND($P388="",$Q388&lt;&gt;""),AND($P388&lt;&gt;"",$Q388=""),AND($S388="",$T388&lt;&gt;""),AND($S388&lt;&gt;"",$T388=""),AND($V388="",$W388&lt;&gt;""),AND($V388&lt;&gt;"",$W388="")),"Há ano preenchido parcialmente: "&amp;TRIM(IF(AND($G388="",$H388&lt;&gt;""),"Ano 1 (falta valor unitário); ","")&amp;IF(AND($G388&lt;&gt;"",$H388=""),"Ano 1 (falta quantidade); ","")&amp;IF(AND($J388="",$K388&lt;&gt;""),"Ano 2 (falta valor unitário); ","")&amp;IF(AND($J388&lt;&gt;"",$K388=""),"Ano 2 (falta quantidade); ","")&amp;IF(AND($M388="",$N388&lt;&gt;""),"Ano 3 (falta valor unitário); ","")&amp;IF(AND($M388&lt;&gt;"",$N388=""),"Ano 3 (falta quantidade); ","")&amp;IF(AND($P388="",$Q388&lt;&gt;""),"Ano 4 (falta valor unitário); ","")&amp;IF(AND($P388&lt;&gt;"",$Q388=""),"Ano 4 (falta quantidade); ","")&amp;IF(AND($S388="",$T388&lt;&gt;""),"Ano 5 (falta valor unitário); ","")&amp;IF(AND($S388&lt;&gt;"",$T388=""),"Ano 5 (falta quantidade); ","")&amp;IF(AND($V388="",$W388&lt;&gt;""),"Ano 6 (falta valor unitário); ","")&amp;IF(AND($V388&lt;&gt;"",$W388=""),"Ano 6 (falta quantidade); ","")), IF(NOT(OR(AND($G388&lt;&gt;"",$H388&lt;&gt;""),AND($J388&lt;&gt;"",$K388&lt;&gt;""),AND($M388&lt;&gt;"",$N388&lt;&gt;""),AND($P388&lt;&gt;"",$Q388&lt;&gt;""),AND($S388&lt;&gt;"",$T388&lt;&gt;""),AND($V388&lt;&gt;"",$W388&lt;&gt;""))),"Informe pelo menos um ano completo com valor unitário e quantidade.",IF(AND($C388&lt;&gt;"",$E388&lt;&gt;"",LEFT(TRIM($C388),1)&lt;&gt;LEFT(TRIM($E388),1)),"Categoria e tipo estão incompatíveis.",IF(IF(OR($E388="",$F388=""),FALSE(),IFERROR(COUNTIF(INDIRECT("UNITS_"&amp;SUBSTITUTE(LEFT($E388,FIND(" ",$E388&amp;" ")-1),".","_")),$F388)=0,TRUE())),"Unidade incompatível com o tipo selecionado.",IF(OR(AND(ISNUMBER(SEARCH("comunic",LOWER($B388))),LEFT($E388,3)&lt;&gt;"4.4"),AND(ISNUMBER(SEARCH("monitor",LOWER($B388))),NOT(OR(LEFT($E388,3)="1.5",LEFT($E388,3)="2.5")))),"Revise a classificação do item conforme as regras de preenchimento.",IF(AND($B388&lt;&gt;"",OR(ISNUMBER(SEARCH("outro",LOWER($B388))),ISNUMBER(SEARCH("divers",LOWER($B388))),ISNUMBER(SEARCH("kit",LOWER($B388))),ISNUMBER(SEARCH("ferrament",LOWER($B388))),ISNUMBER(SEARCH("epi",LOWER($B388)))),NOT(OR($Z388&lt;&gt;"",$AA388&lt;&gt;""))),"Descrição muito genérica: detalhe melhor o item e registre o racional no memorial ou em anexo.",IF(AND($Y388=0,$B388&lt;&gt;"",OR($G388&lt;&gt;"",$H388&lt;&gt;"",$J388&lt;&gt;"",$K388&lt;&gt;"",$M388&lt;&gt;"",$N388&lt;&gt;"",$P388&lt;&gt;"",$Q388&lt;&gt;"",$S388&lt;&gt;"",$T388&lt;&gt;"",$V388&lt;&gt;"",$W388&lt;&gt;"")),"O item possui dados lançados, mas o total está zerado. Revise os valores informados.","")))))))))))))))</f>
        <v/>
      </c>
    </row>
    <row r="389" spans="1:35" ht="14.25" customHeight="1" x14ac:dyDescent="0.25">
      <c r="A389" s="57" t="str">
        <f t="shared" si="65"/>
        <v/>
      </c>
      <c r="B389" s="61"/>
      <c r="C389" s="61"/>
      <c r="D389" s="58"/>
      <c r="E389" s="61"/>
      <c r="F389" s="61"/>
      <c r="G389" s="272"/>
      <c r="H389" s="62"/>
      <c r="I389" s="273">
        <f t="shared" si="66"/>
        <v>0</v>
      </c>
      <c r="J389" s="272"/>
      <c r="K389" s="62"/>
      <c r="L389" s="270">
        <f t="shared" si="67"/>
        <v>0</v>
      </c>
      <c r="M389" s="272"/>
      <c r="N389" s="62"/>
      <c r="O389" s="270">
        <f t="shared" si="68"/>
        <v>0</v>
      </c>
      <c r="P389" s="272"/>
      <c r="Q389" s="62"/>
      <c r="R389" s="271">
        <f t="shared" si="69"/>
        <v>0</v>
      </c>
      <c r="S389" s="272"/>
      <c r="T389" s="62"/>
      <c r="U389" s="270">
        <f t="shared" si="70"/>
        <v>0</v>
      </c>
      <c r="V389" s="272"/>
      <c r="W389" s="62"/>
      <c r="X389" s="270">
        <f t="shared" si="71"/>
        <v>0</v>
      </c>
      <c r="Y389" s="270">
        <f t="shared" si="72"/>
        <v>0</v>
      </c>
      <c r="Z389" s="61"/>
      <c r="AA389" s="61"/>
      <c r="AB389" s="60" t="str">
        <f t="shared" si="73"/>
        <v/>
      </c>
      <c r="AC389" s="21" t="b">
        <f t="shared" si="74"/>
        <v>0</v>
      </c>
      <c r="AD389" s="21" t="b">
        <f t="shared" si="75"/>
        <v>0</v>
      </c>
      <c r="AE389" s="21" t="b">
        <f t="shared" si="76"/>
        <v>0</v>
      </c>
      <c r="AF389" s="21" t="b">
        <f ca="1">OR(AND($AC389,NOT($AD389)),AND($AC389,OR(AND($G389="",$H389&lt;&gt;""),AND($G389&lt;&gt;"",$H389=""),AND($J389="",$K389&lt;&gt;""),AND($J389&lt;&gt;"",$K389=""),AND($M389="",$N389&lt;&gt;""),AND($M389&lt;&gt;"",$N389=""),AND($P389="",$Q389&lt;&gt;""),AND($P389&lt;&gt;"",$Q389=""),AND($S389="",$T389&lt;&gt;""),AND($S389&lt;&gt;"",$T389=""),AND($V389="",$W389&lt;&gt;""),AND($V389&lt;&gt;"",$W389=""))),AND($C389&lt;&gt;"",$E389&lt;&gt;"",LEFT(TRIM($C389),1)&lt;&gt;LEFT(TRIM($E389),1)),IF(OR($E389="",$F389=""),FALSE(),IFERROR(COUNTIF(INDIRECT("UNITS_"&amp;SUBSTITUTE(LEFT($E389,FIND(" ",$E389&amp;" ")-1),".","_")),$F389)=0,TRUE())),AND($B389&lt;&gt;"",OR(ISNUMBER(SEARCH("outro",LOWER($B389))),ISNUMBER(SEARCH("divers",LOWER($B389))),ISNUMBER(SEARCH("etc",LOWER($B389))))),OR(AND(ISNUMBER(SEARCH("comunic",LOWER($B389))),LEFT($E389,3)&lt;&gt;"4.4"),AND(ISNUMBER(SEARCH("monitor",LOWER($B389))),NOT(OR(LEFT($E389,3)="1.5",LEFT($E389,3)="2.5")))),AND($B389&lt;&gt;"",OR(LEFT($C389,1)="1",LEFT($C389,1)="2"),$D389=""),AND($D389&lt;&gt;"",NOT(OR(LEFT($C389,1)="1",LEFT($C389,1)="2"))),AND($D389&lt;&gt;"",COUNTIF(' PROJETO'!$B$14:$B$16,$D389)=0),IF($D389="",FALSE(),IF(COUNTIF(' PROJETO'!$B$14:$B$16,$D389)=0,FALSE(),IFERROR(INDEX(' PROJETO'!$C$14:$C$16,MATCH($D389,' PROJETO'!$B$14:$B$16,0))&lt;&gt;"Sim",FALSE()))))</f>
        <v>0</v>
      </c>
      <c r="AG389" s="21" t="b">
        <f>AND($AC389,$Y389&gt;'CONFG.  LISTAS'!$F$4,$Z389="",$AA389="")</f>
        <v>0</v>
      </c>
      <c r="AH389" s="21" t="str">
        <f t="shared" si="77"/>
        <v/>
      </c>
      <c r="AI389" s="43" t="str">
        <f ca="1">IF(NOT($AC389),"",IF(OR($B389="",$C389="",$E389="",$F389=""),"Preencha descrição, categoria, tipo e unidade.",IF(AND($B389&lt;&gt;"",OR(LEFT($C389,1)="1",LEFT($C389,1)="2"),$D389=""),"Informe a prática de restauração para itens diretos.",IF(AND($D389&lt;&gt;"",NOT(OR(LEFT($C389,1)="1",LEFT($C389,1)="2"))),"Custos indiretos não devem pertencer a uma prática específica.",IF(AND($D389&lt;&gt;"",COUNTIF(' PROJETO'!$B$14:$B$16,$D389)=0),"Prática de restauração inválida ou não cadastrada.",IF(IF($D389="",FALSE(),IF(COUNTIF(' PROJETO'!$B$14:$B$16,$D389)=0,FALSE(),IFERROR(INDEX(' PROJETO'!$C$14:$C$16,MATCH($D389,' PROJETO'!$B$14:$B$16,0))&lt;&gt;"Sim",FALSE()))),"A prática informada no item não foi selecionada na aba Projeto.",IF(AND(MAX($I389,$L389,$O389,$R389,$U389,$X389)&gt;'CONFG.  LISTAS'!$F$4,NOT(OR($Z389&lt;&gt;"",$AA389&lt;&gt;""))),"Memorial de cálculo ou anexo obrigatório não informado para item acima do limite.",IF(OR(AND($G389&lt;&gt;"",$H389&lt;&gt;"",OR($G389&lt;=0,$H389&lt;=0)),AND($J389&lt;&gt;"",$K389&lt;&gt;"",OR($J389&lt;=0,$K389&lt;=0)),AND($M389&lt;&gt;"",$N389&lt;&gt;"",OR($M389&lt;=0,$N389&lt;=0)),AND($P389&lt;&gt;"",$Q389&lt;&gt;"",OR($P389&lt;=0,$Q389&lt;=0)),AND($S389&lt;&gt;"",$T389&lt;&gt;"",OR($S389&lt;=0,$T389&lt;=0)),AND($V389&lt;&gt;"",$W389&lt;&gt;"",OR($V389&lt;=0,$W389&lt;=0))),"Revise os valores informados: valor unitário e quantidade devem ser maiores que zero.",IF(OR(AND($G389="",$H389&lt;&gt;""),AND($G389&lt;&gt;"",$H389=""),AND($J389="",$K389&lt;&gt;""),AND($J389&lt;&gt;"",$K389=""),AND($M389="",$N389&lt;&gt;""),AND($M389&lt;&gt;"",$N389=""),AND($P389="",$Q389&lt;&gt;""),AND($P389&lt;&gt;"",$Q389=""),AND($S389="",$T389&lt;&gt;""),AND($S389&lt;&gt;"",$T389=""),AND($V389="",$W389&lt;&gt;""),AND($V389&lt;&gt;"",$W389="")),"Há ano preenchido parcialmente: "&amp;TRIM(IF(AND($G389="",$H389&lt;&gt;""),"Ano 1 (falta valor unitário); ","")&amp;IF(AND($G389&lt;&gt;"",$H389=""),"Ano 1 (falta quantidade); ","")&amp;IF(AND($J389="",$K389&lt;&gt;""),"Ano 2 (falta valor unitário); ","")&amp;IF(AND($J389&lt;&gt;"",$K389=""),"Ano 2 (falta quantidade); ","")&amp;IF(AND($M389="",$N389&lt;&gt;""),"Ano 3 (falta valor unitário); ","")&amp;IF(AND($M389&lt;&gt;"",$N389=""),"Ano 3 (falta quantidade); ","")&amp;IF(AND($P389="",$Q389&lt;&gt;""),"Ano 4 (falta valor unitário); ","")&amp;IF(AND($P389&lt;&gt;"",$Q389=""),"Ano 4 (falta quantidade); ","")&amp;IF(AND($S389="",$T389&lt;&gt;""),"Ano 5 (falta valor unitário); ","")&amp;IF(AND($S389&lt;&gt;"",$T389=""),"Ano 5 (falta quantidade); ","")&amp;IF(AND($V389="",$W389&lt;&gt;""),"Ano 6 (falta valor unitário); ","")&amp;IF(AND($V389&lt;&gt;"",$W389=""),"Ano 6 (falta quantidade); ","")), IF(NOT(OR(AND($G389&lt;&gt;"",$H389&lt;&gt;""),AND($J389&lt;&gt;"",$K389&lt;&gt;""),AND($M389&lt;&gt;"",$N389&lt;&gt;""),AND($P389&lt;&gt;"",$Q389&lt;&gt;""),AND($S389&lt;&gt;"",$T389&lt;&gt;""),AND($V389&lt;&gt;"",$W389&lt;&gt;""))),"Informe pelo menos um ano completo com valor unitário e quantidade.",IF(AND($C389&lt;&gt;"",$E389&lt;&gt;"",LEFT(TRIM($C389),1)&lt;&gt;LEFT(TRIM($E389),1)),"Categoria e tipo estão incompatíveis.",IF(IF(OR($E389="",$F389=""),FALSE(),IFERROR(COUNTIF(INDIRECT("UNITS_"&amp;SUBSTITUTE(LEFT($E389,FIND(" ",$E389&amp;" ")-1),".","_")),$F389)=0,TRUE())),"Unidade incompatível com o tipo selecionado.",IF(OR(AND(ISNUMBER(SEARCH("comunic",LOWER($B389))),LEFT($E389,3)&lt;&gt;"4.4"),AND(ISNUMBER(SEARCH("monitor",LOWER($B389))),NOT(OR(LEFT($E389,3)="1.5",LEFT($E389,3)="2.5")))),"Revise a classificação do item conforme as regras de preenchimento.",IF(AND($B389&lt;&gt;"",OR(ISNUMBER(SEARCH("outro",LOWER($B389))),ISNUMBER(SEARCH("divers",LOWER($B389))),ISNUMBER(SEARCH("kit",LOWER($B389))),ISNUMBER(SEARCH("ferrament",LOWER($B389))),ISNUMBER(SEARCH("epi",LOWER($B389)))),NOT(OR($Z389&lt;&gt;"",$AA389&lt;&gt;""))),"Descrição muito genérica: detalhe melhor o item e registre o racional no memorial ou em anexo.",IF(AND($Y389=0,$B389&lt;&gt;"",OR($G389&lt;&gt;"",$H389&lt;&gt;"",$J389&lt;&gt;"",$K389&lt;&gt;"",$M389&lt;&gt;"",$N389&lt;&gt;"",$P389&lt;&gt;"",$Q389&lt;&gt;"",$S389&lt;&gt;"",$T389&lt;&gt;"",$V389&lt;&gt;"",$W389&lt;&gt;"")),"O item possui dados lançados, mas o total está zerado. Revise os valores informados.","")))))))))))))))</f>
        <v/>
      </c>
    </row>
    <row r="390" spans="1:35" ht="14.25" customHeight="1" x14ac:dyDescent="0.25">
      <c r="A390" s="57" t="str">
        <f t="shared" si="65"/>
        <v/>
      </c>
      <c r="B390" s="58"/>
      <c r="C390" s="58"/>
      <c r="D390" s="58"/>
      <c r="E390" s="58"/>
      <c r="F390" s="58"/>
      <c r="G390" s="269"/>
      <c r="H390" s="59"/>
      <c r="I390" s="273">
        <f t="shared" si="66"/>
        <v>0</v>
      </c>
      <c r="J390" s="269"/>
      <c r="K390" s="59"/>
      <c r="L390" s="270">
        <f t="shared" si="67"/>
        <v>0</v>
      </c>
      <c r="M390" s="269"/>
      <c r="N390" s="59"/>
      <c r="O390" s="270">
        <f t="shared" si="68"/>
        <v>0</v>
      </c>
      <c r="P390" s="269"/>
      <c r="Q390" s="59"/>
      <c r="R390" s="271">
        <f t="shared" si="69"/>
        <v>0</v>
      </c>
      <c r="S390" s="269"/>
      <c r="T390" s="59"/>
      <c r="U390" s="270">
        <f t="shared" si="70"/>
        <v>0</v>
      </c>
      <c r="V390" s="269"/>
      <c r="W390" s="59"/>
      <c r="X390" s="270">
        <f t="shared" si="71"/>
        <v>0</v>
      </c>
      <c r="Y390" s="270">
        <f t="shared" si="72"/>
        <v>0</v>
      </c>
      <c r="Z390" s="58"/>
      <c r="AA390" s="58"/>
      <c r="AB390" s="60" t="str">
        <f t="shared" si="73"/>
        <v/>
      </c>
      <c r="AC390" s="21" t="b">
        <f t="shared" si="74"/>
        <v>0</v>
      </c>
      <c r="AD390" s="21" t="b">
        <f t="shared" si="75"/>
        <v>0</v>
      </c>
      <c r="AE390" s="21" t="b">
        <f t="shared" si="76"/>
        <v>0</v>
      </c>
      <c r="AF390" s="21" t="b">
        <f ca="1">OR(AND($AC390,NOT($AD390)),AND($AC390,OR(AND($G390="",$H390&lt;&gt;""),AND($G390&lt;&gt;"",$H390=""),AND($J390="",$K390&lt;&gt;""),AND($J390&lt;&gt;"",$K390=""),AND($M390="",$N390&lt;&gt;""),AND($M390&lt;&gt;"",$N390=""),AND($P390="",$Q390&lt;&gt;""),AND($P390&lt;&gt;"",$Q390=""),AND($S390="",$T390&lt;&gt;""),AND($S390&lt;&gt;"",$T390=""),AND($V390="",$W390&lt;&gt;""),AND($V390&lt;&gt;"",$W390=""))),AND($C390&lt;&gt;"",$E390&lt;&gt;"",LEFT(TRIM($C390),1)&lt;&gt;LEFT(TRIM($E390),1)),IF(OR($E390="",$F390=""),FALSE(),IFERROR(COUNTIF(INDIRECT("UNITS_"&amp;SUBSTITUTE(LEFT($E390,FIND(" ",$E390&amp;" ")-1),".","_")),$F390)=0,TRUE())),AND($B390&lt;&gt;"",OR(ISNUMBER(SEARCH("outro",LOWER($B390))),ISNUMBER(SEARCH("divers",LOWER($B390))),ISNUMBER(SEARCH("etc",LOWER($B390))))),OR(AND(ISNUMBER(SEARCH("comunic",LOWER($B390))),LEFT($E390,3)&lt;&gt;"4.4"),AND(ISNUMBER(SEARCH("monitor",LOWER($B390))),NOT(OR(LEFT($E390,3)="1.5",LEFT($E390,3)="2.5")))),AND($B390&lt;&gt;"",OR(LEFT($C390,1)="1",LEFT($C390,1)="2"),$D390=""),AND($D390&lt;&gt;"",NOT(OR(LEFT($C390,1)="1",LEFT($C390,1)="2"))),AND($D390&lt;&gt;"",COUNTIF(' PROJETO'!$B$14:$B$16,$D390)=0),IF($D390="",FALSE(),IF(COUNTIF(' PROJETO'!$B$14:$B$16,$D390)=0,FALSE(),IFERROR(INDEX(' PROJETO'!$C$14:$C$16,MATCH($D390,' PROJETO'!$B$14:$B$16,0))&lt;&gt;"Sim",FALSE()))))</f>
        <v>0</v>
      </c>
      <c r="AG390" s="21" t="b">
        <f>AND($AC390,$Y390&gt;'CONFG.  LISTAS'!$F$4,$Z390="",$AA390="")</f>
        <v>0</v>
      </c>
      <c r="AH390" s="21" t="str">
        <f t="shared" si="77"/>
        <v/>
      </c>
      <c r="AI390" s="43" t="str">
        <f ca="1">IF(NOT($AC390),"",IF(OR($B390="",$C390="",$E390="",$F390=""),"Preencha descrição, categoria, tipo e unidade.",IF(AND($B390&lt;&gt;"",OR(LEFT($C390,1)="1",LEFT($C390,1)="2"),$D390=""),"Informe a prática de restauração para itens diretos.",IF(AND($D390&lt;&gt;"",NOT(OR(LEFT($C390,1)="1",LEFT($C390,1)="2"))),"Custos indiretos não devem pertencer a uma prática específica.",IF(AND($D390&lt;&gt;"",COUNTIF(' PROJETO'!$B$14:$B$16,$D390)=0),"Prática de restauração inválida ou não cadastrada.",IF(IF($D390="",FALSE(),IF(COUNTIF(' PROJETO'!$B$14:$B$16,$D390)=0,FALSE(),IFERROR(INDEX(' PROJETO'!$C$14:$C$16,MATCH($D390,' PROJETO'!$B$14:$B$16,0))&lt;&gt;"Sim",FALSE()))),"A prática informada no item não foi selecionada na aba Projeto.",IF(AND(MAX($I390,$L390,$O390,$R390,$U390,$X390)&gt;'CONFG.  LISTAS'!$F$4,NOT(OR($Z390&lt;&gt;"",$AA390&lt;&gt;""))),"Memorial de cálculo ou anexo obrigatório não informado para item acima do limite.",IF(OR(AND($G390&lt;&gt;"",$H390&lt;&gt;"",OR($G390&lt;=0,$H390&lt;=0)),AND($J390&lt;&gt;"",$K390&lt;&gt;"",OR($J390&lt;=0,$K390&lt;=0)),AND($M390&lt;&gt;"",$N390&lt;&gt;"",OR($M390&lt;=0,$N390&lt;=0)),AND($P390&lt;&gt;"",$Q390&lt;&gt;"",OR($P390&lt;=0,$Q390&lt;=0)),AND($S390&lt;&gt;"",$T390&lt;&gt;"",OR($S390&lt;=0,$T390&lt;=0)),AND($V390&lt;&gt;"",$W390&lt;&gt;"",OR($V390&lt;=0,$W390&lt;=0))),"Revise os valores informados: valor unitário e quantidade devem ser maiores que zero.",IF(OR(AND($G390="",$H390&lt;&gt;""),AND($G390&lt;&gt;"",$H390=""),AND($J390="",$K390&lt;&gt;""),AND($J390&lt;&gt;"",$K390=""),AND($M390="",$N390&lt;&gt;""),AND($M390&lt;&gt;"",$N390=""),AND($P390="",$Q390&lt;&gt;""),AND($P390&lt;&gt;"",$Q390=""),AND($S390="",$T390&lt;&gt;""),AND($S390&lt;&gt;"",$T390=""),AND($V390="",$W390&lt;&gt;""),AND($V390&lt;&gt;"",$W390="")),"Há ano preenchido parcialmente: "&amp;TRIM(IF(AND($G390="",$H390&lt;&gt;""),"Ano 1 (falta valor unitário); ","")&amp;IF(AND($G390&lt;&gt;"",$H390=""),"Ano 1 (falta quantidade); ","")&amp;IF(AND($J390="",$K390&lt;&gt;""),"Ano 2 (falta valor unitário); ","")&amp;IF(AND($J390&lt;&gt;"",$K390=""),"Ano 2 (falta quantidade); ","")&amp;IF(AND($M390="",$N390&lt;&gt;""),"Ano 3 (falta valor unitário); ","")&amp;IF(AND($M390&lt;&gt;"",$N390=""),"Ano 3 (falta quantidade); ","")&amp;IF(AND($P390="",$Q390&lt;&gt;""),"Ano 4 (falta valor unitário); ","")&amp;IF(AND($P390&lt;&gt;"",$Q390=""),"Ano 4 (falta quantidade); ","")&amp;IF(AND($S390="",$T390&lt;&gt;""),"Ano 5 (falta valor unitário); ","")&amp;IF(AND($S390&lt;&gt;"",$T390=""),"Ano 5 (falta quantidade); ","")&amp;IF(AND($V390="",$W390&lt;&gt;""),"Ano 6 (falta valor unitário); ","")&amp;IF(AND($V390&lt;&gt;"",$W390=""),"Ano 6 (falta quantidade); ","")), IF(NOT(OR(AND($G390&lt;&gt;"",$H390&lt;&gt;""),AND($J390&lt;&gt;"",$K390&lt;&gt;""),AND($M390&lt;&gt;"",$N390&lt;&gt;""),AND($P390&lt;&gt;"",$Q390&lt;&gt;""),AND($S390&lt;&gt;"",$T390&lt;&gt;""),AND($V390&lt;&gt;"",$W390&lt;&gt;""))),"Informe pelo menos um ano completo com valor unitário e quantidade.",IF(AND($C390&lt;&gt;"",$E390&lt;&gt;"",LEFT(TRIM($C390),1)&lt;&gt;LEFT(TRIM($E390),1)),"Categoria e tipo estão incompatíveis.",IF(IF(OR($E390="",$F390=""),FALSE(),IFERROR(COUNTIF(INDIRECT("UNITS_"&amp;SUBSTITUTE(LEFT($E390,FIND(" ",$E390&amp;" ")-1),".","_")),$F390)=0,TRUE())),"Unidade incompatível com o tipo selecionado.",IF(OR(AND(ISNUMBER(SEARCH("comunic",LOWER($B390))),LEFT($E390,3)&lt;&gt;"4.4"),AND(ISNUMBER(SEARCH("monitor",LOWER($B390))),NOT(OR(LEFT($E390,3)="1.5",LEFT($E390,3)="2.5")))),"Revise a classificação do item conforme as regras de preenchimento.",IF(AND($B390&lt;&gt;"",OR(ISNUMBER(SEARCH("outro",LOWER($B390))),ISNUMBER(SEARCH("divers",LOWER($B390))),ISNUMBER(SEARCH("kit",LOWER($B390))),ISNUMBER(SEARCH("ferrament",LOWER($B390))),ISNUMBER(SEARCH("epi",LOWER($B390)))),NOT(OR($Z390&lt;&gt;"",$AA390&lt;&gt;""))),"Descrição muito genérica: detalhe melhor o item e registre o racional no memorial ou em anexo.",IF(AND($Y390=0,$B390&lt;&gt;"",OR($G390&lt;&gt;"",$H390&lt;&gt;"",$J390&lt;&gt;"",$K390&lt;&gt;"",$M390&lt;&gt;"",$N390&lt;&gt;"",$P390&lt;&gt;"",$Q390&lt;&gt;"",$S390&lt;&gt;"",$T390&lt;&gt;"",$V390&lt;&gt;"",$W390&lt;&gt;"")),"O item possui dados lançados, mas o total está zerado. Revise os valores informados.","")))))))))))))))</f>
        <v/>
      </c>
    </row>
    <row r="391" spans="1:35" ht="14.25" customHeight="1" x14ac:dyDescent="0.25">
      <c r="A391" s="57" t="str">
        <f t="shared" si="65"/>
        <v/>
      </c>
      <c r="B391" s="61"/>
      <c r="C391" s="61"/>
      <c r="D391" s="58"/>
      <c r="E391" s="61"/>
      <c r="F391" s="61"/>
      <c r="G391" s="272"/>
      <c r="H391" s="62"/>
      <c r="I391" s="273">
        <f t="shared" si="66"/>
        <v>0</v>
      </c>
      <c r="J391" s="272"/>
      <c r="K391" s="62"/>
      <c r="L391" s="270">
        <f t="shared" si="67"/>
        <v>0</v>
      </c>
      <c r="M391" s="272"/>
      <c r="N391" s="62"/>
      <c r="O391" s="270">
        <f t="shared" si="68"/>
        <v>0</v>
      </c>
      <c r="P391" s="272"/>
      <c r="Q391" s="62"/>
      <c r="R391" s="271">
        <f t="shared" si="69"/>
        <v>0</v>
      </c>
      <c r="S391" s="272"/>
      <c r="T391" s="62"/>
      <c r="U391" s="270">
        <f t="shared" si="70"/>
        <v>0</v>
      </c>
      <c r="V391" s="272"/>
      <c r="W391" s="62"/>
      <c r="X391" s="270">
        <f t="shared" si="71"/>
        <v>0</v>
      </c>
      <c r="Y391" s="270">
        <f t="shared" si="72"/>
        <v>0</v>
      </c>
      <c r="Z391" s="61"/>
      <c r="AA391" s="61"/>
      <c r="AB391" s="60" t="str">
        <f t="shared" si="73"/>
        <v/>
      </c>
      <c r="AC391" s="21" t="b">
        <f t="shared" si="74"/>
        <v>0</v>
      </c>
      <c r="AD391" s="21" t="b">
        <f t="shared" si="75"/>
        <v>0</v>
      </c>
      <c r="AE391" s="21" t="b">
        <f t="shared" si="76"/>
        <v>0</v>
      </c>
      <c r="AF391" s="21" t="b">
        <f ca="1">OR(AND($AC391,NOT($AD391)),AND($AC391,OR(AND($G391="",$H391&lt;&gt;""),AND($G391&lt;&gt;"",$H391=""),AND($J391="",$K391&lt;&gt;""),AND($J391&lt;&gt;"",$K391=""),AND($M391="",$N391&lt;&gt;""),AND($M391&lt;&gt;"",$N391=""),AND($P391="",$Q391&lt;&gt;""),AND($P391&lt;&gt;"",$Q391=""),AND($S391="",$T391&lt;&gt;""),AND($S391&lt;&gt;"",$T391=""),AND($V391="",$W391&lt;&gt;""),AND($V391&lt;&gt;"",$W391=""))),AND($C391&lt;&gt;"",$E391&lt;&gt;"",LEFT(TRIM($C391),1)&lt;&gt;LEFT(TRIM($E391),1)),IF(OR($E391="",$F391=""),FALSE(),IFERROR(COUNTIF(INDIRECT("UNITS_"&amp;SUBSTITUTE(LEFT($E391,FIND(" ",$E391&amp;" ")-1),".","_")),$F391)=0,TRUE())),AND($B391&lt;&gt;"",OR(ISNUMBER(SEARCH("outro",LOWER($B391))),ISNUMBER(SEARCH("divers",LOWER($B391))),ISNUMBER(SEARCH("etc",LOWER($B391))))),OR(AND(ISNUMBER(SEARCH("comunic",LOWER($B391))),LEFT($E391,3)&lt;&gt;"4.4"),AND(ISNUMBER(SEARCH("monitor",LOWER($B391))),NOT(OR(LEFT($E391,3)="1.5",LEFT($E391,3)="2.5")))),AND($B391&lt;&gt;"",OR(LEFT($C391,1)="1",LEFT($C391,1)="2"),$D391=""),AND($D391&lt;&gt;"",NOT(OR(LEFT($C391,1)="1",LEFT($C391,1)="2"))),AND($D391&lt;&gt;"",COUNTIF(' PROJETO'!$B$14:$B$16,$D391)=0),IF($D391="",FALSE(),IF(COUNTIF(' PROJETO'!$B$14:$B$16,$D391)=0,FALSE(),IFERROR(INDEX(' PROJETO'!$C$14:$C$16,MATCH($D391,' PROJETO'!$B$14:$B$16,0))&lt;&gt;"Sim",FALSE()))))</f>
        <v>0</v>
      </c>
      <c r="AG391" s="21" t="b">
        <f>AND($AC391,$Y391&gt;'CONFG.  LISTAS'!$F$4,$Z391="",$AA391="")</f>
        <v>0</v>
      </c>
      <c r="AH391" s="21" t="str">
        <f t="shared" si="77"/>
        <v/>
      </c>
      <c r="AI391" s="43" t="str">
        <f ca="1">IF(NOT($AC391),"",IF(OR($B391="",$C391="",$E391="",$F391=""),"Preencha descrição, categoria, tipo e unidade.",IF(AND($B391&lt;&gt;"",OR(LEFT($C391,1)="1",LEFT($C391,1)="2"),$D391=""),"Informe a prática de restauração para itens diretos.",IF(AND($D391&lt;&gt;"",NOT(OR(LEFT($C391,1)="1",LEFT($C391,1)="2"))),"Custos indiretos não devem pertencer a uma prática específica.",IF(AND($D391&lt;&gt;"",COUNTIF(' PROJETO'!$B$14:$B$16,$D391)=0),"Prática de restauração inválida ou não cadastrada.",IF(IF($D391="",FALSE(),IF(COUNTIF(' PROJETO'!$B$14:$B$16,$D391)=0,FALSE(),IFERROR(INDEX(' PROJETO'!$C$14:$C$16,MATCH($D391,' PROJETO'!$B$14:$B$16,0))&lt;&gt;"Sim",FALSE()))),"A prática informada no item não foi selecionada na aba Projeto.",IF(AND(MAX($I391,$L391,$O391,$R391,$U391,$X391)&gt;'CONFG.  LISTAS'!$F$4,NOT(OR($Z391&lt;&gt;"",$AA391&lt;&gt;""))),"Memorial de cálculo ou anexo obrigatório não informado para item acima do limite.",IF(OR(AND($G391&lt;&gt;"",$H391&lt;&gt;"",OR($G391&lt;=0,$H391&lt;=0)),AND($J391&lt;&gt;"",$K391&lt;&gt;"",OR($J391&lt;=0,$K391&lt;=0)),AND($M391&lt;&gt;"",$N391&lt;&gt;"",OR($M391&lt;=0,$N391&lt;=0)),AND($P391&lt;&gt;"",$Q391&lt;&gt;"",OR($P391&lt;=0,$Q391&lt;=0)),AND($S391&lt;&gt;"",$T391&lt;&gt;"",OR($S391&lt;=0,$T391&lt;=0)),AND($V391&lt;&gt;"",$W391&lt;&gt;"",OR($V391&lt;=0,$W391&lt;=0))),"Revise os valores informados: valor unitário e quantidade devem ser maiores que zero.",IF(OR(AND($G391="",$H391&lt;&gt;""),AND($G391&lt;&gt;"",$H391=""),AND($J391="",$K391&lt;&gt;""),AND($J391&lt;&gt;"",$K391=""),AND($M391="",$N391&lt;&gt;""),AND($M391&lt;&gt;"",$N391=""),AND($P391="",$Q391&lt;&gt;""),AND($P391&lt;&gt;"",$Q391=""),AND($S391="",$T391&lt;&gt;""),AND($S391&lt;&gt;"",$T391=""),AND($V391="",$W391&lt;&gt;""),AND($V391&lt;&gt;"",$W391="")),"Há ano preenchido parcialmente: "&amp;TRIM(IF(AND($G391="",$H391&lt;&gt;""),"Ano 1 (falta valor unitário); ","")&amp;IF(AND($G391&lt;&gt;"",$H391=""),"Ano 1 (falta quantidade); ","")&amp;IF(AND($J391="",$K391&lt;&gt;""),"Ano 2 (falta valor unitário); ","")&amp;IF(AND($J391&lt;&gt;"",$K391=""),"Ano 2 (falta quantidade); ","")&amp;IF(AND($M391="",$N391&lt;&gt;""),"Ano 3 (falta valor unitário); ","")&amp;IF(AND($M391&lt;&gt;"",$N391=""),"Ano 3 (falta quantidade); ","")&amp;IF(AND($P391="",$Q391&lt;&gt;""),"Ano 4 (falta valor unitário); ","")&amp;IF(AND($P391&lt;&gt;"",$Q391=""),"Ano 4 (falta quantidade); ","")&amp;IF(AND($S391="",$T391&lt;&gt;""),"Ano 5 (falta valor unitário); ","")&amp;IF(AND($S391&lt;&gt;"",$T391=""),"Ano 5 (falta quantidade); ","")&amp;IF(AND($V391="",$W391&lt;&gt;""),"Ano 6 (falta valor unitário); ","")&amp;IF(AND($V391&lt;&gt;"",$W391=""),"Ano 6 (falta quantidade); ","")), IF(NOT(OR(AND($G391&lt;&gt;"",$H391&lt;&gt;""),AND($J391&lt;&gt;"",$K391&lt;&gt;""),AND($M391&lt;&gt;"",$N391&lt;&gt;""),AND($P391&lt;&gt;"",$Q391&lt;&gt;""),AND($S391&lt;&gt;"",$T391&lt;&gt;""),AND($V391&lt;&gt;"",$W391&lt;&gt;""))),"Informe pelo menos um ano completo com valor unitário e quantidade.",IF(AND($C391&lt;&gt;"",$E391&lt;&gt;"",LEFT(TRIM($C391),1)&lt;&gt;LEFT(TRIM($E391),1)),"Categoria e tipo estão incompatíveis.",IF(IF(OR($E391="",$F391=""),FALSE(),IFERROR(COUNTIF(INDIRECT("UNITS_"&amp;SUBSTITUTE(LEFT($E391,FIND(" ",$E391&amp;" ")-1),".","_")),$F391)=0,TRUE())),"Unidade incompatível com o tipo selecionado.",IF(OR(AND(ISNUMBER(SEARCH("comunic",LOWER($B391))),LEFT($E391,3)&lt;&gt;"4.4"),AND(ISNUMBER(SEARCH("monitor",LOWER($B391))),NOT(OR(LEFT($E391,3)="1.5",LEFT($E391,3)="2.5")))),"Revise a classificação do item conforme as regras de preenchimento.",IF(AND($B391&lt;&gt;"",OR(ISNUMBER(SEARCH("outro",LOWER($B391))),ISNUMBER(SEARCH("divers",LOWER($B391))),ISNUMBER(SEARCH("kit",LOWER($B391))),ISNUMBER(SEARCH("ferrament",LOWER($B391))),ISNUMBER(SEARCH("epi",LOWER($B391)))),NOT(OR($Z391&lt;&gt;"",$AA391&lt;&gt;""))),"Descrição muito genérica: detalhe melhor o item e registre o racional no memorial ou em anexo.",IF(AND($Y391=0,$B391&lt;&gt;"",OR($G391&lt;&gt;"",$H391&lt;&gt;"",$J391&lt;&gt;"",$K391&lt;&gt;"",$M391&lt;&gt;"",$N391&lt;&gt;"",$P391&lt;&gt;"",$Q391&lt;&gt;"",$S391&lt;&gt;"",$T391&lt;&gt;"",$V391&lt;&gt;"",$W391&lt;&gt;"")),"O item possui dados lançados, mas o total está zerado. Revise os valores informados.","")))))))))))))))</f>
        <v/>
      </c>
    </row>
    <row r="392" spans="1:35" ht="14.25" customHeight="1" x14ac:dyDescent="0.25">
      <c r="A392" s="57" t="str">
        <f t="shared" si="65"/>
        <v/>
      </c>
      <c r="B392" s="58"/>
      <c r="C392" s="58"/>
      <c r="D392" s="58"/>
      <c r="E392" s="58"/>
      <c r="F392" s="58"/>
      <c r="G392" s="269"/>
      <c r="H392" s="59"/>
      <c r="I392" s="273">
        <f t="shared" si="66"/>
        <v>0</v>
      </c>
      <c r="J392" s="269"/>
      <c r="K392" s="59"/>
      <c r="L392" s="270">
        <f t="shared" si="67"/>
        <v>0</v>
      </c>
      <c r="M392" s="269"/>
      <c r="N392" s="59"/>
      <c r="O392" s="270">
        <f t="shared" si="68"/>
        <v>0</v>
      </c>
      <c r="P392" s="269"/>
      <c r="Q392" s="59"/>
      <c r="R392" s="271">
        <f t="shared" si="69"/>
        <v>0</v>
      </c>
      <c r="S392" s="269"/>
      <c r="T392" s="59"/>
      <c r="U392" s="270">
        <f t="shared" si="70"/>
        <v>0</v>
      </c>
      <c r="V392" s="269"/>
      <c r="W392" s="59"/>
      <c r="X392" s="270">
        <f t="shared" si="71"/>
        <v>0</v>
      </c>
      <c r="Y392" s="270">
        <f t="shared" si="72"/>
        <v>0</v>
      </c>
      <c r="Z392" s="58"/>
      <c r="AA392" s="58"/>
      <c r="AB392" s="60" t="str">
        <f t="shared" si="73"/>
        <v/>
      </c>
      <c r="AC392" s="21" t="b">
        <f t="shared" si="74"/>
        <v>0</v>
      </c>
      <c r="AD392" s="21" t="b">
        <f t="shared" si="75"/>
        <v>0</v>
      </c>
      <c r="AE392" s="21" t="b">
        <f t="shared" si="76"/>
        <v>0</v>
      </c>
      <c r="AF392" s="21" t="b">
        <f ca="1">OR(AND($AC392,NOT($AD392)),AND($AC392,OR(AND($G392="",$H392&lt;&gt;""),AND($G392&lt;&gt;"",$H392=""),AND($J392="",$K392&lt;&gt;""),AND($J392&lt;&gt;"",$K392=""),AND($M392="",$N392&lt;&gt;""),AND($M392&lt;&gt;"",$N392=""),AND($P392="",$Q392&lt;&gt;""),AND($P392&lt;&gt;"",$Q392=""),AND($S392="",$T392&lt;&gt;""),AND($S392&lt;&gt;"",$T392=""),AND($V392="",$W392&lt;&gt;""),AND($V392&lt;&gt;"",$W392=""))),AND($C392&lt;&gt;"",$E392&lt;&gt;"",LEFT(TRIM($C392),1)&lt;&gt;LEFT(TRIM($E392),1)),IF(OR($E392="",$F392=""),FALSE(),IFERROR(COUNTIF(INDIRECT("UNITS_"&amp;SUBSTITUTE(LEFT($E392,FIND(" ",$E392&amp;" ")-1),".","_")),$F392)=0,TRUE())),AND($B392&lt;&gt;"",OR(ISNUMBER(SEARCH("outro",LOWER($B392))),ISNUMBER(SEARCH("divers",LOWER($B392))),ISNUMBER(SEARCH("etc",LOWER($B392))))),OR(AND(ISNUMBER(SEARCH("comunic",LOWER($B392))),LEFT($E392,3)&lt;&gt;"4.4"),AND(ISNUMBER(SEARCH("monitor",LOWER($B392))),NOT(OR(LEFT($E392,3)="1.5",LEFT($E392,3)="2.5")))),AND($B392&lt;&gt;"",OR(LEFT($C392,1)="1",LEFT($C392,1)="2"),$D392=""),AND($D392&lt;&gt;"",NOT(OR(LEFT($C392,1)="1",LEFT($C392,1)="2"))),AND($D392&lt;&gt;"",COUNTIF(' PROJETO'!$B$14:$B$16,$D392)=0),IF($D392="",FALSE(),IF(COUNTIF(' PROJETO'!$B$14:$B$16,$D392)=0,FALSE(),IFERROR(INDEX(' PROJETO'!$C$14:$C$16,MATCH($D392,' PROJETO'!$B$14:$B$16,0))&lt;&gt;"Sim",FALSE()))))</f>
        <v>0</v>
      </c>
      <c r="AG392" s="21" t="b">
        <f>AND($AC392,$Y392&gt;'CONFG.  LISTAS'!$F$4,$Z392="",$AA392="")</f>
        <v>0</v>
      </c>
      <c r="AH392" s="21" t="str">
        <f t="shared" si="77"/>
        <v/>
      </c>
      <c r="AI392" s="43" t="str">
        <f ca="1">IF(NOT($AC392),"",IF(OR($B392="",$C392="",$E392="",$F392=""),"Preencha descrição, categoria, tipo e unidade.",IF(AND($B392&lt;&gt;"",OR(LEFT($C392,1)="1",LEFT($C392,1)="2"),$D392=""),"Informe a prática de restauração para itens diretos.",IF(AND($D392&lt;&gt;"",NOT(OR(LEFT($C392,1)="1",LEFT($C392,1)="2"))),"Custos indiretos não devem pertencer a uma prática específica.",IF(AND($D392&lt;&gt;"",COUNTIF(' PROJETO'!$B$14:$B$16,$D392)=0),"Prática de restauração inválida ou não cadastrada.",IF(IF($D392="",FALSE(),IF(COUNTIF(' PROJETO'!$B$14:$B$16,$D392)=0,FALSE(),IFERROR(INDEX(' PROJETO'!$C$14:$C$16,MATCH($D392,' PROJETO'!$B$14:$B$16,0))&lt;&gt;"Sim",FALSE()))),"A prática informada no item não foi selecionada na aba Projeto.",IF(AND(MAX($I392,$L392,$O392,$R392,$U392,$X392)&gt;'CONFG.  LISTAS'!$F$4,NOT(OR($Z392&lt;&gt;"",$AA392&lt;&gt;""))),"Memorial de cálculo ou anexo obrigatório não informado para item acima do limite.",IF(OR(AND($G392&lt;&gt;"",$H392&lt;&gt;"",OR($G392&lt;=0,$H392&lt;=0)),AND($J392&lt;&gt;"",$K392&lt;&gt;"",OR($J392&lt;=0,$K392&lt;=0)),AND($M392&lt;&gt;"",$N392&lt;&gt;"",OR($M392&lt;=0,$N392&lt;=0)),AND($P392&lt;&gt;"",$Q392&lt;&gt;"",OR($P392&lt;=0,$Q392&lt;=0)),AND($S392&lt;&gt;"",$T392&lt;&gt;"",OR($S392&lt;=0,$T392&lt;=0)),AND($V392&lt;&gt;"",$W392&lt;&gt;"",OR($V392&lt;=0,$W392&lt;=0))),"Revise os valores informados: valor unitário e quantidade devem ser maiores que zero.",IF(OR(AND($G392="",$H392&lt;&gt;""),AND($G392&lt;&gt;"",$H392=""),AND($J392="",$K392&lt;&gt;""),AND($J392&lt;&gt;"",$K392=""),AND($M392="",$N392&lt;&gt;""),AND($M392&lt;&gt;"",$N392=""),AND($P392="",$Q392&lt;&gt;""),AND($P392&lt;&gt;"",$Q392=""),AND($S392="",$T392&lt;&gt;""),AND($S392&lt;&gt;"",$T392=""),AND($V392="",$W392&lt;&gt;""),AND($V392&lt;&gt;"",$W392="")),"Há ano preenchido parcialmente: "&amp;TRIM(IF(AND($G392="",$H392&lt;&gt;""),"Ano 1 (falta valor unitário); ","")&amp;IF(AND($G392&lt;&gt;"",$H392=""),"Ano 1 (falta quantidade); ","")&amp;IF(AND($J392="",$K392&lt;&gt;""),"Ano 2 (falta valor unitário); ","")&amp;IF(AND($J392&lt;&gt;"",$K392=""),"Ano 2 (falta quantidade); ","")&amp;IF(AND($M392="",$N392&lt;&gt;""),"Ano 3 (falta valor unitário); ","")&amp;IF(AND($M392&lt;&gt;"",$N392=""),"Ano 3 (falta quantidade); ","")&amp;IF(AND($P392="",$Q392&lt;&gt;""),"Ano 4 (falta valor unitário); ","")&amp;IF(AND($P392&lt;&gt;"",$Q392=""),"Ano 4 (falta quantidade); ","")&amp;IF(AND($S392="",$T392&lt;&gt;""),"Ano 5 (falta valor unitário); ","")&amp;IF(AND($S392&lt;&gt;"",$T392=""),"Ano 5 (falta quantidade); ","")&amp;IF(AND($V392="",$W392&lt;&gt;""),"Ano 6 (falta valor unitário); ","")&amp;IF(AND($V392&lt;&gt;"",$W392=""),"Ano 6 (falta quantidade); ","")), IF(NOT(OR(AND($G392&lt;&gt;"",$H392&lt;&gt;""),AND($J392&lt;&gt;"",$K392&lt;&gt;""),AND($M392&lt;&gt;"",$N392&lt;&gt;""),AND($P392&lt;&gt;"",$Q392&lt;&gt;""),AND($S392&lt;&gt;"",$T392&lt;&gt;""),AND($V392&lt;&gt;"",$W392&lt;&gt;""))),"Informe pelo menos um ano completo com valor unitário e quantidade.",IF(AND($C392&lt;&gt;"",$E392&lt;&gt;"",LEFT(TRIM($C392),1)&lt;&gt;LEFT(TRIM($E392),1)),"Categoria e tipo estão incompatíveis.",IF(IF(OR($E392="",$F392=""),FALSE(),IFERROR(COUNTIF(INDIRECT("UNITS_"&amp;SUBSTITUTE(LEFT($E392,FIND(" ",$E392&amp;" ")-1),".","_")),$F392)=0,TRUE())),"Unidade incompatível com o tipo selecionado.",IF(OR(AND(ISNUMBER(SEARCH("comunic",LOWER($B392))),LEFT($E392,3)&lt;&gt;"4.4"),AND(ISNUMBER(SEARCH("monitor",LOWER($B392))),NOT(OR(LEFT($E392,3)="1.5",LEFT($E392,3)="2.5")))),"Revise a classificação do item conforme as regras de preenchimento.",IF(AND($B392&lt;&gt;"",OR(ISNUMBER(SEARCH("outro",LOWER($B392))),ISNUMBER(SEARCH("divers",LOWER($B392))),ISNUMBER(SEARCH("kit",LOWER($B392))),ISNUMBER(SEARCH("ferrament",LOWER($B392))),ISNUMBER(SEARCH("epi",LOWER($B392)))),NOT(OR($Z392&lt;&gt;"",$AA392&lt;&gt;""))),"Descrição muito genérica: detalhe melhor o item e registre o racional no memorial ou em anexo.",IF(AND($Y392=0,$B392&lt;&gt;"",OR($G392&lt;&gt;"",$H392&lt;&gt;"",$J392&lt;&gt;"",$K392&lt;&gt;"",$M392&lt;&gt;"",$N392&lt;&gt;"",$P392&lt;&gt;"",$Q392&lt;&gt;"",$S392&lt;&gt;"",$T392&lt;&gt;"",$V392&lt;&gt;"",$W392&lt;&gt;"")),"O item possui dados lançados, mas o total está zerado. Revise os valores informados.","")))))))))))))))</f>
        <v/>
      </c>
    </row>
    <row r="393" spans="1:35" ht="14.25" customHeight="1" x14ac:dyDescent="0.25">
      <c r="A393" s="57" t="str">
        <f t="shared" si="65"/>
        <v/>
      </c>
      <c r="B393" s="61"/>
      <c r="C393" s="61"/>
      <c r="D393" s="58"/>
      <c r="E393" s="61"/>
      <c r="F393" s="61"/>
      <c r="G393" s="272"/>
      <c r="H393" s="62"/>
      <c r="I393" s="273">
        <f t="shared" si="66"/>
        <v>0</v>
      </c>
      <c r="J393" s="272"/>
      <c r="K393" s="62"/>
      <c r="L393" s="270">
        <f t="shared" si="67"/>
        <v>0</v>
      </c>
      <c r="M393" s="272"/>
      <c r="N393" s="62"/>
      <c r="O393" s="270">
        <f t="shared" si="68"/>
        <v>0</v>
      </c>
      <c r="P393" s="272"/>
      <c r="Q393" s="62"/>
      <c r="R393" s="271">
        <f t="shared" si="69"/>
        <v>0</v>
      </c>
      <c r="S393" s="272"/>
      <c r="T393" s="62"/>
      <c r="U393" s="270">
        <f t="shared" si="70"/>
        <v>0</v>
      </c>
      <c r="V393" s="272"/>
      <c r="W393" s="62"/>
      <c r="X393" s="270">
        <f t="shared" si="71"/>
        <v>0</v>
      </c>
      <c r="Y393" s="270">
        <f t="shared" si="72"/>
        <v>0</v>
      </c>
      <c r="Z393" s="61"/>
      <c r="AA393" s="61"/>
      <c r="AB393" s="60" t="str">
        <f t="shared" si="73"/>
        <v/>
      </c>
      <c r="AC393" s="21" t="b">
        <f t="shared" si="74"/>
        <v>0</v>
      </c>
      <c r="AD393" s="21" t="b">
        <f t="shared" si="75"/>
        <v>0</v>
      </c>
      <c r="AE393" s="21" t="b">
        <f t="shared" si="76"/>
        <v>0</v>
      </c>
      <c r="AF393" s="21" t="b">
        <f ca="1">OR(AND($AC393,NOT($AD393)),AND($AC393,OR(AND($G393="",$H393&lt;&gt;""),AND($G393&lt;&gt;"",$H393=""),AND($J393="",$K393&lt;&gt;""),AND($J393&lt;&gt;"",$K393=""),AND($M393="",$N393&lt;&gt;""),AND($M393&lt;&gt;"",$N393=""),AND($P393="",$Q393&lt;&gt;""),AND($P393&lt;&gt;"",$Q393=""),AND($S393="",$T393&lt;&gt;""),AND($S393&lt;&gt;"",$T393=""),AND($V393="",$W393&lt;&gt;""),AND($V393&lt;&gt;"",$W393=""))),AND($C393&lt;&gt;"",$E393&lt;&gt;"",LEFT(TRIM($C393),1)&lt;&gt;LEFT(TRIM($E393),1)),IF(OR($E393="",$F393=""),FALSE(),IFERROR(COUNTIF(INDIRECT("UNITS_"&amp;SUBSTITUTE(LEFT($E393,FIND(" ",$E393&amp;" ")-1),".","_")),$F393)=0,TRUE())),AND($B393&lt;&gt;"",OR(ISNUMBER(SEARCH("outro",LOWER($B393))),ISNUMBER(SEARCH("divers",LOWER($B393))),ISNUMBER(SEARCH("etc",LOWER($B393))))),OR(AND(ISNUMBER(SEARCH("comunic",LOWER($B393))),LEFT($E393,3)&lt;&gt;"4.4"),AND(ISNUMBER(SEARCH("monitor",LOWER($B393))),NOT(OR(LEFT($E393,3)="1.5",LEFT($E393,3)="2.5")))),AND($B393&lt;&gt;"",OR(LEFT($C393,1)="1",LEFT($C393,1)="2"),$D393=""),AND($D393&lt;&gt;"",NOT(OR(LEFT($C393,1)="1",LEFT($C393,1)="2"))),AND($D393&lt;&gt;"",COUNTIF(' PROJETO'!$B$14:$B$16,$D393)=0),IF($D393="",FALSE(),IF(COUNTIF(' PROJETO'!$B$14:$B$16,$D393)=0,FALSE(),IFERROR(INDEX(' PROJETO'!$C$14:$C$16,MATCH($D393,' PROJETO'!$B$14:$B$16,0))&lt;&gt;"Sim",FALSE()))))</f>
        <v>0</v>
      </c>
      <c r="AG393" s="21" t="b">
        <f>AND($AC393,$Y393&gt;'CONFG.  LISTAS'!$F$4,$Z393="",$AA393="")</f>
        <v>0</v>
      </c>
      <c r="AH393" s="21" t="str">
        <f t="shared" si="77"/>
        <v/>
      </c>
      <c r="AI393" s="43" t="str">
        <f ca="1">IF(NOT($AC393),"",IF(OR($B393="",$C393="",$E393="",$F393=""),"Preencha descrição, categoria, tipo e unidade.",IF(AND($B393&lt;&gt;"",OR(LEFT($C393,1)="1",LEFT($C393,1)="2"),$D393=""),"Informe a prática de restauração para itens diretos.",IF(AND($D393&lt;&gt;"",NOT(OR(LEFT($C393,1)="1",LEFT($C393,1)="2"))),"Custos indiretos não devem pertencer a uma prática específica.",IF(AND($D393&lt;&gt;"",COUNTIF(' PROJETO'!$B$14:$B$16,$D393)=0),"Prática de restauração inválida ou não cadastrada.",IF(IF($D393="",FALSE(),IF(COUNTIF(' PROJETO'!$B$14:$B$16,$D393)=0,FALSE(),IFERROR(INDEX(' PROJETO'!$C$14:$C$16,MATCH($D393,' PROJETO'!$B$14:$B$16,0))&lt;&gt;"Sim",FALSE()))),"A prática informada no item não foi selecionada na aba Projeto.",IF(AND(MAX($I393,$L393,$O393,$R393,$U393,$X393)&gt;'CONFG.  LISTAS'!$F$4,NOT(OR($Z393&lt;&gt;"",$AA393&lt;&gt;""))),"Memorial de cálculo ou anexo obrigatório não informado para item acima do limite.",IF(OR(AND($G393&lt;&gt;"",$H393&lt;&gt;"",OR($G393&lt;=0,$H393&lt;=0)),AND($J393&lt;&gt;"",$K393&lt;&gt;"",OR($J393&lt;=0,$K393&lt;=0)),AND($M393&lt;&gt;"",$N393&lt;&gt;"",OR($M393&lt;=0,$N393&lt;=0)),AND($P393&lt;&gt;"",$Q393&lt;&gt;"",OR($P393&lt;=0,$Q393&lt;=0)),AND($S393&lt;&gt;"",$T393&lt;&gt;"",OR($S393&lt;=0,$T393&lt;=0)),AND($V393&lt;&gt;"",$W393&lt;&gt;"",OR($V393&lt;=0,$W393&lt;=0))),"Revise os valores informados: valor unitário e quantidade devem ser maiores que zero.",IF(OR(AND($G393="",$H393&lt;&gt;""),AND($G393&lt;&gt;"",$H393=""),AND($J393="",$K393&lt;&gt;""),AND($J393&lt;&gt;"",$K393=""),AND($M393="",$N393&lt;&gt;""),AND($M393&lt;&gt;"",$N393=""),AND($P393="",$Q393&lt;&gt;""),AND($P393&lt;&gt;"",$Q393=""),AND($S393="",$T393&lt;&gt;""),AND($S393&lt;&gt;"",$T393=""),AND($V393="",$W393&lt;&gt;""),AND($V393&lt;&gt;"",$W393="")),"Há ano preenchido parcialmente: "&amp;TRIM(IF(AND($G393="",$H393&lt;&gt;""),"Ano 1 (falta valor unitário); ","")&amp;IF(AND($G393&lt;&gt;"",$H393=""),"Ano 1 (falta quantidade); ","")&amp;IF(AND($J393="",$K393&lt;&gt;""),"Ano 2 (falta valor unitário); ","")&amp;IF(AND($J393&lt;&gt;"",$K393=""),"Ano 2 (falta quantidade); ","")&amp;IF(AND($M393="",$N393&lt;&gt;""),"Ano 3 (falta valor unitário); ","")&amp;IF(AND($M393&lt;&gt;"",$N393=""),"Ano 3 (falta quantidade); ","")&amp;IF(AND($P393="",$Q393&lt;&gt;""),"Ano 4 (falta valor unitário); ","")&amp;IF(AND($P393&lt;&gt;"",$Q393=""),"Ano 4 (falta quantidade); ","")&amp;IF(AND($S393="",$T393&lt;&gt;""),"Ano 5 (falta valor unitário); ","")&amp;IF(AND($S393&lt;&gt;"",$T393=""),"Ano 5 (falta quantidade); ","")&amp;IF(AND($V393="",$W393&lt;&gt;""),"Ano 6 (falta valor unitário); ","")&amp;IF(AND($V393&lt;&gt;"",$W393=""),"Ano 6 (falta quantidade); ","")), IF(NOT(OR(AND($G393&lt;&gt;"",$H393&lt;&gt;""),AND($J393&lt;&gt;"",$K393&lt;&gt;""),AND($M393&lt;&gt;"",$N393&lt;&gt;""),AND($P393&lt;&gt;"",$Q393&lt;&gt;""),AND($S393&lt;&gt;"",$T393&lt;&gt;""),AND($V393&lt;&gt;"",$W393&lt;&gt;""))),"Informe pelo menos um ano completo com valor unitário e quantidade.",IF(AND($C393&lt;&gt;"",$E393&lt;&gt;"",LEFT(TRIM($C393),1)&lt;&gt;LEFT(TRIM($E393),1)),"Categoria e tipo estão incompatíveis.",IF(IF(OR($E393="",$F393=""),FALSE(),IFERROR(COUNTIF(INDIRECT("UNITS_"&amp;SUBSTITUTE(LEFT($E393,FIND(" ",$E393&amp;" ")-1),".","_")),$F393)=0,TRUE())),"Unidade incompatível com o tipo selecionado.",IF(OR(AND(ISNUMBER(SEARCH("comunic",LOWER($B393))),LEFT($E393,3)&lt;&gt;"4.4"),AND(ISNUMBER(SEARCH("monitor",LOWER($B393))),NOT(OR(LEFT($E393,3)="1.5",LEFT($E393,3)="2.5")))),"Revise a classificação do item conforme as regras de preenchimento.",IF(AND($B393&lt;&gt;"",OR(ISNUMBER(SEARCH("outro",LOWER($B393))),ISNUMBER(SEARCH("divers",LOWER($B393))),ISNUMBER(SEARCH("kit",LOWER($B393))),ISNUMBER(SEARCH("ferrament",LOWER($B393))),ISNUMBER(SEARCH("epi",LOWER($B393)))),NOT(OR($Z393&lt;&gt;"",$AA393&lt;&gt;""))),"Descrição muito genérica: detalhe melhor o item e registre o racional no memorial ou em anexo.",IF(AND($Y393=0,$B393&lt;&gt;"",OR($G393&lt;&gt;"",$H393&lt;&gt;"",$J393&lt;&gt;"",$K393&lt;&gt;"",$M393&lt;&gt;"",$N393&lt;&gt;"",$P393&lt;&gt;"",$Q393&lt;&gt;"",$S393&lt;&gt;"",$T393&lt;&gt;"",$V393&lt;&gt;"",$W393&lt;&gt;"")),"O item possui dados lançados, mas o total está zerado. Revise os valores informados.","")))))))))))))))</f>
        <v/>
      </c>
    </row>
    <row r="394" spans="1:35" ht="14.25" customHeight="1" x14ac:dyDescent="0.25">
      <c r="A394" s="57" t="str">
        <f t="shared" ref="A394:A457" si="78">AH394</f>
        <v/>
      </c>
      <c r="B394" s="58"/>
      <c r="C394" s="58"/>
      <c r="D394" s="58"/>
      <c r="E394" s="58"/>
      <c r="F394" s="58"/>
      <c r="G394" s="269"/>
      <c r="H394" s="59"/>
      <c r="I394" s="273">
        <f t="shared" ref="I394:I457" si="79">IFERROR(G394*H394,0)</f>
        <v>0</v>
      </c>
      <c r="J394" s="269"/>
      <c r="K394" s="59"/>
      <c r="L394" s="270">
        <f t="shared" ref="L394:L457" si="80">IFERROR(J394*K394,0)</f>
        <v>0</v>
      </c>
      <c r="M394" s="269"/>
      <c r="N394" s="59"/>
      <c r="O394" s="270">
        <f t="shared" ref="O394:O457" si="81">IFERROR(M394*N394,0)</f>
        <v>0</v>
      </c>
      <c r="P394" s="269"/>
      <c r="Q394" s="59"/>
      <c r="R394" s="271">
        <f t="shared" ref="R394:R457" si="82">IFERROR(P394*Q394,0)</f>
        <v>0</v>
      </c>
      <c r="S394" s="269"/>
      <c r="T394" s="59"/>
      <c r="U394" s="270">
        <f t="shared" ref="U394:U457" si="83">IFERROR(S394*T394,0)</f>
        <v>0</v>
      </c>
      <c r="V394" s="269"/>
      <c r="W394" s="59"/>
      <c r="X394" s="270">
        <f t="shared" ref="X394:X457" si="84">IFERROR(V394*W394,0)</f>
        <v>0</v>
      </c>
      <c r="Y394" s="270">
        <f t="shared" ref="Y394:Y457" si="85">SUM(I394,L394,O394,R394,U394,X394)</f>
        <v>0</v>
      </c>
      <c r="Z394" s="58"/>
      <c r="AA394" s="58"/>
      <c r="AB394" s="60" t="str">
        <f t="shared" ref="AB394:AB457" si="86">IF($B394="","",TEXT(ROW()-4,"000"))</f>
        <v/>
      </c>
      <c r="AC394" s="21" t="b">
        <f t="shared" ref="AC394:AC457" si="87">OR(LEN($B394&amp;"")&gt;0,LEN($C394&amp;"")&gt;0,LEN($D394&amp;"")&gt;0,LEN($E394&amp;"")&gt;0,LEN($F394&amp;"")&gt;0,LEN($G394&amp;"")&gt;0,LEN($H394&amp;"")&gt;0,LEN($J394&amp;"")&gt;0,LEN($K394&amp;"")&gt;0,LEN($M394&amp;"")&gt;0,LEN($N394&amp;"")&gt;0,LEN($P394&amp;"")&gt;0,LEN($Q394&amp;"")&gt;0,LEN($S394&amp;"")&gt;0,LEN($T394&amp;"")&gt;0,LEN($V394&amp;"")&gt;0,LEN($W394&amp;"")&gt;0,LEN($Z394&amp;"")&gt;0,LEN($AA394&amp;"")&gt;0)</f>
        <v>0</v>
      </c>
      <c r="AD394" s="21" t="b">
        <f t="shared" ref="AD394:AD457" si="88">AND($B394&lt;&gt;"",$C394&lt;&gt;"",$E394&lt;&gt;"",$F394&lt;&gt;"")</f>
        <v>0</v>
      </c>
      <c r="AE394" s="21" t="b">
        <f t="shared" ref="AE394:AE457" si="89">OR(AND($G394&lt;&gt;"",$H394&lt;&gt;""),AND($J394&lt;&gt;"",$K394&lt;&gt;""),AND($M394&lt;&gt;"",$N394&lt;&gt;""),AND($P394&lt;&gt;"",$Q394&lt;&gt;""),AND($S394&lt;&gt;"",$T394&lt;&gt;""),AND($V394&lt;&gt;"",$W394&lt;&gt;""))</f>
        <v>0</v>
      </c>
      <c r="AF394" s="21" t="b">
        <f ca="1">OR(AND($AC394,NOT($AD394)),AND($AC394,OR(AND($G394="",$H394&lt;&gt;""),AND($G394&lt;&gt;"",$H394=""),AND($J394="",$K394&lt;&gt;""),AND($J394&lt;&gt;"",$K394=""),AND($M394="",$N394&lt;&gt;""),AND($M394&lt;&gt;"",$N394=""),AND($P394="",$Q394&lt;&gt;""),AND($P394&lt;&gt;"",$Q394=""),AND($S394="",$T394&lt;&gt;""),AND($S394&lt;&gt;"",$T394=""),AND($V394="",$W394&lt;&gt;""),AND($V394&lt;&gt;"",$W394=""))),AND($C394&lt;&gt;"",$E394&lt;&gt;"",LEFT(TRIM($C394),1)&lt;&gt;LEFT(TRIM($E394),1)),IF(OR($E394="",$F394=""),FALSE(),IFERROR(COUNTIF(INDIRECT("UNITS_"&amp;SUBSTITUTE(LEFT($E394,FIND(" ",$E394&amp;" ")-1),".","_")),$F394)=0,TRUE())),AND($B394&lt;&gt;"",OR(ISNUMBER(SEARCH("outro",LOWER($B394))),ISNUMBER(SEARCH("divers",LOWER($B394))),ISNUMBER(SEARCH("etc",LOWER($B394))))),OR(AND(ISNUMBER(SEARCH("comunic",LOWER($B394))),LEFT($E394,3)&lt;&gt;"4.4"),AND(ISNUMBER(SEARCH("monitor",LOWER($B394))),NOT(OR(LEFT($E394,3)="1.5",LEFT($E394,3)="2.5")))),AND($B394&lt;&gt;"",OR(LEFT($C394,1)="1",LEFT($C394,1)="2"),$D394=""),AND($D394&lt;&gt;"",NOT(OR(LEFT($C394,1)="1",LEFT($C394,1)="2"))),AND($D394&lt;&gt;"",COUNTIF(' PROJETO'!$B$14:$B$16,$D394)=0),IF($D394="",FALSE(),IF(COUNTIF(' PROJETO'!$B$14:$B$16,$D394)=0,FALSE(),IFERROR(INDEX(' PROJETO'!$C$14:$C$16,MATCH($D394,' PROJETO'!$B$14:$B$16,0))&lt;&gt;"Sim",FALSE()))))</f>
        <v>0</v>
      </c>
      <c r="AG394" s="21" t="b">
        <f>AND($AC394,$Y394&gt;'CONFG.  LISTAS'!$F$4,$Z394="",$AA394="")</f>
        <v>0</v>
      </c>
      <c r="AH394" s="21" t="str">
        <f t="shared" ref="AH394:AH457" si="90">IF(NOT($AC394),"",IF($AG394,"⚠",IF(OR(AND($AC394,NOT($AE394)),$AF394),"◔","✓")))</f>
        <v/>
      </c>
      <c r="AI394" s="43" t="str">
        <f ca="1">IF(NOT($AC394),"",IF(OR($B394="",$C394="",$E394="",$F394=""),"Preencha descrição, categoria, tipo e unidade.",IF(AND($B394&lt;&gt;"",OR(LEFT($C394,1)="1",LEFT($C394,1)="2"),$D394=""),"Informe a prática de restauração para itens diretos.",IF(AND($D394&lt;&gt;"",NOT(OR(LEFT($C394,1)="1",LEFT($C394,1)="2"))),"Custos indiretos não devem pertencer a uma prática específica.",IF(AND($D394&lt;&gt;"",COUNTIF(' PROJETO'!$B$14:$B$16,$D394)=0),"Prática de restauração inválida ou não cadastrada.",IF(IF($D394="",FALSE(),IF(COUNTIF(' PROJETO'!$B$14:$B$16,$D394)=0,FALSE(),IFERROR(INDEX(' PROJETO'!$C$14:$C$16,MATCH($D394,' PROJETO'!$B$14:$B$16,0))&lt;&gt;"Sim",FALSE()))),"A prática informada no item não foi selecionada na aba Projeto.",IF(AND(MAX($I394,$L394,$O394,$R394,$U394,$X394)&gt;'CONFG.  LISTAS'!$F$4,NOT(OR($Z394&lt;&gt;"",$AA394&lt;&gt;""))),"Memorial de cálculo ou anexo obrigatório não informado para item acima do limite.",IF(OR(AND($G394&lt;&gt;"",$H394&lt;&gt;"",OR($G394&lt;=0,$H394&lt;=0)),AND($J394&lt;&gt;"",$K394&lt;&gt;"",OR($J394&lt;=0,$K394&lt;=0)),AND($M394&lt;&gt;"",$N394&lt;&gt;"",OR($M394&lt;=0,$N394&lt;=0)),AND($P394&lt;&gt;"",$Q394&lt;&gt;"",OR($P394&lt;=0,$Q394&lt;=0)),AND($S394&lt;&gt;"",$T394&lt;&gt;"",OR($S394&lt;=0,$T394&lt;=0)),AND($V394&lt;&gt;"",$W394&lt;&gt;"",OR($V394&lt;=0,$W394&lt;=0))),"Revise os valores informados: valor unitário e quantidade devem ser maiores que zero.",IF(OR(AND($G394="",$H394&lt;&gt;""),AND($G394&lt;&gt;"",$H394=""),AND($J394="",$K394&lt;&gt;""),AND($J394&lt;&gt;"",$K394=""),AND($M394="",$N394&lt;&gt;""),AND($M394&lt;&gt;"",$N394=""),AND($P394="",$Q394&lt;&gt;""),AND($P394&lt;&gt;"",$Q394=""),AND($S394="",$T394&lt;&gt;""),AND($S394&lt;&gt;"",$T394=""),AND($V394="",$W394&lt;&gt;""),AND($V394&lt;&gt;"",$W394="")),"Há ano preenchido parcialmente: "&amp;TRIM(IF(AND($G394="",$H394&lt;&gt;""),"Ano 1 (falta valor unitário); ","")&amp;IF(AND($G394&lt;&gt;"",$H394=""),"Ano 1 (falta quantidade); ","")&amp;IF(AND($J394="",$K394&lt;&gt;""),"Ano 2 (falta valor unitário); ","")&amp;IF(AND($J394&lt;&gt;"",$K394=""),"Ano 2 (falta quantidade); ","")&amp;IF(AND($M394="",$N394&lt;&gt;""),"Ano 3 (falta valor unitário); ","")&amp;IF(AND($M394&lt;&gt;"",$N394=""),"Ano 3 (falta quantidade); ","")&amp;IF(AND($P394="",$Q394&lt;&gt;""),"Ano 4 (falta valor unitário); ","")&amp;IF(AND($P394&lt;&gt;"",$Q394=""),"Ano 4 (falta quantidade); ","")&amp;IF(AND($S394="",$T394&lt;&gt;""),"Ano 5 (falta valor unitário); ","")&amp;IF(AND($S394&lt;&gt;"",$T394=""),"Ano 5 (falta quantidade); ","")&amp;IF(AND($V394="",$W394&lt;&gt;""),"Ano 6 (falta valor unitário); ","")&amp;IF(AND($V394&lt;&gt;"",$W394=""),"Ano 6 (falta quantidade); ","")), IF(NOT(OR(AND($G394&lt;&gt;"",$H394&lt;&gt;""),AND($J394&lt;&gt;"",$K394&lt;&gt;""),AND($M394&lt;&gt;"",$N394&lt;&gt;""),AND($P394&lt;&gt;"",$Q394&lt;&gt;""),AND($S394&lt;&gt;"",$T394&lt;&gt;""),AND($V394&lt;&gt;"",$W394&lt;&gt;""))),"Informe pelo menos um ano completo com valor unitário e quantidade.",IF(AND($C394&lt;&gt;"",$E394&lt;&gt;"",LEFT(TRIM($C394),1)&lt;&gt;LEFT(TRIM($E394),1)),"Categoria e tipo estão incompatíveis.",IF(IF(OR($E394="",$F394=""),FALSE(),IFERROR(COUNTIF(INDIRECT("UNITS_"&amp;SUBSTITUTE(LEFT($E394,FIND(" ",$E394&amp;" ")-1),".","_")),$F394)=0,TRUE())),"Unidade incompatível com o tipo selecionado.",IF(OR(AND(ISNUMBER(SEARCH("comunic",LOWER($B394))),LEFT($E394,3)&lt;&gt;"4.4"),AND(ISNUMBER(SEARCH("monitor",LOWER($B394))),NOT(OR(LEFT($E394,3)="1.5",LEFT($E394,3)="2.5")))),"Revise a classificação do item conforme as regras de preenchimento.",IF(AND($B394&lt;&gt;"",OR(ISNUMBER(SEARCH("outro",LOWER($B394))),ISNUMBER(SEARCH("divers",LOWER($B394))),ISNUMBER(SEARCH("kit",LOWER($B394))),ISNUMBER(SEARCH("ferrament",LOWER($B394))),ISNUMBER(SEARCH("epi",LOWER($B394)))),NOT(OR($Z394&lt;&gt;"",$AA394&lt;&gt;""))),"Descrição muito genérica: detalhe melhor o item e registre o racional no memorial ou em anexo.",IF(AND($Y394=0,$B394&lt;&gt;"",OR($G394&lt;&gt;"",$H394&lt;&gt;"",$J394&lt;&gt;"",$K394&lt;&gt;"",$M394&lt;&gt;"",$N394&lt;&gt;"",$P394&lt;&gt;"",$Q394&lt;&gt;"",$S394&lt;&gt;"",$T394&lt;&gt;"",$V394&lt;&gt;"",$W394&lt;&gt;"")),"O item possui dados lançados, mas o total está zerado. Revise os valores informados.","")))))))))))))))</f>
        <v/>
      </c>
    </row>
    <row r="395" spans="1:35" ht="14.25" customHeight="1" x14ac:dyDescent="0.25">
      <c r="A395" s="57" t="str">
        <f t="shared" si="78"/>
        <v/>
      </c>
      <c r="B395" s="61"/>
      <c r="C395" s="61"/>
      <c r="D395" s="58"/>
      <c r="E395" s="61"/>
      <c r="F395" s="61"/>
      <c r="G395" s="272"/>
      <c r="H395" s="62"/>
      <c r="I395" s="273">
        <f t="shared" si="79"/>
        <v>0</v>
      </c>
      <c r="J395" s="272"/>
      <c r="K395" s="62"/>
      <c r="L395" s="270">
        <f t="shared" si="80"/>
        <v>0</v>
      </c>
      <c r="M395" s="272"/>
      <c r="N395" s="62"/>
      <c r="O395" s="270">
        <f t="shared" si="81"/>
        <v>0</v>
      </c>
      <c r="P395" s="272"/>
      <c r="Q395" s="62"/>
      <c r="R395" s="271">
        <f t="shared" si="82"/>
        <v>0</v>
      </c>
      <c r="S395" s="272"/>
      <c r="T395" s="62"/>
      <c r="U395" s="270">
        <f t="shared" si="83"/>
        <v>0</v>
      </c>
      <c r="V395" s="272"/>
      <c r="W395" s="62"/>
      <c r="X395" s="270">
        <f t="shared" si="84"/>
        <v>0</v>
      </c>
      <c r="Y395" s="270">
        <f t="shared" si="85"/>
        <v>0</v>
      </c>
      <c r="Z395" s="61"/>
      <c r="AA395" s="61"/>
      <c r="AB395" s="60" t="str">
        <f t="shared" si="86"/>
        <v/>
      </c>
      <c r="AC395" s="21" t="b">
        <f t="shared" si="87"/>
        <v>0</v>
      </c>
      <c r="AD395" s="21" t="b">
        <f t="shared" si="88"/>
        <v>0</v>
      </c>
      <c r="AE395" s="21" t="b">
        <f t="shared" si="89"/>
        <v>0</v>
      </c>
      <c r="AF395" s="21" t="b">
        <f ca="1">OR(AND($AC395,NOT($AD395)),AND($AC395,OR(AND($G395="",$H395&lt;&gt;""),AND($G395&lt;&gt;"",$H395=""),AND($J395="",$K395&lt;&gt;""),AND($J395&lt;&gt;"",$K395=""),AND($M395="",$N395&lt;&gt;""),AND($M395&lt;&gt;"",$N395=""),AND($P395="",$Q395&lt;&gt;""),AND($P395&lt;&gt;"",$Q395=""),AND($S395="",$T395&lt;&gt;""),AND($S395&lt;&gt;"",$T395=""),AND($V395="",$W395&lt;&gt;""),AND($V395&lt;&gt;"",$W395=""))),AND($C395&lt;&gt;"",$E395&lt;&gt;"",LEFT(TRIM($C395),1)&lt;&gt;LEFT(TRIM($E395),1)),IF(OR($E395="",$F395=""),FALSE(),IFERROR(COUNTIF(INDIRECT("UNITS_"&amp;SUBSTITUTE(LEFT($E395,FIND(" ",$E395&amp;" ")-1),".","_")),$F395)=0,TRUE())),AND($B395&lt;&gt;"",OR(ISNUMBER(SEARCH("outro",LOWER($B395))),ISNUMBER(SEARCH("divers",LOWER($B395))),ISNUMBER(SEARCH("etc",LOWER($B395))))),OR(AND(ISNUMBER(SEARCH("comunic",LOWER($B395))),LEFT($E395,3)&lt;&gt;"4.4"),AND(ISNUMBER(SEARCH("monitor",LOWER($B395))),NOT(OR(LEFT($E395,3)="1.5",LEFT($E395,3)="2.5")))),AND($B395&lt;&gt;"",OR(LEFT($C395,1)="1",LEFT($C395,1)="2"),$D395=""),AND($D395&lt;&gt;"",NOT(OR(LEFT($C395,1)="1",LEFT($C395,1)="2"))),AND($D395&lt;&gt;"",COUNTIF(' PROJETO'!$B$14:$B$16,$D395)=0),IF($D395="",FALSE(),IF(COUNTIF(' PROJETO'!$B$14:$B$16,$D395)=0,FALSE(),IFERROR(INDEX(' PROJETO'!$C$14:$C$16,MATCH($D395,' PROJETO'!$B$14:$B$16,0))&lt;&gt;"Sim",FALSE()))))</f>
        <v>0</v>
      </c>
      <c r="AG395" s="21" t="b">
        <f>AND($AC395,$Y395&gt;'CONFG.  LISTAS'!$F$4,$Z395="",$AA395="")</f>
        <v>0</v>
      </c>
      <c r="AH395" s="21" t="str">
        <f t="shared" si="90"/>
        <v/>
      </c>
      <c r="AI395" s="43" t="str">
        <f ca="1">IF(NOT($AC395),"",IF(OR($B395="",$C395="",$E395="",$F395=""),"Preencha descrição, categoria, tipo e unidade.",IF(AND($B395&lt;&gt;"",OR(LEFT($C395,1)="1",LEFT($C395,1)="2"),$D395=""),"Informe a prática de restauração para itens diretos.",IF(AND($D395&lt;&gt;"",NOT(OR(LEFT($C395,1)="1",LEFT($C395,1)="2"))),"Custos indiretos não devem pertencer a uma prática específica.",IF(AND($D395&lt;&gt;"",COUNTIF(' PROJETO'!$B$14:$B$16,$D395)=0),"Prática de restauração inválida ou não cadastrada.",IF(IF($D395="",FALSE(),IF(COUNTIF(' PROJETO'!$B$14:$B$16,$D395)=0,FALSE(),IFERROR(INDEX(' PROJETO'!$C$14:$C$16,MATCH($D395,' PROJETO'!$B$14:$B$16,0))&lt;&gt;"Sim",FALSE()))),"A prática informada no item não foi selecionada na aba Projeto.",IF(AND(MAX($I395,$L395,$O395,$R395,$U395,$X395)&gt;'CONFG.  LISTAS'!$F$4,NOT(OR($Z395&lt;&gt;"",$AA395&lt;&gt;""))),"Memorial de cálculo ou anexo obrigatório não informado para item acima do limite.",IF(OR(AND($G395&lt;&gt;"",$H395&lt;&gt;"",OR($G395&lt;=0,$H395&lt;=0)),AND($J395&lt;&gt;"",$K395&lt;&gt;"",OR($J395&lt;=0,$K395&lt;=0)),AND($M395&lt;&gt;"",$N395&lt;&gt;"",OR($M395&lt;=0,$N395&lt;=0)),AND($P395&lt;&gt;"",$Q395&lt;&gt;"",OR($P395&lt;=0,$Q395&lt;=0)),AND($S395&lt;&gt;"",$T395&lt;&gt;"",OR($S395&lt;=0,$T395&lt;=0)),AND($V395&lt;&gt;"",$W395&lt;&gt;"",OR($V395&lt;=0,$W395&lt;=0))),"Revise os valores informados: valor unitário e quantidade devem ser maiores que zero.",IF(OR(AND($G395="",$H395&lt;&gt;""),AND($G395&lt;&gt;"",$H395=""),AND($J395="",$K395&lt;&gt;""),AND($J395&lt;&gt;"",$K395=""),AND($M395="",$N395&lt;&gt;""),AND($M395&lt;&gt;"",$N395=""),AND($P395="",$Q395&lt;&gt;""),AND($P395&lt;&gt;"",$Q395=""),AND($S395="",$T395&lt;&gt;""),AND($S395&lt;&gt;"",$T395=""),AND($V395="",$W395&lt;&gt;""),AND($V395&lt;&gt;"",$W395="")),"Há ano preenchido parcialmente: "&amp;TRIM(IF(AND($G395="",$H395&lt;&gt;""),"Ano 1 (falta valor unitário); ","")&amp;IF(AND($G395&lt;&gt;"",$H395=""),"Ano 1 (falta quantidade); ","")&amp;IF(AND($J395="",$K395&lt;&gt;""),"Ano 2 (falta valor unitário); ","")&amp;IF(AND($J395&lt;&gt;"",$K395=""),"Ano 2 (falta quantidade); ","")&amp;IF(AND($M395="",$N395&lt;&gt;""),"Ano 3 (falta valor unitário); ","")&amp;IF(AND($M395&lt;&gt;"",$N395=""),"Ano 3 (falta quantidade); ","")&amp;IF(AND($P395="",$Q395&lt;&gt;""),"Ano 4 (falta valor unitário); ","")&amp;IF(AND($P395&lt;&gt;"",$Q395=""),"Ano 4 (falta quantidade); ","")&amp;IF(AND($S395="",$T395&lt;&gt;""),"Ano 5 (falta valor unitário); ","")&amp;IF(AND($S395&lt;&gt;"",$T395=""),"Ano 5 (falta quantidade); ","")&amp;IF(AND($V395="",$W395&lt;&gt;""),"Ano 6 (falta valor unitário); ","")&amp;IF(AND($V395&lt;&gt;"",$W395=""),"Ano 6 (falta quantidade); ","")), IF(NOT(OR(AND($G395&lt;&gt;"",$H395&lt;&gt;""),AND($J395&lt;&gt;"",$K395&lt;&gt;""),AND($M395&lt;&gt;"",$N395&lt;&gt;""),AND($P395&lt;&gt;"",$Q395&lt;&gt;""),AND($S395&lt;&gt;"",$T395&lt;&gt;""),AND($V395&lt;&gt;"",$W395&lt;&gt;""))),"Informe pelo menos um ano completo com valor unitário e quantidade.",IF(AND($C395&lt;&gt;"",$E395&lt;&gt;"",LEFT(TRIM($C395),1)&lt;&gt;LEFT(TRIM($E395),1)),"Categoria e tipo estão incompatíveis.",IF(IF(OR($E395="",$F395=""),FALSE(),IFERROR(COUNTIF(INDIRECT("UNITS_"&amp;SUBSTITUTE(LEFT($E395,FIND(" ",$E395&amp;" ")-1),".","_")),$F395)=0,TRUE())),"Unidade incompatível com o tipo selecionado.",IF(OR(AND(ISNUMBER(SEARCH("comunic",LOWER($B395))),LEFT($E395,3)&lt;&gt;"4.4"),AND(ISNUMBER(SEARCH("monitor",LOWER($B395))),NOT(OR(LEFT($E395,3)="1.5",LEFT($E395,3)="2.5")))),"Revise a classificação do item conforme as regras de preenchimento.",IF(AND($B395&lt;&gt;"",OR(ISNUMBER(SEARCH("outro",LOWER($B395))),ISNUMBER(SEARCH("divers",LOWER($B395))),ISNUMBER(SEARCH("kit",LOWER($B395))),ISNUMBER(SEARCH("ferrament",LOWER($B395))),ISNUMBER(SEARCH("epi",LOWER($B395)))),NOT(OR($Z395&lt;&gt;"",$AA395&lt;&gt;""))),"Descrição muito genérica: detalhe melhor o item e registre o racional no memorial ou em anexo.",IF(AND($Y395=0,$B395&lt;&gt;"",OR($G395&lt;&gt;"",$H395&lt;&gt;"",$J395&lt;&gt;"",$K395&lt;&gt;"",$M395&lt;&gt;"",$N395&lt;&gt;"",$P395&lt;&gt;"",$Q395&lt;&gt;"",$S395&lt;&gt;"",$T395&lt;&gt;"",$V395&lt;&gt;"",$W395&lt;&gt;"")),"O item possui dados lançados, mas o total está zerado. Revise os valores informados.","")))))))))))))))</f>
        <v/>
      </c>
    </row>
    <row r="396" spans="1:35" ht="14.25" customHeight="1" x14ac:dyDescent="0.25">
      <c r="A396" s="57" t="str">
        <f t="shared" si="78"/>
        <v/>
      </c>
      <c r="B396" s="58"/>
      <c r="C396" s="58"/>
      <c r="D396" s="58"/>
      <c r="E396" s="58"/>
      <c r="F396" s="58"/>
      <c r="G396" s="269"/>
      <c r="H396" s="59"/>
      <c r="I396" s="273">
        <f t="shared" si="79"/>
        <v>0</v>
      </c>
      <c r="J396" s="269"/>
      <c r="K396" s="59"/>
      <c r="L396" s="270">
        <f t="shared" si="80"/>
        <v>0</v>
      </c>
      <c r="M396" s="269"/>
      <c r="N396" s="59"/>
      <c r="O396" s="270">
        <f t="shared" si="81"/>
        <v>0</v>
      </c>
      <c r="P396" s="269"/>
      <c r="Q396" s="59"/>
      <c r="R396" s="271">
        <f t="shared" si="82"/>
        <v>0</v>
      </c>
      <c r="S396" s="269"/>
      <c r="T396" s="59"/>
      <c r="U396" s="270">
        <f t="shared" si="83"/>
        <v>0</v>
      </c>
      <c r="V396" s="269"/>
      <c r="W396" s="59"/>
      <c r="X396" s="270">
        <f t="shared" si="84"/>
        <v>0</v>
      </c>
      <c r="Y396" s="270">
        <f t="shared" si="85"/>
        <v>0</v>
      </c>
      <c r="Z396" s="58"/>
      <c r="AA396" s="58"/>
      <c r="AB396" s="60" t="str">
        <f t="shared" si="86"/>
        <v/>
      </c>
      <c r="AC396" s="21" t="b">
        <f t="shared" si="87"/>
        <v>0</v>
      </c>
      <c r="AD396" s="21" t="b">
        <f t="shared" si="88"/>
        <v>0</v>
      </c>
      <c r="AE396" s="21" t="b">
        <f t="shared" si="89"/>
        <v>0</v>
      </c>
      <c r="AF396" s="21" t="b">
        <f ca="1">OR(AND($AC396,NOT($AD396)),AND($AC396,OR(AND($G396="",$H396&lt;&gt;""),AND($G396&lt;&gt;"",$H396=""),AND($J396="",$K396&lt;&gt;""),AND($J396&lt;&gt;"",$K396=""),AND($M396="",$N396&lt;&gt;""),AND($M396&lt;&gt;"",$N396=""),AND($P396="",$Q396&lt;&gt;""),AND($P396&lt;&gt;"",$Q396=""),AND($S396="",$T396&lt;&gt;""),AND($S396&lt;&gt;"",$T396=""),AND($V396="",$W396&lt;&gt;""),AND($V396&lt;&gt;"",$W396=""))),AND($C396&lt;&gt;"",$E396&lt;&gt;"",LEFT(TRIM($C396),1)&lt;&gt;LEFT(TRIM($E396),1)),IF(OR($E396="",$F396=""),FALSE(),IFERROR(COUNTIF(INDIRECT("UNITS_"&amp;SUBSTITUTE(LEFT($E396,FIND(" ",$E396&amp;" ")-1),".","_")),$F396)=0,TRUE())),AND($B396&lt;&gt;"",OR(ISNUMBER(SEARCH("outro",LOWER($B396))),ISNUMBER(SEARCH("divers",LOWER($B396))),ISNUMBER(SEARCH("etc",LOWER($B396))))),OR(AND(ISNUMBER(SEARCH("comunic",LOWER($B396))),LEFT($E396,3)&lt;&gt;"4.4"),AND(ISNUMBER(SEARCH("monitor",LOWER($B396))),NOT(OR(LEFT($E396,3)="1.5",LEFT($E396,3)="2.5")))),AND($B396&lt;&gt;"",OR(LEFT($C396,1)="1",LEFT($C396,1)="2"),$D396=""),AND($D396&lt;&gt;"",NOT(OR(LEFT($C396,1)="1",LEFT($C396,1)="2"))),AND($D396&lt;&gt;"",COUNTIF(' PROJETO'!$B$14:$B$16,$D396)=0),IF($D396="",FALSE(),IF(COUNTIF(' PROJETO'!$B$14:$B$16,$D396)=0,FALSE(),IFERROR(INDEX(' PROJETO'!$C$14:$C$16,MATCH($D396,' PROJETO'!$B$14:$B$16,0))&lt;&gt;"Sim",FALSE()))))</f>
        <v>0</v>
      </c>
      <c r="AG396" s="21" t="b">
        <f>AND($AC396,$Y396&gt;'CONFG.  LISTAS'!$F$4,$Z396="",$AA396="")</f>
        <v>0</v>
      </c>
      <c r="AH396" s="21" t="str">
        <f t="shared" si="90"/>
        <v/>
      </c>
      <c r="AI396" s="43" t="str">
        <f ca="1">IF(NOT($AC396),"",IF(OR($B396="",$C396="",$E396="",$F396=""),"Preencha descrição, categoria, tipo e unidade.",IF(AND($B396&lt;&gt;"",OR(LEFT($C396,1)="1",LEFT($C396,1)="2"),$D396=""),"Informe a prática de restauração para itens diretos.",IF(AND($D396&lt;&gt;"",NOT(OR(LEFT($C396,1)="1",LEFT($C396,1)="2"))),"Custos indiretos não devem pertencer a uma prática específica.",IF(AND($D396&lt;&gt;"",COUNTIF(' PROJETO'!$B$14:$B$16,$D396)=0),"Prática de restauração inválida ou não cadastrada.",IF(IF($D396="",FALSE(),IF(COUNTIF(' PROJETO'!$B$14:$B$16,$D396)=0,FALSE(),IFERROR(INDEX(' PROJETO'!$C$14:$C$16,MATCH($D396,' PROJETO'!$B$14:$B$16,0))&lt;&gt;"Sim",FALSE()))),"A prática informada no item não foi selecionada na aba Projeto.",IF(AND(MAX($I396,$L396,$O396,$R396,$U396,$X396)&gt;'CONFG.  LISTAS'!$F$4,NOT(OR($Z396&lt;&gt;"",$AA396&lt;&gt;""))),"Memorial de cálculo ou anexo obrigatório não informado para item acima do limite.",IF(OR(AND($G396&lt;&gt;"",$H396&lt;&gt;"",OR($G396&lt;=0,$H396&lt;=0)),AND($J396&lt;&gt;"",$K396&lt;&gt;"",OR($J396&lt;=0,$K396&lt;=0)),AND($M396&lt;&gt;"",$N396&lt;&gt;"",OR($M396&lt;=0,$N396&lt;=0)),AND($P396&lt;&gt;"",$Q396&lt;&gt;"",OR($P396&lt;=0,$Q396&lt;=0)),AND($S396&lt;&gt;"",$T396&lt;&gt;"",OR($S396&lt;=0,$T396&lt;=0)),AND($V396&lt;&gt;"",$W396&lt;&gt;"",OR($V396&lt;=0,$W396&lt;=0))),"Revise os valores informados: valor unitário e quantidade devem ser maiores que zero.",IF(OR(AND($G396="",$H396&lt;&gt;""),AND($G396&lt;&gt;"",$H396=""),AND($J396="",$K396&lt;&gt;""),AND($J396&lt;&gt;"",$K396=""),AND($M396="",$N396&lt;&gt;""),AND($M396&lt;&gt;"",$N396=""),AND($P396="",$Q396&lt;&gt;""),AND($P396&lt;&gt;"",$Q396=""),AND($S396="",$T396&lt;&gt;""),AND($S396&lt;&gt;"",$T396=""),AND($V396="",$W396&lt;&gt;""),AND($V396&lt;&gt;"",$W396="")),"Há ano preenchido parcialmente: "&amp;TRIM(IF(AND($G396="",$H396&lt;&gt;""),"Ano 1 (falta valor unitário); ","")&amp;IF(AND($G396&lt;&gt;"",$H396=""),"Ano 1 (falta quantidade); ","")&amp;IF(AND($J396="",$K396&lt;&gt;""),"Ano 2 (falta valor unitário); ","")&amp;IF(AND($J396&lt;&gt;"",$K396=""),"Ano 2 (falta quantidade); ","")&amp;IF(AND($M396="",$N396&lt;&gt;""),"Ano 3 (falta valor unitário); ","")&amp;IF(AND($M396&lt;&gt;"",$N396=""),"Ano 3 (falta quantidade); ","")&amp;IF(AND($P396="",$Q396&lt;&gt;""),"Ano 4 (falta valor unitário); ","")&amp;IF(AND($P396&lt;&gt;"",$Q396=""),"Ano 4 (falta quantidade); ","")&amp;IF(AND($S396="",$T396&lt;&gt;""),"Ano 5 (falta valor unitário); ","")&amp;IF(AND($S396&lt;&gt;"",$T396=""),"Ano 5 (falta quantidade); ","")&amp;IF(AND($V396="",$W396&lt;&gt;""),"Ano 6 (falta valor unitário); ","")&amp;IF(AND($V396&lt;&gt;"",$W396=""),"Ano 6 (falta quantidade); ","")), IF(NOT(OR(AND($G396&lt;&gt;"",$H396&lt;&gt;""),AND($J396&lt;&gt;"",$K396&lt;&gt;""),AND($M396&lt;&gt;"",$N396&lt;&gt;""),AND($P396&lt;&gt;"",$Q396&lt;&gt;""),AND($S396&lt;&gt;"",$T396&lt;&gt;""),AND($V396&lt;&gt;"",$W396&lt;&gt;""))),"Informe pelo menos um ano completo com valor unitário e quantidade.",IF(AND($C396&lt;&gt;"",$E396&lt;&gt;"",LEFT(TRIM($C396),1)&lt;&gt;LEFT(TRIM($E396),1)),"Categoria e tipo estão incompatíveis.",IF(IF(OR($E396="",$F396=""),FALSE(),IFERROR(COUNTIF(INDIRECT("UNITS_"&amp;SUBSTITUTE(LEFT($E396,FIND(" ",$E396&amp;" ")-1),".","_")),$F396)=0,TRUE())),"Unidade incompatível com o tipo selecionado.",IF(OR(AND(ISNUMBER(SEARCH("comunic",LOWER($B396))),LEFT($E396,3)&lt;&gt;"4.4"),AND(ISNUMBER(SEARCH("monitor",LOWER($B396))),NOT(OR(LEFT($E396,3)="1.5",LEFT($E396,3)="2.5")))),"Revise a classificação do item conforme as regras de preenchimento.",IF(AND($B396&lt;&gt;"",OR(ISNUMBER(SEARCH("outro",LOWER($B396))),ISNUMBER(SEARCH("divers",LOWER($B396))),ISNUMBER(SEARCH("kit",LOWER($B396))),ISNUMBER(SEARCH("ferrament",LOWER($B396))),ISNUMBER(SEARCH("epi",LOWER($B396)))),NOT(OR($Z396&lt;&gt;"",$AA396&lt;&gt;""))),"Descrição muito genérica: detalhe melhor o item e registre o racional no memorial ou em anexo.",IF(AND($Y396=0,$B396&lt;&gt;"",OR($G396&lt;&gt;"",$H396&lt;&gt;"",$J396&lt;&gt;"",$K396&lt;&gt;"",$M396&lt;&gt;"",$N396&lt;&gt;"",$P396&lt;&gt;"",$Q396&lt;&gt;"",$S396&lt;&gt;"",$T396&lt;&gt;"",$V396&lt;&gt;"",$W396&lt;&gt;"")),"O item possui dados lançados, mas o total está zerado. Revise os valores informados.","")))))))))))))))</f>
        <v/>
      </c>
    </row>
    <row r="397" spans="1:35" ht="14.25" customHeight="1" x14ac:dyDescent="0.25">
      <c r="A397" s="57" t="str">
        <f t="shared" si="78"/>
        <v/>
      </c>
      <c r="B397" s="61"/>
      <c r="C397" s="61"/>
      <c r="D397" s="58"/>
      <c r="E397" s="61"/>
      <c r="F397" s="61"/>
      <c r="G397" s="272"/>
      <c r="H397" s="62"/>
      <c r="I397" s="273">
        <f t="shared" si="79"/>
        <v>0</v>
      </c>
      <c r="J397" s="272"/>
      <c r="K397" s="62"/>
      <c r="L397" s="270">
        <f t="shared" si="80"/>
        <v>0</v>
      </c>
      <c r="M397" s="272"/>
      <c r="N397" s="62"/>
      <c r="O397" s="270">
        <f t="shared" si="81"/>
        <v>0</v>
      </c>
      <c r="P397" s="272"/>
      <c r="Q397" s="62"/>
      <c r="R397" s="271">
        <f t="shared" si="82"/>
        <v>0</v>
      </c>
      <c r="S397" s="272"/>
      <c r="T397" s="62"/>
      <c r="U397" s="270">
        <f t="shared" si="83"/>
        <v>0</v>
      </c>
      <c r="V397" s="272"/>
      <c r="W397" s="62"/>
      <c r="X397" s="270">
        <f t="shared" si="84"/>
        <v>0</v>
      </c>
      <c r="Y397" s="270">
        <f t="shared" si="85"/>
        <v>0</v>
      </c>
      <c r="Z397" s="61"/>
      <c r="AA397" s="61"/>
      <c r="AB397" s="60" t="str">
        <f t="shared" si="86"/>
        <v/>
      </c>
      <c r="AC397" s="21" t="b">
        <f t="shared" si="87"/>
        <v>0</v>
      </c>
      <c r="AD397" s="21" t="b">
        <f t="shared" si="88"/>
        <v>0</v>
      </c>
      <c r="AE397" s="21" t="b">
        <f t="shared" si="89"/>
        <v>0</v>
      </c>
      <c r="AF397" s="21" t="b">
        <f ca="1">OR(AND($AC397,NOT($AD397)),AND($AC397,OR(AND($G397="",$H397&lt;&gt;""),AND($G397&lt;&gt;"",$H397=""),AND($J397="",$K397&lt;&gt;""),AND($J397&lt;&gt;"",$K397=""),AND($M397="",$N397&lt;&gt;""),AND($M397&lt;&gt;"",$N397=""),AND($P397="",$Q397&lt;&gt;""),AND($P397&lt;&gt;"",$Q397=""),AND($S397="",$T397&lt;&gt;""),AND($S397&lt;&gt;"",$T397=""),AND($V397="",$W397&lt;&gt;""),AND($V397&lt;&gt;"",$W397=""))),AND($C397&lt;&gt;"",$E397&lt;&gt;"",LEFT(TRIM($C397),1)&lt;&gt;LEFT(TRIM($E397),1)),IF(OR($E397="",$F397=""),FALSE(),IFERROR(COUNTIF(INDIRECT("UNITS_"&amp;SUBSTITUTE(LEFT($E397,FIND(" ",$E397&amp;" ")-1),".","_")),$F397)=0,TRUE())),AND($B397&lt;&gt;"",OR(ISNUMBER(SEARCH("outro",LOWER($B397))),ISNUMBER(SEARCH("divers",LOWER($B397))),ISNUMBER(SEARCH("etc",LOWER($B397))))),OR(AND(ISNUMBER(SEARCH("comunic",LOWER($B397))),LEFT($E397,3)&lt;&gt;"4.4"),AND(ISNUMBER(SEARCH("monitor",LOWER($B397))),NOT(OR(LEFT($E397,3)="1.5",LEFT($E397,3)="2.5")))),AND($B397&lt;&gt;"",OR(LEFT($C397,1)="1",LEFT($C397,1)="2"),$D397=""),AND($D397&lt;&gt;"",NOT(OR(LEFT($C397,1)="1",LEFT($C397,1)="2"))),AND($D397&lt;&gt;"",COUNTIF(' PROJETO'!$B$14:$B$16,$D397)=0),IF($D397="",FALSE(),IF(COUNTIF(' PROJETO'!$B$14:$B$16,$D397)=0,FALSE(),IFERROR(INDEX(' PROJETO'!$C$14:$C$16,MATCH($D397,' PROJETO'!$B$14:$B$16,0))&lt;&gt;"Sim",FALSE()))))</f>
        <v>0</v>
      </c>
      <c r="AG397" s="21" t="b">
        <f>AND($AC397,$Y397&gt;'CONFG.  LISTAS'!$F$4,$Z397="",$AA397="")</f>
        <v>0</v>
      </c>
      <c r="AH397" s="21" t="str">
        <f t="shared" si="90"/>
        <v/>
      </c>
      <c r="AI397" s="43" t="str">
        <f ca="1">IF(NOT($AC397),"",IF(OR($B397="",$C397="",$E397="",$F397=""),"Preencha descrição, categoria, tipo e unidade.",IF(AND($B397&lt;&gt;"",OR(LEFT($C397,1)="1",LEFT($C397,1)="2"),$D397=""),"Informe a prática de restauração para itens diretos.",IF(AND($D397&lt;&gt;"",NOT(OR(LEFT($C397,1)="1",LEFT($C397,1)="2"))),"Custos indiretos não devem pertencer a uma prática específica.",IF(AND($D397&lt;&gt;"",COUNTIF(' PROJETO'!$B$14:$B$16,$D397)=0),"Prática de restauração inválida ou não cadastrada.",IF(IF($D397="",FALSE(),IF(COUNTIF(' PROJETO'!$B$14:$B$16,$D397)=0,FALSE(),IFERROR(INDEX(' PROJETO'!$C$14:$C$16,MATCH($D397,' PROJETO'!$B$14:$B$16,0))&lt;&gt;"Sim",FALSE()))),"A prática informada no item não foi selecionada na aba Projeto.",IF(AND(MAX($I397,$L397,$O397,$R397,$U397,$X397)&gt;'CONFG.  LISTAS'!$F$4,NOT(OR($Z397&lt;&gt;"",$AA397&lt;&gt;""))),"Memorial de cálculo ou anexo obrigatório não informado para item acima do limite.",IF(OR(AND($G397&lt;&gt;"",$H397&lt;&gt;"",OR($G397&lt;=0,$H397&lt;=0)),AND($J397&lt;&gt;"",$K397&lt;&gt;"",OR($J397&lt;=0,$K397&lt;=0)),AND($M397&lt;&gt;"",$N397&lt;&gt;"",OR($M397&lt;=0,$N397&lt;=0)),AND($P397&lt;&gt;"",$Q397&lt;&gt;"",OR($P397&lt;=0,$Q397&lt;=0)),AND($S397&lt;&gt;"",$T397&lt;&gt;"",OR($S397&lt;=0,$T397&lt;=0)),AND($V397&lt;&gt;"",$W397&lt;&gt;"",OR($V397&lt;=0,$W397&lt;=0))),"Revise os valores informados: valor unitário e quantidade devem ser maiores que zero.",IF(OR(AND($G397="",$H397&lt;&gt;""),AND($G397&lt;&gt;"",$H397=""),AND($J397="",$K397&lt;&gt;""),AND($J397&lt;&gt;"",$K397=""),AND($M397="",$N397&lt;&gt;""),AND($M397&lt;&gt;"",$N397=""),AND($P397="",$Q397&lt;&gt;""),AND($P397&lt;&gt;"",$Q397=""),AND($S397="",$T397&lt;&gt;""),AND($S397&lt;&gt;"",$T397=""),AND($V397="",$W397&lt;&gt;""),AND($V397&lt;&gt;"",$W397="")),"Há ano preenchido parcialmente: "&amp;TRIM(IF(AND($G397="",$H397&lt;&gt;""),"Ano 1 (falta valor unitário); ","")&amp;IF(AND($G397&lt;&gt;"",$H397=""),"Ano 1 (falta quantidade); ","")&amp;IF(AND($J397="",$K397&lt;&gt;""),"Ano 2 (falta valor unitário); ","")&amp;IF(AND($J397&lt;&gt;"",$K397=""),"Ano 2 (falta quantidade); ","")&amp;IF(AND($M397="",$N397&lt;&gt;""),"Ano 3 (falta valor unitário); ","")&amp;IF(AND($M397&lt;&gt;"",$N397=""),"Ano 3 (falta quantidade); ","")&amp;IF(AND($P397="",$Q397&lt;&gt;""),"Ano 4 (falta valor unitário); ","")&amp;IF(AND($P397&lt;&gt;"",$Q397=""),"Ano 4 (falta quantidade); ","")&amp;IF(AND($S397="",$T397&lt;&gt;""),"Ano 5 (falta valor unitário); ","")&amp;IF(AND($S397&lt;&gt;"",$T397=""),"Ano 5 (falta quantidade); ","")&amp;IF(AND($V397="",$W397&lt;&gt;""),"Ano 6 (falta valor unitário); ","")&amp;IF(AND($V397&lt;&gt;"",$W397=""),"Ano 6 (falta quantidade); ","")), IF(NOT(OR(AND($G397&lt;&gt;"",$H397&lt;&gt;""),AND($J397&lt;&gt;"",$K397&lt;&gt;""),AND($M397&lt;&gt;"",$N397&lt;&gt;""),AND($P397&lt;&gt;"",$Q397&lt;&gt;""),AND($S397&lt;&gt;"",$T397&lt;&gt;""),AND($V397&lt;&gt;"",$W397&lt;&gt;""))),"Informe pelo menos um ano completo com valor unitário e quantidade.",IF(AND($C397&lt;&gt;"",$E397&lt;&gt;"",LEFT(TRIM($C397),1)&lt;&gt;LEFT(TRIM($E397),1)),"Categoria e tipo estão incompatíveis.",IF(IF(OR($E397="",$F397=""),FALSE(),IFERROR(COUNTIF(INDIRECT("UNITS_"&amp;SUBSTITUTE(LEFT($E397,FIND(" ",$E397&amp;" ")-1),".","_")),$F397)=0,TRUE())),"Unidade incompatível com o tipo selecionado.",IF(OR(AND(ISNUMBER(SEARCH("comunic",LOWER($B397))),LEFT($E397,3)&lt;&gt;"4.4"),AND(ISNUMBER(SEARCH("monitor",LOWER($B397))),NOT(OR(LEFT($E397,3)="1.5",LEFT($E397,3)="2.5")))),"Revise a classificação do item conforme as regras de preenchimento.",IF(AND($B397&lt;&gt;"",OR(ISNUMBER(SEARCH("outro",LOWER($B397))),ISNUMBER(SEARCH("divers",LOWER($B397))),ISNUMBER(SEARCH("kit",LOWER($B397))),ISNUMBER(SEARCH("ferrament",LOWER($B397))),ISNUMBER(SEARCH("epi",LOWER($B397)))),NOT(OR($Z397&lt;&gt;"",$AA397&lt;&gt;""))),"Descrição muito genérica: detalhe melhor o item e registre o racional no memorial ou em anexo.",IF(AND($Y397=0,$B397&lt;&gt;"",OR($G397&lt;&gt;"",$H397&lt;&gt;"",$J397&lt;&gt;"",$K397&lt;&gt;"",$M397&lt;&gt;"",$N397&lt;&gt;"",$P397&lt;&gt;"",$Q397&lt;&gt;"",$S397&lt;&gt;"",$T397&lt;&gt;"",$V397&lt;&gt;"",$W397&lt;&gt;"")),"O item possui dados lançados, mas o total está zerado. Revise os valores informados.","")))))))))))))))</f>
        <v/>
      </c>
    </row>
    <row r="398" spans="1:35" ht="14.25" customHeight="1" x14ac:dyDescent="0.25">
      <c r="A398" s="57" t="str">
        <f t="shared" si="78"/>
        <v/>
      </c>
      <c r="B398" s="58"/>
      <c r="C398" s="58"/>
      <c r="D398" s="58"/>
      <c r="E398" s="58"/>
      <c r="F398" s="58"/>
      <c r="G398" s="269"/>
      <c r="H398" s="59"/>
      <c r="I398" s="273">
        <f t="shared" si="79"/>
        <v>0</v>
      </c>
      <c r="J398" s="269"/>
      <c r="K398" s="59"/>
      <c r="L398" s="270">
        <f t="shared" si="80"/>
        <v>0</v>
      </c>
      <c r="M398" s="269"/>
      <c r="N398" s="59"/>
      <c r="O398" s="270">
        <f t="shared" si="81"/>
        <v>0</v>
      </c>
      <c r="P398" s="269"/>
      <c r="Q398" s="59"/>
      <c r="R398" s="271">
        <f t="shared" si="82"/>
        <v>0</v>
      </c>
      <c r="S398" s="269"/>
      <c r="T398" s="59"/>
      <c r="U398" s="270">
        <f t="shared" si="83"/>
        <v>0</v>
      </c>
      <c r="V398" s="269"/>
      <c r="W398" s="59"/>
      <c r="X398" s="270">
        <f t="shared" si="84"/>
        <v>0</v>
      </c>
      <c r="Y398" s="270">
        <f t="shared" si="85"/>
        <v>0</v>
      </c>
      <c r="Z398" s="58"/>
      <c r="AA398" s="58"/>
      <c r="AB398" s="60" t="str">
        <f t="shared" si="86"/>
        <v/>
      </c>
      <c r="AC398" s="21" t="b">
        <f t="shared" si="87"/>
        <v>0</v>
      </c>
      <c r="AD398" s="21" t="b">
        <f t="shared" si="88"/>
        <v>0</v>
      </c>
      <c r="AE398" s="21" t="b">
        <f t="shared" si="89"/>
        <v>0</v>
      </c>
      <c r="AF398" s="21" t="b">
        <f ca="1">OR(AND($AC398,NOT($AD398)),AND($AC398,OR(AND($G398="",$H398&lt;&gt;""),AND($G398&lt;&gt;"",$H398=""),AND($J398="",$K398&lt;&gt;""),AND($J398&lt;&gt;"",$K398=""),AND($M398="",$N398&lt;&gt;""),AND($M398&lt;&gt;"",$N398=""),AND($P398="",$Q398&lt;&gt;""),AND($P398&lt;&gt;"",$Q398=""),AND($S398="",$T398&lt;&gt;""),AND($S398&lt;&gt;"",$T398=""),AND($V398="",$W398&lt;&gt;""),AND($V398&lt;&gt;"",$W398=""))),AND($C398&lt;&gt;"",$E398&lt;&gt;"",LEFT(TRIM($C398),1)&lt;&gt;LEFT(TRIM($E398),1)),IF(OR($E398="",$F398=""),FALSE(),IFERROR(COUNTIF(INDIRECT("UNITS_"&amp;SUBSTITUTE(LEFT($E398,FIND(" ",$E398&amp;" ")-1),".","_")),$F398)=0,TRUE())),AND($B398&lt;&gt;"",OR(ISNUMBER(SEARCH("outro",LOWER($B398))),ISNUMBER(SEARCH("divers",LOWER($B398))),ISNUMBER(SEARCH("etc",LOWER($B398))))),OR(AND(ISNUMBER(SEARCH("comunic",LOWER($B398))),LEFT($E398,3)&lt;&gt;"4.4"),AND(ISNUMBER(SEARCH("monitor",LOWER($B398))),NOT(OR(LEFT($E398,3)="1.5",LEFT($E398,3)="2.5")))),AND($B398&lt;&gt;"",OR(LEFT($C398,1)="1",LEFT($C398,1)="2"),$D398=""),AND($D398&lt;&gt;"",NOT(OR(LEFT($C398,1)="1",LEFT($C398,1)="2"))),AND($D398&lt;&gt;"",COUNTIF(' PROJETO'!$B$14:$B$16,$D398)=0),IF($D398="",FALSE(),IF(COUNTIF(' PROJETO'!$B$14:$B$16,$D398)=0,FALSE(),IFERROR(INDEX(' PROJETO'!$C$14:$C$16,MATCH($D398,' PROJETO'!$B$14:$B$16,0))&lt;&gt;"Sim",FALSE()))))</f>
        <v>0</v>
      </c>
      <c r="AG398" s="21" t="b">
        <f>AND($AC398,$Y398&gt;'CONFG.  LISTAS'!$F$4,$Z398="",$AA398="")</f>
        <v>0</v>
      </c>
      <c r="AH398" s="21" t="str">
        <f t="shared" si="90"/>
        <v/>
      </c>
      <c r="AI398" s="43" t="str">
        <f ca="1">IF(NOT($AC398),"",IF(OR($B398="",$C398="",$E398="",$F398=""),"Preencha descrição, categoria, tipo e unidade.",IF(AND($B398&lt;&gt;"",OR(LEFT($C398,1)="1",LEFT($C398,1)="2"),$D398=""),"Informe a prática de restauração para itens diretos.",IF(AND($D398&lt;&gt;"",NOT(OR(LEFT($C398,1)="1",LEFT($C398,1)="2"))),"Custos indiretos não devem pertencer a uma prática específica.",IF(AND($D398&lt;&gt;"",COUNTIF(' PROJETO'!$B$14:$B$16,$D398)=0),"Prática de restauração inválida ou não cadastrada.",IF(IF($D398="",FALSE(),IF(COUNTIF(' PROJETO'!$B$14:$B$16,$D398)=0,FALSE(),IFERROR(INDEX(' PROJETO'!$C$14:$C$16,MATCH($D398,' PROJETO'!$B$14:$B$16,0))&lt;&gt;"Sim",FALSE()))),"A prática informada no item não foi selecionada na aba Projeto.",IF(AND(MAX($I398,$L398,$O398,$R398,$U398,$X398)&gt;'CONFG.  LISTAS'!$F$4,NOT(OR($Z398&lt;&gt;"",$AA398&lt;&gt;""))),"Memorial de cálculo ou anexo obrigatório não informado para item acima do limite.",IF(OR(AND($G398&lt;&gt;"",$H398&lt;&gt;"",OR($G398&lt;=0,$H398&lt;=0)),AND($J398&lt;&gt;"",$K398&lt;&gt;"",OR($J398&lt;=0,$K398&lt;=0)),AND($M398&lt;&gt;"",$N398&lt;&gt;"",OR($M398&lt;=0,$N398&lt;=0)),AND($P398&lt;&gt;"",$Q398&lt;&gt;"",OR($P398&lt;=0,$Q398&lt;=0)),AND($S398&lt;&gt;"",$T398&lt;&gt;"",OR($S398&lt;=0,$T398&lt;=0)),AND($V398&lt;&gt;"",$W398&lt;&gt;"",OR($V398&lt;=0,$W398&lt;=0))),"Revise os valores informados: valor unitário e quantidade devem ser maiores que zero.",IF(OR(AND($G398="",$H398&lt;&gt;""),AND($G398&lt;&gt;"",$H398=""),AND($J398="",$K398&lt;&gt;""),AND($J398&lt;&gt;"",$K398=""),AND($M398="",$N398&lt;&gt;""),AND($M398&lt;&gt;"",$N398=""),AND($P398="",$Q398&lt;&gt;""),AND($P398&lt;&gt;"",$Q398=""),AND($S398="",$T398&lt;&gt;""),AND($S398&lt;&gt;"",$T398=""),AND($V398="",$W398&lt;&gt;""),AND($V398&lt;&gt;"",$W398="")),"Há ano preenchido parcialmente: "&amp;TRIM(IF(AND($G398="",$H398&lt;&gt;""),"Ano 1 (falta valor unitário); ","")&amp;IF(AND($G398&lt;&gt;"",$H398=""),"Ano 1 (falta quantidade); ","")&amp;IF(AND($J398="",$K398&lt;&gt;""),"Ano 2 (falta valor unitário); ","")&amp;IF(AND($J398&lt;&gt;"",$K398=""),"Ano 2 (falta quantidade); ","")&amp;IF(AND($M398="",$N398&lt;&gt;""),"Ano 3 (falta valor unitário); ","")&amp;IF(AND($M398&lt;&gt;"",$N398=""),"Ano 3 (falta quantidade); ","")&amp;IF(AND($P398="",$Q398&lt;&gt;""),"Ano 4 (falta valor unitário); ","")&amp;IF(AND($P398&lt;&gt;"",$Q398=""),"Ano 4 (falta quantidade); ","")&amp;IF(AND($S398="",$T398&lt;&gt;""),"Ano 5 (falta valor unitário); ","")&amp;IF(AND($S398&lt;&gt;"",$T398=""),"Ano 5 (falta quantidade); ","")&amp;IF(AND($V398="",$W398&lt;&gt;""),"Ano 6 (falta valor unitário); ","")&amp;IF(AND($V398&lt;&gt;"",$W398=""),"Ano 6 (falta quantidade); ","")), IF(NOT(OR(AND($G398&lt;&gt;"",$H398&lt;&gt;""),AND($J398&lt;&gt;"",$K398&lt;&gt;""),AND($M398&lt;&gt;"",$N398&lt;&gt;""),AND($P398&lt;&gt;"",$Q398&lt;&gt;""),AND($S398&lt;&gt;"",$T398&lt;&gt;""),AND($V398&lt;&gt;"",$W398&lt;&gt;""))),"Informe pelo menos um ano completo com valor unitário e quantidade.",IF(AND($C398&lt;&gt;"",$E398&lt;&gt;"",LEFT(TRIM($C398),1)&lt;&gt;LEFT(TRIM($E398),1)),"Categoria e tipo estão incompatíveis.",IF(IF(OR($E398="",$F398=""),FALSE(),IFERROR(COUNTIF(INDIRECT("UNITS_"&amp;SUBSTITUTE(LEFT($E398,FIND(" ",$E398&amp;" ")-1),".","_")),$F398)=0,TRUE())),"Unidade incompatível com o tipo selecionado.",IF(OR(AND(ISNUMBER(SEARCH("comunic",LOWER($B398))),LEFT($E398,3)&lt;&gt;"4.4"),AND(ISNUMBER(SEARCH("monitor",LOWER($B398))),NOT(OR(LEFT($E398,3)="1.5",LEFT($E398,3)="2.5")))),"Revise a classificação do item conforme as regras de preenchimento.",IF(AND($B398&lt;&gt;"",OR(ISNUMBER(SEARCH("outro",LOWER($B398))),ISNUMBER(SEARCH("divers",LOWER($B398))),ISNUMBER(SEARCH("kit",LOWER($B398))),ISNUMBER(SEARCH("ferrament",LOWER($B398))),ISNUMBER(SEARCH("epi",LOWER($B398)))),NOT(OR($Z398&lt;&gt;"",$AA398&lt;&gt;""))),"Descrição muito genérica: detalhe melhor o item e registre o racional no memorial ou em anexo.",IF(AND($Y398=0,$B398&lt;&gt;"",OR($G398&lt;&gt;"",$H398&lt;&gt;"",$J398&lt;&gt;"",$K398&lt;&gt;"",$M398&lt;&gt;"",$N398&lt;&gt;"",$P398&lt;&gt;"",$Q398&lt;&gt;"",$S398&lt;&gt;"",$T398&lt;&gt;"",$V398&lt;&gt;"",$W398&lt;&gt;"")),"O item possui dados lançados, mas o total está zerado. Revise os valores informados.","")))))))))))))))</f>
        <v/>
      </c>
    </row>
    <row r="399" spans="1:35" ht="14.25" customHeight="1" x14ac:dyDescent="0.25">
      <c r="A399" s="57" t="str">
        <f t="shared" si="78"/>
        <v/>
      </c>
      <c r="B399" s="61"/>
      <c r="C399" s="61"/>
      <c r="D399" s="58"/>
      <c r="E399" s="61"/>
      <c r="F399" s="61"/>
      <c r="G399" s="272"/>
      <c r="H399" s="62"/>
      <c r="I399" s="273">
        <f t="shared" si="79"/>
        <v>0</v>
      </c>
      <c r="J399" s="272"/>
      <c r="K399" s="62"/>
      <c r="L399" s="270">
        <f t="shared" si="80"/>
        <v>0</v>
      </c>
      <c r="M399" s="272"/>
      <c r="N399" s="62"/>
      <c r="O399" s="270">
        <f t="shared" si="81"/>
        <v>0</v>
      </c>
      <c r="P399" s="272"/>
      <c r="Q399" s="62"/>
      <c r="R399" s="271">
        <f t="shared" si="82"/>
        <v>0</v>
      </c>
      <c r="S399" s="272"/>
      <c r="T399" s="62"/>
      <c r="U399" s="270">
        <f t="shared" si="83"/>
        <v>0</v>
      </c>
      <c r="V399" s="272"/>
      <c r="W399" s="62"/>
      <c r="X399" s="270">
        <f t="shared" si="84"/>
        <v>0</v>
      </c>
      <c r="Y399" s="270">
        <f t="shared" si="85"/>
        <v>0</v>
      </c>
      <c r="Z399" s="61"/>
      <c r="AA399" s="61"/>
      <c r="AB399" s="60" t="str">
        <f t="shared" si="86"/>
        <v/>
      </c>
      <c r="AC399" s="21" t="b">
        <f t="shared" si="87"/>
        <v>0</v>
      </c>
      <c r="AD399" s="21" t="b">
        <f t="shared" si="88"/>
        <v>0</v>
      </c>
      <c r="AE399" s="21" t="b">
        <f t="shared" si="89"/>
        <v>0</v>
      </c>
      <c r="AF399" s="21" t="b">
        <f ca="1">OR(AND($AC399,NOT($AD399)),AND($AC399,OR(AND($G399="",$H399&lt;&gt;""),AND($G399&lt;&gt;"",$H399=""),AND($J399="",$K399&lt;&gt;""),AND($J399&lt;&gt;"",$K399=""),AND($M399="",$N399&lt;&gt;""),AND($M399&lt;&gt;"",$N399=""),AND($P399="",$Q399&lt;&gt;""),AND($P399&lt;&gt;"",$Q399=""),AND($S399="",$T399&lt;&gt;""),AND($S399&lt;&gt;"",$T399=""),AND($V399="",$W399&lt;&gt;""),AND($V399&lt;&gt;"",$W399=""))),AND($C399&lt;&gt;"",$E399&lt;&gt;"",LEFT(TRIM($C399),1)&lt;&gt;LEFT(TRIM($E399),1)),IF(OR($E399="",$F399=""),FALSE(),IFERROR(COUNTIF(INDIRECT("UNITS_"&amp;SUBSTITUTE(LEFT($E399,FIND(" ",$E399&amp;" ")-1),".","_")),$F399)=0,TRUE())),AND($B399&lt;&gt;"",OR(ISNUMBER(SEARCH("outro",LOWER($B399))),ISNUMBER(SEARCH("divers",LOWER($B399))),ISNUMBER(SEARCH("etc",LOWER($B399))))),OR(AND(ISNUMBER(SEARCH("comunic",LOWER($B399))),LEFT($E399,3)&lt;&gt;"4.4"),AND(ISNUMBER(SEARCH("monitor",LOWER($B399))),NOT(OR(LEFT($E399,3)="1.5",LEFT($E399,3)="2.5")))),AND($B399&lt;&gt;"",OR(LEFT($C399,1)="1",LEFT($C399,1)="2"),$D399=""),AND($D399&lt;&gt;"",NOT(OR(LEFT($C399,1)="1",LEFT($C399,1)="2"))),AND($D399&lt;&gt;"",COUNTIF(' PROJETO'!$B$14:$B$16,$D399)=0),IF($D399="",FALSE(),IF(COUNTIF(' PROJETO'!$B$14:$B$16,$D399)=0,FALSE(),IFERROR(INDEX(' PROJETO'!$C$14:$C$16,MATCH($D399,' PROJETO'!$B$14:$B$16,0))&lt;&gt;"Sim",FALSE()))))</f>
        <v>0</v>
      </c>
      <c r="AG399" s="21" t="b">
        <f>AND($AC399,$Y399&gt;'CONFG.  LISTAS'!$F$4,$Z399="",$AA399="")</f>
        <v>0</v>
      </c>
      <c r="AH399" s="21" t="str">
        <f t="shared" si="90"/>
        <v/>
      </c>
      <c r="AI399" s="43" t="str">
        <f ca="1">IF(NOT($AC399),"",IF(OR($B399="",$C399="",$E399="",$F399=""),"Preencha descrição, categoria, tipo e unidade.",IF(AND($B399&lt;&gt;"",OR(LEFT($C399,1)="1",LEFT($C399,1)="2"),$D399=""),"Informe a prática de restauração para itens diretos.",IF(AND($D399&lt;&gt;"",NOT(OR(LEFT($C399,1)="1",LEFT($C399,1)="2"))),"Custos indiretos não devem pertencer a uma prática específica.",IF(AND($D399&lt;&gt;"",COUNTIF(' PROJETO'!$B$14:$B$16,$D399)=0),"Prática de restauração inválida ou não cadastrada.",IF(IF($D399="",FALSE(),IF(COUNTIF(' PROJETO'!$B$14:$B$16,$D399)=0,FALSE(),IFERROR(INDEX(' PROJETO'!$C$14:$C$16,MATCH($D399,' PROJETO'!$B$14:$B$16,0))&lt;&gt;"Sim",FALSE()))),"A prática informada no item não foi selecionada na aba Projeto.",IF(AND(MAX($I399,$L399,$O399,$R399,$U399,$X399)&gt;'CONFG.  LISTAS'!$F$4,NOT(OR($Z399&lt;&gt;"",$AA399&lt;&gt;""))),"Memorial de cálculo ou anexo obrigatório não informado para item acima do limite.",IF(OR(AND($G399&lt;&gt;"",$H399&lt;&gt;"",OR($G399&lt;=0,$H399&lt;=0)),AND($J399&lt;&gt;"",$K399&lt;&gt;"",OR($J399&lt;=0,$K399&lt;=0)),AND($M399&lt;&gt;"",$N399&lt;&gt;"",OR($M399&lt;=0,$N399&lt;=0)),AND($P399&lt;&gt;"",$Q399&lt;&gt;"",OR($P399&lt;=0,$Q399&lt;=0)),AND($S399&lt;&gt;"",$T399&lt;&gt;"",OR($S399&lt;=0,$T399&lt;=0)),AND($V399&lt;&gt;"",$W399&lt;&gt;"",OR($V399&lt;=0,$W399&lt;=0))),"Revise os valores informados: valor unitário e quantidade devem ser maiores que zero.",IF(OR(AND($G399="",$H399&lt;&gt;""),AND($G399&lt;&gt;"",$H399=""),AND($J399="",$K399&lt;&gt;""),AND($J399&lt;&gt;"",$K399=""),AND($M399="",$N399&lt;&gt;""),AND($M399&lt;&gt;"",$N399=""),AND($P399="",$Q399&lt;&gt;""),AND($P399&lt;&gt;"",$Q399=""),AND($S399="",$T399&lt;&gt;""),AND($S399&lt;&gt;"",$T399=""),AND($V399="",$W399&lt;&gt;""),AND($V399&lt;&gt;"",$W399="")),"Há ano preenchido parcialmente: "&amp;TRIM(IF(AND($G399="",$H399&lt;&gt;""),"Ano 1 (falta valor unitário); ","")&amp;IF(AND($G399&lt;&gt;"",$H399=""),"Ano 1 (falta quantidade); ","")&amp;IF(AND($J399="",$K399&lt;&gt;""),"Ano 2 (falta valor unitário); ","")&amp;IF(AND($J399&lt;&gt;"",$K399=""),"Ano 2 (falta quantidade); ","")&amp;IF(AND($M399="",$N399&lt;&gt;""),"Ano 3 (falta valor unitário); ","")&amp;IF(AND($M399&lt;&gt;"",$N399=""),"Ano 3 (falta quantidade); ","")&amp;IF(AND($P399="",$Q399&lt;&gt;""),"Ano 4 (falta valor unitário); ","")&amp;IF(AND($P399&lt;&gt;"",$Q399=""),"Ano 4 (falta quantidade); ","")&amp;IF(AND($S399="",$T399&lt;&gt;""),"Ano 5 (falta valor unitário); ","")&amp;IF(AND($S399&lt;&gt;"",$T399=""),"Ano 5 (falta quantidade); ","")&amp;IF(AND($V399="",$W399&lt;&gt;""),"Ano 6 (falta valor unitário); ","")&amp;IF(AND($V399&lt;&gt;"",$W399=""),"Ano 6 (falta quantidade); ","")), IF(NOT(OR(AND($G399&lt;&gt;"",$H399&lt;&gt;""),AND($J399&lt;&gt;"",$K399&lt;&gt;""),AND($M399&lt;&gt;"",$N399&lt;&gt;""),AND($P399&lt;&gt;"",$Q399&lt;&gt;""),AND($S399&lt;&gt;"",$T399&lt;&gt;""),AND($V399&lt;&gt;"",$W399&lt;&gt;""))),"Informe pelo menos um ano completo com valor unitário e quantidade.",IF(AND($C399&lt;&gt;"",$E399&lt;&gt;"",LEFT(TRIM($C399),1)&lt;&gt;LEFT(TRIM($E399),1)),"Categoria e tipo estão incompatíveis.",IF(IF(OR($E399="",$F399=""),FALSE(),IFERROR(COUNTIF(INDIRECT("UNITS_"&amp;SUBSTITUTE(LEFT($E399,FIND(" ",$E399&amp;" ")-1),".","_")),$F399)=0,TRUE())),"Unidade incompatível com o tipo selecionado.",IF(OR(AND(ISNUMBER(SEARCH("comunic",LOWER($B399))),LEFT($E399,3)&lt;&gt;"4.4"),AND(ISNUMBER(SEARCH("monitor",LOWER($B399))),NOT(OR(LEFT($E399,3)="1.5",LEFT($E399,3)="2.5")))),"Revise a classificação do item conforme as regras de preenchimento.",IF(AND($B399&lt;&gt;"",OR(ISNUMBER(SEARCH("outro",LOWER($B399))),ISNUMBER(SEARCH("divers",LOWER($B399))),ISNUMBER(SEARCH("kit",LOWER($B399))),ISNUMBER(SEARCH("ferrament",LOWER($B399))),ISNUMBER(SEARCH("epi",LOWER($B399)))),NOT(OR($Z399&lt;&gt;"",$AA399&lt;&gt;""))),"Descrição muito genérica: detalhe melhor o item e registre o racional no memorial ou em anexo.",IF(AND($Y399=0,$B399&lt;&gt;"",OR($G399&lt;&gt;"",$H399&lt;&gt;"",$J399&lt;&gt;"",$K399&lt;&gt;"",$M399&lt;&gt;"",$N399&lt;&gt;"",$P399&lt;&gt;"",$Q399&lt;&gt;"",$S399&lt;&gt;"",$T399&lt;&gt;"",$V399&lt;&gt;"",$W399&lt;&gt;"")),"O item possui dados lançados, mas o total está zerado. Revise os valores informados.","")))))))))))))))</f>
        <v/>
      </c>
    </row>
    <row r="400" spans="1:35" ht="14.25" customHeight="1" x14ac:dyDescent="0.25">
      <c r="A400" s="57" t="str">
        <f t="shared" si="78"/>
        <v/>
      </c>
      <c r="B400" s="58"/>
      <c r="C400" s="58"/>
      <c r="D400" s="58"/>
      <c r="E400" s="58"/>
      <c r="F400" s="58"/>
      <c r="G400" s="269"/>
      <c r="H400" s="59"/>
      <c r="I400" s="273">
        <f t="shared" si="79"/>
        <v>0</v>
      </c>
      <c r="J400" s="269"/>
      <c r="K400" s="59"/>
      <c r="L400" s="270">
        <f t="shared" si="80"/>
        <v>0</v>
      </c>
      <c r="M400" s="269"/>
      <c r="N400" s="59"/>
      <c r="O400" s="270">
        <f t="shared" si="81"/>
        <v>0</v>
      </c>
      <c r="P400" s="269"/>
      <c r="Q400" s="59"/>
      <c r="R400" s="271">
        <f t="shared" si="82"/>
        <v>0</v>
      </c>
      <c r="S400" s="269"/>
      <c r="T400" s="59"/>
      <c r="U400" s="270">
        <f t="shared" si="83"/>
        <v>0</v>
      </c>
      <c r="V400" s="269"/>
      <c r="W400" s="59"/>
      <c r="X400" s="270">
        <f t="shared" si="84"/>
        <v>0</v>
      </c>
      <c r="Y400" s="270">
        <f t="shared" si="85"/>
        <v>0</v>
      </c>
      <c r="Z400" s="58"/>
      <c r="AA400" s="58"/>
      <c r="AB400" s="60" t="str">
        <f t="shared" si="86"/>
        <v/>
      </c>
      <c r="AC400" s="21" t="b">
        <f t="shared" si="87"/>
        <v>0</v>
      </c>
      <c r="AD400" s="21" t="b">
        <f t="shared" si="88"/>
        <v>0</v>
      </c>
      <c r="AE400" s="21" t="b">
        <f t="shared" si="89"/>
        <v>0</v>
      </c>
      <c r="AF400" s="21" t="b">
        <f ca="1">OR(AND($AC400,NOT($AD400)),AND($AC400,OR(AND($G400="",$H400&lt;&gt;""),AND($G400&lt;&gt;"",$H400=""),AND($J400="",$K400&lt;&gt;""),AND($J400&lt;&gt;"",$K400=""),AND($M400="",$N400&lt;&gt;""),AND($M400&lt;&gt;"",$N400=""),AND($P400="",$Q400&lt;&gt;""),AND($P400&lt;&gt;"",$Q400=""),AND($S400="",$T400&lt;&gt;""),AND($S400&lt;&gt;"",$T400=""),AND($V400="",$W400&lt;&gt;""),AND($V400&lt;&gt;"",$W400=""))),AND($C400&lt;&gt;"",$E400&lt;&gt;"",LEFT(TRIM($C400),1)&lt;&gt;LEFT(TRIM($E400),1)),IF(OR($E400="",$F400=""),FALSE(),IFERROR(COUNTIF(INDIRECT("UNITS_"&amp;SUBSTITUTE(LEFT($E400,FIND(" ",$E400&amp;" ")-1),".","_")),$F400)=0,TRUE())),AND($B400&lt;&gt;"",OR(ISNUMBER(SEARCH("outro",LOWER($B400))),ISNUMBER(SEARCH("divers",LOWER($B400))),ISNUMBER(SEARCH("etc",LOWER($B400))))),OR(AND(ISNUMBER(SEARCH("comunic",LOWER($B400))),LEFT($E400,3)&lt;&gt;"4.4"),AND(ISNUMBER(SEARCH("monitor",LOWER($B400))),NOT(OR(LEFT($E400,3)="1.5",LEFT($E400,3)="2.5")))),AND($B400&lt;&gt;"",OR(LEFT($C400,1)="1",LEFT($C400,1)="2"),$D400=""),AND($D400&lt;&gt;"",NOT(OR(LEFT($C400,1)="1",LEFT($C400,1)="2"))),AND($D400&lt;&gt;"",COUNTIF(' PROJETO'!$B$14:$B$16,$D400)=0),IF($D400="",FALSE(),IF(COUNTIF(' PROJETO'!$B$14:$B$16,$D400)=0,FALSE(),IFERROR(INDEX(' PROJETO'!$C$14:$C$16,MATCH($D400,' PROJETO'!$B$14:$B$16,0))&lt;&gt;"Sim",FALSE()))))</f>
        <v>0</v>
      </c>
      <c r="AG400" s="21" t="b">
        <f>AND($AC400,$Y400&gt;'CONFG.  LISTAS'!$F$4,$Z400="",$AA400="")</f>
        <v>0</v>
      </c>
      <c r="AH400" s="21" t="str">
        <f t="shared" si="90"/>
        <v/>
      </c>
      <c r="AI400" s="43" t="str">
        <f ca="1">IF(NOT($AC400),"",IF(OR($B400="",$C400="",$E400="",$F400=""),"Preencha descrição, categoria, tipo e unidade.",IF(AND($B400&lt;&gt;"",OR(LEFT($C400,1)="1",LEFT($C400,1)="2"),$D400=""),"Informe a prática de restauração para itens diretos.",IF(AND($D400&lt;&gt;"",NOT(OR(LEFT($C400,1)="1",LEFT($C400,1)="2"))),"Custos indiretos não devem pertencer a uma prática específica.",IF(AND($D400&lt;&gt;"",COUNTIF(' PROJETO'!$B$14:$B$16,$D400)=0),"Prática de restauração inválida ou não cadastrada.",IF(IF($D400="",FALSE(),IF(COUNTIF(' PROJETO'!$B$14:$B$16,$D400)=0,FALSE(),IFERROR(INDEX(' PROJETO'!$C$14:$C$16,MATCH($D400,' PROJETO'!$B$14:$B$16,0))&lt;&gt;"Sim",FALSE()))),"A prática informada no item não foi selecionada na aba Projeto.",IF(AND(MAX($I400,$L400,$O400,$R400,$U400,$X400)&gt;'CONFG.  LISTAS'!$F$4,NOT(OR($Z400&lt;&gt;"",$AA400&lt;&gt;""))),"Memorial de cálculo ou anexo obrigatório não informado para item acima do limite.",IF(OR(AND($G400&lt;&gt;"",$H400&lt;&gt;"",OR($G400&lt;=0,$H400&lt;=0)),AND($J400&lt;&gt;"",$K400&lt;&gt;"",OR($J400&lt;=0,$K400&lt;=0)),AND($M400&lt;&gt;"",$N400&lt;&gt;"",OR($M400&lt;=0,$N400&lt;=0)),AND($P400&lt;&gt;"",$Q400&lt;&gt;"",OR($P400&lt;=0,$Q400&lt;=0)),AND($S400&lt;&gt;"",$T400&lt;&gt;"",OR($S400&lt;=0,$T400&lt;=0)),AND($V400&lt;&gt;"",$W400&lt;&gt;"",OR($V400&lt;=0,$W400&lt;=0))),"Revise os valores informados: valor unitário e quantidade devem ser maiores que zero.",IF(OR(AND($G400="",$H400&lt;&gt;""),AND($G400&lt;&gt;"",$H400=""),AND($J400="",$K400&lt;&gt;""),AND($J400&lt;&gt;"",$K400=""),AND($M400="",$N400&lt;&gt;""),AND($M400&lt;&gt;"",$N400=""),AND($P400="",$Q400&lt;&gt;""),AND($P400&lt;&gt;"",$Q400=""),AND($S400="",$T400&lt;&gt;""),AND($S400&lt;&gt;"",$T400=""),AND($V400="",$W400&lt;&gt;""),AND($V400&lt;&gt;"",$W400="")),"Há ano preenchido parcialmente: "&amp;TRIM(IF(AND($G400="",$H400&lt;&gt;""),"Ano 1 (falta valor unitário); ","")&amp;IF(AND($G400&lt;&gt;"",$H400=""),"Ano 1 (falta quantidade); ","")&amp;IF(AND($J400="",$K400&lt;&gt;""),"Ano 2 (falta valor unitário); ","")&amp;IF(AND($J400&lt;&gt;"",$K400=""),"Ano 2 (falta quantidade); ","")&amp;IF(AND($M400="",$N400&lt;&gt;""),"Ano 3 (falta valor unitário); ","")&amp;IF(AND($M400&lt;&gt;"",$N400=""),"Ano 3 (falta quantidade); ","")&amp;IF(AND($P400="",$Q400&lt;&gt;""),"Ano 4 (falta valor unitário); ","")&amp;IF(AND($P400&lt;&gt;"",$Q400=""),"Ano 4 (falta quantidade); ","")&amp;IF(AND($S400="",$T400&lt;&gt;""),"Ano 5 (falta valor unitário); ","")&amp;IF(AND($S400&lt;&gt;"",$T400=""),"Ano 5 (falta quantidade); ","")&amp;IF(AND($V400="",$W400&lt;&gt;""),"Ano 6 (falta valor unitário); ","")&amp;IF(AND($V400&lt;&gt;"",$W400=""),"Ano 6 (falta quantidade); ","")), IF(NOT(OR(AND($G400&lt;&gt;"",$H400&lt;&gt;""),AND($J400&lt;&gt;"",$K400&lt;&gt;""),AND($M400&lt;&gt;"",$N400&lt;&gt;""),AND($P400&lt;&gt;"",$Q400&lt;&gt;""),AND($S400&lt;&gt;"",$T400&lt;&gt;""),AND($V400&lt;&gt;"",$W400&lt;&gt;""))),"Informe pelo menos um ano completo com valor unitário e quantidade.",IF(AND($C400&lt;&gt;"",$E400&lt;&gt;"",LEFT(TRIM($C400),1)&lt;&gt;LEFT(TRIM($E400),1)),"Categoria e tipo estão incompatíveis.",IF(IF(OR($E400="",$F400=""),FALSE(),IFERROR(COUNTIF(INDIRECT("UNITS_"&amp;SUBSTITUTE(LEFT($E400,FIND(" ",$E400&amp;" ")-1),".","_")),$F400)=0,TRUE())),"Unidade incompatível com o tipo selecionado.",IF(OR(AND(ISNUMBER(SEARCH("comunic",LOWER($B400))),LEFT($E400,3)&lt;&gt;"4.4"),AND(ISNUMBER(SEARCH("monitor",LOWER($B400))),NOT(OR(LEFT($E400,3)="1.5",LEFT($E400,3)="2.5")))),"Revise a classificação do item conforme as regras de preenchimento.",IF(AND($B400&lt;&gt;"",OR(ISNUMBER(SEARCH("outro",LOWER($B400))),ISNUMBER(SEARCH("divers",LOWER($B400))),ISNUMBER(SEARCH("kit",LOWER($B400))),ISNUMBER(SEARCH("ferrament",LOWER($B400))),ISNUMBER(SEARCH("epi",LOWER($B400)))),NOT(OR($Z400&lt;&gt;"",$AA400&lt;&gt;""))),"Descrição muito genérica: detalhe melhor o item e registre o racional no memorial ou em anexo.",IF(AND($Y400=0,$B400&lt;&gt;"",OR($G400&lt;&gt;"",$H400&lt;&gt;"",$J400&lt;&gt;"",$K400&lt;&gt;"",$M400&lt;&gt;"",$N400&lt;&gt;"",$P400&lt;&gt;"",$Q400&lt;&gt;"",$S400&lt;&gt;"",$T400&lt;&gt;"",$V400&lt;&gt;"",$W400&lt;&gt;"")),"O item possui dados lançados, mas o total está zerado. Revise os valores informados.","")))))))))))))))</f>
        <v/>
      </c>
    </row>
    <row r="401" spans="1:35" ht="14.25" customHeight="1" x14ac:dyDescent="0.25">
      <c r="A401" s="57" t="str">
        <f t="shared" si="78"/>
        <v/>
      </c>
      <c r="B401" s="61"/>
      <c r="C401" s="61"/>
      <c r="D401" s="58"/>
      <c r="E401" s="61"/>
      <c r="F401" s="61"/>
      <c r="G401" s="272"/>
      <c r="H401" s="62"/>
      <c r="I401" s="273">
        <f t="shared" si="79"/>
        <v>0</v>
      </c>
      <c r="J401" s="272"/>
      <c r="K401" s="62"/>
      <c r="L401" s="270">
        <f t="shared" si="80"/>
        <v>0</v>
      </c>
      <c r="M401" s="272"/>
      <c r="N401" s="62"/>
      <c r="O401" s="270">
        <f t="shared" si="81"/>
        <v>0</v>
      </c>
      <c r="P401" s="272"/>
      <c r="Q401" s="62"/>
      <c r="R401" s="271">
        <f t="shared" si="82"/>
        <v>0</v>
      </c>
      <c r="S401" s="272"/>
      <c r="T401" s="62"/>
      <c r="U401" s="270">
        <f t="shared" si="83"/>
        <v>0</v>
      </c>
      <c r="V401" s="272"/>
      <c r="W401" s="62"/>
      <c r="X401" s="270">
        <f t="shared" si="84"/>
        <v>0</v>
      </c>
      <c r="Y401" s="270">
        <f t="shared" si="85"/>
        <v>0</v>
      </c>
      <c r="Z401" s="61"/>
      <c r="AA401" s="61"/>
      <c r="AB401" s="60" t="str">
        <f t="shared" si="86"/>
        <v/>
      </c>
      <c r="AC401" s="21" t="b">
        <f t="shared" si="87"/>
        <v>0</v>
      </c>
      <c r="AD401" s="21" t="b">
        <f t="shared" si="88"/>
        <v>0</v>
      </c>
      <c r="AE401" s="21" t="b">
        <f t="shared" si="89"/>
        <v>0</v>
      </c>
      <c r="AF401" s="21" t="b">
        <f ca="1">OR(AND($AC401,NOT($AD401)),AND($AC401,OR(AND($G401="",$H401&lt;&gt;""),AND($G401&lt;&gt;"",$H401=""),AND($J401="",$K401&lt;&gt;""),AND($J401&lt;&gt;"",$K401=""),AND($M401="",$N401&lt;&gt;""),AND($M401&lt;&gt;"",$N401=""),AND($P401="",$Q401&lt;&gt;""),AND($P401&lt;&gt;"",$Q401=""),AND($S401="",$T401&lt;&gt;""),AND($S401&lt;&gt;"",$T401=""),AND($V401="",$W401&lt;&gt;""),AND($V401&lt;&gt;"",$W401=""))),AND($C401&lt;&gt;"",$E401&lt;&gt;"",LEFT(TRIM($C401),1)&lt;&gt;LEFT(TRIM($E401),1)),IF(OR($E401="",$F401=""),FALSE(),IFERROR(COUNTIF(INDIRECT("UNITS_"&amp;SUBSTITUTE(LEFT($E401,FIND(" ",$E401&amp;" ")-1),".","_")),$F401)=0,TRUE())),AND($B401&lt;&gt;"",OR(ISNUMBER(SEARCH("outro",LOWER($B401))),ISNUMBER(SEARCH("divers",LOWER($B401))),ISNUMBER(SEARCH("etc",LOWER($B401))))),OR(AND(ISNUMBER(SEARCH("comunic",LOWER($B401))),LEFT($E401,3)&lt;&gt;"4.4"),AND(ISNUMBER(SEARCH("monitor",LOWER($B401))),NOT(OR(LEFT($E401,3)="1.5",LEFT($E401,3)="2.5")))),AND($B401&lt;&gt;"",OR(LEFT($C401,1)="1",LEFT($C401,1)="2"),$D401=""),AND($D401&lt;&gt;"",NOT(OR(LEFT($C401,1)="1",LEFT($C401,1)="2"))),AND($D401&lt;&gt;"",COUNTIF(' PROJETO'!$B$14:$B$16,$D401)=0),IF($D401="",FALSE(),IF(COUNTIF(' PROJETO'!$B$14:$B$16,$D401)=0,FALSE(),IFERROR(INDEX(' PROJETO'!$C$14:$C$16,MATCH($D401,' PROJETO'!$B$14:$B$16,0))&lt;&gt;"Sim",FALSE()))))</f>
        <v>0</v>
      </c>
      <c r="AG401" s="21" t="b">
        <f>AND($AC401,$Y401&gt;'CONFG.  LISTAS'!$F$4,$Z401="",$AA401="")</f>
        <v>0</v>
      </c>
      <c r="AH401" s="21" t="str">
        <f t="shared" si="90"/>
        <v/>
      </c>
      <c r="AI401" s="43" t="str">
        <f ca="1">IF(NOT($AC401),"",IF(OR($B401="",$C401="",$E401="",$F401=""),"Preencha descrição, categoria, tipo e unidade.",IF(AND($B401&lt;&gt;"",OR(LEFT($C401,1)="1",LEFT($C401,1)="2"),$D401=""),"Informe a prática de restauração para itens diretos.",IF(AND($D401&lt;&gt;"",NOT(OR(LEFT($C401,1)="1",LEFT($C401,1)="2"))),"Custos indiretos não devem pertencer a uma prática específica.",IF(AND($D401&lt;&gt;"",COUNTIF(' PROJETO'!$B$14:$B$16,$D401)=0),"Prática de restauração inválida ou não cadastrada.",IF(IF($D401="",FALSE(),IF(COUNTIF(' PROJETO'!$B$14:$B$16,$D401)=0,FALSE(),IFERROR(INDEX(' PROJETO'!$C$14:$C$16,MATCH($D401,' PROJETO'!$B$14:$B$16,0))&lt;&gt;"Sim",FALSE()))),"A prática informada no item não foi selecionada na aba Projeto.",IF(AND(MAX($I401,$L401,$O401,$R401,$U401,$X401)&gt;'CONFG.  LISTAS'!$F$4,NOT(OR($Z401&lt;&gt;"",$AA401&lt;&gt;""))),"Memorial de cálculo ou anexo obrigatório não informado para item acima do limite.",IF(OR(AND($G401&lt;&gt;"",$H401&lt;&gt;"",OR($G401&lt;=0,$H401&lt;=0)),AND($J401&lt;&gt;"",$K401&lt;&gt;"",OR($J401&lt;=0,$K401&lt;=0)),AND($M401&lt;&gt;"",$N401&lt;&gt;"",OR($M401&lt;=0,$N401&lt;=0)),AND($P401&lt;&gt;"",$Q401&lt;&gt;"",OR($P401&lt;=0,$Q401&lt;=0)),AND($S401&lt;&gt;"",$T401&lt;&gt;"",OR($S401&lt;=0,$T401&lt;=0)),AND($V401&lt;&gt;"",$W401&lt;&gt;"",OR($V401&lt;=0,$W401&lt;=0))),"Revise os valores informados: valor unitário e quantidade devem ser maiores que zero.",IF(OR(AND($G401="",$H401&lt;&gt;""),AND($G401&lt;&gt;"",$H401=""),AND($J401="",$K401&lt;&gt;""),AND($J401&lt;&gt;"",$K401=""),AND($M401="",$N401&lt;&gt;""),AND($M401&lt;&gt;"",$N401=""),AND($P401="",$Q401&lt;&gt;""),AND($P401&lt;&gt;"",$Q401=""),AND($S401="",$T401&lt;&gt;""),AND($S401&lt;&gt;"",$T401=""),AND($V401="",$W401&lt;&gt;""),AND($V401&lt;&gt;"",$W401="")),"Há ano preenchido parcialmente: "&amp;TRIM(IF(AND($G401="",$H401&lt;&gt;""),"Ano 1 (falta valor unitário); ","")&amp;IF(AND($G401&lt;&gt;"",$H401=""),"Ano 1 (falta quantidade); ","")&amp;IF(AND($J401="",$K401&lt;&gt;""),"Ano 2 (falta valor unitário); ","")&amp;IF(AND($J401&lt;&gt;"",$K401=""),"Ano 2 (falta quantidade); ","")&amp;IF(AND($M401="",$N401&lt;&gt;""),"Ano 3 (falta valor unitário); ","")&amp;IF(AND($M401&lt;&gt;"",$N401=""),"Ano 3 (falta quantidade); ","")&amp;IF(AND($P401="",$Q401&lt;&gt;""),"Ano 4 (falta valor unitário); ","")&amp;IF(AND($P401&lt;&gt;"",$Q401=""),"Ano 4 (falta quantidade); ","")&amp;IF(AND($S401="",$T401&lt;&gt;""),"Ano 5 (falta valor unitário); ","")&amp;IF(AND($S401&lt;&gt;"",$T401=""),"Ano 5 (falta quantidade); ","")&amp;IF(AND($V401="",$W401&lt;&gt;""),"Ano 6 (falta valor unitário); ","")&amp;IF(AND($V401&lt;&gt;"",$W401=""),"Ano 6 (falta quantidade); ","")), IF(NOT(OR(AND($G401&lt;&gt;"",$H401&lt;&gt;""),AND($J401&lt;&gt;"",$K401&lt;&gt;""),AND($M401&lt;&gt;"",$N401&lt;&gt;""),AND($P401&lt;&gt;"",$Q401&lt;&gt;""),AND($S401&lt;&gt;"",$T401&lt;&gt;""),AND($V401&lt;&gt;"",$W401&lt;&gt;""))),"Informe pelo menos um ano completo com valor unitário e quantidade.",IF(AND($C401&lt;&gt;"",$E401&lt;&gt;"",LEFT(TRIM($C401),1)&lt;&gt;LEFT(TRIM($E401),1)),"Categoria e tipo estão incompatíveis.",IF(IF(OR($E401="",$F401=""),FALSE(),IFERROR(COUNTIF(INDIRECT("UNITS_"&amp;SUBSTITUTE(LEFT($E401,FIND(" ",$E401&amp;" ")-1),".","_")),$F401)=0,TRUE())),"Unidade incompatível com o tipo selecionado.",IF(OR(AND(ISNUMBER(SEARCH("comunic",LOWER($B401))),LEFT($E401,3)&lt;&gt;"4.4"),AND(ISNUMBER(SEARCH("monitor",LOWER($B401))),NOT(OR(LEFT($E401,3)="1.5",LEFT($E401,3)="2.5")))),"Revise a classificação do item conforme as regras de preenchimento.",IF(AND($B401&lt;&gt;"",OR(ISNUMBER(SEARCH("outro",LOWER($B401))),ISNUMBER(SEARCH("divers",LOWER($B401))),ISNUMBER(SEARCH("kit",LOWER($B401))),ISNUMBER(SEARCH("ferrament",LOWER($B401))),ISNUMBER(SEARCH("epi",LOWER($B401)))),NOT(OR($Z401&lt;&gt;"",$AA401&lt;&gt;""))),"Descrição muito genérica: detalhe melhor o item e registre o racional no memorial ou em anexo.",IF(AND($Y401=0,$B401&lt;&gt;"",OR($G401&lt;&gt;"",$H401&lt;&gt;"",$J401&lt;&gt;"",$K401&lt;&gt;"",$M401&lt;&gt;"",$N401&lt;&gt;"",$P401&lt;&gt;"",$Q401&lt;&gt;"",$S401&lt;&gt;"",$T401&lt;&gt;"",$V401&lt;&gt;"",$W401&lt;&gt;"")),"O item possui dados lançados, mas o total está zerado. Revise os valores informados.","")))))))))))))))</f>
        <v/>
      </c>
    </row>
    <row r="402" spans="1:35" ht="14.25" customHeight="1" x14ac:dyDescent="0.25">
      <c r="A402" s="57" t="str">
        <f t="shared" si="78"/>
        <v/>
      </c>
      <c r="B402" s="58"/>
      <c r="C402" s="58"/>
      <c r="D402" s="58"/>
      <c r="E402" s="58"/>
      <c r="F402" s="58"/>
      <c r="G402" s="269"/>
      <c r="H402" s="59"/>
      <c r="I402" s="273">
        <f t="shared" si="79"/>
        <v>0</v>
      </c>
      <c r="J402" s="269"/>
      <c r="K402" s="59"/>
      <c r="L402" s="270">
        <f t="shared" si="80"/>
        <v>0</v>
      </c>
      <c r="M402" s="269"/>
      <c r="N402" s="59"/>
      <c r="O402" s="270">
        <f t="shared" si="81"/>
        <v>0</v>
      </c>
      <c r="P402" s="269"/>
      <c r="Q402" s="59"/>
      <c r="R402" s="271">
        <f t="shared" si="82"/>
        <v>0</v>
      </c>
      <c r="S402" s="269"/>
      <c r="T402" s="59"/>
      <c r="U402" s="270">
        <f t="shared" si="83"/>
        <v>0</v>
      </c>
      <c r="V402" s="269"/>
      <c r="W402" s="59"/>
      <c r="X402" s="270">
        <f t="shared" si="84"/>
        <v>0</v>
      </c>
      <c r="Y402" s="270">
        <f t="shared" si="85"/>
        <v>0</v>
      </c>
      <c r="Z402" s="58"/>
      <c r="AA402" s="58"/>
      <c r="AB402" s="60" t="str">
        <f t="shared" si="86"/>
        <v/>
      </c>
      <c r="AC402" s="21" t="b">
        <f t="shared" si="87"/>
        <v>0</v>
      </c>
      <c r="AD402" s="21" t="b">
        <f t="shared" si="88"/>
        <v>0</v>
      </c>
      <c r="AE402" s="21" t="b">
        <f t="shared" si="89"/>
        <v>0</v>
      </c>
      <c r="AF402" s="21" t="b">
        <f ca="1">OR(AND($AC402,NOT($AD402)),AND($AC402,OR(AND($G402="",$H402&lt;&gt;""),AND($G402&lt;&gt;"",$H402=""),AND($J402="",$K402&lt;&gt;""),AND($J402&lt;&gt;"",$K402=""),AND($M402="",$N402&lt;&gt;""),AND($M402&lt;&gt;"",$N402=""),AND($P402="",$Q402&lt;&gt;""),AND($P402&lt;&gt;"",$Q402=""),AND($S402="",$T402&lt;&gt;""),AND($S402&lt;&gt;"",$T402=""),AND($V402="",$W402&lt;&gt;""),AND($V402&lt;&gt;"",$W402=""))),AND($C402&lt;&gt;"",$E402&lt;&gt;"",LEFT(TRIM($C402),1)&lt;&gt;LEFT(TRIM($E402),1)),IF(OR($E402="",$F402=""),FALSE(),IFERROR(COUNTIF(INDIRECT("UNITS_"&amp;SUBSTITUTE(LEFT($E402,FIND(" ",$E402&amp;" ")-1),".","_")),$F402)=0,TRUE())),AND($B402&lt;&gt;"",OR(ISNUMBER(SEARCH("outro",LOWER($B402))),ISNUMBER(SEARCH("divers",LOWER($B402))),ISNUMBER(SEARCH("etc",LOWER($B402))))),OR(AND(ISNUMBER(SEARCH("comunic",LOWER($B402))),LEFT($E402,3)&lt;&gt;"4.4"),AND(ISNUMBER(SEARCH("monitor",LOWER($B402))),NOT(OR(LEFT($E402,3)="1.5",LEFT($E402,3)="2.5")))),AND($B402&lt;&gt;"",OR(LEFT($C402,1)="1",LEFT($C402,1)="2"),$D402=""),AND($D402&lt;&gt;"",NOT(OR(LEFT($C402,1)="1",LEFT($C402,1)="2"))),AND($D402&lt;&gt;"",COUNTIF(' PROJETO'!$B$14:$B$16,$D402)=0),IF($D402="",FALSE(),IF(COUNTIF(' PROJETO'!$B$14:$B$16,$D402)=0,FALSE(),IFERROR(INDEX(' PROJETO'!$C$14:$C$16,MATCH($D402,' PROJETO'!$B$14:$B$16,0))&lt;&gt;"Sim",FALSE()))))</f>
        <v>0</v>
      </c>
      <c r="AG402" s="21" t="b">
        <f>AND($AC402,$Y402&gt;'CONFG.  LISTAS'!$F$4,$Z402="",$AA402="")</f>
        <v>0</v>
      </c>
      <c r="AH402" s="21" t="str">
        <f t="shared" si="90"/>
        <v/>
      </c>
      <c r="AI402" s="43" t="str">
        <f ca="1">IF(NOT($AC402),"",IF(OR($B402="",$C402="",$E402="",$F402=""),"Preencha descrição, categoria, tipo e unidade.",IF(AND($B402&lt;&gt;"",OR(LEFT($C402,1)="1",LEFT($C402,1)="2"),$D402=""),"Informe a prática de restauração para itens diretos.",IF(AND($D402&lt;&gt;"",NOT(OR(LEFT($C402,1)="1",LEFT($C402,1)="2"))),"Custos indiretos não devem pertencer a uma prática específica.",IF(AND($D402&lt;&gt;"",COUNTIF(' PROJETO'!$B$14:$B$16,$D402)=0),"Prática de restauração inválida ou não cadastrada.",IF(IF($D402="",FALSE(),IF(COUNTIF(' PROJETO'!$B$14:$B$16,$D402)=0,FALSE(),IFERROR(INDEX(' PROJETO'!$C$14:$C$16,MATCH($D402,' PROJETO'!$B$14:$B$16,0))&lt;&gt;"Sim",FALSE()))),"A prática informada no item não foi selecionada na aba Projeto.",IF(AND(MAX($I402,$L402,$O402,$R402,$U402,$X402)&gt;'CONFG.  LISTAS'!$F$4,NOT(OR($Z402&lt;&gt;"",$AA402&lt;&gt;""))),"Memorial de cálculo ou anexo obrigatório não informado para item acima do limite.",IF(OR(AND($G402&lt;&gt;"",$H402&lt;&gt;"",OR($G402&lt;=0,$H402&lt;=0)),AND($J402&lt;&gt;"",$K402&lt;&gt;"",OR($J402&lt;=0,$K402&lt;=0)),AND($M402&lt;&gt;"",$N402&lt;&gt;"",OR($M402&lt;=0,$N402&lt;=0)),AND($P402&lt;&gt;"",$Q402&lt;&gt;"",OR($P402&lt;=0,$Q402&lt;=0)),AND($S402&lt;&gt;"",$T402&lt;&gt;"",OR($S402&lt;=0,$T402&lt;=0)),AND($V402&lt;&gt;"",$W402&lt;&gt;"",OR($V402&lt;=0,$W402&lt;=0))),"Revise os valores informados: valor unitário e quantidade devem ser maiores que zero.",IF(OR(AND($G402="",$H402&lt;&gt;""),AND($G402&lt;&gt;"",$H402=""),AND($J402="",$K402&lt;&gt;""),AND($J402&lt;&gt;"",$K402=""),AND($M402="",$N402&lt;&gt;""),AND($M402&lt;&gt;"",$N402=""),AND($P402="",$Q402&lt;&gt;""),AND($P402&lt;&gt;"",$Q402=""),AND($S402="",$T402&lt;&gt;""),AND($S402&lt;&gt;"",$T402=""),AND($V402="",$W402&lt;&gt;""),AND($V402&lt;&gt;"",$W402="")),"Há ano preenchido parcialmente: "&amp;TRIM(IF(AND($G402="",$H402&lt;&gt;""),"Ano 1 (falta valor unitário); ","")&amp;IF(AND($G402&lt;&gt;"",$H402=""),"Ano 1 (falta quantidade); ","")&amp;IF(AND($J402="",$K402&lt;&gt;""),"Ano 2 (falta valor unitário); ","")&amp;IF(AND($J402&lt;&gt;"",$K402=""),"Ano 2 (falta quantidade); ","")&amp;IF(AND($M402="",$N402&lt;&gt;""),"Ano 3 (falta valor unitário); ","")&amp;IF(AND($M402&lt;&gt;"",$N402=""),"Ano 3 (falta quantidade); ","")&amp;IF(AND($P402="",$Q402&lt;&gt;""),"Ano 4 (falta valor unitário); ","")&amp;IF(AND($P402&lt;&gt;"",$Q402=""),"Ano 4 (falta quantidade); ","")&amp;IF(AND($S402="",$T402&lt;&gt;""),"Ano 5 (falta valor unitário); ","")&amp;IF(AND($S402&lt;&gt;"",$T402=""),"Ano 5 (falta quantidade); ","")&amp;IF(AND($V402="",$W402&lt;&gt;""),"Ano 6 (falta valor unitário); ","")&amp;IF(AND($V402&lt;&gt;"",$W402=""),"Ano 6 (falta quantidade); ","")), IF(NOT(OR(AND($G402&lt;&gt;"",$H402&lt;&gt;""),AND($J402&lt;&gt;"",$K402&lt;&gt;""),AND($M402&lt;&gt;"",$N402&lt;&gt;""),AND($P402&lt;&gt;"",$Q402&lt;&gt;""),AND($S402&lt;&gt;"",$T402&lt;&gt;""),AND($V402&lt;&gt;"",$W402&lt;&gt;""))),"Informe pelo menos um ano completo com valor unitário e quantidade.",IF(AND($C402&lt;&gt;"",$E402&lt;&gt;"",LEFT(TRIM($C402),1)&lt;&gt;LEFT(TRIM($E402),1)),"Categoria e tipo estão incompatíveis.",IF(IF(OR($E402="",$F402=""),FALSE(),IFERROR(COUNTIF(INDIRECT("UNITS_"&amp;SUBSTITUTE(LEFT($E402,FIND(" ",$E402&amp;" ")-1),".","_")),$F402)=0,TRUE())),"Unidade incompatível com o tipo selecionado.",IF(OR(AND(ISNUMBER(SEARCH("comunic",LOWER($B402))),LEFT($E402,3)&lt;&gt;"4.4"),AND(ISNUMBER(SEARCH("monitor",LOWER($B402))),NOT(OR(LEFT($E402,3)="1.5",LEFT($E402,3)="2.5")))),"Revise a classificação do item conforme as regras de preenchimento.",IF(AND($B402&lt;&gt;"",OR(ISNUMBER(SEARCH("outro",LOWER($B402))),ISNUMBER(SEARCH("divers",LOWER($B402))),ISNUMBER(SEARCH("kit",LOWER($B402))),ISNUMBER(SEARCH("ferrament",LOWER($B402))),ISNUMBER(SEARCH("epi",LOWER($B402)))),NOT(OR($Z402&lt;&gt;"",$AA402&lt;&gt;""))),"Descrição muito genérica: detalhe melhor o item e registre o racional no memorial ou em anexo.",IF(AND($Y402=0,$B402&lt;&gt;"",OR($G402&lt;&gt;"",$H402&lt;&gt;"",$J402&lt;&gt;"",$K402&lt;&gt;"",$M402&lt;&gt;"",$N402&lt;&gt;"",$P402&lt;&gt;"",$Q402&lt;&gt;"",$S402&lt;&gt;"",$T402&lt;&gt;"",$V402&lt;&gt;"",$W402&lt;&gt;"")),"O item possui dados lançados, mas o total está zerado. Revise os valores informados.","")))))))))))))))</f>
        <v/>
      </c>
    </row>
    <row r="403" spans="1:35" ht="14.25" customHeight="1" x14ac:dyDescent="0.25">
      <c r="A403" s="57" t="str">
        <f t="shared" si="78"/>
        <v/>
      </c>
      <c r="B403" s="61"/>
      <c r="C403" s="61"/>
      <c r="D403" s="58"/>
      <c r="E403" s="61"/>
      <c r="F403" s="61"/>
      <c r="G403" s="272"/>
      <c r="H403" s="62"/>
      <c r="I403" s="273">
        <f t="shared" si="79"/>
        <v>0</v>
      </c>
      <c r="J403" s="272"/>
      <c r="K403" s="62"/>
      <c r="L403" s="270">
        <f t="shared" si="80"/>
        <v>0</v>
      </c>
      <c r="M403" s="272"/>
      <c r="N403" s="62"/>
      <c r="O403" s="270">
        <f t="shared" si="81"/>
        <v>0</v>
      </c>
      <c r="P403" s="272"/>
      <c r="Q403" s="62"/>
      <c r="R403" s="271">
        <f t="shared" si="82"/>
        <v>0</v>
      </c>
      <c r="S403" s="272"/>
      <c r="T403" s="62"/>
      <c r="U403" s="270">
        <f t="shared" si="83"/>
        <v>0</v>
      </c>
      <c r="V403" s="272"/>
      <c r="W403" s="62"/>
      <c r="X403" s="270">
        <f t="shared" si="84"/>
        <v>0</v>
      </c>
      <c r="Y403" s="270">
        <f t="shared" si="85"/>
        <v>0</v>
      </c>
      <c r="Z403" s="61"/>
      <c r="AA403" s="61"/>
      <c r="AB403" s="60" t="str">
        <f t="shared" si="86"/>
        <v/>
      </c>
      <c r="AC403" s="21" t="b">
        <f t="shared" si="87"/>
        <v>0</v>
      </c>
      <c r="AD403" s="21" t="b">
        <f t="shared" si="88"/>
        <v>0</v>
      </c>
      <c r="AE403" s="21" t="b">
        <f t="shared" si="89"/>
        <v>0</v>
      </c>
      <c r="AF403" s="21" t="b">
        <f ca="1">OR(AND($AC403,NOT($AD403)),AND($AC403,OR(AND($G403="",$H403&lt;&gt;""),AND($G403&lt;&gt;"",$H403=""),AND($J403="",$K403&lt;&gt;""),AND($J403&lt;&gt;"",$K403=""),AND($M403="",$N403&lt;&gt;""),AND($M403&lt;&gt;"",$N403=""),AND($P403="",$Q403&lt;&gt;""),AND($P403&lt;&gt;"",$Q403=""),AND($S403="",$T403&lt;&gt;""),AND($S403&lt;&gt;"",$T403=""),AND($V403="",$W403&lt;&gt;""),AND($V403&lt;&gt;"",$W403=""))),AND($C403&lt;&gt;"",$E403&lt;&gt;"",LEFT(TRIM($C403),1)&lt;&gt;LEFT(TRIM($E403),1)),IF(OR($E403="",$F403=""),FALSE(),IFERROR(COUNTIF(INDIRECT("UNITS_"&amp;SUBSTITUTE(LEFT($E403,FIND(" ",$E403&amp;" ")-1),".","_")),$F403)=0,TRUE())),AND($B403&lt;&gt;"",OR(ISNUMBER(SEARCH("outro",LOWER($B403))),ISNUMBER(SEARCH("divers",LOWER($B403))),ISNUMBER(SEARCH("etc",LOWER($B403))))),OR(AND(ISNUMBER(SEARCH("comunic",LOWER($B403))),LEFT($E403,3)&lt;&gt;"4.4"),AND(ISNUMBER(SEARCH("monitor",LOWER($B403))),NOT(OR(LEFT($E403,3)="1.5",LEFT($E403,3)="2.5")))),AND($B403&lt;&gt;"",OR(LEFT($C403,1)="1",LEFT($C403,1)="2"),$D403=""),AND($D403&lt;&gt;"",NOT(OR(LEFT($C403,1)="1",LEFT($C403,1)="2"))),AND($D403&lt;&gt;"",COUNTIF(' PROJETO'!$B$14:$B$16,$D403)=0),IF($D403="",FALSE(),IF(COUNTIF(' PROJETO'!$B$14:$B$16,$D403)=0,FALSE(),IFERROR(INDEX(' PROJETO'!$C$14:$C$16,MATCH($D403,' PROJETO'!$B$14:$B$16,0))&lt;&gt;"Sim",FALSE()))))</f>
        <v>0</v>
      </c>
      <c r="AG403" s="21" t="b">
        <f>AND($AC403,$Y403&gt;'CONFG.  LISTAS'!$F$4,$Z403="",$AA403="")</f>
        <v>0</v>
      </c>
      <c r="AH403" s="21" t="str">
        <f t="shared" si="90"/>
        <v/>
      </c>
      <c r="AI403" s="43" t="str">
        <f ca="1">IF(NOT($AC403),"",IF(OR($B403="",$C403="",$E403="",$F403=""),"Preencha descrição, categoria, tipo e unidade.",IF(AND($B403&lt;&gt;"",OR(LEFT($C403,1)="1",LEFT($C403,1)="2"),$D403=""),"Informe a prática de restauração para itens diretos.",IF(AND($D403&lt;&gt;"",NOT(OR(LEFT($C403,1)="1",LEFT($C403,1)="2"))),"Custos indiretos não devem pertencer a uma prática específica.",IF(AND($D403&lt;&gt;"",COUNTIF(' PROJETO'!$B$14:$B$16,$D403)=0),"Prática de restauração inválida ou não cadastrada.",IF(IF($D403="",FALSE(),IF(COUNTIF(' PROJETO'!$B$14:$B$16,$D403)=0,FALSE(),IFERROR(INDEX(' PROJETO'!$C$14:$C$16,MATCH($D403,' PROJETO'!$B$14:$B$16,0))&lt;&gt;"Sim",FALSE()))),"A prática informada no item não foi selecionada na aba Projeto.",IF(AND(MAX($I403,$L403,$O403,$R403,$U403,$X403)&gt;'CONFG.  LISTAS'!$F$4,NOT(OR($Z403&lt;&gt;"",$AA403&lt;&gt;""))),"Memorial de cálculo ou anexo obrigatório não informado para item acima do limite.",IF(OR(AND($G403&lt;&gt;"",$H403&lt;&gt;"",OR($G403&lt;=0,$H403&lt;=0)),AND($J403&lt;&gt;"",$K403&lt;&gt;"",OR($J403&lt;=0,$K403&lt;=0)),AND($M403&lt;&gt;"",$N403&lt;&gt;"",OR($M403&lt;=0,$N403&lt;=0)),AND($P403&lt;&gt;"",$Q403&lt;&gt;"",OR($P403&lt;=0,$Q403&lt;=0)),AND($S403&lt;&gt;"",$T403&lt;&gt;"",OR($S403&lt;=0,$T403&lt;=0)),AND($V403&lt;&gt;"",$W403&lt;&gt;"",OR($V403&lt;=0,$W403&lt;=0))),"Revise os valores informados: valor unitário e quantidade devem ser maiores que zero.",IF(OR(AND($G403="",$H403&lt;&gt;""),AND($G403&lt;&gt;"",$H403=""),AND($J403="",$K403&lt;&gt;""),AND($J403&lt;&gt;"",$K403=""),AND($M403="",$N403&lt;&gt;""),AND($M403&lt;&gt;"",$N403=""),AND($P403="",$Q403&lt;&gt;""),AND($P403&lt;&gt;"",$Q403=""),AND($S403="",$T403&lt;&gt;""),AND($S403&lt;&gt;"",$T403=""),AND($V403="",$W403&lt;&gt;""),AND($V403&lt;&gt;"",$W403="")),"Há ano preenchido parcialmente: "&amp;TRIM(IF(AND($G403="",$H403&lt;&gt;""),"Ano 1 (falta valor unitário); ","")&amp;IF(AND($G403&lt;&gt;"",$H403=""),"Ano 1 (falta quantidade); ","")&amp;IF(AND($J403="",$K403&lt;&gt;""),"Ano 2 (falta valor unitário); ","")&amp;IF(AND($J403&lt;&gt;"",$K403=""),"Ano 2 (falta quantidade); ","")&amp;IF(AND($M403="",$N403&lt;&gt;""),"Ano 3 (falta valor unitário); ","")&amp;IF(AND($M403&lt;&gt;"",$N403=""),"Ano 3 (falta quantidade); ","")&amp;IF(AND($P403="",$Q403&lt;&gt;""),"Ano 4 (falta valor unitário); ","")&amp;IF(AND($P403&lt;&gt;"",$Q403=""),"Ano 4 (falta quantidade); ","")&amp;IF(AND($S403="",$T403&lt;&gt;""),"Ano 5 (falta valor unitário); ","")&amp;IF(AND($S403&lt;&gt;"",$T403=""),"Ano 5 (falta quantidade); ","")&amp;IF(AND($V403="",$W403&lt;&gt;""),"Ano 6 (falta valor unitário); ","")&amp;IF(AND($V403&lt;&gt;"",$W403=""),"Ano 6 (falta quantidade); ","")), IF(NOT(OR(AND($G403&lt;&gt;"",$H403&lt;&gt;""),AND($J403&lt;&gt;"",$K403&lt;&gt;""),AND($M403&lt;&gt;"",$N403&lt;&gt;""),AND($P403&lt;&gt;"",$Q403&lt;&gt;""),AND($S403&lt;&gt;"",$T403&lt;&gt;""),AND($V403&lt;&gt;"",$W403&lt;&gt;""))),"Informe pelo menos um ano completo com valor unitário e quantidade.",IF(AND($C403&lt;&gt;"",$E403&lt;&gt;"",LEFT(TRIM($C403),1)&lt;&gt;LEFT(TRIM($E403),1)),"Categoria e tipo estão incompatíveis.",IF(IF(OR($E403="",$F403=""),FALSE(),IFERROR(COUNTIF(INDIRECT("UNITS_"&amp;SUBSTITUTE(LEFT($E403,FIND(" ",$E403&amp;" ")-1),".","_")),$F403)=0,TRUE())),"Unidade incompatível com o tipo selecionado.",IF(OR(AND(ISNUMBER(SEARCH("comunic",LOWER($B403))),LEFT($E403,3)&lt;&gt;"4.4"),AND(ISNUMBER(SEARCH("monitor",LOWER($B403))),NOT(OR(LEFT($E403,3)="1.5",LEFT($E403,3)="2.5")))),"Revise a classificação do item conforme as regras de preenchimento.",IF(AND($B403&lt;&gt;"",OR(ISNUMBER(SEARCH("outro",LOWER($B403))),ISNUMBER(SEARCH("divers",LOWER($B403))),ISNUMBER(SEARCH("kit",LOWER($B403))),ISNUMBER(SEARCH("ferrament",LOWER($B403))),ISNUMBER(SEARCH("epi",LOWER($B403)))),NOT(OR($Z403&lt;&gt;"",$AA403&lt;&gt;""))),"Descrição muito genérica: detalhe melhor o item e registre o racional no memorial ou em anexo.",IF(AND($Y403=0,$B403&lt;&gt;"",OR($G403&lt;&gt;"",$H403&lt;&gt;"",$J403&lt;&gt;"",$K403&lt;&gt;"",$M403&lt;&gt;"",$N403&lt;&gt;"",$P403&lt;&gt;"",$Q403&lt;&gt;"",$S403&lt;&gt;"",$T403&lt;&gt;"",$V403&lt;&gt;"",$W403&lt;&gt;"")),"O item possui dados lançados, mas o total está zerado. Revise os valores informados.","")))))))))))))))</f>
        <v/>
      </c>
    </row>
    <row r="404" spans="1:35" ht="14.25" customHeight="1" x14ac:dyDescent="0.25">
      <c r="A404" s="57" t="str">
        <f t="shared" si="78"/>
        <v/>
      </c>
      <c r="B404" s="58"/>
      <c r="C404" s="58"/>
      <c r="D404" s="58"/>
      <c r="E404" s="58"/>
      <c r="F404" s="58"/>
      <c r="G404" s="269"/>
      <c r="H404" s="59"/>
      <c r="I404" s="273">
        <f t="shared" si="79"/>
        <v>0</v>
      </c>
      <c r="J404" s="269"/>
      <c r="K404" s="59"/>
      <c r="L404" s="270">
        <f t="shared" si="80"/>
        <v>0</v>
      </c>
      <c r="M404" s="269"/>
      <c r="N404" s="59"/>
      <c r="O404" s="270">
        <f t="shared" si="81"/>
        <v>0</v>
      </c>
      <c r="P404" s="269"/>
      <c r="Q404" s="59"/>
      <c r="R404" s="271">
        <f t="shared" si="82"/>
        <v>0</v>
      </c>
      <c r="S404" s="269"/>
      <c r="T404" s="59"/>
      <c r="U404" s="270">
        <f t="shared" si="83"/>
        <v>0</v>
      </c>
      <c r="V404" s="269"/>
      <c r="W404" s="59"/>
      <c r="X404" s="270">
        <f t="shared" si="84"/>
        <v>0</v>
      </c>
      <c r="Y404" s="270">
        <f t="shared" si="85"/>
        <v>0</v>
      </c>
      <c r="Z404" s="58"/>
      <c r="AA404" s="58"/>
      <c r="AB404" s="60" t="str">
        <f t="shared" si="86"/>
        <v/>
      </c>
      <c r="AC404" s="21" t="b">
        <f t="shared" si="87"/>
        <v>0</v>
      </c>
      <c r="AD404" s="21" t="b">
        <f t="shared" si="88"/>
        <v>0</v>
      </c>
      <c r="AE404" s="21" t="b">
        <f t="shared" si="89"/>
        <v>0</v>
      </c>
      <c r="AF404" s="21" t="b">
        <f ca="1">OR(AND($AC404,NOT($AD404)),AND($AC404,OR(AND($G404="",$H404&lt;&gt;""),AND($G404&lt;&gt;"",$H404=""),AND($J404="",$K404&lt;&gt;""),AND($J404&lt;&gt;"",$K404=""),AND($M404="",$N404&lt;&gt;""),AND($M404&lt;&gt;"",$N404=""),AND($P404="",$Q404&lt;&gt;""),AND($P404&lt;&gt;"",$Q404=""),AND($S404="",$T404&lt;&gt;""),AND($S404&lt;&gt;"",$T404=""),AND($V404="",$W404&lt;&gt;""),AND($V404&lt;&gt;"",$W404=""))),AND($C404&lt;&gt;"",$E404&lt;&gt;"",LEFT(TRIM($C404),1)&lt;&gt;LEFT(TRIM($E404),1)),IF(OR($E404="",$F404=""),FALSE(),IFERROR(COUNTIF(INDIRECT("UNITS_"&amp;SUBSTITUTE(LEFT($E404,FIND(" ",$E404&amp;" ")-1),".","_")),$F404)=0,TRUE())),AND($B404&lt;&gt;"",OR(ISNUMBER(SEARCH("outro",LOWER($B404))),ISNUMBER(SEARCH("divers",LOWER($B404))),ISNUMBER(SEARCH("etc",LOWER($B404))))),OR(AND(ISNUMBER(SEARCH("comunic",LOWER($B404))),LEFT($E404,3)&lt;&gt;"4.4"),AND(ISNUMBER(SEARCH("monitor",LOWER($B404))),NOT(OR(LEFT($E404,3)="1.5",LEFT($E404,3)="2.5")))),AND($B404&lt;&gt;"",OR(LEFT($C404,1)="1",LEFT($C404,1)="2"),$D404=""),AND($D404&lt;&gt;"",NOT(OR(LEFT($C404,1)="1",LEFT($C404,1)="2"))),AND($D404&lt;&gt;"",COUNTIF(' PROJETO'!$B$14:$B$16,$D404)=0),IF($D404="",FALSE(),IF(COUNTIF(' PROJETO'!$B$14:$B$16,$D404)=0,FALSE(),IFERROR(INDEX(' PROJETO'!$C$14:$C$16,MATCH($D404,' PROJETO'!$B$14:$B$16,0))&lt;&gt;"Sim",FALSE()))))</f>
        <v>0</v>
      </c>
      <c r="AG404" s="21" t="b">
        <f>AND($AC404,$Y404&gt;'CONFG.  LISTAS'!$F$4,$Z404="",$AA404="")</f>
        <v>0</v>
      </c>
      <c r="AH404" s="21" t="str">
        <f t="shared" si="90"/>
        <v/>
      </c>
      <c r="AI404" s="43" t="str">
        <f ca="1">IF(NOT($AC404),"",IF(OR($B404="",$C404="",$E404="",$F404=""),"Preencha descrição, categoria, tipo e unidade.",IF(AND($B404&lt;&gt;"",OR(LEFT($C404,1)="1",LEFT($C404,1)="2"),$D404=""),"Informe a prática de restauração para itens diretos.",IF(AND($D404&lt;&gt;"",NOT(OR(LEFT($C404,1)="1",LEFT($C404,1)="2"))),"Custos indiretos não devem pertencer a uma prática específica.",IF(AND($D404&lt;&gt;"",COUNTIF(' PROJETO'!$B$14:$B$16,$D404)=0),"Prática de restauração inválida ou não cadastrada.",IF(IF($D404="",FALSE(),IF(COUNTIF(' PROJETO'!$B$14:$B$16,$D404)=0,FALSE(),IFERROR(INDEX(' PROJETO'!$C$14:$C$16,MATCH($D404,' PROJETO'!$B$14:$B$16,0))&lt;&gt;"Sim",FALSE()))),"A prática informada no item não foi selecionada na aba Projeto.",IF(AND(MAX($I404,$L404,$O404,$R404,$U404,$X404)&gt;'CONFG.  LISTAS'!$F$4,NOT(OR($Z404&lt;&gt;"",$AA404&lt;&gt;""))),"Memorial de cálculo ou anexo obrigatório não informado para item acima do limite.",IF(OR(AND($G404&lt;&gt;"",$H404&lt;&gt;"",OR($G404&lt;=0,$H404&lt;=0)),AND($J404&lt;&gt;"",$K404&lt;&gt;"",OR($J404&lt;=0,$K404&lt;=0)),AND($M404&lt;&gt;"",$N404&lt;&gt;"",OR($M404&lt;=0,$N404&lt;=0)),AND($P404&lt;&gt;"",$Q404&lt;&gt;"",OR($P404&lt;=0,$Q404&lt;=0)),AND($S404&lt;&gt;"",$T404&lt;&gt;"",OR($S404&lt;=0,$T404&lt;=0)),AND($V404&lt;&gt;"",$W404&lt;&gt;"",OR($V404&lt;=0,$W404&lt;=0))),"Revise os valores informados: valor unitário e quantidade devem ser maiores que zero.",IF(OR(AND($G404="",$H404&lt;&gt;""),AND($G404&lt;&gt;"",$H404=""),AND($J404="",$K404&lt;&gt;""),AND($J404&lt;&gt;"",$K404=""),AND($M404="",$N404&lt;&gt;""),AND($M404&lt;&gt;"",$N404=""),AND($P404="",$Q404&lt;&gt;""),AND($P404&lt;&gt;"",$Q404=""),AND($S404="",$T404&lt;&gt;""),AND($S404&lt;&gt;"",$T404=""),AND($V404="",$W404&lt;&gt;""),AND($V404&lt;&gt;"",$W404="")),"Há ano preenchido parcialmente: "&amp;TRIM(IF(AND($G404="",$H404&lt;&gt;""),"Ano 1 (falta valor unitário); ","")&amp;IF(AND($G404&lt;&gt;"",$H404=""),"Ano 1 (falta quantidade); ","")&amp;IF(AND($J404="",$K404&lt;&gt;""),"Ano 2 (falta valor unitário); ","")&amp;IF(AND($J404&lt;&gt;"",$K404=""),"Ano 2 (falta quantidade); ","")&amp;IF(AND($M404="",$N404&lt;&gt;""),"Ano 3 (falta valor unitário); ","")&amp;IF(AND($M404&lt;&gt;"",$N404=""),"Ano 3 (falta quantidade); ","")&amp;IF(AND($P404="",$Q404&lt;&gt;""),"Ano 4 (falta valor unitário); ","")&amp;IF(AND($P404&lt;&gt;"",$Q404=""),"Ano 4 (falta quantidade); ","")&amp;IF(AND($S404="",$T404&lt;&gt;""),"Ano 5 (falta valor unitário); ","")&amp;IF(AND($S404&lt;&gt;"",$T404=""),"Ano 5 (falta quantidade); ","")&amp;IF(AND($V404="",$W404&lt;&gt;""),"Ano 6 (falta valor unitário); ","")&amp;IF(AND($V404&lt;&gt;"",$W404=""),"Ano 6 (falta quantidade); ","")), IF(NOT(OR(AND($G404&lt;&gt;"",$H404&lt;&gt;""),AND($J404&lt;&gt;"",$K404&lt;&gt;""),AND($M404&lt;&gt;"",$N404&lt;&gt;""),AND($P404&lt;&gt;"",$Q404&lt;&gt;""),AND($S404&lt;&gt;"",$T404&lt;&gt;""),AND($V404&lt;&gt;"",$W404&lt;&gt;""))),"Informe pelo menos um ano completo com valor unitário e quantidade.",IF(AND($C404&lt;&gt;"",$E404&lt;&gt;"",LEFT(TRIM($C404),1)&lt;&gt;LEFT(TRIM($E404),1)),"Categoria e tipo estão incompatíveis.",IF(IF(OR($E404="",$F404=""),FALSE(),IFERROR(COUNTIF(INDIRECT("UNITS_"&amp;SUBSTITUTE(LEFT($E404,FIND(" ",$E404&amp;" ")-1),".","_")),$F404)=0,TRUE())),"Unidade incompatível com o tipo selecionado.",IF(OR(AND(ISNUMBER(SEARCH("comunic",LOWER($B404))),LEFT($E404,3)&lt;&gt;"4.4"),AND(ISNUMBER(SEARCH("monitor",LOWER($B404))),NOT(OR(LEFT($E404,3)="1.5",LEFT($E404,3)="2.5")))),"Revise a classificação do item conforme as regras de preenchimento.",IF(AND($B404&lt;&gt;"",OR(ISNUMBER(SEARCH("outro",LOWER($B404))),ISNUMBER(SEARCH("divers",LOWER($B404))),ISNUMBER(SEARCH("kit",LOWER($B404))),ISNUMBER(SEARCH("ferrament",LOWER($B404))),ISNUMBER(SEARCH("epi",LOWER($B404)))),NOT(OR($Z404&lt;&gt;"",$AA404&lt;&gt;""))),"Descrição muito genérica: detalhe melhor o item e registre o racional no memorial ou em anexo.",IF(AND($Y404=0,$B404&lt;&gt;"",OR($G404&lt;&gt;"",$H404&lt;&gt;"",$J404&lt;&gt;"",$K404&lt;&gt;"",$M404&lt;&gt;"",$N404&lt;&gt;"",$P404&lt;&gt;"",$Q404&lt;&gt;"",$S404&lt;&gt;"",$T404&lt;&gt;"",$V404&lt;&gt;"",$W404&lt;&gt;"")),"O item possui dados lançados, mas o total está zerado. Revise os valores informados.","")))))))))))))))</f>
        <v/>
      </c>
    </row>
    <row r="405" spans="1:35" ht="14.25" customHeight="1" x14ac:dyDescent="0.25">
      <c r="A405" s="57" t="str">
        <f t="shared" si="78"/>
        <v/>
      </c>
      <c r="B405" s="61"/>
      <c r="C405" s="61"/>
      <c r="D405" s="58"/>
      <c r="E405" s="61"/>
      <c r="F405" s="61"/>
      <c r="G405" s="272"/>
      <c r="H405" s="62"/>
      <c r="I405" s="273">
        <f t="shared" si="79"/>
        <v>0</v>
      </c>
      <c r="J405" s="272"/>
      <c r="K405" s="62"/>
      <c r="L405" s="270">
        <f t="shared" si="80"/>
        <v>0</v>
      </c>
      <c r="M405" s="272"/>
      <c r="N405" s="62"/>
      <c r="O405" s="270">
        <f t="shared" si="81"/>
        <v>0</v>
      </c>
      <c r="P405" s="272"/>
      <c r="Q405" s="62"/>
      <c r="R405" s="271">
        <f t="shared" si="82"/>
        <v>0</v>
      </c>
      <c r="S405" s="272"/>
      <c r="T405" s="62"/>
      <c r="U405" s="270">
        <f t="shared" si="83"/>
        <v>0</v>
      </c>
      <c r="V405" s="272"/>
      <c r="W405" s="62"/>
      <c r="X405" s="270">
        <f t="shared" si="84"/>
        <v>0</v>
      </c>
      <c r="Y405" s="270">
        <f t="shared" si="85"/>
        <v>0</v>
      </c>
      <c r="Z405" s="61"/>
      <c r="AA405" s="61"/>
      <c r="AB405" s="60" t="str">
        <f t="shared" si="86"/>
        <v/>
      </c>
      <c r="AC405" s="21" t="b">
        <f t="shared" si="87"/>
        <v>0</v>
      </c>
      <c r="AD405" s="21" t="b">
        <f t="shared" si="88"/>
        <v>0</v>
      </c>
      <c r="AE405" s="21" t="b">
        <f t="shared" si="89"/>
        <v>0</v>
      </c>
      <c r="AF405" s="21" t="b">
        <f ca="1">OR(AND($AC405,NOT($AD405)),AND($AC405,OR(AND($G405="",$H405&lt;&gt;""),AND($G405&lt;&gt;"",$H405=""),AND($J405="",$K405&lt;&gt;""),AND($J405&lt;&gt;"",$K405=""),AND($M405="",$N405&lt;&gt;""),AND($M405&lt;&gt;"",$N405=""),AND($P405="",$Q405&lt;&gt;""),AND($P405&lt;&gt;"",$Q405=""),AND($S405="",$T405&lt;&gt;""),AND($S405&lt;&gt;"",$T405=""),AND($V405="",$W405&lt;&gt;""),AND($V405&lt;&gt;"",$W405=""))),AND($C405&lt;&gt;"",$E405&lt;&gt;"",LEFT(TRIM($C405),1)&lt;&gt;LEFT(TRIM($E405),1)),IF(OR($E405="",$F405=""),FALSE(),IFERROR(COUNTIF(INDIRECT("UNITS_"&amp;SUBSTITUTE(LEFT($E405,FIND(" ",$E405&amp;" ")-1),".","_")),$F405)=0,TRUE())),AND($B405&lt;&gt;"",OR(ISNUMBER(SEARCH("outro",LOWER($B405))),ISNUMBER(SEARCH("divers",LOWER($B405))),ISNUMBER(SEARCH("etc",LOWER($B405))))),OR(AND(ISNUMBER(SEARCH("comunic",LOWER($B405))),LEFT($E405,3)&lt;&gt;"4.4"),AND(ISNUMBER(SEARCH("monitor",LOWER($B405))),NOT(OR(LEFT($E405,3)="1.5",LEFT($E405,3)="2.5")))),AND($B405&lt;&gt;"",OR(LEFT($C405,1)="1",LEFT($C405,1)="2"),$D405=""),AND($D405&lt;&gt;"",NOT(OR(LEFT($C405,1)="1",LEFT($C405,1)="2"))),AND($D405&lt;&gt;"",COUNTIF(' PROJETO'!$B$14:$B$16,$D405)=0),IF($D405="",FALSE(),IF(COUNTIF(' PROJETO'!$B$14:$B$16,$D405)=0,FALSE(),IFERROR(INDEX(' PROJETO'!$C$14:$C$16,MATCH($D405,' PROJETO'!$B$14:$B$16,0))&lt;&gt;"Sim",FALSE()))))</f>
        <v>0</v>
      </c>
      <c r="AG405" s="21" t="b">
        <f>AND($AC405,$Y405&gt;'CONFG.  LISTAS'!$F$4,$Z405="",$AA405="")</f>
        <v>0</v>
      </c>
      <c r="AH405" s="21" t="str">
        <f t="shared" si="90"/>
        <v/>
      </c>
      <c r="AI405" s="43" t="str">
        <f ca="1">IF(NOT($AC405),"",IF(OR($B405="",$C405="",$E405="",$F405=""),"Preencha descrição, categoria, tipo e unidade.",IF(AND($B405&lt;&gt;"",OR(LEFT($C405,1)="1",LEFT($C405,1)="2"),$D405=""),"Informe a prática de restauração para itens diretos.",IF(AND($D405&lt;&gt;"",NOT(OR(LEFT($C405,1)="1",LEFT($C405,1)="2"))),"Custos indiretos não devem pertencer a uma prática específica.",IF(AND($D405&lt;&gt;"",COUNTIF(' PROJETO'!$B$14:$B$16,$D405)=0),"Prática de restauração inválida ou não cadastrada.",IF(IF($D405="",FALSE(),IF(COUNTIF(' PROJETO'!$B$14:$B$16,$D405)=0,FALSE(),IFERROR(INDEX(' PROJETO'!$C$14:$C$16,MATCH($D405,' PROJETO'!$B$14:$B$16,0))&lt;&gt;"Sim",FALSE()))),"A prática informada no item não foi selecionada na aba Projeto.",IF(AND(MAX($I405,$L405,$O405,$R405,$U405,$X405)&gt;'CONFG.  LISTAS'!$F$4,NOT(OR($Z405&lt;&gt;"",$AA405&lt;&gt;""))),"Memorial de cálculo ou anexo obrigatório não informado para item acima do limite.",IF(OR(AND($G405&lt;&gt;"",$H405&lt;&gt;"",OR($G405&lt;=0,$H405&lt;=0)),AND($J405&lt;&gt;"",$K405&lt;&gt;"",OR($J405&lt;=0,$K405&lt;=0)),AND($M405&lt;&gt;"",$N405&lt;&gt;"",OR($M405&lt;=0,$N405&lt;=0)),AND($P405&lt;&gt;"",$Q405&lt;&gt;"",OR($P405&lt;=0,$Q405&lt;=0)),AND($S405&lt;&gt;"",$T405&lt;&gt;"",OR($S405&lt;=0,$T405&lt;=0)),AND($V405&lt;&gt;"",$W405&lt;&gt;"",OR($V405&lt;=0,$W405&lt;=0))),"Revise os valores informados: valor unitário e quantidade devem ser maiores que zero.",IF(OR(AND($G405="",$H405&lt;&gt;""),AND($G405&lt;&gt;"",$H405=""),AND($J405="",$K405&lt;&gt;""),AND($J405&lt;&gt;"",$K405=""),AND($M405="",$N405&lt;&gt;""),AND($M405&lt;&gt;"",$N405=""),AND($P405="",$Q405&lt;&gt;""),AND($P405&lt;&gt;"",$Q405=""),AND($S405="",$T405&lt;&gt;""),AND($S405&lt;&gt;"",$T405=""),AND($V405="",$W405&lt;&gt;""),AND($V405&lt;&gt;"",$W405="")),"Há ano preenchido parcialmente: "&amp;TRIM(IF(AND($G405="",$H405&lt;&gt;""),"Ano 1 (falta valor unitário); ","")&amp;IF(AND($G405&lt;&gt;"",$H405=""),"Ano 1 (falta quantidade); ","")&amp;IF(AND($J405="",$K405&lt;&gt;""),"Ano 2 (falta valor unitário); ","")&amp;IF(AND($J405&lt;&gt;"",$K405=""),"Ano 2 (falta quantidade); ","")&amp;IF(AND($M405="",$N405&lt;&gt;""),"Ano 3 (falta valor unitário); ","")&amp;IF(AND($M405&lt;&gt;"",$N405=""),"Ano 3 (falta quantidade); ","")&amp;IF(AND($P405="",$Q405&lt;&gt;""),"Ano 4 (falta valor unitário); ","")&amp;IF(AND($P405&lt;&gt;"",$Q405=""),"Ano 4 (falta quantidade); ","")&amp;IF(AND($S405="",$T405&lt;&gt;""),"Ano 5 (falta valor unitário); ","")&amp;IF(AND($S405&lt;&gt;"",$T405=""),"Ano 5 (falta quantidade); ","")&amp;IF(AND($V405="",$W405&lt;&gt;""),"Ano 6 (falta valor unitário); ","")&amp;IF(AND($V405&lt;&gt;"",$W405=""),"Ano 6 (falta quantidade); ","")), IF(NOT(OR(AND($G405&lt;&gt;"",$H405&lt;&gt;""),AND($J405&lt;&gt;"",$K405&lt;&gt;""),AND($M405&lt;&gt;"",$N405&lt;&gt;""),AND($P405&lt;&gt;"",$Q405&lt;&gt;""),AND($S405&lt;&gt;"",$T405&lt;&gt;""),AND($V405&lt;&gt;"",$W405&lt;&gt;""))),"Informe pelo menos um ano completo com valor unitário e quantidade.",IF(AND($C405&lt;&gt;"",$E405&lt;&gt;"",LEFT(TRIM($C405),1)&lt;&gt;LEFT(TRIM($E405),1)),"Categoria e tipo estão incompatíveis.",IF(IF(OR($E405="",$F405=""),FALSE(),IFERROR(COUNTIF(INDIRECT("UNITS_"&amp;SUBSTITUTE(LEFT($E405,FIND(" ",$E405&amp;" ")-1),".","_")),$F405)=0,TRUE())),"Unidade incompatível com o tipo selecionado.",IF(OR(AND(ISNUMBER(SEARCH("comunic",LOWER($B405))),LEFT($E405,3)&lt;&gt;"4.4"),AND(ISNUMBER(SEARCH("monitor",LOWER($B405))),NOT(OR(LEFT($E405,3)="1.5",LEFT($E405,3)="2.5")))),"Revise a classificação do item conforme as regras de preenchimento.",IF(AND($B405&lt;&gt;"",OR(ISNUMBER(SEARCH("outro",LOWER($B405))),ISNUMBER(SEARCH("divers",LOWER($B405))),ISNUMBER(SEARCH("kit",LOWER($B405))),ISNUMBER(SEARCH("ferrament",LOWER($B405))),ISNUMBER(SEARCH("epi",LOWER($B405)))),NOT(OR($Z405&lt;&gt;"",$AA405&lt;&gt;""))),"Descrição muito genérica: detalhe melhor o item e registre o racional no memorial ou em anexo.",IF(AND($Y405=0,$B405&lt;&gt;"",OR($G405&lt;&gt;"",$H405&lt;&gt;"",$J405&lt;&gt;"",$K405&lt;&gt;"",$M405&lt;&gt;"",$N405&lt;&gt;"",$P405&lt;&gt;"",$Q405&lt;&gt;"",$S405&lt;&gt;"",$T405&lt;&gt;"",$V405&lt;&gt;"",$W405&lt;&gt;"")),"O item possui dados lançados, mas o total está zerado. Revise os valores informados.","")))))))))))))))</f>
        <v/>
      </c>
    </row>
    <row r="406" spans="1:35" ht="14.25" customHeight="1" x14ac:dyDescent="0.25">
      <c r="A406" s="57" t="str">
        <f t="shared" si="78"/>
        <v/>
      </c>
      <c r="B406" s="58"/>
      <c r="C406" s="58"/>
      <c r="D406" s="58"/>
      <c r="E406" s="58"/>
      <c r="F406" s="58"/>
      <c r="G406" s="269"/>
      <c r="H406" s="59"/>
      <c r="I406" s="273">
        <f t="shared" si="79"/>
        <v>0</v>
      </c>
      <c r="J406" s="269"/>
      <c r="K406" s="59"/>
      <c r="L406" s="270">
        <f t="shared" si="80"/>
        <v>0</v>
      </c>
      <c r="M406" s="269"/>
      <c r="N406" s="59"/>
      <c r="O406" s="270">
        <f t="shared" si="81"/>
        <v>0</v>
      </c>
      <c r="P406" s="269"/>
      <c r="Q406" s="59"/>
      <c r="R406" s="271">
        <f t="shared" si="82"/>
        <v>0</v>
      </c>
      <c r="S406" s="269"/>
      <c r="T406" s="59"/>
      <c r="U406" s="270">
        <f t="shared" si="83"/>
        <v>0</v>
      </c>
      <c r="V406" s="269"/>
      <c r="W406" s="59"/>
      <c r="X406" s="270">
        <f t="shared" si="84"/>
        <v>0</v>
      </c>
      <c r="Y406" s="270">
        <f t="shared" si="85"/>
        <v>0</v>
      </c>
      <c r="Z406" s="58"/>
      <c r="AA406" s="58"/>
      <c r="AB406" s="60" t="str">
        <f t="shared" si="86"/>
        <v/>
      </c>
      <c r="AC406" s="21" t="b">
        <f t="shared" si="87"/>
        <v>0</v>
      </c>
      <c r="AD406" s="21" t="b">
        <f t="shared" si="88"/>
        <v>0</v>
      </c>
      <c r="AE406" s="21" t="b">
        <f t="shared" si="89"/>
        <v>0</v>
      </c>
      <c r="AF406" s="21" t="b">
        <f ca="1">OR(AND($AC406,NOT($AD406)),AND($AC406,OR(AND($G406="",$H406&lt;&gt;""),AND($G406&lt;&gt;"",$H406=""),AND($J406="",$K406&lt;&gt;""),AND($J406&lt;&gt;"",$K406=""),AND($M406="",$N406&lt;&gt;""),AND($M406&lt;&gt;"",$N406=""),AND($P406="",$Q406&lt;&gt;""),AND($P406&lt;&gt;"",$Q406=""),AND($S406="",$T406&lt;&gt;""),AND($S406&lt;&gt;"",$T406=""),AND($V406="",$W406&lt;&gt;""),AND($V406&lt;&gt;"",$W406=""))),AND($C406&lt;&gt;"",$E406&lt;&gt;"",LEFT(TRIM($C406),1)&lt;&gt;LEFT(TRIM($E406),1)),IF(OR($E406="",$F406=""),FALSE(),IFERROR(COUNTIF(INDIRECT("UNITS_"&amp;SUBSTITUTE(LEFT($E406,FIND(" ",$E406&amp;" ")-1),".","_")),$F406)=0,TRUE())),AND($B406&lt;&gt;"",OR(ISNUMBER(SEARCH("outro",LOWER($B406))),ISNUMBER(SEARCH("divers",LOWER($B406))),ISNUMBER(SEARCH("etc",LOWER($B406))))),OR(AND(ISNUMBER(SEARCH("comunic",LOWER($B406))),LEFT($E406,3)&lt;&gt;"4.4"),AND(ISNUMBER(SEARCH("monitor",LOWER($B406))),NOT(OR(LEFT($E406,3)="1.5",LEFT($E406,3)="2.5")))),AND($B406&lt;&gt;"",OR(LEFT($C406,1)="1",LEFT($C406,1)="2"),$D406=""),AND($D406&lt;&gt;"",NOT(OR(LEFT($C406,1)="1",LEFT($C406,1)="2"))),AND($D406&lt;&gt;"",COUNTIF(' PROJETO'!$B$14:$B$16,$D406)=0),IF($D406="",FALSE(),IF(COUNTIF(' PROJETO'!$B$14:$B$16,$D406)=0,FALSE(),IFERROR(INDEX(' PROJETO'!$C$14:$C$16,MATCH($D406,' PROJETO'!$B$14:$B$16,0))&lt;&gt;"Sim",FALSE()))))</f>
        <v>0</v>
      </c>
      <c r="AG406" s="21" t="b">
        <f>AND($AC406,$Y406&gt;'CONFG.  LISTAS'!$F$4,$Z406="",$AA406="")</f>
        <v>0</v>
      </c>
      <c r="AH406" s="21" t="str">
        <f t="shared" si="90"/>
        <v/>
      </c>
      <c r="AI406" s="43" t="str">
        <f ca="1">IF(NOT($AC406),"",IF(OR($B406="",$C406="",$E406="",$F406=""),"Preencha descrição, categoria, tipo e unidade.",IF(AND($B406&lt;&gt;"",OR(LEFT($C406,1)="1",LEFT($C406,1)="2"),$D406=""),"Informe a prática de restauração para itens diretos.",IF(AND($D406&lt;&gt;"",NOT(OR(LEFT($C406,1)="1",LEFT($C406,1)="2"))),"Custos indiretos não devem pertencer a uma prática específica.",IF(AND($D406&lt;&gt;"",COUNTIF(' PROJETO'!$B$14:$B$16,$D406)=0),"Prática de restauração inválida ou não cadastrada.",IF(IF($D406="",FALSE(),IF(COUNTIF(' PROJETO'!$B$14:$B$16,$D406)=0,FALSE(),IFERROR(INDEX(' PROJETO'!$C$14:$C$16,MATCH($D406,' PROJETO'!$B$14:$B$16,0))&lt;&gt;"Sim",FALSE()))),"A prática informada no item não foi selecionada na aba Projeto.",IF(AND(MAX($I406,$L406,$O406,$R406,$U406,$X406)&gt;'CONFG.  LISTAS'!$F$4,NOT(OR($Z406&lt;&gt;"",$AA406&lt;&gt;""))),"Memorial de cálculo ou anexo obrigatório não informado para item acima do limite.",IF(OR(AND($G406&lt;&gt;"",$H406&lt;&gt;"",OR($G406&lt;=0,$H406&lt;=0)),AND($J406&lt;&gt;"",$K406&lt;&gt;"",OR($J406&lt;=0,$K406&lt;=0)),AND($M406&lt;&gt;"",$N406&lt;&gt;"",OR($M406&lt;=0,$N406&lt;=0)),AND($P406&lt;&gt;"",$Q406&lt;&gt;"",OR($P406&lt;=0,$Q406&lt;=0)),AND($S406&lt;&gt;"",$T406&lt;&gt;"",OR($S406&lt;=0,$T406&lt;=0)),AND($V406&lt;&gt;"",$W406&lt;&gt;"",OR($V406&lt;=0,$W406&lt;=0))),"Revise os valores informados: valor unitário e quantidade devem ser maiores que zero.",IF(OR(AND($G406="",$H406&lt;&gt;""),AND($G406&lt;&gt;"",$H406=""),AND($J406="",$K406&lt;&gt;""),AND($J406&lt;&gt;"",$K406=""),AND($M406="",$N406&lt;&gt;""),AND($M406&lt;&gt;"",$N406=""),AND($P406="",$Q406&lt;&gt;""),AND($P406&lt;&gt;"",$Q406=""),AND($S406="",$T406&lt;&gt;""),AND($S406&lt;&gt;"",$T406=""),AND($V406="",$W406&lt;&gt;""),AND($V406&lt;&gt;"",$W406="")),"Há ano preenchido parcialmente: "&amp;TRIM(IF(AND($G406="",$H406&lt;&gt;""),"Ano 1 (falta valor unitário); ","")&amp;IF(AND($G406&lt;&gt;"",$H406=""),"Ano 1 (falta quantidade); ","")&amp;IF(AND($J406="",$K406&lt;&gt;""),"Ano 2 (falta valor unitário); ","")&amp;IF(AND($J406&lt;&gt;"",$K406=""),"Ano 2 (falta quantidade); ","")&amp;IF(AND($M406="",$N406&lt;&gt;""),"Ano 3 (falta valor unitário); ","")&amp;IF(AND($M406&lt;&gt;"",$N406=""),"Ano 3 (falta quantidade); ","")&amp;IF(AND($P406="",$Q406&lt;&gt;""),"Ano 4 (falta valor unitário); ","")&amp;IF(AND($P406&lt;&gt;"",$Q406=""),"Ano 4 (falta quantidade); ","")&amp;IF(AND($S406="",$T406&lt;&gt;""),"Ano 5 (falta valor unitário); ","")&amp;IF(AND($S406&lt;&gt;"",$T406=""),"Ano 5 (falta quantidade); ","")&amp;IF(AND($V406="",$W406&lt;&gt;""),"Ano 6 (falta valor unitário); ","")&amp;IF(AND($V406&lt;&gt;"",$W406=""),"Ano 6 (falta quantidade); ","")), IF(NOT(OR(AND($G406&lt;&gt;"",$H406&lt;&gt;""),AND($J406&lt;&gt;"",$K406&lt;&gt;""),AND($M406&lt;&gt;"",$N406&lt;&gt;""),AND($P406&lt;&gt;"",$Q406&lt;&gt;""),AND($S406&lt;&gt;"",$T406&lt;&gt;""),AND($V406&lt;&gt;"",$W406&lt;&gt;""))),"Informe pelo menos um ano completo com valor unitário e quantidade.",IF(AND($C406&lt;&gt;"",$E406&lt;&gt;"",LEFT(TRIM($C406),1)&lt;&gt;LEFT(TRIM($E406),1)),"Categoria e tipo estão incompatíveis.",IF(IF(OR($E406="",$F406=""),FALSE(),IFERROR(COUNTIF(INDIRECT("UNITS_"&amp;SUBSTITUTE(LEFT($E406,FIND(" ",$E406&amp;" ")-1),".","_")),$F406)=0,TRUE())),"Unidade incompatível com o tipo selecionado.",IF(OR(AND(ISNUMBER(SEARCH("comunic",LOWER($B406))),LEFT($E406,3)&lt;&gt;"4.4"),AND(ISNUMBER(SEARCH("monitor",LOWER($B406))),NOT(OR(LEFT($E406,3)="1.5",LEFT($E406,3)="2.5")))),"Revise a classificação do item conforme as regras de preenchimento.",IF(AND($B406&lt;&gt;"",OR(ISNUMBER(SEARCH("outro",LOWER($B406))),ISNUMBER(SEARCH("divers",LOWER($B406))),ISNUMBER(SEARCH("kit",LOWER($B406))),ISNUMBER(SEARCH("ferrament",LOWER($B406))),ISNUMBER(SEARCH("epi",LOWER($B406)))),NOT(OR($Z406&lt;&gt;"",$AA406&lt;&gt;""))),"Descrição muito genérica: detalhe melhor o item e registre o racional no memorial ou em anexo.",IF(AND($Y406=0,$B406&lt;&gt;"",OR($G406&lt;&gt;"",$H406&lt;&gt;"",$J406&lt;&gt;"",$K406&lt;&gt;"",$M406&lt;&gt;"",$N406&lt;&gt;"",$P406&lt;&gt;"",$Q406&lt;&gt;"",$S406&lt;&gt;"",$T406&lt;&gt;"",$V406&lt;&gt;"",$W406&lt;&gt;"")),"O item possui dados lançados, mas o total está zerado. Revise os valores informados.","")))))))))))))))</f>
        <v/>
      </c>
    </row>
    <row r="407" spans="1:35" ht="14.25" customHeight="1" x14ac:dyDescent="0.25">
      <c r="A407" s="57" t="str">
        <f t="shared" si="78"/>
        <v/>
      </c>
      <c r="B407" s="61"/>
      <c r="C407" s="61"/>
      <c r="D407" s="58"/>
      <c r="E407" s="61"/>
      <c r="F407" s="61"/>
      <c r="G407" s="272"/>
      <c r="H407" s="62"/>
      <c r="I407" s="273">
        <f t="shared" si="79"/>
        <v>0</v>
      </c>
      <c r="J407" s="272"/>
      <c r="K407" s="62"/>
      <c r="L407" s="270">
        <f t="shared" si="80"/>
        <v>0</v>
      </c>
      <c r="M407" s="272"/>
      <c r="N407" s="62"/>
      <c r="O407" s="270">
        <f t="shared" si="81"/>
        <v>0</v>
      </c>
      <c r="P407" s="272"/>
      <c r="Q407" s="62"/>
      <c r="R407" s="271">
        <f t="shared" si="82"/>
        <v>0</v>
      </c>
      <c r="S407" s="272"/>
      <c r="T407" s="62"/>
      <c r="U407" s="270">
        <f t="shared" si="83"/>
        <v>0</v>
      </c>
      <c r="V407" s="272"/>
      <c r="W407" s="62"/>
      <c r="X407" s="270">
        <f t="shared" si="84"/>
        <v>0</v>
      </c>
      <c r="Y407" s="270">
        <f t="shared" si="85"/>
        <v>0</v>
      </c>
      <c r="Z407" s="61"/>
      <c r="AA407" s="61"/>
      <c r="AB407" s="60" t="str">
        <f t="shared" si="86"/>
        <v/>
      </c>
      <c r="AC407" s="21" t="b">
        <f t="shared" si="87"/>
        <v>0</v>
      </c>
      <c r="AD407" s="21" t="b">
        <f t="shared" si="88"/>
        <v>0</v>
      </c>
      <c r="AE407" s="21" t="b">
        <f t="shared" si="89"/>
        <v>0</v>
      </c>
      <c r="AF407" s="21" t="b">
        <f ca="1">OR(AND($AC407,NOT($AD407)),AND($AC407,OR(AND($G407="",$H407&lt;&gt;""),AND($G407&lt;&gt;"",$H407=""),AND($J407="",$K407&lt;&gt;""),AND($J407&lt;&gt;"",$K407=""),AND($M407="",$N407&lt;&gt;""),AND($M407&lt;&gt;"",$N407=""),AND($P407="",$Q407&lt;&gt;""),AND($P407&lt;&gt;"",$Q407=""),AND($S407="",$T407&lt;&gt;""),AND($S407&lt;&gt;"",$T407=""),AND($V407="",$W407&lt;&gt;""),AND($V407&lt;&gt;"",$W407=""))),AND($C407&lt;&gt;"",$E407&lt;&gt;"",LEFT(TRIM($C407),1)&lt;&gt;LEFT(TRIM($E407),1)),IF(OR($E407="",$F407=""),FALSE(),IFERROR(COUNTIF(INDIRECT("UNITS_"&amp;SUBSTITUTE(LEFT($E407,FIND(" ",$E407&amp;" ")-1),".","_")),$F407)=0,TRUE())),AND($B407&lt;&gt;"",OR(ISNUMBER(SEARCH("outro",LOWER($B407))),ISNUMBER(SEARCH("divers",LOWER($B407))),ISNUMBER(SEARCH("etc",LOWER($B407))))),OR(AND(ISNUMBER(SEARCH("comunic",LOWER($B407))),LEFT($E407,3)&lt;&gt;"4.4"),AND(ISNUMBER(SEARCH("monitor",LOWER($B407))),NOT(OR(LEFT($E407,3)="1.5",LEFT($E407,3)="2.5")))),AND($B407&lt;&gt;"",OR(LEFT($C407,1)="1",LEFT($C407,1)="2"),$D407=""),AND($D407&lt;&gt;"",NOT(OR(LEFT($C407,1)="1",LEFT($C407,1)="2"))),AND($D407&lt;&gt;"",COUNTIF(' PROJETO'!$B$14:$B$16,$D407)=0),IF($D407="",FALSE(),IF(COUNTIF(' PROJETO'!$B$14:$B$16,$D407)=0,FALSE(),IFERROR(INDEX(' PROJETO'!$C$14:$C$16,MATCH($D407,' PROJETO'!$B$14:$B$16,0))&lt;&gt;"Sim",FALSE()))))</f>
        <v>0</v>
      </c>
      <c r="AG407" s="21" t="b">
        <f>AND($AC407,$Y407&gt;'CONFG.  LISTAS'!$F$4,$Z407="",$AA407="")</f>
        <v>0</v>
      </c>
      <c r="AH407" s="21" t="str">
        <f t="shared" si="90"/>
        <v/>
      </c>
      <c r="AI407" s="43" t="str">
        <f ca="1">IF(NOT($AC407),"",IF(OR($B407="",$C407="",$E407="",$F407=""),"Preencha descrição, categoria, tipo e unidade.",IF(AND($B407&lt;&gt;"",OR(LEFT($C407,1)="1",LEFT($C407,1)="2"),$D407=""),"Informe a prática de restauração para itens diretos.",IF(AND($D407&lt;&gt;"",NOT(OR(LEFT($C407,1)="1",LEFT($C407,1)="2"))),"Custos indiretos não devem pertencer a uma prática específica.",IF(AND($D407&lt;&gt;"",COUNTIF(' PROJETO'!$B$14:$B$16,$D407)=0),"Prática de restauração inválida ou não cadastrada.",IF(IF($D407="",FALSE(),IF(COUNTIF(' PROJETO'!$B$14:$B$16,$D407)=0,FALSE(),IFERROR(INDEX(' PROJETO'!$C$14:$C$16,MATCH($D407,' PROJETO'!$B$14:$B$16,0))&lt;&gt;"Sim",FALSE()))),"A prática informada no item não foi selecionada na aba Projeto.",IF(AND(MAX($I407,$L407,$O407,$R407,$U407,$X407)&gt;'CONFG.  LISTAS'!$F$4,NOT(OR($Z407&lt;&gt;"",$AA407&lt;&gt;""))),"Memorial de cálculo ou anexo obrigatório não informado para item acima do limite.",IF(OR(AND($G407&lt;&gt;"",$H407&lt;&gt;"",OR($G407&lt;=0,$H407&lt;=0)),AND($J407&lt;&gt;"",$K407&lt;&gt;"",OR($J407&lt;=0,$K407&lt;=0)),AND($M407&lt;&gt;"",$N407&lt;&gt;"",OR($M407&lt;=0,$N407&lt;=0)),AND($P407&lt;&gt;"",$Q407&lt;&gt;"",OR($P407&lt;=0,$Q407&lt;=0)),AND($S407&lt;&gt;"",$T407&lt;&gt;"",OR($S407&lt;=0,$T407&lt;=0)),AND($V407&lt;&gt;"",$W407&lt;&gt;"",OR($V407&lt;=0,$W407&lt;=0))),"Revise os valores informados: valor unitário e quantidade devem ser maiores que zero.",IF(OR(AND($G407="",$H407&lt;&gt;""),AND($G407&lt;&gt;"",$H407=""),AND($J407="",$K407&lt;&gt;""),AND($J407&lt;&gt;"",$K407=""),AND($M407="",$N407&lt;&gt;""),AND($M407&lt;&gt;"",$N407=""),AND($P407="",$Q407&lt;&gt;""),AND($P407&lt;&gt;"",$Q407=""),AND($S407="",$T407&lt;&gt;""),AND($S407&lt;&gt;"",$T407=""),AND($V407="",$W407&lt;&gt;""),AND($V407&lt;&gt;"",$W407="")),"Há ano preenchido parcialmente: "&amp;TRIM(IF(AND($G407="",$H407&lt;&gt;""),"Ano 1 (falta valor unitário); ","")&amp;IF(AND($G407&lt;&gt;"",$H407=""),"Ano 1 (falta quantidade); ","")&amp;IF(AND($J407="",$K407&lt;&gt;""),"Ano 2 (falta valor unitário); ","")&amp;IF(AND($J407&lt;&gt;"",$K407=""),"Ano 2 (falta quantidade); ","")&amp;IF(AND($M407="",$N407&lt;&gt;""),"Ano 3 (falta valor unitário); ","")&amp;IF(AND($M407&lt;&gt;"",$N407=""),"Ano 3 (falta quantidade); ","")&amp;IF(AND($P407="",$Q407&lt;&gt;""),"Ano 4 (falta valor unitário); ","")&amp;IF(AND($P407&lt;&gt;"",$Q407=""),"Ano 4 (falta quantidade); ","")&amp;IF(AND($S407="",$T407&lt;&gt;""),"Ano 5 (falta valor unitário); ","")&amp;IF(AND($S407&lt;&gt;"",$T407=""),"Ano 5 (falta quantidade); ","")&amp;IF(AND($V407="",$W407&lt;&gt;""),"Ano 6 (falta valor unitário); ","")&amp;IF(AND($V407&lt;&gt;"",$W407=""),"Ano 6 (falta quantidade); ","")), IF(NOT(OR(AND($G407&lt;&gt;"",$H407&lt;&gt;""),AND($J407&lt;&gt;"",$K407&lt;&gt;""),AND($M407&lt;&gt;"",$N407&lt;&gt;""),AND($P407&lt;&gt;"",$Q407&lt;&gt;""),AND($S407&lt;&gt;"",$T407&lt;&gt;""),AND($V407&lt;&gt;"",$W407&lt;&gt;""))),"Informe pelo menos um ano completo com valor unitário e quantidade.",IF(AND($C407&lt;&gt;"",$E407&lt;&gt;"",LEFT(TRIM($C407),1)&lt;&gt;LEFT(TRIM($E407),1)),"Categoria e tipo estão incompatíveis.",IF(IF(OR($E407="",$F407=""),FALSE(),IFERROR(COUNTIF(INDIRECT("UNITS_"&amp;SUBSTITUTE(LEFT($E407,FIND(" ",$E407&amp;" ")-1),".","_")),$F407)=0,TRUE())),"Unidade incompatível com o tipo selecionado.",IF(OR(AND(ISNUMBER(SEARCH("comunic",LOWER($B407))),LEFT($E407,3)&lt;&gt;"4.4"),AND(ISNUMBER(SEARCH("monitor",LOWER($B407))),NOT(OR(LEFT($E407,3)="1.5",LEFT($E407,3)="2.5")))),"Revise a classificação do item conforme as regras de preenchimento.",IF(AND($B407&lt;&gt;"",OR(ISNUMBER(SEARCH("outro",LOWER($B407))),ISNUMBER(SEARCH("divers",LOWER($B407))),ISNUMBER(SEARCH("kit",LOWER($B407))),ISNUMBER(SEARCH("ferrament",LOWER($B407))),ISNUMBER(SEARCH("epi",LOWER($B407)))),NOT(OR($Z407&lt;&gt;"",$AA407&lt;&gt;""))),"Descrição muito genérica: detalhe melhor o item e registre o racional no memorial ou em anexo.",IF(AND($Y407=0,$B407&lt;&gt;"",OR($G407&lt;&gt;"",$H407&lt;&gt;"",$J407&lt;&gt;"",$K407&lt;&gt;"",$M407&lt;&gt;"",$N407&lt;&gt;"",$P407&lt;&gt;"",$Q407&lt;&gt;"",$S407&lt;&gt;"",$T407&lt;&gt;"",$V407&lt;&gt;"",$W407&lt;&gt;"")),"O item possui dados lançados, mas o total está zerado. Revise os valores informados.","")))))))))))))))</f>
        <v/>
      </c>
    </row>
    <row r="408" spans="1:35" ht="14.25" customHeight="1" x14ac:dyDescent="0.25">
      <c r="A408" s="57" t="str">
        <f t="shared" si="78"/>
        <v/>
      </c>
      <c r="B408" s="58"/>
      <c r="C408" s="58"/>
      <c r="D408" s="58"/>
      <c r="E408" s="58"/>
      <c r="F408" s="58"/>
      <c r="G408" s="269"/>
      <c r="H408" s="59"/>
      <c r="I408" s="273">
        <f t="shared" si="79"/>
        <v>0</v>
      </c>
      <c r="J408" s="269"/>
      <c r="K408" s="59"/>
      <c r="L408" s="270">
        <f t="shared" si="80"/>
        <v>0</v>
      </c>
      <c r="M408" s="269"/>
      <c r="N408" s="59"/>
      <c r="O408" s="270">
        <f t="shared" si="81"/>
        <v>0</v>
      </c>
      <c r="P408" s="269"/>
      <c r="Q408" s="59"/>
      <c r="R408" s="271">
        <f t="shared" si="82"/>
        <v>0</v>
      </c>
      <c r="S408" s="269"/>
      <c r="T408" s="59"/>
      <c r="U408" s="270">
        <f t="shared" si="83"/>
        <v>0</v>
      </c>
      <c r="V408" s="269"/>
      <c r="W408" s="59"/>
      <c r="X408" s="270">
        <f t="shared" si="84"/>
        <v>0</v>
      </c>
      <c r="Y408" s="270">
        <f t="shared" si="85"/>
        <v>0</v>
      </c>
      <c r="Z408" s="58"/>
      <c r="AA408" s="58"/>
      <c r="AB408" s="60" t="str">
        <f t="shared" si="86"/>
        <v/>
      </c>
      <c r="AC408" s="21" t="b">
        <f t="shared" si="87"/>
        <v>0</v>
      </c>
      <c r="AD408" s="21" t="b">
        <f t="shared" si="88"/>
        <v>0</v>
      </c>
      <c r="AE408" s="21" t="b">
        <f t="shared" si="89"/>
        <v>0</v>
      </c>
      <c r="AF408" s="21" t="b">
        <f ca="1">OR(AND($AC408,NOT($AD408)),AND($AC408,OR(AND($G408="",$H408&lt;&gt;""),AND($G408&lt;&gt;"",$H408=""),AND($J408="",$K408&lt;&gt;""),AND($J408&lt;&gt;"",$K408=""),AND($M408="",$N408&lt;&gt;""),AND($M408&lt;&gt;"",$N408=""),AND($P408="",$Q408&lt;&gt;""),AND($P408&lt;&gt;"",$Q408=""),AND($S408="",$T408&lt;&gt;""),AND($S408&lt;&gt;"",$T408=""),AND($V408="",$W408&lt;&gt;""),AND($V408&lt;&gt;"",$W408=""))),AND($C408&lt;&gt;"",$E408&lt;&gt;"",LEFT(TRIM($C408),1)&lt;&gt;LEFT(TRIM($E408),1)),IF(OR($E408="",$F408=""),FALSE(),IFERROR(COUNTIF(INDIRECT("UNITS_"&amp;SUBSTITUTE(LEFT($E408,FIND(" ",$E408&amp;" ")-1),".","_")),$F408)=0,TRUE())),AND($B408&lt;&gt;"",OR(ISNUMBER(SEARCH("outro",LOWER($B408))),ISNUMBER(SEARCH("divers",LOWER($B408))),ISNUMBER(SEARCH("etc",LOWER($B408))))),OR(AND(ISNUMBER(SEARCH("comunic",LOWER($B408))),LEFT($E408,3)&lt;&gt;"4.4"),AND(ISNUMBER(SEARCH("monitor",LOWER($B408))),NOT(OR(LEFT($E408,3)="1.5",LEFT($E408,3)="2.5")))),AND($B408&lt;&gt;"",OR(LEFT($C408,1)="1",LEFT($C408,1)="2"),$D408=""),AND($D408&lt;&gt;"",NOT(OR(LEFT($C408,1)="1",LEFT($C408,1)="2"))),AND($D408&lt;&gt;"",COUNTIF(' PROJETO'!$B$14:$B$16,$D408)=0),IF($D408="",FALSE(),IF(COUNTIF(' PROJETO'!$B$14:$B$16,$D408)=0,FALSE(),IFERROR(INDEX(' PROJETO'!$C$14:$C$16,MATCH($D408,' PROJETO'!$B$14:$B$16,0))&lt;&gt;"Sim",FALSE()))))</f>
        <v>0</v>
      </c>
      <c r="AG408" s="21" t="b">
        <f>AND($AC408,$Y408&gt;'CONFG.  LISTAS'!$F$4,$Z408="",$AA408="")</f>
        <v>0</v>
      </c>
      <c r="AH408" s="21" t="str">
        <f t="shared" si="90"/>
        <v/>
      </c>
      <c r="AI408" s="43" t="str">
        <f ca="1">IF(NOT($AC408),"",IF(OR($B408="",$C408="",$E408="",$F408=""),"Preencha descrição, categoria, tipo e unidade.",IF(AND($B408&lt;&gt;"",OR(LEFT($C408,1)="1",LEFT($C408,1)="2"),$D408=""),"Informe a prática de restauração para itens diretos.",IF(AND($D408&lt;&gt;"",NOT(OR(LEFT($C408,1)="1",LEFT($C408,1)="2"))),"Custos indiretos não devem pertencer a uma prática específica.",IF(AND($D408&lt;&gt;"",COUNTIF(' PROJETO'!$B$14:$B$16,$D408)=0),"Prática de restauração inválida ou não cadastrada.",IF(IF($D408="",FALSE(),IF(COUNTIF(' PROJETO'!$B$14:$B$16,$D408)=0,FALSE(),IFERROR(INDEX(' PROJETO'!$C$14:$C$16,MATCH($D408,' PROJETO'!$B$14:$B$16,0))&lt;&gt;"Sim",FALSE()))),"A prática informada no item não foi selecionada na aba Projeto.",IF(AND(MAX($I408,$L408,$O408,$R408,$U408,$X408)&gt;'CONFG.  LISTAS'!$F$4,NOT(OR($Z408&lt;&gt;"",$AA408&lt;&gt;""))),"Memorial de cálculo ou anexo obrigatório não informado para item acima do limite.",IF(OR(AND($G408&lt;&gt;"",$H408&lt;&gt;"",OR($G408&lt;=0,$H408&lt;=0)),AND($J408&lt;&gt;"",$K408&lt;&gt;"",OR($J408&lt;=0,$K408&lt;=0)),AND($M408&lt;&gt;"",$N408&lt;&gt;"",OR($M408&lt;=0,$N408&lt;=0)),AND($P408&lt;&gt;"",$Q408&lt;&gt;"",OR($P408&lt;=0,$Q408&lt;=0)),AND($S408&lt;&gt;"",$T408&lt;&gt;"",OR($S408&lt;=0,$T408&lt;=0)),AND($V408&lt;&gt;"",$W408&lt;&gt;"",OR($V408&lt;=0,$W408&lt;=0))),"Revise os valores informados: valor unitário e quantidade devem ser maiores que zero.",IF(OR(AND($G408="",$H408&lt;&gt;""),AND($G408&lt;&gt;"",$H408=""),AND($J408="",$K408&lt;&gt;""),AND($J408&lt;&gt;"",$K408=""),AND($M408="",$N408&lt;&gt;""),AND($M408&lt;&gt;"",$N408=""),AND($P408="",$Q408&lt;&gt;""),AND($P408&lt;&gt;"",$Q408=""),AND($S408="",$T408&lt;&gt;""),AND($S408&lt;&gt;"",$T408=""),AND($V408="",$W408&lt;&gt;""),AND($V408&lt;&gt;"",$W408="")),"Há ano preenchido parcialmente: "&amp;TRIM(IF(AND($G408="",$H408&lt;&gt;""),"Ano 1 (falta valor unitário); ","")&amp;IF(AND($G408&lt;&gt;"",$H408=""),"Ano 1 (falta quantidade); ","")&amp;IF(AND($J408="",$K408&lt;&gt;""),"Ano 2 (falta valor unitário); ","")&amp;IF(AND($J408&lt;&gt;"",$K408=""),"Ano 2 (falta quantidade); ","")&amp;IF(AND($M408="",$N408&lt;&gt;""),"Ano 3 (falta valor unitário); ","")&amp;IF(AND($M408&lt;&gt;"",$N408=""),"Ano 3 (falta quantidade); ","")&amp;IF(AND($P408="",$Q408&lt;&gt;""),"Ano 4 (falta valor unitário); ","")&amp;IF(AND($P408&lt;&gt;"",$Q408=""),"Ano 4 (falta quantidade); ","")&amp;IF(AND($S408="",$T408&lt;&gt;""),"Ano 5 (falta valor unitário); ","")&amp;IF(AND($S408&lt;&gt;"",$T408=""),"Ano 5 (falta quantidade); ","")&amp;IF(AND($V408="",$W408&lt;&gt;""),"Ano 6 (falta valor unitário); ","")&amp;IF(AND($V408&lt;&gt;"",$W408=""),"Ano 6 (falta quantidade); ","")), IF(NOT(OR(AND($G408&lt;&gt;"",$H408&lt;&gt;""),AND($J408&lt;&gt;"",$K408&lt;&gt;""),AND($M408&lt;&gt;"",$N408&lt;&gt;""),AND($P408&lt;&gt;"",$Q408&lt;&gt;""),AND($S408&lt;&gt;"",$T408&lt;&gt;""),AND($V408&lt;&gt;"",$W408&lt;&gt;""))),"Informe pelo menos um ano completo com valor unitário e quantidade.",IF(AND($C408&lt;&gt;"",$E408&lt;&gt;"",LEFT(TRIM($C408),1)&lt;&gt;LEFT(TRIM($E408),1)),"Categoria e tipo estão incompatíveis.",IF(IF(OR($E408="",$F408=""),FALSE(),IFERROR(COUNTIF(INDIRECT("UNITS_"&amp;SUBSTITUTE(LEFT($E408,FIND(" ",$E408&amp;" ")-1),".","_")),$F408)=0,TRUE())),"Unidade incompatível com o tipo selecionado.",IF(OR(AND(ISNUMBER(SEARCH("comunic",LOWER($B408))),LEFT($E408,3)&lt;&gt;"4.4"),AND(ISNUMBER(SEARCH("monitor",LOWER($B408))),NOT(OR(LEFT($E408,3)="1.5",LEFT($E408,3)="2.5")))),"Revise a classificação do item conforme as regras de preenchimento.",IF(AND($B408&lt;&gt;"",OR(ISNUMBER(SEARCH("outro",LOWER($B408))),ISNUMBER(SEARCH("divers",LOWER($B408))),ISNUMBER(SEARCH("kit",LOWER($B408))),ISNUMBER(SEARCH("ferrament",LOWER($B408))),ISNUMBER(SEARCH("epi",LOWER($B408)))),NOT(OR($Z408&lt;&gt;"",$AA408&lt;&gt;""))),"Descrição muito genérica: detalhe melhor o item e registre o racional no memorial ou em anexo.",IF(AND($Y408=0,$B408&lt;&gt;"",OR($G408&lt;&gt;"",$H408&lt;&gt;"",$J408&lt;&gt;"",$K408&lt;&gt;"",$M408&lt;&gt;"",$N408&lt;&gt;"",$P408&lt;&gt;"",$Q408&lt;&gt;"",$S408&lt;&gt;"",$T408&lt;&gt;"",$V408&lt;&gt;"",$W408&lt;&gt;"")),"O item possui dados lançados, mas o total está zerado. Revise os valores informados.","")))))))))))))))</f>
        <v/>
      </c>
    </row>
    <row r="409" spans="1:35" ht="14.25" customHeight="1" x14ac:dyDescent="0.25">
      <c r="A409" s="57" t="str">
        <f t="shared" si="78"/>
        <v/>
      </c>
      <c r="B409" s="61"/>
      <c r="C409" s="61"/>
      <c r="D409" s="58"/>
      <c r="E409" s="61"/>
      <c r="F409" s="61"/>
      <c r="G409" s="272"/>
      <c r="H409" s="62"/>
      <c r="I409" s="273">
        <f t="shared" si="79"/>
        <v>0</v>
      </c>
      <c r="J409" s="272"/>
      <c r="K409" s="62"/>
      <c r="L409" s="270">
        <f t="shared" si="80"/>
        <v>0</v>
      </c>
      <c r="M409" s="272"/>
      <c r="N409" s="62"/>
      <c r="O409" s="270">
        <f t="shared" si="81"/>
        <v>0</v>
      </c>
      <c r="P409" s="272"/>
      <c r="Q409" s="62"/>
      <c r="R409" s="271">
        <f t="shared" si="82"/>
        <v>0</v>
      </c>
      <c r="S409" s="272"/>
      <c r="T409" s="62"/>
      <c r="U409" s="270">
        <f t="shared" si="83"/>
        <v>0</v>
      </c>
      <c r="V409" s="272"/>
      <c r="W409" s="62"/>
      <c r="X409" s="270">
        <f t="shared" si="84"/>
        <v>0</v>
      </c>
      <c r="Y409" s="270">
        <f t="shared" si="85"/>
        <v>0</v>
      </c>
      <c r="Z409" s="61"/>
      <c r="AA409" s="61"/>
      <c r="AB409" s="60" t="str">
        <f t="shared" si="86"/>
        <v/>
      </c>
      <c r="AC409" s="21" t="b">
        <f t="shared" si="87"/>
        <v>0</v>
      </c>
      <c r="AD409" s="21" t="b">
        <f t="shared" si="88"/>
        <v>0</v>
      </c>
      <c r="AE409" s="21" t="b">
        <f t="shared" si="89"/>
        <v>0</v>
      </c>
      <c r="AF409" s="21" t="b">
        <f ca="1">OR(AND($AC409,NOT($AD409)),AND($AC409,OR(AND($G409="",$H409&lt;&gt;""),AND($G409&lt;&gt;"",$H409=""),AND($J409="",$K409&lt;&gt;""),AND($J409&lt;&gt;"",$K409=""),AND($M409="",$N409&lt;&gt;""),AND($M409&lt;&gt;"",$N409=""),AND($P409="",$Q409&lt;&gt;""),AND($P409&lt;&gt;"",$Q409=""),AND($S409="",$T409&lt;&gt;""),AND($S409&lt;&gt;"",$T409=""),AND($V409="",$W409&lt;&gt;""),AND($V409&lt;&gt;"",$W409=""))),AND($C409&lt;&gt;"",$E409&lt;&gt;"",LEFT(TRIM($C409),1)&lt;&gt;LEFT(TRIM($E409),1)),IF(OR($E409="",$F409=""),FALSE(),IFERROR(COUNTIF(INDIRECT("UNITS_"&amp;SUBSTITUTE(LEFT($E409,FIND(" ",$E409&amp;" ")-1),".","_")),$F409)=0,TRUE())),AND($B409&lt;&gt;"",OR(ISNUMBER(SEARCH("outro",LOWER($B409))),ISNUMBER(SEARCH("divers",LOWER($B409))),ISNUMBER(SEARCH("etc",LOWER($B409))))),OR(AND(ISNUMBER(SEARCH("comunic",LOWER($B409))),LEFT($E409,3)&lt;&gt;"4.4"),AND(ISNUMBER(SEARCH("monitor",LOWER($B409))),NOT(OR(LEFT($E409,3)="1.5",LEFT($E409,3)="2.5")))),AND($B409&lt;&gt;"",OR(LEFT($C409,1)="1",LEFT($C409,1)="2"),$D409=""),AND($D409&lt;&gt;"",NOT(OR(LEFT($C409,1)="1",LEFT($C409,1)="2"))),AND($D409&lt;&gt;"",COUNTIF(' PROJETO'!$B$14:$B$16,$D409)=0),IF($D409="",FALSE(),IF(COUNTIF(' PROJETO'!$B$14:$B$16,$D409)=0,FALSE(),IFERROR(INDEX(' PROJETO'!$C$14:$C$16,MATCH($D409,' PROJETO'!$B$14:$B$16,0))&lt;&gt;"Sim",FALSE()))))</f>
        <v>0</v>
      </c>
      <c r="AG409" s="21" t="b">
        <f>AND($AC409,$Y409&gt;'CONFG.  LISTAS'!$F$4,$Z409="",$AA409="")</f>
        <v>0</v>
      </c>
      <c r="AH409" s="21" t="str">
        <f t="shared" si="90"/>
        <v/>
      </c>
      <c r="AI409" s="43" t="str">
        <f ca="1">IF(NOT($AC409),"",IF(OR($B409="",$C409="",$E409="",$F409=""),"Preencha descrição, categoria, tipo e unidade.",IF(AND($B409&lt;&gt;"",OR(LEFT($C409,1)="1",LEFT($C409,1)="2"),$D409=""),"Informe a prática de restauração para itens diretos.",IF(AND($D409&lt;&gt;"",NOT(OR(LEFT($C409,1)="1",LEFT($C409,1)="2"))),"Custos indiretos não devem pertencer a uma prática específica.",IF(AND($D409&lt;&gt;"",COUNTIF(' PROJETO'!$B$14:$B$16,$D409)=0),"Prática de restauração inválida ou não cadastrada.",IF(IF($D409="",FALSE(),IF(COUNTIF(' PROJETO'!$B$14:$B$16,$D409)=0,FALSE(),IFERROR(INDEX(' PROJETO'!$C$14:$C$16,MATCH($D409,' PROJETO'!$B$14:$B$16,0))&lt;&gt;"Sim",FALSE()))),"A prática informada no item não foi selecionada na aba Projeto.",IF(AND(MAX($I409,$L409,$O409,$R409,$U409,$X409)&gt;'CONFG.  LISTAS'!$F$4,NOT(OR($Z409&lt;&gt;"",$AA409&lt;&gt;""))),"Memorial de cálculo ou anexo obrigatório não informado para item acima do limite.",IF(OR(AND($G409&lt;&gt;"",$H409&lt;&gt;"",OR($G409&lt;=0,$H409&lt;=0)),AND($J409&lt;&gt;"",$K409&lt;&gt;"",OR($J409&lt;=0,$K409&lt;=0)),AND($M409&lt;&gt;"",$N409&lt;&gt;"",OR($M409&lt;=0,$N409&lt;=0)),AND($P409&lt;&gt;"",$Q409&lt;&gt;"",OR($P409&lt;=0,$Q409&lt;=0)),AND($S409&lt;&gt;"",$T409&lt;&gt;"",OR($S409&lt;=0,$T409&lt;=0)),AND($V409&lt;&gt;"",$W409&lt;&gt;"",OR($V409&lt;=0,$W409&lt;=0))),"Revise os valores informados: valor unitário e quantidade devem ser maiores que zero.",IF(OR(AND($G409="",$H409&lt;&gt;""),AND($G409&lt;&gt;"",$H409=""),AND($J409="",$K409&lt;&gt;""),AND($J409&lt;&gt;"",$K409=""),AND($M409="",$N409&lt;&gt;""),AND($M409&lt;&gt;"",$N409=""),AND($P409="",$Q409&lt;&gt;""),AND($P409&lt;&gt;"",$Q409=""),AND($S409="",$T409&lt;&gt;""),AND($S409&lt;&gt;"",$T409=""),AND($V409="",$W409&lt;&gt;""),AND($V409&lt;&gt;"",$W409="")),"Há ano preenchido parcialmente: "&amp;TRIM(IF(AND($G409="",$H409&lt;&gt;""),"Ano 1 (falta valor unitário); ","")&amp;IF(AND($G409&lt;&gt;"",$H409=""),"Ano 1 (falta quantidade); ","")&amp;IF(AND($J409="",$K409&lt;&gt;""),"Ano 2 (falta valor unitário); ","")&amp;IF(AND($J409&lt;&gt;"",$K409=""),"Ano 2 (falta quantidade); ","")&amp;IF(AND($M409="",$N409&lt;&gt;""),"Ano 3 (falta valor unitário); ","")&amp;IF(AND($M409&lt;&gt;"",$N409=""),"Ano 3 (falta quantidade); ","")&amp;IF(AND($P409="",$Q409&lt;&gt;""),"Ano 4 (falta valor unitário); ","")&amp;IF(AND($P409&lt;&gt;"",$Q409=""),"Ano 4 (falta quantidade); ","")&amp;IF(AND($S409="",$T409&lt;&gt;""),"Ano 5 (falta valor unitário); ","")&amp;IF(AND($S409&lt;&gt;"",$T409=""),"Ano 5 (falta quantidade); ","")&amp;IF(AND($V409="",$W409&lt;&gt;""),"Ano 6 (falta valor unitário); ","")&amp;IF(AND($V409&lt;&gt;"",$W409=""),"Ano 6 (falta quantidade); ","")), IF(NOT(OR(AND($G409&lt;&gt;"",$H409&lt;&gt;""),AND($J409&lt;&gt;"",$K409&lt;&gt;""),AND($M409&lt;&gt;"",$N409&lt;&gt;""),AND($P409&lt;&gt;"",$Q409&lt;&gt;""),AND($S409&lt;&gt;"",$T409&lt;&gt;""),AND($V409&lt;&gt;"",$W409&lt;&gt;""))),"Informe pelo menos um ano completo com valor unitário e quantidade.",IF(AND($C409&lt;&gt;"",$E409&lt;&gt;"",LEFT(TRIM($C409),1)&lt;&gt;LEFT(TRIM($E409),1)),"Categoria e tipo estão incompatíveis.",IF(IF(OR($E409="",$F409=""),FALSE(),IFERROR(COUNTIF(INDIRECT("UNITS_"&amp;SUBSTITUTE(LEFT($E409,FIND(" ",$E409&amp;" ")-1),".","_")),$F409)=0,TRUE())),"Unidade incompatível com o tipo selecionado.",IF(OR(AND(ISNUMBER(SEARCH("comunic",LOWER($B409))),LEFT($E409,3)&lt;&gt;"4.4"),AND(ISNUMBER(SEARCH("monitor",LOWER($B409))),NOT(OR(LEFT($E409,3)="1.5",LEFT($E409,3)="2.5")))),"Revise a classificação do item conforme as regras de preenchimento.",IF(AND($B409&lt;&gt;"",OR(ISNUMBER(SEARCH("outro",LOWER($B409))),ISNUMBER(SEARCH("divers",LOWER($B409))),ISNUMBER(SEARCH("kit",LOWER($B409))),ISNUMBER(SEARCH("ferrament",LOWER($B409))),ISNUMBER(SEARCH("epi",LOWER($B409)))),NOT(OR($Z409&lt;&gt;"",$AA409&lt;&gt;""))),"Descrição muito genérica: detalhe melhor o item e registre o racional no memorial ou em anexo.",IF(AND($Y409=0,$B409&lt;&gt;"",OR($G409&lt;&gt;"",$H409&lt;&gt;"",$J409&lt;&gt;"",$K409&lt;&gt;"",$M409&lt;&gt;"",$N409&lt;&gt;"",$P409&lt;&gt;"",$Q409&lt;&gt;"",$S409&lt;&gt;"",$T409&lt;&gt;"",$V409&lt;&gt;"",$W409&lt;&gt;"")),"O item possui dados lançados, mas o total está zerado. Revise os valores informados.","")))))))))))))))</f>
        <v/>
      </c>
    </row>
    <row r="410" spans="1:35" ht="14.25" customHeight="1" x14ac:dyDescent="0.25">
      <c r="A410" s="57" t="str">
        <f t="shared" si="78"/>
        <v/>
      </c>
      <c r="B410" s="58"/>
      <c r="C410" s="58"/>
      <c r="D410" s="58"/>
      <c r="E410" s="58"/>
      <c r="F410" s="58"/>
      <c r="G410" s="269"/>
      <c r="H410" s="59"/>
      <c r="I410" s="273">
        <f t="shared" si="79"/>
        <v>0</v>
      </c>
      <c r="J410" s="269"/>
      <c r="K410" s="59"/>
      <c r="L410" s="270">
        <f t="shared" si="80"/>
        <v>0</v>
      </c>
      <c r="M410" s="269"/>
      <c r="N410" s="59"/>
      <c r="O410" s="270">
        <f t="shared" si="81"/>
        <v>0</v>
      </c>
      <c r="P410" s="269"/>
      <c r="Q410" s="59"/>
      <c r="R410" s="271">
        <f t="shared" si="82"/>
        <v>0</v>
      </c>
      <c r="S410" s="269"/>
      <c r="T410" s="59"/>
      <c r="U410" s="270">
        <f t="shared" si="83"/>
        <v>0</v>
      </c>
      <c r="V410" s="269"/>
      <c r="W410" s="59"/>
      <c r="X410" s="270">
        <f t="shared" si="84"/>
        <v>0</v>
      </c>
      <c r="Y410" s="270">
        <f t="shared" si="85"/>
        <v>0</v>
      </c>
      <c r="Z410" s="58"/>
      <c r="AA410" s="58"/>
      <c r="AB410" s="60" t="str">
        <f t="shared" si="86"/>
        <v/>
      </c>
      <c r="AC410" s="21" t="b">
        <f t="shared" si="87"/>
        <v>0</v>
      </c>
      <c r="AD410" s="21" t="b">
        <f t="shared" si="88"/>
        <v>0</v>
      </c>
      <c r="AE410" s="21" t="b">
        <f t="shared" si="89"/>
        <v>0</v>
      </c>
      <c r="AF410" s="21" t="b">
        <f ca="1">OR(AND($AC410,NOT($AD410)),AND($AC410,OR(AND($G410="",$H410&lt;&gt;""),AND($G410&lt;&gt;"",$H410=""),AND($J410="",$K410&lt;&gt;""),AND($J410&lt;&gt;"",$K410=""),AND($M410="",$N410&lt;&gt;""),AND($M410&lt;&gt;"",$N410=""),AND($P410="",$Q410&lt;&gt;""),AND($P410&lt;&gt;"",$Q410=""),AND($S410="",$T410&lt;&gt;""),AND($S410&lt;&gt;"",$T410=""),AND($V410="",$W410&lt;&gt;""),AND($V410&lt;&gt;"",$W410=""))),AND($C410&lt;&gt;"",$E410&lt;&gt;"",LEFT(TRIM($C410),1)&lt;&gt;LEFT(TRIM($E410),1)),IF(OR($E410="",$F410=""),FALSE(),IFERROR(COUNTIF(INDIRECT("UNITS_"&amp;SUBSTITUTE(LEFT($E410,FIND(" ",$E410&amp;" ")-1),".","_")),$F410)=0,TRUE())),AND($B410&lt;&gt;"",OR(ISNUMBER(SEARCH("outro",LOWER($B410))),ISNUMBER(SEARCH("divers",LOWER($B410))),ISNUMBER(SEARCH("etc",LOWER($B410))))),OR(AND(ISNUMBER(SEARCH("comunic",LOWER($B410))),LEFT($E410,3)&lt;&gt;"4.4"),AND(ISNUMBER(SEARCH("monitor",LOWER($B410))),NOT(OR(LEFT($E410,3)="1.5",LEFT($E410,3)="2.5")))),AND($B410&lt;&gt;"",OR(LEFT($C410,1)="1",LEFT($C410,1)="2"),$D410=""),AND($D410&lt;&gt;"",NOT(OR(LEFT($C410,1)="1",LEFT($C410,1)="2"))),AND($D410&lt;&gt;"",COUNTIF(' PROJETO'!$B$14:$B$16,$D410)=0),IF($D410="",FALSE(),IF(COUNTIF(' PROJETO'!$B$14:$B$16,$D410)=0,FALSE(),IFERROR(INDEX(' PROJETO'!$C$14:$C$16,MATCH($D410,' PROJETO'!$B$14:$B$16,0))&lt;&gt;"Sim",FALSE()))))</f>
        <v>0</v>
      </c>
      <c r="AG410" s="21" t="b">
        <f>AND($AC410,$Y410&gt;'CONFG.  LISTAS'!$F$4,$Z410="",$AA410="")</f>
        <v>0</v>
      </c>
      <c r="AH410" s="21" t="str">
        <f t="shared" si="90"/>
        <v/>
      </c>
      <c r="AI410" s="43" t="str">
        <f ca="1">IF(NOT($AC410),"",IF(OR($B410="",$C410="",$E410="",$F410=""),"Preencha descrição, categoria, tipo e unidade.",IF(AND($B410&lt;&gt;"",OR(LEFT($C410,1)="1",LEFT($C410,1)="2"),$D410=""),"Informe a prática de restauração para itens diretos.",IF(AND($D410&lt;&gt;"",NOT(OR(LEFT($C410,1)="1",LEFT($C410,1)="2"))),"Custos indiretos não devem pertencer a uma prática específica.",IF(AND($D410&lt;&gt;"",COUNTIF(' PROJETO'!$B$14:$B$16,$D410)=0),"Prática de restauração inválida ou não cadastrada.",IF(IF($D410="",FALSE(),IF(COUNTIF(' PROJETO'!$B$14:$B$16,$D410)=0,FALSE(),IFERROR(INDEX(' PROJETO'!$C$14:$C$16,MATCH($D410,' PROJETO'!$B$14:$B$16,0))&lt;&gt;"Sim",FALSE()))),"A prática informada no item não foi selecionada na aba Projeto.",IF(AND(MAX($I410,$L410,$O410,$R410,$U410,$X410)&gt;'CONFG.  LISTAS'!$F$4,NOT(OR($Z410&lt;&gt;"",$AA410&lt;&gt;""))),"Memorial de cálculo ou anexo obrigatório não informado para item acima do limite.",IF(OR(AND($G410&lt;&gt;"",$H410&lt;&gt;"",OR($G410&lt;=0,$H410&lt;=0)),AND($J410&lt;&gt;"",$K410&lt;&gt;"",OR($J410&lt;=0,$K410&lt;=0)),AND($M410&lt;&gt;"",$N410&lt;&gt;"",OR($M410&lt;=0,$N410&lt;=0)),AND($P410&lt;&gt;"",$Q410&lt;&gt;"",OR($P410&lt;=0,$Q410&lt;=0)),AND($S410&lt;&gt;"",$T410&lt;&gt;"",OR($S410&lt;=0,$T410&lt;=0)),AND($V410&lt;&gt;"",$W410&lt;&gt;"",OR($V410&lt;=0,$W410&lt;=0))),"Revise os valores informados: valor unitário e quantidade devem ser maiores que zero.",IF(OR(AND($G410="",$H410&lt;&gt;""),AND($G410&lt;&gt;"",$H410=""),AND($J410="",$K410&lt;&gt;""),AND($J410&lt;&gt;"",$K410=""),AND($M410="",$N410&lt;&gt;""),AND($M410&lt;&gt;"",$N410=""),AND($P410="",$Q410&lt;&gt;""),AND($P410&lt;&gt;"",$Q410=""),AND($S410="",$T410&lt;&gt;""),AND($S410&lt;&gt;"",$T410=""),AND($V410="",$W410&lt;&gt;""),AND($V410&lt;&gt;"",$W410="")),"Há ano preenchido parcialmente: "&amp;TRIM(IF(AND($G410="",$H410&lt;&gt;""),"Ano 1 (falta valor unitário); ","")&amp;IF(AND($G410&lt;&gt;"",$H410=""),"Ano 1 (falta quantidade); ","")&amp;IF(AND($J410="",$K410&lt;&gt;""),"Ano 2 (falta valor unitário); ","")&amp;IF(AND($J410&lt;&gt;"",$K410=""),"Ano 2 (falta quantidade); ","")&amp;IF(AND($M410="",$N410&lt;&gt;""),"Ano 3 (falta valor unitário); ","")&amp;IF(AND($M410&lt;&gt;"",$N410=""),"Ano 3 (falta quantidade); ","")&amp;IF(AND($P410="",$Q410&lt;&gt;""),"Ano 4 (falta valor unitário); ","")&amp;IF(AND($P410&lt;&gt;"",$Q410=""),"Ano 4 (falta quantidade); ","")&amp;IF(AND($S410="",$T410&lt;&gt;""),"Ano 5 (falta valor unitário); ","")&amp;IF(AND($S410&lt;&gt;"",$T410=""),"Ano 5 (falta quantidade); ","")&amp;IF(AND($V410="",$W410&lt;&gt;""),"Ano 6 (falta valor unitário); ","")&amp;IF(AND($V410&lt;&gt;"",$W410=""),"Ano 6 (falta quantidade); ","")), IF(NOT(OR(AND($G410&lt;&gt;"",$H410&lt;&gt;""),AND($J410&lt;&gt;"",$K410&lt;&gt;""),AND($M410&lt;&gt;"",$N410&lt;&gt;""),AND($P410&lt;&gt;"",$Q410&lt;&gt;""),AND($S410&lt;&gt;"",$T410&lt;&gt;""),AND($V410&lt;&gt;"",$W410&lt;&gt;""))),"Informe pelo menos um ano completo com valor unitário e quantidade.",IF(AND($C410&lt;&gt;"",$E410&lt;&gt;"",LEFT(TRIM($C410),1)&lt;&gt;LEFT(TRIM($E410),1)),"Categoria e tipo estão incompatíveis.",IF(IF(OR($E410="",$F410=""),FALSE(),IFERROR(COUNTIF(INDIRECT("UNITS_"&amp;SUBSTITUTE(LEFT($E410,FIND(" ",$E410&amp;" ")-1),".","_")),$F410)=0,TRUE())),"Unidade incompatível com o tipo selecionado.",IF(OR(AND(ISNUMBER(SEARCH("comunic",LOWER($B410))),LEFT($E410,3)&lt;&gt;"4.4"),AND(ISNUMBER(SEARCH("monitor",LOWER($B410))),NOT(OR(LEFT($E410,3)="1.5",LEFT($E410,3)="2.5")))),"Revise a classificação do item conforme as regras de preenchimento.",IF(AND($B410&lt;&gt;"",OR(ISNUMBER(SEARCH("outro",LOWER($B410))),ISNUMBER(SEARCH("divers",LOWER($B410))),ISNUMBER(SEARCH("kit",LOWER($B410))),ISNUMBER(SEARCH("ferrament",LOWER($B410))),ISNUMBER(SEARCH("epi",LOWER($B410)))),NOT(OR($Z410&lt;&gt;"",$AA410&lt;&gt;""))),"Descrição muito genérica: detalhe melhor o item e registre o racional no memorial ou em anexo.",IF(AND($Y410=0,$B410&lt;&gt;"",OR($G410&lt;&gt;"",$H410&lt;&gt;"",$J410&lt;&gt;"",$K410&lt;&gt;"",$M410&lt;&gt;"",$N410&lt;&gt;"",$P410&lt;&gt;"",$Q410&lt;&gt;"",$S410&lt;&gt;"",$T410&lt;&gt;"",$V410&lt;&gt;"",$W410&lt;&gt;"")),"O item possui dados lançados, mas o total está zerado. Revise os valores informados.","")))))))))))))))</f>
        <v/>
      </c>
    </row>
    <row r="411" spans="1:35" ht="14.25" customHeight="1" x14ac:dyDescent="0.25">
      <c r="A411" s="57" t="str">
        <f t="shared" si="78"/>
        <v/>
      </c>
      <c r="B411" s="61"/>
      <c r="C411" s="61"/>
      <c r="D411" s="58"/>
      <c r="E411" s="61"/>
      <c r="F411" s="61"/>
      <c r="G411" s="272"/>
      <c r="H411" s="62"/>
      <c r="I411" s="273">
        <f t="shared" si="79"/>
        <v>0</v>
      </c>
      <c r="J411" s="272"/>
      <c r="K411" s="62"/>
      <c r="L411" s="270">
        <f t="shared" si="80"/>
        <v>0</v>
      </c>
      <c r="M411" s="272"/>
      <c r="N411" s="62"/>
      <c r="O411" s="270">
        <f t="shared" si="81"/>
        <v>0</v>
      </c>
      <c r="P411" s="272"/>
      <c r="Q411" s="62"/>
      <c r="R411" s="271">
        <f t="shared" si="82"/>
        <v>0</v>
      </c>
      <c r="S411" s="272"/>
      <c r="T411" s="62"/>
      <c r="U411" s="270">
        <f t="shared" si="83"/>
        <v>0</v>
      </c>
      <c r="V411" s="272"/>
      <c r="W411" s="62"/>
      <c r="X411" s="270">
        <f t="shared" si="84"/>
        <v>0</v>
      </c>
      <c r="Y411" s="270">
        <f t="shared" si="85"/>
        <v>0</v>
      </c>
      <c r="Z411" s="61"/>
      <c r="AA411" s="61"/>
      <c r="AB411" s="60" t="str">
        <f t="shared" si="86"/>
        <v/>
      </c>
      <c r="AC411" s="21" t="b">
        <f t="shared" si="87"/>
        <v>0</v>
      </c>
      <c r="AD411" s="21" t="b">
        <f t="shared" si="88"/>
        <v>0</v>
      </c>
      <c r="AE411" s="21" t="b">
        <f t="shared" si="89"/>
        <v>0</v>
      </c>
      <c r="AF411" s="21" t="b">
        <f ca="1">OR(AND($AC411,NOT($AD411)),AND($AC411,OR(AND($G411="",$H411&lt;&gt;""),AND($G411&lt;&gt;"",$H411=""),AND($J411="",$K411&lt;&gt;""),AND($J411&lt;&gt;"",$K411=""),AND($M411="",$N411&lt;&gt;""),AND($M411&lt;&gt;"",$N411=""),AND($P411="",$Q411&lt;&gt;""),AND($P411&lt;&gt;"",$Q411=""),AND($S411="",$T411&lt;&gt;""),AND($S411&lt;&gt;"",$T411=""),AND($V411="",$W411&lt;&gt;""),AND($V411&lt;&gt;"",$W411=""))),AND($C411&lt;&gt;"",$E411&lt;&gt;"",LEFT(TRIM($C411),1)&lt;&gt;LEFT(TRIM($E411),1)),IF(OR($E411="",$F411=""),FALSE(),IFERROR(COUNTIF(INDIRECT("UNITS_"&amp;SUBSTITUTE(LEFT($E411,FIND(" ",$E411&amp;" ")-1),".","_")),$F411)=0,TRUE())),AND($B411&lt;&gt;"",OR(ISNUMBER(SEARCH("outro",LOWER($B411))),ISNUMBER(SEARCH("divers",LOWER($B411))),ISNUMBER(SEARCH("etc",LOWER($B411))))),OR(AND(ISNUMBER(SEARCH("comunic",LOWER($B411))),LEFT($E411,3)&lt;&gt;"4.4"),AND(ISNUMBER(SEARCH("monitor",LOWER($B411))),NOT(OR(LEFT($E411,3)="1.5",LEFT($E411,3)="2.5")))),AND($B411&lt;&gt;"",OR(LEFT($C411,1)="1",LEFT($C411,1)="2"),$D411=""),AND($D411&lt;&gt;"",NOT(OR(LEFT($C411,1)="1",LEFT($C411,1)="2"))),AND($D411&lt;&gt;"",COUNTIF(' PROJETO'!$B$14:$B$16,$D411)=0),IF($D411="",FALSE(),IF(COUNTIF(' PROJETO'!$B$14:$B$16,$D411)=0,FALSE(),IFERROR(INDEX(' PROJETO'!$C$14:$C$16,MATCH($D411,' PROJETO'!$B$14:$B$16,0))&lt;&gt;"Sim",FALSE()))))</f>
        <v>0</v>
      </c>
      <c r="AG411" s="21" t="b">
        <f>AND($AC411,$Y411&gt;'CONFG.  LISTAS'!$F$4,$Z411="",$AA411="")</f>
        <v>0</v>
      </c>
      <c r="AH411" s="21" t="str">
        <f t="shared" si="90"/>
        <v/>
      </c>
      <c r="AI411" s="43" t="str">
        <f ca="1">IF(NOT($AC411),"",IF(OR($B411="",$C411="",$E411="",$F411=""),"Preencha descrição, categoria, tipo e unidade.",IF(AND($B411&lt;&gt;"",OR(LEFT($C411,1)="1",LEFT($C411,1)="2"),$D411=""),"Informe a prática de restauração para itens diretos.",IF(AND($D411&lt;&gt;"",NOT(OR(LEFT($C411,1)="1",LEFT($C411,1)="2"))),"Custos indiretos não devem pertencer a uma prática específica.",IF(AND($D411&lt;&gt;"",COUNTIF(' PROJETO'!$B$14:$B$16,$D411)=0),"Prática de restauração inválida ou não cadastrada.",IF(IF($D411="",FALSE(),IF(COUNTIF(' PROJETO'!$B$14:$B$16,$D411)=0,FALSE(),IFERROR(INDEX(' PROJETO'!$C$14:$C$16,MATCH($D411,' PROJETO'!$B$14:$B$16,0))&lt;&gt;"Sim",FALSE()))),"A prática informada no item não foi selecionada na aba Projeto.",IF(AND(MAX($I411,$L411,$O411,$R411,$U411,$X411)&gt;'CONFG.  LISTAS'!$F$4,NOT(OR($Z411&lt;&gt;"",$AA411&lt;&gt;""))),"Memorial de cálculo ou anexo obrigatório não informado para item acima do limite.",IF(OR(AND($G411&lt;&gt;"",$H411&lt;&gt;"",OR($G411&lt;=0,$H411&lt;=0)),AND($J411&lt;&gt;"",$K411&lt;&gt;"",OR($J411&lt;=0,$K411&lt;=0)),AND($M411&lt;&gt;"",$N411&lt;&gt;"",OR($M411&lt;=0,$N411&lt;=0)),AND($P411&lt;&gt;"",$Q411&lt;&gt;"",OR($P411&lt;=0,$Q411&lt;=0)),AND($S411&lt;&gt;"",$T411&lt;&gt;"",OR($S411&lt;=0,$T411&lt;=0)),AND($V411&lt;&gt;"",$W411&lt;&gt;"",OR($V411&lt;=0,$W411&lt;=0))),"Revise os valores informados: valor unitário e quantidade devem ser maiores que zero.",IF(OR(AND($G411="",$H411&lt;&gt;""),AND($G411&lt;&gt;"",$H411=""),AND($J411="",$K411&lt;&gt;""),AND($J411&lt;&gt;"",$K411=""),AND($M411="",$N411&lt;&gt;""),AND($M411&lt;&gt;"",$N411=""),AND($P411="",$Q411&lt;&gt;""),AND($P411&lt;&gt;"",$Q411=""),AND($S411="",$T411&lt;&gt;""),AND($S411&lt;&gt;"",$T411=""),AND($V411="",$W411&lt;&gt;""),AND($V411&lt;&gt;"",$W411="")),"Há ano preenchido parcialmente: "&amp;TRIM(IF(AND($G411="",$H411&lt;&gt;""),"Ano 1 (falta valor unitário); ","")&amp;IF(AND($G411&lt;&gt;"",$H411=""),"Ano 1 (falta quantidade); ","")&amp;IF(AND($J411="",$K411&lt;&gt;""),"Ano 2 (falta valor unitário); ","")&amp;IF(AND($J411&lt;&gt;"",$K411=""),"Ano 2 (falta quantidade); ","")&amp;IF(AND($M411="",$N411&lt;&gt;""),"Ano 3 (falta valor unitário); ","")&amp;IF(AND($M411&lt;&gt;"",$N411=""),"Ano 3 (falta quantidade); ","")&amp;IF(AND($P411="",$Q411&lt;&gt;""),"Ano 4 (falta valor unitário); ","")&amp;IF(AND($P411&lt;&gt;"",$Q411=""),"Ano 4 (falta quantidade); ","")&amp;IF(AND($S411="",$T411&lt;&gt;""),"Ano 5 (falta valor unitário); ","")&amp;IF(AND($S411&lt;&gt;"",$T411=""),"Ano 5 (falta quantidade); ","")&amp;IF(AND($V411="",$W411&lt;&gt;""),"Ano 6 (falta valor unitário); ","")&amp;IF(AND($V411&lt;&gt;"",$W411=""),"Ano 6 (falta quantidade); ","")), IF(NOT(OR(AND($G411&lt;&gt;"",$H411&lt;&gt;""),AND($J411&lt;&gt;"",$K411&lt;&gt;""),AND($M411&lt;&gt;"",$N411&lt;&gt;""),AND($P411&lt;&gt;"",$Q411&lt;&gt;""),AND($S411&lt;&gt;"",$T411&lt;&gt;""),AND($V411&lt;&gt;"",$W411&lt;&gt;""))),"Informe pelo menos um ano completo com valor unitário e quantidade.",IF(AND($C411&lt;&gt;"",$E411&lt;&gt;"",LEFT(TRIM($C411),1)&lt;&gt;LEFT(TRIM($E411),1)),"Categoria e tipo estão incompatíveis.",IF(IF(OR($E411="",$F411=""),FALSE(),IFERROR(COUNTIF(INDIRECT("UNITS_"&amp;SUBSTITUTE(LEFT($E411,FIND(" ",$E411&amp;" ")-1),".","_")),$F411)=0,TRUE())),"Unidade incompatível com o tipo selecionado.",IF(OR(AND(ISNUMBER(SEARCH("comunic",LOWER($B411))),LEFT($E411,3)&lt;&gt;"4.4"),AND(ISNUMBER(SEARCH("monitor",LOWER($B411))),NOT(OR(LEFT($E411,3)="1.5",LEFT($E411,3)="2.5")))),"Revise a classificação do item conforme as regras de preenchimento.",IF(AND($B411&lt;&gt;"",OR(ISNUMBER(SEARCH("outro",LOWER($B411))),ISNUMBER(SEARCH("divers",LOWER($B411))),ISNUMBER(SEARCH("kit",LOWER($B411))),ISNUMBER(SEARCH("ferrament",LOWER($B411))),ISNUMBER(SEARCH("epi",LOWER($B411)))),NOT(OR($Z411&lt;&gt;"",$AA411&lt;&gt;""))),"Descrição muito genérica: detalhe melhor o item e registre o racional no memorial ou em anexo.",IF(AND($Y411=0,$B411&lt;&gt;"",OR($G411&lt;&gt;"",$H411&lt;&gt;"",$J411&lt;&gt;"",$K411&lt;&gt;"",$M411&lt;&gt;"",$N411&lt;&gt;"",$P411&lt;&gt;"",$Q411&lt;&gt;"",$S411&lt;&gt;"",$T411&lt;&gt;"",$V411&lt;&gt;"",$W411&lt;&gt;"")),"O item possui dados lançados, mas o total está zerado. Revise os valores informados.","")))))))))))))))</f>
        <v/>
      </c>
    </row>
    <row r="412" spans="1:35" ht="14.25" customHeight="1" x14ac:dyDescent="0.25">
      <c r="A412" s="57" t="str">
        <f t="shared" si="78"/>
        <v/>
      </c>
      <c r="B412" s="58"/>
      <c r="C412" s="58"/>
      <c r="D412" s="58"/>
      <c r="E412" s="58"/>
      <c r="F412" s="58"/>
      <c r="G412" s="269"/>
      <c r="H412" s="59"/>
      <c r="I412" s="273">
        <f t="shared" si="79"/>
        <v>0</v>
      </c>
      <c r="J412" s="269"/>
      <c r="K412" s="59"/>
      <c r="L412" s="270">
        <f t="shared" si="80"/>
        <v>0</v>
      </c>
      <c r="M412" s="269"/>
      <c r="N412" s="59"/>
      <c r="O412" s="270">
        <f t="shared" si="81"/>
        <v>0</v>
      </c>
      <c r="P412" s="269"/>
      <c r="Q412" s="59"/>
      <c r="R412" s="271">
        <f t="shared" si="82"/>
        <v>0</v>
      </c>
      <c r="S412" s="269"/>
      <c r="T412" s="59"/>
      <c r="U412" s="270">
        <f t="shared" si="83"/>
        <v>0</v>
      </c>
      <c r="V412" s="269"/>
      <c r="W412" s="59"/>
      <c r="X412" s="270">
        <f t="shared" si="84"/>
        <v>0</v>
      </c>
      <c r="Y412" s="270">
        <f t="shared" si="85"/>
        <v>0</v>
      </c>
      <c r="Z412" s="58"/>
      <c r="AA412" s="58"/>
      <c r="AB412" s="60" t="str">
        <f t="shared" si="86"/>
        <v/>
      </c>
      <c r="AC412" s="21" t="b">
        <f t="shared" si="87"/>
        <v>0</v>
      </c>
      <c r="AD412" s="21" t="b">
        <f t="shared" si="88"/>
        <v>0</v>
      </c>
      <c r="AE412" s="21" t="b">
        <f t="shared" si="89"/>
        <v>0</v>
      </c>
      <c r="AF412" s="21" t="b">
        <f ca="1">OR(AND($AC412,NOT($AD412)),AND($AC412,OR(AND($G412="",$H412&lt;&gt;""),AND($G412&lt;&gt;"",$H412=""),AND($J412="",$K412&lt;&gt;""),AND($J412&lt;&gt;"",$K412=""),AND($M412="",$N412&lt;&gt;""),AND($M412&lt;&gt;"",$N412=""),AND($P412="",$Q412&lt;&gt;""),AND($P412&lt;&gt;"",$Q412=""),AND($S412="",$T412&lt;&gt;""),AND($S412&lt;&gt;"",$T412=""),AND($V412="",$W412&lt;&gt;""),AND($V412&lt;&gt;"",$W412=""))),AND($C412&lt;&gt;"",$E412&lt;&gt;"",LEFT(TRIM($C412),1)&lt;&gt;LEFT(TRIM($E412),1)),IF(OR($E412="",$F412=""),FALSE(),IFERROR(COUNTIF(INDIRECT("UNITS_"&amp;SUBSTITUTE(LEFT($E412,FIND(" ",$E412&amp;" ")-1),".","_")),$F412)=0,TRUE())),AND($B412&lt;&gt;"",OR(ISNUMBER(SEARCH("outro",LOWER($B412))),ISNUMBER(SEARCH("divers",LOWER($B412))),ISNUMBER(SEARCH("etc",LOWER($B412))))),OR(AND(ISNUMBER(SEARCH("comunic",LOWER($B412))),LEFT($E412,3)&lt;&gt;"4.4"),AND(ISNUMBER(SEARCH("monitor",LOWER($B412))),NOT(OR(LEFT($E412,3)="1.5",LEFT($E412,3)="2.5")))),AND($B412&lt;&gt;"",OR(LEFT($C412,1)="1",LEFT($C412,1)="2"),$D412=""),AND($D412&lt;&gt;"",NOT(OR(LEFT($C412,1)="1",LEFT($C412,1)="2"))),AND($D412&lt;&gt;"",COUNTIF(' PROJETO'!$B$14:$B$16,$D412)=0),IF($D412="",FALSE(),IF(COUNTIF(' PROJETO'!$B$14:$B$16,$D412)=0,FALSE(),IFERROR(INDEX(' PROJETO'!$C$14:$C$16,MATCH($D412,' PROJETO'!$B$14:$B$16,0))&lt;&gt;"Sim",FALSE()))))</f>
        <v>0</v>
      </c>
      <c r="AG412" s="21" t="b">
        <f>AND($AC412,$Y412&gt;'CONFG.  LISTAS'!$F$4,$Z412="",$AA412="")</f>
        <v>0</v>
      </c>
      <c r="AH412" s="21" t="str">
        <f t="shared" si="90"/>
        <v/>
      </c>
      <c r="AI412" s="43" t="str">
        <f ca="1">IF(NOT($AC412),"",IF(OR($B412="",$C412="",$E412="",$F412=""),"Preencha descrição, categoria, tipo e unidade.",IF(AND($B412&lt;&gt;"",OR(LEFT($C412,1)="1",LEFT($C412,1)="2"),$D412=""),"Informe a prática de restauração para itens diretos.",IF(AND($D412&lt;&gt;"",NOT(OR(LEFT($C412,1)="1",LEFT($C412,1)="2"))),"Custos indiretos não devem pertencer a uma prática específica.",IF(AND($D412&lt;&gt;"",COUNTIF(' PROJETO'!$B$14:$B$16,$D412)=0),"Prática de restauração inválida ou não cadastrada.",IF(IF($D412="",FALSE(),IF(COUNTIF(' PROJETO'!$B$14:$B$16,$D412)=0,FALSE(),IFERROR(INDEX(' PROJETO'!$C$14:$C$16,MATCH($D412,' PROJETO'!$B$14:$B$16,0))&lt;&gt;"Sim",FALSE()))),"A prática informada no item não foi selecionada na aba Projeto.",IF(AND(MAX($I412,$L412,$O412,$R412,$U412,$X412)&gt;'CONFG.  LISTAS'!$F$4,NOT(OR($Z412&lt;&gt;"",$AA412&lt;&gt;""))),"Memorial de cálculo ou anexo obrigatório não informado para item acima do limite.",IF(OR(AND($G412&lt;&gt;"",$H412&lt;&gt;"",OR($G412&lt;=0,$H412&lt;=0)),AND($J412&lt;&gt;"",$K412&lt;&gt;"",OR($J412&lt;=0,$K412&lt;=0)),AND($M412&lt;&gt;"",$N412&lt;&gt;"",OR($M412&lt;=0,$N412&lt;=0)),AND($P412&lt;&gt;"",$Q412&lt;&gt;"",OR($P412&lt;=0,$Q412&lt;=0)),AND($S412&lt;&gt;"",$T412&lt;&gt;"",OR($S412&lt;=0,$T412&lt;=0)),AND($V412&lt;&gt;"",$W412&lt;&gt;"",OR($V412&lt;=0,$W412&lt;=0))),"Revise os valores informados: valor unitário e quantidade devem ser maiores que zero.",IF(OR(AND($G412="",$H412&lt;&gt;""),AND($G412&lt;&gt;"",$H412=""),AND($J412="",$K412&lt;&gt;""),AND($J412&lt;&gt;"",$K412=""),AND($M412="",$N412&lt;&gt;""),AND($M412&lt;&gt;"",$N412=""),AND($P412="",$Q412&lt;&gt;""),AND($P412&lt;&gt;"",$Q412=""),AND($S412="",$T412&lt;&gt;""),AND($S412&lt;&gt;"",$T412=""),AND($V412="",$W412&lt;&gt;""),AND($V412&lt;&gt;"",$W412="")),"Há ano preenchido parcialmente: "&amp;TRIM(IF(AND($G412="",$H412&lt;&gt;""),"Ano 1 (falta valor unitário); ","")&amp;IF(AND($G412&lt;&gt;"",$H412=""),"Ano 1 (falta quantidade); ","")&amp;IF(AND($J412="",$K412&lt;&gt;""),"Ano 2 (falta valor unitário); ","")&amp;IF(AND($J412&lt;&gt;"",$K412=""),"Ano 2 (falta quantidade); ","")&amp;IF(AND($M412="",$N412&lt;&gt;""),"Ano 3 (falta valor unitário); ","")&amp;IF(AND($M412&lt;&gt;"",$N412=""),"Ano 3 (falta quantidade); ","")&amp;IF(AND($P412="",$Q412&lt;&gt;""),"Ano 4 (falta valor unitário); ","")&amp;IF(AND($P412&lt;&gt;"",$Q412=""),"Ano 4 (falta quantidade); ","")&amp;IF(AND($S412="",$T412&lt;&gt;""),"Ano 5 (falta valor unitário); ","")&amp;IF(AND($S412&lt;&gt;"",$T412=""),"Ano 5 (falta quantidade); ","")&amp;IF(AND($V412="",$W412&lt;&gt;""),"Ano 6 (falta valor unitário); ","")&amp;IF(AND($V412&lt;&gt;"",$W412=""),"Ano 6 (falta quantidade); ","")), IF(NOT(OR(AND($G412&lt;&gt;"",$H412&lt;&gt;""),AND($J412&lt;&gt;"",$K412&lt;&gt;""),AND($M412&lt;&gt;"",$N412&lt;&gt;""),AND($P412&lt;&gt;"",$Q412&lt;&gt;""),AND($S412&lt;&gt;"",$T412&lt;&gt;""),AND($V412&lt;&gt;"",$W412&lt;&gt;""))),"Informe pelo menos um ano completo com valor unitário e quantidade.",IF(AND($C412&lt;&gt;"",$E412&lt;&gt;"",LEFT(TRIM($C412),1)&lt;&gt;LEFT(TRIM($E412),1)),"Categoria e tipo estão incompatíveis.",IF(IF(OR($E412="",$F412=""),FALSE(),IFERROR(COUNTIF(INDIRECT("UNITS_"&amp;SUBSTITUTE(LEFT($E412,FIND(" ",$E412&amp;" ")-1),".","_")),$F412)=0,TRUE())),"Unidade incompatível com o tipo selecionado.",IF(OR(AND(ISNUMBER(SEARCH("comunic",LOWER($B412))),LEFT($E412,3)&lt;&gt;"4.4"),AND(ISNUMBER(SEARCH("monitor",LOWER($B412))),NOT(OR(LEFT($E412,3)="1.5",LEFT($E412,3)="2.5")))),"Revise a classificação do item conforme as regras de preenchimento.",IF(AND($B412&lt;&gt;"",OR(ISNUMBER(SEARCH("outro",LOWER($B412))),ISNUMBER(SEARCH("divers",LOWER($B412))),ISNUMBER(SEARCH("kit",LOWER($B412))),ISNUMBER(SEARCH("ferrament",LOWER($B412))),ISNUMBER(SEARCH("epi",LOWER($B412)))),NOT(OR($Z412&lt;&gt;"",$AA412&lt;&gt;""))),"Descrição muito genérica: detalhe melhor o item e registre o racional no memorial ou em anexo.",IF(AND($Y412=0,$B412&lt;&gt;"",OR($G412&lt;&gt;"",$H412&lt;&gt;"",$J412&lt;&gt;"",$K412&lt;&gt;"",$M412&lt;&gt;"",$N412&lt;&gt;"",$P412&lt;&gt;"",$Q412&lt;&gt;"",$S412&lt;&gt;"",$T412&lt;&gt;"",$V412&lt;&gt;"",$W412&lt;&gt;"")),"O item possui dados lançados, mas o total está zerado. Revise os valores informados.","")))))))))))))))</f>
        <v/>
      </c>
    </row>
    <row r="413" spans="1:35" ht="14.25" customHeight="1" x14ac:dyDescent="0.25">
      <c r="A413" s="57" t="str">
        <f t="shared" si="78"/>
        <v/>
      </c>
      <c r="B413" s="61"/>
      <c r="C413" s="61"/>
      <c r="D413" s="58"/>
      <c r="E413" s="61"/>
      <c r="F413" s="61"/>
      <c r="G413" s="272"/>
      <c r="H413" s="62"/>
      <c r="I413" s="273">
        <f t="shared" si="79"/>
        <v>0</v>
      </c>
      <c r="J413" s="272"/>
      <c r="K413" s="62"/>
      <c r="L413" s="270">
        <f t="shared" si="80"/>
        <v>0</v>
      </c>
      <c r="M413" s="272"/>
      <c r="N413" s="62"/>
      <c r="O413" s="270">
        <f t="shared" si="81"/>
        <v>0</v>
      </c>
      <c r="P413" s="272"/>
      <c r="Q413" s="62"/>
      <c r="R413" s="271">
        <f t="shared" si="82"/>
        <v>0</v>
      </c>
      <c r="S413" s="272"/>
      <c r="T413" s="62"/>
      <c r="U413" s="270">
        <f t="shared" si="83"/>
        <v>0</v>
      </c>
      <c r="V413" s="272"/>
      <c r="W413" s="62"/>
      <c r="X413" s="270">
        <f t="shared" si="84"/>
        <v>0</v>
      </c>
      <c r="Y413" s="270">
        <f t="shared" si="85"/>
        <v>0</v>
      </c>
      <c r="Z413" s="61"/>
      <c r="AA413" s="61"/>
      <c r="AB413" s="60" t="str">
        <f t="shared" si="86"/>
        <v/>
      </c>
      <c r="AC413" s="21" t="b">
        <f t="shared" si="87"/>
        <v>0</v>
      </c>
      <c r="AD413" s="21" t="b">
        <f t="shared" si="88"/>
        <v>0</v>
      </c>
      <c r="AE413" s="21" t="b">
        <f t="shared" si="89"/>
        <v>0</v>
      </c>
      <c r="AF413" s="21" t="b">
        <f ca="1">OR(AND($AC413,NOT($AD413)),AND($AC413,OR(AND($G413="",$H413&lt;&gt;""),AND($G413&lt;&gt;"",$H413=""),AND($J413="",$K413&lt;&gt;""),AND($J413&lt;&gt;"",$K413=""),AND($M413="",$N413&lt;&gt;""),AND($M413&lt;&gt;"",$N413=""),AND($P413="",$Q413&lt;&gt;""),AND($P413&lt;&gt;"",$Q413=""),AND($S413="",$T413&lt;&gt;""),AND($S413&lt;&gt;"",$T413=""),AND($V413="",$W413&lt;&gt;""),AND($V413&lt;&gt;"",$W413=""))),AND($C413&lt;&gt;"",$E413&lt;&gt;"",LEFT(TRIM($C413),1)&lt;&gt;LEFT(TRIM($E413),1)),IF(OR($E413="",$F413=""),FALSE(),IFERROR(COUNTIF(INDIRECT("UNITS_"&amp;SUBSTITUTE(LEFT($E413,FIND(" ",$E413&amp;" ")-1),".","_")),$F413)=0,TRUE())),AND($B413&lt;&gt;"",OR(ISNUMBER(SEARCH("outro",LOWER($B413))),ISNUMBER(SEARCH("divers",LOWER($B413))),ISNUMBER(SEARCH("etc",LOWER($B413))))),OR(AND(ISNUMBER(SEARCH("comunic",LOWER($B413))),LEFT($E413,3)&lt;&gt;"4.4"),AND(ISNUMBER(SEARCH("monitor",LOWER($B413))),NOT(OR(LEFT($E413,3)="1.5",LEFT($E413,3)="2.5")))),AND($B413&lt;&gt;"",OR(LEFT($C413,1)="1",LEFT($C413,1)="2"),$D413=""),AND($D413&lt;&gt;"",NOT(OR(LEFT($C413,1)="1",LEFT($C413,1)="2"))),AND($D413&lt;&gt;"",COUNTIF(' PROJETO'!$B$14:$B$16,$D413)=0),IF($D413="",FALSE(),IF(COUNTIF(' PROJETO'!$B$14:$B$16,$D413)=0,FALSE(),IFERROR(INDEX(' PROJETO'!$C$14:$C$16,MATCH($D413,' PROJETO'!$B$14:$B$16,0))&lt;&gt;"Sim",FALSE()))))</f>
        <v>0</v>
      </c>
      <c r="AG413" s="21" t="b">
        <f>AND($AC413,$Y413&gt;'CONFG.  LISTAS'!$F$4,$Z413="",$AA413="")</f>
        <v>0</v>
      </c>
      <c r="AH413" s="21" t="str">
        <f t="shared" si="90"/>
        <v/>
      </c>
      <c r="AI413" s="43" t="str">
        <f ca="1">IF(NOT($AC413),"",IF(OR($B413="",$C413="",$E413="",$F413=""),"Preencha descrição, categoria, tipo e unidade.",IF(AND($B413&lt;&gt;"",OR(LEFT($C413,1)="1",LEFT($C413,1)="2"),$D413=""),"Informe a prática de restauração para itens diretos.",IF(AND($D413&lt;&gt;"",NOT(OR(LEFT($C413,1)="1",LEFT($C413,1)="2"))),"Custos indiretos não devem pertencer a uma prática específica.",IF(AND($D413&lt;&gt;"",COUNTIF(' PROJETO'!$B$14:$B$16,$D413)=0),"Prática de restauração inválida ou não cadastrada.",IF(IF($D413="",FALSE(),IF(COUNTIF(' PROJETO'!$B$14:$B$16,$D413)=0,FALSE(),IFERROR(INDEX(' PROJETO'!$C$14:$C$16,MATCH($D413,' PROJETO'!$B$14:$B$16,0))&lt;&gt;"Sim",FALSE()))),"A prática informada no item não foi selecionada na aba Projeto.",IF(AND(MAX($I413,$L413,$O413,$R413,$U413,$X413)&gt;'CONFG.  LISTAS'!$F$4,NOT(OR($Z413&lt;&gt;"",$AA413&lt;&gt;""))),"Memorial de cálculo ou anexo obrigatório não informado para item acima do limite.",IF(OR(AND($G413&lt;&gt;"",$H413&lt;&gt;"",OR($G413&lt;=0,$H413&lt;=0)),AND($J413&lt;&gt;"",$K413&lt;&gt;"",OR($J413&lt;=0,$K413&lt;=0)),AND($M413&lt;&gt;"",$N413&lt;&gt;"",OR($M413&lt;=0,$N413&lt;=0)),AND($P413&lt;&gt;"",$Q413&lt;&gt;"",OR($P413&lt;=0,$Q413&lt;=0)),AND($S413&lt;&gt;"",$T413&lt;&gt;"",OR($S413&lt;=0,$T413&lt;=0)),AND($V413&lt;&gt;"",$W413&lt;&gt;"",OR($V413&lt;=0,$W413&lt;=0))),"Revise os valores informados: valor unitário e quantidade devem ser maiores que zero.",IF(OR(AND($G413="",$H413&lt;&gt;""),AND($G413&lt;&gt;"",$H413=""),AND($J413="",$K413&lt;&gt;""),AND($J413&lt;&gt;"",$K413=""),AND($M413="",$N413&lt;&gt;""),AND($M413&lt;&gt;"",$N413=""),AND($P413="",$Q413&lt;&gt;""),AND($P413&lt;&gt;"",$Q413=""),AND($S413="",$T413&lt;&gt;""),AND($S413&lt;&gt;"",$T413=""),AND($V413="",$W413&lt;&gt;""),AND($V413&lt;&gt;"",$W413="")),"Há ano preenchido parcialmente: "&amp;TRIM(IF(AND($G413="",$H413&lt;&gt;""),"Ano 1 (falta valor unitário); ","")&amp;IF(AND($G413&lt;&gt;"",$H413=""),"Ano 1 (falta quantidade); ","")&amp;IF(AND($J413="",$K413&lt;&gt;""),"Ano 2 (falta valor unitário); ","")&amp;IF(AND($J413&lt;&gt;"",$K413=""),"Ano 2 (falta quantidade); ","")&amp;IF(AND($M413="",$N413&lt;&gt;""),"Ano 3 (falta valor unitário); ","")&amp;IF(AND($M413&lt;&gt;"",$N413=""),"Ano 3 (falta quantidade); ","")&amp;IF(AND($P413="",$Q413&lt;&gt;""),"Ano 4 (falta valor unitário); ","")&amp;IF(AND($P413&lt;&gt;"",$Q413=""),"Ano 4 (falta quantidade); ","")&amp;IF(AND($S413="",$T413&lt;&gt;""),"Ano 5 (falta valor unitário); ","")&amp;IF(AND($S413&lt;&gt;"",$T413=""),"Ano 5 (falta quantidade); ","")&amp;IF(AND($V413="",$W413&lt;&gt;""),"Ano 6 (falta valor unitário); ","")&amp;IF(AND($V413&lt;&gt;"",$W413=""),"Ano 6 (falta quantidade); ","")), IF(NOT(OR(AND($G413&lt;&gt;"",$H413&lt;&gt;""),AND($J413&lt;&gt;"",$K413&lt;&gt;""),AND($M413&lt;&gt;"",$N413&lt;&gt;""),AND($P413&lt;&gt;"",$Q413&lt;&gt;""),AND($S413&lt;&gt;"",$T413&lt;&gt;""),AND($V413&lt;&gt;"",$W413&lt;&gt;""))),"Informe pelo menos um ano completo com valor unitário e quantidade.",IF(AND($C413&lt;&gt;"",$E413&lt;&gt;"",LEFT(TRIM($C413),1)&lt;&gt;LEFT(TRIM($E413),1)),"Categoria e tipo estão incompatíveis.",IF(IF(OR($E413="",$F413=""),FALSE(),IFERROR(COUNTIF(INDIRECT("UNITS_"&amp;SUBSTITUTE(LEFT($E413,FIND(" ",$E413&amp;" ")-1),".","_")),$F413)=0,TRUE())),"Unidade incompatível com o tipo selecionado.",IF(OR(AND(ISNUMBER(SEARCH("comunic",LOWER($B413))),LEFT($E413,3)&lt;&gt;"4.4"),AND(ISNUMBER(SEARCH("monitor",LOWER($B413))),NOT(OR(LEFT($E413,3)="1.5",LEFT($E413,3)="2.5")))),"Revise a classificação do item conforme as regras de preenchimento.",IF(AND($B413&lt;&gt;"",OR(ISNUMBER(SEARCH("outro",LOWER($B413))),ISNUMBER(SEARCH("divers",LOWER($B413))),ISNUMBER(SEARCH("kit",LOWER($B413))),ISNUMBER(SEARCH("ferrament",LOWER($B413))),ISNUMBER(SEARCH("epi",LOWER($B413)))),NOT(OR($Z413&lt;&gt;"",$AA413&lt;&gt;""))),"Descrição muito genérica: detalhe melhor o item e registre o racional no memorial ou em anexo.",IF(AND($Y413=0,$B413&lt;&gt;"",OR($G413&lt;&gt;"",$H413&lt;&gt;"",$J413&lt;&gt;"",$K413&lt;&gt;"",$M413&lt;&gt;"",$N413&lt;&gt;"",$P413&lt;&gt;"",$Q413&lt;&gt;"",$S413&lt;&gt;"",$T413&lt;&gt;"",$V413&lt;&gt;"",$W413&lt;&gt;"")),"O item possui dados lançados, mas o total está zerado. Revise os valores informados.","")))))))))))))))</f>
        <v/>
      </c>
    </row>
    <row r="414" spans="1:35" ht="14.25" customHeight="1" x14ac:dyDescent="0.25">
      <c r="A414" s="57" t="str">
        <f t="shared" si="78"/>
        <v/>
      </c>
      <c r="B414" s="58"/>
      <c r="C414" s="58"/>
      <c r="D414" s="58"/>
      <c r="E414" s="58"/>
      <c r="F414" s="58"/>
      <c r="G414" s="269"/>
      <c r="H414" s="59"/>
      <c r="I414" s="273">
        <f t="shared" si="79"/>
        <v>0</v>
      </c>
      <c r="J414" s="269"/>
      <c r="K414" s="59"/>
      <c r="L414" s="270">
        <f t="shared" si="80"/>
        <v>0</v>
      </c>
      <c r="M414" s="269"/>
      <c r="N414" s="59"/>
      <c r="O414" s="270">
        <f t="shared" si="81"/>
        <v>0</v>
      </c>
      <c r="P414" s="269"/>
      <c r="Q414" s="59"/>
      <c r="R414" s="271">
        <f t="shared" si="82"/>
        <v>0</v>
      </c>
      <c r="S414" s="269"/>
      <c r="T414" s="59"/>
      <c r="U414" s="270">
        <f t="shared" si="83"/>
        <v>0</v>
      </c>
      <c r="V414" s="269"/>
      <c r="W414" s="59"/>
      <c r="X414" s="270">
        <f t="shared" si="84"/>
        <v>0</v>
      </c>
      <c r="Y414" s="270">
        <f t="shared" si="85"/>
        <v>0</v>
      </c>
      <c r="Z414" s="58"/>
      <c r="AA414" s="58"/>
      <c r="AB414" s="60" t="str">
        <f t="shared" si="86"/>
        <v/>
      </c>
      <c r="AC414" s="21" t="b">
        <f t="shared" si="87"/>
        <v>0</v>
      </c>
      <c r="AD414" s="21" t="b">
        <f t="shared" si="88"/>
        <v>0</v>
      </c>
      <c r="AE414" s="21" t="b">
        <f t="shared" si="89"/>
        <v>0</v>
      </c>
      <c r="AF414" s="21" t="b">
        <f ca="1">OR(AND($AC414,NOT($AD414)),AND($AC414,OR(AND($G414="",$H414&lt;&gt;""),AND($G414&lt;&gt;"",$H414=""),AND($J414="",$K414&lt;&gt;""),AND($J414&lt;&gt;"",$K414=""),AND($M414="",$N414&lt;&gt;""),AND($M414&lt;&gt;"",$N414=""),AND($P414="",$Q414&lt;&gt;""),AND($P414&lt;&gt;"",$Q414=""),AND($S414="",$T414&lt;&gt;""),AND($S414&lt;&gt;"",$T414=""),AND($V414="",$W414&lt;&gt;""),AND($V414&lt;&gt;"",$W414=""))),AND($C414&lt;&gt;"",$E414&lt;&gt;"",LEFT(TRIM($C414),1)&lt;&gt;LEFT(TRIM($E414),1)),IF(OR($E414="",$F414=""),FALSE(),IFERROR(COUNTIF(INDIRECT("UNITS_"&amp;SUBSTITUTE(LEFT($E414,FIND(" ",$E414&amp;" ")-1),".","_")),$F414)=0,TRUE())),AND($B414&lt;&gt;"",OR(ISNUMBER(SEARCH("outro",LOWER($B414))),ISNUMBER(SEARCH("divers",LOWER($B414))),ISNUMBER(SEARCH("etc",LOWER($B414))))),OR(AND(ISNUMBER(SEARCH("comunic",LOWER($B414))),LEFT($E414,3)&lt;&gt;"4.4"),AND(ISNUMBER(SEARCH("monitor",LOWER($B414))),NOT(OR(LEFT($E414,3)="1.5",LEFT($E414,3)="2.5")))),AND($B414&lt;&gt;"",OR(LEFT($C414,1)="1",LEFT($C414,1)="2"),$D414=""),AND($D414&lt;&gt;"",NOT(OR(LEFT($C414,1)="1",LEFT($C414,1)="2"))),AND($D414&lt;&gt;"",COUNTIF(' PROJETO'!$B$14:$B$16,$D414)=0),IF($D414="",FALSE(),IF(COUNTIF(' PROJETO'!$B$14:$B$16,$D414)=0,FALSE(),IFERROR(INDEX(' PROJETO'!$C$14:$C$16,MATCH($D414,' PROJETO'!$B$14:$B$16,0))&lt;&gt;"Sim",FALSE()))))</f>
        <v>0</v>
      </c>
      <c r="AG414" s="21" t="b">
        <f>AND($AC414,$Y414&gt;'CONFG.  LISTAS'!$F$4,$Z414="",$AA414="")</f>
        <v>0</v>
      </c>
      <c r="AH414" s="21" t="str">
        <f t="shared" si="90"/>
        <v/>
      </c>
      <c r="AI414" s="43" t="str">
        <f ca="1">IF(NOT($AC414),"",IF(OR($B414="",$C414="",$E414="",$F414=""),"Preencha descrição, categoria, tipo e unidade.",IF(AND($B414&lt;&gt;"",OR(LEFT($C414,1)="1",LEFT($C414,1)="2"),$D414=""),"Informe a prática de restauração para itens diretos.",IF(AND($D414&lt;&gt;"",NOT(OR(LEFT($C414,1)="1",LEFT($C414,1)="2"))),"Custos indiretos não devem pertencer a uma prática específica.",IF(AND($D414&lt;&gt;"",COUNTIF(' PROJETO'!$B$14:$B$16,$D414)=0),"Prática de restauração inválida ou não cadastrada.",IF(IF($D414="",FALSE(),IF(COUNTIF(' PROJETO'!$B$14:$B$16,$D414)=0,FALSE(),IFERROR(INDEX(' PROJETO'!$C$14:$C$16,MATCH($D414,' PROJETO'!$B$14:$B$16,0))&lt;&gt;"Sim",FALSE()))),"A prática informada no item não foi selecionada na aba Projeto.",IF(AND(MAX($I414,$L414,$O414,$R414,$U414,$X414)&gt;'CONFG.  LISTAS'!$F$4,NOT(OR($Z414&lt;&gt;"",$AA414&lt;&gt;""))),"Memorial de cálculo ou anexo obrigatório não informado para item acima do limite.",IF(OR(AND($G414&lt;&gt;"",$H414&lt;&gt;"",OR($G414&lt;=0,$H414&lt;=0)),AND($J414&lt;&gt;"",$K414&lt;&gt;"",OR($J414&lt;=0,$K414&lt;=0)),AND($M414&lt;&gt;"",$N414&lt;&gt;"",OR($M414&lt;=0,$N414&lt;=0)),AND($P414&lt;&gt;"",$Q414&lt;&gt;"",OR($P414&lt;=0,$Q414&lt;=0)),AND($S414&lt;&gt;"",$T414&lt;&gt;"",OR($S414&lt;=0,$T414&lt;=0)),AND($V414&lt;&gt;"",$W414&lt;&gt;"",OR($V414&lt;=0,$W414&lt;=0))),"Revise os valores informados: valor unitário e quantidade devem ser maiores que zero.",IF(OR(AND($G414="",$H414&lt;&gt;""),AND($G414&lt;&gt;"",$H414=""),AND($J414="",$K414&lt;&gt;""),AND($J414&lt;&gt;"",$K414=""),AND($M414="",$N414&lt;&gt;""),AND($M414&lt;&gt;"",$N414=""),AND($P414="",$Q414&lt;&gt;""),AND($P414&lt;&gt;"",$Q414=""),AND($S414="",$T414&lt;&gt;""),AND($S414&lt;&gt;"",$T414=""),AND($V414="",$W414&lt;&gt;""),AND($V414&lt;&gt;"",$W414="")),"Há ano preenchido parcialmente: "&amp;TRIM(IF(AND($G414="",$H414&lt;&gt;""),"Ano 1 (falta valor unitário); ","")&amp;IF(AND($G414&lt;&gt;"",$H414=""),"Ano 1 (falta quantidade); ","")&amp;IF(AND($J414="",$K414&lt;&gt;""),"Ano 2 (falta valor unitário); ","")&amp;IF(AND($J414&lt;&gt;"",$K414=""),"Ano 2 (falta quantidade); ","")&amp;IF(AND($M414="",$N414&lt;&gt;""),"Ano 3 (falta valor unitário); ","")&amp;IF(AND($M414&lt;&gt;"",$N414=""),"Ano 3 (falta quantidade); ","")&amp;IF(AND($P414="",$Q414&lt;&gt;""),"Ano 4 (falta valor unitário); ","")&amp;IF(AND($P414&lt;&gt;"",$Q414=""),"Ano 4 (falta quantidade); ","")&amp;IF(AND($S414="",$T414&lt;&gt;""),"Ano 5 (falta valor unitário); ","")&amp;IF(AND($S414&lt;&gt;"",$T414=""),"Ano 5 (falta quantidade); ","")&amp;IF(AND($V414="",$W414&lt;&gt;""),"Ano 6 (falta valor unitário); ","")&amp;IF(AND($V414&lt;&gt;"",$W414=""),"Ano 6 (falta quantidade); ","")), IF(NOT(OR(AND($G414&lt;&gt;"",$H414&lt;&gt;""),AND($J414&lt;&gt;"",$K414&lt;&gt;""),AND($M414&lt;&gt;"",$N414&lt;&gt;""),AND($P414&lt;&gt;"",$Q414&lt;&gt;""),AND($S414&lt;&gt;"",$T414&lt;&gt;""),AND($V414&lt;&gt;"",$W414&lt;&gt;""))),"Informe pelo menos um ano completo com valor unitário e quantidade.",IF(AND($C414&lt;&gt;"",$E414&lt;&gt;"",LEFT(TRIM($C414),1)&lt;&gt;LEFT(TRIM($E414),1)),"Categoria e tipo estão incompatíveis.",IF(IF(OR($E414="",$F414=""),FALSE(),IFERROR(COUNTIF(INDIRECT("UNITS_"&amp;SUBSTITUTE(LEFT($E414,FIND(" ",$E414&amp;" ")-1),".","_")),$F414)=0,TRUE())),"Unidade incompatível com o tipo selecionado.",IF(OR(AND(ISNUMBER(SEARCH("comunic",LOWER($B414))),LEFT($E414,3)&lt;&gt;"4.4"),AND(ISNUMBER(SEARCH("monitor",LOWER($B414))),NOT(OR(LEFT($E414,3)="1.5",LEFT($E414,3)="2.5")))),"Revise a classificação do item conforme as regras de preenchimento.",IF(AND($B414&lt;&gt;"",OR(ISNUMBER(SEARCH("outro",LOWER($B414))),ISNUMBER(SEARCH("divers",LOWER($B414))),ISNUMBER(SEARCH("kit",LOWER($B414))),ISNUMBER(SEARCH("ferrament",LOWER($B414))),ISNUMBER(SEARCH("epi",LOWER($B414)))),NOT(OR($Z414&lt;&gt;"",$AA414&lt;&gt;""))),"Descrição muito genérica: detalhe melhor o item e registre o racional no memorial ou em anexo.",IF(AND($Y414=0,$B414&lt;&gt;"",OR($G414&lt;&gt;"",$H414&lt;&gt;"",$J414&lt;&gt;"",$K414&lt;&gt;"",$M414&lt;&gt;"",$N414&lt;&gt;"",$P414&lt;&gt;"",$Q414&lt;&gt;"",$S414&lt;&gt;"",$T414&lt;&gt;"",$V414&lt;&gt;"",$W414&lt;&gt;"")),"O item possui dados lançados, mas o total está zerado. Revise os valores informados.","")))))))))))))))</f>
        <v/>
      </c>
    </row>
    <row r="415" spans="1:35" ht="14.25" customHeight="1" x14ac:dyDescent="0.25">
      <c r="A415" s="57" t="str">
        <f t="shared" si="78"/>
        <v/>
      </c>
      <c r="B415" s="61"/>
      <c r="C415" s="61"/>
      <c r="D415" s="58"/>
      <c r="E415" s="61"/>
      <c r="F415" s="61"/>
      <c r="G415" s="272"/>
      <c r="H415" s="62"/>
      <c r="I415" s="273">
        <f t="shared" si="79"/>
        <v>0</v>
      </c>
      <c r="J415" s="272"/>
      <c r="K415" s="62"/>
      <c r="L415" s="270">
        <f t="shared" si="80"/>
        <v>0</v>
      </c>
      <c r="M415" s="272"/>
      <c r="N415" s="62"/>
      <c r="O415" s="270">
        <f t="shared" si="81"/>
        <v>0</v>
      </c>
      <c r="P415" s="272"/>
      <c r="Q415" s="62"/>
      <c r="R415" s="271">
        <f t="shared" si="82"/>
        <v>0</v>
      </c>
      <c r="S415" s="272"/>
      <c r="T415" s="62"/>
      <c r="U415" s="270">
        <f t="shared" si="83"/>
        <v>0</v>
      </c>
      <c r="V415" s="272"/>
      <c r="W415" s="62"/>
      <c r="X415" s="270">
        <f t="shared" si="84"/>
        <v>0</v>
      </c>
      <c r="Y415" s="270">
        <f t="shared" si="85"/>
        <v>0</v>
      </c>
      <c r="Z415" s="61"/>
      <c r="AA415" s="61"/>
      <c r="AB415" s="60" t="str">
        <f t="shared" si="86"/>
        <v/>
      </c>
      <c r="AC415" s="21" t="b">
        <f t="shared" si="87"/>
        <v>0</v>
      </c>
      <c r="AD415" s="21" t="b">
        <f t="shared" si="88"/>
        <v>0</v>
      </c>
      <c r="AE415" s="21" t="b">
        <f t="shared" si="89"/>
        <v>0</v>
      </c>
      <c r="AF415" s="21" t="b">
        <f ca="1">OR(AND($AC415,NOT($AD415)),AND($AC415,OR(AND($G415="",$H415&lt;&gt;""),AND($G415&lt;&gt;"",$H415=""),AND($J415="",$K415&lt;&gt;""),AND($J415&lt;&gt;"",$K415=""),AND($M415="",$N415&lt;&gt;""),AND($M415&lt;&gt;"",$N415=""),AND($P415="",$Q415&lt;&gt;""),AND($P415&lt;&gt;"",$Q415=""),AND($S415="",$T415&lt;&gt;""),AND($S415&lt;&gt;"",$T415=""),AND($V415="",$W415&lt;&gt;""),AND($V415&lt;&gt;"",$W415=""))),AND($C415&lt;&gt;"",$E415&lt;&gt;"",LEFT(TRIM($C415),1)&lt;&gt;LEFT(TRIM($E415),1)),IF(OR($E415="",$F415=""),FALSE(),IFERROR(COUNTIF(INDIRECT("UNITS_"&amp;SUBSTITUTE(LEFT($E415,FIND(" ",$E415&amp;" ")-1),".","_")),$F415)=0,TRUE())),AND($B415&lt;&gt;"",OR(ISNUMBER(SEARCH("outro",LOWER($B415))),ISNUMBER(SEARCH("divers",LOWER($B415))),ISNUMBER(SEARCH("etc",LOWER($B415))))),OR(AND(ISNUMBER(SEARCH("comunic",LOWER($B415))),LEFT($E415,3)&lt;&gt;"4.4"),AND(ISNUMBER(SEARCH("monitor",LOWER($B415))),NOT(OR(LEFT($E415,3)="1.5",LEFT($E415,3)="2.5")))),AND($B415&lt;&gt;"",OR(LEFT($C415,1)="1",LEFT($C415,1)="2"),$D415=""),AND($D415&lt;&gt;"",NOT(OR(LEFT($C415,1)="1",LEFT($C415,1)="2"))),AND($D415&lt;&gt;"",COUNTIF(' PROJETO'!$B$14:$B$16,$D415)=0),IF($D415="",FALSE(),IF(COUNTIF(' PROJETO'!$B$14:$B$16,$D415)=0,FALSE(),IFERROR(INDEX(' PROJETO'!$C$14:$C$16,MATCH($D415,' PROJETO'!$B$14:$B$16,0))&lt;&gt;"Sim",FALSE()))))</f>
        <v>0</v>
      </c>
      <c r="AG415" s="21" t="b">
        <f>AND($AC415,$Y415&gt;'CONFG.  LISTAS'!$F$4,$Z415="",$AA415="")</f>
        <v>0</v>
      </c>
      <c r="AH415" s="21" t="str">
        <f t="shared" si="90"/>
        <v/>
      </c>
      <c r="AI415" s="43" t="str">
        <f ca="1">IF(NOT($AC415),"",IF(OR($B415="",$C415="",$E415="",$F415=""),"Preencha descrição, categoria, tipo e unidade.",IF(AND($B415&lt;&gt;"",OR(LEFT($C415,1)="1",LEFT($C415,1)="2"),$D415=""),"Informe a prática de restauração para itens diretos.",IF(AND($D415&lt;&gt;"",NOT(OR(LEFT($C415,1)="1",LEFT($C415,1)="2"))),"Custos indiretos não devem pertencer a uma prática específica.",IF(AND($D415&lt;&gt;"",COUNTIF(' PROJETO'!$B$14:$B$16,$D415)=0),"Prática de restauração inválida ou não cadastrada.",IF(IF($D415="",FALSE(),IF(COUNTIF(' PROJETO'!$B$14:$B$16,$D415)=0,FALSE(),IFERROR(INDEX(' PROJETO'!$C$14:$C$16,MATCH($D415,' PROJETO'!$B$14:$B$16,0))&lt;&gt;"Sim",FALSE()))),"A prática informada no item não foi selecionada na aba Projeto.",IF(AND(MAX($I415,$L415,$O415,$R415,$U415,$X415)&gt;'CONFG.  LISTAS'!$F$4,NOT(OR($Z415&lt;&gt;"",$AA415&lt;&gt;""))),"Memorial de cálculo ou anexo obrigatório não informado para item acima do limite.",IF(OR(AND($G415&lt;&gt;"",$H415&lt;&gt;"",OR($G415&lt;=0,$H415&lt;=0)),AND($J415&lt;&gt;"",$K415&lt;&gt;"",OR($J415&lt;=0,$K415&lt;=0)),AND($M415&lt;&gt;"",$N415&lt;&gt;"",OR($M415&lt;=0,$N415&lt;=0)),AND($P415&lt;&gt;"",$Q415&lt;&gt;"",OR($P415&lt;=0,$Q415&lt;=0)),AND($S415&lt;&gt;"",$T415&lt;&gt;"",OR($S415&lt;=0,$T415&lt;=0)),AND($V415&lt;&gt;"",$W415&lt;&gt;"",OR($V415&lt;=0,$W415&lt;=0))),"Revise os valores informados: valor unitário e quantidade devem ser maiores que zero.",IF(OR(AND($G415="",$H415&lt;&gt;""),AND($G415&lt;&gt;"",$H415=""),AND($J415="",$K415&lt;&gt;""),AND($J415&lt;&gt;"",$K415=""),AND($M415="",$N415&lt;&gt;""),AND($M415&lt;&gt;"",$N415=""),AND($P415="",$Q415&lt;&gt;""),AND($P415&lt;&gt;"",$Q415=""),AND($S415="",$T415&lt;&gt;""),AND($S415&lt;&gt;"",$T415=""),AND($V415="",$W415&lt;&gt;""),AND($V415&lt;&gt;"",$W415="")),"Há ano preenchido parcialmente: "&amp;TRIM(IF(AND($G415="",$H415&lt;&gt;""),"Ano 1 (falta valor unitário); ","")&amp;IF(AND($G415&lt;&gt;"",$H415=""),"Ano 1 (falta quantidade); ","")&amp;IF(AND($J415="",$K415&lt;&gt;""),"Ano 2 (falta valor unitário); ","")&amp;IF(AND($J415&lt;&gt;"",$K415=""),"Ano 2 (falta quantidade); ","")&amp;IF(AND($M415="",$N415&lt;&gt;""),"Ano 3 (falta valor unitário); ","")&amp;IF(AND($M415&lt;&gt;"",$N415=""),"Ano 3 (falta quantidade); ","")&amp;IF(AND($P415="",$Q415&lt;&gt;""),"Ano 4 (falta valor unitário); ","")&amp;IF(AND($P415&lt;&gt;"",$Q415=""),"Ano 4 (falta quantidade); ","")&amp;IF(AND($S415="",$T415&lt;&gt;""),"Ano 5 (falta valor unitário); ","")&amp;IF(AND($S415&lt;&gt;"",$T415=""),"Ano 5 (falta quantidade); ","")&amp;IF(AND($V415="",$W415&lt;&gt;""),"Ano 6 (falta valor unitário); ","")&amp;IF(AND($V415&lt;&gt;"",$W415=""),"Ano 6 (falta quantidade); ","")), IF(NOT(OR(AND($G415&lt;&gt;"",$H415&lt;&gt;""),AND($J415&lt;&gt;"",$K415&lt;&gt;""),AND($M415&lt;&gt;"",$N415&lt;&gt;""),AND($P415&lt;&gt;"",$Q415&lt;&gt;""),AND($S415&lt;&gt;"",$T415&lt;&gt;""),AND($V415&lt;&gt;"",$W415&lt;&gt;""))),"Informe pelo menos um ano completo com valor unitário e quantidade.",IF(AND($C415&lt;&gt;"",$E415&lt;&gt;"",LEFT(TRIM($C415),1)&lt;&gt;LEFT(TRIM($E415),1)),"Categoria e tipo estão incompatíveis.",IF(IF(OR($E415="",$F415=""),FALSE(),IFERROR(COUNTIF(INDIRECT("UNITS_"&amp;SUBSTITUTE(LEFT($E415,FIND(" ",$E415&amp;" ")-1),".","_")),$F415)=0,TRUE())),"Unidade incompatível com o tipo selecionado.",IF(OR(AND(ISNUMBER(SEARCH("comunic",LOWER($B415))),LEFT($E415,3)&lt;&gt;"4.4"),AND(ISNUMBER(SEARCH("monitor",LOWER($B415))),NOT(OR(LEFT($E415,3)="1.5",LEFT($E415,3)="2.5")))),"Revise a classificação do item conforme as regras de preenchimento.",IF(AND($B415&lt;&gt;"",OR(ISNUMBER(SEARCH("outro",LOWER($B415))),ISNUMBER(SEARCH("divers",LOWER($B415))),ISNUMBER(SEARCH("kit",LOWER($B415))),ISNUMBER(SEARCH("ferrament",LOWER($B415))),ISNUMBER(SEARCH("epi",LOWER($B415)))),NOT(OR($Z415&lt;&gt;"",$AA415&lt;&gt;""))),"Descrição muito genérica: detalhe melhor o item e registre o racional no memorial ou em anexo.",IF(AND($Y415=0,$B415&lt;&gt;"",OR($G415&lt;&gt;"",$H415&lt;&gt;"",$J415&lt;&gt;"",$K415&lt;&gt;"",$M415&lt;&gt;"",$N415&lt;&gt;"",$P415&lt;&gt;"",$Q415&lt;&gt;"",$S415&lt;&gt;"",$T415&lt;&gt;"",$V415&lt;&gt;"",$W415&lt;&gt;"")),"O item possui dados lançados, mas o total está zerado. Revise os valores informados.","")))))))))))))))</f>
        <v/>
      </c>
    </row>
    <row r="416" spans="1:35" ht="14.25" customHeight="1" x14ac:dyDescent="0.25">
      <c r="A416" s="57" t="str">
        <f t="shared" si="78"/>
        <v/>
      </c>
      <c r="B416" s="58"/>
      <c r="C416" s="58"/>
      <c r="D416" s="58"/>
      <c r="E416" s="58"/>
      <c r="F416" s="58"/>
      <c r="G416" s="269"/>
      <c r="H416" s="59"/>
      <c r="I416" s="273">
        <f t="shared" si="79"/>
        <v>0</v>
      </c>
      <c r="J416" s="269"/>
      <c r="K416" s="59"/>
      <c r="L416" s="270">
        <f t="shared" si="80"/>
        <v>0</v>
      </c>
      <c r="M416" s="269"/>
      <c r="N416" s="59"/>
      <c r="O416" s="270">
        <f t="shared" si="81"/>
        <v>0</v>
      </c>
      <c r="P416" s="269"/>
      <c r="Q416" s="59"/>
      <c r="R416" s="271">
        <f t="shared" si="82"/>
        <v>0</v>
      </c>
      <c r="S416" s="269"/>
      <c r="T416" s="59"/>
      <c r="U416" s="270">
        <f t="shared" si="83"/>
        <v>0</v>
      </c>
      <c r="V416" s="269"/>
      <c r="W416" s="59"/>
      <c r="X416" s="270">
        <f t="shared" si="84"/>
        <v>0</v>
      </c>
      <c r="Y416" s="270">
        <f t="shared" si="85"/>
        <v>0</v>
      </c>
      <c r="Z416" s="58"/>
      <c r="AA416" s="58"/>
      <c r="AB416" s="60" t="str">
        <f t="shared" si="86"/>
        <v/>
      </c>
      <c r="AC416" s="21" t="b">
        <f t="shared" si="87"/>
        <v>0</v>
      </c>
      <c r="AD416" s="21" t="b">
        <f t="shared" si="88"/>
        <v>0</v>
      </c>
      <c r="AE416" s="21" t="b">
        <f t="shared" si="89"/>
        <v>0</v>
      </c>
      <c r="AF416" s="21" t="b">
        <f ca="1">OR(AND($AC416,NOT($AD416)),AND($AC416,OR(AND($G416="",$H416&lt;&gt;""),AND($G416&lt;&gt;"",$H416=""),AND($J416="",$K416&lt;&gt;""),AND($J416&lt;&gt;"",$K416=""),AND($M416="",$N416&lt;&gt;""),AND($M416&lt;&gt;"",$N416=""),AND($P416="",$Q416&lt;&gt;""),AND($P416&lt;&gt;"",$Q416=""),AND($S416="",$T416&lt;&gt;""),AND($S416&lt;&gt;"",$T416=""),AND($V416="",$W416&lt;&gt;""),AND($V416&lt;&gt;"",$W416=""))),AND($C416&lt;&gt;"",$E416&lt;&gt;"",LEFT(TRIM($C416),1)&lt;&gt;LEFT(TRIM($E416),1)),IF(OR($E416="",$F416=""),FALSE(),IFERROR(COUNTIF(INDIRECT("UNITS_"&amp;SUBSTITUTE(LEFT($E416,FIND(" ",$E416&amp;" ")-1),".","_")),$F416)=0,TRUE())),AND($B416&lt;&gt;"",OR(ISNUMBER(SEARCH("outro",LOWER($B416))),ISNUMBER(SEARCH("divers",LOWER($B416))),ISNUMBER(SEARCH("etc",LOWER($B416))))),OR(AND(ISNUMBER(SEARCH("comunic",LOWER($B416))),LEFT($E416,3)&lt;&gt;"4.4"),AND(ISNUMBER(SEARCH("monitor",LOWER($B416))),NOT(OR(LEFT($E416,3)="1.5",LEFT($E416,3)="2.5")))),AND($B416&lt;&gt;"",OR(LEFT($C416,1)="1",LEFT($C416,1)="2"),$D416=""),AND($D416&lt;&gt;"",NOT(OR(LEFT($C416,1)="1",LEFT($C416,1)="2"))),AND($D416&lt;&gt;"",COUNTIF(' PROJETO'!$B$14:$B$16,$D416)=0),IF($D416="",FALSE(),IF(COUNTIF(' PROJETO'!$B$14:$B$16,$D416)=0,FALSE(),IFERROR(INDEX(' PROJETO'!$C$14:$C$16,MATCH($D416,' PROJETO'!$B$14:$B$16,0))&lt;&gt;"Sim",FALSE()))))</f>
        <v>0</v>
      </c>
      <c r="AG416" s="21" t="b">
        <f>AND($AC416,$Y416&gt;'CONFG.  LISTAS'!$F$4,$Z416="",$AA416="")</f>
        <v>0</v>
      </c>
      <c r="AH416" s="21" t="str">
        <f t="shared" si="90"/>
        <v/>
      </c>
      <c r="AI416" s="43" t="str">
        <f ca="1">IF(NOT($AC416),"",IF(OR($B416="",$C416="",$E416="",$F416=""),"Preencha descrição, categoria, tipo e unidade.",IF(AND($B416&lt;&gt;"",OR(LEFT($C416,1)="1",LEFT($C416,1)="2"),$D416=""),"Informe a prática de restauração para itens diretos.",IF(AND($D416&lt;&gt;"",NOT(OR(LEFT($C416,1)="1",LEFT($C416,1)="2"))),"Custos indiretos não devem pertencer a uma prática específica.",IF(AND($D416&lt;&gt;"",COUNTIF(' PROJETO'!$B$14:$B$16,$D416)=0),"Prática de restauração inválida ou não cadastrada.",IF(IF($D416="",FALSE(),IF(COUNTIF(' PROJETO'!$B$14:$B$16,$D416)=0,FALSE(),IFERROR(INDEX(' PROJETO'!$C$14:$C$16,MATCH($D416,' PROJETO'!$B$14:$B$16,0))&lt;&gt;"Sim",FALSE()))),"A prática informada no item não foi selecionada na aba Projeto.",IF(AND(MAX($I416,$L416,$O416,$R416,$U416,$X416)&gt;'CONFG.  LISTAS'!$F$4,NOT(OR($Z416&lt;&gt;"",$AA416&lt;&gt;""))),"Memorial de cálculo ou anexo obrigatório não informado para item acima do limite.",IF(OR(AND($G416&lt;&gt;"",$H416&lt;&gt;"",OR($G416&lt;=0,$H416&lt;=0)),AND($J416&lt;&gt;"",$K416&lt;&gt;"",OR($J416&lt;=0,$K416&lt;=0)),AND($M416&lt;&gt;"",$N416&lt;&gt;"",OR($M416&lt;=0,$N416&lt;=0)),AND($P416&lt;&gt;"",$Q416&lt;&gt;"",OR($P416&lt;=0,$Q416&lt;=0)),AND($S416&lt;&gt;"",$T416&lt;&gt;"",OR($S416&lt;=0,$T416&lt;=0)),AND($V416&lt;&gt;"",$W416&lt;&gt;"",OR($V416&lt;=0,$W416&lt;=0))),"Revise os valores informados: valor unitário e quantidade devem ser maiores que zero.",IF(OR(AND($G416="",$H416&lt;&gt;""),AND($G416&lt;&gt;"",$H416=""),AND($J416="",$K416&lt;&gt;""),AND($J416&lt;&gt;"",$K416=""),AND($M416="",$N416&lt;&gt;""),AND($M416&lt;&gt;"",$N416=""),AND($P416="",$Q416&lt;&gt;""),AND($P416&lt;&gt;"",$Q416=""),AND($S416="",$T416&lt;&gt;""),AND($S416&lt;&gt;"",$T416=""),AND($V416="",$W416&lt;&gt;""),AND($V416&lt;&gt;"",$W416="")),"Há ano preenchido parcialmente: "&amp;TRIM(IF(AND($G416="",$H416&lt;&gt;""),"Ano 1 (falta valor unitário); ","")&amp;IF(AND($G416&lt;&gt;"",$H416=""),"Ano 1 (falta quantidade); ","")&amp;IF(AND($J416="",$K416&lt;&gt;""),"Ano 2 (falta valor unitário); ","")&amp;IF(AND($J416&lt;&gt;"",$K416=""),"Ano 2 (falta quantidade); ","")&amp;IF(AND($M416="",$N416&lt;&gt;""),"Ano 3 (falta valor unitário); ","")&amp;IF(AND($M416&lt;&gt;"",$N416=""),"Ano 3 (falta quantidade); ","")&amp;IF(AND($P416="",$Q416&lt;&gt;""),"Ano 4 (falta valor unitário); ","")&amp;IF(AND($P416&lt;&gt;"",$Q416=""),"Ano 4 (falta quantidade); ","")&amp;IF(AND($S416="",$T416&lt;&gt;""),"Ano 5 (falta valor unitário); ","")&amp;IF(AND($S416&lt;&gt;"",$T416=""),"Ano 5 (falta quantidade); ","")&amp;IF(AND($V416="",$W416&lt;&gt;""),"Ano 6 (falta valor unitário); ","")&amp;IF(AND($V416&lt;&gt;"",$W416=""),"Ano 6 (falta quantidade); ","")), IF(NOT(OR(AND($G416&lt;&gt;"",$H416&lt;&gt;""),AND($J416&lt;&gt;"",$K416&lt;&gt;""),AND($M416&lt;&gt;"",$N416&lt;&gt;""),AND($P416&lt;&gt;"",$Q416&lt;&gt;""),AND($S416&lt;&gt;"",$T416&lt;&gt;""),AND($V416&lt;&gt;"",$W416&lt;&gt;""))),"Informe pelo menos um ano completo com valor unitário e quantidade.",IF(AND($C416&lt;&gt;"",$E416&lt;&gt;"",LEFT(TRIM($C416),1)&lt;&gt;LEFT(TRIM($E416),1)),"Categoria e tipo estão incompatíveis.",IF(IF(OR($E416="",$F416=""),FALSE(),IFERROR(COUNTIF(INDIRECT("UNITS_"&amp;SUBSTITUTE(LEFT($E416,FIND(" ",$E416&amp;" ")-1),".","_")),$F416)=0,TRUE())),"Unidade incompatível com o tipo selecionado.",IF(OR(AND(ISNUMBER(SEARCH("comunic",LOWER($B416))),LEFT($E416,3)&lt;&gt;"4.4"),AND(ISNUMBER(SEARCH("monitor",LOWER($B416))),NOT(OR(LEFT($E416,3)="1.5",LEFT($E416,3)="2.5")))),"Revise a classificação do item conforme as regras de preenchimento.",IF(AND($B416&lt;&gt;"",OR(ISNUMBER(SEARCH("outro",LOWER($B416))),ISNUMBER(SEARCH("divers",LOWER($B416))),ISNUMBER(SEARCH("kit",LOWER($B416))),ISNUMBER(SEARCH("ferrament",LOWER($B416))),ISNUMBER(SEARCH("epi",LOWER($B416)))),NOT(OR($Z416&lt;&gt;"",$AA416&lt;&gt;""))),"Descrição muito genérica: detalhe melhor o item e registre o racional no memorial ou em anexo.",IF(AND($Y416=0,$B416&lt;&gt;"",OR($G416&lt;&gt;"",$H416&lt;&gt;"",$J416&lt;&gt;"",$K416&lt;&gt;"",$M416&lt;&gt;"",$N416&lt;&gt;"",$P416&lt;&gt;"",$Q416&lt;&gt;"",$S416&lt;&gt;"",$T416&lt;&gt;"",$V416&lt;&gt;"",$W416&lt;&gt;"")),"O item possui dados lançados, mas o total está zerado. Revise os valores informados.","")))))))))))))))</f>
        <v/>
      </c>
    </row>
    <row r="417" spans="1:35" ht="14.25" customHeight="1" x14ac:dyDescent="0.25">
      <c r="A417" s="57" t="str">
        <f t="shared" si="78"/>
        <v/>
      </c>
      <c r="B417" s="61"/>
      <c r="C417" s="61"/>
      <c r="D417" s="58"/>
      <c r="E417" s="61"/>
      <c r="F417" s="61"/>
      <c r="G417" s="272"/>
      <c r="H417" s="62"/>
      <c r="I417" s="273">
        <f t="shared" si="79"/>
        <v>0</v>
      </c>
      <c r="J417" s="272"/>
      <c r="K417" s="62"/>
      <c r="L417" s="270">
        <f t="shared" si="80"/>
        <v>0</v>
      </c>
      <c r="M417" s="272"/>
      <c r="N417" s="62"/>
      <c r="O417" s="270">
        <f t="shared" si="81"/>
        <v>0</v>
      </c>
      <c r="P417" s="272"/>
      <c r="Q417" s="62"/>
      <c r="R417" s="271">
        <f t="shared" si="82"/>
        <v>0</v>
      </c>
      <c r="S417" s="272"/>
      <c r="T417" s="62"/>
      <c r="U417" s="270">
        <f t="shared" si="83"/>
        <v>0</v>
      </c>
      <c r="V417" s="272"/>
      <c r="W417" s="62"/>
      <c r="X417" s="270">
        <f t="shared" si="84"/>
        <v>0</v>
      </c>
      <c r="Y417" s="270">
        <f t="shared" si="85"/>
        <v>0</v>
      </c>
      <c r="Z417" s="61"/>
      <c r="AA417" s="61"/>
      <c r="AB417" s="60" t="str">
        <f t="shared" si="86"/>
        <v/>
      </c>
      <c r="AC417" s="21" t="b">
        <f t="shared" si="87"/>
        <v>0</v>
      </c>
      <c r="AD417" s="21" t="b">
        <f t="shared" si="88"/>
        <v>0</v>
      </c>
      <c r="AE417" s="21" t="b">
        <f t="shared" si="89"/>
        <v>0</v>
      </c>
      <c r="AF417" s="21" t="b">
        <f ca="1">OR(AND($AC417,NOT($AD417)),AND($AC417,OR(AND($G417="",$H417&lt;&gt;""),AND($G417&lt;&gt;"",$H417=""),AND($J417="",$K417&lt;&gt;""),AND($J417&lt;&gt;"",$K417=""),AND($M417="",$N417&lt;&gt;""),AND($M417&lt;&gt;"",$N417=""),AND($P417="",$Q417&lt;&gt;""),AND($P417&lt;&gt;"",$Q417=""),AND($S417="",$T417&lt;&gt;""),AND($S417&lt;&gt;"",$T417=""),AND($V417="",$W417&lt;&gt;""),AND($V417&lt;&gt;"",$W417=""))),AND($C417&lt;&gt;"",$E417&lt;&gt;"",LEFT(TRIM($C417),1)&lt;&gt;LEFT(TRIM($E417),1)),IF(OR($E417="",$F417=""),FALSE(),IFERROR(COUNTIF(INDIRECT("UNITS_"&amp;SUBSTITUTE(LEFT($E417,FIND(" ",$E417&amp;" ")-1),".","_")),$F417)=0,TRUE())),AND($B417&lt;&gt;"",OR(ISNUMBER(SEARCH("outro",LOWER($B417))),ISNUMBER(SEARCH("divers",LOWER($B417))),ISNUMBER(SEARCH("etc",LOWER($B417))))),OR(AND(ISNUMBER(SEARCH("comunic",LOWER($B417))),LEFT($E417,3)&lt;&gt;"4.4"),AND(ISNUMBER(SEARCH("monitor",LOWER($B417))),NOT(OR(LEFT($E417,3)="1.5",LEFT($E417,3)="2.5")))),AND($B417&lt;&gt;"",OR(LEFT($C417,1)="1",LEFT($C417,1)="2"),$D417=""),AND($D417&lt;&gt;"",NOT(OR(LEFT($C417,1)="1",LEFT($C417,1)="2"))),AND($D417&lt;&gt;"",COUNTIF(' PROJETO'!$B$14:$B$16,$D417)=0),IF($D417="",FALSE(),IF(COUNTIF(' PROJETO'!$B$14:$B$16,$D417)=0,FALSE(),IFERROR(INDEX(' PROJETO'!$C$14:$C$16,MATCH($D417,' PROJETO'!$B$14:$B$16,0))&lt;&gt;"Sim",FALSE()))))</f>
        <v>0</v>
      </c>
      <c r="AG417" s="21" t="b">
        <f>AND($AC417,$Y417&gt;'CONFG.  LISTAS'!$F$4,$Z417="",$AA417="")</f>
        <v>0</v>
      </c>
      <c r="AH417" s="21" t="str">
        <f t="shared" si="90"/>
        <v/>
      </c>
      <c r="AI417" s="43" t="str">
        <f ca="1">IF(NOT($AC417),"",IF(OR($B417="",$C417="",$E417="",$F417=""),"Preencha descrição, categoria, tipo e unidade.",IF(AND($B417&lt;&gt;"",OR(LEFT($C417,1)="1",LEFT($C417,1)="2"),$D417=""),"Informe a prática de restauração para itens diretos.",IF(AND($D417&lt;&gt;"",NOT(OR(LEFT($C417,1)="1",LEFT($C417,1)="2"))),"Custos indiretos não devem pertencer a uma prática específica.",IF(AND($D417&lt;&gt;"",COUNTIF(' PROJETO'!$B$14:$B$16,$D417)=0),"Prática de restauração inválida ou não cadastrada.",IF(IF($D417="",FALSE(),IF(COUNTIF(' PROJETO'!$B$14:$B$16,$D417)=0,FALSE(),IFERROR(INDEX(' PROJETO'!$C$14:$C$16,MATCH($D417,' PROJETO'!$B$14:$B$16,0))&lt;&gt;"Sim",FALSE()))),"A prática informada no item não foi selecionada na aba Projeto.",IF(AND(MAX($I417,$L417,$O417,$R417,$U417,$X417)&gt;'CONFG.  LISTAS'!$F$4,NOT(OR($Z417&lt;&gt;"",$AA417&lt;&gt;""))),"Memorial de cálculo ou anexo obrigatório não informado para item acima do limite.",IF(OR(AND($G417&lt;&gt;"",$H417&lt;&gt;"",OR($G417&lt;=0,$H417&lt;=0)),AND($J417&lt;&gt;"",$K417&lt;&gt;"",OR($J417&lt;=0,$K417&lt;=0)),AND($M417&lt;&gt;"",$N417&lt;&gt;"",OR($M417&lt;=0,$N417&lt;=0)),AND($P417&lt;&gt;"",$Q417&lt;&gt;"",OR($P417&lt;=0,$Q417&lt;=0)),AND($S417&lt;&gt;"",$T417&lt;&gt;"",OR($S417&lt;=0,$T417&lt;=0)),AND($V417&lt;&gt;"",$W417&lt;&gt;"",OR($V417&lt;=0,$W417&lt;=0))),"Revise os valores informados: valor unitário e quantidade devem ser maiores que zero.",IF(OR(AND($G417="",$H417&lt;&gt;""),AND($G417&lt;&gt;"",$H417=""),AND($J417="",$K417&lt;&gt;""),AND($J417&lt;&gt;"",$K417=""),AND($M417="",$N417&lt;&gt;""),AND($M417&lt;&gt;"",$N417=""),AND($P417="",$Q417&lt;&gt;""),AND($P417&lt;&gt;"",$Q417=""),AND($S417="",$T417&lt;&gt;""),AND($S417&lt;&gt;"",$T417=""),AND($V417="",$W417&lt;&gt;""),AND($V417&lt;&gt;"",$W417="")),"Há ano preenchido parcialmente: "&amp;TRIM(IF(AND($G417="",$H417&lt;&gt;""),"Ano 1 (falta valor unitário); ","")&amp;IF(AND($G417&lt;&gt;"",$H417=""),"Ano 1 (falta quantidade); ","")&amp;IF(AND($J417="",$K417&lt;&gt;""),"Ano 2 (falta valor unitário); ","")&amp;IF(AND($J417&lt;&gt;"",$K417=""),"Ano 2 (falta quantidade); ","")&amp;IF(AND($M417="",$N417&lt;&gt;""),"Ano 3 (falta valor unitário); ","")&amp;IF(AND($M417&lt;&gt;"",$N417=""),"Ano 3 (falta quantidade); ","")&amp;IF(AND($P417="",$Q417&lt;&gt;""),"Ano 4 (falta valor unitário); ","")&amp;IF(AND($P417&lt;&gt;"",$Q417=""),"Ano 4 (falta quantidade); ","")&amp;IF(AND($S417="",$T417&lt;&gt;""),"Ano 5 (falta valor unitário); ","")&amp;IF(AND($S417&lt;&gt;"",$T417=""),"Ano 5 (falta quantidade); ","")&amp;IF(AND($V417="",$W417&lt;&gt;""),"Ano 6 (falta valor unitário); ","")&amp;IF(AND($V417&lt;&gt;"",$W417=""),"Ano 6 (falta quantidade); ","")), IF(NOT(OR(AND($G417&lt;&gt;"",$H417&lt;&gt;""),AND($J417&lt;&gt;"",$K417&lt;&gt;""),AND($M417&lt;&gt;"",$N417&lt;&gt;""),AND($P417&lt;&gt;"",$Q417&lt;&gt;""),AND($S417&lt;&gt;"",$T417&lt;&gt;""),AND($V417&lt;&gt;"",$W417&lt;&gt;""))),"Informe pelo menos um ano completo com valor unitário e quantidade.",IF(AND($C417&lt;&gt;"",$E417&lt;&gt;"",LEFT(TRIM($C417),1)&lt;&gt;LEFT(TRIM($E417),1)),"Categoria e tipo estão incompatíveis.",IF(IF(OR($E417="",$F417=""),FALSE(),IFERROR(COUNTIF(INDIRECT("UNITS_"&amp;SUBSTITUTE(LEFT($E417,FIND(" ",$E417&amp;" ")-1),".","_")),$F417)=0,TRUE())),"Unidade incompatível com o tipo selecionado.",IF(OR(AND(ISNUMBER(SEARCH("comunic",LOWER($B417))),LEFT($E417,3)&lt;&gt;"4.4"),AND(ISNUMBER(SEARCH("monitor",LOWER($B417))),NOT(OR(LEFT($E417,3)="1.5",LEFT($E417,3)="2.5")))),"Revise a classificação do item conforme as regras de preenchimento.",IF(AND($B417&lt;&gt;"",OR(ISNUMBER(SEARCH("outro",LOWER($B417))),ISNUMBER(SEARCH("divers",LOWER($B417))),ISNUMBER(SEARCH("kit",LOWER($B417))),ISNUMBER(SEARCH("ferrament",LOWER($B417))),ISNUMBER(SEARCH("epi",LOWER($B417)))),NOT(OR($Z417&lt;&gt;"",$AA417&lt;&gt;""))),"Descrição muito genérica: detalhe melhor o item e registre o racional no memorial ou em anexo.",IF(AND($Y417=0,$B417&lt;&gt;"",OR($G417&lt;&gt;"",$H417&lt;&gt;"",$J417&lt;&gt;"",$K417&lt;&gt;"",$M417&lt;&gt;"",$N417&lt;&gt;"",$P417&lt;&gt;"",$Q417&lt;&gt;"",$S417&lt;&gt;"",$T417&lt;&gt;"",$V417&lt;&gt;"",$W417&lt;&gt;"")),"O item possui dados lançados, mas o total está zerado. Revise os valores informados.","")))))))))))))))</f>
        <v/>
      </c>
    </row>
    <row r="418" spans="1:35" ht="14.25" customHeight="1" x14ac:dyDescent="0.25">
      <c r="A418" s="57" t="str">
        <f t="shared" si="78"/>
        <v/>
      </c>
      <c r="B418" s="58"/>
      <c r="C418" s="58"/>
      <c r="D418" s="58"/>
      <c r="E418" s="58"/>
      <c r="F418" s="58"/>
      <c r="G418" s="269"/>
      <c r="H418" s="59"/>
      <c r="I418" s="273">
        <f t="shared" si="79"/>
        <v>0</v>
      </c>
      <c r="J418" s="269"/>
      <c r="K418" s="59"/>
      <c r="L418" s="270">
        <f t="shared" si="80"/>
        <v>0</v>
      </c>
      <c r="M418" s="269"/>
      <c r="N418" s="59"/>
      <c r="O418" s="270">
        <f t="shared" si="81"/>
        <v>0</v>
      </c>
      <c r="P418" s="269"/>
      <c r="Q418" s="59"/>
      <c r="R418" s="271">
        <f t="shared" si="82"/>
        <v>0</v>
      </c>
      <c r="S418" s="269"/>
      <c r="T418" s="59"/>
      <c r="U418" s="270">
        <f t="shared" si="83"/>
        <v>0</v>
      </c>
      <c r="V418" s="269"/>
      <c r="W418" s="59"/>
      <c r="X418" s="270">
        <f t="shared" si="84"/>
        <v>0</v>
      </c>
      <c r="Y418" s="270">
        <f t="shared" si="85"/>
        <v>0</v>
      </c>
      <c r="Z418" s="58"/>
      <c r="AA418" s="58"/>
      <c r="AB418" s="60" t="str">
        <f t="shared" si="86"/>
        <v/>
      </c>
      <c r="AC418" s="21" t="b">
        <f t="shared" si="87"/>
        <v>0</v>
      </c>
      <c r="AD418" s="21" t="b">
        <f t="shared" si="88"/>
        <v>0</v>
      </c>
      <c r="AE418" s="21" t="b">
        <f t="shared" si="89"/>
        <v>0</v>
      </c>
      <c r="AF418" s="21" t="b">
        <f ca="1">OR(AND($AC418,NOT($AD418)),AND($AC418,OR(AND($G418="",$H418&lt;&gt;""),AND($G418&lt;&gt;"",$H418=""),AND($J418="",$K418&lt;&gt;""),AND($J418&lt;&gt;"",$K418=""),AND($M418="",$N418&lt;&gt;""),AND($M418&lt;&gt;"",$N418=""),AND($P418="",$Q418&lt;&gt;""),AND($P418&lt;&gt;"",$Q418=""),AND($S418="",$T418&lt;&gt;""),AND($S418&lt;&gt;"",$T418=""),AND($V418="",$W418&lt;&gt;""),AND($V418&lt;&gt;"",$W418=""))),AND($C418&lt;&gt;"",$E418&lt;&gt;"",LEFT(TRIM($C418),1)&lt;&gt;LEFT(TRIM($E418),1)),IF(OR($E418="",$F418=""),FALSE(),IFERROR(COUNTIF(INDIRECT("UNITS_"&amp;SUBSTITUTE(LEFT($E418,FIND(" ",$E418&amp;" ")-1),".","_")),$F418)=0,TRUE())),AND($B418&lt;&gt;"",OR(ISNUMBER(SEARCH("outro",LOWER($B418))),ISNUMBER(SEARCH("divers",LOWER($B418))),ISNUMBER(SEARCH("etc",LOWER($B418))))),OR(AND(ISNUMBER(SEARCH("comunic",LOWER($B418))),LEFT($E418,3)&lt;&gt;"4.4"),AND(ISNUMBER(SEARCH("monitor",LOWER($B418))),NOT(OR(LEFT($E418,3)="1.5",LEFT($E418,3)="2.5")))),AND($B418&lt;&gt;"",OR(LEFT($C418,1)="1",LEFT($C418,1)="2"),$D418=""),AND($D418&lt;&gt;"",NOT(OR(LEFT($C418,1)="1",LEFT($C418,1)="2"))),AND($D418&lt;&gt;"",COUNTIF(' PROJETO'!$B$14:$B$16,$D418)=0),IF($D418="",FALSE(),IF(COUNTIF(' PROJETO'!$B$14:$B$16,$D418)=0,FALSE(),IFERROR(INDEX(' PROJETO'!$C$14:$C$16,MATCH($D418,' PROJETO'!$B$14:$B$16,0))&lt;&gt;"Sim",FALSE()))))</f>
        <v>0</v>
      </c>
      <c r="AG418" s="21" t="b">
        <f>AND($AC418,$Y418&gt;'CONFG.  LISTAS'!$F$4,$Z418="",$AA418="")</f>
        <v>0</v>
      </c>
      <c r="AH418" s="21" t="str">
        <f t="shared" si="90"/>
        <v/>
      </c>
      <c r="AI418" s="43" t="str">
        <f ca="1">IF(NOT($AC418),"",IF(OR($B418="",$C418="",$E418="",$F418=""),"Preencha descrição, categoria, tipo e unidade.",IF(AND($B418&lt;&gt;"",OR(LEFT($C418,1)="1",LEFT($C418,1)="2"),$D418=""),"Informe a prática de restauração para itens diretos.",IF(AND($D418&lt;&gt;"",NOT(OR(LEFT($C418,1)="1",LEFT($C418,1)="2"))),"Custos indiretos não devem pertencer a uma prática específica.",IF(AND($D418&lt;&gt;"",COUNTIF(' PROJETO'!$B$14:$B$16,$D418)=0),"Prática de restauração inválida ou não cadastrada.",IF(IF($D418="",FALSE(),IF(COUNTIF(' PROJETO'!$B$14:$B$16,$D418)=0,FALSE(),IFERROR(INDEX(' PROJETO'!$C$14:$C$16,MATCH($D418,' PROJETO'!$B$14:$B$16,0))&lt;&gt;"Sim",FALSE()))),"A prática informada no item não foi selecionada na aba Projeto.",IF(AND(MAX($I418,$L418,$O418,$R418,$U418,$X418)&gt;'CONFG.  LISTAS'!$F$4,NOT(OR($Z418&lt;&gt;"",$AA418&lt;&gt;""))),"Memorial de cálculo ou anexo obrigatório não informado para item acima do limite.",IF(OR(AND($G418&lt;&gt;"",$H418&lt;&gt;"",OR($G418&lt;=0,$H418&lt;=0)),AND($J418&lt;&gt;"",$K418&lt;&gt;"",OR($J418&lt;=0,$K418&lt;=0)),AND($M418&lt;&gt;"",$N418&lt;&gt;"",OR($M418&lt;=0,$N418&lt;=0)),AND($P418&lt;&gt;"",$Q418&lt;&gt;"",OR($P418&lt;=0,$Q418&lt;=0)),AND($S418&lt;&gt;"",$T418&lt;&gt;"",OR($S418&lt;=0,$T418&lt;=0)),AND($V418&lt;&gt;"",$W418&lt;&gt;"",OR($V418&lt;=0,$W418&lt;=0))),"Revise os valores informados: valor unitário e quantidade devem ser maiores que zero.",IF(OR(AND($G418="",$H418&lt;&gt;""),AND($G418&lt;&gt;"",$H418=""),AND($J418="",$K418&lt;&gt;""),AND($J418&lt;&gt;"",$K418=""),AND($M418="",$N418&lt;&gt;""),AND($M418&lt;&gt;"",$N418=""),AND($P418="",$Q418&lt;&gt;""),AND($P418&lt;&gt;"",$Q418=""),AND($S418="",$T418&lt;&gt;""),AND($S418&lt;&gt;"",$T418=""),AND($V418="",$W418&lt;&gt;""),AND($V418&lt;&gt;"",$W418="")),"Há ano preenchido parcialmente: "&amp;TRIM(IF(AND($G418="",$H418&lt;&gt;""),"Ano 1 (falta valor unitário); ","")&amp;IF(AND($G418&lt;&gt;"",$H418=""),"Ano 1 (falta quantidade); ","")&amp;IF(AND($J418="",$K418&lt;&gt;""),"Ano 2 (falta valor unitário); ","")&amp;IF(AND($J418&lt;&gt;"",$K418=""),"Ano 2 (falta quantidade); ","")&amp;IF(AND($M418="",$N418&lt;&gt;""),"Ano 3 (falta valor unitário); ","")&amp;IF(AND($M418&lt;&gt;"",$N418=""),"Ano 3 (falta quantidade); ","")&amp;IF(AND($P418="",$Q418&lt;&gt;""),"Ano 4 (falta valor unitário); ","")&amp;IF(AND($P418&lt;&gt;"",$Q418=""),"Ano 4 (falta quantidade); ","")&amp;IF(AND($S418="",$T418&lt;&gt;""),"Ano 5 (falta valor unitário); ","")&amp;IF(AND($S418&lt;&gt;"",$T418=""),"Ano 5 (falta quantidade); ","")&amp;IF(AND($V418="",$W418&lt;&gt;""),"Ano 6 (falta valor unitário); ","")&amp;IF(AND($V418&lt;&gt;"",$W418=""),"Ano 6 (falta quantidade); ","")), IF(NOT(OR(AND($G418&lt;&gt;"",$H418&lt;&gt;""),AND($J418&lt;&gt;"",$K418&lt;&gt;""),AND($M418&lt;&gt;"",$N418&lt;&gt;""),AND($P418&lt;&gt;"",$Q418&lt;&gt;""),AND($S418&lt;&gt;"",$T418&lt;&gt;""),AND($V418&lt;&gt;"",$W418&lt;&gt;""))),"Informe pelo menos um ano completo com valor unitário e quantidade.",IF(AND($C418&lt;&gt;"",$E418&lt;&gt;"",LEFT(TRIM($C418),1)&lt;&gt;LEFT(TRIM($E418),1)),"Categoria e tipo estão incompatíveis.",IF(IF(OR($E418="",$F418=""),FALSE(),IFERROR(COUNTIF(INDIRECT("UNITS_"&amp;SUBSTITUTE(LEFT($E418,FIND(" ",$E418&amp;" ")-1),".","_")),$F418)=0,TRUE())),"Unidade incompatível com o tipo selecionado.",IF(OR(AND(ISNUMBER(SEARCH("comunic",LOWER($B418))),LEFT($E418,3)&lt;&gt;"4.4"),AND(ISNUMBER(SEARCH("monitor",LOWER($B418))),NOT(OR(LEFT($E418,3)="1.5",LEFT($E418,3)="2.5")))),"Revise a classificação do item conforme as regras de preenchimento.",IF(AND($B418&lt;&gt;"",OR(ISNUMBER(SEARCH("outro",LOWER($B418))),ISNUMBER(SEARCH("divers",LOWER($B418))),ISNUMBER(SEARCH("kit",LOWER($B418))),ISNUMBER(SEARCH("ferrament",LOWER($B418))),ISNUMBER(SEARCH("epi",LOWER($B418)))),NOT(OR($Z418&lt;&gt;"",$AA418&lt;&gt;""))),"Descrição muito genérica: detalhe melhor o item e registre o racional no memorial ou em anexo.",IF(AND($Y418=0,$B418&lt;&gt;"",OR($G418&lt;&gt;"",$H418&lt;&gt;"",$J418&lt;&gt;"",$K418&lt;&gt;"",$M418&lt;&gt;"",$N418&lt;&gt;"",$P418&lt;&gt;"",$Q418&lt;&gt;"",$S418&lt;&gt;"",$T418&lt;&gt;"",$V418&lt;&gt;"",$W418&lt;&gt;"")),"O item possui dados lançados, mas o total está zerado. Revise os valores informados.","")))))))))))))))</f>
        <v/>
      </c>
    </row>
    <row r="419" spans="1:35" ht="14.25" customHeight="1" x14ac:dyDescent="0.25">
      <c r="A419" s="57" t="str">
        <f t="shared" si="78"/>
        <v/>
      </c>
      <c r="B419" s="61"/>
      <c r="C419" s="61"/>
      <c r="D419" s="58"/>
      <c r="E419" s="61"/>
      <c r="F419" s="61"/>
      <c r="G419" s="272"/>
      <c r="H419" s="62"/>
      <c r="I419" s="273">
        <f t="shared" si="79"/>
        <v>0</v>
      </c>
      <c r="J419" s="272"/>
      <c r="K419" s="62"/>
      <c r="L419" s="270">
        <f t="shared" si="80"/>
        <v>0</v>
      </c>
      <c r="M419" s="272"/>
      <c r="N419" s="62"/>
      <c r="O419" s="270">
        <f t="shared" si="81"/>
        <v>0</v>
      </c>
      <c r="P419" s="272"/>
      <c r="Q419" s="62"/>
      <c r="R419" s="271">
        <f t="shared" si="82"/>
        <v>0</v>
      </c>
      <c r="S419" s="272"/>
      <c r="T419" s="62"/>
      <c r="U419" s="270">
        <f t="shared" si="83"/>
        <v>0</v>
      </c>
      <c r="V419" s="272"/>
      <c r="W419" s="62"/>
      <c r="X419" s="270">
        <f t="shared" si="84"/>
        <v>0</v>
      </c>
      <c r="Y419" s="270">
        <f t="shared" si="85"/>
        <v>0</v>
      </c>
      <c r="Z419" s="61"/>
      <c r="AA419" s="61"/>
      <c r="AB419" s="60" t="str">
        <f t="shared" si="86"/>
        <v/>
      </c>
      <c r="AC419" s="21" t="b">
        <f t="shared" si="87"/>
        <v>0</v>
      </c>
      <c r="AD419" s="21" t="b">
        <f t="shared" si="88"/>
        <v>0</v>
      </c>
      <c r="AE419" s="21" t="b">
        <f t="shared" si="89"/>
        <v>0</v>
      </c>
      <c r="AF419" s="21" t="b">
        <f ca="1">OR(AND($AC419,NOT($AD419)),AND($AC419,OR(AND($G419="",$H419&lt;&gt;""),AND($G419&lt;&gt;"",$H419=""),AND($J419="",$K419&lt;&gt;""),AND($J419&lt;&gt;"",$K419=""),AND($M419="",$N419&lt;&gt;""),AND($M419&lt;&gt;"",$N419=""),AND($P419="",$Q419&lt;&gt;""),AND($P419&lt;&gt;"",$Q419=""),AND($S419="",$T419&lt;&gt;""),AND($S419&lt;&gt;"",$T419=""),AND($V419="",$W419&lt;&gt;""),AND($V419&lt;&gt;"",$W419=""))),AND($C419&lt;&gt;"",$E419&lt;&gt;"",LEFT(TRIM($C419),1)&lt;&gt;LEFT(TRIM($E419),1)),IF(OR($E419="",$F419=""),FALSE(),IFERROR(COUNTIF(INDIRECT("UNITS_"&amp;SUBSTITUTE(LEFT($E419,FIND(" ",$E419&amp;" ")-1),".","_")),$F419)=0,TRUE())),AND($B419&lt;&gt;"",OR(ISNUMBER(SEARCH("outro",LOWER($B419))),ISNUMBER(SEARCH("divers",LOWER($B419))),ISNUMBER(SEARCH("etc",LOWER($B419))))),OR(AND(ISNUMBER(SEARCH("comunic",LOWER($B419))),LEFT($E419,3)&lt;&gt;"4.4"),AND(ISNUMBER(SEARCH("monitor",LOWER($B419))),NOT(OR(LEFT($E419,3)="1.5",LEFT($E419,3)="2.5")))),AND($B419&lt;&gt;"",OR(LEFT($C419,1)="1",LEFT($C419,1)="2"),$D419=""),AND($D419&lt;&gt;"",NOT(OR(LEFT($C419,1)="1",LEFT($C419,1)="2"))),AND($D419&lt;&gt;"",COUNTIF(' PROJETO'!$B$14:$B$16,$D419)=0),IF($D419="",FALSE(),IF(COUNTIF(' PROJETO'!$B$14:$B$16,$D419)=0,FALSE(),IFERROR(INDEX(' PROJETO'!$C$14:$C$16,MATCH($D419,' PROJETO'!$B$14:$B$16,0))&lt;&gt;"Sim",FALSE()))))</f>
        <v>0</v>
      </c>
      <c r="AG419" s="21" t="b">
        <f>AND($AC419,$Y419&gt;'CONFG.  LISTAS'!$F$4,$Z419="",$AA419="")</f>
        <v>0</v>
      </c>
      <c r="AH419" s="21" t="str">
        <f t="shared" si="90"/>
        <v/>
      </c>
      <c r="AI419" s="43" t="str">
        <f ca="1">IF(NOT($AC419),"",IF(OR($B419="",$C419="",$E419="",$F419=""),"Preencha descrição, categoria, tipo e unidade.",IF(AND($B419&lt;&gt;"",OR(LEFT($C419,1)="1",LEFT($C419,1)="2"),$D419=""),"Informe a prática de restauração para itens diretos.",IF(AND($D419&lt;&gt;"",NOT(OR(LEFT($C419,1)="1",LEFT($C419,1)="2"))),"Custos indiretos não devem pertencer a uma prática específica.",IF(AND($D419&lt;&gt;"",COUNTIF(' PROJETO'!$B$14:$B$16,$D419)=0),"Prática de restauração inválida ou não cadastrada.",IF(IF($D419="",FALSE(),IF(COUNTIF(' PROJETO'!$B$14:$B$16,$D419)=0,FALSE(),IFERROR(INDEX(' PROJETO'!$C$14:$C$16,MATCH($D419,' PROJETO'!$B$14:$B$16,0))&lt;&gt;"Sim",FALSE()))),"A prática informada no item não foi selecionada na aba Projeto.",IF(AND(MAX($I419,$L419,$O419,$R419,$U419,$X419)&gt;'CONFG.  LISTAS'!$F$4,NOT(OR($Z419&lt;&gt;"",$AA419&lt;&gt;""))),"Memorial de cálculo ou anexo obrigatório não informado para item acima do limite.",IF(OR(AND($G419&lt;&gt;"",$H419&lt;&gt;"",OR($G419&lt;=0,$H419&lt;=0)),AND($J419&lt;&gt;"",$K419&lt;&gt;"",OR($J419&lt;=0,$K419&lt;=0)),AND($M419&lt;&gt;"",$N419&lt;&gt;"",OR($M419&lt;=0,$N419&lt;=0)),AND($P419&lt;&gt;"",$Q419&lt;&gt;"",OR($P419&lt;=0,$Q419&lt;=0)),AND($S419&lt;&gt;"",$T419&lt;&gt;"",OR($S419&lt;=0,$T419&lt;=0)),AND($V419&lt;&gt;"",$W419&lt;&gt;"",OR($V419&lt;=0,$W419&lt;=0))),"Revise os valores informados: valor unitário e quantidade devem ser maiores que zero.",IF(OR(AND($G419="",$H419&lt;&gt;""),AND($G419&lt;&gt;"",$H419=""),AND($J419="",$K419&lt;&gt;""),AND($J419&lt;&gt;"",$K419=""),AND($M419="",$N419&lt;&gt;""),AND($M419&lt;&gt;"",$N419=""),AND($P419="",$Q419&lt;&gt;""),AND($P419&lt;&gt;"",$Q419=""),AND($S419="",$T419&lt;&gt;""),AND($S419&lt;&gt;"",$T419=""),AND($V419="",$W419&lt;&gt;""),AND($V419&lt;&gt;"",$W419="")),"Há ano preenchido parcialmente: "&amp;TRIM(IF(AND($G419="",$H419&lt;&gt;""),"Ano 1 (falta valor unitário); ","")&amp;IF(AND($G419&lt;&gt;"",$H419=""),"Ano 1 (falta quantidade); ","")&amp;IF(AND($J419="",$K419&lt;&gt;""),"Ano 2 (falta valor unitário); ","")&amp;IF(AND($J419&lt;&gt;"",$K419=""),"Ano 2 (falta quantidade); ","")&amp;IF(AND($M419="",$N419&lt;&gt;""),"Ano 3 (falta valor unitário); ","")&amp;IF(AND($M419&lt;&gt;"",$N419=""),"Ano 3 (falta quantidade); ","")&amp;IF(AND($P419="",$Q419&lt;&gt;""),"Ano 4 (falta valor unitário); ","")&amp;IF(AND($P419&lt;&gt;"",$Q419=""),"Ano 4 (falta quantidade); ","")&amp;IF(AND($S419="",$T419&lt;&gt;""),"Ano 5 (falta valor unitário); ","")&amp;IF(AND($S419&lt;&gt;"",$T419=""),"Ano 5 (falta quantidade); ","")&amp;IF(AND($V419="",$W419&lt;&gt;""),"Ano 6 (falta valor unitário); ","")&amp;IF(AND($V419&lt;&gt;"",$W419=""),"Ano 6 (falta quantidade); ","")), IF(NOT(OR(AND($G419&lt;&gt;"",$H419&lt;&gt;""),AND($J419&lt;&gt;"",$K419&lt;&gt;""),AND($M419&lt;&gt;"",$N419&lt;&gt;""),AND($P419&lt;&gt;"",$Q419&lt;&gt;""),AND($S419&lt;&gt;"",$T419&lt;&gt;""),AND($V419&lt;&gt;"",$W419&lt;&gt;""))),"Informe pelo menos um ano completo com valor unitário e quantidade.",IF(AND($C419&lt;&gt;"",$E419&lt;&gt;"",LEFT(TRIM($C419),1)&lt;&gt;LEFT(TRIM($E419),1)),"Categoria e tipo estão incompatíveis.",IF(IF(OR($E419="",$F419=""),FALSE(),IFERROR(COUNTIF(INDIRECT("UNITS_"&amp;SUBSTITUTE(LEFT($E419,FIND(" ",$E419&amp;" ")-1),".","_")),$F419)=0,TRUE())),"Unidade incompatível com o tipo selecionado.",IF(OR(AND(ISNUMBER(SEARCH("comunic",LOWER($B419))),LEFT($E419,3)&lt;&gt;"4.4"),AND(ISNUMBER(SEARCH("monitor",LOWER($B419))),NOT(OR(LEFT($E419,3)="1.5",LEFT($E419,3)="2.5")))),"Revise a classificação do item conforme as regras de preenchimento.",IF(AND($B419&lt;&gt;"",OR(ISNUMBER(SEARCH("outro",LOWER($B419))),ISNUMBER(SEARCH("divers",LOWER($B419))),ISNUMBER(SEARCH("kit",LOWER($B419))),ISNUMBER(SEARCH("ferrament",LOWER($B419))),ISNUMBER(SEARCH("epi",LOWER($B419)))),NOT(OR($Z419&lt;&gt;"",$AA419&lt;&gt;""))),"Descrição muito genérica: detalhe melhor o item e registre o racional no memorial ou em anexo.",IF(AND($Y419=0,$B419&lt;&gt;"",OR($G419&lt;&gt;"",$H419&lt;&gt;"",$J419&lt;&gt;"",$K419&lt;&gt;"",$M419&lt;&gt;"",$N419&lt;&gt;"",$P419&lt;&gt;"",$Q419&lt;&gt;"",$S419&lt;&gt;"",$T419&lt;&gt;"",$V419&lt;&gt;"",$W419&lt;&gt;"")),"O item possui dados lançados, mas o total está zerado. Revise os valores informados.","")))))))))))))))</f>
        <v/>
      </c>
    </row>
    <row r="420" spans="1:35" ht="14.25" customHeight="1" x14ac:dyDescent="0.25">
      <c r="A420" s="57" t="str">
        <f t="shared" si="78"/>
        <v/>
      </c>
      <c r="B420" s="58"/>
      <c r="C420" s="58"/>
      <c r="D420" s="58"/>
      <c r="E420" s="58"/>
      <c r="F420" s="58"/>
      <c r="G420" s="269"/>
      <c r="H420" s="59"/>
      <c r="I420" s="273">
        <f t="shared" si="79"/>
        <v>0</v>
      </c>
      <c r="J420" s="269"/>
      <c r="K420" s="59"/>
      <c r="L420" s="270">
        <f t="shared" si="80"/>
        <v>0</v>
      </c>
      <c r="M420" s="269"/>
      <c r="N420" s="59"/>
      <c r="O420" s="270">
        <f t="shared" si="81"/>
        <v>0</v>
      </c>
      <c r="P420" s="269"/>
      <c r="Q420" s="59"/>
      <c r="R420" s="271">
        <f t="shared" si="82"/>
        <v>0</v>
      </c>
      <c r="S420" s="269"/>
      <c r="T420" s="59"/>
      <c r="U420" s="270">
        <f t="shared" si="83"/>
        <v>0</v>
      </c>
      <c r="V420" s="269"/>
      <c r="W420" s="59"/>
      <c r="X420" s="270">
        <f t="shared" si="84"/>
        <v>0</v>
      </c>
      <c r="Y420" s="270">
        <f t="shared" si="85"/>
        <v>0</v>
      </c>
      <c r="Z420" s="58"/>
      <c r="AA420" s="58"/>
      <c r="AB420" s="60" t="str">
        <f t="shared" si="86"/>
        <v/>
      </c>
      <c r="AC420" s="21" t="b">
        <f t="shared" si="87"/>
        <v>0</v>
      </c>
      <c r="AD420" s="21" t="b">
        <f t="shared" si="88"/>
        <v>0</v>
      </c>
      <c r="AE420" s="21" t="b">
        <f t="shared" si="89"/>
        <v>0</v>
      </c>
      <c r="AF420" s="21" t="b">
        <f ca="1">OR(AND($AC420,NOT($AD420)),AND($AC420,OR(AND($G420="",$H420&lt;&gt;""),AND($G420&lt;&gt;"",$H420=""),AND($J420="",$K420&lt;&gt;""),AND($J420&lt;&gt;"",$K420=""),AND($M420="",$N420&lt;&gt;""),AND($M420&lt;&gt;"",$N420=""),AND($P420="",$Q420&lt;&gt;""),AND($P420&lt;&gt;"",$Q420=""),AND($S420="",$T420&lt;&gt;""),AND($S420&lt;&gt;"",$T420=""),AND($V420="",$W420&lt;&gt;""),AND($V420&lt;&gt;"",$W420=""))),AND($C420&lt;&gt;"",$E420&lt;&gt;"",LEFT(TRIM($C420),1)&lt;&gt;LEFT(TRIM($E420),1)),IF(OR($E420="",$F420=""),FALSE(),IFERROR(COUNTIF(INDIRECT("UNITS_"&amp;SUBSTITUTE(LEFT($E420,FIND(" ",$E420&amp;" ")-1),".","_")),$F420)=0,TRUE())),AND($B420&lt;&gt;"",OR(ISNUMBER(SEARCH("outro",LOWER($B420))),ISNUMBER(SEARCH("divers",LOWER($B420))),ISNUMBER(SEARCH("etc",LOWER($B420))))),OR(AND(ISNUMBER(SEARCH("comunic",LOWER($B420))),LEFT($E420,3)&lt;&gt;"4.4"),AND(ISNUMBER(SEARCH("monitor",LOWER($B420))),NOT(OR(LEFT($E420,3)="1.5",LEFT($E420,3)="2.5")))),AND($B420&lt;&gt;"",OR(LEFT($C420,1)="1",LEFT($C420,1)="2"),$D420=""),AND($D420&lt;&gt;"",NOT(OR(LEFT($C420,1)="1",LEFT($C420,1)="2"))),AND($D420&lt;&gt;"",COUNTIF(' PROJETO'!$B$14:$B$16,$D420)=0),IF($D420="",FALSE(),IF(COUNTIF(' PROJETO'!$B$14:$B$16,$D420)=0,FALSE(),IFERROR(INDEX(' PROJETO'!$C$14:$C$16,MATCH($D420,' PROJETO'!$B$14:$B$16,0))&lt;&gt;"Sim",FALSE()))))</f>
        <v>0</v>
      </c>
      <c r="AG420" s="21" t="b">
        <f>AND($AC420,$Y420&gt;'CONFG.  LISTAS'!$F$4,$Z420="",$AA420="")</f>
        <v>0</v>
      </c>
      <c r="AH420" s="21" t="str">
        <f t="shared" si="90"/>
        <v/>
      </c>
      <c r="AI420" s="43" t="str">
        <f ca="1">IF(NOT($AC420),"",IF(OR($B420="",$C420="",$E420="",$F420=""),"Preencha descrição, categoria, tipo e unidade.",IF(AND($B420&lt;&gt;"",OR(LEFT($C420,1)="1",LEFT($C420,1)="2"),$D420=""),"Informe a prática de restauração para itens diretos.",IF(AND($D420&lt;&gt;"",NOT(OR(LEFT($C420,1)="1",LEFT($C420,1)="2"))),"Custos indiretos não devem pertencer a uma prática específica.",IF(AND($D420&lt;&gt;"",COUNTIF(' PROJETO'!$B$14:$B$16,$D420)=0),"Prática de restauração inválida ou não cadastrada.",IF(IF($D420="",FALSE(),IF(COUNTIF(' PROJETO'!$B$14:$B$16,$D420)=0,FALSE(),IFERROR(INDEX(' PROJETO'!$C$14:$C$16,MATCH($D420,' PROJETO'!$B$14:$B$16,0))&lt;&gt;"Sim",FALSE()))),"A prática informada no item não foi selecionada na aba Projeto.",IF(AND(MAX($I420,$L420,$O420,$R420,$U420,$X420)&gt;'CONFG.  LISTAS'!$F$4,NOT(OR($Z420&lt;&gt;"",$AA420&lt;&gt;""))),"Memorial de cálculo ou anexo obrigatório não informado para item acima do limite.",IF(OR(AND($G420&lt;&gt;"",$H420&lt;&gt;"",OR($G420&lt;=0,$H420&lt;=0)),AND($J420&lt;&gt;"",$K420&lt;&gt;"",OR($J420&lt;=0,$K420&lt;=0)),AND($M420&lt;&gt;"",$N420&lt;&gt;"",OR($M420&lt;=0,$N420&lt;=0)),AND($P420&lt;&gt;"",$Q420&lt;&gt;"",OR($P420&lt;=0,$Q420&lt;=0)),AND($S420&lt;&gt;"",$T420&lt;&gt;"",OR($S420&lt;=0,$T420&lt;=0)),AND($V420&lt;&gt;"",$W420&lt;&gt;"",OR($V420&lt;=0,$W420&lt;=0))),"Revise os valores informados: valor unitário e quantidade devem ser maiores que zero.",IF(OR(AND($G420="",$H420&lt;&gt;""),AND($G420&lt;&gt;"",$H420=""),AND($J420="",$K420&lt;&gt;""),AND($J420&lt;&gt;"",$K420=""),AND($M420="",$N420&lt;&gt;""),AND($M420&lt;&gt;"",$N420=""),AND($P420="",$Q420&lt;&gt;""),AND($P420&lt;&gt;"",$Q420=""),AND($S420="",$T420&lt;&gt;""),AND($S420&lt;&gt;"",$T420=""),AND($V420="",$W420&lt;&gt;""),AND($V420&lt;&gt;"",$W420="")),"Há ano preenchido parcialmente: "&amp;TRIM(IF(AND($G420="",$H420&lt;&gt;""),"Ano 1 (falta valor unitário); ","")&amp;IF(AND($G420&lt;&gt;"",$H420=""),"Ano 1 (falta quantidade); ","")&amp;IF(AND($J420="",$K420&lt;&gt;""),"Ano 2 (falta valor unitário); ","")&amp;IF(AND($J420&lt;&gt;"",$K420=""),"Ano 2 (falta quantidade); ","")&amp;IF(AND($M420="",$N420&lt;&gt;""),"Ano 3 (falta valor unitário); ","")&amp;IF(AND($M420&lt;&gt;"",$N420=""),"Ano 3 (falta quantidade); ","")&amp;IF(AND($P420="",$Q420&lt;&gt;""),"Ano 4 (falta valor unitário); ","")&amp;IF(AND($P420&lt;&gt;"",$Q420=""),"Ano 4 (falta quantidade); ","")&amp;IF(AND($S420="",$T420&lt;&gt;""),"Ano 5 (falta valor unitário); ","")&amp;IF(AND($S420&lt;&gt;"",$T420=""),"Ano 5 (falta quantidade); ","")&amp;IF(AND($V420="",$W420&lt;&gt;""),"Ano 6 (falta valor unitário); ","")&amp;IF(AND($V420&lt;&gt;"",$W420=""),"Ano 6 (falta quantidade); ","")), IF(NOT(OR(AND($G420&lt;&gt;"",$H420&lt;&gt;""),AND($J420&lt;&gt;"",$K420&lt;&gt;""),AND($M420&lt;&gt;"",$N420&lt;&gt;""),AND($P420&lt;&gt;"",$Q420&lt;&gt;""),AND($S420&lt;&gt;"",$T420&lt;&gt;""),AND($V420&lt;&gt;"",$W420&lt;&gt;""))),"Informe pelo menos um ano completo com valor unitário e quantidade.",IF(AND($C420&lt;&gt;"",$E420&lt;&gt;"",LEFT(TRIM($C420),1)&lt;&gt;LEFT(TRIM($E420),1)),"Categoria e tipo estão incompatíveis.",IF(IF(OR($E420="",$F420=""),FALSE(),IFERROR(COUNTIF(INDIRECT("UNITS_"&amp;SUBSTITUTE(LEFT($E420,FIND(" ",$E420&amp;" ")-1),".","_")),$F420)=0,TRUE())),"Unidade incompatível com o tipo selecionado.",IF(OR(AND(ISNUMBER(SEARCH("comunic",LOWER($B420))),LEFT($E420,3)&lt;&gt;"4.4"),AND(ISNUMBER(SEARCH("monitor",LOWER($B420))),NOT(OR(LEFT($E420,3)="1.5",LEFT($E420,3)="2.5")))),"Revise a classificação do item conforme as regras de preenchimento.",IF(AND($B420&lt;&gt;"",OR(ISNUMBER(SEARCH("outro",LOWER($B420))),ISNUMBER(SEARCH("divers",LOWER($B420))),ISNUMBER(SEARCH("kit",LOWER($B420))),ISNUMBER(SEARCH("ferrament",LOWER($B420))),ISNUMBER(SEARCH("epi",LOWER($B420)))),NOT(OR($Z420&lt;&gt;"",$AA420&lt;&gt;""))),"Descrição muito genérica: detalhe melhor o item e registre o racional no memorial ou em anexo.",IF(AND($Y420=0,$B420&lt;&gt;"",OR($G420&lt;&gt;"",$H420&lt;&gt;"",$J420&lt;&gt;"",$K420&lt;&gt;"",$M420&lt;&gt;"",$N420&lt;&gt;"",$P420&lt;&gt;"",$Q420&lt;&gt;"",$S420&lt;&gt;"",$T420&lt;&gt;"",$V420&lt;&gt;"",$W420&lt;&gt;"")),"O item possui dados lançados, mas o total está zerado. Revise os valores informados.","")))))))))))))))</f>
        <v/>
      </c>
    </row>
    <row r="421" spans="1:35" ht="14.25" customHeight="1" x14ac:dyDescent="0.25">
      <c r="A421" s="57" t="str">
        <f t="shared" si="78"/>
        <v/>
      </c>
      <c r="B421" s="61"/>
      <c r="C421" s="61"/>
      <c r="D421" s="58"/>
      <c r="E421" s="61"/>
      <c r="F421" s="61"/>
      <c r="G421" s="272"/>
      <c r="H421" s="62"/>
      <c r="I421" s="273">
        <f t="shared" si="79"/>
        <v>0</v>
      </c>
      <c r="J421" s="272"/>
      <c r="K421" s="62"/>
      <c r="L421" s="270">
        <f t="shared" si="80"/>
        <v>0</v>
      </c>
      <c r="M421" s="272"/>
      <c r="N421" s="62"/>
      <c r="O421" s="270">
        <f t="shared" si="81"/>
        <v>0</v>
      </c>
      <c r="P421" s="272"/>
      <c r="Q421" s="62"/>
      <c r="R421" s="271">
        <f t="shared" si="82"/>
        <v>0</v>
      </c>
      <c r="S421" s="272"/>
      <c r="T421" s="62"/>
      <c r="U421" s="270">
        <f t="shared" si="83"/>
        <v>0</v>
      </c>
      <c r="V421" s="272"/>
      <c r="W421" s="62"/>
      <c r="X421" s="270">
        <f t="shared" si="84"/>
        <v>0</v>
      </c>
      <c r="Y421" s="270">
        <f t="shared" si="85"/>
        <v>0</v>
      </c>
      <c r="Z421" s="61"/>
      <c r="AA421" s="61"/>
      <c r="AB421" s="60" t="str">
        <f t="shared" si="86"/>
        <v/>
      </c>
      <c r="AC421" s="21" t="b">
        <f t="shared" si="87"/>
        <v>0</v>
      </c>
      <c r="AD421" s="21" t="b">
        <f t="shared" si="88"/>
        <v>0</v>
      </c>
      <c r="AE421" s="21" t="b">
        <f t="shared" si="89"/>
        <v>0</v>
      </c>
      <c r="AF421" s="21" t="b">
        <f ca="1">OR(AND($AC421,NOT($AD421)),AND($AC421,OR(AND($G421="",$H421&lt;&gt;""),AND($G421&lt;&gt;"",$H421=""),AND($J421="",$K421&lt;&gt;""),AND($J421&lt;&gt;"",$K421=""),AND($M421="",$N421&lt;&gt;""),AND($M421&lt;&gt;"",$N421=""),AND($P421="",$Q421&lt;&gt;""),AND($P421&lt;&gt;"",$Q421=""),AND($S421="",$T421&lt;&gt;""),AND($S421&lt;&gt;"",$T421=""),AND($V421="",$W421&lt;&gt;""),AND($V421&lt;&gt;"",$W421=""))),AND($C421&lt;&gt;"",$E421&lt;&gt;"",LEFT(TRIM($C421),1)&lt;&gt;LEFT(TRIM($E421),1)),IF(OR($E421="",$F421=""),FALSE(),IFERROR(COUNTIF(INDIRECT("UNITS_"&amp;SUBSTITUTE(LEFT($E421,FIND(" ",$E421&amp;" ")-1),".","_")),$F421)=0,TRUE())),AND($B421&lt;&gt;"",OR(ISNUMBER(SEARCH("outro",LOWER($B421))),ISNUMBER(SEARCH("divers",LOWER($B421))),ISNUMBER(SEARCH("etc",LOWER($B421))))),OR(AND(ISNUMBER(SEARCH("comunic",LOWER($B421))),LEFT($E421,3)&lt;&gt;"4.4"),AND(ISNUMBER(SEARCH("monitor",LOWER($B421))),NOT(OR(LEFT($E421,3)="1.5",LEFT($E421,3)="2.5")))),AND($B421&lt;&gt;"",OR(LEFT($C421,1)="1",LEFT($C421,1)="2"),$D421=""),AND($D421&lt;&gt;"",NOT(OR(LEFT($C421,1)="1",LEFT($C421,1)="2"))),AND($D421&lt;&gt;"",COUNTIF(' PROJETO'!$B$14:$B$16,$D421)=0),IF($D421="",FALSE(),IF(COUNTIF(' PROJETO'!$B$14:$B$16,$D421)=0,FALSE(),IFERROR(INDEX(' PROJETO'!$C$14:$C$16,MATCH($D421,' PROJETO'!$B$14:$B$16,0))&lt;&gt;"Sim",FALSE()))))</f>
        <v>0</v>
      </c>
      <c r="AG421" s="21" t="b">
        <f>AND($AC421,$Y421&gt;'CONFG.  LISTAS'!$F$4,$Z421="",$AA421="")</f>
        <v>0</v>
      </c>
      <c r="AH421" s="21" t="str">
        <f t="shared" si="90"/>
        <v/>
      </c>
      <c r="AI421" s="43" t="str">
        <f ca="1">IF(NOT($AC421),"",IF(OR($B421="",$C421="",$E421="",$F421=""),"Preencha descrição, categoria, tipo e unidade.",IF(AND($B421&lt;&gt;"",OR(LEFT($C421,1)="1",LEFT($C421,1)="2"),$D421=""),"Informe a prática de restauração para itens diretos.",IF(AND($D421&lt;&gt;"",NOT(OR(LEFT($C421,1)="1",LEFT($C421,1)="2"))),"Custos indiretos não devem pertencer a uma prática específica.",IF(AND($D421&lt;&gt;"",COUNTIF(' PROJETO'!$B$14:$B$16,$D421)=0),"Prática de restauração inválida ou não cadastrada.",IF(IF($D421="",FALSE(),IF(COUNTIF(' PROJETO'!$B$14:$B$16,$D421)=0,FALSE(),IFERROR(INDEX(' PROJETO'!$C$14:$C$16,MATCH($D421,' PROJETO'!$B$14:$B$16,0))&lt;&gt;"Sim",FALSE()))),"A prática informada no item não foi selecionada na aba Projeto.",IF(AND(MAX($I421,$L421,$O421,$R421,$U421,$X421)&gt;'CONFG.  LISTAS'!$F$4,NOT(OR($Z421&lt;&gt;"",$AA421&lt;&gt;""))),"Memorial de cálculo ou anexo obrigatório não informado para item acima do limite.",IF(OR(AND($G421&lt;&gt;"",$H421&lt;&gt;"",OR($G421&lt;=0,$H421&lt;=0)),AND($J421&lt;&gt;"",$K421&lt;&gt;"",OR($J421&lt;=0,$K421&lt;=0)),AND($M421&lt;&gt;"",$N421&lt;&gt;"",OR($M421&lt;=0,$N421&lt;=0)),AND($P421&lt;&gt;"",$Q421&lt;&gt;"",OR($P421&lt;=0,$Q421&lt;=0)),AND($S421&lt;&gt;"",$T421&lt;&gt;"",OR($S421&lt;=0,$T421&lt;=0)),AND($V421&lt;&gt;"",$W421&lt;&gt;"",OR($V421&lt;=0,$W421&lt;=0))),"Revise os valores informados: valor unitário e quantidade devem ser maiores que zero.",IF(OR(AND($G421="",$H421&lt;&gt;""),AND($G421&lt;&gt;"",$H421=""),AND($J421="",$K421&lt;&gt;""),AND($J421&lt;&gt;"",$K421=""),AND($M421="",$N421&lt;&gt;""),AND($M421&lt;&gt;"",$N421=""),AND($P421="",$Q421&lt;&gt;""),AND($P421&lt;&gt;"",$Q421=""),AND($S421="",$T421&lt;&gt;""),AND($S421&lt;&gt;"",$T421=""),AND($V421="",$W421&lt;&gt;""),AND($V421&lt;&gt;"",$W421="")),"Há ano preenchido parcialmente: "&amp;TRIM(IF(AND($G421="",$H421&lt;&gt;""),"Ano 1 (falta valor unitário); ","")&amp;IF(AND($G421&lt;&gt;"",$H421=""),"Ano 1 (falta quantidade); ","")&amp;IF(AND($J421="",$K421&lt;&gt;""),"Ano 2 (falta valor unitário); ","")&amp;IF(AND($J421&lt;&gt;"",$K421=""),"Ano 2 (falta quantidade); ","")&amp;IF(AND($M421="",$N421&lt;&gt;""),"Ano 3 (falta valor unitário); ","")&amp;IF(AND($M421&lt;&gt;"",$N421=""),"Ano 3 (falta quantidade); ","")&amp;IF(AND($P421="",$Q421&lt;&gt;""),"Ano 4 (falta valor unitário); ","")&amp;IF(AND($P421&lt;&gt;"",$Q421=""),"Ano 4 (falta quantidade); ","")&amp;IF(AND($S421="",$T421&lt;&gt;""),"Ano 5 (falta valor unitário); ","")&amp;IF(AND($S421&lt;&gt;"",$T421=""),"Ano 5 (falta quantidade); ","")&amp;IF(AND($V421="",$W421&lt;&gt;""),"Ano 6 (falta valor unitário); ","")&amp;IF(AND($V421&lt;&gt;"",$W421=""),"Ano 6 (falta quantidade); ","")), IF(NOT(OR(AND($G421&lt;&gt;"",$H421&lt;&gt;""),AND($J421&lt;&gt;"",$K421&lt;&gt;""),AND($M421&lt;&gt;"",$N421&lt;&gt;""),AND($P421&lt;&gt;"",$Q421&lt;&gt;""),AND($S421&lt;&gt;"",$T421&lt;&gt;""),AND($V421&lt;&gt;"",$W421&lt;&gt;""))),"Informe pelo menos um ano completo com valor unitário e quantidade.",IF(AND($C421&lt;&gt;"",$E421&lt;&gt;"",LEFT(TRIM($C421),1)&lt;&gt;LEFT(TRIM($E421),1)),"Categoria e tipo estão incompatíveis.",IF(IF(OR($E421="",$F421=""),FALSE(),IFERROR(COUNTIF(INDIRECT("UNITS_"&amp;SUBSTITUTE(LEFT($E421,FIND(" ",$E421&amp;" ")-1),".","_")),$F421)=0,TRUE())),"Unidade incompatível com o tipo selecionado.",IF(OR(AND(ISNUMBER(SEARCH("comunic",LOWER($B421))),LEFT($E421,3)&lt;&gt;"4.4"),AND(ISNUMBER(SEARCH("monitor",LOWER($B421))),NOT(OR(LEFT($E421,3)="1.5",LEFT($E421,3)="2.5")))),"Revise a classificação do item conforme as regras de preenchimento.",IF(AND($B421&lt;&gt;"",OR(ISNUMBER(SEARCH("outro",LOWER($B421))),ISNUMBER(SEARCH("divers",LOWER($B421))),ISNUMBER(SEARCH("kit",LOWER($B421))),ISNUMBER(SEARCH("ferrament",LOWER($B421))),ISNUMBER(SEARCH("epi",LOWER($B421)))),NOT(OR($Z421&lt;&gt;"",$AA421&lt;&gt;""))),"Descrição muito genérica: detalhe melhor o item e registre o racional no memorial ou em anexo.",IF(AND($Y421=0,$B421&lt;&gt;"",OR($G421&lt;&gt;"",$H421&lt;&gt;"",$J421&lt;&gt;"",$K421&lt;&gt;"",$M421&lt;&gt;"",$N421&lt;&gt;"",$P421&lt;&gt;"",$Q421&lt;&gt;"",$S421&lt;&gt;"",$T421&lt;&gt;"",$V421&lt;&gt;"",$W421&lt;&gt;"")),"O item possui dados lançados, mas o total está zerado. Revise os valores informados.","")))))))))))))))</f>
        <v/>
      </c>
    </row>
    <row r="422" spans="1:35" ht="14.25" customHeight="1" x14ac:dyDescent="0.25">
      <c r="A422" s="57" t="str">
        <f t="shared" si="78"/>
        <v/>
      </c>
      <c r="B422" s="58"/>
      <c r="C422" s="58"/>
      <c r="D422" s="58"/>
      <c r="E422" s="58"/>
      <c r="F422" s="58"/>
      <c r="G422" s="269"/>
      <c r="H422" s="59"/>
      <c r="I422" s="273">
        <f t="shared" si="79"/>
        <v>0</v>
      </c>
      <c r="J422" s="269"/>
      <c r="K422" s="59"/>
      <c r="L422" s="270">
        <f t="shared" si="80"/>
        <v>0</v>
      </c>
      <c r="M422" s="269"/>
      <c r="N422" s="59"/>
      <c r="O422" s="270">
        <f t="shared" si="81"/>
        <v>0</v>
      </c>
      <c r="P422" s="269"/>
      <c r="Q422" s="59"/>
      <c r="R422" s="271">
        <f t="shared" si="82"/>
        <v>0</v>
      </c>
      <c r="S422" s="269"/>
      <c r="T422" s="59"/>
      <c r="U422" s="270">
        <f t="shared" si="83"/>
        <v>0</v>
      </c>
      <c r="V422" s="269"/>
      <c r="W422" s="59"/>
      <c r="X422" s="270">
        <f t="shared" si="84"/>
        <v>0</v>
      </c>
      <c r="Y422" s="270">
        <f t="shared" si="85"/>
        <v>0</v>
      </c>
      <c r="Z422" s="58"/>
      <c r="AA422" s="58"/>
      <c r="AB422" s="60" t="str">
        <f t="shared" si="86"/>
        <v/>
      </c>
      <c r="AC422" s="21" t="b">
        <f t="shared" si="87"/>
        <v>0</v>
      </c>
      <c r="AD422" s="21" t="b">
        <f t="shared" si="88"/>
        <v>0</v>
      </c>
      <c r="AE422" s="21" t="b">
        <f t="shared" si="89"/>
        <v>0</v>
      </c>
      <c r="AF422" s="21" t="b">
        <f ca="1">OR(AND($AC422,NOT($AD422)),AND($AC422,OR(AND($G422="",$H422&lt;&gt;""),AND($G422&lt;&gt;"",$H422=""),AND($J422="",$K422&lt;&gt;""),AND($J422&lt;&gt;"",$K422=""),AND($M422="",$N422&lt;&gt;""),AND($M422&lt;&gt;"",$N422=""),AND($P422="",$Q422&lt;&gt;""),AND($P422&lt;&gt;"",$Q422=""),AND($S422="",$T422&lt;&gt;""),AND($S422&lt;&gt;"",$T422=""),AND($V422="",$W422&lt;&gt;""),AND($V422&lt;&gt;"",$W422=""))),AND($C422&lt;&gt;"",$E422&lt;&gt;"",LEFT(TRIM($C422),1)&lt;&gt;LEFT(TRIM($E422),1)),IF(OR($E422="",$F422=""),FALSE(),IFERROR(COUNTIF(INDIRECT("UNITS_"&amp;SUBSTITUTE(LEFT($E422,FIND(" ",$E422&amp;" ")-1),".","_")),$F422)=0,TRUE())),AND($B422&lt;&gt;"",OR(ISNUMBER(SEARCH("outro",LOWER($B422))),ISNUMBER(SEARCH("divers",LOWER($B422))),ISNUMBER(SEARCH("etc",LOWER($B422))))),OR(AND(ISNUMBER(SEARCH("comunic",LOWER($B422))),LEFT($E422,3)&lt;&gt;"4.4"),AND(ISNUMBER(SEARCH("monitor",LOWER($B422))),NOT(OR(LEFT($E422,3)="1.5",LEFT($E422,3)="2.5")))),AND($B422&lt;&gt;"",OR(LEFT($C422,1)="1",LEFT($C422,1)="2"),$D422=""),AND($D422&lt;&gt;"",NOT(OR(LEFT($C422,1)="1",LEFT($C422,1)="2"))),AND($D422&lt;&gt;"",COUNTIF(' PROJETO'!$B$14:$B$16,$D422)=0),IF($D422="",FALSE(),IF(COUNTIF(' PROJETO'!$B$14:$B$16,$D422)=0,FALSE(),IFERROR(INDEX(' PROJETO'!$C$14:$C$16,MATCH($D422,' PROJETO'!$B$14:$B$16,0))&lt;&gt;"Sim",FALSE()))))</f>
        <v>0</v>
      </c>
      <c r="AG422" s="21" t="b">
        <f>AND($AC422,$Y422&gt;'CONFG.  LISTAS'!$F$4,$Z422="",$AA422="")</f>
        <v>0</v>
      </c>
      <c r="AH422" s="21" t="str">
        <f t="shared" si="90"/>
        <v/>
      </c>
      <c r="AI422" s="43" t="str">
        <f ca="1">IF(NOT($AC422),"",IF(OR($B422="",$C422="",$E422="",$F422=""),"Preencha descrição, categoria, tipo e unidade.",IF(AND($B422&lt;&gt;"",OR(LEFT($C422,1)="1",LEFT($C422,1)="2"),$D422=""),"Informe a prática de restauração para itens diretos.",IF(AND($D422&lt;&gt;"",NOT(OR(LEFT($C422,1)="1",LEFT($C422,1)="2"))),"Custos indiretos não devem pertencer a uma prática específica.",IF(AND($D422&lt;&gt;"",COUNTIF(' PROJETO'!$B$14:$B$16,$D422)=0),"Prática de restauração inválida ou não cadastrada.",IF(IF($D422="",FALSE(),IF(COUNTIF(' PROJETO'!$B$14:$B$16,$D422)=0,FALSE(),IFERROR(INDEX(' PROJETO'!$C$14:$C$16,MATCH($D422,' PROJETO'!$B$14:$B$16,0))&lt;&gt;"Sim",FALSE()))),"A prática informada no item não foi selecionada na aba Projeto.",IF(AND(MAX($I422,$L422,$O422,$R422,$U422,$X422)&gt;'CONFG.  LISTAS'!$F$4,NOT(OR($Z422&lt;&gt;"",$AA422&lt;&gt;""))),"Memorial de cálculo ou anexo obrigatório não informado para item acima do limite.",IF(OR(AND($G422&lt;&gt;"",$H422&lt;&gt;"",OR($G422&lt;=0,$H422&lt;=0)),AND($J422&lt;&gt;"",$K422&lt;&gt;"",OR($J422&lt;=0,$K422&lt;=0)),AND($M422&lt;&gt;"",$N422&lt;&gt;"",OR($M422&lt;=0,$N422&lt;=0)),AND($P422&lt;&gt;"",$Q422&lt;&gt;"",OR($P422&lt;=0,$Q422&lt;=0)),AND($S422&lt;&gt;"",$T422&lt;&gt;"",OR($S422&lt;=0,$T422&lt;=0)),AND($V422&lt;&gt;"",$W422&lt;&gt;"",OR($V422&lt;=0,$W422&lt;=0))),"Revise os valores informados: valor unitário e quantidade devem ser maiores que zero.",IF(OR(AND($G422="",$H422&lt;&gt;""),AND($G422&lt;&gt;"",$H422=""),AND($J422="",$K422&lt;&gt;""),AND($J422&lt;&gt;"",$K422=""),AND($M422="",$N422&lt;&gt;""),AND($M422&lt;&gt;"",$N422=""),AND($P422="",$Q422&lt;&gt;""),AND($P422&lt;&gt;"",$Q422=""),AND($S422="",$T422&lt;&gt;""),AND($S422&lt;&gt;"",$T422=""),AND($V422="",$W422&lt;&gt;""),AND($V422&lt;&gt;"",$W422="")),"Há ano preenchido parcialmente: "&amp;TRIM(IF(AND($G422="",$H422&lt;&gt;""),"Ano 1 (falta valor unitário); ","")&amp;IF(AND($G422&lt;&gt;"",$H422=""),"Ano 1 (falta quantidade); ","")&amp;IF(AND($J422="",$K422&lt;&gt;""),"Ano 2 (falta valor unitário); ","")&amp;IF(AND($J422&lt;&gt;"",$K422=""),"Ano 2 (falta quantidade); ","")&amp;IF(AND($M422="",$N422&lt;&gt;""),"Ano 3 (falta valor unitário); ","")&amp;IF(AND($M422&lt;&gt;"",$N422=""),"Ano 3 (falta quantidade); ","")&amp;IF(AND($P422="",$Q422&lt;&gt;""),"Ano 4 (falta valor unitário); ","")&amp;IF(AND($P422&lt;&gt;"",$Q422=""),"Ano 4 (falta quantidade); ","")&amp;IF(AND($S422="",$T422&lt;&gt;""),"Ano 5 (falta valor unitário); ","")&amp;IF(AND($S422&lt;&gt;"",$T422=""),"Ano 5 (falta quantidade); ","")&amp;IF(AND($V422="",$W422&lt;&gt;""),"Ano 6 (falta valor unitário); ","")&amp;IF(AND($V422&lt;&gt;"",$W422=""),"Ano 6 (falta quantidade); ","")), IF(NOT(OR(AND($G422&lt;&gt;"",$H422&lt;&gt;""),AND($J422&lt;&gt;"",$K422&lt;&gt;""),AND($M422&lt;&gt;"",$N422&lt;&gt;""),AND($P422&lt;&gt;"",$Q422&lt;&gt;""),AND($S422&lt;&gt;"",$T422&lt;&gt;""),AND($V422&lt;&gt;"",$W422&lt;&gt;""))),"Informe pelo menos um ano completo com valor unitário e quantidade.",IF(AND($C422&lt;&gt;"",$E422&lt;&gt;"",LEFT(TRIM($C422),1)&lt;&gt;LEFT(TRIM($E422),1)),"Categoria e tipo estão incompatíveis.",IF(IF(OR($E422="",$F422=""),FALSE(),IFERROR(COUNTIF(INDIRECT("UNITS_"&amp;SUBSTITUTE(LEFT($E422,FIND(" ",$E422&amp;" ")-1),".","_")),$F422)=0,TRUE())),"Unidade incompatível com o tipo selecionado.",IF(OR(AND(ISNUMBER(SEARCH("comunic",LOWER($B422))),LEFT($E422,3)&lt;&gt;"4.4"),AND(ISNUMBER(SEARCH("monitor",LOWER($B422))),NOT(OR(LEFT($E422,3)="1.5",LEFT($E422,3)="2.5")))),"Revise a classificação do item conforme as regras de preenchimento.",IF(AND($B422&lt;&gt;"",OR(ISNUMBER(SEARCH("outro",LOWER($B422))),ISNUMBER(SEARCH("divers",LOWER($B422))),ISNUMBER(SEARCH("kit",LOWER($B422))),ISNUMBER(SEARCH("ferrament",LOWER($B422))),ISNUMBER(SEARCH("epi",LOWER($B422)))),NOT(OR($Z422&lt;&gt;"",$AA422&lt;&gt;""))),"Descrição muito genérica: detalhe melhor o item e registre o racional no memorial ou em anexo.",IF(AND($Y422=0,$B422&lt;&gt;"",OR($G422&lt;&gt;"",$H422&lt;&gt;"",$J422&lt;&gt;"",$K422&lt;&gt;"",$M422&lt;&gt;"",$N422&lt;&gt;"",$P422&lt;&gt;"",$Q422&lt;&gt;"",$S422&lt;&gt;"",$T422&lt;&gt;"",$V422&lt;&gt;"",$W422&lt;&gt;"")),"O item possui dados lançados, mas o total está zerado. Revise os valores informados.","")))))))))))))))</f>
        <v/>
      </c>
    </row>
    <row r="423" spans="1:35" ht="14.25" customHeight="1" x14ac:dyDescent="0.25">
      <c r="A423" s="57" t="str">
        <f t="shared" si="78"/>
        <v/>
      </c>
      <c r="B423" s="61"/>
      <c r="C423" s="61"/>
      <c r="D423" s="58"/>
      <c r="E423" s="61"/>
      <c r="F423" s="61"/>
      <c r="G423" s="272"/>
      <c r="H423" s="62"/>
      <c r="I423" s="273">
        <f t="shared" si="79"/>
        <v>0</v>
      </c>
      <c r="J423" s="272"/>
      <c r="K423" s="62"/>
      <c r="L423" s="270">
        <f t="shared" si="80"/>
        <v>0</v>
      </c>
      <c r="M423" s="272"/>
      <c r="N423" s="62"/>
      <c r="O423" s="270">
        <f t="shared" si="81"/>
        <v>0</v>
      </c>
      <c r="P423" s="272"/>
      <c r="Q423" s="62"/>
      <c r="R423" s="271">
        <f t="shared" si="82"/>
        <v>0</v>
      </c>
      <c r="S423" s="272"/>
      <c r="T423" s="62"/>
      <c r="U423" s="270">
        <f t="shared" si="83"/>
        <v>0</v>
      </c>
      <c r="V423" s="272"/>
      <c r="W423" s="62"/>
      <c r="X423" s="270">
        <f t="shared" si="84"/>
        <v>0</v>
      </c>
      <c r="Y423" s="270">
        <f t="shared" si="85"/>
        <v>0</v>
      </c>
      <c r="Z423" s="61"/>
      <c r="AA423" s="61"/>
      <c r="AB423" s="60" t="str">
        <f t="shared" si="86"/>
        <v/>
      </c>
      <c r="AC423" s="21" t="b">
        <f t="shared" si="87"/>
        <v>0</v>
      </c>
      <c r="AD423" s="21" t="b">
        <f t="shared" si="88"/>
        <v>0</v>
      </c>
      <c r="AE423" s="21" t="b">
        <f t="shared" si="89"/>
        <v>0</v>
      </c>
      <c r="AF423" s="21" t="b">
        <f ca="1">OR(AND($AC423,NOT($AD423)),AND($AC423,OR(AND($G423="",$H423&lt;&gt;""),AND($G423&lt;&gt;"",$H423=""),AND($J423="",$K423&lt;&gt;""),AND($J423&lt;&gt;"",$K423=""),AND($M423="",$N423&lt;&gt;""),AND($M423&lt;&gt;"",$N423=""),AND($P423="",$Q423&lt;&gt;""),AND($P423&lt;&gt;"",$Q423=""),AND($S423="",$T423&lt;&gt;""),AND($S423&lt;&gt;"",$T423=""),AND($V423="",$W423&lt;&gt;""),AND($V423&lt;&gt;"",$W423=""))),AND($C423&lt;&gt;"",$E423&lt;&gt;"",LEFT(TRIM($C423),1)&lt;&gt;LEFT(TRIM($E423),1)),IF(OR($E423="",$F423=""),FALSE(),IFERROR(COUNTIF(INDIRECT("UNITS_"&amp;SUBSTITUTE(LEFT($E423,FIND(" ",$E423&amp;" ")-1),".","_")),$F423)=0,TRUE())),AND($B423&lt;&gt;"",OR(ISNUMBER(SEARCH("outro",LOWER($B423))),ISNUMBER(SEARCH("divers",LOWER($B423))),ISNUMBER(SEARCH("etc",LOWER($B423))))),OR(AND(ISNUMBER(SEARCH("comunic",LOWER($B423))),LEFT($E423,3)&lt;&gt;"4.4"),AND(ISNUMBER(SEARCH("monitor",LOWER($B423))),NOT(OR(LEFT($E423,3)="1.5",LEFT($E423,3)="2.5")))),AND($B423&lt;&gt;"",OR(LEFT($C423,1)="1",LEFT($C423,1)="2"),$D423=""),AND($D423&lt;&gt;"",NOT(OR(LEFT($C423,1)="1",LEFT($C423,1)="2"))),AND($D423&lt;&gt;"",COUNTIF(' PROJETO'!$B$14:$B$16,$D423)=0),IF($D423="",FALSE(),IF(COUNTIF(' PROJETO'!$B$14:$B$16,$D423)=0,FALSE(),IFERROR(INDEX(' PROJETO'!$C$14:$C$16,MATCH($D423,' PROJETO'!$B$14:$B$16,0))&lt;&gt;"Sim",FALSE()))))</f>
        <v>0</v>
      </c>
      <c r="AG423" s="21" t="b">
        <f>AND($AC423,$Y423&gt;'CONFG.  LISTAS'!$F$4,$Z423="",$AA423="")</f>
        <v>0</v>
      </c>
      <c r="AH423" s="21" t="str">
        <f t="shared" si="90"/>
        <v/>
      </c>
      <c r="AI423" s="43" t="str">
        <f ca="1">IF(NOT($AC423),"",IF(OR($B423="",$C423="",$E423="",$F423=""),"Preencha descrição, categoria, tipo e unidade.",IF(AND($B423&lt;&gt;"",OR(LEFT($C423,1)="1",LEFT($C423,1)="2"),$D423=""),"Informe a prática de restauração para itens diretos.",IF(AND($D423&lt;&gt;"",NOT(OR(LEFT($C423,1)="1",LEFT($C423,1)="2"))),"Custos indiretos não devem pertencer a uma prática específica.",IF(AND($D423&lt;&gt;"",COUNTIF(' PROJETO'!$B$14:$B$16,$D423)=0),"Prática de restauração inválida ou não cadastrada.",IF(IF($D423="",FALSE(),IF(COUNTIF(' PROJETO'!$B$14:$B$16,$D423)=0,FALSE(),IFERROR(INDEX(' PROJETO'!$C$14:$C$16,MATCH($D423,' PROJETO'!$B$14:$B$16,0))&lt;&gt;"Sim",FALSE()))),"A prática informada no item não foi selecionada na aba Projeto.",IF(AND(MAX($I423,$L423,$O423,$R423,$U423,$X423)&gt;'CONFG.  LISTAS'!$F$4,NOT(OR($Z423&lt;&gt;"",$AA423&lt;&gt;""))),"Memorial de cálculo ou anexo obrigatório não informado para item acima do limite.",IF(OR(AND($G423&lt;&gt;"",$H423&lt;&gt;"",OR($G423&lt;=0,$H423&lt;=0)),AND($J423&lt;&gt;"",$K423&lt;&gt;"",OR($J423&lt;=0,$K423&lt;=0)),AND($M423&lt;&gt;"",$N423&lt;&gt;"",OR($M423&lt;=0,$N423&lt;=0)),AND($P423&lt;&gt;"",$Q423&lt;&gt;"",OR($P423&lt;=0,$Q423&lt;=0)),AND($S423&lt;&gt;"",$T423&lt;&gt;"",OR($S423&lt;=0,$T423&lt;=0)),AND($V423&lt;&gt;"",$W423&lt;&gt;"",OR($V423&lt;=0,$W423&lt;=0))),"Revise os valores informados: valor unitário e quantidade devem ser maiores que zero.",IF(OR(AND($G423="",$H423&lt;&gt;""),AND($G423&lt;&gt;"",$H423=""),AND($J423="",$K423&lt;&gt;""),AND($J423&lt;&gt;"",$K423=""),AND($M423="",$N423&lt;&gt;""),AND($M423&lt;&gt;"",$N423=""),AND($P423="",$Q423&lt;&gt;""),AND($P423&lt;&gt;"",$Q423=""),AND($S423="",$T423&lt;&gt;""),AND($S423&lt;&gt;"",$T423=""),AND($V423="",$W423&lt;&gt;""),AND($V423&lt;&gt;"",$W423="")),"Há ano preenchido parcialmente: "&amp;TRIM(IF(AND($G423="",$H423&lt;&gt;""),"Ano 1 (falta valor unitário); ","")&amp;IF(AND($G423&lt;&gt;"",$H423=""),"Ano 1 (falta quantidade); ","")&amp;IF(AND($J423="",$K423&lt;&gt;""),"Ano 2 (falta valor unitário); ","")&amp;IF(AND($J423&lt;&gt;"",$K423=""),"Ano 2 (falta quantidade); ","")&amp;IF(AND($M423="",$N423&lt;&gt;""),"Ano 3 (falta valor unitário); ","")&amp;IF(AND($M423&lt;&gt;"",$N423=""),"Ano 3 (falta quantidade); ","")&amp;IF(AND($P423="",$Q423&lt;&gt;""),"Ano 4 (falta valor unitário); ","")&amp;IF(AND($P423&lt;&gt;"",$Q423=""),"Ano 4 (falta quantidade); ","")&amp;IF(AND($S423="",$T423&lt;&gt;""),"Ano 5 (falta valor unitário); ","")&amp;IF(AND($S423&lt;&gt;"",$T423=""),"Ano 5 (falta quantidade); ","")&amp;IF(AND($V423="",$W423&lt;&gt;""),"Ano 6 (falta valor unitário); ","")&amp;IF(AND($V423&lt;&gt;"",$W423=""),"Ano 6 (falta quantidade); ","")), IF(NOT(OR(AND($G423&lt;&gt;"",$H423&lt;&gt;""),AND($J423&lt;&gt;"",$K423&lt;&gt;""),AND($M423&lt;&gt;"",$N423&lt;&gt;""),AND($P423&lt;&gt;"",$Q423&lt;&gt;""),AND($S423&lt;&gt;"",$T423&lt;&gt;""),AND($V423&lt;&gt;"",$W423&lt;&gt;""))),"Informe pelo menos um ano completo com valor unitário e quantidade.",IF(AND($C423&lt;&gt;"",$E423&lt;&gt;"",LEFT(TRIM($C423),1)&lt;&gt;LEFT(TRIM($E423),1)),"Categoria e tipo estão incompatíveis.",IF(IF(OR($E423="",$F423=""),FALSE(),IFERROR(COUNTIF(INDIRECT("UNITS_"&amp;SUBSTITUTE(LEFT($E423,FIND(" ",$E423&amp;" ")-1),".","_")),$F423)=0,TRUE())),"Unidade incompatível com o tipo selecionado.",IF(OR(AND(ISNUMBER(SEARCH("comunic",LOWER($B423))),LEFT($E423,3)&lt;&gt;"4.4"),AND(ISNUMBER(SEARCH("monitor",LOWER($B423))),NOT(OR(LEFT($E423,3)="1.5",LEFT($E423,3)="2.5")))),"Revise a classificação do item conforme as regras de preenchimento.",IF(AND($B423&lt;&gt;"",OR(ISNUMBER(SEARCH("outro",LOWER($B423))),ISNUMBER(SEARCH("divers",LOWER($B423))),ISNUMBER(SEARCH("kit",LOWER($B423))),ISNUMBER(SEARCH("ferrament",LOWER($B423))),ISNUMBER(SEARCH("epi",LOWER($B423)))),NOT(OR($Z423&lt;&gt;"",$AA423&lt;&gt;""))),"Descrição muito genérica: detalhe melhor o item e registre o racional no memorial ou em anexo.",IF(AND($Y423=0,$B423&lt;&gt;"",OR($G423&lt;&gt;"",$H423&lt;&gt;"",$J423&lt;&gt;"",$K423&lt;&gt;"",$M423&lt;&gt;"",$N423&lt;&gt;"",$P423&lt;&gt;"",$Q423&lt;&gt;"",$S423&lt;&gt;"",$T423&lt;&gt;"",$V423&lt;&gt;"",$W423&lt;&gt;"")),"O item possui dados lançados, mas o total está zerado. Revise os valores informados.","")))))))))))))))</f>
        <v/>
      </c>
    </row>
    <row r="424" spans="1:35" ht="14.25" customHeight="1" x14ac:dyDescent="0.25">
      <c r="A424" s="57" t="str">
        <f t="shared" si="78"/>
        <v/>
      </c>
      <c r="B424" s="58"/>
      <c r="C424" s="58"/>
      <c r="D424" s="58"/>
      <c r="E424" s="58"/>
      <c r="F424" s="58"/>
      <c r="G424" s="269"/>
      <c r="H424" s="59"/>
      <c r="I424" s="273">
        <f t="shared" si="79"/>
        <v>0</v>
      </c>
      <c r="J424" s="269"/>
      <c r="K424" s="59"/>
      <c r="L424" s="270">
        <f t="shared" si="80"/>
        <v>0</v>
      </c>
      <c r="M424" s="269"/>
      <c r="N424" s="59"/>
      <c r="O424" s="270">
        <f t="shared" si="81"/>
        <v>0</v>
      </c>
      <c r="P424" s="269"/>
      <c r="Q424" s="59"/>
      <c r="R424" s="271">
        <f t="shared" si="82"/>
        <v>0</v>
      </c>
      <c r="S424" s="269"/>
      <c r="T424" s="59"/>
      <c r="U424" s="270">
        <f t="shared" si="83"/>
        <v>0</v>
      </c>
      <c r="V424" s="269"/>
      <c r="W424" s="59"/>
      <c r="X424" s="270">
        <f t="shared" si="84"/>
        <v>0</v>
      </c>
      <c r="Y424" s="270">
        <f t="shared" si="85"/>
        <v>0</v>
      </c>
      <c r="Z424" s="58"/>
      <c r="AA424" s="58"/>
      <c r="AB424" s="60" t="str">
        <f t="shared" si="86"/>
        <v/>
      </c>
      <c r="AC424" s="21" t="b">
        <f t="shared" si="87"/>
        <v>0</v>
      </c>
      <c r="AD424" s="21" t="b">
        <f t="shared" si="88"/>
        <v>0</v>
      </c>
      <c r="AE424" s="21" t="b">
        <f t="shared" si="89"/>
        <v>0</v>
      </c>
      <c r="AF424" s="21" t="b">
        <f ca="1">OR(AND($AC424,NOT($AD424)),AND($AC424,OR(AND($G424="",$H424&lt;&gt;""),AND($G424&lt;&gt;"",$H424=""),AND($J424="",$K424&lt;&gt;""),AND($J424&lt;&gt;"",$K424=""),AND($M424="",$N424&lt;&gt;""),AND($M424&lt;&gt;"",$N424=""),AND($P424="",$Q424&lt;&gt;""),AND($P424&lt;&gt;"",$Q424=""),AND($S424="",$T424&lt;&gt;""),AND($S424&lt;&gt;"",$T424=""),AND($V424="",$W424&lt;&gt;""),AND($V424&lt;&gt;"",$W424=""))),AND($C424&lt;&gt;"",$E424&lt;&gt;"",LEFT(TRIM($C424),1)&lt;&gt;LEFT(TRIM($E424),1)),IF(OR($E424="",$F424=""),FALSE(),IFERROR(COUNTIF(INDIRECT("UNITS_"&amp;SUBSTITUTE(LEFT($E424,FIND(" ",$E424&amp;" ")-1),".","_")),$F424)=0,TRUE())),AND($B424&lt;&gt;"",OR(ISNUMBER(SEARCH("outro",LOWER($B424))),ISNUMBER(SEARCH("divers",LOWER($B424))),ISNUMBER(SEARCH("etc",LOWER($B424))))),OR(AND(ISNUMBER(SEARCH("comunic",LOWER($B424))),LEFT($E424,3)&lt;&gt;"4.4"),AND(ISNUMBER(SEARCH("monitor",LOWER($B424))),NOT(OR(LEFT($E424,3)="1.5",LEFT($E424,3)="2.5")))),AND($B424&lt;&gt;"",OR(LEFT($C424,1)="1",LEFT($C424,1)="2"),$D424=""),AND($D424&lt;&gt;"",NOT(OR(LEFT($C424,1)="1",LEFT($C424,1)="2"))),AND($D424&lt;&gt;"",COUNTIF(' PROJETO'!$B$14:$B$16,$D424)=0),IF($D424="",FALSE(),IF(COUNTIF(' PROJETO'!$B$14:$B$16,$D424)=0,FALSE(),IFERROR(INDEX(' PROJETO'!$C$14:$C$16,MATCH($D424,' PROJETO'!$B$14:$B$16,0))&lt;&gt;"Sim",FALSE()))))</f>
        <v>0</v>
      </c>
      <c r="AG424" s="21" t="b">
        <f>AND($AC424,$Y424&gt;'CONFG.  LISTAS'!$F$4,$Z424="",$AA424="")</f>
        <v>0</v>
      </c>
      <c r="AH424" s="21" t="str">
        <f t="shared" si="90"/>
        <v/>
      </c>
      <c r="AI424" s="43" t="str">
        <f ca="1">IF(NOT($AC424),"",IF(OR($B424="",$C424="",$E424="",$F424=""),"Preencha descrição, categoria, tipo e unidade.",IF(AND($B424&lt;&gt;"",OR(LEFT($C424,1)="1",LEFT($C424,1)="2"),$D424=""),"Informe a prática de restauração para itens diretos.",IF(AND($D424&lt;&gt;"",NOT(OR(LEFT($C424,1)="1",LEFT($C424,1)="2"))),"Custos indiretos não devem pertencer a uma prática específica.",IF(AND($D424&lt;&gt;"",COUNTIF(' PROJETO'!$B$14:$B$16,$D424)=0),"Prática de restauração inválida ou não cadastrada.",IF(IF($D424="",FALSE(),IF(COUNTIF(' PROJETO'!$B$14:$B$16,$D424)=0,FALSE(),IFERROR(INDEX(' PROJETO'!$C$14:$C$16,MATCH($D424,' PROJETO'!$B$14:$B$16,0))&lt;&gt;"Sim",FALSE()))),"A prática informada no item não foi selecionada na aba Projeto.",IF(AND(MAX($I424,$L424,$O424,$R424,$U424,$X424)&gt;'CONFG.  LISTAS'!$F$4,NOT(OR($Z424&lt;&gt;"",$AA424&lt;&gt;""))),"Memorial de cálculo ou anexo obrigatório não informado para item acima do limite.",IF(OR(AND($G424&lt;&gt;"",$H424&lt;&gt;"",OR($G424&lt;=0,$H424&lt;=0)),AND($J424&lt;&gt;"",$K424&lt;&gt;"",OR($J424&lt;=0,$K424&lt;=0)),AND($M424&lt;&gt;"",$N424&lt;&gt;"",OR($M424&lt;=0,$N424&lt;=0)),AND($P424&lt;&gt;"",$Q424&lt;&gt;"",OR($P424&lt;=0,$Q424&lt;=0)),AND($S424&lt;&gt;"",$T424&lt;&gt;"",OR($S424&lt;=0,$T424&lt;=0)),AND($V424&lt;&gt;"",$W424&lt;&gt;"",OR($V424&lt;=0,$W424&lt;=0))),"Revise os valores informados: valor unitário e quantidade devem ser maiores que zero.",IF(OR(AND($G424="",$H424&lt;&gt;""),AND($G424&lt;&gt;"",$H424=""),AND($J424="",$K424&lt;&gt;""),AND($J424&lt;&gt;"",$K424=""),AND($M424="",$N424&lt;&gt;""),AND($M424&lt;&gt;"",$N424=""),AND($P424="",$Q424&lt;&gt;""),AND($P424&lt;&gt;"",$Q424=""),AND($S424="",$T424&lt;&gt;""),AND($S424&lt;&gt;"",$T424=""),AND($V424="",$W424&lt;&gt;""),AND($V424&lt;&gt;"",$W424="")),"Há ano preenchido parcialmente: "&amp;TRIM(IF(AND($G424="",$H424&lt;&gt;""),"Ano 1 (falta valor unitário); ","")&amp;IF(AND($G424&lt;&gt;"",$H424=""),"Ano 1 (falta quantidade); ","")&amp;IF(AND($J424="",$K424&lt;&gt;""),"Ano 2 (falta valor unitário); ","")&amp;IF(AND($J424&lt;&gt;"",$K424=""),"Ano 2 (falta quantidade); ","")&amp;IF(AND($M424="",$N424&lt;&gt;""),"Ano 3 (falta valor unitário); ","")&amp;IF(AND($M424&lt;&gt;"",$N424=""),"Ano 3 (falta quantidade); ","")&amp;IF(AND($P424="",$Q424&lt;&gt;""),"Ano 4 (falta valor unitário); ","")&amp;IF(AND($P424&lt;&gt;"",$Q424=""),"Ano 4 (falta quantidade); ","")&amp;IF(AND($S424="",$T424&lt;&gt;""),"Ano 5 (falta valor unitário); ","")&amp;IF(AND($S424&lt;&gt;"",$T424=""),"Ano 5 (falta quantidade); ","")&amp;IF(AND($V424="",$W424&lt;&gt;""),"Ano 6 (falta valor unitário); ","")&amp;IF(AND($V424&lt;&gt;"",$W424=""),"Ano 6 (falta quantidade); ","")), IF(NOT(OR(AND($G424&lt;&gt;"",$H424&lt;&gt;""),AND($J424&lt;&gt;"",$K424&lt;&gt;""),AND($M424&lt;&gt;"",$N424&lt;&gt;""),AND($P424&lt;&gt;"",$Q424&lt;&gt;""),AND($S424&lt;&gt;"",$T424&lt;&gt;""),AND($V424&lt;&gt;"",$W424&lt;&gt;""))),"Informe pelo menos um ano completo com valor unitário e quantidade.",IF(AND($C424&lt;&gt;"",$E424&lt;&gt;"",LEFT(TRIM($C424),1)&lt;&gt;LEFT(TRIM($E424),1)),"Categoria e tipo estão incompatíveis.",IF(IF(OR($E424="",$F424=""),FALSE(),IFERROR(COUNTIF(INDIRECT("UNITS_"&amp;SUBSTITUTE(LEFT($E424,FIND(" ",$E424&amp;" ")-1),".","_")),$F424)=0,TRUE())),"Unidade incompatível com o tipo selecionado.",IF(OR(AND(ISNUMBER(SEARCH("comunic",LOWER($B424))),LEFT($E424,3)&lt;&gt;"4.4"),AND(ISNUMBER(SEARCH("monitor",LOWER($B424))),NOT(OR(LEFT($E424,3)="1.5",LEFT($E424,3)="2.5")))),"Revise a classificação do item conforme as regras de preenchimento.",IF(AND($B424&lt;&gt;"",OR(ISNUMBER(SEARCH("outro",LOWER($B424))),ISNUMBER(SEARCH("divers",LOWER($B424))),ISNUMBER(SEARCH("kit",LOWER($B424))),ISNUMBER(SEARCH("ferrament",LOWER($B424))),ISNUMBER(SEARCH("epi",LOWER($B424)))),NOT(OR($Z424&lt;&gt;"",$AA424&lt;&gt;""))),"Descrição muito genérica: detalhe melhor o item e registre o racional no memorial ou em anexo.",IF(AND($Y424=0,$B424&lt;&gt;"",OR($G424&lt;&gt;"",$H424&lt;&gt;"",$J424&lt;&gt;"",$K424&lt;&gt;"",$M424&lt;&gt;"",$N424&lt;&gt;"",$P424&lt;&gt;"",$Q424&lt;&gt;"",$S424&lt;&gt;"",$T424&lt;&gt;"",$V424&lt;&gt;"",$W424&lt;&gt;"")),"O item possui dados lançados, mas o total está zerado. Revise os valores informados.","")))))))))))))))</f>
        <v/>
      </c>
    </row>
    <row r="425" spans="1:35" ht="14.25" customHeight="1" x14ac:dyDescent="0.25">
      <c r="A425" s="57" t="str">
        <f t="shared" si="78"/>
        <v/>
      </c>
      <c r="B425" s="61"/>
      <c r="C425" s="61"/>
      <c r="D425" s="58"/>
      <c r="E425" s="61"/>
      <c r="F425" s="61"/>
      <c r="G425" s="272"/>
      <c r="H425" s="62"/>
      <c r="I425" s="273">
        <f t="shared" si="79"/>
        <v>0</v>
      </c>
      <c r="J425" s="272"/>
      <c r="K425" s="62"/>
      <c r="L425" s="270">
        <f t="shared" si="80"/>
        <v>0</v>
      </c>
      <c r="M425" s="272"/>
      <c r="N425" s="62"/>
      <c r="O425" s="270">
        <f t="shared" si="81"/>
        <v>0</v>
      </c>
      <c r="P425" s="272"/>
      <c r="Q425" s="62"/>
      <c r="R425" s="271">
        <f t="shared" si="82"/>
        <v>0</v>
      </c>
      <c r="S425" s="272"/>
      <c r="T425" s="62"/>
      <c r="U425" s="270">
        <f t="shared" si="83"/>
        <v>0</v>
      </c>
      <c r="V425" s="272"/>
      <c r="W425" s="62"/>
      <c r="X425" s="270">
        <f t="shared" si="84"/>
        <v>0</v>
      </c>
      <c r="Y425" s="270">
        <f t="shared" si="85"/>
        <v>0</v>
      </c>
      <c r="Z425" s="61"/>
      <c r="AA425" s="61"/>
      <c r="AB425" s="60" t="str">
        <f t="shared" si="86"/>
        <v/>
      </c>
      <c r="AC425" s="21" t="b">
        <f t="shared" si="87"/>
        <v>0</v>
      </c>
      <c r="AD425" s="21" t="b">
        <f t="shared" si="88"/>
        <v>0</v>
      </c>
      <c r="AE425" s="21" t="b">
        <f t="shared" si="89"/>
        <v>0</v>
      </c>
      <c r="AF425" s="21" t="b">
        <f ca="1">OR(AND($AC425,NOT($AD425)),AND($AC425,OR(AND($G425="",$H425&lt;&gt;""),AND($G425&lt;&gt;"",$H425=""),AND($J425="",$K425&lt;&gt;""),AND($J425&lt;&gt;"",$K425=""),AND($M425="",$N425&lt;&gt;""),AND($M425&lt;&gt;"",$N425=""),AND($P425="",$Q425&lt;&gt;""),AND($P425&lt;&gt;"",$Q425=""),AND($S425="",$T425&lt;&gt;""),AND($S425&lt;&gt;"",$T425=""),AND($V425="",$W425&lt;&gt;""),AND($V425&lt;&gt;"",$W425=""))),AND($C425&lt;&gt;"",$E425&lt;&gt;"",LEFT(TRIM($C425),1)&lt;&gt;LEFT(TRIM($E425),1)),IF(OR($E425="",$F425=""),FALSE(),IFERROR(COUNTIF(INDIRECT("UNITS_"&amp;SUBSTITUTE(LEFT($E425,FIND(" ",$E425&amp;" ")-1),".","_")),$F425)=0,TRUE())),AND($B425&lt;&gt;"",OR(ISNUMBER(SEARCH("outro",LOWER($B425))),ISNUMBER(SEARCH("divers",LOWER($B425))),ISNUMBER(SEARCH("etc",LOWER($B425))))),OR(AND(ISNUMBER(SEARCH("comunic",LOWER($B425))),LEFT($E425,3)&lt;&gt;"4.4"),AND(ISNUMBER(SEARCH("monitor",LOWER($B425))),NOT(OR(LEFT($E425,3)="1.5",LEFT($E425,3)="2.5")))),AND($B425&lt;&gt;"",OR(LEFT($C425,1)="1",LEFT($C425,1)="2"),$D425=""),AND($D425&lt;&gt;"",NOT(OR(LEFT($C425,1)="1",LEFT($C425,1)="2"))),AND($D425&lt;&gt;"",COUNTIF(' PROJETO'!$B$14:$B$16,$D425)=0),IF($D425="",FALSE(),IF(COUNTIF(' PROJETO'!$B$14:$B$16,$D425)=0,FALSE(),IFERROR(INDEX(' PROJETO'!$C$14:$C$16,MATCH($D425,' PROJETO'!$B$14:$B$16,0))&lt;&gt;"Sim",FALSE()))))</f>
        <v>0</v>
      </c>
      <c r="AG425" s="21" t="b">
        <f>AND($AC425,$Y425&gt;'CONFG.  LISTAS'!$F$4,$Z425="",$AA425="")</f>
        <v>0</v>
      </c>
      <c r="AH425" s="21" t="str">
        <f t="shared" si="90"/>
        <v/>
      </c>
      <c r="AI425" s="43" t="str">
        <f ca="1">IF(NOT($AC425),"",IF(OR($B425="",$C425="",$E425="",$F425=""),"Preencha descrição, categoria, tipo e unidade.",IF(AND($B425&lt;&gt;"",OR(LEFT($C425,1)="1",LEFT($C425,1)="2"),$D425=""),"Informe a prática de restauração para itens diretos.",IF(AND($D425&lt;&gt;"",NOT(OR(LEFT($C425,1)="1",LEFT($C425,1)="2"))),"Custos indiretos não devem pertencer a uma prática específica.",IF(AND($D425&lt;&gt;"",COUNTIF(' PROJETO'!$B$14:$B$16,$D425)=0),"Prática de restauração inválida ou não cadastrada.",IF(IF($D425="",FALSE(),IF(COUNTIF(' PROJETO'!$B$14:$B$16,$D425)=0,FALSE(),IFERROR(INDEX(' PROJETO'!$C$14:$C$16,MATCH($D425,' PROJETO'!$B$14:$B$16,0))&lt;&gt;"Sim",FALSE()))),"A prática informada no item não foi selecionada na aba Projeto.",IF(AND(MAX($I425,$L425,$O425,$R425,$U425,$X425)&gt;'CONFG.  LISTAS'!$F$4,NOT(OR($Z425&lt;&gt;"",$AA425&lt;&gt;""))),"Memorial de cálculo ou anexo obrigatório não informado para item acima do limite.",IF(OR(AND($G425&lt;&gt;"",$H425&lt;&gt;"",OR($G425&lt;=0,$H425&lt;=0)),AND($J425&lt;&gt;"",$K425&lt;&gt;"",OR($J425&lt;=0,$K425&lt;=0)),AND($M425&lt;&gt;"",$N425&lt;&gt;"",OR($M425&lt;=0,$N425&lt;=0)),AND($P425&lt;&gt;"",$Q425&lt;&gt;"",OR($P425&lt;=0,$Q425&lt;=0)),AND($S425&lt;&gt;"",$T425&lt;&gt;"",OR($S425&lt;=0,$T425&lt;=0)),AND($V425&lt;&gt;"",$W425&lt;&gt;"",OR($V425&lt;=0,$W425&lt;=0))),"Revise os valores informados: valor unitário e quantidade devem ser maiores que zero.",IF(OR(AND($G425="",$H425&lt;&gt;""),AND($G425&lt;&gt;"",$H425=""),AND($J425="",$K425&lt;&gt;""),AND($J425&lt;&gt;"",$K425=""),AND($M425="",$N425&lt;&gt;""),AND($M425&lt;&gt;"",$N425=""),AND($P425="",$Q425&lt;&gt;""),AND($P425&lt;&gt;"",$Q425=""),AND($S425="",$T425&lt;&gt;""),AND($S425&lt;&gt;"",$T425=""),AND($V425="",$W425&lt;&gt;""),AND($V425&lt;&gt;"",$W425="")),"Há ano preenchido parcialmente: "&amp;TRIM(IF(AND($G425="",$H425&lt;&gt;""),"Ano 1 (falta valor unitário); ","")&amp;IF(AND($G425&lt;&gt;"",$H425=""),"Ano 1 (falta quantidade); ","")&amp;IF(AND($J425="",$K425&lt;&gt;""),"Ano 2 (falta valor unitário); ","")&amp;IF(AND($J425&lt;&gt;"",$K425=""),"Ano 2 (falta quantidade); ","")&amp;IF(AND($M425="",$N425&lt;&gt;""),"Ano 3 (falta valor unitário); ","")&amp;IF(AND($M425&lt;&gt;"",$N425=""),"Ano 3 (falta quantidade); ","")&amp;IF(AND($P425="",$Q425&lt;&gt;""),"Ano 4 (falta valor unitário); ","")&amp;IF(AND($P425&lt;&gt;"",$Q425=""),"Ano 4 (falta quantidade); ","")&amp;IF(AND($S425="",$T425&lt;&gt;""),"Ano 5 (falta valor unitário); ","")&amp;IF(AND($S425&lt;&gt;"",$T425=""),"Ano 5 (falta quantidade); ","")&amp;IF(AND($V425="",$W425&lt;&gt;""),"Ano 6 (falta valor unitário); ","")&amp;IF(AND($V425&lt;&gt;"",$W425=""),"Ano 6 (falta quantidade); ","")), IF(NOT(OR(AND($G425&lt;&gt;"",$H425&lt;&gt;""),AND($J425&lt;&gt;"",$K425&lt;&gt;""),AND($M425&lt;&gt;"",$N425&lt;&gt;""),AND($P425&lt;&gt;"",$Q425&lt;&gt;""),AND($S425&lt;&gt;"",$T425&lt;&gt;""),AND($V425&lt;&gt;"",$W425&lt;&gt;""))),"Informe pelo menos um ano completo com valor unitário e quantidade.",IF(AND($C425&lt;&gt;"",$E425&lt;&gt;"",LEFT(TRIM($C425),1)&lt;&gt;LEFT(TRIM($E425),1)),"Categoria e tipo estão incompatíveis.",IF(IF(OR($E425="",$F425=""),FALSE(),IFERROR(COUNTIF(INDIRECT("UNITS_"&amp;SUBSTITUTE(LEFT($E425,FIND(" ",$E425&amp;" ")-1),".","_")),$F425)=0,TRUE())),"Unidade incompatível com o tipo selecionado.",IF(OR(AND(ISNUMBER(SEARCH("comunic",LOWER($B425))),LEFT($E425,3)&lt;&gt;"4.4"),AND(ISNUMBER(SEARCH("monitor",LOWER($B425))),NOT(OR(LEFT($E425,3)="1.5",LEFT($E425,3)="2.5")))),"Revise a classificação do item conforme as regras de preenchimento.",IF(AND($B425&lt;&gt;"",OR(ISNUMBER(SEARCH("outro",LOWER($B425))),ISNUMBER(SEARCH("divers",LOWER($B425))),ISNUMBER(SEARCH("kit",LOWER($B425))),ISNUMBER(SEARCH("ferrament",LOWER($B425))),ISNUMBER(SEARCH("epi",LOWER($B425)))),NOT(OR($Z425&lt;&gt;"",$AA425&lt;&gt;""))),"Descrição muito genérica: detalhe melhor o item e registre o racional no memorial ou em anexo.",IF(AND($Y425=0,$B425&lt;&gt;"",OR($G425&lt;&gt;"",$H425&lt;&gt;"",$J425&lt;&gt;"",$K425&lt;&gt;"",$M425&lt;&gt;"",$N425&lt;&gt;"",$P425&lt;&gt;"",$Q425&lt;&gt;"",$S425&lt;&gt;"",$T425&lt;&gt;"",$V425&lt;&gt;"",$W425&lt;&gt;"")),"O item possui dados lançados, mas o total está zerado. Revise os valores informados.","")))))))))))))))</f>
        <v/>
      </c>
    </row>
    <row r="426" spans="1:35" ht="14.25" customHeight="1" x14ac:dyDescent="0.25">
      <c r="A426" s="57" t="str">
        <f t="shared" si="78"/>
        <v/>
      </c>
      <c r="B426" s="58"/>
      <c r="C426" s="58"/>
      <c r="D426" s="58"/>
      <c r="E426" s="58"/>
      <c r="F426" s="58"/>
      <c r="G426" s="269"/>
      <c r="H426" s="59"/>
      <c r="I426" s="273">
        <f t="shared" si="79"/>
        <v>0</v>
      </c>
      <c r="J426" s="269"/>
      <c r="K426" s="59"/>
      <c r="L426" s="270">
        <f t="shared" si="80"/>
        <v>0</v>
      </c>
      <c r="M426" s="269"/>
      <c r="N426" s="59"/>
      <c r="O426" s="270">
        <f t="shared" si="81"/>
        <v>0</v>
      </c>
      <c r="P426" s="269"/>
      <c r="Q426" s="59"/>
      <c r="R426" s="271">
        <f t="shared" si="82"/>
        <v>0</v>
      </c>
      <c r="S426" s="269"/>
      <c r="T426" s="59"/>
      <c r="U426" s="270">
        <f t="shared" si="83"/>
        <v>0</v>
      </c>
      <c r="V426" s="269"/>
      <c r="W426" s="59"/>
      <c r="X426" s="270">
        <f t="shared" si="84"/>
        <v>0</v>
      </c>
      <c r="Y426" s="270">
        <f t="shared" si="85"/>
        <v>0</v>
      </c>
      <c r="Z426" s="58"/>
      <c r="AA426" s="58"/>
      <c r="AB426" s="60" t="str">
        <f t="shared" si="86"/>
        <v/>
      </c>
      <c r="AC426" s="21" t="b">
        <f t="shared" si="87"/>
        <v>0</v>
      </c>
      <c r="AD426" s="21" t="b">
        <f t="shared" si="88"/>
        <v>0</v>
      </c>
      <c r="AE426" s="21" t="b">
        <f t="shared" si="89"/>
        <v>0</v>
      </c>
      <c r="AF426" s="21" t="b">
        <f ca="1">OR(AND($AC426,NOT($AD426)),AND($AC426,OR(AND($G426="",$H426&lt;&gt;""),AND($G426&lt;&gt;"",$H426=""),AND($J426="",$K426&lt;&gt;""),AND($J426&lt;&gt;"",$K426=""),AND($M426="",$N426&lt;&gt;""),AND($M426&lt;&gt;"",$N426=""),AND($P426="",$Q426&lt;&gt;""),AND($P426&lt;&gt;"",$Q426=""),AND($S426="",$T426&lt;&gt;""),AND($S426&lt;&gt;"",$T426=""),AND($V426="",$W426&lt;&gt;""),AND($V426&lt;&gt;"",$W426=""))),AND($C426&lt;&gt;"",$E426&lt;&gt;"",LEFT(TRIM($C426),1)&lt;&gt;LEFT(TRIM($E426),1)),IF(OR($E426="",$F426=""),FALSE(),IFERROR(COUNTIF(INDIRECT("UNITS_"&amp;SUBSTITUTE(LEFT($E426,FIND(" ",$E426&amp;" ")-1),".","_")),$F426)=0,TRUE())),AND($B426&lt;&gt;"",OR(ISNUMBER(SEARCH("outro",LOWER($B426))),ISNUMBER(SEARCH("divers",LOWER($B426))),ISNUMBER(SEARCH("etc",LOWER($B426))))),OR(AND(ISNUMBER(SEARCH("comunic",LOWER($B426))),LEFT($E426,3)&lt;&gt;"4.4"),AND(ISNUMBER(SEARCH("monitor",LOWER($B426))),NOT(OR(LEFT($E426,3)="1.5",LEFT($E426,3)="2.5")))),AND($B426&lt;&gt;"",OR(LEFT($C426,1)="1",LEFT($C426,1)="2"),$D426=""),AND($D426&lt;&gt;"",NOT(OR(LEFT($C426,1)="1",LEFT($C426,1)="2"))),AND($D426&lt;&gt;"",COUNTIF(' PROJETO'!$B$14:$B$16,$D426)=0),IF($D426="",FALSE(),IF(COUNTIF(' PROJETO'!$B$14:$B$16,$D426)=0,FALSE(),IFERROR(INDEX(' PROJETO'!$C$14:$C$16,MATCH($D426,' PROJETO'!$B$14:$B$16,0))&lt;&gt;"Sim",FALSE()))))</f>
        <v>0</v>
      </c>
      <c r="AG426" s="21" t="b">
        <f>AND($AC426,$Y426&gt;'CONFG.  LISTAS'!$F$4,$Z426="",$AA426="")</f>
        <v>0</v>
      </c>
      <c r="AH426" s="21" t="str">
        <f t="shared" si="90"/>
        <v/>
      </c>
      <c r="AI426" s="43" t="str">
        <f ca="1">IF(NOT($AC426),"",IF(OR($B426="",$C426="",$E426="",$F426=""),"Preencha descrição, categoria, tipo e unidade.",IF(AND($B426&lt;&gt;"",OR(LEFT($C426,1)="1",LEFT($C426,1)="2"),$D426=""),"Informe a prática de restauração para itens diretos.",IF(AND($D426&lt;&gt;"",NOT(OR(LEFT($C426,1)="1",LEFT($C426,1)="2"))),"Custos indiretos não devem pertencer a uma prática específica.",IF(AND($D426&lt;&gt;"",COUNTIF(' PROJETO'!$B$14:$B$16,$D426)=0),"Prática de restauração inválida ou não cadastrada.",IF(IF($D426="",FALSE(),IF(COUNTIF(' PROJETO'!$B$14:$B$16,$D426)=0,FALSE(),IFERROR(INDEX(' PROJETO'!$C$14:$C$16,MATCH($D426,' PROJETO'!$B$14:$B$16,0))&lt;&gt;"Sim",FALSE()))),"A prática informada no item não foi selecionada na aba Projeto.",IF(AND(MAX($I426,$L426,$O426,$R426,$U426,$X426)&gt;'CONFG.  LISTAS'!$F$4,NOT(OR($Z426&lt;&gt;"",$AA426&lt;&gt;""))),"Memorial de cálculo ou anexo obrigatório não informado para item acima do limite.",IF(OR(AND($G426&lt;&gt;"",$H426&lt;&gt;"",OR($G426&lt;=0,$H426&lt;=0)),AND($J426&lt;&gt;"",$K426&lt;&gt;"",OR($J426&lt;=0,$K426&lt;=0)),AND($M426&lt;&gt;"",$N426&lt;&gt;"",OR($M426&lt;=0,$N426&lt;=0)),AND($P426&lt;&gt;"",$Q426&lt;&gt;"",OR($P426&lt;=0,$Q426&lt;=0)),AND($S426&lt;&gt;"",$T426&lt;&gt;"",OR($S426&lt;=0,$T426&lt;=0)),AND($V426&lt;&gt;"",$W426&lt;&gt;"",OR($V426&lt;=0,$W426&lt;=0))),"Revise os valores informados: valor unitário e quantidade devem ser maiores que zero.",IF(OR(AND($G426="",$H426&lt;&gt;""),AND($G426&lt;&gt;"",$H426=""),AND($J426="",$K426&lt;&gt;""),AND($J426&lt;&gt;"",$K426=""),AND($M426="",$N426&lt;&gt;""),AND($M426&lt;&gt;"",$N426=""),AND($P426="",$Q426&lt;&gt;""),AND($P426&lt;&gt;"",$Q426=""),AND($S426="",$T426&lt;&gt;""),AND($S426&lt;&gt;"",$T426=""),AND($V426="",$W426&lt;&gt;""),AND($V426&lt;&gt;"",$W426="")),"Há ano preenchido parcialmente: "&amp;TRIM(IF(AND($G426="",$H426&lt;&gt;""),"Ano 1 (falta valor unitário); ","")&amp;IF(AND($G426&lt;&gt;"",$H426=""),"Ano 1 (falta quantidade); ","")&amp;IF(AND($J426="",$K426&lt;&gt;""),"Ano 2 (falta valor unitário); ","")&amp;IF(AND($J426&lt;&gt;"",$K426=""),"Ano 2 (falta quantidade); ","")&amp;IF(AND($M426="",$N426&lt;&gt;""),"Ano 3 (falta valor unitário); ","")&amp;IF(AND($M426&lt;&gt;"",$N426=""),"Ano 3 (falta quantidade); ","")&amp;IF(AND($P426="",$Q426&lt;&gt;""),"Ano 4 (falta valor unitário); ","")&amp;IF(AND($P426&lt;&gt;"",$Q426=""),"Ano 4 (falta quantidade); ","")&amp;IF(AND($S426="",$T426&lt;&gt;""),"Ano 5 (falta valor unitário); ","")&amp;IF(AND($S426&lt;&gt;"",$T426=""),"Ano 5 (falta quantidade); ","")&amp;IF(AND($V426="",$W426&lt;&gt;""),"Ano 6 (falta valor unitário); ","")&amp;IF(AND($V426&lt;&gt;"",$W426=""),"Ano 6 (falta quantidade); ","")), IF(NOT(OR(AND($G426&lt;&gt;"",$H426&lt;&gt;""),AND($J426&lt;&gt;"",$K426&lt;&gt;""),AND($M426&lt;&gt;"",$N426&lt;&gt;""),AND($P426&lt;&gt;"",$Q426&lt;&gt;""),AND($S426&lt;&gt;"",$T426&lt;&gt;""),AND($V426&lt;&gt;"",$W426&lt;&gt;""))),"Informe pelo menos um ano completo com valor unitário e quantidade.",IF(AND($C426&lt;&gt;"",$E426&lt;&gt;"",LEFT(TRIM($C426),1)&lt;&gt;LEFT(TRIM($E426),1)),"Categoria e tipo estão incompatíveis.",IF(IF(OR($E426="",$F426=""),FALSE(),IFERROR(COUNTIF(INDIRECT("UNITS_"&amp;SUBSTITUTE(LEFT($E426,FIND(" ",$E426&amp;" ")-1),".","_")),$F426)=0,TRUE())),"Unidade incompatível com o tipo selecionado.",IF(OR(AND(ISNUMBER(SEARCH("comunic",LOWER($B426))),LEFT($E426,3)&lt;&gt;"4.4"),AND(ISNUMBER(SEARCH("monitor",LOWER($B426))),NOT(OR(LEFT($E426,3)="1.5",LEFT($E426,3)="2.5")))),"Revise a classificação do item conforme as regras de preenchimento.",IF(AND($B426&lt;&gt;"",OR(ISNUMBER(SEARCH("outro",LOWER($B426))),ISNUMBER(SEARCH("divers",LOWER($B426))),ISNUMBER(SEARCH("kit",LOWER($B426))),ISNUMBER(SEARCH("ferrament",LOWER($B426))),ISNUMBER(SEARCH("epi",LOWER($B426)))),NOT(OR($Z426&lt;&gt;"",$AA426&lt;&gt;""))),"Descrição muito genérica: detalhe melhor o item e registre o racional no memorial ou em anexo.",IF(AND($Y426=0,$B426&lt;&gt;"",OR($G426&lt;&gt;"",$H426&lt;&gt;"",$J426&lt;&gt;"",$K426&lt;&gt;"",$M426&lt;&gt;"",$N426&lt;&gt;"",$P426&lt;&gt;"",$Q426&lt;&gt;"",$S426&lt;&gt;"",$T426&lt;&gt;"",$V426&lt;&gt;"",$W426&lt;&gt;"")),"O item possui dados lançados, mas o total está zerado. Revise os valores informados.","")))))))))))))))</f>
        <v/>
      </c>
    </row>
    <row r="427" spans="1:35" ht="14.25" customHeight="1" x14ac:dyDescent="0.25">
      <c r="A427" s="57" t="str">
        <f t="shared" si="78"/>
        <v/>
      </c>
      <c r="B427" s="61"/>
      <c r="C427" s="61"/>
      <c r="D427" s="58"/>
      <c r="E427" s="61"/>
      <c r="F427" s="61"/>
      <c r="G427" s="272"/>
      <c r="H427" s="62"/>
      <c r="I427" s="273">
        <f t="shared" si="79"/>
        <v>0</v>
      </c>
      <c r="J427" s="272"/>
      <c r="K427" s="62"/>
      <c r="L427" s="270">
        <f t="shared" si="80"/>
        <v>0</v>
      </c>
      <c r="M427" s="272"/>
      <c r="N427" s="62"/>
      <c r="O427" s="270">
        <f t="shared" si="81"/>
        <v>0</v>
      </c>
      <c r="P427" s="272"/>
      <c r="Q427" s="62"/>
      <c r="R427" s="271">
        <f t="shared" si="82"/>
        <v>0</v>
      </c>
      <c r="S427" s="272"/>
      <c r="T427" s="62"/>
      <c r="U427" s="270">
        <f t="shared" si="83"/>
        <v>0</v>
      </c>
      <c r="V427" s="272"/>
      <c r="W427" s="62"/>
      <c r="X427" s="270">
        <f t="shared" si="84"/>
        <v>0</v>
      </c>
      <c r="Y427" s="270">
        <f t="shared" si="85"/>
        <v>0</v>
      </c>
      <c r="Z427" s="61"/>
      <c r="AA427" s="61"/>
      <c r="AB427" s="60" t="str">
        <f t="shared" si="86"/>
        <v/>
      </c>
      <c r="AC427" s="21" t="b">
        <f t="shared" si="87"/>
        <v>0</v>
      </c>
      <c r="AD427" s="21" t="b">
        <f t="shared" si="88"/>
        <v>0</v>
      </c>
      <c r="AE427" s="21" t="b">
        <f t="shared" si="89"/>
        <v>0</v>
      </c>
      <c r="AF427" s="21" t="b">
        <f ca="1">OR(AND($AC427,NOT($AD427)),AND($AC427,OR(AND($G427="",$H427&lt;&gt;""),AND($G427&lt;&gt;"",$H427=""),AND($J427="",$K427&lt;&gt;""),AND($J427&lt;&gt;"",$K427=""),AND($M427="",$N427&lt;&gt;""),AND($M427&lt;&gt;"",$N427=""),AND($P427="",$Q427&lt;&gt;""),AND($P427&lt;&gt;"",$Q427=""),AND($S427="",$T427&lt;&gt;""),AND($S427&lt;&gt;"",$T427=""),AND($V427="",$W427&lt;&gt;""),AND($V427&lt;&gt;"",$W427=""))),AND($C427&lt;&gt;"",$E427&lt;&gt;"",LEFT(TRIM($C427),1)&lt;&gt;LEFT(TRIM($E427),1)),IF(OR($E427="",$F427=""),FALSE(),IFERROR(COUNTIF(INDIRECT("UNITS_"&amp;SUBSTITUTE(LEFT($E427,FIND(" ",$E427&amp;" ")-1),".","_")),$F427)=0,TRUE())),AND($B427&lt;&gt;"",OR(ISNUMBER(SEARCH("outro",LOWER($B427))),ISNUMBER(SEARCH("divers",LOWER($B427))),ISNUMBER(SEARCH("etc",LOWER($B427))))),OR(AND(ISNUMBER(SEARCH("comunic",LOWER($B427))),LEFT($E427,3)&lt;&gt;"4.4"),AND(ISNUMBER(SEARCH("monitor",LOWER($B427))),NOT(OR(LEFT($E427,3)="1.5",LEFT($E427,3)="2.5")))),AND($B427&lt;&gt;"",OR(LEFT($C427,1)="1",LEFT($C427,1)="2"),$D427=""),AND($D427&lt;&gt;"",NOT(OR(LEFT($C427,1)="1",LEFT($C427,1)="2"))),AND($D427&lt;&gt;"",COUNTIF(' PROJETO'!$B$14:$B$16,$D427)=0),IF($D427="",FALSE(),IF(COUNTIF(' PROJETO'!$B$14:$B$16,$D427)=0,FALSE(),IFERROR(INDEX(' PROJETO'!$C$14:$C$16,MATCH($D427,' PROJETO'!$B$14:$B$16,0))&lt;&gt;"Sim",FALSE()))))</f>
        <v>0</v>
      </c>
      <c r="AG427" s="21" t="b">
        <f>AND($AC427,$Y427&gt;'CONFG.  LISTAS'!$F$4,$Z427="",$AA427="")</f>
        <v>0</v>
      </c>
      <c r="AH427" s="21" t="str">
        <f t="shared" si="90"/>
        <v/>
      </c>
      <c r="AI427" s="43" t="str">
        <f ca="1">IF(NOT($AC427),"",IF(OR($B427="",$C427="",$E427="",$F427=""),"Preencha descrição, categoria, tipo e unidade.",IF(AND($B427&lt;&gt;"",OR(LEFT($C427,1)="1",LEFT($C427,1)="2"),$D427=""),"Informe a prática de restauração para itens diretos.",IF(AND($D427&lt;&gt;"",NOT(OR(LEFT($C427,1)="1",LEFT($C427,1)="2"))),"Custos indiretos não devem pertencer a uma prática específica.",IF(AND($D427&lt;&gt;"",COUNTIF(' PROJETO'!$B$14:$B$16,$D427)=0),"Prática de restauração inválida ou não cadastrada.",IF(IF($D427="",FALSE(),IF(COUNTIF(' PROJETO'!$B$14:$B$16,$D427)=0,FALSE(),IFERROR(INDEX(' PROJETO'!$C$14:$C$16,MATCH($D427,' PROJETO'!$B$14:$B$16,0))&lt;&gt;"Sim",FALSE()))),"A prática informada no item não foi selecionada na aba Projeto.",IF(AND(MAX($I427,$L427,$O427,$R427,$U427,$X427)&gt;'CONFG.  LISTAS'!$F$4,NOT(OR($Z427&lt;&gt;"",$AA427&lt;&gt;""))),"Memorial de cálculo ou anexo obrigatório não informado para item acima do limite.",IF(OR(AND($G427&lt;&gt;"",$H427&lt;&gt;"",OR($G427&lt;=0,$H427&lt;=0)),AND($J427&lt;&gt;"",$K427&lt;&gt;"",OR($J427&lt;=0,$K427&lt;=0)),AND($M427&lt;&gt;"",$N427&lt;&gt;"",OR($M427&lt;=0,$N427&lt;=0)),AND($P427&lt;&gt;"",$Q427&lt;&gt;"",OR($P427&lt;=0,$Q427&lt;=0)),AND($S427&lt;&gt;"",$T427&lt;&gt;"",OR($S427&lt;=0,$T427&lt;=0)),AND($V427&lt;&gt;"",$W427&lt;&gt;"",OR($V427&lt;=0,$W427&lt;=0))),"Revise os valores informados: valor unitário e quantidade devem ser maiores que zero.",IF(OR(AND($G427="",$H427&lt;&gt;""),AND($G427&lt;&gt;"",$H427=""),AND($J427="",$K427&lt;&gt;""),AND($J427&lt;&gt;"",$K427=""),AND($M427="",$N427&lt;&gt;""),AND($M427&lt;&gt;"",$N427=""),AND($P427="",$Q427&lt;&gt;""),AND($P427&lt;&gt;"",$Q427=""),AND($S427="",$T427&lt;&gt;""),AND($S427&lt;&gt;"",$T427=""),AND($V427="",$W427&lt;&gt;""),AND($V427&lt;&gt;"",$W427="")),"Há ano preenchido parcialmente: "&amp;TRIM(IF(AND($G427="",$H427&lt;&gt;""),"Ano 1 (falta valor unitário); ","")&amp;IF(AND($G427&lt;&gt;"",$H427=""),"Ano 1 (falta quantidade); ","")&amp;IF(AND($J427="",$K427&lt;&gt;""),"Ano 2 (falta valor unitário); ","")&amp;IF(AND($J427&lt;&gt;"",$K427=""),"Ano 2 (falta quantidade); ","")&amp;IF(AND($M427="",$N427&lt;&gt;""),"Ano 3 (falta valor unitário); ","")&amp;IF(AND($M427&lt;&gt;"",$N427=""),"Ano 3 (falta quantidade); ","")&amp;IF(AND($P427="",$Q427&lt;&gt;""),"Ano 4 (falta valor unitário); ","")&amp;IF(AND($P427&lt;&gt;"",$Q427=""),"Ano 4 (falta quantidade); ","")&amp;IF(AND($S427="",$T427&lt;&gt;""),"Ano 5 (falta valor unitário); ","")&amp;IF(AND($S427&lt;&gt;"",$T427=""),"Ano 5 (falta quantidade); ","")&amp;IF(AND($V427="",$W427&lt;&gt;""),"Ano 6 (falta valor unitário); ","")&amp;IF(AND($V427&lt;&gt;"",$W427=""),"Ano 6 (falta quantidade); ","")), IF(NOT(OR(AND($G427&lt;&gt;"",$H427&lt;&gt;""),AND($J427&lt;&gt;"",$K427&lt;&gt;""),AND($M427&lt;&gt;"",$N427&lt;&gt;""),AND($P427&lt;&gt;"",$Q427&lt;&gt;""),AND($S427&lt;&gt;"",$T427&lt;&gt;""),AND($V427&lt;&gt;"",$W427&lt;&gt;""))),"Informe pelo menos um ano completo com valor unitário e quantidade.",IF(AND($C427&lt;&gt;"",$E427&lt;&gt;"",LEFT(TRIM($C427),1)&lt;&gt;LEFT(TRIM($E427),1)),"Categoria e tipo estão incompatíveis.",IF(IF(OR($E427="",$F427=""),FALSE(),IFERROR(COUNTIF(INDIRECT("UNITS_"&amp;SUBSTITUTE(LEFT($E427,FIND(" ",$E427&amp;" ")-1),".","_")),$F427)=0,TRUE())),"Unidade incompatível com o tipo selecionado.",IF(OR(AND(ISNUMBER(SEARCH("comunic",LOWER($B427))),LEFT($E427,3)&lt;&gt;"4.4"),AND(ISNUMBER(SEARCH("monitor",LOWER($B427))),NOT(OR(LEFT($E427,3)="1.5",LEFT($E427,3)="2.5")))),"Revise a classificação do item conforme as regras de preenchimento.",IF(AND($B427&lt;&gt;"",OR(ISNUMBER(SEARCH("outro",LOWER($B427))),ISNUMBER(SEARCH("divers",LOWER($B427))),ISNUMBER(SEARCH("kit",LOWER($B427))),ISNUMBER(SEARCH("ferrament",LOWER($B427))),ISNUMBER(SEARCH("epi",LOWER($B427)))),NOT(OR($Z427&lt;&gt;"",$AA427&lt;&gt;""))),"Descrição muito genérica: detalhe melhor o item e registre o racional no memorial ou em anexo.",IF(AND($Y427=0,$B427&lt;&gt;"",OR($G427&lt;&gt;"",$H427&lt;&gt;"",$J427&lt;&gt;"",$K427&lt;&gt;"",$M427&lt;&gt;"",$N427&lt;&gt;"",$P427&lt;&gt;"",$Q427&lt;&gt;"",$S427&lt;&gt;"",$T427&lt;&gt;"",$V427&lt;&gt;"",$W427&lt;&gt;"")),"O item possui dados lançados, mas o total está zerado. Revise os valores informados.","")))))))))))))))</f>
        <v/>
      </c>
    </row>
    <row r="428" spans="1:35" ht="14.25" customHeight="1" x14ac:dyDescent="0.25">
      <c r="A428" s="57" t="str">
        <f t="shared" si="78"/>
        <v/>
      </c>
      <c r="B428" s="58"/>
      <c r="C428" s="58"/>
      <c r="D428" s="58"/>
      <c r="E428" s="58"/>
      <c r="F428" s="58"/>
      <c r="G428" s="269"/>
      <c r="H428" s="59"/>
      <c r="I428" s="273">
        <f t="shared" si="79"/>
        <v>0</v>
      </c>
      <c r="J428" s="269"/>
      <c r="K428" s="59"/>
      <c r="L428" s="270">
        <f t="shared" si="80"/>
        <v>0</v>
      </c>
      <c r="M428" s="269"/>
      <c r="N428" s="59"/>
      <c r="O428" s="270">
        <f t="shared" si="81"/>
        <v>0</v>
      </c>
      <c r="P428" s="269"/>
      <c r="Q428" s="59"/>
      <c r="R428" s="271">
        <f t="shared" si="82"/>
        <v>0</v>
      </c>
      <c r="S428" s="269"/>
      <c r="T428" s="59"/>
      <c r="U428" s="270">
        <f t="shared" si="83"/>
        <v>0</v>
      </c>
      <c r="V428" s="269"/>
      <c r="W428" s="59"/>
      <c r="X428" s="270">
        <f t="shared" si="84"/>
        <v>0</v>
      </c>
      <c r="Y428" s="270">
        <f t="shared" si="85"/>
        <v>0</v>
      </c>
      <c r="Z428" s="58"/>
      <c r="AA428" s="58"/>
      <c r="AB428" s="60" t="str">
        <f t="shared" si="86"/>
        <v/>
      </c>
      <c r="AC428" s="21" t="b">
        <f t="shared" si="87"/>
        <v>0</v>
      </c>
      <c r="AD428" s="21" t="b">
        <f t="shared" si="88"/>
        <v>0</v>
      </c>
      <c r="AE428" s="21" t="b">
        <f t="shared" si="89"/>
        <v>0</v>
      </c>
      <c r="AF428" s="21" t="b">
        <f ca="1">OR(AND($AC428,NOT($AD428)),AND($AC428,OR(AND($G428="",$H428&lt;&gt;""),AND($G428&lt;&gt;"",$H428=""),AND($J428="",$K428&lt;&gt;""),AND($J428&lt;&gt;"",$K428=""),AND($M428="",$N428&lt;&gt;""),AND($M428&lt;&gt;"",$N428=""),AND($P428="",$Q428&lt;&gt;""),AND($P428&lt;&gt;"",$Q428=""),AND($S428="",$T428&lt;&gt;""),AND($S428&lt;&gt;"",$T428=""),AND($V428="",$W428&lt;&gt;""),AND($V428&lt;&gt;"",$W428=""))),AND($C428&lt;&gt;"",$E428&lt;&gt;"",LEFT(TRIM($C428),1)&lt;&gt;LEFT(TRIM($E428),1)),IF(OR($E428="",$F428=""),FALSE(),IFERROR(COUNTIF(INDIRECT("UNITS_"&amp;SUBSTITUTE(LEFT($E428,FIND(" ",$E428&amp;" ")-1),".","_")),$F428)=0,TRUE())),AND($B428&lt;&gt;"",OR(ISNUMBER(SEARCH("outro",LOWER($B428))),ISNUMBER(SEARCH("divers",LOWER($B428))),ISNUMBER(SEARCH("etc",LOWER($B428))))),OR(AND(ISNUMBER(SEARCH("comunic",LOWER($B428))),LEFT($E428,3)&lt;&gt;"4.4"),AND(ISNUMBER(SEARCH("monitor",LOWER($B428))),NOT(OR(LEFT($E428,3)="1.5",LEFT($E428,3)="2.5")))),AND($B428&lt;&gt;"",OR(LEFT($C428,1)="1",LEFT($C428,1)="2"),$D428=""),AND($D428&lt;&gt;"",NOT(OR(LEFT($C428,1)="1",LEFT($C428,1)="2"))),AND($D428&lt;&gt;"",COUNTIF(' PROJETO'!$B$14:$B$16,$D428)=0),IF($D428="",FALSE(),IF(COUNTIF(' PROJETO'!$B$14:$B$16,$D428)=0,FALSE(),IFERROR(INDEX(' PROJETO'!$C$14:$C$16,MATCH($D428,' PROJETO'!$B$14:$B$16,0))&lt;&gt;"Sim",FALSE()))))</f>
        <v>0</v>
      </c>
      <c r="AG428" s="21" t="b">
        <f>AND($AC428,$Y428&gt;'CONFG.  LISTAS'!$F$4,$Z428="",$AA428="")</f>
        <v>0</v>
      </c>
      <c r="AH428" s="21" t="str">
        <f t="shared" si="90"/>
        <v/>
      </c>
      <c r="AI428" s="43" t="str">
        <f ca="1">IF(NOT($AC428),"",IF(OR($B428="",$C428="",$E428="",$F428=""),"Preencha descrição, categoria, tipo e unidade.",IF(AND($B428&lt;&gt;"",OR(LEFT($C428,1)="1",LEFT($C428,1)="2"),$D428=""),"Informe a prática de restauração para itens diretos.",IF(AND($D428&lt;&gt;"",NOT(OR(LEFT($C428,1)="1",LEFT($C428,1)="2"))),"Custos indiretos não devem pertencer a uma prática específica.",IF(AND($D428&lt;&gt;"",COUNTIF(' PROJETO'!$B$14:$B$16,$D428)=0),"Prática de restauração inválida ou não cadastrada.",IF(IF($D428="",FALSE(),IF(COUNTIF(' PROJETO'!$B$14:$B$16,$D428)=0,FALSE(),IFERROR(INDEX(' PROJETO'!$C$14:$C$16,MATCH($D428,' PROJETO'!$B$14:$B$16,0))&lt;&gt;"Sim",FALSE()))),"A prática informada no item não foi selecionada na aba Projeto.",IF(AND(MAX($I428,$L428,$O428,$R428,$U428,$X428)&gt;'CONFG.  LISTAS'!$F$4,NOT(OR($Z428&lt;&gt;"",$AA428&lt;&gt;""))),"Memorial de cálculo ou anexo obrigatório não informado para item acima do limite.",IF(OR(AND($G428&lt;&gt;"",$H428&lt;&gt;"",OR($G428&lt;=0,$H428&lt;=0)),AND($J428&lt;&gt;"",$K428&lt;&gt;"",OR($J428&lt;=0,$K428&lt;=0)),AND($M428&lt;&gt;"",$N428&lt;&gt;"",OR($M428&lt;=0,$N428&lt;=0)),AND($P428&lt;&gt;"",$Q428&lt;&gt;"",OR($P428&lt;=0,$Q428&lt;=0)),AND($S428&lt;&gt;"",$T428&lt;&gt;"",OR($S428&lt;=0,$T428&lt;=0)),AND($V428&lt;&gt;"",$W428&lt;&gt;"",OR($V428&lt;=0,$W428&lt;=0))),"Revise os valores informados: valor unitário e quantidade devem ser maiores que zero.",IF(OR(AND($G428="",$H428&lt;&gt;""),AND($G428&lt;&gt;"",$H428=""),AND($J428="",$K428&lt;&gt;""),AND($J428&lt;&gt;"",$K428=""),AND($M428="",$N428&lt;&gt;""),AND($M428&lt;&gt;"",$N428=""),AND($P428="",$Q428&lt;&gt;""),AND($P428&lt;&gt;"",$Q428=""),AND($S428="",$T428&lt;&gt;""),AND($S428&lt;&gt;"",$T428=""),AND($V428="",$W428&lt;&gt;""),AND($V428&lt;&gt;"",$W428="")),"Há ano preenchido parcialmente: "&amp;TRIM(IF(AND($G428="",$H428&lt;&gt;""),"Ano 1 (falta valor unitário); ","")&amp;IF(AND($G428&lt;&gt;"",$H428=""),"Ano 1 (falta quantidade); ","")&amp;IF(AND($J428="",$K428&lt;&gt;""),"Ano 2 (falta valor unitário); ","")&amp;IF(AND($J428&lt;&gt;"",$K428=""),"Ano 2 (falta quantidade); ","")&amp;IF(AND($M428="",$N428&lt;&gt;""),"Ano 3 (falta valor unitário); ","")&amp;IF(AND($M428&lt;&gt;"",$N428=""),"Ano 3 (falta quantidade); ","")&amp;IF(AND($P428="",$Q428&lt;&gt;""),"Ano 4 (falta valor unitário); ","")&amp;IF(AND($P428&lt;&gt;"",$Q428=""),"Ano 4 (falta quantidade); ","")&amp;IF(AND($S428="",$T428&lt;&gt;""),"Ano 5 (falta valor unitário); ","")&amp;IF(AND($S428&lt;&gt;"",$T428=""),"Ano 5 (falta quantidade); ","")&amp;IF(AND($V428="",$W428&lt;&gt;""),"Ano 6 (falta valor unitário); ","")&amp;IF(AND($V428&lt;&gt;"",$W428=""),"Ano 6 (falta quantidade); ","")), IF(NOT(OR(AND($G428&lt;&gt;"",$H428&lt;&gt;""),AND($J428&lt;&gt;"",$K428&lt;&gt;""),AND($M428&lt;&gt;"",$N428&lt;&gt;""),AND($P428&lt;&gt;"",$Q428&lt;&gt;""),AND($S428&lt;&gt;"",$T428&lt;&gt;""),AND($V428&lt;&gt;"",$W428&lt;&gt;""))),"Informe pelo menos um ano completo com valor unitário e quantidade.",IF(AND($C428&lt;&gt;"",$E428&lt;&gt;"",LEFT(TRIM($C428),1)&lt;&gt;LEFT(TRIM($E428),1)),"Categoria e tipo estão incompatíveis.",IF(IF(OR($E428="",$F428=""),FALSE(),IFERROR(COUNTIF(INDIRECT("UNITS_"&amp;SUBSTITUTE(LEFT($E428,FIND(" ",$E428&amp;" ")-1),".","_")),$F428)=0,TRUE())),"Unidade incompatível com o tipo selecionado.",IF(OR(AND(ISNUMBER(SEARCH("comunic",LOWER($B428))),LEFT($E428,3)&lt;&gt;"4.4"),AND(ISNUMBER(SEARCH("monitor",LOWER($B428))),NOT(OR(LEFT($E428,3)="1.5",LEFT($E428,3)="2.5")))),"Revise a classificação do item conforme as regras de preenchimento.",IF(AND($B428&lt;&gt;"",OR(ISNUMBER(SEARCH("outro",LOWER($B428))),ISNUMBER(SEARCH("divers",LOWER($B428))),ISNUMBER(SEARCH("kit",LOWER($B428))),ISNUMBER(SEARCH("ferrament",LOWER($B428))),ISNUMBER(SEARCH("epi",LOWER($B428)))),NOT(OR($Z428&lt;&gt;"",$AA428&lt;&gt;""))),"Descrição muito genérica: detalhe melhor o item e registre o racional no memorial ou em anexo.",IF(AND($Y428=0,$B428&lt;&gt;"",OR($G428&lt;&gt;"",$H428&lt;&gt;"",$J428&lt;&gt;"",$K428&lt;&gt;"",$M428&lt;&gt;"",$N428&lt;&gt;"",$P428&lt;&gt;"",$Q428&lt;&gt;"",$S428&lt;&gt;"",$T428&lt;&gt;"",$V428&lt;&gt;"",$W428&lt;&gt;"")),"O item possui dados lançados, mas o total está zerado. Revise os valores informados.","")))))))))))))))</f>
        <v/>
      </c>
    </row>
    <row r="429" spans="1:35" ht="14.25" customHeight="1" x14ac:dyDescent="0.25">
      <c r="A429" s="57" t="str">
        <f t="shared" si="78"/>
        <v/>
      </c>
      <c r="B429" s="61"/>
      <c r="C429" s="61"/>
      <c r="D429" s="58"/>
      <c r="E429" s="61"/>
      <c r="F429" s="61"/>
      <c r="G429" s="272"/>
      <c r="H429" s="62"/>
      <c r="I429" s="273">
        <f t="shared" si="79"/>
        <v>0</v>
      </c>
      <c r="J429" s="272"/>
      <c r="K429" s="62"/>
      <c r="L429" s="270">
        <f t="shared" si="80"/>
        <v>0</v>
      </c>
      <c r="M429" s="272"/>
      <c r="N429" s="62"/>
      <c r="O429" s="270">
        <f t="shared" si="81"/>
        <v>0</v>
      </c>
      <c r="P429" s="272"/>
      <c r="Q429" s="62"/>
      <c r="R429" s="271">
        <f t="shared" si="82"/>
        <v>0</v>
      </c>
      <c r="S429" s="272"/>
      <c r="T429" s="62"/>
      <c r="U429" s="270">
        <f t="shared" si="83"/>
        <v>0</v>
      </c>
      <c r="V429" s="272"/>
      <c r="W429" s="62"/>
      <c r="X429" s="270">
        <f t="shared" si="84"/>
        <v>0</v>
      </c>
      <c r="Y429" s="270">
        <f t="shared" si="85"/>
        <v>0</v>
      </c>
      <c r="Z429" s="61"/>
      <c r="AA429" s="61"/>
      <c r="AB429" s="60" t="str">
        <f t="shared" si="86"/>
        <v/>
      </c>
      <c r="AC429" s="21" t="b">
        <f t="shared" si="87"/>
        <v>0</v>
      </c>
      <c r="AD429" s="21" t="b">
        <f t="shared" si="88"/>
        <v>0</v>
      </c>
      <c r="AE429" s="21" t="b">
        <f t="shared" si="89"/>
        <v>0</v>
      </c>
      <c r="AF429" s="21" t="b">
        <f ca="1">OR(AND($AC429,NOT($AD429)),AND($AC429,OR(AND($G429="",$H429&lt;&gt;""),AND($G429&lt;&gt;"",$H429=""),AND($J429="",$K429&lt;&gt;""),AND($J429&lt;&gt;"",$K429=""),AND($M429="",$N429&lt;&gt;""),AND($M429&lt;&gt;"",$N429=""),AND($P429="",$Q429&lt;&gt;""),AND($P429&lt;&gt;"",$Q429=""),AND($S429="",$T429&lt;&gt;""),AND($S429&lt;&gt;"",$T429=""),AND($V429="",$W429&lt;&gt;""),AND($V429&lt;&gt;"",$W429=""))),AND($C429&lt;&gt;"",$E429&lt;&gt;"",LEFT(TRIM($C429),1)&lt;&gt;LEFT(TRIM($E429),1)),IF(OR($E429="",$F429=""),FALSE(),IFERROR(COUNTIF(INDIRECT("UNITS_"&amp;SUBSTITUTE(LEFT($E429,FIND(" ",$E429&amp;" ")-1),".","_")),$F429)=0,TRUE())),AND($B429&lt;&gt;"",OR(ISNUMBER(SEARCH("outro",LOWER($B429))),ISNUMBER(SEARCH("divers",LOWER($B429))),ISNUMBER(SEARCH("etc",LOWER($B429))))),OR(AND(ISNUMBER(SEARCH("comunic",LOWER($B429))),LEFT($E429,3)&lt;&gt;"4.4"),AND(ISNUMBER(SEARCH("monitor",LOWER($B429))),NOT(OR(LEFT($E429,3)="1.5",LEFT($E429,3)="2.5")))),AND($B429&lt;&gt;"",OR(LEFT($C429,1)="1",LEFT($C429,1)="2"),$D429=""),AND($D429&lt;&gt;"",NOT(OR(LEFT($C429,1)="1",LEFT($C429,1)="2"))),AND($D429&lt;&gt;"",COUNTIF(' PROJETO'!$B$14:$B$16,$D429)=0),IF($D429="",FALSE(),IF(COUNTIF(' PROJETO'!$B$14:$B$16,$D429)=0,FALSE(),IFERROR(INDEX(' PROJETO'!$C$14:$C$16,MATCH($D429,' PROJETO'!$B$14:$B$16,0))&lt;&gt;"Sim",FALSE()))))</f>
        <v>0</v>
      </c>
      <c r="AG429" s="21" t="b">
        <f>AND($AC429,$Y429&gt;'CONFG.  LISTAS'!$F$4,$Z429="",$AA429="")</f>
        <v>0</v>
      </c>
      <c r="AH429" s="21" t="str">
        <f t="shared" si="90"/>
        <v/>
      </c>
      <c r="AI429" s="43" t="str">
        <f ca="1">IF(NOT($AC429),"",IF(OR($B429="",$C429="",$E429="",$F429=""),"Preencha descrição, categoria, tipo e unidade.",IF(AND($B429&lt;&gt;"",OR(LEFT($C429,1)="1",LEFT($C429,1)="2"),$D429=""),"Informe a prática de restauração para itens diretos.",IF(AND($D429&lt;&gt;"",NOT(OR(LEFT($C429,1)="1",LEFT($C429,1)="2"))),"Custos indiretos não devem pertencer a uma prática específica.",IF(AND($D429&lt;&gt;"",COUNTIF(' PROJETO'!$B$14:$B$16,$D429)=0),"Prática de restauração inválida ou não cadastrada.",IF(IF($D429="",FALSE(),IF(COUNTIF(' PROJETO'!$B$14:$B$16,$D429)=0,FALSE(),IFERROR(INDEX(' PROJETO'!$C$14:$C$16,MATCH($D429,' PROJETO'!$B$14:$B$16,0))&lt;&gt;"Sim",FALSE()))),"A prática informada no item não foi selecionada na aba Projeto.",IF(AND(MAX($I429,$L429,$O429,$R429,$U429,$X429)&gt;'CONFG.  LISTAS'!$F$4,NOT(OR($Z429&lt;&gt;"",$AA429&lt;&gt;""))),"Memorial de cálculo ou anexo obrigatório não informado para item acima do limite.",IF(OR(AND($G429&lt;&gt;"",$H429&lt;&gt;"",OR($G429&lt;=0,$H429&lt;=0)),AND($J429&lt;&gt;"",$K429&lt;&gt;"",OR($J429&lt;=0,$K429&lt;=0)),AND($M429&lt;&gt;"",$N429&lt;&gt;"",OR($M429&lt;=0,$N429&lt;=0)),AND($P429&lt;&gt;"",$Q429&lt;&gt;"",OR($P429&lt;=0,$Q429&lt;=0)),AND($S429&lt;&gt;"",$T429&lt;&gt;"",OR($S429&lt;=0,$T429&lt;=0)),AND($V429&lt;&gt;"",$W429&lt;&gt;"",OR($V429&lt;=0,$W429&lt;=0))),"Revise os valores informados: valor unitário e quantidade devem ser maiores que zero.",IF(OR(AND($G429="",$H429&lt;&gt;""),AND($G429&lt;&gt;"",$H429=""),AND($J429="",$K429&lt;&gt;""),AND($J429&lt;&gt;"",$K429=""),AND($M429="",$N429&lt;&gt;""),AND($M429&lt;&gt;"",$N429=""),AND($P429="",$Q429&lt;&gt;""),AND($P429&lt;&gt;"",$Q429=""),AND($S429="",$T429&lt;&gt;""),AND($S429&lt;&gt;"",$T429=""),AND($V429="",$W429&lt;&gt;""),AND($V429&lt;&gt;"",$W429="")),"Há ano preenchido parcialmente: "&amp;TRIM(IF(AND($G429="",$H429&lt;&gt;""),"Ano 1 (falta valor unitário); ","")&amp;IF(AND($G429&lt;&gt;"",$H429=""),"Ano 1 (falta quantidade); ","")&amp;IF(AND($J429="",$K429&lt;&gt;""),"Ano 2 (falta valor unitário); ","")&amp;IF(AND($J429&lt;&gt;"",$K429=""),"Ano 2 (falta quantidade); ","")&amp;IF(AND($M429="",$N429&lt;&gt;""),"Ano 3 (falta valor unitário); ","")&amp;IF(AND($M429&lt;&gt;"",$N429=""),"Ano 3 (falta quantidade); ","")&amp;IF(AND($P429="",$Q429&lt;&gt;""),"Ano 4 (falta valor unitário); ","")&amp;IF(AND($P429&lt;&gt;"",$Q429=""),"Ano 4 (falta quantidade); ","")&amp;IF(AND($S429="",$T429&lt;&gt;""),"Ano 5 (falta valor unitário); ","")&amp;IF(AND($S429&lt;&gt;"",$T429=""),"Ano 5 (falta quantidade); ","")&amp;IF(AND($V429="",$W429&lt;&gt;""),"Ano 6 (falta valor unitário); ","")&amp;IF(AND($V429&lt;&gt;"",$W429=""),"Ano 6 (falta quantidade); ","")), IF(NOT(OR(AND($G429&lt;&gt;"",$H429&lt;&gt;""),AND($J429&lt;&gt;"",$K429&lt;&gt;""),AND($M429&lt;&gt;"",$N429&lt;&gt;""),AND($P429&lt;&gt;"",$Q429&lt;&gt;""),AND($S429&lt;&gt;"",$T429&lt;&gt;""),AND($V429&lt;&gt;"",$W429&lt;&gt;""))),"Informe pelo menos um ano completo com valor unitário e quantidade.",IF(AND($C429&lt;&gt;"",$E429&lt;&gt;"",LEFT(TRIM($C429),1)&lt;&gt;LEFT(TRIM($E429),1)),"Categoria e tipo estão incompatíveis.",IF(IF(OR($E429="",$F429=""),FALSE(),IFERROR(COUNTIF(INDIRECT("UNITS_"&amp;SUBSTITUTE(LEFT($E429,FIND(" ",$E429&amp;" ")-1),".","_")),$F429)=0,TRUE())),"Unidade incompatível com o tipo selecionado.",IF(OR(AND(ISNUMBER(SEARCH("comunic",LOWER($B429))),LEFT($E429,3)&lt;&gt;"4.4"),AND(ISNUMBER(SEARCH("monitor",LOWER($B429))),NOT(OR(LEFT($E429,3)="1.5",LEFT($E429,3)="2.5")))),"Revise a classificação do item conforme as regras de preenchimento.",IF(AND($B429&lt;&gt;"",OR(ISNUMBER(SEARCH("outro",LOWER($B429))),ISNUMBER(SEARCH("divers",LOWER($B429))),ISNUMBER(SEARCH("kit",LOWER($B429))),ISNUMBER(SEARCH("ferrament",LOWER($B429))),ISNUMBER(SEARCH("epi",LOWER($B429)))),NOT(OR($Z429&lt;&gt;"",$AA429&lt;&gt;""))),"Descrição muito genérica: detalhe melhor o item e registre o racional no memorial ou em anexo.",IF(AND($Y429=0,$B429&lt;&gt;"",OR($G429&lt;&gt;"",$H429&lt;&gt;"",$J429&lt;&gt;"",$K429&lt;&gt;"",$M429&lt;&gt;"",$N429&lt;&gt;"",$P429&lt;&gt;"",$Q429&lt;&gt;"",$S429&lt;&gt;"",$T429&lt;&gt;"",$V429&lt;&gt;"",$W429&lt;&gt;"")),"O item possui dados lançados, mas o total está zerado. Revise os valores informados.","")))))))))))))))</f>
        <v/>
      </c>
    </row>
    <row r="430" spans="1:35" ht="14.25" customHeight="1" x14ac:dyDescent="0.25">
      <c r="A430" s="57" t="str">
        <f t="shared" si="78"/>
        <v/>
      </c>
      <c r="B430" s="58"/>
      <c r="C430" s="58"/>
      <c r="D430" s="58"/>
      <c r="E430" s="58"/>
      <c r="F430" s="58"/>
      <c r="G430" s="269"/>
      <c r="H430" s="59"/>
      <c r="I430" s="273">
        <f t="shared" si="79"/>
        <v>0</v>
      </c>
      <c r="J430" s="269"/>
      <c r="K430" s="59"/>
      <c r="L430" s="270">
        <f t="shared" si="80"/>
        <v>0</v>
      </c>
      <c r="M430" s="269"/>
      <c r="N430" s="59"/>
      <c r="O430" s="270">
        <f t="shared" si="81"/>
        <v>0</v>
      </c>
      <c r="P430" s="269"/>
      <c r="Q430" s="59"/>
      <c r="R430" s="271">
        <f t="shared" si="82"/>
        <v>0</v>
      </c>
      <c r="S430" s="269"/>
      <c r="T430" s="59"/>
      <c r="U430" s="270">
        <f t="shared" si="83"/>
        <v>0</v>
      </c>
      <c r="V430" s="269"/>
      <c r="W430" s="59"/>
      <c r="X430" s="270">
        <f t="shared" si="84"/>
        <v>0</v>
      </c>
      <c r="Y430" s="270">
        <f t="shared" si="85"/>
        <v>0</v>
      </c>
      <c r="Z430" s="58"/>
      <c r="AA430" s="58"/>
      <c r="AB430" s="60" t="str">
        <f t="shared" si="86"/>
        <v/>
      </c>
      <c r="AC430" s="21" t="b">
        <f t="shared" si="87"/>
        <v>0</v>
      </c>
      <c r="AD430" s="21" t="b">
        <f t="shared" si="88"/>
        <v>0</v>
      </c>
      <c r="AE430" s="21" t="b">
        <f t="shared" si="89"/>
        <v>0</v>
      </c>
      <c r="AF430" s="21" t="b">
        <f ca="1">OR(AND($AC430,NOT($AD430)),AND($AC430,OR(AND($G430="",$H430&lt;&gt;""),AND($G430&lt;&gt;"",$H430=""),AND($J430="",$K430&lt;&gt;""),AND($J430&lt;&gt;"",$K430=""),AND($M430="",$N430&lt;&gt;""),AND($M430&lt;&gt;"",$N430=""),AND($P430="",$Q430&lt;&gt;""),AND($P430&lt;&gt;"",$Q430=""),AND($S430="",$T430&lt;&gt;""),AND($S430&lt;&gt;"",$T430=""),AND($V430="",$W430&lt;&gt;""),AND($V430&lt;&gt;"",$W430=""))),AND($C430&lt;&gt;"",$E430&lt;&gt;"",LEFT(TRIM($C430),1)&lt;&gt;LEFT(TRIM($E430),1)),IF(OR($E430="",$F430=""),FALSE(),IFERROR(COUNTIF(INDIRECT("UNITS_"&amp;SUBSTITUTE(LEFT($E430,FIND(" ",$E430&amp;" ")-1),".","_")),$F430)=0,TRUE())),AND($B430&lt;&gt;"",OR(ISNUMBER(SEARCH("outro",LOWER($B430))),ISNUMBER(SEARCH("divers",LOWER($B430))),ISNUMBER(SEARCH("etc",LOWER($B430))))),OR(AND(ISNUMBER(SEARCH("comunic",LOWER($B430))),LEFT($E430,3)&lt;&gt;"4.4"),AND(ISNUMBER(SEARCH("monitor",LOWER($B430))),NOT(OR(LEFT($E430,3)="1.5",LEFT($E430,3)="2.5")))),AND($B430&lt;&gt;"",OR(LEFT($C430,1)="1",LEFT($C430,1)="2"),$D430=""),AND($D430&lt;&gt;"",NOT(OR(LEFT($C430,1)="1",LEFT($C430,1)="2"))),AND($D430&lt;&gt;"",COUNTIF(' PROJETO'!$B$14:$B$16,$D430)=0),IF($D430="",FALSE(),IF(COUNTIF(' PROJETO'!$B$14:$B$16,$D430)=0,FALSE(),IFERROR(INDEX(' PROJETO'!$C$14:$C$16,MATCH($D430,' PROJETO'!$B$14:$B$16,0))&lt;&gt;"Sim",FALSE()))))</f>
        <v>0</v>
      </c>
      <c r="AG430" s="21" t="b">
        <f>AND($AC430,$Y430&gt;'CONFG.  LISTAS'!$F$4,$Z430="",$AA430="")</f>
        <v>0</v>
      </c>
      <c r="AH430" s="21" t="str">
        <f t="shared" si="90"/>
        <v/>
      </c>
      <c r="AI430" s="43" t="str">
        <f ca="1">IF(NOT($AC430),"",IF(OR($B430="",$C430="",$E430="",$F430=""),"Preencha descrição, categoria, tipo e unidade.",IF(AND($B430&lt;&gt;"",OR(LEFT($C430,1)="1",LEFT($C430,1)="2"),$D430=""),"Informe a prática de restauração para itens diretos.",IF(AND($D430&lt;&gt;"",NOT(OR(LEFT($C430,1)="1",LEFT($C430,1)="2"))),"Custos indiretos não devem pertencer a uma prática específica.",IF(AND($D430&lt;&gt;"",COUNTIF(' PROJETO'!$B$14:$B$16,$D430)=0),"Prática de restauração inválida ou não cadastrada.",IF(IF($D430="",FALSE(),IF(COUNTIF(' PROJETO'!$B$14:$B$16,$D430)=0,FALSE(),IFERROR(INDEX(' PROJETO'!$C$14:$C$16,MATCH($D430,' PROJETO'!$B$14:$B$16,0))&lt;&gt;"Sim",FALSE()))),"A prática informada no item não foi selecionada na aba Projeto.",IF(AND(MAX($I430,$L430,$O430,$R430,$U430,$X430)&gt;'CONFG.  LISTAS'!$F$4,NOT(OR($Z430&lt;&gt;"",$AA430&lt;&gt;""))),"Memorial de cálculo ou anexo obrigatório não informado para item acima do limite.",IF(OR(AND($G430&lt;&gt;"",$H430&lt;&gt;"",OR($G430&lt;=0,$H430&lt;=0)),AND($J430&lt;&gt;"",$K430&lt;&gt;"",OR($J430&lt;=0,$K430&lt;=0)),AND($M430&lt;&gt;"",$N430&lt;&gt;"",OR($M430&lt;=0,$N430&lt;=0)),AND($P430&lt;&gt;"",$Q430&lt;&gt;"",OR($P430&lt;=0,$Q430&lt;=0)),AND($S430&lt;&gt;"",$T430&lt;&gt;"",OR($S430&lt;=0,$T430&lt;=0)),AND($V430&lt;&gt;"",$W430&lt;&gt;"",OR($V430&lt;=0,$W430&lt;=0))),"Revise os valores informados: valor unitário e quantidade devem ser maiores que zero.",IF(OR(AND($G430="",$H430&lt;&gt;""),AND($G430&lt;&gt;"",$H430=""),AND($J430="",$K430&lt;&gt;""),AND($J430&lt;&gt;"",$K430=""),AND($M430="",$N430&lt;&gt;""),AND($M430&lt;&gt;"",$N430=""),AND($P430="",$Q430&lt;&gt;""),AND($P430&lt;&gt;"",$Q430=""),AND($S430="",$T430&lt;&gt;""),AND($S430&lt;&gt;"",$T430=""),AND($V430="",$W430&lt;&gt;""),AND($V430&lt;&gt;"",$W430="")),"Há ano preenchido parcialmente: "&amp;TRIM(IF(AND($G430="",$H430&lt;&gt;""),"Ano 1 (falta valor unitário); ","")&amp;IF(AND($G430&lt;&gt;"",$H430=""),"Ano 1 (falta quantidade); ","")&amp;IF(AND($J430="",$K430&lt;&gt;""),"Ano 2 (falta valor unitário); ","")&amp;IF(AND($J430&lt;&gt;"",$K430=""),"Ano 2 (falta quantidade); ","")&amp;IF(AND($M430="",$N430&lt;&gt;""),"Ano 3 (falta valor unitário); ","")&amp;IF(AND($M430&lt;&gt;"",$N430=""),"Ano 3 (falta quantidade); ","")&amp;IF(AND($P430="",$Q430&lt;&gt;""),"Ano 4 (falta valor unitário); ","")&amp;IF(AND($P430&lt;&gt;"",$Q430=""),"Ano 4 (falta quantidade); ","")&amp;IF(AND($S430="",$T430&lt;&gt;""),"Ano 5 (falta valor unitário); ","")&amp;IF(AND($S430&lt;&gt;"",$T430=""),"Ano 5 (falta quantidade); ","")&amp;IF(AND($V430="",$W430&lt;&gt;""),"Ano 6 (falta valor unitário); ","")&amp;IF(AND($V430&lt;&gt;"",$W430=""),"Ano 6 (falta quantidade); ","")), IF(NOT(OR(AND($G430&lt;&gt;"",$H430&lt;&gt;""),AND($J430&lt;&gt;"",$K430&lt;&gt;""),AND($M430&lt;&gt;"",$N430&lt;&gt;""),AND($P430&lt;&gt;"",$Q430&lt;&gt;""),AND($S430&lt;&gt;"",$T430&lt;&gt;""),AND($V430&lt;&gt;"",$W430&lt;&gt;""))),"Informe pelo menos um ano completo com valor unitário e quantidade.",IF(AND($C430&lt;&gt;"",$E430&lt;&gt;"",LEFT(TRIM($C430),1)&lt;&gt;LEFT(TRIM($E430),1)),"Categoria e tipo estão incompatíveis.",IF(IF(OR($E430="",$F430=""),FALSE(),IFERROR(COUNTIF(INDIRECT("UNITS_"&amp;SUBSTITUTE(LEFT($E430,FIND(" ",$E430&amp;" ")-1),".","_")),$F430)=0,TRUE())),"Unidade incompatível com o tipo selecionado.",IF(OR(AND(ISNUMBER(SEARCH("comunic",LOWER($B430))),LEFT($E430,3)&lt;&gt;"4.4"),AND(ISNUMBER(SEARCH("monitor",LOWER($B430))),NOT(OR(LEFT($E430,3)="1.5",LEFT($E430,3)="2.5")))),"Revise a classificação do item conforme as regras de preenchimento.",IF(AND($B430&lt;&gt;"",OR(ISNUMBER(SEARCH("outro",LOWER($B430))),ISNUMBER(SEARCH("divers",LOWER($B430))),ISNUMBER(SEARCH("kit",LOWER($B430))),ISNUMBER(SEARCH("ferrament",LOWER($B430))),ISNUMBER(SEARCH("epi",LOWER($B430)))),NOT(OR($Z430&lt;&gt;"",$AA430&lt;&gt;""))),"Descrição muito genérica: detalhe melhor o item e registre o racional no memorial ou em anexo.",IF(AND($Y430=0,$B430&lt;&gt;"",OR($G430&lt;&gt;"",$H430&lt;&gt;"",$J430&lt;&gt;"",$K430&lt;&gt;"",$M430&lt;&gt;"",$N430&lt;&gt;"",$P430&lt;&gt;"",$Q430&lt;&gt;"",$S430&lt;&gt;"",$T430&lt;&gt;"",$V430&lt;&gt;"",$W430&lt;&gt;"")),"O item possui dados lançados, mas o total está zerado. Revise os valores informados.","")))))))))))))))</f>
        <v/>
      </c>
    </row>
    <row r="431" spans="1:35" ht="14.25" customHeight="1" x14ac:dyDescent="0.25">
      <c r="A431" s="57" t="str">
        <f t="shared" si="78"/>
        <v/>
      </c>
      <c r="B431" s="61"/>
      <c r="C431" s="61"/>
      <c r="D431" s="58"/>
      <c r="E431" s="61"/>
      <c r="F431" s="61"/>
      <c r="G431" s="272"/>
      <c r="H431" s="62"/>
      <c r="I431" s="273">
        <f t="shared" si="79"/>
        <v>0</v>
      </c>
      <c r="J431" s="272"/>
      <c r="K431" s="62"/>
      <c r="L431" s="270">
        <f t="shared" si="80"/>
        <v>0</v>
      </c>
      <c r="M431" s="272"/>
      <c r="N431" s="62"/>
      <c r="O431" s="270">
        <f t="shared" si="81"/>
        <v>0</v>
      </c>
      <c r="P431" s="272"/>
      <c r="Q431" s="62"/>
      <c r="R431" s="271">
        <f t="shared" si="82"/>
        <v>0</v>
      </c>
      <c r="S431" s="272"/>
      <c r="T431" s="62"/>
      <c r="U431" s="270">
        <f t="shared" si="83"/>
        <v>0</v>
      </c>
      <c r="V431" s="272"/>
      <c r="W431" s="62"/>
      <c r="X431" s="270">
        <f t="shared" si="84"/>
        <v>0</v>
      </c>
      <c r="Y431" s="270">
        <f t="shared" si="85"/>
        <v>0</v>
      </c>
      <c r="Z431" s="61"/>
      <c r="AA431" s="61"/>
      <c r="AB431" s="60" t="str">
        <f t="shared" si="86"/>
        <v/>
      </c>
      <c r="AC431" s="21" t="b">
        <f t="shared" si="87"/>
        <v>0</v>
      </c>
      <c r="AD431" s="21" t="b">
        <f t="shared" si="88"/>
        <v>0</v>
      </c>
      <c r="AE431" s="21" t="b">
        <f t="shared" si="89"/>
        <v>0</v>
      </c>
      <c r="AF431" s="21" t="b">
        <f ca="1">OR(AND($AC431,NOT($AD431)),AND($AC431,OR(AND($G431="",$H431&lt;&gt;""),AND($G431&lt;&gt;"",$H431=""),AND($J431="",$K431&lt;&gt;""),AND($J431&lt;&gt;"",$K431=""),AND($M431="",$N431&lt;&gt;""),AND($M431&lt;&gt;"",$N431=""),AND($P431="",$Q431&lt;&gt;""),AND($P431&lt;&gt;"",$Q431=""),AND($S431="",$T431&lt;&gt;""),AND($S431&lt;&gt;"",$T431=""),AND($V431="",$W431&lt;&gt;""),AND($V431&lt;&gt;"",$W431=""))),AND($C431&lt;&gt;"",$E431&lt;&gt;"",LEFT(TRIM($C431),1)&lt;&gt;LEFT(TRIM($E431),1)),IF(OR($E431="",$F431=""),FALSE(),IFERROR(COUNTIF(INDIRECT("UNITS_"&amp;SUBSTITUTE(LEFT($E431,FIND(" ",$E431&amp;" ")-1),".","_")),$F431)=0,TRUE())),AND($B431&lt;&gt;"",OR(ISNUMBER(SEARCH("outro",LOWER($B431))),ISNUMBER(SEARCH("divers",LOWER($B431))),ISNUMBER(SEARCH("etc",LOWER($B431))))),OR(AND(ISNUMBER(SEARCH("comunic",LOWER($B431))),LEFT($E431,3)&lt;&gt;"4.4"),AND(ISNUMBER(SEARCH("monitor",LOWER($B431))),NOT(OR(LEFT($E431,3)="1.5",LEFT($E431,3)="2.5")))),AND($B431&lt;&gt;"",OR(LEFT($C431,1)="1",LEFT($C431,1)="2"),$D431=""),AND($D431&lt;&gt;"",NOT(OR(LEFT($C431,1)="1",LEFT($C431,1)="2"))),AND($D431&lt;&gt;"",COUNTIF(' PROJETO'!$B$14:$B$16,$D431)=0),IF($D431="",FALSE(),IF(COUNTIF(' PROJETO'!$B$14:$B$16,$D431)=0,FALSE(),IFERROR(INDEX(' PROJETO'!$C$14:$C$16,MATCH($D431,' PROJETO'!$B$14:$B$16,0))&lt;&gt;"Sim",FALSE()))))</f>
        <v>0</v>
      </c>
      <c r="AG431" s="21" t="b">
        <f>AND($AC431,$Y431&gt;'CONFG.  LISTAS'!$F$4,$Z431="",$AA431="")</f>
        <v>0</v>
      </c>
      <c r="AH431" s="21" t="str">
        <f t="shared" si="90"/>
        <v/>
      </c>
      <c r="AI431" s="43" t="str">
        <f ca="1">IF(NOT($AC431),"",IF(OR($B431="",$C431="",$E431="",$F431=""),"Preencha descrição, categoria, tipo e unidade.",IF(AND($B431&lt;&gt;"",OR(LEFT($C431,1)="1",LEFT($C431,1)="2"),$D431=""),"Informe a prática de restauração para itens diretos.",IF(AND($D431&lt;&gt;"",NOT(OR(LEFT($C431,1)="1",LEFT($C431,1)="2"))),"Custos indiretos não devem pertencer a uma prática específica.",IF(AND($D431&lt;&gt;"",COUNTIF(' PROJETO'!$B$14:$B$16,$D431)=0),"Prática de restauração inválida ou não cadastrada.",IF(IF($D431="",FALSE(),IF(COUNTIF(' PROJETO'!$B$14:$B$16,$D431)=0,FALSE(),IFERROR(INDEX(' PROJETO'!$C$14:$C$16,MATCH($D431,' PROJETO'!$B$14:$B$16,0))&lt;&gt;"Sim",FALSE()))),"A prática informada no item não foi selecionada na aba Projeto.",IF(AND(MAX($I431,$L431,$O431,$R431,$U431,$X431)&gt;'CONFG.  LISTAS'!$F$4,NOT(OR($Z431&lt;&gt;"",$AA431&lt;&gt;""))),"Memorial de cálculo ou anexo obrigatório não informado para item acima do limite.",IF(OR(AND($G431&lt;&gt;"",$H431&lt;&gt;"",OR($G431&lt;=0,$H431&lt;=0)),AND($J431&lt;&gt;"",$K431&lt;&gt;"",OR($J431&lt;=0,$K431&lt;=0)),AND($M431&lt;&gt;"",$N431&lt;&gt;"",OR($M431&lt;=0,$N431&lt;=0)),AND($P431&lt;&gt;"",$Q431&lt;&gt;"",OR($P431&lt;=0,$Q431&lt;=0)),AND($S431&lt;&gt;"",$T431&lt;&gt;"",OR($S431&lt;=0,$T431&lt;=0)),AND($V431&lt;&gt;"",$W431&lt;&gt;"",OR($V431&lt;=0,$W431&lt;=0))),"Revise os valores informados: valor unitário e quantidade devem ser maiores que zero.",IF(OR(AND($G431="",$H431&lt;&gt;""),AND($G431&lt;&gt;"",$H431=""),AND($J431="",$K431&lt;&gt;""),AND($J431&lt;&gt;"",$K431=""),AND($M431="",$N431&lt;&gt;""),AND($M431&lt;&gt;"",$N431=""),AND($P431="",$Q431&lt;&gt;""),AND($P431&lt;&gt;"",$Q431=""),AND($S431="",$T431&lt;&gt;""),AND($S431&lt;&gt;"",$T431=""),AND($V431="",$W431&lt;&gt;""),AND($V431&lt;&gt;"",$W431="")),"Há ano preenchido parcialmente: "&amp;TRIM(IF(AND($G431="",$H431&lt;&gt;""),"Ano 1 (falta valor unitário); ","")&amp;IF(AND($G431&lt;&gt;"",$H431=""),"Ano 1 (falta quantidade); ","")&amp;IF(AND($J431="",$K431&lt;&gt;""),"Ano 2 (falta valor unitário); ","")&amp;IF(AND($J431&lt;&gt;"",$K431=""),"Ano 2 (falta quantidade); ","")&amp;IF(AND($M431="",$N431&lt;&gt;""),"Ano 3 (falta valor unitário); ","")&amp;IF(AND($M431&lt;&gt;"",$N431=""),"Ano 3 (falta quantidade); ","")&amp;IF(AND($P431="",$Q431&lt;&gt;""),"Ano 4 (falta valor unitário); ","")&amp;IF(AND($P431&lt;&gt;"",$Q431=""),"Ano 4 (falta quantidade); ","")&amp;IF(AND($S431="",$T431&lt;&gt;""),"Ano 5 (falta valor unitário); ","")&amp;IF(AND($S431&lt;&gt;"",$T431=""),"Ano 5 (falta quantidade); ","")&amp;IF(AND($V431="",$W431&lt;&gt;""),"Ano 6 (falta valor unitário); ","")&amp;IF(AND($V431&lt;&gt;"",$W431=""),"Ano 6 (falta quantidade); ","")), IF(NOT(OR(AND($G431&lt;&gt;"",$H431&lt;&gt;""),AND($J431&lt;&gt;"",$K431&lt;&gt;""),AND($M431&lt;&gt;"",$N431&lt;&gt;""),AND($P431&lt;&gt;"",$Q431&lt;&gt;""),AND($S431&lt;&gt;"",$T431&lt;&gt;""),AND($V431&lt;&gt;"",$W431&lt;&gt;""))),"Informe pelo menos um ano completo com valor unitário e quantidade.",IF(AND($C431&lt;&gt;"",$E431&lt;&gt;"",LEFT(TRIM($C431),1)&lt;&gt;LEFT(TRIM($E431),1)),"Categoria e tipo estão incompatíveis.",IF(IF(OR($E431="",$F431=""),FALSE(),IFERROR(COUNTIF(INDIRECT("UNITS_"&amp;SUBSTITUTE(LEFT($E431,FIND(" ",$E431&amp;" ")-1),".","_")),$F431)=0,TRUE())),"Unidade incompatível com o tipo selecionado.",IF(OR(AND(ISNUMBER(SEARCH("comunic",LOWER($B431))),LEFT($E431,3)&lt;&gt;"4.4"),AND(ISNUMBER(SEARCH("monitor",LOWER($B431))),NOT(OR(LEFT($E431,3)="1.5",LEFT($E431,3)="2.5")))),"Revise a classificação do item conforme as regras de preenchimento.",IF(AND($B431&lt;&gt;"",OR(ISNUMBER(SEARCH("outro",LOWER($B431))),ISNUMBER(SEARCH("divers",LOWER($B431))),ISNUMBER(SEARCH("kit",LOWER($B431))),ISNUMBER(SEARCH("ferrament",LOWER($B431))),ISNUMBER(SEARCH("epi",LOWER($B431)))),NOT(OR($Z431&lt;&gt;"",$AA431&lt;&gt;""))),"Descrição muito genérica: detalhe melhor o item e registre o racional no memorial ou em anexo.",IF(AND($Y431=0,$B431&lt;&gt;"",OR($G431&lt;&gt;"",$H431&lt;&gt;"",$J431&lt;&gt;"",$K431&lt;&gt;"",$M431&lt;&gt;"",$N431&lt;&gt;"",$P431&lt;&gt;"",$Q431&lt;&gt;"",$S431&lt;&gt;"",$T431&lt;&gt;"",$V431&lt;&gt;"",$W431&lt;&gt;"")),"O item possui dados lançados, mas o total está zerado. Revise os valores informados.","")))))))))))))))</f>
        <v/>
      </c>
    </row>
    <row r="432" spans="1:35" ht="14.25" customHeight="1" x14ac:dyDescent="0.25">
      <c r="A432" s="57" t="str">
        <f t="shared" si="78"/>
        <v/>
      </c>
      <c r="B432" s="58"/>
      <c r="C432" s="58"/>
      <c r="D432" s="58"/>
      <c r="E432" s="58"/>
      <c r="F432" s="58"/>
      <c r="G432" s="269"/>
      <c r="H432" s="59"/>
      <c r="I432" s="273">
        <f t="shared" si="79"/>
        <v>0</v>
      </c>
      <c r="J432" s="269"/>
      <c r="K432" s="59"/>
      <c r="L432" s="270">
        <f t="shared" si="80"/>
        <v>0</v>
      </c>
      <c r="M432" s="269"/>
      <c r="N432" s="59"/>
      <c r="O432" s="270">
        <f t="shared" si="81"/>
        <v>0</v>
      </c>
      <c r="P432" s="269"/>
      <c r="Q432" s="59"/>
      <c r="R432" s="271">
        <f t="shared" si="82"/>
        <v>0</v>
      </c>
      <c r="S432" s="269"/>
      <c r="T432" s="59"/>
      <c r="U432" s="270">
        <f t="shared" si="83"/>
        <v>0</v>
      </c>
      <c r="V432" s="269"/>
      <c r="W432" s="59"/>
      <c r="X432" s="270">
        <f t="shared" si="84"/>
        <v>0</v>
      </c>
      <c r="Y432" s="270">
        <f t="shared" si="85"/>
        <v>0</v>
      </c>
      <c r="Z432" s="58"/>
      <c r="AA432" s="58"/>
      <c r="AB432" s="60" t="str">
        <f t="shared" si="86"/>
        <v/>
      </c>
      <c r="AC432" s="21" t="b">
        <f t="shared" si="87"/>
        <v>0</v>
      </c>
      <c r="AD432" s="21" t="b">
        <f t="shared" si="88"/>
        <v>0</v>
      </c>
      <c r="AE432" s="21" t="b">
        <f t="shared" si="89"/>
        <v>0</v>
      </c>
      <c r="AF432" s="21" t="b">
        <f ca="1">OR(AND($AC432,NOT($AD432)),AND($AC432,OR(AND($G432="",$H432&lt;&gt;""),AND($G432&lt;&gt;"",$H432=""),AND($J432="",$K432&lt;&gt;""),AND($J432&lt;&gt;"",$K432=""),AND($M432="",$N432&lt;&gt;""),AND($M432&lt;&gt;"",$N432=""),AND($P432="",$Q432&lt;&gt;""),AND($P432&lt;&gt;"",$Q432=""),AND($S432="",$T432&lt;&gt;""),AND($S432&lt;&gt;"",$T432=""),AND($V432="",$W432&lt;&gt;""),AND($V432&lt;&gt;"",$W432=""))),AND($C432&lt;&gt;"",$E432&lt;&gt;"",LEFT(TRIM($C432),1)&lt;&gt;LEFT(TRIM($E432),1)),IF(OR($E432="",$F432=""),FALSE(),IFERROR(COUNTIF(INDIRECT("UNITS_"&amp;SUBSTITUTE(LEFT($E432,FIND(" ",$E432&amp;" ")-1),".","_")),$F432)=0,TRUE())),AND($B432&lt;&gt;"",OR(ISNUMBER(SEARCH("outro",LOWER($B432))),ISNUMBER(SEARCH("divers",LOWER($B432))),ISNUMBER(SEARCH("etc",LOWER($B432))))),OR(AND(ISNUMBER(SEARCH("comunic",LOWER($B432))),LEFT($E432,3)&lt;&gt;"4.4"),AND(ISNUMBER(SEARCH("monitor",LOWER($B432))),NOT(OR(LEFT($E432,3)="1.5",LEFT($E432,3)="2.5")))),AND($B432&lt;&gt;"",OR(LEFT($C432,1)="1",LEFT($C432,1)="2"),$D432=""),AND($D432&lt;&gt;"",NOT(OR(LEFT($C432,1)="1",LEFT($C432,1)="2"))),AND($D432&lt;&gt;"",COUNTIF(' PROJETO'!$B$14:$B$16,$D432)=0),IF($D432="",FALSE(),IF(COUNTIF(' PROJETO'!$B$14:$B$16,$D432)=0,FALSE(),IFERROR(INDEX(' PROJETO'!$C$14:$C$16,MATCH($D432,' PROJETO'!$B$14:$B$16,0))&lt;&gt;"Sim",FALSE()))))</f>
        <v>0</v>
      </c>
      <c r="AG432" s="21" t="b">
        <f>AND($AC432,$Y432&gt;'CONFG.  LISTAS'!$F$4,$Z432="",$AA432="")</f>
        <v>0</v>
      </c>
      <c r="AH432" s="21" t="str">
        <f t="shared" si="90"/>
        <v/>
      </c>
      <c r="AI432" s="43" t="str">
        <f ca="1">IF(NOT($AC432),"",IF(OR($B432="",$C432="",$E432="",$F432=""),"Preencha descrição, categoria, tipo e unidade.",IF(AND($B432&lt;&gt;"",OR(LEFT($C432,1)="1",LEFT($C432,1)="2"),$D432=""),"Informe a prática de restauração para itens diretos.",IF(AND($D432&lt;&gt;"",NOT(OR(LEFT($C432,1)="1",LEFT($C432,1)="2"))),"Custos indiretos não devem pertencer a uma prática específica.",IF(AND($D432&lt;&gt;"",COUNTIF(' PROJETO'!$B$14:$B$16,$D432)=0),"Prática de restauração inválida ou não cadastrada.",IF(IF($D432="",FALSE(),IF(COUNTIF(' PROJETO'!$B$14:$B$16,$D432)=0,FALSE(),IFERROR(INDEX(' PROJETO'!$C$14:$C$16,MATCH($D432,' PROJETO'!$B$14:$B$16,0))&lt;&gt;"Sim",FALSE()))),"A prática informada no item não foi selecionada na aba Projeto.",IF(AND(MAX($I432,$L432,$O432,$R432,$U432,$X432)&gt;'CONFG.  LISTAS'!$F$4,NOT(OR($Z432&lt;&gt;"",$AA432&lt;&gt;""))),"Memorial de cálculo ou anexo obrigatório não informado para item acima do limite.",IF(OR(AND($G432&lt;&gt;"",$H432&lt;&gt;"",OR($G432&lt;=0,$H432&lt;=0)),AND($J432&lt;&gt;"",$K432&lt;&gt;"",OR($J432&lt;=0,$K432&lt;=0)),AND($M432&lt;&gt;"",$N432&lt;&gt;"",OR($M432&lt;=0,$N432&lt;=0)),AND($P432&lt;&gt;"",$Q432&lt;&gt;"",OR($P432&lt;=0,$Q432&lt;=0)),AND($S432&lt;&gt;"",$T432&lt;&gt;"",OR($S432&lt;=0,$T432&lt;=0)),AND($V432&lt;&gt;"",$W432&lt;&gt;"",OR($V432&lt;=0,$W432&lt;=0))),"Revise os valores informados: valor unitário e quantidade devem ser maiores que zero.",IF(OR(AND($G432="",$H432&lt;&gt;""),AND($G432&lt;&gt;"",$H432=""),AND($J432="",$K432&lt;&gt;""),AND($J432&lt;&gt;"",$K432=""),AND($M432="",$N432&lt;&gt;""),AND($M432&lt;&gt;"",$N432=""),AND($P432="",$Q432&lt;&gt;""),AND($P432&lt;&gt;"",$Q432=""),AND($S432="",$T432&lt;&gt;""),AND($S432&lt;&gt;"",$T432=""),AND($V432="",$W432&lt;&gt;""),AND($V432&lt;&gt;"",$W432="")),"Há ano preenchido parcialmente: "&amp;TRIM(IF(AND($G432="",$H432&lt;&gt;""),"Ano 1 (falta valor unitário); ","")&amp;IF(AND($G432&lt;&gt;"",$H432=""),"Ano 1 (falta quantidade); ","")&amp;IF(AND($J432="",$K432&lt;&gt;""),"Ano 2 (falta valor unitário); ","")&amp;IF(AND($J432&lt;&gt;"",$K432=""),"Ano 2 (falta quantidade); ","")&amp;IF(AND($M432="",$N432&lt;&gt;""),"Ano 3 (falta valor unitário); ","")&amp;IF(AND($M432&lt;&gt;"",$N432=""),"Ano 3 (falta quantidade); ","")&amp;IF(AND($P432="",$Q432&lt;&gt;""),"Ano 4 (falta valor unitário); ","")&amp;IF(AND($P432&lt;&gt;"",$Q432=""),"Ano 4 (falta quantidade); ","")&amp;IF(AND($S432="",$T432&lt;&gt;""),"Ano 5 (falta valor unitário); ","")&amp;IF(AND($S432&lt;&gt;"",$T432=""),"Ano 5 (falta quantidade); ","")&amp;IF(AND($V432="",$W432&lt;&gt;""),"Ano 6 (falta valor unitário); ","")&amp;IF(AND($V432&lt;&gt;"",$W432=""),"Ano 6 (falta quantidade); ","")), IF(NOT(OR(AND($G432&lt;&gt;"",$H432&lt;&gt;""),AND($J432&lt;&gt;"",$K432&lt;&gt;""),AND($M432&lt;&gt;"",$N432&lt;&gt;""),AND($P432&lt;&gt;"",$Q432&lt;&gt;""),AND($S432&lt;&gt;"",$T432&lt;&gt;""),AND($V432&lt;&gt;"",$W432&lt;&gt;""))),"Informe pelo menos um ano completo com valor unitário e quantidade.",IF(AND($C432&lt;&gt;"",$E432&lt;&gt;"",LEFT(TRIM($C432),1)&lt;&gt;LEFT(TRIM($E432),1)),"Categoria e tipo estão incompatíveis.",IF(IF(OR($E432="",$F432=""),FALSE(),IFERROR(COUNTIF(INDIRECT("UNITS_"&amp;SUBSTITUTE(LEFT($E432,FIND(" ",$E432&amp;" ")-1),".","_")),$F432)=0,TRUE())),"Unidade incompatível com o tipo selecionado.",IF(OR(AND(ISNUMBER(SEARCH("comunic",LOWER($B432))),LEFT($E432,3)&lt;&gt;"4.4"),AND(ISNUMBER(SEARCH("monitor",LOWER($B432))),NOT(OR(LEFT($E432,3)="1.5",LEFT($E432,3)="2.5")))),"Revise a classificação do item conforme as regras de preenchimento.",IF(AND($B432&lt;&gt;"",OR(ISNUMBER(SEARCH("outro",LOWER($B432))),ISNUMBER(SEARCH("divers",LOWER($B432))),ISNUMBER(SEARCH("kit",LOWER($B432))),ISNUMBER(SEARCH("ferrament",LOWER($B432))),ISNUMBER(SEARCH("epi",LOWER($B432)))),NOT(OR($Z432&lt;&gt;"",$AA432&lt;&gt;""))),"Descrição muito genérica: detalhe melhor o item e registre o racional no memorial ou em anexo.",IF(AND($Y432=0,$B432&lt;&gt;"",OR($G432&lt;&gt;"",$H432&lt;&gt;"",$J432&lt;&gt;"",$K432&lt;&gt;"",$M432&lt;&gt;"",$N432&lt;&gt;"",$P432&lt;&gt;"",$Q432&lt;&gt;"",$S432&lt;&gt;"",$T432&lt;&gt;"",$V432&lt;&gt;"",$W432&lt;&gt;"")),"O item possui dados lançados, mas o total está zerado. Revise os valores informados.","")))))))))))))))</f>
        <v/>
      </c>
    </row>
    <row r="433" spans="1:35" ht="14.25" customHeight="1" x14ac:dyDescent="0.25">
      <c r="A433" s="57" t="str">
        <f t="shared" si="78"/>
        <v/>
      </c>
      <c r="B433" s="61"/>
      <c r="C433" s="61"/>
      <c r="D433" s="58"/>
      <c r="E433" s="61"/>
      <c r="F433" s="61"/>
      <c r="G433" s="272"/>
      <c r="H433" s="62"/>
      <c r="I433" s="273">
        <f t="shared" si="79"/>
        <v>0</v>
      </c>
      <c r="J433" s="272"/>
      <c r="K433" s="62"/>
      <c r="L433" s="270">
        <f t="shared" si="80"/>
        <v>0</v>
      </c>
      <c r="M433" s="272"/>
      <c r="N433" s="62"/>
      <c r="O433" s="270">
        <f t="shared" si="81"/>
        <v>0</v>
      </c>
      <c r="P433" s="272"/>
      <c r="Q433" s="62"/>
      <c r="R433" s="271">
        <f t="shared" si="82"/>
        <v>0</v>
      </c>
      <c r="S433" s="272"/>
      <c r="T433" s="62"/>
      <c r="U433" s="270">
        <f t="shared" si="83"/>
        <v>0</v>
      </c>
      <c r="V433" s="272"/>
      <c r="W433" s="62"/>
      <c r="X433" s="270">
        <f t="shared" si="84"/>
        <v>0</v>
      </c>
      <c r="Y433" s="270">
        <f t="shared" si="85"/>
        <v>0</v>
      </c>
      <c r="Z433" s="61"/>
      <c r="AA433" s="61"/>
      <c r="AB433" s="60" t="str">
        <f t="shared" si="86"/>
        <v/>
      </c>
      <c r="AC433" s="21" t="b">
        <f t="shared" si="87"/>
        <v>0</v>
      </c>
      <c r="AD433" s="21" t="b">
        <f t="shared" si="88"/>
        <v>0</v>
      </c>
      <c r="AE433" s="21" t="b">
        <f t="shared" si="89"/>
        <v>0</v>
      </c>
      <c r="AF433" s="21" t="b">
        <f ca="1">OR(AND($AC433,NOT($AD433)),AND($AC433,OR(AND($G433="",$H433&lt;&gt;""),AND($G433&lt;&gt;"",$H433=""),AND($J433="",$K433&lt;&gt;""),AND($J433&lt;&gt;"",$K433=""),AND($M433="",$N433&lt;&gt;""),AND($M433&lt;&gt;"",$N433=""),AND($P433="",$Q433&lt;&gt;""),AND($P433&lt;&gt;"",$Q433=""),AND($S433="",$T433&lt;&gt;""),AND($S433&lt;&gt;"",$T433=""),AND($V433="",$W433&lt;&gt;""),AND($V433&lt;&gt;"",$W433=""))),AND($C433&lt;&gt;"",$E433&lt;&gt;"",LEFT(TRIM($C433),1)&lt;&gt;LEFT(TRIM($E433),1)),IF(OR($E433="",$F433=""),FALSE(),IFERROR(COUNTIF(INDIRECT("UNITS_"&amp;SUBSTITUTE(LEFT($E433,FIND(" ",$E433&amp;" ")-1),".","_")),$F433)=0,TRUE())),AND($B433&lt;&gt;"",OR(ISNUMBER(SEARCH("outro",LOWER($B433))),ISNUMBER(SEARCH("divers",LOWER($B433))),ISNUMBER(SEARCH("etc",LOWER($B433))))),OR(AND(ISNUMBER(SEARCH("comunic",LOWER($B433))),LEFT($E433,3)&lt;&gt;"4.4"),AND(ISNUMBER(SEARCH("monitor",LOWER($B433))),NOT(OR(LEFT($E433,3)="1.5",LEFT($E433,3)="2.5")))),AND($B433&lt;&gt;"",OR(LEFT($C433,1)="1",LEFT($C433,1)="2"),$D433=""),AND($D433&lt;&gt;"",NOT(OR(LEFT($C433,1)="1",LEFT($C433,1)="2"))),AND($D433&lt;&gt;"",COUNTIF(' PROJETO'!$B$14:$B$16,$D433)=0),IF($D433="",FALSE(),IF(COUNTIF(' PROJETO'!$B$14:$B$16,$D433)=0,FALSE(),IFERROR(INDEX(' PROJETO'!$C$14:$C$16,MATCH($D433,' PROJETO'!$B$14:$B$16,0))&lt;&gt;"Sim",FALSE()))))</f>
        <v>0</v>
      </c>
      <c r="AG433" s="21" t="b">
        <f>AND($AC433,$Y433&gt;'CONFG.  LISTAS'!$F$4,$Z433="",$AA433="")</f>
        <v>0</v>
      </c>
      <c r="AH433" s="21" t="str">
        <f t="shared" si="90"/>
        <v/>
      </c>
      <c r="AI433" s="43" t="str">
        <f ca="1">IF(NOT($AC433),"",IF(OR($B433="",$C433="",$E433="",$F433=""),"Preencha descrição, categoria, tipo e unidade.",IF(AND($B433&lt;&gt;"",OR(LEFT($C433,1)="1",LEFT($C433,1)="2"),$D433=""),"Informe a prática de restauração para itens diretos.",IF(AND($D433&lt;&gt;"",NOT(OR(LEFT($C433,1)="1",LEFT($C433,1)="2"))),"Custos indiretos não devem pertencer a uma prática específica.",IF(AND($D433&lt;&gt;"",COUNTIF(' PROJETO'!$B$14:$B$16,$D433)=0),"Prática de restauração inválida ou não cadastrada.",IF(IF($D433="",FALSE(),IF(COUNTIF(' PROJETO'!$B$14:$B$16,$D433)=0,FALSE(),IFERROR(INDEX(' PROJETO'!$C$14:$C$16,MATCH($D433,' PROJETO'!$B$14:$B$16,0))&lt;&gt;"Sim",FALSE()))),"A prática informada no item não foi selecionada na aba Projeto.",IF(AND(MAX($I433,$L433,$O433,$R433,$U433,$X433)&gt;'CONFG.  LISTAS'!$F$4,NOT(OR($Z433&lt;&gt;"",$AA433&lt;&gt;""))),"Memorial de cálculo ou anexo obrigatório não informado para item acima do limite.",IF(OR(AND($G433&lt;&gt;"",$H433&lt;&gt;"",OR($G433&lt;=0,$H433&lt;=0)),AND($J433&lt;&gt;"",$K433&lt;&gt;"",OR($J433&lt;=0,$K433&lt;=0)),AND($M433&lt;&gt;"",$N433&lt;&gt;"",OR($M433&lt;=0,$N433&lt;=0)),AND($P433&lt;&gt;"",$Q433&lt;&gt;"",OR($P433&lt;=0,$Q433&lt;=0)),AND($S433&lt;&gt;"",$T433&lt;&gt;"",OR($S433&lt;=0,$T433&lt;=0)),AND($V433&lt;&gt;"",$W433&lt;&gt;"",OR($V433&lt;=0,$W433&lt;=0))),"Revise os valores informados: valor unitário e quantidade devem ser maiores que zero.",IF(OR(AND($G433="",$H433&lt;&gt;""),AND($G433&lt;&gt;"",$H433=""),AND($J433="",$K433&lt;&gt;""),AND($J433&lt;&gt;"",$K433=""),AND($M433="",$N433&lt;&gt;""),AND($M433&lt;&gt;"",$N433=""),AND($P433="",$Q433&lt;&gt;""),AND($P433&lt;&gt;"",$Q433=""),AND($S433="",$T433&lt;&gt;""),AND($S433&lt;&gt;"",$T433=""),AND($V433="",$W433&lt;&gt;""),AND($V433&lt;&gt;"",$W433="")),"Há ano preenchido parcialmente: "&amp;TRIM(IF(AND($G433="",$H433&lt;&gt;""),"Ano 1 (falta valor unitário); ","")&amp;IF(AND($G433&lt;&gt;"",$H433=""),"Ano 1 (falta quantidade); ","")&amp;IF(AND($J433="",$K433&lt;&gt;""),"Ano 2 (falta valor unitário); ","")&amp;IF(AND($J433&lt;&gt;"",$K433=""),"Ano 2 (falta quantidade); ","")&amp;IF(AND($M433="",$N433&lt;&gt;""),"Ano 3 (falta valor unitário); ","")&amp;IF(AND($M433&lt;&gt;"",$N433=""),"Ano 3 (falta quantidade); ","")&amp;IF(AND($P433="",$Q433&lt;&gt;""),"Ano 4 (falta valor unitário); ","")&amp;IF(AND($P433&lt;&gt;"",$Q433=""),"Ano 4 (falta quantidade); ","")&amp;IF(AND($S433="",$T433&lt;&gt;""),"Ano 5 (falta valor unitário); ","")&amp;IF(AND($S433&lt;&gt;"",$T433=""),"Ano 5 (falta quantidade); ","")&amp;IF(AND($V433="",$W433&lt;&gt;""),"Ano 6 (falta valor unitário); ","")&amp;IF(AND($V433&lt;&gt;"",$W433=""),"Ano 6 (falta quantidade); ","")), IF(NOT(OR(AND($G433&lt;&gt;"",$H433&lt;&gt;""),AND($J433&lt;&gt;"",$K433&lt;&gt;""),AND($M433&lt;&gt;"",$N433&lt;&gt;""),AND($P433&lt;&gt;"",$Q433&lt;&gt;""),AND($S433&lt;&gt;"",$T433&lt;&gt;""),AND($V433&lt;&gt;"",$W433&lt;&gt;""))),"Informe pelo menos um ano completo com valor unitário e quantidade.",IF(AND($C433&lt;&gt;"",$E433&lt;&gt;"",LEFT(TRIM($C433),1)&lt;&gt;LEFT(TRIM($E433),1)),"Categoria e tipo estão incompatíveis.",IF(IF(OR($E433="",$F433=""),FALSE(),IFERROR(COUNTIF(INDIRECT("UNITS_"&amp;SUBSTITUTE(LEFT($E433,FIND(" ",$E433&amp;" ")-1),".","_")),$F433)=0,TRUE())),"Unidade incompatível com o tipo selecionado.",IF(OR(AND(ISNUMBER(SEARCH("comunic",LOWER($B433))),LEFT($E433,3)&lt;&gt;"4.4"),AND(ISNUMBER(SEARCH("monitor",LOWER($B433))),NOT(OR(LEFT($E433,3)="1.5",LEFT($E433,3)="2.5")))),"Revise a classificação do item conforme as regras de preenchimento.",IF(AND($B433&lt;&gt;"",OR(ISNUMBER(SEARCH("outro",LOWER($B433))),ISNUMBER(SEARCH("divers",LOWER($B433))),ISNUMBER(SEARCH("kit",LOWER($B433))),ISNUMBER(SEARCH("ferrament",LOWER($B433))),ISNUMBER(SEARCH("epi",LOWER($B433)))),NOT(OR($Z433&lt;&gt;"",$AA433&lt;&gt;""))),"Descrição muito genérica: detalhe melhor o item e registre o racional no memorial ou em anexo.",IF(AND($Y433=0,$B433&lt;&gt;"",OR($G433&lt;&gt;"",$H433&lt;&gt;"",$J433&lt;&gt;"",$K433&lt;&gt;"",$M433&lt;&gt;"",$N433&lt;&gt;"",$P433&lt;&gt;"",$Q433&lt;&gt;"",$S433&lt;&gt;"",$T433&lt;&gt;"",$V433&lt;&gt;"",$W433&lt;&gt;"")),"O item possui dados lançados, mas o total está zerado. Revise os valores informados.","")))))))))))))))</f>
        <v/>
      </c>
    </row>
    <row r="434" spans="1:35" ht="14.25" customHeight="1" x14ac:dyDescent="0.25">
      <c r="A434" s="57" t="str">
        <f t="shared" si="78"/>
        <v/>
      </c>
      <c r="B434" s="58"/>
      <c r="C434" s="58"/>
      <c r="D434" s="58"/>
      <c r="E434" s="58"/>
      <c r="F434" s="58"/>
      <c r="G434" s="269"/>
      <c r="H434" s="59"/>
      <c r="I434" s="273">
        <f t="shared" si="79"/>
        <v>0</v>
      </c>
      <c r="J434" s="269"/>
      <c r="K434" s="59"/>
      <c r="L434" s="270">
        <f t="shared" si="80"/>
        <v>0</v>
      </c>
      <c r="M434" s="269"/>
      <c r="N434" s="59"/>
      <c r="O434" s="270">
        <f t="shared" si="81"/>
        <v>0</v>
      </c>
      <c r="P434" s="269"/>
      <c r="Q434" s="59"/>
      <c r="R434" s="271">
        <f t="shared" si="82"/>
        <v>0</v>
      </c>
      <c r="S434" s="269"/>
      <c r="T434" s="59"/>
      <c r="U434" s="270">
        <f t="shared" si="83"/>
        <v>0</v>
      </c>
      <c r="V434" s="269"/>
      <c r="W434" s="59"/>
      <c r="X434" s="270">
        <f t="shared" si="84"/>
        <v>0</v>
      </c>
      <c r="Y434" s="270">
        <f t="shared" si="85"/>
        <v>0</v>
      </c>
      <c r="Z434" s="58"/>
      <c r="AA434" s="58"/>
      <c r="AB434" s="60" t="str">
        <f t="shared" si="86"/>
        <v/>
      </c>
      <c r="AC434" s="21" t="b">
        <f t="shared" si="87"/>
        <v>0</v>
      </c>
      <c r="AD434" s="21" t="b">
        <f t="shared" si="88"/>
        <v>0</v>
      </c>
      <c r="AE434" s="21" t="b">
        <f t="shared" si="89"/>
        <v>0</v>
      </c>
      <c r="AF434" s="21" t="b">
        <f ca="1">OR(AND($AC434,NOT($AD434)),AND($AC434,OR(AND($G434="",$H434&lt;&gt;""),AND($G434&lt;&gt;"",$H434=""),AND($J434="",$K434&lt;&gt;""),AND($J434&lt;&gt;"",$K434=""),AND($M434="",$N434&lt;&gt;""),AND($M434&lt;&gt;"",$N434=""),AND($P434="",$Q434&lt;&gt;""),AND($P434&lt;&gt;"",$Q434=""),AND($S434="",$T434&lt;&gt;""),AND($S434&lt;&gt;"",$T434=""),AND($V434="",$W434&lt;&gt;""),AND($V434&lt;&gt;"",$W434=""))),AND($C434&lt;&gt;"",$E434&lt;&gt;"",LEFT(TRIM($C434),1)&lt;&gt;LEFT(TRIM($E434),1)),IF(OR($E434="",$F434=""),FALSE(),IFERROR(COUNTIF(INDIRECT("UNITS_"&amp;SUBSTITUTE(LEFT($E434,FIND(" ",$E434&amp;" ")-1),".","_")),$F434)=0,TRUE())),AND($B434&lt;&gt;"",OR(ISNUMBER(SEARCH("outro",LOWER($B434))),ISNUMBER(SEARCH("divers",LOWER($B434))),ISNUMBER(SEARCH("etc",LOWER($B434))))),OR(AND(ISNUMBER(SEARCH("comunic",LOWER($B434))),LEFT($E434,3)&lt;&gt;"4.4"),AND(ISNUMBER(SEARCH("monitor",LOWER($B434))),NOT(OR(LEFT($E434,3)="1.5",LEFT($E434,3)="2.5")))),AND($B434&lt;&gt;"",OR(LEFT($C434,1)="1",LEFT($C434,1)="2"),$D434=""),AND($D434&lt;&gt;"",NOT(OR(LEFT($C434,1)="1",LEFT($C434,1)="2"))),AND($D434&lt;&gt;"",COUNTIF(' PROJETO'!$B$14:$B$16,$D434)=0),IF($D434="",FALSE(),IF(COUNTIF(' PROJETO'!$B$14:$B$16,$D434)=0,FALSE(),IFERROR(INDEX(' PROJETO'!$C$14:$C$16,MATCH($D434,' PROJETO'!$B$14:$B$16,0))&lt;&gt;"Sim",FALSE()))))</f>
        <v>0</v>
      </c>
      <c r="AG434" s="21" t="b">
        <f>AND($AC434,$Y434&gt;'CONFG.  LISTAS'!$F$4,$Z434="",$AA434="")</f>
        <v>0</v>
      </c>
      <c r="AH434" s="21" t="str">
        <f t="shared" si="90"/>
        <v/>
      </c>
      <c r="AI434" s="43" t="str">
        <f ca="1">IF(NOT($AC434),"",IF(OR($B434="",$C434="",$E434="",$F434=""),"Preencha descrição, categoria, tipo e unidade.",IF(AND($B434&lt;&gt;"",OR(LEFT($C434,1)="1",LEFT($C434,1)="2"),$D434=""),"Informe a prática de restauração para itens diretos.",IF(AND($D434&lt;&gt;"",NOT(OR(LEFT($C434,1)="1",LEFT($C434,1)="2"))),"Custos indiretos não devem pertencer a uma prática específica.",IF(AND($D434&lt;&gt;"",COUNTIF(' PROJETO'!$B$14:$B$16,$D434)=0),"Prática de restauração inválida ou não cadastrada.",IF(IF($D434="",FALSE(),IF(COUNTIF(' PROJETO'!$B$14:$B$16,$D434)=0,FALSE(),IFERROR(INDEX(' PROJETO'!$C$14:$C$16,MATCH($D434,' PROJETO'!$B$14:$B$16,0))&lt;&gt;"Sim",FALSE()))),"A prática informada no item não foi selecionada na aba Projeto.",IF(AND(MAX($I434,$L434,$O434,$R434,$U434,$X434)&gt;'CONFG.  LISTAS'!$F$4,NOT(OR($Z434&lt;&gt;"",$AA434&lt;&gt;""))),"Memorial de cálculo ou anexo obrigatório não informado para item acima do limite.",IF(OR(AND($G434&lt;&gt;"",$H434&lt;&gt;"",OR($G434&lt;=0,$H434&lt;=0)),AND($J434&lt;&gt;"",$K434&lt;&gt;"",OR($J434&lt;=0,$K434&lt;=0)),AND($M434&lt;&gt;"",$N434&lt;&gt;"",OR($M434&lt;=0,$N434&lt;=0)),AND($P434&lt;&gt;"",$Q434&lt;&gt;"",OR($P434&lt;=0,$Q434&lt;=0)),AND($S434&lt;&gt;"",$T434&lt;&gt;"",OR($S434&lt;=0,$T434&lt;=0)),AND($V434&lt;&gt;"",$W434&lt;&gt;"",OR($V434&lt;=0,$W434&lt;=0))),"Revise os valores informados: valor unitário e quantidade devem ser maiores que zero.",IF(OR(AND($G434="",$H434&lt;&gt;""),AND($G434&lt;&gt;"",$H434=""),AND($J434="",$K434&lt;&gt;""),AND($J434&lt;&gt;"",$K434=""),AND($M434="",$N434&lt;&gt;""),AND($M434&lt;&gt;"",$N434=""),AND($P434="",$Q434&lt;&gt;""),AND($P434&lt;&gt;"",$Q434=""),AND($S434="",$T434&lt;&gt;""),AND($S434&lt;&gt;"",$T434=""),AND($V434="",$W434&lt;&gt;""),AND($V434&lt;&gt;"",$W434="")),"Há ano preenchido parcialmente: "&amp;TRIM(IF(AND($G434="",$H434&lt;&gt;""),"Ano 1 (falta valor unitário); ","")&amp;IF(AND($G434&lt;&gt;"",$H434=""),"Ano 1 (falta quantidade); ","")&amp;IF(AND($J434="",$K434&lt;&gt;""),"Ano 2 (falta valor unitário); ","")&amp;IF(AND($J434&lt;&gt;"",$K434=""),"Ano 2 (falta quantidade); ","")&amp;IF(AND($M434="",$N434&lt;&gt;""),"Ano 3 (falta valor unitário); ","")&amp;IF(AND($M434&lt;&gt;"",$N434=""),"Ano 3 (falta quantidade); ","")&amp;IF(AND($P434="",$Q434&lt;&gt;""),"Ano 4 (falta valor unitário); ","")&amp;IF(AND($P434&lt;&gt;"",$Q434=""),"Ano 4 (falta quantidade); ","")&amp;IF(AND($S434="",$T434&lt;&gt;""),"Ano 5 (falta valor unitário); ","")&amp;IF(AND($S434&lt;&gt;"",$T434=""),"Ano 5 (falta quantidade); ","")&amp;IF(AND($V434="",$W434&lt;&gt;""),"Ano 6 (falta valor unitário); ","")&amp;IF(AND($V434&lt;&gt;"",$W434=""),"Ano 6 (falta quantidade); ","")), IF(NOT(OR(AND($G434&lt;&gt;"",$H434&lt;&gt;""),AND($J434&lt;&gt;"",$K434&lt;&gt;""),AND($M434&lt;&gt;"",$N434&lt;&gt;""),AND($P434&lt;&gt;"",$Q434&lt;&gt;""),AND($S434&lt;&gt;"",$T434&lt;&gt;""),AND($V434&lt;&gt;"",$W434&lt;&gt;""))),"Informe pelo menos um ano completo com valor unitário e quantidade.",IF(AND($C434&lt;&gt;"",$E434&lt;&gt;"",LEFT(TRIM($C434),1)&lt;&gt;LEFT(TRIM($E434),1)),"Categoria e tipo estão incompatíveis.",IF(IF(OR($E434="",$F434=""),FALSE(),IFERROR(COUNTIF(INDIRECT("UNITS_"&amp;SUBSTITUTE(LEFT($E434,FIND(" ",$E434&amp;" ")-1),".","_")),$F434)=0,TRUE())),"Unidade incompatível com o tipo selecionado.",IF(OR(AND(ISNUMBER(SEARCH("comunic",LOWER($B434))),LEFT($E434,3)&lt;&gt;"4.4"),AND(ISNUMBER(SEARCH("monitor",LOWER($B434))),NOT(OR(LEFT($E434,3)="1.5",LEFT($E434,3)="2.5")))),"Revise a classificação do item conforme as regras de preenchimento.",IF(AND($B434&lt;&gt;"",OR(ISNUMBER(SEARCH("outro",LOWER($B434))),ISNUMBER(SEARCH("divers",LOWER($B434))),ISNUMBER(SEARCH("kit",LOWER($B434))),ISNUMBER(SEARCH("ferrament",LOWER($B434))),ISNUMBER(SEARCH("epi",LOWER($B434)))),NOT(OR($Z434&lt;&gt;"",$AA434&lt;&gt;""))),"Descrição muito genérica: detalhe melhor o item e registre o racional no memorial ou em anexo.",IF(AND($Y434=0,$B434&lt;&gt;"",OR($G434&lt;&gt;"",$H434&lt;&gt;"",$J434&lt;&gt;"",$K434&lt;&gt;"",$M434&lt;&gt;"",$N434&lt;&gt;"",$P434&lt;&gt;"",$Q434&lt;&gt;"",$S434&lt;&gt;"",$T434&lt;&gt;"",$V434&lt;&gt;"",$W434&lt;&gt;"")),"O item possui dados lançados, mas o total está zerado. Revise os valores informados.","")))))))))))))))</f>
        <v/>
      </c>
    </row>
    <row r="435" spans="1:35" ht="14.25" customHeight="1" x14ac:dyDescent="0.25">
      <c r="A435" s="57" t="str">
        <f t="shared" si="78"/>
        <v/>
      </c>
      <c r="B435" s="61"/>
      <c r="C435" s="61"/>
      <c r="D435" s="58"/>
      <c r="E435" s="61"/>
      <c r="F435" s="61"/>
      <c r="G435" s="272"/>
      <c r="H435" s="62"/>
      <c r="I435" s="273">
        <f t="shared" si="79"/>
        <v>0</v>
      </c>
      <c r="J435" s="272"/>
      <c r="K435" s="62"/>
      <c r="L435" s="270">
        <f t="shared" si="80"/>
        <v>0</v>
      </c>
      <c r="M435" s="272"/>
      <c r="N435" s="62"/>
      <c r="O435" s="270">
        <f t="shared" si="81"/>
        <v>0</v>
      </c>
      <c r="P435" s="272"/>
      <c r="Q435" s="62"/>
      <c r="R435" s="271">
        <f t="shared" si="82"/>
        <v>0</v>
      </c>
      <c r="S435" s="272"/>
      <c r="T435" s="62"/>
      <c r="U435" s="270">
        <f t="shared" si="83"/>
        <v>0</v>
      </c>
      <c r="V435" s="272"/>
      <c r="W435" s="62"/>
      <c r="X435" s="270">
        <f t="shared" si="84"/>
        <v>0</v>
      </c>
      <c r="Y435" s="270">
        <f t="shared" si="85"/>
        <v>0</v>
      </c>
      <c r="Z435" s="61"/>
      <c r="AA435" s="61"/>
      <c r="AB435" s="60" t="str">
        <f t="shared" si="86"/>
        <v/>
      </c>
      <c r="AC435" s="21" t="b">
        <f t="shared" si="87"/>
        <v>0</v>
      </c>
      <c r="AD435" s="21" t="b">
        <f t="shared" si="88"/>
        <v>0</v>
      </c>
      <c r="AE435" s="21" t="b">
        <f t="shared" si="89"/>
        <v>0</v>
      </c>
      <c r="AF435" s="21" t="b">
        <f ca="1">OR(AND($AC435,NOT($AD435)),AND($AC435,OR(AND($G435="",$H435&lt;&gt;""),AND($G435&lt;&gt;"",$H435=""),AND($J435="",$K435&lt;&gt;""),AND($J435&lt;&gt;"",$K435=""),AND($M435="",$N435&lt;&gt;""),AND($M435&lt;&gt;"",$N435=""),AND($P435="",$Q435&lt;&gt;""),AND($P435&lt;&gt;"",$Q435=""),AND($S435="",$T435&lt;&gt;""),AND($S435&lt;&gt;"",$T435=""),AND($V435="",$W435&lt;&gt;""),AND($V435&lt;&gt;"",$W435=""))),AND($C435&lt;&gt;"",$E435&lt;&gt;"",LEFT(TRIM($C435),1)&lt;&gt;LEFT(TRIM($E435),1)),IF(OR($E435="",$F435=""),FALSE(),IFERROR(COUNTIF(INDIRECT("UNITS_"&amp;SUBSTITUTE(LEFT($E435,FIND(" ",$E435&amp;" ")-1),".","_")),$F435)=0,TRUE())),AND($B435&lt;&gt;"",OR(ISNUMBER(SEARCH("outro",LOWER($B435))),ISNUMBER(SEARCH("divers",LOWER($B435))),ISNUMBER(SEARCH("etc",LOWER($B435))))),OR(AND(ISNUMBER(SEARCH("comunic",LOWER($B435))),LEFT($E435,3)&lt;&gt;"4.4"),AND(ISNUMBER(SEARCH("monitor",LOWER($B435))),NOT(OR(LEFT($E435,3)="1.5",LEFT($E435,3)="2.5")))),AND($B435&lt;&gt;"",OR(LEFT($C435,1)="1",LEFT($C435,1)="2"),$D435=""),AND($D435&lt;&gt;"",NOT(OR(LEFT($C435,1)="1",LEFT($C435,1)="2"))),AND($D435&lt;&gt;"",COUNTIF(' PROJETO'!$B$14:$B$16,$D435)=0),IF($D435="",FALSE(),IF(COUNTIF(' PROJETO'!$B$14:$B$16,$D435)=0,FALSE(),IFERROR(INDEX(' PROJETO'!$C$14:$C$16,MATCH($D435,' PROJETO'!$B$14:$B$16,0))&lt;&gt;"Sim",FALSE()))))</f>
        <v>0</v>
      </c>
      <c r="AG435" s="21" t="b">
        <f>AND($AC435,$Y435&gt;'CONFG.  LISTAS'!$F$4,$Z435="",$AA435="")</f>
        <v>0</v>
      </c>
      <c r="AH435" s="21" t="str">
        <f t="shared" si="90"/>
        <v/>
      </c>
      <c r="AI435" s="43" t="str">
        <f ca="1">IF(NOT($AC435),"",IF(OR($B435="",$C435="",$E435="",$F435=""),"Preencha descrição, categoria, tipo e unidade.",IF(AND($B435&lt;&gt;"",OR(LEFT($C435,1)="1",LEFT($C435,1)="2"),$D435=""),"Informe a prática de restauração para itens diretos.",IF(AND($D435&lt;&gt;"",NOT(OR(LEFT($C435,1)="1",LEFT($C435,1)="2"))),"Custos indiretos não devem pertencer a uma prática específica.",IF(AND($D435&lt;&gt;"",COUNTIF(' PROJETO'!$B$14:$B$16,$D435)=0),"Prática de restauração inválida ou não cadastrada.",IF(IF($D435="",FALSE(),IF(COUNTIF(' PROJETO'!$B$14:$B$16,$D435)=0,FALSE(),IFERROR(INDEX(' PROJETO'!$C$14:$C$16,MATCH($D435,' PROJETO'!$B$14:$B$16,0))&lt;&gt;"Sim",FALSE()))),"A prática informada no item não foi selecionada na aba Projeto.",IF(AND(MAX($I435,$L435,$O435,$R435,$U435,$X435)&gt;'CONFG.  LISTAS'!$F$4,NOT(OR($Z435&lt;&gt;"",$AA435&lt;&gt;""))),"Memorial de cálculo ou anexo obrigatório não informado para item acima do limite.",IF(OR(AND($G435&lt;&gt;"",$H435&lt;&gt;"",OR($G435&lt;=0,$H435&lt;=0)),AND($J435&lt;&gt;"",$K435&lt;&gt;"",OR($J435&lt;=0,$K435&lt;=0)),AND($M435&lt;&gt;"",$N435&lt;&gt;"",OR($M435&lt;=0,$N435&lt;=0)),AND($P435&lt;&gt;"",$Q435&lt;&gt;"",OR($P435&lt;=0,$Q435&lt;=0)),AND($S435&lt;&gt;"",$T435&lt;&gt;"",OR($S435&lt;=0,$T435&lt;=0)),AND($V435&lt;&gt;"",$W435&lt;&gt;"",OR($V435&lt;=0,$W435&lt;=0))),"Revise os valores informados: valor unitário e quantidade devem ser maiores que zero.",IF(OR(AND($G435="",$H435&lt;&gt;""),AND($G435&lt;&gt;"",$H435=""),AND($J435="",$K435&lt;&gt;""),AND($J435&lt;&gt;"",$K435=""),AND($M435="",$N435&lt;&gt;""),AND($M435&lt;&gt;"",$N435=""),AND($P435="",$Q435&lt;&gt;""),AND($P435&lt;&gt;"",$Q435=""),AND($S435="",$T435&lt;&gt;""),AND($S435&lt;&gt;"",$T435=""),AND($V435="",$W435&lt;&gt;""),AND($V435&lt;&gt;"",$W435="")),"Há ano preenchido parcialmente: "&amp;TRIM(IF(AND($G435="",$H435&lt;&gt;""),"Ano 1 (falta valor unitário); ","")&amp;IF(AND($G435&lt;&gt;"",$H435=""),"Ano 1 (falta quantidade); ","")&amp;IF(AND($J435="",$K435&lt;&gt;""),"Ano 2 (falta valor unitário); ","")&amp;IF(AND($J435&lt;&gt;"",$K435=""),"Ano 2 (falta quantidade); ","")&amp;IF(AND($M435="",$N435&lt;&gt;""),"Ano 3 (falta valor unitário); ","")&amp;IF(AND($M435&lt;&gt;"",$N435=""),"Ano 3 (falta quantidade); ","")&amp;IF(AND($P435="",$Q435&lt;&gt;""),"Ano 4 (falta valor unitário); ","")&amp;IF(AND($P435&lt;&gt;"",$Q435=""),"Ano 4 (falta quantidade); ","")&amp;IF(AND($S435="",$T435&lt;&gt;""),"Ano 5 (falta valor unitário); ","")&amp;IF(AND($S435&lt;&gt;"",$T435=""),"Ano 5 (falta quantidade); ","")&amp;IF(AND($V435="",$W435&lt;&gt;""),"Ano 6 (falta valor unitário); ","")&amp;IF(AND($V435&lt;&gt;"",$W435=""),"Ano 6 (falta quantidade); ","")), IF(NOT(OR(AND($G435&lt;&gt;"",$H435&lt;&gt;""),AND($J435&lt;&gt;"",$K435&lt;&gt;""),AND($M435&lt;&gt;"",$N435&lt;&gt;""),AND($P435&lt;&gt;"",$Q435&lt;&gt;""),AND($S435&lt;&gt;"",$T435&lt;&gt;""),AND($V435&lt;&gt;"",$W435&lt;&gt;""))),"Informe pelo menos um ano completo com valor unitário e quantidade.",IF(AND($C435&lt;&gt;"",$E435&lt;&gt;"",LEFT(TRIM($C435),1)&lt;&gt;LEFT(TRIM($E435),1)),"Categoria e tipo estão incompatíveis.",IF(IF(OR($E435="",$F435=""),FALSE(),IFERROR(COUNTIF(INDIRECT("UNITS_"&amp;SUBSTITUTE(LEFT($E435,FIND(" ",$E435&amp;" ")-1),".","_")),$F435)=0,TRUE())),"Unidade incompatível com o tipo selecionado.",IF(OR(AND(ISNUMBER(SEARCH("comunic",LOWER($B435))),LEFT($E435,3)&lt;&gt;"4.4"),AND(ISNUMBER(SEARCH("monitor",LOWER($B435))),NOT(OR(LEFT($E435,3)="1.5",LEFT($E435,3)="2.5")))),"Revise a classificação do item conforme as regras de preenchimento.",IF(AND($B435&lt;&gt;"",OR(ISNUMBER(SEARCH("outro",LOWER($B435))),ISNUMBER(SEARCH("divers",LOWER($B435))),ISNUMBER(SEARCH("kit",LOWER($B435))),ISNUMBER(SEARCH("ferrament",LOWER($B435))),ISNUMBER(SEARCH("epi",LOWER($B435)))),NOT(OR($Z435&lt;&gt;"",$AA435&lt;&gt;""))),"Descrição muito genérica: detalhe melhor o item e registre o racional no memorial ou em anexo.",IF(AND($Y435=0,$B435&lt;&gt;"",OR($G435&lt;&gt;"",$H435&lt;&gt;"",$J435&lt;&gt;"",$K435&lt;&gt;"",$M435&lt;&gt;"",$N435&lt;&gt;"",$P435&lt;&gt;"",$Q435&lt;&gt;"",$S435&lt;&gt;"",$T435&lt;&gt;"",$V435&lt;&gt;"",$W435&lt;&gt;"")),"O item possui dados lançados, mas o total está zerado. Revise os valores informados.","")))))))))))))))</f>
        <v/>
      </c>
    </row>
    <row r="436" spans="1:35" ht="14.25" customHeight="1" x14ac:dyDescent="0.25">
      <c r="A436" s="57" t="str">
        <f t="shared" si="78"/>
        <v/>
      </c>
      <c r="B436" s="58"/>
      <c r="C436" s="58"/>
      <c r="D436" s="58"/>
      <c r="E436" s="58"/>
      <c r="F436" s="58"/>
      <c r="G436" s="269"/>
      <c r="H436" s="59"/>
      <c r="I436" s="273">
        <f t="shared" si="79"/>
        <v>0</v>
      </c>
      <c r="J436" s="269"/>
      <c r="K436" s="59"/>
      <c r="L436" s="270">
        <f t="shared" si="80"/>
        <v>0</v>
      </c>
      <c r="M436" s="269"/>
      <c r="N436" s="59"/>
      <c r="O436" s="270">
        <f t="shared" si="81"/>
        <v>0</v>
      </c>
      <c r="P436" s="269"/>
      <c r="Q436" s="59"/>
      <c r="R436" s="271">
        <f t="shared" si="82"/>
        <v>0</v>
      </c>
      <c r="S436" s="269"/>
      <c r="T436" s="59"/>
      <c r="U436" s="270">
        <f t="shared" si="83"/>
        <v>0</v>
      </c>
      <c r="V436" s="269"/>
      <c r="W436" s="59"/>
      <c r="X436" s="270">
        <f t="shared" si="84"/>
        <v>0</v>
      </c>
      <c r="Y436" s="270">
        <f t="shared" si="85"/>
        <v>0</v>
      </c>
      <c r="Z436" s="58"/>
      <c r="AA436" s="58"/>
      <c r="AB436" s="60" t="str">
        <f t="shared" si="86"/>
        <v/>
      </c>
      <c r="AC436" s="21" t="b">
        <f t="shared" si="87"/>
        <v>0</v>
      </c>
      <c r="AD436" s="21" t="b">
        <f t="shared" si="88"/>
        <v>0</v>
      </c>
      <c r="AE436" s="21" t="b">
        <f t="shared" si="89"/>
        <v>0</v>
      </c>
      <c r="AF436" s="21" t="b">
        <f ca="1">OR(AND($AC436,NOT($AD436)),AND($AC436,OR(AND($G436="",$H436&lt;&gt;""),AND($G436&lt;&gt;"",$H436=""),AND($J436="",$K436&lt;&gt;""),AND($J436&lt;&gt;"",$K436=""),AND($M436="",$N436&lt;&gt;""),AND($M436&lt;&gt;"",$N436=""),AND($P436="",$Q436&lt;&gt;""),AND($P436&lt;&gt;"",$Q436=""),AND($S436="",$T436&lt;&gt;""),AND($S436&lt;&gt;"",$T436=""),AND($V436="",$W436&lt;&gt;""),AND($V436&lt;&gt;"",$W436=""))),AND($C436&lt;&gt;"",$E436&lt;&gt;"",LEFT(TRIM($C436),1)&lt;&gt;LEFT(TRIM($E436),1)),IF(OR($E436="",$F436=""),FALSE(),IFERROR(COUNTIF(INDIRECT("UNITS_"&amp;SUBSTITUTE(LEFT($E436,FIND(" ",$E436&amp;" ")-1),".","_")),$F436)=0,TRUE())),AND($B436&lt;&gt;"",OR(ISNUMBER(SEARCH("outro",LOWER($B436))),ISNUMBER(SEARCH("divers",LOWER($B436))),ISNUMBER(SEARCH("etc",LOWER($B436))))),OR(AND(ISNUMBER(SEARCH("comunic",LOWER($B436))),LEFT($E436,3)&lt;&gt;"4.4"),AND(ISNUMBER(SEARCH("monitor",LOWER($B436))),NOT(OR(LEFT($E436,3)="1.5",LEFT($E436,3)="2.5")))),AND($B436&lt;&gt;"",OR(LEFT($C436,1)="1",LEFT($C436,1)="2"),$D436=""),AND($D436&lt;&gt;"",NOT(OR(LEFT($C436,1)="1",LEFT($C436,1)="2"))),AND($D436&lt;&gt;"",COUNTIF(' PROJETO'!$B$14:$B$16,$D436)=0),IF($D436="",FALSE(),IF(COUNTIF(' PROJETO'!$B$14:$B$16,$D436)=0,FALSE(),IFERROR(INDEX(' PROJETO'!$C$14:$C$16,MATCH($D436,' PROJETO'!$B$14:$B$16,0))&lt;&gt;"Sim",FALSE()))))</f>
        <v>0</v>
      </c>
      <c r="AG436" s="21" t="b">
        <f>AND($AC436,$Y436&gt;'CONFG.  LISTAS'!$F$4,$Z436="",$AA436="")</f>
        <v>0</v>
      </c>
      <c r="AH436" s="21" t="str">
        <f t="shared" si="90"/>
        <v/>
      </c>
      <c r="AI436" s="43" t="str">
        <f ca="1">IF(NOT($AC436),"",IF(OR($B436="",$C436="",$E436="",$F436=""),"Preencha descrição, categoria, tipo e unidade.",IF(AND($B436&lt;&gt;"",OR(LEFT($C436,1)="1",LEFT($C436,1)="2"),$D436=""),"Informe a prática de restauração para itens diretos.",IF(AND($D436&lt;&gt;"",NOT(OR(LEFT($C436,1)="1",LEFT($C436,1)="2"))),"Custos indiretos não devem pertencer a uma prática específica.",IF(AND($D436&lt;&gt;"",COUNTIF(' PROJETO'!$B$14:$B$16,$D436)=0),"Prática de restauração inválida ou não cadastrada.",IF(IF($D436="",FALSE(),IF(COUNTIF(' PROJETO'!$B$14:$B$16,$D436)=0,FALSE(),IFERROR(INDEX(' PROJETO'!$C$14:$C$16,MATCH($D436,' PROJETO'!$B$14:$B$16,0))&lt;&gt;"Sim",FALSE()))),"A prática informada no item não foi selecionada na aba Projeto.",IF(AND(MAX($I436,$L436,$O436,$R436,$U436,$X436)&gt;'CONFG.  LISTAS'!$F$4,NOT(OR($Z436&lt;&gt;"",$AA436&lt;&gt;""))),"Memorial de cálculo ou anexo obrigatório não informado para item acima do limite.",IF(OR(AND($G436&lt;&gt;"",$H436&lt;&gt;"",OR($G436&lt;=0,$H436&lt;=0)),AND($J436&lt;&gt;"",$K436&lt;&gt;"",OR($J436&lt;=0,$K436&lt;=0)),AND($M436&lt;&gt;"",$N436&lt;&gt;"",OR($M436&lt;=0,$N436&lt;=0)),AND($P436&lt;&gt;"",$Q436&lt;&gt;"",OR($P436&lt;=0,$Q436&lt;=0)),AND($S436&lt;&gt;"",$T436&lt;&gt;"",OR($S436&lt;=0,$T436&lt;=0)),AND($V436&lt;&gt;"",$W436&lt;&gt;"",OR($V436&lt;=0,$W436&lt;=0))),"Revise os valores informados: valor unitário e quantidade devem ser maiores que zero.",IF(OR(AND($G436="",$H436&lt;&gt;""),AND($G436&lt;&gt;"",$H436=""),AND($J436="",$K436&lt;&gt;""),AND($J436&lt;&gt;"",$K436=""),AND($M436="",$N436&lt;&gt;""),AND($M436&lt;&gt;"",$N436=""),AND($P436="",$Q436&lt;&gt;""),AND($P436&lt;&gt;"",$Q436=""),AND($S436="",$T436&lt;&gt;""),AND($S436&lt;&gt;"",$T436=""),AND($V436="",$W436&lt;&gt;""),AND($V436&lt;&gt;"",$W436="")),"Há ano preenchido parcialmente: "&amp;TRIM(IF(AND($G436="",$H436&lt;&gt;""),"Ano 1 (falta valor unitário); ","")&amp;IF(AND($G436&lt;&gt;"",$H436=""),"Ano 1 (falta quantidade); ","")&amp;IF(AND($J436="",$K436&lt;&gt;""),"Ano 2 (falta valor unitário); ","")&amp;IF(AND($J436&lt;&gt;"",$K436=""),"Ano 2 (falta quantidade); ","")&amp;IF(AND($M436="",$N436&lt;&gt;""),"Ano 3 (falta valor unitário); ","")&amp;IF(AND($M436&lt;&gt;"",$N436=""),"Ano 3 (falta quantidade); ","")&amp;IF(AND($P436="",$Q436&lt;&gt;""),"Ano 4 (falta valor unitário); ","")&amp;IF(AND($P436&lt;&gt;"",$Q436=""),"Ano 4 (falta quantidade); ","")&amp;IF(AND($S436="",$T436&lt;&gt;""),"Ano 5 (falta valor unitário); ","")&amp;IF(AND($S436&lt;&gt;"",$T436=""),"Ano 5 (falta quantidade); ","")&amp;IF(AND($V436="",$W436&lt;&gt;""),"Ano 6 (falta valor unitário); ","")&amp;IF(AND($V436&lt;&gt;"",$W436=""),"Ano 6 (falta quantidade); ","")), IF(NOT(OR(AND($G436&lt;&gt;"",$H436&lt;&gt;""),AND($J436&lt;&gt;"",$K436&lt;&gt;""),AND($M436&lt;&gt;"",$N436&lt;&gt;""),AND($P436&lt;&gt;"",$Q436&lt;&gt;""),AND($S436&lt;&gt;"",$T436&lt;&gt;""),AND($V436&lt;&gt;"",$W436&lt;&gt;""))),"Informe pelo menos um ano completo com valor unitário e quantidade.",IF(AND($C436&lt;&gt;"",$E436&lt;&gt;"",LEFT(TRIM($C436),1)&lt;&gt;LEFT(TRIM($E436),1)),"Categoria e tipo estão incompatíveis.",IF(IF(OR($E436="",$F436=""),FALSE(),IFERROR(COUNTIF(INDIRECT("UNITS_"&amp;SUBSTITUTE(LEFT($E436,FIND(" ",$E436&amp;" ")-1),".","_")),$F436)=0,TRUE())),"Unidade incompatível com o tipo selecionado.",IF(OR(AND(ISNUMBER(SEARCH("comunic",LOWER($B436))),LEFT($E436,3)&lt;&gt;"4.4"),AND(ISNUMBER(SEARCH("monitor",LOWER($B436))),NOT(OR(LEFT($E436,3)="1.5",LEFT($E436,3)="2.5")))),"Revise a classificação do item conforme as regras de preenchimento.",IF(AND($B436&lt;&gt;"",OR(ISNUMBER(SEARCH("outro",LOWER($B436))),ISNUMBER(SEARCH("divers",LOWER($B436))),ISNUMBER(SEARCH("kit",LOWER($B436))),ISNUMBER(SEARCH("ferrament",LOWER($B436))),ISNUMBER(SEARCH("epi",LOWER($B436)))),NOT(OR($Z436&lt;&gt;"",$AA436&lt;&gt;""))),"Descrição muito genérica: detalhe melhor o item e registre o racional no memorial ou em anexo.",IF(AND($Y436=0,$B436&lt;&gt;"",OR($G436&lt;&gt;"",$H436&lt;&gt;"",$J436&lt;&gt;"",$K436&lt;&gt;"",$M436&lt;&gt;"",$N436&lt;&gt;"",$P436&lt;&gt;"",$Q436&lt;&gt;"",$S436&lt;&gt;"",$T436&lt;&gt;"",$V436&lt;&gt;"",$W436&lt;&gt;"")),"O item possui dados lançados, mas o total está zerado. Revise os valores informados.","")))))))))))))))</f>
        <v/>
      </c>
    </row>
    <row r="437" spans="1:35" ht="14.25" customHeight="1" x14ac:dyDescent="0.25">
      <c r="A437" s="57" t="str">
        <f t="shared" si="78"/>
        <v/>
      </c>
      <c r="B437" s="61"/>
      <c r="C437" s="61"/>
      <c r="D437" s="58"/>
      <c r="E437" s="61"/>
      <c r="F437" s="61"/>
      <c r="G437" s="272"/>
      <c r="H437" s="62"/>
      <c r="I437" s="273">
        <f t="shared" si="79"/>
        <v>0</v>
      </c>
      <c r="J437" s="272"/>
      <c r="K437" s="62"/>
      <c r="L437" s="270">
        <f t="shared" si="80"/>
        <v>0</v>
      </c>
      <c r="M437" s="272"/>
      <c r="N437" s="62"/>
      <c r="O437" s="270">
        <f t="shared" si="81"/>
        <v>0</v>
      </c>
      <c r="P437" s="272"/>
      <c r="Q437" s="62"/>
      <c r="R437" s="271">
        <f t="shared" si="82"/>
        <v>0</v>
      </c>
      <c r="S437" s="272"/>
      <c r="T437" s="62"/>
      <c r="U437" s="270">
        <f t="shared" si="83"/>
        <v>0</v>
      </c>
      <c r="V437" s="272"/>
      <c r="W437" s="62"/>
      <c r="X437" s="270">
        <f t="shared" si="84"/>
        <v>0</v>
      </c>
      <c r="Y437" s="270">
        <f t="shared" si="85"/>
        <v>0</v>
      </c>
      <c r="Z437" s="61"/>
      <c r="AA437" s="61"/>
      <c r="AB437" s="60" t="str">
        <f t="shared" si="86"/>
        <v/>
      </c>
      <c r="AC437" s="21" t="b">
        <f t="shared" si="87"/>
        <v>0</v>
      </c>
      <c r="AD437" s="21" t="b">
        <f t="shared" si="88"/>
        <v>0</v>
      </c>
      <c r="AE437" s="21" t="b">
        <f t="shared" si="89"/>
        <v>0</v>
      </c>
      <c r="AF437" s="21" t="b">
        <f ca="1">OR(AND($AC437,NOT($AD437)),AND($AC437,OR(AND($G437="",$H437&lt;&gt;""),AND($G437&lt;&gt;"",$H437=""),AND($J437="",$K437&lt;&gt;""),AND($J437&lt;&gt;"",$K437=""),AND($M437="",$N437&lt;&gt;""),AND($M437&lt;&gt;"",$N437=""),AND($P437="",$Q437&lt;&gt;""),AND($P437&lt;&gt;"",$Q437=""),AND($S437="",$T437&lt;&gt;""),AND($S437&lt;&gt;"",$T437=""),AND($V437="",$W437&lt;&gt;""),AND($V437&lt;&gt;"",$W437=""))),AND($C437&lt;&gt;"",$E437&lt;&gt;"",LEFT(TRIM($C437),1)&lt;&gt;LEFT(TRIM($E437),1)),IF(OR($E437="",$F437=""),FALSE(),IFERROR(COUNTIF(INDIRECT("UNITS_"&amp;SUBSTITUTE(LEFT($E437,FIND(" ",$E437&amp;" ")-1),".","_")),$F437)=0,TRUE())),AND($B437&lt;&gt;"",OR(ISNUMBER(SEARCH("outro",LOWER($B437))),ISNUMBER(SEARCH("divers",LOWER($B437))),ISNUMBER(SEARCH("etc",LOWER($B437))))),OR(AND(ISNUMBER(SEARCH("comunic",LOWER($B437))),LEFT($E437,3)&lt;&gt;"4.4"),AND(ISNUMBER(SEARCH("monitor",LOWER($B437))),NOT(OR(LEFT($E437,3)="1.5",LEFT($E437,3)="2.5")))),AND($B437&lt;&gt;"",OR(LEFT($C437,1)="1",LEFT($C437,1)="2"),$D437=""),AND($D437&lt;&gt;"",NOT(OR(LEFT($C437,1)="1",LEFT($C437,1)="2"))),AND($D437&lt;&gt;"",COUNTIF(' PROJETO'!$B$14:$B$16,$D437)=0),IF($D437="",FALSE(),IF(COUNTIF(' PROJETO'!$B$14:$B$16,$D437)=0,FALSE(),IFERROR(INDEX(' PROJETO'!$C$14:$C$16,MATCH($D437,' PROJETO'!$B$14:$B$16,0))&lt;&gt;"Sim",FALSE()))))</f>
        <v>0</v>
      </c>
      <c r="AG437" s="21" t="b">
        <f>AND($AC437,$Y437&gt;'CONFG.  LISTAS'!$F$4,$Z437="",$AA437="")</f>
        <v>0</v>
      </c>
      <c r="AH437" s="21" t="str">
        <f t="shared" si="90"/>
        <v/>
      </c>
      <c r="AI437" s="43" t="str">
        <f ca="1">IF(NOT($AC437),"",IF(OR($B437="",$C437="",$E437="",$F437=""),"Preencha descrição, categoria, tipo e unidade.",IF(AND($B437&lt;&gt;"",OR(LEFT($C437,1)="1",LEFT($C437,1)="2"),$D437=""),"Informe a prática de restauração para itens diretos.",IF(AND($D437&lt;&gt;"",NOT(OR(LEFT($C437,1)="1",LEFT($C437,1)="2"))),"Custos indiretos não devem pertencer a uma prática específica.",IF(AND($D437&lt;&gt;"",COUNTIF(' PROJETO'!$B$14:$B$16,$D437)=0),"Prática de restauração inválida ou não cadastrada.",IF(IF($D437="",FALSE(),IF(COUNTIF(' PROJETO'!$B$14:$B$16,$D437)=0,FALSE(),IFERROR(INDEX(' PROJETO'!$C$14:$C$16,MATCH($D437,' PROJETO'!$B$14:$B$16,0))&lt;&gt;"Sim",FALSE()))),"A prática informada no item não foi selecionada na aba Projeto.",IF(AND(MAX($I437,$L437,$O437,$R437,$U437,$X437)&gt;'CONFG.  LISTAS'!$F$4,NOT(OR($Z437&lt;&gt;"",$AA437&lt;&gt;""))),"Memorial de cálculo ou anexo obrigatório não informado para item acima do limite.",IF(OR(AND($G437&lt;&gt;"",$H437&lt;&gt;"",OR($G437&lt;=0,$H437&lt;=0)),AND($J437&lt;&gt;"",$K437&lt;&gt;"",OR($J437&lt;=0,$K437&lt;=0)),AND($M437&lt;&gt;"",$N437&lt;&gt;"",OR($M437&lt;=0,$N437&lt;=0)),AND($P437&lt;&gt;"",$Q437&lt;&gt;"",OR($P437&lt;=0,$Q437&lt;=0)),AND($S437&lt;&gt;"",$T437&lt;&gt;"",OR($S437&lt;=0,$T437&lt;=0)),AND($V437&lt;&gt;"",$W437&lt;&gt;"",OR($V437&lt;=0,$W437&lt;=0))),"Revise os valores informados: valor unitário e quantidade devem ser maiores que zero.",IF(OR(AND($G437="",$H437&lt;&gt;""),AND($G437&lt;&gt;"",$H437=""),AND($J437="",$K437&lt;&gt;""),AND($J437&lt;&gt;"",$K437=""),AND($M437="",$N437&lt;&gt;""),AND($M437&lt;&gt;"",$N437=""),AND($P437="",$Q437&lt;&gt;""),AND($P437&lt;&gt;"",$Q437=""),AND($S437="",$T437&lt;&gt;""),AND($S437&lt;&gt;"",$T437=""),AND($V437="",$W437&lt;&gt;""),AND($V437&lt;&gt;"",$W437="")),"Há ano preenchido parcialmente: "&amp;TRIM(IF(AND($G437="",$H437&lt;&gt;""),"Ano 1 (falta valor unitário); ","")&amp;IF(AND($G437&lt;&gt;"",$H437=""),"Ano 1 (falta quantidade); ","")&amp;IF(AND($J437="",$K437&lt;&gt;""),"Ano 2 (falta valor unitário); ","")&amp;IF(AND($J437&lt;&gt;"",$K437=""),"Ano 2 (falta quantidade); ","")&amp;IF(AND($M437="",$N437&lt;&gt;""),"Ano 3 (falta valor unitário); ","")&amp;IF(AND($M437&lt;&gt;"",$N437=""),"Ano 3 (falta quantidade); ","")&amp;IF(AND($P437="",$Q437&lt;&gt;""),"Ano 4 (falta valor unitário); ","")&amp;IF(AND($P437&lt;&gt;"",$Q437=""),"Ano 4 (falta quantidade); ","")&amp;IF(AND($S437="",$T437&lt;&gt;""),"Ano 5 (falta valor unitário); ","")&amp;IF(AND($S437&lt;&gt;"",$T437=""),"Ano 5 (falta quantidade); ","")&amp;IF(AND($V437="",$W437&lt;&gt;""),"Ano 6 (falta valor unitário); ","")&amp;IF(AND($V437&lt;&gt;"",$W437=""),"Ano 6 (falta quantidade); ","")), IF(NOT(OR(AND($G437&lt;&gt;"",$H437&lt;&gt;""),AND($J437&lt;&gt;"",$K437&lt;&gt;""),AND($M437&lt;&gt;"",$N437&lt;&gt;""),AND($P437&lt;&gt;"",$Q437&lt;&gt;""),AND($S437&lt;&gt;"",$T437&lt;&gt;""),AND($V437&lt;&gt;"",$W437&lt;&gt;""))),"Informe pelo menos um ano completo com valor unitário e quantidade.",IF(AND($C437&lt;&gt;"",$E437&lt;&gt;"",LEFT(TRIM($C437),1)&lt;&gt;LEFT(TRIM($E437),1)),"Categoria e tipo estão incompatíveis.",IF(IF(OR($E437="",$F437=""),FALSE(),IFERROR(COUNTIF(INDIRECT("UNITS_"&amp;SUBSTITUTE(LEFT($E437,FIND(" ",$E437&amp;" ")-1),".","_")),$F437)=0,TRUE())),"Unidade incompatível com o tipo selecionado.",IF(OR(AND(ISNUMBER(SEARCH("comunic",LOWER($B437))),LEFT($E437,3)&lt;&gt;"4.4"),AND(ISNUMBER(SEARCH("monitor",LOWER($B437))),NOT(OR(LEFT($E437,3)="1.5",LEFT($E437,3)="2.5")))),"Revise a classificação do item conforme as regras de preenchimento.",IF(AND($B437&lt;&gt;"",OR(ISNUMBER(SEARCH("outro",LOWER($B437))),ISNUMBER(SEARCH("divers",LOWER($B437))),ISNUMBER(SEARCH("kit",LOWER($B437))),ISNUMBER(SEARCH("ferrament",LOWER($B437))),ISNUMBER(SEARCH("epi",LOWER($B437)))),NOT(OR($Z437&lt;&gt;"",$AA437&lt;&gt;""))),"Descrição muito genérica: detalhe melhor o item e registre o racional no memorial ou em anexo.",IF(AND($Y437=0,$B437&lt;&gt;"",OR($G437&lt;&gt;"",$H437&lt;&gt;"",$J437&lt;&gt;"",$K437&lt;&gt;"",$M437&lt;&gt;"",$N437&lt;&gt;"",$P437&lt;&gt;"",$Q437&lt;&gt;"",$S437&lt;&gt;"",$T437&lt;&gt;"",$V437&lt;&gt;"",$W437&lt;&gt;"")),"O item possui dados lançados, mas o total está zerado. Revise os valores informados.","")))))))))))))))</f>
        <v/>
      </c>
    </row>
    <row r="438" spans="1:35" ht="14.25" customHeight="1" x14ac:dyDescent="0.25">
      <c r="A438" s="57" t="str">
        <f t="shared" si="78"/>
        <v/>
      </c>
      <c r="B438" s="58"/>
      <c r="C438" s="58"/>
      <c r="D438" s="58"/>
      <c r="E438" s="58"/>
      <c r="F438" s="58"/>
      <c r="G438" s="269"/>
      <c r="H438" s="59"/>
      <c r="I438" s="273">
        <f t="shared" si="79"/>
        <v>0</v>
      </c>
      <c r="J438" s="269"/>
      <c r="K438" s="59"/>
      <c r="L438" s="270">
        <f t="shared" si="80"/>
        <v>0</v>
      </c>
      <c r="M438" s="269"/>
      <c r="N438" s="59"/>
      <c r="O438" s="270">
        <f t="shared" si="81"/>
        <v>0</v>
      </c>
      <c r="P438" s="269"/>
      <c r="Q438" s="59"/>
      <c r="R438" s="271">
        <f t="shared" si="82"/>
        <v>0</v>
      </c>
      <c r="S438" s="269"/>
      <c r="T438" s="59"/>
      <c r="U438" s="270">
        <f t="shared" si="83"/>
        <v>0</v>
      </c>
      <c r="V438" s="269"/>
      <c r="W438" s="59"/>
      <c r="X438" s="270">
        <f t="shared" si="84"/>
        <v>0</v>
      </c>
      <c r="Y438" s="270">
        <f t="shared" si="85"/>
        <v>0</v>
      </c>
      <c r="Z438" s="58"/>
      <c r="AA438" s="58"/>
      <c r="AB438" s="60" t="str">
        <f t="shared" si="86"/>
        <v/>
      </c>
      <c r="AC438" s="21" t="b">
        <f t="shared" si="87"/>
        <v>0</v>
      </c>
      <c r="AD438" s="21" t="b">
        <f t="shared" si="88"/>
        <v>0</v>
      </c>
      <c r="AE438" s="21" t="b">
        <f t="shared" si="89"/>
        <v>0</v>
      </c>
      <c r="AF438" s="21" t="b">
        <f ca="1">OR(AND($AC438,NOT($AD438)),AND($AC438,OR(AND($G438="",$H438&lt;&gt;""),AND($G438&lt;&gt;"",$H438=""),AND($J438="",$K438&lt;&gt;""),AND($J438&lt;&gt;"",$K438=""),AND($M438="",$N438&lt;&gt;""),AND($M438&lt;&gt;"",$N438=""),AND($P438="",$Q438&lt;&gt;""),AND($P438&lt;&gt;"",$Q438=""),AND($S438="",$T438&lt;&gt;""),AND($S438&lt;&gt;"",$T438=""),AND($V438="",$W438&lt;&gt;""),AND($V438&lt;&gt;"",$W438=""))),AND($C438&lt;&gt;"",$E438&lt;&gt;"",LEFT(TRIM($C438),1)&lt;&gt;LEFT(TRIM($E438),1)),IF(OR($E438="",$F438=""),FALSE(),IFERROR(COUNTIF(INDIRECT("UNITS_"&amp;SUBSTITUTE(LEFT($E438,FIND(" ",$E438&amp;" ")-1),".","_")),$F438)=0,TRUE())),AND($B438&lt;&gt;"",OR(ISNUMBER(SEARCH("outro",LOWER($B438))),ISNUMBER(SEARCH("divers",LOWER($B438))),ISNUMBER(SEARCH("etc",LOWER($B438))))),OR(AND(ISNUMBER(SEARCH("comunic",LOWER($B438))),LEFT($E438,3)&lt;&gt;"4.4"),AND(ISNUMBER(SEARCH("monitor",LOWER($B438))),NOT(OR(LEFT($E438,3)="1.5",LEFT($E438,3)="2.5")))),AND($B438&lt;&gt;"",OR(LEFT($C438,1)="1",LEFT($C438,1)="2"),$D438=""),AND($D438&lt;&gt;"",NOT(OR(LEFT($C438,1)="1",LEFT($C438,1)="2"))),AND($D438&lt;&gt;"",COUNTIF(' PROJETO'!$B$14:$B$16,$D438)=0),IF($D438="",FALSE(),IF(COUNTIF(' PROJETO'!$B$14:$B$16,$D438)=0,FALSE(),IFERROR(INDEX(' PROJETO'!$C$14:$C$16,MATCH($D438,' PROJETO'!$B$14:$B$16,0))&lt;&gt;"Sim",FALSE()))))</f>
        <v>0</v>
      </c>
      <c r="AG438" s="21" t="b">
        <f>AND($AC438,$Y438&gt;'CONFG.  LISTAS'!$F$4,$Z438="",$AA438="")</f>
        <v>0</v>
      </c>
      <c r="AH438" s="21" t="str">
        <f t="shared" si="90"/>
        <v/>
      </c>
      <c r="AI438" s="43" t="str">
        <f ca="1">IF(NOT($AC438),"",IF(OR($B438="",$C438="",$E438="",$F438=""),"Preencha descrição, categoria, tipo e unidade.",IF(AND($B438&lt;&gt;"",OR(LEFT($C438,1)="1",LEFT($C438,1)="2"),$D438=""),"Informe a prática de restauração para itens diretos.",IF(AND($D438&lt;&gt;"",NOT(OR(LEFT($C438,1)="1",LEFT($C438,1)="2"))),"Custos indiretos não devem pertencer a uma prática específica.",IF(AND($D438&lt;&gt;"",COUNTIF(' PROJETO'!$B$14:$B$16,$D438)=0),"Prática de restauração inválida ou não cadastrada.",IF(IF($D438="",FALSE(),IF(COUNTIF(' PROJETO'!$B$14:$B$16,$D438)=0,FALSE(),IFERROR(INDEX(' PROJETO'!$C$14:$C$16,MATCH($D438,' PROJETO'!$B$14:$B$16,0))&lt;&gt;"Sim",FALSE()))),"A prática informada no item não foi selecionada na aba Projeto.",IF(AND(MAX($I438,$L438,$O438,$R438,$U438,$X438)&gt;'CONFG.  LISTAS'!$F$4,NOT(OR($Z438&lt;&gt;"",$AA438&lt;&gt;""))),"Memorial de cálculo ou anexo obrigatório não informado para item acima do limite.",IF(OR(AND($G438&lt;&gt;"",$H438&lt;&gt;"",OR($G438&lt;=0,$H438&lt;=0)),AND($J438&lt;&gt;"",$K438&lt;&gt;"",OR($J438&lt;=0,$K438&lt;=0)),AND($M438&lt;&gt;"",$N438&lt;&gt;"",OR($M438&lt;=0,$N438&lt;=0)),AND($P438&lt;&gt;"",$Q438&lt;&gt;"",OR($P438&lt;=0,$Q438&lt;=0)),AND($S438&lt;&gt;"",$T438&lt;&gt;"",OR($S438&lt;=0,$T438&lt;=0)),AND($V438&lt;&gt;"",$W438&lt;&gt;"",OR($V438&lt;=0,$W438&lt;=0))),"Revise os valores informados: valor unitário e quantidade devem ser maiores que zero.",IF(OR(AND($G438="",$H438&lt;&gt;""),AND($G438&lt;&gt;"",$H438=""),AND($J438="",$K438&lt;&gt;""),AND($J438&lt;&gt;"",$K438=""),AND($M438="",$N438&lt;&gt;""),AND($M438&lt;&gt;"",$N438=""),AND($P438="",$Q438&lt;&gt;""),AND($P438&lt;&gt;"",$Q438=""),AND($S438="",$T438&lt;&gt;""),AND($S438&lt;&gt;"",$T438=""),AND($V438="",$W438&lt;&gt;""),AND($V438&lt;&gt;"",$W438="")),"Há ano preenchido parcialmente: "&amp;TRIM(IF(AND($G438="",$H438&lt;&gt;""),"Ano 1 (falta valor unitário); ","")&amp;IF(AND($G438&lt;&gt;"",$H438=""),"Ano 1 (falta quantidade); ","")&amp;IF(AND($J438="",$K438&lt;&gt;""),"Ano 2 (falta valor unitário); ","")&amp;IF(AND($J438&lt;&gt;"",$K438=""),"Ano 2 (falta quantidade); ","")&amp;IF(AND($M438="",$N438&lt;&gt;""),"Ano 3 (falta valor unitário); ","")&amp;IF(AND($M438&lt;&gt;"",$N438=""),"Ano 3 (falta quantidade); ","")&amp;IF(AND($P438="",$Q438&lt;&gt;""),"Ano 4 (falta valor unitário); ","")&amp;IF(AND($P438&lt;&gt;"",$Q438=""),"Ano 4 (falta quantidade); ","")&amp;IF(AND($S438="",$T438&lt;&gt;""),"Ano 5 (falta valor unitário); ","")&amp;IF(AND($S438&lt;&gt;"",$T438=""),"Ano 5 (falta quantidade); ","")&amp;IF(AND($V438="",$W438&lt;&gt;""),"Ano 6 (falta valor unitário); ","")&amp;IF(AND($V438&lt;&gt;"",$W438=""),"Ano 6 (falta quantidade); ","")), IF(NOT(OR(AND($G438&lt;&gt;"",$H438&lt;&gt;""),AND($J438&lt;&gt;"",$K438&lt;&gt;""),AND($M438&lt;&gt;"",$N438&lt;&gt;""),AND($P438&lt;&gt;"",$Q438&lt;&gt;""),AND($S438&lt;&gt;"",$T438&lt;&gt;""),AND($V438&lt;&gt;"",$W438&lt;&gt;""))),"Informe pelo menos um ano completo com valor unitário e quantidade.",IF(AND($C438&lt;&gt;"",$E438&lt;&gt;"",LEFT(TRIM($C438),1)&lt;&gt;LEFT(TRIM($E438),1)),"Categoria e tipo estão incompatíveis.",IF(IF(OR($E438="",$F438=""),FALSE(),IFERROR(COUNTIF(INDIRECT("UNITS_"&amp;SUBSTITUTE(LEFT($E438,FIND(" ",$E438&amp;" ")-1),".","_")),$F438)=0,TRUE())),"Unidade incompatível com o tipo selecionado.",IF(OR(AND(ISNUMBER(SEARCH("comunic",LOWER($B438))),LEFT($E438,3)&lt;&gt;"4.4"),AND(ISNUMBER(SEARCH("monitor",LOWER($B438))),NOT(OR(LEFT($E438,3)="1.5",LEFT($E438,3)="2.5")))),"Revise a classificação do item conforme as regras de preenchimento.",IF(AND($B438&lt;&gt;"",OR(ISNUMBER(SEARCH("outro",LOWER($B438))),ISNUMBER(SEARCH("divers",LOWER($B438))),ISNUMBER(SEARCH("kit",LOWER($B438))),ISNUMBER(SEARCH("ferrament",LOWER($B438))),ISNUMBER(SEARCH("epi",LOWER($B438)))),NOT(OR($Z438&lt;&gt;"",$AA438&lt;&gt;""))),"Descrição muito genérica: detalhe melhor o item e registre o racional no memorial ou em anexo.",IF(AND($Y438=0,$B438&lt;&gt;"",OR($G438&lt;&gt;"",$H438&lt;&gt;"",$J438&lt;&gt;"",$K438&lt;&gt;"",$M438&lt;&gt;"",$N438&lt;&gt;"",$P438&lt;&gt;"",$Q438&lt;&gt;"",$S438&lt;&gt;"",$T438&lt;&gt;"",$V438&lt;&gt;"",$W438&lt;&gt;"")),"O item possui dados lançados, mas o total está zerado. Revise os valores informados.","")))))))))))))))</f>
        <v/>
      </c>
    </row>
    <row r="439" spans="1:35" ht="14.25" customHeight="1" x14ac:dyDescent="0.25">
      <c r="A439" s="57" t="str">
        <f t="shared" si="78"/>
        <v/>
      </c>
      <c r="B439" s="61"/>
      <c r="C439" s="61"/>
      <c r="D439" s="58"/>
      <c r="E439" s="61"/>
      <c r="F439" s="61"/>
      <c r="G439" s="272"/>
      <c r="H439" s="62"/>
      <c r="I439" s="273">
        <f t="shared" si="79"/>
        <v>0</v>
      </c>
      <c r="J439" s="272"/>
      <c r="K439" s="62"/>
      <c r="L439" s="270">
        <f t="shared" si="80"/>
        <v>0</v>
      </c>
      <c r="M439" s="272"/>
      <c r="N439" s="62"/>
      <c r="O439" s="270">
        <f t="shared" si="81"/>
        <v>0</v>
      </c>
      <c r="P439" s="272"/>
      <c r="Q439" s="62"/>
      <c r="R439" s="271">
        <f t="shared" si="82"/>
        <v>0</v>
      </c>
      <c r="S439" s="272"/>
      <c r="T439" s="62"/>
      <c r="U439" s="270">
        <f t="shared" si="83"/>
        <v>0</v>
      </c>
      <c r="V439" s="272"/>
      <c r="W439" s="62"/>
      <c r="X439" s="270">
        <f t="shared" si="84"/>
        <v>0</v>
      </c>
      <c r="Y439" s="270">
        <f t="shared" si="85"/>
        <v>0</v>
      </c>
      <c r="Z439" s="61"/>
      <c r="AA439" s="61"/>
      <c r="AB439" s="60" t="str">
        <f t="shared" si="86"/>
        <v/>
      </c>
      <c r="AC439" s="21" t="b">
        <f t="shared" si="87"/>
        <v>0</v>
      </c>
      <c r="AD439" s="21" t="b">
        <f t="shared" si="88"/>
        <v>0</v>
      </c>
      <c r="AE439" s="21" t="b">
        <f t="shared" si="89"/>
        <v>0</v>
      </c>
      <c r="AF439" s="21" t="b">
        <f ca="1">OR(AND($AC439,NOT($AD439)),AND($AC439,OR(AND($G439="",$H439&lt;&gt;""),AND($G439&lt;&gt;"",$H439=""),AND($J439="",$K439&lt;&gt;""),AND($J439&lt;&gt;"",$K439=""),AND($M439="",$N439&lt;&gt;""),AND($M439&lt;&gt;"",$N439=""),AND($P439="",$Q439&lt;&gt;""),AND($P439&lt;&gt;"",$Q439=""),AND($S439="",$T439&lt;&gt;""),AND($S439&lt;&gt;"",$T439=""),AND($V439="",$W439&lt;&gt;""),AND($V439&lt;&gt;"",$W439=""))),AND($C439&lt;&gt;"",$E439&lt;&gt;"",LEFT(TRIM($C439),1)&lt;&gt;LEFT(TRIM($E439),1)),IF(OR($E439="",$F439=""),FALSE(),IFERROR(COUNTIF(INDIRECT("UNITS_"&amp;SUBSTITUTE(LEFT($E439,FIND(" ",$E439&amp;" ")-1),".","_")),$F439)=0,TRUE())),AND($B439&lt;&gt;"",OR(ISNUMBER(SEARCH("outro",LOWER($B439))),ISNUMBER(SEARCH("divers",LOWER($B439))),ISNUMBER(SEARCH("etc",LOWER($B439))))),OR(AND(ISNUMBER(SEARCH("comunic",LOWER($B439))),LEFT($E439,3)&lt;&gt;"4.4"),AND(ISNUMBER(SEARCH("monitor",LOWER($B439))),NOT(OR(LEFT($E439,3)="1.5",LEFT($E439,3)="2.5")))),AND($B439&lt;&gt;"",OR(LEFT($C439,1)="1",LEFT($C439,1)="2"),$D439=""),AND($D439&lt;&gt;"",NOT(OR(LEFT($C439,1)="1",LEFT($C439,1)="2"))),AND($D439&lt;&gt;"",COUNTIF(' PROJETO'!$B$14:$B$16,$D439)=0),IF($D439="",FALSE(),IF(COUNTIF(' PROJETO'!$B$14:$B$16,$D439)=0,FALSE(),IFERROR(INDEX(' PROJETO'!$C$14:$C$16,MATCH($D439,' PROJETO'!$B$14:$B$16,0))&lt;&gt;"Sim",FALSE()))))</f>
        <v>0</v>
      </c>
      <c r="AG439" s="21" t="b">
        <f>AND($AC439,$Y439&gt;'CONFG.  LISTAS'!$F$4,$Z439="",$AA439="")</f>
        <v>0</v>
      </c>
      <c r="AH439" s="21" t="str">
        <f t="shared" si="90"/>
        <v/>
      </c>
      <c r="AI439" s="43" t="str">
        <f ca="1">IF(NOT($AC439),"",IF(OR($B439="",$C439="",$E439="",$F439=""),"Preencha descrição, categoria, tipo e unidade.",IF(AND($B439&lt;&gt;"",OR(LEFT($C439,1)="1",LEFT($C439,1)="2"),$D439=""),"Informe a prática de restauração para itens diretos.",IF(AND($D439&lt;&gt;"",NOT(OR(LEFT($C439,1)="1",LEFT($C439,1)="2"))),"Custos indiretos não devem pertencer a uma prática específica.",IF(AND($D439&lt;&gt;"",COUNTIF(' PROJETO'!$B$14:$B$16,$D439)=0),"Prática de restauração inválida ou não cadastrada.",IF(IF($D439="",FALSE(),IF(COUNTIF(' PROJETO'!$B$14:$B$16,$D439)=0,FALSE(),IFERROR(INDEX(' PROJETO'!$C$14:$C$16,MATCH($D439,' PROJETO'!$B$14:$B$16,0))&lt;&gt;"Sim",FALSE()))),"A prática informada no item não foi selecionada na aba Projeto.",IF(AND(MAX($I439,$L439,$O439,$R439,$U439,$X439)&gt;'CONFG.  LISTAS'!$F$4,NOT(OR($Z439&lt;&gt;"",$AA439&lt;&gt;""))),"Memorial de cálculo ou anexo obrigatório não informado para item acima do limite.",IF(OR(AND($G439&lt;&gt;"",$H439&lt;&gt;"",OR($G439&lt;=0,$H439&lt;=0)),AND($J439&lt;&gt;"",$K439&lt;&gt;"",OR($J439&lt;=0,$K439&lt;=0)),AND($M439&lt;&gt;"",$N439&lt;&gt;"",OR($M439&lt;=0,$N439&lt;=0)),AND($P439&lt;&gt;"",$Q439&lt;&gt;"",OR($P439&lt;=0,$Q439&lt;=0)),AND($S439&lt;&gt;"",$T439&lt;&gt;"",OR($S439&lt;=0,$T439&lt;=0)),AND($V439&lt;&gt;"",$W439&lt;&gt;"",OR($V439&lt;=0,$W439&lt;=0))),"Revise os valores informados: valor unitário e quantidade devem ser maiores que zero.",IF(OR(AND($G439="",$H439&lt;&gt;""),AND($G439&lt;&gt;"",$H439=""),AND($J439="",$K439&lt;&gt;""),AND($J439&lt;&gt;"",$K439=""),AND($M439="",$N439&lt;&gt;""),AND($M439&lt;&gt;"",$N439=""),AND($P439="",$Q439&lt;&gt;""),AND($P439&lt;&gt;"",$Q439=""),AND($S439="",$T439&lt;&gt;""),AND($S439&lt;&gt;"",$T439=""),AND($V439="",$W439&lt;&gt;""),AND($V439&lt;&gt;"",$W439="")),"Há ano preenchido parcialmente: "&amp;TRIM(IF(AND($G439="",$H439&lt;&gt;""),"Ano 1 (falta valor unitário); ","")&amp;IF(AND($G439&lt;&gt;"",$H439=""),"Ano 1 (falta quantidade); ","")&amp;IF(AND($J439="",$K439&lt;&gt;""),"Ano 2 (falta valor unitário); ","")&amp;IF(AND($J439&lt;&gt;"",$K439=""),"Ano 2 (falta quantidade); ","")&amp;IF(AND($M439="",$N439&lt;&gt;""),"Ano 3 (falta valor unitário); ","")&amp;IF(AND($M439&lt;&gt;"",$N439=""),"Ano 3 (falta quantidade); ","")&amp;IF(AND($P439="",$Q439&lt;&gt;""),"Ano 4 (falta valor unitário); ","")&amp;IF(AND($P439&lt;&gt;"",$Q439=""),"Ano 4 (falta quantidade); ","")&amp;IF(AND($S439="",$T439&lt;&gt;""),"Ano 5 (falta valor unitário); ","")&amp;IF(AND($S439&lt;&gt;"",$T439=""),"Ano 5 (falta quantidade); ","")&amp;IF(AND($V439="",$W439&lt;&gt;""),"Ano 6 (falta valor unitário); ","")&amp;IF(AND($V439&lt;&gt;"",$W439=""),"Ano 6 (falta quantidade); ","")), IF(NOT(OR(AND($G439&lt;&gt;"",$H439&lt;&gt;""),AND($J439&lt;&gt;"",$K439&lt;&gt;""),AND($M439&lt;&gt;"",$N439&lt;&gt;""),AND($P439&lt;&gt;"",$Q439&lt;&gt;""),AND($S439&lt;&gt;"",$T439&lt;&gt;""),AND($V439&lt;&gt;"",$W439&lt;&gt;""))),"Informe pelo menos um ano completo com valor unitário e quantidade.",IF(AND($C439&lt;&gt;"",$E439&lt;&gt;"",LEFT(TRIM($C439),1)&lt;&gt;LEFT(TRIM($E439),1)),"Categoria e tipo estão incompatíveis.",IF(IF(OR($E439="",$F439=""),FALSE(),IFERROR(COUNTIF(INDIRECT("UNITS_"&amp;SUBSTITUTE(LEFT($E439,FIND(" ",$E439&amp;" ")-1),".","_")),$F439)=0,TRUE())),"Unidade incompatível com o tipo selecionado.",IF(OR(AND(ISNUMBER(SEARCH("comunic",LOWER($B439))),LEFT($E439,3)&lt;&gt;"4.4"),AND(ISNUMBER(SEARCH("monitor",LOWER($B439))),NOT(OR(LEFT($E439,3)="1.5",LEFT($E439,3)="2.5")))),"Revise a classificação do item conforme as regras de preenchimento.",IF(AND($B439&lt;&gt;"",OR(ISNUMBER(SEARCH("outro",LOWER($B439))),ISNUMBER(SEARCH("divers",LOWER($B439))),ISNUMBER(SEARCH("kit",LOWER($B439))),ISNUMBER(SEARCH("ferrament",LOWER($B439))),ISNUMBER(SEARCH("epi",LOWER($B439)))),NOT(OR($Z439&lt;&gt;"",$AA439&lt;&gt;""))),"Descrição muito genérica: detalhe melhor o item e registre o racional no memorial ou em anexo.",IF(AND($Y439=0,$B439&lt;&gt;"",OR($G439&lt;&gt;"",$H439&lt;&gt;"",$J439&lt;&gt;"",$K439&lt;&gt;"",$M439&lt;&gt;"",$N439&lt;&gt;"",$P439&lt;&gt;"",$Q439&lt;&gt;"",$S439&lt;&gt;"",$T439&lt;&gt;"",$V439&lt;&gt;"",$W439&lt;&gt;"")),"O item possui dados lançados, mas o total está zerado. Revise os valores informados.","")))))))))))))))</f>
        <v/>
      </c>
    </row>
    <row r="440" spans="1:35" ht="14.25" customHeight="1" x14ac:dyDescent="0.25">
      <c r="A440" s="57" t="str">
        <f t="shared" si="78"/>
        <v/>
      </c>
      <c r="B440" s="58"/>
      <c r="C440" s="58"/>
      <c r="D440" s="58"/>
      <c r="E440" s="58"/>
      <c r="F440" s="58"/>
      <c r="G440" s="269"/>
      <c r="H440" s="59"/>
      <c r="I440" s="273">
        <f t="shared" si="79"/>
        <v>0</v>
      </c>
      <c r="J440" s="269"/>
      <c r="K440" s="59"/>
      <c r="L440" s="270">
        <f t="shared" si="80"/>
        <v>0</v>
      </c>
      <c r="M440" s="269"/>
      <c r="N440" s="59"/>
      <c r="O440" s="270">
        <f t="shared" si="81"/>
        <v>0</v>
      </c>
      <c r="P440" s="269"/>
      <c r="Q440" s="59"/>
      <c r="R440" s="271">
        <f t="shared" si="82"/>
        <v>0</v>
      </c>
      <c r="S440" s="269"/>
      <c r="T440" s="59"/>
      <c r="U440" s="270">
        <f t="shared" si="83"/>
        <v>0</v>
      </c>
      <c r="V440" s="269"/>
      <c r="W440" s="59"/>
      <c r="X440" s="270">
        <f t="shared" si="84"/>
        <v>0</v>
      </c>
      <c r="Y440" s="270">
        <f t="shared" si="85"/>
        <v>0</v>
      </c>
      <c r="Z440" s="58"/>
      <c r="AA440" s="58"/>
      <c r="AB440" s="60" t="str">
        <f t="shared" si="86"/>
        <v/>
      </c>
      <c r="AC440" s="21" t="b">
        <f t="shared" si="87"/>
        <v>0</v>
      </c>
      <c r="AD440" s="21" t="b">
        <f t="shared" si="88"/>
        <v>0</v>
      </c>
      <c r="AE440" s="21" t="b">
        <f t="shared" si="89"/>
        <v>0</v>
      </c>
      <c r="AF440" s="21" t="b">
        <f ca="1">OR(AND($AC440,NOT($AD440)),AND($AC440,OR(AND($G440="",$H440&lt;&gt;""),AND($G440&lt;&gt;"",$H440=""),AND($J440="",$K440&lt;&gt;""),AND($J440&lt;&gt;"",$K440=""),AND($M440="",$N440&lt;&gt;""),AND($M440&lt;&gt;"",$N440=""),AND($P440="",$Q440&lt;&gt;""),AND($P440&lt;&gt;"",$Q440=""),AND($S440="",$T440&lt;&gt;""),AND($S440&lt;&gt;"",$T440=""),AND($V440="",$W440&lt;&gt;""),AND($V440&lt;&gt;"",$W440=""))),AND($C440&lt;&gt;"",$E440&lt;&gt;"",LEFT(TRIM($C440),1)&lt;&gt;LEFT(TRIM($E440),1)),IF(OR($E440="",$F440=""),FALSE(),IFERROR(COUNTIF(INDIRECT("UNITS_"&amp;SUBSTITUTE(LEFT($E440,FIND(" ",$E440&amp;" ")-1),".","_")),$F440)=0,TRUE())),AND($B440&lt;&gt;"",OR(ISNUMBER(SEARCH("outro",LOWER($B440))),ISNUMBER(SEARCH("divers",LOWER($B440))),ISNUMBER(SEARCH("etc",LOWER($B440))))),OR(AND(ISNUMBER(SEARCH("comunic",LOWER($B440))),LEFT($E440,3)&lt;&gt;"4.4"),AND(ISNUMBER(SEARCH("monitor",LOWER($B440))),NOT(OR(LEFT($E440,3)="1.5",LEFT($E440,3)="2.5")))),AND($B440&lt;&gt;"",OR(LEFT($C440,1)="1",LEFT($C440,1)="2"),$D440=""),AND($D440&lt;&gt;"",NOT(OR(LEFT($C440,1)="1",LEFT($C440,1)="2"))),AND($D440&lt;&gt;"",COUNTIF(' PROJETO'!$B$14:$B$16,$D440)=0),IF($D440="",FALSE(),IF(COUNTIF(' PROJETO'!$B$14:$B$16,$D440)=0,FALSE(),IFERROR(INDEX(' PROJETO'!$C$14:$C$16,MATCH($D440,' PROJETO'!$B$14:$B$16,0))&lt;&gt;"Sim",FALSE()))))</f>
        <v>0</v>
      </c>
      <c r="AG440" s="21" t="b">
        <f>AND($AC440,$Y440&gt;'CONFG.  LISTAS'!$F$4,$Z440="",$AA440="")</f>
        <v>0</v>
      </c>
      <c r="AH440" s="21" t="str">
        <f t="shared" si="90"/>
        <v/>
      </c>
      <c r="AI440" s="43" t="str">
        <f ca="1">IF(NOT($AC440),"",IF(OR($B440="",$C440="",$E440="",$F440=""),"Preencha descrição, categoria, tipo e unidade.",IF(AND($B440&lt;&gt;"",OR(LEFT($C440,1)="1",LEFT($C440,1)="2"),$D440=""),"Informe a prática de restauração para itens diretos.",IF(AND($D440&lt;&gt;"",NOT(OR(LEFT($C440,1)="1",LEFT($C440,1)="2"))),"Custos indiretos não devem pertencer a uma prática específica.",IF(AND($D440&lt;&gt;"",COUNTIF(' PROJETO'!$B$14:$B$16,$D440)=0),"Prática de restauração inválida ou não cadastrada.",IF(IF($D440="",FALSE(),IF(COUNTIF(' PROJETO'!$B$14:$B$16,$D440)=0,FALSE(),IFERROR(INDEX(' PROJETO'!$C$14:$C$16,MATCH($D440,' PROJETO'!$B$14:$B$16,0))&lt;&gt;"Sim",FALSE()))),"A prática informada no item não foi selecionada na aba Projeto.",IF(AND(MAX($I440,$L440,$O440,$R440,$U440,$X440)&gt;'CONFG.  LISTAS'!$F$4,NOT(OR($Z440&lt;&gt;"",$AA440&lt;&gt;""))),"Memorial de cálculo ou anexo obrigatório não informado para item acima do limite.",IF(OR(AND($G440&lt;&gt;"",$H440&lt;&gt;"",OR($G440&lt;=0,$H440&lt;=0)),AND($J440&lt;&gt;"",$K440&lt;&gt;"",OR($J440&lt;=0,$K440&lt;=0)),AND($M440&lt;&gt;"",$N440&lt;&gt;"",OR($M440&lt;=0,$N440&lt;=0)),AND($P440&lt;&gt;"",$Q440&lt;&gt;"",OR($P440&lt;=0,$Q440&lt;=0)),AND($S440&lt;&gt;"",$T440&lt;&gt;"",OR($S440&lt;=0,$T440&lt;=0)),AND($V440&lt;&gt;"",$W440&lt;&gt;"",OR($V440&lt;=0,$W440&lt;=0))),"Revise os valores informados: valor unitário e quantidade devem ser maiores que zero.",IF(OR(AND($G440="",$H440&lt;&gt;""),AND($G440&lt;&gt;"",$H440=""),AND($J440="",$K440&lt;&gt;""),AND($J440&lt;&gt;"",$K440=""),AND($M440="",$N440&lt;&gt;""),AND($M440&lt;&gt;"",$N440=""),AND($P440="",$Q440&lt;&gt;""),AND($P440&lt;&gt;"",$Q440=""),AND($S440="",$T440&lt;&gt;""),AND($S440&lt;&gt;"",$T440=""),AND($V440="",$W440&lt;&gt;""),AND($V440&lt;&gt;"",$W440="")),"Há ano preenchido parcialmente: "&amp;TRIM(IF(AND($G440="",$H440&lt;&gt;""),"Ano 1 (falta valor unitário); ","")&amp;IF(AND($G440&lt;&gt;"",$H440=""),"Ano 1 (falta quantidade); ","")&amp;IF(AND($J440="",$K440&lt;&gt;""),"Ano 2 (falta valor unitário); ","")&amp;IF(AND($J440&lt;&gt;"",$K440=""),"Ano 2 (falta quantidade); ","")&amp;IF(AND($M440="",$N440&lt;&gt;""),"Ano 3 (falta valor unitário); ","")&amp;IF(AND($M440&lt;&gt;"",$N440=""),"Ano 3 (falta quantidade); ","")&amp;IF(AND($P440="",$Q440&lt;&gt;""),"Ano 4 (falta valor unitário); ","")&amp;IF(AND($P440&lt;&gt;"",$Q440=""),"Ano 4 (falta quantidade); ","")&amp;IF(AND($S440="",$T440&lt;&gt;""),"Ano 5 (falta valor unitário); ","")&amp;IF(AND($S440&lt;&gt;"",$T440=""),"Ano 5 (falta quantidade); ","")&amp;IF(AND($V440="",$W440&lt;&gt;""),"Ano 6 (falta valor unitário); ","")&amp;IF(AND($V440&lt;&gt;"",$W440=""),"Ano 6 (falta quantidade); ","")), IF(NOT(OR(AND($G440&lt;&gt;"",$H440&lt;&gt;""),AND($J440&lt;&gt;"",$K440&lt;&gt;""),AND($M440&lt;&gt;"",$N440&lt;&gt;""),AND($P440&lt;&gt;"",$Q440&lt;&gt;""),AND($S440&lt;&gt;"",$T440&lt;&gt;""),AND($V440&lt;&gt;"",$W440&lt;&gt;""))),"Informe pelo menos um ano completo com valor unitário e quantidade.",IF(AND($C440&lt;&gt;"",$E440&lt;&gt;"",LEFT(TRIM($C440),1)&lt;&gt;LEFT(TRIM($E440),1)),"Categoria e tipo estão incompatíveis.",IF(IF(OR($E440="",$F440=""),FALSE(),IFERROR(COUNTIF(INDIRECT("UNITS_"&amp;SUBSTITUTE(LEFT($E440,FIND(" ",$E440&amp;" ")-1),".","_")),$F440)=0,TRUE())),"Unidade incompatível com o tipo selecionado.",IF(OR(AND(ISNUMBER(SEARCH("comunic",LOWER($B440))),LEFT($E440,3)&lt;&gt;"4.4"),AND(ISNUMBER(SEARCH("monitor",LOWER($B440))),NOT(OR(LEFT($E440,3)="1.5",LEFT($E440,3)="2.5")))),"Revise a classificação do item conforme as regras de preenchimento.",IF(AND($B440&lt;&gt;"",OR(ISNUMBER(SEARCH("outro",LOWER($B440))),ISNUMBER(SEARCH("divers",LOWER($B440))),ISNUMBER(SEARCH("kit",LOWER($B440))),ISNUMBER(SEARCH("ferrament",LOWER($B440))),ISNUMBER(SEARCH("epi",LOWER($B440)))),NOT(OR($Z440&lt;&gt;"",$AA440&lt;&gt;""))),"Descrição muito genérica: detalhe melhor o item e registre o racional no memorial ou em anexo.",IF(AND($Y440=0,$B440&lt;&gt;"",OR($G440&lt;&gt;"",$H440&lt;&gt;"",$J440&lt;&gt;"",$K440&lt;&gt;"",$M440&lt;&gt;"",$N440&lt;&gt;"",$P440&lt;&gt;"",$Q440&lt;&gt;"",$S440&lt;&gt;"",$T440&lt;&gt;"",$V440&lt;&gt;"",$W440&lt;&gt;"")),"O item possui dados lançados, mas o total está zerado. Revise os valores informados.","")))))))))))))))</f>
        <v/>
      </c>
    </row>
    <row r="441" spans="1:35" ht="14.25" customHeight="1" x14ac:dyDescent="0.25">
      <c r="A441" s="57" t="str">
        <f t="shared" si="78"/>
        <v/>
      </c>
      <c r="B441" s="61"/>
      <c r="C441" s="61"/>
      <c r="D441" s="58"/>
      <c r="E441" s="61"/>
      <c r="F441" s="61"/>
      <c r="G441" s="272"/>
      <c r="H441" s="62"/>
      <c r="I441" s="273">
        <f t="shared" si="79"/>
        <v>0</v>
      </c>
      <c r="J441" s="272"/>
      <c r="K441" s="62"/>
      <c r="L441" s="270">
        <f t="shared" si="80"/>
        <v>0</v>
      </c>
      <c r="M441" s="272"/>
      <c r="N441" s="62"/>
      <c r="O441" s="270">
        <f t="shared" si="81"/>
        <v>0</v>
      </c>
      <c r="P441" s="272"/>
      <c r="Q441" s="62"/>
      <c r="R441" s="271">
        <f t="shared" si="82"/>
        <v>0</v>
      </c>
      <c r="S441" s="272"/>
      <c r="T441" s="62"/>
      <c r="U441" s="270">
        <f t="shared" si="83"/>
        <v>0</v>
      </c>
      <c r="V441" s="272"/>
      <c r="W441" s="62"/>
      <c r="X441" s="270">
        <f t="shared" si="84"/>
        <v>0</v>
      </c>
      <c r="Y441" s="270">
        <f t="shared" si="85"/>
        <v>0</v>
      </c>
      <c r="Z441" s="61"/>
      <c r="AA441" s="61"/>
      <c r="AB441" s="60" t="str">
        <f t="shared" si="86"/>
        <v/>
      </c>
      <c r="AC441" s="21" t="b">
        <f t="shared" si="87"/>
        <v>0</v>
      </c>
      <c r="AD441" s="21" t="b">
        <f t="shared" si="88"/>
        <v>0</v>
      </c>
      <c r="AE441" s="21" t="b">
        <f t="shared" si="89"/>
        <v>0</v>
      </c>
      <c r="AF441" s="21" t="b">
        <f ca="1">OR(AND($AC441,NOT($AD441)),AND($AC441,OR(AND($G441="",$H441&lt;&gt;""),AND($G441&lt;&gt;"",$H441=""),AND($J441="",$K441&lt;&gt;""),AND($J441&lt;&gt;"",$K441=""),AND($M441="",$N441&lt;&gt;""),AND($M441&lt;&gt;"",$N441=""),AND($P441="",$Q441&lt;&gt;""),AND($P441&lt;&gt;"",$Q441=""),AND($S441="",$T441&lt;&gt;""),AND($S441&lt;&gt;"",$T441=""),AND($V441="",$W441&lt;&gt;""),AND($V441&lt;&gt;"",$W441=""))),AND($C441&lt;&gt;"",$E441&lt;&gt;"",LEFT(TRIM($C441),1)&lt;&gt;LEFT(TRIM($E441),1)),IF(OR($E441="",$F441=""),FALSE(),IFERROR(COUNTIF(INDIRECT("UNITS_"&amp;SUBSTITUTE(LEFT($E441,FIND(" ",$E441&amp;" ")-1),".","_")),$F441)=0,TRUE())),AND($B441&lt;&gt;"",OR(ISNUMBER(SEARCH("outro",LOWER($B441))),ISNUMBER(SEARCH("divers",LOWER($B441))),ISNUMBER(SEARCH("etc",LOWER($B441))))),OR(AND(ISNUMBER(SEARCH("comunic",LOWER($B441))),LEFT($E441,3)&lt;&gt;"4.4"),AND(ISNUMBER(SEARCH("monitor",LOWER($B441))),NOT(OR(LEFT($E441,3)="1.5",LEFT($E441,3)="2.5")))),AND($B441&lt;&gt;"",OR(LEFT($C441,1)="1",LEFT($C441,1)="2"),$D441=""),AND($D441&lt;&gt;"",NOT(OR(LEFT($C441,1)="1",LEFT($C441,1)="2"))),AND($D441&lt;&gt;"",COUNTIF(' PROJETO'!$B$14:$B$16,$D441)=0),IF($D441="",FALSE(),IF(COUNTIF(' PROJETO'!$B$14:$B$16,$D441)=0,FALSE(),IFERROR(INDEX(' PROJETO'!$C$14:$C$16,MATCH($D441,' PROJETO'!$B$14:$B$16,0))&lt;&gt;"Sim",FALSE()))))</f>
        <v>0</v>
      </c>
      <c r="AG441" s="21" t="b">
        <f>AND($AC441,$Y441&gt;'CONFG.  LISTAS'!$F$4,$Z441="",$AA441="")</f>
        <v>0</v>
      </c>
      <c r="AH441" s="21" t="str">
        <f t="shared" si="90"/>
        <v/>
      </c>
      <c r="AI441" s="43" t="str">
        <f ca="1">IF(NOT($AC441),"",IF(OR($B441="",$C441="",$E441="",$F441=""),"Preencha descrição, categoria, tipo e unidade.",IF(AND($B441&lt;&gt;"",OR(LEFT($C441,1)="1",LEFT($C441,1)="2"),$D441=""),"Informe a prática de restauração para itens diretos.",IF(AND($D441&lt;&gt;"",NOT(OR(LEFT($C441,1)="1",LEFT($C441,1)="2"))),"Custos indiretos não devem pertencer a uma prática específica.",IF(AND($D441&lt;&gt;"",COUNTIF(' PROJETO'!$B$14:$B$16,$D441)=0),"Prática de restauração inválida ou não cadastrada.",IF(IF($D441="",FALSE(),IF(COUNTIF(' PROJETO'!$B$14:$B$16,$D441)=0,FALSE(),IFERROR(INDEX(' PROJETO'!$C$14:$C$16,MATCH($D441,' PROJETO'!$B$14:$B$16,0))&lt;&gt;"Sim",FALSE()))),"A prática informada no item não foi selecionada na aba Projeto.",IF(AND(MAX($I441,$L441,$O441,$R441,$U441,$X441)&gt;'CONFG.  LISTAS'!$F$4,NOT(OR($Z441&lt;&gt;"",$AA441&lt;&gt;""))),"Memorial de cálculo ou anexo obrigatório não informado para item acima do limite.",IF(OR(AND($G441&lt;&gt;"",$H441&lt;&gt;"",OR($G441&lt;=0,$H441&lt;=0)),AND($J441&lt;&gt;"",$K441&lt;&gt;"",OR($J441&lt;=0,$K441&lt;=0)),AND($M441&lt;&gt;"",$N441&lt;&gt;"",OR($M441&lt;=0,$N441&lt;=0)),AND($P441&lt;&gt;"",$Q441&lt;&gt;"",OR($P441&lt;=0,$Q441&lt;=0)),AND($S441&lt;&gt;"",$T441&lt;&gt;"",OR($S441&lt;=0,$T441&lt;=0)),AND($V441&lt;&gt;"",$W441&lt;&gt;"",OR($V441&lt;=0,$W441&lt;=0))),"Revise os valores informados: valor unitário e quantidade devem ser maiores que zero.",IF(OR(AND($G441="",$H441&lt;&gt;""),AND($G441&lt;&gt;"",$H441=""),AND($J441="",$K441&lt;&gt;""),AND($J441&lt;&gt;"",$K441=""),AND($M441="",$N441&lt;&gt;""),AND($M441&lt;&gt;"",$N441=""),AND($P441="",$Q441&lt;&gt;""),AND($P441&lt;&gt;"",$Q441=""),AND($S441="",$T441&lt;&gt;""),AND($S441&lt;&gt;"",$T441=""),AND($V441="",$W441&lt;&gt;""),AND($V441&lt;&gt;"",$W441="")),"Há ano preenchido parcialmente: "&amp;TRIM(IF(AND($G441="",$H441&lt;&gt;""),"Ano 1 (falta valor unitário); ","")&amp;IF(AND($G441&lt;&gt;"",$H441=""),"Ano 1 (falta quantidade); ","")&amp;IF(AND($J441="",$K441&lt;&gt;""),"Ano 2 (falta valor unitário); ","")&amp;IF(AND($J441&lt;&gt;"",$K441=""),"Ano 2 (falta quantidade); ","")&amp;IF(AND($M441="",$N441&lt;&gt;""),"Ano 3 (falta valor unitário); ","")&amp;IF(AND($M441&lt;&gt;"",$N441=""),"Ano 3 (falta quantidade); ","")&amp;IF(AND($P441="",$Q441&lt;&gt;""),"Ano 4 (falta valor unitário); ","")&amp;IF(AND($P441&lt;&gt;"",$Q441=""),"Ano 4 (falta quantidade); ","")&amp;IF(AND($S441="",$T441&lt;&gt;""),"Ano 5 (falta valor unitário); ","")&amp;IF(AND($S441&lt;&gt;"",$T441=""),"Ano 5 (falta quantidade); ","")&amp;IF(AND($V441="",$W441&lt;&gt;""),"Ano 6 (falta valor unitário); ","")&amp;IF(AND($V441&lt;&gt;"",$W441=""),"Ano 6 (falta quantidade); ","")), IF(NOT(OR(AND($G441&lt;&gt;"",$H441&lt;&gt;""),AND($J441&lt;&gt;"",$K441&lt;&gt;""),AND($M441&lt;&gt;"",$N441&lt;&gt;""),AND($P441&lt;&gt;"",$Q441&lt;&gt;""),AND($S441&lt;&gt;"",$T441&lt;&gt;""),AND($V441&lt;&gt;"",$W441&lt;&gt;""))),"Informe pelo menos um ano completo com valor unitário e quantidade.",IF(AND($C441&lt;&gt;"",$E441&lt;&gt;"",LEFT(TRIM($C441),1)&lt;&gt;LEFT(TRIM($E441),1)),"Categoria e tipo estão incompatíveis.",IF(IF(OR($E441="",$F441=""),FALSE(),IFERROR(COUNTIF(INDIRECT("UNITS_"&amp;SUBSTITUTE(LEFT($E441,FIND(" ",$E441&amp;" ")-1),".","_")),$F441)=0,TRUE())),"Unidade incompatível com o tipo selecionado.",IF(OR(AND(ISNUMBER(SEARCH("comunic",LOWER($B441))),LEFT($E441,3)&lt;&gt;"4.4"),AND(ISNUMBER(SEARCH("monitor",LOWER($B441))),NOT(OR(LEFT($E441,3)="1.5",LEFT($E441,3)="2.5")))),"Revise a classificação do item conforme as regras de preenchimento.",IF(AND($B441&lt;&gt;"",OR(ISNUMBER(SEARCH("outro",LOWER($B441))),ISNUMBER(SEARCH("divers",LOWER($B441))),ISNUMBER(SEARCH("kit",LOWER($B441))),ISNUMBER(SEARCH("ferrament",LOWER($B441))),ISNUMBER(SEARCH("epi",LOWER($B441)))),NOT(OR($Z441&lt;&gt;"",$AA441&lt;&gt;""))),"Descrição muito genérica: detalhe melhor o item e registre o racional no memorial ou em anexo.",IF(AND($Y441=0,$B441&lt;&gt;"",OR($G441&lt;&gt;"",$H441&lt;&gt;"",$J441&lt;&gt;"",$K441&lt;&gt;"",$M441&lt;&gt;"",$N441&lt;&gt;"",$P441&lt;&gt;"",$Q441&lt;&gt;"",$S441&lt;&gt;"",$T441&lt;&gt;"",$V441&lt;&gt;"",$W441&lt;&gt;"")),"O item possui dados lançados, mas o total está zerado. Revise os valores informados.","")))))))))))))))</f>
        <v/>
      </c>
    </row>
    <row r="442" spans="1:35" ht="14.25" customHeight="1" x14ac:dyDescent="0.25">
      <c r="A442" s="57" t="str">
        <f t="shared" si="78"/>
        <v/>
      </c>
      <c r="B442" s="58"/>
      <c r="C442" s="58"/>
      <c r="D442" s="58"/>
      <c r="E442" s="58"/>
      <c r="F442" s="58"/>
      <c r="G442" s="269"/>
      <c r="H442" s="59"/>
      <c r="I442" s="273">
        <f t="shared" si="79"/>
        <v>0</v>
      </c>
      <c r="J442" s="269"/>
      <c r="K442" s="59"/>
      <c r="L442" s="270">
        <f t="shared" si="80"/>
        <v>0</v>
      </c>
      <c r="M442" s="269"/>
      <c r="N442" s="59"/>
      <c r="O442" s="270">
        <f t="shared" si="81"/>
        <v>0</v>
      </c>
      <c r="P442" s="269"/>
      <c r="Q442" s="59"/>
      <c r="R442" s="271">
        <f t="shared" si="82"/>
        <v>0</v>
      </c>
      <c r="S442" s="269"/>
      <c r="T442" s="59"/>
      <c r="U442" s="270">
        <f t="shared" si="83"/>
        <v>0</v>
      </c>
      <c r="V442" s="269"/>
      <c r="W442" s="59"/>
      <c r="X442" s="270">
        <f t="shared" si="84"/>
        <v>0</v>
      </c>
      <c r="Y442" s="270">
        <f t="shared" si="85"/>
        <v>0</v>
      </c>
      <c r="Z442" s="58"/>
      <c r="AA442" s="58"/>
      <c r="AB442" s="60" t="str">
        <f t="shared" si="86"/>
        <v/>
      </c>
      <c r="AC442" s="21" t="b">
        <f t="shared" si="87"/>
        <v>0</v>
      </c>
      <c r="AD442" s="21" t="b">
        <f t="shared" si="88"/>
        <v>0</v>
      </c>
      <c r="AE442" s="21" t="b">
        <f t="shared" si="89"/>
        <v>0</v>
      </c>
      <c r="AF442" s="21" t="b">
        <f ca="1">OR(AND($AC442,NOT($AD442)),AND($AC442,OR(AND($G442="",$H442&lt;&gt;""),AND($G442&lt;&gt;"",$H442=""),AND($J442="",$K442&lt;&gt;""),AND($J442&lt;&gt;"",$K442=""),AND($M442="",$N442&lt;&gt;""),AND($M442&lt;&gt;"",$N442=""),AND($P442="",$Q442&lt;&gt;""),AND($P442&lt;&gt;"",$Q442=""),AND($S442="",$T442&lt;&gt;""),AND($S442&lt;&gt;"",$T442=""),AND($V442="",$W442&lt;&gt;""),AND($V442&lt;&gt;"",$W442=""))),AND($C442&lt;&gt;"",$E442&lt;&gt;"",LEFT(TRIM($C442),1)&lt;&gt;LEFT(TRIM($E442),1)),IF(OR($E442="",$F442=""),FALSE(),IFERROR(COUNTIF(INDIRECT("UNITS_"&amp;SUBSTITUTE(LEFT($E442,FIND(" ",$E442&amp;" ")-1),".","_")),$F442)=0,TRUE())),AND($B442&lt;&gt;"",OR(ISNUMBER(SEARCH("outro",LOWER($B442))),ISNUMBER(SEARCH("divers",LOWER($B442))),ISNUMBER(SEARCH("etc",LOWER($B442))))),OR(AND(ISNUMBER(SEARCH("comunic",LOWER($B442))),LEFT($E442,3)&lt;&gt;"4.4"),AND(ISNUMBER(SEARCH("monitor",LOWER($B442))),NOT(OR(LEFT($E442,3)="1.5",LEFT($E442,3)="2.5")))),AND($B442&lt;&gt;"",OR(LEFT($C442,1)="1",LEFT($C442,1)="2"),$D442=""),AND($D442&lt;&gt;"",NOT(OR(LEFT($C442,1)="1",LEFT($C442,1)="2"))),AND($D442&lt;&gt;"",COUNTIF(' PROJETO'!$B$14:$B$16,$D442)=0),IF($D442="",FALSE(),IF(COUNTIF(' PROJETO'!$B$14:$B$16,$D442)=0,FALSE(),IFERROR(INDEX(' PROJETO'!$C$14:$C$16,MATCH($D442,' PROJETO'!$B$14:$B$16,0))&lt;&gt;"Sim",FALSE()))))</f>
        <v>0</v>
      </c>
      <c r="AG442" s="21" t="b">
        <f>AND($AC442,$Y442&gt;'CONFG.  LISTAS'!$F$4,$Z442="",$AA442="")</f>
        <v>0</v>
      </c>
      <c r="AH442" s="21" t="str">
        <f t="shared" si="90"/>
        <v/>
      </c>
      <c r="AI442" s="43" t="str">
        <f ca="1">IF(NOT($AC442),"",IF(OR($B442="",$C442="",$E442="",$F442=""),"Preencha descrição, categoria, tipo e unidade.",IF(AND($B442&lt;&gt;"",OR(LEFT($C442,1)="1",LEFT($C442,1)="2"),$D442=""),"Informe a prática de restauração para itens diretos.",IF(AND($D442&lt;&gt;"",NOT(OR(LEFT($C442,1)="1",LEFT($C442,1)="2"))),"Custos indiretos não devem pertencer a uma prática específica.",IF(AND($D442&lt;&gt;"",COUNTIF(' PROJETO'!$B$14:$B$16,$D442)=0),"Prática de restauração inválida ou não cadastrada.",IF(IF($D442="",FALSE(),IF(COUNTIF(' PROJETO'!$B$14:$B$16,$D442)=0,FALSE(),IFERROR(INDEX(' PROJETO'!$C$14:$C$16,MATCH($D442,' PROJETO'!$B$14:$B$16,0))&lt;&gt;"Sim",FALSE()))),"A prática informada no item não foi selecionada na aba Projeto.",IF(AND(MAX($I442,$L442,$O442,$R442,$U442,$X442)&gt;'CONFG.  LISTAS'!$F$4,NOT(OR($Z442&lt;&gt;"",$AA442&lt;&gt;""))),"Memorial de cálculo ou anexo obrigatório não informado para item acima do limite.",IF(OR(AND($G442&lt;&gt;"",$H442&lt;&gt;"",OR($G442&lt;=0,$H442&lt;=0)),AND($J442&lt;&gt;"",$K442&lt;&gt;"",OR($J442&lt;=0,$K442&lt;=0)),AND($M442&lt;&gt;"",$N442&lt;&gt;"",OR($M442&lt;=0,$N442&lt;=0)),AND($P442&lt;&gt;"",$Q442&lt;&gt;"",OR($P442&lt;=0,$Q442&lt;=0)),AND($S442&lt;&gt;"",$T442&lt;&gt;"",OR($S442&lt;=0,$T442&lt;=0)),AND($V442&lt;&gt;"",$W442&lt;&gt;"",OR($V442&lt;=0,$W442&lt;=0))),"Revise os valores informados: valor unitário e quantidade devem ser maiores que zero.",IF(OR(AND($G442="",$H442&lt;&gt;""),AND($G442&lt;&gt;"",$H442=""),AND($J442="",$K442&lt;&gt;""),AND($J442&lt;&gt;"",$K442=""),AND($M442="",$N442&lt;&gt;""),AND($M442&lt;&gt;"",$N442=""),AND($P442="",$Q442&lt;&gt;""),AND($P442&lt;&gt;"",$Q442=""),AND($S442="",$T442&lt;&gt;""),AND($S442&lt;&gt;"",$T442=""),AND($V442="",$W442&lt;&gt;""),AND($V442&lt;&gt;"",$W442="")),"Há ano preenchido parcialmente: "&amp;TRIM(IF(AND($G442="",$H442&lt;&gt;""),"Ano 1 (falta valor unitário); ","")&amp;IF(AND($G442&lt;&gt;"",$H442=""),"Ano 1 (falta quantidade); ","")&amp;IF(AND($J442="",$K442&lt;&gt;""),"Ano 2 (falta valor unitário); ","")&amp;IF(AND($J442&lt;&gt;"",$K442=""),"Ano 2 (falta quantidade); ","")&amp;IF(AND($M442="",$N442&lt;&gt;""),"Ano 3 (falta valor unitário); ","")&amp;IF(AND($M442&lt;&gt;"",$N442=""),"Ano 3 (falta quantidade); ","")&amp;IF(AND($P442="",$Q442&lt;&gt;""),"Ano 4 (falta valor unitário); ","")&amp;IF(AND($P442&lt;&gt;"",$Q442=""),"Ano 4 (falta quantidade); ","")&amp;IF(AND($S442="",$T442&lt;&gt;""),"Ano 5 (falta valor unitário); ","")&amp;IF(AND($S442&lt;&gt;"",$T442=""),"Ano 5 (falta quantidade); ","")&amp;IF(AND($V442="",$W442&lt;&gt;""),"Ano 6 (falta valor unitário); ","")&amp;IF(AND($V442&lt;&gt;"",$W442=""),"Ano 6 (falta quantidade); ","")), IF(NOT(OR(AND($G442&lt;&gt;"",$H442&lt;&gt;""),AND($J442&lt;&gt;"",$K442&lt;&gt;""),AND($M442&lt;&gt;"",$N442&lt;&gt;""),AND($P442&lt;&gt;"",$Q442&lt;&gt;""),AND($S442&lt;&gt;"",$T442&lt;&gt;""),AND($V442&lt;&gt;"",$W442&lt;&gt;""))),"Informe pelo menos um ano completo com valor unitário e quantidade.",IF(AND($C442&lt;&gt;"",$E442&lt;&gt;"",LEFT(TRIM($C442),1)&lt;&gt;LEFT(TRIM($E442),1)),"Categoria e tipo estão incompatíveis.",IF(IF(OR($E442="",$F442=""),FALSE(),IFERROR(COUNTIF(INDIRECT("UNITS_"&amp;SUBSTITUTE(LEFT($E442,FIND(" ",$E442&amp;" ")-1),".","_")),$F442)=0,TRUE())),"Unidade incompatível com o tipo selecionado.",IF(OR(AND(ISNUMBER(SEARCH("comunic",LOWER($B442))),LEFT($E442,3)&lt;&gt;"4.4"),AND(ISNUMBER(SEARCH("monitor",LOWER($B442))),NOT(OR(LEFT($E442,3)="1.5",LEFT($E442,3)="2.5")))),"Revise a classificação do item conforme as regras de preenchimento.",IF(AND($B442&lt;&gt;"",OR(ISNUMBER(SEARCH("outro",LOWER($B442))),ISNUMBER(SEARCH("divers",LOWER($B442))),ISNUMBER(SEARCH("kit",LOWER($B442))),ISNUMBER(SEARCH("ferrament",LOWER($B442))),ISNUMBER(SEARCH("epi",LOWER($B442)))),NOT(OR($Z442&lt;&gt;"",$AA442&lt;&gt;""))),"Descrição muito genérica: detalhe melhor o item e registre o racional no memorial ou em anexo.",IF(AND($Y442=0,$B442&lt;&gt;"",OR($G442&lt;&gt;"",$H442&lt;&gt;"",$J442&lt;&gt;"",$K442&lt;&gt;"",$M442&lt;&gt;"",$N442&lt;&gt;"",$P442&lt;&gt;"",$Q442&lt;&gt;"",$S442&lt;&gt;"",$T442&lt;&gt;"",$V442&lt;&gt;"",$W442&lt;&gt;"")),"O item possui dados lançados, mas o total está zerado. Revise os valores informados.","")))))))))))))))</f>
        <v/>
      </c>
    </row>
    <row r="443" spans="1:35" ht="14.25" customHeight="1" x14ac:dyDescent="0.25">
      <c r="A443" s="57" t="str">
        <f t="shared" si="78"/>
        <v/>
      </c>
      <c r="B443" s="61"/>
      <c r="C443" s="61"/>
      <c r="D443" s="58"/>
      <c r="E443" s="61"/>
      <c r="F443" s="61"/>
      <c r="G443" s="272"/>
      <c r="H443" s="62"/>
      <c r="I443" s="273">
        <f t="shared" si="79"/>
        <v>0</v>
      </c>
      <c r="J443" s="272"/>
      <c r="K443" s="62"/>
      <c r="L443" s="270">
        <f t="shared" si="80"/>
        <v>0</v>
      </c>
      <c r="M443" s="272"/>
      <c r="N443" s="62"/>
      <c r="O443" s="270">
        <f t="shared" si="81"/>
        <v>0</v>
      </c>
      <c r="P443" s="272"/>
      <c r="Q443" s="62"/>
      <c r="R443" s="271">
        <f t="shared" si="82"/>
        <v>0</v>
      </c>
      <c r="S443" s="272"/>
      <c r="T443" s="62"/>
      <c r="U443" s="270">
        <f t="shared" si="83"/>
        <v>0</v>
      </c>
      <c r="V443" s="272"/>
      <c r="W443" s="62"/>
      <c r="X443" s="270">
        <f t="shared" si="84"/>
        <v>0</v>
      </c>
      <c r="Y443" s="270">
        <f t="shared" si="85"/>
        <v>0</v>
      </c>
      <c r="Z443" s="61"/>
      <c r="AA443" s="61"/>
      <c r="AB443" s="60" t="str">
        <f t="shared" si="86"/>
        <v/>
      </c>
      <c r="AC443" s="21" t="b">
        <f t="shared" si="87"/>
        <v>0</v>
      </c>
      <c r="AD443" s="21" t="b">
        <f t="shared" si="88"/>
        <v>0</v>
      </c>
      <c r="AE443" s="21" t="b">
        <f t="shared" si="89"/>
        <v>0</v>
      </c>
      <c r="AF443" s="21" t="b">
        <f ca="1">OR(AND($AC443,NOT($AD443)),AND($AC443,OR(AND($G443="",$H443&lt;&gt;""),AND($G443&lt;&gt;"",$H443=""),AND($J443="",$K443&lt;&gt;""),AND($J443&lt;&gt;"",$K443=""),AND($M443="",$N443&lt;&gt;""),AND($M443&lt;&gt;"",$N443=""),AND($P443="",$Q443&lt;&gt;""),AND($P443&lt;&gt;"",$Q443=""),AND($S443="",$T443&lt;&gt;""),AND($S443&lt;&gt;"",$T443=""),AND($V443="",$W443&lt;&gt;""),AND($V443&lt;&gt;"",$W443=""))),AND($C443&lt;&gt;"",$E443&lt;&gt;"",LEFT(TRIM($C443),1)&lt;&gt;LEFT(TRIM($E443),1)),IF(OR($E443="",$F443=""),FALSE(),IFERROR(COUNTIF(INDIRECT("UNITS_"&amp;SUBSTITUTE(LEFT($E443,FIND(" ",$E443&amp;" ")-1),".","_")),$F443)=0,TRUE())),AND($B443&lt;&gt;"",OR(ISNUMBER(SEARCH("outro",LOWER($B443))),ISNUMBER(SEARCH("divers",LOWER($B443))),ISNUMBER(SEARCH("etc",LOWER($B443))))),OR(AND(ISNUMBER(SEARCH("comunic",LOWER($B443))),LEFT($E443,3)&lt;&gt;"4.4"),AND(ISNUMBER(SEARCH("monitor",LOWER($B443))),NOT(OR(LEFT($E443,3)="1.5",LEFT($E443,3)="2.5")))),AND($B443&lt;&gt;"",OR(LEFT($C443,1)="1",LEFT($C443,1)="2"),$D443=""),AND($D443&lt;&gt;"",NOT(OR(LEFT($C443,1)="1",LEFT($C443,1)="2"))),AND($D443&lt;&gt;"",COUNTIF(' PROJETO'!$B$14:$B$16,$D443)=0),IF($D443="",FALSE(),IF(COUNTIF(' PROJETO'!$B$14:$B$16,$D443)=0,FALSE(),IFERROR(INDEX(' PROJETO'!$C$14:$C$16,MATCH($D443,' PROJETO'!$B$14:$B$16,0))&lt;&gt;"Sim",FALSE()))))</f>
        <v>0</v>
      </c>
      <c r="AG443" s="21" t="b">
        <f>AND($AC443,$Y443&gt;'CONFG.  LISTAS'!$F$4,$Z443="",$AA443="")</f>
        <v>0</v>
      </c>
      <c r="AH443" s="21" t="str">
        <f t="shared" si="90"/>
        <v/>
      </c>
      <c r="AI443" s="43" t="str">
        <f ca="1">IF(NOT($AC443),"",IF(OR($B443="",$C443="",$E443="",$F443=""),"Preencha descrição, categoria, tipo e unidade.",IF(AND($B443&lt;&gt;"",OR(LEFT($C443,1)="1",LEFT($C443,1)="2"),$D443=""),"Informe a prática de restauração para itens diretos.",IF(AND($D443&lt;&gt;"",NOT(OR(LEFT($C443,1)="1",LEFT($C443,1)="2"))),"Custos indiretos não devem pertencer a uma prática específica.",IF(AND($D443&lt;&gt;"",COUNTIF(' PROJETO'!$B$14:$B$16,$D443)=0),"Prática de restauração inválida ou não cadastrada.",IF(IF($D443="",FALSE(),IF(COUNTIF(' PROJETO'!$B$14:$B$16,$D443)=0,FALSE(),IFERROR(INDEX(' PROJETO'!$C$14:$C$16,MATCH($D443,' PROJETO'!$B$14:$B$16,0))&lt;&gt;"Sim",FALSE()))),"A prática informada no item não foi selecionada na aba Projeto.",IF(AND(MAX($I443,$L443,$O443,$R443,$U443,$X443)&gt;'CONFG.  LISTAS'!$F$4,NOT(OR($Z443&lt;&gt;"",$AA443&lt;&gt;""))),"Memorial de cálculo ou anexo obrigatório não informado para item acima do limite.",IF(OR(AND($G443&lt;&gt;"",$H443&lt;&gt;"",OR($G443&lt;=0,$H443&lt;=0)),AND($J443&lt;&gt;"",$K443&lt;&gt;"",OR($J443&lt;=0,$K443&lt;=0)),AND($M443&lt;&gt;"",$N443&lt;&gt;"",OR($M443&lt;=0,$N443&lt;=0)),AND($P443&lt;&gt;"",$Q443&lt;&gt;"",OR($P443&lt;=0,$Q443&lt;=0)),AND($S443&lt;&gt;"",$T443&lt;&gt;"",OR($S443&lt;=0,$T443&lt;=0)),AND($V443&lt;&gt;"",$W443&lt;&gt;"",OR($V443&lt;=0,$W443&lt;=0))),"Revise os valores informados: valor unitário e quantidade devem ser maiores que zero.",IF(OR(AND($G443="",$H443&lt;&gt;""),AND($G443&lt;&gt;"",$H443=""),AND($J443="",$K443&lt;&gt;""),AND($J443&lt;&gt;"",$K443=""),AND($M443="",$N443&lt;&gt;""),AND($M443&lt;&gt;"",$N443=""),AND($P443="",$Q443&lt;&gt;""),AND($P443&lt;&gt;"",$Q443=""),AND($S443="",$T443&lt;&gt;""),AND($S443&lt;&gt;"",$T443=""),AND($V443="",$W443&lt;&gt;""),AND($V443&lt;&gt;"",$W443="")),"Há ano preenchido parcialmente: "&amp;TRIM(IF(AND($G443="",$H443&lt;&gt;""),"Ano 1 (falta valor unitário); ","")&amp;IF(AND($G443&lt;&gt;"",$H443=""),"Ano 1 (falta quantidade); ","")&amp;IF(AND($J443="",$K443&lt;&gt;""),"Ano 2 (falta valor unitário); ","")&amp;IF(AND($J443&lt;&gt;"",$K443=""),"Ano 2 (falta quantidade); ","")&amp;IF(AND($M443="",$N443&lt;&gt;""),"Ano 3 (falta valor unitário); ","")&amp;IF(AND($M443&lt;&gt;"",$N443=""),"Ano 3 (falta quantidade); ","")&amp;IF(AND($P443="",$Q443&lt;&gt;""),"Ano 4 (falta valor unitário); ","")&amp;IF(AND($P443&lt;&gt;"",$Q443=""),"Ano 4 (falta quantidade); ","")&amp;IF(AND($S443="",$T443&lt;&gt;""),"Ano 5 (falta valor unitário); ","")&amp;IF(AND($S443&lt;&gt;"",$T443=""),"Ano 5 (falta quantidade); ","")&amp;IF(AND($V443="",$W443&lt;&gt;""),"Ano 6 (falta valor unitário); ","")&amp;IF(AND($V443&lt;&gt;"",$W443=""),"Ano 6 (falta quantidade); ","")), IF(NOT(OR(AND($G443&lt;&gt;"",$H443&lt;&gt;""),AND($J443&lt;&gt;"",$K443&lt;&gt;""),AND($M443&lt;&gt;"",$N443&lt;&gt;""),AND($P443&lt;&gt;"",$Q443&lt;&gt;""),AND($S443&lt;&gt;"",$T443&lt;&gt;""),AND($V443&lt;&gt;"",$W443&lt;&gt;""))),"Informe pelo menos um ano completo com valor unitário e quantidade.",IF(AND($C443&lt;&gt;"",$E443&lt;&gt;"",LEFT(TRIM($C443),1)&lt;&gt;LEFT(TRIM($E443),1)),"Categoria e tipo estão incompatíveis.",IF(IF(OR($E443="",$F443=""),FALSE(),IFERROR(COUNTIF(INDIRECT("UNITS_"&amp;SUBSTITUTE(LEFT($E443,FIND(" ",$E443&amp;" ")-1),".","_")),$F443)=0,TRUE())),"Unidade incompatível com o tipo selecionado.",IF(OR(AND(ISNUMBER(SEARCH("comunic",LOWER($B443))),LEFT($E443,3)&lt;&gt;"4.4"),AND(ISNUMBER(SEARCH("monitor",LOWER($B443))),NOT(OR(LEFT($E443,3)="1.5",LEFT($E443,3)="2.5")))),"Revise a classificação do item conforme as regras de preenchimento.",IF(AND($B443&lt;&gt;"",OR(ISNUMBER(SEARCH("outro",LOWER($B443))),ISNUMBER(SEARCH("divers",LOWER($B443))),ISNUMBER(SEARCH("kit",LOWER($B443))),ISNUMBER(SEARCH("ferrament",LOWER($B443))),ISNUMBER(SEARCH("epi",LOWER($B443)))),NOT(OR($Z443&lt;&gt;"",$AA443&lt;&gt;""))),"Descrição muito genérica: detalhe melhor o item e registre o racional no memorial ou em anexo.",IF(AND($Y443=0,$B443&lt;&gt;"",OR($G443&lt;&gt;"",$H443&lt;&gt;"",$J443&lt;&gt;"",$K443&lt;&gt;"",$M443&lt;&gt;"",$N443&lt;&gt;"",$P443&lt;&gt;"",$Q443&lt;&gt;"",$S443&lt;&gt;"",$T443&lt;&gt;"",$V443&lt;&gt;"",$W443&lt;&gt;"")),"O item possui dados lançados, mas o total está zerado. Revise os valores informados.","")))))))))))))))</f>
        <v/>
      </c>
    </row>
    <row r="444" spans="1:35" ht="14.25" customHeight="1" x14ac:dyDescent="0.25">
      <c r="A444" s="57" t="str">
        <f t="shared" si="78"/>
        <v/>
      </c>
      <c r="B444" s="58"/>
      <c r="C444" s="58"/>
      <c r="D444" s="58"/>
      <c r="E444" s="58"/>
      <c r="F444" s="58"/>
      <c r="G444" s="269"/>
      <c r="H444" s="59"/>
      <c r="I444" s="273">
        <f t="shared" si="79"/>
        <v>0</v>
      </c>
      <c r="J444" s="269"/>
      <c r="K444" s="59"/>
      <c r="L444" s="270">
        <f t="shared" si="80"/>
        <v>0</v>
      </c>
      <c r="M444" s="269"/>
      <c r="N444" s="59"/>
      <c r="O444" s="270">
        <f t="shared" si="81"/>
        <v>0</v>
      </c>
      <c r="P444" s="269"/>
      <c r="Q444" s="59"/>
      <c r="R444" s="271">
        <f t="shared" si="82"/>
        <v>0</v>
      </c>
      <c r="S444" s="269"/>
      <c r="T444" s="59"/>
      <c r="U444" s="270">
        <f t="shared" si="83"/>
        <v>0</v>
      </c>
      <c r="V444" s="269"/>
      <c r="W444" s="59"/>
      <c r="X444" s="270">
        <f t="shared" si="84"/>
        <v>0</v>
      </c>
      <c r="Y444" s="270">
        <f t="shared" si="85"/>
        <v>0</v>
      </c>
      <c r="Z444" s="58"/>
      <c r="AA444" s="58"/>
      <c r="AB444" s="60" t="str">
        <f t="shared" si="86"/>
        <v/>
      </c>
      <c r="AC444" s="21" t="b">
        <f t="shared" si="87"/>
        <v>0</v>
      </c>
      <c r="AD444" s="21" t="b">
        <f t="shared" si="88"/>
        <v>0</v>
      </c>
      <c r="AE444" s="21" t="b">
        <f t="shared" si="89"/>
        <v>0</v>
      </c>
      <c r="AF444" s="21" t="b">
        <f ca="1">OR(AND($AC444,NOT($AD444)),AND($AC444,OR(AND($G444="",$H444&lt;&gt;""),AND($G444&lt;&gt;"",$H444=""),AND($J444="",$K444&lt;&gt;""),AND($J444&lt;&gt;"",$K444=""),AND($M444="",$N444&lt;&gt;""),AND($M444&lt;&gt;"",$N444=""),AND($P444="",$Q444&lt;&gt;""),AND($P444&lt;&gt;"",$Q444=""),AND($S444="",$T444&lt;&gt;""),AND($S444&lt;&gt;"",$T444=""),AND($V444="",$W444&lt;&gt;""),AND($V444&lt;&gt;"",$W444=""))),AND($C444&lt;&gt;"",$E444&lt;&gt;"",LEFT(TRIM($C444),1)&lt;&gt;LEFT(TRIM($E444),1)),IF(OR($E444="",$F444=""),FALSE(),IFERROR(COUNTIF(INDIRECT("UNITS_"&amp;SUBSTITUTE(LEFT($E444,FIND(" ",$E444&amp;" ")-1),".","_")),$F444)=0,TRUE())),AND($B444&lt;&gt;"",OR(ISNUMBER(SEARCH("outro",LOWER($B444))),ISNUMBER(SEARCH("divers",LOWER($B444))),ISNUMBER(SEARCH("etc",LOWER($B444))))),OR(AND(ISNUMBER(SEARCH("comunic",LOWER($B444))),LEFT($E444,3)&lt;&gt;"4.4"),AND(ISNUMBER(SEARCH("monitor",LOWER($B444))),NOT(OR(LEFT($E444,3)="1.5",LEFT($E444,3)="2.5")))),AND($B444&lt;&gt;"",OR(LEFT($C444,1)="1",LEFT($C444,1)="2"),$D444=""),AND($D444&lt;&gt;"",NOT(OR(LEFT($C444,1)="1",LEFT($C444,1)="2"))),AND($D444&lt;&gt;"",COUNTIF(' PROJETO'!$B$14:$B$16,$D444)=0),IF($D444="",FALSE(),IF(COUNTIF(' PROJETO'!$B$14:$B$16,$D444)=0,FALSE(),IFERROR(INDEX(' PROJETO'!$C$14:$C$16,MATCH($D444,' PROJETO'!$B$14:$B$16,0))&lt;&gt;"Sim",FALSE()))))</f>
        <v>0</v>
      </c>
      <c r="AG444" s="21" t="b">
        <f>AND($AC444,$Y444&gt;'CONFG.  LISTAS'!$F$4,$Z444="",$AA444="")</f>
        <v>0</v>
      </c>
      <c r="AH444" s="21" t="str">
        <f t="shared" si="90"/>
        <v/>
      </c>
      <c r="AI444" s="43" t="str">
        <f ca="1">IF(NOT($AC444),"",IF(OR($B444="",$C444="",$E444="",$F444=""),"Preencha descrição, categoria, tipo e unidade.",IF(AND($B444&lt;&gt;"",OR(LEFT($C444,1)="1",LEFT($C444,1)="2"),$D444=""),"Informe a prática de restauração para itens diretos.",IF(AND($D444&lt;&gt;"",NOT(OR(LEFT($C444,1)="1",LEFT($C444,1)="2"))),"Custos indiretos não devem pertencer a uma prática específica.",IF(AND($D444&lt;&gt;"",COUNTIF(' PROJETO'!$B$14:$B$16,$D444)=0),"Prática de restauração inválida ou não cadastrada.",IF(IF($D444="",FALSE(),IF(COUNTIF(' PROJETO'!$B$14:$B$16,$D444)=0,FALSE(),IFERROR(INDEX(' PROJETO'!$C$14:$C$16,MATCH($D444,' PROJETO'!$B$14:$B$16,0))&lt;&gt;"Sim",FALSE()))),"A prática informada no item não foi selecionada na aba Projeto.",IF(AND(MAX($I444,$L444,$O444,$R444,$U444,$X444)&gt;'CONFG.  LISTAS'!$F$4,NOT(OR($Z444&lt;&gt;"",$AA444&lt;&gt;""))),"Memorial de cálculo ou anexo obrigatório não informado para item acima do limite.",IF(OR(AND($G444&lt;&gt;"",$H444&lt;&gt;"",OR($G444&lt;=0,$H444&lt;=0)),AND($J444&lt;&gt;"",$K444&lt;&gt;"",OR($J444&lt;=0,$K444&lt;=0)),AND($M444&lt;&gt;"",$N444&lt;&gt;"",OR($M444&lt;=0,$N444&lt;=0)),AND($P444&lt;&gt;"",$Q444&lt;&gt;"",OR($P444&lt;=0,$Q444&lt;=0)),AND($S444&lt;&gt;"",$T444&lt;&gt;"",OR($S444&lt;=0,$T444&lt;=0)),AND($V444&lt;&gt;"",$W444&lt;&gt;"",OR($V444&lt;=0,$W444&lt;=0))),"Revise os valores informados: valor unitário e quantidade devem ser maiores que zero.",IF(OR(AND($G444="",$H444&lt;&gt;""),AND($G444&lt;&gt;"",$H444=""),AND($J444="",$K444&lt;&gt;""),AND($J444&lt;&gt;"",$K444=""),AND($M444="",$N444&lt;&gt;""),AND($M444&lt;&gt;"",$N444=""),AND($P444="",$Q444&lt;&gt;""),AND($P444&lt;&gt;"",$Q444=""),AND($S444="",$T444&lt;&gt;""),AND($S444&lt;&gt;"",$T444=""),AND($V444="",$W444&lt;&gt;""),AND($V444&lt;&gt;"",$W444="")),"Há ano preenchido parcialmente: "&amp;TRIM(IF(AND($G444="",$H444&lt;&gt;""),"Ano 1 (falta valor unitário); ","")&amp;IF(AND($G444&lt;&gt;"",$H444=""),"Ano 1 (falta quantidade); ","")&amp;IF(AND($J444="",$K444&lt;&gt;""),"Ano 2 (falta valor unitário); ","")&amp;IF(AND($J444&lt;&gt;"",$K444=""),"Ano 2 (falta quantidade); ","")&amp;IF(AND($M444="",$N444&lt;&gt;""),"Ano 3 (falta valor unitário); ","")&amp;IF(AND($M444&lt;&gt;"",$N444=""),"Ano 3 (falta quantidade); ","")&amp;IF(AND($P444="",$Q444&lt;&gt;""),"Ano 4 (falta valor unitário); ","")&amp;IF(AND($P444&lt;&gt;"",$Q444=""),"Ano 4 (falta quantidade); ","")&amp;IF(AND($S444="",$T444&lt;&gt;""),"Ano 5 (falta valor unitário); ","")&amp;IF(AND($S444&lt;&gt;"",$T444=""),"Ano 5 (falta quantidade); ","")&amp;IF(AND($V444="",$W444&lt;&gt;""),"Ano 6 (falta valor unitário); ","")&amp;IF(AND($V444&lt;&gt;"",$W444=""),"Ano 6 (falta quantidade); ","")), IF(NOT(OR(AND($G444&lt;&gt;"",$H444&lt;&gt;""),AND($J444&lt;&gt;"",$K444&lt;&gt;""),AND($M444&lt;&gt;"",$N444&lt;&gt;""),AND($P444&lt;&gt;"",$Q444&lt;&gt;""),AND($S444&lt;&gt;"",$T444&lt;&gt;""),AND($V444&lt;&gt;"",$W444&lt;&gt;""))),"Informe pelo menos um ano completo com valor unitário e quantidade.",IF(AND($C444&lt;&gt;"",$E444&lt;&gt;"",LEFT(TRIM($C444),1)&lt;&gt;LEFT(TRIM($E444),1)),"Categoria e tipo estão incompatíveis.",IF(IF(OR($E444="",$F444=""),FALSE(),IFERROR(COUNTIF(INDIRECT("UNITS_"&amp;SUBSTITUTE(LEFT($E444,FIND(" ",$E444&amp;" ")-1),".","_")),$F444)=0,TRUE())),"Unidade incompatível com o tipo selecionado.",IF(OR(AND(ISNUMBER(SEARCH("comunic",LOWER($B444))),LEFT($E444,3)&lt;&gt;"4.4"),AND(ISNUMBER(SEARCH("monitor",LOWER($B444))),NOT(OR(LEFT($E444,3)="1.5",LEFT($E444,3)="2.5")))),"Revise a classificação do item conforme as regras de preenchimento.",IF(AND($B444&lt;&gt;"",OR(ISNUMBER(SEARCH("outro",LOWER($B444))),ISNUMBER(SEARCH("divers",LOWER($B444))),ISNUMBER(SEARCH("kit",LOWER($B444))),ISNUMBER(SEARCH("ferrament",LOWER($B444))),ISNUMBER(SEARCH("epi",LOWER($B444)))),NOT(OR($Z444&lt;&gt;"",$AA444&lt;&gt;""))),"Descrição muito genérica: detalhe melhor o item e registre o racional no memorial ou em anexo.",IF(AND($Y444=0,$B444&lt;&gt;"",OR($G444&lt;&gt;"",$H444&lt;&gt;"",$J444&lt;&gt;"",$K444&lt;&gt;"",$M444&lt;&gt;"",$N444&lt;&gt;"",$P444&lt;&gt;"",$Q444&lt;&gt;"",$S444&lt;&gt;"",$T444&lt;&gt;"",$V444&lt;&gt;"",$W444&lt;&gt;"")),"O item possui dados lançados, mas o total está zerado. Revise os valores informados.","")))))))))))))))</f>
        <v/>
      </c>
    </row>
    <row r="445" spans="1:35" ht="14.25" customHeight="1" x14ac:dyDescent="0.25">
      <c r="A445" s="57" t="str">
        <f t="shared" si="78"/>
        <v/>
      </c>
      <c r="B445" s="61"/>
      <c r="C445" s="61"/>
      <c r="D445" s="58"/>
      <c r="E445" s="61"/>
      <c r="F445" s="61"/>
      <c r="G445" s="272"/>
      <c r="H445" s="62"/>
      <c r="I445" s="273">
        <f t="shared" si="79"/>
        <v>0</v>
      </c>
      <c r="J445" s="272"/>
      <c r="K445" s="62"/>
      <c r="L445" s="270">
        <f t="shared" si="80"/>
        <v>0</v>
      </c>
      <c r="M445" s="272"/>
      <c r="N445" s="62"/>
      <c r="O445" s="270">
        <f t="shared" si="81"/>
        <v>0</v>
      </c>
      <c r="P445" s="272"/>
      <c r="Q445" s="62"/>
      <c r="R445" s="271">
        <f t="shared" si="82"/>
        <v>0</v>
      </c>
      <c r="S445" s="272"/>
      <c r="T445" s="62"/>
      <c r="U445" s="270">
        <f t="shared" si="83"/>
        <v>0</v>
      </c>
      <c r="V445" s="272"/>
      <c r="W445" s="62"/>
      <c r="X445" s="270">
        <f t="shared" si="84"/>
        <v>0</v>
      </c>
      <c r="Y445" s="270">
        <f t="shared" si="85"/>
        <v>0</v>
      </c>
      <c r="Z445" s="61"/>
      <c r="AA445" s="61"/>
      <c r="AB445" s="60" t="str">
        <f t="shared" si="86"/>
        <v/>
      </c>
      <c r="AC445" s="21" t="b">
        <f t="shared" si="87"/>
        <v>0</v>
      </c>
      <c r="AD445" s="21" t="b">
        <f t="shared" si="88"/>
        <v>0</v>
      </c>
      <c r="AE445" s="21" t="b">
        <f t="shared" si="89"/>
        <v>0</v>
      </c>
      <c r="AF445" s="21" t="b">
        <f ca="1">OR(AND($AC445,NOT($AD445)),AND($AC445,OR(AND($G445="",$H445&lt;&gt;""),AND($G445&lt;&gt;"",$H445=""),AND($J445="",$K445&lt;&gt;""),AND($J445&lt;&gt;"",$K445=""),AND($M445="",$N445&lt;&gt;""),AND($M445&lt;&gt;"",$N445=""),AND($P445="",$Q445&lt;&gt;""),AND($P445&lt;&gt;"",$Q445=""),AND($S445="",$T445&lt;&gt;""),AND($S445&lt;&gt;"",$T445=""),AND($V445="",$W445&lt;&gt;""),AND($V445&lt;&gt;"",$W445=""))),AND($C445&lt;&gt;"",$E445&lt;&gt;"",LEFT(TRIM($C445),1)&lt;&gt;LEFT(TRIM($E445),1)),IF(OR($E445="",$F445=""),FALSE(),IFERROR(COUNTIF(INDIRECT("UNITS_"&amp;SUBSTITUTE(LEFT($E445,FIND(" ",$E445&amp;" ")-1),".","_")),$F445)=0,TRUE())),AND($B445&lt;&gt;"",OR(ISNUMBER(SEARCH("outro",LOWER($B445))),ISNUMBER(SEARCH("divers",LOWER($B445))),ISNUMBER(SEARCH("etc",LOWER($B445))))),OR(AND(ISNUMBER(SEARCH("comunic",LOWER($B445))),LEFT($E445,3)&lt;&gt;"4.4"),AND(ISNUMBER(SEARCH("monitor",LOWER($B445))),NOT(OR(LEFT($E445,3)="1.5",LEFT($E445,3)="2.5")))),AND($B445&lt;&gt;"",OR(LEFT($C445,1)="1",LEFT($C445,1)="2"),$D445=""),AND($D445&lt;&gt;"",NOT(OR(LEFT($C445,1)="1",LEFT($C445,1)="2"))),AND($D445&lt;&gt;"",COUNTIF(' PROJETO'!$B$14:$B$16,$D445)=0),IF($D445="",FALSE(),IF(COUNTIF(' PROJETO'!$B$14:$B$16,$D445)=0,FALSE(),IFERROR(INDEX(' PROJETO'!$C$14:$C$16,MATCH($D445,' PROJETO'!$B$14:$B$16,0))&lt;&gt;"Sim",FALSE()))))</f>
        <v>0</v>
      </c>
      <c r="AG445" s="21" t="b">
        <f>AND($AC445,$Y445&gt;'CONFG.  LISTAS'!$F$4,$Z445="",$AA445="")</f>
        <v>0</v>
      </c>
      <c r="AH445" s="21" t="str">
        <f t="shared" si="90"/>
        <v/>
      </c>
      <c r="AI445" s="43" t="str">
        <f ca="1">IF(NOT($AC445),"",IF(OR($B445="",$C445="",$E445="",$F445=""),"Preencha descrição, categoria, tipo e unidade.",IF(AND($B445&lt;&gt;"",OR(LEFT($C445,1)="1",LEFT($C445,1)="2"),$D445=""),"Informe a prática de restauração para itens diretos.",IF(AND($D445&lt;&gt;"",NOT(OR(LEFT($C445,1)="1",LEFT($C445,1)="2"))),"Custos indiretos não devem pertencer a uma prática específica.",IF(AND($D445&lt;&gt;"",COUNTIF(' PROJETO'!$B$14:$B$16,$D445)=0),"Prática de restauração inválida ou não cadastrada.",IF(IF($D445="",FALSE(),IF(COUNTIF(' PROJETO'!$B$14:$B$16,$D445)=0,FALSE(),IFERROR(INDEX(' PROJETO'!$C$14:$C$16,MATCH($D445,' PROJETO'!$B$14:$B$16,0))&lt;&gt;"Sim",FALSE()))),"A prática informada no item não foi selecionada na aba Projeto.",IF(AND(MAX($I445,$L445,$O445,$R445,$U445,$X445)&gt;'CONFG.  LISTAS'!$F$4,NOT(OR($Z445&lt;&gt;"",$AA445&lt;&gt;""))),"Memorial de cálculo ou anexo obrigatório não informado para item acima do limite.",IF(OR(AND($G445&lt;&gt;"",$H445&lt;&gt;"",OR($G445&lt;=0,$H445&lt;=0)),AND($J445&lt;&gt;"",$K445&lt;&gt;"",OR($J445&lt;=0,$K445&lt;=0)),AND($M445&lt;&gt;"",$N445&lt;&gt;"",OR($M445&lt;=0,$N445&lt;=0)),AND($P445&lt;&gt;"",$Q445&lt;&gt;"",OR($P445&lt;=0,$Q445&lt;=0)),AND($S445&lt;&gt;"",$T445&lt;&gt;"",OR($S445&lt;=0,$T445&lt;=0)),AND($V445&lt;&gt;"",$W445&lt;&gt;"",OR($V445&lt;=0,$W445&lt;=0))),"Revise os valores informados: valor unitário e quantidade devem ser maiores que zero.",IF(OR(AND($G445="",$H445&lt;&gt;""),AND($G445&lt;&gt;"",$H445=""),AND($J445="",$K445&lt;&gt;""),AND($J445&lt;&gt;"",$K445=""),AND($M445="",$N445&lt;&gt;""),AND($M445&lt;&gt;"",$N445=""),AND($P445="",$Q445&lt;&gt;""),AND($P445&lt;&gt;"",$Q445=""),AND($S445="",$T445&lt;&gt;""),AND($S445&lt;&gt;"",$T445=""),AND($V445="",$W445&lt;&gt;""),AND($V445&lt;&gt;"",$W445="")),"Há ano preenchido parcialmente: "&amp;TRIM(IF(AND($G445="",$H445&lt;&gt;""),"Ano 1 (falta valor unitário); ","")&amp;IF(AND($G445&lt;&gt;"",$H445=""),"Ano 1 (falta quantidade); ","")&amp;IF(AND($J445="",$K445&lt;&gt;""),"Ano 2 (falta valor unitário); ","")&amp;IF(AND($J445&lt;&gt;"",$K445=""),"Ano 2 (falta quantidade); ","")&amp;IF(AND($M445="",$N445&lt;&gt;""),"Ano 3 (falta valor unitário); ","")&amp;IF(AND($M445&lt;&gt;"",$N445=""),"Ano 3 (falta quantidade); ","")&amp;IF(AND($P445="",$Q445&lt;&gt;""),"Ano 4 (falta valor unitário); ","")&amp;IF(AND($P445&lt;&gt;"",$Q445=""),"Ano 4 (falta quantidade); ","")&amp;IF(AND($S445="",$T445&lt;&gt;""),"Ano 5 (falta valor unitário); ","")&amp;IF(AND($S445&lt;&gt;"",$T445=""),"Ano 5 (falta quantidade); ","")&amp;IF(AND($V445="",$W445&lt;&gt;""),"Ano 6 (falta valor unitário); ","")&amp;IF(AND($V445&lt;&gt;"",$W445=""),"Ano 6 (falta quantidade); ","")), IF(NOT(OR(AND($G445&lt;&gt;"",$H445&lt;&gt;""),AND($J445&lt;&gt;"",$K445&lt;&gt;""),AND($M445&lt;&gt;"",$N445&lt;&gt;""),AND($P445&lt;&gt;"",$Q445&lt;&gt;""),AND($S445&lt;&gt;"",$T445&lt;&gt;""),AND($V445&lt;&gt;"",$W445&lt;&gt;""))),"Informe pelo menos um ano completo com valor unitário e quantidade.",IF(AND($C445&lt;&gt;"",$E445&lt;&gt;"",LEFT(TRIM($C445),1)&lt;&gt;LEFT(TRIM($E445),1)),"Categoria e tipo estão incompatíveis.",IF(IF(OR($E445="",$F445=""),FALSE(),IFERROR(COUNTIF(INDIRECT("UNITS_"&amp;SUBSTITUTE(LEFT($E445,FIND(" ",$E445&amp;" ")-1),".","_")),$F445)=0,TRUE())),"Unidade incompatível com o tipo selecionado.",IF(OR(AND(ISNUMBER(SEARCH("comunic",LOWER($B445))),LEFT($E445,3)&lt;&gt;"4.4"),AND(ISNUMBER(SEARCH("monitor",LOWER($B445))),NOT(OR(LEFT($E445,3)="1.5",LEFT($E445,3)="2.5")))),"Revise a classificação do item conforme as regras de preenchimento.",IF(AND($B445&lt;&gt;"",OR(ISNUMBER(SEARCH("outro",LOWER($B445))),ISNUMBER(SEARCH("divers",LOWER($B445))),ISNUMBER(SEARCH("kit",LOWER($B445))),ISNUMBER(SEARCH("ferrament",LOWER($B445))),ISNUMBER(SEARCH("epi",LOWER($B445)))),NOT(OR($Z445&lt;&gt;"",$AA445&lt;&gt;""))),"Descrição muito genérica: detalhe melhor o item e registre o racional no memorial ou em anexo.",IF(AND($Y445=0,$B445&lt;&gt;"",OR($G445&lt;&gt;"",$H445&lt;&gt;"",$J445&lt;&gt;"",$K445&lt;&gt;"",$M445&lt;&gt;"",$N445&lt;&gt;"",$P445&lt;&gt;"",$Q445&lt;&gt;"",$S445&lt;&gt;"",$T445&lt;&gt;"",$V445&lt;&gt;"",$W445&lt;&gt;"")),"O item possui dados lançados, mas o total está zerado. Revise os valores informados.","")))))))))))))))</f>
        <v/>
      </c>
    </row>
    <row r="446" spans="1:35" ht="14.25" customHeight="1" x14ac:dyDescent="0.25">
      <c r="A446" s="57" t="str">
        <f t="shared" si="78"/>
        <v/>
      </c>
      <c r="B446" s="58"/>
      <c r="C446" s="58"/>
      <c r="D446" s="58"/>
      <c r="E446" s="58"/>
      <c r="F446" s="58"/>
      <c r="G446" s="269"/>
      <c r="H446" s="59"/>
      <c r="I446" s="273">
        <f t="shared" si="79"/>
        <v>0</v>
      </c>
      <c r="J446" s="269"/>
      <c r="K446" s="59"/>
      <c r="L446" s="270">
        <f t="shared" si="80"/>
        <v>0</v>
      </c>
      <c r="M446" s="269"/>
      <c r="N446" s="59"/>
      <c r="O446" s="270">
        <f t="shared" si="81"/>
        <v>0</v>
      </c>
      <c r="P446" s="269"/>
      <c r="Q446" s="59"/>
      <c r="R446" s="271">
        <f t="shared" si="82"/>
        <v>0</v>
      </c>
      <c r="S446" s="269"/>
      <c r="T446" s="59"/>
      <c r="U446" s="270">
        <f t="shared" si="83"/>
        <v>0</v>
      </c>
      <c r="V446" s="269"/>
      <c r="W446" s="59"/>
      <c r="X446" s="270">
        <f t="shared" si="84"/>
        <v>0</v>
      </c>
      <c r="Y446" s="270">
        <f t="shared" si="85"/>
        <v>0</v>
      </c>
      <c r="Z446" s="58"/>
      <c r="AA446" s="58"/>
      <c r="AB446" s="60" t="str">
        <f t="shared" si="86"/>
        <v/>
      </c>
      <c r="AC446" s="21" t="b">
        <f t="shared" si="87"/>
        <v>0</v>
      </c>
      <c r="AD446" s="21" t="b">
        <f t="shared" si="88"/>
        <v>0</v>
      </c>
      <c r="AE446" s="21" t="b">
        <f t="shared" si="89"/>
        <v>0</v>
      </c>
      <c r="AF446" s="21" t="b">
        <f ca="1">OR(AND($AC446,NOT($AD446)),AND($AC446,OR(AND($G446="",$H446&lt;&gt;""),AND($G446&lt;&gt;"",$H446=""),AND($J446="",$K446&lt;&gt;""),AND($J446&lt;&gt;"",$K446=""),AND($M446="",$N446&lt;&gt;""),AND($M446&lt;&gt;"",$N446=""),AND($P446="",$Q446&lt;&gt;""),AND($P446&lt;&gt;"",$Q446=""),AND($S446="",$T446&lt;&gt;""),AND($S446&lt;&gt;"",$T446=""),AND($V446="",$W446&lt;&gt;""),AND($V446&lt;&gt;"",$W446=""))),AND($C446&lt;&gt;"",$E446&lt;&gt;"",LEFT(TRIM($C446),1)&lt;&gt;LEFT(TRIM($E446),1)),IF(OR($E446="",$F446=""),FALSE(),IFERROR(COUNTIF(INDIRECT("UNITS_"&amp;SUBSTITUTE(LEFT($E446,FIND(" ",$E446&amp;" ")-1),".","_")),$F446)=0,TRUE())),AND($B446&lt;&gt;"",OR(ISNUMBER(SEARCH("outro",LOWER($B446))),ISNUMBER(SEARCH("divers",LOWER($B446))),ISNUMBER(SEARCH("etc",LOWER($B446))))),OR(AND(ISNUMBER(SEARCH("comunic",LOWER($B446))),LEFT($E446,3)&lt;&gt;"4.4"),AND(ISNUMBER(SEARCH("monitor",LOWER($B446))),NOT(OR(LEFT($E446,3)="1.5",LEFT($E446,3)="2.5")))),AND($B446&lt;&gt;"",OR(LEFT($C446,1)="1",LEFT($C446,1)="2"),$D446=""),AND($D446&lt;&gt;"",NOT(OR(LEFT($C446,1)="1",LEFT($C446,1)="2"))),AND($D446&lt;&gt;"",COUNTIF(' PROJETO'!$B$14:$B$16,$D446)=0),IF($D446="",FALSE(),IF(COUNTIF(' PROJETO'!$B$14:$B$16,$D446)=0,FALSE(),IFERROR(INDEX(' PROJETO'!$C$14:$C$16,MATCH($D446,' PROJETO'!$B$14:$B$16,0))&lt;&gt;"Sim",FALSE()))))</f>
        <v>0</v>
      </c>
      <c r="AG446" s="21" t="b">
        <f>AND($AC446,$Y446&gt;'CONFG.  LISTAS'!$F$4,$Z446="",$AA446="")</f>
        <v>0</v>
      </c>
      <c r="AH446" s="21" t="str">
        <f t="shared" si="90"/>
        <v/>
      </c>
      <c r="AI446" s="43" t="str">
        <f ca="1">IF(NOT($AC446),"",IF(OR($B446="",$C446="",$E446="",$F446=""),"Preencha descrição, categoria, tipo e unidade.",IF(AND($B446&lt;&gt;"",OR(LEFT($C446,1)="1",LEFT($C446,1)="2"),$D446=""),"Informe a prática de restauração para itens diretos.",IF(AND($D446&lt;&gt;"",NOT(OR(LEFT($C446,1)="1",LEFT($C446,1)="2"))),"Custos indiretos não devem pertencer a uma prática específica.",IF(AND($D446&lt;&gt;"",COUNTIF(' PROJETO'!$B$14:$B$16,$D446)=0),"Prática de restauração inválida ou não cadastrada.",IF(IF($D446="",FALSE(),IF(COUNTIF(' PROJETO'!$B$14:$B$16,$D446)=0,FALSE(),IFERROR(INDEX(' PROJETO'!$C$14:$C$16,MATCH($D446,' PROJETO'!$B$14:$B$16,0))&lt;&gt;"Sim",FALSE()))),"A prática informada no item não foi selecionada na aba Projeto.",IF(AND(MAX($I446,$L446,$O446,$R446,$U446,$X446)&gt;'CONFG.  LISTAS'!$F$4,NOT(OR($Z446&lt;&gt;"",$AA446&lt;&gt;""))),"Memorial de cálculo ou anexo obrigatório não informado para item acima do limite.",IF(OR(AND($G446&lt;&gt;"",$H446&lt;&gt;"",OR($G446&lt;=0,$H446&lt;=0)),AND($J446&lt;&gt;"",$K446&lt;&gt;"",OR($J446&lt;=0,$K446&lt;=0)),AND($M446&lt;&gt;"",$N446&lt;&gt;"",OR($M446&lt;=0,$N446&lt;=0)),AND($P446&lt;&gt;"",$Q446&lt;&gt;"",OR($P446&lt;=0,$Q446&lt;=0)),AND($S446&lt;&gt;"",$T446&lt;&gt;"",OR($S446&lt;=0,$T446&lt;=0)),AND($V446&lt;&gt;"",$W446&lt;&gt;"",OR($V446&lt;=0,$W446&lt;=0))),"Revise os valores informados: valor unitário e quantidade devem ser maiores que zero.",IF(OR(AND($G446="",$H446&lt;&gt;""),AND($G446&lt;&gt;"",$H446=""),AND($J446="",$K446&lt;&gt;""),AND($J446&lt;&gt;"",$K446=""),AND($M446="",$N446&lt;&gt;""),AND($M446&lt;&gt;"",$N446=""),AND($P446="",$Q446&lt;&gt;""),AND($P446&lt;&gt;"",$Q446=""),AND($S446="",$T446&lt;&gt;""),AND($S446&lt;&gt;"",$T446=""),AND($V446="",$W446&lt;&gt;""),AND($V446&lt;&gt;"",$W446="")),"Há ano preenchido parcialmente: "&amp;TRIM(IF(AND($G446="",$H446&lt;&gt;""),"Ano 1 (falta valor unitário); ","")&amp;IF(AND($G446&lt;&gt;"",$H446=""),"Ano 1 (falta quantidade); ","")&amp;IF(AND($J446="",$K446&lt;&gt;""),"Ano 2 (falta valor unitário); ","")&amp;IF(AND($J446&lt;&gt;"",$K446=""),"Ano 2 (falta quantidade); ","")&amp;IF(AND($M446="",$N446&lt;&gt;""),"Ano 3 (falta valor unitário); ","")&amp;IF(AND($M446&lt;&gt;"",$N446=""),"Ano 3 (falta quantidade); ","")&amp;IF(AND($P446="",$Q446&lt;&gt;""),"Ano 4 (falta valor unitário); ","")&amp;IF(AND($P446&lt;&gt;"",$Q446=""),"Ano 4 (falta quantidade); ","")&amp;IF(AND($S446="",$T446&lt;&gt;""),"Ano 5 (falta valor unitário); ","")&amp;IF(AND($S446&lt;&gt;"",$T446=""),"Ano 5 (falta quantidade); ","")&amp;IF(AND($V446="",$W446&lt;&gt;""),"Ano 6 (falta valor unitário); ","")&amp;IF(AND($V446&lt;&gt;"",$W446=""),"Ano 6 (falta quantidade); ","")), IF(NOT(OR(AND($G446&lt;&gt;"",$H446&lt;&gt;""),AND($J446&lt;&gt;"",$K446&lt;&gt;""),AND($M446&lt;&gt;"",$N446&lt;&gt;""),AND($P446&lt;&gt;"",$Q446&lt;&gt;""),AND($S446&lt;&gt;"",$T446&lt;&gt;""),AND($V446&lt;&gt;"",$W446&lt;&gt;""))),"Informe pelo menos um ano completo com valor unitário e quantidade.",IF(AND($C446&lt;&gt;"",$E446&lt;&gt;"",LEFT(TRIM($C446),1)&lt;&gt;LEFT(TRIM($E446),1)),"Categoria e tipo estão incompatíveis.",IF(IF(OR($E446="",$F446=""),FALSE(),IFERROR(COUNTIF(INDIRECT("UNITS_"&amp;SUBSTITUTE(LEFT($E446,FIND(" ",$E446&amp;" ")-1),".","_")),$F446)=0,TRUE())),"Unidade incompatível com o tipo selecionado.",IF(OR(AND(ISNUMBER(SEARCH("comunic",LOWER($B446))),LEFT($E446,3)&lt;&gt;"4.4"),AND(ISNUMBER(SEARCH("monitor",LOWER($B446))),NOT(OR(LEFT($E446,3)="1.5",LEFT($E446,3)="2.5")))),"Revise a classificação do item conforme as regras de preenchimento.",IF(AND($B446&lt;&gt;"",OR(ISNUMBER(SEARCH("outro",LOWER($B446))),ISNUMBER(SEARCH("divers",LOWER($B446))),ISNUMBER(SEARCH("kit",LOWER($B446))),ISNUMBER(SEARCH("ferrament",LOWER($B446))),ISNUMBER(SEARCH("epi",LOWER($B446)))),NOT(OR($Z446&lt;&gt;"",$AA446&lt;&gt;""))),"Descrição muito genérica: detalhe melhor o item e registre o racional no memorial ou em anexo.",IF(AND($Y446=0,$B446&lt;&gt;"",OR($G446&lt;&gt;"",$H446&lt;&gt;"",$J446&lt;&gt;"",$K446&lt;&gt;"",$M446&lt;&gt;"",$N446&lt;&gt;"",$P446&lt;&gt;"",$Q446&lt;&gt;"",$S446&lt;&gt;"",$T446&lt;&gt;"",$V446&lt;&gt;"",$W446&lt;&gt;"")),"O item possui dados lançados, mas o total está zerado. Revise os valores informados.","")))))))))))))))</f>
        <v/>
      </c>
    </row>
    <row r="447" spans="1:35" ht="14.25" customHeight="1" x14ac:dyDescent="0.25">
      <c r="A447" s="57" t="str">
        <f t="shared" si="78"/>
        <v/>
      </c>
      <c r="B447" s="61"/>
      <c r="C447" s="61"/>
      <c r="D447" s="58"/>
      <c r="E447" s="61"/>
      <c r="F447" s="61"/>
      <c r="G447" s="272"/>
      <c r="H447" s="62"/>
      <c r="I447" s="273">
        <f t="shared" si="79"/>
        <v>0</v>
      </c>
      <c r="J447" s="272"/>
      <c r="K447" s="62"/>
      <c r="L447" s="270">
        <f t="shared" si="80"/>
        <v>0</v>
      </c>
      <c r="M447" s="272"/>
      <c r="N447" s="62"/>
      <c r="O447" s="270">
        <f t="shared" si="81"/>
        <v>0</v>
      </c>
      <c r="P447" s="272"/>
      <c r="Q447" s="62"/>
      <c r="R447" s="271">
        <f t="shared" si="82"/>
        <v>0</v>
      </c>
      <c r="S447" s="272"/>
      <c r="T447" s="62"/>
      <c r="U447" s="270">
        <f t="shared" si="83"/>
        <v>0</v>
      </c>
      <c r="V447" s="272"/>
      <c r="W447" s="62"/>
      <c r="X447" s="270">
        <f t="shared" si="84"/>
        <v>0</v>
      </c>
      <c r="Y447" s="270">
        <f t="shared" si="85"/>
        <v>0</v>
      </c>
      <c r="Z447" s="61"/>
      <c r="AA447" s="61"/>
      <c r="AB447" s="60" t="str">
        <f t="shared" si="86"/>
        <v/>
      </c>
      <c r="AC447" s="21" t="b">
        <f t="shared" si="87"/>
        <v>0</v>
      </c>
      <c r="AD447" s="21" t="b">
        <f t="shared" si="88"/>
        <v>0</v>
      </c>
      <c r="AE447" s="21" t="b">
        <f t="shared" si="89"/>
        <v>0</v>
      </c>
      <c r="AF447" s="21" t="b">
        <f ca="1">OR(AND($AC447,NOT($AD447)),AND($AC447,OR(AND($G447="",$H447&lt;&gt;""),AND($G447&lt;&gt;"",$H447=""),AND($J447="",$K447&lt;&gt;""),AND($J447&lt;&gt;"",$K447=""),AND($M447="",$N447&lt;&gt;""),AND($M447&lt;&gt;"",$N447=""),AND($P447="",$Q447&lt;&gt;""),AND($P447&lt;&gt;"",$Q447=""),AND($S447="",$T447&lt;&gt;""),AND($S447&lt;&gt;"",$T447=""),AND($V447="",$W447&lt;&gt;""),AND($V447&lt;&gt;"",$W447=""))),AND($C447&lt;&gt;"",$E447&lt;&gt;"",LEFT(TRIM($C447),1)&lt;&gt;LEFT(TRIM($E447),1)),IF(OR($E447="",$F447=""),FALSE(),IFERROR(COUNTIF(INDIRECT("UNITS_"&amp;SUBSTITUTE(LEFT($E447,FIND(" ",$E447&amp;" ")-1),".","_")),$F447)=0,TRUE())),AND($B447&lt;&gt;"",OR(ISNUMBER(SEARCH("outro",LOWER($B447))),ISNUMBER(SEARCH("divers",LOWER($B447))),ISNUMBER(SEARCH("etc",LOWER($B447))))),OR(AND(ISNUMBER(SEARCH("comunic",LOWER($B447))),LEFT($E447,3)&lt;&gt;"4.4"),AND(ISNUMBER(SEARCH("monitor",LOWER($B447))),NOT(OR(LEFT($E447,3)="1.5",LEFT($E447,3)="2.5")))),AND($B447&lt;&gt;"",OR(LEFT($C447,1)="1",LEFT($C447,1)="2"),$D447=""),AND($D447&lt;&gt;"",NOT(OR(LEFT($C447,1)="1",LEFT($C447,1)="2"))),AND($D447&lt;&gt;"",COUNTIF(' PROJETO'!$B$14:$B$16,$D447)=0),IF($D447="",FALSE(),IF(COUNTIF(' PROJETO'!$B$14:$B$16,$D447)=0,FALSE(),IFERROR(INDEX(' PROJETO'!$C$14:$C$16,MATCH($D447,' PROJETO'!$B$14:$B$16,0))&lt;&gt;"Sim",FALSE()))))</f>
        <v>0</v>
      </c>
      <c r="AG447" s="21" t="b">
        <f>AND($AC447,$Y447&gt;'CONFG.  LISTAS'!$F$4,$Z447="",$AA447="")</f>
        <v>0</v>
      </c>
      <c r="AH447" s="21" t="str">
        <f t="shared" si="90"/>
        <v/>
      </c>
      <c r="AI447" s="43" t="str">
        <f ca="1">IF(NOT($AC447),"",IF(OR($B447="",$C447="",$E447="",$F447=""),"Preencha descrição, categoria, tipo e unidade.",IF(AND($B447&lt;&gt;"",OR(LEFT($C447,1)="1",LEFT($C447,1)="2"),$D447=""),"Informe a prática de restauração para itens diretos.",IF(AND($D447&lt;&gt;"",NOT(OR(LEFT($C447,1)="1",LEFT($C447,1)="2"))),"Custos indiretos não devem pertencer a uma prática específica.",IF(AND($D447&lt;&gt;"",COUNTIF(' PROJETO'!$B$14:$B$16,$D447)=0),"Prática de restauração inválida ou não cadastrada.",IF(IF($D447="",FALSE(),IF(COUNTIF(' PROJETO'!$B$14:$B$16,$D447)=0,FALSE(),IFERROR(INDEX(' PROJETO'!$C$14:$C$16,MATCH($D447,' PROJETO'!$B$14:$B$16,0))&lt;&gt;"Sim",FALSE()))),"A prática informada no item não foi selecionada na aba Projeto.",IF(AND(MAX($I447,$L447,$O447,$R447,$U447,$X447)&gt;'CONFG.  LISTAS'!$F$4,NOT(OR($Z447&lt;&gt;"",$AA447&lt;&gt;""))),"Memorial de cálculo ou anexo obrigatório não informado para item acima do limite.",IF(OR(AND($G447&lt;&gt;"",$H447&lt;&gt;"",OR($G447&lt;=0,$H447&lt;=0)),AND($J447&lt;&gt;"",$K447&lt;&gt;"",OR($J447&lt;=0,$K447&lt;=0)),AND($M447&lt;&gt;"",$N447&lt;&gt;"",OR($M447&lt;=0,$N447&lt;=0)),AND($P447&lt;&gt;"",$Q447&lt;&gt;"",OR($P447&lt;=0,$Q447&lt;=0)),AND($S447&lt;&gt;"",$T447&lt;&gt;"",OR($S447&lt;=0,$T447&lt;=0)),AND($V447&lt;&gt;"",$W447&lt;&gt;"",OR($V447&lt;=0,$W447&lt;=0))),"Revise os valores informados: valor unitário e quantidade devem ser maiores que zero.",IF(OR(AND($G447="",$H447&lt;&gt;""),AND($G447&lt;&gt;"",$H447=""),AND($J447="",$K447&lt;&gt;""),AND($J447&lt;&gt;"",$K447=""),AND($M447="",$N447&lt;&gt;""),AND($M447&lt;&gt;"",$N447=""),AND($P447="",$Q447&lt;&gt;""),AND($P447&lt;&gt;"",$Q447=""),AND($S447="",$T447&lt;&gt;""),AND($S447&lt;&gt;"",$T447=""),AND($V447="",$W447&lt;&gt;""),AND($V447&lt;&gt;"",$W447="")),"Há ano preenchido parcialmente: "&amp;TRIM(IF(AND($G447="",$H447&lt;&gt;""),"Ano 1 (falta valor unitário); ","")&amp;IF(AND($G447&lt;&gt;"",$H447=""),"Ano 1 (falta quantidade); ","")&amp;IF(AND($J447="",$K447&lt;&gt;""),"Ano 2 (falta valor unitário); ","")&amp;IF(AND($J447&lt;&gt;"",$K447=""),"Ano 2 (falta quantidade); ","")&amp;IF(AND($M447="",$N447&lt;&gt;""),"Ano 3 (falta valor unitário); ","")&amp;IF(AND($M447&lt;&gt;"",$N447=""),"Ano 3 (falta quantidade); ","")&amp;IF(AND($P447="",$Q447&lt;&gt;""),"Ano 4 (falta valor unitário); ","")&amp;IF(AND($P447&lt;&gt;"",$Q447=""),"Ano 4 (falta quantidade); ","")&amp;IF(AND($S447="",$T447&lt;&gt;""),"Ano 5 (falta valor unitário); ","")&amp;IF(AND($S447&lt;&gt;"",$T447=""),"Ano 5 (falta quantidade); ","")&amp;IF(AND($V447="",$W447&lt;&gt;""),"Ano 6 (falta valor unitário); ","")&amp;IF(AND($V447&lt;&gt;"",$W447=""),"Ano 6 (falta quantidade); ","")), IF(NOT(OR(AND($G447&lt;&gt;"",$H447&lt;&gt;""),AND($J447&lt;&gt;"",$K447&lt;&gt;""),AND($M447&lt;&gt;"",$N447&lt;&gt;""),AND($P447&lt;&gt;"",$Q447&lt;&gt;""),AND($S447&lt;&gt;"",$T447&lt;&gt;""),AND($V447&lt;&gt;"",$W447&lt;&gt;""))),"Informe pelo menos um ano completo com valor unitário e quantidade.",IF(AND($C447&lt;&gt;"",$E447&lt;&gt;"",LEFT(TRIM($C447),1)&lt;&gt;LEFT(TRIM($E447),1)),"Categoria e tipo estão incompatíveis.",IF(IF(OR($E447="",$F447=""),FALSE(),IFERROR(COUNTIF(INDIRECT("UNITS_"&amp;SUBSTITUTE(LEFT($E447,FIND(" ",$E447&amp;" ")-1),".","_")),$F447)=0,TRUE())),"Unidade incompatível com o tipo selecionado.",IF(OR(AND(ISNUMBER(SEARCH("comunic",LOWER($B447))),LEFT($E447,3)&lt;&gt;"4.4"),AND(ISNUMBER(SEARCH("monitor",LOWER($B447))),NOT(OR(LEFT($E447,3)="1.5",LEFT($E447,3)="2.5")))),"Revise a classificação do item conforme as regras de preenchimento.",IF(AND($B447&lt;&gt;"",OR(ISNUMBER(SEARCH("outro",LOWER($B447))),ISNUMBER(SEARCH("divers",LOWER($B447))),ISNUMBER(SEARCH("kit",LOWER($B447))),ISNUMBER(SEARCH("ferrament",LOWER($B447))),ISNUMBER(SEARCH("epi",LOWER($B447)))),NOT(OR($Z447&lt;&gt;"",$AA447&lt;&gt;""))),"Descrição muito genérica: detalhe melhor o item e registre o racional no memorial ou em anexo.",IF(AND($Y447=0,$B447&lt;&gt;"",OR($G447&lt;&gt;"",$H447&lt;&gt;"",$J447&lt;&gt;"",$K447&lt;&gt;"",$M447&lt;&gt;"",$N447&lt;&gt;"",$P447&lt;&gt;"",$Q447&lt;&gt;"",$S447&lt;&gt;"",$T447&lt;&gt;"",$V447&lt;&gt;"",$W447&lt;&gt;"")),"O item possui dados lançados, mas o total está zerado. Revise os valores informados.","")))))))))))))))</f>
        <v/>
      </c>
    </row>
    <row r="448" spans="1:35" ht="14.25" customHeight="1" x14ac:dyDescent="0.25">
      <c r="A448" s="57" t="str">
        <f t="shared" si="78"/>
        <v/>
      </c>
      <c r="B448" s="58"/>
      <c r="C448" s="58"/>
      <c r="D448" s="58"/>
      <c r="E448" s="58"/>
      <c r="F448" s="58"/>
      <c r="G448" s="269"/>
      <c r="H448" s="59"/>
      <c r="I448" s="273">
        <f t="shared" si="79"/>
        <v>0</v>
      </c>
      <c r="J448" s="269"/>
      <c r="K448" s="59"/>
      <c r="L448" s="270">
        <f t="shared" si="80"/>
        <v>0</v>
      </c>
      <c r="M448" s="269"/>
      <c r="N448" s="59"/>
      <c r="O448" s="270">
        <f t="shared" si="81"/>
        <v>0</v>
      </c>
      <c r="P448" s="269"/>
      <c r="Q448" s="59"/>
      <c r="R448" s="271">
        <f t="shared" si="82"/>
        <v>0</v>
      </c>
      <c r="S448" s="269"/>
      <c r="T448" s="59"/>
      <c r="U448" s="270">
        <f t="shared" si="83"/>
        <v>0</v>
      </c>
      <c r="V448" s="269"/>
      <c r="W448" s="59"/>
      <c r="X448" s="270">
        <f t="shared" si="84"/>
        <v>0</v>
      </c>
      <c r="Y448" s="270">
        <f t="shared" si="85"/>
        <v>0</v>
      </c>
      <c r="Z448" s="58"/>
      <c r="AA448" s="58"/>
      <c r="AB448" s="60" t="str">
        <f t="shared" si="86"/>
        <v/>
      </c>
      <c r="AC448" s="21" t="b">
        <f t="shared" si="87"/>
        <v>0</v>
      </c>
      <c r="AD448" s="21" t="b">
        <f t="shared" si="88"/>
        <v>0</v>
      </c>
      <c r="AE448" s="21" t="b">
        <f t="shared" si="89"/>
        <v>0</v>
      </c>
      <c r="AF448" s="21" t="b">
        <f ca="1">OR(AND($AC448,NOT($AD448)),AND($AC448,OR(AND($G448="",$H448&lt;&gt;""),AND($G448&lt;&gt;"",$H448=""),AND($J448="",$K448&lt;&gt;""),AND($J448&lt;&gt;"",$K448=""),AND($M448="",$N448&lt;&gt;""),AND($M448&lt;&gt;"",$N448=""),AND($P448="",$Q448&lt;&gt;""),AND($P448&lt;&gt;"",$Q448=""),AND($S448="",$T448&lt;&gt;""),AND($S448&lt;&gt;"",$T448=""),AND($V448="",$W448&lt;&gt;""),AND($V448&lt;&gt;"",$W448=""))),AND($C448&lt;&gt;"",$E448&lt;&gt;"",LEFT(TRIM($C448),1)&lt;&gt;LEFT(TRIM($E448),1)),IF(OR($E448="",$F448=""),FALSE(),IFERROR(COUNTIF(INDIRECT("UNITS_"&amp;SUBSTITUTE(LEFT($E448,FIND(" ",$E448&amp;" ")-1),".","_")),$F448)=0,TRUE())),AND($B448&lt;&gt;"",OR(ISNUMBER(SEARCH("outro",LOWER($B448))),ISNUMBER(SEARCH("divers",LOWER($B448))),ISNUMBER(SEARCH("etc",LOWER($B448))))),OR(AND(ISNUMBER(SEARCH("comunic",LOWER($B448))),LEFT($E448,3)&lt;&gt;"4.4"),AND(ISNUMBER(SEARCH("monitor",LOWER($B448))),NOT(OR(LEFT($E448,3)="1.5",LEFT($E448,3)="2.5")))),AND($B448&lt;&gt;"",OR(LEFT($C448,1)="1",LEFT($C448,1)="2"),$D448=""),AND($D448&lt;&gt;"",NOT(OR(LEFT($C448,1)="1",LEFT($C448,1)="2"))),AND($D448&lt;&gt;"",COUNTIF(' PROJETO'!$B$14:$B$16,$D448)=0),IF($D448="",FALSE(),IF(COUNTIF(' PROJETO'!$B$14:$B$16,$D448)=0,FALSE(),IFERROR(INDEX(' PROJETO'!$C$14:$C$16,MATCH($D448,' PROJETO'!$B$14:$B$16,0))&lt;&gt;"Sim",FALSE()))))</f>
        <v>0</v>
      </c>
      <c r="AG448" s="21" t="b">
        <f>AND($AC448,$Y448&gt;'CONFG.  LISTAS'!$F$4,$Z448="",$AA448="")</f>
        <v>0</v>
      </c>
      <c r="AH448" s="21" t="str">
        <f t="shared" si="90"/>
        <v/>
      </c>
      <c r="AI448" s="43" t="str">
        <f ca="1">IF(NOT($AC448),"",IF(OR($B448="",$C448="",$E448="",$F448=""),"Preencha descrição, categoria, tipo e unidade.",IF(AND($B448&lt;&gt;"",OR(LEFT($C448,1)="1",LEFT($C448,1)="2"),$D448=""),"Informe a prática de restauração para itens diretos.",IF(AND($D448&lt;&gt;"",NOT(OR(LEFT($C448,1)="1",LEFT($C448,1)="2"))),"Custos indiretos não devem pertencer a uma prática específica.",IF(AND($D448&lt;&gt;"",COUNTIF(' PROJETO'!$B$14:$B$16,$D448)=0),"Prática de restauração inválida ou não cadastrada.",IF(IF($D448="",FALSE(),IF(COUNTIF(' PROJETO'!$B$14:$B$16,$D448)=0,FALSE(),IFERROR(INDEX(' PROJETO'!$C$14:$C$16,MATCH($D448,' PROJETO'!$B$14:$B$16,0))&lt;&gt;"Sim",FALSE()))),"A prática informada no item não foi selecionada na aba Projeto.",IF(AND(MAX($I448,$L448,$O448,$R448,$U448,$X448)&gt;'CONFG.  LISTAS'!$F$4,NOT(OR($Z448&lt;&gt;"",$AA448&lt;&gt;""))),"Memorial de cálculo ou anexo obrigatório não informado para item acima do limite.",IF(OR(AND($G448&lt;&gt;"",$H448&lt;&gt;"",OR($G448&lt;=0,$H448&lt;=0)),AND($J448&lt;&gt;"",$K448&lt;&gt;"",OR($J448&lt;=0,$K448&lt;=0)),AND($M448&lt;&gt;"",$N448&lt;&gt;"",OR($M448&lt;=0,$N448&lt;=0)),AND($P448&lt;&gt;"",$Q448&lt;&gt;"",OR($P448&lt;=0,$Q448&lt;=0)),AND($S448&lt;&gt;"",$T448&lt;&gt;"",OR($S448&lt;=0,$T448&lt;=0)),AND($V448&lt;&gt;"",$W448&lt;&gt;"",OR($V448&lt;=0,$W448&lt;=0))),"Revise os valores informados: valor unitário e quantidade devem ser maiores que zero.",IF(OR(AND($G448="",$H448&lt;&gt;""),AND($G448&lt;&gt;"",$H448=""),AND($J448="",$K448&lt;&gt;""),AND($J448&lt;&gt;"",$K448=""),AND($M448="",$N448&lt;&gt;""),AND($M448&lt;&gt;"",$N448=""),AND($P448="",$Q448&lt;&gt;""),AND($P448&lt;&gt;"",$Q448=""),AND($S448="",$T448&lt;&gt;""),AND($S448&lt;&gt;"",$T448=""),AND($V448="",$W448&lt;&gt;""),AND($V448&lt;&gt;"",$W448="")),"Há ano preenchido parcialmente: "&amp;TRIM(IF(AND($G448="",$H448&lt;&gt;""),"Ano 1 (falta valor unitário); ","")&amp;IF(AND($G448&lt;&gt;"",$H448=""),"Ano 1 (falta quantidade); ","")&amp;IF(AND($J448="",$K448&lt;&gt;""),"Ano 2 (falta valor unitário); ","")&amp;IF(AND($J448&lt;&gt;"",$K448=""),"Ano 2 (falta quantidade); ","")&amp;IF(AND($M448="",$N448&lt;&gt;""),"Ano 3 (falta valor unitário); ","")&amp;IF(AND($M448&lt;&gt;"",$N448=""),"Ano 3 (falta quantidade); ","")&amp;IF(AND($P448="",$Q448&lt;&gt;""),"Ano 4 (falta valor unitário); ","")&amp;IF(AND($P448&lt;&gt;"",$Q448=""),"Ano 4 (falta quantidade); ","")&amp;IF(AND($S448="",$T448&lt;&gt;""),"Ano 5 (falta valor unitário); ","")&amp;IF(AND($S448&lt;&gt;"",$T448=""),"Ano 5 (falta quantidade); ","")&amp;IF(AND($V448="",$W448&lt;&gt;""),"Ano 6 (falta valor unitário); ","")&amp;IF(AND($V448&lt;&gt;"",$W448=""),"Ano 6 (falta quantidade); ","")), IF(NOT(OR(AND($G448&lt;&gt;"",$H448&lt;&gt;""),AND($J448&lt;&gt;"",$K448&lt;&gt;""),AND($M448&lt;&gt;"",$N448&lt;&gt;""),AND($P448&lt;&gt;"",$Q448&lt;&gt;""),AND($S448&lt;&gt;"",$T448&lt;&gt;""),AND($V448&lt;&gt;"",$W448&lt;&gt;""))),"Informe pelo menos um ano completo com valor unitário e quantidade.",IF(AND($C448&lt;&gt;"",$E448&lt;&gt;"",LEFT(TRIM($C448),1)&lt;&gt;LEFT(TRIM($E448),1)),"Categoria e tipo estão incompatíveis.",IF(IF(OR($E448="",$F448=""),FALSE(),IFERROR(COUNTIF(INDIRECT("UNITS_"&amp;SUBSTITUTE(LEFT($E448,FIND(" ",$E448&amp;" ")-1),".","_")),$F448)=0,TRUE())),"Unidade incompatível com o tipo selecionado.",IF(OR(AND(ISNUMBER(SEARCH("comunic",LOWER($B448))),LEFT($E448,3)&lt;&gt;"4.4"),AND(ISNUMBER(SEARCH("monitor",LOWER($B448))),NOT(OR(LEFT($E448,3)="1.5",LEFT($E448,3)="2.5")))),"Revise a classificação do item conforme as regras de preenchimento.",IF(AND($B448&lt;&gt;"",OR(ISNUMBER(SEARCH("outro",LOWER($B448))),ISNUMBER(SEARCH("divers",LOWER($B448))),ISNUMBER(SEARCH("kit",LOWER($B448))),ISNUMBER(SEARCH("ferrament",LOWER($B448))),ISNUMBER(SEARCH("epi",LOWER($B448)))),NOT(OR($Z448&lt;&gt;"",$AA448&lt;&gt;""))),"Descrição muito genérica: detalhe melhor o item e registre o racional no memorial ou em anexo.",IF(AND($Y448=0,$B448&lt;&gt;"",OR($G448&lt;&gt;"",$H448&lt;&gt;"",$J448&lt;&gt;"",$K448&lt;&gt;"",$M448&lt;&gt;"",$N448&lt;&gt;"",$P448&lt;&gt;"",$Q448&lt;&gt;"",$S448&lt;&gt;"",$T448&lt;&gt;"",$V448&lt;&gt;"",$W448&lt;&gt;"")),"O item possui dados lançados, mas o total está zerado. Revise os valores informados.","")))))))))))))))</f>
        <v/>
      </c>
    </row>
    <row r="449" spans="1:35" ht="14.25" customHeight="1" x14ac:dyDescent="0.25">
      <c r="A449" s="57" t="str">
        <f t="shared" si="78"/>
        <v/>
      </c>
      <c r="B449" s="61"/>
      <c r="C449" s="61"/>
      <c r="D449" s="58"/>
      <c r="E449" s="61"/>
      <c r="F449" s="61"/>
      <c r="G449" s="272"/>
      <c r="H449" s="62"/>
      <c r="I449" s="273">
        <f t="shared" si="79"/>
        <v>0</v>
      </c>
      <c r="J449" s="272"/>
      <c r="K449" s="62"/>
      <c r="L449" s="270">
        <f t="shared" si="80"/>
        <v>0</v>
      </c>
      <c r="M449" s="272"/>
      <c r="N449" s="62"/>
      <c r="O449" s="270">
        <f t="shared" si="81"/>
        <v>0</v>
      </c>
      <c r="P449" s="272"/>
      <c r="Q449" s="62"/>
      <c r="R449" s="271">
        <f t="shared" si="82"/>
        <v>0</v>
      </c>
      <c r="S449" s="272"/>
      <c r="T449" s="62"/>
      <c r="U449" s="270">
        <f t="shared" si="83"/>
        <v>0</v>
      </c>
      <c r="V449" s="272"/>
      <c r="W449" s="62"/>
      <c r="X449" s="270">
        <f t="shared" si="84"/>
        <v>0</v>
      </c>
      <c r="Y449" s="270">
        <f t="shared" si="85"/>
        <v>0</v>
      </c>
      <c r="Z449" s="61"/>
      <c r="AA449" s="61"/>
      <c r="AB449" s="60" t="str">
        <f t="shared" si="86"/>
        <v/>
      </c>
      <c r="AC449" s="21" t="b">
        <f t="shared" si="87"/>
        <v>0</v>
      </c>
      <c r="AD449" s="21" t="b">
        <f t="shared" si="88"/>
        <v>0</v>
      </c>
      <c r="AE449" s="21" t="b">
        <f t="shared" si="89"/>
        <v>0</v>
      </c>
      <c r="AF449" s="21" t="b">
        <f ca="1">OR(AND($AC449,NOT($AD449)),AND($AC449,OR(AND($G449="",$H449&lt;&gt;""),AND($G449&lt;&gt;"",$H449=""),AND($J449="",$K449&lt;&gt;""),AND($J449&lt;&gt;"",$K449=""),AND($M449="",$N449&lt;&gt;""),AND($M449&lt;&gt;"",$N449=""),AND($P449="",$Q449&lt;&gt;""),AND($P449&lt;&gt;"",$Q449=""),AND($S449="",$T449&lt;&gt;""),AND($S449&lt;&gt;"",$T449=""),AND($V449="",$W449&lt;&gt;""),AND($V449&lt;&gt;"",$W449=""))),AND($C449&lt;&gt;"",$E449&lt;&gt;"",LEFT(TRIM($C449),1)&lt;&gt;LEFT(TRIM($E449),1)),IF(OR($E449="",$F449=""),FALSE(),IFERROR(COUNTIF(INDIRECT("UNITS_"&amp;SUBSTITUTE(LEFT($E449,FIND(" ",$E449&amp;" ")-1),".","_")),$F449)=0,TRUE())),AND($B449&lt;&gt;"",OR(ISNUMBER(SEARCH("outro",LOWER($B449))),ISNUMBER(SEARCH("divers",LOWER($B449))),ISNUMBER(SEARCH("etc",LOWER($B449))))),OR(AND(ISNUMBER(SEARCH("comunic",LOWER($B449))),LEFT($E449,3)&lt;&gt;"4.4"),AND(ISNUMBER(SEARCH("monitor",LOWER($B449))),NOT(OR(LEFT($E449,3)="1.5",LEFT($E449,3)="2.5")))),AND($B449&lt;&gt;"",OR(LEFT($C449,1)="1",LEFT($C449,1)="2"),$D449=""),AND($D449&lt;&gt;"",NOT(OR(LEFT($C449,1)="1",LEFT($C449,1)="2"))),AND($D449&lt;&gt;"",COUNTIF(' PROJETO'!$B$14:$B$16,$D449)=0),IF($D449="",FALSE(),IF(COUNTIF(' PROJETO'!$B$14:$B$16,$D449)=0,FALSE(),IFERROR(INDEX(' PROJETO'!$C$14:$C$16,MATCH($D449,' PROJETO'!$B$14:$B$16,0))&lt;&gt;"Sim",FALSE()))))</f>
        <v>0</v>
      </c>
      <c r="AG449" s="21" t="b">
        <f>AND($AC449,$Y449&gt;'CONFG.  LISTAS'!$F$4,$Z449="",$AA449="")</f>
        <v>0</v>
      </c>
      <c r="AH449" s="21" t="str">
        <f t="shared" si="90"/>
        <v/>
      </c>
      <c r="AI449" s="43" t="str">
        <f ca="1">IF(NOT($AC449),"",IF(OR($B449="",$C449="",$E449="",$F449=""),"Preencha descrição, categoria, tipo e unidade.",IF(AND($B449&lt;&gt;"",OR(LEFT($C449,1)="1",LEFT($C449,1)="2"),$D449=""),"Informe a prática de restauração para itens diretos.",IF(AND($D449&lt;&gt;"",NOT(OR(LEFT($C449,1)="1",LEFT($C449,1)="2"))),"Custos indiretos não devem pertencer a uma prática específica.",IF(AND($D449&lt;&gt;"",COUNTIF(' PROJETO'!$B$14:$B$16,$D449)=0),"Prática de restauração inválida ou não cadastrada.",IF(IF($D449="",FALSE(),IF(COUNTIF(' PROJETO'!$B$14:$B$16,$D449)=0,FALSE(),IFERROR(INDEX(' PROJETO'!$C$14:$C$16,MATCH($D449,' PROJETO'!$B$14:$B$16,0))&lt;&gt;"Sim",FALSE()))),"A prática informada no item não foi selecionada na aba Projeto.",IF(AND(MAX($I449,$L449,$O449,$R449,$U449,$X449)&gt;'CONFG.  LISTAS'!$F$4,NOT(OR($Z449&lt;&gt;"",$AA449&lt;&gt;""))),"Memorial de cálculo ou anexo obrigatório não informado para item acima do limite.",IF(OR(AND($G449&lt;&gt;"",$H449&lt;&gt;"",OR($G449&lt;=0,$H449&lt;=0)),AND($J449&lt;&gt;"",$K449&lt;&gt;"",OR($J449&lt;=0,$K449&lt;=0)),AND($M449&lt;&gt;"",$N449&lt;&gt;"",OR($M449&lt;=0,$N449&lt;=0)),AND($P449&lt;&gt;"",$Q449&lt;&gt;"",OR($P449&lt;=0,$Q449&lt;=0)),AND($S449&lt;&gt;"",$T449&lt;&gt;"",OR($S449&lt;=0,$T449&lt;=0)),AND($V449&lt;&gt;"",$W449&lt;&gt;"",OR($V449&lt;=0,$W449&lt;=0))),"Revise os valores informados: valor unitário e quantidade devem ser maiores que zero.",IF(OR(AND($G449="",$H449&lt;&gt;""),AND($G449&lt;&gt;"",$H449=""),AND($J449="",$K449&lt;&gt;""),AND($J449&lt;&gt;"",$K449=""),AND($M449="",$N449&lt;&gt;""),AND($M449&lt;&gt;"",$N449=""),AND($P449="",$Q449&lt;&gt;""),AND($P449&lt;&gt;"",$Q449=""),AND($S449="",$T449&lt;&gt;""),AND($S449&lt;&gt;"",$T449=""),AND($V449="",$W449&lt;&gt;""),AND($V449&lt;&gt;"",$W449="")),"Há ano preenchido parcialmente: "&amp;TRIM(IF(AND($G449="",$H449&lt;&gt;""),"Ano 1 (falta valor unitário); ","")&amp;IF(AND($G449&lt;&gt;"",$H449=""),"Ano 1 (falta quantidade); ","")&amp;IF(AND($J449="",$K449&lt;&gt;""),"Ano 2 (falta valor unitário); ","")&amp;IF(AND($J449&lt;&gt;"",$K449=""),"Ano 2 (falta quantidade); ","")&amp;IF(AND($M449="",$N449&lt;&gt;""),"Ano 3 (falta valor unitário); ","")&amp;IF(AND($M449&lt;&gt;"",$N449=""),"Ano 3 (falta quantidade); ","")&amp;IF(AND($P449="",$Q449&lt;&gt;""),"Ano 4 (falta valor unitário); ","")&amp;IF(AND($P449&lt;&gt;"",$Q449=""),"Ano 4 (falta quantidade); ","")&amp;IF(AND($S449="",$T449&lt;&gt;""),"Ano 5 (falta valor unitário); ","")&amp;IF(AND($S449&lt;&gt;"",$T449=""),"Ano 5 (falta quantidade); ","")&amp;IF(AND($V449="",$W449&lt;&gt;""),"Ano 6 (falta valor unitário); ","")&amp;IF(AND($V449&lt;&gt;"",$W449=""),"Ano 6 (falta quantidade); ","")), IF(NOT(OR(AND($G449&lt;&gt;"",$H449&lt;&gt;""),AND($J449&lt;&gt;"",$K449&lt;&gt;""),AND($M449&lt;&gt;"",$N449&lt;&gt;""),AND($P449&lt;&gt;"",$Q449&lt;&gt;""),AND($S449&lt;&gt;"",$T449&lt;&gt;""),AND($V449&lt;&gt;"",$W449&lt;&gt;""))),"Informe pelo menos um ano completo com valor unitário e quantidade.",IF(AND($C449&lt;&gt;"",$E449&lt;&gt;"",LEFT(TRIM($C449),1)&lt;&gt;LEFT(TRIM($E449),1)),"Categoria e tipo estão incompatíveis.",IF(IF(OR($E449="",$F449=""),FALSE(),IFERROR(COUNTIF(INDIRECT("UNITS_"&amp;SUBSTITUTE(LEFT($E449,FIND(" ",$E449&amp;" ")-1),".","_")),$F449)=0,TRUE())),"Unidade incompatível com o tipo selecionado.",IF(OR(AND(ISNUMBER(SEARCH("comunic",LOWER($B449))),LEFT($E449,3)&lt;&gt;"4.4"),AND(ISNUMBER(SEARCH("monitor",LOWER($B449))),NOT(OR(LEFT($E449,3)="1.5",LEFT($E449,3)="2.5")))),"Revise a classificação do item conforme as regras de preenchimento.",IF(AND($B449&lt;&gt;"",OR(ISNUMBER(SEARCH("outro",LOWER($B449))),ISNUMBER(SEARCH("divers",LOWER($B449))),ISNUMBER(SEARCH("kit",LOWER($B449))),ISNUMBER(SEARCH("ferrament",LOWER($B449))),ISNUMBER(SEARCH("epi",LOWER($B449)))),NOT(OR($Z449&lt;&gt;"",$AA449&lt;&gt;""))),"Descrição muito genérica: detalhe melhor o item e registre o racional no memorial ou em anexo.",IF(AND($Y449=0,$B449&lt;&gt;"",OR($G449&lt;&gt;"",$H449&lt;&gt;"",$J449&lt;&gt;"",$K449&lt;&gt;"",$M449&lt;&gt;"",$N449&lt;&gt;"",$P449&lt;&gt;"",$Q449&lt;&gt;"",$S449&lt;&gt;"",$T449&lt;&gt;"",$V449&lt;&gt;"",$W449&lt;&gt;"")),"O item possui dados lançados, mas o total está zerado. Revise os valores informados.","")))))))))))))))</f>
        <v/>
      </c>
    </row>
    <row r="450" spans="1:35" ht="14.25" customHeight="1" x14ac:dyDescent="0.25">
      <c r="A450" s="57" t="str">
        <f t="shared" si="78"/>
        <v/>
      </c>
      <c r="B450" s="58"/>
      <c r="C450" s="58"/>
      <c r="D450" s="58"/>
      <c r="E450" s="58"/>
      <c r="F450" s="58"/>
      <c r="G450" s="269"/>
      <c r="H450" s="59"/>
      <c r="I450" s="273">
        <f t="shared" si="79"/>
        <v>0</v>
      </c>
      <c r="J450" s="269"/>
      <c r="K450" s="59"/>
      <c r="L450" s="270">
        <f t="shared" si="80"/>
        <v>0</v>
      </c>
      <c r="M450" s="269"/>
      <c r="N450" s="59"/>
      <c r="O450" s="270">
        <f t="shared" si="81"/>
        <v>0</v>
      </c>
      <c r="P450" s="269"/>
      <c r="Q450" s="59"/>
      <c r="R450" s="271">
        <f t="shared" si="82"/>
        <v>0</v>
      </c>
      <c r="S450" s="269"/>
      <c r="T450" s="59"/>
      <c r="U450" s="270">
        <f t="shared" si="83"/>
        <v>0</v>
      </c>
      <c r="V450" s="269"/>
      <c r="W450" s="59"/>
      <c r="X450" s="270">
        <f t="shared" si="84"/>
        <v>0</v>
      </c>
      <c r="Y450" s="270">
        <f t="shared" si="85"/>
        <v>0</v>
      </c>
      <c r="Z450" s="58"/>
      <c r="AA450" s="58"/>
      <c r="AB450" s="60" t="str">
        <f t="shared" si="86"/>
        <v/>
      </c>
      <c r="AC450" s="21" t="b">
        <f t="shared" si="87"/>
        <v>0</v>
      </c>
      <c r="AD450" s="21" t="b">
        <f t="shared" si="88"/>
        <v>0</v>
      </c>
      <c r="AE450" s="21" t="b">
        <f t="shared" si="89"/>
        <v>0</v>
      </c>
      <c r="AF450" s="21" t="b">
        <f ca="1">OR(AND($AC450,NOT($AD450)),AND($AC450,OR(AND($G450="",$H450&lt;&gt;""),AND($G450&lt;&gt;"",$H450=""),AND($J450="",$K450&lt;&gt;""),AND($J450&lt;&gt;"",$K450=""),AND($M450="",$N450&lt;&gt;""),AND($M450&lt;&gt;"",$N450=""),AND($P450="",$Q450&lt;&gt;""),AND($P450&lt;&gt;"",$Q450=""),AND($S450="",$T450&lt;&gt;""),AND($S450&lt;&gt;"",$T450=""),AND($V450="",$W450&lt;&gt;""),AND($V450&lt;&gt;"",$W450=""))),AND($C450&lt;&gt;"",$E450&lt;&gt;"",LEFT(TRIM($C450),1)&lt;&gt;LEFT(TRIM($E450),1)),IF(OR($E450="",$F450=""),FALSE(),IFERROR(COUNTIF(INDIRECT("UNITS_"&amp;SUBSTITUTE(LEFT($E450,FIND(" ",$E450&amp;" ")-1),".","_")),$F450)=0,TRUE())),AND($B450&lt;&gt;"",OR(ISNUMBER(SEARCH("outro",LOWER($B450))),ISNUMBER(SEARCH("divers",LOWER($B450))),ISNUMBER(SEARCH("etc",LOWER($B450))))),OR(AND(ISNUMBER(SEARCH("comunic",LOWER($B450))),LEFT($E450,3)&lt;&gt;"4.4"),AND(ISNUMBER(SEARCH("monitor",LOWER($B450))),NOT(OR(LEFT($E450,3)="1.5",LEFT($E450,3)="2.5")))),AND($B450&lt;&gt;"",OR(LEFT($C450,1)="1",LEFT($C450,1)="2"),$D450=""),AND($D450&lt;&gt;"",NOT(OR(LEFT($C450,1)="1",LEFT($C450,1)="2"))),AND($D450&lt;&gt;"",COUNTIF(' PROJETO'!$B$14:$B$16,$D450)=0),IF($D450="",FALSE(),IF(COUNTIF(' PROJETO'!$B$14:$B$16,$D450)=0,FALSE(),IFERROR(INDEX(' PROJETO'!$C$14:$C$16,MATCH($D450,' PROJETO'!$B$14:$B$16,0))&lt;&gt;"Sim",FALSE()))))</f>
        <v>0</v>
      </c>
      <c r="AG450" s="21" t="b">
        <f>AND($AC450,$Y450&gt;'CONFG.  LISTAS'!$F$4,$Z450="",$AA450="")</f>
        <v>0</v>
      </c>
      <c r="AH450" s="21" t="str">
        <f t="shared" si="90"/>
        <v/>
      </c>
      <c r="AI450" s="43" t="str">
        <f ca="1">IF(NOT($AC450),"",IF(OR($B450="",$C450="",$E450="",$F450=""),"Preencha descrição, categoria, tipo e unidade.",IF(AND($B450&lt;&gt;"",OR(LEFT($C450,1)="1",LEFT($C450,1)="2"),$D450=""),"Informe a prática de restauração para itens diretos.",IF(AND($D450&lt;&gt;"",NOT(OR(LEFT($C450,1)="1",LEFT($C450,1)="2"))),"Custos indiretos não devem pertencer a uma prática específica.",IF(AND($D450&lt;&gt;"",COUNTIF(' PROJETO'!$B$14:$B$16,$D450)=0),"Prática de restauração inválida ou não cadastrada.",IF(IF($D450="",FALSE(),IF(COUNTIF(' PROJETO'!$B$14:$B$16,$D450)=0,FALSE(),IFERROR(INDEX(' PROJETO'!$C$14:$C$16,MATCH($D450,' PROJETO'!$B$14:$B$16,0))&lt;&gt;"Sim",FALSE()))),"A prática informada no item não foi selecionada na aba Projeto.",IF(AND(MAX($I450,$L450,$O450,$R450,$U450,$X450)&gt;'CONFG.  LISTAS'!$F$4,NOT(OR($Z450&lt;&gt;"",$AA450&lt;&gt;""))),"Memorial de cálculo ou anexo obrigatório não informado para item acima do limite.",IF(OR(AND($G450&lt;&gt;"",$H450&lt;&gt;"",OR($G450&lt;=0,$H450&lt;=0)),AND($J450&lt;&gt;"",$K450&lt;&gt;"",OR($J450&lt;=0,$K450&lt;=0)),AND($M450&lt;&gt;"",$N450&lt;&gt;"",OR($M450&lt;=0,$N450&lt;=0)),AND($P450&lt;&gt;"",$Q450&lt;&gt;"",OR($P450&lt;=0,$Q450&lt;=0)),AND($S450&lt;&gt;"",$T450&lt;&gt;"",OR($S450&lt;=0,$T450&lt;=0)),AND($V450&lt;&gt;"",$W450&lt;&gt;"",OR($V450&lt;=0,$W450&lt;=0))),"Revise os valores informados: valor unitário e quantidade devem ser maiores que zero.",IF(OR(AND($G450="",$H450&lt;&gt;""),AND($G450&lt;&gt;"",$H450=""),AND($J450="",$K450&lt;&gt;""),AND($J450&lt;&gt;"",$K450=""),AND($M450="",$N450&lt;&gt;""),AND($M450&lt;&gt;"",$N450=""),AND($P450="",$Q450&lt;&gt;""),AND($P450&lt;&gt;"",$Q450=""),AND($S450="",$T450&lt;&gt;""),AND($S450&lt;&gt;"",$T450=""),AND($V450="",$W450&lt;&gt;""),AND($V450&lt;&gt;"",$W450="")),"Há ano preenchido parcialmente: "&amp;TRIM(IF(AND($G450="",$H450&lt;&gt;""),"Ano 1 (falta valor unitário); ","")&amp;IF(AND($G450&lt;&gt;"",$H450=""),"Ano 1 (falta quantidade); ","")&amp;IF(AND($J450="",$K450&lt;&gt;""),"Ano 2 (falta valor unitário); ","")&amp;IF(AND($J450&lt;&gt;"",$K450=""),"Ano 2 (falta quantidade); ","")&amp;IF(AND($M450="",$N450&lt;&gt;""),"Ano 3 (falta valor unitário); ","")&amp;IF(AND($M450&lt;&gt;"",$N450=""),"Ano 3 (falta quantidade); ","")&amp;IF(AND($P450="",$Q450&lt;&gt;""),"Ano 4 (falta valor unitário); ","")&amp;IF(AND($P450&lt;&gt;"",$Q450=""),"Ano 4 (falta quantidade); ","")&amp;IF(AND($S450="",$T450&lt;&gt;""),"Ano 5 (falta valor unitário); ","")&amp;IF(AND($S450&lt;&gt;"",$T450=""),"Ano 5 (falta quantidade); ","")&amp;IF(AND($V450="",$W450&lt;&gt;""),"Ano 6 (falta valor unitário); ","")&amp;IF(AND($V450&lt;&gt;"",$W450=""),"Ano 6 (falta quantidade); ","")), IF(NOT(OR(AND($G450&lt;&gt;"",$H450&lt;&gt;""),AND($J450&lt;&gt;"",$K450&lt;&gt;""),AND($M450&lt;&gt;"",$N450&lt;&gt;""),AND($P450&lt;&gt;"",$Q450&lt;&gt;""),AND($S450&lt;&gt;"",$T450&lt;&gt;""),AND($V450&lt;&gt;"",$W450&lt;&gt;""))),"Informe pelo menos um ano completo com valor unitário e quantidade.",IF(AND($C450&lt;&gt;"",$E450&lt;&gt;"",LEFT(TRIM($C450),1)&lt;&gt;LEFT(TRIM($E450),1)),"Categoria e tipo estão incompatíveis.",IF(IF(OR($E450="",$F450=""),FALSE(),IFERROR(COUNTIF(INDIRECT("UNITS_"&amp;SUBSTITUTE(LEFT($E450,FIND(" ",$E450&amp;" ")-1),".","_")),$F450)=0,TRUE())),"Unidade incompatível com o tipo selecionado.",IF(OR(AND(ISNUMBER(SEARCH("comunic",LOWER($B450))),LEFT($E450,3)&lt;&gt;"4.4"),AND(ISNUMBER(SEARCH("monitor",LOWER($B450))),NOT(OR(LEFT($E450,3)="1.5",LEFT($E450,3)="2.5")))),"Revise a classificação do item conforme as regras de preenchimento.",IF(AND($B450&lt;&gt;"",OR(ISNUMBER(SEARCH("outro",LOWER($B450))),ISNUMBER(SEARCH("divers",LOWER($B450))),ISNUMBER(SEARCH("kit",LOWER($B450))),ISNUMBER(SEARCH("ferrament",LOWER($B450))),ISNUMBER(SEARCH("epi",LOWER($B450)))),NOT(OR($Z450&lt;&gt;"",$AA450&lt;&gt;""))),"Descrição muito genérica: detalhe melhor o item e registre o racional no memorial ou em anexo.",IF(AND($Y450=0,$B450&lt;&gt;"",OR($G450&lt;&gt;"",$H450&lt;&gt;"",$J450&lt;&gt;"",$K450&lt;&gt;"",$M450&lt;&gt;"",$N450&lt;&gt;"",$P450&lt;&gt;"",$Q450&lt;&gt;"",$S450&lt;&gt;"",$T450&lt;&gt;"",$V450&lt;&gt;"",$W450&lt;&gt;"")),"O item possui dados lançados, mas o total está zerado. Revise os valores informados.","")))))))))))))))</f>
        <v/>
      </c>
    </row>
    <row r="451" spans="1:35" ht="14.25" customHeight="1" x14ac:dyDescent="0.25">
      <c r="A451" s="57" t="str">
        <f t="shared" si="78"/>
        <v/>
      </c>
      <c r="B451" s="61"/>
      <c r="C451" s="61"/>
      <c r="D451" s="58"/>
      <c r="E451" s="61"/>
      <c r="F451" s="61"/>
      <c r="G451" s="272"/>
      <c r="H451" s="62"/>
      <c r="I451" s="273">
        <f t="shared" si="79"/>
        <v>0</v>
      </c>
      <c r="J451" s="272"/>
      <c r="K451" s="62"/>
      <c r="L451" s="270">
        <f t="shared" si="80"/>
        <v>0</v>
      </c>
      <c r="M451" s="272"/>
      <c r="N451" s="62"/>
      <c r="O451" s="270">
        <f t="shared" si="81"/>
        <v>0</v>
      </c>
      <c r="P451" s="272"/>
      <c r="Q451" s="62"/>
      <c r="R451" s="271">
        <f t="shared" si="82"/>
        <v>0</v>
      </c>
      <c r="S451" s="272"/>
      <c r="T451" s="62"/>
      <c r="U451" s="270">
        <f t="shared" si="83"/>
        <v>0</v>
      </c>
      <c r="V451" s="272"/>
      <c r="W451" s="62"/>
      <c r="X451" s="270">
        <f t="shared" si="84"/>
        <v>0</v>
      </c>
      <c r="Y451" s="270">
        <f t="shared" si="85"/>
        <v>0</v>
      </c>
      <c r="Z451" s="61"/>
      <c r="AA451" s="61"/>
      <c r="AB451" s="60" t="str">
        <f t="shared" si="86"/>
        <v/>
      </c>
      <c r="AC451" s="21" t="b">
        <f t="shared" si="87"/>
        <v>0</v>
      </c>
      <c r="AD451" s="21" t="b">
        <f t="shared" si="88"/>
        <v>0</v>
      </c>
      <c r="AE451" s="21" t="b">
        <f t="shared" si="89"/>
        <v>0</v>
      </c>
      <c r="AF451" s="21" t="b">
        <f ca="1">OR(AND($AC451,NOT($AD451)),AND($AC451,OR(AND($G451="",$H451&lt;&gt;""),AND($G451&lt;&gt;"",$H451=""),AND($J451="",$K451&lt;&gt;""),AND($J451&lt;&gt;"",$K451=""),AND($M451="",$N451&lt;&gt;""),AND($M451&lt;&gt;"",$N451=""),AND($P451="",$Q451&lt;&gt;""),AND($P451&lt;&gt;"",$Q451=""),AND($S451="",$T451&lt;&gt;""),AND($S451&lt;&gt;"",$T451=""),AND($V451="",$W451&lt;&gt;""),AND($V451&lt;&gt;"",$W451=""))),AND($C451&lt;&gt;"",$E451&lt;&gt;"",LEFT(TRIM($C451),1)&lt;&gt;LEFT(TRIM($E451),1)),IF(OR($E451="",$F451=""),FALSE(),IFERROR(COUNTIF(INDIRECT("UNITS_"&amp;SUBSTITUTE(LEFT($E451,FIND(" ",$E451&amp;" ")-1),".","_")),$F451)=0,TRUE())),AND($B451&lt;&gt;"",OR(ISNUMBER(SEARCH("outro",LOWER($B451))),ISNUMBER(SEARCH("divers",LOWER($B451))),ISNUMBER(SEARCH("etc",LOWER($B451))))),OR(AND(ISNUMBER(SEARCH("comunic",LOWER($B451))),LEFT($E451,3)&lt;&gt;"4.4"),AND(ISNUMBER(SEARCH("monitor",LOWER($B451))),NOT(OR(LEFT($E451,3)="1.5",LEFT($E451,3)="2.5")))),AND($B451&lt;&gt;"",OR(LEFT($C451,1)="1",LEFT($C451,1)="2"),$D451=""),AND($D451&lt;&gt;"",NOT(OR(LEFT($C451,1)="1",LEFT($C451,1)="2"))),AND($D451&lt;&gt;"",COUNTIF(' PROJETO'!$B$14:$B$16,$D451)=0),IF($D451="",FALSE(),IF(COUNTIF(' PROJETO'!$B$14:$B$16,$D451)=0,FALSE(),IFERROR(INDEX(' PROJETO'!$C$14:$C$16,MATCH($D451,' PROJETO'!$B$14:$B$16,0))&lt;&gt;"Sim",FALSE()))))</f>
        <v>0</v>
      </c>
      <c r="AG451" s="21" t="b">
        <f>AND($AC451,$Y451&gt;'CONFG.  LISTAS'!$F$4,$Z451="",$AA451="")</f>
        <v>0</v>
      </c>
      <c r="AH451" s="21" t="str">
        <f t="shared" si="90"/>
        <v/>
      </c>
      <c r="AI451" s="43" t="str">
        <f ca="1">IF(NOT($AC451),"",IF(OR($B451="",$C451="",$E451="",$F451=""),"Preencha descrição, categoria, tipo e unidade.",IF(AND($B451&lt;&gt;"",OR(LEFT($C451,1)="1",LEFT($C451,1)="2"),$D451=""),"Informe a prática de restauração para itens diretos.",IF(AND($D451&lt;&gt;"",NOT(OR(LEFT($C451,1)="1",LEFT($C451,1)="2"))),"Custos indiretos não devem pertencer a uma prática específica.",IF(AND($D451&lt;&gt;"",COUNTIF(' PROJETO'!$B$14:$B$16,$D451)=0),"Prática de restauração inválida ou não cadastrada.",IF(IF($D451="",FALSE(),IF(COUNTIF(' PROJETO'!$B$14:$B$16,$D451)=0,FALSE(),IFERROR(INDEX(' PROJETO'!$C$14:$C$16,MATCH($D451,' PROJETO'!$B$14:$B$16,0))&lt;&gt;"Sim",FALSE()))),"A prática informada no item não foi selecionada na aba Projeto.",IF(AND(MAX($I451,$L451,$O451,$R451,$U451,$X451)&gt;'CONFG.  LISTAS'!$F$4,NOT(OR($Z451&lt;&gt;"",$AA451&lt;&gt;""))),"Memorial de cálculo ou anexo obrigatório não informado para item acima do limite.",IF(OR(AND($G451&lt;&gt;"",$H451&lt;&gt;"",OR($G451&lt;=0,$H451&lt;=0)),AND($J451&lt;&gt;"",$K451&lt;&gt;"",OR($J451&lt;=0,$K451&lt;=0)),AND($M451&lt;&gt;"",$N451&lt;&gt;"",OR($M451&lt;=0,$N451&lt;=0)),AND($P451&lt;&gt;"",$Q451&lt;&gt;"",OR($P451&lt;=0,$Q451&lt;=0)),AND($S451&lt;&gt;"",$T451&lt;&gt;"",OR($S451&lt;=0,$T451&lt;=0)),AND($V451&lt;&gt;"",$W451&lt;&gt;"",OR($V451&lt;=0,$W451&lt;=0))),"Revise os valores informados: valor unitário e quantidade devem ser maiores que zero.",IF(OR(AND($G451="",$H451&lt;&gt;""),AND($G451&lt;&gt;"",$H451=""),AND($J451="",$K451&lt;&gt;""),AND($J451&lt;&gt;"",$K451=""),AND($M451="",$N451&lt;&gt;""),AND($M451&lt;&gt;"",$N451=""),AND($P451="",$Q451&lt;&gt;""),AND($P451&lt;&gt;"",$Q451=""),AND($S451="",$T451&lt;&gt;""),AND($S451&lt;&gt;"",$T451=""),AND($V451="",$W451&lt;&gt;""),AND($V451&lt;&gt;"",$W451="")),"Há ano preenchido parcialmente: "&amp;TRIM(IF(AND($G451="",$H451&lt;&gt;""),"Ano 1 (falta valor unitário); ","")&amp;IF(AND($G451&lt;&gt;"",$H451=""),"Ano 1 (falta quantidade); ","")&amp;IF(AND($J451="",$K451&lt;&gt;""),"Ano 2 (falta valor unitário); ","")&amp;IF(AND($J451&lt;&gt;"",$K451=""),"Ano 2 (falta quantidade); ","")&amp;IF(AND($M451="",$N451&lt;&gt;""),"Ano 3 (falta valor unitário); ","")&amp;IF(AND($M451&lt;&gt;"",$N451=""),"Ano 3 (falta quantidade); ","")&amp;IF(AND($P451="",$Q451&lt;&gt;""),"Ano 4 (falta valor unitário); ","")&amp;IF(AND($P451&lt;&gt;"",$Q451=""),"Ano 4 (falta quantidade); ","")&amp;IF(AND($S451="",$T451&lt;&gt;""),"Ano 5 (falta valor unitário); ","")&amp;IF(AND($S451&lt;&gt;"",$T451=""),"Ano 5 (falta quantidade); ","")&amp;IF(AND($V451="",$W451&lt;&gt;""),"Ano 6 (falta valor unitário); ","")&amp;IF(AND($V451&lt;&gt;"",$W451=""),"Ano 6 (falta quantidade); ","")), IF(NOT(OR(AND($G451&lt;&gt;"",$H451&lt;&gt;""),AND($J451&lt;&gt;"",$K451&lt;&gt;""),AND($M451&lt;&gt;"",$N451&lt;&gt;""),AND($P451&lt;&gt;"",$Q451&lt;&gt;""),AND($S451&lt;&gt;"",$T451&lt;&gt;""),AND($V451&lt;&gt;"",$W451&lt;&gt;""))),"Informe pelo menos um ano completo com valor unitário e quantidade.",IF(AND($C451&lt;&gt;"",$E451&lt;&gt;"",LEFT(TRIM($C451),1)&lt;&gt;LEFT(TRIM($E451),1)),"Categoria e tipo estão incompatíveis.",IF(IF(OR($E451="",$F451=""),FALSE(),IFERROR(COUNTIF(INDIRECT("UNITS_"&amp;SUBSTITUTE(LEFT($E451,FIND(" ",$E451&amp;" ")-1),".","_")),$F451)=0,TRUE())),"Unidade incompatível com o tipo selecionado.",IF(OR(AND(ISNUMBER(SEARCH("comunic",LOWER($B451))),LEFT($E451,3)&lt;&gt;"4.4"),AND(ISNUMBER(SEARCH("monitor",LOWER($B451))),NOT(OR(LEFT($E451,3)="1.5",LEFT($E451,3)="2.5")))),"Revise a classificação do item conforme as regras de preenchimento.",IF(AND($B451&lt;&gt;"",OR(ISNUMBER(SEARCH("outro",LOWER($B451))),ISNUMBER(SEARCH("divers",LOWER($B451))),ISNUMBER(SEARCH("kit",LOWER($B451))),ISNUMBER(SEARCH("ferrament",LOWER($B451))),ISNUMBER(SEARCH("epi",LOWER($B451)))),NOT(OR($Z451&lt;&gt;"",$AA451&lt;&gt;""))),"Descrição muito genérica: detalhe melhor o item e registre o racional no memorial ou em anexo.",IF(AND($Y451=0,$B451&lt;&gt;"",OR($G451&lt;&gt;"",$H451&lt;&gt;"",$J451&lt;&gt;"",$K451&lt;&gt;"",$M451&lt;&gt;"",$N451&lt;&gt;"",$P451&lt;&gt;"",$Q451&lt;&gt;"",$S451&lt;&gt;"",$T451&lt;&gt;"",$V451&lt;&gt;"",$W451&lt;&gt;"")),"O item possui dados lançados, mas o total está zerado. Revise os valores informados.","")))))))))))))))</f>
        <v/>
      </c>
    </row>
    <row r="452" spans="1:35" ht="14.25" customHeight="1" x14ac:dyDescent="0.25">
      <c r="A452" s="57" t="str">
        <f t="shared" si="78"/>
        <v/>
      </c>
      <c r="B452" s="58"/>
      <c r="C452" s="58"/>
      <c r="D452" s="58"/>
      <c r="E452" s="58"/>
      <c r="F452" s="58"/>
      <c r="G452" s="269"/>
      <c r="H452" s="59"/>
      <c r="I452" s="273">
        <f t="shared" si="79"/>
        <v>0</v>
      </c>
      <c r="J452" s="269"/>
      <c r="K452" s="59"/>
      <c r="L452" s="270">
        <f t="shared" si="80"/>
        <v>0</v>
      </c>
      <c r="M452" s="269"/>
      <c r="N452" s="59"/>
      <c r="O452" s="270">
        <f t="shared" si="81"/>
        <v>0</v>
      </c>
      <c r="P452" s="269"/>
      <c r="Q452" s="59"/>
      <c r="R452" s="271">
        <f t="shared" si="82"/>
        <v>0</v>
      </c>
      <c r="S452" s="269"/>
      <c r="T452" s="59"/>
      <c r="U452" s="270">
        <f t="shared" si="83"/>
        <v>0</v>
      </c>
      <c r="V452" s="269"/>
      <c r="W452" s="59"/>
      <c r="X452" s="270">
        <f t="shared" si="84"/>
        <v>0</v>
      </c>
      <c r="Y452" s="270">
        <f t="shared" si="85"/>
        <v>0</v>
      </c>
      <c r="Z452" s="58"/>
      <c r="AA452" s="58"/>
      <c r="AB452" s="60" t="str">
        <f t="shared" si="86"/>
        <v/>
      </c>
      <c r="AC452" s="21" t="b">
        <f t="shared" si="87"/>
        <v>0</v>
      </c>
      <c r="AD452" s="21" t="b">
        <f t="shared" si="88"/>
        <v>0</v>
      </c>
      <c r="AE452" s="21" t="b">
        <f t="shared" si="89"/>
        <v>0</v>
      </c>
      <c r="AF452" s="21" t="b">
        <f ca="1">OR(AND($AC452,NOT($AD452)),AND($AC452,OR(AND($G452="",$H452&lt;&gt;""),AND($G452&lt;&gt;"",$H452=""),AND($J452="",$K452&lt;&gt;""),AND($J452&lt;&gt;"",$K452=""),AND($M452="",$N452&lt;&gt;""),AND($M452&lt;&gt;"",$N452=""),AND($P452="",$Q452&lt;&gt;""),AND($P452&lt;&gt;"",$Q452=""),AND($S452="",$T452&lt;&gt;""),AND($S452&lt;&gt;"",$T452=""),AND($V452="",$W452&lt;&gt;""),AND($V452&lt;&gt;"",$W452=""))),AND($C452&lt;&gt;"",$E452&lt;&gt;"",LEFT(TRIM($C452),1)&lt;&gt;LEFT(TRIM($E452),1)),IF(OR($E452="",$F452=""),FALSE(),IFERROR(COUNTIF(INDIRECT("UNITS_"&amp;SUBSTITUTE(LEFT($E452,FIND(" ",$E452&amp;" ")-1),".","_")),$F452)=0,TRUE())),AND($B452&lt;&gt;"",OR(ISNUMBER(SEARCH("outro",LOWER($B452))),ISNUMBER(SEARCH("divers",LOWER($B452))),ISNUMBER(SEARCH("etc",LOWER($B452))))),OR(AND(ISNUMBER(SEARCH("comunic",LOWER($B452))),LEFT($E452,3)&lt;&gt;"4.4"),AND(ISNUMBER(SEARCH("monitor",LOWER($B452))),NOT(OR(LEFT($E452,3)="1.5",LEFT($E452,3)="2.5")))),AND($B452&lt;&gt;"",OR(LEFT($C452,1)="1",LEFT($C452,1)="2"),$D452=""),AND($D452&lt;&gt;"",NOT(OR(LEFT($C452,1)="1",LEFT($C452,1)="2"))),AND($D452&lt;&gt;"",COUNTIF(' PROJETO'!$B$14:$B$16,$D452)=0),IF($D452="",FALSE(),IF(COUNTIF(' PROJETO'!$B$14:$B$16,$D452)=0,FALSE(),IFERROR(INDEX(' PROJETO'!$C$14:$C$16,MATCH($D452,' PROJETO'!$B$14:$B$16,0))&lt;&gt;"Sim",FALSE()))))</f>
        <v>0</v>
      </c>
      <c r="AG452" s="21" t="b">
        <f>AND($AC452,$Y452&gt;'CONFG.  LISTAS'!$F$4,$Z452="",$AA452="")</f>
        <v>0</v>
      </c>
      <c r="AH452" s="21" t="str">
        <f t="shared" si="90"/>
        <v/>
      </c>
      <c r="AI452" s="43" t="str">
        <f ca="1">IF(NOT($AC452),"",IF(OR($B452="",$C452="",$E452="",$F452=""),"Preencha descrição, categoria, tipo e unidade.",IF(AND($B452&lt;&gt;"",OR(LEFT($C452,1)="1",LEFT($C452,1)="2"),$D452=""),"Informe a prática de restauração para itens diretos.",IF(AND($D452&lt;&gt;"",NOT(OR(LEFT($C452,1)="1",LEFT($C452,1)="2"))),"Custos indiretos não devem pertencer a uma prática específica.",IF(AND($D452&lt;&gt;"",COUNTIF(' PROJETO'!$B$14:$B$16,$D452)=0),"Prática de restauração inválida ou não cadastrada.",IF(IF($D452="",FALSE(),IF(COUNTIF(' PROJETO'!$B$14:$B$16,$D452)=0,FALSE(),IFERROR(INDEX(' PROJETO'!$C$14:$C$16,MATCH($D452,' PROJETO'!$B$14:$B$16,0))&lt;&gt;"Sim",FALSE()))),"A prática informada no item não foi selecionada na aba Projeto.",IF(AND(MAX($I452,$L452,$O452,$R452,$U452,$X452)&gt;'CONFG.  LISTAS'!$F$4,NOT(OR($Z452&lt;&gt;"",$AA452&lt;&gt;""))),"Memorial de cálculo ou anexo obrigatório não informado para item acima do limite.",IF(OR(AND($G452&lt;&gt;"",$H452&lt;&gt;"",OR($G452&lt;=0,$H452&lt;=0)),AND($J452&lt;&gt;"",$K452&lt;&gt;"",OR($J452&lt;=0,$K452&lt;=0)),AND($M452&lt;&gt;"",$N452&lt;&gt;"",OR($M452&lt;=0,$N452&lt;=0)),AND($P452&lt;&gt;"",$Q452&lt;&gt;"",OR($P452&lt;=0,$Q452&lt;=0)),AND($S452&lt;&gt;"",$T452&lt;&gt;"",OR($S452&lt;=0,$T452&lt;=0)),AND($V452&lt;&gt;"",$W452&lt;&gt;"",OR($V452&lt;=0,$W452&lt;=0))),"Revise os valores informados: valor unitário e quantidade devem ser maiores que zero.",IF(OR(AND($G452="",$H452&lt;&gt;""),AND($G452&lt;&gt;"",$H452=""),AND($J452="",$K452&lt;&gt;""),AND($J452&lt;&gt;"",$K452=""),AND($M452="",$N452&lt;&gt;""),AND($M452&lt;&gt;"",$N452=""),AND($P452="",$Q452&lt;&gt;""),AND($P452&lt;&gt;"",$Q452=""),AND($S452="",$T452&lt;&gt;""),AND($S452&lt;&gt;"",$T452=""),AND($V452="",$W452&lt;&gt;""),AND($V452&lt;&gt;"",$W452="")),"Há ano preenchido parcialmente: "&amp;TRIM(IF(AND($G452="",$H452&lt;&gt;""),"Ano 1 (falta valor unitário); ","")&amp;IF(AND($G452&lt;&gt;"",$H452=""),"Ano 1 (falta quantidade); ","")&amp;IF(AND($J452="",$K452&lt;&gt;""),"Ano 2 (falta valor unitário); ","")&amp;IF(AND($J452&lt;&gt;"",$K452=""),"Ano 2 (falta quantidade); ","")&amp;IF(AND($M452="",$N452&lt;&gt;""),"Ano 3 (falta valor unitário); ","")&amp;IF(AND($M452&lt;&gt;"",$N452=""),"Ano 3 (falta quantidade); ","")&amp;IF(AND($P452="",$Q452&lt;&gt;""),"Ano 4 (falta valor unitário); ","")&amp;IF(AND($P452&lt;&gt;"",$Q452=""),"Ano 4 (falta quantidade); ","")&amp;IF(AND($S452="",$T452&lt;&gt;""),"Ano 5 (falta valor unitário); ","")&amp;IF(AND($S452&lt;&gt;"",$T452=""),"Ano 5 (falta quantidade); ","")&amp;IF(AND($V452="",$W452&lt;&gt;""),"Ano 6 (falta valor unitário); ","")&amp;IF(AND($V452&lt;&gt;"",$W452=""),"Ano 6 (falta quantidade); ","")), IF(NOT(OR(AND($G452&lt;&gt;"",$H452&lt;&gt;""),AND($J452&lt;&gt;"",$K452&lt;&gt;""),AND($M452&lt;&gt;"",$N452&lt;&gt;""),AND($P452&lt;&gt;"",$Q452&lt;&gt;""),AND($S452&lt;&gt;"",$T452&lt;&gt;""),AND($V452&lt;&gt;"",$W452&lt;&gt;""))),"Informe pelo menos um ano completo com valor unitário e quantidade.",IF(AND($C452&lt;&gt;"",$E452&lt;&gt;"",LEFT(TRIM($C452),1)&lt;&gt;LEFT(TRIM($E452),1)),"Categoria e tipo estão incompatíveis.",IF(IF(OR($E452="",$F452=""),FALSE(),IFERROR(COUNTIF(INDIRECT("UNITS_"&amp;SUBSTITUTE(LEFT($E452,FIND(" ",$E452&amp;" ")-1),".","_")),$F452)=0,TRUE())),"Unidade incompatível com o tipo selecionado.",IF(OR(AND(ISNUMBER(SEARCH("comunic",LOWER($B452))),LEFT($E452,3)&lt;&gt;"4.4"),AND(ISNUMBER(SEARCH("monitor",LOWER($B452))),NOT(OR(LEFT($E452,3)="1.5",LEFT($E452,3)="2.5")))),"Revise a classificação do item conforme as regras de preenchimento.",IF(AND($B452&lt;&gt;"",OR(ISNUMBER(SEARCH("outro",LOWER($B452))),ISNUMBER(SEARCH("divers",LOWER($B452))),ISNUMBER(SEARCH("kit",LOWER($B452))),ISNUMBER(SEARCH("ferrament",LOWER($B452))),ISNUMBER(SEARCH("epi",LOWER($B452)))),NOT(OR($Z452&lt;&gt;"",$AA452&lt;&gt;""))),"Descrição muito genérica: detalhe melhor o item e registre o racional no memorial ou em anexo.",IF(AND($Y452=0,$B452&lt;&gt;"",OR($G452&lt;&gt;"",$H452&lt;&gt;"",$J452&lt;&gt;"",$K452&lt;&gt;"",$M452&lt;&gt;"",$N452&lt;&gt;"",$P452&lt;&gt;"",$Q452&lt;&gt;"",$S452&lt;&gt;"",$T452&lt;&gt;"",$V452&lt;&gt;"",$W452&lt;&gt;"")),"O item possui dados lançados, mas o total está zerado. Revise os valores informados.","")))))))))))))))</f>
        <v/>
      </c>
    </row>
    <row r="453" spans="1:35" ht="14.25" customHeight="1" x14ac:dyDescent="0.25">
      <c r="A453" s="57" t="str">
        <f t="shared" si="78"/>
        <v/>
      </c>
      <c r="B453" s="61"/>
      <c r="C453" s="61"/>
      <c r="D453" s="58"/>
      <c r="E453" s="61"/>
      <c r="F453" s="61"/>
      <c r="G453" s="272"/>
      <c r="H453" s="62"/>
      <c r="I453" s="273">
        <f t="shared" si="79"/>
        <v>0</v>
      </c>
      <c r="J453" s="272"/>
      <c r="K453" s="62"/>
      <c r="L453" s="270">
        <f t="shared" si="80"/>
        <v>0</v>
      </c>
      <c r="M453" s="272"/>
      <c r="N453" s="62"/>
      <c r="O453" s="270">
        <f t="shared" si="81"/>
        <v>0</v>
      </c>
      <c r="P453" s="272"/>
      <c r="Q453" s="62"/>
      <c r="R453" s="271">
        <f t="shared" si="82"/>
        <v>0</v>
      </c>
      <c r="S453" s="272"/>
      <c r="T453" s="62"/>
      <c r="U453" s="270">
        <f t="shared" si="83"/>
        <v>0</v>
      </c>
      <c r="V453" s="272"/>
      <c r="W453" s="62"/>
      <c r="X453" s="270">
        <f t="shared" si="84"/>
        <v>0</v>
      </c>
      <c r="Y453" s="270">
        <f t="shared" si="85"/>
        <v>0</v>
      </c>
      <c r="Z453" s="61"/>
      <c r="AA453" s="61"/>
      <c r="AB453" s="60" t="str">
        <f t="shared" si="86"/>
        <v/>
      </c>
      <c r="AC453" s="21" t="b">
        <f t="shared" si="87"/>
        <v>0</v>
      </c>
      <c r="AD453" s="21" t="b">
        <f t="shared" si="88"/>
        <v>0</v>
      </c>
      <c r="AE453" s="21" t="b">
        <f t="shared" si="89"/>
        <v>0</v>
      </c>
      <c r="AF453" s="21" t="b">
        <f ca="1">OR(AND($AC453,NOT($AD453)),AND($AC453,OR(AND($G453="",$H453&lt;&gt;""),AND($G453&lt;&gt;"",$H453=""),AND($J453="",$K453&lt;&gt;""),AND($J453&lt;&gt;"",$K453=""),AND($M453="",$N453&lt;&gt;""),AND($M453&lt;&gt;"",$N453=""),AND($P453="",$Q453&lt;&gt;""),AND($P453&lt;&gt;"",$Q453=""),AND($S453="",$T453&lt;&gt;""),AND($S453&lt;&gt;"",$T453=""),AND($V453="",$W453&lt;&gt;""),AND($V453&lt;&gt;"",$W453=""))),AND($C453&lt;&gt;"",$E453&lt;&gt;"",LEFT(TRIM($C453),1)&lt;&gt;LEFT(TRIM($E453),1)),IF(OR($E453="",$F453=""),FALSE(),IFERROR(COUNTIF(INDIRECT("UNITS_"&amp;SUBSTITUTE(LEFT($E453,FIND(" ",$E453&amp;" ")-1),".","_")),$F453)=0,TRUE())),AND($B453&lt;&gt;"",OR(ISNUMBER(SEARCH("outro",LOWER($B453))),ISNUMBER(SEARCH("divers",LOWER($B453))),ISNUMBER(SEARCH("etc",LOWER($B453))))),OR(AND(ISNUMBER(SEARCH("comunic",LOWER($B453))),LEFT($E453,3)&lt;&gt;"4.4"),AND(ISNUMBER(SEARCH("monitor",LOWER($B453))),NOT(OR(LEFT($E453,3)="1.5",LEFT($E453,3)="2.5")))),AND($B453&lt;&gt;"",OR(LEFT($C453,1)="1",LEFT($C453,1)="2"),$D453=""),AND($D453&lt;&gt;"",NOT(OR(LEFT($C453,1)="1",LEFT($C453,1)="2"))),AND($D453&lt;&gt;"",COUNTIF(' PROJETO'!$B$14:$B$16,$D453)=0),IF($D453="",FALSE(),IF(COUNTIF(' PROJETO'!$B$14:$B$16,$D453)=0,FALSE(),IFERROR(INDEX(' PROJETO'!$C$14:$C$16,MATCH($D453,' PROJETO'!$B$14:$B$16,0))&lt;&gt;"Sim",FALSE()))))</f>
        <v>0</v>
      </c>
      <c r="AG453" s="21" t="b">
        <f>AND($AC453,$Y453&gt;'CONFG.  LISTAS'!$F$4,$Z453="",$AA453="")</f>
        <v>0</v>
      </c>
      <c r="AH453" s="21" t="str">
        <f t="shared" si="90"/>
        <v/>
      </c>
      <c r="AI453" s="43" t="str">
        <f ca="1">IF(NOT($AC453),"",IF(OR($B453="",$C453="",$E453="",$F453=""),"Preencha descrição, categoria, tipo e unidade.",IF(AND($B453&lt;&gt;"",OR(LEFT($C453,1)="1",LEFT($C453,1)="2"),$D453=""),"Informe a prática de restauração para itens diretos.",IF(AND($D453&lt;&gt;"",NOT(OR(LEFT($C453,1)="1",LEFT($C453,1)="2"))),"Custos indiretos não devem pertencer a uma prática específica.",IF(AND($D453&lt;&gt;"",COUNTIF(' PROJETO'!$B$14:$B$16,$D453)=0),"Prática de restauração inválida ou não cadastrada.",IF(IF($D453="",FALSE(),IF(COUNTIF(' PROJETO'!$B$14:$B$16,$D453)=0,FALSE(),IFERROR(INDEX(' PROJETO'!$C$14:$C$16,MATCH($D453,' PROJETO'!$B$14:$B$16,0))&lt;&gt;"Sim",FALSE()))),"A prática informada no item não foi selecionada na aba Projeto.",IF(AND(MAX($I453,$L453,$O453,$R453,$U453,$X453)&gt;'CONFG.  LISTAS'!$F$4,NOT(OR($Z453&lt;&gt;"",$AA453&lt;&gt;""))),"Memorial de cálculo ou anexo obrigatório não informado para item acima do limite.",IF(OR(AND($G453&lt;&gt;"",$H453&lt;&gt;"",OR($G453&lt;=0,$H453&lt;=0)),AND($J453&lt;&gt;"",$K453&lt;&gt;"",OR($J453&lt;=0,$K453&lt;=0)),AND($M453&lt;&gt;"",$N453&lt;&gt;"",OR($M453&lt;=0,$N453&lt;=0)),AND($P453&lt;&gt;"",$Q453&lt;&gt;"",OR($P453&lt;=0,$Q453&lt;=0)),AND($S453&lt;&gt;"",$T453&lt;&gt;"",OR($S453&lt;=0,$T453&lt;=0)),AND($V453&lt;&gt;"",$W453&lt;&gt;"",OR($V453&lt;=0,$W453&lt;=0))),"Revise os valores informados: valor unitário e quantidade devem ser maiores que zero.",IF(OR(AND($G453="",$H453&lt;&gt;""),AND($G453&lt;&gt;"",$H453=""),AND($J453="",$K453&lt;&gt;""),AND($J453&lt;&gt;"",$K453=""),AND($M453="",$N453&lt;&gt;""),AND($M453&lt;&gt;"",$N453=""),AND($P453="",$Q453&lt;&gt;""),AND($P453&lt;&gt;"",$Q453=""),AND($S453="",$T453&lt;&gt;""),AND($S453&lt;&gt;"",$T453=""),AND($V453="",$W453&lt;&gt;""),AND($V453&lt;&gt;"",$W453="")),"Há ano preenchido parcialmente: "&amp;TRIM(IF(AND($G453="",$H453&lt;&gt;""),"Ano 1 (falta valor unitário); ","")&amp;IF(AND($G453&lt;&gt;"",$H453=""),"Ano 1 (falta quantidade); ","")&amp;IF(AND($J453="",$K453&lt;&gt;""),"Ano 2 (falta valor unitário); ","")&amp;IF(AND($J453&lt;&gt;"",$K453=""),"Ano 2 (falta quantidade); ","")&amp;IF(AND($M453="",$N453&lt;&gt;""),"Ano 3 (falta valor unitário); ","")&amp;IF(AND($M453&lt;&gt;"",$N453=""),"Ano 3 (falta quantidade); ","")&amp;IF(AND($P453="",$Q453&lt;&gt;""),"Ano 4 (falta valor unitário); ","")&amp;IF(AND($P453&lt;&gt;"",$Q453=""),"Ano 4 (falta quantidade); ","")&amp;IF(AND($S453="",$T453&lt;&gt;""),"Ano 5 (falta valor unitário); ","")&amp;IF(AND($S453&lt;&gt;"",$T453=""),"Ano 5 (falta quantidade); ","")&amp;IF(AND($V453="",$W453&lt;&gt;""),"Ano 6 (falta valor unitário); ","")&amp;IF(AND($V453&lt;&gt;"",$W453=""),"Ano 6 (falta quantidade); ","")), IF(NOT(OR(AND($G453&lt;&gt;"",$H453&lt;&gt;""),AND($J453&lt;&gt;"",$K453&lt;&gt;""),AND($M453&lt;&gt;"",$N453&lt;&gt;""),AND($P453&lt;&gt;"",$Q453&lt;&gt;""),AND($S453&lt;&gt;"",$T453&lt;&gt;""),AND($V453&lt;&gt;"",$W453&lt;&gt;""))),"Informe pelo menos um ano completo com valor unitário e quantidade.",IF(AND($C453&lt;&gt;"",$E453&lt;&gt;"",LEFT(TRIM($C453),1)&lt;&gt;LEFT(TRIM($E453),1)),"Categoria e tipo estão incompatíveis.",IF(IF(OR($E453="",$F453=""),FALSE(),IFERROR(COUNTIF(INDIRECT("UNITS_"&amp;SUBSTITUTE(LEFT($E453,FIND(" ",$E453&amp;" ")-1),".","_")),$F453)=0,TRUE())),"Unidade incompatível com o tipo selecionado.",IF(OR(AND(ISNUMBER(SEARCH("comunic",LOWER($B453))),LEFT($E453,3)&lt;&gt;"4.4"),AND(ISNUMBER(SEARCH("monitor",LOWER($B453))),NOT(OR(LEFT($E453,3)="1.5",LEFT($E453,3)="2.5")))),"Revise a classificação do item conforme as regras de preenchimento.",IF(AND($B453&lt;&gt;"",OR(ISNUMBER(SEARCH("outro",LOWER($B453))),ISNUMBER(SEARCH("divers",LOWER($B453))),ISNUMBER(SEARCH("kit",LOWER($B453))),ISNUMBER(SEARCH("ferrament",LOWER($B453))),ISNUMBER(SEARCH("epi",LOWER($B453)))),NOT(OR($Z453&lt;&gt;"",$AA453&lt;&gt;""))),"Descrição muito genérica: detalhe melhor o item e registre o racional no memorial ou em anexo.",IF(AND($Y453=0,$B453&lt;&gt;"",OR($G453&lt;&gt;"",$H453&lt;&gt;"",$J453&lt;&gt;"",$K453&lt;&gt;"",$M453&lt;&gt;"",$N453&lt;&gt;"",$P453&lt;&gt;"",$Q453&lt;&gt;"",$S453&lt;&gt;"",$T453&lt;&gt;"",$V453&lt;&gt;"",$W453&lt;&gt;"")),"O item possui dados lançados, mas o total está zerado. Revise os valores informados.","")))))))))))))))</f>
        <v/>
      </c>
    </row>
    <row r="454" spans="1:35" ht="14.25" customHeight="1" x14ac:dyDescent="0.25">
      <c r="A454" s="57" t="str">
        <f t="shared" si="78"/>
        <v/>
      </c>
      <c r="B454" s="58"/>
      <c r="C454" s="58"/>
      <c r="D454" s="58"/>
      <c r="E454" s="58"/>
      <c r="F454" s="58"/>
      <c r="G454" s="269"/>
      <c r="H454" s="59"/>
      <c r="I454" s="273">
        <f t="shared" si="79"/>
        <v>0</v>
      </c>
      <c r="J454" s="269"/>
      <c r="K454" s="59"/>
      <c r="L454" s="270">
        <f t="shared" si="80"/>
        <v>0</v>
      </c>
      <c r="M454" s="269"/>
      <c r="N454" s="59"/>
      <c r="O454" s="270">
        <f t="shared" si="81"/>
        <v>0</v>
      </c>
      <c r="P454" s="269"/>
      <c r="Q454" s="59"/>
      <c r="R454" s="271">
        <f t="shared" si="82"/>
        <v>0</v>
      </c>
      <c r="S454" s="269"/>
      <c r="T454" s="59"/>
      <c r="U454" s="270">
        <f t="shared" si="83"/>
        <v>0</v>
      </c>
      <c r="V454" s="269"/>
      <c r="W454" s="59"/>
      <c r="X454" s="270">
        <f t="shared" si="84"/>
        <v>0</v>
      </c>
      <c r="Y454" s="270">
        <f t="shared" si="85"/>
        <v>0</v>
      </c>
      <c r="Z454" s="58"/>
      <c r="AA454" s="58"/>
      <c r="AB454" s="60" t="str">
        <f t="shared" si="86"/>
        <v/>
      </c>
      <c r="AC454" s="21" t="b">
        <f t="shared" si="87"/>
        <v>0</v>
      </c>
      <c r="AD454" s="21" t="b">
        <f t="shared" si="88"/>
        <v>0</v>
      </c>
      <c r="AE454" s="21" t="b">
        <f t="shared" si="89"/>
        <v>0</v>
      </c>
      <c r="AF454" s="21" t="b">
        <f ca="1">OR(AND($AC454,NOT($AD454)),AND($AC454,OR(AND($G454="",$H454&lt;&gt;""),AND($G454&lt;&gt;"",$H454=""),AND($J454="",$K454&lt;&gt;""),AND($J454&lt;&gt;"",$K454=""),AND($M454="",$N454&lt;&gt;""),AND($M454&lt;&gt;"",$N454=""),AND($P454="",$Q454&lt;&gt;""),AND($P454&lt;&gt;"",$Q454=""),AND($S454="",$T454&lt;&gt;""),AND($S454&lt;&gt;"",$T454=""),AND($V454="",$W454&lt;&gt;""),AND($V454&lt;&gt;"",$W454=""))),AND($C454&lt;&gt;"",$E454&lt;&gt;"",LEFT(TRIM($C454),1)&lt;&gt;LEFT(TRIM($E454),1)),IF(OR($E454="",$F454=""),FALSE(),IFERROR(COUNTIF(INDIRECT("UNITS_"&amp;SUBSTITUTE(LEFT($E454,FIND(" ",$E454&amp;" ")-1),".","_")),$F454)=0,TRUE())),AND($B454&lt;&gt;"",OR(ISNUMBER(SEARCH("outro",LOWER($B454))),ISNUMBER(SEARCH("divers",LOWER($B454))),ISNUMBER(SEARCH("etc",LOWER($B454))))),OR(AND(ISNUMBER(SEARCH("comunic",LOWER($B454))),LEFT($E454,3)&lt;&gt;"4.4"),AND(ISNUMBER(SEARCH("monitor",LOWER($B454))),NOT(OR(LEFT($E454,3)="1.5",LEFT($E454,3)="2.5")))),AND($B454&lt;&gt;"",OR(LEFT($C454,1)="1",LEFT($C454,1)="2"),$D454=""),AND($D454&lt;&gt;"",NOT(OR(LEFT($C454,1)="1",LEFT($C454,1)="2"))),AND($D454&lt;&gt;"",COUNTIF(' PROJETO'!$B$14:$B$16,$D454)=0),IF($D454="",FALSE(),IF(COUNTIF(' PROJETO'!$B$14:$B$16,$D454)=0,FALSE(),IFERROR(INDEX(' PROJETO'!$C$14:$C$16,MATCH($D454,' PROJETO'!$B$14:$B$16,0))&lt;&gt;"Sim",FALSE()))))</f>
        <v>0</v>
      </c>
      <c r="AG454" s="21" t="b">
        <f>AND($AC454,$Y454&gt;'CONFG.  LISTAS'!$F$4,$Z454="",$AA454="")</f>
        <v>0</v>
      </c>
      <c r="AH454" s="21" t="str">
        <f t="shared" si="90"/>
        <v/>
      </c>
      <c r="AI454" s="43" t="str">
        <f ca="1">IF(NOT($AC454),"",IF(OR($B454="",$C454="",$E454="",$F454=""),"Preencha descrição, categoria, tipo e unidade.",IF(AND($B454&lt;&gt;"",OR(LEFT($C454,1)="1",LEFT($C454,1)="2"),$D454=""),"Informe a prática de restauração para itens diretos.",IF(AND($D454&lt;&gt;"",NOT(OR(LEFT($C454,1)="1",LEFT($C454,1)="2"))),"Custos indiretos não devem pertencer a uma prática específica.",IF(AND($D454&lt;&gt;"",COUNTIF(' PROJETO'!$B$14:$B$16,$D454)=0),"Prática de restauração inválida ou não cadastrada.",IF(IF($D454="",FALSE(),IF(COUNTIF(' PROJETO'!$B$14:$B$16,$D454)=0,FALSE(),IFERROR(INDEX(' PROJETO'!$C$14:$C$16,MATCH($D454,' PROJETO'!$B$14:$B$16,0))&lt;&gt;"Sim",FALSE()))),"A prática informada no item não foi selecionada na aba Projeto.",IF(AND(MAX($I454,$L454,$O454,$R454,$U454,$X454)&gt;'CONFG.  LISTAS'!$F$4,NOT(OR($Z454&lt;&gt;"",$AA454&lt;&gt;""))),"Memorial de cálculo ou anexo obrigatório não informado para item acima do limite.",IF(OR(AND($G454&lt;&gt;"",$H454&lt;&gt;"",OR($G454&lt;=0,$H454&lt;=0)),AND($J454&lt;&gt;"",$K454&lt;&gt;"",OR($J454&lt;=0,$K454&lt;=0)),AND($M454&lt;&gt;"",$N454&lt;&gt;"",OR($M454&lt;=0,$N454&lt;=0)),AND($P454&lt;&gt;"",$Q454&lt;&gt;"",OR($P454&lt;=0,$Q454&lt;=0)),AND($S454&lt;&gt;"",$T454&lt;&gt;"",OR($S454&lt;=0,$T454&lt;=0)),AND($V454&lt;&gt;"",$W454&lt;&gt;"",OR($V454&lt;=0,$W454&lt;=0))),"Revise os valores informados: valor unitário e quantidade devem ser maiores que zero.",IF(OR(AND($G454="",$H454&lt;&gt;""),AND($G454&lt;&gt;"",$H454=""),AND($J454="",$K454&lt;&gt;""),AND($J454&lt;&gt;"",$K454=""),AND($M454="",$N454&lt;&gt;""),AND($M454&lt;&gt;"",$N454=""),AND($P454="",$Q454&lt;&gt;""),AND($P454&lt;&gt;"",$Q454=""),AND($S454="",$T454&lt;&gt;""),AND($S454&lt;&gt;"",$T454=""),AND($V454="",$W454&lt;&gt;""),AND($V454&lt;&gt;"",$W454="")),"Há ano preenchido parcialmente: "&amp;TRIM(IF(AND($G454="",$H454&lt;&gt;""),"Ano 1 (falta valor unitário); ","")&amp;IF(AND($G454&lt;&gt;"",$H454=""),"Ano 1 (falta quantidade); ","")&amp;IF(AND($J454="",$K454&lt;&gt;""),"Ano 2 (falta valor unitário); ","")&amp;IF(AND($J454&lt;&gt;"",$K454=""),"Ano 2 (falta quantidade); ","")&amp;IF(AND($M454="",$N454&lt;&gt;""),"Ano 3 (falta valor unitário); ","")&amp;IF(AND($M454&lt;&gt;"",$N454=""),"Ano 3 (falta quantidade); ","")&amp;IF(AND($P454="",$Q454&lt;&gt;""),"Ano 4 (falta valor unitário); ","")&amp;IF(AND($P454&lt;&gt;"",$Q454=""),"Ano 4 (falta quantidade); ","")&amp;IF(AND($S454="",$T454&lt;&gt;""),"Ano 5 (falta valor unitário); ","")&amp;IF(AND($S454&lt;&gt;"",$T454=""),"Ano 5 (falta quantidade); ","")&amp;IF(AND($V454="",$W454&lt;&gt;""),"Ano 6 (falta valor unitário); ","")&amp;IF(AND($V454&lt;&gt;"",$W454=""),"Ano 6 (falta quantidade); ","")), IF(NOT(OR(AND($G454&lt;&gt;"",$H454&lt;&gt;""),AND($J454&lt;&gt;"",$K454&lt;&gt;""),AND($M454&lt;&gt;"",$N454&lt;&gt;""),AND($P454&lt;&gt;"",$Q454&lt;&gt;""),AND($S454&lt;&gt;"",$T454&lt;&gt;""),AND($V454&lt;&gt;"",$W454&lt;&gt;""))),"Informe pelo menos um ano completo com valor unitário e quantidade.",IF(AND($C454&lt;&gt;"",$E454&lt;&gt;"",LEFT(TRIM($C454),1)&lt;&gt;LEFT(TRIM($E454),1)),"Categoria e tipo estão incompatíveis.",IF(IF(OR($E454="",$F454=""),FALSE(),IFERROR(COUNTIF(INDIRECT("UNITS_"&amp;SUBSTITUTE(LEFT($E454,FIND(" ",$E454&amp;" ")-1),".","_")),$F454)=0,TRUE())),"Unidade incompatível com o tipo selecionado.",IF(OR(AND(ISNUMBER(SEARCH("comunic",LOWER($B454))),LEFT($E454,3)&lt;&gt;"4.4"),AND(ISNUMBER(SEARCH("monitor",LOWER($B454))),NOT(OR(LEFT($E454,3)="1.5",LEFT($E454,3)="2.5")))),"Revise a classificação do item conforme as regras de preenchimento.",IF(AND($B454&lt;&gt;"",OR(ISNUMBER(SEARCH("outro",LOWER($B454))),ISNUMBER(SEARCH("divers",LOWER($B454))),ISNUMBER(SEARCH("kit",LOWER($B454))),ISNUMBER(SEARCH("ferrament",LOWER($B454))),ISNUMBER(SEARCH("epi",LOWER($B454)))),NOT(OR($Z454&lt;&gt;"",$AA454&lt;&gt;""))),"Descrição muito genérica: detalhe melhor o item e registre o racional no memorial ou em anexo.",IF(AND($Y454=0,$B454&lt;&gt;"",OR($G454&lt;&gt;"",$H454&lt;&gt;"",$J454&lt;&gt;"",$K454&lt;&gt;"",$M454&lt;&gt;"",$N454&lt;&gt;"",$P454&lt;&gt;"",$Q454&lt;&gt;"",$S454&lt;&gt;"",$T454&lt;&gt;"",$V454&lt;&gt;"",$W454&lt;&gt;"")),"O item possui dados lançados, mas o total está zerado. Revise os valores informados.","")))))))))))))))</f>
        <v/>
      </c>
    </row>
    <row r="455" spans="1:35" ht="14.25" customHeight="1" x14ac:dyDescent="0.25">
      <c r="A455" s="57" t="str">
        <f t="shared" si="78"/>
        <v/>
      </c>
      <c r="B455" s="61"/>
      <c r="C455" s="61"/>
      <c r="D455" s="58"/>
      <c r="E455" s="61"/>
      <c r="F455" s="61"/>
      <c r="G455" s="272"/>
      <c r="H455" s="62"/>
      <c r="I455" s="273">
        <f t="shared" si="79"/>
        <v>0</v>
      </c>
      <c r="J455" s="272"/>
      <c r="K455" s="62"/>
      <c r="L455" s="270">
        <f t="shared" si="80"/>
        <v>0</v>
      </c>
      <c r="M455" s="272"/>
      <c r="N455" s="62"/>
      <c r="O455" s="270">
        <f t="shared" si="81"/>
        <v>0</v>
      </c>
      <c r="P455" s="272"/>
      <c r="Q455" s="62"/>
      <c r="R455" s="271">
        <f t="shared" si="82"/>
        <v>0</v>
      </c>
      <c r="S455" s="272"/>
      <c r="T455" s="62"/>
      <c r="U455" s="270">
        <f t="shared" si="83"/>
        <v>0</v>
      </c>
      <c r="V455" s="272"/>
      <c r="W455" s="62"/>
      <c r="X455" s="270">
        <f t="shared" si="84"/>
        <v>0</v>
      </c>
      <c r="Y455" s="270">
        <f t="shared" si="85"/>
        <v>0</v>
      </c>
      <c r="Z455" s="61"/>
      <c r="AA455" s="61"/>
      <c r="AB455" s="60" t="str">
        <f t="shared" si="86"/>
        <v/>
      </c>
      <c r="AC455" s="21" t="b">
        <f t="shared" si="87"/>
        <v>0</v>
      </c>
      <c r="AD455" s="21" t="b">
        <f t="shared" si="88"/>
        <v>0</v>
      </c>
      <c r="AE455" s="21" t="b">
        <f t="shared" si="89"/>
        <v>0</v>
      </c>
      <c r="AF455" s="21" t="b">
        <f ca="1">OR(AND($AC455,NOT($AD455)),AND($AC455,OR(AND($G455="",$H455&lt;&gt;""),AND($G455&lt;&gt;"",$H455=""),AND($J455="",$K455&lt;&gt;""),AND($J455&lt;&gt;"",$K455=""),AND($M455="",$N455&lt;&gt;""),AND($M455&lt;&gt;"",$N455=""),AND($P455="",$Q455&lt;&gt;""),AND($P455&lt;&gt;"",$Q455=""),AND($S455="",$T455&lt;&gt;""),AND($S455&lt;&gt;"",$T455=""),AND($V455="",$W455&lt;&gt;""),AND($V455&lt;&gt;"",$W455=""))),AND($C455&lt;&gt;"",$E455&lt;&gt;"",LEFT(TRIM($C455),1)&lt;&gt;LEFT(TRIM($E455),1)),IF(OR($E455="",$F455=""),FALSE(),IFERROR(COUNTIF(INDIRECT("UNITS_"&amp;SUBSTITUTE(LEFT($E455,FIND(" ",$E455&amp;" ")-1),".","_")),$F455)=0,TRUE())),AND($B455&lt;&gt;"",OR(ISNUMBER(SEARCH("outro",LOWER($B455))),ISNUMBER(SEARCH("divers",LOWER($B455))),ISNUMBER(SEARCH("etc",LOWER($B455))))),OR(AND(ISNUMBER(SEARCH("comunic",LOWER($B455))),LEFT($E455,3)&lt;&gt;"4.4"),AND(ISNUMBER(SEARCH("monitor",LOWER($B455))),NOT(OR(LEFT($E455,3)="1.5",LEFT($E455,3)="2.5")))),AND($B455&lt;&gt;"",OR(LEFT($C455,1)="1",LEFT($C455,1)="2"),$D455=""),AND($D455&lt;&gt;"",NOT(OR(LEFT($C455,1)="1",LEFT($C455,1)="2"))),AND($D455&lt;&gt;"",COUNTIF(' PROJETO'!$B$14:$B$16,$D455)=0),IF($D455="",FALSE(),IF(COUNTIF(' PROJETO'!$B$14:$B$16,$D455)=0,FALSE(),IFERROR(INDEX(' PROJETO'!$C$14:$C$16,MATCH($D455,' PROJETO'!$B$14:$B$16,0))&lt;&gt;"Sim",FALSE()))))</f>
        <v>0</v>
      </c>
      <c r="AG455" s="21" t="b">
        <f>AND($AC455,$Y455&gt;'CONFG.  LISTAS'!$F$4,$Z455="",$AA455="")</f>
        <v>0</v>
      </c>
      <c r="AH455" s="21" t="str">
        <f t="shared" si="90"/>
        <v/>
      </c>
      <c r="AI455" s="43" t="str">
        <f ca="1">IF(NOT($AC455),"",IF(OR($B455="",$C455="",$E455="",$F455=""),"Preencha descrição, categoria, tipo e unidade.",IF(AND($B455&lt;&gt;"",OR(LEFT($C455,1)="1",LEFT($C455,1)="2"),$D455=""),"Informe a prática de restauração para itens diretos.",IF(AND($D455&lt;&gt;"",NOT(OR(LEFT($C455,1)="1",LEFT($C455,1)="2"))),"Custos indiretos não devem pertencer a uma prática específica.",IF(AND($D455&lt;&gt;"",COUNTIF(' PROJETO'!$B$14:$B$16,$D455)=0),"Prática de restauração inválida ou não cadastrada.",IF(IF($D455="",FALSE(),IF(COUNTIF(' PROJETO'!$B$14:$B$16,$D455)=0,FALSE(),IFERROR(INDEX(' PROJETO'!$C$14:$C$16,MATCH($D455,' PROJETO'!$B$14:$B$16,0))&lt;&gt;"Sim",FALSE()))),"A prática informada no item não foi selecionada na aba Projeto.",IF(AND(MAX($I455,$L455,$O455,$R455,$U455,$X455)&gt;'CONFG.  LISTAS'!$F$4,NOT(OR($Z455&lt;&gt;"",$AA455&lt;&gt;""))),"Memorial de cálculo ou anexo obrigatório não informado para item acima do limite.",IF(OR(AND($G455&lt;&gt;"",$H455&lt;&gt;"",OR($G455&lt;=0,$H455&lt;=0)),AND($J455&lt;&gt;"",$K455&lt;&gt;"",OR($J455&lt;=0,$K455&lt;=0)),AND($M455&lt;&gt;"",$N455&lt;&gt;"",OR($M455&lt;=0,$N455&lt;=0)),AND($P455&lt;&gt;"",$Q455&lt;&gt;"",OR($P455&lt;=0,$Q455&lt;=0)),AND($S455&lt;&gt;"",$T455&lt;&gt;"",OR($S455&lt;=0,$T455&lt;=0)),AND($V455&lt;&gt;"",$W455&lt;&gt;"",OR($V455&lt;=0,$W455&lt;=0))),"Revise os valores informados: valor unitário e quantidade devem ser maiores que zero.",IF(OR(AND($G455="",$H455&lt;&gt;""),AND($G455&lt;&gt;"",$H455=""),AND($J455="",$K455&lt;&gt;""),AND($J455&lt;&gt;"",$K455=""),AND($M455="",$N455&lt;&gt;""),AND($M455&lt;&gt;"",$N455=""),AND($P455="",$Q455&lt;&gt;""),AND($P455&lt;&gt;"",$Q455=""),AND($S455="",$T455&lt;&gt;""),AND($S455&lt;&gt;"",$T455=""),AND($V455="",$W455&lt;&gt;""),AND($V455&lt;&gt;"",$W455="")),"Há ano preenchido parcialmente: "&amp;TRIM(IF(AND($G455="",$H455&lt;&gt;""),"Ano 1 (falta valor unitário); ","")&amp;IF(AND($G455&lt;&gt;"",$H455=""),"Ano 1 (falta quantidade); ","")&amp;IF(AND($J455="",$K455&lt;&gt;""),"Ano 2 (falta valor unitário); ","")&amp;IF(AND($J455&lt;&gt;"",$K455=""),"Ano 2 (falta quantidade); ","")&amp;IF(AND($M455="",$N455&lt;&gt;""),"Ano 3 (falta valor unitário); ","")&amp;IF(AND($M455&lt;&gt;"",$N455=""),"Ano 3 (falta quantidade); ","")&amp;IF(AND($P455="",$Q455&lt;&gt;""),"Ano 4 (falta valor unitário); ","")&amp;IF(AND($P455&lt;&gt;"",$Q455=""),"Ano 4 (falta quantidade); ","")&amp;IF(AND($S455="",$T455&lt;&gt;""),"Ano 5 (falta valor unitário); ","")&amp;IF(AND($S455&lt;&gt;"",$T455=""),"Ano 5 (falta quantidade); ","")&amp;IF(AND($V455="",$W455&lt;&gt;""),"Ano 6 (falta valor unitário); ","")&amp;IF(AND($V455&lt;&gt;"",$W455=""),"Ano 6 (falta quantidade); ","")), IF(NOT(OR(AND($G455&lt;&gt;"",$H455&lt;&gt;""),AND($J455&lt;&gt;"",$K455&lt;&gt;""),AND($M455&lt;&gt;"",$N455&lt;&gt;""),AND($P455&lt;&gt;"",$Q455&lt;&gt;""),AND($S455&lt;&gt;"",$T455&lt;&gt;""),AND($V455&lt;&gt;"",$W455&lt;&gt;""))),"Informe pelo menos um ano completo com valor unitário e quantidade.",IF(AND($C455&lt;&gt;"",$E455&lt;&gt;"",LEFT(TRIM($C455),1)&lt;&gt;LEFT(TRIM($E455),1)),"Categoria e tipo estão incompatíveis.",IF(IF(OR($E455="",$F455=""),FALSE(),IFERROR(COUNTIF(INDIRECT("UNITS_"&amp;SUBSTITUTE(LEFT($E455,FIND(" ",$E455&amp;" ")-1),".","_")),$F455)=0,TRUE())),"Unidade incompatível com o tipo selecionado.",IF(OR(AND(ISNUMBER(SEARCH("comunic",LOWER($B455))),LEFT($E455,3)&lt;&gt;"4.4"),AND(ISNUMBER(SEARCH("monitor",LOWER($B455))),NOT(OR(LEFT($E455,3)="1.5",LEFT($E455,3)="2.5")))),"Revise a classificação do item conforme as regras de preenchimento.",IF(AND($B455&lt;&gt;"",OR(ISNUMBER(SEARCH("outro",LOWER($B455))),ISNUMBER(SEARCH("divers",LOWER($B455))),ISNUMBER(SEARCH("kit",LOWER($B455))),ISNUMBER(SEARCH("ferrament",LOWER($B455))),ISNUMBER(SEARCH("epi",LOWER($B455)))),NOT(OR($Z455&lt;&gt;"",$AA455&lt;&gt;""))),"Descrição muito genérica: detalhe melhor o item e registre o racional no memorial ou em anexo.",IF(AND($Y455=0,$B455&lt;&gt;"",OR($G455&lt;&gt;"",$H455&lt;&gt;"",$J455&lt;&gt;"",$K455&lt;&gt;"",$M455&lt;&gt;"",$N455&lt;&gt;"",$P455&lt;&gt;"",$Q455&lt;&gt;"",$S455&lt;&gt;"",$T455&lt;&gt;"",$V455&lt;&gt;"",$W455&lt;&gt;"")),"O item possui dados lançados, mas o total está zerado. Revise os valores informados.","")))))))))))))))</f>
        <v/>
      </c>
    </row>
    <row r="456" spans="1:35" ht="14.25" customHeight="1" x14ac:dyDescent="0.25">
      <c r="A456" s="57" t="str">
        <f t="shared" si="78"/>
        <v/>
      </c>
      <c r="B456" s="58"/>
      <c r="C456" s="58"/>
      <c r="D456" s="58"/>
      <c r="E456" s="58"/>
      <c r="F456" s="58"/>
      <c r="G456" s="269"/>
      <c r="H456" s="59"/>
      <c r="I456" s="273">
        <f t="shared" si="79"/>
        <v>0</v>
      </c>
      <c r="J456" s="269"/>
      <c r="K456" s="59"/>
      <c r="L456" s="270">
        <f t="shared" si="80"/>
        <v>0</v>
      </c>
      <c r="M456" s="269"/>
      <c r="N456" s="59"/>
      <c r="O456" s="270">
        <f t="shared" si="81"/>
        <v>0</v>
      </c>
      <c r="P456" s="269"/>
      <c r="Q456" s="59"/>
      <c r="R456" s="271">
        <f t="shared" si="82"/>
        <v>0</v>
      </c>
      <c r="S456" s="269"/>
      <c r="T456" s="59"/>
      <c r="U456" s="270">
        <f t="shared" si="83"/>
        <v>0</v>
      </c>
      <c r="V456" s="269"/>
      <c r="W456" s="59"/>
      <c r="X456" s="270">
        <f t="shared" si="84"/>
        <v>0</v>
      </c>
      <c r="Y456" s="270">
        <f t="shared" si="85"/>
        <v>0</v>
      </c>
      <c r="Z456" s="58"/>
      <c r="AA456" s="58"/>
      <c r="AB456" s="60" t="str">
        <f t="shared" si="86"/>
        <v/>
      </c>
      <c r="AC456" s="21" t="b">
        <f t="shared" si="87"/>
        <v>0</v>
      </c>
      <c r="AD456" s="21" t="b">
        <f t="shared" si="88"/>
        <v>0</v>
      </c>
      <c r="AE456" s="21" t="b">
        <f t="shared" si="89"/>
        <v>0</v>
      </c>
      <c r="AF456" s="21" t="b">
        <f ca="1">OR(AND($AC456,NOT($AD456)),AND($AC456,OR(AND($G456="",$H456&lt;&gt;""),AND($G456&lt;&gt;"",$H456=""),AND($J456="",$K456&lt;&gt;""),AND($J456&lt;&gt;"",$K456=""),AND($M456="",$N456&lt;&gt;""),AND($M456&lt;&gt;"",$N456=""),AND($P456="",$Q456&lt;&gt;""),AND($P456&lt;&gt;"",$Q456=""),AND($S456="",$T456&lt;&gt;""),AND($S456&lt;&gt;"",$T456=""),AND($V456="",$W456&lt;&gt;""),AND($V456&lt;&gt;"",$W456=""))),AND($C456&lt;&gt;"",$E456&lt;&gt;"",LEFT(TRIM($C456),1)&lt;&gt;LEFT(TRIM($E456),1)),IF(OR($E456="",$F456=""),FALSE(),IFERROR(COUNTIF(INDIRECT("UNITS_"&amp;SUBSTITUTE(LEFT($E456,FIND(" ",$E456&amp;" ")-1),".","_")),$F456)=0,TRUE())),AND($B456&lt;&gt;"",OR(ISNUMBER(SEARCH("outro",LOWER($B456))),ISNUMBER(SEARCH("divers",LOWER($B456))),ISNUMBER(SEARCH("etc",LOWER($B456))))),OR(AND(ISNUMBER(SEARCH("comunic",LOWER($B456))),LEFT($E456,3)&lt;&gt;"4.4"),AND(ISNUMBER(SEARCH("monitor",LOWER($B456))),NOT(OR(LEFT($E456,3)="1.5",LEFT($E456,3)="2.5")))),AND($B456&lt;&gt;"",OR(LEFT($C456,1)="1",LEFT($C456,1)="2"),$D456=""),AND($D456&lt;&gt;"",NOT(OR(LEFT($C456,1)="1",LEFT($C456,1)="2"))),AND($D456&lt;&gt;"",COUNTIF(' PROJETO'!$B$14:$B$16,$D456)=0),IF($D456="",FALSE(),IF(COUNTIF(' PROJETO'!$B$14:$B$16,$D456)=0,FALSE(),IFERROR(INDEX(' PROJETO'!$C$14:$C$16,MATCH($D456,' PROJETO'!$B$14:$B$16,0))&lt;&gt;"Sim",FALSE()))))</f>
        <v>0</v>
      </c>
      <c r="AG456" s="21" t="b">
        <f>AND($AC456,$Y456&gt;'CONFG.  LISTAS'!$F$4,$Z456="",$AA456="")</f>
        <v>0</v>
      </c>
      <c r="AH456" s="21" t="str">
        <f t="shared" si="90"/>
        <v/>
      </c>
      <c r="AI456" s="43" t="str">
        <f ca="1">IF(NOT($AC456),"",IF(OR($B456="",$C456="",$E456="",$F456=""),"Preencha descrição, categoria, tipo e unidade.",IF(AND($B456&lt;&gt;"",OR(LEFT($C456,1)="1",LEFT($C456,1)="2"),$D456=""),"Informe a prática de restauração para itens diretos.",IF(AND($D456&lt;&gt;"",NOT(OR(LEFT($C456,1)="1",LEFT($C456,1)="2"))),"Custos indiretos não devem pertencer a uma prática específica.",IF(AND($D456&lt;&gt;"",COUNTIF(' PROJETO'!$B$14:$B$16,$D456)=0),"Prática de restauração inválida ou não cadastrada.",IF(IF($D456="",FALSE(),IF(COUNTIF(' PROJETO'!$B$14:$B$16,$D456)=0,FALSE(),IFERROR(INDEX(' PROJETO'!$C$14:$C$16,MATCH($D456,' PROJETO'!$B$14:$B$16,0))&lt;&gt;"Sim",FALSE()))),"A prática informada no item não foi selecionada na aba Projeto.",IF(AND(MAX($I456,$L456,$O456,$R456,$U456,$X456)&gt;'CONFG.  LISTAS'!$F$4,NOT(OR($Z456&lt;&gt;"",$AA456&lt;&gt;""))),"Memorial de cálculo ou anexo obrigatório não informado para item acima do limite.",IF(OR(AND($G456&lt;&gt;"",$H456&lt;&gt;"",OR($G456&lt;=0,$H456&lt;=0)),AND($J456&lt;&gt;"",$K456&lt;&gt;"",OR($J456&lt;=0,$K456&lt;=0)),AND($M456&lt;&gt;"",$N456&lt;&gt;"",OR($M456&lt;=0,$N456&lt;=0)),AND($P456&lt;&gt;"",$Q456&lt;&gt;"",OR($P456&lt;=0,$Q456&lt;=0)),AND($S456&lt;&gt;"",$T456&lt;&gt;"",OR($S456&lt;=0,$T456&lt;=0)),AND($V456&lt;&gt;"",$W456&lt;&gt;"",OR($V456&lt;=0,$W456&lt;=0))),"Revise os valores informados: valor unitário e quantidade devem ser maiores que zero.",IF(OR(AND($G456="",$H456&lt;&gt;""),AND($G456&lt;&gt;"",$H456=""),AND($J456="",$K456&lt;&gt;""),AND($J456&lt;&gt;"",$K456=""),AND($M456="",$N456&lt;&gt;""),AND($M456&lt;&gt;"",$N456=""),AND($P456="",$Q456&lt;&gt;""),AND($P456&lt;&gt;"",$Q456=""),AND($S456="",$T456&lt;&gt;""),AND($S456&lt;&gt;"",$T456=""),AND($V456="",$W456&lt;&gt;""),AND($V456&lt;&gt;"",$W456="")),"Há ano preenchido parcialmente: "&amp;TRIM(IF(AND($G456="",$H456&lt;&gt;""),"Ano 1 (falta valor unitário); ","")&amp;IF(AND($G456&lt;&gt;"",$H456=""),"Ano 1 (falta quantidade); ","")&amp;IF(AND($J456="",$K456&lt;&gt;""),"Ano 2 (falta valor unitário); ","")&amp;IF(AND($J456&lt;&gt;"",$K456=""),"Ano 2 (falta quantidade); ","")&amp;IF(AND($M456="",$N456&lt;&gt;""),"Ano 3 (falta valor unitário); ","")&amp;IF(AND($M456&lt;&gt;"",$N456=""),"Ano 3 (falta quantidade); ","")&amp;IF(AND($P456="",$Q456&lt;&gt;""),"Ano 4 (falta valor unitário); ","")&amp;IF(AND($P456&lt;&gt;"",$Q456=""),"Ano 4 (falta quantidade); ","")&amp;IF(AND($S456="",$T456&lt;&gt;""),"Ano 5 (falta valor unitário); ","")&amp;IF(AND($S456&lt;&gt;"",$T456=""),"Ano 5 (falta quantidade); ","")&amp;IF(AND($V456="",$W456&lt;&gt;""),"Ano 6 (falta valor unitário); ","")&amp;IF(AND($V456&lt;&gt;"",$W456=""),"Ano 6 (falta quantidade); ","")), IF(NOT(OR(AND($G456&lt;&gt;"",$H456&lt;&gt;""),AND($J456&lt;&gt;"",$K456&lt;&gt;""),AND($M456&lt;&gt;"",$N456&lt;&gt;""),AND($P456&lt;&gt;"",$Q456&lt;&gt;""),AND($S456&lt;&gt;"",$T456&lt;&gt;""),AND($V456&lt;&gt;"",$W456&lt;&gt;""))),"Informe pelo menos um ano completo com valor unitário e quantidade.",IF(AND($C456&lt;&gt;"",$E456&lt;&gt;"",LEFT(TRIM($C456),1)&lt;&gt;LEFT(TRIM($E456),1)),"Categoria e tipo estão incompatíveis.",IF(IF(OR($E456="",$F456=""),FALSE(),IFERROR(COUNTIF(INDIRECT("UNITS_"&amp;SUBSTITUTE(LEFT($E456,FIND(" ",$E456&amp;" ")-1),".","_")),$F456)=0,TRUE())),"Unidade incompatível com o tipo selecionado.",IF(OR(AND(ISNUMBER(SEARCH("comunic",LOWER($B456))),LEFT($E456,3)&lt;&gt;"4.4"),AND(ISNUMBER(SEARCH("monitor",LOWER($B456))),NOT(OR(LEFT($E456,3)="1.5",LEFT($E456,3)="2.5")))),"Revise a classificação do item conforme as regras de preenchimento.",IF(AND($B456&lt;&gt;"",OR(ISNUMBER(SEARCH("outro",LOWER($B456))),ISNUMBER(SEARCH("divers",LOWER($B456))),ISNUMBER(SEARCH("kit",LOWER($B456))),ISNUMBER(SEARCH("ferrament",LOWER($B456))),ISNUMBER(SEARCH("epi",LOWER($B456)))),NOT(OR($Z456&lt;&gt;"",$AA456&lt;&gt;""))),"Descrição muito genérica: detalhe melhor o item e registre o racional no memorial ou em anexo.",IF(AND($Y456=0,$B456&lt;&gt;"",OR($G456&lt;&gt;"",$H456&lt;&gt;"",$J456&lt;&gt;"",$K456&lt;&gt;"",$M456&lt;&gt;"",$N456&lt;&gt;"",$P456&lt;&gt;"",$Q456&lt;&gt;"",$S456&lt;&gt;"",$T456&lt;&gt;"",$V456&lt;&gt;"",$W456&lt;&gt;"")),"O item possui dados lançados, mas o total está zerado. Revise os valores informados.","")))))))))))))))</f>
        <v/>
      </c>
    </row>
    <row r="457" spans="1:35" ht="14.25" customHeight="1" x14ac:dyDescent="0.25">
      <c r="A457" s="57" t="str">
        <f t="shared" si="78"/>
        <v/>
      </c>
      <c r="B457" s="61"/>
      <c r="C457" s="61"/>
      <c r="D457" s="58"/>
      <c r="E457" s="61"/>
      <c r="F457" s="61"/>
      <c r="G457" s="272"/>
      <c r="H457" s="62"/>
      <c r="I457" s="273">
        <f t="shared" si="79"/>
        <v>0</v>
      </c>
      <c r="J457" s="272"/>
      <c r="K457" s="62"/>
      <c r="L457" s="270">
        <f t="shared" si="80"/>
        <v>0</v>
      </c>
      <c r="M457" s="272"/>
      <c r="N457" s="62"/>
      <c r="O457" s="270">
        <f t="shared" si="81"/>
        <v>0</v>
      </c>
      <c r="P457" s="272"/>
      <c r="Q457" s="62"/>
      <c r="R457" s="271">
        <f t="shared" si="82"/>
        <v>0</v>
      </c>
      <c r="S457" s="272"/>
      <c r="T457" s="62"/>
      <c r="U457" s="270">
        <f t="shared" si="83"/>
        <v>0</v>
      </c>
      <c r="V457" s="272"/>
      <c r="W457" s="62"/>
      <c r="X457" s="270">
        <f t="shared" si="84"/>
        <v>0</v>
      </c>
      <c r="Y457" s="270">
        <f t="shared" si="85"/>
        <v>0</v>
      </c>
      <c r="Z457" s="61"/>
      <c r="AA457" s="61"/>
      <c r="AB457" s="60" t="str">
        <f t="shared" si="86"/>
        <v/>
      </c>
      <c r="AC457" s="21" t="b">
        <f t="shared" si="87"/>
        <v>0</v>
      </c>
      <c r="AD457" s="21" t="b">
        <f t="shared" si="88"/>
        <v>0</v>
      </c>
      <c r="AE457" s="21" t="b">
        <f t="shared" si="89"/>
        <v>0</v>
      </c>
      <c r="AF457" s="21" t="b">
        <f ca="1">OR(AND($AC457,NOT($AD457)),AND($AC457,OR(AND($G457="",$H457&lt;&gt;""),AND($G457&lt;&gt;"",$H457=""),AND($J457="",$K457&lt;&gt;""),AND($J457&lt;&gt;"",$K457=""),AND($M457="",$N457&lt;&gt;""),AND($M457&lt;&gt;"",$N457=""),AND($P457="",$Q457&lt;&gt;""),AND($P457&lt;&gt;"",$Q457=""),AND($S457="",$T457&lt;&gt;""),AND($S457&lt;&gt;"",$T457=""),AND($V457="",$W457&lt;&gt;""),AND($V457&lt;&gt;"",$W457=""))),AND($C457&lt;&gt;"",$E457&lt;&gt;"",LEFT(TRIM($C457),1)&lt;&gt;LEFT(TRIM($E457),1)),IF(OR($E457="",$F457=""),FALSE(),IFERROR(COUNTIF(INDIRECT("UNITS_"&amp;SUBSTITUTE(LEFT($E457,FIND(" ",$E457&amp;" ")-1),".","_")),$F457)=0,TRUE())),AND($B457&lt;&gt;"",OR(ISNUMBER(SEARCH("outro",LOWER($B457))),ISNUMBER(SEARCH("divers",LOWER($B457))),ISNUMBER(SEARCH("etc",LOWER($B457))))),OR(AND(ISNUMBER(SEARCH("comunic",LOWER($B457))),LEFT($E457,3)&lt;&gt;"4.4"),AND(ISNUMBER(SEARCH("monitor",LOWER($B457))),NOT(OR(LEFT($E457,3)="1.5",LEFT($E457,3)="2.5")))),AND($B457&lt;&gt;"",OR(LEFT($C457,1)="1",LEFT($C457,1)="2"),$D457=""),AND($D457&lt;&gt;"",NOT(OR(LEFT($C457,1)="1",LEFT($C457,1)="2"))),AND($D457&lt;&gt;"",COUNTIF(' PROJETO'!$B$14:$B$16,$D457)=0),IF($D457="",FALSE(),IF(COUNTIF(' PROJETO'!$B$14:$B$16,$D457)=0,FALSE(),IFERROR(INDEX(' PROJETO'!$C$14:$C$16,MATCH($D457,' PROJETO'!$B$14:$B$16,0))&lt;&gt;"Sim",FALSE()))))</f>
        <v>0</v>
      </c>
      <c r="AG457" s="21" t="b">
        <f>AND($AC457,$Y457&gt;'CONFG.  LISTAS'!$F$4,$Z457="",$AA457="")</f>
        <v>0</v>
      </c>
      <c r="AH457" s="21" t="str">
        <f t="shared" si="90"/>
        <v/>
      </c>
      <c r="AI457" s="43" t="str">
        <f ca="1">IF(NOT($AC457),"",IF(OR($B457="",$C457="",$E457="",$F457=""),"Preencha descrição, categoria, tipo e unidade.",IF(AND($B457&lt;&gt;"",OR(LEFT($C457,1)="1",LEFT($C457,1)="2"),$D457=""),"Informe a prática de restauração para itens diretos.",IF(AND($D457&lt;&gt;"",NOT(OR(LEFT($C457,1)="1",LEFT($C457,1)="2"))),"Custos indiretos não devem pertencer a uma prática específica.",IF(AND($D457&lt;&gt;"",COUNTIF(' PROJETO'!$B$14:$B$16,$D457)=0),"Prática de restauração inválida ou não cadastrada.",IF(IF($D457="",FALSE(),IF(COUNTIF(' PROJETO'!$B$14:$B$16,$D457)=0,FALSE(),IFERROR(INDEX(' PROJETO'!$C$14:$C$16,MATCH($D457,' PROJETO'!$B$14:$B$16,0))&lt;&gt;"Sim",FALSE()))),"A prática informada no item não foi selecionada na aba Projeto.",IF(AND(MAX($I457,$L457,$O457,$R457,$U457,$X457)&gt;'CONFG.  LISTAS'!$F$4,NOT(OR($Z457&lt;&gt;"",$AA457&lt;&gt;""))),"Memorial de cálculo ou anexo obrigatório não informado para item acima do limite.",IF(OR(AND($G457&lt;&gt;"",$H457&lt;&gt;"",OR($G457&lt;=0,$H457&lt;=0)),AND($J457&lt;&gt;"",$K457&lt;&gt;"",OR($J457&lt;=0,$K457&lt;=0)),AND($M457&lt;&gt;"",$N457&lt;&gt;"",OR($M457&lt;=0,$N457&lt;=0)),AND($P457&lt;&gt;"",$Q457&lt;&gt;"",OR($P457&lt;=0,$Q457&lt;=0)),AND($S457&lt;&gt;"",$T457&lt;&gt;"",OR($S457&lt;=0,$T457&lt;=0)),AND($V457&lt;&gt;"",$W457&lt;&gt;"",OR($V457&lt;=0,$W457&lt;=0))),"Revise os valores informados: valor unitário e quantidade devem ser maiores que zero.",IF(OR(AND($G457="",$H457&lt;&gt;""),AND($G457&lt;&gt;"",$H457=""),AND($J457="",$K457&lt;&gt;""),AND($J457&lt;&gt;"",$K457=""),AND($M457="",$N457&lt;&gt;""),AND($M457&lt;&gt;"",$N457=""),AND($P457="",$Q457&lt;&gt;""),AND($P457&lt;&gt;"",$Q457=""),AND($S457="",$T457&lt;&gt;""),AND($S457&lt;&gt;"",$T457=""),AND($V457="",$W457&lt;&gt;""),AND($V457&lt;&gt;"",$W457="")),"Há ano preenchido parcialmente: "&amp;TRIM(IF(AND($G457="",$H457&lt;&gt;""),"Ano 1 (falta valor unitário); ","")&amp;IF(AND($G457&lt;&gt;"",$H457=""),"Ano 1 (falta quantidade); ","")&amp;IF(AND($J457="",$K457&lt;&gt;""),"Ano 2 (falta valor unitário); ","")&amp;IF(AND($J457&lt;&gt;"",$K457=""),"Ano 2 (falta quantidade); ","")&amp;IF(AND($M457="",$N457&lt;&gt;""),"Ano 3 (falta valor unitário); ","")&amp;IF(AND($M457&lt;&gt;"",$N457=""),"Ano 3 (falta quantidade); ","")&amp;IF(AND($P457="",$Q457&lt;&gt;""),"Ano 4 (falta valor unitário); ","")&amp;IF(AND($P457&lt;&gt;"",$Q457=""),"Ano 4 (falta quantidade); ","")&amp;IF(AND($S457="",$T457&lt;&gt;""),"Ano 5 (falta valor unitário); ","")&amp;IF(AND($S457&lt;&gt;"",$T457=""),"Ano 5 (falta quantidade); ","")&amp;IF(AND($V457="",$W457&lt;&gt;""),"Ano 6 (falta valor unitário); ","")&amp;IF(AND($V457&lt;&gt;"",$W457=""),"Ano 6 (falta quantidade); ","")), IF(NOT(OR(AND($G457&lt;&gt;"",$H457&lt;&gt;""),AND($J457&lt;&gt;"",$K457&lt;&gt;""),AND($M457&lt;&gt;"",$N457&lt;&gt;""),AND($P457&lt;&gt;"",$Q457&lt;&gt;""),AND($S457&lt;&gt;"",$T457&lt;&gt;""),AND($V457&lt;&gt;"",$W457&lt;&gt;""))),"Informe pelo menos um ano completo com valor unitário e quantidade.",IF(AND($C457&lt;&gt;"",$E457&lt;&gt;"",LEFT(TRIM($C457),1)&lt;&gt;LEFT(TRIM($E457),1)),"Categoria e tipo estão incompatíveis.",IF(IF(OR($E457="",$F457=""),FALSE(),IFERROR(COUNTIF(INDIRECT("UNITS_"&amp;SUBSTITUTE(LEFT($E457,FIND(" ",$E457&amp;" ")-1),".","_")),$F457)=0,TRUE())),"Unidade incompatível com o tipo selecionado.",IF(OR(AND(ISNUMBER(SEARCH("comunic",LOWER($B457))),LEFT($E457,3)&lt;&gt;"4.4"),AND(ISNUMBER(SEARCH("monitor",LOWER($B457))),NOT(OR(LEFT($E457,3)="1.5",LEFT($E457,3)="2.5")))),"Revise a classificação do item conforme as regras de preenchimento.",IF(AND($B457&lt;&gt;"",OR(ISNUMBER(SEARCH("outro",LOWER($B457))),ISNUMBER(SEARCH("divers",LOWER($B457))),ISNUMBER(SEARCH("kit",LOWER($B457))),ISNUMBER(SEARCH("ferrament",LOWER($B457))),ISNUMBER(SEARCH("epi",LOWER($B457)))),NOT(OR($Z457&lt;&gt;"",$AA457&lt;&gt;""))),"Descrição muito genérica: detalhe melhor o item e registre o racional no memorial ou em anexo.",IF(AND($Y457=0,$B457&lt;&gt;"",OR($G457&lt;&gt;"",$H457&lt;&gt;"",$J457&lt;&gt;"",$K457&lt;&gt;"",$M457&lt;&gt;"",$N457&lt;&gt;"",$P457&lt;&gt;"",$Q457&lt;&gt;"",$S457&lt;&gt;"",$T457&lt;&gt;"",$V457&lt;&gt;"",$W457&lt;&gt;"")),"O item possui dados lançados, mas o total está zerado. Revise os valores informados.","")))))))))))))))</f>
        <v/>
      </c>
    </row>
    <row r="458" spans="1:35" ht="14.25" customHeight="1" x14ac:dyDescent="0.25">
      <c r="A458" s="57" t="str">
        <f t="shared" ref="A458:A521" si="91">AH458</f>
        <v/>
      </c>
      <c r="B458" s="58"/>
      <c r="C458" s="58"/>
      <c r="D458" s="58"/>
      <c r="E458" s="58"/>
      <c r="F458" s="58"/>
      <c r="G458" s="269"/>
      <c r="H458" s="59"/>
      <c r="I458" s="273">
        <f t="shared" ref="I458:I521" si="92">IFERROR(G458*H458,0)</f>
        <v>0</v>
      </c>
      <c r="J458" s="269"/>
      <c r="K458" s="59"/>
      <c r="L458" s="270">
        <f t="shared" ref="L458:L521" si="93">IFERROR(J458*K458,0)</f>
        <v>0</v>
      </c>
      <c r="M458" s="269"/>
      <c r="N458" s="59"/>
      <c r="O458" s="270">
        <f t="shared" ref="O458:O521" si="94">IFERROR(M458*N458,0)</f>
        <v>0</v>
      </c>
      <c r="P458" s="269"/>
      <c r="Q458" s="59"/>
      <c r="R458" s="271">
        <f t="shared" ref="R458:R521" si="95">IFERROR(P458*Q458,0)</f>
        <v>0</v>
      </c>
      <c r="S458" s="269"/>
      <c r="T458" s="59"/>
      <c r="U458" s="270">
        <f t="shared" ref="U458:U521" si="96">IFERROR(S458*T458,0)</f>
        <v>0</v>
      </c>
      <c r="V458" s="269"/>
      <c r="W458" s="59"/>
      <c r="X458" s="270">
        <f t="shared" ref="X458:X521" si="97">IFERROR(V458*W458,0)</f>
        <v>0</v>
      </c>
      <c r="Y458" s="270">
        <f t="shared" ref="Y458:Y521" si="98">SUM(I458,L458,O458,R458,U458,X458)</f>
        <v>0</v>
      </c>
      <c r="Z458" s="58"/>
      <c r="AA458" s="58"/>
      <c r="AB458" s="60" t="str">
        <f t="shared" ref="AB458:AB521" si="99">IF($B458="","",TEXT(ROW()-4,"000"))</f>
        <v/>
      </c>
      <c r="AC458" s="21" t="b">
        <f t="shared" ref="AC458:AC521" si="100">OR(LEN($B458&amp;"")&gt;0,LEN($C458&amp;"")&gt;0,LEN($D458&amp;"")&gt;0,LEN($E458&amp;"")&gt;0,LEN($F458&amp;"")&gt;0,LEN($G458&amp;"")&gt;0,LEN($H458&amp;"")&gt;0,LEN($J458&amp;"")&gt;0,LEN($K458&amp;"")&gt;0,LEN($M458&amp;"")&gt;0,LEN($N458&amp;"")&gt;0,LEN($P458&amp;"")&gt;0,LEN($Q458&amp;"")&gt;0,LEN($S458&amp;"")&gt;0,LEN($T458&amp;"")&gt;0,LEN($V458&amp;"")&gt;0,LEN($W458&amp;"")&gt;0,LEN($Z458&amp;"")&gt;0,LEN($AA458&amp;"")&gt;0)</f>
        <v>0</v>
      </c>
      <c r="AD458" s="21" t="b">
        <f t="shared" ref="AD458:AD521" si="101">AND($B458&lt;&gt;"",$C458&lt;&gt;"",$E458&lt;&gt;"",$F458&lt;&gt;"")</f>
        <v>0</v>
      </c>
      <c r="AE458" s="21" t="b">
        <f t="shared" ref="AE458:AE521" si="102">OR(AND($G458&lt;&gt;"",$H458&lt;&gt;""),AND($J458&lt;&gt;"",$K458&lt;&gt;""),AND($M458&lt;&gt;"",$N458&lt;&gt;""),AND($P458&lt;&gt;"",$Q458&lt;&gt;""),AND($S458&lt;&gt;"",$T458&lt;&gt;""),AND($V458&lt;&gt;"",$W458&lt;&gt;""))</f>
        <v>0</v>
      </c>
      <c r="AF458" s="21" t="b">
        <f ca="1">OR(AND($AC458,NOT($AD458)),AND($AC458,OR(AND($G458="",$H458&lt;&gt;""),AND($G458&lt;&gt;"",$H458=""),AND($J458="",$K458&lt;&gt;""),AND($J458&lt;&gt;"",$K458=""),AND($M458="",$N458&lt;&gt;""),AND($M458&lt;&gt;"",$N458=""),AND($P458="",$Q458&lt;&gt;""),AND($P458&lt;&gt;"",$Q458=""),AND($S458="",$T458&lt;&gt;""),AND($S458&lt;&gt;"",$T458=""),AND($V458="",$W458&lt;&gt;""),AND($V458&lt;&gt;"",$W458=""))),AND($C458&lt;&gt;"",$E458&lt;&gt;"",LEFT(TRIM($C458),1)&lt;&gt;LEFT(TRIM($E458),1)),IF(OR($E458="",$F458=""),FALSE(),IFERROR(COUNTIF(INDIRECT("UNITS_"&amp;SUBSTITUTE(LEFT($E458,FIND(" ",$E458&amp;" ")-1),".","_")),$F458)=0,TRUE())),AND($B458&lt;&gt;"",OR(ISNUMBER(SEARCH("outro",LOWER($B458))),ISNUMBER(SEARCH("divers",LOWER($B458))),ISNUMBER(SEARCH("etc",LOWER($B458))))),OR(AND(ISNUMBER(SEARCH("comunic",LOWER($B458))),LEFT($E458,3)&lt;&gt;"4.4"),AND(ISNUMBER(SEARCH("monitor",LOWER($B458))),NOT(OR(LEFT($E458,3)="1.5",LEFT($E458,3)="2.5")))),AND($B458&lt;&gt;"",OR(LEFT($C458,1)="1",LEFT($C458,1)="2"),$D458=""),AND($D458&lt;&gt;"",NOT(OR(LEFT($C458,1)="1",LEFT($C458,1)="2"))),AND($D458&lt;&gt;"",COUNTIF(' PROJETO'!$B$14:$B$16,$D458)=0),IF($D458="",FALSE(),IF(COUNTIF(' PROJETO'!$B$14:$B$16,$D458)=0,FALSE(),IFERROR(INDEX(' PROJETO'!$C$14:$C$16,MATCH($D458,' PROJETO'!$B$14:$B$16,0))&lt;&gt;"Sim",FALSE()))))</f>
        <v>0</v>
      </c>
      <c r="AG458" s="21" t="b">
        <f>AND($AC458,$Y458&gt;'CONFG.  LISTAS'!$F$4,$Z458="",$AA458="")</f>
        <v>0</v>
      </c>
      <c r="AH458" s="21" t="str">
        <f t="shared" ref="AH458:AH521" si="103">IF(NOT($AC458),"",IF($AG458,"⚠",IF(OR(AND($AC458,NOT($AE458)),$AF458),"◔","✓")))</f>
        <v/>
      </c>
      <c r="AI458" s="43" t="str">
        <f ca="1">IF(NOT($AC458),"",IF(OR($B458="",$C458="",$E458="",$F458=""),"Preencha descrição, categoria, tipo e unidade.",IF(AND($B458&lt;&gt;"",OR(LEFT($C458,1)="1",LEFT($C458,1)="2"),$D458=""),"Informe a prática de restauração para itens diretos.",IF(AND($D458&lt;&gt;"",NOT(OR(LEFT($C458,1)="1",LEFT($C458,1)="2"))),"Custos indiretos não devem pertencer a uma prática específica.",IF(AND($D458&lt;&gt;"",COUNTIF(' PROJETO'!$B$14:$B$16,$D458)=0),"Prática de restauração inválida ou não cadastrada.",IF(IF($D458="",FALSE(),IF(COUNTIF(' PROJETO'!$B$14:$B$16,$D458)=0,FALSE(),IFERROR(INDEX(' PROJETO'!$C$14:$C$16,MATCH($D458,' PROJETO'!$B$14:$B$16,0))&lt;&gt;"Sim",FALSE()))),"A prática informada no item não foi selecionada na aba Projeto.",IF(AND(MAX($I458,$L458,$O458,$R458,$U458,$X458)&gt;'CONFG.  LISTAS'!$F$4,NOT(OR($Z458&lt;&gt;"",$AA458&lt;&gt;""))),"Memorial de cálculo ou anexo obrigatório não informado para item acima do limite.",IF(OR(AND($G458&lt;&gt;"",$H458&lt;&gt;"",OR($G458&lt;=0,$H458&lt;=0)),AND($J458&lt;&gt;"",$K458&lt;&gt;"",OR($J458&lt;=0,$K458&lt;=0)),AND($M458&lt;&gt;"",$N458&lt;&gt;"",OR($M458&lt;=0,$N458&lt;=0)),AND($P458&lt;&gt;"",$Q458&lt;&gt;"",OR($P458&lt;=0,$Q458&lt;=0)),AND($S458&lt;&gt;"",$T458&lt;&gt;"",OR($S458&lt;=0,$T458&lt;=0)),AND($V458&lt;&gt;"",$W458&lt;&gt;"",OR($V458&lt;=0,$W458&lt;=0))),"Revise os valores informados: valor unitário e quantidade devem ser maiores que zero.",IF(OR(AND($G458="",$H458&lt;&gt;""),AND($G458&lt;&gt;"",$H458=""),AND($J458="",$K458&lt;&gt;""),AND($J458&lt;&gt;"",$K458=""),AND($M458="",$N458&lt;&gt;""),AND($M458&lt;&gt;"",$N458=""),AND($P458="",$Q458&lt;&gt;""),AND($P458&lt;&gt;"",$Q458=""),AND($S458="",$T458&lt;&gt;""),AND($S458&lt;&gt;"",$T458=""),AND($V458="",$W458&lt;&gt;""),AND($V458&lt;&gt;"",$W458="")),"Há ano preenchido parcialmente: "&amp;TRIM(IF(AND($G458="",$H458&lt;&gt;""),"Ano 1 (falta valor unitário); ","")&amp;IF(AND($G458&lt;&gt;"",$H458=""),"Ano 1 (falta quantidade); ","")&amp;IF(AND($J458="",$K458&lt;&gt;""),"Ano 2 (falta valor unitário); ","")&amp;IF(AND($J458&lt;&gt;"",$K458=""),"Ano 2 (falta quantidade); ","")&amp;IF(AND($M458="",$N458&lt;&gt;""),"Ano 3 (falta valor unitário); ","")&amp;IF(AND($M458&lt;&gt;"",$N458=""),"Ano 3 (falta quantidade); ","")&amp;IF(AND($P458="",$Q458&lt;&gt;""),"Ano 4 (falta valor unitário); ","")&amp;IF(AND($P458&lt;&gt;"",$Q458=""),"Ano 4 (falta quantidade); ","")&amp;IF(AND($S458="",$T458&lt;&gt;""),"Ano 5 (falta valor unitário); ","")&amp;IF(AND($S458&lt;&gt;"",$T458=""),"Ano 5 (falta quantidade); ","")&amp;IF(AND($V458="",$W458&lt;&gt;""),"Ano 6 (falta valor unitário); ","")&amp;IF(AND($V458&lt;&gt;"",$W458=""),"Ano 6 (falta quantidade); ","")), IF(NOT(OR(AND($G458&lt;&gt;"",$H458&lt;&gt;""),AND($J458&lt;&gt;"",$K458&lt;&gt;""),AND($M458&lt;&gt;"",$N458&lt;&gt;""),AND($P458&lt;&gt;"",$Q458&lt;&gt;""),AND($S458&lt;&gt;"",$T458&lt;&gt;""),AND($V458&lt;&gt;"",$W458&lt;&gt;""))),"Informe pelo menos um ano completo com valor unitário e quantidade.",IF(AND($C458&lt;&gt;"",$E458&lt;&gt;"",LEFT(TRIM($C458),1)&lt;&gt;LEFT(TRIM($E458),1)),"Categoria e tipo estão incompatíveis.",IF(IF(OR($E458="",$F458=""),FALSE(),IFERROR(COUNTIF(INDIRECT("UNITS_"&amp;SUBSTITUTE(LEFT($E458,FIND(" ",$E458&amp;" ")-1),".","_")),$F458)=0,TRUE())),"Unidade incompatível com o tipo selecionado.",IF(OR(AND(ISNUMBER(SEARCH("comunic",LOWER($B458))),LEFT($E458,3)&lt;&gt;"4.4"),AND(ISNUMBER(SEARCH("monitor",LOWER($B458))),NOT(OR(LEFT($E458,3)="1.5",LEFT($E458,3)="2.5")))),"Revise a classificação do item conforme as regras de preenchimento.",IF(AND($B458&lt;&gt;"",OR(ISNUMBER(SEARCH("outro",LOWER($B458))),ISNUMBER(SEARCH("divers",LOWER($B458))),ISNUMBER(SEARCH("kit",LOWER($B458))),ISNUMBER(SEARCH("ferrament",LOWER($B458))),ISNUMBER(SEARCH("epi",LOWER($B458)))),NOT(OR($Z458&lt;&gt;"",$AA458&lt;&gt;""))),"Descrição muito genérica: detalhe melhor o item e registre o racional no memorial ou em anexo.",IF(AND($Y458=0,$B458&lt;&gt;"",OR($G458&lt;&gt;"",$H458&lt;&gt;"",$J458&lt;&gt;"",$K458&lt;&gt;"",$M458&lt;&gt;"",$N458&lt;&gt;"",$P458&lt;&gt;"",$Q458&lt;&gt;"",$S458&lt;&gt;"",$T458&lt;&gt;"",$V458&lt;&gt;"",$W458&lt;&gt;"")),"O item possui dados lançados, mas o total está zerado. Revise os valores informados.","")))))))))))))))</f>
        <v/>
      </c>
    </row>
    <row r="459" spans="1:35" ht="14.25" customHeight="1" x14ac:dyDescent="0.25">
      <c r="A459" s="57" t="str">
        <f t="shared" si="91"/>
        <v/>
      </c>
      <c r="B459" s="61"/>
      <c r="C459" s="61"/>
      <c r="D459" s="58"/>
      <c r="E459" s="61"/>
      <c r="F459" s="61"/>
      <c r="G459" s="272"/>
      <c r="H459" s="62"/>
      <c r="I459" s="273">
        <f t="shared" si="92"/>
        <v>0</v>
      </c>
      <c r="J459" s="272"/>
      <c r="K459" s="62"/>
      <c r="L459" s="270">
        <f t="shared" si="93"/>
        <v>0</v>
      </c>
      <c r="M459" s="272"/>
      <c r="N459" s="62"/>
      <c r="O459" s="270">
        <f t="shared" si="94"/>
        <v>0</v>
      </c>
      <c r="P459" s="272"/>
      <c r="Q459" s="62"/>
      <c r="R459" s="271">
        <f t="shared" si="95"/>
        <v>0</v>
      </c>
      <c r="S459" s="272"/>
      <c r="T459" s="62"/>
      <c r="U459" s="270">
        <f t="shared" si="96"/>
        <v>0</v>
      </c>
      <c r="V459" s="272"/>
      <c r="W459" s="62"/>
      <c r="X459" s="270">
        <f t="shared" si="97"/>
        <v>0</v>
      </c>
      <c r="Y459" s="270">
        <f t="shared" si="98"/>
        <v>0</v>
      </c>
      <c r="Z459" s="61"/>
      <c r="AA459" s="61"/>
      <c r="AB459" s="60" t="str">
        <f t="shared" si="99"/>
        <v/>
      </c>
      <c r="AC459" s="21" t="b">
        <f t="shared" si="100"/>
        <v>0</v>
      </c>
      <c r="AD459" s="21" t="b">
        <f t="shared" si="101"/>
        <v>0</v>
      </c>
      <c r="AE459" s="21" t="b">
        <f t="shared" si="102"/>
        <v>0</v>
      </c>
      <c r="AF459" s="21" t="b">
        <f ca="1">OR(AND($AC459,NOT($AD459)),AND($AC459,OR(AND($G459="",$H459&lt;&gt;""),AND($G459&lt;&gt;"",$H459=""),AND($J459="",$K459&lt;&gt;""),AND($J459&lt;&gt;"",$K459=""),AND($M459="",$N459&lt;&gt;""),AND($M459&lt;&gt;"",$N459=""),AND($P459="",$Q459&lt;&gt;""),AND($P459&lt;&gt;"",$Q459=""),AND($S459="",$T459&lt;&gt;""),AND($S459&lt;&gt;"",$T459=""),AND($V459="",$W459&lt;&gt;""),AND($V459&lt;&gt;"",$W459=""))),AND($C459&lt;&gt;"",$E459&lt;&gt;"",LEFT(TRIM($C459),1)&lt;&gt;LEFT(TRIM($E459),1)),IF(OR($E459="",$F459=""),FALSE(),IFERROR(COUNTIF(INDIRECT("UNITS_"&amp;SUBSTITUTE(LEFT($E459,FIND(" ",$E459&amp;" ")-1),".","_")),$F459)=0,TRUE())),AND($B459&lt;&gt;"",OR(ISNUMBER(SEARCH("outro",LOWER($B459))),ISNUMBER(SEARCH("divers",LOWER($B459))),ISNUMBER(SEARCH("etc",LOWER($B459))))),OR(AND(ISNUMBER(SEARCH("comunic",LOWER($B459))),LEFT($E459,3)&lt;&gt;"4.4"),AND(ISNUMBER(SEARCH("monitor",LOWER($B459))),NOT(OR(LEFT($E459,3)="1.5",LEFT($E459,3)="2.5")))),AND($B459&lt;&gt;"",OR(LEFT($C459,1)="1",LEFT($C459,1)="2"),$D459=""),AND($D459&lt;&gt;"",NOT(OR(LEFT($C459,1)="1",LEFT($C459,1)="2"))),AND($D459&lt;&gt;"",COUNTIF(' PROJETO'!$B$14:$B$16,$D459)=0),IF($D459="",FALSE(),IF(COUNTIF(' PROJETO'!$B$14:$B$16,$D459)=0,FALSE(),IFERROR(INDEX(' PROJETO'!$C$14:$C$16,MATCH($D459,' PROJETO'!$B$14:$B$16,0))&lt;&gt;"Sim",FALSE()))))</f>
        <v>0</v>
      </c>
      <c r="AG459" s="21" t="b">
        <f>AND($AC459,$Y459&gt;'CONFG.  LISTAS'!$F$4,$Z459="",$AA459="")</f>
        <v>0</v>
      </c>
      <c r="AH459" s="21" t="str">
        <f t="shared" si="103"/>
        <v/>
      </c>
      <c r="AI459" s="43" t="str">
        <f ca="1">IF(NOT($AC459),"",IF(OR($B459="",$C459="",$E459="",$F459=""),"Preencha descrição, categoria, tipo e unidade.",IF(AND($B459&lt;&gt;"",OR(LEFT($C459,1)="1",LEFT($C459,1)="2"),$D459=""),"Informe a prática de restauração para itens diretos.",IF(AND($D459&lt;&gt;"",NOT(OR(LEFT($C459,1)="1",LEFT($C459,1)="2"))),"Custos indiretos não devem pertencer a uma prática específica.",IF(AND($D459&lt;&gt;"",COUNTIF(' PROJETO'!$B$14:$B$16,$D459)=0),"Prática de restauração inválida ou não cadastrada.",IF(IF($D459="",FALSE(),IF(COUNTIF(' PROJETO'!$B$14:$B$16,$D459)=0,FALSE(),IFERROR(INDEX(' PROJETO'!$C$14:$C$16,MATCH($D459,' PROJETO'!$B$14:$B$16,0))&lt;&gt;"Sim",FALSE()))),"A prática informada no item não foi selecionada na aba Projeto.",IF(AND(MAX($I459,$L459,$O459,$R459,$U459,$X459)&gt;'CONFG.  LISTAS'!$F$4,NOT(OR($Z459&lt;&gt;"",$AA459&lt;&gt;""))),"Memorial de cálculo ou anexo obrigatório não informado para item acima do limite.",IF(OR(AND($G459&lt;&gt;"",$H459&lt;&gt;"",OR($G459&lt;=0,$H459&lt;=0)),AND($J459&lt;&gt;"",$K459&lt;&gt;"",OR($J459&lt;=0,$K459&lt;=0)),AND($M459&lt;&gt;"",$N459&lt;&gt;"",OR($M459&lt;=0,$N459&lt;=0)),AND($P459&lt;&gt;"",$Q459&lt;&gt;"",OR($P459&lt;=0,$Q459&lt;=0)),AND($S459&lt;&gt;"",$T459&lt;&gt;"",OR($S459&lt;=0,$T459&lt;=0)),AND($V459&lt;&gt;"",$W459&lt;&gt;"",OR($V459&lt;=0,$W459&lt;=0))),"Revise os valores informados: valor unitário e quantidade devem ser maiores que zero.",IF(OR(AND($G459="",$H459&lt;&gt;""),AND($G459&lt;&gt;"",$H459=""),AND($J459="",$K459&lt;&gt;""),AND($J459&lt;&gt;"",$K459=""),AND($M459="",$N459&lt;&gt;""),AND($M459&lt;&gt;"",$N459=""),AND($P459="",$Q459&lt;&gt;""),AND($P459&lt;&gt;"",$Q459=""),AND($S459="",$T459&lt;&gt;""),AND($S459&lt;&gt;"",$T459=""),AND($V459="",$W459&lt;&gt;""),AND($V459&lt;&gt;"",$W459="")),"Há ano preenchido parcialmente: "&amp;TRIM(IF(AND($G459="",$H459&lt;&gt;""),"Ano 1 (falta valor unitário); ","")&amp;IF(AND($G459&lt;&gt;"",$H459=""),"Ano 1 (falta quantidade); ","")&amp;IF(AND($J459="",$K459&lt;&gt;""),"Ano 2 (falta valor unitário); ","")&amp;IF(AND($J459&lt;&gt;"",$K459=""),"Ano 2 (falta quantidade); ","")&amp;IF(AND($M459="",$N459&lt;&gt;""),"Ano 3 (falta valor unitário); ","")&amp;IF(AND($M459&lt;&gt;"",$N459=""),"Ano 3 (falta quantidade); ","")&amp;IF(AND($P459="",$Q459&lt;&gt;""),"Ano 4 (falta valor unitário); ","")&amp;IF(AND($P459&lt;&gt;"",$Q459=""),"Ano 4 (falta quantidade); ","")&amp;IF(AND($S459="",$T459&lt;&gt;""),"Ano 5 (falta valor unitário); ","")&amp;IF(AND($S459&lt;&gt;"",$T459=""),"Ano 5 (falta quantidade); ","")&amp;IF(AND($V459="",$W459&lt;&gt;""),"Ano 6 (falta valor unitário); ","")&amp;IF(AND($V459&lt;&gt;"",$W459=""),"Ano 6 (falta quantidade); ","")), IF(NOT(OR(AND($G459&lt;&gt;"",$H459&lt;&gt;""),AND($J459&lt;&gt;"",$K459&lt;&gt;""),AND($M459&lt;&gt;"",$N459&lt;&gt;""),AND($P459&lt;&gt;"",$Q459&lt;&gt;""),AND($S459&lt;&gt;"",$T459&lt;&gt;""),AND($V459&lt;&gt;"",$W459&lt;&gt;""))),"Informe pelo menos um ano completo com valor unitário e quantidade.",IF(AND($C459&lt;&gt;"",$E459&lt;&gt;"",LEFT(TRIM($C459),1)&lt;&gt;LEFT(TRIM($E459),1)),"Categoria e tipo estão incompatíveis.",IF(IF(OR($E459="",$F459=""),FALSE(),IFERROR(COUNTIF(INDIRECT("UNITS_"&amp;SUBSTITUTE(LEFT($E459,FIND(" ",$E459&amp;" ")-1),".","_")),$F459)=0,TRUE())),"Unidade incompatível com o tipo selecionado.",IF(OR(AND(ISNUMBER(SEARCH("comunic",LOWER($B459))),LEFT($E459,3)&lt;&gt;"4.4"),AND(ISNUMBER(SEARCH("monitor",LOWER($B459))),NOT(OR(LEFT($E459,3)="1.5",LEFT($E459,3)="2.5")))),"Revise a classificação do item conforme as regras de preenchimento.",IF(AND($B459&lt;&gt;"",OR(ISNUMBER(SEARCH("outro",LOWER($B459))),ISNUMBER(SEARCH("divers",LOWER($B459))),ISNUMBER(SEARCH("kit",LOWER($B459))),ISNUMBER(SEARCH("ferrament",LOWER($B459))),ISNUMBER(SEARCH("epi",LOWER($B459)))),NOT(OR($Z459&lt;&gt;"",$AA459&lt;&gt;""))),"Descrição muito genérica: detalhe melhor o item e registre o racional no memorial ou em anexo.",IF(AND($Y459=0,$B459&lt;&gt;"",OR($G459&lt;&gt;"",$H459&lt;&gt;"",$J459&lt;&gt;"",$K459&lt;&gt;"",$M459&lt;&gt;"",$N459&lt;&gt;"",$P459&lt;&gt;"",$Q459&lt;&gt;"",$S459&lt;&gt;"",$T459&lt;&gt;"",$V459&lt;&gt;"",$W459&lt;&gt;"")),"O item possui dados lançados, mas o total está zerado. Revise os valores informados.","")))))))))))))))</f>
        <v/>
      </c>
    </row>
    <row r="460" spans="1:35" ht="14.25" customHeight="1" x14ac:dyDescent="0.25">
      <c r="A460" s="57" t="str">
        <f t="shared" si="91"/>
        <v/>
      </c>
      <c r="B460" s="58"/>
      <c r="C460" s="58"/>
      <c r="D460" s="58"/>
      <c r="E460" s="58"/>
      <c r="F460" s="58"/>
      <c r="G460" s="269"/>
      <c r="H460" s="59"/>
      <c r="I460" s="273">
        <f t="shared" si="92"/>
        <v>0</v>
      </c>
      <c r="J460" s="269"/>
      <c r="K460" s="59"/>
      <c r="L460" s="270">
        <f t="shared" si="93"/>
        <v>0</v>
      </c>
      <c r="M460" s="269"/>
      <c r="N460" s="59"/>
      <c r="O460" s="270">
        <f t="shared" si="94"/>
        <v>0</v>
      </c>
      <c r="P460" s="269"/>
      <c r="Q460" s="59"/>
      <c r="R460" s="271">
        <f t="shared" si="95"/>
        <v>0</v>
      </c>
      <c r="S460" s="269"/>
      <c r="T460" s="59"/>
      <c r="U460" s="270">
        <f t="shared" si="96"/>
        <v>0</v>
      </c>
      <c r="V460" s="269"/>
      <c r="W460" s="59"/>
      <c r="X460" s="270">
        <f t="shared" si="97"/>
        <v>0</v>
      </c>
      <c r="Y460" s="270">
        <f t="shared" si="98"/>
        <v>0</v>
      </c>
      <c r="Z460" s="58"/>
      <c r="AA460" s="58"/>
      <c r="AB460" s="60" t="str">
        <f t="shared" si="99"/>
        <v/>
      </c>
      <c r="AC460" s="21" t="b">
        <f t="shared" si="100"/>
        <v>0</v>
      </c>
      <c r="AD460" s="21" t="b">
        <f t="shared" si="101"/>
        <v>0</v>
      </c>
      <c r="AE460" s="21" t="b">
        <f t="shared" si="102"/>
        <v>0</v>
      </c>
      <c r="AF460" s="21" t="b">
        <f ca="1">OR(AND($AC460,NOT($AD460)),AND($AC460,OR(AND($G460="",$H460&lt;&gt;""),AND($G460&lt;&gt;"",$H460=""),AND($J460="",$K460&lt;&gt;""),AND($J460&lt;&gt;"",$K460=""),AND($M460="",$N460&lt;&gt;""),AND($M460&lt;&gt;"",$N460=""),AND($P460="",$Q460&lt;&gt;""),AND($P460&lt;&gt;"",$Q460=""),AND($S460="",$T460&lt;&gt;""),AND($S460&lt;&gt;"",$T460=""),AND($V460="",$W460&lt;&gt;""),AND($V460&lt;&gt;"",$W460=""))),AND($C460&lt;&gt;"",$E460&lt;&gt;"",LEFT(TRIM($C460),1)&lt;&gt;LEFT(TRIM($E460),1)),IF(OR($E460="",$F460=""),FALSE(),IFERROR(COUNTIF(INDIRECT("UNITS_"&amp;SUBSTITUTE(LEFT($E460,FIND(" ",$E460&amp;" ")-1),".","_")),$F460)=0,TRUE())),AND($B460&lt;&gt;"",OR(ISNUMBER(SEARCH("outro",LOWER($B460))),ISNUMBER(SEARCH("divers",LOWER($B460))),ISNUMBER(SEARCH("etc",LOWER($B460))))),OR(AND(ISNUMBER(SEARCH("comunic",LOWER($B460))),LEFT($E460,3)&lt;&gt;"4.4"),AND(ISNUMBER(SEARCH("monitor",LOWER($B460))),NOT(OR(LEFT($E460,3)="1.5",LEFT($E460,3)="2.5")))),AND($B460&lt;&gt;"",OR(LEFT($C460,1)="1",LEFT($C460,1)="2"),$D460=""),AND($D460&lt;&gt;"",NOT(OR(LEFT($C460,1)="1",LEFT($C460,1)="2"))),AND($D460&lt;&gt;"",COUNTIF(' PROJETO'!$B$14:$B$16,$D460)=0),IF($D460="",FALSE(),IF(COUNTIF(' PROJETO'!$B$14:$B$16,$D460)=0,FALSE(),IFERROR(INDEX(' PROJETO'!$C$14:$C$16,MATCH($D460,' PROJETO'!$B$14:$B$16,0))&lt;&gt;"Sim",FALSE()))))</f>
        <v>0</v>
      </c>
      <c r="AG460" s="21" t="b">
        <f>AND($AC460,$Y460&gt;'CONFG.  LISTAS'!$F$4,$Z460="",$AA460="")</f>
        <v>0</v>
      </c>
      <c r="AH460" s="21" t="str">
        <f t="shared" si="103"/>
        <v/>
      </c>
      <c r="AI460" s="43" t="str">
        <f ca="1">IF(NOT($AC460),"",IF(OR($B460="",$C460="",$E460="",$F460=""),"Preencha descrição, categoria, tipo e unidade.",IF(AND($B460&lt;&gt;"",OR(LEFT($C460,1)="1",LEFT($C460,1)="2"),$D460=""),"Informe a prática de restauração para itens diretos.",IF(AND($D460&lt;&gt;"",NOT(OR(LEFT($C460,1)="1",LEFT($C460,1)="2"))),"Custos indiretos não devem pertencer a uma prática específica.",IF(AND($D460&lt;&gt;"",COUNTIF(' PROJETO'!$B$14:$B$16,$D460)=0),"Prática de restauração inválida ou não cadastrada.",IF(IF($D460="",FALSE(),IF(COUNTIF(' PROJETO'!$B$14:$B$16,$D460)=0,FALSE(),IFERROR(INDEX(' PROJETO'!$C$14:$C$16,MATCH($D460,' PROJETO'!$B$14:$B$16,0))&lt;&gt;"Sim",FALSE()))),"A prática informada no item não foi selecionada na aba Projeto.",IF(AND(MAX($I460,$L460,$O460,$R460,$U460,$X460)&gt;'CONFG.  LISTAS'!$F$4,NOT(OR($Z460&lt;&gt;"",$AA460&lt;&gt;""))),"Memorial de cálculo ou anexo obrigatório não informado para item acima do limite.",IF(OR(AND($G460&lt;&gt;"",$H460&lt;&gt;"",OR($G460&lt;=0,$H460&lt;=0)),AND($J460&lt;&gt;"",$K460&lt;&gt;"",OR($J460&lt;=0,$K460&lt;=0)),AND($M460&lt;&gt;"",$N460&lt;&gt;"",OR($M460&lt;=0,$N460&lt;=0)),AND($P460&lt;&gt;"",$Q460&lt;&gt;"",OR($P460&lt;=0,$Q460&lt;=0)),AND($S460&lt;&gt;"",$T460&lt;&gt;"",OR($S460&lt;=0,$T460&lt;=0)),AND($V460&lt;&gt;"",$W460&lt;&gt;"",OR($V460&lt;=0,$W460&lt;=0))),"Revise os valores informados: valor unitário e quantidade devem ser maiores que zero.",IF(OR(AND($G460="",$H460&lt;&gt;""),AND($G460&lt;&gt;"",$H460=""),AND($J460="",$K460&lt;&gt;""),AND($J460&lt;&gt;"",$K460=""),AND($M460="",$N460&lt;&gt;""),AND($M460&lt;&gt;"",$N460=""),AND($P460="",$Q460&lt;&gt;""),AND($P460&lt;&gt;"",$Q460=""),AND($S460="",$T460&lt;&gt;""),AND($S460&lt;&gt;"",$T460=""),AND($V460="",$W460&lt;&gt;""),AND($V460&lt;&gt;"",$W460="")),"Há ano preenchido parcialmente: "&amp;TRIM(IF(AND($G460="",$H460&lt;&gt;""),"Ano 1 (falta valor unitário); ","")&amp;IF(AND($G460&lt;&gt;"",$H460=""),"Ano 1 (falta quantidade); ","")&amp;IF(AND($J460="",$K460&lt;&gt;""),"Ano 2 (falta valor unitário); ","")&amp;IF(AND($J460&lt;&gt;"",$K460=""),"Ano 2 (falta quantidade); ","")&amp;IF(AND($M460="",$N460&lt;&gt;""),"Ano 3 (falta valor unitário); ","")&amp;IF(AND($M460&lt;&gt;"",$N460=""),"Ano 3 (falta quantidade); ","")&amp;IF(AND($P460="",$Q460&lt;&gt;""),"Ano 4 (falta valor unitário); ","")&amp;IF(AND($P460&lt;&gt;"",$Q460=""),"Ano 4 (falta quantidade); ","")&amp;IF(AND($S460="",$T460&lt;&gt;""),"Ano 5 (falta valor unitário); ","")&amp;IF(AND($S460&lt;&gt;"",$T460=""),"Ano 5 (falta quantidade); ","")&amp;IF(AND($V460="",$W460&lt;&gt;""),"Ano 6 (falta valor unitário); ","")&amp;IF(AND($V460&lt;&gt;"",$W460=""),"Ano 6 (falta quantidade); ","")), IF(NOT(OR(AND($G460&lt;&gt;"",$H460&lt;&gt;""),AND($J460&lt;&gt;"",$K460&lt;&gt;""),AND($M460&lt;&gt;"",$N460&lt;&gt;""),AND($P460&lt;&gt;"",$Q460&lt;&gt;""),AND($S460&lt;&gt;"",$T460&lt;&gt;""),AND($V460&lt;&gt;"",$W460&lt;&gt;""))),"Informe pelo menos um ano completo com valor unitário e quantidade.",IF(AND($C460&lt;&gt;"",$E460&lt;&gt;"",LEFT(TRIM($C460),1)&lt;&gt;LEFT(TRIM($E460),1)),"Categoria e tipo estão incompatíveis.",IF(IF(OR($E460="",$F460=""),FALSE(),IFERROR(COUNTIF(INDIRECT("UNITS_"&amp;SUBSTITUTE(LEFT($E460,FIND(" ",$E460&amp;" ")-1),".","_")),$F460)=0,TRUE())),"Unidade incompatível com o tipo selecionado.",IF(OR(AND(ISNUMBER(SEARCH("comunic",LOWER($B460))),LEFT($E460,3)&lt;&gt;"4.4"),AND(ISNUMBER(SEARCH("monitor",LOWER($B460))),NOT(OR(LEFT($E460,3)="1.5",LEFT($E460,3)="2.5")))),"Revise a classificação do item conforme as regras de preenchimento.",IF(AND($B460&lt;&gt;"",OR(ISNUMBER(SEARCH("outro",LOWER($B460))),ISNUMBER(SEARCH("divers",LOWER($B460))),ISNUMBER(SEARCH("kit",LOWER($B460))),ISNUMBER(SEARCH("ferrament",LOWER($B460))),ISNUMBER(SEARCH("epi",LOWER($B460)))),NOT(OR($Z460&lt;&gt;"",$AA460&lt;&gt;""))),"Descrição muito genérica: detalhe melhor o item e registre o racional no memorial ou em anexo.",IF(AND($Y460=0,$B460&lt;&gt;"",OR($G460&lt;&gt;"",$H460&lt;&gt;"",$J460&lt;&gt;"",$K460&lt;&gt;"",$M460&lt;&gt;"",$N460&lt;&gt;"",$P460&lt;&gt;"",$Q460&lt;&gt;"",$S460&lt;&gt;"",$T460&lt;&gt;"",$V460&lt;&gt;"",$W460&lt;&gt;"")),"O item possui dados lançados, mas o total está zerado. Revise os valores informados.","")))))))))))))))</f>
        <v/>
      </c>
    </row>
    <row r="461" spans="1:35" ht="14.25" customHeight="1" x14ac:dyDescent="0.25">
      <c r="A461" s="57" t="str">
        <f t="shared" si="91"/>
        <v/>
      </c>
      <c r="B461" s="61"/>
      <c r="C461" s="61"/>
      <c r="D461" s="58"/>
      <c r="E461" s="61"/>
      <c r="F461" s="61"/>
      <c r="G461" s="272"/>
      <c r="H461" s="62"/>
      <c r="I461" s="273">
        <f t="shared" si="92"/>
        <v>0</v>
      </c>
      <c r="J461" s="272"/>
      <c r="K461" s="62"/>
      <c r="L461" s="270">
        <f t="shared" si="93"/>
        <v>0</v>
      </c>
      <c r="M461" s="272"/>
      <c r="N461" s="62"/>
      <c r="O461" s="270">
        <f t="shared" si="94"/>
        <v>0</v>
      </c>
      <c r="P461" s="272"/>
      <c r="Q461" s="62"/>
      <c r="R461" s="271">
        <f t="shared" si="95"/>
        <v>0</v>
      </c>
      <c r="S461" s="272"/>
      <c r="T461" s="62"/>
      <c r="U461" s="270">
        <f t="shared" si="96"/>
        <v>0</v>
      </c>
      <c r="V461" s="272"/>
      <c r="W461" s="62"/>
      <c r="X461" s="270">
        <f t="shared" si="97"/>
        <v>0</v>
      </c>
      <c r="Y461" s="270">
        <f t="shared" si="98"/>
        <v>0</v>
      </c>
      <c r="Z461" s="61"/>
      <c r="AA461" s="61"/>
      <c r="AB461" s="60" t="str">
        <f t="shared" si="99"/>
        <v/>
      </c>
      <c r="AC461" s="21" t="b">
        <f t="shared" si="100"/>
        <v>0</v>
      </c>
      <c r="AD461" s="21" t="b">
        <f t="shared" si="101"/>
        <v>0</v>
      </c>
      <c r="AE461" s="21" t="b">
        <f t="shared" si="102"/>
        <v>0</v>
      </c>
      <c r="AF461" s="21" t="b">
        <f ca="1">OR(AND($AC461,NOT($AD461)),AND($AC461,OR(AND($G461="",$H461&lt;&gt;""),AND($G461&lt;&gt;"",$H461=""),AND($J461="",$K461&lt;&gt;""),AND($J461&lt;&gt;"",$K461=""),AND($M461="",$N461&lt;&gt;""),AND($M461&lt;&gt;"",$N461=""),AND($P461="",$Q461&lt;&gt;""),AND($P461&lt;&gt;"",$Q461=""),AND($S461="",$T461&lt;&gt;""),AND($S461&lt;&gt;"",$T461=""),AND($V461="",$W461&lt;&gt;""),AND($V461&lt;&gt;"",$W461=""))),AND($C461&lt;&gt;"",$E461&lt;&gt;"",LEFT(TRIM($C461),1)&lt;&gt;LEFT(TRIM($E461),1)),IF(OR($E461="",$F461=""),FALSE(),IFERROR(COUNTIF(INDIRECT("UNITS_"&amp;SUBSTITUTE(LEFT($E461,FIND(" ",$E461&amp;" ")-1),".","_")),$F461)=0,TRUE())),AND($B461&lt;&gt;"",OR(ISNUMBER(SEARCH("outro",LOWER($B461))),ISNUMBER(SEARCH("divers",LOWER($B461))),ISNUMBER(SEARCH("etc",LOWER($B461))))),OR(AND(ISNUMBER(SEARCH("comunic",LOWER($B461))),LEFT($E461,3)&lt;&gt;"4.4"),AND(ISNUMBER(SEARCH("monitor",LOWER($B461))),NOT(OR(LEFT($E461,3)="1.5",LEFT($E461,3)="2.5")))),AND($B461&lt;&gt;"",OR(LEFT($C461,1)="1",LEFT($C461,1)="2"),$D461=""),AND($D461&lt;&gt;"",NOT(OR(LEFT($C461,1)="1",LEFT($C461,1)="2"))),AND($D461&lt;&gt;"",COUNTIF(' PROJETO'!$B$14:$B$16,$D461)=0),IF($D461="",FALSE(),IF(COUNTIF(' PROJETO'!$B$14:$B$16,$D461)=0,FALSE(),IFERROR(INDEX(' PROJETO'!$C$14:$C$16,MATCH($D461,' PROJETO'!$B$14:$B$16,0))&lt;&gt;"Sim",FALSE()))))</f>
        <v>0</v>
      </c>
      <c r="AG461" s="21" t="b">
        <f>AND($AC461,$Y461&gt;'CONFG.  LISTAS'!$F$4,$Z461="",$AA461="")</f>
        <v>0</v>
      </c>
      <c r="AH461" s="21" t="str">
        <f t="shared" si="103"/>
        <v/>
      </c>
      <c r="AI461" s="43" t="str">
        <f ca="1">IF(NOT($AC461),"",IF(OR($B461="",$C461="",$E461="",$F461=""),"Preencha descrição, categoria, tipo e unidade.",IF(AND($B461&lt;&gt;"",OR(LEFT($C461,1)="1",LEFT($C461,1)="2"),$D461=""),"Informe a prática de restauração para itens diretos.",IF(AND($D461&lt;&gt;"",NOT(OR(LEFT($C461,1)="1",LEFT($C461,1)="2"))),"Custos indiretos não devem pertencer a uma prática específica.",IF(AND($D461&lt;&gt;"",COUNTIF(' PROJETO'!$B$14:$B$16,$D461)=0),"Prática de restauração inválida ou não cadastrada.",IF(IF($D461="",FALSE(),IF(COUNTIF(' PROJETO'!$B$14:$B$16,$D461)=0,FALSE(),IFERROR(INDEX(' PROJETO'!$C$14:$C$16,MATCH($D461,' PROJETO'!$B$14:$B$16,0))&lt;&gt;"Sim",FALSE()))),"A prática informada no item não foi selecionada na aba Projeto.",IF(AND(MAX($I461,$L461,$O461,$R461,$U461,$X461)&gt;'CONFG.  LISTAS'!$F$4,NOT(OR($Z461&lt;&gt;"",$AA461&lt;&gt;""))),"Memorial de cálculo ou anexo obrigatório não informado para item acima do limite.",IF(OR(AND($G461&lt;&gt;"",$H461&lt;&gt;"",OR($G461&lt;=0,$H461&lt;=0)),AND($J461&lt;&gt;"",$K461&lt;&gt;"",OR($J461&lt;=0,$K461&lt;=0)),AND($M461&lt;&gt;"",$N461&lt;&gt;"",OR($M461&lt;=0,$N461&lt;=0)),AND($P461&lt;&gt;"",$Q461&lt;&gt;"",OR($P461&lt;=0,$Q461&lt;=0)),AND($S461&lt;&gt;"",$T461&lt;&gt;"",OR($S461&lt;=0,$T461&lt;=0)),AND($V461&lt;&gt;"",$W461&lt;&gt;"",OR($V461&lt;=0,$W461&lt;=0))),"Revise os valores informados: valor unitário e quantidade devem ser maiores que zero.",IF(OR(AND($G461="",$H461&lt;&gt;""),AND($G461&lt;&gt;"",$H461=""),AND($J461="",$K461&lt;&gt;""),AND($J461&lt;&gt;"",$K461=""),AND($M461="",$N461&lt;&gt;""),AND($M461&lt;&gt;"",$N461=""),AND($P461="",$Q461&lt;&gt;""),AND($P461&lt;&gt;"",$Q461=""),AND($S461="",$T461&lt;&gt;""),AND($S461&lt;&gt;"",$T461=""),AND($V461="",$W461&lt;&gt;""),AND($V461&lt;&gt;"",$W461="")),"Há ano preenchido parcialmente: "&amp;TRIM(IF(AND($G461="",$H461&lt;&gt;""),"Ano 1 (falta valor unitário); ","")&amp;IF(AND($G461&lt;&gt;"",$H461=""),"Ano 1 (falta quantidade); ","")&amp;IF(AND($J461="",$K461&lt;&gt;""),"Ano 2 (falta valor unitário); ","")&amp;IF(AND($J461&lt;&gt;"",$K461=""),"Ano 2 (falta quantidade); ","")&amp;IF(AND($M461="",$N461&lt;&gt;""),"Ano 3 (falta valor unitário); ","")&amp;IF(AND($M461&lt;&gt;"",$N461=""),"Ano 3 (falta quantidade); ","")&amp;IF(AND($P461="",$Q461&lt;&gt;""),"Ano 4 (falta valor unitário); ","")&amp;IF(AND($P461&lt;&gt;"",$Q461=""),"Ano 4 (falta quantidade); ","")&amp;IF(AND($S461="",$T461&lt;&gt;""),"Ano 5 (falta valor unitário); ","")&amp;IF(AND($S461&lt;&gt;"",$T461=""),"Ano 5 (falta quantidade); ","")&amp;IF(AND($V461="",$W461&lt;&gt;""),"Ano 6 (falta valor unitário); ","")&amp;IF(AND($V461&lt;&gt;"",$W461=""),"Ano 6 (falta quantidade); ","")), IF(NOT(OR(AND($G461&lt;&gt;"",$H461&lt;&gt;""),AND($J461&lt;&gt;"",$K461&lt;&gt;""),AND($M461&lt;&gt;"",$N461&lt;&gt;""),AND($P461&lt;&gt;"",$Q461&lt;&gt;""),AND($S461&lt;&gt;"",$T461&lt;&gt;""),AND($V461&lt;&gt;"",$W461&lt;&gt;""))),"Informe pelo menos um ano completo com valor unitário e quantidade.",IF(AND($C461&lt;&gt;"",$E461&lt;&gt;"",LEFT(TRIM($C461),1)&lt;&gt;LEFT(TRIM($E461),1)),"Categoria e tipo estão incompatíveis.",IF(IF(OR($E461="",$F461=""),FALSE(),IFERROR(COUNTIF(INDIRECT("UNITS_"&amp;SUBSTITUTE(LEFT($E461,FIND(" ",$E461&amp;" ")-1),".","_")),$F461)=0,TRUE())),"Unidade incompatível com o tipo selecionado.",IF(OR(AND(ISNUMBER(SEARCH("comunic",LOWER($B461))),LEFT($E461,3)&lt;&gt;"4.4"),AND(ISNUMBER(SEARCH("monitor",LOWER($B461))),NOT(OR(LEFT($E461,3)="1.5",LEFT($E461,3)="2.5")))),"Revise a classificação do item conforme as regras de preenchimento.",IF(AND($B461&lt;&gt;"",OR(ISNUMBER(SEARCH("outro",LOWER($B461))),ISNUMBER(SEARCH("divers",LOWER($B461))),ISNUMBER(SEARCH("kit",LOWER($B461))),ISNUMBER(SEARCH("ferrament",LOWER($B461))),ISNUMBER(SEARCH("epi",LOWER($B461)))),NOT(OR($Z461&lt;&gt;"",$AA461&lt;&gt;""))),"Descrição muito genérica: detalhe melhor o item e registre o racional no memorial ou em anexo.",IF(AND($Y461=0,$B461&lt;&gt;"",OR($G461&lt;&gt;"",$H461&lt;&gt;"",$J461&lt;&gt;"",$K461&lt;&gt;"",$M461&lt;&gt;"",$N461&lt;&gt;"",$P461&lt;&gt;"",$Q461&lt;&gt;"",$S461&lt;&gt;"",$T461&lt;&gt;"",$V461&lt;&gt;"",$W461&lt;&gt;"")),"O item possui dados lançados, mas o total está zerado. Revise os valores informados.","")))))))))))))))</f>
        <v/>
      </c>
    </row>
    <row r="462" spans="1:35" ht="14.25" customHeight="1" x14ac:dyDescent="0.25">
      <c r="A462" s="57" t="str">
        <f t="shared" si="91"/>
        <v/>
      </c>
      <c r="B462" s="58"/>
      <c r="C462" s="58"/>
      <c r="D462" s="58"/>
      <c r="E462" s="58"/>
      <c r="F462" s="58"/>
      <c r="G462" s="269"/>
      <c r="H462" s="59"/>
      <c r="I462" s="273">
        <f t="shared" si="92"/>
        <v>0</v>
      </c>
      <c r="J462" s="269"/>
      <c r="K462" s="59"/>
      <c r="L462" s="270">
        <f t="shared" si="93"/>
        <v>0</v>
      </c>
      <c r="M462" s="269"/>
      <c r="N462" s="59"/>
      <c r="O462" s="270">
        <f t="shared" si="94"/>
        <v>0</v>
      </c>
      <c r="P462" s="269"/>
      <c r="Q462" s="59"/>
      <c r="R462" s="271">
        <f t="shared" si="95"/>
        <v>0</v>
      </c>
      <c r="S462" s="269"/>
      <c r="T462" s="59"/>
      <c r="U462" s="270">
        <f t="shared" si="96"/>
        <v>0</v>
      </c>
      <c r="V462" s="269"/>
      <c r="W462" s="59"/>
      <c r="X462" s="270">
        <f t="shared" si="97"/>
        <v>0</v>
      </c>
      <c r="Y462" s="270">
        <f t="shared" si="98"/>
        <v>0</v>
      </c>
      <c r="Z462" s="58"/>
      <c r="AA462" s="58"/>
      <c r="AB462" s="60" t="str">
        <f t="shared" si="99"/>
        <v/>
      </c>
      <c r="AC462" s="21" t="b">
        <f t="shared" si="100"/>
        <v>0</v>
      </c>
      <c r="AD462" s="21" t="b">
        <f t="shared" si="101"/>
        <v>0</v>
      </c>
      <c r="AE462" s="21" t="b">
        <f t="shared" si="102"/>
        <v>0</v>
      </c>
      <c r="AF462" s="21" t="b">
        <f ca="1">OR(AND($AC462,NOT($AD462)),AND($AC462,OR(AND($G462="",$H462&lt;&gt;""),AND($G462&lt;&gt;"",$H462=""),AND($J462="",$K462&lt;&gt;""),AND($J462&lt;&gt;"",$K462=""),AND($M462="",$N462&lt;&gt;""),AND($M462&lt;&gt;"",$N462=""),AND($P462="",$Q462&lt;&gt;""),AND($P462&lt;&gt;"",$Q462=""),AND($S462="",$T462&lt;&gt;""),AND($S462&lt;&gt;"",$T462=""),AND($V462="",$W462&lt;&gt;""),AND($V462&lt;&gt;"",$W462=""))),AND($C462&lt;&gt;"",$E462&lt;&gt;"",LEFT(TRIM($C462),1)&lt;&gt;LEFT(TRIM($E462),1)),IF(OR($E462="",$F462=""),FALSE(),IFERROR(COUNTIF(INDIRECT("UNITS_"&amp;SUBSTITUTE(LEFT($E462,FIND(" ",$E462&amp;" ")-1),".","_")),$F462)=0,TRUE())),AND($B462&lt;&gt;"",OR(ISNUMBER(SEARCH("outro",LOWER($B462))),ISNUMBER(SEARCH("divers",LOWER($B462))),ISNUMBER(SEARCH("etc",LOWER($B462))))),OR(AND(ISNUMBER(SEARCH("comunic",LOWER($B462))),LEFT($E462,3)&lt;&gt;"4.4"),AND(ISNUMBER(SEARCH("monitor",LOWER($B462))),NOT(OR(LEFT($E462,3)="1.5",LEFT($E462,3)="2.5")))),AND($B462&lt;&gt;"",OR(LEFT($C462,1)="1",LEFT($C462,1)="2"),$D462=""),AND($D462&lt;&gt;"",NOT(OR(LEFT($C462,1)="1",LEFT($C462,1)="2"))),AND($D462&lt;&gt;"",COUNTIF(' PROJETO'!$B$14:$B$16,$D462)=0),IF($D462="",FALSE(),IF(COUNTIF(' PROJETO'!$B$14:$B$16,$D462)=0,FALSE(),IFERROR(INDEX(' PROJETO'!$C$14:$C$16,MATCH($D462,' PROJETO'!$B$14:$B$16,0))&lt;&gt;"Sim",FALSE()))))</f>
        <v>0</v>
      </c>
      <c r="AG462" s="21" t="b">
        <f>AND($AC462,$Y462&gt;'CONFG.  LISTAS'!$F$4,$Z462="",$AA462="")</f>
        <v>0</v>
      </c>
      <c r="AH462" s="21" t="str">
        <f t="shared" si="103"/>
        <v/>
      </c>
      <c r="AI462" s="43" t="str">
        <f ca="1">IF(NOT($AC462),"",IF(OR($B462="",$C462="",$E462="",$F462=""),"Preencha descrição, categoria, tipo e unidade.",IF(AND($B462&lt;&gt;"",OR(LEFT($C462,1)="1",LEFT($C462,1)="2"),$D462=""),"Informe a prática de restauração para itens diretos.",IF(AND($D462&lt;&gt;"",NOT(OR(LEFT($C462,1)="1",LEFT($C462,1)="2"))),"Custos indiretos não devem pertencer a uma prática específica.",IF(AND($D462&lt;&gt;"",COUNTIF(' PROJETO'!$B$14:$B$16,$D462)=0),"Prática de restauração inválida ou não cadastrada.",IF(IF($D462="",FALSE(),IF(COUNTIF(' PROJETO'!$B$14:$B$16,$D462)=0,FALSE(),IFERROR(INDEX(' PROJETO'!$C$14:$C$16,MATCH($D462,' PROJETO'!$B$14:$B$16,0))&lt;&gt;"Sim",FALSE()))),"A prática informada no item não foi selecionada na aba Projeto.",IF(AND(MAX($I462,$L462,$O462,$R462,$U462,$X462)&gt;'CONFG.  LISTAS'!$F$4,NOT(OR($Z462&lt;&gt;"",$AA462&lt;&gt;""))),"Memorial de cálculo ou anexo obrigatório não informado para item acima do limite.",IF(OR(AND($G462&lt;&gt;"",$H462&lt;&gt;"",OR($G462&lt;=0,$H462&lt;=0)),AND($J462&lt;&gt;"",$K462&lt;&gt;"",OR($J462&lt;=0,$K462&lt;=0)),AND($M462&lt;&gt;"",$N462&lt;&gt;"",OR($M462&lt;=0,$N462&lt;=0)),AND($P462&lt;&gt;"",$Q462&lt;&gt;"",OR($P462&lt;=0,$Q462&lt;=0)),AND($S462&lt;&gt;"",$T462&lt;&gt;"",OR($S462&lt;=0,$T462&lt;=0)),AND($V462&lt;&gt;"",$W462&lt;&gt;"",OR($V462&lt;=0,$W462&lt;=0))),"Revise os valores informados: valor unitário e quantidade devem ser maiores que zero.",IF(OR(AND($G462="",$H462&lt;&gt;""),AND($G462&lt;&gt;"",$H462=""),AND($J462="",$K462&lt;&gt;""),AND($J462&lt;&gt;"",$K462=""),AND($M462="",$N462&lt;&gt;""),AND($M462&lt;&gt;"",$N462=""),AND($P462="",$Q462&lt;&gt;""),AND($P462&lt;&gt;"",$Q462=""),AND($S462="",$T462&lt;&gt;""),AND($S462&lt;&gt;"",$T462=""),AND($V462="",$W462&lt;&gt;""),AND($V462&lt;&gt;"",$W462="")),"Há ano preenchido parcialmente: "&amp;TRIM(IF(AND($G462="",$H462&lt;&gt;""),"Ano 1 (falta valor unitário); ","")&amp;IF(AND($G462&lt;&gt;"",$H462=""),"Ano 1 (falta quantidade); ","")&amp;IF(AND($J462="",$K462&lt;&gt;""),"Ano 2 (falta valor unitário); ","")&amp;IF(AND($J462&lt;&gt;"",$K462=""),"Ano 2 (falta quantidade); ","")&amp;IF(AND($M462="",$N462&lt;&gt;""),"Ano 3 (falta valor unitário); ","")&amp;IF(AND($M462&lt;&gt;"",$N462=""),"Ano 3 (falta quantidade); ","")&amp;IF(AND($P462="",$Q462&lt;&gt;""),"Ano 4 (falta valor unitário); ","")&amp;IF(AND($P462&lt;&gt;"",$Q462=""),"Ano 4 (falta quantidade); ","")&amp;IF(AND($S462="",$T462&lt;&gt;""),"Ano 5 (falta valor unitário); ","")&amp;IF(AND($S462&lt;&gt;"",$T462=""),"Ano 5 (falta quantidade); ","")&amp;IF(AND($V462="",$W462&lt;&gt;""),"Ano 6 (falta valor unitário); ","")&amp;IF(AND($V462&lt;&gt;"",$W462=""),"Ano 6 (falta quantidade); ","")), IF(NOT(OR(AND($G462&lt;&gt;"",$H462&lt;&gt;""),AND($J462&lt;&gt;"",$K462&lt;&gt;""),AND($M462&lt;&gt;"",$N462&lt;&gt;""),AND($P462&lt;&gt;"",$Q462&lt;&gt;""),AND($S462&lt;&gt;"",$T462&lt;&gt;""),AND($V462&lt;&gt;"",$W462&lt;&gt;""))),"Informe pelo menos um ano completo com valor unitário e quantidade.",IF(AND($C462&lt;&gt;"",$E462&lt;&gt;"",LEFT(TRIM($C462),1)&lt;&gt;LEFT(TRIM($E462),1)),"Categoria e tipo estão incompatíveis.",IF(IF(OR($E462="",$F462=""),FALSE(),IFERROR(COUNTIF(INDIRECT("UNITS_"&amp;SUBSTITUTE(LEFT($E462,FIND(" ",$E462&amp;" ")-1),".","_")),$F462)=0,TRUE())),"Unidade incompatível com o tipo selecionado.",IF(OR(AND(ISNUMBER(SEARCH("comunic",LOWER($B462))),LEFT($E462,3)&lt;&gt;"4.4"),AND(ISNUMBER(SEARCH("monitor",LOWER($B462))),NOT(OR(LEFT($E462,3)="1.5",LEFT($E462,3)="2.5")))),"Revise a classificação do item conforme as regras de preenchimento.",IF(AND($B462&lt;&gt;"",OR(ISNUMBER(SEARCH("outro",LOWER($B462))),ISNUMBER(SEARCH("divers",LOWER($B462))),ISNUMBER(SEARCH("kit",LOWER($B462))),ISNUMBER(SEARCH("ferrament",LOWER($B462))),ISNUMBER(SEARCH("epi",LOWER($B462)))),NOT(OR($Z462&lt;&gt;"",$AA462&lt;&gt;""))),"Descrição muito genérica: detalhe melhor o item e registre o racional no memorial ou em anexo.",IF(AND($Y462=0,$B462&lt;&gt;"",OR($G462&lt;&gt;"",$H462&lt;&gt;"",$J462&lt;&gt;"",$K462&lt;&gt;"",$M462&lt;&gt;"",$N462&lt;&gt;"",$P462&lt;&gt;"",$Q462&lt;&gt;"",$S462&lt;&gt;"",$T462&lt;&gt;"",$V462&lt;&gt;"",$W462&lt;&gt;"")),"O item possui dados lançados, mas o total está zerado. Revise os valores informados.","")))))))))))))))</f>
        <v/>
      </c>
    </row>
    <row r="463" spans="1:35" ht="14.25" customHeight="1" x14ac:dyDescent="0.25">
      <c r="A463" s="57" t="str">
        <f t="shared" si="91"/>
        <v/>
      </c>
      <c r="B463" s="61"/>
      <c r="C463" s="61"/>
      <c r="D463" s="58"/>
      <c r="E463" s="61"/>
      <c r="F463" s="61"/>
      <c r="G463" s="272"/>
      <c r="H463" s="62"/>
      <c r="I463" s="273">
        <f t="shared" si="92"/>
        <v>0</v>
      </c>
      <c r="J463" s="272"/>
      <c r="K463" s="62"/>
      <c r="L463" s="270">
        <f t="shared" si="93"/>
        <v>0</v>
      </c>
      <c r="M463" s="272"/>
      <c r="N463" s="62"/>
      <c r="O463" s="270">
        <f t="shared" si="94"/>
        <v>0</v>
      </c>
      <c r="P463" s="272"/>
      <c r="Q463" s="62"/>
      <c r="R463" s="271">
        <f t="shared" si="95"/>
        <v>0</v>
      </c>
      <c r="S463" s="272"/>
      <c r="T463" s="62"/>
      <c r="U463" s="270">
        <f t="shared" si="96"/>
        <v>0</v>
      </c>
      <c r="V463" s="272"/>
      <c r="W463" s="62"/>
      <c r="X463" s="270">
        <f t="shared" si="97"/>
        <v>0</v>
      </c>
      <c r="Y463" s="270">
        <f t="shared" si="98"/>
        <v>0</v>
      </c>
      <c r="Z463" s="61"/>
      <c r="AA463" s="61"/>
      <c r="AB463" s="60" t="str">
        <f t="shared" si="99"/>
        <v/>
      </c>
      <c r="AC463" s="21" t="b">
        <f t="shared" si="100"/>
        <v>0</v>
      </c>
      <c r="AD463" s="21" t="b">
        <f t="shared" si="101"/>
        <v>0</v>
      </c>
      <c r="AE463" s="21" t="b">
        <f t="shared" si="102"/>
        <v>0</v>
      </c>
      <c r="AF463" s="21" t="b">
        <f ca="1">OR(AND($AC463,NOT($AD463)),AND($AC463,OR(AND($G463="",$H463&lt;&gt;""),AND($G463&lt;&gt;"",$H463=""),AND($J463="",$K463&lt;&gt;""),AND($J463&lt;&gt;"",$K463=""),AND($M463="",$N463&lt;&gt;""),AND($M463&lt;&gt;"",$N463=""),AND($P463="",$Q463&lt;&gt;""),AND($P463&lt;&gt;"",$Q463=""),AND($S463="",$T463&lt;&gt;""),AND($S463&lt;&gt;"",$T463=""),AND($V463="",$W463&lt;&gt;""),AND($V463&lt;&gt;"",$W463=""))),AND($C463&lt;&gt;"",$E463&lt;&gt;"",LEFT(TRIM($C463),1)&lt;&gt;LEFT(TRIM($E463),1)),IF(OR($E463="",$F463=""),FALSE(),IFERROR(COUNTIF(INDIRECT("UNITS_"&amp;SUBSTITUTE(LEFT($E463,FIND(" ",$E463&amp;" ")-1),".","_")),$F463)=0,TRUE())),AND($B463&lt;&gt;"",OR(ISNUMBER(SEARCH("outro",LOWER($B463))),ISNUMBER(SEARCH("divers",LOWER($B463))),ISNUMBER(SEARCH("etc",LOWER($B463))))),OR(AND(ISNUMBER(SEARCH("comunic",LOWER($B463))),LEFT($E463,3)&lt;&gt;"4.4"),AND(ISNUMBER(SEARCH("monitor",LOWER($B463))),NOT(OR(LEFT($E463,3)="1.5",LEFT($E463,3)="2.5")))),AND($B463&lt;&gt;"",OR(LEFT($C463,1)="1",LEFT($C463,1)="2"),$D463=""),AND($D463&lt;&gt;"",NOT(OR(LEFT($C463,1)="1",LEFT($C463,1)="2"))),AND($D463&lt;&gt;"",COUNTIF(' PROJETO'!$B$14:$B$16,$D463)=0),IF($D463="",FALSE(),IF(COUNTIF(' PROJETO'!$B$14:$B$16,$D463)=0,FALSE(),IFERROR(INDEX(' PROJETO'!$C$14:$C$16,MATCH($D463,' PROJETO'!$B$14:$B$16,0))&lt;&gt;"Sim",FALSE()))))</f>
        <v>0</v>
      </c>
      <c r="AG463" s="21" t="b">
        <f>AND($AC463,$Y463&gt;'CONFG.  LISTAS'!$F$4,$Z463="",$AA463="")</f>
        <v>0</v>
      </c>
      <c r="AH463" s="21" t="str">
        <f t="shared" si="103"/>
        <v/>
      </c>
      <c r="AI463" s="43" t="str">
        <f ca="1">IF(NOT($AC463),"",IF(OR($B463="",$C463="",$E463="",$F463=""),"Preencha descrição, categoria, tipo e unidade.",IF(AND($B463&lt;&gt;"",OR(LEFT($C463,1)="1",LEFT($C463,1)="2"),$D463=""),"Informe a prática de restauração para itens diretos.",IF(AND($D463&lt;&gt;"",NOT(OR(LEFT($C463,1)="1",LEFT($C463,1)="2"))),"Custos indiretos não devem pertencer a uma prática específica.",IF(AND($D463&lt;&gt;"",COUNTIF(' PROJETO'!$B$14:$B$16,$D463)=0),"Prática de restauração inválida ou não cadastrada.",IF(IF($D463="",FALSE(),IF(COUNTIF(' PROJETO'!$B$14:$B$16,$D463)=0,FALSE(),IFERROR(INDEX(' PROJETO'!$C$14:$C$16,MATCH($D463,' PROJETO'!$B$14:$B$16,0))&lt;&gt;"Sim",FALSE()))),"A prática informada no item não foi selecionada na aba Projeto.",IF(AND(MAX($I463,$L463,$O463,$R463,$U463,$X463)&gt;'CONFG.  LISTAS'!$F$4,NOT(OR($Z463&lt;&gt;"",$AA463&lt;&gt;""))),"Memorial de cálculo ou anexo obrigatório não informado para item acima do limite.",IF(OR(AND($G463&lt;&gt;"",$H463&lt;&gt;"",OR($G463&lt;=0,$H463&lt;=0)),AND($J463&lt;&gt;"",$K463&lt;&gt;"",OR($J463&lt;=0,$K463&lt;=0)),AND($M463&lt;&gt;"",$N463&lt;&gt;"",OR($M463&lt;=0,$N463&lt;=0)),AND($P463&lt;&gt;"",$Q463&lt;&gt;"",OR($P463&lt;=0,$Q463&lt;=0)),AND($S463&lt;&gt;"",$T463&lt;&gt;"",OR($S463&lt;=0,$T463&lt;=0)),AND($V463&lt;&gt;"",$W463&lt;&gt;"",OR($V463&lt;=0,$W463&lt;=0))),"Revise os valores informados: valor unitário e quantidade devem ser maiores que zero.",IF(OR(AND($G463="",$H463&lt;&gt;""),AND($G463&lt;&gt;"",$H463=""),AND($J463="",$K463&lt;&gt;""),AND($J463&lt;&gt;"",$K463=""),AND($M463="",$N463&lt;&gt;""),AND($M463&lt;&gt;"",$N463=""),AND($P463="",$Q463&lt;&gt;""),AND($P463&lt;&gt;"",$Q463=""),AND($S463="",$T463&lt;&gt;""),AND($S463&lt;&gt;"",$T463=""),AND($V463="",$W463&lt;&gt;""),AND($V463&lt;&gt;"",$W463="")),"Há ano preenchido parcialmente: "&amp;TRIM(IF(AND($G463="",$H463&lt;&gt;""),"Ano 1 (falta valor unitário); ","")&amp;IF(AND($G463&lt;&gt;"",$H463=""),"Ano 1 (falta quantidade); ","")&amp;IF(AND($J463="",$K463&lt;&gt;""),"Ano 2 (falta valor unitário); ","")&amp;IF(AND($J463&lt;&gt;"",$K463=""),"Ano 2 (falta quantidade); ","")&amp;IF(AND($M463="",$N463&lt;&gt;""),"Ano 3 (falta valor unitário); ","")&amp;IF(AND($M463&lt;&gt;"",$N463=""),"Ano 3 (falta quantidade); ","")&amp;IF(AND($P463="",$Q463&lt;&gt;""),"Ano 4 (falta valor unitário); ","")&amp;IF(AND($P463&lt;&gt;"",$Q463=""),"Ano 4 (falta quantidade); ","")&amp;IF(AND($S463="",$T463&lt;&gt;""),"Ano 5 (falta valor unitário); ","")&amp;IF(AND($S463&lt;&gt;"",$T463=""),"Ano 5 (falta quantidade); ","")&amp;IF(AND($V463="",$W463&lt;&gt;""),"Ano 6 (falta valor unitário); ","")&amp;IF(AND($V463&lt;&gt;"",$W463=""),"Ano 6 (falta quantidade); ","")), IF(NOT(OR(AND($G463&lt;&gt;"",$H463&lt;&gt;""),AND($J463&lt;&gt;"",$K463&lt;&gt;""),AND($M463&lt;&gt;"",$N463&lt;&gt;""),AND($P463&lt;&gt;"",$Q463&lt;&gt;""),AND($S463&lt;&gt;"",$T463&lt;&gt;""),AND($V463&lt;&gt;"",$W463&lt;&gt;""))),"Informe pelo menos um ano completo com valor unitário e quantidade.",IF(AND($C463&lt;&gt;"",$E463&lt;&gt;"",LEFT(TRIM($C463),1)&lt;&gt;LEFT(TRIM($E463),1)),"Categoria e tipo estão incompatíveis.",IF(IF(OR($E463="",$F463=""),FALSE(),IFERROR(COUNTIF(INDIRECT("UNITS_"&amp;SUBSTITUTE(LEFT($E463,FIND(" ",$E463&amp;" ")-1),".","_")),$F463)=0,TRUE())),"Unidade incompatível com o tipo selecionado.",IF(OR(AND(ISNUMBER(SEARCH("comunic",LOWER($B463))),LEFT($E463,3)&lt;&gt;"4.4"),AND(ISNUMBER(SEARCH("monitor",LOWER($B463))),NOT(OR(LEFT($E463,3)="1.5",LEFT($E463,3)="2.5")))),"Revise a classificação do item conforme as regras de preenchimento.",IF(AND($B463&lt;&gt;"",OR(ISNUMBER(SEARCH("outro",LOWER($B463))),ISNUMBER(SEARCH("divers",LOWER($B463))),ISNUMBER(SEARCH("kit",LOWER($B463))),ISNUMBER(SEARCH("ferrament",LOWER($B463))),ISNUMBER(SEARCH("epi",LOWER($B463)))),NOT(OR($Z463&lt;&gt;"",$AA463&lt;&gt;""))),"Descrição muito genérica: detalhe melhor o item e registre o racional no memorial ou em anexo.",IF(AND($Y463=0,$B463&lt;&gt;"",OR($G463&lt;&gt;"",$H463&lt;&gt;"",$J463&lt;&gt;"",$K463&lt;&gt;"",$M463&lt;&gt;"",$N463&lt;&gt;"",$P463&lt;&gt;"",$Q463&lt;&gt;"",$S463&lt;&gt;"",$T463&lt;&gt;"",$V463&lt;&gt;"",$W463&lt;&gt;"")),"O item possui dados lançados, mas o total está zerado. Revise os valores informados.","")))))))))))))))</f>
        <v/>
      </c>
    </row>
    <row r="464" spans="1:35" ht="14.25" customHeight="1" x14ac:dyDescent="0.25">
      <c r="A464" s="57" t="str">
        <f t="shared" si="91"/>
        <v/>
      </c>
      <c r="B464" s="58"/>
      <c r="C464" s="58"/>
      <c r="D464" s="58"/>
      <c r="E464" s="58"/>
      <c r="F464" s="58"/>
      <c r="G464" s="269"/>
      <c r="H464" s="59"/>
      <c r="I464" s="273">
        <f t="shared" si="92"/>
        <v>0</v>
      </c>
      <c r="J464" s="269"/>
      <c r="K464" s="59"/>
      <c r="L464" s="270">
        <f t="shared" si="93"/>
        <v>0</v>
      </c>
      <c r="M464" s="269"/>
      <c r="N464" s="59"/>
      <c r="O464" s="270">
        <f t="shared" si="94"/>
        <v>0</v>
      </c>
      <c r="P464" s="269"/>
      <c r="Q464" s="59"/>
      <c r="R464" s="271">
        <f t="shared" si="95"/>
        <v>0</v>
      </c>
      <c r="S464" s="269"/>
      <c r="T464" s="59"/>
      <c r="U464" s="270">
        <f t="shared" si="96"/>
        <v>0</v>
      </c>
      <c r="V464" s="269"/>
      <c r="W464" s="59"/>
      <c r="X464" s="270">
        <f t="shared" si="97"/>
        <v>0</v>
      </c>
      <c r="Y464" s="270">
        <f t="shared" si="98"/>
        <v>0</v>
      </c>
      <c r="Z464" s="58"/>
      <c r="AA464" s="58"/>
      <c r="AB464" s="60" t="str">
        <f t="shared" si="99"/>
        <v/>
      </c>
      <c r="AC464" s="21" t="b">
        <f t="shared" si="100"/>
        <v>0</v>
      </c>
      <c r="AD464" s="21" t="b">
        <f t="shared" si="101"/>
        <v>0</v>
      </c>
      <c r="AE464" s="21" t="b">
        <f t="shared" si="102"/>
        <v>0</v>
      </c>
      <c r="AF464" s="21" t="b">
        <f ca="1">OR(AND($AC464,NOT($AD464)),AND($AC464,OR(AND($G464="",$H464&lt;&gt;""),AND($G464&lt;&gt;"",$H464=""),AND($J464="",$K464&lt;&gt;""),AND($J464&lt;&gt;"",$K464=""),AND($M464="",$N464&lt;&gt;""),AND($M464&lt;&gt;"",$N464=""),AND($P464="",$Q464&lt;&gt;""),AND($P464&lt;&gt;"",$Q464=""),AND($S464="",$T464&lt;&gt;""),AND($S464&lt;&gt;"",$T464=""),AND($V464="",$W464&lt;&gt;""),AND($V464&lt;&gt;"",$W464=""))),AND($C464&lt;&gt;"",$E464&lt;&gt;"",LEFT(TRIM($C464),1)&lt;&gt;LEFT(TRIM($E464),1)),IF(OR($E464="",$F464=""),FALSE(),IFERROR(COUNTIF(INDIRECT("UNITS_"&amp;SUBSTITUTE(LEFT($E464,FIND(" ",$E464&amp;" ")-1),".","_")),$F464)=0,TRUE())),AND($B464&lt;&gt;"",OR(ISNUMBER(SEARCH("outro",LOWER($B464))),ISNUMBER(SEARCH("divers",LOWER($B464))),ISNUMBER(SEARCH("etc",LOWER($B464))))),OR(AND(ISNUMBER(SEARCH("comunic",LOWER($B464))),LEFT($E464,3)&lt;&gt;"4.4"),AND(ISNUMBER(SEARCH("monitor",LOWER($B464))),NOT(OR(LEFT($E464,3)="1.5",LEFT($E464,3)="2.5")))),AND($B464&lt;&gt;"",OR(LEFT($C464,1)="1",LEFT($C464,1)="2"),$D464=""),AND($D464&lt;&gt;"",NOT(OR(LEFT($C464,1)="1",LEFT($C464,1)="2"))),AND($D464&lt;&gt;"",COUNTIF(' PROJETO'!$B$14:$B$16,$D464)=0),IF($D464="",FALSE(),IF(COUNTIF(' PROJETO'!$B$14:$B$16,$D464)=0,FALSE(),IFERROR(INDEX(' PROJETO'!$C$14:$C$16,MATCH($D464,' PROJETO'!$B$14:$B$16,0))&lt;&gt;"Sim",FALSE()))))</f>
        <v>0</v>
      </c>
      <c r="AG464" s="21" t="b">
        <f>AND($AC464,$Y464&gt;'CONFG.  LISTAS'!$F$4,$Z464="",$AA464="")</f>
        <v>0</v>
      </c>
      <c r="AH464" s="21" t="str">
        <f t="shared" si="103"/>
        <v/>
      </c>
      <c r="AI464" s="43" t="str">
        <f ca="1">IF(NOT($AC464),"",IF(OR($B464="",$C464="",$E464="",$F464=""),"Preencha descrição, categoria, tipo e unidade.",IF(AND($B464&lt;&gt;"",OR(LEFT($C464,1)="1",LEFT($C464,1)="2"),$D464=""),"Informe a prática de restauração para itens diretos.",IF(AND($D464&lt;&gt;"",NOT(OR(LEFT($C464,1)="1",LEFT($C464,1)="2"))),"Custos indiretos não devem pertencer a uma prática específica.",IF(AND($D464&lt;&gt;"",COUNTIF(' PROJETO'!$B$14:$B$16,$D464)=0),"Prática de restauração inválida ou não cadastrada.",IF(IF($D464="",FALSE(),IF(COUNTIF(' PROJETO'!$B$14:$B$16,$D464)=0,FALSE(),IFERROR(INDEX(' PROJETO'!$C$14:$C$16,MATCH($D464,' PROJETO'!$B$14:$B$16,0))&lt;&gt;"Sim",FALSE()))),"A prática informada no item não foi selecionada na aba Projeto.",IF(AND(MAX($I464,$L464,$O464,$R464,$U464,$X464)&gt;'CONFG.  LISTAS'!$F$4,NOT(OR($Z464&lt;&gt;"",$AA464&lt;&gt;""))),"Memorial de cálculo ou anexo obrigatório não informado para item acima do limite.",IF(OR(AND($G464&lt;&gt;"",$H464&lt;&gt;"",OR($G464&lt;=0,$H464&lt;=0)),AND($J464&lt;&gt;"",$K464&lt;&gt;"",OR($J464&lt;=0,$K464&lt;=0)),AND($M464&lt;&gt;"",$N464&lt;&gt;"",OR($M464&lt;=0,$N464&lt;=0)),AND($P464&lt;&gt;"",$Q464&lt;&gt;"",OR($P464&lt;=0,$Q464&lt;=0)),AND($S464&lt;&gt;"",$T464&lt;&gt;"",OR($S464&lt;=0,$T464&lt;=0)),AND($V464&lt;&gt;"",$W464&lt;&gt;"",OR($V464&lt;=0,$W464&lt;=0))),"Revise os valores informados: valor unitário e quantidade devem ser maiores que zero.",IF(OR(AND($G464="",$H464&lt;&gt;""),AND($G464&lt;&gt;"",$H464=""),AND($J464="",$K464&lt;&gt;""),AND($J464&lt;&gt;"",$K464=""),AND($M464="",$N464&lt;&gt;""),AND($M464&lt;&gt;"",$N464=""),AND($P464="",$Q464&lt;&gt;""),AND($P464&lt;&gt;"",$Q464=""),AND($S464="",$T464&lt;&gt;""),AND($S464&lt;&gt;"",$T464=""),AND($V464="",$W464&lt;&gt;""),AND($V464&lt;&gt;"",$W464="")),"Há ano preenchido parcialmente: "&amp;TRIM(IF(AND($G464="",$H464&lt;&gt;""),"Ano 1 (falta valor unitário); ","")&amp;IF(AND($G464&lt;&gt;"",$H464=""),"Ano 1 (falta quantidade); ","")&amp;IF(AND($J464="",$K464&lt;&gt;""),"Ano 2 (falta valor unitário); ","")&amp;IF(AND($J464&lt;&gt;"",$K464=""),"Ano 2 (falta quantidade); ","")&amp;IF(AND($M464="",$N464&lt;&gt;""),"Ano 3 (falta valor unitário); ","")&amp;IF(AND($M464&lt;&gt;"",$N464=""),"Ano 3 (falta quantidade); ","")&amp;IF(AND($P464="",$Q464&lt;&gt;""),"Ano 4 (falta valor unitário); ","")&amp;IF(AND($P464&lt;&gt;"",$Q464=""),"Ano 4 (falta quantidade); ","")&amp;IF(AND($S464="",$T464&lt;&gt;""),"Ano 5 (falta valor unitário); ","")&amp;IF(AND($S464&lt;&gt;"",$T464=""),"Ano 5 (falta quantidade); ","")&amp;IF(AND($V464="",$W464&lt;&gt;""),"Ano 6 (falta valor unitário); ","")&amp;IF(AND($V464&lt;&gt;"",$W464=""),"Ano 6 (falta quantidade); ","")), IF(NOT(OR(AND($G464&lt;&gt;"",$H464&lt;&gt;""),AND($J464&lt;&gt;"",$K464&lt;&gt;""),AND($M464&lt;&gt;"",$N464&lt;&gt;""),AND($P464&lt;&gt;"",$Q464&lt;&gt;""),AND($S464&lt;&gt;"",$T464&lt;&gt;""),AND($V464&lt;&gt;"",$W464&lt;&gt;""))),"Informe pelo menos um ano completo com valor unitário e quantidade.",IF(AND($C464&lt;&gt;"",$E464&lt;&gt;"",LEFT(TRIM($C464),1)&lt;&gt;LEFT(TRIM($E464),1)),"Categoria e tipo estão incompatíveis.",IF(IF(OR($E464="",$F464=""),FALSE(),IFERROR(COUNTIF(INDIRECT("UNITS_"&amp;SUBSTITUTE(LEFT($E464,FIND(" ",$E464&amp;" ")-1),".","_")),$F464)=0,TRUE())),"Unidade incompatível com o tipo selecionado.",IF(OR(AND(ISNUMBER(SEARCH("comunic",LOWER($B464))),LEFT($E464,3)&lt;&gt;"4.4"),AND(ISNUMBER(SEARCH("monitor",LOWER($B464))),NOT(OR(LEFT($E464,3)="1.5",LEFT($E464,3)="2.5")))),"Revise a classificação do item conforme as regras de preenchimento.",IF(AND($B464&lt;&gt;"",OR(ISNUMBER(SEARCH("outro",LOWER($B464))),ISNUMBER(SEARCH("divers",LOWER($B464))),ISNUMBER(SEARCH("kit",LOWER($B464))),ISNUMBER(SEARCH("ferrament",LOWER($B464))),ISNUMBER(SEARCH("epi",LOWER($B464)))),NOT(OR($Z464&lt;&gt;"",$AA464&lt;&gt;""))),"Descrição muito genérica: detalhe melhor o item e registre o racional no memorial ou em anexo.",IF(AND($Y464=0,$B464&lt;&gt;"",OR($G464&lt;&gt;"",$H464&lt;&gt;"",$J464&lt;&gt;"",$K464&lt;&gt;"",$M464&lt;&gt;"",$N464&lt;&gt;"",$P464&lt;&gt;"",$Q464&lt;&gt;"",$S464&lt;&gt;"",$T464&lt;&gt;"",$V464&lt;&gt;"",$W464&lt;&gt;"")),"O item possui dados lançados, mas o total está zerado. Revise os valores informados.","")))))))))))))))</f>
        <v/>
      </c>
    </row>
    <row r="465" spans="1:35" ht="14.25" customHeight="1" x14ac:dyDescent="0.25">
      <c r="A465" s="57" t="str">
        <f t="shared" si="91"/>
        <v/>
      </c>
      <c r="B465" s="61"/>
      <c r="C465" s="61"/>
      <c r="D465" s="58"/>
      <c r="E465" s="61"/>
      <c r="F465" s="61"/>
      <c r="G465" s="272"/>
      <c r="H465" s="62"/>
      <c r="I465" s="273">
        <f t="shared" si="92"/>
        <v>0</v>
      </c>
      <c r="J465" s="272"/>
      <c r="K465" s="62"/>
      <c r="L465" s="270">
        <f t="shared" si="93"/>
        <v>0</v>
      </c>
      <c r="M465" s="272"/>
      <c r="N465" s="62"/>
      <c r="O465" s="270">
        <f t="shared" si="94"/>
        <v>0</v>
      </c>
      <c r="P465" s="272"/>
      <c r="Q465" s="62"/>
      <c r="R465" s="271">
        <f t="shared" si="95"/>
        <v>0</v>
      </c>
      <c r="S465" s="272"/>
      <c r="T465" s="62"/>
      <c r="U465" s="270">
        <f t="shared" si="96"/>
        <v>0</v>
      </c>
      <c r="V465" s="272"/>
      <c r="W465" s="62"/>
      <c r="X465" s="270">
        <f t="shared" si="97"/>
        <v>0</v>
      </c>
      <c r="Y465" s="270">
        <f t="shared" si="98"/>
        <v>0</v>
      </c>
      <c r="Z465" s="61"/>
      <c r="AA465" s="61"/>
      <c r="AB465" s="60" t="str">
        <f t="shared" si="99"/>
        <v/>
      </c>
      <c r="AC465" s="21" t="b">
        <f t="shared" si="100"/>
        <v>0</v>
      </c>
      <c r="AD465" s="21" t="b">
        <f t="shared" si="101"/>
        <v>0</v>
      </c>
      <c r="AE465" s="21" t="b">
        <f t="shared" si="102"/>
        <v>0</v>
      </c>
      <c r="AF465" s="21" t="b">
        <f ca="1">OR(AND($AC465,NOT($AD465)),AND($AC465,OR(AND($G465="",$H465&lt;&gt;""),AND($G465&lt;&gt;"",$H465=""),AND($J465="",$K465&lt;&gt;""),AND($J465&lt;&gt;"",$K465=""),AND($M465="",$N465&lt;&gt;""),AND($M465&lt;&gt;"",$N465=""),AND($P465="",$Q465&lt;&gt;""),AND($P465&lt;&gt;"",$Q465=""),AND($S465="",$T465&lt;&gt;""),AND($S465&lt;&gt;"",$T465=""),AND($V465="",$W465&lt;&gt;""),AND($V465&lt;&gt;"",$W465=""))),AND($C465&lt;&gt;"",$E465&lt;&gt;"",LEFT(TRIM($C465),1)&lt;&gt;LEFT(TRIM($E465),1)),IF(OR($E465="",$F465=""),FALSE(),IFERROR(COUNTIF(INDIRECT("UNITS_"&amp;SUBSTITUTE(LEFT($E465,FIND(" ",$E465&amp;" ")-1),".","_")),$F465)=0,TRUE())),AND($B465&lt;&gt;"",OR(ISNUMBER(SEARCH("outro",LOWER($B465))),ISNUMBER(SEARCH("divers",LOWER($B465))),ISNUMBER(SEARCH("etc",LOWER($B465))))),OR(AND(ISNUMBER(SEARCH("comunic",LOWER($B465))),LEFT($E465,3)&lt;&gt;"4.4"),AND(ISNUMBER(SEARCH("monitor",LOWER($B465))),NOT(OR(LEFT($E465,3)="1.5",LEFT($E465,3)="2.5")))),AND($B465&lt;&gt;"",OR(LEFT($C465,1)="1",LEFT($C465,1)="2"),$D465=""),AND($D465&lt;&gt;"",NOT(OR(LEFT($C465,1)="1",LEFT($C465,1)="2"))),AND($D465&lt;&gt;"",COUNTIF(' PROJETO'!$B$14:$B$16,$D465)=0),IF($D465="",FALSE(),IF(COUNTIF(' PROJETO'!$B$14:$B$16,$D465)=0,FALSE(),IFERROR(INDEX(' PROJETO'!$C$14:$C$16,MATCH($D465,' PROJETO'!$B$14:$B$16,0))&lt;&gt;"Sim",FALSE()))))</f>
        <v>0</v>
      </c>
      <c r="AG465" s="21" t="b">
        <f>AND($AC465,$Y465&gt;'CONFG.  LISTAS'!$F$4,$Z465="",$AA465="")</f>
        <v>0</v>
      </c>
      <c r="AH465" s="21" t="str">
        <f t="shared" si="103"/>
        <v/>
      </c>
      <c r="AI465" s="43" t="str">
        <f ca="1">IF(NOT($AC465),"",IF(OR($B465="",$C465="",$E465="",$F465=""),"Preencha descrição, categoria, tipo e unidade.",IF(AND($B465&lt;&gt;"",OR(LEFT($C465,1)="1",LEFT($C465,1)="2"),$D465=""),"Informe a prática de restauração para itens diretos.",IF(AND($D465&lt;&gt;"",NOT(OR(LEFT($C465,1)="1",LEFT($C465,1)="2"))),"Custos indiretos não devem pertencer a uma prática específica.",IF(AND($D465&lt;&gt;"",COUNTIF(' PROJETO'!$B$14:$B$16,$D465)=0),"Prática de restauração inválida ou não cadastrada.",IF(IF($D465="",FALSE(),IF(COUNTIF(' PROJETO'!$B$14:$B$16,$D465)=0,FALSE(),IFERROR(INDEX(' PROJETO'!$C$14:$C$16,MATCH($D465,' PROJETO'!$B$14:$B$16,0))&lt;&gt;"Sim",FALSE()))),"A prática informada no item não foi selecionada na aba Projeto.",IF(AND(MAX($I465,$L465,$O465,$R465,$U465,$X465)&gt;'CONFG.  LISTAS'!$F$4,NOT(OR($Z465&lt;&gt;"",$AA465&lt;&gt;""))),"Memorial de cálculo ou anexo obrigatório não informado para item acima do limite.",IF(OR(AND($G465&lt;&gt;"",$H465&lt;&gt;"",OR($G465&lt;=0,$H465&lt;=0)),AND($J465&lt;&gt;"",$K465&lt;&gt;"",OR($J465&lt;=0,$K465&lt;=0)),AND($M465&lt;&gt;"",$N465&lt;&gt;"",OR($M465&lt;=0,$N465&lt;=0)),AND($P465&lt;&gt;"",$Q465&lt;&gt;"",OR($P465&lt;=0,$Q465&lt;=0)),AND($S465&lt;&gt;"",$T465&lt;&gt;"",OR($S465&lt;=0,$T465&lt;=0)),AND($V465&lt;&gt;"",$W465&lt;&gt;"",OR($V465&lt;=0,$W465&lt;=0))),"Revise os valores informados: valor unitário e quantidade devem ser maiores que zero.",IF(OR(AND($G465="",$H465&lt;&gt;""),AND($G465&lt;&gt;"",$H465=""),AND($J465="",$K465&lt;&gt;""),AND($J465&lt;&gt;"",$K465=""),AND($M465="",$N465&lt;&gt;""),AND($M465&lt;&gt;"",$N465=""),AND($P465="",$Q465&lt;&gt;""),AND($P465&lt;&gt;"",$Q465=""),AND($S465="",$T465&lt;&gt;""),AND($S465&lt;&gt;"",$T465=""),AND($V465="",$W465&lt;&gt;""),AND($V465&lt;&gt;"",$W465="")),"Há ano preenchido parcialmente: "&amp;TRIM(IF(AND($G465="",$H465&lt;&gt;""),"Ano 1 (falta valor unitário); ","")&amp;IF(AND($G465&lt;&gt;"",$H465=""),"Ano 1 (falta quantidade); ","")&amp;IF(AND($J465="",$K465&lt;&gt;""),"Ano 2 (falta valor unitário); ","")&amp;IF(AND($J465&lt;&gt;"",$K465=""),"Ano 2 (falta quantidade); ","")&amp;IF(AND($M465="",$N465&lt;&gt;""),"Ano 3 (falta valor unitário); ","")&amp;IF(AND($M465&lt;&gt;"",$N465=""),"Ano 3 (falta quantidade); ","")&amp;IF(AND($P465="",$Q465&lt;&gt;""),"Ano 4 (falta valor unitário); ","")&amp;IF(AND($P465&lt;&gt;"",$Q465=""),"Ano 4 (falta quantidade); ","")&amp;IF(AND($S465="",$T465&lt;&gt;""),"Ano 5 (falta valor unitário); ","")&amp;IF(AND($S465&lt;&gt;"",$T465=""),"Ano 5 (falta quantidade); ","")&amp;IF(AND($V465="",$W465&lt;&gt;""),"Ano 6 (falta valor unitário); ","")&amp;IF(AND($V465&lt;&gt;"",$W465=""),"Ano 6 (falta quantidade); ","")), IF(NOT(OR(AND($G465&lt;&gt;"",$H465&lt;&gt;""),AND($J465&lt;&gt;"",$K465&lt;&gt;""),AND($M465&lt;&gt;"",$N465&lt;&gt;""),AND($P465&lt;&gt;"",$Q465&lt;&gt;""),AND($S465&lt;&gt;"",$T465&lt;&gt;""),AND($V465&lt;&gt;"",$W465&lt;&gt;""))),"Informe pelo menos um ano completo com valor unitário e quantidade.",IF(AND($C465&lt;&gt;"",$E465&lt;&gt;"",LEFT(TRIM($C465),1)&lt;&gt;LEFT(TRIM($E465),1)),"Categoria e tipo estão incompatíveis.",IF(IF(OR($E465="",$F465=""),FALSE(),IFERROR(COUNTIF(INDIRECT("UNITS_"&amp;SUBSTITUTE(LEFT($E465,FIND(" ",$E465&amp;" ")-1),".","_")),$F465)=0,TRUE())),"Unidade incompatível com o tipo selecionado.",IF(OR(AND(ISNUMBER(SEARCH("comunic",LOWER($B465))),LEFT($E465,3)&lt;&gt;"4.4"),AND(ISNUMBER(SEARCH("monitor",LOWER($B465))),NOT(OR(LEFT($E465,3)="1.5",LEFT($E465,3)="2.5")))),"Revise a classificação do item conforme as regras de preenchimento.",IF(AND($B465&lt;&gt;"",OR(ISNUMBER(SEARCH("outro",LOWER($B465))),ISNUMBER(SEARCH("divers",LOWER($B465))),ISNUMBER(SEARCH("kit",LOWER($B465))),ISNUMBER(SEARCH("ferrament",LOWER($B465))),ISNUMBER(SEARCH("epi",LOWER($B465)))),NOT(OR($Z465&lt;&gt;"",$AA465&lt;&gt;""))),"Descrição muito genérica: detalhe melhor o item e registre o racional no memorial ou em anexo.",IF(AND($Y465=0,$B465&lt;&gt;"",OR($G465&lt;&gt;"",$H465&lt;&gt;"",$J465&lt;&gt;"",$K465&lt;&gt;"",$M465&lt;&gt;"",$N465&lt;&gt;"",$P465&lt;&gt;"",$Q465&lt;&gt;"",$S465&lt;&gt;"",$T465&lt;&gt;"",$V465&lt;&gt;"",$W465&lt;&gt;"")),"O item possui dados lançados, mas o total está zerado. Revise os valores informados.","")))))))))))))))</f>
        <v/>
      </c>
    </row>
    <row r="466" spans="1:35" ht="14.25" customHeight="1" x14ac:dyDescent="0.25">
      <c r="A466" s="57" t="str">
        <f t="shared" si="91"/>
        <v/>
      </c>
      <c r="B466" s="58"/>
      <c r="C466" s="58"/>
      <c r="D466" s="58"/>
      <c r="E466" s="58"/>
      <c r="F466" s="58"/>
      <c r="G466" s="269"/>
      <c r="H466" s="59"/>
      <c r="I466" s="273">
        <f t="shared" si="92"/>
        <v>0</v>
      </c>
      <c r="J466" s="269"/>
      <c r="K466" s="59"/>
      <c r="L466" s="270">
        <f t="shared" si="93"/>
        <v>0</v>
      </c>
      <c r="M466" s="269"/>
      <c r="N466" s="59"/>
      <c r="O466" s="270">
        <f t="shared" si="94"/>
        <v>0</v>
      </c>
      <c r="P466" s="269"/>
      <c r="Q466" s="59"/>
      <c r="R466" s="271">
        <f t="shared" si="95"/>
        <v>0</v>
      </c>
      <c r="S466" s="269"/>
      <c r="T466" s="59"/>
      <c r="U466" s="270">
        <f t="shared" si="96"/>
        <v>0</v>
      </c>
      <c r="V466" s="269"/>
      <c r="W466" s="59"/>
      <c r="X466" s="270">
        <f t="shared" si="97"/>
        <v>0</v>
      </c>
      <c r="Y466" s="270">
        <f t="shared" si="98"/>
        <v>0</v>
      </c>
      <c r="Z466" s="58"/>
      <c r="AA466" s="58"/>
      <c r="AB466" s="60" t="str">
        <f t="shared" si="99"/>
        <v/>
      </c>
      <c r="AC466" s="21" t="b">
        <f t="shared" si="100"/>
        <v>0</v>
      </c>
      <c r="AD466" s="21" t="b">
        <f t="shared" si="101"/>
        <v>0</v>
      </c>
      <c r="AE466" s="21" t="b">
        <f t="shared" si="102"/>
        <v>0</v>
      </c>
      <c r="AF466" s="21" t="b">
        <f ca="1">OR(AND($AC466,NOT($AD466)),AND($AC466,OR(AND($G466="",$H466&lt;&gt;""),AND($G466&lt;&gt;"",$H466=""),AND($J466="",$K466&lt;&gt;""),AND($J466&lt;&gt;"",$K466=""),AND($M466="",$N466&lt;&gt;""),AND($M466&lt;&gt;"",$N466=""),AND($P466="",$Q466&lt;&gt;""),AND($P466&lt;&gt;"",$Q466=""),AND($S466="",$T466&lt;&gt;""),AND($S466&lt;&gt;"",$T466=""),AND($V466="",$W466&lt;&gt;""),AND($V466&lt;&gt;"",$W466=""))),AND($C466&lt;&gt;"",$E466&lt;&gt;"",LEFT(TRIM($C466),1)&lt;&gt;LEFT(TRIM($E466),1)),IF(OR($E466="",$F466=""),FALSE(),IFERROR(COUNTIF(INDIRECT("UNITS_"&amp;SUBSTITUTE(LEFT($E466,FIND(" ",$E466&amp;" ")-1),".","_")),$F466)=0,TRUE())),AND($B466&lt;&gt;"",OR(ISNUMBER(SEARCH("outro",LOWER($B466))),ISNUMBER(SEARCH("divers",LOWER($B466))),ISNUMBER(SEARCH("etc",LOWER($B466))))),OR(AND(ISNUMBER(SEARCH("comunic",LOWER($B466))),LEFT($E466,3)&lt;&gt;"4.4"),AND(ISNUMBER(SEARCH("monitor",LOWER($B466))),NOT(OR(LEFT($E466,3)="1.5",LEFT($E466,3)="2.5")))),AND($B466&lt;&gt;"",OR(LEFT($C466,1)="1",LEFT($C466,1)="2"),$D466=""),AND($D466&lt;&gt;"",NOT(OR(LEFT($C466,1)="1",LEFT($C466,1)="2"))),AND($D466&lt;&gt;"",COUNTIF(' PROJETO'!$B$14:$B$16,$D466)=0),IF($D466="",FALSE(),IF(COUNTIF(' PROJETO'!$B$14:$B$16,$D466)=0,FALSE(),IFERROR(INDEX(' PROJETO'!$C$14:$C$16,MATCH($D466,' PROJETO'!$B$14:$B$16,0))&lt;&gt;"Sim",FALSE()))))</f>
        <v>0</v>
      </c>
      <c r="AG466" s="21" t="b">
        <f>AND($AC466,$Y466&gt;'CONFG.  LISTAS'!$F$4,$Z466="",$AA466="")</f>
        <v>0</v>
      </c>
      <c r="AH466" s="21" t="str">
        <f t="shared" si="103"/>
        <v/>
      </c>
      <c r="AI466" s="43" t="str">
        <f ca="1">IF(NOT($AC466),"",IF(OR($B466="",$C466="",$E466="",$F466=""),"Preencha descrição, categoria, tipo e unidade.",IF(AND($B466&lt;&gt;"",OR(LEFT($C466,1)="1",LEFT($C466,1)="2"),$D466=""),"Informe a prática de restauração para itens diretos.",IF(AND($D466&lt;&gt;"",NOT(OR(LEFT($C466,1)="1",LEFT($C466,1)="2"))),"Custos indiretos não devem pertencer a uma prática específica.",IF(AND($D466&lt;&gt;"",COUNTIF(' PROJETO'!$B$14:$B$16,$D466)=0),"Prática de restauração inválida ou não cadastrada.",IF(IF($D466="",FALSE(),IF(COUNTIF(' PROJETO'!$B$14:$B$16,$D466)=0,FALSE(),IFERROR(INDEX(' PROJETO'!$C$14:$C$16,MATCH($D466,' PROJETO'!$B$14:$B$16,0))&lt;&gt;"Sim",FALSE()))),"A prática informada no item não foi selecionada na aba Projeto.",IF(AND(MAX($I466,$L466,$O466,$R466,$U466,$X466)&gt;'CONFG.  LISTAS'!$F$4,NOT(OR($Z466&lt;&gt;"",$AA466&lt;&gt;""))),"Memorial de cálculo ou anexo obrigatório não informado para item acima do limite.",IF(OR(AND($G466&lt;&gt;"",$H466&lt;&gt;"",OR($G466&lt;=0,$H466&lt;=0)),AND($J466&lt;&gt;"",$K466&lt;&gt;"",OR($J466&lt;=0,$K466&lt;=0)),AND($M466&lt;&gt;"",$N466&lt;&gt;"",OR($M466&lt;=0,$N466&lt;=0)),AND($P466&lt;&gt;"",$Q466&lt;&gt;"",OR($P466&lt;=0,$Q466&lt;=0)),AND($S466&lt;&gt;"",$T466&lt;&gt;"",OR($S466&lt;=0,$T466&lt;=0)),AND($V466&lt;&gt;"",$W466&lt;&gt;"",OR($V466&lt;=0,$W466&lt;=0))),"Revise os valores informados: valor unitário e quantidade devem ser maiores que zero.",IF(OR(AND($G466="",$H466&lt;&gt;""),AND($G466&lt;&gt;"",$H466=""),AND($J466="",$K466&lt;&gt;""),AND($J466&lt;&gt;"",$K466=""),AND($M466="",$N466&lt;&gt;""),AND($M466&lt;&gt;"",$N466=""),AND($P466="",$Q466&lt;&gt;""),AND($P466&lt;&gt;"",$Q466=""),AND($S466="",$T466&lt;&gt;""),AND($S466&lt;&gt;"",$T466=""),AND($V466="",$W466&lt;&gt;""),AND($V466&lt;&gt;"",$W466="")),"Há ano preenchido parcialmente: "&amp;TRIM(IF(AND($G466="",$H466&lt;&gt;""),"Ano 1 (falta valor unitário); ","")&amp;IF(AND($G466&lt;&gt;"",$H466=""),"Ano 1 (falta quantidade); ","")&amp;IF(AND($J466="",$K466&lt;&gt;""),"Ano 2 (falta valor unitário); ","")&amp;IF(AND($J466&lt;&gt;"",$K466=""),"Ano 2 (falta quantidade); ","")&amp;IF(AND($M466="",$N466&lt;&gt;""),"Ano 3 (falta valor unitário); ","")&amp;IF(AND($M466&lt;&gt;"",$N466=""),"Ano 3 (falta quantidade); ","")&amp;IF(AND($P466="",$Q466&lt;&gt;""),"Ano 4 (falta valor unitário); ","")&amp;IF(AND($P466&lt;&gt;"",$Q466=""),"Ano 4 (falta quantidade); ","")&amp;IF(AND($S466="",$T466&lt;&gt;""),"Ano 5 (falta valor unitário); ","")&amp;IF(AND($S466&lt;&gt;"",$T466=""),"Ano 5 (falta quantidade); ","")&amp;IF(AND($V466="",$W466&lt;&gt;""),"Ano 6 (falta valor unitário); ","")&amp;IF(AND($V466&lt;&gt;"",$W466=""),"Ano 6 (falta quantidade); ","")), IF(NOT(OR(AND($G466&lt;&gt;"",$H466&lt;&gt;""),AND($J466&lt;&gt;"",$K466&lt;&gt;""),AND($M466&lt;&gt;"",$N466&lt;&gt;""),AND($P466&lt;&gt;"",$Q466&lt;&gt;""),AND($S466&lt;&gt;"",$T466&lt;&gt;""),AND($V466&lt;&gt;"",$W466&lt;&gt;""))),"Informe pelo menos um ano completo com valor unitário e quantidade.",IF(AND($C466&lt;&gt;"",$E466&lt;&gt;"",LEFT(TRIM($C466),1)&lt;&gt;LEFT(TRIM($E466),1)),"Categoria e tipo estão incompatíveis.",IF(IF(OR($E466="",$F466=""),FALSE(),IFERROR(COUNTIF(INDIRECT("UNITS_"&amp;SUBSTITUTE(LEFT($E466,FIND(" ",$E466&amp;" ")-1),".","_")),$F466)=0,TRUE())),"Unidade incompatível com o tipo selecionado.",IF(OR(AND(ISNUMBER(SEARCH("comunic",LOWER($B466))),LEFT($E466,3)&lt;&gt;"4.4"),AND(ISNUMBER(SEARCH("monitor",LOWER($B466))),NOT(OR(LEFT($E466,3)="1.5",LEFT($E466,3)="2.5")))),"Revise a classificação do item conforme as regras de preenchimento.",IF(AND($B466&lt;&gt;"",OR(ISNUMBER(SEARCH("outro",LOWER($B466))),ISNUMBER(SEARCH("divers",LOWER($B466))),ISNUMBER(SEARCH("kit",LOWER($B466))),ISNUMBER(SEARCH("ferrament",LOWER($B466))),ISNUMBER(SEARCH("epi",LOWER($B466)))),NOT(OR($Z466&lt;&gt;"",$AA466&lt;&gt;""))),"Descrição muito genérica: detalhe melhor o item e registre o racional no memorial ou em anexo.",IF(AND($Y466=0,$B466&lt;&gt;"",OR($G466&lt;&gt;"",$H466&lt;&gt;"",$J466&lt;&gt;"",$K466&lt;&gt;"",$M466&lt;&gt;"",$N466&lt;&gt;"",$P466&lt;&gt;"",$Q466&lt;&gt;"",$S466&lt;&gt;"",$T466&lt;&gt;"",$V466&lt;&gt;"",$W466&lt;&gt;"")),"O item possui dados lançados, mas o total está zerado. Revise os valores informados.","")))))))))))))))</f>
        <v/>
      </c>
    </row>
    <row r="467" spans="1:35" ht="14.25" customHeight="1" x14ac:dyDescent="0.25">
      <c r="A467" s="57" t="str">
        <f t="shared" si="91"/>
        <v/>
      </c>
      <c r="B467" s="61"/>
      <c r="C467" s="61"/>
      <c r="D467" s="58"/>
      <c r="E467" s="61"/>
      <c r="F467" s="61"/>
      <c r="G467" s="272"/>
      <c r="H467" s="62"/>
      <c r="I467" s="273">
        <f t="shared" si="92"/>
        <v>0</v>
      </c>
      <c r="J467" s="272"/>
      <c r="K467" s="62"/>
      <c r="L467" s="270">
        <f t="shared" si="93"/>
        <v>0</v>
      </c>
      <c r="M467" s="272"/>
      <c r="N467" s="62"/>
      <c r="O467" s="270">
        <f t="shared" si="94"/>
        <v>0</v>
      </c>
      <c r="P467" s="272"/>
      <c r="Q467" s="62"/>
      <c r="R467" s="271">
        <f t="shared" si="95"/>
        <v>0</v>
      </c>
      <c r="S467" s="272"/>
      <c r="T467" s="62"/>
      <c r="U467" s="270">
        <f t="shared" si="96"/>
        <v>0</v>
      </c>
      <c r="V467" s="272"/>
      <c r="W467" s="62"/>
      <c r="X467" s="270">
        <f t="shared" si="97"/>
        <v>0</v>
      </c>
      <c r="Y467" s="270">
        <f t="shared" si="98"/>
        <v>0</v>
      </c>
      <c r="Z467" s="61"/>
      <c r="AA467" s="61"/>
      <c r="AB467" s="60" t="str">
        <f t="shared" si="99"/>
        <v/>
      </c>
      <c r="AC467" s="21" t="b">
        <f t="shared" si="100"/>
        <v>0</v>
      </c>
      <c r="AD467" s="21" t="b">
        <f t="shared" si="101"/>
        <v>0</v>
      </c>
      <c r="AE467" s="21" t="b">
        <f t="shared" si="102"/>
        <v>0</v>
      </c>
      <c r="AF467" s="21" t="b">
        <f ca="1">OR(AND($AC467,NOT($AD467)),AND($AC467,OR(AND($G467="",$H467&lt;&gt;""),AND($G467&lt;&gt;"",$H467=""),AND($J467="",$K467&lt;&gt;""),AND($J467&lt;&gt;"",$K467=""),AND($M467="",$N467&lt;&gt;""),AND($M467&lt;&gt;"",$N467=""),AND($P467="",$Q467&lt;&gt;""),AND($P467&lt;&gt;"",$Q467=""),AND($S467="",$T467&lt;&gt;""),AND($S467&lt;&gt;"",$T467=""),AND($V467="",$W467&lt;&gt;""),AND($V467&lt;&gt;"",$W467=""))),AND($C467&lt;&gt;"",$E467&lt;&gt;"",LEFT(TRIM($C467),1)&lt;&gt;LEFT(TRIM($E467),1)),IF(OR($E467="",$F467=""),FALSE(),IFERROR(COUNTIF(INDIRECT("UNITS_"&amp;SUBSTITUTE(LEFT($E467,FIND(" ",$E467&amp;" ")-1),".","_")),$F467)=0,TRUE())),AND($B467&lt;&gt;"",OR(ISNUMBER(SEARCH("outro",LOWER($B467))),ISNUMBER(SEARCH("divers",LOWER($B467))),ISNUMBER(SEARCH("etc",LOWER($B467))))),OR(AND(ISNUMBER(SEARCH("comunic",LOWER($B467))),LEFT($E467,3)&lt;&gt;"4.4"),AND(ISNUMBER(SEARCH("monitor",LOWER($B467))),NOT(OR(LEFT($E467,3)="1.5",LEFT($E467,3)="2.5")))),AND($B467&lt;&gt;"",OR(LEFT($C467,1)="1",LEFT($C467,1)="2"),$D467=""),AND($D467&lt;&gt;"",NOT(OR(LEFT($C467,1)="1",LEFT($C467,1)="2"))),AND($D467&lt;&gt;"",COUNTIF(' PROJETO'!$B$14:$B$16,$D467)=0),IF($D467="",FALSE(),IF(COUNTIF(' PROJETO'!$B$14:$B$16,$D467)=0,FALSE(),IFERROR(INDEX(' PROJETO'!$C$14:$C$16,MATCH($D467,' PROJETO'!$B$14:$B$16,0))&lt;&gt;"Sim",FALSE()))))</f>
        <v>0</v>
      </c>
      <c r="AG467" s="21" t="b">
        <f>AND($AC467,$Y467&gt;'CONFG.  LISTAS'!$F$4,$Z467="",$AA467="")</f>
        <v>0</v>
      </c>
      <c r="AH467" s="21" t="str">
        <f t="shared" si="103"/>
        <v/>
      </c>
      <c r="AI467" s="43" t="str">
        <f ca="1">IF(NOT($AC467),"",IF(OR($B467="",$C467="",$E467="",$F467=""),"Preencha descrição, categoria, tipo e unidade.",IF(AND($B467&lt;&gt;"",OR(LEFT($C467,1)="1",LEFT($C467,1)="2"),$D467=""),"Informe a prática de restauração para itens diretos.",IF(AND($D467&lt;&gt;"",NOT(OR(LEFT($C467,1)="1",LEFT($C467,1)="2"))),"Custos indiretos não devem pertencer a uma prática específica.",IF(AND($D467&lt;&gt;"",COUNTIF(' PROJETO'!$B$14:$B$16,$D467)=0),"Prática de restauração inválida ou não cadastrada.",IF(IF($D467="",FALSE(),IF(COUNTIF(' PROJETO'!$B$14:$B$16,$D467)=0,FALSE(),IFERROR(INDEX(' PROJETO'!$C$14:$C$16,MATCH($D467,' PROJETO'!$B$14:$B$16,0))&lt;&gt;"Sim",FALSE()))),"A prática informada no item não foi selecionada na aba Projeto.",IF(AND(MAX($I467,$L467,$O467,$R467,$U467,$X467)&gt;'CONFG.  LISTAS'!$F$4,NOT(OR($Z467&lt;&gt;"",$AA467&lt;&gt;""))),"Memorial de cálculo ou anexo obrigatório não informado para item acima do limite.",IF(OR(AND($G467&lt;&gt;"",$H467&lt;&gt;"",OR($G467&lt;=0,$H467&lt;=0)),AND($J467&lt;&gt;"",$K467&lt;&gt;"",OR($J467&lt;=0,$K467&lt;=0)),AND($M467&lt;&gt;"",$N467&lt;&gt;"",OR($M467&lt;=0,$N467&lt;=0)),AND($P467&lt;&gt;"",$Q467&lt;&gt;"",OR($P467&lt;=0,$Q467&lt;=0)),AND($S467&lt;&gt;"",$T467&lt;&gt;"",OR($S467&lt;=0,$T467&lt;=0)),AND($V467&lt;&gt;"",$W467&lt;&gt;"",OR($V467&lt;=0,$W467&lt;=0))),"Revise os valores informados: valor unitário e quantidade devem ser maiores que zero.",IF(OR(AND($G467="",$H467&lt;&gt;""),AND($G467&lt;&gt;"",$H467=""),AND($J467="",$K467&lt;&gt;""),AND($J467&lt;&gt;"",$K467=""),AND($M467="",$N467&lt;&gt;""),AND($M467&lt;&gt;"",$N467=""),AND($P467="",$Q467&lt;&gt;""),AND($P467&lt;&gt;"",$Q467=""),AND($S467="",$T467&lt;&gt;""),AND($S467&lt;&gt;"",$T467=""),AND($V467="",$W467&lt;&gt;""),AND($V467&lt;&gt;"",$W467="")),"Há ano preenchido parcialmente: "&amp;TRIM(IF(AND($G467="",$H467&lt;&gt;""),"Ano 1 (falta valor unitário); ","")&amp;IF(AND($G467&lt;&gt;"",$H467=""),"Ano 1 (falta quantidade); ","")&amp;IF(AND($J467="",$K467&lt;&gt;""),"Ano 2 (falta valor unitário); ","")&amp;IF(AND($J467&lt;&gt;"",$K467=""),"Ano 2 (falta quantidade); ","")&amp;IF(AND($M467="",$N467&lt;&gt;""),"Ano 3 (falta valor unitário); ","")&amp;IF(AND($M467&lt;&gt;"",$N467=""),"Ano 3 (falta quantidade); ","")&amp;IF(AND($P467="",$Q467&lt;&gt;""),"Ano 4 (falta valor unitário); ","")&amp;IF(AND($P467&lt;&gt;"",$Q467=""),"Ano 4 (falta quantidade); ","")&amp;IF(AND($S467="",$T467&lt;&gt;""),"Ano 5 (falta valor unitário); ","")&amp;IF(AND($S467&lt;&gt;"",$T467=""),"Ano 5 (falta quantidade); ","")&amp;IF(AND($V467="",$W467&lt;&gt;""),"Ano 6 (falta valor unitário); ","")&amp;IF(AND($V467&lt;&gt;"",$W467=""),"Ano 6 (falta quantidade); ","")), IF(NOT(OR(AND($G467&lt;&gt;"",$H467&lt;&gt;""),AND($J467&lt;&gt;"",$K467&lt;&gt;""),AND($M467&lt;&gt;"",$N467&lt;&gt;""),AND($P467&lt;&gt;"",$Q467&lt;&gt;""),AND($S467&lt;&gt;"",$T467&lt;&gt;""),AND($V467&lt;&gt;"",$W467&lt;&gt;""))),"Informe pelo menos um ano completo com valor unitário e quantidade.",IF(AND($C467&lt;&gt;"",$E467&lt;&gt;"",LEFT(TRIM($C467),1)&lt;&gt;LEFT(TRIM($E467),1)),"Categoria e tipo estão incompatíveis.",IF(IF(OR($E467="",$F467=""),FALSE(),IFERROR(COUNTIF(INDIRECT("UNITS_"&amp;SUBSTITUTE(LEFT($E467,FIND(" ",$E467&amp;" ")-1),".","_")),$F467)=0,TRUE())),"Unidade incompatível com o tipo selecionado.",IF(OR(AND(ISNUMBER(SEARCH("comunic",LOWER($B467))),LEFT($E467,3)&lt;&gt;"4.4"),AND(ISNUMBER(SEARCH("monitor",LOWER($B467))),NOT(OR(LEFT($E467,3)="1.5",LEFT($E467,3)="2.5")))),"Revise a classificação do item conforme as regras de preenchimento.",IF(AND($B467&lt;&gt;"",OR(ISNUMBER(SEARCH("outro",LOWER($B467))),ISNUMBER(SEARCH("divers",LOWER($B467))),ISNUMBER(SEARCH("kit",LOWER($B467))),ISNUMBER(SEARCH("ferrament",LOWER($B467))),ISNUMBER(SEARCH("epi",LOWER($B467)))),NOT(OR($Z467&lt;&gt;"",$AA467&lt;&gt;""))),"Descrição muito genérica: detalhe melhor o item e registre o racional no memorial ou em anexo.",IF(AND($Y467=0,$B467&lt;&gt;"",OR($G467&lt;&gt;"",$H467&lt;&gt;"",$J467&lt;&gt;"",$K467&lt;&gt;"",$M467&lt;&gt;"",$N467&lt;&gt;"",$P467&lt;&gt;"",$Q467&lt;&gt;"",$S467&lt;&gt;"",$T467&lt;&gt;"",$V467&lt;&gt;"",$W467&lt;&gt;"")),"O item possui dados lançados, mas o total está zerado. Revise os valores informados.","")))))))))))))))</f>
        <v/>
      </c>
    </row>
    <row r="468" spans="1:35" ht="14.25" customHeight="1" x14ac:dyDescent="0.25">
      <c r="A468" s="57" t="str">
        <f t="shared" si="91"/>
        <v/>
      </c>
      <c r="B468" s="58"/>
      <c r="C468" s="58"/>
      <c r="D468" s="58"/>
      <c r="E468" s="58"/>
      <c r="F468" s="58"/>
      <c r="G468" s="269"/>
      <c r="H468" s="59"/>
      <c r="I468" s="273">
        <f t="shared" si="92"/>
        <v>0</v>
      </c>
      <c r="J468" s="269"/>
      <c r="K468" s="59"/>
      <c r="L468" s="270">
        <f t="shared" si="93"/>
        <v>0</v>
      </c>
      <c r="M468" s="269"/>
      <c r="N468" s="59"/>
      <c r="O468" s="270">
        <f t="shared" si="94"/>
        <v>0</v>
      </c>
      <c r="P468" s="269"/>
      <c r="Q468" s="59"/>
      <c r="R468" s="271">
        <f t="shared" si="95"/>
        <v>0</v>
      </c>
      <c r="S468" s="269"/>
      <c r="T468" s="59"/>
      <c r="U468" s="270">
        <f t="shared" si="96"/>
        <v>0</v>
      </c>
      <c r="V468" s="269"/>
      <c r="W468" s="59"/>
      <c r="X468" s="270">
        <f t="shared" si="97"/>
        <v>0</v>
      </c>
      <c r="Y468" s="270">
        <f t="shared" si="98"/>
        <v>0</v>
      </c>
      <c r="Z468" s="58"/>
      <c r="AA468" s="58"/>
      <c r="AB468" s="60" t="str">
        <f t="shared" si="99"/>
        <v/>
      </c>
      <c r="AC468" s="21" t="b">
        <f t="shared" si="100"/>
        <v>0</v>
      </c>
      <c r="AD468" s="21" t="b">
        <f t="shared" si="101"/>
        <v>0</v>
      </c>
      <c r="AE468" s="21" t="b">
        <f t="shared" si="102"/>
        <v>0</v>
      </c>
      <c r="AF468" s="21" t="b">
        <f ca="1">OR(AND($AC468,NOT($AD468)),AND($AC468,OR(AND($G468="",$H468&lt;&gt;""),AND($G468&lt;&gt;"",$H468=""),AND($J468="",$K468&lt;&gt;""),AND($J468&lt;&gt;"",$K468=""),AND($M468="",$N468&lt;&gt;""),AND($M468&lt;&gt;"",$N468=""),AND($P468="",$Q468&lt;&gt;""),AND($P468&lt;&gt;"",$Q468=""),AND($S468="",$T468&lt;&gt;""),AND($S468&lt;&gt;"",$T468=""),AND($V468="",$W468&lt;&gt;""),AND($V468&lt;&gt;"",$W468=""))),AND($C468&lt;&gt;"",$E468&lt;&gt;"",LEFT(TRIM($C468),1)&lt;&gt;LEFT(TRIM($E468),1)),IF(OR($E468="",$F468=""),FALSE(),IFERROR(COUNTIF(INDIRECT("UNITS_"&amp;SUBSTITUTE(LEFT($E468,FIND(" ",$E468&amp;" ")-1),".","_")),$F468)=0,TRUE())),AND($B468&lt;&gt;"",OR(ISNUMBER(SEARCH("outro",LOWER($B468))),ISNUMBER(SEARCH("divers",LOWER($B468))),ISNUMBER(SEARCH("etc",LOWER($B468))))),OR(AND(ISNUMBER(SEARCH("comunic",LOWER($B468))),LEFT($E468,3)&lt;&gt;"4.4"),AND(ISNUMBER(SEARCH("monitor",LOWER($B468))),NOT(OR(LEFT($E468,3)="1.5",LEFT($E468,3)="2.5")))),AND($B468&lt;&gt;"",OR(LEFT($C468,1)="1",LEFT($C468,1)="2"),$D468=""),AND($D468&lt;&gt;"",NOT(OR(LEFT($C468,1)="1",LEFT($C468,1)="2"))),AND($D468&lt;&gt;"",COUNTIF(' PROJETO'!$B$14:$B$16,$D468)=0),IF($D468="",FALSE(),IF(COUNTIF(' PROJETO'!$B$14:$B$16,$D468)=0,FALSE(),IFERROR(INDEX(' PROJETO'!$C$14:$C$16,MATCH($D468,' PROJETO'!$B$14:$B$16,0))&lt;&gt;"Sim",FALSE()))))</f>
        <v>0</v>
      </c>
      <c r="AG468" s="21" t="b">
        <f>AND($AC468,$Y468&gt;'CONFG.  LISTAS'!$F$4,$Z468="",$AA468="")</f>
        <v>0</v>
      </c>
      <c r="AH468" s="21" t="str">
        <f t="shared" si="103"/>
        <v/>
      </c>
      <c r="AI468" s="43" t="str">
        <f ca="1">IF(NOT($AC468),"",IF(OR($B468="",$C468="",$E468="",$F468=""),"Preencha descrição, categoria, tipo e unidade.",IF(AND($B468&lt;&gt;"",OR(LEFT($C468,1)="1",LEFT($C468,1)="2"),$D468=""),"Informe a prática de restauração para itens diretos.",IF(AND($D468&lt;&gt;"",NOT(OR(LEFT($C468,1)="1",LEFT($C468,1)="2"))),"Custos indiretos não devem pertencer a uma prática específica.",IF(AND($D468&lt;&gt;"",COUNTIF(' PROJETO'!$B$14:$B$16,$D468)=0),"Prática de restauração inválida ou não cadastrada.",IF(IF($D468="",FALSE(),IF(COUNTIF(' PROJETO'!$B$14:$B$16,$D468)=0,FALSE(),IFERROR(INDEX(' PROJETO'!$C$14:$C$16,MATCH($D468,' PROJETO'!$B$14:$B$16,0))&lt;&gt;"Sim",FALSE()))),"A prática informada no item não foi selecionada na aba Projeto.",IF(AND(MAX($I468,$L468,$O468,$R468,$U468,$X468)&gt;'CONFG.  LISTAS'!$F$4,NOT(OR($Z468&lt;&gt;"",$AA468&lt;&gt;""))),"Memorial de cálculo ou anexo obrigatório não informado para item acima do limite.",IF(OR(AND($G468&lt;&gt;"",$H468&lt;&gt;"",OR($G468&lt;=0,$H468&lt;=0)),AND($J468&lt;&gt;"",$K468&lt;&gt;"",OR($J468&lt;=0,$K468&lt;=0)),AND($M468&lt;&gt;"",$N468&lt;&gt;"",OR($M468&lt;=0,$N468&lt;=0)),AND($P468&lt;&gt;"",$Q468&lt;&gt;"",OR($P468&lt;=0,$Q468&lt;=0)),AND($S468&lt;&gt;"",$T468&lt;&gt;"",OR($S468&lt;=0,$T468&lt;=0)),AND($V468&lt;&gt;"",$W468&lt;&gt;"",OR($V468&lt;=0,$W468&lt;=0))),"Revise os valores informados: valor unitário e quantidade devem ser maiores que zero.",IF(OR(AND($G468="",$H468&lt;&gt;""),AND($G468&lt;&gt;"",$H468=""),AND($J468="",$K468&lt;&gt;""),AND($J468&lt;&gt;"",$K468=""),AND($M468="",$N468&lt;&gt;""),AND($M468&lt;&gt;"",$N468=""),AND($P468="",$Q468&lt;&gt;""),AND($P468&lt;&gt;"",$Q468=""),AND($S468="",$T468&lt;&gt;""),AND($S468&lt;&gt;"",$T468=""),AND($V468="",$W468&lt;&gt;""),AND($V468&lt;&gt;"",$W468="")),"Há ano preenchido parcialmente: "&amp;TRIM(IF(AND($G468="",$H468&lt;&gt;""),"Ano 1 (falta valor unitário); ","")&amp;IF(AND($G468&lt;&gt;"",$H468=""),"Ano 1 (falta quantidade); ","")&amp;IF(AND($J468="",$K468&lt;&gt;""),"Ano 2 (falta valor unitário); ","")&amp;IF(AND($J468&lt;&gt;"",$K468=""),"Ano 2 (falta quantidade); ","")&amp;IF(AND($M468="",$N468&lt;&gt;""),"Ano 3 (falta valor unitário); ","")&amp;IF(AND($M468&lt;&gt;"",$N468=""),"Ano 3 (falta quantidade); ","")&amp;IF(AND($P468="",$Q468&lt;&gt;""),"Ano 4 (falta valor unitário); ","")&amp;IF(AND($P468&lt;&gt;"",$Q468=""),"Ano 4 (falta quantidade); ","")&amp;IF(AND($S468="",$T468&lt;&gt;""),"Ano 5 (falta valor unitário); ","")&amp;IF(AND($S468&lt;&gt;"",$T468=""),"Ano 5 (falta quantidade); ","")&amp;IF(AND($V468="",$W468&lt;&gt;""),"Ano 6 (falta valor unitário); ","")&amp;IF(AND($V468&lt;&gt;"",$W468=""),"Ano 6 (falta quantidade); ","")), IF(NOT(OR(AND($G468&lt;&gt;"",$H468&lt;&gt;""),AND($J468&lt;&gt;"",$K468&lt;&gt;""),AND($M468&lt;&gt;"",$N468&lt;&gt;""),AND($P468&lt;&gt;"",$Q468&lt;&gt;""),AND($S468&lt;&gt;"",$T468&lt;&gt;""),AND($V468&lt;&gt;"",$W468&lt;&gt;""))),"Informe pelo menos um ano completo com valor unitário e quantidade.",IF(AND($C468&lt;&gt;"",$E468&lt;&gt;"",LEFT(TRIM($C468),1)&lt;&gt;LEFT(TRIM($E468),1)),"Categoria e tipo estão incompatíveis.",IF(IF(OR($E468="",$F468=""),FALSE(),IFERROR(COUNTIF(INDIRECT("UNITS_"&amp;SUBSTITUTE(LEFT($E468,FIND(" ",$E468&amp;" ")-1),".","_")),$F468)=0,TRUE())),"Unidade incompatível com o tipo selecionado.",IF(OR(AND(ISNUMBER(SEARCH("comunic",LOWER($B468))),LEFT($E468,3)&lt;&gt;"4.4"),AND(ISNUMBER(SEARCH("monitor",LOWER($B468))),NOT(OR(LEFT($E468,3)="1.5",LEFT($E468,3)="2.5")))),"Revise a classificação do item conforme as regras de preenchimento.",IF(AND($B468&lt;&gt;"",OR(ISNUMBER(SEARCH("outro",LOWER($B468))),ISNUMBER(SEARCH("divers",LOWER($B468))),ISNUMBER(SEARCH("kit",LOWER($B468))),ISNUMBER(SEARCH("ferrament",LOWER($B468))),ISNUMBER(SEARCH("epi",LOWER($B468)))),NOT(OR($Z468&lt;&gt;"",$AA468&lt;&gt;""))),"Descrição muito genérica: detalhe melhor o item e registre o racional no memorial ou em anexo.",IF(AND($Y468=0,$B468&lt;&gt;"",OR($G468&lt;&gt;"",$H468&lt;&gt;"",$J468&lt;&gt;"",$K468&lt;&gt;"",$M468&lt;&gt;"",$N468&lt;&gt;"",$P468&lt;&gt;"",$Q468&lt;&gt;"",$S468&lt;&gt;"",$T468&lt;&gt;"",$V468&lt;&gt;"",$W468&lt;&gt;"")),"O item possui dados lançados, mas o total está zerado. Revise os valores informados.","")))))))))))))))</f>
        <v/>
      </c>
    </row>
    <row r="469" spans="1:35" ht="14.25" customHeight="1" x14ac:dyDescent="0.25">
      <c r="A469" s="57" t="str">
        <f t="shared" si="91"/>
        <v/>
      </c>
      <c r="B469" s="61"/>
      <c r="C469" s="61"/>
      <c r="D469" s="58"/>
      <c r="E469" s="61"/>
      <c r="F469" s="61"/>
      <c r="G469" s="272"/>
      <c r="H469" s="62"/>
      <c r="I469" s="273">
        <f t="shared" si="92"/>
        <v>0</v>
      </c>
      <c r="J469" s="272"/>
      <c r="K469" s="62"/>
      <c r="L469" s="270">
        <f t="shared" si="93"/>
        <v>0</v>
      </c>
      <c r="M469" s="272"/>
      <c r="N469" s="62"/>
      <c r="O469" s="270">
        <f t="shared" si="94"/>
        <v>0</v>
      </c>
      <c r="P469" s="272"/>
      <c r="Q469" s="62"/>
      <c r="R469" s="271">
        <f t="shared" si="95"/>
        <v>0</v>
      </c>
      <c r="S469" s="272"/>
      <c r="T469" s="62"/>
      <c r="U469" s="270">
        <f t="shared" si="96"/>
        <v>0</v>
      </c>
      <c r="V469" s="272"/>
      <c r="W469" s="62"/>
      <c r="X469" s="270">
        <f t="shared" si="97"/>
        <v>0</v>
      </c>
      <c r="Y469" s="270">
        <f t="shared" si="98"/>
        <v>0</v>
      </c>
      <c r="Z469" s="61"/>
      <c r="AA469" s="61"/>
      <c r="AB469" s="60" t="str">
        <f t="shared" si="99"/>
        <v/>
      </c>
      <c r="AC469" s="21" t="b">
        <f t="shared" si="100"/>
        <v>0</v>
      </c>
      <c r="AD469" s="21" t="b">
        <f t="shared" si="101"/>
        <v>0</v>
      </c>
      <c r="AE469" s="21" t="b">
        <f t="shared" si="102"/>
        <v>0</v>
      </c>
      <c r="AF469" s="21" t="b">
        <f ca="1">OR(AND($AC469,NOT($AD469)),AND($AC469,OR(AND($G469="",$H469&lt;&gt;""),AND($G469&lt;&gt;"",$H469=""),AND($J469="",$K469&lt;&gt;""),AND($J469&lt;&gt;"",$K469=""),AND($M469="",$N469&lt;&gt;""),AND($M469&lt;&gt;"",$N469=""),AND($P469="",$Q469&lt;&gt;""),AND($P469&lt;&gt;"",$Q469=""),AND($S469="",$T469&lt;&gt;""),AND($S469&lt;&gt;"",$T469=""),AND($V469="",$W469&lt;&gt;""),AND($V469&lt;&gt;"",$W469=""))),AND($C469&lt;&gt;"",$E469&lt;&gt;"",LEFT(TRIM($C469),1)&lt;&gt;LEFT(TRIM($E469),1)),IF(OR($E469="",$F469=""),FALSE(),IFERROR(COUNTIF(INDIRECT("UNITS_"&amp;SUBSTITUTE(LEFT($E469,FIND(" ",$E469&amp;" ")-1),".","_")),$F469)=0,TRUE())),AND($B469&lt;&gt;"",OR(ISNUMBER(SEARCH("outro",LOWER($B469))),ISNUMBER(SEARCH("divers",LOWER($B469))),ISNUMBER(SEARCH("etc",LOWER($B469))))),OR(AND(ISNUMBER(SEARCH("comunic",LOWER($B469))),LEFT($E469,3)&lt;&gt;"4.4"),AND(ISNUMBER(SEARCH("monitor",LOWER($B469))),NOT(OR(LEFT($E469,3)="1.5",LEFT($E469,3)="2.5")))),AND($B469&lt;&gt;"",OR(LEFT($C469,1)="1",LEFT($C469,1)="2"),$D469=""),AND($D469&lt;&gt;"",NOT(OR(LEFT($C469,1)="1",LEFT($C469,1)="2"))),AND($D469&lt;&gt;"",COUNTIF(' PROJETO'!$B$14:$B$16,$D469)=0),IF($D469="",FALSE(),IF(COUNTIF(' PROJETO'!$B$14:$B$16,$D469)=0,FALSE(),IFERROR(INDEX(' PROJETO'!$C$14:$C$16,MATCH($D469,' PROJETO'!$B$14:$B$16,0))&lt;&gt;"Sim",FALSE()))))</f>
        <v>0</v>
      </c>
      <c r="AG469" s="21" t="b">
        <f>AND($AC469,$Y469&gt;'CONFG.  LISTAS'!$F$4,$Z469="",$AA469="")</f>
        <v>0</v>
      </c>
      <c r="AH469" s="21" t="str">
        <f t="shared" si="103"/>
        <v/>
      </c>
      <c r="AI469" s="43" t="str">
        <f ca="1">IF(NOT($AC469),"",IF(OR($B469="",$C469="",$E469="",$F469=""),"Preencha descrição, categoria, tipo e unidade.",IF(AND($B469&lt;&gt;"",OR(LEFT($C469,1)="1",LEFT($C469,1)="2"),$D469=""),"Informe a prática de restauração para itens diretos.",IF(AND($D469&lt;&gt;"",NOT(OR(LEFT($C469,1)="1",LEFT($C469,1)="2"))),"Custos indiretos não devem pertencer a uma prática específica.",IF(AND($D469&lt;&gt;"",COUNTIF(' PROJETO'!$B$14:$B$16,$D469)=0),"Prática de restauração inválida ou não cadastrada.",IF(IF($D469="",FALSE(),IF(COUNTIF(' PROJETO'!$B$14:$B$16,$D469)=0,FALSE(),IFERROR(INDEX(' PROJETO'!$C$14:$C$16,MATCH($D469,' PROJETO'!$B$14:$B$16,0))&lt;&gt;"Sim",FALSE()))),"A prática informada no item não foi selecionada na aba Projeto.",IF(AND(MAX($I469,$L469,$O469,$R469,$U469,$X469)&gt;'CONFG.  LISTAS'!$F$4,NOT(OR($Z469&lt;&gt;"",$AA469&lt;&gt;""))),"Memorial de cálculo ou anexo obrigatório não informado para item acima do limite.",IF(OR(AND($G469&lt;&gt;"",$H469&lt;&gt;"",OR($G469&lt;=0,$H469&lt;=0)),AND($J469&lt;&gt;"",$K469&lt;&gt;"",OR($J469&lt;=0,$K469&lt;=0)),AND($M469&lt;&gt;"",$N469&lt;&gt;"",OR($M469&lt;=0,$N469&lt;=0)),AND($P469&lt;&gt;"",$Q469&lt;&gt;"",OR($P469&lt;=0,$Q469&lt;=0)),AND($S469&lt;&gt;"",$T469&lt;&gt;"",OR($S469&lt;=0,$T469&lt;=0)),AND($V469&lt;&gt;"",$W469&lt;&gt;"",OR($V469&lt;=0,$W469&lt;=0))),"Revise os valores informados: valor unitário e quantidade devem ser maiores que zero.",IF(OR(AND($G469="",$H469&lt;&gt;""),AND($G469&lt;&gt;"",$H469=""),AND($J469="",$K469&lt;&gt;""),AND($J469&lt;&gt;"",$K469=""),AND($M469="",$N469&lt;&gt;""),AND($M469&lt;&gt;"",$N469=""),AND($P469="",$Q469&lt;&gt;""),AND($P469&lt;&gt;"",$Q469=""),AND($S469="",$T469&lt;&gt;""),AND($S469&lt;&gt;"",$T469=""),AND($V469="",$W469&lt;&gt;""),AND($V469&lt;&gt;"",$W469="")),"Há ano preenchido parcialmente: "&amp;TRIM(IF(AND($G469="",$H469&lt;&gt;""),"Ano 1 (falta valor unitário); ","")&amp;IF(AND($G469&lt;&gt;"",$H469=""),"Ano 1 (falta quantidade); ","")&amp;IF(AND($J469="",$K469&lt;&gt;""),"Ano 2 (falta valor unitário); ","")&amp;IF(AND($J469&lt;&gt;"",$K469=""),"Ano 2 (falta quantidade); ","")&amp;IF(AND($M469="",$N469&lt;&gt;""),"Ano 3 (falta valor unitário); ","")&amp;IF(AND($M469&lt;&gt;"",$N469=""),"Ano 3 (falta quantidade); ","")&amp;IF(AND($P469="",$Q469&lt;&gt;""),"Ano 4 (falta valor unitário); ","")&amp;IF(AND($P469&lt;&gt;"",$Q469=""),"Ano 4 (falta quantidade); ","")&amp;IF(AND($S469="",$T469&lt;&gt;""),"Ano 5 (falta valor unitário); ","")&amp;IF(AND($S469&lt;&gt;"",$T469=""),"Ano 5 (falta quantidade); ","")&amp;IF(AND($V469="",$W469&lt;&gt;""),"Ano 6 (falta valor unitário); ","")&amp;IF(AND($V469&lt;&gt;"",$W469=""),"Ano 6 (falta quantidade); ","")), IF(NOT(OR(AND($G469&lt;&gt;"",$H469&lt;&gt;""),AND($J469&lt;&gt;"",$K469&lt;&gt;""),AND($M469&lt;&gt;"",$N469&lt;&gt;""),AND($P469&lt;&gt;"",$Q469&lt;&gt;""),AND($S469&lt;&gt;"",$T469&lt;&gt;""),AND($V469&lt;&gt;"",$W469&lt;&gt;""))),"Informe pelo menos um ano completo com valor unitário e quantidade.",IF(AND($C469&lt;&gt;"",$E469&lt;&gt;"",LEFT(TRIM($C469),1)&lt;&gt;LEFT(TRIM($E469),1)),"Categoria e tipo estão incompatíveis.",IF(IF(OR($E469="",$F469=""),FALSE(),IFERROR(COUNTIF(INDIRECT("UNITS_"&amp;SUBSTITUTE(LEFT($E469,FIND(" ",$E469&amp;" ")-1),".","_")),$F469)=0,TRUE())),"Unidade incompatível com o tipo selecionado.",IF(OR(AND(ISNUMBER(SEARCH("comunic",LOWER($B469))),LEFT($E469,3)&lt;&gt;"4.4"),AND(ISNUMBER(SEARCH("monitor",LOWER($B469))),NOT(OR(LEFT($E469,3)="1.5",LEFT($E469,3)="2.5")))),"Revise a classificação do item conforme as regras de preenchimento.",IF(AND($B469&lt;&gt;"",OR(ISNUMBER(SEARCH("outro",LOWER($B469))),ISNUMBER(SEARCH("divers",LOWER($B469))),ISNUMBER(SEARCH("kit",LOWER($B469))),ISNUMBER(SEARCH("ferrament",LOWER($B469))),ISNUMBER(SEARCH("epi",LOWER($B469)))),NOT(OR($Z469&lt;&gt;"",$AA469&lt;&gt;""))),"Descrição muito genérica: detalhe melhor o item e registre o racional no memorial ou em anexo.",IF(AND($Y469=0,$B469&lt;&gt;"",OR($G469&lt;&gt;"",$H469&lt;&gt;"",$J469&lt;&gt;"",$K469&lt;&gt;"",$M469&lt;&gt;"",$N469&lt;&gt;"",$P469&lt;&gt;"",$Q469&lt;&gt;"",$S469&lt;&gt;"",$T469&lt;&gt;"",$V469&lt;&gt;"",$W469&lt;&gt;"")),"O item possui dados lançados, mas o total está zerado. Revise os valores informados.","")))))))))))))))</f>
        <v/>
      </c>
    </row>
    <row r="470" spans="1:35" ht="14.25" customHeight="1" x14ac:dyDescent="0.25">
      <c r="A470" s="57" t="str">
        <f t="shared" si="91"/>
        <v/>
      </c>
      <c r="B470" s="58"/>
      <c r="C470" s="58"/>
      <c r="D470" s="58"/>
      <c r="E470" s="58"/>
      <c r="F470" s="58"/>
      <c r="G470" s="269"/>
      <c r="H470" s="59"/>
      <c r="I470" s="273">
        <f t="shared" si="92"/>
        <v>0</v>
      </c>
      <c r="J470" s="269"/>
      <c r="K470" s="59"/>
      <c r="L470" s="270">
        <f t="shared" si="93"/>
        <v>0</v>
      </c>
      <c r="M470" s="269"/>
      <c r="N470" s="59"/>
      <c r="O470" s="270">
        <f t="shared" si="94"/>
        <v>0</v>
      </c>
      <c r="P470" s="269"/>
      <c r="Q470" s="59"/>
      <c r="R470" s="271">
        <f t="shared" si="95"/>
        <v>0</v>
      </c>
      <c r="S470" s="269"/>
      <c r="T470" s="59"/>
      <c r="U470" s="270">
        <f t="shared" si="96"/>
        <v>0</v>
      </c>
      <c r="V470" s="269"/>
      <c r="W470" s="59"/>
      <c r="X470" s="270">
        <f t="shared" si="97"/>
        <v>0</v>
      </c>
      <c r="Y470" s="270">
        <f t="shared" si="98"/>
        <v>0</v>
      </c>
      <c r="Z470" s="58"/>
      <c r="AA470" s="58"/>
      <c r="AB470" s="60" t="str">
        <f t="shared" si="99"/>
        <v/>
      </c>
      <c r="AC470" s="21" t="b">
        <f t="shared" si="100"/>
        <v>0</v>
      </c>
      <c r="AD470" s="21" t="b">
        <f t="shared" si="101"/>
        <v>0</v>
      </c>
      <c r="AE470" s="21" t="b">
        <f t="shared" si="102"/>
        <v>0</v>
      </c>
      <c r="AF470" s="21" t="b">
        <f ca="1">OR(AND($AC470,NOT($AD470)),AND($AC470,OR(AND($G470="",$H470&lt;&gt;""),AND($G470&lt;&gt;"",$H470=""),AND($J470="",$K470&lt;&gt;""),AND($J470&lt;&gt;"",$K470=""),AND($M470="",$N470&lt;&gt;""),AND($M470&lt;&gt;"",$N470=""),AND($P470="",$Q470&lt;&gt;""),AND($P470&lt;&gt;"",$Q470=""),AND($S470="",$T470&lt;&gt;""),AND($S470&lt;&gt;"",$T470=""),AND($V470="",$W470&lt;&gt;""),AND($V470&lt;&gt;"",$W470=""))),AND($C470&lt;&gt;"",$E470&lt;&gt;"",LEFT(TRIM($C470),1)&lt;&gt;LEFT(TRIM($E470),1)),IF(OR($E470="",$F470=""),FALSE(),IFERROR(COUNTIF(INDIRECT("UNITS_"&amp;SUBSTITUTE(LEFT($E470,FIND(" ",$E470&amp;" ")-1),".","_")),$F470)=0,TRUE())),AND($B470&lt;&gt;"",OR(ISNUMBER(SEARCH("outro",LOWER($B470))),ISNUMBER(SEARCH("divers",LOWER($B470))),ISNUMBER(SEARCH("etc",LOWER($B470))))),OR(AND(ISNUMBER(SEARCH("comunic",LOWER($B470))),LEFT($E470,3)&lt;&gt;"4.4"),AND(ISNUMBER(SEARCH("monitor",LOWER($B470))),NOT(OR(LEFT($E470,3)="1.5",LEFT($E470,3)="2.5")))),AND($B470&lt;&gt;"",OR(LEFT($C470,1)="1",LEFT($C470,1)="2"),$D470=""),AND($D470&lt;&gt;"",NOT(OR(LEFT($C470,1)="1",LEFT($C470,1)="2"))),AND($D470&lt;&gt;"",COUNTIF(' PROJETO'!$B$14:$B$16,$D470)=0),IF($D470="",FALSE(),IF(COUNTIF(' PROJETO'!$B$14:$B$16,$D470)=0,FALSE(),IFERROR(INDEX(' PROJETO'!$C$14:$C$16,MATCH($D470,' PROJETO'!$B$14:$B$16,0))&lt;&gt;"Sim",FALSE()))))</f>
        <v>0</v>
      </c>
      <c r="AG470" s="21" t="b">
        <f>AND($AC470,$Y470&gt;'CONFG.  LISTAS'!$F$4,$Z470="",$AA470="")</f>
        <v>0</v>
      </c>
      <c r="AH470" s="21" t="str">
        <f t="shared" si="103"/>
        <v/>
      </c>
      <c r="AI470" s="43" t="str">
        <f ca="1">IF(NOT($AC470),"",IF(OR($B470="",$C470="",$E470="",$F470=""),"Preencha descrição, categoria, tipo e unidade.",IF(AND($B470&lt;&gt;"",OR(LEFT($C470,1)="1",LEFT($C470,1)="2"),$D470=""),"Informe a prática de restauração para itens diretos.",IF(AND($D470&lt;&gt;"",NOT(OR(LEFT($C470,1)="1",LEFT($C470,1)="2"))),"Custos indiretos não devem pertencer a uma prática específica.",IF(AND($D470&lt;&gt;"",COUNTIF(' PROJETO'!$B$14:$B$16,$D470)=0),"Prática de restauração inválida ou não cadastrada.",IF(IF($D470="",FALSE(),IF(COUNTIF(' PROJETO'!$B$14:$B$16,$D470)=0,FALSE(),IFERROR(INDEX(' PROJETO'!$C$14:$C$16,MATCH($D470,' PROJETO'!$B$14:$B$16,0))&lt;&gt;"Sim",FALSE()))),"A prática informada no item não foi selecionada na aba Projeto.",IF(AND(MAX($I470,$L470,$O470,$R470,$U470,$X470)&gt;'CONFG.  LISTAS'!$F$4,NOT(OR($Z470&lt;&gt;"",$AA470&lt;&gt;""))),"Memorial de cálculo ou anexo obrigatório não informado para item acima do limite.",IF(OR(AND($G470&lt;&gt;"",$H470&lt;&gt;"",OR($G470&lt;=0,$H470&lt;=0)),AND($J470&lt;&gt;"",$K470&lt;&gt;"",OR($J470&lt;=0,$K470&lt;=0)),AND($M470&lt;&gt;"",$N470&lt;&gt;"",OR($M470&lt;=0,$N470&lt;=0)),AND($P470&lt;&gt;"",$Q470&lt;&gt;"",OR($P470&lt;=0,$Q470&lt;=0)),AND($S470&lt;&gt;"",$T470&lt;&gt;"",OR($S470&lt;=0,$T470&lt;=0)),AND($V470&lt;&gt;"",$W470&lt;&gt;"",OR($V470&lt;=0,$W470&lt;=0))),"Revise os valores informados: valor unitário e quantidade devem ser maiores que zero.",IF(OR(AND($G470="",$H470&lt;&gt;""),AND($G470&lt;&gt;"",$H470=""),AND($J470="",$K470&lt;&gt;""),AND($J470&lt;&gt;"",$K470=""),AND($M470="",$N470&lt;&gt;""),AND($M470&lt;&gt;"",$N470=""),AND($P470="",$Q470&lt;&gt;""),AND($P470&lt;&gt;"",$Q470=""),AND($S470="",$T470&lt;&gt;""),AND($S470&lt;&gt;"",$T470=""),AND($V470="",$W470&lt;&gt;""),AND($V470&lt;&gt;"",$W470="")),"Há ano preenchido parcialmente: "&amp;TRIM(IF(AND($G470="",$H470&lt;&gt;""),"Ano 1 (falta valor unitário); ","")&amp;IF(AND($G470&lt;&gt;"",$H470=""),"Ano 1 (falta quantidade); ","")&amp;IF(AND($J470="",$K470&lt;&gt;""),"Ano 2 (falta valor unitário); ","")&amp;IF(AND($J470&lt;&gt;"",$K470=""),"Ano 2 (falta quantidade); ","")&amp;IF(AND($M470="",$N470&lt;&gt;""),"Ano 3 (falta valor unitário); ","")&amp;IF(AND($M470&lt;&gt;"",$N470=""),"Ano 3 (falta quantidade); ","")&amp;IF(AND($P470="",$Q470&lt;&gt;""),"Ano 4 (falta valor unitário); ","")&amp;IF(AND($P470&lt;&gt;"",$Q470=""),"Ano 4 (falta quantidade); ","")&amp;IF(AND($S470="",$T470&lt;&gt;""),"Ano 5 (falta valor unitário); ","")&amp;IF(AND($S470&lt;&gt;"",$T470=""),"Ano 5 (falta quantidade); ","")&amp;IF(AND($V470="",$W470&lt;&gt;""),"Ano 6 (falta valor unitário); ","")&amp;IF(AND($V470&lt;&gt;"",$W470=""),"Ano 6 (falta quantidade); ","")), IF(NOT(OR(AND($G470&lt;&gt;"",$H470&lt;&gt;""),AND($J470&lt;&gt;"",$K470&lt;&gt;""),AND($M470&lt;&gt;"",$N470&lt;&gt;""),AND($P470&lt;&gt;"",$Q470&lt;&gt;""),AND($S470&lt;&gt;"",$T470&lt;&gt;""),AND($V470&lt;&gt;"",$W470&lt;&gt;""))),"Informe pelo menos um ano completo com valor unitário e quantidade.",IF(AND($C470&lt;&gt;"",$E470&lt;&gt;"",LEFT(TRIM($C470),1)&lt;&gt;LEFT(TRIM($E470),1)),"Categoria e tipo estão incompatíveis.",IF(IF(OR($E470="",$F470=""),FALSE(),IFERROR(COUNTIF(INDIRECT("UNITS_"&amp;SUBSTITUTE(LEFT($E470,FIND(" ",$E470&amp;" ")-1),".","_")),$F470)=0,TRUE())),"Unidade incompatível com o tipo selecionado.",IF(OR(AND(ISNUMBER(SEARCH("comunic",LOWER($B470))),LEFT($E470,3)&lt;&gt;"4.4"),AND(ISNUMBER(SEARCH("monitor",LOWER($B470))),NOT(OR(LEFT($E470,3)="1.5",LEFT($E470,3)="2.5")))),"Revise a classificação do item conforme as regras de preenchimento.",IF(AND($B470&lt;&gt;"",OR(ISNUMBER(SEARCH("outro",LOWER($B470))),ISNUMBER(SEARCH("divers",LOWER($B470))),ISNUMBER(SEARCH("kit",LOWER($B470))),ISNUMBER(SEARCH("ferrament",LOWER($B470))),ISNUMBER(SEARCH("epi",LOWER($B470)))),NOT(OR($Z470&lt;&gt;"",$AA470&lt;&gt;""))),"Descrição muito genérica: detalhe melhor o item e registre o racional no memorial ou em anexo.",IF(AND($Y470=0,$B470&lt;&gt;"",OR($G470&lt;&gt;"",$H470&lt;&gt;"",$J470&lt;&gt;"",$K470&lt;&gt;"",$M470&lt;&gt;"",$N470&lt;&gt;"",$P470&lt;&gt;"",$Q470&lt;&gt;"",$S470&lt;&gt;"",$T470&lt;&gt;"",$V470&lt;&gt;"",$W470&lt;&gt;"")),"O item possui dados lançados, mas o total está zerado. Revise os valores informados.","")))))))))))))))</f>
        <v/>
      </c>
    </row>
    <row r="471" spans="1:35" ht="14.25" customHeight="1" x14ac:dyDescent="0.25">
      <c r="A471" s="57" t="str">
        <f t="shared" si="91"/>
        <v/>
      </c>
      <c r="B471" s="61"/>
      <c r="C471" s="61"/>
      <c r="D471" s="58"/>
      <c r="E471" s="61"/>
      <c r="F471" s="61"/>
      <c r="G471" s="272"/>
      <c r="H471" s="62"/>
      <c r="I471" s="273">
        <f t="shared" si="92"/>
        <v>0</v>
      </c>
      <c r="J471" s="272"/>
      <c r="K471" s="62"/>
      <c r="L471" s="270">
        <f t="shared" si="93"/>
        <v>0</v>
      </c>
      <c r="M471" s="272"/>
      <c r="N471" s="62"/>
      <c r="O471" s="270">
        <f t="shared" si="94"/>
        <v>0</v>
      </c>
      <c r="P471" s="272"/>
      <c r="Q471" s="62"/>
      <c r="R471" s="271">
        <f t="shared" si="95"/>
        <v>0</v>
      </c>
      <c r="S471" s="272"/>
      <c r="T471" s="62"/>
      <c r="U471" s="270">
        <f t="shared" si="96"/>
        <v>0</v>
      </c>
      <c r="V471" s="272"/>
      <c r="W471" s="62"/>
      <c r="X471" s="270">
        <f t="shared" si="97"/>
        <v>0</v>
      </c>
      <c r="Y471" s="270">
        <f t="shared" si="98"/>
        <v>0</v>
      </c>
      <c r="Z471" s="61"/>
      <c r="AA471" s="61"/>
      <c r="AB471" s="60" t="str">
        <f t="shared" si="99"/>
        <v/>
      </c>
      <c r="AC471" s="21" t="b">
        <f t="shared" si="100"/>
        <v>0</v>
      </c>
      <c r="AD471" s="21" t="b">
        <f t="shared" si="101"/>
        <v>0</v>
      </c>
      <c r="AE471" s="21" t="b">
        <f t="shared" si="102"/>
        <v>0</v>
      </c>
      <c r="AF471" s="21" t="b">
        <f ca="1">OR(AND($AC471,NOT($AD471)),AND($AC471,OR(AND($G471="",$H471&lt;&gt;""),AND($G471&lt;&gt;"",$H471=""),AND($J471="",$K471&lt;&gt;""),AND($J471&lt;&gt;"",$K471=""),AND($M471="",$N471&lt;&gt;""),AND($M471&lt;&gt;"",$N471=""),AND($P471="",$Q471&lt;&gt;""),AND($P471&lt;&gt;"",$Q471=""),AND($S471="",$T471&lt;&gt;""),AND($S471&lt;&gt;"",$T471=""),AND($V471="",$W471&lt;&gt;""),AND($V471&lt;&gt;"",$W471=""))),AND($C471&lt;&gt;"",$E471&lt;&gt;"",LEFT(TRIM($C471),1)&lt;&gt;LEFT(TRIM($E471),1)),IF(OR($E471="",$F471=""),FALSE(),IFERROR(COUNTIF(INDIRECT("UNITS_"&amp;SUBSTITUTE(LEFT($E471,FIND(" ",$E471&amp;" ")-1),".","_")),$F471)=0,TRUE())),AND($B471&lt;&gt;"",OR(ISNUMBER(SEARCH("outro",LOWER($B471))),ISNUMBER(SEARCH("divers",LOWER($B471))),ISNUMBER(SEARCH("etc",LOWER($B471))))),OR(AND(ISNUMBER(SEARCH("comunic",LOWER($B471))),LEFT($E471,3)&lt;&gt;"4.4"),AND(ISNUMBER(SEARCH("monitor",LOWER($B471))),NOT(OR(LEFT($E471,3)="1.5",LEFT($E471,3)="2.5")))),AND($B471&lt;&gt;"",OR(LEFT($C471,1)="1",LEFT($C471,1)="2"),$D471=""),AND($D471&lt;&gt;"",NOT(OR(LEFT($C471,1)="1",LEFT($C471,1)="2"))),AND($D471&lt;&gt;"",COUNTIF(' PROJETO'!$B$14:$B$16,$D471)=0),IF($D471="",FALSE(),IF(COUNTIF(' PROJETO'!$B$14:$B$16,$D471)=0,FALSE(),IFERROR(INDEX(' PROJETO'!$C$14:$C$16,MATCH($D471,' PROJETO'!$B$14:$B$16,0))&lt;&gt;"Sim",FALSE()))))</f>
        <v>0</v>
      </c>
      <c r="AG471" s="21" t="b">
        <f>AND($AC471,$Y471&gt;'CONFG.  LISTAS'!$F$4,$Z471="",$AA471="")</f>
        <v>0</v>
      </c>
      <c r="AH471" s="21" t="str">
        <f t="shared" si="103"/>
        <v/>
      </c>
      <c r="AI471" s="43" t="str">
        <f ca="1">IF(NOT($AC471),"",IF(OR($B471="",$C471="",$E471="",$F471=""),"Preencha descrição, categoria, tipo e unidade.",IF(AND($B471&lt;&gt;"",OR(LEFT($C471,1)="1",LEFT($C471,1)="2"),$D471=""),"Informe a prática de restauração para itens diretos.",IF(AND($D471&lt;&gt;"",NOT(OR(LEFT($C471,1)="1",LEFT($C471,1)="2"))),"Custos indiretos não devem pertencer a uma prática específica.",IF(AND($D471&lt;&gt;"",COUNTIF(' PROJETO'!$B$14:$B$16,$D471)=0),"Prática de restauração inválida ou não cadastrada.",IF(IF($D471="",FALSE(),IF(COUNTIF(' PROJETO'!$B$14:$B$16,$D471)=0,FALSE(),IFERROR(INDEX(' PROJETO'!$C$14:$C$16,MATCH($D471,' PROJETO'!$B$14:$B$16,0))&lt;&gt;"Sim",FALSE()))),"A prática informada no item não foi selecionada na aba Projeto.",IF(AND(MAX($I471,$L471,$O471,$R471,$U471,$X471)&gt;'CONFG.  LISTAS'!$F$4,NOT(OR($Z471&lt;&gt;"",$AA471&lt;&gt;""))),"Memorial de cálculo ou anexo obrigatório não informado para item acima do limite.",IF(OR(AND($G471&lt;&gt;"",$H471&lt;&gt;"",OR($G471&lt;=0,$H471&lt;=0)),AND($J471&lt;&gt;"",$K471&lt;&gt;"",OR($J471&lt;=0,$K471&lt;=0)),AND($M471&lt;&gt;"",$N471&lt;&gt;"",OR($M471&lt;=0,$N471&lt;=0)),AND($P471&lt;&gt;"",$Q471&lt;&gt;"",OR($P471&lt;=0,$Q471&lt;=0)),AND($S471&lt;&gt;"",$T471&lt;&gt;"",OR($S471&lt;=0,$T471&lt;=0)),AND($V471&lt;&gt;"",$W471&lt;&gt;"",OR($V471&lt;=0,$W471&lt;=0))),"Revise os valores informados: valor unitário e quantidade devem ser maiores que zero.",IF(OR(AND($G471="",$H471&lt;&gt;""),AND($G471&lt;&gt;"",$H471=""),AND($J471="",$K471&lt;&gt;""),AND($J471&lt;&gt;"",$K471=""),AND($M471="",$N471&lt;&gt;""),AND($M471&lt;&gt;"",$N471=""),AND($P471="",$Q471&lt;&gt;""),AND($P471&lt;&gt;"",$Q471=""),AND($S471="",$T471&lt;&gt;""),AND($S471&lt;&gt;"",$T471=""),AND($V471="",$W471&lt;&gt;""),AND($V471&lt;&gt;"",$W471="")),"Há ano preenchido parcialmente: "&amp;TRIM(IF(AND($G471="",$H471&lt;&gt;""),"Ano 1 (falta valor unitário); ","")&amp;IF(AND($G471&lt;&gt;"",$H471=""),"Ano 1 (falta quantidade); ","")&amp;IF(AND($J471="",$K471&lt;&gt;""),"Ano 2 (falta valor unitário); ","")&amp;IF(AND($J471&lt;&gt;"",$K471=""),"Ano 2 (falta quantidade); ","")&amp;IF(AND($M471="",$N471&lt;&gt;""),"Ano 3 (falta valor unitário); ","")&amp;IF(AND($M471&lt;&gt;"",$N471=""),"Ano 3 (falta quantidade); ","")&amp;IF(AND($P471="",$Q471&lt;&gt;""),"Ano 4 (falta valor unitário); ","")&amp;IF(AND($P471&lt;&gt;"",$Q471=""),"Ano 4 (falta quantidade); ","")&amp;IF(AND($S471="",$T471&lt;&gt;""),"Ano 5 (falta valor unitário); ","")&amp;IF(AND($S471&lt;&gt;"",$T471=""),"Ano 5 (falta quantidade); ","")&amp;IF(AND($V471="",$W471&lt;&gt;""),"Ano 6 (falta valor unitário); ","")&amp;IF(AND($V471&lt;&gt;"",$W471=""),"Ano 6 (falta quantidade); ","")), IF(NOT(OR(AND($G471&lt;&gt;"",$H471&lt;&gt;""),AND($J471&lt;&gt;"",$K471&lt;&gt;""),AND($M471&lt;&gt;"",$N471&lt;&gt;""),AND($P471&lt;&gt;"",$Q471&lt;&gt;""),AND($S471&lt;&gt;"",$T471&lt;&gt;""),AND($V471&lt;&gt;"",$W471&lt;&gt;""))),"Informe pelo menos um ano completo com valor unitário e quantidade.",IF(AND($C471&lt;&gt;"",$E471&lt;&gt;"",LEFT(TRIM($C471),1)&lt;&gt;LEFT(TRIM($E471),1)),"Categoria e tipo estão incompatíveis.",IF(IF(OR($E471="",$F471=""),FALSE(),IFERROR(COUNTIF(INDIRECT("UNITS_"&amp;SUBSTITUTE(LEFT($E471,FIND(" ",$E471&amp;" ")-1),".","_")),$F471)=0,TRUE())),"Unidade incompatível com o tipo selecionado.",IF(OR(AND(ISNUMBER(SEARCH("comunic",LOWER($B471))),LEFT($E471,3)&lt;&gt;"4.4"),AND(ISNUMBER(SEARCH("monitor",LOWER($B471))),NOT(OR(LEFT($E471,3)="1.5",LEFT($E471,3)="2.5")))),"Revise a classificação do item conforme as regras de preenchimento.",IF(AND($B471&lt;&gt;"",OR(ISNUMBER(SEARCH("outro",LOWER($B471))),ISNUMBER(SEARCH("divers",LOWER($B471))),ISNUMBER(SEARCH("kit",LOWER($B471))),ISNUMBER(SEARCH("ferrament",LOWER($B471))),ISNUMBER(SEARCH("epi",LOWER($B471)))),NOT(OR($Z471&lt;&gt;"",$AA471&lt;&gt;""))),"Descrição muito genérica: detalhe melhor o item e registre o racional no memorial ou em anexo.",IF(AND($Y471=0,$B471&lt;&gt;"",OR($G471&lt;&gt;"",$H471&lt;&gt;"",$J471&lt;&gt;"",$K471&lt;&gt;"",$M471&lt;&gt;"",$N471&lt;&gt;"",$P471&lt;&gt;"",$Q471&lt;&gt;"",$S471&lt;&gt;"",$T471&lt;&gt;"",$V471&lt;&gt;"",$W471&lt;&gt;"")),"O item possui dados lançados, mas o total está zerado. Revise os valores informados.","")))))))))))))))</f>
        <v/>
      </c>
    </row>
    <row r="472" spans="1:35" ht="14.25" customHeight="1" x14ac:dyDescent="0.25">
      <c r="A472" s="57" t="str">
        <f t="shared" si="91"/>
        <v/>
      </c>
      <c r="B472" s="58"/>
      <c r="C472" s="58"/>
      <c r="D472" s="58"/>
      <c r="E472" s="58"/>
      <c r="F472" s="58"/>
      <c r="G472" s="269"/>
      <c r="H472" s="59"/>
      <c r="I472" s="273">
        <f t="shared" si="92"/>
        <v>0</v>
      </c>
      <c r="J472" s="269"/>
      <c r="K472" s="59"/>
      <c r="L472" s="270">
        <f t="shared" si="93"/>
        <v>0</v>
      </c>
      <c r="M472" s="269"/>
      <c r="N472" s="59"/>
      <c r="O472" s="270">
        <f t="shared" si="94"/>
        <v>0</v>
      </c>
      <c r="P472" s="269"/>
      <c r="Q472" s="59"/>
      <c r="R472" s="271">
        <f t="shared" si="95"/>
        <v>0</v>
      </c>
      <c r="S472" s="269"/>
      <c r="T472" s="59"/>
      <c r="U472" s="270">
        <f t="shared" si="96"/>
        <v>0</v>
      </c>
      <c r="V472" s="269"/>
      <c r="W472" s="59"/>
      <c r="X472" s="270">
        <f t="shared" si="97"/>
        <v>0</v>
      </c>
      <c r="Y472" s="270">
        <f t="shared" si="98"/>
        <v>0</v>
      </c>
      <c r="Z472" s="58"/>
      <c r="AA472" s="58"/>
      <c r="AB472" s="60" t="str">
        <f t="shared" si="99"/>
        <v/>
      </c>
      <c r="AC472" s="21" t="b">
        <f t="shared" si="100"/>
        <v>0</v>
      </c>
      <c r="AD472" s="21" t="b">
        <f t="shared" si="101"/>
        <v>0</v>
      </c>
      <c r="AE472" s="21" t="b">
        <f t="shared" si="102"/>
        <v>0</v>
      </c>
      <c r="AF472" s="21" t="b">
        <f ca="1">OR(AND($AC472,NOT($AD472)),AND($AC472,OR(AND($G472="",$H472&lt;&gt;""),AND($G472&lt;&gt;"",$H472=""),AND($J472="",$K472&lt;&gt;""),AND($J472&lt;&gt;"",$K472=""),AND($M472="",$N472&lt;&gt;""),AND($M472&lt;&gt;"",$N472=""),AND($P472="",$Q472&lt;&gt;""),AND($P472&lt;&gt;"",$Q472=""),AND($S472="",$T472&lt;&gt;""),AND($S472&lt;&gt;"",$T472=""),AND($V472="",$W472&lt;&gt;""),AND($V472&lt;&gt;"",$W472=""))),AND($C472&lt;&gt;"",$E472&lt;&gt;"",LEFT(TRIM($C472),1)&lt;&gt;LEFT(TRIM($E472),1)),IF(OR($E472="",$F472=""),FALSE(),IFERROR(COUNTIF(INDIRECT("UNITS_"&amp;SUBSTITUTE(LEFT($E472,FIND(" ",$E472&amp;" ")-1),".","_")),$F472)=0,TRUE())),AND($B472&lt;&gt;"",OR(ISNUMBER(SEARCH("outro",LOWER($B472))),ISNUMBER(SEARCH("divers",LOWER($B472))),ISNUMBER(SEARCH("etc",LOWER($B472))))),OR(AND(ISNUMBER(SEARCH("comunic",LOWER($B472))),LEFT($E472,3)&lt;&gt;"4.4"),AND(ISNUMBER(SEARCH("monitor",LOWER($B472))),NOT(OR(LEFT($E472,3)="1.5",LEFT($E472,3)="2.5")))),AND($B472&lt;&gt;"",OR(LEFT($C472,1)="1",LEFT($C472,1)="2"),$D472=""),AND($D472&lt;&gt;"",NOT(OR(LEFT($C472,1)="1",LEFT($C472,1)="2"))),AND($D472&lt;&gt;"",COUNTIF(' PROJETO'!$B$14:$B$16,$D472)=0),IF($D472="",FALSE(),IF(COUNTIF(' PROJETO'!$B$14:$B$16,$D472)=0,FALSE(),IFERROR(INDEX(' PROJETO'!$C$14:$C$16,MATCH($D472,' PROJETO'!$B$14:$B$16,0))&lt;&gt;"Sim",FALSE()))))</f>
        <v>0</v>
      </c>
      <c r="AG472" s="21" t="b">
        <f>AND($AC472,$Y472&gt;'CONFG.  LISTAS'!$F$4,$Z472="",$AA472="")</f>
        <v>0</v>
      </c>
      <c r="AH472" s="21" t="str">
        <f t="shared" si="103"/>
        <v/>
      </c>
      <c r="AI472" s="43" t="str">
        <f ca="1">IF(NOT($AC472),"",IF(OR($B472="",$C472="",$E472="",$F472=""),"Preencha descrição, categoria, tipo e unidade.",IF(AND($B472&lt;&gt;"",OR(LEFT($C472,1)="1",LEFT($C472,1)="2"),$D472=""),"Informe a prática de restauração para itens diretos.",IF(AND($D472&lt;&gt;"",NOT(OR(LEFT($C472,1)="1",LEFT($C472,1)="2"))),"Custos indiretos não devem pertencer a uma prática específica.",IF(AND($D472&lt;&gt;"",COUNTIF(' PROJETO'!$B$14:$B$16,$D472)=0),"Prática de restauração inválida ou não cadastrada.",IF(IF($D472="",FALSE(),IF(COUNTIF(' PROJETO'!$B$14:$B$16,$D472)=0,FALSE(),IFERROR(INDEX(' PROJETO'!$C$14:$C$16,MATCH($D472,' PROJETO'!$B$14:$B$16,0))&lt;&gt;"Sim",FALSE()))),"A prática informada no item não foi selecionada na aba Projeto.",IF(AND(MAX($I472,$L472,$O472,$R472,$U472,$X472)&gt;'CONFG.  LISTAS'!$F$4,NOT(OR($Z472&lt;&gt;"",$AA472&lt;&gt;""))),"Memorial de cálculo ou anexo obrigatório não informado para item acima do limite.",IF(OR(AND($G472&lt;&gt;"",$H472&lt;&gt;"",OR($G472&lt;=0,$H472&lt;=0)),AND($J472&lt;&gt;"",$K472&lt;&gt;"",OR($J472&lt;=0,$K472&lt;=0)),AND($M472&lt;&gt;"",$N472&lt;&gt;"",OR($M472&lt;=0,$N472&lt;=0)),AND($P472&lt;&gt;"",$Q472&lt;&gt;"",OR($P472&lt;=0,$Q472&lt;=0)),AND($S472&lt;&gt;"",$T472&lt;&gt;"",OR($S472&lt;=0,$T472&lt;=0)),AND($V472&lt;&gt;"",$W472&lt;&gt;"",OR($V472&lt;=0,$W472&lt;=0))),"Revise os valores informados: valor unitário e quantidade devem ser maiores que zero.",IF(OR(AND($G472="",$H472&lt;&gt;""),AND($G472&lt;&gt;"",$H472=""),AND($J472="",$K472&lt;&gt;""),AND($J472&lt;&gt;"",$K472=""),AND($M472="",$N472&lt;&gt;""),AND($M472&lt;&gt;"",$N472=""),AND($P472="",$Q472&lt;&gt;""),AND($P472&lt;&gt;"",$Q472=""),AND($S472="",$T472&lt;&gt;""),AND($S472&lt;&gt;"",$T472=""),AND($V472="",$W472&lt;&gt;""),AND($V472&lt;&gt;"",$W472="")),"Há ano preenchido parcialmente: "&amp;TRIM(IF(AND($G472="",$H472&lt;&gt;""),"Ano 1 (falta valor unitário); ","")&amp;IF(AND($G472&lt;&gt;"",$H472=""),"Ano 1 (falta quantidade); ","")&amp;IF(AND($J472="",$K472&lt;&gt;""),"Ano 2 (falta valor unitário); ","")&amp;IF(AND($J472&lt;&gt;"",$K472=""),"Ano 2 (falta quantidade); ","")&amp;IF(AND($M472="",$N472&lt;&gt;""),"Ano 3 (falta valor unitário); ","")&amp;IF(AND($M472&lt;&gt;"",$N472=""),"Ano 3 (falta quantidade); ","")&amp;IF(AND($P472="",$Q472&lt;&gt;""),"Ano 4 (falta valor unitário); ","")&amp;IF(AND($P472&lt;&gt;"",$Q472=""),"Ano 4 (falta quantidade); ","")&amp;IF(AND($S472="",$T472&lt;&gt;""),"Ano 5 (falta valor unitário); ","")&amp;IF(AND($S472&lt;&gt;"",$T472=""),"Ano 5 (falta quantidade); ","")&amp;IF(AND($V472="",$W472&lt;&gt;""),"Ano 6 (falta valor unitário); ","")&amp;IF(AND($V472&lt;&gt;"",$W472=""),"Ano 6 (falta quantidade); ","")), IF(NOT(OR(AND($G472&lt;&gt;"",$H472&lt;&gt;""),AND($J472&lt;&gt;"",$K472&lt;&gt;""),AND($M472&lt;&gt;"",$N472&lt;&gt;""),AND($P472&lt;&gt;"",$Q472&lt;&gt;""),AND($S472&lt;&gt;"",$T472&lt;&gt;""),AND($V472&lt;&gt;"",$W472&lt;&gt;""))),"Informe pelo menos um ano completo com valor unitário e quantidade.",IF(AND($C472&lt;&gt;"",$E472&lt;&gt;"",LEFT(TRIM($C472),1)&lt;&gt;LEFT(TRIM($E472),1)),"Categoria e tipo estão incompatíveis.",IF(IF(OR($E472="",$F472=""),FALSE(),IFERROR(COUNTIF(INDIRECT("UNITS_"&amp;SUBSTITUTE(LEFT($E472,FIND(" ",$E472&amp;" ")-1),".","_")),$F472)=0,TRUE())),"Unidade incompatível com o tipo selecionado.",IF(OR(AND(ISNUMBER(SEARCH("comunic",LOWER($B472))),LEFT($E472,3)&lt;&gt;"4.4"),AND(ISNUMBER(SEARCH("monitor",LOWER($B472))),NOT(OR(LEFT($E472,3)="1.5",LEFT($E472,3)="2.5")))),"Revise a classificação do item conforme as regras de preenchimento.",IF(AND($B472&lt;&gt;"",OR(ISNUMBER(SEARCH("outro",LOWER($B472))),ISNUMBER(SEARCH("divers",LOWER($B472))),ISNUMBER(SEARCH("kit",LOWER($B472))),ISNUMBER(SEARCH("ferrament",LOWER($B472))),ISNUMBER(SEARCH("epi",LOWER($B472)))),NOT(OR($Z472&lt;&gt;"",$AA472&lt;&gt;""))),"Descrição muito genérica: detalhe melhor o item e registre o racional no memorial ou em anexo.",IF(AND($Y472=0,$B472&lt;&gt;"",OR($G472&lt;&gt;"",$H472&lt;&gt;"",$J472&lt;&gt;"",$K472&lt;&gt;"",$M472&lt;&gt;"",$N472&lt;&gt;"",$P472&lt;&gt;"",$Q472&lt;&gt;"",$S472&lt;&gt;"",$T472&lt;&gt;"",$V472&lt;&gt;"",$W472&lt;&gt;"")),"O item possui dados lançados, mas o total está zerado. Revise os valores informados.","")))))))))))))))</f>
        <v/>
      </c>
    </row>
    <row r="473" spans="1:35" ht="14.25" customHeight="1" x14ac:dyDescent="0.25">
      <c r="A473" s="57" t="str">
        <f t="shared" si="91"/>
        <v/>
      </c>
      <c r="B473" s="61"/>
      <c r="C473" s="61"/>
      <c r="D473" s="58"/>
      <c r="E473" s="61"/>
      <c r="F473" s="61"/>
      <c r="G473" s="272"/>
      <c r="H473" s="62"/>
      <c r="I473" s="273">
        <f t="shared" si="92"/>
        <v>0</v>
      </c>
      <c r="J473" s="272"/>
      <c r="K473" s="62"/>
      <c r="L473" s="270">
        <f t="shared" si="93"/>
        <v>0</v>
      </c>
      <c r="M473" s="272"/>
      <c r="N473" s="62"/>
      <c r="O473" s="270">
        <f t="shared" si="94"/>
        <v>0</v>
      </c>
      <c r="P473" s="272"/>
      <c r="Q473" s="62"/>
      <c r="R473" s="271">
        <f t="shared" si="95"/>
        <v>0</v>
      </c>
      <c r="S473" s="272"/>
      <c r="T473" s="62"/>
      <c r="U473" s="270">
        <f t="shared" si="96"/>
        <v>0</v>
      </c>
      <c r="V473" s="272"/>
      <c r="W473" s="62"/>
      <c r="X473" s="270">
        <f t="shared" si="97"/>
        <v>0</v>
      </c>
      <c r="Y473" s="270">
        <f t="shared" si="98"/>
        <v>0</v>
      </c>
      <c r="Z473" s="61"/>
      <c r="AA473" s="61"/>
      <c r="AB473" s="60" t="str">
        <f t="shared" si="99"/>
        <v/>
      </c>
      <c r="AC473" s="21" t="b">
        <f t="shared" si="100"/>
        <v>0</v>
      </c>
      <c r="AD473" s="21" t="b">
        <f t="shared" si="101"/>
        <v>0</v>
      </c>
      <c r="AE473" s="21" t="b">
        <f t="shared" si="102"/>
        <v>0</v>
      </c>
      <c r="AF473" s="21" t="b">
        <f ca="1">OR(AND($AC473,NOT($AD473)),AND($AC473,OR(AND($G473="",$H473&lt;&gt;""),AND($G473&lt;&gt;"",$H473=""),AND($J473="",$K473&lt;&gt;""),AND($J473&lt;&gt;"",$K473=""),AND($M473="",$N473&lt;&gt;""),AND($M473&lt;&gt;"",$N473=""),AND($P473="",$Q473&lt;&gt;""),AND($P473&lt;&gt;"",$Q473=""),AND($S473="",$T473&lt;&gt;""),AND($S473&lt;&gt;"",$T473=""),AND($V473="",$W473&lt;&gt;""),AND($V473&lt;&gt;"",$W473=""))),AND($C473&lt;&gt;"",$E473&lt;&gt;"",LEFT(TRIM($C473),1)&lt;&gt;LEFT(TRIM($E473),1)),IF(OR($E473="",$F473=""),FALSE(),IFERROR(COUNTIF(INDIRECT("UNITS_"&amp;SUBSTITUTE(LEFT($E473,FIND(" ",$E473&amp;" ")-1),".","_")),$F473)=0,TRUE())),AND($B473&lt;&gt;"",OR(ISNUMBER(SEARCH("outro",LOWER($B473))),ISNUMBER(SEARCH("divers",LOWER($B473))),ISNUMBER(SEARCH("etc",LOWER($B473))))),OR(AND(ISNUMBER(SEARCH("comunic",LOWER($B473))),LEFT($E473,3)&lt;&gt;"4.4"),AND(ISNUMBER(SEARCH("monitor",LOWER($B473))),NOT(OR(LEFT($E473,3)="1.5",LEFT($E473,3)="2.5")))),AND($B473&lt;&gt;"",OR(LEFT($C473,1)="1",LEFT($C473,1)="2"),$D473=""),AND($D473&lt;&gt;"",NOT(OR(LEFT($C473,1)="1",LEFT($C473,1)="2"))),AND($D473&lt;&gt;"",COUNTIF(' PROJETO'!$B$14:$B$16,$D473)=0),IF($D473="",FALSE(),IF(COUNTIF(' PROJETO'!$B$14:$B$16,$D473)=0,FALSE(),IFERROR(INDEX(' PROJETO'!$C$14:$C$16,MATCH($D473,' PROJETO'!$B$14:$B$16,0))&lt;&gt;"Sim",FALSE()))))</f>
        <v>0</v>
      </c>
      <c r="AG473" s="21" t="b">
        <f>AND($AC473,$Y473&gt;'CONFG.  LISTAS'!$F$4,$Z473="",$AA473="")</f>
        <v>0</v>
      </c>
      <c r="AH473" s="21" t="str">
        <f t="shared" si="103"/>
        <v/>
      </c>
      <c r="AI473" s="43" t="str">
        <f ca="1">IF(NOT($AC473),"",IF(OR($B473="",$C473="",$E473="",$F473=""),"Preencha descrição, categoria, tipo e unidade.",IF(AND($B473&lt;&gt;"",OR(LEFT($C473,1)="1",LEFT($C473,1)="2"),$D473=""),"Informe a prática de restauração para itens diretos.",IF(AND($D473&lt;&gt;"",NOT(OR(LEFT($C473,1)="1",LEFT($C473,1)="2"))),"Custos indiretos não devem pertencer a uma prática específica.",IF(AND($D473&lt;&gt;"",COUNTIF(' PROJETO'!$B$14:$B$16,$D473)=0),"Prática de restauração inválida ou não cadastrada.",IF(IF($D473="",FALSE(),IF(COUNTIF(' PROJETO'!$B$14:$B$16,$D473)=0,FALSE(),IFERROR(INDEX(' PROJETO'!$C$14:$C$16,MATCH($D473,' PROJETO'!$B$14:$B$16,0))&lt;&gt;"Sim",FALSE()))),"A prática informada no item não foi selecionada na aba Projeto.",IF(AND(MAX($I473,$L473,$O473,$R473,$U473,$X473)&gt;'CONFG.  LISTAS'!$F$4,NOT(OR($Z473&lt;&gt;"",$AA473&lt;&gt;""))),"Memorial de cálculo ou anexo obrigatório não informado para item acima do limite.",IF(OR(AND($G473&lt;&gt;"",$H473&lt;&gt;"",OR($G473&lt;=0,$H473&lt;=0)),AND($J473&lt;&gt;"",$K473&lt;&gt;"",OR($J473&lt;=0,$K473&lt;=0)),AND($M473&lt;&gt;"",$N473&lt;&gt;"",OR($M473&lt;=0,$N473&lt;=0)),AND($P473&lt;&gt;"",$Q473&lt;&gt;"",OR($P473&lt;=0,$Q473&lt;=0)),AND($S473&lt;&gt;"",$T473&lt;&gt;"",OR($S473&lt;=0,$T473&lt;=0)),AND($V473&lt;&gt;"",$W473&lt;&gt;"",OR($V473&lt;=0,$W473&lt;=0))),"Revise os valores informados: valor unitário e quantidade devem ser maiores que zero.",IF(OR(AND($G473="",$H473&lt;&gt;""),AND($G473&lt;&gt;"",$H473=""),AND($J473="",$K473&lt;&gt;""),AND($J473&lt;&gt;"",$K473=""),AND($M473="",$N473&lt;&gt;""),AND($M473&lt;&gt;"",$N473=""),AND($P473="",$Q473&lt;&gt;""),AND($P473&lt;&gt;"",$Q473=""),AND($S473="",$T473&lt;&gt;""),AND($S473&lt;&gt;"",$T473=""),AND($V473="",$W473&lt;&gt;""),AND($V473&lt;&gt;"",$W473="")),"Há ano preenchido parcialmente: "&amp;TRIM(IF(AND($G473="",$H473&lt;&gt;""),"Ano 1 (falta valor unitário); ","")&amp;IF(AND($G473&lt;&gt;"",$H473=""),"Ano 1 (falta quantidade); ","")&amp;IF(AND($J473="",$K473&lt;&gt;""),"Ano 2 (falta valor unitário); ","")&amp;IF(AND($J473&lt;&gt;"",$K473=""),"Ano 2 (falta quantidade); ","")&amp;IF(AND($M473="",$N473&lt;&gt;""),"Ano 3 (falta valor unitário); ","")&amp;IF(AND($M473&lt;&gt;"",$N473=""),"Ano 3 (falta quantidade); ","")&amp;IF(AND($P473="",$Q473&lt;&gt;""),"Ano 4 (falta valor unitário); ","")&amp;IF(AND($P473&lt;&gt;"",$Q473=""),"Ano 4 (falta quantidade); ","")&amp;IF(AND($S473="",$T473&lt;&gt;""),"Ano 5 (falta valor unitário); ","")&amp;IF(AND($S473&lt;&gt;"",$T473=""),"Ano 5 (falta quantidade); ","")&amp;IF(AND($V473="",$W473&lt;&gt;""),"Ano 6 (falta valor unitário); ","")&amp;IF(AND($V473&lt;&gt;"",$W473=""),"Ano 6 (falta quantidade); ","")), IF(NOT(OR(AND($G473&lt;&gt;"",$H473&lt;&gt;""),AND($J473&lt;&gt;"",$K473&lt;&gt;""),AND($M473&lt;&gt;"",$N473&lt;&gt;""),AND($P473&lt;&gt;"",$Q473&lt;&gt;""),AND($S473&lt;&gt;"",$T473&lt;&gt;""),AND($V473&lt;&gt;"",$W473&lt;&gt;""))),"Informe pelo menos um ano completo com valor unitário e quantidade.",IF(AND($C473&lt;&gt;"",$E473&lt;&gt;"",LEFT(TRIM($C473),1)&lt;&gt;LEFT(TRIM($E473),1)),"Categoria e tipo estão incompatíveis.",IF(IF(OR($E473="",$F473=""),FALSE(),IFERROR(COUNTIF(INDIRECT("UNITS_"&amp;SUBSTITUTE(LEFT($E473,FIND(" ",$E473&amp;" ")-1),".","_")),$F473)=0,TRUE())),"Unidade incompatível com o tipo selecionado.",IF(OR(AND(ISNUMBER(SEARCH("comunic",LOWER($B473))),LEFT($E473,3)&lt;&gt;"4.4"),AND(ISNUMBER(SEARCH("monitor",LOWER($B473))),NOT(OR(LEFT($E473,3)="1.5",LEFT($E473,3)="2.5")))),"Revise a classificação do item conforme as regras de preenchimento.",IF(AND($B473&lt;&gt;"",OR(ISNUMBER(SEARCH("outro",LOWER($B473))),ISNUMBER(SEARCH("divers",LOWER($B473))),ISNUMBER(SEARCH("kit",LOWER($B473))),ISNUMBER(SEARCH("ferrament",LOWER($B473))),ISNUMBER(SEARCH("epi",LOWER($B473)))),NOT(OR($Z473&lt;&gt;"",$AA473&lt;&gt;""))),"Descrição muito genérica: detalhe melhor o item e registre o racional no memorial ou em anexo.",IF(AND($Y473=0,$B473&lt;&gt;"",OR($G473&lt;&gt;"",$H473&lt;&gt;"",$J473&lt;&gt;"",$K473&lt;&gt;"",$M473&lt;&gt;"",$N473&lt;&gt;"",$P473&lt;&gt;"",$Q473&lt;&gt;"",$S473&lt;&gt;"",$T473&lt;&gt;"",$V473&lt;&gt;"",$W473&lt;&gt;"")),"O item possui dados lançados, mas o total está zerado. Revise os valores informados.","")))))))))))))))</f>
        <v/>
      </c>
    </row>
    <row r="474" spans="1:35" ht="14.25" customHeight="1" x14ac:dyDescent="0.25">
      <c r="A474" s="57" t="str">
        <f t="shared" si="91"/>
        <v/>
      </c>
      <c r="B474" s="58"/>
      <c r="C474" s="58"/>
      <c r="D474" s="58"/>
      <c r="E474" s="58"/>
      <c r="F474" s="58"/>
      <c r="G474" s="269"/>
      <c r="H474" s="59"/>
      <c r="I474" s="273">
        <f t="shared" si="92"/>
        <v>0</v>
      </c>
      <c r="J474" s="269"/>
      <c r="K474" s="59"/>
      <c r="L474" s="270">
        <f t="shared" si="93"/>
        <v>0</v>
      </c>
      <c r="M474" s="269"/>
      <c r="N474" s="59"/>
      <c r="O474" s="270">
        <f t="shared" si="94"/>
        <v>0</v>
      </c>
      <c r="P474" s="269"/>
      <c r="Q474" s="59"/>
      <c r="R474" s="271">
        <f t="shared" si="95"/>
        <v>0</v>
      </c>
      <c r="S474" s="269"/>
      <c r="T474" s="59"/>
      <c r="U474" s="270">
        <f t="shared" si="96"/>
        <v>0</v>
      </c>
      <c r="V474" s="269"/>
      <c r="W474" s="59"/>
      <c r="X474" s="270">
        <f t="shared" si="97"/>
        <v>0</v>
      </c>
      <c r="Y474" s="270">
        <f t="shared" si="98"/>
        <v>0</v>
      </c>
      <c r="Z474" s="58"/>
      <c r="AA474" s="58"/>
      <c r="AB474" s="60" t="str">
        <f t="shared" si="99"/>
        <v/>
      </c>
      <c r="AC474" s="21" t="b">
        <f t="shared" si="100"/>
        <v>0</v>
      </c>
      <c r="AD474" s="21" t="b">
        <f t="shared" si="101"/>
        <v>0</v>
      </c>
      <c r="AE474" s="21" t="b">
        <f t="shared" si="102"/>
        <v>0</v>
      </c>
      <c r="AF474" s="21" t="b">
        <f ca="1">OR(AND($AC474,NOT($AD474)),AND($AC474,OR(AND($G474="",$H474&lt;&gt;""),AND($G474&lt;&gt;"",$H474=""),AND($J474="",$K474&lt;&gt;""),AND($J474&lt;&gt;"",$K474=""),AND($M474="",$N474&lt;&gt;""),AND($M474&lt;&gt;"",$N474=""),AND($P474="",$Q474&lt;&gt;""),AND($P474&lt;&gt;"",$Q474=""),AND($S474="",$T474&lt;&gt;""),AND($S474&lt;&gt;"",$T474=""),AND($V474="",$W474&lt;&gt;""),AND($V474&lt;&gt;"",$W474=""))),AND($C474&lt;&gt;"",$E474&lt;&gt;"",LEFT(TRIM($C474),1)&lt;&gt;LEFT(TRIM($E474),1)),IF(OR($E474="",$F474=""),FALSE(),IFERROR(COUNTIF(INDIRECT("UNITS_"&amp;SUBSTITUTE(LEFT($E474,FIND(" ",$E474&amp;" ")-1),".","_")),$F474)=0,TRUE())),AND($B474&lt;&gt;"",OR(ISNUMBER(SEARCH("outro",LOWER($B474))),ISNUMBER(SEARCH("divers",LOWER($B474))),ISNUMBER(SEARCH("etc",LOWER($B474))))),OR(AND(ISNUMBER(SEARCH("comunic",LOWER($B474))),LEFT($E474,3)&lt;&gt;"4.4"),AND(ISNUMBER(SEARCH("monitor",LOWER($B474))),NOT(OR(LEFT($E474,3)="1.5",LEFT($E474,3)="2.5")))),AND($B474&lt;&gt;"",OR(LEFT($C474,1)="1",LEFT($C474,1)="2"),$D474=""),AND($D474&lt;&gt;"",NOT(OR(LEFT($C474,1)="1",LEFT($C474,1)="2"))),AND($D474&lt;&gt;"",COUNTIF(' PROJETO'!$B$14:$B$16,$D474)=0),IF($D474="",FALSE(),IF(COUNTIF(' PROJETO'!$B$14:$B$16,$D474)=0,FALSE(),IFERROR(INDEX(' PROJETO'!$C$14:$C$16,MATCH($D474,' PROJETO'!$B$14:$B$16,0))&lt;&gt;"Sim",FALSE()))))</f>
        <v>0</v>
      </c>
      <c r="AG474" s="21" t="b">
        <f>AND($AC474,$Y474&gt;'CONFG.  LISTAS'!$F$4,$Z474="",$AA474="")</f>
        <v>0</v>
      </c>
      <c r="AH474" s="21" t="str">
        <f t="shared" si="103"/>
        <v/>
      </c>
      <c r="AI474" s="43" t="str">
        <f ca="1">IF(NOT($AC474),"",IF(OR($B474="",$C474="",$E474="",$F474=""),"Preencha descrição, categoria, tipo e unidade.",IF(AND($B474&lt;&gt;"",OR(LEFT($C474,1)="1",LEFT($C474,1)="2"),$D474=""),"Informe a prática de restauração para itens diretos.",IF(AND($D474&lt;&gt;"",NOT(OR(LEFT($C474,1)="1",LEFT($C474,1)="2"))),"Custos indiretos não devem pertencer a uma prática específica.",IF(AND($D474&lt;&gt;"",COUNTIF(' PROJETO'!$B$14:$B$16,$D474)=0),"Prática de restauração inválida ou não cadastrada.",IF(IF($D474="",FALSE(),IF(COUNTIF(' PROJETO'!$B$14:$B$16,$D474)=0,FALSE(),IFERROR(INDEX(' PROJETO'!$C$14:$C$16,MATCH($D474,' PROJETO'!$B$14:$B$16,0))&lt;&gt;"Sim",FALSE()))),"A prática informada no item não foi selecionada na aba Projeto.",IF(AND(MAX($I474,$L474,$O474,$R474,$U474,$X474)&gt;'CONFG.  LISTAS'!$F$4,NOT(OR($Z474&lt;&gt;"",$AA474&lt;&gt;""))),"Memorial de cálculo ou anexo obrigatório não informado para item acima do limite.",IF(OR(AND($G474&lt;&gt;"",$H474&lt;&gt;"",OR($G474&lt;=0,$H474&lt;=0)),AND($J474&lt;&gt;"",$K474&lt;&gt;"",OR($J474&lt;=0,$K474&lt;=0)),AND($M474&lt;&gt;"",$N474&lt;&gt;"",OR($M474&lt;=0,$N474&lt;=0)),AND($P474&lt;&gt;"",$Q474&lt;&gt;"",OR($P474&lt;=0,$Q474&lt;=0)),AND($S474&lt;&gt;"",$T474&lt;&gt;"",OR($S474&lt;=0,$T474&lt;=0)),AND($V474&lt;&gt;"",$W474&lt;&gt;"",OR($V474&lt;=0,$W474&lt;=0))),"Revise os valores informados: valor unitário e quantidade devem ser maiores que zero.",IF(OR(AND($G474="",$H474&lt;&gt;""),AND($G474&lt;&gt;"",$H474=""),AND($J474="",$K474&lt;&gt;""),AND($J474&lt;&gt;"",$K474=""),AND($M474="",$N474&lt;&gt;""),AND($M474&lt;&gt;"",$N474=""),AND($P474="",$Q474&lt;&gt;""),AND($P474&lt;&gt;"",$Q474=""),AND($S474="",$T474&lt;&gt;""),AND($S474&lt;&gt;"",$T474=""),AND($V474="",$W474&lt;&gt;""),AND($V474&lt;&gt;"",$W474="")),"Há ano preenchido parcialmente: "&amp;TRIM(IF(AND($G474="",$H474&lt;&gt;""),"Ano 1 (falta valor unitário); ","")&amp;IF(AND($G474&lt;&gt;"",$H474=""),"Ano 1 (falta quantidade); ","")&amp;IF(AND($J474="",$K474&lt;&gt;""),"Ano 2 (falta valor unitário); ","")&amp;IF(AND($J474&lt;&gt;"",$K474=""),"Ano 2 (falta quantidade); ","")&amp;IF(AND($M474="",$N474&lt;&gt;""),"Ano 3 (falta valor unitário); ","")&amp;IF(AND($M474&lt;&gt;"",$N474=""),"Ano 3 (falta quantidade); ","")&amp;IF(AND($P474="",$Q474&lt;&gt;""),"Ano 4 (falta valor unitário); ","")&amp;IF(AND($P474&lt;&gt;"",$Q474=""),"Ano 4 (falta quantidade); ","")&amp;IF(AND($S474="",$T474&lt;&gt;""),"Ano 5 (falta valor unitário); ","")&amp;IF(AND($S474&lt;&gt;"",$T474=""),"Ano 5 (falta quantidade); ","")&amp;IF(AND($V474="",$W474&lt;&gt;""),"Ano 6 (falta valor unitário); ","")&amp;IF(AND($V474&lt;&gt;"",$W474=""),"Ano 6 (falta quantidade); ","")), IF(NOT(OR(AND($G474&lt;&gt;"",$H474&lt;&gt;""),AND($J474&lt;&gt;"",$K474&lt;&gt;""),AND($M474&lt;&gt;"",$N474&lt;&gt;""),AND($P474&lt;&gt;"",$Q474&lt;&gt;""),AND($S474&lt;&gt;"",$T474&lt;&gt;""),AND($V474&lt;&gt;"",$W474&lt;&gt;""))),"Informe pelo menos um ano completo com valor unitário e quantidade.",IF(AND($C474&lt;&gt;"",$E474&lt;&gt;"",LEFT(TRIM($C474),1)&lt;&gt;LEFT(TRIM($E474),1)),"Categoria e tipo estão incompatíveis.",IF(IF(OR($E474="",$F474=""),FALSE(),IFERROR(COUNTIF(INDIRECT("UNITS_"&amp;SUBSTITUTE(LEFT($E474,FIND(" ",$E474&amp;" ")-1),".","_")),$F474)=0,TRUE())),"Unidade incompatível com o tipo selecionado.",IF(OR(AND(ISNUMBER(SEARCH("comunic",LOWER($B474))),LEFT($E474,3)&lt;&gt;"4.4"),AND(ISNUMBER(SEARCH("monitor",LOWER($B474))),NOT(OR(LEFT($E474,3)="1.5",LEFT($E474,3)="2.5")))),"Revise a classificação do item conforme as regras de preenchimento.",IF(AND($B474&lt;&gt;"",OR(ISNUMBER(SEARCH("outro",LOWER($B474))),ISNUMBER(SEARCH("divers",LOWER($B474))),ISNUMBER(SEARCH("kit",LOWER($B474))),ISNUMBER(SEARCH("ferrament",LOWER($B474))),ISNUMBER(SEARCH("epi",LOWER($B474)))),NOT(OR($Z474&lt;&gt;"",$AA474&lt;&gt;""))),"Descrição muito genérica: detalhe melhor o item e registre o racional no memorial ou em anexo.",IF(AND($Y474=0,$B474&lt;&gt;"",OR($G474&lt;&gt;"",$H474&lt;&gt;"",$J474&lt;&gt;"",$K474&lt;&gt;"",$M474&lt;&gt;"",$N474&lt;&gt;"",$P474&lt;&gt;"",$Q474&lt;&gt;"",$S474&lt;&gt;"",$T474&lt;&gt;"",$V474&lt;&gt;"",$W474&lt;&gt;"")),"O item possui dados lançados, mas o total está zerado. Revise os valores informados.","")))))))))))))))</f>
        <v/>
      </c>
    </row>
    <row r="475" spans="1:35" ht="14.25" customHeight="1" x14ac:dyDescent="0.25">
      <c r="A475" s="57" t="str">
        <f t="shared" si="91"/>
        <v/>
      </c>
      <c r="B475" s="61"/>
      <c r="C475" s="61"/>
      <c r="D475" s="58"/>
      <c r="E475" s="61"/>
      <c r="F475" s="61"/>
      <c r="G475" s="272"/>
      <c r="H475" s="62"/>
      <c r="I475" s="273">
        <f t="shared" si="92"/>
        <v>0</v>
      </c>
      <c r="J475" s="272"/>
      <c r="K475" s="62"/>
      <c r="L475" s="270">
        <f t="shared" si="93"/>
        <v>0</v>
      </c>
      <c r="M475" s="272"/>
      <c r="N475" s="62"/>
      <c r="O475" s="270">
        <f t="shared" si="94"/>
        <v>0</v>
      </c>
      <c r="P475" s="272"/>
      <c r="Q475" s="62"/>
      <c r="R475" s="271">
        <f t="shared" si="95"/>
        <v>0</v>
      </c>
      <c r="S475" s="272"/>
      <c r="T475" s="62"/>
      <c r="U475" s="270">
        <f t="shared" si="96"/>
        <v>0</v>
      </c>
      <c r="V475" s="272"/>
      <c r="W475" s="62"/>
      <c r="X475" s="270">
        <f t="shared" si="97"/>
        <v>0</v>
      </c>
      <c r="Y475" s="270">
        <f t="shared" si="98"/>
        <v>0</v>
      </c>
      <c r="Z475" s="61"/>
      <c r="AA475" s="61"/>
      <c r="AB475" s="60" t="str">
        <f t="shared" si="99"/>
        <v/>
      </c>
      <c r="AC475" s="21" t="b">
        <f t="shared" si="100"/>
        <v>0</v>
      </c>
      <c r="AD475" s="21" t="b">
        <f t="shared" si="101"/>
        <v>0</v>
      </c>
      <c r="AE475" s="21" t="b">
        <f t="shared" si="102"/>
        <v>0</v>
      </c>
      <c r="AF475" s="21" t="b">
        <f ca="1">OR(AND($AC475,NOT($AD475)),AND($AC475,OR(AND($G475="",$H475&lt;&gt;""),AND($G475&lt;&gt;"",$H475=""),AND($J475="",$K475&lt;&gt;""),AND($J475&lt;&gt;"",$K475=""),AND($M475="",$N475&lt;&gt;""),AND($M475&lt;&gt;"",$N475=""),AND($P475="",$Q475&lt;&gt;""),AND($P475&lt;&gt;"",$Q475=""),AND($S475="",$T475&lt;&gt;""),AND($S475&lt;&gt;"",$T475=""),AND($V475="",$W475&lt;&gt;""),AND($V475&lt;&gt;"",$W475=""))),AND($C475&lt;&gt;"",$E475&lt;&gt;"",LEFT(TRIM($C475),1)&lt;&gt;LEFT(TRIM($E475),1)),IF(OR($E475="",$F475=""),FALSE(),IFERROR(COUNTIF(INDIRECT("UNITS_"&amp;SUBSTITUTE(LEFT($E475,FIND(" ",$E475&amp;" ")-1),".","_")),$F475)=0,TRUE())),AND($B475&lt;&gt;"",OR(ISNUMBER(SEARCH("outro",LOWER($B475))),ISNUMBER(SEARCH("divers",LOWER($B475))),ISNUMBER(SEARCH("etc",LOWER($B475))))),OR(AND(ISNUMBER(SEARCH("comunic",LOWER($B475))),LEFT($E475,3)&lt;&gt;"4.4"),AND(ISNUMBER(SEARCH("monitor",LOWER($B475))),NOT(OR(LEFT($E475,3)="1.5",LEFT($E475,3)="2.5")))),AND($B475&lt;&gt;"",OR(LEFT($C475,1)="1",LEFT($C475,1)="2"),$D475=""),AND($D475&lt;&gt;"",NOT(OR(LEFT($C475,1)="1",LEFT($C475,1)="2"))),AND($D475&lt;&gt;"",COUNTIF(' PROJETO'!$B$14:$B$16,$D475)=0),IF($D475="",FALSE(),IF(COUNTIF(' PROJETO'!$B$14:$B$16,$D475)=0,FALSE(),IFERROR(INDEX(' PROJETO'!$C$14:$C$16,MATCH($D475,' PROJETO'!$B$14:$B$16,0))&lt;&gt;"Sim",FALSE()))))</f>
        <v>0</v>
      </c>
      <c r="AG475" s="21" t="b">
        <f>AND($AC475,$Y475&gt;'CONFG.  LISTAS'!$F$4,$Z475="",$AA475="")</f>
        <v>0</v>
      </c>
      <c r="AH475" s="21" t="str">
        <f t="shared" si="103"/>
        <v/>
      </c>
      <c r="AI475" s="43" t="str">
        <f ca="1">IF(NOT($AC475),"",IF(OR($B475="",$C475="",$E475="",$F475=""),"Preencha descrição, categoria, tipo e unidade.",IF(AND($B475&lt;&gt;"",OR(LEFT($C475,1)="1",LEFT($C475,1)="2"),$D475=""),"Informe a prática de restauração para itens diretos.",IF(AND($D475&lt;&gt;"",NOT(OR(LEFT($C475,1)="1",LEFT($C475,1)="2"))),"Custos indiretos não devem pertencer a uma prática específica.",IF(AND($D475&lt;&gt;"",COUNTIF(' PROJETO'!$B$14:$B$16,$D475)=0),"Prática de restauração inválida ou não cadastrada.",IF(IF($D475="",FALSE(),IF(COUNTIF(' PROJETO'!$B$14:$B$16,$D475)=0,FALSE(),IFERROR(INDEX(' PROJETO'!$C$14:$C$16,MATCH($D475,' PROJETO'!$B$14:$B$16,0))&lt;&gt;"Sim",FALSE()))),"A prática informada no item não foi selecionada na aba Projeto.",IF(AND(MAX($I475,$L475,$O475,$R475,$U475,$X475)&gt;'CONFG.  LISTAS'!$F$4,NOT(OR($Z475&lt;&gt;"",$AA475&lt;&gt;""))),"Memorial de cálculo ou anexo obrigatório não informado para item acima do limite.",IF(OR(AND($G475&lt;&gt;"",$H475&lt;&gt;"",OR($G475&lt;=0,$H475&lt;=0)),AND($J475&lt;&gt;"",$K475&lt;&gt;"",OR($J475&lt;=0,$K475&lt;=0)),AND($M475&lt;&gt;"",$N475&lt;&gt;"",OR($M475&lt;=0,$N475&lt;=0)),AND($P475&lt;&gt;"",$Q475&lt;&gt;"",OR($P475&lt;=0,$Q475&lt;=0)),AND($S475&lt;&gt;"",$T475&lt;&gt;"",OR($S475&lt;=0,$T475&lt;=0)),AND($V475&lt;&gt;"",$W475&lt;&gt;"",OR($V475&lt;=0,$W475&lt;=0))),"Revise os valores informados: valor unitário e quantidade devem ser maiores que zero.",IF(OR(AND($G475="",$H475&lt;&gt;""),AND($G475&lt;&gt;"",$H475=""),AND($J475="",$K475&lt;&gt;""),AND($J475&lt;&gt;"",$K475=""),AND($M475="",$N475&lt;&gt;""),AND($M475&lt;&gt;"",$N475=""),AND($P475="",$Q475&lt;&gt;""),AND($P475&lt;&gt;"",$Q475=""),AND($S475="",$T475&lt;&gt;""),AND($S475&lt;&gt;"",$T475=""),AND($V475="",$W475&lt;&gt;""),AND($V475&lt;&gt;"",$W475="")),"Há ano preenchido parcialmente: "&amp;TRIM(IF(AND($G475="",$H475&lt;&gt;""),"Ano 1 (falta valor unitário); ","")&amp;IF(AND($G475&lt;&gt;"",$H475=""),"Ano 1 (falta quantidade); ","")&amp;IF(AND($J475="",$K475&lt;&gt;""),"Ano 2 (falta valor unitário); ","")&amp;IF(AND($J475&lt;&gt;"",$K475=""),"Ano 2 (falta quantidade); ","")&amp;IF(AND($M475="",$N475&lt;&gt;""),"Ano 3 (falta valor unitário); ","")&amp;IF(AND($M475&lt;&gt;"",$N475=""),"Ano 3 (falta quantidade); ","")&amp;IF(AND($P475="",$Q475&lt;&gt;""),"Ano 4 (falta valor unitário); ","")&amp;IF(AND($P475&lt;&gt;"",$Q475=""),"Ano 4 (falta quantidade); ","")&amp;IF(AND($S475="",$T475&lt;&gt;""),"Ano 5 (falta valor unitário); ","")&amp;IF(AND($S475&lt;&gt;"",$T475=""),"Ano 5 (falta quantidade); ","")&amp;IF(AND($V475="",$W475&lt;&gt;""),"Ano 6 (falta valor unitário); ","")&amp;IF(AND($V475&lt;&gt;"",$W475=""),"Ano 6 (falta quantidade); ","")), IF(NOT(OR(AND($G475&lt;&gt;"",$H475&lt;&gt;""),AND($J475&lt;&gt;"",$K475&lt;&gt;""),AND($M475&lt;&gt;"",$N475&lt;&gt;""),AND($P475&lt;&gt;"",$Q475&lt;&gt;""),AND($S475&lt;&gt;"",$T475&lt;&gt;""),AND($V475&lt;&gt;"",$W475&lt;&gt;""))),"Informe pelo menos um ano completo com valor unitário e quantidade.",IF(AND($C475&lt;&gt;"",$E475&lt;&gt;"",LEFT(TRIM($C475),1)&lt;&gt;LEFT(TRIM($E475),1)),"Categoria e tipo estão incompatíveis.",IF(IF(OR($E475="",$F475=""),FALSE(),IFERROR(COUNTIF(INDIRECT("UNITS_"&amp;SUBSTITUTE(LEFT($E475,FIND(" ",$E475&amp;" ")-1),".","_")),$F475)=0,TRUE())),"Unidade incompatível com o tipo selecionado.",IF(OR(AND(ISNUMBER(SEARCH("comunic",LOWER($B475))),LEFT($E475,3)&lt;&gt;"4.4"),AND(ISNUMBER(SEARCH("monitor",LOWER($B475))),NOT(OR(LEFT($E475,3)="1.5",LEFT($E475,3)="2.5")))),"Revise a classificação do item conforme as regras de preenchimento.",IF(AND($B475&lt;&gt;"",OR(ISNUMBER(SEARCH("outro",LOWER($B475))),ISNUMBER(SEARCH("divers",LOWER($B475))),ISNUMBER(SEARCH("kit",LOWER($B475))),ISNUMBER(SEARCH("ferrament",LOWER($B475))),ISNUMBER(SEARCH("epi",LOWER($B475)))),NOT(OR($Z475&lt;&gt;"",$AA475&lt;&gt;""))),"Descrição muito genérica: detalhe melhor o item e registre o racional no memorial ou em anexo.",IF(AND($Y475=0,$B475&lt;&gt;"",OR($G475&lt;&gt;"",$H475&lt;&gt;"",$J475&lt;&gt;"",$K475&lt;&gt;"",$M475&lt;&gt;"",$N475&lt;&gt;"",$P475&lt;&gt;"",$Q475&lt;&gt;"",$S475&lt;&gt;"",$T475&lt;&gt;"",$V475&lt;&gt;"",$W475&lt;&gt;"")),"O item possui dados lançados, mas o total está zerado. Revise os valores informados.","")))))))))))))))</f>
        <v/>
      </c>
    </row>
    <row r="476" spans="1:35" ht="14.25" customHeight="1" x14ac:dyDescent="0.25">
      <c r="A476" s="57" t="str">
        <f t="shared" si="91"/>
        <v/>
      </c>
      <c r="B476" s="58"/>
      <c r="C476" s="58"/>
      <c r="D476" s="58"/>
      <c r="E476" s="58"/>
      <c r="F476" s="58"/>
      <c r="G476" s="269"/>
      <c r="H476" s="59"/>
      <c r="I476" s="273">
        <f t="shared" si="92"/>
        <v>0</v>
      </c>
      <c r="J476" s="269"/>
      <c r="K476" s="59"/>
      <c r="L476" s="270">
        <f t="shared" si="93"/>
        <v>0</v>
      </c>
      <c r="M476" s="269"/>
      <c r="N476" s="59"/>
      <c r="O476" s="270">
        <f t="shared" si="94"/>
        <v>0</v>
      </c>
      <c r="P476" s="269"/>
      <c r="Q476" s="59"/>
      <c r="R476" s="271">
        <f t="shared" si="95"/>
        <v>0</v>
      </c>
      <c r="S476" s="269"/>
      <c r="T476" s="59"/>
      <c r="U476" s="270">
        <f t="shared" si="96"/>
        <v>0</v>
      </c>
      <c r="V476" s="269"/>
      <c r="W476" s="59"/>
      <c r="X476" s="270">
        <f t="shared" si="97"/>
        <v>0</v>
      </c>
      <c r="Y476" s="270">
        <f t="shared" si="98"/>
        <v>0</v>
      </c>
      <c r="Z476" s="58"/>
      <c r="AA476" s="58"/>
      <c r="AB476" s="60" t="str">
        <f t="shared" si="99"/>
        <v/>
      </c>
      <c r="AC476" s="21" t="b">
        <f t="shared" si="100"/>
        <v>0</v>
      </c>
      <c r="AD476" s="21" t="b">
        <f t="shared" si="101"/>
        <v>0</v>
      </c>
      <c r="AE476" s="21" t="b">
        <f t="shared" si="102"/>
        <v>0</v>
      </c>
      <c r="AF476" s="21" t="b">
        <f ca="1">OR(AND($AC476,NOT($AD476)),AND($AC476,OR(AND($G476="",$H476&lt;&gt;""),AND($G476&lt;&gt;"",$H476=""),AND($J476="",$K476&lt;&gt;""),AND($J476&lt;&gt;"",$K476=""),AND($M476="",$N476&lt;&gt;""),AND($M476&lt;&gt;"",$N476=""),AND($P476="",$Q476&lt;&gt;""),AND($P476&lt;&gt;"",$Q476=""),AND($S476="",$T476&lt;&gt;""),AND($S476&lt;&gt;"",$T476=""),AND($V476="",$W476&lt;&gt;""),AND($V476&lt;&gt;"",$W476=""))),AND($C476&lt;&gt;"",$E476&lt;&gt;"",LEFT(TRIM($C476),1)&lt;&gt;LEFT(TRIM($E476),1)),IF(OR($E476="",$F476=""),FALSE(),IFERROR(COUNTIF(INDIRECT("UNITS_"&amp;SUBSTITUTE(LEFT($E476,FIND(" ",$E476&amp;" ")-1),".","_")),$F476)=0,TRUE())),AND($B476&lt;&gt;"",OR(ISNUMBER(SEARCH("outro",LOWER($B476))),ISNUMBER(SEARCH("divers",LOWER($B476))),ISNUMBER(SEARCH("etc",LOWER($B476))))),OR(AND(ISNUMBER(SEARCH("comunic",LOWER($B476))),LEFT($E476,3)&lt;&gt;"4.4"),AND(ISNUMBER(SEARCH("monitor",LOWER($B476))),NOT(OR(LEFT($E476,3)="1.5",LEFT($E476,3)="2.5")))),AND($B476&lt;&gt;"",OR(LEFT($C476,1)="1",LEFT($C476,1)="2"),$D476=""),AND($D476&lt;&gt;"",NOT(OR(LEFT($C476,1)="1",LEFT($C476,1)="2"))),AND($D476&lt;&gt;"",COUNTIF(' PROJETO'!$B$14:$B$16,$D476)=0),IF($D476="",FALSE(),IF(COUNTIF(' PROJETO'!$B$14:$B$16,$D476)=0,FALSE(),IFERROR(INDEX(' PROJETO'!$C$14:$C$16,MATCH($D476,' PROJETO'!$B$14:$B$16,0))&lt;&gt;"Sim",FALSE()))))</f>
        <v>0</v>
      </c>
      <c r="AG476" s="21" t="b">
        <f>AND($AC476,$Y476&gt;'CONFG.  LISTAS'!$F$4,$Z476="",$AA476="")</f>
        <v>0</v>
      </c>
      <c r="AH476" s="21" t="str">
        <f t="shared" si="103"/>
        <v/>
      </c>
      <c r="AI476" s="43" t="str">
        <f ca="1">IF(NOT($AC476),"",IF(OR($B476="",$C476="",$E476="",$F476=""),"Preencha descrição, categoria, tipo e unidade.",IF(AND($B476&lt;&gt;"",OR(LEFT($C476,1)="1",LEFT($C476,1)="2"),$D476=""),"Informe a prática de restauração para itens diretos.",IF(AND($D476&lt;&gt;"",NOT(OR(LEFT($C476,1)="1",LEFT($C476,1)="2"))),"Custos indiretos não devem pertencer a uma prática específica.",IF(AND($D476&lt;&gt;"",COUNTIF(' PROJETO'!$B$14:$B$16,$D476)=0),"Prática de restauração inválida ou não cadastrada.",IF(IF($D476="",FALSE(),IF(COUNTIF(' PROJETO'!$B$14:$B$16,$D476)=0,FALSE(),IFERROR(INDEX(' PROJETO'!$C$14:$C$16,MATCH($D476,' PROJETO'!$B$14:$B$16,0))&lt;&gt;"Sim",FALSE()))),"A prática informada no item não foi selecionada na aba Projeto.",IF(AND(MAX($I476,$L476,$O476,$R476,$U476,$X476)&gt;'CONFG.  LISTAS'!$F$4,NOT(OR($Z476&lt;&gt;"",$AA476&lt;&gt;""))),"Memorial de cálculo ou anexo obrigatório não informado para item acima do limite.",IF(OR(AND($G476&lt;&gt;"",$H476&lt;&gt;"",OR($G476&lt;=0,$H476&lt;=0)),AND($J476&lt;&gt;"",$K476&lt;&gt;"",OR($J476&lt;=0,$K476&lt;=0)),AND($M476&lt;&gt;"",$N476&lt;&gt;"",OR($M476&lt;=0,$N476&lt;=0)),AND($P476&lt;&gt;"",$Q476&lt;&gt;"",OR($P476&lt;=0,$Q476&lt;=0)),AND($S476&lt;&gt;"",$T476&lt;&gt;"",OR($S476&lt;=0,$T476&lt;=0)),AND($V476&lt;&gt;"",$W476&lt;&gt;"",OR($V476&lt;=0,$W476&lt;=0))),"Revise os valores informados: valor unitário e quantidade devem ser maiores que zero.",IF(OR(AND($G476="",$H476&lt;&gt;""),AND($G476&lt;&gt;"",$H476=""),AND($J476="",$K476&lt;&gt;""),AND($J476&lt;&gt;"",$K476=""),AND($M476="",$N476&lt;&gt;""),AND($M476&lt;&gt;"",$N476=""),AND($P476="",$Q476&lt;&gt;""),AND($P476&lt;&gt;"",$Q476=""),AND($S476="",$T476&lt;&gt;""),AND($S476&lt;&gt;"",$T476=""),AND($V476="",$W476&lt;&gt;""),AND($V476&lt;&gt;"",$W476="")),"Há ano preenchido parcialmente: "&amp;TRIM(IF(AND($G476="",$H476&lt;&gt;""),"Ano 1 (falta valor unitário); ","")&amp;IF(AND($G476&lt;&gt;"",$H476=""),"Ano 1 (falta quantidade); ","")&amp;IF(AND($J476="",$K476&lt;&gt;""),"Ano 2 (falta valor unitário); ","")&amp;IF(AND($J476&lt;&gt;"",$K476=""),"Ano 2 (falta quantidade); ","")&amp;IF(AND($M476="",$N476&lt;&gt;""),"Ano 3 (falta valor unitário); ","")&amp;IF(AND($M476&lt;&gt;"",$N476=""),"Ano 3 (falta quantidade); ","")&amp;IF(AND($P476="",$Q476&lt;&gt;""),"Ano 4 (falta valor unitário); ","")&amp;IF(AND($P476&lt;&gt;"",$Q476=""),"Ano 4 (falta quantidade); ","")&amp;IF(AND($S476="",$T476&lt;&gt;""),"Ano 5 (falta valor unitário); ","")&amp;IF(AND($S476&lt;&gt;"",$T476=""),"Ano 5 (falta quantidade); ","")&amp;IF(AND($V476="",$W476&lt;&gt;""),"Ano 6 (falta valor unitário); ","")&amp;IF(AND($V476&lt;&gt;"",$W476=""),"Ano 6 (falta quantidade); ","")), IF(NOT(OR(AND($G476&lt;&gt;"",$H476&lt;&gt;""),AND($J476&lt;&gt;"",$K476&lt;&gt;""),AND($M476&lt;&gt;"",$N476&lt;&gt;""),AND($P476&lt;&gt;"",$Q476&lt;&gt;""),AND($S476&lt;&gt;"",$T476&lt;&gt;""),AND($V476&lt;&gt;"",$W476&lt;&gt;""))),"Informe pelo menos um ano completo com valor unitário e quantidade.",IF(AND($C476&lt;&gt;"",$E476&lt;&gt;"",LEFT(TRIM($C476),1)&lt;&gt;LEFT(TRIM($E476),1)),"Categoria e tipo estão incompatíveis.",IF(IF(OR($E476="",$F476=""),FALSE(),IFERROR(COUNTIF(INDIRECT("UNITS_"&amp;SUBSTITUTE(LEFT($E476,FIND(" ",$E476&amp;" ")-1),".","_")),$F476)=0,TRUE())),"Unidade incompatível com o tipo selecionado.",IF(OR(AND(ISNUMBER(SEARCH("comunic",LOWER($B476))),LEFT($E476,3)&lt;&gt;"4.4"),AND(ISNUMBER(SEARCH("monitor",LOWER($B476))),NOT(OR(LEFT($E476,3)="1.5",LEFT($E476,3)="2.5")))),"Revise a classificação do item conforme as regras de preenchimento.",IF(AND($B476&lt;&gt;"",OR(ISNUMBER(SEARCH("outro",LOWER($B476))),ISNUMBER(SEARCH("divers",LOWER($B476))),ISNUMBER(SEARCH("kit",LOWER($B476))),ISNUMBER(SEARCH("ferrament",LOWER($B476))),ISNUMBER(SEARCH("epi",LOWER($B476)))),NOT(OR($Z476&lt;&gt;"",$AA476&lt;&gt;""))),"Descrição muito genérica: detalhe melhor o item e registre o racional no memorial ou em anexo.",IF(AND($Y476=0,$B476&lt;&gt;"",OR($G476&lt;&gt;"",$H476&lt;&gt;"",$J476&lt;&gt;"",$K476&lt;&gt;"",$M476&lt;&gt;"",$N476&lt;&gt;"",$P476&lt;&gt;"",$Q476&lt;&gt;"",$S476&lt;&gt;"",$T476&lt;&gt;"",$V476&lt;&gt;"",$W476&lt;&gt;"")),"O item possui dados lançados, mas o total está zerado. Revise os valores informados.","")))))))))))))))</f>
        <v/>
      </c>
    </row>
    <row r="477" spans="1:35" ht="14.25" customHeight="1" x14ac:dyDescent="0.25">
      <c r="A477" s="57" t="str">
        <f t="shared" si="91"/>
        <v/>
      </c>
      <c r="B477" s="61"/>
      <c r="C477" s="61"/>
      <c r="D477" s="58"/>
      <c r="E477" s="61"/>
      <c r="F477" s="61"/>
      <c r="G477" s="272"/>
      <c r="H477" s="62"/>
      <c r="I477" s="273">
        <f t="shared" si="92"/>
        <v>0</v>
      </c>
      <c r="J477" s="272"/>
      <c r="K477" s="62"/>
      <c r="L477" s="270">
        <f t="shared" si="93"/>
        <v>0</v>
      </c>
      <c r="M477" s="272"/>
      <c r="N477" s="62"/>
      <c r="O477" s="270">
        <f t="shared" si="94"/>
        <v>0</v>
      </c>
      <c r="P477" s="272"/>
      <c r="Q477" s="62"/>
      <c r="R477" s="271">
        <f t="shared" si="95"/>
        <v>0</v>
      </c>
      <c r="S477" s="272"/>
      <c r="T477" s="62"/>
      <c r="U477" s="270">
        <f t="shared" si="96"/>
        <v>0</v>
      </c>
      <c r="V477" s="272"/>
      <c r="W477" s="62"/>
      <c r="X477" s="270">
        <f t="shared" si="97"/>
        <v>0</v>
      </c>
      <c r="Y477" s="270">
        <f t="shared" si="98"/>
        <v>0</v>
      </c>
      <c r="Z477" s="61"/>
      <c r="AA477" s="61"/>
      <c r="AB477" s="60" t="str">
        <f t="shared" si="99"/>
        <v/>
      </c>
      <c r="AC477" s="21" t="b">
        <f t="shared" si="100"/>
        <v>0</v>
      </c>
      <c r="AD477" s="21" t="b">
        <f t="shared" si="101"/>
        <v>0</v>
      </c>
      <c r="AE477" s="21" t="b">
        <f t="shared" si="102"/>
        <v>0</v>
      </c>
      <c r="AF477" s="21" t="b">
        <f ca="1">OR(AND($AC477,NOT($AD477)),AND($AC477,OR(AND($G477="",$H477&lt;&gt;""),AND($G477&lt;&gt;"",$H477=""),AND($J477="",$K477&lt;&gt;""),AND($J477&lt;&gt;"",$K477=""),AND($M477="",$N477&lt;&gt;""),AND($M477&lt;&gt;"",$N477=""),AND($P477="",$Q477&lt;&gt;""),AND($P477&lt;&gt;"",$Q477=""),AND($S477="",$T477&lt;&gt;""),AND($S477&lt;&gt;"",$T477=""),AND($V477="",$W477&lt;&gt;""),AND($V477&lt;&gt;"",$W477=""))),AND($C477&lt;&gt;"",$E477&lt;&gt;"",LEFT(TRIM($C477),1)&lt;&gt;LEFT(TRIM($E477),1)),IF(OR($E477="",$F477=""),FALSE(),IFERROR(COUNTIF(INDIRECT("UNITS_"&amp;SUBSTITUTE(LEFT($E477,FIND(" ",$E477&amp;" ")-1),".","_")),$F477)=0,TRUE())),AND($B477&lt;&gt;"",OR(ISNUMBER(SEARCH("outro",LOWER($B477))),ISNUMBER(SEARCH("divers",LOWER($B477))),ISNUMBER(SEARCH("etc",LOWER($B477))))),OR(AND(ISNUMBER(SEARCH("comunic",LOWER($B477))),LEFT($E477,3)&lt;&gt;"4.4"),AND(ISNUMBER(SEARCH("monitor",LOWER($B477))),NOT(OR(LEFT($E477,3)="1.5",LEFT($E477,3)="2.5")))),AND($B477&lt;&gt;"",OR(LEFT($C477,1)="1",LEFT($C477,1)="2"),$D477=""),AND($D477&lt;&gt;"",NOT(OR(LEFT($C477,1)="1",LEFT($C477,1)="2"))),AND($D477&lt;&gt;"",COUNTIF(' PROJETO'!$B$14:$B$16,$D477)=0),IF($D477="",FALSE(),IF(COUNTIF(' PROJETO'!$B$14:$B$16,$D477)=0,FALSE(),IFERROR(INDEX(' PROJETO'!$C$14:$C$16,MATCH($D477,' PROJETO'!$B$14:$B$16,0))&lt;&gt;"Sim",FALSE()))))</f>
        <v>0</v>
      </c>
      <c r="AG477" s="21" t="b">
        <f>AND($AC477,$Y477&gt;'CONFG.  LISTAS'!$F$4,$Z477="",$AA477="")</f>
        <v>0</v>
      </c>
      <c r="AH477" s="21" t="str">
        <f t="shared" si="103"/>
        <v/>
      </c>
      <c r="AI477" s="43" t="str">
        <f ca="1">IF(NOT($AC477),"",IF(OR($B477="",$C477="",$E477="",$F477=""),"Preencha descrição, categoria, tipo e unidade.",IF(AND($B477&lt;&gt;"",OR(LEFT($C477,1)="1",LEFT($C477,1)="2"),$D477=""),"Informe a prática de restauração para itens diretos.",IF(AND($D477&lt;&gt;"",NOT(OR(LEFT($C477,1)="1",LEFT($C477,1)="2"))),"Custos indiretos não devem pertencer a uma prática específica.",IF(AND($D477&lt;&gt;"",COUNTIF(' PROJETO'!$B$14:$B$16,$D477)=0),"Prática de restauração inválida ou não cadastrada.",IF(IF($D477="",FALSE(),IF(COUNTIF(' PROJETO'!$B$14:$B$16,$D477)=0,FALSE(),IFERROR(INDEX(' PROJETO'!$C$14:$C$16,MATCH($D477,' PROJETO'!$B$14:$B$16,0))&lt;&gt;"Sim",FALSE()))),"A prática informada no item não foi selecionada na aba Projeto.",IF(AND(MAX($I477,$L477,$O477,$R477,$U477,$X477)&gt;'CONFG.  LISTAS'!$F$4,NOT(OR($Z477&lt;&gt;"",$AA477&lt;&gt;""))),"Memorial de cálculo ou anexo obrigatório não informado para item acima do limite.",IF(OR(AND($G477&lt;&gt;"",$H477&lt;&gt;"",OR($G477&lt;=0,$H477&lt;=0)),AND($J477&lt;&gt;"",$K477&lt;&gt;"",OR($J477&lt;=0,$K477&lt;=0)),AND($M477&lt;&gt;"",$N477&lt;&gt;"",OR($M477&lt;=0,$N477&lt;=0)),AND($P477&lt;&gt;"",$Q477&lt;&gt;"",OR($P477&lt;=0,$Q477&lt;=0)),AND($S477&lt;&gt;"",$T477&lt;&gt;"",OR($S477&lt;=0,$T477&lt;=0)),AND($V477&lt;&gt;"",$W477&lt;&gt;"",OR($V477&lt;=0,$W477&lt;=0))),"Revise os valores informados: valor unitário e quantidade devem ser maiores que zero.",IF(OR(AND($G477="",$H477&lt;&gt;""),AND($G477&lt;&gt;"",$H477=""),AND($J477="",$K477&lt;&gt;""),AND($J477&lt;&gt;"",$K477=""),AND($M477="",$N477&lt;&gt;""),AND($M477&lt;&gt;"",$N477=""),AND($P477="",$Q477&lt;&gt;""),AND($P477&lt;&gt;"",$Q477=""),AND($S477="",$T477&lt;&gt;""),AND($S477&lt;&gt;"",$T477=""),AND($V477="",$W477&lt;&gt;""),AND($V477&lt;&gt;"",$W477="")),"Há ano preenchido parcialmente: "&amp;TRIM(IF(AND($G477="",$H477&lt;&gt;""),"Ano 1 (falta valor unitário); ","")&amp;IF(AND($G477&lt;&gt;"",$H477=""),"Ano 1 (falta quantidade); ","")&amp;IF(AND($J477="",$K477&lt;&gt;""),"Ano 2 (falta valor unitário); ","")&amp;IF(AND($J477&lt;&gt;"",$K477=""),"Ano 2 (falta quantidade); ","")&amp;IF(AND($M477="",$N477&lt;&gt;""),"Ano 3 (falta valor unitário); ","")&amp;IF(AND($M477&lt;&gt;"",$N477=""),"Ano 3 (falta quantidade); ","")&amp;IF(AND($P477="",$Q477&lt;&gt;""),"Ano 4 (falta valor unitário); ","")&amp;IF(AND($P477&lt;&gt;"",$Q477=""),"Ano 4 (falta quantidade); ","")&amp;IF(AND($S477="",$T477&lt;&gt;""),"Ano 5 (falta valor unitário); ","")&amp;IF(AND($S477&lt;&gt;"",$T477=""),"Ano 5 (falta quantidade); ","")&amp;IF(AND($V477="",$W477&lt;&gt;""),"Ano 6 (falta valor unitário); ","")&amp;IF(AND($V477&lt;&gt;"",$W477=""),"Ano 6 (falta quantidade); ","")), IF(NOT(OR(AND($G477&lt;&gt;"",$H477&lt;&gt;""),AND($J477&lt;&gt;"",$K477&lt;&gt;""),AND($M477&lt;&gt;"",$N477&lt;&gt;""),AND($P477&lt;&gt;"",$Q477&lt;&gt;""),AND($S477&lt;&gt;"",$T477&lt;&gt;""),AND($V477&lt;&gt;"",$W477&lt;&gt;""))),"Informe pelo menos um ano completo com valor unitário e quantidade.",IF(AND($C477&lt;&gt;"",$E477&lt;&gt;"",LEFT(TRIM($C477),1)&lt;&gt;LEFT(TRIM($E477),1)),"Categoria e tipo estão incompatíveis.",IF(IF(OR($E477="",$F477=""),FALSE(),IFERROR(COUNTIF(INDIRECT("UNITS_"&amp;SUBSTITUTE(LEFT($E477,FIND(" ",$E477&amp;" ")-1),".","_")),$F477)=0,TRUE())),"Unidade incompatível com o tipo selecionado.",IF(OR(AND(ISNUMBER(SEARCH("comunic",LOWER($B477))),LEFT($E477,3)&lt;&gt;"4.4"),AND(ISNUMBER(SEARCH("monitor",LOWER($B477))),NOT(OR(LEFT($E477,3)="1.5",LEFT($E477,3)="2.5")))),"Revise a classificação do item conforme as regras de preenchimento.",IF(AND($B477&lt;&gt;"",OR(ISNUMBER(SEARCH("outro",LOWER($B477))),ISNUMBER(SEARCH("divers",LOWER($B477))),ISNUMBER(SEARCH("kit",LOWER($B477))),ISNUMBER(SEARCH("ferrament",LOWER($B477))),ISNUMBER(SEARCH("epi",LOWER($B477)))),NOT(OR($Z477&lt;&gt;"",$AA477&lt;&gt;""))),"Descrição muito genérica: detalhe melhor o item e registre o racional no memorial ou em anexo.",IF(AND($Y477=0,$B477&lt;&gt;"",OR($G477&lt;&gt;"",$H477&lt;&gt;"",$J477&lt;&gt;"",$K477&lt;&gt;"",$M477&lt;&gt;"",$N477&lt;&gt;"",$P477&lt;&gt;"",$Q477&lt;&gt;"",$S477&lt;&gt;"",$T477&lt;&gt;"",$V477&lt;&gt;"",$W477&lt;&gt;"")),"O item possui dados lançados, mas o total está zerado. Revise os valores informados.","")))))))))))))))</f>
        <v/>
      </c>
    </row>
    <row r="478" spans="1:35" ht="14.25" customHeight="1" x14ac:dyDescent="0.25">
      <c r="A478" s="57" t="str">
        <f t="shared" si="91"/>
        <v/>
      </c>
      <c r="B478" s="58"/>
      <c r="C478" s="58"/>
      <c r="D478" s="58"/>
      <c r="E478" s="58"/>
      <c r="F478" s="58"/>
      <c r="G478" s="269"/>
      <c r="H478" s="59"/>
      <c r="I478" s="273">
        <f t="shared" si="92"/>
        <v>0</v>
      </c>
      <c r="J478" s="269"/>
      <c r="K478" s="59"/>
      <c r="L478" s="270">
        <f t="shared" si="93"/>
        <v>0</v>
      </c>
      <c r="M478" s="269"/>
      <c r="N478" s="59"/>
      <c r="O478" s="270">
        <f t="shared" si="94"/>
        <v>0</v>
      </c>
      <c r="P478" s="269"/>
      <c r="Q478" s="59"/>
      <c r="R478" s="271">
        <f t="shared" si="95"/>
        <v>0</v>
      </c>
      <c r="S478" s="269"/>
      <c r="T478" s="59"/>
      <c r="U478" s="270">
        <f t="shared" si="96"/>
        <v>0</v>
      </c>
      <c r="V478" s="269"/>
      <c r="W478" s="59"/>
      <c r="X478" s="270">
        <f t="shared" si="97"/>
        <v>0</v>
      </c>
      <c r="Y478" s="270">
        <f t="shared" si="98"/>
        <v>0</v>
      </c>
      <c r="Z478" s="58"/>
      <c r="AA478" s="58"/>
      <c r="AB478" s="60" t="str">
        <f t="shared" si="99"/>
        <v/>
      </c>
      <c r="AC478" s="21" t="b">
        <f t="shared" si="100"/>
        <v>0</v>
      </c>
      <c r="AD478" s="21" t="b">
        <f t="shared" si="101"/>
        <v>0</v>
      </c>
      <c r="AE478" s="21" t="b">
        <f t="shared" si="102"/>
        <v>0</v>
      </c>
      <c r="AF478" s="21" t="b">
        <f ca="1">OR(AND($AC478,NOT($AD478)),AND($AC478,OR(AND($G478="",$H478&lt;&gt;""),AND($G478&lt;&gt;"",$H478=""),AND($J478="",$K478&lt;&gt;""),AND($J478&lt;&gt;"",$K478=""),AND($M478="",$N478&lt;&gt;""),AND($M478&lt;&gt;"",$N478=""),AND($P478="",$Q478&lt;&gt;""),AND($P478&lt;&gt;"",$Q478=""),AND($S478="",$T478&lt;&gt;""),AND($S478&lt;&gt;"",$T478=""),AND($V478="",$W478&lt;&gt;""),AND($V478&lt;&gt;"",$W478=""))),AND($C478&lt;&gt;"",$E478&lt;&gt;"",LEFT(TRIM($C478),1)&lt;&gt;LEFT(TRIM($E478),1)),IF(OR($E478="",$F478=""),FALSE(),IFERROR(COUNTIF(INDIRECT("UNITS_"&amp;SUBSTITUTE(LEFT($E478,FIND(" ",$E478&amp;" ")-1),".","_")),$F478)=0,TRUE())),AND($B478&lt;&gt;"",OR(ISNUMBER(SEARCH("outro",LOWER($B478))),ISNUMBER(SEARCH("divers",LOWER($B478))),ISNUMBER(SEARCH("etc",LOWER($B478))))),OR(AND(ISNUMBER(SEARCH("comunic",LOWER($B478))),LEFT($E478,3)&lt;&gt;"4.4"),AND(ISNUMBER(SEARCH("monitor",LOWER($B478))),NOT(OR(LEFT($E478,3)="1.5",LEFT($E478,3)="2.5")))),AND($B478&lt;&gt;"",OR(LEFT($C478,1)="1",LEFT($C478,1)="2"),$D478=""),AND($D478&lt;&gt;"",NOT(OR(LEFT($C478,1)="1",LEFT($C478,1)="2"))),AND($D478&lt;&gt;"",COUNTIF(' PROJETO'!$B$14:$B$16,$D478)=0),IF($D478="",FALSE(),IF(COUNTIF(' PROJETO'!$B$14:$B$16,$D478)=0,FALSE(),IFERROR(INDEX(' PROJETO'!$C$14:$C$16,MATCH($D478,' PROJETO'!$B$14:$B$16,0))&lt;&gt;"Sim",FALSE()))))</f>
        <v>0</v>
      </c>
      <c r="AG478" s="21" t="b">
        <f>AND($AC478,$Y478&gt;'CONFG.  LISTAS'!$F$4,$Z478="",$AA478="")</f>
        <v>0</v>
      </c>
      <c r="AH478" s="21" t="str">
        <f t="shared" si="103"/>
        <v/>
      </c>
      <c r="AI478" s="43" t="str">
        <f ca="1">IF(NOT($AC478),"",IF(OR($B478="",$C478="",$E478="",$F478=""),"Preencha descrição, categoria, tipo e unidade.",IF(AND($B478&lt;&gt;"",OR(LEFT($C478,1)="1",LEFT($C478,1)="2"),$D478=""),"Informe a prática de restauração para itens diretos.",IF(AND($D478&lt;&gt;"",NOT(OR(LEFT($C478,1)="1",LEFT($C478,1)="2"))),"Custos indiretos não devem pertencer a uma prática específica.",IF(AND($D478&lt;&gt;"",COUNTIF(' PROJETO'!$B$14:$B$16,$D478)=0),"Prática de restauração inválida ou não cadastrada.",IF(IF($D478="",FALSE(),IF(COUNTIF(' PROJETO'!$B$14:$B$16,$D478)=0,FALSE(),IFERROR(INDEX(' PROJETO'!$C$14:$C$16,MATCH($D478,' PROJETO'!$B$14:$B$16,0))&lt;&gt;"Sim",FALSE()))),"A prática informada no item não foi selecionada na aba Projeto.",IF(AND(MAX($I478,$L478,$O478,$R478,$U478,$X478)&gt;'CONFG.  LISTAS'!$F$4,NOT(OR($Z478&lt;&gt;"",$AA478&lt;&gt;""))),"Memorial de cálculo ou anexo obrigatório não informado para item acima do limite.",IF(OR(AND($G478&lt;&gt;"",$H478&lt;&gt;"",OR($G478&lt;=0,$H478&lt;=0)),AND($J478&lt;&gt;"",$K478&lt;&gt;"",OR($J478&lt;=0,$K478&lt;=0)),AND($M478&lt;&gt;"",$N478&lt;&gt;"",OR($M478&lt;=0,$N478&lt;=0)),AND($P478&lt;&gt;"",$Q478&lt;&gt;"",OR($P478&lt;=0,$Q478&lt;=0)),AND($S478&lt;&gt;"",$T478&lt;&gt;"",OR($S478&lt;=0,$T478&lt;=0)),AND($V478&lt;&gt;"",$W478&lt;&gt;"",OR($V478&lt;=0,$W478&lt;=0))),"Revise os valores informados: valor unitário e quantidade devem ser maiores que zero.",IF(OR(AND($G478="",$H478&lt;&gt;""),AND($G478&lt;&gt;"",$H478=""),AND($J478="",$K478&lt;&gt;""),AND($J478&lt;&gt;"",$K478=""),AND($M478="",$N478&lt;&gt;""),AND($M478&lt;&gt;"",$N478=""),AND($P478="",$Q478&lt;&gt;""),AND($P478&lt;&gt;"",$Q478=""),AND($S478="",$T478&lt;&gt;""),AND($S478&lt;&gt;"",$T478=""),AND($V478="",$W478&lt;&gt;""),AND($V478&lt;&gt;"",$W478="")),"Há ano preenchido parcialmente: "&amp;TRIM(IF(AND($G478="",$H478&lt;&gt;""),"Ano 1 (falta valor unitário); ","")&amp;IF(AND($G478&lt;&gt;"",$H478=""),"Ano 1 (falta quantidade); ","")&amp;IF(AND($J478="",$K478&lt;&gt;""),"Ano 2 (falta valor unitário); ","")&amp;IF(AND($J478&lt;&gt;"",$K478=""),"Ano 2 (falta quantidade); ","")&amp;IF(AND($M478="",$N478&lt;&gt;""),"Ano 3 (falta valor unitário); ","")&amp;IF(AND($M478&lt;&gt;"",$N478=""),"Ano 3 (falta quantidade); ","")&amp;IF(AND($P478="",$Q478&lt;&gt;""),"Ano 4 (falta valor unitário); ","")&amp;IF(AND($P478&lt;&gt;"",$Q478=""),"Ano 4 (falta quantidade); ","")&amp;IF(AND($S478="",$T478&lt;&gt;""),"Ano 5 (falta valor unitário); ","")&amp;IF(AND($S478&lt;&gt;"",$T478=""),"Ano 5 (falta quantidade); ","")&amp;IF(AND($V478="",$W478&lt;&gt;""),"Ano 6 (falta valor unitário); ","")&amp;IF(AND($V478&lt;&gt;"",$W478=""),"Ano 6 (falta quantidade); ","")), IF(NOT(OR(AND($G478&lt;&gt;"",$H478&lt;&gt;""),AND($J478&lt;&gt;"",$K478&lt;&gt;""),AND($M478&lt;&gt;"",$N478&lt;&gt;""),AND($P478&lt;&gt;"",$Q478&lt;&gt;""),AND($S478&lt;&gt;"",$T478&lt;&gt;""),AND($V478&lt;&gt;"",$W478&lt;&gt;""))),"Informe pelo menos um ano completo com valor unitário e quantidade.",IF(AND($C478&lt;&gt;"",$E478&lt;&gt;"",LEFT(TRIM($C478),1)&lt;&gt;LEFT(TRIM($E478),1)),"Categoria e tipo estão incompatíveis.",IF(IF(OR($E478="",$F478=""),FALSE(),IFERROR(COUNTIF(INDIRECT("UNITS_"&amp;SUBSTITUTE(LEFT($E478,FIND(" ",$E478&amp;" ")-1),".","_")),$F478)=0,TRUE())),"Unidade incompatível com o tipo selecionado.",IF(OR(AND(ISNUMBER(SEARCH("comunic",LOWER($B478))),LEFT($E478,3)&lt;&gt;"4.4"),AND(ISNUMBER(SEARCH("monitor",LOWER($B478))),NOT(OR(LEFT($E478,3)="1.5",LEFT($E478,3)="2.5")))),"Revise a classificação do item conforme as regras de preenchimento.",IF(AND($B478&lt;&gt;"",OR(ISNUMBER(SEARCH("outro",LOWER($B478))),ISNUMBER(SEARCH("divers",LOWER($B478))),ISNUMBER(SEARCH("kit",LOWER($B478))),ISNUMBER(SEARCH("ferrament",LOWER($B478))),ISNUMBER(SEARCH("epi",LOWER($B478)))),NOT(OR($Z478&lt;&gt;"",$AA478&lt;&gt;""))),"Descrição muito genérica: detalhe melhor o item e registre o racional no memorial ou em anexo.",IF(AND($Y478=0,$B478&lt;&gt;"",OR($G478&lt;&gt;"",$H478&lt;&gt;"",$J478&lt;&gt;"",$K478&lt;&gt;"",$M478&lt;&gt;"",$N478&lt;&gt;"",$P478&lt;&gt;"",$Q478&lt;&gt;"",$S478&lt;&gt;"",$T478&lt;&gt;"",$V478&lt;&gt;"",$W478&lt;&gt;"")),"O item possui dados lançados, mas o total está zerado. Revise os valores informados.","")))))))))))))))</f>
        <v/>
      </c>
    </row>
    <row r="479" spans="1:35" ht="14.25" customHeight="1" x14ac:dyDescent="0.25">
      <c r="A479" s="57" t="str">
        <f t="shared" si="91"/>
        <v/>
      </c>
      <c r="B479" s="61"/>
      <c r="C479" s="61"/>
      <c r="D479" s="58"/>
      <c r="E479" s="61"/>
      <c r="F479" s="61"/>
      <c r="G479" s="272"/>
      <c r="H479" s="62"/>
      <c r="I479" s="273">
        <f t="shared" si="92"/>
        <v>0</v>
      </c>
      <c r="J479" s="272"/>
      <c r="K479" s="62"/>
      <c r="L479" s="270">
        <f t="shared" si="93"/>
        <v>0</v>
      </c>
      <c r="M479" s="272"/>
      <c r="N479" s="62"/>
      <c r="O479" s="270">
        <f t="shared" si="94"/>
        <v>0</v>
      </c>
      <c r="P479" s="272"/>
      <c r="Q479" s="62"/>
      <c r="R479" s="271">
        <f t="shared" si="95"/>
        <v>0</v>
      </c>
      <c r="S479" s="272"/>
      <c r="T479" s="62"/>
      <c r="U479" s="270">
        <f t="shared" si="96"/>
        <v>0</v>
      </c>
      <c r="V479" s="272"/>
      <c r="W479" s="62"/>
      <c r="X479" s="270">
        <f t="shared" si="97"/>
        <v>0</v>
      </c>
      <c r="Y479" s="270">
        <f t="shared" si="98"/>
        <v>0</v>
      </c>
      <c r="Z479" s="61"/>
      <c r="AA479" s="61"/>
      <c r="AB479" s="60" t="str">
        <f t="shared" si="99"/>
        <v/>
      </c>
      <c r="AC479" s="21" t="b">
        <f t="shared" si="100"/>
        <v>0</v>
      </c>
      <c r="AD479" s="21" t="b">
        <f t="shared" si="101"/>
        <v>0</v>
      </c>
      <c r="AE479" s="21" t="b">
        <f t="shared" si="102"/>
        <v>0</v>
      </c>
      <c r="AF479" s="21" t="b">
        <f ca="1">OR(AND($AC479,NOT($AD479)),AND($AC479,OR(AND($G479="",$H479&lt;&gt;""),AND($G479&lt;&gt;"",$H479=""),AND($J479="",$K479&lt;&gt;""),AND($J479&lt;&gt;"",$K479=""),AND($M479="",$N479&lt;&gt;""),AND($M479&lt;&gt;"",$N479=""),AND($P479="",$Q479&lt;&gt;""),AND($P479&lt;&gt;"",$Q479=""),AND($S479="",$T479&lt;&gt;""),AND($S479&lt;&gt;"",$T479=""),AND($V479="",$W479&lt;&gt;""),AND($V479&lt;&gt;"",$W479=""))),AND($C479&lt;&gt;"",$E479&lt;&gt;"",LEFT(TRIM($C479),1)&lt;&gt;LEFT(TRIM($E479),1)),IF(OR($E479="",$F479=""),FALSE(),IFERROR(COUNTIF(INDIRECT("UNITS_"&amp;SUBSTITUTE(LEFT($E479,FIND(" ",$E479&amp;" ")-1),".","_")),$F479)=0,TRUE())),AND($B479&lt;&gt;"",OR(ISNUMBER(SEARCH("outro",LOWER($B479))),ISNUMBER(SEARCH("divers",LOWER($B479))),ISNUMBER(SEARCH("etc",LOWER($B479))))),OR(AND(ISNUMBER(SEARCH("comunic",LOWER($B479))),LEFT($E479,3)&lt;&gt;"4.4"),AND(ISNUMBER(SEARCH("monitor",LOWER($B479))),NOT(OR(LEFT($E479,3)="1.5",LEFT($E479,3)="2.5")))),AND($B479&lt;&gt;"",OR(LEFT($C479,1)="1",LEFT($C479,1)="2"),$D479=""),AND($D479&lt;&gt;"",NOT(OR(LEFT($C479,1)="1",LEFT($C479,1)="2"))),AND($D479&lt;&gt;"",COUNTIF(' PROJETO'!$B$14:$B$16,$D479)=0),IF($D479="",FALSE(),IF(COUNTIF(' PROJETO'!$B$14:$B$16,$D479)=0,FALSE(),IFERROR(INDEX(' PROJETO'!$C$14:$C$16,MATCH($D479,' PROJETO'!$B$14:$B$16,0))&lt;&gt;"Sim",FALSE()))))</f>
        <v>0</v>
      </c>
      <c r="AG479" s="21" t="b">
        <f>AND($AC479,$Y479&gt;'CONFG.  LISTAS'!$F$4,$Z479="",$AA479="")</f>
        <v>0</v>
      </c>
      <c r="AH479" s="21" t="str">
        <f t="shared" si="103"/>
        <v/>
      </c>
      <c r="AI479" s="43" t="str">
        <f ca="1">IF(NOT($AC479),"",IF(OR($B479="",$C479="",$E479="",$F479=""),"Preencha descrição, categoria, tipo e unidade.",IF(AND($B479&lt;&gt;"",OR(LEFT($C479,1)="1",LEFT($C479,1)="2"),$D479=""),"Informe a prática de restauração para itens diretos.",IF(AND($D479&lt;&gt;"",NOT(OR(LEFT($C479,1)="1",LEFT($C479,1)="2"))),"Custos indiretos não devem pertencer a uma prática específica.",IF(AND($D479&lt;&gt;"",COUNTIF(' PROJETO'!$B$14:$B$16,$D479)=0),"Prática de restauração inválida ou não cadastrada.",IF(IF($D479="",FALSE(),IF(COUNTIF(' PROJETO'!$B$14:$B$16,$D479)=0,FALSE(),IFERROR(INDEX(' PROJETO'!$C$14:$C$16,MATCH($D479,' PROJETO'!$B$14:$B$16,0))&lt;&gt;"Sim",FALSE()))),"A prática informada no item não foi selecionada na aba Projeto.",IF(AND(MAX($I479,$L479,$O479,$R479,$U479,$X479)&gt;'CONFG.  LISTAS'!$F$4,NOT(OR($Z479&lt;&gt;"",$AA479&lt;&gt;""))),"Memorial de cálculo ou anexo obrigatório não informado para item acima do limite.",IF(OR(AND($G479&lt;&gt;"",$H479&lt;&gt;"",OR($G479&lt;=0,$H479&lt;=0)),AND($J479&lt;&gt;"",$K479&lt;&gt;"",OR($J479&lt;=0,$K479&lt;=0)),AND($M479&lt;&gt;"",$N479&lt;&gt;"",OR($M479&lt;=0,$N479&lt;=0)),AND($P479&lt;&gt;"",$Q479&lt;&gt;"",OR($P479&lt;=0,$Q479&lt;=0)),AND($S479&lt;&gt;"",$T479&lt;&gt;"",OR($S479&lt;=0,$T479&lt;=0)),AND($V479&lt;&gt;"",$W479&lt;&gt;"",OR($V479&lt;=0,$W479&lt;=0))),"Revise os valores informados: valor unitário e quantidade devem ser maiores que zero.",IF(OR(AND($G479="",$H479&lt;&gt;""),AND($G479&lt;&gt;"",$H479=""),AND($J479="",$K479&lt;&gt;""),AND($J479&lt;&gt;"",$K479=""),AND($M479="",$N479&lt;&gt;""),AND($M479&lt;&gt;"",$N479=""),AND($P479="",$Q479&lt;&gt;""),AND($P479&lt;&gt;"",$Q479=""),AND($S479="",$T479&lt;&gt;""),AND($S479&lt;&gt;"",$T479=""),AND($V479="",$W479&lt;&gt;""),AND($V479&lt;&gt;"",$W479="")),"Há ano preenchido parcialmente: "&amp;TRIM(IF(AND($G479="",$H479&lt;&gt;""),"Ano 1 (falta valor unitário); ","")&amp;IF(AND($G479&lt;&gt;"",$H479=""),"Ano 1 (falta quantidade); ","")&amp;IF(AND($J479="",$K479&lt;&gt;""),"Ano 2 (falta valor unitário); ","")&amp;IF(AND($J479&lt;&gt;"",$K479=""),"Ano 2 (falta quantidade); ","")&amp;IF(AND($M479="",$N479&lt;&gt;""),"Ano 3 (falta valor unitário); ","")&amp;IF(AND($M479&lt;&gt;"",$N479=""),"Ano 3 (falta quantidade); ","")&amp;IF(AND($P479="",$Q479&lt;&gt;""),"Ano 4 (falta valor unitário); ","")&amp;IF(AND($P479&lt;&gt;"",$Q479=""),"Ano 4 (falta quantidade); ","")&amp;IF(AND($S479="",$T479&lt;&gt;""),"Ano 5 (falta valor unitário); ","")&amp;IF(AND($S479&lt;&gt;"",$T479=""),"Ano 5 (falta quantidade); ","")&amp;IF(AND($V479="",$W479&lt;&gt;""),"Ano 6 (falta valor unitário); ","")&amp;IF(AND($V479&lt;&gt;"",$W479=""),"Ano 6 (falta quantidade); ","")), IF(NOT(OR(AND($G479&lt;&gt;"",$H479&lt;&gt;""),AND($J479&lt;&gt;"",$K479&lt;&gt;""),AND($M479&lt;&gt;"",$N479&lt;&gt;""),AND($P479&lt;&gt;"",$Q479&lt;&gt;""),AND($S479&lt;&gt;"",$T479&lt;&gt;""),AND($V479&lt;&gt;"",$W479&lt;&gt;""))),"Informe pelo menos um ano completo com valor unitário e quantidade.",IF(AND($C479&lt;&gt;"",$E479&lt;&gt;"",LEFT(TRIM($C479),1)&lt;&gt;LEFT(TRIM($E479),1)),"Categoria e tipo estão incompatíveis.",IF(IF(OR($E479="",$F479=""),FALSE(),IFERROR(COUNTIF(INDIRECT("UNITS_"&amp;SUBSTITUTE(LEFT($E479,FIND(" ",$E479&amp;" ")-1),".","_")),$F479)=0,TRUE())),"Unidade incompatível com o tipo selecionado.",IF(OR(AND(ISNUMBER(SEARCH("comunic",LOWER($B479))),LEFT($E479,3)&lt;&gt;"4.4"),AND(ISNUMBER(SEARCH("monitor",LOWER($B479))),NOT(OR(LEFT($E479,3)="1.5",LEFT($E479,3)="2.5")))),"Revise a classificação do item conforme as regras de preenchimento.",IF(AND($B479&lt;&gt;"",OR(ISNUMBER(SEARCH("outro",LOWER($B479))),ISNUMBER(SEARCH("divers",LOWER($B479))),ISNUMBER(SEARCH("kit",LOWER($B479))),ISNUMBER(SEARCH("ferrament",LOWER($B479))),ISNUMBER(SEARCH("epi",LOWER($B479)))),NOT(OR($Z479&lt;&gt;"",$AA479&lt;&gt;""))),"Descrição muito genérica: detalhe melhor o item e registre o racional no memorial ou em anexo.",IF(AND($Y479=0,$B479&lt;&gt;"",OR($G479&lt;&gt;"",$H479&lt;&gt;"",$J479&lt;&gt;"",$K479&lt;&gt;"",$M479&lt;&gt;"",$N479&lt;&gt;"",$P479&lt;&gt;"",$Q479&lt;&gt;"",$S479&lt;&gt;"",$T479&lt;&gt;"",$V479&lt;&gt;"",$W479&lt;&gt;"")),"O item possui dados lançados, mas o total está zerado. Revise os valores informados.","")))))))))))))))</f>
        <v/>
      </c>
    </row>
    <row r="480" spans="1:35" ht="14.25" customHeight="1" x14ac:dyDescent="0.25">
      <c r="A480" s="57" t="str">
        <f t="shared" si="91"/>
        <v/>
      </c>
      <c r="B480" s="58"/>
      <c r="C480" s="58"/>
      <c r="D480" s="58"/>
      <c r="E480" s="58"/>
      <c r="F480" s="58"/>
      <c r="G480" s="269"/>
      <c r="H480" s="59"/>
      <c r="I480" s="273">
        <f t="shared" si="92"/>
        <v>0</v>
      </c>
      <c r="J480" s="269"/>
      <c r="K480" s="59"/>
      <c r="L480" s="270">
        <f t="shared" si="93"/>
        <v>0</v>
      </c>
      <c r="M480" s="269"/>
      <c r="N480" s="59"/>
      <c r="O480" s="270">
        <f t="shared" si="94"/>
        <v>0</v>
      </c>
      <c r="P480" s="269"/>
      <c r="Q480" s="59"/>
      <c r="R480" s="271">
        <f t="shared" si="95"/>
        <v>0</v>
      </c>
      <c r="S480" s="269"/>
      <c r="T480" s="59"/>
      <c r="U480" s="270">
        <f t="shared" si="96"/>
        <v>0</v>
      </c>
      <c r="V480" s="269"/>
      <c r="W480" s="59"/>
      <c r="X480" s="270">
        <f t="shared" si="97"/>
        <v>0</v>
      </c>
      <c r="Y480" s="270">
        <f t="shared" si="98"/>
        <v>0</v>
      </c>
      <c r="Z480" s="58"/>
      <c r="AA480" s="58"/>
      <c r="AB480" s="60" t="str">
        <f t="shared" si="99"/>
        <v/>
      </c>
      <c r="AC480" s="21" t="b">
        <f t="shared" si="100"/>
        <v>0</v>
      </c>
      <c r="AD480" s="21" t="b">
        <f t="shared" si="101"/>
        <v>0</v>
      </c>
      <c r="AE480" s="21" t="b">
        <f t="shared" si="102"/>
        <v>0</v>
      </c>
      <c r="AF480" s="21" t="b">
        <f ca="1">OR(AND($AC480,NOT($AD480)),AND($AC480,OR(AND($G480="",$H480&lt;&gt;""),AND($G480&lt;&gt;"",$H480=""),AND($J480="",$K480&lt;&gt;""),AND($J480&lt;&gt;"",$K480=""),AND($M480="",$N480&lt;&gt;""),AND($M480&lt;&gt;"",$N480=""),AND($P480="",$Q480&lt;&gt;""),AND($P480&lt;&gt;"",$Q480=""),AND($S480="",$T480&lt;&gt;""),AND($S480&lt;&gt;"",$T480=""),AND($V480="",$W480&lt;&gt;""),AND($V480&lt;&gt;"",$W480=""))),AND($C480&lt;&gt;"",$E480&lt;&gt;"",LEFT(TRIM($C480),1)&lt;&gt;LEFT(TRIM($E480),1)),IF(OR($E480="",$F480=""),FALSE(),IFERROR(COUNTIF(INDIRECT("UNITS_"&amp;SUBSTITUTE(LEFT($E480,FIND(" ",$E480&amp;" ")-1),".","_")),$F480)=0,TRUE())),AND($B480&lt;&gt;"",OR(ISNUMBER(SEARCH("outro",LOWER($B480))),ISNUMBER(SEARCH("divers",LOWER($B480))),ISNUMBER(SEARCH("etc",LOWER($B480))))),OR(AND(ISNUMBER(SEARCH("comunic",LOWER($B480))),LEFT($E480,3)&lt;&gt;"4.4"),AND(ISNUMBER(SEARCH("monitor",LOWER($B480))),NOT(OR(LEFT($E480,3)="1.5",LEFT($E480,3)="2.5")))),AND($B480&lt;&gt;"",OR(LEFT($C480,1)="1",LEFT($C480,1)="2"),$D480=""),AND($D480&lt;&gt;"",NOT(OR(LEFT($C480,1)="1",LEFT($C480,1)="2"))),AND($D480&lt;&gt;"",COUNTIF(' PROJETO'!$B$14:$B$16,$D480)=0),IF($D480="",FALSE(),IF(COUNTIF(' PROJETO'!$B$14:$B$16,$D480)=0,FALSE(),IFERROR(INDEX(' PROJETO'!$C$14:$C$16,MATCH($D480,' PROJETO'!$B$14:$B$16,0))&lt;&gt;"Sim",FALSE()))))</f>
        <v>0</v>
      </c>
      <c r="AG480" s="21" t="b">
        <f>AND($AC480,$Y480&gt;'CONFG.  LISTAS'!$F$4,$Z480="",$AA480="")</f>
        <v>0</v>
      </c>
      <c r="AH480" s="21" t="str">
        <f t="shared" si="103"/>
        <v/>
      </c>
      <c r="AI480" s="43" t="str">
        <f ca="1">IF(NOT($AC480),"",IF(OR($B480="",$C480="",$E480="",$F480=""),"Preencha descrição, categoria, tipo e unidade.",IF(AND($B480&lt;&gt;"",OR(LEFT($C480,1)="1",LEFT($C480,1)="2"),$D480=""),"Informe a prática de restauração para itens diretos.",IF(AND($D480&lt;&gt;"",NOT(OR(LEFT($C480,1)="1",LEFT($C480,1)="2"))),"Custos indiretos não devem pertencer a uma prática específica.",IF(AND($D480&lt;&gt;"",COUNTIF(' PROJETO'!$B$14:$B$16,$D480)=0),"Prática de restauração inválida ou não cadastrada.",IF(IF($D480="",FALSE(),IF(COUNTIF(' PROJETO'!$B$14:$B$16,$D480)=0,FALSE(),IFERROR(INDEX(' PROJETO'!$C$14:$C$16,MATCH($D480,' PROJETO'!$B$14:$B$16,0))&lt;&gt;"Sim",FALSE()))),"A prática informada no item não foi selecionada na aba Projeto.",IF(AND(MAX($I480,$L480,$O480,$R480,$U480,$X480)&gt;'CONFG.  LISTAS'!$F$4,NOT(OR($Z480&lt;&gt;"",$AA480&lt;&gt;""))),"Memorial de cálculo ou anexo obrigatório não informado para item acima do limite.",IF(OR(AND($G480&lt;&gt;"",$H480&lt;&gt;"",OR($G480&lt;=0,$H480&lt;=0)),AND($J480&lt;&gt;"",$K480&lt;&gt;"",OR($J480&lt;=0,$K480&lt;=0)),AND($M480&lt;&gt;"",$N480&lt;&gt;"",OR($M480&lt;=0,$N480&lt;=0)),AND($P480&lt;&gt;"",$Q480&lt;&gt;"",OR($P480&lt;=0,$Q480&lt;=0)),AND($S480&lt;&gt;"",$T480&lt;&gt;"",OR($S480&lt;=0,$T480&lt;=0)),AND($V480&lt;&gt;"",$W480&lt;&gt;"",OR($V480&lt;=0,$W480&lt;=0))),"Revise os valores informados: valor unitário e quantidade devem ser maiores que zero.",IF(OR(AND($G480="",$H480&lt;&gt;""),AND($G480&lt;&gt;"",$H480=""),AND($J480="",$K480&lt;&gt;""),AND($J480&lt;&gt;"",$K480=""),AND($M480="",$N480&lt;&gt;""),AND($M480&lt;&gt;"",$N480=""),AND($P480="",$Q480&lt;&gt;""),AND($P480&lt;&gt;"",$Q480=""),AND($S480="",$T480&lt;&gt;""),AND($S480&lt;&gt;"",$T480=""),AND($V480="",$W480&lt;&gt;""),AND($V480&lt;&gt;"",$W480="")),"Há ano preenchido parcialmente: "&amp;TRIM(IF(AND($G480="",$H480&lt;&gt;""),"Ano 1 (falta valor unitário); ","")&amp;IF(AND($G480&lt;&gt;"",$H480=""),"Ano 1 (falta quantidade); ","")&amp;IF(AND($J480="",$K480&lt;&gt;""),"Ano 2 (falta valor unitário); ","")&amp;IF(AND($J480&lt;&gt;"",$K480=""),"Ano 2 (falta quantidade); ","")&amp;IF(AND($M480="",$N480&lt;&gt;""),"Ano 3 (falta valor unitário); ","")&amp;IF(AND($M480&lt;&gt;"",$N480=""),"Ano 3 (falta quantidade); ","")&amp;IF(AND($P480="",$Q480&lt;&gt;""),"Ano 4 (falta valor unitário); ","")&amp;IF(AND($P480&lt;&gt;"",$Q480=""),"Ano 4 (falta quantidade); ","")&amp;IF(AND($S480="",$T480&lt;&gt;""),"Ano 5 (falta valor unitário); ","")&amp;IF(AND($S480&lt;&gt;"",$T480=""),"Ano 5 (falta quantidade); ","")&amp;IF(AND($V480="",$W480&lt;&gt;""),"Ano 6 (falta valor unitário); ","")&amp;IF(AND($V480&lt;&gt;"",$W480=""),"Ano 6 (falta quantidade); ","")), IF(NOT(OR(AND($G480&lt;&gt;"",$H480&lt;&gt;""),AND($J480&lt;&gt;"",$K480&lt;&gt;""),AND($M480&lt;&gt;"",$N480&lt;&gt;""),AND($P480&lt;&gt;"",$Q480&lt;&gt;""),AND($S480&lt;&gt;"",$T480&lt;&gt;""),AND($V480&lt;&gt;"",$W480&lt;&gt;""))),"Informe pelo menos um ano completo com valor unitário e quantidade.",IF(AND($C480&lt;&gt;"",$E480&lt;&gt;"",LEFT(TRIM($C480),1)&lt;&gt;LEFT(TRIM($E480),1)),"Categoria e tipo estão incompatíveis.",IF(IF(OR($E480="",$F480=""),FALSE(),IFERROR(COUNTIF(INDIRECT("UNITS_"&amp;SUBSTITUTE(LEFT($E480,FIND(" ",$E480&amp;" ")-1),".","_")),$F480)=0,TRUE())),"Unidade incompatível com o tipo selecionado.",IF(OR(AND(ISNUMBER(SEARCH("comunic",LOWER($B480))),LEFT($E480,3)&lt;&gt;"4.4"),AND(ISNUMBER(SEARCH("monitor",LOWER($B480))),NOT(OR(LEFT($E480,3)="1.5",LEFT($E480,3)="2.5")))),"Revise a classificação do item conforme as regras de preenchimento.",IF(AND($B480&lt;&gt;"",OR(ISNUMBER(SEARCH("outro",LOWER($B480))),ISNUMBER(SEARCH("divers",LOWER($B480))),ISNUMBER(SEARCH("kit",LOWER($B480))),ISNUMBER(SEARCH("ferrament",LOWER($B480))),ISNUMBER(SEARCH("epi",LOWER($B480)))),NOT(OR($Z480&lt;&gt;"",$AA480&lt;&gt;""))),"Descrição muito genérica: detalhe melhor o item e registre o racional no memorial ou em anexo.",IF(AND($Y480=0,$B480&lt;&gt;"",OR($G480&lt;&gt;"",$H480&lt;&gt;"",$J480&lt;&gt;"",$K480&lt;&gt;"",$M480&lt;&gt;"",$N480&lt;&gt;"",$P480&lt;&gt;"",$Q480&lt;&gt;"",$S480&lt;&gt;"",$T480&lt;&gt;"",$V480&lt;&gt;"",$W480&lt;&gt;"")),"O item possui dados lançados, mas o total está zerado. Revise os valores informados.","")))))))))))))))</f>
        <v/>
      </c>
    </row>
    <row r="481" spans="1:35" ht="14.25" customHeight="1" x14ac:dyDescent="0.25">
      <c r="A481" s="57" t="str">
        <f t="shared" si="91"/>
        <v/>
      </c>
      <c r="B481" s="61"/>
      <c r="C481" s="61"/>
      <c r="D481" s="58"/>
      <c r="E481" s="61"/>
      <c r="F481" s="61"/>
      <c r="G481" s="272"/>
      <c r="H481" s="62"/>
      <c r="I481" s="273">
        <f t="shared" si="92"/>
        <v>0</v>
      </c>
      <c r="J481" s="272"/>
      <c r="K481" s="62"/>
      <c r="L481" s="270">
        <f t="shared" si="93"/>
        <v>0</v>
      </c>
      <c r="M481" s="272"/>
      <c r="N481" s="62"/>
      <c r="O481" s="270">
        <f t="shared" si="94"/>
        <v>0</v>
      </c>
      <c r="P481" s="272"/>
      <c r="Q481" s="62"/>
      <c r="R481" s="271">
        <f t="shared" si="95"/>
        <v>0</v>
      </c>
      <c r="S481" s="272"/>
      <c r="T481" s="62"/>
      <c r="U481" s="270">
        <f t="shared" si="96"/>
        <v>0</v>
      </c>
      <c r="V481" s="272"/>
      <c r="W481" s="62"/>
      <c r="X481" s="270">
        <f t="shared" si="97"/>
        <v>0</v>
      </c>
      <c r="Y481" s="270">
        <f t="shared" si="98"/>
        <v>0</v>
      </c>
      <c r="Z481" s="61"/>
      <c r="AA481" s="61"/>
      <c r="AB481" s="60" t="str">
        <f t="shared" si="99"/>
        <v/>
      </c>
      <c r="AC481" s="21" t="b">
        <f t="shared" si="100"/>
        <v>0</v>
      </c>
      <c r="AD481" s="21" t="b">
        <f t="shared" si="101"/>
        <v>0</v>
      </c>
      <c r="AE481" s="21" t="b">
        <f t="shared" si="102"/>
        <v>0</v>
      </c>
      <c r="AF481" s="21" t="b">
        <f ca="1">OR(AND($AC481,NOT($AD481)),AND($AC481,OR(AND($G481="",$H481&lt;&gt;""),AND($G481&lt;&gt;"",$H481=""),AND($J481="",$K481&lt;&gt;""),AND($J481&lt;&gt;"",$K481=""),AND($M481="",$N481&lt;&gt;""),AND($M481&lt;&gt;"",$N481=""),AND($P481="",$Q481&lt;&gt;""),AND($P481&lt;&gt;"",$Q481=""),AND($S481="",$T481&lt;&gt;""),AND($S481&lt;&gt;"",$T481=""),AND($V481="",$W481&lt;&gt;""),AND($V481&lt;&gt;"",$W481=""))),AND($C481&lt;&gt;"",$E481&lt;&gt;"",LEFT(TRIM($C481),1)&lt;&gt;LEFT(TRIM($E481),1)),IF(OR($E481="",$F481=""),FALSE(),IFERROR(COUNTIF(INDIRECT("UNITS_"&amp;SUBSTITUTE(LEFT($E481,FIND(" ",$E481&amp;" ")-1),".","_")),$F481)=0,TRUE())),AND($B481&lt;&gt;"",OR(ISNUMBER(SEARCH("outro",LOWER($B481))),ISNUMBER(SEARCH("divers",LOWER($B481))),ISNUMBER(SEARCH("etc",LOWER($B481))))),OR(AND(ISNUMBER(SEARCH("comunic",LOWER($B481))),LEFT($E481,3)&lt;&gt;"4.4"),AND(ISNUMBER(SEARCH("monitor",LOWER($B481))),NOT(OR(LEFT($E481,3)="1.5",LEFT($E481,3)="2.5")))),AND($B481&lt;&gt;"",OR(LEFT($C481,1)="1",LEFT($C481,1)="2"),$D481=""),AND($D481&lt;&gt;"",NOT(OR(LEFT($C481,1)="1",LEFT($C481,1)="2"))),AND($D481&lt;&gt;"",COUNTIF(' PROJETO'!$B$14:$B$16,$D481)=0),IF($D481="",FALSE(),IF(COUNTIF(' PROJETO'!$B$14:$B$16,$D481)=0,FALSE(),IFERROR(INDEX(' PROJETO'!$C$14:$C$16,MATCH($D481,' PROJETO'!$B$14:$B$16,0))&lt;&gt;"Sim",FALSE()))))</f>
        <v>0</v>
      </c>
      <c r="AG481" s="21" t="b">
        <f>AND($AC481,$Y481&gt;'CONFG.  LISTAS'!$F$4,$Z481="",$AA481="")</f>
        <v>0</v>
      </c>
      <c r="AH481" s="21" t="str">
        <f t="shared" si="103"/>
        <v/>
      </c>
      <c r="AI481" s="43" t="str">
        <f ca="1">IF(NOT($AC481),"",IF(OR($B481="",$C481="",$E481="",$F481=""),"Preencha descrição, categoria, tipo e unidade.",IF(AND($B481&lt;&gt;"",OR(LEFT($C481,1)="1",LEFT($C481,1)="2"),$D481=""),"Informe a prática de restauração para itens diretos.",IF(AND($D481&lt;&gt;"",NOT(OR(LEFT($C481,1)="1",LEFT($C481,1)="2"))),"Custos indiretos não devem pertencer a uma prática específica.",IF(AND($D481&lt;&gt;"",COUNTIF(' PROJETO'!$B$14:$B$16,$D481)=0),"Prática de restauração inválida ou não cadastrada.",IF(IF($D481="",FALSE(),IF(COUNTIF(' PROJETO'!$B$14:$B$16,$D481)=0,FALSE(),IFERROR(INDEX(' PROJETO'!$C$14:$C$16,MATCH($D481,' PROJETO'!$B$14:$B$16,0))&lt;&gt;"Sim",FALSE()))),"A prática informada no item não foi selecionada na aba Projeto.",IF(AND(MAX($I481,$L481,$O481,$R481,$U481,$X481)&gt;'CONFG.  LISTAS'!$F$4,NOT(OR($Z481&lt;&gt;"",$AA481&lt;&gt;""))),"Memorial de cálculo ou anexo obrigatório não informado para item acima do limite.",IF(OR(AND($G481&lt;&gt;"",$H481&lt;&gt;"",OR($G481&lt;=0,$H481&lt;=0)),AND($J481&lt;&gt;"",$K481&lt;&gt;"",OR($J481&lt;=0,$K481&lt;=0)),AND($M481&lt;&gt;"",$N481&lt;&gt;"",OR($M481&lt;=0,$N481&lt;=0)),AND($P481&lt;&gt;"",$Q481&lt;&gt;"",OR($P481&lt;=0,$Q481&lt;=0)),AND($S481&lt;&gt;"",$T481&lt;&gt;"",OR($S481&lt;=0,$T481&lt;=0)),AND($V481&lt;&gt;"",$W481&lt;&gt;"",OR($V481&lt;=0,$W481&lt;=0))),"Revise os valores informados: valor unitário e quantidade devem ser maiores que zero.",IF(OR(AND($G481="",$H481&lt;&gt;""),AND($G481&lt;&gt;"",$H481=""),AND($J481="",$K481&lt;&gt;""),AND($J481&lt;&gt;"",$K481=""),AND($M481="",$N481&lt;&gt;""),AND($M481&lt;&gt;"",$N481=""),AND($P481="",$Q481&lt;&gt;""),AND($P481&lt;&gt;"",$Q481=""),AND($S481="",$T481&lt;&gt;""),AND($S481&lt;&gt;"",$T481=""),AND($V481="",$W481&lt;&gt;""),AND($V481&lt;&gt;"",$W481="")),"Há ano preenchido parcialmente: "&amp;TRIM(IF(AND($G481="",$H481&lt;&gt;""),"Ano 1 (falta valor unitário); ","")&amp;IF(AND($G481&lt;&gt;"",$H481=""),"Ano 1 (falta quantidade); ","")&amp;IF(AND($J481="",$K481&lt;&gt;""),"Ano 2 (falta valor unitário); ","")&amp;IF(AND($J481&lt;&gt;"",$K481=""),"Ano 2 (falta quantidade); ","")&amp;IF(AND($M481="",$N481&lt;&gt;""),"Ano 3 (falta valor unitário); ","")&amp;IF(AND($M481&lt;&gt;"",$N481=""),"Ano 3 (falta quantidade); ","")&amp;IF(AND($P481="",$Q481&lt;&gt;""),"Ano 4 (falta valor unitário); ","")&amp;IF(AND($P481&lt;&gt;"",$Q481=""),"Ano 4 (falta quantidade); ","")&amp;IF(AND($S481="",$T481&lt;&gt;""),"Ano 5 (falta valor unitário); ","")&amp;IF(AND($S481&lt;&gt;"",$T481=""),"Ano 5 (falta quantidade); ","")&amp;IF(AND($V481="",$W481&lt;&gt;""),"Ano 6 (falta valor unitário); ","")&amp;IF(AND($V481&lt;&gt;"",$W481=""),"Ano 6 (falta quantidade); ","")), IF(NOT(OR(AND($G481&lt;&gt;"",$H481&lt;&gt;""),AND($J481&lt;&gt;"",$K481&lt;&gt;""),AND($M481&lt;&gt;"",$N481&lt;&gt;""),AND($P481&lt;&gt;"",$Q481&lt;&gt;""),AND($S481&lt;&gt;"",$T481&lt;&gt;""),AND($V481&lt;&gt;"",$W481&lt;&gt;""))),"Informe pelo menos um ano completo com valor unitário e quantidade.",IF(AND($C481&lt;&gt;"",$E481&lt;&gt;"",LEFT(TRIM($C481),1)&lt;&gt;LEFT(TRIM($E481),1)),"Categoria e tipo estão incompatíveis.",IF(IF(OR($E481="",$F481=""),FALSE(),IFERROR(COUNTIF(INDIRECT("UNITS_"&amp;SUBSTITUTE(LEFT($E481,FIND(" ",$E481&amp;" ")-1),".","_")),$F481)=0,TRUE())),"Unidade incompatível com o tipo selecionado.",IF(OR(AND(ISNUMBER(SEARCH("comunic",LOWER($B481))),LEFT($E481,3)&lt;&gt;"4.4"),AND(ISNUMBER(SEARCH("monitor",LOWER($B481))),NOT(OR(LEFT($E481,3)="1.5",LEFT($E481,3)="2.5")))),"Revise a classificação do item conforme as regras de preenchimento.",IF(AND($B481&lt;&gt;"",OR(ISNUMBER(SEARCH("outro",LOWER($B481))),ISNUMBER(SEARCH("divers",LOWER($B481))),ISNUMBER(SEARCH("kit",LOWER($B481))),ISNUMBER(SEARCH("ferrament",LOWER($B481))),ISNUMBER(SEARCH("epi",LOWER($B481)))),NOT(OR($Z481&lt;&gt;"",$AA481&lt;&gt;""))),"Descrição muito genérica: detalhe melhor o item e registre o racional no memorial ou em anexo.",IF(AND($Y481=0,$B481&lt;&gt;"",OR($G481&lt;&gt;"",$H481&lt;&gt;"",$J481&lt;&gt;"",$K481&lt;&gt;"",$M481&lt;&gt;"",$N481&lt;&gt;"",$P481&lt;&gt;"",$Q481&lt;&gt;"",$S481&lt;&gt;"",$T481&lt;&gt;"",$V481&lt;&gt;"",$W481&lt;&gt;"")),"O item possui dados lançados, mas o total está zerado. Revise os valores informados.","")))))))))))))))</f>
        <v/>
      </c>
    </row>
    <row r="482" spans="1:35" ht="14.25" customHeight="1" x14ac:dyDescent="0.25">
      <c r="A482" s="57" t="str">
        <f t="shared" si="91"/>
        <v/>
      </c>
      <c r="B482" s="58"/>
      <c r="C482" s="58"/>
      <c r="D482" s="58"/>
      <c r="E482" s="58"/>
      <c r="F482" s="58"/>
      <c r="G482" s="269"/>
      <c r="H482" s="59"/>
      <c r="I482" s="273">
        <f t="shared" si="92"/>
        <v>0</v>
      </c>
      <c r="J482" s="269"/>
      <c r="K482" s="59"/>
      <c r="L482" s="270">
        <f t="shared" si="93"/>
        <v>0</v>
      </c>
      <c r="M482" s="269"/>
      <c r="N482" s="59"/>
      <c r="O482" s="270">
        <f t="shared" si="94"/>
        <v>0</v>
      </c>
      <c r="P482" s="269"/>
      <c r="Q482" s="59"/>
      <c r="R482" s="271">
        <f t="shared" si="95"/>
        <v>0</v>
      </c>
      <c r="S482" s="269"/>
      <c r="T482" s="59"/>
      <c r="U482" s="270">
        <f t="shared" si="96"/>
        <v>0</v>
      </c>
      <c r="V482" s="269"/>
      <c r="W482" s="59"/>
      <c r="X482" s="270">
        <f t="shared" si="97"/>
        <v>0</v>
      </c>
      <c r="Y482" s="270">
        <f t="shared" si="98"/>
        <v>0</v>
      </c>
      <c r="Z482" s="58"/>
      <c r="AA482" s="58"/>
      <c r="AB482" s="60" t="str">
        <f t="shared" si="99"/>
        <v/>
      </c>
      <c r="AC482" s="21" t="b">
        <f t="shared" si="100"/>
        <v>0</v>
      </c>
      <c r="AD482" s="21" t="b">
        <f t="shared" si="101"/>
        <v>0</v>
      </c>
      <c r="AE482" s="21" t="b">
        <f t="shared" si="102"/>
        <v>0</v>
      </c>
      <c r="AF482" s="21" t="b">
        <f ca="1">OR(AND($AC482,NOT($AD482)),AND($AC482,OR(AND($G482="",$H482&lt;&gt;""),AND($G482&lt;&gt;"",$H482=""),AND($J482="",$K482&lt;&gt;""),AND($J482&lt;&gt;"",$K482=""),AND($M482="",$N482&lt;&gt;""),AND($M482&lt;&gt;"",$N482=""),AND($P482="",$Q482&lt;&gt;""),AND($P482&lt;&gt;"",$Q482=""),AND($S482="",$T482&lt;&gt;""),AND($S482&lt;&gt;"",$T482=""),AND($V482="",$W482&lt;&gt;""),AND($V482&lt;&gt;"",$W482=""))),AND($C482&lt;&gt;"",$E482&lt;&gt;"",LEFT(TRIM($C482),1)&lt;&gt;LEFT(TRIM($E482),1)),IF(OR($E482="",$F482=""),FALSE(),IFERROR(COUNTIF(INDIRECT("UNITS_"&amp;SUBSTITUTE(LEFT($E482,FIND(" ",$E482&amp;" ")-1),".","_")),$F482)=0,TRUE())),AND($B482&lt;&gt;"",OR(ISNUMBER(SEARCH("outro",LOWER($B482))),ISNUMBER(SEARCH("divers",LOWER($B482))),ISNUMBER(SEARCH("etc",LOWER($B482))))),OR(AND(ISNUMBER(SEARCH("comunic",LOWER($B482))),LEFT($E482,3)&lt;&gt;"4.4"),AND(ISNUMBER(SEARCH("monitor",LOWER($B482))),NOT(OR(LEFT($E482,3)="1.5",LEFT($E482,3)="2.5")))),AND($B482&lt;&gt;"",OR(LEFT($C482,1)="1",LEFT($C482,1)="2"),$D482=""),AND($D482&lt;&gt;"",NOT(OR(LEFT($C482,1)="1",LEFT($C482,1)="2"))),AND($D482&lt;&gt;"",COUNTIF(' PROJETO'!$B$14:$B$16,$D482)=0),IF($D482="",FALSE(),IF(COUNTIF(' PROJETO'!$B$14:$B$16,$D482)=0,FALSE(),IFERROR(INDEX(' PROJETO'!$C$14:$C$16,MATCH($D482,' PROJETO'!$B$14:$B$16,0))&lt;&gt;"Sim",FALSE()))))</f>
        <v>0</v>
      </c>
      <c r="AG482" s="21" t="b">
        <f>AND($AC482,$Y482&gt;'CONFG.  LISTAS'!$F$4,$Z482="",$AA482="")</f>
        <v>0</v>
      </c>
      <c r="AH482" s="21" t="str">
        <f t="shared" si="103"/>
        <v/>
      </c>
      <c r="AI482" s="43" t="str">
        <f ca="1">IF(NOT($AC482),"",IF(OR($B482="",$C482="",$E482="",$F482=""),"Preencha descrição, categoria, tipo e unidade.",IF(AND($B482&lt;&gt;"",OR(LEFT($C482,1)="1",LEFT($C482,1)="2"),$D482=""),"Informe a prática de restauração para itens diretos.",IF(AND($D482&lt;&gt;"",NOT(OR(LEFT($C482,1)="1",LEFT($C482,1)="2"))),"Custos indiretos não devem pertencer a uma prática específica.",IF(AND($D482&lt;&gt;"",COUNTIF(' PROJETO'!$B$14:$B$16,$D482)=0),"Prática de restauração inválida ou não cadastrada.",IF(IF($D482="",FALSE(),IF(COUNTIF(' PROJETO'!$B$14:$B$16,$D482)=0,FALSE(),IFERROR(INDEX(' PROJETO'!$C$14:$C$16,MATCH($D482,' PROJETO'!$B$14:$B$16,0))&lt;&gt;"Sim",FALSE()))),"A prática informada no item não foi selecionada na aba Projeto.",IF(AND(MAX($I482,$L482,$O482,$R482,$U482,$X482)&gt;'CONFG.  LISTAS'!$F$4,NOT(OR($Z482&lt;&gt;"",$AA482&lt;&gt;""))),"Memorial de cálculo ou anexo obrigatório não informado para item acima do limite.",IF(OR(AND($G482&lt;&gt;"",$H482&lt;&gt;"",OR($G482&lt;=0,$H482&lt;=0)),AND($J482&lt;&gt;"",$K482&lt;&gt;"",OR($J482&lt;=0,$K482&lt;=0)),AND($M482&lt;&gt;"",$N482&lt;&gt;"",OR($M482&lt;=0,$N482&lt;=0)),AND($P482&lt;&gt;"",$Q482&lt;&gt;"",OR($P482&lt;=0,$Q482&lt;=0)),AND($S482&lt;&gt;"",$T482&lt;&gt;"",OR($S482&lt;=0,$T482&lt;=0)),AND($V482&lt;&gt;"",$W482&lt;&gt;"",OR($V482&lt;=0,$W482&lt;=0))),"Revise os valores informados: valor unitário e quantidade devem ser maiores que zero.",IF(OR(AND($G482="",$H482&lt;&gt;""),AND($G482&lt;&gt;"",$H482=""),AND($J482="",$K482&lt;&gt;""),AND($J482&lt;&gt;"",$K482=""),AND($M482="",$N482&lt;&gt;""),AND($M482&lt;&gt;"",$N482=""),AND($P482="",$Q482&lt;&gt;""),AND($P482&lt;&gt;"",$Q482=""),AND($S482="",$T482&lt;&gt;""),AND($S482&lt;&gt;"",$T482=""),AND($V482="",$W482&lt;&gt;""),AND($V482&lt;&gt;"",$W482="")),"Há ano preenchido parcialmente: "&amp;TRIM(IF(AND($G482="",$H482&lt;&gt;""),"Ano 1 (falta valor unitário); ","")&amp;IF(AND($G482&lt;&gt;"",$H482=""),"Ano 1 (falta quantidade); ","")&amp;IF(AND($J482="",$K482&lt;&gt;""),"Ano 2 (falta valor unitário); ","")&amp;IF(AND($J482&lt;&gt;"",$K482=""),"Ano 2 (falta quantidade); ","")&amp;IF(AND($M482="",$N482&lt;&gt;""),"Ano 3 (falta valor unitário); ","")&amp;IF(AND($M482&lt;&gt;"",$N482=""),"Ano 3 (falta quantidade); ","")&amp;IF(AND($P482="",$Q482&lt;&gt;""),"Ano 4 (falta valor unitário); ","")&amp;IF(AND($P482&lt;&gt;"",$Q482=""),"Ano 4 (falta quantidade); ","")&amp;IF(AND($S482="",$T482&lt;&gt;""),"Ano 5 (falta valor unitário); ","")&amp;IF(AND($S482&lt;&gt;"",$T482=""),"Ano 5 (falta quantidade); ","")&amp;IF(AND($V482="",$W482&lt;&gt;""),"Ano 6 (falta valor unitário); ","")&amp;IF(AND($V482&lt;&gt;"",$W482=""),"Ano 6 (falta quantidade); ","")), IF(NOT(OR(AND($G482&lt;&gt;"",$H482&lt;&gt;""),AND($J482&lt;&gt;"",$K482&lt;&gt;""),AND($M482&lt;&gt;"",$N482&lt;&gt;""),AND($P482&lt;&gt;"",$Q482&lt;&gt;""),AND($S482&lt;&gt;"",$T482&lt;&gt;""),AND($V482&lt;&gt;"",$W482&lt;&gt;""))),"Informe pelo menos um ano completo com valor unitário e quantidade.",IF(AND($C482&lt;&gt;"",$E482&lt;&gt;"",LEFT(TRIM($C482),1)&lt;&gt;LEFT(TRIM($E482),1)),"Categoria e tipo estão incompatíveis.",IF(IF(OR($E482="",$F482=""),FALSE(),IFERROR(COUNTIF(INDIRECT("UNITS_"&amp;SUBSTITUTE(LEFT($E482,FIND(" ",$E482&amp;" ")-1),".","_")),$F482)=0,TRUE())),"Unidade incompatível com o tipo selecionado.",IF(OR(AND(ISNUMBER(SEARCH("comunic",LOWER($B482))),LEFT($E482,3)&lt;&gt;"4.4"),AND(ISNUMBER(SEARCH("monitor",LOWER($B482))),NOT(OR(LEFT($E482,3)="1.5",LEFT($E482,3)="2.5")))),"Revise a classificação do item conforme as regras de preenchimento.",IF(AND($B482&lt;&gt;"",OR(ISNUMBER(SEARCH("outro",LOWER($B482))),ISNUMBER(SEARCH("divers",LOWER($B482))),ISNUMBER(SEARCH("kit",LOWER($B482))),ISNUMBER(SEARCH("ferrament",LOWER($B482))),ISNUMBER(SEARCH("epi",LOWER($B482)))),NOT(OR($Z482&lt;&gt;"",$AA482&lt;&gt;""))),"Descrição muito genérica: detalhe melhor o item e registre o racional no memorial ou em anexo.",IF(AND($Y482=0,$B482&lt;&gt;"",OR($G482&lt;&gt;"",$H482&lt;&gt;"",$J482&lt;&gt;"",$K482&lt;&gt;"",$M482&lt;&gt;"",$N482&lt;&gt;"",$P482&lt;&gt;"",$Q482&lt;&gt;"",$S482&lt;&gt;"",$T482&lt;&gt;"",$V482&lt;&gt;"",$W482&lt;&gt;"")),"O item possui dados lançados, mas o total está zerado. Revise os valores informados.","")))))))))))))))</f>
        <v/>
      </c>
    </row>
    <row r="483" spans="1:35" ht="14.25" customHeight="1" x14ac:dyDescent="0.25">
      <c r="A483" s="57" t="str">
        <f t="shared" si="91"/>
        <v/>
      </c>
      <c r="B483" s="61"/>
      <c r="C483" s="61"/>
      <c r="D483" s="58"/>
      <c r="E483" s="61"/>
      <c r="F483" s="61"/>
      <c r="G483" s="272"/>
      <c r="H483" s="62"/>
      <c r="I483" s="273">
        <f t="shared" si="92"/>
        <v>0</v>
      </c>
      <c r="J483" s="272"/>
      <c r="K483" s="62"/>
      <c r="L483" s="270">
        <f t="shared" si="93"/>
        <v>0</v>
      </c>
      <c r="M483" s="272"/>
      <c r="N483" s="62"/>
      <c r="O483" s="270">
        <f t="shared" si="94"/>
        <v>0</v>
      </c>
      <c r="P483" s="272"/>
      <c r="Q483" s="62"/>
      <c r="R483" s="271">
        <f t="shared" si="95"/>
        <v>0</v>
      </c>
      <c r="S483" s="272"/>
      <c r="T483" s="62"/>
      <c r="U483" s="270">
        <f t="shared" si="96"/>
        <v>0</v>
      </c>
      <c r="V483" s="272"/>
      <c r="W483" s="62"/>
      <c r="X483" s="270">
        <f t="shared" si="97"/>
        <v>0</v>
      </c>
      <c r="Y483" s="270">
        <f t="shared" si="98"/>
        <v>0</v>
      </c>
      <c r="Z483" s="61"/>
      <c r="AA483" s="61"/>
      <c r="AB483" s="60" t="str">
        <f t="shared" si="99"/>
        <v/>
      </c>
      <c r="AC483" s="21" t="b">
        <f t="shared" si="100"/>
        <v>0</v>
      </c>
      <c r="AD483" s="21" t="b">
        <f t="shared" si="101"/>
        <v>0</v>
      </c>
      <c r="AE483" s="21" t="b">
        <f t="shared" si="102"/>
        <v>0</v>
      </c>
      <c r="AF483" s="21" t="b">
        <f ca="1">OR(AND($AC483,NOT($AD483)),AND($AC483,OR(AND($G483="",$H483&lt;&gt;""),AND($G483&lt;&gt;"",$H483=""),AND($J483="",$K483&lt;&gt;""),AND($J483&lt;&gt;"",$K483=""),AND($M483="",$N483&lt;&gt;""),AND($M483&lt;&gt;"",$N483=""),AND($P483="",$Q483&lt;&gt;""),AND($P483&lt;&gt;"",$Q483=""),AND($S483="",$T483&lt;&gt;""),AND($S483&lt;&gt;"",$T483=""),AND($V483="",$W483&lt;&gt;""),AND($V483&lt;&gt;"",$W483=""))),AND($C483&lt;&gt;"",$E483&lt;&gt;"",LEFT(TRIM($C483),1)&lt;&gt;LEFT(TRIM($E483),1)),IF(OR($E483="",$F483=""),FALSE(),IFERROR(COUNTIF(INDIRECT("UNITS_"&amp;SUBSTITUTE(LEFT($E483,FIND(" ",$E483&amp;" ")-1),".","_")),$F483)=0,TRUE())),AND($B483&lt;&gt;"",OR(ISNUMBER(SEARCH("outro",LOWER($B483))),ISNUMBER(SEARCH("divers",LOWER($B483))),ISNUMBER(SEARCH("etc",LOWER($B483))))),OR(AND(ISNUMBER(SEARCH("comunic",LOWER($B483))),LEFT($E483,3)&lt;&gt;"4.4"),AND(ISNUMBER(SEARCH("monitor",LOWER($B483))),NOT(OR(LEFT($E483,3)="1.5",LEFT($E483,3)="2.5")))),AND($B483&lt;&gt;"",OR(LEFT($C483,1)="1",LEFT($C483,1)="2"),$D483=""),AND($D483&lt;&gt;"",NOT(OR(LEFT($C483,1)="1",LEFT($C483,1)="2"))),AND($D483&lt;&gt;"",COUNTIF(' PROJETO'!$B$14:$B$16,$D483)=0),IF($D483="",FALSE(),IF(COUNTIF(' PROJETO'!$B$14:$B$16,$D483)=0,FALSE(),IFERROR(INDEX(' PROJETO'!$C$14:$C$16,MATCH($D483,' PROJETO'!$B$14:$B$16,0))&lt;&gt;"Sim",FALSE()))))</f>
        <v>0</v>
      </c>
      <c r="AG483" s="21" t="b">
        <f>AND($AC483,$Y483&gt;'CONFG.  LISTAS'!$F$4,$Z483="",$AA483="")</f>
        <v>0</v>
      </c>
      <c r="AH483" s="21" t="str">
        <f t="shared" si="103"/>
        <v/>
      </c>
      <c r="AI483" s="43" t="str">
        <f ca="1">IF(NOT($AC483),"",IF(OR($B483="",$C483="",$E483="",$F483=""),"Preencha descrição, categoria, tipo e unidade.",IF(AND($B483&lt;&gt;"",OR(LEFT($C483,1)="1",LEFT($C483,1)="2"),$D483=""),"Informe a prática de restauração para itens diretos.",IF(AND($D483&lt;&gt;"",NOT(OR(LEFT($C483,1)="1",LEFT($C483,1)="2"))),"Custos indiretos não devem pertencer a uma prática específica.",IF(AND($D483&lt;&gt;"",COUNTIF(' PROJETO'!$B$14:$B$16,$D483)=0),"Prática de restauração inválida ou não cadastrada.",IF(IF($D483="",FALSE(),IF(COUNTIF(' PROJETO'!$B$14:$B$16,$D483)=0,FALSE(),IFERROR(INDEX(' PROJETO'!$C$14:$C$16,MATCH($D483,' PROJETO'!$B$14:$B$16,0))&lt;&gt;"Sim",FALSE()))),"A prática informada no item não foi selecionada na aba Projeto.",IF(AND(MAX($I483,$L483,$O483,$R483,$U483,$X483)&gt;'CONFG.  LISTAS'!$F$4,NOT(OR($Z483&lt;&gt;"",$AA483&lt;&gt;""))),"Memorial de cálculo ou anexo obrigatório não informado para item acima do limite.",IF(OR(AND($G483&lt;&gt;"",$H483&lt;&gt;"",OR($G483&lt;=0,$H483&lt;=0)),AND($J483&lt;&gt;"",$K483&lt;&gt;"",OR($J483&lt;=0,$K483&lt;=0)),AND($M483&lt;&gt;"",$N483&lt;&gt;"",OR($M483&lt;=0,$N483&lt;=0)),AND($P483&lt;&gt;"",$Q483&lt;&gt;"",OR($P483&lt;=0,$Q483&lt;=0)),AND($S483&lt;&gt;"",$T483&lt;&gt;"",OR($S483&lt;=0,$T483&lt;=0)),AND($V483&lt;&gt;"",$W483&lt;&gt;"",OR($V483&lt;=0,$W483&lt;=0))),"Revise os valores informados: valor unitário e quantidade devem ser maiores que zero.",IF(OR(AND($G483="",$H483&lt;&gt;""),AND($G483&lt;&gt;"",$H483=""),AND($J483="",$K483&lt;&gt;""),AND($J483&lt;&gt;"",$K483=""),AND($M483="",$N483&lt;&gt;""),AND($M483&lt;&gt;"",$N483=""),AND($P483="",$Q483&lt;&gt;""),AND($P483&lt;&gt;"",$Q483=""),AND($S483="",$T483&lt;&gt;""),AND($S483&lt;&gt;"",$T483=""),AND($V483="",$W483&lt;&gt;""),AND($V483&lt;&gt;"",$W483="")),"Há ano preenchido parcialmente: "&amp;TRIM(IF(AND($G483="",$H483&lt;&gt;""),"Ano 1 (falta valor unitário); ","")&amp;IF(AND($G483&lt;&gt;"",$H483=""),"Ano 1 (falta quantidade); ","")&amp;IF(AND($J483="",$K483&lt;&gt;""),"Ano 2 (falta valor unitário); ","")&amp;IF(AND($J483&lt;&gt;"",$K483=""),"Ano 2 (falta quantidade); ","")&amp;IF(AND($M483="",$N483&lt;&gt;""),"Ano 3 (falta valor unitário); ","")&amp;IF(AND($M483&lt;&gt;"",$N483=""),"Ano 3 (falta quantidade); ","")&amp;IF(AND($P483="",$Q483&lt;&gt;""),"Ano 4 (falta valor unitário); ","")&amp;IF(AND($P483&lt;&gt;"",$Q483=""),"Ano 4 (falta quantidade); ","")&amp;IF(AND($S483="",$T483&lt;&gt;""),"Ano 5 (falta valor unitário); ","")&amp;IF(AND($S483&lt;&gt;"",$T483=""),"Ano 5 (falta quantidade); ","")&amp;IF(AND($V483="",$W483&lt;&gt;""),"Ano 6 (falta valor unitário); ","")&amp;IF(AND($V483&lt;&gt;"",$W483=""),"Ano 6 (falta quantidade); ","")), IF(NOT(OR(AND($G483&lt;&gt;"",$H483&lt;&gt;""),AND($J483&lt;&gt;"",$K483&lt;&gt;""),AND($M483&lt;&gt;"",$N483&lt;&gt;""),AND($P483&lt;&gt;"",$Q483&lt;&gt;""),AND($S483&lt;&gt;"",$T483&lt;&gt;""),AND($V483&lt;&gt;"",$W483&lt;&gt;""))),"Informe pelo menos um ano completo com valor unitário e quantidade.",IF(AND($C483&lt;&gt;"",$E483&lt;&gt;"",LEFT(TRIM($C483),1)&lt;&gt;LEFT(TRIM($E483),1)),"Categoria e tipo estão incompatíveis.",IF(IF(OR($E483="",$F483=""),FALSE(),IFERROR(COUNTIF(INDIRECT("UNITS_"&amp;SUBSTITUTE(LEFT($E483,FIND(" ",$E483&amp;" ")-1),".","_")),$F483)=0,TRUE())),"Unidade incompatível com o tipo selecionado.",IF(OR(AND(ISNUMBER(SEARCH("comunic",LOWER($B483))),LEFT($E483,3)&lt;&gt;"4.4"),AND(ISNUMBER(SEARCH("monitor",LOWER($B483))),NOT(OR(LEFT($E483,3)="1.5",LEFT($E483,3)="2.5")))),"Revise a classificação do item conforme as regras de preenchimento.",IF(AND($B483&lt;&gt;"",OR(ISNUMBER(SEARCH("outro",LOWER($B483))),ISNUMBER(SEARCH("divers",LOWER($B483))),ISNUMBER(SEARCH("kit",LOWER($B483))),ISNUMBER(SEARCH("ferrament",LOWER($B483))),ISNUMBER(SEARCH("epi",LOWER($B483)))),NOT(OR($Z483&lt;&gt;"",$AA483&lt;&gt;""))),"Descrição muito genérica: detalhe melhor o item e registre o racional no memorial ou em anexo.",IF(AND($Y483=0,$B483&lt;&gt;"",OR($G483&lt;&gt;"",$H483&lt;&gt;"",$J483&lt;&gt;"",$K483&lt;&gt;"",$M483&lt;&gt;"",$N483&lt;&gt;"",$P483&lt;&gt;"",$Q483&lt;&gt;"",$S483&lt;&gt;"",$T483&lt;&gt;"",$V483&lt;&gt;"",$W483&lt;&gt;"")),"O item possui dados lançados, mas o total está zerado. Revise os valores informados.","")))))))))))))))</f>
        <v/>
      </c>
    </row>
    <row r="484" spans="1:35" ht="14.25" customHeight="1" x14ac:dyDescent="0.25">
      <c r="A484" s="57" t="str">
        <f t="shared" si="91"/>
        <v/>
      </c>
      <c r="B484" s="58"/>
      <c r="C484" s="58"/>
      <c r="D484" s="58"/>
      <c r="E484" s="58"/>
      <c r="F484" s="58"/>
      <c r="G484" s="269"/>
      <c r="H484" s="59"/>
      <c r="I484" s="273">
        <f t="shared" si="92"/>
        <v>0</v>
      </c>
      <c r="J484" s="269"/>
      <c r="K484" s="59"/>
      <c r="L484" s="270">
        <f t="shared" si="93"/>
        <v>0</v>
      </c>
      <c r="M484" s="269"/>
      <c r="N484" s="59"/>
      <c r="O484" s="270">
        <f t="shared" si="94"/>
        <v>0</v>
      </c>
      <c r="P484" s="269"/>
      <c r="Q484" s="59"/>
      <c r="R484" s="271">
        <f t="shared" si="95"/>
        <v>0</v>
      </c>
      <c r="S484" s="269"/>
      <c r="T484" s="59"/>
      <c r="U484" s="270">
        <f t="shared" si="96"/>
        <v>0</v>
      </c>
      <c r="V484" s="269"/>
      <c r="W484" s="59"/>
      <c r="X484" s="270">
        <f t="shared" si="97"/>
        <v>0</v>
      </c>
      <c r="Y484" s="270">
        <f t="shared" si="98"/>
        <v>0</v>
      </c>
      <c r="Z484" s="58"/>
      <c r="AA484" s="58"/>
      <c r="AB484" s="60" t="str">
        <f t="shared" si="99"/>
        <v/>
      </c>
      <c r="AC484" s="21" t="b">
        <f t="shared" si="100"/>
        <v>0</v>
      </c>
      <c r="AD484" s="21" t="b">
        <f t="shared" si="101"/>
        <v>0</v>
      </c>
      <c r="AE484" s="21" t="b">
        <f t="shared" si="102"/>
        <v>0</v>
      </c>
      <c r="AF484" s="21" t="b">
        <f ca="1">OR(AND($AC484,NOT($AD484)),AND($AC484,OR(AND($G484="",$H484&lt;&gt;""),AND($G484&lt;&gt;"",$H484=""),AND($J484="",$K484&lt;&gt;""),AND($J484&lt;&gt;"",$K484=""),AND($M484="",$N484&lt;&gt;""),AND($M484&lt;&gt;"",$N484=""),AND($P484="",$Q484&lt;&gt;""),AND($P484&lt;&gt;"",$Q484=""),AND($S484="",$T484&lt;&gt;""),AND($S484&lt;&gt;"",$T484=""),AND($V484="",$W484&lt;&gt;""),AND($V484&lt;&gt;"",$W484=""))),AND($C484&lt;&gt;"",$E484&lt;&gt;"",LEFT(TRIM($C484),1)&lt;&gt;LEFT(TRIM($E484),1)),IF(OR($E484="",$F484=""),FALSE(),IFERROR(COUNTIF(INDIRECT("UNITS_"&amp;SUBSTITUTE(LEFT($E484,FIND(" ",$E484&amp;" ")-1),".","_")),$F484)=0,TRUE())),AND($B484&lt;&gt;"",OR(ISNUMBER(SEARCH("outro",LOWER($B484))),ISNUMBER(SEARCH("divers",LOWER($B484))),ISNUMBER(SEARCH("etc",LOWER($B484))))),OR(AND(ISNUMBER(SEARCH("comunic",LOWER($B484))),LEFT($E484,3)&lt;&gt;"4.4"),AND(ISNUMBER(SEARCH("monitor",LOWER($B484))),NOT(OR(LEFT($E484,3)="1.5",LEFT($E484,3)="2.5")))),AND($B484&lt;&gt;"",OR(LEFT($C484,1)="1",LEFT($C484,1)="2"),$D484=""),AND($D484&lt;&gt;"",NOT(OR(LEFT($C484,1)="1",LEFT($C484,1)="2"))),AND($D484&lt;&gt;"",COUNTIF(' PROJETO'!$B$14:$B$16,$D484)=0),IF($D484="",FALSE(),IF(COUNTIF(' PROJETO'!$B$14:$B$16,$D484)=0,FALSE(),IFERROR(INDEX(' PROJETO'!$C$14:$C$16,MATCH($D484,' PROJETO'!$B$14:$B$16,0))&lt;&gt;"Sim",FALSE()))))</f>
        <v>0</v>
      </c>
      <c r="AG484" s="21" t="b">
        <f>AND($AC484,$Y484&gt;'CONFG.  LISTAS'!$F$4,$Z484="",$AA484="")</f>
        <v>0</v>
      </c>
      <c r="AH484" s="21" t="str">
        <f t="shared" si="103"/>
        <v/>
      </c>
      <c r="AI484" s="43" t="str">
        <f ca="1">IF(NOT($AC484),"",IF(OR($B484="",$C484="",$E484="",$F484=""),"Preencha descrição, categoria, tipo e unidade.",IF(AND($B484&lt;&gt;"",OR(LEFT($C484,1)="1",LEFT($C484,1)="2"),$D484=""),"Informe a prática de restauração para itens diretos.",IF(AND($D484&lt;&gt;"",NOT(OR(LEFT($C484,1)="1",LEFT($C484,1)="2"))),"Custos indiretos não devem pertencer a uma prática específica.",IF(AND($D484&lt;&gt;"",COUNTIF(' PROJETO'!$B$14:$B$16,$D484)=0),"Prática de restauração inválida ou não cadastrada.",IF(IF($D484="",FALSE(),IF(COUNTIF(' PROJETO'!$B$14:$B$16,$D484)=0,FALSE(),IFERROR(INDEX(' PROJETO'!$C$14:$C$16,MATCH($D484,' PROJETO'!$B$14:$B$16,0))&lt;&gt;"Sim",FALSE()))),"A prática informada no item não foi selecionada na aba Projeto.",IF(AND(MAX($I484,$L484,$O484,$R484,$U484,$X484)&gt;'CONFG.  LISTAS'!$F$4,NOT(OR($Z484&lt;&gt;"",$AA484&lt;&gt;""))),"Memorial de cálculo ou anexo obrigatório não informado para item acima do limite.",IF(OR(AND($G484&lt;&gt;"",$H484&lt;&gt;"",OR($G484&lt;=0,$H484&lt;=0)),AND($J484&lt;&gt;"",$K484&lt;&gt;"",OR($J484&lt;=0,$K484&lt;=0)),AND($M484&lt;&gt;"",$N484&lt;&gt;"",OR($M484&lt;=0,$N484&lt;=0)),AND($P484&lt;&gt;"",$Q484&lt;&gt;"",OR($P484&lt;=0,$Q484&lt;=0)),AND($S484&lt;&gt;"",$T484&lt;&gt;"",OR($S484&lt;=0,$T484&lt;=0)),AND($V484&lt;&gt;"",$W484&lt;&gt;"",OR($V484&lt;=0,$W484&lt;=0))),"Revise os valores informados: valor unitário e quantidade devem ser maiores que zero.",IF(OR(AND($G484="",$H484&lt;&gt;""),AND($G484&lt;&gt;"",$H484=""),AND($J484="",$K484&lt;&gt;""),AND($J484&lt;&gt;"",$K484=""),AND($M484="",$N484&lt;&gt;""),AND($M484&lt;&gt;"",$N484=""),AND($P484="",$Q484&lt;&gt;""),AND($P484&lt;&gt;"",$Q484=""),AND($S484="",$T484&lt;&gt;""),AND($S484&lt;&gt;"",$T484=""),AND($V484="",$W484&lt;&gt;""),AND($V484&lt;&gt;"",$W484="")),"Há ano preenchido parcialmente: "&amp;TRIM(IF(AND($G484="",$H484&lt;&gt;""),"Ano 1 (falta valor unitário); ","")&amp;IF(AND($G484&lt;&gt;"",$H484=""),"Ano 1 (falta quantidade); ","")&amp;IF(AND($J484="",$K484&lt;&gt;""),"Ano 2 (falta valor unitário); ","")&amp;IF(AND($J484&lt;&gt;"",$K484=""),"Ano 2 (falta quantidade); ","")&amp;IF(AND($M484="",$N484&lt;&gt;""),"Ano 3 (falta valor unitário); ","")&amp;IF(AND($M484&lt;&gt;"",$N484=""),"Ano 3 (falta quantidade); ","")&amp;IF(AND($P484="",$Q484&lt;&gt;""),"Ano 4 (falta valor unitário); ","")&amp;IF(AND($P484&lt;&gt;"",$Q484=""),"Ano 4 (falta quantidade); ","")&amp;IF(AND($S484="",$T484&lt;&gt;""),"Ano 5 (falta valor unitário); ","")&amp;IF(AND($S484&lt;&gt;"",$T484=""),"Ano 5 (falta quantidade); ","")&amp;IF(AND($V484="",$W484&lt;&gt;""),"Ano 6 (falta valor unitário); ","")&amp;IF(AND($V484&lt;&gt;"",$W484=""),"Ano 6 (falta quantidade); ","")), IF(NOT(OR(AND($G484&lt;&gt;"",$H484&lt;&gt;""),AND($J484&lt;&gt;"",$K484&lt;&gt;""),AND($M484&lt;&gt;"",$N484&lt;&gt;""),AND($P484&lt;&gt;"",$Q484&lt;&gt;""),AND($S484&lt;&gt;"",$T484&lt;&gt;""),AND($V484&lt;&gt;"",$W484&lt;&gt;""))),"Informe pelo menos um ano completo com valor unitário e quantidade.",IF(AND($C484&lt;&gt;"",$E484&lt;&gt;"",LEFT(TRIM($C484),1)&lt;&gt;LEFT(TRIM($E484),1)),"Categoria e tipo estão incompatíveis.",IF(IF(OR($E484="",$F484=""),FALSE(),IFERROR(COUNTIF(INDIRECT("UNITS_"&amp;SUBSTITUTE(LEFT($E484,FIND(" ",$E484&amp;" ")-1),".","_")),$F484)=0,TRUE())),"Unidade incompatível com o tipo selecionado.",IF(OR(AND(ISNUMBER(SEARCH("comunic",LOWER($B484))),LEFT($E484,3)&lt;&gt;"4.4"),AND(ISNUMBER(SEARCH("monitor",LOWER($B484))),NOT(OR(LEFT($E484,3)="1.5",LEFT($E484,3)="2.5")))),"Revise a classificação do item conforme as regras de preenchimento.",IF(AND($B484&lt;&gt;"",OR(ISNUMBER(SEARCH("outro",LOWER($B484))),ISNUMBER(SEARCH("divers",LOWER($B484))),ISNUMBER(SEARCH("kit",LOWER($B484))),ISNUMBER(SEARCH("ferrament",LOWER($B484))),ISNUMBER(SEARCH("epi",LOWER($B484)))),NOT(OR($Z484&lt;&gt;"",$AA484&lt;&gt;""))),"Descrição muito genérica: detalhe melhor o item e registre o racional no memorial ou em anexo.",IF(AND($Y484=0,$B484&lt;&gt;"",OR($G484&lt;&gt;"",$H484&lt;&gt;"",$J484&lt;&gt;"",$K484&lt;&gt;"",$M484&lt;&gt;"",$N484&lt;&gt;"",$P484&lt;&gt;"",$Q484&lt;&gt;"",$S484&lt;&gt;"",$T484&lt;&gt;"",$V484&lt;&gt;"",$W484&lt;&gt;"")),"O item possui dados lançados, mas o total está zerado. Revise os valores informados.","")))))))))))))))</f>
        <v/>
      </c>
    </row>
    <row r="485" spans="1:35" ht="14.25" customHeight="1" x14ac:dyDescent="0.25">
      <c r="A485" s="57" t="str">
        <f t="shared" si="91"/>
        <v/>
      </c>
      <c r="B485" s="61"/>
      <c r="C485" s="61"/>
      <c r="D485" s="58"/>
      <c r="E485" s="61"/>
      <c r="F485" s="61"/>
      <c r="G485" s="272"/>
      <c r="H485" s="62"/>
      <c r="I485" s="273">
        <f t="shared" si="92"/>
        <v>0</v>
      </c>
      <c r="J485" s="272"/>
      <c r="K485" s="62"/>
      <c r="L485" s="270">
        <f t="shared" si="93"/>
        <v>0</v>
      </c>
      <c r="M485" s="272"/>
      <c r="N485" s="62"/>
      <c r="O485" s="270">
        <f t="shared" si="94"/>
        <v>0</v>
      </c>
      <c r="P485" s="272"/>
      <c r="Q485" s="62"/>
      <c r="R485" s="271">
        <f t="shared" si="95"/>
        <v>0</v>
      </c>
      <c r="S485" s="272"/>
      <c r="T485" s="62"/>
      <c r="U485" s="270">
        <f t="shared" si="96"/>
        <v>0</v>
      </c>
      <c r="V485" s="272"/>
      <c r="W485" s="62"/>
      <c r="X485" s="270">
        <f t="shared" si="97"/>
        <v>0</v>
      </c>
      <c r="Y485" s="270">
        <f t="shared" si="98"/>
        <v>0</v>
      </c>
      <c r="Z485" s="61"/>
      <c r="AA485" s="61"/>
      <c r="AB485" s="60" t="str">
        <f t="shared" si="99"/>
        <v/>
      </c>
      <c r="AC485" s="21" t="b">
        <f t="shared" si="100"/>
        <v>0</v>
      </c>
      <c r="AD485" s="21" t="b">
        <f t="shared" si="101"/>
        <v>0</v>
      </c>
      <c r="AE485" s="21" t="b">
        <f t="shared" si="102"/>
        <v>0</v>
      </c>
      <c r="AF485" s="21" t="b">
        <f ca="1">OR(AND($AC485,NOT($AD485)),AND($AC485,OR(AND($G485="",$H485&lt;&gt;""),AND($G485&lt;&gt;"",$H485=""),AND($J485="",$K485&lt;&gt;""),AND($J485&lt;&gt;"",$K485=""),AND($M485="",$N485&lt;&gt;""),AND($M485&lt;&gt;"",$N485=""),AND($P485="",$Q485&lt;&gt;""),AND($P485&lt;&gt;"",$Q485=""),AND($S485="",$T485&lt;&gt;""),AND($S485&lt;&gt;"",$T485=""),AND($V485="",$W485&lt;&gt;""),AND($V485&lt;&gt;"",$W485=""))),AND($C485&lt;&gt;"",$E485&lt;&gt;"",LEFT(TRIM($C485),1)&lt;&gt;LEFT(TRIM($E485),1)),IF(OR($E485="",$F485=""),FALSE(),IFERROR(COUNTIF(INDIRECT("UNITS_"&amp;SUBSTITUTE(LEFT($E485,FIND(" ",$E485&amp;" ")-1),".","_")),$F485)=0,TRUE())),AND($B485&lt;&gt;"",OR(ISNUMBER(SEARCH("outro",LOWER($B485))),ISNUMBER(SEARCH("divers",LOWER($B485))),ISNUMBER(SEARCH("etc",LOWER($B485))))),OR(AND(ISNUMBER(SEARCH("comunic",LOWER($B485))),LEFT($E485,3)&lt;&gt;"4.4"),AND(ISNUMBER(SEARCH("monitor",LOWER($B485))),NOT(OR(LEFT($E485,3)="1.5",LEFT($E485,3)="2.5")))),AND($B485&lt;&gt;"",OR(LEFT($C485,1)="1",LEFT($C485,1)="2"),$D485=""),AND($D485&lt;&gt;"",NOT(OR(LEFT($C485,1)="1",LEFT($C485,1)="2"))),AND($D485&lt;&gt;"",COUNTIF(' PROJETO'!$B$14:$B$16,$D485)=0),IF($D485="",FALSE(),IF(COUNTIF(' PROJETO'!$B$14:$B$16,$D485)=0,FALSE(),IFERROR(INDEX(' PROJETO'!$C$14:$C$16,MATCH($D485,' PROJETO'!$B$14:$B$16,0))&lt;&gt;"Sim",FALSE()))))</f>
        <v>0</v>
      </c>
      <c r="AG485" s="21" t="b">
        <f>AND($AC485,$Y485&gt;'CONFG.  LISTAS'!$F$4,$Z485="",$AA485="")</f>
        <v>0</v>
      </c>
      <c r="AH485" s="21" t="str">
        <f t="shared" si="103"/>
        <v/>
      </c>
      <c r="AI485" s="43" t="str">
        <f ca="1">IF(NOT($AC485),"",IF(OR($B485="",$C485="",$E485="",$F485=""),"Preencha descrição, categoria, tipo e unidade.",IF(AND($B485&lt;&gt;"",OR(LEFT($C485,1)="1",LEFT($C485,1)="2"),$D485=""),"Informe a prática de restauração para itens diretos.",IF(AND($D485&lt;&gt;"",NOT(OR(LEFT($C485,1)="1",LEFT($C485,1)="2"))),"Custos indiretos não devem pertencer a uma prática específica.",IF(AND($D485&lt;&gt;"",COUNTIF(' PROJETO'!$B$14:$B$16,$D485)=0),"Prática de restauração inválida ou não cadastrada.",IF(IF($D485="",FALSE(),IF(COUNTIF(' PROJETO'!$B$14:$B$16,$D485)=0,FALSE(),IFERROR(INDEX(' PROJETO'!$C$14:$C$16,MATCH($D485,' PROJETO'!$B$14:$B$16,0))&lt;&gt;"Sim",FALSE()))),"A prática informada no item não foi selecionada na aba Projeto.",IF(AND(MAX($I485,$L485,$O485,$R485,$U485,$X485)&gt;'CONFG.  LISTAS'!$F$4,NOT(OR($Z485&lt;&gt;"",$AA485&lt;&gt;""))),"Memorial de cálculo ou anexo obrigatório não informado para item acima do limite.",IF(OR(AND($G485&lt;&gt;"",$H485&lt;&gt;"",OR($G485&lt;=0,$H485&lt;=0)),AND($J485&lt;&gt;"",$K485&lt;&gt;"",OR($J485&lt;=0,$K485&lt;=0)),AND($M485&lt;&gt;"",$N485&lt;&gt;"",OR($M485&lt;=0,$N485&lt;=0)),AND($P485&lt;&gt;"",$Q485&lt;&gt;"",OR($P485&lt;=0,$Q485&lt;=0)),AND($S485&lt;&gt;"",$T485&lt;&gt;"",OR($S485&lt;=0,$T485&lt;=0)),AND($V485&lt;&gt;"",$W485&lt;&gt;"",OR($V485&lt;=0,$W485&lt;=0))),"Revise os valores informados: valor unitário e quantidade devem ser maiores que zero.",IF(OR(AND($G485="",$H485&lt;&gt;""),AND($G485&lt;&gt;"",$H485=""),AND($J485="",$K485&lt;&gt;""),AND($J485&lt;&gt;"",$K485=""),AND($M485="",$N485&lt;&gt;""),AND($M485&lt;&gt;"",$N485=""),AND($P485="",$Q485&lt;&gt;""),AND($P485&lt;&gt;"",$Q485=""),AND($S485="",$T485&lt;&gt;""),AND($S485&lt;&gt;"",$T485=""),AND($V485="",$W485&lt;&gt;""),AND($V485&lt;&gt;"",$W485="")),"Há ano preenchido parcialmente: "&amp;TRIM(IF(AND($G485="",$H485&lt;&gt;""),"Ano 1 (falta valor unitário); ","")&amp;IF(AND($G485&lt;&gt;"",$H485=""),"Ano 1 (falta quantidade); ","")&amp;IF(AND($J485="",$K485&lt;&gt;""),"Ano 2 (falta valor unitário); ","")&amp;IF(AND($J485&lt;&gt;"",$K485=""),"Ano 2 (falta quantidade); ","")&amp;IF(AND($M485="",$N485&lt;&gt;""),"Ano 3 (falta valor unitário); ","")&amp;IF(AND($M485&lt;&gt;"",$N485=""),"Ano 3 (falta quantidade); ","")&amp;IF(AND($P485="",$Q485&lt;&gt;""),"Ano 4 (falta valor unitário); ","")&amp;IF(AND($P485&lt;&gt;"",$Q485=""),"Ano 4 (falta quantidade); ","")&amp;IF(AND($S485="",$T485&lt;&gt;""),"Ano 5 (falta valor unitário); ","")&amp;IF(AND($S485&lt;&gt;"",$T485=""),"Ano 5 (falta quantidade); ","")&amp;IF(AND($V485="",$W485&lt;&gt;""),"Ano 6 (falta valor unitário); ","")&amp;IF(AND($V485&lt;&gt;"",$W485=""),"Ano 6 (falta quantidade); ","")), IF(NOT(OR(AND($G485&lt;&gt;"",$H485&lt;&gt;""),AND($J485&lt;&gt;"",$K485&lt;&gt;""),AND($M485&lt;&gt;"",$N485&lt;&gt;""),AND($P485&lt;&gt;"",$Q485&lt;&gt;""),AND($S485&lt;&gt;"",$T485&lt;&gt;""),AND($V485&lt;&gt;"",$W485&lt;&gt;""))),"Informe pelo menos um ano completo com valor unitário e quantidade.",IF(AND($C485&lt;&gt;"",$E485&lt;&gt;"",LEFT(TRIM($C485),1)&lt;&gt;LEFT(TRIM($E485),1)),"Categoria e tipo estão incompatíveis.",IF(IF(OR($E485="",$F485=""),FALSE(),IFERROR(COUNTIF(INDIRECT("UNITS_"&amp;SUBSTITUTE(LEFT($E485,FIND(" ",$E485&amp;" ")-1),".","_")),$F485)=0,TRUE())),"Unidade incompatível com o tipo selecionado.",IF(OR(AND(ISNUMBER(SEARCH("comunic",LOWER($B485))),LEFT($E485,3)&lt;&gt;"4.4"),AND(ISNUMBER(SEARCH("monitor",LOWER($B485))),NOT(OR(LEFT($E485,3)="1.5",LEFT($E485,3)="2.5")))),"Revise a classificação do item conforme as regras de preenchimento.",IF(AND($B485&lt;&gt;"",OR(ISNUMBER(SEARCH("outro",LOWER($B485))),ISNUMBER(SEARCH("divers",LOWER($B485))),ISNUMBER(SEARCH("kit",LOWER($B485))),ISNUMBER(SEARCH("ferrament",LOWER($B485))),ISNUMBER(SEARCH("epi",LOWER($B485)))),NOT(OR($Z485&lt;&gt;"",$AA485&lt;&gt;""))),"Descrição muito genérica: detalhe melhor o item e registre o racional no memorial ou em anexo.",IF(AND($Y485=0,$B485&lt;&gt;"",OR($G485&lt;&gt;"",$H485&lt;&gt;"",$J485&lt;&gt;"",$K485&lt;&gt;"",$M485&lt;&gt;"",$N485&lt;&gt;"",$P485&lt;&gt;"",$Q485&lt;&gt;"",$S485&lt;&gt;"",$T485&lt;&gt;"",$V485&lt;&gt;"",$W485&lt;&gt;"")),"O item possui dados lançados, mas o total está zerado. Revise os valores informados.","")))))))))))))))</f>
        <v/>
      </c>
    </row>
    <row r="486" spans="1:35" ht="14.25" customHeight="1" x14ac:dyDescent="0.25">
      <c r="A486" s="57" t="str">
        <f t="shared" si="91"/>
        <v/>
      </c>
      <c r="B486" s="58"/>
      <c r="C486" s="58"/>
      <c r="D486" s="58"/>
      <c r="E486" s="58"/>
      <c r="F486" s="58"/>
      <c r="G486" s="269"/>
      <c r="H486" s="59"/>
      <c r="I486" s="273">
        <f t="shared" si="92"/>
        <v>0</v>
      </c>
      <c r="J486" s="269"/>
      <c r="K486" s="59"/>
      <c r="L486" s="270">
        <f t="shared" si="93"/>
        <v>0</v>
      </c>
      <c r="M486" s="269"/>
      <c r="N486" s="59"/>
      <c r="O486" s="270">
        <f t="shared" si="94"/>
        <v>0</v>
      </c>
      <c r="P486" s="269"/>
      <c r="Q486" s="59"/>
      <c r="R486" s="271">
        <f t="shared" si="95"/>
        <v>0</v>
      </c>
      <c r="S486" s="269"/>
      <c r="T486" s="59"/>
      <c r="U486" s="270">
        <f t="shared" si="96"/>
        <v>0</v>
      </c>
      <c r="V486" s="269"/>
      <c r="W486" s="59"/>
      <c r="X486" s="270">
        <f t="shared" si="97"/>
        <v>0</v>
      </c>
      <c r="Y486" s="270">
        <f t="shared" si="98"/>
        <v>0</v>
      </c>
      <c r="Z486" s="58"/>
      <c r="AA486" s="58"/>
      <c r="AB486" s="60" t="str">
        <f t="shared" si="99"/>
        <v/>
      </c>
      <c r="AC486" s="21" t="b">
        <f t="shared" si="100"/>
        <v>0</v>
      </c>
      <c r="AD486" s="21" t="b">
        <f t="shared" si="101"/>
        <v>0</v>
      </c>
      <c r="AE486" s="21" t="b">
        <f t="shared" si="102"/>
        <v>0</v>
      </c>
      <c r="AF486" s="21" t="b">
        <f ca="1">OR(AND($AC486,NOT($AD486)),AND($AC486,OR(AND($G486="",$H486&lt;&gt;""),AND($G486&lt;&gt;"",$H486=""),AND($J486="",$K486&lt;&gt;""),AND($J486&lt;&gt;"",$K486=""),AND($M486="",$N486&lt;&gt;""),AND($M486&lt;&gt;"",$N486=""),AND($P486="",$Q486&lt;&gt;""),AND($P486&lt;&gt;"",$Q486=""),AND($S486="",$T486&lt;&gt;""),AND($S486&lt;&gt;"",$T486=""),AND($V486="",$W486&lt;&gt;""),AND($V486&lt;&gt;"",$W486=""))),AND($C486&lt;&gt;"",$E486&lt;&gt;"",LEFT(TRIM($C486),1)&lt;&gt;LEFT(TRIM($E486),1)),IF(OR($E486="",$F486=""),FALSE(),IFERROR(COUNTIF(INDIRECT("UNITS_"&amp;SUBSTITUTE(LEFT($E486,FIND(" ",$E486&amp;" ")-1),".","_")),$F486)=0,TRUE())),AND($B486&lt;&gt;"",OR(ISNUMBER(SEARCH("outro",LOWER($B486))),ISNUMBER(SEARCH("divers",LOWER($B486))),ISNUMBER(SEARCH("etc",LOWER($B486))))),OR(AND(ISNUMBER(SEARCH("comunic",LOWER($B486))),LEFT($E486,3)&lt;&gt;"4.4"),AND(ISNUMBER(SEARCH("monitor",LOWER($B486))),NOT(OR(LEFT($E486,3)="1.5",LEFT($E486,3)="2.5")))),AND($B486&lt;&gt;"",OR(LEFT($C486,1)="1",LEFT($C486,1)="2"),$D486=""),AND($D486&lt;&gt;"",NOT(OR(LEFT($C486,1)="1",LEFT($C486,1)="2"))),AND($D486&lt;&gt;"",COUNTIF(' PROJETO'!$B$14:$B$16,$D486)=0),IF($D486="",FALSE(),IF(COUNTIF(' PROJETO'!$B$14:$B$16,$D486)=0,FALSE(),IFERROR(INDEX(' PROJETO'!$C$14:$C$16,MATCH($D486,' PROJETO'!$B$14:$B$16,0))&lt;&gt;"Sim",FALSE()))))</f>
        <v>0</v>
      </c>
      <c r="AG486" s="21" t="b">
        <f>AND($AC486,$Y486&gt;'CONFG.  LISTAS'!$F$4,$Z486="",$AA486="")</f>
        <v>0</v>
      </c>
      <c r="AH486" s="21" t="str">
        <f t="shared" si="103"/>
        <v/>
      </c>
      <c r="AI486" s="43" t="str">
        <f ca="1">IF(NOT($AC486),"",IF(OR($B486="",$C486="",$E486="",$F486=""),"Preencha descrição, categoria, tipo e unidade.",IF(AND($B486&lt;&gt;"",OR(LEFT($C486,1)="1",LEFT($C486,1)="2"),$D486=""),"Informe a prática de restauração para itens diretos.",IF(AND($D486&lt;&gt;"",NOT(OR(LEFT($C486,1)="1",LEFT($C486,1)="2"))),"Custos indiretos não devem pertencer a uma prática específica.",IF(AND($D486&lt;&gt;"",COUNTIF(' PROJETO'!$B$14:$B$16,$D486)=0),"Prática de restauração inválida ou não cadastrada.",IF(IF($D486="",FALSE(),IF(COUNTIF(' PROJETO'!$B$14:$B$16,$D486)=0,FALSE(),IFERROR(INDEX(' PROJETO'!$C$14:$C$16,MATCH($D486,' PROJETO'!$B$14:$B$16,0))&lt;&gt;"Sim",FALSE()))),"A prática informada no item não foi selecionada na aba Projeto.",IF(AND(MAX($I486,$L486,$O486,$R486,$U486,$X486)&gt;'CONFG.  LISTAS'!$F$4,NOT(OR($Z486&lt;&gt;"",$AA486&lt;&gt;""))),"Memorial de cálculo ou anexo obrigatório não informado para item acima do limite.",IF(OR(AND($G486&lt;&gt;"",$H486&lt;&gt;"",OR($G486&lt;=0,$H486&lt;=0)),AND($J486&lt;&gt;"",$K486&lt;&gt;"",OR($J486&lt;=0,$K486&lt;=0)),AND($M486&lt;&gt;"",$N486&lt;&gt;"",OR($M486&lt;=0,$N486&lt;=0)),AND($P486&lt;&gt;"",$Q486&lt;&gt;"",OR($P486&lt;=0,$Q486&lt;=0)),AND($S486&lt;&gt;"",$T486&lt;&gt;"",OR($S486&lt;=0,$T486&lt;=0)),AND($V486&lt;&gt;"",$W486&lt;&gt;"",OR($V486&lt;=0,$W486&lt;=0))),"Revise os valores informados: valor unitário e quantidade devem ser maiores que zero.",IF(OR(AND($G486="",$H486&lt;&gt;""),AND($G486&lt;&gt;"",$H486=""),AND($J486="",$K486&lt;&gt;""),AND($J486&lt;&gt;"",$K486=""),AND($M486="",$N486&lt;&gt;""),AND($M486&lt;&gt;"",$N486=""),AND($P486="",$Q486&lt;&gt;""),AND($P486&lt;&gt;"",$Q486=""),AND($S486="",$T486&lt;&gt;""),AND($S486&lt;&gt;"",$T486=""),AND($V486="",$W486&lt;&gt;""),AND($V486&lt;&gt;"",$W486="")),"Há ano preenchido parcialmente: "&amp;TRIM(IF(AND($G486="",$H486&lt;&gt;""),"Ano 1 (falta valor unitário); ","")&amp;IF(AND($G486&lt;&gt;"",$H486=""),"Ano 1 (falta quantidade); ","")&amp;IF(AND($J486="",$K486&lt;&gt;""),"Ano 2 (falta valor unitário); ","")&amp;IF(AND($J486&lt;&gt;"",$K486=""),"Ano 2 (falta quantidade); ","")&amp;IF(AND($M486="",$N486&lt;&gt;""),"Ano 3 (falta valor unitário); ","")&amp;IF(AND($M486&lt;&gt;"",$N486=""),"Ano 3 (falta quantidade); ","")&amp;IF(AND($P486="",$Q486&lt;&gt;""),"Ano 4 (falta valor unitário); ","")&amp;IF(AND($P486&lt;&gt;"",$Q486=""),"Ano 4 (falta quantidade); ","")&amp;IF(AND($S486="",$T486&lt;&gt;""),"Ano 5 (falta valor unitário); ","")&amp;IF(AND($S486&lt;&gt;"",$T486=""),"Ano 5 (falta quantidade); ","")&amp;IF(AND($V486="",$W486&lt;&gt;""),"Ano 6 (falta valor unitário); ","")&amp;IF(AND($V486&lt;&gt;"",$W486=""),"Ano 6 (falta quantidade); ","")), IF(NOT(OR(AND($G486&lt;&gt;"",$H486&lt;&gt;""),AND($J486&lt;&gt;"",$K486&lt;&gt;""),AND($M486&lt;&gt;"",$N486&lt;&gt;""),AND($P486&lt;&gt;"",$Q486&lt;&gt;""),AND($S486&lt;&gt;"",$T486&lt;&gt;""),AND($V486&lt;&gt;"",$W486&lt;&gt;""))),"Informe pelo menos um ano completo com valor unitário e quantidade.",IF(AND($C486&lt;&gt;"",$E486&lt;&gt;"",LEFT(TRIM($C486),1)&lt;&gt;LEFT(TRIM($E486),1)),"Categoria e tipo estão incompatíveis.",IF(IF(OR($E486="",$F486=""),FALSE(),IFERROR(COUNTIF(INDIRECT("UNITS_"&amp;SUBSTITUTE(LEFT($E486,FIND(" ",$E486&amp;" ")-1),".","_")),$F486)=0,TRUE())),"Unidade incompatível com o tipo selecionado.",IF(OR(AND(ISNUMBER(SEARCH("comunic",LOWER($B486))),LEFT($E486,3)&lt;&gt;"4.4"),AND(ISNUMBER(SEARCH("monitor",LOWER($B486))),NOT(OR(LEFT($E486,3)="1.5",LEFT($E486,3)="2.5")))),"Revise a classificação do item conforme as regras de preenchimento.",IF(AND($B486&lt;&gt;"",OR(ISNUMBER(SEARCH("outro",LOWER($B486))),ISNUMBER(SEARCH("divers",LOWER($B486))),ISNUMBER(SEARCH("kit",LOWER($B486))),ISNUMBER(SEARCH("ferrament",LOWER($B486))),ISNUMBER(SEARCH("epi",LOWER($B486)))),NOT(OR($Z486&lt;&gt;"",$AA486&lt;&gt;""))),"Descrição muito genérica: detalhe melhor o item e registre o racional no memorial ou em anexo.",IF(AND($Y486=0,$B486&lt;&gt;"",OR($G486&lt;&gt;"",$H486&lt;&gt;"",$J486&lt;&gt;"",$K486&lt;&gt;"",$M486&lt;&gt;"",$N486&lt;&gt;"",$P486&lt;&gt;"",$Q486&lt;&gt;"",$S486&lt;&gt;"",$T486&lt;&gt;"",$V486&lt;&gt;"",$W486&lt;&gt;"")),"O item possui dados lançados, mas o total está zerado. Revise os valores informados.","")))))))))))))))</f>
        <v/>
      </c>
    </row>
    <row r="487" spans="1:35" ht="14.25" customHeight="1" x14ac:dyDescent="0.25">
      <c r="A487" s="57" t="str">
        <f t="shared" si="91"/>
        <v/>
      </c>
      <c r="B487" s="61"/>
      <c r="C487" s="61"/>
      <c r="D487" s="58"/>
      <c r="E487" s="61"/>
      <c r="F487" s="61"/>
      <c r="G487" s="272"/>
      <c r="H487" s="62"/>
      <c r="I487" s="273">
        <f t="shared" si="92"/>
        <v>0</v>
      </c>
      <c r="J487" s="272"/>
      <c r="K487" s="62"/>
      <c r="L487" s="270">
        <f t="shared" si="93"/>
        <v>0</v>
      </c>
      <c r="M487" s="272"/>
      <c r="N487" s="62"/>
      <c r="O487" s="270">
        <f t="shared" si="94"/>
        <v>0</v>
      </c>
      <c r="P487" s="272"/>
      <c r="Q487" s="62"/>
      <c r="R487" s="271">
        <f t="shared" si="95"/>
        <v>0</v>
      </c>
      <c r="S487" s="272"/>
      <c r="T487" s="62"/>
      <c r="U487" s="270">
        <f t="shared" si="96"/>
        <v>0</v>
      </c>
      <c r="V487" s="272"/>
      <c r="W487" s="62"/>
      <c r="X487" s="270">
        <f t="shared" si="97"/>
        <v>0</v>
      </c>
      <c r="Y487" s="270">
        <f t="shared" si="98"/>
        <v>0</v>
      </c>
      <c r="Z487" s="61"/>
      <c r="AA487" s="61"/>
      <c r="AB487" s="60" t="str">
        <f t="shared" si="99"/>
        <v/>
      </c>
      <c r="AC487" s="21" t="b">
        <f t="shared" si="100"/>
        <v>0</v>
      </c>
      <c r="AD487" s="21" t="b">
        <f t="shared" si="101"/>
        <v>0</v>
      </c>
      <c r="AE487" s="21" t="b">
        <f t="shared" si="102"/>
        <v>0</v>
      </c>
      <c r="AF487" s="21" t="b">
        <f ca="1">OR(AND($AC487,NOT($AD487)),AND($AC487,OR(AND($G487="",$H487&lt;&gt;""),AND($G487&lt;&gt;"",$H487=""),AND($J487="",$K487&lt;&gt;""),AND($J487&lt;&gt;"",$K487=""),AND($M487="",$N487&lt;&gt;""),AND($M487&lt;&gt;"",$N487=""),AND($P487="",$Q487&lt;&gt;""),AND($P487&lt;&gt;"",$Q487=""),AND($S487="",$T487&lt;&gt;""),AND($S487&lt;&gt;"",$T487=""),AND($V487="",$W487&lt;&gt;""),AND($V487&lt;&gt;"",$W487=""))),AND($C487&lt;&gt;"",$E487&lt;&gt;"",LEFT(TRIM($C487),1)&lt;&gt;LEFT(TRIM($E487),1)),IF(OR($E487="",$F487=""),FALSE(),IFERROR(COUNTIF(INDIRECT("UNITS_"&amp;SUBSTITUTE(LEFT($E487,FIND(" ",$E487&amp;" ")-1),".","_")),$F487)=0,TRUE())),AND($B487&lt;&gt;"",OR(ISNUMBER(SEARCH("outro",LOWER($B487))),ISNUMBER(SEARCH("divers",LOWER($B487))),ISNUMBER(SEARCH("etc",LOWER($B487))))),OR(AND(ISNUMBER(SEARCH("comunic",LOWER($B487))),LEFT($E487,3)&lt;&gt;"4.4"),AND(ISNUMBER(SEARCH("monitor",LOWER($B487))),NOT(OR(LEFT($E487,3)="1.5",LEFT($E487,3)="2.5")))),AND($B487&lt;&gt;"",OR(LEFT($C487,1)="1",LEFT($C487,1)="2"),$D487=""),AND($D487&lt;&gt;"",NOT(OR(LEFT($C487,1)="1",LEFT($C487,1)="2"))),AND($D487&lt;&gt;"",COUNTIF(' PROJETO'!$B$14:$B$16,$D487)=0),IF($D487="",FALSE(),IF(COUNTIF(' PROJETO'!$B$14:$B$16,$D487)=0,FALSE(),IFERROR(INDEX(' PROJETO'!$C$14:$C$16,MATCH($D487,' PROJETO'!$B$14:$B$16,0))&lt;&gt;"Sim",FALSE()))))</f>
        <v>0</v>
      </c>
      <c r="AG487" s="21" t="b">
        <f>AND($AC487,$Y487&gt;'CONFG.  LISTAS'!$F$4,$Z487="",$AA487="")</f>
        <v>0</v>
      </c>
      <c r="AH487" s="21" t="str">
        <f t="shared" si="103"/>
        <v/>
      </c>
      <c r="AI487" s="43" t="str">
        <f ca="1">IF(NOT($AC487),"",IF(OR($B487="",$C487="",$E487="",$F487=""),"Preencha descrição, categoria, tipo e unidade.",IF(AND($B487&lt;&gt;"",OR(LEFT($C487,1)="1",LEFT($C487,1)="2"),$D487=""),"Informe a prática de restauração para itens diretos.",IF(AND($D487&lt;&gt;"",NOT(OR(LEFT($C487,1)="1",LEFT($C487,1)="2"))),"Custos indiretos não devem pertencer a uma prática específica.",IF(AND($D487&lt;&gt;"",COUNTIF(' PROJETO'!$B$14:$B$16,$D487)=0),"Prática de restauração inválida ou não cadastrada.",IF(IF($D487="",FALSE(),IF(COUNTIF(' PROJETO'!$B$14:$B$16,$D487)=0,FALSE(),IFERROR(INDEX(' PROJETO'!$C$14:$C$16,MATCH($D487,' PROJETO'!$B$14:$B$16,0))&lt;&gt;"Sim",FALSE()))),"A prática informada no item não foi selecionada na aba Projeto.",IF(AND(MAX($I487,$L487,$O487,$R487,$U487,$X487)&gt;'CONFG.  LISTAS'!$F$4,NOT(OR($Z487&lt;&gt;"",$AA487&lt;&gt;""))),"Memorial de cálculo ou anexo obrigatório não informado para item acima do limite.",IF(OR(AND($G487&lt;&gt;"",$H487&lt;&gt;"",OR($G487&lt;=0,$H487&lt;=0)),AND($J487&lt;&gt;"",$K487&lt;&gt;"",OR($J487&lt;=0,$K487&lt;=0)),AND($M487&lt;&gt;"",$N487&lt;&gt;"",OR($M487&lt;=0,$N487&lt;=0)),AND($P487&lt;&gt;"",$Q487&lt;&gt;"",OR($P487&lt;=0,$Q487&lt;=0)),AND($S487&lt;&gt;"",$T487&lt;&gt;"",OR($S487&lt;=0,$T487&lt;=0)),AND($V487&lt;&gt;"",$W487&lt;&gt;"",OR($V487&lt;=0,$W487&lt;=0))),"Revise os valores informados: valor unitário e quantidade devem ser maiores que zero.",IF(OR(AND($G487="",$H487&lt;&gt;""),AND($G487&lt;&gt;"",$H487=""),AND($J487="",$K487&lt;&gt;""),AND($J487&lt;&gt;"",$K487=""),AND($M487="",$N487&lt;&gt;""),AND($M487&lt;&gt;"",$N487=""),AND($P487="",$Q487&lt;&gt;""),AND($P487&lt;&gt;"",$Q487=""),AND($S487="",$T487&lt;&gt;""),AND($S487&lt;&gt;"",$T487=""),AND($V487="",$W487&lt;&gt;""),AND($V487&lt;&gt;"",$W487="")),"Há ano preenchido parcialmente: "&amp;TRIM(IF(AND($G487="",$H487&lt;&gt;""),"Ano 1 (falta valor unitário); ","")&amp;IF(AND($G487&lt;&gt;"",$H487=""),"Ano 1 (falta quantidade); ","")&amp;IF(AND($J487="",$K487&lt;&gt;""),"Ano 2 (falta valor unitário); ","")&amp;IF(AND($J487&lt;&gt;"",$K487=""),"Ano 2 (falta quantidade); ","")&amp;IF(AND($M487="",$N487&lt;&gt;""),"Ano 3 (falta valor unitário); ","")&amp;IF(AND($M487&lt;&gt;"",$N487=""),"Ano 3 (falta quantidade); ","")&amp;IF(AND($P487="",$Q487&lt;&gt;""),"Ano 4 (falta valor unitário); ","")&amp;IF(AND($P487&lt;&gt;"",$Q487=""),"Ano 4 (falta quantidade); ","")&amp;IF(AND($S487="",$T487&lt;&gt;""),"Ano 5 (falta valor unitário); ","")&amp;IF(AND($S487&lt;&gt;"",$T487=""),"Ano 5 (falta quantidade); ","")&amp;IF(AND($V487="",$W487&lt;&gt;""),"Ano 6 (falta valor unitário); ","")&amp;IF(AND($V487&lt;&gt;"",$W487=""),"Ano 6 (falta quantidade); ","")), IF(NOT(OR(AND($G487&lt;&gt;"",$H487&lt;&gt;""),AND($J487&lt;&gt;"",$K487&lt;&gt;""),AND($M487&lt;&gt;"",$N487&lt;&gt;""),AND($P487&lt;&gt;"",$Q487&lt;&gt;""),AND($S487&lt;&gt;"",$T487&lt;&gt;""),AND($V487&lt;&gt;"",$W487&lt;&gt;""))),"Informe pelo menos um ano completo com valor unitário e quantidade.",IF(AND($C487&lt;&gt;"",$E487&lt;&gt;"",LEFT(TRIM($C487),1)&lt;&gt;LEFT(TRIM($E487),1)),"Categoria e tipo estão incompatíveis.",IF(IF(OR($E487="",$F487=""),FALSE(),IFERROR(COUNTIF(INDIRECT("UNITS_"&amp;SUBSTITUTE(LEFT($E487,FIND(" ",$E487&amp;" ")-1),".","_")),$F487)=0,TRUE())),"Unidade incompatível com o tipo selecionado.",IF(OR(AND(ISNUMBER(SEARCH("comunic",LOWER($B487))),LEFT($E487,3)&lt;&gt;"4.4"),AND(ISNUMBER(SEARCH("monitor",LOWER($B487))),NOT(OR(LEFT($E487,3)="1.5",LEFT($E487,3)="2.5")))),"Revise a classificação do item conforme as regras de preenchimento.",IF(AND($B487&lt;&gt;"",OR(ISNUMBER(SEARCH("outro",LOWER($B487))),ISNUMBER(SEARCH("divers",LOWER($B487))),ISNUMBER(SEARCH("kit",LOWER($B487))),ISNUMBER(SEARCH("ferrament",LOWER($B487))),ISNUMBER(SEARCH("epi",LOWER($B487)))),NOT(OR($Z487&lt;&gt;"",$AA487&lt;&gt;""))),"Descrição muito genérica: detalhe melhor o item e registre o racional no memorial ou em anexo.",IF(AND($Y487=0,$B487&lt;&gt;"",OR($G487&lt;&gt;"",$H487&lt;&gt;"",$J487&lt;&gt;"",$K487&lt;&gt;"",$M487&lt;&gt;"",$N487&lt;&gt;"",$P487&lt;&gt;"",$Q487&lt;&gt;"",$S487&lt;&gt;"",$T487&lt;&gt;"",$V487&lt;&gt;"",$W487&lt;&gt;"")),"O item possui dados lançados, mas o total está zerado. Revise os valores informados.","")))))))))))))))</f>
        <v/>
      </c>
    </row>
    <row r="488" spans="1:35" ht="14.25" customHeight="1" x14ac:dyDescent="0.25">
      <c r="A488" s="57" t="str">
        <f t="shared" si="91"/>
        <v/>
      </c>
      <c r="B488" s="58"/>
      <c r="C488" s="58"/>
      <c r="D488" s="58"/>
      <c r="E488" s="58"/>
      <c r="F488" s="58"/>
      <c r="G488" s="269"/>
      <c r="H488" s="59"/>
      <c r="I488" s="273">
        <f t="shared" si="92"/>
        <v>0</v>
      </c>
      <c r="J488" s="269"/>
      <c r="K488" s="59"/>
      <c r="L488" s="270">
        <f t="shared" si="93"/>
        <v>0</v>
      </c>
      <c r="M488" s="269"/>
      <c r="N488" s="59"/>
      <c r="O488" s="270">
        <f t="shared" si="94"/>
        <v>0</v>
      </c>
      <c r="P488" s="269"/>
      <c r="Q488" s="59"/>
      <c r="R488" s="271">
        <f t="shared" si="95"/>
        <v>0</v>
      </c>
      <c r="S488" s="269"/>
      <c r="T488" s="59"/>
      <c r="U488" s="270">
        <f t="shared" si="96"/>
        <v>0</v>
      </c>
      <c r="V488" s="269"/>
      <c r="W488" s="59"/>
      <c r="X488" s="270">
        <f t="shared" si="97"/>
        <v>0</v>
      </c>
      <c r="Y488" s="270">
        <f t="shared" si="98"/>
        <v>0</v>
      </c>
      <c r="Z488" s="58"/>
      <c r="AA488" s="58"/>
      <c r="AB488" s="60" t="str">
        <f t="shared" si="99"/>
        <v/>
      </c>
      <c r="AC488" s="21" t="b">
        <f t="shared" si="100"/>
        <v>0</v>
      </c>
      <c r="AD488" s="21" t="b">
        <f t="shared" si="101"/>
        <v>0</v>
      </c>
      <c r="AE488" s="21" t="b">
        <f t="shared" si="102"/>
        <v>0</v>
      </c>
      <c r="AF488" s="21" t="b">
        <f ca="1">OR(AND($AC488,NOT($AD488)),AND($AC488,OR(AND($G488="",$H488&lt;&gt;""),AND($G488&lt;&gt;"",$H488=""),AND($J488="",$K488&lt;&gt;""),AND($J488&lt;&gt;"",$K488=""),AND($M488="",$N488&lt;&gt;""),AND($M488&lt;&gt;"",$N488=""),AND($P488="",$Q488&lt;&gt;""),AND($P488&lt;&gt;"",$Q488=""),AND($S488="",$T488&lt;&gt;""),AND($S488&lt;&gt;"",$T488=""),AND($V488="",$W488&lt;&gt;""),AND($V488&lt;&gt;"",$W488=""))),AND($C488&lt;&gt;"",$E488&lt;&gt;"",LEFT(TRIM($C488),1)&lt;&gt;LEFT(TRIM($E488),1)),IF(OR($E488="",$F488=""),FALSE(),IFERROR(COUNTIF(INDIRECT("UNITS_"&amp;SUBSTITUTE(LEFT($E488,FIND(" ",$E488&amp;" ")-1),".","_")),$F488)=0,TRUE())),AND($B488&lt;&gt;"",OR(ISNUMBER(SEARCH("outro",LOWER($B488))),ISNUMBER(SEARCH("divers",LOWER($B488))),ISNUMBER(SEARCH("etc",LOWER($B488))))),OR(AND(ISNUMBER(SEARCH("comunic",LOWER($B488))),LEFT($E488,3)&lt;&gt;"4.4"),AND(ISNUMBER(SEARCH("monitor",LOWER($B488))),NOT(OR(LEFT($E488,3)="1.5",LEFT($E488,3)="2.5")))),AND($B488&lt;&gt;"",OR(LEFT($C488,1)="1",LEFT($C488,1)="2"),$D488=""),AND($D488&lt;&gt;"",NOT(OR(LEFT($C488,1)="1",LEFT($C488,1)="2"))),AND($D488&lt;&gt;"",COUNTIF(' PROJETO'!$B$14:$B$16,$D488)=0),IF($D488="",FALSE(),IF(COUNTIF(' PROJETO'!$B$14:$B$16,$D488)=0,FALSE(),IFERROR(INDEX(' PROJETO'!$C$14:$C$16,MATCH($D488,' PROJETO'!$B$14:$B$16,0))&lt;&gt;"Sim",FALSE()))))</f>
        <v>0</v>
      </c>
      <c r="AG488" s="21" t="b">
        <f>AND($AC488,$Y488&gt;'CONFG.  LISTAS'!$F$4,$Z488="",$AA488="")</f>
        <v>0</v>
      </c>
      <c r="AH488" s="21" t="str">
        <f t="shared" si="103"/>
        <v/>
      </c>
      <c r="AI488" s="43" t="str">
        <f ca="1">IF(NOT($AC488),"",IF(OR($B488="",$C488="",$E488="",$F488=""),"Preencha descrição, categoria, tipo e unidade.",IF(AND($B488&lt;&gt;"",OR(LEFT($C488,1)="1",LEFT($C488,1)="2"),$D488=""),"Informe a prática de restauração para itens diretos.",IF(AND($D488&lt;&gt;"",NOT(OR(LEFT($C488,1)="1",LEFT($C488,1)="2"))),"Custos indiretos não devem pertencer a uma prática específica.",IF(AND($D488&lt;&gt;"",COUNTIF(' PROJETO'!$B$14:$B$16,$D488)=0),"Prática de restauração inválida ou não cadastrada.",IF(IF($D488="",FALSE(),IF(COUNTIF(' PROJETO'!$B$14:$B$16,$D488)=0,FALSE(),IFERROR(INDEX(' PROJETO'!$C$14:$C$16,MATCH($D488,' PROJETO'!$B$14:$B$16,0))&lt;&gt;"Sim",FALSE()))),"A prática informada no item não foi selecionada na aba Projeto.",IF(AND(MAX($I488,$L488,$O488,$R488,$U488,$X488)&gt;'CONFG.  LISTAS'!$F$4,NOT(OR($Z488&lt;&gt;"",$AA488&lt;&gt;""))),"Memorial de cálculo ou anexo obrigatório não informado para item acima do limite.",IF(OR(AND($G488&lt;&gt;"",$H488&lt;&gt;"",OR($G488&lt;=0,$H488&lt;=0)),AND($J488&lt;&gt;"",$K488&lt;&gt;"",OR($J488&lt;=0,$K488&lt;=0)),AND($M488&lt;&gt;"",$N488&lt;&gt;"",OR($M488&lt;=0,$N488&lt;=0)),AND($P488&lt;&gt;"",$Q488&lt;&gt;"",OR($P488&lt;=0,$Q488&lt;=0)),AND($S488&lt;&gt;"",$T488&lt;&gt;"",OR($S488&lt;=0,$T488&lt;=0)),AND($V488&lt;&gt;"",$W488&lt;&gt;"",OR($V488&lt;=0,$W488&lt;=0))),"Revise os valores informados: valor unitário e quantidade devem ser maiores que zero.",IF(OR(AND($G488="",$H488&lt;&gt;""),AND($G488&lt;&gt;"",$H488=""),AND($J488="",$K488&lt;&gt;""),AND($J488&lt;&gt;"",$K488=""),AND($M488="",$N488&lt;&gt;""),AND($M488&lt;&gt;"",$N488=""),AND($P488="",$Q488&lt;&gt;""),AND($P488&lt;&gt;"",$Q488=""),AND($S488="",$T488&lt;&gt;""),AND($S488&lt;&gt;"",$T488=""),AND($V488="",$W488&lt;&gt;""),AND($V488&lt;&gt;"",$W488="")),"Há ano preenchido parcialmente: "&amp;TRIM(IF(AND($G488="",$H488&lt;&gt;""),"Ano 1 (falta valor unitário); ","")&amp;IF(AND($G488&lt;&gt;"",$H488=""),"Ano 1 (falta quantidade); ","")&amp;IF(AND($J488="",$K488&lt;&gt;""),"Ano 2 (falta valor unitário); ","")&amp;IF(AND($J488&lt;&gt;"",$K488=""),"Ano 2 (falta quantidade); ","")&amp;IF(AND($M488="",$N488&lt;&gt;""),"Ano 3 (falta valor unitário); ","")&amp;IF(AND($M488&lt;&gt;"",$N488=""),"Ano 3 (falta quantidade); ","")&amp;IF(AND($P488="",$Q488&lt;&gt;""),"Ano 4 (falta valor unitário); ","")&amp;IF(AND($P488&lt;&gt;"",$Q488=""),"Ano 4 (falta quantidade); ","")&amp;IF(AND($S488="",$T488&lt;&gt;""),"Ano 5 (falta valor unitário); ","")&amp;IF(AND($S488&lt;&gt;"",$T488=""),"Ano 5 (falta quantidade); ","")&amp;IF(AND($V488="",$W488&lt;&gt;""),"Ano 6 (falta valor unitário); ","")&amp;IF(AND($V488&lt;&gt;"",$W488=""),"Ano 6 (falta quantidade); ","")), IF(NOT(OR(AND($G488&lt;&gt;"",$H488&lt;&gt;""),AND($J488&lt;&gt;"",$K488&lt;&gt;""),AND($M488&lt;&gt;"",$N488&lt;&gt;""),AND($P488&lt;&gt;"",$Q488&lt;&gt;""),AND($S488&lt;&gt;"",$T488&lt;&gt;""),AND($V488&lt;&gt;"",$W488&lt;&gt;""))),"Informe pelo menos um ano completo com valor unitário e quantidade.",IF(AND($C488&lt;&gt;"",$E488&lt;&gt;"",LEFT(TRIM($C488),1)&lt;&gt;LEFT(TRIM($E488),1)),"Categoria e tipo estão incompatíveis.",IF(IF(OR($E488="",$F488=""),FALSE(),IFERROR(COUNTIF(INDIRECT("UNITS_"&amp;SUBSTITUTE(LEFT($E488,FIND(" ",$E488&amp;" ")-1),".","_")),$F488)=0,TRUE())),"Unidade incompatível com o tipo selecionado.",IF(OR(AND(ISNUMBER(SEARCH("comunic",LOWER($B488))),LEFT($E488,3)&lt;&gt;"4.4"),AND(ISNUMBER(SEARCH("monitor",LOWER($B488))),NOT(OR(LEFT($E488,3)="1.5",LEFT($E488,3)="2.5")))),"Revise a classificação do item conforme as regras de preenchimento.",IF(AND($B488&lt;&gt;"",OR(ISNUMBER(SEARCH("outro",LOWER($B488))),ISNUMBER(SEARCH("divers",LOWER($B488))),ISNUMBER(SEARCH("kit",LOWER($B488))),ISNUMBER(SEARCH("ferrament",LOWER($B488))),ISNUMBER(SEARCH("epi",LOWER($B488)))),NOT(OR($Z488&lt;&gt;"",$AA488&lt;&gt;""))),"Descrição muito genérica: detalhe melhor o item e registre o racional no memorial ou em anexo.",IF(AND($Y488=0,$B488&lt;&gt;"",OR($G488&lt;&gt;"",$H488&lt;&gt;"",$J488&lt;&gt;"",$K488&lt;&gt;"",$M488&lt;&gt;"",$N488&lt;&gt;"",$P488&lt;&gt;"",$Q488&lt;&gt;"",$S488&lt;&gt;"",$T488&lt;&gt;"",$V488&lt;&gt;"",$W488&lt;&gt;"")),"O item possui dados lançados, mas o total está zerado. Revise os valores informados.","")))))))))))))))</f>
        <v/>
      </c>
    </row>
    <row r="489" spans="1:35" ht="14.25" customHeight="1" x14ac:dyDescent="0.25">
      <c r="A489" s="57" t="str">
        <f t="shared" si="91"/>
        <v/>
      </c>
      <c r="B489" s="61"/>
      <c r="C489" s="61"/>
      <c r="D489" s="58"/>
      <c r="E489" s="61"/>
      <c r="F489" s="61"/>
      <c r="G489" s="272"/>
      <c r="H489" s="62"/>
      <c r="I489" s="273">
        <f t="shared" si="92"/>
        <v>0</v>
      </c>
      <c r="J489" s="272"/>
      <c r="K489" s="62"/>
      <c r="L489" s="270">
        <f t="shared" si="93"/>
        <v>0</v>
      </c>
      <c r="M489" s="272"/>
      <c r="N489" s="62"/>
      <c r="O489" s="270">
        <f t="shared" si="94"/>
        <v>0</v>
      </c>
      <c r="P489" s="272"/>
      <c r="Q489" s="62"/>
      <c r="R489" s="271">
        <f t="shared" si="95"/>
        <v>0</v>
      </c>
      <c r="S489" s="272"/>
      <c r="T489" s="62"/>
      <c r="U489" s="270">
        <f t="shared" si="96"/>
        <v>0</v>
      </c>
      <c r="V489" s="272"/>
      <c r="W489" s="62"/>
      <c r="X489" s="270">
        <f t="shared" si="97"/>
        <v>0</v>
      </c>
      <c r="Y489" s="270">
        <f t="shared" si="98"/>
        <v>0</v>
      </c>
      <c r="Z489" s="61"/>
      <c r="AA489" s="61"/>
      <c r="AB489" s="60" t="str">
        <f t="shared" si="99"/>
        <v/>
      </c>
      <c r="AC489" s="21" t="b">
        <f t="shared" si="100"/>
        <v>0</v>
      </c>
      <c r="AD489" s="21" t="b">
        <f t="shared" si="101"/>
        <v>0</v>
      </c>
      <c r="AE489" s="21" t="b">
        <f t="shared" si="102"/>
        <v>0</v>
      </c>
      <c r="AF489" s="21" t="b">
        <f ca="1">OR(AND($AC489,NOT($AD489)),AND($AC489,OR(AND($G489="",$H489&lt;&gt;""),AND($G489&lt;&gt;"",$H489=""),AND($J489="",$K489&lt;&gt;""),AND($J489&lt;&gt;"",$K489=""),AND($M489="",$N489&lt;&gt;""),AND($M489&lt;&gt;"",$N489=""),AND($P489="",$Q489&lt;&gt;""),AND($P489&lt;&gt;"",$Q489=""),AND($S489="",$T489&lt;&gt;""),AND($S489&lt;&gt;"",$T489=""),AND($V489="",$W489&lt;&gt;""),AND($V489&lt;&gt;"",$W489=""))),AND($C489&lt;&gt;"",$E489&lt;&gt;"",LEFT(TRIM($C489),1)&lt;&gt;LEFT(TRIM($E489),1)),IF(OR($E489="",$F489=""),FALSE(),IFERROR(COUNTIF(INDIRECT("UNITS_"&amp;SUBSTITUTE(LEFT($E489,FIND(" ",$E489&amp;" ")-1),".","_")),$F489)=0,TRUE())),AND($B489&lt;&gt;"",OR(ISNUMBER(SEARCH("outro",LOWER($B489))),ISNUMBER(SEARCH("divers",LOWER($B489))),ISNUMBER(SEARCH("etc",LOWER($B489))))),OR(AND(ISNUMBER(SEARCH("comunic",LOWER($B489))),LEFT($E489,3)&lt;&gt;"4.4"),AND(ISNUMBER(SEARCH("monitor",LOWER($B489))),NOT(OR(LEFT($E489,3)="1.5",LEFT($E489,3)="2.5")))),AND($B489&lt;&gt;"",OR(LEFT($C489,1)="1",LEFT($C489,1)="2"),$D489=""),AND($D489&lt;&gt;"",NOT(OR(LEFT($C489,1)="1",LEFT($C489,1)="2"))),AND($D489&lt;&gt;"",COUNTIF(' PROJETO'!$B$14:$B$16,$D489)=0),IF($D489="",FALSE(),IF(COUNTIF(' PROJETO'!$B$14:$B$16,$D489)=0,FALSE(),IFERROR(INDEX(' PROJETO'!$C$14:$C$16,MATCH($D489,' PROJETO'!$B$14:$B$16,0))&lt;&gt;"Sim",FALSE()))))</f>
        <v>0</v>
      </c>
      <c r="AG489" s="21" t="b">
        <f>AND($AC489,$Y489&gt;'CONFG.  LISTAS'!$F$4,$Z489="",$AA489="")</f>
        <v>0</v>
      </c>
      <c r="AH489" s="21" t="str">
        <f t="shared" si="103"/>
        <v/>
      </c>
      <c r="AI489" s="43" t="str">
        <f ca="1">IF(NOT($AC489),"",IF(OR($B489="",$C489="",$E489="",$F489=""),"Preencha descrição, categoria, tipo e unidade.",IF(AND($B489&lt;&gt;"",OR(LEFT($C489,1)="1",LEFT($C489,1)="2"),$D489=""),"Informe a prática de restauração para itens diretos.",IF(AND($D489&lt;&gt;"",NOT(OR(LEFT($C489,1)="1",LEFT($C489,1)="2"))),"Custos indiretos não devem pertencer a uma prática específica.",IF(AND($D489&lt;&gt;"",COUNTIF(' PROJETO'!$B$14:$B$16,$D489)=0),"Prática de restauração inválida ou não cadastrada.",IF(IF($D489="",FALSE(),IF(COUNTIF(' PROJETO'!$B$14:$B$16,$D489)=0,FALSE(),IFERROR(INDEX(' PROJETO'!$C$14:$C$16,MATCH($D489,' PROJETO'!$B$14:$B$16,0))&lt;&gt;"Sim",FALSE()))),"A prática informada no item não foi selecionada na aba Projeto.",IF(AND(MAX($I489,$L489,$O489,$R489,$U489,$X489)&gt;'CONFG.  LISTAS'!$F$4,NOT(OR($Z489&lt;&gt;"",$AA489&lt;&gt;""))),"Memorial de cálculo ou anexo obrigatório não informado para item acima do limite.",IF(OR(AND($G489&lt;&gt;"",$H489&lt;&gt;"",OR($G489&lt;=0,$H489&lt;=0)),AND($J489&lt;&gt;"",$K489&lt;&gt;"",OR($J489&lt;=0,$K489&lt;=0)),AND($M489&lt;&gt;"",$N489&lt;&gt;"",OR($M489&lt;=0,$N489&lt;=0)),AND($P489&lt;&gt;"",$Q489&lt;&gt;"",OR($P489&lt;=0,$Q489&lt;=0)),AND($S489&lt;&gt;"",$T489&lt;&gt;"",OR($S489&lt;=0,$T489&lt;=0)),AND($V489&lt;&gt;"",$W489&lt;&gt;"",OR($V489&lt;=0,$W489&lt;=0))),"Revise os valores informados: valor unitário e quantidade devem ser maiores que zero.",IF(OR(AND($G489="",$H489&lt;&gt;""),AND($G489&lt;&gt;"",$H489=""),AND($J489="",$K489&lt;&gt;""),AND($J489&lt;&gt;"",$K489=""),AND($M489="",$N489&lt;&gt;""),AND($M489&lt;&gt;"",$N489=""),AND($P489="",$Q489&lt;&gt;""),AND($P489&lt;&gt;"",$Q489=""),AND($S489="",$T489&lt;&gt;""),AND($S489&lt;&gt;"",$T489=""),AND($V489="",$W489&lt;&gt;""),AND($V489&lt;&gt;"",$W489="")),"Há ano preenchido parcialmente: "&amp;TRIM(IF(AND($G489="",$H489&lt;&gt;""),"Ano 1 (falta valor unitário); ","")&amp;IF(AND($G489&lt;&gt;"",$H489=""),"Ano 1 (falta quantidade); ","")&amp;IF(AND($J489="",$K489&lt;&gt;""),"Ano 2 (falta valor unitário); ","")&amp;IF(AND($J489&lt;&gt;"",$K489=""),"Ano 2 (falta quantidade); ","")&amp;IF(AND($M489="",$N489&lt;&gt;""),"Ano 3 (falta valor unitário); ","")&amp;IF(AND($M489&lt;&gt;"",$N489=""),"Ano 3 (falta quantidade); ","")&amp;IF(AND($P489="",$Q489&lt;&gt;""),"Ano 4 (falta valor unitário); ","")&amp;IF(AND($P489&lt;&gt;"",$Q489=""),"Ano 4 (falta quantidade); ","")&amp;IF(AND($S489="",$T489&lt;&gt;""),"Ano 5 (falta valor unitário); ","")&amp;IF(AND($S489&lt;&gt;"",$T489=""),"Ano 5 (falta quantidade); ","")&amp;IF(AND($V489="",$W489&lt;&gt;""),"Ano 6 (falta valor unitário); ","")&amp;IF(AND($V489&lt;&gt;"",$W489=""),"Ano 6 (falta quantidade); ","")), IF(NOT(OR(AND($G489&lt;&gt;"",$H489&lt;&gt;""),AND($J489&lt;&gt;"",$K489&lt;&gt;""),AND($M489&lt;&gt;"",$N489&lt;&gt;""),AND($P489&lt;&gt;"",$Q489&lt;&gt;""),AND($S489&lt;&gt;"",$T489&lt;&gt;""),AND($V489&lt;&gt;"",$W489&lt;&gt;""))),"Informe pelo menos um ano completo com valor unitário e quantidade.",IF(AND($C489&lt;&gt;"",$E489&lt;&gt;"",LEFT(TRIM($C489),1)&lt;&gt;LEFT(TRIM($E489),1)),"Categoria e tipo estão incompatíveis.",IF(IF(OR($E489="",$F489=""),FALSE(),IFERROR(COUNTIF(INDIRECT("UNITS_"&amp;SUBSTITUTE(LEFT($E489,FIND(" ",$E489&amp;" ")-1),".","_")),$F489)=0,TRUE())),"Unidade incompatível com o tipo selecionado.",IF(OR(AND(ISNUMBER(SEARCH("comunic",LOWER($B489))),LEFT($E489,3)&lt;&gt;"4.4"),AND(ISNUMBER(SEARCH("monitor",LOWER($B489))),NOT(OR(LEFT($E489,3)="1.5",LEFT($E489,3)="2.5")))),"Revise a classificação do item conforme as regras de preenchimento.",IF(AND($B489&lt;&gt;"",OR(ISNUMBER(SEARCH("outro",LOWER($B489))),ISNUMBER(SEARCH("divers",LOWER($B489))),ISNUMBER(SEARCH("kit",LOWER($B489))),ISNUMBER(SEARCH("ferrament",LOWER($B489))),ISNUMBER(SEARCH("epi",LOWER($B489)))),NOT(OR($Z489&lt;&gt;"",$AA489&lt;&gt;""))),"Descrição muito genérica: detalhe melhor o item e registre o racional no memorial ou em anexo.",IF(AND($Y489=0,$B489&lt;&gt;"",OR($G489&lt;&gt;"",$H489&lt;&gt;"",$J489&lt;&gt;"",$K489&lt;&gt;"",$M489&lt;&gt;"",$N489&lt;&gt;"",$P489&lt;&gt;"",$Q489&lt;&gt;"",$S489&lt;&gt;"",$T489&lt;&gt;"",$V489&lt;&gt;"",$W489&lt;&gt;"")),"O item possui dados lançados, mas o total está zerado. Revise os valores informados.","")))))))))))))))</f>
        <v/>
      </c>
    </row>
    <row r="490" spans="1:35" ht="14.25" customHeight="1" x14ac:dyDescent="0.25">
      <c r="A490" s="57" t="str">
        <f t="shared" si="91"/>
        <v/>
      </c>
      <c r="B490" s="58"/>
      <c r="C490" s="58"/>
      <c r="D490" s="58"/>
      <c r="E490" s="58"/>
      <c r="F490" s="58"/>
      <c r="G490" s="269"/>
      <c r="H490" s="59"/>
      <c r="I490" s="273">
        <f t="shared" si="92"/>
        <v>0</v>
      </c>
      <c r="J490" s="269"/>
      <c r="K490" s="59"/>
      <c r="L490" s="270">
        <f t="shared" si="93"/>
        <v>0</v>
      </c>
      <c r="M490" s="269"/>
      <c r="N490" s="59"/>
      <c r="O490" s="270">
        <f t="shared" si="94"/>
        <v>0</v>
      </c>
      <c r="P490" s="269"/>
      <c r="Q490" s="59"/>
      <c r="R490" s="271">
        <f t="shared" si="95"/>
        <v>0</v>
      </c>
      <c r="S490" s="269"/>
      <c r="T490" s="59"/>
      <c r="U490" s="270">
        <f t="shared" si="96"/>
        <v>0</v>
      </c>
      <c r="V490" s="269"/>
      <c r="W490" s="59"/>
      <c r="X490" s="270">
        <f t="shared" si="97"/>
        <v>0</v>
      </c>
      <c r="Y490" s="270">
        <f t="shared" si="98"/>
        <v>0</v>
      </c>
      <c r="Z490" s="58"/>
      <c r="AA490" s="58"/>
      <c r="AB490" s="60" t="str">
        <f t="shared" si="99"/>
        <v/>
      </c>
      <c r="AC490" s="21" t="b">
        <f t="shared" si="100"/>
        <v>0</v>
      </c>
      <c r="AD490" s="21" t="b">
        <f t="shared" si="101"/>
        <v>0</v>
      </c>
      <c r="AE490" s="21" t="b">
        <f t="shared" si="102"/>
        <v>0</v>
      </c>
      <c r="AF490" s="21" t="b">
        <f ca="1">OR(AND($AC490,NOT($AD490)),AND($AC490,OR(AND($G490="",$H490&lt;&gt;""),AND($G490&lt;&gt;"",$H490=""),AND($J490="",$K490&lt;&gt;""),AND($J490&lt;&gt;"",$K490=""),AND($M490="",$N490&lt;&gt;""),AND($M490&lt;&gt;"",$N490=""),AND($P490="",$Q490&lt;&gt;""),AND($P490&lt;&gt;"",$Q490=""),AND($S490="",$T490&lt;&gt;""),AND($S490&lt;&gt;"",$T490=""),AND($V490="",$W490&lt;&gt;""),AND($V490&lt;&gt;"",$W490=""))),AND($C490&lt;&gt;"",$E490&lt;&gt;"",LEFT(TRIM($C490),1)&lt;&gt;LEFT(TRIM($E490),1)),IF(OR($E490="",$F490=""),FALSE(),IFERROR(COUNTIF(INDIRECT("UNITS_"&amp;SUBSTITUTE(LEFT($E490,FIND(" ",$E490&amp;" ")-1),".","_")),$F490)=0,TRUE())),AND($B490&lt;&gt;"",OR(ISNUMBER(SEARCH("outro",LOWER($B490))),ISNUMBER(SEARCH("divers",LOWER($B490))),ISNUMBER(SEARCH("etc",LOWER($B490))))),OR(AND(ISNUMBER(SEARCH("comunic",LOWER($B490))),LEFT($E490,3)&lt;&gt;"4.4"),AND(ISNUMBER(SEARCH("monitor",LOWER($B490))),NOT(OR(LEFT($E490,3)="1.5",LEFT($E490,3)="2.5")))),AND($B490&lt;&gt;"",OR(LEFT($C490,1)="1",LEFT($C490,1)="2"),$D490=""),AND($D490&lt;&gt;"",NOT(OR(LEFT($C490,1)="1",LEFT($C490,1)="2"))),AND($D490&lt;&gt;"",COUNTIF(' PROJETO'!$B$14:$B$16,$D490)=0),IF($D490="",FALSE(),IF(COUNTIF(' PROJETO'!$B$14:$B$16,$D490)=0,FALSE(),IFERROR(INDEX(' PROJETO'!$C$14:$C$16,MATCH($D490,' PROJETO'!$B$14:$B$16,0))&lt;&gt;"Sim",FALSE()))))</f>
        <v>0</v>
      </c>
      <c r="AG490" s="21" t="b">
        <f>AND($AC490,$Y490&gt;'CONFG.  LISTAS'!$F$4,$Z490="",$AA490="")</f>
        <v>0</v>
      </c>
      <c r="AH490" s="21" t="str">
        <f t="shared" si="103"/>
        <v/>
      </c>
      <c r="AI490" s="43" t="str">
        <f ca="1">IF(NOT($AC490),"",IF(OR($B490="",$C490="",$E490="",$F490=""),"Preencha descrição, categoria, tipo e unidade.",IF(AND($B490&lt;&gt;"",OR(LEFT($C490,1)="1",LEFT($C490,1)="2"),$D490=""),"Informe a prática de restauração para itens diretos.",IF(AND($D490&lt;&gt;"",NOT(OR(LEFT($C490,1)="1",LEFT($C490,1)="2"))),"Custos indiretos não devem pertencer a uma prática específica.",IF(AND($D490&lt;&gt;"",COUNTIF(' PROJETO'!$B$14:$B$16,$D490)=0),"Prática de restauração inválida ou não cadastrada.",IF(IF($D490="",FALSE(),IF(COUNTIF(' PROJETO'!$B$14:$B$16,$D490)=0,FALSE(),IFERROR(INDEX(' PROJETO'!$C$14:$C$16,MATCH($D490,' PROJETO'!$B$14:$B$16,0))&lt;&gt;"Sim",FALSE()))),"A prática informada no item não foi selecionada na aba Projeto.",IF(AND(MAX($I490,$L490,$O490,$R490,$U490,$X490)&gt;'CONFG.  LISTAS'!$F$4,NOT(OR($Z490&lt;&gt;"",$AA490&lt;&gt;""))),"Memorial de cálculo ou anexo obrigatório não informado para item acima do limite.",IF(OR(AND($G490&lt;&gt;"",$H490&lt;&gt;"",OR($G490&lt;=0,$H490&lt;=0)),AND($J490&lt;&gt;"",$K490&lt;&gt;"",OR($J490&lt;=0,$K490&lt;=0)),AND($M490&lt;&gt;"",$N490&lt;&gt;"",OR($M490&lt;=0,$N490&lt;=0)),AND($P490&lt;&gt;"",$Q490&lt;&gt;"",OR($P490&lt;=0,$Q490&lt;=0)),AND($S490&lt;&gt;"",$T490&lt;&gt;"",OR($S490&lt;=0,$T490&lt;=0)),AND($V490&lt;&gt;"",$W490&lt;&gt;"",OR($V490&lt;=0,$W490&lt;=0))),"Revise os valores informados: valor unitário e quantidade devem ser maiores que zero.",IF(OR(AND($G490="",$H490&lt;&gt;""),AND($G490&lt;&gt;"",$H490=""),AND($J490="",$K490&lt;&gt;""),AND($J490&lt;&gt;"",$K490=""),AND($M490="",$N490&lt;&gt;""),AND($M490&lt;&gt;"",$N490=""),AND($P490="",$Q490&lt;&gt;""),AND($P490&lt;&gt;"",$Q490=""),AND($S490="",$T490&lt;&gt;""),AND($S490&lt;&gt;"",$T490=""),AND($V490="",$W490&lt;&gt;""),AND($V490&lt;&gt;"",$W490="")),"Há ano preenchido parcialmente: "&amp;TRIM(IF(AND($G490="",$H490&lt;&gt;""),"Ano 1 (falta valor unitário); ","")&amp;IF(AND($G490&lt;&gt;"",$H490=""),"Ano 1 (falta quantidade); ","")&amp;IF(AND($J490="",$K490&lt;&gt;""),"Ano 2 (falta valor unitário); ","")&amp;IF(AND($J490&lt;&gt;"",$K490=""),"Ano 2 (falta quantidade); ","")&amp;IF(AND($M490="",$N490&lt;&gt;""),"Ano 3 (falta valor unitário); ","")&amp;IF(AND($M490&lt;&gt;"",$N490=""),"Ano 3 (falta quantidade); ","")&amp;IF(AND($P490="",$Q490&lt;&gt;""),"Ano 4 (falta valor unitário); ","")&amp;IF(AND($P490&lt;&gt;"",$Q490=""),"Ano 4 (falta quantidade); ","")&amp;IF(AND($S490="",$T490&lt;&gt;""),"Ano 5 (falta valor unitário); ","")&amp;IF(AND($S490&lt;&gt;"",$T490=""),"Ano 5 (falta quantidade); ","")&amp;IF(AND($V490="",$W490&lt;&gt;""),"Ano 6 (falta valor unitário); ","")&amp;IF(AND($V490&lt;&gt;"",$W490=""),"Ano 6 (falta quantidade); ","")), IF(NOT(OR(AND($G490&lt;&gt;"",$H490&lt;&gt;""),AND($J490&lt;&gt;"",$K490&lt;&gt;""),AND($M490&lt;&gt;"",$N490&lt;&gt;""),AND($P490&lt;&gt;"",$Q490&lt;&gt;""),AND($S490&lt;&gt;"",$T490&lt;&gt;""),AND($V490&lt;&gt;"",$W490&lt;&gt;""))),"Informe pelo menos um ano completo com valor unitário e quantidade.",IF(AND($C490&lt;&gt;"",$E490&lt;&gt;"",LEFT(TRIM($C490),1)&lt;&gt;LEFT(TRIM($E490),1)),"Categoria e tipo estão incompatíveis.",IF(IF(OR($E490="",$F490=""),FALSE(),IFERROR(COUNTIF(INDIRECT("UNITS_"&amp;SUBSTITUTE(LEFT($E490,FIND(" ",$E490&amp;" ")-1),".","_")),$F490)=0,TRUE())),"Unidade incompatível com o tipo selecionado.",IF(OR(AND(ISNUMBER(SEARCH("comunic",LOWER($B490))),LEFT($E490,3)&lt;&gt;"4.4"),AND(ISNUMBER(SEARCH("monitor",LOWER($B490))),NOT(OR(LEFT($E490,3)="1.5",LEFT($E490,3)="2.5")))),"Revise a classificação do item conforme as regras de preenchimento.",IF(AND($B490&lt;&gt;"",OR(ISNUMBER(SEARCH("outro",LOWER($B490))),ISNUMBER(SEARCH("divers",LOWER($B490))),ISNUMBER(SEARCH("kit",LOWER($B490))),ISNUMBER(SEARCH("ferrament",LOWER($B490))),ISNUMBER(SEARCH("epi",LOWER($B490)))),NOT(OR($Z490&lt;&gt;"",$AA490&lt;&gt;""))),"Descrição muito genérica: detalhe melhor o item e registre o racional no memorial ou em anexo.",IF(AND($Y490=0,$B490&lt;&gt;"",OR($G490&lt;&gt;"",$H490&lt;&gt;"",$J490&lt;&gt;"",$K490&lt;&gt;"",$M490&lt;&gt;"",$N490&lt;&gt;"",$P490&lt;&gt;"",$Q490&lt;&gt;"",$S490&lt;&gt;"",$T490&lt;&gt;"",$V490&lt;&gt;"",$W490&lt;&gt;"")),"O item possui dados lançados, mas o total está zerado. Revise os valores informados.","")))))))))))))))</f>
        <v/>
      </c>
    </row>
    <row r="491" spans="1:35" ht="14.25" customHeight="1" x14ac:dyDescent="0.25">
      <c r="A491" s="57" t="str">
        <f t="shared" si="91"/>
        <v/>
      </c>
      <c r="B491" s="61"/>
      <c r="C491" s="61"/>
      <c r="D491" s="58"/>
      <c r="E491" s="61"/>
      <c r="F491" s="61"/>
      <c r="G491" s="272"/>
      <c r="H491" s="62"/>
      <c r="I491" s="273">
        <f t="shared" si="92"/>
        <v>0</v>
      </c>
      <c r="J491" s="272"/>
      <c r="K491" s="62"/>
      <c r="L491" s="270">
        <f t="shared" si="93"/>
        <v>0</v>
      </c>
      <c r="M491" s="272"/>
      <c r="N491" s="62"/>
      <c r="O491" s="270">
        <f t="shared" si="94"/>
        <v>0</v>
      </c>
      <c r="P491" s="272"/>
      <c r="Q491" s="62"/>
      <c r="R491" s="271">
        <f t="shared" si="95"/>
        <v>0</v>
      </c>
      <c r="S491" s="272"/>
      <c r="T491" s="62"/>
      <c r="U491" s="270">
        <f t="shared" si="96"/>
        <v>0</v>
      </c>
      <c r="V491" s="272"/>
      <c r="W491" s="62"/>
      <c r="X491" s="270">
        <f t="shared" si="97"/>
        <v>0</v>
      </c>
      <c r="Y491" s="270">
        <f t="shared" si="98"/>
        <v>0</v>
      </c>
      <c r="Z491" s="61"/>
      <c r="AA491" s="61"/>
      <c r="AB491" s="60" t="str">
        <f t="shared" si="99"/>
        <v/>
      </c>
      <c r="AC491" s="21" t="b">
        <f t="shared" si="100"/>
        <v>0</v>
      </c>
      <c r="AD491" s="21" t="b">
        <f t="shared" si="101"/>
        <v>0</v>
      </c>
      <c r="AE491" s="21" t="b">
        <f t="shared" si="102"/>
        <v>0</v>
      </c>
      <c r="AF491" s="21" t="b">
        <f ca="1">OR(AND($AC491,NOT($AD491)),AND($AC491,OR(AND($G491="",$H491&lt;&gt;""),AND($G491&lt;&gt;"",$H491=""),AND($J491="",$K491&lt;&gt;""),AND($J491&lt;&gt;"",$K491=""),AND($M491="",$N491&lt;&gt;""),AND($M491&lt;&gt;"",$N491=""),AND($P491="",$Q491&lt;&gt;""),AND($P491&lt;&gt;"",$Q491=""),AND($S491="",$T491&lt;&gt;""),AND($S491&lt;&gt;"",$T491=""),AND($V491="",$W491&lt;&gt;""),AND($V491&lt;&gt;"",$W491=""))),AND($C491&lt;&gt;"",$E491&lt;&gt;"",LEFT(TRIM($C491),1)&lt;&gt;LEFT(TRIM($E491),1)),IF(OR($E491="",$F491=""),FALSE(),IFERROR(COUNTIF(INDIRECT("UNITS_"&amp;SUBSTITUTE(LEFT($E491,FIND(" ",$E491&amp;" ")-1),".","_")),$F491)=0,TRUE())),AND($B491&lt;&gt;"",OR(ISNUMBER(SEARCH("outro",LOWER($B491))),ISNUMBER(SEARCH("divers",LOWER($B491))),ISNUMBER(SEARCH("etc",LOWER($B491))))),OR(AND(ISNUMBER(SEARCH("comunic",LOWER($B491))),LEFT($E491,3)&lt;&gt;"4.4"),AND(ISNUMBER(SEARCH("monitor",LOWER($B491))),NOT(OR(LEFT($E491,3)="1.5",LEFT($E491,3)="2.5")))),AND($B491&lt;&gt;"",OR(LEFT($C491,1)="1",LEFT($C491,1)="2"),$D491=""),AND($D491&lt;&gt;"",NOT(OR(LEFT($C491,1)="1",LEFT($C491,1)="2"))),AND($D491&lt;&gt;"",COUNTIF(' PROJETO'!$B$14:$B$16,$D491)=0),IF($D491="",FALSE(),IF(COUNTIF(' PROJETO'!$B$14:$B$16,$D491)=0,FALSE(),IFERROR(INDEX(' PROJETO'!$C$14:$C$16,MATCH($D491,' PROJETO'!$B$14:$B$16,0))&lt;&gt;"Sim",FALSE()))))</f>
        <v>0</v>
      </c>
      <c r="AG491" s="21" t="b">
        <f>AND($AC491,$Y491&gt;'CONFG.  LISTAS'!$F$4,$Z491="",$AA491="")</f>
        <v>0</v>
      </c>
      <c r="AH491" s="21" t="str">
        <f t="shared" si="103"/>
        <v/>
      </c>
      <c r="AI491" s="43" t="str">
        <f ca="1">IF(NOT($AC491),"",IF(OR($B491="",$C491="",$E491="",$F491=""),"Preencha descrição, categoria, tipo e unidade.",IF(AND($B491&lt;&gt;"",OR(LEFT($C491,1)="1",LEFT($C491,1)="2"),$D491=""),"Informe a prática de restauração para itens diretos.",IF(AND($D491&lt;&gt;"",NOT(OR(LEFT($C491,1)="1",LEFT($C491,1)="2"))),"Custos indiretos não devem pertencer a uma prática específica.",IF(AND($D491&lt;&gt;"",COUNTIF(' PROJETO'!$B$14:$B$16,$D491)=0),"Prática de restauração inválida ou não cadastrada.",IF(IF($D491="",FALSE(),IF(COUNTIF(' PROJETO'!$B$14:$B$16,$D491)=0,FALSE(),IFERROR(INDEX(' PROJETO'!$C$14:$C$16,MATCH($D491,' PROJETO'!$B$14:$B$16,0))&lt;&gt;"Sim",FALSE()))),"A prática informada no item não foi selecionada na aba Projeto.",IF(AND(MAX($I491,$L491,$O491,$R491,$U491,$X491)&gt;'CONFG.  LISTAS'!$F$4,NOT(OR($Z491&lt;&gt;"",$AA491&lt;&gt;""))),"Memorial de cálculo ou anexo obrigatório não informado para item acima do limite.",IF(OR(AND($G491&lt;&gt;"",$H491&lt;&gt;"",OR($G491&lt;=0,$H491&lt;=0)),AND($J491&lt;&gt;"",$K491&lt;&gt;"",OR($J491&lt;=0,$K491&lt;=0)),AND($M491&lt;&gt;"",$N491&lt;&gt;"",OR($M491&lt;=0,$N491&lt;=0)),AND($P491&lt;&gt;"",$Q491&lt;&gt;"",OR($P491&lt;=0,$Q491&lt;=0)),AND($S491&lt;&gt;"",$T491&lt;&gt;"",OR($S491&lt;=0,$T491&lt;=0)),AND($V491&lt;&gt;"",$W491&lt;&gt;"",OR($V491&lt;=0,$W491&lt;=0))),"Revise os valores informados: valor unitário e quantidade devem ser maiores que zero.",IF(OR(AND($G491="",$H491&lt;&gt;""),AND($G491&lt;&gt;"",$H491=""),AND($J491="",$K491&lt;&gt;""),AND($J491&lt;&gt;"",$K491=""),AND($M491="",$N491&lt;&gt;""),AND($M491&lt;&gt;"",$N491=""),AND($P491="",$Q491&lt;&gt;""),AND($P491&lt;&gt;"",$Q491=""),AND($S491="",$T491&lt;&gt;""),AND($S491&lt;&gt;"",$T491=""),AND($V491="",$W491&lt;&gt;""),AND($V491&lt;&gt;"",$W491="")),"Há ano preenchido parcialmente: "&amp;TRIM(IF(AND($G491="",$H491&lt;&gt;""),"Ano 1 (falta valor unitário); ","")&amp;IF(AND($G491&lt;&gt;"",$H491=""),"Ano 1 (falta quantidade); ","")&amp;IF(AND($J491="",$K491&lt;&gt;""),"Ano 2 (falta valor unitário); ","")&amp;IF(AND($J491&lt;&gt;"",$K491=""),"Ano 2 (falta quantidade); ","")&amp;IF(AND($M491="",$N491&lt;&gt;""),"Ano 3 (falta valor unitário); ","")&amp;IF(AND($M491&lt;&gt;"",$N491=""),"Ano 3 (falta quantidade); ","")&amp;IF(AND($P491="",$Q491&lt;&gt;""),"Ano 4 (falta valor unitário); ","")&amp;IF(AND($P491&lt;&gt;"",$Q491=""),"Ano 4 (falta quantidade); ","")&amp;IF(AND($S491="",$T491&lt;&gt;""),"Ano 5 (falta valor unitário); ","")&amp;IF(AND($S491&lt;&gt;"",$T491=""),"Ano 5 (falta quantidade); ","")&amp;IF(AND($V491="",$W491&lt;&gt;""),"Ano 6 (falta valor unitário); ","")&amp;IF(AND($V491&lt;&gt;"",$W491=""),"Ano 6 (falta quantidade); ","")), IF(NOT(OR(AND($G491&lt;&gt;"",$H491&lt;&gt;""),AND($J491&lt;&gt;"",$K491&lt;&gt;""),AND($M491&lt;&gt;"",$N491&lt;&gt;""),AND($P491&lt;&gt;"",$Q491&lt;&gt;""),AND($S491&lt;&gt;"",$T491&lt;&gt;""),AND($V491&lt;&gt;"",$W491&lt;&gt;""))),"Informe pelo menos um ano completo com valor unitário e quantidade.",IF(AND($C491&lt;&gt;"",$E491&lt;&gt;"",LEFT(TRIM($C491),1)&lt;&gt;LEFT(TRIM($E491),1)),"Categoria e tipo estão incompatíveis.",IF(IF(OR($E491="",$F491=""),FALSE(),IFERROR(COUNTIF(INDIRECT("UNITS_"&amp;SUBSTITUTE(LEFT($E491,FIND(" ",$E491&amp;" ")-1),".","_")),$F491)=0,TRUE())),"Unidade incompatível com o tipo selecionado.",IF(OR(AND(ISNUMBER(SEARCH("comunic",LOWER($B491))),LEFT($E491,3)&lt;&gt;"4.4"),AND(ISNUMBER(SEARCH("monitor",LOWER($B491))),NOT(OR(LEFT($E491,3)="1.5",LEFT($E491,3)="2.5")))),"Revise a classificação do item conforme as regras de preenchimento.",IF(AND($B491&lt;&gt;"",OR(ISNUMBER(SEARCH("outro",LOWER($B491))),ISNUMBER(SEARCH("divers",LOWER($B491))),ISNUMBER(SEARCH("kit",LOWER($B491))),ISNUMBER(SEARCH("ferrament",LOWER($B491))),ISNUMBER(SEARCH("epi",LOWER($B491)))),NOT(OR($Z491&lt;&gt;"",$AA491&lt;&gt;""))),"Descrição muito genérica: detalhe melhor o item e registre o racional no memorial ou em anexo.",IF(AND($Y491=0,$B491&lt;&gt;"",OR($G491&lt;&gt;"",$H491&lt;&gt;"",$J491&lt;&gt;"",$K491&lt;&gt;"",$M491&lt;&gt;"",$N491&lt;&gt;"",$P491&lt;&gt;"",$Q491&lt;&gt;"",$S491&lt;&gt;"",$T491&lt;&gt;"",$V491&lt;&gt;"",$W491&lt;&gt;"")),"O item possui dados lançados, mas o total está zerado. Revise os valores informados.","")))))))))))))))</f>
        <v/>
      </c>
    </row>
    <row r="492" spans="1:35" ht="14.25" customHeight="1" x14ac:dyDescent="0.25">
      <c r="A492" s="57" t="str">
        <f t="shared" si="91"/>
        <v/>
      </c>
      <c r="B492" s="58"/>
      <c r="C492" s="58"/>
      <c r="D492" s="58"/>
      <c r="E492" s="58"/>
      <c r="F492" s="58"/>
      <c r="G492" s="269"/>
      <c r="H492" s="59"/>
      <c r="I492" s="273">
        <f t="shared" si="92"/>
        <v>0</v>
      </c>
      <c r="J492" s="269"/>
      <c r="K492" s="59"/>
      <c r="L492" s="270">
        <f t="shared" si="93"/>
        <v>0</v>
      </c>
      <c r="M492" s="269"/>
      <c r="N492" s="59"/>
      <c r="O492" s="270">
        <f t="shared" si="94"/>
        <v>0</v>
      </c>
      <c r="P492" s="269"/>
      <c r="Q492" s="59"/>
      <c r="R492" s="271">
        <f t="shared" si="95"/>
        <v>0</v>
      </c>
      <c r="S492" s="269"/>
      <c r="T492" s="59"/>
      <c r="U492" s="270">
        <f t="shared" si="96"/>
        <v>0</v>
      </c>
      <c r="V492" s="269"/>
      <c r="W492" s="59"/>
      <c r="X492" s="270">
        <f t="shared" si="97"/>
        <v>0</v>
      </c>
      <c r="Y492" s="270">
        <f t="shared" si="98"/>
        <v>0</v>
      </c>
      <c r="Z492" s="58"/>
      <c r="AA492" s="58"/>
      <c r="AB492" s="60" t="str">
        <f t="shared" si="99"/>
        <v/>
      </c>
      <c r="AC492" s="21" t="b">
        <f t="shared" si="100"/>
        <v>0</v>
      </c>
      <c r="AD492" s="21" t="b">
        <f t="shared" si="101"/>
        <v>0</v>
      </c>
      <c r="AE492" s="21" t="b">
        <f t="shared" si="102"/>
        <v>0</v>
      </c>
      <c r="AF492" s="21" t="b">
        <f ca="1">OR(AND($AC492,NOT($AD492)),AND($AC492,OR(AND($G492="",$H492&lt;&gt;""),AND($G492&lt;&gt;"",$H492=""),AND($J492="",$K492&lt;&gt;""),AND($J492&lt;&gt;"",$K492=""),AND($M492="",$N492&lt;&gt;""),AND($M492&lt;&gt;"",$N492=""),AND($P492="",$Q492&lt;&gt;""),AND($P492&lt;&gt;"",$Q492=""),AND($S492="",$T492&lt;&gt;""),AND($S492&lt;&gt;"",$T492=""),AND($V492="",$W492&lt;&gt;""),AND($V492&lt;&gt;"",$W492=""))),AND($C492&lt;&gt;"",$E492&lt;&gt;"",LEFT(TRIM($C492),1)&lt;&gt;LEFT(TRIM($E492),1)),IF(OR($E492="",$F492=""),FALSE(),IFERROR(COUNTIF(INDIRECT("UNITS_"&amp;SUBSTITUTE(LEFT($E492,FIND(" ",$E492&amp;" ")-1),".","_")),$F492)=0,TRUE())),AND($B492&lt;&gt;"",OR(ISNUMBER(SEARCH("outro",LOWER($B492))),ISNUMBER(SEARCH("divers",LOWER($B492))),ISNUMBER(SEARCH("etc",LOWER($B492))))),OR(AND(ISNUMBER(SEARCH("comunic",LOWER($B492))),LEFT($E492,3)&lt;&gt;"4.4"),AND(ISNUMBER(SEARCH("monitor",LOWER($B492))),NOT(OR(LEFT($E492,3)="1.5",LEFT($E492,3)="2.5")))),AND($B492&lt;&gt;"",OR(LEFT($C492,1)="1",LEFT($C492,1)="2"),$D492=""),AND($D492&lt;&gt;"",NOT(OR(LEFT($C492,1)="1",LEFT($C492,1)="2"))),AND($D492&lt;&gt;"",COUNTIF(' PROJETO'!$B$14:$B$16,$D492)=0),IF($D492="",FALSE(),IF(COUNTIF(' PROJETO'!$B$14:$B$16,$D492)=0,FALSE(),IFERROR(INDEX(' PROJETO'!$C$14:$C$16,MATCH($D492,' PROJETO'!$B$14:$B$16,0))&lt;&gt;"Sim",FALSE()))))</f>
        <v>0</v>
      </c>
      <c r="AG492" s="21" t="b">
        <f>AND($AC492,$Y492&gt;'CONFG.  LISTAS'!$F$4,$Z492="",$AA492="")</f>
        <v>0</v>
      </c>
      <c r="AH492" s="21" t="str">
        <f t="shared" si="103"/>
        <v/>
      </c>
      <c r="AI492" s="43" t="str">
        <f ca="1">IF(NOT($AC492),"",IF(OR($B492="",$C492="",$E492="",$F492=""),"Preencha descrição, categoria, tipo e unidade.",IF(AND($B492&lt;&gt;"",OR(LEFT($C492,1)="1",LEFT($C492,1)="2"),$D492=""),"Informe a prática de restauração para itens diretos.",IF(AND($D492&lt;&gt;"",NOT(OR(LEFT($C492,1)="1",LEFT($C492,1)="2"))),"Custos indiretos não devem pertencer a uma prática específica.",IF(AND($D492&lt;&gt;"",COUNTIF(' PROJETO'!$B$14:$B$16,$D492)=0),"Prática de restauração inválida ou não cadastrada.",IF(IF($D492="",FALSE(),IF(COUNTIF(' PROJETO'!$B$14:$B$16,$D492)=0,FALSE(),IFERROR(INDEX(' PROJETO'!$C$14:$C$16,MATCH($D492,' PROJETO'!$B$14:$B$16,0))&lt;&gt;"Sim",FALSE()))),"A prática informada no item não foi selecionada na aba Projeto.",IF(AND(MAX($I492,$L492,$O492,$R492,$U492,$X492)&gt;'CONFG.  LISTAS'!$F$4,NOT(OR($Z492&lt;&gt;"",$AA492&lt;&gt;""))),"Memorial de cálculo ou anexo obrigatório não informado para item acima do limite.",IF(OR(AND($G492&lt;&gt;"",$H492&lt;&gt;"",OR($G492&lt;=0,$H492&lt;=0)),AND($J492&lt;&gt;"",$K492&lt;&gt;"",OR($J492&lt;=0,$K492&lt;=0)),AND($M492&lt;&gt;"",$N492&lt;&gt;"",OR($M492&lt;=0,$N492&lt;=0)),AND($P492&lt;&gt;"",$Q492&lt;&gt;"",OR($P492&lt;=0,$Q492&lt;=0)),AND($S492&lt;&gt;"",$T492&lt;&gt;"",OR($S492&lt;=0,$T492&lt;=0)),AND($V492&lt;&gt;"",$W492&lt;&gt;"",OR($V492&lt;=0,$W492&lt;=0))),"Revise os valores informados: valor unitário e quantidade devem ser maiores que zero.",IF(OR(AND($G492="",$H492&lt;&gt;""),AND($G492&lt;&gt;"",$H492=""),AND($J492="",$K492&lt;&gt;""),AND($J492&lt;&gt;"",$K492=""),AND($M492="",$N492&lt;&gt;""),AND($M492&lt;&gt;"",$N492=""),AND($P492="",$Q492&lt;&gt;""),AND($P492&lt;&gt;"",$Q492=""),AND($S492="",$T492&lt;&gt;""),AND($S492&lt;&gt;"",$T492=""),AND($V492="",$W492&lt;&gt;""),AND($V492&lt;&gt;"",$W492="")),"Há ano preenchido parcialmente: "&amp;TRIM(IF(AND($G492="",$H492&lt;&gt;""),"Ano 1 (falta valor unitário); ","")&amp;IF(AND($G492&lt;&gt;"",$H492=""),"Ano 1 (falta quantidade); ","")&amp;IF(AND($J492="",$K492&lt;&gt;""),"Ano 2 (falta valor unitário); ","")&amp;IF(AND($J492&lt;&gt;"",$K492=""),"Ano 2 (falta quantidade); ","")&amp;IF(AND($M492="",$N492&lt;&gt;""),"Ano 3 (falta valor unitário); ","")&amp;IF(AND($M492&lt;&gt;"",$N492=""),"Ano 3 (falta quantidade); ","")&amp;IF(AND($P492="",$Q492&lt;&gt;""),"Ano 4 (falta valor unitário); ","")&amp;IF(AND($P492&lt;&gt;"",$Q492=""),"Ano 4 (falta quantidade); ","")&amp;IF(AND($S492="",$T492&lt;&gt;""),"Ano 5 (falta valor unitário); ","")&amp;IF(AND($S492&lt;&gt;"",$T492=""),"Ano 5 (falta quantidade); ","")&amp;IF(AND($V492="",$W492&lt;&gt;""),"Ano 6 (falta valor unitário); ","")&amp;IF(AND($V492&lt;&gt;"",$W492=""),"Ano 6 (falta quantidade); ","")), IF(NOT(OR(AND($G492&lt;&gt;"",$H492&lt;&gt;""),AND($J492&lt;&gt;"",$K492&lt;&gt;""),AND($M492&lt;&gt;"",$N492&lt;&gt;""),AND($P492&lt;&gt;"",$Q492&lt;&gt;""),AND($S492&lt;&gt;"",$T492&lt;&gt;""),AND($V492&lt;&gt;"",$W492&lt;&gt;""))),"Informe pelo menos um ano completo com valor unitário e quantidade.",IF(AND($C492&lt;&gt;"",$E492&lt;&gt;"",LEFT(TRIM($C492),1)&lt;&gt;LEFT(TRIM($E492),1)),"Categoria e tipo estão incompatíveis.",IF(IF(OR($E492="",$F492=""),FALSE(),IFERROR(COUNTIF(INDIRECT("UNITS_"&amp;SUBSTITUTE(LEFT($E492,FIND(" ",$E492&amp;" ")-1),".","_")),$F492)=0,TRUE())),"Unidade incompatível com o tipo selecionado.",IF(OR(AND(ISNUMBER(SEARCH("comunic",LOWER($B492))),LEFT($E492,3)&lt;&gt;"4.4"),AND(ISNUMBER(SEARCH("monitor",LOWER($B492))),NOT(OR(LEFT($E492,3)="1.5",LEFT($E492,3)="2.5")))),"Revise a classificação do item conforme as regras de preenchimento.",IF(AND($B492&lt;&gt;"",OR(ISNUMBER(SEARCH("outro",LOWER($B492))),ISNUMBER(SEARCH("divers",LOWER($B492))),ISNUMBER(SEARCH("kit",LOWER($B492))),ISNUMBER(SEARCH("ferrament",LOWER($B492))),ISNUMBER(SEARCH("epi",LOWER($B492)))),NOT(OR($Z492&lt;&gt;"",$AA492&lt;&gt;""))),"Descrição muito genérica: detalhe melhor o item e registre o racional no memorial ou em anexo.",IF(AND($Y492=0,$B492&lt;&gt;"",OR($G492&lt;&gt;"",$H492&lt;&gt;"",$J492&lt;&gt;"",$K492&lt;&gt;"",$M492&lt;&gt;"",$N492&lt;&gt;"",$P492&lt;&gt;"",$Q492&lt;&gt;"",$S492&lt;&gt;"",$T492&lt;&gt;"",$V492&lt;&gt;"",$W492&lt;&gt;"")),"O item possui dados lançados, mas o total está zerado. Revise os valores informados.","")))))))))))))))</f>
        <v/>
      </c>
    </row>
    <row r="493" spans="1:35" ht="14.25" customHeight="1" x14ac:dyDescent="0.25">
      <c r="A493" s="57" t="str">
        <f t="shared" si="91"/>
        <v/>
      </c>
      <c r="B493" s="61"/>
      <c r="C493" s="61"/>
      <c r="D493" s="58"/>
      <c r="E493" s="61"/>
      <c r="F493" s="61"/>
      <c r="G493" s="272"/>
      <c r="H493" s="62"/>
      <c r="I493" s="273">
        <f t="shared" si="92"/>
        <v>0</v>
      </c>
      <c r="J493" s="272"/>
      <c r="K493" s="62"/>
      <c r="L493" s="270">
        <f t="shared" si="93"/>
        <v>0</v>
      </c>
      <c r="M493" s="272"/>
      <c r="N493" s="62"/>
      <c r="O493" s="270">
        <f t="shared" si="94"/>
        <v>0</v>
      </c>
      <c r="P493" s="272"/>
      <c r="Q493" s="62"/>
      <c r="R493" s="271">
        <f t="shared" si="95"/>
        <v>0</v>
      </c>
      <c r="S493" s="272"/>
      <c r="T493" s="62"/>
      <c r="U493" s="270">
        <f t="shared" si="96"/>
        <v>0</v>
      </c>
      <c r="V493" s="272"/>
      <c r="W493" s="62"/>
      <c r="X493" s="270">
        <f t="shared" si="97"/>
        <v>0</v>
      </c>
      <c r="Y493" s="270">
        <f t="shared" si="98"/>
        <v>0</v>
      </c>
      <c r="Z493" s="61"/>
      <c r="AA493" s="61"/>
      <c r="AB493" s="60" t="str">
        <f t="shared" si="99"/>
        <v/>
      </c>
      <c r="AC493" s="21" t="b">
        <f t="shared" si="100"/>
        <v>0</v>
      </c>
      <c r="AD493" s="21" t="b">
        <f t="shared" si="101"/>
        <v>0</v>
      </c>
      <c r="AE493" s="21" t="b">
        <f t="shared" si="102"/>
        <v>0</v>
      </c>
      <c r="AF493" s="21" t="b">
        <f ca="1">OR(AND($AC493,NOT($AD493)),AND($AC493,OR(AND($G493="",$H493&lt;&gt;""),AND($G493&lt;&gt;"",$H493=""),AND($J493="",$K493&lt;&gt;""),AND($J493&lt;&gt;"",$K493=""),AND($M493="",$N493&lt;&gt;""),AND($M493&lt;&gt;"",$N493=""),AND($P493="",$Q493&lt;&gt;""),AND($P493&lt;&gt;"",$Q493=""),AND($S493="",$T493&lt;&gt;""),AND($S493&lt;&gt;"",$T493=""),AND($V493="",$W493&lt;&gt;""),AND($V493&lt;&gt;"",$W493=""))),AND($C493&lt;&gt;"",$E493&lt;&gt;"",LEFT(TRIM($C493),1)&lt;&gt;LEFT(TRIM($E493),1)),IF(OR($E493="",$F493=""),FALSE(),IFERROR(COUNTIF(INDIRECT("UNITS_"&amp;SUBSTITUTE(LEFT($E493,FIND(" ",$E493&amp;" ")-1),".","_")),$F493)=0,TRUE())),AND($B493&lt;&gt;"",OR(ISNUMBER(SEARCH("outro",LOWER($B493))),ISNUMBER(SEARCH("divers",LOWER($B493))),ISNUMBER(SEARCH("etc",LOWER($B493))))),OR(AND(ISNUMBER(SEARCH("comunic",LOWER($B493))),LEFT($E493,3)&lt;&gt;"4.4"),AND(ISNUMBER(SEARCH("monitor",LOWER($B493))),NOT(OR(LEFT($E493,3)="1.5",LEFT($E493,3)="2.5")))),AND($B493&lt;&gt;"",OR(LEFT($C493,1)="1",LEFT($C493,1)="2"),$D493=""),AND($D493&lt;&gt;"",NOT(OR(LEFT($C493,1)="1",LEFT($C493,1)="2"))),AND($D493&lt;&gt;"",COUNTIF(' PROJETO'!$B$14:$B$16,$D493)=0),IF($D493="",FALSE(),IF(COUNTIF(' PROJETO'!$B$14:$B$16,$D493)=0,FALSE(),IFERROR(INDEX(' PROJETO'!$C$14:$C$16,MATCH($D493,' PROJETO'!$B$14:$B$16,0))&lt;&gt;"Sim",FALSE()))))</f>
        <v>0</v>
      </c>
      <c r="AG493" s="21" t="b">
        <f>AND($AC493,$Y493&gt;'CONFG.  LISTAS'!$F$4,$Z493="",$AA493="")</f>
        <v>0</v>
      </c>
      <c r="AH493" s="21" t="str">
        <f t="shared" si="103"/>
        <v/>
      </c>
      <c r="AI493" s="43" t="str">
        <f ca="1">IF(NOT($AC493),"",IF(OR($B493="",$C493="",$E493="",$F493=""),"Preencha descrição, categoria, tipo e unidade.",IF(AND($B493&lt;&gt;"",OR(LEFT($C493,1)="1",LEFT($C493,1)="2"),$D493=""),"Informe a prática de restauração para itens diretos.",IF(AND($D493&lt;&gt;"",NOT(OR(LEFT($C493,1)="1",LEFT($C493,1)="2"))),"Custos indiretos não devem pertencer a uma prática específica.",IF(AND($D493&lt;&gt;"",COUNTIF(' PROJETO'!$B$14:$B$16,$D493)=0),"Prática de restauração inválida ou não cadastrada.",IF(IF($D493="",FALSE(),IF(COUNTIF(' PROJETO'!$B$14:$B$16,$D493)=0,FALSE(),IFERROR(INDEX(' PROJETO'!$C$14:$C$16,MATCH($D493,' PROJETO'!$B$14:$B$16,0))&lt;&gt;"Sim",FALSE()))),"A prática informada no item não foi selecionada na aba Projeto.",IF(AND(MAX($I493,$L493,$O493,$R493,$U493,$X493)&gt;'CONFG.  LISTAS'!$F$4,NOT(OR($Z493&lt;&gt;"",$AA493&lt;&gt;""))),"Memorial de cálculo ou anexo obrigatório não informado para item acima do limite.",IF(OR(AND($G493&lt;&gt;"",$H493&lt;&gt;"",OR($G493&lt;=0,$H493&lt;=0)),AND($J493&lt;&gt;"",$K493&lt;&gt;"",OR($J493&lt;=0,$K493&lt;=0)),AND($M493&lt;&gt;"",$N493&lt;&gt;"",OR($M493&lt;=0,$N493&lt;=0)),AND($P493&lt;&gt;"",$Q493&lt;&gt;"",OR($P493&lt;=0,$Q493&lt;=0)),AND($S493&lt;&gt;"",$T493&lt;&gt;"",OR($S493&lt;=0,$T493&lt;=0)),AND($V493&lt;&gt;"",$W493&lt;&gt;"",OR($V493&lt;=0,$W493&lt;=0))),"Revise os valores informados: valor unitário e quantidade devem ser maiores que zero.",IF(OR(AND($G493="",$H493&lt;&gt;""),AND($G493&lt;&gt;"",$H493=""),AND($J493="",$K493&lt;&gt;""),AND($J493&lt;&gt;"",$K493=""),AND($M493="",$N493&lt;&gt;""),AND($M493&lt;&gt;"",$N493=""),AND($P493="",$Q493&lt;&gt;""),AND($P493&lt;&gt;"",$Q493=""),AND($S493="",$T493&lt;&gt;""),AND($S493&lt;&gt;"",$T493=""),AND($V493="",$W493&lt;&gt;""),AND($V493&lt;&gt;"",$W493="")),"Há ano preenchido parcialmente: "&amp;TRIM(IF(AND($G493="",$H493&lt;&gt;""),"Ano 1 (falta valor unitário); ","")&amp;IF(AND($G493&lt;&gt;"",$H493=""),"Ano 1 (falta quantidade); ","")&amp;IF(AND($J493="",$K493&lt;&gt;""),"Ano 2 (falta valor unitário); ","")&amp;IF(AND($J493&lt;&gt;"",$K493=""),"Ano 2 (falta quantidade); ","")&amp;IF(AND($M493="",$N493&lt;&gt;""),"Ano 3 (falta valor unitário); ","")&amp;IF(AND($M493&lt;&gt;"",$N493=""),"Ano 3 (falta quantidade); ","")&amp;IF(AND($P493="",$Q493&lt;&gt;""),"Ano 4 (falta valor unitário); ","")&amp;IF(AND($P493&lt;&gt;"",$Q493=""),"Ano 4 (falta quantidade); ","")&amp;IF(AND($S493="",$T493&lt;&gt;""),"Ano 5 (falta valor unitário); ","")&amp;IF(AND($S493&lt;&gt;"",$T493=""),"Ano 5 (falta quantidade); ","")&amp;IF(AND($V493="",$W493&lt;&gt;""),"Ano 6 (falta valor unitário); ","")&amp;IF(AND($V493&lt;&gt;"",$W493=""),"Ano 6 (falta quantidade); ","")), IF(NOT(OR(AND($G493&lt;&gt;"",$H493&lt;&gt;""),AND($J493&lt;&gt;"",$K493&lt;&gt;""),AND($M493&lt;&gt;"",$N493&lt;&gt;""),AND($P493&lt;&gt;"",$Q493&lt;&gt;""),AND($S493&lt;&gt;"",$T493&lt;&gt;""),AND($V493&lt;&gt;"",$W493&lt;&gt;""))),"Informe pelo menos um ano completo com valor unitário e quantidade.",IF(AND($C493&lt;&gt;"",$E493&lt;&gt;"",LEFT(TRIM($C493),1)&lt;&gt;LEFT(TRIM($E493),1)),"Categoria e tipo estão incompatíveis.",IF(IF(OR($E493="",$F493=""),FALSE(),IFERROR(COUNTIF(INDIRECT("UNITS_"&amp;SUBSTITUTE(LEFT($E493,FIND(" ",$E493&amp;" ")-1),".","_")),$F493)=0,TRUE())),"Unidade incompatível com o tipo selecionado.",IF(OR(AND(ISNUMBER(SEARCH("comunic",LOWER($B493))),LEFT($E493,3)&lt;&gt;"4.4"),AND(ISNUMBER(SEARCH("monitor",LOWER($B493))),NOT(OR(LEFT($E493,3)="1.5",LEFT($E493,3)="2.5")))),"Revise a classificação do item conforme as regras de preenchimento.",IF(AND($B493&lt;&gt;"",OR(ISNUMBER(SEARCH("outro",LOWER($B493))),ISNUMBER(SEARCH("divers",LOWER($B493))),ISNUMBER(SEARCH("kit",LOWER($B493))),ISNUMBER(SEARCH("ferrament",LOWER($B493))),ISNUMBER(SEARCH("epi",LOWER($B493)))),NOT(OR($Z493&lt;&gt;"",$AA493&lt;&gt;""))),"Descrição muito genérica: detalhe melhor o item e registre o racional no memorial ou em anexo.",IF(AND($Y493=0,$B493&lt;&gt;"",OR($G493&lt;&gt;"",$H493&lt;&gt;"",$J493&lt;&gt;"",$K493&lt;&gt;"",$M493&lt;&gt;"",$N493&lt;&gt;"",$P493&lt;&gt;"",$Q493&lt;&gt;"",$S493&lt;&gt;"",$T493&lt;&gt;"",$V493&lt;&gt;"",$W493&lt;&gt;"")),"O item possui dados lançados, mas o total está zerado. Revise os valores informados.","")))))))))))))))</f>
        <v/>
      </c>
    </row>
    <row r="494" spans="1:35" ht="14.25" customHeight="1" x14ac:dyDescent="0.25">
      <c r="A494" s="57" t="str">
        <f t="shared" si="91"/>
        <v/>
      </c>
      <c r="B494" s="58"/>
      <c r="C494" s="58"/>
      <c r="D494" s="58"/>
      <c r="E494" s="58"/>
      <c r="F494" s="58"/>
      <c r="G494" s="269"/>
      <c r="H494" s="59"/>
      <c r="I494" s="273">
        <f t="shared" si="92"/>
        <v>0</v>
      </c>
      <c r="J494" s="269"/>
      <c r="K494" s="59"/>
      <c r="L494" s="270">
        <f t="shared" si="93"/>
        <v>0</v>
      </c>
      <c r="M494" s="269"/>
      <c r="N494" s="59"/>
      <c r="O494" s="270">
        <f t="shared" si="94"/>
        <v>0</v>
      </c>
      <c r="P494" s="269"/>
      <c r="Q494" s="59"/>
      <c r="R494" s="271">
        <f t="shared" si="95"/>
        <v>0</v>
      </c>
      <c r="S494" s="269"/>
      <c r="T494" s="59"/>
      <c r="U494" s="270">
        <f t="shared" si="96"/>
        <v>0</v>
      </c>
      <c r="V494" s="269"/>
      <c r="W494" s="59"/>
      <c r="X494" s="270">
        <f t="shared" si="97"/>
        <v>0</v>
      </c>
      <c r="Y494" s="270">
        <f t="shared" si="98"/>
        <v>0</v>
      </c>
      <c r="Z494" s="58"/>
      <c r="AA494" s="58"/>
      <c r="AB494" s="60" t="str">
        <f t="shared" si="99"/>
        <v/>
      </c>
      <c r="AC494" s="21" t="b">
        <f t="shared" si="100"/>
        <v>0</v>
      </c>
      <c r="AD494" s="21" t="b">
        <f t="shared" si="101"/>
        <v>0</v>
      </c>
      <c r="AE494" s="21" t="b">
        <f t="shared" si="102"/>
        <v>0</v>
      </c>
      <c r="AF494" s="21" t="b">
        <f ca="1">OR(AND($AC494,NOT($AD494)),AND($AC494,OR(AND($G494="",$H494&lt;&gt;""),AND($G494&lt;&gt;"",$H494=""),AND($J494="",$K494&lt;&gt;""),AND($J494&lt;&gt;"",$K494=""),AND($M494="",$N494&lt;&gt;""),AND($M494&lt;&gt;"",$N494=""),AND($P494="",$Q494&lt;&gt;""),AND($P494&lt;&gt;"",$Q494=""),AND($S494="",$T494&lt;&gt;""),AND($S494&lt;&gt;"",$T494=""),AND($V494="",$W494&lt;&gt;""),AND($V494&lt;&gt;"",$W494=""))),AND($C494&lt;&gt;"",$E494&lt;&gt;"",LEFT(TRIM($C494),1)&lt;&gt;LEFT(TRIM($E494),1)),IF(OR($E494="",$F494=""),FALSE(),IFERROR(COUNTIF(INDIRECT("UNITS_"&amp;SUBSTITUTE(LEFT($E494,FIND(" ",$E494&amp;" ")-1),".","_")),$F494)=0,TRUE())),AND($B494&lt;&gt;"",OR(ISNUMBER(SEARCH("outro",LOWER($B494))),ISNUMBER(SEARCH("divers",LOWER($B494))),ISNUMBER(SEARCH("etc",LOWER($B494))))),OR(AND(ISNUMBER(SEARCH("comunic",LOWER($B494))),LEFT($E494,3)&lt;&gt;"4.4"),AND(ISNUMBER(SEARCH("monitor",LOWER($B494))),NOT(OR(LEFT($E494,3)="1.5",LEFT($E494,3)="2.5")))),AND($B494&lt;&gt;"",OR(LEFT($C494,1)="1",LEFT($C494,1)="2"),$D494=""),AND($D494&lt;&gt;"",NOT(OR(LEFT($C494,1)="1",LEFT($C494,1)="2"))),AND($D494&lt;&gt;"",COUNTIF(' PROJETO'!$B$14:$B$16,$D494)=0),IF($D494="",FALSE(),IF(COUNTIF(' PROJETO'!$B$14:$B$16,$D494)=0,FALSE(),IFERROR(INDEX(' PROJETO'!$C$14:$C$16,MATCH($D494,' PROJETO'!$B$14:$B$16,0))&lt;&gt;"Sim",FALSE()))))</f>
        <v>0</v>
      </c>
      <c r="AG494" s="21" t="b">
        <f>AND($AC494,$Y494&gt;'CONFG.  LISTAS'!$F$4,$Z494="",$AA494="")</f>
        <v>0</v>
      </c>
      <c r="AH494" s="21" t="str">
        <f t="shared" si="103"/>
        <v/>
      </c>
      <c r="AI494" s="43" t="str">
        <f ca="1">IF(NOT($AC494),"",IF(OR($B494="",$C494="",$E494="",$F494=""),"Preencha descrição, categoria, tipo e unidade.",IF(AND($B494&lt;&gt;"",OR(LEFT($C494,1)="1",LEFT($C494,1)="2"),$D494=""),"Informe a prática de restauração para itens diretos.",IF(AND($D494&lt;&gt;"",NOT(OR(LEFT($C494,1)="1",LEFT($C494,1)="2"))),"Custos indiretos não devem pertencer a uma prática específica.",IF(AND($D494&lt;&gt;"",COUNTIF(' PROJETO'!$B$14:$B$16,$D494)=0),"Prática de restauração inválida ou não cadastrada.",IF(IF($D494="",FALSE(),IF(COUNTIF(' PROJETO'!$B$14:$B$16,$D494)=0,FALSE(),IFERROR(INDEX(' PROJETO'!$C$14:$C$16,MATCH($D494,' PROJETO'!$B$14:$B$16,0))&lt;&gt;"Sim",FALSE()))),"A prática informada no item não foi selecionada na aba Projeto.",IF(AND(MAX($I494,$L494,$O494,$R494,$U494,$X494)&gt;'CONFG.  LISTAS'!$F$4,NOT(OR($Z494&lt;&gt;"",$AA494&lt;&gt;""))),"Memorial de cálculo ou anexo obrigatório não informado para item acima do limite.",IF(OR(AND($G494&lt;&gt;"",$H494&lt;&gt;"",OR($G494&lt;=0,$H494&lt;=0)),AND($J494&lt;&gt;"",$K494&lt;&gt;"",OR($J494&lt;=0,$K494&lt;=0)),AND($M494&lt;&gt;"",$N494&lt;&gt;"",OR($M494&lt;=0,$N494&lt;=0)),AND($P494&lt;&gt;"",$Q494&lt;&gt;"",OR($P494&lt;=0,$Q494&lt;=0)),AND($S494&lt;&gt;"",$T494&lt;&gt;"",OR($S494&lt;=0,$T494&lt;=0)),AND($V494&lt;&gt;"",$W494&lt;&gt;"",OR($V494&lt;=0,$W494&lt;=0))),"Revise os valores informados: valor unitário e quantidade devem ser maiores que zero.",IF(OR(AND($G494="",$H494&lt;&gt;""),AND($G494&lt;&gt;"",$H494=""),AND($J494="",$K494&lt;&gt;""),AND($J494&lt;&gt;"",$K494=""),AND($M494="",$N494&lt;&gt;""),AND($M494&lt;&gt;"",$N494=""),AND($P494="",$Q494&lt;&gt;""),AND($P494&lt;&gt;"",$Q494=""),AND($S494="",$T494&lt;&gt;""),AND($S494&lt;&gt;"",$T494=""),AND($V494="",$W494&lt;&gt;""),AND($V494&lt;&gt;"",$W494="")),"Há ano preenchido parcialmente: "&amp;TRIM(IF(AND($G494="",$H494&lt;&gt;""),"Ano 1 (falta valor unitário); ","")&amp;IF(AND($G494&lt;&gt;"",$H494=""),"Ano 1 (falta quantidade); ","")&amp;IF(AND($J494="",$K494&lt;&gt;""),"Ano 2 (falta valor unitário); ","")&amp;IF(AND($J494&lt;&gt;"",$K494=""),"Ano 2 (falta quantidade); ","")&amp;IF(AND($M494="",$N494&lt;&gt;""),"Ano 3 (falta valor unitário); ","")&amp;IF(AND($M494&lt;&gt;"",$N494=""),"Ano 3 (falta quantidade); ","")&amp;IF(AND($P494="",$Q494&lt;&gt;""),"Ano 4 (falta valor unitário); ","")&amp;IF(AND($P494&lt;&gt;"",$Q494=""),"Ano 4 (falta quantidade); ","")&amp;IF(AND($S494="",$T494&lt;&gt;""),"Ano 5 (falta valor unitário); ","")&amp;IF(AND($S494&lt;&gt;"",$T494=""),"Ano 5 (falta quantidade); ","")&amp;IF(AND($V494="",$W494&lt;&gt;""),"Ano 6 (falta valor unitário); ","")&amp;IF(AND($V494&lt;&gt;"",$W494=""),"Ano 6 (falta quantidade); ","")), IF(NOT(OR(AND($G494&lt;&gt;"",$H494&lt;&gt;""),AND($J494&lt;&gt;"",$K494&lt;&gt;""),AND($M494&lt;&gt;"",$N494&lt;&gt;""),AND($P494&lt;&gt;"",$Q494&lt;&gt;""),AND($S494&lt;&gt;"",$T494&lt;&gt;""),AND($V494&lt;&gt;"",$W494&lt;&gt;""))),"Informe pelo menos um ano completo com valor unitário e quantidade.",IF(AND($C494&lt;&gt;"",$E494&lt;&gt;"",LEFT(TRIM($C494),1)&lt;&gt;LEFT(TRIM($E494),1)),"Categoria e tipo estão incompatíveis.",IF(IF(OR($E494="",$F494=""),FALSE(),IFERROR(COUNTIF(INDIRECT("UNITS_"&amp;SUBSTITUTE(LEFT($E494,FIND(" ",$E494&amp;" ")-1),".","_")),$F494)=0,TRUE())),"Unidade incompatível com o tipo selecionado.",IF(OR(AND(ISNUMBER(SEARCH("comunic",LOWER($B494))),LEFT($E494,3)&lt;&gt;"4.4"),AND(ISNUMBER(SEARCH("monitor",LOWER($B494))),NOT(OR(LEFT($E494,3)="1.5",LEFT($E494,3)="2.5")))),"Revise a classificação do item conforme as regras de preenchimento.",IF(AND($B494&lt;&gt;"",OR(ISNUMBER(SEARCH("outro",LOWER($B494))),ISNUMBER(SEARCH("divers",LOWER($B494))),ISNUMBER(SEARCH("kit",LOWER($B494))),ISNUMBER(SEARCH("ferrament",LOWER($B494))),ISNUMBER(SEARCH("epi",LOWER($B494)))),NOT(OR($Z494&lt;&gt;"",$AA494&lt;&gt;""))),"Descrição muito genérica: detalhe melhor o item e registre o racional no memorial ou em anexo.",IF(AND($Y494=0,$B494&lt;&gt;"",OR($G494&lt;&gt;"",$H494&lt;&gt;"",$J494&lt;&gt;"",$K494&lt;&gt;"",$M494&lt;&gt;"",$N494&lt;&gt;"",$P494&lt;&gt;"",$Q494&lt;&gt;"",$S494&lt;&gt;"",$T494&lt;&gt;"",$V494&lt;&gt;"",$W494&lt;&gt;"")),"O item possui dados lançados, mas o total está zerado. Revise os valores informados.","")))))))))))))))</f>
        <v/>
      </c>
    </row>
    <row r="495" spans="1:35" ht="14.25" customHeight="1" x14ac:dyDescent="0.25">
      <c r="A495" s="57" t="str">
        <f t="shared" si="91"/>
        <v/>
      </c>
      <c r="B495" s="61"/>
      <c r="C495" s="61"/>
      <c r="D495" s="58"/>
      <c r="E495" s="61"/>
      <c r="F495" s="61"/>
      <c r="G495" s="272"/>
      <c r="H495" s="62"/>
      <c r="I495" s="273">
        <f t="shared" si="92"/>
        <v>0</v>
      </c>
      <c r="J495" s="272"/>
      <c r="K495" s="62"/>
      <c r="L495" s="270">
        <f t="shared" si="93"/>
        <v>0</v>
      </c>
      <c r="M495" s="272"/>
      <c r="N495" s="62"/>
      <c r="O495" s="270">
        <f t="shared" si="94"/>
        <v>0</v>
      </c>
      <c r="P495" s="272"/>
      <c r="Q495" s="62"/>
      <c r="R495" s="271">
        <f t="shared" si="95"/>
        <v>0</v>
      </c>
      <c r="S495" s="272"/>
      <c r="T495" s="62"/>
      <c r="U495" s="270">
        <f t="shared" si="96"/>
        <v>0</v>
      </c>
      <c r="V495" s="272"/>
      <c r="W495" s="62"/>
      <c r="X495" s="270">
        <f t="shared" si="97"/>
        <v>0</v>
      </c>
      <c r="Y495" s="270">
        <f t="shared" si="98"/>
        <v>0</v>
      </c>
      <c r="Z495" s="61"/>
      <c r="AA495" s="61"/>
      <c r="AB495" s="60" t="str">
        <f t="shared" si="99"/>
        <v/>
      </c>
      <c r="AC495" s="21" t="b">
        <f t="shared" si="100"/>
        <v>0</v>
      </c>
      <c r="AD495" s="21" t="b">
        <f t="shared" si="101"/>
        <v>0</v>
      </c>
      <c r="AE495" s="21" t="b">
        <f t="shared" si="102"/>
        <v>0</v>
      </c>
      <c r="AF495" s="21" t="b">
        <f ca="1">OR(AND($AC495,NOT($AD495)),AND($AC495,OR(AND($G495="",$H495&lt;&gt;""),AND($G495&lt;&gt;"",$H495=""),AND($J495="",$K495&lt;&gt;""),AND($J495&lt;&gt;"",$K495=""),AND($M495="",$N495&lt;&gt;""),AND($M495&lt;&gt;"",$N495=""),AND($P495="",$Q495&lt;&gt;""),AND($P495&lt;&gt;"",$Q495=""),AND($S495="",$T495&lt;&gt;""),AND($S495&lt;&gt;"",$T495=""),AND($V495="",$W495&lt;&gt;""),AND($V495&lt;&gt;"",$W495=""))),AND($C495&lt;&gt;"",$E495&lt;&gt;"",LEFT(TRIM($C495),1)&lt;&gt;LEFT(TRIM($E495),1)),IF(OR($E495="",$F495=""),FALSE(),IFERROR(COUNTIF(INDIRECT("UNITS_"&amp;SUBSTITUTE(LEFT($E495,FIND(" ",$E495&amp;" ")-1),".","_")),$F495)=0,TRUE())),AND($B495&lt;&gt;"",OR(ISNUMBER(SEARCH("outro",LOWER($B495))),ISNUMBER(SEARCH("divers",LOWER($B495))),ISNUMBER(SEARCH("etc",LOWER($B495))))),OR(AND(ISNUMBER(SEARCH("comunic",LOWER($B495))),LEFT($E495,3)&lt;&gt;"4.4"),AND(ISNUMBER(SEARCH("monitor",LOWER($B495))),NOT(OR(LEFT($E495,3)="1.5",LEFT($E495,3)="2.5")))),AND($B495&lt;&gt;"",OR(LEFT($C495,1)="1",LEFT($C495,1)="2"),$D495=""),AND($D495&lt;&gt;"",NOT(OR(LEFT($C495,1)="1",LEFT($C495,1)="2"))),AND($D495&lt;&gt;"",COUNTIF(' PROJETO'!$B$14:$B$16,$D495)=0),IF($D495="",FALSE(),IF(COUNTIF(' PROJETO'!$B$14:$B$16,$D495)=0,FALSE(),IFERROR(INDEX(' PROJETO'!$C$14:$C$16,MATCH($D495,' PROJETO'!$B$14:$B$16,0))&lt;&gt;"Sim",FALSE()))))</f>
        <v>0</v>
      </c>
      <c r="AG495" s="21" t="b">
        <f>AND($AC495,$Y495&gt;'CONFG.  LISTAS'!$F$4,$Z495="",$AA495="")</f>
        <v>0</v>
      </c>
      <c r="AH495" s="21" t="str">
        <f t="shared" si="103"/>
        <v/>
      </c>
      <c r="AI495" s="43" t="str">
        <f ca="1">IF(NOT($AC495),"",IF(OR($B495="",$C495="",$E495="",$F495=""),"Preencha descrição, categoria, tipo e unidade.",IF(AND($B495&lt;&gt;"",OR(LEFT($C495,1)="1",LEFT($C495,1)="2"),$D495=""),"Informe a prática de restauração para itens diretos.",IF(AND($D495&lt;&gt;"",NOT(OR(LEFT($C495,1)="1",LEFT($C495,1)="2"))),"Custos indiretos não devem pertencer a uma prática específica.",IF(AND($D495&lt;&gt;"",COUNTIF(' PROJETO'!$B$14:$B$16,$D495)=0),"Prática de restauração inválida ou não cadastrada.",IF(IF($D495="",FALSE(),IF(COUNTIF(' PROJETO'!$B$14:$B$16,$D495)=0,FALSE(),IFERROR(INDEX(' PROJETO'!$C$14:$C$16,MATCH($D495,' PROJETO'!$B$14:$B$16,0))&lt;&gt;"Sim",FALSE()))),"A prática informada no item não foi selecionada na aba Projeto.",IF(AND(MAX($I495,$L495,$O495,$R495,$U495,$X495)&gt;'CONFG.  LISTAS'!$F$4,NOT(OR($Z495&lt;&gt;"",$AA495&lt;&gt;""))),"Memorial de cálculo ou anexo obrigatório não informado para item acima do limite.",IF(OR(AND($G495&lt;&gt;"",$H495&lt;&gt;"",OR($G495&lt;=0,$H495&lt;=0)),AND($J495&lt;&gt;"",$K495&lt;&gt;"",OR($J495&lt;=0,$K495&lt;=0)),AND($M495&lt;&gt;"",$N495&lt;&gt;"",OR($M495&lt;=0,$N495&lt;=0)),AND($P495&lt;&gt;"",$Q495&lt;&gt;"",OR($P495&lt;=0,$Q495&lt;=0)),AND($S495&lt;&gt;"",$T495&lt;&gt;"",OR($S495&lt;=0,$T495&lt;=0)),AND($V495&lt;&gt;"",$W495&lt;&gt;"",OR($V495&lt;=0,$W495&lt;=0))),"Revise os valores informados: valor unitário e quantidade devem ser maiores que zero.",IF(OR(AND($G495="",$H495&lt;&gt;""),AND($G495&lt;&gt;"",$H495=""),AND($J495="",$K495&lt;&gt;""),AND($J495&lt;&gt;"",$K495=""),AND($M495="",$N495&lt;&gt;""),AND($M495&lt;&gt;"",$N495=""),AND($P495="",$Q495&lt;&gt;""),AND($P495&lt;&gt;"",$Q495=""),AND($S495="",$T495&lt;&gt;""),AND($S495&lt;&gt;"",$T495=""),AND($V495="",$W495&lt;&gt;""),AND($V495&lt;&gt;"",$W495="")),"Há ano preenchido parcialmente: "&amp;TRIM(IF(AND($G495="",$H495&lt;&gt;""),"Ano 1 (falta valor unitário); ","")&amp;IF(AND($G495&lt;&gt;"",$H495=""),"Ano 1 (falta quantidade); ","")&amp;IF(AND($J495="",$K495&lt;&gt;""),"Ano 2 (falta valor unitário); ","")&amp;IF(AND($J495&lt;&gt;"",$K495=""),"Ano 2 (falta quantidade); ","")&amp;IF(AND($M495="",$N495&lt;&gt;""),"Ano 3 (falta valor unitário); ","")&amp;IF(AND($M495&lt;&gt;"",$N495=""),"Ano 3 (falta quantidade); ","")&amp;IF(AND($P495="",$Q495&lt;&gt;""),"Ano 4 (falta valor unitário); ","")&amp;IF(AND($P495&lt;&gt;"",$Q495=""),"Ano 4 (falta quantidade); ","")&amp;IF(AND($S495="",$T495&lt;&gt;""),"Ano 5 (falta valor unitário); ","")&amp;IF(AND($S495&lt;&gt;"",$T495=""),"Ano 5 (falta quantidade); ","")&amp;IF(AND($V495="",$W495&lt;&gt;""),"Ano 6 (falta valor unitário); ","")&amp;IF(AND($V495&lt;&gt;"",$W495=""),"Ano 6 (falta quantidade); ","")), IF(NOT(OR(AND($G495&lt;&gt;"",$H495&lt;&gt;""),AND($J495&lt;&gt;"",$K495&lt;&gt;""),AND($M495&lt;&gt;"",$N495&lt;&gt;""),AND($P495&lt;&gt;"",$Q495&lt;&gt;""),AND($S495&lt;&gt;"",$T495&lt;&gt;""),AND($V495&lt;&gt;"",$W495&lt;&gt;""))),"Informe pelo menos um ano completo com valor unitário e quantidade.",IF(AND($C495&lt;&gt;"",$E495&lt;&gt;"",LEFT(TRIM($C495),1)&lt;&gt;LEFT(TRIM($E495),1)),"Categoria e tipo estão incompatíveis.",IF(IF(OR($E495="",$F495=""),FALSE(),IFERROR(COUNTIF(INDIRECT("UNITS_"&amp;SUBSTITUTE(LEFT($E495,FIND(" ",$E495&amp;" ")-1),".","_")),$F495)=0,TRUE())),"Unidade incompatível com o tipo selecionado.",IF(OR(AND(ISNUMBER(SEARCH("comunic",LOWER($B495))),LEFT($E495,3)&lt;&gt;"4.4"),AND(ISNUMBER(SEARCH("monitor",LOWER($B495))),NOT(OR(LEFT($E495,3)="1.5",LEFT($E495,3)="2.5")))),"Revise a classificação do item conforme as regras de preenchimento.",IF(AND($B495&lt;&gt;"",OR(ISNUMBER(SEARCH("outro",LOWER($B495))),ISNUMBER(SEARCH("divers",LOWER($B495))),ISNUMBER(SEARCH("kit",LOWER($B495))),ISNUMBER(SEARCH("ferrament",LOWER($B495))),ISNUMBER(SEARCH("epi",LOWER($B495)))),NOT(OR($Z495&lt;&gt;"",$AA495&lt;&gt;""))),"Descrição muito genérica: detalhe melhor o item e registre o racional no memorial ou em anexo.",IF(AND($Y495=0,$B495&lt;&gt;"",OR($G495&lt;&gt;"",$H495&lt;&gt;"",$J495&lt;&gt;"",$K495&lt;&gt;"",$M495&lt;&gt;"",$N495&lt;&gt;"",$P495&lt;&gt;"",$Q495&lt;&gt;"",$S495&lt;&gt;"",$T495&lt;&gt;"",$V495&lt;&gt;"",$W495&lt;&gt;"")),"O item possui dados lançados, mas o total está zerado. Revise os valores informados.","")))))))))))))))</f>
        <v/>
      </c>
    </row>
    <row r="496" spans="1:35" ht="14.25" customHeight="1" x14ac:dyDescent="0.25">
      <c r="A496" s="57" t="str">
        <f t="shared" si="91"/>
        <v/>
      </c>
      <c r="B496" s="58"/>
      <c r="C496" s="58"/>
      <c r="D496" s="58"/>
      <c r="E496" s="58"/>
      <c r="F496" s="58"/>
      <c r="G496" s="269"/>
      <c r="H496" s="59"/>
      <c r="I496" s="273">
        <f t="shared" si="92"/>
        <v>0</v>
      </c>
      <c r="J496" s="269"/>
      <c r="K496" s="59"/>
      <c r="L496" s="270">
        <f t="shared" si="93"/>
        <v>0</v>
      </c>
      <c r="M496" s="269"/>
      <c r="N496" s="59"/>
      <c r="O496" s="270">
        <f t="shared" si="94"/>
        <v>0</v>
      </c>
      <c r="P496" s="269"/>
      <c r="Q496" s="59"/>
      <c r="R496" s="271">
        <f t="shared" si="95"/>
        <v>0</v>
      </c>
      <c r="S496" s="269"/>
      <c r="T496" s="59"/>
      <c r="U496" s="270">
        <f t="shared" si="96"/>
        <v>0</v>
      </c>
      <c r="V496" s="269"/>
      <c r="W496" s="59"/>
      <c r="X496" s="270">
        <f t="shared" si="97"/>
        <v>0</v>
      </c>
      <c r="Y496" s="270">
        <f t="shared" si="98"/>
        <v>0</v>
      </c>
      <c r="Z496" s="58"/>
      <c r="AA496" s="58"/>
      <c r="AB496" s="60" t="str">
        <f t="shared" si="99"/>
        <v/>
      </c>
      <c r="AC496" s="21" t="b">
        <f t="shared" si="100"/>
        <v>0</v>
      </c>
      <c r="AD496" s="21" t="b">
        <f t="shared" si="101"/>
        <v>0</v>
      </c>
      <c r="AE496" s="21" t="b">
        <f t="shared" si="102"/>
        <v>0</v>
      </c>
      <c r="AF496" s="21" t="b">
        <f ca="1">OR(AND($AC496,NOT($AD496)),AND($AC496,OR(AND($G496="",$H496&lt;&gt;""),AND($G496&lt;&gt;"",$H496=""),AND($J496="",$K496&lt;&gt;""),AND($J496&lt;&gt;"",$K496=""),AND($M496="",$N496&lt;&gt;""),AND($M496&lt;&gt;"",$N496=""),AND($P496="",$Q496&lt;&gt;""),AND($P496&lt;&gt;"",$Q496=""),AND($S496="",$T496&lt;&gt;""),AND($S496&lt;&gt;"",$T496=""),AND($V496="",$W496&lt;&gt;""),AND($V496&lt;&gt;"",$W496=""))),AND($C496&lt;&gt;"",$E496&lt;&gt;"",LEFT(TRIM($C496),1)&lt;&gt;LEFT(TRIM($E496),1)),IF(OR($E496="",$F496=""),FALSE(),IFERROR(COUNTIF(INDIRECT("UNITS_"&amp;SUBSTITUTE(LEFT($E496,FIND(" ",$E496&amp;" ")-1),".","_")),$F496)=0,TRUE())),AND($B496&lt;&gt;"",OR(ISNUMBER(SEARCH("outro",LOWER($B496))),ISNUMBER(SEARCH("divers",LOWER($B496))),ISNUMBER(SEARCH("etc",LOWER($B496))))),OR(AND(ISNUMBER(SEARCH("comunic",LOWER($B496))),LEFT($E496,3)&lt;&gt;"4.4"),AND(ISNUMBER(SEARCH("monitor",LOWER($B496))),NOT(OR(LEFT($E496,3)="1.5",LEFT($E496,3)="2.5")))),AND($B496&lt;&gt;"",OR(LEFT($C496,1)="1",LEFT($C496,1)="2"),$D496=""),AND($D496&lt;&gt;"",NOT(OR(LEFT($C496,1)="1",LEFT($C496,1)="2"))),AND($D496&lt;&gt;"",COUNTIF(' PROJETO'!$B$14:$B$16,$D496)=0),IF($D496="",FALSE(),IF(COUNTIF(' PROJETO'!$B$14:$B$16,$D496)=0,FALSE(),IFERROR(INDEX(' PROJETO'!$C$14:$C$16,MATCH($D496,' PROJETO'!$B$14:$B$16,0))&lt;&gt;"Sim",FALSE()))))</f>
        <v>0</v>
      </c>
      <c r="AG496" s="21" t="b">
        <f>AND($AC496,$Y496&gt;'CONFG.  LISTAS'!$F$4,$Z496="",$AA496="")</f>
        <v>0</v>
      </c>
      <c r="AH496" s="21" t="str">
        <f t="shared" si="103"/>
        <v/>
      </c>
      <c r="AI496" s="43" t="str">
        <f ca="1">IF(NOT($AC496),"",IF(OR($B496="",$C496="",$E496="",$F496=""),"Preencha descrição, categoria, tipo e unidade.",IF(AND($B496&lt;&gt;"",OR(LEFT($C496,1)="1",LEFT($C496,1)="2"),$D496=""),"Informe a prática de restauração para itens diretos.",IF(AND($D496&lt;&gt;"",NOT(OR(LEFT($C496,1)="1",LEFT($C496,1)="2"))),"Custos indiretos não devem pertencer a uma prática específica.",IF(AND($D496&lt;&gt;"",COUNTIF(' PROJETO'!$B$14:$B$16,$D496)=0),"Prática de restauração inválida ou não cadastrada.",IF(IF($D496="",FALSE(),IF(COUNTIF(' PROJETO'!$B$14:$B$16,$D496)=0,FALSE(),IFERROR(INDEX(' PROJETO'!$C$14:$C$16,MATCH($D496,' PROJETO'!$B$14:$B$16,0))&lt;&gt;"Sim",FALSE()))),"A prática informada no item não foi selecionada na aba Projeto.",IF(AND(MAX($I496,$L496,$O496,$R496,$U496,$X496)&gt;'CONFG.  LISTAS'!$F$4,NOT(OR($Z496&lt;&gt;"",$AA496&lt;&gt;""))),"Memorial de cálculo ou anexo obrigatório não informado para item acima do limite.",IF(OR(AND($G496&lt;&gt;"",$H496&lt;&gt;"",OR($G496&lt;=0,$H496&lt;=0)),AND($J496&lt;&gt;"",$K496&lt;&gt;"",OR($J496&lt;=0,$K496&lt;=0)),AND($M496&lt;&gt;"",$N496&lt;&gt;"",OR($M496&lt;=0,$N496&lt;=0)),AND($P496&lt;&gt;"",$Q496&lt;&gt;"",OR($P496&lt;=0,$Q496&lt;=0)),AND($S496&lt;&gt;"",$T496&lt;&gt;"",OR($S496&lt;=0,$T496&lt;=0)),AND($V496&lt;&gt;"",$W496&lt;&gt;"",OR($V496&lt;=0,$W496&lt;=0))),"Revise os valores informados: valor unitário e quantidade devem ser maiores que zero.",IF(OR(AND($G496="",$H496&lt;&gt;""),AND($G496&lt;&gt;"",$H496=""),AND($J496="",$K496&lt;&gt;""),AND($J496&lt;&gt;"",$K496=""),AND($M496="",$N496&lt;&gt;""),AND($M496&lt;&gt;"",$N496=""),AND($P496="",$Q496&lt;&gt;""),AND($P496&lt;&gt;"",$Q496=""),AND($S496="",$T496&lt;&gt;""),AND($S496&lt;&gt;"",$T496=""),AND($V496="",$W496&lt;&gt;""),AND($V496&lt;&gt;"",$W496="")),"Há ano preenchido parcialmente: "&amp;TRIM(IF(AND($G496="",$H496&lt;&gt;""),"Ano 1 (falta valor unitário); ","")&amp;IF(AND($G496&lt;&gt;"",$H496=""),"Ano 1 (falta quantidade); ","")&amp;IF(AND($J496="",$K496&lt;&gt;""),"Ano 2 (falta valor unitário); ","")&amp;IF(AND($J496&lt;&gt;"",$K496=""),"Ano 2 (falta quantidade); ","")&amp;IF(AND($M496="",$N496&lt;&gt;""),"Ano 3 (falta valor unitário); ","")&amp;IF(AND($M496&lt;&gt;"",$N496=""),"Ano 3 (falta quantidade); ","")&amp;IF(AND($P496="",$Q496&lt;&gt;""),"Ano 4 (falta valor unitário); ","")&amp;IF(AND($P496&lt;&gt;"",$Q496=""),"Ano 4 (falta quantidade); ","")&amp;IF(AND($S496="",$T496&lt;&gt;""),"Ano 5 (falta valor unitário); ","")&amp;IF(AND($S496&lt;&gt;"",$T496=""),"Ano 5 (falta quantidade); ","")&amp;IF(AND($V496="",$W496&lt;&gt;""),"Ano 6 (falta valor unitário); ","")&amp;IF(AND($V496&lt;&gt;"",$W496=""),"Ano 6 (falta quantidade); ","")), IF(NOT(OR(AND($G496&lt;&gt;"",$H496&lt;&gt;""),AND($J496&lt;&gt;"",$K496&lt;&gt;""),AND($M496&lt;&gt;"",$N496&lt;&gt;""),AND($P496&lt;&gt;"",$Q496&lt;&gt;""),AND($S496&lt;&gt;"",$T496&lt;&gt;""),AND($V496&lt;&gt;"",$W496&lt;&gt;""))),"Informe pelo menos um ano completo com valor unitário e quantidade.",IF(AND($C496&lt;&gt;"",$E496&lt;&gt;"",LEFT(TRIM($C496),1)&lt;&gt;LEFT(TRIM($E496),1)),"Categoria e tipo estão incompatíveis.",IF(IF(OR($E496="",$F496=""),FALSE(),IFERROR(COUNTIF(INDIRECT("UNITS_"&amp;SUBSTITUTE(LEFT($E496,FIND(" ",$E496&amp;" ")-1),".","_")),$F496)=0,TRUE())),"Unidade incompatível com o tipo selecionado.",IF(OR(AND(ISNUMBER(SEARCH("comunic",LOWER($B496))),LEFT($E496,3)&lt;&gt;"4.4"),AND(ISNUMBER(SEARCH("monitor",LOWER($B496))),NOT(OR(LEFT($E496,3)="1.5",LEFT($E496,3)="2.5")))),"Revise a classificação do item conforme as regras de preenchimento.",IF(AND($B496&lt;&gt;"",OR(ISNUMBER(SEARCH("outro",LOWER($B496))),ISNUMBER(SEARCH("divers",LOWER($B496))),ISNUMBER(SEARCH("kit",LOWER($B496))),ISNUMBER(SEARCH("ferrament",LOWER($B496))),ISNUMBER(SEARCH("epi",LOWER($B496)))),NOT(OR($Z496&lt;&gt;"",$AA496&lt;&gt;""))),"Descrição muito genérica: detalhe melhor o item e registre o racional no memorial ou em anexo.",IF(AND($Y496=0,$B496&lt;&gt;"",OR($G496&lt;&gt;"",$H496&lt;&gt;"",$J496&lt;&gt;"",$K496&lt;&gt;"",$M496&lt;&gt;"",$N496&lt;&gt;"",$P496&lt;&gt;"",$Q496&lt;&gt;"",$S496&lt;&gt;"",$T496&lt;&gt;"",$V496&lt;&gt;"",$W496&lt;&gt;"")),"O item possui dados lançados, mas o total está zerado. Revise os valores informados.","")))))))))))))))</f>
        <v/>
      </c>
    </row>
    <row r="497" spans="1:35" ht="14.25" customHeight="1" x14ac:dyDescent="0.25">
      <c r="A497" s="57" t="str">
        <f t="shared" si="91"/>
        <v/>
      </c>
      <c r="B497" s="61"/>
      <c r="C497" s="61"/>
      <c r="D497" s="58"/>
      <c r="E497" s="61"/>
      <c r="F497" s="61"/>
      <c r="G497" s="272"/>
      <c r="H497" s="62"/>
      <c r="I497" s="273">
        <f t="shared" si="92"/>
        <v>0</v>
      </c>
      <c r="J497" s="272"/>
      <c r="K497" s="62"/>
      <c r="L497" s="270">
        <f t="shared" si="93"/>
        <v>0</v>
      </c>
      <c r="M497" s="272"/>
      <c r="N497" s="62"/>
      <c r="O497" s="270">
        <f t="shared" si="94"/>
        <v>0</v>
      </c>
      <c r="P497" s="272"/>
      <c r="Q497" s="62"/>
      <c r="R497" s="271">
        <f t="shared" si="95"/>
        <v>0</v>
      </c>
      <c r="S497" s="272"/>
      <c r="T497" s="62"/>
      <c r="U497" s="270">
        <f t="shared" si="96"/>
        <v>0</v>
      </c>
      <c r="V497" s="272"/>
      <c r="W497" s="62"/>
      <c r="X497" s="270">
        <f t="shared" si="97"/>
        <v>0</v>
      </c>
      <c r="Y497" s="270">
        <f t="shared" si="98"/>
        <v>0</v>
      </c>
      <c r="Z497" s="61"/>
      <c r="AA497" s="61"/>
      <c r="AB497" s="60" t="str">
        <f t="shared" si="99"/>
        <v/>
      </c>
      <c r="AC497" s="21" t="b">
        <f t="shared" si="100"/>
        <v>0</v>
      </c>
      <c r="AD497" s="21" t="b">
        <f t="shared" si="101"/>
        <v>0</v>
      </c>
      <c r="AE497" s="21" t="b">
        <f t="shared" si="102"/>
        <v>0</v>
      </c>
      <c r="AF497" s="21" t="b">
        <f ca="1">OR(AND($AC497,NOT($AD497)),AND($AC497,OR(AND($G497="",$H497&lt;&gt;""),AND($G497&lt;&gt;"",$H497=""),AND($J497="",$K497&lt;&gt;""),AND($J497&lt;&gt;"",$K497=""),AND($M497="",$N497&lt;&gt;""),AND($M497&lt;&gt;"",$N497=""),AND($P497="",$Q497&lt;&gt;""),AND($P497&lt;&gt;"",$Q497=""),AND($S497="",$T497&lt;&gt;""),AND($S497&lt;&gt;"",$T497=""),AND($V497="",$W497&lt;&gt;""),AND($V497&lt;&gt;"",$W497=""))),AND($C497&lt;&gt;"",$E497&lt;&gt;"",LEFT(TRIM($C497),1)&lt;&gt;LEFT(TRIM($E497),1)),IF(OR($E497="",$F497=""),FALSE(),IFERROR(COUNTIF(INDIRECT("UNITS_"&amp;SUBSTITUTE(LEFT($E497,FIND(" ",$E497&amp;" ")-1),".","_")),$F497)=0,TRUE())),AND($B497&lt;&gt;"",OR(ISNUMBER(SEARCH("outro",LOWER($B497))),ISNUMBER(SEARCH("divers",LOWER($B497))),ISNUMBER(SEARCH("etc",LOWER($B497))))),OR(AND(ISNUMBER(SEARCH("comunic",LOWER($B497))),LEFT($E497,3)&lt;&gt;"4.4"),AND(ISNUMBER(SEARCH("monitor",LOWER($B497))),NOT(OR(LEFT($E497,3)="1.5",LEFT($E497,3)="2.5")))),AND($B497&lt;&gt;"",OR(LEFT($C497,1)="1",LEFT($C497,1)="2"),$D497=""),AND($D497&lt;&gt;"",NOT(OR(LEFT($C497,1)="1",LEFT($C497,1)="2"))),AND($D497&lt;&gt;"",COUNTIF(' PROJETO'!$B$14:$B$16,$D497)=0),IF($D497="",FALSE(),IF(COUNTIF(' PROJETO'!$B$14:$B$16,$D497)=0,FALSE(),IFERROR(INDEX(' PROJETO'!$C$14:$C$16,MATCH($D497,' PROJETO'!$B$14:$B$16,0))&lt;&gt;"Sim",FALSE()))))</f>
        <v>0</v>
      </c>
      <c r="AG497" s="21" t="b">
        <f>AND($AC497,$Y497&gt;'CONFG.  LISTAS'!$F$4,$Z497="",$AA497="")</f>
        <v>0</v>
      </c>
      <c r="AH497" s="21" t="str">
        <f t="shared" si="103"/>
        <v/>
      </c>
      <c r="AI497" s="43" t="str">
        <f ca="1">IF(NOT($AC497),"",IF(OR($B497="",$C497="",$E497="",$F497=""),"Preencha descrição, categoria, tipo e unidade.",IF(AND($B497&lt;&gt;"",OR(LEFT($C497,1)="1",LEFT($C497,1)="2"),$D497=""),"Informe a prática de restauração para itens diretos.",IF(AND($D497&lt;&gt;"",NOT(OR(LEFT($C497,1)="1",LEFT($C497,1)="2"))),"Custos indiretos não devem pertencer a uma prática específica.",IF(AND($D497&lt;&gt;"",COUNTIF(' PROJETO'!$B$14:$B$16,$D497)=0),"Prática de restauração inválida ou não cadastrada.",IF(IF($D497="",FALSE(),IF(COUNTIF(' PROJETO'!$B$14:$B$16,$D497)=0,FALSE(),IFERROR(INDEX(' PROJETO'!$C$14:$C$16,MATCH($D497,' PROJETO'!$B$14:$B$16,0))&lt;&gt;"Sim",FALSE()))),"A prática informada no item não foi selecionada na aba Projeto.",IF(AND(MAX($I497,$L497,$O497,$R497,$U497,$X497)&gt;'CONFG.  LISTAS'!$F$4,NOT(OR($Z497&lt;&gt;"",$AA497&lt;&gt;""))),"Memorial de cálculo ou anexo obrigatório não informado para item acima do limite.",IF(OR(AND($G497&lt;&gt;"",$H497&lt;&gt;"",OR($G497&lt;=0,$H497&lt;=0)),AND($J497&lt;&gt;"",$K497&lt;&gt;"",OR($J497&lt;=0,$K497&lt;=0)),AND($M497&lt;&gt;"",$N497&lt;&gt;"",OR($M497&lt;=0,$N497&lt;=0)),AND($P497&lt;&gt;"",$Q497&lt;&gt;"",OR($P497&lt;=0,$Q497&lt;=0)),AND($S497&lt;&gt;"",$T497&lt;&gt;"",OR($S497&lt;=0,$T497&lt;=0)),AND($V497&lt;&gt;"",$W497&lt;&gt;"",OR($V497&lt;=0,$W497&lt;=0))),"Revise os valores informados: valor unitário e quantidade devem ser maiores que zero.",IF(OR(AND($G497="",$H497&lt;&gt;""),AND($G497&lt;&gt;"",$H497=""),AND($J497="",$K497&lt;&gt;""),AND($J497&lt;&gt;"",$K497=""),AND($M497="",$N497&lt;&gt;""),AND($M497&lt;&gt;"",$N497=""),AND($P497="",$Q497&lt;&gt;""),AND($P497&lt;&gt;"",$Q497=""),AND($S497="",$T497&lt;&gt;""),AND($S497&lt;&gt;"",$T497=""),AND($V497="",$W497&lt;&gt;""),AND($V497&lt;&gt;"",$W497="")),"Há ano preenchido parcialmente: "&amp;TRIM(IF(AND($G497="",$H497&lt;&gt;""),"Ano 1 (falta valor unitário); ","")&amp;IF(AND($G497&lt;&gt;"",$H497=""),"Ano 1 (falta quantidade); ","")&amp;IF(AND($J497="",$K497&lt;&gt;""),"Ano 2 (falta valor unitário); ","")&amp;IF(AND($J497&lt;&gt;"",$K497=""),"Ano 2 (falta quantidade); ","")&amp;IF(AND($M497="",$N497&lt;&gt;""),"Ano 3 (falta valor unitário); ","")&amp;IF(AND($M497&lt;&gt;"",$N497=""),"Ano 3 (falta quantidade); ","")&amp;IF(AND($P497="",$Q497&lt;&gt;""),"Ano 4 (falta valor unitário); ","")&amp;IF(AND($P497&lt;&gt;"",$Q497=""),"Ano 4 (falta quantidade); ","")&amp;IF(AND($S497="",$T497&lt;&gt;""),"Ano 5 (falta valor unitário); ","")&amp;IF(AND($S497&lt;&gt;"",$T497=""),"Ano 5 (falta quantidade); ","")&amp;IF(AND($V497="",$W497&lt;&gt;""),"Ano 6 (falta valor unitário); ","")&amp;IF(AND($V497&lt;&gt;"",$W497=""),"Ano 6 (falta quantidade); ","")), IF(NOT(OR(AND($G497&lt;&gt;"",$H497&lt;&gt;""),AND($J497&lt;&gt;"",$K497&lt;&gt;""),AND($M497&lt;&gt;"",$N497&lt;&gt;""),AND($P497&lt;&gt;"",$Q497&lt;&gt;""),AND($S497&lt;&gt;"",$T497&lt;&gt;""),AND($V497&lt;&gt;"",$W497&lt;&gt;""))),"Informe pelo menos um ano completo com valor unitário e quantidade.",IF(AND($C497&lt;&gt;"",$E497&lt;&gt;"",LEFT(TRIM($C497),1)&lt;&gt;LEFT(TRIM($E497),1)),"Categoria e tipo estão incompatíveis.",IF(IF(OR($E497="",$F497=""),FALSE(),IFERROR(COUNTIF(INDIRECT("UNITS_"&amp;SUBSTITUTE(LEFT($E497,FIND(" ",$E497&amp;" ")-1),".","_")),$F497)=0,TRUE())),"Unidade incompatível com o tipo selecionado.",IF(OR(AND(ISNUMBER(SEARCH("comunic",LOWER($B497))),LEFT($E497,3)&lt;&gt;"4.4"),AND(ISNUMBER(SEARCH("monitor",LOWER($B497))),NOT(OR(LEFT($E497,3)="1.5",LEFT($E497,3)="2.5")))),"Revise a classificação do item conforme as regras de preenchimento.",IF(AND($B497&lt;&gt;"",OR(ISNUMBER(SEARCH("outro",LOWER($B497))),ISNUMBER(SEARCH("divers",LOWER($B497))),ISNUMBER(SEARCH("kit",LOWER($B497))),ISNUMBER(SEARCH("ferrament",LOWER($B497))),ISNUMBER(SEARCH("epi",LOWER($B497)))),NOT(OR($Z497&lt;&gt;"",$AA497&lt;&gt;""))),"Descrição muito genérica: detalhe melhor o item e registre o racional no memorial ou em anexo.",IF(AND($Y497=0,$B497&lt;&gt;"",OR($G497&lt;&gt;"",$H497&lt;&gt;"",$J497&lt;&gt;"",$K497&lt;&gt;"",$M497&lt;&gt;"",$N497&lt;&gt;"",$P497&lt;&gt;"",$Q497&lt;&gt;"",$S497&lt;&gt;"",$T497&lt;&gt;"",$V497&lt;&gt;"",$W497&lt;&gt;"")),"O item possui dados lançados, mas o total está zerado. Revise os valores informados.","")))))))))))))))</f>
        <v/>
      </c>
    </row>
    <row r="498" spans="1:35" ht="14.25" customHeight="1" x14ac:dyDescent="0.25">
      <c r="A498" s="57" t="str">
        <f t="shared" si="91"/>
        <v/>
      </c>
      <c r="B498" s="58"/>
      <c r="C498" s="58"/>
      <c r="D498" s="58"/>
      <c r="E498" s="58"/>
      <c r="F498" s="58"/>
      <c r="G498" s="269"/>
      <c r="H498" s="59"/>
      <c r="I498" s="273">
        <f t="shared" si="92"/>
        <v>0</v>
      </c>
      <c r="J498" s="269"/>
      <c r="K498" s="59"/>
      <c r="L498" s="270">
        <f t="shared" si="93"/>
        <v>0</v>
      </c>
      <c r="M498" s="269"/>
      <c r="N498" s="59"/>
      <c r="O498" s="270">
        <f t="shared" si="94"/>
        <v>0</v>
      </c>
      <c r="P498" s="269"/>
      <c r="Q498" s="59"/>
      <c r="R498" s="271">
        <f t="shared" si="95"/>
        <v>0</v>
      </c>
      <c r="S498" s="269"/>
      <c r="T498" s="59"/>
      <c r="U498" s="270">
        <f t="shared" si="96"/>
        <v>0</v>
      </c>
      <c r="V498" s="269"/>
      <c r="W498" s="59"/>
      <c r="X498" s="270">
        <f t="shared" si="97"/>
        <v>0</v>
      </c>
      <c r="Y498" s="270">
        <f t="shared" si="98"/>
        <v>0</v>
      </c>
      <c r="Z498" s="58"/>
      <c r="AA498" s="58"/>
      <c r="AB498" s="60" t="str">
        <f t="shared" si="99"/>
        <v/>
      </c>
      <c r="AC498" s="21" t="b">
        <f t="shared" si="100"/>
        <v>0</v>
      </c>
      <c r="AD498" s="21" t="b">
        <f t="shared" si="101"/>
        <v>0</v>
      </c>
      <c r="AE498" s="21" t="b">
        <f t="shared" si="102"/>
        <v>0</v>
      </c>
      <c r="AF498" s="21" t="b">
        <f ca="1">OR(AND($AC498,NOT($AD498)),AND($AC498,OR(AND($G498="",$H498&lt;&gt;""),AND($G498&lt;&gt;"",$H498=""),AND($J498="",$K498&lt;&gt;""),AND($J498&lt;&gt;"",$K498=""),AND($M498="",$N498&lt;&gt;""),AND($M498&lt;&gt;"",$N498=""),AND($P498="",$Q498&lt;&gt;""),AND($P498&lt;&gt;"",$Q498=""),AND($S498="",$T498&lt;&gt;""),AND($S498&lt;&gt;"",$T498=""),AND($V498="",$W498&lt;&gt;""),AND($V498&lt;&gt;"",$W498=""))),AND($C498&lt;&gt;"",$E498&lt;&gt;"",LEFT(TRIM($C498),1)&lt;&gt;LEFT(TRIM($E498),1)),IF(OR($E498="",$F498=""),FALSE(),IFERROR(COUNTIF(INDIRECT("UNITS_"&amp;SUBSTITUTE(LEFT($E498,FIND(" ",$E498&amp;" ")-1),".","_")),$F498)=0,TRUE())),AND($B498&lt;&gt;"",OR(ISNUMBER(SEARCH("outro",LOWER($B498))),ISNUMBER(SEARCH("divers",LOWER($B498))),ISNUMBER(SEARCH("etc",LOWER($B498))))),OR(AND(ISNUMBER(SEARCH("comunic",LOWER($B498))),LEFT($E498,3)&lt;&gt;"4.4"),AND(ISNUMBER(SEARCH("monitor",LOWER($B498))),NOT(OR(LEFT($E498,3)="1.5",LEFT($E498,3)="2.5")))),AND($B498&lt;&gt;"",OR(LEFT($C498,1)="1",LEFT($C498,1)="2"),$D498=""),AND($D498&lt;&gt;"",NOT(OR(LEFT($C498,1)="1",LEFT($C498,1)="2"))),AND($D498&lt;&gt;"",COUNTIF(' PROJETO'!$B$14:$B$16,$D498)=0),IF($D498="",FALSE(),IF(COUNTIF(' PROJETO'!$B$14:$B$16,$D498)=0,FALSE(),IFERROR(INDEX(' PROJETO'!$C$14:$C$16,MATCH($D498,' PROJETO'!$B$14:$B$16,0))&lt;&gt;"Sim",FALSE()))))</f>
        <v>0</v>
      </c>
      <c r="AG498" s="21" t="b">
        <f>AND($AC498,$Y498&gt;'CONFG.  LISTAS'!$F$4,$Z498="",$AA498="")</f>
        <v>0</v>
      </c>
      <c r="AH498" s="21" t="str">
        <f t="shared" si="103"/>
        <v/>
      </c>
      <c r="AI498" s="43" t="str">
        <f ca="1">IF(NOT($AC498),"",IF(OR($B498="",$C498="",$E498="",$F498=""),"Preencha descrição, categoria, tipo e unidade.",IF(AND($B498&lt;&gt;"",OR(LEFT($C498,1)="1",LEFT($C498,1)="2"),$D498=""),"Informe a prática de restauração para itens diretos.",IF(AND($D498&lt;&gt;"",NOT(OR(LEFT($C498,1)="1",LEFT($C498,1)="2"))),"Custos indiretos não devem pertencer a uma prática específica.",IF(AND($D498&lt;&gt;"",COUNTIF(' PROJETO'!$B$14:$B$16,$D498)=0),"Prática de restauração inválida ou não cadastrada.",IF(IF($D498="",FALSE(),IF(COUNTIF(' PROJETO'!$B$14:$B$16,$D498)=0,FALSE(),IFERROR(INDEX(' PROJETO'!$C$14:$C$16,MATCH($D498,' PROJETO'!$B$14:$B$16,0))&lt;&gt;"Sim",FALSE()))),"A prática informada no item não foi selecionada na aba Projeto.",IF(AND(MAX($I498,$L498,$O498,$R498,$U498,$X498)&gt;'CONFG.  LISTAS'!$F$4,NOT(OR($Z498&lt;&gt;"",$AA498&lt;&gt;""))),"Memorial de cálculo ou anexo obrigatório não informado para item acima do limite.",IF(OR(AND($G498&lt;&gt;"",$H498&lt;&gt;"",OR($G498&lt;=0,$H498&lt;=0)),AND($J498&lt;&gt;"",$K498&lt;&gt;"",OR($J498&lt;=0,$K498&lt;=0)),AND($M498&lt;&gt;"",$N498&lt;&gt;"",OR($M498&lt;=0,$N498&lt;=0)),AND($P498&lt;&gt;"",$Q498&lt;&gt;"",OR($P498&lt;=0,$Q498&lt;=0)),AND($S498&lt;&gt;"",$T498&lt;&gt;"",OR($S498&lt;=0,$T498&lt;=0)),AND($V498&lt;&gt;"",$W498&lt;&gt;"",OR($V498&lt;=0,$W498&lt;=0))),"Revise os valores informados: valor unitário e quantidade devem ser maiores que zero.",IF(OR(AND($G498="",$H498&lt;&gt;""),AND($G498&lt;&gt;"",$H498=""),AND($J498="",$K498&lt;&gt;""),AND($J498&lt;&gt;"",$K498=""),AND($M498="",$N498&lt;&gt;""),AND($M498&lt;&gt;"",$N498=""),AND($P498="",$Q498&lt;&gt;""),AND($P498&lt;&gt;"",$Q498=""),AND($S498="",$T498&lt;&gt;""),AND($S498&lt;&gt;"",$T498=""),AND($V498="",$W498&lt;&gt;""),AND($V498&lt;&gt;"",$W498="")),"Há ano preenchido parcialmente: "&amp;TRIM(IF(AND($G498="",$H498&lt;&gt;""),"Ano 1 (falta valor unitário); ","")&amp;IF(AND($G498&lt;&gt;"",$H498=""),"Ano 1 (falta quantidade); ","")&amp;IF(AND($J498="",$K498&lt;&gt;""),"Ano 2 (falta valor unitário); ","")&amp;IF(AND($J498&lt;&gt;"",$K498=""),"Ano 2 (falta quantidade); ","")&amp;IF(AND($M498="",$N498&lt;&gt;""),"Ano 3 (falta valor unitário); ","")&amp;IF(AND($M498&lt;&gt;"",$N498=""),"Ano 3 (falta quantidade); ","")&amp;IF(AND($P498="",$Q498&lt;&gt;""),"Ano 4 (falta valor unitário); ","")&amp;IF(AND($P498&lt;&gt;"",$Q498=""),"Ano 4 (falta quantidade); ","")&amp;IF(AND($S498="",$T498&lt;&gt;""),"Ano 5 (falta valor unitário); ","")&amp;IF(AND($S498&lt;&gt;"",$T498=""),"Ano 5 (falta quantidade); ","")&amp;IF(AND($V498="",$W498&lt;&gt;""),"Ano 6 (falta valor unitário); ","")&amp;IF(AND($V498&lt;&gt;"",$W498=""),"Ano 6 (falta quantidade); ","")), IF(NOT(OR(AND($G498&lt;&gt;"",$H498&lt;&gt;""),AND($J498&lt;&gt;"",$K498&lt;&gt;""),AND($M498&lt;&gt;"",$N498&lt;&gt;""),AND($P498&lt;&gt;"",$Q498&lt;&gt;""),AND($S498&lt;&gt;"",$T498&lt;&gt;""),AND($V498&lt;&gt;"",$W498&lt;&gt;""))),"Informe pelo menos um ano completo com valor unitário e quantidade.",IF(AND($C498&lt;&gt;"",$E498&lt;&gt;"",LEFT(TRIM($C498),1)&lt;&gt;LEFT(TRIM($E498),1)),"Categoria e tipo estão incompatíveis.",IF(IF(OR($E498="",$F498=""),FALSE(),IFERROR(COUNTIF(INDIRECT("UNITS_"&amp;SUBSTITUTE(LEFT($E498,FIND(" ",$E498&amp;" ")-1),".","_")),$F498)=0,TRUE())),"Unidade incompatível com o tipo selecionado.",IF(OR(AND(ISNUMBER(SEARCH("comunic",LOWER($B498))),LEFT($E498,3)&lt;&gt;"4.4"),AND(ISNUMBER(SEARCH("monitor",LOWER($B498))),NOT(OR(LEFT($E498,3)="1.5",LEFT($E498,3)="2.5")))),"Revise a classificação do item conforme as regras de preenchimento.",IF(AND($B498&lt;&gt;"",OR(ISNUMBER(SEARCH("outro",LOWER($B498))),ISNUMBER(SEARCH("divers",LOWER($B498))),ISNUMBER(SEARCH("kit",LOWER($B498))),ISNUMBER(SEARCH("ferrament",LOWER($B498))),ISNUMBER(SEARCH("epi",LOWER($B498)))),NOT(OR($Z498&lt;&gt;"",$AA498&lt;&gt;""))),"Descrição muito genérica: detalhe melhor o item e registre o racional no memorial ou em anexo.",IF(AND($Y498=0,$B498&lt;&gt;"",OR($G498&lt;&gt;"",$H498&lt;&gt;"",$J498&lt;&gt;"",$K498&lt;&gt;"",$M498&lt;&gt;"",$N498&lt;&gt;"",$P498&lt;&gt;"",$Q498&lt;&gt;"",$S498&lt;&gt;"",$T498&lt;&gt;"",$V498&lt;&gt;"",$W498&lt;&gt;"")),"O item possui dados lançados, mas o total está zerado. Revise os valores informados.","")))))))))))))))</f>
        <v/>
      </c>
    </row>
    <row r="499" spans="1:35" ht="14.25" customHeight="1" x14ac:dyDescent="0.25">
      <c r="A499" s="57" t="str">
        <f t="shared" si="91"/>
        <v/>
      </c>
      <c r="B499" s="61"/>
      <c r="C499" s="61"/>
      <c r="D499" s="58"/>
      <c r="E499" s="61"/>
      <c r="F499" s="61"/>
      <c r="G499" s="272"/>
      <c r="H499" s="62"/>
      <c r="I499" s="273">
        <f t="shared" si="92"/>
        <v>0</v>
      </c>
      <c r="J499" s="272"/>
      <c r="K499" s="62"/>
      <c r="L499" s="270">
        <f t="shared" si="93"/>
        <v>0</v>
      </c>
      <c r="M499" s="272"/>
      <c r="N499" s="62"/>
      <c r="O499" s="270">
        <f t="shared" si="94"/>
        <v>0</v>
      </c>
      <c r="P499" s="272"/>
      <c r="Q499" s="62"/>
      <c r="R499" s="271">
        <f t="shared" si="95"/>
        <v>0</v>
      </c>
      <c r="S499" s="272"/>
      <c r="T499" s="62"/>
      <c r="U499" s="270">
        <f t="shared" si="96"/>
        <v>0</v>
      </c>
      <c r="V499" s="272"/>
      <c r="W499" s="62"/>
      <c r="X499" s="270">
        <f t="shared" si="97"/>
        <v>0</v>
      </c>
      <c r="Y499" s="270">
        <f t="shared" si="98"/>
        <v>0</v>
      </c>
      <c r="Z499" s="61"/>
      <c r="AA499" s="61"/>
      <c r="AB499" s="60" t="str">
        <f t="shared" si="99"/>
        <v/>
      </c>
      <c r="AC499" s="21" t="b">
        <f t="shared" si="100"/>
        <v>0</v>
      </c>
      <c r="AD499" s="21" t="b">
        <f t="shared" si="101"/>
        <v>0</v>
      </c>
      <c r="AE499" s="21" t="b">
        <f t="shared" si="102"/>
        <v>0</v>
      </c>
      <c r="AF499" s="21" t="b">
        <f ca="1">OR(AND($AC499,NOT($AD499)),AND($AC499,OR(AND($G499="",$H499&lt;&gt;""),AND($G499&lt;&gt;"",$H499=""),AND($J499="",$K499&lt;&gt;""),AND($J499&lt;&gt;"",$K499=""),AND($M499="",$N499&lt;&gt;""),AND($M499&lt;&gt;"",$N499=""),AND($P499="",$Q499&lt;&gt;""),AND($P499&lt;&gt;"",$Q499=""),AND($S499="",$T499&lt;&gt;""),AND($S499&lt;&gt;"",$T499=""),AND($V499="",$W499&lt;&gt;""),AND($V499&lt;&gt;"",$W499=""))),AND($C499&lt;&gt;"",$E499&lt;&gt;"",LEFT(TRIM($C499),1)&lt;&gt;LEFT(TRIM($E499),1)),IF(OR($E499="",$F499=""),FALSE(),IFERROR(COUNTIF(INDIRECT("UNITS_"&amp;SUBSTITUTE(LEFT($E499,FIND(" ",$E499&amp;" ")-1),".","_")),$F499)=0,TRUE())),AND($B499&lt;&gt;"",OR(ISNUMBER(SEARCH("outro",LOWER($B499))),ISNUMBER(SEARCH("divers",LOWER($B499))),ISNUMBER(SEARCH("etc",LOWER($B499))))),OR(AND(ISNUMBER(SEARCH("comunic",LOWER($B499))),LEFT($E499,3)&lt;&gt;"4.4"),AND(ISNUMBER(SEARCH("monitor",LOWER($B499))),NOT(OR(LEFT($E499,3)="1.5",LEFT($E499,3)="2.5")))),AND($B499&lt;&gt;"",OR(LEFT($C499,1)="1",LEFT($C499,1)="2"),$D499=""),AND($D499&lt;&gt;"",NOT(OR(LEFT($C499,1)="1",LEFT($C499,1)="2"))),AND($D499&lt;&gt;"",COUNTIF(' PROJETO'!$B$14:$B$16,$D499)=0),IF($D499="",FALSE(),IF(COUNTIF(' PROJETO'!$B$14:$B$16,$D499)=0,FALSE(),IFERROR(INDEX(' PROJETO'!$C$14:$C$16,MATCH($D499,' PROJETO'!$B$14:$B$16,0))&lt;&gt;"Sim",FALSE()))))</f>
        <v>0</v>
      </c>
      <c r="AG499" s="21" t="b">
        <f>AND($AC499,$Y499&gt;'CONFG.  LISTAS'!$F$4,$Z499="",$AA499="")</f>
        <v>0</v>
      </c>
      <c r="AH499" s="21" t="str">
        <f t="shared" si="103"/>
        <v/>
      </c>
      <c r="AI499" s="43" t="str">
        <f ca="1">IF(NOT($AC499),"",IF(OR($B499="",$C499="",$E499="",$F499=""),"Preencha descrição, categoria, tipo e unidade.",IF(AND($B499&lt;&gt;"",OR(LEFT($C499,1)="1",LEFT($C499,1)="2"),$D499=""),"Informe a prática de restauração para itens diretos.",IF(AND($D499&lt;&gt;"",NOT(OR(LEFT($C499,1)="1",LEFT($C499,1)="2"))),"Custos indiretos não devem pertencer a uma prática específica.",IF(AND($D499&lt;&gt;"",COUNTIF(' PROJETO'!$B$14:$B$16,$D499)=0),"Prática de restauração inválida ou não cadastrada.",IF(IF($D499="",FALSE(),IF(COUNTIF(' PROJETO'!$B$14:$B$16,$D499)=0,FALSE(),IFERROR(INDEX(' PROJETO'!$C$14:$C$16,MATCH($D499,' PROJETO'!$B$14:$B$16,0))&lt;&gt;"Sim",FALSE()))),"A prática informada no item não foi selecionada na aba Projeto.",IF(AND(MAX($I499,$L499,$O499,$R499,$U499,$X499)&gt;'CONFG.  LISTAS'!$F$4,NOT(OR($Z499&lt;&gt;"",$AA499&lt;&gt;""))),"Memorial de cálculo ou anexo obrigatório não informado para item acima do limite.",IF(OR(AND($G499&lt;&gt;"",$H499&lt;&gt;"",OR($G499&lt;=0,$H499&lt;=0)),AND($J499&lt;&gt;"",$K499&lt;&gt;"",OR($J499&lt;=0,$K499&lt;=0)),AND($M499&lt;&gt;"",$N499&lt;&gt;"",OR($M499&lt;=0,$N499&lt;=0)),AND($P499&lt;&gt;"",$Q499&lt;&gt;"",OR($P499&lt;=0,$Q499&lt;=0)),AND($S499&lt;&gt;"",$T499&lt;&gt;"",OR($S499&lt;=0,$T499&lt;=0)),AND($V499&lt;&gt;"",$W499&lt;&gt;"",OR($V499&lt;=0,$W499&lt;=0))),"Revise os valores informados: valor unitário e quantidade devem ser maiores que zero.",IF(OR(AND($G499="",$H499&lt;&gt;""),AND($G499&lt;&gt;"",$H499=""),AND($J499="",$K499&lt;&gt;""),AND($J499&lt;&gt;"",$K499=""),AND($M499="",$N499&lt;&gt;""),AND($M499&lt;&gt;"",$N499=""),AND($P499="",$Q499&lt;&gt;""),AND($P499&lt;&gt;"",$Q499=""),AND($S499="",$T499&lt;&gt;""),AND($S499&lt;&gt;"",$T499=""),AND($V499="",$W499&lt;&gt;""),AND($V499&lt;&gt;"",$W499="")),"Há ano preenchido parcialmente: "&amp;TRIM(IF(AND($G499="",$H499&lt;&gt;""),"Ano 1 (falta valor unitário); ","")&amp;IF(AND($G499&lt;&gt;"",$H499=""),"Ano 1 (falta quantidade); ","")&amp;IF(AND($J499="",$K499&lt;&gt;""),"Ano 2 (falta valor unitário); ","")&amp;IF(AND($J499&lt;&gt;"",$K499=""),"Ano 2 (falta quantidade); ","")&amp;IF(AND($M499="",$N499&lt;&gt;""),"Ano 3 (falta valor unitário); ","")&amp;IF(AND($M499&lt;&gt;"",$N499=""),"Ano 3 (falta quantidade); ","")&amp;IF(AND($P499="",$Q499&lt;&gt;""),"Ano 4 (falta valor unitário); ","")&amp;IF(AND($P499&lt;&gt;"",$Q499=""),"Ano 4 (falta quantidade); ","")&amp;IF(AND($S499="",$T499&lt;&gt;""),"Ano 5 (falta valor unitário); ","")&amp;IF(AND($S499&lt;&gt;"",$T499=""),"Ano 5 (falta quantidade); ","")&amp;IF(AND($V499="",$W499&lt;&gt;""),"Ano 6 (falta valor unitário); ","")&amp;IF(AND($V499&lt;&gt;"",$W499=""),"Ano 6 (falta quantidade); ","")), IF(NOT(OR(AND($G499&lt;&gt;"",$H499&lt;&gt;""),AND($J499&lt;&gt;"",$K499&lt;&gt;""),AND($M499&lt;&gt;"",$N499&lt;&gt;""),AND($P499&lt;&gt;"",$Q499&lt;&gt;""),AND($S499&lt;&gt;"",$T499&lt;&gt;""),AND($V499&lt;&gt;"",$W499&lt;&gt;""))),"Informe pelo menos um ano completo com valor unitário e quantidade.",IF(AND($C499&lt;&gt;"",$E499&lt;&gt;"",LEFT(TRIM($C499),1)&lt;&gt;LEFT(TRIM($E499),1)),"Categoria e tipo estão incompatíveis.",IF(IF(OR($E499="",$F499=""),FALSE(),IFERROR(COUNTIF(INDIRECT("UNITS_"&amp;SUBSTITUTE(LEFT($E499,FIND(" ",$E499&amp;" ")-1),".","_")),$F499)=0,TRUE())),"Unidade incompatível com o tipo selecionado.",IF(OR(AND(ISNUMBER(SEARCH("comunic",LOWER($B499))),LEFT($E499,3)&lt;&gt;"4.4"),AND(ISNUMBER(SEARCH("monitor",LOWER($B499))),NOT(OR(LEFT($E499,3)="1.5",LEFT($E499,3)="2.5")))),"Revise a classificação do item conforme as regras de preenchimento.",IF(AND($B499&lt;&gt;"",OR(ISNUMBER(SEARCH("outro",LOWER($B499))),ISNUMBER(SEARCH("divers",LOWER($B499))),ISNUMBER(SEARCH("kit",LOWER($B499))),ISNUMBER(SEARCH("ferrament",LOWER($B499))),ISNUMBER(SEARCH("epi",LOWER($B499)))),NOT(OR($Z499&lt;&gt;"",$AA499&lt;&gt;""))),"Descrição muito genérica: detalhe melhor o item e registre o racional no memorial ou em anexo.",IF(AND($Y499=0,$B499&lt;&gt;"",OR($G499&lt;&gt;"",$H499&lt;&gt;"",$J499&lt;&gt;"",$K499&lt;&gt;"",$M499&lt;&gt;"",$N499&lt;&gt;"",$P499&lt;&gt;"",$Q499&lt;&gt;"",$S499&lt;&gt;"",$T499&lt;&gt;"",$V499&lt;&gt;"",$W499&lt;&gt;"")),"O item possui dados lançados, mas o total está zerado. Revise os valores informados.","")))))))))))))))</f>
        <v/>
      </c>
    </row>
    <row r="500" spans="1:35" ht="14.25" customHeight="1" x14ac:dyDescent="0.25">
      <c r="A500" s="57" t="str">
        <f t="shared" si="91"/>
        <v/>
      </c>
      <c r="B500" s="58"/>
      <c r="C500" s="58"/>
      <c r="D500" s="58"/>
      <c r="E500" s="58"/>
      <c r="F500" s="58"/>
      <c r="G500" s="269"/>
      <c r="H500" s="59"/>
      <c r="I500" s="273">
        <f t="shared" si="92"/>
        <v>0</v>
      </c>
      <c r="J500" s="269"/>
      <c r="K500" s="59"/>
      <c r="L500" s="270">
        <f t="shared" si="93"/>
        <v>0</v>
      </c>
      <c r="M500" s="269"/>
      <c r="N500" s="59"/>
      <c r="O500" s="270">
        <f t="shared" si="94"/>
        <v>0</v>
      </c>
      <c r="P500" s="269"/>
      <c r="Q500" s="59"/>
      <c r="R500" s="271">
        <f t="shared" si="95"/>
        <v>0</v>
      </c>
      <c r="S500" s="269"/>
      <c r="T500" s="59"/>
      <c r="U500" s="270">
        <f t="shared" si="96"/>
        <v>0</v>
      </c>
      <c r="V500" s="269"/>
      <c r="W500" s="59"/>
      <c r="X500" s="270">
        <f t="shared" si="97"/>
        <v>0</v>
      </c>
      <c r="Y500" s="270">
        <f t="shared" si="98"/>
        <v>0</v>
      </c>
      <c r="Z500" s="58"/>
      <c r="AA500" s="58"/>
      <c r="AB500" s="60" t="str">
        <f t="shared" si="99"/>
        <v/>
      </c>
      <c r="AC500" s="21" t="b">
        <f t="shared" si="100"/>
        <v>0</v>
      </c>
      <c r="AD500" s="21" t="b">
        <f t="shared" si="101"/>
        <v>0</v>
      </c>
      <c r="AE500" s="21" t="b">
        <f t="shared" si="102"/>
        <v>0</v>
      </c>
      <c r="AF500" s="21" t="b">
        <f ca="1">OR(AND($AC500,NOT($AD500)),AND($AC500,OR(AND($G500="",$H500&lt;&gt;""),AND($G500&lt;&gt;"",$H500=""),AND($J500="",$K500&lt;&gt;""),AND($J500&lt;&gt;"",$K500=""),AND($M500="",$N500&lt;&gt;""),AND($M500&lt;&gt;"",$N500=""),AND($P500="",$Q500&lt;&gt;""),AND($P500&lt;&gt;"",$Q500=""),AND($S500="",$T500&lt;&gt;""),AND($S500&lt;&gt;"",$T500=""),AND($V500="",$W500&lt;&gt;""),AND($V500&lt;&gt;"",$W500=""))),AND($C500&lt;&gt;"",$E500&lt;&gt;"",LEFT(TRIM($C500),1)&lt;&gt;LEFT(TRIM($E500),1)),IF(OR($E500="",$F500=""),FALSE(),IFERROR(COUNTIF(INDIRECT("UNITS_"&amp;SUBSTITUTE(LEFT($E500,FIND(" ",$E500&amp;" ")-1),".","_")),$F500)=0,TRUE())),AND($B500&lt;&gt;"",OR(ISNUMBER(SEARCH("outro",LOWER($B500))),ISNUMBER(SEARCH("divers",LOWER($B500))),ISNUMBER(SEARCH("etc",LOWER($B500))))),OR(AND(ISNUMBER(SEARCH("comunic",LOWER($B500))),LEFT($E500,3)&lt;&gt;"4.4"),AND(ISNUMBER(SEARCH("monitor",LOWER($B500))),NOT(OR(LEFT($E500,3)="1.5",LEFT($E500,3)="2.5")))),AND($B500&lt;&gt;"",OR(LEFT($C500,1)="1",LEFT($C500,1)="2"),$D500=""),AND($D500&lt;&gt;"",NOT(OR(LEFT($C500,1)="1",LEFT($C500,1)="2"))),AND($D500&lt;&gt;"",COUNTIF(' PROJETO'!$B$14:$B$16,$D500)=0),IF($D500="",FALSE(),IF(COUNTIF(' PROJETO'!$B$14:$B$16,$D500)=0,FALSE(),IFERROR(INDEX(' PROJETO'!$C$14:$C$16,MATCH($D500,' PROJETO'!$B$14:$B$16,0))&lt;&gt;"Sim",FALSE()))))</f>
        <v>0</v>
      </c>
      <c r="AG500" s="21" t="b">
        <f>AND($AC500,$Y500&gt;'CONFG.  LISTAS'!$F$4,$Z500="",$AA500="")</f>
        <v>0</v>
      </c>
      <c r="AH500" s="21" t="str">
        <f t="shared" si="103"/>
        <v/>
      </c>
      <c r="AI500" s="43" t="str">
        <f ca="1">IF(NOT($AC500),"",IF(OR($B500="",$C500="",$E500="",$F500=""),"Preencha descrição, categoria, tipo e unidade.",IF(AND($B500&lt;&gt;"",OR(LEFT($C500,1)="1",LEFT($C500,1)="2"),$D500=""),"Informe a prática de restauração para itens diretos.",IF(AND($D500&lt;&gt;"",NOT(OR(LEFT($C500,1)="1",LEFT($C500,1)="2"))),"Custos indiretos não devem pertencer a uma prática específica.",IF(AND($D500&lt;&gt;"",COUNTIF(' PROJETO'!$B$14:$B$16,$D500)=0),"Prática de restauração inválida ou não cadastrada.",IF(IF($D500="",FALSE(),IF(COUNTIF(' PROJETO'!$B$14:$B$16,$D500)=0,FALSE(),IFERROR(INDEX(' PROJETO'!$C$14:$C$16,MATCH($D500,' PROJETO'!$B$14:$B$16,0))&lt;&gt;"Sim",FALSE()))),"A prática informada no item não foi selecionada na aba Projeto.",IF(AND(MAX($I500,$L500,$O500,$R500,$U500,$X500)&gt;'CONFG.  LISTAS'!$F$4,NOT(OR($Z500&lt;&gt;"",$AA500&lt;&gt;""))),"Memorial de cálculo ou anexo obrigatório não informado para item acima do limite.",IF(OR(AND($G500&lt;&gt;"",$H500&lt;&gt;"",OR($G500&lt;=0,$H500&lt;=0)),AND($J500&lt;&gt;"",$K500&lt;&gt;"",OR($J500&lt;=0,$K500&lt;=0)),AND($M500&lt;&gt;"",$N500&lt;&gt;"",OR($M500&lt;=0,$N500&lt;=0)),AND($P500&lt;&gt;"",$Q500&lt;&gt;"",OR($P500&lt;=0,$Q500&lt;=0)),AND($S500&lt;&gt;"",$T500&lt;&gt;"",OR($S500&lt;=0,$T500&lt;=0)),AND($V500&lt;&gt;"",$W500&lt;&gt;"",OR($V500&lt;=0,$W500&lt;=0))),"Revise os valores informados: valor unitário e quantidade devem ser maiores que zero.",IF(OR(AND($G500="",$H500&lt;&gt;""),AND($G500&lt;&gt;"",$H500=""),AND($J500="",$K500&lt;&gt;""),AND($J500&lt;&gt;"",$K500=""),AND($M500="",$N500&lt;&gt;""),AND($M500&lt;&gt;"",$N500=""),AND($P500="",$Q500&lt;&gt;""),AND($P500&lt;&gt;"",$Q500=""),AND($S500="",$T500&lt;&gt;""),AND($S500&lt;&gt;"",$T500=""),AND($V500="",$W500&lt;&gt;""),AND($V500&lt;&gt;"",$W500="")),"Há ano preenchido parcialmente: "&amp;TRIM(IF(AND($G500="",$H500&lt;&gt;""),"Ano 1 (falta valor unitário); ","")&amp;IF(AND($G500&lt;&gt;"",$H500=""),"Ano 1 (falta quantidade); ","")&amp;IF(AND($J500="",$K500&lt;&gt;""),"Ano 2 (falta valor unitário); ","")&amp;IF(AND($J500&lt;&gt;"",$K500=""),"Ano 2 (falta quantidade); ","")&amp;IF(AND($M500="",$N500&lt;&gt;""),"Ano 3 (falta valor unitário); ","")&amp;IF(AND($M500&lt;&gt;"",$N500=""),"Ano 3 (falta quantidade); ","")&amp;IF(AND($P500="",$Q500&lt;&gt;""),"Ano 4 (falta valor unitário); ","")&amp;IF(AND($P500&lt;&gt;"",$Q500=""),"Ano 4 (falta quantidade); ","")&amp;IF(AND($S500="",$T500&lt;&gt;""),"Ano 5 (falta valor unitário); ","")&amp;IF(AND($S500&lt;&gt;"",$T500=""),"Ano 5 (falta quantidade); ","")&amp;IF(AND($V500="",$W500&lt;&gt;""),"Ano 6 (falta valor unitário); ","")&amp;IF(AND($V500&lt;&gt;"",$W500=""),"Ano 6 (falta quantidade); ","")), IF(NOT(OR(AND($G500&lt;&gt;"",$H500&lt;&gt;""),AND($J500&lt;&gt;"",$K500&lt;&gt;""),AND($M500&lt;&gt;"",$N500&lt;&gt;""),AND($P500&lt;&gt;"",$Q500&lt;&gt;""),AND($S500&lt;&gt;"",$T500&lt;&gt;""),AND($V500&lt;&gt;"",$W500&lt;&gt;""))),"Informe pelo menos um ano completo com valor unitário e quantidade.",IF(AND($C500&lt;&gt;"",$E500&lt;&gt;"",LEFT(TRIM($C500),1)&lt;&gt;LEFT(TRIM($E500),1)),"Categoria e tipo estão incompatíveis.",IF(IF(OR($E500="",$F500=""),FALSE(),IFERROR(COUNTIF(INDIRECT("UNITS_"&amp;SUBSTITUTE(LEFT($E500,FIND(" ",$E500&amp;" ")-1),".","_")),$F500)=0,TRUE())),"Unidade incompatível com o tipo selecionado.",IF(OR(AND(ISNUMBER(SEARCH("comunic",LOWER($B500))),LEFT($E500,3)&lt;&gt;"4.4"),AND(ISNUMBER(SEARCH("monitor",LOWER($B500))),NOT(OR(LEFT($E500,3)="1.5",LEFT($E500,3)="2.5")))),"Revise a classificação do item conforme as regras de preenchimento.",IF(AND($B500&lt;&gt;"",OR(ISNUMBER(SEARCH("outro",LOWER($B500))),ISNUMBER(SEARCH("divers",LOWER($B500))),ISNUMBER(SEARCH("kit",LOWER($B500))),ISNUMBER(SEARCH("ferrament",LOWER($B500))),ISNUMBER(SEARCH("epi",LOWER($B500)))),NOT(OR($Z500&lt;&gt;"",$AA500&lt;&gt;""))),"Descrição muito genérica: detalhe melhor o item e registre o racional no memorial ou em anexo.",IF(AND($Y500=0,$B500&lt;&gt;"",OR($G500&lt;&gt;"",$H500&lt;&gt;"",$J500&lt;&gt;"",$K500&lt;&gt;"",$M500&lt;&gt;"",$N500&lt;&gt;"",$P500&lt;&gt;"",$Q500&lt;&gt;"",$S500&lt;&gt;"",$T500&lt;&gt;"",$V500&lt;&gt;"",$W500&lt;&gt;"")),"O item possui dados lançados, mas o total está zerado. Revise os valores informados.","")))))))))))))))</f>
        <v/>
      </c>
    </row>
    <row r="501" spans="1:35" ht="14.25" customHeight="1" x14ac:dyDescent="0.25">
      <c r="A501" s="57" t="str">
        <f t="shared" si="91"/>
        <v/>
      </c>
      <c r="B501" s="61"/>
      <c r="C501" s="61"/>
      <c r="D501" s="58"/>
      <c r="E501" s="61"/>
      <c r="F501" s="61"/>
      <c r="G501" s="272"/>
      <c r="H501" s="62"/>
      <c r="I501" s="273">
        <f t="shared" si="92"/>
        <v>0</v>
      </c>
      <c r="J501" s="272"/>
      <c r="K501" s="62"/>
      <c r="L501" s="270">
        <f t="shared" si="93"/>
        <v>0</v>
      </c>
      <c r="M501" s="272"/>
      <c r="N501" s="62"/>
      <c r="O501" s="270">
        <f t="shared" si="94"/>
        <v>0</v>
      </c>
      <c r="P501" s="272"/>
      <c r="Q501" s="62"/>
      <c r="R501" s="271">
        <f t="shared" si="95"/>
        <v>0</v>
      </c>
      <c r="S501" s="272"/>
      <c r="T501" s="62"/>
      <c r="U501" s="270">
        <f t="shared" si="96"/>
        <v>0</v>
      </c>
      <c r="V501" s="272"/>
      <c r="W501" s="62"/>
      <c r="X501" s="270">
        <f t="shared" si="97"/>
        <v>0</v>
      </c>
      <c r="Y501" s="270">
        <f t="shared" si="98"/>
        <v>0</v>
      </c>
      <c r="Z501" s="61"/>
      <c r="AA501" s="61"/>
      <c r="AB501" s="60" t="str">
        <f t="shared" si="99"/>
        <v/>
      </c>
      <c r="AC501" s="21" t="b">
        <f t="shared" si="100"/>
        <v>0</v>
      </c>
      <c r="AD501" s="21" t="b">
        <f t="shared" si="101"/>
        <v>0</v>
      </c>
      <c r="AE501" s="21" t="b">
        <f t="shared" si="102"/>
        <v>0</v>
      </c>
      <c r="AF501" s="21" t="b">
        <f ca="1">OR(AND($AC501,NOT($AD501)),AND($AC501,OR(AND($G501="",$H501&lt;&gt;""),AND($G501&lt;&gt;"",$H501=""),AND($J501="",$K501&lt;&gt;""),AND($J501&lt;&gt;"",$K501=""),AND($M501="",$N501&lt;&gt;""),AND($M501&lt;&gt;"",$N501=""),AND($P501="",$Q501&lt;&gt;""),AND($P501&lt;&gt;"",$Q501=""),AND($S501="",$T501&lt;&gt;""),AND($S501&lt;&gt;"",$T501=""),AND($V501="",$W501&lt;&gt;""),AND($V501&lt;&gt;"",$W501=""))),AND($C501&lt;&gt;"",$E501&lt;&gt;"",LEFT(TRIM($C501),1)&lt;&gt;LEFT(TRIM($E501),1)),IF(OR($E501="",$F501=""),FALSE(),IFERROR(COUNTIF(INDIRECT("UNITS_"&amp;SUBSTITUTE(LEFT($E501,FIND(" ",$E501&amp;" ")-1),".","_")),$F501)=0,TRUE())),AND($B501&lt;&gt;"",OR(ISNUMBER(SEARCH("outro",LOWER($B501))),ISNUMBER(SEARCH("divers",LOWER($B501))),ISNUMBER(SEARCH("etc",LOWER($B501))))),OR(AND(ISNUMBER(SEARCH("comunic",LOWER($B501))),LEFT($E501,3)&lt;&gt;"4.4"),AND(ISNUMBER(SEARCH("monitor",LOWER($B501))),NOT(OR(LEFT($E501,3)="1.5",LEFT($E501,3)="2.5")))),AND($B501&lt;&gt;"",OR(LEFT($C501,1)="1",LEFT($C501,1)="2"),$D501=""),AND($D501&lt;&gt;"",NOT(OR(LEFT($C501,1)="1",LEFT($C501,1)="2"))),AND($D501&lt;&gt;"",COUNTIF(' PROJETO'!$B$14:$B$16,$D501)=0),IF($D501="",FALSE(),IF(COUNTIF(' PROJETO'!$B$14:$B$16,$D501)=0,FALSE(),IFERROR(INDEX(' PROJETO'!$C$14:$C$16,MATCH($D501,' PROJETO'!$B$14:$B$16,0))&lt;&gt;"Sim",FALSE()))))</f>
        <v>0</v>
      </c>
      <c r="AG501" s="21" t="b">
        <f>AND($AC501,$Y501&gt;'CONFG.  LISTAS'!$F$4,$Z501="",$AA501="")</f>
        <v>0</v>
      </c>
      <c r="AH501" s="21" t="str">
        <f t="shared" si="103"/>
        <v/>
      </c>
      <c r="AI501" s="43" t="str">
        <f ca="1">IF(NOT($AC501),"",IF(OR($B501="",$C501="",$E501="",$F501=""),"Preencha descrição, categoria, tipo e unidade.",IF(AND($B501&lt;&gt;"",OR(LEFT($C501,1)="1",LEFT($C501,1)="2"),$D501=""),"Informe a prática de restauração para itens diretos.",IF(AND($D501&lt;&gt;"",NOT(OR(LEFT($C501,1)="1",LEFT($C501,1)="2"))),"Custos indiretos não devem pertencer a uma prática específica.",IF(AND($D501&lt;&gt;"",COUNTIF(' PROJETO'!$B$14:$B$16,$D501)=0),"Prática de restauração inválida ou não cadastrada.",IF(IF($D501="",FALSE(),IF(COUNTIF(' PROJETO'!$B$14:$B$16,$D501)=0,FALSE(),IFERROR(INDEX(' PROJETO'!$C$14:$C$16,MATCH($D501,' PROJETO'!$B$14:$B$16,0))&lt;&gt;"Sim",FALSE()))),"A prática informada no item não foi selecionada na aba Projeto.",IF(AND(MAX($I501,$L501,$O501,$R501,$U501,$X501)&gt;'CONFG.  LISTAS'!$F$4,NOT(OR($Z501&lt;&gt;"",$AA501&lt;&gt;""))),"Memorial de cálculo ou anexo obrigatório não informado para item acima do limite.",IF(OR(AND($G501&lt;&gt;"",$H501&lt;&gt;"",OR($G501&lt;=0,$H501&lt;=0)),AND($J501&lt;&gt;"",$K501&lt;&gt;"",OR($J501&lt;=0,$K501&lt;=0)),AND($M501&lt;&gt;"",$N501&lt;&gt;"",OR($M501&lt;=0,$N501&lt;=0)),AND($P501&lt;&gt;"",$Q501&lt;&gt;"",OR($P501&lt;=0,$Q501&lt;=0)),AND($S501&lt;&gt;"",$T501&lt;&gt;"",OR($S501&lt;=0,$T501&lt;=0)),AND($V501&lt;&gt;"",$W501&lt;&gt;"",OR($V501&lt;=0,$W501&lt;=0))),"Revise os valores informados: valor unitário e quantidade devem ser maiores que zero.",IF(OR(AND($G501="",$H501&lt;&gt;""),AND($G501&lt;&gt;"",$H501=""),AND($J501="",$K501&lt;&gt;""),AND($J501&lt;&gt;"",$K501=""),AND($M501="",$N501&lt;&gt;""),AND($M501&lt;&gt;"",$N501=""),AND($P501="",$Q501&lt;&gt;""),AND($P501&lt;&gt;"",$Q501=""),AND($S501="",$T501&lt;&gt;""),AND($S501&lt;&gt;"",$T501=""),AND($V501="",$W501&lt;&gt;""),AND($V501&lt;&gt;"",$W501="")),"Há ano preenchido parcialmente: "&amp;TRIM(IF(AND($G501="",$H501&lt;&gt;""),"Ano 1 (falta valor unitário); ","")&amp;IF(AND($G501&lt;&gt;"",$H501=""),"Ano 1 (falta quantidade); ","")&amp;IF(AND($J501="",$K501&lt;&gt;""),"Ano 2 (falta valor unitário); ","")&amp;IF(AND($J501&lt;&gt;"",$K501=""),"Ano 2 (falta quantidade); ","")&amp;IF(AND($M501="",$N501&lt;&gt;""),"Ano 3 (falta valor unitário); ","")&amp;IF(AND($M501&lt;&gt;"",$N501=""),"Ano 3 (falta quantidade); ","")&amp;IF(AND($P501="",$Q501&lt;&gt;""),"Ano 4 (falta valor unitário); ","")&amp;IF(AND($P501&lt;&gt;"",$Q501=""),"Ano 4 (falta quantidade); ","")&amp;IF(AND($S501="",$T501&lt;&gt;""),"Ano 5 (falta valor unitário); ","")&amp;IF(AND($S501&lt;&gt;"",$T501=""),"Ano 5 (falta quantidade); ","")&amp;IF(AND($V501="",$W501&lt;&gt;""),"Ano 6 (falta valor unitário); ","")&amp;IF(AND($V501&lt;&gt;"",$W501=""),"Ano 6 (falta quantidade); ","")), IF(NOT(OR(AND($G501&lt;&gt;"",$H501&lt;&gt;""),AND($J501&lt;&gt;"",$K501&lt;&gt;""),AND($M501&lt;&gt;"",$N501&lt;&gt;""),AND($P501&lt;&gt;"",$Q501&lt;&gt;""),AND($S501&lt;&gt;"",$T501&lt;&gt;""),AND($V501&lt;&gt;"",$W501&lt;&gt;""))),"Informe pelo menos um ano completo com valor unitário e quantidade.",IF(AND($C501&lt;&gt;"",$E501&lt;&gt;"",LEFT(TRIM($C501),1)&lt;&gt;LEFT(TRIM($E501),1)),"Categoria e tipo estão incompatíveis.",IF(IF(OR($E501="",$F501=""),FALSE(),IFERROR(COUNTIF(INDIRECT("UNITS_"&amp;SUBSTITUTE(LEFT($E501,FIND(" ",$E501&amp;" ")-1),".","_")),$F501)=0,TRUE())),"Unidade incompatível com o tipo selecionado.",IF(OR(AND(ISNUMBER(SEARCH("comunic",LOWER($B501))),LEFT($E501,3)&lt;&gt;"4.4"),AND(ISNUMBER(SEARCH("monitor",LOWER($B501))),NOT(OR(LEFT($E501,3)="1.5",LEFT($E501,3)="2.5")))),"Revise a classificação do item conforme as regras de preenchimento.",IF(AND($B501&lt;&gt;"",OR(ISNUMBER(SEARCH("outro",LOWER($B501))),ISNUMBER(SEARCH("divers",LOWER($B501))),ISNUMBER(SEARCH("kit",LOWER($B501))),ISNUMBER(SEARCH("ferrament",LOWER($B501))),ISNUMBER(SEARCH("epi",LOWER($B501)))),NOT(OR($Z501&lt;&gt;"",$AA501&lt;&gt;""))),"Descrição muito genérica: detalhe melhor o item e registre o racional no memorial ou em anexo.",IF(AND($Y501=0,$B501&lt;&gt;"",OR($G501&lt;&gt;"",$H501&lt;&gt;"",$J501&lt;&gt;"",$K501&lt;&gt;"",$M501&lt;&gt;"",$N501&lt;&gt;"",$P501&lt;&gt;"",$Q501&lt;&gt;"",$S501&lt;&gt;"",$T501&lt;&gt;"",$V501&lt;&gt;"",$W501&lt;&gt;"")),"O item possui dados lançados, mas o total está zerado. Revise os valores informados.","")))))))))))))))</f>
        <v/>
      </c>
    </row>
    <row r="502" spans="1:35" ht="14.25" customHeight="1" x14ac:dyDescent="0.25">
      <c r="A502" s="57" t="str">
        <f t="shared" si="91"/>
        <v/>
      </c>
      <c r="B502" s="58"/>
      <c r="C502" s="58"/>
      <c r="D502" s="58"/>
      <c r="E502" s="58"/>
      <c r="F502" s="58"/>
      <c r="G502" s="269"/>
      <c r="H502" s="59"/>
      <c r="I502" s="273">
        <f t="shared" si="92"/>
        <v>0</v>
      </c>
      <c r="J502" s="269"/>
      <c r="K502" s="59"/>
      <c r="L502" s="270">
        <f t="shared" si="93"/>
        <v>0</v>
      </c>
      <c r="M502" s="269"/>
      <c r="N502" s="59"/>
      <c r="O502" s="270">
        <f t="shared" si="94"/>
        <v>0</v>
      </c>
      <c r="P502" s="269"/>
      <c r="Q502" s="59"/>
      <c r="R502" s="271">
        <f t="shared" si="95"/>
        <v>0</v>
      </c>
      <c r="S502" s="269"/>
      <c r="T502" s="59"/>
      <c r="U502" s="270">
        <f t="shared" si="96"/>
        <v>0</v>
      </c>
      <c r="V502" s="269"/>
      <c r="W502" s="59"/>
      <c r="X502" s="270">
        <f t="shared" si="97"/>
        <v>0</v>
      </c>
      <c r="Y502" s="270">
        <f t="shared" si="98"/>
        <v>0</v>
      </c>
      <c r="Z502" s="58"/>
      <c r="AA502" s="58"/>
      <c r="AB502" s="60" t="str">
        <f t="shared" si="99"/>
        <v/>
      </c>
      <c r="AC502" s="21" t="b">
        <f t="shared" si="100"/>
        <v>0</v>
      </c>
      <c r="AD502" s="21" t="b">
        <f t="shared" si="101"/>
        <v>0</v>
      </c>
      <c r="AE502" s="21" t="b">
        <f t="shared" si="102"/>
        <v>0</v>
      </c>
      <c r="AF502" s="21" t="b">
        <f ca="1">OR(AND($AC502,NOT($AD502)),AND($AC502,OR(AND($G502="",$H502&lt;&gt;""),AND($G502&lt;&gt;"",$H502=""),AND($J502="",$K502&lt;&gt;""),AND($J502&lt;&gt;"",$K502=""),AND($M502="",$N502&lt;&gt;""),AND($M502&lt;&gt;"",$N502=""),AND($P502="",$Q502&lt;&gt;""),AND($P502&lt;&gt;"",$Q502=""),AND($S502="",$T502&lt;&gt;""),AND($S502&lt;&gt;"",$T502=""),AND($V502="",$W502&lt;&gt;""),AND($V502&lt;&gt;"",$W502=""))),AND($C502&lt;&gt;"",$E502&lt;&gt;"",LEFT(TRIM($C502),1)&lt;&gt;LEFT(TRIM($E502),1)),IF(OR($E502="",$F502=""),FALSE(),IFERROR(COUNTIF(INDIRECT("UNITS_"&amp;SUBSTITUTE(LEFT($E502,FIND(" ",$E502&amp;" ")-1),".","_")),$F502)=0,TRUE())),AND($B502&lt;&gt;"",OR(ISNUMBER(SEARCH("outro",LOWER($B502))),ISNUMBER(SEARCH("divers",LOWER($B502))),ISNUMBER(SEARCH("etc",LOWER($B502))))),OR(AND(ISNUMBER(SEARCH("comunic",LOWER($B502))),LEFT($E502,3)&lt;&gt;"4.4"),AND(ISNUMBER(SEARCH("monitor",LOWER($B502))),NOT(OR(LEFT($E502,3)="1.5",LEFT($E502,3)="2.5")))),AND($B502&lt;&gt;"",OR(LEFT($C502,1)="1",LEFT($C502,1)="2"),$D502=""),AND($D502&lt;&gt;"",NOT(OR(LEFT($C502,1)="1",LEFT($C502,1)="2"))),AND($D502&lt;&gt;"",COUNTIF(' PROJETO'!$B$14:$B$16,$D502)=0),IF($D502="",FALSE(),IF(COUNTIF(' PROJETO'!$B$14:$B$16,$D502)=0,FALSE(),IFERROR(INDEX(' PROJETO'!$C$14:$C$16,MATCH($D502,' PROJETO'!$B$14:$B$16,0))&lt;&gt;"Sim",FALSE()))))</f>
        <v>0</v>
      </c>
      <c r="AG502" s="21" t="b">
        <f>AND($AC502,$Y502&gt;'CONFG.  LISTAS'!$F$4,$Z502="",$AA502="")</f>
        <v>0</v>
      </c>
      <c r="AH502" s="21" t="str">
        <f t="shared" si="103"/>
        <v/>
      </c>
      <c r="AI502" s="43" t="str">
        <f ca="1">IF(NOT($AC502),"",IF(OR($B502="",$C502="",$E502="",$F502=""),"Preencha descrição, categoria, tipo e unidade.",IF(AND($B502&lt;&gt;"",OR(LEFT($C502,1)="1",LEFT($C502,1)="2"),$D502=""),"Informe a prática de restauração para itens diretos.",IF(AND($D502&lt;&gt;"",NOT(OR(LEFT($C502,1)="1",LEFT($C502,1)="2"))),"Custos indiretos não devem pertencer a uma prática específica.",IF(AND($D502&lt;&gt;"",COUNTIF(' PROJETO'!$B$14:$B$16,$D502)=0),"Prática de restauração inválida ou não cadastrada.",IF(IF($D502="",FALSE(),IF(COUNTIF(' PROJETO'!$B$14:$B$16,$D502)=0,FALSE(),IFERROR(INDEX(' PROJETO'!$C$14:$C$16,MATCH($D502,' PROJETO'!$B$14:$B$16,0))&lt;&gt;"Sim",FALSE()))),"A prática informada no item não foi selecionada na aba Projeto.",IF(AND(MAX($I502,$L502,$O502,$R502,$U502,$X502)&gt;'CONFG.  LISTAS'!$F$4,NOT(OR($Z502&lt;&gt;"",$AA502&lt;&gt;""))),"Memorial de cálculo ou anexo obrigatório não informado para item acima do limite.",IF(OR(AND($G502&lt;&gt;"",$H502&lt;&gt;"",OR($G502&lt;=0,$H502&lt;=0)),AND($J502&lt;&gt;"",$K502&lt;&gt;"",OR($J502&lt;=0,$K502&lt;=0)),AND($M502&lt;&gt;"",$N502&lt;&gt;"",OR($M502&lt;=0,$N502&lt;=0)),AND($P502&lt;&gt;"",$Q502&lt;&gt;"",OR($P502&lt;=0,$Q502&lt;=0)),AND($S502&lt;&gt;"",$T502&lt;&gt;"",OR($S502&lt;=0,$T502&lt;=0)),AND($V502&lt;&gt;"",$W502&lt;&gt;"",OR($V502&lt;=0,$W502&lt;=0))),"Revise os valores informados: valor unitário e quantidade devem ser maiores que zero.",IF(OR(AND($G502="",$H502&lt;&gt;""),AND($G502&lt;&gt;"",$H502=""),AND($J502="",$K502&lt;&gt;""),AND($J502&lt;&gt;"",$K502=""),AND($M502="",$N502&lt;&gt;""),AND($M502&lt;&gt;"",$N502=""),AND($P502="",$Q502&lt;&gt;""),AND($P502&lt;&gt;"",$Q502=""),AND($S502="",$T502&lt;&gt;""),AND($S502&lt;&gt;"",$T502=""),AND($V502="",$W502&lt;&gt;""),AND($V502&lt;&gt;"",$W502="")),"Há ano preenchido parcialmente: "&amp;TRIM(IF(AND($G502="",$H502&lt;&gt;""),"Ano 1 (falta valor unitário); ","")&amp;IF(AND($G502&lt;&gt;"",$H502=""),"Ano 1 (falta quantidade); ","")&amp;IF(AND($J502="",$K502&lt;&gt;""),"Ano 2 (falta valor unitário); ","")&amp;IF(AND($J502&lt;&gt;"",$K502=""),"Ano 2 (falta quantidade); ","")&amp;IF(AND($M502="",$N502&lt;&gt;""),"Ano 3 (falta valor unitário); ","")&amp;IF(AND($M502&lt;&gt;"",$N502=""),"Ano 3 (falta quantidade); ","")&amp;IF(AND($P502="",$Q502&lt;&gt;""),"Ano 4 (falta valor unitário); ","")&amp;IF(AND($P502&lt;&gt;"",$Q502=""),"Ano 4 (falta quantidade); ","")&amp;IF(AND($S502="",$T502&lt;&gt;""),"Ano 5 (falta valor unitário); ","")&amp;IF(AND($S502&lt;&gt;"",$T502=""),"Ano 5 (falta quantidade); ","")&amp;IF(AND($V502="",$W502&lt;&gt;""),"Ano 6 (falta valor unitário); ","")&amp;IF(AND($V502&lt;&gt;"",$W502=""),"Ano 6 (falta quantidade); ","")), IF(NOT(OR(AND($G502&lt;&gt;"",$H502&lt;&gt;""),AND($J502&lt;&gt;"",$K502&lt;&gt;""),AND($M502&lt;&gt;"",$N502&lt;&gt;""),AND($P502&lt;&gt;"",$Q502&lt;&gt;""),AND($S502&lt;&gt;"",$T502&lt;&gt;""),AND($V502&lt;&gt;"",$W502&lt;&gt;""))),"Informe pelo menos um ano completo com valor unitário e quantidade.",IF(AND($C502&lt;&gt;"",$E502&lt;&gt;"",LEFT(TRIM($C502),1)&lt;&gt;LEFT(TRIM($E502),1)),"Categoria e tipo estão incompatíveis.",IF(IF(OR($E502="",$F502=""),FALSE(),IFERROR(COUNTIF(INDIRECT("UNITS_"&amp;SUBSTITUTE(LEFT($E502,FIND(" ",$E502&amp;" ")-1),".","_")),$F502)=0,TRUE())),"Unidade incompatível com o tipo selecionado.",IF(OR(AND(ISNUMBER(SEARCH("comunic",LOWER($B502))),LEFT($E502,3)&lt;&gt;"4.4"),AND(ISNUMBER(SEARCH("monitor",LOWER($B502))),NOT(OR(LEFT($E502,3)="1.5",LEFT($E502,3)="2.5")))),"Revise a classificação do item conforme as regras de preenchimento.",IF(AND($B502&lt;&gt;"",OR(ISNUMBER(SEARCH("outro",LOWER($B502))),ISNUMBER(SEARCH("divers",LOWER($B502))),ISNUMBER(SEARCH("kit",LOWER($B502))),ISNUMBER(SEARCH("ferrament",LOWER($B502))),ISNUMBER(SEARCH("epi",LOWER($B502)))),NOT(OR($Z502&lt;&gt;"",$AA502&lt;&gt;""))),"Descrição muito genérica: detalhe melhor o item e registre o racional no memorial ou em anexo.",IF(AND($Y502=0,$B502&lt;&gt;"",OR($G502&lt;&gt;"",$H502&lt;&gt;"",$J502&lt;&gt;"",$K502&lt;&gt;"",$M502&lt;&gt;"",$N502&lt;&gt;"",$P502&lt;&gt;"",$Q502&lt;&gt;"",$S502&lt;&gt;"",$T502&lt;&gt;"",$V502&lt;&gt;"",$W502&lt;&gt;"")),"O item possui dados lançados, mas o total está zerado. Revise os valores informados.","")))))))))))))))</f>
        <v/>
      </c>
    </row>
    <row r="503" spans="1:35" ht="14.25" customHeight="1" x14ac:dyDescent="0.25">
      <c r="A503" s="57" t="str">
        <f t="shared" si="91"/>
        <v/>
      </c>
      <c r="B503" s="61"/>
      <c r="C503" s="61"/>
      <c r="D503" s="58"/>
      <c r="E503" s="61"/>
      <c r="F503" s="61"/>
      <c r="G503" s="272"/>
      <c r="H503" s="62"/>
      <c r="I503" s="273">
        <f t="shared" si="92"/>
        <v>0</v>
      </c>
      <c r="J503" s="272"/>
      <c r="K503" s="62"/>
      <c r="L503" s="270">
        <f t="shared" si="93"/>
        <v>0</v>
      </c>
      <c r="M503" s="272"/>
      <c r="N503" s="62"/>
      <c r="O503" s="270">
        <f t="shared" si="94"/>
        <v>0</v>
      </c>
      <c r="P503" s="272"/>
      <c r="Q503" s="62"/>
      <c r="R503" s="271">
        <f t="shared" si="95"/>
        <v>0</v>
      </c>
      <c r="S503" s="272"/>
      <c r="T503" s="62"/>
      <c r="U503" s="270">
        <f t="shared" si="96"/>
        <v>0</v>
      </c>
      <c r="V503" s="272"/>
      <c r="W503" s="62"/>
      <c r="X503" s="270">
        <f t="shared" si="97"/>
        <v>0</v>
      </c>
      <c r="Y503" s="270">
        <f t="shared" si="98"/>
        <v>0</v>
      </c>
      <c r="Z503" s="61"/>
      <c r="AA503" s="61"/>
      <c r="AB503" s="60" t="str">
        <f t="shared" si="99"/>
        <v/>
      </c>
      <c r="AC503" s="21" t="b">
        <f t="shared" si="100"/>
        <v>0</v>
      </c>
      <c r="AD503" s="21" t="b">
        <f t="shared" si="101"/>
        <v>0</v>
      </c>
      <c r="AE503" s="21" t="b">
        <f t="shared" si="102"/>
        <v>0</v>
      </c>
      <c r="AF503" s="21" t="b">
        <f ca="1">OR(AND($AC503,NOT($AD503)),AND($AC503,OR(AND($G503="",$H503&lt;&gt;""),AND($G503&lt;&gt;"",$H503=""),AND($J503="",$K503&lt;&gt;""),AND($J503&lt;&gt;"",$K503=""),AND($M503="",$N503&lt;&gt;""),AND($M503&lt;&gt;"",$N503=""),AND($P503="",$Q503&lt;&gt;""),AND($P503&lt;&gt;"",$Q503=""),AND($S503="",$T503&lt;&gt;""),AND($S503&lt;&gt;"",$T503=""),AND($V503="",$W503&lt;&gt;""),AND($V503&lt;&gt;"",$W503=""))),AND($C503&lt;&gt;"",$E503&lt;&gt;"",LEFT(TRIM($C503),1)&lt;&gt;LEFT(TRIM($E503),1)),IF(OR($E503="",$F503=""),FALSE(),IFERROR(COUNTIF(INDIRECT("UNITS_"&amp;SUBSTITUTE(LEFT($E503,FIND(" ",$E503&amp;" ")-1),".","_")),$F503)=0,TRUE())),AND($B503&lt;&gt;"",OR(ISNUMBER(SEARCH("outro",LOWER($B503))),ISNUMBER(SEARCH("divers",LOWER($B503))),ISNUMBER(SEARCH("etc",LOWER($B503))))),OR(AND(ISNUMBER(SEARCH("comunic",LOWER($B503))),LEFT($E503,3)&lt;&gt;"4.4"),AND(ISNUMBER(SEARCH("monitor",LOWER($B503))),NOT(OR(LEFT($E503,3)="1.5",LEFT($E503,3)="2.5")))),AND($B503&lt;&gt;"",OR(LEFT($C503,1)="1",LEFT($C503,1)="2"),$D503=""),AND($D503&lt;&gt;"",NOT(OR(LEFT($C503,1)="1",LEFT($C503,1)="2"))),AND($D503&lt;&gt;"",COUNTIF(' PROJETO'!$B$14:$B$16,$D503)=0),IF($D503="",FALSE(),IF(COUNTIF(' PROJETO'!$B$14:$B$16,$D503)=0,FALSE(),IFERROR(INDEX(' PROJETO'!$C$14:$C$16,MATCH($D503,' PROJETO'!$B$14:$B$16,0))&lt;&gt;"Sim",FALSE()))))</f>
        <v>0</v>
      </c>
      <c r="AG503" s="21" t="b">
        <f>AND($AC503,$Y503&gt;'CONFG.  LISTAS'!$F$4,$Z503="",$AA503="")</f>
        <v>0</v>
      </c>
      <c r="AH503" s="21" t="str">
        <f t="shared" si="103"/>
        <v/>
      </c>
      <c r="AI503" s="43" t="str">
        <f ca="1">IF(NOT($AC503),"",IF(OR($B503="",$C503="",$E503="",$F503=""),"Preencha descrição, categoria, tipo e unidade.",IF(AND($B503&lt;&gt;"",OR(LEFT($C503,1)="1",LEFT($C503,1)="2"),$D503=""),"Informe a prática de restauração para itens diretos.",IF(AND($D503&lt;&gt;"",NOT(OR(LEFT($C503,1)="1",LEFT($C503,1)="2"))),"Custos indiretos não devem pertencer a uma prática específica.",IF(AND($D503&lt;&gt;"",COUNTIF(' PROJETO'!$B$14:$B$16,$D503)=0),"Prática de restauração inválida ou não cadastrada.",IF(IF($D503="",FALSE(),IF(COUNTIF(' PROJETO'!$B$14:$B$16,$D503)=0,FALSE(),IFERROR(INDEX(' PROJETO'!$C$14:$C$16,MATCH($D503,' PROJETO'!$B$14:$B$16,0))&lt;&gt;"Sim",FALSE()))),"A prática informada no item não foi selecionada na aba Projeto.",IF(AND(MAX($I503,$L503,$O503,$R503,$U503,$X503)&gt;'CONFG.  LISTAS'!$F$4,NOT(OR($Z503&lt;&gt;"",$AA503&lt;&gt;""))),"Memorial de cálculo ou anexo obrigatório não informado para item acima do limite.",IF(OR(AND($G503&lt;&gt;"",$H503&lt;&gt;"",OR($G503&lt;=0,$H503&lt;=0)),AND($J503&lt;&gt;"",$K503&lt;&gt;"",OR($J503&lt;=0,$K503&lt;=0)),AND($M503&lt;&gt;"",$N503&lt;&gt;"",OR($M503&lt;=0,$N503&lt;=0)),AND($P503&lt;&gt;"",$Q503&lt;&gt;"",OR($P503&lt;=0,$Q503&lt;=0)),AND($S503&lt;&gt;"",$T503&lt;&gt;"",OR($S503&lt;=0,$T503&lt;=0)),AND($V503&lt;&gt;"",$W503&lt;&gt;"",OR($V503&lt;=0,$W503&lt;=0))),"Revise os valores informados: valor unitário e quantidade devem ser maiores que zero.",IF(OR(AND($G503="",$H503&lt;&gt;""),AND($G503&lt;&gt;"",$H503=""),AND($J503="",$K503&lt;&gt;""),AND($J503&lt;&gt;"",$K503=""),AND($M503="",$N503&lt;&gt;""),AND($M503&lt;&gt;"",$N503=""),AND($P503="",$Q503&lt;&gt;""),AND($P503&lt;&gt;"",$Q503=""),AND($S503="",$T503&lt;&gt;""),AND($S503&lt;&gt;"",$T503=""),AND($V503="",$W503&lt;&gt;""),AND($V503&lt;&gt;"",$W503="")),"Há ano preenchido parcialmente: "&amp;TRIM(IF(AND($G503="",$H503&lt;&gt;""),"Ano 1 (falta valor unitário); ","")&amp;IF(AND($G503&lt;&gt;"",$H503=""),"Ano 1 (falta quantidade); ","")&amp;IF(AND($J503="",$K503&lt;&gt;""),"Ano 2 (falta valor unitário); ","")&amp;IF(AND($J503&lt;&gt;"",$K503=""),"Ano 2 (falta quantidade); ","")&amp;IF(AND($M503="",$N503&lt;&gt;""),"Ano 3 (falta valor unitário); ","")&amp;IF(AND($M503&lt;&gt;"",$N503=""),"Ano 3 (falta quantidade); ","")&amp;IF(AND($P503="",$Q503&lt;&gt;""),"Ano 4 (falta valor unitário); ","")&amp;IF(AND($P503&lt;&gt;"",$Q503=""),"Ano 4 (falta quantidade); ","")&amp;IF(AND($S503="",$T503&lt;&gt;""),"Ano 5 (falta valor unitário); ","")&amp;IF(AND($S503&lt;&gt;"",$T503=""),"Ano 5 (falta quantidade); ","")&amp;IF(AND($V503="",$W503&lt;&gt;""),"Ano 6 (falta valor unitário); ","")&amp;IF(AND($V503&lt;&gt;"",$W503=""),"Ano 6 (falta quantidade); ","")), IF(NOT(OR(AND($G503&lt;&gt;"",$H503&lt;&gt;""),AND($J503&lt;&gt;"",$K503&lt;&gt;""),AND($M503&lt;&gt;"",$N503&lt;&gt;""),AND($P503&lt;&gt;"",$Q503&lt;&gt;""),AND($S503&lt;&gt;"",$T503&lt;&gt;""),AND($V503&lt;&gt;"",$W503&lt;&gt;""))),"Informe pelo menos um ano completo com valor unitário e quantidade.",IF(AND($C503&lt;&gt;"",$E503&lt;&gt;"",LEFT(TRIM($C503),1)&lt;&gt;LEFT(TRIM($E503),1)),"Categoria e tipo estão incompatíveis.",IF(IF(OR($E503="",$F503=""),FALSE(),IFERROR(COUNTIF(INDIRECT("UNITS_"&amp;SUBSTITUTE(LEFT($E503,FIND(" ",$E503&amp;" ")-1),".","_")),$F503)=0,TRUE())),"Unidade incompatível com o tipo selecionado.",IF(OR(AND(ISNUMBER(SEARCH("comunic",LOWER($B503))),LEFT($E503,3)&lt;&gt;"4.4"),AND(ISNUMBER(SEARCH("monitor",LOWER($B503))),NOT(OR(LEFT($E503,3)="1.5",LEFT($E503,3)="2.5")))),"Revise a classificação do item conforme as regras de preenchimento.",IF(AND($B503&lt;&gt;"",OR(ISNUMBER(SEARCH("outro",LOWER($B503))),ISNUMBER(SEARCH("divers",LOWER($B503))),ISNUMBER(SEARCH("kit",LOWER($B503))),ISNUMBER(SEARCH("ferrament",LOWER($B503))),ISNUMBER(SEARCH("epi",LOWER($B503)))),NOT(OR($Z503&lt;&gt;"",$AA503&lt;&gt;""))),"Descrição muito genérica: detalhe melhor o item e registre o racional no memorial ou em anexo.",IF(AND($Y503=0,$B503&lt;&gt;"",OR($G503&lt;&gt;"",$H503&lt;&gt;"",$J503&lt;&gt;"",$K503&lt;&gt;"",$M503&lt;&gt;"",$N503&lt;&gt;"",$P503&lt;&gt;"",$Q503&lt;&gt;"",$S503&lt;&gt;"",$T503&lt;&gt;"",$V503&lt;&gt;"",$W503&lt;&gt;"")),"O item possui dados lançados, mas o total está zerado. Revise os valores informados.","")))))))))))))))</f>
        <v/>
      </c>
    </row>
    <row r="504" spans="1:35" ht="14.25" customHeight="1" x14ac:dyDescent="0.25">
      <c r="A504" s="57" t="str">
        <f t="shared" si="91"/>
        <v/>
      </c>
      <c r="B504" s="58"/>
      <c r="C504" s="58"/>
      <c r="D504" s="58"/>
      <c r="E504" s="58"/>
      <c r="F504" s="58"/>
      <c r="G504" s="269"/>
      <c r="H504" s="59"/>
      <c r="I504" s="273">
        <f t="shared" si="92"/>
        <v>0</v>
      </c>
      <c r="J504" s="269"/>
      <c r="K504" s="59"/>
      <c r="L504" s="270">
        <f t="shared" si="93"/>
        <v>0</v>
      </c>
      <c r="M504" s="269"/>
      <c r="N504" s="59"/>
      <c r="O504" s="270">
        <f t="shared" si="94"/>
        <v>0</v>
      </c>
      <c r="P504" s="269"/>
      <c r="Q504" s="59"/>
      <c r="R504" s="271">
        <f t="shared" si="95"/>
        <v>0</v>
      </c>
      <c r="S504" s="269"/>
      <c r="T504" s="59"/>
      <c r="U504" s="270">
        <f t="shared" si="96"/>
        <v>0</v>
      </c>
      <c r="V504" s="269"/>
      <c r="W504" s="59"/>
      <c r="X504" s="270">
        <f t="shared" si="97"/>
        <v>0</v>
      </c>
      <c r="Y504" s="270">
        <f t="shared" si="98"/>
        <v>0</v>
      </c>
      <c r="Z504" s="58"/>
      <c r="AA504" s="58"/>
      <c r="AB504" s="60" t="str">
        <f t="shared" si="99"/>
        <v/>
      </c>
      <c r="AC504" s="21" t="b">
        <f t="shared" si="100"/>
        <v>0</v>
      </c>
      <c r="AD504" s="21" t="b">
        <f t="shared" si="101"/>
        <v>0</v>
      </c>
      <c r="AE504" s="21" t="b">
        <f t="shared" si="102"/>
        <v>0</v>
      </c>
      <c r="AF504" s="21" t="b">
        <f ca="1">OR(AND($AC504,NOT($AD504)),AND($AC504,OR(AND($G504="",$H504&lt;&gt;""),AND($G504&lt;&gt;"",$H504=""),AND($J504="",$K504&lt;&gt;""),AND($J504&lt;&gt;"",$K504=""),AND($M504="",$N504&lt;&gt;""),AND($M504&lt;&gt;"",$N504=""),AND($P504="",$Q504&lt;&gt;""),AND($P504&lt;&gt;"",$Q504=""),AND($S504="",$T504&lt;&gt;""),AND($S504&lt;&gt;"",$T504=""),AND($V504="",$W504&lt;&gt;""),AND($V504&lt;&gt;"",$W504=""))),AND($C504&lt;&gt;"",$E504&lt;&gt;"",LEFT(TRIM($C504),1)&lt;&gt;LEFT(TRIM($E504),1)),IF(OR($E504="",$F504=""),FALSE(),IFERROR(COUNTIF(INDIRECT("UNITS_"&amp;SUBSTITUTE(LEFT($E504,FIND(" ",$E504&amp;" ")-1),".","_")),$F504)=0,TRUE())),AND($B504&lt;&gt;"",OR(ISNUMBER(SEARCH("outro",LOWER($B504))),ISNUMBER(SEARCH("divers",LOWER($B504))),ISNUMBER(SEARCH("etc",LOWER($B504))))),OR(AND(ISNUMBER(SEARCH("comunic",LOWER($B504))),LEFT($E504,3)&lt;&gt;"4.4"),AND(ISNUMBER(SEARCH("monitor",LOWER($B504))),NOT(OR(LEFT($E504,3)="1.5",LEFT($E504,3)="2.5")))),AND($B504&lt;&gt;"",OR(LEFT($C504,1)="1",LEFT($C504,1)="2"),$D504=""),AND($D504&lt;&gt;"",NOT(OR(LEFT($C504,1)="1",LEFT($C504,1)="2"))),AND($D504&lt;&gt;"",COUNTIF(' PROJETO'!$B$14:$B$16,$D504)=0),IF($D504="",FALSE(),IF(COUNTIF(' PROJETO'!$B$14:$B$16,$D504)=0,FALSE(),IFERROR(INDEX(' PROJETO'!$C$14:$C$16,MATCH($D504,' PROJETO'!$B$14:$B$16,0))&lt;&gt;"Sim",FALSE()))))</f>
        <v>0</v>
      </c>
      <c r="AG504" s="21" t="b">
        <f>AND($AC504,$Y504&gt;'CONFG.  LISTAS'!$F$4,$Z504="",$AA504="")</f>
        <v>0</v>
      </c>
      <c r="AH504" s="21" t="str">
        <f t="shared" si="103"/>
        <v/>
      </c>
      <c r="AI504" s="43" t="str">
        <f ca="1">IF(NOT($AC504),"",IF(OR($B504="",$C504="",$E504="",$F504=""),"Preencha descrição, categoria, tipo e unidade.",IF(AND($B504&lt;&gt;"",OR(LEFT($C504,1)="1",LEFT($C504,1)="2"),$D504=""),"Informe a prática de restauração para itens diretos.",IF(AND($D504&lt;&gt;"",NOT(OR(LEFT($C504,1)="1",LEFT($C504,1)="2"))),"Custos indiretos não devem pertencer a uma prática específica.",IF(AND($D504&lt;&gt;"",COUNTIF(' PROJETO'!$B$14:$B$16,$D504)=0),"Prática de restauração inválida ou não cadastrada.",IF(IF($D504="",FALSE(),IF(COUNTIF(' PROJETO'!$B$14:$B$16,$D504)=0,FALSE(),IFERROR(INDEX(' PROJETO'!$C$14:$C$16,MATCH($D504,' PROJETO'!$B$14:$B$16,0))&lt;&gt;"Sim",FALSE()))),"A prática informada no item não foi selecionada na aba Projeto.",IF(AND(MAX($I504,$L504,$O504,$R504,$U504,$X504)&gt;'CONFG.  LISTAS'!$F$4,NOT(OR($Z504&lt;&gt;"",$AA504&lt;&gt;""))),"Memorial de cálculo ou anexo obrigatório não informado para item acima do limite.",IF(OR(AND($G504&lt;&gt;"",$H504&lt;&gt;"",OR($G504&lt;=0,$H504&lt;=0)),AND($J504&lt;&gt;"",$K504&lt;&gt;"",OR($J504&lt;=0,$K504&lt;=0)),AND($M504&lt;&gt;"",$N504&lt;&gt;"",OR($M504&lt;=0,$N504&lt;=0)),AND($P504&lt;&gt;"",$Q504&lt;&gt;"",OR($P504&lt;=0,$Q504&lt;=0)),AND($S504&lt;&gt;"",$T504&lt;&gt;"",OR($S504&lt;=0,$T504&lt;=0)),AND($V504&lt;&gt;"",$W504&lt;&gt;"",OR($V504&lt;=0,$W504&lt;=0))),"Revise os valores informados: valor unitário e quantidade devem ser maiores que zero.",IF(OR(AND($G504="",$H504&lt;&gt;""),AND($G504&lt;&gt;"",$H504=""),AND($J504="",$K504&lt;&gt;""),AND($J504&lt;&gt;"",$K504=""),AND($M504="",$N504&lt;&gt;""),AND($M504&lt;&gt;"",$N504=""),AND($P504="",$Q504&lt;&gt;""),AND($P504&lt;&gt;"",$Q504=""),AND($S504="",$T504&lt;&gt;""),AND($S504&lt;&gt;"",$T504=""),AND($V504="",$W504&lt;&gt;""),AND($V504&lt;&gt;"",$W504="")),"Há ano preenchido parcialmente: "&amp;TRIM(IF(AND($G504="",$H504&lt;&gt;""),"Ano 1 (falta valor unitário); ","")&amp;IF(AND($G504&lt;&gt;"",$H504=""),"Ano 1 (falta quantidade); ","")&amp;IF(AND($J504="",$K504&lt;&gt;""),"Ano 2 (falta valor unitário); ","")&amp;IF(AND($J504&lt;&gt;"",$K504=""),"Ano 2 (falta quantidade); ","")&amp;IF(AND($M504="",$N504&lt;&gt;""),"Ano 3 (falta valor unitário); ","")&amp;IF(AND($M504&lt;&gt;"",$N504=""),"Ano 3 (falta quantidade); ","")&amp;IF(AND($P504="",$Q504&lt;&gt;""),"Ano 4 (falta valor unitário); ","")&amp;IF(AND($P504&lt;&gt;"",$Q504=""),"Ano 4 (falta quantidade); ","")&amp;IF(AND($S504="",$T504&lt;&gt;""),"Ano 5 (falta valor unitário); ","")&amp;IF(AND($S504&lt;&gt;"",$T504=""),"Ano 5 (falta quantidade); ","")&amp;IF(AND($V504="",$W504&lt;&gt;""),"Ano 6 (falta valor unitário); ","")&amp;IF(AND($V504&lt;&gt;"",$W504=""),"Ano 6 (falta quantidade); ","")), IF(NOT(OR(AND($G504&lt;&gt;"",$H504&lt;&gt;""),AND($J504&lt;&gt;"",$K504&lt;&gt;""),AND($M504&lt;&gt;"",$N504&lt;&gt;""),AND($P504&lt;&gt;"",$Q504&lt;&gt;""),AND($S504&lt;&gt;"",$T504&lt;&gt;""),AND($V504&lt;&gt;"",$W504&lt;&gt;""))),"Informe pelo menos um ano completo com valor unitário e quantidade.",IF(AND($C504&lt;&gt;"",$E504&lt;&gt;"",LEFT(TRIM($C504),1)&lt;&gt;LEFT(TRIM($E504),1)),"Categoria e tipo estão incompatíveis.",IF(IF(OR($E504="",$F504=""),FALSE(),IFERROR(COUNTIF(INDIRECT("UNITS_"&amp;SUBSTITUTE(LEFT($E504,FIND(" ",$E504&amp;" ")-1),".","_")),$F504)=0,TRUE())),"Unidade incompatível com o tipo selecionado.",IF(OR(AND(ISNUMBER(SEARCH("comunic",LOWER($B504))),LEFT($E504,3)&lt;&gt;"4.4"),AND(ISNUMBER(SEARCH("monitor",LOWER($B504))),NOT(OR(LEFT($E504,3)="1.5",LEFT($E504,3)="2.5")))),"Revise a classificação do item conforme as regras de preenchimento.",IF(AND($B504&lt;&gt;"",OR(ISNUMBER(SEARCH("outro",LOWER($B504))),ISNUMBER(SEARCH("divers",LOWER($B504))),ISNUMBER(SEARCH("kit",LOWER($B504))),ISNUMBER(SEARCH("ferrament",LOWER($B504))),ISNUMBER(SEARCH("epi",LOWER($B504)))),NOT(OR($Z504&lt;&gt;"",$AA504&lt;&gt;""))),"Descrição muito genérica: detalhe melhor o item e registre o racional no memorial ou em anexo.",IF(AND($Y504=0,$B504&lt;&gt;"",OR($G504&lt;&gt;"",$H504&lt;&gt;"",$J504&lt;&gt;"",$K504&lt;&gt;"",$M504&lt;&gt;"",$N504&lt;&gt;"",$P504&lt;&gt;"",$Q504&lt;&gt;"",$S504&lt;&gt;"",$T504&lt;&gt;"",$V504&lt;&gt;"",$W504&lt;&gt;"")),"O item possui dados lançados, mas o total está zerado. Revise os valores informados.","")))))))))))))))</f>
        <v/>
      </c>
    </row>
    <row r="505" spans="1:35" ht="14.25" customHeight="1" x14ac:dyDescent="0.25">
      <c r="A505" s="57" t="str">
        <f t="shared" si="91"/>
        <v/>
      </c>
      <c r="B505" s="61"/>
      <c r="C505" s="61"/>
      <c r="D505" s="58"/>
      <c r="E505" s="61"/>
      <c r="F505" s="61"/>
      <c r="G505" s="272"/>
      <c r="H505" s="62"/>
      <c r="I505" s="273">
        <f t="shared" si="92"/>
        <v>0</v>
      </c>
      <c r="J505" s="272"/>
      <c r="K505" s="62"/>
      <c r="L505" s="270">
        <f t="shared" si="93"/>
        <v>0</v>
      </c>
      <c r="M505" s="272"/>
      <c r="N505" s="62"/>
      <c r="O505" s="270">
        <f t="shared" si="94"/>
        <v>0</v>
      </c>
      <c r="P505" s="272"/>
      <c r="Q505" s="62"/>
      <c r="R505" s="271">
        <f t="shared" si="95"/>
        <v>0</v>
      </c>
      <c r="S505" s="272"/>
      <c r="T505" s="62"/>
      <c r="U505" s="270">
        <f t="shared" si="96"/>
        <v>0</v>
      </c>
      <c r="V505" s="272"/>
      <c r="W505" s="62"/>
      <c r="X505" s="270">
        <f t="shared" si="97"/>
        <v>0</v>
      </c>
      <c r="Y505" s="270">
        <f t="shared" si="98"/>
        <v>0</v>
      </c>
      <c r="Z505" s="61"/>
      <c r="AA505" s="61"/>
      <c r="AB505" s="60" t="str">
        <f t="shared" si="99"/>
        <v/>
      </c>
      <c r="AC505" s="21" t="b">
        <f t="shared" si="100"/>
        <v>0</v>
      </c>
      <c r="AD505" s="21" t="b">
        <f t="shared" si="101"/>
        <v>0</v>
      </c>
      <c r="AE505" s="21" t="b">
        <f t="shared" si="102"/>
        <v>0</v>
      </c>
      <c r="AF505" s="21" t="b">
        <f ca="1">OR(AND($AC505,NOT($AD505)),AND($AC505,OR(AND($G505="",$H505&lt;&gt;""),AND($G505&lt;&gt;"",$H505=""),AND($J505="",$K505&lt;&gt;""),AND($J505&lt;&gt;"",$K505=""),AND($M505="",$N505&lt;&gt;""),AND($M505&lt;&gt;"",$N505=""),AND($P505="",$Q505&lt;&gt;""),AND($P505&lt;&gt;"",$Q505=""),AND($S505="",$T505&lt;&gt;""),AND($S505&lt;&gt;"",$T505=""),AND($V505="",$W505&lt;&gt;""),AND($V505&lt;&gt;"",$W505=""))),AND($C505&lt;&gt;"",$E505&lt;&gt;"",LEFT(TRIM($C505),1)&lt;&gt;LEFT(TRIM($E505),1)),IF(OR($E505="",$F505=""),FALSE(),IFERROR(COUNTIF(INDIRECT("UNITS_"&amp;SUBSTITUTE(LEFT($E505,FIND(" ",$E505&amp;" ")-1),".","_")),$F505)=0,TRUE())),AND($B505&lt;&gt;"",OR(ISNUMBER(SEARCH("outro",LOWER($B505))),ISNUMBER(SEARCH("divers",LOWER($B505))),ISNUMBER(SEARCH("etc",LOWER($B505))))),OR(AND(ISNUMBER(SEARCH("comunic",LOWER($B505))),LEFT($E505,3)&lt;&gt;"4.4"),AND(ISNUMBER(SEARCH("monitor",LOWER($B505))),NOT(OR(LEFT($E505,3)="1.5",LEFT($E505,3)="2.5")))),AND($B505&lt;&gt;"",OR(LEFT($C505,1)="1",LEFT($C505,1)="2"),$D505=""),AND($D505&lt;&gt;"",NOT(OR(LEFT($C505,1)="1",LEFT($C505,1)="2"))),AND($D505&lt;&gt;"",COUNTIF(' PROJETO'!$B$14:$B$16,$D505)=0),IF($D505="",FALSE(),IF(COUNTIF(' PROJETO'!$B$14:$B$16,$D505)=0,FALSE(),IFERROR(INDEX(' PROJETO'!$C$14:$C$16,MATCH($D505,' PROJETO'!$B$14:$B$16,0))&lt;&gt;"Sim",FALSE()))))</f>
        <v>0</v>
      </c>
      <c r="AG505" s="21" t="b">
        <f>AND($AC505,$Y505&gt;'CONFG.  LISTAS'!$F$4,$Z505="",$AA505="")</f>
        <v>0</v>
      </c>
      <c r="AH505" s="21" t="str">
        <f t="shared" si="103"/>
        <v/>
      </c>
      <c r="AI505" s="43" t="str">
        <f ca="1">IF(NOT($AC505),"",IF(OR($B505="",$C505="",$E505="",$F505=""),"Preencha descrição, categoria, tipo e unidade.",IF(AND($B505&lt;&gt;"",OR(LEFT($C505,1)="1",LEFT($C505,1)="2"),$D505=""),"Informe a prática de restauração para itens diretos.",IF(AND($D505&lt;&gt;"",NOT(OR(LEFT($C505,1)="1",LEFT($C505,1)="2"))),"Custos indiretos não devem pertencer a uma prática específica.",IF(AND($D505&lt;&gt;"",COUNTIF(' PROJETO'!$B$14:$B$16,$D505)=0),"Prática de restauração inválida ou não cadastrada.",IF(IF($D505="",FALSE(),IF(COUNTIF(' PROJETO'!$B$14:$B$16,$D505)=0,FALSE(),IFERROR(INDEX(' PROJETO'!$C$14:$C$16,MATCH($D505,' PROJETO'!$B$14:$B$16,0))&lt;&gt;"Sim",FALSE()))),"A prática informada no item não foi selecionada na aba Projeto.",IF(AND(MAX($I505,$L505,$O505,$R505,$U505,$X505)&gt;'CONFG.  LISTAS'!$F$4,NOT(OR($Z505&lt;&gt;"",$AA505&lt;&gt;""))),"Memorial de cálculo ou anexo obrigatório não informado para item acima do limite.",IF(OR(AND($G505&lt;&gt;"",$H505&lt;&gt;"",OR($G505&lt;=0,$H505&lt;=0)),AND($J505&lt;&gt;"",$K505&lt;&gt;"",OR($J505&lt;=0,$K505&lt;=0)),AND($M505&lt;&gt;"",$N505&lt;&gt;"",OR($M505&lt;=0,$N505&lt;=0)),AND($P505&lt;&gt;"",$Q505&lt;&gt;"",OR($P505&lt;=0,$Q505&lt;=0)),AND($S505&lt;&gt;"",$T505&lt;&gt;"",OR($S505&lt;=0,$T505&lt;=0)),AND($V505&lt;&gt;"",$W505&lt;&gt;"",OR($V505&lt;=0,$W505&lt;=0))),"Revise os valores informados: valor unitário e quantidade devem ser maiores que zero.",IF(OR(AND($G505="",$H505&lt;&gt;""),AND($G505&lt;&gt;"",$H505=""),AND($J505="",$K505&lt;&gt;""),AND($J505&lt;&gt;"",$K505=""),AND($M505="",$N505&lt;&gt;""),AND($M505&lt;&gt;"",$N505=""),AND($P505="",$Q505&lt;&gt;""),AND($P505&lt;&gt;"",$Q505=""),AND($S505="",$T505&lt;&gt;""),AND($S505&lt;&gt;"",$T505=""),AND($V505="",$W505&lt;&gt;""),AND($V505&lt;&gt;"",$W505="")),"Há ano preenchido parcialmente: "&amp;TRIM(IF(AND($G505="",$H505&lt;&gt;""),"Ano 1 (falta valor unitário); ","")&amp;IF(AND($G505&lt;&gt;"",$H505=""),"Ano 1 (falta quantidade); ","")&amp;IF(AND($J505="",$K505&lt;&gt;""),"Ano 2 (falta valor unitário); ","")&amp;IF(AND($J505&lt;&gt;"",$K505=""),"Ano 2 (falta quantidade); ","")&amp;IF(AND($M505="",$N505&lt;&gt;""),"Ano 3 (falta valor unitário); ","")&amp;IF(AND($M505&lt;&gt;"",$N505=""),"Ano 3 (falta quantidade); ","")&amp;IF(AND($P505="",$Q505&lt;&gt;""),"Ano 4 (falta valor unitário); ","")&amp;IF(AND($P505&lt;&gt;"",$Q505=""),"Ano 4 (falta quantidade); ","")&amp;IF(AND($S505="",$T505&lt;&gt;""),"Ano 5 (falta valor unitário); ","")&amp;IF(AND($S505&lt;&gt;"",$T505=""),"Ano 5 (falta quantidade); ","")&amp;IF(AND($V505="",$W505&lt;&gt;""),"Ano 6 (falta valor unitário); ","")&amp;IF(AND($V505&lt;&gt;"",$W505=""),"Ano 6 (falta quantidade); ","")), IF(NOT(OR(AND($G505&lt;&gt;"",$H505&lt;&gt;""),AND($J505&lt;&gt;"",$K505&lt;&gt;""),AND($M505&lt;&gt;"",$N505&lt;&gt;""),AND($P505&lt;&gt;"",$Q505&lt;&gt;""),AND($S505&lt;&gt;"",$T505&lt;&gt;""),AND($V505&lt;&gt;"",$W505&lt;&gt;""))),"Informe pelo menos um ano completo com valor unitário e quantidade.",IF(AND($C505&lt;&gt;"",$E505&lt;&gt;"",LEFT(TRIM($C505),1)&lt;&gt;LEFT(TRIM($E505),1)),"Categoria e tipo estão incompatíveis.",IF(IF(OR($E505="",$F505=""),FALSE(),IFERROR(COUNTIF(INDIRECT("UNITS_"&amp;SUBSTITUTE(LEFT($E505,FIND(" ",$E505&amp;" ")-1),".","_")),$F505)=0,TRUE())),"Unidade incompatível com o tipo selecionado.",IF(OR(AND(ISNUMBER(SEARCH("comunic",LOWER($B505))),LEFT($E505,3)&lt;&gt;"4.4"),AND(ISNUMBER(SEARCH("monitor",LOWER($B505))),NOT(OR(LEFT($E505,3)="1.5",LEFT($E505,3)="2.5")))),"Revise a classificação do item conforme as regras de preenchimento.",IF(AND($B505&lt;&gt;"",OR(ISNUMBER(SEARCH("outro",LOWER($B505))),ISNUMBER(SEARCH("divers",LOWER($B505))),ISNUMBER(SEARCH("kit",LOWER($B505))),ISNUMBER(SEARCH("ferrament",LOWER($B505))),ISNUMBER(SEARCH("epi",LOWER($B505)))),NOT(OR($Z505&lt;&gt;"",$AA505&lt;&gt;""))),"Descrição muito genérica: detalhe melhor o item e registre o racional no memorial ou em anexo.",IF(AND($Y505=0,$B505&lt;&gt;"",OR($G505&lt;&gt;"",$H505&lt;&gt;"",$J505&lt;&gt;"",$K505&lt;&gt;"",$M505&lt;&gt;"",$N505&lt;&gt;"",$P505&lt;&gt;"",$Q505&lt;&gt;"",$S505&lt;&gt;"",$T505&lt;&gt;"",$V505&lt;&gt;"",$W505&lt;&gt;"")),"O item possui dados lançados, mas o total está zerado. Revise os valores informados.","")))))))))))))))</f>
        <v/>
      </c>
    </row>
    <row r="506" spans="1:35" ht="14.25" customHeight="1" x14ac:dyDescent="0.25">
      <c r="A506" s="57" t="str">
        <f t="shared" si="91"/>
        <v/>
      </c>
      <c r="B506" s="58"/>
      <c r="C506" s="58"/>
      <c r="D506" s="58"/>
      <c r="E506" s="58"/>
      <c r="F506" s="58"/>
      <c r="G506" s="269"/>
      <c r="H506" s="59"/>
      <c r="I506" s="273">
        <f t="shared" si="92"/>
        <v>0</v>
      </c>
      <c r="J506" s="269"/>
      <c r="K506" s="59"/>
      <c r="L506" s="270">
        <f t="shared" si="93"/>
        <v>0</v>
      </c>
      <c r="M506" s="269"/>
      <c r="N506" s="59"/>
      <c r="O506" s="270">
        <f t="shared" si="94"/>
        <v>0</v>
      </c>
      <c r="P506" s="269"/>
      <c r="Q506" s="59"/>
      <c r="R506" s="271">
        <f t="shared" si="95"/>
        <v>0</v>
      </c>
      <c r="S506" s="269"/>
      <c r="T506" s="59"/>
      <c r="U506" s="270">
        <f t="shared" si="96"/>
        <v>0</v>
      </c>
      <c r="V506" s="269"/>
      <c r="W506" s="59"/>
      <c r="X506" s="270">
        <f t="shared" si="97"/>
        <v>0</v>
      </c>
      <c r="Y506" s="270">
        <f t="shared" si="98"/>
        <v>0</v>
      </c>
      <c r="Z506" s="58"/>
      <c r="AA506" s="58"/>
      <c r="AB506" s="60" t="str">
        <f t="shared" si="99"/>
        <v/>
      </c>
      <c r="AC506" s="21" t="b">
        <f t="shared" si="100"/>
        <v>0</v>
      </c>
      <c r="AD506" s="21" t="b">
        <f t="shared" si="101"/>
        <v>0</v>
      </c>
      <c r="AE506" s="21" t="b">
        <f t="shared" si="102"/>
        <v>0</v>
      </c>
      <c r="AF506" s="21" t="b">
        <f ca="1">OR(AND($AC506,NOT($AD506)),AND($AC506,OR(AND($G506="",$H506&lt;&gt;""),AND($G506&lt;&gt;"",$H506=""),AND($J506="",$K506&lt;&gt;""),AND($J506&lt;&gt;"",$K506=""),AND($M506="",$N506&lt;&gt;""),AND($M506&lt;&gt;"",$N506=""),AND($P506="",$Q506&lt;&gt;""),AND($P506&lt;&gt;"",$Q506=""),AND($S506="",$T506&lt;&gt;""),AND($S506&lt;&gt;"",$T506=""),AND($V506="",$W506&lt;&gt;""),AND($V506&lt;&gt;"",$W506=""))),AND($C506&lt;&gt;"",$E506&lt;&gt;"",LEFT(TRIM($C506),1)&lt;&gt;LEFT(TRIM($E506),1)),IF(OR($E506="",$F506=""),FALSE(),IFERROR(COUNTIF(INDIRECT("UNITS_"&amp;SUBSTITUTE(LEFT($E506,FIND(" ",$E506&amp;" ")-1),".","_")),$F506)=0,TRUE())),AND($B506&lt;&gt;"",OR(ISNUMBER(SEARCH("outro",LOWER($B506))),ISNUMBER(SEARCH("divers",LOWER($B506))),ISNUMBER(SEARCH("etc",LOWER($B506))))),OR(AND(ISNUMBER(SEARCH("comunic",LOWER($B506))),LEFT($E506,3)&lt;&gt;"4.4"),AND(ISNUMBER(SEARCH("monitor",LOWER($B506))),NOT(OR(LEFT($E506,3)="1.5",LEFT($E506,3)="2.5")))),AND($B506&lt;&gt;"",OR(LEFT($C506,1)="1",LEFT($C506,1)="2"),$D506=""),AND($D506&lt;&gt;"",NOT(OR(LEFT($C506,1)="1",LEFT($C506,1)="2"))),AND($D506&lt;&gt;"",COUNTIF(' PROJETO'!$B$14:$B$16,$D506)=0),IF($D506="",FALSE(),IF(COUNTIF(' PROJETO'!$B$14:$B$16,$D506)=0,FALSE(),IFERROR(INDEX(' PROJETO'!$C$14:$C$16,MATCH($D506,' PROJETO'!$B$14:$B$16,0))&lt;&gt;"Sim",FALSE()))))</f>
        <v>0</v>
      </c>
      <c r="AG506" s="21" t="b">
        <f>AND($AC506,$Y506&gt;'CONFG.  LISTAS'!$F$4,$Z506="",$AA506="")</f>
        <v>0</v>
      </c>
      <c r="AH506" s="21" t="str">
        <f t="shared" si="103"/>
        <v/>
      </c>
      <c r="AI506" s="43" t="str">
        <f ca="1">IF(NOT($AC506),"",IF(OR($B506="",$C506="",$E506="",$F506=""),"Preencha descrição, categoria, tipo e unidade.",IF(AND($B506&lt;&gt;"",OR(LEFT($C506,1)="1",LEFT($C506,1)="2"),$D506=""),"Informe a prática de restauração para itens diretos.",IF(AND($D506&lt;&gt;"",NOT(OR(LEFT($C506,1)="1",LEFT($C506,1)="2"))),"Custos indiretos não devem pertencer a uma prática específica.",IF(AND($D506&lt;&gt;"",COUNTIF(' PROJETO'!$B$14:$B$16,$D506)=0),"Prática de restauração inválida ou não cadastrada.",IF(IF($D506="",FALSE(),IF(COUNTIF(' PROJETO'!$B$14:$B$16,$D506)=0,FALSE(),IFERROR(INDEX(' PROJETO'!$C$14:$C$16,MATCH($D506,' PROJETO'!$B$14:$B$16,0))&lt;&gt;"Sim",FALSE()))),"A prática informada no item não foi selecionada na aba Projeto.",IF(AND(MAX($I506,$L506,$O506,$R506,$U506,$X506)&gt;'CONFG.  LISTAS'!$F$4,NOT(OR($Z506&lt;&gt;"",$AA506&lt;&gt;""))),"Memorial de cálculo ou anexo obrigatório não informado para item acima do limite.",IF(OR(AND($G506&lt;&gt;"",$H506&lt;&gt;"",OR($G506&lt;=0,$H506&lt;=0)),AND($J506&lt;&gt;"",$K506&lt;&gt;"",OR($J506&lt;=0,$K506&lt;=0)),AND($M506&lt;&gt;"",$N506&lt;&gt;"",OR($M506&lt;=0,$N506&lt;=0)),AND($P506&lt;&gt;"",$Q506&lt;&gt;"",OR($P506&lt;=0,$Q506&lt;=0)),AND($S506&lt;&gt;"",$T506&lt;&gt;"",OR($S506&lt;=0,$T506&lt;=0)),AND($V506&lt;&gt;"",$W506&lt;&gt;"",OR($V506&lt;=0,$W506&lt;=0))),"Revise os valores informados: valor unitário e quantidade devem ser maiores que zero.",IF(OR(AND($G506="",$H506&lt;&gt;""),AND($G506&lt;&gt;"",$H506=""),AND($J506="",$K506&lt;&gt;""),AND($J506&lt;&gt;"",$K506=""),AND($M506="",$N506&lt;&gt;""),AND($M506&lt;&gt;"",$N506=""),AND($P506="",$Q506&lt;&gt;""),AND($P506&lt;&gt;"",$Q506=""),AND($S506="",$T506&lt;&gt;""),AND($S506&lt;&gt;"",$T506=""),AND($V506="",$W506&lt;&gt;""),AND($V506&lt;&gt;"",$W506="")),"Há ano preenchido parcialmente: "&amp;TRIM(IF(AND($G506="",$H506&lt;&gt;""),"Ano 1 (falta valor unitário); ","")&amp;IF(AND($G506&lt;&gt;"",$H506=""),"Ano 1 (falta quantidade); ","")&amp;IF(AND($J506="",$K506&lt;&gt;""),"Ano 2 (falta valor unitário); ","")&amp;IF(AND($J506&lt;&gt;"",$K506=""),"Ano 2 (falta quantidade); ","")&amp;IF(AND($M506="",$N506&lt;&gt;""),"Ano 3 (falta valor unitário); ","")&amp;IF(AND($M506&lt;&gt;"",$N506=""),"Ano 3 (falta quantidade); ","")&amp;IF(AND($P506="",$Q506&lt;&gt;""),"Ano 4 (falta valor unitário); ","")&amp;IF(AND($P506&lt;&gt;"",$Q506=""),"Ano 4 (falta quantidade); ","")&amp;IF(AND($S506="",$T506&lt;&gt;""),"Ano 5 (falta valor unitário); ","")&amp;IF(AND($S506&lt;&gt;"",$T506=""),"Ano 5 (falta quantidade); ","")&amp;IF(AND($V506="",$W506&lt;&gt;""),"Ano 6 (falta valor unitário); ","")&amp;IF(AND($V506&lt;&gt;"",$W506=""),"Ano 6 (falta quantidade); ","")), IF(NOT(OR(AND($G506&lt;&gt;"",$H506&lt;&gt;""),AND($J506&lt;&gt;"",$K506&lt;&gt;""),AND($M506&lt;&gt;"",$N506&lt;&gt;""),AND($P506&lt;&gt;"",$Q506&lt;&gt;""),AND($S506&lt;&gt;"",$T506&lt;&gt;""),AND($V506&lt;&gt;"",$W506&lt;&gt;""))),"Informe pelo menos um ano completo com valor unitário e quantidade.",IF(AND($C506&lt;&gt;"",$E506&lt;&gt;"",LEFT(TRIM($C506),1)&lt;&gt;LEFT(TRIM($E506),1)),"Categoria e tipo estão incompatíveis.",IF(IF(OR($E506="",$F506=""),FALSE(),IFERROR(COUNTIF(INDIRECT("UNITS_"&amp;SUBSTITUTE(LEFT($E506,FIND(" ",$E506&amp;" ")-1),".","_")),$F506)=0,TRUE())),"Unidade incompatível com o tipo selecionado.",IF(OR(AND(ISNUMBER(SEARCH("comunic",LOWER($B506))),LEFT($E506,3)&lt;&gt;"4.4"),AND(ISNUMBER(SEARCH("monitor",LOWER($B506))),NOT(OR(LEFT($E506,3)="1.5",LEFT($E506,3)="2.5")))),"Revise a classificação do item conforme as regras de preenchimento.",IF(AND($B506&lt;&gt;"",OR(ISNUMBER(SEARCH("outro",LOWER($B506))),ISNUMBER(SEARCH("divers",LOWER($B506))),ISNUMBER(SEARCH("kit",LOWER($B506))),ISNUMBER(SEARCH("ferrament",LOWER($B506))),ISNUMBER(SEARCH("epi",LOWER($B506)))),NOT(OR($Z506&lt;&gt;"",$AA506&lt;&gt;""))),"Descrição muito genérica: detalhe melhor o item e registre o racional no memorial ou em anexo.",IF(AND($Y506=0,$B506&lt;&gt;"",OR($G506&lt;&gt;"",$H506&lt;&gt;"",$J506&lt;&gt;"",$K506&lt;&gt;"",$M506&lt;&gt;"",$N506&lt;&gt;"",$P506&lt;&gt;"",$Q506&lt;&gt;"",$S506&lt;&gt;"",$T506&lt;&gt;"",$V506&lt;&gt;"",$W506&lt;&gt;"")),"O item possui dados lançados, mas o total está zerado. Revise os valores informados.","")))))))))))))))</f>
        <v/>
      </c>
    </row>
    <row r="507" spans="1:35" ht="14.25" customHeight="1" x14ac:dyDescent="0.25">
      <c r="A507" s="57" t="str">
        <f t="shared" si="91"/>
        <v/>
      </c>
      <c r="B507" s="61"/>
      <c r="C507" s="61"/>
      <c r="D507" s="58"/>
      <c r="E507" s="61"/>
      <c r="F507" s="61"/>
      <c r="G507" s="272"/>
      <c r="H507" s="62"/>
      <c r="I507" s="273">
        <f t="shared" si="92"/>
        <v>0</v>
      </c>
      <c r="J507" s="272"/>
      <c r="K507" s="62"/>
      <c r="L507" s="270">
        <f t="shared" si="93"/>
        <v>0</v>
      </c>
      <c r="M507" s="272"/>
      <c r="N507" s="62"/>
      <c r="O507" s="270">
        <f t="shared" si="94"/>
        <v>0</v>
      </c>
      <c r="P507" s="272"/>
      <c r="Q507" s="62"/>
      <c r="R507" s="271">
        <f t="shared" si="95"/>
        <v>0</v>
      </c>
      <c r="S507" s="272"/>
      <c r="T507" s="62"/>
      <c r="U507" s="270">
        <f t="shared" si="96"/>
        <v>0</v>
      </c>
      <c r="V507" s="272"/>
      <c r="W507" s="62"/>
      <c r="X507" s="270">
        <f t="shared" si="97"/>
        <v>0</v>
      </c>
      <c r="Y507" s="270">
        <f t="shared" si="98"/>
        <v>0</v>
      </c>
      <c r="Z507" s="61"/>
      <c r="AA507" s="61"/>
      <c r="AB507" s="60" t="str">
        <f t="shared" si="99"/>
        <v/>
      </c>
      <c r="AC507" s="21" t="b">
        <f t="shared" si="100"/>
        <v>0</v>
      </c>
      <c r="AD507" s="21" t="b">
        <f t="shared" si="101"/>
        <v>0</v>
      </c>
      <c r="AE507" s="21" t="b">
        <f t="shared" si="102"/>
        <v>0</v>
      </c>
      <c r="AF507" s="21" t="b">
        <f ca="1">OR(AND($AC507,NOT($AD507)),AND($AC507,OR(AND($G507="",$H507&lt;&gt;""),AND($G507&lt;&gt;"",$H507=""),AND($J507="",$K507&lt;&gt;""),AND($J507&lt;&gt;"",$K507=""),AND($M507="",$N507&lt;&gt;""),AND($M507&lt;&gt;"",$N507=""),AND($P507="",$Q507&lt;&gt;""),AND($P507&lt;&gt;"",$Q507=""),AND($S507="",$T507&lt;&gt;""),AND($S507&lt;&gt;"",$T507=""),AND($V507="",$W507&lt;&gt;""),AND($V507&lt;&gt;"",$W507=""))),AND($C507&lt;&gt;"",$E507&lt;&gt;"",LEFT(TRIM($C507),1)&lt;&gt;LEFT(TRIM($E507),1)),IF(OR($E507="",$F507=""),FALSE(),IFERROR(COUNTIF(INDIRECT("UNITS_"&amp;SUBSTITUTE(LEFT($E507,FIND(" ",$E507&amp;" ")-1),".","_")),$F507)=0,TRUE())),AND($B507&lt;&gt;"",OR(ISNUMBER(SEARCH("outro",LOWER($B507))),ISNUMBER(SEARCH("divers",LOWER($B507))),ISNUMBER(SEARCH("etc",LOWER($B507))))),OR(AND(ISNUMBER(SEARCH("comunic",LOWER($B507))),LEFT($E507,3)&lt;&gt;"4.4"),AND(ISNUMBER(SEARCH("monitor",LOWER($B507))),NOT(OR(LEFT($E507,3)="1.5",LEFT($E507,3)="2.5")))),AND($B507&lt;&gt;"",OR(LEFT($C507,1)="1",LEFT($C507,1)="2"),$D507=""),AND($D507&lt;&gt;"",NOT(OR(LEFT($C507,1)="1",LEFT($C507,1)="2"))),AND($D507&lt;&gt;"",COUNTIF(' PROJETO'!$B$14:$B$16,$D507)=0),IF($D507="",FALSE(),IF(COUNTIF(' PROJETO'!$B$14:$B$16,$D507)=0,FALSE(),IFERROR(INDEX(' PROJETO'!$C$14:$C$16,MATCH($D507,' PROJETO'!$B$14:$B$16,0))&lt;&gt;"Sim",FALSE()))))</f>
        <v>0</v>
      </c>
      <c r="AG507" s="21" t="b">
        <f>AND($AC507,$Y507&gt;'CONFG.  LISTAS'!$F$4,$Z507="",$AA507="")</f>
        <v>0</v>
      </c>
      <c r="AH507" s="21" t="str">
        <f t="shared" si="103"/>
        <v/>
      </c>
      <c r="AI507" s="43" t="str">
        <f ca="1">IF(NOT($AC507),"",IF(OR($B507="",$C507="",$E507="",$F507=""),"Preencha descrição, categoria, tipo e unidade.",IF(AND($B507&lt;&gt;"",OR(LEFT($C507,1)="1",LEFT($C507,1)="2"),$D507=""),"Informe a prática de restauração para itens diretos.",IF(AND($D507&lt;&gt;"",NOT(OR(LEFT($C507,1)="1",LEFT($C507,1)="2"))),"Custos indiretos não devem pertencer a uma prática específica.",IF(AND($D507&lt;&gt;"",COUNTIF(' PROJETO'!$B$14:$B$16,$D507)=0),"Prática de restauração inválida ou não cadastrada.",IF(IF($D507="",FALSE(),IF(COUNTIF(' PROJETO'!$B$14:$B$16,$D507)=0,FALSE(),IFERROR(INDEX(' PROJETO'!$C$14:$C$16,MATCH($D507,' PROJETO'!$B$14:$B$16,0))&lt;&gt;"Sim",FALSE()))),"A prática informada no item não foi selecionada na aba Projeto.",IF(AND(MAX($I507,$L507,$O507,$R507,$U507,$X507)&gt;'CONFG.  LISTAS'!$F$4,NOT(OR($Z507&lt;&gt;"",$AA507&lt;&gt;""))),"Memorial de cálculo ou anexo obrigatório não informado para item acima do limite.",IF(OR(AND($G507&lt;&gt;"",$H507&lt;&gt;"",OR($G507&lt;=0,$H507&lt;=0)),AND($J507&lt;&gt;"",$K507&lt;&gt;"",OR($J507&lt;=0,$K507&lt;=0)),AND($M507&lt;&gt;"",$N507&lt;&gt;"",OR($M507&lt;=0,$N507&lt;=0)),AND($P507&lt;&gt;"",$Q507&lt;&gt;"",OR($P507&lt;=0,$Q507&lt;=0)),AND($S507&lt;&gt;"",$T507&lt;&gt;"",OR($S507&lt;=0,$T507&lt;=0)),AND($V507&lt;&gt;"",$W507&lt;&gt;"",OR($V507&lt;=0,$W507&lt;=0))),"Revise os valores informados: valor unitário e quantidade devem ser maiores que zero.",IF(OR(AND($G507="",$H507&lt;&gt;""),AND($G507&lt;&gt;"",$H507=""),AND($J507="",$K507&lt;&gt;""),AND($J507&lt;&gt;"",$K507=""),AND($M507="",$N507&lt;&gt;""),AND($M507&lt;&gt;"",$N507=""),AND($P507="",$Q507&lt;&gt;""),AND($P507&lt;&gt;"",$Q507=""),AND($S507="",$T507&lt;&gt;""),AND($S507&lt;&gt;"",$T507=""),AND($V507="",$W507&lt;&gt;""),AND($V507&lt;&gt;"",$W507="")),"Há ano preenchido parcialmente: "&amp;TRIM(IF(AND($G507="",$H507&lt;&gt;""),"Ano 1 (falta valor unitário); ","")&amp;IF(AND($G507&lt;&gt;"",$H507=""),"Ano 1 (falta quantidade); ","")&amp;IF(AND($J507="",$K507&lt;&gt;""),"Ano 2 (falta valor unitário); ","")&amp;IF(AND($J507&lt;&gt;"",$K507=""),"Ano 2 (falta quantidade); ","")&amp;IF(AND($M507="",$N507&lt;&gt;""),"Ano 3 (falta valor unitário); ","")&amp;IF(AND($M507&lt;&gt;"",$N507=""),"Ano 3 (falta quantidade); ","")&amp;IF(AND($P507="",$Q507&lt;&gt;""),"Ano 4 (falta valor unitário); ","")&amp;IF(AND($P507&lt;&gt;"",$Q507=""),"Ano 4 (falta quantidade); ","")&amp;IF(AND($S507="",$T507&lt;&gt;""),"Ano 5 (falta valor unitário); ","")&amp;IF(AND($S507&lt;&gt;"",$T507=""),"Ano 5 (falta quantidade); ","")&amp;IF(AND($V507="",$W507&lt;&gt;""),"Ano 6 (falta valor unitário); ","")&amp;IF(AND($V507&lt;&gt;"",$W507=""),"Ano 6 (falta quantidade); ","")), IF(NOT(OR(AND($G507&lt;&gt;"",$H507&lt;&gt;""),AND($J507&lt;&gt;"",$K507&lt;&gt;""),AND($M507&lt;&gt;"",$N507&lt;&gt;""),AND($P507&lt;&gt;"",$Q507&lt;&gt;""),AND($S507&lt;&gt;"",$T507&lt;&gt;""),AND($V507&lt;&gt;"",$W507&lt;&gt;""))),"Informe pelo menos um ano completo com valor unitário e quantidade.",IF(AND($C507&lt;&gt;"",$E507&lt;&gt;"",LEFT(TRIM($C507),1)&lt;&gt;LEFT(TRIM($E507),1)),"Categoria e tipo estão incompatíveis.",IF(IF(OR($E507="",$F507=""),FALSE(),IFERROR(COUNTIF(INDIRECT("UNITS_"&amp;SUBSTITUTE(LEFT($E507,FIND(" ",$E507&amp;" ")-1),".","_")),$F507)=0,TRUE())),"Unidade incompatível com o tipo selecionado.",IF(OR(AND(ISNUMBER(SEARCH("comunic",LOWER($B507))),LEFT($E507,3)&lt;&gt;"4.4"),AND(ISNUMBER(SEARCH("monitor",LOWER($B507))),NOT(OR(LEFT($E507,3)="1.5",LEFT($E507,3)="2.5")))),"Revise a classificação do item conforme as regras de preenchimento.",IF(AND($B507&lt;&gt;"",OR(ISNUMBER(SEARCH("outro",LOWER($B507))),ISNUMBER(SEARCH("divers",LOWER($B507))),ISNUMBER(SEARCH("kit",LOWER($B507))),ISNUMBER(SEARCH("ferrament",LOWER($B507))),ISNUMBER(SEARCH("epi",LOWER($B507)))),NOT(OR($Z507&lt;&gt;"",$AA507&lt;&gt;""))),"Descrição muito genérica: detalhe melhor o item e registre o racional no memorial ou em anexo.",IF(AND($Y507=0,$B507&lt;&gt;"",OR($G507&lt;&gt;"",$H507&lt;&gt;"",$J507&lt;&gt;"",$K507&lt;&gt;"",$M507&lt;&gt;"",$N507&lt;&gt;"",$P507&lt;&gt;"",$Q507&lt;&gt;"",$S507&lt;&gt;"",$T507&lt;&gt;"",$V507&lt;&gt;"",$W507&lt;&gt;"")),"O item possui dados lançados, mas o total está zerado. Revise os valores informados.","")))))))))))))))</f>
        <v/>
      </c>
    </row>
    <row r="508" spans="1:35" ht="14.25" customHeight="1" x14ac:dyDescent="0.25">
      <c r="A508" s="57" t="str">
        <f t="shared" si="91"/>
        <v/>
      </c>
      <c r="B508" s="58"/>
      <c r="C508" s="58"/>
      <c r="D508" s="58"/>
      <c r="E508" s="58"/>
      <c r="F508" s="58"/>
      <c r="G508" s="269"/>
      <c r="H508" s="59"/>
      <c r="I508" s="273">
        <f t="shared" si="92"/>
        <v>0</v>
      </c>
      <c r="J508" s="269"/>
      <c r="K508" s="59"/>
      <c r="L508" s="270">
        <f t="shared" si="93"/>
        <v>0</v>
      </c>
      <c r="M508" s="269"/>
      <c r="N508" s="59"/>
      <c r="O508" s="270">
        <f t="shared" si="94"/>
        <v>0</v>
      </c>
      <c r="P508" s="269"/>
      <c r="Q508" s="59"/>
      <c r="R508" s="271">
        <f t="shared" si="95"/>
        <v>0</v>
      </c>
      <c r="S508" s="269"/>
      <c r="T508" s="59"/>
      <c r="U508" s="270">
        <f t="shared" si="96"/>
        <v>0</v>
      </c>
      <c r="V508" s="269"/>
      <c r="W508" s="59"/>
      <c r="X508" s="270">
        <f t="shared" si="97"/>
        <v>0</v>
      </c>
      <c r="Y508" s="270">
        <f t="shared" si="98"/>
        <v>0</v>
      </c>
      <c r="Z508" s="58"/>
      <c r="AA508" s="58"/>
      <c r="AB508" s="60" t="str">
        <f t="shared" si="99"/>
        <v/>
      </c>
      <c r="AC508" s="21" t="b">
        <f t="shared" si="100"/>
        <v>0</v>
      </c>
      <c r="AD508" s="21" t="b">
        <f t="shared" si="101"/>
        <v>0</v>
      </c>
      <c r="AE508" s="21" t="b">
        <f t="shared" si="102"/>
        <v>0</v>
      </c>
      <c r="AF508" s="21" t="b">
        <f ca="1">OR(AND($AC508,NOT($AD508)),AND($AC508,OR(AND($G508="",$H508&lt;&gt;""),AND($G508&lt;&gt;"",$H508=""),AND($J508="",$K508&lt;&gt;""),AND($J508&lt;&gt;"",$K508=""),AND($M508="",$N508&lt;&gt;""),AND($M508&lt;&gt;"",$N508=""),AND($P508="",$Q508&lt;&gt;""),AND($P508&lt;&gt;"",$Q508=""),AND($S508="",$T508&lt;&gt;""),AND($S508&lt;&gt;"",$T508=""),AND($V508="",$W508&lt;&gt;""),AND($V508&lt;&gt;"",$W508=""))),AND($C508&lt;&gt;"",$E508&lt;&gt;"",LEFT(TRIM($C508),1)&lt;&gt;LEFT(TRIM($E508),1)),IF(OR($E508="",$F508=""),FALSE(),IFERROR(COUNTIF(INDIRECT("UNITS_"&amp;SUBSTITUTE(LEFT($E508,FIND(" ",$E508&amp;" ")-1),".","_")),$F508)=0,TRUE())),AND($B508&lt;&gt;"",OR(ISNUMBER(SEARCH("outro",LOWER($B508))),ISNUMBER(SEARCH("divers",LOWER($B508))),ISNUMBER(SEARCH("etc",LOWER($B508))))),OR(AND(ISNUMBER(SEARCH("comunic",LOWER($B508))),LEFT($E508,3)&lt;&gt;"4.4"),AND(ISNUMBER(SEARCH("monitor",LOWER($B508))),NOT(OR(LEFT($E508,3)="1.5",LEFT($E508,3)="2.5")))),AND($B508&lt;&gt;"",OR(LEFT($C508,1)="1",LEFT($C508,1)="2"),$D508=""),AND($D508&lt;&gt;"",NOT(OR(LEFT($C508,1)="1",LEFT($C508,1)="2"))),AND($D508&lt;&gt;"",COUNTIF(' PROJETO'!$B$14:$B$16,$D508)=0),IF($D508="",FALSE(),IF(COUNTIF(' PROJETO'!$B$14:$B$16,$D508)=0,FALSE(),IFERROR(INDEX(' PROJETO'!$C$14:$C$16,MATCH($D508,' PROJETO'!$B$14:$B$16,0))&lt;&gt;"Sim",FALSE()))))</f>
        <v>0</v>
      </c>
      <c r="AG508" s="21" t="b">
        <f>AND($AC508,$Y508&gt;'CONFG.  LISTAS'!$F$4,$Z508="",$AA508="")</f>
        <v>0</v>
      </c>
      <c r="AH508" s="21" t="str">
        <f t="shared" si="103"/>
        <v/>
      </c>
      <c r="AI508" s="43" t="str">
        <f ca="1">IF(NOT($AC508),"",IF(OR($B508="",$C508="",$E508="",$F508=""),"Preencha descrição, categoria, tipo e unidade.",IF(AND($B508&lt;&gt;"",OR(LEFT($C508,1)="1",LEFT($C508,1)="2"),$D508=""),"Informe a prática de restauração para itens diretos.",IF(AND($D508&lt;&gt;"",NOT(OR(LEFT($C508,1)="1",LEFT($C508,1)="2"))),"Custos indiretos não devem pertencer a uma prática específica.",IF(AND($D508&lt;&gt;"",COUNTIF(' PROJETO'!$B$14:$B$16,$D508)=0),"Prática de restauração inválida ou não cadastrada.",IF(IF($D508="",FALSE(),IF(COUNTIF(' PROJETO'!$B$14:$B$16,$D508)=0,FALSE(),IFERROR(INDEX(' PROJETO'!$C$14:$C$16,MATCH($D508,' PROJETO'!$B$14:$B$16,0))&lt;&gt;"Sim",FALSE()))),"A prática informada no item não foi selecionada na aba Projeto.",IF(AND(MAX($I508,$L508,$O508,$R508,$U508,$X508)&gt;'CONFG.  LISTAS'!$F$4,NOT(OR($Z508&lt;&gt;"",$AA508&lt;&gt;""))),"Memorial de cálculo ou anexo obrigatório não informado para item acima do limite.",IF(OR(AND($G508&lt;&gt;"",$H508&lt;&gt;"",OR($G508&lt;=0,$H508&lt;=0)),AND($J508&lt;&gt;"",$K508&lt;&gt;"",OR($J508&lt;=0,$K508&lt;=0)),AND($M508&lt;&gt;"",$N508&lt;&gt;"",OR($M508&lt;=0,$N508&lt;=0)),AND($P508&lt;&gt;"",$Q508&lt;&gt;"",OR($P508&lt;=0,$Q508&lt;=0)),AND($S508&lt;&gt;"",$T508&lt;&gt;"",OR($S508&lt;=0,$T508&lt;=0)),AND($V508&lt;&gt;"",$W508&lt;&gt;"",OR($V508&lt;=0,$W508&lt;=0))),"Revise os valores informados: valor unitário e quantidade devem ser maiores que zero.",IF(OR(AND($G508="",$H508&lt;&gt;""),AND($G508&lt;&gt;"",$H508=""),AND($J508="",$K508&lt;&gt;""),AND($J508&lt;&gt;"",$K508=""),AND($M508="",$N508&lt;&gt;""),AND($M508&lt;&gt;"",$N508=""),AND($P508="",$Q508&lt;&gt;""),AND($P508&lt;&gt;"",$Q508=""),AND($S508="",$T508&lt;&gt;""),AND($S508&lt;&gt;"",$T508=""),AND($V508="",$W508&lt;&gt;""),AND($V508&lt;&gt;"",$W508="")),"Há ano preenchido parcialmente: "&amp;TRIM(IF(AND($G508="",$H508&lt;&gt;""),"Ano 1 (falta valor unitário); ","")&amp;IF(AND($G508&lt;&gt;"",$H508=""),"Ano 1 (falta quantidade); ","")&amp;IF(AND($J508="",$K508&lt;&gt;""),"Ano 2 (falta valor unitário); ","")&amp;IF(AND($J508&lt;&gt;"",$K508=""),"Ano 2 (falta quantidade); ","")&amp;IF(AND($M508="",$N508&lt;&gt;""),"Ano 3 (falta valor unitário); ","")&amp;IF(AND($M508&lt;&gt;"",$N508=""),"Ano 3 (falta quantidade); ","")&amp;IF(AND($P508="",$Q508&lt;&gt;""),"Ano 4 (falta valor unitário); ","")&amp;IF(AND($P508&lt;&gt;"",$Q508=""),"Ano 4 (falta quantidade); ","")&amp;IF(AND($S508="",$T508&lt;&gt;""),"Ano 5 (falta valor unitário); ","")&amp;IF(AND($S508&lt;&gt;"",$T508=""),"Ano 5 (falta quantidade); ","")&amp;IF(AND($V508="",$W508&lt;&gt;""),"Ano 6 (falta valor unitário); ","")&amp;IF(AND($V508&lt;&gt;"",$W508=""),"Ano 6 (falta quantidade); ","")), IF(NOT(OR(AND($G508&lt;&gt;"",$H508&lt;&gt;""),AND($J508&lt;&gt;"",$K508&lt;&gt;""),AND($M508&lt;&gt;"",$N508&lt;&gt;""),AND($P508&lt;&gt;"",$Q508&lt;&gt;""),AND($S508&lt;&gt;"",$T508&lt;&gt;""),AND($V508&lt;&gt;"",$W508&lt;&gt;""))),"Informe pelo menos um ano completo com valor unitário e quantidade.",IF(AND($C508&lt;&gt;"",$E508&lt;&gt;"",LEFT(TRIM($C508),1)&lt;&gt;LEFT(TRIM($E508),1)),"Categoria e tipo estão incompatíveis.",IF(IF(OR($E508="",$F508=""),FALSE(),IFERROR(COUNTIF(INDIRECT("UNITS_"&amp;SUBSTITUTE(LEFT($E508,FIND(" ",$E508&amp;" ")-1),".","_")),$F508)=0,TRUE())),"Unidade incompatível com o tipo selecionado.",IF(OR(AND(ISNUMBER(SEARCH("comunic",LOWER($B508))),LEFT($E508,3)&lt;&gt;"4.4"),AND(ISNUMBER(SEARCH("monitor",LOWER($B508))),NOT(OR(LEFT($E508,3)="1.5",LEFT($E508,3)="2.5")))),"Revise a classificação do item conforme as regras de preenchimento.",IF(AND($B508&lt;&gt;"",OR(ISNUMBER(SEARCH("outro",LOWER($B508))),ISNUMBER(SEARCH("divers",LOWER($B508))),ISNUMBER(SEARCH("kit",LOWER($B508))),ISNUMBER(SEARCH("ferrament",LOWER($B508))),ISNUMBER(SEARCH("epi",LOWER($B508)))),NOT(OR($Z508&lt;&gt;"",$AA508&lt;&gt;""))),"Descrição muito genérica: detalhe melhor o item e registre o racional no memorial ou em anexo.",IF(AND($Y508=0,$B508&lt;&gt;"",OR($G508&lt;&gt;"",$H508&lt;&gt;"",$J508&lt;&gt;"",$K508&lt;&gt;"",$M508&lt;&gt;"",$N508&lt;&gt;"",$P508&lt;&gt;"",$Q508&lt;&gt;"",$S508&lt;&gt;"",$T508&lt;&gt;"",$V508&lt;&gt;"",$W508&lt;&gt;"")),"O item possui dados lançados, mas o total está zerado. Revise os valores informados.","")))))))))))))))</f>
        <v/>
      </c>
    </row>
    <row r="509" spans="1:35" ht="14.25" customHeight="1" x14ac:dyDescent="0.25">
      <c r="A509" s="57" t="str">
        <f t="shared" si="91"/>
        <v/>
      </c>
      <c r="B509" s="61"/>
      <c r="C509" s="61"/>
      <c r="D509" s="58"/>
      <c r="E509" s="61"/>
      <c r="F509" s="61"/>
      <c r="G509" s="272"/>
      <c r="H509" s="62"/>
      <c r="I509" s="273">
        <f t="shared" si="92"/>
        <v>0</v>
      </c>
      <c r="J509" s="272"/>
      <c r="K509" s="62"/>
      <c r="L509" s="270">
        <f t="shared" si="93"/>
        <v>0</v>
      </c>
      <c r="M509" s="272"/>
      <c r="N509" s="62"/>
      <c r="O509" s="270">
        <f t="shared" si="94"/>
        <v>0</v>
      </c>
      <c r="P509" s="272"/>
      <c r="Q509" s="62"/>
      <c r="R509" s="271">
        <f t="shared" si="95"/>
        <v>0</v>
      </c>
      <c r="S509" s="272"/>
      <c r="T509" s="62"/>
      <c r="U509" s="270">
        <f t="shared" si="96"/>
        <v>0</v>
      </c>
      <c r="V509" s="272"/>
      <c r="W509" s="62"/>
      <c r="X509" s="270">
        <f t="shared" si="97"/>
        <v>0</v>
      </c>
      <c r="Y509" s="270">
        <f t="shared" si="98"/>
        <v>0</v>
      </c>
      <c r="Z509" s="61"/>
      <c r="AA509" s="61"/>
      <c r="AB509" s="60" t="str">
        <f t="shared" si="99"/>
        <v/>
      </c>
      <c r="AC509" s="21" t="b">
        <f t="shared" si="100"/>
        <v>0</v>
      </c>
      <c r="AD509" s="21" t="b">
        <f t="shared" si="101"/>
        <v>0</v>
      </c>
      <c r="AE509" s="21" t="b">
        <f t="shared" si="102"/>
        <v>0</v>
      </c>
      <c r="AF509" s="21" t="b">
        <f ca="1">OR(AND($AC509,NOT($AD509)),AND($AC509,OR(AND($G509="",$H509&lt;&gt;""),AND($G509&lt;&gt;"",$H509=""),AND($J509="",$K509&lt;&gt;""),AND($J509&lt;&gt;"",$K509=""),AND($M509="",$N509&lt;&gt;""),AND($M509&lt;&gt;"",$N509=""),AND($P509="",$Q509&lt;&gt;""),AND($P509&lt;&gt;"",$Q509=""),AND($S509="",$T509&lt;&gt;""),AND($S509&lt;&gt;"",$T509=""),AND($V509="",$W509&lt;&gt;""),AND($V509&lt;&gt;"",$W509=""))),AND($C509&lt;&gt;"",$E509&lt;&gt;"",LEFT(TRIM($C509),1)&lt;&gt;LEFT(TRIM($E509),1)),IF(OR($E509="",$F509=""),FALSE(),IFERROR(COUNTIF(INDIRECT("UNITS_"&amp;SUBSTITUTE(LEFT($E509,FIND(" ",$E509&amp;" ")-1),".","_")),$F509)=0,TRUE())),AND($B509&lt;&gt;"",OR(ISNUMBER(SEARCH("outro",LOWER($B509))),ISNUMBER(SEARCH("divers",LOWER($B509))),ISNUMBER(SEARCH("etc",LOWER($B509))))),OR(AND(ISNUMBER(SEARCH("comunic",LOWER($B509))),LEFT($E509,3)&lt;&gt;"4.4"),AND(ISNUMBER(SEARCH("monitor",LOWER($B509))),NOT(OR(LEFT($E509,3)="1.5",LEFT($E509,3)="2.5")))),AND($B509&lt;&gt;"",OR(LEFT($C509,1)="1",LEFT($C509,1)="2"),$D509=""),AND($D509&lt;&gt;"",NOT(OR(LEFT($C509,1)="1",LEFT($C509,1)="2"))),AND($D509&lt;&gt;"",COUNTIF(' PROJETO'!$B$14:$B$16,$D509)=0),IF($D509="",FALSE(),IF(COUNTIF(' PROJETO'!$B$14:$B$16,$D509)=0,FALSE(),IFERROR(INDEX(' PROJETO'!$C$14:$C$16,MATCH($D509,' PROJETO'!$B$14:$B$16,0))&lt;&gt;"Sim",FALSE()))))</f>
        <v>0</v>
      </c>
      <c r="AG509" s="21" t="b">
        <f>AND($AC509,$Y509&gt;'CONFG.  LISTAS'!$F$4,$Z509="",$AA509="")</f>
        <v>0</v>
      </c>
      <c r="AH509" s="21" t="str">
        <f t="shared" si="103"/>
        <v/>
      </c>
      <c r="AI509" s="43" t="str">
        <f ca="1">IF(NOT($AC509),"",IF(OR($B509="",$C509="",$E509="",$F509=""),"Preencha descrição, categoria, tipo e unidade.",IF(AND($B509&lt;&gt;"",OR(LEFT($C509,1)="1",LEFT($C509,1)="2"),$D509=""),"Informe a prática de restauração para itens diretos.",IF(AND($D509&lt;&gt;"",NOT(OR(LEFT($C509,1)="1",LEFT($C509,1)="2"))),"Custos indiretos não devem pertencer a uma prática específica.",IF(AND($D509&lt;&gt;"",COUNTIF(' PROJETO'!$B$14:$B$16,$D509)=0),"Prática de restauração inválida ou não cadastrada.",IF(IF($D509="",FALSE(),IF(COUNTIF(' PROJETO'!$B$14:$B$16,$D509)=0,FALSE(),IFERROR(INDEX(' PROJETO'!$C$14:$C$16,MATCH($D509,' PROJETO'!$B$14:$B$16,0))&lt;&gt;"Sim",FALSE()))),"A prática informada no item não foi selecionada na aba Projeto.",IF(AND(MAX($I509,$L509,$O509,$R509,$U509,$X509)&gt;'CONFG.  LISTAS'!$F$4,NOT(OR($Z509&lt;&gt;"",$AA509&lt;&gt;""))),"Memorial de cálculo ou anexo obrigatório não informado para item acima do limite.",IF(OR(AND($G509&lt;&gt;"",$H509&lt;&gt;"",OR($G509&lt;=0,$H509&lt;=0)),AND($J509&lt;&gt;"",$K509&lt;&gt;"",OR($J509&lt;=0,$K509&lt;=0)),AND($M509&lt;&gt;"",$N509&lt;&gt;"",OR($M509&lt;=0,$N509&lt;=0)),AND($P509&lt;&gt;"",$Q509&lt;&gt;"",OR($P509&lt;=0,$Q509&lt;=0)),AND($S509&lt;&gt;"",$T509&lt;&gt;"",OR($S509&lt;=0,$T509&lt;=0)),AND($V509&lt;&gt;"",$W509&lt;&gt;"",OR($V509&lt;=0,$W509&lt;=0))),"Revise os valores informados: valor unitário e quantidade devem ser maiores que zero.",IF(OR(AND($G509="",$H509&lt;&gt;""),AND($G509&lt;&gt;"",$H509=""),AND($J509="",$K509&lt;&gt;""),AND($J509&lt;&gt;"",$K509=""),AND($M509="",$N509&lt;&gt;""),AND($M509&lt;&gt;"",$N509=""),AND($P509="",$Q509&lt;&gt;""),AND($P509&lt;&gt;"",$Q509=""),AND($S509="",$T509&lt;&gt;""),AND($S509&lt;&gt;"",$T509=""),AND($V509="",$W509&lt;&gt;""),AND($V509&lt;&gt;"",$W509="")),"Há ano preenchido parcialmente: "&amp;TRIM(IF(AND($G509="",$H509&lt;&gt;""),"Ano 1 (falta valor unitário); ","")&amp;IF(AND($G509&lt;&gt;"",$H509=""),"Ano 1 (falta quantidade); ","")&amp;IF(AND($J509="",$K509&lt;&gt;""),"Ano 2 (falta valor unitário); ","")&amp;IF(AND($J509&lt;&gt;"",$K509=""),"Ano 2 (falta quantidade); ","")&amp;IF(AND($M509="",$N509&lt;&gt;""),"Ano 3 (falta valor unitário); ","")&amp;IF(AND($M509&lt;&gt;"",$N509=""),"Ano 3 (falta quantidade); ","")&amp;IF(AND($P509="",$Q509&lt;&gt;""),"Ano 4 (falta valor unitário); ","")&amp;IF(AND($P509&lt;&gt;"",$Q509=""),"Ano 4 (falta quantidade); ","")&amp;IF(AND($S509="",$T509&lt;&gt;""),"Ano 5 (falta valor unitário); ","")&amp;IF(AND($S509&lt;&gt;"",$T509=""),"Ano 5 (falta quantidade); ","")&amp;IF(AND($V509="",$W509&lt;&gt;""),"Ano 6 (falta valor unitário); ","")&amp;IF(AND($V509&lt;&gt;"",$W509=""),"Ano 6 (falta quantidade); ","")), IF(NOT(OR(AND($G509&lt;&gt;"",$H509&lt;&gt;""),AND($J509&lt;&gt;"",$K509&lt;&gt;""),AND($M509&lt;&gt;"",$N509&lt;&gt;""),AND($P509&lt;&gt;"",$Q509&lt;&gt;""),AND($S509&lt;&gt;"",$T509&lt;&gt;""),AND($V509&lt;&gt;"",$W509&lt;&gt;""))),"Informe pelo menos um ano completo com valor unitário e quantidade.",IF(AND($C509&lt;&gt;"",$E509&lt;&gt;"",LEFT(TRIM($C509),1)&lt;&gt;LEFT(TRIM($E509),1)),"Categoria e tipo estão incompatíveis.",IF(IF(OR($E509="",$F509=""),FALSE(),IFERROR(COUNTIF(INDIRECT("UNITS_"&amp;SUBSTITUTE(LEFT($E509,FIND(" ",$E509&amp;" ")-1),".","_")),$F509)=0,TRUE())),"Unidade incompatível com o tipo selecionado.",IF(OR(AND(ISNUMBER(SEARCH("comunic",LOWER($B509))),LEFT($E509,3)&lt;&gt;"4.4"),AND(ISNUMBER(SEARCH("monitor",LOWER($B509))),NOT(OR(LEFT($E509,3)="1.5",LEFT($E509,3)="2.5")))),"Revise a classificação do item conforme as regras de preenchimento.",IF(AND($B509&lt;&gt;"",OR(ISNUMBER(SEARCH("outro",LOWER($B509))),ISNUMBER(SEARCH("divers",LOWER($B509))),ISNUMBER(SEARCH("kit",LOWER($B509))),ISNUMBER(SEARCH("ferrament",LOWER($B509))),ISNUMBER(SEARCH("epi",LOWER($B509)))),NOT(OR($Z509&lt;&gt;"",$AA509&lt;&gt;""))),"Descrição muito genérica: detalhe melhor o item e registre o racional no memorial ou em anexo.",IF(AND($Y509=0,$B509&lt;&gt;"",OR($G509&lt;&gt;"",$H509&lt;&gt;"",$J509&lt;&gt;"",$K509&lt;&gt;"",$M509&lt;&gt;"",$N509&lt;&gt;"",$P509&lt;&gt;"",$Q509&lt;&gt;"",$S509&lt;&gt;"",$T509&lt;&gt;"",$V509&lt;&gt;"",$W509&lt;&gt;"")),"O item possui dados lançados, mas o total está zerado. Revise os valores informados.","")))))))))))))))</f>
        <v/>
      </c>
    </row>
    <row r="510" spans="1:35" ht="14.25" customHeight="1" x14ac:dyDescent="0.25">
      <c r="A510" s="57" t="str">
        <f t="shared" si="91"/>
        <v/>
      </c>
      <c r="B510" s="58"/>
      <c r="C510" s="58"/>
      <c r="D510" s="58"/>
      <c r="E510" s="58"/>
      <c r="F510" s="58"/>
      <c r="G510" s="269"/>
      <c r="H510" s="59"/>
      <c r="I510" s="273">
        <f t="shared" si="92"/>
        <v>0</v>
      </c>
      <c r="J510" s="269"/>
      <c r="K510" s="59"/>
      <c r="L510" s="270">
        <f t="shared" si="93"/>
        <v>0</v>
      </c>
      <c r="M510" s="269"/>
      <c r="N510" s="59"/>
      <c r="O510" s="270">
        <f t="shared" si="94"/>
        <v>0</v>
      </c>
      <c r="P510" s="269"/>
      <c r="Q510" s="59"/>
      <c r="R510" s="271">
        <f t="shared" si="95"/>
        <v>0</v>
      </c>
      <c r="S510" s="269"/>
      <c r="T510" s="59"/>
      <c r="U510" s="270">
        <f t="shared" si="96"/>
        <v>0</v>
      </c>
      <c r="V510" s="269"/>
      <c r="W510" s="59"/>
      <c r="X510" s="270">
        <f t="shared" si="97"/>
        <v>0</v>
      </c>
      <c r="Y510" s="270">
        <f t="shared" si="98"/>
        <v>0</v>
      </c>
      <c r="Z510" s="58"/>
      <c r="AA510" s="58"/>
      <c r="AB510" s="60" t="str">
        <f t="shared" si="99"/>
        <v/>
      </c>
      <c r="AC510" s="21" t="b">
        <f t="shared" si="100"/>
        <v>0</v>
      </c>
      <c r="AD510" s="21" t="b">
        <f t="shared" si="101"/>
        <v>0</v>
      </c>
      <c r="AE510" s="21" t="b">
        <f t="shared" si="102"/>
        <v>0</v>
      </c>
      <c r="AF510" s="21" t="b">
        <f ca="1">OR(AND($AC510,NOT($AD510)),AND($AC510,OR(AND($G510="",$H510&lt;&gt;""),AND($G510&lt;&gt;"",$H510=""),AND($J510="",$K510&lt;&gt;""),AND($J510&lt;&gt;"",$K510=""),AND($M510="",$N510&lt;&gt;""),AND($M510&lt;&gt;"",$N510=""),AND($P510="",$Q510&lt;&gt;""),AND($P510&lt;&gt;"",$Q510=""),AND($S510="",$T510&lt;&gt;""),AND($S510&lt;&gt;"",$T510=""),AND($V510="",$W510&lt;&gt;""),AND($V510&lt;&gt;"",$W510=""))),AND($C510&lt;&gt;"",$E510&lt;&gt;"",LEFT(TRIM($C510),1)&lt;&gt;LEFT(TRIM($E510),1)),IF(OR($E510="",$F510=""),FALSE(),IFERROR(COUNTIF(INDIRECT("UNITS_"&amp;SUBSTITUTE(LEFT($E510,FIND(" ",$E510&amp;" ")-1),".","_")),$F510)=0,TRUE())),AND($B510&lt;&gt;"",OR(ISNUMBER(SEARCH("outro",LOWER($B510))),ISNUMBER(SEARCH("divers",LOWER($B510))),ISNUMBER(SEARCH("etc",LOWER($B510))))),OR(AND(ISNUMBER(SEARCH("comunic",LOWER($B510))),LEFT($E510,3)&lt;&gt;"4.4"),AND(ISNUMBER(SEARCH("monitor",LOWER($B510))),NOT(OR(LEFT($E510,3)="1.5",LEFT($E510,3)="2.5")))),AND($B510&lt;&gt;"",OR(LEFT($C510,1)="1",LEFT($C510,1)="2"),$D510=""),AND($D510&lt;&gt;"",NOT(OR(LEFT($C510,1)="1",LEFT($C510,1)="2"))),AND($D510&lt;&gt;"",COUNTIF(' PROJETO'!$B$14:$B$16,$D510)=0),IF($D510="",FALSE(),IF(COUNTIF(' PROJETO'!$B$14:$B$16,$D510)=0,FALSE(),IFERROR(INDEX(' PROJETO'!$C$14:$C$16,MATCH($D510,' PROJETO'!$B$14:$B$16,0))&lt;&gt;"Sim",FALSE()))))</f>
        <v>0</v>
      </c>
      <c r="AG510" s="21" t="b">
        <f>AND($AC510,$Y510&gt;'CONFG.  LISTAS'!$F$4,$Z510="",$AA510="")</f>
        <v>0</v>
      </c>
      <c r="AH510" s="21" t="str">
        <f t="shared" si="103"/>
        <v/>
      </c>
      <c r="AI510" s="43" t="str">
        <f ca="1">IF(NOT($AC510),"",IF(OR($B510="",$C510="",$E510="",$F510=""),"Preencha descrição, categoria, tipo e unidade.",IF(AND($B510&lt;&gt;"",OR(LEFT($C510,1)="1",LEFT($C510,1)="2"),$D510=""),"Informe a prática de restauração para itens diretos.",IF(AND($D510&lt;&gt;"",NOT(OR(LEFT($C510,1)="1",LEFT($C510,1)="2"))),"Custos indiretos não devem pertencer a uma prática específica.",IF(AND($D510&lt;&gt;"",COUNTIF(' PROJETO'!$B$14:$B$16,$D510)=0),"Prática de restauração inválida ou não cadastrada.",IF(IF($D510="",FALSE(),IF(COUNTIF(' PROJETO'!$B$14:$B$16,$D510)=0,FALSE(),IFERROR(INDEX(' PROJETO'!$C$14:$C$16,MATCH($D510,' PROJETO'!$B$14:$B$16,0))&lt;&gt;"Sim",FALSE()))),"A prática informada no item não foi selecionada na aba Projeto.",IF(AND(MAX($I510,$L510,$O510,$R510,$U510,$X510)&gt;'CONFG.  LISTAS'!$F$4,NOT(OR($Z510&lt;&gt;"",$AA510&lt;&gt;""))),"Memorial de cálculo ou anexo obrigatório não informado para item acima do limite.",IF(OR(AND($G510&lt;&gt;"",$H510&lt;&gt;"",OR($G510&lt;=0,$H510&lt;=0)),AND($J510&lt;&gt;"",$K510&lt;&gt;"",OR($J510&lt;=0,$K510&lt;=0)),AND($M510&lt;&gt;"",$N510&lt;&gt;"",OR($M510&lt;=0,$N510&lt;=0)),AND($P510&lt;&gt;"",$Q510&lt;&gt;"",OR($P510&lt;=0,$Q510&lt;=0)),AND($S510&lt;&gt;"",$T510&lt;&gt;"",OR($S510&lt;=0,$T510&lt;=0)),AND($V510&lt;&gt;"",$W510&lt;&gt;"",OR($V510&lt;=0,$W510&lt;=0))),"Revise os valores informados: valor unitário e quantidade devem ser maiores que zero.",IF(OR(AND($G510="",$H510&lt;&gt;""),AND($G510&lt;&gt;"",$H510=""),AND($J510="",$K510&lt;&gt;""),AND($J510&lt;&gt;"",$K510=""),AND($M510="",$N510&lt;&gt;""),AND($M510&lt;&gt;"",$N510=""),AND($P510="",$Q510&lt;&gt;""),AND($P510&lt;&gt;"",$Q510=""),AND($S510="",$T510&lt;&gt;""),AND($S510&lt;&gt;"",$T510=""),AND($V510="",$W510&lt;&gt;""),AND($V510&lt;&gt;"",$W510="")),"Há ano preenchido parcialmente: "&amp;TRIM(IF(AND($G510="",$H510&lt;&gt;""),"Ano 1 (falta valor unitário); ","")&amp;IF(AND($G510&lt;&gt;"",$H510=""),"Ano 1 (falta quantidade); ","")&amp;IF(AND($J510="",$K510&lt;&gt;""),"Ano 2 (falta valor unitário); ","")&amp;IF(AND($J510&lt;&gt;"",$K510=""),"Ano 2 (falta quantidade); ","")&amp;IF(AND($M510="",$N510&lt;&gt;""),"Ano 3 (falta valor unitário); ","")&amp;IF(AND($M510&lt;&gt;"",$N510=""),"Ano 3 (falta quantidade); ","")&amp;IF(AND($P510="",$Q510&lt;&gt;""),"Ano 4 (falta valor unitário); ","")&amp;IF(AND($P510&lt;&gt;"",$Q510=""),"Ano 4 (falta quantidade); ","")&amp;IF(AND($S510="",$T510&lt;&gt;""),"Ano 5 (falta valor unitário); ","")&amp;IF(AND($S510&lt;&gt;"",$T510=""),"Ano 5 (falta quantidade); ","")&amp;IF(AND($V510="",$W510&lt;&gt;""),"Ano 6 (falta valor unitário); ","")&amp;IF(AND($V510&lt;&gt;"",$W510=""),"Ano 6 (falta quantidade); ","")), IF(NOT(OR(AND($G510&lt;&gt;"",$H510&lt;&gt;""),AND($J510&lt;&gt;"",$K510&lt;&gt;""),AND($M510&lt;&gt;"",$N510&lt;&gt;""),AND($P510&lt;&gt;"",$Q510&lt;&gt;""),AND($S510&lt;&gt;"",$T510&lt;&gt;""),AND($V510&lt;&gt;"",$W510&lt;&gt;""))),"Informe pelo menos um ano completo com valor unitário e quantidade.",IF(AND($C510&lt;&gt;"",$E510&lt;&gt;"",LEFT(TRIM($C510),1)&lt;&gt;LEFT(TRIM($E510),1)),"Categoria e tipo estão incompatíveis.",IF(IF(OR($E510="",$F510=""),FALSE(),IFERROR(COUNTIF(INDIRECT("UNITS_"&amp;SUBSTITUTE(LEFT($E510,FIND(" ",$E510&amp;" ")-1),".","_")),$F510)=0,TRUE())),"Unidade incompatível com o tipo selecionado.",IF(OR(AND(ISNUMBER(SEARCH("comunic",LOWER($B510))),LEFT($E510,3)&lt;&gt;"4.4"),AND(ISNUMBER(SEARCH("monitor",LOWER($B510))),NOT(OR(LEFT($E510,3)="1.5",LEFT($E510,3)="2.5")))),"Revise a classificação do item conforme as regras de preenchimento.",IF(AND($B510&lt;&gt;"",OR(ISNUMBER(SEARCH("outro",LOWER($B510))),ISNUMBER(SEARCH("divers",LOWER($B510))),ISNUMBER(SEARCH("kit",LOWER($B510))),ISNUMBER(SEARCH("ferrament",LOWER($B510))),ISNUMBER(SEARCH("epi",LOWER($B510)))),NOT(OR($Z510&lt;&gt;"",$AA510&lt;&gt;""))),"Descrição muito genérica: detalhe melhor o item e registre o racional no memorial ou em anexo.",IF(AND($Y510=0,$B510&lt;&gt;"",OR($G510&lt;&gt;"",$H510&lt;&gt;"",$J510&lt;&gt;"",$K510&lt;&gt;"",$M510&lt;&gt;"",$N510&lt;&gt;"",$P510&lt;&gt;"",$Q510&lt;&gt;"",$S510&lt;&gt;"",$T510&lt;&gt;"",$V510&lt;&gt;"",$W510&lt;&gt;"")),"O item possui dados lançados, mas o total está zerado. Revise os valores informados.","")))))))))))))))</f>
        <v/>
      </c>
    </row>
    <row r="511" spans="1:35" ht="14.25" customHeight="1" x14ac:dyDescent="0.25">
      <c r="A511" s="57" t="str">
        <f t="shared" si="91"/>
        <v/>
      </c>
      <c r="B511" s="61"/>
      <c r="C511" s="61"/>
      <c r="D511" s="58"/>
      <c r="E511" s="61"/>
      <c r="F511" s="61"/>
      <c r="G511" s="272"/>
      <c r="H511" s="62"/>
      <c r="I511" s="273">
        <f t="shared" si="92"/>
        <v>0</v>
      </c>
      <c r="J511" s="272"/>
      <c r="K511" s="62"/>
      <c r="L511" s="270">
        <f t="shared" si="93"/>
        <v>0</v>
      </c>
      <c r="M511" s="272"/>
      <c r="N511" s="62"/>
      <c r="O511" s="270">
        <f t="shared" si="94"/>
        <v>0</v>
      </c>
      <c r="P511" s="272"/>
      <c r="Q511" s="62"/>
      <c r="R511" s="271">
        <f t="shared" si="95"/>
        <v>0</v>
      </c>
      <c r="S511" s="272"/>
      <c r="T511" s="62"/>
      <c r="U511" s="270">
        <f t="shared" si="96"/>
        <v>0</v>
      </c>
      <c r="V511" s="272"/>
      <c r="W511" s="62"/>
      <c r="X511" s="270">
        <f t="shared" si="97"/>
        <v>0</v>
      </c>
      <c r="Y511" s="270">
        <f t="shared" si="98"/>
        <v>0</v>
      </c>
      <c r="Z511" s="61"/>
      <c r="AA511" s="61"/>
      <c r="AB511" s="60" t="str">
        <f t="shared" si="99"/>
        <v/>
      </c>
      <c r="AC511" s="21" t="b">
        <f t="shared" si="100"/>
        <v>0</v>
      </c>
      <c r="AD511" s="21" t="b">
        <f t="shared" si="101"/>
        <v>0</v>
      </c>
      <c r="AE511" s="21" t="b">
        <f t="shared" si="102"/>
        <v>0</v>
      </c>
      <c r="AF511" s="21" t="b">
        <f ca="1">OR(AND($AC511,NOT($AD511)),AND($AC511,OR(AND($G511="",$H511&lt;&gt;""),AND($G511&lt;&gt;"",$H511=""),AND($J511="",$K511&lt;&gt;""),AND($J511&lt;&gt;"",$K511=""),AND($M511="",$N511&lt;&gt;""),AND($M511&lt;&gt;"",$N511=""),AND($P511="",$Q511&lt;&gt;""),AND($P511&lt;&gt;"",$Q511=""),AND($S511="",$T511&lt;&gt;""),AND($S511&lt;&gt;"",$T511=""),AND($V511="",$W511&lt;&gt;""),AND($V511&lt;&gt;"",$W511=""))),AND($C511&lt;&gt;"",$E511&lt;&gt;"",LEFT(TRIM($C511),1)&lt;&gt;LEFT(TRIM($E511),1)),IF(OR($E511="",$F511=""),FALSE(),IFERROR(COUNTIF(INDIRECT("UNITS_"&amp;SUBSTITUTE(LEFT($E511,FIND(" ",$E511&amp;" ")-1),".","_")),$F511)=0,TRUE())),AND($B511&lt;&gt;"",OR(ISNUMBER(SEARCH("outro",LOWER($B511))),ISNUMBER(SEARCH("divers",LOWER($B511))),ISNUMBER(SEARCH("etc",LOWER($B511))))),OR(AND(ISNUMBER(SEARCH("comunic",LOWER($B511))),LEFT($E511,3)&lt;&gt;"4.4"),AND(ISNUMBER(SEARCH("monitor",LOWER($B511))),NOT(OR(LEFT($E511,3)="1.5",LEFT($E511,3)="2.5")))),AND($B511&lt;&gt;"",OR(LEFT($C511,1)="1",LEFT($C511,1)="2"),$D511=""),AND($D511&lt;&gt;"",NOT(OR(LEFT($C511,1)="1",LEFT($C511,1)="2"))),AND($D511&lt;&gt;"",COUNTIF(' PROJETO'!$B$14:$B$16,$D511)=0),IF($D511="",FALSE(),IF(COUNTIF(' PROJETO'!$B$14:$B$16,$D511)=0,FALSE(),IFERROR(INDEX(' PROJETO'!$C$14:$C$16,MATCH($D511,' PROJETO'!$B$14:$B$16,0))&lt;&gt;"Sim",FALSE()))))</f>
        <v>0</v>
      </c>
      <c r="AG511" s="21" t="b">
        <f>AND($AC511,$Y511&gt;'CONFG.  LISTAS'!$F$4,$Z511="",$AA511="")</f>
        <v>0</v>
      </c>
      <c r="AH511" s="21" t="str">
        <f t="shared" si="103"/>
        <v/>
      </c>
      <c r="AI511" s="43" t="str">
        <f ca="1">IF(NOT($AC511),"",IF(OR($B511="",$C511="",$E511="",$F511=""),"Preencha descrição, categoria, tipo e unidade.",IF(AND($B511&lt;&gt;"",OR(LEFT($C511,1)="1",LEFT($C511,1)="2"),$D511=""),"Informe a prática de restauração para itens diretos.",IF(AND($D511&lt;&gt;"",NOT(OR(LEFT($C511,1)="1",LEFT($C511,1)="2"))),"Custos indiretos não devem pertencer a uma prática específica.",IF(AND($D511&lt;&gt;"",COUNTIF(' PROJETO'!$B$14:$B$16,$D511)=0),"Prática de restauração inválida ou não cadastrada.",IF(IF($D511="",FALSE(),IF(COUNTIF(' PROJETO'!$B$14:$B$16,$D511)=0,FALSE(),IFERROR(INDEX(' PROJETO'!$C$14:$C$16,MATCH($D511,' PROJETO'!$B$14:$B$16,0))&lt;&gt;"Sim",FALSE()))),"A prática informada no item não foi selecionada na aba Projeto.",IF(AND(MAX($I511,$L511,$O511,$R511,$U511,$X511)&gt;'CONFG.  LISTAS'!$F$4,NOT(OR($Z511&lt;&gt;"",$AA511&lt;&gt;""))),"Memorial de cálculo ou anexo obrigatório não informado para item acima do limite.",IF(OR(AND($G511&lt;&gt;"",$H511&lt;&gt;"",OR($G511&lt;=0,$H511&lt;=0)),AND($J511&lt;&gt;"",$K511&lt;&gt;"",OR($J511&lt;=0,$K511&lt;=0)),AND($M511&lt;&gt;"",$N511&lt;&gt;"",OR($M511&lt;=0,$N511&lt;=0)),AND($P511&lt;&gt;"",$Q511&lt;&gt;"",OR($P511&lt;=0,$Q511&lt;=0)),AND($S511&lt;&gt;"",$T511&lt;&gt;"",OR($S511&lt;=0,$T511&lt;=0)),AND($V511&lt;&gt;"",$W511&lt;&gt;"",OR($V511&lt;=0,$W511&lt;=0))),"Revise os valores informados: valor unitário e quantidade devem ser maiores que zero.",IF(OR(AND($G511="",$H511&lt;&gt;""),AND($G511&lt;&gt;"",$H511=""),AND($J511="",$K511&lt;&gt;""),AND($J511&lt;&gt;"",$K511=""),AND($M511="",$N511&lt;&gt;""),AND($M511&lt;&gt;"",$N511=""),AND($P511="",$Q511&lt;&gt;""),AND($P511&lt;&gt;"",$Q511=""),AND($S511="",$T511&lt;&gt;""),AND($S511&lt;&gt;"",$T511=""),AND($V511="",$W511&lt;&gt;""),AND($V511&lt;&gt;"",$W511="")),"Há ano preenchido parcialmente: "&amp;TRIM(IF(AND($G511="",$H511&lt;&gt;""),"Ano 1 (falta valor unitário); ","")&amp;IF(AND($G511&lt;&gt;"",$H511=""),"Ano 1 (falta quantidade); ","")&amp;IF(AND($J511="",$K511&lt;&gt;""),"Ano 2 (falta valor unitário); ","")&amp;IF(AND($J511&lt;&gt;"",$K511=""),"Ano 2 (falta quantidade); ","")&amp;IF(AND($M511="",$N511&lt;&gt;""),"Ano 3 (falta valor unitário); ","")&amp;IF(AND($M511&lt;&gt;"",$N511=""),"Ano 3 (falta quantidade); ","")&amp;IF(AND($P511="",$Q511&lt;&gt;""),"Ano 4 (falta valor unitário); ","")&amp;IF(AND($P511&lt;&gt;"",$Q511=""),"Ano 4 (falta quantidade); ","")&amp;IF(AND($S511="",$T511&lt;&gt;""),"Ano 5 (falta valor unitário); ","")&amp;IF(AND($S511&lt;&gt;"",$T511=""),"Ano 5 (falta quantidade); ","")&amp;IF(AND($V511="",$W511&lt;&gt;""),"Ano 6 (falta valor unitário); ","")&amp;IF(AND($V511&lt;&gt;"",$W511=""),"Ano 6 (falta quantidade); ","")), IF(NOT(OR(AND($G511&lt;&gt;"",$H511&lt;&gt;""),AND($J511&lt;&gt;"",$K511&lt;&gt;""),AND($M511&lt;&gt;"",$N511&lt;&gt;""),AND($P511&lt;&gt;"",$Q511&lt;&gt;""),AND($S511&lt;&gt;"",$T511&lt;&gt;""),AND($V511&lt;&gt;"",$W511&lt;&gt;""))),"Informe pelo menos um ano completo com valor unitário e quantidade.",IF(AND($C511&lt;&gt;"",$E511&lt;&gt;"",LEFT(TRIM($C511),1)&lt;&gt;LEFT(TRIM($E511),1)),"Categoria e tipo estão incompatíveis.",IF(IF(OR($E511="",$F511=""),FALSE(),IFERROR(COUNTIF(INDIRECT("UNITS_"&amp;SUBSTITUTE(LEFT($E511,FIND(" ",$E511&amp;" ")-1),".","_")),$F511)=0,TRUE())),"Unidade incompatível com o tipo selecionado.",IF(OR(AND(ISNUMBER(SEARCH("comunic",LOWER($B511))),LEFT($E511,3)&lt;&gt;"4.4"),AND(ISNUMBER(SEARCH("monitor",LOWER($B511))),NOT(OR(LEFT($E511,3)="1.5",LEFT($E511,3)="2.5")))),"Revise a classificação do item conforme as regras de preenchimento.",IF(AND($B511&lt;&gt;"",OR(ISNUMBER(SEARCH("outro",LOWER($B511))),ISNUMBER(SEARCH("divers",LOWER($B511))),ISNUMBER(SEARCH("kit",LOWER($B511))),ISNUMBER(SEARCH("ferrament",LOWER($B511))),ISNUMBER(SEARCH("epi",LOWER($B511)))),NOT(OR($Z511&lt;&gt;"",$AA511&lt;&gt;""))),"Descrição muito genérica: detalhe melhor o item e registre o racional no memorial ou em anexo.",IF(AND($Y511=0,$B511&lt;&gt;"",OR($G511&lt;&gt;"",$H511&lt;&gt;"",$J511&lt;&gt;"",$K511&lt;&gt;"",$M511&lt;&gt;"",$N511&lt;&gt;"",$P511&lt;&gt;"",$Q511&lt;&gt;"",$S511&lt;&gt;"",$T511&lt;&gt;"",$V511&lt;&gt;"",$W511&lt;&gt;"")),"O item possui dados lançados, mas o total está zerado. Revise os valores informados.","")))))))))))))))</f>
        <v/>
      </c>
    </row>
    <row r="512" spans="1:35" ht="14.25" customHeight="1" x14ac:dyDescent="0.25">
      <c r="A512" s="57" t="str">
        <f t="shared" si="91"/>
        <v/>
      </c>
      <c r="B512" s="58"/>
      <c r="C512" s="58"/>
      <c r="D512" s="58"/>
      <c r="E512" s="58"/>
      <c r="F512" s="58"/>
      <c r="G512" s="269"/>
      <c r="H512" s="59"/>
      <c r="I512" s="273">
        <f t="shared" si="92"/>
        <v>0</v>
      </c>
      <c r="J512" s="269"/>
      <c r="K512" s="59"/>
      <c r="L512" s="270">
        <f t="shared" si="93"/>
        <v>0</v>
      </c>
      <c r="M512" s="269"/>
      <c r="N512" s="59"/>
      <c r="O512" s="270">
        <f t="shared" si="94"/>
        <v>0</v>
      </c>
      <c r="P512" s="269"/>
      <c r="Q512" s="59"/>
      <c r="R512" s="271">
        <f t="shared" si="95"/>
        <v>0</v>
      </c>
      <c r="S512" s="269"/>
      <c r="T512" s="59"/>
      <c r="U512" s="270">
        <f t="shared" si="96"/>
        <v>0</v>
      </c>
      <c r="V512" s="269"/>
      <c r="W512" s="59"/>
      <c r="X512" s="270">
        <f t="shared" si="97"/>
        <v>0</v>
      </c>
      <c r="Y512" s="270">
        <f t="shared" si="98"/>
        <v>0</v>
      </c>
      <c r="Z512" s="58"/>
      <c r="AA512" s="58"/>
      <c r="AB512" s="60" t="str">
        <f t="shared" si="99"/>
        <v/>
      </c>
      <c r="AC512" s="21" t="b">
        <f t="shared" si="100"/>
        <v>0</v>
      </c>
      <c r="AD512" s="21" t="b">
        <f t="shared" si="101"/>
        <v>0</v>
      </c>
      <c r="AE512" s="21" t="b">
        <f t="shared" si="102"/>
        <v>0</v>
      </c>
      <c r="AF512" s="21" t="b">
        <f ca="1">OR(AND($AC512,NOT($AD512)),AND($AC512,OR(AND($G512="",$H512&lt;&gt;""),AND($G512&lt;&gt;"",$H512=""),AND($J512="",$K512&lt;&gt;""),AND($J512&lt;&gt;"",$K512=""),AND($M512="",$N512&lt;&gt;""),AND($M512&lt;&gt;"",$N512=""),AND($P512="",$Q512&lt;&gt;""),AND($P512&lt;&gt;"",$Q512=""),AND($S512="",$T512&lt;&gt;""),AND($S512&lt;&gt;"",$T512=""),AND($V512="",$W512&lt;&gt;""),AND($V512&lt;&gt;"",$W512=""))),AND($C512&lt;&gt;"",$E512&lt;&gt;"",LEFT(TRIM($C512),1)&lt;&gt;LEFT(TRIM($E512),1)),IF(OR($E512="",$F512=""),FALSE(),IFERROR(COUNTIF(INDIRECT("UNITS_"&amp;SUBSTITUTE(LEFT($E512,FIND(" ",$E512&amp;" ")-1),".","_")),$F512)=0,TRUE())),AND($B512&lt;&gt;"",OR(ISNUMBER(SEARCH("outro",LOWER($B512))),ISNUMBER(SEARCH("divers",LOWER($B512))),ISNUMBER(SEARCH("etc",LOWER($B512))))),OR(AND(ISNUMBER(SEARCH("comunic",LOWER($B512))),LEFT($E512,3)&lt;&gt;"4.4"),AND(ISNUMBER(SEARCH("monitor",LOWER($B512))),NOT(OR(LEFT($E512,3)="1.5",LEFT($E512,3)="2.5")))),AND($B512&lt;&gt;"",OR(LEFT($C512,1)="1",LEFT($C512,1)="2"),$D512=""),AND($D512&lt;&gt;"",NOT(OR(LEFT($C512,1)="1",LEFT($C512,1)="2"))),AND($D512&lt;&gt;"",COUNTIF(' PROJETO'!$B$14:$B$16,$D512)=0),IF($D512="",FALSE(),IF(COUNTIF(' PROJETO'!$B$14:$B$16,$D512)=0,FALSE(),IFERROR(INDEX(' PROJETO'!$C$14:$C$16,MATCH($D512,' PROJETO'!$B$14:$B$16,0))&lt;&gt;"Sim",FALSE()))))</f>
        <v>0</v>
      </c>
      <c r="AG512" s="21" t="b">
        <f>AND($AC512,$Y512&gt;'CONFG.  LISTAS'!$F$4,$Z512="",$AA512="")</f>
        <v>0</v>
      </c>
      <c r="AH512" s="21" t="str">
        <f t="shared" si="103"/>
        <v/>
      </c>
      <c r="AI512" s="43" t="str">
        <f ca="1">IF(NOT($AC512),"",IF(OR($B512="",$C512="",$E512="",$F512=""),"Preencha descrição, categoria, tipo e unidade.",IF(AND($B512&lt;&gt;"",OR(LEFT($C512,1)="1",LEFT($C512,1)="2"),$D512=""),"Informe a prática de restauração para itens diretos.",IF(AND($D512&lt;&gt;"",NOT(OR(LEFT($C512,1)="1",LEFT($C512,1)="2"))),"Custos indiretos não devem pertencer a uma prática específica.",IF(AND($D512&lt;&gt;"",COUNTIF(' PROJETO'!$B$14:$B$16,$D512)=0),"Prática de restauração inválida ou não cadastrada.",IF(IF($D512="",FALSE(),IF(COUNTIF(' PROJETO'!$B$14:$B$16,$D512)=0,FALSE(),IFERROR(INDEX(' PROJETO'!$C$14:$C$16,MATCH($D512,' PROJETO'!$B$14:$B$16,0))&lt;&gt;"Sim",FALSE()))),"A prática informada no item não foi selecionada na aba Projeto.",IF(AND(MAX($I512,$L512,$O512,$R512,$U512,$X512)&gt;'CONFG.  LISTAS'!$F$4,NOT(OR($Z512&lt;&gt;"",$AA512&lt;&gt;""))),"Memorial de cálculo ou anexo obrigatório não informado para item acima do limite.",IF(OR(AND($G512&lt;&gt;"",$H512&lt;&gt;"",OR($G512&lt;=0,$H512&lt;=0)),AND($J512&lt;&gt;"",$K512&lt;&gt;"",OR($J512&lt;=0,$K512&lt;=0)),AND($M512&lt;&gt;"",$N512&lt;&gt;"",OR($M512&lt;=0,$N512&lt;=0)),AND($P512&lt;&gt;"",$Q512&lt;&gt;"",OR($P512&lt;=0,$Q512&lt;=0)),AND($S512&lt;&gt;"",$T512&lt;&gt;"",OR($S512&lt;=0,$T512&lt;=0)),AND($V512&lt;&gt;"",$W512&lt;&gt;"",OR($V512&lt;=0,$W512&lt;=0))),"Revise os valores informados: valor unitário e quantidade devem ser maiores que zero.",IF(OR(AND($G512="",$H512&lt;&gt;""),AND($G512&lt;&gt;"",$H512=""),AND($J512="",$K512&lt;&gt;""),AND($J512&lt;&gt;"",$K512=""),AND($M512="",$N512&lt;&gt;""),AND($M512&lt;&gt;"",$N512=""),AND($P512="",$Q512&lt;&gt;""),AND($P512&lt;&gt;"",$Q512=""),AND($S512="",$T512&lt;&gt;""),AND($S512&lt;&gt;"",$T512=""),AND($V512="",$W512&lt;&gt;""),AND($V512&lt;&gt;"",$W512="")),"Há ano preenchido parcialmente: "&amp;TRIM(IF(AND($G512="",$H512&lt;&gt;""),"Ano 1 (falta valor unitário); ","")&amp;IF(AND($G512&lt;&gt;"",$H512=""),"Ano 1 (falta quantidade); ","")&amp;IF(AND($J512="",$K512&lt;&gt;""),"Ano 2 (falta valor unitário); ","")&amp;IF(AND($J512&lt;&gt;"",$K512=""),"Ano 2 (falta quantidade); ","")&amp;IF(AND($M512="",$N512&lt;&gt;""),"Ano 3 (falta valor unitário); ","")&amp;IF(AND($M512&lt;&gt;"",$N512=""),"Ano 3 (falta quantidade); ","")&amp;IF(AND($P512="",$Q512&lt;&gt;""),"Ano 4 (falta valor unitário); ","")&amp;IF(AND($P512&lt;&gt;"",$Q512=""),"Ano 4 (falta quantidade); ","")&amp;IF(AND($S512="",$T512&lt;&gt;""),"Ano 5 (falta valor unitário); ","")&amp;IF(AND($S512&lt;&gt;"",$T512=""),"Ano 5 (falta quantidade); ","")&amp;IF(AND($V512="",$W512&lt;&gt;""),"Ano 6 (falta valor unitário); ","")&amp;IF(AND($V512&lt;&gt;"",$W512=""),"Ano 6 (falta quantidade); ","")), IF(NOT(OR(AND($G512&lt;&gt;"",$H512&lt;&gt;""),AND($J512&lt;&gt;"",$K512&lt;&gt;""),AND($M512&lt;&gt;"",$N512&lt;&gt;""),AND($P512&lt;&gt;"",$Q512&lt;&gt;""),AND($S512&lt;&gt;"",$T512&lt;&gt;""),AND($V512&lt;&gt;"",$W512&lt;&gt;""))),"Informe pelo menos um ano completo com valor unitário e quantidade.",IF(AND($C512&lt;&gt;"",$E512&lt;&gt;"",LEFT(TRIM($C512),1)&lt;&gt;LEFT(TRIM($E512),1)),"Categoria e tipo estão incompatíveis.",IF(IF(OR($E512="",$F512=""),FALSE(),IFERROR(COUNTIF(INDIRECT("UNITS_"&amp;SUBSTITUTE(LEFT($E512,FIND(" ",$E512&amp;" ")-1),".","_")),$F512)=0,TRUE())),"Unidade incompatível com o tipo selecionado.",IF(OR(AND(ISNUMBER(SEARCH("comunic",LOWER($B512))),LEFT($E512,3)&lt;&gt;"4.4"),AND(ISNUMBER(SEARCH("monitor",LOWER($B512))),NOT(OR(LEFT($E512,3)="1.5",LEFT($E512,3)="2.5")))),"Revise a classificação do item conforme as regras de preenchimento.",IF(AND($B512&lt;&gt;"",OR(ISNUMBER(SEARCH("outro",LOWER($B512))),ISNUMBER(SEARCH("divers",LOWER($B512))),ISNUMBER(SEARCH("kit",LOWER($B512))),ISNUMBER(SEARCH("ferrament",LOWER($B512))),ISNUMBER(SEARCH("epi",LOWER($B512)))),NOT(OR($Z512&lt;&gt;"",$AA512&lt;&gt;""))),"Descrição muito genérica: detalhe melhor o item e registre o racional no memorial ou em anexo.",IF(AND($Y512=0,$B512&lt;&gt;"",OR($G512&lt;&gt;"",$H512&lt;&gt;"",$J512&lt;&gt;"",$K512&lt;&gt;"",$M512&lt;&gt;"",$N512&lt;&gt;"",$P512&lt;&gt;"",$Q512&lt;&gt;"",$S512&lt;&gt;"",$T512&lt;&gt;"",$V512&lt;&gt;"",$W512&lt;&gt;"")),"O item possui dados lançados, mas o total está zerado. Revise os valores informados.","")))))))))))))))</f>
        <v/>
      </c>
    </row>
    <row r="513" spans="1:35" ht="14.25" customHeight="1" x14ac:dyDescent="0.25">
      <c r="A513" s="57" t="str">
        <f t="shared" si="91"/>
        <v/>
      </c>
      <c r="B513" s="61"/>
      <c r="C513" s="61"/>
      <c r="D513" s="58"/>
      <c r="E513" s="61"/>
      <c r="F513" s="61"/>
      <c r="G513" s="272"/>
      <c r="H513" s="62"/>
      <c r="I513" s="273">
        <f t="shared" si="92"/>
        <v>0</v>
      </c>
      <c r="J513" s="272"/>
      <c r="K513" s="62"/>
      <c r="L513" s="270">
        <f t="shared" si="93"/>
        <v>0</v>
      </c>
      <c r="M513" s="272"/>
      <c r="N513" s="62"/>
      <c r="O513" s="270">
        <f t="shared" si="94"/>
        <v>0</v>
      </c>
      <c r="P513" s="272"/>
      <c r="Q513" s="62"/>
      <c r="R513" s="271">
        <f t="shared" si="95"/>
        <v>0</v>
      </c>
      <c r="S513" s="272"/>
      <c r="T513" s="62"/>
      <c r="U513" s="270">
        <f t="shared" si="96"/>
        <v>0</v>
      </c>
      <c r="V513" s="272"/>
      <c r="W513" s="62"/>
      <c r="X513" s="270">
        <f t="shared" si="97"/>
        <v>0</v>
      </c>
      <c r="Y513" s="270">
        <f t="shared" si="98"/>
        <v>0</v>
      </c>
      <c r="Z513" s="61"/>
      <c r="AA513" s="61"/>
      <c r="AB513" s="60" t="str">
        <f t="shared" si="99"/>
        <v/>
      </c>
      <c r="AC513" s="21" t="b">
        <f t="shared" si="100"/>
        <v>0</v>
      </c>
      <c r="AD513" s="21" t="b">
        <f t="shared" si="101"/>
        <v>0</v>
      </c>
      <c r="AE513" s="21" t="b">
        <f t="shared" si="102"/>
        <v>0</v>
      </c>
      <c r="AF513" s="21" t="b">
        <f ca="1">OR(AND($AC513,NOT($AD513)),AND($AC513,OR(AND($G513="",$H513&lt;&gt;""),AND($G513&lt;&gt;"",$H513=""),AND($J513="",$K513&lt;&gt;""),AND($J513&lt;&gt;"",$K513=""),AND($M513="",$N513&lt;&gt;""),AND($M513&lt;&gt;"",$N513=""),AND($P513="",$Q513&lt;&gt;""),AND($P513&lt;&gt;"",$Q513=""),AND($S513="",$T513&lt;&gt;""),AND($S513&lt;&gt;"",$T513=""),AND($V513="",$W513&lt;&gt;""),AND($V513&lt;&gt;"",$W513=""))),AND($C513&lt;&gt;"",$E513&lt;&gt;"",LEFT(TRIM($C513),1)&lt;&gt;LEFT(TRIM($E513),1)),IF(OR($E513="",$F513=""),FALSE(),IFERROR(COUNTIF(INDIRECT("UNITS_"&amp;SUBSTITUTE(LEFT($E513,FIND(" ",$E513&amp;" ")-1),".","_")),$F513)=0,TRUE())),AND($B513&lt;&gt;"",OR(ISNUMBER(SEARCH("outro",LOWER($B513))),ISNUMBER(SEARCH("divers",LOWER($B513))),ISNUMBER(SEARCH("etc",LOWER($B513))))),OR(AND(ISNUMBER(SEARCH("comunic",LOWER($B513))),LEFT($E513,3)&lt;&gt;"4.4"),AND(ISNUMBER(SEARCH("monitor",LOWER($B513))),NOT(OR(LEFT($E513,3)="1.5",LEFT($E513,3)="2.5")))),AND($B513&lt;&gt;"",OR(LEFT($C513,1)="1",LEFT($C513,1)="2"),$D513=""),AND($D513&lt;&gt;"",NOT(OR(LEFT($C513,1)="1",LEFT($C513,1)="2"))),AND($D513&lt;&gt;"",COUNTIF(' PROJETO'!$B$14:$B$16,$D513)=0),IF($D513="",FALSE(),IF(COUNTIF(' PROJETO'!$B$14:$B$16,$D513)=0,FALSE(),IFERROR(INDEX(' PROJETO'!$C$14:$C$16,MATCH($D513,' PROJETO'!$B$14:$B$16,0))&lt;&gt;"Sim",FALSE()))))</f>
        <v>0</v>
      </c>
      <c r="AG513" s="21" t="b">
        <f>AND($AC513,$Y513&gt;'CONFG.  LISTAS'!$F$4,$Z513="",$AA513="")</f>
        <v>0</v>
      </c>
      <c r="AH513" s="21" t="str">
        <f t="shared" si="103"/>
        <v/>
      </c>
      <c r="AI513" s="43" t="str">
        <f ca="1">IF(NOT($AC513),"",IF(OR($B513="",$C513="",$E513="",$F513=""),"Preencha descrição, categoria, tipo e unidade.",IF(AND($B513&lt;&gt;"",OR(LEFT($C513,1)="1",LEFT($C513,1)="2"),$D513=""),"Informe a prática de restauração para itens diretos.",IF(AND($D513&lt;&gt;"",NOT(OR(LEFT($C513,1)="1",LEFT($C513,1)="2"))),"Custos indiretos não devem pertencer a uma prática específica.",IF(AND($D513&lt;&gt;"",COUNTIF(' PROJETO'!$B$14:$B$16,$D513)=0),"Prática de restauração inválida ou não cadastrada.",IF(IF($D513="",FALSE(),IF(COUNTIF(' PROJETO'!$B$14:$B$16,$D513)=0,FALSE(),IFERROR(INDEX(' PROJETO'!$C$14:$C$16,MATCH($D513,' PROJETO'!$B$14:$B$16,0))&lt;&gt;"Sim",FALSE()))),"A prática informada no item não foi selecionada na aba Projeto.",IF(AND(MAX($I513,$L513,$O513,$R513,$U513,$X513)&gt;'CONFG.  LISTAS'!$F$4,NOT(OR($Z513&lt;&gt;"",$AA513&lt;&gt;""))),"Memorial de cálculo ou anexo obrigatório não informado para item acima do limite.",IF(OR(AND($G513&lt;&gt;"",$H513&lt;&gt;"",OR($G513&lt;=0,$H513&lt;=0)),AND($J513&lt;&gt;"",$K513&lt;&gt;"",OR($J513&lt;=0,$K513&lt;=0)),AND($M513&lt;&gt;"",$N513&lt;&gt;"",OR($M513&lt;=0,$N513&lt;=0)),AND($P513&lt;&gt;"",$Q513&lt;&gt;"",OR($P513&lt;=0,$Q513&lt;=0)),AND($S513&lt;&gt;"",$T513&lt;&gt;"",OR($S513&lt;=0,$T513&lt;=0)),AND($V513&lt;&gt;"",$W513&lt;&gt;"",OR($V513&lt;=0,$W513&lt;=0))),"Revise os valores informados: valor unitário e quantidade devem ser maiores que zero.",IF(OR(AND($G513="",$H513&lt;&gt;""),AND($G513&lt;&gt;"",$H513=""),AND($J513="",$K513&lt;&gt;""),AND($J513&lt;&gt;"",$K513=""),AND($M513="",$N513&lt;&gt;""),AND($M513&lt;&gt;"",$N513=""),AND($P513="",$Q513&lt;&gt;""),AND($P513&lt;&gt;"",$Q513=""),AND($S513="",$T513&lt;&gt;""),AND($S513&lt;&gt;"",$T513=""),AND($V513="",$W513&lt;&gt;""),AND($V513&lt;&gt;"",$W513="")),"Há ano preenchido parcialmente: "&amp;TRIM(IF(AND($G513="",$H513&lt;&gt;""),"Ano 1 (falta valor unitário); ","")&amp;IF(AND($G513&lt;&gt;"",$H513=""),"Ano 1 (falta quantidade); ","")&amp;IF(AND($J513="",$K513&lt;&gt;""),"Ano 2 (falta valor unitário); ","")&amp;IF(AND($J513&lt;&gt;"",$K513=""),"Ano 2 (falta quantidade); ","")&amp;IF(AND($M513="",$N513&lt;&gt;""),"Ano 3 (falta valor unitário); ","")&amp;IF(AND($M513&lt;&gt;"",$N513=""),"Ano 3 (falta quantidade); ","")&amp;IF(AND($P513="",$Q513&lt;&gt;""),"Ano 4 (falta valor unitário); ","")&amp;IF(AND($P513&lt;&gt;"",$Q513=""),"Ano 4 (falta quantidade); ","")&amp;IF(AND($S513="",$T513&lt;&gt;""),"Ano 5 (falta valor unitário); ","")&amp;IF(AND($S513&lt;&gt;"",$T513=""),"Ano 5 (falta quantidade); ","")&amp;IF(AND($V513="",$W513&lt;&gt;""),"Ano 6 (falta valor unitário); ","")&amp;IF(AND($V513&lt;&gt;"",$W513=""),"Ano 6 (falta quantidade); ","")), IF(NOT(OR(AND($G513&lt;&gt;"",$H513&lt;&gt;""),AND($J513&lt;&gt;"",$K513&lt;&gt;""),AND($M513&lt;&gt;"",$N513&lt;&gt;""),AND($P513&lt;&gt;"",$Q513&lt;&gt;""),AND($S513&lt;&gt;"",$T513&lt;&gt;""),AND($V513&lt;&gt;"",$W513&lt;&gt;""))),"Informe pelo menos um ano completo com valor unitário e quantidade.",IF(AND($C513&lt;&gt;"",$E513&lt;&gt;"",LEFT(TRIM($C513),1)&lt;&gt;LEFT(TRIM($E513),1)),"Categoria e tipo estão incompatíveis.",IF(IF(OR($E513="",$F513=""),FALSE(),IFERROR(COUNTIF(INDIRECT("UNITS_"&amp;SUBSTITUTE(LEFT($E513,FIND(" ",$E513&amp;" ")-1),".","_")),$F513)=0,TRUE())),"Unidade incompatível com o tipo selecionado.",IF(OR(AND(ISNUMBER(SEARCH("comunic",LOWER($B513))),LEFT($E513,3)&lt;&gt;"4.4"),AND(ISNUMBER(SEARCH("monitor",LOWER($B513))),NOT(OR(LEFT($E513,3)="1.5",LEFT($E513,3)="2.5")))),"Revise a classificação do item conforme as regras de preenchimento.",IF(AND($B513&lt;&gt;"",OR(ISNUMBER(SEARCH("outro",LOWER($B513))),ISNUMBER(SEARCH("divers",LOWER($B513))),ISNUMBER(SEARCH("kit",LOWER($B513))),ISNUMBER(SEARCH("ferrament",LOWER($B513))),ISNUMBER(SEARCH("epi",LOWER($B513)))),NOT(OR($Z513&lt;&gt;"",$AA513&lt;&gt;""))),"Descrição muito genérica: detalhe melhor o item e registre o racional no memorial ou em anexo.",IF(AND($Y513=0,$B513&lt;&gt;"",OR($G513&lt;&gt;"",$H513&lt;&gt;"",$J513&lt;&gt;"",$K513&lt;&gt;"",$M513&lt;&gt;"",$N513&lt;&gt;"",$P513&lt;&gt;"",$Q513&lt;&gt;"",$S513&lt;&gt;"",$T513&lt;&gt;"",$V513&lt;&gt;"",$W513&lt;&gt;"")),"O item possui dados lançados, mas o total está zerado. Revise os valores informados.","")))))))))))))))</f>
        <v/>
      </c>
    </row>
    <row r="514" spans="1:35" ht="14.25" customHeight="1" x14ac:dyDescent="0.25">
      <c r="A514" s="57" t="str">
        <f t="shared" si="91"/>
        <v/>
      </c>
      <c r="B514" s="58"/>
      <c r="C514" s="58"/>
      <c r="D514" s="58"/>
      <c r="E514" s="58"/>
      <c r="F514" s="58"/>
      <c r="G514" s="269"/>
      <c r="H514" s="59"/>
      <c r="I514" s="273">
        <f t="shared" si="92"/>
        <v>0</v>
      </c>
      <c r="J514" s="269"/>
      <c r="K514" s="59"/>
      <c r="L514" s="270">
        <f t="shared" si="93"/>
        <v>0</v>
      </c>
      <c r="M514" s="269"/>
      <c r="N514" s="59"/>
      <c r="O514" s="270">
        <f t="shared" si="94"/>
        <v>0</v>
      </c>
      <c r="P514" s="269"/>
      <c r="Q514" s="59"/>
      <c r="R514" s="271">
        <f t="shared" si="95"/>
        <v>0</v>
      </c>
      <c r="S514" s="269"/>
      <c r="T514" s="59"/>
      <c r="U514" s="270">
        <f t="shared" si="96"/>
        <v>0</v>
      </c>
      <c r="V514" s="269"/>
      <c r="W514" s="59"/>
      <c r="X514" s="270">
        <f t="shared" si="97"/>
        <v>0</v>
      </c>
      <c r="Y514" s="270">
        <f t="shared" si="98"/>
        <v>0</v>
      </c>
      <c r="Z514" s="58"/>
      <c r="AA514" s="58"/>
      <c r="AB514" s="60" t="str">
        <f t="shared" si="99"/>
        <v/>
      </c>
      <c r="AC514" s="21" t="b">
        <f t="shared" si="100"/>
        <v>0</v>
      </c>
      <c r="AD514" s="21" t="b">
        <f t="shared" si="101"/>
        <v>0</v>
      </c>
      <c r="AE514" s="21" t="b">
        <f t="shared" si="102"/>
        <v>0</v>
      </c>
      <c r="AF514" s="21" t="b">
        <f ca="1">OR(AND($AC514,NOT($AD514)),AND($AC514,OR(AND($G514="",$H514&lt;&gt;""),AND($G514&lt;&gt;"",$H514=""),AND($J514="",$K514&lt;&gt;""),AND($J514&lt;&gt;"",$K514=""),AND($M514="",$N514&lt;&gt;""),AND($M514&lt;&gt;"",$N514=""),AND($P514="",$Q514&lt;&gt;""),AND($P514&lt;&gt;"",$Q514=""),AND($S514="",$T514&lt;&gt;""),AND($S514&lt;&gt;"",$T514=""),AND($V514="",$W514&lt;&gt;""),AND($V514&lt;&gt;"",$W514=""))),AND($C514&lt;&gt;"",$E514&lt;&gt;"",LEFT(TRIM($C514),1)&lt;&gt;LEFT(TRIM($E514),1)),IF(OR($E514="",$F514=""),FALSE(),IFERROR(COUNTIF(INDIRECT("UNITS_"&amp;SUBSTITUTE(LEFT($E514,FIND(" ",$E514&amp;" ")-1),".","_")),$F514)=0,TRUE())),AND($B514&lt;&gt;"",OR(ISNUMBER(SEARCH("outro",LOWER($B514))),ISNUMBER(SEARCH("divers",LOWER($B514))),ISNUMBER(SEARCH("etc",LOWER($B514))))),OR(AND(ISNUMBER(SEARCH("comunic",LOWER($B514))),LEFT($E514,3)&lt;&gt;"4.4"),AND(ISNUMBER(SEARCH("monitor",LOWER($B514))),NOT(OR(LEFT($E514,3)="1.5",LEFT($E514,3)="2.5")))),AND($B514&lt;&gt;"",OR(LEFT($C514,1)="1",LEFT($C514,1)="2"),$D514=""),AND($D514&lt;&gt;"",NOT(OR(LEFT($C514,1)="1",LEFT($C514,1)="2"))),AND($D514&lt;&gt;"",COUNTIF(' PROJETO'!$B$14:$B$16,$D514)=0),IF($D514="",FALSE(),IF(COUNTIF(' PROJETO'!$B$14:$B$16,$D514)=0,FALSE(),IFERROR(INDEX(' PROJETO'!$C$14:$C$16,MATCH($D514,' PROJETO'!$B$14:$B$16,0))&lt;&gt;"Sim",FALSE()))))</f>
        <v>0</v>
      </c>
      <c r="AG514" s="21" t="b">
        <f>AND($AC514,$Y514&gt;'CONFG.  LISTAS'!$F$4,$Z514="",$AA514="")</f>
        <v>0</v>
      </c>
      <c r="AH514" s="21" t="str">
        <f t="shared" si="103"/>
        <v/>
      </c>
      <c r="AI514" s="43" t="str">
        <f ca="1">IF(NOT($AC514),"",IF(OR($B514="",$C514="",$E514="",$F514=""),"Preencha descrição, categoria, tipo e unidade.",IF(AND($B514&lt;&gt;"",OR(LEFT($C514,1)="1",LEFT($C514,1)="2"),$D514=""),"Informe a prática de restauração para itens diretos.",IF(AND($D514&lt;&gt;"",NOT(OR(LEFT($C514,1)="1",LEFT($C514,1)="2"))),"Custos indiretos não devem pertencer a uma prática específica.",IF(AND($D514&lt;&gt;"",COUNTIF(' PROJETO'!$B$14:$B$16,$D514)=0),"Prática de restauração inválida ou não cadastrada.",IF(IF($D514="",FALSE(),IF(COUNTIF(' PROJETO'!$B$14:$B$16,$D514)=0,FALSE(),IFERROR(INDEX(' PROJETO'!$C$14:$C$16,MATCH($D514,' PROJETO'!$B$14:$B$16,0))&lt;&gt;"Sim",FALSE()))),"A prática informada no item não foi selecionada na aba Projeto.",IF(AND(MAX($I514,$L514,$O514,$R514,$U514,$X514)&gt;'CONFG.  LISTAS'!$F$4,NOT(OR($Z514&lt;&gt;"",$AA514&lt;&gt;""))),"Memorial de cálculo ou anexo obrigatório não informado para item acima do limite.",IF(OR(AND($G514&lt;&gt;"",$H514&lt;&gt;"",OR($G514&lt;=0,$H514&lt;=0)),AND($J514&lt;&gt;"",$K514&lt;&gt;"",OR($J514&lt;=0,$K514&lt;=0)),AND($M514&lt;&gt;"",$N514&lt;&gt;"",OR($M514&lt;=0,$N514&lt;=0)),AND($P514&lt;&gt;"",$Q514&lt;&gt;"",OR($P514&lt;=0,$Q514&lt;=0)),AND($S514&lt;&gt;"",$T514&lt;&gt;"",OR($S514&lt;=0,$T514&lt;=0)),AND($V514&lt;&gt;"",$W514&lt;&gt;"",OR($V514&lt;=0,$W514&lt;=0))),"Revise os valores informados: valor unitário e quantidade devem ser maiores que zero.",IF(OR(AND($G514="",$H514&lt;&gt;""),AND($G514&lt;&gt;"",$H514=""),AND($J514="",$K514&lt;&gt;""),AND($J514&lt;&gt;"",$K514=""),AND($M514="",$N514&lt;&gt;""),AND($M514&lt;&gt;"",$N514=""),AND($P514="",$Q514&lt;&gt;""),AND($P514&lt;&gt;"",$Q514=""),AND($S514="",$T514&lt;&gt;""),AND($S514&lt;&gt;"",$T514=""),AND($V514="",$W514&lt;&gt;""),AND($V514&lt;&gt;"",$W514="")),"Há ano preenchido parcialmente: "&amp;TRIM(IF(AND($G514="",$H514&lt;&gt;""),"Ano 1 (falta valor unitário); ","")&amp;IF(AND($G514&lt;&gt;"",$H514=""),"Ano 1 (falta quantidade); ","")&amp;IF(AND($J514="",$K514&lt;&gt;""),"Ano 2 (falta valor unitário); ","")&amp;IF(AND($J514&lt;&gt;"",$K514=""),"Ano 2 (falta quantidade); ","")&amp;IF(AND($M514="",$N514&lt;&gt;""),"Ano 3 (falta valor unitário); ","")&amp;IF(AND($M514&lt;&gt;"",$N514=""),"Ano 3 (falta quantidade); ","")&amp;IF(AND($P514="",$Q514&lt;&gt;""),"Ano 4 (falta valor unitário); ","")&amp;IF(AND($P514&lt;&gt;"",$Q514=""),"Ano 4 (falta quantidade); ","")&amp;IF(AND($S514="",$T514&lt;&gt;""),"Ano 5 (falta valor unitário); ","")&amp;IF(AND($S514&lt;&gt;"",$T514=""),"Ano 5 (falta quantidade); ","")&amp;IF(AND($V514="",$W514&lt;&gt;""),"Ano 6 (falta valor unitário); ","")&amp;IF(AND($V514&lt;&gt;"",$W514=""),"Ano 6 (falta quantidade); ","")), IF(NOT(OR(AND($G514&lt;&gt;"",$H514&lt;&gt;""),AND($J514&lt;&gt;"",$K514&lt;&gt;""),AND($M514&lt;&gt;"",$N514&lt;&gt;""),AND($P514&lt;&gt;"",$Q514&lt;&gt;""),AND($S514&lt;&gt;"",$T514&lt;&gt;""),AND($V514&lt;&gt;"",$W514&lt;&gt;""))),"Informe pelo menos um ano completo com valor unitário e quantidade.",IF(AND($C514&lt;&gt;"",$E514&lt;&gt;"",LEFT(TRIM($C514),1)&lt;&gt;LEFT(TRIM($E514),1)),"Categoria e tipo estão incompatíveis.",IF(IF(OR($E514="",$F514=""),FALSE(),IFERROR(COUNTIF(INDIRECT("UNITS_"&amp;SUBSTITUTE(LEFT($E514,FIND(" ",$E514&amp;" ")-1),".","_")),$F514)=0,TRUE())),"Unidade incompatível com o tipo selecionado.",IF(OR(AND(ISNUMBER(SEARCH("comunic",LOWER($B514))),LEFT($E514,3)&lt;&gt;"4.4"),AND(ISNUMBER(SEARCH("monitor",LOWER($B514))),NOT(OR(LEFT($E514,3)="1.5",LEFT($E514,3)="2.5")))),"Revise a classificação do item conforme as regras de preenchimento.",IF(AND($B514&lt;&gt;"",OR(ISNUMBER(SEARCH("outro",LOWER($B514))),ISNUMBER(SEARCH("divers",LOWER($B514))),ISNUMBER(SEARCH("kit",LOWER($B514))),ISNUMBER(SEARCH("ferrament",LOWER($B514))),ISNUMBER(SEARCH("epi",LOWER($B514)))),NOT(OR($Z514&lt;&gt;"",$AA514&lt;&gt;""))),"Descrição muito genérica: detalhe melhor o item e registre o racional no memorial ou em anexo.",IF(AND($Y514=0,$B514&lt;&gt;"",OR($G514&lt;&gt;"",$H514&lt;&gt;"",$J514&lt;&gt;"",$K514&lt;&gt;"",$M514&lt;&gt;"",$N514&lt;&gt;"",$P514&lt;&gt;"",$Q514&lt;&gt;"",$S514&lt;&gt;"",$T514&lt;&gt;"",$V514&lt;&gt;"",$W514&lt;&gt;"")),"O item possui dados lançados, mas o total está zerado. Revise os valores informados.","")))))))))))))))</f>
        <v/>
      </c>
    </row>
    <row r="515" spans="1:35" ht="14.25" customHeight="1" x14ac:dyDescent="0.25">
      <c r="A515" s="57" t="str">
        <f t="shared" si="91"/>
        <v/>
      </c>
      <c r="B515" s="61"/>
      <c r="C515" s="61"/>
      <c r="D515" s="58"/>
      <c r="E515" s="61"/>
      <c r="F515" s="61"/>
      <c r="G515" s="272"/>
      <c r="H515" s="62"/>
      <c r="I515" s="273">
        <f t="shared" si="92"/>
        <v>0</v>
      </c>
      <c r="J515" s="272"/>
      <c r="K515" s="62"/>
      <c r="L515" s="270">
        <f t="shared" si="93"/>
        <v>0</v>
      </c>
      <c r="M515" s="272"/>
      <c r="N515" s="62"/>
      <c r="O515" s="270">
        <f t="shared" si="94"/>
        <v>0</v>
      </c>
      <c r="P515" s="272"/>
      <c r="Q515" s="62"/>
      <c r="R515" s="271">
        <f t="shared" si="95"/>
        <v>0</v>
      </c>
      <c r="S515" s="272"/>
      <c r="T515" s="62"/>
      <c r="U515" s="270">
        <f t="shared" si="96"/>
        <v>0</v>
      </c>
      <c r="V515" s="272"/>
      <c r="W515" s="62"/>
      <c r="X515" s="270">
        <f t="shared" si="97"/>
        <v>0</v>
      </c>
      <c r="Y515" s="270">
        <f t="shared" si="98"/>
        <v>0</v>
      </c>
      <c r="Z515" s="61"/>
      <c r="AA515" s="61"/>
      <c r="AB515" s="60" t="str">
        <f t="shared" si="99"/>
        <v/>
      </c>
      <c r="AC515" s="21" t="b">
        <f t="shared" si="100"/>
        <v>0</v>
      </c>
      <c r="AD515" s="21" t="b">
        <f t="shared" si="101"/>
        <v>0</v>
      </c>
      <c r="AE515" s="21" t="b">
        <f t="shared" si="102"/>
        <v>0</v>
      </c>
      <c r="AF515" s="21" t="b">
        <f ca="1">OR(AND($AC515,NOT($AD515)),AND($AC515,OR(AND($G515="",$H515&lt;&gt;""),AND($G515&lt;&gt;"",$H515=""),AND($J515="",$K515&lt;&gt;""),AND($J515&lt;&gt;"",$K515=""),AND($M515="",$N515&lt;&gt;""),AND($M515&lt;&gt;"",$N515=""),AND($P515="",$Q515&lt;&gt;""),AND($P515&lt;&gt;"",$Q515=""),AND($S515="",$T515&lt;&gt;""),AND($S515&lt;&gt;"",$T515=""),AND($V515="",$W515&lt;&gt;""),AND($V515&lt;&gt;"",$W515=""))),AND($C515&lt;&gt;"",$E515&lt;&gt;"",LEFT(TRIM($C515),1)&lt;&gt;LEFT(TRIM($E515),1)),IF(OR($E515="",$F515=""),FALSE(),IFERROR(COUNTIF(INDIRECT("UNITS_"&amp;SUBSTITUTE(LEFT($E515,FIND(" ",$E515&amp;" ")-1),".","_")),$F515)=0,TRUE())),AND($B515&lt;&gt;"",OR(ISNUMBER(SEARCH("outro",LOWER($B515))),ISNUMBER(SEARCH("divers",LOWER($B515))),ISNUMBER(SEARCH("etc",LOWER($B515))))),OR(AND(ISNUMBER(SEARCH("comunic",LOWER($B515))),LEFT($E515,3)&lt;&gt;"4.4"),AND(ISNUMBER(SEARCH("monitor",LOWER($B515))),NOT(OR(LEFT($E515,3)="1.5",LEFT($E515,3)="2.5")))),AND($B515&lt;&gt;"",OR(LEFT($C515,1)="1",LEFT($C515,1)="2"),$D515=""),AND($D515&lt;&gt;"",NOT(OR(LEFT($C515,1)="1",LEFT($C515,1)="2"))),AND($D515&lt;&gt;"",COUNTIF(' PROJETO'!$B$14:$B$16,$D515)=0),IF($D515="",FALSE(),IF(COUNTIF(' PROJETO'!$B$14:$B$16,$D515)=0,FALSE(),IFERROR(INDEX(' PROJETO'!$C$14:$C$16,MATCH($D515,' PROJETO'!$B$14:$B$16,0))&lt;&gt;"Sim",FALSE()))))</f>
        <v>0</v>
      </c>
      <c r="AG515" s="21" t="b">
        <f>AND($AC515,$Y515&gt;'CONFG.  LISTAS'!$F$4,$Z515="",$AA515="")</f>
        <v>0</v>
      </c>
      <c r="AH515" s="21" t="str">
        <f t="shared" si="103"/>
        <v/>
      </c>
      <c r="AI515" s="43" t="str">
        <f ca="1">IF(NOT($AC515),"",IF(OR($B515="",$C515="",$E515="",$F515=""),"Preencha descrição, categoria, tipo e unidade.",IF(AND($B515&lt;&gt;"",OR(LEFT($C515,1)="1",LEFT($C515,1)="2"),$D515=""),"Informe a prática de restauração para itens diretos.",IF(AND($D515&lt;&gt;"",NOT(OR(LEFT($C515,1)="1",LEFT($C515,1)="2"))),"Custos indiretos não devem pertencer a uma prática específica.",IF(AND($D515&lt;&gt;"",COUNTIF(' PROJETO'!$B$14:$B$16,$D515)=0),"Prática de restauração inválida ou não cadastrada.",IF(IF($D515="",FALSE(),IF(COUNTIF(' PROJETO'!$B$14:$B$16,$D515)=0,FALSE(),IFERROR(INDEX(' PROJETO'!$C$14:$C$16,MATCH($D515,' PROJETO'!$B$14:$B$16,0))&lt;&gt;"Sim",FALSE()))),"A prática informada no item não foi selecionada na aba Projeto.",IF(AND(MAX($I515,$L515,$O515,$R515,$U515,$X515)&gt;'CONFG.  LISTAS'!$F$4,NOT(OR($Z515&lt;&gt;"",$AA515&lt;&gt;""))),"Memorial de cálculo ou anexo obrigatório não informado para item acima do limite.",IF(OR(AND($G515&lt;&gt;"",$H515&lt;&gt;"",OR($G515&lt;=0,$H515&lt;=0)),AND($J515&lt;&gt;"",$K515&lt;&gt;"",OR($J515&lt;=0,$K515&lt;=0)),AND($M515&lt;&gt;"",$N515&lt;&gt;"",OR($M515&lt;=0,$N515&lt;=0)),AND($P515&lt;&gt;"",$Q515&lt;&gt;"",OR($P515&lt;=0,$Q515&lt;=0)),AND($S515&lt;&gt;"",$T515&lt;&gt;"",OR($S515&lt;=0,$T515&lt;=0)),AND($V515&lt;&gt;"",$W515&lt;&gt;"",OR($V515&lt;=0,$W515&lt;=0))),"Revise os valores informados: valor unitário e quantidade devem ser maiores que zero.",IF(OR(AND($G515="",$H515&lt;&gt;""),AND($G515&lt;&gt;"",$H515=""),AND($J515="",$K515&lt;&gt;""),AND($J515&lt;&gt;"",$K515=""),AND($M515="",$N515&lt;&gt;""),AND($M515&lt;&gt;"",$N515=""),AND($P515="",$Q515&lt;&gt;""),AND($P515&lt;&gt;"",$Q515=""),AND($S515="",$T515&lt;&gt;""),AND($S515&lt;&gt;"",$T515=""),AND($V515="",$W515&lt;&gt;""),AND($V515&lt;&gt;"",$W515="")),"Há ano preenchido parcialmente: "&amp;TRIM(IF(AND($G515="",$H515&lt;&gt;""),"Ano 1 (falta valor unitário); ","")&amp;IF(AND($G515&lt;&gt;"",$H515=""),"Ano 1 (falta quantidade); ","")&amp;IF(AND($J515="",$K515&lt;&gt;""),"Ano 2 (falta valor unitário); ","")&amp;IF(AND($J515&lt;&gt;"",$K515=""),"Ano 2 (falta quantidade); ","")&amp;IF(AND($M515="",$N515&lt;&gt;""),"Ano 3 (falta valor unitário); ","")&amp;IF(AND($M515&lt;&gt;"",$N515=""),"Ano 3 (falta quantidade); ","")&amp;IF(AND($P515="",$Q515&lt;&gt;""),"Ano 4 (falta valor unitário); ","")&amp;IF(AND($P515&lt;&gt;"",$Q515=""),"Ano 4 (falta quantidade); ","")&amp;IF(AND($S515="",$T515&lt;&gt;""),"Ano 5 (falta valor unitário); ","")&amp;IF(AND($S515&lt;&gt;"",$T515=""),"Ano 5 (falta quantidade); ","")&amp;IF(AND($V515="",$W515&lt;&gt;""),"Ano 6 (falta valor unitário); ","")&amp;IF(AND($V515&lt;&gt;"",$W515=""),"Ano 6 (falta quantidade); ","")), IF(NOT(OR(AND($G515&lt;&gt;"",$H515&lt;&gt;""),AND($J515&lt;&gt;"",$K515&lt;&gt;""),AND($M515&lt;&gt;"",$N515&lt;&gt;""),AND($P515&lt;&gt;"",$Q515&lt;&gt;""),AND($S515&lt;&gt;"",$T515&lt;&gt;""),AND($V515&lt;&gt;"",$W515&lt;&gt;""))),"Informe pelo menos um ano completo com valor unitário e quantidade.",IF(AND($C515&lt;&gt;"",$E515&lt;&gt;"",LEFT(TRIM($C515),1)&lt;&gt;LEFT(TRIM($E515),1)),"Categoria e tipo estão incompatíveis.",IF(IF(OR($E515="",$F515=""),FALSE(),IFERROR(COUNTIF(INDIRECT("UNITS_"&amp;SUBSTITUTE(LEFT($E515,FIND(" ",$E515&amp;" ")-1),".","_")),$F515)=0,TRUE())),"Unidade incompatível com o tipo selecionado.",IF(OR(AND(ISNUMBER(SEARCH("comunic",LOWER($B515))),LEFT($E515,3)&lt;&gt;"4.4"),AND(ISNUMBER(SEARCH("monitor",LOWER($B515))),NOT(OR(LEFT($E515,3)="1.5",LEFT($E515,3)="2.5")))),"Revise a classificação do item conforme as regras de preenchimento.",IF(AND($B515&lt;&gt;"",OR(ISNUMBER(SEARCH("outro",LOWER($B515))),ISNUMBER(SEARCH("divers",LOWER($B515))),ISNUMBER(SEARCH("kit",LOWER($B515))),ISNUMBER(SEARCH("ferrament",LOWER($B515))),ISNUMBER(SEARCH("epi",LOWER($B515)))),NOT(OR($Z515&lt;&gt;"",$AA515&lt;&gt;""))),"Descrição muito genérica: detalhe melhor o item e registre o racional no memorial ou em anexo.",IF(AND($Y515=0,$B515&lt;&gt;"",OR($G515&lt;&gt;"",$H515&lt;&gt;"",$J515&lt;&gt;"",$K515&lt;&gt;"",$M515&lt;&gt;"",$N515&lt;&gt;"",$P515&lt;&gt;"",$Q515&lt;&gt;"",$S515&lt;&gt;"",$T515&lt;&gt;"",$V515&lt;&gt;"",$W515&lt;&gt;"")),"O item possui dados lançados, mas o total está zerado. Revise os valores informados.","")))))))))))))))</f>
        <v/>
      </c>
    </row>
    <row r="516" spans="1:35" ht="14.25" customHeight="1" x14ac:dyDescent="0.25">
      <c r="A516" s="57" t="str">
        <f t="shared" si="91"/>
        <v/>
      </c>
      <c r="B516" s="58"/>
      <c r="C516" s="58"/>
      <c r="D516" s="58"/>
      <c r="E516" s="58"/>
      <c r="F516" s="58"/>
      <c r="G516" s="269"/>
      <c r="H516" s="59"/>
      <c r="I516" s="273">
        <f t="shared" si="92"/>
        <v>0</v>
      </c>
      <c r="J516" s="269"/>
      <c r="K516" s="59"/>
      <c r="L516" s="270">
        <f t="shared" si="93"/>
        <v>0</v>
      </c>
      <c r="M516" s="269"/>
      <c r="N516" s="59"/>
      <c r="O516" s="270">
        <f t="shared" si="94"/>
        <v>0</v>
      </c>
      <c r="P516" s="269"/>
      <c r="Q516" s="59"/>
      <c r="R516" s="271">
        <f t="shared" si="95"/>
        <v>0</v>
      </c>
      <c r="S516" s="269"/>
      <c r="T516" s="59"/>
      <c r="U516" s="270">
        <f t="shared" si="96"/>
        <v>0</v>
      </c>
      <c r="V516" s="269"/>
      <c r="W516" s="59"/>
      <c r="X516" s="270">
        <f t="shared" si="97"/>
        <v>0</v>
      </c>
      <c r="Y516" s="270">
        <f t="shared" si="98"/>
        <v>0</v>
      </c>
      <c r="Z516" s="58"/>
      <c r="AA516" s="58"/>
      <c r="AB516" s="60" t="str">
        <f t="shared" si="99"/>
        <v/>
      </c>
      <c r="AC516" s="21" t="b">
        <f t="shared" si="100"/>
        <v>0</v>
      </c>
      <c r="AD516" s="21" t="b">
        <f t="shared" si="101"/>
        <v>0</v>
      </c>
      <c r="AE516" s="21" t="b">
        <f t="shared" si="102"/>
        <v>0</v>
      </c>
      <c r="AF516" s="21" t="b">
        <f ca="1">OR(AND($AC516,NOT($AD516)),AND($AC516,OR(AND($G516="",$H516&lt;&gt;""),AND($G516&lt;&gt;"",$H516=""),AND($J516="",$K516&lt;&gt;""),AND($J516&lt;&gt;"",$K516=""),AND($M516="",$N516&lt;&gt;""),AND($M516&lt;&gt;"",$N516=""),AND($P516="",$Q516&lt;&gt;""),AND($P516&lt;&gt;"",$Q516=""),AND($S516="",$T516&lt;&gt;""),AND($S516&lt;&gt;"",$T516=""),AND($V516="",$W516&lt;&gt;""),AND($V516&lt;&gt;"",$W516=""))),AND($C516&lt;&gt;"",$E516&lt;&gt;"",LEFT(TRIM($C516),1)&lt;&gt;LEFT(TRIM($E516),1)),IF(OR($E516="",$F516=""),FALSE(),IFERROR(COUNTIF(INDIRECT("UNITS_"&amp;SUBSTITUTE(LEFT($E516,FIND(" ",$E516&amp;" ")-1),".","_")),$F516)=0,TRUE())),AND($B516&lt;&gt;"",OR(ISNUMBER(SEARCH("outro",LOWER($B516))),ISNUMBER(SEARCH("divers",LOWER($B516))),ISNUMBER(SEARCH("etc",LOWER($B516))))),OR(AND(ISNUMBER(SEARCH("comunic",LOWER($B516))),LEFT($E516,3)&lt;&gt;"4.4"),AND(ISNUMBER(SEARCH("monitor",LOWER($B516))),NOT(OR(LEFT($E516,3)="1.5",LEFT($E516,3)="2.5")))),AND($B516&lt;&gt;"",OR(LEFT($C516,1)="1",LEFT($C516,1)="2"),$D516=""),AND($D516&lt;&gt;"",NOT(OR(LEFT($C516,1)="1",LEFT($C516,1)="2"))),AND($D516&lt;&gt;"",COUNTIF(' PROJETO'!$B$14:$B$16,$D516)=0),IF($D516="",FALSE(),IF(COUNTIF(' PROJETO'!$B$14:$B$16,$D516)=0,FALSE(),IFERROR(INDEX(' PROJETO'!$C$14:$C$16,MATCH($D516,' PROJETO'!$B$14:$B$16,0))&lt;&gt;"Sim",FALSE()))))</f>
        <v>0</v>
      </c>
      <c r="AG516" s="21" t="b">
        <f>AND($AC516,$Y516&gt;'CONFG.  LISTAS'!$F$4,$Z516="",$AA516="")</f>
        <v>0</v>
      </c>
      <c r="AH516" s="21" t="str">
        <f t="shared" si="103"/>
        <v/>
      </c>
      <c r="AI516" s="43" t="str">
        <f ca="1">IF(NOT($AC516),"",IF(OR($B516="",$C516="",$E516="",$F516=""),"Preencha descrição, categoria, tipo e unidade.",IF(AND($B516&lt;&gt;"",OR(LEFT($C516,1)="1",LEFT($C516,1)="2"),$D516=""),"Informe a prática de restauração para itens diretos.",IF(AND($D516&lt;&gt;"",NOT(OR(LEFT($C516,1)="1",LEFT($C516,1)="2"))),"Custos indiretos não devem pertencer a uma prática específica.",IF(AND($D516&lt;&gt;"",COUNTIF(' PROJETO'!$B$14:$B$16,$D516)=0),"Prática de restauração inválida ou não cadastrada.",IF(IF($D516="",FALSE(),IF(COUNTIF(' PROJETO'!$B$14:$B$16,$D516)=0,FALSE(),IFERROR(INDEX(' PROJETO'!$C$14:$C$16,MATCH($D516,' PROJETO'!$B$14:$B$16,0))&lt;&gt;"Sim",FALSE()))),"A prática informada no item não foi selecionada na aba Projeto.",IF(AND(MAX($I516,$L516,$O516,$R516,$U516,$X516)&gt;'CONFG.  LISTAS'!$F$4,NOT(OR($Z516&lt;&gt;"",$AA516&lt;&gt;""))),"Memorial de cálculo ou anexo obrigatório não informado para item acima do limite.",IF(OR(AND($G516&lt;&gt;"",$H516&lt;&gt;"",OR($G516&lt;=0,$H516&lt;=0)),AND($J516&lt;&gt;"",$K516&lt;&gt;"",OR($J516&lt;=0,$K516&lt;=0)),AND($M516&lt;&gt;"",$N516&lt;&gt;"",OR($M516&lt;=0,$N516&lt;=0)),AND($P516&lt;&gt;"",$Q516&lt;&gt;"",OR($P516&lt;=0,$Q516&lt;=0)),AND($S516&lt;&gt;"",$T516&lt;&gt;"",OR($S516&lt;=0,$T516&lt;=0)),AND($V516&lt;&gt;"",$W516&lt;&gt;"",OR($V516&lt;=0,$W516&lt;=0))),"Revise os valores informados: valor unitário e quantidade devem ser maiores que zero.",IF(OR(AND($G516="",$H516&lt;&gt;""),AND($G516&lt;&gt;"",$H516=""),AND($J516="",$K516&lt;&gt;""),AND($J516&lt;&gt;"",$K516=""),AND($M516="",$N516&lt;&gt;""),AND($M516&lt;&gt;"",$N516=""),AND($P516="",$Q516&lt;&gt;""),AND($P516&lt;&gt;"",$Q516=""),AND($S516="",$T516&lt;&gt;""),AND($S516&lt;&gt;"",$T516=""),AND($V516="",$W516&lt;&gt;""),AND($V516&lt;&gt;"",$W516="")),"Há ano preenchido parcialmente: "&amp;TRIM(IF(AND($G516="",$H516&lt;&gt;""),"Ano 1 (falta valor unitário); ","")&amp;IF(AND($G516&lt;&gt;"",$H516=""),"Ano 1 (falta quantidade); ","")&amp;IF(AND($J516="",$K516&lt;&gt;""),"Ano 2 (falta valor unitário); ","")&amp;IF(AND($J516&lt;&gt;"",$K516=""),"Ano 2 (falta quantidade); ","")&amp;IF(AND($M516="",$N516&lt;&gt;""),"Ano 3 (falta valor unitário); ","")&amp;IF(AND($M516&lt;&gt;"",$N516=""),"Ano 3 (falta quantidade); ","")&amp;IF(AND($P516="",$Q516&lt;&gt;""),"Ano 4 (falta valor unitário); ","")&amp;IF(AND($P516&lt;&gt;"",$Q516=""),"Ano 4 (falta quantidade); ","")&amp;IF(AND($S516="",$T516&lt;&gt;""),"Ano 5 (falta valor unitário); ","")&amp;IF(AND($S516&lt;&gt;"",$T516=""),"Ano 5 (falta quantidade); ","")&amp;IF(AND($V516="",$W516&lt;&gt;""),"Ano 6 (falta valor unitário); ","")&amp;IF(AND($V516&lt;&gt;"",$W516=""),"Ano 6 (falta quantidade); ","")), IF(NOT(OR(AND($G516&lt;&gt;"",$H516&lt;&gt;""),AND($J516&lt;&gt;"",$K516&lt;&gt;""),AND($M516&lt;&gt;"",$N516&lt;&gt;""),AND($P516&lt;&gt;"",$Q516&lt;&gt;""),AND($S516&lt;&gt;"",$T516&lt;&gt;""),AND($V516&lt;&gt;"",$W516&lt;&gt;""))),"Informe pelo menos um ano completo com valor unitário e quantidade.",IF(AND($C516&lt;&gt;"",$E516&lt;&gt;"",LEFT(TRIM($C516),1)&lt;&gt;LEFT(TRIM($E516),1)),"Categoria e tipo estão incompatíveis.",IF(IF(OR($E516="",$F516=""),FALSE(),IFERROR(COUNTIF(INDIRECT("UNITS_"&amp;SUBSTITUTE(LEFT($E516,FIND(" ",$E516&amp;" ")-1),".","_")),$F516)=0,TRUE())),"Unidade incompatível com o tipo selecionado.",IF(OR(AND(ISNUMBER(SEARCH("comunic",LOWER($B516))),LEFT($E516,3)&lt;&gt;"4.4"),AND(ISNUMBER(SEARCH("monitor",LOWER($B516))),NOT(OR(LEFT($E516,3)="1.5",LEFT($E516,3)="2.5")))),"Revise a classificação do item conforme as regras de preenchimento.",IF(AND($B516&lt;&gt;"",OR(ISNUMBER(SEARCH("outro",LOWER($B516))),ISNUMBER(SEARCH("divers",LOWER($B516))),ISNUMBER(SEARCH("kit",LOWER($B516))),ISNUMBER(SEARCH("ferrament",LOWER($B516))),ISNUMBER(SEARCH("epi",LOWER($B516)))),NOT(OR($Z516&lt;&gt;"",$AA516&lt;&gt;""))),"Descrição muito genérica: detalhe melhor o item e registre o racional no memorial ou em anexo.",IF(AND($Y516=0,$B516&lt;&gt;"",OR($G516&lt;&gt;"",$H516&lt;&gt;"",$J516&lt;&gt;"",$K516&lt;&gt;"",$M516&lt;&gt;"",$N516&lt;&gt;"",$P516&lt;&gt;"",$Q516&lt;&gt;"",$S516&lt;&gt;"",$T516&lt;&gt;"",$V516&lt;&gt;"",$W516&lt;&gt;"")),"O item possui dados lançados, mas o total está zerado. Revise os valores informados.","")))))))))))))))</f>
        <v/>
      </c>
    </row>
    <row r="517" spans="1:35" ht="14.25" customHeight="1" x14ac:dyDescent="0.25">
      <c r="A517" s="57" t="str">
        <f t="shared" si="91"/>
        <v/>
      </c>
      <c r="B517" s="61"/>
      <c r="C517" s="61"/>
      <c r="D517" s="58"/>
      <c r="E517" s="61"/>
      <c r="F517" s="61"/>
      <c r="G517" s="272"/>
      <c r="H517" s="62"/>
      <c r="I517" s="273">
        <f t="shared" si="92"/>
        <v>0</v>
      </c>
      <c r="J517" s="272"/>
      <c r="K517" s="62"/>
      <c r="L517" s="270">
        <f t="shared" si="93"/>
        <v>0</v>
      </c>
      <c r="M517" s="272"/>
      <c r="N517" s="62"/>
      <c r="O517" s="270">
        <f t="shared" si="94"/>
        <v>0</v>
      </c>
      <c r="P517" s="272"/>
      <c r="Q517" s="62"/>
      <c r="R517" s="271">
        <f t="shared" si="95"/>
        <v>0</v>
      </c>
      <c r="S517" s="272"/>
      <c r="T517" s="62"/>
      <c r="U517" s="270">
        <f t="shared" si="96"/>
        <v>0</v>
      </c>
      <c r="V517" s="272"/>
      <c r="W517" s="62"/>
      <c r="X517" s="270">
        <f t="shared" si="97"/>
        <v>0</v>
      </c>
      <c r="Y517" s="270">
        <f t="shared" si="98"/>
        <v>0</v>
      </c>
      <c r="Z517" s="61"/>
      <c r="AA517" s="61"/>
      <c r="AB517" s="60" t="str">
        <f t="shared" si="99"/>
        <v/>
      </c>
      <c r="AC517" s="21" t="b">
        <f t="shared" si="100"/>
        <v>0</v>
      </c>
      <c r="AD517" s="21" t="b">
        <f t="shared" si="101"/>
        <v>0</v>
      </c>
      <c r="AE517" s="21" t="b">
        <f t="shared" si="102"/>
        <v>0</v>
      </c>
      <c r="AF517" s="21" t="b">
        <f ca="1">OR(AND($AC517,NOT($AD517)),AND($AC517,OR(AND($G517="",$H517&lt;&gt;""),AND($G517&lt;&gt;"",$H517=""),AND($J517="",$K517&lt;&gt;""),AND($J517&lt;&gt;"",$K517=""),AND($M517="",$N517&lt;&gt;""),AND($M517&lt;&gt;"",$N517=""),AND($P517="",$Q517&lt;&gt;""),AND($P517&lt;&gt;"",$Q517=""),AND($S517="",$T517&lt;&gt;""),AND($S517&lt;&gt;"",$T517=""),AND($V517="",$W517&lt;&gt;""),AND($V517&lt;&gt;"",$W517=""))),AND($C517&lt;&gt;"",$E517&lt;&gt;"",LEFT(TRIM($C517),1)&lt;&gt;LEFT(TRIM($E517),1)),IF(OR($E517="",$F517=""),FALSE(),IFERROR(COUNTIF(INDIRECT("UNITS_"&amp;SUBSTITUTE(LEFT($E517,FIND(" ",$E517&amp;" ")-1),".","_")),$F517)=0,TRUE())),AND($B517&lt;&gt;"",OR(ISNUMBER(SEARCH("outro",LOWER($B517))),ISNUMBER(SEARCH("divers",LOWER($B517))),ISNUMBER(SEARCH("etc",LOWER($B517))))),OR(AND(ISNUMBER(SEARCH("comunic",LOWER($B517))),LEFT($E517,3)&lt;&gt;"4.4"),AND(ISNUMBER(SEARCH("monitor",LOWER($B517))),NOT(OR(LEFT($E517,3)="1.5",LEFT($E517,3)="2.5")))),AND($B517&lt;&gt;"",OR(LEFT($C517,1)="1",LEFT($C517,1)="2"),$D517=""),AND($D517&lt;&gt;"",NOT(OR(LEFT($C517,1)="1",LEFT($C517,1)="2"))),AND($D517&lt;&gt;"",COUNTIF(' PROJETO'!$B$14:$B$16,$D517)=0),IF($D517="",FALSE(),IF(COUNTIF(' PROJETO'!$B$14:$B$16,$D517)=0,FALSE(),IFERROR(INDEX(' PROJETO'!$C$14:$C$16,MATCH($D517,' PROJETO'!$B$14:$B$16,0))&lt;&gt;"Sim",FALSE()))))</f>
        <v>0</v>
      </c>
      <c r="AG517" s="21" t="b">
        <f>AND($AC517,$Y517&gt;'CONFG.  LISTAS'!$F$4,$Z517="",$AA517="")</f>
        <v>0</v>
      </c>
      <c r="AH517" s="21" t="str">
        <f t="shared" si="103"/>
        <v/>
      </c>
      <c r="AI517" s="43" t="str">
        <f ca="1">IF(NOT($AC517),"",IF(OR($B517="",$C517="",$E517="",$F517=""),"Preencha descrição, categoria, tipo e unidade.",IF(AND($B517&lt;&gt;"",OR(LEFT($C517,1)="1",LEFT($C517,1)="2"),$D517=""),"Informe a prática de restauração para itens diretos.",IF(AND($D517&lt;&gt;"",NOT(OR(LEFT($C517,1)="1",LEFT($C517,1)="2"))),"Custos indiretos não devem pertencer a uma prática específica.",IF(AND($D517&lt;&gt;"",COUNTIF(' PROJETO'!$B$14:$B$16,$D517)=0),"Prática de restauração inválida ou não cadastrada.",IF(IF($D517="",FALSE(),IF(COUNTIF(' PROJETO'!$B$14:$B$16,$D517)=0,FALSE(),IFERROR(INDEX(' PROJETO'!$C$14:$C$16,MATCH($D517,' PROJETO'!$B$14:$B$16,0))&lt;&gt;"Sim",FALSE()))),"A prática informada no item não foi selecionada na aba Projeto.",IF(AND(MAX($I517,$L517,$O517,$R517,$U517,$X517)&gt;'CONFG.  LISTAS'!$F$4,NOT(OR($Z517&lt;&gt;"",$AA517&lt;&gt;""))),"Memorial de cálculo ou anexo obrigatório não informado para item acima do limite.",IF(OR(AND($G517&lt;&gt;"",$H517&lt;&gt;"",OR($G517&lt;=0,$H517&lt;=0)),AND($J517&lt;&gt;"",$K517&lt;&gt;"",OR($J517&lt;=0,$K517&lt;=0)),AND($M517&lt;&gt;"",$N517&lt;&gt;"",OR($M517&lt;=0,$N517&lt;=0)),AND($P517&lt;&gt;"",$Q517&lt;&gt;"",OR($P517&lt;=0,$Q517&lt;=0)),AND($S517&lt;&gt;"",$T517&lt;&gt;"",OR($S517&lt;=0,$T517&lt;=0)),AND($V517&lt;&gt;"",$W517&lt;&gt;"",OR($V517&lt;=0,$W517&lt;=0))),"Revise os valores informados: valor unitário e quantidade devem ser maiores que zero.",IF(OR(AND($G517="",$H517&lt;&gt;""),AND($G517&lt;&gt;"",$H517=""),AND($J517="",$K517&lt;&gt;""),AND($J517&lt;&gt;"",$K517=""),AND($M517="",$N517&lt;&gt;""),AND($M517&lt;&gt;"",$N517=""),AND($P517="",$Q517&lt;&gt;""),AND($P517&lt;&gt;"",$Q517=""),AND($S517="",$T517&lt;&gt;""),AND($S517&lt;&gt;"",$T517=""),AND($V517="",$W517&lt;&gt;""),AND($V517&lt;&gt;"",$W517="")),"Há ano preenchido parcialmente: "&amp;TRIM(IF(AND($G517="",$H517&lt;&gt;""),"Ano 1 (falta valor unitário); ","")&amp;IF(AND($G517&lt;&gt;"",$H517=""),"Ano 1 (falta quantidade); ","")&amp;IF(AND($J517="",$K517&lt;&gt;""),"Ano 2 (falta valor unitário); ","")&amp;IF(AND($J517&lt;&gt;"",$K517=""),"Ano 2 (falta quantidade); ","")&amp;IF(AND($M517="",$N517&lt;&gt;""),"Ano 3 (falta valor unitário); ","")&amp;IF(AND($M517&lt;&gt;"",$N517=""),"Ano 3 (falta quantidade); ","")&amp;IF(AND($P517="",$Q517&lt;&gt;""),"Ano 4 (falta valor unitário); ","")&amp;IF(AND($P517&lt;&gt;"",$Q517=""),"Ano 4 (falta quantidade); ","")&amp;IF(AND($S517="",$T517&lt;&gt;""),"Ano 5 (falta valor unitário); ","")&amp;IF(AND($S517&lt;&gt;"",$T517=""),"Ano 5 (falta quantidade); ","")&amp;IF(AND($V517="",$W517&lt;&gt;""),"Ano 6 (falta valor unitário); ","")&amp;IF(AND($V517&lt;&gt;"",$W517=""),"Ano 6 (falta quantidade); ","")), IF(NOT(OR(AND($G517&lt;&gt;"",$H517&lt;&gt;""),AND($J517&lt;&gt;"",$K517&lt;&gt;""),AND($M517&lt;&gt;"",$N517&lt;&gt;""),AND($P517&lt;&gt;"",$Q517&lt;&gt;""),AND($S517&lt;&gt;"",$T517&lt;&gt;""),AND($V517&lt;&gt;"",$W517&lt;&gt;""))),"Informe pelo menos um ano completo com valor unitário e quantidade.",IF(AND($C517&lt;&gt;"",$E517&lt;&gt;"",LEFT(TRIM($C517),1)&lt;&gt;LEFT(TRIM($E517),1)),"Categoria e tipo estão incompatíveis.",IF(IF(OR($E517="",$F517=""),FALSE(),IFERROR(COUNTIF(INDIRECT("UNITS_"&amp;SUBSTITUTE(LEFT($E517,FIND(" ",$E517&amp;" ")-1),".","_")),$F517)=0,TRUE())),"Unidade incompatível com o tipo selecionado.",IF(OR(AND(ISNUMBER(SEARCH("comunic",LOWER($B517))),LEFT($E517,3)&lt;&gt;"4.4"),AND(ISNUMBER(SEARCH("monitor",LOWER($B517))),NOT(OR(LEFT($E517,3)="1.5",LEFT($E517,3)="2.5")))),"Revise a classificação do item conforme as regras de preenchimento.",IF(AND($B517&lt;&gt;"",OR(ISNUMBER(SEARCH("outro",LOWER($B517))),ISNUMBER(SEARCH("divers",LOWER($B517))),ISNUMBER(SEARCH("kit",LOWER($B517))),ISNUMBER(SEARCH("ferrament",LOWER($B517))),ISNUMBER(SEARCH("epi",LOWER($B517)))),NOT(OR($Z517&lt;&gt;"",$AA517&lt;&gt;""))),"Descrição muito genérica: detalhe melhor o item e registre o racional no memorial ou em anexo.",IF(AND($Y517=0,$B517&lt;&gt;"",OR($G517&lt;&gt;"",$H517&lt;&gt;"",$J517&lt;&gt;"",$K517&lt;&gt;"",$M517&lt;&gt;"",$N517&lt;&gt;"",$P517&lt;&gt;"",$Q517&lt;&gt;"",$S517&lt;&gt;"",$T517&lt;&gt;"",$V517&lt;&gt;"",$W517&lt;&gt;"")),"O item possui dados lançados, mas o total está zerado. Revise os valores informados.","")))))))))))))))</f>
        <v/>
      </c>
    </row>
    <row r="518" spans="1:35" ht="14.25" customHeight="1" x14ac:dyDescent="0.25">
      <c r="A518" s="57" t="str">
        <f t="shared" si="91"/>
        <v/>
      </c>
      <c r="B518" s="58"/>
      <c r="C518" s="58"/>
      <c r="D518" s="58"/>
      <c r="E518" s="58"/>
      <c r="F518" s="58"/>
      <c r="G518" s="269"/>
      <c r="H518" s="59"/>
      <c r="I518" s="273">
        <f t="shared" si="92"/>
        <v>0</v>
      </c>
      <c r="J518" s="269"/>
      <c r="K518" s="59"/>
      <c r="L518" s="270">
        <f t="shared" si="93"/>
        <v>0</v>
      </c>
      <c r="M518" s="269"/>
      <c r="N518" s="59"/>
      <c r="O518" s="270">
        <f t="shared" si="94"/>
        <v>0</v>
      </c>
      <c r="P518" s="269"/>
      <c r="Q518" s="59"/>
      <c r="R518" s="271">
        <f t="shared" si="95"/>
        <v>0</v>
      </c>
      <c r="S518" s="269"/>
      <c r="T518" s="59"/>
      <c r="U518" s="270">
        <f t="shared" si="96"/>
        <v>0</v>
      </c>
      <c r="V518" s="269"/>
      <c r="W518" s="59"/>
      <c r="X518" s="270">
        <f t="shared" si="97"/>
        <v>0</v>
      </c>
      <c r="Y518" s="270">
        <f t="shared" si="98"/>
        <v>0</v>
      </c>
      <c r="Z518" s="58"/>
      <c r="AA518" s="58"/>
      <c r="AB518" s="60" t="str">
        <f t="shared" si="99"/>
        <v/>
      </c>
      <c r="AC518" s="21" t="b">
        <f t="shared" si="100"/>
        <v>0</v>
      </c>
      <c r="AD518" s="21" t="b">
        <f t="shared" si="101"/>
        <v>0</v>
      </c>
      <c r="AE518" s="21" t="b">
        <f t="shared" si="102"/>
        <v>0</v>
      </c>
      <c r="AF518" s="21" t="b">
        <f ca="1">OR(AND($AC518,NOT($AD518)),AND($AC518,OR(AND($G518="",$H518&lt;&gt;""),AND($G518&lt;&gt;"",$H518=""),AND($J518="",$K518&lt;&gt;""),AND($J518&lt;&gt;"",$K518=""),AND($M518="",$N518&lt;&gt;""),AND($M518&lt;&gt;"",$N518=""),AND($P518="",$Q518&lt;&gt;""),AND($P518&lt;&gt;"",$Q518=""),AND($S518="",$T518&lt;&gt;""),AND($S518&lt;&gt;"",$T518=""),AND($V518="",$W518&lt;&gt;""),AND($V518&lt;&gt;"",$W518=""))),AND($C518&lt;&gt;"",$E518&lt;&gt;"",LEFT(TRIM($C518),1)&lt;&gt;LEFT(TRIM($E518),1)),IF(OR($E518="",$F518=""),FALSE(),IFERROR(COUNTIF(INDIRECT("UNITS_"&amp;SUBSTITUTE(LEFT($E518,FIND(" ",$E518&amp;" ")-1),".","_")),$F518)=0,TRUE())),AND($B518&lt;&gt;"",OR(ISNUMBER(SEARCH("outro",LOWER($B518))),ISNUMBER(SEARCH("divers",LOWER($B518))),ISNUMBER(SEARCH("etc",LOWER($B518))))),OR(AND(ISNUMBER(SEARCH("comunic",LOWER($B518))),LEFT($E518,3)&lt;&gt;"4.4"),AND(ISNUMBER(SEARCH("monitor",LOWER($B518))),NOT(OR(LEFT($E518,3)="1.5",LEFT($E518,3)="2.5")))),AND($B518&lt;&gt;"",OR(LEFT($C518,1)="1",LEFT($C518,1)="2"),$D518=""),AND($D518&lt;&gt;"",NOT(OR(LEFT($C518,1)="1",LEFT($C518,1)="2"))),AND($D518&lt;&gt;"",COUNTIF(' PROJETO'!$B$14:$B$16,$D518)=0),IF($D518="",FALSE(),IF(COUNTIF(' PROJETO'!$B$14:$B$16,$D518)=0,FALSE(),IFERROR(INDEX(' PROJETO'!$C$14:$C$16,MATCH($D518,' PROJETO'!$B$14:$B$16,0))&lt;&gt;"Sim",FALSE()))))</f>
        <v>0</v>
      </c>
      <c r="AG518" s="21" t="b">
        <f>AND($AC518,$Y518&gt;'CONFG.  LISTAS'!$F$4,$Z518="",$AA518="")</f>
        <v>0</v>
      </c>
      <c r="AH518" s="21" t="str">
        <f t="shared" si="103"/>
        <v/>
      </c>
      <c r="AI518" s="43" t="str">
        <f ca="1">IF(NOT($AC518),"",IF(OR($B518="",$C518="",$E518="",$F518=""),"Preencha descrição, categoria, tipo e unidade.",IF(AND($B518&lt;&gt;"",OR(LEFT($C518,1)="1",LEFT($C518,1)="2"),$D518=""),"Informe a prática de restauração para itens diretos.",IF(AND($D518&lt;&gt;"",NOT(OR(LEFT($C518,1)="1",LEFT($C518,1)="2"))),"Custos indiretos não devem pertencer a uma prática específica.",IF(AND($D518&lt;&gt;"",COUNTIF(' PROJETO'!$B$14:$B$16,$D518)=0),"Prática de restauração inválida ou não cadastrada.",IF(IF($D518="",FALSE(),IF(COUNTIF(' PROJETO'!$B$14:$B$16,$D518)=0,FALSE(),IFERROR(INDEX(' PROJETO'!$C$14:$C$16,MATCH($D518,' PROJETO'!$B$14:$B$16,0))&lt;&gt;"Sim",FALSE()))),"A prática informada no item não foi selecionada na aba Projeto.",IF(AND(MAX($I518,$L518,$O518,$R518,$U518,$X518)&gt;'CONFG.  LISTAS'!$F$4,NOT(OR($Z518&lt;&gt;"",$AA518&lt;&gt;""))),"Memorial de cálculo ou anexo obrigatório não informado para item acima do limite.",IF(OR(AND($G518&lt;&gt;"",$H518&lt;&gt;"",OR($G518&lt;=0,$H518&lt;=0)),AND($J518&lt;&gt;"",$K518&lt;&gt;"",OR($J518&lt;=0,$K518&lt;=0)),AND($M518&lt;&gt;"",$N518&lt;&gt;"",OR($M518&lt;=0,$N518&lt;=0)),AND($P518&lt;&gt;"",$Q518&lt;&gt;"",OR($P518&lt;=0,$Q518&lt;=0)),AND($S518&lt;&gt;"",$T518&lt;&gt;"",OR($S518&lt;=0,$T518&lt;=0)),AND($V518&lt;&gt;"",$W518&lt;&gt;"",OR($V518&lt;=0,$W518&lt;=0))),"Revise os valores informados: valor unitário e quantidade devem ser maiores que zero.",IF(OR(AND($G518="",$H518&lt;&gt;""),AND($G518&lt;&gt;"",$H518=""),AND($J518="",$K518&lt;&gt;""),AND($J518&lt;&gt;"",$K518=""),AND($M518="",$N518&lt;&gt;""),AND($M518&lt;&gt;"",$N518=""),AND($P518="",$Q518&lt;&gt;""),AND($P518&lt;&gt;"",$Q518=""),AND($S518="",$T518&lt;&gt;""),AND($S518&lt;&gt;"",$T518=""),AND($V518="",$W518&lt;&gt;""),AND($V518&lt;&gt;"",$W518="")),"Há ano preenchido parcialmente: "&amp;TRIM(IF(AND($G518="",$H518&lt;&gt;""),"Ano 1 (falta valor unitário); ","")&amp;IF(AND($G518&lt;&gt;"",$H518=""),"Ano 1 (falta quantidade); ","")&amp;IF(AND($J518="",$K518&lt;&gt;""),"Ano 2 (falta valor unitário); ","")&amp;IF(AND($J518&lt;&gt;"",$K518=""),"Ano 2 (falta quantidade); ","")&amp;IF(AND($M518="",$N518&lt;&gt;""),"Ano 3 (falta valor unitário); ","")&amp;IF(AND($M518&lt;&gt;"",$N518=""),"Ano 3 (falta quantidade); ","")&amp;IF(AND($P518="",$Q518&lt;&gt;""),"Ano 4 (falta valor unitário); ","")&amp;IF(AND($P518&lt;&gt;"",$Q518=""),"Ano 4 (falta quantidade); ","")&amp;IF(AND($S518="",$T518&lt;&gt;""),"Ano 5 (falta valor unitário); ","")&amp;IF(AND($S518&lt;&gt;"",$T518=""),"Ano 5 (falta quantidade); ","")&amp;IF(AND($V518="",$W518&lt;&gt;""),"Ano 6 (falta valor unitário); ","")&amp;IF(AND($V518&lt;&gt;"",$W518=""),"Ano 6 (falta quantidade); ","")), IF(NOT(OR(AND($G518&lt;&gt;"",$H518&lt;&gt;""),AND($J518&lt;&gt;"",$K518&lt;&gt;""),AND($M518&lt;&gt;"",$N518&lt;&gt;""),AND($P518&lt;&gt;"",$Q518&lt;&gt;""),AND($S518&lt;&gt;"",$T518&lt;&gt;""),AND($V518&lt;&gt;"",$W518&lt;&gt;""))),"Informe pelo menos um ano completo com valor unitário e quantidade.",IF(AND($C518&lt;&gt;"",$E518&lt;&gt;"",LEFT(TRIM($C518),1)&lt;&gt;LEFT(TRIM($E518),1)),"Categoria e tipo estão incompatíveis.",IF(IF(OR($E518="",$F518=""),FALSE(),IFERROR(COUNTIF(INDIRECT("UNITS_"&amp;SUBSTITUTE(LEFT($E518,FIND(" ",$E518&amp;" ")-1),".","_")),$F518)=0,TRUE())),"Unidade incompatível com o tipo selecionado.",IF(OR(AND(ISNUMBER(SEARCH("comunic",LOWER($B518))),LEFT($E518,3)&lt;&gt;"4.4"),AND(ISNUMBER(SEARCH("monitor",LOWER($B518))),NOT(OR(LEFT($E518,3)="1.5",LEFT($E518,3)="2.5")))),"Revise a classificação do item conforme as regras de preenchimento.",IF(AND($B518&lt;&gt;"",OR(ISNUMBER(SEARCH("outro",LOWER($B518))),ISNUMBER(SEARCH("divers",LOWER($B518))),ISNUMBER(SEARCH("kit",LOWER($B518))),ISNUMBER(SEARCH("ferrament",LOWER($B518))),ISNUMBER(SEARCH("epi",LOWER($B518)))),NOT(OR($Z518&lt;&gt;"",$AA518&lt;&gt;""))),"Descrição muito genérica: detalhe melhor o item e registre o racional no memorial ou em anexo.",IF(AND($Y518=0,$B518&lt;&gt;"",OR($G518&lt;&gt;"",$H518&lt;&gt;"",$J518&lt;&gt;"",$K518&lt;&gt;"",$M518&lt;&gt;"",$N518&lt;&gt;"",$P518&lt;&gt;"",$Q518&lt;&gt;"",$S518&lt;&gt;"",$T518&lt;&gt;"",$V518&lt;&gt;"",$W518&lt;&gt;"")),"O item possui dados lançados, mas o total está zerado. Revise os valores informados.","")))))))))))))))</f>
        <v/>
      </c>
    </row>
    <row r="519" spans="1:35" ht="14.25" customHeight="1" x14ac:dyDescent="0.25">
      <c r="A519" s="57" t="str">
        <f t="shared" si="91"/>
        <v/>
      </c>
      <c r="B519" s="61"/>
      <c r="C519" s="61"/>
      <c r="D519" s="58"/>
      <c r="E519" s="61"/>
      <c r="F519" s="61"/>
      <c r="G519" s="272"/>
      <c r="H519" s="62"/>
      <c r="I519" s="273">
        <f t="shared" si="92"/>
        <v>0</v>
      </c>
      <c r="J519" s="272"/>
      <c r="K519" s="62"/>
      <c r="L519" s="270">
        <f t="shared" si="93"/>
        <v>0</v>
      </c>
      <c r="M519" s="272"/>
      <c r="N519" s="62"/>
      <c r="O519" s="270">
        <f t="shared" si="94"/>
        <v>0</v>
      </c>
      <c r="P519" s="272"/>
      <c r="Q519" s="62"/>
      <c r="R519" s="271">
        <f t="shared" si="95"/>
        <v>0</v>
      </c>
      <c r="S519" s="272"/>
      <c r="T519" s="62"/>
      <c r="U519" s="270">
        <f t="shared" si="96"/>
        <v>0</v>
      </c>
      <c r="V519" s="272"/>
      <c r="W519" s="62"/>
      <c r="X519" s="270">
        <f t="shared" si="97"/>
        <v>0</v>
      </c>
      <c r="Y519" s="270">
        <f t="shared" si="98"/>
        <v>0</v>
      </c>
      <c r="Z519" s="61"/>
      <c r="AA519" s="61"/>
      <c r="AB519" s="60" t="str">
        <f t="shared" si="99"/>
        <v/>
      </c>
      <c r="AC519" s="21" t="b">
        <f t="shared" si="100"/>
        <v>0</v>
      </c>
      <c r="AD519" s="21" t="b">
        <f t="shared" si="101"/>
        <v>0</v>
      </c>
      <c r="AE519" s="21" t="b">
        <f t="shared" si="102"/>
        <v>0</v>
      </c>
      <c r="AF519" s="21" t="b">
        <f ca="1">OR(AND($AC519,NOT($AD519)),AND($AC519,OR(AND($G519="",$H519&lt;&gt;""),AND($G519&lt;&gt;"",$H519=""),AND($J519="",$K519&lt;&gt;""),AND($J519&lt;&gt;"",$K519=""),AND($M519="",$N519&lt;&gt;""),AND($M519&lt;&gt;"",$N519=""),AND($P519="",$Q519&lt;&gt;""),AND($P519&lt;&gt;"",$Q519=""),AND($S519="",$T519&lt;&gt;""),AND($S519&lt;&gt;"",$T519=""),AND($V519="",$W519&lt;&gt;""),AND($V519&lt;&gt;"",$W519=""))),AND($C519&lt;&gt;"",$E519&lt;&gt;"",LEFT(TRIM($C519),1)&lt;&gt;LEFT(TRIM($E519),1)),IF(OR($E519="",$F519=""),FALSE(),IFERROR(COUNTIF(INDIRECT("UNITS_"&amp;SUBSTITUTE(LEFT($E519,FIND(" ",$E519&amp;" ")-1),".","_")),$F519)=0,TRUE())),AND($B519&lt;&gt;"",OR(ISNUMBER(SEARCH("outro",LOWER($B519))),ISNUMBER(SEARCH("divers",LOWER($B519))),ISNUMBER(SEARCH("etc",LOWER($B519))))),OR(AND(ISNUMBER(SEARCH("comunic",LOWER($B519))),LEFT($E519,3)&lt;&gt;"4.4"),AND(ISNUMBER(SEARCH("monitor",LOWER($B519))),NOT(OR(LEFT($E519,3)="1.5",LEFT($E519,3)="2.5")))),AND($B519&lt;&gt;"",OR(LEFT($C519,1)="1",LEFT($C519,1)="2"),$D519=""),AND($D519&lt;&gt;"",NOT(OR(LEFT($C519,1)="1",LEFT($C519,1)="2"))),AND($D519&lt;&gt;"",COUNTIF(' PROJETO'!$B$14:$B$16,$D519)=0),IF($D519="",FALSE(),IF(COUNTIF(' PROJETO'!$B$14:$B$16,$D519)=0,FALSE(),IFERROR(INDEX(' PROJETO'!$C$14:$C$16,MATCH($D519,' PROJETO'!$B$14:$B$16,0))&lt;&gt;"Sim",FALSE()))))</f>
        <v>0</v>
      </c>
      <c r="AG519" s="21" t="b">
        <f>AND($AC519,$Y519&gt;'CONFG.  LISTAS'!$F$4,$Z519="",$AA519="")</f>
        <v>0</v>
      </c>
      <c r="AH519" s="21" t="str">
        <f t="shared" si="103"/>
        <v/>
      </c>
      <c r="AI519" s="43" t="str">
        <f ca="1">IF(NOT($AC519),"",IF(OR($B519="",$C519="",$E519="",$F519=""),"Preencha descrição, categoria, tipo e unidade.",IF(AND($B519&lt;&gt;"",OR(LEFT($C519,1)="1",LEFT($C519,1)="2"),$D519=""),"Informe a prática de restauração para itens diretos.",IF(AND($D519&lt;&gt;"",NOT(OR(LEFT($C519,1)="1",LEFT($C519,1)="2"))),"Custos indiretos não devem pertencer a uma prática específica.",IF(AND($D519&lt;&gt;"",COUNTIF(' PROJETO'!$B$14:$B$16,$D519)=0),"Prática de restauração inválida ou não cadastrada.",IF(IF($D519="",FALSE(),IF(COUNTIF(' PROJETO'!$B$14:$B$16,$D519)=0,FALSE(),IFERROR(INDEX(' PROJETO'!$C$14:$C$16,MATCH($D519,' PROJETO'!$B$14:$B$16,0))&lt;&gt;"Sim",FALSE()))),"A prática informada no item não foi selecionada na aba Projeto.",IF(AND(MAX($I519,$L519,$O519,$R519,$U519,$X519)&gt;'CONFG.  LISTAS'!$F$4,NOT(OR($Z519&lt;&gt;"",$AA519&lt;&gt;""))),"Memorial de cálculo ou anexo obrigatório não informado para item acima do limite.",IF(OR(AND($G519&lt;&gt;"",$H519&lt;&gt;"",OR($G519&lt;=0,$H519&lt;=0)),AND($J519&lt;&gt;"",$K519&lt;&gt;"",OR($J519&lt;=0,$K519&lt;=0)),AND($M519&lt;&gt;"",$N519&lt;&gt;"",OR($M519&lt;=0,$N519&lt;=0)),AND($P519&lt;&gt;"",$Q519&lt;&gt;"",OR($P519&lt;=0,$Q519&lt;=0)),AND($S519&lt;&gt;"",$T519&lt;&gt;"",OR($S519&lt;=0,$T519&lt;=0)),AND($V519&lt;&gt;"",$W519&lt;&gt;"",OR($V519&lt;=0,$W519&lt;=0))),"Revise os valores informados: valor unitário e quantidade devem ser maiores que zero.",IF(OR(AND($G519="",$H519&lt;&gt;""),AND($G519&lt;&gt;"",$H519=""),AND($J519="",$K519&lt;&gt;""),AND($J519&lt;&gt;"",$K519=""),AND($M519="",$N519&lt;&gt;""),AND($M519&lt;&gt;"",$N519=""),AND($P519="",$Q519&lt;&gt;""),AND($P519&lt;&gt;"",$Q519=""),AND($S519="",$T519&lt;&gt;""),AND($S519&lt;&gt;"",$T519=""),AND($V519="",$W519&lt;&gt;""),AND($V519&lt;&gt;"",$W519="")),"Há ano preenchido parcialmente: "&amp;TRIM(IF(AND($G519="",$H519&lt;&gt;""),"Ano 1 (falta valor unitário); ","")&amp;IF(AND($G519&lt;&gt;"",$H519=""),"Ano 1 (falta quantidade); ","")&amp;IF(AND($J519="",$K519&lt;&gt;""),"Ano 2 (falta valor unitário); ","")&amp;IF(AND($J519&lt;&gt;"",$K519=""),"Ano 2 (falta quantidade); ","")&amp;IF(AND($M519="",$N519&lt;&gt;""),"Ano 3 (falta valor unitário); ","")&amp;IF(AND($M519&lt;&gt;"",$N519=""),"Ano 3 (falta quantidade); ","")&amp;IF(AND($P519="",$Q519&lt;&gt;""),"Ano 4 (falta valor unitário); ","")&amp;IF(AND($P519&lt;&gt;"",$Q519=""),"Ano 4 (falta quantidade); ","")&amp;IF(AND($S519="",$T519&lt;&gt;""),"Ano 5 (falta valor unitário); ","")&amp;IF(AND($S519&lt;&gt;"",$T519=""),"Ano 5 (falta quantidade); ","")&amp;IF(AND($V519="",$W519&lt;&gt;""),"Ano 6 (falta valor unitário); ","")&amp;IF(AND($V519&lt;&gt;"",$W519=""),"Ano 6 (falta quantidade); ","")), IF(NOT(OR(AND($G519&lt;&gt;"",$H519&lt;&gt;""),AND($J519&lt;&gt;"",$K519&lt;&gt;""),AND($M519&lt;&gt;"",$N519&lt;&gt;""),AND($P519&lt;&gt;"",$Q519&lt;&gt;""),AND($S519&lt;&gt;"",$T519&lt;&gt;""),AND($V519&lt;&gt;"",$W519&lt;&gt;""))),"Informe pelo menos um ano completo com valor unitário e quantidade.",IF(AND($C519&lt;&gt;"",$E519&lt;&gt;"",LEFT(TRIM($C519),1)&lt;&gt;LEFT(TRIM($E519),1)),"Categoria e tipo estão incompatíveis.",IF(IF(OR($E519="",$F519=""),FALSE(),IFERROR(COUNTIF(INDIRECT("UNITS_"&amp;SUBSTITUTE(LEFT($E519,FIND(" ",$E519&amp;" ")-1),".","_")),$F519)=0,TRUE())),"Unidade incompatível com o tipo selecionado.",IF(OR(AND(ISNUMBER(SEARCH("comunic",LOWER($B519))),LEFT($E519,3)&lt;&gt;"4.4"),AND(ISNUMBER(SEARCH("monitor",LOWER($B519))),NOT(OR(LEFT($E519,3)="1.5",LEFT($E519,3)="2.5")))),"Revise a classificação do item conforme as regras de preenchimento.",IF(AND($B519&lt;&gt;"",OR(ISNUMBER(SEARCH("outro",LOWER($B519))),ISNUMBER(SEARCH("divers",LOWER($B519))),ISNUMBER(SEARCH("kit",LOWER($B519))),ISNUMBER(SEARCH("ferrament",LOWER($B519))),ISNUMBER(SEARCH("epi",LOWER($B519)))),NOT(OR($Z519&lt;&gt;"",$AA519&lt;&gt;""))),"Descrição muito genérica: detalhe melhor o item e registre o racional no memorial ou em anexo.",IF(AND($Y519=0,$B519&lt;&gt;"",OR($G519&lt;&gt;"",$H519&lt;&gt;"",$J519&lt;&gt;"",$K519&lt;&gt;"",$M519&lt;&gt;"",$N519&lt;&gt;"",$P519&lt;&gt;"",$Q519&lt;&gt;"",$S519&lt;&gt;"",$T519&lt;&gt;"",$V519&lt;&gt;"",$W519&lt;&gt;"")),"O item possui dados lançados, mas o total está zerado. Revise os valores informados.","")))))))))))))))</f>
        <v/>
      </c>
    </row>
    <row r="520" spans="1:35" ht="14.25" customHeight="1" x14ac:dyDescent="0.25">
      <c r="A520" s="57" t="str">
        <f t="shared" si="91"/>
        <v/>
      </c>
      <c r="B520" s="58"/>
      <c r="C520" s="58"/>
      <c r="D520" s="58"/>
      <c r="E520" s="58"/>
      <c r="F520" s="58"/>
      <c r="G520" s="269"/>
      <c r="H520" s="59"/>
      <c r="I520" s="273">
        <f t="shared" si="92"/>
        <v>0</v>
      </c>
      <c r="J520" s="269"/>
      <c r="K520" s="59"/>
      <c r="L520" s="270">
        <f t="shared" si="93"/>
        <v>0</v>
      </c>
      <c r="M520" s="269"/>
      <c r="N520" s="59"/>
      <c r="O520" s="270">
        <f t="shared" si="94"/>
        <v>0</v>
      </c>
      <c r="P520" s="269"/>
      <c r="Q520" s="59"/>
      <c r="R520" s="271">
        <f t="shared" si="95"/>
        <v>0</v>
      </c>
      <c r="S520" s="269"/>
      <c r="T520" s="59"/>
      <c r="U520" s="270">
        <f t="shared" si="96"/>
        <v>0</v>
      </c>
      <c r="V520" s="269"/>
      <c r="W520" s="59"/>
      <c r="X520" s="270">
        <f t="shared" si="97"/>
        <v>0</v>
      </c>
      <c r="Y520" s="270">
        <f t="shared" si="98"/>
        <v>0</v>
      </c>
      <c r="Z520" s="58"/>
      <c r="AA520" s="58"/>
      <c r="AB520" s="60" t="str">
        <f t="shared" si="99"/>
        <v/>
      </c>
      <c r="AC520" s="21" t="b">
        <f t="shared" si="100"/>
        <v>0</v>
      </c>
      <c r="AD520" s="21" t="b">
        <f t="shared" si="101"/>
        <v>0</v>
      </c>
      <c r="AE520" s="21" t="b">
        <f t="shared" si="102"/>
        <v>0</v>
      </c>
      <c r="AF520" s="21" t="b">
        <f ca="1">OR(AND($AC520,NOT($AD520)),AND($AC520,OR(AND($G520="",$H520&lt;&gt;""),AND($G520&lt;&gt;"",$H520=""),AND($J520="",$K520&lt;&gt;""),AND($J520&lt;&gt;"",$K520=""),AND($M520="",$N520&lt;&gt;""),AND($M520&lt;&gt;"",$N520=""),AND($P520="",$Q520&lt;&gt;""),AND($P520&lt;&gt;"",$Q520=""),AND($S520="",$T520&lt;&gt;""),AND($S520&lt;&gt;"",$T520=""),AND($V520="",$W520&lt;&gt;""),AND($V520&lt;&gt;"",$W520=""))),AND($C520&lt;&gt;"",$E520&lt;&gt;"",LEFT(TRIM($C520),1)&lt;&gt;LEFT(TRIM($E520),1)),IF(OR($E520="",$F520=""),FALSE(),IFERROR(COUNTIF(INDIRECT("UNITS_"&amp;SUBSTITUTE(LEFT($E520,FIND(" ",$E520&amp;" ")-1),".","_")),$F520)=0,TRUE())),AND($B520&lt;&gt;"",OR(ISNUMBER(SEARCH("outro",LOWER($B520))),ISNUMBER(SEARCH("divers",LOWER($B520))),ISNUMBER(SEARCH("etc",LOWER($B520))))),OR(AND(ISNUMBER(SEARCH("comunic",LOWER($B520))),LEFT($E520,3)&lt;&gt;"4.4"),AND(ISNUMBER(SEARCH("monitor",LOWER($B520))),NOT(OR(LEFT($E520,3)="1.5",LEFT($E520,3)="2.5")))),AND($B520&lt;&gt;"",OR(LEFT($C520,1)="1",LEFT($C520,1)="2"),$D520=""),AND($D520&lt;&gt;"",NOT(OR(LEFT($C520,1)="1",LEFT($C520,1)="2"))),AND($D520&lt;&gt;"",COUNTIF(' PROJETO'!$B$14:$B$16,$D520)=0),IF($D520="",FALSE(),IF(COUNTIF(' PROJETO'!$B$14:$B$16,$D520)=0,FALSE(),IFERROR(INDEX(' PROJETO'!$C$14:$C$16,MATCH($D520,' PROJETO'!$B$14:$B$16,0))&lt;&gt;"Sim",FALSE()))))</f>
        <v>0</v>
      </c>
      <c r="AG520" s="21" t="b">
        <f>AND($AC520,$Y520&gt;'CONFG.  LISTAS'!$F$4,$Z520="",$AA520="")</f>
        <v>0</v>
      </c>
      <c r="AH520" s="21" t="str">
        <f t="shared" si="103"/>
        <v/>
      </c>
      <c r="AI520" s="43" t="str">
        <f ca="1">IF(NOT($AC520),"",IF(OR($B520="",$C520="",$E520="",$F520=""),"Preencha descrição, categoria, tipo e unidade.",IF(AND($B520&lt;&gt;"",OR(LEFT($C520,1)="1",LEFT($C520,1)="2"),$D520=""),"Informe a prática de restauração para itens diretos.",IF(AND($D520&lt;&gt;"",NOT(OR(LEFT($C520,1)="1",LEFT($C520,1)="2"))),"Custos indiretos não devem pertencer a uma prática específica.",IF(AND($D520&lt;&gt;"",COUNTIF(' PROJETO'!$B$14:$B$16,$D520)=0),"Prática de restauração inválida ou não cadastrada.",IF(IF($D520="",FALSE(),IF(COUNTIF(' PROJETO'!$B$14:$B$16,$D520)=0,FALSE(),IFERROR(INDEX(' PROJETO'!$C$14:$C$16,MATCH($D520,' PROJETO'!$B$14:$B$16,0))&lt;&gt;"Sim",FALSE()))),"A prática informada no item não foi selecionada na aba Projeto.",IF(AND(MAX($I520,$L520,$O520,$R520,$U520,$X520)&gt;'CONFG.  LISTAS'!$F$4,NOT(OR($Z520&lt;&gt;"",$AA520&lt;&gt;""))),"Memorial de cálculo ou anexo obrigatório não informado para item acima do limite.",IF(OR(AND($G520&lt;&gt;"",$H520&lt;&gt;"",OR($G520&lt;=0,$H520&lt;=0)),AND($J520&lt;&gt;"",$K520&lt;&gt;"",OR($J520&lt;=0,$K520&lt;=0)),AND($M520&lt;&gt;"",$N520&lt;&gt;"",OR($M520&lt;=0,$N520&lt;=0)),AND($P520&lt;&gt;"",$Q520&lt;&gt;"",OR($P520&lt;=0,$Q520&lt;=0)),AND($S520&lt;&gt;"",$T520&lt;&gt;"",OR($S520&lt;=0,$T520&lt;=0)),AND($V520&lt;&gt;"",$W520&lt;&gt;"",OR($V520&lt;=0,$W520&lt;=0))),"Revise os valores informados: valor unitário e quantidade devem ser maiores que zero.",IF(OR(AND($G520="",$H520&lt;&gt;""),AND($G520&lt;&gt;"",$H520=""),AND($J520="",$K520&lt;&gt;""),AND($J520&lt;&gt;"",$K520=""),AND($M520="",$N520&lt;&gt;""),AND($M520&lt;&gt;"",$N520=""),AND($P520="",$Q520&lt;&gt;""),AND($P520&lt;&gt;"",$Q520=""),AND($S520="",$T520&lt;&gt;""),AND($S520&lt;&gt;"",$T520=""),AND($V520="",$W520&lt;&gt;""),AND($V520&lt;&gt;"",$W520="")),"Há ano preenchido parcialmente: "&amp;TRIM(IF(AND($G520="",$H520&lt;&gt;""),"Ano 1 (falta valor unitário); ","")&amp;IF(AND($G520&lt;&gt;"",$H520=""),"Ano 1 (falta quantidade); ","")&amp;IF(AND($J520="",$K520&lt;&gt;""),"Ano 2 (falta valor unitário); ","")&amp;IF(AND($J520&lt;&gt;"",$K520=""),"Ano 2 (falta quantidade); ","")&amp;IF(AND($M520="",$N520&lt;&gt;""),"Ano 3 (falta valor unitário); ","")&amp;IF(AND($M520&lt;&gt;"",$N520=""),"Ano 3 (falta quantidade); ","")&amp;IF(AND($P520="",$Q520&lt;&gt;""),"Ano 4 (falta valor unitário); ","")&amp;IF(AND($P520&lt;&gt;"",$Q520=""),"Ano 4 (falta quantidade); ","")&amp;IF(AND($S520="",$T520&lt;&gt;""),"Ano 5 (falta valor unitário); ","")&amp;IF(AND($S520&lt;&gt;"",$T520=""),"Ano 5 (falta quantidade); ","")&amp;IF(AND($V520="",$W520&lt;&gt;""),"Ano 6 (falta valor unitário); ","")&amp;IF(AND($V520&lt;&gt;"",$W520=""),"Ano 6 (falta quantidade); ","")), IF(NOT(OR(AND($G520&lt;&gt;"",$H520&lt;&gt;""),AND($J520&lt;&gt;"",$K520&lt;&gt;""),AND($M520&lt;&gt;"",$N520&lt;&gt;""),AND($P520&lt;&gt;"",$Q520&lt;&gt;""),AND($S520&lt;&gt;"",$T520&lt;&gt;""),AND($V520&lt;&gt;"",$W520&lt;&gt;""))),"Informe pelo menos um ano completo com valor unitário e quantidade.",IF(AND($C520&lt;&gt;"",$E520&lt;&gt;"",LEFT(TRIM($C520),1)&lt;&gt;LEFT(TRIM($E520),1)),"Categoria e tipo estão incompatíveis.",IF(IF(OR($E520="",$F520=""),FALSE(),IFERROR(COUNTIF(INDIRECT("UNITS_"&amp;SUBSTITUTE(LEFT($E520,FIND(" ",$E520&amp;" ")-1),".","_")),$F520)=0,TRUE())),"Unidade incompatível com o tipo selecionado.",IF(OR(AND(ISNUMBER(SEARCH("comunic",LOWER($B520))),LEFT($E520,3)&lt;&gt;"4.4"),AND(ISNUMBER(SEARCH("monitor",LOWER($B520))),NOT(OR(LEFT($E520,3)="1.5",LEFT($E520,3)="2.5")))),"Revise a classificação do item conforme as regras de preenchimento.",IF(AND($B520&lt;&gt;"",OR(ISNUMBER(SEARCH("outro",LOWER($B520))),ISNUMBER(SEARCH("divers",LOWER($B520))),ISNUMBER(SEARCH("kit",LOWER($B520))),ISNUMBER(SEARCH("ferrament",LOWER($B520))),ISNUMBER(SEARCH("epi",LOWER($B520)))),NOT(OR($Z520&lt;&gt;"",$AA520&lt;&gt;""))),"Descrição muito genérica: detalhe melhor o item e registre o racional no memorial ou em anexo.",IF(AND($Y520=0,$B520&lt;&gt;"",OR($G520&lt;&gt;"",$H520&lt;&gt;"",$J520&lt;&gt;"",$K520&lt;&gt;"",$M520&lt;&gt;"",$N520&lt;&gt;"",$P520&lt;&gt;"",$Q520&lt;&gt;"",$S520&lt;&gt;"",$T520&lt;&gt;"",$V520&lt;&gt;"",$W520&lt;&gt;"")),"O item possui dados lançados, mas o total está zerado. Revise os valores informados.","")))))))))))))))</f>
        <v/>
      </c>
    </row>
    <row r="521" spans="1:35" ht="14.25" customHeight="1" x14ac:dyDescent="0.25">
      <c r="A521" s="57" t="str">
        <f t="shared" si="91"/>
        <v/>
      </c>
      <c r="B521" s="61"/>
      <c r="C521" s="61"/>
      <c r="D521" s="58"/>
      <c r="E521" s="61"/>
      <c r="F521" s="61"/>
      <c r="G521" s="272"/>
      <c r="H521" s="62"/>
      <c r="I521" s="273">
        <f t="shared" si="92"/>
        <v>0</v>
      </c>
      <c r="J521" s="272"/>
      <c r="K521" s="62"/>
      <c r="L521" s="270">
        <f t="shared" si="93"/>
        <v>0</v>
      </c>
      <c r="M521" s="272"/>
      <c r="N521" s="62"/>
      <c r="O521" s="270">
        <f t="shared" si="94"/>
        <v>0</v>
      </c>
      <c r="P521" s="272"/>
      <c r="Q521" s="62"/>
      <c r="R521" s="271">
        <f t="shared" si="95"/>
        <v>0</v>
      </c>
      <c r="S521" s="272"/>
      <c r="T521" s="62"/>
      <c r="U521" s="270">
        <f t="shared" si="96"/>
        <v>0</v>
      </c>
      <c r="V521" s="272"/>
      <c r="W521" s="62"/>
      <c r="X521" s="270">
        <f t="shared" si="97"/>
        <v>0</v>
      </c>
      <c r="Y521" s="270">
        <f t="shared" si="98"/>
        <v>0</v>
      </c>
      <c r="Z521" s="61"/>
      <c r="AA521" s="61"/>
      <c r="AB521" s="60" t="str">
        <f t="shared" si="99"/>
        <v/>
      </c>
      <c r="AC521" s="21" t="b">
        <f t="shared" si="100"/>
        <v>0</v>
      </c>
      <c r="AD521" s="21" t="b">
        <f t="shared" si="101"/>
        <v>0</v>
      </c>
      <c r="AE521" s="21" t="b">
        <f t="shared" si="102"/>
        <v>0</v>
      </c>
      <c r="AF521" s="21" t="b">
        <f ca="1">OR(AND($AC521,NOT($AD521)),AND($AC521,OR(AND($G521="",$H521&lt;&gt;""),AND($G521&lt;&gt;"",$H521=""),AND($J521="",$K521&lt;&gt;""),AND($J521&lt;&gt;"",$K521=""),AND($M521="",$N521&lt;&gt;""),AND($M521&lt;&gt;"",$N521=""),AND($P521="",$Q521&lt;&gt;""),AND($P521&lt;&gt;"",$Q521=""),AND($S521="",$T521&lt;&gt;""),AND($S521&lt;&gt;"",$T521=""),AND($V521="",$W521&lt;&gt;""),AND($V521&lt;&gt;"",$W521=""))),AND($C521&lt;&gt;"",$E521&lt;&gt;"",LEFT(TRIM($C521),1)&lt;&gt;LEFT(TRIM($E521),1)),IF(OR($E521="",$F521=""),FALSE(),IFERROR(COUNTIF(INDIRECT("UNITS_"&amp;SUBSTITUTE(LEFT($E521,FIND(" ",$E521&amp;" ")-1),".","_")),$F521)=0,TRUE())),AND($B521&lt;&gt;"",OR(ISNUMBER(SEARCH("outro",LOWER($B521))),ISNUMBER(SEARCH("divers",LOWER($B521))),ISNUMBER(SEARCH("etc",LOWER($B521))))),OR(AND(ISNUMBER(SEARCH("comunic",LOWER($B521))),LEFT($E521,3)&lt;&gt;"4.4"),AND(ISNUMBER(SEARCH("monitor",LOWER($B521))),NOT(OR(LEFT($E521,3)="1.5",LEFT($E521,3)="2.5")))),AND($B521&lt;&gt;"",OR(LEFT($C521,1)="1",LEFT($C521,1)="2"),$D521=""),AND($D521&lt;&gt;"",NOT(OR(LEFT($C521,1)="1",LEFT($C521,1)="2"))),AND($D521&lt;&gt;"",COUNTIF(' PROJETO'!$B$14:$B$16,$D521)=0),IF($D521="",FALSE(),IF(COUNTIF(' PROJETO'!$B$14:$B$16,$D521)=0,FALSE(),IFERROR(INDEX(' PROJETO'!$C$14:$C$16,MATCH($D521,' PROJETO'!$B$14:$B$16,0))&lt;&gt;"Sim",FALSE()))))</f>
        <v>0</v>
      </c>
      <c r="AG521" s="21" t="b">
        <f>AND($AC521,$Y521&gt;'CONFG.  LISTAS'!$F$4,$Z521="",$AA521="")</f>
        <v>0</v>
      </c>
      <c r="AH521" s="21" t="str">
        <f t="shared" si="103"/>
        <v/>
      </c>
      <c r="AI521" s="43" t="str">
        <f ca="1">IF(NOT($AC521),"",IF(OR($B521="",$C521="",$E521="",$F521=""),"Preencha descrição, categoria, tipo e unidade.",IF(AND($B521&lt;&gt;"",OR(LEFT($C521,1)="1",LEFT($C521,1)="2"),$D521=""),"Informe a prática de restauração para itens diretos.",IF(AND($D521&lt;&gt;"",NOT(OR(LEFT($C521,1)="1",LEFT($C521,1)="2"))),"Custos indiretos não devem pertencer a uma prática específica.",IF(AND($D521&lt;&gt;"",COUNTIF(' PROJETO'!$B$14:$B$16,$D521)=0),"Prática de restauração inválida ou não cadastrada.",IF(IF($D521="",FALSE(),IF(COUNTIF(' PROJETO'!$B$14:$B$16,$D521)=0,FALSE(),IFERROR(INDEX(' PROJETO'!$C$14:$C$16,MATCH($D521,' PROJETO'!$B$14:$B$16,0))&lt;&gt;"Sim",FALSE()))),"A prática informada no item não foi selecionada na aba Projeto.",IF(AND(MAX($I521,$L521,$O521,$R521,$U521,$X521)&gt;'CONFG.  LISTAS'!$F$4,NOT(OR($Z521&lt;&gt;"",$AA521&lt;&gt;""))),"Memorial de cálculo ou anexo obrigatório não informado para item acima do limite.",IF(OR(AND($G521&lt;&gt;"",$H521&lt;&gt;"",OR($G521&lt;=0,$H521&lt;=0)),AND($J521&lt;&gt;"",$K521&lt;&gt;"",OR($J521&lt;=0,$K521&lt;=0)),AND($M521&lt;&gt;"",$N521&lt;&gt;"",OR($M521&lt;=0,$N521&lt;=0)),AND($P521&lt;&gt;"",$Q521&lt;&gt;"",OR($P521&lt;=0,$Q521&lt;=0)),AND($S521&lt;&gt;"",$T521&lt;&gt;"",OR($S521&lt;=0,$T521&lt;=0)),AND($V521&lt;&gt;"",$W521&lt;&gt;"",OR($V521&lt;=0,$W521&lt;=0))),"Revise os valores informados: valor unitário e quantidade devem ser maiores que zero.",IF(OR(AND($G521="",$H521&lt;&gt;""),AND($G521&lt;&gt;"",$H521=""),AND($J521="",$K521&lt;&gt;""),AND($J521&lt;&gt;"",$K521=""),AND($M521="",$N521&lt;&gt;""),AND($M521&lt;&gt;"",$N521=""),AND($P521="",$Q521&lt;&gt;""),AND($P521&lt;&gt;"",$Q521=""),AND($S521="",$T521&lt;&gt;""),AND($S521&lt;&gt;"",$T521=""),AND($V521="",$W521&lt;&gt;""),AND($V521&lt;&gt;"",$W521="")),"Há ano preenchido parcialmente: "&amp;TRIM(IF(AND($G521="",$H521&lt;&gt;""),"Ano 1 (falta valor unitário); ","")&amp;IF(AND($G521&lt;&gt;"",$H521=""),"Ano 1 (falta quantidade); ","")&amp;IF(AND($J521="",$K521&lt;&gt;""),"Ano 2 (falta valor unitário); ","")&amp;IF(AND($J521&lt;&gt;"",$K521=""),"Ano 2 (falta quantidade); ","")&amp;IF(AND($M521="",$N521&lt;&gt;""),"Ano 3 (falta valor unitário); ","")&amp;IF(AND($M521&lt;&gt;"",$N521=""),"Ano 3 (falta quantidade); ","")&amp;IF(AND($P521="",$Q521&lt;&gt;""),"Ano 4 (falta valor unitário); ","")&amp;IF(AND($P521&lt;&gt;"",$Q521=""),"Ano 4 (falta quantidade); ","")&amp;IF(AND($S521="",$T521&lt;&gt;""),"Ano 5 (falta valor unitário); ","")&amp;IF(AND($S521&lt;&gt;"",$T521=""),"Ano 5 (falta quantidade); ","")&amp;IF(AND($V521="",$W521&lt;&gt;""),"Ano 6 (falta valor unitário); ","")&amp;IF(AND($V521&lt;&gt;"",$W521=""),"Ano 6 (falta quantidade); ","")), IF(NOT(OR(AND($G521&lt;&gt;"",$H521&lt;&gt;""),AND($J521&lt;&gt;"",$K521&lt;&gt;""),AND($M521&lt;&gt;"",$N521&lt;&gt;""),AND($P521&lt;&gt;"",$Q521&lt;&gt;""),AND($S521&lt;&gt;"",$T521&lt;&gt;""),AND($V521&lt;&gt;"",$W521&lt;&gt;""))),"Informe pelo menos um ano completo com valor unitário e quantidade.",IF(AND($C521&lt;&gt;"",$E521&lt;&gt;"",LEFT(TRIM($C521),1)&lt;&gt;LEFT(TRIM($E521),1)),"Categoria e tipo estão incompatíveis.",IF(IF(OR($E521="",$F521=""),FALSE(),IFERROR(COUNTIF(INDIRECT("UNITS_"&amp;SUBSTITUTE(LEFT($E521,FIND(" ",$E521&amp;" ")-1),".","_")),$F521)=0,TRUE())),"Unidade incompatível com o tipo selecionado.",IF(OR(AND(ISNUMBER(SEARCH("comunic",LOWER($B521))),LEFT($E521,3)&lt;&gt;"4.4"),AND(ISNUMBER(SEARCH("monitor",LOWER($B521))),NOT(OR(LEFT($E521,3)="1.5",LEFT($E521,3)="2.5")))),"Revise a classificação do item conforme as regras de preenchimento.",IF(AND($B521&lt;&gt;"",OR(ISNUMBER(SEARCH("outro",LOWER($B521))),ISNUMBER(SEARCH("divers",LOWER($B521))),ISNUMBER(SEARCH("kit",LOWER($B521))),ISNUMBER(SEARCH("ferrament",LOWER($B521))),ISNUMBER(SEARCH("epi",LOWER($B521)))),NOT(OR($Z521&lt;&gt;"",$AA521&lt;&gt;""))),"Descrição muito genérica: detalhe melhor o item e registre o racional no memorial ou em anexo.",IF(AND($Y521=0,$B521&lt;&gt;"",OR($G521&lt;&gt;"",$H521&lt;&gt;"",$J521&lt;&gt;"",$K521&lt;&gt;"",$M521&lt;&gt;"",$N521&lt;&gt;"",$P521&lt;&gt;"",$Q521&lt;&gt;"",$S521&lt;&gt;"",$T521&lt;&gt;"",$V521&lt;&gt;"",$W521&lt;&gt;"")),"O item possui dados lançados, mas o total está zerado. Revise os valores informados.","")))))))))))))))</f>
        <v/>
      </c>
    </row>
    <row r="522" spans="1:35" ht="14.25" customHeight="1" x14ac:dyDescent="0.25">
      <c r="A522" s="57" t="str">
        <f t="shared" ref="A522:A585" si="104">AH522</f>
        <v/>
      </c>
      <c r="B522" s="58"/>
      <c r="C522" s="58"/>
      <c r="D522" s="58"/>
      <c r="E522" s="58"/>
      <c r="F522" s="58"/>
      <c r="G522" s="269"/>
      <c r="H522" s="59"/>
      <c r="I522" s="273">
        <f t="shared" ref="I522:I585" si="105">IFERROR(G522*H522,0)</f>
        <v>0</v>
      </c>
      <c r="J522" s="269"/>
      <c r="K522" s="59"/>
      <c r="L522" s="270">
        <f t="shared" ref="L522:L585" si="106">IFERROR(J522*K522,0)</f>
        <v>0</v>
      </c>
      <c r="M522" s="269"/>
      <c r="N522" s="59"/>
      <c r="O522" s="270">
        <f t="shared" ref="O522:O585" si="107">IFERROR(M522*N522,0)</f>
        <v>0</v>
      </c>
      <c r="P522" s="269"/>
      <c r="Q522" s="59"/>
      <c r="R522" s="271">
        <f t="shared" ref="R522:R585" si="108">IFERROR(P522*Q522,0)</f>
        <v>0</v>
      </c>
      <c r="S522" s="269"/>
      <c r="T522" s="59"/>
      <c r="U522" s="270">
        <f t="shared" ref="U522:U585" si="109">IFERROR(S522*T522,0)</f>
        <v>0</v>
      </c>
      <c r="V522" s="269"/>
      <c r="W522" s="59"/>
      <c r="X522" s="270">
        <f t="shared" ref="X522:X585" si="110">IFERROR(V522*W522,0)</f>
        <v>0</v>
      </c>
      <c r="Y522" s="270">
        <f t="shared" ref="Y522:Y585" si="111">SUM(I522,L522,O522,R522,U522,X522)</f>
        <v>0</v>
      </c>
      <c r="Z522" s="58"/>
      <c r="AA522" s="58"/>
      <c r="AB522" s="60" t="str">
        <f t="shared" ref="AB522:AB585" si="112">IF($B522="","",TEXT(ROW()-4,"000"))</f>
        <v/>
      </c>
      <c r="AC522" s="21" t="b">
        <f t="shared" ref="AC522:AC585" si="113">OR(LEN($B522&amp;"")&gt;0,LEN($C522&amp;"")&gt;0,LEN($D522&amp;"")&gt;0,LEN($E522&amp;"")&gt;0,LEN($F522&amp;"")&gt;0,LEN($G522&amp;"")&gt;0,LEN($H522&amp;"")&gt;0,LEN($J522&amp;"")&gt;0,LEN($K522&amp;"")&gt;0,LEN($M522&amp;"")&gt;0,LEN($N522&amp;"")&gt;0,LEN($P522&amp;"")&gt;0,LEN($Q522&amp;"")&gt;0,LEN($S522&amp;"")&gt;0,LEN($T522&amp;"")&gt;0,LEN($V522&amp;"")&gt;0,LEN($W522&amp;"")&gt;0,LEN($Z522&amp;"")&gt;0,LEN($AA522&amp;"")&gt;0)</f>
        <v>0</v>
      </c>
      <c r="AD522" s="21" t="b">
        <f t="shared" ref="AD522:AD585" si="114">AND($B522&lt;&gt;"",$C522&lt;&gt;"",$E522&lt;&gt;"",$F522&lt;&gt;"")</f>
        <v>0</v>
      </c>
      <c r="AE522" s="21" t="b">
        <f t="shared" ref="AE522:AE585" si="115">OR(AND($G522&lt;&gt;"",$H522&lt;&gt;""),AND($J522&lt;&gt;"",$K522&lt;&gt;""),AND($M522&lt;&gt;"",$N522&lt;&gt;""),AND($P522&lt;&gt;"",$Q522&lt;&gt;""),AND($S522&lt;&gt;"",$T522&lt;&gt;""),AND($V522&lt;&gt;"",$W522&lt;&gt;""))</f>
        <v>0</v>
      </c>
      <c r="AF522" s="21" t="b">
        <f ca="1">OR(AND($AC522,NOT($AD522)),AND($AC522,OR(AND($G522="",$H522&lt;&gt;""),AND($G522&lt;&gt;"",$H522=""),AND($J522="",$K522&lt;&gt;""),AND($J522&lt;&gt;"",$K522=""),AND($M522="",$N522&lt;&gt;""),AND($M522&lt;&gt;"",$N522=""),AND($P522="",$Q522&lt;&gt;""),AND($P522&lt;&gt;"",$Q522=""),AND($S522="",$T522&lt;&gt;""),AND($S522&lt;&gt;"",$T522=""),AND($V522="",$W522&lt;&gt;""),AND($V522&lt;&gt;"",$W522=""))),AND($C522&lt;&gt;"",$E522&lt;&gt;"",LEFT(TRIM($C522),1)&lt;&gt;LEFT(TRIM($E522),1)),IF(OR($E522="",$F522=""),FALSE(),IFERROR(COUNTIF(INDIRECT("UNITS_"&amp;SUBSTITUTE(LEFT($E522,FIND(" ",$E522&amp;" ")-1),".","_")),$F522)=0,TRUE())),AND($B522&lt;&gt;"",OR(ISNUMBER(SEARCH("outro",LOWER($B522))),ISNUMBER(SEARCH("divers",LOWER($B522))),ISNUMBER(SEARCH("etc",LOWER($B522))))),OR(AND(ISNUMBER(SEARCH("comunic",LOWER($B522))),LEFT($E522,3)&lt;&gt;"4.4"),AND(ISNUMBER(SEARCH("monitor",LOWER($B522))),NOT(OR(LEFT($E522,3)="1.5",LEFT($E522,3)="2.5")))),AND($B522&lt;&gt;"",OR(LEFT($C522,1)="1",LEFT($C522,1)="2"),$D522=""),AND($D522&lt;&gt;"",NOT(OR(LEFT($C522,1)="1",LEFT($C522,1)="2"))),AND($D522&lt;&gt;"",COUNTIF(' PROJETO'!$B$14:$B$16,$D522)=0),IF($D522="",FALSE(),IF(COUNTIF(' PROJETO'!$B$14:$B$16,$D522)=0,FALSE(),IFERROR(INDEX(' PROJETO'!$C$14:$C$16,MATCH($D522,' PROJETO'!$B$14:$B$16,0))&lt;&gt;"Sim",FALSE()))))</f>
        <v>0</v>
      </c>
      <c r="AG522" s="21" t="b">
        <f>AND($AC522,$Y522&gt;'CONFG.  LISTAS'!$F$4,$Z522="",$AA522="")</f>
        <v>0</v>
      </c>
      <c r="AH522" s="21" t="str">
        <f t="shared" ref="AH522:AH585" si="116">IF(NOT($AC522),"",IF($AG522,"⚠",IF(OR(AND($AC522,NOT($AE522)),$AF522),"◔","✓")))</f>
        <v/>
      </c>
      <c r="AI522" s="43" t="str">
        <f ca="1">IF(NOT($AC522),"",IF(OR($B522="",$C522="",$E522="",$F522=""),"Preencha descrição, categoria, tipo e unidade.",IF(AND($B522&lt;&gt;"",OR(LEFT($C522,1)="1",LEFT($C522,1)="2"),$D522=""),"Informe a prática de restauração para itens diretos.",IF(AND($D522&lt;&gt;"",NOT(OR(LEFT($C522,1)="1",LEFT($C522,1)="2"))),"Custos indiretos não devem pertencer a uma prática específica.",IF(AND($D522&lt;&gt;"",COUNTIF(' PROJETO'!$B$14:$B$16,$D522)=0),"Prática de restauração inválida ou não cadastrada.",IF(IF($D522="",FALSE(),IF(COUNTIF(' PROJETO'!$B$14:$B$16,$D522)=0,FALSE(),IFERROR(INDEX(' PROJETO'!$C$14:$C$16,MATCH($D522,' PROJETO'!$B$14:$B$16,0))&lt;&gt;"Sim",FALSE()))),"A prática informada no item não foi selecionada na aba Projeto.",IF(AND(MAX($I522,$L522,$O522,$R522,$U522,$X522)&gt;'CONFG.  LISTAS'!$F$4,NOT(OR($Z522&lt;&gt;"",$AA522&lt;&gt;""))),"Memorial de cálculo ou anexo obrigatório não informado para item acima do limite.",IF(OR(AND($G522&lt;&gt;"",$H522&lt;&gt;"",OR($G522&lt;=0,$H522&lt;=0)),AND($J522&lt;&gt;"",$K522&lt;&gt;"",OR($J522&lt;=0,$K522&lt;=0)),AND($M522&lt;&gt;"",$N522&lt;&gt;"",OR($M522&lt;=0,$N522&lt;=0)),AND($P522&lt;&gt;"",$Q522&lt;&gt;"",OR($P522&lt;=0,$Q522&lt;=0)),AND($S522&lt;&gt;"",$T522&lt;&gt;"",OR($S522&lt;=0,$T522&lt;=0)),AND($V522&lt;&gt;"",$W522&lt;&gt;"",OR($V522&lt;=0,$W522&lt;=0))),"Revise os valores informados: valor unitário e quantidade devem ser maiores que zero.",IF(OR(AND($G522="",$H522&lt;&gt;""),AND($G522&lt;&gt;"",$H522=""),AND($J522="",$K522&lt;&gt;""),AND($J522&lt;&gt;"",$K522=""),AND($M522="",$N522&lt;&gt;""),AND($M522&lt;&gt;"",$N522=""),AND($P522="",$Q522&lt;&gt;""),AND($P522&lt;&gt;"",$Q522=""),AND($S522="",$T522&lt;&gt;""),AND($S522&lt;&gt;"",$T522=""),AND($V522="",$W522&lt;&gt;""),AND($V522&lt;&gt;"",$W522="")),"Há ano preenchido parcialmente: "&amp;TRIM(IF(AND($G522="",$H522&lt;&gt;""),"Ano 1 (falta valor unitário); ","")&amp;IF(AND($G522&lt;&gt;"",$H522=""),"Ano 1 (falta quantidade); ","")&amp;IF(AND($J522="",$K522&lt;&gt;""),"Ano 2 (falta valor unitário); ","")&amp;IF(AND($J522&lt;&gt;"",$K522=""),"Ano 2 (falta quantidade); ","")&amp;IF(AND($M522="",$N522&lt;&gt;""),"Ano 3 (falta valor unitário); ","")&amp;IF(AND($M522&lt;&gt;"",$N522=""),"Ano 3 (falta quantidade); ","")&amp;IF(AND($P522="",$Q522&lt;&gt;""),"Ano 4 (falta valor unitário); ","")&amp;IF(AND($P522&lt;&gt;"",$Q522=""),"Ano 4 (falta quantidade); ","")&amp;IF(AND($S522="",$T522&lt;&gt;""),"Ano 5 (falta valor unitário); ","")&amp;IF(AND($S522&lt;&gt;"",$T522=""),"Ano 5 (falta quantidade); ","")&amp;IF(AND($V522="",$W522&lt;&gt;""),"Ano 6 (falta valor unitário); ","")&amp;IF(AND($V522&lt;&gt;"",$W522=""),"Ano 6 (falta quantidade); ","")), IF(NOT(OR(AND($G522&lt;&gt;"",$H522&lt;&gt;""),AND($J522&lt;&gt;"",$K522&lt;&gt;""),AND($M522&lt;&gt;"",$N522&lt;&gt;""),AND($P522&lt;&gt;"",$Q522&lt;&gt;""),AND($S522&lt;&gt;"",$T522&lt;&gt;""),AND($V522&lt;&gt;"",$W522&lt;&gt;""))),"Informe pelo menos um ano completo com valor unitário e quantidade.",IF(AND($C522&lt;&gt;"",$E522&lt;&gt;"",LEFT(TRIM($C522),1)&lt;&gt;LEFT(TRIM($E522),1)),"Categoria e tipo estão incompatíveis.",IF(IF(OR($E522="",$F522=""),FALSE(),IFERROR(COUNTIF(INDIRECT("UNITS_"&amp;SUBSTITUTE(LEFT($E522,FIND(" ",$E522&amp;" ")-1),".","_")),$F522)=0,TRUE())),"Unidade incompatível com o tipo selecionado.",IF(OR(AND(ISNUMBER(SEARCH("comunic",LOWER($B522))),LEFT($E522,3)&lt;&gt;"4.4"),AND(ISNUMBER(SEARCH("monitor",LOWER($B522))),NOT(OR(LEFT($E522,3)="1.5",LEFT($E522,3)="2.5")))),"Revise a classificação do item conforme as regras de preenchimento.",IF(AND($B522&lt;&gt;"",OR(ISNUMBER(SEARCH("outro",LOWER($B522))),ISNUMBER(SEARCH("divers",LOWER($B522))),ISNUMBER(SEARCH("kit",LOWER($B522))),ISNUMBER(SEARCH("ferrament",LOWER($B522))),ISNUMBER(SEARCH("epi",LOWER($B522)))),NOT(OR($Z522&lt;&gt;"",$AA522&lt;&gt;""))),"Descrição muito genérica: detalhe melhor o item e registre o racional no memorial ou em anexo.",IF(AND($Y522=0,$B522&lt;&gt;"",OR($G522&lt;&gt;"",$H522&lt;&gt;"",$J522&lt;&gt;"",$K522&lt;&gt;"",$M522&lt;&gt;"",$N522&lt;&gt;"",$P522&lt;&gt;"",$Q522&lt;&gt;"",$S522&lt;&gt;"",$T522&lt;&gt;"",$V522&lt;&gt;"",$W522&lt;&gt;"")),"O item possui dados lançados, mas o total está zerado. Revise os valores informados.","")))))))))))))))</f>
        <v/>
      </c>
    </row>
    <row r="523" spans="1:35" ht="14.25" customHeight="1" x14ac:dyDescent="0.25">
      <c r="A523" s="57" t="str">
        <f t="shared" si="104"/>
        <v/>
      </c>
      <c r="B523" s="61"/>
      <c r="C523" s="61"/>
      <c r="D523" s="58"/>
      <c r="E523" s="61"/>
      <c r="F523" s="61"/>
      <c r="G523" s="272"/>
      <c r="H523" s="62"/>
      <c r="I523" s="273">
        <f t="shared" si="105"/>
        <v>0</v>
      </c>
      <c r="J523" s="272"/>
      <c r="K523" s="62"/>
      <c r="L523" s="270">
        <f t="shared" si="106"/>
        <v>0</v>
      </c>
      <c r="M523" s="272"/>
      <c r="N523" s="62"/>
      <c r="O523" s="270">
        <f t="shared" si="107"/>
        <v>0</v>
      </c>
      <c r="P523" s="272"/>
      <c r="Q523" s="62"/>
      <c r="R523" s="271">
        <f t="shared" si="108"/>
        <v>0</v>
      </c>
      <c r="S523" s="272"/>
      <c r="T523" s="62"/>
      <c r="U523" s="270">
        <f t="shared" si="109"/>
        <v>0</v>
      </c>
      <c r="V523" s="272"/>
      <c r="W523" s="62"/>
      <c r="X523" s="270">
        <f t="shared" si="110"/>
        <v>0</v>
      </c>
      <c r="Y523" s="270">
        <f t="shared" si="111"/>
        <v>0</v>
      </c>
      <c r="Z523" s="61"/>
      <c r="AA523" s="61"/>
      <c r="AB523" s="60" t="str">
        <f t="shared" si="112"/>
        <v/>
      </c>
      <c r="AC523" s="21" t="b">
        <f t="shared" si="113"/>
        <v>0</v>
      </c>
      <c r="AD523" s="21" t="b">
        <f t="shared" si="114"/>
        <v>0</v>
      </c>
      <c r="AE523" s="21" t="b">
        <f t="shared" si="115"/>
        <v>0</v>
      </c>
      <c r="AF523" s="21" t="b">
        <f ca="1">OR(AND($AC523,NOT($AD523)),AND($AC523,OR(AND($G523="",$H523&lt;&gt;""),AND($G523&lt;&gt;"",$H523=""),AND($J523="",$K523&lt;&gt;""),AND($J523&lt;&gt;"",$K523=""),AND($M523="",$N523&lt;&gt;""),AND($M523&lt;&gt;"",$N523=""),AND($P523="",$Q523&lt;&gt;""),AND($P523&lt;&gt;"",$Q523=""),AND($S523="",$T523&lt;&gt;""),AND($S523&lt;&gt;"",$T523=""),AND($V523="",$W523&lt;&gt;""),AND($V523&lt;&gt;"",$W523=""))),AND($C523&lt;&gt;"",$E523&lt;&gt;"",LEFT(TRIM($C523),1)&lt;&gt;LEFT(TRIM($E523),1)),IF(OR($E523="",$F523=""),FALSE(),IFERROR(COUNTIF(INDIRECT("UNITS_"&amp;SUBSTITUTE(LEFT($E523,FIND(" ",$E523&amp;" ")-1),".","_")),$F523)=0,TRUE())),AND($B523&lt;&gt;"",OR(ISNUMBER(SEARCH("outro",LOWER($B523))),ISNUMBER(SEARCH("divers",LOWER($B523))),ISNUMBER(SEARCH("etc",LOWER($B523))))),OR(AND(ISNUMBER(SEARCH("comunic",LOWER($B523))),LEFT($E523,3)&lt;&gt;"4.4"),AND(ISNUMBER(SEARCH("monitor",LOWER($B523))),NOT(OR(LEFT($E523,3)="1.5",LEFT($E523,3)="2.5")))),AND($B523&lt;&gt;"",OR(LEFT($C523,1)="1",LEFT($C523,1)="2"),$D523=""),AND($D523&lt;&gt;"",NOT(OR(LEFT($C523,1)="1",LEFT($C523,1)="2"))),AND($D523&lt;&gt;"",COUNTIF(' PROJETO'!$B$14:$B$16,$D523)=0),IF($D523="",FALSE(),IF(COUNTIF(' PROJETO'!$B$14:$B$16,$D523)=0,FALSE(),IFERROR(INDEX(' PROJETO'!$C$14:$C$16,MATCH($D523,' PROJETO'!$B$14:$B$16,0))&lt;&gt;"Sim",FALSE()))))</f>
        <v>0</v>
      </c>
      <c r="AG523" s="21" t="b">
        <f>AND($AC523,$Y523&gt;'CONFG.  LISTAS'!$F$4,$Z523="",$AA523="")</f>
        <v>0</v>
      </c>
      <c r="AH523" s="21" t="str">
        <f t="shared" si="116"/>
        <v/>
      </c>
      <c r="AI523" s="43" t="str">
        <f ca="1">IF(NOT($AC523),"",IF(OR($B523="",$C523="",$E523="",$F523=""),"Preencha descrição, categoria, tipo e unidade.",IF(AND($B523&lt;&gt;"",OR(LEFT($C523,1)="1",LEFT($C523,1)="2"),$D523=""),"Informe a prática de restauração para itens diretos.",IF(AND($D523&lt;&gt;"",NOT(OR(LEFT($C523,1)="1",LEFT($C523,1)="2"))),"Custos indiretos não devem pertencer a uma prática específica.",IF(AND($D523&lt;&gt;"",COUNTIF(' PROJETO'!$B$14:$B$16,$D523)=0),"Prática de restauração inválida ou não cadastrada.",IF(IF($D523="",FALSE(),IF(COUNTIF(' PROJETO'!$B$14:$B$16,$D523)=0,FALSE(),IFERROR(INDEX(' PROJETO'!$C$14:$C$16,MATCH($D523,' PROJETO'!$B$14:$B$16,0))&lt;&gt;"Sim",FALSE()))),"A prática informada no item não foi selecionada na aba Projeto.",IF(AND(MAX($I523,$L523,$O523,$R523,$U523,$X523)&gt;'CONFG.  LISTAS'!$F$4,NOT(OR($Z523&lt;&gt;"",$AA523&lt;&gt;""))),"Memorial de cálculo ou anexo obrigatório não informado para item acima do limite.",IF(OR(AND($G523&lt;&gt;"",$H523&lt;&gt;"",OR($G523&lt;=0,$H523&lt;=0)),AND($J523&lt;&gt;"",$K523&lt;&gt;"",OR($J523&lt;=0,$K523&lt;=0)),AND($M523&lt;&gt;"",$N523&lt;&gt;"",OR($M523&lt;=0,$N523&lt;=0)),AND($P523&lt;&gt;"",$Q523&lt;&gt;"",OR($P523&lt;=0,$Q523&lt;=0)),AND($S523&lt;&gt;"",$T523&lt;&gt;"",OR($S523&lt;=0,$T523&lt;=0)),AND($V523&lt;&gt;"",$W523&lt;&gt;"",OR($V523&lt;=0,$W523&lt;=0))),"Revise os valores informados: valor unitário e quantidade devem ser maiores que zero.",IF(OR(AND($G523="",$H523&lt;&gt;""),AND($G523&lt;&gt;"",$H523=""),AND($J523="",$K523&lt;&gt;""),AND($J523&lt;&gt;"",$K523=""),AND($M523="",$N523&lt;&gt;""),AND($M523&lt;&gt;"",$N523=""),AND($P523="",$Q523&lt;&gt;""),AND($P523&lt;&gt;"",$Q523=""),AND($S523="",$T523&lt;&gt;""),AND($S523&lt;&gt;"",$T523=""),AND($V523="",$W523&lt;&gt;""),AND($V523&lt;&gt;"",$W523="")),"Há ano preenchido parcialmente: "&amp;TRIM(IF(AND($G523="",$H523&lt;&gt;""),"Ano 1 (falta valor unitário); ","")&amp;IF(AND($G523&lt;&gt;"",$H523=""),"Ano 1 (falta quantidade); ","")&amp;IF(AND($J523="",$K523&lt;&gt;""),"Ano 2 (falta valor unitário); ","")&amp;IF(AND($J523&lt;&gt;"",$K523=""),"Ano 2 (falta quantidade); ","")&amp;IF(AND($M523="",$N523&lt;&gt;""),"Ano 3 (falta valor unitário); ","")&amp;IF(AND($M523&lt;&gt;"",$N523=""),"Ano 3 (falta quantidade); ","")&amp;IF(AND($P523="",$Q523&lt;&gt;""),"Ano 4 (falta valor unitário); ","")&amp;IF(AND($P523&lt;&gt;"",$Q523=""),"Ano 4 (falta quantidade); ","")&amp;IF(AND($S523="",$T523&lt;&gt;""),"Ano 5 (falta valor unitário); ","")&amp;IF(AND($S523&lt;&gt;"",$T523=""),"Ano 5 (falta quantidade); ","")&amp;IF(AND($V523="",$W523&lt;&gt;""),"Ano 6 (falta valor unitário); ","")&amp;IF(AND($V523&lt;&gt;"",$W523=""),"Ano 6 (falta quantidade); ","")), IF(NOT(OR(AND($G523&lt;&gt;"",$H523&lt;&gt;""),AND($J523&lt;&gt;"",$K523&lt;&gt;""),AND($M523&lt;&gt;"",$N523&lt;&gt;""),AND($P523&lt;&gt;"",$Q523&lt;&gt;""),AND($S523&lt;&gt;"",$T523&lt;&gt;""),AND($V523&lt;&gt;"",$W523&lt;&gt;""))),"Informe pelo menos um ano completo com valor unitário e quantidade.",IF(AND($C523&lt;&gt;"",$E523&lt;&gt;"",LEFT(TRIM($C523),1)&lt;&gt;LEFT(TRIM($E523),1)),"Categoria e tipo estão incompatíveis.",IF(IF(OR($E523="",$F523=""),FALSE(),IFERROR(COUNTIF(INDIRECT("UNITS_"&amp;SUBSTITUTE(LEFT($E523,FIND(" ",$E523&amp;" ")-1),".","_")),$F523)=0,TRUE())),"Unidade incompatível com o tipo selecionado.",IF(OR(AND(ISNUMBER(SEARCH("comunic",LOWER($B523))),LEFT($E523,3)&lt;&gt;"4.4"),AND(ISNUMBER(SEARCH("monitor",LOWER($B523))),NOT(OR(LEFT($E523,3)="1.5",LEFT($E523,3)="2.5")))),"Revise a classificação do item conforme as regras de preenchimento.",IF(AND($B523&lt;&gt;"",OR(ISNUMBER(SEARCH("outro",LOWER($B523))),ISNUMBER(SEARCH("divers",LOWER($B523))),ISNUMBER(SEARCH("kit",LOWER($B523))),ISNUMBER(SEARCH("ferrament",LOWER($B523))),ISNUMBER(SEARCH("epi",LOWER($B523)))),NOT(OR($Z523&lt;&gt;"",$AA523&lt;&gt;""))),"Descrição muito genérica: detalhe melhor o item e registre o racional no memorial ou em anexo.",IF(AND($Y523=0,$B523&lt;&gt;"",OR($G523&lt;&gt;"",$H523&lt;&gt;"",$J523&lt;&gt;"",$K523&lt;&gt;"",$M523&lt;&gt;"",$N523&lt;&gt;"",$P523&lt;&gt;"",$Q523&lt;&gt;"",$S523&lt;&gt;"",$T523&lt;&gt;"",$V523&lt;&gt;"",$W523&lt;&gt;"")),"O item possui dados lançados, mas o total está zerado. Revise os valores informados.","")))))))))))))))</f>
        <v/>
      </c>
    </row>
    <row r="524" spans="1:35" ht="14.25" customHeight="1" x14ac:dyDescent="0.25">
      <c r="A524" s="57" t="str">
        <f t="shared" si="104"/>
        <v/>
      </c>
      <c r="B524" s="58"/>
      <c r="C524" s="58"/>
      <c r="D524" s="58"/>
      <c r="E524" s="58"/>
      <c r="F524" s="58"/>
      <c r="G524" s="269"/>
      <c r="H524" s="59"/>
      <c r="I524" s="273">
        <f t="shared" si="105"/>
        <v>0</v>
      </c>
      <c r="J524" s="269"/>
      <c r="K524" s="59"/>
      <c r="L524" s="270">
        <f t="shared" si="106"/>
        <v>0</v>
      </c>
      <c r="M524" s="269"/>
      <c r="N524" s="59"/>
      <c r="O524" s="270">
        <f t="shared" si="107"/>
        <v>0</v>
      </c>
      <c r="P524" s="269"/>
      <c r="Q524" s="59"/>
      <c r="R524" s="271">
        <f t="shared" si="108"/>
        <v>0</v>
      </c>
      <c r="S524" s="269"/>
      <c r="T524" s="59"/>
      <c r="U524" s="270">
        <f t="shared" si="109"/>
        <v>0</v>
      </c>
      <c r="V524" s="269"/>
      <c r="W524" s="59"/>
      <c r="X524" s="270">
        <f t="shared" si="110"/>
        <v>0</v>
      </c>
      <c r="Y524" s="270">
        <f t="shared" si="111"/>
        <v>0</v>
      </c>
      <c r="Z524" s="58"/>
      <c r="AA524" s="58"/>
      <c r="AB524" s="60" t="str">
        <f t="shared" si="112"/>
        <v/>
      </c>
      <c r="AC524" s="21" t="b">
        <f t="shared" si="113"/>
        <v>0</v>
      </c>
      <c r="AD524" s="21" t="b">
        <f t="shared" si="114"/>
        <v>0</v>
      </c>
      <c r="AE524" s="21" t="b">
        <f t="shared" si="115"/>
        <v>0</v>
      </c>
      <c r="AF524" s="21" t="b">
        <f ca="1">OR(AND($AC524,NOT($AD524)),AND($AC524,OR(AND($G524="",$H524&lt;&gt;""),AND($G524&lt;&gt;"",$H524=""),AND($J524="",$K524&lt;&gt;""),AND($J524&lt;&gt;"",$K524=""),AND($M524="",$N524&lt;&gt;""),AND($M524&lt;&gt;"",$N524=""),AND($P524="",$Q524&lt;&gt;""),AND($P524&lt;&gt;"",$Q524=""),AND($S524="",$T524&lt;&gt;""),AND($S524&lt;&gt;"",$T524=""),AND($V524="",$W524&lt;&gt;""),AND($V524&lt;&gt;"",$W524=""))),AND($C524&lt;&gt;"",$E524&lt;&gt;"",LEFT(TRIM($C524),1)&lt;&gt;LEFT(TRIM($E524),1)),IF(OR($E524="",$F524=""),FALSE(),IFERROR(COUNTIF(INDIRECT("UNITS_"&amp;SUBSTITUTE(LEFT($E524,FIND(" ",$E524&amp;" ")-1),".","_")),$F524)=0,TRUE())),AND($B524&lt;&gt;"",OR(ISNUMBER(SEARCH("outro",LOWER($B524))),ISNUMBER(SEARCH("divers",LOWER($B524))),ISNUMBER(SEARCH("etc",LOWER($B524))))),OR(AND(ISNUMBER(SEARCH("comunic",LOWER($B524))),LEFT($E524,3)&lt;&gt;"4.4"),AND(ISNUMBER(SEARCH("monitor",LOWER($B524))),NOT(OR(LEFT($E524,3)="1.5",LEFT($E524,3)="2.5")))),AND($B524&lt;&gt;"",OR(LEFT($C524,1)="1",LEFT($C524,1)="2"),$D524=""),AND($D524&lt;&gt;"",NOT(OR(LEFT($C524,1)="1",LEFT($C524,1)="2"))),AND($D524&lt;&gt;"",COUNTIF(' PROJETO'!$B$14:$B$16,$D524)=0),IF($D524="",FALSE(),IF(COUNTIF(' PROJETO'!$B$14:$B$16,$D524)=0,FALSE(),IFERROR(INDEX(' PROJETO'!$C$14:$C$16,MATCH($D524,' PROJETO'!$B$14:$B$16,0))&lt;&gt;"Sim",FALSE()))))</f>
        <v>0</v>
      </c>
      <c r="AG524" s="21" t="b">
        <f>AND($AC524,$Y524&gt;'CONFG.  LISTAS'!$F$4,$Z524="",$AA524="")</f>
        <v>0</v>
      </c>
      <c r="AH524" s="21" t="str">
        <f t="shared" si="116"/>
        <v/>
      </c>
      <c r="AI524" s="43" t="str">
        <f ca="1">IF(NOT($AC524),"",IF(OR($B524="",$C524="",$E524="",$F524=""),"Preencha descrição, categoria, tipo e unidade.",IF(AND($B524&lt;&gt;"",OR(LEFT($C524,1)="1",LEFT($C524,1)="2"),$D524=""),"Informe a prática de restauração para itens diretos.",IF(AND($D524&lt;&gt;"",NOT(OR(LEFT($C524,1)="1",LEFT($C524,1)="2"))),"Custos indiretos não devem pertencer a uma prática específica.",IF(AND($D524&lt;&gt;"",COUNTIF(' PROJETO'!$B$14:$B$16,$D524)=0),"Prática de restauração inválida ou não cadastrada.",IF(IF($D524="",FALSE(),IF(COUNTIF(' PROJETO'!$B$14:$B$16,$D524)=0,FALSE(),IFERROR(INDEX(' PROJETO'!$C$14:$C$16,MATCH($D524,' PROJETO'!$B$14:$B$16,0))&lt;&gt;"Sim",FALSE()))),"A prática informada no item não foi selecionada na aba Projeto.",IF(AND(MAX($I524,$L524,$O524,$R524,$U524,$X524)&gt;'CONFG.  LISTAS'!$F$4,NOT(OR($Z524&lt;&gt;"",$AA524&lt;&gt;""))),"Memorial de cálculo ou anexo obrigatório não informado para item acima do limite.",IF(OR(AND($G524&lt;&gt;"",$H524&lt;&gt;"",OR($G524&lt;=0,$H524&lt;=0)),AND($J524&lt;&gt;"",$K524&lt;&gt;"",OR($J524&lt;=0,$K524&lt;=0)),AND($M524&lt;&gt;"",$N524&lt;&gt;"",OR($M524&lt;=0,$N524&lt;=0)),AND($P524&lt;&gt;"",$Q524&lt;&gt;"",OR($P524&lt;=0,$Q524&lt;=0)),AND($S524&lt;&gt;"",$T524&lt;&gt;"",OR($S524&lt;=0,$T524&lt;=0)),AND($V524&lt;&gt;"",$W524&lt;&gt;"",OR($V524&lt;=0,$W524&lt;=0))),"Revise os valores informados: valor unitário e quantidade devem ser maiores que zero.",IF(OR(AND($G524="",$H524&lt;&gt;""),AND($G524&lt;&gt;"",$H524=""),AND($J524="",$K524&lt;&gt;""),AND($J524&lt;&gt;"",$K524=""),AND($M524="",$N524&lt;&gt;""),AND($M524&lt;&gt;"",$N524=""),AND($P524="",$Q524&lt;&gt;""),AND($P524&lt;&gt;"",$Q524=""),AND($S524="",$T524&lt;&gt;""),AND($S524&lt;&gt;"",$T524=""),AND($V524="",$W524&lt;&gt;""),AND($V524&lt;&gt;"",$W524="")),"Há ano preenchido parcialmente: "&amp;TRIM(IF(AND($G524="",$H524&lt;&gt;""),"Ano 1 (falta valor unitário); ","")&amp;IF(AND($G524&lt;&gt;"",$H524=""),"Ano 1 (falta quantidade); ","")&amp;IF(AND($J524="",$K524&lt;&gt;""),"Ano 2 (falta valor unitário); ","")&amp;IF(AND($J524&lt;&gt;"",$K524=""),"Ano 2 (falta quantidade); ","")&amp;IF(AND($M524="",$N524&lt;&gt;""),"Ano 3 (falta valor unitário); ","")&amp;IF(AND($M524&lt;&gt;"",$N524=""),"Ano 3 (falta quantidade); ","")&amp;IF(AND($P524="",$Q524&lt;&gt;""),"Ano 4 (falta valor unitário); ","")&amp;IF(AND($P524&lt;&gt;"",$Q524=""),"Ano 4 (falta quantidade); ","")&amp;IF(AND($S524="",$T524&lt;&gt;""),"Ano 5 (falta valor unitário); ","")&amp;IF(AND($S524&lt;&gt;"",$T524=""),"Ano 5 (falta quantidade); ","")&amp;IF(AND($V524="",$W524&lt;&gt;""),"Ano 6 (falta valor unitário); ","")&amp;IF(AND($V524&lt;&gt;"",$W524=""),"Ano 6 (falta quantidade); ","")), IF(NOT(OR(AND($G524&lt;&gt;"",$H524&lt;&gt;""),AND($J524&lt;&gt;"",$K524&lt;&gt;""),AND($M524&lt;&gt;"",$N524&lt;&gt;""),AND($P524&lt;&gt;"",$Q524&lt;&gt;""),AND($S524&lt;&gt;"",$T524&lt;&gt;""),AND($V524&lt;&gt;"",$W524&lt;&gt;""))),"Informe pelo menos um ano completo com valor unitário e quantidade.",IF(AND($C524&lt;&gt;"",$E524&lt;&gt;"",LEFT(TRIM($C524),1)&lt;&gt;LEFT(TRIM($E524),1)),"Categoria e tipo estão incompatíveis.",IF(IF(OR($E524="",$F524=""),FALSE(),IFERROR(COUNTIF(INDIRECT("UNITS_"&amp;SUBSTITUTE(LEFT($E524,FIND(" ",$E524&amp;" ")-1),".","_")),$F524)=0,TRUE())),"Unidade incompatível com o tipo selecionado.",IF(OR(AND(ISNUMBER(SEARCH("comunic",LOWER($B524))),LEFT($E524,3)&lt;&gt;"4.4"),AND(ISNUMBER(SEARCH("monitor",LOWER($B524))),NOT(OR(LEFT($E524,3)="1.5",LEFT($E524,3)="2.5")))),"Revise a classificação do item conforme as regras de preenchimento.",IF(AND($B524&lt;&gt;"",OR(ISNUMBER(SEARCH("outro",LOWER($B524))),ISNUMBER(SEARCH("divers",LOWER($B524))),ISNUMBER(SEARCH("kit",LOWER($B524))),ISNUMBER(SEARCH("ferrament",LOWER($B524))),ISNUMBER(SEARCH("epi",LOWER($B524)))),NOT(OR($Z524&lt;&gt;"",$AA524&lt;&gt;""))),"Descrição muito genérica: detalhe melhor o item e registre o racional no memorial ou em anexo.",IF(AND($Y524=0,$B524&lt;&gt;"",OR($G524&lt;&gt;"",$H524&lt;&gt;"",$J524&lt;&gt;"",$K524&lt;&gt;"",$M524&lt;&gt;"",$N524&lt;&gt;"",$P524&lt;&gt;"",$Q524&lt;&gt;"",$S524&lt;&gt;"",$T524&lt;&gt;"",$V524&lt;&gt;"",$W524&lt;&gt;"")),"O item possui dados lançados, mas o total está zerado. Revise os valores informados.","")))))))))))))))</f>
        <v/>
      </c>
    </row>
    <row r="525" spans="1:35" ht="14.25" customHeight="1" x14ac:dyDescent="0.25">
      <c r="A525" s="57" t="str">
        <f t="shared" si="104"/>
        <v/>
      </c>
      <c r="B525" s="61"/>
      <c r="C525" s="61"/>
      <c r="D525" s="58"/>
      <c r="E525" s="61"/>
      <c r="F525" s="61"/>
      <c r="G525" s="272"/>
      <c r="H525" s="62"/>
      <c r="I525" s="273">
        <f t="shared" si="105"/>
        <v>0</v>
      </c>
      <c r="J525" s="272"/>
      <c r="K525" s="62"/>
      <c r="L525" s="270">
        <f t="shared" si="106"/>
        <v>0</v>
      </c>
      <c r="M525" s="272"/>
      <c r="N525" s="62"/>
      <c r="O525" s="270">
        <f t="shared" si="107"/>
        <v>0</v>
      </c>
      <c r="P525" s="272"/>
      <c r="Q525" s="62"/>
      <c r="R525" s="271">
        <f t="shared" si="108"/>
        <v>0</v>
      </c>
      <c r="S525" s="272"/>
      <c r="T525" s="62"/>
      <c r="U525" s="270">
        <f t="shared" si="109"/>
        <v>0</v>
      </c>
      <c r="V525" s="272"/>
      <c r="W525" s="62"/>
      <c r="X525" s="270">
        <f t="shared" si="110"/>
        <v>0</v>
      </c>
      <c r="Y525" s="270">
        <f t="shared" si="111"/>
        <v>0</v>
      </c>
      <c r="Z525" s="61"/>
      <c r="AA525" s="61"/>
      <c r="AB525" s="60" t="str">
        <f t="shared" si="112"/>
        <v/>
      </c>
      <c r="AC525" s="21" t="b">
        <f t="shared" si="113"/>
        <v>0</v>
      </c>
      <c r="AD525" s="21" t="b">
        <f t="shared" si="114"/>
        <v>0</v>
      </c>
      <c r="AE525" s="21" t="b">
        <f t="shared" si="115"/>
        <v>0</v>
      </c>
      <c r="AF525" s="21" t="b">
        <f ca="1">OR(AND($AC525,NOT($AD525)),AND($AC525,OR(AND($G525="",$H525&lt;&gt;""),AND($G525&lt;&gt;"",$H525=""),AND($J525="",$K525&lt;&gt;""),AND($J525&lt;&gt;"",$K525=""),AND($M525="",$N525&lt;&gt;""),AND($M525&lt;&gt;"",$N525=""),AND($P525="",$Q525&lt;&gt;""),AND($P525&lt;&gt;"",$Q525=""),AND($S525="",$T525&lt;&gt;""),AND($S525&lt;&gt;"",$T525=""),AND($V525="",$W525&lt;&gt;""),AND($V525&lt;&gt;"",$W525=""))),AND($C525&lt;&gt;"",$E525&lt;&gt;"",LEFT(TRIM($C525),1)&lt;&gt;LEFT(TRIM($E525),1)),IF(OR($E525="",$F525=""),FALSE(),IFERROR(COUNTIF(INDIRECT("UNITS_"&amp;SUBSTITUTE(LEFT($E525,FIND(" ",$E525&amp;" ")-1),".","_")),$F525)=0,TRUE())),AND($B525&lt;&gt;"",OR(ISNUMBER(SEARCH("outro",LOWER($B525))),ISNUMBER(SEARCH("divers",LOWER($B525))),ISNUMBER(SEARCH("etc",LOWER($B525))))),OR(AND(ISNUMBER(SEARCH("comunic",LOWER($B525))),LEFT($E525,3)&lt;&gt;"4.4"),AND(ISNUMBER(SEARCH("monitor",LOWER($B525))),NOT(OR(LEFT($E525,3)="1.5",LEFT($E525,3)="2.5")))),AND($B525&lt;&gt;"",OR(LEFT($C525,1)="1",LEFT($C525,1)="2"),$D525=""),AND($D525&lt;&gt;"",NOT(OR(LEFT($C525,1)="1",LEFT($C525,1)="2"))),AND($D525&lt;&gt;"",COUNTIF(' PROJETO'!$B$14:$B$16,$D525)=0),IF($D525="",FALSE(),IF(COUNTIF(' PROJETO'!$B$14:$B$16,$D525)=0,FALSE(),IFERROR(INDEX(' PROJETO'!$C$14:$C$16,MATCH($D525,' PROJETO'!$B$14:$B$16,0))&lt;&gt;"Sim",FALSE()))))</f>
        <v>0</v>
      </c>
      <c r="AG525" s="21" t="b">
        <f>AND($AC525,$Y525&gt;'CONFG.  LISTAS'!$F$4,$Z525="",$AA525="")</f>
        <v>0</v>
      </c>
      <c r="AH525" s="21" t="str">
        <f t="shared" si="116"/>
        <v/>
      </c>
      <c r="AI525" s="43" t="str">
        <f ca="1">IF(NOT($AC525),"",IF(OR($B525="",$C525="",$E525="",$F525=""),"Preencha descrição, categoria, tipo e unidade.",IF(AND($B525&lt;&gt;"",OR(LEFT($C525,1)="1",LEFT($C525,1)="2"),$D525=""),"Informe a prática de restauração para itens diretos.",IF(AND($D525&lt;&gt;"",NOT(OR(LEFT($C525,1)="1",LEFT($C525,1)="2"))),"Custos indiretos não devem pertencer a uma prática específica.",IF(AND($D525&lt;&gt;"",COUNTIF(' PROJETO'!$B$14:$B$16,$D525)=0),"Prática de restauração inválida ou não cadastrada.",IF(IF($D525="",FALSE(),IF(COUNTIF(' PROJETO'!$B$14:$B$16,$D525)=0,FALSE(),IFERROR(INDEX(' PROJETO'!$C$14:$C$16,MATCH($D525,' PROJETO'!$B$14:$B$16,0))&lt;&gt;"Sim",FALSE()))),"A prática informada no item não foi selecionada na aba Projeto.",IF(AND(MAX($I525,$L525,$O525,$R525,$U525,$X525)&gt;'CONFG.  LISTAS'!$F$4,NOT(OR($Z525&lt;&gt;"",$AA525&lt;&gt;""))),"Memorial de cálculo ou anexo obrigatório não informado para item acima do limite.",IF(OR(AND($G525&lt;&gt;"",$H525&lt;&gt;"",OR($G525&lt;=0,$H525&lt;=0)),AND($J525&lt;&gt;"",$K525&lt;&gt;"",OR($J525&lt;=0,$K525&lt;=0)),AND($M525&lt;&gt;"",$N525&lt;&gt;"",OR($M525&lt;=0,$N525&lt;=0)),AND($P525&lt;&gt;"",$Q525&lt;&gt;"",OR($P525&lt;=0,$Q525&lt;=0)),AND($S525&lt;&gt;"",$T525&lt;&gt;"",OR($S525&lt;=0,$T525&lt;=0)),AND($V525&lt;&gt;"",$W525&lt;&gt;"",OR($V525&lt;=0,$W525&lt;=0))),"Revise os valores informados: valor unitário e quantidade devem ser maiores que zero.",IF(OR(AND($G525="",$H525&lt;&gt;""),AND($G525&lt;&gt;"",$H525=""),AND($J525="",$K525&lt;&gt;""),AND($J525&lt;&gt;"",$K525=""),AND($M525="",$N525&lt;&gt;""),AND($M525&lt;&gt;"",$N525=""),AND($P525="",$Q525&lt;&gt;""),AND($P525&lt;&gt;"",$Q525=""),AND($S525="",$T525&lt;&gt;""),AND($S525&lt;&gt;"",$T525=""),AND($V525="",$W525&lt;&gt;""),AND($V525&lt;&gt;"",$W525="")),"Há ano preenchido parcialmente: "&amp;TRIM(IF(AND($G525="",$H525&lt;&gt;""),"Ano 1 (falta valor unitário); ","")&amp;IF(AND($G525&lt;&gt;"",$H525=""),"Ano 1 (falta quantidade); ","")&amp;IF(AND($J525="",$K525&lt;&gt;""),"Ano 2 (falta valor unitário); ","")&amp;IF(AND($J525&lt;&gt;"",$K525=""),"Ano 2 (falta quantidade); ","")&amp;IF(AND($M525="",$N525&lt;&gt;""),"Ano 3 (falta valor unitário); ","")&amp;IF(AND($M525&lt;&gt;"",$N525=""),"Ano 3 (falta quantidade); ","")&amp;IF(AND($P525="",$Q525&lt;&gt;""),"Ano 4 (falta valor unitário); ","")&amp;IF(AND($P525&lt;&gt;"",$Q525=""),"Ano 4 (falta quantidade); ","")&amp;IF(AND($S525="",$T525&lt;&gt;""),"Ano 5 (falta valor unitário); ","")&amp;IF(AND($S525&lt;&gt;"",$T525=""),"Ano 5 (falta quantidade); ","")&amp;IF(AND($V525="",$W525&lt;&gt;""),"Ano 6 (falta valor unitário); ","")&amp;IF(AND($V525&lt;&gt;"",$W525=""),"Ano 6 (falta quantidade); ","")), IF(NOT(OR(AND($G525&lt;&gt;"",$H525&lt;&gt;""),AND($J525&lt;&gt;"",$K525&lt;&gt;""),AND($M525&lt;&gt;"",$N525&lt;&gt;""),AND($P525&lt;&gt;"",$Q525&lt;&gt;""),AND($S525&lt;&gt;"",$T525&lt;&gt;""),AND($V525&lt;&gt;"",$W525&lt;&gt;""))),"Informe pelo menos um ano completo com valor unitário e quantidade.",IF(AND($C525&lt;&gt;"",$E525&lt;&gt;"",LEFT(TRIM($C525),1)&lt;&gt;LEFT(TRIM($E525),1)),"Categoria e tipo estão incompatíveis.",IF(IF(OR($E525="",$F525=""),FALSE(),IFERROR(COUNTIF(INDIRECT("UNITS_"&amp;SUBSTITUTE(LEFT($E525,FIND(" ",$E525&amp;" ")-1),".","_")),$F525)=0,TRUE())),"Unidade incompatível com o tipo selecionado.",IF(OR(AND(ISNUMBER(SEARCH("comunic",LOWER($B525))),LEFT($E525,3)&lt;&gt;"4.4"),AND(ISNUMBER(SEARCH("monitor",LOWER($B525))),NOT(OR(LEFT($E525,3)="1.5",LEFT($E525,3)="2.5")))),"Revise a classificação do item conforme as regras de preenchimento.",IF(AND($B525&lt;&gt;"",OR(ISNUMBER(SEARCH("outro",LOWER($B525))),ISNUMBER(SEARCH("divers",LOWER($B525))),ISNUMBER(SEARCH("kit",LOWER($B525))),ISNUMBER(SEARCH("ferrament",LOWER($B525))),ISNUMBER(SEARCH("epi",LOWER($B525)))),NOT(OR($Z525&lt;&gt;"",$AA525&lt;&gt;""))),"Descrição muito genérica: detalhe melhor o item e registre o racional no memorial ou em anexo.",IF(AND($Y525=0,$B525&lt;&gt;"",OR($G525&lt;&gt;"",$H525&lt;&gt;"",$J525&lt;&gt;"",$K525&lt;&gt;"",$M525&lt;&gt;"",$N525&lt;&gt;"",$P525&lt;&gt;"",$Q525&lt;&gt;"",$S525&lt;&gt;"",$T525&lt;&gt;"",$V525&lt;&gt;"",$W525&lt;&gt;"")),"O item possui dados lançados, mas o total está zerado. Revise os valores informados.","")))))))))))))))</f>
        <v/>
      </c>
    </row>
    <row r="526" spans="1:35" ht="14.25" customHeight="1" x14ac:dyDescent="0.25">
      <c r="A526" s="57" t="str">
        <f t="shared" si="104"/>
        <v/>
      </c>
      <c r="B526" s="58"/>
      <c r="C526" s="58"/>
      <c r="D526" s="58"/>
      <c r="E526" s="58"/>
      <c r="F526" s="58"/>
      <c r="G526" s="269"/>
      <c r="H526" s="59"/>
      <c r="I526" s="273">
        <f t="shared" si="105"/>
        <v>0</v>
      </c>
      <c r="J526" s="269"/>
      <c r="K526" s="59"/>
      <c r="L526" s="270">
        <f t="shared" si="106"/>
        <v>0</v>
      </c>
      <c r="M526" s="269"/>
      <c r="N526" s="59"/>
      <c r="O526" s="270">
        <f t="shared" si="107"/>
        <v>0</v>
      </c>
      <c r="P526" s="269"/>
      <c r="Q526" s="59"/>
      <c r="R526" s="271">
        <f t="shared" si="108"/>
        <v>0</v>
      </c>
      <c r="S526" s="269"/>
      <c r="T526" s="59"/>
      <c r="U526" s="270">
        <f t="shared" si="109"/>
        <v>0</v>
      </c>
      <c r="V526" s="269"/>
      <c r="W526" s="59"/>
      <c r="X526" s="270">
        <f t="shared" si="110"/>
        <v>0</v>
      </c>
      <c r="Y526" s="270">
        <f t="shared" si="111"/>
        <v>0</v>
      </c>
      <c r="Z526" s="58"/>
      <c r="AA526" s="58"/>
      <c r="AB526" s="60" t="str">
        <f t="shared" si="112"/>
        <v/>
      </c>
      <c r="AC526" s="21" t="b">
        <f t="shared" si="113"/>
        <v>0</v>
      </c>
      <c r="AD526" s="21" t="b">
        <f t="shared" si="114"/>
        <v>0</v>
      </c>
      <c r="AE526" s="21" t="b">
        <f t="shared" si="115"/>
        <v>0</v>
      </c>
      <c r="AF526" s="21" t="b">
        <f ca="1">OR(AND($AC526,NOT($AD526)),AND($AC526,OR(AND($G526="",$H526&lt;&gt;""),AND($G526&lt;&gt;"",$H526=""),AND($J526="",$K526&lt;&gt;""),AND($J526&lt;&gt;"",$K526=""),AND($M526="",$N526&lt;&gt;""),AND($M526&lt;&gt;"",$N526=""),AND($P526="",$Q526&lt;&gt;""),AND($P526&lt;&gt;"",$Q526=""),AND($S526="",$T526&lt;&gt;""),AND($S526&lt;&gt;"",$T526=""),AND($V526="",$W526&lt;&gt;""),AND($V526&lt;&gt;"",$W526=""))),AND($C526&lt;&gt;"",$E526&lt;&gt;"",LEFT(TRIM($C526),1)&lt;&gt;LEFT(TRIM($E526),1)),IF(OR($E526="",$F526=""),FALSE(),IFERROR(COUNTIF(INDIRECT("UNITS_"&amp;SUBSTITUTE(LEFT($E526,FIND(" ",$E526&amp;" ")-1),".","_")),$F526)=0,TRUE())),AND($B526&lt;&gt;"",OR(ISNUMBER(SEARCH("outro",LOWER($B526))),ISNUMBER(SEARCH("divers",LOWER($B526))),ISNUMBER(SEARCH("etc",LOWER($B526))))),OR(AND(ISNUMBER(SEARCH("comunic",LOWER($B526))),LEFT($E526,3)&lt;&gt;"4.4"),AND(ISNUMBER(SEARCH("monitor",LOWER($B526))),NOT(OR(LEFT($E526,3)="1.5",LEFT($E526,3)="2.5")))),AND($B526&lt;&gt;"",OR(LEFT($C526,1)="1",LEFT($C526,1)="2"),$D526=""),AND($D526&lt;&gt;"",NOT(OR(LEFT($C526,1)="1",LEFT($C526,1)="2"))),AND($D526&lt;&gt;"",COUNTIF(' PROJETO'!$B$14:$B$16,$D526)=0),IF($D526="",FALSE(),IF(COUNTIF(' PROJETO'!$B$14:$B$16,$D526)=0,FALSE(),IFERROR(INDEX(' PROJETO'!$C$14:$C$16,MATCH($D526,' PROJETO'!$B$14:$B$16,0))&lt;&gt;"Sim",FALSE()))))</f>
        <v>0</v>
      </c>
      <c r="AG526" s="21" t="b">
        <f>AND($AC526,$Y526&gt;'CONFG.  LISTAS'!$F$4,$Z526="",$AA526="")</f>
        <v>0</v>
      </c>
      <c r="AH526" s="21" t="str">
        <f t="shared" si="116"/>
        <v/>
      </c>
      <c r="AI526" s="43" t="str">
        <f ca="1">IF(NOT($AC526),"",IF(OR($B526="",$C526="",$E526="",$F526=""),"Preencha descrição, categoria, tipo e unidade.",IF(AND($B526&lt;&gt;"",OR(LEFT($C526,1)="1",LEFT($C526,1)="2"),$D526=""),"Informe a prática de restauração para itens diretos.",IF(AND($D526&lt;&gt;"",NOT(OR(LEFT($C526,1)="1",LEFT($C526,1)="2"))),"Custos indiretos não devem pertencer a uma prática específica.",IF(AND($D526&lt;&gt;"",COUNTIF(' PROJETO'!$B$14:$B$16,$D526)=0),"Prática de restauração inválida ou não cadastrada.",IF(IF($D526="",FALSE(),IF(COUNTIF(' PROJETO'!$B$14:$B$16,$D526)=0,FALSE(),IFERROR(INDEX(' PROJETO'!$C$14:$C$16,MATCH($D526,' PROJETO'!$B$14:$B$16,0))&lt;&gt;"Sim",FALSE()))),"A prática informada no item não foi selecionada na aba Projeto.",IF(AND(MAX($I526,$L526,$O526,$R526,$U526,$X526)&gt;'CONFG.  LISTAS'!$F$4,NOT(OR($Z526&lt;&gt;"",$AA526&lt;&gt;""))),"Memorial de cálculo ou anexo obrigatório não informado para item acima do limite.",IF(OR(AND($G526&lt;&gt;"",$H526&lt;&gt;"",OR($G526&lt;=0,$H526&lt;=0)),AND($J526&lt;&gt;"",$K526&lt;&gt;"",OR($J526&lt;=0,$K526&lt;=0)),AND($M526&lt;&gt;"",$N526&lt;&gt;"",OR($M526&lt;=0,$N526&lt;=0)),AND($P526&lt;&gt;"",$Q526&lt;&gt;"",OR($P526&lt;=0,$Q526&lt;=0)),AND($S526&lt;&gt;"",$T526&lt;&gt;"",OR($S526&lt;=0,$T526&lt;=0)),AND($V526&lt;&gt;"",$W526&lt;&gt;"",OR($V526&lt;=0,$W526&lt;=0))),"Revise os valores informados: valor unitário e quantidade devem ser maiores que zero.",IF(OR(AND($G526="",$H526&lt;&gt;""),AND($G526&lt;&gt;"",$H526=""),AND($J526="",$K526&lt;&gt;""),AND($J526&lt;&gt;"",$K526=""),AND($M526="",$N526&lt;&gt;""),AND($M526&lt;&gt;"",$N526=""),AND($P526="",$Q526&lt;&gt;""),AND($P526&lt;&gt;"",$Q526=""),AND($S526="",$T526&lt;&gt;""),AND($S526&lt;&gt;"",$T526=""),AND($V526="",$W526&lt;&gt;""),AND($V526&lt;&gt;"",$W526="")),"Há ano preenchido parcialmente: "&amp;TRIM(IF(AND($G526="",$H526&lt;&gt;""),"Ano 1 (falta valor unitário); ","")&amp;IF(AND($G526&lt;&gt;"",$H526=""),"Ano 1 (falta quantidade); ","")&amp;IF(AND($J526="",$K526&lt;&gt;""),"Ano 2 (falta valor unitário); ","")&amp;IF(AND($J526&lt;&gt;"",$K526=""),"Ano 2 (falta quantidade); ","")&amp;IF(AND($M526="",$N526&lt;&gt;""),"Ano 3 (falta valor unitário); ","")&amp;IF(AND($M526&lt;&gt;"",$N526=""),"Ano 3 (falta quantidade); ","")&amp;IF(AND($P526="",$Q526&lt;&gt;""),"Ano 4 (falta valor unitário); ","")&amp;IF(AND($P526&lt;&gt;"",$Q526=""),"Ano 4 (falta quantidade); ","")&amp;IF(AND($S526="",$T526&lt;&gt;""),"Ano 5 (falta valor unitário); ","")&amp;IF(AND($S526&lt;&gt;"",$T526=""),"Ano 5 (falta quantidade); ","")&amp;IF(AND($V526="",$W526&lt;&gt;""),"Ano 6 (falta valor unitário); ","")&amp;IF(AND($V526&lt;&gt;"",$W526=""),"Ano 6 (falta quantidade); ","")), IF(NOT(OR(AND($G526&lt;&gt;"",$H526&lt;&gt;""),AND($J526&lt;&gt;"",$K526&lt;&gt;""),AND($M526&lt;&gt;"",$N526&lt;&gt;""),AND($P526&lt;&gt;"",$Q526&lt;&gt;""),AND($S526&lt;&gt;"",$T526&lt;&gt;""),AND($V526&lt;&gt;"",$W526&lt;&gt;""))),"Informe pelo menos um ano completo com valor unitário e quantidade.",IF(AND($C526&lt;&gt;"",$E526&lt;&gt;"",LEFT(TRIM($C526),1)&lt;&gt;LEFT(TRIM($E526),1)),"Categoria e tipo estão incompatíveis.",IF(IF(OR($E526="",$F526=""),FALSE(),IFERROR(COUNTIF(INDIRECT("UNITS_"&amp;SUBSTITUTE(LEFT($E526,FIND(" ",$E526&amp;" ")-1),".","_")),$F526)=0,TRUE())),"Unidade incompatível com o tipo selecionado.",IF(OR(AND(ISNUMBER(SEARCH("comunic",LOWER($B526))),LEFT($E526,3)&lt;&gt;"4.4"),AND(ISNUMBER(SEARCH("monitor",LOWER($B526))),NOT(OR(LEFT($E526,3)="1.5",LEFT($E526,3)="2.5")))),"Revise a classificação do item conforme as regras de preenchimento.",IF(AND($B526&lt;&gt;"",OR(ISNUMBER(SEARCH("outro",LOWER($B526))),ISNUMBER(SEARCH("divers",LOWER($B526))),ISNUMBER(SEARCH("kit",LOWER($B526))),ISNUMBER(SEARCH("ferrament",LOWER($B526))),ISNUMBER(SEARCH("epi",LOWER($B526)))),NOT(OR($Z526&lt;&gt;"",$AA526&lt;&gt;""))),"Descrição muito genérica: detalhe melhor o item e registre o racional no memorial ou em anexo.",IF(AND($Y526=0,$B526&lt;&gt;"",OR($G526&lt;&gt;"",$H526&lt;&gt;"",$J526&lt;&gt;"",$K526&lt;&gt;"",$M526&lt;&gt;"",$N526&lt;&gt;"",$P526&lt;&gt;"",$Q526&lt;&gt;"",$S526&lt;&gt;"",$T526&lt;&gt;"",$V526&lt;&gt;"",$W526&lt;&gt;"")),"O item possui dados lançados, mas o total está zerado. Revise os valores informados.","")))))))))))))))</f>
        <v/>
      </c>
    </row>
    <row r="527" spans="1:35" ht="14.25" customHeight="1" x14ac:dyDescent="0.25">
      <c r="A527" s="57" t="str">
        <f t="shared" si="104"/>
        <v/>
      </c>
      <c r="B527" s="61"/>
      <c r="C527" s="61"/>
      <c r="D527" s="58"/>
      <c r="E527" s="61"/>
      <c r="F527" s="61"/>
      <c r="G527" s="272"/>
      <c r="H527" s="62"/>
      <c r="I527" s="273">
        <f t="shared" si="105"/>
        <v>0</v>
      </c>
      <c r="J527" s="272"/>
      <c r="K527" s="62"/>
      <c r="L527" s="270">
        <f t="shared" si="106"/>
        <v>0</v>
      </c>
      <c r="M527" s="272"/>
      <c r="N527" s="62"/>
      <c r="O527" s="270">
        <f t="shared" si="107"/>
        <v>0</v>
      </c>
      <c r="P527" s="272"/>
      <c r="Q527" s="62"/>
      <c r="R527" s="271">
        <f t="shared" si="108"/>
        <v>0</v>
      </c>
      <c r="S527" s="272"/>
      <c r="T527" s="62"/>
      <c r="U527" s="270">
        <f t="shared" si="109"/>
        <v>0</v>
      </c>
      <c r="V527" s="272"/>
      <c r="W527" s="62"/>
      <c r="X527" s="270">
        <f t="shared" si="110"/>
        <v>0</v>
      </c>
      <c r="Y527" s="270">
        <f t="shared" si="111"/>
        <v>0</v>
      </c>
      <c r="Z527" s="61"/>
      <c r="AA527" s="61"/>
      <c r="AB527" s="60" t="str">
        <f t="shared" si="112"/>
        <v/>
      </c>
      <c r="AC527" s="21" t="b">
        <f t="shared" si="113"/>
        <v>0</v>
      </c>
      <c r="AD527" s="21" t="b">
        <f t="shared" si="114"/>
        <v>0</v>
      </c>
      <c r="AE527" s="21" t="b">
        <f t="shared" si="115"/>
        <v>0</v>
      </c>
      <c r="AF527" s="21" t="b">
        <f ca="1">OR(AND($AC527,NOT($AD527)),AND($AC527,OR(AND($G527="",$H527&lt;&gt;""),AND($G527&lt;&gt;"",$H527=""),AND($J527="",$K527&lt;&gt;""),AND($J527&lt;&gt;"",$K527=""),AND($M527="",$N527&lt;&gt;""),AND($M527&lt;&gt;"",$N527=""),AND($P527="",$Q527&lt;&gt;""),AND($P527&lt;&gt;"",$Q527=""),AND($S527="",$T527&lt;&gt;""),AND($S527&lt;&gt;"",$T527=""),AND($V527="",$W527&lt;&gt;""),AND($V527&lt;&gt;"",$W527=""))),AND($C527&lt;&gt;"",$E527&lt;&gt;"",LEFT(TRIM($C527),1)&lt;&gt;LEFT(TRIM($E527),1)),IF(OR($E527="",$F527=""),FALSE(),IFERROR(COUNTIF(INDIRECT("UNITS_"&amp;SUBSTITUTE(LEFT($E527,FIND(" ",$E527&amp;" ")-1),".","_")),$F527)=0,TRUE())),AND($B527&lt;&gt;"",OR(ISNUMBER(SEARCH("outro",LOWER($B527))),ISNUMBER(SEARCH("divers",LOWER($B527))),ISNUMBER(SEARCH("etc",LOWER($B527))))),OR(AND(ISNUMBER(SEARCH("comunic",LOWER($B527))),LEFT($E527,3)&lt;&gt;"4.4"),AND(ISNUMBER(SEARCH("monitor",LOWER($B527))),NOT(OR(LEFT($E527,3)="1.5",LEFT($E527,3)="2.5")))),AND($B527&lt;&gt;"",OR(LEFT($C527,1)="1",LEFT($C527,1)="2"),$D527=""),AND($D527&lt;&gt;"",NOT(OR(LEFT($C527,1)="1",LEFT($C527,1)="2"))),AND($D527&lt;&gt;"",COUNTIF(' PROJETO'!$B$14:$B$16,$D527)=0),IF($D527="",FALSE(),IF(COUNTIF(' PROJETO'!$B$14:$B$16,$D527)=0,FALSE(),IFERROR(INDEX(' PROJETO'!$C$14:$C$16,MATCH($D527,' PROJETO'!$B$14:$B$16,0))&lt;&gt;"Sim",FALSE()))))</f>
        <v>0</v>
      </c>
      <c r="AG527" s="21" t="b">
        <f>AND($AC527,$Y527&gt;'CONFG.  LISTAS'!$F$4,$Z527="",$AA527="")</f>
        <v>0</v>
      </c>
      <c r="AH527" s="21" t="str">
        <f t="shared" si="116"/>
        <v/>
      </c>
      <c r="AI527" s="43" t="str">
        <f ca="1">IF(NOT($AC527),"",IF(OR($B527="",$C527="",$E527="",$F527=""),"Preencha descrição, categoria, tipo e unidade.",IF(AND($B527&lt;&gt;"",OR(LEFT($C527,1)="1",LEFT($C527,1)="2"),$D527=""),"Informe a prática de restauração para itens diretos.",IF(AND($D527&lt;&gt;"",NOT(OR(LEFT($C527,1)="1",LEFT($C527,1)="2"))),"Custos indiretos não devem pertencer a uma prática específica.",IF(AND($D527&lt;&gt;"",COUNTIF(' PROJETO'!$B$14:$B$16,$D527)=0),"Prática de restauração inválida ou não cadastrada.",IF(IF($D527="",FALSE(),IF(COUNTIF(' PROJETO'!$B$14:$B$16,$D527)=0,FALSE(),IFERROR(INDEX(' PROJETO'!$C$14:$C$16,MATCH($D527,' PROJETO'!$B$14:$B$16,0))&lt;&gt;"Sim",FALSE()))),"A prática informada no item não foi selecionada na aba Projeto.",IF(AND(MAX($I527,$L527,$O527,$R527,$U527,$X527)&gt;'CONFG.  LISTAS'!$F$4,NOT(OR($Z527&lt;&gt;"",$AA527&lt;&gt;""))),"Memorial de cálculo ou anexo obrigatório não informado para item acima do limite.",IF(OR(AND($G527&lt;&gt;"",$H527&lt;&gt;"",OR($G527&lt;=0,$H527&lt;=0)),AND($J527&lt;&gt;"",$K527&lt;&gt;"",OR($J527&lt;=0,$K527&lt;=0)),AND($M527&lt;&gt;"",$N527&lt;&gt;"",OR($M527&lt;=0,$N527&lt;=0)),AND($P527&lt;&gt;"",$Q527&lt;&gt;"",OR($P527&lt;=0,$Q527&lt;=0)),AND($S527&lt;&gt;"",$T527&lt;&gt;"",OR($S527&lt;=0,$T527&lt;=0)),AND($V527&lt;&gt;"",$W527&lt;&gt;"",OR($V527&lt;=0,$W527&lt;=0))),"Revise os valores informados: valor unitário e quantidade devem ser maiores que zero.",IF(OR(AND($G527="",$H527&lt;&gt;""),AND($G527&lt;&gt;"",$H527=""),AND($J527="",$K527&lt;&gt;""),AND($J527&lt;&gt;"",$K527=""),AND($M527="",$N527&lt;&gt;""),AND($M527&lt;&gt;"",$N527=""),AND($P527="",$Q527&lt;&gt;""),AND($P527&lt;&gt;"",$Q527=""),AND($S527="",$T527&lt;&gt;""),AND($S527&lt;&gt;"",$T527=""),AND($V527="",$W527&lt;&gt;""),AND($V527&lt;&gt;"",$W527="")),"Há ano preenchido parcialmente: "&amp;TRIM(IF(AND($G527="",$H527&lt;&gt;""),"Ano 1 (falta valor unitário); ","")&amp;IF(AND($G527&lt;&gt;"",$H527=""),"Ano 1 (falta quantidade); ","")&amp;IF(AND($J527="",$K527&lt;&gt;""),"Ano 2 (falta valor unitário); ","")&amp;IF(AND($J527&lt;&gt;"",$K527=""),"Ano 2 (falta quantidade); ","")&amp;IF(AND($M527="",$N527&lt;&gt;""),"Ano 3 (falta valor unitário); ","")&amp;IF(AND($M527&lt;&gt;"",$N527=""),"Ano 3 (falta quantidade); ","")&amp;IF(AND($P527="",$Q527&lt;&gt;""),"Ano 4 (falta valor unitário); ","")&amp;IF(AND($P527&lt;&gt;"",$Q527=""),"Ano 4 (falta quantidade); ","")&amp;IF(AND($S527="",$T527&lt;&gt;""),"Ano 5 (falta valor unitário); ","")&amp;IF(AND($S527&lt;&gt;"",$T527=""),"Ano 5 (falta quantidade); ","")&amp;IF(AND($V527="",$W527&lt;&gt;""),"Ano 6 (falta valor unitário); ","")&amp;IF(AND($V527&lt;&gt;"",$W527=""),"Ano 6 (falta quantidade); ","")), IF(NOT(OR(AND($G527&lt;&gt;"",$H527&lt;&gt;""),AND($J527&lt;&gt;"",$K527&lt;&gt;""),AND($M527&lt;&gt;"",$N527&lt;&gt;""),AND($P527&lt;&gt;"",$Q527&lt;&gt;""),AND($S527&lt;&gt;"",$T527&lt;&gt;""),AND($V527&lt;&gt;"",$W527&lt;&gt;""))),"Informe pelo menos um ano completo com valor unitário e quantidade.",IF(AND($C527&lt;&gt;"",$E527&lt;&gt;"",LEFT(TRIM($C527),1)&lt;&gt;LEFT(TRIM($E527),1)),"Categoria e tipo estão incompatíveis.",IF(IF(OR($E527="",$F527=""),FALSE(),IFERROR(COUNTIF(INDIRECT("UNITS_"&amp;SUBSTITUTE(LEFT($E527,FIND(" ",$E527&amp;" ")-1),".","_")),$F527)=0,TRUE())),"Unidade incompatível com o tipo selecionado.",IF(OR(AND(ISNUMBER(SEARCH("comunic",LOWER($B527))),LEFT($E527,3)&lt;&gt;"4.4"),AND(ISNUMBER(SEARCH("monitor",LOWER($B527))),NOT(OR(LEFT($E527,3)="1.5",LEFT($E527,3)="2.5")))),"Revise a classificação do item conforme as regras de preenchimento.",IF(AND($B527&lt;&gt;"",OR(ISNUMBER(SEARCH("outro",LOWER($B527))),ISNUMBER(SEARCH("divers",LOWER($B527))),ISNUMBER(SEARCH("kit",LOWER($B527))),ISNUMBER(SEARCH("ferrament",LOWER($B527))),ISNUMBER(SEARCH("epi",LOWER($B527)))),NOT(OR($Z527&lt;&gt;"",$AA527&lt;&gt;""))),"Descrição muito genérica: detalhe melhor o item e registre o racional no memorial ou em anexo.",IF(AND($Y527=0,$B527&lt;&gt;"",OR($G527&lt;&gt;"",$H527&lt;&gt;"",$J527&lt;&gt;"",$K527&lt;&gt;"",$M527&lt;&gt;"",$N527&lt;&gt;"",$P527&lt;&gt;"",$Q527&lt;&gt;"",$S527&lt;&gt;"",$T527&lt;&gt;"",$V527&lt;&gt;"",$W527&lt;&gt;"")),"O item possui dados lançados, mas o total está zerado. Revise os valores informados.","")))))))))))))))</f>
        <v/>
      </c>
    </row>
    <row r="528" spans="1:35" ht="14.25" customHeight="1" x14ac:dyDescent="0.25">
      <c r="A528" s="57" t="str">
        <f t="shared" si="104"/>
        <v/>
      </c>
      <c r="B528" s="58"/>
      <c r="C528" s="58"/>
      <c r="D528" s="58"/>
      <c r="E528" s="58"/>
      <c r="F528" s="58"/>
      <c r="G528" s="269"/>
      <c r="H528" s="59"/>
      <c r="I528" s="273">
        <f t="shared" si="105"/>
        <v>0</v>
      </c>
      <c r="J528" s="269"/>
      <c r="K528" s="59"/>
      <c r="L528" s="270">
        <f t="shared" si="106"/>
        <v>0</v>
      </c>
      <c r="M528" s="269"/>
      <c r="N528" s="59"/>
      <c r="O528" s="270">
        <f t="shared" si="107"/>
        <v>0</v>
      </c>
      <c r="P528" s="269"/>
      <c r="Q528" s="59"/>
      <c r="R528" s="271">
        <f t="shared" si="108"/>
        <v>0</v>
      </c>
      <c r="S528" s="269"/>
      <c r="T528" s="59"/>
      <c r="U528" s="270">
        <f t="shared" si="109"/>
        <v>0</v>
      </c>
      <c r="V528" s="269"/>
      <c r="W528" s="59"/>
      <c r="X528" s="270">
        <f t="shared" si="110"/>
        <v>0</v>
      </c>
      <c r="Y528" s="270">
        <f t="shared" si="111"/>
        <v>0</v>
      </c>
      <c r="Z528" s="58"/>
      <c r="AA528" s="58"/>
      <c r="AB528" s="60" t="str">
        <f t="shared" si="112"/>
        <v/>
      </c>
      <c r="AC528" s="21" t="b">
        <f t="shared" si="113"/>
        <v>0</v>
      </c>
      <c r="AD528" s="21" t="b">
        <f t="shared" si="114"/>
        <v>0</v>
      </c>
      <c r="AE528" s="21" t="b">
        <f t="shared" si="115"/>
        <v>0</v>
      </c>
      <c r="AF528" s="21" t="b">
        <f ca="1">OR(AND($AC528,NOT($AD528)),AND($AC528,OR(AND($G528="",$H528&lt;&gt;""),AND($G528&lt;&gt;"",$H528=""),AND($J528="",$K528&lt;&gt;""),AND($J528&lt;&gt;"",$K528=""),AND($M528="",$N528&lt;&gt;""),AND($M528&lt;&gt;"",$N528=""),AND($P528="",$Q528&lt;&gt;""),AND($P528&lt;&gt;"",$Q528=""),AND($S528="",$T528&lt;&gt;""),AND($S528&lt;&gt;"",$T528=""),AND($V528="",$W528&lt;&gt;""),AND($V528&lt;&gt;"",$W528=""))),AND($C528&lt;&gt;"",$E528&lt;&gt;"",LEFT(TRIM($C528),1)&lt;&gt;LEFT(TRIM($E528),1)),IF(OR($E528="",$F528=""),FALSE(),IFERROR(COUNTIF(INDIRECT("UNITS_"&amp;SUBSTITUTE(LEFT($E528,FIND(" ",$E528&amp;" ")-1),".","_")),$F528)=0,TRUE())),AND($B528&lt;&gt;"",OR(ISNUMBER(SEARCH("outro",LOWER($B528))),ISNUMBER(SEARCH("divers",LOWER($B528))),ISNUMBER(SEARCH("etc",LOWER($B528))))),OR(AND(ISNUMBER(SEARCH("comunic",LOWER($B528))),LEFT($E528,3)&lt;&gt;"4.4"),AND(ISNUMBER(SEARCH("monitor",LOWER($B528))),NOT(OR(LEFT($E528,3)="1.5",LEFT($E528,3)="2.5")))),AND($B528&lt;&gt;"",OR(LEFT($C528,1)="1",LEFT($C528,1)="2"),$D528=""),AND($D528&lt;&gt;"",NOT(OR(LEFT($C528,1)="1",LEFT($C528,1)="2"))),AND($D528&lt;&gt;"",COUNTIF(' PROJETO'!$B$14:$B$16,$D528)=0),IF($D528="",FALSE(),IF(COUNTIF(' PROJETO'!$B$14:$B$16,$D528)=0,FALSE(),IFERROR(INDEX(' PROJETO'!$C$14:$C$16,MATCH($D528,' PROJETO'!$B$14:$B$16,0))&lt;&gt;"Sim",FALSE()))))</f>
        <v>0</v>
      </c>
      <c r="AG528" s="21" t="b">
        <f>AND($AC528,$Y528&gt;'CONFG.  LISTAS'!$F$4,$Z528="",$AA528="")</f>
        <v>0</v>
      </c>
      <c r="AH528" s="21" t="str">
        <f t="shared" si="116"/>
        <v/>
      </c>
      <c r="AI528" s="43" t="str">
        <f ca="1">IF(NOT($AC528),"",IF(OR($B528="",$C528="",$E528="",$F528=""),"Preencha descrição, categoria, tipo e unidade.",IF(AND($B528&lt;&gt;"",OR(LEFT($C528,1)="1",LEFT($C528,1)="2"),$D528=""),"Informe a prática de restauração para itens diretos.",IF(AND($D528&lt;&gt;"",NOT(OR(LEFT($C528,1)="1",LEFT($C528,1)="2"))),"Custos indiretos não devem pertencer a uma prática específica.",IF(AND($D528&lt;&gt;"",COUNTIF(' PROJETO'!$B$14:$B$16,$D528)=0),"Prática de restauração inválida ou não cadastrada.",IF(IF($D528="",FALSE(),IF(COUNTIF(' PROJETO'!$B$14:$B$16,$D528)=0,FALSE(),IFERROR(INDEX(' PROJETO'!$C$14:$C$16,MATCH($D528,' PROJETO'!$B$14:$B$16,0))&lt;&gt;"Sim",FALSE()))),"A prática informada no item não foi selecionada na aba Projeto.",IF(AND(MAX($I528,$L528,$O528,$R528,$U528,$X528)&gt;'CONFG.  LISTAS'!$F$4,NOT(OR($Z528&lt;&gt;"",$AA528&lt;&gt;""))),"Memorial de cálculo ou anexo obrigatório não informado para item acima do limite.",IF(OR(AND($G528&lt;&gt;"",$H528&lt;&gt;"",OR($G528&lt;=0,$H528&lt;=0)),AND($J528&lt;&gt;"",$K528&lt;&gt;"",OR($J528&lt;=0,$K528&lt;=0)),AND($M528&lt;&gt;"",$N528&lt;&gt;"",OR($M528&lt;=0,$N528&lt;=0)),AND($P528&lt;&gt;"",$Q528&lt;&gt;"",OR($P528&lt;=0,$Q528&lt;=0)),AND($S528&lt;&gt;"",$T528&lt;&gt;"",OR($S528&lt;=0,$T528&lt;=0)),AND($V528&lt;&gt;"",$W528&lt;&gt;"",OR($V528&lt;=0,$W528&lt;=0))),"Revise os valores informados: valor unitário e quantidade devem ser maiores que zero.",IF(OR(AND($G528="",$H528&lt;&gt;""),AND($G528&lt;&gt;"",$H528=""),AND($J528="",$K528&lt;&gt;""),AND($J528&lt;&gt;"",$K528=""),AND($M528="",$N528&lt;&gt;""),AND($M528&lt;&gt;"",$N528=""),AND($P528="",$Q528&lt;&gt;""),AND($P528&lt;&gt;"",$Q528=""),AND($S528="",$T528&lt;&gt;""),AND($S528&lt;&gt;"",$T528=""),AND($V528="",$W528&lt;&gt;""),AND($V528&lt;&gt;"",$W528="")),"Há ano preenchido parcialmente: "&amp;TRIM(IF(AND($G528="",$H528&lt;&gt;""),"Ano 1 (falta valor unitário); ","")&amp;IF(AND($G528&lt;&gt;"",$H528=""),"Ano 1 (falta quantidade); ","")&amp;IF(AND($J528="",$K528&lt;&gt;""),"Ano 2 (falta valor unitário); ","")&amp;IF(AND($J528&lt;&gt;"",$K528=""),"Ano 2 (falta quantidade); ","")&amp;IF(AND($M528="",$N528&lt;&gt;""),"Ano 3 (falta valor unitário); ","")&amp;IF(AND($M528&lt;&gt;"",$N528=""),"Ano 3 (falta quantidade); ","")&amp;IF(AND($P528="",$Q528&lt;&gt;""),"Ano 4 (falta valor unitário); ","")&amp;IF(AND($P528&lt;&gt;"",$Q528=""),"Ano 4 (falta quantidade); ","")&amp;IF(AND($S528="",$T528&lt;&gt;""),"Ano 5 (falta valor unitário); ","")&amp;IF(AND($S528&lt;&gt;"",$T528=""),"Ano 5 (falta quantidade); ","")&amp;IF(AND($V528="",$W528&lt;&gt;""),"Ano 6 (falta valor unitário); ","")&amp;IF(AND($V528&lt;&gt;"",$W528=""),"Ano 6 (falta quantidade); ","")), IF(NOT(OR(AND($G528&lt;&gt;"",$H528&lt;&gt;""),AND($J528&lt;&gt;"",$K528&lt;&gt;""),AND($M528&lt;&gt;"",$N528&lt;&gt;""),AND($P528&lt;&gt;"",$Q528&lt;&gt;""),AND($S528&lt;&gt;"",$T528&lt;&gt;""),AND($V528&lt;&gt;"",$W528&lt;&gt;""))),"Informe pelo menos um ano completo com valor unitário e quantidade.",IF(AND($C528&lt;&gt;"",$E528&lt;&gt;"",LEFT(TRIM($C528),1)&lt;&gt;LEFT(TRIM($E528),1)),"Categoria e tipo estão incompatíveis.",IF(IF(OR($E528="",$F528=""),FALSE(),IFERROR(COUNTIF(INDIRECT("UNITS_"&amp;SUBSTITUTE(LEFT($E528,FIND(" ",$E528&amp;" ")-1),".","_")),$F528)=0,TRUE())),"Unidade incompatível com o tipo selecionado.",IF(OR(AND(ISNUMBER(SEARCH("comunic",LOWER($B528))),LEFT($E528,3)&lt;&gt;"4.4"),AND(ISNUMBER(SEARCH("monitor",LOWER($B528))),NOT(OR(LEFT($E528,3)="1.5",LEFT($E528,3)="2.5")))),"Revise a classificação do item conforme as regras de preenchimento.",IF(AND($B528&lt;&gt;"",OR(ISNUMBER(SEARCH("outro",LOWER($B528))),ISNUMBER(SEARCH("divers",LOWER($B528))),ISNUMBER(SEARCH("kit",LOWER($B528))),ISNUMBER(SEARCH("ferrament",LOWER($B528))),ISNUMBER(SEARCH("epi",LOWER($B528)))),NOT(OR($Z528&lt;&gt;"",$AA528&lt;&gt;""))),"Descrição muito genérica: detalhe melhor o item e registre o racional no memorial ou em anexo.",IF(AND($Y528=0,$B528&lt;&gt;"",OR($G528&lt;&gt;"",$H528&lt;&gt;"",$J528&lt;&gt;"",$K528&lt;&gt;"",$M528&lt;&gt;"",$N528&lt;&gt;"",$P528&lt;&gt;"",$Q528&lt;&gt;"",$S528&lt;&gt;"",$T528&lt;&gt;"",$V528&lt;&gt;"",$W528&lt;&gt;"")),"O item possui dados lançados, mas o total está zerado. Revise os valores informados.","")))))))))))))))</f>
        <v/>
      </c>
    </row>
    <row r="529" spans="1:35" ht="14.25" customHeight="1" x14ac:dyDescent="0.25">
      <c r="A529" s="57" t="str">
        <f t="shared" si="104"/>
        <v/>
      </c>
      <c r="B529" s="61"/>
      <c r="C529" s="61"/>
      <c r="D529" s="58"/>
      <c r="E529" s="61"/>
      <c r="F529" s="61"/>
      <c r="G529" s="272"/>
      <c r="H529" s="62"/>
      <c r="I529" s="273">
        <f t="shared" si="105"/>
        <v>0</v>
      </c>
      <c r="J529" s="272"/>
      <c r="K529" s="62"/>
      <c r="L529" s="270">
        <f t="shared" si="106"/>
        <v>0</v>
      </c>
      <c r="M529" s="272"/>
      <c r="N529" s="62"/>
      <c r="O529" s="270">
        <f t="shared" si="107"/>
        <v>0</v>
      </c>
      <c r="P529" s="272"/>
      <c r="Q529" s="62"/>
      <c r="R529" s="271">
        <f t="shared" si="108"/>
        <v>0</v>
      </c>
      <c r="S529" s="272"/>
      <c r="T529" s="62"/>
      <c r="U529" s="270">
        <f t="shared" si="109"/>
        <v>0</v>
      </c>
      <c r="V529" s="272"/>
      <c r="W529" s="62"/>
      <c r="X529" s="270">
        <f t="shared" si="110"/>
        <v>0</v>
      </c>
      <c r="Y529" s="270">
        <f t="shared" si="111"/>
        <v>0</v>
      </c>
      <c r="Z529" s="61"/>
      <c r="AA529" s="61"/>
      <c r="AB529" s="60" t="str">
        <f t="shared" si="112"/>
        <v/>
      </c>
      <c r="AC529" s="21" t="b">
        <f t="shared" si="113"/>
        <v>0</v>
      </c>
      <c r="AD529" s="21" t="b">
        <f t="shared" si="114"/>
        <v>0</v>
      </c>
      <c r="AE529" s="21" t="b">
        <f t="shared" si="115"/>
        <v>0</v>
      </c>
      <c r="AF529" s="21" t="b">
        <f ca="1">OR(AND($AC529,NOT($AD529)),AND($AC529,OR(AND($G529="",$H529&lt;&gt;""),AND($G529&lt;&gt;"",$H529=""),AND($J529="",$K529&lt;&gt;""),AND($J529&lt;&gt;"",$K529=""),AND($M529="",$N529&lt;&gt;""),AND($M529&lt;&gt;"",$N529=""),AND($P529="",$Q529&lt;&gt;""),AND($P529&lt;&gt;"",$Q529=""),AND($S529="",$T529&lt;&gt;""),AND($S529&lt;&gt;"",$T529=""),AND($V529="",$W529&lt;&gt;""),AND($V529&lt;&gt;"",$W529=""))),AND($C529&lt;&gt;"",$E529&lt;&gt;"",LEFT(TRIM($C529),1)&lt;&gt;LEFT(TRIM($E529),1)),IF(OR($E529="",$F529=""),FALSE(),IFERROR(COUNTIF(INDIRECT("UNITS_"&amp;SUBSTITUTE(LEFT($E529,FIND(" ",$E529&amp;" ")-1),".","_")),$F529)=0,TRUE())),AND($B529&lt;&gt;"",OR(ISNUMBER(SEARCH("outro",LOWER($B529))),ISNUMBER(SEARCH("divers",LOWER($B529))),ISNUMBER(SEARCH("etc",LOWER($B529))))),OR(AND(ISNUMBER(SEARCH("comunic",LOWER($B529))),LEFT($E529,3)&lt;&gt;"4.4"),AND(ISNUMBER(SEARCH("monitor",LOWER($B529))),NOT(OR(LEFT($E529,3)="1.5",LEFT($E529,3)="2.5")))),AND($B529&lt;&gt;"",OR(LEFT($C529,1)="1",LEFT($C529,1)="2"),$D529=""),AND($D529&lt;&gt;"",NOT(OR(LEFT($C529,1)="1",LEFT($C529,1)="2"))),AND($D529&lt;&gt;"",COUNTIF(' PROJETO'!$B$14:$B$16,$D529)=0),IF($D529="",FALSE(),IF(COUNTIF(' PROJETO'!$B$14:$B$16,$D529)=0,FALSE(),IFERROR(INDEX(' PROJETO'!$C$14:$C$16,MATCH($D529,' PROJETO'!$B$14:$B$16,0))&lt;&gt;"Sim",FALSE()))))</f>
        <v>0</v>
      </c>
      <c r="AG529" s="21" t="b">
        <f>AND($AC529,$Y529&gt;'CONFG.  LISTAS'!$F$4,$Z529="",$AA529="")</f>
        <v>0</v>
      </c>
      <c r="AH529" s="21" t="str">
        <f t="shared" si="116"/>
        <v/>
      </c>
      <c r="AI529" s="43" t="str">
        <f ca="1">IF(NOT($AC529),"",IF(OR($B529="",$C529="",$E529="",$F529=""),"Preencha descrição, categoria, tipo e unidade.",IF(AND($B529&lt;&gt;"",OR(LEFT($C529,1)="1",LEFT($C529,1)="2"),$D529=""),"Informe a prática de restauração para itens diretos.",IF(AND($D529&lt;&gt;"",NOT(OR(LEFT($C529,1)="1",LEFT($C529,1)="2"))),"Custos indiretos não devem pertencer a uma prática específica.",IF(AND($D529&lt;&gt;"",COUNTIF(' PROJETO'!$B$14:$B$16,$D529)=0),"Prática de restauração inválida ou não cadastrada.",IF(IF($D529="",FALSE(),IF(COUNTIF(' PROJETO'!$B$14:$B$16,$D529)=0,FALSE(),IFERROR(INDEX(' PROJETO'!$C$14:$C$16,MATCH($D529,' PROJETO'!$B$14:$B$16,0))&lt;&gt;"Sim",FALSE()))),"A prática informada no item não foi selecionada na aba Projeto.",IF(AND(MAX($I529,$L529,$O529,$R529,$U529,$X529)&gt;'CONFG.  LISTAS'!$F$4,NOT(OR($Z529&lt;&gt;"",$AA529&lt;&gt;""))),"Memorial de cálculo ou anexo obrigatório não informado para item acima do limite.",IF(OR(AND($G529&lt;&gt;"",$H529&lt;&gt;"",OR($G529&lt;=0,$H529&lt;=0)),AND($J529&lt;&gt;"",$K529&lt;&gt;"",OR($J529&lt;=0,$K529&lt;=0)),AND($M529&lt;&gt;"",$N529&lt;&gt;"",OR($M529&lt;=0,$N529&lt;=0)),AND($P529&lt;&gt;"",$Q529&lt;&gt;"",OR($P529&lt;=0,$Q529&lt;=0)),AND($S529&lt;&gt;"",$T529&lt;&gt;"",OR($S529&lt;=0,$T529&lt;=0)),AND($V529&lt;&gt;"",$W529&lt;&gt;"",OR($V529&lt;=0,$W529&lt;=0))),"Revise os valores informados: valor unitário e quantidade devem ser maiores que zero.",IF(OR(AND($G529="",$H529&lt;&gt;""),AND($G529&lt;&gt;"",$H529=""),AND($J529="",$K529&lt;&gt;""),AND($J529&lt;&gt;"",$K529=""),AND($M529="",$N529&lt;&gt;""),AND($M529&lt;&gt;"",$N529=""),AND($P529="",$Q529&lt;&gt;""),AND($P529&lt;&gt;"",$Q529=""),AND($S529="",$T529&lt;&gt;""),AND($S529&lt;&gt;"",$T529=""),AND($V529="",$W529&lt;&gt;""),AND($V529&lt;&gt;"",$W529="")),"Há ano preenchido parcialmente: "&amp;TRIM(IF(AND($G529="",$H529&lt;&gt;""),"Ano 1 (falta valor unitário); ","")&amp;IF(AND($G529&lt;&gt;"",$H529=""),"Ano 1 (falta quantidade); ","")&amp;IF(AND($J529="",$K529&lt;&gt;""),"Ano 2 (falta valor unitário); ","")&amp;IF(AND($J529&lt;&gt;"",$K529=""),"Ano 2 (falta quantidade); ","")&amp;IF(AND($M529="",$N529&lt;&gt;""),"Ano 3 (falta valor unitário); ","")&amp;IF(AND($M529&lt;&gt;"",$N529=""),"Ano 3 (falta quantidade); ","")&amp;IF(AND($P529="",$Q529&lt;&gt;""),"Ano 4 (falta valor unitário); ","")&amp;IF(AND($P529&lt;&gt;"",$Q529=""),"Ano 4 (falta quantidade); ","")&amp;IF(AND($S529="",$T529&lt;&gt;""),"Ano 5 (falta valor unitário); ","")&amp;IF(AND($S529&lt;&gt;"",$T529=""),"Ano 5 (falta quantidade); ","")&amp;IF(AND($V529="",$W529&lt;&gt;""),"Ano 6 (falta valor unitário); ","")&amp;IF(AND($V529&lt;&gt;"",$W529=""),"Ano 6 (falta quantidade); ","")), IF(NOT(OR(AND($G529&lt;&gt;"",$H529&lt;&gt;""),AND($J529&lt;&gt;"",$K529&lt;&gt;""),AND($M529&lt;&gt;"",$N529&lt;&gt;""),AND($P529&lt;&gt;"",$Q529&lt;&gt;""),AND($S529&lt;&gt;"",$T529&lt;&gt;""),AND($V529&lt;&gt;"",$W529&lt;&gt;""))),"Informe pelo menos um ano completo com valor unitário e quantidade.",IF(AND($C529&lt;&gt;"",$E529&lt;&gt;"",LEFT(TRIM($C529),1)&lt;&gt;LEFT(TRIM($E529),1)),"Categoria e tipo estão incompatíveis.",IF(IF(OR($E529="",$F529=""),FALSE(),IFERROR(COUNTIF(INDIRECT("UNITS_"&amp;SUBSTITUTE(LEFT($E529,FIND(" ",$E529&amp;" ")-1),".","_")),$F529)=0,TRUE())),"Unidade incompatível com o tipo selecionado.",IF(OR(AND(ISNUMBER(SEARCH("comunic",LOWER($B529))),LEFT($E529,3)&lt;&gt;"4.4"),AND(ISNUMBER(SEARCH("monitor",LOWER($B529))),NOT(OR(LEFT($E529,3)="1.5",LEFT($E529,3)="2.5")))),"Revise a classificação do item conforme as regras de preenchimento.",IF(AND($B529&lt;&gt;"",OR(ISNUMBER(SEARCH("outro",LOWER($B529))),ISNUMBER(SEARCH("divers",LOWER($B529))),ISNUMBER(SEARCH("kit",LOWER($B529))),ISNUMBER(SEARCH("ferrament",LOWER($B529))),ISNUMBER(SEARCH("epi",LOWER($B529)))),NOT(OR($Z529&lt;&gt;"",$AA529&lt;&gt;""))),"Descrição muito genérica: detalhe melhor o item e registre o racional no memorial ou em anexo.",IF(AND($Y529=0,$B529&lt;&gt;"",OR($G529&lt;&gt;"",$H529&lt;&gt;"",$J529&lt;&gt;"",$K529&lt;&gt;"",$M529&lt;&gt;"",$N529&lt;&gt;"",$P529&lt;&gt;"",$Q529&lt;&gt;"",$S529&lt;&gt;"",$T529&lt;&gt;"",$V529&lt;&gt;"",$W529&lt;&gt;"")),"O item possui dados lançados, mas o total está zerado. Revise os valores informados.","")))))))))))))))</f>
        <v/>
      </c>
    </row>
    <row r="530" spans="1:35" ht="14.25" customHeight="1" x14ac:dyDescent="0.25">
      <c r="A530" s="57" t="str">
        <f t="shared" si="104"/>
        <v/>
      </c>
      <c r="B530" s="58"/>
      <c r="C530" s="58"/>
      <c r="D530" s="58"/>
      <c r="E530" s="58"/>
      <c r="F530" s="58"/>
      <c r="G530" s="269"/>
      <c r="H530" s="59"/>
      <c r="I530" s="273">
        <f t="shared" si="105"/>
        <v>0</v>
      </c>
      <c r="J530" s="269"/>
      <c r="K530" s="59"/>
      <c r="L530" s="270">
        <f t="shared" si="106"/>
        <v>0</v>
      </c>
      <c r="M530" s="269"/>
      <c r="N530" s="59"/>
      <c r="O530" s="270">
        <f t="shared" si="107"/>
        <v>0</v>
      </c>
      <c r="P530" s="269"/>
      <c r="Q530" s="59"/>
      <c r="R530" s="271">
        <f t="shared" si="108"/>
        <v>0</v>
      </c>
      <c r="S530" s="269"/>
      <c r="T530" s="59"/>
      <c r="U530" s="270">
        <f t="shared" si="109"/>
        <v>0</v>
      </c>
      <c r="V530" s="269"/>
      <c r="W530" s="59"/>
      <c r="X530" s="270">
        <f t="shared" si="110"/>
        <v>0</v>
      </c>
      <c r="Y530" s="270">
        <f t="shared" si="111"/>
        <v>0</v>
      </c>
      <c r="Z530" s="58"/>
      <c r="AA530" s="58"/>
      <c r="AB530" s="60" t="str">
        <f t="shared" si="112"/>
        <v/>
      </c>
      <c r="AC530" s="21" t="b">
        <f t="shared" si="113"/>
        <v>0</v>
      </c>
      <c r="AD530" s="21" t="b">
        <f t="shared" si="114"/>
        <v>0</v>
      </c>
      <c r="AE530" s="21" t="b">
        <f t="shared" si="115"/>
        <v>0</v>
      </c>
      <c r="AF530" s="21" t="b">
        <f ca="1">OR(AND($AC530,NOT($AD530)),AND($AC530,OR(AND($G530="",$H530&lt;&gt;""),AND($G530&lt;&gt;"",$H530=""),AND($J530="",$K530&lt;&gt;""),AND($J530&lt;&gt;"",$K530=""),AND($M530="",$N530&lt;&gt;""),AND($M530&lt;&gt;"",$N530=""),AND($P530="",$Q530&lt;&gt;""),AND($P530&lt;&gt;"",$Q530=""),AND($S530="",$T530&lt;&gt;""),AND($S530&lt;&gt;"",$T530=""),AND($V530="",$W530&lt;&gt;""),AND($V530&lt;&gt;"",$W530=""))),AND($C530&lt;&gt;"",$E530&lt;&gt;"",LEFT(TRIM($C530),1)&lt;&gt;LEFT(TRIM($E530),1)),IF(OR($E530="",$F530=""),FALSE(),IFERROR(COUNTIF(INDIRECT("UNITS_"&amp;SUBSTITUTE(LEFT($E530,FIND(" ",$E530&amp;" ")-1),".","_")),$F530)=0,TRUE())),AND($B530&lt;&gt;"",OR(ISNUMBER(SEARCH("outro",LOWER($B530))),ISNUMBER(SEARCH("divers",LOWER($B530))),ISNUMBER(SEARCH("etc",LOWER($B530))))),OR(AND(ISNUMBER(SEARCH("comunic",LOWER($B530))),LEFT($E530,3)&lt;&gt;"4.4"),AND(ISNUMBER(SEARCH("monitor",LOWER($B530))),NOT(OR(LEFT($E530,3)="1.5",LEFT($E530,3)="2.5")))),AND($B530&lt;&gt;"",OR(LEFT($C530,1)="1",LEFT($C530,1)="2"),$D530=""),AND($D530&lt;&gt;"",NOT(OR(LEFT($C530,1)="1",LEFT($C530,1)="2"))),AND($D530&lt;&gt;"",COUNTIF(' PROJETO'!$B$14:$B$16,$D530)=0),IF($D530="",FALSE(),IF(COUNTIF(' PROJETO'!$B$14:$B$16,$D530)=0,FALSE(),IFERROR(INDEX(' PROJETO'!$C$14:$C$16,MATCH($D530,' PROJETO'!$B$14:$B$16,0))&lt;&gt;"Sim",FALSE()))))</f>
        <v>0</v>
      </c>
      <c r="AG530" s="21" t="b">
        <f>AND($AC530,$Y530&gt;'CONFG.  LISTAS'!$F$4,$Z530="",$AA530="")</f>
        <v>0</v>
      </c>
      <c r="AH530" s="21" t="str">
        <f t="shared" si="116"/>
        <v/>
      </c>
      <c r="AI530" s="43" t="str">
        <f ca="1">IF(NOT($AC530),"",IF(OR($B530="",$C530="",$E530="",$F530=""),"Preencha descrição, categoria, tipo e unidade.",IF(AND($B530&lt;&gt;"",OR(LEFT($C530,1)="1",LEFT($C530,1)="2"),$D530=""),"Informe a prática de restauração para itens diretos.",IF(AND($D530&lt;&gt;"",NOT(OR(LEFT($C530,1)="1",LEFT($C530,1)="2"))),"Custos indiretos não devem pertencer a uma prática específica.",IF(AND($D530&lt;&gt;"",COUNTIF(' PROJETO'!$B$14:$B$16,$D530)=0),"Prática de restauração inválida ou não cadastrada.",IF(IF($D530="",FALSE(),IF(COUNTIF(' PROJETO'!$B$14:$B$16,$D530)=0,FALSE(),IFERROR(INDEX(' PROJETO'!$C$14:$C$16,MATCH($D530,' PROJETO'!$B$14:$B$16,0))&lt;&gt;"Sim",FALSE()))),"A prática informada no item não foi selecionada na aba Projeto.",IF(AND(MAX($I530,$L530,$O530,$R530,$U530,$X530)&gt;'CONFG.  LISTAS'!$F$4,NOT(OR($Z530&lt;&gt;"",$AA530&lt;&gt;""))),"Memorial de cálculo ou anexo obrigatório não informado para item acima do limite.",IF(OR(AND($G530&lt;&gt;"",$H530&lt;&gt;"",OR($G530&lt;=0,$H530&lt;=0)),AND($J530&lt;&gt;"",$K530&lt;&gt;"",OR($J530&lt;=0,$K530&lt;=0)),AND($M530&lt;&gt;"",$N530&lt;&gt;"",OR($M530&lt;=0,$N530&lt;=0)),AND($P530&lt;&gt;"",$Q530&lt;&gt;"",OR($P530&lt;=0,$Q530&lt;=0)),AND($S530&lt;&gt;"",$T530&lt;&gt;"",OR($S530&lt;=0,$T530&lt;=0)),AND($V530&lt;&gt;"",$W530&lt;&gt;"",OR($V530&lt;=0,$W530&lt;=0))),"Revise os valores informados: valor unitário e quantidade devem ser maiores que zero.",IF(OR(AND($G530="",$H530&lt;&gt;""),AND($G530&lt;&gt;"",$H530=""),AND($J530="",$K530&lt;&gt;""),AND($J530&lt;&gt;"",$K530=""),AND($M530="",$N530&lt;&gt;""),AND($M530&lt;&gt;"",$N530=""),AND($P530="",$Q530&lt;&gt;""),AND($P530&lt;&gt;"",$Q530=""),AND($S530="",$T530&lt;&gt;""),AND($S530&lt;&gt;"",$T530=""),AND($V530="",$W530&lt;&gt;""),AND($V530&lt;&gt;"",$W530="")),"Há ano preenchido parcialmente: "&amp;TRIM(IF(AND($G530="",$H530&lt;&gt;""),"Ano 1 (falta valor unitário); ","")&amp;IF(AND($G530&lt;&gt;"",$H530=""),"Ano 1 (falta quantidade); ","")&amp;IF(AND($J530="",$K530&lt;&gt;""),"Ano 2 (falta valor unitário); ","")&amp;IF(AND($J530&lt;&gt;"",$K530=""),"Ano 2 (falta quantidade); ","")&amp;IF(AND($M530="",$N530&lt;&gt;""),"Ano 3 (falta valor unitário); ","")&amp;IF(AND($M530&lt;&gt;"",$N530=""),"Ano 3 (falta quantidade); ","")&amp;IF(AND($P530="",$Q530&lt;&gt;""),"Ano 4 (falta valor unitário); ","")&amp;IF(AND($P530&lt;&gt;"",$Q530=""),"Ano 4 (falta quantidade); ","")&amp;IF(AND($S530="",$T530&lt;&gt;""),"Ano 5 (falta valor unitário); ","")&amp;IF(AND($S530&lt;&gt;"",$T530=""),"Ano 5 (falta quantidade); ","")&amp;IF(AND($V530="",$W530&lt;&gt;""),"Ano 6 (falta valor unitário); ","")&amp;IF(AND($V530&lt;&gt;"",$W530=""),"Ano 6 (falta quantidade); ","")), IF(NOT(OR(AND($G530&lt;&gt;"",$H530&lt;&gt;""),AND($J530&lt;&gt;"",$K530&lt;&gt;""),AND($M530&lt;&gt;"",$N530&lt;&gt;""),AND($P530&lt;&gt;"",$Q530&lt;&gt;""),AND($S530&lt;&gt;"",$T530&lt;&gt;""),AND($V530&lt;&gt;"",$W530&lt;&gt;""))),"Informe pelo menos um ano completo com valor unitário e quantidade.",IF(AND($C530&lt;&gt;"",$E530&lt;&gt;"",LEFT(TRIM($C530),1)&lt;&gt;LEFT(TRIM($E530),1)),"Categoria e tipo estão incompatíveis.",IF(IF(OR($E530="",$F530=""),FALSE(),IFERROR(COUNTIF(INDIRECT("UNITS_"&amp;SUBSTITUTE(LEFT($E530,FIND(" ",$E530&amp;" ")-1),".","_")),$F530)=0,TRUE())),"Unidade incompatível com o tipo selecionado.",IF(OR(AND(ISNUMBER(SEARCH("comunic",LOWER($B530))),LEFT($E530,3)&lt;&gt;"4.4"),AND(ISNUMBER(SEARCH("monitor",LOWER($B530))),NOT(OR(LEFT($E530,3)="1.5",LEFT($E530,3)="2.5")))),"Revise a classificação do item conforme as regras de preenchimento.",IF(AND($B530&lt;&gt;"",OR(ISNUMBER(SEARCH("outro",LOWER($B530))),ISNUMBER(SEARCH("divers",LOWER($B530))),ISNUMBER(SEARCH("kit",LOWER($B530))),ISNUMBER(SEARCH("ferrament",LOWER($B530))),ISNUMBER(SEARCH("epi",LOWER($B530)))),NOT(OR($Z530&lt;&gt;"",$AA530&lt;&gt;""))),"Descrição muito genérica: detalhe melhor o item e registre o racional no memorial ou em anexo.",IF(AND($Y530=0,$B530&lt;&gt;"",OR($G530&lt;&gt;"",$H530&lt;&gt;"",$J530&lt;&gt;"",$K530&lt;&gt;"",$M530&lt;&gt;"",$N530&lt;&gt;"",$P530&lt;&gt;"",$Q530&lt;&gt;"",$S530&lt;&gt;"",$T530&lt;&gt;"",$V530&lt;&gt;"",$W530&lt;&gt;"")),"O item possui dados lançados, mas o total está zerado. Revise os valores informados.","")))))))))))))))</f>
        <v/>
      </c>
    </row>
    <row r="531" spans="1:35" ht="14.25" customHeight="1" x14ac:dyDescent="0.25">
      <c r="A531" s="57" t="str">
        <f t="shared" si="104"/>
        <v/>
      </c>
      <c r="B531" s="61"/>
      <c r="C531" s="61"/>
      <c r="D531" s="58"/>
      <c r="E531" s="61"/>
      <c r="F531" s="61"/>
      <c r="G531" s="272"/>
      <c r="H531" s="62"/>
      <c r="I531" s="273">
        <f t="shared" si="105"/>
        <v>0</v>
      </c>
      <c r="J531" s="272"/>
      <c r="K531" s="62"/>
      <c r="L531" s="270">
        <f t="shared" si="106"/>
        <v>0</v>
      </c>
      <c r="M531" s="272"/>
      <c r="N531" s="62"/>
      <c r="O531" s="270">
        <f t="shared" si="107"/>
        <v>0</v>
      </c>
      <c r="P531" s="272"/>
      <c r="Q531" s="62"/>
      <c r="R531" s="271">
        <f t="shared" si="108"/>
        <v>0</v>
      </c>
      <c r="S531" s="272"/>
      <c r="T531" s="62"/>
      <c r="U531" s="270">
        <f t="shared" si="109"/>
        <v>0</v>
      </c>
      <c r="V531" s="272"/>
      <c r="W531" s="62"/>
      <c r="X531" s="270">
        <f t="shared" si="110"/>
        <v>0</v>
      </c>
      <c r="Y531" s="270">
        <f t="shared" si="111"/>
        <v>0</v>
      </c>
      <c r="Z531" s="61"/>
      <c r="AA531" s="61"/>
      <c r="AB531" s="60" t="str">
        <f t="shared" si="112"/>
        <v/>
      </c>
      <c r="AC531" s="21" t="b">
        <f t="shared" si="113"/>
        <v>0</v>
      </c>
      <c r="AD531" s="21" t="b">
        <f t="shared" si="114"/>
        <v>0</v>
      </c>
      <c r="AE531" s="21" t="b">
        <f t="shared" si="115"/>
        <v>0</v>
      </c>
      <c r="AF531" s="21" t="b">
        <f ca="1">OR(AND($AC531,NOT($AD531)),AND($AC531,OR(AND($G531="",$H531&lt;&gt;""),AND($G531&lt;&gt;"",$H531=""),AND($J531="",$K531&lt;&gt;""),AND($J531&lt;&gt;"",$K531=""),AND($M531="",$N531&lt;&gt;""),AND($M531&lt;&gt;"",$N531=""),AND($P531="",$Q531&lt;&gt;""),AND($P531&lt;&gt;"",$Q531=""),AND($S531="",$T531&lt;&gt;""),AND($S531&lt;&gt;"",$T531=""),AND($V531="",$W531&lt;&gt;""),AND($V531&lt;&gt;"",$W531=""))),AND($C531&lt;&gt;"",$E531&lt;&gt;"",LEFT(TRIM($C531),1)&lt;&gt;LEFT(TRIM($E531),1)),IF(OR($E531="",$F531=""),FALSE(),IFERROR(COUNTIF(INDIRECT("UNITS_"&amp;SUBSTITUTE(LEFT($E531,FIND(" ",$E531&amp;" ")-1),".","_")),$F531)=0,TRUE())),AND($B531&lt;&gt;"",OR(ISNUMBER(SEARCH("outro",LOWER($B531))),ISNUMBER(SEARCH("divers",LOWER($B531))),ISNUMBER(SEARCH("etc",LOWER($B531))))),OR(AND(ISNUMBER(SEARCH("comunic",LOWER($B531))),LEFT($E531,3)&lt;&gt;"4.4"),AND(ISNUMBER(SEARCH("monitor",LOWER($B531))),NOT(OR(LEFT($E531,3)="1.5",LEFT($E531,3)="2.5")))),AND($B531&lt;&gt;"",OR(LEFT($C531,1)="1",LEFT($C531,1)="2"),$D531=""),AND($D531&lt;&gt;"",NOT(OR(LEFT($C531,1)="1",LEFT($C531,1)="2"))),AND($D531&lt;&gt;"",COUNTIF(' PROJETO'!$B$14:$B$16,$D531)=0),IF($D531="",FALSE(),IF(COUNTIF(' PROJETO'!$B$14:$B$16,$D531)=0,FALSE(),IFERROR(INDEX(' PROJETO'!$C$14:$C$16,MATCH($D531,' PROJETO'!$B$14:$B$16,0))&lt;&gt;"Sim",FALSE()))))</f>
        <v>0</v>
      </c>
      <c r="AG531" s="21" t="b">
        <f>AND($AC531,$Y531&gt;'CONFG.  LISTAS'!$F$4,$Z531="",$AA531="")</f>
        <v>0</v>
      </c>
      <c r="AH531" s="21" t="str">
        <f t="shared" si="116"/>
        <v/>
      </c>
      <c r="AI531" s="43" t="str">
        <f ca="1">IF(NOT($AC531),"",IF(OR($B531="",$C531="",$E531="",$F531=""),"Preencha descrição, categoria, tipo e unidade.",IF(AND($B531&lt;&gt;"",OR(LEFT($C531,1)="1",LEFT($C531,1)="2"),$D531=""),"Informe a prática de restauração para itens diretos.",IF(AND($D531&lt;&gt;"",NOT(OR(LEFT($C531,1)="1",LEFT($C531,1)="2"))),"Custos indiretos não devem pertencer a uma prática específica.",IF(AND($D531&lt;&gt;"",COUNTIF(' PROJETO'!$B$14:$B$16,$D531)=0),"Prática de restauração inválida ou não cadastrada.",IF(IF($D531="",FALSE(),IF(COUNTIF(' PROJETO'!$B$14:$B$16,$D531)=0,FALSE(),IFERROR(INDEX(' PROJETO'!$C$14:$C$16,MATCH($D531,' PROJETO'!$B$14:$B$16,0))&lt;&gt;"Sim",FALSE()))),"A prática informada no item não foi selecionada na aba Projeto.",IF(AND(MAX($I531,$L531,$O531,$R531,$U531,$X531)&gt;'CONFG.  LISTAS'!$F$4,NOT(OR($Z531&lt;&gt;"",$AA531&lt;&gt;""))),"Memorial de cálculo ou anexo obrigatório não informado para item acima do limite.",IF(OR(AND($G531&lt;&gt;"",$H531&lt;&gt;"",OR($G531&lt;=0,$H531&lt;=0)),AND($J531&lt;&gt;"",$K531&lt;&gt;"",OR($J531&lt;=0,$K531&lt;=0)),AND($M531&lt;&gt;"",$N531&lt;&gt;"",OR($M531&lt;=0,$N531&lt;=0)),AND($P531&lt;&gt;"",$Q531&lt;&gt;"",OR($P531&lt;=0,$Q531&lt;=0)),AND($S531&lt;&gt;"",$T531&lt;&gt;"",OR($S531&lt;=0,$T531&lt;=0)),AND($V531&lt;&gt;"",$W531&lt;&gt;"",OR($V531&lt;=0,$W531&lt;=0))),"Revise os valores informados: valor unitário e quantidade devem ser maiores que zero.",IF(OR(AND($G531="",$H531&lt;&gt;""),AND($G531&lt;&gt;"",$H531=""),AND($J531="",$K531&lt;&gt;""),AND($J531&lt;&gt;"",$K531=""),AND($M531="",$N531&lt;&gt;""),AND($M531&lt;&gt;"",$N531=""),AND($P531="",$Q531&lt;&gt;""),AND($P531&lt;&gt;"",$Q531=""),AND($S531="",$T531&lt;&gt;""),AND($S531&lt;&gt;"",$T531=""),AND($V531="",$W531&lt;&gt;""),AND($V531&lt;&gt;"",$W531="")),"Há ano preenchido parcialmente: "&amp;TRIM(IF(AND($G531="",$H531&lt;&gt;""),"Ano 1 (falta valor unitário); ","")&amp;IF(AND($G531&lt;&gt;"",$H531=""),"Ano 1 (falta quantidade); ","")&amp;IF(AND($J531="",$K531&lt;&gt;""),"Ano 2 (falta valor unitário); ","")&amp;IF(AND($J531&lt;&gt;"",$K531=""),"Ano 2 (falta quantidade); ","")&amp;IF(AND($M531="",$N531&lt;&gt;""),"Ano 3 (falta valor unitário); ","")&amp;IF(AND($M531&lt;&gt;"",$N531=""),"Ano 3 (falta quantidade); ","")&amp;IF(AND($P531="",$Q531&lt;&gt;""),"Ano 4 (falta valor unitário); ","")&amp;IF(AND($P531&lt;&gt;"",$Q531=""),"Ano 4 (falta quantidade); ","")&amp;IF(AND($S531="",$T531&lt;&gt;""),"Ano 5 (falta valor unitário); ","")&amp;IF(AND($S531&lt;&gt;"",$T531=""),"Ano 5 (falta quantidade); ","")&amp;IF(AND($V531="",$W531&lt;&gt;""),"Ano 6 (falta valor unitário); ","")&amp;IF(AND($V531&lt;&gt;"",$W531=""),"Ano 6 (falta quantidade); ","")), IF(NOT(OR(AND($G531&lt;&gt;"",$H531&lt;&gt;""),AND($J531&lt;&gt;"",$K531&lt;&gt;""),AND($M531&lt;&gt;"",$N531&lt;&gt;""),AND($P531&lt;&gt;"",$Q531&lt;&gt;""),AND($S531&lt;&gt;"",$T531&lt;&gt;""),AND($V531&lt;&gt;"",$W531&lt;&gt;""))),"Informe pelo menos um ano completo com valor unitário e quantidade.",IF(AND($C531&lt;&gt;"",$E531&lt;&gt;"",LEFT(TRIM($C531),1)&lt;&gt;LEFT(TRIM($E531),1)),"Categoria e tipo estão incompatíveis.",IF(IF(OR($E531="",$F531=""),FALSE(),IFERROR(COUNTIF(INDIRECT("UNITS_"&amp;SUBSTITUTE(LEFT($E531,FIND(" ",$E531&amp;" ")-1),".","_")),$F531)=0,TRUE())),"Unidade incompatível com o tipo selecionado.",IF(OR(AND(ISNUMBER(SEARCH("comunic",LOWER($B531))),LEFT($E531,3)&lt;&gt;"4.4"),AND(ISNUMBER(SEARCH("monitor",LOWER($B531))),NOT(OR(LEFT($E531,3)="1.5",LEFT($E531,3)="2.5")))),"Revise a classificação do item conforme as regras de preenchimento.",IF(AND($B531&lt;&gt;"",OR(ISNUMBER(SEARCH("outro",LOWER($B531))),ISNUMBER(SEARCH("divers",LOWER($B531))),ISNUMBER(SEARCH("kit",LOWER($B531))),ISNUMBER(SEARCH("ferrament",LOWER($B531))),ISNUMBER(SEARCH("epi",LOWER($B531)))),NOT(OR($Z531&lt;&gt;"",$AA531&lt;&gt;""))),"Descrição muito genérica: detalhe melhor o item e registre o racional no memorial ou em anexo.",IF(AND($Y531=0,$B531&lt;&gt;"",OR($G531&lt;&gt;"",$H531&lt;&gt;"",$J531&lt;&gt;"",$K531&lt;&gt;"",$M531&lt;&gt;"",$N531&lt;&gt;"",$P531&lt;&gt;"",$Q531&lt;&gt;"",$S531&lt;&gt;"",$T531&lt;&gt;"",$V531&lt;&gt;"",$W531&lt;&gt;"")),"O item possui dados lançados, mas o total está zerado. Revise os valores informados.","")))))))))))))))</f>
        <v/>
      </c>
    </row>
    <row r="532" spans="1:35" ht="14.25" customHeight="1" x14ac:dyDescent="0.25">
      <c r="A532" s="57" t="str">
        <f t="shared" si="104"/>
        <v/>
      </c>
      <c r="B532" s="58"/>
      <c r="C532" s="58"/>
      <c r="D532" s="58"/>
      <c r="E532" s="58"/>
      <c r="F532" s="58"/>
      <c r="G532" s="269"/>
      <c r="H532" s="59"/>
      <c r="I532" s="273">
        <f t="shared" si="105"/>
        <v>0</v>
      </c>
      <c r="J532" s="269"/>
      <c r="K532" s="59"/>
      <c r="L532" s="270">
        <f t="shared" si="106"/>
        <v>0</v>
      </c>
      <c r="M532" s="269"/>
      <c r="N532" s="59"/>
      <c r="O532" s="270">
        <f t="shared" si="107"/>
        <v>0</v>
      </c>
      <c r="P532" s="269"/>
      <c r="Q532" s="59"/>
      <c r="R532" s="271">
        <f t="shared" si="108"/>
        <v>0</v>
      </c>
      <c r="S532" s="269"/>
      <c r="T532" s="59"/>
      <c r="U532" s="270">
        <f t="shared" si="109"/>
        <v>0</v>
      </c>
      <c r="V532" s="269"/>
      <c r="W532" s="59"/>
      <c r="X532" s="270">
        <f t="shared" si="110"/>
        <v>0</v>
      </c>
      <c r="Y532" s="270">
        <f t="shared" si="111"/>
        <v>0</v>
      </c>
      <c r="Z532" s="58"/>
      <c r="AA532" s="58"/>
      <c r="AB532" s="60" t="str">
        <f t="shared" si="112"/>
        <v/>
      </c>
      <c r="AC532" s="21" t="b">
        <f t="shared" si="113"/>
        <v>0</v>
      </c>
      <c r="AD532" s="21" t="b">
        <f t="shared" si="114"/>
        <v>0</v>
      </c>
      <c r="AE532" s="21" t="b">
        <f t="shared" si="115"/>
        <v>0</v>
      </c>
      <c r="AF532" s="21" t="b">
        <f ca="1">OR(AND($AC532,NOT($AD532)),AND($AC532,OR(AND($G532="",$H532&lt;&gt;""),AND($G532&lt;&gt;"",$H532=""),AND($J532="",$K532&lt;&gt;""),AND($J532&lt;&gt;"",$K532=""),AND($M532="",$N532&lt;&gt;""),AND($M532&lt;&gt;"",$N532=""),AND($P532="",$Q532&lt;&gt;""),AND($P532&lt;&gt;"",$Q532=""),AND($S532="",$T532&lt;&gt;""),AND($S532&lt;&gt;"",$T532=""),AND($V532="",$W532&lt;&gt;""),AND($V532&lt;&gt;"",$W532=""))),AND($C532&lt;&gt;"",$E532&lt;&gt;"",LEFT(TRIM($C532),1)&lt;&gt;LEFT(TRIM($E532),1)),IF(OR($E532="",$F532=""),FALSE(),IFERROR(COUNTIF(INDIRECT("UNITS_"&amp;SUBSTITUTE(LEFT($E532,FIND(" ",$E532&amp;" ")-1),".","_")),$F532)=0,TRUE())),AND($B532&lt;&gt;"",OR(ISNUMBER(SEARCH("outro",LOWER($B532))),ISNUMBER(SEARCH("divers",LOWER($B532))),ISNUMBER(SEARCH("etc",LOWER($B532))))),OR(AND(ISNUMBER(SEARCH("comunic",LOWER($B532))),LEFT($E532,3)&lt;&gt;"4.4"),AND(ISNUMBER(SEARCH("monitor",LOWER($B532))),NOT(OR(LEFT($E532,3)="1.5",LEFT($E532,3)="2.5")))),AND($B532&lt;&gt;"",OR(LEFT($C532,1)="1",LEFT($C532,1)="2"),$D532=""),AND($D532&lt;&gt;"",NOT(OR(LEFT($C532,1)="1",LEFT($C532,1)="2"))),AND($D532&lt;&gt;"",COUNTIF(' PROJETO'!$B$14:$B$16,$D532)=0),IF($D532="",FALSE(),IF(COUNTIF(' PROJETO'!$B$14:$B$16,$D532)=0,FALSE(),IFERROR(INDEX(' PROJETO'!$C$14:$C$16,MATCH($D532,' PROJETO'!$B$14:$B$16,0))&lt;&gt;"Sim",FALSE()))))</f>
        <v>0</v>
      </c>
      <c r="AG532" s="21" t="b">
        <f>AND($AC532,$Y532&gt;'CONFG.  LISTAS'!$F$4,$Z532="",$AA532="")</f>
        <v>0</v>
      </c>
      <c r="AH532" s="21" t="str">
        <f t="shared" si="116"/>
        <v/>
      </c>
      <c r="AI532" s="43" t="str">
        <f ca="1">IF(NOT($AC532),"",IF(OR($B532="",$C532="",$E532="",$F532=""),"Preencha descrição, categoria, tipo e unidade.",IF(AND($B532&lt;&gt;"",OR(LEFT($C532,1)="1",LEFT($C532,1)="2"),$D532=""),"Informe a prática de restauração para itens diretos.",IF(AND($D532&lt;&gt;"",NOT(OR(LEFT($C532,1)="1",LEFT($C532,1)="2"))),"Custos indiretos não devem pertencer a uma prática específica.",IF(AND($D532&lt;&gt;"",COUNTIF(' PROJETO'!$B$14:$B$16,$D532)=0),"Prática de restauração inválida ou não cadastrada.",IF(IF($D532="",FALSE(),IF(COUNTIF(' PROJETO'!$B$14:$B$16,$D532)=0,FALSE(),IFERROR(INDEX(' PROJETO'!$C$14:$C$16,MATCH($D532,' PROJETO'!$B$14:$B$16,0))&lt;&gt;"Sim",FALSE()))),"A prática informada no item não foi selecionada na aba Projeto.",IF(AND(MAX($I532,$L532,$O532,$R532,$U532,$X532)&gt;'CONFG.  LISTAS'!$F$4,NOT(OR($Z532&lt;&gt;"",$AA532&lt;&gt;""))),"Memorial de cálculo ou anexo obrigatório não informado para item acima do limite.",IF(OR(AND($G532&lt;&gt;"",$H532&lt;&gt;"",OR($G532&lt;=0,$H532&lt;=0)),AND($J532&lt;&gt;"",$K532&lt;&gt;"",OR($J532&lt;=0,$K532&lt;=0)),AND($M532&lt;&gt;"",$N532&lt;&gt;"",OR($M532&lt;=0,$N532&lt;=0)),AND($P532&lt;&gt;"",$Q532&lt;&gt;"",OR($P532&lt;=0,$Q532&lt;=0)),AND($S532&lt;&gt;"",$T532&lt;&gt;"",OR($S532&lt;=0,$T532&lt;=0)),AND($V532&lt;&gt;"",$W532&lt;&gt;"",OR($V532&lt;=0,$W532&lt;=0))),"Revise os valores informados: valor unitário e quantidade devem ser maiores que zero.",IF(OR(AND($G532="",$H532&lt;&gt;""),AND($G532&lt;&gt;"",$H532=""),AND($J532="",$K532&lt;&gt;""),AND($J532&lt;&gt;"",$K532=""),AND($M532="",$N532&lt;&gt;""),AND($M532&lt;&gt;"",$N532=""),AND($P532="",$Q532&lt;&gt;""),AND($P532&lt;&gt;"",$Q532=""),AND($S532="",$T532&lt;&gt;""),AND($S532&lt;&gt;"",$T532=""),AND($V532="",$W532&lt;&gt;""),AND($V532&lt;&gt;"",$W532="")),"Há ano preenchido parcialmente: "&amp;TRIM(IF(AND($G532="",$H532&lt;&gt;""),"Ano 1 (falta valor unitário); ","")&amp;IF(AND($G532&lt;&gt;"",$H532=""),"Ano 1 (falta quantidade); ","")&amp;IF(AND($J532="",$K532&lt;&gt;""),"Ano 2 (falta valor unitário); ","")&amp;IF(AND($J532&lt;&gt;"",$K532=""),"Ano 2 (falta quantidade); ","")&amp;IF(AND($M532="",$N532&lt;&gt;""),"Ano 3 (falta valor unitário); ","")&amp;IF(AND($M532&lt;&gt;"",$N532=""),"Ano 3 (falta quantidade); ","")&amp;IF(AND($P532="",$Q532&lt;&gt;""),"Ano 4 (falta valor unitário); ","")&amp;IF(AND($P532&lt;&gt;"",$Q532=""),"Ano 4 (falta quantidade); ","")&amp;IF(AND($S532="",$T532&lt;&gt;""),"Ano 5 (falta valor unitário); ","")&amp;IF(AND($S532&lt;&gt;"",$T532=""),"Ano 5 (falta quantidade); ","")&amp;IF(AND($V532="",$W532&lt;&gt;""),"Ano 6 (falta valor unitário); ","")&amp;IF(AND($V532&lt;&gt;"",$W532=""),"Ano 6 (falta quantidade); ","")), IF(NOT(OR(AND($G532&lt;&gt;"",$H532&lt;&gt;""),AND($J532&lt;&gt;"",$K532&lt;&gt;""),AND($M532&lt;&gt;"",$N532&lt;&gt;""),AND($P532&lt;&gt;"",$Q532&lt;&gt;""),AND($S532&lt;&gt;"",$T532&lt;&gt;""),AND($V532&lt;&gt;"",$W532&lt;&gt;""))),"Informe pelo menos um ano completo com valor unitário e quantidade.",IF(AND($C532&lt;&gt;"",$E532&lt;&gt;"",LEFT(TRIM($C532),1)&lt;&gt;LEFT(TRIM($E532),1)),"Categoria e tipo estão incompatíveis.",IF(IF(OR($E532="",$F532=""),FALSE(),IFERROR(COUNTIF(INDIRECT("UNITS_"&amp;SUBSTITUTE(LEFT($E532,FIND(" ",$E532&amp;" ")-1),".","_")),$F532)=0,TRUE())),"Unidade incompatível com o tipo selecionado.",IF(OR(AND(ISNUMBER(SEARCH("comunic",LOWER($B532))),LEFT($E532,3)&lt;&gt;"4.4"),AND(ISNUMBER(SEARCH("monitor",LOWER($B532))),NOT(OR(LEFT($E532,3)="1.5",LEFT($E532,3)="2.5")))),"Revise a classificação do item conforme as regras de preenchimento.",IF(AND($B532&lt;&gt;"",OR(ISNUMBER(SEARCH("outro",LOWER($B532))),ISNUMBER(SEARCH("divers",LOWER($B532))),ISNUMBER(SEARCH("kit",LOWER($B532))),ISNUMBER(SEARCH("ferrament",LOWER($B532))),ISNUMBER(SEARCH("epi",LOWER($B532)))),NOT(OR($Z532&lt;&gt;"",$AA532&lt;&gt;""))),"Descrição muito genérica: detalhe melhor o item e registre o racional no memorial ou em anexo.",IF(AND($Y532=0,$B532&lt;&gt;"",OR($G532&lt;&gt;"",$H532&lt;&gt;"",$J532&lt;&gt;"",$K532&lt;&gt;"",$M532&lt;&gt;"",$N532&lt;&gt;"",$P532&lt;&gt;"",$Q532&lt;&gt;"",$S532&lt;&gt;"",$T532&lt;&gt;"",$V532&lt;&gt;"",$W532&lt;&gt;"")),"O item possui dados lançados, mas o total está zerado. Revise os valores informados.","")))))))))))))))</f>
        <v/>
      </c>
    </row>
    <row r="533" spans="1:35" ht="14.25" customHeight="1" x14ac:dyDescent="0.25">
      <c r="A533" s="57" t="str">
        <f t="shared" si="104"/>
        <v/>
      </c>
      <c r="B533" s="61"/>
      <c r="C533" s="61"/>
      <c r="D533" s="58"/>
      <c r="E533" s="61"/>
      <c r="F533" s="61"/>
      <c r="G533" s="272"/>
      <c r="H533" s="62"/>
      <c r="I533" s="273">
        <f t="shared" si="105"/>
        <v>0</v>
      </c>
      <c r="J533" s="272"/>
      <c r="K533" s="62"/>
      <c r="L533" s="270">
        <f t="shared" si="106"/>
        <v>0</v>
      </c>
      <c r="M533" s="272"/>
      <c r="N533" s="62"/>
      <c r="O533" s="270">
        <f t="shared" si="107"/>
        <v>0</v>
      </c>
      <c r="P533" s="272"/>
      <c r="Q533" s="62"/>
      <c r="R533" s="271">
        <f t="shared" si="108"/>
        <v>0</v>
      </c>
      <c r="S533" s="272"/>
      <c r="T533" s="62"/>
      <c r="U533" s="270">
        <f t="shared" si="109"/>
        <v>0</v>
      </c>
      <c r="V533" s="272"/>
      <c r="W533" s="62"/>
      <c r="X533" s="270">
        <f t="shared" si="110"/>
        <v>0</v>
      </c>
      <c r="Y533" s="270">
        <f t="shared" si="111"/>
        <v>0</v>
      </c>
      <c r="Z533" s="61"/>
      <c r="AA533" s="61"/>
      <c r="AB533" s="60" t="str">
        <f t="shared" si="112"/>
        <v/>
      </c>
      <c r="AC533" s="21" t="b">
        <f t="shared" si="113"/>
        <v>0</v>
      </c>
      <c r="AD533" s="21" t="b">
        <f t="shared" si="114"/>
        <v>0</v>
      </c>
      <c r="AE533" s="21" t="b">
        <f t="shared" si="115"/>
        <v>0</v>
      </c>
      <c r="AF533" s="21" t="b">
        <f ca="1">OR(AND($AC533,NOT($AD533)),AND($AC533,OR(AND($G533="",$H533&lt;&gt;""),AND($G533&lt;&gt;"",$H533=""),AND($J533="",$K533&lt;&gt;""),AND($J533&lt;&gt;"",$K533=""),AND($M533="",$N533&lt;&gt;""),AND($M533&lt;&gt;"",$N533=""),AND($P533="",$Q533&lt;&gt;""),AND($P533&lt;&gt;"",$Q533=""),AND($S533="",$T533&lt;&gt;""),AND($S533&lt;&gt;"",$T533=""),AND($V533="",$W533&lt;&gt;""),AND($V533&lt;&gt;"",$W533=""))),AND($C533&lt;&gt;"",$E533&lt;&gt;"",LEFT(TRIM($C533),1)&lt;&gt;LEFT(TRIM($E533),1)),IF(OR($E533="",$F533=""),FALSE(),IFERROR(COUNTIF(INDIRECT("UNITS_"&amp;SUBSTITUTE(LEFT($E533,FIND(" ",$E533&amp;" ")-1),".","_")),$F533)=0,TRUE())),AND($B533&lt;&gt;"",OR(ISNUMBER(SEARCH("outro",LOWER($B533))),ISNUMBER(SEARCH("divers",LOWER($B533))),ISNUMBER(SEARCH("etc",LOWER($B533))))),OR(AND(ISNUMBER(SEARCH("comunic",LOWER($B533))),LEFT($E533,3)&lt;&gt;"4.4"),AND(ISNUMBER(SEARCH("monitor",LOWER($B533))),NOT(OR(LEFT($E533,3)="1.5",LEFT($E533,3)="2.5")))),AND($B533&lt;&gt;"",OR(LEFT($C533,1)="1",LEFT($C533,1)="2"),$D533=""),AND($D533&lt;&gt;"",NOT(OR(LEFT($C533,1)="1",LEFT($C533,1)="2"))),AND($D533&lt;&gt;"",COUNTIF(' PROJETO'!$B$14:$B$16,$D533)=0),IF($D533="",FALSE(),IF(COUNTIF(' PROJETO'!$B$14:$B$16,$D533)=0,FALSE(),IFERROR(INDEX(' PROJETO'!$C$14:$C$16,MATCH($D533,' PROJETO'!$B$14:$B$16,0))&lt;&gt;"Sim",FALSE()))))</f>
        <v>0</v>
      </c>
      <c r="AG533" s="21" t="b">
        <f>AND($AC533,$Y533&gt;'CONFG.  LISTAS'!$F$4,$Z533="",$AA533="")</f>
        <v>0</v>
      </c>
      <c r="AH533" s="21" t="str">
        <f t="shared" si="116"/>
        <v/>
      </c>
      <c r="AI533" s="43" t="str">
        <f ca="1">IF(NOT($AC533),"",IF(OR($B533="",$C533="",$E533="",$F533=""),"Preencha descrição, categoria, tipo e unidade.",IF(AND($B533&lt;&gt;"",OR(LEFT($C533,1)="1",LEFT($C533,1)="2"),$D533=""),"Informe a prática de restauração para itens diretos.",IF(AND($D533&lt;&gt;"",NOT(OR(LEFT($C533,1)="1",LEFT($C533,1)="2"))),"Custos indiretos não devem pertencer a uma prática específica.",IF(AND($D533&lt;&gt;"",COUNTIF(' PROJETO'!$B$14:$B$16,$D533)=0),"Prática de restauração inválida ou não cadastrada.",IF(IF($D533="",FALSE(),IF(COUNTIF(' PROJETO'!$B$14:$B$16,$D533)=0,FALSE(),IFERROR(INDEX(' PROJETO'!$C$14:$C$16,MATCH($D533,' PROJETO'!$B$14:$B$16,0))&lt;&gt;"Sim",FALSE()))),"A prática informada no item não foi selecionada na aba Projeto.",IF(AND(MAX($I533,$L533,$O533,$R533,$U533,$X533)&gt;'CONFG.  LISTAS'!$F$4,NOT(OR($Z533&lt;&gt;"",$AA533&lt;&gt;""))),"Memorial de cálculo ou anexo obrigatório não informado para item acima do limite.",IF(OR(AND($G533&lt;&gt;"",$H533&lt;&gt;"",OR($G533&lt;=0,$H533&lt;=0)),AND($J533&lt;&gt;"",$K533&lt;&gt;"",OR($J533&lt;=0,$K533&lt;=0)),AND($M533&lt;&gt;"",$N533&lt;&gt;"",OR($M533&lt;=0,$N533&lt;=0)),AND($P533&lt;&gt;"",$Q533&lt;&gt;"",OR($P533&lt;=0,$Q533&lt;=0)),AND($S533&lt;&gt;"",$T533&lt;&gt;"",OR($S533&lt;=0,$T533&lt;=0)),AND($V533&lt;&gt;"",$W533&lt;&gt;"",OR($V533&lt;=0,$W533&lt;=0))),"Revise os valores informados: valor unitário e quantidade devem ser maiores que zero.",IF(OR(AND($G533="",$H533&lt;&gt;""),AND($G533&lt;&gt;"",$H533=""),AND($J533="",$K533&lt;&gt;""),AND($J533&lt;&gt;"",$K533=""),AND($M533="",$N533&lt;&gt;""),AND($M533&lt;&gt;"",$N533=""),AND($P533="",$Q533&lt;&gt;""),AND($P533&lt;&gt;"",$Q533=""),AND($S533="",$T533&lt;&gt;""),AND($S533&lt;&gt;"",$T533=""),AND($V533="",$W533&lt;&gt;""),AND($V533&lt;&gt;"",$W533="")),"Há ano preenchido parcialmente: "&amp;TRIM(IF(AND($G533="",$H533&lt;&gt;""),"Ano 1 (falta valor unitário); ","")&amp;IF(AND($G533&lt;&gt;"",$H533=""),"Ano 1 (falta quantidade); ","")&amp;IF(AND($J533="",$K533&lt;&gt;""),"Ano 2 (falta valor unitário); ","")&amp;IF(AND($J533&lt;&gt;"",$K533=""),"Ano 2 (falta quantidade); ","")&amp;IF(AND($M533="",$N533&lt;&gt;""),"Ano 3 (falta valor unitário); ","")&amp;IF(AND($M533&lt;&gt;"",$N533=""),"Ano 3 (falta quantidade); ","")&amp;IF(AND($P533="",$Q533&lt;&gt;""),"Ano 4 (falta valor unitário); ","")&amp;IF(AND($P533&lt;&gt;"",$Q533=""),"Ano 4 (falta quantidade); ","")&amp;IF(AND($S533="",$T533&lt;&gt;""),"Ano 5 (falta valor unitário); ","")&amp;IF(AND($S533&lt;&gt;"",$T533=""),"Ano 5 (falta quantidade); ","")&amp;IF(AND($V533="",$W533&lt;&gt;""),"Ano 6 (falta valor unitário); ","")&amp;IF(AND($V533&lt;&gt;"",$W533=""),"Ano 6 (falta quantidade); ","")), IF(NOT(OR(AND($G533&lt;&gt;"",$H533&lt;&gt;""),AND($J533&lt;&gt;"",$K533&lt;&gt;""),AND($M533&lt;&gt;"",$N533&lt;&gt;""),AND($P533&lt;&gt;"",$Q533&lt;&gt;""),AND($S533&lt;&gt;"",$T533&lt;&gt;""),AND($V533&lt;&gt;"",$W533&lt;&gt;""))),"Informe pelo menos um ano completo com valor unitário e quantidade.",IF(AND($C533&lt;&gt;"",$E533&lt;&gt;"",LEFT(TRIM($C533),1)&lt;&gt;LEFT(TRIM($E533),1)),"Categoria e tipo estão incompatíveis.",IF(IF(OR($E533="",$F533=""),FALSE(),IFERROR(COUNTIF(INDIRECT("UNITS_"&amp;SUBSTITUTE(LEFT($E533,FIND(" ",$E533&amp;" ")-1),".","_")),$F533)=0,TRUE())),"Unidade incompatível com o tipo selecionado.",IF(OR(AND(ISNUMBER(SEARCH("comunic",LOWER($B533))),LEFT($E533,3)&lt;&gt;"4.4"),AND(ISNUMBER(SEARCH("monitor",LOWER($B533))),NOT(OR(LEFT($E533,3)="1.5",LEFT($E533,3)="2.5")))),"Revise a classificação do item conforme as regras de preenchimento.",IF(AND($B533&lt;&gt;"",OR(ISNUMBER(SEARCH("outro",LOWER($B533))),ISNUMBER(SEARCH("divers",LOWER($B533))),ISNUMBER(SEARCH("kit",LOWER($B533))),ISNUMBER(SEARCH("ferrament",LOWER($B533))),ISNUMBER(SEARCH("epi",LOWER($B533)))),NOT(OR($Z533&lt;&gt;"",$AA533&lt;&gt;""))),"Descrição muito genérica: detalhe melhor o item e registre o racional no memorial ou em anexo.",IF(AND($Y533=0,$B533&lt;&gt;"",OR($G533&lt;&gt;"",$H533&lt;&gt;"",$J533&lt;&gt;"",$K533&lt;&gt;"",$M533&lt;&gt;"",$N533&lt;&gt;"",$P533&lt;&gt;"",$Q533&lt;&gt;"",$S533&lt;&gt;"",$T533&lt;&gt;"",$V533&lt;&gt;"",$W533&lt;&gt;"")),"O item possui dados lançados, mas o total está zerado. Revise os valores informados.","")))))))))))))))</f>
        <v/>
      </c>
    </row>
    <row r="534" spans="1:35" ht="14.25" customHeight="1" x14ac:dyDescent="0.25">
      <c r="A534" s="57" t="str">
        <f t="shared" si="104"/>
        <v/>
      </c>
      <c r="B534" s="58"/>
      <c r="C534" s="58"/>
      <c r="D534" s="58"/>
      <c r="E534" s="58"/>
      <c r="F534" s="58"/>
      <c r="G534" s="269"/>
      <c r="H534" s="59"/>
      <c r="I534" s="273">
        <f t="shared" si="105"/>
        <v>0</v>
      </c>
      <c r="J534" s="269"/>
      <c r="K534" s="59"/>
      <c r="L534" s="270">
        <f t="shared" si="106"/>
        <v>0</v>
      </c>
      <c r="M534" s="269"/>
      <c r="N534" s="59"/>
      <c r="O534" s="270">
        <f t="shared" si="107"/>
        <v>0</v>
      </c>
      <c r="P534" s="269"/>
      <c r="Q534" s="59"/>
      <c r="R534" s="271">
        <f t="shared" si="108"/>
        <v>0</v>
      </c>
      <c r="S534" s="269"/>
      <c r="T534" s="59"/>
      <c r="U534" s="270">
        <f t="shared" si="109"/>
        <v>0</v>
      </c>
      <c r="V534" s="269"/>
      <c r="W534" s="59"/>
      <c r="X534" s="270">
        <f t="shared" si="110"/>
        <v>0</v>
      </c>
      <c r="Y534" s="270">
        <f t="shared" si="111"/>
        <v>0</v>
      </c>
      <c r="Z534" s="58"/>
      <c r="AA534" s="58"/>
      <c r="AB534" s="60" t="str">
        <f t="shared" si="112"/>
        <v/>
      </c>
      <c r="AC534" s="21" t="b">
        <f t="shared" si="113"/>
        <v>0</v>
      </c>
      <c r="AD534" s="21" t="b">
        <f t="shared" si="114"/>
        <v>0</v>
      </c>
      <c r="AE534" s="21" t="b">
        <f t="shared" si="115"/>
        <v>0</v>
      </c>
      <c r="AF534" s="21" t="b">
        <f ca="1">OR(AND($AC534,NOT($AD534)),AND($AC534,OR(AND($G534="",$H534&lt;&gt;""),AND($G534&lt;&gt;"",$H534=""),AND($J534="",$K534&lt;&gt;""),AND($J534&lt;&gt;"",$K534=""),AND($M534="",$N534&lt;&gt;""),AND($M534&lt;&gt;"",$N534=""),AND($P534="",$Q534&lt;&gt;""),AND($P534&lt;&gt;"",$Q534=""),AND($S534="",$T534&lt;&gt;""),AND($S534&lt;&gt;"",$T534=""),AND($V534="",$W534&lt;&gt;""),AND($V534&lt;&gt;"",$W534=""))),AND($C534&lt;&gt;"",$E534&lt;&gt;"",LEFT(TRIM($C534),1)&lt;&gt;LEFT(TRIM($E534),1)),IF(OR($E534="",$F534=""),FALSE(),IFERROR(COUNTIF(INDIRECT("UNITS_"&amp;SUBSTITUTE(LEFT($E534,FIND(" ",$E534&amp;" ")-1),".","_")),$F534)=0,TRUE())),AND($B534&lt;&gt;"",OR(ISNUMBER(SEARCH("outro",LOWER($B534))),ISNUMBER(SEARCH("divers",LOWER($B534))),ISNUMBER(SEARCH("etc",LOWER($B534))))),OR(AND(ISNUMBER(SEARCH("comunic",LOWER($B534))),LEFT($E534,3)&lt;&gt;"4.4"),AND(ISNUMBER(SEARCH("monitor",LOWER($B534))),NOT(OR(LEFT($E534,3)="1.5",LEFT($E534,3)="2.5")))),AND($B534&lt;&gt;"",OR(LEFT($C534,1)="1",LEFT($C534,1)="2"),$D534=""),AND($D534&lt;&gt;"",NOT(OR(LEFT($C534,1)="1",LEFT($C534,1)="2"))),AND($D534&lt;&gt;"",COUNTIF(' PROJETO'!$B$14:$B$16,$D534)=0),IF($D534="",FALSE(),IF(COUNTIF(' PROJETO'!$B$14:$B$16,$D534)=0,FALSE(),IFERROR(INDEX(' PROJETO'!$C$14:$C$16,MATCH($D534,' PROJETO'!$B$14:$B$16,0))&lt;&gt;"Sim",FALSE()))))</f>
        <v>0</v>
      </c>
      <c r="AG534" s="21" t="b">
        <f>AND($AC534,$Y534&gt;'CONFG.  LISTAS'!$F$4,$Z534="",$AA534="")</f>
        <v>0</v>
      </c>
      <c r="AH534" s="21" t="str">
        <f t="shared" si="116"/>
        <v/>
      </c>
      <c r="AI534" s="43" t="str">
        <f ca="1">IF(NOT($AC534),"",IF(OR($B534="",$C534="",$E534="",$F534=""),"Preencha descrição, categoria, tipo e unidade.",IF(AND($B534&lt;&gt;"",OR(LEFT($C534,1)="1",LEFT($C534,1)="2"),$D534=""),"Informe a prática de restauração para itens diretos.",IF(AND($D534&lt;&gt;"",NOT(OR(LEFT($C534,1)="1",LEFT($C534,1)="2"))),"Custos indiretos não devem pertencer a uma prática específica.",IF(AND($D534&lt;&gt;"",COUNTIF(' PROJETO'!$B$14:$B$16,$D534)=0),"Prática de restauração inválida ou não cadastrada.",IF(IF($D534="",FALSE(),IF(COUNTIF(' PROJETO'!$B$14:$B$16,$D534)=0,FALSE(),IFERROR(INDEX(' PROJETO'!$C$14:$C$16,MATCH($D534,' PROJETO'!$B$14:$B$16,0))&lt;&gt;"Sim",FALSE()))),"A prática informada no item não foi selecionada na aba Projeto.",IF(AND(MAX($I534,$L534,$O534,$R534,$U534,$X534)&gt;'CONFG.  LISTAS'!$F$4,NOT(OR($Z534&lt;&gt;"",$AA534&lt;&gt;""))),"Memorial de cálculo ou anexo obrigatório não informado para item acima do limite.",IF(OR(AND($G534&lt;&gt;"",$H534&lt;&gt;"",OR($G534&lt;=0,$H534&lt;=0)),AND($J534&lt;&gt;"",$K534&lt;&gt;"",OR($J534&lt;=0,$K534&lt;=0)),AND($M534&lt;&gt;"",$N534&lt;&gt;"",OR($M534&lt;=0,$N534&lt;=0)),AND($P534&lt;&gt;"",$Q534&lt;&gt;"",OR($P534&lt;=0,$Q534&lt;=0)),AND($S534&lt;&gt;"",$T534&lt;&gt;"",OR($S534&lt;=0,$T534&lt;=0)),AND($V534&lt;&gt;"",$W534&lt;&gt;"",OR($V534&lt;=0,$W534&lt;=0))),"Revise os valores informados: valor unitário e quantidade devem ser maiores que zero.",IF(OR(AND($G534="",$H534&lt;&gt;""),AND($G534&lt;&gt;"",$H534=""),AND($J534="",$K534&lt;&gt;""),AND($J534&lt;&gt;"",$K534=""),AND($M534="",$N534&lt;&gt;""),AND($M534&lt;&gt;"",$N534=""),AND($P534="",$Q534&lt;&gt;""),AND($P534&lt;&gt;"",$Q534=""),AND($S534="",$T534&lt;&gt;""),AND($S534&lt;&gt;"",$T534=""),AND($V534="",$W534&lt;&gt;""),AND($V534&lt;&gt;"",$W534="")),"Há ano preenchido parcialmente: "&amp;TRIM(IF(AND($G534="",$H534&lt;&gt;""),"Ano 1 (falta valor unitário); ","")&amp;IF(AND($G534&lt;&gt;"",$H534=""),"Ano 1 (falta quantidade); ","")&amp;IF(AND($J534="",$K534&lt;&gt;""),"Ano 2 (falta valor unitário); ","")&amp;IF(AND($J534&lt;&gt;"",$K534=""),"Ano 2 (falta quantidade); ","")&amp;IF(AND($M534="",$N534&lt;&gt;""),"Ano 3 (falta valor unitário); ","")&amp;IF(AND($M534&lt;&gt;"",$N534=""),"Ano 3 (falta quantidade); ","")&amp;IF(AND($P534="",$Q534&lt;&gt;""),"Ano 4 (falta valor unitário); ","")&amp;IF(AND($P534&lt;&gt;"",$Q534=""),"Ano 4 (falta quantidade); ","")&amp;IF(AND($S534="",$T534&lt;&gt;""),"Ano 5 (falta valor unitário); ","")&amp;IF(AND($S534&lt;&gt;"",$T534=""),"Ano 5 (falta quantidade); ","")&amp;IF(AND($V534="",$W534&lt;&gt;""),"Ano 6 (falta valor unitário); ","")&amp;IF(AND($V534&lt;&gt;"",$W534=""),"Ano 6 (falta quantidade); ","")), IF(NOT(OR(AND($G534&lt;&gt;"",$H534&lt;&gt;""),AND($J534&lt;&gt;"",$K534&lt;&gt;""),AND($M534&lt;&gt;"",$N534&lt;&gt;""),AND($P534&lt;&gt;"",$Q534&lt;&gt;""),AND($S534&lt;&gt;"",$T534&lt;&gt;""),AND($V534&lt;&gt;"",$W534&lt;&gt;""))),"Informe pelo menos um ano completo com valor unitário e quantidade.",IF(AND($C534&lt;&gt;"",$E534&lt;&gt;"",LEFT(TRIM($C534),1)&lt;&gt;LEFT(TRIM($E534),1)),"Categoria e tipo estão incompatíveis.",IF(IF(OR($E534="",$F534=""),FALSE(),IFERROR(COUNTIF(INDIRECT("UNITS_"&amp;SUBSTITUTE(LEFT($E534,FIND(" ",$E534&amp;" ")-1),".","_")),$F534)=0,TRUE())),"Unidade incompatível com o tipo selecionado.",IF(OR(AND(ISNUMBER(SEARCH("comunic",LOWER($B534))),LEFT($E534,3)&lt;&gt;"4.4"),AND(ISNUMBER(SEARCH("monitor",LOWER($B534))),NOT(OR(LEFT($E534,3)="1.5",LEFT($E534,3)="2.5")))),"Revise a classificação do item conforme as regras de preenchimento.",IF(AND($B534&lt;&gt;"",OR(ISNUMBER(SEARCH("outro",LOWER($B534))),ISNUMBER(SEARCH("divers",LOWER($B534))),ISNUMBER(SEARCH("kit",LOWER($B534))),ISNUMBER(SEARCH("ferrament",LOWER($B534))),ISNUMBER(SEARCH("epi",LOWER($B534)))),NOT(OR($Z534&lt;&gt;"",$AA534&lt;&gt;""))),"Descrição muito genérica: detalhe melhor o item e registre o racional no memorial ou em anexo.",IF(AND($Y534=0,$B534&lt;&gt;"",OR($G534&lt;&gt;"",$H534&lt;&gt;"",$J534&lt;&gt;"",$K534&lt;&gt;"",$M534&lt;&gt;"",$N534&lt;&gt;"",$P534&lt;&gt;"",$Q534&lt;&gt;"",$S534&lt;&gt;"",$T534&lt;&gt;"",$V534&lt;&gt;"",$W534&lt;&gt;"")),"O item possui dados lançados, mas o total está zerado. Revise os valores informados.","")))))))))))))))</f>
        <v/>
      </c>
    </row>
    <row r="535" spans="1:35" ht="14.25" customHeight="1" x14ac:dyDescent="0.25">
      <c r="A535" s="57" t="str">
        <f t="shared" si="104"/>
        <v/>
      </c>
      <c r="B535" s="61"/>
      <c r="C535" s="61"/>
      <c r="D535" s="58"/>
      <c r="E535" s="61"/>
      <c r="F535" s="61"/>
      <c r="G535" s="272"/>
      <c r="H535" s="62"/>
      <c r="I535" s="273">
        <f t="shared" si="105"/>
        <v>0</v>
      </c>
      <c r="J535" s="272"/>
      <c r="K535" s="62"/>
      <c r="L535" s="270">
        <f t="shared" si="106"/>
        <v>0</v>
      </c>
      <c r="M535" s="272"/>
      <c r="N535" s="62"/>
      <c r="O535" s="270">
        <f t="shared" si="107"/>
        <v>0</v>
      </c>
      <c r="P535" s="272"/>
      <c r="Q535" s="62"/>
      <c r="R535" s="271">
        <f t="shared" si="108"/>
        <v>0</v>
      </c>
      <c r="S535" s="272"/>
      <c r="T535" s="62"/>
      <c r="U535" s="270">
        <f t="shared" si="109"/>
        <v>0</v>
      </c>
      <c r="V535" s="272"/>
      <c r="W535" s="62"/>
      <c r="X535" s="270">
        <f t="shared" si="110"/>
        <v>0</v>
      </c>
      <c r="Y535" s="270">
        <f t="shared" si="111"/>
        <v>0</v>
      </c>
      <c r="Z535" s="61"/>
      <c r="AA535" s="61"/>
      <c r="AB535" s="60" t="str">
        <f t="shared" si="112"/>
        <v/>
      </c>
      <c r="AC535" s="21" t="b">
        <f t="shared" si="113"/>
        <v>0</v>
      </c>
      <c r="AD535" s="21" t="b">
        <f t="shared" si="114"/>
        <v>0</v>
      </c>
      <c r="AE535" s="21" t="b">
        <f t="shared" si="115"/>
        <v>0</v>
      </c>
      <c r="AF535" s="21" t="b">
        <f ca="1">OR(AND($AC535,NOT($AD535)),AND($AC535,OR(AND($G535="",$H535&lt;&gt;""),AND($G535&lt;&gt;"",$H535=""),AND($J535="",$K535&lt;&gt;""),AND($J535&lt;&gt;"",$K535=""),AND($M535="",$N535&lt;&gt;""),AND($M535&lt;&gt;"",$N535=""),AND($P535="",$Q535&lt;&gt;""),AND($P535&lt;&gt;"",$Q535=""),AND($S535="",$T535&lt;&gt;""),AND($S535&lt;&gt;"",$T535=""),AND($V535="",$W535&lt;&gt;""),AND($V535&lt;&gt;"",$W535=""))),AND($C535&lt;&gt;"",$E535&lt;&gt;"",LEFT(TRIM($C535),1)&lt;&gt;LEFT(TRIM($E535),1)),IF(OR($E535="",$F535=""),FALSE(),IFERROR(COUNTIF(INDIRECT("UNITS_"&amp;SUBSTITUTE(LEFT($E535,FIND(" ",$E535&amp;" ")-1),".","_")),$F535)=0,TRUE())),AND($B535&lt;&gt;"",OR(ISNUMBER(SEARCH("outro",LOWER($B535))),ISNUMBER(SEARCH("divers",LOWER($B535))),ISNUMBER(SEARCH("etc",LOWER($B535))))),OR(AND(ISNUMBER(SEARCH("comunic",LOWER($B535))),LEFT($E535,3)&lt;&gt;"4.4"),AND(ISNUMBER(SEARCH("monitor",LOWER($B535))),NOT(OR(LEFT($E535,3)="1.5",LEFT($E535,3)="2.5")))),AND($B535&lt;&gt;"",OR(LEFT($C535,1)="1",LEFT($C535,1)="2"),$D535=""),AND($D535&lt;&gt;"",NOT(OR(LEFT($C535,1)="1",LEFT($C535,1)="2"))),AND($D535&lt;&gt;"",COUNTIF(' PROJETO'!$B$14:$B$16,$D535)=0),IF($D535="",FALSE(),IF(COUNTIF(' PROJETO'!$B$14:$B$16,$D535)=0,FALSE(),IFERROR(INDEX(' PROJETO'!$C$14:$C$16,MATCH($D535,' PROJETO'!$B$14:$B$16,0))&lt;&gt;"Sim",FALSE()))))</f>
        <v>0</v>
      </c>
      <c r="AG535" s="21" t="b">
        <f>AND($AC535,$Y535&gt;'CONFG.  LISTAS'!$F$4,$Z535="",$AA535="")</f>
        <v>0</v>
      </c>
      <c r="AH535" s="21" t="str">
        <f t="shared" si="116"/>
        <v/>
      </c>
      <c r="AI535" s="43" t="str">
        <f ca="1">IF(NOT($AC535),"",IF(OR($B535="",$C535="",$E535="",$F535=""),"Preencha descrição, categoria, tipo e unidade.",IF(AND($B535&lt;&gt;"",OR(LEFT($C535,1)="1",LEFT($C535,1)="2"),$D535=""),"Informe a prática de restauração para itens diretos.",IF(AND($D535&lt;&gt;"",NOT(OR(LEFT($C535,1)="1",LEFT($C535,1)="2"))),"Custos indiretos não devem pertencer a uma prática específica.",IF(AND($D535&lt;&gt;"",COUNTIF(' PROJETO'!$B$14:$B$16,$D535)=0),"Prática de restauração inválida ou não cadastrada.",IF(IF($D535="",FALSE(),IF(COUNTIF(' PROJETO'!$B$14:$B$16,$D535)=0,FALSE(),IFERROR(INDEX(' PROJETO'!$C$14:$C$16,MATCH($D535,' PROJETO'!$B$14:$B$16,0))&lt;&gt;"Sim",FALSE()))),"A prática informada no item não foi selecionada na aba Projeto.",IF(AND(MAX($I535,$L535,$O535,$R535,$U535,$X535)&gt;'CONFG.  LISTAS'!$F$4,NOT(OR($Z535&lt;&gt;"",$AA535&lt;&gt;""))),"Memorial de cálculo ou anexo obrigatório não informado para item acima do limite.",IF(OR(AND($G535&lt;&gt;"",$H535&lt;&gt;"",OR($G535&lt;=0,$H535&lt;=0)),AND($J535&lt;&gt;"",$K535&lt;&gt;"",OR($J535&lt;=0,$K535&lt;=0)),AND($M535&lt;&gt;"",$N535&lt;&gt;"",OR($M535&lt;=0,$N535&lt;=0)),AND($P535&lt;&gt;"",$Q535&lt;&gt;"",OR($P535&lt;=0,$Q535&lt;=0)),AND($S535&lt;&gt;"",$T535&lt;&gt;"",OR($S535&lt;=0,$T535&lt;=0)),AND($V535&lt;&gt;"",$W535&lt;&gt;"",OR($V535&lt;=0,$W535&lt;=0))),"Revise os valores informados: valor unitário e quantidade devem ser maiores que zero.",IF(OR(AND($G535="",$H535&lt;&gt;""),AND($G535&lt;&gt;"",$H535=""),AND($J535="",$K535&lt;&gt;""),AND($J535&lt;&gt;"",$K535=""),AND($M535="",$N535&lt;&gt;""),AND($M535&lt;&gt;"",$N535=""),AND($P535="",$Q535&lt;&gt;""),AND($P535&lt;&gt;"",$Q535=""),AND($S535="",$T535&lt;&gt;""),AND($S535&lt;&gt;"",$T535=""),AND($V535="",$W535&lt;&gt;""),AND($V535&lt;&gt;"",$W535="")),"Há ano preenchido parcialmente: "&amp;TRIM(IF(AND($G535="",$H535&lt;&gt;""),"Ano 1 (falta valor unitário); ","")&amp;IF(AND($G535&lt;&gt;"",$H535=""),"Ano 1 (falta quantidade); ","")&amp;IF(AND($J535="",$K535&lt;&gt;""),"Ano 2 (falta valor unitário); ","")&amp;IF(AND($J535&lt;&gt;"",$K535=""),"Ano 2 (falta quantidade); ","")&amp;IF(AND($M535="",$N535&lt;&gt;""),"Ano 3 (falta valor unitário); ","")&amp;IF(AND($M535&lt;&gt;"",$N535=""),"Ano 3 (falta quantidade); ","")&amp;IF(AND($P535="",$Q535&lt;&gt;""),"Ano 4 (falta valor unitário); ","")&amp;IF(AND($P535&lt;&gt;"",$Q535=""),"Ano 4 (falta quantidade); ","")&amp;IF(AND($S535="",$T535&lt;&gt;""),"Ano 5 (falta valor unitário); ","")&amp;IF(AND($S535&lt;&gt;"",$T535=""),"Ano 5 (falta quantidade); ","")&amp;IF(AND($V535="",$W535&lt;&gt;""),"Ano 6 (falta valor unitário); ","")&amp;IF(AND($V535&lt;&gt;"",$W535=""),"Ano 6 (falta quantidade); ","")), IF(NOT(OR(AND($G535&lt;&gt;"",$H535&lt;&gt;""),AND($J535&lt;&gt;"",$K535&lt;&gt;""),AND($M535&lt;&gt;"",$N535&lt;&gt;""),AND($P535&lt;&gt;"",$Q535&lt;&gt;""),AND($S535&lt;&gt;"",$T535&lt;&gt;""),AND($V535&lt;&gt;"",$W535&lt;&gt;""))),"Informe pelo menos um ano completo com valor unitário e quantidade.",IF(AND($C535&lt;&gt;"",$E535&lt;&gt;"",LEFT(TRIM($C535),1)&lt;&gt;LEFT(TRIM($E535),1)),"Categoria e tipo estão incompatíveis.",IF(IF(OR($E535="",$F535=""),FALSE(),IFERROR(COUNTIF(INDIRECT("UNITS_"&amp;SUBSTITUTE(LEFT($E535,FIND(" ",$E535&amp;" ")-1),".","_")),$F535)=0,TRUE())),"Unidade incompatível com o tipo selecionado.",IF(OR(AND(ISNUMBER(SEARCH("comunic",LOWER($B535))),LEFT($E535,3)&lt;&gt;"4.4"),AND(ISNUMBER(SEARCH("monitor",LOWER($B535))),NOT(OR(LEFT($E535,3)="1.5",LEFT($E535,3)="2.5")))),"Revise a classificação do item conforme as regras de preenchimento.",IF(AND($B535&lt;&gt;"",OR(ISNUMBER(SEARCH("outro",LOWER($B535))),ISNUMBER(SEARCH("divers",LOWER($B535))),ISNUMBER(SEARCH("kit",LOWER($B535))),ISNUMBER(SEARCH("ferrament",LOWER($B535))),ISNUMBER(SEARCH("epi",LOWER($B535)))),NOT(OR($Z535&lt;&gt;"",$AA535&lt;&gt;""))),"Descrição muito genérica: detalhe melhor o item e registre o racional no memorial ou em anexo.",IF(AND($Y535=0,$B535&lt;&gt;"",OR($G535&lt;&gt;"",$H535&lt;&gt;"",$J535&lt;&gt;"",$K535&lt;&gt;"",$M535&lt;&gt;"",$N535&lt;&gt;"",$P535&lt;&gt;"",$Q535&lt;&gt;"",$S535&lt;&gt;"",$T535&lt;&gt;"",$V535&lt;&gt;"",$W535&lt;&gt;"")),"O item possui dados lançados, mas o total está zerado. Revise os valores informados.","")))))))))))))))</f>
        <v/>
      </c>
    </row>
    <row r="536" spans="1:35" ht="14.25" customHeight="1" x14ac:dyDescent="0.25">
      <c r="A536" s="57" t="str">
        <f t="shared" si="104"/>
        <v/>
      </c>
      <c r="B536" s="58"/>
      <c r="C536" s="58"/>
      <c r="D536" s="58"/>
      <c r="E536" s="58"/>
      <c r="F536" s="58"/>
      <c r="G536" s="269"/>
      <c r="H536" s="59"/>
      <c r="I536" s="273">
        <f t="shared" si="105"/>
        <v>0</v>
      </c>
      <c r="J536" s="269"/>
      <c r="K536" s="59"/>
      <c r="L536" s="270">
        <f t="shared" si="106"/>
        <v>0</v>
      </c>
      <c r="M536" s="269"/>
      <c r="N536" s="59"/>
      <c r="O536" s="270">
        <f t="shared" si="107"/>
        <v>0</v>
      </c>
      <c r="P536" s="269"/>
      <c r="Q536" s="59"/>
      <c r="R536" s="271">
        <f t="shared" si="108"/>
        <v>0</v>
      </c>
      <c r="S536" s="269"/>
      <c r="T536" s="59"/>
      <c r="U536" s="270">
        <f t="shared" si="109"/>
        <v>0</v>
      </c>
      <c r="V536" s="269"/>
      <c r="W536" s="59"/>
      <c r="X536" s="270">
        <f t="shared" si="110"/>
        <v>0</v>
      </c>
      <c r="Y536" s="270">
        <f t="shared" si="111"/>
        <v>0</v>
      </c>
      <c r="Z536" s="58"/>
      <c r="AA536" s="58"/>
      <c r="AB536" s="60" t="str">
        <f t="shared" si="112"/>
        <v/>
      </c>
      <c r="AC536" s="21" t="b">
        <f t="shared" si="113"/>
        <v>0</v>
      </c>
      <c r="AD536" s="21" t="b">
        <f t="shared" si="114"/>
        <v>0</v>
      </c>
      <c r="AE536" s="21" t="b">
        <f t="shared" si="115"/>
        <v>0</v>
      </c>
      <c r="AF536" s="21" t="b">
        <f ca="1">OR(AND($AC536,NOT($AD536)),AND($AC536,OR(AND($G536="",$H536&lt;&gt;""),AND($G536&lt;&gt;"",$H536=""),AND($J536="",$K536&lt;&gt;""),AND($J536&lt;&gt;"",$K536=""),AND($M536="",$N536&lt;&gt;""),AND($M536&lt;&gt;"",$N536=""),AND($P536="",$Q536&lt;&gt;""),AND($P536&lt;&gt;"",$Q536=""),AND($S536="",$T536&lt;&gt;""),AND($S536&lt;&gt;"",$T536=""),AND($V536="",$W536&lt;&gt;""),AND($V536&lt;&gt;"",$W536=""))),AND($C536&lt;&gt;"",$E536&lt;&gt;"",LEFT(TRIM($C536),1)&lt;&gt;LEFT(TRIM($E536),1)),IF(OR($E536="",$F536=""),FALSE(),IFERROR(COUNTIF(INDIRECT("UNITS_"&amp;SUBSTITUTE(LEFT($E536,FIND(" ",$E536&amp;" ")-1),".","_")),$F536)=0,TRUE())),AND($B536&lt;&gt;"",OR(ISNUMBER(SEARCH("outro",LOWER($B536))),ISNUMBER(SEARCH("divers",LOWER($B536))),ISNUMBER(SEARCH("etc",LOWER($B536))))),OR(AND(ISNUMBER(SEARCH("comunic",LOWER($B536))),LEFT($E536,3)&lt;&gt;"4.4"),AND(ISNUMBER(SEARCH("monitor",LOWER($B536))),NOT(OR(LEFT($E536,3)="1.5",LEFT($E536,3)="2.5")))),AND($B536&lt;&gt;"",OR(LEFT($C536,1)="1",LEFT($C536,1)="2"),$D536=""),AND($D536&lt;&gt;"",NOT(OR(LEFT($C536,1)="1",LEFT($C536,1)="2"))),AND($D536&lt;&gt;"",COUNTIF(' PROJETO'!$B$14:$B$16,$D536)=0),IF($D536="",FALSE(),IF(COUNTIF(' PROJETO'!$B$14:$B$16,$D536)=0,FALSE(),IFERROR(INDEX(' PROJETO'!$C$14:$C$16,MATCH($D536,' PROJETO'!$B$14:$B$16,0))&lt;&gt;"Sim",FALSE()))))</f>
        <v>0</v>
      </c>
      <c r="AG536" s="21" t="b">
        <f>AND($AC536,$Y536&gt;'CONFG.  LISTAS'!$F$4,$Z536="",$AA536="")</f>
        <v>0</v>
      </c>
      <c r="AH536" s="21" t="str">
        <f t="shared" si="116"/>
        <v/>
      </c>
      <c r="AI536" s="43" t="str">
        <f ca="1">IF(NOT($AC536),"",IF(OR($B536="",$C536="",$E536="",$F536=""),"Preencha descrição, categoria, tipo e unidade.",IF(AND($B536&lt;&gt;"",OR(LEFT($C536,1)="1",LEFT($C536,1)="2"),$D536=""),"Informe a prática de restauração para itens diretos.",IF(AND($D536&lt;&gt;"",NOT(OR(LEFT($C536,1)="1",LEFT($C536,1)="2"))),"Custos indiretos não devem pertencer a uma prática específica.",IF(AND($D536&lt;&gt;"",COUNTIF(' PROJETO'!$B$14:$B$16,$D536)=0),"Prática de restauração inválida ou não cadastrada.",IF(IF($D536="",FALSE(),IF(COUNTIF(' PROJETO'!$B$14:$B$16,$D536)=0,FALSE(),IFERROR(INDEX(' PROJETO'!$C$14:$C$16,MATCH($D536,' PROJETO'!$B$14:$B$16,0))&lt;&gt;"Sim",FALSE()))),"A prática informada no item não foi selecionada na aba Projeto.",IF(AND(MAX($I536,$L536,$O536,$R536,$U536,$X536)&gt;'CONFG.  LISTAS'!$F$4,NOT(OR($Z536&lt;&gt;"",$AA536&lt;&gt;""))),"Memorial de cálculo ou anexo obrigatório não informado para item acima do limite.",IF(OR(AND($G536&lt;&gt;"",$H536&lt;&gt;"",OR($G536&lt;=0,$H536&lt;=0)),AND($J536&lt;&gt;"",$K536&lt;&gt;"",OR($J536&lt;=0,$K536&lt;=0)),AND($M536&lt;&gt;"",$N536&lt;&gt;"",OR($M536&lt;=0,$N536&lt;=0)),AND($P536&lt;&gt;"",$Q536&lt;&gt;"",OR($P536&lt;=0,$Q536&lt;=0)),AND($S536&lt;&gt;"",$T536&lt;&gt;"",OR($S536&lt;=0,$T536&lt;=0)),AND($V536&lt;&gt;"",$W536&lt;&gt;"",OR($V536&lt;=0,$W536&lt;=0))),"Revise os valores informados: valor unitário e quantidade devem ser maiores que zero.",IF(OR(AND($G536="",$H536&lt;&gt;""),AND($G536&lt;&gt;"",$H536=""),AND($J536="",$K536&lt;&gt;""),AND($J536&lt;&gt;"",$K536=""),AND($M536="",$N536&lt;&gt;""),AND($M536&lt;&gt;"",$N536=""),AND($P536="",$Q536&lt;&gt;""),AND($P536&lt;&gt;"",$Q536=""),AND($S536="",$T536&lt;&gt;""),AND($S536&lt;&gt;"",$T536=""),AND($V536="",$W536&lt;&gt;""),AND($V536&lt;&gt;"",$W536="")),"Há ano preenchido parcialmente: "&amp;TRIM(IF(AND($G536="",$H536&lt;&gt;""),"Ano 1 (falta valor unitário); ","")&amp;IF(AND($G536&lt;&gt;"",$H536=""),"Ano 1 (falta quantidade); ","")&amp;IF(AND($J536="",$K536&lt;&gt;""),"Ano 2 (falta valor unitário); ","")&amp;IF(AND($J536&lt;&gt;"",$K536=""),"Ano 2 (falta quantidade); ","")&amp;IF(AND($M536="",$N536&lt;&gt;""),"Ano 3 (falta valor unitário); ","")&amp;IF(AND($M536&lt;&gt;"",$N536=""),"Ano 3 (falta quantidade); ","")&amp;IF(AND($P536="",$Q536&lt;&gt;""),"Ano 4 (falta valor unitário); ","")&amp;IF(AND($P536&lt;&gt;"",$Q536=""),"Ano 4 (falta quantidade); ","")&amp;IF(AND($S536="",$T536&lt;&gt;""),"Ano 5 (falta valor unitário); ","")&amp;IF(AND($S536&lt;&gt;"",$T536=""),"Ano 5 (falta quantidade); ","")&amp;IF(AND($V536="",$W536&lt;&gt;""),"Ano 6 (falta valor unitário); ","")&amp;IF(AND($V536&lt;&gt;"",$W536=""),"Ano 6 (falta quantidade); ","")), IF(NOT(OR(AND($G536&lt;&gt;"",$H536&lt;&gt;""),AND($J536&lt;&gt;"",$K536&lt;&gt;""),AND($M536&lt;&gt;"",$N536&lt;&gt;""),AND($P536&lt;&gt;"",$Q536&lt;&gt;""),AND($S536&lt;&gt;"",$T536&lt;&gt;""),AND($V536&lt;&gt;"",$W536&lt;&gt;""))),"Informe pelo menos um ano completo com valor unitário e quantidade.",IF(AND($C536&lt;&gt;"",$E536&lt;&gt;"",LEFT(TRIM($C536),1)&lt;&gt;LEFT(TRIM($E536),1)),"Categoria e tipo estão incompatíveis.",IF(IF(OR($E536="",$F536=""),FALSE(),IFERROR(COUNTIF(INDIRECT("UNITS_"&amp;SUBSTITUTE(LEFT($E536,FIND(" ",$E536&amp;" ")-1),".","_")),$F536)=0,TRUE())),"Unidade incompatível com o tipo selecionado.",IF(OR(AND(ISNUMBER(SEARCH("comunic",LOWER($B536))),LEFT($E536,3)&lt;&gt;"4.4"),AND(ISNUMBER(SEARCH("monitor",LOWER($B536))),NOT(OR(LEFT($E536,3)="1.5",LEFT($E536,3)="2.5")))),"Revise a classificação do item conforme as regras de preenchimento.",IF(AND($B536&lt;&gt;"",OR(ISNUMBER(SEARCH("outro",LOWER($B536))),ISNUMBER(SEARCH("divers",LOWER($B536))),ISNUMBER(SEARCH("kit",LOWER($B536))),ISNUMBER(SEARCH("ferrament",LOWER($B536))),ISNUMBER(SEARCH("epi",LOWER($B536)))),NOT(OR($Z536&lt;&gt;"",$AA536&lt;&gt;""))),"Descrição muito genérica: detalhe melhor o item e registre o racional no memorial ou em anexo.",IF(AND($Y536=0,$B536&lt;&gt;"",OR($G536&lt;&gt;"",$H536&lt;&gt;"",$J536&lt;&gt;"",$K536&lt;&gt;"",$M536&lt;&gt;"",$N536&lt;&gt;"",$P536&lt;&gt;"",$Q536&lt;&gt;"",$S536&lt;&gt;"",$T536&lt;&gt;"",$V536&lt;&gt;"",$W536&lt;&gt;"")),"O item possui dados lançados, mas o total está zerado. Revise os valores informados.","")))))))))))))))</f>
        <v/>
      </c>
    </row>
    <row r="537" spans="1:35" ht="14.25" customHeight="1" x14ac:dyDescent="0.25">
      <c r="A537" s="57" t="str">
        <f t="shared" si="104"/>
        <v/>
      </c>
      <c r="B537" s="61"/>
      <c r="C537" s="61"/>
      <c r="D537" s="58"/>
      <c r="E537" s="61"/>
      <c r="F537" s="61"/>
      <c r="G537" s="272"/>
      <c r="H537" s="62"/>
      <c r="I537" s="273">
        <f t="shared" si="105"/>
        <v>0</v>
      </c>
      <c r="J537" s="272"/>
      <c r="K537" s="62"/>
      <c r="L537" s="270">
        <f t="shared" si="106"/>
        <v>0</v>
      </c>
      <c r="M537" s="272"/>
      <c r="N537" s="62"/>
      <c r="O537" s="270">
        <f t="shared" si="107"/>
        <v>0</v>
      </c>
      <c r="P537" s="272"/>
      <c r="Q537" s="62"/>
      <c r="R537" s="271">
        <f t="shared" si="108"/>
        <v>0</v>
      </c>
      <c r="S537" s="272"/>
      <c r="T537" s="62"/>
      <c r="U537" s="270">
        <f t="shared" si="109"/>
        <v>0</v>
      </c>
      <c r="V537" s="272"/>
      <c r="W537" s="62"/>
      <c r="X537" s="270">
        <f t="shared" si="110"/>
        <v>0</v>
      </c>
      <c r="Y537" s="270">
        <f t="shared" si="111"/>
        <v>0</v>
      </c>
      <c r="Z537" s="61"/>
      <c r="AA537" s="61"/>
      <c r="AB537" s="60" t="str">
        <f t="shared" si="112"/>
        <v/>
      </c>
      <c r="AC537" s="21" t="b">
        <f t="shared" si="113"/>
        <v>0</v>
      </c>
      <c r="AD537" s="21" t="b">
        <f t="shared" si="114"/>
        <v>0</v>
      </c>
      <c r="AE537" s="21" t="b">
        <f t="shared" si="115"/>
        <v>0</v>
      </c>
      <c r="AF537" s="21" t="b">
        <f ca="1">OR(AND($AC537,NOT($AD537)),AND($AC537,OR(AND($G537="",$H537&lt;&gt;""),AND($G537&lt;&gt;"",$H537=""),AND($J537="",$K537&lt;&gt;""),AND($J537&lt;&gt;"",$K537=""),AND($M537="",$N537&lt;&gt;""),AND($M537&lt;&gt;"",$N537=""),AND($P537="",$Q537&lt;&gt;""),AND($P537&lt;&gt;"",$Q537=""),AND($S537="",$T537&lt;&gt;""),AND($S537&lt;&gt;"",$T537=""),AND($V537="",$W537&lt;&gt;""),AND($V537&lt;&gt;"",$W537=""))),AND($C537&lt;&gt;"",$E537&lt;&gt;"",LEFT(TRIM($C537),1)&lt;&gt;LEFT(TRIM($E537),1)),IF(OR($E537="",$F537=""),FALSE(),IFERROR(COUNTIF(INDIRECT("UNITS_"&amp;SUBSTITUTE(LEFT($E537,FIND(" ",$E537&amp;" ")-1),".","_")),$F537)=0,TRUE())),AND($B537&lt;&gt;"",OR(ISNUMBER(SEARCH("outro",LOWER($B537))),ISNUMBER(SEARCH("divers",LOWER($B537))),ISNUMBER(SEARCH("etc",LOWER($B537))))),OR(AND(ISNUMBER(SEARCH("comunic",LOWER($B537))),LEFT($E537,3)&lt;&gt;"4.4"),AND(ISNUMBER(SEARCH("monitor",LOWER($B537))),NOT(OR(LEFT($E537,3)="1.5",LEFT($E537,3)="2.5")))),AND($B537&lt;&gt;"",OR(LEFT($C537,1)="1",LEFT($C537,1)="2"),$D537=""),AND($D537&lt;&gt;"",NOT(OR(LEFT($C537,1)="1",LEFT($C537,1)="2"))),AND($D537&lt;&gt;"",COUNTIF(' PROJETO'!$B$14:$B$16,$D537)=0),IF($D537="",FALSE(),IF(COUNTIF(' PROJETO'!$B$14:$B$16,$D537)=0,FALSE(),IFERROR(INDEX(' PROJETO'!$C$14:$C$16,MATCH($D537,' PROJETO'!$B$14:$B$16,0))&lt;&gt;"Sim",FALSE()))))</f>
        <v>0</v>
      </c>
      <c r="AG537" s="21" t="b">
        <f>AND($AC537,$Y537&gt;'CONFG.  LISTAS'!$F$4,$Z537="",$AA537="")</f>
        <v>0</v>
      </c>
      <c r="AH537" s="21" t="str">
        <f t="shared" si="116"/>
        <v/>
      </c>
      <c r="AI537" s="43" t="str">
        <f ca="1">IF(NOT($AC537),"",IF(OR($B537="",$C537="",$E537="",$F537=""),"Preencha descrição, categoria, tipo e unidade.",IF(AND($B537&lt;&gt;"",OR(LEFT($C537,1)="1",LEFT($C537,1)="2"),$D537=""),"Informe a prática de restauração para itens diretos.",IF(AND($D537&lt;&gt;"",NOT(OR(LEFT($C537,1)="1",LEFT($C537,1)="2"))),"Custos indiretos não devem pertencer a uma prática específica.",IF(AND($D537&lt;&gt;"",COUNTIF(' PROJETO'!$B$14:$B$16,$D537)=0),"Prática de restauração inválida ou não cadastrada.",IF(IF($D537="",FALSE(),IF(COUNTIF(' PROJETO'!$B$14:$B$16,$D537)=0,FALSE(),IFERROR(INDEX(' PROJETO'!$C$14:$C$16,MATCH($D537,' PROJETO'!$B$14:$B$16,0))&lt;&gt;"Sim",FALSE()))),"A prática informada no item não foi selecionada na aba Projeto.",IF(AND(MAX($I537,$L537,$O537,$R537,$U537,$X537)&gt;'CONFG.  LISTAS'!$F$4,NOT(OR($Z537&lt;&gt;"",$AA537&lt;&gt;""))),"Memorial de cálculo ou anexo obrigatório não informado para item acima do limite.",IF(OR(AND($G537&lt;&gt;"",$H537&lt;&gt;"",OR($G537&lt;=0,$H537&lt;=0)),AND($J537&lt;&gt;"",$K537&lt;&gt;"",OR($J537&lt;=0,$K537&lt;=0)),AND($M537&lt;&gt;"",$N537&lt;&gt;"",OR($M537&lt;=0,$N537&lt;=0)),AND($P537&lt;&gt;"",$Q537&lt;&gt;"",OR($P537&lt;=0,$Q537&lt;=0)),AND($S537&lt;&gt;"",$T537&lt;&gt;"",OR($S537&lt;=0,$T537&lt;=0)),AND($V537&lt;&gt;"",$W537&lt;&gt;"",OR($V537&lt;=0,$W537&lt;=0))),"Revise os valores informados: valor unitário e quantidade devem ser maiores que zero.",IF(OR(AND($G537="",$H537&lt;&gt;""),AND($G537&lt;&gt;"",$H537=""),AND($J537="",$K537&lt;&gt;""),AND($J537&lt;&gt;"",$K537=""),AND($M537="",$N537&lt;&gt;""),AND($M537&lt;&gt;"",$N537=""),AND($P537="",$Q537&lt;&gt;""),AND($P537&lt;&gt;"",$Q537=""),AND($S537="",$T537&lt;&gt;""),AND($S537&lt;&gt;"",$T537=""),AND($V537="",$W537&lt;&gt;""),AND($V537&lt;&gt;"",$W537="")),"Há ano preenchido parcialmente: "&amp;TRIM(IF(AND($G537="",$H537&lt;&gt;""),"Ano 1 (falta valor unitário); ","")&amp;IF(AND($G537&lt;&gt;"",$H537=""),"Ano 1 (falta quantidade); ","")&amp;IF(AND($J537="",$K537&lt;&gt;""),"Ano 2 (falta valor unitário); ","")&amp;IF(AND($J537&lt;&gt;"",$K537=""),"Ano 2 (falta quantidade); ","")&amp;IF(AND($M537="",$N537&lt;&gt;""),"Ano 3 (falta valor unitário); ","")&amp;IF(AND($M537&lt;&gt;"",$N537=""),"Ano 3 (falta quantidade); ","")&amp;IF(AND($P537="",$Q537&lt;&gt;""),"Ano 4 (falta valor unitário); ","")&amp;IF(AND($P537&lt;&gt;"",$Q537=""),"Ano 4 (falta quantidade); ","")&amp;IF(AND($S537="",$T537&lt;&gt;""),"Ano 5 (falta valor unitário); ","")&amp;IF(AND($S537&lt;&gt;"",$T537=""),"Ano 5 (falta quantidade); ","")&amp;IF(AND($V537="",$W537&lt;&gt;""),"Ano 6 (falta valor unitário); ","")&amp;IF(AND($V537&lt;&gt;"",$W537=""),"Ano 6 (falta quantidade); ","")), IF(NOT(OR(AND($G537&lt;&gt;"",$H537&lt;&gt;""),AND($J537&lt;&gt;"",$K537&lt;&gt;""),AND($M537&lt;&gt;"",$N537&lt;&gt;""),AND($P537&lt;&gt;"",$Q537&lt;&gt;""),AND($S537&lt;&gt;"",$T537&lt;&gt;""),AND($V537&lt;&gt;"",$W537&lt;&gt;""))),"Informe pelo menos um ano completo com valor unitário e quantidade.",IF(AND($C537&lt;&gt;"",$E537&lt;&gt;"",LEFT(TRIM($C537),1)&lt;&gt;LEFT(TRIM($E537),1)),"Categoria e tipo estão incompatíveis.",IF(IF(OR($E537="",$F537=""),FALSE(),IFERROR(COUNTIF(INDIRECT("UNITS_"&amp;SUBSTITUTE(LEFT($E537,FIND(" ",$E537&amp;" ")-1),".","_")),$F537)=0,TRUE())),"Unidade incompatível com o tipo selecionado.",IF(OR(AND(ISNUMBER(SEARCH("comunic",LOWER($B537))),LEFT($E537,3)&lt;&gt;"4.4"),AND(ISNUMBER(SEARCH("monitor",LOWER($B537))),NOT(OR(LEFT($E537,3)="1.5",LEFT($E537,3)="2.5")))),"Revise a classificação do item conforme as regras de preenchimento.",IF(AND($B537&lt;&gt;"",OR(ISNUMBER(SEARCH("outro",LOWER($B537))),ISNUMBER(SEARCH("divers",LOWER($B537))),ISNUMBER(SEARCH("kit",LOWER($B537))),ISNUMBER(SEARCH("ferrament",LOWER($B537))),ISNUMBER(SEARCH("epi",LOWER($B537)))),NOT(OR($Z537&lt;&gt;"",$AA537&lt;&gt;""))),"Descrição muito genérica: detalhe melhor o item e registre o racional no memorial ou em anexo.",IF(AND($Y537=0,$B537&lt;&gt;"",OR($G537&lt;&gt;"",$H537&lt;&gt;"",$J537&lt;&gt;"",$K537&lt;&gt;"",$M537&lt;&gt;"",$N537&lt;&gt;"",$P537&lt;&gt;"",$Q537&lt;&gt;"",$S537&lt;&gt;"",$T537&lt;&gt;"",$V537&lt;&gt;"",$W537&lt;&gt;"")),"O item possui dados lançados, mas o total está zerado. Revise os valores informados.","")))))))))))))))</f>
        <v/>
      </c>
    </row>
    <row r="538" spans="1:35" ht="14.25" customHeight="1" x14ac:dyDescent="0.25">
      <c r="A538" s="57" t="str">
        <f t="shared" si="104"/>
        <v/>
      </c>
      <c r="B538" s="58"/>
      <c r="C538" s="58"/>
      <c r="D538" s="58"/>
      <c r="E538" s="58"/>
      <c r="F538" s="58"/>
      <c r="G538" s="269"/>
      <c r="H538" s="59"/>
      <c r="I538" s="273">
        <f t="shared" si="105"/>
        <v>0</v>
      </c>
      <c r="J538" s="269"/>
      <c r="K538" s="59"/>
      <c r="L538" s="270">
        <f t="shared" si="106"/>
        <v>0</v>
      </c>
      <c r="M538" s="269"/>
      <c r="N538" s="59"/>
      <c r="O538" s="270">
        <f t="shared" si="107"/>
        <v>0</v>
      </c>
      <c r="P538" s="269"/>
      <c r="Q538" s="59"/>
      <c r="R538" s="271">
        <f t="shared" si="108"/>
        <v>0</v>
      </c>
      <c r="S538" s="269"/>
      <c r="T538" s="59"/>
      <c r="U538" s="270">
        <f t="shared" si="109"/>
        <v>0</v>
      </c>
      <c r="V538" s="269"/>
      <c r="W538" s="59"/>
      <c r="X538" s="270">
        <f t="shared" si="110"/>
        <v>0</v>
      </c>
      <c r="Y538" s="270">
        <f t="shared" si="111"/>
        <v>0</v>
      </c>
      <c r="Z538" s="58"/>
      <c r="AA538" s="58"/>
      <c r="AB538" s="60" t="str">
        <f t="shared" si="112"/>
        <v/>
      </c>
      <c r="AC538" s="21" t="b">
        <f t="shared" si="113"/>
        <v>0</v>
      </c>
      <c r="AD538" s="21" t="b">
        <f t="shared" si="114"/>
        <v>0</v>
      </c>
      <c r="AE538" s="21" t="b">
        <f t="shared" si="115"/>
        <v>0</v>
      </c>
      <c r="AF538" s="21" t="b">
        <f ca="1">OR(AND($AC538,NOT($AD538)),AND($AC538,OR(AND($G538="",$H538&lt;&gt;""),AND($G538&lt;&gt;"",$H538=""),AND($J538="",$K538&lt;&gt;""),AND($J538&lt;&gt;"",$K538=""),AND($M538="",$N538&lt;&gt;""),AND($M538&lt;&gt;"",$N538=""),AND($P538="",$Q538&lt;&gt;""),AND($P538&lt;&gt;"",$Q538=""),AND($S538="",$T538&lt;&gt;""),AND($S538&lt;&gt;"",$T538=""),AND($V538="",$W538&lt;&gt;""),AND($V538&lt;&gt;"",$W538=""))),AND($C538&lt;&gt;"",$E538&lt;&gt;"",LEFT(TRIM($C538),1)&lt;&gt;LEFT(TRIM($E538),1)),IF(OR($E538="",$F538=""),FALSE(),IFERROR(COUNTIF(INDIRECT("UNITS_"&amp;SUBSTITUTE(LEFT($E538,FIND(" ",$E538&amp;" ")-1),".","_")),$F538)=0,TRUE())),AND($B538&lt;&gt;"",OR(ISNUMBER(SEARCH("outro",LOWER($B538))),ISNUMBER(SEARCH("divers",LOWER($B538))),ISNUMBER(SEARCH("etc",LOWER($B538))))),OR(AND(ISNUMBER(SEARCH("comunic",LOWER($B538))),LEFT($E538,3)&lt;&gt;"4.4"),AND(ISNUMBER(SEARCH("monitor",LOWER($B538))),NOT(OR(LEFT($E538,3)="1.5",LEFT($E538,3)="2.5")))),AND($B538&lt;&gt;"",OR(LEFT($C538,1)="1",LEFT($C538,1)="2"),$D538=""),AND($D538&lt;&gt;"",NOT(OR(LEFT($C538,1)="1",LEFT($C538,1)="2"))),AND($D538&lt;&gt;"",COUNTIF(' PROJETO'!$B$14:$B$16,$D538)=0),IF($D538="",FALSE(),IF(COUNTIF(' PROJETO'!$B$14:$B$16,$D538)=0,FALSE(),IFERROR(INDEX(' PROJETO'!$C$14:$C$16,MATCH($D538,' PROJETO'!$B$14:$B$16,0))&lt;&gt;"Sim",FALSE()))))</f>
        <v>0</v>
      </c>
      <c r="AG538" s="21" t="b">
        <f>AND($AC538,$Y538&gt;'CONFG.  LISTAS'!$F$4,$Z538="",$AA538="")</f>
        <v>0</v>
      </c>
      <c r="AH538" s="21" t="str">
        <f t="shared" si="116"/>
        <v/>
      </c>
      <c r="AI538" s="43" t="str">
        <f ca="1">IF(NOT($AC538),"",IF(OR($B538="",$C538="",$E538="",$F538=""),"Preencha descrição, categoria, tipo e unidade.",IF(AND($B538&lt;&gt;"",OR(LEFT($C538,1)="1",LEFT($C538,1)="2"),$D538=""),"Informe a prática de restauração para itens diretos.",IF(AND($D538&lt;&gt;"",NOT(OR(LEFT($C538,1)="1",LEFT($C538,1)="2"))),"Custos indiretos não devem pertencer a uma prática específica.",IF(AND($D538&lt;&gt;"",COUNTIF(' PROJETO'!$B$14:$B$16,$D538)=0),"Prática de restauração inválida ou não cadastrada.",IF(IF($D538="",FALSE(),IF(COUNTIF(' PROJETO'!$B$14:$B$16,$D538)=0,FALSE(),IFERROR(INDEX(' PROJETO'!$C$14:$C$16,MATCH($D538,' PROJETO'!$B$14:$B$16,0))&lt;&gt;"Sim",FALSE()))),"A prática informada no item não foi selecionada na aba Projeto.",IF(AND(MAX($I538,$L538,$O538,$R538,$U538,$X538)&gt;'CONFG.  LISTAS'!$F$4,NOT(OR($Z538&lt;&gt;"",$AA538&lt;&gt;""))),"Memorial de cálculo ou anexo obrigatório não informado para item acima do limite.",IF(OR(AND($G538&lt;&gt;"",$H538&lt;&gt;"",OR($G538&lt;=0,$H538&lt;=0)),AND($J538&lt;&gt;"",$K538&lt;&gt;"",OR($J538&lt;=0,$K538&lt;=0)),AND($M538&lt;&gt;"",$N538&lt;&gt;"",OR($M538&lt;=0,$N538&lt;=0)),AND($P538&lt;&gt;"",$Q538&lt;&gt;"",OR($P538&lt;=0,$Q538&lt;=0)),AND($S538&lt;&gt;"",$T538&lt;&gt;"",OR($S538&lt;=0,$T538&lt;=0)),AND($V538&lt;&gt;"",$W538&lt;&gt;"",OR($V538&lt;=0,$W538&lt;=0))),"Revise os valores informados: valor unitário e quantidade devem ser maiores que zero.",IF(OR(AND($G538="",$H538&lt;&gt;""),AND($G538&lt;&gt;"",$H538=""),AND($J538="",$K538&lt;&gt;""),AND($J538&lt;&gt;"",$K538=""),AND($M538="",$N538&lt;&gt;""),AND($M538&lt;&gt;"",$N538=""),AND($P538="",$Q538&lt;&gt;""),AND($P538&lt;&gt;"",$Q538=""),AND($S538="",$T538&lt;&gt;""),AND($S538&lt;&gt;"",$T538=""),AND($V538="",$W538&lt;&gt;""),AND($V538&lt;&gt;"",$W538="")),"Há ano preenchido parcialmente: "&amp;TRIM(IF(AND($G538="",$H538&lt;&gt;""),"Ano 1 (falta valor unitário); ","")&amp;IF(AND($G538&lt;&gt;"",$H538=""),"Ano 1 (falta quantidade); ","")&amp;IF(AND($J538="",$K538&lt;&gt;""),"Ano 2 (falta valor unitário); ","")&amp;IF(AND($J538&lt;&gt;"",$K538=""),"Ano 2 (falta quantidade); ","")&amp;IF(AND($M538="",$N538&lt;&gt;""),"Ano 3 (falta valor unitário); ","")&amp;IF(AND($M538&lt;&gt;"",$N538=""),"Ano 3 (falta quantidade); ","")&amp;IF(AND($P538="",$Q538&lt;&gt;""),"Ano 4 (falta valor unitário); ","")&amp;IF(AND($P538&lt;&gt;"",$Q538=""),"Ano 4 (falta quantidade); ","")&amp;IF(AND($S538="",$T538&lt;&gt;""),"Ano 5 (falta valor unitário); ","")&amp;IF(AND($S538&lt;&gt;"",$T538=""),"Ano 5 (falta quantidade); ","")&amp;IF(AND($V538="",$W538&lt;&gt;""),"Ano 6 (falta valor unitário); ","")&amp;IF(AND($V538&lt;&gt;"",$W538=""),"Ano 6 (falta quantidade); ","")), IF(NOT(OR(AND($G538&lt;&gt;"",$H538&lt;&gt;""),AND($J538&lt;&gt;"",$K538&lt;&gt;""),AND($M538&lt;&gt;"",$N538&lt;&gt;""),AND($P538&lt;&gt;"",$Q538&lt;&gt;""),AND($S538&lt;&gt;"",$T538&lt;&gt;""),AND($V538&lt;&gt;"",$W538&lt;&gt;""))),"Informe pelo menos um ano completo com valor unitário e quantidade.",IF(AND($C538&lt;&gt;"",$E538&lt;&gt;"",LEFT(TRIM($C538),1)&lt;&gt;LEFT(TRIM($E538),1)),"Categoria e tipo estão incompatíveis.",IF(IF(OR($E538="",$F538=""),FALSE(),IFERROR(COUNTIF(INDIRECT("UNITS_"&amp;SUBSTITUTE(LEFT($E538,FIND(" ",$E538&amp;" ")-1),".","_")),$F538)=0,TRUE())),"Unidade incompatível com o tipo selecionado.",IF(OR(AND(ISNUMBER(SEARCH("comunic",LOWER($B538))),LEFT($E538,3)&lt;&gt;"4.4"),AND(ISNUMBER(SEARCH("monitor",LOWER($B538))),NOT(OR(LEFT($E538,3)="1.5",LEFT($E538,3)="2.5")))),"Revise a classificação do item conforme as regras de preenchimento.",IF(AND($B538&lt;&gt;"",OR(ISNUMBER(SEARCH("outro",LOWER($B538))),ISNUMBER(SEARCH("divers",LOWER($B538))),ISNUMBER(SEARCH("kit",LOWER($B538))),ISNUMBER(SEARCH("ferrament",LOWER($B538))),ISNUMBER(SEARCH("epi",LOWER($B538)))),NOT(OR($Z538&lt;&gt;"",$AA538&lt;&gt;""))),"Descrição muito genérica: detalhe melhor o item e registre o racional no memorial ou em anexo.",IF(AND($Y538=0,$B538&lt;&gt;"",OR($G538&lt;&gt;"",$H538&lt;&gt;"",$J538&lt;&gt;"",$K538&lt;&gt;"",$M538&lt;&gt;"",$N538&lt;&gt;"",$P538&lt;&gt;"",$Q538&lt;&gt;"",$S538&lt;&gt;"",$T538&lt;&gt;"",$V538&lt;&gt;"",$W538&lt;&gt;"")),"O item possui dados lançados, mas o total está zerado. Revise os valores informados.","")))))))))))))))</f>
        <v/>
      </c>
    </row>
    <row r="539" spans="1:35" ht="14.25" customHeight="1" x14ac:dyDescent="0.25">
      <c r="A539" s="57" t="str">
        <f t="shared" si="104"/>
        <v/>
      </c>
      <c r="B539" s="61"/>
      <c r="C539" s="61"/>
      <c r="D539" s="58"/>
      <c r="E539" s="61"/>
      <c r="F539" s="61"/>
      <c r="G539" s="272"/>
      <c r="H539" s="62"/>
      <c r="I539" s="273">
        <f t="shared" si="105"/>
        <v>0</v>
      </c>
      <c r="J539" s="272"/>
      <c r="K539" s="62"/>
      <c r="L539" s="270">
        <f t="shared" si="106"/>
        <v>0</v>
      </c>
      <c r="M539" s="272"/>
      <c r="N539" s="62"/>
      <c r="O539" s="270">
        <f t="shared" si="107"/>
        <v>0</v>
      </c>
      <c r="P539" s="272"/>
      <c r="Q539" s="62"/>
      <c r="R539" s="271">
        <f t="shared" si="108"/>
        <v>0</v>
      </c>
      <c r="S539" s="272"/>
      <c r="T539" s="62"/>
      <c r="U539" s="270">
        <f t="shared" si="109"/>
        <v>0</v>
      </c>
      <c r="V539" s="272"/>
      <c r="W539" s="62"/>
      <c r="X539" s="270">
        <f t="shared" si="110"/>
        <v>0</v>
      </c>
      <c r="Y539" s="270">
        <f t="shared" si="111"/>
        <v>0</v>
      </c>
      <c r="Z539" s="61"/>
      <c r="AA539" s="61"/>
      <c r="AB539" s="60" t="str">
        <f t="shared" si="112"/>
        <v/>
      </c>
      <c r="AC539" s="21" t="b">
        <f t="shared" si="113"/>
        <v>0</v>
      </c>
      <c r="AD539" s="21" t="b">
        <f t="shared" si="114"/>
        <v>0</v>
      </c>
      <c r="AE539" s="21" t="b">
        <f t="shared" si="115"/>
        <v>0</v>
      </c>
      <c r="AF539" s="21" t="b">
        <f ca="1">OR(AND($AC539,NOT($AD539)),AND($AC539,OR(AND($G539="",$H539&lt;&gt;""),AND($G539&lt;&gt;"",$H539=""),AND($J539="",$K539&lt;&gt;""),AND($J539&lt;&gt;"",$K539=""),AND($M539="",$N539&lt;&gt;""),AND($M539&lt;&gt;"",$N539=""),AND($P539="",$Q539&lt;&gt;""),AND($P539&lt;&gt;"",$Q539=""),AND($S539="",$T539&lt;&gt;""),AND($S539&lt;&gt;"",$T539=""),AND($V539="",$W539&lt;&gt;""),AND($V539&lt;&gt;"",$W539=""))),AND($C539&lt;&gt;"",$E539&lt;&gt;"",LEFT(TRIM($C539),1)&lt;&gt;LEFT(TRIM($E539),1)),IF(OR($E539="",$F539=""),FALSE(),IFERROR(COUNTIF(INDIRECT("UNITS_"&amp;SUBSTITUTE(LEFT($E539,FIND(" ",$E539&amp;" ")-1),".","_")),$F539)=0,TRUE())),AND($B539&lt;&gt;"",OR(ISNUMBER(SEARCH("outro",LOWER($B539))),ISNUMBER(SEARCH("divers",LOWER($B539))),ISNUMBER(SEARCH("etc",LOWER($B539))))),OR(AND(ISNUMBER(SEARCH("comunic",LOWER($B539))),LEFT($E539,3)&lt;&gt;"4.4"),AND(ISNUMBER(SEARCH("monitor",LOWER($B539))),NOT(OR(LEFT($E539,3)="1.5",LEFT($E539,3)="2.5")))),AND($B539&lt;&gt;"",OR(LEFT($C539,1)="1",LEFT($C539,1)="2"),$D539=""),AND($D539&lt;&gt;"",NOT(OR(LEFT($C539,1)="1",LEFT($C539,1)="2"))),AND($D539&lt;&gt;"",COUNTIF(' PROJETO'!$B$14:$B$16,$D539)=0),IF($D539="",FALSE(),IF(COUNTIF(' PROJETO'!$B$14:$B$16,$D539)=0,FALSE(),IFERROR(INDEX(' PROJETO'!$C$14:$C$16,MATCH($D539,' PROJETO'!$B$14:$B$16,0))&lt;&gt;"Sim",FALSE()))))</f>
        <v>0</v>
      </c>
      <c r="AG539" s="21" t="b">
        <f>AND($AC539,$Y539&gt;'CONFG.  LISTAS'!$F$4,$Z539="",$AA539="")</f>
        <v>0</v>
      </c>
      <c r="AH539" s="21" t="str">
        <f t="shared" si="116"/>
        <v/>
      </c>
      <c r="AI539" s="43" t="str">
        <f ca="1">IF(NOT($AC539),"",IF(OR($B539="",$C539="",$E539="",$F539=""),"Preencha descrição, categoria, tipo e unidade.",IF(AND($B539&lt;&gt;"",OR(LEFT($C539,1)="1",LEFT($C539,1)="2"),$D539=""),"Informe a prática de restauração para itens diretos.",IF(AND($D539&lt;&gt;"",NOT(OR(LEFT($C539,1)="1",LEFT($C539,1)="2"))),"Custos indiretos não devem pertencer a uma prática específica.",IF(AND($D539&lt;&gt;"",COUNTIF(' PROJETO'!$B$14:$B$16,$D539)=0),"Prática de restauração inválida ou não cadastrada.",IF(IF($D539="",FALSE(),IF(COUNTIF(' PROJETO'!$B$14:$B$16,$D539)=0,FALSE(),IFERROR(INDEX(' PROJETO'!$C$14:$C$16,MATCH($D539,' PROJETO'!$B$14:$B$16,0))&lt;&gt;"Sim",FALSE()))),"A prática informada no item não foi selecionada na aba Projeto.",IF(AND(MAX($I539,$L539,$O539,$R539,$U539,$X539)&gt;'CONFG.  LISTAS'!$F$4,NOT(OR($Z539&lt;&gt;"",$AA539&lt;&gt;""))),"Memorial de cálculo ou anexo obrigatório não informado para item acima do limite.",IF(OR(AND($G539&lt;&gt;"",$H539&lt;&gt;"",OR($G539&lt;=0,$H539&lt;=0)),AND($J539&lt;&gt;"",$K539&lt;&gt;"",OR($J539&lt;=0,$K539&lt;=0)),AND($M539&lt;&gt;"",$N539&lt;&gt;"",OR($M539&lt;=0,$N539&lt;=0)),AND($P539&lt;&gt;"",$Q539&lt;&gt;"",OR($P539&lt;=0,$Q539&lt;=0)),AND($S539&lt;&gt;"",$T539&lt;&gt;"",OR($S539&lt;=0,$T539&lt;=0)),AND($V539&lt;&gt;"",$W539&lt;&gt;"",OR($V539&lt;=0,$W539&lt;=0))),"Revise os valores informados: valor unitário e quantidade devem ser maiores que zero.",IF(OR(AND($G539="",$H539&lt;&gt;""),AND($G539&lt;&gt;"",$H539=""),AND($J539="",$K539&lt;&gt;""),AND($J539&lt;&gt;"",$K539=""),AND($M539="",$N539&lt;&gt;""),AND($M539&lt;&gt;"",$N539=""),AND($P539="",$Q539&lt;&gt;""),AND($P539&lt;&gt;"",$Q539=""),AND($S539="",$T539&lt;&gt;""),AND($S539&lt;&gt;"",$T539=""),AND($V539="",$W539&lt;&gt;""),AND($V539&lt;&gt;"",$W539="")),"Há ano preenchido parcialmente: "&amp;TRIM(IF(AND($G539="",$H539&lt;&gt;""),"Ano 1 (falta valor unitário); ","")&amp;IF(AND($G539&lt;&gt;"",$H539=""),"Ano 1 (falta quantidade); ","")&amp;IF(AND($J539="",$K539&lt;&gt;""),"Ano 2 (falta valor unitário); ","")&amp;IF(AND($J539&lt;&gt;"",$K539=""),"Ano 2 (falta quantidade); ","")&amp;IF(AND($M539="",$N539&lt;&gt;""),"Ano 3 (falta valor unitário); ","")&amp;IF(AND($M539&lt;&gt;"",$N539=""),"Ano 3 (falta quantidade); ","")&amp;IF(AND($P539="",$Q539&lt;&gt;""),"Ano 4 (falta valor unitário); ","")&amp;IF(AND($P539&lt;&gt;"",$Q539=""),"Ano 4 (falta quantidade); ","")&amp;IF(AND($S539="",$T539&lt;&gt;""),"Ano 5 (falta valor unitário); ","")&amp;IF(AND($S539&lt;&gt;"",$T539=""),"Ano 5 (falta quantidade); ","")&amp;IF(AND($V539="",$W539&lt;&gt;""),"Ano 6 (falta valor unitário); ","")&amp;IF(AND($V539&lt;&gt;"",$W539=""),"Ano 6 (falta quantidade); ","")), IF(NOT(OR(AND($G539&lt;&gt;"",$H539&lt;&gt;""),AND($J539&lt;&gt;"",$K539&lt;&gt;""),AND($M539&lt;&gt;"",$N539&lt;&gt;""),AND($P539&lt;&gt;"",$Q539&lt;&gt;""),AND($S539&lt;&gt;"",$T539&lt;&gt;""),AND($V539&lt;&gt;"",$W539&lt;&gt;""))),"Informe pelo menos um ano completo com valor unitário e quantidade.",IF(AND($C539&lt;&gt;"",$E539&lt;&gt;"",LEFT(TRIM($C539),1)&lt;&gt;LEFT(TRIM($E539),1)),"Categoria e tipo estão incompatíveis.",IF(IF(OR($E539="",$F539=""),FALSE(),IFERROR(COUNTIF(INDIRECT("UNITS_"&amp;SUBSTITUTE(LEFT($E539,FIND(" ",$E539&amp;" ")-1),".","_")),$F539)=0,TRUE())),"Unidade incompatível com o tipo selecionado.",IF(OR(AND(ISNUMBER(SEARCH("comunic",LOWER($B539))),LEFT($E539,3)&lt;&gt;"4.4"),AND(ISNUMBER(SEARCH("monitor",LOWER($B539))),NOT(OR(LEFT($E539,3)="1.5",LEFT($E539,3)="2.5")))),"Revise a classificação do item conforme as regras de preenchimento.",IF(AND($B539&lt;&gt;"",OR(ISNUMBER(SEARCH("outro",LOWER($B539))),ISNUMBER(SEARCH("divers",LOWER($B539))),ISNUMBER(SEARCH("kit",LOWER($B539))),ISNUMBER(SEARCH("ferrament",LOWER($B539))),ISNUMBER(SEARCH("epi",LOWER($B539)))),NOT(OR($Z539&lt;&gt;"",$AA539&lt;&gt;""))),"Descrição muito genérica: detalhe melhor o item e registre o racional no memorial ou em anexo.",IF(AND($Y539=0,$B539&lt;&gt;"",OR($G539&lt;&gt;"",$H539&lt;&gt;"",$J539&lt;&gt;"",$K539&lt;&gt;"",$M539&lt;&gt;"",$N539&lt;&gt;"",$P539&lt;&gt;"",$Q539&lt;&gt;"",$S539&lt;&gt;"",$T539&lt;&gt;"",$V539&lt;&gt;"",$W539&lt;&gt;"")),"O item possui dados lançados, mas o total está zerado. Revise os valores informados.","")))))))))))))))</f>
        <v/>
      </c>
    </row>
    <row r="540" spans="1:35" ht="14.25" customHeight="1" x14ac:dyDescent="0.25">
      <c r="A540" s="57" t="str">
        <f t="shared" si="104"/>
        <v/>
      </c>
      <c r="B540" s="58"/>
      <c r="C540" s="58"/>
      <c r="D540" s="58"/>
      <c r="E540" s="58"/>
      <c r="F540" s="58"/>
      <c r="G540" s="269"/>
      <c r="H540" s="59"/>
      <c r="I540" s="273">
        <f t="shared" si="105"/>
        <v>0</v>
      </c>
      <c r="J540" s="269"/>
      <c r="K540" s="59"/>
      <c r="L540" s="270">
        <f t="shared" si="106"/>
        <v>0</v>
      </c>
      <c r="M540" s="269"/>
      <c r="N540" s="59"/>
      <c r="O540" s="270">
        <f t="shared" si="107"/>
        <v>0</v>
      </c>
      <c r="P540" s="269"/>
      <c r="Q540" s="59"/>
      <c r="R540" s="271">
        <f t="shared" si="108"/>
        <v>0</v>
      </c>
      <c r="S540" s="269"/>
      <c r="T540" s="59"/>
      <c r="U540" s="270">
        <f t="shared" si="109"/>
        <v>0</v>
      </c>
      <c r="V540" s="269"/>
      <c r="W540" s="59"/>
      <c r="X540" s="270">
        <f t="shared" si="110"/>
        <v>0</v>
      </c>
      <c r="Y540" s="270">
        <f t="shared" si="111"/>
        <v>0</v>
      </c>
      <c r="Z540" s="58"/>
      <c r="AA540" s="58"/>
      <c r="AB540" s="60" t="str">
        <f t="shared" si="112"/>
        <v/>
      </c>
      <c r="AC540" s="21" t="b">
        <f t="shared" si="113"/>
        <v>0</v>
      </c>
      <c r="AD540" s="21" t="b">
        <f t="shared" si="114"/>
        <v>0</v>
      </c>
      <c r="AE540" s="21" t="b">
        <f t="shared" si="115"/>
        <v>0</v>
      </c>
      <c r="AF540" s="21" t="b">
        <f ca="1">OR(AND($AC540,NOT($AD540)),AND($AC540,OR(AND($G540="",$H540&lt;&gt;""),AND($G540&lt;&gt;"",$H540=""),AND($J540="",$K540&lt;&gt;""),AND($J540&lt;&gt;"",$K540=""),AND($M540="",$N540&lt;&gt;""),AND($M540&lt;&gt;"",$N540=""),AND($P540="",$Q540&lt;&gt;""),AND($P540&lt;&gt;"",$Q540=""),AND($S540="",$T540&lt;&gt;""),AND($S540&lt;&gt;"",$T540=""),AND($V540="",$W540&lt;&gt;""),AND($V540&lt;&gt;"",$W540=""))),AND($C540&lt;&gt;"",$E540&lt;&gt;"",LEFT(TRIM($C540),1)&lt;&gt;LEFT(TRIM($E540),1)),IF(OR($E540="",$F540=""),FALSE(),IFERROR(COUNTIF(INDIRECT("UNITS_"&amp;SUBSTITUTE(LEFT($E540,FIND(" ",$E540&amp;" ")-1),".","_")),$F540)=0,TRUE())),AND($B540&lt;&gt;"",OR(ISNUMBER(SEARCH("outro",LOWER($B540))),ISNUMBER(SEARCH("divers",LOWER($B540))),ISNUMBER(SEARCH("etc",LOWER($B540))))),OR(AND(ISNUMBER(SEARCH("comunic",LOWER($B540))),LEFT($E540,3)&lt;&gt;"4.4"),AND(ISNUMBER(SEARCH("monitor",LOWER($B540))),NOT(OR(LEFT($E540,3)="1.5",LEFT($E540,3)="2.5")))),AND($B540&lt;&gt;"",OR(LEFT($C540,1)="1",LEFT($C540,1)="2"),$D540=""),AND($D540&lt;&gt;"",NOT(OR(LEFT($C540,1)="1",LEFT($C540,1)="2"))),AND($D540&lt;&gt;"",COUNTIF(' PROJETO'!$B$14:$B$16,$D540)=0),IF($D540="",FALSE(),IF(COUNTIF(' PROJETO'!$B$14:$B$16,$D540)=0,FALSE(),IFERROR(INDEX(' PROJETO'!$C$14:$C$16,MATCH($D540,' PROJETO'!$B$14:$B$16,0))&lt;&gt;"Sim",FALSE()))))</f>
        <v>0</v>
      </c>
      <c r="AG540" s="21" t="b">
        <f>AND($AC540,$Y540&gt;'CONFG.  LISTAS'!$F$4,$Z540="",$AA540="")</f>
        <v>0</v>
      </c>
      <c r="AH540" s="21" t="str">
        <f t="shared" si="116"/>
        <v/>
      </c>
      <c r="AI540" s="43" t="str">
        <f ca="1">IF(NOT($AC540),"",IF(OR($B540="",$C540="",$E540="",$F540=""),"Preencha descrição, categoria, tipo e unidade.",IF(AND($B540&lt;&gt;"",OR(LEFT($C540,1)="1",LEFT($C540,1)="2"),$D540=""),"Informe a prática de restauração para itens diretos.",IF(AND($D540&lt;&gt;"",NOT(OR(LEFT($C540,1)="1",LEFT($C540,1)="2"))),"Custos indiretos não devem pertencer a uma prática específica.",IF(AND($D540&lt;&gt;"",COUNTIF(' PROJETO'!$B$14:$B$16,$D540)=0),"Prática de restauração inválida ou não cadastrada.",IF(IF($D540="",FALSE(),IF(COUNTIF(' PROJETO'!$B$14:$B$16,$D540)=0,FALSE(),IFERROR(INDEX(' PROJETO'!$C$14:$C$16,MATCH($D540,' PROJETO'!$B$14:$B$16,0))&lt;&gt;"Sim",FALSE()))),"A prática informada no item não foi selecionada na aba Projeto.",IF(AND(MAX($I540,$L540,$O540,$R540,$U540,$X540)&gt;'CONFG.  LISTAS'!$F$4,NOT(OR($Z540&lt;&gt;"",$AA540&lt;&gt;""))),"Memorial de cálculo ou anexo obrigatório não informado para item acima do limite.",IF(OR(AND($G540&lt;&gt;"",$H540&lt;&gt;"",OR($G540&lt;=0,$H540&lt;=0)),AND($J540&lt;&gt;"",$K540&lt;&gt;"",OR($J540&lt;=0,$K540&lt;=0)),AND($M540&lt;&gt;"",$N540&lt;&gt;"",OR($M540&lt;=0,$N540&lt;=0)),AND($P540&lt;&gt;"",$Q540&lt;&gt;"",OR($P540&lt;=0,$Q540&lt;=0)),AND($S540&lt;&gt;"",$T540&lt;&gt;"",OR($S540&lt;=0,$T540&lt;=0)),AND($V540&lt;&gt;"",$W540&lt;&gt;"",OR($V540&lt;=0,$W540&lt;=0))),"Revise os valores informados: valor unitário e quantidade devem ser maiores que zero.",IF(OR(AND($G540="",$H540&lt;&gt;""),AND($G540&lt;&gt;"",$H540=""),AND($J540="",$K540&lt;&gt;""),AND($J540&lt;&gt;"",$K540=""),AND($M540="",$N540&lt;&gt;""),AND($M540&lt;&gt;"",$N540=""),AND($P540="",$Q540&lt;&gt;""),AND($P540&lt;&gt;"",$Q540=""),AND($S540="",$T540&lt;&gt;""),AND($S540&lt;&gt;"",$T540=""),AND($V540="",$W540&lt;&gt;""),AND($V540&lt;&gt;"",$W540="")),"Há ano preenchido parcialmente: "&amp;TRIM(IF(AND($G540="",$H540&lt;&gt;""),"Ano 1 (falta valor unitário); ","")&amp;IF(AND($G540&lt;&gt;"",$H540=""),"Ano 1 (falta quantidade); ","")&amp;IF(AND($J540="",$K540&lt;&gt;""),"Ano 2 (falta valor unitário); ","")&amp;IF(AND($J540&lt;&gt;"",$K540=""),"Ano 2 (falta quantidade); ","")&amp;IF(AND($M540="",$N540&lt;&gt;""),"Ano 3 (falta valor unitário); ","")&amp;IF(AND($M540&lt;&gt;"",$N540=""),"Ano 3 (falta quantidade); ","")&amp;IF(AND($P540="",$Q540&lt;&gt;""),"Ano 4 (falta valor unitário); ","")&amp;IF(AND($P540&lt;&gt;"",$Q540=""),"Ano 4 (falta quantidade); ","")&amp;IF(AND($S540="",$T540&lt;&gt;""),"Ano 5 (falta valor unitário); ","")&amp;IF(AND($S540&lt;&gt;"",$T540=""),"Ano 5 (falta quantidade); ","")&amp;IF(AND($V540="",$W540&lt;&gt;""),"Ano 6 (falta valor unitário); ","")&amp;IF(AND($V540&lt;&gt;"",$W540=""),"Ano 6 (falta quantidade); ","")), IF(NOT(OR(AND($G540&lt;&gt;"",$H540&lt;&gt;""),AND($J540&lt;&gt;"",$K540&lt;&gt;""),AND($M540&lt;&gt;"",$N540&lt;&gt;""),AND($P540&lt;&gt;"",$Q540&lt;&gt;""),AND($S540&lt;&gt;"",$T540&lt;&gt;""),AND($V540&lt;&gt;"",$W540&lt;&gt;""))),"Informe pelo menos um ano completo com valor unitário e quantidade.",IF(AND($C540&lt;&gt;"",$E540&lt;&gt;"",LEFT(TRIM($C540),1)&lt;&gt;LEFT(TRIM($E540),1)),"Categoria e tipo estão incompatíveis.",IF(IF(OR($E540="",$F540=""),FALSE(),IFERROR(COUNTIF(INDIRECT("UNITS_"&amp;SUBSTITUTE(LEFT($E540,FIND(" ",$E540&amp;" ")-1),".","_")),$F540)=0,TRUE())),"Unidade incompatível com o tipo selecionado.",IF(OR(AND(ISNUMBER(SEARCH("comunic",LOWER($B540))),LEFT($E540,3)&lt;&gt;"4.4"),AND(ISNUMBER(SEARCH("monitor",LOWER($B540))),NOT(OR(LEFT($E540,3)="1.5",LEFT($E540,3)="2.5")))),"Revise a classificação do item conforme as regras de preenchimento.",IF(AND($B540&lt;&gt;"",OR(ISNUMBER(SEARCH("outro",LOWER($B540))),ISNUMBER(SEARCH("divers",LOWER($B540))),ISNUMBER(SEARCH("kit",LOWER($B540))),ISNUMBER(SEARCH("ferrament",LOWER($B540))),ISNUMBER(SEARCH("epi",LOWER($B540)))),NOT(OR($Z540&lt;&gt;"",$AA540&lt;&gt;""))),"Descrição muito genérica: detalhe melhor o item e registre o racional no memorial ou em anexo.",IF(AND($Y540=0,$B540&lt;&gt;"",OR($G540&lt;&gt;"",$H540&lt;&gt;"",$J540&lt;&gt;"",$K540&lt;&gt;"",$M540&lt;&gt;"",$N540&lt;&gt;"",$P540&lt;&gt;"",$Q540&lt;&gt;"",$S540&lt;&gt;"",$T540&lt;&gt;"",$V540&lt;&gt;"",$W540&lt;&gt;"")),"O item possui dados lançados, mas o total está zerado. Revise os valores informados.","")))))))))))))))</f>
        <v/>
      </c>
    </row>
    <row r="541" spans="1:35" ht="14.25" customHeight="1" x14ac:dyDescent="0.25">
      <c r="A541" s="57" t="str">
        <f t="shared" si="104"/>
        <v/>
      </c>
      <c r="B541" s="61"/>
      <c r="C541" s="61"/>
      <c r="D541" s="58"/>
      <c r="E541" s="61"/>
      <c r="F541" s="61"/>
      <c r="G541" s="272"/>
      <c r="H541" s="62"/>
      <c r="I541" s="273">
        <f t="shared" si="105"/>
        <v>0</v>
      </c>
      <c r="J541" s="272"/>
      <c r="K541" s="62"/>
      <c r="L541" s="270">
        <f t="shared" si="106"/>
        <v>0</v>
      </c>
      <c r="M541" s="272"/>
      <c r="N541" s="62"/>
      <c r="O541" s="270">
        <f t="shared" si="107"/>
        <v>0</v>
      </c>
      <c r="P541" s="272"/>
      <c r="Q541" s="62"/>
      <c r="R541" s="271">
        <f t="shared" si="108"/>
        <v>0</v>
      </c>
      <c r="S541" s="272"/>
      <c r="T541" s="62"/>
      <c r="U541" s="270">
        <f t="shared" si="109"/>
        <v>0</v>
      </c>
      <c r="V541" s="272"/>
      <c r="W541" s="62"/>
      <c r="X541" s="270">
        <f t="shared" si="110"/>
        <v>0</v>
      </c>
      <c r="Y541" s="270">
        <f t="shared" si="111"/>
        <v>0</v>
      </c>
      <c r="Z541" s="61"/>
      <c r="AA541" s="61"/>
      <c r="AB541" s="60" t="str">
        <f t="shared" si="112"/>
        <v/>
      </c>
      <c r="AC541" s="21" t="b">
        <f t="shared" si="113"/>
        <v>0</v>
      </c>
      <c r="AD541" s="21" t="b">
        <f t="shared" si="114"/>
        <v>0</v>
      </c>
      <c r="AE541" s="21" t="b">
        <f t="shared" si="115"/>
        <v>0</v>
      </c>
      <c r="AF541" s="21" t="b">
        <f ca="1">OR(AND($AC541,NOT($AD541)),AND($AC541,OR(AND($G541="",$H541&lt;&gt;""),AND($G541&lt;&gt;"",$H541=""),AND($J541="",$K541&lt;&gt;""),AND($J541&lt;&gt;"",$K541=""),AND($M541="",$N541&lt;&gt;""),AND($M541&lt;&gt;"",$N541=""),AND($P541="",$Q541&lt;&gt;""),AND($P541&lt;&gt;"",$Q541=""),AND($S541="",$T541&lt;&gt;""),AND($S541&lt;&gt;"",$T541=""),AND($V541="",$W541&lt;&gt;""),AND($V541&lt;&gt;"",$W541=""))),AND($C541&lt;&gt;"",$E541&lt;&gt;"",LEFT(TRIM($C541),1)&lt;&gt;LEFT(TRIM($E541),1)),IF(OR($E541="",$F541=""),FALSE(),IFERROR(COUNTIF(INDIRECT("UNITS_"&amp;SUBSTITUTE(LEFT($E541,FIND(" ",$E541&amp;" ")-1),".","_")),$F541)=0,TRUE())),AND($B541&lt;&gt;"",OR(ISNUMBER(SEARCH("outro",LOWER($B541))),ISNUMBER(SEARCH("divers",LOWER($B541))),ISNUMBER(SEARCH("etc",LOWER($B541))))),OR(AND(ISNUMBER(SEARCH("comunic",LOWER($B541))),LEFT($E541,3)&lt;&gt;"4.4"),AND(ISNUMBER(SEARCH("monitor",LOWER($B541))),NOT(OR(LEFT($E541,3)="1.5",LEFT($E541,3)="2.5")))),AND($B541&lt;&gt;"",OR(LEFT($C541,1)="1",LEFT($C541,1)="2"),$D541=""),AND($D541&lt;&gt;"",NOT(OR(LEFT($C541,1)="1",LEFT($C541,1)="2"))),AND($D541&lt;&gt;"",COUNTIF(' PROJETO'!$B$14:$B$16,$D541)=0),IF($D541="",FALSE(),IF(COUNTIF(' PROJETO'!$B$14:$B$16,$D541)=0,FALSE(),IFERROR(INDEX(' PROJETO'!$C$14:$C$16,MATCH($D541,' PROJETO'!$B$14:$B$16,0))&lt;&gt;"Sim",FALSE()))))</f>
        <v>0</v>
      </c>
      <c r="AG541" s="21" t="b">
        <f>AND($AC541,$Y541&gt;'CONFG.  LISTAS'!$F$4,$Z541="",$AA541="")</f>
        <v>0</v>
      </c>
      <c r="AH541" s="21" t="str">
        <f t="shared" si="116"/>
        <v/>
      </c>
      <c r="AI541" s="43" t="str">
        <f ca="1">IF(NOT($AC541),"",IF(OR($B541="",$C541="",$E541="",$F541=""),"Preencha descrição, categoria, tipo e unidade.",IF(AND($B541&lt;&gt;"",OR(LEFT($C541,1)="1",LEFT($C541,1)="2"),$D541=""),"Informe a prática de restauração para itens diretos.",IF(AND($D541&lt;&gt;"",NOT(OR(LEFT($C541,1)="1",LEFT($C541,1)="2"))),"Custos indiretos não devem pertencer a uma prática específica.",IF(AND($D541&lt;&gt;"",COUNTIF(' PROJETO'!$B$14:$B$16,$D541)=0),"Prática de restauração inválida ou não cadastrada.",IF(IF($D541="",FALSE(),IF(COUNTIF(' PROJETO'!$B$14:$B$16,$D541)=0,FALSE(),IFERROR(INDEX(' PROJETO'!$C$14:$C$16,MATCH($D541,' PROJETO'!$B$14:$B$16,0))&lt;&gt;"Sim",FALSE()))),"A prática informada no item não foi selecionada na aba Projeto.",IF(AND(MAX($I541,$L541,$O541,$R541,$U541,$X541)&gt;'CONFG.  LISTAS'!$F$4,NOT(OR($Z541&lt;&gt;"",$AA541&lt;&gt;""))),"Memorial de cálculo ou anexo obrigatório não informado para item acima do limite.",IF(OR(AND($G541&lt;&gt;"",$H541&lt;&gt;"",OR($G541&lt;=0,$H541&lt;=0)),AND($J541&lt;&gt;"",$K541&lt;&gt;"",OR($J541&lt;=0,$K541&lt;=0)),AND($M541&lt;&gt;"",$N541&lt;&gt;"",OR($M541&lt;=0,$N541&lt;=0)),AND($P541&lt;&gt;"",$Q541&lt;&gt;"",OR($P541&lt;=0,$Q541&lt;=0)),AND($S541&lt;&gt;"",$T541&lt;&gt;"",OR($S541&lt;=0,$T541&lt;=0)),AND($V541&lt;&gt;"",$W541&lt;&gt;"",OR($V541&lt;=0,$W541&lt;=0))),"Revise os valores informados: valor unitário e quantidade devem ser maiores que zero.",IF(OR(AND($G541="",$H541&lt;&gt;""),AND($G541&lt;&gt;"",$H541=""),AND($J541="",$K541&lt;&gt;""),AND($J541&lt;&gt;"",$K541=""),AND($M541="",$N541&lt;&gt;""),AND($M541&lt;&gt;"",$N541=""),AND($P541="",$Q541&lt;&gt;""),AND($P541&lt;&gt;"",$Q541=""),AND($S541="",$T541&lt;&gt;""),AND($S541&lt;&gt;"",$T541=""),AND($V541="",$W541&lt;&gt;""),AND($V541&lt;&gt;"",$W541="")),"Há ano preenchido parcialmente: "&amp;TRIM(IF(AND($G541="",$H541&lt;&gt;""),"Ano 1 (falta valor unitário); ","")&amp;IF(AND($G541&lt;&gt;"",$H541=""),"Ano 1 (falta quantidade); ","")&amp;IF(AND($J541="",$K541&lt;&gt;""),"Ano 2 (falta valor unitário); ","")&amp;IF(AND($J541&lt;&gt;"",$K541=""),"Ano 2 (falta quantidade); ","")&amp;IF(AND($M541="",$N541&lt;&gt;""),"Ano 3 (falta valor unitário); ","")&amp;IF(AND($M541&lt;&gt;"",$N541=""),"Ano 3 (falta quantidade); ","")&amp;IF(AND($P541="",$Q541&lt;&gt;""),"Ano 4 (falta valor unitário); ","")&amp;IF(AND($P541&lt;&gt;"",$Q541=""),"Ano 4 (falta quantidade); ","")&amp;IF(AND($S541="",$T541&lt;&gt;""),"Ano 5 (falta valor unitário); ","")&amp;IF(AND($S541&lt;&gt;"",$T541=""),"Ano 5 (falta quantidade); ","")&amp;IF(AND($V541="",$W541&lt;&gt;""),"Ano 6 (falta valor unitário); ","")&amp;IF(AND($V541&lt;&gt;"",$W541=""),"Ano 6 (falta quantidade); ","")), IF(NOT(OR(AND($G541&lt;&gt;"",$H541&lt;&gt;""),AND($J541&lt;&gt;"",$K541&lt;&gt;""),AND($M541&lt;&gt;"",$N541&lt;&gt;""),AND($P541&lt;&gt;"",$Q541&lt;&gt;""),AND($S541&lt;&gt;"",$T541&lt;&gt;""),AND($V541&lt;&gt;"",$W541&lt;&gt;""))),"Informe pelo menos um ano completo com valor unitário e quantidade.",IF(AND($C541&lt;&gt;"",$E541&lt;&gt;"",LEFT(TRIM($C541),1)&lt;&gt;LEFT(TRIM($E541),1)),"Categoria e tipo estão incompatíveis.",IF(IF(OR($E541="",$F541=""),FALSE(),IFERROR(COUNTIF(INDIRECT("UNITS_"&amp;SUBSTITUTE(LEFT($E541,FIND(" ",$E541&amp;" ")-1),".","_")),$F541)=0,TRUE())),"Unidade incompatível com o tipo selecionado.",IF(OR(AND(ISNUMBER(SEARCH("comunic",LOWER($B541))),LEFT($E541,3)&lt;&gt;"4.4"),AND(ISNUMBER(SEARCH("monitor",LOWER($B541))),NOT(OR(LEFT($E541,3)="1.5",LEFT($E541,3)="2.5")))),"Revise a classificação do item conforme as regras de preenchimento.",IF(AND($B541&lt;&gt;"",OR(ISNUMBER(SEARCH("outro",LOWER($B541))),ISNUMBER(SEARCH("divers",LOWER($B541))),ISNUMBER(SEARCH("kit",LOWER($B541))),ISNUMBER(SEARCH("ferrament",LOWER($B541))),ISNUMBER(SEARCH("epi",LOWER($B541)))),NOT(OR($Z541&lt;&gt;"",$AA541&lt;&gt;""))),"Descrição muito genérica: detalhe melhor o item e registre o racional no memorial ou em anexo.",IF(AND($Y541=0,$B541&lt;&gt;"",OR($G541&lt;&gt;"",$H541&lt;&gt;"",$J541&lt;&gt;"",$K541&lt;&gt;"",$M541&lt;&gt;"",$N541&lt;&gt;"",$P541&lt;&gt;"",$Q541&lt;&gt;"",$S541&lt;&gt;"",$T541&lt;&gt;"",$V541&lt;&gt;"",$W541&lt;&gt;"")),"O item possui dados lançados, mas o total está zerado. Revise os valores informados.","")))))))))))))))</f>
        <v/>
      </c>
    </row>
    <row r="542" spans="1:35" ht="14.25" customHeight="1" x14ac:dyDescent="0.25">
      <c r="A542" s="57" t="str">
        <f t="shared" si="104"/>
        <v/>
      </c>
      <c r="B542" s="58"/>
      <c r="C542" s="58"/>
      <c r="D542" s="58"/>
      <c r="E542" s="58"/>
      <c r="F542" s="58"/>
      <c r="G542" s="269"/>
      <c r="H542" s="59"/>
      <c r="I542" s="273">
        <f t="shared" si="105"/>
        <v>0</v>
      </c>
      <c r="J542" s="269"/>
      <c r="K542" s="59"/>
      <c r="L542" s="270">
        <f t="shared" si="106"/>
        <v>0</v>
      </c>
      <c r="M542" s="269"/>
      <c r="N542" s="59"/>
      <c r="O542" s="270">
        <f t="shared" si="107"/>
        <v>0</v>
      </c>
      <c r="P542" s="269"/>
      <c r="Q542" s="59"/>
      <c r="R542" s="271">
        <f t="shared" si="108"/>
        <v>0</v>
      </c>
      <c r="S542" s="269"/>
      <c r="T542" s="59"/>
      <c r="U542" s="270">
        <f t="shared" si="109"/>
        <v>0</v>
      </c>
      <c r="V542" s="269"/>
      <c r="W542" s="59"/>
      <c r="X542" s="270">
        <f t="shared" si="110"/>
        <v>0</v>
      </c>
      <c r="Y542" s="270">
        <f t="shared" si="111"/>
        <v>0</v>
      </c>
      <c r="Z542" s="58"/>
      <c r="AA542" s="58"/>
      <c r="AB542" s="60" t="str">
        <f t="shared" si="112"/>
        <v/>
      </c>
      <c r="AC542" s="21" t="b">
        <f t="shared" si="113"/>
        <v>0</v>
      </c>
      <c r="AD542" s="21" t="b">
        <f t="shared" si="114"/>
        <v>0</v>
      </c>
      <c r="AE542" s="21" t="b">
        <f t="shared" si="115"/>
        <v>0</v>
      </c>
      <c r="AF542" s="21" t="b">
        <f ca="1">OR(AND($AC542,NOT($AD542)),AND($AC542,OR(AND($G542="",$H542&lt;&gt;""),AND($G542&lt;&gt;"",$H542=""),AND($J542="",$K542&lt;&gt;""),AND($J542&lt;&gt;"",$K542=""),AND($M542="",$N542&lt;&gt;""),AND($M542&lt;&gt;"",$N542=""),AND($P542="",$Q542&lt;&gt;""),AND($P542&lt;&gt;"",$Q542=""),AND($S542="",$T542&lt;&gt;""),AND($S542&lt;&gt;"",$T542=""),AND($V542="",$W542&lt;&gt;""),AND($V542&lt;&gt;"",$W542=""))),AND($C542&lt;&gt;"",$E542&lt;&gt;"",LEFT(TRIM($C542),1)&lt;&gt;LEFT(TRIM($E542),1)),IF(OR($E542="",$F542=""),FALSE(),IFERROR(COUNTIF(INDIRECT("UNITS_"&amp;SUBSTITUTE(LEFT($E542,FIND(" ",$E542&amp;" ")-1),".","_")),$F542)=0,TRUE())),AND($B542&lt;&gt;"",OR(ISNUMBER(SEARCH("outro",LOWER($B542))),ISNUMBER(SEARCH("divers",LOWER($B542))),ISNUMBER(SEARCH("etc",LOWER($B542))))),OR(AND(ISNUMBER(SEARCH("comunic",LOWER($B542))),LEFT($E542,3)&lt;&gt;"4.4"),AND(ISNUMBER(SEARCH("monitor",LOWER($B542))),NOT(OR(LEFT($E542,3)="1.5",LEFT($E542,3)="2.5")))),AND($B542&lt;&gt;"",OR(LEFT($C542,1)="1",LEFT($C542,1)="2"),$D542=""),AND($D542&lt;&gt;"",NOT(OR(LEFT($C542,1)="1",LEFT($C542,1)="2"))),AND($D542&lt;&gt;"",COUNTIF(' PROJETO'!$B$14:$B$16,$D542)=0),IF($D542="",FALSE(),IF(COUNTIF(' PROJETO'!$B$14:$B$16,$D542)=0,FALSE(),IFERROR(INDEX(' PROJETO'!$C$14:$C$16,MATCH($D542,' PROJETO'!$B$14:$B$16,0))&lt;&gt;"Sim",FALSE()))))</f>
        <v>0</v>
      </c>
      <c r="AG542" s="21" t="b">
        <f>AND($AC542,$Y542&gt;'CONFG.  LISTAS'!$F$4,$Z542="",$AA542="")</f>
        <v>0</v>
      </c>
      <c r="AH542" s="21" t="str">
        <f t="shared" si="116"/>
        <v/>
      </c>
      <c r="AI542" s="43" t="str">
        <f ca="1">IF(NOT($AC542),"",IF(OR($B542="",$C542="",$E542="",$F542=""),"Preencha descrição, categoria, tipo e unidade.",IF(AND($B542&lt;&gt;"",OR(LEFT($C542,1)="1",LEFT($C542,1)="2"),$D542=""),"Informe a prática de restauração para itens diretos.",IF(AND($D542&lt;&gt;"",NOT(OR(LEFT($C542,1)="1",LEFT($C542,1)="2"))),"Custos indiretos não devem pertencer a uma prática específica.",IF(AND($D542&lt;&gt;"",COUNTIF(' PROJETO'!$B$14:$B$16,$D542)=0),"Prática de restauração inválida ou não cadastrada.",IF(IF($D542="",FALSE(),IF(COUNTIF(' PROJETO'!$B$14:$B$16,$D542)=0,FALSE(),IFERROR(INDEX(' PROJETO'!$C$14:$C$16,MATCH($D542,' PROJETO'!$B$14:$B$16,0))&lt;&gt;"Sim",FALSE()))),"A prática informada no item não foi selecionada na aba Projeto.",IF(AND(MAX($I542,$L542,$O542,$R542,$U542,$X542)&gt;'CONFG.  LISTAS'!$F$4,NOT(OR($Z542&lt;&gt;"",$AA542&lt;&gt;""))),"Memorial de cálculo ou anexo obrigatório não informado para item acima do limite.",IF(OR(AND($G542&lt;&gt;"",$H542&lt;&gt;"",OR($G542&lt;=0,$H542&lt;=0)),AND($J542&lt;&gt;"",$K542&lt;&gt;"",OR($J542&lt;=0,$K542&lt;=0)),AND($M542&lt;&gt;"",$N542&lt;&gt;"",OR($M542&lt;=0,$N542&lt;=0)),AND($P542&lt;&gt;"",$Q542&lt;&gt;"",OR($P542&lt;=0,$Q542&lt;=0)),AND($S542&lt;&gt;"",$T542&lt;&gt;"",OR($S542&lt;=0,$T542&lt;=0)),AND($V542&lt;&gt;"",$W542&lt;&gt;"",OR($V542&lt;=0,$W542&lt;=0))),"Revise os valores informados: valor unitário e quantidade devem ser maiores que zero.",IF(OR(AND($G542="",$H542&lt;&gt;""),AND($G542&lt;&gt;"",$H542=""),AND($J542="",$K542&lt;&gt;""),AND($J542&lt;&gt;"",$K542=""),AND($M542="",$N542&lt;&gt;""),AND($M542&lt;&gt;"",$N542=""),AND($P542="",$Q542&lt;&gt;""),AND($P542&lt;&gt;"",$Q542=""),AND($S542="",$T542&lt;&gt;""),AND($S542&lt;&gt;"",$T542=""),AND($V542="",$W542&lt;&gt;""),AND($V542&lt;&gt;"",$W542="")),"Há ano preenchido parcialmente: "&amp;TRIM(IF(AND($G542="",$H542&lt;&gt;""),"Ano 1 (falta valor unitário); ","")&amp;IF(AND($G542&lt;&gt;"",$H542=""),"Ano 1 (falta quantidade); ","")&amp;IF(AND($J542="",$K542&lt;&gt;""),"Ano 2 (falta valor unitário); ","")&amp;IF(AND($J542&lt;&gt;"",$K542=""),"Ano 2 (falta quantidade); ","")&amp;IF(AND($M542="",$N542&lt;&gt;""),"Ano 3 (falta valor unitário); ","")&amp;IF(AND($M542&lt;&gt;"",$N542=""),"Ano 3 (falta quantidade); ","")&amp;IF(AND($P542="",$Q542&lt;&gt;""),"Ano 4 (falta valor unitário); ","")&amp;IF(AND($P542&lt;&gt;"",$Q542=""),"Ano 4 (falta quantidade); ","")&amp;IF(AND($S542="",$T542&lt;&gt;""),"Ano 5 (falta valor unitário); ","")&amp;IF(AND($S542&lt;&gt;"",$T542=""),"Ano 5 (falta quantidade); ","")&amp;IF(AND($V542="",$W542&lt;&gt;""),"Ano 6 (falta valor unitário); ","")&amp;IF(AND($V542&lt;&gt;"",$W542=""),"Ano 6 (falta quantidade); ","")), IF(NOT(OR(AND($G542&lt;&gt;"",$H542&lt;&gt;""),AND($J542&lt;&gt;"",$K542&lt;&gt;""),AND($M542&lt;&gt;"",$N542&lt;&gt;""),AND($P542&lt;&gt;"",$Q542&lt;&gt;""),AND($S542&lt;&gt;"",$T542&lt;&gt;""),AND($V542&lt;&gt;"",$W542&lt;&gt;""))),"Informe pelo menos um ano completo com valor unitário e quantidade.",IF(AND($C542&lt;&gt;"",$E542&lt;&gt;"",LEFT(TRIM($C542),1)&lt;&gt;LEFT(TRIM($E542),1)),"Categoria e tipo estão incompatíveis.",IF(IF(OR($E542="",$F542=""),FALSE(),IFERROR(COUNTIF(INDIRECT("UNITS_"&amp;SUBSTITUTE(LEFT($E542,FIND(" ",$E542&amp;" ")-1),".","_")),$F542)=0,TRUE())),"Unidade incompatível com o tipo selecionado.",IF(OR(AND(ISNUMBER(SEARCH("comunic",LOWER($B542))),LEFT($E542,3)&lt;&gt;"4.4"),AND(ISNUMBER(SEARCH("monitor",LOWER($B542))),NOT(OR(LEFT($E542,3)="1.5",LEFT($E542,3)="2.5")))),"Revise a classificação do item conforme as regras de preenchimento.",IF(AND($B542&lt;&gt;"",OR(ISNUMBER(SEARCH("outro",LOWER($B542))),ISNUMBER(SEARCH("divers",LOWER($B542))),ISNUMBER(SEARCH("kit",LOWER($B542))),ISNUMBER(SEARCH("ferrament",LOWER($B542))),ISNUMBER(SEARCH("epi",LOWER($B542)))),NOT(OR($Z542&lt;&gt;"",$AA542&lt;&gt;""))),"Descrição muito genérica: detalhe melhor o item e registre o racional no memorial ou em anexo.",IF(AND($Y542=0,$B542&lt;&gt;"",OR($G542&lt;&gt;"",$H542&lt;&gt;"",$J542&lt;&gt;"",$K542&lt;&gt;"",$M542&lt;&gt;"",$N542&lt;&gt;"",$P542&lt;&gt;"",$Q542&lt;&gt;"",$S542&lt;&gt;"",$T542&lt;&gt;"",$V542&lt;&gt;"",$W542&lt;&gt;"")),"O item possui dados lançados, mas o total está zerado. Revise os valores informados.","")))))))))))))))</f>
        <v/>
      </c>
    </row>
    <row r="543" spans="1:35" ht="14.25" customHeight="1" x14ac:dyDescent="0.25">
      <c r="A543" s="57" t="str">
        <f t="shared" si="104"/>
        <v/>
      </c>
      <c r="B543" s="61"/>
      <c r="C543" s="61"/>
      <c r="D543" s="58"/>
      <c r="E543" s="61"/>
      <c r="F543" s="61"/>
      <c r="G543" s="272"/>
      <c r="H543" s="62"/>
      <c r="I543" s="273">
        <f t="shared" si="105"/>
        <v>0</v>
      </c>
      <c r="J543" s="272"/>
      <c r="K543" s="62"/>
      <c r="L543" s="270">
        <f t="shared" si="106"/>
        <v>0</v>
      </c>
      <c r="M543" s="272"/>
      <c r="N543" s="62"/>
      <c r="O543" s="270">
        <f t="shared" si="107"/>
        <v>0</v>
      </c>
      <c r="P543" s="272"/>
      <c r="Q543" s="62"/>
      <c r="R543" s="271">
        <f t="shared" si="108"/>
        <v>0</v>
      </c>
      <c r="S543" s="272"/>
      <c r="T543" s="62"/>
      <c r="U543" s="270">
        <f t="shared" si="109"/>
        <v>0</v>
      </c>
      <c r="V543" s="272"/>
      <c r="W543" s="62"/>
      <c r="X543" s="270">
        <f t="shared" si="110"/>
        <v>0</v>
      </c>
      <c r="Y543" s="270">
        <f t="shared" si="111"/>
        <v>0</v>
      </c>
      <c r="Z543" s="61"/>
      <c r="AA543" s="61"/>
      <c r="AB543" s="60" t="str">
        <f t="shared" si="112"/>
        <v/>
      </c>
      <c r="AC543" s="21" t="b">
        <f t="shared" si="113"/>
        <v>0</v>
      </c>
      <c r="AD543" s="21" t="b">
        <f t="shared" si="114"/>
        <v>0</v>
      </c>
      <c r="AE543" s="21" t="b">
        <f t="shared" si="115"/>
        <v>0</v>
      </c>
      <c r="AF543" s="21" t="b">
        <f ca="1">OR(AND($AC543,NOT($AD543)),AND($AC543,OR(AND($G543="",$H543&lt;&gt;""),AND($G543&lt;&gt;"",$H543=""),AND($J543="",$K543&lt;&gt;""),AND($J543&lt;&gt;"",$K543=""),AND($M543="",$N543&lt;&gt;""),AND($M543&lt;&gt;"",$N543=""),AND($P543="",$Q543&lt;&gt;""),AND($P543&lt;&gt;"",$Q543=""),AND($S543="",$T543&lt;&gt;""),AND($S543&lt;&gt;"",$T543=""),AND($V543="",$W543&lt;&gt;""),AND($V543&lt;&gt;"",$W543=""))),AND($C543&lt;&gt;"",$E543&lt;&gt;"",LEFT(TRIM($C543),1)&lt;&gt;LEFT(TRIM($E543),1)),IF(OR($E543="",$F543=""),FALSE(),IFERROR(COUNTIF(INDIRECT("UNITS_"&amp;SUBSTITUTE(LEFT($E543,FIND(" ",$E543&amp;" ")-1),".","_")),$F543)=0,TRUE())),AND($B543&lt;&gt;"",OR(ISNUMBER(SEARCH("outro",LOWER($B543))),ISNUMBER(SEARCH("divers",LOWER($B543))),ISNUMBER(SEARCH("etc",LOWER($B543))))),OR(AND(ISNUMBER(SEARCH("comunic",LOWER($B543))),LEFT($E543,3)&lt;&gt;"4.4"),AND(ISNUMBER(SEARCH("monitor",LOWER($B543))),NOT(OR(LEFT($E543,3)="1.5",LEFT($E543,3)="2.5")))),AND($B543&lt;&gt;"",OR(LEFT($C543,1)="1",LEFT($C543,1)="2"),$D543=""),AND($D543&lt;&gt;"",NOT(OR(LEFT($C543,1)="1",LEFT($C543,1)="2"))),AND($D543&lt;&gt;"",COUNTIF(' PROJETO'!$B$14:$B$16,$D543)=0),IF($D543="",FALSE(),IF(COUNTIF(' PROJETO'!$B$14:$B$16,$D543)=0,FALSE(),IFERROR(INDEX(' PROJETO'!$C$14:$C$16,MATCH($D543,' PROJETO'!$B$14:$B$16,0))&lt;&gt;"Sim",FALSE()))))</f>
        <v>0</v>
      </c>
      <c r="AG543" s="21" t="b">
        <f>AND($AC543,$Y543&gt;'CONFG.  LISTAS'!$F$4,$Z543="",$AA543="")</f>
        <v>0</v>
      </c>
      <c r="AH543" s="21" t="str">
        <f t="shared" si="116"/>
        <v/>
      </c>
      <c r="AI543" s="43" t="str">
        <f ca="1">IF(NOT($AC543),"",IF(OR($B543="",$C543="",$E543="",$F543=""),"Preencha descrição, categoria, tipo e unidade.",IF(AND($B543&lt;&gt;"",OR(LEFT($C543,1)="1",LEFT($C543,1)="2"),$D543=""),"Informe a prática de restauração para itens diretos.",IF(AND($D543&lt;&gt;"",NOT(OR(LEFT($C543,1)="1",LEFT($C543,1)="2"))),"Custos indiretos não devem pertencer a uma prática específica.",IF(AND($D543&lt;&gt;"",COUNTIF(' PROJETO'!$B$14:$B$16,$D543)=0),"Prática de restauração inválida ou não cadastrada.",IF(IF($D543="",FALSE(),IF(COUNTIF(' PROJETO'!$B$14:$B$16,$D543)=0,FALSE(),IFERROR(INDEX(' PROJETO'!$C$14:$C$16,MATCH($D543,' PROJETO'!$B$14:$B$16,0))&lt;&gt;"Sim",FALSE()))),"A prática informada no item não foi selecionada na aba Projeto.",IF(AND(MAX($I543,$L543,$O543,$R543,$U543,$X543)&gt;'CONFG.  LISTAS'!$F$4,NOT(OR($Z543&lt;&gt;"",$AA543&lt;&gt;""))),"Memorial de cálculo ou anexo obrigatório não informado para item acima do limite.",IF(OR(AND($G543&lt;&gt;"",$H543&lt;&gt;"",OR($G543&lt;=0,$H543&lt;=0)),AND($J543&lt;&gt;"",$K543&lt;&gt;"",OR($J543&lt;=0,$K543&lt;=0)),AND($M543&lt;&gt;"",$N543&lt;&gt;"",OR($M543&lt;=0,$N543&lt;=0)),AND($P543&lt;&gt;"",$Q543&lt;&gt;"",OR($P543&lt;=0,$Q543&lt;=0)),AND($S543&lt;&gt;"",$T543&lt;&gt;"",OR($S543&lt;=0,$T543&lt;=0)),AND($V543&lt;&gt;"",$W543&lt;&gt;"",OR($V543&lt;=0,$W543&lt;=0))),"Revise os valores informados: valor unitário e quantidade devem ser maiores que zero.",IF(OR(AND($G543="",$H543&lt;&gt;""),AND($G543&lt;&gt;"",$H543=""),AND($J543="",$K543&lt;&gt;""),AND($J543&lt;&gt;"",$K543=""),AND($M543="",$N543&lt;&gt;""),AND($M543&lt;&gt;"",$N543=""),AND($P543="",$Q543&lt;&gt;""),AND($P543&lt;&gt;"",$Q543=""),AND($S543="",$T543&lt;&gt;""),AND($S543&lt;&gt;"",$T543=""),AND($V543="",$W543&lt;&gt;""),AND($V543&lt;&gt;"",$W543="")),"Há ano preenchido parcialmente: "&amp;TRIM(IF(AND($G543="",$H543&lt;&gt;""),"Ano 1 (falta valor unitário); ","")&amp;IF(AND($G543&lt;&gt;"",$H543=""),"Ano 1 (falta quantidade); ","")&amp;IF(AND($J543="",$K543&lt;&gt;""),"Ano 2 (falta valor unitário); ","")&amp;IF(AND($J543&lt;&gt;"",$K543=""),"Ano 2 (falta quantidade); ","")&amp;IF(AND($M543="",$N543&lt;&gt;""),"Ano 3 (falta valor unitário); ","")&amp;IF(AND($M543&lt;&gt;"",$N543=""),"Ano 3 (falta quantidade); ","")&amp;IF(AND($P543="",$Q543&lt;&gt;""),"Ano 4 (falta valor unitário); ","")&amp;IF(AND($P543&lt;&gt;"",$Q543=""),"Ano 4 (falta quantidade); ","")&amp;IF(AND($S543="",$T543&lt;&gt;""),"Ano 5 (falta valor unitário); ","")&amp;IF(AND($S543&lt;&gt;"",$T543=""),"Ano 5 (falta quantidade); ","")&amp;IF(AND($V543="",$W543&lt;&gt;""),"Ano 6 (falta valor unitário); ","")&amp;IF(AND($V543&lt;&gt;"",$W543=""),"Ano 6 (falta quantidade); ","")), IF(NOT(OR(AND($G543&lt;&gt;"",$H543&lt;&gt;""),AND($J543&lt;&gt;"",$K543&lt;&gt;""),AND($M543&lt;&gt;"",$N543&lt;&gt;""),AND($P543&lt;&gt;"",$Q543&lt;&gt;""),AND($S543&lt;&gt;"",$T543&lt;&gt;""),AND($V543&lt;&gt;"",$W543&lt;&gt;""))),"Informe pelo menos um ano completo com valor unitário e quantidade.",IF(AND($C543&lt;&gt;"",$E543&lt;&gt;"",LEFT(TRIM($C543),1)&lt;&gt;LEFT(TRIM($E543),1)),"Categoria e tipo estão incompatíveis.",IF(IF(OR($E543="",$F543=""),FALSE(),IFERROR(COUNTIF(INDIRECT("UNITS_"&amp;SUBSTITUTE(LEFT($E543,FIND(" ",$E543&amp;" ")-1),".","_")),$F543)=0,TRUE())),"Unidade incompatível com o tipo selecionado.",IF(OR(AND(ISNUMBER(SEARCH("comunic",LOWER($B543))),LEFT($E543,3)&lt;&gt;"4.4"),AND(ISNUMBER(SEARCH("monitor",LOWER($B543))),NOT(OR(LEFT($E543,3)="1.5",LEFT($E543,3)="2.5")))),"Revise a classificação do item conforme as regras de preenchimento.",IF(AND($B543&lt;&gt;"",OR(ISNUMBER(SEARCH("outro",LOWER($B543))),ISNUMBER(SEARCH("divers",LOWER($B543))),ISNUMBER(SEARCH("kit",LOWER($B543))),ISNUMBER(SEARCH("ferrament",LOWER($B543))),ISNUMBER(SEARCH("epi",LOWER($B543)))),NOT(OR($Z543&lt;&gt;"",$AA543&lt;&gt;""))),"Descrição muito genérica: detalhe melhor o item e registre o racional no memorial ou em anexo.",IF(AND($Y543=0,$B543&lt;&gt;"",OR($G543&lt;&gt;"",$H543&lt;&gt;"",$J543&lt;&gt;"",$K543&lt;&gt;"",$M543&lt;&gt;"",$N543&lt;&gt;"",$P543&lt;&gt;"",$Q543&lt;&gt;"",$S543&lt;&gt;"",$T543&lt;&gt;"",$V543&lt;&gt;"",$W543&lt;&gt;"")),"O item possui dados lançados, mas o total está zerado. Revise os valores informados.","")))))))))))))))</f>
        <v/>
      </c>
    </row>
    <row r="544" spans="1:35" ht="14.25" customHeight="1" x14ac:dyDescent="0.25">
      <c r="A544" s="57" t="str">
        <f t="shared" si="104"/>
        <v/>
      </c>
      <c r="B544" s="58"/>
      <c r="C544" s="58"/>
      <c r="D544" s="58"/>
      <c r="E544" s="58"/>
      <c r="F544" s="58"/>
      <c r="G544" s="269"/>
      <c r="H544" s="59"/>
      <c r="I544" s="273">
        <f t="shared" si="105"/>
        <v>0</v>
      </c>
      <c r="J544" s="269"/>
      <c r="K544" s="59"/>
      <c r="L544" s="270">
        <f t="shared" si="106"/>
        <v>0</v>
      </c>
      <c r="M544" s="269"/>
      <c r="N544" s="59"/>
      <c r="O544" s="270">
        <f t="shared" si="107"/>
        <v>0</v>
      </c>
      <c r="P544" s="269"/>
      <c r="Q544" s="59"/>
      <c r="R544" s="271">
        <f t="shared" si="108"/>
        <v>0</v>
      </c>
      <c r="S544" s="269"/>
      <c r="T544" s="59"/>
      <c r="U544" s="270">
        <f t="shared" si="109"/>
        <v>0</v>
      </c>
      <c r="V544" s="269"/>
      <c r="W544" s="59"/>
      <c r="X544" s="270">
        <f t="shared" si="110"/>
        <v>0</v>
      </c>
      <c r="Y544" s="270">
        <f t="shared" si="111"/>
        <v>0</v>
      </c>
      <c r="Z544" s="58"/>
      <c r="AA544" s="58"/>
      <c r="AB544" s="60" t="str">
        <f t="shared" si="112"/>
        <v/>
      </c>
      <c r="AC544" s="21" t="b">
        <f t="shared" si="113"/>
        <v>0</v>
      </c>
      <c r="AD544" s="21" t="b">
        <f t="shared" si="114"/>
        <v>0</v>
      </c>
      <c r="AE544" s="21" t="b">
        <f t="shared" si="115"/>
        <v>0</v>
      </c>
      <c r="AF544" s="21" t="b">
        <f ca="1">OR(AND($AC544,NOT($AD544)),AND($AC544,OR(AND($G544="",$H544&lt;&gt;""),AND($G544&lt;&gt;"",$H544=""),AND($J544="",$K544&lt;&gt;""),AND($J544&lt;&gt;"",$K544=""),AND($M544="",$N544&lt;&gt;""),AND($M544&lt;&gt;"",$N544=""),AND($P544="",$Q544&lt;&gt;""),AND($P544&lt;&gt;"",$Q544=""),AND($S544="",$T544&lt;&gt;""),AND($S544&lt;&gt;"",$T544=""),AND($V544="",$W544&lt;&gt;""),AND($V544&lt;&gt;"",$W544=""))),AND($C544&lt;&gt;"",$E544&lt;&gt;"",LEFT(TRIM($C544),1)&lt;&gt;LEFT(TRIM($E544),1)),IF(OR($E544="",$F544=""),FALSE(),IFERROR(COUNTIF(INDIRECT("UNITS_"&amp;SUBSTITUTE(LEFT($E544,FIND(" ",$E544&amp;" ")-1),".","_")),$F544)=0,TRUE())),AND($B544&lt;&gt;"",OR(ISNUMBER(SEARCH("outro",LOWER($B544))),ISNUMBER(SEARCH("divers",LOWER($B544))),ISNUMBER(SEARCH("etc",LOWER($B544))))),OR(AND(ISNUMBER(SEARCH("comunic",LOWER($B544))),LEFT($E544,3)&lt;&gt;"4.4"),AND(ISNUMBER(SEARCH("monitor",LOWER($B544))),NOT(OR(LEFT($E544,3)="1.5",LEFT($E544,3)="2.5")))),AND($B544&lt;&gt;"",OR(LEFT($C544,1)="1",LEFT($C544,1)="2"),$D544=""),AND($D544&lt;&gt;"",NOT(OR(LEFT($C544,1)="1",LEFT($C544,1)="2"))),AND($D544&lt;&gt;"",COUNTIF(' PROJETO'!$B$14:$B$16,$D544)=0),IF($D544="",FALSE(),IF(COUNTIF(' PROJETO'!$B$14:$B$16,$D544)=0,FALSE(),IFERROR(INDEX(' PROJETO'!$C$14:$C$16,MATCH($D544,' PROJETO'!$B$14:$B$16,0))&lt;&gt;"Sim",FALSE()))))</f>
        <v>0</v>
      </c>
      <c r="AG544" s="21" t="b">
        <f>AND($AC544,$Y544&gt;'CONFG.  LISTAS'!$F$4,$Z544="",$AA544="")</f>
        <v>0</v>
      </c>
      <c r="AH544" s="21" t="str">
        <f t="shared" si="116"/>
        <v/>
      </c>
      <c r="AI544" s="43" t="str">
        <f ca="1">IF(NOT($AC544),"",IF(OR($B544="",$C544="",$E544="",$F544=""),"Preencha descrição, categoria, tipo e unidade.",IF(AND($B544&lt;&gt;"",OR(LEFT($C544,1)="1",LEFT($C544,1)="2"),$D544=""),"Informe a prática de restauração para itens diretos.",IF(AND($D544&lt;&gt;"",NOT(OR(LEFT($C544,1)="1",LEFT($C544,1)="2"))),"Custos indiretos não devem pertencer a uma prática específica.",IF(AND($D544&lt;&gt;"",COUNTIF(' PROJETO'!$B$14:$B$16,$D544)=0),"Prática de restauração inválida ou não cadastrada.",IF(IF($D544="",FALSE(),IF(COUNTIF(' PROJETO'!$B$14:$B$16,$D544)=0,FALSE(),IFERROR(INDEX(' PROJETO'!$C$14:$C$16,MATCH($D544,' PROJETO'!$B$14:$B$16,0))&lt;&gt;"Sim",FALSE()))),"A prática informada no item não foi selecionada na aba Projeto.",IF(AND(MAX($I544,$L544,$O544,$R544,$U544,$X544)&gt;'CONFG.  LISTAS'!$F$4,NOT(OR($Z544&lt;&gt;"",$AA544&lt;&gt;""))),"Memorial de cálculo ou anexo obrigatório não informado para item acima do limite.",IF(OR(AND($G544&lt;&gt;"",$H544&lt;&gt;"",OR($G544&lt;=0,$H544&lt;=0)),AND($J544&lt;&gt;"",$K544&lt;&gt;"",OR($J544&lt;=0,$K544&lt;=0)),AND($M544&lt;&gt;"",$N544&lt;&gt;"",OR($M544&lt;=0,$N544&lt;=0)),AND($P544&lt;&gt;"",$Q544&lt;&gt;"",OR($P544&lt;=0,$Q544&lt;=0)),AND($S544&lt;&gt;"",$T544&lt;&gt;"",OR($S544&lt;=0,$T544&lt;=0)),AND($V544&lt;&gt;"",$W544&lt;&gt;"",OR($V544&lt;=0,$W544&lt;=0))),"Revise os valores informados: valor unitário e quantidade devem ser maiores que zero.",IF(OR(AND($G544="",$H544&lt;&gt;""),AND($G544&lt;&gt;"",$H544=""),AND($J544="",$K544&lt;&gt;""),AND($J544&lt;&gt;"",$K544=""),AND($M544="",$N544&lt;&gt;""),AND($M544&lt;&gt;"",$N544=""),AND($P544="",$Q544&lt;&gt;""),AND($P544&lt;&gt;"",$Q544=""),AND($S544="",$T544&lt;&gt;""),AND($S544&lt;&gt;"",$T544=""),AND($V544="",$W544&lt;&gt;""),AND($V544&lt;&gt;"",$W544="")),"Há ano preenchido parcialmente: "&amp;TRIM(IF(AND($G544="",$H544&lt;&gt;""),"Ano 1 (falta valor unitário); ","")&amp;IF(AND($G544&lt;&gt;"",$H544=""),"Ano 1 (falta quantidade); ","")&amp;IF(AND($J544="",$K544&lt;&gt;""),"Ano 2 (falta valor unitário); ","")&amp;IF(AND($J544&lt;&gt;"",$K544=""),"Ano 2 (falta quantidade); ","")&amp;IF(AND($M544="",$N544&lt;&gt;""),"Ano 3 (falta valor unitário); ","")&amp;IF(AND($M544&lt;&gt;"",$N544=""),"Ano 3 (falta quantidade); ","")&amp;IF(AND($P544="",$Q544&lt;&gt;""),"Ano 4 (falta valor unitário); ","")&amp;IF(AND($P544&lt;&gt;"",$Q544=""),"Ano 4 (falta quantidade); ","")&amp;IF(AND($S544="",$T544&lt;&gt;""),"Ano 5 (falta valor unitário); ","")&amp;IF(AND($S544&lt;&gt;"",$T544=""),"Ano 5 (falta quantidade); ","")&amp;IF(AND($V544="",$W544&lt;&gt;""),"Ano 6 (falta valor unitário); ","")&amp;IF(AND($V544&lt;&gt;"",$W544=""),"Ano 6 (falta quantidade); ","")), IF(NOT(OR(AND($G544&lt;&gt;"",$H544&lt;&gt;""),AND($J544&lt;&gt;"",$K544&lt;&gt;""),AND($M544&lt;&gt;"",$N544&lt;&gt;""),AND($P544&lt;&gt;"",$Q544&lt;&gt;""),AND($S544&lt;&gt;"",$T544&lt;&gt;""),AND($V544&lt;&gt;"",$W544&lt;&gt;""))),"Informe pelo menos um ano completo com valor unitário e quantidade.",IF(AND($C544&lt;&gt;"",$E544&lt;&gt;"",LEFT(TRIM($C544),1)&lt;&gt;LEFT(TRIM($E544),1)),"Categoria e tipo estão incompatíveis.",IF(IF(OR($E544="",$F544=""),FALSE(),IFERROR(COUNTIF(INDIRECT("UNITS_"&amp;SUBSTITUTE(LEFT($E544,FIND(" ",$E544&amp;" ")-1),".","_")),$F544)=0,TRUE())),"Unidade incompatível com o tipo selecionado.",IF(OR(AND(ISNUMBER(SEARCH("comunic",LOWER($B544))),LEFT($E544,3)&lt;&gt;"4.4"),AND(ISNUMBER(SEARCH("monitor",LOWER($B544))),NOT(OR(LEFT($E544,3)="1.5",LEFT($E544,3)="2.5")))),"Revise a classificação do item conforme as regras de preenchimento.",IF(AND($B544&lt;&gt;"",OR(ISNUMBER(SEARCH("outro",LOWER($B544))),ISNUMBER(SEARCH("divers",LOWER($B544))),ISNUMBER(SEARCH("kit",LOWER($B544))),ISNUMBER(SEARCH("ferrament",LOWER($B544))),ISNUMBER(SEARCH("epi",LOWER($B544)))),NOT(OR($Z544&lt;&gt;"",$AA544&lt;&gt;""))),"Descrição muito genérica: detalhe melhor o item e registre o racional no memorial ou em anexo.",IF(AND($Y544=0,$B544&lt;&gt;"",OR($G544&lt;&gt;"",$H544&lt;&gt;"",$J544&lt;&gt;"",$K544&lt;&gt;"",$M544&lt;&gt;"",$N544&lt;&gt;"",$P544&lt;&gt;"",$Q544&lt;&gt;"",$S544&lt;&gt;"",$T544&lt;&gt;"",$V544&lt;&gt;"",$W544&lt;&gt;"")),"O item possui dados lançados, mas o total está zerado. Revise os valores informados.","")))))))))))))))</f>
        <v/>
      </c>
    </row>
    <row r="545" spans="1:35" ht="14.25" customHeight="1" x14ac:dyDescent="0.25">
      <c r="A545" s="57" t="str">
        <f t="shared" si="104"/>
        <v/>
      </c>
      <c r="B545" s="61"/>
      <c r="C545" s="61"/>
      <c r="D545" s="58"/>
      <c r="E545" s="61"/>
      <c r="F545" s="61"/>
      <c r="G545" s="272"/>
      <c r="H545" s="62"/>
      <c r="I545" s="273">
        <f t="shared" si="105"/>
        <v>0</v>
      </c>
      <c r="J545" s="272"/>
      <c r="K545" s="62"/>
      <c r="L545" s="270">
        <f t="shared" si="106"/>
        <v>0</v>
      </c>
      <c r="M545" s="272"/>
      <c r="N545" s="62"/>
      <c r="O545" s="270">
        <f t="shared" si="107"/>
        <v>0</v>
      </c>
      <c r="P545" s="272"/>
      <c r="Q545" s="62"/>
      <c r="R545" s="271">
        <f t="shared" si="108"/>
        <v>0</v>
      </c>
      <c r="S545" s="272"/>
      <c r="T545" s="62"/>
      <c r="U545" s="270">
        <f t="shared" si="109"/>
        <v>0</v>
      </c>
      <c r="V545" s="272"/>
      <c r="W545" s="62"/>
      <c r="X545" s="270">
        <f t="shared" si="110"/>
        <v>0</v>
      </c>
      <c r="Y545" s="270">
        <f t="shared" si="111"/>
        <v>0</v>
      </c>
      <c r="Z545" s="61"/>
      <c r="AA545" s="61"/>
      <c r="AB545" s="60" t="str">
        <f t="shared" si="112"/>
        <v/>
      </c>
      <c r="AC545" s="21" t="b">
        <f t="shared" si="113"/>
        <v>0</v>
      </c>
      <c r="AD545" s="21" t="b">
        <f t="shared" si="114"/>
        <v>0</v>
      </c>
      <c r="AE545" s="21" t="b">
        <f t="shared" si="115"/>
        <v>0</v>
      </c>
      <c r="AF545" s="21" t="b">
        <f ca="1">OR(AND($AC545,NOT($AD545)),AND($AC545,OR(AND($G545="",$H545&lt;&gt;""),AND($G545&lt;&gt;"",$H545=""),AND($J545="",$K545&lt;&gt;""),AND($J545&lt;&gt;"",$K545=""),AND($M545="",$N545&lt;&gt;""),AND($M545&lt;&gt;"",$N545=""),AND($P545="",$Q545&lt;&gt;""),AND($P545&lt;&gt;"",$Q545=""),AND($S545="",$T545&lt;&gt;""),AND($S545&lt;&gt;"",$T545=""),AND($V545="",$W545&lt;&gt;""),AND($V545&lt;&gt;"",$W545=""))),AND($C545&lt;&gt;"",$E545&lt;&gt;"",LEFT(TRIM($C545),1)&lt;&gt;LEFT(TRIM($E545),1)),IF(OR($E545="",$F545=""),FALSE(),IFERROR(COUNTIF(INDIRECT("UNITS_"&amp;SUBSTITUTE(LEFT($E545,FIND(" ",$E545&amp;" ")-1),".","_")),$F545)=0,TRUE())),AND($B545&lt;&gt;"",OR(ISNUMBER(SEARCH("outro",LOWER($B545))),ISNUMBER(SEARCH("divers",LOWER($B545))),ISNUMBER(SEARCH("etc",LOWER($B545))))),OR(AND(ISNUMBER(SEARCH("comunic",LOWER($B545))),LEFT($E545,3)&lt;&gt;"4.4"),AND(ISNUMBER(SEARCH("monitor",LOWER($B545))),NOT(OR(LEFT($E545,3)="1.5",LEFT($E545,3)="2.5")))),AND($B545&lt;&gt;"",OR(LEFT($C545,1)="1",LEFT($C545,1)="2"),$D545=""),AND($D545&lt;&gt;"",NOT(OR(LEFT($C545,1)="1",LEFT($C545,1)="2"))),AND($D545&lt;&gt;"",COUNTIF(' PROJETO'!$B$14:$B$16,$D545)=0),IF($D545="",FALSE(),IF(COUNTIF(' PROJETO'!$B$14:$B$16,$D545)=0,FALSE(),IFERROR(INDEX(' PROJETO'!$C$14:$C$16,MATCH($D545,' PROJETO'!$B$14:$B$16,0))&lt;&gt;"Sim",FALSE()))))</f>
        <v>0</v>
      </c>
      <c r="AG545" s="21" t="b">
        <f>AND($AC545,$Y545&gt;'CONFG.  LISTAS'!$F$4,$Z545="",$AA545="")</f>
        <v>0</v>
      </c>
      <c r="AH545" s="21" t="str">
        <f t="shared" si="116"/>
        <v/>
      </c>
      <c r="AI545" s="43" t="str">
        <f ca="1">IF(NOT($AC545),"",IF(OR($B545="",$C545="",$E545="",$F545=""),"Preencha descrição, categoria, tipo e unidade.",IF(AND($B545&lt;&gt;"",OR(LEFT($C545,1)="1",LEFT($C545,1)="2"),$D545=""),"Informe a prática de restauração para itens diretos.",IF(AND($D545&lt;&gt;"",NOT(OR(LEFT($C545,1)="1",LEFT($C545,1)="2"))),"Custos indiretos não devem pertencer a uma prática específica.",IF(AND($D545&lt;&gt;"",COUNTIF(' PROJETO'!$B$14:$B$16,$D545)=0),"Prática de restauração inválida ou não cadastrada.",IF(IF($D545="",FALSE(),IF(COUNTIF(' PROJETO'!$B$14:$B$16,$D545)=0,FALSE(),IFERROR(INDEX(' PROJETO'!$C$14:$C$16,MATCH($D545,' PROJETO'!$B$14:$B$16,0))&lt;&gt;"Sim",FALSE()))),"A prática informada no item não foi selecionada na aba Projeto.",IF(AND(MAX($I545,$L545,$O545,$R545,$U545,$X545)&gt;'CONFG.  LISTAS'!$F$4,NOT(OR($Z545&lt;&gt;"",$AA545&lt;&gt;""))),"Memorial de cálculo ou anexo obrigatório não informado para item acima do limite.",IF(OR(AND($G545&lt;&gt;"",$H545&lt;&gt;"",OR($G545&lt;=0,$H545&lt;=0)),AND($J545&lt;&gt;"",$K545&lt;&gt;"",OR($J545&lt;=0,$K545&lt;=0)),AND($M545&lt;&gt;"",$N545&lt;&gt;"",OR($M545&lt;=0,$N545&lt;=0)),AND($P545&lt;&gt;"",$Q545&lt;&gt;"",OR($P545&lt;=0,$Q545&lt;=0)),AND($S545&lt;&gt;"",$T545&lt;&gt;"",OR($S545&lt;=0,$T545&lt;=0)),AND($V545&lt;&gt;"",$W545&lt;&gt;"",OR($V545&lt;=0,$W545&lt;=0))),"Revise os valores informados: valor unitário e quantidade devem ser maiores que zero.",IF(OR(AND($G545="",$H545&lt;&gt;""),AND($G545&lt;&gt;"",$H545=""),AND($J545="",$K545&lt;&gt;""),AND($J545&lt;&gt;"",$K545=""),AND($M545="",$N545&lt;&gt;""),AND($M545&lt;&gt;"",$N545=""),AND($P545="",$Q545&lt;&gt;""),AND($P545&lt;&gt;"",$Q545=""),AND($S545="",$T545&lt;&gt;""),AND($S545&lt;&gt;"",$T545=""),AND($V545="",$W545&lt;&gt;""),AND($V545&lt;&gt;"",$W545="")),"Há ano preenchido parcialmente: "&amp;TRIM(IF(AND($G545="",$H545&lt;&gt;""),"Ano 1 (falta valor unitário); ","")&amp;IF(AND($G545&lt;&gt;"",$H545=""),"Ano 1 (falta quantidade); ","")&amp;IF(AND($J545="",$K545&lt;&gt;""),"Ano 2 (falta valor unitário); ","")&amp;IF(AND($J545&lt;&gt;"",$K545=""),"Ano 2 (falta quantidade); ","")&amp;IF(AND($M545="",$N545&lt;&gt;""),"Ano 3 (falta valor unitário); ","")&amp;IF(AND($M545&lt;&gt;"",$N545=""),"Ano 3 (falta quantidade); ","")&amp;IF(AND($P545="",$Q545&lt;&gt;""),"Ano 4 (falta valor unitário); ","")&amp;IF(AND($P545&lt;&gt;"",$Q545=""),"Ano 4 (falta quantidade); ","")&amp;IF(AND($S545="",$T545&lt;&gt;""),"Ano 5 (falta valor unitário); ","")&amp;IF(AND($S545&lt;&gt;"",$T545=""),"Ano 5 (falta quantidade); ","")&amp;IF(AND($V545="",$W545&lt;&gt;""),"Ano 6 (falta valor unitário); ","")&amp;IF(AND($V545&lt;&gt;"",$W545=""),"Ano 6 (falta quantidade); ","")), IF(NOT(OR(AND($G545&lt;&gt;"",$H545&lt;&gt;""),AND($J545&lt;&gt;"",$K545&lt;&gt;""),AND($M545&lt;&gt;"",$N545&lt;&gt;""),AND($P545&lt;&gt;"",$Q545&lt;&gt;""),AND($S545&lt;&gt;"",$T545&lt;&gt;""),AND($V545&lt;&gt;"",$W545&lt;&gt;""))),"Informe pelo menos um ano completo com valor unitário e quantidade.",IF(AND($C545&lt;&gt;"",$E545&lt;&gt;"",LEFT(TRIM($C545),1)&lt;&gt;LEFT(TRIM($E545),1)),"Categoria e tipo estão incompatíveis.",IF(IF(OR($E545="",$F545=""),FALSE(),IFERROR(COUNTIF(INDIRECT("UNITS_"&amp;SUBSTITUTE(LEFT($E545,FIND(" ",$E545&amp;" ")-1),".","_")),$F545)=0,TRUE())),"Unidade incompatível com o tipo selecionado.",IF(OR(AND(ISNUMBER(SEARCH("comunic",LOWER($B545))),LEFT($E545,3)&lt;&gt;"4.4"),AND(ISNUMBER(SEARCH("monitor",LOWER($B545))),NOT(OR(LEFT($E545,3)="1.5",LEFT($E545,3)="2.5")))),"Revise a classificação do item conforme as regras de preenchimento.",IF(AND($B545&lt;&gt;"",OR(ISNUMBER(SEARCH("outro",LOWER($B545))),ISNUMBER(SEARCH("divers",LOWER($B545))),ISNUMBER(SEARCH("kit",LOWER($B545))),ISNUMBER(SEARCH("ferrament",LOWER($B545))),ISNUMBER(SEARCH("epi",LOWER($B545)))),NOT(OR($Z545&lt;&gt;"",$AA545&lt;&gt;""))),"Descrição muito genérica: detalhe melhor o item e registre o racional no memorial ou em anexo.",IF(AND($Y545=0,$B545&lt;&gt;"",OR($G545&lt;&gt;"",$H545&lt;&gt;"",$J545&lt;&gt;"",$K545&lt;&gt;"",$M545&lt;&gt;"",$N545&lt;&gt;"",$P545&lt;&gt;"",$Q545&lt;&gt;"",$S545&lt;&gt;"",$T545&lt;&gt;"",$V545&lt;&gt;"",$W545&lt;&gt;"")),"O item possui dados lançados, mas o total está zerado. Revise os valores informados.","")))))))))))))))</f>
        <v/>
      </c>
    </row>
    <row r="546" spans="1:35" ht="14.25" customHeight="1" x14ac:dyDescent="0.25">
      <c r="A546" s="57" t="str">
        <f t="shared" si="104"/>
        <v/>
      </c>
      <c r="B546" s="58"/>
      <c r="C546" s="58"/>
      <c r="D546" s="58"/>
      <c r="E546" s="58"/>
      <c r="F546" s="58"/>
      <c r="G546" s="269"/>
      <c r="H546" s="59"/>
      <c r="I546" s="273">
        <f t="shared" si="105"/>
        <v>0</v>
      </c>
      <c r="J546" s="269"/>
      <c r="K546" s="59"/>
      <c r="L546" s="270">
        <f t="shared" si="106"/>
        <v>0</v>
      </c>
      <c r="M546" s="269"/>
      <c r="N546" s="59"/>
      <c r="O546" s="270">
        <f t="shared" si="107"/>
        <v>0</v>
      </c>
      <c r="P546" s="269"/>
      <c r="Q546" s="59"/>
      <c r="R546" s="271">
        <f t="shared" si="108"/>
        <v>0</v>
      </c>
      <c r="S546" s="269"/>
      <c r="T546" s="59"/>
      <c r="U546" s="270">
        <f t="shared" si="109"/>
        <v>0</v>
      </c>
      <c r="V546" s="269"/>
      <c r="W546" s="59"/>
      <c r="X546" s="270">
        <f t="shared" si="110"/>
        <v>0</v>
      </c>
      <c r="Y546" s="270">
        <f t="shared" si="111"/>
        <v>0</v>
      </c>
      <c r="Z546" s="58"/>
      <c r="AA546" s="58"/>
      <c r="AB546" s="60" t="str">
        <f t="shared" si="112"/>
        <v/>
      </c>
      <c r="AC546" s="21" t="b">
        <f t="shared" si="113"/>
        <v>0</v>
      </c>
      <c r="AD546" s="21" t="b">
        <f t="shared" si="114"/>
        <v>0</v>
      </c>
      <c r="AE546" s="21" t="b">
        <f t="shared" si="115"/>
        <v>0</v>
      </c>
      <c r="AF546" s="21" t="b">
        <f ca="1">OR(AND($AC546,NOT($AD546)),AND($AC546,OR(AND($G546="",$H546&lt;&gt;""),AND($G546&lt;&gt;"",$H546=""),AND($J546="",$K546&lt;&gt;""),AND($J546&lt;&gt;"",$K546=""),AND($M546="",$N546&lt;&gt;""),AND($M546&lt;&gt;"",$N546=""),AND($P546="",$Q546&lt;&gt;""),AND($P546&lt;&gt;"",$Q546=""),AND($S546="",$T546&lt;&gt;""),AND($S546&lt;&gt;"",$T546=""),AND($V546="",$W546&lt;&gt;""),AND($V546&lt;&gt;"",$W546=""))),AND($C546&lt;&gt;"",$E546&lt;&gt;"",LEFT(TRIM($C546),1)&lt;&gt;LEFT(TRIM($E546),1)),IF(OR($E546="",$F546=""),FALSE(),IFERROR(COUNTIF(INDIRECT("UNITS_"&amp;SUBSTITUTE(LEFT($E546,FIND(" ",$E546&amp;" ")-1),".","_")),$F546)=0,TRUE())),AND($B546&lt;&gt;"",OR(ISNUMBER(SEARCH("outro",LOWER($B546))),ISNUMBER(SEARCH("divers",LOWER($B546))),ISNUMBER(SEARCH("etc",LOWER($B546))))),OR(AND(ISNUMBER(SEARCH("comunic",LOWER($B546))),LEFT($E546,3)&lt;&gt;"4.4"),AND(ISNUMBER(SEARCH("monitor",LOWER($B546))),NOT(OR(LEFT($E546,3)="1.5",LEFT($E546,3)="2.5")))),AND($B546&lt;&gt;"",OR(LEFT($C546,1)="1",LEFT($C546,1)="2"),$D546=""),AND($D546&lt;&gt;"",NOT(OR(LEFT($C546,1)="1",LEFT($C546,1)="2"))),AND($D546&lt;&gt;"",COUNTIF(' PROJETO'!$B$14:$B$16,$D546)=0),IF($D546="",FALSE(),IF(COUNTIF(' PROJETO'!$B$14:$B$16,$D546)=0,FALSE(),IFERROR(INDEX(' PROJETO'!$C$14:$C$16,MATCH($D546,' PROJETO'!$B$14:$B$16,0))&lt;&gt;"Sim",FALSE()))))</f>
        <v>0</v>
      </c>
      <c r="AG546" s="21" t="b">
        <f>AND($AC546,$Y546&gt;'CONFG.  LISTAS'!$F$4,$Z546="",$AA546="")</f>
        <v>0</v>
      </c>
      <c r="AH546" s="21" t="str">
        <f t="shared" si="116"/>
        <v/>
      </c>
      <c r="AI546" s="43" t="str">
        <f ca="1">IF(NOT($AC546),"",IF(OR($B546="",$C546="",$E546="",$F546=""),"Preencha descrição, categoria, tipo e unidade.",IF(AND($B546&lt;&gt;"",OR(LEFT($C546,1)="1",LEFT($C546,1)="2"),$D546=""),"Informe a prática de restauração para itens diretos.",IF(AND($D546&lt;&gt;"",NOT(OR(LEFT($C546,1)="1",LEFT($C546,1)="2"))),"Custos indiretos não devem pertencer a uma prática específica.",IF(AND($D546&lt;&gt;"",COUNTIF(' PROJETO'!$B$14:$B$16,$D546)=0),"Prática de restauração inválida ou não cadastrada.",IF(IF($D546="",FALSE(),IF(COUNTIF(' PROJETO'!$B$14:$B$16,$D546)=0,FALSE(),IFERROR(INDEX(' PROJETO'!$C$14:$C$16,MATCH($D546,' PROJETO'!$B$14:$B$16,0))&lt;&gt;"Sim",FALSE()))),"A prática informada no item não foi selecionada na aba Projeto.",IF(AND(MAX($I546,$L546,$O546,$R546,$U546,$X546)&gt;'CONFG.  LISTAS'!$F$4,NOT(OR($Z546&lt;&gt;"",$AA546&lt;&gt;""))),"Memorial de cálculo ou anexo obrigatório não informado para item acima do limite.",IF(OR(AND($G546&lt;&gt;"",$H546&lt;&gt;"",OR($G546&lt;=0,$H546&lt;=0)),AND($J546&lt;&gt;"",$K546&lt;&gt;"",OR($J546&lt;=0,$K546&lt;=0)),AND($M546&lt;&gt;"",$N546&lt;&gt;"",OR($M546&lt;=0,$N546&lt;=0)),AND($P546&lt;&gt;"",$Q546&lt;&gt;"",OR($P546&lt;=0,$Q546&lt;=0)),AND($S546&lt;&gt;"",$T546&lt;&gt;"",OR($S546&lt;=0,$T546&lt;=0)),AND($V546&lt;&gt;"",$W546&lt;&gt;"",OR($V546&lt;=0,$W546&lt;=0))),"Revise os valores informados: valor unitário e quantidade devem ser maiores que zero.",IF(OR(AND($G546="",$H546&lt;&gt;""),AND($G546&lt;&gt;"",$H546=""),AND($J546="",$K546&lt;&gt;""),AND($J546&lt;&gt;"",$K546=""),AND($M546="",$N546&lt;&gt;""),AND($M546&lt;&gt;"",$N546=""),AND($P546="",$Q546&lt;&gt;""),AND($P546&lt;&gt;"",$Q546=""),AND($S546="",$T546&lt;&gt;""),AND($S546&lt;&gt;"",$T546=""),AND($V546="",$W546&lt;&gt;""),AND($V546&lt;&gt;"",$W546="")),"Há ano preenchido parcialmente: "&amp;TRIM(IF(AND($G546="",$H546&lt;&gt;""),"Ano 1 (falta valor unitário); ","")&amp;IF(AND($G546&lt;&gt;"",$H546=""),"Ano 1 (falta quantidade); ","")&amp;IF(AND($J546="",$K546&lt;&gt;""),"Ano 2 (falta valor unitário); ","")&amp;IF(AND($J546&lt;&gt;"",$K546=""),"Ano 2 (falta quantidade); ","")&amp;IF(AND($M546="",$N546&lt;&gt;""),"Ano 3 (falta valor unitário); ","")&amp;IF(AND($M546&lt;&gt;"",$N546=""),"Ano 3 (falta quantidade); ","")&amp;IF(AND($P546="",$Q546&lt;&gt;""),"Ano 4 (falta valor unitário); ","")&amp;IF(AND($P546&lt;&gt;"",$Q546=""),"Ano 4 (falta quantidade); ","")&amp;IF(AND($S546="",$T546&lt;&gt;""),"Ano 5 (falta valor unitário); ","")&amp;IF(AND($S546&lt;&gt;"",$T546=""),"Ano 5 (falta quantidade); ","")&amp;IF(AND($V546="",$W546&lt;&gt;""),"Ano 6 (falta valor unitário); ","")&amp;IF(AND($V546&lt;&gt;"",$W546=""),"Ano 6 (falta quantidade); ","")), IF(NOT(OR(AND($G546&lt;&gt;"",$H546&lt;&gt;""),AND($J546&lt;&gt;"",$K546&lt;&gt;""),AND($M546&lt;&gt;"",$N546&lt;&gt;""),AND($P546&lt;&gt;"",$Q546&lt;&gt;""),AND($S546&lt;&gt;"",$T546&lt;&gt;""),AND($V546&lt;&gt;"",$W546&lt;&gt;""))),"Informe pelo menos um ano completo com valor unitário e quantidade.",IF(AND($C546&lt;&gt;"",$E546&lt;&gt;"",LEFT(TRIM($C546),1)&lt;&gt;LEFT(TRIM($E546),1)),"Categoria e tipo estão incompatíveis.",IF(IF(OR($E546="",$F546=""),FALSE(),IFERROR(COUNTIF(INDIRECT("UNITS_"&amp;SUBSTITUTE(LEFT($E546,FIND(" ",$E546&amp;" ")-1),".","_")),$F546)=0,TRUE())),"Unidade incompatível com o tipo selecionado.",IF(OR(AND(ISNUMBER(SEARCH("comunic",LOWER($B546))),LEFT($E546,3)&lt;&gt;"4.4"),AND(ISNUMBER(SEARCH("monitor",LOWER($B546))),NOT(OR(LEFT($E546,3)="1.5",LEFT($E546,3)="2.5")))),"Revise a classificação do item conforme as regras de preenchimento.",IF(AND($B546&lt;&gt;"",OR(ISNUMBER(SEARCH("outro",LOWER($B546))),ISNUMBER(SEARCH("divers",LOWER($B546))),ISNUMBER(SEARCH("kit",LOWER($B546))),ISNUMBER(SEARCH("ferrament",LOWER($B546))),ISNUMBER(SEARCH("epi",LOWER($B546)))),NOT(OR($Z546&lt;&gt;"",$AA546&lt;&gt;""))),"Descrição muito genérica: detalhe melhor o item e registre o racional no memorial ou em anexo.",IF(AND($Y546=0,$B546&lt;&gt;"",OR($G546&lt;&gt;"",$H546&lt;&gt;"",$J546&lt;&gt;"",$K546&lt;&gt;"",$M546&lt;&gt;"",$N546&lt;&gt;"",$P546&lt;&gt;"",$Q546&lt;&gt;"",$S546&lt;&gt;"",$T546&lt;&gt;"",$V546&lt;&gt;"",$W546&lt;&gt;"")),"O item possui dados lançados, mas o total está zerado. Revise os valores informados.","")))))))))))))))</f>
        <v/>
      </c>
    </row>
    <row r="547" spans="1:35" ht="14.25" customHeight="1" x14ac:dyDescent="0.25">
      <c r="A547" s="57" t="str">
        <f t="shared" si="104"/>
        <v/>
      </c>
      <c r="B547" s="61"/>
      <c r="C547" s="61"/>
      <c r="D547" s="58"/>
      <c r="E547" s="61"/>
      <c r="F547" s="61"/>
      <c r="G547" s="272"/>
      <c r="H547" s="62"/>
      <c r="I547" s="273">
        <f t="shared" si="105"/>
        <v>0</v>
      </c>
      <c r="J547" s="272"/>
      <c r="K547" s="62"/>
      <c r="L547" s="270">
        <f t="shared" si="106"/>
        <v>0</v>
      </c>
      <c r="M547" s="272"/>
      <c r="N547" s="62"/>
      <c r="O547" s="270">
        <f t="shared" si="107"/>
        <v>0</v>
      </c>
      <c r="P547" s="272"/>
      <c r="Q547" s="62"/>
      <c r="R547" s="271">
        <f t="shared" si="108"/>
        <v>0</v>
      </c>
      <c r="S547" s="272"/>
      <c r="T547" s="62"/>
      <c r="U547" s="270">
        <f t="shared" si="109"/>
        <v>0</v>
      </c>
      <c r="V547" s="272"/>
      <c r="W547" s="62"/>
      <c r="X547" s="270">
        <f t="shared" si="110"/>
        <v>0</v>
      </c>
      <c r="Y547" s="270">
        <f t="shared" si="111"/>
        <v>0</v>
      </c>
      <c r="Z547" s="61"/>
      <c r="AA547" s="61"/>
      <c r="AB547" s="60" t="str">
        <f t="shared" si="112"/>
        <v/>
      </c>
      <c r="AC547" s="21" t="b">
        <f t="shared" si="113"/>
        <v>0</v>
      </c>
      <c r="AD547" s="21" t="b">
        <f t="shared" si="114"/>
        <v>0</v>
      </c>
      <c r="AE547" s="21" t="b">
        <f t="shared" si="115"/>
        <v>0</v>
      </c>
      <c r="AF547" s="21" t="b">
        <f ca="1">OR(AND($AC547,NOT($AD547)),AND($AC547,OR(AND($G547="",$H547&lt;&gt;""),AND($G547&lt;&gt;"",$H547=""),AND($J547="",$K547&lt;&gt;""),AND($J547&lt;&gt;"",$K547=""),AND($M547="",$N547&lt;&gt;""),AND($M547&lt;&gt;"",$N547=""),AND($P547="",$Q547&lt;&gt;""),AND($P547&lt;&gt;"",$Q547=""),AND($S547="",$T547&lt;&gt;""),AND($S547&lt;&gt;"",$T547=""),AND($V547="",$W547&lt;&gt;""),AND($V547&lt;&gt;"",$W547=""))),AND($C547&lt;&gt;"",$E547&lt;&gt;"",LEFT(TRIM($C547),1)&lt;&gt;LEFT(TRIM($E547),1)),IF(OR($E547="",$F547=""),FALSE(),IFERROR(COUNTIF(INDIRECT("UNITS_"&amp;SUBSTITUTE(LEFT($E547,FIND(" ",$E547&amp;" ")-1),".","_")),$F547)=0,TRUE())),AND($B547&lt;&gt;"",OR(ISNUMBER(SEARCH("outro",LOWER($B547))),ISNUMBER(SEARCH("divers",LOWER($B547))),ISNUMBER(SEARCH("etc",LOWER($B547))))),OR(AND(ISNUMBER(SEARCH("comunic",LOWER($B547))),LEFT($E547,3)&lt;&gt;"4.4"),AND(ISNUMBER(SEARCH("monitor",LOWER($B547))),NOT(OR(LEFT($E547,3)="1.5",LEFT($E547,3)="2.5")))),AND($B547&lt;&gt;"",OR(LEFT($C547,1)="1",LEFT($C547,1)="2"),$D547=""),AND($D547&lt;&gt;"",NOT(OR(LEFT($C547,1)="1",LEFT($C547,1)="2"))),AND($D547&lt;&gt;"",COUNTIF(' PROJETO'!$B$14:$B$16,$D547)=0),IF($D547="",FALSE(),IF(COUNTIF(' PROJETO'!$B$14:$B$16,$D547)=0,FALSE(),IFERROR(INDEX(' PROJETO'!$C$14:$C$16,MATCH($D547,' PROJETO'!$B$14:$B$16,0))&lt;&gt;"Sim",FALSE()))))</f>
        <v>0</v>
      </c>
      <c r="AG547" s="21" t="b">
        <f>AND($AC547,$Y547&gt;'CONFG.  LISTAS'!$F$4,$Z547="",$AA547="")</f>
        <v>0</v>
      </c>
      <c r="AH547" s="21" t="str">
        <f t="shared" si="116"/>
        <v/>
      </c>
      <c r="AI547" s="43" t="str">
        <f ca="1">IF(NOT($AC547),"",IF(OR($B547="",$C547="",$E547="",$F547=""),"Preencha descrição, categoria, tipo e unidade.",IF(AND($B547&lt;&gt;"",OR(LEFT($C547,1)="1",LEFT($C547,1)="2"),$D547=""),"Informe a prática de restauração para itens diretos.",IF(AND($D547&lt;&gt;"",NOT(OR(LEFT($C547,1)="1",LEFT($C547,1)="2"))),"Custos indiretos não devem pertencer a uma prática específica.",IF(AND($D547&lt;&gt;"",COUNTIF(' PROJETO'!$B$14:$B$16,$D547)=0),"Prática de restauração inválida ou não cadastrada.",IF(IF($D547="",FALSE(),IF(COUNTIF(' PROJETO'!$B$14:$B$16,$D547)=0,FALSE(),IFERROR(INDEX(' PROJETO'!$C$14:$C$16,MATCH($D547,' PROJETO'!$B$14:$B$16,0))&lt;&gt;"Sim",FALSE()))),"A prática informada no item não foi selecionada na aba Projeto.",IF(AND(MAX($I547,$L547,$O547,$R547,$U547,$X547)&gt;'CONFG.  LISTAS'!$F$4,NOT(OR($Z547&lt;&gt;"",$AA547&lt;&gt;""))),"Memorial de cálculo ou anexo obrigatório não informado para item acima do limite.",IF(OR(AND($G547&lt;&gt;"",$H547&lt;&gt;"",OR($G547&lt;=0,$H547&lt;=0)),AND($J547&lt;&gt;"",$K547&lt;&gt;"",OR($J547&lt;=0,$K547&lt;=0)),AND($M547&lt;&gt;"",$N547&lt;&gt;"",OR($M547&lt;=0,$N547&lt;=0)),AND($P547&lt;&gt;"",$Q547&lt;&gt;"",OR($P547&lt;=0,$Q547&lt;=0)),AND($S547&lt;&gt;"",$T547&lt;&gt;"",OR($S547&lt;=0,$T547&lt;=0)),AND($V547&lt;&gt;"",$W547&lt;&gt;"",OR($V547&lt;=0,$W547&lt;=0))),"Revise os valores informados: valor unitário e quantidade devem ser maiores que zero.",IF(OR(AND($G547="",$H547&lt;&gt;""),AND($G547&lt;&gt;"",$H547=""),AND($J547="",$K547&lt;&gt;""),AND($J547&lt;&gt;"",$K547=""),AND($M547="",$N547&lt;&gt;""),AND($M547&lt;&gt;"",$N547=""),AND($P547="",$Q547&lt;&gt;""),AND($P547&lt;&gt;"",$Q547=""),AND($S547="",$T547&lt;&gt;""),AND($S547&lt;&gt;"",$T547=""),AND($V547="",$W547&lt;&gt;""),AND($V547&lt;&gt;"",$W547="")),"Há ano preenchido parcialmente: "&amp;TRIM(IF(AND($G547="",$H547&lt;&gt;""),"Ano 1 (falta valor unitário); ","")&amp;IF(AND($G547&lt;&gt;"",$H547=""),"Ano 1 (falta quantidade); ","")&amp;IF(AND($J547="",$K547&lt;&gt;""),"Ano 2 (falta valor unitário); ","")&amp;IF(AND($J547&lt;&gt;"",$K547=""),"Ano 2 (falta quantidade); ","")&amp;IF(AND($M547="",$N547&lt;&gt;""),"Ano 3 (falta valor unitário); ","")&amp;IF(AND($M547&lt;&gt;"",$N547=""),"Ano 3 (falta quantidade); ","")&amp;IF(AND($P547="",$Q547&lt;&gt;""),"Ano 4 (falta valor unitário); ","")&amp;IF(AND($P547&lt;&gt;"",$Q547=""),"Ano 4 (falta quantidade); ","")&amp;IF(AND($S547="",$T547&lt;&gt;""),"Ano 5 (falta valor unitário); ","")&amp;IF(AND($S547&lt;&gt;"",$T547=""),"Ano 5 (falta quantidade); ","")&amp;IF(AND($V547="",$W547&lt;&gt;""),"Ano 6 (falta valor unitário); ","")&amp;IF(AND($V547&lt;&gt;"",$W547=""),"Ano 6 (falta quantidade); ","")), IF(NOT(OR(AND($G547&lt;&gt;"",$H547&lt;&gt;""),AND($J547&lt;&gt;"",$K547&lt;&gt;""),AND($M547&lt;&gt;"",$N547&lt;&gt;""),AND($P547&lt;&gt;"",$Q547&lt;&gt;""),AND($S547&lt;&gt;"",$T547&lt;&gt;""),AND($V547&lt;&gt;"",$W547&lt;&gt;""))),"Informe pelo menos um ano completo com valor unitário e quantidade.",IF(AND($C547&lt;&gt;"",$E547&lt;&gt;"",LEFT(TRIM($C547),1)&lt;&gt;LEFT(TRIM($E547),1)),"Categoria e tipo estão incompatíveis.",IF(IF(OR($E547="",$F547=""),FALSE(),IFERROR(COUNTIF(INDIRECT("UNITS_"&amp;SUBSTITUTE(LEFT($E547,FIND(" ",$E547&amp;" ")-1),".","_")),$F547)=0,TRUE())),"Unidade incompatível com o tipo selecionado.",IF(OR(AND(ISNUMBER(SEARCH("comunic",LOWER($B547))),LEFT($E547,3)&lt;&gt;"4.4"),AND(ISNUMBER(SEARCH("monitor",LOWER($B547))),NOT(OR(LEFT($E547,3)="1.5",LEFT($E547,3)="2.5")))),"Revise a classificação do item conforme as regras de preenchimento.",IF(AND($B547&lt;&gt;"",OR(ISNUMBER(SEARCH("outro",LOWER($B547))),ISNUMBER(SEARCH("divers",LOWER($B547))),ISNUMBER(SEARCH("kit",LOWER($B547))),ISNUMBER(SEARCH("ferrament",LOWER($B547))),ISNUMBER(SEARCH("epi",LOWER($B547)))),NOT(OR($Z547&lt;&gt;"",$AA547&lt;&gt;""))),"Descrição muito genérica: detalhe melhor o item e registre o racional no memorial ou em anexo.",IF(AND($Y547=0,$B547&lt;&gt;"",OR($G547&lt;&gt;"",$H547&lt;&gt;"",$J547&lt;&gt;"",$K547&lt;&gt;"",$M547&lt;&gt;"",$N547&lt;&gt;"",$P547&lt;&gt;"",$Q547&lt;&gt;"",$S547&lt;&gt;"",$T547&lt;&gt;"",$V547&lt;&gt;"",$W547&lt;&gt;"")),"O item possui dados lançados, mas o total está zerado. Revise os valores informados.","")))))))))))))))</f>
        <v/>
      </c>
    </row>
    <row r="548" spans="1:35" ht="14.25" customHeight="1" x14ac:dyDescent="0.25">
      <c r="A548" s="57" t="str">
        <f t="shared" si="104"/>
        <v/>
      </c>
      <c r="B548" s="58"/>
      <c r="C548" s="58"/>
      <c r="D548" s="58"/>
      <c r="E548" s="58"/>
      <c r="F548" s="58"/>
      <c r="G548" s="269"/>
      <c r="H548" s="59"/>
      <c r="I548" s="273">
        <f t="shared" si="105"/>
        <v>0</v>
      </c>
      <c r="J548" s="269"/>
      <c r="K548" s="59"/>
      <c r="L548" s="270">
        <f t="shared" si="106"/>
        <v>0</v>
      </c>
      <c r="M548" s="269"/>
      <c r="N548" s="59"/>
      <c r="O548" s="270">
        <f t="shared" si="107"/>
        <v>0</v>
      </c>
      <c r="P548" s="269"/>
      <c r="Q548" s="59"/>
      <c r="R548" s="271">
        <f t="shared" si="108"/>
        <v>0</v>
      </c>
      <c r="S548" s="269"/>
      <c r="T548" s="59"/>
      <c r="U548" s="270">
        <f t="shared" si="109"/>
        <v>0</v>
      </c>
      <c r="V548" s="269"/>
      <c r="W548" s="59"/>
      <c r="X548" s="270">
        <f t="shared" si="110"/>
        <v>0</v>
      </c>
      <c r="Y548" s="270">
        <f t="shared" si="111"/>
        <v>0</v>
      </c>
      <c r="Z548" s="58"/>
      <c r="AA548" s="58"/>
      <c r="AB548" s="60" t="str">
        <f t="shared" si="112"/>
        <v/>
      </c>
      <c r="AC548" s="21" t="b">
        <f t="shared" si="113"/>
        <v>0</v>
      </c>
      <c r="AD548" s="21" t="b">
        <f t="shared" si="114"/>
        <v>0</v>
      </c>
      <c r="AE548" s="21" t="b">
        <f t="shared" si="115"/>
        <v>0</v>
      </c>
      <c r="AF548" s="21" t="b">
        <f ca="1">OR(AND($AC548,NOT($AD548)),AND($AC548,OR(AND($G548="",$H548&lt;&gt;""),AND($G548&lt;&gt;"",$H548=""),AND($J548="",$K548&lt;&gt;""),AND($J548&lt;&gt;"",$K548=""),AND($M548="",$N548&lt;&gt;""),AND($M548&lt;&gt;"",$N548=""),AND($P548="",$Q548&lt;&gt;""),AND($P548&lt;&gt;"",$Q548=""),AND($S548="",$T548&lt;&gt;""),AND($S548&lt;&gt;"",$T548=""),AND($V548="",$W548&lt;&gt;""),AND($V548&lt;&gt;"",$W548=""))),AND($C548&lt;&gt;"",$E548&lt;&gt;"",LEFT(TRIM($C548),1)&lt;&gt;LEFT(TRIM($E548),1)),IF(OR($E548="",$F548=""),FALSE(),IFERROR(COUNTIF(INDIRECT("UNITS_"&amp;SUBSTITUTE(LEFT($E548,FIND(" ",$E548&amp;" ")-1),".","_")),$F548)=0,TRUE())),AND($B548&lt;&gt;"",OR(ISNUMBER(SEARCH("outro",LOWER($B548))),ISNUMBER(SEARCH("divers",LOWER($B548))),ISNUMBER(SEARCH("etc",LOWER($B548))))),OR(AND(ISNUMBER(SEARCH("comunic",LOWER($B548))),LEFT($E548,3)&lt;&gt;"4.4"),AND(ISNUMBER(SEARCH("monitor",LOWER($B548))),NOT(OR(LEFT($E548,3)="1.5",LEFT($E548,3)="2.5")))),AND($B548&lt;&gt;"",OR(LEFT($C548,1)="1",LEFT($C548,1)="2"),$D548=""),AND($D548&lt;&gt;"",NOT(OR(LEFT($C548,1)="1",LEFT($C548,1)="2"))),AND($D548&lt;&gt;"",COUNTIF(' PROJETO'!$B$14:$B$16,$D548)=0),IF($D548="",FALSE(),IF(COUNTIF(' PROJETO'!$B$14:$B$16,$D548)=0,FALSE(),IFERROR(INDEX(' PROJETO'!$C$14:$C$16,MATCH($D548,' PROJETO'!$B$14:$B$16,0))&lt;&gt;"Sim",FALSE()))))</f>
        <v>0</v>
      </c>
      <c r="AG548" s="21" t="b">
        <f>AND($AC548,$Y548&gt;'CONFG.  LISTAS'!$F$4,$Z548="",$AA548="")</f>
        <v>0</v>
      </c>
      <c r="AH548" s="21" t="str">
        <f t="shared" si="116"/>
        <v/>
      </c>
      <c r="AI548" s="43" t="str">
        <f ca="1">IF(NOT($AC548),"",IF(OR($B548="",$C548="",$E548="",$F548=""),"Preencha descrição, categoria, tipo e unidade.",IF(AND($B548&lt;&gt;"",OR(LEFT($C548,1)="1",LEFT($C548,1)="2"),$D548=""),"Informe a prática de restauração para itens diretos.",IF(AND($D548&lt;&gt;"",NOT(OR(LEFT($C548,1)="1",LEFT($C548,1)="2"))),"Custos indiretos não devem pertencer a uma prática específica.",IF(AND($D548&lt;&gt;"",COUNTIF(' PROJETO'!$B$14:$B$16,$D548)=0),"Prática de restauração inválida ou não cadastrada.",IF(IF($D548="",FALSE(),IF(COUNTIF(' PROJETO'!$B$14:$B$16,$D548)=0,FALSE(),IFERROR(INDEX(' PROJETO'!$C$14:$C$16,MATCH($D548,' PROJETO'!$B$14:$B$16,0))&lt;&gt;"Sim",FALSE()))),"A prática informada no item não foi selecionada na aba Projeto.",IF(AND(MAX($I548,$L548,$O548,$R548,$U548,$X548)&gt;'CONFG.  LISTAS'!$F$4,NOT(OR($Z548&lt;&gt;"",$AA548&lt;&gt;""))),"Memorial de cálculo ou anexo obrigatório não informado para item acima do limite.",IF(OR(AND($G548&lt;&gt;"",$H548&lt;&gt;"",OR($G548&lt;=0,$H548&lt;=0)),AND($J548&lt;&gt;"",$K548&lt;&gt;"",OR($J548&lt;=0,$K548&lt;=0)),AND($M548&lt;&gt;"",$N548&lt;&gt;"",OR($M548&lt;=0,$N548&lt;=0)),AND($P548&lt;&gt;"",$Q548&lt;&gt;"",OR($P548&lt;=0,$Q548&lt;=0)),AND($S548&lt;&gt;"",$T548&lt;&gt;"",OR($S548&lt;=0,$T548&lt;=0)),AND($V548&lt;&gt;"",$W548&lt;&gt;"",OR($V548&lt;=0,$W548&lt;=0))),"Revise os valores informados: valor unitário e quantidade devem ser maiores que zero.",IF(OR(AND($G548="",$H548&lt;&gt;""),AND($G548&lt;&gt;"",$H548=""),AND($J548="",$K548&lt;&gt;""),AND($J548&lt;&gt;"",$K548=""),AND($M548="",$N548&lt;&gt;""),AND($M548&lt;&gt;"",$N548=""),AND($P548="",$Q548&lt;&gt;""),AND($P548&lt;&gt;"",$Q548=""),AND($S548="",$T548&lt;&gt;""),AND($S548&lt;&gt;"",$T548=""),AND($V548="",$W548&lt;&gt;""),AND($V548&lt;&gt;"",$W548="")),"Há ano preenchido parcialmente: "&amp;TRIM(IF(AND($G548="",$H548&lt;&gt;""),"Ano 1 (falta valor unitário); ","")&amp;IF(AND($G548&lt;&gt;"",$H548=""),"Ano 1 (falta quantidade); ","")&amp;IF(AND($J548="",$K548&lt;&gt;""),"Ano 2 (falta valor unitário); ","")&amp;IF(AND($J548&lt;&gt;"",$K548=""),"Ano 2 (falta quantidade); ","")&amp;IF(AND($M548="",$N548&lt;&gt;""),"Ano 3 (falta valor unitário); ","")&amp;IF(AND($M548&lt;&gt;"",$N548=""),"Ano 3 (falta quantidade); ","")&amp;IF(AND($P548="",$Q548&lt;&gt;""),"Ano 4 (falta valor unitário); ","")&amp;IF(AND($P548&lt;&gt;"",$Q548=""),"Ano 4 (falta quantidade); ","")&amp;IF(AND($S548="",$T548&lt;&gt;""),"Ano 5 (falta valor unitário); ","")&amp;IF(AND($S548&lt;&gt;"",$T548=""),"Ano 5 (falta quantidade); ","")&amp;IF(AND($V548="",$W548&lt;&gt;""),"Ano 6 (falta valor unitário); ","")&amp;IF(AND($V548&lt;&gt;"",$W548=""),"Ano 6 (falta quantidade); ","")), IF(NOT(OR(AND($G548&lt;&gt;"",$H548&lt;&gt;""),AND($J548&lt;&gt;"",$K548&lt;&gt;""),AND($M548&lt;&gt;"",$N548&lt;&gt;""),AND($P548&lt;&gt;"",$Q548&lt;&gt;""),AND($S548&lt;&gt;"",$T548&lt;&gt;""),AND($V548&lt;&gt;"",$W548&lt;&gt;""))),"Informe pelo menos um ano completo com valor unitário e quantidade.",IF(AND($C548&lt;&gt;"",$E548&lt;&gt;"",LEFT(TRIM($C548),1)&lt;&gt;LEFT(TRIM($E548),1)),"Categoria e tipo estão incompatíveis.",IF(IF(OR($E548="",$F548=""),FALSE(),IFERROR(COUNTIF(INDIRECT("UNITS_"&amp;SUBSTITUTE(LEFT($E548,FIND(" ",$E548&amp;" ")-1),".","_")),$F548)=0,TRUE())),"Unidade incompatível com o tipo selecionado.",IF(OR(AND(ISNUMBER(SEARCH("comunic",LOWER($B548))),LEFT($E548,3)&lt;&gt;"4.4"),AND(ISNUMBER(SEARCH("monitor",LOWER($B548))),NOT(OR(LEFT($E548,3)="1.5",LEFT($E548,3)="2.5")))),"Revise a classificação do item conforme as regras de preenchimento.",IF(AND($B548&lt;&gt;"",OR(ISNUMBER(SEARCH("outro",LOWER($B548))),ISNUMBER(SEARCH("divers",LOWER($B548))),ISNUMBER(SEARCH("kit",LOWER($B548))),ISNUMBER(SEARCH("ferrament",LOWER($B548))),ISNUMBER(SEARCH("epi",LOWER($B548)))),NOT(OR($Z548&lt;&gt;"",$AA548&lt;&gt;""))),"Descrição muito genérica: detalhe melhor o item e registre o racional no memorial ou em anexo.",IF(AND($Y548=0,$B548&lt;&gt;"",OR($G548&lt;&gt;"",$H548&lt;&gt;"",$J548&lt;&gt;"",$K548&lt;&gt;"",$M548&lt;&gt;"",$N548&lt;&gt;"",$P548&lt;&gt;"",$Q548&lt;&gt;"",$S548&lt;&gt;"",$T548&lt;&gt;"",$V548&lt;&gt;"",$W548&lt;&gt;"")),"O item possui dados lançados, mas o total está zerado. Revise os valores informados.","")))))))))))))))</f>
        <v/>
      </c>
    </row>
    <row r="549" spans="1:35" ht="14.25" customHeight="1" x14ac:dyDescent="0.25">
      <c r="A549" s="57" t="str">
        <f t="shared" si="104"/>
        <v/>
      </c>
      <c r="B549" s="61"/>
      <c r="C549" s="61"/>
      <c r="D549" s="58"/>
      <c r="E549" s="61"/>
      <c r="F549" s="61"/>
      <c r="G549" s="272"/>
      <c r="H549" s="62"/>
      <c r="I549" s="273">
        <f t="shared" si="105"/>
        <v>0</v>
      </c>
      <c r="J549" s="272"/>
      <c r="K549" s="62"/>
      <c r="L549" s="270">
        <f t="shared" si="106"/>
        <v>0</v>
      </c>
      <c r="M549" s="272"/>
      <c r="N549" s="62"/>
      <c r="O549" s="270">
        <f t="shared" si="107"/>
        <v>0</v>
      </c>
      <c r="P549" s="272"/>
      <c r="Q549" s="62"/>
      <c r="R549" s="271">
        <f t="shared" si="108"/>
        <v>0</v>
      </c>
      <c r="S549" s="272"/>
      <c r="T549" s="62"/>
      <c r="U549" s="270">
        <f t="shared" si="109"/>
        <v>0</v>
      </c>
      <c r="V549" s="272"/>
      <c r="W549" s="62"/>
      <c r="X549" s="270">
        <f t="shared" si="110"/>
        <v>0</v>
      </c>
      <c r="Y549" s="270">
        <f t="shared" si="111"/>
        <v>0</v>
      </c>
      <c r="Z549" s="61"/>
      <c r="AA549" s="61"/>
      <c r="AB549" s="60" t="str">
        <f t="shared" si="112"/>
        <v/>
      </c>
      <c r="AC549" s="21" t="b">
        <f t="shared" si="113"/>
        <v>0</v>
      </c>
      <c r="AD549" s="21" t="b">
        <f t="shared" si="114"/>
        <v>0</v>
      </c>
      <c r="AE549" s="21" t="b">
        <f t="shared" si="115"/>
        <v>0</v>
      </c>
      <c r="AF549" s="21" t="b">
        <f ca="1">OR(AND($AC549,NOT($AD549)),AND($AC549,OR(AND($G549="",$H549&lt;&gt;""),AND($G549&lt;&gt;"",$H549=""),AND($J549="",$K549&lt;&gt;""),AND($J549&lt;&gt;"",$K549=""),AND($M549="",$N549&lt;&gt;""),AND($M549&lt;&gt;"",$N549=""),AND($P549="",$Q549&lt;&gt;""),AND($P549&lt;&gt;"",$Q549=""),AND($S549="",$T549&lt;&gt;""),AND($S549&lt;&gt;"",$T549=""),AND($V549="",$W549&lt;&gt;""),AND($V549&lt;&gt;"",$W549=""))),AND($C549&lt;&gt;"",$E549&lt;&gt;"",LEFT(TRIM($C549),1)&lt;&gt;LEFT(TRIM($E549),1)),IF(OR($E549="",$F549=""),FALSE(),IFERROR(COUNTIF(INDIRECT("UNITS_"&amp;SUBSTITUTE(LEFT($E549,FIND(" ",$E549&amp;" ")-1),".","_")),$F549)=0,TRUE())),AND($B549&lt;&gt;"",OR(ISNUMBER(SEARCH("outro",LOWER($B549))),ISNUMBER(SEARCH("divers",LOWER($B549))),ISNUMBER(SEARCH("etc",LOWER($B549))))),OR(AND(ISNUMBER(SEARCH("comunic",LOWER($B549))),LEFT($E549,3)&lt;&gt;"4.4"),AND(ISNUMBER(SEARCH("monitor",LOWER($B549))),NOT(OR(LEFT($E549,3)="1.5",LEFT($E549,3)="2.5")))),AND($B549&lt;&gt;"",OR(LEFT($C549,1)="1",LEFT($C549,1)="2"),$D549=""),AND($D549&lt;&gt;"",NOT(OR(LEFT($C549,1)="1",LEFT($C549,1)="2"))),AND($D549&lt;&gt;"",COUNTIF(' PROJETO'!$B$14:$B$16,$D549)=0),IF($D549="",FALSE(),IF(COUNTIF(' PROJETO'!$B$14:$B$16,$D549)=0,FALSE(),IFERROR(INDEX(' PROJETO'!$C$14:$C$16,MATCH($D549,' PROJETO'!$B$14:$B$16,0))&lt;&gt;"Sim",FALSE()))))</f>
        <v>0</v>
      </c>
      <c r="AG549" s="21" t="b">
        <f>AND($AC549,$Y549&gt;'CONFG.  LISTAS'!$F$4,$Z549="",$AA549="")</f>
        <v>0</v>
      </c>
      <c r="AH549" s="21" t="str">
        <f t="shared" si="116"/>
        <v/>
      </c>
      <c r="AI549" s="43" t="str">
        <f ca="1">IF(NOT($AC549),"",IF(OR($B549="",$C549="",$E549="",$F549=""),"Preencha descrição, categoria, tipo e unidade.",IF(AND($B549&lt;&gt;"",OR(LEFT($C549,1)="1",LEFT($C549,1)="2"),$D549=""),"Informe a prática de restauração para itens diretos.",IF(AND($D549&lt;&gt;"",NOT(OR(LEFT($C549,1)="1",LEFT($C549,1)="2"))),"Custos indiretos não devem pertencer a uma prática específica.",IF(AND($D549&lt;&gt;"",COUNTIF(' PROJETO'!$B$14:$B$16,$D549)=0),"Prática de restauração inválida ou não cadastrada.",IF(IF($D549="",FALSE(),IF(COUNTIF(' PROJETO'!$B$14:$B$16,$D549)=0,FALSE(),IFERROR(INDEX(' PROJETO'!$C$14:$C$16,MATCH($D549,' PROJETO'!$B$14:$B$16,0))&lt;&gt;"Sim",FALSE()))),"A prática informada no item não foi selecionada na aba Projeto.",IF(AND(MAX($I549,$L549,$O549,$R549,$U549,$X549)&gt;'CONFG.  LISTAS'!$F$4,NOT(OR($Z549&lt;&gt;"",$AA549&lt;&gt;""))),"Memorial de cálculo ou anexo obrigatório não informado para item acima do limite.",IF(OR(AND($G549&lt;&gt;"",$H549&lt;&gt;"",OR($G549&lt;=0,$H549&lt;=0)),AND($J549&lt;&gt;"",$K549&lt;&gt;"",OR($J549&lt;=0,$K549&lt;=0)),AND($M549&lt;&gt;"",$N549&lt;&gt;"",OR($M549&lt;=0,$N549&lt;=0)),AND($P549&lt;&gt;"",$Q549&lt;&gt;"",OR($P549&lt;=0,$Q549&lt;=0)),AND($S549&lt;&gt;"",$T549&lt;&gt;"",OR($S549&lt;=0,$T549&lt;=0)),AND($V549&lt;&gt;"",$W549&lt;&gt;"",OR($V549&lt;=0,$W549&lt;=0))),"Revise os valores informados: valor unitário e quantidade devem ser maiores que zero.",IF(OR(AND($G549="",$H549&lt;&gt;""),AND($G549&lt;&gt;"",$H549=""),AND($J549="",$K549&lt;&gt;""),AND($J549&lt;&gt;"",$K549=""),AND($M549="",$N549&lt;&gt;""),AND($M549&lt;&gt;"",$N549=""),AND($P549="",$Q549&lt;&gt;""),AND($P549&lt;&gt;"",$Q549=""),AND($S549="",$T549&lt;&gt;""),AND($S549&lt;&gt;"",$T549=""),AND($V549="",$W549&lt;&gt;""),AND($V549&lt;&gt;"",$W549="")),"Há ano preenchido parcialmente: "&amp;TRIM(IF(AND($G549="",$H549&lt;&gt;""),"Ano 1 (falta valor unitário); ","")&amp;IF(AND($G549&lt;&gt;"",$H549=""),"Ano 1 (falta quantidade); ","")&amp;IF(AND($J549="",$K549&lt;&gt;""),"Ano 2 (falta valor unitário); ","")&amp;IF(AND($J549&lt;&gt;"",$K549=""),"Ano 2 (falta quantidade); ","")&amp;IF(AND($M549="",$N549&lt;&gt;""),"Ano 3 (falta valor unitário); ","")&amp;IF(AND($M549&lt;&gt;"",$N549=""),"Ano 3 (falta quantidade); ","")&amp;IF(AND($P549="",$Q549&lt;&gt;""),"Ano 4 (falta valor unitário); ","")&amp;IF(AND($P549&lt;&gt;"",$Q549=""),"Ano 4 (falta quantidade); ","")&amp;IF(AND($S549="",$T549&lt;&gt;""),"Ano 5 (falta valor unitário); ","")&amp;IF(AND($S549&lt;&gt;"",$T549=""),"Ano 5 (falta quantidade); ","")&amp;IF(AND($V549="",$W549&lt;&gt;""),"Ano 6 (falta valor unitário); ","")&amp;IF(AND($V549&lt;&gt;"",$W549=""),"Ano 6 (falta quantidade); ","")), IF(NOT(OR(AND($G549&lt;&gt;"",$H549&lt;&gt;""),AND($J549&lt;&gt;"",$K549&lt;&gt;""),AND($M549&lt;&gt;"",$N549&lt;&gt;""),AND($P549&lt;&gt;"",$Q549&lt;&gt;""),AND($S549&lt;&gt;"",$T549&lt;&gt;""),AND($V549&lt;&gt;"",$W549&lt;&gt;""))),"Informe pelo menos um ano completo com valor unitário e quantidade.",IF(AND($C549&lt;&gt;"",$E549&lt;&gt;"",LEFT(TRIM($C549),1)&lt;&gt;LEFT(TRIM($E549),1)),"Categoria e tipo estão incompatíveis.",IF(IF(OR($E549="",$F549=""),FALSE(),IFERROR(COUNTIF(INDIRECT("UNITS_"&amp;SUBSTITUTE(LEFT($E549,FIND(" ",$E549&amp;" ")-1),".","_")),$F549)=0,TRUE())),"Unidade incompatível com o tipo selecionado.",IF(OR(AND(ISNUMBER(SEARCH("comunic",LOWER($B549))),LEFT($E549,3)&lt;&gt;"4.4"),AND(ISNUMBER(SEARCH("monitor",LOWER($B549))),NOT(OR(LEFT($E549,3)="1.5",LEFT($E549,3)="2.5")))),"Revise a classificação do item conforme as regras de preenchimento.",IF(AND($B549&lt;&gt;"",OR(ISNUMBER(SEARCH("outro",LOWER($B549))),ISNUMBER(SEARCH("divers",LOWER($B549))),ISNUMBER(SEARCH("kit",LOWER($B549))),ISNUMBER(SEARCH("ferrament",LOWER($B549))),ISNUMBER(SEARCH("epi",LOWER($B549)))),NOT(OR($Z549&lt;&gt;"",$AA549&lt;&gt;""))),"Descrição muito genérica: detalhe melhor o item e registre o racional no memorial ou em anexo.",IF(AND($Y549=0,$B549&lt;&gt;"",OR($G549&lt;&gt;"",$H549&lt;&gt;"",$J549&lt;&gt;"",$K549&lt;&gt;"",$M549&lt;&gt;"",$N549&lt;&gt;"",$P549&lt;&gt;"",$Q549&lt;&gt;"",$S549&lt;&gt;"",$T549&lt;&gt;"",$V549&lt;&gt;"",$W549&lt;&gt;"")),"O item possui dados lançados, mas o total está zerado. Revise os valores informados.","")))))))))))))))</f>
        <v/>
      </c>
    </row>
    <row r="550" spans="1:35" ht="14.25" customHeight="1" x14ac:dyDescent="0.25">
      <c r="A550" s="57" t="str">
        <f t="shared" si="104"/>
        <v/>
      </c>
      <c r="B550" s="58"/>
      <c r="C550" s="58"/>
      <c r="D550" s="58"/>
      <c r="E550" s="58"/>
      <c r="F550" s="58"/>
      <c r="G550" s="269"/>
      <c r="H550" s="59"/>
      <c r="I550" s="273">
        <f t="shared" si="105"/>
        <v>0</v>
      </c>
      <c r="J550" s="269"/>
      <c r="K550" s="59"/>
      <c r="L550" s="270">
        <f t="shared" si="106"/>
        <v>0</v>
      </c>
      <c r="M550" s="269"/>
      <c r="N550" s="59"/>
      <c r="O550" s="270">
        <f t="shared" si="107"/>
        <v>0</v>
      </c>
      <c r="P550" s="269"/>
      <c r="Q550" s="59"/>
      <c r="R550" s="271">
        <f t="shared" si="108"/>
        <v>0</v>
      </c>
      <c r="S550" s="269"/>
      <c r="T550" s="59"/>
      <c r="U550" s="270">
        <f t="shared" si="109"/>
        <v>0</v>
      </c>
      <c r="V550" s="269"/>
      <c r="W550" s="59"/>
      <c r="X550" s="270">
        <f t="shared" si="110"/>
        <v>0</v>
      </c>
      <c r="Y550" s="270">
        <f t="shared" si="111"/>
        <v>0</v>
      </c>
      <c r="Z550" s="58"/>
      <c r="AA550" s="58"/>
      <c r="AB550" s="60" t="str">
        <f t="shared" si="112"/>
        <v/>
      </c>
      <c r="AC550" s="21" t="b">
        <f t="shared" si="113"/>
        <v>0</v>
      </c>
      <c r="AD550" s="21" t="b">
        <f t="shared" si="114"/>
        <v>0</v>
      </c>
      <c r="AE550" s="21" t="b">
        <f t="shared" si="115"/>
        <v>0</v>
      </c>
      <c r="AF550" s="21" t="b">
        <f ca="1">OR(AND($AC550,NOT($AD550)),AND($AC550,OR(AND($G550="",$H550&lt;&gt;""),AND($G550&lt;&gt;"",$H550=""),AND($J550="",$K550&lt;&gt;""),AND($J550&lt;&gt;"",$K550=""),AND($M550="",$N550&lt;&gt;""),AND($M550&lt;&gt;"",$N550=""),AND($P550="",$Q550&lt;&gt;""),AND($P550&lt;&gt;"",$Q550=""),AND($S550="",$T550&lt;&gt;""),AND($S550&lt;&gt;"",$T550=""),AND($V550="",$W550&lt;&gt;""),AND($V550&lt;&gt;"",$W550=""))),AND($C550&lt;&gt;"",$E550&lt;&gt;"",LEFT(TRIM($C550),1)&lt;&gt;LEFT(TRIM($E550),1)),IF(OR($E550="",$F550=""),FALSE(),IFERROR(COUNTIF(INDIRECT("UNITS_"&amp;SUBSTITUTE(LEFT($E550,FIND(" ",$E550&amp;" ")-1),".","_")),$F550)=0,TRUE())),AND($B550&lt;&gt;"",OR(ISNUMBER(SEARCH("outro",LOWER($B550))),ISNUMBER(SEARCH("divers",LOWER($B550))),ISNUMBER(SEARCH("etc",LOWER($B550))))),OR(AND(ISNUMBER(SEARCH("comunic",LOWER($B550))),LEFT($E550,3)&lt;&gt;"4.4"),AND(ISNUMBER(SEARCH("monitor",LOWER($B550))),NOT(OR(LEFT($E550,3)="1.5",LEFT($E550,3)="2.5")))),AND($B550&lt;&gt;"",OR(LEFT($C550,1)="1",LEFT($C550,1)="2"),$D550=""),AND($D550&lt;&gt;"",NOT(OR(LEFT($C550,1)="1",LEFT($C550,1)="2"))),AND($D550&lt;&gt;"",COUNTIF(' PROJETO'!$B$14:$B$16,$D550)=0),IF($D550="",FALSE(),IF(COUNTIF(' PROJETO'!$B$14:$B$16,$D550)=0,FALSE(),IFERROR(INDEX(' PROJETO'!$C$14:$C$16,MATCH($D550,' PROJETO'!$B$14:$B$16,0))&lt;&gt;"Sim",FALSE()))))</f>
        <v>0</v>
      </c>
      <c r="AG550" s="21" t="b">
        <f>AND($AC550,$Y550&gt;'CONFG.  LISTAS'!$F$4,$Z550="",$AA550="")</f>
        <v>0</v>
      </c>
      <c r="AH550" s="21" t="str">
        <f t="shared" si="116"/>
        <v/>
      </c>
      <c r="AI550" s="43" t="str">
        <f ca="1">IF(NOT($AC550),"",IF(OR($B550="",$C550="",$E550="",$F550=""),"Preencha descrição, categoria, tipo e unidade.",IF(AND($B550&lt;&gt;"",OR(LEFT($C550,1)="1",LEFT($C550,1)="2"),$D550=""),"Informe a prática de restauração para itens diretos.",IF(AND($D550&lt;&gt;"",NOT(OR(LEFT($C550,1)="1",LEFT($C550,1)="2"))),"Custos indiretos não devem pertencer a uma prática específica.",IF(AND($D550&lt;&gt;"",COUNTIF(' PROJETO'!$B$14:$B$16,$D550)=0),"Prática de restauração inválida ou não cadastrada.",IF(IF($D550="",FALSE(),IF(COUNTIF(' PROJETO'!$B$14:$B$16,$D550)=0,FALSE(),IFERROR(INDEX(' PROJETO'!$C$14:$C$16,MATCH($D550,' PROJETO'!$B$14:$B$16,0))&lt;&gt;"Sim",FALSE()))),"A prática informada no item não foi selecionada na aba Projeto.",IF(AND(MAX($I550,$L550,$O550,$R550,$U550,$X550)&gt;'CONFG.  LISTAS'!$F$4,NOT(OR($Z550&lt;&gt;"",$AA550&lt;&gt;""))),"Memorial de cálculo ou anexo obrigatório não informado para item acima do limite.",IF(OR(AND($G550&lt;&gt;"",$H550&lt;&gt;"",OR($G550&lt;=0,$H550&lt;=0)),AND($J550&lt;&gt;"",$K550&lt;&gt;"",OR($J550&lt;=0,$K550&lt;=0)),AND($M550&lt;&gt;"",$N550&lt;&gt;"",OR($M550&lt;=0,$N550&lt;=0)),AND($P550&lt;&gt;"",$Q550&lt;&gt;"",OR($P550&lt;=0,$Q550&lt;=0)),AND($S550&lt;&gt;"",$T550&lt;&gt;"",OR($S550&lt;=0,$T550&lt;=0)),AND($V550&lt;&gt;"",$W550&lt;&gt;"",OR($V550&lt;=0,$W550&lt;=0))),"Revise os valores informados: valor unitário e quantidade devem ser maiores que zero.",IF(OR(AND($G550="",$H550&lt;&gt;""),AND($G550&lt;&gt;"",$H550=""),AND($J550="",$K550&lt;&gt;""),AND($J550&lt;&gt;"",$K550=""),AND($M550="",$N550&lt;&gt;""),AND($M550&lt;&gt;"",$N550=""),AND($P550="",$Q550&lt;&gt;""),AND($P550&lt;&gt;"",$Q550=""),AND($S550="",$T550&lt;&gt;""),AND($S550&lt;&gt;"",$T550=""),AND($V550="",$W550&lt;&gt;""),AND($V550&lt;&gt;"",$W550="")),"Há ano preenchido parcialmente: "&amp;TRIM(IF(AND($G550="",$H550&lt;&gt;""),"Ano 1 (falta valor unitário); ","")&amp;IF(AND($G550&lt;&gt;"",$H550=""),"Ano 1 (falta quantidade); ","")&amp;IF(AND($J550="",$K550&lt;&gt;""),"Ano 2 (falta valor unitário); ","")&amp;IF(AND($J550&lt;&gt;"",$K550=""),"Ano 2 (falta quantidade); ","")&amp;IF(AND($M550="",$N550&lt;&gt;""),"Ano 3 (falta valor unitário); ","")&amp;IF(AND($M550&lt;&gt;"",$N550=""),"Ano 3 (falta quantidade); ","")&amp;IF(AND($P550="",$Q550&lt;&gt;""),"Ano 4 (falta valor unitário); ","")&amp;IF(AND($P550&lt;&gt;"",$Q550=""),"Ano 4 (falta quantidade); ","")&amp;IF(AND($S550="",$T550&lt;&gt;""),"Ano 5 (falta valor unitário); ","")&amp;IF(AND($S550&lt;&gt;"",$T550=""),"Ano 5 (falta quantidade); ","")&amp;IF(AND($V550="",$W550&lt;&gt;""),"Ano 6 (falta valor unitário); ","")&amp;IF(AND($V550&lt;&gt;"",$W550=""),"Ano 6 (falta quantidade); ","")), IF(NOT(OR(AND($G550&lt;&gt;"",$H550&lt;&gt;""),AND($J550&lt;&gt;"",$K550&lt;&gt;""),AND($M550&lt;&gt;"",$N550&lt;&gt;""),AND($P550&lt;&gt;"",$Q550&lt;&gt;""),AND($S550&lt;&gt;"",$T550&lt;&gt;""),AND($V550&lt;&gt;"",$W550&lt;&gt;""))),"Informe pelo menos um ano completo com valor unitário e quantidade.",IF(AND($C550&lt;&gt;"",$E550&lt;&gt;"",LEFT(TRIM($C550),1)&lt;&gt;LEFT(TRIM($E550),1)),"Categoria e tipo estão incompatíveis.",IF(IF(OR($E550="",$F550=""),FALSE(),IFERROR(COUNTIF(INDIRECT("UNITS_"&amp;SUBSTITUTE(LEFT($E550,FIND(" ",$E550&amp;" ")-1),".","_")),$F550)=0,TRUE())),"Unidade incompatível com o tipo selecionado.",IF(OR(AND(ISNUMBER(SEARCH("comunic",LOWER($B550))),LEFT($E550,3)&lt;&gt;"4.4"),AND(ISNUMBER(SEARCH("monitor",LOWER($B550))),NOT(OR(LEFT($E550,3)="1.5",LEFT($E550,3)="2.5")))),"Revise a classificação do item conforme as regras de preenchimento.",IF(AND($B550&lt;&gt;"",OR(ISNUMBER(SEARCH("outro",LOWER($B550))),ISNUMBER(SEARCH("divers",LOWER($B550))),ISNUMBER(SEARCH("kit",LOWER($B550))),ISNUMBER(SEARCH("ferrament",LOWER($B550))),ISNUMBER(SEARCH("epi",LOWER($B550)))),NOT(OR($Z550&lt;&gt;"",$AA550&lt;&gt;""))),"Descrição muito genérica: detalhe melhor o item e registre o racional no memorial ou em anexo.",IF(AND($Y550=0,$B550&lt;&gt;"",OR($G550&lt;&gt;"",$H550&lt;&gt;"",$J550&lt;&gt;"",$K550&lt;&gt;"",$M550&lt;&gt;"",$N550&lt;&gt;"",$P550&lt;&gt;"",$Q550&lt;&gt;"",$S550&lt;&gt;"",$T550&lt;&gt;"",$V550&lt;&gt;"",$W550&lt;&gt;"")),"O item possui dados lançados, mas o total está zerado. Revise os valores informados.","")))))))))))))))</f>
        <v/>
      </c>
    </row>
    <row r="551" spans="1:35" ht="14.25" customHeight="1" x14ac:dyDescent="0.25">
      <c r="A551" s="57" t="str">
        <f t="shared" si="104"/>
        <v/>
      </c>
      <c r="B551" s="61"/>
      <c r="C551" s="61"/>
      <c r="D551" s="58"/>
      <c r="E551" s="61"/>
      <c r="F551" s="61"/>
      <c r="G551" s="272"/>
      <c r="H551" s="62"/>
      <c r="I551" s="273">
        <f t="shared" si="105"/>
        <v>0</v>
      </c>
      <c r="J551" s="272"/>
      <c r="K551" s="62"/>
      <c r="L551" s="270">
        <f t="shared" si="106"/>
        <v>0</v>
      </c>
      <c r="M551" s="272"/>
      <c r="N551" s="62"/>
      <c r="O551" s="270">
        <f t="shared" si="107"/>
        <v>0</v>
      </c>
      <c r="P551" s="272"/>
      <c r="Q551" s="62"/>
      <c r="R551" s="271">
        <f t="shared" si="108"/>
        <v>0</v>
      </c>
      <c r="S551" s="272"/>
      <c r="T551" s="62"/>
      <c r="U551" s="270">
        <f t="shared" si="109"/>
        <v>0</v>
      </c>
      <c r="V551" s="272"/>
      <c r="W551" s="62"/>
      <c r="X551" s="270">
        <f t="shared" si="110"/>
        <v>0</v>
      </c>
      <c r="Y551" s="270">
        <f t="shared" si="111"/>
        <v>0</v>
      </c>
      <c r="Z551" s="61"/>
      <c r="AA551" s="61"/>
      <c r="AB551" s="60" t="str">
        <f t="shared" si="112"/>
        <v/>
      </c>
      <c r="AC551" s="21" t="b">
        <f t="shared" si="113"/>
        <v>0</v>
      </c>
      <c r="AD551" s="21" t="b">
        <f t="shared" si="114"/>
        <v>0</v>
      </c>
      <c r="AE551" s="21" t="b">
        <f t="shared" si="115"/>
        <v>0</v>
      </c>
      <c r="AF551" s="21" t="b">
        <f ca="1">OR(AND($AC551,NOT($AD551)),AND($AC551,OR(AND($G551="",$H551&lt;&gt;""),AND($G551&lt;&gt;"",$H551=""),AND($J551="",$K551&lt;&gt;""),AND($J551&lt;&gt;"",$K551=""),AND($M551="",$N551&lt;&gt;""),AND($M551&lt;&gt;"",$N551=""),AND($P551="",$Q551&lt;&gt;""),AND($P551&lt;&gt;"",$Q551=""),AND($S551="",$T551&lt;&gt;""),AND($S551&lt;&gt;"",$T551=""),AND($V551="",$W551&lt;&gt;""),AND($V551&lt;&gt;"",$W551=""))),AND($C551&lt;&gt;"",$E551&lt;&gt;"",LEFT(TRIM($C551),1)&lt;&gt;LEFT(TRIM($E551),1)),IF(OR($E551="",$F551=""),FALSE(),IFERROR(COUNTIF(INDIRECT("UNITS_"&amp;SUBSTITUTE(LEFT($E551,FIND(" ",$E551&amp;" ")-1),".","_")),$F551)=0,TRUE())),AND($B551&lt;&gt;"",OR(ISNUMBER(SEARCH("outro",LOWER($B551))),ISNUMBER(SEARCH("divers",LOWER($B551))),ISNUMBER(SEARCH("etc",LOWER($B551))))),OR(AND(ISNUMBER(SEARCH("comunic",LOWER($B551))),LEFT($E551,3)&lt;&gt;"4.4"),AND(ISNUMBER(SEARCH("monitor",LOWER($B551))),NOT(OR(LEFT($E551,3)="1.5",LEFT($E551,3)="2.5")))),AND($B551&lt;&gt;"",OR(LEFT($C551,1)="1",LEFT($C551,1)="2"),$D551=""),AND($D551&lt;&gt;"",NOT(OR(LEFT($C551,1)="1",LEFT($C551,1)="2"))),AND($D551&lt;&gt;"",COUNTIF(' PROJETO'!$B$14:$B$16,$D551)=0),IF($D551="",FALSE(),IF(COUNTIF(' PROJETO'!$B$14:$B$16,$D551)=0,FALSE(),IFERROR(INDEX(' PROJETO'!$C$14:$C$16,MATCH($D551,' PROJETO'!$B$14:$B$16,0))&lt;&gt;"Sim",FALSE()))))</f>
        <v>0</v>
      </c>
      <c r="AG551" s="21" t="b">
        <f>AND($AC551,$Y551&gt;'CONFG.  LISTAS'!$F$4,$Z551="",$AA551="")</f>
        <v>0</v>
      </c>
      <c r="AH551" s="21" t="str">
        <f t="shared" si="116"/>
        <v/>
      </c>
      <c r="AI551" s="43" t="str">
        <f ca="1">IF(NOT($AC551),"",IF(OR($B551="",$C551="",$E551="",$F551=""),"Preencha descrição, categoria, tipo e unidade.",IF(AND($B551&lt;&gt;"",OR(LEFT($C551,1)="1",LEFT($C551,1)="2"),$D551=""),"Informe a prática de restauração para itens diretos.",IF(AND($D551&lt;&gt;"",NOT(OR(LEFT($C551,1)="1",LEFT($C551,1)="2"))),"Custos indiretos não devem pertencer a uma prática específica.",IF(AND($D551&lt;&gt;"",COUNTIF(' PROJETO'!$B$14:$B$16,$D551)=0),"Prática de restauração inválida ou não cadastrada.",IF(IF($D551="",FALSE(),IF(COUNTIF(' PROJETO'!$B$14:$B$16,$D551)=0,FALSE(),IFERROR(INDEX(' PROJETO'!$C$14:$C$16,MATCH($D551,' PROJETO'!$B$14:$B$16,0))&lt;&gt;"Sim",FALSE()))),"A prática informada no item não foi selecionada na aba Projeto.",IF(AND(MAX($I551,$L551,$O551,$R551,$U551,$X551)&gt;'CONFG.  LISTAS'!$F$4,NOT(OR($Z551&lt;&gt;"",$AA551&lt;&gt;""))),"Memorial de cálculo ou anexo obrigatório não informado para item acima do limite.",IF(OR(AND($G551&lt;&gt;"",$H551&lt;&gt;"",OR($G551&lt;=0,$H551&lt;=0)),AND($J551&lt;&gt;"",$K551&lt;&gt;"",OR($J551&lt;=0,$K551&lt;=0)),AND($M551&lt;&gt;"",$N551&lt;&gt;"",OR($M551&lt;=0,$N551&lt;=0)),AND($P551&lt;&gt;"",$Q551&lt;&gt;"",OR($P551&lt;=0,$Q551&lt;=0)),AND($S551&lt;&gt;"",$T551&lt;&gt;"",OR($S551&lt;=0,$T551&lt;=0)),AND($V551&lt;&gt;"",$W551&lt;&gt;"",OR($V551&lt;=0,$W551&lt;=0))),"Revise os valores informados: valor unitário e quantidade devem ser maiores que zero.",IF(OR(AND($G551="",$H551&lt;&gt;""),AND($G551&lt;&gt;"",$H551=""),AND($J551="",$K551&lt;&gt;""),AND($J551&lt;&gt;"",$K551=""),AND($M551="",$N551&lt;&gt;""),AND($M551&lt;&gt;"",$N551=""),AND($P551="",$Q551&lt;&gt;""),AND($P551&lt;&gt;"",$Q551=""),AND($S551="",$T551&lt;&gt;""),AND($S551&lt;&gt;"",$T551=""),AND($V551="",$W551&lt;&gt;""),AND($V551&lt;&gt;"",$W551="")),"Há ano preenchido parcialmente: "&amp;TRIM(IF(AND($G551="",$H551&lt;&gt;""),"Ano 1 (falta valor unitário); ","")&amp;IF(AND($G551&lt;&gt;"",$H551=""),"Ano 1 (falta quantidade); ","")&amp;IF(AND($J551="",$K551&lt;&gt;""),"Ano 2 (falta valor unitário); ","")&amp;IF(AND($J551&lt;&gt;"",$K551=""),"Ano 2 (falta quantidade); ","")&amp;IF(AND($M551="",$N551&lt;&gt;""),"Ano 3 (falta valor unitário); ","")&amp;IF(AND($M551&lt;&gt;"",$N551=""),"Ano 3 (falta quantidade); ","")&amp;IF(AND($P551="",$Q551&lt;&gt;""),"Ano 4 (falta valor unitário); ","")&amp;IF(AND($P551&lt;&gt;"",$Q551=""),"Ano 4 (falta quantidade); ","")&amp;IF(AND($S551="",$T551&lt;&gt;""),"Ano 5 (falta valor unitário); ","")&amp;IF(AND($S551&lt;&gt;"",$T551=""),"Ano 5 (falta quantidade); ","")&amp;IF(AND($V551="",$W551&lt;&gt;""),"Ano 6 (falta valor unitário); ","")&amp;IF(AND($V551&lt;&gt;"",$W551=""),"Ano 6 (falta quantidade); ","")), IF(NOT(OR(AND($G551&lt;&gt;"",$H551&lt;&gt;""),AND($J551&lt;&gt;"",$K551&lt;&gt;""),AND($M551&lt;&gt;"",$N551&lt;&gt;""),AND($P551&lt;&gt;"",$Q551&lt;&gt;""),AND($S551&lt;&gt;"",$T551&lt;&gt;""),AND($V551&lt;&gt;"",$W551&lt;&gt;""))),"Informe pelo menos um ano completo com valor unitário e quantidade.",IF(AND($C551&lt;&gt;"",$E551&lt;&gt;"",LEFT(TRIM($C551),1)&lt;&gt;LEFT(TRIM($E551),1)),"Categoria e tipo estão incompatíveis.",IF(IF(OR($E551="",$F551=""),FALSE(),IFERROR(COUNTIF(INDIRECT("UNITS_"&amp;SUBSTITUTE(LEFT($E551,FIND(" ",$E551&amp;" ")-1),".","_")),$F551)=0,TRUE())),"Unidade incompatível com o tipo selecionado.",IF(OR(AND(ISNUMBER(SEARCH("comunic",LOWER($B551))),LEFT($E551,3)&lt;&gt;"4.4"),AND(ISNUMBER(SEARCH("monitor",LOWER($B551))),NOT(OR(LEFT($E551,3)="1.5",LEFT($E551,3)="2.5")))),"Revise a classificação do item conforme as regras de preenchimento.",IF(AND($B551&lt;&gt;"",OR(ISNUMBER(SEARCH("outro",LOWER($B551))),ISNUMBER(SEARCH("divers",LOWER($B551))),ISNUMBER(SEARCH("kit",LOWER($B551))),ISNUMBER(SEARCH("ferrament",LOWER($B551))),ISNUMBER(SEARCH("epi",LOWER($B551)))),NOT(OR($Z551&lt;&gt;"",$AA551&lt;&gt;""))),"Descrição muito genérica: detalhe melhor o item e registre o racional no memorial ou em anexo.",IF(AND($Y551=0,$B551&lt;&gt;"",OR($G551&lt;&gt;"",$H551&lt;&gt;"",$J551&lt;&gt;"",$K551&lt;&gt;"",$M551&lt;&gt;"",$N551&lt;&gt;"",$P551&lt;&gt;"",$Q551&lt;&gt;"",$S551&lt;&gt;"",$T551&lt;&gt;"",$V551&lt;&gt;"",$W551&lt;&gt;"")),"O item possui dados lançados, mas o total está zerado. Revise os valores informados.","")))))))))))))))</f>
        <v/>
      </c>
    </row>
    <row r="552" spans="1:35" ht="14.25" customHeight="1" x14ac:dyDescent="0.25">
      <c r="A552" s="57" t="str">
        <f t="shared" si="104"/>
        <v/>
      </c>
      <c r="B552" s="58"/>
      <c r="C552" s="58"/>
      <c r="D552" s="58"/>
      <c r="E552" s="58"/>
      <c r="F552" s="58"/>
      <c r="G552" s="269"/>
      <c r="H552" s="59"/>
      <c r="I552" s="273">
        <f t="shared" si="105"/>
        <v>0</v>
      </c>
      <c r="J552" s="269"/>
      <c r="K552" s="59"/>
      <c r="L552" s="270">
        <f t="shared" si="106"/>
        <v>0</v>
      </c>
      <c r="M552" s="269"/>
      <c r="N552" s="59"/>
      <c r="O552" s="270">
        <f t="shared" si="107"/>
        <v>0</v>
      </c>
      <c r="P552" s="269"/>
      <c r="Q552" s="59"/>
      <c r="R552" s="271">
        <f t="shared" si="108"/>
        <v>0</v>
      </c>
      <c r="S552" s="269"/>
      <c r="T552" s="59"/>
      <c r="U552" s="270">
        <f t="shared" si="109"/>
        <v>0</v>
      </c>
      <c r="V552" s="269"/>
      <c r="W552" s="59"/>
      <c r="X552" s="270">
        <f t="shared" si="110"/>
        <v>0</v>
      </c>
      <c r="Y552" s="270">
        <f t="shared" si="111"/>
        <v>0</v>
      </c>
      <c r="Z552" s="58"/>
      <c r="AA552" s="58"/>
      <c r="AB552" s="60" t="str">
        <f t="shared" si="112"/>
        <v/>
      </c>
      <c r="AC552" s="21" t="b">
        <f t="shared" si="113"/>
        <v>0</v>
      </c>
      <c r="AD552" s="21" t="b">
        <f t="shared" si="114"/>
        <v>0</v>
      </c>
      <c r="AE552" s="21" t="b">
        <f t="shared" si="115"/>
        <v>0</v>
      </c>
      <c r="AF552" s="21" t="b">
        <f ca="1">OR(AND($AC552,NOT($AD552)),AND($AC552,OR(AND($G552="",$H552&lt;&gt;""),AND($G552&lt;&gt;"",$H552=""),AND($J552="",$K552&lt;&gt;""),AND($J552&lt;&gt;"",$K552=""),AND($M552="",$N552&lt;&gt;""),AND($M552&lt;&gt;"",$N552=""),AND($P552="",$Q552&lt;&gt;""),AND($P552&lt;&gt;"",$Q552=""),AND($S552="",$T552&lt;&gt;""),AND($S552&lt;&gt;"",$T552=""),AND($V552="",$W552&lt;&gt;""),AND($V552&lt;&gt;"",$W552=""))),AND($C552&lt;&gt;"",$E552&lt;&gt;"",LEFT(TRIM($C552),1)&lt;&gt;LEFT(TRIM($E552),1)),IF(OR($E552="",$F552=""),FALSE(),IFERROR(COUNTIF(INDIRECT("UNITS_"&amp;SUBSTITUTE(LEFT($E552,FIND(" ",$E552&amp;" ")-1),".","_")),$F552)=0,TRUE())),AND($B552&lt;&gt;"",OR(ISNUMBER(SEARCH("outro",LOWER($B552))),ISNUMBER(SEARCH("divers",LOWER($B552))),ISNUMBER(SEARCH("etc",LOWER($B552))))),OR(AND(ISNUMBER(SEARCH("comunic",LOWER($B552))),LEFT($E552,3)&lt;&gt;"4.4"),AND(ISNUMBER(SEARCH("monitor",LOWER($B552))),NOT(OR(LEFT($E552,3)="1.5",LEFT($E552,3)="2.5")))),AND($B552&lt;&gt;"",OR(LEFT($C552,1)="1",LEFT($C552,1)="2"),$D552=""),AND($D552&lt;&gt;"",NOT(OR(LEFT($C552,1)="1",LEFT($C552,1)="2"))),AND($D552&lt;&gt;"",COUNTIF(' PROJETO'!$B$14:$B$16,$D552)=0),IF($D552="",FALSE(),IF(COUNTIF(' PROJETO'!$B$14:$B$16,$D552)=0,FALSE(),IFERROR(INDEX(' PROJETO'!$C$14:$C$16,MATCH($D552,' PROJETO'!$B$14:$B$16,0))&lt;&gt;"Sim",FALSE()))))</f>
        <v>0</v>
      </c>
      <c r="AG552" s="21" t="b">
        <f>AND($AC552,$Y552&gt;'CONFG.  LISTAS'!$F$4,$Z552="",$AA552="")</f>
        <v>0</v>
      </c>
      <c r="AH552" s="21" t="str">
        <f t="shared" si="116"/>
        <v/>
      </c>
      <c r="AI552" s="43" t="str">
        <f ca="1">IF(NOT($AC552),"",IF(OR($B552="",$C552="",$E552="",$F552=""),"Preencha descrição, categoria, tipo e unidade.",IF(AND($B552&lt;&gt;"",OR(LEFT($C552,1)="1",LEFT($C552,1)="2"),$D552=""),"Informe a prática de restauração para itens diretos.",IF(AND($D552&lt;&gt;"",NOT(OR(LEFT($C552,1)="1",LEFT($C552,1)="2"))),"Custos indiretos não devem pertencer a uma prática específica.",IF(AND($D552&lt;&gt;"",COUNTIF(' PROJETO'!$B$14:$B$16,$D552)=0),"Prática de restauração inválida ou não cadastrada.",IF(IF($D552="",FALSE(),IF(COUNTIF(' PROJETO'!$B$14:$B$16,$D552)=0,FALSE(),IFERROR(INDEX(' PROJETO'!$C$14:$C$16,MATCH($D552,' PROJETO'!$B$14:$B$16,0))&lt;&gt;"Sim",FALSE()))),"A prática informada no item não foi selecionada na aba Projeto.",IF(AND(MAX($I552,$L552,$O552,$R552,$U552,$X552)&gt;'CONFG.  LISTAS'!$F$4,NOT(OR($Z552&lt;&gt;"",$AA552&lt;&gt;""))),"Memorial de cálculo ou anexo obrigatório não informado para item acima do limite.",IF(OR(AND($G552&lt;&gt;"",$H552&lt;&gt;"",OR($G552&lt;=0,$H552&lt;=0)),AND($J552&lt;&gt;"",$K552&lt;&gt;"",OR($J552&lt;=0,$K552&lt;=0)),AND($M552&lt;&gt;"",$N552&lt;&gt;"",OR($M552&lt;=0,$N552&lt;=0)),AND($P552&lt;&gt;"",$Q552&lt;&gt;"",OR($P552&lt;=0,$Q552&lt;=0)),AND($S552&lt;&gt;"",$T552&lt;&gt;"",OR($S552&lt;=0,$T552&lt;=0)),AND($V552&lt;&gt;"",$W552&lt;&gt;"",OR($V552&lt;=0,$W552&lt;=0))),"Revise os valores informados: valor unitário e quantidade devem ser maiores que zero.",IF(OR(AND($G552="",$H552&lt;&gt;""),AND($G552&lt;&gt;"",$H552=""),AND($J552="",$K552&lt;&gt;""),AND($J552&lt;&gt;"",$K552=""),AND($M552="",$N552&lt;&gt;""),AND($M552&lt;&gt;"",$N552=""),AND($P552="",$Q552&lt;&gt;""),AND($P552&lt;&gt;"",$Q552=""),AND($S552="",$T552&lt;&gt;""),AND($S552&lt;&gt;"",$T552=""),AND($V552="",$W552&lt;&gt;""),AND($V552&lt;&gt;"",$W552="")),"Há ano preenchido parcialmente: "&amp;TRIM(IF(AND($G552="",$H552&lt;&gt;""),"Ano 1 (falta valor unitário); ","")&amp;IF(AND($G552&lt;&gt;"",$H552=""),"Ano 1 (falta quantidade); ","")&amp;IF(AND($J552="",$K552&lt;&gt;""),"Ano 2 (falta valor unitário); ","")&amp;IF(AND($J552&lt;&gt;"",$K552=""),"Ano 2 (falta quantidade); ","")&amp;IF(AND($M552="",$N552&lt;&gt;""),"Ano 3 (falta valor unitário); ","")&amp;IF(AND($M552&lt;&gt;"",$N552=""),"Ano 3 (falta quantidade); ","")&amp;IF(AND($P552="",$Q552&lt;&gt;""),"Ano 4 (falta valor unitário); ","")&amp;IF(AND($P552&lt;&gt;"",$Q552=""),"Ano 4 (falta quantidade); ","")&amp;IF(AND($S552="",$T552&lt;&gt;""),"Ano 5 (falta valor unitário); ","")&amp;IF(AND($S552&lt;&gt;"",$T552=""),"Ano 5 (falta quantidade); ","")&amp;IF(AND($V552="",$W552&lt;&gt;""),"Ano 6 (falta valor unitário); ","")&amp;IF(AND($V552&lt;&gt;"",$W552=""),"Ano 6 (falta quantidade); ","")), IF(NOT(OR(AND($G552&lt;&gt;"",$H552&lt;&gt;""),AND($J552&lt;&gt;"",$K552&lt;&gt;""),AND($M552&lt;&gt;"",$N552&lt;&gt;""),AND($P552&lt;&gt;"",$Q552&lt;&gt;""),AND($S552&lt;&gt;"",$T552&lt;&gt;""),AND($V552&lt;&gt;"",$W552&lt;&gt;""))),"Informe pelo menos um ano completo com valor unitário e quantidade.",IF(AND($C552&lt;&gt;"",$E552&lt;&gt;"",LEFT(TRIM($C552),1)&lt;&gt;LEFT(TRIM($E552),1)),"Categoria e tipo estão incompatíveis.",IF(IF(OR($E552="",$F552=""),FALSE(),IFERROR(COUNTIF(INDIRECT("UNITS_"&amp;SUBSTITUTE(LEFT($E552,FIND(" ",$E552&amp;" ")-1),".","_")),$F552)=0,TRUE())),"Unidade incompatível com o tipo selecionado.",IF(OR(AND(ISNUMBER(SEARCH("comunic",LOWER($B552))),LEFT($E552,3)&lt;&gt;"4.4"),AND(ISNUMBER(SEARCH("monitor",LOWER($B552))),NOT(OR(LEFT($E552,3)="1.5",LEFT($E552,3)="2.5")))),"Revise a classificação do item conforme as regras de preenchimento.",IF(AND($B552&lt;&gt;"",OR(ISNUMBER(SEARCH("outro",LOWER($B552))),ISNUMBER(SEARCH("divers",LOWER($B552))),ISNUMBER(SEARCH("kit",LOWER($B552))),ISNUMBER(SEARCH("ferrament",LOWER($B552))),ISNUMBER(SEARCH("epi",LOWER($B552)))),NOT(OR($Z552&lt;&gt;"",$AA552&lt;&gt;""))),"Descrição muito genérica: detalhe melhor o item e registre o racional no memorial ou em anexo.",IF(AND($Y552=0,$B552&lt;&gt;"",OR($G552&lt;&gt;"",$H552&lt;&gt;"",$J552&lt;&gt;"",$K552&lt;&gt;"",$M552&lt;&gt;"",$N552&lt;&gt;"",$P552&lt;&gt;"",$Q552&lt;&gt;"",$S552&lt;&gt;"",$T552&lt;&gt;"",$V552&lt;&gt;"",$W552&lt;&gt;"")),"O item possui dados lançados, mas o total está zerado. Revise os valores informados.","")))))))))))))))</f>
        <v/>
      </c>
    </row>
    <row r="553" spans="1:35" ht="14.25" customHeight="1" x14ac:dyDescent="0.25">
      <c r="A553" s="57" t="str">
        <f t="shared" si="104"/>
        <v/>
      </c>
      <c r="B553" s="61"/>
      <c r="C553" s="61"/>
      <c r="D553" s="58"/>
      <c r="E553" s="61"/>
      <c r="F553" s="61"/>
      <c r="G553" s="272"/>
      <c r="H553" s="62"/>
      <c r="I553" s="273">
        <f t="shared" si="105"/>
        <v>0</v>
      </c>
      <c r="J553" s="272"/>
      <c r="K553" s="62"/>
      <c r="L553" s="270">
        <f t="shared" si="106"/>
        <v>0</v>
      </c>
      <c r="M553" s="272"/>
      <c r="N553" s="62"/>
      <c r="O553" s="270">
        <f t="shared" si="107"/>
        <v>0</v>
      </c>
      <c r="P553" s="272"/>
      <c r="Q553" s="62"/>
      <c r="R553" s="271">
        <f t="shared" si="108"/>
        <v>0</v>
      </c>
      <c r="S553" s="272"/>
      <c r="T553" s="62"/>
      <c r="U553" s="270">
        <f t="shared" si="109"/>
        <v>0</v>
      </c>
      <c r="V553" s="272"/>
      <c r="W553" s="62"/>
      <c r="X553" s="270">
        <f t="shared" si="110"/>
        <v>0</v>
      </c>
      <c r="Y553" s="270">
        <f t="shared" si="111"/>
        <v>0</v>
      </c>
      <c r="Z553" s="61"/>
      <c r="AA553" s="61"/>
      <c r="AB553" s="60" t="str">
        <f t="shared" si="112"/>
        <v/>
      </c>
      <c r="AC553" s="21" t="b">
        <f t="shared" si="113"/>
        <v>0</v>
      </c>
      <c r="AD553" s="21" t="b">
        <f t="shared" si="114"/>
        <v>0</v>
      </c>
      <c r="AE553" s="21" t="b">
        <f t="shared" si="115"/>
        <v>0</v>
      </c>
      <c r="AF553" s="21" t="b">
        <f ca="1">OR(AND($AC553,NOT($AD553)),AND($AC553,OR(AND($G553="",$H553&lt;&gt;""),AND($G553&lt;&gt;"",$H553=""),AND($J553="",$K553&lt;&gt;""),AND($J553&lt;&gt;"",$K553=""),AND($M553="",$N553&lt;&gt;""),AND($M553&lt;&gt;"",$N553=""),AND($P553="",$Q553&lt;&gt;""),AND($P553&lt;&gt;"",$Q553=""),AND($S553="",$T553&lt;&gt;""),AND($S553&lt;&gt;"",$T553=""),AND($V553="",$W553&lt;&gt;""),AND($V553&lt;&gt;"",$W553=""))),AND($C553&lt;&gt;"",$E553&lt;&gt;"",LEFT(TRIM($C553),1)&lt;&gt;LEFT(TRIM($E553),1)),IF(OR($E553="",$F553=""),FALSE(),IFERROR(COUNTIF(INDIRECT("UNITS_"&amp;SUBSTITUTE(LEFT($E553,FIND(" ",$E553&amp;" ")-1),".","_")),$F553)=0,TRUE())),AND($B553&lt;&gt;"",OR(ISNUMBER(SEARCH("outro",LOWER($B553))),ISNUMBER(SEARCH("divers",LOWER($B553))),ISNUMBER(SEARCH("etc",LOWER($B553))))),OR(AND(ISNUMBER(SEARCH("comunic",LOWER($B553))),LEFT($E553,3)&lt;&gt;"4.4"),AND(ISNUMBER(SEARCH("monitor",LOWER($B553))),NOT(OR(LEFT($E553,3)="1.5",LEFT($E553,3)="2.5")))),AND($B553&lt;&gt;"",OR(LEFT($C553,1)="1",LEFT($C553,1)="2"),$D553=""),AND($D553&lt;&gt;"",NOT(OR(LEFT($C553,1)="1",LEFT($C553,1)="2"))),AND($D553&lt;&gt;"",COUNTIF(' PROJETO'!$B$14:$B$16,$D553)=0),IF($D553="",FALSE(),IF(COUNTIF(' PROJETO'!$B$14:$B$16,$D553)=0,FALSE(),IFERROR(INDEX(' PROJETO'!$C$14:$C$16,MATCH($D553,' PROJETO'!$B$14:$B$16,0))&lt;&gt;"Sim",FALSE()))))</f>
        <v>0</v>
      </c>
      <c r="AG553" s="21" t="b">
        <f>AND($AC553,$Y553&gt;'CONFG.  LISTAS'!$F$4,$Z553="",$AA553="")</f>
        <v>0</v>
      </c>
      <c r="AH553" s="21" t="str">
        <f t="shared" si="116"/>
        <v/>
      </c>
      <c r="AI553" s="43" t="str">
        <f ca="1">IF(NOT($AC553),"",IF(OR($B553="",$C553="",$E553="",$F553=""),"Preencha descrição, categoria, tipo e unidade.",IF(AND($B553&lt;&gt;"",OR(LEFT($C553,1)="1",LEFT($C553,1)="2"),$D553=""),"Informe a prática de restauração para itens diretos.",IF(AND($D553&lt;&gt;"",NOT(OR(LEFT($C553,1)="1",LEFT($C553,1)="2"))),"Custos indiretos não devem pertencer a uma prática específica.",IF(AND($D553&lt;&gt;"",COUNTIF(' PROJETO'!$B$14:$B$16,$D553)=0),"Prática de restauração inválida ou não cadastrada.",IF(IF($D553="",FALSE(),IF(COUNTIF(' PROJETO'!$B$14:$B$16,$D553)=0,FALSE(),IFERROR(INDEX(' PROJETO'!$C$14:$C$16,MATCH($D553,' PROJETO'!$B$14:$B$16,0))&lt;&gt;"Sim",FALSE()))),"A prática informada no item não foi selecionada na aba Projeto.",IF(AND(MAX($I553,$L553,$O553,$R553,$U553,$X553)&gt;'CONFG.  LISTAS'!$F$4,NOT(OR($Z553&lt;&gt;"",$AA553&lt;&gt;""))),"Memorial de cálculo ou anexo obrigatório não informado para item acima do limite.",IF(OR(AND($G553&lt;&gt;"",$H553&lt;&gt;"",OR($G553&lt;=0,$H553&lt;=0)),AND($J553&lt;&gt;"",$K553&lt;&gt;"",OR($J553&lt;=0,$K553&lt;=0)),AND($M553&lt;&gt;"",$N553&lt;&gt;"",OR($M553&lt;=0,$N553&lt;=0)),AND($P553&lt;&gt;"",$Q553&lt;&gt;"",OR($P553&lt;=0,$Q553&lt;=0)),AND($S553&lt;&gt;"",$T553&lt;&gt;"",OR($S553&lt;=0,$T553&lt;=0)),AND($V553&lt;&gt;"",$W553&lt;&gt;"",OR($V553&lt;=0,$W553&lt;=0))),"Revise os valores informados: valor unitário e quantidade devem ser maiores que zero.",IF(OR(AND($G553="",$H553&lt;&gt;""),AND($G553&lt;&gt;"",$H553=""),AND($J553="",$K553&lt;&gt;""),AND($J553&lt;&gt;"",$K553=""),AND($M553="",$N553&lt;&gt;""),AND($M553&lt;&gt;"",$N553=""),AND($P553="",$Q553&lt;&gt;""),AND($P553&lt;&gt;"",$Q553=""),AND($S553="",$T553&lt;&gt;""),AND($S553&lt;&gt;"",$T553=""),AND($V553="",$W553&lt;&gt;""),AND($V553&lt;&gt;"",$W553="")),"Há ano preenchido parcialmente: "&amp;TRIM(IF(AND($G553="",$H553&lt;&gt;""),"Ano 1 (falta valor unitário); ","")&amp;IF(AND($G553&lt;&gt;"",$H553=""),"Ano 1 (falta quantidade); ","")&amp;IF(AND($J553="",$K553&lt;&gt;""),"Ano 2 (falta valor unitário); ","")&amp;IF(AND($J553&lt;&gt;"",$K553=""),"Ano 2 (falta quantidade); ","")&amp;IF(AND($M553="",$N553&lt;&gt;""),"Ano 3 (falta valor unitário); ","")&amp;IF(AND($M553&lt;&gt;"",$N553=""),"Ano 3 (falta quantidade); ","")&amp;IF(AND($P553="",$Q553&lt;&gt;""),"Ano 4 (falta valor unitário); ","")&amp;IF(AND($P553&lt;&gt;"",$Q553=""),"Ano 4 (falta quantidade); ","")&amp;IF(AND($S553="",$T553&lt;&gt;""),"Ano 5 (falta valor unitário); ","")&amp;IF(AND($S553&lt;&gt;"",$T553=""),"Ano 5 (falta quantidade); ","")&amp;IF(AND($V553="",$W553&lt;&gt;""),"Ano 6 (falta valor unitário); ","")&amp;IF(AND($V553&lt;&gt;"",$W553=""),"Ano 6 (falta quantidade); ","")), IF(NOT(OR(AND($G553&lt;&gt;"",$H553&lt;&gt;""),AND($J553&lt;&gt;"",$K553&lt;&gt;""),AND($M553&lt;&gt;"",$N553&lt;&gt;""),AND($P553&lt;&gt;"",$Q553&lt;&gt;""),AND($S553&lt;&gt;"",$T553&lt;&gt;""),AND($V553&lt;&gt;"",$W553&lt;&gt;""))),"Informe pelo menos um ano completo com valor unitário e quantidade.",IF(AND($C553&lt;&gt;"",$E553&lt;&gt;"",LEFT(TRIM($C553),1)&lt;&gt;LEFT(TRIM($E553),1)),"Categoria e tipo estão incompatíveis.",IF(IF(OR($E553="",$F553=""),FALSE(),IFERROR(COUNTIF(INDIRECT("UNITS_"&amp;SUBSTITUTE(LEFT($E553,FIND(" ",$E553&amp;" ")-1),".","_")),$F553)=0,TRUE())),"Unidade incompatível com o tipo selecionado.",IF(OR(AND(ISNUMBER(SEARCH("comunic",LOWER($B553))),LEFT($E553,3)&lt;&gt;"4.4"),AND(ISNUMBER(SEARCH("monitor",LOWER($B553))),NOT(OR(LEFT($E553,3)="1.5",LEFT($E553,3)="2.5")))),"Revise a classificação do item conforme as regras de preenchimento.",IF(AND($B553&lt;&gt;"",OR(ISNUMBER(SEARCH("outro",LOWER($B553))),ISNUMBER(SEARCH("divers",LOWER($B553))),ISNUMBER(SEARCH("kit",LOWER($B553))),ISNUMBER(SEARCH("ferrament",LOWER($B553))),ISNUMBER(SEARCH("epi",LOWER($B553)))),NOT(OR($Z553&lt;&gt;"",$AA553&lt;&gt;""))),"Descrição muito genérica: detalhe melhor o item e registre o racional no memorial ou em anexo.",IF(AND($Y553=0,$B553&lt;&gt;"",OR($G553&lt;&gt;"",$H553&lt;&gt;"",$J553&lt;&gt;"",$K553&lt;&gt;"",$M553&lt;&gt;"",$N553&lt;&gt;"",$P553&lt;&gt;"",$Q553&lt;&gt;"",$S553&lt;&gt;"",$T553&lt;&gt;"",$V553&lt;&gt;"",$W553&lt;&gt;"")),"O item possui dados lançados, mas o total está zerado. Revise os valores informados.","")))))))))))))))</f>
        <v/>
      </c>
    </row>
    <row r="554" spans="1:35" ht="14.25" customHeight="1" x14ac:dyDescent="0.25">
      <c r="A554" s="57" t="str">
        <f t="shared" si="104"/>
        <v/>
      </c>
      <c r="B554" s="58"/>
      <c r="C554" s="58"/>
      <c r="D554" s="58"/>
      <c r="E554" s="58"/>
      <c r="F554" s="58"/>
      <c r="G554" s="269"/>
      <c r="H554" s="59"/>
      <c r="I554" s="273">
        <f t="shared" si="105"/>
        <v>0</v>
      </c>
      <c r="J554" s="269"/>
      <c r="K554" s="59"/>
      <c r="L554" s="270">
        <f t="shared" si="106"/>
        <v>0</v>
      </c>
      <c r="M554" s="269"/>
      <c r="N554" s="59"/>
      <c r="O554" s="270">
        <f t="shared" si="107"/>
        <v>0</v>
      </c>
      <c r="P554" s="269"/>
      <c r="Q554" s="59"/>
      <c r="R554" s="271">
        <f t="shared" si="108"/>
        <v>0</v>
      </c>
      <c r="S554" s="269"/>
      <c r="T554" s="59"/>
      <c r="U554" s="270">
        <f t="shared" si="109"/>
        <v>0</v>
      </c>
      <c r="V554" s="269"/>
      <c r="W554" s="59"/>
      <c r="X554" s="270">
        <f t="shared" si="110"/>
        <v>0</v>
      </c>
      <c r="Y554" s="270">
        <f t="shared" si="111"/>
        <v>0</v>
      </c>
      <c r="Z554" s="58"/>
      <c r="AA554" s="58"/>
      <c r="AB554" s="60" t="str">
        <f t="shared" si="112"/>
        <v/>
      </c>
      <c r="AC554" s="21" t="b">
        <f t="shared" si="113"/>
        <v>0</v>
      </c>
      <c r="AD554" s="21" t="b">
        <f t="shared" si="114"/>
        <v>0</v>
      </c>
      <c r="AE554" s="21" t="b">
        <f t="shared" si="115"/>
        <v>0</v>
      </c>
      <c r="AF554" s="21" t="b">
        <f ca="1">OR(AND($AC554,NOT($AD554)),AND($AC554,OR(AND($G554="",$H554&lt;&gt;""),AND($G554&lt;&gt;"",$H554=""),AND($J554="",$K554&lt;&gt;""),AND($J554&lt;&gt;"",$K554=""),AND($M554="",$N554&lt;&gt;""),AND($M554&lt;&gt;"",$N554=""),AND($P554="",$Q554&lt;&gt;""),AND($P554&lt;&gt;"",$Q554=""),AND($S554="",$T554&lt;&gt;""),AND($S554&lt;&gt;"",$T554=""),AND($V554="",$W554&lt;&gt;""),AND($V554&lt;&gt;"",$W554=""))),AND($C554&lt;&gt;"",$E554&lt;&gt;"",LEFT(TRIM($C554),1)&lt;&gt;LEFT(TRIM($E554),1)),IF(OR($E554="",$F554=""),FALSE(),IFERROR(COUNTIF(INDIRECT("UNITS_"&amp;SUBSTITUTE(LEFT($E554,FIND(" ",$E554&amp;" ")-1),".","_")),$F554)=0,TRUE())),AND($B554&lt;&gt;"",OR(ISNUMBER(SEARCH("outro",LOWER($B554))),ISNUMBER(SEARCH("divers",LOWER($B554))),ISNUMBER(SEARCH("etc",LOWER($B554))))),OR(AND(ISNUMBER(SEARCH("comunic",LOWER($B554))),LEFT($E554,3)&lt;&gt;"4.4"),AND(ISNUMBER(SEARCH("monitor",LOWER($B554))),NOT(OR(LEFT($E554,3)="1.5",LEFT($E554,3)="2.5")))),AND($B554&lt;&gt;"",OR(LEFT($C554,1)="1",LEFT($C554,1)="2"),$D554=""),AND($D554&lt;&gt;"",NOT(OR(LEFT($C554,1)="1",LEFT($C554,1)="2"))),AND($D554&lt;&gt;"",COUNTIF(' PROJETO'!$B$14:$B$16,$D554)=0),IF($D554="",FALSE(),IF(COUNTIF(' PROJETO'!$B$14:$B$16,$D554)=0,FALSE(),IFERROR(INDEX(' PROJETO'!$C$14:$C$16,MATCH($D554,' PROJETO'!$B$14:$B$16,0))&lt;&gt;"Sim",FALSE()))))</f>
        <v>0</v>
      </c>
      <c r="AG554" s="21" t="b">
        <f>AND($AC554,$Y554&gt;'CONFG.  LISTAS'!$F$4,$Z554="",$AA554="")</f>
        <v>0</v>
      </c>
      <c r="AH554" s="21" t="str">
        <f t="shared" si="116"/>
        <v/>
      </c>
      <c r="AI554" s="43" t="str">
        <f ca="1">IF(NOT($AC554),"",IF(OR($B554="",$C554="",$E554="",$F554=""),"Preencha descrição, categoria, tipo e unidade.",IF(AND($B554&lt;&gt;"",OR(LEFT($C554,1)="1",LEFT($C554,1)="2"),$D554=""),"Informe a prática de restauração para itens diretos.",IF(AND($D554&lt;&gt;"",NOT(OR(LEFT($C554,1)="1",LEFT($C554,1)="2"))),"Custos indiretos não devem pertencer a uma prática específica.",IF(AND($D554&lt;&gt;"",COUNTIF(' PROJETO'!$B$14:$B$16,$D554)=0),"Prática de restauração inválida ou não cadastrada.",IF(IF($D554="",FALSE(),IF(COUNTIF(' PROJETO'!$B$14:$B$16,$D554)=0,FALSE(),IFERROR(INDEX(' PROJETO'!$C$14:$C$16,MATCH($D554,' PROJETO'!$B$14:$B$16,0))&lt;&gt;"Sim",FALSE()))),"A prática informada no item não foi selecionada na aba Projeto.",IF(AND(MAX($I554,$L554,$O554,$R554,$U554,$X554)&gt;'CONFG.  LISTAS'!$F$4,NOT(OR($Z554&lt;&gt;"",$AA554&lt;&gt;""))),"Memorial de cálculo ou anexo obrigatório não informado para item acima do limite.",IF(OR(AND($G554&lt;&gt;"",$H554&lt;&gt;"",OR($G554&lt;=0,$H554&lt;=0)),AND($J554&lt;&gt;"",$K554&lt;&gt;"",OR($J554&lt;=0,$K554&lt;=0)),AND($M554&lt;&gt;"",$N554&lt;&gt;"",OR($M554&lt;=0,$N554&lt;=0)),AND($P554&lt;&gt;"",$Q554&lt;&gt;"",OR($P554&lt;=0,$Q554&lt;=0)),AND($S554&lt;&gt;"",$T554&lt;&gt;"",OR($S554&lt;=0,$T554&lt;=0)),AND($V554&lt;&gt;"",$W554&lt;&gt;"",OR($V554&lt;=0,$W554&lt;=0))),"Revise os valores informados: valor unitário e quantidade devem ser maiores que zero.",IF(OR(AND($G554="",$H554&lt;&gt;""),AND($G554&lt;&gt;"",$H554=""),AND($J554="",$K554&lt;&gt;""),AND($J554&lt;&gt;"",$K554=""),AND($M554="",$N554&lt;&gt;""),AND($M554&lt;&gt;"",$N554=""),AND($P554="",$Q554&lt;&gt;""),AND($P554&lt;&gt;"",$Q554=""),AND($S554="",$T554&lt;&gt;""),AND($S554&lt;&gt;"",$T554=""),AND($V554="",$W554&lt;&gt;""),AND($V554&lt;&gt;"",$W554="")),"Há ano preenchido parcialmente: "&amp;TRIM(IF(AND($G554="",$H554&lt;&gt;""),"Ano 1 (falta valor unitário); ","")&amp;IF(AND($G554&lt;&gt;"",$H554=""),"Ano 1 (falta quantidade); ","")&amp;IF(AND($J554="",$K554&lt;&gt;""),"Ano 2 (falta valor unitário); ","")&amp;IF(AND($J554&lt;&gt;"",$K554=""),"Ano 2 (falta quantidade); ","")&amp;IF(AND($M554="",$N554&lt;&gt;""),"Ano 3 (falta valor unitário); ","")&amp;IF(AND($M554&lt;&gt;"",$N554=""),"Ano 3 (falta quantidade); ","")&amp;IF(AND($P554="",$Q554&lt;&gt;""),"Ano 4 (falta valor unitário); ","")&amp;IF(AND($P554&lt;&gt;"",$Q554=""),"Ano 4 (falta quantidade); ","")&amp;IF(AND($S554="",$T554&lt;&gt;""),"Ano 5 (falta valor unitário); ","")&amp;IF(AND($S554&lt;&gt;"",$T554=""),"Ano 5 (falta quantidade); ","")&amp;IF(AND($V554="",$W554&lt;&gt;""),"Ano 6 (falta valor unitário); ","")&amp;IF(AND($V554&lt;&gt;"",$W554=""),"Ano 6 (falta quantidade); ","")), IF(NOT(OR(AND($G554&lt;&gt;"",$H554&lt;&gt;""),AND($J554&lt;&gt;"",$K554&lt;&gt;""),AND($M554&lt;&gt;"",$N554&lt;&gt;""),AND($P554&lt;&gt;"",$Q554&lt;&gt;""),AND($S554&lt;&gt;"",$T554&lt;&gt;""),AND($V554&lt;&gt;"",$W554&lt;&gt;""))),"Informe pelo menos um ano completo com valor unitário e quantidade.",IF(AND($C554&lt;&gt;"",$E554&lt;&gt;"",LEFT(TRIM($C554),1)&lt;&gt;LEFT(TRIM($E554),1)),"Categoria e tipo estão incompatíveis.",IF(IF(OR($E554="",$F554=""),FALSE(),IFERROR(COUNTIF(INDIRECT("UNITS_"&amp;SUBSTITUTE(LEFT($E554,FIND(" ",$E554&amp;" ")-1),".","_")),$F554)=0,TRUE())),"Unidade incompatível com o tipo selecionado.",IF(OR(AND(ISNUMBER(SEARCH("comunic",LOWER($B554))),LEFT($E554,3)&lt;&gt;"4.4"),AND(ISNUMBER(SEARCH("monitor",LOWER($B554))),NOT(OR(LEFT($E554,3)="1.5",LEFT($E554,3)="2.5")))),"Revise a classificação do item conforme as regras de preenchimento.",IF(AND($B554&lt;&gt;"",OR(ISNUMBER(SEARCH("outro",LOWER($B554))),ISNUMBER(SEARCH("divers",LOWER($B554))),ISNUMBER(SEARCH("kit",LOWER($B554))),ISNUMBER(SEARCH("ferrament",LOWER($B554))),ISNUMBER(SEARCH("epi",LOWER($B554)))),NOT(OR($Z554&lt;&gt;"",$AA554&lt;&gt;""))),"Descrição muito genérica: detalhe melhor o item e registre o racional no memorial ou em anexo.",IF(AND($Y554=0,$B554&lt;&gt;"",OR($G554&lt;&gt;"",$H554&lt;&gt;"",$J554&lt;&gt;"",$K554&lt;&gt;"",$M554&lt;&gt;"",$N554&lt;&gt;"",$P554&lt;&gt;"",$Q554&lt;&gt;"",$S554&lt;&gt;"",$T554&lt;&gt;"",$V554&lt;&gt;"",$W554&lt;&gt;"")),"O item possui dados lançados, mas o total está zerado. Revise os valores informados.","")))))))))))))))</f>
        <v/>
      </c>
    </row>
    <row r="555" spans="1:35" ht="14.25" customHeight="1" x14ac:dyDescent="0.25">
      <c r="A555" s="57" t="str">
        <f t="shared" si="104"/>
        <v/>
      </c>
      <c r="B555" s="61"/>
      <c r="C555" s="61"/>
      <c r="D555" s="58"/>
      <c r="E555" s="61"/>
      <c r="F555" s="61"/>
      <c r="G555" s="272"/>
      <c r="H555" s="62"/>
      <c r="I555" s="273">
        <f t="shared" si="105"/>
        <v>0</v>
      </c>
      <c r="J555" s="272"/>
      <c r="K555" s="62"/>
      <c r="L555" s="270">
        <f t="shared" si="106"/>
        <v>0</v>
      </c>
      <c r="M555" s="272"/>
      <c r="N555" s="62"/>
      <c r="O555" s="270">
        <f t="shared" si="107"/>
        <v>0</v>
      </c>
      <c r="P555" s="272"/>
      <c r="Q555" s="62"/>
      <c r="R555" s="271">
        <f t="shared" si="108"/>
        <v>0</v>
      </c>
      <c r="S555" s="272"/>
      <c r="T555" s="62"/>
      <c r="U555" s="270">
        <f t="shared" si="109"/>
        <v>0</v>
      </c>
      <c r="V555" s="272"/>
      <c r="W555" s="62"/>
      <c r="X555" s="270">
        <f t="shared" si="110"/>
        <v>0</v>
      </c>
      <c r="Y555" s="270">
        <f t="shared" si="111"/>
        <v>0</v>
      </c>
      <c r="Z555" s="61"/>
      <c r="AA555" s="61"/>
      <c r="AB555" s="60" t="str">
        <f t="shared" si="112"/>
        <v/>
      </c>
      <c r="AC555" s="21" t="b">
        <f t="shared" si="113"/>
        <v>0</v>
      </c>
      <c r="AD555" s="21" t="b">
        <f t="shared" si="114"/>
        <v>0</v>
      </c>
      <c r="AE555" s="21" t="b">
        <f t="shared" si="115"/>
        <v>0</v>
      </c>
      <c r="AF555" s="21" t="b">
        <f ca="1">OR(AND($AC555,NOT($AD555)),AND($AC555,OR(AND($G555="",$H555&lt;&gt;""),AND($G555&lt;&gt;"",$H555=""),AND($J555="",$K555&lt;&gt;""),AND($J555&lt;&gt;"",$K555=""),AND($M555="",$N555&lt;&gt;""),AND($M555&lt;&gt;"",$N555=""),AND($P555="",$Q555&lt;&gt;""),AND($P555&lt;&gt;"",$Q555=""),AND($S555="",$T555&lt;&gt;""),AND($S555&lt;&gt;"",$T555=""),AND($V555="",$W555&lt;&gt;""),AND($V555&lt;&gt;"",$W555=""))),AND($C555&lt;&gt;"",$E555&lt;&gt;"",LEFT(TRIM($C555),1)&lt;&gt;LEFT(TRIM($E555),1)),IF(OR($E555="",$F555=""),FALSE(),IFERROR(COUNTIF(INDIRECT("UNITS_"&amp;SUBSTITUTE(LEFT($E555,FIND(" ",$E555&amp;" ")-1),".","_")),$F555)=0,TRUE())),AND($B555&lt;&gt;"",OR(ISNUMBER(SEARCH("outro",LOWER($B555))),ISNUMBER(SEARCH("divers",LOWER($B555))),ISNUMBER(SEARCH("etc",LOWER($B555))))),OR(AND(ISNUMBER(SEARCH("comunic",LOWER($B555))),LEFT($E555,3)&lt;&gt;"4.4"),AND(ISNUMBER(SEARCH("monitor",LOWER($B555))),NOT(OR(LEFT($E555,3)="1.5",LEFT($E555,3)="2.5")))),AND($B555&lt;&gt;"",OR(LEFT($C555,1)="1",LEFT($C555,1)="2"),$D555=""),AND($D555&lt;&gt;"",NOT(OR(LEFT($C555,1)="1",LEFT($C555,1)="2"))),AND($D555&lt;&gt;"",COUNTIF(' PROJETO'!$B$14:$B$16,$D555)=0),IF($D555="",FALSE(),IF(COUNTIF(' PROJETO'!$B$14:$B$16,$D555)=0,FALSE(),IFERROR(INDEX(' PROJETO'!$C$14:$C$16,MATCH($D555,' PROJETO'!$B$14:$B$16,0))&lt;&gt;"Sim",FALSE()))))</f>
        <v>0</v>
      </c>
      <c r="AG555" s="21" t="b">
        <f>AND($AC555,$Y555&gt;'CONFG.  LISTAS'!$F$4,$Z555="",$AA555="")</f>
        <v>0</v>
      </c>
      <c r="AH555" s="21" t="str">
        <f t="shared" si="116"/>
        <v/>
      </c>
      <c r="AI555" s="43" t="str">
        <f ca="1">IF(NOT($AC555),"",IF(OR($B555="",$C555="",$E555="",$F555=""),"Preencha descrição, categoria, tipo e unidade.",IF(AND($B555&lt;&gt;"",OR(LEFT($C555,1)="1",LEFT($C555,1)="2"),$D555=""),"Informe a prática de restauração para itens diretos.",IF(AND($D555&lt;&gt;"",NOT(OR(LEFT($C555,1)="1",LEFT($C555,1)="2"))),"Custos indiretos não devem pertencer a uma prática específica.",IF(AND($D555&lt;&gt;"",COUNTIF(' PROJETO'!$B$14:$B$16,$D555)=0),"Prática de restauração inválida ou não cadastrada.",IF(IF($D555="",FALSE(),IF(COUNTIF(' PROJETO'!$B$14:$B$16,$D555)=0,FALSE(),IFERROR(INDEX(' PROJETO'!$C$14:$C$16,MATCH($D555,' PROJETO'!$B$14:$B$16,0))&lt;&gt;"Sim",FALSE()))),"A prática informada no item não foi selecionada na aba Projeto.",IF(AND(MAX($I555,$L555,$O555,$R555,$U555,$X555)&gt;'CONFG.  LISTAS'!$F$4,NOT(OR($Z555&lt;&gt;"",$AA555&lt;&gt;""))),"Memorial de cálculo ou anexo obrigatório não informado para item acima do limite.",IF(OR(AND($G555&lt;&gt;"",$H555&lt;&gt;"",OR($G555&lt;=0,$H555&lt;=0)),AND($J555&lt;&gt;"",$K555&lt;&gt;"",OR($J555&lt;=0,$K555&lt;=0)),AND($M555&lt;&gt;"",$N555&lt;&gt;"",OR($M555&lt;=0,$N555&lt;=0)),AND($P555&lt;&gt;"",$Q555&lt;&gt;"",OR($P555&lt;=0,$Q555&lt;=0)),AND($S555&lt;&gt;"",$T555&lt;&gt;"",OR($S555&lt;=0,$T555&lt;=0)),AND($V555&lt;&gt;"",$W555&lt;&gt;"",OR($V555&lt;=0,$W555&lt;=0))),"Revise os valores informados: valor unitário e quantidade devem ser maiores que zero.",IF(OR(AND($G555="",$H555&lt;&gt;""),AND($G555&lt;&gt;"",$H555=""),AND($J555="",$K555&lt;&gt;""),AND($J555&lt;&gt;"",$K555=""),AND($M555="",$N555&lt;&gt;""),AND($M555&lt;&gt;"",$N555=""),AND($P555="",$Q555&lt;&gt;""),AND($P555&lt;&gt;"",$Q555=""),AND($S555="",$T555&lt;&gt;""),AND($S555&lt;&gt;"",$T555=""),AND($V555="",$W555&lt;&gt;""),AND($V555&lt;&gt;"",$W555="")),"Há ano preenchido parcialmente: "&amp;TRIM(IF(AND($G555="",$H555&lt;&gt;""),"Ano 1 (falta valor unitário); ","")&amp;IF(AND($G555&lt;&gt;"",$H555=""),"Ano 1 (falta quantidade); ","")&amp;IF(AND($J555="",$K555&lt;&gt;""),"Ano 2 (falta valor unitário); ","")&amp;IF(AND($J555&lt;&gt;"",$K555=""),"Ano 2 (falta quantidade); ","")&amp;IF(AND($M555="",$N555&lt;&gt;""),"Ano 3 (falta valor unitário); ","")&amp;IF(AND($M555&lt;&gt;"",$N555=""),"Ano 3 (falta quantidade); ","")&amp;IF(AND($P555="",$Q555&lt;&gt;""),"Ano 4 (falta valor unitário); ","")&amp;IF(AND($P555&lt;&gt;"",$Q555=""),"Ano 4 (falta quantidade); ","")&amp;IF(AND($S555="",$T555&lt;&gt;""),"Ano 5 (falta valor unitário); ","")&amp;IF(AND($S555&lt;&gt;"",$T555=""),"Ano 5 (falta quantidade); ","")&amp;IF(AND($V555="",$W555&lt;&gt;""),"Ano 6 (falta valor unitário); ","")&amp;IF(AND($V555&lt;&gt;"",$W555=""),"Ano 6 (falta quantidade); ","")), IF(NOT(OR(AND($G555&lt;&gt;"",$H555&lt;&gt;""),AND($J555&lt;&gt;"",$K555&lt;&gt;""),AND($M555&lt;&gt;"",$N555&lt;&gt;""),AND($P555&lt;&gt;"",$Q555&lt;&gt;""),AND($S555&lt;&gt;"",$T555&lt;&gt;""),AND($V555&lt;&gt;"",$W555&lt;&gt;""))),"Informe pelo menos um ano completo com valor unitário e quantidade.",IF(AND($C555&lt;&gt;"",$E555&lt;&gt;"",LEFT(TRIM($C555),1)&lt;&gt;LEFT(TRIM($E555),1)),"Categoria e tipo estão incompatíveis.",IF(IF(OR($E555="",$F555=""),FALSE(),IFERROR(COUNTIF(INDIRECT("UNITS_"&amp;SUBSTITUTE(LEFT($E555,FIND(" ",$E555&amp;" ")-1),".","_")),$F555)=0,TRUE())),"Unidade incompatível com o tipo selecionado.",IF(OR(AND(ISNUMBER(SEARCH("comunic",LOWER($B555))),LEFT($E555,3)&lt;&gt;"4.4"),AND(ISNUMBER(SEARCH("monitor",LOWER($B555))),NOT(OR(LEFT($E555,3)="1.5",LEFT($E555,3)="2.5")))),"Revise a classificação do item conforme as regras de preenchimento.",IF(AND($B555&lt;&gt;"",OR(ISNUMBER(SEARCH("outro",LOWER($B555))),ISNUMBER(SEARCH("divers",LOWER($B555))),ISNUMBER(SEARCH("kit",LOWER($B555))),ISNUMBER(SEARCH("ferrament",LOWER($B555))),ISNUMBER(SEARCH("epi",LOWER($B555)))),NOT(OR($Z555&lt;&gt;"",$AA555&lt;&gt;""))),"Descrição muito genérica: detalhe melhor o item e registre o racional no memorial ou em anexo.",IF(AND($Y555=0,$B555&lt;&gt;"",OR($G555&lt;&gt;"",$H555&lt;&gt;"",$J555&lt;&gt;"",$K555&lt;&gt;"",$M555&lt;&gt;"",$N555&lt;&gt;"",$P555&lt;&gt;"",$Q555&lt;&gt;"",$S555&lt;&gt;"",$T555&lt;&gt;"",$V555&lt;&gt;"",$W555&lt;&gt;"")),"O item possui dados lançados, mas o total está zerado. Revise os valores informados.","")))))))))))))))</f>
        <v/>
      </c>
    </row>
    <row r="556" spans="1:35" ht="14.25" customHeight="1" x14ac:dyDescent="0.25">
      <c r="A556" s="57" t="str">
        <f t="shared" si="104"/>
        <v/>
      </c>
      <c r="B556" s="58"/>
      <c r="C556" s="58"/>
      <c r="D556" s="58"/>
      <c r="E556" s="58"/>
      <c r="F556" s="58"/>
      <c r="G556" s="269"/>
      <c r="H556" s="59"/>
      <c r="I556" s="273">
        <f t="shared" si="105"/>
        <v>0</v>
      </c>
      <c r="J556" s="269"/>
      <c r="K556" s="59"/>
      <c r="L556" s="270">
        <f t="shared" si="106"/>
        <v>0</v>
      </c>
      <c r="M556" s="269"/>
      <c r="N556" s="59"/>
      <c r="O556" s="270">
        <f t="shared" si="107"/>
        <v>0</v>
      </c>
      <c r="P556" s="269"/>
      <c r="Q556" s="59"/>
      <c r="R556" s="271">
        <f t="shared" si="108"/>
        <v>0</v>
      </c>
      <c r="S556" s="269"/>
      <c r="T556" s="59"/>
      <c r="U556" s="270">
        <f t="shared" si="109"/>
        <v>0</v>
      </c>
      <c r="V556" s="269"/>
      <c r="W556" s="59"/>
      <c r="X556" s="270">
        <f t="shared" si="110"/>
        <v>0</v>
      </c>
      <c r="Y556" s="270">
        <f t="shared" si="111"/>
        <v>0</v>
      </c>
      <c r="Z556" s="58"/>
      <c r="AA556" s="58"/>
      <c r="AB556" s="60" t="str">
        <f t="shared" si="112"/>
        <v/>
      </c>
      <c r="AC556" s="21" t="b">
        <f t="shared" si="113"/>
        <v>0</v>
      </c>
      <c r="AD556" s="21" t="b">
        <f t="shared" si="114"/>
        <v>0</v>
      </c>
      <c r="AE556" s="21" t="b">
        <f t="shared" si="115"/>
        <v>0</v>
      </c>
      <c r="AF556" s="21" t="b">
        <f ca="1">OR(AND($AC556,NOT($AD556)),AND($AC556,OR(AND($G556="",$H556&lt;&gt;""),AND($G556&lt;&gt;"",$H556=""),AND($J556="",$K556&lt;&gt;""),AND($J556&lt;&gt;"",$K556=""),AND($M556="",$N556&lt;&gt;""),AND($M556&lt;&gt;"",$N556=""),AND($P556="",$Q556&lt;&gt;""),AND($P556&lt;&gt;"",$Q556=""),AND($S556="",$T556&lt;&gt;""),AND($S556&lt;&gt;"",$T556=""),AND($V556="",$W556&lt;&gt;""),AND($V556&lt;&gt;"",$W556=""))),AND($C556&lt;&gt;"",$E556&lt;&gt;"",LEFT(TRIM($C556),1)&lt;&gt;LEFT(TRIM($E556),1)),IF(OR($E556="",$F556=""),FALSE(),IFERROR(COUNTIF(INDIRECT("UNITS_"&amp;SUBSTITUTE(LEFT($E556,FIND(" ",$E556&amp;" ")-1),".","_")),$F556)=0,TRUE())),AND($B556&lt;&gt;"",OR(ISNUMBER(SEARCH("outro",LOWER($B556))),ISNUMBER(SEARCH("divers",LOWER($B556))),ISNUMBER(SEARCH("etc",LOWER($B556))))),OR(AND(ISNUMBER(SEARCH("comunic",LOWER($B556))),LEFT($E556,3)&lt;&gt;"4.4"),AND(ISNUMBER(SEARCH("monitor",LOWER($B556))),NOT(OR(LEFT($E556,3)="1.5",LEFT($E556,3)="2.5")))),AND($B556&lt;&gt;"",OR(LEFT($C556,1)="1",LEFT($C556,1)="2"),$D556=""),AND($D556&lt;&gt;"",NOT(OR(LEFT($C556,1)="1",LEFT($C556,1)="2"))),AND($D556&lt;&gt;"",COUNTIF(' PROJETO'!$B$14:$B$16,$D556)=0),IF($D556="",FALSE(),IF(COUNTIF(' PROJETO'!$B$14:$B$16,$D556)=0,FALSE(),IFERROR(INDEX(' PROJETO'!$C$14:$C$16,MATCH($D556,' PROJETO'!$B$14:$B$16,0))&lt;&gt;"Sim",FALSE()))))</f>
        <v>0</v>
      </c>
      <c r="AG556" s="21" t="b">
        <f>AND($AC556,$Y556&gt;'CONFG.  LISTAS'!$F$4,$Z556="",$AA556="")</f>
        <v>0</v>
      </c>
      <c r="AH556" s="21" t="str">
        <f t="shared" si="116"/>
        <v/>
      </c>
      <c r="AI556" s="43" t="str">
        <f ca="1">IF(NOT($AC556),"",IF(OR($B556="",$C556="",$E556="",$F556=""),"Preencha descrição, categoria, tipo e unidade.",IF(AND($B556&lt;&gt;"",OR(LEFT($C556,1)="1",LEFT($C556,1)="2"),$D556=""),"Informe a prática de restauração para itens diretos.",IF(AND($D556&lt;&gt;"",NOT(OR(LEFT($C556,1)="1",LEFT($C556,1)="2"))),"Custos indiretos não devem pertencer a uma prática específica.",IF(AND($D556&lt;&gt;"",COUNTIF(' PROJETO'!$B$14:$B$16,$D556)=0),"Prática de restauração inválida ou não cadastrada.",IF(IF($D556="",FALSE(),IF(COUNTIF(' PROJETO'!$B$14:$B$16,$D556)=0,FALSE(),IFERROR(INDEX(' PROJETO'!$C$14:$C$16,MATCH($D556,' PROJETO'!$B$14:$B$16,0))&lt;&gt;"Sim",FALSE()))),"A prática informada no item não foi selecionada na aba Projeto.",IF(AND(MAX($I556,$L556,$O556,$R556,$U556,$X556)&gt;'CONFG.  LISTAS'!$F$4,NOT(OR($Z556&lt;&gt;"",$AA556&lt;&gt;""))),"Memorial de cálculo ou anexo obrigatório não informado para item acima do limite.",IF(OR(AND($G556&lt;&gt;"",$H556&lt;&gt;"",OR($G556&lt;=0,$H556&lt;=0)),AND($J556&lt;&gt;"",$K556&lt;&gt;"",OR($J556&lt;=0,$K556&lt;=0)),AND($M556&lt;&gt;"",$N556&lt;&gt;"",OR($M556&lt;=0,$N556&lt;=0)),AND($P556&lt;&gt;"",$Q556&lt;&gt;"",OR($P556&lt;=0,$Q556&lt;=0)),AND($S556&lt;&gt;"",$T556&lt;&gt;"",OR($S556&lt;=0,$T556&lt;=0)),AND($V556&lt;&gt;"",$W556&lt;&gt;"",OR($V556&lt;=0,$W556&lt;=0))),"Revise os valores informados: valor unitário e quantidade devem ser maiores que zero.",IF(OR(AND($G556="",$H556&lt;&gt;""),AND($G556&lt;&gt;"",$H556=""),AND($J556="",$K556&lt;&gt;""),AND($J556&lt;&gt;"",$K556=""),AND($M556="",$N556&lt;&gt;""),AND($M556&lt;&gt;"",$N556=""),AND($P556="",$Q556&lt;&gt;""),AND($P556&lt;&gt;"",$Q556=""),AND($S556="",$T556&lt;&gt;""),AND($S556&lt;&gt;"",$T556=""),AND($V556="",$W556&lt;&gt;""),AND($V556&lt;&gt;"",$W556="")),"Há ano preenchido parcialmente: "&amp;TRIM(IF(AND($G556="",$H556&lt;&gt;""),"Ano 1 (falta valor unitário); ","")&amp;IF(AND($G556&lt;&gt;"",$H556=""),"Ano 1 (falta quantidade); ","")&amp;IF(AND($J556="",$K556&lt;&gt;""),"Ano 2 (falta valor unitário); ","")&amp;IF(AND($J556&lt;&gt;"",$K556=""),"Ano 2 (falta quantidade); ","")&amp;IF(AND($M556="",$N556&lt;&gt;""),"Ano 3 (falta valor unitário); ","")&amp;IF(AND($M556&lt;&gt;"",$N556=""),"Ano 3 (falta quantidade); ","")&amp;IF(AND($P556="",$Q556&lt;&gt;""),"Ano 4 (falta valor unitário); ","")&amp;IF(AND($P556&lt;&gt;"",$Q556=""),"Ano 4 (falta quantidade); ","")&amp;IF(AND($S556="",$T556&lt;&gt;""),"Ano 5 (falta valor unitário); ","")&amp;IF(AND($S556&lt;&gt;"",$T556=""),"Ano 5 (falta quantidade); ","")&amp;IF(AND($V556="",$W556&lt;&gt;""),"Ano 6 (falta valor unitário); ","")&amp;IF(AND($V556&lt;&gt;"",$W556=""),"Ano 6 (falta quantidade); ","")), IF(NOT(OR(AND($G556&lt;&gt;"",$H556&lt;&gt;""),AND($J556&lt;&gt;"",$K556&lt;&gt;""),AND($M556&lt;&gt;"",$N556&lt;&gt;""),AND($P556&lt;&gt;"",$Q556&lt;&gt;""),AND($S556&lt;&gt;"",$T556&lt;&gt;""),AND($V556&lt;&gt;"",$W556&lt;&gt;""))),"Informe pelo menos um ano completo com valor unitário e quantidade.",IF(AND($C556&lt;&gt;"",$E556&lt;&gt;"",LEFT(TRIM($C556),1)&lt;&gt;LEFT(TRIM($E556),1)),"Categoria e tipo estão incompatíveis.",IF(IF(OR($E556="",$F556=""),FALSE(),IFERROR(COUNTIF(INDIRECT("UNITS_"&amp;SUBSTITUTE(LEFT($E556,FIND(" ",$E556&amp;" ")-1),".","_")),$F556)=0,TRUE())),"Unidade incompatível com o tipo selecionado.",IF(OR(AND(ISNUMBER(SEARCH("comunic",LOWER($B556))),LEFT($E556,3)&lt;&gt;"4.4"),AND(ISNUMBER(SEARCH("monitor",LOWER($B556))),NOT(OR(LEFT($E556,3)="1.5",LEFT($E556,3)="2.5")))),"Revise a classificação do item conforme as regras de preenchimento.",IF(AND($B556&lt;&gt;"",OR(ISNUMBER(SEARCH("outro",LOWER($B556))),ISNUMBER(SEARCH("divers",LOWER($B556))),ISNUMBER(SEARCH("kit",LOWER($B556))),ISNUMBER(SEARCH("ferrament",LOWER($B556))),ISNUMBER(SEARCH("epi",LOWER($B556)))),NOT(OR($Z556&lt;&gt;"",$AA556&lt;&gt;""))),"Descrição muito genérica: detalhe melhor o item e registre o racional no memorial ou em anexo.",IF(AND($Y556=0,$B556&lt;&gt;"",OR($G556&lt;&gt;"",$H556&lt;&gt;"",$J556&lt;&gt;"",$K556&lt;&gt;"",$M556&lt;&gt;"",$N556&lt;&gt;"",$P556&lt;&gt;"",$Q556&lt;&gt;"",$S556&lt;&gt;"",$T556&lt;&gt;"",$V556&lt;&gt;"",$W556&lt;&gt;"")),"O item possui dados lançados, mas o total está zerado. Revise os valores informados.","")))))))))))))))</f>
        <v/>
      </c>
    </row>
    <row r="557" spans="1:35" ht="14.25" customHeight="1" x14ac:dyDescent="0.25">
      <c r="A557" s="57" t="str">
        <f t="shared" si="104"/>
        <v/>
      </c>
      <c r="B557" s="61"/>
      <c r="C557" s="61"/>
      <c r="D557" s="58"/>
      <c r="E557" s="61"/>
      <c r="F557" s="61"/>
      <c r="G557" s="272"/>
      <c r="H557" s="62"/>
      <c r="I557" s="273">
        <f t="shared" si="105"/>
        <v>0</v>
      </c>
      <c r="J557" s="272"/>
      <c r="K557" s="62"/>
      <c r="L557" s="270">
        <f t="shared" si="106"/>
        <v>0</v>
      </c>
      <c r="M557" s="272"/>
      <c r="N557" s="62"/>
      <c r="O557" s="270">
        <f t="shared" si="107"/>
        <v>0</v>
      </c>
      <c r="P557" s="272"/>
      <c r="Q557" s="62"/>
      <c r="R557" s="271">
        <f t="shared" si="108"/>
        <v>0</v>
      </c>
      <c r="S557" s="272"/>
      <c r="T557" s="62"/>
      <c r="U557" s="270">
        <f t="shared" si="109"/>
        <v>0</v>
      </c>
      <c r="V557" s="272"/>
      <c r="W557" s="62"/>
      <c r="X557" s="270">
        <f t="shared" si="110"/>
        <v>0</v>
      </c>
      <c r="Y557" s="270">
        <f t="shared" si="111"/>
        <v>0</v>
      </c>
      <c r="Z557" s="61"/>
      <c r="AA557" s="61"/>
      <c r="AB557" s="60" t="str">
        <f t="shared" si="112"/>
        <v/>
      </c>
      <c r="AC557" s="21" t="b">
        <f t="shared" si="113"/>
        <v>0</v>
      </c>
      <c r="AD557" s="21" t="b">
        <f t="shared" si="114"/>
        <v>0</v>
      </c>
      <c r="AE557" s="21" t="b">
        <f t="shared" si="115"/>
        <v>0</v>
      </c>
      <c r="AF557" s="21" t="b">
        <f ca="1">OR(AND($AC557,NOT($AD557)),AND($AC557,OR(AND($G557="",$H557&lt;&gt;""),AND($G557&lt;&gt;"",$H557=""),AND($J557="",$K557&lt;&gt;""),AND($J557&lt;&gt;"",$K557=""),AND($M557="",$N557&lt;&gt;""),AND($M557&lt;&gt;"",$N557=""),AND($P557="",$Q557&lt;&gt;""),AND($P557&lt;&gt;"",$Q557=""),AND($S557="",$T557&lt;&gt;""),AND($S557&lt;&gt;"",$T557=""),AND($V557="",$W557&lt;&gt;""),AND($V557&lt;&gt;"",$W557=""))),AND($C557&lt;&gt;"",$E557&lt;&gt;"",LEFT(TRIM($C557),1)&lt;&gt;LEFT(TRIM($E557),1)),IF(OR($E557="",$F557=""),FALSE(),IFERROR(COUNTIF(INDIRECT("UNITS_"&amp;SUBSTITUTE(LEFT($E557,FIND(" ",$E557&amp;" ")-1),".","_")),$F557)=0,TRUE())),AND($B557&lt;&gt;"",OR(ISNUMBER(SEARCH("outro",LOWER($B557))),ISNUMBER(SEARCH("divers",LOWER($B557))),ISNUMBER(SEARCH("etc",LOWER($B557))))),OR(AND(ISNUMBER(SEARCH("comunic",LOWER($B557))),LEFT($E557,3)&lt;&gt;"4.4"),AND(ISNUMBER(SEARCH("monitor",LOWER($B557))),NOT(OR(LEFT($E557,3)="1.5",LEFT($E557,3)="2.5")))),AND($B557&lt;&gt;"",OR(LEFT($C557,1)="1",LEFT($C557,1)="2"),$D557=""),AND($D557&lt;&gt;"",NOT(OR(LEFT($C557,1)="1",LEFT($C557,1)="2"))),AND($D557&lt;&gt;"",COUNTIF(' PROJETO'!$B$14:$B$16,$D557)=0),IF($D557="",FALSE(),IF(COUNTIF(' PROJETO'!$B$14:$B$16,$D557)=0,FALSE(),IFERROR(INDEX(' PROJETO'!$C$14:$C$16,MATCH($D557,' PROJETO'!$B$14:$B$16,0))&lt;&gt;"Sim",FALSE()))))</f>
        <v>0</v>
      </c>
      <c r="AG557" s="21" t="b">
        <f>AND($AC557,$Y557&gt;'CONFG.  LISTAS'!$F$4,$Z557="",$AA557="")</f>
        <v>0</v>
      </c>
      <c r="AH557" s="21" t="str">
        <f t="shared" si="116"/>
        <v/>
      </c>
      <c r="AI557" s="43" t="str">
        <f ca="1">IF(NOT($AC557),"",IF(OR($B557="",$C557="",$E557="",$F557=""),"Preencha descrição, categoria, tipo e unidade.",IF(AND($B557&lt;&gt;"",OR(LEFT($C557,1)="1",LEFT($C557,1)="2"),$D557=""),"Informe a prática de restauração para itens diretos.",IF(AND($D557&lt;&gt;"",NOT(OR(LEFT($C557,1)="1",LEFT($C557,1)="2"))),"Custos indiretos não devem pertencer a uma prática específica.",IF(AND($D557&lt;&gt;"",COUNTIF(' PROJETO'!$B$14:$B$16,$D557)=0),"Prática de restauração inválida ou não cadastrada.",IF(IF($D557="",FALSE(),IF(COUNTIF(' PROJETO'!$B$14:$B$16,$D557)=0,FALSE(),IFERROR(INDEX(' PROJETO'!$C$14:$C$16,MATCH($D557,' PROJETO'!$B$14:$B$16,0))&lt;&gt;"Sim",FALSE()))),"A prática informada no item não foi selecionada na aba Projeto.",IF(AND(MAX($I557,$L557,$O557,$R557,$U557,$X557)&gt;'CONFG.  LISTAS'!$F$4,NOT(OR($Z557&lt;&gt;"",$AA557&lt;&gt;""))),"Memorial de cálculo ou anexo obrigatório não informado para item acima do limite.",IF(OR(AND($G557&lt;&gt;"",$H557&lt;&gt;"",OR($G557&lt;=0,$H557&lt;=0)),AND($J557&lt;&gt;"",$K557&lt;&gt;"",OR($J557&lt;=0,$K557&lt;=0)),AND($M557&lt;&gt;"",$N557&lt;&gt;"",OR($M557&lt;=0,$N557&lt;=0)),AND($P557&lt;&gt;"",$Q557&lt;&gt;"",OR($P557&lt;=0,$Q557&lt;=0)),AND($S557&lt;&gt;"",$T557&lt;&gt;"",OR($S557&lt;=0,$T557&lt;=0)),AND($V557&lt;&gt;"",$W557&lt;&gt;"",OR($V557&lt;=0,$W557&lt;=0))),"Revise os valores informados: valor unitário e quantidade devem ser maiores que zero.",IF(OR(AND($G557="",$H557&lt;&gt;""),AND($G557&lt;&gt;"",$H557=""),AND($J557="",$K557&lt;&gt;""),AND($J557&lt;&gt;"",$K557=""),AND($M557="",$N557&lt;&gt;""),AND($M557&lt;&gt;"",$N557=""),AND($P557="",$Q557&lt;&gt;""),AND($P557&lt;&gt;"",$Q557=""),AND($S557="",$T557&lt;&gt;""),AND($S557&lt;&gt;"",$T557=""),AND($V557="",$W557&lt;&gt;""),AND($V557&lt;&gt;"",$W557="")),"Há ano preenchido parcialmente: "&amp;TRIM(IF(AND($G557="",$H557&lt;&gt;""),"Ano 1 (falta valor unitário); ","")&amp;IF(AND($G557&lt;&gt;"",$H557=""),"Ano 1 (falta quantidade); ","")&amp;IF(AND($J557="",$K557&lt;&gt;""),"Ano 2 (falta valor unitário); ","")&amp;IF(AND($J557&lt;&gt;"",$K557=""),"Ano 2 (falta quantidade); ","")&amp;IF(AND($M557="",$N557&lt;&gt;""),"Ano 3 (falta valor unitário); ","")&amp;IF(AND($M557&lt;&gt;"",$N557=""),"Ano 3 (falta quantidade); ","")&amp;IF(AND($P557="",$Q557&lt;&gt;""),"Ano 4 (falta valor unitário); ","")&amp;IF(AND($P557&lt;&gt;"",$Q557=""),"Ano 4 (falta quantidade); ","")&amp;IF(AND($S557="",$T557&lt;&gt;""),"Ano 5 (falta valor unitário); ","")&amp;IF(AND($S557&lt;&gt;"",$T557=""),"Ano 5 (falta quantidade); ","")&amp;IF(AND($V557="",$W557&lt;&gt;""),"Ano 6 (falta valor unitário); ","")&amp;IF(AND($V557&lt;&gt;"",$W557=""),"Ano 6 (falta quantidade); ","")), IF(NOT(OR(AND($G557&lt;&gt;"",$H557&lt;&gt;""),AND($J557&lt;&gt;"",$K557&lt;&gt;""),AND($M557&lt;&gt;"",$N557&lt;&gt;""),AND($P557&lt;&gt;"",$Q557&lt;&gt;""),AND($S557&lt;&gt;"",$T557&lt;&gt;""),AND($V557&lt;&gt;"",$W557&lt;&gt;""))),"Informe pelo menos um ano completo com valor unitário e quantidade.",IF(AND($C557&lt;&gt;"",$E557&lt;&gt;"",LEFT(TRIM($C557),1)&lt;&gt;LEFT(TRIM($E557),1)),"Categoria e tipo estão incompatíveis.",IF(IF(OR($E557="",$F557=""),FALSE(),IFERROR(COUNTIF(INDIRECT("UNITS_"&amp;SUBSTITUTE(LEFT($E557,FIND(" ",$E557&amp;" ")-1),".","_")),$F557)=0,TRUE())),"Unidade incompatível com o tipo selecionado.",IF(OR(AND(ISNUMBER(SEARCH("comunic",LOWER($B557))),LEFT($E557,3)&lt;&gt;"4.4"),AND(ISNUMBER(SEARCH("monitor",LOWER($B557))),NOT(OR(LEFT($E557,3)="1.5",LEFT($E557,3)="2.5")))),"Revise a classificação do item conforme as regras de preenchimento.",IF(AND($B557&lt;&gt;"",OR(ISNUMBER(SEARCH("outro",LOWER($B557))),ISNUMBER(SEARCH("divers",LOWER($B557))),ISNUMBER(SEARCH("kit",LOWER($B557))),ISNUMBER(SEARCH("ferrament",LOWER($B557))),ISNUMBER(SEARCH("epi",LOWER($B557)))),NOT(OR($Z557&lt;&gt;"",$AA557&lt;&gt;""))),"Descrição muito genérica: detalhe melhor o item e registre o racional no memorial ou em anexo.",IF(AND($Y557=0,$B557&lt;&gt;"",OR($G557&lt;&gt;"",$H557&lt;&gt;"",$J557&lt;&gt;"",$K557&lt;&gt;"",$M557&lt;&gt;"",$N557&lt;&gt;"",$P557&lt;&gt;"",$Q557&lt;&gt;"",$S557&lt;&gt;"",$T557&lt;&gt;"",$V557&lt;&gt;"",$W557&lt;&gt;"")),"O item possui dados lançados, mas o total está zerado. Revise os valores informados.","")))))))))))))))</f>
        <v/>
      </c>
    </row>
    <row r="558" spans="1:35" ht="14.25" customHeight="1" x14ac:dyDescent="0.25">
      <c r="A558" s="57" t="str">
        <f t="shared" si="104"/>
        <v/>
      </c>
      <c r="B558" s="58"/>
      <c r="C558" s="58"/>
      <c r="D558" s="58"/>
      <c r="E558" s="58"/>
      <c r="F558" s="58"/>
      <c r="G558" s="269"/>
      <c r="H558" s="59"/>
      <c r="I558" s="273">
        <f t="shared" si="105"/>
        <v>0</v>
      </c>
      <c r="J558" s="269"/>
      <c r="K558" s="59"/>
      <c r="L558" s="270">
        <f t="shared" si="106"/>
        <v>0</v>
      </c>
      <c r="M558" s="269"/>
      <c r="N558" s="59"/>
      <c r="O558" s="270">
        <f t="shared" si="107"/>
        <v>0</v>
      </c>
      <c r="P558" s="269"/>
      <c r="Q558" s="59"/>
      <c r="R558" s="271">
        <f t="shared" si="108"/>
        <v>0</v>
      </c>
      <c r="S558" s="269"/>
      <c r="T558" s="59"/>
      <c r="U558" s="270">
        <f t="shared" si="109"/>
        <v>0</v>
      </c>
      <c r="V558" s="269"/>
      <c r="W558" s="59"/>
      <c r="X558" s="270">
        <f t="shared" si="110"/>
        <v>0</v>
      </c>
      <c r="Y558" s="270">
        <f t="shared" si="111"/>
        <v>0</v>
      </c>
      <c r="Z558" s="58"/>
      <c r="AA558" s="58"/>
      <c r="AB558" s="60" t="str">
        <f t="shared" si="112"/>
        <v/>
      </c>
      <c r="AC558" s="21" t="b">
        <f t="shared" si="113"/>
        <v>0</v>
      </c>
      <c r="AD558" s="21" t="b">
        <f t="shared" si="114"/>
        <v>0</v>
      </c>
      <c r="AE558" s="21" t="b">
        <f t="shared" si="115"/>
        <v>0</v>
      </c>
      <c r="AF558" s="21" t="b">
        <f ca="1">OR(AND($AC558,NOT($AD558)),AND($AC558,OR(AND($G558="",$H558&lt;&gt;""),AND($G558&lt;&gt;"",$H558=""),AND($J558="",$K558&lt;&gt;""),AND($J558&lt;&gt;"",$K558=""),AND($M558="",$N558&lt;&gt;""),AND($M558&lt;&gt;"",$N558=""),AND($P558="",$Q558&lt;&gt;""),AND($P558&lt;&gt;"",$Q558=""),AND($S558="",$T558&lt;&gt;""),AND($S558&lt;&gt;"",$T558=""),AND($V558="",$W558&lt;&gt;""),AND($V558&lt;&gt;"",$W558=""))),AND($C558&lt;&gt;"",$E558&lt;&gt;"",LEFT(TRIM($C558),1)&lt;&gt;LEFT(TRIM($E558),1)),IF(OR($E558="",$F558=""),FALSE(),IFERROR(COUNTIF(INDIRECT("UNITS_"&amp;SUBSTITUTE(LEFT($E558,FIND(" ",$E558&amp;" ")-1),".","_")),$F558)=0,TRUE())),AND($B558&lt;&gt;"",OR(ISNUMBER(SEARCH("outro",LOWER($B558))),ISNUMBER(SEARCH("divers",LOWER($B558))),ISNUMBER(SEARCH("etc",LOWER($B558))))),OR(AND(ISNUMBER(SEARCH("comunic",LOWER($B558))),LEFT($E558,3)&lt;&gt;"4.4"),AND(ISNUMBER(SEARCH("monitor",LOWER($B558))),NOT(OR(LEFT($E558,3)="1.5",LEFT($E558,3)="2.5")))),AND($B558&lt;&gt;"",OR(LEFT($C558,1)="1",LEFT($C558,1)="2"),$D558=""),AND($D558&lt;&gt;"",NOT(OR(LEFT($C558,1)="1",LEFT($C558,1)="2"))),AND($D558&lt;&gt;"",COUNTIF(' PROJETO'!$B$14:$B$16,$D558)=0),IF($D558="",FALSE(),IF(COUNTIF(' PROJETO'!$B$14:$B$16,$D558)=0,FALSE(),IFERROR(INDEX(' PROJETO'!$C$14:$C$16,MATCH($D558,' PROJETO'!$B$14:$B$16,0))&lt;&gt;"Sim",FALSE()))))</f>
        <v>0</v>
      </c>
      <c r="AG558" s="21" t="b">
        <f>AND($AC558,$Y558&gt;'CONFG.  LISTAS'!$F$4,$Z558="",$AA558="")</f>
        <v>0</v>
      </c>
      <c r="AH558" s="21" t="str">
        <f t="shared" si="116"/>
        <v/>
      </c>
      <c r="AI558" s="43" t="str">
        <f ca="1">IF(NOT($AC558),"",IF(OR($B558="",$C558="",$E558="",$F558=""),"Preencha descrição, categoria, tipo e unidade.",IF(AND($B558&lt;&gt;"",OR(LEFT($C558,1)="1",LEFT($C558,1)="2"),$D558=""),"Informe a prática de restauração para itens diretos.",IF(AND($D558&lt;&gt;"",NOT(OR(LEFT($C558,1)="1",LEFT($C558,1)="2"))),"Custos indiretos não devem pertencer a uma prática específica.",IF(AND($D558&lt;&gt;"",COUNTIF(' PROJETO'!$B$14:$B$16,$D558)=0),"Prática de restauração inválida ou não cadastrada.",IF(IF($D558="",FALSE(),IF(COUNTIF(' PROJETO'!$B$14:$B$16,$D558)=0,FALSE(),IFERROR(INDEX(' PROJETO'!$C$14:$C$16,MATCH($D558,' PROJETO'!$B$14:$B$16,0))&lt;&gt;"Sim",FALSE()))),"A prática informada no item não foi selecionada na aba Projeto.",IF(AND(MAX($I558,$L558,$O558,$R558,$U558,$X558)&gt;'CONFG.  LISTAS'!$F$4,NOT(OR($Z558&lt;&gt;"",$AA558&lt;&gt;""))),"Memorial de cálculo ou anexo obrigatório não informado para item acima do limite.",IF(OR(AND($G558&lt;&gt;"",$H558&lt;&gt;"",OR($G558&lt;=0,$H558&lt;=0)),AND($J558&lt;&gt;"",$K558&lt;&gt;"",OR($J558&lt;=0,$K558&lt;=0)),AND($M558&lt;&gt;"",$N558&lt;&gt;"",OR($M558&lt;=0,$N558&lt;=0)),AND($P558&lt;&gt;"",$Q558&lt;&gt;"",OR($P558&lt;=0,$Q558&lt;=0)),AND($S558&lt;&gt;"",$T558&lt;&gt;"",OR($S558&lt;=0,$T558&lt;=0)),AND($V558&lt;&gt;"",$W558&lt;&gt;"",OR($V558&lt;=0,$W558&lt;=0))),"Revise os valores informados: valor unitário e quantidade devem ser maiores que zero.",IF(OR(AND($G558="",$H558&lt;&gt;""),AND($G558&lt;&gt;"",$H558=""),AND($J558="",$K558&lt;&gt;""),AND($J558&lt;&gt;"",$K558=""),AND($M558="",$N558&lt;&gt;""),AND($M558&lt;&gt;"",$N558=""),AND($P558="",$Q558&lt;&gt;""),AND($P558&lt;&gt;"",$Q558=""),AND($S558="",$T558&lt;&gt;""),AND($S558&lt;&gt;"",$T558=""),AND($V558="",$W558&lt;&gt;""),AND($V558&lt;&gt;"",$W558="")),"Há ano preenchido parcialmente: "&amp;TRIM(IF(AND($G558="",$H558&lt;&gt;""),"Ano 1 (falta valor unitário); ","")&amp;IF(AND($G558&lt;&gt;"",$H558=""),"Ano 1 (falta quantidade); ","")&amp;IF(AND($J558="",$K558&lt;&gt;""),"Ano 2 (falta valor unitário); ","")&amp;IF(AND($J558&lt;&gt;"",$K558=""),"Ano 2 (falta quantidade); ","")&amp;IF(AND($M558="",$N558&lt;&gt;""),"Ano 3 (falta valor unitário); ","")&amp;IF(AND($M558&lt;&gt;"",$N558=""),"Ano 3 (falta quantidade); ","")&amp;IF(AND($P558="",$Q558&lt;&gt;""),"Ano 4 (falta valor unitário); ","")&amp;IF(AND($P558&lt;&gt;"",$Q558=""),"Ano 4 (falta quantidade); ","")&amp;IF(AND($S558="",$T558&lt;&gt;""),"Ano 5 (falta valor unitário); ","")&amp;IF(AND($S558&lt;&gt;"",$T558=""),"Ano 5 (falta quantidade); ","")&amp;IF(AND($V558="",$W558&lt;&gt;""),"Ano 6 (falta valor unitário); ","")&amp;IF(AND($V558&lt;&gt;"",$W558=""),"Ano 6 (falta quantidade); ","")), IF(NOT(OR(AND($G558&lt;&gt;"",$H558&lt;&gt;""),AND($J558&lt;&gt;"",$K558&lt;&gt;""),AND($M558&lt;&gt;"",$N558&lt;&gt;""),AND($P558&lt;&gt;"",$Q558&lt;&gt;""),AND($S558&lt;&gt;"",$T558&lt;&gt;""),AND($V558&lt;&gt;"",$W558&lt;&gt;""))),"Informe pelo menos um ano completo com valor unitário e quantidade.",IF(AND($C558&lt;&gt;"",$E558&lt;&gt;"",LEFT(TRIM($C558),1)&lt;&gt;LEFT(TRIM($E558),1)),"Categoria e tipo estão incompatíveis.",IF(IF(OR($E558="",$F558=""),FALSE(),IFERROR(COUNTIF(INDIRECT("UNITS_"&amp;SUBSTITUTE(LEFT($E558,FIND(" ",$E558&amp;" ")-1),".","_")),$F558)=0,TRUE())),"Unidade incompatível com o tipo selecionado.",IF(OR(AND(ISNUMBER(SEARCH("comunic",LOWER($B558))),LEFT($E558,3)&lt;&gt;"4.4"),AND(ISNUMBER(SEARCH("monitor",LOWER($B558))),NOT(OR(LEFT($E558,3)="1.5",LEFT($E558,3)="2.5")))),"Revise a classificação do item conforme as regras de preenchimento.",IF(AND($B558&lt;&gt;"",OR(ISNUMBER(SEARCH("outro",LOWER($B558))),ISNUMBER(SEARCH("divers",LOWER($B558))),ISNUMBER(SEARCH("kit",LOWER($B558))),ISNUMBER(SEARCH("ferrament",LOWER($B558))),ISNUMBER(SEARCH("epi",LOWER($B558)))),NOT(OR($Z558&lt;&gt;"",$AA558&lt;&gt;""))),"Descrição muito genérica: detalhe melhor o item e registre o racional no memorial ou em anexo.",IF(AND($Y558=0,$B558&lt;&gt;"",OR($G558&lt;&gt;"",$H558&lt;&gt;"",$J558&lt;&gt;"",$K558&lt;&gt;"",$M558&lt;&gt;"",$N558&lt;&gt;"",$P558&lt;&gt;"",$Q558&lt;&gt;"",$S558&lt;&gt;"",$T558&lt;&gt;"",$V558&lt;&gt;"",$W558&lt;&gt;"")),"O item possui dados lançados, mas o total está zerado. Revise os valores informados.","")))))))))))))))</f>
        <v/>
      </c>
    </row>
    <row r="559" spans="1:35" ht="14.25" customHeight="1" x14ac:dyDescent="0.25">
      <c r="A559" s="57" t="str">
        <f t="shared" si="104"/>
        <v/>
      </c>
      <c r="B559" s="61"/>
      <c r="C559" s="61"/>
      <c r="D559" s="58"/>
      <c r="E559" s="61"/>
      <c r="F559" s="61"/>
      <c r="G559" s="272"/>
      <c r="H559" s="62"/>
      <c r="I559" s="273">
        <f t="shared" si="105"/>
        <v>0</v>
      </c>
      <c r="J559" s="272"/>
      <c r="K559" s="62"/>
      <c r="L559" s="270">
        <f t="shared" si="106"/>
        <v>0</v>
      </c>
      <c r="M559" s="272"/>
      <c r="N559" s="62"/>
      <c r="O559" s="270">
        <f t="shared" si="107"/>
        <v>0</v>
      </c>
      <c r="P559" s="272"/>
      <c r="Q559" s="62"/>
      <c r="R559" s="271">
        <f t="shared" si="108"/>
        <v>0</v>
      </c>
      <c r="S559" s="272"/>
      <c r="T559" s="62"/>
      <c r="U559" s="270">
        <f t="shared" si="109"/>
        <v>0</v>
      </c>
      <c r="V559" s="272"/>
      <c r="W559" s="62"/>
      <c r="X559" s="270">
        <f t="shared" si="110"/>
        <v>0</v>
      </c>
      <c r="Y559" s="270">
        <f t="shared" si="111"/>
        <v>0</v>
      </c>
      <c r="Z559" s="61"/>
      <c r="AA559" s="61"/>
      <c r="AB559" s="60" t="str">
        <f t="shared" si="112"/>
        <v/>
      </c>
      <c r="AC559" s="21" t="b">
        <f t="shared" si="113"/>
        <v>0</v>
      </c>
      <c r="AD559" s="21" t="b">
        <f t="shared" si="114"/>
        <v>0</v>
      </c>
      <c r="AE559" s="21" t="b">
        <f t="shared" si="115"/>
        <v>0</v>
      </c>
      <c r="AF559" s="21" t="b">
        <f ca="1">OR(AND($AC559,NOT($AD559)),AND($AC559,OR(AND($G559="",$H559&lt;&gt;""),AND($G559&lt;&gt;"",$H559=""),AND($J559="",$K559&lt;&gt;""),AND($J559&lt;&gt;"",$K559=""),AND($M559="",$N559&lt;&gt;""),AND($M559&lt;&gt;"",$N559=""),AND($P559="",$Q559&lt;&gt;""),AND($P559&lt;&gt;"",$Q559=""),AND($S559="",$T559&lt;&gt;""),AND($S559&lt;&gt;"",$T559=""),AND($V559="",$W559&lt;&gt;""),AND($V559&lt;&gt;"",$W559=""))),AND($C559&lt;&gt;"",$E559&lt;&gt;"",LEFT(TRIM($C559),1)&lt;&gt;LEFT(TRIM($E559),1)),IF(OR($E559="",$F559=""),FALSE(),IFERROR(COUNTIF(INDIRECT("UNITS_"&amp;SUBSTITUTE(LEFT($E559,FIND(" ",$E559&amp;" ")-1),".","_")),$F559)=0,TRUE())),AND($B559&lt;&gt;"",OR(ISNUMBER(SEARCH("outro",LOWER($B559))),ISNUMBER(SEARCH("divers",LOWER($B559))),ISNUMBER(SEARCH("etc",LOWER($B559))))),OR(AND(ISNUMBER(SEARCH("comunic",LOWER($B559))),LEFT($E559,3)&lt;&gt;"4.4"),AND(ISNUMBER(SEARCH("monitor",LOWER($B559))),NOT(OR(LEFT($E559,3)="1.5",LEFT($E559,3)="2.5")))),AND($B559&lt;&gt;"",OR(LEFT($C559,1)="1",LEFT($C559,1)="2"),$D559=""),AND($D559&lt;&gt;"",NOT(OR(LEFT($C559,1)="1",LEFT($C559,1)="2"))),AND($D559&lt;&gt;"",COUNTIF(' PROJETO'!$B$14:$B$16,$D559)=0),IF($D559="",FALSE(),IF(COUNTIF(' PROJETO'!$B$14:$B$16,$D559)=0,FALSE(),IFERROR(INDEX(' PROJETO'!$C$14:$C$16,MATCH($D559,' PROJETO'!$B$14:$B$16,0))&lt;&gt;"Sim",FALSE()))))</f>
        <v>0</v>
      </c>
      <c r="AG559" s="21" t="b">
        <f>AND($AC559,$Y559&gt;'CONFG.  LISTAS'!$F$4,$Z559="",$AA559="")</f>
        <v>0</v>
      </c>
      <c r="AH559" s="21" t="str">
        <f t="shared" si="116"/>
        <v/>
      </c>
      <c r="AI559" s="43" t="str">
        <f ca="1">IF(NOT($AC559),"",IF(OR($B559="",$C559="",$E559="",$F559=""),"Preencha descrição, categoria, tipo e unidade.",IF(AND($B559&lt;&gt;"",OR(LEFT($C559,1)="1",LEFT($C559,1)="2"),$D559=""),"Informe a prática de restauração para itens diretos.",IF(AND($D559&lt;&gt;"",NOT(OR(LEFT($C559,1)="1",LEFT($C559,1)="2"))),"Custos indiretos não devem pertencer a uma prática específica.",IF(AND($D559&lt;&gt;"",COUNTIF(' PROJETO'!$B$14:$B$16,$D559)=0),"Prática de restauração inválida ou não cadastrada.",IF(IF($D559="",FALSE(),IF(COUNTIF(' PROJETO'!$B$14:$B$16,$D559)=0,FALSE(),IFERROR(INDEX(' PROJETO'!$C$14:$C$16,MATCH($D559,' PROJETO'!$B$14:$B$16,0))&lt;&gt;"Sim",FALSE()))),"A prática informada no item não foi selecionada na aba Projeto.",IF(AND(MAX($I559,$L559,$O559,$R559,$U559,$X559)&gt;'CONFG.  LISTAS'!$F$4,NOT(OR($Z559&lt;&gt;"",$AA559&lt;&gt;""))),"Memorial de cálculo ou anexo obrigatório não informado para item acima do limite.",IF(OR(AND($G559&lt;&gt;"",$H559&lt;&gt;"",OR($G559&lt;=0,$H559&lt;=0)),AND($J559&lt;&gt;"",$K559&lt;&gt;"",OR($J559&lt;=0,$K559&lt;=0)),AND($M559&lt;&gt;"",$N559&lt;&gt;"",OR($M559&lt;=0,$N559&lt;=0)),AND($P559&lt;&gt;"",$Q559&lt;&gt;"",OR($P559&lt;=0,$Q559&lt;=0)),AND($S559&lt;&gt;"",$T559&lt;&gt;"",OR($S559&lt;=0,$T559&lt;=0)),AND($V559&lt;&gt;"",$W559&lt;&gt;"",OR($V559&lt;=0,$W559&lt;=0))),"Revise os valores informados: valor unitário e quantidade devem ser maiores que zero.",IF(OR(AND($G559="",$H559&lt;&gt;""),AND($G559&lt;&gt;"",$H559=""),AND($J559="",$K559&lt;&gt;""),AND($J559&lt;&gt;"",$K559=""),AND($M559="",$N559&lt;&gt;""),AND($M559&lt;&gt;"",$N559=""),AND($P559="",$Q559&lt;&gt;""),AND($P559&lt;&gt;"",$Q559=""),AND($S559="",$T559&lt;&gt;""),AND($S559&lt;&gt;"",$T559=""),AND($V559="",$W559&lt;&gt;""),AND($V559&lt;&gt;"",$W559="")),"Há ano preenchido parcialmente: "&amp;TRIM(IF(AND($G559="",$H559&lt;&gt;""),"Ano 1 (falta valor unitário); ","")&amp;IF(AND($G559&lt;&gt;"",$H559=""),"Ano 1 (falta quantidade); ","")&amp;IF(AND($J559="",$K559&lt;&gt;""),"Ano 2 (falta valor unitário); ","")&amp;IF(AND($J559&lt;&gt;"",$K559=""),"Ano 2 (falta quantidade); ","")&amp;IF(AND($M559="",$N559&lt;&gt;""),"Ano 3 (falta valor unitário); ","")&amp;IF(AND($M559&lt;&gt;"",$N559=""),"Ano 3 (falta quantidade); ","")&amp;IF(AND($P559="",$Q559&lt;&gt;""),"Ano 4 (falta valor unitário); ","")&amp;IF(AND($P559&lt;&gt;"",$Q559=""),"Ano 4 (falta quantidade); ","")&amp;IF(AND($S559="",$T559&lt;&gt;""),"Ano 5 (falta valor unitário); ","")&amp;IF(AND($S559&lt;&gt;"",$T559=""),"Ano 5 (falta quantidade); ","")&amp;IF(AND($V559="",$W559&lt;&gt;""),"Ano 6 (falta valor unitário); ","")&amp;IF(AND($V559&lt;&gt;"",$W559=""),"Ano 6 (falta quantidade); ","")), IF(NOT(OR(AND($G559&lt;&gt;"",$H559&lt;&gt;""),AND($J559&lt;&gt;"",$K559&lt;&gt;""),AND($M559&lt;&gt;"",$N559&lt;&gt;""),AND($P559&lt;&gt;"",$Q559&lt;&gt;""),AND($S559&lt;&gt;"",$T559&lt;&gt;""),AND($V559&lt;&gt;"",$W559&lt;&gt;""))),"Informe pelo menos um ano completo com valor unitário e quantidade.",IF(AND($C559&lt;&gt;"",$E559&lt;&gt;"",LEFT(TRIM($C559),1)&lt;&gt;LEFT(TRIM($E559),1)),"Categoria e tipo estão incompatíveis.",IF(IF(OR($E559="",$F559=""),FALSE(),IFERROR(COUNTIF(INDIRECT("UNITS_"&amp;SUBSTITUTE(LEFT($E559,FIND(" ",$E559&amp;" ")-1),".","_")),$F559)=0,TRUE())),"Unidade incompatível com o tipo selecionado.",IF(OR(AND(ISNUMBER(SEARCH("comunic",LOWER($B559))),LEFT($E559,3)&lt;&gt;"4.4"),AND(ISNUMBER(SEARCH("monitor",LOWER($B559))),NOT(OR(LEFT($E559,3)="1.5",LEFT($E559,3)="2.5")))),"Revise a classificação do item conforme as regras de preenchimento.",IF(AND($B559&lt;&gt;"",OR(ISNUMBER(SEARCH("outro",LOWER($B559))),ISNUMBER(SEARCH("divers",LOWER($B559))),ISNUMBER(SEARCH("kit",LOWER($B559))),ISNUMBER(SEARCH("ferrament",LOWER($B559))),ISNUMBER(SEARCH("epi",LOWER($B559)))),NOT(OR($Z559&lt;&gt;"",$AA559&lt;&gt;""))),"Descrição muito genérica: detalhe melhor o item e registre o racional no memorial ou em anexo.",IF(AND($Y559=0,$B559&lt;&gt;"",OR($G559&lt;&gt;"",$H559&lt;&gt;"",$J559&lt;&gt;"",$K559&lt;&gt;"",$M559&lt;&gt;"",$N559&lt;&gt;"",$P559&lt;&gt;"",$Q559&lt;&gt;"",$S559&lt;&gt;"",$T559&lt;&gt;"",$V559&lt;&gt;"",$W559&lt;&gt;"")),"O item possui dados lançados, mas o total está zerado. Revise os valores informados.","")))))))))))))))</f>
        <v/>
      </c>
    </row>
    <row r="560" spans="1:35" ht="14.25" customHeight="1" x14ac:dyDescent="0.25">
      <c r="A560" s="57" t="str">
        <f t="shared" si="104"/>
        <v/>
      </c>
      <c r="B560" s="58"/>
      <c r="C560" s="58"/>
      <c r="D560" s="58"/>
      <c r="E560" s="58"/>
      <c r="F560" s="58"/>
      <c r="G560" s="269"/>
      <c r="H560" s="59"/>
      <c r="I560" s="273">
        <f t="shared" si="105"/>
        <v>0</v>
      </c>
      <c r="J560" s="269"/>
      <c r="K560" s="59"/>
      <c r="L560" s="270">
        <f t="shared" si="106"/>
        <v>0</v>
      </c>
      <c r="M560" s="269"/>
      <c r="N560" s="59"/>
      <c r="O560" s="270">
        <f t="shared" si="107"/>
        <v>0</v>
      </c>
      <c r="P560" s="269"/>
      <c r="Q560" s="59"/>
      <c r="R560" s="271">
        <f t="shared" si="108"/>
        <v>0</v>
      </c>
      <c r="S560" s="269"/>
      <c r="T560" s="59"/>
      <c r="U560" s="270">
        <f t="shared" si="109"/>
        <v>0</v>
      </c>
      <c r="V560" s="269"/>
      <c r="W560" s="59"/>
      <c r="X560" s="270">
        <f t="shared" si="110"/>
        <v>0</v>
      </c>
      <c r="Y560" s="270">
        <f t="shared" si="111"/>
        <v>0</v>
      </c>
      <c r="Z560" s="58"/>
      <c r="AA560" s="58"/>
      <c r="AB560" s="60" t="str">
        <f t="shared" si="112"/>
        <v/>
      </c>
      <c r="AC560" s="21" t="b">
        <f t="shared" si="113"/>
        <v>0</v>
      </c>
      <c r="AD560" s="21" t="b">
        <f t="shared" si="114"/>
        <v>0</v>
      </c>
      <c r="AE560" s="21" t="b">
        <f t="shared" si="115"/>
        <v>0</v>
      </c>
      <c r="AF560" s="21" t="b">
        <f ca="1">OR(AND($AC560,NOT($AD560)),AND($AC560,OR(AND($G560="",$H560&lt;&gt;""),AND($G560&lt;&gt;"",$H560=""),AND($J560="",$K560&lt;&gt;""),AND($J560&lt;&gt;"",$K560=""),AND($M560="",$N560&lt;&gt;""),AND($M560&lt;&gt;"",$N560=""),AND($P560="",$Q560&lt;&gt;""),AND($P560&lt;&gt;"",$Q560=""),AND($S560="",$T560&lt;&gt;""),AND($S560&lt;&gt;"",$T560=""),AND($V560="",$W560&lt;&gt;""),AND($V560&lt;&gt;"",$W560=""))),AND($C560&lt;&gt;"",$E560&lt;&gt;"",LEFT(TRIM($C560),1)&lt;&gt;LEFT(TRIM($E560),1)),IF(OR($E560="",$F560=""),FALSE(),IFERROR(COUNTIF(INDIRECT("UNITS_"&amp;SUBSTITUTE(LEFT($E560,FIND(" ",$E560&amp;" ")-1),".","_")),$F560)=0,TRUE())),AND($B560&lt;&gt;"",OR(ISNUMBER(SEARCH("outro",LOWER($B560))),ISNUMBER(SEARCH("divers",LOWER($B560))),ISNUMBER(SEARCH("etc",LOWER($B560))))),OR(AND(ISNUMBER(SEARCH("comunic",LOWER($B560))),LEFT($E560,3)&lt;&gt;"4.4"),AND(ISNUMBER(SEARCH("monitor",LOWER($B560))),NOT(OR(LEFT($E560,3)="1.5",LEFT($E560,3)="2.5")))),AND($B560&lt;&gt;"",OR(LEFT($C560,1)="1",LEFT($C560,1)="2"),$D560=""),AND($D560&lt;&gt;"",NOT(OR(LEFT($C560,1)="1",LEFT($C560,1)="2"))),AND($D560&lt;&gt;"",COUNTIF(' PROJETO'!$B$14:$B$16,$D560)=0),IF($D560="",FALSE(),IF(COUNTIF(' PROJETO'!$B$14:$B$16,$D560)=0,FALSE(),IFERROR(INDEX(' PROJETO'!$C$14:$C$16,MATCH($D560,' PROJETO'!$B$14:$B$16,0))&lt;&gt;"Sim",FALSE()))))</f>
        <v>0</v>
      </c>
      <c r="AG560" s="21" t="b">
        <f>AND($AC560,$Y560&gt;'CONFG.  LISTAS'!$F$4,$Z560="",$AA560="")</f>
        <v>0</v>
      </c>
      <c r="AH560" s="21" t="str">
        <f t="shared" si="116"/>
        <v/>
      </c>
      <c r="AI560" s="43" t="str">
        <f ca="1">IF(NOT($AC560),"",IF(OR($B560="",$C560="",$E560="",$F560=""),"Preencha descrição, categoria, tipo e unidade.",IF(AND($B560&lt;&gt;"",OR(LEFT($C560,1)="1",LEFT($C560,1)="2"),$D560=""),"Informe a prática de restauração para itens diretos.",IF(AND($D560&lt;&gt;"",NOT(OR(LEFT($C560,1)="1",LEFT($C560,1)="2"))),"Custos indiretos não devem pertencer a uma prática específica.",IF(AND($D560&lt;&gt;"",COUNTIF(' PROJETO'!$B$14:$B$16,$D560)=0),"Prática de restauração inválida ou não cadastrada.",IF(IF($D560="",FALSE(),IF(COUNTIF(' PROJETO'!$B$14:$B$16,$D560)=0,FALSE(),IFERROR(INDEX(' PROJETO'!$C$14:$C$16,MATCH($D560,' PROJETO'!$B$14:$B$16,0))&lt;&gt;"Sim",FALSE()))),"A prática informada no item não foi selecionada na aba Projeto.",IF(AND(MAX($I560,$L560,$O560,$R560,$U560,$X560)&gt;'CONFG.  LISTAS'!$F$4,NOT(OR($Z560&lt;&gt;"",$AA560&lt;&gt;""))),"Memorial de cálculo ou anexo obrigatório não informado para item acima do limite.",IF(OR(AND($G560&lt;&gt;"",$H560&lt;&gt;"",OR($G560&lt;=0,$H560&lt;=0)),AND($J560&lt;&gt;"",$K560&lt;&gt;"",OR($J560&lt;=0,$K560&lt;=0)),AND($M560&lt;&gt;"",$N560&lt;&gt;"",OR($M560&lt;=0,$N560&lt;=0)),AND($P560&lt;&gt;"",$Q560&lt;&gt;"",OR($P560&lt;=0,$Q560&lt;=0)),AND($S560&lt;&gt;"",$T560&lt;&gt;"",OR($S560&lt;=0,$T560&lt;=0)),AND($V560&lt;&gt;"",$W560&lt;&gt;"",OR($V560&lt;=0,$W560&lt;=0))),"Revise os valores informados: valor unitário e quantidade devem ser maiores que zero.",IF(OR(AND($G560="",$H560&lt;&gt;""),AND($G560&lt;&gt;"",$H560=""),AND($J560="",$K560&lt;&gt;""),AND($J560&lt;&gt;"",$K560=""),AND($M560="",$N560&lt;&gt;""),AND($M560&lt;&gt;"",$N560=""),AND($P560="",$Q560&lt;&gt;""),AND($P560&lt;&gt;"",$Q560=""),AND($S560="",$T560&lt;&gt;""),AND($S560&lt;&gt;"",$T560=""),AND($V560="",$W560&lt;&gt;""),AND($V560&lt;&gt;"",$W560="")),"Há ano preenchido parcialmente: "&amp;TRIM(IF(AND($G560="",$H560&lt;&gt;""),"Ano 1 (falta valor unitário); ","")&amp;IF(AND($G560&lt;&gt;"",$H560=""),"Ano 1 (falta quantidade); ","")&amp;IF(AND($J560="",$K560&lt;&gt;""),"Ano 2 (falta valor unitário); ","")&amp;IF(AND($J560&lt;&gt;"",$K560=""),"Ano 2 (falta quantidade); ","")&amp;IF(AND($M560="",$N560&lt;&gt;""),"Ano 3 (falta valor unitário); ","")&amp;IF(AND($M560&lt;&gt;"",$N560=""),"Ano 3 (falta quantidade); ","")&amp;IF(AND($P560="",$Q560&lt;&gt;""),"Ano 4 (falta valor unitário); ","")&amp;IF(AND($P560&lt;&gt;"",$Q560=""),"Ano 4 (falta quantidade); ","")&amp;IF(AND($S560="",$T560&lt;&gt;""),"Ano 5 (falta valor unitário); ","")&amp;IF(AND($S560&lt;&gt;"",$T560=""),"Ano 5 (falta quantidade); ","")&amp;IF(AND($V560="",$W560&lt;&gt;""),"Ano 6 (falta valor unitário); ","")&amp;IF(AND($V560&lt;&gt;"",$W560=""),"Ano 6 (falta quantidade); ","")), IF(NOT(OR(AND($G560&lt;&gt;"",$H560&lt;&gt;""),AND($J560&lt;&gt;"",$K560&lt;&gt;""),AND($M560&lt;&gt;"",$N560&lt;&gt;""),AND($P560&lt;&gt;"",$Q560&lt;&gt;""),AND($S560&lt;&gt;"",$T560&lt;&gt;""),AND($V560&lt;&gt;"",$W560&lt;&gt;""))),"Informe pelo menos um ano completo com valor unitário e quantidade.",IF(AND($C560&lt;&gt;"",$E560&lt;&gt;"",LEFT(TRIM($C560),1)&lt;&gt;LEFT(TRIM($E560),1)),"Categoria e tipo estão incompatíveis.",IF(IF(OR($E560="",$F560=""),FALSE(),IFERROR(COUNTIF(INDIRECT("UNITS_"&amp;SUBSTITUTE(LEFT($E560,FIND(" ",$E560&amp;" ")-1),".","_")),$F560)=0,TRUE())),"Unidade incompatível com o tipo selecionado.",IF(OR(AND(ISNUMBER(SEARCH("comunic",LOWER($B560))),LEFT($E560,3)&lt;&gt;"4.4"),AND(ISNUMBER(SEARCH("monitor",LOWER($B560))),NOT(OR(LEFT($E560,3)="1.5",LEFT($E560,3)="2.5")))),"Revise a classificação do item conforme as regras de preenchimento.",IF(AND($B560&lt;&gt;"",OR(ISNUMBER(SEARCH("outro",LOWER($B560))),ISNUMBER(SEARCH("divers",LOWER($B560))),ISNUMBER(SEARCH("kit",LOWER($B560))),ISNUMBER(SEARCH("ferrament",LOWER($B560))),ISNUMBER(SEARCH("epi",LOWER($B560)))),NOT(OR($Z560&lt;&gt;"",$AA560&lt;&gt;""))),"Descrição muito genérica: detalhe melhor o item e registre o racional no memorial ou em anexo.",IF(AND($Y560=0,$B560&lt;&gt;"",OR($G560&lt;&gt;"",$H560&lt;&gt;"",$J560&lt;&gt;"",$K560&lt;&gt;"",$M560&lt;&gt;"",$N560&lt;&gt;"",$P560&lt;&gt;"",$Q560&lt;&gt;"",$S560&lt;&gt;"",$T560&lt;&gt;"",$V560&lt;&gt;"",$W560&lt;&gt;"")),"O item possui dados lançados, mas o total está zerado. Revise os valores informados.","")))))))))))))))</f>
        <v/>
      </c>
    </row>
    <row r="561" spans="1:35" ht="14.25" customHeight="1" x14ac:dyDescent="0.25">
      <c r="A561" s="57" t="str">
        <f t="shared" si="104"/>
        <v/>
      </c>
      <c r="B561" s="61"/>
      <c r="C561" s="61"/>
      <c r="D561" s="58"/>
      <c r="E561" s="61"/>
      <c r="F561" s="61"/>
      <c r="G561" s="272"/>
      <c r="H561" s="62"/>
      <c r="I561" s="273">
        <f t="shared" si="105"/>
        <v>0</v>
      </c>
      <c r="J561" s="272"/>
      <c r="K561" s="62"/>
      <c r="L561" s="270">
        <f t="shared" si="106"/>
        <v>0</v>
      </c>
      <c r="M561" s="272"/>
      <c r="N561" s="62"/>
      <c r="O561" s="270">
        <f t="shared" si="107"/>
        <v>0</v>
      </c>
      <c r="P561" s="272"/>
      <c r="Q561" s="62"/>
      <c r="R561" s="271">
        <f t="shared" si="108"/>
        <v>0</v>
      </c>
      <c r="S561" s="272"/>
      <c r="T561" s="62"/>
      <c r="U561" s="270">
        <f t="shared" si="109"/>
        <v>0</v>
      </c>
      <c r="V561" s="272"/>
      <c r="W561" s="62"/>
      <c r="X561" s="270">
        <f t="shared" si="110"/>
        <v>0</v>
      </c>
      <c r="Y561" s="270">
        <f t="shared" si="111"/>
        <v>0</v>
      </c>
      <c r="Z561" s="61"/>
      <c r="AA561" s="61"/>
      <c r="AB561" s="60" t="str">
        <f t="shared" si="112"/>
        <v/>
      </c>
      <c r="AC561" s="21" t="b">
        <f t="shared" si="113"/>
        <v>0</v>
      </c>
      <c r="AD561" s="21" t="b">
        <f t="shared" si="114"/>
        <v>0</v>
      </c>
      <c r="AE561" s="21" t="b">
        <f t="shared" si="115"/>
        <v>0</v>
      </c>
      <c r="AF561" s="21" t="b">
        <f ca="1">OR(AND($AC561,NOT($AD561)),AND($AC561,OR(AND($G561="",$H561&lt;&gt;""),AND($G561&lt;&gt;"",$H561=""),AND($J561="",$K561&lt;&gt;""),AND($J561&lt;&gt;"",$K561=""),AND($M561="",$N561&lt;&gt;""),AND($M561&lt;&gt;"",$N561=""),AND($P561="",$Q561&lt;&gt;""),AND($P561&lt;&gt;"",$Q561=""),AND($S561="",$T561&lt;&gt;""),AND($S561&lt;&gt;"",$T561=""),AND($V561="",$W561&lt;&gt;""),AND($V561&lt;&gt;"",$W561=""))),AND($C561&lt;&gt;"",$E561&lt;&gt;"",LEFT(TRIM($C561),1)&lt;&gt;LEFT(TRIM($E561),1)),IF(OR($E561="",$F561=""),FALSE(),IFERROR(COUNTIF(INDIRECT("UNITS_"&amp;SUBSTITUTE(LEFT($E561,FIND(" ",$E561&amp;" ")-1),".","_")),$F561)=0,TRUE())),AND($B561&lt;&gt;"",OR(ISNUMBER(SEARCH("outro",LOWER($B561))),ISNUMBER(SEARCH("divers",LOWER($B561))),ISNUMBER(SEARCH("etc",LOWER($B561))))),OR(AND(ISNUMBER(SEARCH("comunic",LOWER($B561))),LEFT($E561,3)&lt;&gt;"4.4"),AND(ISNUMBER(SEARCH("monitor",LOWER($B561))),NOT(OR(LEFT($E561,3)="1.5",LEFT($E561,3)="2.5")))),AND($B561&lt;&gt;"",OR(LEFT($C561,1)="1",LEFT($C561,1)="2"),$D561=""),AND($D561&lt;&gt;"",NOT(OR(LEFT($C561,1)="1",LEFT($C561,1)="2"))),AND($D561&lt;&gt;"",COUNTIF(' PROJETO'!$B$14:$B$16,$D561)=0),IF($D561="",FALSE(),IF(COUNTIF(' PROJETO'!$B$14:$B$16,$D561)=0,FALSE(),IFERROR(INDEX(' PROJETO'!$C$14:$C$16,MATCH($D561,' PROJETO'!$B$14:$B$16,0))&lt;&gt;"Sim",FALSE()))))</f>
        <v>0</v>
      </c>
      <c r="AG561" s="21" t="b">
        <f>AND($AC561,$Y561&gt;'CONFG.  LISTAS'!$F$4,$Z561="",$AA561="")</f>
        <v>0</v>
      </c>
      <c r="AH561" s="21" t="str">
        <f t="shared" si="116"/>
        <v/>
      </c>
      <c r="AI561" s="43" t="str">
        <f ca="1">IF(NOT($AC561),"",IF(OR($B561="",$C561="",$E561="",$F561=""),"Preencha descrição, categoria, tipo e unidade.",IF(AND($B561&lt;&gt;"",OR(LEFT($C561,1)="1",LEFT($C561,1)="2"),$D561=""),"Informe a prática de restauração para itens diretos.",IF(AND($D561&lt;&gt;"",NOT(OR(LEFT($C561,1)="1",LEFT($C561,1)="2"))),"Custos indiretos não devem pertencer a uma prática específica.",IF(AND($D561&lt;&gt;"",COUNTIF(' PROJETO'!$B$14:$B$16,$D561)=0),"Prática de restauração inválida ou não cadastrada.",IF(IF($D561="",FALSE(),IF(COUNTIF(' PROJETO'!$B$14:$B$16,$D561)=0,FALSE(),IFERROR(INDEX(' PROJETO'!$C$14:$C$16,MATCH($D561,' PROJETO'!$B$14:$B$16,0))&lt;&gt;"Sim",FALSE()))),"A prática informada no item não foi selecionada na aba Projeto.",IF(AND(MAX($I561,$L561,$O561,$R561,$U561,$X561)&gt;'CONFG.  LISTAS'!$F$4,NOT(OR($Z561&lt;&gt;"",$AA561&lt;&gt;""))),"Memorial de cálculo ou anexo obrigatório não informado para item acima do limite.",IF(OR(AND($G561&lt;&gt;"",$H561&lt;&gt;"",OR($G561&lt;=0,$H561&lt;=0)),AND($J561&lt;&gt;"",$K561&lt;&gt;"",OR($J561&lt;=0,$K561&lt;=0)),AND($M561&lt;&gt;"",$N561&lt;&gt;"",OR($M561&lt;=0,$N561&lt;=0)),AND($P561&lt;&gt;"",$Q561&lt;&gt;"",OR($P561&lt;=0,$Q561&lt;=0)),AND($S561&lt;&gt;"",$T561&lt;&gt;"",OR($S561&lt;=0,$T561&lt;=0)),AND($V561&lt;&gt;"",$W561&lt;&gt;"",OR($V561&lt;=0,$W561&lt;=0))),"Revise os valores informados: valor unitário e quantidade devem ser maiores que zero.",IF(OR(AND($G561="",$H561&lt;&gt;""),AND($G561&lt;&gt;"",$H561=""),AND($J561="",$K561&lt;&gt;""),AND($J561&lt;&gt;"",$K561=""),AND($M561="",$N561&lt;&gt;""),AND($M561&lt;&gt;"",$N561=""),AND($P561="",$Q561&lt;&gt;""),AND($P561&lt;&gt;"",$Q561=""),AND($S561="",$T561&lt;&gt;""),AND($S561&lt;&gt;"",$T561=""),AND($V561="",$W561&lt;&gt;""),AND($V561&lt;&gt;"",$W561="")),"Há ano preenchido parcialmente: "&amp;TRIM(IF(AND($G561="",$H561&lt;&gt;""),"Ano 1 (falta valor unitário); ","")&amp;IF(AND($G561&lt;&gt;"",$H561=""),"Ano 1 (falta quantidade); ","")&amp;IF(AND($J561="",$K561&lt;&gt;""),"Ano 2 (falta valor unitário); ","")&amp;IF(AND($J561&lt;&gt;"",$K561=""),"Ano 2 (falta quantidade); ","")&amp;IF(AND($M561="",$N561&lt;&gt;""),"Ano 3 (falta valor unitário); ","")&amp;IF(AND($M561&lt;&gt;"",$N561=""),"Ano 3 (falta quantidade); ","")&amp;IF(AND($P561="",$Q561&lt;&gt;""),"Ano 4 (falta valor unitário); ","")&amp;IF(AND($P561&lt;&gt;"",$Q561=""),"Ano 4 (falta quantidade); ","")&amp;IF(AND($S561="",$T561&lt;&gt;""),"Ano 5 (falta valor unitário); ","")&amp;IF(AND($S561&lt;&gt;"",$T561=""),"Ano 5 (falta quantidade); ","")&amp;IF(AND($V561="",$W561&lt;&gt;""),"Ano 6 (falta valor unitário); ","")&amp;IF(AND($V561&lt;&gt;"",$W561=""),"Ano 6 (falta quantidade); ","")), IF(NOT(OR(AND($G561&lt;&gt;"",$H561&lt;&gt;""),AND($J561&lt;&gt;"",$K561&lt;&gt;""),AND($M561&lt;&gt;"",$N561&lt;&gt;""),AND($P561&lt;&gt;"",$Q561&lt;&gt;""),AND($S561&lt;&gt;"",$T561&lt;&gt;""),AND($V561&lt;&gt;"",$W561&lt;&gt;""))),"Informe pelo menos um ano completo com valor unitário e quantidade.",IF(AND($C561&lt;&gt;"",$E561&lt;&gt;"",LEFT(TRIM($C561),1)&lt;&gt;LEFT(TRIM($E561),1)),"Categoria e tipo estão incompatíveis.",IF(IF(OR($E561="",$F561=""),FALSE(),IFERROR(COUNTIF(INDIRECT("UNITS_"&amp;SUBSTITUTE(LEFT($E561,FIND(" ",$E561&amp;" ")-1),".","_")),$F561)=0,TRUE())),"Unidade incompatível com o tipo selecionado.",IF(OR(AND(ISNUMBER(SEARCH("comunic",LOWER($B561))),LEFT($E561,3)&lt;&gt;"4.4"),AND(ISNUMBER(SEARCH("monitor",LOWER($B561))),NOT(OR(LEFT($E561,3)="1.5",LEFT($E561,3)="2.5")))),"Revise a classificação do item conforme as regras de preenchimento.",IF(AND($B561&lt;&gt;"",OR(ISNUMBER(SEARCH("outro",LOWER($B561))),ISNUMBER(SEARCH("divers",LOWER($B561))),ISNUMBER(SEARCH("kit",LOWER($B561))),ISNUMBER(SEARCH("ferrament",LOWER($B561))),ISNUMBER(SEARCH("epi",LOWER($B561)))),NOT(OR($Z561&lt;&gt;"",$AA561&lt;&gt;""))),"Descrição muito genérica: detalhe melhor o item e registre o racional no memorial ou em anexo.",IF(AND($Y561=0,$B561&lt;&gt;"",OR($G561&lt;&gt;"",$H561&lt;&gt;"",$J561&lt;&gt;"",$K561&lt;&gt;"",$M561&lt;&gt;"",$N561&lt;&gt;"",$P561&lt;&gt;"",$Q561&lt;&gt;"",$S561&lt;&gt;"",$T561&lt;&gt;"",$V561&lt;&gt;"",$W561&lt;&gt;"")),"O item possui dados lançados, mas o total está zerado. Revise os valores informados.","")))))))))))))))</f>
        <v/>
      </c>
    </row>
    <row r="562" spans="1:35" ht="14.25" customHeight="1" x14ac:dyDescent="0.25">
      <c r="A562" s="57" t="str">
        <f t="shared" si="104"/>
        <v/>
      </c>
      <c r="B562" s="58"/>
      <c r="C562" s="58"/>
      <c r="D562" s="58"/>
      <c r="E562" s="58"/>
      <c r="F562" s="58"/>
      <c r="G562" s="269"/>
      <c r="H562" s="59"/>
      <c r="I562" s="273">
        <f t="shared" si="105"/>
        <v>0</v>
      </c>
      <c r="J562" s="269"/>
      <c r="K562" s="59"/>
      <c r="L562" s="270">
        <f t="shared" si="106"/>
        <v>0</v>
      </c>
      <c r="M562" s="269"/>
      <c r="N562" s="59"/>
      <c r="O562" s="270">
        <f t="shared" si="107"/>
        <v>0</v>
      </c>
      <c r="P562" s="269"/>
      <c r="Q562" s="59"/>
      <c r="R562" s="271">
        <f t="shared" si="108"/>
        <v>0</v>
      </c>
      <c r="S562" s="269"/>
      <c r="T562" s="59"/>
      <c r="U562" s="270">
        <f t="shared" si="109"/>
        <v>0</v>
      </c>
      <c r="V562" s="269"/>
      <c r="W562" s="59"/>
      <c r="X562" s="270">
        <f t="shared" si="110"/>
        <v>0</v>
      </c>
      <c r="Y562" s="270">
        <f t="shared" si="111"/>
        <v>0</v>
      </c>
      <c r="Z562" s="58"/>
      <c r="AA562" s="58"/>
      <c r="AB562" s="60" t="str">
        <f t="shared" si="112"/>
        <v/>
      </c>
      <c r="AC562" s="21" t="b">
        <f t="shared" si="113"/>
        <v>0</v>
      </c>
      <c r="AD562" s="21" t="b">
        <f t="shared" si="114"/>
        <v>0</v>
      </c>
      <c r="AE562" s="21" t="b">
        <f t="shared" si="115"/>
        <v>0</v>
      </c>
      <c r="AF562" s="21" t="b">
        <f ca="1">OR(AND($AC562,NOT($AD562)),AND($AC562,OR(AND($G562="",$H562&lt;&gt;""),AND($G562&lt;&gt;"",$H562=""),AND($J562="",$K562&lt;&gt;""),AND($J562&lt;&gt;"",$K562=""),AND($M562="",$N562&lt;&gt;""),AND($M562&lt;&gt;"",$N562=""),AND($P562="",$Q562&lt;&gt;""),AND($P562&lt;&gt;"",$Q562=""),AND($S562="",$T562&lt;&gt;""),AND($S562&lt;&gt;"",$T562=""),AND($V562="",$W562&lt;&gt;""),AND($V562&lt;&gt;"",$W562=""))),AND($C562&lt;&gt;"",$E562&lt;&gt;"",LEFT(TRIM($C562),1)&lt;&gt;LEFT(TRIM($E562),1)),IF(OR($E562="",$F562=""),FALSE(),IFERROR(COUNTIF(INDIRECT("UNITS_"&amp;SUBSTITUTE(LEFT($E562,FIND(" ",$E562&amp;" ")-1),".","_")),$F562)=0,TRUE())),AND($B562&lt;&gt;"",OR(ISNUMBER(SEARCH("outro",LOWER($B562))),ISNUMBER(SEARCH("divers",LOWER($B562))),ISNUMBER(SEARCH("etc",LOWER($B562))))),OR(AND(ISNUMBER(SEARCH("comunic",LOWER($B562))),LEFT($E562,3)&lt;&gt;"4.4"),AND(ISNUMBER(SEARCH("monitor",LOWER($B562))),NOT(OR(LEFT($E562,3)="1.5",LEFT($E562,3)="2.5")))),AND($B562&lt;&gt;"",OR(LEFT($C562,1)="1",LEFT($C562,1)="2"),$D562=""),AND($D562&lt;&gt;"",NOT(OR(LEFT($C562,1)="1",LEFT($C562,1)="2"))),AND($D562&lt;&gt;"",COUNTIF(' PROJETO'!$B$14:$B$16,$D562)=0),IF($D562="",FALSE(),IF(COUNTIF(' PROJETO'!$B$14:$B$16,$D562)=0,FALSE(),IFERROR(INDEX(' PROJETO'!$C$14:$C$16,MATCH($D562,' PROJETO'!$B$14:$B$16,0))&lt;&gt;"Sim",FALSE()))))</f>
        <v>0</v>
      </c>
      <c r="AG562" s="21" t="b">
        <f>AND($AC562,$Y562&gt;'CONFG.  LISTAS'!$F$4,$Z562="",$AA562="")</f>
        <v>0</v>
      </c>
      <c r="AH562" s="21" t="str">
        <f t="shared" si="116"/>
        <v/>
      </c>
      <c r="AI562" s="43" t="str">
        <f ca="1">IF(NOT($AC562),"",IF(OR($B562="",$C562="",$E562="",$F562=""),"Preencha descrição, categoria, tipo e unidade.",IF(AND($B562&lt;&gt;"",OR(LEFT($C562,1)="1",LEFT($C562,1)="2"),$D562=""),"Informe a prática de restauração para itens diretos.",IF(AND($D562&lt;&gt;"",NOT(OR(LEFT($C562,1)="1",LEFT($C562,1)="2"))),"Custos indiretos não devem pertencer a uma prática específica.",IF(AND($D562&lt;&gt;"",COUNTIF(' PROJETO'!$B$14:$B$16,$D562)=0),"Prática de restauração inválida ou não cadastrada.",IF(IF($D562="",FALSE(),IF(COUNTIF(' PROJETO'!$B$14:$B$16,$D562)=0,FALSE(),IFERROR(INDEX(' PROJETO'!$C$14:$C$16,MATCH($D562,' PROJETO'!$B$14:$B$16,0))&lt;&gt;"Sim",FALSE()))),"A prática informada no item não foi selecionada na aba Projeto.",IF(AND(MAX($I562,$L562,$O562,$R562,$U562,$X562)&gt;'CONFG.  LISTAS'!$F$4,NOT(OR($Z562&lt;&gt;"",$AA562&lt;&gt;""))),"Memorial de cálculo ou anexo obrigatório não informado para item acima do limite.",IF(OR(AND($G562&lt;&gt;"",$H562&lt;&gt;"",OR($G562&lt;=0,$H562&lt;=0)),AND($J562&lt;&gt;"",$K562&lt;&gt;"",OR($J562&lt;=0,$K562&lt;=0)),AND($M562&lt;&gt;"",$N562&lt;&gt;"",OR($M562&lt;=0,$N562&lt;=0)),AND($P562&lt;&gt;"",$Q562&lt;&gt;"",OR($P562&lt;=0,$Q562&lt;=0)),AND($S562&lt;&gt;"",$T562&lt;&gt;"",OR($S562&lt;=0,$T562&lt;=0)),AND($V562&lt;&gt;"",$W562&lt;&gt;"",OR($V562&lt;=0,$W562&lt;=0))),"Revise os valores informados: valor unitário e quantidade devem ser maiores que zero.",IF(OR(AND($G562="",$H562&lt;&gt;""),AND($G562&lt;&gt;"",$H562=""),AND($J562="",$K562&lt;&gt;""),AND($J562&lt;&gt;"",$K562=""),AND($M562="",$N562&lt;&gt;""),AND($M562&lt;&gt;"",$N562=""),AND($P562="",$Q562&lt;&gt;""),AND($P562&lt;&gt;"",$Q562=""),AND($S562="",$T562&lt;&gt;""),AND($S562&lt;&gt;"",$T562=""),AND($V562="",$W562&lt;&gt;""),AND($V562&lt;&gt;"",$W562="")),"Há ano preenchido parcialmente: "&amp;TRIM(IF(AND($G562="",$H562&lt;&gt;""),"Ano 1 (falta valor unitário); ","")&amp;IF(AND($G562&lt;&gt;"",$H562=""),"Ano 1 (falta quantidade); ","")&amp;IF(AND($J562="",$K562&lt;&gt;""),"Ano 2 (falta valor unitário); ","")&amp;IF(AND($J562&lt;&gt;"",$K562=""),"Ano 2 (falta quantidade); ","")&amp;IF(AND($M562="",$N562&lt;&gt;""),"Ano 3 (falta valor unitário); ","")&amp;IF(AND($M562&lt;&gt;"",$N562=""),"Ano 3 (falta quantidade); ","")&amp;IF(AND($P562="",$Q562&lt;&gt;""),"Ano 4 (falta valor unitário); ","")&amp;IF(AND($P562&lt;&gt;"",$Q562=""),"Ano 4 (falta quantidade); ","")&amp;IF(AND($S562="",$T562&lt;&gt;""),"Ano 5 (falta valor unitário); ","")&amp;IF(AND($S562&lt;&gt;"",$T562=""),"Ano 5 (falta quantidade); ","")&amp;IF(AND($V562="",$W562&lt;&gt;""),"Ano 6 (falta valor unitário); ","")&amp;IF(AND($V562&lt;&gt;"",$W562=""),"Ano 6 (falta quantidade); ","")), IF(NOT(OR(AND($G562&lt;&gt;"",$H562&lt;&gt;""),AND($J562&lt;&gt;"",$K562&lt;&gt;""),AND($M562&lt;&gt;"",$N562&lt;&gt;""),AND($P562&lt;&gt;"",$Q562&lt;&gt;""),AND($S562&lt;&gt;"",$T562&lt;&gt;""),AND($V562&lt;&gt;"",$W562&lt;&gt;""))),"Informe pelo menos um ano completo com valor unitário e quantidade.",IF(AND($C562&lt;&gt;"",$E562&lt;&gt;"",LEFT(TRIM($C562),1)&lt;&gt;LEFT(TRIM($E562),1)),"Categoria e tipo estão incompatíveis.",IF(IF(OR($E562="",$F562=""),FALSE(),IFERROR(COUNTIF(INDIRECT("UNITS_"&amp;SUBSTITUTE(LEFT($E562,FIND(" ",$E562&amp;" ")-1),".","_")),$F562)=0,TRUE())),"Unidade incompatível com o tipo selecionado.",IF(OR(AND(ISNUMBER(SEARCH("comunic",LOWER($B562))),LEFT($E562,3)&lt;&gt;"4.4"),AND(ISNUMBER(SEARCH("monitor",LOWER($B562))),NOT(OR(LEFT($E562,3)="1.5",LEFT($E562,3)="2.5")))),"Revise a classificação do item conforme as regras de preenchimento.",IF(AND($B562&lt;&gt;"",OR(ISNUMBER(SEARCH("outro",LOWER($B562))),ISNUMBER(SEARCH("divers",LOWER($B562))),ISNUMBER(SEARCH("kit",LOWER($B562))),ISNUMBER(SEARCH("ferrament",LOWER($B562))),ISNUMBER(SEARCH("epi",LOWER($B562)))),NOT(OR($Z562&lt;&gt;"",$AA562&lt;&gt;""))),"Descrição muito genérica: detalhe melhor o item e registre o racional no memorial ou em anexo.",IF(AND($Y562=0,$B562&lt;&gt;"",OR($G562&lt;&gt;"",$H562&lt;&gt;"",$J562&lt;&gt;"",$K562&lt;&gt;"",$M562&lt;&gt;"",$N562&lt;&gt;"",$P562&lt;&gt;"",$Q562&lt;&gt;"",$S562&lt;&gt;"",$T562&lt;&gt;"",$V562&lt;&gt;"",$W562&lt;&gt;"")),"O item possui dados lançados, mas o total está zerado. Revise os valores informados.","")))))))))))))))</f>
        <v/>
      </c>
    </row>
    <row r="563" spans="1:35" ht="14.25" customHeight="1" x14ac:dyDescent="0.25">
      <c r="A563" s="57" t="str">
        <f t="shared" si="104"/>
        <v/>
      </c>
      <c r="B563" s="61"/>
      <c r="C563" s="61"/>
      <c r="D563" s="58"/>
      <c r="E563" s="61"/>
      <c r="F563" s="61"/>
      <c r="G563" s="272"/>
      <c r="H563" s="62"/>
      <c r="I563" s="273">
        <f t="shared" si="105"/>
        <v>0</v>
      </c>
      <c r="J563" s="272"/>
      <c r="K563" s="62"/>
      <c r="L563" s="270">
        <f t="shared" si="106"/>
        <v>0</v>
      </c>
      <c r="M563" s="272"/>
      <c r="N563" s="62"/>
      <c r="O563" s="270">
        <f t="shared" si="107"/>
        <v>0</v>
      </c>
      <c r="P563" s="272"/>
      <c r="Q563" s="62"/>
      <c r="R563" s="271">
        <f t="shared" si="108"/>
        <v>0</v>
      </c>
      <c r="S563" s="272"/>
      <c r="T563" s="62"/>
      <c r="U563" s="270">
        <f t="shared" si="109"/>
        <v>0</v>
      </c>
      <c r="V563" s="272"/>
      <c r="W563" s="62"/>
      <c r="X563" s="270">
        <f t="shared" si="110"/>
        <v>0</v>
      </c>
      <c r="Y563" s="270">
        <f t="shared" si="111"/>
        <v>0</v>
      </c>
      <c r="Z563" s="61"/>
      <c r="AA563" s="61"/>
      <c r="AB563" s="60" t="str">
        <f t="shared" si="112"/>
        <v/>
      </c>
      <c r="AC563" s="21" t="b">
        <f t="shared" si="113"/>
        <v>0</v>
      </c>
      <c r="AD563" s="21" t="b">
        <f t="shared" si="114"/>
        <v>0</v>
      </c>
      <c r="AE563" s="21" t="b">
        <f t="shared" si="115"/>
        <v>0</v>
      </c>
      <c r="AF563" s="21" t="b">
        <f ca="1">OR(AND($AC563,NOT($AD563)),AND($AC563,OR(AND($G563="",$H563&lt;&gt;""),AND($G563&lt;&gt;"",$H563=""),AND($J563="",$K563&lt;&gt;""),AND($J563&lt;&gt;"",$K563=""),AND($M563="",$N563&lt;&gt;""),AND($M563&lt;&gt;"",$N563=""),AND($P563="",$Q563&lt;&gt;""),AND($P563&lt;&gt;"",$Q563=""),AND($S563="",$T563&lt;&gt;""),AND($S563&lt;&gt;"",$T563=""),AND($V563="",$W563&lt;&gt;""),AND($V563&lt;&gt;"",$W563=""))),AND($C563&lt;&gt;"",$E563&lt;&gt;"",LEFT(TRIM($C563),1)&lt;&gt;LEFT(TRIM($E563),1)),IF(OR($E563="",$F563=""),FALSE(),IFERROR(COUNTIF(INDIRECT("UNITS_"&amp;SUBSTITUTE(LEFT($E563,FIND(" ",$E563&amp;" ")-1),".","_")),$F563)=0,TRUE())),AND($B563&lt;&gt;"",OR(ISNUMBER(SEARCH("outro",LOWER($B563))),ISNUMBER(SEARCH("divers",LOWER($B563))),ISNUMBER(SEARCH("etc",LOWER($B563))))),OR(AND(ISNUMBER(SEARCH("comunic",LOWER($B563))),LEFT($E563,3)&lt;&gt;"4.4"),AND(ISNUMBER(SEARCH("monitor",LOWER($B563))),NOT(OR(LEFT($E563,3)="1.5",LEFT($E563,3)="2.5")))),AND($B563&lt;&gt;"",OR(LEFT($C563,1)="1",LEFT($C563,1)="2"),$D563=""),AND($D563&lt;&gt;"",NOT(OR(LEFT($C563,1)="1",LEFT($C563,1)="2"))),AND($D563&lt;&gt;"",COUNTIF(' PROJETO'!$B$14:$B$16,$D563)=0),IF($D563="",FALSE(),IF(COUNTIF(' PROJETO'!$B$14:$B$16,$D563)=0,FALSE(),IFERROR(INDEX(' PROJETO'!$C$14:$C$16,MATCH($D563,' PROJETO'!$B$14:$B$16,0))&lt;&gt;"Sim",FALSE()))))</f>
        <v>0</v>
      </c>
      <c r="AG563" s="21" t="b">
        <f>AND($AC563,$Y563&gt;'CONFG.  LISTAS'!$F$4,$Z563="",$AA563="")</f>
        <v>0</v>
      </c>
      <c r="AH563" s="21" t="str">
        <f t="shared" si="116"/>
        <v/>
      </c>
      <c r="AI563" s="43" t="str">
        <f ca="1">IF(NOT($AC563),"",IF(OR($B563="",$C563="",$E563="",$F563=""),"Preencha descrição, categoria, tipo e unidade.",IF(AND($B563&lt;&gt;"",OR(LEFT($C563,1)="1",LEFT($C563,1)="2"),$D563=""),"Informe a prática de restauração para itens diretos.",IF(AND($D563&lt;&gt;"",NOT(OR(LEFT($C563,1)="1",LEFT($C563,1)="2"))),"Custos indiretos não devem pertencer a uma prática específica.",IF(AND($D563&lt;&gt;"",COUNTIF(' PROJETO'!$B$14:$B$16,$D563)=0),"Prática de restauração inválida ou não cadastrada.",IF(IF($D563="",FALSE(),IF(COUNTIF(' PROJETO'!$B$14:$B$16,$D563)=0,FALSE(),IFERROR(INDEX(' PROJETO'!$C$14:$C$16,MATCH($D563,' PROJETO'!$B$14:$B$16,0))&lt;&gt;"Sim",FALSE()))),"A prática informada no item não foi selecionada na aba Projeto.",IF(AND(MAX($I563,$L563,$O563,$R563,$U563,$X563)&gt;'CONFG.  LISTAS'!$F$4,NOT(OR($Z563&lt;&gt;"",$AA563&lt;&gt;""))),"Memorial de cálculo ou anexo obrigatório não informado para item acima do limite.",IF(OR(AND($G563&lt;&gt;"",$H563&lt;&gt;"",OR($G563&lt;=0,$H563&lt;=0)),AND($J563&lt;&gt;"",$K563&lt;&gt;"",OR($J563&lt;=0,$K563&lt;=0)),AND($M563&lt;&gt;"",$N563&lt;&gt;"",OR($M563&lt;=0,$N563&lt;=0)),AND($P563&lt;&gt;"",$Q563&lt;&gt;"",OR($P563&lt;=0,$Q563&lt;=0)),AND($S563&lt;&gt;"",$T563&lt;&gt;"",OR($S563&lt;=0,$T563&lt;=0)),AND($V563&lt;&gt;"",$W563&lt;&gt;"",OR($V563&lt;=0,$W563&lt;=0))),"Revise os valores informados: valor unitário e quantidade devem ser maiores que zero.",IF(OR(AND($G563="",$H563&lt;&gt;""),AND($G563&lt;&gt;"",$H563=""),AND($J563="",$K563&lt;&gt;""),AND($J563&lt;&gt;"",$K563=""),AND($M563="",$N563&lt;&gt;""),AND($M563&lt;&gt;"",$N563=""),AND($P563="",$Q563&lt;&gt;""),AND($P563&lt;&gt;"",$Q563=""),AND($S563="",$T563&lt;&gt;""),AND($S563&lt;&gt;"",$T563=""),AND($V563="",$W563&lt;&gt;""),AND($V563&lt;&gt;"",$W563="")),"Há ano preenchido parcialmente: "&amp;TRIM(IF(AND($G563="",$H563&lt;&gt;""),"Ano 1 (falta valor unitário); ","")&amp;IF(AND($G563&lt;&gt;"",$H563=""),"Ano 1 (falta quantidade); ","")&amp;IF(AND($J563="",$K563&lt;&gt;""),"Ano 2 (falta valor unitário); ","")&amp;IF(AND($J563&lt;&gt;"",$K563=""),"Ano 2 (falta quantidade); ","")&amp;IF(AND($M563="",$N563&lt;&gt;""),"Ano 3 (falta valor unitário); ","")&amp;IF(AND($M563&lt;&gt;"",$N563=""),"Ano 3 (falta quantidade); ","")&amp;IF(AND($P563="",$Q563&lt;&gt;""),"Ano 4 (falta valor unitário); ","")&amp;IF(AND($P563&lt;&gt;"",$Q563=""),"Ano 4 (falta quantidade); ","")&amp;IF(AND($S563="",$T563&lt;&gt;""),"Ano 5 (falta valor unitário); ","")&amp;IF(AND($S563&lt;&gt;"",$T563=""),"Ano 5 (falta quantidade); ","")&amp;IF(AND($V563="",$W563&lt;&gt;""),"Ano 6 (falta valor unitário); ","")&amp;IF(AND($V563&lt;&gt;"",$W563=""),"Ano 6 (falta quantidade); ","")), IF(NOT(OR(AND($G563&lt;&gt;"",$H563&lt;&gt;""),AND($J563&lt;&gt;"",$K563&lt;&gt;""),AND($M563&lt;&gt;"",$N563&lt;&gt;""),AND($P563&lt;&gt;"",$Q563&lt;&gt;""),AND($S563&lt;&gt;"",$T563&lt;&gt;""),AND($V563&lt;&gt;"",$W563&lt;&gt;""))),"Informe pelo menos um ano completo com valor unitário e quantidade.",IF(AND($C563&lt;&gt;"",$E563&lt;&gt;"",LEFT(TRIM($C563),1)&lt;&gt;LEFT(TRIM($E563),1)),"Categoria e tipo estão incompatíveis.",IF(IF(OR($E563="",$F563=""),FALSE(),IFERROR(COUNTIF(INDIRECT("UNITS_"&amp;SUBSTITUTE(LEFT($E563,FIND(" ",$E563&amp;" ")-1),".","_")),$F563)=0,TRUE())),"Unidade incompatível com o tipo selecionado.",IF(OR(AND(ISNUMBER(SEARCH("comunic",LOWER($B563))),LEFT($E563,3)&lt;&gt;"4.4"),AND(ISNUMBER(SEARCH("monitor",LOWER($B563))),NOT(OR(LEFT($E563,3)="1.5",LEFT($E563,3)="2.5")))),"Revise a classificação do item conforme as regras de preenchimento.",IF(AND($B563&lt;&gt;"",OR(ISNUMBER(SEARCH("outro",LOWER($B563))),ISNUMBER(SEARCH("divers",LOWER($B563))),ISNUMBER(SEARCH("kit",LOWER($B563))),ISNUMBER(SEARCH("ferrament",LOWER($B563))),ISNUMBER(SEARCH("epi",LOWER($B563)))),NOT(OR($Z563&lt;&gt;"",$AA563&lt;&gt;""))),"Descrição muito genérica: detalhe melhor o item e registre o racional no memorial ou em anexo.",IF(AND($Y563=0,$B563&lt;&gt;"",OR($G563&lt;&gt;"",$H563&lt;&gt;"",$J563&lt;&gt;"",$K563&lt;&gt;"",$M563&lt;&gt;"",$N563&lt;&gt;"",$P563&lt;&gt;"",$Q563&lt;&gt;"",$S563&lt;&gt;"",$T563&lt;&gt;"",$V563&lt;&gt;"",$W563&lt;&gt;"")),"O item possui dados lançados, mas o total está zerado. Revise os valores informados.","")))))))))))))))</f>
        <v/>
      </c>
    </row>
    <row r="564" spans="1:35" ht="14.25" customHeight="1" x14ac:dyDescent="0.25">
      <c r="A564" s="57" t="str">
        <f t="shared" si="104"/>
        <v/>
      </c>
      <c r="B564" s="58"/>
      <c r="C564" s="58"/>
      <c r="D564" s="58"/>
      <c r="E564" s="58"/>
      <c r="F564" s="58"/>
      <c r="G564" s="269"/>
      <c r="H564" s="59"/>
      <c r="I564" s="273">
        <f t="shared" si="105"/>
        <v>0</v>
      </c>
      <c r="J564" s="269"/>
      <c r="K564" s="59"/>
      <c r="L564" s="270">
        <f t="shared" si="106"/>
        <v>0</v>
      </c>
      <c r="M564" s="269"/>
      <c r="N564" s="59"/>
      <c r="O564" s="270">
        <f t="shared" si="107"/>
        <v>0</v>
      </c>
      <c r="P564" s="269"/>
      <c r="Q564" s="59"/>
      <c r="R564" s="271">
        <f t="shared" si="108"/>
        <v>0</v>
      </c>
      <c r="S564" s="269"/>
      <c r="T564" s="59"/>
      <c r="U564" s="270">
        <f t="shared" si="109"/>
        <v>0</v>
      </c>
      <c r="V564" s="269"/>
      <c r="W564" s="59"/>
      <c r="X564" s="270">
        <f t="shared" si="110"/>
        <v>0</v>
      </c>
      <c r="Y564" s="270">
        <f t="shared" si="111"/>
        <v>0</v>
      </c>
      <c r="Z564" s="58"/>
      <c r="AA564" s="58"/>
      <c r="AB564" s="60" t="str">
        <f t="shared" si="112"/>
        <v/>
      </c>
      <c r="AC564" s="21" t="b">
        <f t="shared" si="113"/>
        <v>0</v>
      </c>
      <c r="AD564" s="21" t="b">
        <f t="shared" si="114"/>
        <v>0</v>
      </c>
      <c r="AE564" s="21" t="b">
        <f t="shared" si="115"/>
        <v>0</v>
      </c>
      <c r="AF564" s="21" t="b">
        <f ca="1">OR(AND($AC564,NOT($AD564)),AND($AC564,OR(AND($G564="",$H564&lt;&gt;""),AND($G564&lt;&gt;"",$H564=""),AND($J564="",$K564&lt;&gt;""),AND($J564&lt;&gt;"",$K564=""),AND($M564="",$N564&lt;&gt;""),AND($M564&lt;&gt;"",$N564=""),AND($P564="",$Q564&lt;&gt;""),AND($P564&lt;&gt;"",$Q564=""),AND($S564="",$T564&lt;&gt;""),AND($S564&lt;&gt;"",$T564=""),AND($V564="",$W564&lt;&gt;""),AND($V564&lt;&gt;"",$W564=""))),AND($C564&lt;&gt;"",$E564&lt;&gt;"",LEFT(TRIM($C564),1)&lt;&gt;LEFT(TRIM($E564),1)),IF(OR($E564="",$F564=""),FALSE(),IFERROR(COUNTIF(INDIRECT("UNITS_"&amp;SUBSTITUTE(LEFT($E564,FIND(" ",$E564&amp;" ")-1),".","_")),$F564)=0,TRUE())),AND($B564&lt;&gt;"",OR(ISNUMBER(SEARCH("outro",LOWER($B564))),ISNUMBER(SEARCH("divers",LOWER($B564))),ISNUMBER(SEARCH("etc",LOWER($B564))))),OR(AND(ISNUMBER(SEARCH("comunic",LOWER($B564))),LEFT($E564,3)&lt;&gt;"4.4"),AND(ISNUMBER(SEARCH("monitor",LOWER($B564))),NOT(OR(LEFT($E564,3)="1.5",LEFT($E564,3)="2.5")))),AND($B564&lt;&gt;"",OR(LEFT($C564,1)="1",LEFT($C564,1)="2"),$D564=""),AND($D564&lt;&gt;"",NOT(OR(LEFT($C564,1)="1",LEFT($C564,1)="2"))),AND($D564&lt;&gt;"",COUNTIF(' PROJETO'!$B$14:$B$16,$D564)=0),IF($D564="",FALSE(),IF(COUNTIF(' PROJETO'!$B$14:$B$16,$D564)=0,FALSE(),IFERROR(INDEX(' PROJETO'!$C$14:$C$16,MATCH($D564,' PROJETO'!$B$14:$B$16,0))&lt;&gt;"Sim",FALSE()))))</f>
        <v>0</v>
      </c>
      <c r="AG564" s="21" t="b">
        <f>AND($AC564,$Y564&gt;'CONFG.  LISTAS'!$F$4,$Z564="",$AA564="")</f>
        <v>0</v>
      </c>
      <c r="AH564" s="21" t="str">
        <f t="shared" si="116"/>
        <v/>
      </c>
      <c r="AI564" s="43" t="str">
        <f ca="1">IF(NOT($AC564),"",IF(OR($B564="",$C564="",$E564="",$F564=""),"Preencha descrição, categoria, tipo e unidade.",IF(AND($B564&lt;&gt;"",OR(LEFT($C564,1)="1",LEFT($C564,1)="2"),$D564=""),"Informe a prática de restauração para itens diretos.",IF(AND($D564&lt;&gt;"",NOT(OR(LEFT($C564,1)="1",LEFT($C564,1)="2"))),"Custos indiretos não devem pertencer a uma prática específica.",IF(AND($D564&lt;&gt;"",COUNTIF(' PROJETO'!$B$14:$B$16,$D564)=0),"Prática de restauração inválida ou não cadastrada.",IF(IF($D564="",FALSE(),IF(COUNTIF(' PROJETO'!$B$14:$B$16,$D564)=0,FALSE(),IFERROR(INDEX(' PROJETO'!$C$14:$C$16,MATCH($D564,' PROJETO'!$B$14:$B$16,0))&lt;&gt;"Sim",FALSE()))),"A prática informada no item não foi selecionada na aba Projeto.",IF(AND(MAX($I564,$L564,$O564,$R564,$U564,$X564)&gt;'CONFG.  LISTAS'!$F$4,NOT(OR($Z564&lt;&gt;"",$AA564&lt;&gt;""))),"Memorial de cálculo ou anexo obrigatório não informado para item acima do limite.",IF(OR(AND($G564&lt;&gt;"",$H564&lt;&gt;"",OR($G564&lt;=0,$H564&lt;=0)),AND($J564&lt;&gt;"",$K564&lt;&gt;"",OR($J564&lt;=0,$K564&lt;=0)),AND($M564&lt;&gt;"",$N564&lt;&gt;"",OR($M564&lt;=0,$N564&lt;=0)),AND($P564&lt;&gt;"",$Q564&lt;&gt;"",OR($P564&lt;=0,$Q564&lt;=0)),AND($S564&lt;&gt;"",$T564&lt;&gt;"",OR($S564&lt;=0,$T564&lt;=0)),AND($V564&lt;&gt;"",$W564&lt;&gt;"",OR($V564&lt;=0,$W564&lt;=0))),"Revise os valores informados: valor unitário e quantidade devem ser maiores que zero.",IF(OR(AND($G564="",$H564&lt;&gt;""),AND($G564&lt;&gt;"",$H564=""),AND($J564="",$K564&lt;&gt;""),AND($J564&lt;&gt;"",$K564=""),AND($M564="",$N564&lt;&gt;""),AND($M564&lt;&gt;"",$N564=""),AND($P564="",$Q564&lt;&gt;""),AND($P564&lt;&gt;"",$Q564=""),AND($S564="",$T564&lt;&gt;""),AND($S564&lt;&gt;"",$T564=""),AND($V564="",$W564&lt;&gt;""),AND($V564&lt;&gt;"",$W564="")),"Há ano preenchido parcialmente: "&amp;TRIM(IF(AND($G564="",$H564&lt;&gt;""),"Ano 1 (falta valor unitário); ","")&amp;IF(AND($G564&lt;&gt;"",$H564=""),"Ano 1 (falta quantidade); ","")&amp;IF(AND($J564="",$K564&lt;&gt;""),"Ano 2 (falta valor unitário); ","")&amp;IF(AND($J564&lt;&gt;"",$K564=""),"Ano 2 (falta quantidade); ","")&amp;IF(AND($M564="",$N564&lt;&gt;""),"Ano 3 (falta valor unitário); ","")&amp;IF(AND($M564&lt;&gt;"",$N564=""),"Ano 3 (falta quantidade); ","")&amp;IF(AND($P564="",$Q564&lt;&gt;""),"Ano 4 (falta valor unitário); ","")&amp;IF(AND($P564&lt;&gt;"",$Q564=""),"Ano 4 (falta quantidade); ","")&amp;IF(AND($S564="",$T564&lt;&gt;""),"Ano 5 (falta valor unitário); ","")&amp;IF(AND($S564&lt;&gt;"",$T564=""),"Ano 5 (falta quantidade); ","")&amp;IF(AND($V564="",$W564&lt;&gt;""),"Ano 6 (falta valor unitário); ","")&amp;IF(AND($V564&lt;&gt;"",$W564=""),"Ano 6 (falta quantidade); ","")), IF(NOT(OR(AND($G564&lt;&gt;"",$H564&lt;&gt;""),AND($J564&lt;&gt;"",$K564&lt;&gt;""),AND($M564&lt;&gt;"",$N564&lt;&gt;""),AND($P564&lt;&gt;"",$Q564&lt;&gt;""),AND($S564&lt;&gt;"",$T564&lt;&gt;""),AND($V564&lt;&gt;"",$W564&lt;&gt;""))),"Informe pelo menos um ano completo com valor unitário e quantidade.",IF(AND($C564&lt;&gt;"",$E564&lt;&gt;"",LEFT(TRIM($C564),1)&lt;&gt;LEFT(TRIM($E564),1)),"Categoria e tipo estão incompatíveis.",IF(IF(OR($E564="",$F564=""),FALSE(),IFERROR(COUNTIF(INDIRECT("UNITS_"&amp;SUBSTITUTE(LEFT($E564,FIND(" ",$E564&amp;" ")-1),".","_")),$F564)=0,TRUE())),"Unidade incompatível com o tipo selecionado.",IF(OR(AND(ISNUMBER(SEARCH("comunic",LOWER($B564))),LEFT($E564,3)&lt;&gt;"4.4"),AND(ISNUMBER(SEARCH("monitor",LOWER($B564))),NOT(OR(LEFT($E564,3)="1.5",LEFT($E564,3)="2.5")))),"Revise a classificação do item conforme as regras de preenchimento.",IF(AND($B564&lt;&gt;"",OR(ISNUMBER(SEARCH("outro",LOWER($B564))),ISNUMBER(SEARCH("divers",LOWER($B564))),ISNUMBER(SEARCH("kit",LOWER($B564))),ISNUMBER(SEARCH("ferrament",LOWER($B564))),ISNUMBER(SEARCH("epi",LOWER($B564)))),NOT(OR($Z564&lt;&gt;"",$AA564&lt;&gt;""))),"Descrição muito genérica: detalhe melhor o item e registre o racional no memorial ou em anexo.",IF(AND($Y564=0,$B564&lt;&gt;"",OR($G564&lt;&gt;"",$H564&lt;&gt;"",$J564&lt;&gt;"",$K564&lt;&gt;"",$M564&lt;&gt;"",$N564&lt;&gt;"",$P564&lt;&gt;"",$Q564&lt;&gt;"",$S564&lt;&gt;"",$T564&lt;&gt;"",$V564&lt;&gt;"",$W564&lt;&gt;"")),"O item possui dados lançados, mas o total está zerado. Revise os valores informados.","")))))))))))))))</f>
        <v/>
      </c>
    </row>
    <row r="565" spans="1:35" ht="14.25" customHeight="1" x14ac:dyDescent="0.25">
      <c r="A565" s="57" t="str">
        <f t="shared" si="104"/>
        <v/>
      </c>
      <c r="B565" s="61"/>
      <c r="C565" s="61"/>
      <c r="D565" s="58"/>
      <c r="E565" s="61"/>
      <c r="F565" s="61"/>
      <c r="G565" s="272"/>
      <c r="H565" s="62"/>
      <c r="I565" s="273">
        <f t="shared" si="105"/>
        <v>0</v>
      </c>
      <c r="J565" s="272"/>
      <c r="K565" s="62"/>
      <c r="L565" s="270">
        <f t="shared" si="106"/>
        <v>0</v>
      </c>
      <c r="M565" s="272"/>
      <c r="N565" s="62"/>
      <c r="O565" s="270">
        <f t="shared" si="107"/>
        <v>0</v>
      </c>
      <c r="P565" s="272"/>
      <c r="Q565" s="62"/>
      <c r="R565" s="271">
        <f t="shared" si="108"/>
        <v>0</v>
      </c>
      <c r="S565" s="272"/>
      <c r="T565" s="62"/>
      <c r="U565" s="270">
        <f t="shared" si="109"/>
        <v>0</v>
      </c>
      <c r="V565" s="272"/>
      <c r="W565" s="62"/>
      <c r="X565" s="270">
        <f t="shared" si="110"/>
        <v>0</v>
      </c>
      <c r="Y565" s="270">
        <f t="shared" si="111"/>
        <v>0</v>
      </c>
      <c r="Z565" s="61"/>
      <c r="AA565" s="61"/>
      <c r="AB565" s="60" t="str">
        <f t="shared" si="112"/>
        <v/>
      </c>
      <c r="AC565" s="21" t="b">
        <f t="shared" si="113"/>
        <v>0</v>
      </c>
      <c r="AD565" s="21" t="b">
        <f t="shared" si="114"/>
        <v>0</v>
      </c>
      <c r="AE565" s="21" t="b">
        <f t="shared" si="115"/>
        <v>0</v>
      </c>
      <c r="AF565" s="21" t="b">
        <f ca="1">OR(AND($AC565,NOT($AD565)),AND($AC565,OR(AND($G565="",$H565&lt;&gt;""),AND($G565&lt;&gt;"",$H565=""),AND($J565="",$K565&lt;&gt;""),AND($J565&lt;&gt;"",$K565=""),AND($M565="",$N565&lt;&gt;""),AND($M565&lt;&gt;"",$N565=""),AND($P565="",$Q565&lt;&gt;""),AND($P565&lt;&gt;"",$Q565=""),AND($S565="",$T565&lt;&gt;""),AND($S565&lt;&gt;"",$T565=""),AND($V565="",$W565&lt;&gt;""),AND($V565&lt;&gt;"",$W565=""))),AND($C565&lt;&gt;"",$E565&lt;&gt;"",LEFT(TRIM($C565),1)&lt;&gt;LEFT(TRIM($E565),1)),IF(OR($E565="",$F565=""),FALSE(),IFERROR(COUNTIF(INDIRECT("UNITS_"&amp;SUBSTITUTE(LEFT($E565,FIND(" ",$E565&amp;" ")-1),".","_")),$F565)=0,TRUE())),AND($B565&lt;&gt;"",OR(ISNUMBER(SEARCH("outro",LOWER($B565))),ISNUMBER(SEARCH("divers",LOWER($B565))),ISNUMBER(SEARCH("etc",LOWER($B565))))),OR(AND(ISNUMBER(SEARCH("comunic",LOWER($B565))),LEFT($E565,3)&lt;&gt;"4.4"),AND(ISNUMBER(SEARCH("monitor",LOWER($B565))),NOT(OR(LEFT($E565,3)="1.5",LEFT($E565,3)="2.5")))),AND($B565&lt;&gt;"",OR(LEFT($C565,1)="1",LEFT($C565,1)="2"),$D565=""),AND($D565&lt;&gt;"",NOT(OR(LEFT($C565,1)="1",LEFT($C565,1)="2"))),AND($D565&lt;&gt;"",COUNTIF(' PROJETO'!$B$14:$B$16,$D565)=0),IF($D565="",FALSE(),IF(COUNTIF(' PROJETO'!$B$14:$B$16,$D565)=0,FALSE(),IFERROR(INDEX(' PROJETO'!$C$14:$C$16,MATCH($D565,' PROJETO'!$B$14:$B$16,0))&lt;&gt;"Sim",FALSE()))))</f>
        <v>0</v>
      </c>
      <c r="AG565" s="21" t="b">
        <f>AND($AC565,$Y565&gt;'CONFG.  LISTAS'!$F$4,$Z565="",$AA565="")</f>
        <v>0</v>
      </c>
      <c r="AH565" s="21" t="str">
        <f t="shared" si="116"/>
        <v/>
      </c>
      <c r="AI565" s="43" t="str">
        <f ca="1">IF(NOT($AC565),"",IF(OR($B565="",$C565="",$E565="",$F565=""),"Preencha descrição, categoria, tipo e unidade.",IF(AND($B565&lt;&gt;"",OR(LEFT($C565,1)="1",LEFT($C565,1)="2"),$D565=""),"Informe a prática de restauração para itens diretos.",IF(AND($D565&lt;&gt;"",NOT(OR(LEFT($C565,1)="1",LEFT($C565,1)="2"))),"Custos indiretos não devem pertencer a uma prática específica.",IF(AND($D565&lt;&gt;"",COUNTIF(' PROJETO'!$B$14:$B$16,$D565)=0),"Prática de restauração inválida ou não cadastrada.",IF(IF($D565="",FALSE(),IF(COUNTIF(' PROJETO'!$B$14:$B$16,$D565)=0,FALSE(),IFERROR(INDEX(' PROJETO'!$C$14:$C$16,MATCH($D565,' PROJETO'!$B$14:$B$16,0))&lt;&gt;"Sim",FALSE()))),"A prática informada no item não foi selecionada na aba Projeto.",IF(AND(MAX($I565,$L565,$O565,$R565,$U565,$X565)&gt;'CONFG.  LISTAS'!$F$4,NOT(OR($Z565&lt;&gt;"",$AA565&lt;&gt;""))),"Memorial de cálculo ou anexo obrigatório não informado para item acima do limite.",IF(OR(AND($G565&lt;&gt;"",$H565&lt;&gt;"",OR($G565&lt;=0,$H565&lt;=0)),AND($J565&lt;&gt;"",$K565&lt;&gt;"",OR($J565&lt;=0,$K565&lt;=0)),AND($M565&lt;&gt;"",$N565&lt;&gt;"",OR($M565&lt;=0,$N565&lt;=0)),AND($P565&lt;&gt;"",$Q565&lt;&gt;"",OR($P565&lt;=0,$Q565&lt;=0)),AND($S565&lt;&gt;"",$T565&lt;&gt;"",OR($S565&lt;=0,$T565&lt;=0)),AND($V565&lt;&gt;"",$W565&lt;&gt;"",OR($V565&lt;=0,$W565&lt;=0))),"Revise os valores informados: valor unitário e quantidade devem ser maiores que zero.",IF(OR(AND($G565="",$H565&lt;&gt;""),AND($G565&lt;&gt;"",$H565=""),AND($J565="",$K565&lt;&gt;""),AND($J565&lt;&gt;"",$K565=""),AND($M565="",$N565&lt;&gt;""),AND($M565&lt;&gt;"",$N565=""),AND($P565="",$Q565&lt;&gt;""),AND($P565&lt;&gt;"",$Q565=""),AND($S565="",$T565&lt;&gt;""),AND($S565&lt;&gt;"",$T565=""),AND($V565="",$W565&lt;&gt;""),AND($V565&lt;&gt;"",$W565="")),"Há ano preenchido parcialmente: "&amp;TRIM(IF(AND($G565="",$H565&lt;&gt;""),"Ano 1 (falta valor unitário); ","")&amp;IF(AND($G565&lt;&gt;"",$H565=""),"Ano 1 (falta quantidade); ","")&amp;IF(AND($J565="",$K565&lt;&gt;""),"Ano 2 (falta valor unitário); ","")&amp;IF(AND($J565&lt;&gt;"",$K565=""),"Ano 2 (falta quantidade); ","")&amp;IF(AND($M565="",$N565&lt;&gt;""),"Ano 3 (falta valor unitário); ","")&amp;IF(AND($M565&lt;&gt;"",$N565=""),"Ano 3 (falta quantidade); ","")&amp;IF(AND($P565="",$Q565&lt;&gt;""),"Ano 4 (falta valor unitário); ","")&amp;IF(AND($P565&lt;&gt;"",$Q565=""),"Ano 4 (falta quantidade); ","")&amp;IF(AND($S565="",$T565&lt;&gt;""),"Ano 5 (falta valor unitário); ","")&amp;IF(AND($S565&lt;&gt;"",$T565=""),"Ano 5 (falta quantidade); ","")&amp;IF(AND($V565="",$W565&lt;&gt;""),"Ano 6 (falta valor unitário); ","")&amp;IF(AND($V565&lt;&gt;"",$W565=""),"Ano 6 (falta quantidade); ","")), IF(NOT(OR(AND($G565&lt;&gt;"",$H565&lt;&gt;""),AND($J565&lt;&gt;"",$K565&lt;&gt;""),AND($M565&lt;&gt;"",$N565&lt;&gt;""),AND($P565&lt;&gt;"",$Q565&lt;&gt;""),AND($S565&lt;&gt;"",$T565&lt;&gt;""),AND($V565&lt;&gt;"",$W565&lt;&gt;""))),"Informe pelo menos um ano completo com valor unitário e quantidade.",IF(AND($C565&lt;&gt;"",$E565&lt;&gt;"",LEFT(TRIM($C565),1)&lt;&gt;LEFT(TRIM($E565),1)),"Categoria e tipo estão incompatíveis.",IF(IF(OR($E565="",$F565=""),FALSE(),IFERROR(COUNTIF(INDIRECT("UNITS_"&amp;SUBSTITUTE(LEFT($E565,FIND(" ",$E565&amp;" ")-1),".","_")),$F565)=0,TRUE())),"Unidade incompatível com o tipo selecionado.",IF(OR(AND(ISNUMBER(SEARCH("comunic",LOWER($B565))),LEFT($E565,3)&lt;&gt;"4.4"),AND(ISNUMBER(SEARCH("monitor",LOWER($B565))),NOT(OR(LEFT($E565,3)="1.5",LEFT($E565,3)="2.5")))),"Revise a classificação do item conforme as regras de preenchimento.",IF(AND($B565&lt;&gt;"",OR(ISNUMBER(SEARCH("outro",LOWER($B565))),ISNUMBER(SEARCH("divers",LOWER($B565))),ISNUMBER(SEARCH("kit",LOWER($B565))),ISNUMBER(SEARCH("ferrament",LOWER($B565))),ISNUMBER(SEARCH("epi",LOWER($B565)))),NOT(OR($Z565&lt;&gt;"",$AA565&lt;&gt;""))),"Descrição muito genérica: detalhe melhor o item e registre o racional no memorial ou em anexo.",IF(AND($Y565=0,$B565&lt;&gt;"",OR($G565&lt;&gt;"",$H565&lt;&gt;"",$J565&lt;&gt;"",$K565&lt;&gt;"",$M565&lt;&gt;"",$N565&lt;&gt;"",$P565&lt;&gt;"",$Q565&lt;&gt;"",$S565&lt;&gt;"",$T565&lt;&gt;"",$V565&lt;&gt;"",$W565&lt;&gt;"")),"O item possui dados lançados, mas o total está zerado. Revise os valores informados.","")))))))))))))))</f>
        <v/>
      </c>
    </row>
    <row r="566" spans="1:35" ht="14.25" customHeight="1" x14ac:dyDescent="0.25">
      <c r="A566" s="57" t="str">
        <f t="shared" si="104"/>
        <v/>
      </c>
      <c r="B566" s="58"/>
      <c r="C566" s="58"/>
      <c r="D566" s="58"/>
      <c r="E566" s="58"/>
      <c r="F566" s="58"/>
      <c r="G566" s="269"/>
      <c r="H566" s="59"/>
      <c r="I566" s="273">
        <f t="shared" si="105"/>
        <v>0</v>
      </c>
      <c r="J566" s="269"/>
      <c r="K566" s="59"/>
      <c r="L566" s="270">
        <f t="shared" si="106"/>
        <v>0</v>
      </c>
      <c r="M566" s="269"/>
      <c r="N566" s="59"/>
      <c r="O566" s="270">
        <f t="shared" si="107"/>
        <v>0</v>
      </c>
      <c r="P566" s="269"/>
      <c r="Q566" s="59"/>
      <c r="R566" s="271">
        <f t="shared" si="108"/>
        <v>0</v>
      </c>
      <c r="S566" s="269"/>
      <c r="T566" s="59"/>
      <c r="U566" s="270">
        <f t="shared" si="109"/>
        <v>0</v>
      </c>
      <c r="V566" s="269"/>
      <c r="W566" s="59"/>
      <c r="X566" s="270">
        <f t="shared" si="110"/>
        <v>0</v>
      </c>
      <c r="Y566" s="270">
        <f t="shared" si="111"/>
        <v>0</v>
      </c>
      <c r="Z566" s="58"/>
      <c r="AA566" s="58"/>
      <c r="AB566" s="60" t="str">
        <f t="shared" si="112"/>
        <v/>
      </c>
      <c r="AC566" s="21" t="b">
        <f t="shared" si="113"/>
        <v>0</v>
      </c>
      <c r="AD566" s="21" t="b">
        <f t="shared" si="114"/>
        <v>0</v>
      </c>
      <c r="AE566" s="21" t="b">
        <f t="shared" si="115"/>
        <v>0</v>
      </c>
      <c r="AF566" s="21" t="b">
        <f ca="1">OR(AND($AC566,NOT($AD566)),AND($AC566,OR(AND($G566="",$H566&lt;&gt;""),AND($G566&lt;&gt;"",$H566=""),AND($J566="",$K566&lt;&gt;""),AND($J566&lt;&gt;"",$K566=""),AND($M566="",$N566&lt;&gt;""),AND($M566&lt;&gt;"",$N566=""),AND($P566="",$Q566&lt;&gt;""),AND($P566&lt;&gt;"",$Q566=""),AND($S566="",$T566&lt;&gt;""),AND($S566&lt;&gt;"",$T566=""),AND($V566="",$W566&lt;&gt;""),AND($V566&lt;&gt;"",$W566=""))),AND($C566&lt;&gt;"",$E566&lt;&gt;"",LEFT(TRIM($C566),1)&lt;&gt;LEFT(TRIM($E566),1)),IF(OR($E566="",$F566=""),FALSE(),IFERROR(COUNTIF(INDIRECT("UNITS_"&amp;SUBSTITUTE(LEFT($E566,FIND(" ",$E566&amp;" ")-1),".","_")),$F566)=0,TRUE())),AND($B566&lt;&gt;"",OR(ISNUMBER(SEARCH("outro",LOWER($B566))),ISNUMBER(SEARCH("divers",LOWER($B566))),ISNUMBER(SEARCH("etc",LOWER($B566))))),OR(AND(ISNUMBER(SEARCH("comunic",LOWER($B566))),LEFT($E566,3)&lt;&gt;"4.4"),AND(ISNUMBER(SEARCH("monitor",LOWER($B566))),NOT(OR(LEFT($E566,3)="1.5",LEFT($E566,3)="2.5")))),AND($B566&lt;&gt;"",OR(LEFT($C566,1)="1",LEFT($C566,1)="2"),$D566=""),AND($D566&lt;&gt;"",NOT(OR(LEFT($C566,1)="1",LEFT($C566,1)="2"))),AND($D566&lt;&gt;"",COUNTIF(' PROJETO'!$B$14:$B$16,$D566)=0),IF($D566="",FALSE(),IF(COUNTIF(' PROJETO'!$B$14:$B$16,$D566)=0,FALSE(),IFERROR(INDEX(' PROJETO'!$C$14:$C$16,MATCH($D566,' PROJETO'!$B$14:$B$16,0))&lt;&gt;"Sim",FALSE()))))</f>
        <v>0</v>
      </c>
      <c r="AG566" s="21" t="b">
        <f>AND($AC566,$Y566&gt;'CONFG.  LISTAS'!$F$4,$Z566="",$AA566="")</f>
        <v>0</v>
      </c>
      <c r="AH566" s="21" t="str">
        <f t="shared" si="116"/>
        <v/>
      </c>
      <c r="AI566" s="43" t="str">
        <f ca="1">IF(NOT($AC566),"",IF(OR($B566="",$C566="",$E566="",$F566=""),"Preencha descrição, categoria, tipo e unidade.",IF(AND($B566&lt;&gt;"",OR(LEFT($C566,1)="1",LEFT($C566,1)="2"),$D566=""),"Informe a prática de restauração para itens diretos.",IF(AND($D566&lt;&gt;"",NOT(OR(LEFT($C566,1)="1",LEFT($C566,1)="2"))),"Custos indiretos não devem pertencer a uma prática específica.",IF(AND($D566&lt;&gt;"",COUNTIF(' PROJETO'!$B$14:$B$16,$D566)=0),"Prática de restauração inválida ou não cadastrada.",IF(IF($D566="",FALSE(),IF(COUNTIF(' PROJETO'!$B$14:$B$16,$D566)=0,FALSE(),IFERROR(INDEX(' PROJETO'!$C$14:$C$16,MATCH($D566,' PROJETO'!$B$14:$B$16,0))&lt;&gt;"Sim",FALSE()))),"A prática informada no item não foi selecionada na aba Projeto.",IF(AND(MAX($I566,$L566,$O566,$R566,$U566,$X566)&gt;'CONFG.  LISTAS'!$F$4,NOT(OR($Z566&lt;&gt;"",$AA566&lt;&gt;""))),"Memorial de cálculo ou anexo obrigatório não informado para item acima do limite.",IF(OR(AND($G566&lt;&gt;"",$H566&lt;&gt;"",OR($G566&lt;=0,$H566&lt;=0)),AND($J566&lt;&gt;"",$K566&lt;&gt;"",OR($J566&lt;=0,$K566&lt;=0)),AND($M566&lt;&gt;"",$N566&lt;&gt;"",OR($M566&lt;=0,$N566&lt;=0)),AND($P566&lt;&gt;"",$Q566&lt;&gt;"",OR($P566&lt;=0,$Q566&lt;=0)),AND($S566&lt;&gt;"",$T566&lt;&gt;"",OR($S566&lt;=0,$T566&lt;=0)),AND($V566&lt;&gt;"",$W566&lt;&gt;"",OR($V566&lt;=0,$W566&lt;=0))),"Revise os valores informados: valor unitário e quantidade devem ser maiores que zero.",IF(OR(AND($G566="",$H566&lt;&gt;""),AND($G566&lt;&gt;"",$H566=""),AND($J566="",$K566&lt;&gt;""),AND($J566&lt;&gt;"",$K566=""),AND($M566="",$N566&lt;&gt;""),AND($M566&lt;&gt;"",$N566=""),AND($P566="",$Q566&lt;&gt;""),AND($P566&lt;&gt;"",$Q566=""),AND($S566="",$T566&lt;&gt;""),AND($S566&lt;&gt;"",$T566=""),AND($V566="",$W566&lt;&gt;""),AND($V566&lt;&gt;"",$W566="")),"Há ano preenchido parcialmente: "&amp;TRIM(IF(AND($G566="",$H566&lt;&gt;""),"Ano 1 (falta valor unitário); ","")&amp;IF(AND($G566&lt;&gt;"",$H566=""),"Ano 1 (falta quantidade); ","")&amp;IF(AND($J566="",$K566&lt;&gt;""),"Ano 2 (falta valor unitário); ","")&amp;IF(AND($J566&lt;&gt;"",$K566=""),"Ano 2 (falta quantidade); ","")&amp;IF(AND($M566="",$N566&lt;&gt;""),"Ano 3 (falta valor unitário); ","")&amp;IF(AND($M566&lt;&gt;"",$N566=""),"Ano 3 (falta quantidade); ","")&amp;IF(AND($P566="",$Q566&lt;&gt;""),"Ano 4 (falta valor unitário); ","")&amp;IF(AND($P566&lt;&gt;"",$Q566=""),"Ano 4 (falta quantidade); ","")&amp;IF(AND($S566="",$T566&lt;&gt;""),"Ano 5 (falta valor unitário); ","")&amp;IF(AND($S566&lt;&gt;"",$T566=""),"Ano 5 (falta quantidade); ","")&amp;IF(AND($V566="",$W566&lt;&gt;""),"Ano 6 (falta valor unitário); ","")&amp;IF(AND($V566&lt;&gt;"",$W566=""),"Ano 6 (falta quantidade); ","")), IF(NOT(OR(AND($G566&lt;&gt;"",$H566&lt;&gt;""),AND($J566&lt;&gt;"",$K566&lt;&gt;""),AND($M566&lt;&gt;"",$N566&lt;&gt;""),AND($P566&lt;&gt;"",$Q566&lt;&gt;""),AND($S566&lt;&gt;"",$T566&lt;&gt;""),AND($V566&lt;&gt;"",$W566&lt;&gt;""))),"Informe pelo menos um ano completo com valor unitário e quantidade.",IF(AND($C566&lt;&gt;"",$E566&lt;&gt;"",LEFT(TRIM($C566),1)&lt;&gt;LEFT(TRIM($E566),1)),"Categoria e tipo estão incompatíveis.",IF(IF(OR($E566="",$F566=""),FALSE(),IFERROR(COUNTIF(INDIRECT("UNITS_"&amp;SUBSTITUTE(LEFT($E566,FIND(" ",$E566&amp;" ")-1),".","_")),$F566)=0,TRUE())),"Unidade incompatível com o tipo selecionado.",IF(OR(AND(ISNUMBER(SEARCH("comunic",LOWER($B566))),LEFT($E566,3)&lt;&gt;"4.4"),AND(ISNUMBER(SEARCH("monitor",LOWER($B566))),NOT(OR(LEFT($E566,3)="1.5",LEFT($E566,3)="2.5")))),"Revise a classificação do item conforme as regras de preenchimento.",IF(AND($B566&lt;&gt;"",OR(ISNUMBER(SEARCH("outro",LOWER($B566))),ISNUMBER(SEARCH("divers",LOWER($B566))),ISNUMBER(SEARCH("kit",LOWER($B566))),ISNUMBER(SEARCH("ferrament",LOWER($B566))),ISNUMBER(SEARCH("epi",LOWER($B566)))),NOT(OR($Z566&lt;&gt;"",$AA566&lt;&gt;""))),"Descrição muito genérica: detalhe melhor o item e registre o racional no memorial ou em anexo.",IF(AND($Y566=0,$B566&lt;&gt;"",OR($G566&lt;&gt;"",$H566&lt;&gt;"",$J566&lt;&gt;"",$K566&lt;&gt;"",$M566&lt;&gt;"",$N566&lt;&gt;"",$P566&lt;&gt;"",$Q566&lt;&gt;"",$S566&lt;&gt;"",$T566&lt;&gt;"",$V566&lt;&gt;"",$W566&lt;&gt;"")),"O item possui dados lançados, mas o total está zerado. Revise os valores informados.","")))))))))))))))</f>
        <v/>
      </c>
    </row>
    <row r="567" spans="1:35" ht="14.25" customHeight="1" x14ac:dyDescent="0.25">
      <c r="A567" s="57" t="str">
        <f t="shared" si="104"/>
        <v/>
      </c>
      <c r="B567" s="61"/>
      <c r="C567" s="61"/>
      <c r="D567" s="58"/>
      <c r="E567" s="61"/>
      <c r="F567" s="61"/>
      <c r="G567" s="272"/>
      <c r="H567" s="62"/>
      <c r="I567" s="273">
        <f t="shared" si="105"/>
        <v>0</v>
      </c>
      <c r="J567" s="272"/>
      <c r="K567" s="62"/>
      <c r="L567" s="270">
        <f t="shared" si="106"/>
        <v>0</v>
      </c>
      <c r="M567" s="272"/>
      <c r="N567" s="62"/>
      <c r="O567" s="270">
        <f t="shared" si="107"/>
        <v>0</v>
      </c>
      <c r="P567" s="272"/>
      <c r="Q567" s="62"/>
      <c r="R567" s="271">
        <f t="shared" si="108"/>
        <v>0</v>
      </c>
      <c r="S567" s="272"/>
      <c r="T567" s="62"/>
      <c r="U567" s="270">
        <f t="shared" si="109"/>
        <v>0</v>
      </c>
      <c r="V567" s="272"/>
      <c r="W567" s="62"/>
      <c r="X567" s="270">
        <f t="shared" si="110"/>
        <v>0</v>
      </c>
      <c r="Y567" s="270">
        <f t="shared" si="111"/>
        <v>0</v>
      </c>
      <c r="Z567" s="61"/>
      <c r="AA567" s="61"/>
      <c r="AB567" s="60" t="str">
        <f t="shared" si="112"/>
        <v/>
      </c>
      <c r="AC567" s="21" t="b">
        <f t="shared" si="113"/>
        <v>0</v>
      </c>
      <c r="AD567" s="21" t="b">
        <f t="shared" si="114"/>
        <v>0</v>
      </c>
      <c r="AE567" s="21" t="b">
        <f t="shared" si="115"/>
        <v>0</v>
      </c>
      <c r="AF567" s="21" t="b">
        <f ca="1">OR(AND($AC567,NOT($AD567)),AND($AC567,OR(AND($G567="",$H567&lt;&gt;""),AND($G567&lt;&gt;"",$H567=""),AND($J567="",$K567&lt;&gt;""),AND($J567&lt;&gt;"",$K567=""),AND($M567="",$N567&lt;&gt;""),AND($M567&lt;&gt;"",$N567=""),AND($P567="",$Q567&lt;&gt;""),AND($P567&lt;&gt;"",$Q567=""),AND($S567="",$T567&lt;&gt;""),AND($S567&lt;&gt;"",$T567=""),AND($V567="",$W567&lt;&gt;""),AND($V567&lt;&gt;"",$W567=""))),AND($C567&lt;&gt;"",$E567&lt;&gt;"",LEFT(TRIM($C567),1)&lt;&gt;LEFT(TRIM($E567),1)),IF(OR($E567="",$F567=""),FALSE(),IFERROR(COUNTIF(INDIRECT("UNITS_"&amp;SUBSTITUTE(LEFT($E567,FIND(" ",$E567&amp;" ")-1),".","_")),$F567)=0,TRUE())),AND($B567&lt;&gt;"",OR(ISNUMBER(SEARCH("outro",LOWER($B567))),ISNUMBER(SEARCH("divers",LOWER($B567))),ISNUMBER(SEARCH("etc",LOWER($B567))))),OR(AND(ISNUMBER(SEARCH("comunic",LOWER($B567))),LEFT($E567,3)&lt;&gt;"4.4"),AND(ISNUMBER(SEARCH("monitor",LOWER($B567))),NOT(OR(LEFT($E567,3)="1.5",LEFT($E567,3)="2.5")))),AND($B567&lt;&gt;"",OR(LEFT($C567,1)="1",LEFT($C567,1)="2"),$D567=""),AND($D567&lt;&gt;"",NOT(OR(LEFT($C567,1)="1",LEFT($C567,1)="2"))),AND($D567&lt;&gt;"",COUNTIF(' PROJETO'!$B$14:$B$16,$D567)=0),IF($D567="",FALSE(),IF(COUNTIF(' PROJETO'!$B$14:$B$16,$D567)=0,FALSE(),IFERROR(INDEX(' PROJETO'!$C$14:$C$16,MATCH($D567,' PROJETO'!$B$14:$B$16,0))&lt;&gt;"Sim",FALSE()))))</f>
        <v>0</v>
      </c>
      <c r="AG567" s="21" t="b">
        <f>AND($AC567,$Y567&gt;'CONFG.  LISTAS'!$F$4,$Z567="",$AA567="")</f>
        <v>0</v>
      </c>
      <c r="AH567" s="21" t="str">
        <f t="shared" si="116"/>
        <v/>
      </c>
      <c r="AI567" s="43" t="str">
        <f ca="1">IF(NOT($AC567),"",IF(OR($B567="",$C567="",$E567="",$F567=""),"Preencha descrição, categoria, tipo e unidade.",IF(AND($B567&lt;&gt;"",OR(LEFT($C567,1)="1",LEFT($C567,1)="2"),$D567=""),"Informe a prática de restauração para itens diretos.",IF(AND($D567&lt;&gt;"",NOT(OR(LEFT($C567,1)="1",LEFT($C567,1)="2"))),"Custos indiretos não devem pertencer a uma prática específica.",IF(AND($D567&lt;&gt;"",COUNTIF(' PROJETO'!$B$14:$B$16,$D567)=0),"Prática de restauração inválida ou não cadastrada.",IF(IF($D567="",FALSE(),IF(COUNTIF(' PROJETO'!$B$14:$B$16,$D567)=0,FALSE(),IFERROR(INDEX(' PROJETO'!$C$14:$C$16,MATCH($D567,' PROJETO'!$B$14:$B$16,0))&lt;&gt;"Sim",FALSE()))),"A prática informada no item não foi selecionada na aba Projeto.",IF(AND(MAX($I567,$L567,$O567,$R567,$U567,$X567)&gt;'CONFG.  LISTAS'!$F$4,NOT(OR($Z567&lt;&gt;"",$AA567&lt;&gt;""))),"Memorial de cálculo ou anexo obrigatório não informado para item acima do limite.",IF(OR(AND($G567&lt;&gt;"",$H567&lt;&gt;"",OR($G567&lt;=0,$H567&lt;=0)),AND($J567&lt;&gt;"",$K567&lt;&gt;"",OR($J567&lt;=0,$K567&lt;=0)),AND($M567&lt;&gt;"",$N567&lt;&gt;"",OR($M567&lt;=0,$N567&lt;=0)),AND($P567&lt;&gt;"",$Q567&lt;&gt;"",OR($P567&lt;=0,$Q567&lt;=0)),AND($S567&lt;&gt;"",$T567&lt;&gt;"",OR($S567&lt;=0,$T567&lt;=0)),AND($V567&lt;&gt;"",$W567&lt;&gt;"",OR($V567&lt;=0,$W567&lt;=0))),"Revise os valores informados: valor unitário e quantidade devem ser maiores que zero.",IF(OR(AND($G567="",$H567&lt;&gt;""),AND($G567&lt;&gt;"",$H567=""),AND($J567="",$K567&lt;&gt;""),AND($J567&lt;&gt;"",$K567=""),AND($M567="",$N567&lt;&gt;""),AND($M567&lt;&gt;"",$N567=""),AND($P567="",$Q567&lt;&gt;""),AND($P567&lt;&gt;"",$Q567=""),AND($S567="",$T567&lt;&gt;""),AND($S567&lt;&gt;"",$T567=""),AND($V567="",$W567&lt;&gt;""),AND($V567&lt;&gt;"",$W567="")),"Há ano preenchido parcialmente: "&amp;TRIM(IF(AND($G567="",$H567&lt;&gt;""),"Ano 1 (falta valor unitário); ","")&amp;IF(AND($G567&lt;&gt;"",$H567=""),"Ano 1 (falta quantidade); ","")&amp;IF(AND($J567="",$K567&lt;&gt;""),"Ano 2 (falta valor unitário); ","")&amp;IF(AND($J567&lt;&gt;"",$K567=""),"Ano 2 (falta quantidade); ","")&amp;IF(AND($M567="",$N567&lt;&gt;""),"Ano 3 (falta valor unitário); ","")&amp;IF(AND($M567&lt;&gt;"",$N567=""),"Ano 3 (falta quantidade); ","")&amp;IF(AND($P567="",$Q567&lt;&gt;""),"Ano 4 (falta valor unitário); ","")&amp;IF(AND($P567&lt;&gt;"",$Q567=""),"Ano 4 (falta quantidade); ","")&amp;IF(AND($S567="",$T567&lt;&gt;""),"Ano 5 (falta valor unitário); ","")&amp;IF(AND($S567&lt;&gt;"",$T567=""),"Ano 5 (falta quantidade); ","")&amp;IF(AND($V567="",$W567&lt;&gt;""),"Ano 6 (falta valor unitário); ","")&amp;IF(AND($V567&lt;&gt;"",$W567=""),"Ano 6 (falta quantidade); ","")), IF(NOT(OR(AND($G567&lt;&gt;"",$H567&lt;&gt;""),AND($J567&lt;&gt;"",$K567&lt;&gt;""),AND($M567&lt;&gt;"",$N567&lt;&gt;""),AND($P567&lt;&gt;"",$Q567&lt;&gt;""),AND($S567&lt;&gt;"",$T567&lt;&gt;""),AND($V567&lt;&gt;"",$W567&lt;&gt;""))),"Informe pelo menos um ano completo com valor unitário e quantidade.",IF(AND($C567&lt;&gt;"",$E567&lt;&gt;"",LEFT(TRIM($C567),1)&lt;&gt;LEFT(TRIM($E567),1)),"Categoria e tipo estão incompatíveis.",IF(IF(OR($E567="",$F567=""),FALSE(),IFERROR(COUNTIF(INDIRECT("UNITS_"&amp;SUBSTITUTE(LEFT($E567,FIND(" ",$E567&amp;" ")-1),".","_")),$F567)=0,TRUE())),"Unidade incompatível com o tipo selecionado.",IF(OR(AND(ISNUMBER(SEARCH("comunic",LOWER($B567))),LEFT($E567,3)&lt;&gt;"4.4"),AND(ISNUMBER(SEARCH("monitor",LOWER($B567))),NOT(OR(LEFT($E567,3)="1.5",LEFT($E567,3)="2.5")))),"Revise a classificação do item conforme as regras de preenchimento.",IF(AND($B567&lt;&gt;"",OR(ISNUMBER(SEARCH("outro",LOWER($B567))),ISNUMBER(SEARCH("divers",LOWER($B567))),ISNUMBER(SEARCH("kit",LOWER($B567))),ISNUMBER(SEARCH("ferrament",LOWER($B567))),ISNUMBER(SEARCH("epi",LOWER($B567)))),NOT(OR($Z567&lt;&gt;"",$AA567&lt;&gt;""))),"Descrição muito genérica: detalhe melhor o item e registre o racional no memorial ou em anexo.",IF(AND($Y567=0,$B567&lt;&gt;"",OR($G567&lt;&gt;"",$H567&lt;&gt;"",$J567&lt;&gt;"",$K567&lt;&gt;"",$M567&lt;&gt;"",$N567&lt;&gt;"",$P567&lt;&gt;"",$Q567&lt;&gt;"",$S567&lt;&gt;"",$T567&lt;&gt;"",$V567&lt;&gt;"",$W567&lt;&gt;"")),"O item possui dados lançados, mas o total está zerado. Revise os valores informados.","")))))))))))))))</f>
        <v/>
      </c>
    </row>
    <row r="568" spans="1:35" ht="14.25" customHeight="1" x14ac:dyDescent="0.25">
      <c r="A568" s="57" t="str">
        <f t="shared" si="104"/>
        <v/>
      </c>
      <c r="B568" s="58"/>
      <c r="C568" s="58"/>
      <c r="D568" s="58"/>
      <c r="E568" s="58"/>
      <c r="F568" s="58"/>
      <c r="G568" s="269"/>
      <c r="H568" s="59"/>
      <c r="I568" s="273">
        <f t="shared" si="105"/>
        <v>0</v>
      </c>
      <c r="J568" s="269"/>
      <c r="K568" s="59"/>
      <c r="L568" s="270">
        <f t="shared" si="106"/>
        <v>0</v>
      </c>
      <c r="M568" s="269"/>
      <c r="N568" s="59"/>
      <c r="O568" s="270">
        <f t="shared" si="107"/>
        <v>0</v>
      </c>
      <c r="P568" s="269"/>
      <c r="Q568" s="59"/>
      <c r="R568" s="271">
        <f t="shared" si="108"/>
        <v>0</v>
      </c>
      <c r="S568" s="269"/>
      <c r="T568" s="59"/>
      <c r="U568" s="270">
        <f t="shared" si="109"/>
        <v>0</v>
      </c>
      <c r="V568" s="269"/>
      <c r="W568" s="59"/>
      <c r="X568" s="270">
        <f t="shared" si="110"/>
        <v>0</v>
      </c>
      <c r="Y568" s="270">
        <f t="shared" si="111"/>
        <v>0</v>
      </c>
      <c r="Z568" s="58"/>
      <c r="AA568" s="58"/>
      <c r="AB568" s="60" t="str">
        <f t="shared" si="112"/>
        <v/>
      </c>
      <c r="AC568" s="21" t="b">
        <f t="shared" si="113"/>
        <v>0</v>
      </c>
      <c r="AD568" s="21" t="b">
        <f t="shared" si="114"/>
        <v>0</v>
      </c>
      <c r="AE568" s="21" t="b">
        <f t="shared" si="115"/>
        <v>0</v>
      </c>
      <c r="AF568" s="21" t="b">
        <f ca="1">OR(AND($AC568,NOT($AD568)),AND($AC568,OR(AND($G568="",$H568&lt;&gt;""),AND($G568&lt;&gt;"",$H568=""),AND($J568="",$K568&lt;&gt;""),AND($J568&lt;&gt;"",$K568=""),AND($M568="",$N568&lt;&gt;""),AND($M568&lt;&gt;"",$N568=""),AND($P568="",$Q568&lt;&gt;""),AND($P568&lt;&gt;"",$Q568=""),AND($S568="",$T568&lt;&gt;""),AND($S568&lt;&gt;"",$T568=""),AND($V568="",$W568&lt;&gt;""),AND($V568&lt;&gt;"",$W568=""))),AND($C568&lt;&gt;"",$E568&lt;&gt;"",LEFT(TRIM($C568),1)&lt;&gt;LEFT(TRIM($E568),1)),IF(OR($E568="",$F568=""),FALSE(),IFERROR(COUNTIF(INDIRECT("UNITS_"&amp;SUBSTITUTE(LEFT($E568,FIND(" ",$E568&amp;" ")-1),".","_")),$F568)=0,TRUE())),AND($B568&lt;&gt;"",OR(ISNUMBER(SEARCH("outro",LOWER($B568))),ISNUMBER(SEARCH("divers",LOWER($B568))),ISNUMBER(SEARCH("etc",LOWER($B568))))),OR(AND(ISNUMBER(SEARCH("comunic",LOWER($B568))),LEFT($E568,3)&lt;&gt;"4.4"),AND(ISNUMBER(SEARCH("monitor",LOWER($B568))),NOT(OR(LEFT($E568,3)="1.5",LEFT($E568,3)="2.5")))),AND($B568&lt;&gt;"",OR(LEFT($C568,1)="1",LEFT($C568,1)="2"),$D568=""),AND($D568&lt;&gt;"",NOT(OR(LEFT($C568,1)="1",LEFT($C568,1)="2"))),AND($D568&lt;&gt;"",COUNTIF(' PROJETO'!$B$14:$B$16,$D568)=0),IF($D568="",FALSE(),IF(COUNTIF(' PROJETO'!$B$14:$B$16,$D568)=0,FALSE(),IFERROR(INDEX(' PROJETO'!$C$14:$C$16,MATCH($D568,' PROJETO'!$B$14:$B$16,0))&lt;&gt;"Sim",FALSE()))))</f>
        <v>0</v>
      </c>
      <c r="AG568" s="21" t="b">
        <f>AND($AC568,$Y568&gt;'CONFG.  LISTAS'!$F$4,$Z568="",$AA568="")</f>
        <v>0</v>
      </c>
      <c r="AH568" s="21" t="str">
        <f t="shared" si="116"/>
        <v/>
      </c>
      <c r="AI568" s="43" t="str">
        <f ca="1">IF(NOT($AC568),"",IF(OR($B568="",$C568="",$E568="",$F568=""),"Preencha descrição, categoria, tipo e unidade.",IF(AND($B568&lt;&gt;"",OR(LEFT($C568,1)="1",LEFT($C568,1)="2"),$D568=""),"Informe a prática de restauração para itens diretos.",IF(AND($D568&lt;&gt;"",NOT(OR(LEFT($C568,1)="1",LEFT($C568,1)="2"))),"Custos indiretos não devem pertencer a uma prática específica.",IF(AND($D568&lt;&gt;"",COUNTIF(' PROJETO'!$B$14:$B$16,$D568)=0),"Prática de restauração inválida ou não cadastrada.",IF(IF($D568="",FALSE(),IF(COUNTIF(' PROJETO'!$B$14:$B$16,$D568)=0,FALSE(),IFERROR(INDEX(' PROJETO'!$C$14:$C$16,MATCH($D568,' PROJETO'!$B$14:$B$16,0))&lt;&gt;"Sim",FALSE()))),"A prática informada no item não foi selecionada na aba Projeto.",IF(AND(MAX($I568,$L568,$O568,$R568,$U568,$X568)&gt;'CONFG.  LISTAS'!$F$4,NOT(OR($Z568&lt;&gt;"",$AA568&lt;&gt;""))),"Memorial de cálculo ou anexo obrigatório não informado para item acima do limite.",IF(OR(AND($G568&lt;&gt;"",$H568&lt;&gt;"",OR($G568&lt;=0,$H568&lt;=0)),AND($J568&lt;&gt;"",$K568&lt;&gt;"",OR($J568&lt;=0,$K568&lt;=0)),AND($M568&lt;&gt;"",$N568&lt;&gt;"",OR($M568&lt;=0,$N568&lt;=0)),AND($P568&lt;&gt;"",$Q568&lt;&gt;"",OR($P568&lt;=0,$Q568&lt;=0)),AND($S568&lt;&gt;"",$T568&lt;&gt;"",OR($S568&lt;=0,$T568&lt;=0)),AND($V568&lt;&gt;"",$W568&lt;&gt;"",OR($V568&lt;=0,$W568&lt;=0))),"Revise os valores informados: valor unitário e quantidade devem ser maiores que zero.",IF(OR(AND($G568="",$H568&lt;&gt;""),AND($G568&lt;&gt;"",$H568=""),AND($J568="",$K568&lt;&gt;""),AND($J568&lt;&gt;"",$K568=""),AND($M568="",$N568&lt;&gt;""),AND($M568&lt;&gt;"",$N568=""),AND($P568="",$Q568&lt;&gt;""),AND($P568&lt;&gt;"",$Q568=""),AND($S568="",$T568&lt;&gt;""),AND($S568&lt;&gt;"",$T568=""),AND($V568="",$W568&lt;&gt;""),AND($V568&lt;&gt;"",$W568="")),"Há ano preenchido parcialmente: "&amp;TRIM(IF(AND($G568="",$H568&lt;&gt;""),"Ano 1 (falta valor unitário); ","")&amp;IF(AND($G568&lt;&gt;"",$H568=""),"Ano 1 (falta quantidade); ","")&amp;IF(AND($J568="",$K568&lt;&gt;""),"Ano 2 (falta valor unitário); ","")&amp;IF(AND($J568&lt;&gt;"",$K568=""),"Ano 2 (falta quantidade); ","")&amp;IF(AND($M568="",$N568&lt;&gt;""),"Ano 3 (falta valor unitário); ","")&amp;IF(AND($M568&lt;&gt;"",$N568=""),"Ano 3 (falta quantidade); ","")&amp;IF(AND($P568="",$Q568&lt;&gt;""),"Ano 4 (falta valor unitário); ","")&amp;IF(AND($P568&lt;&gt;"",$Q568=""),"Ano 4 (falta quantidade); ","")&amp;IF(AND($S568="",$T568&lt;&gt;""),"Ano 5 (falta valor unitário); ","")&amp;IF(AND($S568&lt;&gt;"",$T568=""),"Ano 5 (falta quantidade); ","")&amp;IF(AND($V568="",$W568&lt;&gt;""),"Ano 6 (falta valor unitário); ","")&amp;IF(AND($V568&lt;&gt;"",$W568=""),"Ano 6 (falta quantidade); ","")), IF(NOT(OR(AND($G568&lt;&gt;"",$H568&lt;&gt;""),AND($J568&lt;&gt;"",$K568&lt;&gt;""),AND($M568&lt;&gt;"",$N568&lt;&gt;""),AND($P568&lt;&gt;"",$Q568&lt;&gt;""),AND($S568&lt;&gt;"",$T568&lt;&gt;""),AND($V568&lt;&gt;"",$W568&lt;&gt;""))),"Informe pelo menos um ano completo com valor unitário e quantidade.",IF(AND($C568&lt;&gt;"",$E568&lt;&gt;"",LEFT(TRIM($C568),1)&lt;&gt;LEFT(TRIM($E568),1)),"Categoria e tipo estão incompatíveis.",IF(IF(OR($E568="",$F568=""),FALSE(),IFERROR(COUNTIF(INDIRECT("UNITS_"&amp;SUBSTITUTE(LEFT($E568,FIND(" ",$E568&amp;" ")-1),".","_")),$F568)=0,TRUE())),"Unidade incompatível com o tipo selecionado.",IF(OR(AND(ISNUMBER(SEARCH("comunic",LOWER($B568))),LEFT($E568,3)&lt;&gt;"4.4"),AND(ISNUMBER(SEARCH("monitor",LOWER($B568))),NOT(OR(LEFT($E568,3)="1.5",LEFT($E568,3)="2.5")))),"Revise a classificação do item conforme as regras de preenchimento.",IF(AND($B568&lt;&gt;"",OR(ISNUMBER(SEARCH("outro",LOWER($B568))),ISNUMBER(SEARCH("divers",LOWER($B568))),ISNUMBER(SEARCH("kit",LOWER($B568))),ISNUMBER(SEARCH("ferrament",LOWER($B568))),ISNUMBER(SEARCH("epi",LOWER($B568)))),NOT(OR($Z568&lt;&gt;"",$AA568&lt;&gt;""))),"Descrição muito genérica: detalhe melhor o item e registre o racional no memorial ou em anexo.",IF(AND($Y568=0,$B568&lt;&gt;"",OR($G568&lt;&gt;"",$H568&lt;&gt;"",$J568&lt;&gt;"",$K568&lt;&gt;"",$M568&lt;&gt;"",$N568&lt;&gt;"",$P568&lt;&gt;"",$Q568&lt;&gt;"",$S568&lt;&gt;"",$T568&lt;&gt;"",$V568&lt;&gt;"",$W568&lt;&gt;"")),"O item possui dados lançados, mas o total está zerado. Revise os valores informados.","")))))))))))))))</f>
        <v/>
      </c>
    </row>
    <row r="569" spans="1:35" ht="14.25" customHeight="1" x14ac:dyDescent="0.25">
      <c r="A569" s="57" t="str">
        <f t="shared" si="104"/>
        <v/>
      </c>
      <c r="B569" s="61"/>
      <c r="C569" s="61"/>
      <c r="D569" s="58"/>
      <c r="E569" s="61"/>
      <c r="F569" s="61"/>
      <c r="G569" s="272"/>
      <c r="H569" s="62"/>
      <c r="I569" s="273">
        <f t="shared" si="105"/>
        <v>0</v>
      </c>
      <c r="J569" s="272"/>
      <c r="K569" s="62"/>
      <c r="L569" s="270">
        <f t="shared" si="106"/>
        <v>0</v>
      </c>
      <c r="M569" s="272"/>
      <c r="N569" s="62"/>
      <c r="O569" s="270">
        <f t="shared" si="107"/>
        <v>0</v>
      </c>
      <c r="P569" s="272"/>
      <c r="Q569" s="62"/>
      <c r="R569" s="271">
        <f t="shared" si="108"/>
        <v>0</v>
      </c>
      <c r="S569" s="272"/>
      <c r="T569" s="62"/>
      <c r="U569" s="270">
        <f t="shared" si="109"/>
        <v>0</v>
      </c>
      <c r="V569" s="272"/>
      <c r="W569" s="62"/>
      <c r="X569" s="270">
        <f t="shared" si="110"/>
        <v>0</v>
      </c>
      <c r="Y569" s="270">
        <f t="shared" si="111"/>
        <v>0</v>
      </c>
      <c r="Z569" s="61"/>
      <c r="AA569" s="61"/>
      <c r="AB569" s="60" t="str">
        <f t="shared" si="112"/>
        <v/>
      </c>
      <c r="AC569" s="21" t="b">
        <f t="shared" si="113"/>
        <v>0</v>
      </c>
      <c r="AD569" s="21" t="b">
        <f t="shared" si="114"/>
        <v>0</v>
      </c>
      <c r="AE569" s="21" t="b">
        <f t="shared" si="115"/>
        <v>0</v>
      </c>
      <c r="AF569" s="21" t="b">
        <f ca="1">OR(AND($AC569,NOT($AD569)),AND($AC569,OR(AND($G569="",$H569&lt;&gt;""),AND($G569&lt;&gt;"",$H569=""),AND($J569="",$K569&lt;&gt;""),AND($J569&lt;&gt;"",$K569=""),AND($M569="",$N569&lt;&gt;""),AND($M569&lt;&gt;"",$N569=""),AND($P569="",$Q569&lt;&gt;""),AND($P569&lt;&gt;"",$Q569=""),AND($S569="",$T569&lt;&gt;""),AND($S569&lt;&gt;"",$T569=""),AND($V569="",$W569&lt;&gt;""),AND($V569&lt;&gt;"",$W569=""))),AND($C569&lt;&gt;"",$E569&lt;&gt;"",LEFT(TRIM($C569),1)&lt;&gt;LEFT(TRIM($E569),1)),IF(OR($E569="",$F569=""),FALSE(),IFERROR(COUNTIF(INDIRECT("UNITS_"&amp;SUBSTITUTE(LEFT($E569,FIND(" ",$E569&amp;" ")-1),".","_")),$F569)=0,TRUE())),AND($B569&lt;&gt;"",OR(ISNUMBER(SEARCH("outro",LOWER($B569))),ISNUMBER(SEARCH("divers",LOWER($B569))),ISNUMBER(SEARCH("etc",LOWER($B569))))),OR(AND(ISNUMBER(SEARCH("comunic",LOWER($B569))),LEFT($E569,3)&lt;&gt;"4.4"),AND(ISNUMBER(SEARCH("monitor",LOWER($B569))),NOT(OR(LEFT($E569,3)="1.5",LEFT($E569,3)="2.5")))),AND($B569&lt;&gt;"",OR(LEFT($C569,1)="1",LEFT($C569,1)="2"),$D569=""),AND($D569&lt;&gt;"",NOT(OR(LEFT($C569,1)="1",LEFT($C569,1)="2"))),AND($D569&lt;&gt;"",COUNTIF(' PROJETO'!$B$14:$B$16,$D569)=0),IF($D569="",FALSE(),IF(COUNTIF(' PROJETO'!$B$14:$B$16,$D569)=0,FALSE(),IFERROR(INDEX(' PROJETO'!$C$14:$C$16,MATCH($D569,' PROJETO'!$B$14:$B$16,0))&lt;&gt;"Sim",FALSE()))))</f>
        <v>0</v>
      </c>
      <c r="AG569" s="21" t="b">
        <f>AND($AC569,$Y569&gt;'CONFG.  LISTAS'!$F$4,$Z569="",$AA569="")</f>
        <v>0</v>
      </c>
      <c r="AH569" s="21" t="str">
        <f t="shared" si="116"/>
        <v/>
      </c>
      <c r="AI569" s="43" t="str">
        <f ca="1">IF(NOT($AC569),"",IF(OR($B569="",$C569="",$E569="",$F569=""),"Preencha descrição, categoria, tipo e unidade.",IF(AND($B569&lt;&gt;"",OR(LEFT($C569,1)="1",LEFT($C569,1)="2"),$D569=""),"Informe a prática de restauração para itens diretos.",IF(AND($D569&lt;&gt;"",NOT(OR(LEFT($C569,1)="1",LEFT($C569,1)="2"))),"Custos indiretos não devem pertencer a uma prática específica.",IF(AND($D569&lt;&gt;"",COUNTIF(' PROJETO'!$B$14:$B$16,$D569)=0),"Prática de restauração inválida ou não cadastrada.",IF(IF($D569="",FALSE(),IF(COUNTIF(' PROJETO'!$B$14:$B$16,$D569)=0,FALSE(),IFERROR(INDEX(' PROJETO'!$C$14:$C$16,MATCH($D569,' PROJETO'!$B$14:$B$16,0))&lt;&gt;"Sim",FALSE()))),"A prática informada no item não foi selecionada na aba Projeto.",IF(AND(MAX($I569,$L569,$O569,$R569,$U569,$X569)&gt;'CONFG.  LISTAS'!$F$4,NOT(OR($Z569&lt;&gt;"",$AA569&lt;&gt;""))),"Memorial de cálculo ou anexo obrigatório não informado para item acima do limite.",IF(OR(AND($G569&lt;&gt;"",$H569&lt;&gt;"",OR($G569&lt;=0,$H569&lt;=0)),AND($J569&lt;&gt;"",$K569&lt;&gt;"",OR($J569&lt;=0,$K569&lt;=0)),AND($M569&lt;&gt;"",$N569&lt;&gt;"",OR($M569&lt;=0,$N569&lt;=0)),AND($P569&lt;&gt;"",$Q569&lt;&gt;"",OR($P569&lt;=0,$Q569&lt;=0)),AND($S569&lt;&gt;"",$T569&lt;&gt;"",OR($S569&lt;=0,$T569&lt;=0)),AND($V569&lt;&gt;"",$W569&lt;&gt;"",OR($V569&lt;=0,$W569&lt;=0))),"Revise os valores informados: valor unitário e quantidade devem ser maiores que zero.",IF(OR(AND($G569="",$H569&lt;&gt;""),AND($G569&lt;&gt;"",$H569=""),AND($J569="",$K569&lt;&gt;""),AND($J569&lt;&gt;"",$K569=""),AND($M569="",$N569&lt;&gt;""),AND($M569&lt;&gt;"",$N569=""),AND($P569="",$Q569&lt;&gt;""),AND($P569&lt;&gt;"",$Q569=""),AND($S569="",$T569&lt;&gt;""),AND($S569&lt;&gt;"",$T569=""),AND($V569="",$W569&lt;&gt;""),AND($V569&lt;&gt;"",$W569="")),"Há ano preenchido parcialmente: "&amp;TRIM(IF(AND($G569="",$H569&lt;&gt;""),"Ano 1 (falta valor unitário); ","")&amp;IF(AND($G569&lt;&gt;"",$H569=""),"Ano 1 (falta quantidade); ","")&amp;IF(AND($J569="",$K569&lt;&gt;""),"Ano 2 (falta valor unitário); ","")&amp;IF(AND($J569&lt;&gt;"",$K569=""),"Ano 2 (falta quantidade); ","")&amp;IF(AND($M569="",$N569&lt;&gt;""),"Ano 3 (falta valor unitário); ","")&amp;IF(AND($M569&lt;&gt;"",$N569=""),"Ano 3 (falta quantidade); ","")&amp;IF(AND($P569="",$Q569&lt;&gt;""),"Ano 4 (falta valor unitário); ","")&amp;IF(AND($P569&lt;&gt;"",$Q569=""),"Ano 4 (falta quantidade); ","")&amp;IF(AND($S569="",$T569&lt;&gt;""),"Ano 5 (falta valor unitário); ","")&amp;IF(AND($S569&lt;&gt;"",$T569=""),"Ano 5 (falta quantidade); ","")&amp;IF(AND($V569="",$W569&lt;&gt;""),"Ano 6 (falta valor unitário); ","")&amp;IF(AND($V569&lt;&gt;"",$W569=""),"Ano 6 (falta quantidade); ","")), IF(NOT(OR(AND($G569&lt;&gt;"",$H569&lt;&gt;""),AND($J569&lt;&gt;"",$K569&lt;&gt;""),AND($M569&lt;&gt;"",$N569&lt;&gt;""),AND($P569&lt;&gt;"",$Q569&lt;&gt;""),AND($S569&lt;&gt;"",$T569&lt;&gt;""),AND($V569&lt;&gt;"",$W569&lt;&gt;""))),"Informe pelo menos um ano completo com valor unitário e quantidade.",IF(AND($C569&lt;&gt;"",$E569&lt;&gt;"",LEFT(TRIM($C569),1)&lt;&gt;LEFT(TRIM($E569),1)),"Categoria e tipo estão incompatíveis.",IF(IF(OR($E569="",$F569=""),FALSE(),IFERROR(COUNTIF(INDIRECT("UNITS_"&amp;SUBSTITUTE(LEFT($E569,FIND(" ",$E569&amp;" ")-1),".","_")),$F569)=0,TRUE())),"Unidade incompatível com o tipo selecionado.",IF(OR(AND(ISNUMBER(SEARCH("comunic",LOWER($B569))),LEFT($E569,3)&lt;&gt;"4.4"),AND(ISNUMBER(SEARCH("monitor",LOWER($B569))),NOT(OR(LEFT($E569,3)="1.5",LEFT($E569,3)="2.5")))),"Revise a classificação do item conforme as regras de preenchimento.",IF(AND($B569&lt;&gt;"",OR(ISNUMBER(SEARCH("outro",LOWER($B569))),ISNUMBER(SEARCH("divers",LOWER($B569))),ISNUMBER(SEARCH("kit",LOWER($B569))),ISNUMBER(SEARCH("ferrament",LOWER($B569))),ISNUMBER(SEARCH("epi",LOWER($B569)))),NOT(OR($Z569&lt;&gt;"",$AA569&lt;&gt;""))),"Descrição muito genérica: detalhe melhor o item e registre o racional no memorial ou em anexo.",IF(AND($Y569=0,$B569&lt;&gt;"",OR($G569&lt;&gt;"",$H569&lt;&gt;"",$J569&lt;&gt;"",$K569&lt;&gt;"",$M569&lt;&gt;"",$N569&lt;&gt;"",$P569&lt;&gt;"",$Q569&lt;&gt;"",$S569&lt;&gt;"",$T569&lt;&gt;"",$V569&lt;&gt;"",$W569&lt;&gt;"")),"O item possui dados lançados, mas o total está zerado. Revise os valores informados.","")))))))))))))))</f>
        <v/>
      </c>
    </row>
    <row r="570" spans="1:35" ht="14.25" customHeight="1" x14ac:dyDescent="0.25">
      <c r="A570" s="57" t="str">
        <f t="shared" si="104"/>
        <v/>
      </c>
      <c r="B570" s="58"/>
      <c r="C570" s="58"/>
      <c r="D570" s="58"/>
      <c r="E570" s="58"/>
      <c r="F570" s="58"/>
      <c r="G570" s="269"/>
      <c r="H570" s="59"/>
      <c r="I570" s="273">
        <f t="shared" si="105"/>
        <v>0</v>
      </c>
      <c r="J570" s="269"/>
      <c r="K570" s="59"/>
      <c r="L570" s="270">
        <f t="shared" si="106"/>
        <v>0</v>
      </c>
      <c r="M570" s="269"/>
      <c r="N570" s="59"/>
      <c r="O570" s="270">
        <f t="shared" si="107"/>
        <v>0</v>
      </c>
      <c r="P570" s="269"/>
      <c r="Q570" s="59"/>
      <c r="R570" s="271">
        <f t="shared" si="108"/>
        <v>0</v>
      </c>
      <c r="S570" s="269"/>
      <c r="T570" s="59"/>
      <c r="U570" s="270">
        <f t="shared" si="109"/>
        <v>0</v>
      </c>
      <c r="V570" s="269"/>
      <c r="W570" s="59"/>
      <c r="X570" s="270">
        <f t="shared" si="110"/>
        <v>0</v>
      </c>
      <c r="Y570" s="270">
        <f t="shared" si="111"/>
        <v>0</v>
      </c>
      <c r="Z570" s="58"/>
      <c r="AA570" s="58"/>
      <c r="AB570" s="60" t="str">
        <f t="shared" si="112"/>
        <v/>
      </c>
      <c r="AC570" s="21" t="b">
        <f t="shared" si="113"/>
        <v>0</v>
      </c>
      <c r="AD570" s="21" t="b">
        <f t="shared" si="114"/>
        <v>0</v>
      </c>
      <c r="AE570" s="21" t="b">
        <f t="shared" si="115"/>
        <v>0</v>
      </c>
      <c r="AF570" s="21" t="b">
        <f ca="1">OR(AND($AC570,NOT($AD570)),AND($AC570,OR(AND($G570="",$H570&lt;&gt;""),AND($G570&lt;&gt;"",$H570=""),AND($J570="",$K570&lt;&gt;""),AND($J570&lt;&gt;"",$K570=""),AND($M570="",$N570&lt;&gt;""),AND($M570&lt;&gt;"",$N570=""),AND($P570="",$Q570&lt;&gt;""),AND($P570&lt;&gt;"",$Q570=""),AND($S570="",$T570&lt;&gt;""),AND($S570&lt;&gt;"",$T570=""),AND($V570="",$W570&lt;&gt;""),AND($V570&lt;&gt;"",$W570=""))),AND($C570&lt;&gt;"",$E570&lt;&gt;"",LEFT(TRIM($C570),1)&lt;&gt;LEFT(TRIM($E570),1)),IF(OR($E570="",$F570=""),FALSE(),IFERROR(COUNTIF(INDIRECT("UNITS_"&amp;SUBSTITUTE(LEFT($E570,FIND(" ",$E570&amp;" ")-1),".","_")),$F570)=0,TRUE())),AND($B570&lt;&gt;"",OR(ISNUMBER(SEARCH("outro",LOWER($B570))),ISNUMBER(SEARCH("divers",LOWER($B570))),ISNUMBER(SEARCH("etc",LOWER($B570))))),OR(AND(ISNUMBER(SEARCH("comunic",LOWER($B570))),LEFT($E570,3)&lt;&gt;"4.4"),AND(ISNUMBER(SEARCH("monitor",LOWER($B570))),NOT(OR(LEFT($E570,3)="1.5",LEFT($E570,3)="2.5")))),AND($B570&lt;&gt;"",OR(LEFT($C570,1)="1",LEFT($C570,1)="2"),$D570=""),AND($D570&lt;&gt;"",NOT(OR(LEFT($C570,1)="1",LEFT($C570,1)="2"))),AND($D570&lt;&gt;"",COUNTIF(' PROJETO'!$B$14:$B$16,$D570)=0),IF($D570="",FALSE(),IF(COUNTIF(' PROJETO'!$B$14:$B$16,$D570)=0,FALSE(),IFERROR(INDEX(' PROJETO'!$C$14:$C$16,MATCH($D570,' PROJETO'!$B$14:$B$16,0))&lt;&gt;"Sim",FALSE()))))</f>
        <v>0</v>
      </c>
      <c r="AG570" s="21" t="b">
        <f>AND($AC570,$Y570&gt;'CONFG.  LISTAS'!$F$4,$Z570="",$AA570="")</f>
        <v>0</v>
      </c>
      <c r="AH570" s="21" t="str">
        <f t="shared" si="116"/>
        <v/>
      </c>
      <c r="AI570" s="43" t="str">
        <f ca="1">IF(NOT($AC570),"",IF(OR($B570="",$C570="",$E570="",$F570=""),"Preencha descrição, categoria, tipo e unidade.",IF(AND($B570&lt;&gt;"",OR(LEFT($C570,1)="1",LEFT($C570,1)="2"),$D570=""),"Informe a prática de restauração para itens diretos.",IF(AND($D570&lt;&gt;"",NOT(OR(LEFT($C570,1)="1",LEFT($C570,1)="2"))),"Custos indiretos não devem pertencer a uma prática específica.",IF(AND($D570&lt;&gt;"",COUNTIF(' PROJETO'!$B$14:$B$16,$D570)=0),"Prática de restauração inválida ou não cadastrada.",IF(IF($D570="",FALSE(),IF(COUNTIF(' PROJETO'!$B$14:$B$16,$D570)=0,FALSE(),IFERROR(INDEX(' PROJETO'!$C$14:$C$16,MATCH($D570,' PROJETO'!$B$14:$B$16,0))&lt;&gt;"Sim",FALSE()))),"A prática informada no item não foi selecionada na aba Projeto.",IF(AND(MAX($I570,$L570,$O570,$R570,$U570,$X570)&gt;'CONFG.  LISTAS'!$F$4,NOT(OR($Z570&lt;&gt;"",$AA570&lt;&gt;""))),"Memorial de cálculo ou anexo obrigatório não informado para item acima do limite.",IF(OR(AND($G570&lt;&gt;"",$H570&lt;&gt;"",OR($G570&lt;=0,$H570&lt;=0)),AND($J570&lt;&gt;"",$K570&lt;&gt;"",OR($J570&lt;=0,$K570&lt;=0)),AND($M570&lt;&gt;"",$N570&lt;&gt;"",OR($M570&lt;=0,$N570&lt;=0)),AND($P570&lt;&gt;"",$Q570&lt;&gt;"",OR($P570&lt;=0,$Q570&lt;=0)),AND($S570&lt;&gt;"",$T570&lt;&gt;"",OR($S570&lt;=0,$T570&lt;=0)),AND($V570&lt;&gt;"",$W570&lt;&gt;"",OR($V570&lt;=0,$W570&lt;=0))),"Revise os valores informados: valor unitário e quantidade devem ser maiores que zero.",IF(OR(AND($G570="",$H570&lt;&gt;""),AND($G570&lt;&gt;"",$H570=""),AND($J570="",$K570&lt;&gt;""),AND($J570&lt;&gt;"",$K570=""),AND($M570="",$N570&lt;&gt;""),AND($M570&lt;&gt;"",$N570=""),AND($P570="",$Q570&lt;&gt;""),AND($P570&lt;&gt;"",$Q570=""),AND($S570="",$T570&lt;&gt;""),AND($S570&lt;&gt;"",$T570=""),AND($V570="",$W570&lt;&gt;""),AND($V570&lt;&gt;"",$W570="")),"Há ano preenchido parcialmente: "&amp;TRIM(IF(AND($G570="",$H570&lt;&gt;""),"Ano 1 (falta valor unitário); ","")&amp;IF(AND($G570&lt;&gt;"",$H570=""),"Ano 1 (falta quantidade); ","")&amp;IF(AND($J570="",$K570&lt;&gt;""),"Ano 2 (falta valor unitário); ","")&amp;IF(AND($J570&lt;&gt;"",$K570=""),"Ano 2 (falta quantidade); ","")&amp;IF(AND($M570="",$N570&lt;&gt;""),"Ano 3 (falta valor unitário); ","")&amp;IF(AND($M570&lt;&gt;"",$N570=""),"Ano 3 (falta quantidade); ","")&amp;IF(AND($P570="",$Q570&lt;&gt;""),"Ano 4 (falta valor unitário); ","")&amp;IF(AND($P570&lt;&gt;"",$Q570=""),"Ano 4 (falta quantidade); ","")&amp;IF(AND($S570="",$T570&lt;&gt;""),"Ano 5 (falta valor unitário); ","")&amp;IF(AND($S570&lt;&gt;"",$T570=""),"Ano 5 (falta quantidade); ","")&amp;IF(AND($V570="",$W570&lt;&gt;""),"Ano 6 (falta valor unitário); ","")&amp;IF(AND($V570&lt;&gt;"",$W570=""),"Ano 6 (falta quantidade); ","")), IF(NOT(OR(AND($G570&lt;&gt;"",$H570&lt;&gt;""),AND($J570&lt;&gt;"",$K570&lt;&gt;""),AND($M570&lt;&gt;"",$N570&lt;&gt;""),AND($P570&lt;&gt;"",$Q570&lt;&gt;""),AND($S570&lt;&gt;"",$T570&lt;&gt;""),AND($V570&lt;&gt;"",$W570&lt;&gt;""))),"Informe pelo menos um ano completo com valor unitário e quantidade.",IF(AND($C570&lt;&gt;"",$E570&lt;&gt;"",LEFT(TRIM($C570),1)&lt;&gt;LEFT(TRIM($E570),1)),"Categoria e tipo estão incompatíveis.",IF(IF(OR($E570="",$F570=""),FALSE(),IFERROR(COUNTIF(INDIRECT("UNITS_"&amp;SUBSTITUTE(LEFT($E570,FIND(" ",$E570&amp;" ")-1),".","_")),$F570)=0,TRUE())),"Unidade incompatível com o tipo selecionado.",IF(OR(AND(ISNUMBER(SEARCH("comunic",LOWER($B570))),LEFT($E570,3)&lt;&gt;"4.4"),AND(ISNUMBER(SEARCH("monitor",LOWER($B570))),NOT(OR(LEFT($E570,3)="1.5",LEFT($E570,3)="2.5")))),"Revise a classificação do item conforme as regras de preenchimento.",IF(AND($B570&lt;&gt;"",OR(ISNUMBER(SEARCH("outro",LOWER($B570))),ISNUMBER(SEARCH("divers",LOWER($B570))),ISNUMBER(SEARCH("kit",LOWER($B570))),ISNUMBER(SEARCH("ferrament",LOWER($B570))),ISNUMBER(SEARCH("epi",LOWER($B570)))),NOT(OR($Z570&lt;&gt;"",$AA570&lt;&gt;""))),"Descrição muito genérica: detalhe melhor o item e registre o racional no memorial ou em anexo.",IF(AND($Y570=0,$B570&lt;&gt;"",OR($G570&lt;&gt;"",$H570&lt;&gt;"",$J570&lt;&gt;"",$K570&lt;&gt;"",$M570&lt;&gt;"",$N570&lt;&gt;"",$P570&lt;&gt;"",$Q570&lt;&gt;"",$S570&lt;&gt;"",$T570&lt;&gt;"",$V570&lt;&gt;"",$W570&lt;&gt;"")),"O item possui dados lançados, mas o total está zerado. Revise os valores informados.","")))))))))))))))</f>
        <v/>
      </c>
    </row>
    <row r="571" spans="1:35" ht="14.25" customHeight="1" x14ac:dyDescent="0.25">
      <c r="A571" s="57" t="str">
        <f t="shared" si="104"/>
        <v/>
      </c>
      <c r="B571" s="61"/>
      <c r="C571" s="61"/>
      <c r="D571" s="58"/>
      <c r="E571" s="61"/>
      <c r="F571" s="61"/>
      <c r="G571" s="272"/>
      <c r="H571" s="62"/>
      <c r="I571" s="273">
        <f t="shared" si="105"/>
        <v>0</v>
      </c>
      <c r="J571" s="272"/>
      <c r="K571" s="62"/>
      <c r="L571" s="270">
        <f t="shared" si="106"/>
        <v>0</v>
      </c>
      <c r="M571" s="272"/>
      <c r="N571" s="62"/>
      <c r="O571" s="270">
        <f t="shared" si="107"/>
        <v>0</v>
      </c>
      <c r="P571" s="272"/>
      <c r="Q571" s="62"/>
      <c r="R571" s="271">
        <f t="shared" si="108"/>
        <v>0</v>
      </c>
      <c r="S571" s="272"/>
      <c r="T571" s="62"/>
      <c r="U571" s="270">
        <f t="shared" si="109"/>
        <v>0</v>
      </c>
      <c r="V571" s="272"/>
      <c r="W571" s="62"/>
      <c r="X571" s="270">
        <f t="shared" si="110"/>
        <v>0</v>
      </c>
      <c r="Y571" s="270">
        <f t="shared" si="111"/>
        <v>0</v>
      </c>
      <c r="Z571" s="61"/>
      <c r="AA571" s="61"/>
      <c r="AB571" s="60" t="str">
        <f t="shared" si="112"/>
        <v/>
      </c>
      <c r="AC571" s="21" t="b">
        <f t="shared" si="113"/>
        <v>0</v>
      </c>
      <c r="AD571" s="21" t="b">
        <f t="shared" si="114"/>
        <v>0</v>
      </c>
      <c r="AE571" s="21" t="b">
        <f t="shared" si="115"/>
        <v>0</v>
      </c>
      <c r="AF571" s="21" t="b">
        <f ca="1">OR(AND($AC571,NOT($AD571)),AND($AC571,OR(AND($G571="",$H571&lt;&gt;""),AND($G571&lt;&gt;"",$H571=""),AND($J571="",$K571&lt;&gt;""),AND($J571&lt;&gt;"",$K571=""),AND($M571="",$N571&lt;&gt;""),AND($M571&lt;&gt;"",$N571=""),AND($P571="",$Q571&lt;&gt;""),AND($P571&lt;&gt;"",$Q571=""),AND($S571="",$T571&lt;&gt;""),AND($S571&lt;&gt;"",$T571=""),AND($V571="",$W571&lt;&gt;""),AND($V571&lt;&gt;"",$W571=""))),AND($C571&lt;&gt;"",$E571&lt;&gt;"",LEFT(TRIM($C571),1)&lt;&gt;LEFT(TRIM($E571),1)),IF(OR($E571="",$F571=""),FALSE(),IFERROR(COUNTIF(INDIRECT("UNITS_"&amp;SUBSTITUTE(LEFT($E571,FIND(" ",$E571&amp;" ")-1),".","_")),$F571)=0,TRUE())),AND($B571&lt;&gt;"",OR(ISNUMBER(SEARCH("outro",LOWER($B571))),ISNUMBER(SEARCH("divers",LOWER($B571))),ISNUMBER(SEARCH("etc",LOWER($B571))))),OR(AND(ISNUMBER(SEARCH("comunic",LOWER($B571))),LEFT($E571,3)&lt;&gt;"4.4"),AND(ISNUMBER(SEARCH("monitor",LOWER($B571))),NOT(OR(LEFT($E571,3)="1.5",LEFT($E571,3)="2.5")))),AND($B571&lt;&gt;"",OR(LEFT($C571,1)="1",LEFT($C571,1)="2"),$D571=""),AND($D571&lt;&gt;"",NOT(OR(LEFT($C571,1)="1",LEFT($C571,1)="2"))),AND($D571&lt;&gt;"",COUNTIF(' PROJETO'!$B$14:$B$16,$D571)=0),IF($D571="",FALSE(),IF(COUNTIF(' PROJETO'!$B$14:$B$16,$D571)=0,FALSE(),IFERROR(INDEX(' PROJETO'!$C$14:$C$16,MATCH($D571,' PROJETO'!$B$14:$B$16,0))&lt;&gt;"Sim",FALSE()))))</f>
        <v>0</v>
      </c>
      <c r="AG571" s="21" t="b">
        <f>AND($AC571,$Y571&gt;'CONFG.  LISTAS'!$F$4,$Z571="",$AA571="")</f>
        <v>0</v>
      </c>
      <c r="AH571" s="21" t="str">
        <f t="shared" si="116"/>
        <v/>
      </c>
      <c r="AI571" s="43" t="str">
        <f ca="1">IF(NOT($AC571),"",IF(OR($B571="",$C571="",$E571="",$F571=""),"Preencha descrição, categoria, tipo e unidade.",IF(AND($B571&lt;&gt;"",OR(LEFT($C571,1)="1",LEFT($C571,1)="2"),$D571=""),"Informe a prática de restauração para itens diretos.",IF(AND($D571&lt;&gt;"",NOT(OR(LEFT($C571,1)="1",LEFT($C571,1)="2"))),"Custos indiretos não devem pertencer a uma prática específica.",IF(AND($D571&lt;&gt;"",COUNTIF(' PROJETO'!$B$14:$B$16,$D571)=0),"Prática de restauração inválida ou não cadastrada.",IF(IF($D571="",FALSE(),IF(COUNTIF(' PROJETO'!$B$14:$B$16,$D571)=0,FALSE(),IFERROR(INDEX(' PROJETO'!$C$14:$C$16,MATCH($D571,' PROJETO'!$B$14:$B$16,0))&lt;&gt;"Sim",FALSE()))),"A prática informada no item não foi selecionada na aba Projeto.",IF(AND(MAX($I571,$L571,$O571,$R571,$U571,$X571)&gt;'CONFG.  LISTAS'!$F$4,NOT(OR($Z571&lt;&gt;"",$AA571&lt;&gt;""))),"Memorial de cálculo ou anexo obrigatório não informado para item acima do limite.",IF(OR(AND($G571&lt;&gt;"",$H571&lt;&gt;"",OR($G571&lt;=0,$H571&lt;=0)),AND($J571&lt;&gt;"",$K571&lt;&gt;"",OR($J571&lt;=0,$K571&lt;=0)),AND($M571&lt;&gt;"",$N571&lt;&gt;"",OR($M571&lt;=0,$N571&lt;=0)),AND($P571&lt;&gt;"",$Q571&lt;&gt;"",OR($P571&lt;=0,$Q571&lt;=0)),AND($S571&lt;&gt;"",$T571&lt;&gt;"",OR($S571&lt;=0,$T571&lt;=0)),AND($V571&lt;&gt;"",$W571&lt;&gt;"",OR($V571&lt;=0,$W571&lt;=0))),"Revise os valores informados: valor unitário e quantidade devem ser maiores que zero.",IF(OR(AND($G571="",$H571&lt;&gt;""),AND($G571&lt;&gt;"",$H571=""),AND($J571="",$K571&lt;&gt;""),AND($J571&lt;&gt;"",$K571=""),AND($M571="",$N571&lt;&gt;""),AND($M571&lt;&gt;"",$N571=""),AND($P571="",$Q571&lt;&gt;""),AND($P571&lt;&gt;"",$Q571=""),AND($S571="",$T571&lt;&gt;""),AND($S571&lt;&gt;"",$T571=""),AND($V571="",$W571&lt;&gt;""),AND($V571&lt;&gt;"",$W571="")),"Há ano preenchido parcialmente: "&amp;TRIM(IF(AND($G571="",$H571&lt;&gt;""),"Ano 1 (falta valor unitário); ","")&amp;IF(AND($G571&lt;&gt;"",$H571=""),"Ano 1 (falta quantidade); ","")&amp;IF(AND($J571="",$K571&lt;&gt;""),"Ano 2 (falta valor unitário); ","")&amp;IF(AND($J571&lt;&gt;"",$K571=""),"Ano 2 (falta quantidade); ","")&amp;IF(AND($M571="",$N571&lt;&gt;""),"Ano 3 (falta valor unitário); ","")&amp;IF(AND($M571&lt;&gt;"",$N571=""),"Ano 3 (falta quantidade); ","")&amp;IF(AND($P571="",$Q571&lt;&gt;""),"Ano 4 (falta valor unitário); ","")&amp;IF(AND($P571&lt;&gt;"",$Q571=""),"Ano 4 (falta quantidade); ","")&amp;IF(AND($S571="",$T571&lt;&gt;""),"Ano 5 (falta valor unitário); ","")&amp;IF(AND($S571&lt;&gt;"",$T571=""),"Ano 5 (falta quantidade); ","")&amp;IF(AND($V571="",$W571&lt;&gt;""),"Ano 6 (falta valor unitário); ","")&amp;IF(AND($V571&lt;&gt;"",$W571=""),"Ano 6 (falta quantidade); ","")), IF(NOT(OR(AND($G571&lt;&gt;"",$H571&lt;&gt;""),AND($J571&lt;&gt;"",$K571&lt;&gt;""),AND($M571&lt;&gt;"",$N571&lt;&gt;""),AND($P571&lt;&gt;"",$Q571&lt;&gt;""),AND($S571&lt;&gt;"",$T571&lt;&gt;""),AND($V571&lt;&gt;"",$W571&lt;&gt;""))),"Informe pelo menos um ano completo com valor unitário e quantidade.",IF(AND($C571&lt;&gt;"",$E571&lt;&gt;"",LEFT(TRIM($C571),1)&lt;&gt;LEFT(TRIM($E571),1)),"Categoria e tipo estão incompatíveis.",IF(IF(OR($E571="",$F571=""),FALSE(),IFERROR(COUNTIF(INDIRECT("UNITS_"&amp;SUBSTITUTE(LEFT($E571,FIND(" ",$E571&amp;" ")-1),".","_")),$F571)=0,TRUE())),"Unidade incompatível com o tipo selecionado.",IF(OR(AND(ISNUMBER(SEARCH("comunic",LOWER($B571))),LEFT($E571,3)&lt;&gt;"4.4"),AND(ISNUMBER(SEARCH("monitor",LOWER($B571))),NOT(OR(LEFT($E571,3)="1.5",LEFT($E571,3)="2.5")))),"Revise a classificação do item conforme as regras de preenchimento.",IF(AND($B571&lt;&gt;"",OR(ISNUMBER(SEARCH("outro",LOWER($B571))),ISNUMBER(SEARCH("divers",LOWER($B571))),ISNUMBER(SEARCH("kit",LOWER($B571))),ISNUMBER(SEARCH("ferrament",LOWER($B571))),ISNUMBER(SEARCH("epi",LOWER($B571)))),NOT(OR($Z571&lt;&gt;"",$AA571&lt;&gt;""))),"Descrição muito genérica: detalhe melhor o item e registre o racional no memorial ou em anexo.",IF(AND($Y571=0,$B571&lt;&gt;"",OR($G571&lt;&gt;"",$H571&lt;&gt;"",$J571&lt;&gt;"",$K571&lt;&gt;"",$M571&lt;&gt;"",$N571&lt;&gt;"",$P571&lt;&gt;"",$Q571&lt;&gt;"",$S571&lt;&gt;"",$T571&lt;&gt;"",$V571&lt;&gt;"",$W571&lt;&gt;"")),"O item possui dados lançados, mas o total está zerado. Revise os valores informados.","")))))))))))))))</f>
        <v/>
      </c>
    </row>
    <row r="572" spans="1:35" ht="14.25" customHeight="1" x14ac:dyDescent="0.25">
      <c r="A572" s="57" t="str">
        <f t="shared" si="104"/>
        <v/>
      </c>
      <c r="B572" s="58"/>
      <c r="C572" s="58"/>
      <c r="D572" s="58"/>
      <c r="E572" s="58"/>
      <c r="F572" s="58"/>
      <c r="G572" s="269"/>
      <c r="H572" s="59"/>
      <c r="I572" s="273">
        <f t="shared" si="105"/>
        <v>0</v>
      </c>
      <c r="J572" s="269"/>
      <c r="K572" s="59"/>
      <c r="L572" s="270">
        <f t="shared" si="106"/>
        <v>0</v>
      </c>
      <c r="M572" s="269"/>
      <c r="N572" s="59"/>
      <c r="O572" s="270">
        <f t="shared" si="107"/>
        <v>0</v>
      </c>
      <c r="P572" s="269"/>
      <c r="Q572" s="59"/>
      <c r="R572" s="271">
        <f t="shared" si="108"/>
        <v>0</v>
      </c>
      <c r="S572" s="269"/>
      <c r="T572" s="59"/>
      <c r="U572" s="270">
        <f t="shared" si="109"/>
        <v>0</v>
      </c>
      <c r="V572" s="269"/>
      <c r="W572" s="59"/>
      <c r="X572" s="270">
        <f t="shared" si="110"/>
        <v>0</v>
      </c>
      <c r="Y572" s="270">
        <f t="shared" si="111"/>
        <v>0</v>
      </c>
      <c r="Z572" s="58"/>
      <c r="AA572" s="58"/>
      <c r="AB572" s="60" t="str">
        <f t="shared" si="112"/>
        <v/>
      </c>
      <c r="AC572" s="21" t="b">
        <f t="shared" si="113"/>
        <v>0</v>
      </c>
      <c r="AD572" s="21" t="b">
        <f t="shared" si="114"/>
        <v>0</v>
      </c>
      <c r="AE572" s="21" t="b">
        <f t="shared" si="115"/>
        <v>0</v>
      </c>
      <c r="AF572" s="21" t="b">
        <f ca="1">OR(AND($AC572,NOT($AD572)),AND($AC572,OR(AND($G572="",$H572&lt;&gt;""),AND($G572&lt;&gt;"",$H572=""),AND($J572="",$K572&lt;&gt;""),AND($J572&lt;&gt;"",$K572=""),AND($M572="",$N572&lt;&gt;""),AND($M572&lt;&gt;"",$N572=""),AND($P572="",$Q572&lt;&gt;""),AND($P572&lt;&gt;"",$Q572=""),AND($S572="",$T572&lt;&gt;""),AND($S572&lt;&gt;"",$T572=""),AND($V572="",$W572&lt;&gt;""),AND($V572&lt;&gt;"",$W572=""))),AND($C572&lt;&gt;"",$E572&lt;&gt;"",LEFT(TRIM($C572),1)&lt;&gt;LEFT(TRIM($E572),1)),IF(OR($E572="",$F572=""),FALSE(),IFERROR(COUNTIF(INDIRECT("UNITS_"&amp;SUBSTITUTE(LEFT($E572,FIND(" ",$E572&amp;" ")-1),".","_")),$F572)=0,TRUE())),AND($B572&lt;&gt;"",OR(ISNUMBER(SEARCH("outro",LOWER($B572))),ISNUMBER(SEARCH("divers",LOWER($B572))),ISNUMBER(SEARCH("etc",LOWER($B572))))),OR(AND(ISNUMBER(SEARCH("comunic",LOWER($B572))),LEFT($E572,3)&lt;&gt;"4.4"),AND(ISNUMBER(SEARCH("monitor",LOWER($B572))),NOT(OR(LEFT($E572,3)="1.5",LEFT($E572,3)="2.5")))),AND($B572&lt;&gt;"",OR(LEFT($C572,1)="1",LEFT($C572,1)="2"),$D572=""),AND($D572&lt;&gt;"",NOT(OR(LEFT($C572,1)="1",LEFT($C572,1)="2"))),AND($D572&lt;&gt;"",COUNTIF(' PROJETO'!$B$14:$B$16,$D572)=0),IF($D572="",FALSE(),IF(COUNTIF(' PROJETO'!$B$14:$B$16,$D572)=0,FALSE(),IFERROR(INDEX(' PROJETO'!$C$14:$C$16,MATCH($D572,' PROJETO'!$B$14:$B$16,0))&lt;&gt;"Sim",FALSE()))))</f>
        <v>0</v>
      </c>
      <c r="AG572" s="21" t="b">
        <f>AND($AC572,$Y572&gt;'CONFG.  LISTAS'!$F$4,$Z572="",$AA572="")</f>
        <v>0</v>
      </c>
      <c r="AH572" s="21" t="str">
        <f t="shared" si="116"/>
        <v/>
      </c>
      <c r="AI572" s="43" t="str">
        <f ca="1">IF(NOT($AC572),"",IF(OR($B572="",$C572="",$E572="",$F572=""),"Preencha descrição, categoria, tipo e unidade.",IF(AND($B572&lt;&gt;"",OR(LEFT($C572,1)="1",LEFT($C572,1)="2"),$D572=""),"Informe a prática de restauração para itens diretos.",IF(AND($D572&lt;&gt;"",NOT(OR(LEFT($C572,1)="1",LEFT($C572,1)="2"))),"Custos indiretos não devem pertencer a uma prática específica.",IF(AND($D572&lt;&gt;"",COUNTIF(' PROJETO'!$B$14:$B$16,$D572)=0),"Prática de restauração inválida ou não cadastrada.",IF(IF($D572="",FALSE(),IF(COUNTIF(' PROJETO'!$B$14:$B$16,$D572)=0,FALSE(),IFERROR(INDEX(' PROJETO'!$C$14:$C$16,MATCH($D572,' PROJETO'!$B$14:$B$16,0))&lt;&gt;"Sim",FALSE()))),"A prática informada no item não foi selecionada na aba Projeto.",IF(AND(MAX($I572,$L572,$O572,$R572,$U572,$X572)&gt;'CONFG.  LISTAS'!$F$4,NOT(OR($Z572&lt;&gt;"",$AA572&lt;&gt;""))),"Memorial de cálculo ou anexo obrigatório não informado para item acima do limite.",IF(OR(AND($G572&lt;&gt;"",$H572&lt;&gt;"",OR($G572&lt;=0,$H572&lt;=0)),AND($J572&lt;&gt;"",$K572&lt;&gt;"",OR($J572&lt;=0,$K572&lt;=0)),AND($M572&lt;&gt;"",$N572&lt;&gt;"",OR($M572&lt;=0,$N572&lt;=0)),AND($P572&lt;&gt;"",$Q572&lt;&gt;"",OR($P572&lt;=0,$Q572&lt;=0)),AND($S572&lt;&gt;"",$T572&lt;&gt;"",OR($S572&lt;=0,$T572&lt;=0)),AND($V572&lt;&gt;"",$W572&lt;&gt;"",OR($V572&lt;=0,$W572&lt;=0))),"Revise os valores informados: valor unitário e quantidade devem ser maiores que zero.",IF(OR(AND($G572="",$H572&lt;&gt;""),AND($G572&lt;&gt;"",$H572=""),AND($J572="",$K572&lt;&gt;""),AND($J572&lt;&gt;"",$K572=""),AND($M572="",$N572&lt;&gt;""),AND($M572&lt;&gt;"",$N572=""),AND($P572="",$Q572&lt;&gt;""),AND($P572&lt;&gt;"",$Q572=""),AND($S572="",$T572&lt;&gt;""),AND($S572&lt;&gt;"",$T572=""),AND($V572="",$W572&lt;&gt;""),AND($V572&lt;&gt;"",$W572="")),"Há ano preenchido parcialmente: "&amp;TRIM(IF(AND($G572="",$H572&lt;&gt;""),"Ano 1 (falta valor unitário); ","")&amp;IF(AND($G572&lt;&gt;"",$H572=""),"Ano 1 (falta quantidade); ","")&amp;IF(AND($J572="",$K572&lt;&gt;""),"Ano 2 (falta valor unitário); ","")&amp;IF(AND($J572&lt;&gt;"",$K572=""),"Ano 2 (falta quantidade); ","")&amp;IF(AND($M572="",$N572&lt;&gt;""),"Ano 3 (falta valor unitário); ","")&amp;IF(AND($M572&lt;&gt;"",$N572=""),"Ano 3 (falta quantidade); ","")&amp;IF(AND($P572="",$Q572&lt;&gt;""),"Ano 4 (falta valor unitário); ","")&amp;IF(AND($P572&lt;&gt;"",$Q572=""),"Ano 4 (falta quantidade); ","")&amp;IF(AND($S572="",$T572&lt;&gt;""),"Ano 5 (falta valor unitário); ","")&amp;IF(AND($S572&lt;&gt;"",$T572=""),"Ano 5 (falta quantidade); ","")&amp;IF(AND($V572="",$W572&lt;&gt;""),"Ano 6 (falta valor unitário); ","")&amp;IF(AND($V572&lt;&gt;"",$W572=""),"Ano 6 (falta quantidade); ","")), IF(NOT(OR(AND($G572&lt;&gt;"",$H572&lt;&gt;""),AND($J572&lt;&gt;"",$K572&lt;&gt;""),AND($M572&lt;&gt;"",$N572&lt;&gt;""),AND($P572&lt;&gt;"",$Q572&lt;&gt;""),AND($S572&lt;&gt;"",$T572&lt;&gt;""),AND($V572&lt;&gt;"",$W572&lt;&gt;""))),"Informe pelo menos um ano completo com valor unitário e quantidade.",IF(AND($C572&lt;&gt;"",$E572&lt;&gt;"",LEFT(TRIM($C572),1)&lt;&gt;LEFT(TRIM($E572),1)),"Categoria e tipo estão incompatíveis.",IF(IF(OR($E572="",$F572=""),FALSE(),IFERROR(COUNTIF(INDIRECT("UNITS_"&amp;SUBSTITUTE(LEFT($E572,FIND(" ",$E572&amp;" ")-1),".","_")),$F572)=0,TRUE())),"Unidade incompatível com o tipo selecionado.",IF(OR(AND(ISNUMBER(SEARCH("comunic",LOWER($B572))),LEFT($E572,3)&lt;&gt;"4.4"),AND(ISNUMBER(SEARCH("monitor",LOWER($B572))),NOT(OR(LEFT($E572,3)="1.5",LEFT($E572,3)="2.5")))),"Revise a classificação do item conforme as regras de preenchimento.",IF(AND($B572&lt;&gt;"",OR(ISNUMBER(SEARCH("outro",LOWER($B572))),ISNUMBER(SEARCH("divers",LOWER($B572))),ISNUMBER(SEARCH("kit",LOWER($B572))),ISNUMBER(SEARCH("ferrament",LOWER($B572))),ISNUMBER(SEARCH("epi",LOWER($B572)))),NOT(OR($Z572&lt;&gt;"",$AA572&lt;&gt;""))),"Descrição muito genérica: detalhe melhor o item e registre o racional no memorial ou em anexo.",IF(AND($Y572=0,$B572&lt;&gt;"",OR($G572&lt;&gt;"",$H572&lt;&gt;"",$J572&lt;&gt;"",$K572&lt;&gt;"",$M572&lt;&gt;"",$N572&lt;&gt;"",$P572&lt;&gt;"",$Q572&lt;&gt;"",$S572&lt;&gt;"",$T572&lt;&gt;"",$V572&lt;&gt;"",$W572&lt;&gt;"")),"O item possui dados lançados, mas o total está zerado. Revise os valores informados.","")))))))))))))))</f>
        <v/>
      </c>
    </row>
    <row r="573" spans="1:35" ht="14.25" customHeight="1" x14ac:dyDescent="0.25">
      <c r="A573" s="57" t="str">
        <f t="shared" si="104"/>
        <v/>
      </c>
      <c r="B573" s="61"/>
      <c r="C573" s="61"/>
      <c r="D573" s="58"/>
      <c r="E573" s="61"/>
      <c r="F573" s="61"/>
      <c r="G573" s="272"/>
      <c r="H573" s="62"/>
      <c r="I573" s="273">
        <f t="shared" si="105"/>
        <v>0</v>
      </c>
      <c r="J573" s="272"/>
      <c r="K573" s="62"/>
      <c r="L573" s="270">
        <f t="shared" si="106"/>
        <v>0</v>
      </c>
      <c r="M573" s="272"/>
      <c r="N573" s="62"/>
      <c r="O573" s="270">
        <f t="shared" si="107"/>
        <v>0</v>
      </c>
      <c r="P573" s="272"/>
      <c r="Q573" s="62"/>
      <c r="R573" s="271">
        <f t="shared" si="108"/>
        <v>0</v>
      </c>
      <c r="S573" s="272"/>
      <c r="T573" s="62"/>
      <c r="U573" s="270">
        <f t="shared" si="109"/>
        <v>0</v>
      </c>
      <c r="V573" s="272"/>
      <c r="W573" s="62"/>
      <c r="X573" s="270">
        <f t="shared" si="110"/>
        <v>0</v>
      </c>
      <c r="Y573" s="270">
        <f t="shared" si="111"/>
        <v>0</v>
      </c>
      <c r="Z573" s="61"/>
      <c r="AA573" s="61"/>
      <c r="AB573" s="60" t="str">
        <f t="shared" si="112"/>
        <v/>
      </c>
      <c r="AC573" s="21" t="b">
        <f t="shared" si="113"/>
        <v>0</v>
      </c>
      <c r="AD573" s="21" t="b">
        <f t="shared" si="114"/>
        <v>0</v>
      </c>
      <c r="AE573" s="21" t="b">
        <f t="shared" si="115"/>
        <v>0</v>
      </c>
      <c r="AF573" s="21" t="b">
        <f ca="1">OR(AND($AC573,NOT($AD573)),AND($AC573,OR(AND($G573="",$H573&lt;&gt;""),AND($G573&lt;&gt;"",$H573=""),AND($J573="",$K573&lt;&gt;""),AND($J573&lt;&gt;"",$K573=""),AND($M573="",$N573&lt;&gt;""),AND($M573&lt;&gt;"",$N573=""),AND($P573="",$Q573&lt;&gt;""),AND($P573&lt;&gt;"",$Q573=""),AND($S573="",$T573&lt;&gt;""),AND($S573&lt;&gt;"",$T573=""),AND($V573="",$W573&lt;&gt;""),AND($V573&lt;&gt;"",$W573=""))),AND($C573&lt;&gt;"",$E573&lt;&gt;"",LEFT(TRIM($C573),1)&lt;&gt;LEFT(TRIM($E573),1)),IF(OR($E573="",$F573=""),FALSE(),IFERROR(COUNTIF(INDIRECT("UNITS_"&amp;SUBSTITUTE(LEFT($E573,FIND(" ",$E573&amp;" ")-1),".","_")),$F573)=0,TRUE())),AND($B573&lt;&gt;"",OR(ISNUMBER(SEARCH("outro",LOWER($B573))),ISNUMBER(SEARCH("divers",LOWER($B573))),ISNUMBER(SEARCH("etc",LOWER($B573))))),OR(AND(ISNUMBER(SEARCH("comunic",LOWER($B573))),LEFT($E573,3)&lt;&gt;"4.4"),AND(ISNUMBER(SEARCH("monitor",LOWER($B573))),NOT(OR(LEFT($E573,3)="1.5",LEFT($E573,3)="2.5")))),AND($B573&lt;&gt;"",OR(LEFT($C573,1)="1",LEFT($C573,1)="2"),$D573=""),AND($D573&lt;&gt;"",NOT(OR(LEFT($C573,1)="1",LEFT($C573,1)="2"))),AND($D573&lt;&gt;"",COUNTIF(' PROJETO'!$B$14:$B$16,$D573)=0),IF($D573="",FALSE(),IF(COUNTIF(' PROJETO'!$B$14:$B$16,$D573)=0,FALSE(),IFERROR(INDEX(' PROJETO'!$C$14:$C$16,MATCH($D573,' PROJETO'!$B$14:$B$16,0))&lt;&gt;"Sim",FALSE()))))</f>
        <v>0</v>
      </c>
      <c r="AG573" s="21" t="b">
        <f>AND($AC573,$Y573&gt;'CONFG.  LISTAS'!$F$4,$Z573="",$AA573="")</f>
        <v>0</v>
      </c>
      <c r="AH573" s="21" t="str">
        <f t="shared" si="116"/>
        <v/>
      </c>
      <c r="AI573" s="43" t="str">
        <f ca="1">IF(NOT($AC573),"",IF(OR($B573="",$C573="",$E573="",$F573=""),"Preencha descrição, categoria, tipo e unidade.",IF(AND($B573&lt;&gt;"",OR(LEFT($C573,1)="1",LEFT($C573,1)="2"),$D573=""),"Informe a prática de restauração para itens diretos.",IF(AND($D573&lt;&gt;"",NOT(OR(LEFT($C573,1)="1",LEFT($C573,1)="2"))),"Custos indiretos não devem pertencer a uma prática específica.",IF(AND($D573&lt;&gt;"",COUNTIF(' PROJETO'!$B$14:$B$16,$D573)=0),"Prática de restauração inválida ou não cadastrada.",IF(IF($D573="",FALSE(),IF(COUNTIF(' PROJETO'!$B$14:$B$16,$D573)=0,FALSE(),IFERROR(INDEX(' PROJETO'!$C$14:$C$16,MATCH($D573,' PROJETO'!$B$14:$B$16,0))&lt;&gt;"Sim",FALSE()))),"A prática informada no item não foi selecionada na aba Projeto.",IF(AND(MAX($I573,$L573,$O573,$R573,$U573,$X573)&gt;'CONFG.  LISTAS'!$F$4,NOT(OR($Z573&lt;&gt;"",$AA573&lt;&gt;""))),"Memorial de cálculo ou anexo obrigatório não informado para item acima do limite.",IF(OR(AND($G573&lt;&gt;"",$H573&lt;&gt;"",OR($G573&lt;=0,$H573&lt;=0)),AND($J573&lt;&gt;"",$K573&lt;&gt;"",OR($J573&lt;=0,$K573&lt;=0)),AND($M573&lt;&gt;"",$N573&lt;&gt;"",OR($M573&lt;=0,$N573&lt;=0)),AND($P573&lt;&gt;"",$Q573&lt;&gt;"",OR($P573&lt;=0,$Q573&lt;=0)),AND($S573&lt;&gt;"",$T573&lt;&gt;"",OR($S573&lt;=0,$T573&lt;=0)),AND($V573&lt;&gt;"",$W573&lt;&gt;"",OR($V573&lt;=0,$W573&lt;=0))),"Revise os valores informados: valor unitário e quantidade devem ser maiores que zero.",IF(OR(AND($G573="",$H573&lt;&gt;""),AND($G573&lt;&gt;"",$H573=""),AND($J573="",$K573&lt;&gt;""),AND($J573&lt;&gt;"",$K573=""),AND($M573="",$N573&lt;&gt;""),AND($M573&lt;&gt;"",$N573=""),AND($P573="",$Q573&lt;&gt;""),AND($P573&lt;&gt;"",$Q573=""),AND($S573="",$T573&lt;&gt;""),AND($S573&lt;&gt;"",$T573=""),AND($V573="",$W573&lt;&gt;""),AND($V573&lt;&gt;"",$W573="")),"Há ano preenchido parcialmente: "&amp;TRIM(IF(AND($G573="",$H573&lt;&gt;""),"Ano 1 (falta valor unitário); ","")&amp;IF(AND($G573&lt;&gt;"",$H573=""),"Ano 1 (falta quantidade); ","")&amp;IF(AND($J573="",$K573&lt;&gt;""),"Ano 2 (falta valor unitário); ","")&amp;IF(AND($J573&lt;&gt;"",$K573=""),"Ano 2 (falta quantidade); ","")&amp;IF(AND($M573="",$N573&lt;&gt;""),"Ano 3 (falta valor unitário); ","")&amp;IF(AND($M573&lt;&gt;"",$N573=""),"Ano 3 (falta quantidade); ","")&amp;IF(AND($P573="",$Q573&lt;&gt;""),"Ano 4 (falta valor unitário); ","")&amp;IF(AND($P573&lt;&gt;"",$Q573=""),"Ano 4 (falta quantidade); ","")&amp;IF(AND($S573="",$T573&lt;&gt;""),"Ano 5 (falta valor unitário); ","")&amp;IF(AND($S573&lt;&gt;"",$T573=""),"Ano 5 (falta quantidade); ","")&amp;IF(AND($V573="",$W573&lt;&gt;""),"Ano 6 (falta valor unitário); ","")&amp;IF(AND($V573&lt;&gt;"",$W573=""),"Ano 6 (falta quantidade); ","")), IF(NOT(OR(AND($G573&lt;&gt;"",$H573&lt;&gt;""),AND($J573&lt;&gt;"",$K573&lt;&gt;""),AND($M573&lt;&gt;"",$N573&lt;&gt;""),AND($P573&lt;&gt;"",$Q573&lt;&gt;""),AND($S573&lt;&gt;"",$T573&lt;&gt;""),AND($V573&lt;&gt;"",$W573&lt;&gt;""))),"Informe pelo menos um ano completo com valor unitário e quantidade.",IF(AND($C573&lt;&gt;"",$E573&lt;&gt;"",LEFT(TRIM($C573),1)&lt;&gt;LEFT(TRIM($E573),1)),"Categoria e tipo estão incompatíveis.",IF(IF(OR($E573="",$F573=""),FALSE(),IFERROR(COUNTIF(INDIRECT("UNITS_"&amp;SUBSTITUTE(LEFT($E573,FIND(" ",$E573&amp;" ")-1),".","_")),$F573)=0,TRUE())),"Unidade incompatível com o tipo selecionado.",IF(OR(AND(ISNUMBER(SEARCH("comunic",LOWER($B573))),LEFT($E573,3)&lt;&gt;"4.4"),AND(ISNUMBER(SEARCH("monitor",LOWER($B573))),NOT(OR(LEFT($E573,3)="1.5",LEFT($E573,3)="2.5")))),"Revise a classificação do item conforme as regras de preenchimento.",IF(AND($B573&lt;&gt;"",OR(ISNUMBER(SEARCH("outro",LOWER($B573))),ISNUMBER(SEARCH("divers",LOWER($B573))),ISNUMBER(SEARCH("kit",LOWER($B573))),ISNUMBER(SEARCH("ferrament",LOWER($B573))),ISNUMBER(SEARCH("epi",LOWER($B573)))),NOT(OR($Z573&lt;&gt;"",$AA573&lt;&gt;""))),"Descrição muito genérica: detalhe melhor o item e registre o racional no memorial ou em anexo.",IF(AND($Y573=0,$B573&lt;&gt;"",OR($G573&lt;&gt;"",$H573&lt;&gt;"",$J573&lt;&gt;"",$K573&lt;&gt;"",$M573&lt;&gt;"",$N573&lt;&gt;"",$P573&lt;&gt;"",$Q573&lt;&gt;"",$S573&lt;&gt;"",$T573&lt;&gt;"",$V573&lt;&gt;"",$W573&lt;&gt;"")),"O item possui dados lançados, mas o total está zerado. Revise os valores informados.","")))))))))))))))</f>
        <v/>
      </c>
    </row>
    <row r="574" spans="1:35" ht="14.25" customHeight="1" x14ac:dyDescent="0.25">
      <c r="A574" s="57" t="str">
        <f t="shared" si="104"/>
        <v/>
      </c>
      <c r="B574" s="58"/>
      <c r="C574" s="58"/>
      <c r="D574" s="58"/>
      <c r="E574" s="58"/>
      <c r="F574" s="58"/>
      <c r="G574" s="269"/>
      <c r="H574" s="59"/>
      <c r="I574" s="273">
        <f t="shared" si="105"/>
        <v>0</v>
      </c>
      <c r="J574" s="269"/>
      <c r="K574" s="59"/>
      <c r="L574" s="270">
        <f t="shared" si="106"/>
        <v>0</v>
      </c>
      <c r="M574" s="269"/>
      <c r="N574" s="59"/>
      <c r="O574" s="270">
        <f t="shared" si="107"/>
        <v>0</v>
      </c>
      <c r="P574" s="269"/>
      <c r="Q574" s="59"/>
      <c r="R574" s="271">
        <f t="shared" si="108"/>
        <v>0</v>
      </c>
      <c r="S574" s="269"/>
      <c r="T574" s="59"/>
      <c r="U574" s="270">
        <f t="shared" si="109"/>
        <v>0</v>
      </c>
      <c r="V574" s="269"/>
      <c r="W574" s="59"/>
      <c r="X574" s="270">
        <f t="shared" si="110"/>
        <v>0</v>
      </c>
      <c r="Y574" s="270">
        <f t="shared" si="111"/>
        <v>0</v>
      </c>
      <c r="Z574" s="58"/>
      <c r="AA574" s="58"/>
      <c r="AB574" s="60" t="str">
        <f t="shared" si="112"/>
        <v/>
      </c>
      <c r="AC574" s="21" t="b">
        <f t="shared" si="113"/>
        <v>0</v>
      </c>
      <c r="AD574" s="21" t="b">
        <f t="shared" si="114"/>
        <v>0</v>
      </c>
      <c r="AE574" s="21" t="b">
        <f t="shared" si="115"/>
        <v>0</v>
      </c>
      <c r="AF574" s="21" t="b">
        <f ca="1">OR(AND($AC574,NOT($AD574)),AND($AC574,OR(AND($G574="",$H574&lt;&gt;""),AND($G574&lt;&gt;"",$H574=""),AND($J574="",$K574&lt;&gt;""),AND($J574&lt;&gt;"",$K574=""),AND($M574="",$N574&lt;&gt;""),AND($M574&lt;&gt;"",$N574=""),AND($P574="",$Q574&lt;&gt;""),AND($P574&lt;&gt;"",$Q574=""),AND($S574="",$T574&lt;&gt;""),AND($S574&lt;&gt;"",$T574=""),AND($V574="",$W574&lt;&gt;""),AND($V574&lt;&gt;"",$W574=""))),AND($C574&lt;&gt;"",$E574&lt;&gt;"",LEFT(TRIM($C574),1)&lt;&gt;LEFT(TRIM($E574),1)),IF(OR($E574="",$F574=""),FALSE(),IFERROR(COUNTIF(INDIRECT("UNITS_"&amp;SUBSTITUTE(LEFT($E574,FIND(" ",$E574&amp;" ")-1),".","_")),$F574)=0,TRUE())),AND($B574&lt;&gt;"",OR(ISNUMBER(SEARCH("outro",LOWER($B574))),ISNUMBER(SEARCH("divers",LOWER($B574))),ISNUMBER(SEARCH("etc",LOWER($B574))))),OR(AND(ISNUMBER(SEARCH("comunic",LOWER($B574))),LEFT($E574,3)&lt;&gt;"4.4"),AND(ISNUMBER(SEARCH("monitor",LOWER($B574))),NOT(OR(LEFT($E574,3)="1.5",LEFT($E574,3)="2.5")))),AND($B574&lt;&gt;"",OR(LEFT($C574,1)="1",LEFT($C574,1)="2"),$D574=""),AND($D574&lt;&gt;"",NOT(OR(LEFT($C574,1)="1",LEFT($C574,1)="2"))),AND($D574&lt;&gt;"",COUNTIF(' PROJETO'!$B$14:$B$16,$D574)=0),IF($D574="",FALSE(),IF(COUNTIF(' PROJETO'!$B$14:$B$16,$D574)=0,FALSE(),IFERROR(INDEX(' PROJETO'!$C$14:$C$16,MATCH($D574,' PROJETO'!$B$14:$B$16,0))&lt;&gt;"Sim",FALSE()))))</f>
        <v>0</v>
      </c>
      <c r="AG574" s="21" t="b">
        <f>AND($AC574,$Y574&gt;'CONFG.  LISTAS'!$F$4,$Z574="",$AA574="")</f>
        <v>0</v>
      </c>
      <c r="AH574" s="21" t="str">
        <f t="shared" si="116"/>
        <v/>
      </c>
      <c r="AI574" s="43" t="str">
        <f ca="1">IF(NOT($AC574),"",IF(OR($B574="",$C574="",$E574="",$F574=""),"Preencha descrição, categoria, tipo e unidade.",IF(AND($B574&lt;&gt;"",OR(LEFT($C574,1)="1",LEFT($C574,1)="2"),$D574=""),"Informe a prática de restauração para itens diretos.",IF(AND($D574&lt;&gt;"",NOT(OR(LEFT($C574,1)="1",LEFT($C574,1)="2"))),"Custos indiretos não devem pertencer a uma prática específica.",IF(AND($D574&lt;&gt;"",COUNTIF(' PROJETO'!$B$14:$B$16,$D574)=0),"Prática de restauração inválida ou não cadastrada.",IF(IF($D574="",FALSE(),IF(COUNTIF(' PROJETO'!$B$14:$B$16,$D574)=0,FALSE(),IFERROR(INDEX(' PROJETO'!$C$14:$C$16,MATCH($D574,' PROJETO'!$B$14:$B$16,0))&lt;&gt;"Sim",FALSE()))),"A prática informada no item não foi selecionada na aba Projeto.",IF(AND(MAX($I574,$L574,$O574,$R574,$U574,$X574)&gt;'CONFG.  LISTAS'!$F$4,NOT(OR($Z574&lt;&gt;"",$AA574&lt;&gt;""))),"Memorial de cálculo ou anexo obrigatório não informado para item acima do limite.",IF(OR(AND($G574&lt;&gt;"",$H574&lt;&gt;"",OR($G574&lt;=0,$H574&lt;=0)),AND($J574&lt;&gt;"",$K574&lt;&gt;"",OR($J574&lt;=0,$K574&lt;=0)),AND($M574&lt;&gt;"",$N574&lt;&gt;"",OR($M574&lt;=0,$N574&lt;=0)),AND($P574&lt;&gt;"",$Q574&lt;&gt;"",OR($P574&lt;=0,$Q574&lt;=0)),AND($S574&lt;&gt;"",$T574&lt;&gt;"",OR($S574&lt;=0,$T574&lt;=0)),AND($V574&lt;&gt;"",$W574&lt;&gt;"",OR($V574&lt;=0,$W574&lt;=0))),"Revise os valores informados: valor unitário e quantidade devem ser maiores que zero.",IF(OR(AND($G574="",$H574&lt;&gt;""),AND($G574&lt;&gt;"",$H574=""),AND($J574="",$K574&lt;&gt;""),AND($J574&lt;&gt;"",$K574=""),AND($M574="",$N574&lt;&gt;""),AND($M574&lt;&gt;"",$N574=""),AND($P574="",$Q574&lt;&gt;""),AND($P574&lt;&gt;"",$Q574=""),AND($S574="",$T574&lt;&gt;""),AND($S574&lt;&gt;"",$T574=""),AND($V574="",$W574&lt;&gt;""),AND($V574&lt;&gt;"",$W574="")),"Há ano preenchido parcialmente: "&amp;TRIM(IF(AND($G574="",$H574&lt;&gt;""),"Ano 1 (falta valor unitário); ","")&amp;IF(AND($G574&lt;&gt;"",$H574=""),"Ano 1 (falta quantidade); ","")&amp;IF(AND($J574="",$K574&lt;&gt;""),"Ano 2 (falta valor unitário); ","")&amp;IF(AND($J574&lt;&gt;"",$K574=""),"Ano 2 (falta quantidade); ","")&amp;IF(AND($M574="",$N574&lt;&gt;""),"Ano 3 (falta valor unitário); ","")&amp;IF(AND($M574&lt;&gt;"",$N574=""),"Ano 3 (falta quantidade); ","")&amp;IF(AND($P574="",$Q574&lt;&gt;""),"Ano 4 (falta valor unitário); ","")&amp;IF(AND($P574&lt;&gt;"",$Q574=""),"Ano 4 (falta quantidade); ","")&amp;IF(AND($S574="",$T574&lt;&gt;""),"Ano 5 (falta valor unitário); ","")&amp;IF(AND($S574&lt;&gt;"",$T574=""),"Ano 5 (falta quantidade); ","")&amp;IF(AND($V574="",$W574&lt;&gt;""),"Ano 6 (falta valor unitário); ","")&amp;IF(AND($V574&lt;&gt;"",$W574=""),"Ano 6 (falta quantidade); ","")), IF(NOT(OR(AND($G574&lt;&gt;"",$H574&lt;&gt;""),AND($J574&lt;&gt;"",$K574&lt;&gt;""),AND($M574&lt;&gt;"",$N574&lt;&gt;""),AND($P574&lt;&gt;"",$Q574&lt;&gt;""),AND($S574&lt;&gt;"",$T574&lt;&gt;""),AND($V574&lt;&gt;"",$W574&lt;&gt;""))),"Informe pelo menos um ano completo com valor unitário e quantidade.",IF(AND($C574&lt;&gt;"",$E574&lt;&gt;"",LEFT(TRIM($C574),1)&lt;&gt;LEFT(TRIM($E574),1)),"Categoria e tipo estão incompatíveis.",IF(IF(OR($E574="",$F574=""),FALSE(),IFERROR(COUNTIF(INDIRECT("UNITS_"&amp;SUBSTITUTE(LEFT($E574,FIND(" ",$E574&amp;" ")-1),".","_")),$F574)=0,TRUE())),"Unidade incompatível com o tipo selecionado.",IF(OR(AND(ISNUMBER(SEARCH("comunic",LOWER($B574))),LEFT($E574,3)&lt;&gt;"4.4"),AND(ISNUMBER(SEARCH("monitor",LOWER($B574))),NOT(OR(LEFT($E574,3)="1.5",LEFT($E574,3)="2.5")))),"Revise a classificação do item conforme as regras de preenchimento.",IF(AND($B574&lt;&gt;"",OR(ISNUMBER(SEARCH("outro",LOWER($B574))),ISNUMBER(SEARCH("divers",LOWER($B574))),ISNUMBER(SEARCH("kit",LOWER($B574))),ISNUMBER(SEARCH("ferrament",LOWER($B574))),ISNUMBER(SEARCH("epi",LOWER($B574)))),NOT(OR($Z574&lt;&gt;"",$AA574&lt;&gt;""))),"Descrição muito genérica: detalhe melhor o item e registre o racional no memorial ou em anexo.",IF(AND($Y574=0,$B574&lt;&gt;"",OR($G574&lt;&gt;"",$H574&lt;&gt;"",$J574&lt;&gt;"",$K574&lt;&gt;"",$M574&lt;&gt;"",$N574&lt;&gt;"",$P574&lt;&gt;"",$Q574&lt;&gt;"",$S574&lt;&gt;"",$T574&lt;&gt;"",$V574&lt;&gt;"",$W574&lt;&gt;"")),"O item possui dados lançados, mas o total está zerado. Revise os valores informados.","")))))))))))))))</f>
        <v/>
      </c>
    </row>
    <row r="575" spans="1:35" ht="14.25" customHeight="1" x14ac:dyDescent="0.25">
      <c r="A575" s="57" t="str">
        <f t="shared" si="104"/>
        <v/>
      </c>
      <c r="B575" s="61"/>
      <c r="C575" s="61"/>
      <c r="D575" s="58"/>
      <c r="E575" s="61"/>
      <c r="F575" s="61"/>
      <c r="G575" s="272"/>
      <c r="H575" s="62"/>
      <c r="I575" s="273">
        <f t="shared" si="105"/>
        <v>0</v>
      </c>
      <c r="J575" s="272"/>
      <c r="K575" s="62"/>
      <c r="L575" s="270">
        <f t="shared" si="106"/>
        <v>0</v>
      </c>
      <c r="M575" s="272"/>
      <c r="N575" s="62"/>
      <c r="O575" s="270">
        <f t="shared" si="107"/>
        <v>0</v>
      </c>
      <c r="P575" s="272"/>
      <c r="Q575" s="62"/>
      <c r="R575" s="271">
        <f t="shared" si="108"/>
        <v>0</v>
      </c>
      <c r="S575" s="272"/>
      <c r="T575" s="62"/>
      <c r="U575" s="270">
        <f t="shared" si="109"/>
        <v>0</v>
      </c>
      <c r="V575" s="272"/>
      <c r="W575" s="62"/>
      <c r="X575" s="270">
        <f t="shared" si="110"/>
        <v>0</v>
      </c>
      <c r="Y575" s="270">
        <f t="shared" si="111"/>
        <v>0</v>
      </c>
      <c r="Z575" s="61"/>
      <c r="AA575" s="61"/>
      <c r="AB575" s="60" t="str">
        <f t="shared" si="112"/>
        <v/>
      </c>
      <c r="AC575" s="21" t="b">
        <f t="shared" si="113"/>
        <v>0</v>
      </c>
      <c r="AD575" s="21" t="b">
        <f t="shared" si="114"/>
        <v>0</v>
      </c>
      <c r="AE575" s="21" t="b">
        <f t="shared" si="115"/>
        <v>0</v>
      </c>
      <c r="AF575" s="21" t="b">
        <f ca="1">OR(AND($AC575,NOT($AD575)),AND($AC575,OR(AND($G575="",$H575&lt;&gt;""),AND($G575&lt;&gt;"",$H575=""),AND($J575="",$K575&lt;&gt;""),AND($J575&lt;&gt;"",$K575=""),AND($M575="",$N575&lt;&gt;""),AND($M575&lt;&gt;"",$N575=""),AND($P575="",$Q575&lt;&gt;""),AND($P575&lt;&gt;"",$Q575=""),AND($S575="",$T575&lt;&gt;""),AND($S575&lt;&gt;"",$T575=""),AND($V575="",$W575&lt;&gt;""),AND($V575&lt;&gt;"",$W575=""))),AND($C575&lt;&gt;"",$E575&lt;&gt;"",LEFT(TRIM($C575),1)&lt;&gt;LEFT(TRIM($E575),1)),IF(OR($E575="",$F575=""),FALSE(),IFERROR(COUNTIF(INDIRECT("UNITS_"&amp;SUBSTITUTE(LEFT($E575,FIND(" ",$E575&amp;" ")-1),".","_")),$F575)=0,TRUE())),AND($B575&lt;&gt;"",OR(ISNUMBER(SEARCH("outro",LOWER($B575))),ISNUMBER(SEARCH("divers",LOWER($B575))),ISNUMBER(SEARCH("etc",LOWER($B575))))),OR(AND(ISNUMBER(SEARCH("comunic",LOWER($B575))),LEFT($E575,3)&lt;&gt;"4.4"),AND(ISNUMBER(SEARCH("monitor",LOWER($B575))),NOT(OR(LEFT($E575,3)="1.5",LEFT($E575,3)="2.5")))),AND($B575&lt;&gt;"",OR(LEFT($C575,1)="1",LEFT($C575,1)="2"),$D575=""),AND($D575&lt;&gt;"",NOT(OR(LEFT($C575,1)="1",LEFT($C575,1)="2"))),AND($D575&lt;&gt;"",COUNTIF(' PROJETO'!$B$14:$B$16,$D575)=0),IF($D575="",FALSE(),IF(COUNTIF(' PROJETO'!$B$14:$B$16,$D575)=0,FALSE(),IFERROR(INDEX(' PROJETO'!$C$14:$C$16,MATCH($D575,' PROJETO'!$B$14:$B$16,0))&lt;&gt;"Sim",FALSE()))))</f>
        <v>0</v>
      </c>
      <c r="AG575" s="21" t="b">
        <f>AND($AC575,$Y575&gt;'CONFG.  LISTAS'!$F$4,$Z575="",$AA575="")</f>
        <v>0</v>
      </c>
      <c r="AH575" s="21" t="str">
        <f t="shared" si="116"/>
        <v/>
      </c>
      <c r="AI575" s="43" t="str">
        <f ca="1">IF(NOT($AC575),"",IF(OR($B575="",$C575="",$E575="",$F575=""),"Preencha descrição, categoria, tipo e unidade.",IF(AND($B575&lt;&gt;"",OR(LEFT($C575,1)="1",LEFT($C575,1)="2"),$D575=""),"Informe a prática de restauração para itens diretos.",IF(AND($D575&lt;&gt;"",NOT(OR(LEFT($C575,1)="1",LEFT($C575,1)="2"))),"Custos indiretos não devem pertencer a uma prática específica.",IF(AND($D575&lt;&gt;"",COUNTIF(' PROJETO'!$B$14:$B$16,$D575)=0),"Prática de restauração inválida ou não cadastrada.",IF(IF($D575="",FALSE(),IF(COUNTIF(' PROJETO'!$B$14:$B$16,$D575)=0,FALSE(),IFERROR(INDEX(' PROJETO'!$C$14:$C$16,MATCH($D575,' PROJETO'!$B$14:$B$16,0))&lt;&gt;"Sim",FALSE()))),"A prática informada no item não foi selecionada na aba Projeto.",IF(AND(MAX($I575,$L575,$O575,$R575,$U575,$X575)&gt;'CONFG.  LISTAS'!$F$4,NOT(OR($Z575&lt;&gt;"",$AA575&lt;&gt;""))),"Memorial de cálculo ou anexo obrigatório não informado para item acima do limite.",IF(OR(AND($G575&lt;&gt;"",$H575&lt;&gt;"",OR($G575&lt;=0,$H575&lt;=0)),AND($J575&lt;&gt;"",$K575&lt;&gt;"",OR($J575&lt;=0,$K575&lt;=0)),AND($M575&lt;&gt;"",$N575&lt;&gt;"",OR($M575&lt;=0,$N575&lt;=0)),AND($P575&lt;&gt;"",$Q575&lt;&gt;"",OR($P575&lt;=0,$Q575&lt;=0)),AND($S575&lt;&gt;"",$T575&lt;&gt;"",OR($S575&lt;=0,$T575&lt;=0)),AND($V575&lt;&gt;"",$W575&lt;&gt;"",OR($V575&lt;=0,$W575&lt;=0))),"Revise os valores informados: valor unitário e quantidade devem ser maiores que zero.",IF(OR(AND($G575="",$H575&lt;&gt;""),AND($G575&lt;&gt;"",$H575=""),AND($J575="",$K575&lt;&gt;""),AND($J575&lt;&gt;"",$K575=""),AND($M575="",$N575&lt;&gt;""),AND($M575&lt;&gt;"",$N575=""),AND($P575="",$Q575&lt;&gt;""),AND($P575&lt;&gt;"",$Q575=""),AND($S575="",$T575&lt;&gt;""),AND($S575&lt;&gt;"",$T575=""),AND($V575="",$W575&lt;&gt;""),AND($V575&lt;&gt;"",$W575="")),"Há ano preenchido parcialmente: "&amp;TRIM(IF(AND($G575="",$H575&lt;&gt;""),"Ano 1 (falta valor unitário); ","")&amp;IF(AND($G575&lt;&gt;"",$H575=""),"Ano 1 (falta quantidade); ","")&amp;IF(AND($J575="",$K575&lt;&gt;""),"Ano 2 (falta valor unitário); ","")&amp;IF(AND($J575&lt;&gt;"",$K575=""),"Ano 2 (falta quantidade); ","")&amp;IF(AND($M575="",$N575&lt;&gt;""),"Ano 3 (falta valor unitário); ","")&amp;IF(AND($M575&lt;&gt;"",$N575=""),"Ano 3 (falta quantidade); ","")&amp;IF(AND($P575="",$Q575&lt;&gt;""),"Ano 4 (falta valor unitário); ","")&amp;IF(AND($P575&lt;&gt;"",$Q575=""),"Ano 4 (falta quantidade); ","")&amp;IF(AND($S575="",$T575&lt;&gt;""),"Ano 5 (falta valor unitário); ","")&amp;IF(AND($S575&lt;&gt;"",$T575=""),"Ano 5 (falta quantidade); ","")&amp;IF(AND($V575="",$W575&lt;&gt;""),"Ano 6 (falta valor unitário); ","")&amp;IF(AND($V575&lt;&gt;"",$W575=""),"Ano 6 (falta quantidade); ","")), IF(NOT(OR(AND($G575&lt;&gt;"",$H575&lt;&gt;""),AND($J575&lt;&gt;"",$K575&lt;&gt;""),AND($M575&lt;&gt;"",$N575&lt;&gt;""),AND($P575&lt;&gt;"",$Q575&lt;&gt;""),AND($S575&lt;&gt;"",$T575&lt;&gt;""),AND($V575&lt;&gt;"",$W575&lt;&gt;""))),"Informe pelo menos um ano completo com valor unitário e quantidade.",IF(AND($C575&lt;&gt;"",$E575&lt;&gt;"",LEFT(TRIM($C575),1)&lt;&gt;LEFT(TRIM($E575),1)),"Categoria e tipo estão incompatíveis.",IF(IF(OR($E575="",$F575=""),FALSE(),IFERROR(COUNTIF(INDIRECT("UNITS_"&amp;SUBSTITUTE(LEFT($E575,FIND(" ",$E575&amp;" ")-1),".","_")),$F575)=0,TRUE())),"Unidade incompatível com o tipo selecionado.",IF(OR(AND(ISNUMBER(SEARCH("comunic",LOWER($B575))),LEFT($E575,3)&lt;&gt;"4.4"),AND(ISNUMBER(SEARCH("monitor",LOWER($B575))),NOT(OR(LEFT($E575,3)="1.5",LEFT($E575,3)="2.5")))),"Revise a classificação do item conforme as regras de preenchimento.",IF(AND($B575&lt;&gt;"",OR(ISNUMBER(SEARCH("outro",LOWER($B575))),ISNUMBER(SEARCH("divers",LOWER($B575))),ISNUMBER(SEARCH("kit",LOWER($B575))),ISNUMBER(SEARCH("ferrament",LOWER($B575))),ISNUMBER(SEARCH("epi",LOWER($B575)))),NOT(OR($Z575&lt;&gt;"",$AA575&lt;&gt;""))),"Descrição muito genérica: detalhe melhor o item e registre o racional no memorial ou em anexo.",IF(AND($Y575=0,$B575&lt;&gt;"",OR($G575&lt;&gt;"",$H575&lt;&gt;"",$J575&lt;&gt;"",$K575&lt;&gt;"",$M575&lt;&gt;"",$N575&lt;&gt;"",$P575&lt;&gt;"",$Q575&lt;&gt;"",$S575&lt;&gt;"",$T575&lt;&gt;"",$V575&lt;&gt;"",$W575&lt;&gt;"")),"O item possui dados lançados, mas o total está zerado. Revise os valores informados.","")))))))))))))))</f>
        <v/>
      </c>
    </row>
    <row r="576" spans="1:35" ht="14.25" customHeight="1" x14ac:dyDescent="0.25">
      <c r="A576" s="57" t="str">
        <f t="shared" si="104"/>
        <v/>
      </c>
      <c r="B576" s="58"/>
      <c r="C576" s="58"/>
      <c r="D576" s="58"/>
      <c r="E576" s="58"/>
      <c r="F576" s="58"/>
      <c r="G576" s="269"/>
      <c r="H576" s="59"/>
      <c r="I576" s="273">
        <f t="shared" si="105"/>
        <v>0</v>
      </c>
      <c r="J576" s="269"/>
      <c r="K576" s="59"/>
      <c r="L576" s="270">
        <f t="shared" si="106"/>
        <v>0</v>
      </c>
      <c r="M576" s="269"/>
      <c r="N576" s="59"/>
      <c r="O576" s="270">
        <f t="shared" si="107"/>
        <v>0</v>
      </c>
      <c r="P576" s="269"/>
      <c r="Q576" s="59"/>
      <c r="R576" s="271">
        <f t="shared" si="108"/>
        <v>0</v>
      </c>
      <c r="S576" s="269"/>
      <c r="T576" s="59"/>
      <c r="U576" s="270">
        <f t="shared" si="109"/>
        <v>0</v>
      </c>
      <c r="V576" s="269"/>
      <c r="W576" s="59"/>
      <c r="X576" s="270">
        <f t="shared" si="110"/>
        <v>0</v>
      </c>
      <c r="Y576" s="270">
        <f t="shared" si="111"/>
        <v>0</v>
      </c>
      <c r="Z576" s="58"/>
      <c r="AA576" s="58"/>
      <c r="AB576" s="60" t="str">
        <f t="shared" si="112"/>
        <v/>
      </c>
      <c r="AC576" s="21" t="b">
        <f t="shared" si="113"/>
        <v>0</v>
      </c>
      <c r="AD576" s="21" t="b">
        <f t="shared" si="114"/>
        <v>0</v>
      </c>
      <c r="AE576" s="21" t="b">
        <f t="shared" si="115"/>
        <v>0</v>
      </c>
      <c r="AF576" s="21" t="b">
        <f ca="1">OR(AND($AC576,NOT($AD576)),AND($AC576,OR(AND($G576="",$H576&lt;&gt;""),AND($G576&lt;&gt;"",$H576=""),AND($J576="",$K576&lt;&gt;""),AND($J576&lt;&gt;"",$K576=""),AND($M576="",$N576&lt;&gt;""),AND($M576&lt;&gt;"",$N576=""),AND($P576="",$Q576&lt;&gt;""),AND($P576&lt;&gt;"",$Q576=""),AND($S576="",$T576&lt;&gt;""),AND($S576&lt;&gt;"",$T576=""),AND($V576="",$W576&lt;&gt;""),AND($V576&lt;&gt;"",$W576=""))),AND($C576&lt;&gt;"",$E576&lt;&gt;"",LEFT(TRIM($C576),1)&lt;&gt;LEFT(TRIM($E576),1)),IF(OR($E576="",$F576=""),FALSE(),IFERROR(COUNTIF(INDIRECT("UNITS_"&amp;SUBSTITUTE(LEFT($E576,FIND(" ",$E576&amp;" ")-1),".","_")),$F576)=0,TRUE())),AND($B576&lt;&gt;"",OR(ISNUMBER(SEARCH("outro",LOWER($B576))),ISNUMBER(SEARCH("divers",LOWER($B576))),ISNUMBER(SEARCH("etc",LOWER($B576))))),OR(AND(ISNUMBER(SEARCH("comunic",LOWER($B576))),LEFT($E576,3)&lt;&gt;"4.4"),AND(ISNUMBER(SEARCH("monitor",LOWER($B576))),NOT(OR(LEFT($E576,3)="1.5",LEFT($E576,3)="2.5")))),AND($B576&lt;&gt;"",OR(LEFT($C576,1)="1",LEFT($C576,1)="2"),$D576=""),AND($D576&lt;&gt;"",NOT(OR(LEFT($C576,1)="1",LEFT($C576,1)="2"))),AND($D576&lt;&gt;"",COUNTIF(' PROJETO'!$B$14:$B$16,$D576)=0),IF($D576="",FALSE(),IF(COUNTIF(' PROJETO'!$B$14:$B$16,$D576)=0,FALSE(),IFERROR(INDEX(' PROJETO'!$C$14:$C$16,MATCH($D576,' PROJETO'!$B$14:$B$16,0))&lt;&gt;"Sim",FALSE()))))</f>
        <v>0</v>
      </c>
      <c r="AG576" s="21" t="b">
        <f>AND($AC576,$Y576&gt;'CONFG.  LISTAS'!$F$4,$Z576="",$AA576="")</f>
        <v>0</v>
      </c>
      <c r="AH576" s="21" t="str">
        <f t="shared" si="116"/>
        <v/>
      </c>
      <c r="AI576" s="43" t="str">
        <f ca="1">IF(NOT($AC576),"",IF(OR($B576="",$C576="",$E576="",$F576=""),"Preencha descrição, categoria, tipo e unidade.",IF(AND($B576&lt;&gt;"",OR(LEFT($C576,1)="1",LEFT($C576,1)="2"),$D576=""),"Informe a prática de restauração para itens diretos.",IF(AND($D576&lt;&gt;"",NOT(OR(LEFT($C576,1)="1",LEFT($C576,1)="2"))),"Custos indiretos não devem pertencer a uma prática específica.",IF(AND($D576&lt;&gt;"",COUNTIF(' PROJETO'!$B$14:$B$16,$D576)=0),"Prática de restauração inválida ou não cadastrada.",IF(IF($D576="",FALSE(),IF(COUNTIF(' PROJETO'!$B$14:$B$16,$D576)=0,FALSE(),IFERROR(INDEX(' PROJETO'!$C$14:$C$16,MATCH($D576,' PROJETO'!$B$14:$B$16,0))&lt;&gt;"Sim",FALSE()))),"A prática informada no item não foi selecionada na aba Projeto.",IF(AND(MAX($I576,$L576,$O576,$R576,$U576,$X576)&gt;'CONFG.  LISTAS'!$F$4,NOT(OR($Z576&lt;&gt;"",$AA576&lt;&gt;""))),"Memorial de cálculo ou anexo obrigatório não informado para item acima do limite.",IF(OR(AND($G576&lt;&gt;"",$H576&lt;&gt;"",OR($G576&lt;=0,$H576&lt;=0)),AND($J576&lt;&gt;"",$K576&lt;&gt;"",OR($J576&lt;=0,$K576&lt;=0)),AND($M576&lt;&gt;"",$N576&lt;&gt;"",OR($M576&lt;=0,$N576&lt;=0)),AND($P576&lt;&gt;"",$Q576&lt;&gt;"",OR($P576&lt;=0,$Q576&lt;=0)),AND($S576&lt;&gt;"",$T576&lt;&gt;"",OR($S576&lt;=0,$T576&lt;=0)),AND($V576&lt;&gt;"",$W576&lt;&gt;"",OR($V576&lt;=0,$W576&lt;=0))),"Revise os valores informados: valor unitário e quantidade devem ser maiores que zero.",IF(OR(AND($G576="",$H576&lt;&gt;""),AND($G576&lt;&gt;"",$H576=""),AND($J576="",$K576&lt;&gt;""),AND($J576&lt;&gt;"",$K576=""),AND($M576="",$N576&lt;&gt;""),AND($M576&lt;&gt;"",$N576=""),AND($P576="",$Q576&lt;&gt;""),AND($P576&lt;&gt;"",$Q576=""),AND($S576="",$T576&lt;&gt;""),AND($S576&lt;&gt;"",$T576=""),AND($V576="",$W576&lt;&gt;""),AND($V576&lt;&gt;"",$W576="")),"Há ano preenchido parcialmente: "&amp;TRIM(IF(AND($G576="",$H576&lt;&gt;""),"Ano 1 (falta valor unitário); ","")&amp;IF(AND($G576&lt;&gt;"",$H576=""),"Ano 1 (falta quantidade); ","")&amp;IF(AND($J576="",$K576&lt;&gt;""),"Ano 2 (falta valor unitário); ","")&amp;IF(AND($J576&lt;&gt;"",$K576=""),"Ano 2 (falta quantidade); ","")&amp;IF(AND($M576="",$N576&lt;&gt;""),"Ano 3 (falta valor unitário); ","")&amp;IF(AND($M576&lt;&gt;"",$N576=""),"Ano 3 (falta quantidade); ","")&amp;IF(AND($P576="",$Q576&lt;&gt;""),"Ano 4 (falta valor unitário); ","")&amp;IF(AND($P576&lt;&gt;"",$Q576=""),"Ano 4 (falta quantidade); ","")&amp;IF(AND($S576="",$T576&lt;&gt;""),"Ano 5 (falta valor unitário); ","")&amp;IF(AND($S576&lt;&gt;"",$T576=""),"Ano 5 (falta quantidade); ","")&amp;IF(AND($V576="",$W576&lt;&gt;""),"Ano 6 (falta valor unitário); ","")&amp;IF(AND($V576&lt;&gt;"",$W576=""),"Ano 6 (falta quantidade); ","")), IF(NOT(OR(AND($G576&lt;&gt;"",$H576&lt;&gt;""),AND($J576&lt;&gt;"",$K576&lt;&gt;""),AND($M576&lt;&gt;"",$N576&lt;&gt;""),AND($P576&lt;&gt;"",$Q576&lt;&gt;""),AND($S576&lt;&gt;"",$T576&lt;&gt;""),AND($V576&lt;&gt;"",$W576&lt;&gt;""))),"Informe pelo menos um ano completo com valor unitário e quantidade.",IF(AND($C576&lt;&gt;"",$E576&lt;&gt;"",LEFT(TRIM($C576),1)&lt;&gt;LEFT(TRIM($E576),1)),"Categoria e tipo estão incompatíveis.",IF(IF(OR($E576="",$F576=""),FALSE(),IFERROR(COUNTIF(INDIRECT("UNITS_"&amp;SUBSTITUTE(LEFT($E576,FIND(" ",$E576&amp;" ")-1),".","_")),$F576)=0,TRUE())),"Unidade incompatível com o tipo selecionado.",IF(OR(AND(ISNUMBER(SEARCH("comunic",LOWER($B576))),LEFT($E576,3)&lt;&gt;"4.4"),AND(ISNUMBER(SEARCH("monitor",LOWER($B576))),NOT(OR(LEFT($E576,3)="1.5",LEFT($E576,3)="2.5")))),"Revise a classificação do item conforme as regras de preenchimento.",IF(AND($B576&lt;&gt;"",OR(ISNUMBER(SEARCH("outro",LOWER($B576))),ISNUMBER(SEARCH("divers",LOWER($B576))),ISNUMBER(SEARCH("kit",LOWER($B576))),ISNUMBER(SEARCH("ferrament",LOWER($B576))),ISNUMBER(SEARCH("epi",LOWER($B576)))),NOT(OR($Z576&lt;&gt;"",$AA576&lt;&gt;""))),"Descrição muito genérica: detalhe melhor o item e registre o racional no memorial ou em anexo.",IF(AND($Y576=0,$B576&lt;&gt;"",OR($G576&lt;&gt;"",$H576&lt;&gt;"",$J576&lt;&gt;"",$K576&lt;&gt;"",$M576&lt;&gt;"",$N576&lt;&gt;"",$P576&lt;&gt;"",$Q576&lt;&gt;"",$S576&lt;&gt;"",$T576&lt;&gt;"",$V576&lt;&gt;"",$W576&lt;&gt;"")),"O item possui dados lançados, mas o total está zerado. Revise os valores informados.","")))))))))))))))</f>
        <v/>
      </c>
    </row>
    <row r="577" spans="1:35" ht="14.25" customHeight="1" x14ac:dyDescent="0.25">
      <c r="A577" s="57" t="str">
        <f t="shared" si="104"/>
        <v/>
      </c>
      <c r="B577" s="61"/>
      <c r="C577" s="61"/>
      <c r="D577" s="58"/>
      <c r="E577" s="61"/>
      <c r="F577" s="61"/>
      <c r="G577" s="272"/>
      <c r="H577" s="62"/>
      <c r="I577" s="273">
        <f t="shared" si="105"/>
        <v>0</v>
      </c>
      <c r="J577" s="272"/>
      <c r="K577" s="62"/>
      <c r="L577" s="270">
        <f t="shared" si="106"/>
        <v>0</v>
      </c>
      <c r="M577" s="272"/>
      <c r="N577" s="62"/>
      <c r="O577" s="270">
        <f t="shared" si="107"/>
        <v>0</v>
      </c>
      <c r="P577" s="272"/>
      <c r="Q577" s="62"/>
      <c r="R577" s="271">
        <f t="shared" si="108"/>
        <v>0</v>
      </c>
      <c r="S577" s="272"/>
      <c r="T577" s="62"/>
      <c r="U577" s="270">
        <f t="shared" si="109"/>
        <v>0</v>
      </c>
      <c r="V577" s="272"/>
      <c r="W577" s="62"/>
      <c r="X577" s="270">
        <f t="shared" si="110"/>
        <v>0</v>
      </c>
      <c r="Y577" s="270">
        <f t="shared" si="111"/>
        <v>0</v>
      </c>
      <c r="Z577" s="61"/>
      <c r="AA577" s="61"/>
      <c r="AB577" s="60" t="str">
        <f t="shared" si="112"/>
        <v/>
      </c>
      <c r="AC577" s="21" t="b">
        <f t="shared" si="113"/>
        <v>0</v>
      </c>
      <c r="AD577" s="21" t="b">
        <f t="shared" si="114"/>
        <v>0</v>
      </c>
      <c r="AE577" s="21" t="b">
        <f t="shared" si="115"/>
        <v>0</v>
      </c>
      <c r="AF577" s="21" t="b">
        <f ca="1">OR(AND($AC577,NOT($AD577)),AND($AC577,OR(AND($G577="",$H577&lt;&gt;""),AND($G577&lt;&gt;"",$H577=""),AND($J577="",$K577&lt;&gt;""),AND($J577&lt;&gt;"",$K577=""),AND($M577="",$N577&lt;&gt;""),AND($M577&lt;&gt;"",$N577=""),AND($P577="",$Q577&lt;&gt;""),AND($P577&lt;&gt;"",$Q577=""),AND($S577="",$T577&lt;&gt;""),AND($S577&lt;&gt;"",$T577=""),AND($V577="",$W577&lt;&gt;""),AND($V577&lt;&gt;"",$W577=""))),AND($C577&lt;&gt;"",$E577&lt;&gt;"",LEFT(TRIM($C577),1)&lt;&gt;LEFT(TRIM($E577),1)),IF(OR($E577="",$F577=""),FALSE(),IFERROR(COUNTIF(INDIRECT("UNITS_"&amp;SUBSTITUTE(LEFT($E577,FIND(" ",$E577&amp;" ")-1),".","_")),$F577)=0,TRUE())),AND($B577&lt;&gt;"",OR(ISNUMBER(SEARCH("outro",LOWER($B577))),ISNUMBER(SEARCH("divers",LOWER($B577))),ISNUMBER(SEARCH("etc",LOWER($B577))))),OR(AND(ISNUMBER(SEARCH("comunic",LOWER($B577))),LEFT($E577,3)&lt;&gt;"4.4"),AND(ISNUMBER(SEARCH("monitor",LOWER($B577))),NOT(OR(LEFT($E577,3)="1.5",LEFT($E577,3)="2.5")))),AND($B577&lt;&gt;"",OR(LEFT($C577,1)="1",LEFT($C577,1)="2"),$D577=""),AND($D577&lt;&gt;"",NOT(OR(LEFT($C577,1)="1",LEFT($C577,1)="2"))),AND($D577&lt;&gt;"",COUNTIF(' PROJETO'!$B$14:$B$16,$D577)=0),IF($D577="",FALSE(),IF(COUNTIF(' PROJETO'!$B$14:$B$16,$D577)=0,FALSE(),IFERROR(INDEX(' PROJETO'!$C$14:$C$16,MATCH($D577,' PROJETO'!$B$14:$B$16,0))&lt;&gt;"Sim",FALSE()))))</f>
        <v>0</v>
      </c>
      <c r="AG577" s="21" t="b">
        <f>AND($AC577,$Y577&gt;'CONFG.  LISTAS'!$F$4,$Z577="",$AA577="")</f>
        <v>0</v>
      </c>
      <c r="AH577" s="21" t="str">
        <f t="shared" si="116"/>
        <v/>
      </c>
      <c r="AI577" s="43" t="str">
        <f ca="1">IF(NOT($AC577),"",IF(OR($B577="",$C577="",$E577="",$F577=""),"Preencha descrição, categoria, tipo e unidade.",IF(AND($B577&lt;&gt;"",OR(LEFT($C577,1)="1",LEFT($C577,1)="2"),$D577=""),"Informe a prática de restauração para itens diretos.",IF(AND($D577&lt;&gt;"",NOT(OR(LEFT($C577,1)="1",LEFT($C577,1)="2"))),"Custos indiretos não devem pertencer a uma prática específica.",IF(AND($D577&lt;&gt;"",COUNTIF(' PROJETO'!$B$14:$B$16,$D577)=0),"Prática de restauração inválida ou não cadastrada.",IF(IF($D577="",FALSE(),IF(COUNTIF(' PROJETO'!$B$14:$B$16,$D577)=0,FALSE(),IFERROR(INDEX(' PROJETO'!$C$14:$C$16,MATCH($D577,' PROJETO'!$B$14:$B$16,0))&lt;&gt;"Sim",FALSE()))),"A prática informada no item não foi selecionada na aba Projeto.",IF(AND(MAX($I577,$L577,$O577,$R577,$U577,$X577)&gt;'CONFG.  LISTAS'!$F$4,NOT(OR($Z577&lt;&gt;"",$AA577&lt;&gt;""))),"Memorial de cálculo ou anexo obrigatório não informado para item acima do limite.",IF(OR(AND($G577&lt;&gt;"",$H577&lt;&gt;"",OR($G577&lt;=0,$H577&lt;=0)),AND($J577&lt;&gt;"",$K577&lt;&gt;"",OR($J577&lt;=0,$K577&lt;=0)),AND($M577&lt;&gt;"",$N577&lt;&gt;"",OR($M577&lt;=0,$N577&lt;=0)),AND($P577&lt;&gt;"",$Q577&lt;&gt;"",OR($P577&lt;=0,$Q577&lt;=0)),AND($S577&lt;&gt;"",$T577&lt;&gt;"",OR($S577&lt;=0,$T577&lt;=0)),AND($V577&lt;&gt;"",$W577&lt;&gt;"",OR($V577&lt;=0,$W577&lt;=0))),"Revise os valores informados: valor unitário e quantidade devem ser maiores que zero.",IF(OR(AND($G577="",$H577&lt;&gt;""),AND($G577&lt;&gt;"",$H577=""),AND($J577="",$K577&lt;&gt;""),AND($J577&lt;&gt;"",$K577=""),AND($M577="",$N577&lt;&gt;""),AND($M577&lt;&gt;"",$N577=""),AND($P577="",$Q577&lt;&gt;""),AND($P577&lt;&gt;"",$Q577=""),AND($S577="",$T577&lt;&gt;""),AND($S577&lt;&gt;"",$T577=""),AND($V577="",$W577&lt;&gt;""),AND($V577&lt;&gt;"",$W577="")),"Há ano preenchido parcialmente: "&amp;TRIM(IF(AND($G577="",$H577&lt;&gt;""),"Ano 1 (falta valor unitário); ","")&amp;IF(AND($G577&lt;&gt;"",$H577=""),"Ano 1 (falta quantidade); ","")&amp;IF(AND($J577="",$K577&lt;&gt;""),"Ano 2 (falta valor unitário); ","")&amp;IF(AND($J577&lt;&gt;"",$K577=""),"Ano 2 (falta quantidade); ","")&amp;IF(AND($M577="",$N577&lt;&gt;""),"Ano 3 (falta valor unitário); ","")&amp;IF(AND($M577&lt;&gt;"",$N577=""),"Ano 3 (falta quantidade); ","")&amp;IF(AND($P577="",$Q577&lt;&gt;""),"Ano 4 (falta valor unitário); ","")&amp;IF(AND($P577&lt;&gt;"",$Q577=""),"Ano 4 (falta quantidade); ","")&amp;IF(AND($S577="",$T577&lt;&gt;""),"Ano 5 (falta valor unitário); ","")&amp;IF(AND($S577&lt;&gt;"",$T577=""),"Ano 5 (falta quantidade); ","")&amp;IF(AND($V577="",$W577&lt;&gt;""),"Ano 6 (falta valor unitário); ","")&amp;IF(AND($V577&lt;&gt;"",$W577=""),"Ano 6 (falta quantidade); ","")), IF(NOT(OR(AND($G577&lt;&gt;"",$H577&lt;&gt;""),AND($J577&lt;&gt;"",$K577&lt;&gt;""),AND($M577&lt;&gt;"",$N577&lt;&gt;""),AND($P577&lt;&gt;"",$Q577&lt;&gt;""),AND($S577&lt;&gt;"",$T577&lt;&gt;""),AND($V577&lt;&gt;"",$W577&lt;&gt;""))),"Informe pelo menos um ano completo com valor unitário e quantidade.",IF(AND($C577&lt;&gt;"",$E577&lt;&gt;"",LEFT(TRIM($C577),1)&lt;&gt;LEFT(TRIM($E577),1)),"Categoria e tipo estão incompatíveis.",IF(IF(OR($E577="",$F577=""),FALSE(),IFERROR(COUNTIF(INDIRECT("UNITS_"&amp;SUBSTITUTE(LEFT($E577,FIND(" ",$E577&amp;" ")-1),".","_")),$F577)=0,TRUE())),"Unidade incompatível com o tipo selecionado.",IF(OR(AND(ISNUMBER(SEARCH("comunic",LOWER($B577))),LEFT($E577,3)&lt;&gt;"4.4"),AND(ISNUMBER(SEARCH("monitor",LOWER($B577))),NOT(OR(LEFT($E577,3)="1.5",LEFT($E577,3)="2.5")))),"Revise a classificação do item conforme as regras de preenchimento.",IF(AND($B577&lt;&gt;"",OR(ISNUMBER(SEARCH("outro",LOWER($B577))),ISNUMBER(SEARCH("divers",LOWER($B577))),ISNUMBER(SEARCH("kit",LOWER($B577))),ISNUMBER(SEARCH("ferrament",LOWER($B577))),ISNUMBER(SEARCH("epi",LOWER($B577)))),NOT(OR($Z577&lt;&gt;"",$AA577&lt;&gt;""))),"Descrição muito genérica: detalhe melhor o item e registre o racional no memorial ou em anexo.",IF(AND($Y577=0,$B577&lt;&gt;"",OR($G577&lt;&gt;"",$H577&lt;&gt;"",$J577&lt;&gt;"",$K577&lt;&gt;"",$M577&lt;&gt;"",$N577&lt;&gt;"",$P577&lt;&gt;"",$Q577&lt;&gt;"",$S577&lt;&gt;"",$T577&lt;&gt;"",$V577&lt;&gt;"",$W577&lt;&gt;"")),"O item possui dados lançados, mas o total está zerado. Revise os valores informados.","")))))))))))))))</f>
        <v/>
      </c>
    </row>
    <row r="578" spans="1:35" ht="14.25" customHeight="1" x14ac:dyDescent="0.25">
      <c r="A578" s="57" t="str">
        <f t="shared" si="104"/>
        <v/>
      </c>
      <c r="B578" s="58"/>
      <c r="C578" s="58"/>
      <c r="D578" s="58"/>
      <c r="E578" s="58"/>
      <c r="F578" s="58"/>
      <c r="G578" s="269"/>
      <c r="H578" s="59"/>
      <c r="I578" s="273">
        <f t="shared" si="105"/>
        <v>0</v>
      </c>
      <c r="J578" s="269"/>
      <c r="K578" s="59"/>
      <c r="L578" s="270">
        <f t="shared" si="106"/>
        <v>0</v>
      </c>
      <c r="M578" s="269"/>
      <c r="N578" s="59"/>
      <c r="O578" s="270">
        <f t="shared" si="107"/>
        <v>0</v>
      </c>
      <c r="P578" s="269"/>
      <c r="Q578" s="59"/>
      <c r="R578" s="271">
        <f t="shared" si="108"/>
        <v>0</v>
      </c>
      <c r="S578" s="269"/>
      <c r="T578" s="59"/>
      <c r="U578" s="270">
        <f t="shared" si="109"/>
        <v>0</v>
      </c>
      <c r="V578" s="269"/>
      <c r="W578" s="59"/>
      <c r="X578" s="270">
        <f t="shared" si="110"/>
        <v>0</v>
      </c>
      <c r="Y578" s="270">
        <f t="shared" si="111"/>
        <v>0</v>
      </c>
      <c r="Z578" s="58"/>
      <c r="AA578" s="58"/>
      <c r="AB578" s="60" t="str">
        <f t="shared" si="112"/>
        <v/>
      </c>
      <c r="AC578" s="21" t="b">
        <f t="shared" si="113"/>
        <v>0</v>
      </c>
      <c r="AD578" s="21" t="b">
        <f t="shared" si="114"/>
        <v>0</v>
      </c>
      <c r="AE578" s="21" t="b">
        <f t="shared" si="115"/>
        <v>0</v>
      </c>
      <c r="AF578" s="21" t="b">
        <f ca="1">OR(AND($AC578,NOT($AD578)),AND($AC578,OR(AND($G578="",$H578&lt;&gt;""),AND($G578&lt;&gt;"",$H578=""),AND($J578="",$K578&lt;&gt;""),AND($J578&lt;&gt;"",$K578=""),AND($M578="",$N578&lt;&gt;""),AND($M578&lt;&gt;"",$N578=""),AND($P578="",$Q578&lt;&gt;""),AND($P578&lt;&gt;"",$Q578=""),AND($S578="",$T578&lt;&gt;""),AND($S578&lt;&gt;"",$T578=""),AND($V578="",$W578&lt;&gt;""),AND($V578&lt;&gt;"",$W578=""))),AND($C578&lt;&gt;"",$E578&lt;&gt;"",LEFT(TRIM($C578),1)&lt;&gt;LEFT(TRIM($E578),1)),IF(OR($E578="",$F578=""),FALSE(),IFERROR(COUNTIF(INDIRECT("UNITS_"&amp;SUBSTITUTE(LEFT($E578,FIND(" ",$E578&amp;" ")-1),".","_")),$F578)=0,TRUE())),AND($B578&lt;&gt;"",OR(ISNUMBER(SEARCH("outro",LOWER($B578))),ISNUMBER(SEARCH("divers",LOWER($B578))),ISNUMBER(SEARCH("etc",LOWER($B578))))),OR(AND(ISNUMBER(SEARCH("comunic",LOWER($B578))),LEFT($E578,3)&lt;&gt;"4.4"),AND(ISNUMBER(SEARCH("monitor",LOWER($B578))),NOT(OR(LEFT($E578,3)="1.5",LEFT($E578,3)="2.5")))),AND($B578&lt;&gt;"",OR(LEFT($C578,1)="1",LEFT($C578,1)="2"),$D578=""),AND($D578&lt;&gt;"",NOT(OR(LEFT($C578,1)="1",LEFT($C578,1)="2"))),AND($D578&lt;&gt;"",COUNTIF(' PROJETO'!$B$14:$B$16,$D578)=0),IF($D578="",FALSE(),IF(COUNTIF(' PROJETO'!$B$14:$B$16,$D578)=0,FALSE(),IFERROR(INDEX(' PROJETO'!$C$14:$C$16,MATCH($D578,' PROJETO'!$B$14:$B$16,0))&lt;&gt;"Sim",FALSE()))))</f>
        <v>0</v>
      </c>
      <c r="AG578" s="21" t="b">
        <f>AND($AC578,$Y578&gt;'CONFG.  LISTAS'!$F$4,$Z578="",$AA578="")</f>
        <v>0</v>
      </c>
      <c r="AH578" s="21" t="str">
        <f t="shared" si="116"/>
        <v/>
      </c>
      <c r="AI578" s="43" t="str">
        <f ca="1">IF(NOT($AC578),"",IF(OR($B578="",$C578="",$E578="",$F578=""),"Preencha descrição, categoria, tipo e unidade.",IF(AND($B578&lt;&gt;"",OR(LEFT($C578,1)="1",LEFT($C578,1)="2"),$D578=""),"Informe a prática de restauração para itens diretos.",IF(AND($D578&lt;&gt;"",NOT(OR(LEFT($C578,1)="1",LEFT($C578,1)="2"))),"Custos indiretos não devem pertencer a uma prática específica.",IF(AND($D578&lt;&gt;"",COUNTIF(' PROJETO'!$B$14:$B$16,$D578)=0),"Prática de restauração inválida ou não cadastrada.",IF(IF($D578="",FALSE(),IF(COUNTIF(' PROJETO'!$B$14:$B$16,$D578)=0,FALSE(),IFERROR(INDEX(' PROJETO'!$C$14:$C$16,MATCH($D578,' PROJETO'!$B$14:$B$16,0))&lt;&gt;"Sim",FALSE()))),"A prática informada no item não foi selecionada na aba Projeto.",IF(AND(MAX($I578,$L578,$O578,$R578,$U578,$X578)&gt;'CONFG.  LISTAS'!$F$4,NOT(OR($Z578&lt;&gt;"",$AA578&lt;&gt;""))),"Memorial de cálculo ou anexo obrigatório não informado para item acima do limite.",IF(OR(AND($G578&lt;&gt;"",$H578&lt;&gt;"",OR($G578&lt;=0,$H578&lt;=0)),AND($J578&lt;&gt;"",$K578&lt;&gt;"",OR($J578&lt;=0,$K578&lt;=0)),AND($M578&lt;&gt;"",$N578&lt;&gt;"",OR($M578&lt;=0,$N578&lt;=0)),AND($P578&lt;&gt;"",$Q578&lt;&gt;"",OR($P578&lt;=0,$Q578&lt;=0)),AND($S578&lt;&gt;"",$T578&lt;&gt;"",OR($S578&lt;=0,$T578&lt;=0)),AND($V578&lt;&gt;"",$W578&lt;&gt;"",OR($V578&lt;=0,$W578&lt;=0))),"Revise os valores informados: valor unitário e quantidade devem ser maiores que zero.",IF(OR(AND($G578="",$H578&lt;&gt;""),AND($G578&lt;&gt;"",$H578=""),AND($J578="",$K578&lt;&gt;""),AND($J578&lt;&gt;"",$K578=""),AND($M578="",$N578&lt;&gt;""),AND($M578&lt;&gt;"",$N578=""),AND($P578="",$Q578&lt;&gt;""),AND($P578&lt;&gt;"",$Q578=""),AND($S578="",$T578&lt;&gt;""),AND($S578&lt;&gt;"",$T578=""),AND($V578="",$W578&lt;&gt;""),AND($V578&lt;&gt;"",$W578="")),"Há ano preenchido parcialmente: "&amp;TRIM(IF(AND($G578="",$H578&lt;&gt;""),"Ano 1 (falta valor unitário); ","")&amp;IF(AND($G578&lt;&gt;"",$H578=""),"Ano 1 (falta quantidade); ","")&amp;IF(AND($J578="",$K578&lt;&gt;""),"Ano 2 (falta valor unitário); ","")&amp;IF(AND($J578&lt;&gt;"",$K578=""),"Ano 2 (falta quantidade); ","")&amp;IF(AND($M578="",$N578&lt;&gt;""),"Ano 3 (falta valor unitário); ","")&amp;IF(AND($M578&lt;&gt;"",$N578=""),"Ano 3 (falta quantidade); ","")&amp;IF(AND($P578="",$Q578&lt;&gt;""),"Ano 4 (falta valor unitário); ","")&amp;IF(AND($P578&lt;&gt;"",$Q578=""),"Ano 4 (falta quantidade); ","")&amp;IF(AND($S578="",$T578&lt;&gt;""),"Ano 5 (falta valor unitário); ","")&amp;IF(AND($S578&lt;&gt;"",$T578=""),"Ano 5 (falta quantidade); ","")&amp;IF(AND($V578="",$W578&lt;&gt;""),"Ano 6 (falta valor unitário); ","")&amp;IF(AND($V578&lt;&gt;"",$W578=""),"Ano 6 (falta quantidade); ","")), IF(NOT(OR(AND($G578&lt;&gt;"",$H578&lt;&gt;""),AND($J578&lt;&gt;"",$K578&lt;&gt;""),AND($M578&lt;&gt;"",$N578&lt;&gt;""),AND($P578&lt;&gt;"",$Q578&lt;&gt;""),AND($S578&lt;&gt;"",$T578&lt;&gt;""),AND($V578&lt;&gt;"",$W578&lt;&gt;""))),"Informe pelo menos um ano completo com valor unitário e quantidade.",IF(AND($C578&lt;&gt;"",$E578&lt;&gt;"",LEFT(TRIM($C578),1)&lt;&gt;LEFT(TRIM($E578),1)),"Categoria e tipo estão incompatíveis.",IF(IF(OR($E578="",$F578=""),FALSE(),IFERROR(COUNTIF(INDIRECT("UNITS_"&amp;SUBSTITUTE(LEFT($E578,FIND(" ",$E578&amp;" ")-1),".","_")),$F578)=0,TRUE())),"Unidade incompatível com o tipo selecionado.",IF(OR(AND(ISNUMBER(SEARCH("comunic",LOWER($B578))),LEFT($E578,3)&lt;&gt;"4.4"),AND(ISNUMBER(SEARCH("monitor",LOWER($B578))),NOT(OR(LEFT($E578,3)="1.5",LEFT($E578,3)="2.5")))),"Revise a classificação do item conforme as regras de preenchimento.",IF(AND($B578&lt;&gt;"",OR(ISNUMBER(SEARCH("outro",LOWER($B578))),ISNUMBER(SEARCH("divers",LOWER($B578))),ISNUMBER(SEARCH("kit",LOWER($B578))),ISNUMBER(SEARCH("ferrament",LOWER($B578))),ISNUMBER(SEARCH("epi",LOWER($B578)))),NOT(OR($Z578&lt;&gt;"",$AA578&lt;&gt;""))),"Descrição muito genérica: detalhe melhor o item e registre o racional no memorial ou em anexo.",IF(AND($Y578=0,$B578&lt;&gt;"",OR($G578&lt;&gt;"",$H578&lt;&gt;"",$J578&lt;&gt;"",$K578&lt;&gt;"",$M578&lt;&gt;"",$N578&lt;&gt;"",$P578&lt;&gt;"",$Q578&lt;&gt;"",$S578&lt;&gt;"",$T578&lt;&gt;"",$V578&lt;&gt;"",$W578&lt;&gt;"")),"O item possui dados lançados, mas o total está zerado. Revise os valores informados.","")))))))))))))))</f>
        <v/>
      </c>
    </row>
    <row r="579" spans="1:35" ht="14.25" customHeight="1" x14ac:dyDescent="0.25">
      <c r="A579" s="57" t="str">
        <f t="shared" si="104"/>
        <v/>
      </c>
      <c r="B579" s="61"/>
      <c r="C579" s="61"/>
      <c r="D579" s="58"/>
      <c r="E579" s="61"/>
      <c r="F579" s="61"/>
      <c r="G579" s="272"/>
      <c r="H579" s="62"/>
      <c r="I579" s="273">
        <f t="shared" si="105"/>
        <v>0</v>
      </c>
      <c r="J579" s="272"/>
      <c r="K579" s="62"/>
      <c r="L579" s="270">
        <f t="shared" si="106"/>
        <v>0</v>
      </c>
      <c r="M579" s="272"/>
      <c r="N579" s="62"/>
      <c r="O579" s="270">
        <f t="shared" si="107"/>
        <v>0</v>
      </c>
      <c r="P579" s="272"/>
      <c r="Q579" s="62"/>
      <c r="R579" s="271">
        <f t="shared" si="108"/>
        <v>0</v>
      </c>
      <c r="S579" s="272"/>
      <c r="T579" s="62"/>
      <c r="U579" s="270">
        <f t="shared" si="109"/>
        <v>0</v>
      </c>
      <c r="V579" s="272"/>
      <c r="W579" s="62"/>
      <c r="X579" s="270">
        <f t="shared" si="110"/>
        <v>0</v>
      </c>
      <c r="Y579" s="270">
        <f t="shared" si="111"/>
        <v>0</v>
      </c>
      <c r="Z579" s="61"/>
      <c r="AA579" s="61"/>
      <c r="AB579" s="60" t="str">
        <f t="shared" si="112"/>
        <v/>
      </c>
      <c r="AC579" s="21" t="b">
        <f t="shared" si="113"/>
        <v>0</v>
      </c>
      <c r="AD579" s="21" t="b">
        <f t="shared" si="114"/>
        <v>0</v>
      </c>
      <c r="AE579" s="21" t="b">
        <f t="shared" si="115"/>
        <v>0</v>
      </c>
      <c r="AF579" s="21" t="b">
        <f ca="1">OR(AND($AC579,NOT($AD579)),AND($AC579,OR(AND($G579="",$H579&lt;&gt;""),AND($G579&lt;&gt;"",$H579=""),AND($J579="",$K579&lt;&gt;""),AND($J579&lt;&gt;"",$K579=""),AND($M579="",$N579&lt;&gt;""),AND($M579&lt;&gt;"",$N579=""),AND($P579="",$Q579&lt;&gt;""),AND($P579&lt;&gt;"",$Q579=""),AND($S579="",$T579&lt;&gt;""),AND($S579&lt;&gt;"",$T579=""),AND($V579="",$W579&lt;&gt;""),AND($V579&lt;&gt;"",$W579=""))),AND($C579&lt;&gt;"",$E579&lt;&gt;"",LEFT(TRIM($C579),1)&lt;&gt;LEFT(TRIM($E579),1)),IF(OR($E579="",$F579=""),FALSE(),IFERROR(COUNTIF(INDIRECT("UNITS_"&amp;SUBSTITUTE(LEFT($E579,FIND(" ",$E579&amp;" ")-1),".","_")),$F579)=0,TRUE())),AND($B579&lt;&gt;"",OR(ISNUMBER(SEARCH("outro",LOWER($B579))),ISNUMBER(SEARCH("divers",LOWER($B579))),ISNUMBER(SEARCH("etc",LOWER($B579))))),OR(AND(ISNUMBER(SEARCH("comunic",LOWER($B579))),LEFT($E579,3)&lt;&gt;"4.4"),AND(ISNUMBER(SEARCH("monitor",LOWER($B579))),NOT(OR(LEFT($E579,3)="1.5",LEFT($E579,3)="2.5")))),AND($B579&lt;&gt;"",OR(LEFT($C579,1)="1",LEFT($C579,1)="2"),$D579=""),AND($D579&lt;&gt;"",NOT(OR(LEFT($C579,1)="1",LEFT($C579,1)="2"))),AND($D579&lt;&gt;"",COUNTIF(' PROJETO'!$B$14:$B$16,$D579)=0),IF($D579="",FALSE(),IF(COUNTIF(' PROJETO'!$B$14:$B$16,$D579)=0,FALSE(),IFERROR(INDEX(' PROJETO'!$C$14:$C$16,MATCH($D579,' PROJETO'!$B$14:$B$16,0))&lt;&gt;"Sim",FALSE()))))</f>
        <v>0</v>
      </c>
      <c r="AG579" s="21" t="b">
        <f>AND($AC579,$Y579&gt;'CONFG.  LISTAS'!$F$4,$Z579="",$AA579="")</f>
        <v>0</v>
      </c>
      <c r="AH579" s="21" t="str">
        <f t="shared" si="116"/>
        <v/>
      </c>
      <c r="AI579" s="43" t="str">
        <f ca="1">IF(NOT($AC579),"",IF(OR($B579="",$C579="",$E579="",$F579=""),"Preencha descrição, categoria, tipo e unidade.",IF(AND($B579&lt;&gt;"",OR(LEFT($C579,1)="1",LEFT($C579,1)="2"),$D579=""),"Informe a prática de restauração para itens diretos.",IF(AND($D579&lt;&gt;"",NOT(OR(LEFT($C579,1)="1",LEFT($C579,1)="2"))),"Custos indiretos não devem pertencer a uma prática específica.",IF(AND($D579&lt;&gt;"",COUNTIF(' PROJETO'!$B$14:$B$16,$D579)=0),"Prática de restauração inválida ou não cadastrada.",IF(IF($D579="",FALSE(),IF(COUNTIF(' PROJETO'!$B$14:$B$16,$D579)=0,FALSE(),IFERROR(INDEX(' PROJETO'!$C$14:$C$16,MATCH($D579,' PROJETO'!$B$14:$B$16,0))&lt;&gt;"Sim",FALSE()))),"A prática informada no item não foi selecionada na aba Projeto.",IF(AND(MAX($I579,$L579,$O579,$R579,$U579,$X579)&gt;'CONFG.  LISTAS'!$F$4,NOT(OR($Z579&lt;&gt;"",$AA579&lt;&gt;""))),"Memorial de cálculo ou anexo obrigatório não informado para item acima do limite.",IF(OR(AND($G579&lt;&gt;"",$H579&lt;&gt;"",OR($G579&lt;=0,$H579&lt;=0)),AND($J579&lt;&gt;"",$K579&lt;&gt;"",OR($J579&lt;=0,$K579&lt;=0)),AND($M579&lt;&gt;"",$N579&lt;&gt;"",OR($M579&lt;=0,$N579&lt;=0)),AND($P579&lt;&gt;"",$Q579&lt;&gt;"",OR($P579&lt;=0,$Q579&lt;=0)),AND($S579&lt;&gt;"",$T579&lt;&gt;"",OR($S579&lt;=0,$T579&lt;=0)),AND($V579&lt;&gt;"",$W579&lt;&gt;"",OR($V579&lt;=0,$W579&lt;=0))),"Revise os valores informados: valor unitário e quantidade devem ser maiores que zero.",IF(OR(AND($G579="",$H579&lt;&gt;""),AND($G579&lt;&gt;"",$H579=""),AND($J579="",$K579&lt;&gt;""),AND($J579&lt;&gt;"",$K579=""),AND($M579="",$N579&lt;&gt;""),AND($M579&lt;&gt;"",$N579=""),AND($P579="",$Q579&lt;&gt;""),AND($P579&lt;&gt;"",$Q579=""),AND($S579="",$T579&lt;&gt;""),AND($S579&lt;&gt;"",$T579=""),AND($V579="",$W579&lt;&gt;""),AND($V579&lt;&gt;"",$W579="")),"Há ano preenchido parcialmente: "&amp;TRIM(IF(AND($G579="",$H579&lt;&gt;""),"Ano 1 (falta valor unitário); ","")&amp;IF(AND($G579&lt;&gt;"",$H579=""),"Ano 1 (falta quantidade); ","")&amp;IF(AND($J579="",$K579&lt;&gt;""),"Ano 2 (falta valor unitário); ","")&amp;IF(AND($J579&lt;&gt;"",$K579=""),"Ano 2 (falta quantidade); ","")&amp;IF(AND($M579="",$N579&lt;&gt;""),"Ano 3 (falta valor unitário); ","")&amp;IF(AND($M579&lt;&gt;"",$N579=""),"Ano 3 (falta quantidade); ","")&amp;IF(AND($P579="",$Q579&lt;&gt;""),"Ano 4 (falta valor unitário); ","")&amp;IF(AND($P579&lt;&gt;"",$Q579=""),"Ano 4 (falta quantidade); ","")&amp;IF(AND($S579="",$T579&lt;&gt;""),"Ano 5 (falta valor unitário); ","")&amp;IF(AND($S579&lt;&gt;"",$T579=""),"Ano 5 (falta quantidade); ","")&amp;IF(AND($V579="",$W579&lt;&gt;""),"Ano 6 (falta valor unitário); ","")&amp;IF(AND($V579&lt;&gt;"",$W579=""),"Ano 6 (falta quantidade); ","")), IF(NOT(OR(AND($G579&lt;&gt;"",$H579&lt;&gt;""),AND($J579&lt;&gt;"",$K579&lt;&gt;""),AND($M579&lt;&gt;"",$N579&lt;&gt;""),AND($P579&lt;&gt;"",$Q579&lt;&gt;""),AND($S579&lt;&gt;"",$T579&lt;&gt;""),AND($V579&lt;&gt;"",$W579&lt;&gt;""))),"Informe pelo menos um ano completo com valor unitário e quantidade.",IF(AND($C579&lt;&gt;"",$E579&lt;&gt;"",LEFT(TRIM($C579),1)&lt;&gt;LEFT(TRIM($E579),1)),"Categoria e tipo estão incompatíveis.",IF(IF(OR($E579="",$F579=""),FALSE(),IFERROR(COUNTIF(INDIRECT("UNITS_"&amp;SUBSTITUTE(LEFT($E579,FIND(" ",$E579&amp;" ")-1),".","_")),$F579)=0,TRUE())),"Unidade incompatível com o tipo selecionado.",IF(OR(AND(ISNUMBER(SEARCH("comunic",LOWER($B579))),LEFT($E579,3)&lt;&gt;"4.4"),AND(ISNUMBER(SEARCH("monitor",LOWER($B579))),NOT(OR(LEFT($E579,3)="1.5",LEFT($E579,3)="2.5")))),"Revise a classificação do item conforme as regras de preenchimento.",IF(AND($B579&lt;&gt;"",OR(ISNUMBER(SEARCH("outro",LOWER($B579))),ISNUMBER(SEARCH("divers",LOWER($B579))),ISNUMBER(SEARCH("kit",LOWER($B579))),ISNUMBER(SEARCH("ferrament",LOWER($B579))),ISNUMBER(SEARCH("epi",LOWER($B579)))),NOT(OR($Z579&lt;&gt;"",$AA579&lt;&gt;""))),"Descrição muito genérica: detalhe melhor o item e registre o racional no memorial ou em anexo.",IF(AND($Y579=0,$B579&lt;&gt;"",OR($G579&lt;&gt;"",$H579&lt;&gt;"",$J579&lt;&gt;"",$K579&lt;&gt;"",$M579&lt;&gt;"",$N579&lt;&gt;"",$P579&lt;&gt;"",$Q579&lt;&gt;"",$S579&lt;&gt;"",$T579&lt;&gt;"",$V579&lt;&gt;"",$W579&lt;&gt;"")),"O item possui dados lançados, mas o total está zerado. Revise os valores informados.","")))))))))))))))</f>
        <v/>
      </c>
    </row>
    <row r="580" spans="1:35" ht="14.25" customHeight="1" x14ac:dyDescent="0.25">
      <c r="A580" s="57" t="str">
        <f t="shared" si="104"/>
        <v/>
      </c>
      <c r="B580" s="58"/>
      <c r="C580" s="58"/>
      <c r="D580" s="58"/>
      <c r="E580" s="58"/>
      <c r="F580" s="58"/>
      <c r="G580" s="269"/>
      <c r="H580" s="59"/>
      <c r="I580" s="273">
        <f t="shared" si="105"/>
        <v>0</v>
      </c>
      <c r="J580" s="269"/>
      <c r="K580" s="59"/>
      <c r="L580" s="270">
        <f t="shared" si="106"/>
        <v>0</v>
      </c>
      <c r="M580" s="269"/>
      <c r="N580" s="59"/>
      <c r="O580" s="270">
        <f t="shared" si="107"/>
        <v>0</v>
      </c>
      <c r="P580" s="269"/>
      <c r="Q580" s="59"/>
      <c r="R580" s="271">
        <f t="shared" si="108"/>
        <v>0</v>
      </c>
      <c r="S580" s="269"/>
      <c r="T580" s="59"/>
      <c r="U580" s="270">
        <f t="shared" si="109"/>
        <v>0</v>
      </c>
      <c r="V580" s="269"/>
      <c r="W580" s="59"/>
      <c r="X580" s="270">
        <f t="shared" si="110"/>
        <v>0</v>
      </c>
      <c r="Y580" s="270">
        <f t="shared" si="111"/>
        <v>0</v>
      </c>
      <c r="Z580" s="58"/>
      <c r="AA580" s="58"/>
      <c r="AB580" s="60" t="str">
        <f t="shared" si="112"/>
        <v/>
      </c>
      <c r="AC580" s="21" t="b">
        <f t="shared" si="113"/>
        <v>0</v>
      </c>
      <c r="AD580" s="21" t="b">
        <f t="shared" si="114"/>
        <v>0</v>
      </c>
      <c r="AE580" s="21" t="b">
        <f t="shared" si="115"/>
        <v>0</v>
      </c>
      <c r="AF580" s="21" t="b">
        <f ca="1">OR(AND($AC580,NOT($AD580)),AND($AC580,OR(AND($G580="",$H580&lt;&gt;""),AND($G580&lt;&gt;"",$H580=""),AND($J580="",$K580&lt;&gt;""),AND($J580&lt;&gt;"",$K580=""),AND($M580="",$N580&lt;&gt;""),AND($M580&lt;&gt;"",$N580=""),AND($P580="",$Q580&lt;&gt;""),AND($P580&lt;&gt;"",$Q580=""),AND($S580="",$T580&lt;&gt;""),AND($S580&lt;&gt;"",$T580=""),AND($V580="",$W580&lt;&gt;""),AND($V580&lt;&gt;"",$W580=""))),AND($C580&lt;&gt;"",$E580&lt;&gt;"",LEFT(TRIM($C580),1)&lt;&gt;LEFT(TRIM($E580),1)),IF(OR($E580="",$F580=""),FALSE(),IFERROR(COUNTIF(INDIRECT("UNITS_"&amp;SUBSTITUTE(LEFT($E580,FIND(" ",$E580&amp;" ")-1),".","_")),$F580)=0,TRUE())),AND($B580&lt;&gt;"",OR(ISNUMBER(SEARCH("outro",LOWER($B580))),ISNUMBER(SEARCH("divers",LOWER($B580))),ISNUMBER(SEARCH("etc",LOWER($B580))))),OR(AND(ISNUMBER(SEARCH("comunic",LOWER($B580))),LEFT($E580,3)&lt;&gt;"4.4"),AND(ISNUMBER(SEARCH("monitor",LOWER($B580))),NOT(OR(LEFT($E580,3)="1.5",LEFT($E580,3)="2.5")))),AND($B580&lt;&gt;"",OR(LEFT($C580,1)="1",LEFT($C580,1)="2"),$D580=""),AND($D580&lt;&gt;"",NOT(OR(LEFT($C580,1)="1",LEFT($C580,1)="2"))),AND($D580&lt;&gt;"",COUNTIF(' PROJETO'!$B$14:$B$16,$D580)=0),IF($D580="",FALSE(),IF(COUNTIF(' PROJETO'!$B$14:$B$16,$D580)=0,FALSE(),IFERROR(INDEX(' PROJETO'!$C$14:$C$16,MATCH($D580,' PROJETO'!$B$14:$B$16,0))&lt;&gt;"Sim",FALSE()))))</f>
        <v>0</v>
      </c>
      <c r="AG580" s="21" t="b">
        <f>AND($AC580,$Y580&gt;'CONFG.  LISTAS'!$F$4,$Z580="",$AA580="")</f>
        <v>0</v>
      </c>
      <c r="AH580" s="21" t="str">
        <f t="shared" si="116"/>
        <v/>
      </c>
      <c r="AI580" s="43" t="str">
        <f ca="1">IF(NOT($AC580),"",IF(OR($B580="",$C580="",$E580="",$F580=""),"Preencha descrição, categoria, tipo e unidade.",IF(AND($B580&lt;&gt;"",OR(LEFT($C580,1)="1",LEFT($C580,1)="2"),$D580=""),"Informe a prática de restauração para itens diretos.",IF(AND($D580&lt;&gt;"",NOT(OR(LEFT($C580,1)="1",LEFT($C580,1)="2"))),"Custos indiretos não devem pertencer a uma prática específica.",IF(AND($D580&lt;&gt;"",COUNTIF(' PROJETO'!$B$14:$B$16,$D580)=0),"Prática de restauração inválida ou não cadastrada.",IF(IF($D580="",FALSE(),IF(COUNTIF(' PROJETO'!$B$14:$B$16,$D580)=0,FALSE(),IFERROR(INDEX(' PROJETO'!$C$14:$C$16,MATCH($D580,' PROJETO'!$B$14:$B$16,0))&lt;&gt;"Sim",FALSE()))),"A prática informada no item não foi selecionada na aba Projeto.",IF(AND(MAX($I580,$L580,$O580,$R580,$U580,$X580)&gt;'CONFG.  LISTAS'!$F$4,NOT(OR($Z580&lt;&gt;"",$AA580&lt;&gt;""))),"Memorial de cálculo ou anexo obrigatório não informado para item acima do limite.",IF(OR(AND($G580&lt;&gt;"",$H580&lt;&gt;"",OR($G580&lt;=0,$H580&lt;=0)),AND($J580&lt;&gt;"",$K580&lt;&gt;"",OR($J580&lt;=0,$K580&lt;=0)),AND($M580&lt;&gt;"",$N580&lt;&gt;"",OR($M580&lt;=0,$N580&lt;=0)),AND($P580&lt;&gt;"",$Q580&lt;&gt;"",OR($P580&lt;=0,$Q580&lt;=0)),AND($S580&lt;&gt;"",$T580&lt;&gt;"",OR($S580&lt;=0,$T580&lt;=0)),AND($V580&lt;&gt;"",$W580&lt;&gt;"",OR($V580&lt;=0,$W580&lt;=0))),"Revise os valores informados: valor unitário e quantidade devem ser maiores que zero.",IF(OR(AND($G580="",$H580&lt;&gt;""),AND($G580&lt;&gt;"",$H580=""),AND($J580="",$K580&lt;&gt;""),AND($J580&lt;&gt;"",$K580=""),AND($M580="",$N580&lt;&gt;""),AND($M580&lt;&gt;"",$N580=""),AND($P580="",$Q580&lt;&gt;""),AND($P580&lt;&gt;"",$Q580=""),AND($S580="",$T580&lt;&gt;""),AND($S580&lt;&gt;"",$T580=""),AND($V580="",$W580&lt;&gt;""),AND($V580&lt;&gt;"",$W580="")),"Há ano preenchido parcialmente: "&amp;TRIM(IF(AND($G580="",$H580&lt;&gt;""),"Ano 1 (falta valor unitário); ","")&amp;IF(AND($G580&lt;&gt;"",$H580=""),"Ano 1 (falta quantidade); ","")&amp;IF(AND($J580="",$K580&lt;&gt;""),"Ano 2 (falta valor unitário); ","")&amp;IF(AND($J580&lt;&gt;"",$K580=""),"Ano 2 (falta quantidade); ","")&amp;IF(AND($M580="",$N580&lt;&gt;""),"Ano 3 (falta valor unitário); ","")&amp;IF(AND($M580&lt;&gt;"",$N580=""),"Ano 3 (falta quantidade); ","")&amp;IF(AND($P580="",$Q580&lt;&gt;""),"Ano 4 (falta valor unitário); ","")&amp;IF(AND($P580&lt;&gt;"",$Q580=""),"Ano 4 (falta quantidade); ","")&amp;IF(AND($S580="",$T580&lt;&gt;""),"Ano 5 (falta valor unitário); ","")&amp;IF(AND($S580&lt;&gt;"",$T580=""),"Ano 5 (falta quantidade); ","")&amp;IF(AND($V580="",$W580&lt;&gt;""),"Ano 6 (falta valor unitário); ","")&amp;IF(AND($V580&lt;&gt;"",$W580=""),"Ano 6 (falta quantidade); ","")), IF(NOT(OR(AND($G580&lt;&gt;"",$H580&lt;&gt;""),AND($J580&lt;&gt;"",$K580&lt;&gt;""),AND($M580&lt;&gt;"",$N580&lt;&gt;""),AND($P580&lt;&gt;"",$Q580&lt;&gt;""),AND($S580&lt;&gt;"",$T580&lt;&gt;""),AND($V580&lt;&gt;"",$W580&lt;&gt;""))),"Informe pelo menos um ano completo com valor unitário e quantidade.",IF(AND($C580&lt;&gt;"",$E580&lt;&gt;"",LEFT(TRIM($C580),1)&lt;&gt;LEFT(TRIM($E580),1)),"Categoria e tipo estão incompatíveis.",IF(IF(OR($E580="",$F580=""),FALSE(),IFERROR(COUNTIF(INDIRECT("UNITS_"&amp;SUBSTITUTE(LEFT($E580,FIND(" ",$E580&amp;" ")-1),".","_")),$F580)=0,TRUE())),"Unidade incompatível com o tipo selecionado.",IF(OR(AND(ISNUMBER(SEARCH("comunic",LOWER($B580))),LEFT($E580,3)&lt;&gt;"4.4"),AND(ISNUMBER(SEARCH("monitor",LOWER($B580))),NOT(OR(LEFT($E580,3)="1.5",LEFT($E580,3)="2.5")))),"Revise a classificação do item conforme as regras de preenchimento.",IF(AND($B580&lt;&gt;"",OR(ISNUMBER(SEARCH("outro",LOWER($B580))),ISNUMBER(SEARCH("divers",LOWER($B580))),ISNUMBER(SEARCH("kit",LOWER($B580))),ISNUMBER(SEARCH("ferrament",LOWER($B580))),ISNUMBER(SEARCH("epi",LOWER($B580)))),NOT(OR($Z580&lt;&gt;"",$AA580&lt;&gt;""))),"Descrição muito genérica: detalhe melhor o item e registre o racional no memorial ou em anexo.",IF(AND($Y580=0,$B580&lt;&gt;"",OR($G580&lt;&gt;"",$H580&lt;&gt;"",$J580&lt;&gt;"",$K580&lt;&gt;"",$M580&lt;&gt;"",$N580&lt;&gt;"",$P580&lt;&gt;"",$Q580&lt;&gt;"",$S580&lt;&gt;"",$T580&lt;&gt;"",$V580&lt;&gt;"",$W580&lt;&gt;"")),"O item possui dados lançados, mas o total está zerado. Revise os valores informados.","")))))))))))))))</f>
        <v/>
      </c>
    </row>
    <row r="581" spans="1:35" ht="14.25" customHeight="1" x14ac:dyDescent="0.25">
      <c r="A581" s="57" t="str">
        <f t="shared" si="104"/>
        <v/>
      </c>
      <c r="B581" s="61"/>
      <c r="C581" s="61"/>
      <c r="D581" s="58"/>
      <c r="E581" s="61"/>
      <c r="F581" s="61"/>
      <c r="G581" s="272"/>
      <c r="H581" s="62"/>
      <c r="I581" s="273">
        <f t="shared" si="105"/>
        <v>0</v>
      </c>
      <c r="J581" s="272"/>
      <c r="K581" s="62"/>
      <c r="L581" s="270">
        <f t="shared" si="106"/>
        <v>0</v>
      </c>
      <c r="M581" s="272"/>
      <c r="N581" s="62"/>
      <c r="O581" s="270">
        <f t="shared" si="107"/>
        <v>0</v>
      </c>
      <c r="P581" s="272"/>
      <c r="Q581" s="62"/>
      <c r="R581" s="271">
        <f t="shared" si="108"/>
        <v>0</v>
      </c>
      <c r="S581" s="272"/>
      <c r="T581" s="62"/>
      <c r="U581" s="270">
        <f t="shared" si="109"/>
        <v>0</v>
      </c>
      <c r="V581" s="272"/>
      <c r="W581" s="62"/>
      <c r="X581" s="270">
        <f t="shared" si="110"/>
        <v>0</v>
      </c>
      <c r="Y581" s="270">
        <f t="shared" si="111"/>
        <v>0</v>
      </c>
      <c r="Z581" s="61"/>
      <c r="AA581" s="61"/>
      <c r="AB581" s="60" t="str">
        <f t="shared" si="112"/>
        <v/>
      </c>
      <c r="AC581" s="21" t="b">
        <f t="shared" si="113"/>
        <v>0</v>
      </c>
      <c r="AD581" s="21" t="b">
        <f t="shared" si="114"/>
        <v>0</v>
      </c>
      <c r="AE581" s="21" t="b">
        <f t="shared" si="115"/>
        <v>0</v>
      </c>
      <c r="AF581" s="21" t="b">
        <f ca="1">OR(AND($AC581,NOT($AD581)),AND($AC581,OR(AND($G581="",$H581&lt;&gt;""),AND($G581&lt;&gt;"",$H581=""),AND($J581="",$K581&lt;&gt;""),AND($J581&lt;&gt;"",$K581=""),AND($M581="",$N581&lt;&gt;""),AND($M581&lt;&gt;"",$N581=""),AND($P581="",$Q581&lt;&gt;""),AND($P581&lt;&gt;"",$Q581=""),AND($S581="",$T581&lt;&gt;""),AND($S581&lt;&gt;"",$T581=""),AND($V581="",$W581&lt;&gt;""),AND($V581&lt;&gt;"",$W581=""))),AND($C581&lt;&gt;"",$E581&lt;&gt;"",LEFT(TRIM($C581),1)&lt;&gt;LEFT(TRIM($E581),1)),IF(OR($E581="",$F581=""),FALSE(),IFERROR(COUNTIF(INDIRECT("UNITS_"&amp;SUBSTITUTE(LEFT($E581,FIND(" ",$E581&amp;" ")-1),".","_")),$F581)=0,TRUE())),AND($B581&lt;&gt;"",OR(ISNUMBER(SEARCH("outro",LOWER($B581))),ISNUMBER(SEARCH("divers",LOWER($B581))),ISNUMBER(SEARCH("etc",LOWER($B581))))),OR(AND(ISNUMBER(SEARCH("comunic",LOWER($B581))),LEFT($E581,3)&lt;&gt;"4.4"),AND(ISNUMBER(SEARCH("monitor",LOWER($B581))),NOT(OR(LEFT($E581,3)="1.5",LEFT($E581,3)="2.5")))),AND($B581&lt;&gt;"",OR(LEFT($C581,1)="1",LEFT($C581,1)="2"),$D581=""),AND($D581&lt;&gt;"",NOT(OR(LEFT($C581,1)="1",LEFT($C581,1)="2"))),AND($D581&lt;&gt;"",COUNTIF(' PROJETO'!$B$14:$B$16,$D581)=0),IF($D581="",FALSE(),IF(COUNTIF(' PROJETO'!$B$14:$B$16,$D581)=0,FALSE(),IFERROR(INDEX(' PROJETO'!$C$14:$C$16,MATCH($D581,' PROJETO'!$B$14:$B$16,0))&lt;&gt;"Sim",FALSE()))))</f>
        <v>0</v>
      </c>
      <c r="AG581" s="21" t="b">
        <f>AND($AC581,$Y581&gt;'CONFG.  LISTAS'!$F$4,$Z581="",$AA581="")</f>
        <v>0</v>
      </c>
      <c r="AH581" s="21" t="str">
        <f t="shared" si="116"/>
        <v/>
      </c>
      <c r="AI581" s="43" t="str">
        <f ca="1">IF(NOT($AC581),"",IF(OR($B581="",$C581="",$E581="",$F581=""),"Preencha descrição, categoria, tipo e unidade.",IF(AND($B581&lt;&gt;"",OR(LEFT($C581,1)="1",LEFT($C581,1)="2"),$D581=""),"Informe a prática de restauração para itens diretos.",IF(AND($D581&lt;&gt;"",NOT(OR(LEFT($C581,1)="1",LEFT($C581,1)="2"))),"Custos indiretos não devem pertencer a uma prática específica.",IF(AND($D581&lt;&gt;"",COUNTIF(' PROJETO'!$B$14:$B$16,$D581)=0),"Prática de restauração inválida ou não cadastrada.",IF(IF($D581="",FALSE(),IF(COUNTIF(' PROJETO'!$B$14:$B$16,$D581)=0,FALSE(),IFERROR(INDEX(' PROJETO'!$C$14:$C$16,MATCH($D581,' PROJETO'!$B$14:$B$16,0))&lt;&gt;"Sim",FALSE()))),"A prática informada no item não foi selecionada na aba Projeto.",IF(AND(MAX($I581,$L581,$O581,$R581,$U581,$X581)&gt;'CONFG.  LISTAS'!$F$4,NOT(OR($Z581&lt;&gt;"",$AA581&lt;&gt;""))),"Memorial de cálculo ou anexo obrigatório não informado para item acima do limite.",IF(OR(AND($G581&lt;&gt;"",$H581&lt;&gt;"",OR($G581&lt;=0,$H581&lt;=0)),AND($J581&lt;&gt;"",$K581&lt;&gt;"",OR($J581&lt;=0,$K581&lt;=0)),AND($M581&lt;&gt;"",$N581&lt;&gt;"",OR($M581&lt;=0,$N581&lt;=0)),AND($P581&lt;&gt;"",$Q581&lt;&gt;"",OR($P581&lt;=0,$Q581&lt;=0)),AND($S581&lt;&gt;"",$T581&lt;&gt;"",OR($S581&lt;=0,$T581&lt;=0)),AND($V581&lt;&gt;"",$W581&lt;&gt;"",OR($V581&lt;=0,$W581&lt;=0))),"Revise os valores informados: valor unitário e quantidade devem ser maiores que zero.",IF(OR(AND($G581="",$H581&lt;&gt;""),AND($G581&lt;&gt;"",$H581=""),AND($J581="",$K581&lt;&gt;""),AND($J581&lt;&gt;"",$K581=""),AND($M581="",$N581&lt;&gt;""),AND($M581&lt;&gt;"",$N581=""),AND($P581="",$Q581&lt;&gt;""),AND($P581&lt;&gt;"",$Q581=""),AND($S581="",$T581&lt;&gt;""),AND($S581&lt;&gt;"",$T581=""),AND($V581="",$W581&lt;&gt;""),AND($V581&lt;&gt;"",$W581="")),"Há ano preenchido parcialmente: "&amp;TRIM(IF(AND($G581="",$H581&lt;&gt;""),"Ano 1 (falta valor unitário); ","")&amp;IF(AND($G581&lt;&gt;"",$H581=""),"Ano 1 (falta quantidade); ","")&amp;IF(AND($J581="",$K581&lt;&gt;""),"Ano 2 (falta valor unitário); ","")&amp;IF(AND($J581&lt;&gt;"",$K581=""),"Ano 2 (falta quantidade); ","")&amp;IF(AND($M581="",$N581&lt;&gt;""),"Ano 3 (falta valor unitário); ","")&amp;IF(AND($M581&lt;&gt;"",$N581=""),"Ano 3 (falta quantidade); ","")&amp;IF(AND($P581="",$Q581&lt;&gt;""),"Ano 4 (falta valor unitário); ","")&amp;IF(AND($P581&lt;&gt;"",$Q581=""),"Ano 4 (falta quantidade); ","")&amp;IF(AND($S581="",$T581&lt;&gt;""),"Ano 5 (falta valor unitário); ","")&amp;IF(AND($S581&lt;&gt;"",$T581=""),"Ano 5 (falta quantidade); ","")&amp;IF(AND($V581="",$W581&lt;&gt;""),"Ano 6 (falta valor unitário); ","")&amp;IF(AND($V581&lt;&gt;"",$W581=""),"Ano 6 (falta quantidade); ","")), IF(NOT(OR(AND($G581&lt;&gt;"",$H581&lt;&gt;""),AND($J581&lt;&gt;"",$K581&lt;&gt;""),AND($M581&lt;&gt;"",$N581&lt;&gt;""),AND($P581&lt;&gt;"",$Q581&lt;&gt;""),AND($S581&lt;&gt;"",$T581&lt;&gt;""),AND($V581&lt;&gt;"",$W581&lt;&gt;""))),"Informe pelo menos um ano completo com valor unitário e quantidade.",IF(AND($C581&lt;&gt;"",$E581&lt;&gt;"",LEFT(TRIM($C581),1)&lt;&gt;LEFT(TRIM($E581),1)),"Categoria e tipo estão incompatíveis.",IF(IF(OR($E581="",$F581=""),FALSE(),IFERROR(COUNTIF(INDIRECT("UNITS_"&amp;SUBSTITUTE(LEFT($E581,FIND(" ",$E581&amp;" ")-1),".","_")),$F581)=0,TRUE())),"Unidade incompatível com o tipo selecionado.",IF(OR(AND(ISNUMBER(SEARCH("comunic",LOWER($B581))),LEFT($E581,3)&lt;&gt;"4.4"),AND(ISNUMBER(SEARCH("monitor",LOWER($B581))),NOT(OR(LEFT($E581,3)="1.5",LEFT($E581,3)="2.5")))),"Revise a classificação do item conforme as regras de preenchimento.",IF(AND($B581&lt;&gt;"",OR(ISNUMBER(SEARCH("outro",LOWER($B581))),ISNUMBER(SEARCH("divers",LOWER($B581))),ISNUMBER(SEARCH("kit",LOWER($B581))),ISNUMBER(SEARCH("ferrament",LOWER($B581))),ISNUMBER(SEARCH("epi",LOWER($B581)))),NOT(OR($Z581&lt;&gt;"",$AA581&lt;&gt;""))),"Descrição muito genérica: detalhe melhor o item e registre o racional no memorial ou em anexo.",IF(AND($Y581=0,$B581&lt;&gt;"",OR($G581&lt;&gt;"",$H581&lt;&gt;"",$J581&lt;&gt;"",$K581&lt;&gt;"",$M581&lt;&gt;"",$N581&lt;&gt;"",$P581&lt;&gt;"",$Q581&lt;&gt;"",$S581&lt;&gt;"",$T581&lt;&gt;"",$V581&lt;&gt;"",$W581&lt;&gt;"")),"O item possui dados lançados, mas o total está zerado. Revise os valores informados.","")))))))))))))))</f>
        <v/>
      </c>
    </row>
    <row r="582" spans="1:35" ht="14.25" customHeight="1" x14ac:dyDescent="0.25">
      <c r="A582" s="57" t="str">
        <f t="shared" si="104"/>
        <v/>
      </c>
      <c r="B582" s="58"/>
      <c r="C582" s="58"/>
      <c r="D582" s="58"/>
      <c r="E582" s="58"/>
      <c r="F582" s="58"/>
      <c r="G582" s="269"/>
      <c r="H582" s="59"/>
      <c r="I582" s="273">
        <f t="shared" si="105"/>
        <v>0</v>
      </c>
      <c r="J582" s="269"/>
      <c r="K582" s="59"/>
      <c r="L582" s="270">
        <f t="shared" si="106"/>
        <v>0</v>
      </c>
      <c r="M582" s="269"/>
      <c r="N582" s="59"/>
      <c r="O582" s="270">
        <f t="shared" si="107"/>
        <v>0</v>
      </c>
      <c r="P582" s="269"/>
      <c r="Q582" s="59"/>
      <c r="R582" s="271">
        <f t="shared" si="108"/>
        <v>0</v>
      </c>
      <c r="S582" s="269"/>
      <c r="T582" s="59"/>
      <c r="U582" s="270">
        <f t="shared" si="109"/>
        <v>0</v>
      </c>
      <c r="V582" s="269"/>
      <c r="W582" s="59"/>
      <c r="X582" s="270">
        <f t="shared" si="110"/>
        <v>0</v>
      </c>
      <c r="Y582" s="270">
        <f t="shared" si="111"/>
        <v>0</v>
      </c>
      <c r="Z582" s="58"/>
      <c r="AA582" s="58"/>
      <c r="AB582" s="60" t="str">
        <f t="shared" si="112"/>
        <v/>
      </c>
      <c r="AC582" s="21" t="b">
        <f t="shared" si="113"/>
        <v>0</v>
      </c>
      <c r="AD582" s="21" t="b">
        <f t="shared" si="114"/>
        <v>0</v>
      </c>
      <c r="AE582" s="21" t="b">
        <f t="shared" si="115"/>
        <v>0</v>
      </c>
      <c r="AF582" s="21" t="b">
        <f ca="1">OR(AND($AC582,NOT($AD582)),AND($AC582,OR(AND($G582="",$H582&lt;&gt;""),AND($G582&lt;&gt;"",$H582=""),AND($J582="",$K582&lt;&gt;""),AND($J582&lt;&gt;"",$K582=""),AND($M582="",$N582&lt;&gt;""),AND($M582&lt;&gt;"",$N582=""),AND($P582="",$Q582&lt;&gt;""),AND($P582&lt;&gt;"",$Q582=""),AND($S582="",$T582&lt;&gt;""),AND($S582&lt;&gt;"",$T582=""),AND($V582="",$W582&lt;&gt;""),AND($V582&lt;&gt;"",$W582=""))),AND($C582&lt;&gt;"",$E582&lt;&gt;"",LEFT(TRIM($C582),1)&lt;&gt;LEFT(TRIM($E582),1)),IF(OR($E582="",$F582=""),FALSE(),IFERROR(COUNTIF(INDIRECT("UNITS_"&amp;SUBSTITUTE(LEFT($E582,FIND(" ",$E582&amp;" ")-1),".","_")),$F582)=0,TRUE())),AND($B582&lt;&gt;"",OR(ISNUMBER(SEARCH("outro",LOWER($B582))),ISNUMBER(SEARCH("divers",LOWER($B582))),ISNUMBER(SEARCH("etc",LOWER($B582))))),OR(AND(ISNUMBER(SEARCH("comunic",LOWER($B582))),LEFT($E582,3)&lt;&gt;"4.4"),AND(ISNUMBER(SEARCH("monitor",LOWER($B582))),NOT(OR(LEFT($E582,3)="1.5",LEFT($E582,3)="2.5")))),AND($B582&lt;&gt;"",OR(LEFT($C582,1)="1",LEFT($C582,1)="2"),$D582=""),AND($D582&lt;&gt;"",NOT(OR(LEFT($C582,1)="1",LEFT($C582,1)="2"))),AND($D582&lt;&gt;"",COUNTIF(' PROJETO'!$B$14:$B$16,$D582)=0),IF($D582="",FALSE(),IF(COUNTIF(' PROJETO'!$B$14:$B$16,$D582)=0,FALSE(),IFERROR(INDEX(' PROJETO'!$C$14:$C$16,MATCH($D582,' PROJETO'!$B$14:$B$16,0))&lt;&gt;"Sim",FALSE()))))</f>
        <v>0</v>
      </c>
      <c r="AG582" s="21" t="b">
        <f>AND($AC582,$Y582&gt;'CONFG.  LISTAS'!$F$4,$Z582="",$AA582="")</f>
        <v>0</v>
      </c>
      <c r="AH582" s="21" t="str">
        <f t="shared" si="116"/>
        <v/>
      </c>
      <c r="AI582" s="43" t="str">
        <f ca="1">IF(NOT($AC582),"",IF(OR($B582="",$C582="",$E582="",$F582=""),"Preencha descrição, categoria, tipo e unidade.",IF(AND($B582&lt;&gt;"",OR(LEFT($C582,1)="1",LEFT($C582,1)="2"),$D582=""),"Informe a prática de restauração para itens diretos.",IF(AND($D582&lt;&gt;"",NOT(OR(LEFT($C582,1)="1",LEFT($C582,1)="2"))),"Custos indiretos não devem pertencer a uma prática específica.",IF(AND($D582&lt;&gt;"",COUNTIF(' PROJETO'!$B$14:$B$16,$D582)=0),"Prática de restauração inválida ou não cadastrada.",IF(IF($D582="",FALSE(),IF(COUNTIF(' PROJETO'!$B$14:$B$16,$D582)=0,FALSE(),IFERROR(INDEX(' PROJETO'!$C$14:$C$16,MATCH($D582,' PROJETO'!$B$14:$B$16,0))&lt;&gt;"Sim",FALSE()))),"A prática informada no item não foi selecionada na aba Projeto.",IF(AND(MAX($I582,$L582,$O582,$R582,$U582,$X582)&gt;'CONFG.  LISTAS'!$F$4,NOT(OR($Z582&lt;&gt;"",$AA582&lt;&gt;""))),"Memorial de cálculo ou anexo obrigatório não informado para item acima do limite.",IF(OR(AND($G582&lt;&gt;"",$H582&lt;&gt;"",OR($G582&lt;=0,$H582&lt;=0)),AND($J582&lt;&gt;"",$K582&lt;&gt;"",OR($J582&lt;=0,$K582&lt;=0)),AND($M582&lt;&gt;"",$N582&lt;&gt;"",OR($M582&lt;=0,$N582&lt;=0)),AND($P582&lt;&gt;"",$Q582&lt;&gt;"",OR($P582&lt;=0,$Q582&lt;=0)),AND($S582&lt;&gt;"",$T582&lt;&gt;"",OR($S582&lt;=0,$T582&lt;=0)),AND($V582&lt;&gt;"",$W582&lt;&gt;"",OR($V582&lt;=0,$W582&lt;=0))),"Revise os valores informados: valor unitário e quantidade devem ser maiores que zero.",IF(OR(AND($G582="",$H582&lt;&gt;""),AND($G582&lt;&gt;"",$H582=""),AND($J582="",$K582&lt;&gt;""),AND($J582&lt;&gt;"",$K582=""),AND($M582="",$N582&lt;&gt;""),AND($M582&lt;&gt;"",$N582=""),AND($P582="",$Q582&lt;&gt;""),AND($P582&lt;&gt;"",$Q582=""),AND($S582="",$T582&lt;&gt;""),AND($S582&lt;&gt;"",$T582=""),AND($V582="",$W582&lt;&gt;""),AND($V582&lt;&gt;"",$W582="")),"Há ano preenchido parcialmente: "&amp;TRIM(IF(AND($G582="",$H582&lt;&gt;""),"Ano 1 (falta valor unitário); ","")&amp;IF(AND($G582&lt;&gt;"",$H582=""),"Ano 1 (falta quantidade); ","")&amp;IF(AND($J582="",$K582&lt;&gt;""),"Ano 2 (falta valor unitário); ","")&amp;IF(AND($J582&lt;&gt;"",$K582=""),"Ano 2 (falta quantidade); ","")&amp;IF(AND($M582="",$N582&lt;&gt;""),"Ano 3 (falta valor unitário); ","")&amp;IF(AND($M582&lt;&gt;"",$N582=""),"Ano 3 (falta quantidade); ","")&amp;IF(AND($P582="",$Q582&lt;&gt;""),"Ano 4 (falta valor unitário); ","")&amp;IF(AND($P582&lt;&gt;"",$Q582=""),"Ano 4 (falta quantidade); ","")&amp;IF(AND($S582="",$T582&lt;&gt;""),"Ano 5 (falta valor unitário); ","")&amp;IF(AND($S582&lt;&gt;"",$T582=""),"Ano 5 (falta quantidade); ","")&amp;IF(AND($V582="",$W582&lt;&gt;""),"Ano 6 (falta valor unitário); ","")&amp;IF(AND($V582&lt;&gt;"",$W582=""),"Ano 6 (falta quantidade); ","")), IF(NOT(OR(AND($G582&lt;&gt;"",$H582&lt;&gt;""),AND($J582&lt;&gt;"",$K582&lt;&gt;""),AND($M582&lt;&gt;"",$N582&lt;&gt;""),AND($P582&lt;&gt;"",$Q582&lt;&gt;""),AND($S582&lt;&gt;"",$T582&lt;&gt;""),AND($V582&lt;&gt;"",$W582&lt;&gt;""))),"Informe pelo menos um ano completo com valor unitário e quantidade.",IF(AND($C582&lt;&gt;"",$E582&lt;&gt;"",LEFT(TRIM($C582),1)&lt;&gt;LEFT(TRIM($E582),1)),"Categoria e tipo estão incompatíveis.",IF(IF(OR($E582="",$F582=""),FALSE(),IFERROR(COUNTIF(INDIRECT("UNITS_"&amp;SUBSTITUTE(LEFT($E582,FIND(" ",$E582&amp;" ")-1),".","_")),$F582)=0,TRUE())),"Unidade incompatível com o tipo selecionado.",IF(OR(AND(ISNUMBER(SEARCH("comunic",LOWER($B582))),LEFT($E582,3)&lt;&gt;"4.4"),AND(ISNUMBER(SEARCH("monitor",LOWER($B582))),NOT(OR(LEFT($E582,3)="1.5",LEFT($E582,3)="2.5")))),"Revise a classificação do item conforme as regras de preenchimento.",IF(AND($B582&lt;&gt;"",OR(ISNUMBER(SEARCH("outro",LOWER($B582))),ISNUMBER(SEARCH("divers",LOWER($B582))),ISNUMBER(SEARCH("kit",LOWER($B582))),ISNUMBER(SEARCH("ferrament",LOWER($B582))),ISNUMBER(SEARCH("epi",LOWER($B582)))),NOT(OR($Z582&lt;&gt;"",$AA582&lt;&gt;""))),"Descrição muito genérica: detalhe melhor o item e registre o racional no memorial ou em anexo.",IF(AND($Y582=0,$B582&lt;&gt;"",OR($G582&lt;&gt;"",$H582&lt;&gt;"",$J582&lt;&gt;"",$K582&lt;&gt;"",$M582&lt;&gt;"",$N582&lt;&gt;"",$P582&lt;&gt;"",$Q582&lt;&gt;"",$S582&lt;&gt;"",$T582&lt;&gt;"",$V582&lt;&gt;"",$W582&lt;&gt;"")),"O item possui dados lançados, mas o total está zerado. Revise os valores informados.","")))))))))))))))</f>
        <v/>
      </c>
    </row>
    <row r="583" spans="1:35" ht="14.25" customHeight="1" x14ac:dyDescent="0.25">
      <c r="A583" s="57" t="str">
        <f t="shared" si="104"/>
        <v/>
      </c>
      <c r="B583" s="61"/>
      <c r="C583" s="61"/>
      <c r="D583" s="58"/>
      <c r="E583" s="61"/>
      <c r="F583" s="61"/>
      <c r="G583" s="272"/>
      <c r="H583" s="62"/>
      <c r="I583" s="273">
        <f t="shared" si="105"/>
        <v>0</v>
      </c>
      <c r="J583" s="272"/>
      <c r="K583" s="62"/>
      <c r="L583" s="270">
        <f t="shared" si="106"/>
        <v>0</v>
      </c>
      <c r="M583" s="272"/>
      <c r="N583" s="62"/>
      <c r="O583" s="270">
        <f t="shared" si="107"/>
        <v>0</v>
      </c>
      <c r="P583" s="272"/>
      <c r="Q583" s="62"/>
      <c r="R583" s="271">
        <f t="shared" si="108"/>
        <v>0</v>
      </c>
      <c r="S583" s="272"/>
      <c r="T583" s="62"/>
      <c r="U583" s="270">
        <f t="shared" si="109"/>
        <v>0</v>
      </c>
      <c r="V583" s="272"/>
      <c r="W583" s="62"/>
      <c r="X583" s="270">
        <f t="shared" si="110"/>
        <v>0</v>
      </c>
      <c r="Y583" s="270">
        <f t="shared" si="111"/>
        <v>0</v>
      </c>
      <c r="Z583" s="61"/>
      <c r="AA583" s="61"/>
      <c r="AB583" s="60" t="str">
        <f t="shared" si="112"/>
        <v/>
      </c>
      <c r="AC583" s="21" t="b">
        <f t="shared" si="113"/>
        <v>0</v>
      </c>
      <c r="AD583" s="21" t="b">
        <f t="shared" si="114"/>
        <v>0</v>
      </c>
      <c r="AE583" s="21" t="b">
        <f t="shared" si="115"/>
        <v>0</v>
      </c>
      <c r="AF583" s="21" t="b">
        <f ca="1">OR(AND($AC583,NOT($AD583)),AND($AC583,OR(AND($G583="",$H583&lt;&gt;""),AND($G583&lt;&gt;"",$H583=""),AND($J583="",$K583&lt;&gt;""),AND($J583&lt;&gt;"",$K583=""),AND($M583="",$N583&lt;&gt;""),AND($M583&lt;&gt;"",$N583=""),AND($P583="",$Q583&lt;&gt;""),AND($P583&lt;&gt;"",$Q583=""),AND($S583="",$T583&lt;&gt;""),AND($S583&lt;&gt;"",$T583=""),AND($V583="",$W583&lt;&gt;""),AND($V583&lt;&gt;"",$W583=""))),AND($C583&lt;&gt;"",$E583&lt;&gt;"",LEFT(TRIM($C583),1)&lt;&gt;LEFT(TRIM($E583),1)),IF(OR($E583="",$F583=""),FALSE(),IFERROR(COUNTIF(INDIRECT("UNITS_"&amp;SUBSTITUTE(LEFT($E583,FIND(" ",$E583&amp;" ")-1),".","_")),$F583)=0,TRUE())),AND($B583&lt;&gt;"",OR(ISNUMBER(SEARCH("outro",LOWER($B583))),ISNUMBER(SEARCH("divers",LOWER($B583))),ISNUMBER(SEARCH("etc",LOWER($B583))))),OR(AND(ISNUMBER(SEARCH("comunic",LOWER($B583))),LEFT($E583,3)&lt;&gt;"4.4"),AND(ISNUMBER(SEARCH("monitor",LOWER($B583))),NOT(OR(LEFT($E583,3)="1.5",LEFT($E583,3)="2.5")))),AND($B583&lt;&gt;"",OR(LEFT($C583,1)="1",LEFT($C583,1)="2"),$D583=""),AND($D583&lt;&gt;"",NOT(OR(LEFT($C583,1)="1",LEFT($C583,1)="2"))),AND($D583&lt;&gt;"",COUNTIF(' PROJETO'!$B$14:$B$16,$D583)=0),IF($D583="",FALSE(),IF(COUNTIF(' PROJETO'!$B$14:$B$16,$D583)=0,FALSE(),IFERROR(INDEX(' PROJETO'!$C$14:$C$16,MATCH($D583,' PROJETO'!$B$14:$B$16,0))&lt;&gt;"Sim",FALSE()))))</f>
        <v>0</v>
      </c>
      <c r="AG583" s="21" t="b">
        <f>AND($AC583,$Y583&gt;'CONFG.  LISTAS'!$F$4,$Z583="",$AA583="")</f>
        <v>0</v>
      </c>
      <c r="AH583" s="21" t="str">
        <f t="shared" si="116"/>
        <v/>
      </c>
      <c r="AI583" s="43" t="str">
        <f ca="1">IF(NOT($AC583),"",IF(OR($B583="",$C583="",$E583="",$F583=""),"Preencha descrição, categoria, tipo e unidade.",IF(AND($B583&lt;&gt;"",OR(LEFT($C583,1)="1",LEFT($C583,1)="2"),$D583=""),"Informe a prática de restauração para itens diretos.",IF(AND($D583&lt;&gt;"",NOT(OR(LEFT($C583,1)="1",LEFT($C583,1)="2"))),"Custos indiretos não devem pertencer a uma prática específica.",IF(AND($D583&lt;&gt;"",COUNTIF(' PROJETO'!$B$14:$B$16,$D583)=0),"Prática de restauração inválida ou não cadastrada.",IF(IF($D583="",FALSE(),IF(COUNTIF(' PROJETO'!$B$14:$B$16,$D583)=0,FALSE(),IFERROR(INDEX(' PROJETO'!$C$14:$C$16,MATCH($D583,' PROJETO'!$B$14:$B$16,0))&lt;&gt;"Sim",FALSE()))),"A prática informada no item não foi selecionada na aba Projeto.",IF(AND(MAX($I583,$L583,$O583,$R583,$U583,$X583)&gt;'CONFG.  LISTAS'!$F$4,NOT(OR($Z583&lt;&gt;"",$AA583&lt;&gt;""))),"Memorial de cálculo ou anexo obrigatório não informado para item acima do limite.",IF(OR(AND($G583&lt;&gt;"",$H583&lt;&gt;"",OR($G583&lt;=0,$H583&lt;=0)),AND($J583&lt;&gt;"",$K583&lt;&gt;"",OR($J583&lt;=0,$K583&lt;=0)),AND($M583&lt;&gt;"",$N583&lt;&gt;"",OR($M583&lt;=0,$N583&lt;=0)),AND($P583&lt;&gt;"",$Q583&lt;&gt;"",OR($P583&lt;=0,$Q583&lt;=0)),AND($S583&lt;&gt;"",$T583&lt;&gt;"",OR($S583&lt;=0,$T583&lt;=0)),AND($V583&lt;&gt;"",$W583&lt;&gt;"",OR($V583&lt;=0,$W583&lt;=0))),"Revise os valores informados: valor unitário e quantidade devem ser maiores que zero.",IF(OR(AND($G583="",$H583&lt;&gt;""),AND($G583&lt;&gt;"",$H583=""),AND($J583="",$K583&lt;&gt;""),AND($J583&lt;&gt;"",$K583=""),AND($M583="",$N583&lt;&gt;""),AND($M583&lt;&gt;"",$N583=""),AND($P583="",$Q583&lt;&gt;""),AND($P583&lt;&gt;"",$Q583=""),AND($S583="",$T583&lt;&gt;""),AND($S583&lt;&gt;"",$T583=""),AND($V583="",$W583&lt;&gt;""),AND($V583&lt;&gt;"",$W583="")),"Há ano preenchido parcialmente: "&amp;TRIM(IF(AND($G583="",$H583&lt;&gt;""),"Ano 1 (falta valor unitário); ","")&amp;IF(AND($G583&lt;&gt;"",$H583=""),"Ano 1 (falta quantidade); ","")&amp;IF(AND($J583="",$K583&lt;&gt;""),"Ano 2 (falta valor unitário); ","")&amp;IF(AND($J583&lt;&gt;"",$K583=""),"Ano 2 (falta quantidade); ","")&amp;IF(AND($M583="",$N583&lt;&gt;""),"Ano 3 (falta valor unitário); ","")&amp;IF(AND($M583&lt;&gt;"",$N583=""),"Ano 3 (falta quantidade); ","")&amp;IF(AND($P583="",$Q583&lt;&gt;""),"Ano 4 (falta valor unitário); ","")&amp;IF(AND($P583&lt;&gt;"",$Q583=""),"Ano 4 (falta quantidade); ","")&amp;IF(AND($S583="",$T583&lt;&gt;""),"Ano 5 (falta valor unitário); ","")&amp;IF(AND($S583&lt;&gt;"",$T583=""),"Ano 5 (falta quantidade); ","")&amp;IF(AND($V583="",$W583&lt;&gt;""),"Ano 6 (falta valor unitário); ","")&amp;IF(AND($V583&lt;&gt;"",$W583=""),"Ano 6 (falta quantidade); ","")), IF(NOT(OR(AND($G583&lt;&gt;"",$H583&lt;&gt;""),AND($J583&lt;&gt;"",$K583&lt;&gt;""),AND($M583&lt;&gt;"",$N583&lt;&gt;""),AND($P583&lt;&gt;"",$Q583&lt;&gt;""),AND($S583&lt;&gt;"",$T583&lt;&gt;""),AND($V583&lt;&gt;"",$W583&lt;&gt;""))),"Informe pelo menos um ano completo com valor unitário e quantidade.",IF(AND($C583&lt;&gt;"",$E583&lt;&gt;"",LEFT(TRIM($C583),1)&lt;&gt;LEFT(TRIM($E583),1)),"Categoria e tipo estão incompatíveis.",IF(IF(OR($E583="",$F583=""),FALSE(),IFERROR(COUNTIF(INDIRECT("UNITS_"&amp;SUBSTITUTE(LEFT($E583,FIND(" ",$E583&amp;" ")-1),".","_")),$F583)=0,TRUE())),"Unidade incompatível com o tipo selecionado.",IF(OR(AND(ISNUMBER(SEARCH("comunic",LOWER($B583))),LEFT($E583,3)&lt;&gt;"4.4"),AND(ISNUMBER(SEARCH("monitor",LOWER($B583))),NOT(OR(LEFT($E583,3)="1.5",LEFT($E583,3)="2.5")))),"Revise a classificação do item conforme as regras de preenchimento.",IF(AND($B583&lt;&gt;"",OR(ISNUMBER(SEARCH("outro",LOWER($B583))),ISNUMBER(SEARCH("divers",LOWER($B583))),ISNUMBER(SEARCH("kit",LOWER($B583))),ISNUMBER(SEARCH("ferrament",LOWER($B583))),ISNUMBER(SEARCH("epi",LOWER($B583)))),NOT(OR($Z583&lt;&gt;"",$AA583&lt;&gt;""))),"Descrição muito genérica: detalhe melhor o item e registre o racional no memorial ou em anexo.",IF(AND($Y583=0,$B583&lt;&gt;"",OR($G583&lt;&gt;"",$H583&lt;&gt;"",$J583&lt;&gt;"",$K583&lt;&gt;"",$M583&lt;&gt;"",$N583&lt;&gt;"",$P583&lt;&gt;"",$Q583&lt;&gt;"",$S583&lt;&gt;"",$T583&lt;&gt;"",$V583&lt;&gt;"",$W583&lt;&gt;"")),"O item possui dados lançados, mas o total está zerado. Revise os valores informados.","")))))))))))))))</f>
        <v/>
      </c>
    </row>
    <row r="584" spans="1:35" ht="14.25" customHeight="1" x14ac:dyDescent="0.25">
      <c r="A584" s="57" t="str">
        <f t="shared" si="104"/>
        <v/>
      </c>
      <c r="B584" s="58"/>
      <c r="C584" s="58"/>
      <c r="D584" s="58"/>
      <c r="E584" s="58"/>
      <c r="F584" s="58"/>
      <c r="G584" s="269"/>
      <c r="H584" s="59"/>
      <c r="I584" s="273">
        <f t="shared" si="105"/>
        <v>0</v>
      </c>
      <c r="J584" s="269"/>
      <c r="K584" s="59"/>
      <c r="L584" s="270">
        <f t="shared" si="106"/>
        <v>0</v>
      </c>
      <c r="M584" s="269"/>
      <c r="N584" s="59"/>
      <c r="O584" s="270">
        <f t="shared" si="107"/>
        <v>0</v>
      </c>
      <c r="P584" s="269"/>
      <c r="Q584" s="59"/>
      <c r="R584" s="271">
        <f t="shared" si="108"/>
        <v>0</v>
      </c>
      <c r="S584" s="269"/>
      <c r="T584" s="59"/>
      <c r="U584" s="270">
        <f t="shared" si="109"/>
        <v>0</v>
      </c>
      <c r="V584" s="269"/>
      <c r="W584" s="59"/>
      <c r="X584" s="270">
        <f t="shared" si="110"/>
        <v>0</v>
      </c>
      <c r="Y584" s="270">
        <f t="shared" si="111"/>
        <v>0</v>
      </c>
      <c r="Z584" s="58"/>
      <c r="AA584" s="58"/>
      <c r="AB584" s="60" t="str">
        <f t="shared" si="112"/>
        <v/>
      </c>
      <c r="AC584" s="21" t="b">
        <f t="shared" si="113"/>
        <v>0</v>
      </c>
      <c r="AD584" s="21" t="b">
        <f t="shared" si="114"/>
        <v>0</v>
      </c>
      <c r="AE584" s="21" t="b">
        <f t="shared" si="115"/>
        <v>0</v>
      </c>
      <c r="AF584" s="21" t="b">
        <f ca="1">OR(AND($AC584,NOT($AD584)),AND($AC584,OR(AND($G584="",$H584&lt;&gt;""),AND($G584&lt;&gt;"",$H584=""),AND($J584="",$K584&lt;&gt;""),AND($J584&lt;&gt;"",$K584=""),AND($M584="",$N584&lt;&gt;""),AND($M584&lt;&gt;"",$N584=""),AND($P584="",$Q584&lt;&gt;""),AND($P584&lt;&gt;"",$Q584=""),AND($S584="",$T584&lt;&gt;""),AND($S584&lt;&gt;"",$T584=""),AND($V584="",$W584&lt;&gt;""),AND($V584&lt;&gt;"",$W584=""))),AND($C584&lt;&gt;"",$E584&lt;&gt;"",LEFT(TRIM($C584),1)&lt;&gt;LEFT(TRIM($E584),1)),IF(OR($E584="",$F584=""),FALSE(),IFERROR(COUNTIF(INDIRECT("UNITS_"&amp;SUBSTITUTE(LEFT($E584,FIND(" ",$E584&amp;" ")-1),".","_")),$F584)=0,TRUE())),AND($B584&lt;&gt;"",OR(ISNUMBER(SEARCH("outro",LOWER($B584))),ISNUMBER(SEARCH("divers",LOWER($B584))),ISNUMBER(SEARCH("etc",LOWER($B584))))),OR(AND(ISNUMBER(SEARCH("comunic",LOWER($B584))),LEFT($E584,3)&lt;&gt;"4.4"),AND(ISNUMBER(SEARCH("monitor",LOWER($B584))),NOT(OR(LEFT($E584,3)="1.5",LEFT($E584,3)="2.5")))),AND($B584&lt;&gt;"",OR(LEFT($C584,1)="1",LEFT($C584,1)="2"),$D584=""),AND($D584&lt;&gt;"",NOT(OR(LEFT($C584,1)="1",LEFT($C584,1)="2"))),AND($D584&lt;&gt;"",COUNTIF(' PROJETO'!$B$14:$B$16,$D584)=0),IF($D584="",FALSE(),IF(COUNTIF(' PROJETO'!$B$14:$B$16,$D584)=0,FALSE(),IFERROR(INDEX(' PROJETO'!$C$14:$C$16,MATCH($D584,' PROJETO'!$B$14:$B$16,0))&lt;&gt;"Sim",FALSE()))))</f>
        <v>0</v>
      </c>
      <c r="AG584" s="21" t="b">
        <f>AND($AC584,$Y584&gt;'CONFG.  LISTAS'!$F$4,$Z584="",$AA584="")</f>
        <v>0</v>
      </c>
      <c r="AH584" s="21" t="str">
        <f t="shared" si="116"/>
        <v/>
      </c>
      <c r="AI584" s="43" t="str">
        <f ca="1">IF(NOT($AC584),"",IF(OR($B584="",$C584="",$E584="",$F584=""),"Preencha descrição, categoria, tipo e unidade.",IF(AND($B584&lt;&gt;"",OR(LEFT($C584,1)="1",LEFT($C584,1)="2"),$D584=""),"Informe a prática de restauração para itens diretos.",IF(AND($D584&lt;&gt;"",NOT(OR(LEFT($C584,1)="1",LEFT($C584,1)="2"))),"Custos indiretos não devem pertencer a uma prática específica.",IF(AND($D584&lt;&gt;"",COUNTIF(' PROJETO'!$B$14:$B$16,$D584)=0),"Prática de restauração inválida ou não cadastrada.",IF(IF($D584="",FALSE(),IF(COUNTIF(' PROJETO'!$B$14:$B$16,$D584)=0,FALSE(),IFERROR(INDEX(' PROJETO'!$C$14:$C$16,MATCH($D584,' PROJETO'!$B$14:$B$16,0))&lt;&gt;"Sim",FALSE()))),"A prática informada no item não foi selecionada na aba Projeto.",IF(AND(MAX($I584,$L584,$O584,$R584,$U584,$X584)&gt;'CONFG.  LISTAS'!$F$4,NOT(OR($Z584&lt;&gt;"",$AA584&lt;&gt;""))),"Memorial de cálculo ou anexo obrigatório não informado para item acima do limite.",IF(OR(AND($G584&lt;&gt;"",$H584&lt;&gt;"",OR($G584&lt;=0,$H584&lt;=0)),AND($J584&lt;&gt;"",$K584&lt;&gt;"",OR($J584&lt;=0,$K584&lt;=0)),AND($M584&lt;&gt;"",$N584&lt;&gt;"",OR($M584&lt;=0,$N584&lt;=0)),AND($P584&lt;&gt;"",$Q584&lt;&gt;"",OR($P584&lt;=0,$Q584&lt;=0)),AND($S584&lt;&gt;"",$T584&lt;&gt;"",OR($S584&lt;=0,$T584&lt;=0)),AND($V584&lt;&gt;"",$W584&lt;&gt;"",OR($V584&lt;=0,$W584&lt;=0))),"Revise os valores informados: valor unitário e quantidade devem ser maiores que zero.",IF(OR(AND($G584="",$H584&lt;&gt;""),AND($G584&lt;&gt;"",$H584=""),AND($J584="",$K584&lt;&gt;""),AND($J584&lt;&gt;"",$K584=""),AND($M584="",$N584&lt;&gt;""),AND($M584&lt;&gt;"",$N584=""),AND($P584="",$Q584&lt;&gt;""),AND($P584&lt;&gt;"",$Q584=""),AND($S584="",$T584&lt;&gt;""),AND($S584&lt;&gt;"",$T584=""),AND($V584="",$W584&lt;&gt;""),AND($V584&lt;&gt;"",$W584="")),"Há ano preenchido parcialmente: "&amp;TRIM(IF(AND($G584="",$H584&lt;&gt;""),"Ano 1 (falta valor unitário); ","")&amp;IF(AND($G584&lt;&gt;"",$H584=""),"Ano 1 (falta quantidade); ","")&amp;IF(AND($J584="",$K584&lt;&gt;""),"Ano 2 (falta valor unitário); ","")&amp;IF(AND($J584&lt;&gt;"",$K584=""),"Ano 2 (falta quantidade); ","")&amp;IF(AND($M584="",$N584&lt;&gt;""),"Ano 3 (falta valor unitário); ","")&amp;IF(AND($M584&lt;&gt;"",$N584=""),"Ano 3 (falta quantidade); ","")&amp;IF(AND($P584="",$Q584&lt;&gt;""),"Ano 4 (falta valor unitário); ","")&amp;IF(AND($P584&lt;&gt;"",$Q584=""),"Ano 4 (falta quantidade); ","")&amp;IF(AND($S584="",$T584&lt;&gt;""),"Ano 5 (falta valor unitário); ","")&amp;IF(AND($S584&lt;&gt;"",$T584=""),"Ano 5 (falta quantidade); ","")&amp;IF(AND($V584="",$W584&lt;&gt;""),"Ano 6 (falta valor unitário); ","")&amp;IF(AND($V584&lt;&gt;"",$W584=""),"Ano 6 (falta quantidade); ","")), IF(NOT(OR(AND($G584&lt;&gt;"",$H584&lt;&gt;""),AND($J584&lt;&gt;"",$K584&lt;&gt;""),AND($M584&lt;&gt;"",$N584&lt;&gt;""),AND($P584&lt;&gt;"",$Q584&lt;&gt;""),AND($S584&lt;&gt;"",$T584&lt;&gt;""),AND($V584&lt;&gt;"",$W584&lt;&gt;""))),"Informe pelo menos um ano completo com valor unitário e quantidade.",IF(AND($C584&lt;&gt;"",$E584&lt;&gt;"",LEFT(TRIM($C584),1)&lt;&gt;LEFT(TRIM($E584),1)),"Categoria e tipo estão incompatíveis.",IF(IF(OR($E584="",$F584=""),FALSE(),IFERROR(COUNTIF(INDIRECT("UNITS_"&amp;SUBSTITUTE(LEFT($E584,FIND(" ",$E584&amp;" ")-1),".","_")),$F584)=0,TRUE())),"Unidade incompatível com o tipo selecionado.",IF(OR(AND(ISNUMBER(SEARCH("comunic",LOWER($B584))),LEFT($E584,3)&lt;&gt;"4.4"),AND(ISNUMBER(SEARCH("monitor",LOWER($B584))),NOT(OR(LEFT($E584,3)="1.5",LEFT($E584,3)="2.5")))),"Revise a classificação do item conforme as regras de preenchimento.",IF(AND($B584&lt;&gt;"",OR(ISNUMBER(SEARCH("outro",LOWER($B584))),ISNUMBER(SEARCH("divers",LOWER($B584))),ISNUMBER(SEARCH("kit",LOWER($B584))),ISNUMBER(SEARCH("ferrament",LOWER($B584))),ISNUMBER(SEARCH("epi",LOWER($B584)))),NOT(OR($Z584&lt;&gt;"",$AA584&lt;&gt;""))),"Descrição muito genérica: detalhe melhor o item e registre o racional no memorial ou em anexo.",IF(AND($Y584=0,$B584&lt;&gt;"",OR($G584&lt;&gt;"",$H584&lt;&gt;"",$J584&lt;&gt;"",$K584&lt;&gt;"",$M584&lt;&gt;"",$N584&lt;&gt;"",$P584&lt;&gt;"",$Q584&lt;&gt;"",$S584&lt;&gt;"",$T584&lt;&gt;"",$V584&lt;&gt;"",$W584&lt;&gt;"")),"O item possui dados lançados, mas o total está zerado. Revise os valores informados.","")))))))))))))))</f>
        <v/>
      </c>
    </row>
    <row r="585" spans="1:35" ht="14.25" customHeight="1" x14ac:dyDescent="0.25">
      <c r="A585" s="57" t="str">
        <f t="shared" si="104"/>
        <v/>
      </c>
      <c r="B585" s="61"/>
      <c r="C585" s="61"/>
      <c r="D585" s="58"/>
      <c r="E585" s="61"/>
      <c r="F585" s="61"/>
      <c r="G585" s="272"/>
      <c r="H585" s="62"/>
      <c r="I585" s="273">
        <f t="shared" si="105"/>
        <v>0</v>
      </c>
      <c r="J585" s="272"/>
      <c r="K585" s="62"/>
      <c r="L585" s="270">
        <f t="shared" si="106"/>
        <v>0</v>
      </c>
      <c r="M585" s="272"/>
      <c r="N585" s="62"/>
      <c r="O585" s="270">
        <f t="shared" si="107"/>
        <v>0</v>
      </c>
      <c r="P585" s="272"/>
      <c r="Q585" s="62"/>
      <c r="R585" s="271">
        <f t="shared" si="108"/>
        <v>0</v>
      </c>
      <c r="S585" s="272"/>
      <c r="T585" s="62"/>
      <c r="U585" s="270">
        <f t="shared" si="109"/>
        <v>0</v>
      </c>
      <c r="V585" s="272"/>
      <c r="W585" s="62"/>
      <c r="X585" s="270">
        <f t="shared" si="110"/>
        <v>0</v>
      </c>
      <c r="Y585" s="270">
        <f t="shared" si="111"/>
        <v>0</v>
      </c>
      <c r="Z585" s="61"/>
      <c r="AA585" s="61"/>
      <c r="AB585" s="60" t="str">
        <f t="shared" si="112"/>
        <v/>
      </c>
      <c r="AC585" s="21" t="b">
        <f t="shared" si="113"/>
        <v>0</v>
      </c>
      <c r="AD585" s="21" t="b">
        <f t="shared" si="114"/>
        <v>0</v>
      </c>
      <c r="AE585" s="21" t="b">
        <f t="shared" si="115"/>
        <v>0</v>
      </c>
      <c r="AF585" s="21" t="b">
        <f ca="1">OR(AND($AC585,NOT($AD585)),AND($AC585,OR(AND($G585="",$H585&lt;&gt;""),AND($G585&lt;&gt;"",$H585=""),AND($J585="",$K585&lt;&gt;""),AND($J585&lt;&gt;"",$K585=""),AND($M585="",$N585&lt;&gt;""),AND($M585&lt;&gt;"",$N585=""),AND($P585="",$Q585&lt;&gt;""),AND($P585&lt;&gt;"",$Q585=""),AND($S585="",$T585&lt;&gt;""),AND($S585&lt;&gt;"",$T585=""),AND($V585="",$W585&lt;&gt;""),AND($V585&lt;&gt;"",$W585=""))),AND($C585&lt;&gt;"",$E585&lt;&gt;"",LEFT(TRIM($C585),1)&lt;&gt;LEFT(TRIM($E585),1)),IF(OR($E585="",$F585=""),FALSE(),IFERROR(COUNTIF(INDIRECT("UNITS_"&amp;SUBSTITUTE(LEFT($E585,FIND(" ",$E585&amp;" ")-1),".","_")),$F585)=0,TRUE())),AND($B585&lt;&gt;"",OR(ISNUMBER(SEARCH("outro",LOWER($B585))),ISNUMBER(SEARCH("divers",LOWER($B585))),ISNUMBER(SEARCH("etc",LOWER($B585))))),OR(AND(ISNUMBER(SEARCH("comunic",LOWER($B585))),LEFT($E585,3)&lt;&gt;"4.4"),AND(ISNUMBER(SEARCH("monitor",LOWER($B585))),NOT(OR(LEFT($E585,3)="1.5",LEFT($E585,3)="2.5")))),AND($B585&lt;&gt;"",OR(LEFT($C585,1)="1",LEFT($C585,1)="2"),$D585=""),AND($D585&lt;&gt;"",NOT(OR(LEFT($C585,1)="1",LEFT($C585,1)="2"))),AND($D585&lt;&gt;"",COUNTIF(' PROJETO'!$B$14:$B$16,$D585)=0),IF($D585="",FALSE(),IF(COUNTIF(' PROJETO'!$B$14:$B$16,$D585)=0,FALSE(),IFERROR(INDEX(' PROJETO'!$C$14:$C$16,MATCH($D585,' PROJETO'!$B$14:$B$16,0))&lt;&gt;"Sim",FALSE()))))</f>
        <v>0</v>
      </c>
      <c r="AG585" s="21" t="b">
        <f>AND($AC585,$Y585&gt;'CONFG.  LISTAS'!$F$4,$Z585="",$AA585="")</f>
        <v>0</v>
      </c>
      <c r="AH585" s="21" t="str">
        <f t="shared" si="116"/>
        <v/>
      </c>
      <c r="AI585" s="43" t="str">
        <f ca="1">IF(NOT($AC585),"",IF(OR($B585="",$C585="",$E585="",$F585=""),"Preencha descrição, categoria, tipo e unidade.",IF(AND($B585&lt;&gt;"",OR(LEFT($C585,1)="1",LEFT($C585,1)="2"),$D585=""),"Informe a prática de restauração para itens diretos.",IF(AND($D585&lt;&gt;"",NOT(OR(LEFT($C585,1)="1",LEFT($C585,1)="2"))),"Custos indiretos não devem pertencer a uma prática específica.",IF(AND($D585&lt;&gt;"",COUNTIF(' PROJETO'!$B$14:$B$16,$D585)=0),"Prática de restauração inválida ou não cadastrada.",IF(IF($D585="",FALSE(),IF(COUNTIF(' PROJETO'!$B$14:$B$16,$D585)=0,FALSE(),IFERROR(INDEX(' PROJETO'!$C$14:$C$16,MATCH($D585,' PROJETO'!$B$14:$B$16,0))&lt;&gt;"Sim",FALSE()))),"A prática informada no item não foi selecionada na aba Projeto.",IF(AND(MAX($I585,$L585,$O585,$R585,$U585,$X585)&gt;'CONFG.  LISTAS'!$F$4,NOT(OR($Z585&lt;&gt;"",$AA585&lt;&gt;""))),"Memorial de cálculo ou anexo obrigatório não informado para item acima do limite.",IF(OR(AND($G585&lt;&gt;"",$H585&lt;&gt;"",OR($G585&lt;=0,$H585&lt;=0)),AND($J585&lt;&gt;"",$K585&lt;&gt;"",OR($J585&lt;=0,$K585&lt;=0)),AND($M585&lt;&gt;"",$N585&lt;&gt;"",OR($M585&lt;=0,$N585&lt;=0)),AND($P585&lt;&gt;"",$Q585&lt;&gt;"",OR($P585&lt;=0,$Q585&lt;=0)),AND($S585&lt;&gt;"",$T585&lt;&gt;"",OR($S585&lt;=0,$T585&lt;=0)),AND($V585&lt;&gt;"",$W585&lt;&gt;"",OR($V585&lt;=0,$W585&lt;=0))),"Revise os valores informados: valor unitário e quantidade devem ser maiores que zero.",IF(OR(AND($G585="",$H585&lt;&gt;""),AND($G585&lt;&gt;"",$H585=""),AND($J585="",$K585&lt;&gt;""),AND($J585&lt;&gt;"",$K585=""),AND($M585="",$N585&lt;&gt;""),AND($M585&lt;&gt;"",$N585=""),AND($P585="",$Q585&lt;&gt;""),AND($P585&lt;&gt;"",$Q585=""),AND($S585="",$T585&lt;&gt;""),AND($S585&lt;&gt;"",$T585=""),AND($V585="",$W585&lt;&gt;""),AND($V585&lt;&gt;"",$W585="")),"Há ano preenchido parcialmente: "&amp;TRIM(IF(AND($G585="",$H585&lt;&gt;""),"Ano 1 (falta valor unitário); ","")&amp;IF(AND($G585&lt;&gt;"",$H585=""),"Ano 1 (falta quantidade); ","")&amp;IF(AND($J585="",$K585&lt;&gt;""),"Ano 2 (falta valor unitário); ","")&amp;IF(AND($J585&lt;&gt;"",$K585=""),"Ano 2 (falta quantidade); ","")&amp;IF(AND($M585="",$N585&lt;&gt;""),"Ano 3 (falta valor unitário); ","")&amp;IF(AND($M585&lt;&gt;"",$N585=""),"Ano 3 (falta quantidade); ","")&amp;IF(AND($P585="",$Q585&lt;&gt;""),"Ano 4 (falta valor unitário); ","")&amp;IF(AND($P585&lt;&gt;"",$Q585=""),"Ano 4 (falta quantidade); ","")&amp;IF(AND($S585="",$T585&lt;&gt;""),"Ano 5 (falta valor unitário); ","")&amp;IF(AND($S585&lt;&gt;"",$T585=""),"Ano 5 (falta quantidade); ","")&amp;IF(AND($V585="",$W585&lt;&gt;""),"Ano 6 (falta valor unitário); ","")&amp;IF(AND($V585&lt;&gt;"",$W585=""),"Ano 6 (falta quantidade); ","")), IF(NOT(OR(AND($G585&lt;&gt;"",$H585&lt;&gt;""),AND($J585&lt;&gt;"",$K585&lt;&gt;""),AND($M585&lt;&gt;"",$N585&lt;&gt;""),AND($P585&lt;&gt;"",$Q585&lt;&gt;""),AND($S585&lt;&gt;"",$T585&lt;&gt;""),AND($V585&lt;&gt;"",$W585&lt;&gt;""))),"Informe pelo menos um ano completo com valor unitário e quantidade.",IF(AND($C585&lt;&gt;"",$E585&lt;&gt;"",LEFT(TRIM($C585),1)&lt;&gt;LEFT(TRIM($E585),1)),"Categoria e tipo estão incompatíveis.",IF(IF(OR($E585="",$F585=""),FALSE(),IFERROR(COUNTIF(INDIRECT("UNITS_"&amp;SUBSTITUTE(LEFT($E585,FIND(" ",$E585&amp;" ")-1),".","_")),$F585)=0,TRUE())),"Unidade incompatível com o tipo selecionado.",IF(OR(AND(ISNUMBER(SEARCH("comunic",LOWER($B585))),LEFT($E585,3)&lt;&gt;"4.4"),AND(ISNUMBER(SEARCH("monitor",LOWER($B585))),NOT(OR(LEFT($E585,3)="1.5",LEFT($E585,3)="2.5")))),"Revise a classificação do item conforme as regras de preenchimento.",IF(AND($B585&lt;&gt;"",OR(ISNUMBER(SEARCH("outro",LOWER($B585))),ISNUMBER(SEARCH("divers",LOWER($B585))),ISNUMBER(SEARCH("kit",LOWER($B585))),ISNUMBER(SEARCH("ferrament",LOWER($B585))),ISNUMBER(SEARCH("epi",LOWER($B585)))),NOT(OR($Z585&lt;&gt;"",$AA585&lt;&gt;""))),"Descrição muito genérica: detalhe melhor o item e registre o racional no memorial ou em anexo.",IF(AND($Y585=0,$B585&lt;&gt;"",OR($G585&lt;&gt;"",$H585&lt;&gt;"",$J585&lt;&gt;"",$K585&lt;&gt;"",$M585&lt;&gt;"",$N585&lt;&gt;"",$P585&lt;&gt;"",$Q585&lt;&gt;"",$S585&lt;&gt;"",$T585&lt;&gt;"",$V585&lt;&gt;"",$W585&lt;&gt;"")),"O item possui dados lançados, mas o total está zerado. Revise os valores informados.","")))))))))))))))</f>
        <v/>
      </c>
    </row>
    <row r="586" spans="1:35" ht="14.25" customHeight="1" x14ac:dyDescent="0.25">
      <c r="A586" s="57" t="str">
        <f t="shared" ref="A586:A649" si="117">AH586</f>
        <v/>
      </c>
      <c r="B586" s="58"/>
      <c r="C586" s="58"/>
      <c r="D586" s="58"/>
      <c r="E586" s="58"/>
      <c r="F586" s="58"/>
      <c r="G586" s="269"/>
      <c r="H586" s="59"/>
      <c r="I586" s="273">
        <f t="shared" ref="I586:I649" si="118">IFERROR(G586*H586,0)</f>
        <v>0</v>
      </c>
      <c r="J586" s="269"/>
      <c r="K586" s="59"/>
      <c r="L586" s="270">
        <f t="shared" ref="L586:L649" si="119">IFERROR(J586*K586,0)</f>
        <v>0</v>
      </c>
      <c r="M586" s="269"/>
      <c r="N586" s="59"/>
      <c r="O586" s="270">
        <f t="shared" ref="O586:O649" si="120">IFERROR(M586*N586,0)</f>
        <v>0</v>
      </c>
      <c r="P586" s="269"/>
      <c r="Q586" s="59"/>
      <c r="R586" s="271">
        <f t="shared" ref="R586:R649" si="121">IFERROR(P586*Q586,0)</f>
        <v>0</v>
      </c>
      <c r="S586" s="269"/>
      <c r="T586" s="59"/>
      <c r="U586" s="270">
        <f t="shared" ref="U586:U649" si="122">IFERROR(S586*T586,0)</f>
        <v>0</v>
      </c>
      <c r="V586" s="269"/>
      <c r="W586" s="59"/>
      <c r="X586" s="270">
        <f t="shared" ref="X586:X649" si="123">IFERROR(V586*W586,0)</f>
        <v>0</v>
      </c>
      <c r="Y586" s="270">
        <f t="shared" ref="Y586:Y649" si="124">SUM(I586,L586,O586,R586,U586,X586)</f>
        <v>0</v>
      </c>
      <c r="Z586" s="58"/>
      <c r="AA586" s="58"/>
      <c r="AB586" s="60" t="str">
        <f t="shared" ref="AB586:AB649" si="125">IF($B586="","",TEXT(ROW()-4,"000"))</f>
        <v/>
      </c>
      <c r="AC586" s="21" t="b">
        <f t="shared" ref="AC586:AC649" si="126">OR(LEN($B586&amp;"")&gt;0,LEN($C586&amp;"")&gt;0,LEN($D586&amp;"")&gt;0,LEN($E586&amp;"")&gt;0,LEN($F586&amp;"")&gt;0,LEN($G586&amp;"")&gt;0,LEN($H586&amp;"")&gt;0,LEN($J586&amp;"")&gt;0,LEN($K586&amp;"")&gt;0,LEN($M586&amp;"")&gt;0,LEN($N586&amp;"")&gt;0,LEN($P586&amp;"")&gt;0,LEN($Q586&amp;"")&gt;0,LEN($S586&amp;"")&gt;0,LEN($T586&amp;"")&gt;0,LEN($V586&amp;"")&gt;0,LEN($W586&amp;"")&gt;0,LEN($Z586&amp;"")&gt;0,LEN($AA586&amp;"")&gt;0)</f>
        <v>0</v>
      </c>
      <c r="AD586" s="21" t="b">
        <f t="shared" ref="AD586:AD649" si="127">AND($B586&lt;&gt;"",$C586&lt;&gt;"",$E586&lt;&gt;"",$F586&lt;&gt;"")</f>
        <v>0</v>
      </c>
      <c r="AE586" s="21" t="b">
        <f t="shared" ref="AE586:AE649" si="128">OR(AND($G586&lt;&gt;"",$H586&lt;&gt;""),AND($J586&lt;&gt;"",$K586&lt;&gt;""),AND($M586&lt;&gt;"",$N586&lt;&gt;""),AND($P586&lt;&gt;"",$Q586&lt;&gt;""),AND($S586&lt;&gt;"",$T586&lt;&gt;""),AND($V586&lt;&gt;"",$W586&lt;&gt;""))</f>
        <v>0</v>
      </c>
      <c r="AF586" s="21" t="b">
        <f ca="1">OR(AND($AC586,NOT($AD586)),AND($AC586,OR(AND($G586="",$H586&lt;&gt;""),AND($G586&lt;&gt;"",$H586=""),AND($J586="",$K586&lt;&gt;""),AND($J586&lt;&gt;"",$K586=""),AND($M586="",$N586&lt;&gt;""),AND($M586&lt;&gt;"",$N586=""),AND($P586="",$Q586&lt;&gt;""),AND($P586&lt;&gt;"",$Q586=""),AND($S586="",$T586&lt;&gt;""),AND($S586&lt;&gt;"",$T586=""),AND($V586="",$W586&lt;&gt;""),AND($V586&lt;&gt;"",$W586=""))),AND($C586&lt;&gt;"",$E586&lt;&gt;"",LEFT(TRIM($C586),1)&lt;&gt;LEFT(TRIM($E586),1)),IF(OR($E586="",$F586=""),FALSE(),IFERROR(COUNTIF(INDIRECT("UNITS_"&amp;SUBSTITUTE(LEFT($E586,FIND(" ",$E586&amp;" ")-1),".","_")),$F586)=0,TRUE())),AND($B586&lt;&gt;"",OR(ISNUMBER(SEARCH("outro",LOWER($B586))),ISNUMBER(SEARCH("divers",LOWER($B586))),ISNUMBER(SEARCH("etc",LOWER($B586))))),OR(AND(ISNUMBER(SEARCH("comunic",LOWER($B586))),LEFT($E586,3)&lt;&gt;"4.4"),AND(ISNUMBER(SEARCH("monitor",LOWER($B586))),NOT(OR(LEFT($E586,3)="1.5",LEFT($E586,3)="2.5")))),AND($B586&lt;&gt;"",OR(LEFT($C586,1)="1",LEFT($C586,1)="2"),$D586=""),AND($D586&lt;&gt;"",NOT(OR(LEFT($C586,1)="1",LEFT($C586,1)="2"))),AND($D586&lt;&gt;"",COUNTIF(' PROJETO'!$B$14:$B$16,$D586)=0),IF($D586="",FALSE(),IF(COUNTIF(' PROJETO'!$B$14:$B$16,$D586)=0,FALSE(),IFERROR(INDEX(' PROJETO'!$C$14:$C$16,MATCH($D586,' PROJETO'!$B$14:$B$16,0))&lt;&gt;"Sim",FALSE()))))</f>
        <v>0</v>
      </c>
      <c r="AG586" s="21" t="b">
        <f>AND($AC586,$Y586&gt;'CONFG.  LISTAS'!$F$4,$Z586="",$AA586="")</f>
        <v>0</v>
      </c>
      <c r="AH586" s="21" t="str">
        <f t="shared" ref="AH586:AH649" si="129">IF(NOT($AC586),"",IF($AG586,"⚠",IF(OR(AND($AC586,NOT($AE586)),$AF586),"◔","✓")))</f>
        <v/>
      </c>
      <c r="AI586" s="43" t="str">
        <f ca="1">IF(NOT($AC586),"",IF(OR($B586="",$C586="",$E586="",$F586=""),"Preencha descrição, categoria, tipo e unidade.",IF(AND($B586&lt;&gt;"",OR(LEFT($C586,1)="1",LEFT($C586,1)="2"),$D586=""),"Informe a prática de restauração para itens diretos.",IF(AND($D586&lt;&gt;"",NOT(OR(LEFT($C586,1)="1",LEFT($C586,1)="2"))),"Custos indiretos não devem pertencer a uma prática específica.",IF(AND($D586&lt;&gt;"",COUNTIF(' PROJETO'!$B$14:$B$16,$D586)=0),"Prática de restauração inválida ou não cadastrada.",IF(IF($D586="",FALSE(),IF(COUNTIF(' PROJETO'!$B$14:$B$16,$D586)=0,FALSE(),IFERROR(INDEX(' PROJETO'!$C$14:$C$16,MATCH($D586,' PROJETO'!$B$14:$B$16,0))&lt;&gt;"Sim",FALSE()))),"A prática informada no item não foi selecionada na aba Projeto.",IF(AND(MAX($I586,$L586,$O586,$R586,$U586,$X586)&gt;'CONFG.  LISTAS'!$F$4,NOT(OR($Z586&lt;&gt;"",$AA586&lt;&gt;""))),"Memorial de cálculo ou anexo obrigatório não informado para item acima do limite.",IF(OR(AND($G586&lt;&gt;"",$H586&lt;&gt;"",OR($G586&lt;=0,$H586&lt;=0)),AND($J586&lt;&gt;"",$K586&lt;&gt;"",OR($J586&lt;=0,$K586&lt;=0)),AND($M586&lt;&gt;"",$N586&lt;&gt;"",OR($M586&lt;=0,$N586&lt;=0)),AND($P586&lt;&gt;"",$Q586&lt;&gt;"",OR($P586&lt;=0,$Q586&lt;=0)),AND($S586&lt;&gt;"",$T586&lt;&gt;"",OR($S586&lt;=0,$T586&lt;=0)),AND($V586&lt;&gt;"",$W586&lt;&gt;"",OR($V586&lt;=0,$W586&lt;=0))),"Revise os valores informados: valor unitário e quantidade devem ser maiores que zero.",IF(OR(AND($G586="",$H586&lt;&gt;""),AND($G586&lt;&gt;"",$H586=""),AND($J586="",$K586&lt;&gt;""),AND($J586&lt;&gt;"",$K586=""),AND($M586="",$N586&lt;&gt;""),AND($M586&lt;&gt;"",$N586=""),AND($P586="",$Q586&lt;&gt;""),AND($P586&lt;&gt;"",$Q586=""),AND($S586="",$T586&lt;&gt;""),AND($S586&lt;&gt;"",$T586=""),AND($V586="",$W586&lt;&gt;""),AND($V586&lt;&gt;"",$W586="")),"Há ano preenchido parcialmente: "&amp;TRIM(IF(AND($G586="",$H586&lt;&gt;""),"Ano 1 (falta valor unitário); ","")&amp;IF(AND($G586&lt;&gt;"",$H586=""),"Ano 1 (falta quantidade); ","")&amp;IF(AND($J586="",$K586&lt;&gt;""),"Ano 2 (falta valor unitário); ","")&amp;IF(AND($J586&lt;&gt;"",$K586=""),"Ano 2 (falta quantidade); ","")&amp;IF(AND($M586="",$N586&lt;&gt;""),"Ano 3 (falta valor unitário); ","")&amp;IF(AND($M586&lt;&gt;"",$N586=""),"Ano 3 (falta quantidade); ","")&amp;IF(AND($P586="",$Q586&lt;&gt;""),"Ano 4 (falta valor unitário); ","")&amp;IF(AND($P586&lt;&gt;"",$Q586=""),"Ano 4 (falta quantidade); ","")&amp;IF(AND($S586="",$T586&lt;&gt;""),"Ano 5 (falta valor unitário); ","")&amp;IF(AND($S586&lt;&gt;"",$T586=""),"Ano 5 (falta quantidade); ","")&amp;IF(AND($V586="",$W586&lt;&gt;""),"Ano 6 (falta valor unitário); ","")&amp;IF(AND($V586&lt;&gt;"",$W586=""),"Ano 6 (falta quantidade); ","")), IF(NOT(OR(AND($G586&lt;&gt;"",$H586&lt;&gt;""),AND($J586&lt;&gt;"",$K586&lt;&gt;""),AND($M586&lt;&gt;"",$N586&lt;&gt;""),AND($P586&lt;&gt;"",$Q586&lt;&gt;""),AND($S586&lt;&gt;"",$T586&lt;&gt;""),AND($V586&lt;&gt;"",$W586&lt;&gt;""))),"Informe pelo menos um ano completo com valor unitário e quantidade.",IF(AND($C586&lt;&gt;"",$E586&lt;&gt;"",LEFT(TRIM($C586),1)&lt;&gt;LEFT(TRIM($E586),1)),"Categoria e tipo estão incompatíveis.",IF(IF(OR($E586="",$F586=""),FALSE(),IFERROR(COUNTIF(INDIRECT("UNITS_"&amp;SUBSTITUTE(LEFT($E586,FIND(" ",$E586&amp;" ")-1),".","_")),$F586)=0,TRUE())),"Unidade incompatível com o tipo selecionado.",IF(OR(AND(ISNUMBER(SEARCH("comunic",LOWER($B586))),LEFT($E586,3)&lt;&gt;"4.4"),AND(ISNUMBER(SEARCH("monitor",LOWER($B586))),NOT(OR(LEFT($E586,3)="1.5",LEFT($E586,3)="2.5")))),"Revise a classificação do item conforme as regras de preenchimento.",IF(AND($B586&lt;&gt;"",OR(ISNUMBER(SEARCH("outro",LOWER($B586))),ISNUMBER(SEARCH("divers",LOWER($B586))),ISNUMBER(SEARCH("kit",LOWER($B586))),ISNUMBER(SEARCH("ferrament",LOWER($B586))),ISNUMBER(SEARCH("epi",LOWER($B586)))),NOT(OR($Z586&lt;&gt;"",$AA586&lt;&gt;""))),"Descrição muito genérica: detalhe melhor o item e registre o racional no memorial ou em anexo.",IF(AND($Y586=0,$B586&lt;&gt;"",OR($G586&lt;&gt;"",$H586&lt;&gt;"",$J586&lt;&gt;"",$K586&lt;&gt;"",$M586&lt;&gt;"",$N586&lt;&gt;"",$P586&lt;&gt;"",$Q586&lt;&gt;"",$S586&lt;&gt;"",$T586&lt;&gt;"",$V586&lt;&gt;"",$W586&lt;&gt;"")),"O item possui dados lançados, mas o total está zerado. Revise os valores informados.","")))))))))))))))</f>
        <v/>
      </c>
    </row>
    <row r="587" spans="1:35" ht="14.25" customHeight="1" x14ac:dyDescent="0.25">
      <c r="A587" s="57" t="str">
        <f t="shared" si="117"/>
        <v/>
      </c>
      <c r="B587" s="61"/>
      <c r="C587" s="61"/>
      <c r="D587" s="58"/>
      <c r="E587" s="61"/>
      <c r="F587" s="61"/>
      <c r="G587" s="272"/>
      <c r="H587" s="62"/>
      <c r="I587" s="273">
        <f t="shared" si="118"/>
        <v>0</v>
      </c>
      <c r="J587" s="272"/>
      <c r="K587" s="62"/>
      <c r="L587" s="270">
        <f t="shared" si="119"/>
        <v>0</v>
      </c>
      <c r="M587" s="272"/>
      <c r="N587" s="62"/>
      <c r="O587" s="270">
        <f t="shared" si="120"/>
        <v>0</v>
      </c>
      <c r="P587" s="272"/>
      <c r="Q587" s="62"/>
      <c r="R587" s="271">
        <f t="shared" si="121"/>
        <v>0</v>
      </c>
      <c r="S587" s="272"/>
      <c r="T587" s="62"/>
      <c r="U587" s="270">
        <f t="shared" si="122"/>
        <v>0</v>
      </c>
      <c r="V587" s="272"/>
      <c r="W587" s="62"/>
      <c r="X587" s="270">
        <f t="shared" si="123"/>
        <v>0</v>
      </c>
      <c r="Y587" s="270">
        <f t="shared" si="124"/>
        <v>0</v>
      </c>
      <c r="Z587" s="61"/>
      <c r="AA587" s="61"/>
      <c r="AB587" s="60" t="str">
        <f t="shared" si="125"/>
        <v/>
      </c>
      <c r="AC587" s="21" t="b">
        <f t="shared" si="126"/>
        <v>0</v>
      </c>
      <c r="AD587" s="21" t="b">
        <f t="shared" si="127"/>
        <v>0</v>
      </c>
      <c r="AE587" s="21" t="b">
        <f t="shared" si="128"/>
        <v>0</v>
      </c>
      <c r="AF587" s="21" t="b">
        <f ca="1">OR(AND($AC587,NOT($AD587)),AND($AC587,OR(AND($G587="",$H587&lt;&gt;""),AND($G587&lt;&gt;"",$H587=""),AND($J587="",$K587&lt;&gt;""),AND($J587&lt;&gt;"",$K587=""),AND($M587="",$N587&lt;&gt;""),AND($M587&lt;&gt;"",$N587=""),AND($P587="",$Q587&lt;&gt;""),AND($P587&lt;&gt;"",$Q587=""),AND($S587="",$T587&lt;&gt;""),AND($S587&lt;&gt;"",$T587=""),AND($V587="",$W587&lt;&gt;""),AND($V587&lt;&gt;"",$W587=""))),AND($C587&lt;&gt;"",$E587&lt;&gt;"",LEFT(TRIM($C587),1)&lt;&gt;LEFT(TRIM($E587),1)),IF(OR($E587="",$F587=""),FALSE(),IFERROR(COUNTIF(INDIRECT("UNITS_"&amp;SUBSTITUTE(LEFT($E587,FIND(" ",$E587&amp;" ")-1),".","_")),$F587)=0,TRUE())),AND($B587&lt;&gt;"",OR(ISNUMBER(SEARCH("outro",LOWER($B587))),ISNUMBER(SEARCH("divers",LOWER($B587))),ISNUMBER(SEARCH("etc",LOWER($B587))))),OR(AND(ISNUMBER(SEARCH("comunic",LOWER($B587))),LEFT($E587,3)&lt;&gt;"4.4"),AND(ISNUMBER(SEARCH("monitor",LOWER($B587))),NOT(OR(LEFT($E587,3)="1.5",LEFT($E587,3)="2.5")))),AND($B587&lt;&gt;"",OR(LEFT($C587,1)="1",LEFT($C587,1)="2"),$D587=""),AND($D587&lt;&gt;"",NOT(OR(LEFT($C587,1)="1",LEFT($C587,1)="2"))),AND($D587&lt;&gt;"",COUNTIF(' PROJETO'!$B$14:$B$16,$D587)=0),IF($D587="",FALSE(),IF(COUNTIF(' PROJETO'!$B$14:$B$16,$D587)=0,FALSE(),IFERROR(INDEX(' PROJETO'!$C$14:$C$16,MATCH($D587,' PROJETO'!$B$14:$B$16,0))&lt;&gt;"Sim",FALSE()))))</f>
        <v>0</v>
      </c>
      <c r="AG587" s="21" t="b">
        <f>AND($AC587,$Y587&gt;'CONFG.  LISTAS'!$F$4,$Z587="",$AA587="")</f>
        <v>0</v>
      </c>
      <c r="AH587" s="21" t="str">
        <f t="shared" si="129"/>
        <v/>
      </c>
      <c r="AI587" s="43" t="str">
        <f ca="1">IF(NOT($AC587),"",IF(OR($B587="",$C587="",$E587="",$F587=""),"Preencha descrição, categoria, tipo e unidade.",IF(AND($B587&lt;&gt;"",OR(LEFT($C587,1)="1",LEFT($C587,1)="2"),$D587=""),"Informe a prática de restauração para itens diretos.",IF(AND($D587&lt;&gt;"",NOT(OR(LEFT($C587,1)="1",LEFT($C587,1)="2"))),"Custos indiretos não devem pertencer a uma prática específica.",IF(AND($D587&lt;&gt;"",COUNTIF(' PROJETO'!$B$14:$B$16,$D587)=0),"Prática de restauração inválida ou não cadastrada.",IF(IF($D587="",FALSE(),IF(COUNTIF(' PROJETO'!$B$14:$B$16,$D587)=0,FALSE(),IFERROR(INDEX(' PROJETO'!$C$14:$C$16,MATCH($D587,' PROJETO'!$B$14:$B$16,0))&lt;&gt;"Sim",FALSE()))),"A prática informada no item não foi selecionada na aba Projeto.",IF(AND(MAX($I587,$L587,$O587,$R587,$U587,$X587)&gt;'CONFG.  LISTAS'!$F$4,NOT(OR($Z587&lt;&gt;"",$AA587&lt;&gt;""))),"Memorial de cálculo ou anexo obrigatório não informado para item acima do limite.",IF(OR(AND($G587&lt;&gt;"",$H587&lt;&gt;"",OR($G587&lt;=0,$H587&lt;=0)),AND($J587&lt;&gt;"",$K587&lt;&gt;"",OR($J587&lt;=0,$K587&lt;=0)),AND($M587&lt;&gt;"",$N587&lt;&gt;"",OR($M587&lt;=0,$N587&lt;=0)),AND($P587&lt;&gt;"",$Q587&lt;&gt;"",OR($P587&lt;=0,$Q587&lt;=0)),AND($S587&lt;&gt;"",$T587&lt;&gt;"",OR($S587&lt;=0,$T587&lt;=0)),AND($V587&lt;&gt;"",$W587&lt;&gt;"",OR($V587&lt;=0,$W587&lt;=0))),"Revise os valores informados: valor unitário e quantidade devem ser maiores que zero.",IF(OR(AND($G587="",$H587&lt;&gt;""),AND($G587&lt;&gt;"",$H587=""),AND($J587="",$K587&lt;&gt;""),AND($J587&lt;&gt;"",$K587=""),AND($M587="",$N587&lt;&gt;""),AND($M587&lt;&gt;"",$N587=""),AND($P587="",$Q587&lt;&gt;""),AND($P587&lt;&gt;"",$Q587=""),AND($S587="",$T587&lt;&gt;""),AND($S587&lt;&gt;"",$T587=""),AND($V587="",$W587&lt;&gt;""),AND($V587&lt;&gt;"",$W587="")),"Há ano preenchido parcialmente: "&amp;TRIM(IF(AND($G587="",$H587&lt;&gt;""),"Ano 1 (falta valor unitário); ","")&amp;IF(AND($G587&lt;&gt;"",$H587=""),"Ano 1 (falta quantidade); ","")&amp;IF(AND($J587="",$K587&lt;&gt;""),"Ano 2 (falta valor unitário); ","")&amp;IF(AND($J587&lt;&gt;"",$K587=""),"Ano 2 (falta quantidade); ","")&amp;IF(AND($M587="",$N587&lt;&gt;""),"Ano 3 (falta valor unitário); ","")&amp;IF(AND($M587&lt;&gt;"",$N587=""),"Ano 3 (falta quantidade); ","")&amp;IF(AND($P587="",$Q587&lt;&gt;""),"Ano 4 (falta valor unitário); ","")&amp;IF(AND($P587&lt;&gt;"",$Q587=""),"Ano 4 (falta quantidade); ","")&amp;IF(AND($S587="",$T587&lt;&gt;""),"Ano 5 (falta valor unitário); ","")&amp;IF(AND($S587&lt;&gt;"",$T587=""),"Ano 5 (falta quantidade); ","")&amp;IF(AND($V587="",$W587&lt;&gt;""),"Ano 6 (falta valor unitário); ","")&amp;IF(AND($V587&lt;&gt;"",$W587=""),"Ano 6 (falta quantidade); ","")), IF(NOT(OR(AND($G587&lt;&gt;"",$H587&lt;&gt;""),AND($J587&lt;&gt;"",$K587&lt;&gt;""),AND($M587&lt;&gt;"",$N587&lt;&gt;""),AND($P587&lt;&gt;"",$Q587&lt;&gt;""),AND($S587&lt;&gt;"",$T587&lt;&gt;""),AND($V587&lt;&gt;"",$W587&lt;&gt;""))),"Informe pelo menos um ano completo com valor unitário e quantidade.",IF(AND($C587&lt;&gt;"",$E587&lt;&gt;"",LEFT(TRIM($C587),1)&lt;&gt;LEFT(TRIM($E587),1)),"Categoria e tipo estão incompatíveis.",IF(IF(OR($E587="",$F587=""),FALSE(),IFERROR(COUNTIF(INDIRECT("UNITS_"&amp;SUBSTITUTE(LEFT($E587,FIND(" ",$E587&amp;" ")-1),".","_")),$F587)=0,TRUE())),"Unidade incompatível com o tipo selecionado.",IF(OR(AND(ISNUMBER(SEARCH("comunic",LOWER($B587))),LEFT($E587,3)&lt;&gt;"4.4"),AND(ISNUMBER(SEARCH("monitor",LOWER($B587))),NOT(OR(LEFT($E587,3)="1.5",LEFT($E587,3)="2.5")))),"Revise a classificação do item conforme as regras de preenchimento.",IF(AND($B587&lt;&gt;"",OR(ISNUMBER(SEARCH("outro",LOWER($B587))),ISNUMBER(SEARCH("divers",LOWER($B587))),ISNUMBER(SEARCH("kit",LOWER($B587))),ISNUMBER(SEARCH("ferrament",LOWER($B587))),ISNUMBER(SEARCH("epi",LOWER($B587)))),NOT(OR($Z587&lt;&gt;"",$AA587&lt;&gt;""))),"Descrição muito genérica: detalhe melhor o item e registre o racional no memorial ou em anexo.",IF(AND($Y587=0,$B587&lt;&gt;"",OR($G587&lt;&gt;"",$H587&lt;&gt;"",$J587&lt;&gt;"",$K587&lt;&gt;"",$M587&lt;&gt;"",$N587&lt;&gt;"",$P587&lt;&gt;"",$Q587&lt;&gt;"",$S587&lt;&gt;"",$T587&lt;&gt;"",$V587&lt;&gt;"",$W587&lt;&gt;"")),"O item possui dados lançados, mas o total está zerado. Revise os valores informados.","")))))))))))))))</f>
        <v/>
      </c>
    </row>
    <row r="588" spans="1:35" ht="14.25" customHeight="1" x14ac:dyDescent="0.25">
      <c r="A588" s="57" t="str">
        <f t="shared" si="117"/>
        <v/>
      </c>
      <c r="B588" s="58"/>
      <c r="C588" s="58"/>
      <c r="D588" s="58"/>
      <c r="E588" s="58"/>
      <c r="F588" s="58"/>
      <c r="G588" s="269"/>
      <c r="H588" s="59"/>
      <c r="I588" s="273">
        <f t="shared" si="118"/>
        <v>0</v>
      </c>
      <c r="J588" s="269"/>
      <c r="K588" s="59"/>
      <c r="L588" s="270">
        <f t="shared" si="119"/>
        <v>0</v>
      </c>
      <c r="M588" s="269"/>
      <c r="N588" s="59"/>
      <c r="O588" s="270">
        <f t="shared" si="120"/>
        <v>0</v>
      </c>
      <c r="P588" s="269"/>
      <c r="Q588" s="59"/>
      <c r="R588" s="271">
        <f t="shared" si="121"/>
        <v>0</v>
      </c>
      <c r="S588" s="269"/>
      <c r="T588" s="59"/>
      <c r="U588" s="270">
        <f t="shared" si="122"/>
        <v>0</v>
      </c>
      <c r="V588" s="269"/>
      <c r="W588" s="59"/>
      <c r="X588" s="270">
        <f t="shared" si="123"/>
        <v>0</v>
      </c>
      <c r="Y588" s="270">
        <f t="shared" si="124"/>
        <v>0</v>
      </c>
      <c r="Z588" s="58"/>
      <c r="AA588" s="58"/>
      <c r="AB588" s="60" t="str">
        <f t="shared" si="125"/>
        <v/>
      </c>
      <c r="AC588" s="21" t="b">
        <f t="shared" si="126"/>
        <v>0</v>
      </c>
      <c r="AD588" s="21" t="b">
        <f t="shared" si="127"/>
        <v>0</v>
      </c>
      <c r="AE588" s="21" t="b">
        <f t="shared" si="128"/>
        <v>0</v>
      </c>
      <c r="AF588" s="21" t="b">
        <f ca="1">OR(AND($AC588,NOT($AD588)),AND($AC588,OR(AND($G588="",$H588&lt;&gt;""),AND($G588&lt;&gt;"",$H588=""),AND($J588="",$K588&lt;&gt;""),AND($J588&lt;&gt;"",$K588=""),AND($M588="",$N588&lt;&gt;""),AND($M588&lt;&gt;"",$N588=""),AND($P588="",$Q588&lt;&gt;""),AND($P588&lt;&gt;"",$Q588=""),AND($S588="",$T588&lt;&gt;""),AND($S588&lt;&gt;"",$T588=""),AND($V588="",$W588&lt;&gt;""),AND($V588&lt;&gt;"",$W588=""))),AND($C588&lt;&gt;"",$E588&lt;&gt;"",LEFT(TRIM($C588),1)&lt;&gt;LEFT(TRIM($E588),1)),IF(OR($E588="",$F588=""),FALSE(),IFERROR(COUNTIF(INDIRECT("UNITS_"&amp;SUBSTITUTE(LEFT($E588,FIND(" ",$E588&amp;" ")-1),".","_")),$F588)=0,TRUE())),AND($B588&lt;&gt;"",OR(ISNUMBER(SEARCH("outro",LOWER($B588))),ISNUMBER(SEARCH("divers",LOWER($B588))),ISNUMBER(SEARCH("etc",LOWER($B588))))),OR(AND(ISNUMBER(SEARCH("comunic",LOWER($B588))),LEFT($E588,3)&lt;&gt;"4.4"),AND(ISNUMBER(SEARCH("monitor",LOWER($B588))),NOT(OR(LEFT($E588,3)="1.5",LEFT($E588,3)="2.5")))),AND($B588&lt;&gt;"",OR(LEFT($C588,1)="1",LEFT($C588,1)="2"),$D588=""),AND($D588&lt;&gt;"",NOT(OR(LEFT($C588,1)="1",LEFT($C588,1)="2"))),AND($D588&lt;&gt;"",COUNTIF(' PROJETO'!$B$14:$B$16,$D588)=0),IF($D588="",FALSE(),IF(COUNTIF(' PROJETO'!$B$14:$B$16,$D588)=0,FALSE(),IFERROR(INDEX(' PROJETO'!$C$14:$C$16,MATCH($D588,' PROJETO'!$B$14:$B$16,0))&lt;&gt;"Sim",FALSE()))))</f>
        <v>0</v>
      </c>
      <c r="AG588" s="21" t="b">
        <f>AND($AC588,$Y588&gt;'CONFG.  LISTAS'!$F$4,$Z588="",$AA588="")</f>
        <v>0</v>
      </c>
      <c r="AH588" s="21" t="str">
        <f t="shared" si="129"/>
        <v/>
      </c>
      <c r="AI588" s="43" t="str">
        <f ca="1">IF(NOT($AC588),"",IF(OR($B588="",$C588="",$E588="",$F588=""),"Preencha descrição, categoria, tipo e unidade.",IF(AND($B588&lt;&gt;"",OR(LEFT($C588,1)="1",LEFT($C588,1)="2"),$D588=""),"Informe a prática de restauração para itens diretos.",IF(AND($D588&lt;&gt;"",NOT(OR(LEFT($C588,1)="1",LEFT($C588,1)="2"))),"Custos indiretos não devem pertencer a uma prática específica.",IF(AND($D588&lt;&gt;"",COUNTIF(' PROJETO'!$B$14:$B$16,$D588)=0),"Prática de restauração inválida ou não cadastrada.",IF(IF($D588="",FALSE(),IF(COUNTIF(' PROJETO'!$B$14:$B$16,$D588)=0,FALSE(),IFERROR(INDEX(' PROJETO'!$C$14:$C$16,MATCH($D588,' PROJETO'!$B$14:$B$16,0))&lt;&gt;"Sim",FALSE()))),"A prática informada no item não foi selecionada na aba Projeto.",IF(AND(MAX($I588,$L588,$O588,$R588,$U588,$X588)&gt;'CONFG.  LISTAS'!$F$4,NOT(OR($Z588&lt;&gt;"",$AA588&lt;&gt;""))),"Memorial de cálculo ou anexo obrigatório não informado para item acima do limite.",IF(OR(AND($G588&lt;&gt;"",$H588&lt;&gt;"",OR($G588&lt;=0,$H588&lt;=0)),AND($J588&lt;&gt;"",$K588&lt;&gt;"",OR($J588&lt;=0,$K588&lt;=0)),AND($M588&lt;&gt;"",$N588&lt;&gt;"",OR($M588&lt;=0,$N588&lt;=0)),AND($P588&lt;&gt;"",$Q588&lt;&gt;"",OR($P588&lt;=0,$Q588&lt;=0)),AND($S588&lt;&gt;"",$T588&lt;&gt;"",OR($S588&lt;=0,$T588&lt;=0)),AND($V588&lt;&gt;"",$W588&lt;&gt;"",OR($V588&lt;=0,$W588&lt;=0))),"Revise os valores informados: valor unitário e quantidade devem ser maiores que zero.",IF(OR(AND($G588="",$H588&lt;&gt;""),AND($G588&lt;&gt;"",$H588=""),AND($J588="",$K588&lt;&gt;""),AND($J588&lt;&gt;"",$K588=""),AND($M588="",$N588&lt;&gt;""),AND($M588&lt;&gt;"",$N588=""),AND($P588="",$Q588&lt;&gt;""),AND($P588&lt;&gt;"",$Q588=""),AND($S588="",$T588&lt;&gt;""),AND($S588&lt;&gt;"",$T588=""),AND($V588="",$W588&lt;&gt;""),AND($V588&lt;&gt;"",$W588="")),"Há ano preenchido parcialmente: "&amp;TRIM(IF(AND($G588="",$H588&lt;&gt;""),"Ano 1 (falta valor unitário); ","")&amp;IF(AND($G588&lt;&gt;"",$H588=""),"Ano 1 (falta quantidade); ","")&amp;IF(AND($J588="",$K588&lt;&gt;""),"Ano 2 (falta valor unitário); ","")&amp;IF(AND($J588&lt;&gt;"",$K588=""),"Ano 2 (falta quantidade); ","")&amp;IF(AND($M588="",$N588&lt;&gt;""),"Ano 3 (falta valor unitário); ","")&amp;IF(AND($M588&lt;&gt;"",$N588=""),"Ano 3 (falta quantidade); ","")&amp;IF(AND($P588="",$Q588&lt;&gt;""),"Ano 4 (falta valor unitário); ","")&amp;IF(AND($P588&lt;&gt;"",$Q588=""),"Ano 4 (falta quantidade); ","")&amp;IF(AND($S588="",$T588&lt;&gt;""),"Ano 5 (falta valor unitário); ","")&amp;IF(AND($S588&lt;&gt;"",$T588=""),"Ano 5 (falta quantidade); ","")&amp;IF(AND($V588="",$W588&lt;&gt;""),"Ano 6 (falta valor unitário); ","")&amp;IF(AND($V588&lt;&gt;"",$W588=""),"Ano 6 (falta quantidade); ","")), IF(NOT(OR(AND($G588&lt;&gt;"",$H588&lt;&gt;""),AND($J588&lt;&gt;"",$K588&lt;&gt;""),AND($M588&lt;&gt;"",$N588&lt;&gt;""),AND($P588&lt;&gt;"",$Q588&lt;&gt;""),AND($S588&lt;&gt;"",$T588&lt;&gt;""),AND($V588&lt;&gt;"",$W588&lt;&gt;""))),"Informe pelo menos um ano completo com valor unitário e quantidade.",IF(AND($C588&lt;&gt;"",$E588&lt;&gt;"",LEFT(TRIM($C588),1)&lt;&gt;LEFT(TRIM($E588),1)),"Categoria e tipo estão incompatíveis.",IF(IF(OR($E588="",$F588=""),FALSE(),IFERROR(COUNTIF(INDIRECT("UNITS_"&amp;SUBSTITUTE(LEFT($E588,FIND(" ",$E588&amp;" ")-1),".","_")),$F588)=0,TRUE())),"Unidade incompatível com o tipo selecionado.",IF(OR(AND(ISNUMBER(SEARCH("comunic",LOWER($B588))),LEFT($E588,3)&lt;&gt;"4.4"),AND(ISNUMBER(SEARCH("monitor",LOWER($B588))),NOT(OR(LEFT($E588,3)="1.5",LEFT($E588,3)="2.5")))),"Revise a classificação do item conforme as regras de preenchimento.",IF(AND($B588&lt;&gt;"",OR(ISNUMBER(SEARCH("outro",LOWER($B588))),ISNUMBER(SEARCH("divers",LOWER($B588))),ISNUMBER(SEARCH("kit",LOWER($B588))),ISNUMBER(SEARCH("ferrament",LOWER($B588))),ISNUMBER(SEARCH("epi",LOWER($B588)))),NOT(OR($Z588&lt;&gt;"",$AA588&lt;&gt;""))),"Descrição muito genérica: detalhe melhor o item e registre o racional no memorial ou em anexo.",IF(AND($Y588=0,$B588&lt;&gt;"",OR($G588&lt;&gt;"",$H588&lt;&gt;"",$J588&lt;&gt;"",$K588&lt;&gt;"",$M588&lt;&gt;"",$N588&lt;&gt;"",$P588&lt;&gt;"",$Q588&lt;&gt;"",$S588&lt;&gt;"",$T588&lt;&gt;"",$V588&lt;&gt;"",$W588&lt;&gt;"")),"O item possui dados lançados, mas o total está zerado. Revise os valores informados.","")))))))))))))))</f>
        <v/>
      </c>
    </row>
    <row r="589" spans="1:35" ht="14.25" customHeight="1" x14ac:dyDescent="0.25">
      <c r="A589" s="57" t="str">
        <f t="shared" si="117"/>
        <v/>
      </c>
      <c r="B589" s="61"/>
      <c r="C589" s="61"/>
      <c r="D589" s="58"/>
      <c r="E589" s="61"/>
      <c r="F589" s="61"/>
      <c r="G589" s="272"/>
      <c r="H589" s="62"/>
      <c r="I589" s="273">
        <f t="shared" si="118"/>
        <v>0</v>
      </c>
      <c r="J589" s="272"/>
      <c r="K589" s="62"/>
      <c r="L589" s="270">
        <f t="shared" si="119"/>
        <v>0</v>
      </c>
      <c r="M589" s="272"/>
      <c r="N589" s="62"/>
      <c r="O589" s="270">
        <f t="shared" si="120"/>
        <v>0</v>
      </c>
      <c r="P589" s="272"/>
      <c r="Q589" s="62"/>
      <c r="R589" s="271">
        <f t="shared" si="121"/>
        <v>0</v>
      </c>
      <c r="S589" s="272"/>
      <c r="T589" s="62"/>
      <c r="U589" s="270">
        <f t="shared" si="122"/>
        <v>0</v>
      </c>
      <c r="V589" s="272"/>
      <c r="W589" s="62"/>
      <c r="X589" s="270">
        <f t="shared" si="123"/>
        <v>0</v>
      </c>
      <c r="Y589" s="270">
        <f t="shared" si="124"/>
        <v>0</v>
      </c>
      <c r="Z589" s="61"/>
      <c r="AA589" s="61"/>
      <c r="AB589" s="60" t="str">
        <f t="shared" si="125"/>
        <v/>
      </c>
      <c r="AC589" s="21" t="b">
        <f t="shared" si="126"/>
        <v>0</v>
      </c>
      <c r="AD589" s="21" t="b">
        <f t="shared" si="127"/>
        <v>0</v>
      </c>
      <c r="AE589" s="21" t="b">
        <f t="shared" si="128"/>
        <v>0</v>
      </c>
      <c r="AF589" s="21" t="b">
        <f ca="1">OR(AND($AC589,NOT($AD589)),AND($AC589,OR(AND($G589="",$H589&lt;&gt;""),AND($G589&lt;&gt;"",$H589=""),AND($J589="",$K589&lt;&gt;""),AND($J589&lt;&gt;"",$K589=""),AND($M589="",$N589&lt;&gt;""),AND($M589&lt;&gt;"",$N589=""),AND($P589="",$Q589&lt;&gt;""),AND($P589&lt;&gt;"",$Q589=""),AND($S589="",$T589&lt;&gt;""),AND($S589&lt;&gt;"",$T589=""),AND($V589="",$W589&lt;&gt;""),AND($V589&lt;&gt;"",$W589=""))),AND($C589&lt;&gt;"",$E589&lt;&gt;"",LEFT(TRIM($C589),1)&lt;&gt;LEFT(TRIM($E589),1)),IF(OR($E589="",$F589=""),FALSE(),IFERROR(COUNTIF(INDIRECT("UNITS_"&amp;SUBSTITUTE(LEFT($E589,FIND(" ",$E589&amp;" ")-1),".","_")),$F589)=0,TRUE())),AND($B589&lt;&gt;"",OR(ISNUMBER(SEARCH("outro",LOWER($B589))),ISNUMBER(SEARCH("divers",LOWER($B589))),ISNUMBER(SEARCH("etc",LOWER($B589))))),OR(AND(ISNUMBER(SEARCH("comunic",LOWER($B589))),LEFT($E589,3)&lt;&gt;"4.4"),AND(ISNUMBER(SEARCH("monitor",LOWER($B589))),NOT(OR(LEFT($E589,3)="1.5",LEFT($E589,3)="2.5")))),AND($B589&lt;&gt;"",OR(LEFT($C589,1)="1",LEFT($C589,1)="2"),$D589=""),AND($D589&lt;&gt;"",NOT(OR(LEFT($C589,1)="1",LEFT($C589,1)="2"))),AND($D589&lt;&gt;"",COUNTIF(' PROJETO'!$B$14:$B$16,$D589)=0),IF($D589="",FALSE(),IF(COUNTIF(' PROJETO'!$B$14:$B$16,$D589)=0,FALSE(),IFERROR(INDEX(' PROJETO'!$C$14:$C$16,MATCH($D589,' PROJETO'!$B$14:$B$16,0))&lt;&gt;"Sim",FALSE()))))</f>
        <v>0</v>
      </c>
      <c r="AG589" s="21" t="b">
        <f>AND($AC589,$Y589&gt;'CONFG.  LISTAS'!$F$4,$Z589="",$AA589="")</f>
        <v>0</v>
      </c>
      <c r="AH589" s="21" t="str">
        <f t="shared" si="129"/>
        <v/>
      </c>
      <c r="AI589" s="43" t="str">
        <f ca="1">IF(NOT($AC589),"",IF(OR($B589="",$C589="",$E589="",$F589=""),"Preencha descrição, categoria, tipo e unidade.",IF(AND($B589&lt;&gt;"",OR(LEFT($C589,1)="1",LEFT($C589,1)="2"),$D589=""),"Informe a prática de restauração para itens diretos.",IF(AND($D589&lt;&gt;"",NOT(OR(LEFT($C589,1)="1",LEFT($C589,1)="2"))),"Custos indiretos não devem pertencer a uma prática específica.",IF(AND($D589&lt;&gt;"",COUNTIF(' PROJETO'!$B$14:$B$16,$D589)=0),"Prática de restauração inválida ou não cadastrada.",IF(IF($D589="",FALSE(),IF(COUNTIF(' PROJETO'!$B$14:$B$16,$D589)=0,FALSE(),IFERROR(INDEX(' PROJETO'!$C$14:$C$16,MATCH($D589,' PROJETO'!$B$14:$B$16,0))&lt;&gt;"Sim",FALSE()))),"A prática informada no item não foi selecionada na aba Projeto.",IF(AND(MAX($I589,$L589,$O589,$R589,$U589,$X589)&gt;'CONFG.  LISTAS'!$F$4,NOT(OR($Z589&lt;&gt;"",$AA589&lt;&gt;""))),"Memorial de cálculo ou anexo obrigatório não informado para item acima do limite.",IF(OR(AND($G589&lt;&gt;"",$H589&lt;&gt;"",OR($G589&lt;=0,$H589&lt;=0)),AND($J589&lt;&gt;"",$K589&lt;&gt;"",OR($J589&lt;=0,$K589&lt;=0)),AND($M589&lt;&gt;"",$N589&lt;&gt;"",OR($M589&lt;=0,$N589&lt;=0)),AND($P589&lt;&gt;"",$Q589&lt;&gt;"",OR($P589&lt;=0,$Q589&lt;=0)),AND($S589&lt;&gt;"",$T589&lt;&gt;"",OR($S589&lt;=0,$T589&lt;=0)),AND($V589&lt;&gt;"",$W589&lt;&gt;"",OR($V589&lt;=0,$W589&lt;=0))),"Revise os valores informados: valor unitário e quantidade devem ser maiores que zero.",IF(OR(AND($G589="",$H589&lt;&gt;""),AND($G589&lt;&gt;"",$H589=""),AND($J589="",$K589&lt;&gt;""),AND($J589&lt;&gt;"",$K589=""),AND($M589="",$N589&lt;&gt;""),AND($M589&lt;&gt;"",$N589=""),AND($P589="",$Q589&lt;&gt;""),AND($P589&lt;&gt;"",$Q589=""),AND($S589="",$T589&lt;&gt;""),AND($S589&lt;&gt;"",$T589=""),AND($V589="",$W589&lt;&gt;""),AND($V589&lt;&gt;"",$W589="")),"Há ano preenchido parcialmente: "&amp;TRIM(IF(AND($G589="",$H589&lt;&gt;""),"Ano 1 (falta valor unitário); ","")&amp;IF(AND($G589&lt;&gt;"",$H589=""),"Ano 1 (falta quantidade); ","")&amp;IF(AND($J589="",$K589&lt;&gt;""),"Ano 2 (falta valor unitário); ","")&amp;IF(AND($J589&lt;&gt;"",$K589=""),"Ano 2 (falta quantidade); ","")&amp;IF(AND($M589="",$N589&lt;&gt;""),"Ano 3 (falta valor unitário); ","")&amp;IF(AND($M589&lt;&gt;"",$N589=""),"Ano 3 (falta quantidade); ","")&amp;IF(AND($P589="",$Q589&lt;&gt;""),"Ano 4 (falta valor unitário); ","")&amp;IF(AND($P589&lt;&gt;"",$Q589=""),"Ano 4 (falta quantidade); ","")&amp;IF(AND($S589="",$T589&lt;&gt;""),"Ano 5 (falta valor unitário); ","")&amp;IF(AND($S589&lt;&gt;"",$T589=""),"Ano 5 (falta quantidade); ","")&amp;IF(AND($V589="",$W589&lt;&gt;""),"Ano 6 (falta valor unitário); ","")&amp;IF(AND($V589&lt;&gt;"",$W589=""),"Ano 6 (falta quantidade); ","")), IF(NOT(OR(AND($G589&lt;&gt;"",$H589&lt;&gt;""),AND($J589&lt;&gt;"",$K589&lt;&gt;""),AND($M589&lt;&gt;"",$N589&lt;&gt;""),AND($P589&lt;&gt;"",$Q589&lt;&gt;""),AND($S589&lt;&gt;"",$T589&lt;&gt;""),AND($V589&lt;&gt;"",$W589&lt;&gt;""))),"Informe pelo menos um ano completo com valor unitário e quantidade.",IF(AND($C589&lt;&gt;"",$E589&lt;&gt;"",LEFT(TRIM($C589),1)&lt;&gt;LEFT(TRIM($E589),1)),"Categoria e tipo estão incompatíveis.",IF(IF(OR($E589="",$F589=""),FALSE(),IFERROR(COUNTIF(INDIRECT("UNITS_"&amp;SUBSTITUTE(LEFT($E589,FIND(" ",$E589&amp;" ")-1),".","_")),$F589)=0,TRUE())),"Unidade incompatível com o tipo selecionado.",IF(OR(AND(ISNUMBER(SEARCH("comunic",LOWER($B589))),LEFT($E589,3)&lt;&gt;"4.4"),AND(ISNUMBER(SEARCH("monitor",LOWER($B589))),NOT(OR(LEFT($E589,3)="1.5",LEFT($E589,3)="2.5")))),"Revise a classificação do item conforme as regras de preenchimento.",IF(AND($B589&lt;&gt;"",OR(ISNUMBER(SEARCH("outro",LOWER($B589))),ISNUMBER(SEARCH("divers",LOWER($B589))),ISNUMBER(SEARCH("kit",LOWER($B589))),ISNUMBER(SEARCH("ferrament",LOWER($B589))),ISNUMBER(SEARCH("epi",LOWER($B589)))),NOT(OR($Z589&lt;&gt;"",$AA589&lt;&gt;""))),"Descrição muito genérica: detalhe melhor o item e registre o racional no memorial ou em anexo.",IF(AND($Y589=0,$B589&lt;&gt;"",OR($G589&lt;&gt;"",$H589&lt;&gt;"",$J589&lt;&gt;"",$K589&lt;&gt;"",$M589&lt;&gt;"",$N589&lt;&gt;"",$P589&lt;&gt;"",$Q589&lt;&gt;"",$S589&lt;&gt;"",$T589&lt;&gt;"",$V589&lt;&gt;"",$W589&lt;&gt;"")),"O item possui dados lançados, mas o total está zerado. Revise os valores informados.","")))))))))))))))</f>
        <v/>
      </c>
    </row>
    <row r="590" spans="1:35" ht="14.25" customHeight="1" x14ac:dyDescent="0.25">
      <c r="A590" s="57" t="str">
        <f t="shared" si="117"/>
        <v/>
      </c>
      <c r="B590" s="58"/>
      <c r="C590" s="58"/>
      <c r="D590" s="58"/>
      <c r="E590" s="58"/>
      <c r="F590" s="58"/>
      <c r="G590" s="269"/>
      <c r="H590" s="59"/>
      <c r="I590" s="273">
        <f t="shared" si="118"/>
        <v>0</v>
      </c>
      <c r="J590" s="269"/>
      <c r="K590" s="59"/>
      <c r="L590" s="270">
        <f t="shared" si="119"/>
        <v>0</v>
      </c>
      <c r="M590" s="269"/>
      <c r="N590" s="59"/>
      <c r="O590" s="270">
        <f t="shared" si="120"/>
        <v>0</v>
      </c>
      <c r="P590" s="269"/>
      <c r="Q590" s="59"/>
      <c r="R590" s="271">
        <f t="shared" si="121"/>
        <v>0</v>
      </c>
      <c r="S590" s="269"/>
      <c r="T590" s="59"/>
      <c r="U590" s="270">
        <f t="shared" si="122"/>
        <v>0</v>
      </c>
      <c r="V590" s="269"/>
      <c r="W590" s="59"/>
      <c r="X590" s="270">
        <f t="shared" si="123"/>
        <v>0</v>
      </c>
      <c r="Y590" s="270">
        <f t="shared" si="124"/>
        <v>0</v>
      </c>
      <c r="Z590" s="58"/>
      <c r="AA590" s="58"/>
      <c r="AB590" s="60" t="str">
        <f t="shared" si="125"/>
        <v/>
      </c>
      <c r="AC590" s="21" t="b">
        <f t="shared" si="126"/>
        <v>0</v>
      </c>
      <c r="AD590" s="21" t="b">
        <f t="shared" si="127"/>
        <v>0</v>
      </c>
      <c r="AE590" s="21" t="b">
        <f t="shared" si="128"/>
        <v>0</v>
      </c>
      <c r="AF590" s="21" t="b">
        <f ca="1">OR(AND($AC590,NOT($AD590)),AND($AC590,OR(AND($G590="",$H590&lt;&gt;""),AND($G590&lt;&gt;"",$H590=""),AND($J590="",$K590&lt;&gt;""),AND($J590&lt;&gt;"",$K590=""),AND($M590="",$N590&lt;&gt;""),AND($M590&lt;&gt;"",$N590=""),AND($P590="",$Q590&lt;&gt;""),AND($P590&lt;&gt;"",$Q590=""),AND($S590="",$T590&lt;&gt;""),AND($S590&lt;&gt;"",$T590=""),AND($V590="",$W590&lt;&gt;""),AND($V590&lt;&gt;"",$W590=""))),AND($C590&lt;&gt;"",$E590&lt;&gt;"",LEFT(TRIM($C590),1)&lt;&gt;LEFT(TRIM($E590),1)),IF(OR($E590="",$F590=""),FALSE(),IFERROR(COUNTIF(INDIRECT("UNITS_"&amp;SUBSTITUTE(LEFT($E590,FIND(" ",$E590&amp;" ")-1),".","_")),$F590)=0,TRUE())),AND($B590&lt;&gt;"",OR(ISNUMBER(SEARCH("outro",LOWER($B590))),ISNUMBER(SEARCH("divers",LOWER($B590))),ISNUMBER(SEARCH("etc",LOWER($B590))))),OR(AND(ISNUMBER(SEARCH("comunic",LOWER($B590))),LEFT($E590,3)&lt;&gt;"4.4"),AND(ISNUMBER(SEARCH("monitor",LOWER($B590))),NOT(OR(LEFT($E590,3)="1.5",LEFT($E590,3)="2.5")))),AND($B590&lt;&gt;"",OR(LEFT($C590,1)="1",LEFT($C590,1)="2"),$D590=""),AND($D590&lt;&gt;"",NOT(OR(LEFT($C590,1)="1",LEFT($C590,1)="2"))),AND($D590&lt;&gt;"",COUNTIF(' PROJETO'!$B$14:$B$16,$D590)=0),IF($D590="",FALSE(),IF(COUNTIF(' PROJETO'!$B$14:$B$16,$D590)=0,FALSE(),IFERROR(INDEX(' PROJETO'!$C$14:$C$16,MATCH($D590,' PROJETO'!$B$14:$B$16,0))&lt;&gt;"Sim",FALSE()))))</f>
        <v>0</v>
      </c>
      <c r="AG590" s="21" t="b">
        <f>AND($AC590,$Y590&gt;'CONFG.  LISTAS'!$F$4,$Z590="",$AA590="")</f>
        <v>0</v>
      </c>
      <c r="AH590" s="21" t="str">
        <f t="shared" si="129"/>
        <v/>
      </c>
      <c r="AI590" s="43" t="str">
        <f ca="1">IF(NOT($AC590),"",IF(OR($B590="",$C590="",$E590="",$F590=""),"Preencha descrição, categoria, tipo e unidade.",IF(AND($B590&lt;&gt;"",OR(LEFT($C590,1)="1",LEFT($C590,1)="2"),$D590=""),"Informe a prática de restauração para itens diretos.",IF(AND($D590&lt;&gt;"",NOT(OR(LEFT($C590,1)="1",LEFT($C590,1)="2"))),"Custos indiretos não devem pertencer a uma prática específica.",IF(AND($D590&lt;&gt;"",COUNTIF(' PROJETO'!$B$14:$B$16,$D590)=0),"Prática de restauração inválida ou não cadastrada.",IF(IF($D590="",FALSE(),IF(COUNTIF(' PROJETO'!$B$14:$B$16,$D590)=0,FALSE(),IFERROR(INDEX(' PROJETO'!$C$14:$C$16,MATCH($D590,' PROJETO'!$B$14:$B$16,0))&lt;&gt;"Sim",FALSE()))),"A prática informada no item não foi selecionada na aba Projeto.",IF(AND(MAX($I590,$L590,$O590,$R590,$U590,$X590)&gt;'CONFG.  LISTAS'!$F$4,NOT(OR($Z590&lt;&gt;"",$AA590&lt;&gt;""))),"Memorial de cálculo ou anexo obrigatório não informado para item acima do limite.",IF(OR(AND($G590&lt;&gt;"",$H590&lt;&gt;"",OR($G590&lt;=0,$H590&lt;=0)),AND($J590&lt;&gt;"",$K590&lt;&gt;"",OR($J590&lt;=0,$K590&lt;=0)),AND($M590&lt;&gt;"",$N590&lt;&gt;"",OR($M590&lt;=0,$N590&lt;=0)),AND($P590&lt;&gt;"",$Q590&lt;&gt;"",OR($P590&lt;=0,$Q590&lt;=0)),AND($S590&lt;&gt;"",$T590&lt;&gt;"",OR($S590&lt;=0,$T590&lt;=0)),AND($V590&lt;&gt;"",$W590&lt;&gt;"",OR($V590&lt;=0,$W590&lt;=0))),"Revise os valores informados: valor unitário e quantidade devem ser maiores que zero.",IF(OR(AND($G590="",$H590&lt;&gt;""),AND($G590&lt;&gt;"",$H590=""),AND($J590="",$K590&lt;&gt;""),AND($J590&lt;&gt;"",$K590=""),AND($M590="",$N590&lt;&gt;""),AND($M590&lt;&gt;"",$N590=""),AND($P590="",$Q590&lt;&gt;""),AND($P590&lt;&gt;"",$Q590=""),AND($S590="",$T590&lt;&gt;""),AND($S590&lt;&gt;"",$T590=""),AND($V590="",$W590&lt;&gt;""),AND($V590&lt;&gt;"",$W590="")),"Há ano preenchido parcialmente: "&amp;TRIM(IF(AND($G590="",$H590&lt;&gt;""),"Ano 1 (falta valor unitário); ","")&amp;IF(AND($G590&lt;&gt;"",$H590=""),"Ano 1 (falta quantidade); ","")&amp;IF(AND($J590="",$K590&lt;&gt;""),"Ano 2 (falta valor unitário); ","")&amp;IF(AND($J590&lt;&gt;"",$K590=""),"Ano 2 (falta quantidade); ","")&amp;IF(AND($M590="",$N590&lt;&gt;""),"Ano 3 (falta valor unitário); ","")&amp;IF(AND($M590&lt;&gt;"",$N590=""),"Ano 3 (falta quantidade); ","")&amp;IF(AND($P590="",$Q590&lt;&gt;""),"Ano 4 (falta valor unitário); ","")&amp;IF(AND($P590&lt;&gt;"",$Q590=""),"Ano 4 (falta quantidade); ","")&amp;IF(AND($S590="",$T590&lt;&gt;""),"Ano 5 (falta valor unitário); ","")&amp;IF(AND($S590&lt;&gt;"",$T590=""),"Ano 5 (falta quantidade); ","")&amp;IF(AND($V590="",$W590&lt;&gt;""),"Ano 6 (falta valor unitário); ","")&amp;IF(AND($V590&lt;&gt;"",$W590=""),"Ano 6 (falta quantidade); ","")), IF(NOT(OR(AND($G590&lt;&gt;"",$H590&lt;&gt;""),AND($J590&lt;&gt;"",$K590&lt;&gt;""),AND($M590&lt;&gt;"",$N590&lt;&gt;""),AND($P590&lt;&gt;"",$Q590&lt;&gt;""),AND($S590&lt;&gt;"",$T590&lt;&gt;""),AND($V590&lt;&gt;"",$W590&lt;&gt;""))),"Informe pelo menos um ano completo com valor unitário e quantidade.",IF(AND($C590&lt;&gt;"",$E590&lt;&gt;"",LEFT(TRIM($C590),1)&lt;&gt;LEFT(TRIM($E590),1)),"Categoria e tipo estão incompatíveis.",IF(IF(OR($E590="",$F590=""),FALSE(),IFERROR(COUNTIF(INDIRECT("UNITS_"&amp;SUBSTITUTE(LEFT($E590,FIND(" ",$E590&amp;" ")-1),".","_")),$F590)=0,TRUE())),"Unidade incompatível com o tipo selecionado.",IF(OR(AND(ISNUMBER(SEARCH("comunic",LOWER($B590))),LEFT($E590,3)&lt;&gt;"4.4"),AND(ISNUMBER(SEARCH("monitor",LOWER($B590))),NOT(OR(LEFT($E590,3)="1.5",LEFT($E590,3)="2.5")))),"Revise a classificação do item conforme as regras de preenchimento.",IF(AND($B590&lt;&gt;"",OR(ISNUMBER(SEARCH("outro",LOWER($B590))),ISNUMBER(SEARCH("divers",LOWER($B590))),ISNUMBER(SEARCH("kit",LOWER($B590))),ISNUMBER(SEARCH("ferrament",LOWER($B590))),ISNUMBER(SEARCH("epi",LOWER($B590)))),NOT(OR($Z590&lt;&gt;"",$AA590&lt;&gt;""))),"Descrição muito genérica: detalhe melhor o item e registre o racional no memorial ou em anexo.",IF(AND($Y590=0,$B590&lt;&gt;"",OR($G590&lt;&gt;"",$H590&lt;&gt;"",$J590&lt;&gt;"",$K590&lt;&gt;"",$M590&lt;&gt;"",$N590&lt;&gt;"",$P590&lt;&gt;"",$Q590&lt;&gt;"",$S590&lt;&gt;"",$T590&lt;&gt;"",$V590&lt;&gt;"",$W590&lt;&gt;"")),"O item possui dados lançados, mas o total está zerado. Revise os valores informados.","")))))))))))))))</f>
        <v/>
      </c>
    </row>
    <row r="591" spans="1:35" ht="14.25" customHeight="1" x14ac:dyDescent="0.25">
      <c r="A591" s="57" t="str">
        <f t="shared" si="117"/>
        <v/>
      </c>
      <c r="B591" s="61"/>
      <c r="C591" s="61"/>
      <c r="D591" s="58"/>
      <c r="E591" s="61"/>
      <c r="F591" s="61"/>
      <c r="G591" s="272"/>
      <c r="H591" s="62"/>
      <c r="I591" s="273">
        <f t="shared" si="118"/>
        <v>0</v>
      </c>
      <c r="J591" s="272"/>
      <c r="K591" s="62"/>
      <c r="L591" s="270">
        <f t="shared" si="119"/>
        <v>0</v>
      </c>
      <c r="M591" s="272"/>
      <c r="N591" s="62"/>
      <c r="O591" s="270">
        <f t="shared" si="120"/>
        <v>0</v>
      </c>
      <c r="P591" s="272"/>
      <c r="Q591" s="62"/>
      <c r="R591" s="271">
        <f t="shared" si="121"/>
        <v>0</v>
      </c>
      <c r="S591" s="272"/>
      <c r="T591" s="62"/>
      <c r="U591" s="270">
        <f t="shared" si="122"/>
        <v>0</v>
      </c>
      <c r="V591" s="272"/>
      <c r="W591" s="62"/>
      <c r="X591" s="270">
        <f t="shared" si="123"/>
        <v>0</v>
      </c>
      <c r="Y591" s="270">
        <f t="shared" si="124"/>
        <v>0</v>
      </c>
      <c r="Z591" s="61"/>
      <c r="AA591" s="61"/>
      <c r="AB591" s="60" t="str">
        <f t="shared" si="125"/>
        <v/>
      </c>
      <c r="AC591" s="21" t="b">
        <f t="shared" si="126"/>
        <v>0</v>
      </c>
      <c r="AD591" s="21" t="b">
        <f t="shared" si="127"/>
        <v>0</v>
      </c>
      <c r="AE591" s="21" t="b">
        <f t="shared" si="128"/>
        <v>0</v>
      </c>
      <c r="AF591" s="21" t="b">
        <f ca="1">OR(AND($AC591,NOT($AD591)),AND($AC591,OR(AND($G591="",$H591&lt;&gt;""),AND($G591&lt;&gt;"",$H591=""),AND($J591="",$K591&lt;&gt;""),AND($J591&lt;&gt;"",$K591=""),AND($M591="",$N591&lt;&gt;""),AND($M591&lt;&gt;"",$N591=""),AND($P591="",$Q591&lt;&gt;""),AND($P591&lt;&gt;"",$Q591=""),AND($S591="",$T591&lt;&gt;""),AND($S591&lt;&gt;"",$T591=""),AND($V591="",$W591&lt;&gt;""),AND($V591&lt;&gt;"",$W591=""))),AND($C591&lt;&gt;"",$E591&lt;&gt;"",LEFT(TRIM($C591),1)&lt;&gt;LEFT(TRIM($E591),1)),IF(OR($E591="",$F591=""),FALSE(),IFERROR(COUNTIF(INDIRECT("UNITS_"&amp;SUBSTITUTE(LEFT($E591,FIND(" ",$E591&amp;" ")-1),".","_")),$F591)=0,TRUE())),AND($B591&lt;&gt;"",OR(ISNUMBER(SEARCH("outro",LOWER($B591))),ISNUMBER(SEARCH("divers",LOWER($B591))),ISNUMBER(SEARCH("etc",LOWER($B591))))),OR(AND(ISNUMBER(SEARCH("comunic",LOWER($B591))),LEFT($E591,3)&lt;&gt;"4.4"),AND(ISNUMBER(SEARCH("monitor",LOWER($B591))),NOT(OR(LEFT($E591,3)="1.5",LEFT($E591,3)="2.5")))),AND($B591&lt;&gt;"",OR(LEFT($C591,1)="1",LEFT($C591,1)="2"),$D591=""),AND($D591&lt;&gt;"",NOT(OR(LEFT($C591,1)="1",LEFT($C591,1)="2"))),AND($D591&lt;&gt;"",COUNTIF(' PROJETO'!$B$14:$B$16,$D591)=0),IF($D591="",FALSE(),IF(COUNTIF(' PROJETO'!$B$14:$B$16,$D591)=0,FALSE(),IFERROR(INDEX(' PROJETO'!$C$14:$C$16,MATCH($D591,' PROJETO'!$B$14:$B$16,0))&lt;&gt;"Sim",FALSE()))))</f>
        <v>0</v>
      </c>
      <c r="AG591" s="21" t="b">
        <f>AND($AC591,$Y591&gt;'CONFG.  LISTAS'!$F$4,$Z591="",$AA591="")</f>
        <v>0</v>
      </c>
      <c r="AH591" s="21" t="str">
        <f t="shared" si="129"/>
        <v/>
      </c>
      <c r="AI591" s="43" t="str">
        <f ca="1">IF(NOT($AC591),"",IF(OR($B591="",$C591="",$E591="",$F591=""),"Preencha descrição, categoria, tipo e unidade.",IF(AND($B591&lt;&gt;"",OR(LEFT($C591,1)="1",LEFT($C591,1)="2"),$D591=""),"Informe a prática de restauração para itens diretos.",IF(AND($D591&lt;&gt;"",NOT(OR(LEFT($C591,1)="1",LEFT($C591,1)="2"))),"Custos indiretos não devem pertencer a uma prática específica.",IF(AND($D591&lt;&gt;"",COUNTIF(' PROJETO'!$B$14:$B$16,$D591)=0),"Prática de restauração inválida ou não cadastrada.",IF(IF($D591="",FALSE(),IF(COUNTIF(' PROJETO'!$B$14:$B$16,$D591)=0,FALSE(),IFERROR(INDEX(' PROJETO'!$C$14:$C$16,MATCH($D591,' PROJETO'!$B$14:$B$16,0))&lt;&gt;"Sim",FALSE()))),"A prática informada no item não foi selecionada na aba Projeto.",IF(AND(MAX($I591,$L591,$O591,$R591,$U591,$X591)&gt;'CONFG.  LISTAS'!$F$4,NOT(OR($Z591&lt;&gt;"",$AA591&lt;&gt;""))),"Memorial de cálculo ou anexo obrigatório não informado para item acima do limite.",IF(OR(AND($G591&lt;&gt;"",$H591&lt;&gt;"",OR($G591&lt;=0,$H591&lt;=0)),AND($J591&lt;&gt;"",$K591&lt;&gt;"",OR($J591&lt;=0,$K591&lt;=0)),AND($M591&lt;&gt;"",$N591&lt;&gt;"",OR($M591&lt;=0,$N591&lt;=0)),AND($P591&lt;&gt;"",$Q591&lt;&gt;"",OR($P591&lt;=0,$Q591&lt;=0)),AND($S591&lt;&gt;"",$T591&lt;&gt;"",OR($S591&lt;=0,$T591&lt;=0)),AND($V591&lt;&gt;"",$W591&lt;&gt;"",OR($V591&lt;=0,$W591&lt;=0))),"Revise os valores informados: valor unitário e quantidade devem ser maiores que zero.",IF(OR(AND($G591="",$H591&lt;&gt;""),AND($G591&lt;&gt;"",$H591=""),AND($J591="",$K591&lt;&gt;""),AND($J591&lt;&gt;"",$K591=""),AND($M591="",$N591&lt;&gt;""),AND($M591&lt;&gt;"",$N591=""),AND($P591="",$Q591&lt;&gt;""),AND($P591&lt;&gt;"",$Q591=""),AND($S591="",$T591&lt;&gt;""),AND($S591&lt;&gt;"",$T591=""),AND($V591="",$W591&lt;&gt;""),AND($V591&lt;&gt;"",$W591="")),"Há ano preenchido parcialmente: "&amp;TRIM(IF(AND($G591="",$H591&lt;&gt;""),"Ano 1 (falta valor unitário); ","")&amp;IF(AND($G591&lt;&gt;"",$H591=""),"Ano 1 (falta quantidade); ","")&amp;IF(AND($J591="",$K591&lt;&gt;""),"Ano 2 (falta valor unitário); ","")&amp;IF(AND($J591&lt;&gt;"",$K591=""),"Ano 2 (falta quantidade); ","")&amp;IF(AND($M591="",$N591&lt;&gt;""),"Ano 3 (falta valor unitário); ","")&amp;IF(AND($M591&lt;&gt;"",$N591=""),"Ano 3 (falta quantidade); ","")&amp;IF(AND($P591="",$Q591&lt;&gt;""),"Ano 4 (falta valor unitário); ","")&amp;IF(AND($P591&lt;&gt;"",$Q591=""),"Ano 4 (falta quantidade); ","")&amp;IF(AND($S591="",$T591&lt;&gt;""),"Ano 5 (falta valor unitário); ","")&amp;IF(AND($S591&lt;&gt;"",$T591=""),"Ano 5 (falta quantidade); ","")&amp;IF(AND($V591="",$W591&lt;&gt;""),"Ano 6 (falta valor unitário); ","")&amp;IF(AND($V591&lt;&gt;"",$W591=""),"Ano 6 (falta quantidade); ","")), IF(NOT(OR(AND($G591&lt;&gt;"",$H591&lt;&gt;""),AND($J591&lt;&gt;"",$K591&lt;&gt;""),AND($M591&lt;&gt;"",$N591&lt;&gt;""),AND($P591&lt;&gt;"",$Q591&lt;&gt;""),AND($S591&lt;&gt;"",$T591&lt;&gt;""),AND($V591&lt;&gt;"",$W591&lt;&gt;""))),"Informe pelo menos um ano completo com valor unitário e quantidade.",IF(AND($C591&lt;&gt;"",$E591&lt;&gt;"",LEFT(TRIM($C591),1)&lt;&gt;LEFT(TRIM($E591),1)),"Categoria e tipo estão incompatíveis.",IF(IF(OR($E591="",$F591=""),FALSE(),IFERROR(COUNTIF(INDIRECT("UNITS_"&amp;SUBSTITUTE(LEFT($E591,FIND(" ",$E591&amp;" ")-1),".","_")),$F591)=0,TRUE())),"Unidade incompatível com o tipo selecionado.",IF(OR(AND(ISNUMBER(SEARCH("comunic",LOWER($B591))),LEFT($E591,3)&lt;&gt;"4.4"),AND(ISNUMBER(SEARCH("monitor",LOWER($B591))),NOT(OR(LEFT($E591,3)="1.5",LEFT($E591,3)="2.5")))),"Revise a classificação do item conforme as regras de preenchimento.",IF(AND($B591&lt;&gt;"",OR(ISNUMBER(SEARCH("outro",LOWER($B591))),ISNUMBER(SEARCH("divers",LOWER($B591))),ISNUMBER(SEARCH("kit",LOWER($B591))),ISNUMBER(SEARCH("ferrament",LOWER($B591))),ISNUMBER(SEARCH("epi",LOWER($B591)))),NOT(OR($Z591&lt;&gt;"",$AA591&lt;&gt;""))),"Descrição muito genérica: detalhe melhor o item e registre o racional no memorial ou em anexo.",IF(AND($Y591=0,$B591&lt;&gt;"",OR($G591&lt;&gt;"",$H591&lt;&gt;"",$J591&lt;&gt;"",$K591&lt;&gt;"",$M591&lt;&gt;"",$N591&lt;&gt;"",$P591&lt;&gt;"",$Q591&lt;&gt;"",$S591&lt;&gt;"",$T591&lt;&gt;"",$V591&lt;&gt;"",$W591&lt;&gt;"")),"O item possui dados lançados, mas o total está zerado. Revise os valores informados.","")))))))))))))))</f>
        <v/>
      </c>
    </row>
    <row r="592" spans="1:35" ht="14.25" customHeight="1" x14ac:dyDescent="0.25">
      <c r="A592" s="57" t="str">
        <f t="shared" si="117"/>
        <v/>
      </c>
      <c r="B592" s="58"/>
      <c r="C592" s="58"/>
      <c r="D592" s="58"/>
      <c r="E592" s="58"/>
      <c r="F592" s="58"/>
      <c r="G592" s="269"/>
      <c r="H592" s="59"/>
      <c r="I592" s="273">
        <f t="shared" si="118"/>
        <v>0</v>
      </c>
      <c r="J592" s="269"/>
      <c r="K592" s="59"/>
      <c r="L592" s="270">
        <f t="shared" si="119"/>
        <v>0</v>
      </c>
      <c r="M592" s="269"/>
      <c r="N592" s="59"/>
      <c r="O592" s="270">
        <f t="shared" si="120"/>
        <v>0</v>
      </c>
      <c r="P592" s="269"/>
      <c r="Q592" s="59"/>
      <c r="R592" s="271">
        <f t="shared" si="121"/>
        <v>0</v>
      </c>
      <c r="S592" s="269"/>
      <c r="T592" s="59"/>
      <c r="U592" s="270">
        <f t="shared" si="122"/>
        <v>0</v>
      </c>
      <c r="V592" s="269"/>
      <c r="W592" s="59"/>
      <c r="X592" s="270">
        <f t="shared" si="123"/>
        <v>0</v>
      </c>
      <c r="Y592" s="270">
        <f t="shared" si="124"/>
        <v>0</v>
      </c>
      <c r="Z592" s="58"/>
      <c r="AA592" s="58"/>
      <c r="AB592" s="60" t="str">
        <f t="shared" si="125"/>
        <v/>
      </c>
      <c r="AC592" s="21" t="b">
        <f t="shared" si="126"/>
        <v>0</v>
      </c>
      <c r="AD592" s="21" t="b">
        <f t="shared" si="127"/>
        <v>0</v>
      </c>
      <c r="AE592" s="21" t="b">
        <f t="shared" si="128"/>
        <v>0</v>
      </c>
      <c r="AF592" s="21" t="b">
        <f ca="1">OR(AND($AC592,NOT($AD592)),AND($AC592,OR(AND($G592="",$H592&lt;&gt;""),AND($G592&lt;&gt;"",$H592=""),AND($J592="",$K592&lt;&gt;""),AND($J592&lt;&gt;"",$K592=""),AND($M592="",$N592&lt;&gt;""),AND($M592&lt;&gt;"",$N592=""),AND($P592="",$Q592&lt;&gt;""),AND($P592&lt;&gt;"",$Q592=""),AND($S592="",$T592&lt;&gt;""),AND($S592&lt;&gt;"",$T592=""),AND($V592="",$W592&lt;&gt;""),AND($V592&lt;&gt;"",$W592=""))),AND($C592&lt;&gt;"",$E592&lt;&gt;"",LEFT(TRIM($C592),1)&lt;&gt;LEFT(TRIM($E592),1)),IF(OR($E592="",$F592=""),FALSE(),IFERROR(COUNTIF(INDIRECT("UNITS_"&amp;SUBSTITUTE(LEFT($E592,FIND(" ",$E592&amp;" ")-1),".","_")),$F592)=0,TRUE())),AND($B592&lt;&gt;"",OR(ISNUMBER(SEARCH("outro",LOWER($B592))),ISNUMBER(SEARCH("divers",LOWER($B592))),ISNUMBER(SEARCH("etc",LOWER($B592))))),OR(AND(ISNUMBER(SEARCH("comunic",LOWER($B592))),LEFT($E592,3)&lt;&gt;"4.4"),AND(ISNUMBER(SEARCH("monitor",LOWER($B592))),NOT(OR(LEFT($E592,3)="1.5",LEFT($E592,3)="2.5")))),AND($B592&lt;&gt;"",OR(LEFT($C592,1)="1",LEFT($C592,1)="2"),$D592=""),AND($D592&lt;&gt;"",NOT(OR(LEFT($C592,1)="1",LEFT($C592,1)="2"))),AND($D592&lt;&gt;"",COUNTIF(' PROJETO'!$B$14:$B$16,$D592)=0),IF($D592="",FALSE(),IF(COUNTIF(' PROJETO'!$B$14:$B$16,$D592)=0,FALSE(),IFERROR(INDEX(' PROJETO'!$C$14:$C$16,MATCH($D592,' PROJETO'!$B$14:$B$16,0))&lt;&gt;"Sim",FALSE()))))</f>
        <v>0</v>
      </c>
      <c r="AG592" s="21" t="b">
        <f>AND($AC592,$Y592&gt;'CONFG.  LISTAS'!$F$4,$Z592="",$AA592="")</f>
        <v>0</v>
      </c>
      <c r="AH592" s="21" t="str">
        <f t="shared" si="129"/>
        <v/>
      </c>
      <c r="AI592" s="43" t="str">
        <f ca="1">IF(NOT($AC592),"",IF(OR($B592="",$C592="",$E592="",$F592=""),"Preencha descrição, categoria, tipo e unidade.",IF(AND($B592&lt;&gt;"",OR(LEFT($C592,1)="1",LEFT($C592,1)="2"),$D592=""),"Informe a prática de restauração para itens diretos.",IF(AND($D592&lt;&gt;"",NOT(OR(LEFT($C592,1)="1",LEFT($C592,1)="2"))),"Custos indiretos não devem pertencer a uma prática específica.",IF(AND($D592&lt;&gt;"",COUNTIF(' PROJETO'!$B$14:$B$16,$D592)=0),"Prática de restauração inválida ou não cadastrada.",IF(IF($D592="",FALSE(),IF(COUNTIF(' PROJETO'!$B$14:$B$16,$D592)=0,FALSE(),IFERROR(INDEX(' PROJETO'!$C$14:$C$16,MATCH($D592,' PROJETO'!$B$14:$B$16,0))&lt;&gt;"Sim",FALSE()))),"A prática informada no item não foi selecionada na aba Projeto.",IF(AND(MAX($I592,$L592,$O592,$R592,$U592,$X592)&gt;'CONFG.  LISTAS'!$F$4,NOT(OR($Z592&lt;&gt;"",$AA592&lt;&gt;""))),"Memorial de cálculo ou anexo obrigatório não informado para item acima do limite.",IF(OR(AND($G592&lt;&gt;"",$H592&lt;&gt;"",OR($G592&lt;=0,$H592&lt;=0)),AND($J592&lt;&gt;"",$K592&lt;&gt;"",OR($J592&lt;=0,$K592&lt;=0)),AND($M592&lt;&gt;"",$N592&lt;&gt;"",OR($M592&lt;=0,$N592&lt;=0)),AND($P592&lt;&gt;"",$Q592&lt;&gt;"",OR($P592&lt;=0,$Q592&lt;=0)),AND($S592&lt;&gt;"",$T592&lt;&gt;"",OR($S592&lt;=0,$T592&lt;=0)),AND($V592&lt;&gt;"",$W592&lt;&gt;"",OR($V592&lt;=0,$W592&lt;=0))),"Revise os valores informados: valor unitário e quantidade devem ser maiores que zero.",IF(OR(AND($G592="",$H592&lt;&gt;""),AND($G592&lt;&gt;"",$H592=""),AND($J592="",$K592&lt;&gt;""),AND($J592&lt;&gt;"",$K592=""),AND($M592="",$N592&lt;&gt;""),AND($M592&lt;&gt;"",$N592=""),AND($P592="",$Q592&lt;&gt;""),AND($P592&lt;&gt;"",$Q592=""),AND($S592="",$T592&lt;&gt;""),AND($S592&lt;&gt;"",$T592=""),AND($V592="",$W592&lt;&gt;""),AND($V592&lt;&gt;"",$W592="")),"Há ano preenchido parcialmente: "&amp;TRIM(IF(AND($G592="",$H592&lt;&gt;""),"Ano 1 (falta valor unitário); ","")&amp;IF(AND($G592&lt;&gt;"",$H592=""),"Ano 1 (falta quantidade); ","")&amp;IF(AND($J592="",$K592&lt;&gt;""),"Ano 2 (falta valor unitário); ","")&amp;IF(AND($J592&lt;&gt;"",$K592=""),"Ano 2 (falta quantidade); ","")&amp;IF(AND($M592="",$N592&lt;&gt;""),"Ano 3 (falta valor unitário); ","")&amp;IF(AND($M592&lt;&gt;"",$N592=""),"Ano 3 (falta quantidade); ","")&amp;IF(AND($P592="",$Q592&lt;&gt;""),"Ano 4 (falta valor unitário); ","")&amp;IF(AND($P592&lt;&gt;"",$Q592=""),"Ano 4 (falta quantidade); ","")&amp;IF(AND($S592="",$T592&lt;&gt;""),"Ano 5 (falta valor unitário); ","")&amp;IF(AND($S592&lt;&gt;"",$T592=""),"Ano 5 (falta quantidade); ","")&amp;IF(AND($V592="",$W592&lt;&gt;""),"Ano 6 (falta valor unitário); ","")&amp;IF(AND($V592&lt;&gt;"",$W592=""),"Ano 6 (falta quantidade); ","")), IF(NOT(OR(AND($G592&lt;&gt;"",$H592&lt;&gt;""),AND($J592&lt;&gt;"",$K592&lt;&gt;""),AND($M592&lt;&gt;"",$N592&lt;&gt;""),AND($P592&lt;&gt;"",$Q592&lt;&gt;""),AND($S592&lt;&gt;"",$T592&lt;&gt;""),AND($V592&lt;&gt;"",$W592&lt;&gt;""))),"Informe pelo menos um ano completo com valor unitário e quantidade.",IF(AND($C592&lt;&gt;"",$E592&lt;&gt;"",LEFT(TRIM($C592),1)&lt;&gt;LEFT(TRIM($E592),1)),"Categoria e tipo estão incompatíveis.",IF(IF(OR($E592="",$F592=""),FALSE(),IFERROR(COUNTIF(INDIRECT("UNITS_"&amp;SUBSTITUTE(LEFT($E592,FIND(" ",$E592&amp;" ")-1),".","_")),$F592)=0,TRUE())),"Unidade incompatível com o tipo selecionado.",IF(OR(AND(ISNUMBER(SEARCH("comunic",LOWER($B592))),LEFT($E592,3)&lt;&gt;"4.4"),AND(ISNUMBER(SEARCH("monitor",LOWER($B592))),NOT(OR(LEFT($E592,3)="1.5",LEFT($E592,3)="2.5")))),"Revise a classificação do item conforme as regras de preenchimento.",IF(AND($B592&lt;&gt;"",OR(ISNUMBER(SEARCH("outro",LOWER($B592))),ISNUMBER(SEARCH("divers",LOWER($B592))),ISNUMBER(SEARCH("kit",LOWER($B592))),ISNUMBER(SEARCH("ferrament",LOWER($B592))),ISNUMBER(SEARCH("epi",LOWER($B592)))),NOT(OR($Z592&lt;&gt;"",$AA592&lt;&gt;""))),"Descrição muito genérica: detalhe melhor o item e registre o racional no memorial ou em anexo.",IF(AND($Y592=0,$B592&lt;&gt;"",OR($G592&lt;&gt;"",$H592&lt;&gt;"",$J592&lt;&gt;"",$K592&lt;&gt;"",$M592&lt;&gt;"",$N592&lt;&gt;"",$P592&lt;&gt;"",$Q592&lt;&gt;"",$S592&lt;&gt;"",$T592&lt;&gt;"",$V592&lt;&gt;"",$W592&lt;&gt;"")),"O item possui dados lançados, mas o total está zerado. Revise os valores informados.","")))))))))))))))</f>
        <v/>
      </c>
    </row>
    <row r="593" spans="1:35" ht="14.25" customHeight="1" x14ac:dyDescent="0.25">
      <c r="A593" s="57" t="str">
        <f t="shared" si="117"/>
        <v/>
      </c>
      <c r="B593" s="61"/>
      <c r="C593" s="61"/>
      <c r="D593" s="58"/>
      <c r="E593" s="61"/>
      <c r="F593" s="61"/>
      <c r="G593" s="272"/>
      <c r="H593" s="62"/>
      <c r="I593" s="273">
        <f t="shared" si="118"/>
        <v>0</v>
      </c>
      <c r="J593" s="272"/>
      <c r="K593" s="62"/>
      <c r="L593" s="270">
        <f t="shared" si="119"/>
        <v>0</v>
      </c>
      <c r="M593" s="272"/>
      <c r="N593" s="62"/>
      <c r="O593" s="270">
        <f t="shared" si="120"/>
        <v>0</v>
      </c>
      <c r="P593" s="272"/>
      <c r="Q593" s="62"/>
      <c r="R593" s="271">
        <f t="shared" si="121"/>
        <v>0</v>
      </c>
      <c r="S593" s="272"/>
      <c r="T593" s="62"/>
      <c r="U593" s="270">
        <f t="shared" si="122"/>
        <v>0</v>
      </c>
      <c r="V593" s="272"/>
      <c r="W593" s="62"/>
      <c r="X593" s="270">
        <f t="shared" si="123"/>
        <v>0</v>
      </c>
      <c r="Y593" s="270">
        <f t="shared" si="124"/>
        <v>0</v>
      </c>
      <c r="Z593" s="61"/>
      <c r="AA593" s="61"/>
      <c r="AB593" s="60" t="str">
        <f t="shared" si="125"/>
        <v/>
      </c>
      <c r="AC593" s="21" t="b">
        <f t="shared" si="126"/>
        <v>0</v>
      </c>
      <c r="AD593" s="21" t="b">
        <f t="shared" si="127"/>
        <v>0</v>
      </c>
      <c r="AE593" s="21" t="b">
        <f t="shared" si="128"/>
        <v>0</v>
      </c>
      <c r="AF593" s="21" t="b">
        <f ca="1">OR(AND($AC593,NOT($AD593)),AND($AC593,OR(AND($G593="",$H593&lt;&gt;""),AND($G593&lt;&gt;"",$H593=""),AND($J593="",$K593&lt;&gt;""),AND($J593&lt;&gt;"",$K593=""),AND($M593="",$N593&lt;&gt;""),AND($M593&lt;&gt;"",$N593=""),AND($P593="",$Q593&lt;&gt;""),AND($P593&lt;&gt;"",$Q593=""),AND($S593="",$T593&lt;&gt;""),AND($S593&lt;&gt;"",$T593=""),AND($V593="",$W593&lt;&gt;""),AND($V593&lt;&gt;"",$W593=""))),AND($C593&lt;&gt;"",$E593&lt;&gt;"",LEFT(TRIM($C593),1)&lt;&gt;LEFT(TRIM($E593),1)),IF(OR($E593="",$F593=""),FALSE(),IFERROR(COUNTIF(INDIRECT("UNITS_"&amp;SUBSTITUTE(LEFT($E593,FIND(" ",$E593&amp;" ")-1),".","_")),$F593)=0,TRUE())),AND($B593&lt;&gt;"",OR(ISNUMBER(SEARCH("outro",LOWER($B593))),ISNUMBER(SEARCH("divers",LOWER($B593))),ISNUMBER(SEARCH("etc",LOWER($B593))))),OR(AND(ISNUMBER(SEARCH("comunic",LOWER($B593))),LEFT($E593,3)&lt;&gt;"4.4"),AND(ISNUMBER(SEARCH("monitor",LOWER($B593))),NOT(OR(LEFT($E593,3)="1.5",LEFT($E593,3)="2.5")))),AND($B593&lt;&gt;"",OR(LEFT($C593,1)="1",LEFT($C593,1)="2"),$D593=""),AND($D593&lt;&gt;"",NOT(OR(LEFT($C593,1)="1",LEFT($C593,1)="2"))),AND($D593&lt;&gt;"",COUNTIF(' PROJETO'!$B$14:$B$16,$D593)=0),IF($D593="",FALSE(),IF(COUNTIF(' PROJETO'!$B$14:$B$16,$D593)=0,FALSE(),IFERROR(INDEX(' PROJETO'!$C$14:$C$16,MATCH($D593,' PROJETO'!$B$14:$B$16,0))&lt;&gt;"Sim",FALSE()))))</f>
        <v>0</v>
      </c>
      <c r="AG593" s="21" t="b">
        <f>AND($AC593,$Y593&gt;'CONFG.  LISTAS'!$F$4,$Z593="",$AA593="")</f>
        <v>0</v>
      </c>
      <c r="AH593" s="21" t="str">
        <f t="shared" si="129"/>
        <v/>
      </c>
      <c r="AI593" s="43" t="str">
        <f ca="1">IF(NOT($AC593),"",IF(OR($B593="",$C593="",$E593="",$F593=""),"Preencha descrição, categoria, tipo e unidade.",IF(AND($B593&lt;&gt;"",OR(LEFT($C593,1)="1",LEFT($C593,1)="2"),$D593=""),"Informe a prática de restauração para itens diretos.",IF(AND($D593&lt;&gt;"",NOT(OR(LEFT($C593,1)="1",LEFT($C593,1)="2"))),"Custos indiretos não devem pertencer a uma prática específica.",IF(AND($D593&lt;&gt;"",COUNTIF(' PROJETO'!$B$14:$B$16,$D593)=0),"Prática de restauração inválida ou não cadastrada.",IF(IF($D593="",FALSE(),IF(COUNTIF(' PROJETO'!$B$14:$B$16,$D593)=0,FALSE(),IFERROR(INDEX(' PROJETO'!$C$14:$C$16,MATCH($D593,' PROJETO'!$B$14:$B$16,0))&lt;&gt;"Sim",FALSE()))),"A prática informada no item não foi selecionada na aba Projeto.",IF(AND(MAX($I593,$L593,$O593,$R593,$U593,$X593)&gt;'CONFG.  LISTAS'!$F$4,NOT(OR($Z593&lt;&gt;"",$AA593&lt;&gt;""))),"Memorial de cálculo ou anexo obrigatório não informado para item acima do limite.",IF(OR(AND($G593&lt;&gt;"",$H593&lt;&gt;"",OR($G593&lt;=0,$H593&lt;=0)),AND($J593&lt;&gt;"",$K593&lt;&gt;"",OR($J593&lt;=0,$K593&lt;=0)),AND($M593&lt;&gt;"",$N593&lt;&gt;"",OR($M593&lt;=0,$N593&lt;=0)),AND($P593&lt;&gt;"",$Q593&lt;&gt;"",OR($P593&lt;=0,$Q593&lt;=0)),AND($S593&lt;&gt;"",$T593&lt;&gt;"",OR($S593&lt;=0,$T593&lt;=0)),AND($V593&lt;&gt;"",$W593&lt;&gt;"",OR($V593&lt;=0,$W593&lt;=0))),"Revise os valores informados: valor unitário e quantidade devem ser maiores que zero.",IF(OR(AND($G593="",$H593&lt;&gt;""),AND($G593&lt;&gt;"",$H593=""),AND($J593="",$K593&lt;&gt;""),AND($J593&lt;&gt;"",$K593=""),AND($M593="",$N593&lt;&gt;""),AND($M593&lt;&gt;"",$N593=""),AND($P593="",$Q593&lt;&gt;""),AND($P593&lt;&gt;"",$Q593=""),AND($S593="",$T593&lt;&gt;""),AND($S593&lt;&gt;"",$T593=""),AND($V593="",$W593&lt;&gt;""),AND($V593&lt;&gt;"",$W593="")),"Há ano preenchido parcialmente: "&amp;TRIM(IF(AND($G593="",$H593&lt;&gt;""),"Ano 1 (falta valor unitário); ","")&amp;IF(AND($G593&lt;&gt;"",$H593=""),"Ano 1 (falta quantidade); ","")&amp;IF(AND($J593="",$K593&lt;&gt;""),"Ano 2 (falta valor unitário); ","")&amp;IF(AND($J593&lt;&gt;"",$K593=""),"Ano 2 (falta quantidade); ","")&amp;IF(AND($M593="",$N593&lt;&gt;""),"Ano 3 (falta valor unitário); ","")&amp;IF(AND($M593&lt;&gt;"",$N593=""),"Ano 3 (falta quantidade); ","")&amp;IF(AND($P593="",$Q593&lt;&gt;""),"Ano 4 (falta valor unitário); ","")&amp;IF(AND($P593&lt;&gt;"",$Q593=""),"Ano 4 (falta quantidade); ","")&amp;IF(AND($S593="",$T593&lt;&gt;""),"Ano 5 (falta valor unitário); ","")&amp;IF(AND($S593&lt;&gt;"",$T593=""),"Ano 5 (falta quantidade); ","")&amp;IF(AND($V593="",$W593&lt;&gt;""),"Ano 6 (falta valor unitário); ","")&amp;IF(AND($V593&lt;&gt;"",$W593=""),"Ano 6 (falta quantidade); ","")), IF(NOT(OR(AND($G593&lt;&gt;"",$H593&lt;&gt;""),AND($J593&lt;&gt;"",$K593&lt;&gt;""),AND($M593&lt;&gt;"",$N593&lt;&gt;""),AND($P593&lt;&gt;"",$Q593&lt;&gt;""),AND($S593&lt;&gt;"",$T593&lt;&gt;""),AND($V593&lt;&gt;"",$W593&lt;&gt;""))),"Informe pelo menos um ano completo com valor unitário e quantidade.",IF(AND($C593&lt;&gt;"",$E593&lt;&gt;"",LEFT(TRIM($C593),1)&lt;&gt;LEFT(TRIM($E593),1)),"Categoria e tipo estão incompatíveis.",IF(IF(OR($E593="",$F593=""),FALSE(),IFERROR(COUNTIF(INDIRECT("UNITS_"&amp;SUBSTITUTE(LEFT($E593,FIND(" ",$E593&amp;" ")-1),".","_")),$F593)=0,TRUE())),"Unidade incompatível com o tipo selecionado.",IF(OR(AND(ISNUMBER(SEARCH("comunic",LOWER($B593))),LEFT($E593,3)&lt;&gt;"4.4"),AND(ISNUMBER(SEARCH("monitor",LOWER($B593))),NOT(OR(LEFT($E593,3)="1.5",LEFT($E593,3)="2.5")))),"Revise a classificação do item conforme as regras de preenchimento.",IF(AND($B593&lt;&gt;"",OR(ISNUMBER(SEARCH("outro",LOWER($B593))),ISNUMBER(SEARCH("divers",LOWER($B593))),ISNUMBER(SEARCH("kit",LOWER($B593))),ISNUMBER(SEARCH("ferrament",LOWER($B593))),ISNUMBER(SEARCH("epi",LOWER($B593)))),NOT(OR($Z593&lt;&gt;"",$AA593&lt;&gt;""))),"Descrição muito genérica: detalhe melhor o item e registre o racional no memorial ou em anexo.",IF(AND($Y593=0,$B593&lt;&gt;"",OR($G593&lt;&gt;"",$H593&lt;&gt;"",$J593&lt;&gt;"",$K593&lt;&gt;"",$M593&lt;&gt;"",$N593&lt;&gt;"",$P593&lt;&gt;"",$Q593&lt;&gt;"",$S593&lt;&gt;"",$T593&lt;&gt;"",$V593&lt;&gt;"",$W593&lt;&gt;"")),"O item possui dados lançados, mas o total está zerado. Revise os valores informados.","")))))))))))))))</f>
        <v/>
      </c>
    </row>
    <row r="594" spans="1:35" ht="14.25" customHeight="1" x14ac:dyDescent="0.25">
      <c r="A594" s="57" t="str">
        <f t="shared" si="117"/>
        <v/>
      </c>
      <c r="B594" s="58"/>
      <c r="C594" s="58"/>
      <c r="D594" s="58"/>
      <c r="E594" s="58"/>
      <c r="F594" s="58"/>
      <c r="G594" s="269"/>
      <c r="H594" s="59"/>
      <c r="I594" s="273">
        <f t="shared" si="118"/>
        <v>0</v>
      </c>
      <c r="J594" s="269"/>
      <c r="K594" s="59"/>
      <c r="L594" s="270">
        <f t="shared" si="119"/>
        <v>0</v>
      </c>
      <c r="M594" s="269"/>
      <c r="N594" s="59"/>
      <c r="O594" s="270">
        <f t="shared" si="120"/>
        <v>0</v>
      </c>
      <c r="P594" s="269"/>
      <c r="Q594" s="59"/>
      <c r="R594" s="271">
        <f t="shared" si="121"/>
        <v>0</v>
      </c>
      <c r="S594" s="269"/>
      <c r="T594" s="59"/>
      <c r="U594" s="270">
        <f t="shared" si="122"/>
        <v>0</v>
      </c>
      <c r="V594" s="269"/>
      <c r="W594" s="59"/>
      <c r="X594" s="270">
        <f t="shared" si="123"/>
        <v>0</v>
      </c>
      <c r="Y594" s="270">
        <f t="shared" si="124"/>
        <v>0</v>
      </c>
      <c r="Z594" s="58"/>
      <c r="AA594" s="58"/>
      <c r="AB594" s="60" t="str">
        <f t="shared" si="125"/>
        <v/>
      </c>
      <c r="AC594" s="21" t="b">
        <f t="shared" si="126"/>
        <v>0</v>
      </c>
      <c r="AD594" s="21" t="b">
        <f t="shared" si="127"/>
        <v>0</v>
      </c>
      <c r="AE594" s="21" t="b">
        <f t="shared" si="128"/>
        <v>0</v>
      </c>
      <c r="AF594" s="21" t="b">
        <f ca="1">OR(AND($AC594,NOT($AD594)),AND($AC594,OR(AND($G594="",$H594&lt;&gt;""),AND($G594&lt;&gt;"",$H594=""),AND($J594="",$K594&lt;&gt;""),AND($J594&lt;&gt;"",$K594=""),AND($M594="",$N594&lt;&gt;""),AND($M594&lt;&gt;"",$N594=""),AND($P594="",$Q594&lt;&gt;""),AND($P594&lt;&gt;"",$Q594=""),AND($S594="",$T594&lt;&gt;""),AND($S594&lt;&gt;"",$T594=""),AND($V594="",$W594&lt;&gt;""),AND($V594&lt;&gt;"",$W594=""))),AND($C594&lt;&gt;"",$E594&lt;&gt;"",LEFT(TRIM($C594),1)&lt;&gt;LEFT(TRIM($E594),1)),IF(OR($E594="",$F594=""),FALSE(),IFERROR(COUNTIF(INDIRECT("UNITS_"&amp;SUBSTITUTE(LEFT($E594,FIND(" ",$E594&amp;" ")-1),".","_")),$F594)=0,TRUE())),AND($B594&lt;&gt;"",OR(ISNUMBER(SEARCH("outro",LOWER($B594))),ISNUMBER(SEARCH("divers",LOWER($B594))),ISNUMBER(SEARCH("etc",LOWER($B594))))),OR(AND(ISNUMBER(SEARCH("comunic",LOWER($B594))),LEFT($E594,3)&lt;&gt;"4.4"),AND(ISNUMBER(SEARCH("monitor",LOWER($B594))),NOT(OR(LEFT($E594,3)="1.5",LEFT($E594,3)="2.5")))),AND($B594&lt;&gt;"",OR(LEFT($C594,1)="1",LEFT($C594,1)="2"),$D594=""),AND($D594&lt;&gt;"",NOT(OR(LEFT($C594,1)="1",LEFT($C594,1)="2"))),AND($D594&lt;&gt;"",COUNTIF(' PROJETO'!$B$14:$B$16,$D594)=0),IF($D594="",FALSE(),IF(COUNTIF(' PROJETO'!$B$14:$B$16,$D594)=0,FALSE(),IFERROR(INDEX(' PROJETO'!$C$14:$C$16,MATCH($D594,' PROJETO'!$B$14:$B$16,0))&lt;&gt;"Sim",FALSE()))))</f>
        <v>0</v>
      </c>
      <c r="AG594" s="21" t="b">
        <f>AND($AC594,$Y594&gt;'CONFG.  LISTAS'!$F$4,$Z594="",$AA594="")</f>
        <v>0</v>
      </c>
      <c r="AH594" s="21" t="str">
        <f t="shared" si="129"/>
        <v/>
      </c>
      <c r="AI594" s="43" t="str">
        <f ca="1">IF(NOT($AC594),"",IF(OR($B594="",$C594="",$E594="",$F594=""),"Preencha descrição, categoria, tipo e unidade.",IF(AND($B594&lt;&gt;"",OR(LEFT($C594,1)="1",LEFT($C594,1)="2"),$D594=""),"Informe a prática de restauração para itens diretos.",IF(AND($D594&lt;&gt;"",NOT(OR(LEFT($C594,1)="1",LEFT($C594,1)="2"))),"Custos indiretos não devem pertencer a uma prática específica.",IF(AND($D594&lt;&gt;"",COUNTIF(' PROJETO'!$B$14:$B$16,$D594)=0),"Prática de restauração inválida ou não cadastrada.",IF(IF($D594="",FALSE(),IF(COUNTIF(' PROJETO'!$B$14:$B$16,$D594)=0,FALSE(),IFERROR(INDEX(' PROJETO'!$C$14:$C$16,MATCH($D594,' PROJETO'!$B$14:$B$16,0))&lt;&gt;"Sim",FALSE()))),"A prática informada no item não foi selecionada na aba Projeto.",IF(AND(MAX($I594,$L594,$O594,$R594,$U594,$X594)&gt;'CONFG.  LISTAS'!$F$4,NOT(OR($Z594&lt;&gt;"",$AA594&lt;&gt;""))),"Memorial de cálculo ou anexo obrigatório não informado para item acima do limite.",IF(OR(AND($G594&lt;&gt;"",$H594&lt;&gt;"",OR($G594&lt;=0,$H594&lt;=0)),AND($J594&lt;&gt;"",$K594&lt;&gt;"",OR($J594&lt;=0,$K594&lt;=0)),AND($M594&lt;&gt;"",$N594&lt;&gt;"",OR($M594&lt;=0,$N594&lt;=0)),AND($P594&lt;&gt;"",$Q594&lt;&gt;"",OR($P594&lt;=0,$Q594&lt;=0)),AND($S594&lt;&gt;"",$T594&lt;&gt;"",OR($S594&lt;=0,$T594&lt;=0)),AND($V594&lt;&gt;"",$W594&lt;&gt;"",OR($V594&lt;=0,$W594&lt;=0))),"Revise os valores informados: valor unitário e quantidade devem ser maiores que zero.",IF(OR(AND($G594="",$H594&lt;&gt;""),AND($G594&lt;&gt;"",$H594=""),AND($J594="",$K594&lt;&gt;""),AND($J594&lt;&gt;"",$K594=""),AND($M594="",$N594&lt;&gt;""),AND($M594&lt;&gt;"",$N594=""),AND($P594="",$Q594&lt;&gt;""),AND($P594&lt;&gt;"",$Q594=""),AND($S594="",$T594&lt;&gt;""),AND($S594&lt;&gt;"",$T594=""),AND($V594="",$W594&lt;&gt;""),AND($V594&lt;&gt;"",$W594="")),"Há ano preenchido parcialmente: "&amp;TRIM(IF(AND($G594="",$H594&lt;&gt;""),"Ano 1 (falta valor unitário); ","")&amp;IF(AND($G594&lt;&gt;"",$H594=""),"Ano 1 (falta quantidade); ","")&amp;IF(AND($J594="",$K594&lt;&gt;""),"Ano 2 (falta valor unitário); ","")&amp;IF(AND($J594&lt;&gt;"",$K594=""),"Ano 2 (falta quantidade); ","")&amp;IF(AND($M594="",$N594&lt;&gt;""),"Ano 3 (falta valor unitário); ","")&amp;IF(AND($M594&lt;&gt;"",$N594=""),"Ano 3 (falta quantidade); ","")&amp;IF(AND($P594="",$Q594&lt;&gt;""),"Ano 4 (falta valor unitário); ","")&amp;IF(AND($P594&lt;&gt;"",$Q594=""),"Ano 4 (falta quantidade); ","")&amp;IF(AND($S594="",$T594&lt;&gt;""),"Ano 5 (falta valor unitário); ","")&amp;IF(AND($S594&lt;&gt;"",$T594=""),"Ano 5 (falta quantidade); ","")&amp;IF(AND($V594="",$W594&lt;&gt;""),"Ano 6 (falta valor unitário); ","")&amp;IF(AND($V594&lt;&gt;"",$W594=""),"Ano 6 (falta quantidade); ","")), IF(NOT(OR(AND($G594&lt;&gt;"",$H594&lt;&gt;""),AND($J594&lt;&gt;"",$K594&lt;&gt;""),AND($M594&lt;&gt;"",$N594&lt;&gt;""),AND($P594&lt;&gt;"",$Q594&lt;&gt;""),AND($S594&lt;&gt;"",$T594&lt;&gt;""),AND($V594&lt;&gt;"",$W594&lt;&gt;""))),"Informe pelo menos um ano completo com valor unitário e quantidade.",IF(AND($C594&lt;&gt;"",$E594&lt;&gt;"",LEFT(TRIM($C594),1)&lt;&gt;LEFT(TRIM($E594),1)),"Categoria e tipo estão incompatíveis.",IF(IF(OR($E594="",$F594=""),FALSE(),IFERROR(COUNTIF(INDIRECT("UNITS_"&amp;SUBSTITUTE(LEFT($E594,FIND(" ",$E594&amp;" ")-1),".","_")),$F594)=0,TRUE())),"Unidade incompatível com o tipo selecionado.",IF(OR(AND(ISNUMBER(SEARCH("comunic",LOWER($B594))),LEFT($E594,3)&lt;&gt;"4.4"),AND(ISNUMBER(SEARCH("monitor",LOWER($B594))),NOT(OR(LEFT($E594,3)="1.5",LEFT($E594,3)="2.5")))),"Revise a classificação do item conforme as regras de preenchimento.",IF(AND($B594&lt;&gt;"",OR(ISNUMBER(SEARCH("outro",LOWER($B594))),ISNUMBER(SEARCH("divers",LOWER($B594))),ISNUMBER(SEARCH("kit",LOWER($B594))),ISNUMBER(SEARCH("ferrament",LOWER($B594))),ISNUMBER(SEARCH("epi",LOWER($B594)))),NOT(OR($Z594&lt;&gt;"",$AA594&lt;&gt;""))),"Descrição muito genérica: detalhe melhor o item e registre o racional no memorial ou em anexo.",IF(AND($Y594=0,$B594&lt;&gt;"",OR($G594&lt;&gt;"",$H594&lt;&gt;"",$J594&lt;&gt;"",$K594&lt;&gt;"",$M594&lt;&gt;"",$N594&lt;&gt;"",$P594&lt;&gt;"",$Q594&lt;&gt;"",$S594&lt;&gt;"",$T594&lt;&gt;"",$V594&lt;&gt;"",$W594&lt;&gt;"")),"O item possui dados lançados, mas o total está zerado. Revise os valores informados.","")))))))))))))))</f>
        <v/>
      </c>
    </row>
    <row r="595" spans="1:35" ht="14.25" customHeight="1" x14ac:dyDescent="0.25">
      <c r="A595" s="57" t="str">
        <f t="shared" si="117"/>
        <v/>
      </c>
      <c r="B595" s="61"/>
      <c r="C595" s="61"/>
      <c r="D595" s="58"/>
      <c r="E595" s="61"/>
      <c r="F595" s="61"/>
      <c r="G595" s="272"/>
      <c r="H595" s="62"/>
      <c r="I595" s="273">
        <f t="shared" si="118"/>
        <v>0</v>
      </c>
      <c r="J595" s="272"/>
      <c r="K595" s="62"/>
      <c r="L595" s="270">
        <f t="shared" si="119"/>
        <v>0</v>
      </c>
      <c r="M595" s="272"/>
      <c r="N595" s="62"/>
      <c r="O595" s="270">
        <f t="shared" si="120"/>
        <v>0</v>
      </c>
      <c r="P595" s="272"/>
      <c r="Q595" s="62"/>
      <c r="R595" s="271">
        <f t="shared" si="121"/>
        <v>0</v>
      </c>
      <c r="S595" s="272"/>
      <c r="T595" s="62"/>
      <c r="U595" s="270">
        <f t="shared" si="122"/>
        <v>0</v>
      </c>
      <c r="V595" s="272"/>
      <c r="W595" s="62"/>
      <c r="X595" s="270">
        <f t="shared" si="123"/>
        <v>0</v>
      </c>
      <c r="Y595" s="270">
        <f t="shared" si="124"/>
        <v>0</v>
      </c>
      <c r="Z595" s="61"/>
      <c r="AA595" s="61"/>
      <c r="AB595" s="60" t="str">
        <f t="shared" si="125"/>
        <v/>
      </c>
      <c r="AC595" s="21" t="b">
        <f t="shared" si="126"/>
        <v>0</v>
      </c>
      <c r="AD595" s="21" t="b">
        <f t="shared" si="127"/>
        <v>0</v>
      </c>
      <c r="AE595" s="21" t="b">
        <f t="shared" si="128"/>
        <v>0</v>
      </c>
      <c r="AF595" s="21" t="b">
        <f ca="1">OR(AND($AC595,NOT($AD595)),AND($AC595,OR(AND($G595="",$H595&lt;&gt;""),AND($G595&lt;&gt;"",$H595=""),AND($J595="",$K595&lt;&gt;""),AND($J595&lt;&gt;"",$K595=""),AND($M595="",$N595&lt;&gt;""),AND($M595&lt;&gt;"",$N595=""),AND($P595="",$Q595&lt;&gt;""),AND($P595&lt;&gt;"",$Q595=""),AND($S595="",$T595&lt;&gt;""),AND($S595&lt;&gt;"",$T595=""),AND($V595="",$W595&lt;&gt;""),AND($V595&lt;&gt;"",$W595=""))),AND($C595&lt;&gt;"",$E595&lt;&gt;"",LEFT(TRIM($C595),1)&lt;&gt;LEFT(TRIM($E595),1)),IF(OR($E595="",$F595=""),FALSE(),IFERROR(COUNTIF(INDIRECT("UNITS_"&amp;SUBSTITUTE(LEFT($E595,FIND(" ",$E595&amp;" ")-1),".","_")),$F595)=0,TRUE())),AND($B595&lt;&gt;"",OR(ISNUMBER(SEARCH("outro",LOWER($B595))),ISNUMBER(SEARCH("divers",LOWER($B595))),ISNUMBER(SEARCH("etc",LOWER($B595))))),OR(AND(ISNUMBER(SEARCH("comunic",LOWER($B595))),LEFT($E595,3)&lt;&gt;"4.4"),AND(ISNUMBER(SEARCH("monitor",LOWER($B595))),NOT(OR(LEFT($E595,3)="1.5",LEFT($E595,3)="2.5")))),AND($B595&lt;&gt;"",OR(LEFT($C595,1)="1",LEFT($C595,1)="2"),$D595=""),AND($D595&lt;&gt;"",NOT(OR(LEFT($C595,1)="1",LEFT($C595,1)="2"))),AND($D595&lt;&gt;"",COUNTIF(' PROJETO'!$B$14:$B$16,$D595)=0),IF($D595="",FALSE(),IF(COUNTIF(' PROJETO'!$B$14:$B$16,$D595)=0,FALSE(),IFERROR(INDEX(' PROJETO'!$C$14:$C$16,MATCH($D595,' PROJETO'!$B$14:$B$16,0))&lt;&gt;"Sim",FALSE()))))</f>
        <v>0</v>
      </c>
      <c r="AG595" s="21" t="b">
        <f>AND($AC595,$Y595&gt;'CONFG.  LISTAS'!$F$4,$Z595="",$AA595="")</f>
        <v>0</v>
      </c>
      <c r="AH595" s="21" t="str">
        <f t="shared" si="129"/>
        <v/>
      </c>
      <c r="AI595" s="43" t="str">
        <f ca="1">IF(NOT($AC595),"",IF(OR($B595="",$C595="",$E595="",$F595=""),"Preencha descrição, categoria, tipo e unidade.",IF(AND($B595&lt;&gt;"",OR(LEFT($C595,1)="1",LEFT($C595,1)="2"),$D595=""),"Informe a prática de restauração para itens diretos.",IF(AND($D595&lt;&gt;"",NOT(OR(LEFT($C595,1)="1",LEFT($C595,1)="2"))),"Custos indiretos não devem pertencer a uma prática específica.",IF(AND($D595&lt;&gt;"",COUNTIF(' PROJETO'!$B$14:$B$16,$D595)=0),"Prática de restauração inválida ou não cadastrada.",IF(IF($D595="",FALSE(),IF(COUNTIF(' PROJETO'!$B$14:$B$16,$D595)=0,FALSE(),IFERROR(INDEX(' PROJETO'!$C$14:$C$16,MATCH($D595,' PROJETO'!$B$14:$B$16,0))&lt;&gt;"Sim",FALSE()))),"A prática informada no item não foi selecionada na aba Projeto.",IF(AND(MAX($I595,$L595,$O595,$R595,$U595,$X595)&gt;'CONFG.  LISTAS'!$F$4,NOT(OR($Z595&lt;&gt;"",$AA595&lt;&gt;""))),"Memorial de cálculo ou anexo obrigatório não informado para item acima do limite.",IF(OR(AND($G595&lt;&gt;"",$H595&lt;&gt;"",OR($G595&lt;=0,$H595&lt;=0)),AND($J595&lt;&gt;"",$K595&lt;&gt;"",OR($J595&lt;=0,$K595&lt;=0)),AND($M595&lt;&gt;"",$N595&lt;&gt;"",OR($M595&lt;=0,$N595&lt;=0)),AND($P595&lt;&gt;"",$Q595&lt;&gt;"",OR($P595&lt;=0,$Q595&lt;=0)),AND($S595&lt;&gt;"",$T595&lt;&gt;"",OR($S595&lt;=0,$T595&lt;=0)),AND($V595&lt;&gt;"",$W595&lt;&gt;"",OR($V595&lt;=0,$W595&lt;=0))),"Revise os valores informados: valor unitário e quantidade devem ser maiores que zero.",IF(OR(AND($G595="",$H595&lt;&gt;""),AND($G595&lt;&gt;"",$H595=""),AND($J595="",$K595&lt;&gt;""),AND($J595&lt;&gt;"",$K595=""),AND($M595="",$N595&lt;&gt;""),AND($M595&lt;&gt;"",$N595=""),AND($P595="",$Q595&lt;&gt;""),AND($P595&lt;&gt;"",$Q595=""),AND($S595="",$T595&lt;&gt;""),AND($S595&lt;&gt;"",$T595=""),AND($V595="",$W595&lt;&gt;""),AND($V595&lt;&gt;"",$W595="")),"Há ano preenchido parcialmente: "&amp;TRIM(IF(AND($G595="",$H595&lt;&gt;""),"Ano 1 (falta valor unitário); ","")&amp;IF(AND($G595&lt;&gt;"",$H595=""),"Ano 1 (falta quantidade); ","")&amp;IF(AND($J595="",$K595&lt;&gt;""),"Ano 2 (falta valor unitário); ","")&amp;IF(AND($J595&lt;&gt;"",$K595=""),"Ano 2 (falta quantidade); ","")&amp;IF(AND($M595="",$N595&lt;&gt;""),"Ano 3 (falta valor unitário); ","")&amp;IF(AND($M595&lt;&gt;"",$N595=""),"Ano 3 (falta quantidade); ","")&amp;IF(AND($P595="",$Q595&lt;&gt;""),"Ano 4 (falta valor unitário); ","")&amp;IF(AND($P595&lt;&gt;"",$Q595=""),"Ano 4 (falta quantidade); ","")&amp;IF(AND($S595="",$T595&lt;&gt;""),"Ano 5 (falta valor unitário); ","")&amp;IF(AND($S595&lt;&gt;"",$T595=""),"Ano 5 (falta quantidade); ","")&amp;IF(AND($V595="",$W595&lt;&gt;""),"Ano 6 (falta valor unitário); ","")&amp;IF(AND($V595&lt;&gt;"",$W595=""),"Ano 6 (falta quantidade); ","")), IF(NOT(OR(AND($G595&lt;&gt;"",$H595&lt;&gt;""),AND($J595&lt;&gt;"",$K595&lt;&gt;""),AND($M595&lt;&gt;"",$N595&lt;&gt;""),AND($P595&lt;&gt;"",$Q595&lt;&gt;""),AND($S595&lt;&gt;"",$T595&lt;&gt;""),AND($V595&lt;&gt;"",$W595&lt;&gt;""))),"Informe pelo menos um ano completo com valor unitário e quantidade.",IF(AND($C595&lt;&gt;"",$E595&lt;&gt;"",LEFT(TRIM($C595),1)&lt;&gt;LEFT(TRIM($E595),1)),"Categoria e tipo estão incompatíveis.",IF(IF(OR($E595="",$F595=""),FALSE(),IFERROR(COUNTIF(INDIRECT("UNITS_"&amp;SUBSTITUTE(LEFT($E595,FIND(" ",$E595&amp;" ")-1),".","_")),$F595)=0,TRUE())),"Unidade incompatível com o tipo selecionado.",IF(OR(AND(ISNUMBER(SEARCH("comunic",LOWER($B595))),LEFT($E595,3)&lt;&gt;"4.4"),AND(ISNUMBER(SEARCH("monitor",LOWER($B595))),NOT(OR(LEFT($E595,3)="1.5",LEFT($E595,3)="2.5")))),"Revise a classificação do item conforme as regras de preenchimento.",IF(AND($B595&lt;&gt;"",OR(ISNUMBER(SEARCH("outro",LOWER($B595))),ISNUMBER(SEARCH("divers",LOWER($B595))),ISNUMBER(SEARCH("kit",LOWER($B595))),ISNUMBER(SEARCH("ferrament",LOWER($B595))),ISNUMBER(SEARCH("epi",LOWER($B595)))),NOT(OR($Z595&lt;&gt;"",$AA595&lt;&gt;""))),"Descrição muito genérica: detalhe melhor o item e registre o racional no memorial ou em anexo.",IF(AND($Y595=0,$B595&lt;&gt;"",OR($G595&lt;&gt;"",$H595&lt;&gt;"",$J595&lt;&gt;"",$K595&lt;&gt;"",$M595&lt;&gt;"",$N595&lt;&gt;"",$P595&lt;&gt;"",$Q595&lt;&gt;"",$S595&lt;&gt;"",$T595&lt;&gt;"",$V595&lt;&gt;"",$W595&lt;&gt;"")),"O item possui dados lançados, mas o total está zerado. Revise os valores informados.","")))))))))))))))</f>
        <v/>
      </c>
    </row>
    <row r="596" spans="1:35" ht="14.25" customHeight="1" x14ac:dyDescent="0.25">
      <c r="A596" s="57" t="str">
        <f t="shared" si="117"/>
        <v/>
      </c>
      <c r="B596" s="58"/>
      <c r="C596" s="58"/>
      <c r="D596" s="58"/>
      <c r="E596" s="58"/>
      <c r="F596" s="58"/>
      <c r="G596" s="269"/>
      <c r="H596" s="59"/>
      <c r="I596" s="273">
        <f t="shared" si="118"/>
        <v>0</v>
      </c>
      <c r="J596" s="269"/>
      <c r="K596" s="59"/>
      <c r="L596" s="270">
        <f t="shared" si="119"/>
        <v>0</v>
      </c>
      <c r="M596" s="269"/>
      <c r="N596" s="59"/>
      <c r="O596" s="270">
        <f t="shared" si="120"/>
        <v>0</v>
      </c>
      <c r="P596" s="269"/>
      <c r="Q596" s="59"/>
      <c r="R596" s="271">
        <f t="shared" si="121"/>
        <v>0</v>
      </c>
      <c r="S596" s="269"/>
      <c r="T596" s="59"/>
      <c r="U596" s="270">
        <f t="shared" si="122"/>
        <v>0</v>
      </c>
      <c r="V596" s="269"/>
      <c r="W596" s="59"/>
      <c r="X596" s="270">
        <f t="shared" si="123"/>
        <v>0</v>
      </c>
      <c r="Y596" s="270">
        <f t="shared" si="124"/>
        <v>0</v>
      </c>
      <c r="Z596" s="58"/>
      <c r="AA596" s="58"/>
      <c r="AB596" s="60" t="str">
        <f t="shared" si="125"/>
        <v/>
      </c>
      <c r="AC596" s="21" t="b">
        <f t="shared" si="126"/>
        <v>0</v>
      </c>
      <c r="AD596" s="21" t="b">
        <f t="shared" si="127"/>
        <v>0</v>
      </c>
      <c r="AE596" s="21" t="b">
        <f t="shared" si="128"/>
        <v>0</v>
      </c>
      <c r="AF596" s="21" t="b">
        <f ca="1">OR(AND($AC596,NOT($AD596)),AND($AC596,OR(AND($G596="",$H596&lt;&gt;""),AND($G596&lt;&gt;"",$H596=""),AND($J596="",$K596&lt;&gt;""),AND($J596&lt;&gt;"",$K596=""),AND($M596="",$N596&lt;&gt;""),AND($M596&lt;&gt;"",$N596=""),AND($P596="",$Q596&lt;&gt;""),AND($P596&lt;&gt;"",$Q596=""),AND($S596="",$T596&lt;&gt;""),AND($S596&lt;&gt;"",$T596=""),AND($V596="",$W596&lt;&gt;""),AND($V596&lt;&gt;"",$W596=""))),AND($C596&lt;&gt;"",$E596&lt;&gt;"",LEFT(TRIM($C596),1)&lt;&gt;LEFT(TRIM($E596),1)),IF(OR($E596="",$F596=""),FALSE(),IFERROR(COUNTIF(INDIRECT("UNITS_"&amp;SUBSTITUTE(LEFT($E596,FIND(" ",$E596&amp;" ")-1),".","_")),$F596)=0,TRUE())),AND($B596&lt;&gt;"",OR(ISNUMBER(SEARCH("outro",LOWER($B596))),ISNUMBER(SEARCH("divers",LOWER($B596))),ISNUMBER(SEARCH("etc",LOWER($B596))))),OR(AND(ISNUMBER(SEARCH("comunic",LOWER($B596))),LEFT($E596,3)&lt;&gt;"4.4"),AND(ISNUMBER(SEARCH("monitor",LOWER($B596))),NOT(OR(LEFT($E596,3)="1.5",LEFT($E596,3)="2.5")))),AND($B596&lt;&gt;"",OR(LEFT($C596,1)="1",LEFT($C596,1)="2"),$D596=""),AND($D596&lt;&gt;"",NOT(OR(LEFT($C596,1)="1",LEFT($C596,1)="2"))),AND($D596&lt;&gt;"",COUNTIF(' PROJETO'!$B$14:$B$16,$D596)=0),IF($D596="",FALSE(),IF(COUNTIF(' PROJETO'!$B$14:$B$16,$D596)=0,FALSE(),IFERROR(INDEX(' PROJETO'!$C$14:$C$16,MATCH($D596,' PROJETO'!$B$14:$B$16,0))&lt;&gt;"Sim",FALSE()))))</f>
        <v>0</v>
      </c>
      <c r="AG596" s="21" t="b">
        <f>AND($AC596,$Y596&gt;'CONFG.  LISTAS'!$F$4,$Z596="",$AA596="")</f>
        <v>0</v>
      </c>
      <c r="AH596" s="21" t="str">
        <f t="shared" si="129"/>
        <v/>
      </c>
      <c r="AI596" s="43" t="str">
        <f ca="1">IF(NOT($AC596),"",IF(OR($B596="",$C596="",$E596="",$F596=""),"Preencha descrição, categoria, tipo e unidade.",IF(AND($B596&lt;&gt;"",OR(LEFT($C596,1)="1",LEFT($C596,1)="2"),$D596=""),"Informe a prática de restauração para itens diretos.",IF(AND($D596&lt;&gt;"",NOT(OR(LEFT($C596,1)="1",LEFT($C596,1)="2"))),"Custos indiretos não devem pertencer a uma prática específica.",IF(AND($D596&lt;&gt;"",COUNTIF(' PROJETO'!$B$14:$B$16,$D596)=0),"Prática de restauração inválida ou não cadastrada.",IF(IF($D596="",FALSE(),IF(COUNTIF(' PROJETO'!$B$14:$B$16,$D596)=0,FALSE(),IFERROR(INDEX(' PROJETO'!$C$14:$C$16,MATCH($D596,' PROJETO'!$B$14:$B$16,0))&lt;&gt;"Sim",FALSE()))),"A prática informada no item não foi selecionada na aba Projeto.",IF(AND(MAX($I596,$L596,$O596,$R596,$U596,$X596)&gt;'CONFG.  LISTAS'!$F$4,NOT(OR($Z596&lt;&gt;"",$AA596&lt;&gt;""))),"Memorial de cálculo ou anexo obrigatório não informado para item acima do limite.",IF(OR(AND($G596&lt;&gt;"",$H596&lt;&gt;"",OR($G596&lt;=0,$H596&lt;=0)),AND($J596&lt;&gt;"",$K596&lt;&gt;"",OR($J596&lt;=0,$K596&lt;=0)),AND($M596&lt;&gt;"",$N596&lt;&gt;"",OR($M596&lt;=0,$N596&lt;=0)),AND($P596&lt;&gt;"",$Q596&lt;&gt;"",OR($P596&lt;=0,$Q596&lt;=0)),AND($S596&lt;&gt;"",$T596&lt;&gt;"",OR($S596&lt;=0,$T596&lt;=0)),AND($V596&lt;&gt;"",$W596&lt;&gt;"",OR($V596&lt;=0,$W596&lt;=0))),"Revise os valores informados: valor unitário e quantidade devem ser maiores que zero.",IF(OR(AND($G596="",$H596&lt;&gt;""),AND($G596&lt;&gt;"",$H596=""),AND($J596="",$K596&lt;&gt;""),AND($J596&lt;&gt;"",$K596=""),AND($M596="",$N596&lt;&gt;""),AND($M596&lt;&gt;"",$N596=""),AND($P596="",$Q596&lt;&gt;""),AND($P596&lt;&gt;"",$Q596=""),AND($S596="",$T596&lt;&gt;""),AND($S596&lt;&gt;"",$T596=""),AND($V596="",$W596&lt;&gt;""),AND($V596&lt;&gt;"",$W596="")),"Há ano preenchido parcialmente: "&amp;TRIM(IF(AND($G596="",$H596&lt;&gt;""),"Ano 1 (falta valor unitário); ","")&amp;IF(AND($G596&lt;&gt;"",$H596=""),"Ano 1 (falta quantidade); ","")&amp;IF(AND($J596="",$K596&lt;&gt;""),"Ano 2 (falta valor unitário); ","")&amp;IF(AND($J596&lt;&gt;"",$K596=""),"Ano 2 (falta quantidade); ","")&amp;IF(AND($M596="",$N596&lt;&gt;""),"Ano 3 (falta valor unitário); ","")&amp;IF(AND($M596&lt;&gt;"",$N596=""),"Ano 3 (falta quantidade); ","")&amp;IF(AND($P596="",$Q596&lt;&gt;""),"Ano 4 (falta valor unitário); ","")&amp;IF(AND($P596&lt;&gt;"",$Q596=""),"Ano 4 (falta quantidade); ","")&amp;IF(AND($S596="",$T596&lt;&gt;""),"Ano 5 (falta valor unitário); ","")&amp;IF(AND($S596&lt;&gt;"",$T596=""),"Ano 5 (falta quantidade); ","")&amp;IF(AND($V596="",$W596&lt;&gt;""),"Ano 6 (falta valor unitário); ","")&amp;IF(AND($V596&lt;&gt;"",$W596=""),"Ano 6 (falta quantidade); ","")), IF(NOT(OR(AND($G596&lt;&gt;"",$H596&lt;&gt;""),AND($J596&lt;&gt;"",$K596&lt;&gt;""),AND($M596&lt;&gt;"",$N596&lt;&gt;""),AND($P596&lt;&gt;"",$Q596&lt;&gt;""),AND($S596&lt;&gt;"",$T596&lt;&gt;""),AND($V596&lt;&gt;"",$W596&lt;&gt;""))),"Informe pelo menos um ano completo com valor unitário e quantidade.",IF(AND($C596&lt;&gt;"",$E596&lt;&gt;"",LEFT(TRIM($C596),1)&lt;&gt;LEFT(TRIM($E596),1)),"Categoria e tipo estão incompatíveis.",IF(IF(OR($E596="",$F596=""),FALSE(),IFERROR(COUNTIF(INDIRECT("UNITS_"&amp;SUBSTITUTE(LEFT($E596,FIND(" ",$E596&amp;" ")-1),".","_")),$F596)=0,TRUE())),"Unidade incompatível com o tipo selecionado.",IF(OR(AND(ISNUMBER(SEARCH("comunic",LOWER($B596))),LEFT($E596,3)&lt;&gt;"4.4"),AND(ISNUMBER(SEARCH("monitor",LOWER($B596))),NOT(OR(LEFT($E596,3)="1.5",LEFT($E596,3)="2.5")))),"Revise a classificação do item conforme as regras de preenchimento.",IF(AND($B596&lt;&gt;"",OR(ISNUMBER(SEARCH("outro",LOWER($B596))),ISNUMBER(SEARCH("divers",LOWER($B596))),ISNUMBER(SEARCH("kit",LOWER($B596))),ISNUMBER(SEARCH("ferrament",LOWER($B596))),ISNUMBER(SEARCH("epi",LOWER($B596)))),NOT(OR($Z596&lt;&gt;"",$AA596&lt;&gt;""))),"Descrição muito genérica: detalhe melhor o item e registre o racional no memorial ou em anexo.",IF(AND($Y596=0,$B596&lt;&gt;"",OR($G596&lt;&gt;"",$H596&lt;&gt;"",$J596&lt;&gt;"",$K596&lt;&gt;"",$M596&lt;&gt;"",$N596&lt;&gt;"",$P596&lt;&gt;"",$Q596&lt;&gt;"",$S596&lt;&gt;"",$T596&lt;&gt;"",$V596&lt;&gt;"",$W596&lt;&gt;"")),"O item possui dados lançados, mas o total está zerado. Revise os valores informados.","")))))))))))))))</f>
        <v/>
      </c>
    </row>
    <row r="597" spans="1:35" ht="14.25" customHeight="1" x14ac:dyDescent="0.25">
      <c r="A597" s="57" t="str">
        <f t="shared" si="117"/>
        <v/>
      </c>
      <c r="B597" s="61"/>
      <c r="C597" s="61"/>
      <c r="D597" s="58"/>
      <c r="E597" s="61"/>
      <c r="F597" s="61"/>
      <c r="G597" s="272"/>
      <c r="H597" s="62"/>
      <c r="I597" s="273">
        <f t="shared" si="118"/>
        <v>0</v>
      </c>
      <c r="J597" s="272"/>
      <c r="K597" s="62"/>
      <c r="L597" s="270">
        <f t="shared" si="119"/>
        <v>0</v>
      </c>
      <c r="M597" s="272"/>
      <c r="N597" s="62"/>
      <c r="O597" s="270">
        <f t="shared" si="120"/>
        <v>0</v>
      </c>
      <c r="P597" s="272"/>
      <c r="Q597" s="62"/>
      <c r="R597" s="271">
        <f t="shared" si="121"/>
        <v>0</v>
      </c>
      <c r="S597" s="272"/>
      <c r="T597" s="62"/>
      <c r="U597" s="270">
        <f t="shared" si="122"/>
        <v>0</v>
      </c>
      <c r="V597" s="272"/>
      <c r="W597" s="62"/>
      <c r="X597" s="270">
        <f t="shared" si="123"/>
        <v>0</v>
      </c>
      <c r="Y597" s="270">
        <f t="shared" si="124"/>
        <v>0</v>
      </c>
      <c r="Z597" s="61"/>
      <c r="AA597" s="61"/>
      <c r="AB597" s="60" t="str">
        <f t="shared" si="125"/>
        <v/>
      </c>
      <c r="AC597" s="21" t="b">
        <f t="shared" si="126"/>
        <v>0</v>
      </c>
      <c r="AD597" s="21" t="b">
        <f t="shared" si="127"/>
        <v>0</v>
      </c>
      <c r="AE597" s="21" t="b">
        <f t="shared" si="128"/>
        <v>0</v>
      </c>
      <c r="AF597" s="21" t="b">
        <f ca="1">OR(AND($AC597,NOT($AD597)),AND($AC597,OR(AND($G597="",$H597&lt;&gt;""),AND($G597&lt;&gt;"",$H597=""),AND($J597="",$K597&lt;&gt;""),AND($J597&lt;&gt;"",$K597=""),AND($M597="",$N597&lt;&gt;""),AND($M597&lt;&gt;"",$N597=""),AND($P597="",$Q597&lt;&gt;""),AND($P597&lt;&gt;"",$Q597=""),AND($S597="",$T597&lt;&gt;""),AND($S597&lt;&gt;"",$T597=""),AND($V597="",$W597&lt;&gt;""),AND($V597&lt;&gt;"",$W597=""))),AND($C597&lt;&gt;"",$E597&lt;&gt;"",LEFT(TRIM($C597),1)&lt;&gt;LEFT(TRIM($E597),1)),IF(OR($E597="",$F597=""),FALSE(),IFERROR(COUNTIF(INDIRECT("UNITS_"&amp;SUBSTITUTE(LEFT($E597,FIND(" ",$E597&amp;" ")-1),".","_")),$F597)=0,TRUE())),AND($B597&lt;&gt;"",OR(ISNUMBER(SEARCH("outro",LOWER($B597))),ISNUMBER(SEARCH("divers",LOWER($B597))),ISNUMBER(SEARCH("etc",LOWER($B597))))),OR(AND(ISNUMBER(SEARCH("comunic",LOWER($B597))),LEFT($E597,3)&lt;&gt;"4.4"),AND(ISNUMBER(SEARCH("monitor",LOWER($B597))),NOT(OR(LEFT($E597,3)="1.5",LEFT($E597,3)="2.5")))),AND($B597&lt;&gt;"",OR(LEFT($C597,1)="1",LEFT($C597,1)="2"),$D597=""),AND($D597&lt;&gt;"",NOT(OR(LEFT($C597,1)="1",LEFT($C597,1)="2"))),AND($D597&lt;&gt;"",COUNTIF(' PROJETO'!$B$14:$B$16,$D597)=0),IF($D597="",FALSE(),IF(COUNTIF(' PROJETO'!$B$14:$B$16,$D597)=0,FALSE(),IFERROR(INDEX(' PROJETO'!$C$14:$C$16,MATCH($D597,' PROJETO'!$B$14:$B$16,0))&lt;&gt;"Sim",FALSE()))))</f>
        <v>0</v>
      </c>
      <c r="AG597" s="21" t="b">
        <f>AND($AC597,$Y597&gt;'CONFG.  LISTAS'!$F$4,$Z597="",$AA597="")</f>
        <v>0</v>
      </c>
      <c r="AH597" s="21" t="str">
        <f t="shared" si="129"/>
        <v/>
      </c>
      <c r="AI597" s="43" t="str">
        <f ca="1">IF(NOT($AC597),"",IF(OR($B597="",$C597="",$E597="",$F597=""),"Preencha descrição, categoria, tipo e unidade.",IF(AND($B597&lt;&gt;"",OR(LEFT($C597,1)="1",LEFT($C597,1)="2"),$D597=""),"Informe a prática de restauração para itens diretos.",IF(AND($D597&lt;&gt;"",NOT(OR(LEFT($C597,1)="1",LEFT($C597,1)="2"))),"Custos indiretos não devem pertencer a uma prática específica.",IF(AND($D597&lt;&gt;"",COUNTIF(' PROJETO'!$B$14:$B$16,$D597)=0),"Prática de restauração inválida ou não cadastrada.",IF(IF($D597="",FALSE(),IF(COUNTIF(' PROJETO'!$B$14:$B$16,$D597)=0,FALSE(),IFERROR(INDEX(' PROJETO'!$C$14:$C$16,MATCH($D597,' PROJETO'!$B$14:$B$16,0))&lt;&gt;"Sim",FALSE()))),"A prática informada no item não foi selecionada na aba Projeto.",IF(AND(MAX($I597,$L597,$O597,$R597,$U597,$X597)&gt;'CONFG.  LISTAS'!$F$4,NOT(OR($Z597&lt;&gt;"",$AA597&lt;&gt;""))),"Memorial de cálculo ou anexo obrigatório não informado para item acima do limite.",IF(OR(AND($G597&lt;&gt;"",$H597&lt;&gt;"",OR($G597&lt;=0,$H597&lt;=0)),AND($J597&lt;&gt;"",$K597&lt;&gt;"",OR($J597&lt;=0,$K597&lt;=0)),AND($M597&lt;&gt;"",$N597&lt;&gt;"",OR($M597&lt;=0,$N597&lt;=0)),AND($P597&lt;&gt;"",$Q597&lt;&gt;"",OR($P597&lt;=0,$Q597&lt;=0)),AND($S597&lt;&gt;"",$T597&lt;&gt;"",OR($S597&lt;=0,$T597&lt;=0)),AND($V597&lt;&gt;"",$W597&lt;&gt;"",OR($V597&lt;=0,$W597&lt;=0))),"Revise os valores informados: valor unitário e quantidade devem ser maiores que zero.",IF(OR(AND($G597="",$H597&lt;&gt;""),AND($G597&lt;&gt;"",$H597=""),AND($J597="",$K597&lt;&gt;""),AND($J597&lt;&gt;"",$K597=""),AND($M597="",$N597&lt;&gt;""),AND($M597&lt;&gt;"",$N597=""),AND($P597="",$Q597&lt;&gt;""),AND($P597&lt;&gt;"",$Q597=""),AND($S597="",$T597&lt;&gt;""),AND($S597&lt;&gt;"",$T597=""),AND($V597="",$W597&lt;&gt;""),AND($V597&lt;&gt;"",$W597="")),"Há ano preenchido parcialmente: "&amp;TRIM(IF(AND($G597="",$H597&lt;&gt;""),"Ano 1 (falta valor unitário); ","")&amp;IF(AND($G597&lt;&gt;"",$H597=""),"Ano 1 (falta quantidade); ","")&amp;IF(AND($J597="",$K597&lt;&gt;""),"Ano 2 (falta valor unitário); ","")&amp;IF(AND($J597&lt;&gt;"",$K597=""),"Ano 2 (falta quantidade); ","")&amp;IF(AND($M597="",$N597&lt;&gt;""),"Ano 3 (falta valor unitário); ","")&amp;IF(AND($M597&lt;&gt;"",$N597=""),"Ano 3 (falta quantidade); ","")&amp;IF(AND($P597="",$Q597&lt;&gt;""),"Ano 4 (falta valor unitário); ","")&amp;IF(AND($P597&lt;&gt;"",$Q597=""),"Ano 4 (falta quantidade); ","")&amp;IF(AND($S597="",$T597&lt;&gt;""),"Ano 5 (falta valor unitário); ","")&amp;IF(AND($S597&lt;&gt;"",$T597=""),"Ano 5 (falta quantidade); ","")&amp;IF(AND($V597="",$W597&lt;&gt;""),"Ano 6 (falta valor unitário); ","")&amp;IF(AND($V597&lt;&gt;"",$W597=""),"Ano 6 (falta quantidade); ","")), IF(NOT(OR(AND($G597&lt;&gt;"",$H597&lt;&gt;""),AND($J597&lt;&gt;"",$K597&lt;&gt;""),AND($M597&lt;&gt;"",$N597&lt;&gt;""),AND($P597&lt;&gt;"",$Q597&lt;&gt;""),AND($S597&lt;&gt;"",$T597&lt;&gt;""),AND($V597&lt;&gt;"",$W597&lt;&gt;""))),"Informe pelo menos um ano completo com valor unitário e quantidade.",IF(AND($C597&lt;&gt;"",$E597&lt;&gt;"",LEFT(TRIM($C597),1)&lt;&gt;LEFT(TRIM($E597),1)),"Categoria e tipo estão incompatíveis.",IF(IF(OR($E597="",$F597=""),FALSE(),IFERROR(COUNTIF(INDIRECT("UNITS_"&amp;SUBSTITUTE(LEFT($E597,FIND(" ",$E597&amp;" ")-1),".","_")),$F597)=0,TRUE())),"Unidade incompatível com o tipo selecionado.",IF(OR(AND(ISNUMBER(SEARCH("comunic",LOWER($B597))),LEFT($E597,3)&lt;&gt;"4.4"),AND(ISNUMBER(SEARCH("monitor",LOWER($B597))),NOT(OR(LEFT($E597,3)="1.5",LEFT($E597,3)="2.5")))),"Revise a classificação do item conforme as regras de preenchimento.",IF(AND($B597&lt;&gt;"",OR(ISNUMBER(SEARCH("outro",LOWER($B597))),ISNUMBER(SEARCH("divers",LOWER($B597))),ISNUMBER(SEARCH("kit",LOWER($B597))),ISNUMBER(SEARCH("ferrament",LOWER($B597))),ISNUMBER(SEARCH("epi",LOWER($B597)))),NOT(OR($Z597&lt;&gt;"",$AA597&lt;&gt;""))),"Descrição muito genérica: detalhe melhor o item e registre o racional no memorial ou em anexo.",IF(AND($Y597=0,$B597&lt;&gt;"",OR($G597&lt;&gt;"",$H597&lt;&gt;"",$J597&lt;&gt;"",$K597&lt;&gt;"",$M597&lt;&gt;"",$N597&lt;&gt;"",$P597&lt;&gt;"",$Q597&lt;&gt;"",$S597&lt;&gt;"",$T597&lt;&gt;"",$V597&lt;&gt;"",$W597&lt;&gt;"")),"O item possui dados lançados, mas o total está zerado. Revise os valores informados.","")))))))))))))))</f>
        <v/>
      </c>
    </row>
    <row r="598" spans="1:35" ht="14.25" customHeight="1" x14ac:dyDescent="0.25">
      <c r="A598" s="57" t="str">
        <f t="shared" si="117"/>
        <v/>
      </c>
      <c r="B598" s="58"/>
      <c r="C598" s="58"/>
      <c r="D598" s="58"/>
      <c r="E598" s="58"/>
      <c r="F598" s="58"/>
      <c r="G598" s="269"/>
      <c r="H598" s="59"/>
      <c r="I598" s="273">
        <f t="shared" si="118"/>
        <v>0</v>
      </c>
      <c r="J598" s="269"/>
      <c r="K598" s="59"/>
      <c r="L598" s="270">
        <f t="shared" si="119"/>
        <v>0</v>
      </c>
      <c r="M598" s="269"/>
      <c r="N598" s="59"/>
      <c r="O598" s="270">
        <f t="shared" si="120"/>
        <v>0</v>
      </c>
      <c r="P598" s="269"/>
      <c r="Q598" s="59"/>
      <c r="R598" s="271">
        <f t="shared" si="121"/>
        <v>0</v>
      </c>
      <c r="S598" s="269"/>
      <c r="T598" s="59"/>
      <c r="U598" s="270">
        <f t="shared" si="122"/>
        <v>0</v>
      </c>
      <c r="V598" s="269"/>
      <c r="W598" s="59"/>
      <c r="X598" s="270">
        <f t="shared" si="123"/>
        <v>0</v>
      </c>
      <c r="Y598" s="270">
        <f t="shared" si="124"/>
        <v>0</v>
      </c>
      <c r="Z598" s="58"/>
      <c r="AA598" s="58"/>
      <c r="AB598" s="60" t="str">
        <f t="shared" si="125"/>
        <v/>
      </c>
      <c r="AC598" s="21" t="b">
        <f t="shared" si="126"/>
        <v>0</v>
      </c>
      <c r="AD598" s="21" t="b">
        <f t="shared" si="127"/>
        <v>0</v>
      </c>
      <c r="AE598" s="21" t="b">
        <f t="shared" si="128"/>
        <v>0</v>
      </c>
      <c r="AF598" s="21" t="b">
        <f ca="1">OR(AND($AC598,NOT($AD598)),AND($AC598,OR(AND($G598="",$H598&lt;&gt;""),AND($G598&lt;&gt;"",$H598=""),AND($J598="",$K598&lt;&gt;""),AND($J598&lt;&gt;"",$K598=""),AND($M598="",$N598&lt;&gt;""),AND($M598&lt;&gt;"",$N598=""),AND($P598="",$Q598&lt;&gt;""),AND($P598&lt;&gt;"",$Q598=""),AND($S598="",$T598&lt;&gt;""),AND($S598&lt;&gt;"",$T598=""),AND($V598="",$W598&lt;&gt;""),AND($V598&lt;&gt;"",$W598=""))),AND($C598&lt;&gt;"",$E598&lt;&gt;"",LEFT(TRIM($C598),1)&lt;&gt;LEFT(TRIM($E598),1)),IF(OR($E598="",$F598=""),FALSE(),IFERROR(COUNTIF(INDIRECT("UNITS_"&amp;SUBSTITUTE(LEFT($E598,FIND(" ",$E598&amp;" ")-1),".","_")),$F598)=0,TRUE())),AND($B598&lt;&gt;"",OR(ISNUMBER(SEARCH("outro",LOWER($B598))),ISNUMBER(SEARCH("divers",LOWER($B598))),ISNUMBER(SEARCH("etc",LOWER($B598))))),OR(AND(ISNUMBER(SEARCH("comunic",LOWER($B598))),LEFT($E598,3)&lt;&gt;"4.4"),AND(ISNUMBER(SEARCH("monitor",LOWER($B598))),NOT(OR(LEFT($E598,3)="1.5",LEFT($E598,3)="2.5")))),AND($B598&lt;&gt;"",OR(LEFT($C598,1)="1",LEFT($C598,1)="2"),$D598=""),AND($D598&lt;&gt;"",NOT(OR(LEFT($C598,1)="1",LEFT($C598,1)="2"))),AND($D598&lt;&gt;"",COUNTIF(' PROJETO'!$B$14:$B$16,$D598)=0),IF($D598="",FALSE(),IF(COUNTIF(' PROJETO'!$B$14:$B$16,$D598)=0,FALSE(),IFERROR(INDEX(' PROJETO'!$C$14:$C$16,MATCH($D598,' PROJETO'!$B$14:$B$16,0))&lt;&gt;"Sim",FALSE()))))</f>
        <v>0</v>
      </c>
      <c r="AG598" s="21" t="b">
        <f>AND($AC598,$Y598&gt;'CONFG.  LISTAS'!$F$4,$Z598="",$AA598="")</f>
        <v>0</v>
      </c>
      <c r="AH598" s="21" t="str">
        <f t="shared" si="129"/>
        <v/>
      </c>
      <c r="AI598" s="43" t="str">
        <f ca="1">IF(NOT($AC598),"",IF(OR($B598="",$C598="",$E598="",$F598=""),"Preencha descrição, categoria, tipo e unidade.",IF(AND($B598&lt;&gt;"",OR(LEFT($C598,1)="1",LEFT($C598,1)="2"),$D598=""),"Informe a prática de restauração para itens diretos.",IF(AND($D598&lt;&gt;"",NOT(OR(LEFT($C598,1)="1",LEFT($C598,1)="2"))),"Custos indiretos não devem pertencer a uma prática específica.",IF(AND($D598&lt;&gt;"",COUNTIF(' PROJETO'!$B$14:$B$16,$D598)=0),"Prática de restauração inválida ou não cadastrada.",IF(IF($D598="",FALSE(),IF(COUNTIF(' PROJETO'!$B$14:$B$16,$D598)=0,FALSE(),IFERROR(INDEX(' PROJETO'!$C$14:$C$16,MATCH($D598,' PROJETO'!$B$14:$B$16,0))&lt;&gt;"Sim",FALSE()))),"A prática informada no item não foi selecionada na aba Projeto.",IF(AND(MAX($I598,$L598,$O598,$R598,$U598,$X598)&gt;'CONFG.  LISTAS'!$F$4,NOT(OR($Z598&lt;&gt;"",$AA598&lt;&gt;""))),"Memorial de cálculo ou anexo obrigatório não informado para item acima do limite.",IF(OR(AND($G598&lt;&gt;"",$H598&lt;&gt;"",OR($G598&lt;=0,$H598&lt;=0)),AND($J598&lt;&gt;"",$K598&lt;&gt;"",OR($J598&lt;=0,$K598&lt;=0)),AND($M598&lt;&gt;"",$N598&lt;&gt;"",OR($M598&lt;=0,$N598&lt;=0)),AND($P598&lt;&gt;"",$Q598&lt;&gt;"",OR($P598&lt;=0,$Q598&lt;=0)),AND($S598&lt;&gt;"",$T598&lt;&gt;"",OR($S598&lt;=0,$T598&lt;=0)),AND($V598&lt;&gt;"",$W598&lt;&gt;"",OR($V598&lt;=0,$W598&lt;=0))),"Revise os valores informados: valor unitário e quantidade devem ser maiores que zero.",IF(OR(AND($G598="",$H598&lt;&gt;""),AND($G598&lt;&gt;"",$H598=""),AND($J598="",$K598&lt;&gt;""),AND($J598&lt;&gt;"",$K598=""),AND($M598="",$N598&lt;&gt;""),AND($M598&lt;&gt;"",$N598=""),AND($P598="",$Q598&lt;&gt;""),AND($P598&lt;&gt;"",$Q598=""),AND($S598="",$T598&lt;&gt;""),AND($S598&lt;&gt;"",$T598=""),AND($V598="",$W598&lt;&gt;""),AND($V598&lt;&gt;"",$W598="")),"Há ano preenchido parcialmente: "&amp;TRIM(IF(AND($G598="",$H598&lt;&gt;""),"Ano 1 (falta valor unitário); ","")&amp;IF(AND($G598&lt;&gt;"",$H598=""),"Ano 1 (falta quantidade); ","")&amp;IF(AND($J598="",$K598&lt;&gt;""),"Ano 2 (falta valor unitário); ","")&amp;IF(AND($J598&lt;&gt;"",$K598=""),"Ano 2 (falta quantidade); ","")&amp;IF(AND($M598="",$N598&lt;&gt;""),"Ano 3 (falta valor unitário); ","")&amp;IF(AND($M598&lt;&gt;"",$N598=""),"Ano 3 (falta quantidade); ","")&amp;IF(AND($P598="",$Q598&lt;&gt;""),"Ano 4 (falta valor unitário); ","")&amp;IF(AND($P598&lt;&gt;"",$Q598=""),"Ano 4 (falta quantidade); ","")&amp;IF(AND($S598="",$T598&lt;&gt;""),"Ano 5 (falta valor unitário); ","")&amp;IF(AND($S598&lt;&gt;"",$T598=""),"Ano 5 (falta quantidade); ","")&amp;IF(AND($V598="",$W598&lt;&gt;""),"Ano 6 (falta valor unitário); ","")&amp;IF(AND($V598&lt;&gt;"",$W598=""),"Ano 6 (falta quantidade); ","")), IF(NOT(OR(AND($G598&lt;&gt;"",$H598&lt;&gt;""),AND($J598&lt;&gt;"",$K598&lt;&gt;""),AND($M598&lt;&gt;"",$N598&lt;&gt;""),AND($P598&lt;&gt;"",$Q598&lt;&gt;""),AND($S598&lt;&gt;"",$T598&lt;&gt;""),AND($V598&lt;&gt;"",$W598&lt;&gt;""))),"Informe pelo menos um ano completo com valor unitário e quantidade.",IF(AND($C598&lt;&gt;"",$E598&lt;&gt;"",LEFT(TRIM($C598),1)&lt;&gt;LEFT(TRIM($E598),1)),"Categoria e tipo estão incompatíveis.",IF(IF(OR($E598="",$F598=""),FALSE(),IFERROR(COUNTIF(INDIRECT("UNITS_"&amp;SUBSTITUTE(LEFT($E598,FIND(" ",$E598&amp;" ")-1),".","_")),$F598)=0,TRUE())),"Unidade incompatível com o tipo selecionado.",IF(OR(AND(ISNUMBER(SEARCH("comunic",LOWER($B598))),LEFT($E598,3)&lt;&gt;"4.4"),AND(ISNUMBER(SEARCH("monitor",LOWER($B598))),NOT(OR(LEFT($E598,3)="1.5",LEFT($E598,3)="2.5")))),"Revise a classificação do item conforme as regras de preenchimento.",IF(AND($B598&lt;&gt;"",OR(ISNUMBER(SEARCH("outro",LOWER($B598))),ISNUMBER(SEARCH("divers",LOWER($B598))),ISNUMBER(SEARCH("kit",LOWER($B598))),ISNUMBER(SEARCH("ferrament",LOWER($B598))),ISNUMBER(SEARCH("epi",LOWER($B598)))),NOT(OR($Z598&lt;&gt;"",$AA598&lt;&gt;""))),"Descrição muito genérica: detalhe melhor o item e registre o racional no memorial ou em anexo.",IF(AND($Y598=0,$B598&lt;&gt;"",OR($G598&lt;&gt;"",$H598&lt;&gt;"",$J598&lt;&gt;"",$K598&lt;&gt;"",$M598&lt;&gt;"",$N598&lt;&gt;"",$P598&lt;&gt;"",$Q598&lt;&gt;"",$S598&lt;&gt;"",$T598&lt;&gt;"",$V598&lt;&gt;"",$W598&lt;&gt;"")),"O item possui dados lançados, mas o total está zerado. Revise os valores informados.","")))))))))))))))</f>
        <v/>
      </c>
    </row>
    <row r="599" spans="1:35" ht="14.25" customHeight="1" x14ac:dyDescent="0.25">
      <c r="A599" s="57" t="str">
        <f t="shared" si="117"/>
        <v/>
      </c>
      <c r="B599" s="61"/>
      <c r="C599" s="61"/>
      <c r="D599" s="58"/>
      <c r="E599" s="61"/>
      <c r="F599" s="61"/>
      <c r="G599" s="272"/>
      <c r="H599" s="62"/>
      <c r="I599" s="273">
        <f t="shared" si="118"/>
        <v>0</v>
      </c>
      <c r="J599" s="272"/>
      <c r="K599" s="62"/>
      <c r="L599" s="270">
        <f t="shared" si="119"/>
        <v>0</v>
      </c>
      <c r="M599" s="272"/>
      <c r="N599" s="62"/>
      <c r="O599" s="270">
        <f t="shared" si="120"/>
        <v>0</v>
      </c>
      <c r="P599" s="272"/>
      <c r="Q599" s="62"/>
      <c r="R599" s="271">
        <f t="shared" si="121"/>
        <v>0</v>
      </c>
      <c r="S599" s="272"/>
      <c r="T599" s="62"/>
      <c r="U599" s="270">
        <f t="shared" si="122"/>
        <v>0</v>
      </c>
      <c r="V599" s="272"/>
      <c r="W599" s="62"/>
      <c r="X599" s="270">
        <f t="shared" si="123"/>
        <v>0</v>
      </c>
      <c r="Y599" s="270">
        <f t="shared" si="124"/>
        <v>0</v>
      </c>
      <c r="Z599" s="61"/>
      <c r="AA599" s="61"/>
      <c r="AB599" s="60" t="str">
        <f t="shared" si="125"/>
        <v/>
      </c>
      <c r="AC599" s="21" t="b">
        <f t="shared" si="126"/>
        <v>0</v>
      </c>
      <c r="AD599" s="21" t="b">
        <f t="shared" si="127"/>
        <v>0</v>
      </c>
      <c r="AE599" s="21" t="b">
        <f t="shared" si="128"/>
        <v>0</v>
      </c>
      <c r="AF599" s="21" t="b">
        <f ca="1">OR(AND($AC599,NOT($AD599)),AND($AC599,OR(AND($G599="",$H599&lt;&gt;""),AND($G599&lt;&gt;"",$H599=""),AND($J599="",$K599&lt;&gt;""),AND($J599&lt;&gt;"",$K599=""),AND($M599="",$N599&lt;&gt;""),AND($M599&lt;&gt;"",$N599=""),AND($P599="",$Q599&lt;&gt;""),AND($P599&lt;&gt;"",$Q599=""),AND($S599="",$T599&lt;&gt;""),AND($S599&lt;&gt;"",$T599=""),AND($V599="",$W599&lt;&gt;""),AND($V599&lt;&gt;"",$W599=""))),AND($C599&lt;&gt;"",$E599&lt;&gt;"",LEFT(TRIM($C599),1)&lt;&gt;LEFT(TRIM($E599),1)),IF(OR($E599="",$F599=""),FALSE(),IFERROR(COUNTIF(INDIRECT("UNITS_"&amp;SUBSTITUTE(LEFT($E599,FIND(" ",$E599&amp;" ")-1),".","_")),$F599)=0,TRUE())),AND($B599&lt;&gt;"",OR(ISNUMBER(SEARCH("outro",LOWER($B599))),ISNUMBER(SEARCH("divers",LOWER($B599))),ISNUMBER(SEARCH("etc",LOWER($B599))))),OR(AND(ISNUMBER(SEARCH("comunic",LOWER($B599))),LEFT($E599,3)&lt;&gt;"4.4"),AND(ISNUMBER(SEARCH("monitor",LOWER($B599))),NOT(OR(LEFT($E599,3)="1.5",LEFT($E599,3)="2.5")))),AND($B599&lt;&gt;"",OR(LEFT($C599,1)="1",LEFT($C599,1)="2"),$D599=""),AND($D599&lt;&gt;"",NOT(OR(LEFT($C599,1)="1",LEFT($C599,1)="2"))),AND($D599&lt;&gt;"",COUNTIF(' PROJETO'!$B$14:$B$16,$D599)=0),IF($D599="",FALSE(),IF(COUNTIF(' PROJETO'!$B$14:$B$16,$D599)=0,FALSE(),IFERROR(INDEX(' PROJETO'!$C$14:$C$16,MATCH($D599,' PROJETO'!$B$14:$B$16,0))&lt;&gt;"Sim",FALSE()))))</f>
        <v>0</v>
      </c>
      <c r="AG599" s="21" t="b">
        <f>AND($AC599,$Y599&gt;'CONFG.  LISTAS'!$F$4,$Z599="",$AA599="")</f>
        <v>0</v>
      </c>
      <c r="AH599" s="21" t="str">
        <f t="shared" si="129"/>
        <v/>
      </c>
      <c r="AI599" s="43" t="str">
        <f ca="1">IF(NOT($AC599),"",IF(OR($B599="",$C599="",$E599="",$F599=""),"Preencha descrição, categoria, tipo e unidade.",IF(AND($B599&lt;&gt;"",OR(LEFT($C599,1)="1",LEFT($C599,1)="2"),$D599=""),"Informe a prática de restauração para itens diretos.",IF(AND($D599&lt;&gt;"",NOT(OR(LEFT($C599,1)="1",LEFT($C599,1)="2"))),"Custos indiretos não devem pertencer a uma prática específica.",IF(AND($D599&lt;&gt;"",COUNTIF(' PROJETO'!$B$14:$B$16,$D599)=0),"Prática de restauração inválida ou não cadastrada.",IF(IF($D599="",FALSE(),IF(COUNTIF(' PROJETO'!$B$14:$B$16,$D599)=0,FALSE(),IFERROR(INDEX(' PROJETO'!$C$14:$C$16,MATCH($D599,' PROJETO'!$B$14:$B$16,0))&lt;&gt;"Sim",FALSE()))),"A prática informada no item não foi selecionada na aba Projeto.",IF(AND(MAX($I599,$L599,$O599,$R599,$U599,$X599)&gt;'CONFG.  LISTAS'!$F$4,NOT(OR($Z599&lt;&gt;"",$AA599&lt;&gt;""))),"Memorial de cálculo ou anexo obrigatório não informado para item acima do limite.",IF(OR(AND($G599&lt;&gt;"",$H599&lt;&gt;"",OR($G599&lt;=0,$H599&lt;=0)),AND($J599&lt;&gt;"",$K599&lt;&gt;"",OR($J599&lt;=0,$K599&lt;=0)),AND($M599&lt;&gt;"",$N599&lt;&gt;"",OR($M599&lt;=0,$N599&lt;=0)),AND($P599&lt;&gt;"",$Q599&lt;&gt;"",OR($P599&lt;=0,$Q599&lt;=0)),AND($S599&lt;&gt;"",$T599&lt;&gt;"",OR($S599&lt;=0,$T599&lt;=0)),AND($V599&lt;&gt;"",$W599&lt;&gt;"",OR($V599&lt;=0,$W599&lt;=0))),"Revise os valores informados: valor unitário e quantidade devem ser maiores que zero.",IF(OR(AND($G599="",$H599&lt;&gt;""),AND($G599&lt;&gt;"",$H599=""),AND($J599="",$K599&lt;&gt;""),AND($J599&lt;&gt;"",$K599=""),AND($M599="",$N599&lt;&gt;""),AND($M599&lt;&gt;"",$N599=""),AND($P599="",$Q599&lt;&gt;""),AND($P599&lt;&gt;"",$Q599=""),AND($S599="",$T599&lt;&gt;""),AND($S599&lt;&gt;"",$T599=""),AND($V599="",$W599&lt;&gt;""),AND($V599&lt;&gt;"",$W599="")),"Há ano preenchido parcialmente: "&amp;TRIM(IF(AND($G599="",$H599&lt;&gt;""),"Ano 1 (falta valor unitário); ","")&amp;IF(AND($G599&lt;&gt;"",$H599=""),"Ano 1 (falta quantidade); ","")&amp;IF(AND($J599="",$K599&lt;&gt;""),"Ano 2 (falta valor unitário); ","")&amp;IF(AND($J599&lt;&gt;"",$K599=""),"Ano 2 (falta quantidade); ","")&amp;IF(AND($M599="",$N599&lt;&gt;""),"Ano 3 (falta valor unitário); ","")&amp;IF(AND($M599&lt;&gt;"",$N599=""),"Ano 3 (falta quantidade); ","")&amp;IF(AND($P599="",$Q599&lt;&gt;""),"Ano 4 (falta valor unitário); ","")&amp;IF(AND($P599&lt;&gt;"",$Q599=""),"Ano 4 (falta quantidade); ","")&amp;IF(AND($S599="",$T599&lt;&gt;""),"Ano 5 (falta valor unitário); ","")&amp;IF(AND($S599&lt;&gt;"",$T599=""),"Ano 5 (falta quantidade); ","")&amp;IF(AND($V599="",$W599&lt;&gt;""),"Ano 6 (falta valor unitário); ","")&amp;IF(AND($V599&lt;&gt;"",$W599=""),"Ano 6 (falta quantidade); ","")), IF(NOT(OR(AND($G599&lt;&gt;"",$H599&lt;&gt;""),AND($J599&lt;&gt;"",$K599&lt;&gt;""),AND($M599&lt;&gt;"",$N599&lt;&gt;""),AND($P599&lt;&gt;"",$Q599&lt;&gt;""),AND($S599&lt;&gt;"",$T599&lt;&gt;""),AND($V599&lt;&gt;"",$W599&lt;&gt;""))),"Informe pelo menos um ano completo com valor unitário e quantidade.",IF(AND($C599&lt;&gt;"",$E599&lt;&gt;"",LEFT(TRIM($C599),1)&lt;&gt;LEFT(TRIM($E599),1)),"Categoria e tipo estão incompatíveis.",IF(IF(OR($E599="",$F599=""),FALSE(),IFERROR(COUNTIF(INDIRECT("UNITS_"&amp;SUBSTITUTE(LEFT($E599,FIND(" ",$E599&amp;" ")-1),".","_")),$F599)=0,TRUE())),"Unidade incompatível com o tipo selecionado.",IF(OR(AND(ISNUMBER(SEARCH("comunic",LOWER($B599))),LEFT($E599,3)&lt;&gt;"4.4"),AND(ISNUMBER(SEARCH("monitor",LOWER($B599))),NOT(OR(LEFT($E599,3)="1.5",LEFT($E599,3)="2.5")))),"Revise a classificação do item conforme as regras de preenchimento.",IF(AND($B599&lt;&gt;"",OR(ISNUMBER(SEARCH("outro",LOWER($B599))),ISNUMBER(SEARCH("divers",LOWER($B599))),ISNUMBER(SEARCH("kit",LOWER($B599))),ISNUMBER(SEARCH("ferrament",LOWER($B599))),ISNUMBER(SEARCH("epi",LOWER($B599)))),NOT(OR($Z599&lt;&gt;"",$AA599&lt;&gt;""))),"Descrição muito genérica: detalhe melhor o item e registre o racional no memorial ou em anexo.",IF(AND($Y599=0,$B599&lt;&gt;"",OR($G599&lt;&gt;"",$H599&lt;&gt;"",$J599&lt;&gt;"",$K599&lt;&gt;"",$M599&lt;&gt;"",$N599&lt;&gt;"",$P599&lt;&gt;"",$Q599&lt;&gt;"",$S599&lt;&gt;"",$T599&lt;&gt;"",$V599&lt;&gt;"",$W599&lt;&gt;"")),"O item possui dados lançados, mas o total está zerado. Revise os valores informados.","")))))))))))))))</f>
        <v/>
      </c>
    </row>
    <row r="600" spans="1:35" ht="14.25" customHeight="1" x14ac:dyDescent="0.25">
      <c r="A600" s="57" t="str">
        <f t="shared" si="117"/>
        <v/>
      </c>
      <c r="B600" s="58"/>
      <c r="C600" s="58"/>
      <c r="D600" s="58"/>
      <c r="E600" s="58"/>
      <c r="F600" s="58"/>
      <c r="G600" s="269"/>
      <c r="H600" s="59"/>
      <c r="I600" s="273">
        <f t="shared" si="118"/>
        <v>0</v>
      </c>
      <c r="J600" s="269"/>
      <c r="K600" s="59"/>
      <c r="L600" s="270">
        <f t="shared" si="119"/>
        <v>0</v>
      </c>
      <c r="M600" s="269"/>
      <c r="N600" s="59"/>
      <c r="O600" s="270">
        <f t="shared" si="120"/>
        <v>0</v>
      </c>
      <c r="P600" s="269"/>
      <c r="Q600" s="59"/>
      <c r="R600" s="271">
        <f t="shared" si="121"/>
        <v>0</v>
      </c>
      <c r="S600" s="269"/>
      <c r="T600" s="59"/>
      <c r="U600" s="270">
        <f t="shared" si="122"/>
        <v>0</v>
      </c>
      <c r="V600" s="269"/>
      <c r="W600" s="59"/>
      <c r="X600" s="270">
        <f t="shared" si="123"/>
        <v>0</v>
      </c>
      <c r="Y600" s="270">
        <f t="shared" si="124"/>
        <v>0</v>
      </c>
      <c r="Z600" s="58"/>
      <c r="AA600" s="58"/>
      <c r="AB600" s="60" t="str">
        <f t="shared" si="125"/>
        <v/>
      </c>
      <c r="AC600" s="21" t="b">
        <f t="shared" si="126"/>
        <v>0</v>
      </c>
      <c r="AD600" s="21" t="b">
        <f t="shared" si="127"/>
        <v>0</v>
      </c>
      <c r="AE600" s="21" t="b">
        <f t="shared" si="128"/>
        <v>0</v>
      </c>
      <c r="AF600" s="21" t="b">
        <f ca="1">OR(AND($AC600,NOT($AD600)),AND($AC600,OR(AND($G600="",$H600&lt;&gt;""),AND($G600&lt;&gt;"",$H600=""),AND($J600="",$K600&lt;&gt;""),AND($J600&lt;&gt;"",$K600=""),AND($M600="",$N600&lt;&gt;""),AND($M600&lt;&gt;"",$N600=""),AND($P600="",$Q600&lt;&gt;""),AND($P600&lt;&gt;"",$Q600=""),AND($S600="",$T600&lt;&gt;""),AND($S600&lt;&gt;"",$T600=""),AND($V600="",$W600&lt;&gt;""),AND($V600&lt;&gt;"",$W600=""))),AND($C600&lt;&gt;"",$E600&lt;&gt;"",LEFT(TRIM($C600),1)&lt;&gt;LEFT(TRIM($E600),1)),IF(OR($E600="",$F600=""),FALSE(),IFERROR(COUNTIF(INDIRECT("UNITS_"&amp;SUBSTITUTE(LEFT($E600,FIND(" ",$E600&amp;" ")-1),".","_")),$F600)=0,TRUE())),AND($B600&lt;&gt;"",OR(ISNUMBER(SEARCH("outro",LOWER($B600))),ISNUMBER(SEARCH("divers",LOWER($B600))),ISNUMBER(SEARCH("etc",LOWER($B600))))),OR(AND(ISNUMBER(SEARCH("comunic",LOWER($B600))),LEFT($E600,3)&lt;&gt;"4.4"),AND(ISNUMBER(SEARCH("monitor",LOWER($B600))),NOT(OR(LEFT($E600,3)="1.5",LEFT($E600,3)="2.5")))),AND($B600&lt;&gt;"",OR(LEFT($C600,1)="1",LEFT($C600,1)="2"),$D600=""),AND($D600&lt;&gt;"",NOT(OR(LEFT($C600,1)="1",LEFT($C600,1)="2"))),AND($D600&lt;&gt;"",COUNTIF(' PROJETO'!$B$14:$B$16,$D600)=0),IF($D600="",FALSE(),IF(COUNTIF(' PROJETO'!$B$14:$B$16,$D600)=0,FALSE(),IFERROR(INDEX(' PROJETO'!$C$14:$C$16,MATCH($D600,' PROJETO'!$B$14:$B$16,0))&lt;&gt;"Sim",FALSE()))))</f>
        <v>0</v>
      </c>
      <c r="AG600" s="21" t="b">
        <f>AND($AC600,$Y600&gt;'CONFG.  LISTAS'!$F$4,$Z600="",$AA600="")</f>
        <v>0</v>
      </c>
      <c r="AH600" s="21" t="str">
        <f t="shared" si="129"/>
        <v/>
      </c>
      <c r="AI600" s="43" t="str">
        <f ca="1">IF(NOT($AC600),"",IF(OR($B600="",$C600="",$E600="",$F600=""),"Preencha descrição, categoria, tipo e unidade.",IF(AND($B600&lt;&gt;"",OR(LEFT($C600,1)="1",LEFT($C600,1)="2"),$D600=""),"Informe a prática de restauração para itens diretos.",IF(AND($D600&lt;&gt;"",NOT(OR(LEFT($C600,1)="1",LEFT($C600,1)="2"))),"Custos indiretos não devem pertencer a uma prática específica.",IF(AND($D600&lt;&gt;"",COUNTIF(' PROJETO'!$B$14:$B$16,$D600)=0),"Prática de restauração inválida ou não cadastrada.",IF(IF($D600="",FALSE(),IF(COUNTIF(' PROJETO'!$B$14:$B$16,$D600)=0,FALSE(),IFERROR(INDEX(' PROJETO'!$C$14:$C$16,MATCH($D600,' PROJETO'!$B$14:$B$16,0))&lt;&gt;"Sim",FALSE()))),"A prática informada no item não foi selecionada na aba Projeto.",IF(AND(MAX($I600,$L600,$O600,$R600,$U600,$X600)&gt;'CONFG.  LISTAS'!$F$4,NOT(OR($Z600&lt;&gt;"",$AA600&lt;&gt;""))),"Memorial de cálculo ou anexo obrigatório não informado para item acima do limite.",IF(OR(AND($G600&lt;&gt;"",$H600&lt;&gt;"",OR($G600&lt;=0,$H600&lt;=0)),AND($J600&lt;&gt;"",$K600&lt;&gt;"",OR($J600&lt;=0,$K600&lt;=0)),AND($M600&lt;&gt;"",$N600&lt;&gt;"",OR($M600&lt;=0,$N600&lt;=0)),AND($P600&lt;&gt;"",$Q600&lt;&gt;"",OR($P600&lt;=0,$Q600&lt;=0)),AND($S600&lt;&gt;"",$T600&lt;&gt;"",OR($S600&lt;=0,$T600&lt;=0)),AND($V600&lt;&gt;"",$W600&lt;&gt;"",OR($V600&lt;=0,$W600&lt;=0))),"Revise os valores informados: valor unitário e quantidade devem ser maiores que zero.",IF(OR(AND($G600="",$H600&lt;&gt;""),AND($G600&lt;&gt;"",$H600=""),AND($J600="",$K600&lt;&gt;""),AND($J600&lt;&gt;"",$K600=""),AND($M600="",$N600&lt;&gt;""),AND($M600&lt;&gt;"",$N600=""),AND($P600="",$Q600&lt;&gt;""),AND($P600&lt;&gt;"",$Q600=""),AND($S600="",$T600&lt;&gt;""),AND($S600&lt;&gt;"",$T600=""),AND($V600="",$W600&lt;&gt;""),AND($V600&lt;&gt;"",$W600="")),"Há ano preenchido parcialmente: "&amp;TRIM(IF(AND($G600="",$H600&lt;&gt;""),"Ano 1 (falta valor unitário); ","")&amp;IF(AND($G600&lt;&gt;"",$H600=""),"Ano 1 (falta quantidade); ","")&amp;IF(AND($J600="",$K600&lt;&gt;""),"Ano 2 (falta valor unitário); ","")&amp;IF(AND($J600&lt;&gt;"",$K600=""),"Ano 2 (falta quantidade); ","")&amp;IF(AND($M600="",$N600&lt;&gt;""),"Ano 3 (falta valor unitário); ","")&amp;IF(AND($M600&lt;&gt;"",$N600=""),"Ano 3 (falta quantidade); ","")&amp;IF(AND($P600="",$Q600&lt;&gt;""),"Ano 4 (falta valor unitário); ","")&amp;IF(AND($P600&lt;&gt;"",$Q600=""),"Ano 4 (falta quantidade); ","")&amp;IF(AND($S600="",$T600&lt;&gt;""),"Ano 5 (falta valor unitário); ","")&amp;IF(AND($S600&lt;&gt;"",$T600=""),"Ano 5 (falta quantidade); ","")&amp;IF(AND($V600="",$W600&lt;&gt;""),"Ano 6 (falta valor unitário); ","")&amp;IF(AND($V600&lt;&gt;"",$W600=""),"Ano 6 (falta quantidade); ","")), IF(NOT(OR(AND($G600&lt;&gt;"",$H600&lt;&gt;""),AND($J600&lt;&gt;"",$K600&lt;&gt;""),AND($M600&lt;&gt;"",$N600&lt;&gt;""),AND($P600&lt;&gt;"",$Q600&lt;&gt;""),AND($S600&lt;&gt;"",$T600&lt;&gt;""),AND($V600&lt;&gt;"",$W600&lt;&gt;""))),"Informe pelo menos um ano completo com valor unitário e quantidade.",IF(AND($C600&lt;&gt;"",$E600&lt;&gt;"",LEFT(TRIM($C600),1)&lt;&gt;LEFT(TRIM($E600),1)),"Categoria e tipo estão incompatíveis.",IF(IF(OR($E600="",$F600=""),FALSE(),IFERROR(COUNTIF(INDIRECT("UNITS_"&amp;SUBSTITUTE(LEFT($E600,FIND(" ",$E600&amp;" ")-1),".","_")),$F600)=0,TRUE())),"Unidade incompatível com o tipo selecionado.",IF(OR(AND(ISNUMBER(SEARCH("comunic",LOWER($B600))),LEFT($E600,3)&lt;&gt;"4.4"),AND(ISNUMBER(SEARCH("monitor",LOWER($B600))),NOT(OR(LEFT($E600,3)="1.5",LEFT($E600,3)="2.5")))),"Revise a classificação do item conforme as regras de preenchimento.",IF(AND($B600&lt;&gt;"",OR(ISNUMBER(SEARCH("outro",LOWER($B600))),ISNUMBER(SEARCH("divers",LOWER($B600))),ISNUMBER(SEARCH("kit",LOWER($B600))),ISNUMBER(SEARCH("ferrament",LOWER($B600))),ISNUMBER(SEARCH("epi",LOWER($B600)))),NOT(OR($Z600&lt;&gt;"",$AA600&lt;&gt;""))),"Descrição muito genérica: detalhe melhor o item e registre o racional no memorial ou em anexo.",IF(AND($Y600=0,$B600&lt;&gt;"",OR($G600&lt;&gt;"",$H600&lt;&gt;"",$J600&lt;&gt;"",$K600&lt;&gt;"",$M600&lt;&gt;"",$N600&lt;&gt;"",$P600&lt;&gt;"",$Q600&lt;&gt;"",$S600&lt;&gt;"",$T600&lt;&gt;"",$V600&lt;&gt;"",$W600&lt;&gt;"")),"O item possui dados lançados, mas o total está zerado. Revise os valores informados.","")))))))))))))))</f>
        <v/>
      </c>
    </row>
    <row r="601" spans="1:35" ht="14.25" customHeight="1" x14ac:dyDescent="0.25">
      <c r="A601" s="57" t="str">
        <f t="shared" si="117"/>
        <v/>
      </c>
      <c r="B601" s="61"/>
      <c r="C601" s="61"/>
      <c r="D601" s="58"/>
      <c r="E601" s="61"/>
      <c r="F601" s="61"/>
      <c r="G601" s="272"/>
      <c r="H601" s="62"/>
      <c r="I601" s="273">
        <f t="shared" si="118"/>
        <v>0</v>
      </c>
      <c r="J601" s="272"/>
      <c r="K601" s="62"/>
      <c r="L601" s="270">
        <f t="shared" si="119"/>
        <v>0</v>
      </c>
      <c r="M601" s="272"/>
      <c r="N601" s="62"/>
      <c r="O601" s="270">
        <f t="shared" si="120"/>
        <v>0</v>
      </c>
      <c r="P601" s="272"/>
      <c r="Q601" s="62"/>
      <c r="R601" s="271">
        <f t="shared" si="121"/>
        <v>0</v>
      </c>
      <c r="S601" s="272"/>
      <c r="T601" s="62"/>
      <c r="U601" s="270">
        <f t="shared" si="122"/>
        <v>0</v>
      </c>
      <c r="V601" s="272"/>
      <c r="W601" s="62"/>
      <c r="X601" s="270">
        <f t="shared" si="123"/>
        <v>0</v>
      </c>
      <c r="Y601" s="270">
        <f t="shared" si="124"/>
        <v>0</v>
      </c>
      <c r="Z601" s="61"/>
      <c r="AA601" s="61"/>
      <c r="AB601" s="60" t="str">
        <f t="shared" si="125"/>
        <v/>
      </c>
      <c r="AC601" s="21" t="b">
        <f t="shared" si="126"/>
        <v>0</v>
      </c>
      <c r="AD601" s="21" t="b">
        <f t="shared" si="127"/>
        <v>0</v>
      </c>
      <c r="AE601" s="21" t="b">
        <f t="shared" si="128"/>
        <v>0</v>
      </c>
      <c r="AF601" s="21" t="b">
        <f ca="1">OR(AND($AC601,NOT($AD601)),AND($AC601,OR(AND($G601="",$H601&lt;&gt;""),AND($G601&lt;&gt;"",$H601=""),AND($J601="",$K601&lt;&gt;""),AND($J601&lt;&gt;"",$K601=""),AND($M601="",$N601&lt;&gt;""),AND($M601&lt;&gt;"",$N601=""),AND($P601="",$Q601&lt;&gt;""),AND($P601&lt;&gt;"",$Q601=""),AND($S601="",$T601&lt;&gt;""),AND($S601&lt;&gt;"",$T601=""),AND($V601="",$W601&lt;&gt;""),AND($V601&lt;&gt;"",$W601=""))),AND($C601&lt;&gt;"",$E601&lt;&gt;"",LEFT(TRIM($C601),1)&lt;&gt;LEFT(TRIM($E601),1)),IF(OR($E601="",$F601=""),FALSE(),IFERROR(COUNTIF(INDIRECT("UNITS_"&amp;SUBSTITUTE(LEFT($E601,FIND(" ",$E601&amp;" ")-1),".","_")),$F601)=0,TRUE())),AND($B601&lt;&gt;"",OR(ISNUMBER(SEARCH("outro",LOWER($B601))),ISNUMBER(SEARCH("divers",LOWER($B601))),ISNUMBER(SEARCH("etc",LOWER($B601))))),OR(AND(ISNUMBER(SEARCH("comunic",LOWER($B601))),LEFT($E601,3)&lt;&gt;"4.4"),AND(ISNUMBER(SEARCH("monitor",LOWER($B601))),NOT(OR(LEFT($E601,3)="1.5",LEFT($E601,3)="2.5")))),AND($B601&lt;&gt;"",OR(LEFT($C601,1)="1",LEFT($C601,1)="2"),$D601=""),AND($D601&lt;&gt;"",NOT(OR(LEFT($C601,1)="1",LEFT($C601,1)="2"))),AND($D601&lt;&gt;"",COUNTIF(' PROJETO'!$B$14:$B$16,$D601)=0),IF($D601="",FALSE(),IF(COUNTIF(' PROJETO'!$B$14:$B$16,$D601)=0,FALSE(),IFERROR(INDEX(' PROJETO'!$C$14:$C$16,MATCH($D601,' PROJETO'!$B$14:$B$16,0))&lt;&gt;"Sim",FALSE()))))</f>
        <v>0</v>
      </c>
      <c r="AG601" s="21" t="b">
        <f>AND($AC601,$Y601&gt;'CONFG.  LISTAS'!$F$4,$Z601="",$AA601="")</f>
        <v>0</v>
      </c>
      <c r="AH601" s="21" t="str">
        <f t="shared" si="129"/>
        <v/>
      </c>
      <c r="AI601" s="43" t="str">
        <f ca="1">IF(NOT($AC601),"",IF(OR($B601="",$C601="",$E601="",$F601=""),"Preencha descrição, categoria, tipo e unidade.",IF(AND($B601&lt;&gt;"",OR(LEFT($C601,1)="1",LEFT($C601,1)="2"),$D601=""),"Informe a prática de restauração para itens diretos.",IF(AND($D601&lt;&gt;"",NOT(OR(LEFT($C601,1)="1",LEFT($C601,1)="2"))),"Custos indiretos não devem pertencer a uma prática específica.",IF(AND($D601&lt;&gt;"",COUNTIF(' PROJETO'!$B$14:$B$16,$D601)=0),"Prática de restauração inválida ou não cadastrada.",IF(IF($D601="",FALSE(),IF(COUNTIF(' PROJETO'!$B$14:$B$16,$D601)=0,FALSE(),IFERROR(INDEX(' PROJETO'!$C$14:$C$16,MATCH($D601,' PROJETO'!$B$14:$B$16,0))&lt;&gt;"Sim",FALSE()))),"A prática informada no item não foi selecionada na aba Projeto.",IF(AND(MAX($I601,$L601,$O601,$R601,$U601,$X601)&gt;'CONFG.  LISTAS'!$F$4,NOT(OR($Z601&lt;&gt;"",$AA601&lt;&gt;""))),"Memorial de cálculo ou anexo obrigatório não informado para item acima do limite.",IF(OR(AND($G601&lt;&gt;"",$H601&lt;&gt;"",OR($G601&lt;=0,$H601&lt;=0)),AND($J601&lt;&gt;"",$K601&lt;&gt;"",OR($J601&lt;=0,$K601&lt;=0)),AND($M601&lt;&gt;"",$N601&lt;&gt;"",OR($M601&lt;=0,$N601&lt;=0)),AND($P601&lt;&gt;"",$Q601&lt;&gt;"",OR($P601&lt;=0,$Q601&lt;=0)),AND($S601&lt;&gt;"",$T601&lt;&gt;"",OR($S601&lt;=0,$T601&lt;=0)),AND($V601&lt;&gt;"",$W601&lt;&gt;"",OR($V601&lt;=0,$W601&lt;=0))),"Revise os valores informados: valor unitário e quantidade devem ser maiores que zero.",IF(OR(AND($G601="",$H601&lt;&gt;""),AND($G601&lt;&gt;"",$H601=""),AND($J601="",$K601&lt;&gt;""),AND($J601&lt;&gt;"",$K601=""),AND($M601="",$N601&lt;&gt;""),AND($M601&lt;&gt;"",$N601=""),AND($P601="",$Q601&lt;&gt;""),AND($P601&lt;&gt;"",$Q601=""),AND($S601="",$T601&lt;&gt;""),AND($S601&lt;&gt;"",$T601=""),AND($V601="",$W601&lt;&gt;""),AND($V601&lt;&gt;"",$W601="")),"Há ano preenchido parcialmente: "&amp;TRIM(IF(AND($G601="",$H601&lt;&gt;""),"Ano 1 (falta valor unitário); ","")&amp;IF(AND($G601&lt;&gt;"",$H601=""),"Ano 1 (falta quantidade); ","")&amp;IF(AND($J601="",$K601&lt;&gt;""),"Ano 2 (falta valor unitário); ","")&amp;IF(AND($J601&lt;&gt;"",$K601=""),"Ano 2 (falta quantidade); ","")&amp;IF(AND($M601="",$N601&lt;&gt;""),"Ano 3 (falta valor unitário); ","")&amp;IF(AND($M601&lt;&gt;"",$N601=""),"Ano 3 (falta quantidade); ","")&amp;IF(AND($P601="",$Q601&lt;&gt;""),"Ano 4 (falta valor unitário); ","")&amp;IF(AND($P601&lt;&gt;"",$Q601=""),"Ano 4 (falta quantidade); ","")&amp;IF(AND($S601="",$T601&lt;&gt;""),"Ano 5 (falta valor unitário); ","")&amp;IF(AND($S601&lt;&gt;"",$T601=""),"Ano 5 (falta quantidade); ","")&amp;IF(AND($V601="",$W601&lt;&gt;""),"Ano 6 (falta valor unitário); ","")&amp;IF(AND($V601&lt;&gt;"",$W601=""),"Ano 6 (falta quantidade); ","")), IF(NOT(OR(AND($G601&lt;&gt;"",$H601&lt;&gt;""),AND($J601&lt;&gt;"",$K601&lt;&gt;""),AND($M601&lt;&gt;"",$N601&lt;&gt;""),AND($P601&lt;&gt;"",$Q601&lt;&gt;""),AND($S601&lt;&gt;"",$T601&lt;&gt;""),AND($V601&lt;&gt;"",$W601&lt;&gt;""))),"Informe pelo menos um ano completo com valor unitário e quantidade.",IF(AND($C601&lt;&gt;"",$E601&lt;&gt;"",LEFT(TRIM($C601),1)&lt;&gt;LEFT(TRIM($E601),1)),"Categoria e tipo estão incompatíveis.",IF(IF(OR($E601="",$F601=""),FALSE(),IFERROR(COUNTIF(INDIRECT("UNITS_"&amp;SUBSTITUTE(LEFT($E601,FIND(" ",$E601&amp;" ")-1),".","_")),$F601)=0,TRUE())),"Unidade incompatível com o tipo selecionado.",IF(OR(AND(ISNUMBER(SEARCH("comunic",LOWER($B601))),LEFT($E601,3)&lt;&gt;"4.4"),AND(ISNUMBER(SEARCH("monitor",LOWER($B601))),NOT(OR(LEFT($E601,3)="1.5",LEFT($E601,3)="2.5")))),"Revise a classificação do item conforme as regras de preenchimento.",IF(AND($B601&lt;&gt;"",OR(ISNUMBER(SEARCH("outro",LOWER($B601))),ISNUMBER(SEARCH("divers",LOWER($B601))),ISNUMBER(SEARCH("kit",LOWER($B601))),ISNUMBER(SEARCH("ferrament",LOWER($B601))),ISNUMBER(SEARCH("epi",LOWER($B601)))),NOT(OR($Z601&lt;&gt;"",$AA601&lt;&gt;""))),"Descrição muito genérica: detalhe melhor o item e registre o racional no memorial ou em anexo.",IF(AND($Y601=0,$B601&lt;&gt;"",OR($G601&lt;&gt;"",$H601&lt;&gt;"",$J601&lt;&gt;"",$K601&lt;&gt;"",$M601&lt;&gt;"",$N601&lt;&gt;"",$P601&lt;&gt;"",$Q601&lt;&gt;"",$S601&lt;&gt;"",$T601&lt;&gt;"",$V601&lt;&gt;"",$W601&lt;&gt;"")),"O item possui dados lançados, mas o total está zerado. Revise os valores informados.","")))))))))))))))</f>
        <v/>
      </c>
    </row>
    <row r="602" spans="1:35" ht="14.25" customHeight="1" x14ac:dyDescent="0.25">
      <c r="A602" s="57" t="str">
        <f t="shared" si="117"/>
        <v/>
      </c>
      <c r="B602" s="58"/>
      <c r="C602" s="58"/>
      <c r="D602" s="58"/>
      <c r="E602" s="58"/>
      <c r="F602" s="58"/>
      <c r="G602" s="269"/>
      <c r="H602" s="59"/>
      <c r="I602" s="273">
        <f t="shared" si="118"/>
        <v>0</v>
      </c>
      <c r="J602" s="269"/>
      <c r="K602" s="59"/>
      <c r="L602" s="270">
        <f t="shared" si="119"/>
        <v>0</v>
      </c>
      <c r="M602" s="269"/>
      <c r="N602" s="59"/>
      <c r="O602" s="270">
        <f t="shared" si="120"/>
        <v>0</v>
      </c>
      <c r="P602" s="269"/>
      <c r="Q602" s="59"/>
      <c r="R602" s="271">
        <f t="shared" si="121"/>
        <v>0</v>
      </c>
      <c r="S602" s="269"/>
      <c r="T602" s="59"/>
      <c r="U602" s="270">
        <f t="shared" si="122"/>
        <v>0</v>
      </c>
      <c r="V602" s="269"/>
      <c r="W602" s="59"/>
      <c r="X602" s="270">
        <f t="shared" si="123"/>
        <v>0</v>
      </c>
      <c r="Y602" s="270">
        <f t="shared" si="124"/>
        <v>0</v>
      </c>
      <c r="Z602" s="58"/>
      <c r="AA602" s="58"/>
      <c r="AB602" s="60" t="str">
        <f t="shared" si="125"/>
        <v/>
      </c>
      <c r="AC602" s="21" t="b">
        <f t="shared" si="126"/>
        <v>0</v>
      </c>
      <c r="AD602" s="21" t="b">
        <f t="shared" si="127"/>
        <v>0</v>
      </c>
      <c r="AE602" s="21" t="b">
        <f t="shared" si="128"/>
        <v>0</v>
      </c>
      <c r="AF602" s="21" t="b">
        <f ca="1">OR(AND($AC602,NOT($AD602)),AND($AC602,OR(AND($G602="",$H602&lt;&gt;""),AND($G602&lt;&gt;"",$H602=""),AND($J602="",$K602&lt;&gt;""),AND($J602&lt;&gt;"",$K602=""),AND($M602="",$N602&lt;&gt;""),AND($M602&lt;&gt;"",$N602=""),AND($P602="",$Q602&lt;&gt;""),AND($P602&lt;&gt;"",$Q602=""),AND($S602="",$T602&lt;&gt;""),AND($S602&lt;&gt;"",$T602=""),AND($V602="",$W602&lt;&gt;""),AND($V602&lt;&gt;"",$W602=""))),AND($C602&lt;&gt;"",$E602&lt;&gt;"",LEFT(TRIM($C602),1)&lt;&gt;LEFT(TRIM($E602),1)),IF(OR($E602="",$F602=""),FALSE(),IFERROR(COUNTIF(INDIRECT("UNITS_"&amp;SUBSTITUTE(LEFT($E602,FIND(" ",$E602&amp;" ")-1),".","_")),$F602)=0,TRUE())),AND($B602&lt;&gt;"",OR(ISNUMBER(SEARCH("outro",LOWER($B602))),ISNUMBER(SEARCH("divers",LOWER($B602))),ISNUMBER(SEARCH("etc",LOWER($B602))))),OR(AND(ISNUMBER(SEARCH("comunic",LOWER($B602))),LEFT($E602,3)&lt;&gt;"4.4"),AND(ISNUMBER(SEARCH("monitor",LOWER($B602))),NOT(OR(LEFT($E602,3)="1.5",LEFT($E602,3)="2.5")))),AND($B602&lt;&gt;"",OR(LEFT($C602,1)="1",LEFT($C602,1)="2"),$D602=""),AND($D602&lt;&gt;"",NOT(OR(LEFT($C602,1)="1",LEFT($C602,1)="2"))),AND($D602&lt;&gt;"",COUNTIF(' PROJETO'!$B$14:$B$16,$D602)=0),IF($D602="",FALSE(),IF(COUNTIF(' PROJETO'!$B$14:$B$16,$D602)=0,FALSE(),IFERROR(INDEX(' PROJETO'!$C$14:$C$16,MATCH($D602,' PROJETO'!$B$14:$B$16,0))&lt;&gt;"Sim",FALSE()))))</f>
        <v>0</v>
      </c>
      <c r="AG602" s="21" t="b">
        <f>AND($AC602,$Y602&gt;'CONFG.  LISTAS'!$F$4,$Z602="",$AA602="")</f>
        <v>0</v>
      </c>
      <c r="AH602" s="21" t="str">
        <f t="shared" si="129"/>
        <v/>
      </c>
      <c r="AI602" s="43" t="str">
        <f ca="1">IF(NOT($AC602),"",IF(OR($B602="",$C602="",$E602="",$F602=""),"Preencha descrição, categoria, tipo e unidade.",IF(AND($B602&lt;&gt;"",OR(LEFT($C602,1)="1",LEFT($C602,1)="2"),$D602=""),"Informe a prática de restauração para itens diretos.",IF(AND($D602&lt;&gt;"",NOT(OR(LEFT($C602,1)="1",LEFT($C602,1)="2"))),"Custos indiretos não devem pertencer a uma prática específica.",IF(AND($D602&lt;&gt;"",COUNTIF(' PROJETO'!$B$14:$B$16,$D602)=0),"Prática de restauração inválida ou não cadastrada.",IF(IF($D602="",FALSE(),IF(COUNTIF(' PROJETO'!$B$14:$B$16,$D602)=0,FALSE(),IFERROR(INDEX(' PROJETO'!$C$14:$C$16,MATCH($D602,' PROJETO'!$B$14:$B$16,0))&lt;&gt;"Sim",FALSE()))),"A prática informada no item não foi selecionada na aba Projeto.",IF(AND(MAX($I602,$L602,$O602,$R602,$U602,$X602)&gt;'CONFG.  LISTAS'!$F$4,NOT(OR($Z602&lt;&gt;"",$AA602&lt;&gt;""))),"Memorial de cálculo ou anexo obrigatório não informado para item acima do limite.",IF(OR(AND($G602&lt;&gt;"",$H602&lt;&gt;"",OR($G602&lt;=0,$H602&lt;=0)),AND($J602&lt;&gt;"",$K602&lt;&gt;"",OR($J602&lt;=0,$K602&lt;=0)),AND($M602&lt;&gt;"",$N602&lt;&gt;"",OR($M602&lt;=0,$N602&lt;=0)),AND($P602&lt;&gt;"",$Q602&lt;&gt;"",OR($P602&lt;=0,$Q602&lt;=0)),AND($S602&lt;&gt;"",$T602&lt;&gt;"",OR($S602&lt;=0,$T602&lt;=0)),AND($V602&lt;&gt;"",$W602&lt;&gt;"",OR($V602&lt;=0,$W602&lt;=0))),"Revise os valores informados: valor unitário e quantidade devem ser maiores que zero.",IF(OR(AND($G602="",$H602&lt;&gt;""),AND($G602&lt;&gt;"",$H602=""),AND($J602="",$K602&lt;&gt;""),AND($J602&lt;&gt;"",$K602=""),AND($M602="",$N602&lt;&gt;""),AND($M602&lt;&gt;"",$N602=""),AND($P602="",$Q602&lt;&gt;""),AND($P602&lt;&gt;"",$Q602=""),AND($S602="",$T602&lt;&gt;""),AND($S602&lt;&gt;"",$T602=""),AND($V602="",$W602&lt;&gt;""),AND($V602&lt;&gt;"",$W602="")),"Há ano preenchido parcialmente: "&amp;TRIM(IF(AND($G602="",$H602&lt;&gt;""),"Ano 1 (falta valor unitário); ","")&amp;IF(AND($G602&lt;&gt;"",$H602=""),"Ano 1 (falta quantidade); ","")&amp;IF(AND($J602="",$K602&lt;&gt;""),"Ano 2 (falta valor unitário); ","")&amp;IF(AND($J602&lt;&gt;"",$K602=""),"Ano 2 (falta quantidade); ","")&amp;IF(AND($M602="",$N602&lt;&gt;""),"Ano 3 (falta valor unitário); ","")&amp;IF(AND($M602&lt;&gt;"",$N602=""),"Ano 3 (falta quantidade); ","")&amp;IF(AND($P602="",$Q602&lt;&gt;""),"Ano 4 (falta valor unitário); ","")&amp;IF(AND($P602&lt;&gt;"",$Q602=""),"Ano 4 (falta quantidade); ","")&amp;IF(AND($S602="",$T602&lt;&gt;""),"Ano 5 (falta valor unitário); ","")&amp;IF(AND($S602&lt;&gt;"",$T602=""),"Ano 5 (falta quantidade); ","")&amp;IF(AND($V602="",$W602&lt;&gt;""),"Ano 6 (falta valor unitário); ","")&amp;IF(AND($V602&lt;&gt;"",$W602=""),"Ano 6 (falta quantidade); ","")), IF(NOT(OR(AND($G602&lt;&gt;"",$H602&lt;&gt;""),AND($J602&lt;&gt;"",$K602&lt;&gt;""),AND($M602&lt;&gt;"",$N602&lt;&gt;""),AND($P602&lt;&gt;"",$Q602&lt;&gt;""),AND($S602&lt;&gt;"",$T602&lt;&gt;""),AND($V602&lt;&gt;"",$W602&lt;&gt;""))),"Informe pelo menos um ano completo com valor unitário e quantidade.",IF(AND($C602&lt;&gt;"",$E602&lt;&gt;"",LEFT(TRIM($C602),1)&lt;&gt;LEFT(TRIM($E602),1)),"Categoria e tipo estão incompatíveis.",IF(IF(OR($E602="",$F602=""),FALSE(),IFERROR(COUNTIF(INDIRECT("UNITS_"&amp;SUBSTITUTE(LEFT($E602,FIND(" ",$E602&amp;" ")-1),".","_")),$F602)=0,TRUE())),"Unidade incompatível com o tipo selecionado.",IF(OR(AND(ISNUMBER(SEARCH("comunic",LOWER($B602))),LEFT($E602,3)&lt;&gt;"4.4"),AND(ISNUMBER(SEARCH("monitor",LOWER($B602))),NOT(OR(LEFT($E602,3)="1.5",LEFT($E602,3)="2.5")))),"Revise a classificação do item conforme as regras de preenchimento.",IF(AND($B602&lt;&gt;"",OR(ISNUMBER(SEARCH("outro",LOWER($B602))),ISNUMBER(SEARCH("divers",LOWER($B602))),ISNUMBER(SEARCH("kit",LOWER($B602))),ISNUMBER(SEARCH("ferrament",LOWER($B602))),ISNUMBER(SEARCH("epi",LOWER($B602)))),NOT(OR($Z602&lt;&gt;"",$AA602&lt;&gt;""))),"Descrição muito genérica: detalhe melhor o item e registre o racional no memorial ou em anexo.",IF(AND($Y602=0,$B602&lt;&gt;"",OR($G602&lt;&gt;"",$H602&lt;&gt;"",$J602&lt;&gt;"",$K602&lt;&gt;"",$M602&lt;&gt;"",$N602&lt;&gt;"",$P602&lt;&gt;"",$Q602&lt;&gt;"",$S602&lt;&gt;"",$T602&lt;&gt;"",$V602&lt;&gt;"",$W602&lt;&gt;"")),"O item possui dados lançados, mas o total está zerado. Revise os valores informados.","")))))))))))))))</f>
        <v/>
      </c>
    </row>
    <row r="603" spans="1:35" ht="14.25" customHeight="1" x14ac:dyDescent="0.25">
      <c r="A603" s="57" t="str">
        <f t="shared" si="117"/>
        <v/>
      </c>
      <c r="B603" s="61"/>
      <c r="C603" s="61"/>
      <c r="D603" s="58"/>
      <c r="E603" s="61"/>
      <c r="F603" s="61"/>
      <c r="G603" s="272"/>
      <c r="H603" s="62"/>
      <c r="I603" s="273">
        <f t="shared" si="118"/>
        <v>0</v>
      </c>
      <c r="J603" s="272"/>
      <c r="K603" s="62"/>
      <c r="L603" s="270">
        <f t="shared" si="119"/>
        <v>0</v>
      </c>
      <c r="M603" s="272"/>
      <c r="N603" s="62"/>
      <c r="O603" s="270">
        <f t="shared" si="120"/>
        <v>0</v>
      </c>
      <c r="P603" s="272"/>
      <c r="Q603" s="62"/>
      <c r="R603" s="271">
        <f t="shared" si="121"/>
        <v>0</v>
      </c>
      <c r="S603" s="272"/>
      <c r="T603" s="62"/>
      <c r="U603" s="270">
        <f t="shared" si="122"/>
        <v>0</v>
      </c>
      <c r="V603" s="272"/>
      <c r="W603" s="62"/>
      <c r="X603" s="270">
        <f t="shared" si="123"/>
        <v>0</v>
      </c>
      <c r="Y603" s="270">
        <f t="shared" si="124"/>
        <v>0</v>
      </c>
      <c r="Z603" s="61"/>
      <c r="AA603" s="61"/>
      <c r="AB603" s="60" t="str">
        <f t="shared" si="125"/>
        <v/>
      </c>
      <c r="AC603" s="21" t="b">
        <f t="shared" si="126"/>
        <v>0</v>
      </c>
      <c r="AD603" s="21" t="b">
        <f t="shared" si="127"/>
        <v>0</v>
      </c>
      <c r="AE603" s="21" t="b">
        <f t="shared" si="128"/>
        <v>0</v>
      </c>
      <c r="AF603" s="21" t="b">
        <f ca="1">OR(AND($AC603,NOT($AD603)),AND($AC603,OR(AND($G603="",$H603&lt;&gt;""),AND($G603&lt;&gt;"",$H603=""),AND($J603="",$K603&lt;&gt;""),AND($J603&lt;&gt;"",$K603=""),AND($M603="",$N603&lt;&gt;""),AND($M603&lt;&gt;"",$N603=""),AND($P603="",$Q603&lt;&gt;""),AND($P603&lt;&gt;"",$Q603=""),AND($S603="",$T603&lt;&gt;""),AND($S603&lt;&gt;"",$T603=""),AND($V603="",$W603&lt;&gt;""),AND($V603&lt;&gt;"",$W603=""))),AND($C603&lt;&gt;"",$E603&lt;&gt;"",LEFT(TRIM($C603),1)&lt;&gt;LEFT(TRIM($E603),1)),IF(OR($E603="",$F603=""),FALSE(),IFERROR(COUNTIF(INDIRECT("UNITS_"&amp;SUBSTITUTE(LEFT($E603,FIND(" ",$E603&amp;" ")-1),".","_")),$F603)=0,TRUE())),AND($B603&lt;&gt;"",OR(ISNUMBER(SEARCH("outro",LOWER($B603))),ISNUMBER(SEARCH("divers",LOWER($B603))),ISNUMBER(SEARCH("etc",LOWER($B603))))),OR(AND(ISNUMBER(SEARCH("comunic",LOWER($B603))),LEFT($E603,3)&lt;&gt;"4.4"),AND(ISNUMBER(SEARCH("monitor",LOWER($B603))),NOT(OR(LEFT($E603,3)="1.5",LEFT($E603,3)="2.5")))),AND($B603&lt;&gt;"",OR(LEFT($C603,1)="1",LEFT($C603,1)="2"),$D603=""),AND($D603&lt;&gt;"",NOT(OR(LEFT($C603,1)="1",LEFT($C603,1)="2"))),AND($D603&lt;&gt;"",COUNTIF(' PROJETO'!$B$14:$B$16,$D603)=0),IF($D603="",FALSE(),IF(COUNTIF(' PROJETO'!$B$14:$B$16,$D603)=0,FALSE(),IFERROR(INDEX(' PROJETO'!$C$14:$C$16,MATCH($D603,' PROJETO'!$B$14:$B$16,0))&lt;&gt;"Sim",FALSE()))))</f>
        <v>0</v>
      </c>
      <c r="AG603" s="21" t="b">
        <f>AND($AC603,$Y603&gt;'CONFG.  LISTAS'!$F$4,$Z603="",$AA603="")</f>
        <v>0</v>
      </c>
      <c r="AH603" s="21" t="str">
        <f t="shared" si="129"/>
        <v/>
      </c>
      <c r="AI603" s="43" t="str">
        <f ca="1">IF(NOT($AC603),"",IF(OR($B603="",$C603="",$E603="",$F603=""),"Preencha descrição, categoria, tipo e unidade.",IF(AND($B603&lt;&gt;"",OR(LEFT($C603,1)="1",LEFT($C603,1)="2"),$D603=""),"Informe a prática de restauração para itens diretos.",IF(AND($D603&lt;&gt;"",NOT(OR(LEFT($C603,1)="1",LEFT($C603,1)="2"))),"Custos indiretos não devem pertencer a uma prática específica.",IF(AND($D603&lt;&gt;"",COUNTIF(' PROJETO'!$B$14:$B$16,$D603)=0),"Prática de restauração inválida ou não cadastrada.",IF(IF($D603="",FALSE(),IF(COUNTIF(' PROJETO'!$B$14:$B$16,$D603)=0,FALSE(),IFERROR(INDEX(' PROJETO'!$C$14:$C$16,MATCH($D603,' PROJETO'!$B$14:$B$16,0))&lt;&gt;"Sim",FALSE()))),"A prática informada no item não foi selecionada na aba Projeto.",IF(AND(MAX($I603,$L603,$O603,$R603,$U603,$X603)&gt;'CONFG.  LISTAS'!$F$4,NOT(OR($Z603&lt;&gt;"",$AA603&lt;&gt;""))),"Memorial de cálculo ou anexo obrigatório não informado para item acima do limite.",IF(OR(AND($G603&lt;&gt;"",$H603&lt;&gt;"",OR($G603&lt;=0,$H603&lt;=0)),AND($J603&lt;&gt;"",$K603&lt;&gt;"",OR($J603&lt;=0,$K603&lt;=0)),AND($M603&lt;&gt;"",$N603&lt;&gt;"",OR($M603&lt;=0,$N603&lt;=0)),AND($P603&lt;&gt;"",$Q603&lt;&gt;"",OR($P603&lt;=0,$Q603&lt;=0)),AND($S603&lt;&gt;"",$T603&lt;&gt;"",OR($S603&lt;=0,$T603&lt;=0)),AND($V603&lt;&gt;"",$W603&lt;&gt;"",OR($V603&lt;=0,$W603&lt;=0))),"Revise os valores informados: valor unitário e quantidade devem ser maiores que zero.",IF(OR(AND($G603="",$H603&lt;&gt;""),AND($G603&lt;&gt;"",$H603=""),AND($J603="",$K603&lt;&gt;""),AND($J603&lt;&gt;"",$K603=""),AND($M603="",$N603&lt;&gt;""),AND($M603&lt;&gt;"",$N603=""),AND($P603="",$Q603&lt;&gt;""),AND($P603&lt;&gt;"",$Q603=""),AND($S603="",$T603&lt;&gt;""),AND($S603&lt;&gt;"",$T603=""),AND($V603="",$W603&lt;&gt;""),AND($V603&lt;&gt;"",$W603="")),"Há ano preenchido parcialmente: "&amp;TRIM(IF(AND($G603="",$H603&lt;&gt;""),"Ano 1 (falta valor unitário); ","")&amp;IF(AND($G603&lt;&gt;"",$H603=""),"Ano 1 (falta quantidade); ","")&amp;IF(AND($J603="",$K603&lt;&gt;""),"Ano 2 (falta valor unitário); ","")&amp;IF(AND($J603&lt;&gt;"",$K603=""),"Ano 2 (falta quantidade); ","")&amp;IF(AND($M603="",$N603&lt;&gt;""),"Ano 3 (falta valor unitário); ","")&amp;IF(AND($M603&lt;&gt;"",$N603=""),"Ano 3 (falta quantidade); ","")&amp;IF(AND($P603="",$Q603&lt;&gt;""),"Ano 4 (falta valor unitário); ","")&amp;IF(AND($P603&lt;&gt;"",$Q603=""),"Ano 4 (falta quantidade); ","")&amp;IF(AND($S603="",$T603&lt;&gt;""),"Ano 5 (falta valor unitário); ","")&amp;IF(AND($S603&lt;&gt;"",$T603=""),"Ano 5 (falta quantidade); ","")&amp;IF(AND($V603="",$W603&lt;&gt;""),"Ano 6 (falta valor unitário); ","")&amp;IF(AND($V603&lt;&gt;"",$W603=""),"Ano 6 (falta quantidade); ","")), IF(NOT(OR(AND($G603&lt;&gt;"",$H603&lt;&gt;""),AND($J603&lt;&gt;"",$K603&lt;&gt;""),AND($M603&lt;&gt;"",$N603&lt;&gt;""),AND($P603&lt;&gt;"",$Q603&lt;&gt;""),AND($S603&lt;&gt;"",$T603&lt;&gt;""),AND($V603&lt;&gt;"",$W603&lt;&gt;""))),"Informe pelo menos um ano completo com valor unitário e quantidade.",IF(AND($C603&lt;&gt;"",$E603&lt;&gt;"",LEFT(TRIM($C603),1)&lt;&gt;LEFT(TRIM($E603),1)),"Categoria e tipo estão incompatíveis.",IF(IF(OR($E603="",$F603=""),FALSE(),IFERROR(COUNTIF(INDIRECT("UNITS_"&amp;SUBSTITUTE(LEFT($E603,FIND(" ",$E603&amp;" ")-1),".","_")),$F603)=0,TRUE())),"Unidade incompatível com o tipo selecionado.",IF(OR(AND(ISNUMBER(SEARCH("comunic",LOWER($B603))),LEFT($E603,3)&lt;&gt;"4.4"),AND(ISNUMBER(SEARCH("monitor",LOWER($B603))),NOT(OR(LEFT($E603,3)="1.5",LEFT($E603,3)="2.5")))),"Revise a classificação do item conforme as regras de preenchimento.",IF(AND($B603&lt;&gt;"",OR(ISNUMBER(SEARCH("outro",LOWER($B603))),ISNUMBER(SEARCH("divers",LOWER($B603))),ISNUMBER(SEARCH("kit",LOWER($B603))),ISNUMBER(SEARCH("ferrament",LOWER($B603))),ISNUMBER(SEARCH("epi",LOWER($B603)))),NOT(OR($Z603&lt;&gt;"",$AA603&lt;&gt;""))),"Descrição muito genérica: detalhe melhor o item e registre o racional no memorial ou em anexo.",IF(AND($Y603=0,$B603&lt;&gt;"",OR($G603&lt;&gt;"",$H603&lt;&gt;"",$J603&lt;&gt;"",$K603&lt;&gt;"",$M603&lt;&gt;"",$N603&lt;&gt;"",$P603&lt;&gt;"",$Q603&lt;&gt;"",$S603&lt;&gt;"",$T603&lt;&gt;"",$V603&lt;&gt;"",$W603&lt;&gt;"")),"O item possui dados lançados, mas o total está zerado. Revise os valores informados.","")))))))))))))))</f>
        <v/>
      </c>
    </row>
    <row r="604" spans="1:35" ht="14.25" customHeight="1" x14ac:dyDescent="0.25">
      <c r="A604" s="57" t="str">
        <f t="shared" si="117"/>
        <v/>
      </c>
      <c r="B604" s="58"/>
      <c r="C604" s="58"/>
      <c r="D604" s="58"/>
      <c r="E604" s="58"/>
      <c r="F604" s="58"/>
      <c r="G604" s="269"/>
      <c r="H604" s="59"/>
      <c r="I604" s="273">
        <f t="shared" si="118"/>
        <v>0</v>
      </c>
      <c r="J604" s="269"/>
      <c r="K604" s="59"/>
      <c r="L604" s="270">
        <f t="shared" si="119"/>
        <v>0</v>
      </c>
      <c r="M604" s="269"/>
      <c r="N604" s="59"/>
      <c r="O604" s="270">
        <f t="shared" si="120"/>
        <v>0</v>
      </c>
      <c r="P604" s="269"/>
      <c r="Q604" s="59"/>
      <c r="R604" s="271">
        <f t="shared" si="121"/>
        <v>0</v>
      </c>
      <c r="S604" s="269"/>
      <c r="T604" s="59"/>
      <c r="U604" s="270">
        <f t="shared" si="122"/>
        <v>0</v>
      </c>
      <c r="V604" s="269"/>
      <c r="W604" s="59"/>
      <c r="X604" s="270">
        <f t="shared" si="123"/>
        <v>0</v>
      </c>
      <c r="Y604" s="270">
        <f t="shared" si="124"/>
        <v>0</v>
      </c>
      <c r="Z604" s="58"/>
      <c r="AA604" s="58"/>
      <c r="AB604" s="60" t="str">
        <f t="shared" si="125"/>
        <v/>
      </c>
      <c r="AC604" s="21" t="b">
        <f t="shared" si="126"/>
        <v>0</v>
      </c>
      <c r="AD604" s="21" t="b">
        <f t="shared" si="127"/>
        <v>0</v>
      </c>
      <c r="AE604" s="21" t="b">
        <f t="shared" si="128"/>
        <v>0</v>
      </c>
      <c r="AF604" s="21" t="b">
        <f ca="1">OR(AND($AC604,NOT($AD604)),AND($AC604,OR(AND($G604="",$H604&lt;&gt;""),AND($G604&lt;&gt;"",$H604=""),AND($J604="",$K604&lt;&gt;""),AND($J604&lt;&gt;"",$K604=""),AND($M604="",$N604&lt;&gt;""),AND($M604&lt;&gt;"",$N604=""),AND($P604="",$Q604&lt;&gt;""),AND($P604&lt;&gt;"",$Q604=""),AND($S604="",$T604&lt;&gt;""),AND($S604&lt;&gt;"",$T604=""),AND($V604="",$W604&lt;&gt;""),AND($V604&lt;&gt;"",$W604=""))),AND($C604&lt;&gt;"",$E604&lt;&gt;"",LEFT(TRIM($C604),1)&lt;&gt;LEFT(TRIM($E604),1)),IF(OR($E604="",$F604=""),FALSE(),IFERROR(COUNTIF(INDIRECT("UNITS_"&amp;SUBSTITUTE(LEFT($E604,FIND(" ",$E604&amp;" ")-1),".","_")),$F604)=0,TRUE())),AND($B604&lt;&gt;"",OR(ISNUMBER(SEARCH("outro",LOWER($B604))),ISNUMBER(SEARCH("divers",LOWER($B604))),ISNUMBER(SEARCH("etc",LOWER($B604))))),OR(AND(ISNUMBER(SEARCH("comunic",LOWER($B604))),LEFT($E604,3)&lt;&gt;"4.4"),AND(ISNUMBER(SEARCH("monitor",LOWER($B604))),NOT(OR(LEFT($E604,3)="1.5",LEFT($E604,3)="2.5")))),AND($B604&lt;&gt;"",OR(LEFT($C604,1)="1",LEFT($C604,1)="2"),$D604=""),AND($D604&lt;&gt;"",NOT(OR(LEFT($C604,1)="1",LEFT($C604,1)="2"))),AND($D604&lt;&gt;"",COUNTIF(' PROJETO'!$B$14:$B$16,$D604)=0),IF($D604="",FALSE(),IF(COUNTIF(' PROJETO'!$B$14:$B$16,$D604)=0,FALSE(),IFERROR(INDEX(' PROJETO'!$C$14:$C$16,MATCH($D604,' PROJETO'!$B$14:$B$16,0))&lt;&gt;"Sim",FALSE()))))</f>
        <v>0</v>
      </c>
      <c r="AG604" s="21" t="b">
        <f>AND($AC604,$Y604&gt;'CONFG.  LISTAS'!$F$4,$Z604="",$AA604="")</f>
        <v>0</v>
      </c>
      <c r="AH604" s="21" t="str">
        <f t="shared" si="129"/>
        <v/>
      </c>
      <c r="AI604" s="43" t="str">
        <f ca="1">IF(NOT($AC604),"",IF(OR($B604="",$C604="",$E604="",$F604=""),"Preencha descrição, categoria, tipo e unidade.",IF(AND($B604&lt;&gt;"",OR(LEFT($C604,1)="1",LEFT($C604,1)="2"),$D604=""),"Informe a prática de restauração para itens diretos.",IF(AND($D604&lt;&gt;"",NOT(OR(LEFT($C604,1)="1",LEFT($C604,1)="2"))),"Custos indiretos não devem pertencer a uma prática específica.",IF(AND($D604&lt;&gt;"",COUNTIF(' PROJETO'!$B$14:$B$16,$D604)=0),"Prática de restauração inválida ou não cadastrada.",IF(IF($D604="",FALSE(),IF(COUNTIF(' PROJETO'!$B$14:$B$16,$D604)=0,FALSE(),IFERROR(INDEX(' PROJETO'!$C$14:$C$16,MATCH($D604,' PROJETO'!$B$14:$B$16,0))&lt;&gt;"Sim",FALSE()))),"A prática informada no item não foi selecionada na aba Projeto.",IF(AND(MAX($I604,$L604,$O604,$R604,$U604,$X604)&gt;'CONFG.  LISTAS'!$F$4,NOT(OR($Z604&lt;&gt;"",$AA604&lt;&gt;""))),"Memorial de cálculo ou anexo obrigatório não informado para item acima do limite.",IF(OR(AND($G604&lt;&gt;"",$H604&lt;&gt;"",OR($G604&lt;=0,$H604&lt;=0)),AND($J604&lt;&gt;"",$K604&lt;&gt;"",OR($J604&lt;=0,$K604&lt;=0)),AND($M604&lt;&gt;"",$N604&lt;&gt;"",OR($M604&lt;=0,$N604&lt;=0)),AND($P604&lt;&gt;"",$Q604&lt;&gt;"",OR($P604&lt;=0,$Q604&lt;=0)),AND($S604&lt;&gt;"",$T604&lt;&gt;"",OR($S604&lt;=0,$T604&lt;=0)),AND($V604&lt;&gt;"",$W604&lt;&gt;"",OR($V604&lt;=0,$W604&lt;=0))),"Revise os valores informados: valor unitário e quantidade devem ser maiores que zero.",IF(OR(AND($G604="",$H604&lt;&gt;""),AND($G604&lt;&gt;"",$H604=""),AND($J604="",$K604&lt;&gt;""),AND($J604&lt;&gt;"",$K604=""),AND($M604="",$N604&lt;&gt;""),AND($M604&lt;&gt;"",$N604=""),AND($P604="",$Q604&lt;&gt;""),AND($P604&lt;&gt;"",$Q604=""),AND($S604="",$T604&lt;&gt;""),AND($S604&lt;&gt;"",$T604=""),AND($V604="",$W604&lt;&gt;""),AND($V604&lt;&gt;"",$W604="")),"Há ano preenchido parcialmente: "&amp;TRIM(IF(AND($G604="",$H604&lt;&gt;""),"Ano 1 (falta valor unitário); ","")&amp;IF(AND($G604&lt;&gt;"",$H604=""),"Ano 1 (falta quantidade); ","")&amp;IF(AND($J604="",$K604&lt;&gt;""),"Ano 2 (falta valor unitário); ","")&amp;IF(AND($J604&lt;&gt;"",$K604=""),"Ano 2 (falta quantidade); ","")&amp;IF(AND($M604="",$N604&lt;&gt;""),"Ano 3 (falta valor unitário); ","")&amp;IF(AND($M604&lt;&gt;"",$N604=""),"Ano 3 (falta quantidade); ","")&amp;IF(AND($P604="",$Q604&lt;&gt;""),"Ano 4 (falta valor unitário); ","")&amp;IF(AND($P604&lt;&gt;"",$Q604=""),"Ano 4 (falta quantidade); ","")&amp;IF(AND($S604="",$T604&lt;&gt;""),"Ano 5 (falta valor unitário); ","")&amp;IF(AND($S604&lt;&gt;"",$T604=""),"Ano 5 (falta quantidade); ","")&amp;IF(AND($V604="",$W604&lt;&gt;""),"Ano 6 (falta valor unitário); ","")&amp;IF(AND($V604&lt;&gt;"",$W604=""),"Ano 6 (falta quantidade); ","")), IF(NOT(OR(AND($G604&lt;&gt;"",$H604&lt;&gt;""),AND($J604&lt;&gt;"",$K604&lt;&gt;""),AND($M604&lt;&gt;"",$N604&lt;&gt;""),AND($P604&lt;&gt;"",$Q604&lt;&gt;""),AND($S604&lt;&gt;"",$T604&lt;&gt;""),AND($V604&lt;&gt;"",$W604&lt;&gt;""))),"Informe pelo menos um ano completo com valor unitário e quantidade.",IF(AND($C604&lt;&gt;"",$E604&lt;&gt;"",LEFT(TRIM($C604),1)&lt;&gt;LEFT(TRIM($E604),1)),"Categoria e tipo estão incompatíveis.",IF(IF(OR($E604="",$F604=""),FALSE(),IFERROR(COUNTIF(INDIRECT("UNITS_"&amp;SUBSTITUTE(LEFT($E604,FIND(" ",$E604&amp;" ")-1),".","_")),$F604)=0,TRUE())),"Unidade incompatível com o tipo selecionado.",IF(OR(AND(ISNUMBER(SEARCH("comunic",LOWER($B604))),LEFT($E604,3)&lt;&gt;"4.4"),AND(ISNUMBER(SEARCH("monitor",LOWER($B604))),NOT(OR(LEFT($E604,3)="1.5",LEFT($E604,3)="2.5")))),"Revise a classificação do item conforme as regras de preenchimento.",IF(AND($B604&lt;&gt;"",OR(ISNUMBER(SEARCH("outro",LOWER($B604))),ISNUMBER(SEARCH("divers",LOWER($B604))),ISNUMBER(SEARCH("kit",LOWER($B604))),ISNUMBER(SEARCH("ferrament",LOWER($B604))),ISNUMBER(SEARCH("epi",LOWER($B604)))),NOT(OR($Z604&lt;&gt;"",$AA604&lt;&gt;""))),"Descrição muito genérica: detalhe melhor o item e registre o racional no memorial ou em anexo.",IF(AND($Y604=0,$B604&lt;&gt;"",OR($G604&lt;&gt;"",$H604&lt;&gt;"",$J604&lt;&gt;"",$K604&lt;&gt;"",$M604&lt;&gt;"",$N604&lt;&gt;"",$P604&lt;&gt;"",$Q604&lt;&gt;"",$S604&lt;&gt;"",$T604&lt;&gt;"",$V604&lt;&gt;"",$W604&lt;&gt;"")),"O item possui dados lançados, mas o total está zerado. Revise os valores informados.","")))))))))))))))</f>
        <v/>
      </c>
    </row>
    <row r="605" spans="1:35" ht="14.25" customHeight="1" x14ac:dyDescent="0.25">
      <c r="A605" s="57" t="str">
        <f t="shared" si="117"/>
        <v/>
      </c>
      <c r="B605" s="61"/>
      <c r="C605" s="61"/>
      <c r="D605" s="58"/>
      <c r="E605" s="61"/>
      <c r="F605" s="61"/>
      <c r="G605" s="272"/>
      <c r="H605" s="62"/>
      <c r="I605" s="273">
        <f t="shared" si="118"/>
        <v>0</v>
      </c>
      <c r="J605" s="272"/>
      <c r="K605" s="62"/>
      <c r="L605" s="270">
        <f t="shared" si="119"/>
        <v>0</v>
      </c>
      <c r="M605" s="272"/>
      <c r="N605" s="62"/>
      <c r="O605" s="270">
        <f t="shared" si="120"/>
        <v>0</v>
      </c>
      <c r="P605" s="272"/>
      <c r="Q605" s="62"/>
      <c r="R605" s="271">
        <f t="shared" si="121"/>
        <v>0</v>
      </c>
      <c r="S605" s="272"/>
      <c r="T605" s="62"/>
      <c r="U605" s="270">
        <f t="shared" si="122"/>
        <v>0</v>
      </c>
      <c r="V605" s="272"/>
      <c r="W605" s="62"/>
      <c r="X605" s="270">
        <f t="shared" si="123"/>
        <v>0</v>
      </c>
      <c r="Y605" s="270">
        <f t="shared" si="124"/>
        <v>0</v>
      </c>
      <c r="Z605" s="61"/>
      <c r="AA605" s="61"/>
      <c r="AB605" s="60" t="str">
        <f t="shared" si="125"/>
        <v/>
      </c>
      <c r="AC605" s="21" t="b">
        <f t="shared" si="126"/>
        <v>0</v>
      </c>
      <c r="AD605" s="21" t="b">
        <f t="shared" si="127"/>
        <v>0</v>
      </c>
      <c r="AE605" s="21" t="b">
        <f t="shared" si="128"/>
        <v>0</v>
      </c>
      <c r="AF605" s="21" t="b">
        <f ca="1">OR(AND($AC605,NOT($AD605)),AND($AC605,OR(AND($G605="",$H605&lt;&gt;""),AND($G605&lt;&gt;"",$H605=""),AND($J605="",$K605&lt;&gt;""),AND($J605&lt;&gt;"",$K605=""),AND($M605="",$N605&lt;&gt;""),AND($M605&lt;&gt;"",$N605=""),AND($P605="",$Q605&lt;&gt;""),AND($P605&lt;&gt;"",$Q605=""),AND($S605="",$T605&lt;&gt;""),AND($S605&lt;&gt;"",$T605=""),AND($V605="",$W605&lt;&gt;""),AND($V605&lt;&gt;"",$W605=""))),AND($C605&lt;&gt;"",$E605&lt;&gt;"",LEFT(TRIM($C605),1)&lt;&gt;LEFT(TRIM($E605),1)),IF(OR($E605="",$F605=""),FALSE(),IFERROR(COUNTIF(INDIRECT("UNITS_"&amp;SUBSTITUTE(LEFT($E605,FIND(" ",$E605&amp;" ")-1),".","_")),$F605)=0,TRUE())),AND($B605&lt;&gt;"",OR(ISNUMBER(SEARCH("outro",LOWER($B605))),ISNUMBER(SEARCH("divers",LOWER($B605))),ISNUMBER(SEARCH("etc",LOWER($B605))))),OR(AND(ISNUMBER(SEARCH("comunic",LOWER($B605))),LEFT($E605,3)&lt;&gt;"4.4"),AND(ISNUMBER(SEARCH("monitor",LOWER($B605))),NOT(OR(LEFT($E605,3)="1.5",LEFT($E605,3)="2.5")))),AND($B605&lt;&gt;"",OR(LEFT($C605,1)="1",LEFT($C605,1)="2"),$D605=""),AND($D605&lt;&gt;"",NOT(OR(LEFT($C605,1)="1",LEFT($C605,1)="2"))),AND($D605&lt;&gt;"",COUNTIF(' PROJETO'!$B$14:$B$16,$D605)=0),IF($D605="",FALSE(),IF(COUNTIF(' PROJETO'!$B$14:$B$16,$D605)=0,FALSE(),IFERROR(INDEX(' PROJETO'!$C$14:$C$16,MATCH($D605,' PROJETO'!$B$14:$B$16,0))&lt;&gt;"Sim",FALSE()))))</f>
        <v>0</v>
      </c>
      <c r="AG605" s="21" t="b">
        <f>AND($AC605,$Y605&gt;'CONFG.  LISTAS'!$F$4,$Z605="",$AA605="")</f>
        <v>0</v>
      </c>
      <c r="AH605" s="21" t="str">
        <f t="shared" si="129"/>
        <v/>
      </c>
      <c r="AI605" s="43" t="str">
        <f ca="1">IF(NOT($AC605),"",IF(OR($B605="",$C605="",$E605="",$F605=""),"Preencha descrição, categoria, tipo e unidade.",IF(AND($B605&lt;&gt;"",OR(LEFT($C605,1)="1",LEFT($C605,1)="2"),$D605=""),"Informe a prática de restauração para itens diretos.",IF(AND($D605&lt;&gt;"",NOT(OR(LEFT($C605,1)="1",LEFT($C605,1)="2"))),"Custos indiretos não devem pertencer a uma prática específica.",IF(AND($D605&lt;&gt;"",COUNTIF(' PROJETO'!$B$14:$B$16,$D605)=0),"Prática de restauração inválida ou não cadastrada.",IF(IF($D605="",FALSE(),IF(COUNTIF(' PROJETO'!$B$14:$B$16,$D605)=0,FALSE(),IFERROR(INDEX(' PROJETO'!$C$14:$C$16,MATCH($D605,' PROJETO'!$B$14:$B$16,0))&lt;&gt;"Sim",FALSE()))),"A prática informada no item não foi selecionada na aba Projeto.",IF(AND(MAX($I605,$L605,$O605,$R605,$U605,$X605)&gt;'CONFG.  LISTAS'!$F$4,NOT(OR($Z605&lt;&gt;"",$AA605&lt;&gt;""))),"Memorial de cálculo ou anexo obrigatório não informado para item acima do limite.",IF(OR(AND($G605&lt;&gt;"",$H605&lt;&gt;"",OR($G605&lt;=0,$H605&lt;=0)),AND($J605&lt;&gt;"",$K605&lt;&gt;"",OR($J605&lt;=0,$K605&lt;=0)),AND($M605&lt;&gt;"",$N605&lt;&gt;"",OR($M605&lt;=0,$N605&lt;=0)),AND($P605&lt;&gt;"",$Q605&lt;&gt;"",OR($P605&lt;=0,$Q605&lt;=0)),AND($S605&lt;&gt;"",$T605&lt;&gt;"",OR($S605&lt;=0,$T605&lt;=0)),AND($V605&lt;&gt;"",$W605&lt;&gt;"",OR($V605&lt;=0,$W605&lt;=0))),"Revise os valores informados: valor unitário e quantidade devem ser maiores que zero.",IF(OR(AND($G605="",$H605&lt;&gt;""),AND($G605&lt;&gt;"",$H605=""),AND($J605="",$K605&lt;&gt;""),AND($J605&lt;&gt;"",$K605=""),AND($M605="",$N605&lt;&gt;""),AND($M605&lt;&gt;"",$N605=""),AND($P605="",$Q605&lt;&gt;""),AND($P605&lt;&gt;"",$Q605=""),AND($S605="",$T605&lt;&gt;""),AND($S605&lt;&gt;"",$T605=""),AND($V605="",$W605&lt;&gt;""),AND($V605&lt;&gt;"",$W605="")),"Há ano preenchido parcialmente: "&amp;TRIM(IF(AND($G605="",$H605&lt;&gt;""),"Ano 1 (falta valor unitário); ","")&amp;IF(AND($G605&lt;&gt;"",$H605=""),"Ano 1 (falta quantidade); ","")&amp;IF(AND($J605="",$K605&lt;&gt;""),"Ano 2 (falta valor unitário); ","")&amp;IF(AND($J605&lt;&gt;"",$K605=""),"Ano 2 (falta quantidade); ","")&amp;IF(AND($M605="",$N605&lt;&gt;""),"Ano 3 (falta valor unitário); ","")&amp;IF(AND($M605&lt;&gt;"",$N605=""),"Ano 3 (falta quantidade); ","")&amp;IF(AND($P605="",$Q605&lt;&gt;""),"Ano 4 (falta valor unitário); ","")&amp;IF(AND($P605&lt;&gt;"",$Q605=""),"Ano 4 (falta quantidade); ","")&amp;IF(AND($S605="",$T605&lt;&gt;""),"Ano 5 (falta valor unitário); ","")&amp;IF(AND($S605&lt;&gt;"",$T605=""),"Ano 5 (falta quantidade); ","")&amp;IF(AND($V605="",$W605&lt;&gt;""),"Ano 6 (falta valor unitário); ","")&amp;IF(AND($V605&lt;&gt;"",$W605=""),"Ano 6 (falta quantidade); ","")), IF(NOT(OR(AND($G605&lt;&gt;"",$H605&lt;&gt;""),AND($J605&lt;&gt;"",$K605&lt;&gt;""),AND($M605&lt;&gt;"",$N605&lt;&gt;""),AND($P605&lt;&gt;"",$Q605&lt;&gt;""),AND($S605&lt;&gt;"",$T605&lt;&gt;""),AND($V605&lt;&gt;"",$W605&lt;&gt;""))),"Informe pelo menos um ano completo com valor unitário e quantidade.",IF(AND($C605&lt;&gt;"",$E605&lt;&gt;"",LEFT(TRIM($C605),1)&lt;&gt;LEFT(TRIM($E605),1)),"Categoria e tipo estão incompatíveis.",IF(IF(OR($E605="",$F605=""),FALSE(),IFERROR(COUNTIF(INDIRECT("UNITS_"&amp;SUBSTITUTE(LEFT($E605,FIND(" ",$E605&amp;" ")-1),".","_")),$F605)=0,TRUE())),"Unidade incompatível com o tipo selecionado.",IF(OR(AND(ISNUMBER(SEARCH("comunic",LOWER($B605))),LEFT($E605,3)&lt;&gt;"4.4"),AND(ISNUMBER(SEARCH("monitor",LOWER($B605))),NOT(OR(LEFT($E605,3)="1.5",LEFT($E605,3)="2.5")))),"Revise a classificação do item conforme as regras de preenchimento.",IF(AND($B605&lt;&gt;"",OR(ISNUMBER(SEARCH("outro",LOWER($B605))),ISNUMBER(SEARCH("divers",LOWER($B605))),ISNUMBER(SEARCH("kit",LOWER($B605))),ISNUMBER(SEARCH("ferrament",LOWER($B605))),ISNUMBER(SEARCH("epi",LOWER($B605)))),NOT(OR($Z605&lt;&gt;"",$AA605&lt;&gt;""))),"Descrição muito genérica: detalhe melhor o item e registre o racional no memorial ou em anexo.",IF(AND($Y605=0,$B605&lt;&gt;"",OR($G605&lt;&gt;"",$H605&lt;&gt;"",$J605&lt;&gt;"",$K605&lt;&gt;"",$M605&lt;&gt;"",$N605&lt;&gt;"",$P605&lt;&gt;"",$Q605&lt;&gt;"",$S605&lt;&gt;"",$T605&lt;&gt;"",$V605&lt;&gt;"",$W605&lt;&gt;"")),"O item possui dados lançados, mas o total está zerado. Revise os valores informados.","")))))))))))))))</f>
        <v/>
      </c>
    </row>
    <row r="606" spans="1:35" ht="14.25" customHeight="1" x14ac:dyDescent="0.25">
      <c r="A606" s="57" t="str">
        <f t="shared" si="117"/>
        <v/>
      </c>
      <c r="B606" s="58"/>
      <c r="C606" s="58"/>
      <c r="D606" s="58"/>
      <c r="E606" s="58"/>
      <c r="F606" s="58"/>
      <c r="G606" s="269"/>
      <c r="H606" s="59"/>
      <c r="I606" s="273">
        <f t="shared" si="118"/>
        <v>0</v>
      </c>
      <c r="J606" s="269"/>
      <c r="K606" s="59"/>
      <c r="L606" s="270">
        <f t="shared" si="119"/>
        <v>0</v>
      </c>
      <c r="M606" s="269"/>
      <c r="N606" s="59"/>
      <c r="O606" s="270">
        <f t="shared" si="120"/>
        <v>0</v>
      </c>
      <c r="P606" s="269"/>
      <c r="Q606" s="59"/>
      <c r="R606" s="271">
        <f t="shared" si="121"/>
        <v>0</v>
      </c>
      <c r="S606" s="269"/>
      <c r="T606" s="59"/>
      <c r="U606" s="270">
        <f t="shared" si="122"/>
        <v>0</v>
      </c>
      <c r="V606" s="269"/>
      <c r="W606" s="59"/>
      <c r="X606" s="270">
        <f t="shared" si="123"/>
        <v>0</v>
      </c>
      <c r="Y606" s="270">
        <f t="shared" si="124"/>
        <v>0</v>
      </c>
      <c r="Z606" s="58"/>
      <c r="AA606" s="58"/>
      <c r="AB606" s="60" t="str">
        <f t="shared" si="125"/>
        <v/>
      </c>
      <c r="AC606" s="21" t="b">
        <f t="shared" si="126"/>
        <v>0</v>
      </c>
      <c r="AD606" s="21" t="b">
        <f t="shared" si="127"/>
        <v>0</v>
      </c>
      <c r="AE606" s="21" t="b">
        <f t="shared" si="128"/>
        <v>0</v>
      </c>
      <c r="AF606" s="21" t="b">
        <f ca="1">OR(AND($AC606,NOT($AD606)),AND($AC606,OR(AND($G606="",$H606&lt;&gt;""),AND($G606&lt;&gt;"",$H606=""),AND($J606="",$K606&lt;&gt;""),AND($J606&lt;&gt;"",$K606=""),AND($M606="",$N606&lt;&gt;""),AND($M606&lt;&gt;"",$N606=""),AND($P606="",$Q606&lt;&gt;""),AND($P606&lt;&gt;"",$Q606=""),AND($S606="",$T606&lt;&gt;""),AND($S606&lt;&gt;"",$T606=""),AND($V606="",$W606&lt;&gt;""),AND($V606&lt;&gt;"",$W606=""))),AND($C606&lt;&gt;"",$E606&lt;&gt;"",LEFT(TRIM($C606),1)&lt;&gt;LEFT(TRIM($E606),1)),IF(OR($E606="",$F606=""),FALSE(),IFERROR(COUNTIF(INDIRECT("UNITS_"&amp;SUBSTITUTE(LEFT($E606,FIND(" ",$E606&amp;" ")-1),".","_")),$F606)=0,TRUE())),AND($B606&lt;&gt;"",OR(ISNUMBER(SEARCH("outro",LOWER($B606))),ISNUMBER(SEARCH("divers",LOWER($B606))),ISNUMBER(SEARCH("etc",LOWER($B606))))),OR(AND(ISNUMBER(SEARCH("comunic",LOWER($B606))),LEFT($E606,3)&lt;&gt;"4.4"),AND(ISNUMBER(SEARCH("monitor",LOWER($B606))),NOT(OR(LEFT($E606,3)="1.5",LEFT($E606,3)="2.5")))),AND($B606&lt;&gt;"",OR(LEFT($C606,1)="1",LEFT($C606,1)="2"),$D606=""),AND($D606&lt;&gt;"",NOT(OR(LEFT($C606,1)="1",LEFT($C606,1)="2"))),AND($D606&lt;&gt;"",COUNTIF(' PROJETO'!$B$14:$B$16,$D606)=0),IF($D606="",FALSE(),IF(COUNTIF(' PROJETO'!$B$14:$B$16,$D606)=0,FALSE(),IFERROR(INDEX(' PROJETO'!$C$14:$C$16,MATCH($D606,' PROJETO'!$B$14:$B$16,0))&lt;&gt;"Sim",FALSE()))))</f>
        <v>0</v>
      </c>
      <c r="AG606" s="21" t="b">
        <f>AND($AC606,$Y606&gt;'CONFG.  LISTAS'!$F$4,$Z606="",$AA606="")</f>
        <v>0</v>
      </c>
      <c r="AH606" s="21" t="str">
        <f t="shared" si="129"/>
        <v/>
      </c>
      <c r="AI606" s="43" t="str">
        <f ca="1">IF(NOT($AC606),"",IF(OR($B606="",$C606="",$E606="",$F606=""),"Preencha descrição, categoria, tipo e unidade.",IF(AND($B606&lt;&gt;"",OR(LEFT($C606,1)="1",LEFT($C606,1)="2"),$D606=""),"Informe a prática de restauração para itens diretos.",IF(AND($D606&lt;&gt;"",NOT(OR(LEFT($C606,1)="1",LEFT($C606,1)="2"))),"Custos indiretos não devem pertencer a uma prática específica.",IF(AND($D606&lt;&gt;"",COUNTIF(' PROJETO'!$B$14:$B$16,$D606)=0),"Prática de restauração inválida ou não cadastrada.",IF(IF($D606="",FALSE(),IF(COUNTIF(' PROJETO'!$B$14:$B$16,$D606)=0,FALSE(),IFERROR(INDEX(' PROJETO'!$C$14:$C$16,MATCH($D606,' PROJETO'!$B$14:$B$16,0))&lt;&gt;"Sim",FALSE()))),"A prática informada no item não foi selecionada na aba Projeto.",IF(AND(MAX($I606,$L606,$O606,$R606,$U606,$X606)&gt;'CONFG.  LISTAS'!$F$4,NOT(OR($Z606&lt;&gt;"",$AA606&lt;&gt;""))),"Memorial de cálculo ou anexo obrigatório não informado para item acima do limite.",IF(OR(AND($G606&lt;&gt;"",$H606&lt;&gt;"",OR($G606&lt;=0,$H606&lt;=0)),AND($J606&lt;&gt;"",$K606&lt;&gt;"",OR($J606&lt;=0,$K606&lt;=0)),AND($M606&lt;&gt;"",$N606&lt;&gt;"",OR($M606&lt;=0,$N606&lt;=0)),AND($P606&lt;&gt;"",$Q606&lt;&gt;"",OR($P606&lt;=0,$Q606&lt;=0)),AND($S606&lt;&gt;"",$T606&lt;&gt;"",OR($S606&lt;=0,$T606&lt;=0)),AND($V606&lt;&gt;"",$W606&lt;&gt;"",OR($V606&lt;=0,$W606&lt;=0))),"Revise os valores informados: valor unitário e quantidade devem ser maiores que zero.",IF(OR(AND($G606="",$H606&lt;&gt;""),AND($G606&lt;&gt;"",$H606=""),AND($J606="",$K606&lt;&gt;""),AND($J606&lt;&gt;"",$K606=""),AND($M606="",$N606&lt;&gt;""),AND($M606&lt;&gt;"",$N606=""),AND($P606="",$Q606&lt;&gt;""),AND($P606&lt;&gt;"",$Q606=""),AND($S606="",$T606&lt;&gt;""),AND($S606&lt;&gt;"",$T606=""),AND($V606="",$W606&lt;&gt;""),AND($V606&lt;&gt;"",$W606="")),"Há ano preenchido parcialmente: "&amp;TRIM(IF(AND($G606="",$H606&lt;&gt;""),"Ano 1 (falta valor unitário); ","")&amp;IF(AND($G606&lt;&gt;"",$H606=""),"Ano 1 (falta quantidade); ","")&amp;IF(AND($J606="",$K606&lt;&gt;""),"Ano 2 (falta valor unitário); ","")&amp;IF(AND($J606&lt;&gt;"",$K606=""),"Ano 2 (falta quantidade); ","")&amp;IF(AND($M606="",$N606&lt;&gt;""),"Ano 3 (falta valor unitário); ","")&amp;IF(AND($M606&lt;&gt;"",$N606=""),"Ano 3 (falta quantidade); ","")&amp;IF(AND($P606="",$Q606&lt;&gt;""),"Ano 4 (falta valor unitário); ","")&amp;IF(AND($P606&lt;&gt;"",$Q606=""),"Ano 4 (falta quantidade); ","")&amp;IF(AND($S606="",$T606&lt;&gt;""),"Ano 5 (falta valor unitário); ","")&amp;IF(AND($S606&lt;&gt;"",$T606=""),"Ano 5 (falta quantidade); ","")&amp;IF(AND($V606="",$W606&lt;&gt;""),"Ano 6 (falta valor unitário); ","")&amp;IF(AND($V606&lt;&gt;"",$W606=""),"Ano 6 (falta quantidade); ","")), IF(NOT(OR(AND($G606&lt;&gt;"",$H606&lt;&gt;""),AND($J606&lt;&gt;"",$K606&lt;&gt;""),AND($M606&lt;&gt;"",$N606&lt;&gt;""),AND($P606&lt;&gt;"",$Q606&lt;&gt;""),AND($S606&lt;&gt;"",$T606&lt;&gt;""),AND($V606&lt;&gt;"",$W606&lt;&gt;""))),"Informe pelo menos um ano completo com valor unitário e quantidade.",IF(AND($C606&lt;&gt;"",$E606&lt;&gt;"",LEFT(TRIM($C606),1)&lt;&gt;LEFT(TRIM($E606),1)),"Categoria e tipo estão incompatíveis.",IF(IF(OR($E606="",$F606=""),FALSE(),IFERROR(COUNTIF(INDIRECT("UNITS_"&amp;SUBSTITUTE(LEFT($E606,FIND(" ",$E606&amp;" ")-1),".","_")),$F606)=0,TRUE())),"Unidade incompatível com o tipo selecionado.",IF(OR(AND(ISNUMBER(SEARCH("comunic",LOWER($B606))),LEFT($E606,3)&lt;&gt;"4.4"),AND(ISNUMBER(SEARCH("monitor",LOWER($B606))),NOT(OR(LEFT($E606,3)="1.5",LEFT($E606,3)="2.5")))),"Revise a classificação do item conforme as regras de preenchimento.",IF(AND($B606&lt;&gt;"",OR(ISNUMBER(SEARCH("outro",LOWER($B606))),ISNUMBER(SEARCH("divers",LOWER($B606))),ISNUMBER(SEARCH("kit",LOWER($B606))),ISNUMBER(SEARCH("ferrament",LOWER($B606))),ISNUMBER(SEARCH("epi",LOWER($B606)))),NOT(OR($Z606&lt;&gt;"",$AA606&lt;&gt;""))),"Descrição muito genérica: detalhe melhor o item e registre o racional no memorial ou em anexo.",IF(AND($Y606=0,$B606&lt;&gt;"",OR($G606&lt;&gt;"",$H606&lt;&gt;"",$J606&lt;&gt;"",$K606&lt;&gt;"",$M606&lt;&gt;"",$N606&lt;&gt;"",$P606&lt;&gt;"",$Q606&lt;&gt;"",$S606&lt;&gt;"",$T606&lt;&gt;"",$V606&lt;&gt;"",$W606&lt;&gt;"")),"O item possui dados lançados, mas o total está zerado. Revise os valores informados.","")))))))))))))))</f>
        <v/>
      </c>
    </row>
    <row r="607" spans="1:35" ht="14.25" customHeight="1" x14ac:dyDescent="0.25">
      <c r="A607" s="57" t="str">
        <f t="shared" si="117"/>
        <v/>
      </c>
      <c r="B607" s="61"/>
      <c r="C607" s="61"/>
      <c r="D607" s="58"/>
      <c r="E607" s="61"/>
      <c r="F607" s="61"/>
      <c r="G607" s="272"/>
      <c r="H607" s="62"/>
      <c r="I607" s="273">
        <f t="shared" si="118"/>
        <v>0</v>
      </c>
      <c r="J607" s="272"/>
      <c r="K607" s="62"/>
      <c r="L607" s="270">
        <f t="shared" si="119"/>
        <v>0</v>
      </c>
      <c r="M607" s="272"/>
      <c r="N607" s="62"/>
      <c r="O607" s="270">
        <f t="shared" si="120"/>
        <v>0</v>
      </c>
      <c r="P607" s="272"/>
      <c r="Q607" s="62"/>
      <c r="R607" s="271">
        <f t="shared" si="121"/>
        <v>0</v>
      </c>
      <c r="S607" s="272"/>
      <c r="T607" s="62"/>
      <c r="U607" s="270">
        <f t="shared" si="122"/>
        <v>0</v>
      </c>
      <c r="V607" s="272"/>
      <c r="W607" s="62"/>
      <c r="X607" s="270">
        <f t="shared" si="123"/>
        <v>0</v>
      </c>
      <c r="Y607" s="270">
        <f t="shared" si="124"/>
        <v>0</v>
      </c>
      <c r="Z607" s="61"/>
      <c r="AA607" s="61"/>
      <c r="AB607" s="60" t="str">
        <f t="shared" si="125"/>
        <v/>
      </c>
      <c r="AC607" s="21" t="b">
        <f t="shared" si="126"/>
        <v>0</v>
      </c>
      <c r="AD607" s="21" t="b">
        <f t="shared" si="127"/>
        <v>0</v>
      </c>
      <c r="AE607" s="21" t="b">
        <f t="shared" si="128"/>
        <v>0</v>
      </c>
      <c r="AF607" s="21" t="b">
        <f ca="1">OR(AND($AC607,NOT($AD607)),AND($AC607,OR(AND($G607="",$H607&lt;&gt;""),AND($G607&lt;&gt;"",$H607=""),AND($J607="",$K607&lt;&gt;""),AND($J607&lt;&gt;"",$K607=""),AND($M607="",$N607&lt;&gt;""),AND($M607&lt;&gt;"",$N607=""),AND($P607="",$Q607&lt;&gt;""),AND($P607&lt;&gt;"",$Q607=""),AND($S607="",$T607&lt;&gt;""),AND($S607&lt;&gt;"",$T607=""),AND($V607="",$W607&lt;&gt;""),AND($V607&lt;&gt;"",$W607=""))),AND($C607&lt;&gt;"",$E607&lt;&gt;"",LEFT(TRIM($C607),1)&lt;&gt;LEFT(TRIM($E607),1)),IF(OR($E607="",$F607=""),FALSE(),IFERROR(COUNTIF(INDIRECT("UNITS_"&amp;SUBSTITUTE(LEFT($E607,FIND(" ",$E607&amp;" ")-1),".","_")),$F607)=0,TRUE())),AND($B607&lt;&gt;"",OR(ISNUMBER(SEARCH("outro",LOWER($B607))),ISNUMBER(SEARCH("divers",LOWER($B607))),ISNUMBER(SEARCH("etc",LOWER($B607))))),OR(AND(ISNUMBER(SEARCH("comunic",LOWER($B607))),LEFT($E607,3)&lt;&gt;"4.4"),AND(ISNUMBER(SEARCH("monitor",LOWER($B607))),NOT(OR(LEFT($E607,3)="1.5",LEFT($E607,3)="2.5")))),AND($B607&lt;&gt;"",OR(LEFT($C607,1)="1",LEFT($C607,1)="2"),$D607=""),AND($D607&lt;&gt;"",NOT(OR(LEFT($C607,1)="1",LEFT($C607,1)="2"))),AND($D607&lt;&gt;"",COUNTIF(' PROJETO'!$B$14:$B$16,$D607)=0),IF($D607="",FALSE(),IF(COUNTIF(' PROJETO'!$B$14:$B$16,$D607)=0,FALSE(),IFERROR(INDEX(' PROJETO'!$C$14:$C$16,MATCH($D607,' PROJETO'!$B$14:$B$16,0))&lt;&gt;"Sim",FALSE()))))</f>
        <v>0</v>
      </c>
      <c r="AG607" s="21" t="b">
        <f>AND($AC607,$Y607&gt;'CONFG.  LISTAS'!$F$4,$Z607="",$AA607="")</f>
        <v>0</v>
      </c>
      <c r="AH607" s="21" t="str">
        <f t="shared" si="129"/>
        <v/>
      </c>
      <c r="AI607" s="43" t="str">
        <f ca="1">IF(NOT($AC607),"",IF(OR($B607="",$C607="",$E607="",$F607=""),"Preencha descrição, categoria, tipo e unidade.",IF(AND($B607&lt;&gt;"",OR(LEFT($C607,1)="1",LEFT($C607,1)="2"),$D607=""),"Informe a prática de restauração para itens diretos.",IF(AND($D607&lt;&gt;"",NOT(OR(LEFT($C607,1)="1",LEFT($C607,1)="2"))),"Custos indiretos não devem pertencer a uma prática específica.",IF(AND($D607&lt;&gt;"",COUNTIF(' PROJETO'!$B$14:$B$16,$D607)=0),"Prática de restauração inválida ou não cadastrada.",IF(IF($D607="",FALSE(),IF(COUNTIF(' PROJETO'!$B$14:$B$16,$D607)=0,FALSE(),IFERROR(INDEX(' PROJETO'!$C$14:$C$16,MATCH($D607,' PROJETO'!$B$14:$B$16,0))&lt;&gt;"Sim",FALSE()))),"A prática informada no item não foi selecionada na aba Projeto.",IF(AND(MAX($I607,$L607,$O607,$R607,$U607,$X607)&gt;'CONFG.  LISTAS'!$F$4,NOT(OR($Z607&lt;&gt;"",$AA607&lt;&gt;""))),"Memorial de cálculo ou anexo obrigatório não informado para item acima do limite.",IF(OR(AND($G607&lt;&gt;"",$H607&lt;&gt;"",OR($G607&lt;=0,$H607&lt;=0)),AND($J607&lt;&gt;"",$K607&lt;&gt;"",OR($J607&lt;=0,$K607&lt;=0)),AND($M607&lt;&gt;"",$N607&lt;&gt;"",OR($M607&lt;=0,$N607&lt;=0)),AND($P607&lt;&gt;"",$Q607&lt;&gt;"",OR($P607&lt;=0,$Q607&lt;=0)),AND($S607&lt;&gt;"",$T607&lt;&gt;"",OR($S607&lt;=0,$T607&lt;=0)),AND($V607&lt;&gt;"",$W607&lt;&gt;"",OR($V607&lt;=0,$W607&lt;=0))),"Revise os valores informados: valor unitário e quantidade devem ser maiores que zero.",IF(OR(AND($G607="",$H607&lt;&gt;""),AND($G607&lt;&gt;"",$H607=""),AND($J607="",$K607&lt;&gt;""),AND($J607&lt;&gt;"",$K607=""),AND($M607="",$N607&lt;&gt;""),AND($M607&lt;&gt;"",$N607=""),AND($P607="",$Q607&lt;&gt;""),AND($P607&lt;&gt;"",$Q607=""),AND($S607="",$T607&lt;&gt;""),AND($S607&lt;&gt;"",$T607=""),AND($V607="",$W607&lt;&gt;""),AND($V607&lt;&gt;"",$W607="")),"Há ano preenchido parcialmente: "&amp;TRIM(IF(AND($G607="",$H607&lt;&gt;""),"Ano 1 (falta valor unitário); ","")&amp;IF(AND($G607&lt;&gt;"",$H607=""),"Ano 1 (falta quantidade); ","")&amp;IF(AND($J607="",$K607&lt;&gt;""),"Ano 2 (falta valor unitário); ","")&amp;IF(AND($J607&lt;&gt;"",$K607=""),"Ano 2 (falta quantidade); ","")&amp;IF(AND($M607="",$N607&lt;&gt;""),"Ano 3 (falta valor unitário); ","")&amp;IF(AND($M607&lt;&gt;"",$N607=""),"Ano 3 (falta quantidade); ","")&amp;IF(AND($P607="",$Q607&lt;&gt;""),"Ano 4 (falta valor unitário); ","")&amp;IF(AND($P607&lt;&gt;"",$Q607=""),"Ano 4 (falta quantidade); ","")&amp;IF(AND($S607="",$T607&lt;&gt;""),"Ano 5 (falta valor unitário); ","")&amp;IF(AND($S607&lt;&gt;"",$T607=""),"Ano 5 (falta quantidade); ","")&amp;IF(AND($V607="",$W607&lt;&gt;""),"Ano 6 (falta valor unitário); ","")&amp;IF(AND($V607&lt;&gt;"",$W607=""),"Ano 6 (falta quantidade); ","")), IF(NOT(OR(AND($G607&lt;&gt;"",$H607&lt;&gt;""),AND($J607&lt;&gt;"",$K607&lt;&gt;""),AND($M607&lt;&gt;"",$N607&lt;&gt;""),AND($P607&lt;&gt;"",$Q607&lt;&gt;""),AND($S607&lt;&gt;"",$T607&lt;&gt;""),AND($V607&lt;&gt;"",$W607&lt;&gt;""))),"Informe pelo menos um ano completo com valor unitário e quantidade.",IF(AND($C607&lt;&gt;"",$E607&lt;&gt;"",LEFT(TRIM($C607),1)&lt;&gt;LEFT(TRIM($E607),1)),"Categoria e tipo estão incompatíveis.",IF(IF(OR($E607="",$F607=""),FALSE(),IFERROR(COUNTIF(INDIRECT("UNITS_"&amp;SUBSTITUTE(LEFT($E607,FIND(" ",$E607&amp;" ")-1),".","_")),$F607)=0,TRUE())),"Unidade incompatível com o tipo selecionado.",IF(OR(AND(ISNUMBER(SEARCH("comunic",LOWER($B607))),LEFT($E607,3)&lt;&gt;"4.4"),AND(ISNUMBER(SEARCH("monitor",LOWER($B607))),NOT(OR(LEFT($E607,3)="1.5",LEFT($E607,3)="2.5")))),"Revise a classificação do item conforme as regras de preenchimento.",IF(AND($B607&lt;&gt;"",OR(ISNUMBER(SEARCH("outro",LOWER($B607))),ISNUMBER(SEARCH("divers",LOWER($B607))),ISNUMBER(SEARCH("kit",LOWER($B607))),ISNUMBER(SEARCH("ferrament",LOWER($B607))),ISNUMBER(SEARCH("epi",LOWER($B607)))),NOT(OR($Z607&lt;&gt;"",$AA607&lt;&gt;""))),"Descrição muito genérica: detalhe melhor o item e registre o racional no memorial ou em anexo.",IF(AND($Y607=0,$B607&lt;&gt;"",OR($G607&lt;&gt;"",$H607&lt;&gt;"",$J607&lt;&gt;"",$K607&lt;&gt;"",$M607&lt;&gt;"",$N607&lt;&gt;"",$P607&lt;&gt;"",$Q607&lt;&gt;"",$S607&lt;&gt;"",$T607&lt;&gt;"",$V607&lt;&gt;"",$W607&lt;&gt;"")),"O item possui dados lançados, mas o total está zerado. Revise os valores informados.","")))))))))))))))</f>
        <v/>
      </c>
    </row>
    <row r="608" spans="1:35" ht="14.25" customHeight="1" x14ac:dyDescent="0.25">
      <c r="A608" s="57" t="str">
        <f t="shared" si="117"/>
        <v/>
      </c>
      <c r="B608" s="58"/>
      <c r="C608" s="58"/>
      <c r="D608" s="58"/>
      <c r="E608" s="58"/>
      <c r="F608" s="58"/>
      <c r="G608" s="269"/>
      <c r="H608" s="59"/>
      <c r="I608" s="273">
        <f t="shared" si="118"/>
        <v>0</v>
      </c>
      <c r="J608" s="269"/>
      <c r="K608" s="59"/>
      <c r="L608" s="270">
        <f t="shared" si="119"/>
        <v>0</v>
      </c>
      <c r="M608" s="269"/>
      <c r="N608" s="59"/>
      <c r="O608" s="270">
        <f t="shared" si="120"/>
        <v>0</v>
      </c>
      <c r="P608" s="269"/>
      <c r="Q608" s="59"/>
      <c r="R608" s="271">
        <f t="shared" si="121"/>
        <v>0</v>
      </c>
      <c r="S608" s="269"/>
      <c r="T608" s="59"/>
      <c r="U608" s="270">
        <f t="shared" si="122"/>
        <v>0</v>
      </c>
      <c r="V608" s="269"/>
      <c r="W608" s="59"/>
      <c r="X608" s="270">
        <f t="shared" si="123"/>
        <v>0</v>
      </c>
      <c r="Y608" s="270">
        <f t="shared" si="124"/>
        <v>0</v>
      </c>
      <c r="Z608" s="58"/>
      <c r="AA608" s="58"/>
      <c r="AB608" s="60" t="str">
        <f t="shared" si="125"/>
        <v/>
      </c>
      <c r="AC608" s="21" t="b">
        <f t="shared" si="126"/>
        <v>0</v>
      </c>
      <c r="AD608" s="21" t="b">
        <f t="shared" si="127"/>
        <v>0</v>
      </c>
      <c r="AE608" s="21" t="b">
        <f t="shared" si="128"/>
        <v>0</v>
      </c>
      <c r="AF608" s="21" t="b">
        <f ca="1">OR(AND($AC608,NOT($AD608)),AND($AC608,OR(AND($G608="",$H608&lt;&gt;""),AND($G608&lt;&gt;"",$H608=""),AND($J608="",$K608&lt;&gt;""),AND($J608&lt;&gt;"",$K608=""),AND($M608="",$N608&lt;&gt;""),AND($M608&lt;&gt;"",$N608=""),AND($P608="",$Q608&lt;&gt;""),AND($P608&lt;&gt;"",$Q608=""),AND($S608="",$T608&lt;&gt;""),AND($S608&lt;&gt;"",$T608=""),AND($V608="",$W608&lt;&gt;""),AND($V608&lt;&gt;"",$W608=""))),AND($C608&lt;&gt;"",$E608&lt;&gt;"",LEFT(TRIM($C608),1)&lt;&gt;LEFT(TRIM($E608),1)),IF(OR($E608="",$F608=""),FALSE(),IFERROR(COUNTIF(INDIRECT("UNITS_"&amp;SUBSTITUTE(LEFT($E608,FIND(" ",$E608&amp;" ")-1),".","_")),$F608)=0,TRUE())),AND($B608&lt;&gt;"",OR(ISNUMBER(SEARCH("outro",LOWER($B608))),ISNUMBER(SEARCH("divers",LOWER($B608))),ISNUMBER(SEARCH("etc",LOWER($B608))))),OR(AND(ISNUMBER(SEARCH("comunic",LOWER($B608))),LEFT($E608,3)&lt;&gt;"4.4"),AND(ISNUMBER(SEARCH("monitor",LOWER($B608))),NOT(OR(LEFT($E608,3)="1.5",LEFT($E608,3)="2.5")))),AND($B608&lt;&gt;"",OR(LEFT($C608,1)="1",LEFT($C608,1)="2"),$D608=""),AND($D608&lt;&gt;"",NOT(OR(LEFT($C608,1)="1",LEFT($C608,1)="2"))),AND($D608&lt;&gt;"",COUNTIF(' PROJETO'!$B$14:$B$16,$D608)=0),IF($D608="",FALSE(),IF(COUNTIF(' PROJETO'!$B$14:$B$16,$D608)=0,FALSE(),IFERROR(INDEX(' PROJETO'!$C$14:$C$16,MATCH($D608,' PROJETO'!$B$14:$B$16,0))&lt;&gt;"Sim",FALSE()))))</f>
        <v>0</v>
      </c>
      <c r="AG608" s="21" t="b">
        <f>AND($AC608,$Y608&gt;'CONFG.  LISTAS'!$F$4,$Z608="",$AA608="")</f>
        <v>0</v>
      </c>
      <c r="AH608" s="21" t="str">
        <f t="shared" si="129"/>
        <v/>
      </c>
      <c r="AI608" s="43" t="str">
        <f ca="1">IF(NOT($AC608),"",IF(OR($B608="",$C608="",$E608="",$F608=""),"Preencha descrição, categoria, tipo e unidade.",IF(AND($B608&lt;&gt;"",OR(LEFT($C608,1)="1",LEFT($C608,1)="2"),$D608=""),"Informe a prática de restauração para itens diretos.",IF(AND($D608&lt;&gt;"",NOT(OR(LEFT($C608,1)="1",LEFT($C608,1)="2"))),"Custos indiretos não devem pertencer a uma prática específica.",IF(AND($D608&lt;&gt;"",COUNTIF(' PROJETO'!$B$14:$B$16,$D608)=0),"Prática de restauração inválida ou não cadastrada.",IF(IF($D608="",FALSE(),IF(COUNTIF(' PROJETO'!$B$14:$B$16,$D608)=0,FALSE(),IFERROR(INDEX(' PROJETO'!$C$14:$C$16,MATCH($D608,' PROJETO'!$B$14:$B$16,0))&lt;&gt;"Sim",FALSE()))),"A prática informada no item não foi selecionada na aba Projeto.",IF(AND(MAX($I608,$L608,$O608,$R608,$U608,$X608)&gt;'CONFG.  LISTAS'!$F$4,NOT(OR($Z608&lt;&gt;"",$AA608&lt;&gt;""))),"Memorial de cálculo ou anexo obrigatório não informado para item acima do limite.",IF(OR(AND($G608&lt;&gt;"",$H608&lt;&gt;"",OR($G608&lt;=0,$H608&lt;=0)),AND($J608&lt;&gt;"",$K608&lt;&gt;"",OR($J608&lt;=0,$K608&lt;=0)),AND($M608&lt;&gt;"",$N608&lt;&gt;"",OR($M608&lt;=0,$N608&lt;=0)),AND($P608&lt;&gt;"",$Q608&lt;&gt;"",OR($P608&lt;=0,$Q608&lt;=0)),AND($S608&lt;&gt;"",$T608&lt;&gt;"",OR($S608&lt;=0,$T608&lt;=0)),AND($V608&lt;&gt;"",$W608&lt;&gt;"",OR($V608&lt;=0,$W608&lt;=0))),"Revise os valores informados: valor unitário e quantidade devem ser maiores que zero.",IF(OR(AND($G608="",$H608&lt;&gt;""),AND($G608&lt;&gt;"",$H608=""),AND($J608="",$K608&lt;&gt;""),AND($J608&lt;&gt;"",$K608=""),AND($M608="",$N608&lt;&gt;""),AND($M608&lt;&gt;"",$N608=""),AND($P608="",$Q608&lt;&gt;""),AND($P608&lt;&gt;"",$Q608=""),AND($S608="",$T608&lt;&gt;""),AND($S608&lt;&gt;"",$T608=""),AND($V608="",$W608&lt;&gt;""),AND($V608&lt;&gt;"",$W608="")),"Há ano preenchido parcialmente: "&amp;TRIM(IF(AND($G608="",$H608&lt;&gt;""),"Ano 1 (falta valor unitário); ","")&amp;IF(AND($G608&lt;&gt;"",$H608=""),"Ano 1 (falta quantidade); ","")&amp;IF(AND($J608="",$K608&lt;&gt;""),"Ano 2 (falta valor unitário); ","")&amp;IF(AND($J608&lt;&gt;"",$K608=""),"Ano 2 (falta quantidade); ","")&amp;IF(AND($M608="",$N608&lt;&gt;""),"Ano 3 (falta valor unitário); ","")&amp;IF(AND($M608&lt;&gt;"",$N608=""),"Ano 3 (falta quantidade); ","")&amp;IF(AND($P608="",$Q608&lt;&gt;""),"Ano 4 (falta valor unitário); ","")&amp;IF(AND($P608&lt;&gt;"",$Q608=""),"Ano 4 (falta quantidade); ","")&amp;IF(AND($S608="",$T608&lt;&gt;""),"Ano 5 (falta valor unitário); ","")&amp;IF(AND($S608&lt;&gt;"",$T608=""),"Ano 5 (falta quantidade); ","")&amp;IF(AND($V608="",$W608&lt;&gt;""),"Ano 6 (falta valor unitário); ","")&amp;IF(AND($V608&lt;&gt;"",$W608=""),"Ano 6 (falta quantidade); ","")), IF(NOT(OR(AND($G608&lt;&gt;"",$H608&lt;&gt;""),AND($J608&lt;&gt;"",$K608&lt;&gt;""),AND($M608&lt;&gt;"",$N608&lt;&gt;""),AND($P608&lt;&gt;"",$Q608&lt;&gt;""),AND($S608&lt;&gt;"",$T608&lt;&gt;""),AND($V608&lt;&gt;"",$W608&lt;&gt;""))),"Informe pelo menos um ano completo com valor unitário e quantidade.",IF(AND($C608&lt;&gt;"",$E608&lt;&gt;"",LEFT(TRIM($C608),1)&lt;&gt;LEFT(TRIM($E608),1)),"Categoria e tipo estão incompatíveis.",IF(IF(OR($E608="",$F608=""),FALSE(),IFERROR(COUNTIF(INDIRECT("UNITS_"&amp;SUBSTITUTE(LEFT($E608,FIND(" ",$E608&amp;" ")-1),".","_")),$F608)=0,TRUE())),"Unidade incompatível com o tipo selecionado.",IF(OR(AND(ISNUMBER(SEARCH("comunic",LOWER($B608))),LEFT($E608,3)&lt;&gt;"4.4"),AND(ISNUMBER(SEARCH("monitor",LOWER($B608))),NOT(OR(LEFT($E608,3)="1.5",LEFT($E608,3)="2.5")))),"Revise a classificação do item conforme as regras de preenchimento.",IF(AND($B608&lt;&gt;"",OR(ISNUMBER(SEARCH("outro",LOWER($B608))),ISNUMBER(SEARCH("divers",LOWER($B608))),ISNUMBER(SEARCH("kit",LOWER($B608))),ISNUMBER(SEARCH("ferrament",LOWER($B608))),ISNUMBER(SEARCH("epi",LOWER($B608)))),NOT(OR($Z608&lt;&gt;"",$AA608&lt;&gt;""))),"Descrição muito genérica: detalhe melhor o item e registre o racional no memorial ou em anexo.",IF(AND($Y608=0,$B608&lt;&gt;"",OR($G608&lt;&gt;"",$H608&lt;&gt;"",$J608&lt;&gt;"",$K608&lt;&gt;"",$M608&lt;&gt;"",$N608&lt;&gt;"",$P608&lt;&gt;"",$Q608&lt;&gt;"",$S608&lt;&gt;"",$T608&lt;&gt;"",$V608&lt;&gt;"",$W608&lt;&gt;"")),"O item possui dados lançados, mas o total está zerado. Revise os valores informados.","")))))))))))))))</f>
        <v/>
      </c>
    </row>
    <row r="609" spans="1:35" ht="14.25" customHeight="1" x14ac:dyDescent="0.25">
      <c r="A609" s="57" t="str">
        <f t="shared" si="117"/>
        <v/>
      </c>
      <c r="B609" s="61"/>
      <c r="C609" s="61"/>
      <c r="D609" s="58"/>
      <c r="E609" s="61"/>
      <c r="F609" s="61"/>
      <c r="G609" s="272"/>
      <c r="H609" s="62"/>
      <c r="I609" s="273">
        <f t="shared" si="118"/>
        <v>0</v>
      </c>
      <c r="J609" s="272"/>
      <c r="K609" s="62"/>
      <c r="L609" s="270">
        <f t="shared" si="119"/>
        <v>0</v>
      </c>
      <c r="M609" s="272"/>
      <c r="N609" s="62"/>
      <c r="O609" s="270">
        <f t="shared" si="120"/>
        <v>0</v>
      </c>
      <c r="P609" s="272"/>
      <c r="Q609" s="62"/>
      <c r="R609" s="271">
        <f t="shared" si="121"/>
        <v>0</v>
      </c>
      <c r="S609" s="272"/>
      <c r="T609" s="62"/>
      <c r="U609" s="270">
        <f t="shared" si="122"/>
        <v>0</v>
      </c>
      <c r="V609" s="272"/>
      <c r="W609" s="62"/>
      <c r="X609" s="270">
        <f t="shared" si="123"/>
        <v>0</v>
      </c>
      <c r="Y609" s="270">
        <f t="shared" si="124"/>
        <v>0</v>
      </c>
      <c r="Z609" s="61"/>
      <c r="AA609" s="61"/>
      <c r="AB609" s="60" t="str">
        <f t="shared" si="125"/>
        <v/>
      </c>
      <c r="AC609" s="21" t="b">
        <f t="shared" si="126"/>
        <v>0</v>
      </c>
      <c r="AD609" s="21" t="b">
        <f t="shared" si="127"/>
        <v>0</v>
      </c>
      <c r="AE609" s="21" t="b">
        <f t="shared" si="128"/>
        <v>0</v>
      </c>
      <c r="AF609" s="21" t="b">
        <f ca="1">OR(AND($AC609,NOT($AD609)),AND($AC609,OR(AND($G609="",$H609&lt;&gt;""),AND($G609&lt;&gt;"",$H609=""),AND($J609="",$K609&lt;&gt;""),AND($J609&lt;&gt;"",$K609=""),AND($M609="",$N609&lt;&gt;""),AND($M609&lt;&gt;"",$N609=""),AND($P609="",$Q609&lt;&gt;""),AND($P609&lt;&gt;"",$Q609=""),AND($S609="",$T609&lt;&gt;""),AND($S609&lt;&gt;"",$T609=""),AND($V609="",$W609&lt;&gt;""),AND($V609&lt;&gt;"",$W609=""))),AND($C609&lt;&gt;"",$E609&lt;&gt;"",LEFT(TRIM($C609),1)&lt;&gt;LEFT(TRIM($E609),1)),IF(OR($E609="",$F609=""),FALSE(),IFERROR(COUNTIF(INDIRECT("UNITS_"&amp;SUBSTITUTE(LEFT($E609,FIND(" ",$E609&amp;" ")-1),".","_")),$F609)=0,TRUE())),AND($B609&lt;&gt;"",OR(ISNUMBER(SEARCH("outro",LOWER($B609))),ISNUMBER(SEARCH("divers",LOWER($B609))),ISNUMBER(SEARCH("etc",LOWER($B609))))),OR(AND(ISNUMBER(SEARCH("comunic",LOWER($B609))),LEFT($E609,3)&lt;&gt;"4.4"),AND(ISNUMBER(SEARCH("monitor",LOWER($B609))),NOT(OR(LEFT($E609,3)="1.5",LEFT($E609,3)="2.5")))),AND($B609&lt;&gt;"",OR(LEFT($C609,1)="1",LEFT($C609,1)="2"),$D609=""),AND($D609&lt;&gt;"",NOT(OR(LEFT($C609,1)="1",LEFT($C609,1)="2"))),AND($D609&lt;&gt;"",COUNTIF(' PROJETO'!$B$14:$B$16,$D609)=0),IF($D609="",FALSE(),IF(COUNTIF(' PROJETO'!$B$14:$B$16,$D609)=0,FALSE(),IFERROR(INDEX(' PROJETO'!$C$14:$C$16,MATCH($D609,' PROJETO'!$B$14:$B$16,0))&lt;&gt;"Sim",FALSE()))))</f>
        <v>0</v>
      </c>
      <c r="AG609" s="21" t="b">
        <f>AND($AC609,$Y609&gt;'CONFG.  LISTAS'!$F$4,$Z609="",$AA609="")</f>
        <v>0</v>
      </c>
      <c r="AH609" s="21" t="str">
        <f t="shared" si="129"/>
        <v/>
      </c>
      <c r="AI609" s="43" t="str">
        <f ca="1">IF(NOT($AC609),"",IF(OR($B609="",$C609="",$E609="",$F609=""),"Preencha descrição, categoria, tipo e unidade.",IF(AND($B609&lt;&gt;"",OR(LEFT($C609,1)="1",LEFT($C609,1)="2"),$D609=""),"Informe a prática de restauração para itens diretos.",IF(AND($D609&lt;&gt;"",NOT(OR(LEFT($C609,1)="1",LEFT($C609,1)="2"))),"Custos indiretos não devem pertencer a uma prática específica.",IF(AND($D609&lt;&gt;"",COUNTIF(' PROJETO'!$B$14:$B$16,$D609)=0),"Prática de restauração inválida ou não cadastrada.",IF(IF($D609="",FALSE(),IF(COUNTIF(' PROJETO'!$B$14:$B$16,$D609)=0,FALSE(),IFERROR(INDEX(' PROJETO'!$C$14:$C$16,MATCH($D609,' PROJETO'!$B$14:$B$16,0))&lt;&gt;"Sim",FALSE()))),"A prática informada no item não foi selecionada na aba Projeto.",IF(AND(MAX($I609,$L609,$O609,$R609,$U609,$X609)&gt;'CONFG.  LISTAS'!$F$4,NOT(OR($Z609&lt;&gt;"",$AA609&lt;&gt;""))),"Memorial de cálculo ou anexo obrigatório não informado para item acima do limite.",IF(OR(AND($G609&lt;&gt;"",$H609&lt;&gt;"",OR($G609&lt;=0,$H609&lt;=0)),AND($J609&lt;&gt;"",$K609&lt;&gt;"",OR($J609&lt;=0,$K609&lt;=0)),AND($M609&lt;&gt;"",$N609&lt;&gt;"",OR($M609&lt;=0,$N609&lt;=0)),AND($P609&lt;&gt;"",$Q609&lt;&gt;"",OR($P609&lt;=0,$Q609&lt;=0)),AND($S609&lt;&gt;"",$T609&lt;&gt;"",OR($S609&lt;=0,$T609&lt;=0)),AND($V609&lt;&gt;"",$W609&lt;&gt;"",OR($V609&lt;=0,$W609&lt;=0))),"Revise os valores informados: valor unitário e quantidade devem ser maiores que zero.",IF(OR(AND($G609="",$H609&lt;&gt;""),AND($G609&lt;&gt;"",$H609=""),AND($J609="",$K609&lt;&gt;""),AND($J609&lt;&gt;"",$K609=""),AND($M609="",$N609&lt;&gt;""),AND($M609&lt;&gt;"",$N609=""),AND($P609="",$Q609&lt;&gt;""),AND($P609&lt;&gt;"",$Q609=""),AND($S609="",$T609&lt;&gt;""),AND($S609&lt;&gt;"",$T609=""),AND($V609="",$W609&lt;&gt;""),AND($V609&lt;&gt;"",$W609="")),"Há ano preenchido parcialmente: "&amp;TRIM(IF(AND($G609="",$H609&lt;&gt;""),"Ano 1 (falta valor unitário); ","")&amp;IF(AND($G609&lt;&gt;"",$H609=""),"Ano 1 (falta quantidade); ","")&amp;IF(AND($J609="",$K609&lt;&gt;""),"Ano 2 (falta valor unitário); ","")&amp;IF(AND($J609&lt;&gt;"",$K609=""),"Ano 2 (falta quantidade); ","")&amp;IF(AND($M609="",$N609&lt;&gt;""),"Ano 3 (falta valor unitário); ","")&amp;IF(AND($M609&lt;&gt;"",$N609=""),"Ano 3 (falta quantidade); ","")&amp;IF(AND($P609="",$Q609&lt;&gt;""),"Ano 4 (falta valor unitário); ","")&amp;IF(AND($P609&lt;&gt;"",$Q609=""),"Ano 4 (falta quantidade); ","")&amp;IF(AND($S609="",$T609&lt;&gt;""),"Ano 5 (falta valor unitário); ","")&amp;IF(AND($S609&lt;&gt;"",$T609=""),"Ano 5 (falta quantidade); ","")&amp;IF(AND($V609="",$W609&lt;&gt;""),"Ano 6 (falta valor unitário); ","")&amp;IF(AND($V609&lt;&gt;"",$W609=""),"Ano 6 (falta quantidade); ","")), IF(NOT(OR(AND($G609&lt;&gt;"",$H609&lt;&gt;""),AND($J609&lt;&gt;"",$K609&lt;&gt;""),AND($M609&lt;&gt;"",$N609&lt;&gt;""),AND($P609&lt;&gt;"",$Q609&lt;&gt;""),AND($S609&lt;&gt;"",$T609&lt;&gt;""),AND($V609&lt;&gt;"",$W609&lt;&gt;""))),"Informe pelo menos um ano completo com valor unitário e quantidade.",IF(AND($C609&lt;&gt;"",$E609&lt;&gt;"",LEFT(TRIM($C609),1)&lt;&gt;LEFT(TRIM($E609),1)),"Categoria e tipo estão incompatíveis.",IF(IF(OR($E609="",$F609=""),FALSE(),IFERROR(COUNTIF(INDIRECT("UNITS_"&amp;SUBSTITUTE(LEFT($E609,FIND(" ",$E609&amp;" ")-1),".","_")),$F609)=0,TRUE())),"Unidade incompatível com o tipo selecionado.",IF(OR(AND(ISNUMBER(SEARCH("comunic",LOWER($B609))),LEFT($E609,3)&lt;&gt;"4.4"),AND(ISNUMBER(SEARCH("monitor",LOWER($B609))),NOT(OR(LEFT($E609,3)="1.5",LEFT($E609,3)="2.5")))),"Revise a classificação do item conforme as regras de preenchimento.",IF(AND($B609&lt;&gt;"",OR(ISNUMBER(SEARCH("outro",LOWER($B609))),ISNUMBER(SEARCH("divers",LOWER($B609))),ISNUMBER(SEARCH("kit",LOWER($B609))),ISNUMBER(SEARCH("ferrament",LOWER($B609))),ISNUMBER(SEARCH("epi",LOWER($B609)))),NOT(OR($Z609&lt;&gt;"",$AA609&lt;&gt;""))),"Descrição muito genérica: detalhe melhor o item e registre o racional no memorial ou em anexo.",IF(AND($Y609=0,$B609&lt;&gt;"",OR($G609&lt;&gt;"",$H609&lt;&gt;"",$J609&lt;&gt;"",$K609&lt;&gt;"",$M609&lt;&gt;"",$N609&lt;&gt;"",$P609&lt;&gt;"",$Q609&lt;&gt;"",$S609&lt;&gt;"",$T609&lt;&gt;"",$V609&lt;&gt;"",$W609&lt;&gt;"")),"O item possui dados lançados, mas o total está zerado. Revise os valores informados.","")))))))))))))))</f>
        <v/>
      </c>
    </row>
    <row r="610" spans="1:35" ht="14.25" customHeight="1" x14ac:dyDescent="0.25">
      <c r="A610" s="57" t="str">
        <f t="shared" si="117"/>
        <v/>
      </c>
      <c r="B610" s="58"/>
      <c r="C610" s="58"/>
      <c r="D610" s="58"/>
      <c r="E610" s="58"/>
      <c r="F610" s="58"/>
      <c r="G610" s="269"/>
      <c r="H610" s="59"/>
      <c r="I610" s="273">
        <f t="shared" si="118"/>
        <v>0</v>
      </c>
      <c r="J610" s="269"/>
      <c r="K610" s="59"/>
      <c r="L610" s="270">
        <f t="shared" si="119"/>
        <v>0</v>
      </c>
      <c r="M610" s="269"/>
      <c r="N610" s="59"/>
      <c r="O610" s="270">
        <f t="shared" si="120"/>
        <v>0</v>
      </c>
      <c r="P610" s="269"/>
      <c r="Q610" s="59"/>
      <c r="R610" s="271">
        <f t="shared" si="121"/>
        <v>0</v>
      </c>
      <c r="S610" s="269"/>
      <c r="T610" s="59"/>
      <c r="U610" s="270">
        <f t="shared" si="122"/>
        <v>0</v>
      </c>
      <c r="V610" s="269"/>
      <c r="W610" s="59"/>
      <c r="X610" s="270">
        <f t="shared" si="123"/>
        <v>0</v>
      </c>
      <c r="Y610" s="270">
        <f t="shared" si="124"/>
        <v>0</v>
      </c>
      <c r="Z610" s="58"/>
      <c r="AA610" s="58"/>
      <c r="AB610" s="60" t="str">
        <f t="shared" si="125"/>
        <v/>
      </c>
      <c r="AC610" s="21" t="b">
        <f t="shared" si="126"/>
        <v>0</v>
      </c>
      <c r="AD610" s="21" t="b">
        <f t="shared" si="127"/>
        <v>0</v>
      </c>
      <c r="AE610" s="21" t="b">
        <f t="shared" si="128"/>
        <v>0</v>
      </c>
      <c r="AF610" s="21" t="b">
        <f ca="1">OR(AND($AC610,NOT($AD610)),AND($AC610,OR(AND($G610="",$H610&lt;&gt;""),AND($G610&lt;&gt;"",$H610=""),AND($J610="",$K610&lt;&gt;""),AND($J610&lt;&gt;"",$K610=""),AND($M610="",$N610&lt;&gt;""),AND($M610&lt;&gt;"",$N610=""),AND($P610="",$Q610&lt;&gt;""),AND($P610&lt;&gt;"",$Q610=""),AND($S610="",$T610&lt;&gt;""),AND($S610&lt;&gt;"",$T610=""),AND($V610="",$W610&lt;&gt;""),AND($V610&lt;&gt;"",$W610=""))),AND($C610&lt;&gt;"",$E610&lt;&gt;"",LEFT(TRIM($C610),1)&lt;&gt;LEFT(TRIM($E610),1)),IF(OR($E610="",$F610=""),FALSE(),IFERROR(COUNTIF(INDIRECT("UNITS_"&amp;SUBSTITUTE(LEFT($E610,FIND(" ",$E610&amp;" ")-1),".","_")),$F610)=0,TRUE())),AND($B610&lt;&gt;"",OR(ISNUMBER(SEARCH("outro",LOWER($B610))),ISNUMBER(SEARCH("divers",LOWER($B610))),ISNUMBER(SEARCH("etc",LOWER($B610))))),OR(AND(ISNUMBER(SEARCH("comunic",LOWER($B610))),LEFT($E610,3)&lt;&gt;"4.4"),AND(ISNUMBER(SEARCH("monitor",LOWER($B610))),NOT(OR(LEFT($E610,3)="1.5",LEFT($E610,3)="2.5")))),AND($B610&lt;&gt;"",OR(LEFT($C610,1)="1",LEFT($C610,1)="2"),$D610=""),AND($D610&lt;&gt;"",NOT(OR(LEFT($C610,1)="1",LEFT($C610,1)="2"))),AND($D610&lt;&gt;"",COUNTIF(' PROJETO'!$B$14:$B$16,$D610)=0),IF($D610="",FALSE(),IF(COUNTIF(' PROJETO'!$B$14:$B$16,$D610)=0,FALSE(),IFERROR(INDEX(' PROJETO'!$C$14:$C$16,MATCH($D610,' PROJETO'!$B$14:$B$16,0))&lt;&gt;"Sim",FALSE()))))</f>
        <v>0</v>
      </c>
      <c r="AG610" s="21" t="b">
        <f>AND($AC610,$Y610&gt;'CONFG.  LISTAS'!$F$4,$Z610="",$AA610="")</f>
        <v>0</v>
      </c>
      <c r="AH610" s="21" t="str">
        <f t="shared" si="129"/>
        <v/>
      </c>
      <c r="AI610" s="43" t="str">
        <f ca="1">IF(NOT($AC610),"",IF(OR($B610="",$C610="",$E610="",$F610=""),"Preencha descrição, categoria, tipo e unidade.",IF(AND($B610&lt;&gt;"",OR(LEFT($C610,1)="1",LEFT($C610,1)="2"),$D610=""),"Informe a prática de restauração para itens diretos.",IF(AND($D610&lt;&gt;"",NOT(OR(LEFT($C610,1)="1",LEFT($C610,1)="2"))),"Custos indiretos não devem pertencer a uma prática específica.",IF(AND($D610&lt;&gt;"",COUNTIF(' PROJETO'!$B$14:$B$16,$D610)=0),"Prática de restauração inválida ou não cadastrada.",IF(IF($D610="",FALSE(),IF(COUNTIF(' PROJETO'!$B$14:$B$16,$D610)=0,FALSE(),IFERROR(INDEX(' PROJETO'!$C$14:$C$16,MATCH($D610,' PROJETO'!$B$14:$B$16,0))&lt;&gt;"Sim",FALSE()))),"A prática informada no item não foi selecionada na aba Projeto.",IF(AND(MAX($I610,$L610,$O610,$R610,$U610,$X610)&gt;'CONFG.  LISTAS'!$F$4,NOT(OR($Z610&lt;&gt;"",$AA610&lt;&gt;""))),"Memorial de cálculo ou anexo obrigatório não informado para item acima do limite.",IF(OR(AND($G610&lt;&gt;"",$H610&lt;&gt;"",OR($G610&lt;=0,$H610&lt;=0)),AND($J610&lt;&gt;"",$K610&lt;&gt;"",OR($J610&lt;=0,$K610&lt;=0)),AND($M610&lt;&gt;"",$N610&lt;&gt;"",OR($M610&lt;=0,$N610&lt;=0)),AND($P610&lt;&gt;"",$Q610&lt;&gt;"",OR($P610&lt;=0,$Q610&lt;=0)),AND($S610&lt;&gt;"",$T610&lt;&gt;"",OR($S610&lt;=0,$T610&lt;=0)),AND($V610&lt;&gt;"",$W610&lt;&gt;"",OR($V610&lt;=0,$W610&lt;=0))),"Revise os valores informados: valor unitário e quantidade devem ser maiores que zero.",IF(OR(AND($G610="",$H610&lt;&gt;""),AND($G610&lt;&gt;"",$H610=""),AND($J610="",$K610&lt;&gt;""),AND($J610&lt;&gt;"",$K610=""),AND($M610="",$N610&lt;&gt;""),AND($M610&lt;&gt;"",$N610=""),AND($P610="",$Q610&lt;&gt;""),AND($P610&lt;&gt;"",$Q610=""),AND($S610="",$T610&lt;&gt;""),AND($S610&lt;&gt;"",$T610=""),AND($V610="",$W610&lt;&gt;""),AND($V610&lt;&gt;"",$W610="")),"Há ano preenchido parcialmente: "&amp;TRIM(IF(AND($G610="",$H610&lt;&gt;""),"Ano 1 (falta valor unitário); ","")&amp;IF(AND($G610&lt;&gt;"",$H610=""),"Ano 1 (falta quantidade); ","")&amp;IF(AND($J610="",$K610&lt;&gt;""),"Ano 2 (falta valor unitário); ","")&amp;IF(AND($J610&lt;&gt;"",$K610=""),"Ano 2 (falta quantidade); ","")&amp;IF(AND($M610="",$N610&lt;&gt;""),"Ano 3 (falta valor unitário); ","")&amp;IF(AND($M610&lt;&gt;"",$N610=""),"Ano 3 (falta quantidade); ","")&amp;IF(AND($P610="",$Q610&lt;&gt;""),"Ano 4 (falta valor unitário); ","")&amp;IF(AND($P610&lt;&gt;"",$Q610=""),"Ano 4 (falta quantidade); ","")&amp;IF(AND($S610="",$T610&lt;&gt;""),"Ano 5 (falta valor unitário); ","")&amp;IF(AND($S610&lt;&gt;"",$T610=""),"Ano 5 (falta quantidade); ","")&amp;IF(AND($V610="",$W610&lt;&gt;""),"Ano 6 (falta valor unitário); ","")&amp;IF(AND($V610&lt;&gt;"",$W610=""),"Ano 6 (falta quantidade); ","")), IF(NOT(OR(AND($G610&lt;&gt;"",$H610&lt;&gt;""),AND($J610&lt;&gt;"",$K610&lt;&gt;""),AND($M610&lt;&gt;"",$N610&lt;&gt;""),AND($P610&lt;&gt;"",$Q610&lt;&gt;""),AND($S610&lt;&gt;"",$T610&lt;&gt;""),AND($V610&lt;&gt;"",$W610&lt;&gt;""))),"Informe pelo menos um ano completo com valor unitário e quantidade.",IF(AND($C610&lt;&gt;"",$E610&lt;&gt;"",LEFT(TRIM($C610),1)&lt;&gt;LEFT(TRIM($E610),1)),"Categoria e tipo estão incompatíveis.",IF(IF(OR($E610="",$F610=""),FALSE(),IFERROR(COUNTIF(INDIRECT("UNITS_"&amp;SUBSTITUTE(LEFT($E610,FIND(" ",$E610&amp;" ")-1),".","_")),$F610)=0,TRUE())),"Unidade incompatível com o tipo selecionado.",IF(OR(AND(ISNUMBER(SEARCH("comunic",LOWER($B610))),LEFT($E610,3)&lt;&gt;"4.4"),AND(ISNUMBER(SEARCH("monitor",LOWER($B610))),NOT(OR(LEFT($E610,3)="1.5",LEFT($E610,3)="2.5")))),"Revise a classificação do item conforme as regras de preenchimento.",IF(AND($B610&lt;&gt;"",OR(ISNUMBER(SEARCH("outro",LOWER($B610))),ISNUMBER(SEARCH("divers",LOWER($B610))),ISNUMBER(SEARCH("kit",LOWER($B610))),ISNUMBER(SEARCH("ferrament",LOWER($B610))),ISNUMBER(SEARCH("epi",LOWER($B610)))),NOT(OR($Z610&lt;&gt;"",$AA610&lt;&gt;""))),"Descrição muito genérica: detalhe melhor o item e registre o racional no memorial ou em anexo.",IF(AND($Y610=0,$B610&lt;&gt;"",OR($G610&lt;&gt;"",$H610&lt;&gt;"",$J610&lt;&gt;"",$K610&lt;&gt;"",$M610&lt;&gt;"",$N610&lt;&gt;"",$P610&lt;&gt;"",$Q610&lt;&gt;"",$S610&lt;&gt;"",$T610&lt;&gt;"",$V610&lt;&gt;"",$W610&lt;&gt;"")),"O item possui dados lançados, mas o total está zerado. Revise os valores informados.","")))))))))))))))</f>
        <v/>
      </c>
    </row>
    <row r="611" spans="1:35" ht="14.25" customHeight="1" x14ac:dyDescent="0.25">
      <c r="A611" s="57" t="str">
        <f t="shared" si="117"/>
        <v/>
      </c>
      <c r="B611" s="61"/>
      <c r="C611" s="61"/>
      <c r="D611" s="58"/>
      <c r="E611" s="61"/>
      <c r="F611" s="61"/>
      <c r="G611" s="272"/>
      <c r="H611" s="62"/>
      <c r="I611" s="273">
        <f t="shared" si="118"/>
        <v>0</v>
      </c>
      <c r="J611" s="272"/>
      <c r="K611" s="62"/>
      <c r="L611" s="270">
        <f t="shared" si="119"/>
        <v>0</v>
      </c>
      <c r="M611" s="272"/>
      <c r="N611" s="62"/>
      <c r="O611" s="270">
        <f t="shared" si="120"/>
        <v>0</v>
      </c>
      <c r="P611" s="272"/>
      <c r="Q611" s="62"/>
      <c r="R611" s="271">
        <f t="shared" si="121"/>
        <v>0</v>
      </c>
      <c r="S611" s="272"/>
      <c r="T611" s="62"/>
      <c r="U611" s="270">
        <f t="shared" si="122"/>
        <v>0</v>
      </c>
      <c r="V611" s="272"/>
      <c r="W611" s="62"/>
      <c r="X611" s="270">
        <f t="shared" si="123"/>
        <v>0</v>
      </c>
      <c r="Y611" s="270">
        <f t="shared" si="124"/>
        <v>0</v>
      </c>
      <c r="Z611" s="61"/>
      <c r="AA611" s="61"/>
      <c r="AB611" s="60" t="str">
        <f t="shared" si="125"/>
        <v/>
      </c>
      <c r="AC611" s="21" t="b">
        <f t="shared" si="126"/>
        <v>0</v>
      </c>
      <c r="AD611" s="21" t="b">
        <f t="shared" si="127"/>
        <v>0</v>
      </c>
      <c r="AE611" s="21" t="b">
        <f t="shared" si="128"/>
        <v>0</v>
      </c>
      <c r="AF611" s="21" t="b">
        <f ca="1">OR(AND($AC611,NOT($AD611)),AND($AC611,OR(AND($G611="",$H611&lt;&gt;""),AND($G611&lt;&gt;"",$H611=""),AND($J611="",$K611&lt;&gt;""),AND($J611&lt;&gt;"",$K611=""),AND($M611="",$N611&lt;&gt;""),AND($M611&lt;&gt;"",$N611=""),AND($P611="",$Q611&lt;&gt;""),AND($P611&lt;&gt;"",$Q611=""),AND($S611="",$T611&lt;&gt;""),AND($S611&lt;&gt;"",$T611=""),AND($V611="",$W611&lt;&gt;""),AND($V611&lt;&gt;"",$W611=""))),AND($C611&lt;&gt;"",$E611&lt;&gt;"",LEFT(TRIM($C611),1)&lt;&gt;LEFT(TRIM($E611),1)),IF(OR($E611="",$F611=""),FALSE(),IFERROR(COUNTIF(INDIRECT("UNITS_"&amp;SUBSTITUTE(LEFT($E611,FIND(" ",$E611&amp;" ")-1),".","_")),$F611)=0,TRUE())),AND($B611&lt;&gt;"",OR(ISNUMBER(SEARCH("outro",LOWER($B611))),ISNUMBER(SEARCH("divers",LOWER($B611))),ISNUMBER(SEARCH("etc",LOWER($B611))))),OR(AND(ISNUMBER(SEARCH("comunic",LOWER($B611))),LEFT($E611,3)&lt;&gt;"4.4"),AND(ISNUMBER(SEARCH("monitor",LOWER($B611))),NOT(OR(LEFT($E611,3)="1.5",LEFT($E611,3)="2.5")))),AND($B611&lt;&gt;"",OR(LEFT($C611,1)="1",LEFT($C611,1)="2"),$D611=""),AND($D611&lt;&gt;"",NOT(OR(LEFT($C611,1)="1",LEFT($C611,1)="2"))),AND($D611&lt;&gt;"",COUNTIF(' PROJETO'!$B$14:$B$16,$D611)=0),IF($D611="",FALSE(),IF(COUNTIF(' PROJETO'!$B$14:$B$16,$D611)=0,FALSE(),IFERROR(INDEX(' PROJETO'!$C$14:$C$16,MATCH($D611,' PROJETO'!$B$14:$B$16,0))&lt;&gt;"Sim",FALSE()))))</f>
        <v>0</v>
      </c>
      <c r="AG611" s="21" t="b">
        <f>AND($AC611,$Y611&gt;'CONFG.  LISTAS'!$F$4,$Z611="",$AA611="")</f>
        <v>0</v>
      </c>
      <c r="AH611" s="21" t="str">
        <f t="shared" si="129"/>
        <v/>
      </c>
      <c r="AI611" s="43" t="str">
        <f ca="1">IF(NOT($AC611),"",IF(OR($B611="",$C611="",$E611="",$F611=""),"Preencha descrição, categoria, tipo e unidade.",IF(AND($B611&lt;&gt;"",OR(LEFT($C611,1)="1",LEFT($C611,1)="2"),$D611=""),"Informe a prática de restauração para itens diretos.",IF(AND($D611&lt;&gt;"",NOT(OR(LEFT($C611,1)="1",LEFT($C611,1)="2"))),"Custos indiretos não devem pertencer a uma prática específica.",IF(AND($D611&lt;&gt;"",COUNTIF(' PROJETO'!$B$14:$B$16,$D611)=0),"Prática de restauração inválida ou não cadastrada.",IF(IF($D611="",FALSE(),IF(COUNTIF(' PROJETO'!$B$14:$B$16,$D611)=0,FALSE(),IFERROR(INDEX(' PROJETO'!$C$14:$C$16,MATCH($D611,' PROJETO'!$B$14:$B$16,0))&lt;&gt;"Sim",FALSE()))),"A prática informada no item não foi selecionada na aba Projeto.",IF(AND(MAX($I611,$L611,$O611,$R611,$U611,$X611)&gt;'CONFG.  LISTAS'!$F$4,NOT(OR($Z611&lt;&gt;"",$AA611&lt;&gt;""))),"Memorial de cálculo ou anexo obrigatório não informado para item acima do limite.",IF(OR(AND($G611&lt;&gt;"",$H611&lt;&gt;"",OR($G611&lt;=0,$H611&lt;=0)),AND($J611&lt;&gt;"",$K611&lt;&gt;"",OR($J611&lt;=0,$K611&lt;=0)),AND($M611&lt;&gt;"",$N611&lt;&gt;"",OR($M611&lt;=0,$N611&lt;=0)),AND($P611&lt;&gt;"",$Q611&lt;&gt;"",OR($P611&lt;=0,$Q611&lt;=0)),AND($S611&lt;&gt;"",$T611&lt;&gt;"",OR($S611&lt;=0,$T611&lt;=0)),AND($V611&lt;&gt;"",$W611&lt;&gt;"",OR($V611&lt;=0,$W611&lt;=0))),"Revise os valores informados: valor unitário e quantidade devem ser maiores que zero.",IF(OR(AND($G611="",$H611&lt;&gt;""),AND($G611&lt;&gt;"",$H611=""),AND($J611="",$K611&lt;&gt;""),AND($J611&lt;&gt;"",$K611=""),AND($M611="",$N611&lt;&gt;""),AND($M611&lt;&gt;"",$N611=""),AND($P611="",$Q611&lt;&gt;""),AND($P611&lt;&gt;"",$Q611=""),AND($S611="",$T611&lt;&gt;""),AND($S611&lt;&gt;"",$T611=""),AND($V611="",$W611&lt;&gt;""),AND($V611&lt;&gt;"",$W611="")),"Há ano preenchido parcialmente: "&amp;TRIM(IF(AND($G611="",$H611&lt;&gt;""),"Ano 1 (falta valor unitário); ","")&amp;IF(AND($G611&lt;&gt;"",$H611=""),"Ano 1 (falta quantidade); ","")&amp;IF(AND($J611="",$K611&lt;&gt;""),"Ano 2 (falta valor unitário); ","")&amp;IF(AND($J611&lt;&gt;"",$K611=""),"Ano 2 (falta quantidade); ","")&amp;IF(AND($M611="",$N611&lt;&gt;""),"Ano 3 (falta valor unitário); ","")&amp;IF(AND($M611&lt;&gt;"",$N611=""),"Ano 3 (falta quantidade); ","")&amp;IF(AND($P611="",$Q611&lt;&gt;""),"Ano 4 (falta valor unitário); ","")&amp;IF(AND($P611&lt;&gt;"",$Q611=""),"Ano 4 (falta quantidade); ","")&amp;IF(AND($S611="",$T611&lt;&gt;""),"Ano 5 (falta valor unitário); ","")&amp;IF(AND($S611&lt;&gt;"",$T611=""),"Ano 5 (falta quantidade); ","")&amp;IF(AND($V611="",$W611&lt;&gt;""),"Ano 6 (falta valor unitário); ","")&amp;IF(AND($V611&lt;&gt;"",$W611=""),"Ano 6 (falta quantidade); ","")), IF(NOT(OR(AND($G611&lt;&gt;"",$H611&lt;&gt;""),AND($J611&lt;&gt;"",$K611&lt;&gt;""),AND($M611&lt;&gt;"",$N611&lt;&gt;""),AND($P611&lt;&gt;"",$Q611&lt;&gt;""),AND($S611&lt;&gt;"",$T611&lt;&gt;""),AND($V611&lt;&gt;"",$W611&lt;&gt;""))),"Informe pelo menos um ano completo com valor unitário e quantidade.",IF(AND($C611&lt;&gt;"",$E611&lt;&gt;"",LEFT(TRIM($C611),1)&lt;&gt;LEFT(TRIM($E611),1)),"Categoria e tipo estão incompatíveis.",IF(IF(OR($E611="",$F611=""),FALSE(),IFERROR(COUNTIF(INDIRECT("UNITS_"&amp;SUBSTITUTE(LEFT($E611,FIND(" ",$E611&amp;" ")-1),".","_")),$F611)=0,TRUE())),"Unidade incompatível com o tipo selecionado.",IF(OR(AND(ISNUMBER(SEARCH("comunic",LOWER($B611))),LEFT($E611,3)&lt;&gt;"4.4"),AND(ISNUMBER(SEARCH("monitor",LOWER($B611))),NOT(OR(LEFT($E611,3)="1.5",LEFT($E611,3)="2.5")))),"Revise a classificação do item conforme as regras de preenchimento.",IF(AND($B611&lt;&gt;"",OR(ISNUMBER(SEARCH("outro",LOWER($B611))),ISNUMBER(SEARCH("divers",LOWER($B611))),ISNUMBER(SEARCH("kit",LOWER($B611))),ISNUMBER(SEARCH("ferrament",LOWER($B611))),ISNUMBER(SEARCH("epi",LOWER($B611)))),NOT(OR($Z611&lt;&gt;"",$AA611&lt;&gt;""))),"Descrição muito genérica: detalhe melhor o item e registre o racional no memorial ou em anexo.",IF(AND($Y611=0,$B611&lt;&gt;"",OR($G611&lt;&gt;"",$H611&lt;&gt;"",$J611&lt;&gt;"",$K611&lt;&gt;"",$M611&lt;&gt;"",$N611&lt;&gt;"",$P611&lt;&gt;"",$Q611&lt;&gt;"",$S611&lt;&gt;"",$T611&lt;&gt;"",$V611&lt;&gt;"",$W611&lt;&gt;"")),"O item possui dados lançados, mas o total está zerado. Revise os valores informados.","")))))))))))))))</f>
        <v/>
      </c>
    </row>
    <row r="612" spans="1:35" ht="14.25" customHeight="1" x14ac:dyDescent="0.25">
      <c r="A612" s="57" t="str">
        <f t="shared" si="117"/>
        <v/>
      </c>
      <c r="B612" s="58"/>
      <c r="C612" s="58"/>
      <c r="D612" s="58"/>
      <c r="E612" s="58"/>
      <c r="F612" s="58"/>
      <c r="G612" s="269"/>
      <c r="H612" s="59"/>
      <c r="I612" s="273">
        <f t="shared" si="118"/>
        <v>0</v>
      </c>
      <c r="J612" s="269"/>
      <c r="K612" s="59"/>
      <c r="L612" s="270">
        <f t="shared" si="119"/>
        <v>0</v>
      </c>
      <c r="M612" s="269"/>
      <c r="N612" s="59"/>
      <c r="O612" s="270">
        <f t="shared" si="120"/>
        <v>0</v>
      </c>
      <c r="P612" s="269"/>
      <c r="Q612" s="59"/>
      <c r="R612" s="271">
        <f t="shared" si="121"/>
        <v>0</v>
      </c>
      <c r="S612" s="269"/>
      <c r="T612" s="59"/>
      <c r="U612" s="270">
        <f t="shared" si="122"/>
        <v>0</v>
      </c>
      <c r="V612" s="269"/>
      <c r="W612" s="59"/>
      <c r="X612" s="270">
        <f t="shared" si="123"/>
        <v>0</v>
      </c>
      <c r="Y612" s="270">
        <f t="shared" si="124"/>
        <v>0</v>
      </c>
      <c r="Z612" s="58"/>
      <c r="AA612" s="58"/>
      <c r="AB612" s="60" t="str">
        <f t="shared" si="125"/>
        <v/>
      </c>
      <c r="AC612" s="21" t="b">
        <f t="shared" si="126"/>
        <v>0</v>
      </c>
      <c r="AD612" s="21" t="b">
        <f t="shared" si="127"/>
        <v>0</v>
      </c>
      <c r="AE612" s="21" t="b">
        <f t="shared" si="128"/>
        <v>0</v>
      </c>
      <c r="AF612" s="21" t="b">
        <f ca="1">OR(AND($AC612,NOT($AD612)),AND($AC612,OR(AND($G612="",$H612&lt;&gt;""),AND($G612&lt;&gt;"",$H612=""),AND($J612="",$K612&lt;&gt;""),AND($J612&lt;&gt;"",$K612=""),AND($M612="",$N612&lt;&gt;""),AND($M612&lt;&gt;"",$N612=""),AND($P612="",$Q612&lt;&gt;""),AND($P612&lt;&gt;"",$Q612=""),AND($S612="",$T612&lt;&gt;""),AND($S612&lt;&gt;"",$T612=""),AND($V612="",$W612&lt;&gt;""),AND($V612&lt;&gt;"",$W612=""))),AND($C612&lt;&gt;"",$E612&lt;&gt;"",LEFT(TRIM($C612),1)&lt;&gt;LEFT(TRIM($E612),1)),IF(OR($E612="",$F612=""),FALSE(),IFERROR(COUNTIF(INDIRECT("UNITS_"&amp;SUBSTITUTE(LEFT($E612,FIND(" ",$E612&amp;" ")-1),".","_")),$F612)=0,TRUE())),AND($B612&lt;&gt;"",OR(ISNUMBER(SEARCH("outro",LOWER($B612))),ISNUMBER(SEARCH("divers",LOWER($B612))),ISNUMBER(SEARCH("etc",LOWER($B612))))),OR(AND(ISNUMBER(SEARCH("comunic",LOWER($B612))),LEFT($E612,3)&lt;&gt;"4.4"),AND(ISNUMBER(SEARCH("monitor",LOWER($B612))),NOT(OR(LEFT($E612,3)="1.5",LEFT($E612,3)="2.5")))),AND($B612&lt;&gt;"",OR(LEFT($C612,1)="1",LEFT($C612,1)="2"),$D612=""),AND($D612&lt;&gt;"",NOT(OR(LEFT($C612,1)="1",LEFT($C612,1)="2"))),AND($D612&lt;&gt;"",COUNTIF(' PROJETO'!$B$14:$B$16,$D612)=0),IF($D612="",FALSE(),IF(COUNTIF(' PROJETO'!$B$14:$B$16,$D612)=0,FALSE(),IFERROR(INDEX(' PROJETO'!$C$14:$C$16,MATCH($D612,' PROJETO'!$B$14:$B$16,0))&lt;&gt;"Sim",FALSE()))))</f>
        <v>0</v>
      </c>
      <c r="AG612" s="21" t="b">
        <f>AND($AC612,$Y612&gt;'CONFG.  LISTAS'!$F$4,$Z612="",$AA612="")</f>
        <v>0</v>
      </c>
      <c r="AH612" s="21" t="str">
        <f t="shared" si="129"/>
        <v/>
      </c>
      <c r="AI612" s="43" t="str">
        <f ca="1">IF(NOT($AC612),"",IF(OR($B612="",$C612="",$E612="",$F612=""),"Preencha descrição, categoria, tipo e unidade.",IF(AND($B612&lt;&gt;"",OR(LEFT($C612,1)="1",LEFT($C612,1)="2"),$D612=""),"Informe a prática de restauração para itens diretos.",IF(AND($D612&lt;&gt;"",NOT(OR(LEFT($C612,1)="1",LEFT($C612,1)="2"))),"Custos indiretos não devem pertencer a uma prática específica.",IF(AND($D612&lt;&gt;"",COUNTIF(' PROJETO'!$B$14:$B$16,$D612)=0),"Prática de restauração inválida ou não cadastrada.",IF(IF($D612="",FALSE(),IF(COUNTIF(' PROJETO'!$B$14:$B$16,$D612)=0,FALSE(),IFERROR(INDEX(' PROJETO'!$C$14:$C$16,MATCH($D612,' PROJETO'!$B$14:$B$16,0))&lt;&gt;"Sim",FALSE()))),"A prática informada no item não foi selecionada na aba Projeto.",IF(AND(MAX($I612,$L612,$O612,$R612,$U612,$X612)&gt;'CONFG.  LISTAS'!$F$4,NOT(OR($Z612&lt;&gt;"",$AA612&lt;&gt;""))),"Memorial de cálculo ou anexo obrigatório não informado para item acima do limite.",IF(OR(AND($G612&lt;&gt;"",$H612&lt;&gt;"",OR($G612&lt;=0,$H612&lt;=0)),AND($J612&lt;&gt;"",$K612&lt;&gt;"",OR($J612&lt;=0,$K612&lt;=0)),AND($M612&lt;&gt;"",$N612&lt;&gt;"",OR($M612&lt;=0,$N612&lt;=0)),AND($P612&lt;&gt;"",$Q612&lt;&gt;"",OR($P612&lt;=0,$Q612&lt;=0)),AND($S612&lt;&gt;"",$T612&lt;&gt;"",OR($S612&lt;=0,$T612&lt;=0)),AND($V612&lt;&gt;"",$W612&lt;&gt;"",OR($V612&lt;=0,$W612&lt;=0))),"Revise os valores informados: valor unitário e quantidade devem ser maiores que zero.",IF(OR(AND($G612="",$H612&lt;&gt;""),AND($G612&lt;&gt;"",$H612=""),AND($J612="",$K612&lt;&gt;""),AND($J612&lt;&gt;"",$K612=""),AND($M612="",$N612&lt;&gt;""),AND($M612&lt;&gt;"",$N612=""),AND($P612="",$Q612&lt;&gt;""),AND($P612&lt;&gt;"",$Q612=""),AND($S612="",$T612&lt;&gt;""),AND($S612&lt;&gt;"",$T612=""),AND($V612="",$W612&lt;&gt;""),AND($V612&lt;&gt;"",$W612="")),"Há ano preenchido parcialmente: "&amp;TRIM(IF(AND($G612="",$H612&lt;&gt;""),"Ano 1 (falta valor unitário); ","")&amp;IF(AND($G612&lt;&gt;"",$H612=""),"Ano 1 (falta quantidade); ","")&amp;IF(AND($J612="",$K612&lt;&gt;""),"Ano 2 (falta valor unitário); ","")&amp;IF(AND($J612&lt;&gt;"",$K612=""),"Ano 2 (falta quantidade); ","")&amp;IF(AND($M612="",$N612&lt;&gt;""),"Ano 3 (falta valor unitário); ","")&amp;IF(AND($M612&lt;&gt;"",$N612=""),"Ano 3 (falta quantidade); ","")&amp;IF(AND($P612="",$Q612&lt;&gt;""),"Ano 4 (falta valor unitário); ","")&amp;IF(AND($P612&lt;&gt;"",$Q612=""),"Ano 4 (falta quantidade); ","")&amp;IF(AND($S612="",$T612&lt;&gt;""),"Ano 5 (falta valor unitário); ","")&amp;IF(AND($S612&lt;&gt;"",$T612=""),"Ano 5 (falta quantidade); ","")&amp;IF(AND($V612="",$W612&lt;&gt;""),"Ano 6 (falta valor unitário); ","")&amp;IF(AND($V612&lt;&gt;"",$W612=""),"Ano 6 (falta quantidade); ","")), IF(NOT(OR(AND($G612&lt;&gt;"",$H612&lt;&gt;""),AND($J612&lt;&gt;"",$K612&lt;&gt;""),AND($M612&lt;&gt;"",$N612&lt;&gt;""),AND($P612&lt;&gt;"",$Q612&lt;&gt;""),AND($S612&lt;&gt;"",$T612&lt;&gt;""),AND($V612&lt;&gt;"",$W612&lt;&gt;""))),"Informe pelo menos um ano completo com valor unitário e quantidade.",IF(AND($C612&lt;&gt;"",$E612&lt;&gt;"",LEFT(TRIM($C612),1)&lt;&gt;LEFT(TRIM($E612),1)),"Categoria e tipo estão incompatíveis.",IF(IF(OR($E612="",$F612=""),FALSE(),IFERROR(COUNTIF(INDIRECT("UNITS_"&amp;SUBSTITUTE(LEFT($E612,FIND(" ",$E612&amp;" ")-1),".","_")),$F612)=0,TRUE())),"Unidade incompatível com o tipo selecionado.",IF(OR(AND(ISNUMBER(SEARCH("comunic",LOWER($B612))),LEFT($E612,3)&lt;&gt;"4.4"),AND(ISNUMBER(SEARCH("monitor",LOWER($B612))),NOT(OR(LEFT($E612,3)="1.5",LEFT($E612,3)="2.5")))),"Revise a classificação do item conforme as regras de preenchimento.",IF(AND($B612&lt;&gt;"",OR(ISNUMBER(SEARCH("outro",LOWER($B612))),ISNUMBER(SEARCH("divers",LOWER($B612))),ISNUMBER(SEARCH("kit",LOWER($B612))),ISNUMBER(SEARCH("ferrament",LOWER($B612))),ISNUMBER(SEARCH("epi",LOWER($B612)))),NOT(OR($Z612&lt;&gt;"",$AA612&lt;&gt;""))),"Descrição muito genérica: detalhe melhor o item e registre o racional no memorial ou em anexo.",IF(AND($Y612=0,$B612&lt;&gt;"",OR($G612&lt;&gt;"",$H612&lt;&gt;"",$J612&lt;&gt;"",$K612&lt;&gt;"",$M612&lt;&gt;"",$N612&lt;&gt;"",$P612&lt;&gt;"",$Q612&lt;&gt;"",$S612&lt;&gt;"",$T612&lt;&gt;"",$V612&lt;&gt;"",$W612&lt;&gt;"")),"O item possui dados lançados, mas o total está zerado. Revise os valores informados.","")))))))))))))))</f>
        <v/>
      </c>
    </row>
    <row r="613" spans="1:35" ht="14.25" customHeight="1" x14ac:dyDescent="0.25">
      <c r="A613" s="57" t="str">
        <f t="shared" si="117"/>
        <v/>
      </c>
      <c r="B613" s="61"/>
      <c r="C613" s="61"/>
      <c r="D613" s="58"/>
      <c r="E613" s="61"/>
      <c r="F613" s="61"/>
      <c r="G613" s="272"/>
      <c r="H613" s="62"/>
      <c r="I613" s="273">
        <f t="shared" si="118"/>
        <v>0</v>
      </c>
      <c r="J613" s="272"/>
      <c r="K613" s="62"/>
      <c r="L613" s="270">
        <f t="shared" si="119"/>
        <v>0</v>
      </c>
      <c r="M613" s="272"/>
      <c r="N613" s="62"/>
      <c r="O613" s="270">
        <f t="shared" si="120"/>
        <v>0</v>
      </c>
      <c r="P613" s="272"/>
      <c r="Q613" s="62"/>
      <c r="R613" s="271">
        <f t="shared" si="121"/>
        <v>0</v>
      </c>
      <c r="S613" s="272"/>
      <c r="T613" s="62"/>
      <c r="U613" s="270">
        <f t="shared" si="122"/>
        <v>0</v>
      </c>
      <c r="V613" s="272"/>
      <c r="W613" s="62"/>
      <c r="X613" s="270">
        <f t="shared" si="123"/>
        <v>0</v>
      </c>
      <c r="Y613" s="270">
        <f t="shared" si="124"/>
        <v>0</v>
      </c>
      <c r="Z613" s="61"/>
      <c r="AA613" s="61"/>
      <c r="AB613" s="60" t="str">
        <f t="shared" si="125"/>
        <v/>
      </c>
      <c r="AC613" s="21" t="b">
        <f t="shared" si="126"/>
        <v>0</v>
      </c>
      <c r="AD613" s="21" t="b">
        <f t="shared" si="127"/>
        <v>0</v>
      </c>
      <c r="AE613" s="21" t="b">
        <f t="shared" si="128"/>
        <v>0</v>
      </c>
      <c r="AF613" s="21" t="b">
        <f ca="1">OR(AND($AC613,NOT($AD613)),AND($AC613,OR(AND($G613="",$H613&lt;&gt;""),AND($G613&lt;&gt;"",$H613=""),AND($J613="",$K613&lt;&gt;""),AND($J613&lt;&gt;"",$K613=""),AND($M613="",$N613&lt;&gt;""),AND($M613&lt;&gt;"",$N613=""),AND($P613="",$Q613&lt;&gt;""),AND($P613&lt;&gt;"",$Q613=""),AND($S613="",$T613&lt;&gt;""),AND($S613&lt;&gt;"",$T613=""),AND($V613="",$W613&lt;&gt;""),AND($V613&lt;&gt;"",$W613=""))),AND($C613&lt;&gt;"",$E613&lt;&gt;"",LEFT(TRIM($C613),1)&lt;&gt;LEFT(TRIM($E613),1)),IF(OR($E613="",$F613=""),FALSE(),IFERROR(COUNTIF(INDIRECT("UNITS_"&amp;SUBSTITUTE(LEFT($E613,FIND(" ",$E613&amp;" ")-1),".","_")),$F613)=0,TRUE())),AND($B613&lt;&gt;"",OR(ISNUMBER(SEARCH("outro",LOWER($B613))),ISNUMBER(SEARCH("divers",LOWER($B613))),ISNUMBER(SEARCH("etc",LOWER($B613))))),OR(AND(ISNUMBER(SEARCH("comunic",LOWER($B613))),LEFT($E613,3)&lt;&gt;"4.4"),AND(ISNUMBER(SEARCH("monitor",LOWER($B613))),NOT(OR(LEFT($E613,3)="1.5",LEFT($E613,3)="2.5")))),AND($B613&lt;&gt;"",OR(LEFT($C613,1)="1",LEFT($C613,1)="2"),$D613=""),AND($D613&lt;&gt;"",NOT(OR(LEFT($C613,1)="1",LEFT($C613,1)="2"))),AND($D613&lt;&gt;"",COUNTIF(' PROJETO'!$B$14:$B$16,$D613)=0),IF($D613="",FALSE(),IF(COUNTIF(' PROJETO'!$B$14:$B$16,$D613)=0,FALSE(),IFERROR(INDEX(' PROJETO'!$C$14:$C$16,MATCH($D613,' PROJETO'!$B$14:$B$16,0))&lt;&gt;"Sim",FALSE()))))</f>
        <v>0</v>
      </c>
      <c r="AG613" s="21" t="b">
        <f>AND($AC613,$Y613&gt;'CONFG.  LISTAS'!$F$4,$Z613="",$AA613="")</f>
        <v>0</v>
      </c>
      <c r="AH613" s="21" t="str">
        <f t="shared" si="129"/>
        <v/>
      </c>
      <c r="AI613" s="43" t="str">
        <f ca="1">IF(NOT($AC613),"",IF(OR($B613="",$C613="",$E613="",$F613=""),"Preencha descrição, categoria, tipo e unidade.",IF(AND($B613&lt;&gt;"",OR(LEFT($C613,1)="1",LEFT($C613,1)="2"),$D613=""),"Informe a prática de restauração para itens diretos.",IF(AND($D613&lt;&gt;"",NOT(OR(LEFT($C613,1)="1",LEFT($C613,1)="2"))),"Custos indiretos não devem pertencer a uma prática específica.",IF(AND($D613&lt;&gt;"",COUNTIF(' PROJETO'!$B$14:$B$16,$D613)=0),"Prática de restauração inválida ou não cadastrada.",IF(IF($D613="",FALSE(),IF(COUNTIF(' PROJETO'!$B$14:$B$16,$D613)=0,FALSE(),IFERROR(INDEX(' PROJETO'!$C$14:$C$16,MATCH($D613,' PROJETO'!$B$14:$B$16,0))&lt;&gt;"Sim",FALSE()))),"A prática informada no item não foi selecionada na aba Projeto.",IF(AND(MAX($I613,$L613,$O613,$R613,$U613,$X613)&gt;'CONFG.  LISTAS'!$F$4,NOT(OR($Z613&lt;&gt;"",$AA613&lt;&gt;""))),"Memorial de cálculo ou anexo obrigatório não informado para item acima do limite.",IF(OR(AND($G613&lt;&gt;"",$H613&lt;&gt;"",OR($G613&lt;=0,$H613&lt;=0)),AND($J613&lt;&gt;"",$K613&lt;&gt;"",OR($J613&lt;=0,$K613&lt;=0)),AND($M613&lt;&gt;"",$N613&lt;&gt;"",OR($M613&lt;=0,$N613&lt;=0)),AND($P613&lt;&gt;"",$Q613&lt;&gt;"",OR($P613&lt;=0,$Q613&lt;=0)),AND($S613&lt;&gt;"",$T613&lt;&gt;"",OR($S613&lt;=0,$T613&lt;=0)),AND($V613&lt;&gt;"",$W613&lt;&gt;"",OR($V613&lt;=0,$W613&lt;=0))),"Revise os valores informados: valor unitário e quantidade devem ser maiores que zero.",IF(OR(AND($G613="",$H613&lt;&gt;""),AND($G613&lt;&gt;"",$H613=""),AND($J613="",$K613&lt;&gt;""),AND($J613&lt;&gt;"",$K613=""),AND($M613="",$N613&lt;&gt;""),AND($M613&lt;&gt;"",$N613=""),AND($P613="",$Q613&lt;&gt;""),AND($P613&lt;&gt;"",$Q613=""),AND($S613="",$T613&lt;&gt;""),AND($S613&lt;&gt;"",$T613=""),AND($V613="",$W613&lt;&gt;""),AND($V613&lt;&gt;"",$W613="")),"Há ano preenchido parcialmente: "&amp;TRIM(IF(AND($G613="",$H613&lt;&gt;""),"Ano 1 (falta valor unitário); ","")&amp;IF(AND($G613&lt;&gt;"",$H613=""),"Ano 1 (falta quantidade); ","")&amp;IF(AND($J613="",$K613&lt;&gt;""),"Ano 2 (falta valor unitário); ","")&amp;IF(AND($J613&lt;&gt;"",$K613=""),"Ano 2 (falta quantidade); ","")&amp;IF(AND($M613="",$N613&lt;&gt;""),"Ano 3 (falta valor unitário); ","")&amp;IF(AND($M613&lt;&gt;"",$N613=""),"Ano 3 (falta quantidade); ","")&amp;IF(AND($P613="",$Q613&lt;&gt;""),"Ano 4 (falta valor unitário); ","")&amp;IF(AND($P613&lt;&gt;"",$Q613=""),"Ano 4 (falta quantidade); ","")&amp;IF(AND($S613="",$T613&lt;&gt;""),"Ano 5 (falta valor unitário); ","")&amp;IF(AND($S613&lt;&gt;"",$T613=""),"Ano 5 (falta quantidade); ","")&amp;IF(AND($V613="",$W613&lt;&gt;""),"Ano 6 (falta valor unitário); ","")&amp;IF(AND($V613&lt;&gt;"",$W613=""),"Ano 6 (falta quantidade); ","")), IF(NOT(OR(AND($G613&lt;&gt;"",$H613&lt;&gt;""),AND($J613&lt;&gt;"",$K613&lt;&gt;""),AND($M613&lt;&gt;"",$N613&lt;&gt;""),AND($P613&lt;&gt;"",$Q613&lt;&gt;""),AND($S613&lt;&gt;"",$T613&lt;&gt;""),AND($V613&lt;&gt;"",$W613&lt;&gt;""))),"Informe pelo menos um ano completo com valor unitário e quantidade.",IF(AND($C613&lt;&gt;"",$E613&lt;&gt;"",LEFT(TRIM($C613),1)&lt;&gt;LEFT(TRIM($E613),1)),"Categoria e tipo estão incompatíveis.",IF(IF(OR($E613="",$F613=""),FALSE(),IFERROR(COUNTIF(INDIRECT("UNITS_"&amp;SUBSTITUTE(LEFT($E613,FIND(" ",$E613&amp;" ")-1),".","_")),$F613)=0,TRUE())),"Unidade incompatível com o tipo selecionado.",IF(OR(AND(ISNUMBER(SEARCH("comunic",LOWER($B613))),LEFT($E613,3)&lt;&gt;"4.4"),AND(ISNUMBER(SEARCH("monitor",LOWER($B613))),NOT(OR(LEFT($E613,3)="1.5",LEFT($E613,3)="2.5")))),"Revise a classificação do item conforme as regras de preenchimento.",IF(AND($B613&lt;&gt;"",OR(ISNUMBER(SEARCH("outro",LOWER($B613))),ISNUMBER(SEARCH("divers",LOWER($B613))),ISNUMBER(SEARCH("kit",LOWER($B613))),ISNUMBER(SEARCH("ferrament",LOWER($B613))),ISNUMBER(SEARCH("epi",LOWER($B613)))),NOT(OR($Z613&lt;&gt;"",$AA613&lt;&gt;""))),"Descrição muito genérica: detalhe melhor o item e registre o racional no memorial ou em anexo.",IF(AND($Y613=0,$B613&lt;&gt;"",OR($G613&lt;&gt;"",$H613&lt;&gt;"",$J613&lt;&gt;"",$K613&lt;&gt;"",$M613&lt;&gt;"",$N613&lt;&gt;"",$P613&lt;&gt;"",$Q613&lt;&gt;"",$S613&lt;&gt;"",$T613&lt;&gt;"",$V613&lt;&gt;"",$W613&lt;&gt;"")),"O item possui dados lançados, mas o total está zerado. Revise os valores informados.","")))))))))))))))</f>
        <v/>
      </c>
    </row>
    <row r="614" spans="1:35" ht="14.25" customHeight="1" x14ac:dyDescent="0.25">
      <c r="A614" s="57" t="str">
        <f t="shared" si="117"/>
        <v/>
      </c>
      <c r="B614" s="58"/>
      <c r="C614" s="58"/>
      <c r="D614" s="58"/>
      <c r="E614" s="58"/>
      <c r="F614" s="58"/>
      <c r="G614" s="269"/>
      <c r="H614" s="59"/>
      <c r="I614" s="273">
        <f t="shared" si="118"/>
        <v>0</v>
      </c>
      <c r="J614" s="269"/>
      <c r="K614" s="59"/>
      <c r="L614" s="270">
        <f t="shared" si="119"/>
        <v>0</v>
      </c>
      <c r="M614" s="269"/>
      <c r="N614" s="59"/>
      <c r="O614" s="270">
        <f t="shared" si="120"/>
        <v>0</v>
      </c>
      <c r="P614" s="269"/>
      <c r="Q614" s="59"/>
      <c r="R614" s="271">
        <f t="shared" si="121"/>
        <v>0</v>
      </c>
      <c r="S614" s="269"/>
      <c r="T614" s="59"/>
      <c r="U614" s="270">
        <f t="shared" si="122"/>
        <v>0</v>
      </c>
      <c r="V614" s="269"/>
      <c r="W614" s="59"/>
      <c r="X614" s="270">
        <f t="shared" si="123"/>
        <v>0</v>
      </c>
      <c r="Y614" s="270">
        <f t="shared" si="124"/>
        <v>0</v>
      </c>
      <c r="Z614" s="58"/>
      <c r="AA614" s="58"/>
      <c r="AB614" s="60" t="str">
        <f t="shared" si="125"/>
        <v/>
      </c>
      <c r="AC614" s="21" t="b">
        <f t="shared" si="126"/>
        <v>0</v>
      </c>
      <c r="AD614" s="21" t="b">
        <f t="shared" si="127"/>
        <v>0</v>
      </c>
      <c r="AE614" s="21" t="b">
        <f t="shared" si="128"/>
        <v>0</v>
      </c>
      <c r="AF614" s="21" t="b">
        <f ca="1">OR(AND($AC614,NOT($AD614)),AND($AC614,OR(AND($G614="",$H614&lt;&gt;""),AND($G614&lt;&gt;"",$H614=""),AND($J614="",$K614&lt;&gt;""),AND($J614&lt;&gt;"",$K614=""),AND($M614="",$N614&lt;&gt;""),AND($M614&lt;&gt;"",$N614=""),AND($P614="",$Q614&lt;&gt;""),AND($P614&lt;&gt;"",$Q614=""),AND($S614="",$T614&lt;&gt;""),AND($S614&lt;&gt;"",$T614=""),AND($V614="",$W614&lt;&gt;""),AND($V614&lt;&gt;"",$W614=""))),AND($C614&lt;&gt;"",$E614&lt;&gt;"",LEFT(TRIM($C614),1)&lt;&gt;LEFT(TRIM($E614),1)),IF(OR($E614="",$F614=""),FALSE(),IFERROR(COUNTIF(INDIRECT("UNITS_"&amp;SUBSTITUTE(LEFT($E614,FIND(" ",$E614&amp;" ")-1),".","_")),$F614)=0,TRUE())),AND($B614&lt;&gt;"",OR(ISNUMBER(SEARCH("outro",LOWER($B614))),ISNUMBER(SEARCH("divers",LOWER($B614))),ISNUMBER(SEARCH("etc",LOWER($B614))))),OR(AND(ISNUMBER(SEARCH("comunic",LOWER($B614))),LEFT($E614,3)&lt;&gt;"4.4"),AND(ISNUMBER(SEARCH("monitor",LOWER($B614))),NOT(OR(LEFT($E614,3)="1.5",LEFT($E614,3)="2.5")))),AND($B614&lt;&gt;"",OR(LEFT($C614,1)="1",LEFT($C614,1)="2"),$D614=""),AND($D614&lt;&gt;"",NOT(OR(LEFT($C614,1)="1",LEFT($C614,1)="2"))),AND($D614&lt;&gt;"",COUNTIF(' PROJETO'!$B$14:$B$16,$D614)=0),IF($D614="",FALSE(),IF(COUNTIF(' PROJETO'!$B$14:$B$16,$D614)=0,FALSE(),IFERROR(INDEX(' PROJETO'!$C$14:$C$16,MATCH($D614,' PROJETO'!$B$14:$B$16,0))&lt;&gt;"Sim",FALSE()))))</f>
        <v>0</v>
      </c>
      <c r="AG614" s="21" t="b">
        <f>AND($AC614,$Y614&gt;'CONFG.  LISTAS'!$F$4,$Z614="",$AA614="")</f>
        <v>0</v>
      </c>
      <c r="AH614" s="21" t="str">
        <f t="shared" si="129"/>
        <v/>
      </c>
      <c r="AI614" s="43" t="str">
        <f ca="1">IF(NOT($AC614),"",IF(OR($B614="",$C614="",$E614="",$F614=""),"Preencha descrição, categoria, tipo e unidade.",IF(AND($B614&lt;&gt;"",OR(LEFT($C614,1)="1",LEFT($C614,1)="2"),$D614=""),"Informe a prática de restauração para itens diretos.",IF(AND($D614&lt;&gt;"",NOT(OR(LEFT($C614,1)="1",LEFT($C614,1)="2"))),"Custos indiretos não devem pertencer a uma prática específica.",IF(AND($D614&lt;&gt;"",COUNTIF(' PROJETO'!$B$14:$B$16,$D614)=0),"Prática de restauração inválida ou não cadastrada.",IF(IF($D614="",FALSE(),IF(COUNTIF(' PROJETO'!$B$14:$B$16,$D614)=0,FALSE(),IFERROR(INDEX(' PROJETO'!$C$14:$C$16,MATCH($D614,' PROJETO'!$B$14:$B$16,0))&lt;&gt;"Sim",FALSE()))),"A prática informada no item não foi selecionada na aba Projeto.",IF(AND(MAX($I614,$L614,$O614,$R614,$U614,$X614)&gt;'CONFG.  LISTAS'!$F$4,NOT(OR($Z614&lt;&gt;"",$AA614&lt;&gt;""))),"Memorial de cálculo ou anexo obrigatório não informado para item acima do limite.",IF(OR(AND($G614&lt;&gt;"",$H614&lt;&gt;"",OR($G614&lt;=0,$H614&lt;=0)),AND($J614&lt;&gt;"",$K614&lt;&gt;"",OR($J614&lt;=0,$K614&lt;=0)),AND($M614&lt;&gt;"",$N614&lt;&gt;"",OR($M614&lt;=0,$N614&lt;=0)),AND($P614&lt;&gt;"",$Q614&lt;&gt;"",OR($P614&lt;=0,$Q614&lt;=0)),AND($S614&lt;&gt;"",$T614&lt;&gt;"",OR($S614&lt;=0,$T614&lt;=0)),AND($V614&lt;&gt;"",$W614&lt;&gt;"",OR($V614&lt;=0,$W614&lt;=0))),"Revise os valores informados: valor unitário e quantidade devem ser maiores que zero.",IF(OR(AND($G614="",$H614&lt;&gt;""),AND($G614&lt;&gt;"",$H614=""),AND($J614="",$K614&lt;&gt;""),AND($J614&lt;&gt;"",$K614=""),AND($M614="",$N614&lt;&gt;""),AND($M614&lt;&gt;"",$N614=""),AND($P614="",$Q614&lt;&gt;""),AND($P614&lt;&gt;"",$Q614=""),AND($S614="",$T614&lt;&gt;""),AND($S614&lt;&gt;"",$T614=""),AND($V614="",$W614&lt;&gt;""),AND($V614&lt;&gt;"",$W614="")),"Há ano preenchido parcialmente: "&amp;TRIM(IF(AND($G614="",$H614&lt;&gt;""),"Ano 1 (falta valor unitário); ","")&amp;IF(AND($G614&lt;&gt;"",$H614=""),"Ano 1 (falta quantidade); ","")&amp;IF(AND($J614="",$K614&lt;&gt;""),"Ano 2 (falta valor unitário); ","")&amp;IF(AND($J614&lt;&gt;"",$K614=""),"Ano 2 (falta quantidade); ","")&amp;IF(AND($M614="",$N614&lt;&gt;""),"Ano 3 (falta valor unitário); ","")&amp;IF(AND($M614&lt;&gt;"",$N614=""),"Ano 3 (falta quantidade); ","")&amp;IF(AND($P614="",$Q614&lt;&gt;""),"Ano 4 (falta valor unitário); ","")&amp;IF(AND($P614&lt;&gt;"",$Q614=""),"Ano 4 (falta quantidade); ","")&amp;IF(AND($S614="",$T614&lt;&gt;""),"Ano 5 (falta valor unitário); ","")&amp;IF(AND($S614&lt;&gt;"",$T614=""),"Ano 5 (falta quantidade); ","")&amp;IF(AND($V614="",$W614&lt;&gt;""),"Ano 6 (falta valor unitário); ","")&amp;IF(AND($V614&lt;&gt;"",$W614=""),"Ano 6 (falta quantidade); ","")), IF(NOT(OR(AND($G614&lt;&gt;"",$H614&lt;&gt;""),AND($J614&lt;&gt;"",$K614&lt;&gt;""),AND($M614&lt;&gt;"",$N614&lt;&gt;""),AND($P614&lt;&gt;"",$Q614&lt;&gt;""),AND($S614&lt;&gt;"",$T614&lt;&gt;""),AND($V614&lt;&gt;"",$W614&lt;&gt;""))),"Informe pelo menos um ano completo com valor unitário e quantidade.",IF(AND($C614&lt;&gt;"",$E614&lt;&gt;"",LEFT(TRIM($C614),1)&lt;&gt;LEFT(TRIM($E614),1)),"Categoria e tipo estão incompatíveis.",IF(IF(OR($E614="",$F614=""),FALSE(),IFERROR(COUNTIF(INDIRECT("UNITS_"&amp;SUBSTITUTE(LEFT($E614,FIND(" ",$E614&amp;" ")-1),".","_")),$F614)=0,TRUE())),"Unidade incompatível com o tipo selecionado.",IF(OR(AND(ISNUMBER(SEARCH("comunic",LOWER($B614))),LEFT($E614,3)&lt;&gt;"4.4"),AND(ISNUMBER(SEARCH("monitor",LOWER($B614))),NOT(OR(LEFT($E614,3)="1.5",LEFT($E614,3)="2.5")))),"Revise a classificação do item conforme as regras de preenchimento.",IF(AND($B614&lt;&gt;"",OR(ISNUMBER(SEARCH("outro",LOWER($B614))),ISNUMBER(SEARCH("divers",LOWER($B614))),ISNUMBER(SEARCH("kit",LOWER($B614))),ISNUMBER(SEARCH("ferrament",LOWER($B614))),ISNUMBER(SEARCH("epi",LOWER($B614)))),NOT(OR($Z614&lt;&gt;"",$AA614&lt;&gt;""))),"Descrição muito genérica: detalhe melhor o item e registre o racional no memorial ou em anexo.",IF(AND($Y614=0,$B614&lt;&gt;"",OR($G614&lt;&gt;"",$H614&lt;&gt;"",$J614&lt;&gt;"",$K614&lt;&gt;"",$M614&lt;&gt;"",$N614&lt;&gt;"",$P614&lt;&gt;"",$Q614&lt;&gt;"",$S614&lt;&gt;"",$T614&lt;&gt;"",$V614&lt;&gt;"",$W614&lt;&gt;"")),"O item possui dados lançados, mas o total está zerado. Revise os valores informados.","")))))))))))))))</f>
        <v/>
      </c>
    </row>
    <row r="615" spans="1:35" ht="14.25" customHeight="1" x14ac:dyDescent="0.25">
      <c r="A615" s="57" t="str">
        <f t="shared" si="117"/>
        <v/>
      </c>
      <c r="B615" s="61"/>
      <c r="C615" s="61"/>
      <c r="D615" s="58"/>
      <c r="E615" s="61"/>
      <c r="F615" s="61"/>
      <c r="G615" s="272"/>
      <c r="H615" s="62"/>
      <c r="I615" s="273">
        <f t="shared" si="118"/>
        <v>0</v>
      </c>
      <c r="J615" s="272"/>
      <c r="K615" s="62"/>
      <c r="L615" s="270">
        <f t="shared" si="119"/>
        <v>0</v>
      </c>
      <c r="M615" s="272"/>
      <c r="N615" s="62"/>
      <c r="O615" s="270">
        <f t="shared" si="120"/>
        <v>0</v>
      </c>
      <c r="P615" s="272"/>
      <c r="Q615" s="62"/>
      <c r="R615" s="271">
        <f t="shared" si="121"/>
        <v>0</v>
      </c>
      <c r="S615" s="272"/>
      <c r="T615" s="62"/>
      <c r="U615" s="270">
        <f t="shared" si="122"/>
        <v>0</v>
      </c>
      <c r="V615" s="272"/>
      <c r="W615" s="62"/>
      <c r="X615" s="270">
        <f t="shared" si="123"/>
        <v>0</v>
      </c>
      <c r="Y615" s="270">
        <f t="shared" si="124"/>
        <v>0</v>
      </c>
      <c r="Z615" s="61"/>
      <c r="AA615" s="61"/>
      <c r="AB615" s="60" t="str">
        <f t="shared" si="125"/>
        <v/>
      </c>
      <c r="AC615" s="21" t="b">
        <f t="shared" si="126"/>
        <v>0</v>
      </c>
      <c r="AD615" s="21" t="b">
        <f t="shared" si="127"/>
        <v>0</v>
      </c>
      <c r="AE615" s="21" t="b">
        <f t="shared" si="128"/>
        <v>0</v>
      </c>
      <c r="AF615" s="21" t="b">
        <f ca="1">OR(AND($AC615,NOT($AD615)),AND($AC615,OR(AND($G615="",$H615&lt;&gt;""),AND($G615&lt;&gt;"",$H615=""),AND($J615="",$K615&lt;&gt;""),AND($J615&lt;&gt;"",$K615=""),AND($M615="",$N615&lt;&gt;""),AND($M615&lt;&gt;"",$N615=""),AND($P615="",$Q615&lt;&gt;""),AND($P615&lt;&gt;"",$Q615=""),AND($S615="",$T615&lt;&gt;""),AND($S615&lt;&gt;"",$T615=""),AND($V615="",$W615&lt;&gt;""),AND($V615&lt;&gt;"",$W615=""))),AND($C615&lt;&gt;"",$E615&lt;&gt;"",LEFT(TRIM($C615),1)&lt;&gt;LEFT(TRIM($E615),1)),IF(OR($E615="",$F615=""),FALSE(),IFERROR(COUNTIF(INDIRECT("UNITS_"&amp;SUBSTITUTE(LEFT($E615,FIND(" ",$E615&amp;" ")-1),".","_")),$F615)=0,TRUE())),AND($B615&lt;&gt;"",OR(ISNUMBER(SEARCH("outro",LOWER($B615))),ISNUMBER(SEARCH("divers",LOWER($B615))),ISNUMBER(SEARCH("etc",LOWER($B615))))),OR(AND(ISNUMBER(SEARCH("comunic",LOWER($B615))),LEFT($E615,3)&lt;&gt;"4.4"),AND(ISNUMBER(SEARCH("monitor",LOWER($B615))),NOT(OR(LEFT($E615,3)="1.5",LEFT($E615,3)="2.5")))),AND($B615&lt;&gt;"",OR(LEFT($C615,1)="1",LEFT($C615,1)="2"),$D615=""),AND($D615&lt;&gt;"",NOT(OR(LEFT($C615,1)="1",LEFT($C615,1)="2"))),AND($D615&lt;&gt;"",COUNTIF(' PROJETO'!$B$14:$B$16,$D615)=0),IF($D615="",FALSE(),IF(COUNTIF(' PROJETO'!$B$14:$B$16,$D615)=0,FALSE(),IFERROR(INDEX(' PROJETO'!$C$14:$C$16,MATCH($D615,' PROJETO'!$B$14:$B$16,0))&lt;&gt;"Sim",FALSE()))))</f>
        <v>0</v>
      </c>
      <c r="AG615" s="21" t="b">
        <f>AND($AC615,$Y615&gt;'CONFG.  LISTAS'!$F$4,$Z615="",$AA615="")</f>
        <v>0</v>
      </c>
      <c r="AH615" s="21" t="str">
        <f t="shared" si="129"/>
        <v/>
      </c>
      <c r="AI615" s="43" t="str">
        <f ca="1">IF(NOT($AC615),"",IF(OR($B615="",$C615="",$E615="",$F615=""),"Preencha descrição, categoria, tipo e unidade.",IF(AND($B615&lt;&gt;"",OR(LEFT($C615,1)="1",LEFT($C615,1)="2"),$D615=""),"Informe a prática de restauração para itens diretos.",IF(AND($D615&lt;&gt;"",NOT(OR(LEFT($C615,1)="1",LEFT($C615,1)="2"))),"Custos indiretos não devem pertencer a uma prática específica.",IF(AND($D615&lt;&gt;"",COUNTIF(' PROJETO'!$B$14:$B$16,$D615)=0),"Prática de restauração inválida ou não cadastrada.",IF(IF($D615="",FALSE(),IF(COUNTIF(' PROJETO'!$B$14:$B$16,$D615)=0,FALSE(),IFERROR(INDEX(' PROJETO'!$C$14:$C$16,MATCH($D615,' PROJETO'!$B$14:$B$16,0))&lt;&gt;"Sim",FALSE()))),"A prática informada no item não foi selecionada na aba Projeto.",IF(AND(MAX($I615,$L615,$O615,$R615,$U615,$X615)&gt;'CONFG.  LISTAS'!$F$4,NOT(OR($Z615&lt;&gt;"",$AA615&lt;&gt;""))),"Memorial de cálculo ou anexo obrigatório não informado para item acima do limite.",IF(OR(AND($G615&lt;&gt;"",$H615&lt;&gt;"",OR($G615&lt;=0,$H615&lt;=0)),AND($J615&lt;&gt;"",$K615&lt;&gt;"",OR($J615&lt;=0,$K615&lt;=0)),AND($M615&lt;&gt;"",$N615&lt;&gt;"",OR($M615&lt;=0,$N615&lt;=0)),AND($P615&lt;&gt;"",$Q615&lt;&gt;"",OR($P615&lt;=0,$Q615&lt;=0)),AND($S615&lt;&gt;"",$T615&lt;&gt;"",OR($S615&lt;=0,$T615&lt;=0)),AND($V615&lt;&gt;"",$W615&lt;&gt;"",OR($V615&lt;=0,$W615&lt;=0))),"Revise os valores informados: valor unitário e quantidade devem ser maiores que zero.",IF(OR(AND($G615="",$H615&lt;&gt;""),AND($G615&lt;&gt;"",$H615=""),AND($J615="",$K615&lt;&gt;""),AND($J615&lt;&gt;"",$K615=""),AND($M615="",$N615&lt;&gt;""),AND($M615&lt;&gt;"",$N615=""),AND($P615="",$Q615&lt;&gt;""),AND($P615&lt;&gt;"",$Q615=""),AND($S615="",$T615&lt;&gt;""),AND($S615&lt;&gt;"",$T615=""),AND($V615="",$W615&lt;&gt;""),AND($V615&lt;&gt;"",$W615="")),"Há ano preenchido parcialmente: "&amp;TRIM(IF(AND($G615="",$H615&lt;&gt;""),"Ano 1 (falta valor unitário); ","")&amp;IF(AND($G615&lt;&gt;"",$H615=""),"Ano 1 (falta quantidade); ","")&amp;IF(AND($J615="",$K615&lt;&gt;""),"Ano 2 (falta valor unitário); ","")&amp;IF(AND($J615&lt;&gt;"",$K615=""),"Ano 2 (falta quantidade); ","")&amp;IF(AND($M615="",$N615&lt;&gt;""),"Ano 3 (falta valor unitário); ","")&amp;IF(AND($M615&lt;&gt;"",$N615=""),"Ano 3 (falta quantidade); ","")&amp;IF(AND($P615="",$Q615&lt;&gt;""),"Ano 4 (falta valor unitário); ","")&amp;IF(AND($P615&lt;&gt;"",$Q615=""),"Ano 4 (falta quantidade); ","")&amp;IF(AND($S615="",$T615&lt;&gt;""),"Ano 5 (falta valor unitário); ","")&amp;IF(AND($S615&lt;&gt;"",$T615=""),"Ano 5 (falta quantidade); ","")&amp;IF(AND($V615="",$W615&lt;&gt;""),"Ano 6 (falta valor unitário); ","")&amp;IF(AND($V615&lt;&gt;"",$W615=""),"Ano 6 (falta quantidade); ","")), IF(NOT(OR(AND($G615&lt;&gt;"",$H615&lt;&gt;""),AND($J615&lt;&gt;"",$K615&lt;&gt;""),AND($M615&lt;&gt;"",$N615&lt;&gt;""),AND($P615&lt;&gt;"",$Q615&lt;&gt;""),AND($S615&lt;&gt;"",$T615&lt;&gt;""),AND($V615&lt;&gt;"",$W615&lt;&gt;""))),"Informe pelo menos um ano completo com valor unitário e quantidade.",IF(AND($C615&lt;&gt;"",$E615&lt;&gt;"",LEFT(TRIM($C615),1)&lt;&gt;LEFT(TRIM($E615),1)),"Categoria e tipo estão incompatíveis.",IF(IF(OR($E615="",$F615=""),FALSE(),IFERROR(COUNTIF(INDIRECT("UNITS_"&amp;SUBSTITUTE(LEFT($E615,FIND(" ",$E615&amp;" ")-1),".","_")),$F615)=0,TRUE())),"Unidade incompatível com o tipo selecionado.",IF(OR(AND(ISNUMBER(SEARCH("comunic",LOWER($B615))),LEFT($E615,3)&lt;&gt;"4.4"),AND(ISNUMBER(SEARCH("monitor",LOWER($B615))),NOT(OR(LEFT($E615,3)="1.5",LEFT($E615,3)="2.5")))),"Revise a classificação do item conforme as regras de preenchimento.",IF(AND($B615&lt;&gt;"",OR(ISNUMBER(SEARCH("outro",LOWER($B615))),ISNUMBER(SEARCH("divers",LOWER($B615))),ISNUMBER(SEARCH("kit",LOWER($B615))),ISNUMBER(SEARCH("ferrament",LOWER($B615))),ISNUMBER(SEARCH("epi",LOWER($B615)))),NOT(OR($Z615&lt;&gt;"",$AA615&lt;&gt;""))),"Descrição muito genérica: detalhe melhor o item e registre o racional no memorial ou em anexo.",IF(AND($Y615=0,$B615&lt;&gt;"",OR($G615&lt;&gt;"",$H615&lt;&gt;"",$J615&lt;&gt;"",$K615&lt;&gt;"",$M615&lt;&gt;"",$N615&lt;&gt;"",$P615&lt;&gt;"",$Q615&lt;&gt;"",$S615&lt;&gt;"",$T615&lt;&gt;"",$V615&lt;&gt;"",$W615&lt;&gt;"")),"O item possui dados lançados, mas o total está zerado. Revise os valores informados.","")))))))))))))))</f>
        <v/>
      </c>
    </row>
    <row r="616" spans="1:35" ht="14.25" customHeight="1" x14ac:dyDescent="0.25">
      <c r="A616" s="57" t="str">
        <f t="shared" si="117"/>
        <v/>
      </c>
      <c r="B616" s="58"/>
      <c r="C616" s="58"/>
      <c r="D616" s="58"/>
      <c r="E616" s="58"/>
      <c r="F616" s="58"/>
      <c r="G616" s="269"/>
      <c r="H616" s="59"/>
      <c r="I616" s="273">
        <f t="shared" si="118"/>
        <v>0</v>
      </c>
      <c r="J616" s="269"/>
      <c r="K616" s="59"/>
      <c r="L616" s="270">
        <f t="shared" si="119"/>
        <v>0</v>
      </c>
      <c r="M616" s="269"/>
      <c r="N616" s="59"/>
      <c r="O616" s="270">
        <f t="shared" si="120"/>
        <v>0</v>
      </c>
      <c r="P616" s="269"/>
      <c r="Q616" s="59"/>
      <c r="R616" s="271">
        <f t="shared" si="121"/>
        <v>0</v>
      </c>
      <c r="S616" s="269"/>
      <c r="T616" s="59"/>
      <c r="U616" s="270">
        <f t="shared" si="122"/>
        <v>0</v>
      </c>
      <c r="V616" s="269"/>
      <c r="W616" s="59"/>
      <c r="X616" s="270">
        <f t="shared" si="123"/>
        <v>0</v>
      </c>
      <c r="Y616" s="270">
        <f t="shared" si="124"/>
        <v>0</v>
      </c>
      <c r="Z616" s="58"/>
      <c r="AA616" s="58"/>
      <c r="AB616" s="60" t="str">
        <f t="shared" si="125"/>
        <v/>
      </c>
      <c r="AC616" s="21" t="b">
        <f t="shared" si="126"/>
        <v>0</v>
      </c>
      <c r="AD616" s="21" t="b">
        <f t="shared" si="127"/>
        <v>0</v>
      </c>
      <c r="AE616" s="21" t="b">
        <f t="shared" si="128"/>
        <v>0</v>
      </c>
      <c r="AF616" s="21" t="b">
        <f ca="1">OR(AND($AC616,NOT($AD616)),AND($AC616,OR(AND($G616="",$H616&lt;&gt;""),AND($G616&lt;&gt;"",$H616=""),AND($J616="",$K616&lt;&gt;""),AND($J616&lt;&gt;"",$K616=""),AND($M616="",$N616&lt;&gt;""),AND($M616&lt;&gt;"",$N616=""),AND($P616="",$Q616&lt;&gt;""),AND($P616&lt;&gt;"",$Q616=""),AND($S616="",$T616&lt;&gt;""),AND($S616&lt;&gt;"",$T616=""),AND($V616="",$W616&lt;&gt;""),AND($V616&lt;&gt;"",$W616=""))),AND($C616&lt;&gt;"",$E616&lt;&gt;"",LEFT(TRIM($C616),1)&lt;&gt;LEFT(TRIM($E616),1)),IF(OR($E616="",$F616=""),FALSE(),IFERROR(COUNTIF(INDIRECT("UNITS_"&amp;SUBSTITUTE(LEFT($E616,FIND(" ",$E616&amp;" ")-1),".","_")),$F616)=0,TRUE())),AND($B616&lt;&gt;"",OR(ISNUMBER(SEARCH("outro",LOWER($B616))),ISNUMBER(SEARCH("divers",LOWER($B616))),ISNUMBER(SEARCH("etc",LOWER($B616))))),OR(AND(ISNUMBER(SEARCH("comunic",LOWER($B616))),LEFT($E616,3)&lt;&gt;"4.4"),AND(ISNUMBER(SEARCH("monitor",LOWER($B616))),NOT(OR(LEFT($E616,3)="1.5",LEFT($E616,3)="2.5")))),AND($B616&lt;&gt;"",OR(LEFT($C616,1)="1",LEFT($C616,1)="2"),$D616=""),AND($D616&lt;&gt;"",NOT(OR(LEFT($C616,1)="1",LEFT($C616,1)="2"))),AND($D616&lt;&gt;"",COUNTIF(' PROJETO'!$B$14:$B$16,$D616)=0),IF($D616="",FALSE(),IF(COUNTIF(' PROJETO'!$B$14:$B$16,$D616)=0,FALSE(),IFERROR(INDEX(' PROJETO'!$C$14:$C$16,MATCH($D616,' PROJETO'!$B$14:$B$16,0))&lt;&gt;"Sim",FALSE()))))</f>
        <v>0</v>
      </c>
      <c r="AG616" s="21" t="b">
        <f>AND($AC616,$Y616&gt;'CONFG.  LISTAS'!$F$4,$Z616="",$AA616="")</f>
        <v>0</v>
      </c>
      <c r="AH616" s="21" t="str">
        <f t="shared" si="129"/>
        <v/>
      </c>
      <c r="AI616" s="43" t="str">
        <f ca="1">IF(NOT($AC616),"",IF(OR($B616="",$C616="",$E616="",$F616=""),"Preencha descrição, categoria, tipo e unidade.",IF(AND($B616&lt;&gt;"",OR(LEFT($C616,1)="1",LEFT($C616,1)="2"),$D616=""),"Informe a prática de restauração para itens diretos.",IF(AND($D616&lt;&gt;"",NOT(OR(LEFT($C616,1)="1",LEFT($C616,1)="2"))),"Custos indiretos não devem pertencer a uma prática específica.",IF(AND($D616&lt;&gt;"",COUNTIF(' PROJETO'!$B$14:$B$16,$D616)=0),"Prática de restauração inválida ou não cadastrada.",IF(IF($D616="",FALSE(),IF(COUNTIF(' PROJETO'!$B$14:$B$16,$D616)=0,FALSE(),IFERROR(INDEX(' PROJETO'!$C$14:$C$16,MATCH($D616,' PROJETO'!$B$14:$B$16,0))&lt;&gt;"Sim",FALSE()))),"A prática informada no item não foi selecionada na aba Projeto.",IF(AND(MAX($I616,$L616,$O616,$R616,$U616,$X616)&gt;'CONFG.  LISTAS'!$F$4,NOT(OR($Z616&lt;&gt;"",$AA616&lt;&gt;""))),"Memorial de cálculo ou anexo obrigatório não informado para item acima do limite.",IF(OR(AND($G616&lt;&gt;"",$H616&lt;&gt;"",OR($G616&lt;=0,$H616&lt;=0)),AND($J616&lt;&gt;"",$K616&lt;&gt;"",OR($J616&lt;=0,$K616&lt;=0)),AND($M616&lt;&gt;"",$N616&lt;&gt;"",OR($M616&lt;=0,$N616&lt;=0)),AND($P616&lt;&gt;"",$Q616&lt;&gt;"",OR($P616&lt;=0,$Q616&lt;=0)),AND($S616&lt;&gt;"",$T616&lt;&gt;"",OR($S616&lt;=0,$T616&lt;=0)),AND($V616&lt;&gt;"",$W616&lt;&gt;"",OR($V616&lt;=0,$W616&lt;=0))),"Revise os valores informados: valor unitário e quantidade devem ser maiores que zero.",IF(OR(AND($G616="",$H616&lt;&gt;""),AND($G616&lt;&gt;"",$H616=""),AND($J616="",$K616&lt;&gt;""),AND($J616&lt;&gt;"",$K616=""),AND($M616="",$N616&lt;&gt;""),AND($M616&lt;&gt;"",$N616=""),AND($P616="",$Q616&lt;&gt;""),AND($P616&lt;&gt;"",$Q616=""),AND($S616="",$T616&lt;&gt;""),AND($S616&lt;&gt;"",$T616=""),AND($V616="",$W616&lt;&gt;""),AND($V616&lt;&gt;"",$W616="")),"Há ano preenchido parcialmente: "&amp;TRIM(IF(AND($G616="",$H616&lt;&gt;""),"Ano 1 (falta valor unitário); ","")&amp;IF(AND($G616&lt;&gt;"",$H616=""),"Ano 1 (falta quantidade); ","")&amp;IF(AND($J616="",$K616&lt;&gt;""),"Ano 2 (falta valor unitário); ","")&amp;IF(AND($J616&lt;&gt;"",$K616=""),"Ano 2 (falta quantidade); ","")&amp;IF(AND($M616="",$N616&lt;&gt;""),"Ano 3 (falta valor unitário); ","")&amp;IF(AND($M616&lt;&gt;"",$N616=""),"Ano 3 (falta quantidade); ","")&amp;IF(AND($P616="",$Q616&lt;&gt;""),"Ano 4 (falta valor unitário); ","")&amp;IF(AND($P616&lt;&gt;"",$Q616=""),"Ano 4 (falta quantidade); ","")&amp;IF(AND($S616="",$T616&lt;&gt;""),"Ano 5 (falta valor unitário); ","")&amp;IF(AND($S616&lt;&gt;"",$T616=""),"Ano 5 (falta quantidade); ","")&amp;IF(AND($V616="",$W616&lt;&gt;""),"Ano 6 (falta valor unitário); ","")&amp;IF(AND($V616&lt;&gt;"",$W616=""),"Ano 6 (falta quantidade); ","")), IF(NOT(OR(AND($G616&lt;&gt;"",$H616&lt;&gt;""),AND($J616&lt;&gt;"",$K616&lt;&gt;""),AND($M616&lt;&gt;"",$N616&lt;&gt;""),AND($P616&lt;&gt;"",$Q616&lt;&gt;""),AND($S616&lt;&gt;"",$T616&lt;&gt;""),AND($V616&lt;&gt;"",$W616&lt;&gt;""))),"Informe pelo menos um ano completo com valor unitário e quantidade.",IF(AND($C616&lt;&gt;"",$E616&lt;&gt;"",LEFT(TRIM($C616),1)&lt;&gt;LEFT(TRIM($E616),1)),"Categoria e tipo estão incompatíveis.",IF(IF(OR($E616="",$F616=""),FALSE(),IFERROR(COUNTIF(INDIRECT("UNITS_"&amp;SUBSTITUTE(LEFT($E616,FIND(" ",$E616&amp;" ")-1),".","_")),$F616)=0,TRUE())),"Unidade incompatível com o tipo selecionado.",IF(OR(AND(ISNUMBER(SEARCH("comunic",LOWER($B616))),LEFT($E616,3)&lt;&gt;"4.4"),AND(ISNUMBER(SEARCH("monitor",LOWER($B616))),NOT(OR(LEFT($E616,3)="1.5",LEFT($E616,3)="2.5")))),"Revise a classificação do item conforme as regras de preenchimento.",IF(AND($B616&lt;&gt;"",OR(ISNUMBER(SEARCH("outro",LOWER($B616))),ISNUMBER(SEARCH("divers",LOWER($B616))),ISNUMBER(SEARCH("kit",LOWER($B616))),ISNUMBER(SEARCH("ferrament",LOWER($B616))),ISNUMBER(SEARCH("epi",LOWER($B616)))),NOT(OR($Z616&lt;&gt;"",$AA616&lt;&gt;""))),"Descrição muito genérica: detalhe melhor o item e registre o racional no memorial ou em anexo.",IF(AND($Y616=0,$B616&lt;&gt;"",OR($G616&lt;&gt;"",$H616&lt;&gt;"",$J616&lt;&gt;"",$K616&lt;&gt;"",$M616&lt;&gt;"",$N616&lt;&gt;"",$P616&lt;&gt;"",$Q616&lt;&gt;"",$S616&lt;&gt;"",$T616&lt;&gt;"",$V616&lt;&gt;"",$W616&lt;&gt;"")),"O item possui dados lançados, mas o total está zerado. Revise os valores informados.","")))))))))))))))</f>
        <v/>
      </c>
    </row>
    <row r="617" spans="1:35" ht="14.25" customHeight="1" x14ac:dyDescent="0.25">
      <c r="A617" s="57" t="str">
        <f t="shared" si="117"/>
        <v/>
      </c>
      <c r="B617" s="61"/>
      <c r="C617" s="61"/>
      <c r="D617" s="58"/>
      <c r="E617" s="61"/>
      <c r="F617" s="61"/>
      <c r="G617" s="272"/>
      <c r="H617" s="62"/>
      <c r="I617" s="273">
        <f t="shared" si="118"/>
        <v>0</v>
      </c>
      <c r="J617" s="272"/>
      <c r="K617" s="62"/>
      <c r="L617" s="270">
        <f t="shared" si="119"/>
        <v>0</v>
      </c>
      <c r="M617" s="272"/>
      <c r="N617" s="62"/>
      <c r="O617" s="270">
        <f t="shared" si="120"/>
        <v>0</v>
      </c>
      <c r="P617" s="272"/>
      <c r="Q617" s="62"/>
      <c r="R617" s="271">
        <f t="shared" si="121"/>
        <v>0</v>
      </c>
      <c r="S617" s="272"/>
      <c r="T617" s="62"/>
      <c r="U617" s="270">
        <f t="shared" si="122"/>
        <v>0</v>
      </c>
      <c r="V617" s="272"/>
      <c r="W617" s="62"/>
      <c r="X617" s="270">
        <f t="shared" si="123"/>
        <v>0</v>
      </c>
      <c r="Y617" s="270">
        <f t="shared" si="124"/>
        <v>0</v>
      </c>
      <c r="Z617" s="61"/>
      <c r="AA617" s="61"/>
      <c r="AB617" s="60" t="str">
        <f t="shared" si="125"/>
        <v/>
      </c>
      <c r="AC617" s="21" t="b">
        <f t="shared" si="126"/>
        <v>0</v>
      </c>
      <c r="AD617" s="21" t="b">
        <f t="shared" si="127"/>
        <v>0</v>
      </c>
      <c r="AE617" s="21" t="b">
        <f t="shared" si="128"/>
        <v>0</v>
      </c>
      <c r="AF617" s="21" t="b">
        <f ca="1">OR(AND($AC617,NOT($AD617)),AND($AC617,OR(AND($G617="",$H617&lt;&gt;""),AND($G617&lt;&gt;"",$H617=""),AND($J617="",$K617&lt;&gt;""),AND($J617&lt;&gt;"",$K617=""),AND($M617="",$N617&lt;&gt;""),AND($M617&lt;&gt;"",$N617=""),AND($P617="",$Q617&lt;&gt;""),AND($P617&lt;&gt;"",$Q617=""),AND($S617="",$T617&lt;&gt;""),AND($S617&lt;&gt;"",$T617=""),AND($V617="",$W617&lt;&gt;""),AND($V617&lt;&gt;"",$W617=""))),AND($C617&lt;&gt;"",$E617&lt;&gt;"",LEFT(TRIM($C617),1)&lt;&gt;LEFT(TRIM($E617),1)),IF(OR($E617="",$F617=""),FALSE(),IFERROR(COUNTIF(INDIRECT("UNITS_"&amp;SUBSTITUTE(LEFT($E617,FIND(" ",$E617&amp;" ")-1),".","_")),$F617)=0,TRUE())),AND($B617&lt;&gt;"",OR(ISNUMBER(SEARCH("outro",LOWER($B617))),ISNUMBER(SEARCH("divers",LOWER($B617))),ISNUMBER(SEARCH("etc",LOWER($B617))))),OR(AND(ISNUMBER(SEARCH("comunic",LOWER($B617))),LEFT($E617,3)&lt;&gt;"4.4"),AND(ISNUMBER(SEARCH("monitor",LOWER($B617))),NOT(OR(LEFT($E617,3)="1.5",LEFT($E617,3)="2.5")))),AND($B617&lt;&gt;"",OR(LEFT($C617,1)="1",LEFT($C617,1)="2"),$D617=""),AND($D617&lt;&gt;"",NOT(OR(LEFT($C617,1)="1",LEFT($C617,1)="2"))),AND($D617&lt;&gt;"",COUNTIF(' PROJETO'!$B$14:$B$16,$D617)=0),IF($D617="",FALSE(),IF(COUNTIF(' PROJETO'!$B$14:$B$16,$D617)=0,FALSE(),IFERROR(INDEX(' PROJETO'!$C$14:$C$16,MATCH($D617,' PROJETO'!$B$14:$B$16,0))&lt;&gt;"Sim",FALSE()))))</f>
        <v>0</v>
      </c>
      <c r="AG617" s="21" t="b">
        <f>AND($AC617,$Y617&gt;'CONFG.  LISTAS'!$F$4,$Z617="",$AA617="")</f>
        <v>0</v>
      </c>
      <c r="AH617" s="21" t="str">
        <f t="shared" si="129"/>
        <v/>
      </c>
      <c r="AI617" s="43" t="str">
        <f ca="1">IF(NOT($AC617),"",IF(OR($B617="",$C617="",$E617="",$F617=""),"Preencha descrição, categoria, tipo e unidade.",IF(AND($B617&lt;&gt;"",OR(LEFT($C617,1)="1",LEFT($C617,1)="2"),$D617=""),"Informe a prática de restauração para itens diretos.",IF(AND($D617&lt;&gt;"",NOT(OR(LEFT($C617,1)="1",LEFT($C617,1)="2"))),"Custos indiretos não devem pertencer a uma prática específica.",IF(AND($D617&lt;&gt;"",COUNTIF(' PROJETO'!$B$14:$B$16,$D617)=0),"Prática de restauração inválida ou não cadastrada.",IF(IF($D617="",FALSE(),IF(COUNTIF(' PROJETO'!$B$14:$B$16,$D617)=0,FALSE(),IFERROR(INDEX(' PROJETO'!$C$14:$C$16,MATCH($D617,' PROJETO'!$B$14:$B$16,0))&lt;&gt;"Sim",FALSE()))),"A prática informada no item não foi selecionada na aba Projeto.",IF(AND(MAX($I617,$L617,$O617,$R617,$U617,$X617)&gt;'CONFG.  LISTAS'!$F$4,NOT(OR($Z617&lt;&gt;"",$AA617&lt;&gt;""))),"Memorial de cálculo ou anexo obrigatório não informado para item acima do limite.",IF(OR(AND($G617&lt;&gt;"",$H617&lt;&gt;"",OR($G617&lt;=0,$H617&lt;=0)),AND($J617&lt;&gt;"",$K617&lt;&gt;"",OR($J617&lt;=0,$K617&lt;=0)),AND($M617&lt;&gt;"",$N617&lt;&gt;"",OR($M617&lt;=0,$N617&lt;=0)),AND($P617&lt;&gt;"",$Q617&lt;&gt;"",OR($P617&lt;=0,$Q617&lt;=0)),AND($S617&lt;&gt;"",$T617&lt;&gt;"",OR($S617&lt;=0,$T617&lt;=0)),AND($V617&lt;&gt;"",$W617&lt;&gt;"",OR($V617&lt;=0,$W617&lt;=0))),"Revise os valores informados: valor unitário e quantidade devem ser maiores que zero.",IF(OR(AND($G617="",$H617&lt;&gt;""),AND($G617&lt;&gt;"",$H617=""),AND($J617="",$K617&lt;&gt;""),AND($J617&lt;&gt;"",$K617=""),AND($M617="",$N617&lt;&gt;""),AND($M617&lt;&gt;"",$N617=""),AND($P617="",$Q617&lt;&gt;""),AND($P617&lt;&gt;"",$Q617=""),AND($S617="",$T617&lt;&gt;""),AND($S617&lt;&gt;"",$T617=""),AND($V617="",$W617&lt;&gt;""),AND($V617&lt;&gt;"",$W617="")),"Há ano preenchido parcialmente: "&amp;TRIM(IF(AND($G617="",$H617&lt;&gt;""),"Ano 1 (falta valor unitário); ","")&amp;IF(AND($G617&lt;&gt;"",$H617=""),"Ano 1 (falta quantidade); ","")&amp;IF(AND($J617="",$K617&lt;&gt;""),"Ano 2 (falta valor unitário); ","")&amp;IF(AND($J617&lt;&gt;"",$K617=""),"Ano 2 (falta quantidade); ","")&amp;IF(AND($M617="",$N617&lt;&gt;""),"Ano 3 (falta valor unitário); ","")&amp;IF(AND($M617&lt;&gt;"",$N617=""),"Ano 3 (falta quantidade); ","")&amp;IF(AND($P617="",$Q617&lt;&gt;""),"Ano 4 (falta valor unitário); ","")&amp;IF(AND($P617&lt;&gt;"",$Q617=""),"Ano 4 (falta quantidade); ","")&amp;IF(AND($S617="",$T617&lt;&gt;""),"Ano 5 (falta valor unitário); ","")&amp;IF(AND($S617&lt;&gt;"",$T617=""),"Ano 5 (falta quantidade); ","")&amp;IF(AND($V617="",$W617&lt;&gt;""),"Ano 6 (falta valor unitário); ","")&amp;IF(AND($V617&lt;&gt;"",$W617=""),"Ano 6 (falta quantidade); ","")), IF(NOT(OR(AND($G617&lt;&gt;"",$H617&lt;&gt;""),AND($J617&lt;&gt;"",$K617&lt;&gt;""),AND($M617&lt;&gt;"",$N617&lt;&gt;""),AND($P617&lt;&gt;"",$Q617&lt;&gt;""),AND($S617&lt;&gt;"",$T617&lt;&gt;""),AND($V617&lt;&gt;"",$W617&lt;&gt;""))),"Informe pelo menos um ano completo com valor unitário e quantidade.",IF(AND($C617&lt;&gt;"",$E617&lt;&gt;"",LEFT(TRIM($C617),1)&lt;&gt;LEFT(TRIM($E617),1)),"Categoria e tipo estão incompatíveis.",IF(IF(OR($E617="",$F617=""),FALSE(),IFERROR(COUNTIF(INDIRECT("UNITS_"&amp;SUBSTITUTE(LEFT($E617,FIND(" ",$E617&amp;" ")-1),".","_")),$F617)=0,TRUE())),"Unidade incompatível com o tipo selecionado.",IF(OR(AND(ISNUMBER(SEARCH("comunic",LOWER($B617))),LEFT($E617,3)&lt;&gt;"4.4"),AND(ISNUMBER(SEARCH("monitor",LOWER($B617))),NOT(OR(LEFT($E617,3)="1.5",LEFT($E617,3)="2.5")))),"Revise a classificação do item conforme as regras de preenchimento.",IF(AND($B617&lt;&gt;"",OR(ISNUMBER(SEARCH("outro",LOWER($B617))),ISNUMBER(SEARCH("divers",LOWER($B617))),ISNUMBER(SEARCH("kit",LOWER($B617))),ISNUMBER(SEARCH("ferrament",LOWER($B617))),ISNUMBER(SEARCH("epi",LOWER($B617)))),NOT(OR($Z617&lt;&gt;"",$AA617&lt;&gt;""))),"Descrição muito genérica: detalhe melhor o item e registre o racional no memorial ou em anexo.",IF(AND($Y617=0,$B617&lt;&gt;"",OR($G617&lt;&gt;"",$H617&lt;&gt;"",$J617&lt;&gt;"",$K617&lt;&gt;"",$M617&lt;&gt;"",$N617&lt;&gt;"",$P617&lt;&gt;"",$Q617&lt;&gt;"",$S617&lt;&gt;"",$T617&lt;&gt;"",$V617&lt;&gt;"",$W617&lt;&gt;"")),"O item possui dados lançados, mas o total está zerado. Revise os valores informados.","")))))))))))))))</f>
        <v/>
      </c>
    </row>
    <row r="618" spans="1:35" ht="14.25" customHeight="1" x14ac:dyDescent="0.25">
      <c r="A618" s="57" t="str">
        <f t="shared" si="117"/>
        <v/>
      </c>
      <c r="B618" s="58"/>
      <c r="C618" s="58"/>
      <c r="D618" s="58"/>
      <c r="E618" s="58"/>
      <c r="F618" s="58"/>
      <c r="G618" s="269"/>
      <c r="H618" s="59"/>
      <c r="I618" s="273">
        <f t="shared" si="118"/>
        <v>0</v>
      </c>
      <c r="J618" s="269"/>
      <c r="K618" s="59"/>
      <c r="L618" s="270">
        <f t="shared" si="119"/>
        <v>0</v>
      </c>
      <c r="M618" s="269"/>
      <c r="N618" s="59"/>
      <c r="O618" s="270">
        <f t="shared" si="120"/>
        <v>0</v>
      </c>
      <c r="P618" s="269"/>
      <c r="Q618" s="59"/>
      <c r="R618" s="271">
        <f t="shared" si="121"/>
        <v>0</v>
      </c>
      <c r="S618" s="269"/>
      <c r="T618" s="59"/>
      <c r="U618" s="270">
        <f t="shared" si="122"/>
        <v>0</v>
      </c>
      <c r="V618" s="269"/>
      <c r="W618" s="59"/>
      <c r="X618" s="270">
        <f t="shared" si="123"/>
        <v>0</v>
      </c>
      <c r="Y618" s="270">
        <f t="shared" si="124"/>
        <v>0</v>
      </c>
      <c r="Z618" s="58"/>
      <c r="AA618" s="58"/>
      <c r="AB618" s="60" t="str">
        <f t="shared" si="125"/>
        <v/>
      </c>
      <c r="AC618" s="21" t="b">
        <f t="shared" si="126"/>
        <v>0</v>
      </c>
      <c r="AD618" s="21" t="b">
        <f t="shared" si="127"/>
        <v>0</v>
      </c>
      <c r="AE618" s="21" t="b">
        <f t="shared" si="128"/>
        <v>0</v>
      </c>
      <c r="AF618" s="21" t="b">
        <f ca="1">OR(AND($AC618,NOT($AD618)),AND($AC618,OR(AND($G618="",$H618&lt;&gt;""),AND($G618&lt;&gt;"",$H618=""),AND($J618="",$K618&lt;&gt;""),AND($J618&lt;&gt;"",$K618=""),AND($M618="",$N618&lt;&gt;""),AND($M618&lt;&gt;"",$N618=""),AND($P618="",$Q618&lt;&gt;""),AND($P618&lt;&gt;"",$Q618=""),AND($S618="",$T618&lt;&gt;""),AND($S618&lt;&gt;"",$T618=""),AND($V618="",$W618&lt;&gt;""),AND($V618&lt;&gt;"",$W618=""))),AND($C618&lt;&gt;"",$E618&lt;&gt;"",LEFT(TRIM($C618),1)&lt;&gt;LEFT(TRIM($E618),1)),IF(OR($E618="",$F618=""),FALSE(),IFERROR(COUNTIF(INDIRECT("UNITS_"&amp;SUBSTITUTE(LEFT($E618,FIND(" ",$E618&amp;" ")-1),".","_")),$F618)=0,TRUE())),AND($B618&lt;&gt;"",OR(ISNUMBER(SEARCH("outro",LOWER($B618))),ISNUMBER(SEARCH("divers",LOWER($B618))),ISNUMBER(SEARCH("etc",LOWER($B618))))),OR(AND(ISNUMBER(SEARCH("comunic",LOWER($B618))),LEFT($E618,3)&lt;&gt;"4.4"),AND(ISNUMBER(SEARCH("monitor",LOWER($B618))),NOT(OR(LEFT($E618,3)="1.5",LEFT($E618,3)="2.5")))),AND($B618&lt;&gt;"",OR(LEFT($C618,1)="1",LEFT($C618,1)="2"),$D618=""),AND($D618&lt;&gt;"",NOT(OR(LEFT($C618,1)="1",LEFT($C618,1)="2"))),AND($D618&lt;&gt;"",COUNTIF(' PROJETO'!$B$14:$B$16,$D618)=0),IF($D618="",FALSE(),IF(COUNTIF(' PROJETO'!$B$14:$B$16,$D618)=0,FALSE(),IFERROR(INDEX(' PROJETO'!$C$14:$C$16,MATCH($D618,' PROJETO'!$B$14:$B$16,0))&lt;&gt;"Sim",FALSE()))))</f>
        <v>0</v>
      </c>
      <c r="AG618" s="21" t="b">
        <f>AND($AC618,$Y618&gt;'CONFG.  LISTAS'!$F$4,$Z618="",$AA618="")</f>
        <v>0</v>
      </c>
      <c r="AH618" s="21" t="str">
        <f t="shared" si="129"/>
        <v/>
      </c>
      <c r="AI618" s="43" t="str">
        <f ca="1">IF(NOT($AC618),"",IF(OR($B618="",$C618="",$E618="",$F618=""),"Preencha descrição, categoria, tipo e unidade.",IF(AND($B618&lt;&gt;"",OR(LEFT($C618,1)="1",LEFT($C618,1)="2"),$D618=""),"Informe a prática de restauração para itens diretos.",IF(AND($D618&lt;&gt;"",NOT(OR(LEFT($C618,1)="1",LEFT($C618,1)="2"))),"Custos indiretos não devem pertencer a uma prática específica.",IF(AND($D618&lt;&gt;"",COUNTIF(' PROJETO'!$B$14:$B$16,$D618)=0),"Prática de restauração inválida ou não cadastrada.",IF(IF($D618="",FALSE(),IF(COUNTIF(' PROJETO'!$B$14:$B$16,$D618)=0,FALSE(),IFERROR(INDEX(' PROJETO'!$C$14:$C$16,MATCH($D618,' PROJETO'!$B$14:$B$16,0))&lt;&gt;"Sim",FALSE()))),"A prática informada no item não foi selecionada na aba Projeto.",IF(AND(MAX($I618,$L618,$O618,$R618,$U618,$X618)&gt;'CONFG.  LISTAS'!$F$4,NOT(OR($Z618&lt;&gt;"",$AA618&lt;&gt;""))),"Memorial de cálculo ou anexo obrigatório não informado para item acima do limite.",IF(OR(AND($G618&lt;&gt;"",$H618&lt;&gt;"",OR($G618&lt;=0,$H618&lt;=0)),AND($J618&lt;&gt;"",$K618&lt;&gt;"",OR($J618&lt;=0,$K618&lt;=0)),AND($M618&lt;&gt;"",$N618&lt;&gt;"",OR($M618&lt;=0,$N618&lt;=0)),AND($P618&lt;&gt;"",$Q618&lt;&gt;"",OR($P618&lt;=0,$Q618&lt;=0)),AND($S618&lt;&gt;"",$T618&lt;&gt;"",OR($S618&lt;=0,$T618&lt;=0)),AND($V618&lt;&gt;"",$W618&lt;&gt;"",OR($V618&lt;=0,$W618&lt;=0))),"Revise os valores informados: valor unitário e quantidade devem ser maiores que zero.",IF(OR(AND($G618="",$H618&lt;&gt;""),AND($G618&lt;&gt;"",$H618=""),AND($J618="",$K618&lt;&gt;""),AND($J618&lt;&gt;"",$K618=""),AND($M618="",$N618&lt;&gt;""),AND($M618&lt;&gt;"",$N618=""),AND($P618="",$Q618&lt;&gt;""),AND($P618&lt;&gt;"",$Q618=""),AND($S618="",$T618&lt;&gt;""),AND($S618&lt;&gt;"",$T618=""),AND($V618="",$W618&lt;&gt;""),AND($V618&lt;&gt;"",$W618="")),"Há ano preenchido parcialmente: "&amp;TRIM(IF(AND($G618="",$H618&lt;&gt;""),"Ano 1 (falta valor unitário); ","")&amp;IF(AND($G618&lt;&gt;"",$H618=""),"Ano 1 (falta quantidade); ","")&amp;IF(AND($J618="",$K618&lt;&gt;""),"Ano 2 (falta valor unitário); ","")&amp;IF(AND($J618&lt;&gt;"",$K618=""),"Ano 2 (falta quantidade); ","")&amp;IF(AND($M618="",$N618&lt;&gt;""),"Ano 3 (falta valor unitário); ","")&amp;IF(AND($M618&lt;&gt;"",$N618=""),"Ano 3 (falta quantidade); ","")&amp;IF(AND($P618="",$Q618&lt;&gt;""),"Ano 4 (falta valor unitário); ","")&amp;IF(AND($P618&lt;&gt;"",$Q618=""),"Ano 4 (falta quantidade); ","")&amp;IF(AND($S618="",$T618&lt;&gt;""),"Ano 5 (falta valor unitário); ","")&amp;IF(AND($S618&lt;&gt;"",$T618=""),"Ano 5 (falta quantidade); ","")&amp;IF(AND($V618="",$W618&lt;&gt;""),"Ano 6 (falta valor unitário); ","")&amp;IF(AND($V618&lt;&gt;"",$W618=""),"Ano 6 (falta quantidade); ","")), IF(NOT(OR(AND($G618&lt;&gt;"",$H618&lt;&gt;""),AND($J618&lt;&gt;"",$K618&lt;&gt;""),AND($M618&lt;&gt;"",$N618&lt;&gt;""),AND($P618&lt;&gt;"",$Q618&lt;&gt;""),AND($S618&lt;&gt;"",$T618&lt;&gt;""),AND($V618&lt;&gt;"",$W618&lt;&gt;""))),"Informe pelo menos um ano completo com valor unitário e quantidade.",IF(AND($C618&lt;&gt;"",$E618&lt;&gt;"",LEFT(TRIM($C618),1)&lt;&gt;LEFT(TRIM($E618),1)),"Categoria e tipo estão incompatíveis.",IF(IF(OR($E618="",$F618=""),FALSE(),IFERROR(COUNTIF(INDIRECT("UNITS_"&amp;SUBSTITUTE(LEFT($E618,FIND(" ",$E618&amp;" ")-1),".","_")),$F618)=0,TRUE())),"Unidade incompatível com o tipo selecionado.",IF(OR(AND(ISNUMBER(SEARCH("comunic",LOWER($B618))),LEFT($E618,3)&lt;&gt;"4.4"),AND(ISNUMBER(SEARCH("monitor",LOWER($B618))),NOT(OR(LEFT($E618,3)="1.5",LEFT($E618,3)="2.5")))),"Revise a classificação do item conforme as regras de preenchimento.",IF(AND($B618&lt;&gt;"",OR(ISNUMBER(SEARCH("outro",LOWER($B618))),ISNUMBER(SEARCH("divers",LOWER($B618))),ISNUMBER(SEARCH("kit",LOWER($B618))),ISNUMBER(SEARCH("ferrament",LOWER($B618))),ISNUMBER(SEARCH("epi",LOWER($B618)))),NOT(OR($Z618&lt;&gt;"",$AA618&lt;&gt;""))),"Descrição muito genérica: detalhe melhor o item e registre o racional no memorial ou em anexo.",IF(AND($Y618=0,$B618&lt;&gt;"",OR($G618&lt;&gt;"",$H618&lt;&gt;"",$J618&lt;&gt;"",$K618&lt;&gt;"",$M618&lt;&gt;"",$N618&lt;&gt;"",$P618&lt;&gt;"",$Q618&lt;&gt;"",$S618&lt;&gt;"",$T618&lt;&gt;"",$V618&lt;&gt;"",$W618&lt;&gt;"")),"O item possui dados lançados, mas o total está zerado. Revise os valores informados.","")))))))))))))))</f>
        <v/>
      </c>
    </row>
    <row r="619" spans="1:35" ht="14.25" customHeight="1" x14ac:dyDescent="0.25">
      <c r="A619" s="57" t="str">
        <f t="shared" si="117"/>
        <v/>
      </c>
      <c r="B619" s="61"/>
      <c r="C619" s="61"/>
      <c r="D619" s="58"/>
      <c r="E619" s="61"/>
      <c r="F619" s="61"/>
      <c r="G619" s="272"/>
      <c r="H619" s="62"/>
      <c r="I619" s="273">
        <f t="shared" si="118"/>
        <v>0</v>
      </c>
      <c r="J619" s="272"/>
      <c r="K619" s="62"/>
      <c r="L619" s="270">
        <f t="shared" si="119"/>
        <v>0</v>
      </c>
      <c r="M619" s="272"/>
      <c r="N619" s="62"/>
      <c r="O619" s="270">
        <f t="shared" si="120"/>
        <v>0</v>
      </c>
      <c r="P619" s="272"/>
      <c r="Q619" s="62"/>
      <c r="R619" s="271">
        <f t="shared" si="121"/>
        <v>0</v>
      </c>
      <c r="S619" s="272"/>
      <c r="T619" s="62"/>
      <c r="U619" s="270">
        <f t="shared" si="122"/>
        <v>0</v>
      </c>
      <c r="V619" s="272"/>
      <c r="W619" s="62"/>
      <c r="X619" s="270">
        <f t="shared" si="123"/>
        <v>0</v>
      </c>
      <c r="Y619" s="270">
        <f t="shared" si="124"/>
        <v>0</v>
      </c>
      <c r="Z619" s="61"/>
      <c r="AA619" s="61"/>
      <c r="AB619" s="60" t="str">
        <f t="shared" si="125"/>
        <v/>
      </c>
      <c r="AC619" s="21" t="b">
        <f t="shared" si="126"/>
        <v>0</v>
      </c>
      <c r="AD619" s="21" t="b">
        <f t="shared" si="127"/>
        <v>0</v>
      </c>
      <c r="AE619" s="21" t="b">
        <f t="shared" si="128"/>
        <v>0</v>
      </c>
      <c r="AF619" s="21" t="b">
        <f ca="1">OR(AND($AC619,NOT($AD619)),AND($AC619,OR(AND($G619="",$H619&lt;&gt;""),AND($G619&lt;&gt;"",$H619=""),AND($J619="",$K619&lt;&gt;""),AND($J619&lt;&gt;"",$K619=""),AND($M619="",$N619&lt;&gt;""),AND($M619&lt;&gt;"",$N619=""),AND($P619="",$Q619&lt;&gt;""),AND($P619&lt;&gt;"",$Q619=""),AND($S619="",$T619&lt;&gt;""),AND($S619&lt;&gt;"",$T619=""),AND($V619="",$W619&lt;&gt;""),AND($V619&lt;&gt;"",$W619=""))),AND($C619&lt;&gt;"",$E619&lt;&gt;"",LEFT(TRIM($C619),1)&lt;&gt;LEFT(TRIM($E619),1)),IF(OR($E619="",$F619=""),FALSE(),IFERROR(COUNTIF(INDIRECT("UNITS_"&amp;SUBSTITUTE(LEFT($E619,FIND(" ",$E619&amp;" ")-1),".","_")),$F619)=0,TRUE())),AND($B619&lt;&gt;"",OR(ISNUMBER(SEARCH("outro",LOWER($B619))),ISNUMBER(SEARCH("divers",LOWER($B619))),ISNUMBER(SEARCH("etc",LOWER($B619))))),OR(AND(ISNUMBER(SEARCH("comunic",LOWER($B619))),LEFT($E619,3)&lt;&gt;"4.4"),AND(ISNUMBER(SEARCH("monitor",LOWER($B619))),NOT(OR(LEFT($E619,3)="1.5",LEFT($E619,3)="2.5")))),AND($B619&lt;&gt;"",OR(LEFT($C619,1)="1",LEFT($C619,1)="2"),$D619=""),AND($D619&lt;&gt;"",NOT(OR(LEFT($C619,1)="1",LEFT($C619,1)="2"))),AND($D619&lt;&gt;"",COUNTIF(' PROJETO'!$B$14:$B$16,$D619)=0),IF($D619="",FALSE(),IF(COUNTIF(' PROJETO'!$B$14:$B$16,$D619)=0,FALSE(),IFERROR(INDEX(' PROJETO'!$C$14:$C$16,MATCH($D619,' PROJETO'!$B$14:$B$16,0))&lt;&gt;"Sim",FALSE()))))</f>
        <v>0</v>
      </c>
      <c r="AG619" s="21" t="b">
        <f>AND($AC619,$Y619&gt;'CONFG.  LISTAS'!$F$4,$Z619="",$AA619="")</f>
        <v>0</v>
      </c>
      <c r="AH619" s="21" t="str">
        <f t="shared" si="129"/>
        <v/>
      </c>
      <c r="AI619" s="43" t="str">
        <f ca="1">IF(NOT($AC619),"",IF(OR($B619="",$C619="",$E619="",$F619=""),"Preencha descrição, categoria, tipo e unidade.",IF(AND($B619&lt;&gt;"",OR(LEFT($C619,1)="1",LEFT($C619,1)="2"),$D619=""),"Informe a prática de restauração para itens diretos.",IF(AND($D619&lt;&gt;"",NOT(OR(LEFT($C619,1)="1",LEFT($C619,1)="2"))),"Custos indiretos não devem pertencer a uma prática específica.",IF(AND($D619&lt;&gt;"",COUNTIF(' PROJETO'!$B$14:$B$16,$D619)=0),"Prática de restauração inválida ou não cadastrada.",IF(IF($D619="",FALSE(),IF(COUNTIF(' PROJETO'!$B$14:$B$16,$D619)=0,FALSE(),IFERROR(INDEX(' PROJETO'!$C$14:$C$16,MATCH($D619,' PROJETO'!$B$14:$B$16,0))&lt;&gt;"Sim",FALSE()))),"A prática informada no item não foi selecionada na aba Projeto.",IF(AND(MAX($I619,$L619,$O619,$R619,$U619,$X619)&gt;'CONFG.  LISTAS'!$F$4,NOT(OR($Z619&lt;&gt;"",$AA619&lt;&gt;""))),"Memorial de cálculo ou anexo obrigatório não informado para item acima do limite.",IF(OR(AND($G619&lt;&gt;"",$H619&lt;&gt;"",OR($G619&lt;=0,$H619&lt;=0)),AND($J619&lt;&gt;"",$K619&lt;&gt;"",OR($J619&lt;=0,$K619&lt;=0)),AND($M619&lt;&gt;"",$N619&lt;&gt;"",OR($M619&lt;=0,$N619&lt;=0)),AND($P619&lt;&gt;"",$Q619&lt;&gt;"",OR($P619&lt;=0,$Q619&lt;=0)),AND($S619&lt;&gt;"",$T619&lt;&gt;"",OR($S619&lt;=0,$T619&lt;=0)),AND($V619&lt;&gt;"",$W619&lt;&gt;"",OR($V619&lt;=0,$W619&lt;=0))),"Revise os valores informados: valor unitário e quantidade devem ser maiores que zero.",IF(OR(AND($G619="",$H619&lt;&gt;""),AND($G619&lt;&gt;"",$H619=""),AND($J619="",$K619&lt;&gt;""),AND($J619&lt;&gt;"",$K619=""),AND($M619="",$N619&lt;&gt;""),AND($M619&lt;&gt;"",$N619=""),AND($P619="",$Q619&lt;&gt;""),AND($P619&lt;&gt;"",$Q619=""),AND($S619="",$T619&lt;&gt;""),AND($S619&lt;&gt;"",$T619=""),AND($V619="",$W619&lt;&gt;""),AND($V619&lt;&gt;"",$W619="")),"Há ano preenchido parcialmente: "&amp;TRIM(IF(AND($G619="",$H619&lt;&gt;""),"Ano 1 (falta valor unitário); ","")&amp;IF(AND($G619&lt;&gt;"",$H619=""),"Ano 1 (falta quantidade); ","")&amp;IF(AND($J619="",$K619&lt;&gt;""),"Ano 2 (falta valor unitário); ","")&amp;IF(AND($J619&lt;&gt;"",$K619=""),"Ano 2 (falta quantidade); ","")&amp;IF(AND($M619="",$N619&lt;&gt;""),"Ano 3 (falta valor unitário); ","")&amp;IF(AND($M619&lt;&gt;"",$N619=""),"Ano 3 (falta quantidade); ","")&amp;IF(AND($P619="",$Q619&lt;&gt;""),"Ano 4 (falta valor unitário); ","")&amp;IF(AND($P619&lt;&gt;"",$Q619=""),"Ano 4 (falta quantidade); ","")&amp;IF(AND($S619="",$T619&lt;&gt;""),"Ano 5 (falta valor unitário); ","")&amp;IF(AND($S619&lt;&gt;"",$T619=""),"Ano 5 (falta quantidade); ","")&amp;IF(AND($V619="",$W619&lt;&gt;""),"Ano 6 (falta valor unitário); ","")&amp;IF(AND($V619&lt;&gt;"",$W619=""),"Ano 6 (falta quantidade); ","")), IF(NOT(OR(AND($G619&lt;&gt;"",$H619&lt;&gt;""),AND($J619&lt;&gt;"",$K619&lt;&gt;""),AND($M619&lt;&gt;"",$N619&lt;&gt;""),AND($P619&lt;&gt;"",$Q619&lt;&gt;""),AND($S619&lt;&gt;"",$T619&lt;&gt;""),AND($V619&lt;&gt;"",$W619&lt;&gt;""))),"Informe pelo menos um ano completo com valor unitário e quantidade.",IF(AND($C619&lt;&gt;"",$E619&lt;&gt;"",LEFT(TRIM($C619),1)&lt;&gt;LEFT(TRIM($E619),1)),"Categoria e tipo estão incompatíveis.",IF(IF(OR($E619="",$F619=""),FALSE(),IFERROR(COUNTIF(INDIRECT("UNITS_"&amp;SUBSTITUTE(LEFT($E619,FIND(" ",$E619&amp;" ")-1),".","_")),$F619)=0,TRUE())),"Unidade incompatível com o tipo selecionado.",IF(OR(AND(ISNUMBER(SEARCH("comunic",LOWER($B619))),LEFT($E619,3)&lt;&gt;"4.4"),AND(ISNUMBER(SEARCH("monitor",LOWER($B619))),NOT(OR(LEFT($E619,3)="1.5",LEFT($E619,3)="2.5")))),"Revise a classificação do item conforme as regras de preenchimento.",IF(AND($B619&lt;&gt;"",OR(ISNUMBER(SEARCH("outro",LOWER($B619))),ISNUMBER(SEARCH("divers",LOWER($B619))),ISNUMBER(SEARCH("kit",LOWER($B619))),ISNUMBER(SEARCH("ferrament",LOWER($B619))),ISNUMBER(SEARCH("epi",LOWER($B619)))),NOT(OR($Z619&lt;&gt;"",$AA619&lt;&gt;""))),"Descrição muito genérica: detalhe melhor o item e registre o racional no memorial ou em anexo.",IF(AND($Y619=0,$B619&lt;&gt;"",OR($G619&lt;&gt;"",$H619&lt;&gt;"",$J619&lt;&gt;"",$K619&lt;&gt;"",$M619&lt;&gt;"",$N619&lt;&gt;"",$P619&lt;&gt;"",$Q619&lt;&gt;"",$S619&lt;&gt;"",$T619&lt;&gt;"",$V619&lt;&gt;"",$W619&lt;&gt;"")),"O item possui dados lançados, mas o total está zerado. Revise os valores informados.","")))))))))))))))</f>
        <v/>
      </c>
    </row>
    <row r="620" spans="1:35" ht="14.25" customHeight="1" x14ac:dyDescent="0.25">
      <c r="A620" s="57" t="str">
        <f t="shared" si="117"/>
        <v/>
      </c>
      <c r="B620" s="58"/>
      <c r="C620" s="58"/>
      <c r="D620" s="58"/>
      <c r="E620" s="58"/>
      <c r="F620" s="58"/>
      <c r="G620" s="269"/>
      <c r="H620" s="59"/>
      <c r="I620" s="273">
        <f t="shared" si="118"/>
        <v>0</v>
      </c>
      <c r="J620" s="269"/>
      <c r="K620" s="59"/>
      <c r="L620" s="270">
        <f t="shared" si="119"/>
        <v>0</v>
      </c>
      <c r="M620" s="269"/>
      <c r="N620" s="59"/>
      <c r="O620" s="270">
        <f t="shared" si="120"/>
        <v>0</v>
      </c>
      <c r="P620" s="269"/>
      <c r="Q620" s="59"/>
      <c r="R620" s="271">
        <f t="shared" si="121"/>
        <v>0</v>
      </c>
      <c r="S620" s="269"/>
      <c r="T620" s="59"/>
      <c r="U620" s="270">
        <f t="shared" si="122"/>
        <v>0</v>
      </c>
      <c r="V620" s="269"/>
      <c r="W620" s="59"/>
      <c r="X620" s="270">
        <f t="shared" si="123"/>
        <v>0</v>
      </c>
      <c r="Y620" s="270">
        <f t="shared" si="124"/>
        <v>0</v>
      </c>
      <c r="Z620" s="58"/>
      <c r="AA620" s="58"/>
      <c r="AB620" s="60" t="str">
        <f t="shared" si="125"/>
        <v/>
      </c>
      <c r="AC620" s="21" t="b">
        <f t="shared" si="126"/>
        <v>0</v>
      </c>
      <c r="AD620" s="21" t="b">
        <f t="shared" si="127"/>
        <v>0</v>
      </c>
      <c r="AE620" s="21" t="b">
        <f t="shared" si="128"/>
        <v>0</v>
      </c>
      <c r="AF620" s="21" t="b">
        <f ca="1">OR(AND($AC620,NOT($AD620)),AND($AC620,OR(AND($G620="",$H620&lt;&gt;""),AND($G620&lt;&gt;"",$H620=""),AND($J620="",$K620&lt;&gt;""),AND($J620&lt;&gt;"",$K620=""),AND($M620="",$N620&lt;&gt;""),AND($M620&lt;&gt;"",$N620=""),AND($P620="",$Q620&lt;&gt;""),AND($P620&lt;&gt;"",$Q620=""),AND($S620="",$T620&lt;&gt;""),AND($S620&lt;&gt;"",$T620=""),AND($V620="",$W620&lt;&gt;""),AND($V620&lt;&gt;"",$W620=""))),AND($C620&lt;&gt;"",$E620&lt;&gt;"",LEFT(TRIM($C620),1)&lt;&gt;LEFT(TRIM($E620),1)),IF(OR($E620="",$F620=""),FALSE(),IFERROR(COUNTIF(INDIRECT("UNITS_"&amp;SUBSTITUTE(LEFT($E620,FIND(" ",$E620&amp;" ")-1),".","_")),$F620)=0,TRUE())),AND($B620&lt;&gt;"",OR(ISNUMBER(SEARCH("outro",LOWER($B620))),ISNUMBER(SEARCH("divers",LOWER($B620))),ISNUMBER(SEARCH("etc",LOWER($B620))))),OR(AND(ISNUMBER(SEARCH("comunic",LOWER($B620))),LEFT($E620,3)&lt;&gt;"4.4"),AND(ISNUMBER(SEARCH("monitor",LOWER($B620))),NOT(OR(LEFT($E620,3)="1.5",LEFT($E620,3)="2.5")))),AND($B620&lt;&gt;"",OR(LEFT($C620,1)="1",LEFT($C620,1)="2"),$D620=""),AND($D620&lt;&gt;"",NOT(OR(LEFT($C620,1)="1",LEFT($C620,1)="2"))),AND($D620&lt;&gt;"",COUNTIF(' PROJETO'!$B$14:$B$16,$D620)=0),IF($D620="",FALSE(),IF(COUNTIF(' PROJETO'!$B$14:$B$16,$D620)=0,FALSE(),IFERROR(INDEX(' PROJETO'!$C$14:$C$16,MATCH($D620,' PROJETO'!$B$14:$B$16,0))&lt;&gt;"Sim",FALSE()))))</f>
        <v>0</v>
      </c>
      <c r="AG620" s="21" t="b">
        <f>AND($AC620,$Y620&gt;'CONFG.  LISTAS'!$F$4,$Z620="",$AA620="")</f>
        <v>0</v>
      </c>
      <c r="AH620" s="21" t="str">
        <f t="shared" si="129"/>
        <v/>
      </c>
      <c r="AI620" s="43" t="str">
        <f ca="1">IF(NOT($AC620),"",IF(OR($B620="",$C620="",$E620="",$F620=""),"Preencha descrição, categoria, tipo e unidade.",IF(AND($B620&lt;&gt;"",OR(LEFT($C620,1)="1",LEFT($C620,1)="2"),$D620=""),"Informe a prática de restauração para itens diretos.",IF(AND($D620&lt;&gt;"",NOT(OR(LEFT($C620,1)="1",LEFT($C620,1)="2"))),"Custos indiretos não devem pertencer a uma prática específica.",IF(AND($D620&lt;&gt;"",COUNTIF(' PROJETO'!$B$14:$B$16,$D620)=0),"Prática de restauração inválida ou não cadastrada.",IF(IF($D620="",FALSE(),IF(COUNTIF(' PROJETO'!$B$14:$B$16,$D620)=0,FALSE(),IFERROR(INDEX(' PROJETO'!$C$14:$C$16,MATCH($D620,' PROJETO'!$B$14:$B$16,0))&lt;&gt;"Sim",FALSE()))),"A prática informada no item não foi selecionada na aba Projeto.",IF(AND(MAX($I620,$L620,$O620,$R620,$U620,$X620)&gt;'CONFG.  LISTAS'!$F$4,NOT(OR($Z620&lt;&gt;"",$AA620&lt;&gt;""))),"Memorial de cálculo ou anexo obrigatório não informado para item acima do limite.",IF(OR(AND($G620&lt;&gt;"",$H620&lt;&gt;"",OR($G620&lt;=0,$H620&lt;=0)),AND($J620&lt;&gt;"",$K620&lt;&gt;"",OR($J620&lt;=0,$K620&lt;=0)),AND($M620&lt;&gt;"",$N620&lt;&gt;"",OR($M620&lt;=0,$N620&lt;=0)),AND($P620&lt;&gt;"",$Q620&lt;&gt;"",OR($P620&lt;=0,$Q620&lt;=0)),AND($S620&lt;&gt;"",$T620&lt;&gt;"",OR($S620&lt;=0,$T620&lt;=0)),AND($V620&lt;&gt;"",$W620&lt;&gt;"",OR($V620&lt;=0,$W620&lt;=0))),"Revise os valores informados: valor unitário e quantidade devem ser maiores que zero.",IF(OR(AND($G620="",$H620&lt;&gt;""),AND($G620&lt;&gt;"",$H620=""),AND($J620="",$K620&lt;&gt;""),AND($J620&lt;&gt;"",$K620=""),AND($M620="",$N620&lt;&gt;""),AND($M620&lt;&gt;"",$N620=""),AND($P620="",$Q620&lt;&gt;""),AND($P620&lt;&gt;"",$Q620=""),AND($S620="",$T620&lt;&gt;""),AND($S620&lt;&gt;"",$T620=""),AND($V620="",$W620&lt;&gt;""),AND($V620&lt;&gt;"",$W620="")),"Há ano preenchido parcialmente: "&amp;TRIM(IF(AND($G620="",$H620&lt;&gt;""),"Ano 1 (falta valor unitário); ","")&amp;IF(AND($G620&lt;&gt;"",$H620=""),"Ano 1 (falta quantidade); ","")&amp;IF(AND($J620="",$K620&lt;&gt;""),"Ano 2 (falta valor unitário); ","")&amp;IF(AND($J620&lt;&gt;"",$K620=""),"Ano 2 (falta quantidade); ","")&amp;IF(AND($M620="",$N620&lt;&gt;""),"Ano 3 (falta valor unitário); ","")&amp;IF(AND($M620&lt;&gt;"",$N620=""),"Ano 3 (falta quantidade); ","")&amp;IF(AND($P620="",$Q620&lt;&gt;""),"Ano 4 (falta valor unitário); ","")&amp;IF(AND($P620&lt;&gt;"",$Q620=""),"Ano 4 (falta quantidade); ","")&amp;IF(AND($S620="",$T620&lt;&gt;""),"Ano 5 (falta valor unitário); ","")&amp;IF(AND($S620&lt;&gt;"",$T620=""),"Ano 5 (falta quantidade); ","")&amp;IF(AND($V620="",$W620&lt;&gt;""),"Ano 6 (falta valor unitário); ","")&amp;IF(AND($V620&lt;&gt;"",$W620=""),"Ano 6 (falta quantidade); ","")), IF(NOT(OR(AND($G620&lt;&gt;"",$H620&lt;&gt;""),AND($J620&lt;&gt;"",$K620&lt;&gt;""),AND($M620&lt;&gt;"",$N620&lt;&gt;""),AND($P620&lt;&gt;"",$Q620&lt;&gt;""),AND($S620&lt;&gt;"",$T620&lt;&gt;""),AND($V620&lt;&gt;"",$W620&lt;&gt;""))),"Informe pelo menos um ano completo com valor unitário e quantidade.",IF(AND($C620&lt;&gt;"",$E620&lt;&gt;"",LEFT(TRIM($C620),1)&lt;&gt;LEFT(TRIM($E620),1)),"Categoria e tipo estão incompatíveis.",IF(IF(OR($E620="",$F620=""),FALSE(),IFERROR(COUNTIF(INDIRECT("UNITS_"&amp;SUBSTITUTE(LEFT($E620,FIND(" ",$E620&amp;" ")-1),".","_")),$F620)=0,TRUE())),"Unidade incompatível com o tipo selecionado.",IF(OR(AND(ISNUMBER(SEARCH("comunic",LOWER($B620))),LEFT($E620,3)&lt;&gt;"4.4"),AND(ISNUMBER(SEARCH("monitor",LOWER($B620))),NOT(OR(LEFT($E620,3)="1.5",LEFT($E620,3)="2.5")))),"Revise a classificação do item conforme as regras de preenchimento.",IF(AND($B620&lt;&gt;"",OR(ISNUMBER(SEARCH("outro",LOWER($B620))),ISNUMBER(SEARCH("divers",LOWER($B620))),ISNUMBER(SEARCH("kit",LOWER($B620))),ISNUMBER(SEARCH("ferrament",LOWER($B620))),ISNUMBER(SEARCH("epi",LOWER($B620)))),NOT(OR($Z620&lt;&gt;"",$AA620&lt;&gt;""))),"Descrição muito genérica: detalhe melhor o item e registre o racional no memorial ou em anexo.",IF(AND($Y620=0,$B620&lt;&gt;"",OR($G620&lt;&gt;"",$H620&lt;&gt;"",$J620&lt;&gt;"",$K620&lt;&gt;"",$M620&lt;&gt;"",$N620&lt;&gt;"",$P620&lt;&gt;"",$Q620&lt;&gt;"",$S620&lt;&gt;"",$T620&lt;&gt;"",$V620&lt;&gt;"",$W620&lt;&gt;"")),"O item possui dados lançados, mas o total está zerado. Revise os valores informados.","")))))))))))))))</f>
        <v/>
      </c>
    </row>
    <row r="621" spans="1:35" ht="14.25" customHeight="1" x14ac:dyDescent="0.25">
      <c r="A621" s="57" t="str">
        <f t="shared" si="117"/>
        <v/>
      </c>
      <c r="B621" s="61"/>
      <c r="C621" s="61"/>
      <c r="D621" s="58"/>
      <c r="E621" s="61"/>
      <c r="F621" s="61"/>
      <c r="G621" s="272"/>
      <c r="H621" s="62"/>
      <c r="I621" s="273">
        <f t="shared" si="118"/>
        <v>0</v>
      </c>
      <c r="J621" s="272"/>
      <c r="K621" s="62"/>
      <c r="L621" s="270">
        <f t="shared" si="119"/>
        <v>0</v>
      </c>
      <c r="M621" s="272"/>
      <c r="N621" s="62"/>
      <c r="O621" s="270">
        <f t="shared" si="120"/>
        <v>0</v>
      </c>
      <c r="P621" s="272"/>
      <c r="Q621" s="62"/>
      <c r="R621" s="271">
        <f t="shared" si="121"/>
        <v>0</v>
      </c>
      <c r="S621" s="272"/>
      <c r="T621" s="62"/>
      <c r="U621" s="270">
        <f t="shared" si="122"/>
        <v>0</v>
      </c>
      <c r="V621" s="272"/>
      <c r="W621" s="62"/>
      <c r="X621" s="270">
        <f t="shared" si="123"/>
        <v>0</v>
      </c>
      <c r="Y621" s="270">
        <f t="shared" si="124"/>
        <v>0</v>
      </c>
      <c r="Z621" s="61"/>
      <c r="AA621" s="61"/>
      <c r="AB621" s="60" t="str">
        <f t="shared" si="125"/>
        <v/>
      </c>
      <c r="AC621" s="21" t="b">
        <f t="shared" si="126"/>
        <v>0</v>
      </c>
      <c r="AD621" s="21" t="b">
        <f t="shared" si="127"/>
        <v>0</v>
      </c>
      <c r="AE621" s="21" t="b">
        <f t="shared" si="128"/>
        <v>0</v>
      </c>
      <c r="AF621" s="21" t="b">
        <f ca="1">OR(AND($AC621,NOT($AD621)),AND($AC621,OR(AND($G621="",$H621&lt;&gt;""),AND($G621&lt;&gt;"",$H621=""),AND($J621="",$K621&lt;&gt;""),AND($J621&lt;&gt;"",$K621=""),AND($M621="",$N621&lt;&gt;""),AND($M621&lt;&gt;"",$N621=""),AND($P621="",$Q621&lt;&gt;""),AND($P621&lt;&gt;"",$Q621=""),AND($S621="",$T621&lt;&gt;""),AND($S621&lt;&gt;"",$T621=""),AND($V621="",$W621&lt;&gt;""),AND($V621&lt;&gt;"",$W621=""))),AND($C621&lt;&gt;"",$E621&lt;&gt;"",LEFT(TRIM($C621),1)&lt;&gt;LEFT(TRIM($E621),1)),IF(OR($E621="",$F621=""),FALSE(),IFERROR(COUNTIF(INDIRECT("UNITS_"&amp;SUBSTITUTE(LEFT($E621,FIND(" ",$E621&amp;" ")-1),".","_")),$F621)=0,TRUE())),AND($B621&lt;&gt;"",OR(ISNUMBER(SEARCH("outro",LOWER($B621))),ISNUMBER(SEARCH("divers",LOWER($B621))),ISNUMBER(SEARCH("etc",LOWER($B621))))),OR(AND(ISNUMBER(SEARCH("comunic",LOWER($B621))),LEFT($E621,3)&lt;&gt;"4.4"),AND(ISNUMBER(SEARCH("monitor",LOWER($B621))),NOT(OR(LEFT($E621,3)="1.5",LEFT($E621,3)="2.5")))),AND($B621&lt;&gt;"",OR(LEFT($C621,1)="1",LEFT($C621,1)="2"),$D621=""),AND($D621&lt;&gt;"",NOT(OR(LEFT($C621,1)="1",LEFT($C621,1)="2"))),AND($D621&lt;&gt;"",COUNTIF(' PROJETO'!$B$14:$B$16,$D621)=0),IF($D621="",FALSE(),IF(COUNTIF(' PROJETO'!$B$14:$B$16,$D621)=0,FALSE(),IFERROR(INDEX(' PROJETO'!$C$14:$C$16,MATCH($D621,' PROJETO'!$B$14:$B$16,0))&lt;&gt;"Sim",FALSE()))))</f>
        <v>0</v>
      </c>
      <c r="AG621" s="21" t="b">
        <f>AND($AC621,$Y621&gt;'CONFG.  LISTAS'!$F$4,$Z621="",$AA621="")</f>
        <v>0</v>
      </c>
      <c r="AH621" s="21" t="str">
        <f t="shared" si="129"/>
        <v/>
      </c>
      <c r="AI621" s="43" t="str">
        <f ca="1">IF(NOT($AC621),"",IF(OR($B621="",$C621="",$E621="",$F621=""),"Preencha descrição, categoria, tipo e unidade.",IF(AND($B621&lt;&gt;"",OR(LEFT($C621,1)="1",LEFT($C621,1)="2"),$D621=""),"Informe a prática de restauração para itens diretos.",IF(AND($D621&lt;&gt;"",NOT(OR(LEFT($C621,1)="1",LEFT($C621,1)="2"))),"Custos indiretos não devem pertencer a uma prática específica.",IF(AND($D621&lt;&gt;"",COUNTIF(' PROJETO'!$B$14:$B$16,$D621)=0),"Prática de restauração inválida ou não cadastrada.",IF(IF($D621="",FALSE(),IF(COUNTIF(' PROJETO'!$B$14:$B$16,$D621)=0,FALSE(),IFERROR(INDEX(' PROJETO'!$C$14:$C$16,MATCH($D621,' PROJETO'!$B$14:$B$16,0))&lt;&gt;"Sim",FALSE()))),"A prática informada no item não foi selecionada na aba Projeto.",IF(AND(MAX($I621,$L621,$O621,$R621,$U621,$X621)&gt;'CONFG.  LISTAS'!$F$4,NOT(OR($Z621&lt;&gt;"",$AA621&lt;&gt;""))),"Memorial de cálculo ou anexo obrigatório não informado para item acima do limite.",IF(OR(AND($G621&lt;&gt;"",$H621&lt;&gt;"",OR($G621&lt;=0,$H621&lt;=0)),AND($J621&lt;&gt;"",$K621&lt;&gt;"",OR($J621&lt;=0,$K621&lt;=0)),AND($M621&lt;&gt;"",$N621&lt;&gt;"",OR($M621&lt;=0,$N621&lt;=0)),AND($P621&lt;&gt;"",$Q621&lt;&gt;"",OR($P621&lt;=0,$Q621&lt;=0)),AND($S621&lt;&gt;"",$T621&lt;&gt;"",OR($S621&lt;=0,$T621&lt;=0)),AND($V621&lt;&gt;"",$W621&lt;&gt;"",OR($V621&lt;=0,$W621&lt;=0))),"Revise os valores informados: valor unitário e quantidade devem ser maiores que zero.",IF(OR(AND($G621="",$H621&lt;&gt;""),AND($G621&lt;&gt;"",$H621=""),AND($J621="",$K621&lt;&gt;""),AND($J621&lt;&gt;"",$K621=""),AND($M621="",$N621&lt;&gt;""),AND($M621&lt;&gt;"",$N621=""),AND($P621="",$Q621&lt;&gt;""),AND($P621&lt;&gt;"",$Q621=""),AND($S621="",$T621&lt;&gt;""),AND($S621&lt;&gt;"",$T621=""),AND($V621="",$W621&lt;&gt;""),AND($V621&lt;&gt;"",$W621="")),"Há ano preenchido parcialmente: "&amp;TRIM(IF(AND($G621="",$H621&lt;&gt;""),"Ano 1 (falta valor unitário); ","")&amp;IF(AND($G621&lt;&gt;"",$H621=""),"Ano 1 (falta quantidade); ","")&amp;IF(AND($J621="",$K621&lt;&gt;""),"Ano 2 (falta valor unitário); ","")&amp;IF(AND($J621&lt;&gt;"",$K621=""),"Ano 2 (falta quantidade); ","")&amp;IF(AND($M621="",$N621&lt;&gt;""),"Ano 3 (falta valor unitário); ","")&amp;IF(AND($M621&lt;&gt;"",$N621=""),"Ano 3 (falta quantidade); ","")&amp;IF(AND($P621="",$Q621&lt;&gt;""),"Ano 4 (falta valor unitário); ","")&amp;IF(AND($P621&lt;&gt;"",$Q621=""),"Ano 4 (falta quantidade); ","")&amp;IF(AND($S621="",$T621&lt;&gt;""),"Ano 5 (falta valor unitário); ","")&amp;IF(AND($S621&lt;&gt;"",$T621=""),"Ano 5 (falta quantidade); ","")&amp;IF(AND($V621="",$W621&lt;&gt;""),"Ano 6 (falta valor unitário); ","")&amp;IF(AND($V621&lt;&gt;"",$W621=""),"Ano 6 (falta quantidade); ","")), IF(NOT(OR(AND($G621&lt;&gt;"",$H621&lt;&gt;""),AND($J621&lt;&gt;"",$K621&lt;&gt;""),AND($M621&lt;&gt;"",$N621&lt;&gt;""),AND($P621&lt;&gt;"",$Q621&lt;&gt;""),AND($S621&lt;&gt;"",$T621&lt;&gt;""),AND($V621&lt;&gt;"",$W621&lt;&gt;""))),"Informe pelo menos um ano completo com valor unitário e quantidade.",IF(AND($C621&lt;&gt;"",$E621&lt;&gt;"",LEFT(TRIM($C621),1)&lt;&gt;LEFT(TRIM($E621),1)),"Categoria e tipo estão incompatíveis.",IF(IF(OR($E621="",$F621=""),FALSE(),IFERROR(COUNTIF(INDIRECT("UNITS_"&amp;SUBSTITUTE(LEFT($E621,FIND(" ",$E621&amp;" ")-1),".","_")),$F621)=0,TRUE())),"Unidade incompatível com o tipo selecionado.",IF(OR(AND(ISNUMBER(SEARCH("comunic",LOWER($B621))),LEFT($E621,3)&lt;&gt;"4.4"),AND(ISNUMBER(SEARCH("monitor",LOWER($B621))),NOT(OR(LEFT($E621,3)="1.5",LEFT($E621,3)="2.5")))),"Revise a classificação do item conforme as regras de preenchimento.",IF(AND($B621&lt;&gt;"",OR(ISNUMBER(SEARCH("outro",LOWER($B621))),ISNUMBER(SEARCH("divers",LOWER($B621))),ISNUMBER(SEARCH("kit",LOWER($B621))),ISNUMBER(SEARCH("ferrament",LOWER($B621))),ISNUMBER(SEARCH("epi",LOWER($B621)))),NOT(OR($Z621&lt;&gt;"",$AA621&lt;&gt;""))),"Descrição muito genérica: detalhe melhor o item e registre o racional no memorial ou em anexo.",IF(AND($Y621=0,$B621&lt;&gt;"",OR($G621&lt;&gt;"",$H621&lt;&gt;"",$J621&lt;&gt;"",$K621&lt;&gt;"",$M621&lt;&gt;"",$N621&lt;&gt;"",$P621&lt;&gt;"",$Q621&lt;&gt;"",$S621&lt;&gt;"",$T621&lt;&gt;"",$V621&lt;&gt;"",$W621&lt;&gt;"")),"O item possui dados lançados, mas o total está zerado. Revise os valores informados.","")))))))))))))))</f>
        <v/>
      </c>
    </row>
    <row r="622" spans="1:35" ht="14.25" customHeight="1" x14ac:dyDescent="0.25">
      <c r="A622" s="57" t="str">
        <f t="shared" si="117"/>
        <v/>
      </c>
      <c r="B622" s="58"/>
      <c r="C622" s="58"/>
      <c r="D622" s="58"/>
      <c r="E622" s="58"/>
      <c r="F622" s="58"/>
      <c r="G622" s="269"/>
      <c r="H622" s="59"/>
      <c r="I622" s="273">
        <f t="shared" si="118"/>
        <v>0</v>
      </c>
      <c r="J622" s="269"/>
      <c r="K622" s="59"/>
      <c r="L622" s="270">
        <f t="shared" si="119"/>
        <v>0</v>
      </c>
      <c r="M622" s="269"/>
      <c r="N622" s="59"/>
      <c r="O622" s="270">
        <f t="shared" si="120"/>
        <v>0</v>
      </c>
      <c r="P622" s="269"/>
      <c r="Q622" s="59"/>
      <c r="R622" s="271">
        <f t="shared" si="121"/>
        <v>0</v>
      </c>
      <c r="S622" s="269"/>
      <c r="T622" s="59"/>
      <c r="U622" s="270">
        <f t="shared" si="122"/>
        <v>0</v>
      </c>
      <c r="V622" s="269"/>
      <c r="W622" s="59"/>
      <c r="X622" s="270">
        <f t="shared" si="123"/>
        <v>0</v>
      </c>
      <c r="Y622" s="270">
        <f t="shared" si="124"/>
        <v>0</v>
      </c>
      <c r="Z622" s="58"/>
      <c r="AA622" s="58"/>
      <c r="AB622" s="60" t="str">
        <f t="shared" si="125"/>
        <v/>
      </c>
      <c r="AC622" s="21" t="b">
        <f t="shared" si="126"/>
        <v>0</v>
      </c>
      <c r="AD622" s="21" t="b">
        <f t="shared" si="127"/>
        <v>0</v>
      </c>
      <c r="AE622" s="21" t="b">
        <f t="shared" si="128"/>
        <v>0</v>
      </c>
      <c r="AF622" s="21" t="b">
        <f ca="1">OR(AND($AC622,NOT($AD622)),AND($AC622,OR(AND($G622="",$H622&lt;&gt;""),AND($G622&lt;&gt;"",$H622=""),AND($J622="",$K622&lt;&gt;""),AND($J622&lt;&gt;"",$K622=""),AND($M622="",$N622&lt;&gt;""),AND($M622&lt;&gt;"",$N622=""),AND($P622="",$Q622&lt;&gt;""),AND($P622&lt;&gt;"",$Q622=""),AND($S622="",$T622&lt;&gt;""),AND($S622&lt;&gt;"",$T622=""),AND($V622="",$W622&lt;&gt;""),AND($V622&lt;&gt;"",$W622=""))),AND($C622&lt;&gt;"",$E622&lt;&gt;"",LEFT(TRIM($C622),1)&lt;&gt;LEFT(TRIM($E622),1)),IF(OR($E622="",$F622=""),FALSE(),IFERROR(COUNTIF(INDIRECT("UNITS_"&amp;SUBSTITUTE(LEFT($E622,FIND(" ",$E622&amp;" ")-1),".","_")),$F622)=0,TRUE())),AND($B622&lt;&gt;"",OR(ISNUMBER(SEARCH("outro",LOWER($B622))),ISNUMBER(SEARCH("divers",LOWER($B622))),ISNUMBER(SEARCH("etc",LOWER($B622))))),OR(AND(ISNUMBER(SEARCH("comunic",LOWER($B622))),LEFT($E622,3)&lt;&gt;"4.4"),AND(ISNUMBER(SEARCH("monitor",LOWER($B622))),NOT(OR(LEFT($E622,3)="1.5",LEFT($E622,3)="2.5")))),AND($B622&lt;&gt;"",OR(LEFT($C622,1)="1",LEFT($C622,1)="2"),$D622=""),AND($D622&lt;&gt;"",NOT(OR(LEFT($C622,1)="1",LEFT($C622,1)="2"))),AND($D622&lt;&gt;"",COUNTIF(' PROJETO'!$B$14:$B$16,$D622)=0),IF($D622="",FALSE(),IF(COUNTIF(' PROJETO'!$B$14:$B$16,$D622)=0,FALSE(),IFERROR(INDEX(' PROJETO'!$C$14:$C$16,MATCH($D622,' PROJETO'!$B$14:$B$16,0))&lt;&gt;"Sim",FALSE()))))</f>
        <v>0</v>
      </c>
      <c r="AG622" s="21" t="b">
        <f>AND($AC622,$Y622&gt;'CONFG.  LISTAS'!$F$4,$Z622="",$AA622="")</f>
        <v>0</v>
      </c>
      <c r="AH622" s="21" t="str">
        <f t="shared" si="129"/>
        <v/>
      </c>
      <c r="AI622" s="43" t="str">
        <f ca="1">IF(NOT($AC622),"",IF(OR($B622="",$C622="",$E622="",$F622=""),"Preencha descrição, categoria, tipo e unidade.",IF(AND($B622&lt;&gt;"",OR(LEFT($C622,1)="1",LEFT($C622,1)="2"),$D622=""),"Informe a prática de restauração para itens diretos.",IF(AND($D622&lt;&gt;"",NOT(OR(LEFT($C622,1)="1",LEFT($C622,1)="2"))),"Custos indiretos não devem pertencer a uma prática específica.",IF(AND($D622&lt;&gt;"",COUNTIF(' PROJETO'!$B$14:$B$16,$D622)=0),"Prática de restauração inválida ou não cadastrada.",IF(IF($D622="",FALSE(),IF(COUNTIF(' PROJETO'!$B$14:$B$16,$D622)=0,FALSE(),IFERROR(INDEX(' PROJETO'!$C$14:$C$16,MATCH($D622,' PROJETO'!$B$14:$B$16,0))&lt;&gt;"Sim",FALSE()))),"A prática informada no item não foi selecionada na aba Projeto.",IF(AND(MAX($I622,$L622,$O622,$R622,$U622,$X622)&gt;'CONFG.  LISTAS'!$F$4,NOT(OR($Z622&lt;&gt;"",$AA622&lt;&gt;""))),"Memorial de cálculo ou anexo obrigatório não informado para item acima do limite.",IF(OR(AND($G622&lt;&gt;"",$H622&lt;&gt;"",OR($G622&lt;=0,$H622&lt;=0)),AND($J622&lt;&gt;"",$K622&lt;&gt;"",OR($J622&lt;=0,$K622&lt;=0)),AND($M622&lt;&gt;"",$N622&lt;&gt;"",OR($M622&lt;=0,$N622&lt;=0)),AND($P622&lt;&gt;"",$Q622&lt;&gt;"",OR($P622&lt;=0,$Q622&lt;=0)),AND($S622&lt;&gt;"",$T622&lt;&gt;"",OR($S622&lt;=0,$T622&lt;=0)),AND($V622&lt;&gt;"",$W622&lt;&gt;"",OR($V622&lt;=0,$W622&lt;=0))),"Revise os valores informados: valor unitário e quantidade devem ser maiores que zero.",IF(OR(AND($G622="",$H622&lt;&gt;""),AND($G622&lt;&gt;"",$H622=""),AND($J622="",$K622&lt;&gt;""),AND($J622&lt;&gt;"",$K622=""),AND($M622="",$N622&lt;&gt;""),AND($M622&lt;&gt;"",$N622=""),AND($P622="",$Q622&lt;&gt;""),AND($P622&lt;&gt;"",$Q622=""),AND($S622="",$T622&lt;&gt;""),AND($S622&lt;&gt;"",$T622=""),AND($V622="",$W622&lt;&gt;""),AND($V622&lt;&gt;"",$W622="")),"Há ano preenchido parcialmente: "&amp;TRIM(IF(AND($G622="",$H622&lt;&gt;""),"Ano 1 (falta valor unitário); ","")&amp;IF(AND($G622&lt;&gt;"",$H622=""),"Ano 1 (falta quantidade); ","")&amp;IF(AND($J622="",$K622&lt;&gt;""),"Ano 2 (falta valor unitário); ","")&amp;IF(AND($J622&lt;&gt;"",$K622=""),"Ano 2 (falta quantidade); ","")&amp;IF(AND($M622="",$N622&lt;&gt;""),"Ano 3 (falta valor unitário); ","")&amp;IF(AND($M622&lt;&gt;"",$N622=""),"Ano 3 (falta quantidade); ","")&amp;IF(AND($P622="",$Q622&lt;&gt;""),"Ano 4 (falta valor unitário); ","")&amp;IF(AND($P622&lt;&gt;"",$Q622=""),"Ano 4 (falta quantidade); ","")&amp;IF(AND($S622="",$T622&lt;&gt;""),"Ano 5 (falta valor unitário); ","")&amp;IF(AND($S622&lt;&gt;"",$T622=""),"Ano 5 (falta quantidade); ","")&amp;IF(AND($V622="",$W622&lt;&gt;""),"Ano 6 (falta valor unitário); ","")&amp;IF(AND($V622&lt;&gt;"",$W622=""),"Ano 6 (falta quantidade); ","")), IF(NOT(OR(AND($G622&lt;&gt;"",$H622&lt;&gt;""),AND($J622&lt;&gt;"",$K622&lt;&gt;""),AND($M622&lt;&gt;"",$N622&lt;&gt;""),AND($P622&lt;&gt;"",$Q622&lt;&gt;""),AND($S622&lt;&gt;"",$T622&lt;&gt;""),AND($V622&lt;&gt;"",$W622&lt;&gt;""))),"Informe pelo menos um ano completo com valor unitário e quantidade.",IF(AND($C622&lt;&gt;"",$E622&lt;&gt;"",LEFT(TRIM($C622),1)&lt;&gt;LEFT(TRIM($E622),1)),"Categoria e tipo estão incompatíveis.",IF(IF(OR($E622="",$F622=""),FALSE(),IFERROR(COUNTIF(INDIRECT("UNITS_"&amp;SUBSTITUTE(LEFT($E622,FIND(" ",$E622&amp;" ")-1),".","_")),$F622)=0,TRUE())),"Unidade incompatível com o tipo selecionado.",IF(OR(AND(ISNUMBER(SEARCH("comunic",LOWER($B622))),LEFT($E622,3)&lt;&gt;"4.4"),AND(ISNUMBER(SEARCH("monitor",LOWER($B622))),NOT(OR(LEFT($E622,3)="1.5",LEFT($E622,3)="2.5")))),"Revise a classificação do item conforme as regras de preenchimento.",IF(AND($B622&lt;&gt;"",OR(ISNUMBER(SEARCH("outro",LOWER($B622))),ISNUMBER(SEARCH("divers",LOWER($B622))),ISNUMBER(SEARCH("kit",LOWER($B622))),ISNUMBER(SEARCH("ferrament",LOWER($B622))),ISNUMBER(SEARCH("epi",LOWER($B622)))),NOT(OR($Z622&lt;&gt;"",$AA622&lt;&gt;""))),"Descrição muito genérica: detalhe melhor o item e registre o racional no memorial ou em anexo.",IF(AND($Y622=0,$B622&lt;&gt;"",OR($G622&lt;&gt;"",$H622&lt;&gt;"",$J622&lt;&gt;"",$K622&lt;&gt;"",$M622&lt;&gt;"",$N622&lt;&gt;"",$P622&lt;&gt;"",$Q622&lt;&gt;"",$S622&lt;&gt;"",$T622&lt;&gt;"",$V622&lt;&gt;"",$W622&lt;&gt;"")),"O item possui dados lançados, mas o total está zerado. Revise os valores informados.","")))))))))))))))</f>
        <v/>
      </c>
    </row>
    <row r="623" spans="1:35" ht="14.25" customHeight="1" x14ac:dyDescent="0.25">
      <c r="A623" s="57" t="str">
        <f t="shared" si="117"/>
        <v/>
      </c>
      <c r="B623" s="61"/>
      <c r="C623" s="61"/>
      <c r="D623" s="58"/>
      <c r="E623" s="61"/>
      <c r="F623" s="61"/>
      <c r="G623" s="272"/>
      <c r="H623" s="62"/>
      <c r="I623" s="273">
        <f t="shared" si="118"/>
        <v>0</v>
      </c>
      <c r="J623" s="272"/>
      <c r="K623" s="62"/>
      <c r="L623" s="270">
        <f t="shared" si="119"/>
        <v>0</v>
      </c>
      <c r="M623" s="272"/>
      <c r="N623" s="62"/>
      <c r="O623" s="270">
        <f t="shared" si="120"/>
        <v>0</v>
      </c>
      <c r="P623" s="272"/>
      <c r="Q623" s="62"/>
      <c r="R623" s="271">
        <f t="shared" si="121"/>
        <v>0</v>
      </c>
      <c r="S623" s="272"/>
      <c r="T623" s="62"/>
      <c r="U623" s="270">
        <f t="shared" si="122"/>
        <v>0</v>
      </c>
      <c r="V623" s="272"/>
      <c r="W623" s="62"/>
      <c r="X623" s="270">
        <f t="shared" si="123"/>
        <v>0</v>
      </c>
      <c r="Y623" s="270">
        <f t="shared" si="124"/>
        <v>0</v>
      </c>
      <c r="Z623" s="61"/>
      <c r="AA623" s="61"/>
      <c r="AB623" s="60" t="str">
        <f t="shared" si="125"/>
        <v/>
      </c>
      <c r="AC623" s="21" t="b">
        <f t="shared" si="126"/>
        <v>0</v>
      </c>
      <c r="AD623" s="21" t="b">
        <f t="shared" si="127"/>
        <v>0</v>
      </c>
      <c r="AE623" s="21" t="b">
        <f t="shared" si="128"/>
        <v>0</v>
      </c>
      <c r="AF623" s="21" t="b">
        <f ca="1">OR(AND($AC623,NOT($AD623)),AND($AC623,OR(AND($G623="",$H623&lt;&gt;""),AND($G623&lt;&gt;"",$H623=""),AND($J623="",$K623&lt;&gt;""),AND($J623&lt;&gt;"",$K623=""),AND($M623="",$N623&lt;&gt;""),AND($M623&lt;&gt;"",$N623=""),AND($P623="",$Q623&lt;&gt;""),AND($P623&lt;&gt;"",$Q623=""),AND($S623="",$T623&lt;&gt;""),AND($S623&lt;&gt;"",$T623=""),AND($V623="",$W623&lt;&gt;""),AND($V623&lt;&gt;"",$W623=""))),AND($C623&lt;&gt;"",$E623&lt;&gt;"",LEFT(TRIM($C623),1)&lt;&gt;LEFT(TRIM($E623),1)),IF(OR($E623="",$F623=""),FALSE(),IFERROR(COUNTIF(INDIRECT("UNITS_"&amp;SUBSTITUTE(LEFT($E623,FIND(" ",$E623&amp;" ")-1),".","_")),$F623)=0,TRUE())),AND($B623&lt;&gt;"",OR(ISNUMBER(SEARCH("outro",LOWER($B623))),ISNUMBER(SEARCH("divers",LOWER($B623))),ISNUMBER(SEARCH("etc",LOWER($B623))))),OR(AND(ISNUMBER(SEARCH("comunic",LOWER($B623))),LEFT($E623,3)&lt;&gt;"4.4"),AND(ISNUMBER(SEARCH("monitor",LOWER($B623))),NOT(OR(LEFT($E623,3)="1.5",LEFT($E623,3)="2.5")))),AND($B623&lt;&gt;"",OR(LEFT($C623,1)="1",LEFT($C623,1)="2"),$D623=""),AND($D623&lt;&gt;"",NOT(OR(LEFT($C623,1)="1",LEFT($C623,1)="2"))),AND($D623&lt;&gt;"",COUNTIF(' PROJETO'!$B$14:$B$16,$D623)=0),IF($D623="",FALSE(),IF(COUNTIF(' PROJETO'!$B$14:$B$16,$D623)=0,FALSE(),IFERROR(INDEX(' PROJETO'!$C$14:$C$16,MATCH($D623,' PROJETO'!$B$14:$B$16,0))&lt;&gt;"Sim",FALSE()))))</f>
        <v>0</v>
      </c>
      <c r="AG623" s="21" t="b">
        <f>AND($AC623,$Y623&gt;'CONFG.  LISTAS'!$F$4,$Z623="",$AA623="")</f>
        <v>0</v>
      </c>
      <c r="AH623" s="21" t="str">
        <f t="shared" si="129"/>
        <v/>
      </c>
      <c r="AI623" s="43" t="str">
        <f ca="1">IF(NOT($AC623),"",IF(OR($B623="",$C623="",$E623="",$F623=""),"Preencha descrição, categoria, tipo e unidade.",IF(AND($B623&lt;&gt;"",OR(LEFT($C623,1)="1",LEFT($C623,1)="2"),$D623=""),"Informe a prática de restauração para itens diretos.",IF(AND($D623&lt;&gt;"",NOT(OR(LEFT($C623,1)="1",LEFT($C623,1)="2"))),"Custos indiretos não devem pertencer a uma prática específica.",IF(AND($D623&lt;&gt;"",COUNTIF(' PROJETO'!$B$14:$B$16,$D623)=0),"Prática de restauração inválida ou não cadastrada.",IF(IF($D623="",FALSE(),IF(COUNTIF(' PROJETO'!$B$14:$B$16,$D623)=0,FALSE(),IFERROR(INDEX(' PROJETO'!$C$14:$C$16,MATCH($D623,' PROJETO'!$B$14:$B$16,0))&lt;&gt;"Sim",FALSE()))),"A prática informada no item não foi selecionada na aba Projeto.",IF(AND(MAX($I623,$L623,$O623,$R623,$U623,$X623)&gt;'CONFG.  LISTAS'!$F$4,NOT(OR($Z623&lt;&gt;"",$AA623&lt;&gt;""))),"Memorial de cálculo ou anexo obrigatório não informado para item acima do limite.",IF(OR(AND($G623&lt;&gt;"",$H623&lt;&gt;"",OR($G623&lt;=0,$H623&lt;=0)),AND($J623&lt;&gt;"",$K623&lt;&gt;"",OR($J623&lt;=0,$K623&lt;=0)),AND($M623&lt;&gt;"",$N623&lt;&gt;"",OR($M623&lt;=0,$N623&lt;=0)),AND($P623&lt;&gt;"",$Q623&lt;&gt;"",OR($P623&lt;=0,$Q623&lt;=0)),AND($S623&lt;&gt;"",$T623&lt;&gt;"",OR($S623&lt;=0,$T623&lt;=0)),AND($V623&lt;&gt;"",$W623&lt;&gt;"",OR($V623&lt;=0,$W623&lt;=0))),"Revise os valores informados: valor unitário e quantidade devem ser maiores que zero.",IF(OR(AND($G623="",$H623&lt;&gt;""),AND($G623&lt;&gt;"",$H623=""),AND($J623="",$K623&lt;&gt;""),AND($J623&lt;&gt;"",$K623=""),AND($M623="",$N623&lt;&gt;""),AND($M623&lt;&gt;"",$N623=""),AND($P623="",$Q623&lt;&gt;""),AND($P623&lt;&gt;"",$Q623=""),AND($S623="",$T623&lt;&gt;""),AND($S623&lt;&gt;"",$T623=""),AND($V623="",$W623&lt;&gt;""),AND($V623&lt;&gt;"",$W623="")),"Há ano preenchido parcialmente: "&amp;TRIM(IF(AND($G623="",$H623&lt;&gt;""),"Ano 1 (falta valor unitário); ","")&amp;IF(AND($G623&lt;&gt;"",$H623=""),"Ano 1 (falta quantidade); ","")&amp;IF(AND($J623="",$K623&lt;&gt;""),"Ano 2 (falta valor unitário); ","")&amp;IF(AND($J623&lt;&gt;"",$K623=""),"Ano 2 (falta quantidade); ","")&amp;IF(AND($M623="",$N623&lt;&gt;""),"Ano 3 (falta valor unitário); ","")&amp;IF(AND($M623&lt;&gt;"",$N623=""),"Ano 3 (falta quantidade); ","")&amp;IF(AND($P623="",$Q623&lt;&gt;""),"Ano 4 (falta valor unitário); ","")&amp;IF(AND($P623&lt;&gt;"",$Q623=""),"Ano 4 (falta quantidade); ","")&amp;IF(AND($S623="",$T623&lt;&gt;""),"Ano 5 (falta valor unitário); ","")&amp;IF(AND($S623&lt;&gt;"",$T623=""),"Ano 5 (falta quantidade); ","")&amp;IF(AND($V623="",$W623&lt;&gt;""),"Ano 6 (falta valor unitário); ","")&amp;IF(AND($V623&lt;&gt;"",$W623=""),"Ano 6 (falta quantidade); ","")), IF(NOT(OR(AND($G623&lt;&gt;"",$H623&lt;&gt;""),AND($J623&lt;&gt;"",$K623&lt;&gt;""),AND($M623&lt;&gt;"",$N623&lt;&gt;""),AND($P623&lt;&gt;"",$Q623&lt;&gt;""),AND($S623&lt;&gt;"",$T623&lt;&gt;""),AND($V623&lt;&gt;"",$W623&lt;&gt;""))),"Informe pelo menos um ano completo com valor unitário e quantidade.",IF(AND($C623&lt;&gt;"",$E623&lt;&gt;"",LEFT(TRIM($C623),1)&lt;&gt;LEFT(TRIM($E623),1)),"Categoria e tipo estão incompatíveis.",IF(IF(OR($E623="",$F623=""),FALSE(),IFERROR(COUNTIF(INDIRECT("UNITS_"&amp;SUBSTITUTE(LEFT($E623,FIND(" ",$E623&amp;" ")-1),".","_")),$F623)=0,TRUE())),"Unidade incompatível com o tipo selecionado.",IF(OR(AND(ISNUMBER(SEARCH("comunic",LOWER($B623))),LEFT($E623,3)&lt;&gt;"4.4"),AND(ISNUMBER(SEARCH("monitor",LOWER($B623))),NOT(OR(LEFT($E623,3)="1.5",LEFT($E623,3)="2.5")))),"Revise a classificação do item conforme as regras de preenchimento.",IF(AND($B623&lt;&gt;"",OR(ISNUMBER(SEARCH("outro",LOWER($B623))),ISNUMBER(SEARCH("divers",LOWER($B623))),ISNUMBER(SEARCH("kit",LOWER($B623))),ISNUMBER(SEARCH("ferrament",LOWER($B623))),ISNUMBER(SEARCH("epi",LOWER($B623)))),NOT(OR($Z623&lt;&gt;"",$AA623&lt;&gt;""))),"Descrição muito genérica: detalhe melhor o item e registre o racional no memorial ou em anexo.",IF(AND($Y623=0,$B623&lt;&gt;"",OR($G623&lt;&gt;"",$H623&lt;&gt;"",$J623&lt;&gt;"",$K623&lt;&gt;"",$M623&lt;&gt;"",$N623&lt;&gt;"",$P623&lt;&gt;"",$Q623&lt;&gt;"",$S623&lt;&gt;"",$T623&lt;&gt;"",$V623&lt;&gt;"",$W623&lt;&gt;"")),"O item possui dados lançados, mas o total está zerado. Revise os valores informados.","")))))))))))))))</f>
        <v/>
      </c>
    </row>
    <row r="624" spans="1:35" ht="14.25" customHeight="1" x14ac:dyDescent="0.25">
      <c r="A624" s="57" t="str">
        <f t="shared" si="117"/>
        <v/>
      </c>
      <c r="B624" s="58"/>
      <c r="C624" s="58"/>
      <c r="D624" s="58"/>
      <c r="E624" s="58"/>
      <c r="F624" s="58"/>
      <c r="G624" s="269"/>
      <c r="H624" s="59"/>
      <c r="I624" s="273">
        <f t="shared" si="118"/>
        <v>0</v>
      </c>
      <c r="J624" s="269"/>
      <c r="K624" s="59"/>
      <c r="L624" s="270">
        <f t="shared" si="119"/>
        <v>0</v>
      </c>
      <c r="M624" s="269"/>
      <c r="N624" s="59"/>
      <c r="O624" s="270">
        <f t="shared" si="120"/>
        <v>0</v>
      </c>
      <c r="P624" s="269"/>
      <c r="Q624" s="59"/>
      <c r="R624" s="271">
        <f t="shared" si="121"/>
        <v>0</v>
      </c>
      <c r="S624" s="269"/>
      <c r="T624" s="59"/>
      <c r="U624" s="270">
        <f t="shared" si="122"/>
        <v>0</v>
      </c>
      <c r="V624" s="269"/>
      <c r="W624" s="59"/>
      <c r="X624" s="270">
        <f t="shared" si="123"/>
        <v>0</v>
      </c>
      <c r="Y624" s="270">
        <f t="shared" si="124"/>
        <v>0</v>
      </c>
      <c r="Z624" s="58"/>
      <c r="AA624" s="58"/>
      <c r="AB624" s="60" t="str">
        <f t="shared" si="125"/>
        <v/>
      </c>
      <c r="AC624" s="21" t="b">
        <f t="shared" si="126"/>
        <v>0</v>
      </c>
      <c r="AD624" s="21" t="b">
        <f t="shared" si="127"/>
        <v>0</v>
      </c>
      <c r="AE624" s="21" t="b">
        <f t="shared" si="128"/>
        <v>0</v>
      </c>
      <c r="AF624" s="21" t="b">
        <f ca="1">OR(AND($AC624,NOT($AD624)),AND($AC624,OR(AND($G624="",$H624&lt;&gt;""),AND($G624&lt;&gt;"",$H624=""),AND($J624="",$K624&lt;&gt;""),AND($J624&lt;&gt;"",$K624=""),AND($M624="",$N624&lt;&gt;""),AND($M624&lt;&gt;"",$N624=""),AND($P624="",$Q624&lt;&gt;""),AND($P624&lt;&gt;"",$Q624=""),AND($S624="",$T624&lt;&gt;""),AND($S624&lt;&gt;"",$T624=""),AND($V624="",$W624&lt;&gt;""),AND($V624&lt;&gt;"",$W624=""))),AND($C624&lt;&gt;"",$E624&lt;&gt;"",LEFT(TRIM($C624),1)&lt;&gt;LEFT(TRIM($E624),1)),IF(OR($E624="",$F624=""),FALSE(),IFERROR(COUNTIF(INDIRECT("UNITS_"&amp;SUBSTITUTE(LEFT($E624,FIND(" ",$E624&amp;" ")-1),".","_")),$F624)=0,TRUE())),AND($B624&lt;&gt;"",OR(ISNUMBER(SEARCH("outro",LOWER($B624))),ISNUMBER(SEARCH("divers",LOWER($B624))),ISNUMBER(SEARCH("etc",LOWER($B624))))),OR(AND(ISNUMBER(SEARCH("comunic",LOWER($B624))),LEFT($E624,3)&lt;&gt;"4.4"),AND(ISNUMBER(SEARCH("monitor",LOWER($B624))),NOT(OR(LEFT($E624,3)="1.5",LEFT($E624,3)="2.5")))),AND($B624&lt;&gt;"",OR(LEFT($C624,1)="1",LEFT($C624,1)="2"),$D624=""),AND($D624&lt;&gt;"",NOT(OR(LEFT($C624,1)="1",LEFT($C624,1)="2"))),AND($D624&lt;&gt;"",COUNTIF(' PROJETO'!$B$14:$B$16,$D624)=0),IF($D624="",FALSE(),IF(COUNTIF(' PROJETO'!$B$14:$B$16,$D624)=0,FALSE(),IFERROR(INDEX(' PROJETO'!$C$14:$C$16,MATCH($D624,' PROJETO'!$B$14:$B$16,0))&lt;&gt;"Sim",FALSE()))))</f>
        <v>0</v>
      </c>
      <c r="AG624" s="21" t="b">
        <f>AND($AC624,$Y624&gt;'CONFG.  LISTAS'!$F$4,$Z624="",$AA624="")</f>
        <v>0</v>
      </c>
      <c r="AH624" s="21" t="str">
        <f t="shared" si="129"/>
        <v/>
      </c>
      <c r="AI624" s="43" t="str">
        <f ca="1">IF(NOT($AC624),"",IF(OR($B624="",$C624="",$E624="",$F624=""),"Preencha descrição, categoria, tipo e unidade.",IF(AND($B624&lt;&gt;"",OR(LEFT($C624,1)="1",LEFT($C624,1)="2"),$D624=""),"Informe a prática de restauração para itens diretos.",IF(AND($D624&lt;&gt;"",NOT(OR(LEFT($C624,1)="1",LEFT($C624,1)="2"))),"Custos indiretos não devem pertencer a uma prática específica.",IF(AND($D624&lt;&gt;"",COUNTIF(' PROJETO'!$B$14:$B$16,$D624)=0),"Prática de restauração inválida ou não cadastrada.",IF(IF($D624="",FALSE(),IF(COUNTIF(' PROJETO'!$B$14:$B$16,$D624)=0,FALSE(),IFERROR(INDEX(' PROJETO'!$C$14:$C$16,MATCH($D624,' PROJETO'!$B$14:$B$16,0))&lt;&gt;"Sim",FALSE()))),"A prática informada no item não foi selecionada na aba Projeto.",IF(AND(MAX($I624,$L624,$O624,$R624,$U624,$X624)&gt;'CONFG.  LISTAS'!$F$4,NOT(OR($Z624&lt;&gt;"",$AA624&lt;&gt;""))),"Memorial de cálculo ou anexo obrigatório não informado para item acima do limite.",IF(OR(AND($G624&lt;&gt;"",$H624&lt;&gt;"",OR($G624&lt;=0,$H624&lt;=0)),AND($J624&lt;&gt;"",$K624&lt;&gt;"",OR($J624&lt;=0,$K624&lt;=0)),AND($M624&lt;&gt;"",$N624&lt;&gt;"",OR($M624&lt;=0,$N624&lt;=0)),AND($P624&lt;&gt;"",$Q624&lt;&gt;"",OR($P624&lt;=0,$Q624&lt;=0)),AND($S624&lt;&gt;"",$T624&lt;&gt;"",OR($S624&lt;=0,$T624&lt;=0)),AND($V624&lt;&gt;"",$W624&lt;&gt;"",OR($V624&lt;=0,$W624&lt;=0))),"Revise os valores informados: valor unitário e quantidade devem ser maiores que zero.",IF(OR(AND($G624="",$H624&lt;&gt;""),AND($G624&lt;&gt;"",$H624=""),AND($J624="",$K624&lt;&gt;""),AND($J624&lt;&gt;"",$K624=""),AND($M624="",$N624&lt;&gt;""),AND($M624&lt;&gt;"",$N624=""),AND($P624="",$Q624&lt;&gt;""),AND($P624&lt;&gt;"",$Q624=""),AND($S624="",$T624&lt;&gt;""),AND($S624&lt;&gt;"",$T624=""),AND($V624="",$W624&lt;&gt;""),AND($V624&lt;&gt;"",$W624="")),"Há ano preenchido parcialmente: "&amp;TRIM(IF(AND($G624="",$H624&lt;&gt;""),"Ano 1 (falta valor unitário); ","")&amp;IF(AND($G624&lt;&gt;"",$H624=""),"Ano 1 (falta quantidade); ","")&amp;IF(AND($J624="",$K624&lt;&gt;""),"Ano 2 (falta valor unitário); ","")&amp;IF(AND($J624&lt;&gt;"",$K624=""),"Ano 2 (falta quantidade); ","")&amp;IF(AND($M624="",$N624&lt;&gt;""),"Ano 3 (falta valor unitário); ","")&amp;IF(AND($M624&lt;&gt;"",$N624=""),"Ano 3 (falta quantidade); ","")&amp;IF(AND($P624="",$Q624&lt;&gt;""),"Ano 4 (falta valor unitário); ","")&amp;IF(AND($P624&lt;&gt;"",$Q624=""),"Ano 4 (falta quantidade); ","")&amp;IF(AND($S624="",$T624&lt;&gt;""),"Ano 5 (falta valor unitário); ","")&amp;IF(AND($S624&lt;&gt;"",$T624=""),"Ano 5 (falta quantidade); ","")&amp;IF(AND($V624="",$W624&lt;&gt;""),"Ano 6 (falta valor unitário); ","")&amp;IF(AND($V624&lt;&gt;"",$W624=""),"Ano 6 (falta quantidade); ","")), IF(NOT(OR(AND($G624&lt;&gt;"",$H624&lt;&gt;""),AND($J624&lt;&gt;"",$K624&lt;&gt;""),AND($M624&lt;&gt;"",$N624&lt;&gt;""),AND($P624&lt;&gt;"",$Q624&lt;&gt;""),AND($S624&lt;&gt;"",$T624&lt;&gt;""),AND($V624&lt;&gt;"",$W624&lt;&gt;""))),"Informe pelo menos um ano completo com valor unitário e quantidade.",IF(AND($C624&lt;&gt;"",$E624&lt;&gt;"",LEFT(TRIM($C624),1)&lt;&gt;LEFT(TRIM($E624),1)),"Categoria e tipo estão incompatíveis.",IF(IF(OR($E624="",$F624=""),FALSE(),IFERROR(COUNTIF(INDIRECT("UNITS_"&amp;SUBSTITUTE(LEFT($E624,FIND(" ",$E624&amp;" ")-1),".","_")),$F624)=0,TRUE())),"Unidade incompatível com o tipo selecionado.",IF(OR(AND(ISNUMBER(SEARCH("comunic",LOWER($B624))),LEFT($E624,3)&lt;&gt;"4.4"),AND(ISNUMBER(SEARCH("monitor",LOWER($B624))),NOT(OR(LEFT($E624,3)="1.5",LEFT($E624,3)="2.5")))),"Revise a classificação do item conforme as regras de preenchimento.",IF(AND($B624&lt;&gt;"",OR(ISNUMBER(SEARCH("outro",LOWER($B624))),ISNUMBER(SEARCH("divers",LOWER($B624))),ISNUMBER(SEARCH("kit",LOWER($B624))),ISNUMBER(SEARCH("ferrament",LOWER($B624))),ISNUMBER(SEARCH("epi",LOWER($B624)))),NOT(OR($Z624&lt;&gt;"",$AA624&lt;&gt;""))),"Descrição muito genérica: detalhe melhor o item e registre o racional no memorial ou em anexo.",IF(AND($Y624=0,$B624&lt;&gt;"",OR($G624&lt;&gt;"",$H624&lt;&gt;"",$J624&lt;&gt;"",$K624&lt;&gt;"",$M624&lt;&gt;"",$N624&lt;&gt;"",$P624&lt;&gt;"",$Q624&lt;&gt;"",$S624&lt;&gt;"",$T624&lt;&gt;"",$V624&lt;&gt;"",$W624&lt;&gt;"")),"O item possui dados lançados, mas o total está zerado. Revise os valores informados.","")))))))))))))))</f>
        <v/>
      </c>
    </row>
    <row r="625" spans="1:35" ht="14.25" customHeight="1" x14ac:dyDescent="0.25">
      <c r="A625" s="57" t="str">
        <f t="shared" si="117"/>
        <v/>
      </c>
      <c r="B625" s="61"/>
      <c r="C625" s="61"/>
      <c r="D625" s="58"/>
      <c r="E625" s="61"/>
      <c r="F625" s="61"/>
      <c r="G625" s="272"/>
      <c r="H625" s="62"/>
      <c r="I625" s="273">
        <f t="shared" si="118"/>
        <v>0</v>
      </c>
      <c r="J625" s="272"/>
      <c r="K625" s="62"/>
      <c r="L625" s="270">
        <f t="shared" si="119"/>
        <v>0</v>
      </c>
      <c r="M625" s="272"/>
      <c r="N625" s="62"/>
      <c r="O625" s="270">
        <f t="shared" si="120"/>
        <v>0</v>
      </c>
      <c r="P625" s="272"/>
      <c r="Q625" s="62"/>
      <c r="R625" s="271">
        <f t="shared" si="121"/>
        <v>0</v>
      </c>
      <c r="S625" s="272"/>
      <c r="T625" s="62"/>
      <c r="U625" s="270">
        <f t="shared" si="122"/>
        <v>0</v>
      </c>
      <c r="V625" s="272"/>
      <c r="W625" s="62"/>
      <c r="X625" s="270">
        <f t="shared" si="123"/>
        <v>0</v>
      </c>
      <c r="Y625" s="270">
        <f t="shared" si="124"/>
        <v>0</v>
      </c>
      <c r="Z625" s="61"/>
      <c r="AA625" s="61"/>
      <c r="AB625" s="60" t="str">
        <f t="shared" si="125"/>
        <v/>
      </c>
      <c r="AC625" s="21" t="b">
        <f t="shared" si="126"/>
        <v>0</v>
      </c>
      <c r="AD625" s="21" t="b">
        <f t="shared" si="127"/>
        <v>0</v>
      </c>
      <c r="AE625" s="21" t="b">
        <f t="shared" si="128"/>
        <v>0</v>
      </c>
      <c r="AF625" s="21" t="b">
        <f ca="1">OR(AND($AC625,NOT($AD625)),AND($AC625,OR(AND($G625="",$H625&lt;&gt;""),AND($G625&lt;&gt;"",$H625=""),AND($J625="",$K625&lt;&gt;""),AND($J625&lt;&gt;"",$K625=""),AND($M625="",$N625&lt;&gt;""),AND($M625&lt;&gt;"",$N625=""),AND($P625="",$Q625&lt;&gt;""),AND($P625&lt;&gt;"",$Q625=""),AND($S625="",$T625&lt;&gt;""),AND($S625&lt;&gt;"",$T625=""),AND($V625="",$W625&lt;&gt;""),AND($V625&lt;&gt;"",$W625=""))),AND($C625&lt;&gt;"",$E625&lt;&gt;"",LEFT(TRIM($C625),1)&lt;&gt;LEFT(TRIM($E625),1)),IF(OR($E625="",$F625=""),FALSE(),IFERROR(COUNTIF(INDIRECT("UNITS_"&amp;SUBSTITUTE(LEFT($E625,FIND(" ",$E625&amp;" ")-1),".","_")),$F625)=0,TRUE())),AND($B625&lt;&gt;"",OR(ISNUMBER(SEARCH("outro",LOWER($B625))),ISNUMBER(SEARCH("divers",LOWER($B625))),ISNUMBER(SEARCH("etc",LOWER($B625))))),OR(AND(ISNUMBER(SEARCH("comunic",LOWER($B625))),LEFT($E625,3)&lt;&gt;"4.4"),AND(ISNUMBER(SEARCH("monitor",LOWER($B625))),NOT(OR(LEFT($E625,3)="1.5",LEFT($E625,3)="2.5")))),AND($B625&lt;&gt;"",OR(LEFT($C625,1)="1",LEFT($C625,1)="2"),$D625=""),AND($D625&lt;&gt;"",NOT(OR(LEFT($C625,1)="1",LEFT($C625,1)="2"))),AND($D625&lt;&gt;"",COUNTIF(' PROJETO'!$B$14:$B$16,$D625)=0),IF($D625="",FALSE(),IF(COUNTIF(' PROJETO'!$B$14:$B$16,$D625)=0,FALSE(),IFERROR(INDEX(' PROJETO'!$C$14:$C$16,MATCH($D625,' PROJETO'!$B$14:$B$16,0))&lt;&gt;"Sim",FALSE()))))</f>
        <v>0</v>
      </c>
      <c r="AG625" s="21" t="b">
        <f>AND($AC625,$Y625&gt;'CONFG.  LISTAS'!$F$4,$Z625="",$AA625="")</f>
        <v>0</v>
      </c>
      <c r="AH625" s="21" t="str">
        <f t="shared" si="129"/>
        <v/>
      </c>
      <c r="AI625" s="43" t="str">
        <f ca="1">IF(NOT($AC625),"",IF(OR($B625="",$C625="",$E625="",$F625=""),"Preencha descrição, categoria, tipo e unidade.",IF(AND($B625&lt;&gt;"",OR(LEFT($C625,1)="1",LEFT($C625,1)="2"),$D625=""),"Informe a prática de restauração para itens diretos.",IF(AND($D625&lt;&gt;"",NOT(OR(LEFT($C625,1)="1",LEFT($C625,1)="2"))),"Custos indiretos não devem pertencer a uma prática específica.",IF(AND($D625&lt;&gt;"",COUNTIF(' PROJETO'!$B$14:$B$16,$D625)=0),"Prática de restauração inválida ou não cadastrada.",IF(IF($D625="",FALSE(),IF(COUNTIF(' PROJETO'!$B$14:$B$16,$D625)=0,FALSE(),IFERROR(INDEX(' PROJETO'!$C$14:$C$16,MATCH($D625,' PROJETO'!$B$14:$B$16,0))&lt;&gt;"Sim",FALSE()))),"A prática informada no item não foi selecionada na aba Projeto.",IF(AND(MAX($I625,$L625,$O625,$R625,$U625,$X625)&gt;'CONFG.  LISTAS'!$F$4,NOT(OR($Z625&lt;&gt;"",$AA625&lt;&gt;""))),"Memorial de cálculo ou anexo obrigatório não informado para item acima do limite.",IF(OR(AND($G625&lt;&gt;"",$H625&lt;&gt;"",OR($G625&lt;=0,$H625&lt;=0)),AND($J625&lt;&gt;"",$K625&lt;&gt;"",OR($J625&lt;=0,$K625&lt;=0)),AND($M625&lt;&gt;"",$N625&lt;&gt;"",OR($M625&lt;=0,$N625&lt;=0)),AND($P625&lt;&gt;"",$Q625&lt;&gt;"",OR($P625&lt;=0,$Q625&lt;=0)),AND($S625&lt;&gt;"",$T625&lt;&gt;"",OR($S625&lt;=0,$T625&lt;=0)),AND($V625&lt;&gt;"",$W625&lt;&gt;"",OR($V625&lt;=0,$W625&lt;=0))),"Revise os valores informados: valor unitário e quantidade devem ser maiores que zero.",IF(OR(AND($G625="",$H625&lt;&gt;""),AND($G625&lt;&gt;"",$H625=""),AND($J625="",$K625&lt;&gt;""),AND($J625&lt;&gt;"",$K625=""),AND($M625="",$N625&lt;&gt;""),AND($M625&lt;&gt;"",$N625=""),AND($P625="",$Q625&lt;&gt;""),AND($P625&lt;&gt;"",$Q625=""),AND($S625="",$T625&lt;&gt;""),AND($S625&lt;&gt;"",$T625=""),AND($V625="",$W625&lt;&gt;""),AND($V625&lt;&gt;"",$W625="")),"Há ano preenchido parcialmente: "&amp;TRIM(IF(AND($G625="",$H625&lt;&gt;""),"Ano 1 (falta valor unitário); ","")&amp;IF(AND($G625&lt;&gt;"",$H625=""),"Ano 1 (falta quantidade); ","")&amp;IF(AND($J625="",$K625&lt;&gt;""),"Ano 2 (falta valor unitário); ","")&amp;IF(AND($J625&lt;&gt;"",$K625=""),"Ano 2 (falta quantidade); ","")&amp;IF(AND($M625="",$N625&lt;&gt;""),"Ano 3 (falta valor unitário); ","")&amp;IF(AND($M625&lt;&gt;"",$N625=""),"Ano 3 (falta quantidade); ","")&amp;IF(AND($P625="",$Q625&lt;&gt;""),"Ano 4 (falta valor unitário); ","")&amp;IF(AND($P625&lt;&gt;"",$Q625=""),"Ano 4 (falta quantidade); ","")&amp;IF(AND($S625="",$T625&lt;&gt;""),"Ano 5 (falta valor unitário); ","")&amp;IF(AND($S625&lt;&gt;"",$T625=""),"Ano 5 (falta quantidade); ","")&amp;IF(AND($V625="",$W625&lt;&gt;""),"Ano 6 (falta valor unitário); ","")&amp;IF(AND($V625&lt;&gt;"",$W625=""),"Ano 6 (falta quantidade); ","")), IF(NOT(OR(AND($G625&lt;&gt;"",$H625&lt;&gt;""),AND($J625&lt;&gt;"",$K625&lt;&gt;""),AND($M625&lt;&gt;"",$N625&lt;&gt;""),AND($P625&lt;&gt;"",$Q625&lt;&gt;""),AND($S625&lt;&gt;"",$T625&lt;&gt;""),AND($V625&lt;&gt;"",$W625&lt;&gt;""))),"Informe pelo menos um ano completo com valor unitário e quantidade.",IF(AND($C625&lt;&gt;"",$E625&lt;&gt;"",LEFT(TRIM($C625),1)&lt;&gt;LEFT(TRIM($E625),1)),"Categoria e tipo estão incompatíveis.",IF(IF(OR($E625="",$F625=""),FALSE(),IFERROR(COUNTIF(INDIRECT("UNITS_"&amp;SUBSTITUTE(LEFT($E625,FIND(" ",$E625&amp;" ")-1),".","_")),$F625)=0,TRUE())),"Unidade incompatível com o tipo selecionado.",IF(OR(AND(ISNUMBER(SEARCH("comunic",LOWER($B625))),LEFT($E625,3)&lt;&gt;"4.4"),AND(ISNUMBER(SEARCH("monitor",LOWER($B625))),NOT(OR(LEFT($E625,3)="1.5",LEFT($E625,3)="2.5")))),"Revise a classificação do item conforme as regras de preenchimento.",IF(AND($B625&lt;&gt;"",OR(ISNUMBER(SEARCH("outro",LOWER($B625))),ISNUMBER(SEARCH("divers",LOWER($B625))),ISNUMBER(SEARCH("kit",LOWER($B625))),ISNUMBER(SEARCH("ferrament",LOWER($B625))),ISNUMBER(SEARCH("epi",LOWER($B625)))),NOT(OR($Z625&lt;&gt;"",$AA625&lt;&gt;""))),"Descrição muito genérica: detalhe melhor o item e registre o racional no memorial ou em anexo.",IF(AND($Y625=0,$B625&lt;&gt;"",OR($G625&lt;&gt;"",$H625&lt;&gt;"",$J625&lt;&gt;"",$K625&lt;&gt;"",$M625&lt;&gt;"",$N625&lt;&gt;"",$P625&lt;&gt;"",$Q625&lt;&gt;"",$S625&lt;&gt;"",$T625&lt;&gt;"",$V625&lt;&gt;"",$W625&lt;&gt;"")),"O item possui dados lançados, mas o total está zerado. Revise os valores informados.","")))))))))))))))</f>
        <v/>
      </c>
    </row>
    <row r="626" spans="1:35" ht="14.25" customHeight="1" x14ac:dyDescent="0.25">
      <c r="A626" s="57" t="str">
        <f t="shared" si="117"/>
        <v/>
      </c>
      <c r="B626" s="58"/>
      <c r="C626" s="58"/>
      <c r="D626" s="58"/>
      <c r="E626" s="58"/>
      <c r="F626" s="58"/>
      <c r="G626" s="269"/>
      <c r="H626" s="59"/>
      <c r="I626" s="273">
        <f t="shared" si="118"/>
        <v>0</v>
      </c>
      <c r="J626" s="269"/>
      <c r="K626" s="59"/>
      <c r="L626" s="270">
        <f t="shared" si="119"/>
        <v>0</v>
      </c>
      <c r="M626" s="269"/>
      <c r="N626" s="59"/>
      <c r="O626" s="270">
        <f t="shared" si="120"/>
        <v>0</v>
      </c>
      <c r="P626" s="269"/>
      <c r="Q626" s="59"/>
      <c r="R626" s="271">
        <f t="shared" si="121"/>
        <v>0</v>
      </c>
      <c r="S626" s="269"/>
      <c r="T626" s="59"/>
      <c r="U626" s="270">
        <f t="shared" si="122"/>
        <v>0</v>
      </c>
      <c r="V626" s="269"/>
      <c r="W626" s="59"/>
      <c r="X626" s="270">
        <f t="shared" si="123"/>
        <v>0</v>
      </c>
      <c r="Y626" s="270">
        <f t="shared" si="124"/>
        <v>0</v>
      </c>
      <c r="Z626" s="58"/>
      <c r="AA626" s="58"/>
      <c r="AB626" s="60" t="str">
        <f t="shared" si="125"/>
        <v/>
      </c>
      <c r="AC626" s="21" t="b">
        <f t="shared" si="126"/>
        <v>0</v>
      </c>
      <c r="AD626" s="21" t="b">
        <f t="shared" si="127"/>
        <v>0</v>
      </c>
      <c r="AE626" s="21" t="b">
        <f t="shared" si="128"/>
        <v>0</v>
      </c>
      <c r="AF626" s="21" t="b">
        <f ca="1">OR(AND($AC626,NOT($AD626)),AND($AC626,OR(AND($G626="",$H626&lt;&gt;""),AND($G626&lt;&gt;"",$H626=""),AND($J626="",$K626&lt;&gt;""),AND($J626&lt;&gt;"",$K626=""),AND($M626="",$N626&lt;&gt;""),AND($M626&lt;&gt;"",$N626=""),AND($P626="",$Q626&lt;&gt;""),AND($P626&lt;&gt;"",$Q626=""),AND($S626="",$T626&lt;&gt;""),AND($S626&lt;&gt;"",$T626=""),AND($V626="",$W626&lt;&gt;""),AND($V626&lt;&gt;"",$W626=""))),AND($C626&lt;&gt;"",$E626&lt;&gt;"",LEFT(TRIM($C626),1)&lt;&gt;LEFT(TRIM($E626),1)),IF(OR($E626="",$F626=""),FALSE(),IFERROR(COUNTIF(INDIRECT("UNITS_"&amp;SUBSTITUTE(LEFT($E626,FIND(" ",$E626&amp;" ")-1),".","_")),$F626)=0,TRUE())),AND($B626&lt;&gt;"",OR(ISNUMBER(SEARCH("outro",LOWER($B626))),ISNUMBER(SEARCH("divers",LOWER($B626))),ISNUMBER(SEARCH("etc",LOWER($B626))))),OR(AND(ISNUMBER(SEARCH("comunic",LOWER($B626))),LEFT($E626,3)&lt;&gt;"4.4"),AND(ISNUMBER(SEARCH("monitor",LOWER($B626))),NOT(OR(LEFT($E626,3)="1.5",LEFT($E626,3)="2.5")))),AND($B626&lt;&gt;"",OR(LEFT($C626,1)="1",LEFT($C626,1)="2"),$D626=""),AND($D626&lt;&gt;"",NOT(OR(LEFT($C626,1)="1",LEFT($C626,1)="2"))),AND($D626&lt;&gt;"",COUNTIF(' PROJETO'!$B$14:$B$16,$D626)=0),IF($D626="",FALSE(),IF(COUNTIF(' PROJETO'!$B$14:$B$16,$D626)=0,FALSE(),IFERROR(INDEX(' PROJETO'!$C$14:$C$16,MATCH($D626,' PROJETO'!$B$14:$B$16,0))&lt;&gt;"Sim",FALSE()))))</f>
        <v>0</v>
      </c>
      <c r="AG626" s="21" t="b">
        <f>AND($AC626,$Y626&gt;'CONFG.  LISTAS'!$F$4,$Z626="",$AA626="")</f>
        <v>0</v>
      </c>
      <c r="AH626" s="21" t="str">
        <f t="shared" si="129"/>
        <v/>
      </c>
      <c r="AI626" s="43" t="str">
        <f ca="1">IF(NOT($AC626),"",IF(OR($B626="",$C626="",$E626="",$F626=""),"Preencha descrição, categoria, tipo e unidade.",IF(AND($B626&lt;&gt;"",OR(LEFT($C626,1)="1",LEFT($C626,1)="2"),$D626=""),"Informe a prática de restauração para itens diretos.",IF(AND($D626&lt;&gt;"",NOT(OR(LEFT($C626,1)="1",LEFT($C626,1)="2"))),"Custos indiretos não devem pertencer a uma prática específica.",IF(AND($D626&lt;&gt;"",COUNTIF(' PROJETO'!$B$14:$B$16,$D626)=0),"Prática de restauração inválida ou não cadastrada.",IF(IF($D626="",FALSE(),IF(COUNTIF(' PROJETO'!$B$14:$B$16,$D626)=0,FALSE(),IFERROR(INDEX(' PROJETO'!$C$14:$C$16,MATCH($D626,' PROJETO'!$B$14:$B$16,0))&lt;&gt;"Sim",FALSE()))),"A prática informada no item não foi selecionada na aba Projeto.",IF(AND(MAX($I626,$L626,$O626,$R626,$U626,$X626)&gt;'CONFG.  LISTAS'!$F$4,NOT(OR($Z626&lt;&gt;"",$AA626&lt;&gt;""))),"Memorial de cálculo ou anexo obrigatório não informado para item acima do limite.",IF(OR(AND($G626&lt;&gt;"",$H626&lt;&gt;"",OR($G626&lt;=0,$H626&lt;=0)),AND($J626&lt;&gt;"",$K626&lt;&gt;"",OR($J626&lt;=0,$K626&lt;=0)),AND($M626&lt;&gt;"",$N626&lt;&gt;"",OR($M626&lt;=0,$N626&lt;=0)),AND($P626&lt;&gt;"",$Q626&lt;&gt;"",OR($P626&lt;=0,$Q626&lt;=0)),AND($S626&lt;&gt;"",$T626&lt;&gt;"",OR($S626&lt;=0,$T626&lt;=0)),AND($V626&lt;&gt;"",$W626&lt;&gt;"",OR($V626&lt;=0,$W626&lt;=0))),"Revise os valores informados: valor unitário e quantidade devem ser maiores que zero.",IF(OR(AND($G626="",$H626&lt;&gt;""),AND($G626&lt;&gt;"",$H626=""),AND($J626="",$K626&lt;&gt;""),AND($J626&lt;&gt;"",$K626=""),AND($M626="",$N626&lt;&gt;""),AND($M626&lt;&gt;"",$N626=""),AND($P626="",$Q626&lt;&gt;""),AND($P626&lt;&gt;"",$Q626=""),AND($S626="",$T626&lt;&gt;""),AND($S626&lt;&gt;"",$T626=""),AND($V626="",$W626&lt;&gt;""),AND($V626&lt;&gt;"",$W626="")),"Há ano preenchido parcialmente: "&amp;TRIM(IF(AND($G626="",$H626&lt;&gt;""),"Ano 1 (falta valor unitário); ","")&amp;IF(AND($G626&lt;&gt;"",$H626=""),"Ano 1 (falta quantidade); ","")&amp;IF(AND($J626="",$K626&lt;&gt;""),"Ano 2 (falta valor unitário); ","")&amp;IF(AND($J626&lt;&gt;"",$K626=""),"Ano 2 (falta quantidade); ","")&amp;IF(AND($M626="",$N626&lt;&gt;""),"Ano 3 (falta valor unitário); ","")&amp;IF(AND($M626&lt;&gt;"",$N626=""),"Ano 3 (falta quantidade); ","")&amp;IF(AND($P626="",$Q626&lt;&gt;""),"Ano 4 (falta valor unitário); ","")&amp;IF(AND($P626&lt;&gt;"",$Q626=""),"Ano 4 (falta quantidade); ","")&amp;IF(AND($S626="",$T626&lt;&gt;""),"Ano 5 (falta valor unitário); ","")&amp;IF(AND($S626&lt;&gt;"",$T626=""),"Ano 5 (falta quantidade); ","")&amp;IF(AND($V626="",$W626&lt;&gt;""),"Ano 6 (falta valor unitário); ","")&amp;IF(AND($V626&lt;&gt;"",$W626=""),"Ano 6 (falta quantidade); ","")), IF(NOT(OR(AND($G626&lt;&gt;"",$H626&lt;&gt;""),AND($J626&lt;&gt;"",$K626&lt;&gt;""),AND($M626&lt;&gt;"",$N626&lt;&gt;""),AND($P626&lt;&gt;"",$Q626&lt;&gt;""),AND($S626&lt;&gt;"",$T626&lt;&gt;""),AND($V626&lt;&gt;"",$W626&lt;&gt;""))),"Informe pelo menos um ano completo com valor unitário e quantidade.",IF(AND($C626&lt;&gt;"",$E626&lt;&gt;"",LEFT(TRIM($C626),1)&lt;&gt;LEFT(TRIM($E626),1)),"Categoria e tipo estão incompatíveis.",IF(IF(OR($E626="",$F626=""),FALSE(),IFERROR(COUNTIF(INDIRECT("UNITS_"&amp;SUBSTITUTE(LEFT($E626,FIND(" ",$E626&amp;" ")-1),".","_")),$F626)=0,TRUE())),"Unidade incompatível com o tipo selecionado.",IF(OR(AND(ISNUMBER(SEARCH("comunic",LOWER($B626))),LEFT($E626,3)&lt;&gt;"4.4"),AND(ISNUMBER(SEARCH("monitor",LOWER($B626))),NOT(OR(LEFT($E626,3)="1.5",LEFT($E626,3)="2.5")))),"Revise a classificação do item conforme as regras de preenchimento.",IF(AND($B626&lt;&gt;"",OR(ISNUMBER(SEARCH("outro",LOWER($B626))),ISNUMBER(SEARCH("divers",LOWER($B626))),ISNUMBER(SEARCH("kit",LOWER($B626))),ISNUMBER(SEARCH("ferrament",LOWER($B626))),ISNUMBER(SEARCH("epi",LOWER($B626)))),NOT(OR($Z626&lt;&gt;"",$AA626&lt;&gt;""))),"Descrição muito genérica: detalhe melhor o item e registre o racional no memorial ou em anexo.",IF(AND($Y626=0,$B626&lt;&gt;"",OR($G626&lt;&gt;"",$H626&lt;&gt;"",$J626&lt;&gt;"",$K626&lt;&gt;"",$M626&lt;&gt;"",$N626&lt;&gt;"",$P626&lt;&gt;"",$Q626&lt;&gt;"",$S626&lt;&gt;"",$T626&lt;&gt;"",$V626&lt;&gt;"",$W626&lt;&gt;"")),"O item possui dados lançados, mas o total está zerado. Revise os valores informados.","")))))))))))))))</f>
        <v/>
      </c>
    </row>
    <row r="627" spans="1:35" ht="14.25" customHeight="1" x14ac:dyDescent="0.25">
      <c r="A627" s="57" t="str">
        <f t="shared" si="117"/>
        <v/>
      </c>
      <c r="B627" s="61"/>
      <c r="C627" s="61"/>
      <c r="D627" s="58"/>
      <c r="E627" s="61"/>
      <c r="F627" s="61"/>
      <c r="G627" s="272"/>
      <c r="H627" s="62"/>
      <c r="I627" s="273">
        <f t="shared" si="118"/>
        <v>0</v>
      </c>
      <c r="J627" s="272"/>
      <c r="K627" s="62"/>
      <c r="L627" s="270">
        <f t="shared" si="119"/>
        <v>0</v>
      </c>
      <c r="M627" s="272"/>
      <c r="N627" s="62"/>
      <c r="O627" s="270">
        <f t="shared" si="120"/>
        <v>0</v>
      </c>
      <c r="P627" s="272"/>
      <c r="Q627" s="62"/>
      <c r="R627" s="271">
        <f t="shared" si="121"/>
        <v>0</v>
      </c>
      <c r="S627" s="272"/>
      <c r="T627" s="62"/>
      <c r="U627" s="270">
        <f t="shared" si="122"/>
        <v>0</v>
      </c>
      <c r="V627" s="272"/>
      <c r="W627" s="62"/>
      <c r="X627" s="270">
        <f t="shared" si="123"/>
        <v>0</v>
      </c>
      <c r="Y627" s="270">
        <f t="shared" si="124"/>
        <v>0</v>
      </c>
      <c r="Z627" s="61"/>
      <c r="AA627" s="61"/>
      <c r="AB627" s="60" t="str">
        <f t="shared" si="125"/>
        <v/>
      </c>
      <c r="AC627" s="21" t="b">
        <f t="shared" si="126"/>
        <v>0</v>
      </c>
      <c r="AD627" s="21" t="b">
        <f t="shared" si="127"/>
        <v>0</v>
      </c>
      <c r="AE627" s="21" t="b">
        <f t="shared" si="128"/>
        <v>0</v>
      </c>
      <c r="AF627" s="21" t="b">
        <f ca="1">OR(AND($AC627,NOT($AD627)),AND($AC627,OR(AND($G627="",$H627&lt;&gt;""),AND($G627&lt;&gt;"",$H627=""),AND($J627="",$K627&lt;&gt;""),AND($J627&lt;&gt;"",$K627=""),AND($M627="",$N627&lt;&gt;""),AND($M627&lt;&gt;"",$N627=""),AND($P627="",$Q627&lt;&gt;""),AND($P627&lt;&gt;"",$Q627=""),AND($S627="",$T627&lt;&gt;""),AND($S627&lt;&gt;"",$T627=""),AND($V627="",$W627&lt;&gt;""),AND($V627&lt;&gt;"",$W627=""))),AND($C627&lt;&gt;"",$E627&lt;&gt;"",LEFT(TRIM($C627),1)&lt;&gt;LEFT(TRIM($E627),1)),IF(OR($E627="",$F627=""),FALSE(),IFERROR(COUNTIF(INDIRECT("UNITS_"&amp;SUBSTITUTE(LEFT($E627,FIND(" ",$E627&amp;" ")-1),".","_")),$F627)=0,TRUE())),AND($B627&lt;&gt;"",OR(ISNUMBER(SEARCH("outro",LOWER($B627))),ISNUMBER(SEARCH("divers",LOWER($B627))),ISNUMBER(SEARCH("etc",LOWER($B627))))),OR(AND(ISNUMBER(SEARCH("comunic",LOWER($B627))),LEFT($E627,3)&lt;&gt;"4.4"),AND(ISNUMBER(SEARCH("monitor",LOWER($B627))),NOT(OR(LEFT($E627,3)="1.5",LEFT($E627,3)="2.5")))),AND($B627&lt;&gt;"",OR(LEFT($C627,1)="1",LEFT($C627,1)="2"),$D627=""),AND($D627&lt;&gt;"",NOT(OR(LEFT($C627,1)="1",LEFT($C627,1)="2"))),AND($D627&lt;&gt;"",COUNTIF(' PROJETO'!$B$14:$B$16,$D627)=0),IF($D627="",FALSE(),IF(COUNTIF(' PROJETO'!$B$14:$B$16,$D627)=0,FALSE(),IFERROR(INDEX(' PROJETO'!$C$14:$C$16,MATCH($D627,' PROJETO'!$B$14:$B$16,0))&lt;&gt;"Sim",FALSE()))))</f>
        <v>0</v>
      </c>
      <c r="AG627" s="21" t="b">
        <f>AND($AC627,$Y627&gt;'CONFG.  LISTAS'!$F$4,$Z627="",$AA627="")</f>
        <v>0</v>
      </c>
      <c r="AH627" s="21" t="str">
        <f t="shared" si="129"/>
        <v/>
      </c>
      <c r="AI627" s="43" t="str">
        <f ca="1">IF(NOT($AC627),"",IF(OR($B627="",$C627="",$E627="",$F627=""),"Preencha descrição, categoria, tipo e unidade.",IF(AND($B627&lt;&gt;"",OR(LEFT($C627,1)="1",LEFT($C627,1)="2"),$D627=""),"Informe a prática de restauração para itens diretos.",IF(AND($D627&lt;&gt;"",NOT(OR(LEFT($C627,1)="1",LEFT($C627,1)="2"))),"Custos indiretos não devem pertencer a uma prática específica.",IF(AND($D627&lt;&gt;"",COUNTIF(' PROJETO'!$B$14:$B$16,$D627)=0),"Prática de restauração inválida ou não cadastrada.",IF(IF($D627="",FALSE(),IF(COUNTIF(' PROJETO'!$B$14:$B$16,$D627)=0,FALSE(),IFERROR(INDEX(' PROJETO'!$C$14:$C$16,MATCH($D627,' PROJETO'!$B$14:$B$16,0))&lt;&gt;"Sim",FALSE()))),"A prática informada no item não foi selecionada na aba Projeto.",IF(AND(MAX($I627,$L627,$O627,$R627,$U627,$X627)&gt;'CONFG.  LISTAS'!$F$4,NOT(OR($Z627&lt;&gt;"",$AA627&lt;&gt;""))),"Memorial de cálculo ou anexo obrigatório não informado para item acima do limite.",IF(OR(AND($G627&lt;&gt;"",$H627&lt;&gt;"",OR($G627&lt;=0,$H627&lt;=0)),AND($J627&lt;&gt;"",$K627&lt;&gt;"",OR($J627&lt;=0,$K627&lt;=0)),AND($M627&lt;&gt;"",$N627&lt;&gt;"",OR($M627&lt;=0,$N627&lt;=0)),AND($P627&lt;&gt;"",$Q627&lt;&gt;"",OR($P627&lt;=0,$Q627&lt;=0)),AND($S627&lt;&gt;"",$T627&lt;&gt;"",OR($S627&lt;=0,$T627&lt;=0)),AND($V627&lt;&gt;"",$W627&lt;&gt;"",OR($V627&lt;=0,$W627&lt;=0))),"Revise os valores informados: valor unitário e quantidade devem ser maiores que zero.",IF(OR(AND($G627="",$H627&lt;&gt;""),AND($G627&lt;&gt;"",$H627=""),AND($J627="",$K627&lt;&gt;""),AND($J627&lt;&gt;"",$K627=""),AND($M627="",$N627&lt;&gt;""),AND($M627&lt;&gt;"",$N627=""),AND($P627="",$Q627&lt;&gt;""),AND($P627&lt;&gt;"",$Q627=""),AND($S627="",$T627&lt;&gt;""),AND($S627&lt;&gt;"",$T627=""),AND($V627="",$W627&lt;&gt;""),AND($V627&lt;&gt;"",$W627="")),"Há ano preenchido parcialmente: "&amp;TRIM(IF(AND($G627="",$H627&lt;&gt;""),"Ano 1 (falta valor unitário); ","")&amp;IF(AND($G627&lt;&gt;"",$H627=""),"Ano 1 (falta quantidade); ","")&amp;IF(AND($J627="",$K627&lt;&gt;""),"Ano 2 (falta valor unitário); ","")&amp;IF(AND($J627&lt;&gt;"",$K627=""),"Ano 2 (falta quantidade); ","")&amp;IF(AND($M627="",$N627&lt;&gt;""),"Ano 3 (falta valor unitário); ","")&amp;IF(AND($M627&lt;&gt;"",$N627=""),"Ano 3 (falta quantidade); ","")&amp;IF(AND($P627="",$Q627&lt;&gt;""),"Ano 4 (falta valor unitário); ","")&amp;IF(AND($P627&lt;&gt;"",$Q627=""),"Ano 4 (falta quantidade); ","")&amp;IF(AND($S627="",$T627&lt;&gt;""),"Ano 5 (falta valor unitário); ","")&amp;IF(AND($S627&lt;&gt;"",$T627=""),"Ano 5 (falta quantidade); ","")&amp;IF(AND($V627="",$W627&lt;&gt;""),"Ano 6 (falta valor unitário); ","")&amp;IF(AND($V627&lt;&gt;"",$W627=""),"Ano 6 (falta quantidade); ","")), IF(NOT(OR(AND($G627&lt;&gt;"",$H627&lt;&gt;""),AND($J627&lt;&gt;"",$K627&lt;&gt;""),AND($M627&lt;&gt;"",$N627&lt;&gt;""),AND($P627&lt;&gt;"",$Q627&lt;&gt;""),AND($S627&lt;&gt;"",$T627&lt;&gt;""),AND($V627&lt;&gt;"",$W627&lt;&gt;""))),"Informe pelo menos um ano completo com valor unitário e quantidade.",IF(AND($C627&lt;&gt;"",$E627&lt;&gt;"",LEFT(TRIM($C627),1)&lt;&gt;LEFT(TRIM($E627),1)),"Categoria e tipo estão incompatíveis.",IF(IF(OR($E627="",$F627=""),FALSE(),IFERROR(COUNTIF(INDIRECT("UNITS_"&amp;SUBSTITUTE(LEFT($E627,FIND(" ",$E627&amp;" ")-1),".","_")),$F627)=0,TRUE())),"Unidade incompatível com o tipo selecionado.",IF(OR(AND(ISNUMBER(SEARCH("comunic",LOWER($B627))),LEFT($E627,3)&lt;&gt;"4.4"),AND(ISNUMBER(SEARCH("monitor",LOWER($B627))),NOT(OR(LEFT($E627,3)="1.5",LEFT($E627,3)="2.5")))),"Revise a classificação do item conforme as regras de preenchimento.",IF(AND($B627&lt;&gt;"",OR(ISNUMBER(SEARCH("outro",LOWER($B627))),ISNUMBER(SEARCH("divers",LOWER($B627))),ISNUMBER(SEARCH("kit",LOWER($B627))),ISNUMBER(SEARCH("ferrament",LOWER($B627))),ISNUMBER(SEARCH("epi",LOWER($B627)))),NOT(OR($Z627&lt;&gt;"",$AA627&lt;&gt;""))),"Descrição muito genérica: detalhe melhor o item e registre o racional no memorial ou em anexo.",IF(AND($Y627=0,$B627&lt;&gt;"",OR($G627&lt;&gt;"",$H627&lt;&gt;"",$J627&lt;&gt;"",$K627&lt;&gt;"",$M627&lt;&gt;"",$N627&lt;&gt;"",$P627&lt;&gt;"",$Q627&lt;&gt;"",$S627&lt;&gt;"",$T627&lt;&gt;"",$V627&lt;&gt;"",$W627&lt;&gt;"")),"O item possui dados lançados, mas o total está zerado. Revise os valores informados.","")))))))))))))))</f>
        <v/>
      </c>
    </row>
    <row r="628" spans="1:35" ht="14.25" customHeight="1" x14ac:dyDescent="0.25">
      <c r="A628" s="57" t="str">
        <f t="shared" si="117"/>
        <v/>
      </c>
      <c r="B628" s="58"/>
      <c r="C628" s="58"/>
      <c r="D628" s="58"/>
      <c r="E628" s="58"/>
      <c r="F628" s="58"/>
      <c r="G628" s="269"/>
      <c r="H628" s="59"/>
      <c r="I628" s="273">
        <f t="shared" si="118"/>
        <v>0</v>
      </c>
      <c r="J628" s="269"/>
      <c r="K628" s="59"/>
      <c r="L628" s="270">
        <f t="shared" si="119"/>
        <v>0</v>
      </c>
      <c r="M628" s="269"/>
      <c r="N628" s="59"/>
      <c r="O628" s="270">
        <f t="shared" si="120"/>
        <v>0</v>
      </c>
      <c r="P628" s="269"/>
      <c r="Q628" s="59"/>
      <c r="R628" s="271">
        <f t="shared" si="121"/>
        <v>0</v>
      </c>
      <c r="S628" s="269"/>
      <c r="T628" s="59"/>
      <c r="U628" s="270">
        <f t="shared" si="122"/>
        <v>0</v>
      </c>
      <c r="V628" s="269"/>
      <c r="W628" s="59"/>
      <c r="X628" s="270">
        <f t="shared" si="123"/>
        <v>0</v>
      </c>
      <c r="Y628" s="270">
        <f t="shared" si="124"/>
        <v>0</v>
      </c>
      <c r="Z628" s="58"/>
      <c r="AA628" s="58"/>
      <c r="AB628" s="60" t="str">
        <f t="shared" si="125"/>
        <v/>
      </c>
      <c r="AC628" s="21" t="b">
        <f t="shared" si="126"/>
        <v>0</v>
      </c>
      <c r="AD628" s="21" t="b">
        <f t="shared" si="127"/>
        <v>0</v>
      </c>
      <c r="AE628" s="21" t="b">
        <f t="shared" si="128"/>
        <v>0</v>
      </c>
      <c r="AF628" s="21" t="b">
        <f ca="1">OR(AND($AC628,NOT($AD628)),AND($AC628,OR(AND($G628="",$H628&lt;&gt;""),AND($G628&lt;&gt;"",$H628=""),AND($J628="",$K628&lt;&gt;""),AND($J628&lt;&gt;"",$K628=""),AND($M628="",$N628&lt;&gt;""),AND($M628&lt;&gt;"",$N628=""),AND($P628="",$Q628&lt;&gt;""),AND($P628&lt;&gt;"",$Q628=""),AND($S628="",$T628&lt;&gt;""),AND($S628&lt;&gt;"",$T628=""),AND($V628="",$W628&lt;&gt;""),AND($V628&lt;&gt;"",$W628=""))),AND($C628&lt;&gt;"",$E628&lt;&gt;"",LEFT(TRIM($C628),1)&lt;&gt;LEFT(TRIM($E628),1)),IF(OR($E628="",$F628=""),FALSE(),IFERROR(COUNTIF(INDIRECT("UNITS_"&amp;SUBSTITUTE(LEFT($E628,FIND(" ",$E628&amp;" ")-1),".","_")),$F628)=0,TRUE())),AND($B628&lt;&gt;"",OR(ISNUMBER(SEARCH("outro",LOWER($B628))),ISNUMBER(SEARCH("divers",LOWER($B628))),ISNUMBER(SEARCH("etc",LOWER($B628))))),OR(AND(ISNUMBER(SEARCH("comunic",LOWER($B628))),LEFT($E628,3)&lt;&gt;"4.4"),AND(ISNUMBER(SEARCH("monitor",LOWER($B628))),NOT(OR(LEFT($E628,3)="1.5",LEFT($E628,3)="2.5")))),AND($B628&lt;&gt;"",OR(LEFT($C628,1)="1",LEFT($C628,1)="2"),$D628=""),AND($D628&lt;&gt;"",NOT(OR(LEFT($C628,1)="1",LEFT($C628,1)="2"))),AND($D628&lt;&gt;"",COUNTIF(' PROJETO'!$B$14:$B$16,$D628)=0),IF($D628="",FALSE(),IF(COUNTIF(' PROJETO'!$B$14:$B$16,$D628)=0,FALSE(),IFERROR(INDEX(' PROJETO'!$C$14:$C$16,MATCH($D628,' PROJETO'!$B$14:$B$16,0))&lt;&gt;"Sim",FALSE()))))</f>
        <v>0</v>
      </c>
      <c r="AG628" s="21" t="b">
        <f>AND($AC628,$Y628&gt;'CONFG.  LISTAS'!$F$4,$Z628="",$AA628="")</f>
        <v>0</v>
      </c>
      <c r="AH628" s="21" t="str">
        <f t="shared" si="129"/>
        <v/>
      </c>
      <c r="AI628" s="43" t="str">
        <f ca="1">IF(NOT($AC628),"",IF(OR($B628="",$C628="",$E628="",$F628=""),"Preencha descrição, categoria, tipo e unidade.",IF(AND($B628&lt;&gt;"",OR(LEFT($C628,1)="1",LEFT($C628,1)="2"),$D628=""),"Informe a prática de restauração para itens diretos.",IF(AND($D628&lt;&gt;"",NOT(OR(LEFT($C628,1)="1",LEFT($C628,1)="2"))),"Custos indiretos não devem pertencer a uma prática específica.",IF(AND($D628&lt;&gt;"",COUNTIF(' PROJETO'!$B$14:$B$16,$D628)=0),"Prática de restauração inválida ou não cadastrada.",IF(IF($D628="",FALSE(),IF(COUNTIF(' PROJETO'!$B$14:$B$16,$D628)=0,FALSE(),IFERROR(INDEX(' PROJETO'!$C$14:$C$16,MATCH($D628,' PROJETO'!$B$14:$B$16,0))&lt;&gt;"Sim",FALSE()))),"A prática informada no item não foi selecionada na aba Projeto.",IF(AND(MAX($I628,$L628,$O628,$R628,$U628,$X628)&gt;'CONFG.  LISTAS'!$F$4,NOT(OR($Z628&lt;&gt;"",$AA628&lt;&gt;""))),"Memorial de cálculo ou anexo obrigatório não informado para item acima do limite.",IF(OR(AND($G628&lt;&gt;"",$H628&lt;&gt;"",OR($G628&lt;=0,$H628&lt;=0)),AND($J628&lt;&gt;"",$K628&lt;&gt;"",OR($J628&lt;=0,$K628&lt;=0)),AND($M628&lt;&gt;"",$N628&lt;&gt;"",OR($M628&lt;=0,$N628&lt;=0)),AND($P628&lt;&gt;"",$Q628&lt;&gt;"",OR($P628&lt;=0,$Q628&lt;=0)),AND($S628&lt;&gt;"",$T628&lt;&gt;"",OR($S628&lt;=0,$T628&lt;=0)),AND($V628&lt;&gt;"",$W628&lt;&gt;"",OR($V628&lt;=0,$W628&lt;=0))),"Revise os valores informados: valor unitário e quantidade devem ser maiores que zero.",IF(OR(AND($G628="",$H628&lt;&gt;""),AND($G628&lt;&gt;"",$H628=""),AND($J628="",$K628&lt;&gt;""),AND($J628&lt;&gt;"",$K628=""),AND($M628="",$N628&lt;&gt;""),AND($M628&lt;&gt;"",$N628=""),AND($P628="",$Q628&lt;&gt;""),AND($P628&lt;&gt;"",$Q628=""),AND($S628="",$T628&lt;&gt;""),AND($S628&lt;&gt;"",$T628=""),AND($V628="",$W628&lt;&gt;""),AND($V628&lt;&gt;"",$W628="")),"Há ano preenchido parcialmente: "&amp;TRIM(IF(AND($G628="",$H628&lt;&gt;""),"Ano 1 (falta valor unitário); ","")&amp;IF(AND($G628&lt;&gt;"",$H628=""),"Ano 1 (falta quantidade); ","")&amp;IF(AND($J628="",$K628&lt;&gt;""),"Ano 2 (falta valor unitário); ","")&amp;IF(AND($J628&lt;&gt;"",$K628=""),"Ano 2 (falta quantidade); ","")&amp;IF(AND($M628="",$N628&lt;&gt;""),"Ano 3 (falta valor unitário); ","")&amp;IF(AND($M628&lt;&gt;"",$N628=""),"Ano 3 (falta quantidade); ","")&amp;IF(AND($P628="",$Q628&lt;&gt;""),"Ano 4 (falta valor unitário); ","")&amp;IF(AND($P628&lt;&gt;"",$Q628=""),"Ano 4 (falta quantidade); ","")&amp;IF(AND($S628="",$T628&lt;&gt;""),"Ano 5 (falta valor unitário); ","")&amp;IF(AND($S628&lt;&gt;"",$T628=""),"Ano 5 (falta quantidade); ","")&amp;IF(AND($V628="",$W628&lt;&gt;""),"Ano 6 (falta valor unitário); ","")&amp;IF(AND($V628&lt;&gt;"",$W628=""),"Ano 6 (falta quantidade); ","")), IF(NOT(OR(AND($G628&lt;&gt;"",$H628&lt;&gt;""),AND($J628&lt;&gt;"",$K628&lt;&gt;""),AND($M628&lt;&gt;"",$N628&lt;&gt;""),AND($P628&lt;&gt;"",$Q628&lt;&gt;""),AND($S628&lt;&gt;"",$T628&lt;&gt;""),AND($V628&lt;&gt;"",$W628&lt;&gt;""))),"Informe pelo menos um ano completo com valor unitário e quantidade.",IF(AND($C628&lt;&gt;"",$E628&lt;&gt;"",LEFT(TRIM($C628),1)&lt;&gt;LEFT(TRIM($E628),1)),"Categoria e tipo estão incompatíveis.",IF(IF(OR($E628="",$F628=""),FALSE(),IFERROR(COUNTIF(INDIRECT("UNITS_"&amp;SUBSTITUTE(LEFT($E628,FIND(" ",$E628&amp;" ")-1),".","_")),$F628)=0,TRUE())),"Unidade incompatível com o tipo selecionado.",IF(OR(AND(ISNUMBER(SEARCH("comunic",LOWER($B628))),LEFT($E628,3)&lt;&gt;"4.4"),AND(ISNUMBER(SEARCH("monitor",LOWER($B628))),NOT(OR(LEFT($E628,3)="1.5",LEFT($E628,3)="2.5")))),"Revise a classificação do item conforme as regras de preenchimento.",IF(AND($B628&lt;&gt;"",OR(ISNUMBER(SEARCH("outro",LOWER($B628))),ISNUMBER(SEARCH("divers",LOWER($B628))),ISNUMBER(SEARCH("kit",LOWER($B628))),ISNUMBER(SEARCH("ferrament",LOWER($B628))),ISNUMBER(SEARCH("epi",LOWER($B628)))),NOT(OR($Z628&lt;&gt;"",$AA628&lt;&gt;""))),"Descrição muito genérica: detalhe melhor o item e registre o racional no memorial ou em anexo.",IF(AND($Y628=0,$B628&lt;&gt;"",OR($G628&lt;&gt;"",$H628&lt;&gt;"",$J628&lt;&gt;"",$K628&lt;&gt;"",$M628&lt;&gt;"",$N628&lt;&gt;"",$P628&lt;&gt;"",$Q628&lt;&gt;"",$S628&lt;&gt;"",$T628&lt;&gt;"",$V628&lt;&gt;"",$W628&lt;&gt;"")),"O item possui dados lançados, mas o total está zerado. Revise os valores informados.","")))))))))))))))</f>
        <v/>
      </c>
    </row>
    <row r="629" spans="1:35" ht="14.25" customHeight="1" x14ac:dyDescent="0.25">
      <c r="A629" s="57" t="str">
        <f t="shared" si="117"/>
        <v/>
      </c>
      <c r="B629" s="61"/>
      <c r="C629" s="61"/>
      <c r="D629" s="58"/>
      <c r="E629" s="61"/>
      <c r="F629" s="61"/>
      <c r="G629" s="272"/>
      <c r="H629" s="62"/>
      <c r="I629" s="273">
        <f t="shared" si="118"/>
        <v>0</v>
      </c>
      <c r="J629" s="272"/>
      <c r="K629" s="62"/>
      <c r="L629" s="270">
        <f t="shared" si="119"/>
        <v>0</v>
      </c>
      <c r="M629" s="272"/>
      <c r="N629" s="62"/>
      <c r="O629" s="270">
        <f t="shared" si="120"/>
        <v>0</v>
      </c>
      <c r="P629" s="272"/>
      <c r="Q629" s="62"/>
      <c r="R629" s="271">
        <f t="shared" si="121"/>
        <v>0</v>
      </c>
      <c r="S629" s="272"/>
      <c r="T629" s="62"/>
      <c r="U629" s="270">
        <f t="shared" si="122"/>
        <v>0</v>
      </c>
      <c r="V629" s="272"/>
      <c r="W629" s="62"/>
      <c r="X629" s="270">
        <f t="shared" si="123"/>
        <v>0</v>
      </c>
      <c r="Y629" s="270">
        <f t="shared" si="124"/>
        <v>0</v>
      </c>
      <c r="Z629" s="61"/>
      <c r="AA629" s="61"/>
      <c r="AB629" s="60" t="str">
        <f t="shared" si="125"/>
        <v/>
      </c>
      <c r="AC629" s="21" t="b">
        <f t="shared" si="126"/>
        <v>0</v>
      </c>
      <c r="AD629" s="21" t="b">
        <f t="shared" si="127"/>
        <v>0</v>
      </c>
      <c r="AE629" s="21" t="b">
        <f t="shared" si="128"/>
        <v>0</v>
      </c>
      <c r="AF629" s="21" t="b">
        <f ca="1">OR(AND($AC629,NOT($AD629)),AND($AC629,OR(AND($G629="",$H629&lt;&gt;""),AND($G629&lt;&gt;"",$H629=""),AND($J629="",$K629&lt;&gt;""),AND($J629&lt;&gt;"",$K629=""),AND($M629="",$N629&lt;&gt;""),AND($M629&lt;&gt;"",$N629=""),AND($P629="",$Q629&lt;&gt;""),AND($P629&lt;&gt;"",$Q629=""),AND($S629="",$T629&lt;&gt;""),AND($S629&lt;&gt;"",$T629=""),AND($V629="",$W629&lt;&gt;""),AND($V629&lt;&gt;"",$W629=""))),AND($C629&lt;&gt;"",$E629&lt;&gt;"",LEFT(TRIM($C629),1)&lt;&gt;LEFT(TRIM($E629),1)),IF(OR($E629="",$F629=""),FALSE(),IFERROR(COUNTIF(INDIRECT("UNITS_"&amp;SUBSTITUTE(LEFT($E629,FIND(" ",$E629&amp;" ")-1),".","_")),$F629)=0,TRUE())),AND($B629&lt;&gt;"",OR(ISNUMBER(SEARCH("outro",LOWER($B629))),ISNUMBER(SEARCH("divers",LOWER($B629))),ISNUMBER(SEARCH("etc",LOWER($B629))))),OR(AND(ISNUMBER(SEARCH("comunic",LOWER($B629))),LEFT($E629,3)&lt;&gt;"4.4"),AND(ISNUMBER(SEARCH("monitor",LOWER($B629))),NOT(OR(LEFT($E629,3)="1.5",LEFT($E629,3)="2.5")))),AND($B629&lt;&gt;"",OR(LEFT($C629,1)="1",LEFT($C629,1)="2"),$D629=""),AND($D629&lt;&gt;"",NOT(OR(LEFT($C629,1)="1",LEFT($C629,1)="2"))),AND($D629&lt;&gt;"",COUNTIF(' PROJETO'!$B$14:$B$16,$D629)=0),IF($D629="",FALSE(),IF(COUNTIF(' PROJETO'!$B$14:$B$16,$D629)=0,FALSE(),IFERROR(INDEX(' PROJETO'!$C$14:$C$16,MATCH($D629,' PROJETO'!$B$14:$B$16,0))&lt;&gt;"Sim",FALSE()))))</f>
        <v>0</v>
      </c>
      <c r="AG629" s="21" t="b">
        <f>AND($AC629,$Y629&gt;'CONFG.  LISTAS'!$F$4,$Z629="",$AA629="")</f>
        <v>0</v>
      </c>
      <c r="AH629" s="21" t="str">
        <f t="shared" si="129"/>
        <v/>
      </c>
      <c r="AI629" s="43" t="str">
        <f ca="1">IF(NOT($AC629),"",IF(OR($B629="",$C629="",$E629="",$F629=""),"Preencha descrição, categoria, tipo e unidade.",IF(AND($B629&lt;&gt;"",OR(LEFT($C629,1)="1",LEFT($C629,1)="2"),$D629=""),"Informe a prática de restauração para itens diretos.",IF(AND($D629&lt;&gt;"",NOT(OR(LEFT($C629,1)="1",LEFT($C629,1)="2"))),"Custos indiretos não devem pertencer a uma prática específica.",IF(AND($D629&lt;&gt;"",COUNTIF(' PROJETO'!$B$14:$B$16,$D629)=0),"Prática de restauração inválida ou não cadastrada.",IF(IF($D629="",FALSE(),IF(COUNTIF(' PROJETO'!$B$14:$B$16,$D629)=0,FALSE(),IFERROR(INDEX(' PROJETO'!$C$14:$C$16,MATCH($D629,' PROJETO'!$B$14:$B$16,0))&lt;&gt;"Sim",FALSE()))),"A prática informada no item não foi selecionada na aba Projeto.",IF(AND(MAX($I629,$L629,$O629,$R629,$U629,$X629)&gt;'CONFG.  LISTAS'!$F$4,NOT(OR($Z629&lt;&gt;"",$AA629&lt;&gt;""))),"Memorial de cálculo ou anexo obrigatório não informado para item acima do limite.",IF(OR(AND($G629&lt;&gt;"",$H629&lt;&gt;"",OR($G629&lt;=0,$H629&lt;=0)),AND($J629&lt;&gt;"",$K629&lt;&gt;"",OR($J629&lt;=0,$K629&lt;=0)),AND($M629&lt;&gt;"",$N629&lt;&gt;"",OR($M629&lt;=0,$N629&lt;=0)),AND($P629&lt;&gt;"",$Q629&lt;&gt;"",OR($P629&lt;=0,$Q629&lt;=0)),AND($S629&lt;&gt;"",$T629&lt;&gt;"",OR($S629&lt;=0,$T629&lt;=0)),AND($V629&lt;&gt;"",$W629&lt;&gt;"",OR($V629&lt;=0,$W629&lt;=0))),"Revise os valores informados: valor unitário e quantidade devem ser maiores que zero.",IF(OR(AND($G629="",$H629&lt;&gt;""),AND($G629&lt;&gt;"",$H629=""),AND($J629="",$K629&lt;&gt;""),AND($J629&lt;&gt;"",$K629=""),AND($M629="",$N629&lt;&gt;""),AND($M629&lt;&gt;"",$N629=""),AND($P629="",$Q629&lt;&gt;""),AND($P629&lt;&gt;"",$Q629=""),AND($S629="",$T629&lt;&gt;""),AND($S629&lt;&gt;"",$T629=""),AND($V629="",$W629&lt;&gt;""),AND($V629&lt;&gt;"",$W629="")),"Há ano preenchido parcialmente: "&amp;TRIM(IF(AND($G629="",$H629&lt;&gt;""),"Ano 1 (falta valor unitário); ","")&amp;IF(AND($G629&lt;&gt;"",$H629=""),"Ano 1 (falta quantidade); ","")&amp;IF(AND($J629="",$K629&lt;&gt;""),"Ano 2 (falta valor unitário); ","")&amp;IF(AND($J629&lt;&gt;"",$K629=""),"Ano 2 (falta quantidade); ","")&amp;IF(AND($M629="",$N629&lt;&gt;""),"Ano 3 (falta valor unitário); ","")&amp;IF(AND($M629&lt;&gt;"",$N629=""),"Ano 3 (falta quantidade); ","")&amp;IF(AND($P629="",$Q629&lt;&gt;""),"Ano 4 (falta valor unitário); ","")&amp;IF(AND($P629&lt;&gt;"",$Q629=""),"Ano 4 (falta quantidade); ","")&amp;IF(AND($S629="",$T629&lt;&gt;""),"Ano 5 (falta valor unitário); ","")&amp;IF(AND($S629&lt;&gt;"",$T629=""),"Ano 5 (falta quantidade); ","")&amp;IF(AND($V629="",$W629&lt;&gt;""),"Ano 6 (falta valor unitário); ","")&amp;IF(AND($V629&lt;&gt;"",$W629=""),"Ano 6 (falta quantidade); ","")), IF(NOT(OR(AND($G629&lt;&gt;"",$H629&lt;&gt;""),AND($J629&lt;&gt;"",$K629&lt;&gt;""),AND($M629&lt;&gt;"",$N629&lt;&gt;""),AND($P629&lt;&gt;"",$Q629&lt;&gt;""),AND($S629&lt;&gt;"",$T629&lt;&gt;""),AND($V629&lt;&gt;"",$W629&lt;&gt;""))),"Informe pelo menos um ano completo com valor unitário e quantidade.",IF(AND($C629&lt;&gt;"",$E629&lt;&gt;"",LEFT(TRIM($C629),1)&lt;&gt;LEFT(TRIM($E629),1)),"Categoria e tipo estão incompatíveis.",IF(IF(OR($E629="",$F629=""),FALSE(),IFERROR(COUNTIF(INDIRECT("UNITS_"&amp;SUBSTITUTE(LEFT($E629,FIND(" ",$E629&amp;" ")-1),".","_")),$F629)=0,TRUE())),"Unidade incompatível com o tipo selecionado.",IF(OR(AND(ISNUMBER(SEARCH("comunic",LOWER($B629))),LEFT($E629,3)&lt;&gt;"4.4"),AND(ISNUMBER(SEARCH("monitor",LOWER($B629))),NOT(OR(LEFT($E629,3)="1.5",LEFT($E629,3)="2.5")))),"Revise a classificação do item conforme as regras de preenchimento.",IF(AND($B629&lt;&gt;"",OR(ISNUMBER(SEARCH("outro",LOWER($B629))),ISNUMBER(SEARCH("divers",LOWER($B629))),ISNUMBER(SEARCH("kit",LOWER($B629))),ISNUMBER(SEARCH("ferrament",LOWER($B629))),ISNUMBER(SEARCH("epi",LOWER($B629)))),NOT(OR($Z629&lt;&gt;"",$AA629&lt;&gt;""))),"Descrição muito genérica: detalhe melhor o item e registre o racional no memorial ou em anexo.",IF(AND($Y629=0,$B629&lt;&gt;"",OR($G629&lt;&gt;"",$H629&lt;&gt;"",$J629&lt;&gt;"",$K629&lt;&gt;"",$M629&lt;&gt;"",$N629&lt;&gt;"",$P629&lt;&gt;"",$Q629&lt;&gt;"",$S629&lt;&gt;"",$T629&lt;&gt;"",$V629&lt;&gt;"",$W629&lt;&gt;"")),"O item possui dados lançados, mas o total está zerado. Revise os valores informados.","")))))))))))))))</f>
        <v/>
      </c>
    </row>
    <row r="630" spans="1:35" ht="14.25" customHeight="1" x14ac:dyDescent="0.25">
      <c r="A630" s="57" t="str">
        <f t="shared" si="117"/>
        <v/>
      </c>
      <c r="B630" s="58"/>
      <c r="C630" s="58"/>
      <c r="D630" s="58"/>
      <c r="E630" s="58"/>
      <c r="F630" s="58"/>
      <c r="G630" s="269"/>
      <c r="H630" s="59"/>
      <c r="I630" s="273">
        <f t="shared" si="118"/>
        <v>0</v>
      </c>
      <c r="J630" s="269"/>
      <c r="K630" s="59"/>
      <c r="L630" s="270">
        <f t="shared" si="119"/>
        <v>0</v>
      </c>
      <c r="M630" s="269"/>
      <c r="N630" s="59"/>
      <c r="O630" s="270">
        <f t="shared" si="120"/>
        <v>0</v>
      </c>
      <c r="P630" s="269"/>
      <c r="Q630" s="59"/>
      <c r="R630" s="271">
        <f t="shared" si="121"/>
        <v>0</v>
      </c>
      <c r="S630" s="269"/>
      <c r="T630" s="59"/>
      <c r="U630" s="270">
        <f t="shared" si="122"/>
        <v>0</v>
      </c>
      <c r="V630" s="269"/>
      <c r="W630" s="59"/>
      <c r="X630" s="270">
        <f t="shared" si="123"/>
        <v>0</v>
      </c>
      <c r="Y630" s="270">
        <f t="shared" si="124"/>
        <v>0</v>
      </c>
      <c r="Z630" s="58"/>
      <c r="AA630" s="58"/>
      <c r="AB630" s="60" t="str">
        <f t="shared" si="125"/>
        <v/>
      </c>
      <c r="AC630" s="21" t="b">
        <f t="shared" si="126"/>
        <v>0</v>
      </c>
      <c r="AD630" s="21" t="b">
        <f t="shared" si="127"/>
        <v>0</v>
      </c>
      <c r="AE630" s="21" t="b">
        <f t="shared" si="128"/>
        <v>0</v>
      </c>
      <c r="AF630" s="21" t="b">
        <f ca="1">OR(AND($AC630,NOT($AD630)),AND($AC630,OR(AND($G630="",$H630&lt;&gt;""),AND($G630&lt;&gt;"",$H630=""),AND($J630="",$K630&lt;&gt;""),AND($J630&lt;&gt;"",$K630=""),AND($M630="",$N630&lt;&gt;""),AND($M630&lt;&gt;"",$N630=""),AND($P630="",$Q630&lt;&gt;""),AND($P630&lt;&gt;"",$Q630=""),AND($S630="",$T630&lt;&gt;""),AND($S630&lt;&gt;"",$T630=""),AND($V630="",$W630&lt;&gt;""),AND($V630&lt;&gt;"",$W630=""))),AND($C630&lt;&gt;"",$E630&lt;&gt;"",LEFT(TRIM($C630),1)&lt;&gt;LEFT(TRIM($E630),1)),IF(OR($E630="",$F630=""),FALSE(),IFERROR(COUNTIF(INDIRECT("UNITS_"&amp;SUBSTITUTE(LEFT($E630,FIND(" ",$E630&amp;" ")-1),".","_")),$F630)=0,TRUE())),AND($B630&lt;&gt;"",OR(ISNUMBER(SEARCH("outro",LOWER($B630))),ISNUMBER(SEARCH("divers",LOWER($B630))),ISNUMBER(SEARCH("etc",LOWER($B630))))),OR(AND(ISNUMBER(SEARCH("comunic",LOWER($B630))),LEFT($E630,3)&lt;&gt;"4.4"),AND(ISNUMBER(SEARCH("monitor",LOWER($B630))),NOT(OR(LEFT($E630,3)="1.5",LEFT($E630,3)="2.5")))),AND($B630&lt;&gt;"",OR(LEFT($C630,1)="1",LEFT($C630,1)="2"),$D630=""),AND($D630&lt;&gt;"",NOT(OR(LEFT($C630,1)="1",LEFT($C630,1)="2"))),AND($D630&lt;&gt;"",COUNTIF(' PROJETO'!$B$14:$B$16,$D630)=0),IF($D630="",FALSE(),IF(COUNTIF(' PROJETO'!$B$14:$B$16,$D630)=0,FALSE(),IFERROR(INDEX(' PROJETO'!$C$14:$C$16,MATCH($D630,' PROJETO'!$B$14:$B$16,0))&lt;&gt;"Sim",FALSE()))))</f>
        <v>0</v>
      </c>
      <c r="AG630" s="21" t="b">
        <f>AND($AC630,$Y630&gt;'CONFG.  LISTAS'!$F$4,$Z630="",$AA630="")</f>
        <v>0</v>
      </c>
      <c r="AH630" s="21" t="str">
        <f t="shared" si="129"/>
        <v/>
      </c>
      <c r="AI630" s="43" t="str">
        <f ca="1">IF(NOT($AC630),"",IF(OR($B630="",$C630="",$E630="",$F630=""),"Preencha descrição, categoria, tipo e unidade.",IF(AND($B630&lt;&gt;"",OR(LEFT($C630,1)="1",LEFT($C630,1)="2"),$D630=""),"Informe a prática de restauração para itens diretos.",IF(AND($D630&lt;&gt;"",NOT(OR(LEFT($C630,1)="1",LEFT($C630,1)="2"))),"Custos indiretos não devem pertencer a uma prática específica.",IF(AND($D630&lt;&gt;"",COUNTIF(' PROJETO'!$B$14:$B$16,$D630)=0),"Prática de restauração inválida ou não cadastrada.",IF(IF($D630="",FALSE(),IF(COUNTIF(' PROJETO'!$B$14:$B$16,$D630)=0,FALSE(),IFERROR(INDEX(' PROJETO'!$C$14:$C$16,MATCH($D630,' PROJETO'!$B$14:$B$16,0))&lt;&gt;"Sim",FALSE()))),"A prática informada no item não foi selecionada na aba Projeto.",IF(AND(MAX($I630,$L630,$O630,$R630,$U630,$X630)&gt;'CONFG.  LISTAS'!$F$4,NOT(OR($Z630&lt;&gt;"",$AA630&lt;&gt;""))),"Memorial de cálculo ou anexo obrigatório não informado para item acima do limite.",IF(OR(AND($G630&lt;&gt;"",$H630&lt;&gt;"",OR($G630&lt;=0,$H630&lt;=0)),AND($J630&lt;&gt;"",$K630&lt;&gt;"",OR($J630&lt;=0,$K630&lt;=0)),AND($M630&lt;&gt;"",$N630&lt;&gt;"",OR($M630&lt;=0,$N630&lt;=0)),AND($P630&lt;&gt;"",$Q630&lt;&gt;"",OR($P630&lt;=0,$Q630&lt;=0)),AND($S630&lt;&gt;"",$T630&lt;&gt;"",OR($S630&lt;=0,$T630&lt;=0)),AND($V630&lt;&gt;"",$W630&lt;&gt;"",OR($V630&lt;=0,$W630&lt;=0))),"Revise os valores informados: valor unitário e quantidade devem ser maiores que zero.",IF(OR(AND($G630="",$H630&lt;&gt;""),AND($G630&lt;&gt;"",$H630=""),AND($J630="",$K630&lt;&gt;""),AND($J630&lt;&gt;"",$K630=""),AND($M630="",$N630&lt;&gt;""),AND($M630&lt;&gt;"",$N630=""),AND($P630="",$Q630&lt;&gt;""),AND($P630&lt;&gt;"",$Q630=""),AND($S630="",$T630&lt;&gt;""),AND($S630&lt;&gt;"",$T630=""),AND($V630="",$W630&lt;&gt;""),AND($V630&lt;&gt;"",$W630="")),"Há ano preenchido parcialmente: "&amp;TRIM(IF(AND($G630="",$H630&lt;&gt;""),"Ano 1 (falta valor unitário); ","")&amp;IF(AND($G630&lt;&gt;"",$H630=""),"Ano 1 (falta quantidade); ","")&amp;IF(AND($J630="",$K630&lt;&gt;""),"Ano 2 (falta valor unitário); ","")&amp;IF(AND($J630&lt;&gt;"",$K630=""),"Ano 2 (falta quantidade); ","")&amp;IF(AND($M630="",$N630&lt;&gt;""),"Ano 3 (falta valor unitário); ","")&amp;IF(AND($M630&lt;&gt;"",$N630=""),"Ano 3 (falta quantidade); ","")&amp;IF(AND($P630="",$Q630&lt;&gt;""),"Ano 4 (falta valor unitário); ","")&amp;IF(AND($P630&lt;&gt;"",$Q630=""),"Ano 4 (falta quantidade); ","")&amp;IF(AND($S630="",$T630&lt;&gt;""),"Ano 5 (falta valor unitário); ","")&amp;IF(AND($S630&lt;&gt;"",$T630=""),"Ano 5 (falta quantidade); ","")&amp;IF(AND($V630="",$W630&lt;&gt;""),"Ano 6 (falta valor unitário); ","")&amp;IF(AND($V630&lt;&gt;"",$W630=""),"Ano 6 (falta quantidade); ","")), IF(NOT(OR(AND($G630&lt;&gt;"",$H630&lt;&gt;""),AND($J630&lt;&gt;"",$K630&lt;&gt;""),AND($M630&lt;&gt;"",$N630&lt;&gt;""),AND($P630&lt;&gt;"",$Q630&lt;&gt;""),AND($S630&lt;&gt;"",$T630&lt;&gt;""),AND($V630&lt;&gt;"",$W630&lt;&gt;""))),"Informe pelo menos um ano completo com valor unitário e quantidade.",IF(AND($C630&lt;&gt;"",$E630&lt;&gt;"",LEFT(TRIM($C630),1)&lt;&gt;LEFT(TRIM($E630),1)),"Categoria e tipo estão incompatíveis.",IF(IF(OR($E630="",$F630=""),FALSE(),IFERROR(COUNTIF(INDIRECT("UNITS_"&amp;SUBSTITUTE(LEFT($E630,FIND(" ",$E630&amp;" ")-1),".","_")),$F630)=0,TRUE())),"Unidade incompatível com o tipo selecionado.",IF(OR(AND(ISNUMBER(SEARCH("comunic",LOWER($B630))),LEFT($E630,3)&lt;&gt;"4.4"),AND(ISNUMBER(SEARCH("monitor",LOWER($B630))),NOT(OR(LEFT($E630,3)="1.5",LEFT($E630,3)="2.5")))),"Revise a classificação do item conforme as regras de preenchimento.",IF(AND($B630&lt;&gt;"",OR(ISNUMBER(SEARCH("outro",LOWER($B630))),ISNUMBER(SEARCH("divers",LOWER($B630))),ISNUMBER(SEARCH("kit",LOWER($B630))),ISNUMBER(SEARCH("ferrament",LOWER($B630))),ISNUMBER(SEARCH("epi",LOWER($B630)))),NOT(OR($Z630&lt;&gt;"",$AA630&lt;&gt;""))),"Descrição muito genérica: detalhe melhor o item e registre o racional no memorial ou em anexo.",IF(AND($Y630=0,$B630&lt;&gt;"",OR($G630&lt;&gt;"",$H630&lt;&gt;"",$J630&lt;&gt;"",$K630&lt;&gt;"",$M630&lt;&gt;"",$N630&lt;&gt;"",$P630&lt;&gt;"",$Q630&lt;&gt;"",$S630&lt;&gt;"",$T630&lt;&gt;"",$V630&lt;&gt;"",$W630&lt;&gt;"")),"O item possui dados lançados, mas o total está zerado. Revise os valores informados.","")))))))))))))))</f>
        <v/>
      </c>
    </row>
    <row r="631" spans="1:35" ht="14.25" customHeight="1" x14ac:dyDescent="0.25">
      <c r="A631" s="57" t="str">
        <f t="shared" si="117"/>
        <v/>
      </c>
      <c r="B631" s="61"/>
      <c r="C631" s="61"/>
      <c r="D631" s="58"/>
      <c r="E631" s="61"/>
      <c r="F631" s="61"/>
      <c r="G631" s="272"/>
      <c r="H631" s="62"/>
      <c r="I631" s="273">
        <f t="shared" si="118"/>
        <v>0</v>
      </c>
      <c r="J631" s="272"/>
      <c r="K631" s="62"/>
      <c r="L631" s="270">
        <f t="shared" si="119"/>
        <v>0</v>
      </c>
      <c r="M631" s="272"/>
      <c r="N631" s="62"/>
      <c r="O631" s="270">
        <f t="shared" si="120"/>
        <v>0</v>
      </c>
      <c r="P631" s="272"/>
      <c r="Q631" s="62"/>
      <c r="R631" s="271">
        <f t="shared" si="121"/>
        <v>0</v>
      </c>
      <c r="S631" s="272"/>
      <c r="T631" s="62"/>
      <c r="U631" s="270">
        <f t="shared" si="122"/>
        <v>0</v>
      </c>
      <c r="V631" s="272"/>
      <c r="W631" s="62"/>
      <c r="X631" s="270">
        <f t="shared" si="123"/>
        <v>0</v>
      </c>
      <c r="Y631" s="270">
        <f t="shared" si="124"/>
        <v>0</v>
      </c>
      <c r="Z631" s="61"/>
      <c r="AA631" s="61"/>
      <c r="AB631" s="60" t="str">
        <f t="shared" si="125"/>
        <v/>
      </c>
      <c r="AC631" s="21" t="b">
        <f t="shared" si="126"/>
        <v>0</v>
      </c>
      <c r="AD631" s="21" t="b">
        <f t="shared" si="127"/>
        <v>0</v>
      </c>
      <c r="AE631" s="21" t="b">
        <f t="shared" si="128"/>
        <v>0</v>
      </c>
      <c r="AF631" s="21" t="b">
        <f ca="1">OR(AND($AC631,NOT($AD631)),AND($AC631,OR(AND($G631="",$H631&lt;&gt;""),AND($G631&lt;&gt;"",$H631=""),AND($J631="",$K631&lt;&gt;""),AND($J631&lt;&gt;"",$K631=""),AND($M631="",$N631&lt;&gt;""),AND($M631&lt;&gt;"",$N631=""),AND($P631="",$Q631&lt;&gt;""),AND($P631&lt;&gt;"",$Q631=""),AND($S631="",$T631&lt;&gt;""),AND($S631&lt;&gt;"",$T631=""),AND($V631="",$W631&lt;&gt;""),AND($V631&lt;&gt;"",$W631=""))),AND($C631&lt;&gt;"",$E631&lt;&gt;"",LEFT(TRIM($C631),1)&lt;&gt;LEFT(TRIM($E631),1)),IF(OR($E631="",$F631=""),FALSE(),IFERROR(COUNTIF(INDIRECT("UNITS_"&amp;SUBSTITUTE(LEFT($E631,FIND(" ",$E631&amp;" ")-1),".","_")),$F631)=0,TRUE())),AND($B631&lt;&gt;"",OR(ISNUMBER(SEARCH("outro",LOWER($B631))),ISNUMBER(SEARCH("divers",LOWER($B631))),ISNUMBER(SEARCH("etc",LOWER($B631))))),OR(AND(ISNUMBER(SEARCH("comunic",LOWER($B631))),LEFT($E631,3)&lt;&gt;"4.4"),AND(ISNUMBER(SEARCH("monitor",LOWER($B631))),NOT(OR(LEFT($E631,3)="1.5",LEFT($E631,3)="2.5")))),AND($B631&lt;&gt;"",OR(LEFT($C631,1)="1",LEFT($C631,1)="2"),$D631=""),AND($D631&lt;&gt;"",NOT(OR(LEFT($C631,1)="1",LEFT($C631,1)="2"))),AND($D631&lt;&gt;"",COUNTIF(' PROJETO'!$B$14:$B$16,$D631)=0),IF($D631="",FALSE(),IF(COUNTIF(' PROJETO'!$B$14:$B$16,$D631)=0,FALSE(),IFERROR(INDEX(' PROJETO'!$C$14:$C$16,MATCH($D631,' PROJETO'!$B$14:$B$16,0))&lt;&gt;"Sim",FALSE()))))</f>
        <v>0</v>
      </c>
      <c r="AG631" s="21" t="b">
        <f>AND($AC631,$Y631&gt;'CONFG.  LISTAS'!$F$4,$Z631="",$AA631="")</f>
        <v>0</v>
      </c>
      <c r="AH631" s="21" t="str">
        <f t="shared" si="129"/>
        <v/>
      </c>
      <c r="AI631" s="43" t="str">
        <f ca="1">IF(NOT($AC631),"",IF(OR($B631="",$C631="",$E631="",$F631=""),"Preencha descrição, categoria, tipo e unidade.",IF(AND($B631&lt;&gt;"",OR(LEFT($C631,1)="1",LEFT($C631,1)="2"),$D631=""),"Informe a prática de restauração para itens diretos.",IF(AND($D631&lt;&gt;"",NOT(OR(LEFT($C631,1)="1",LEFT($C631,1)="2"))),"Custos indiretos não devem pertencer a uma prática específica.",IF(AND($D631&lt;&gt;"",COUNTIF(' PROJETO'!$B$14:$B$16,$D631)=0),"Prática de restauração inválida ou não cadastrada.",IF(IF($D631="",FALSE(),IF(COUNTIF(' PROJETO'!$B$14:$B$16,$D631)=0,FALSE(),IFERROR(INDEX(' PROJETO'!$C$14:$C$16,MATCH($D631,' PROJETO'!$B$14:$B$16,0))&lt;&gt;"Sim",FALSE()))),"A prática informada no item não foi selecionada na aba Projeto.",IF(AND(MAX($I631,$L631,$O631,$R631,$U631,$X631)&gt;'CONFG.  LISTAS'!$F$4,NOT(OR($Z631&lt;&gt;"",$AA631&lt;&gt;""))),"Memorial de cálculo ou anexo obrigatório não informado para item acima do limite.",IF(OR(AND($G631&lt;&gt;"",$H631&lt;&gt;"",OR($G631&lt;=0,$H631&lt;=0)),AND($J631&lt;&gt;"",$K631&lt;&gt;"",OR($J631&lt;=0,$K631&lt;=0)),AND($M631&lt;&gt;"",$N631&lt;&gt;"",OR($M631&lt;=0,$N631&lt;=0)),AND($P631&lt;&gt;"",$Q631&lt;&gt;"",OR($P631&lt;=0,$Q631&lt;=0)),AND($S631&lt;&gt;"",$T631&lt;&gt;"",OR($S631&lt;=0,$T631&lt;=0)),AND($V631&lt;&gt;"",$W631&lt;&gt;"",OR($V631&lt;=0,$W631&lt;=0))),"Revise os valores informados: valor unitário e quantidade devem ser maiores que zero.",IF(OR(AND($G631="",$H631&lt;&gt;""),AND($G631&lt;&gt;"",$H631=""),AND($J631="",$K631&lt;&gt;""),AND($J631&lt;&gt;"",$K631=""),AND($M631="",$N631&lt;&gt;""),AND($M631&lt;&gt;"",$N631=""),AND($P631="",$Q631&lt;&gt;""),AND($P631&lt;&gt;"",$Q631=""),AND($S631="",$T631&lt;&gt;""),AND($S631&lt;&gt;"",$T631=""),AND($V631="",$W631&lt;&gt;""),AND($V631&lt;&gt;"",$W631="")),"Há ano preenchido parcialmente: "&amp;TRIM(IF(AND($G631="",$H631&lt;&gt;""),"Ano 1 (falta valor unitário); ","")&amp;IF(AND($G631&lt;&gt;"",$H631=""),"Ano 1 (falta quantidade); ","")&amp;IF(AND($J631="",$K631&lt;&gt;""),"Ano 2 (falta valor unitário); ","")&amp;IF(AND($J631&lt;&gt;"",$K631=""),"Ano 2 (falta quantidade); ","")&amp;IF(AND($M631="",$N631&lt;&gt;""),"Ano 3 (falta valor unitário); ","")&amp;IF(AND($M631&lt;&gt;"",$N631=""),"Ano 3 (falta quantidade); ","")&amp;IF(AND($P631="",$Q631&lt;&gt;""),"Ano 4 (falta valor unitário); ","")&amp;IF(AND($P631&lt;&gt;"",$Q631=""),"Ano 4 (falta quantidade); ","")&amp;IF(AND($S631="",$T631&lt;&gt;""),"Ano 5 (falta valor unitário); ","")&amp;IF(AND($S631&lt;&gt;"",$T631=""),"Ano 5 (falta quantidade); ","")&amp;IF(AND($V631="",$W631&lt;&gt;""),"Ano 6 (falta valor unitário); ","")&amp;IF(AND($V631&lt;&gt;"",$W631=""),"Ano 6 (falta quantidade); ","")), IF(NOT(OR(AND($G631&lt;&gt;"",$H631&lt;&gt;""),AND($J631&lt;&gt;"",$K631&lt;&gt;""),AND($M631&lt;&gt;"",$N631&lt;&gt;""),AND($P631&lt;&gt;"",$Q631&lt;&gt;""),AND($S631&lt;&gt;"",$T631&lt;&gt;""),AND($V631&lt;&gt;"",$W631&lt;&gt;""))),"Informe pelo menos um ano completo com valor unitário e quantidade.",IF(AND($C631&lt;&gt;"",$E631&lt;&gt;"",LEFT(TRIM($C631),1)&lt;&gt;LEFT(TRIM($E631),1)),"Categoria e tipo estão incompatíveis.",IF(IF(OR($E631="",$F631=""),FALSE(),IFERROR(COUNTIF(INDIRECT("UNITS_"&amp;SUBSTITUTE(LEFT($E631,FIND(" ",$E631&amp;" ")-1),".","_")),$F631)=0,TRUE())),"Unidade incompatível com o tipo selecionado.",IF(OR(AND(ISNUMBER(SEARCH("comunic",LOWER($B631))),LEFT($E631,3)&lt;&gt;"4.4"),AND(ISNUMBER(SEARCH("monitor",LOWER($B631))),NOT(OR(LEFT($E631,3)="1.5",LEFT($E631,3)="2.5")))),"Revise a classificação do item conforme as regras de preenchimento.",IF(AND($B631&lt;&gt;"",OR(ISNUMBER(SEARCH("outro",LOWER($B631))),ISNUMBER(SEARCH("divers",LOWER($B631))),ISNUMBER(SEARCH("kit",LOWER($B631))),ISNUMBER(SEARCH("ferrament",LOWER($B631))),ISNUMBER(SEARCH("epi",LOWER($B631)))),NOT(OR($Z631&lt;&gt;"",$AA631&lt;&gt;""))),"Descrição muito genérica: detalhe melhor o item e registre o racional no memorial ou em anexo.",IF(AND($Y631=0,$B631&lt;&gt;"",OR($G631&lt;&gt;"",$H631&lt;&gt;"",$J631&lt;&gt;"",$K631&lt;&gt;"",$M631&lt;&gt;"",$N631&lt;&gt;"",$P631&lt;&gt;"",$Q631&lt;&gt;"",$S631&lt;&gt;"",$T631&lt;&gt;"",$V631&lt;&gt;"",$W631&lt;&gt;"")),"O item possui dados lançados, mas o total está zerado. Revise os valores informados.","")))))))))))))))</f>
        <v/>
      </c>
    </row>
    <row r="632" spans="1:35" ht="14.25" customHeight="1" x14ac:dyDescent="0.25">
      <c r="A632" s="57" t="str">
        <f t="shared" si="117"/>
        <v/>
      </c>
      <c r="B632" s="58"/>
      <c r="C632" s="58"/>
      <c r="D632" s="58"/>
      <c r="E632" s="58"/>
      <c r="F632" s="58"/>
      <c r="G632" s="269"/>
      <c r="H632" s="59"/>
      <c r="I632" s="273">
        <f t="shared" si="118"/>
        <v>0</v>
      </c>
      <c r="J632" s="269"/>
      <c r="K632" s="59"/>
      <c r="L632" s="270">
        <f t="shared" si="119"/>
        <v>0</v>
      </c>
      <c r="M632" s="269"/>
      <c r="N632" s="59"/>
      <c r="O632" s="270">
        <f t="shared" si="120"/>
        <v>0</v>
      </c>
      <c r="P632" s="269"/>
      <c r="Q632" s="59"/>
      <c r="R632" s="271">
        <f t="shared" si="121"/>
        <v>0</v>
      </c>
      <c r="S632" s="269"/>
      <c r="T632" s="59"/>
      <c r="U632" s="270">
        <f t="shared" si="122"/>
        <v>0</v>
      </c>
      <c r="V632" s="269"/>
      <c r="W632" s="59"/>
      <c r="X632" s="270">
        <f t="shared" si="123"/>
        <v>0</v>
      </c>
      <c r="Y632" s="270">
        <f t="shared" si="124"/>
        <v>0</v>
      </c>
      <c r="Z632" s="58"/>
      <c r="AA632" s="58"/>
      <c r="AB632" s="60" t="str">
        <f t="shared" si="125"/>
        <v/>
      </c>
      <c r="AC632" s="21" t="b">
        <f t="shared" si="126"/>
        <v>0</v>
      </c>
      <c r="AD632" s="21" t="b">
        <f t="shared" si="127"/>
        <v>0</v>
      </c>
      <c r="AE632" s="21" t="b">
        <f t="shared" si="128"/>
        <v>0</v>
      </c>
      <c r="AF632" s="21" t="b">
        <f ca="1">OR(AND($AC632,NOT($AD632)),AND($AC632,OR(AND($G632="",$H632&lt;&gt;""),AND($G632&lt;&gt;"",$H632=""),AND($J632="",$K632&lt;&gt;""),AND($J632&lt;&gt;"",$K632=""),AND($M632="",$N632&lt;&gt;""),AND($M632&lt;&gt;"",$N632=""),AND($P632="",$Q632&lt;&gt;""),AND($P632&lt;&gt;"",$Q632=""),AND($S632="",$T632&lt;&gt;""),AND($S632&lt;&gt;"",$T632=""),AND($V632="",$W632&lt;&gt;""),AND($V632&lt;&gt;"",$W632=""))),AND($C632&lt;&gt;"",$E632&lt;&gt;"",LEFT(TRIM($C632),1)&lt;&gt;LEFT(TRIM($E632),1)),IF(OR($E632="",$F632=""),FALSE(),IFERROR(COUNTIF(INDIRECT("UNITS_"&amp;SUBSTITUTE(LEFT($E632,FIND(" ",$E632&amp;" ")-1),".","_")),$F632)=0,TRUE())),AND($B632&lt;&gt;"",OR(ISNUMBER(SEARCH("outro",LOWER($B632))),ISNUMBER(SEARCH("divers",LOWER($B632))),ISNUMBER(SEARCH("etc",LOWER($B632))))),OR(AND(ISNUMBER(SEARCH("comunic",LOWER($B632))),LEFT($E632,3)&lt;&gt;"4.4"),AND(ISNUMBER(SEARCH("monitor",LOWER($B632))),NOT(OR(LEFT($E632,3)="1.5",LEFT($E632,3)="2.5")))),AND($B632&lt;&gt;"",OR(LEFT($C632,1)="1",LEFT($C632,1)="2"),$D632=""),AND($D632&lt;&gt;"",NOT(OR(LEFT($C632,1)="1",LEFT($C632,1)="2"))),AND($D632&lt;&gt;"",COUNTIF(' PROJETO'!$B$14:$B$16,$D632)=0),IF($D632="",FALSE(),IF(COUNTIF(' PROJETO'!$B$14:$B$16,$D632)=0,FALSE(),IFERROR(INDEX(' PROJETO'!$C$14:$C$16,MATCH($D632,' PROJETO'!$B$14:$B$16,0))&lt;&gt;"Sim",FALSE()))))</f>
        <v>0</v>
      </c>
      <c r="AG632" s="21" t="b">
        <f>AND($AC632,$Y632&gt;'CONFG.  LISTAS'!$F$4,$Z632="",$AA632="")</f>
        <v>0</v>
      </c>
      <c r="AH632" s="21" t="str">
        <f t="shared" si="129"/>
        <v/>
      </c>
      <c r="AI632" s="43" t="str">
        <f ca="1">IF(NOT($AC632),"",IF(OR($B632="",$C632="",$E632="",$F632=""),"Preencha descrição, categoria, tipo e unidade.",IF(AND($B632&lt;&gt;"",OR(LEFT($C632,1)="1",LEFT($C632,1)="2"),$D632=""),"Informe a prática de restauração para itens diretos.",IF(AND($D632&lt;&gt;"",NOT(OR(LEFT($C632,1)="1",LEFT($C632,1)="2"))),"Custos indiretos não devem pertencer a uma prática específica.",IF(AND($D632&lt;&gt;"",COUNTIF(' PROJETO'!$B$14:$B$16,$D632)=0),"Prática de restauração inválida ou não cadastrada.",IF(IF($D632="",FALSE(),IF(COUNTIF(' PROJETO'!$B$14:$B$16,$D632)=0,FALSE(),IFERROR(INDEX(' PROJETO'!$C$14:$C$16,MATCH($D632,' PROJETO'!$B$14:$B$16,0))&lt;&gt;"Sim",FALSE()))),"A prática informada no item não foi selecionada na aba Projeto.",IF(AND(MAX($I632,$L632,$O632,$R632,$U632,$X632)&gt;'CONFG.  LISTAS'!$F$4,NOT(OR($Z632&lt;&gt;"",$AA632&lt;&gt;""))),"Memorial de cálculo ou anexo obrigatório não informado para item acima do limite.",IF(OR(AND($G632&lt;&gt;"",$H632&lt;&gt;"",OR($G632&lt;=0,$H632&lt;=0)),AND($J632&lt;&gt;"",$K632&lt;&gt;"",OR($J632&lt;=0,$K632&lt;=0)),AND($M632&lt;&gt;"",$N632&lt;&gt;"",OR($M632&lt;=0,$N632&lt;=0)),AND($P632&lt;&gt;"",$Q632&lt;&gt;"",OR($P632&lt;=0,$Q632&lt;=0)),AND($S632&lt;&gt;"",$T632&lt;&gt;"",OR($S632&lt;=0,$T632&lt;=0)),AND($V632&lt;&gt;"",$W632&lt;&gt;"",OR($V632&lt;=0,$W632&lt;=0))),"Revise os valores informados: valor unitário e quantidade devem ser maiores que zero.",IF(OR(AND($G632="",$H632&lt;&gt;""),AND($G632&lt;&gt;"",$H632=""),AND($J632="",$K632&lt;&gt;""),AND($J632&lt;&gt;"",$K632=""),AND($M632="",$N632&lt;&gt;""),AND($M632&lt;&gt;"",$N632=""),AND($P632="",$Q632&lt;&gt;""),AND($P632&lt;&gt;"",$Q632=""),AND($S632="",$T632&lt;&gt;""),AND($S632&lt;&gt;"",$T632=""),AND($V632="",$W632&lt;&gt;""),AND($V632&lt;&gt;"",$W632="")),"Há ano preenchido parcialmente: "&amp;TRIM(IF(AND($G632="",$H632&lt;&gt;""),"Ano 1 (falta valor unitário); ","")&amp;IF(AND($G632&lt;&gt;"",$H632=""),"Ano 1 (falta quantidade); ","")&amp;IF(AND($J632="",$K632&lt;&gt;""),"Ano 2 (falta valor unitário); ","")&amp;IF(AND($J632&lt;&gt;"",$K632=""),"Ano 2 (falta quantidade); ","")&amp;IF(AND($M632="",$N632&lt;&gt;""),"Ano 3 (falta valor unitário); ","")&amp;IF(AND($M632&lt;&gt;"",$N632=""),"Ano 3 (falta quantidade); ","")&amp;IF(AND($P632="",$Q632&lt;&gt;""),"Ano 4 (falta valor unitário); ","")&amp;IF(AND($P632&lt;&gt;"",$Q632=""),"Ano 4 (falta quantidade); ","")&amp;IF(AND($S632="",$T632&lt;&gt;""),"Ano 5 (falta valor unitário); ","")&amp;IF(AND($S632&lt;&gt;"",$T632=""),"Ano 5 (falta quantidade); ","")&amp;IF(AND($V632="",$W632&lt;&gt;""),"Ano 6 (falta valor unitário); ","")&amp;IF(AND($V632&lt;&gt;"",$W632=""),"Ano 6 (falta quantidade); ","")), IF(NOT(OR(AND($G632&lt;&gt;"",$H632&lt;&gt;""),AND($J632&lt;&gt;"",$K632&lt;&gt;""),AND($M632&lt;&gt;"",$N632&lt;&gt;""),AND($P632&lt;&gt;"",$Q632&lt;&gt;""),AND($S632&lt;&gt;"",$T632&lt;&gt;""),AND($V632&lt;&gt;"",$W632&lt;&gt;""))),"Informe pelo menos um ano completo com valor unitário e quantidade.",IF(AND($C632&lt;&gt;"",$E632&lt;&gt;"",LEFT(TRIM($C632),1)&lt;&gt;LEFT(TRIM($E632),1)),"Categoria e tipo estão incompatíveis.",IF(IF(OR($E632="",$F632=""),FALSE(),IFERROR(COUNTIF(INDIRECT("UNITS_"&amp;SUBSTITUTE(LEFT($E632,FIND(" ",$E632&amp;" ")-1),".","_")),$F632)=0,TRUE())),"Unidade incompatível com o tipo selecionado.",IF(OR(AND(ISNUMBER(SEARCH("comunic",LOWER($B632))),LEFT($E632,3)&lt;&gt;"4.4"),AND(ISNUMBER(SEARCH("monitor",LOWER($B632))),NOT(OR(LEFT($E632,3)="1.5",LEFT($E632,3)="2.5")))),"Revise a classificação do item conforme as regras de preenchimento.",IF(AND($B632&lt;&gt;"",OR(ISNUMBER(SEARCH("outro",LOWER($B632))),ISNUMBER(SEARCH("divers",LOWER($B632))),ISNUMBER(SEARCH("kit",LOWER($B632))),ISNUMBER(SEARCH("ferrament",LOWER($B632))),ISNUMBER(SEARCH("epi",LOWER($B632)))),NOT(OR($Z632&lt;&gt;"",$AA632&lt;&gt;""))),"Descrição muito genérica: detalhe melhor o item e registre o racional no memorial ou em anexo.",IF(AND($Y632=0,$B632&lt;&gt;"",OR($G632&lt;&gt;"",$H632&lt;&gt;"",$J632&lt;&gt;"",$K632&lt;&gt;"",$M632&lt;&gt;"",$N632&lt;&gt;"",$P632&lt;&gt;"",$Q632&lt;&gt;"",$S632&lt;&gt;"",$T632&lt;&gt;"",$V632&lt;&gt;"",$W632&lt;&gt;"")),"O item possui dados lançados, mas o total está zerado. Revise os valores informados.","")))))))))))))))</f>
        <v/>
      </c>
    </row>
    <row r="633" spans="1:35" ht="14.25" customHeight="1" x14ac:dyDescent="0.25">
      <c r="A633" s="57" t="str">
        <f t="shared" si="117"/>
        <v/>
      </c>
      <c r="B633" s="61"/>
      <c r="C633" s="61"/>
      <c r="D633" s="58"/>
      <c r="E633" s="61"/>
      <c r="F633" s="61"/>
      <c r="G633" s="272"/>
      <c r="H633" s="62"/>
      <c r="I633" s="273">
        <f t="shared" si="118"/>
        <v>0</v>
      </c>
      <c r="J633" s="272"/>
      <c r="K633" s="62"/>
      <c r="L633" s="270">
        <f t="shared" si="119"/>
        <v>0</v>
      </c>
      <c r="M633" s="272"/>
      <c r="N633" s="62"/>
      <c r="O633" s="270">
        <f t="shared" si="120"/>
        <v>0</v>
      </c>
      <c r="P633" s="272"/>
      <c r="Q633" s="62"/>
      <c r="R633" s="271">
        <f t="shared" si="121"/>
        <v>0</v>
      </c>
      <c r="S633" s="272"/>
      <c r="T633" s="62"/>
      <c r="U633" s="270">
        <f t="shared" si="122"/>
        <v>0</v>
      </c>
      <c r="V633" s="272"/>
      <c r="W633" s="62"/>
      <c r="X633" s="270">
        <f t="shared" si="123"/>
        <v>0</v>
      </c>
      <c r="Y633" s="270">
        <f t="shared" si="124"/>
        <v>0</v>
      </c>
      <c r="Z633" s="61"/>
      <c r="AA633" s="61"/>
      <c r="AB633" s="60" t="str">
        <f t="shared" si="125"/>
        <v/>
      </c>
      <c r="AC633" s="21" t="b">
        <f t="shared" si="126"/>
        <v>0</v>
      </c>
      <c r="AD633" s="21" t="b">
        <f t="shared" si="127"/>
        <v>0</v>
      </c>
      <c r="AE633" s="21" t="b">
        <f t="shared" si="128"/>
        <v>0</v>
      </c>
      <c r="AF633" s="21" t="b">
        <f ca="1">OR(AND($AC633,NOT($AD633)),AND($AC633,OR(AND($G633="",$H633&lt;&gt;""),AND($G633&lt;&gt;"",$H633=""),AND($J633="",$K633&lt;&gt;""),AND($J633&lt;&gt;"",$K633=""),AND($M633="",$N633&lt;&gt;""),AND($M633&lt;&gt;"",$N633=""),AND($P633="",$Q633&lt;&gt;""),AND($P633&lt;&gt;"",$Q633=""),AND($S633="",$T633&lt;&gt;""),AND($S633&lt;&gt;"",$T633=""),AND($V633="",$W633&lt;&gt;""),AND($V633&lt;&gt;"",$W633=""))),AND($C633&lt;&gt;"",$E633&lt;&gt;"",LEFT(TRIM($C633),1)&lt;&gt;LEFT(TRIM($E633),1)),IF(OR($E633="",$F633=""),FALSE(),IFERROR(COUNTIF(INDIRECT("UNITS_"&amp;SUBSTITUTE(LEFT($E633,FIND(" ",$E633&amp;" ")-1),".","_")),$F633)=0,TRUE())),AND($B633&lt;&gt;"",OR(ISNUMBER(SEARCH("outro",LOWER($B633))),ISNUMBER(SEARCH("divers",LOWER($B633))),ISNUMBER(SEARCH("etc",LOWER($B633))))),OR(AND(ISNUMBER(SEARCH("comunic",LOWER($B633))),LEFT($E633,3)&lt;&gt;"4.4"),AND(ISNUMBER(SEARCH("monitor",LOWER($B633))),NOT(OR(LEFT($E633,3)="1.5",LEFT($E633,3)="2.5")))),AND($B633&lt;&gt;"",OR(LEFT($C633,1)="1",LEFT($C633,1)="2"),$D633=""),AND($D633&lt;&gt;"",NOT(OR(LEFT($C633,1)="1",LEFT($C633,1)="2"))),AND($D633&lt;&gt;"",COUNTIF(' PROJETO'!$B$14:$B$16,$D633)=0),IF($D633="",FALSE(),IF(COUNTIF(' PROJETO'!$B$14:$B$16,$D633)=0,FALSE(),IFERROR(INDEX(' PROJETO'!$C$14:$C$16,MATCH($D633,' PROJETO'!$B$14:$B$16,0))&lt;&gt;"Sim",FALSE()))))</f>
        <v>0</v>
      </c>
      <c r="AG633" s="21" t="b">
        <f>AND($AC633,$Y633&gt;'CONFG.  LISTAS'!$F$4,$Z633="",$AA633="")</f>
        <v>0</v>
      </c>
      <c r="AH633" s="21" t="str">
        <f t="shared" si="129"/>
        <v/>
      </c>
      <c r="AI633" s="43" t="str">
        <f ca="1">IF(NOT($AC633),"",IF(OR($B633="",$C633="",$E633="",$F633=""),"Preencha descrição, categoria, tipo e unidade.",IF(AND($B633&lt;&gt;"",OR(LEFT($C633,1)="1",LEFT($C633,1)="2"),$D633=""),"Informe a prática de restauração para itens diretos.",IF(AND($D633&lt;&gt;"",NOT(OR(LEFT($C633,1)="1",LEFT($C633,1)="2"))),"Custos indiretos não devem pertencer a uma prática específica.",IF(AND($D633&lt;&gt;"",COUNTIF(' PROJETO'!$B$14:$B$16,$D633)=0),"Prática de restauração inválida ou não cadastrada.",IF(IF($D633="",FALSE(),IF(COUNTIF(' PROJETO'!$B$14:$B$16,$D633)=0,FALSE(),IFERROR(INDEX(' PROJETO'!$C$14:$C$16,MATCH($D633,' PROJETO'!$B$14:$B$16,0))&lt;&gt;"Sim",FALSE()))),"A prática informada no item não foi selecionada na aba Projeto.",IF(AND(MAX($I633,$L633,$O633,$R633,$U633,$X633)&gt;'CONFG.  LISTAS'!$F$4,NOT(OR($Z633&lt;&gt;"",$AA633&lt;&gt;""))),"Memorial de cálculo ou anexo obrigatório não informado para item acima do limite.",IF(OR(AND($G633&lt;&gt;"",$H633&lt;&gt;"",OR($G633&lt;=0,$H633&lt;=0)),AND($J633&lt;&gt;"",$K633&lt;&gt;"",OR($J633&lt;=0,$K633&lt;=0)),AND($M633&lt;&gt;"",$N633&lt;&gt;"",OR($M633&lt;=0,$N633&lt;=0)),AND($P633&lt;&gt;"",$Q633&lt;&gt;"",OR($P633&lt;=0,$Q633&lt;=0)),AND($S633&lt;&gt;"",$T633&lt;&gt;"",OR($S633&lt;=0,$T633&lt;=0)),AND($V633&lt;&gt;"",$W633&lt;&gt;"",OR($V633&lt;=0,$W633&lt;=0))),"Revise os valores informados: valor unitário e quantidade devem ser maiores que zero.",IF(OR(AND($G633="",$H633&lt;&gt;""),AND($G633&lt;&gt;"",$H633=""),AND($J633="",$K633&lt;&gt;""),AND($J633&lt;&gt;"",$K633=""),AND($M633="",$N633&lt;&gt;""),AND($M633&lt;&gt;"",$N633=""),AND($P633="",$Q633&lt;&gt;""),AND($P633&lt;&gt;"",$Q633=""),AND($S633="",$T633&lt;&gt;""),AND($S633&lt;&gt;"",$T633=""),AND($V633="",$W633&lt;&gt;""),AND($V633&lt;&gt;"",$W633="")),"Há ano preenchido parcialmente: "&amp;TRIM(IF(AND($G633="",$H633&lt;&gt;""),"Ano 1 (falta valor unitário); ","")&amp;IF(AND($G633&lt;&gt;"",$H633=""),"Ano 1 (falta quantidade); ","")&amp;IF(AND($J633="",$K633&lt;&gt;""),"Ano 2 (falta valor unitário); ","")&amp;IF(AND($J633&lt;&gt;"",$K633=""),"Ano 2 (falta quantidade); ","")&amp;IF(AND($M633="",$N633&lt;&gt;""),"Ano 3 (falta valor unitário); ","")&amp;IF(AND($M633&lt;&gt;"",$N633=""),"Ano 3 (falta quantidade); ","")&amp;IF(AND($P633="",$Q633&lt;&gt;""),"Ano 4 (falta valor unitário); ","")&amp;IF(AND($P633&lt;&gt;"",$Q633=""),"Ano 4 (falta quantidade); ","")&amp;IF(AND($S633="",$T633&lt;&gt;""),"Ano 5 (falta valor unitário); ","")&amp;IF(AND($S633&lt;&gt;"",$T633=""),"Ano 5 (falta quantidade); ","")&amp;IF(AND($V633="",$W633&lt;&gt;""),"Ano 6 (falta valor unitário); ","")&amp;IF(AND($V633&lt;&gt;"",$W633=""),"Ano 6 (falta quantidade); ","")), IF(NOT(OR(AND($G633&lt;&gt;"",$H633&lt;&gt;""),AND($J633&lt;&gt;"",$K633&lt;&gt;""),AND($M633&lt;&gt;"",$N633&lt;&gt;""),AND($P633&lt;&gt;"",$Q633&lt;&gt;""),AND($S633&lt;&gt;"",$T633&lt;&gt;""),AND($V633&lt;&gt;"",$W633&lt;&gt;""))),"Informe pelo menos um ano completo com valor unitário e quantidade.",IF(AND($C633&lt;&gt;"",$E633&lt;&gt;"",LEFT(TRIM($C633),1)&lt;&gt;LEFT(TRIM($E633),1)),"Categoria e tipo estão incompatíveis.",IF(IF(OR($E633="",$F633=""),FALSE(),IFERROR(COUNTIF(INDIRECT("UNITS_"&amp;SUBSTITUTE(LEFT($E633,FIND(" ",$E633&amp;" ")-1),".","_")),$F633)=0,TRUE())),"Unidade incompatível com o tipo selecionado.",IF(OR(AND(ISNUMBER(SEARCH("comunic",LOWER($B633))),LEFT($E633,3)&lt;&gt;"4.4"),AND(ISNUMBER(SEARCH("monitor",LOWER($B633))),NOT(OR(LEFT($E633,3)="1.5",LEFT($E633,3)="2.5")))),"Revise a classificação do item conforme as regras de preenchimento.",IF(AND($B633&lt;&gt;"",OR(ISNUMBER(SEARCH("outro",LOWER($B633))),ISNUMBER(SEARCH("divers",LOWER($B633))),ISNUMBER(SEARCH("kit",LOWER($B633))),ISNUMBER(SEARCH("ferrament",LOWER($B633))),ISNUMBER(SEARCH("epi",LOWER($B633)))),NOT(OR($Z633&lt;&gt;"",$AA633&lt;&gt;""))),"Descrição muito genérica: detalhe melhor o item e registre o racional no memorial ou em anexo.",IF(AND($Y633=0,$B633&lt;&gt;"",OR($G633&lt;&gt;"",$H633&lt;&gt;"",$J633&lt;&gt;"",$K633&lt;&gt;"",$M633&lt;&gt;"",$N633&lt;&gt;"",$P633&lt;&gt;"",$Q633&lt;&gt;"",$S633&lt;&gt;"",$T633&lt;&gt;"",$V633&lt;&gt;"",$W633&lt;&gt;"")),"O item possui dados lançados, mas o total está zerado. Revise os valores informados.","")))))))))))))))</f>
        <v/>
      </c>
    </row>
    <row r="634" spans="1:35" ht="14.25" customHeight="1" x14ac:dyDescent="0.25">
      <c r="A634" s="57" t="str">
        <f t="shared" si="117"/>
        <v/>
      </c>
      <c r="B634" s="58"/>
      <c r="C634" s="58"/>
      <c r="D634" s="58"/>
      <c r="E634" s="58"/>
      <c r="F634" s="58"/>
      <c r="G634" s="269"/>
      <c r="H634" s="59"/>
      <c r="I634" s="273">
        <f t="shared" si="118"/>
        <v>0</v>
      </c>
      <c r="J634" s="269"/>
      <c r="K634" s="59"/>
      <c r="L634" s="270">
        <f t="shared" si="119"/>
        <v>0</v>
      </c>
      <c r="M634" s="269"/>
      <c r="N634" s="59"/>
      <c r="O634" s="270">
        <f t="shared" si="120"/>
        <v>0</v>
      </c>
      <c r="P634" s="269"/>
      <c r="Q634" s="59"/>
      <c r="R634" s="271">
        <f t="shared" si="121"/>
        <v>0</v>
      </c>
      <c r="S634" s="269"/>
      <c r="T634" s="59"/>
      <c r="U634" s="270">
        <f t="shared" si="122"/>
        <v>0</v>
      </c>
      <c r="V634" s="269"/>
      <c r="W634" s="59"/>
      <c r="X634" s="270">
        <f t="shared" si="123"/>
        <v>0</v>
      </c>
      <c r="Y634" s="270">
        <f t="shared" si="124"/>
        <v>0</v>
      </c>
      <c r="Z634" s="58"/>
      <c r="AA634" s="58"/>
      <c r="AB634" s="60" t="str">
        <f t="shared" si="125"/>
        <v/>
      </c>
      <c r="AC634" s="21" t="b">
        <f t="shared" si="126"/>
        <v>0</v>
      </c>
      <c r="AD634" s="21" t="b">
        <f t="shared" si="127"/>
        <v>0</v>
      </c>
      <c r="AE634" s="21" t="b">
        <f t="shared" si="128"/>
        <v>0</v>
      </c>
      <c r="AF634" s="21" t="b">
        <f ca="1">OR(AND($AC634,NOT($AD634)),AND($AC634,OR(AND($G634="",$H634&lt;&gt;""),AND($G634&lt;&gt;"",$H634=""),AND($J634="",$K634&lt;&gt;""),AND($J634&lt;&gt;"",$K634=""),AND($M634="",$N634&lt;&gt;""),AND($M634&lt;&gt;"",$N634=""),AND($P634="",$Q634&lt;&gt;""),AND($P634&lt;&gt;"",$Q634=""),AND($S634="",$T634&lt;&gt;""),AND($S634&lt;&gt;"",$T634=""),AND($V634="",$W634&lt;&gt;""),AND($V634&lt;&gt;"",$W634=""))),AND($C634&lt;&gt;"",$E634&lt;&gt;"",LEFT(TRIM($C634),1)&lt;&gt;LEFT(TRIM($E634),1)),IF(OR($E634="",$F634=""),FALSE(),IFERROR(COUNTIF(INDIRECT("UNITS_"&amp;SUBSTITUTE(LEFT($E634,FIND(" ",$E634&amp;" ")-1),".","_")),$F634)=0,TRUE())),AND($B634&lt;&gt;"",OR(ISNUMBER(SEARCH("outro",LOWER($B634))),ISNUMBER(SEARCH("divers",LOWER($B634))),ISNUMBER(SEARCH("etc",LOWER($B634))))),OR(AND(ISNUMBER(SEARCH("comunic",LOWER($B634))),LEFT($E634,3)&lt;&gt;"4.4"),AND(ISNUMBER(SEARCH("monitor",LOWER($B634))),NOT(OR(LEFT($E634,3)="1.5",LEFT($E634,3)="2.5")))),AND($B634&lt;&gt;"",OR(LEFT($C634,1)="1",LEFT($C634,1)="2"),$D634=""),AND($D634&lt;&gt;"",NOT(OR(LEFT($C634,1)="1",LEFT($C634,1)="2"))),AND($D634&lt;&gt;"",COUNTIF(' PROJETO'!$B$14:$B$16,$D634)=0),IF($D634="",FALSE(),IF(COUNTIF(' PROJETO'!$B$14:$B$16,$D634)=0,FALSE(),IFERROR(INDEX(' PROJETO'!$C$14:$C$16,MATCH($D634,' PROJETO'!$B$14:$B$16,0))&lt;&gt;"Sim",FALSE()))))</f>
        <v>0</v>
      </c>
      <c r="AG634" s="21" t="b">
        <f>AND($AC634,$Y634&gt;'CONFG.  LISTAS'!$F$4,$Z634="",$AA634="")</f>
        <v>0</v>
      </c>
      <c r="AH634" s="21" t="str">
        <f t="shared" si="129"/>
        <v/>
      </c>
      <c r="AI634" s="43" t="str">
        <f ca="1">IF(NOT($AC634),"",IF(OR($B634="",$C634="",$E634="",$F634=""),"Preencha descrição, categoria, tipo e unidade.",IF(AND($B634&lt;&gt;"",OR(LEFT($C634,1)="1",LEFT($C634,1)="2"),$D634=""),"Informe a prática de restauração para itens diretos.",IF(AND($D634&lt;&gt;"",NOT(OR(LEFT($C634,1)="1",LEFT($C634,1)="2"))),"Custos indiretos não devem pertencer a uma prática específica.",IF(AND($D634&lt;&gt;"",COUNTIF(' PROJETO'!$B$14:$B$16,$D634)=0),"Prática de restauração inválida ou não cadastrada.",IF(IF($D634="",FALSE(),IF(COUNTIF(' PROJETO'!$B$14:$B$16,$D634)=0,FALSE(),IFERROR(INDEX(' PROJETO'!$C$14:$C$16,MATCH($D634,' PROJETO'!$B$14:$B$16,0))&lt;&gt;"Sim",FALSE()))),"A prática informada no item não foi selecionada na aba Projeto.",IF(AND(MAX($I634,$L634,$O634,$R634,$U634,$X634)&gt;'CONFG.  LISTAS'!$F$4,NOT(OR($Z634&lt;&gt;"",$AA634&lt;&gt;""))),"Memorial de cálculo ou anexo obrigatório não informado para item acima do limite.",IF(OR(AND($G634&lt;&gt;"",$H634&lt;&gt;"",OR($G634&lt;=0,$H634&lt;=0)),AND($J634&lt;&gt;"",$K634&lt;&gt;"",OR($J634&lt;=0,$K634&lt;=0)),AND($M634&lt;&gt;"",$N634&lt;&gt;"",OR($M634&lt;=0,$N634&lt;=0)),AND($P634&lt;&gt;"",$Q634&lt;&gt;"",OR($P634&lt;=0,$Q634&lt;=0)),AND($S634&lt;&gt;"",$T634&lt;&gt;"",OR($S634&lt;=0,$T634&lt;=0)),AND($V634&lt;&gt;"",$W634&lt;&gt;"",OR($V634&lt;=0,$W634&lt;=0))),"Revise os valores informados: valor unitário e quantidade devem ser maiores que zero.",IF(OR(AND($G634="",$H634&lt;&gt;""),AND($G634&lt;&gt;"",$H634=""),AND($J634="",$K634&lt;&gt;""),AND($J634&lt;&gt;"",$K634=""),AND($M634="",$N634&lt;&gt;""),AND($M634&lt;&gt;"",$N634=""),AND($P634="",$Q634&lt;&gt;""),AND($P634&lt;&gt;"",$Q634=""),AND($S634="",$T634&lt;&gt;""),AND($S634&lt;&gt;"",$T634=""),AND($V634="",$W634&lt;&gt;""),AND($V634&lt;&gt;"",$W634="")),"Há ano preenchido parcialmente: "&amp;TRIM(IF(AND($G634="",$H634&lt;&gt;""),"Ano 1 (falta valor unitário); ","")&amp;IF(AND($G634&lt;&gt;"",$H634=""),"Ano 1 (falta quantidade); ","")&amp;IF(AND($J634="",$K634&lt;&gt;""),"Ano 2 (falta valor unitário); ","")&amp;IF(AND($J634&lt;&gt;"",$K634=""),"Ano 2 (falta quantidade); ","")&amp;IF(AND($M634="",$N634&lt;&gt;""),"Ano 3 (falta valor unitário); ","")&amp;IF(AND($M634&lt;&gt;"",$N634=""),"Ano 3 (falta quantidade); ","")&amp;IF(AND($P634="",$Q634&lt;&gt;""),"Ano 4 (falta valor unitário); ","")&amp;IF(AND($P634&lt;&gt;"",$Q634=""),"Ano 4 (falta quantidade); ","")&amp;IF(AND($S634="",$T634&lt;&gt;""),"Ano 5 (falta valor unitário); ","")&amp;IF(AND($S634&lt;&gt;"",$T634=""),"Ano 5 (falta quantidade); ","")&amp;IF(AND($V634="",$W634&lt;&gt;""),"Ano 6 (falta valor unitário); ","")&amp;IF(AND($V634&lt;&gt;"",$W634=""),"Ano 6 (falta quantidade); ","")), IF(NOT(OR(AND($G634&lt;&gt;"",$H634&lt;&gt;""),AND($J634&lt;&gt;"",$K634&lt;&gt;""),AND($M634&lt;&gt;"",$N634&lt;&gt;""),AND($P634&lt;&gt;"",$Q634&lt;&gt;""),AND($S634&lt;&gt;"",$T634&lt;&gt;""),AND($V634&lt;&gt;"",$W634&lt;&gt;""))),"Informe pelo menos um ano completo com valor unitário e quantidade.",IF(AND($C634&lt;&gt;"",$E634&lt;&gt;"",LEFT(TRIM($C634),1)&lt;&gt;LEFT(TRIM($E634),1)),"Categoria e tipo estão incompatíveis.",IF(IF(OR($E634="",$F634=""),FALSE(),IFERROR(COUNTIF(INDIRECT("UNITS_"&amp;SUBSTITUTE(LEFT($E634,FIND(" ",$E634&amp;" ")-1),".","_")),$F634)=0,TRUE())),"Unidade incompatível com o tipo selecionado.",IF(OR(AND(ISNUMBER(SEARCH("comunic",LOWER($B634))),LEFT($E634,3)&lt;&gt;"4.4"),AND(ISNUMBER(SEARCH("monitor",LOWER($B634))),NOT(OR(LEFT($E634,3)="1.5",LEFT($E634,3)="2.5")))),"Revise a classificação do item conforme as regras de preenchimento.",IF(AND($B634&lt;&gt;"",OR(ISNUMBER(SEARCH("outro",LOWER($B634))),ISNUMBER(SEARCH("divers",LOWER($B634))),ISNUMBER(SEARCH("kit",LOWER($B634))),ISNUMBER(SEARCH("ferrament",LOWER($B634))),ISNUMBER(SEARCH("epi",LOWER($B634)))),NOT(OR($Z634&lt;&gt;"",$AA634&lt;&gt;""))),"Descrição muito genérica: detalhe melhor o item e registre o racional no memorial ou em anexo.",IF(AND($Y634=0,$B634&lt;&gt;"",OR($G634&lt;&gt;"",$H634&lt;&gt;"",$J634&lt;&gt;"",$K634&lt;&gt;"",$M634&lt;&gt;"",$N634&lt;&gt;"",$P634&lt;&gt;"",$Q634&lt;&gt;"",$S634&lt;&gt;"",$T634&lt;&gt;"",$V634&lt;&gt;"",$W634&lt;&gt;"")),"O item possui dados lançados, mas o total está zerado. Revise os valores informados.","")))))))))))))))</f>
        <v/>
      </c>
    </row>
    <row r="635" spans="1:35" ht="14.25" customHeight="1" x14ac:dyDescent="0.25">
      <c r="A635" s="57" t="str">
        <f t="shared" si="117"/>
        <v/>
      </c>
      <c r="B635" s="61"/>
      <c r="C635" s="61"/>
      <c r="D635" s="58"/>
      <c r="E635" s="61"/>
      <c r="F635" s="61"/>
      <c r="G635" s="272"/>
      <c r="H635" s="62"/>
      <c r="I635" s="273">
        <f t="shared" si="118"/>
        <v>0</v>
      </c>
      <c r="J635" s="272"/>
      <c r="K635" s="62"/>
      <c r="L635" s="270">
        <f t="shared" si="119"/>
        <v>0</v>
      </c>
      <c r="M635" s="272"/>
      <c r="N635" s="62"/>
      <c r="O635" s="270">
        <f t="shared" si="120"/>
        <v>0</v>
      </c>
      <c r="P635" s="272"/>
      <c r="Q635" s="62"/>
      <c r="R635" s="271">
        <f t="shared" si="121"/>
        <v>0</v>
      </c>
      <c r="S635" s="272"/>
      <c r="T635" s="62"/>
      <c r="U635" s="270">
        <f t="shared" si="122"/>
        <v>0</v>
      </c>
      <c r="V635" s="272"/>
      <c r="W635" s="62"/>
      <c r="X635" s="270">
        <f t="shared" si="123"/>
        <v>0</v>
      </c>
      <c r="Y635" s="270">
        <f t="shared" si="124"/>
        <v>0</v>
      </c>
      <c r="Z635" s="61"/>
      <c r="AA635" s="61"/>
      <c r="AB635" s="60" t="str">
        <f t="shared" si="125"/>
        <v/>
      </c>
      <c r="AC635" s="21" t="b">
        <f t="shared" si="126"/>
        <v>0</v>
      </c>
      <c r="AD635" s="21" t="b">
        <f t="shared" si="127"/>
        <v>0</v>
      </c>
      <c r="AE635" s="21" t="b">
        <f t="shared" si="128"/>
        <v>0</v>
      </c>
      <c r="AF635" s="21" t="b">
        <f ca="1">OR(AND($AC635,NOT($AD635)),AND($AC635,OR(AND($G635="",$H635&lt;&gt;""),AND($G635&lt;&gt;"",$H635=""),AND($J635="",$K635&lt;&gt;""),AND($J635&lt;&gt;"",$K635=""),AND($M635="",$N635&lt;&gt;""),AND($M635&lt;&gt;"",$N635=""),AND($P635="",$Q635&lt;&gt;""),AND($P635&lt;&gt;"",$Q635=""),AND($S635="",$T635&lt;&gt;""),AND($S635&lt;&gt;"",$T635=""),AND($V635="",$W635&lt;&gt;""),AND($V635&lt;&gt;"",$W635=""))),AND($C635&lt;&gt;"",$E635&lt;&gt;"",LEFT(TRIM($C635),1)&lt;&gt;LEFT(TRIM($E635),1)),IF(OR($E635="",$F635=""),FALSE(),IFERROR(COUNTIF(INDIRECT("UNITS_"&amp;SUBSTITUTE(LEFT($E635,FIND(" ",$E635&amp;" ")-1),".","_")),$F635)=0,TRUE())),AND($B635&lt;&gt;"",OR(ISNUMBER(SEARCH("outro",LOWER($B635))),ISNUMBER(SEARCH("divers",LOWER($B635))),ISNUMBER(SEARCH("etc",LOWER($B635))))),OR(AND(ISNUMBER(SEARCH("comunic",LOWER($B635))),LEFT($E635,3)&lt;&gt;"4.4"),AND(ISNUMBER(SEARCH("monitor",LOWER($B635))),NOT(OR(LEFT($E635,3)="1.5",LEFT($E635,3)="2.5")))),AND($B635&lt;&gt;"",OR(LEFT($C635,1)="1",LEFT($C635,1)="2"),$D635=""),AND($D635&lt;&gt;"",NOT(OR(LEFT($C635,1)="1",LEFT($C635,1)="2"))),AND($D635&lt;&gt;"",COUNTIF(' PROJETO'!$B$14:$B$16,$D635)=0),IF($D635="",FALSE(),IF(COUNTIF(' PROJETO'!$B$14:$B$16,$D635)=0,FALSE(),IFERROR(INDEX(' PROJETO'!$C$14:$C$16,MATCH($D635,' PROJETO'!$B$14:$B$16,0))&lt;&gt;"Sim",FALSE()))))</f>
        <v>0</v>
      </c>
      <c r="AG635" s="21" t="b">
        <f>AND($AC635,$Y635&gt;'CONFG.  LISTAS'!$F$4,$Z635="",$AA635="")</f>
        <v>0</v>
      </c>
      <c r="AH635" s="21" t="str">
        <f t="shared" si="129"/>
        <v/>
      </c>
      <c r="AI635" s="43" t="str">
        <f ca="1">IF(NOT($AC635),"",IF(OR($B635="",$C635="",$E635="",$F635=""),"Preencha descrição, categoria, tipo e unidade.",IF(AND($B635&lt;&gt;"",OR(LEFT($C635,1)="1",LEFT($C635,1)="2"),$D635=""),"Informe a prática de restauração para itens diretos.",IF(AND($D635&lt;&gt;"",NOT(OR(LEFT($C635,1)="1",LEFT($C635,1)="2"))),"Custos indiretos não devem pertencer a uma prática específica.",IF(AND($D635&lt;&gt;"",COUNTIF(' PROJETO'!$B$14:$B$16,$D635)=0),"Prática de restauração inválida ou não cadastrada.",IF(IF($D635="",FALSE(),IF(COUNTIF(' PROJETO'!$B$14:$B$16,$D635)=0,FALSE(),IFERROR(INDEX(' PROJETO'!$C$14:$C$16,MATCH($D635,' PROJETO'!$B$14:$B$16,0))&lt;&gt;"Sim",FALSE()))),"A prática informada no item não foi selecionada na aba Projeto.",IF(AND(MAX($I635,$L635,$O635,$R635,$U635,$X635)&gt;'CONFG.  LISTAS'!$F$4,NOT(OR($Z635&lt;&gt;"",$AA635&lt;&gt;""))),"Memorial de cálculo ou anexo obrigatório não informado para item acima do limite.",IF(OR(AND($G635&lt;&gt;"",$H635&lt;&gt;"",OR($G635&lt;=0,$H635&lt;=0)),AND($J635&lt;&gt;"",$K635&lt;&gt;"",OR($J635&lt;=0,$K635&lt;=0)),AND($M635&lt;&gt;"",$N635&lt;&gt;"",OR($M635&lt;=0,$N635&lt;=0)),AND($P635&lt;&gt;"",$Q635&lt;&gt;"",OR($P635&lt;=0,$Q635&lt;=0)),AND($S635&lt;&gt;"",$T635&lt;&gt;"",OR($S635&lt;=0,$T635&lt;=0)),AND($V635&lt;&gt;"",$W635&lt;&gt;"",OR($V635&lt;=0,$W635&lt;=0))),"Revise os valores informados: valor unitário e quantidade devem ser maiores que zero.",IF(OR(AND($G635="",$H635&lt;&gt;""),AND($G635&lt;&gt;"",$H635=""),AND($J635="",$K635&lt;&gt;""),AND($J635&lt;&gt;"",$K635=""),AND($M635="",$N635&lt;&gt;""),AND($M635&lt;&gt;"",$N635=""),AND($P635="",$Q635&lt;&gt;""),AND($P635&lt;&gt;"",$Q635=""),AND($S635="",$T635&lt;&gt;""),AND($S635&lt;&gt;"",$T635=""),AND($V635="",$W635&lt;&gt;""),AND($V635&lt;&gt;"",$W635="")),"Há ano preenchido parcialmente: "&amp;TRIM(IF(AND($G635="",$H635&lt;&gt;""),"Ano 1 (falta valor unitário); ","")&amp;IF(AND($G635&lt;&gt;"",$H635=""),"Ano 1 (falta quantidade); ","")&amp;IF(AND($J635="",$K635&lt;&gt;""),"Ano 2 (falta valor unitário); ","")&amp;IF(AND($J635&lt;&gt;"",$K635=""),"Ano 2 (falta quantidade); ","")&amp;IF(AND($M635="",$N635&lt;&gt;""),"Ano 3 (falta valor unitário); ","")&amp;IF(AND($M635&lt;&gt;"",$N635=""),"Ano 3 (falta quantidade); ","")&amp;IF(AND($P635="",$Q635&lt;&gt;""),"Ano 4 (falta valor unitário); ","")&amp;IF(AND($P635&lt;&gt;"",$Q635=""),"Ano 4 (falta quantidade); ","")&amp;IF(AND($S635="",$T635&lt;&gt;""),"Ano 5 (falta valor unitário); ","")&amp;IF(AND($S635&lt;&gt;"",$T635=""),"Ano 5 (falta quantidade); ","")&amp;IF(AND($V635="",$W635&lt;&gt;""),"Ano 6 (falta valor unitário); ","")&amp;IF(AND($V635&lt;&gt;"",$W635=""),"Ano 6 (falta quantidade); ","")), IF(NOT(OR(AND($G635&lt;&gt;"",$H635&lt;&gt;""),AND($J635&lt;&gt;"",$K635&lt;&gt;""),AND($M635&lt;&gt;"",$N635&lt;&gt;""),AND($P635&lt;&gt;"",$Q635&lt;&gt;""),AND($S635&lt;&gt;"",$T635&lt;&gt;""),AND($V635&lt;&gt;"",$W635&lt;&gt;""))),"Informe pelo menos um ano completo com valor unitário e quantidade.",IF(AND($C635&lt;&gt;"",$E635&lt;&gt;"",LEFT(TRIM($C635),1)&lt;&gt;LEFT(TRIM($E635),1)),"Categoria e tipo estão incompatíveis.",IF(IF(OR($E635="",$F635=""),FALSE(),IFERROR(COUNTIF(INDIRECT("UNITS_"&amp;SUBSTITUTE(LEFT($E635,FIND(" ",$E635&amp;" ")-1),".","_")),$F635)=0,TRUE())),"Unidade incompatível com o tipo selecionado.",IF(OR(AND(ISNUMBER(SEARCH("comunic",LOWER($B635))),LEFT($E635,3)&lt;&gt;"4.4"),AND(ISNUMBER(SEARCH("monitor",LOWER($B635))),NOT(OR(LEFT($E635,3)="1.5",LEFT($E635,3)="2.5")))),"Revise a classificação do item conforme as regras de preenchimento.",IF(AND($B635&lt;&gt;"",OR(ISNUMBER(SEARCH("outro",LOWER($B635))),ISNUMBER(SEARCH("divers",LOWER($B635))),ISNUMBER(SEARCH("kit",LOWER($B635))),ISNUMBER(SEARCH("ferrament",LOWER($B635))),ISNUMBER(SEARCH("epi",LOWER($B635)))),NOT(OR($Z635&lt;&gt;"",$AA635&lt;&gt;""))),"Descrição muito genérica: detalhe melhor o item e registre o racional no memorial ou em anexo.",IF(AND($Y635=0,$B635&lt;&gt;"",OR($G635&lt;&gt;"",$H635&lt;&gt;"",$J635&lt;&gt;"",$K635&lt;&gt;"",$M635&lt;&gt;"",$N635&lt;&gt;"",$P635&lt;&gt;"",$Q635&lt;&gt;"",$S635&lt;&gt;"",$T635&lt;&gt;"",$V635&lt;&gt;"",$W635&lt;&gt;"")),"O item possui dados lançados, mas o total está zerado. Revise os valores informados.","")))))))))))))))</f>
        <v/>
      </c>
    </row>
    <row r="636" spans="1:35" ht="14.25" customHeight="1" x14ac:dyDescent="0.25">
      <c r="A636" s="57" t="str">
        <f t="shared" si="117"/>
        <v/>
      </c>
      <c r="B636" s="58"/>
      <c r="C636" s="58"/>
      <c r="D636" s="58"/>
      <c r="E636" s="58"/>
      <c r="F636" s="58"/>
      <c r="G636" s="269"/>
      <c r="H636" s="59"/>
      <c r="I636" s="273">
        <f t="shared" si="118"/>
        <v>0</v>
      </c>
      <c r="J636" s="269"/>
      <c r="K636" s="59"/>
      <c r="L636" s="270">
        <f t="shared" si="119"/>
        <v>0</v>
      </c>
      <c r="M636" s="269"/>
      <c r="N636" s="59"/>
      <c r="O636" s="270">
        <f t="shared" si="120"/>
        <v>0</v>
      </c>
      <c r="P636" s="269"/>
      <c r="Q636" s="59"/>
      <c r="R636" s="271">
        <f t="shared" si="121"/>
        <v>0</v>
      </c>
      <c r="S636" s="269"/>
      <c r="T636" s="59"/>
      <c r="U636" s="270">
        <f t="shared" si="122"/>
        <v>0</v>
      </c>
      <c r="V636" s="269"/>
      <c r="W636" s="59"/>
      <c r="X636" s="270">
        <f t="shared" si="123"/>
        <v>0</v>
      </c>
      <c r="Y636" s="270">
        <f t="shared" si="124"/>
        <v>0</v>
      </c>
      <c r="Z636" s="58"/>
      <c r="AA636" s="58"/>
      <c r="AB636" s="60" t="str">
        <f t="shared" si="125"/>
        <v/>
      </c>
      <c r="AC636" s="21" t="b">
        <f t="shared" si="126"/>
        <v>0</v>
      </c>
      <c r="AD636" s="21" t="b">
        <f t="shared" si="127"/>
        <v>0</v>
      </c>
      <c r="AE636" s="21" t="b">
        <f t="shared" si="128"/>
        <v>0</v>
      </c>
      <c r="AF636" s="21" t="b">
        <f ca="1">OR(AND($AC636,NOT($AD636)),AND($AC636,OR(AND($G636="",$H636&lt;&gt;""),AND($G636&lt;&gt;"",$H636=""),AND($J636="",$K636&lt;&gt;""),AND($J636&lt;&gt;"",$K636=""),AND($M636="",$N636&lt;&gt;""),AND($M636&lt;&gt;"",$N636=""),AND($P636="",$Q636&lt;&gt;""),AND($P636&lt;&gt;"",$Q636=""),AND($S636="",$T636&lt;&gt;""),AND($S636&lt;&gt;"",$T636=""),AND($V636="",$W636&lt;&gt;""),AND($V636&lt;&gt;"",$W636=""))),AND($C636&lt;&gt;"",$E636&lt;&gt;"",LEFT(TRIM($C636),1)&lt;&gt;LEFT(TRIM($E636),1)),IF(OR($E636="",$F636=""),FALSE(),IFERROR(COUNTIF(INDIRECT("UNITS_"&amp;SUBSTITUTE(LEFT($E636,FIND(" ",$E636&amp;" ")-1),".","_")),$F636)=0,TRUE())),AND($B636&lt;&gt;"",OR(ISNUMBER(SEARCH("outro",LOWER($B636))),ISNUMBER(SEARCH("divers",LOWER($B636))),ISNUMBER(SEARCH("etc",LOWER($B636))))),OR(AND(ISNUMBER(SEARCH("comunic",LOWER($B636))),LEFT($E636,3)&lt;&gt;"4.4"),AND(ISNUMBER(SEARCH("monitor",LOWER($B636))),NOT(OR(LEFT($E636,3)="1.5",LEFT($E636,3)="2.5")))),AND($B636&lt;&gt;"",OR(LEFT($C636,1)="1",LEFT($C636,1)="2"),$D636=""),AND($D636&lt;&gt;"",NOT(OR(LEFT($C636,1)="1",LEFT($C636,1)="2"))),AND($D636&lt;&gt;"",COUNTIF(' PROJETO'!$B$14:$B$16,$D636)=0),IF($D636="",FALSE(),IF(COUNTIF(' PROJETO'!$B$14:$B$16,$D636)=0,FALSE(),IFERROR(INDEX(' PROJETO'!$C$14:$C$16,MATCH($D636,' PROJETO'!$B$14:$B$16,0))&lt;&gt;"Sim",FALSE()))))</f>
        <v>0</v>
      </c>
      <c r="AG636" s="21" t="b">
        <f>AND($AC636,$Y636&gt;'CONFG.  LISTAS'!$F$4,$Z636="",$AA636="")</f>
        <v>0</v>
      </c>
      <c r="AH636" s="21" t="str">
        <f t="shared" si="129"/>
        <v/>
      </c>
      <c r="AI636" s="43" t="str">
        <f ca="1">IF(NOT($AC636),"",IF(OR($B636="",$C636="",$E636="",$F636=""),"Preencha descrição, categoria, tipo e unidade.",IF(AND($B636&lt;&gt;"",OR(LEFT($C636,1)="1",LEFT($C636,1)="2"),$D636=""),"Informe a prática de restauração para itens diretos.",IF(AND($D636&lt;&gt;"",NOT(OR(LEFT($C636,1)="1",LEFT($C636,1)="2"))),"Custos indiretos não devem pertencer a uma prática específica.",IF(AND($D636&lt;&gt;"",COUNTIF(' PROJETO'!$B$14:$B$16,$D636)=0),"Prática de restauração inválida ou não cadastrada.",IF(IF($D636="",FALSE(),IF(COUNTIF(' PROJETO'!$B$14:$B$16,$D636)=0,FALSE(),IFERROR(INDEX(' PROJETO'!$C$14:$C$16,MATCH($D636,' PROJETO'!$B$14:$B$16,0))&lt;&gt;"Sim",FALSE()))),"A prática informada no item não foi selecionada na aba Projeto.",IF(AND(MAX($I636,$L636,$O636,$R636,$U636,$X636)&gt;'CONFG.  LISTAS'!$F$4,NOT(OR($Z636&lt;&gt;"",$AA636&lt;&gt;""))),"Memorial de cálculo ou anexo obrigatório não informado para item acima do limite.",IF(OR(AND($G636&lt;&gt;"",$H636&lt;&gt;"",OR($G636&lt;=0,$H636&lt;=0)),AND($J636&lt;&gt;"",$K636&lt;&gt;"",OR($J636&lt;=0,$K636&lt;=0)),AND($M636&lt;&gt;"",$N636&lt;&gt;"",OR($M636&lt;=0,$N636&lt;=0)),AND($P636&lt;&gt;"",$Q636&lt;&gt;"",OR($P636&lt;=0,$Q636&lt;=0)),AND($S636&lt;&gt;"",$T636&lt;&gt;"",OR($S636&lt;=0,$T636&lt;=0)),AND($V636&lt;&gt;"",$W636&lt;&gt;"",OR($V636&lt;=0,$W636&lt;=0))),"Revise os valores informados: valor unitário e quantidade devem ser maiores que zero.",IF(OR(AND($G636="",$H636&lt;&gt;""),AND($G636&lt;&gt;"",$H636=""),AND($J636="",$K636&lt;&gt;""),AND($J636&lt;&gt;"",$K636=""),AND($M636="",$N636&lt;&gt;""),AND($M636&lt;&gt;"",$N636=""),AND($P636="",$Q636&lt;&gt;""),AND($P636&lt;&gt;"",$Q636=""),AND($S636="",$T636&lt;&gt;""),AND($S636&lt;&gt;"",$T636=""),AND($V636="",$W636&lt;&gt;""),AND($V636&lt;&gt;"",$W636="")),"Há ano preenchido parcialmente: "&amp;TRIM(IF(AND($G636="",$H636&lt;&gt;""),"Ano 1 (falta valor unitário); ","")&amp;IF(AND($G636&lt;&gt;"",$H636=""),"Ano 1 (falta quantidade); ","")&amp;IF(AND($J636="",$K636&lt;&gt;""),"Ano 2 (falta valor unitário); ","")&amp;IF(AND($J636&lt;&gt;"",$K636=""),"Ano 2 (falta quantidade); ","")&amp;IF(AND($M636="",$N636&lt;&gt;""),"Ano 3 (falta valor unitário); ","")&amp;IF(AND($M636&lt;&gt;"",$N636=""),"Ano 3 (falta quantidade); ","")&amp;IF(AND($P636="",$Q636&lt;&gt;""),"Ano 4 (falta valor unitário); ","")&amp;IF(AND($P636&lt;&gt;"",$Q636=""),"Ano 4 (falta quantidade); ","")&amp;IF(AND($S636="",$T636&lt;&gt;""),"Ano 5 (falta valor unitário); ","")&amp;IF(AND($S636&lt;&gt;"",$T636=""),"Ano 5 (falta quantidade); ","")&amp;IF(AND($V636="",$W636&lt;&gt;""),"Ano 6 (falta valor unitário); ","")&amp;IF(AND($V636&lt;&gt;"",$W636=""),"Ano 6 (falta quantidade); ","")), IF(NOT(OR(AND($G636&lt;&gt;"",$H636&lt;&gt;""),AND($J636&lt;&gt;"",$K636&lt;&gt;""),AND($M636&lt;&gt;"",$N636&lt;&gt;""),AND($P636&lt;&gt;"",$Q636&lt;&gt;""),AND($S636&lt;&gt;"",$T636&lt;&gt;""),AND($V636&lt;&gt;"",$W636&lt;&gt;""))),"Informe pelo menos um ano completo com valor unitário e quantidade.",IF(AND($C636&lt;&gt;"",$E636&lt;&gt;"",LEFT(TRIM($C636),1)&lt;&gt;LEFT(TRIM($E636),1)),"Categoria e tipo estão incompatíveis.",IF(IF(OR($E636="",$F636=""),FALSE(),IFERROR(COUNTIF(INDIRECT("UNITS_"&amp;SUBSTITUTE(LEFT($E636,FIND(" ",$E636&amp;" ")-1),".","_")),$F636)=0,TRUE())),"Unidade incompatível com o tipo selecionado.",IF(OR(AND(ISNUMBER(SEARCH("comunic",LOWER($B636))),LEFT($E636,3)&lt;&gt;"4.4"),AND(ISNUMBER(SEARCH("monitor",LOWER($B636))),NOT(OR(LEFT($E636,3)="1.5",LEFT($E636,3)="2.5")))),"Revise a classificação do item conforme as regras de preenchimento.",IF(AND($B636&lt;&gt;"",OR(ISNUMBER(SEARCH("outro",LOWER($B636))),ISNUMBER(SEARCH("divers",LOWER($B636))),ISNUMBER(SEARCH("kit",LOWER($B636))),ISNUMBER(SEARCH("ferrament",LOWER($B636))),ISNUMBER(SEARCH("epi",LOWER($B636)))),NOT(OR($Z636&lt;&gt;"",$AA636&lt;&gt;""))),"Descrição muito genérica: detalhe melhor o item e registre o racional no memorial ou em anexo.",IF(AND($Y636=0,$B636&lt;&gt;"",OR($G636&lt;&gt;"",$H636&lt;&gt;"",$J636&lt;&gt;"",$K636&lt;&gt;"",$M636&lt;&gt;"",$N636&lt;&gt;"",$P636&lt;&gt;"",$Q636&lt;&gt;"",$S636&lt;&gt;"",$T636&lt;&gt;"",$V636&lt;&gt;"",$W636&lt;&gt;"")),"O item possui dados lançados, mas o total está zerado. Revise os valores informados.","")))))))))))))))</f>
        <v/>
      </c>
    </row>
    <row r="637" spans="1:35" ht="14.25" customHeight="1" x14ac:dyDescent="0.25">
      <c r="A637" s="57" t="str">
        <f t="shared" si="117"/>
        <v/>
      </c>
      <c r="B637" s="61"/>
      <c r="C637" s="61"/>
      <c r="D637" s="58"/>
      <c r="E637" s="61"/>
      <c r="F637" s="61"/>
      <c r="G637" s="272"/>
      <c r="H637" s="62"/>
      <c r="I637" s="273">
        <f t="shared" si="118"/>
        <v>0</v>
      </c>
      <c r="J637" s="272"/>
      <c r="K637" s="62"/>
      <c r="L637" s="270">
        <f t="shared" si="119"/>
        <v>0</v>
      </c>
      <c r="M637" s="272"/>
      <c r="N637" s="62"/>
      <c r="O637" s="270">
        <f t="shared" si="120"/>
        <v>0</v>
      </c>
      <c r="P637" s="272"/>
      <c r="Q637" s="62"/>
      <c r="R637" s="271">
        <f t="shared" si="121"/>
        <v>0</v>
      </c>
      <c r="S637" s="272"/>
      <c r="T637" s="62"/>
      <c r="U637" s="270">
        <f t="shared" si="122"/>
        <v>0</v>
      </c>
      <c r="V637" s="272"/>
      <c r="W637" s="62"/>
      <c r="X637" s="270">
        <f t="shared" si="123"/>
        <v>0</v>
      </c>
      <c r="Y637" s="270">
        <f t="shared" si="124"/>
        <v>0</v>
      </c>
      <c r="Z637" s="61"/>
      <c r="AA637" s="61"/>
      <c r="AB637" s="60" t="str">
        <f t="shared" si="125"/>
        <v/>
      </c>
      <c r="AC637" s="21" t="b">
        <f t="shared" si="126"/>
        <v>0</v>
      </c>
      <c r="AD637" s="21" t="b">
        <f t="shared" si="127"/>
        <v>0</v>
      </c>
      <c r="AE637" s="21" t="b">
        <f t="shared" si="128"/>
        <v>0</v>
      </c>
      <c r="AF637" s="21" t="b">
        <f ca="1">OR(AND($AC637,NOT($AD637)),AND($AC637,OR(AND($G637="",$H637&lt;&gt;""),AND($G637&lt;&gt;"",$H637=""),AND($J637="",$K637&lt;&gt;""),AND($J637&lt;&gt;"",$K637=""),AND($M637="",$N637&lt;&gt;""),AND($M637&lt;&gt;"",$N637=""),AND($P637="",$Q637&lt;&gt;""),AND($P637&lt;&gt;"",$Q637=""),AND($S637="",$T637&lt;&gt;""),AND($S637&lt;&gt;"",$T637=""),AND($V637="",$W637&lt;&gt;""),AND($V637&lt;&gt;"",$W637=""))),AND($C637&lt;&gt;"",$E637&lt;&gt;"",LEFT(TRIM($C637),1)&lt;&gt;LEFT(TRIM($E637),1)),IF(OR($E637="",$F637=""),FALSE(),IFERROR(COUNTIF(INDIRECT("UNITS_"&amp;SUBSTITUTE(LEFT($E637,FIND(" ",$E637&amp;" ")-1),".","_")),$F637)=0,TRUE())),AND($B637&lt;&gt;"",OR(ISNUMBER(SEARCH("outro",LOWER($B637))),ISNUMBER(SEARCH("divers",LOWER($B637))),ISNUMBER(SEARCH("etc",LOWER($B637))))),OR(AND(ISNUMBER(SEARCH("comunic",LOWER($B637))),LEFT($E637,3)&lt;&gt;"4.4"),AND(ISNUMBER(SEARCH("monitor",LOWER($B637))),NOT(OR(LEFT($E637,3)="1.5",LEFT($E637,3)="2.5")))),AND($B637&lt;&gt;"",OR(LEFT($C637,1)="1",LEFT($C637,1)="2"),$D637=""),AND($D637&lt;&gt;"",NOT(OR(LEFT($C637,1)="1",LEFT($C637,1)="2"))),AND($D637&lt;&gt;"",COUNTIF(' PROJETO'!$B$14:$B$16,$D637)=0),IF($D637="",FALSE(),IF(COUNTIF(' PROJETO'!$B$14:$B$16,$D637)=0,FALSE(),IFERROR(INDEX(' PROJETO'!$C$14:$C$16,MATCH($D637,' PROJETO'!$B$14:$B$16,0))&lt;&gt;"Sim",FALSE()))))</f>
        <v>0</v>
      </c>
      <c r="AG637" s="21" t="b">
        <f>AND($AC637,$Y637&gt;'CONFG.  LISTAS'!$F$4,$Z637="",$AA637="")</f>
        <v>0</v>
      </c>
      <c r="AH637" s="21" t="str">
        <f t="shared" si="129"/>
        <v/>
      </c>
      <c r="AI637" s="43" t="str">
        <f ca="1">IF(NOT($AC637),"",IF(OR($B637="",$C637="",$E637="",$F637=""),"Preencha descrição, categoria, tipo e unidade.",IF(AND($B637&lt;&gt;"",OR(LEFT($C637,1)="1",LEFT($C637,1)="2"),$D637=""),"Informe a prática de restauração para itens diretos.",IF(AND($D637&lt;&gt;"",NOT(OR(LEFT($C637,1)="1",LEFT($C637,1)="2"))),"Custos indiretos não devem pertencer a uma prática específica.",IF(AND($D637&lt;&gt;"",COUNTIF(' PROJETO'!$B$14:$B$16,$D637)=0),"Prática de restauração inválida ou não cadastrada.",IF(IF($D637="",FALSE(),IF(COUNTIF(' PROJETO'!$B$14:$B$16,$D637)=0,FALSE(),IFERROR(INDEX(' PROJETO'!$C$14:$C$16,MATCH($D637,' PROJETO'!$B$14:$B$16,0))&lt;&gt;"Sim",FALSE()))),"A prática informada no item não foi selecionada na aba Projeto.",IF(AND(MAX($I637,$L637,$O637,$R637,$U637,$X637)&gt;'CONFG.  LISTAS'!$F$4,NOT(OR($Z637&lt;&gt;"",$AA637&lt;&gt;""))),"Memorial de cálculo ou anexo obrigatório não informado para item acima do limite.",IF(OR(AND($G637&lt;&gt;"",$H637&lt;&gt;"",OR($G637&lt;=0,$H637&lt;=0)),AND($J637&lt;&gt;"",$K637&lt;&gt;"",OR($J637&lt;=0,$K637&lt;=0)),AND($M637&lt;&gt;"",$N637&lt;&gt;"",OR($M637&lt;=0,$N637&lt;=0)),AND($P637&lt;&gt;"",$Q637&lt;&gt;"",OR($P637&lt;=0,$Q637&lt;=0)),AND($S637&lt;&gt;"",$T637&lt;&gt;"",OR($S637&lt;=0,$T637&lt;=0)),AND($V637&lt;&gt;"",$W637&lt;&gt;"",OR($V637&lt;=0,$W637&lt;=0))),"Revise os valores informados: valor unitário e quantidade devem ser maiores que zero.",IF(OR(AND($G637="",$H637&lt;&gt;""),AND($G637&lt;&gt;"",$H637=""),AND($J637="",$K637&lt;&gt;""),AND($J637&lt;&gt;"",$K637=""),AND($M637="",$N637&lt;&gt;""),AND($M637&lt;&gt;"",$N637=""),AND($P637="",$Q637&lt;&gt;""),AND($P637&lt;&gt;"",$Q637=""),AND($S637="",$T637&lt;&gt;""),AND($S637&lt;&gt;"",$T637=""),AND($V637="",$W637&lt;&gt;""),AND($V637&lt;&gt;"",$W637="")),"Há ano preenchido parcialmente: "&amp;TRIM(IF(AND($G637="",$H637&lt;&gt;""),"Ano 1 (falta valor unitário); ","")&amp;IF(AND($G637&lt;&gt;"",$H637=""),"Ano 1 (falta quantidade); ","")&amp;IF(AND($J637="",$K637&lt;&gt;""),"Ano 2 (falta valor unitário); ","")&amp;IF(AND($J637&lt;&gt;"",$K637=""),"Ano 2 (falta quantidade); ","")&amp;IF(AND($M637="",$N637&lt;&gt;""),"Ano 3 (falta valor unitário); ","")&amp;IF(AND($M637&lt;&gt;"",$N637=""),"Ano 3 (falta quantidade); ","")&amp;IF(AND($P637="",$Q637&lt;&gt;""),"Ano 4 (falta valor unitário); ","")&amp;IF(AND($P637&lt;&gt;"",$Q637=""),"Ano 4 (falta quantidade); ","")&amp;IF(AND($S637="",$T637&lt;&gt;""),"Ano 5 (falta valor unitário); ","")&amp;IF(AND($S637&lt;&gt;"",$T637=""),"Ano 5 (falta quantidade); ","")&amp;IF(AND($V637="",$W637&lt;&gt;""),"Ano 6 (falta valor unitário); ","")&amp;IF(AND($V637&lt;&gt;"",$W637=""),"Ano 6 (falta quantidade); ","")), IF(NOT(OR(AND($G637&lt;&gt;"",$H637&lt;&gt;""),AND($J637&lt;&gt;"",$K637&lt;&gt;""),AND($M637&lt;&gt;"",$N637&lt;&gt;""),AND($P637&lt;&gt;"",$Q637&lt;&gt;""),AND($S637&lt;&gt;"",$T637&lt;&gt;""),AND($V637&lt;&gt;"",$W637&lt;&gt;""))),"Informe pelo menos um ano completo com valor unitário e quantidade.",IF(AND($C637&lt;&gt;"",$E637&lt;&gt;"",LEFT(TRIM($C637),1)&lt;&gt;LEFT(TRIM($E637),1)),"Categoria e tipo estão incompatíveis.",IF(IF(OR($E637="",$F637=""),FALSE(),IFERROR(COUNTIF(INDIRECT("UNITS_"&amp;SUBSTITUTE(LEFT($E637,FIND(" ",$E637&amp;" ")-1),".","_")),$F637)=0,TRUE())),"Unidade incompatível com o tipo selecionado.",IF(OR(AND(ISNUMBER(SEARCH("comunic",LOWER($B637))),LEFT($E637,3)&lt;&gt;"4.4"),AND(ISNUMBER(SEARCH("monitor",LOWER($B637))),NOT(OR(LEFT($E637,3)="1.5",LEFT($E637,3)="2.5")))),"Revise a classificação do item conforme as regras de preenchimento.",IF(AND($B637&lt;&gt;"",OR(ISNUMBER(SEARCH("outro",LOWER($B637))),ISNUMBER(SEARCH("divers",LOWER($B637))),ISNUMBER(SEARCH("kit",LOWER($B637))),ISNUMBER(SEARCH("ferrament",LOWER($B637))),ISNUMBER(SEARCH("epi",LOWER($B637)))),NOT(OR($Z637&lt;&gt;"",$AA637&lt;&gt;""))),"Descrição muito genérica: detalhe melhor o item e registre o racional no memorial ou em anexo.",IF(AND($Y637=0,$B637&lt;&gt;"",OR($G637&lt;&gt;"",$H637&lt;&gt;"",$J637&lt;&gt;"",$K637&lt;&gt;"",$M637&lt;&gt;"",$N637&lt;&gt;"",$P637&lt;&gt;"",$Q637&lt;&gt;"",$S637&lt;&gt;"",$T637&lt;&gt;"",$V637&lt;&gt;"",$W637&lt;&gt;"")),"O item possui dados lançados, mas o total está zerado. Revise os valores informados.","")))))))))))))))</f>
        <v/>
      </c>
    </row>
    <row r="638" spans="1:35" ht="14.25" customHeight="1" x14ac:dyDescent="0.25">
      <c r="A638" s="57" t="str">
        <f t="shared" si="117"/>
        <v/>
      </c>
      <c r="B638" s="58"/>
      <c r="C638" s="58"/>
      <c r="D638" s="58"/>
      <c r="E638" s="58"/>
      <c r="F638" s="58"/>
      <c r="G638" s="269"/>
      <c r="H638" s="59"/>
      <c r="I638" s="273">
        <f t="shared" si="118"/>
        <v>0</v>
      </c>
      <c r="J638" s="269"/>
      <c r="K638" s="59"/>
      <c r="L638" s="270">
        <f t="shared" si="119"/>
        <v>0</v>
      </c>
      <c r="M638" s="269"/>
      <c r="N638" s="59"/>
      <c r="O638" s="270">
        <f t="shared" si="120"/>
        <v>0</v>
      </c>
      <c r="P638" s="269"/>
      <c r="Q638" s="59"/>
      <c r="R638" s="271">
        <f t="shared" si="121"/>
        <v>0</v>
      </c>
      <c r="S638" s="269"/>
      <c r="T638" s="59"/>
      <c r="U638" s="270">
        <f t="shared" si="122"/>
        <v>0</v>
      </c>
      <c r="V638" s="269"/>
      <c r="W638" s="59"/>
      <c r="X638" s="270">
        <f t="shared" si="123"/>
        <v>0</v>
      </c>
      <c r="Y638" s="270">
        <f t="shared" si="124"/>
        <v>0</v>
      </c>
      <c r="Z638" s="58"/>
      <c r="AA638" s="58"/>
      <c r="AB638" s="60" t="str">
        <f t="shared" si="125"/>
        <v/>
      </c>
      <c r="AC638" s="21" t="b">
        <f t="shared" si="126"/>
        <v>0</v>
      </c>
      <c r="AD638" s="21" t="b">
        <f t="shared" si="127"/>
        <v>0</v>
      </c>
      <c r="AE638" s="21" t="b">
        <f t="shared" si="128"/>
        <v>0</v>
      </c>
      <c r="AF638" s="21" t="b">
        <f ca="1">OR(AND($AC638,NOT($AD638)),AND($AC638,OR(AND($G638="",$H638&lt;&gt;""),AND($G638&lt;&gt;"",$H638=""),AND($J638="",$K638&lt;&gt;""),AND($J638&lt;&gt;"",$K638=""),AND($M638="",$N638&lt;&gt;""),AND($M638&lt;&gt;"",$N638=""),AND($P638="",$Q638&lt;&gt;""),AND($P638&lt;&gt;"",$Q638=""),AND($S638="",$T638&lt;&gt;""),AND($S638&lt;&gt;"",$T638=""),AND($V638="",$W638&lt;&gt;""),AND($V638&lt;&gt;"",$W638=""))),AND($C638&lt;&gt;"",$E638&lt;&gt;"",LEFT(TRIM($C638),1)&lt;&gt;LEFT(TRIM($E638),1)),IF(OR($E638="",$F638=""),FALSE(),IFERROR(COUNTIF(INDIRECT("UNITS_"&amp;SUBSTITUTE(LEFT($E638,FIND(" ",$E638&amp;" ")-1),".","_")),$F638)=0,TRUE())),AND($B638&lt;&gt;"",OR(ISNUMBER(SEARCH("outro",LOWER($B638))),ISNUMBER(SEARCH("divers",LOWER($B638))),ISNUMBER(SEARCH("etc",LOWER($B638))))),OR(AND(ISNUMBER(SEARCH("comunic",LOWER($B638))),LEFT($E638,3)&lt;&gt;"4.4"),AND(ISNUMBER(SEARCH("monitor",LOWER($B638))),NOT(OR(LEFT($E638,3)="1.5",LEFT($E638,3)="2.5")))),AND($B638&lt;&gt;"",OR(LEFT($C638,1)="1",LEFT($C638,1)="2"),$D638=""),AND($D638&lt;&gt;"",NOT(OR(LEFT($C638,1)="1",LEFT($C638,1)="2"))),AND($D638&lt;&gt;"",COUNTIF(' PROJETO'!$B$14:$B$16,$D638)=0),IF($D638="",FALSE(),IF(COUNTIF(' PROJETO'!$B$14:$B$16,$D638)=0,FALSE(),IFERROR(INDEX(' PROJETO'!$C$14:$C$16,MATCH($D638,' PROJETO'!$B$14:$B$16,0))&lt;&gt;"Sim",FALSE()))))</f>
        <v>0</v>
      </c>
      <c r="AG638" s="21" t="b">
        <f>AND($AC638,$Y638&gt;'CONFG.  LISTAS'!$F$4,$Z638="",$AA638="")</f>
        <v>0</v>
      </c>
      <c r="AH638" s="21" t="str">
        <f t="shared" si="129"/>
        <v/>
      </c>
      <c r="AI638" s="43" t="str">
        <f ca="1">IF(NOT($AC638),"",IF(OR($B638="",$C638="",$E638="",$F638=""),"Preencha descrição, categoria, tipo e unidade.",IF(AND($B638&lt;&gt;"",OR(LEFT($C638,1)="1",LEFT($C638,1)="2"),$D638=""),"Informe a prática de restauração para itens diretos.",IF(AND($D638&lt;&gt;"",NOT(OR(LEFT($C638,1)="1",LEFT($C638,1)="2"))),"Custos indiretos não devem pertencer a uma prática específica.",IF(AND($D638&lt;&gt;"",COUNTIF(' PROJETO'!$B$14:$B$16,$D638)=0),"Prática de restauração inválida ou não cadastrada.",IF(IF($D638="",FALSE(),IF(COUNTIF(' PROJETO'!$B$14:$B$16,$D638)=0,FALSE(),IFERROR(INDEX(' PROJETO'!$C$14:$C$16,MATCH($D638,' PROJETO'!$B$14:$B$16,0))&lt;&gt;"Sim",FALSE()))),"A prática informada no item não foi selecionada na aba Projeto.",IF(AND(MAX($I638,$L638,$O638,$R638,$U638,$X638)&gt;'CONFG.  LISTAS'!$F$4,NOT(OR($Z638&lt;&gt;"",$AA638&lt;&gt;""))),"Memorial de cálculo ou anexo obrigatório não informado para item acima do limite.",IF(OR(AND($G638&lt;&gt;"",$H638&lt;&gt;"",OR($G638&lt;=0,$H638&lt;=0)),AND($J638&lt;&gt;"",$K638&lt;&gt;"",OR($J638&lt;=0,$K638&lt;=0)),AND($M638&lt;&gt;"",$N638&lt;&gt;"",OR($M638&lt;=0,$N638&lt;=0)),AND($P638&lt;&gt;"",$Q638&lt;&gt;"",OR($P638&lt;=0,$Q638&lt;=0)),AND($S638&lt;&gt;"",$T638&lt;&gt;"",OR($S638&lt;=0,$T638&lt;=0)),AND($V638&lt;&gt;"",$W638&lt;&gt;"",OR($V638&lt;=0,$W638&lt;=0))),"Revise os valores informados: valor unitário e quantidade devem ser maiores que zero.",IF(OR(AND($G638="",$H638&lt;&gt;""),AND($G638&lt;&gt;"",$H638=""),AND($J638="",$K638&lt;&gt;""),AND($J638&lt;&gt;"",$K638=""),AND($M638="",$N638&lt;&gt;""),AND($M638&lt;&gt;"",$N638=""),AND($P638="",$Q638&lt;&gt;""),AND($P638&lt;&gt;"",$Q638=""),AND($S638="",$T638&lt;&gt;""),AND($S638&lt;&gt;"",$T638=""),AND($V638="",$W638&lt;&gt;""),AND($V638&lt;&gt;"",$W638="")),"Há ano preenchido parcialmente: "&amp;TRIM(IF(AND($G638="",$H638&lt;&gt;""),"Ano 1 (falta valor unitário); ","")&amp;IF(AND($G638&lt;&gt;"",$H638=""),"Ano 1 (falta quantidade); ","")&amp;IF(AND($J638="",$K638&lt;&gt;""),"Ano 2 (falta valor unitário); ","")&amp;IF(AND($J638&lt;&gt;"",$K638=""),"Ano 2 (falta quantidade); ","")&amp;IF(AND($M638="",$N638&lt;&gt;""),"Ano 3 (falta valor unitário); ","")&amp;IF(AND($M638&lt;&gt;"",$N638=""),"Ano 3 (falta quantidade); ","")&amp;IF(AND($P638="",$Q638&lt;&gt;""),"Ano 4 (falta valor unitário); ","")&amp;IF(AND($P638&lt;&gt;"",$Q638=""),"Ano 4 (falta quantidade); ","")&amp;IF(AND($S638="",$T638&lt;&gt;""),"Ano 5 (falta valor unitário); ","")&amp;IF(AND($S638&lt;&gt;"",$T638=""),"Ano 5 (falta quantidade); ","")&amp;IF(AND($V638="",$W638&lt;&gt;""),"Ano 6 (falta valor unitário); ","")&amp;IF(AND($V638&lt;&gt;"",$W638=""),"Ano 6 (falta quantidade); ","")), IF(NOT(OR(AND($G638&lt;&gt;"",$H638&lt;&gt;""),AND($J638&lt;&gt;"",$K638&lt;&gt;""),AND($M638&lt;&gt;"",$N638&lt;&gt;""),AND($P638&lt;&gt;"",$Q638&lt;&gt;""),AND($S638&lt;&gt;"",$T638&lt;&gt;""),AND($V638&lt;&gt;"",$W638&lt;&gt;""))),"Informe pelo menos um ano completo com valor unitário e quantidade.",IF(AND($C638&lt;&gt;"",$E638&lt;&gt;"",LEFT(TRIM($C638),1)&lt;&gt;LEFT(TRIM($E638),1)),"Categoria e tipo estão incompatíveis.",IF(IF(OR($E638="",$F638=""),FALSE(),IFERROR(COUNTIF(INDIRECT("UNITS_"&amp;SUBSTITUTE(LEFT($E638,FIND(" ",$E638&amp;" ")-1),".","_")),$F638)=0,TRUE())),"Unidade incompatível com o tipo selecionado.",IF(OR(AND(ISNUMBER(SEARCH("comunic",LOWER($B638))),LEFT($E638,3)&lt;&gt;"4.4"),AND(ISNUMBER(SEARCH("monitor",LOWER($B638))),NOT(OR(LEFT($E638,3)="1.5",LEFT($E638,3)="2.5")))),"Revise a classificação do item conforme as regras de preenchimento.",IF(AND($B638&lt;&gt;"",OR(ISNUMBER(SEARCH("outro",LOWER($B638))),ISNUMBER(SEARCH("divers",LOWER($B638))),ISNUMBER(SEARCH("kit",LOWER($B638))),ISNUMBER(SEARCH("ferrament",LOWER($B638))),ISNUMBER(SEARCH("epi",LOWER($B638)))),NOT(OR($Z638&lt;&gt;"",$AA638&lt;&gt;""))),"Descrição muito genérica: detalhe melhor o item e registre o racional no memorial ou em anexo.",IF(AND($Y638=0,$B638&lt;&gt;"",OR($G638&lt;&gt;"",$H638&lt;&gt;"",$J638&lt;&gt;"",$K638&lt;&gt;"",$M638&lt;&gt;"",$N638&lt;&gt;"",$P638&lt;&gt;"",$Q638&lt;&gt;"",$S638&lt;&gt;"",$T638&lt;&gt;"",$V638&lt;&gt;"",$W638&lt;&gt;"")),"O item possui dados lançados, mas o total está zerado. Revise os valores informados.","")))))))))))))))</f>
        <v/>
      </c>
    </row>
    <row r="639" spans="1:35" ht="14.25" customHeight="1" x14ac:dyDescent="0.25">
      <c r="A639" s="57" t="str">
        <f t="shared" si="117"/>
        <v/>
      </c>
      <c r="B639" s="61"/>
      <c r="C639" s="61"/>
      <c r="D639" s="58"/>
      <c r="E639" s="61"/>
      <c r="F639" s="61"/>
      <c r="G639" s="272"/>
      <c r="H639" s="62"/>
      <c r="I639" s="273">
        <f t="shared" si="118"/>
        <v>0</v>
      </c>
      <c r="J639" s="272"/>
      <c r="K639" s="62"/>
      <c r="L639" s="270">
        <f t="shared" si="119"/>
        <v>0</v>
      </c>
      <c r="M639" s="272"/>
      <c r="N639" s="62"/>
      <c r="O639" s="270">
        <f t="shared" si="120"/>
        <v>0</v>
      </c>
      <c r="P639" s="272"/>
      <c r="Q639" s="62"/>
      <c r="R639" s="271">
        <f t="shared" si="121"/>
        <v>0</v>
      </c>
      <c r="S639" s="272"/>
      <c r="T639" s="62"/>
      <c r="U639" s="270">
        <f t="shared" si="122"/>
        <v>0</v>
      </c>
      <c r="V639" s="272"/>
      <c r="W639" s="62"/>
      <c r="X639" s="270">
        <f t="shared" si="123"/>
        <v>0</v>
      </c>
      <c r="Y639" s="270">
        <f t="shared" si="124"/>
        <v>0</v>
      </c>
      <c r="Z639" s="61"/>
      <c r="AA639" s="61"/>
      <c r="AB639" s="60" t="str">
        <f t="shared" si="125"/>
        <v/>
      </c>
      <c r="AC639" s="21" t="b">
        <f t="shared" si="126"/>
        <v>0</v>
      </c>
      <c r="AD639" s="21" t="b">
        <f t="shared" si="127"/>
        <v>0</v>
      </c>
      <c r="AE639" s="21" t="b">
        <f t="shared" si="128"/>
        <v>0</v>
      </c>
      <c r="AF639" s="21" t="b">
        <f ca="1">OR(AND($AC639,NOT($AD639)),AND($AC639,OR(AND($G639="",$H639&lt;&gt;""),AND($G639&lt;&gt;"",$H639=""),AND($J639="",$K639&lt;&gt;""),AND($J639&lt;&gt;"",$K639=""),AND($M639="",$N639&lt;&gt;""),AND($M639&lt;&gt;"",$N639=""),AND($P639="",$Q639&lt;&gt;""),AND($P639&lt;&gt;"",$Q639=""),AND($S639="",$T639&lt;&gt;""),AND($S639&lt;&gt;"",$T639=""),AND($V639="",$W639&lt;&gt;""),AND($V639&lt;&gt;"",$W639=""))),AND($C639&lt;&gt;"",$E639&lt;&gt;"",LEFT(TRIM($C639),1)&lt;&gt;LEFT(TRIM($E639),1)),IF(OR($E639="",$F639=""),FALSE(),IFERROR(COUNTIF(INDIRECT("UNITS_"&amp;SUBSTITUTE(LEFT($E639,FIND(" ",$E639&amp;" ")-1),".","_")),$F639)=0,TRUE())),AND($B639&lt;&gt;"",OR(ISNUMBER(SEARCH("outro",LOWER($B639))),ISNUMBER(SEARCH("divers",LOWER($B639))),ISNUMBER(SEARCH("etc",LOWER($B639))))),OR(AND(ISNUMBER(SEARCH("comunic",LOWER($B639))),LEFT($E639,3)&lt;&gt;"4.4"),AND(ISNUMBER(SEARCH("monitor",LOWER($B639))),NOT(OR(LEFT($E639,3)="1.5",LEFT($E639,3)="2.5")))),AND($B639&lt;&gt;"",OR(LEFT($C639,1)="1",LEFT($C639,1)="2"),$D639=""),AND($D639&lt;&gt;"",NOT(OR(LEFT($C639,1)="1",LEFT($C639,1)="2"))),AND($D639&lt;&gt;"",COUNTIF(' PROJETO'!$B$14:$B$16,$D639)=0),IF($D639="",FALSE(),IF(COUNTIF(' PROJETO'!$B$14:$B$16,$D639)=0,FALSE(),IFERROR(INDEX(' PROJETO'!$C$14:$C$16,MATCH($D639,' PROJETO'!$B$14:$B$16,0))&lt;&gt;"Sim",FALSE()))))</f>
        <v>0</v>
      </c>
      <c r="AG639" s="21" t="b">
        <f>AND($AC639,$Y639&gt;'CONFG.  LISTAS'!$F$4,$Z639="",$AA639="")</f>
        <v>0</v>
      </c>
      <c r="AH639" s="21" t="str">
        <f t="shared" si="129"/>
        <v/>
      </c>
      <c r="AI639" s="43" t="str">
        <f ca="1">IF(NOT($AC639),"",IF(OR($B639="",$C639="",$E639="",$F639=""),"Preencha descrição, categoria, tipo e unidade.",IF(AND($B639&lt;&gt;"",OR(LEFT($C639,1)="1",LEFT($C639,1)="2"),$D639=""),"Informe a prática de restauração para itens diretos.",IF(AND($D639&lt;&gt;"",NOT(OR(LEFT($C639,1)="1",LEFT($C639,1)="2"))),"Custos indiretos não devem pertencer a uma prática específica.",IF(AND($D639&lt;&gt;"",COUNTIF(' PROJETO'!$B$14:$B$16,$D639)=0),"Prática de restauração inválida ou não cadastrada.",IF(IF($D639="",FALSE(),IF(COUNTIF(' PROJETO'!$B$14:$B$16,$D639)=0,FALSE(),IFERROR(INDEX(' PROJETO'!$C$14:$C$16,MATCH($D639,' PROJETO'!$B$14:$B$16,0))&lt;&gt;"Sim",FALSE()))),"A prática informada no item não foi selecionada na aba Projeto.",IF(AND(MAX($I639,$L639,$O639,$R639,$U639,$X639)&gt;'CONFG.  LISTAS'!$F$4,NOT(OR($Z639&lt;&gt;"",$AA639&lt;&gt;""))),"Memorial de cálculo ou anexo obrigatório não informado para item acima do limite.",IF(OR(AND($G639&lt;&gt;"",$H639&lt;&gt;"",OR($G639&lt;=0,$H639&lt;=0)),AND($J639&lt;&gt;"",$K639&lt;&gt;"",OR($J639&lt;=0,$K639&lt;=0)),AND($M639&lt;&gt;"",$N639&lt;&gt;"",OR($M639&lt;=0,$N639&lt;=0)),AND($P639&lt;&gt;"",$Q639&lt;&gt;"",OR($P639&lt;=0,$Q639&lt;=0)),AND($S639&lt;&gt;"",$T639&lt;&gt;"",OR($S639&lt;=0,$T639&lt;=0)),AND($V639&lt;&gt;"",$W639&lt;&gt;"",OR($V639&lt;=0,$W639&lt;=0))),"Revise os valores informados: valor unitário e quantidade devem ser maiores que zero.",IF(OR(AND($G639="",$H639&lt;&gt;""),AND($G639&lt;&gt;"",$H639=""),AND($J639="",$K639&lt;&gt;""),AND($J639&lt;&gt;"",$K639=""),AND($M639="",$N639&lt;&gt;""),AND($M639&lt;&gt;"",$N639=""),AND($P639="",$Q639&lt;&gt;""),AND($P639&lt;&gt;"",$Q639=""),AND($S639="",$T639&lt;&gt;""),AND($S639&lt;&gt;"",$T639=""),AND($V639="",$W639&lt;&gt;""),AND($V639&lt;&gt;"",$W639="")),"Há ano preenchido parcialmente: "&amp;TRIM(IF(AND($G639="",$H639&lt;&gt;""),"Ano 1 (falta valor unitário); ","")&amp;IF(AND($G639&lt;&gt;"",$H639=""),"Ano 1 (falta quantidade); ","")&amp;IF(AND($J639="",$K639&lt;&gt;""),"Ano 2 (falta valor unitário); ","")&amp;IF(AND($J639&lt;&gt;"",$K639=""),"Ano 2 (falta quantidade); ","")&amp;IF(AND($M639="",$N639&lt;&gt;""),"Ano 3 (falta valor unitário); ","")&amp;IF(AND($M639&lt;&gt;"",$N639=""),"Ano 3 (falta quantidade); ","")&amp;IF(AND($P639="",$Q639&lt;&gt;""),"Ano 4 (falta valor unitário); ","")&amp;IF(AND($P639&lt;&gt;"",$Q639=""),"Ano 4 (falta quantidade); ","")&amp;IF(AND($S639="",$T639&lt;&gt;""),"Ano 5 (falta valor unitário); ","")&amp;IF(AND($S639&lt;&gt;"",$T639=""),"Ano 5 (falta quantidade); ","")&amp;IF(AND($V639="",$W639&lt;&gt;""),"Ano 6 (falta valor unitário); ","")&amp;IF(AND($V639&lt;&gt;"",$W639=""),"Ano 6 (falta quantidade); ","")), IF(NOT(OR(AND($G639&lt;&gt;"",$H639&lt;&gt;""),AND($J639&lt;&gt;"",$K639&lt;&gt;""),AND($M639&lt;&gt;"",$N639&lt;&gt;""),AND($P639&lt;&gt;"",$Q639&lt;&gt;""),AND($S639&lt;&gt;"",$T639&lt;&gt;""),AND($V639&lt;&gt;"",$W639&lt;&gt;""))),"Informe pelo menos um ano completo com valor unitário e quantidade.",IF(AND($C639&lt;&gt;"",$E639&lt;&gt;"",LEFT(TRIM($C639),1)&lt;&gt;LEFT(TRIM($E639),1)),"Categoria e tipo estão incompatíveis.",IF(IF(OR($E639="",$F639=""),FALSE(),IFERROR(COUNTIF(INDIRECT("UNITS_"&amp;SUBSTITUTE(LEFT($E639,FIND(" ",$E639&amp;" ")-1),".","_")),$F639)=0,TRUE())),"Unidade incompatível com o tipo selecionado.",IF(OR(AND(ISNUMBER(SEARCH("comunic",LOWER($B639))),LEFT($E639,3)&lt;&gt;"4.4"),AND(ISNUMBER(SEARCH("monitor",LOWER($B639))),NOT(OR(LEFT($E639,3)="1.5",LEFT($E639,3)="2.5")))),"Revise a classificação do item conforme as regras de preenchimento.",IF(AND($B639&lt;&gt;"",OR(ISNUMBER(SEARCH("outro",LOWER($B639))),ISNUMBER(SEARCH("divers",LOWER($B639))),ISNUMBER(SEARCH("kit",LOWER($B639))),ISNUMBER(SEARCH("ferrament",LOWER($B639))),ISNUMBER(SEARCH("epi",LOWER($B639)))),NOT(OR($Z639&lt;&gt;"",$AA639&lt;&gt;""))),"Descrição muito genérica: detalhe melhor o item e registre o racional no memorial ou em anexo.",IF(AND($Y639=0,$B639&lt;&gt;"",OR($G639&lt;&gt;"",$H639&lt;&gt;"",$J639&lt;&gt;"",$K639&lt;&gt;"",$M639&lt;&gt;"",$N639&lt;&gt;"",$P639&lt;&gt;"",$Q639&lt;&gt;"",$S639&lt;&gt;"",$T639&lt;&gt;"",$V639&lt;&gt;"",$W639&lt;&gt;"")),"O item possui dados lançados, mas o total está zerado. Revise os valores informados.","")))))))))))))))</f>
        <v/>
      </c>
    </row>
    <row r="640" spans="1:35" ht="14.25" customHeight="1" x14ac:dyDescent="0.25">
      <c r="A640" s="57" t="str">
        <f t="shared" si="117"/>
        <v/>
      </c>
      <c r="B640" s="58"/>
      <c r="C640" s="58"/>
      <c r="D640" s="58"/>
      <c r="E640" s="58"/>
      <c r="F640" s="58"/>
      <c r="G640" s="269"/>
      <c r="H640" s="59"/>
      <c r="I640" s="273">
        <f t="shared" si="118"/>
        <v>0</v>
      </c>
      <c r="J640" s="269"/>
      <c r="K640" s="59"/>
      <c r="L640" s="270">
        <f t="shared" si="119"/>
        <v>0</v>
      </c>
      <c r="M640" s="269"/>
      <c r="N640" s="59"/>
      <c r="O640" s="270">
        <f t="shared" si="120"/>
        <v>0</v>
      </c>
      <c r="P640" s="269"/>
      <c r="Q640" s="59"/>
      <c r="R640" s="271">
        <f t="shared" si="121"/>
        <v>0</v>
      </c>
      <c r="S640" s="269"/>
      <c r="T640" s="59"/>
      <c r="U640" s="270">
        <f t="shared" si="122"/>
        <v>0</v>
      </c>
      <c r="V640" s="269"/>
      <c r="W640" s="59"/>
      <c r="X640" s="270">
        <f t="shared" si="123"/>
        <v>0</v>
      </c>
      <c r="Y640" s="270">
        <f t="shared" si="124"/>
        <v>0</v>
      </c>
      <c r="Z640" s="58"/>
      <c r="AA640" s="58"/>
      <c r="AB640" s="60" t="str">
        <f t="shared" si="125"/>
        <v/>
      </c>
      <c r="AC640" s="21" t="b">
        <f t="shared" si="126"/>
        <v>0</v>
      </c>
      <c r="AD640" s="21" t="b">
        <f t="shared" si="127"/>
        <v>0</v>
      </c>
      <c r="AE640" s="21" t="b">
        <f t="shared" si="128"/>
        <v>0</v>
      </c>
      <c r="AF640" s="21" t="b">
        <f ca="1">OR(AND($AC640,NOT($AD640)),AND($AC640,OR(AND($G640="",$H640&lt;&gt;""),AND($G640&lt;&gt;"",$H640=""),AND($J640="",$K640&lt;&gt;""),AND($J640&lt;&gt;"",$K640=""),AND($M640="",$N640&lt;&gt;""),AND($M640&lt;&gt;"",$N640=""),AND($P640="",$Q640&lt;&gt;""),AND($P640&lt;&gt;"",$Q640=""),AND($S640="",$T640&lt;&gt;""),AND($S640&lt;&gt;"",$T640=""),AND($V640="",$W640&lt;&gt;""),AND($V640&lt;&gt;"",$W640=""))),AND($C640&lt;&gt;"",$E640&lt;&gt;"",LEFT(TRIM($C640),1)&lt;&gt;LEFT(TRIM($E640),1)),IF(OR($E640="",$F640=""),FALSE(),IFERROR(COUNTIF(INDIRECT("UNITS_"&amp;SUBSTITUTE(LEFT($E640,FIND(" ",$E640&amp;" ")-1),".","_")),$F640)=0,TRUE())),AND($B640&lt;&gt;"",OR(ISNUMBER(SEARCH("outro",LOWER($B640))),ISNUMBER(SEARCH("divers",LOWER($B640))),ISNUMBER(SEARCH("etc",LOWER($B640))))),OR(AND(ISNUMBER(SEARCH("comunic",LOWER($B640))),LEFT($E640,3)&lt;&gt;"4.4"),AND(ISNUMBER(SEARCH("monitor",LOWER($B640))),NOT(OR(LEFT($E640,3)="1.5",LEFT($E640,3)="2.5")))),AND($B640&lt;&gt;"",OR(LEFT($C640,1)="1",LEFT($C640,1)="2"),$D640=""),AND($D640&lt;&gt;"",NOT(OR(LEFT($C640,1)="1",LEFT($C640,1)="2"))),AND($D640&lt;&gt;"",COUNTIF(' PROJETO'!$B$14:$B$16,$D640)=0),IF($D640="",FALSE(),IF(COUNTIF(' PROJETO'!$B$14:$B$16,$D640)=0,FALSE(),IFERROR(INDEX(' PROJETO'!$C$14:$C$16,MATCH($D640,' PROJETO'!$B$14:$B$16,0))&lt;&gt;"Sim",FALSE()))))</f>
        <v>0</v>
      </c>
      <c r="AG640" s="21" t="b">
        <f>AND($AC640,$Y640&gt;'CONFG.  LISTAS'!$F$4,$Z640="",$AA640="")</f>
        <v>0</v>
      </c>
      <c r="AH640" s="21" t="str">
        <f t="shared" si="129"/>
        <v/>
      </c>
      <c r="AI640" s="43" t="str">
        <f ca="1">IF(NOT($AC640),"",IF(OR($B640="",$C640="",$E640="",$F640=""),"Preencha descrição, categoria, tipo e unidade.",IF(AND($B640&lt;&gt;"",OR(LEFT($C640,1)="1",LEFT($C640,1)="2"),$D640=""),"Informe a prática de restauração para itens diretos.",IF(AND($D640&lt;&gt;"",NOT(OR(LEFT($C640,1)="1",LEFT($C640,1)="2"))),"Custos indiretos não devem pertencer a uma prática específica.",IF(AND($D640&lt;&gt;"",COUNTIF(' PROJETO'!$B$14:$B$16,$D640)=0),"Prática de restauração inválida ou não cadastrada.",IF(IF($D640="",FALSE(),IF(COUNTIF(' PROJETO'!$B$14:$B$16,$D640)=0,FALSE(),IFERROR(INDEX(' PROJETO'!$C$14:$C$16,MATCH($D640,' PROJETO'!$B$14:$B$16,0))&lt;&gt;"Sim",FALSE()))),"A prática informada no item não foi selecionada na aba Projeto.",IF(AND(MAX($I640,$L640,$O640,$R640,$U640,$X640)&gt;'CONFG.  LISTAS'!$F$4,NOT(OR($Z640&lt;&gt;"",$AA640&lt;&gt;""))),"Memorial de cálculo ou anexo obrigatório não informado para item acima do limite.",IF(OR(AND($G640&lt;&gt;"",$H640&lt;&gt;"",OR($G640&lt;=0,$H640&lt;=0)),AND($J640&lt;&gt;"",$K640&lt;&gt;"",OR($J640&lt;=0,$K640&lt;=0)),AND($M640&lt;&gt;"",$N640&lt;&gt;"",OR($M640&lt;=0,$N640&lt;=0)),AND($P640&lt;&gt;"",$Q640&lt;&gt;"",OR($P640&lt;=0,$Q640&lt;=0)),AND($S640&lt;&gt;"",$T640&lt;&gt;"",OR($S640&lt;=0,$T640&lt;=0)),AND($V640&lt;&gt;"",$W640&lt;&gt;"",OR($V640&lt;=0,$W640&lt;=0))),"Revise os valores informados: valor unitário e quantidade devem ser maiores que zero.",IF(OR(AND($G640="",$H640&lt;&gt;""),AND($G640&lt;&gt;"",$H640=""),AND($J640="",$K640&lt;&gt;""),AND($J640&lt;&gt;"",$K640=""),AND($M640="",$N640&lt;&gt;""),AND($M640&lt;&gt;"",$N640=""),AND($P640="",$Q640&lt;&gt;""),AND($P640&lt;&gt;"",$Q640=""),AND($S640="",$T640&lt;&gt;""),AND($S640&lt;&gt;"",$T640=""),AND($V640="",$W640&lt;&gt;""),AND($V640&lt;&gt;"",$W640="")),"Há ano preenchido parcialmente: "&amp;TRIM(IF(AND($G640="",$H640&lt;&gt;""),"Ano 1 (falta valor unitário); ","")&amp;IF(AND($G640&lt;&gt;"",$H640=""),"Ano 1 (falta quantidade); ","")&amp;IF(AND($J640="",$K640&lt;&gt;""),"Ano 2 (falta valor unitário); ","")&amp;IF(AND($J640&lt;&gt;"",$K640=""),"Ano 2 (falta quantidade); ","")&amp;IF(AND($M640="",$N640&lt;&gt;""),"Ano 3 (falta valor unitário); ","")&amp;IF(AND($M640&lt;&gt;"",$N640=""),"Ano 3 (falta quantidade); ","")&amp;IF(AND($P640="",$Q640&lt;&gt;""),"Ano 4 (falta valor unitário); ","")&amp;IF(AND($P640&lt;&gt;"",$Q640=""),"Ano 4 (falta quantidade); ","")&amp;IF(AND($S640="",$T640&lt;&gt;""),"Ano 5 (falta valor unitário); ","")&amp;IF(AND($S640&lt;&gt;"",$T640=""),"Ano 5 (falta quantidade); ","")&amp;IF(AND($V640="",$W640&lt;&gt;""),"Ano 6 (falta valor unitário); ","")&amp;IF(AND($V640&lt;&gt;"",$W640=""),"Ano 6 (falta quantidade); ","")), IF(NOT(OR(AND($G640&lt;&gt;"",$H640&lt;&gt;""),AND($J640&lt;&gt;"",$K640&lt;&gt;""),AND($M640&lt;&gt;"",$N640&lt;&gt;""),AND($P640&lt;&gt;"",$Q640&lt;&gt;""),AND($S640&lt;&gt;"",$T640&lt;&gt;""),AND($V640&lt;&gt;"",$W640&lt;&gt;""))),"Informe pelo menos um ano completo com valor unitário e quantidade.",IF(AND($C640&lt;&gt;"",$E640&lt;&gt;"",LEFT(TRIM($C640),1)&lt;&gt;LEFT(TRIM($E640),1)),"Categoria e tipo estão incompatíveis.",IF(IF(OR($E640="",$F640=""),FALSE(),IFERROR(COUNTIF(INDIRECT("UNITS_"&amp;SUBSTITUTE(LEFT($E640,FIND(" ",$E640&amp;" ")-1),".","_")),$F640)=0,TRUE())),"Unidade incompatível com o tipo selecionado.",IF(OR(AND(ISNUMBER(SEARCH("comunic",LOWER($B640))),LEFT($E640,3)&lt;&gt;"4.4"),AND(ISNUMBER(SEARCH("monitor",LOWER($B640))),NOT(OR(LEFT($E640,3)="1.5",LEFT($E640,3)="2.5")))),"Revise a classificação do item conforme as regras de preenchimento.",IF(AND($B640&lt;&gt;"",OR(ISNUMBER(SEARCH("outro",LOWER($B640))),ISNUMBER(SEARCH("divers",LOWER($B640))),ISNUMBER(SEARCH("kit",LOWER($B640))),ISNUMBER(SEARCH("ferrament",LOWER($B640))),ISNUMBER(SEARCH("epi",LOWER($B640)))),NOT(OR($Z640&lt;&gt;"",$AA640&lt;&gt;""))),"Descrição muito genérica: detalhe melhor o item e registre o racional no memorial ou em anexo.",IF(AND($Y640=0,$B640&lt;&gt;"",OR($G640&lt;&gt;"",$H640&lt;&gt;"",$J640&lt;&gt;"",$K640&lt;&gt;"",$M640&lt;&gt;"",$N640&lt;&gt;"",$P640&lt;&gt;"",$Q640&lt;&gt;"",$S640&lt;&gt;"",$T640&lt;&gt;"",$V640&lt;&gt;"",$W640&lt;&gt;"")),"O item possui dados lançados, mas o total está zerado. Revise os valores informados.","")))))))))))))))</f>
        <v/>
      </c>
    </row>
    <row r="641" spans="1:35" ht="14.25" customHeight="1" x14ac:dyDescent="0.25">
      <c r="A641" s="57" t="str">
        <f t="shared" si="117"/>
        <v/>
      </c>
      <c r="B641" s="61"/>
      <c r="C641" s="61"/>
      <c r="D641" s="58"/>
      <c r="E641" s="61"/>
      <c r="F641" s="61"/>
      <c r="G641" s="272"/>
      <c r="H641" s="62"/>
      <c r="I641" s="273">
        <f t="shared" si="118"/>
        <v>0</v>
      </c>
      <c r="J641" s="272"/>
      <c r="K641" s="62"/>
      <c r="L641" s="270">
        <f t="shared" si="119"/>
        <v>0</v>
      </c>
      <c r="M641" s="272"/>
      <c r="N641" s="62"/>
      <c r="O641" s="270">
        <f t="shared" si="120"/>
        <v>0</v>
      </c>
      <c r="P641" s="272"/>
      <c r="Q641" s="62"/>
      <c r="R641" s="271">
        <f t="shared" si="121"/>
        <v>0</v>
      </c>
      <c r="S641" s="272"/>
      <c r="T641" s="62"/>
      <c r="U641" s="270">
        <f t="shared" si="122"/>
        <v>0</v>
      </c>
      <c r="V641" s="272"/>
      <c r="W641" s="62"/>
      <c r="X641" s="270">
        <f t="shared" si="123"/>
        <v>0</v>
      </c>
      <c r="Y641" s="270">
        <f t="shared" si="124"/>
        <v>0</v>
      </c>
      <c r="Z641" s="61"/>
      <c r="AA641" s="61"/>
      <c r="AB641" s="60" t="str">
        <f t="shared" si="125"/>
        <v/>
      </c>
      <c r="AC641" s="21" t="b">
        <f t="shared" si="126"/>
        <v>0</v>
      </c>
      <c r="AD641" s="21" t="b">
        <f t="shared" si="127"/>
        <v>0</v>
      </c>
      <c r="AE641" s="21" t="b">
        <f t="shared" si="128"/>
        <v>0</v>
      </c>
      <c r="AF641" s="21" t="b">
        <f ca="1">OR(AND($AC641,NOT($AD641)),AND($AC641,OR(AND($G641="",$H641&lt;&gt;""),AND($G641&lt;&gt;"",$H641=""),AND($J641="",$K641&lt;&gt;""),AND($J641&lt;&gt;"",$K641=""),AND($M641="",$N641&lt;&gt;""),AND($M641&lt;&gt;"",$N641=""),AND($P641="",$Q641&lt;&gt;""),AND($P641&lt;&gt;"",$Q641=""),AND($S641="",$T641&lt;&gt;""),AND($S641&lt;&gt;"",$T641=""),AND($V641="",$W641&lt;&gt;""),AND($V641&lt;&gt;"",$W641=""))),AND($C641&lt;&gt;"",$E641&lt;&gt;"",LEFT(TRIM($C641),1)&lt;&gt;LEFT(TRIM($E641),1)),IF(OR($E641="",$F641=""),FALSE(),IFERROR(COUNTIF(INDIRECT("UNITS_"&amp;SUBSTITUTE(LEFT($E641,FIND(" ",$E641&amp;" ")-1),".","_")),$F641)=0,TRUE())),AND($B641&lt;&gt;"",OR(ISNUMBER(SEARCH("outro",LOWER($B641))),ISNUMBER(SEARCH("divers",LOWER($B641))),ISNUMBER(SEARCH("etc",LOWER($B641))))),OR(AND(ISNUMBER(SEARCH("comunic",LOWER($B641))),LEFT($E641,3)&lt;&gt;"4.4"),AND(ISNUMBER(SEARCH("monitor",LOWER($B641))),NOT(OR(LEFT($E641,3)="1.5",LEFT($E641,3)="2.5")))),AND($B641&lt;&gt;"",OR(LEFT($C641,1)="1",LEFT($C641,1)="2"),$D641=""),AND($D641&lt;&gt;"",NOT(OR(LEFT($C641,1)="1",LEFT($C641,1)="2"))),AND($D641&lt;&gt;"",COUNTIF(' PROJETO'!$B$14:$B$16,$D641)=0),IF($D641="",FALSE(),IF(COUNTIF(' PROJETO'!$B$14:$B$16,$D641)=0,FALSE(),IFERROR(INDEX(' PROJETO'!$C$14:$C$16,MATCH($D641,' PROJETO'!$B$14:$B$16,0))&lt;&gt;"Sim",FALSE()))))</f>
        <v>0</v>
      </c>
      <c r="AG641" s="21" t="b">
        <f>AND($AC641,$Y641&gt;'CONFG.  LISTAS'!$F$4,$Z641="",$AA641="")</f>
        <v>0</v>
      </c>
      <c r="AH641" s="21" t="str">
        <f t="shared" si="129"/>
        <v/>
      </c>
      <c r="AI641" s="43" t="str">
        <f ca="1">IF(NOT($AC641),"",IF(OR($B641="",$C641="",$E641="",$F641=""),"Preencha descrição, categoria, tipo e unidade.",IF(AND($B641&lt;&gt;"",OR(LEFT($C641,1)="1",LEFT($C641,1)="2"),$D641=""),"Informe a prática de restauração para itens diretos.",IF(AND($D641&lt;&gt;"",NOT(OR(LEFT($C641,1)="1",LEFT($C641,1)="2"))),"Custos indiretos não devem pertencer a uma prática específica.",IF(AND($D641&lt;&gt;"",COUNTIF(' PROJETO'!$B$14:$B$16,$D641)=0),"Prática de restauração inválida ou não cadastrada.",IF(IF($D641="",FALSE(),IF(COUNTIF(' PROJETO'!$B$14:$B$16,$D641)=0,FALSE(),IFERROR(INDEX(' PROJETO'!$C$14:$C$16,MATCH($D641,' PROJETO'!$B$14:$B$16,0))&lt;&gt;"Sim",FALSE()))),"A prática informada no item não foi selecionada na aba Projeto.",IF(AND(MAX($I641,$L641,$O641,$R641,$U641,$X641)&gt;'CONFG.  LISTAS'!$F$4,NOT(OR($Z641&lt;&gt;"",$AA641&lt;&gt;""))),"Memorial de cálculo ou anexo obrigatório não informado para item acima do limite.",IF(OR(AND($G641&lt;&gt;"",$H641&lt;&gt;"",OR($G641&lt;=0,$H641&lt;=0)),AND($J641&lt;&gt;"",$K641&lt;&gt;"",OR($J641&lt;=0,$K641&lt;=0)),AND($M641&lt;&gt;"",$N641&lt;&gt;"",OR($M641&lt;=0,$N641&lt;=0)),AND($P641&lt;&gt;"",$Q641&lt;&gt;"",OR($P641&lt;=0,$Q641&lt;=0)),AND($S641&lt;&gt;"",$T641&lt;&gt;"",OR($S641&lt;=0,$T641&lt;=0)),AND($V641&lt;&gt;"",$W641&lt;&gt;"",OR($V641&lt;=0,$W641&lt;=0))),"Revise os valores informados: valor unitário e quantidade devem ser maiores que zero.",IF(OR(AND($G641="",$H641&lt;&gt;""),AND($G641&lt;&gt;"",$H641=""),AND($J641="",$K641&lt;&gt;""),AND($J641&lt;&gt;"",$K641=""),AND($M641="",$N641&lt;&gt;""),AND($M641&lt;&gt;"",$N641=""),AND($P641="",$Q641&lt;&gt;""),AND($P641&lt;&gt;"",$Q641=""),AND($S641="",$T641&lt;&gt;""),AND($S641&lt;&gt;"",$T641=""),AND($V641="",$W641&lt;&gt;""),AND($V641&lt;&gt;"",$W641="")),"Há ano preenchido parcialmente: "&amp;TRIM(IF(AND($G641="",$H641&lt;&gt;""),"Ano 1 (falta valor unitário); ","")&amp;IF(AND($G641&lt;&gt;"",$H641=""),"Ano 1 (falta quantidade); ","")&amp;IF(AND($J641="",$K641&lt;&gt;""),"Ano 2 (falta valor unitário); ","")&amp;IF(AND($J641&lt;&gt;"",$K641=""),"Ano 2 (falta quantidade); ","")&amp;IF(AND($M641="",$N641&lt;&gt;""),"Ano 3 (falta valor unitário); ","")&amp;IF(AND($M641&lt;&gt;"",$N641=""),"Ano 3 (falta quantidade); ","")&amp;IF(AND($P641="",$Q641&lt;&gt;""),"Ano 4 (falta valor unitário); ","")&amp;IF(AND($P641&lt;&gt;"",$Q641=""),"Ano 4 (falta quantidade); ","")&amp;IF(AND($S641="",$T641&lt;&gt;""),"Ano 5 (falta valor unitário); ","")&amp;IF(AND($S641&lt;&gt;"",$T641=""),"Ano 5 (falta quantidade); ","")&amp;IF(AND($V641="",$W641&lt;&gt;""),"Ano 6 (falta valor unitário); ","")&amp;IF(AND($V641&lt;&gt;"",$W641=""),"Ano 6 (falta quantidade); ","")), IF(NOT(OR(AND($G641&lt;&gt;"",$H641&lt;&gt;""),AND($J641&lt;&gt;"",$K641&lt;&gt;""),AND($M641&lt;&gt;"",$N641&lt;&gt;""),AND($P641&lt;&gt;"",$Q641&lt;&gt;""),AND($S641&lt;&gt;"",$T641&lt;&gt;""),AND($V641&lt;&gt;"",$W641&lt;&gt;""))),"Informe pelo menos um ano completo com valor unitário e quantidade.",IF(AND($C641&lt;&gt;"",$E641&lt;&gt;"",LEFT(TRIM($C641),1)&lt;&gt;LEFT(TRIM($E641),1)),"Categoria e tipo estão incompatíveis.",IF(IF(OR($E641="",$F641=""),FALSE(),IFERROR(COUNTIF(INDIRECT("UNITS_"&amp;SUBSTITUTE(LEFT($E641,FIND(" ",$E641&amp;" ")-1),".","_")),$F641)=0,TRUE())),"Unidade incompatível com o tipo selecionado.",IF(OR(AND(ISNUMBER(SEARCH("comunic",LOWER($B641))),LEFT($E641,3)&lt;&gt;"4.4"),AND(ISNUMBER(SEARCH("monitor",LOWER($B641))),NOT(OR(LEFT($E641,3)="1.5",LEFT($E641,3)="2.5")))),"Revise a classificação do item conforme as regras de preenchimento.",IF(AND($B641&lt;&gt;"",OR(ISNUMBER(SEARCH("outro",LOWER($B641))),ISNUMBER(SEARCH("divers",LOWER($B641))),ISNUMBER(SEARCH("kit",LOWER($B641))),ISNUMBER(SEARCH("ferrament",LOWER($B641))),ISNUMBER(SEARCH("epi",LOWER($B641)))),NOT(OR($Z641&lt;&gt;"",$AA641&lt;&gt;""))),"Descrição muito genérica: detalhe melhor o item e registre o racional no memorial ou em anexo.",IF(AND($Y641=0,$B641&lt;&gt;"",OR($G641&lt;&gt;"",$H641&lt;&gt;"",$J641&lt;&gt;"",$K641&lt;&gt;"",$M641&lt;&gt;"",$N641&lt;&gt;"",$P641&lt;&gt;"",$Q641&lt;&gt;"",$S641&lt;&gt;"",$T641&lt;&gt;"",$V641&lt;&gt;"",$W641&lt;&gt;"")),"O item possui dados lançados, mas o total está zerado. Revise os valores informados.","")))))))))))))))</f>
        <v/>
      </c>
    </row>
    <row r="642" spans="1:35" ht="14.25" customHeight="1" x14ac:dyDescent="0.25">
      <c r="A642" s="57" t="str">
        <f t="shared" si="117"/>
        <v/>
      </c>
      <c r="B642" s="58"/>
      <c r="C642" s="58"/>
      <c r="D642" s="58"/>
      <c r="E642" s="58"/>
      <c r="F642" s="58"/>
      <c r="G642" s="269"/>
      <c r="H642" s="59"/>
      <c r="I642" s="273">
        <f t="shared" si="118"/>
        <v>0</v>
      </c>
      <c r="J642" s="269"/>
      <c r="K642" s="59"/>
      <c r="L642" s="270">
        <f t="shared" si="119"/>
        <v>0</v>
      </c>
      <c r="M642" s="269"/>
      <c r="N642" s="59"/>
      <c r="O642" s="270">
        <f t="shared" si="120"/>
        <v>0</v>
      </c>
      <c r="P642" s="269"/>
      <c r="Q642" s="59"/>
      <c r="R642" s="271">
        <f t="shared" si="121"/>
        <v>0</v>
      </c>
      <c r="S642" s="269"/>
      <c r="T642" s="59"/>
      <c r="U642" s="270">
        <f t="shared" si="122"/>
        <v>0</v>
      </c>
      <c r="V642" s="269"/>
      <c r="W642" s="59"/>
      <c r="X642" s="270">
        <f t="shared" si="123"/>
        <v>0</v>
      </c>
      <c r="Y642" s="270">
        <f t="shared" si="124"/>
        <v>0</v>
      </c>
      <c r="Z642" s="58"/>
      <c r="AA642" s="58"/>
      <c r="AB642" s="60" t="str">
        <f t="shared" si="125"/>
        <v/>
      </c>
      <c r="AC642" s="21" t="b">
        <f t="shared" si="126"/>
        <v>0</v>
      </c>
      <c r="AD642" s="21" t="b">
        <f t="shared" si="127"/>
        <v>0</v>
      </c>
      <c r="AE642" s="21" t="b">
        <f t="shared" si="128"/>
        <v>0</v>
      </c>
      <c r="AF642" s="21" t="b">
        <f ca="1">OR(AND($AC642,NOT($AD642)),AND($AC642,OR(AND($G642="",$H642&lt;&gt;""),AND($G642&lt;&gt;"",$H642=""),AND($J642="",$K642&lt;&gt;""),AND($J642&lt;&gt;"",$K642=""),AND($M642="",$N642&lt;&gt;""),AND($M642&lt;&gt;"",$N642=""),AND($P642="",$Q642&lt;&gt;""),AND($P642&lt;&gt;"",$Q642=""),AND($S642="",$T642&lt;&gt;""),AND($S642&lt;&gt;"",$T642=""),AND($V642="",$W642&lt;&gt;""),AND($V642&lt;&gt;"",$W642=""))),AND($C642&lt;&gt;"",$E642&lt;&gt;"",LEFT(TRIM($C642),1)&lt;&gt;LEFT(TRIM($E642),1)),IF(OR($E642="",$F642=""),FALSE(),IFERROR(COUNTIF(INDIRECT("UNITS_"&amp;SUBSTITUTE(LEFT($E642,FIND(" ",$E642&amp;" ")-1),".","_")),$F642)=0,TRUE())),AND($B642&lt;&gt;"",OR(ISNUMBER(SEARCH("outro",LOWER($B642))),ISNUMBER(SEARCH("divers",LOWER($B642))),ISNUMBER(SEARCH("etc",LOWER($B642))))),OR(AND(ISNUMBER(SEARCH("comunic",LOWER($B642))),LEFT($E642,3)&lt;&gt;"4.4"),AND(ISNUMBER(SEARCH("monitor",LOWER($B642))),NOT(OR(LEFT($E642,3)="1.5",LEFT($E642,3)="2.5")))),AND($B642&lt;&gt;"",OR(LEFT($C642,1)="1",LEFT($C642,1)="2"),$D642=""),AND($D642&lt;&gt;"",NOT(OR(LEFT($C642,1)="1",LEFT($C642,1)="2"))),AND($D642&lt;&gt;"",COUNTIF(' PROJETO'!$B$14:$B$16,$D642)=0),IF($D642="",FALSE(),IF(COUNTIF(' PROJETO'!$B$14:$B$16,$D642)=0,FALSE(),IFERROR(INDEX(' PROJETO'!$C$14:$C$16,MATCH($D642,' PROJETO'!$B$14:$B$16,0))&lt;&gt;"Sim",FALSE()))))</f>
        <v>0</v>
      </c>
      <c r="AG642" s="21" t="b">
        <f>AND($AC642,$Y642&gt;'CONFG.  LISTAS'!$F$4,$Z642="",$AA642="")</f>
        <v>0</v>
      </c>
      <c r="AH642" s="21" t="str">
        <f t="shared" si="129"/>
        <v/>
      </c>
      <c r="AI642" s="43" t="str">
        <f ca="1">IF(NOT($AC642),"",IF(OR($B642="",$C642="",$E642="",$F642=""),"Preencha descrição, categoria, tipo e unidade.",IF(AND($B642&lt;&gt;"",OR(LEFT($C642,1)="1",LEFT($C642,1)="2"),$D642=""),"Informe a prática de restauração para itens diretos.",IF(AND($D642&lt;&gt;"",NOT(OR(LEFT($C642,1)="1",LEFT($C642,1)="2"))),"Custos indiretos não devem pertencer a uma prática específica.",IF(AND($D642&lt;&gt;"",COUNTIF(' PROJETO'!$B$14:$B$16,$D642)=0),"Prática de restauração inválida ou não cadastrada.",IF(IF($D642="",FALSE(),IF(COUNTIF(' PROJETO'!$B$14:$B$16,$D642)=0,FALSE(),IFERROR(INDEX(' PROJETO'!$C$14:$C$16,MATCH($D642,' PROJETO'!$B$14:$B$16,0))&lt;&gt;"Sim",FALSE()))),"A prática informada no item não foi selecionada na aba Projeto.",IF(AND(MAX($I642,$L642,$O642,$R642,$U642,$X642)&gt;'CONFG.  LISTAS'!$F$4,NOT(OR($Z642&lt;&gt;"",$AA642&lt;&gt;""))),"Memorial de cálculo ou anexo obrigatório não informado para item acima do limite.",IF(OR(AND($G642&lt;&gt;"",$H642&lt;&gt;"",OR($G642&lt;=0,$H642&lt;=0)),AND($J642&lt;&gt;"",$K642&lt;&gt;"",OR($J642&lt;=0,$K642&lt;=0)),AND($M642&lt;&gt;"",$N642&lt;&gt;"",OR($M642&lt;=0,$N642&lt;=0)),AND($P642&lt;&gt;"",$Q642&lt;&gt;"",OR($P642&lt;=0,$Q642&lt;=0)),AND($S642&lt;&gt;"",$T642&lt;&gt;"",OR($S642&lt;=0,$T642&lt;=0)),AND($V642&lt;&gt;"",$W642&lt;&gt;"",OR($V642&lt;=0,$W642&lt;=0))),"Revise os valores informados: valor unitário e quantidade devem ser maiores que zero.",IF(OR(AND($G642="",$H642&lt;&gt;""),AND($G642&lt;&gt;"",$H642=""),AND($J642="",$K642&lt;&gt;""),AND($J642&lt;&gt;"",$K642=""),AND($M642="",$N642&lt;&gt;""),AND($M642&lt;&gt;"",$N642=""),AND($P642="",$Q642&lt;&gt;""),AND($P642&lt;&gt;"",$Q642=""),AND($S642="",$T642&lt;&gt;""),AND($S642&lt;&gt;"",$T642=""),AND($V642="",$W642&lt;&gt;""),AND($V642&lt;&gt;"",$W642="")),"Há ano preenchido parcialmente: "&amp;TRIM(IF(AND($G642="",$H642&lt;&gt;""),"Ano 1 (falta valor unitário); ","")&amp;IF(AND($G642&lt;&gt;"",$H642=""),"Ano 1 (falta quantidade); ","")&amp;IF(AND($J642="",$K642&lt;&gt;""),"Ano 2 (falta valor unitário); ","")&amp;IF(AND($J642&lt;&gt;"",$K642=""),"Ano 2 (falta quantidade); ","")&amp;IF(AND($M642="",$N642&lt;&gt;""),"Ano 3 (falta valor unitário); ","")&amp;IF(AND($M642&lt;&gt;"",$N642=""),"Ano 3 (falta quantidade); ","")&amp;IF(AND($P642="",$Q642&lt;&gt;""),"Ano 4 (falta valor unitário); ","")&amp;IF(AND($P642&lt;&gt;"",$Q642=""),"Ano 4 (falta quantidade); ","")&amp;IF(AND($S642="",$T642&lt;&gt;""),"Ano 5 (falta valor unitário); ","")&amp;IF(AND($S642&lt;&gt;"",$T642=""),"Ano 5 (falta quantidade); ","")&amp;IF(AND($V642="",$W642&lt;&gt;""),"Ano 6 (falta valor unitário); ","")&amp;IF(AND($V642&lt;&gt;"",$W642=""),"Ano 6 (falta quantidade); ","")), IF(NOT(OR(AND($G642&lt;&gt;"",$H642&lt;&gt;""),AND($J642&lt;&gt;"",$K642&lt;&gt;""),AND($M642&lt;&gt;"",$N642&lt;&gt;""),AND($P642&lt;&gt;"",$Q642&lt;&gt;""),AND($S642&lt;&gt;"",$T642&lt;&gt;""),AND($V642&lt;&gt;"",$W642&lt;&gt;""))),"Informe pelo menos um ano completo com valor unitário e quantidade.",IF(AND($C642&lt;&gt;"",$E642&lt;&gt;"",LEFT(TRIM($C642),1)&lt;&gt;LEFT(TRIM($E642),1)),"Categoria e tipo estão incompatíveis.",IF(IF(OR($E642="",$F642=""),FALSE(),IFERROR(COUNTIF(INDIRECT("UNITS_"&amp;SUBSTITUTE(LEFT($E642,FIND(" ",$E642&amp;" ")-1),".","_")),$F642)=0,TRUE())),"Unidade incompatível com o tipo selecionado.",IF(OR(AND(ISNUMBER(SEARCH("comunic",LOWER($B642))),LEFT($E642,3)&lt;&gt;"4.4"),AND(ISNUMBER(SEARCH("monitor",LOWER($B642))),NOT(OR(LEFT($E642,3)="1.5",LEFT($E642,3)="2.5")))),"Revise a classificação do item conforme as regras de preenchimento.",IF(AND($B642&lt;&gt;"",OR(ISNUMBER(SEARCH("outro",LOWER($B642))),ISNUMBER(SEARCH("divers",LOWER($B642))),ISNUMBER(SEARCH("kit",LOWER($B642))),ISNUMBER(SEARCH("ferrament",LOWER($B642))),ISNUMBER(SEARCH("epi",LOWER($B642)))),NOT(OR($Z642&lt;&gt;"",$AA642&lt;&gt;""))),"Descrição muito genérica: detalhe melhor o item e registre o racional no memorial ou em anexo.",IF(AND($Y642=0,$B642&lt;&gt;"",OR($G642&lt;&gt;"",$H642&lt;&gt;"",$J642&lt;&gt;"",$K642&lt;&gt;"",$M642&lt;&gt;"",$N642&lt;&gt;"",$P642&lt;&gt;"",$Q642&lt;&gt;"",$S642&lt;&gt;"",$T642&lt;&gt;"",$V642&lt;&gt;"",$W642&lt;&gt;"")),"O item possui dados lançados, mas o total está zerado. Revise os valores informados.","")))))))))))))))</f>
        <v/>
      </c>
    </row>
    <row r="643" spans="1:35" ht="14.25" customHeight="1" x14ac:dyDescent="0.25">
      <c r="A643" s="57" t="str">
        <f t="shared" si="117"/>
        <v/>
      </c>
      <c r="B643" s="61"/>
      <c r="C643" s="61"/>
      <c r="D643" s="58"/>
      <c r="E643" s="61"/>
      <c r="F643" s="61"/>
      <c r="G643" s="272"/>
      <c r="H643" s="62"/>
      <c r="I643" s="273">
        <f t="shared" si="118"/>
        <v>0</v>
      </c>
      <c r="J643" s="272"/>
      <c r="K643" s="62"/>
      <c r="L643" s="270">
        <f t="shared" si="119"/>
        <v>0</v>
      </c>
      <c r="M643" s="272"/>
      <c r="N643" s="62"/>
      <c r="O643" s="270">
        <f t="shared" si="120"/>
        <v>0</v>
      </c>
      <c r="P643" s="272"/>
      <c r="Q643" s="62"/>
      <c r="R643" s="271">
        <f t="shared" si="121"/>
        <v>0</v>
      </c>
      <c r="S643" s="272"/>
      <c r="T643" s="62"/>
      <c r="U643" s="270">
        <f t="shared" si="122"/>
        <v>0</v>
      </c>
      <c r="V643" s="272"/>
      <c r="W643" s="62"/>
      <c r="X643" s="270">
        <f t="shared" si="123"/>
        <v>0</v>
      </c>
      <c r="Y643" s="270">
        <f t="shared" si="124"/>
        <v>0</v>
      </c>
      <c r="Z643" s="61"/>
      <c r="AA643" s="61"/>
      <c r="AB643" s="60" t="str">
        <f t="shared" si="125"/>
        <v/>
      </c>
      <c r="AC643" s="21" t="b">
        <f t="shared" si="126"/>
        <v>0</v>
      </c>
      <c r="AD643" s="21" t="b">
        <f t="shared" si="127"/>
        <v>0</v>
      </c>
      <c r="AE643" s="21" t="b">
        <f t="shared" si="128"/>
        <v>0</v>
      </c>
      <c r="AF643" s="21" t="b">
        <f ca="1">OR(AND($AC643,NOT($AD643)),AND($AC643,OR(AND($G643="",$H643&lt;&gt;""),AND($G643&lt;&gt;"",$H643=""),AND($J643="",$K643&lt;&gt;""),AND($J643&lt;&gt;"",$K643=""),AND($M643="",$N643&lt;&gt;""),AND($M643&lt;&gt;"",$N643=""),AND($P643="",$Q643&lt;&gt;""),AND($P643&lt;&gt;"",$Q643=""),AND($S643="",$T643&lt;&gt;""),AND($S643&lt;&gt;"",$T643=""),AND($V643="",$W643&lt;&gt;""),AND($V643&lt;&gt;"",$W643=""))),AND($C643&lt;&gt;"",$E643&lt;&gt;"",LEFT(TRIM($C643),1)&lt;&gt;LEFT(TRIM($E643),1)),IF(OR($E643="",$F643=""),FALSE(),IFERROR(COUNTIF(INDIRECT("UNITS_"&amp;SUBSTITUTE(LEFT($E643,FIND(" ",$E643&amp;" ")-1),".","_")),$F643)=0,TRUE())),AND($B643&lt;&gt;"",OR(ISNUMBER(SEARCH("outro",LOWER($B643))),ISNUMBER(SEARCH("divers",LOWER($B643))),ISNUMBER(SEARCH("etc",LOWER($B643))))),OR(AND(ISNUMBER(SEARCH("comunic",LOWER($B643))),LEFT($E643,3)&lt;&gt;"4.4"),AND(ISNUMBER(SEARCH("monitor",LOWER($B643))),NOT(OR(LEFT($E643,3)="1.5",LEFT($E643,3)="2.5")))),AND($B643&lt;&gt;"",OR(LEFT($C643,1)="1",LEFT($C643,1)="2"),$D643=""),AND($D643&lt;&gt;"",NOT(OR(LEFT($C643,1)="1",LEFT($C643,1)="2"))),AND($D643&lt;&gt;"",COUNTIF(' PROJETO'!$B$14:$B$16,$D643)=0),IF($D643="",FALSE(),IF(COUNTIF(' PROJETO'!$B$14:$B$16,$D643)=0,FALSE(),IFERROR(INDEX(' PROJETO'!$C$14:$C$16,MATCH($D643,' PROJETO'!$B$14:$B$16,0))&lt;&gt;"Sim",FALSE()))))</f>
        <v>0</v>
      </c>
      <c r="AG643" s="21" t="b">
        <f>AND($AC643,$Y643&gt;'CONFG.  LISTAS'!$F$4,$Z643="",$AA643="")</f>
        <v>0</v>
      </c>
      <c r="AH643" s="21" t="str">
        <f t="shared" si="129"/>
        <v/>
      </c>
      <c r="AI643" s="43" t="str">
        <f ca="1">IF(NOT($AC643),"",IF(OR($B643="",$C643="",$E643="",$F643=""),"Preencha descrição, categoria, tipo e unidade.",IF(AND($B643&lt;&gt;"",OR(LEFT($C643,1)="1",LEFT($C643,1)="2"),$D643=""),"Informe a prática de restauração para itens diretos.",IF(AND($D643&lt;&gt;"",NOT(OR(LEFT($C643,1)="1",LEFT($C643,1)="2"))),"Custos indiretos não devem pertencer a uma prática específica.",IF(AND($D643&lt;&gt;"",COUNTIF(' PROJETO'!$B$14:$B$16,$D643)=0),"Prática de restauração inválida ou não cadastrada.",IF(IF($D643="",FALSE(),IF(COUNTIF(' PROJETO'!$B$14:$B$16,$D643)=0,FALSE(),IFERROR(INDEX(' PROJETO'!$C$14:$C$16,MATCH($D643,' PROJETO'!$B$14:$B$16,0))&lt;&gt;"Sim",FALSE()))),"A prática informada no item não foi selecionada na aba Projeto.",IF(AND(MAX($I643,$L643,$O643,$R643,$U643,$X643)&gt;'CONFG.  LISTAS'!$F$4,NOT(OR($Z643&lt;&gt;"",$AA643&lt;&gt;""))),"Memorial de cálculo ou anexo obrigatório não informado para item acima do limite.",IF(OR(AND($G643&lt;&gt;"",$H643&lt;&gt;"",OR($G643&lt;=0,$H643&lt;=0)),AND($J643&lt;&gt;"",$K643&lt;&gt;"",OR($J643&lt;=0,$K643&lt;=0)),AND($M643&lt;&gt;"",$N643&lt;&gt;"",OR($M643&lt;=0,$N643&lt;=0)),AND($P643&lt;&gt;"",$Q643&lt;&gt;"",OR($P643&lt;=0,$Q643&lt;=0)),AND($S643&lt;&gt;"",$T643&lt;&gt;"",OR($S643&lt;=0,$T643&lt;=0)),AND($V643&lt;&gt;"",$W643&lt;&gt;"",OR($V643&lt;=0,$W643&lt;=0))),"Revise os valores informados: valor unitário e quantidade devem ser maiores que zero.",IF(OR(AND($G643="",$H643&lt;&gt;""),AND($G643&lt;&gt;"",$H643=""),AND($J643="",$K643&lt;&gt;""),AND($J643&lt;&gt;"",$K643=""),AND($M643="",$N643&lt;&gt;""),AND($M643&lt;&gt;"",$N643=""),AND($P643="",$Q643&lt;&gt;""),AND($P643&lt;&gt;"",$Q643=""),AND($S643="",$T643&lt;&gt;""),AND($S643&lt;&gt;"",$T643=""),AND($V643="",$W643&lt;&gt;""),AND($V643&lt;&gt;"",$W643="")),"Há ano preenchido parcialmente: "&amp;TRIM(IF(AND($G643="",$H643&lt;&gt;""),"Ano 1 (falta valor unitário); ","")&amp;IF(AND($G643&lt;&gt;"",$H643=""),"Ano 1 (falta quantidade); ","")&amp;IF(AND($J643="",$K643&lt;&gt;""),"Ano 2 (falta valor unitário); ","")&amp;IF(AND($J643&lt;&gt;"",$K643=""),"Ano 2 (falta quantidade); ","")&amp;IF(AND($M643="",$N643&lt;&gt;""),"Ano 3 (falta valor unitário); ","")&amp;IF(AND($M643&lt;&gt;"",$N643=""),"Ano 3 (falta quantidade); ","")&amp;IF(AND($P643="",$Q643&lt;&gt;""),"Ano 4 (falta valor unitário); ","")&amp;IF(AND($P643&lt;&gt;"",$Q643=""),"Ano 4 (falta quantidade); ","")&amp;IF(AND($S643="",$T643&lt;&gt;""),"Ano 5 (falta valor unitário); ","")&amp;IF(AND($S643&lt;&gt;"",$T643=""),"Ano 5 (falta quantidade); ","")&amp;IF(AND($V643="",$W643&lt;&gt;""),"Ano 6 (falta valor unitário); ","")&amp;IF(AND($V643&lt;&gt;"",$W643=""),"Ano 6 (falta quantidade); ","")), IF(NOT(OR(AND($G643&lt;&gt;"",$H643&lt;&gt;""),AND($J643&lt;&gt;"",$K643&lt;&gt;""),AND($M643&lt;&gt;"",$N643&lt;&gt;""),AND($P643&lt;&gt;"",$Q643&lt;&gt;""),AND($S643&lt;&gt;"",$T643&lt;&gt;""),AND($V643&lt;&gt;"",$W643&lt;&gt;""))),"Informe pelo menos um ano completo com valor unitário e quantidade.",IF(AND($C643&lt;&gt;"",$E643&lt;&gt;"",LEFT(TRIM($C643),1)&lt;&gt;LEFT(TRIM($E643),1)),"Categoria e tipo estão incompatíveis.",IF(IF(OR($E643="",$F643=""),FALSE(),IFERROR(COUNTIF(INDIRECT("UNITS_"&amp;SUBSTITUTE(LEFT($E643,FIND(" ",$E643&amp;" ")-1),".","_")),$F643)=0,TRUE())),"Unidade incompatível com o tipo selecionado.",IF(OR(AND(ISNUMBER(SEARCH("comunic",LOWER($B643))),LEFT($E643,3)&lt;&gt;"4.4"),AND(ISNUMBER(SEARCH("monitor",LOWER($B643))),NOT(OR(LEFT($E643,3)="1.5",LEFT($E643,3)="2.5")))),"Revise a classificação do item conforme as regras de preenchimento.",IF(AND($B643&lt;&gt;"",OR(ISNUMBER(SEARCH("outro",LOWER($B643))),ISNUMBER(SEARCH("divers",LOWER($B643))),ISNUMBER(SEARCH("kit",LOWER($B643))),ISNUMBER(SEARCH("ferrament",LOWER($B643))),ISNUMBER(SEARCH("epi",LOWER($B643)))),NOT(OR($Z643&lt;&gt;"",$AA643&lt;&gt;""))),"Descrição muito genérica: detalhe melhor o item e registre o racional no memorial ou em anexo.",IF(AND($Y643=0,$B643&lt;&gt;"",OR($G643&lt;&gt;"",$H643&lt;&gt;"",$J643&lt;&gt;"",$K643&lt;&gt;"",$M643&lt;&gt;"",$N643&lt;&gt;"",$P643&lt;&gt;"",$Q643&lt;&gt;"",$S643&lt;&gt;"",$T643&lt;&gt;"",$V643&lt;&gt;"",$W643&lt;&gt;"")),"O item possui dados lançados, mas o total está zerado. Revise os valores informados.","")))))))))))))))</f>
        <v/>
      </c>
    </row>
    <row r="644" spans="1:35" ht="14.25" customHeight="1" x14ac:dyDescent="0.25">
      <c r="A644" s="57" t="str">
        <f t="shared" si="117"/>
        <v/>
      </c>
      <c r="B644" s="58"/>
      <c r="C644" s="58"/>
      <c r="D644" s="58"/>
      <c r="E644" s="58"/>
      <c r="F644" s="58"/>
      <c r="G644" s="269"/>
      <c r="H644" s="59"/>
      <c r="I644" s="273">
        <f t="shared" si="118"/>
        <v>0</v>
      </c>
      <c r="J644" s="269"/>
      <c r="K644" s="59"/>
      <c r="L644" s="270">
        <f t="shared" si="119"/>
        <v>0</v>
      </c>
      <c r="M644" s="269"/>
      <c r="N644" s="59"/>
      <c r="O644" s="270">
        <f t="shared" si="120"/>
        <v>0</v>
      </c>
      <c r="P644" s="269"/>
      <c r="Q644" s="59"/>
      <c r="R644" s="271">
        <f t="shared" si="121"/>
        <v>0</v>
      </c>
      <c r="S644" s="269"/>
      <c r="T644" s="59"/>
      <c r="U644" s="270">
        <f t="shared" si="122"/>
        <v>0</v>
      </c>
      <c r="V644" s="269"/>
      <c r="W644" s="59"/>
      <c r="X644" s="270">
        <f t="shared" si="123"/>
        <v>0</v>
      </c>
      <c r="Y644" s="270">
        <f t="shared" si="124"/>
        <v>0</v>
      </c>
      <c r="Z644" s="58"/>
      <c r="AA644" s="58"/>
      <c r="AB644" s="60" t="str">
        <f t="shared" si="125"/>
        <v/>
      </c>
      <c r="AC644" s="21" t="b">
        <f t="shared" si="126"/>
        <v>0</v>
      </c>
      <c r="AD644" s="21" t="b">
        <f t="shared" si="127"/>
        <v>0</v>
      </c>
      <c r="AE644" s="21" t="b">
        <f t="shared" si="128"/>
        <v>0</v>
      </c>
      <c r="AF644" s="21" t="b">
        <f ca="1">OR(AND($AC644,NOT($AD644)),AND($AC644,OR(AND($G644="",$H644&lt;&gt;""),AND($G644&lt;&gt;"",$H644=""),AND($J644="",$K644&lt;&gt;""),AND($J644&lt;&gt;"",$K644=""),AND($M644="",$N644&lt;&gt;""),AND($M644&lt;&gt;"",$N644=""),AND($P644="",$Q644&lt;&gt;""),AND($P644&lt;&gt;"",$Q644=""),AND($S644="",$T644&lt;&gt;""),AND($S644&lt;&gt;"",$T644=""),AND($V644="",$W644&lt;&gt;""),AND($V644&lt;&gt;"",$W644=""))),AND($C644&lt;&gt;"",$E644&lt;&gt;"",LEFT(TRIM($C644),1)&lt;&gt;LEFT(TRIM($E644),1)),IF(OR($E644="",$F644=""),FALSE(),IFERROR(COUNTIF(INDIRECT("UNITS_"&amp;SUBSTITUTE(LEFT($E644,FIND(" ",$E644&amp;" ")-1),".","_")),$F644)=0,TRUE())),AND($B644&lt;&gt;"",OR(ISNUMBER(SEARCH("outro",LOWER($B644))),ISNUMBER(SEARCH("divers",LOWER($B644))),ISNUMBER(SEARCH("etc",LOWER($B644))))),OR(AND(ISNUMBER(SEARCH("comunic",LOWER($B644))),LEFT($E644,3)&lt;&gt;"4.4"),AND(ISNUMBER(SEARCH("monitor",LOWER($B644))),NOT(OR(LEFT($E644,3)="1.5",LEFT($E644,3)="2.5")))),AND($B644&lt;&gt;"",OR(LEFT($C644,1)="1",LEFT($C644,1)="2"),$D644=""),AND($D644&lt;&gt;"",NOT(OR(LEFT($C644,1)="1",LEFT($C644,1)="2"))),AND($D644&lt;&gt;"",COUNTIF(' PROJETO'!$B$14:$B$16,$D644)=0),IF($D644="",FALSE(),IF(COUNTIF(' PROJETO'!$B$14:$B$16,$D644)=0,FALSE(),IFERROR(INDEX(' PROJETO'!$C$14:$C$16,MATCH($D644,' PROJETO'!$B$14:$B$16,0))&lt;&gt;"Sim",FALSE()))))</f>
        <v>0</v>
      </c>
      <c r="AG644" s="21" t="b">
        <f>AND($AC644,$Y644&gt;'CONFG.  LISTAS'!$F$4,$Z644="",$AA644="")</f>
        <v>0</v>
      </c>
      <c r="AH644" s="21" t="str">
        <f t="shared" si="129"/>
        <v/>
      </c>
      <c r="AI644" s="43" t="str">
        <f ca="1">IF(NOT($AC644),"",IF(OR($B644="",$C644="",$E644="",$F644=""),"Preencha descrição, categoria, tipo e unidade.",IF(AND($B644&lt;&gt;"",OR(LEFT($C644,1)="1",LEFT($C644,1)="2"),$D644=""),"Informe a prática de restauração para itens diretos.",IF(AND($D644&lt;&gt;"",NOT(OR(LEFT($C644,1)="1",LEFT($C644,1)="2"))),"Custos indiretos não devem pertencer a uma prática específica.",IF(AND($D644&lt;&gt;"",COUNTIF(' PROJETO'!$B$14:$B$16,$D644)=0),"Prática de restauração inválida ou não cadastrada.",IF(IF($D644="",FALSE(),IF(COUNTIF(' PROJETO'!$B$14:$B$16,$D644)=0,FALSE(),IFERROR(INDEX(' PROJETO'!$C$14:$C$16,MATCH($D644,' PROJETO'!$B$14:$B$16,0))&lt;&gt;"Sim",FALSE()))),"A prática informada no item não foi selecionada na aba Projeto.",IF(AND(MAX($I644,$L644,$O644,$R644,$U644,$X644)&gt;'CONFG.  LISTAS'!$F$4,NOT(OR($Z644&lt;&gt;"",$AA644&lt;&gt;""))),"Memorial de cálculo ou anexo obrigatório não informado para item acima do limite.",IF(OR(AND($G644&lt;&gt;"",$H644&lt;&gt;"",OR($G644&lt;=0,$H644&lt;=0)),AND($J644&lt;&gt;"",$K644&lt;&gt;"",OR($J644&lt;=0,$K644&lt;=0)),AND($M644&lt;&gt;"",$N644&lt;&gt;"",OR($M644&lt;=0,$N644&lt;=0)),AND($P644&lt;&gt;"",$Q644&lt;&gt;"",OR($P644&lt;=0,$Q644&lt;=0)),AND($S644&lt;&gt;"",$T644&lt;&gt;"",OR($S644&lt;=0,$T644&lt;=0)),AND($V644&lt;&gt;"",$W644&lt;&gt;"",OR($V644&lt;=0,$W644&lt;=0))),"Revise os valores informados: valor unitário e quantidade devem ser maiores que zero.",IF(OR(AND($G644="",$H644&lt;&gt;""),AND($G644&lt;&gt;"",$H644=""),AND($J644="",$K644&lt;&gt;""),AND($J644&lt;&gt;"",$K644=""),AND($M644="",$N644&lt;&gt;""),AND($M644&lt;&gt;"",$N644=""),AND($P644="",$Q644&lt;&gt;""),AND($P644&lt;&gt;"",$Q644=""),AND($S644="",$T644&lt;&gt;""),AND($S644&lt;&gt;"",$T644=""),AND($V644="",$W644&lt;&gt;""),AND($V644&lt;&gt;"",$W644="")),"Há ano preenchido parcialmente: "&amp;TRIM(IF(AND($G644="",$H644&lt;&gt;""),"Ano 1 (falta valor unitário); ","")&amp;IF(AND($G644&lt;&gt;"",$H644=""),"Ano 1 (falta quantidade); ","")&amp;IF(AND($J644="",$K644&lt;&gt;""),"Ano 2 (falta valor unitário); ","")&amp;IF(AND($J644&lt;&gt;"",$K644=""),"Ano 2 (falta quantidade); ","")&amp;IF(AND($M644="",$N644&lt;&gt;""),"Ano 3 (falta valor unitário); ","")&amp;IF(AND($M644&lt;&gt;"",$N644=""),"Ano 3 (falta quantidade); ","")&amp;IF(AND($P644="",$Q644&lt;&gt;""),"Ano 4 (falta valor unitário); ","")&amp;IF(AND($P644&lt;&gt;"",$Q644=""),"Ano 4 (falta quantidade); ","")&amp;IF(AND($S644="",$T644&lt;&gt;""),"Ano 5 (falta valor unitário); ","")&amp;IF(AND($S644&lt;&gt;"",$T644=""),"Ano 5 (falta quantidade); ","")&amp;IF(AND($V644="",$W644&lt;&gt;""),"Ano 6 (falta valor unitário); ","")&amp;IF(AND($V644&lt;&gt;"",$W644=""),"Ano 6 (falta quantidade); ","")), IF(NOT(OR(AND($G644&lt;&gt;"",$H644&lt;&gt;""),AND($J644&lt;&gt;"",$K644&lt;&gt;""),AND($M644&lt;&gt;"",$N644&lt;&gt;""),AND($P644&lt;&gt;"",$Q644&lt;&gt;""),AND($S644&lt;&gt;"",$T644&lt;&gt;""),AND($V644&lt;&gt;"",$W644&lt;&gt;""))),"Informe pelo menos um ano completo com valor unitário e quantidade.",IF(AND($C644&lt;&gt;"",$E644&lt;&gt;"",LEFT(TRIM($C644),1)&lt;&gt;LEFT(TRIM($E644),1)),"Categoria e tipo estão incompatíveis.",IF(IF(OR($E644="",$F644=""),FALSE(),IFERROR(COUNTIF(INDIRECT("UNITS_"&amp;SUBSTITUTE(LEFT($E644,FIND(" ",$E644&amp;" ")-1),".","_")),$F644)=0,TRUE())),"Unidade incompatível com o tipo selecionado.",IF(OR(AND(ISNUMBER(SEARCH("comunic",LOWER($B644))),LEFT($E644,3)&lt;&gt;"4.4"),AND(ISNUMBER(SEARCH("monitor",LOWER($B644))),NOT(OR(LEFT($E644,3)="1.5",LEFT($E644,3)="2.5")))),"Revise a classificação do item conforme as regras de preenchimento.",IF(AND($B644&lt;&gt;"",OR(ISNUMBER(SEARCH("outro",LOWER($B644))),ISNUMBER(SEARCH("divers",LOWER($B644))),ISNUMBER(SEARCH("kit",LOWER($B644))),ISNUMBER(SEARCH("ferrament",LOWER($B644))),ISNUMBER(SEARCH("epi",LOWER($B644)))),NOT(OR($Z644&lt;&gt;"",$AA644&lt;&gt;""))),"Descrição muito genérica: detalhe melhor o item e registre o racional no memorial ou em anexo.",IF(AND($Y644=0,$B644&lt;&gt;"",OR($G644&lt;&gt;"",$H644&lt;&gt;"",$J644&lt;&gt;"",$K644&lt;&gt;"",$M644&lt;&gt;"",$N644&lt;&gt;"",$P644&lt;&gt;"",$Q644&lt;&gt;"",$S644&lt;&gt;"",$T644&lt;&gt;"",$V644&lt;&gt;"",$W644&lt;&gt;"")),"O item possui dados lançados, mas o total está zerado. Revise os valores informados.","")))))))))))))))</f>
        <v/>
      </c>
    </row>
    <row r="645" spans="1:35" ht="14.25" customHeight="1" x14ac:dyDescent="0.25">
      <c r="A645" s="57" t="str">
        <f t="shared" si="117"/>
        <v/>
      </c>
      <c r="B645" s="61"/>
      <c r="C645" s="61"/>
      <c r="D645" s="58"/>
      <c r="E645" s="61"/>
      <c r="F645" s="61"/>
      <c r="G645" s="272"/>
      <c r="H645" s="62"/>
      <c r="I645" s="273">
        <f t="shared" si="118"/>
        <v>0</v>
      </c>
      <c r="J645" s="272"/>
      <c r="K645" s="62"/>
      <c r="L645" s="270">
        <f t="shared" si="119"/>
        <v>0</v>
      </c>
      <c r="M645" s="272"/>
      <c r="N645" s="62"/>
      <c r="O645" s="270">
        <f t="shared" si="120"/>
        <v>0</v>
      </c>
      <c r="P645" s="272"/>
      <c r="Q645" s="62"/>
      <c r="R645" s="271">
        <f t="shared" si="121"/>
        <v>0</v>
      </c>
      <c r="S645" s="272"/>
      <c r="T645" s="62"/>
      <c r="U645" s="270">
        <f t="shared" si="122"/>
        <v>0</v>
      </c>
      <c r="V645" s="272"/>
      <c r="W645" s="62"/>
      <c r="X645" s="270">
        <f t="shared" si="123"/>
        <v>0</v>
      </c>
      <c r="Y645" s="270">
        <f t="shared" si="124"/>
        <v>0</v>
      </c>
      <c r="Z645" s="61"/>
      <c r="AA645" s="61"/>
      <c r="AB645" s="60" t="str">
        <f t="shared" si="125"/>
        <v/>
      </c>
      <c r="AC645" s="21" t="b">
        <f t="shared" si="126"/>
        <v>0</v>
      </c>
      <c r="AD645" s="21" t="b">
        <f t="shared" si="127"/>
        <v>0</v>
      </c>
      <c r="AE645" s="21" t="b">
        <f t="shared" si="128"/>
        <v>0</v>
      </c>
      <c r="AF645" s="21" t="b">
        <f ca="1">OR(AND($AC645,NOT($AD645)),AND($AC645,OR(AND($G645="",$H645&lt;&gt;""),AND($G645&lt;&gt;"",$H645=""),AND($J645="",$K645&lt;&gt;""),AND($J645&lt;&gt;"",$K645=""),AND($M645="",$N645&lt;&gt;""),AND($M645&lt;&gt;"",$N645=""),AND($P645="",$Q645&lt;&gt;""),AND($P645&lt;&gt;"",$Q645=""),AND($S645="",$T645&lt;&gt;""),AND($S645&lt;&gt;"",$T645=""),AND($V645="",$W645&lt;&gt;""),AND($V645&lt;&gt;"",$W645=""))),AND($C645&lt;&gt;"",$E645&lt;&gt;"",LEFT(TRIM($C645),1)&lt;&gt;LEFT(TRIM($E645),1)),IF(OR($E645="",$F645=""),FALSE(),IFERROR(COUNTIF(INDIRECT("UNITS_"&amp;SUBSTITUTE(LEFT($E645,FIND(" ",$E645&amp;" ")-1),".","_")),$F645)=0,TRUE())),AND($B645&lt;&gt;"",OR(ISNUMBER(SEARCH("outro",LOWER($B645))),ISNUMBER(SEARCH("divers",LOWER($B645))),ISNUMBER(SEARCH("etc",LOWER($B645))))),OR(AND(ISNUMBER(SEARCH("comunic",LOWER($B645))),LEFT($E645,3)&lt;&gt;"4.4"),AND(ISNUMBER(SEARCH("monitor",LOWER($B645))),NOT(OR(LEFT($E645,3)="1.5",LEFT($E645,3)="2.5")))),AND($B645&lt;&gt;"",OR(LEFT($C645,1)="1",LEFT($C645,1)="2"),$D645=""),AND($D645&lt;&gt;"",NOT(OR(LEFT($C645,1)="1",LEFT($C645,1)="2"))),AND($D645&lt;&gt;"",COUNTIF(' PROJETO'!$B$14:$B$16,$D645)=0),IF($D645="",FALSE(),IF(COUNTIF(' PROJETO'!$B$14:$B$16,$D645)=0,FALSE(),IFERROR(INDEX(' PROJETO'!$C$14:$C$16,MATCH($D645,' PROJETO'!$B$14:$B$16,0))&lt;&gt;"Sim",FALSE()))))</f>
        <v>0</v>
      </c>
      <c r="AG645" s="21" t="b">
        <f>AND($AC645,$Y645&gt;'CONFG.  LISTAS'!$F$4,$Z645="",$AA645="")</f>
        <v>0</v>
      </c>
      <c r="AH645" s="21" t="str">
        <f t="shared" si="129"/>
        <v/>
      </c>
      <c r="AI645" s="43" t="str">
        <f ca="1">IF(NOT($AC645),"",IF(OR($B645="",$C645="",$E645="",$F645=""),"Preencha descrição, categoria, tipo e unidade.",IF(AND($B645&lt;&gt;"",OR(LEFT($C645,1)="1",LEFT($C645,1)="2"),$D645=""),"Informe a prática de restauração para itens diretos.",IF(AND($D645&lt;&gt;"",NOT(OR(LEFT($C645,1)="1",LEFT($C645,1)="2"))),"Custos indiretos não devem pertencer a uma prática específica.",IF(AND($D645&lt;&gt;"",COUNTIF(' PROJETO'!$B$14:$B$16,$D645)=0),"Prática de restauração inválida ou não cadastrada.",IF(IF($D645="",FALSE(),IF(COUNTIF(' PROJETO'!$B$14:$B$16,$D645)=0,FALSE(),IFERROR(INDEX(' PROJETO'!$C$14:$C$16,MATCH($D645,' PROJETO'!$B$14:$B$16,0))&lt;&gt;"Sim",FALSE()))),"A prática informada no item não foi selecionada na aba Projeto.",IF(AND(MAX($I645,$L645,$O645,$R645,$U645,$X645)&gt;'CONFG.  LISTAS'!$F$4,NOT(OR($Z645&lt;&gt;"",$AA645&lt;&gt;""))),"Memorial de cálculo ou anexo obrigatório não informado para item acima do limite.",IF(OR(AND($G645&lt;&gt;"",$H645&lt;&gt;"",OR($G645&lt;=0,$H645&lt;=0)),AND($J645&lt;&gt;"",$K645&lt;&gt;"",OR($J645&lt;=0,$K645&lt;=0)),AND($M645&lt;&gt;"",$N645&lt;&gt;"",OR($M645&lt;=0,$N645&lt;=0)),AND($P645&lt;&gt;"",$Q645&lt;&gt;"",OR($P645&lt;=0,$Q645&lt;=0)),AND($S645&lt;&gt;"",$T645&lt;&gt;"",OR($S645&lt;=0,$T645&lt;=0)),AND($V645&lt;&gt;"",$W645&lt;&gt;"",OR($V645&lt;=0,$W645&lt;=0))),"Revise os valores informados: valor unitário e quantidade devem ser maiores que zero.",IF(OR(AND($G645="",$H645&lt;&gt;""),AND($G645&lt;&gt;"",$H645=""),AND($J645="",$K645&lt;&gt;""),AND($J645&lt;&gt;"",$K645=""),AND($M645="",$N645&lt;&gt;""),AND($M645&lt;&gt;"",$N645=""),AND($P645="",$Q645&lt;&gt;""),AND($P645&lt;&gt;"",$Q645=""),AND($S645="",$T645&lt;&gt;""),AND($S645&lt;&gt;"",$T645=""),AND($V645="",$W645&lt;&gt;""),AND($V645&lt;&gt;"",$W645="")),"Há ano preenchido parcialmente: "&amp;TRIM(IF(AND($G645="",$H645&lt;&gt;""),"Ano 1 (falta valor unitário); ","")&amp;IF(AND($G645&lt;&gt;"",$H645=""),"Ano 1 (falta quantidade); ","")&amp;IF(AND($J645="",$K645&lt;&gt;""),"Ano 2 (falta valor unitário); ","")&amp;IF(AND($J645&lt;&gt;"",$K645=""),"Ano 2 (falta quantidade); ","")&amp;IF(AND($M645="",$N645&lt;&gt;""),"Ano 3 (falta valor unitário); ","")&amp;IF(AND($M645&lt;&gt;"",$N645=""),"Ano 3 (falta quantidade); ","")&amp;IF(AND($P645="",$Q645&lt;&gt;""),"Ano 4 (falta valor unitário); ","")&amp;IF(AND($P645&lt;&gt;"",$Q645=""),"Ano 4 (falta quantidade); ","")&amp;IF(AND($S645="",$T645&lt;&gt;""),"Ano 5 (falta valor unitário); ","")&amp;IF(AND($S645&lt;&gt;"",$T645=""),"Ano 5 (falta quantidade); ","")&amp;IF(AND($V645="",$W645&lt;&gt;""),"Ano 6 (falta valor unitário); ","")&amp;IF(AND($V645&lt;&gt;"",$W645=""),"Ano 6 (falta quantidade); ","")), IF(NOT(OR(AND($G645&lt;&gt;"",$H645&lt;&gt;""),AND($J645&lt;&gt;"",$K645&lt;&gt;""),AND($M645&lt;&gt;"",$N645&lt;&gt;""),AND($P645&lt;&gt;"",$Q645&lt;&gt;""),AND($S645&lt;&gt;"",$T645&lt;&gt;""),AND($V645&lt;&gt;"",$W645&lt;&gt;""))),"Informe pelo menos um ano completo com valor unitário e quantidade.",IF(AND($C645&lt;&gt;"",$E645&lt;&gt;"",LEFT(TRIM($C645),1)&lt;&gt;LEFT(TRIM($E645),1)),"Categoria e tipo estão incompatíveis.",IF(IF(OR($E645="",$F645=""),FALSE(),IFERROR(COUNTIF(INDIRECT("UNITS_"&amp;SUBSTITUTE(LEFT($E645,FIND(" ",$E645&amp;" ")-1),".","_")),$F645)=0,TRUE())),"Unidade incompatível com o tipo selecionado.",IF(OR(AND(ISNUMBER(SEARCH("comunic",LOWER($B645))),LEFT($E645,3)&lt;&gt;"4.4"),AND(ISNUMBER(SEARCH("monitor",LOWER($B645))),NOT(OR(LEFT($E645,3)="1.5",LEFT($E645,3)="2.5")))),"Revise a classificação do item conforme as regras de preenchimento.",IF(AND($B645&lt;&gt;"",OR(ISNUMBER(SEARCH("outro",LOWER($B645))),ISNUMBER(SEARCH("divers",LOWER($B645))),ISNUMBER(SEARCH("kit",LOWER($B645))),ISNUMBER(SEARCH("ferrament",LOWER($B645))),ISNUMBER(SEARCH("epi",LOWER($B645)))),NOT(OR($Z645&lt;&gt;"",$AA645&lt;&gt;""))),"Descrição muito genérica: detalhe melhor o item e registre o racional no memorial ou em anexo.",IF(AND($Y645=0,$B645&lt;&gt;"",OR($G645&lt;&gt;"",$H645&lt;&gt;"",$J645&lt;&gt;"",$K645&lt;&gt;"",$M645&lt;&gt;"",$N645&lt;&gt;"",$P645&lt;&gt;"",$Q645&lt;&gt;"",$S645&lt;&gt;"",$T645&lt;&gt;"",$V645&lt;&gt;"",$W645&lt;&gt;"")),"O item possui dados lançados, mas o total está zerado. Revise os valores informados.","")))))))))))))))</f>
        <v/>
      </c>
    </row>
    <row r="646" spans="1:35" ht="14.25" customHeight="1" x14ac:dyDescent="0.25">
      <c r="A646" s="57" t="str">
        <f t="shared" si="117"/>
        <v/>
      </c>
      <c r="B646" s="58"/>
      <c r="C646" s="58"/>
      <c r="D646" s="58"/>
      <c r="E646" s="58"/>
      <c r="F646" s="58"/>
      <c r="G646" s="269"/>
      <c r="H646" s="59"/>
      <c r="I646" s="273">
        <f t="shared" si="118"/>
        <v>0</v>
      </c>
      <c r="J646" s="269"/>
      <c r="K646" s="59"/>
      <c r="L646" s="270">
        <f t="shared" si="119"/>
        <v>0</v>
      </c>
      <c r="M646" s="269"/>
      <c r="N646" s="59"/>
      <c r="O646" s="270">
        <f t="shared" si="120"/>
        <v>0</v>
      </c>
      <c r="P646" s="269"/>
      <c r="Q646" s="59"/>
      <c r="R646" s="271">
        <f t="shared" si="121"/>
        <v>0</v>
      </c>
      <c r="S646" s="269"/>
      <c r="T646" s="59"/>
      <c r="U646" s="270">
        <f t="shared" si="122"/>
        <v>0</v>
      </c>
      <c r="V646" s="269"/>
      <c r="W646" s="59"/>
      <c r="X646" s="270">
        <f t="shared" si="123"/>
        <v>0</v>
      </c>
      <c r="Y646" s="270">
        <f t="shared" si="124"/>
        <v>0</v>
      </c>
      <c r="Z646" s="58"/>
      <c r="AA646" s="58"/>
      <c r="AB646" s="60" t="str">
        <f t="shared" si="125"/>
        <v/>
      </c>
      <c r="AC646" s="21" t="b">
        <f t="shared" si="126"/>
        <v>0</v>
      </c>
      <c r="AD646" s="21" t="b">
        <f t="shared" si="127"/>
        <v>0</v>
      </c>
      <c r="AE646" s="21" t="b">
        <f t="shared" si="128"/>
        <v>0</v>
      </c>
      <c r="AF646" s="21" t="b">
        <f ca="1">OR(AND($AC646,NOT($AD646)),AND($AC646,OR(AND($G646="",$H646&lt;&gt;""),AND($G646&lt;&gt;"",$H646=""),AND($J646="",$K646&lt;&gt;""),AND($J646&lt;&gt;"",$K646=""),AND($M646="",$N646&lt;&gt;""),AND($M646&lt;&gt;"",$N646=""),AND($P646="",$Q646&lt;&gt;""),AND($P646&lt;&gt;"",$Q646=""),AND($S646="",$T646&lt;&gt;""),AND($S646&lt;&gt;"",$T646=""),AND($V646="",$W646&lt;&gt;""),AND($V646&lt;&gt;"",$W646=""))),AND($C646&lt;&gt;"",$E646&lt;&gt;"",LEFT(TRIM($C646),1)&lt;&gt;LEFT(TRIM($E646),1)),IF(OR($E646="",$F646=""),FALSE(),IFERROR(COUNTIF(INDIRECT("UNITS_"&amp;SUBSTITUTE(LEFT($E646,FIND(" ",$E646&amp;" ")-1),".","_")),$F646)=0,TRUE())),AND($B646&lt;&gt;"",OR(ISNUMBER(SEARCH("outro",LOWER($B646))),ISNUMBER(SEARCH("divers",LOWER($B646))),ISNUMBER(SEARCH("etc",LOWER($B646))))),OR(AND(ISNUMBER(SEARCH("comunic",LOWER($B646))),LEFT($E646,3)&lt;&gt;"4.4"),AND(ISNUMBER(SEARCH("monitor",LOWER($B646))),NOT(OR(LEFT($E646,3)="1.5",LEFT($E646,3)="2.5")))),AND($B646&lt;&gt;"",OR(LEFT($C646,1)="1",LEFT($C646,1)="2"),$D646=""),AND($D646&lt;&gt;"",NOT(OR(LEFT($C646,1)="1",LEFT($C646,1)="2"))),AND($D646&lt;&gt;"",COUNTIF(' PROJETO'!$B$14:$B$16,$D646)=0),IF($D646="",FALSE(),IF(COUNTIF(' PROJETO'!$B$14:$B$16,$D646)=0,FALSE(),IFERROR(INDEX(' PROJETO'!$C$14:$C$16,MATCH($D646,' PROJETO'!$B$14:$B$16,0))&lt;&gt;"Sim",FALSE()))))</f>
        <v>0</v>
      </c>
      <c r="AG646" s="21" t="b">
        <f>AND($AC646,$Y646&gt;'CONFG.  LISTAS'!$F$4,$Z646="",$AA646="")</f>
        <v>0</v>
      </c>
      <c r="AH646" s="21" t="str">
        <f t="shared" si="129"/>
        <v/>
      </c>
      <c r="AI646" s="43" t="str">
        <f ca="1">IF(NOT($AC646),"",IF(OR($B646="",$C646="",$E646="",$F646=""),"Preencha descrição, categoria, tipo e unidade.",IF(AND($B646&lt;&gt;"",OR(LEFT($C646,1)="1",LEFT($C646,1)="2"),$D646=""),"Informe a prática de restauração para itens diretos.",IF(AND($D646&lt;&gt;"",NOT(OR(LEFT($C646,1)="1",LEFT($C646,1)="2"))),"Custos indiretos não devem pertencer a uma prática específica.",IF(AND($D646&lt;&gt;"",COUNTIF(' PROJETO'!$B$14:$B$16,$D646)=0),"Prática de restauração inválida ou não cadastrada.",IF(IF($D646="",FALSE(),IF(COUNTIF(' PROJETO'!$B$14:$B$16,$D646)=0,FALSE(),IFERROR(INDEX(' PROJETO'!$C$14:$C$16,MATCH($D646,' PROJETO'!$B$14:$B$16,0))&lt;&gt;"Sim",FALSE()))),"A prática informada no item não foi selecionada na aba Projeto.",IF(AND(MAX($I646,$L646,$O646,$R646,$U646,$X646)&gt;'CONFG.  LISTAS'!$F$4,NOT(OR($Z646&lt;&gt;"",$AA646&lt;&gt;""))),"Memorial de cálculo ou anexo obrigatório não informado para item acima do limite.",IF(OR(AND($G646&lt;&gt;"",$H646&lt;&gt;"",OR($G646&lt;=0,$H646&lt;=0)),AND($J646&lt;&gt;"",$K646&lt;&gt;"",OR($J646&lt;=0,$K646&lt;=0)),AND($M646&lt;&gt;"",$N646&lt;&gt;"",OR($M646&lt;=0,$N646&lt;=0)),AND($P646&lt;&gt;"",$Q646&lt;&gt;"",OR($P646&lt;=0,$Q646&lt;=0)),AND($S646&lt;&gt;"",$T646&lt;&gt;"",OR($S646&lt;=0,$T646&lt;=0)),AND($V646&lt;&gt;"",$W646&lt;&gt;"",OR($V646&lt;=0,$W646&lt;=0))),"Revise os valores informados: valor unitário e quantidade devem ser maiores que zero.",IF(OR(AND($G646="",$H646&lt;&gt;""),AND($G646&lt;&gt;"",$H646=""),AND($J646="",$K646&lt;&gt;""),AND($J646&lt;&gt;"",$K646=""),AND($M646="",$N646&lt;&gt;""),AND($M646&lt;&gt;"",$N646=""),AND($P646="",$Q646&lt;&gt;""),AND($P646&lt;&gt;"",$Q646=""),AND($S646="",$T646&lt;&gt;""),AND($S646&lt;&gt;"",$T646=""),AND($V646="",$W646&lt;&gt;""),AND($V646&lt;&gt;"",$W646="")),"Há ano preenchido parcialmente: "&amp;TRIM(IF(AND($G646="",$H646&lt;&gt;""),"Ano 1 (falta valor unitário); ","")&amp;IF(AND($G646&lt;&gt;"",$H646=""),"Ano 1 (falta quantidade); ","")&amp;IF(AND($J646="",$K646&lt;&gt;""),"Ano 2 (falta valor unitário); ","")&amp;IF(AND($J646&lt;&gt;"",$K646=""),"Ano 2 (falta quantidade); ","")&amp;IF(AND($M646="",$N646&lt;&gt;""),"Ano 3 (falta valor unitário); ","")&amp;IF(AND($M646&lt;&gt;"",$N646=""),"Ano 3 (falta quantidade); ","")&amp;IF(AND($P646="",$Q646&lt;&gt;""),"Ano 4 (falta valor unitário); ","")&amp;IF(AND($P646&lt;&gt;"",$Q646=""),"Ano 4 (falta quantidade); ","")&amp;IF(AND($S646="",$T646&lt;&gt;""),"Ano 5 (falta valor unitário); ","")&amp;IF(AND($S646&lt;&gt;"",$T646=""),"Ano 5 (falta quantidade); ","")&amp;IF(AND($V646="",$W646&lt;&gt;""),"Ano 6 (falta valor unitário); ","")&amp;IF(AND($V646&lt;&gt;"",$W646=""),"Ano 6 (falta quantidade); ","")), IF(NOT(OR(AND($G646&lt;&gt;"",$H646&lt;&gt;""),AND($J646&lt;&gt;"",$K646&lt;&gt;""),AND($M646&lt;&gt;"",$N646&lt;&gt;""),AND($P646&lt;&gt;"",$Q646&lt;&gt;""),AND($S646&lt;&gt;"",$T646&lt;&gt;""),AND($V646&lt;&gt;"",$W646&lt;&gt;""))),"Informe pelo menos um ano completo com valor unitário e quantidade.",IF(AND($C646&lt;&gt;"",$E646&lt;&gt;"",LEFT(TRIM($C646),1)&lt;&gt;LEFT(TRIM($E646),1)),"Categoria e tipo estão incompatíveis.",IF(IF(OR($E646="",$F646=""),FALSE(),IFERROR(COUNTIF(INDIRECT("UNITS_"&amp;SUBSTITUTE(LEFT($E646,FIND(" ",$E646&amp;" ")-1),".","_")),$F646)=0,TRUE())),"Unidade incompatível com o tipo selecionado.",IF(OR(AND(ISNUMBER(SEARCH("comunic",LOWER($B646))),LEFT($E646,3)&lt;&gt;"4.4"),AND(ISNUMBER(SEARCH("monitor",LOWER($B646))),NOT(OR(LEFT($E646,3)="1.5",LEFT($E646,3)="2.5")))),"Revise a classificação do item conforme as regras de preenchimento.",IF(AND($B646&lt;&gt;"",OR(ISNUMBER(SEARCH("outro",LOWER($B646))),ISNUMBER(SEARCH("divers",LOWER($B646))),ISNUMBER(SEARCH("kit",LOWER($B646))),ISNUMBER(SEARCH("ferrament",LOWER($B646))),ISNUMBER(SEARCH("epi",LOWER($B646)))),NOT(OR($Z646&lt;&gt;"",$AA646&lt;&gt;""))),"Descrição muito genérica: detalhe melhor o item e registre o racional no memorial ou em anexo.",IF(AND($Y646=0,$B646&lt;&gt;"",OR($G646&lt;&gt;"",$H646&lt;&gt;"",$J646&lt;&gt;"",$K646&lt;&gt;"",$M646&lt;&gt;"",$N646&lt;&gt;"",$P646&lt;&gt;"",$Q646&lt;&gt;"",$S646&lt;&gt;"",$T646&lt;&gt;"",$V646&lt;&gt;"",$W646&lt;&gt;"")),"O item possui dados lançados, mas o total está zerado. Revise os valores informados.","")))))))))))))))</f>
        <v/>
      </c>
    </row>
    <row r="647" spans="1:35" ht="14.25" customHeight="1" x14ac:dyDescent="0.25">
      <c r="A647" s="57" t="str">
        <f t="shared" si="117"/>
        <v/>
      </c>
      <c r="B647" s="61"/>
      <c r="C647" s="61"/>
      <c r="D647" s="58"/>
      <c r="E647" s="61"/>
      <c r="F647" s="61"/>
      <c r="G647" s="272"/>
      <c r="H647" s="62"/>
      <c r="I647" s="273">
        <f t="shared" si="118"/>
        <v>0</v>
      </c>
      <c r="J647" s="272"/>
      <c r="K647" s="62"/>
      <c r="L647" s="270">
        <f t="shared" si="119"/>
        <v>0</v>
      </c>
      <c r="M647" s="272"/>
      <c r="N647" s="62"/>
      <c r="O647" s="270">
        <f t="shared" si="120"/>
        <v>0</v>
      </c>
      <c r="P647" s="272"/>
      <c r="Q647" s="62"/>
      <c r="R647" s="271">
        <f t="shared" si="121"/>
        <v>0</v>
      </c>
      <c r="S647" s="272"/>
      <c r="T647" s="62"/>
      <c r="U647" s="270">
        <f t="shared" si="122"/>
        <v>0</v>
      </c>
      <c r="V647" s="272"/>
      <c r="W647" s="62"/>
      <c r="X647" s="270">
        <f t="shared" si="123"/>
        <v>0</v>
      </c>
      <c r="Y647" s="270">
        <f t="shared" si="124"/>
        <v>0</v>
      </c>
      <c r="Z647" s="61"/>
      <c r="AA647" s="61"/>
      <c r="AB647" s="60" t="str">
        <f t="shared" si="125"/>
        <v/>
      </c>
      <c r="AC647" s="21" t="b">
        <f t="shared" si="126"/>
        <v>0</v>
      </c>
      <c r="AD647" s="21" t="b">
        <f t="shared" si="127"/>
        <v>0</v>
      </c>
      <c r="AE647" s="21" t="b">
        <f t="shared" si="128"/>
        <v>0</v>
      </c>
      <c r="AF647" s="21" t="b">
        <f ca="1">OR(AND($AC647,NOT($AD647)),AND($AC647,OR(AND($G647="",$H647&lt;&gt;""),AND($G647&lt;&gt;"",$H647=""),AND($J647="",$K647&lt;&gt;""),AND($J647&lt;&gt;"",$K647=""),AND($M647="",$N647&lt;&gt;""),AND($M647&lt;&gt;"",$N647=""),AND($P647="",$Q647&lt;&gt;""),AND($P647&lt;&gt;"",$Q647=""),AND($S647="",$T647&lt;&gt;""),AND($S647&lt;&gt;"",$T647=""),AND($V647="",$W647&lt;&gt;""),AND($V647&lt;&gt;"",$W647=""))),AND($C647&lt;&gt;"",$E647&lt;&gt;"",LEFT(TRIM($C647),1)&lt;&gt;LEFT(TRIM($E647),1)),IF(OR($E647="",$F647=""),FALSE(),IFERROR(COUNTIF(INDIRECT("UNITS_"&amp;SUBSTITUTE(LEFT($E647,FIND(" ",$E647&amp;" ")-1),".","_")),$F647)=0,TRUE())),AND($B647&lt;&gt;"",OR(ISNUMBER(SEARCH("outro",LOWER($B647))),ISNUMBER(SEARCH("divers",LOWER($B647))),ISNUMBER(SEARCH("etc",LOWER($B647))))),OR(AND(ISNUMBER(SEARCH("comunic",LOWER($B647))),LEFT($E647,3)&lt;&gt;"4.4"),AND(ISNUMBER(SEARCH("monitor",LOWER($B647))),NOT(OR(LEFT($E647,3)="1.5",LEFT($E647,3)="2.5")))),AND($B647&lt;&gt;"",OR(LEFT($C647,1)="1",LEFT($C647,1)="2"),$D647=""),AND($D647&lt;&gt;"",NOT(OR(LEFT($C647,1)="1",LEFT($C647,1)="2"))),AND($D647&lt;&gt;"",COUNTIF(' PROJETO'!$B$14:$B$16,$D647)=0),IF($D647="",FALSE(),IF(COUNTIF(' PROJETO'!$B$14:$B$16,$D647)=0,FALSE(),IFERROR(INDEX(' PROJETO'!$C$14:$C$16,MATCH($D647,' PROJETO'!$B$14:$B$16,0))&lt;&gt;"Sim",FALSE()))))</f>
        <v>0</v>
      </c>
      <c r="AG647" s="21" t="b">
        <f>AND($AC647,$Y647&gt;'CONFG.  LISTAS'!$F$4,$Z647="",$AA647="")</f>
        <v>0</v>
      </c>
      <c r="AH647" s="21" t="str">
        <f t="shared" si="129"/>
        <v/>
      </c>
      <c r="AI647" s="43" t="str">
        <f ca="1">IF(NOT($AC647),"",IF(OR($B647="",$C647="",$E647="",$F647=""),"Preencha descrição, categoria, tipo e unidade.",IF(AND($B647&lt;&gt;"",OR(LEFT($C647,1)="1",LEFT($C647,1)="2"),$D647=""),"Informe a prática de restauração para itens diretos.",IF(AND($D647&lt;&gt;"",NOT(OR(LEFT($C647,1)="1",LEFT($C647,1)="2"))),"Custos indiretos não devem pertencer a uma prática específica.",IF(AND($D647&lt;&gt;"",COUNTIF(' PROJETO'!$B$14:$B$16,$D647)=0),"Prática de restauração inválida ou não cadastrada.",IF(IF($D647="",FALSE(),IF(COUNTIF(' PROJETO'!$B$14:$B$16,$D647)=0,FALSE(),IFERROR(INDEX(' PROJETO'!$C$14:$C$16,MATCH($D647,' PROJETO'!$B$14:$B$16,0))&lt;&gt;"Sim",FALSE()))),"A prática informada no item não foi selecionada na aba Projeto.",IF(AND(MAX($I647,$L647,$O647,$R647,$U647,$X647)&gt;'CONFG.  LISTAS'!$F$4,NOT(OR($Z647&lt;&gt;"",$AA647&lt;&gt;""))),"Memorial de cálculo ou anexo obrigatório não informado para item acima do limite.",IF(OR(AND($G647&lt;&gt;"",$H647&lt;&gt;"",OR($G647&lt;=0,$H647&lt;=0)),AND($J647&lt;&gt;"",$K647&lt;&gt;"",OR($J647&lt;=0,$K647&lt;=0)),AND($M647&lt;&gt;"",$N647&lt;&gt;"",OR($M647&lt;=0,$N647&lt;=0)),AND($P647&lt;&gt;"",$Q647&lt;&gt;"",OR($P647&lt;=0,$Q647&lt;=0)),AND($S647&lt;&gt;"",$T647&lt;&gt;"",OR($S647&lt;=0,$T647&lt;=0)),AND($V647&lt;&gt;"",$W647&lt;&gt;"",OR($V647&lt;=0,$W647&lt;=0))),"Revise os valores informados: valor unitário e quantidade devem ser maiores que zero.",IF(OR(AND($G647="",$H647&lt;&gt;""),AND($G647&lt;&gt;"",$H647=""),AND($J647="",$K647&lt;&gt;""),AND($J647&lt;&gt;"",$K647=""),AND($M647="",$N647&lt;&gt;""),AND($M647&lt;&gt;"",$N647=""),AND($P647="",$Q647&lt;&gt;""),AND($P647&lt;&gt;"",$Q647=""),AND($S647="",$T647&lt;&gt;""),AND($S647&lt;&gt;"",$T647=""),AND($V647="",$W647&lt;&gt;""),AND($V647&lt;&gt;"",$W647="")),"Há ano preenchido parcialmente: "&amp;TRIM(IF(AND($G647="",$H647&lt;&gt;""),"Ano 1 (falta valor unitário); ","")&amp;IF(AND($G647&lt;&gt;"",$H647=""),"Ano 1 (falta quantidade); ","")&amp;IF(AND($J647="",$K647&lt;&gt;""),"Ano 2 (falta valor unitário); ","")&amp;IF(AND($J647&lt;&gt;"",$K647=""),"Ano 2 (falta quantidade); ","")&amp;IF(AND($M647="",$N647&lt;&gt;""),"Ano 3 (falta valor unitário); ","")&amp;IF(AND($M647&lt;&gt;"",$N647=""),"Ano 3 (falta quantidade); ","")&amp;IF(AND($P647="",$Q647&lt;&gt;""),"Ano 4 (falta valor unitário); ","")&amp;IF(AND($P647&lt;&gt;"",$Q647=""),"Ano 4 (falta quantidade); ","")&amp;IF(AND($S647="",$T647&lt;&gt;""),"Ano 5 (falta valor unitário); ","")&amp;IF(AND($S647&lt;&gt;"",$T647=""),"Ano 5 (falta quantidade); ","")&amp;IF(AND($V647="",$W647&lt;&gt;""),"Ano 6 (falta valor unitário); ","")&amp;IF(AND($V647&lt;&gt;"",$W647=""),"Ano 6 (falta quantidade); ","")), IF(NOT(OR(AND($G647&lt;&gt;"",$H647&lt;&gt;""),AND($J647&lt;&gt;"",$K647&lt;&gt;""),AND($M647&lt;&gt;"",$N647&lt;&gt;""),AND($P647&lt;&gt;"",$Q647&lt;&gt;""),AND($S647&lt;&gt;"",$T647&lt;&gt;""),AND($V647&lt;&gt;"",$W647&lt;&gt;""))),"Informe pelo menos um ano completo com valor unitário e quantidade.",IF(AND($C647&lt;&gt;"",$E647&lt;&gt;"",LEFT(TRIM($C647),1)&lt;&gt;LEFT(TRIM($E647),1)),"Categoria e tipo estão incompatíveis.",IF(IF(OR($E647="",$F647=""),FALSE(),IFERROR(COUNTIF(INDIRECT("UNITS_"&amp;SUBSTITUTE(LEFT($E647,FIND(" ",$E647&amp;" ")-1),".","_")),$F647)=0,TRUE())),"Unidade incompatível com o tipo selecionado.",IF(OR(AND(ISNUMBER(SEARCH("comunic",LOWER($B647))),LEFT($E647,3)&lt;&gt;"4.4"),AND(ISNUMBER(SEARCH("monitor",LOWER($B647))),NOT(OR(LEFT($E647,3)="1.5",LEFT($E647,3)="2.5")))),"Revise a classificação do item conforme as regras de preenchimento.",IF(AND($B647&lt;&gt;"",OR(ISNUMBER(SEARCH("outro",LOWER($B647))),ISNUMBER(SEARCH("divers",LOWER($B647))),ISNUMBER(SEARCH("kit",LOWER($B647))),ISNUMBER(SEARCH("ferrament",LOWER($B647))),ISNUMBER(SEARCH("epi",LOWER($B647)))),NOT(OR($Z647&lt;&gt;"",$AA647&lt;&gt;""))),"Descrição muito genérica: detalhe melhor o item e registre o racional no memorial ou em anexo.",IF(AND($Y647=0,$B647&lt;&gt;"",OR($G647&lt;&gt;"",$H647&lt;&gt;"",$J647&lt;&gt;"",$K647&lt;&gt;"",$M647&lt;&gt;"",$N647&lt;&gt;"",$P647&lt;&gt;"",$Q647&lt;&gt;"",$S647&lt;&gt;"",$T647&lt;&gt;"",$V647&lt;&gt;"",$W647&lt;&gt;"")),"O item possui dados lançados, mas o total está zerado. Revise os valores informados.","")))))))))))))))</f>
        <v/>
      </c>
    </row>
    <row r="648" spans="1:35" ht="14.25" customHeight="1" x14ac:dyDescent="0.25">
      <c r="A648" s="57" t="str">
        <f t="shared" si="117"/>
        <v/>
      </c>
      <c r="B648" s="58"/>
      <c r="C648" s="58"/>
      <c r="D648" s="58"/>
      <c r="E648" s="58"/>
      <c r="F648" s="58"/>
      <c r="G648" s="269"/>
      <c r="H648" s="59"/>
      <c r="I648" s="273">
        <f t="shared" si="118"/>
        <v>0</v>
      </c>
      <c r="J648" s="269"/>
      <c r="K648" s="59"/>
      <c r="L648" s="270">
        <f t="shared" si="119"/>
        <v>0</v>
      </c>
      <c r="M648" s="269"/>
      <c r="N648" s="59"/>
      <c r="O648" s="270">
        <f t="shared" si="120"/>
        <v>0</v>
      </c>
      <c r="P648" s="269"/>
      <c r="Q648" s="59"/>
      <c r="R648" s="271">
        <f t="shared" si="121"/>
        <v>0</v>
      </c>
      <c r="S648" s="269"/>
      <c r="T648" s="59"/>
      <c r="U648" s="270">
        <f t="shared" si="122"/>
        <v>0</v>
      </c>
      <c r="V648" s="269"/>
      <c r="W648" s="59"/>
      <c r="X648" s="270">
        <f t="shared" si="123"/>
        <v>0</v>
      </c>
      <c r="Y648" s="270">
        <f t="shared" si="124"/>
        <v>0</v>
      </c>
      <c r="Z648" s="58"/>
      <c r="AA648" s="58"/>
      <c r="AB648" s="60" t="str">
        <f t="shared" si="125"/>
        <v/>
      </c>
      <c r="AC648" s="21" t="b">
        <f t="shared" si="126"/>
        <v>0</v>
      </c>
      <c r="AD648" s="21" t="b">
        <f t="shared" si="127"/>
        <v>0</v>
      </c>
      <c r="AE648" s="21" t="b">
        <f t="shared" si="128"/>
        <v>0</v>
      </c>
      <c r="AF648" s="21" t="b">
        <f ca="1">OR(AND($AC648,NOT($AD648)),AND($AC648,OR(AND($G648="",$H648&lt;&gt;""),AND($G648&lt;&gt;"",$H648=""),AND($J648="",$K648&lt;&gt;""),AND($J648&lt;&gt;"",$K648=""),AND($M648="",$N648&lt;&gt;""),AND($M648&lt;&gt;"",$N648=""),AND($P648="",$Q648&lt;&gt;""),AND($P648&lt;&gt;"",$Q648=""),AND($S648="",$T648&lt;&gt;""),AND($S648&lt;&gt;"",$T648=""),AND($V648="",$W648&lt;&gt;""),AND($V648&lt;&gt;"",$W648=""))),AND($C648&lt;&gt;"",$E648&lt;&gt;"",LEFT(TRIM($C648),1)&lt;&gt;LEFT(TRIM($E648),1)),IF(OR($E648="",$F648=""),FALSE(),IFERROR(COUNTIF(INDIRECT("UNITS_"&amp;SUBSTITUTE(LEFT($E648,FIND(" ",$E648&amp;" ")-1),".","_")),$F648)=0,TRUE())),AND($B648&lt;&gt;"",OR(ISNUMBER(SEARCH("outro",LOWER($B648))),ISNUMBER(SEARCH("divers",LOWER($B648))),ISNUMBER(SEARCH("etc",LOWER($B648))))),OR(AND(ISNUMBER(SEARCH("comunic",LOWER($B648))),LEFT($E648,3)&lt;&gt;"4.4"),AND(ISNUMBER(SEARCH("monitor",LOWER($B648))),NOT(OR(LEFT($E648,3)="1.5",LEFT($E648,3)="2.5")))),AND($B648&lt;&gt;"",OR(LEFT($C648,1)="1",LEFT($C648,1)="2"),$D648=""),AND($D648&lt;&gt;"",NOT(OR(LEFT($C648,1)="1",LEFT($C648,1)="2"))),AND($D648&lt;&gt;"",COUNTIF(' PROJETO'!$B$14:$B$16,$D648)=0),IF($D648="",FALSE(),IF(COUNTIF(' PROJETO'!$B$14:$B$16,$D648)=0,FALSE(),IFERROR(INDEX(' PROJETO'!$C$14:$C$16,MATCH($D648,' PROJETO'!$B$14:$B$16,0))&lt;&gt;"Sim",FALSE()))))</f>
        <v>0</v>
      </c>
      <c r="AG648" s="21" t="b">
        <f>AND($AC648,$Y648&gt;'CONFG.  LISTAS'!$F$4,$Z648="",$AA648="")</f>
        <v>0</v>
      </c>
      <c r="AH648" s="21" t="str">
        <f t="shared" si="129"/>
        <v/>
      </c>
      <c r="AI648" s="43" t="str">
        <f ca="1">IF(NOT($AC648),"",IF(OR($B648="",$C648="",$E648="",$F648=""),"Preencha descrição, categoria, tipo e unidade.",IF(AND($B648&lt;&gt;"",OR(LEFT($C648,1)="1",LEFT($C648,1)="2"),$D648=""),"Informe a prática de restauração para itens diretos.",IF(AND($D648&lt;&gt;"",NOT(OR(LEFT($C648,1)="1",LEFT($C648,1)="2"))),"Custos indiretos não devem pertencer a uma prática específica.",IF(AND($D648&lt;&gt;"",COUNTIF(' PROJETO'!$B$14:$B$16,$D648)=0),"Prática de restauração inválida ou não cadastrada.",IF(IF($D648="",FALSE(),IF(COUNTIF(' PROJETO'!$B$14:$B$16,$D648)=0,FALSE(),IFERROR(INDEX(' PROJETO'!$C$14:$C$16,MATCH($D648,' PROJETO'!$B$14:$B$16,0))&lt;&gt;"Sim",FALSE()))),"A prática informada no item não foi selecionada na aba Projeto.",IF(AND(MAX($I648,$L648,$O648,$R648,$U648,$X648)&gt;'CONFG.  LISTAS'!$F$4,NOT(OR($Z648&lt;&gt;"",$AA648&lt;&gt;""))),"Memorial de cálculo ou anexo obrigatório não informado para item acima do limite.",IF(OR(AND($G648&lt;&gt;"",$H648&lt;&gt;"",OR($G648&lt;=0,$H648&lt;=0)),AND($J648&lt;&gt;"",$K648&lt;&gt;"",OR($J648&lt;=0,$K648&lt;=0)),AND($M648&lt;&gt;"",$N648&lt;&gt;"",OR($M648&lt;=0,$N648&lt;=0)),AND($P648&lt;&gt;"",$Q648&lt;&gt;"",OR($P648&lt;=0,$Q648&lt;=0)),AND($S648&lt;&gt;"",$T648&lt;&gt;"",OR($S648&lt;=0,$T648&lt;=0)),AND($V648&lt;&gt;"",$W648&lt;&gt;"",OR($V648&lt;=0,$W648&lt;=0))),"Revise os valores informados: valor unitário e quantidade devem ser maiores que zero.",IF(OR(AND($G648="",$H648&lt;&gt;""),AND($G648&lt;&gt;"",$H648=""),AND($J648="",$K648&lt;&gt;""),AND($J648&lt;&gt;"",$K648=""),AND($M648="",$N648&lt;&gt;""),AND($M648&lt;&gt;"",$N648=""),AND($P648="",$Q648&lt;&gt;""),AND($P648&lt;&gt;"",$Q648=""),AND($S648="",$T648&lt;&gt;""),AND($S648&lt;&gt;"",$T648=""),AND($V648="",$W648&lt;&gt;""),AND($V648&lt;&gt;"",$W648="")),"Há ano preenchido parcialmente: "&amp;TRIM(IF(AND($G648="",$H648&lt;&gt;""),"Ano 1 (falta valor unitário); ","")&amp;IF(AND($G648&lt;&gt;"",$H648=""),"Ano 1 (falta quantidade); ","")&amp;IF(AND($J648="",$K648&lt;&gt;""),"Ano 2 (falta valor unitário); ","")&amp;IF(AND($J648&lt;&gt;"",$K648=""),"Ano 2 (falta quantidade); ","")&amp;IF(AND($M648="",$N648&lt;&gt;""),"Ano 3 (falta valor unitário); ","")&amp;IF(AND($M648&lt;&gt;"",$N648=""),"Ano 3 (falta quantidade); ","")&amp;IF(AND($P648="",$Q648&lt;&gt;""),"Ano 4 (falta valor unitário); ","")&amp;IF(AND($P648&lt;&gt;"",$Q648=""),"Ano 4 (falta quantidade); ","")&amp;IF(AND($S648="",$T648&lt;&gt;""),"Ano 5 (falta valor unitário); ","")&amp;IF(AND($S648&lt;&gt;"",$T648=""),"Ano 5 (falta quantidade); ","")&amp;IF(AND($V648="",$W648&lt;&gt;""),"Ano 6 (falta valor unitário); ","")&amp;IF(AND($V648&lt;&gt;"",$W648=""),"Ano 6 (falta quantidade); ","")), IF(NOT(OR(AND($G648&lt;&gt;"",$H648&lt;&gt;""),AND($J648&lt;&gt;"",$K648&lt;&gt;""),AND($M648&lt;&gt;"",$N648&lt;&gt;""),AND($P648&lt;&gt;"",$Q648&lt;&gt;""),AND($S648&lt;&gt;"",$T648&lt;&gt;""),AND($V648&lt;&gt;"",$W648&lt;&gt;""))),"Informe pelo menos um ano completo com valor unitário e quantidade.",IF(AND($C648&lt;&gt;"",$E648&lt;&gt;"",LEFT(TRIM($C648),1)&lt;&gt;LEFT(TRIM($E648),1)),"Categoria e tipo estão incompatíveis.",IF(IF(OR($E648="",$F648=""),FALSE(),IFERROR(COUNTIF(INDIRECT("UNITS_"&amp;SUBSTITUTE(LEFT($E648,FIND(" ",$E648&amp;" ")-1),".","_")),$F648)=0,TRUE())),"Unidade incompatível com o tipo selecionado.",IF(OR(AND(ISNUMBER(SEARCH("comunic",LOWER($B648))),LEFT($E648,3)&lt;&gt;"4.4"),AND(ISNUMBER(SEARCH("monitor",LOWER($B648))),NOT(OR(LEFT($E648,3)="1.5",LEFT($E648,3)="2.5")))),"Revise a classificação do item conforme as regras de preenchimento.",IF(AND($B648&lt;&gt;"",OR(ISNUMBER(SEARCH("outro",LOWER($B648))),ISNUMBER(SEARCH("divers",LOWER($B648))),ISNUMBER(SEARCH("kit",LOWER($B648))),ISNUMBER(SEARCH("ferrament",LOWER($B648))),ISNUMBER(SEARCH("epi",LOWER($B648)))),NOT(OR($Z648&lt;&gt;"",$AA648&lt;&gt;""))),"Descrição muito genérica: detalhe melhor o item e registre o racional no memorial ou em anexo.",IF(AND($Y648=0,$B648&lt;&gt;"",OR($G648&lt;&gt;"",$H648&lt;&gt;"",$J648&lt;&gt;"",$K648&lt;&gt;"",$M648&lt;&gt;"",$N648&lt;&gt;"",$P648&lt;&gt;"",$Q648&lt;&gt;"",$S648&lt;&gt;"",$T648&lt;&gt;"",$V648&lt;&gt;"",$W648&lt;&gt;"")),"O item possui dados lançados, mas o total está zerado. Revise os valores informados.","")))))))))))))))</f>
        <v/>
      </c>
    </row>
    <row r="649" spans="1:35" ht="14.25" customHeight="1" x14ac:dyDescent="0.25">
      <c r="A649" s="57" t="str">
        <f t="shared" si="117"/>
        <v/>
      </c>
      <c r="B649" s="61"/>
      <c r="C649" s="61"/>
      <c r="D649" s="58"/>
      <c r="E649" s="61"/>
      <c r="F649" s="61"/>
      <c r="G649" s="272"/>
      <c r="H649" s="62"/>
      <c r="I649" s="273">
        <f t="shared" si="118"/>
        <v>0</v>
      </c>
      <c r="J649" s="272"/>
      <c r="K649" s="62"/>
      <c r="L649" s="270">
        <f t="shared" si="119"/>
        <v>0</v>
      </c>
      <c r="M649" s="272"/>
      <c r="N649" s="62"/>
      <c r="O649" s="270">
        <f t="shared" si="120"/>
        <v>0</v>
      </c>
      <c r="P649" s="272"/>
      <c r="Q649" s="62"/>
      <c r="R649" s="271">
        <f t="shared" si="121"/>
        <v>0</v>
      </c>
      <c r="S649" s="272"/>
      <c r="T649" s="62"/>
      <c r="U649" s="270">
        <f t="shared" si="122"/>
        <v>0</v>
      </c>
      <c r="V649" s="272"/>
      <c r="W649" s="62"/>
      <c r="X649" s="270">
        <f t="shared" si="123"/>
        <v>0</v>
      </c>
      <c r="Y649" s="270">
        <f t="shared" si="124"/>
        <v>0</v>
      </c>
      <c r="Z649" s="61"/>
      <c r="AA649" s="61"/>
      <c r="AB649" s="60" t="str">
        <f t="shared" si="125"/>
        <v/>
      </c>
      <c r="AC649" s="21" t="b">
        <f t="shared" si="126"/>
        <v>0</v>
      </c>
      <c r="AD649" s="21" t="b">
        <f t="shared" si="127"/>
        <v>0</v>
      </c>
      <c r="AE649" s="21" t="b">
        <f t="shared" si="128"/>
        <v>0</v>
      </c>
      <c r="AF649" s="21" t="b">
        <f ca="1">OR(AND($AC649,NOT($AD649)),AND($AC649,OR(AND($G649="",$H649&lt;&gt;""),AND($G649&lt;&gt;"",$H649=""),AND($J649="",$K649&lt;&gt;""),AND($J649&lt;&gt;"",$K649=""),AND($M649="",$N649&lt;&gt;""),AND($M649&lt;&gt;"",$N649=""),AND($P649="",$Q649&lt;&gt;""),AND($P649&lt;&gt;"",$Q649=""),AND($S649="",$T649&lt;&gt;""),AND($S649&lt;&gt;"",$T649=""),AND($V649="",$W649&lt;&gt;""),AND($V649&lt;&gt;"",$W649=""))),AND($C649&lt;&gt;"",$E649&lt;&gt;"",LEFT(TRIM($C649),1)&lt;&gt;LEFT(TRIM($E649),1)),IF(OR($E649="",$F649=""),FALSE(),IFERROR(COUNTIF(INDIRECT("UNITS_"&amp;SUBSTITUTE(LEFT($E649,FIND(" ",$E649&amp;" ")-1),".","_")),$F649)=0,TRUE())),AND($B649&lt;&gt;"",OR(ISNUMBER(SEARCH("outro",LOWER($B649))),ISNUMBER(SEARCH("divers",LOWER($B649))),ISNUMBER(SEARCH("etc",LOWER($B649))))),OR(AND(ISNUMBER(SEARCH("comunic",LOWER($B649))),LEFT($E649,3)&lt;&gt;"4.4"),AND(ISNUMBER(SEARCH("monitor",LOWER($B649))),NOT(OR(LEFT($E649,3)="1.5",LEFT($E649,3)="2.5")))),AND($B649&lt;&gt;"",OR(LEFT($C649,1)="1",LEFT($C649,1)="2"),$D649=""),AND($D649&lt;&gt;"",NOT(OR(LEFT($C649,1)="1",LEFT($C649,1)="2"))),AND($D649&lt;&gt;"",COUNTIF(' PROJETO'!$B$14:$B$16,$D649)=0),IF($D649="",FALSE(),IF(COUNTIF(' PROJETO'!$B$14:$B$16,$D649)=0,FALSE(),IFERROR(INDEX(' PROJETO'!$C$14:$C$16,MATCH($D649,' PROJETO'!$B$14:$B$16,0))&lt;&gt;"Sim",FALSE()))))</f>
        <v>0</v>
      </c>
      <c r="AG649" s="21" t="b">
        <f>AND($AC649,$Y649&gt;'CONFG.  LISTAS'!$F$4,$Z649="",$AA649="")</f>
        <v>0</v>
      </c>
      <c r="AH649" s="21" t="str">
        <f t="shared" si="129"/>
        <v/>
      </c>
      <c r="AI649" s="43" t="str">
        <f ca="1">IF(NOT($AC649),"",IF(OR($B649="",$C649="",$E649="",$F649=""),"Preencha descrição, categoria, tipo e unidade.",IF(AND($B649&lt;&gt;"",OR(LEFT($C649,1)="1",LEFT($C649,1)="2"),$D649=""),"Informe a prática de restauração para itens diretos.",IF(AND($D649&lt;&gt;"",NOT(OR(LEFT($C649,1)="1",LEFT($C649,1)="2"))),"Custos indiretos não devem pertencer a uma prática específica.",IF(AND($D649&lt;&gt;"",COUNTIF(' PROJETO'!$B$14:$B$16,$D649)=0),"Prática de restauração inválida ou não cadastrada.",IF(IF($D649="",FALSE(),IF(COUNTIF(' PROJETO'!$B$14:$B$16,$D649)=0,FALSE(),IFERROR(INDEX(' PROJETO'!$C$14:$C$16,MATCH($D649,' PROJETO'!$B$14:$B$16,0))&lt;&gt;"Sim",FALSE()))),"A prática informada no item não foi selecionada na aba Projeto.",IF(AND(MAX($I649,$L649,$O649,$R649,$U649,$X649)&gt;'CONFG.  LISTAS'!$F$4,NOT(OR($Z649&lt;&gt;"",$AA649&lt;&gt;""))),"Memorial de cálculo ou anexo obrigatório não informado para item acima do limite.",IF(OR(AND($G649&lt;&gt;"",$H649&lt;&gt;"",OR($G649&lt;=0,$H649&lt;=0)),AND($J649&lt;&gt;"",$K649&lt;&gt;"",OR($J649&lt;=0,$K649&lt;=0)),AND($M649&lt;&gt;"",$N649&lt;&gt;"",OR($M649&lt;=0,$N649&lt;=0)),AND($P649&lt;&gt;"",$Q649&lt;&gt;"",OR($P649&lt;=0,$Q649&lt;=0)),AND($S649&lt;&gt;"",$T649&lt;&gt;"",OR($S649&lt;=0,$T649&lt;=0)),AND($V649&lt;&gt;"",$W649&lt;&gt;"",OR($V649&lt;=0,$W649&lt;=0))),"Revise os valores informados: valor unitário e quantidade devem ser maiores que zero.",IF(OR(AND($G649="",$H649&lt;&gt;""),AND($G649&lt;&gt;"",$H649=""),AND($J649="",$K649&lt;&gt;""),AND($J649&lt;&gt;"",$K649=""),AND($M649="",$N649&lt;&gt;""),AND($M649&lt;&gt;"",$N649=""),AND($P649="",$Q649&lt;&gt;""),AND($P649&lt;&gt;"",$Q649=""),AND($S649="",$T649&lt;&gt;""),AND($S649&lt;&gt;"",$T649=""),AND($V649="",$W649&lt;&gt;""),AND($V649&lt;&gt;"",$W649="")),"Há ano preenchido parcialmente: "&amp;TRIM(IF(AND($G649="",$H649&lt;&gt;""),"Ano 1 (falta valor unitário); ","")&amp;IF(AND($G649&lt;&gt;"",$H649=""),"Ano 1 (falta quantidade); ","")&amp;IF(AND($J649="",$K649&lt;&gt;""),"Ano 2 (falta valor unitário); ","")&amp;IF(AND($J649&lt;&gt;"",$K649=""),"Ano 2 (falta quantidade); ","")&amp;IF(AND($M649="",$N649&lt;&gt;""),"Ano 3 (falta valor unitário); ","")&amp;IF(AND($M649&lt;&gt;"",$N649=""),"Ano 3 (falta quantidade); ","")&amp;IF(AND($P649="",$Q649&lt;&gt;""),"Ano 4 (falta valor unitário); ","")&amp;IF(AND($P649&lt;&gt;"",$Q649=""),"Ano 4 (falta quantidade); ","")&amp;IF(AND($S649="",$T649&lt;&gt;""),"Ano 5 (falta valor unitário); ","")&amp;IF(AND($S649&lt;&gt;"",$T649=""),"Ano 5 (falta quantidade); ","")&amp;IF(AND($V649="",$W649&lt;&gt;""),"Ano 6 (falta valor unitário); ","")&amp;IF(AND($V649&lt;&gt;"",$W649=""),"Ano 6 (falta quantidade); ","")), IF(NOT(OR(AND($G649&lt;&gt;"",$H649&lt;&gt;""),AND($J649&lt;&gt;"",$K649&lt;&gt;""),AND($M649&lt;&gt;"",$N649&lt;&gt;""),AND($P649&lt;&gt;"",$Q649&lt;&gt;""),AND($S649&lt;&gt;"",$T649&lt;&gt;""),AND($V649&lt;&gt;"",$W649&lt;&gt;""))),"Informe pelo menos um ano completo com valor unitário e quantidade.",IF(AND($C649&lt;&gt;"",$E649&lt;&gt;"",LEFT(TRIM($C649),1)&lt;&gt;LEFT(TRIM($E649),1)),"Categoria e tipo estão incompatíveis.",IF(IF(OR($E649="",$F649=""),FALSE(),IFERROR(COUNTIF(INDIRECT("UNITS_"&amp;SUBSTITUTE(LEFT($E649,FIND(" ",$E649&amp;" ")-1),".","_")),$F649)=0,TRUE())),"Unidade incompatível com o tipo selecionado.",IF(OR(AND(ISNUMBER(SEARCH("comunic",LOWER($B649))),LEFT($E649,3)&lt;&gt;"4.4"),AND(ISNUMBER(SEARCH("monitor",LOWER($B649))),NOT(OR(LEFT($E649,3)="1.5",LEFT($E649,3)="2.5")))),"Revise a classificação do item conforme as regras de preenchimento.",IF(AND($B649&lt;&gt;"",OR(ISNUMBER(SEARCH("outro",LOWER($B649))),ISNUMBER(SEARCH("divers",LOWER($B649))),ISNUMBER(SEARCH("kit",LOWER($B649))),ISNUMBER(SEARCH("ferrament",LOWER($B649))),ISNUMBER(SEARCH("epi",LOWER($B649)))),NOT(OR($Z649&lt;&gt;"",$AA649&lt;&gt;""))),"Descrição muito genérica: detalhe melhor o item e registre o racional no memorial ou em anexo.",IF(AND($Y649=0,$B649&lt;&gt;"",OR($G649&lt;&gt;"",$H649&lt;&gt;"",$J649&lt;&gt;"",$K649&lt;&gt;"",$M649&lt;&gt;"",$N649&lt;&gt;"",$P649&lt;&gt;"",$Q649&lt;&gt;"",$S649&lt;&gt;"",$T649&lt;&gt;"",$V649&lt;&gt;"",$W649&lt;&gt;"")),"O item possui dados lançados, mas o total está zerado. Revise os valores informados.","")))))))))))))))</f>
        <v/>
      </c>
    </row>
    <row r="650" spans="1:35" ht="14.25" customHeight="1" x14ac:dyDescent="0.25">
      <c r="A650" s="57" t="str">
        <f t="shared" ref="A650:A713" si="130">AH650</f>
        <v/>
      </c>
      <c r="B650" s="58"/>
      <c r="C650" s="58"/>
      <c r="D650" s="58"/>
      <c r="E650" s="58"/>
      <c r="F650" s="58"/>
      <c r="G650" s="269"/>
      <c r="H650" s="59"/>
      <c r="I650" s="273">
        <f t="shared" ref="I650:I713" si="131">IFERROR(G650*H650,0)</f>
        <v>0</v>
      </c>
      <c r="J650" s="269"/>
      <c r="K650" s="59"/>
      <c r="L650" s="270">
        <f t="shared" ref="L650:L713" si="132">IFERROR(J650*K650,0)</f>
        <v>0</v>
      </c>
      <c r="M650" s="269"/>
      <c r="N650" s="59"/>
      <c r="O650" s="270">
        <f t="shared" ref="O650:O713" si="133">IFERROR(M650*N650,0)</f>
        <v>0</v>
      </c>
      <c r="P650" s="269"/>
      <c r="Q650" s="59"/>
      <c r="R650" s="271">
        <f t="shared" ref="R650:R713" si="134">IFERROR(P650*Q650,0)</f>
        <v>0</v>
      </c>
      <c r="S650" s="269"/>
      <c r="T650" s="59"/>
      <c r="U650" s="270">
        <f t="shared" ref="U650:U713" si="135">IFERROR(S650*T650,0)</f>
        <v>0</v>
      </c>
      <c r="V650" s="269"/>
      <c r="W650" s="59"/>
      <c r="X650" s="270">
        <f t="shared" ref="X650:X713" si="136">IFERROR(V650*W650,0)</f>
        <v>0</v>
      </c>
      <c r="Y650" s="270">
        <f t="shared" ref="Y650:Y713" si="137">SUM(I650,L650,O650,R650,U650,X650)</f>
        <v>0</v>
      </c>
      <c r="Z650" s="58"/>
      <c r="AA650" s="58"/>
      <c r="AB650" s="60" t="str">
        <f t="shared" ref="AB650:AB713" si="138">IF($B650="","",TEXT(ROW()-4,"000"))</f>
        <v/>
      </c>
      <c r="AC650" s="21" t="b">
        <f t="shared" ref="AC650:AC713" si="139">OR(LEN($B650&amp;"")&gt;0,LEN($C650&amp;"")&gt;0,LEN($D650&amp;"")&gt;0,LEN($E650&amp;"")&gt;0,LEN($F650&amp;"")&gt;0,LEN($G650&amp;"")&gt;0,LEN($H650&amp;"")&gt;0,LEN($J650&amp;"")&gt;0,LEN($K650&amp;"")&gt;0,LEN($M650&amp;"")&gt;0,LEN($N650&amp;"")&gt;0,LEN($P650&amp;"")&gt;0,LEN($Q650&amp;"")&gt;0,LEN($S650&amp;"")&gt;0,LEN($T650&amp;"")&gt;0,LEN($V650&amp;"")&gt;0,LEN($W650&amp;"")&gt;0,LEN($Z650&amp;"")&gt;0,LEN($AA650&amp;"")&gt;0)</f>
        <v>0</v>
      </c>
      <c r="AD650" s="21" t="b">
        <f t="shared" ref="AD650:AD713" si="140">AND($B650&lt;&gt;"",$C650&lt;&gt;"",$E650&lt;&gt;"",$F650&lt;&gt;"")</f>
        <v>0</v>
      </c>
      <c r="AE650" s="21" t="b">
        <f t="shared" ref="AE650:AE713" si="141">OR(AND($G650&lt;&gt;"",$H650&lt;&gt;""),AND($J650&lt;&gt;"",$K650&lt;&gt;""),AND($M650&lt;&gt;"",$N650&lt;&gt;""),AND($P650&lt;&gt;"",$Q650&lt;&gt;""),AND($S650&lt;&gt;"",$T650&lt;&gt;""),AND($V650&lt;&gt;"",$W650&lt;&gt;""))</f>
        <v>0</v>
      </c>
      <c r="AF650" s="21" t="b">
        <f ca="1">OR(AND($AC650,NOT($AD650)),AND($AC650,OR(AND($G650="",$H650&lt;&gt;""),AND($G650&lt;&gt;"",$H650=""),AND($J650="",$K650&lt;&gt;""),AND($J650&lt;&gt;"",$K650=""),AND($M650="",$N650&lt;&gt;""),AND($M650&lt;&gt;"",$N650=""),AND($P650="",$Q650&lt;&gt;""),AND($P650&lt;&gt;"",$Q650=""),AND($S650="",$T650&lt;&gt;""),AND($S650&lt;&gt;"",$T650=""),AND($V650="",$W650&lt;&gt;""),AND($V650&lt;&gt;"",$W650=""))),AND($C650&lt;&gt;"",$E650&lt;&gt;"",LEFT(TRIM($C650),1)&lt;&gt;LEFT(TRIM($E650),1)),IF(OR($E650="",$F650=""),FALSE(),IFERROR(COUNTIF(INDIRECT("UNITS_"&amp;SUBSTITUTE(LEFT($E650,FIND(" ",$E650&amp;" ")-1),".","_")),$F650)=0,TRUE())),AND($B650&lt;&gt;"",OR(ISNUMBER(SEARCH("outro",LOWER($B650))),ISNUMBER(SEARCH("divers",LOWER($B650))),ISNUMBER(SEARCH("etc",LOWER($B650))))),OR(AND(ISNUMBER(SEARCH("comunic",LOWER($B650))),LEFT($E650,3)&lt;&gt;"4.4"),AND(ISNUMBER(SEARCH("monitor",LOWER($B650))),NOT(OR(LEFT($E650,3)="1.5",LEFT($E650,3)="2.5")))),AND($B650&lt;&gt;"",OR(LEFT($C650,1)="1",LEFT($C650,1)="2"),$D650=""),AND($D650&lt;&gt;"",NOT(OR(LEFT($C650,1)="1",LEFT($C650,1)="2"))),AND($D650&lt;&gt;"",COUNTIF(' PROJETO'!$B$14:$B$16,$D650)=0),IF($D650="",FALSE(),IF(COUNTIF(' PROJETO'!$B$14:$B$16,$D650)=0,FALSE(),IFERROR(INDEX(' PROJETO'!$C$14:$C$16,MATCH($D650,' PROJETO'!$B$14:$B$16,0))&lt;&gt;"Sim",FALSE()))))</f>
        <v>0</v>
      </c>
      <c r="AG650" s="21" t="b">
        <f>AND($AC650,$Y650&gt;'CONFG.  LISTAS'!$F$4,$Z650="",$AA650="")</f>
        <v>0</v>
      </c>
      <c r="AH650" s="21" t="str">
        <f t="shared" ref="AH650:AH713" si="142">IF(NOT($AC650),"",IF($AG650,"⚠",IF(OR(AND($AC650,NOT($AE650)),$AF650),"◔","✓")))</f>
        <v/>
      </c>
      <c r="AI650" s="43" t="str">
        <f ca="1">IF(NOT($AC650),"",IF(OR($B650="",$C650="",$E650="",$F650=""),"Preencha descrição, categoria, tipo e unidade.",IF(AND($B650&lt;&gt;"",OR(LEFT($C650,1)="1",LEFT($C650,1)="2"),$D650=""),"Informe a prática de restauração para itens diretos.",IF(AND($D650&lt;&gt;"",NOT(OR(LEFT($C650,1)="1",LEFT($C650,1)="2"))),"Custos indiretos não devem pertencer a uma prática específica.",IF(AND($D650&lt;&gt;"",COUNTIF(' PROJETO'!$B$14:$B$16,$D650)=0),"Prática de restauração inválida ou não cadastrada.",IF(IF($D650="",FALSE(),IF(COUNTIF(' PROJETO'!$B$14:$B$16,$D650)=0,FALSE(),IFERROR(INDEX(' PROJETO'!$C$14:$C$16,MATCH($D650,' PROJETO'!$B$14:$B$16,0))&lt;&gt;"Sim",FALSE()))),"A prática informada no item não foi selecionada na aba Projeto.",IF(AND(MAX($I650,$L650,$O650,$R650,$U650,$X650)&gt;'CONFG.  LISTAS'!$F$4,NOT(OR($Z650&lt;&gt;"",$AA650&lt;&gt;""))),"Memorial de cálculo ou anexo obrigatório não informado para item acima do limite.",IF(OR(AND($G650&lt;&gt;"",$H650&lt;&gt;"",OR($G650&lt;=0,$H650&lt;=0)),AND($J650&lt;&gt;"",$K650&lt;&gt;"",OR($J650&lt;=0,$K650&lt;=0)),AND($M650&lt;&gt;"",$N650&lt;&gt;"",OR($M650&lt;=0,$N650&lt;=0)),AND($P650&lt;&gt;"",$Q650&lt;&gt;"",OR($P650&lt;=0,$Q650&lt;=0)),AND($S650&lt;&gt;"",$T650&lt;&gt;"",OR($S650&lt;=0,$T650&lt;=0)),AND($V650&lt;&gt;"",$W650&lt;&gt;"",OR($V650&lt;=0,$W650&lt;=0))),"Revise os valores informados: valor unitário e quantidade devem ser maiores que zero.",IF(OR(AND($G650="",$H650&lt;&gt;""),AND($G650&lt;&gt;"",$H650=""),AND($J650="",$K650&lt;&gt;""),AND($J650&lt;&gt;"",$K650=""),AND($M650="",$N650&lt;&gt;""),AND($M650&lt;&gt;"",$N650=""),AND($P650="",$Q650&lt;&gt;""),AND($P650&lt;&gt;"",$Q650=""),AND($S650="",$T650&lt;&gt;""),AND($S650&lt;&gt;"",$T650=""),AND($V650="",$W650&lt;&gt;""),AND($V650&lt;&gt;"",$W650="")),"Há ano preenchido parcialmente: "&amp;TRIM(IF(AND($G650="",$H650&lt;&gt;""),"Ano 1 (falta valor unitário); ","")&amp;IF(AND($G650&lt;&gt;"",$H650=""),"Ano 1 (falta quantidade); ","")&amp;IF(AND($J650="",$K650&lt;&gt;""),"Ano 2 (falta valor unitário); ","")&amp;IF(AND($J650&lt;&gt;"",$K650=""),"Ano 2 (falta quantidade); ","")&amp;IF(AND($M650="",$N650&lt;&gt;""),"Ano 3 (falta valor unitário); ","")&amp;IF(AND($M650&lt;&gt;"",$N650=""),"Ano 3 (falta quantidade); ","")&amp;IF(AND($P650="",$Q650&lt;&gt;""),"Ano 4 (falta valor unitário); ","")&amp;IF(AND($P650&lt;&gt;"",$Q650=""),"Ano 4 (falta quantidade); ","")&amp;IF(AND($S650="",$T650&lt;&gt;""),"Ano 5 (falta valor unitário); ","")&amp;IF(AND($S650&lt;&gt;"",$T650=""),"Ano 5 (falta quantidade); ","")&amp;IF(AND($V650="",$W650&lt;&gt;""),"Ano 6 (falta valor unitário); ","")&amp;IF(AND($V650&lt;&gt;"",$W650=""),"Ano 6 (falta quantidade); ","")), IF(NOT(OR(AND($G650&lt;&gt;"",$H650&lt;&gt;""),AND($J650&lt;&gt;"",$K650&lt;&gt;""),AND($M650&lt;&gt;"",$N650&lt;&gt;""),AND($P650&lt;&gt;"",$Q650&lt;&gt;""),AND($S650&lt;&gt;"",$T650&lt;&gt;""),AND($V650&lt;&gt;"",$W650&lt;&gt;""))),"Informe pelo menos um ano completo com valor unitário e quantidade.",IF(AND($C650&lt;&gt;"",$E650&lt;&gt;"",LEFT(TRIM($C650),1)&lt;&gt;LEFT(TRIM($E650),1)),"Categoria e tipo estão incompatíveis.",IF(IF(OR($E650="",$F650=""),FALSE(),IFERROR(COUNTIF(INDIRECT("UNITS_"&amp;SUBSTITUTE(LEFT($E650,FIND(" ",$E650&amp;" ")-1),".","_")),$F650)=0,TRUE())),"Unidade incompatível com o tipo selecionado.",IF(OR(AND(ISNUMBER(SEARCH("comunic",LOWER($B650))),LEFT($E650,3)&lt;&gt;"4.4"),AND(ISNUMBER(SEARCH("monitor",LOWER($B650))),NOT(OR(LEFT($E650,3)="1.5",LEFT($E650,3)="2.5")))),"Revise a classificação do item conforme as regras de preenchimento.",IF(AND($B650&lt;&gt;"",OR(ISNUMBER(SEARCH("outro",LOWER($B650))),ISNUMBER(SEARCH("divers",LOWER($B650))),ISNUMBER(SEARCH("kit",LOWER($B650))),ISNUMBER(SEARCH("ferrament",LOWER($B650))),ISNUMBER(SEARCH("epi",LOWER($B650)))),NOT(OR($Z650&lt;&gt;"",$AA650&lt;&gt;""))),"Descrição muito genérica: detalhe melhor o item e registre o racional no memorial ou em anexo.",IF(AND($Y650=0,$B650&lt;&gt;"",OR($G650&lt;&gt;"",$H650&lt;&gt;"",$J650&lt;&gt;"",$K650&lt;&gt;"",$M650&lt;&gt;"",$N650&lt;&gt;"",$P650&lt;&gt;"",$Q650&lt;&gt;"",$S650&lt;&gt;"",$T650&lt;&gt;"",$V650&lt;&gt;"",$W650&lt;&gt;"")),"O item possui dados lançados, mas o total está zerado. Revise os valores informados.","")))))))))))))))</f>
        <v/>
      </c>
    </row>
    <row r="651" spans="1:35" ht="14.25" customHeight="1" x14ac:dyDescent="0.25">
      <c r="A651" s="57" t="str">
        <f t="shared" si="130"/>
        <v/>
      </c>
      <c r="B651" s="61"/>
      <c r="C651" s="61"/>
      <c r="D651" s="58"/>
      <c r="E651" s="61"/>
      <c r="F651" s="61"/>
      <c r="G651" s="272"/>
      <c r="H651" s="62"/>
      <c r="I651" s="273">
        <f t="shared" si="131"/>
        <v>0</v>
      </c>
      <c r="J651" s="272"/>
      <c r="K651" s="62"/>
      <c r="L651" s="270">
        <f t="shared" si="132"/>
        <v>0</v>
      </c>
      <c r="M651" s="272"/>
      <c r="N651" s="62"/>
      <c r="O651" s="270">
        <f t="shared" si="133"/>
        <v>0</v>
      </c>
      <c r="P651" s="272"/>
      <c r="Q651" s="62"/>
      <c r="R651" s="271">
        <f t="shared" si="134"/>
        <v>0</v>
      </c>
      <c r="S651" s="272"/>
      <c r="T651" s="62"/>
      <c r="U651" s="270">
        <f t="shared" si="135"/>
        <v>0</v>
      </c>
      <c r="V651" s="272"/>
      <c r="W651" s="62"/>
      <c r="X651" s="270">
        <f t="shared" si="136"/>
        <v>0</v>
      </c>
      <c r="Y651" s="270">
        <f t="shared" si="137"/>
        <v>0</v>
      </c>
      <c r="Z651" s="61"/>
      <c r="AA651" s="61"/>
      <c r="AB651" s="60" t="str">
        <f t="shared" si="138"/>
        <v/>
      </c>
      <c r="AC651" s="21" t="b">
        <f t="shared" si="139"/>
        <v>0</v>
      </c>
      <c r="AD651" s="21" t="b">
        <f t="shared" si="140"/>
        <v>0</v>
      </c>
      <c r="AE651" s="21" t="b">
        <f t="shared" si="141"/>
        <v>0</v>
      </c>
      <c r="AF651" s="21" t="b">
        <f ca="1">OR(AND($AC651,NOT($AD651)),AND($AC651,OR(AND($G651="",$H651&lt;&gt;""),AND($G651&lt;&gt;"",$H651=""),AND($J651="",$K651&lt;&gt;""),AND($J651&lt;&gt;"",$K651=""),AND($M651="",$N651&lt;&gt;""),AND($M651&lt;&gt;"",$N651=""),AND($P651="",$Q651&lt;&gt;""),AND($P651&lt;&gt;"",$Q651=""),AND($S651="",$T651&lt;&gt;""),AND($S651&lt;&gt;"",$T651=""),AND($V651="",$W651&lt;&gt;""),AND($V651&lt;&gt;"",$W651=""))),AND($C651&lt;&gt;"",$E651&lt;&gt;"",LEFT(TRIM($C651),1)&lt;&gt;LEFT(TRIM($E651),1)),IF(OR($E651="",$F651=""),FALSE(),IFERROR(COUNTIF(INDIRECT("UNITS_"&amp;SUBSTITUTE(LEFT($E651,FIND(" ",$E651&amp;" ")-1),".","_")),$F651)=0,TRUE())),AND($B651&lt;&gt;"",OR(ISNUMBER(SEARCH("outro",LOWER($B651))),ISNUMBER(SEARCH("divers",LOWER($B651))),ISNUMBER(SEARCH("etc",LOWER($B651))))),OR(AND(ISNUMBER(SEARCH("comunic",LOWER($B651))),LEFT($E651,3)&lt;&gt;"4.4"),AND(ISNUMBER(SEARCH("monitor",LOWER($B651))),NOT(OR(LEFT($E651,3)="1.5",LEFT($E651,3)="2.5")))),AND($B651&lt;&gt;"",OR(LEFT($C651,1)="1",LEFT($C651,1)="2"),$D651=""),AND($D651&lt;&gt;"",NOT(OR(LEFT($C651,1)="1",LEFT($C651,1)="2"))),AND($D651&lt;&gt;"",COUNTIF(' PROJETO'!$B$14:$B$16,$D651)=0),IF($D651="",FALSE(),IF(COUNTIF(' PROJETO'!$B$14:$B$16,$D651)=0,FALSE(),IFERROR(INDEX(' PROJETO'!$C$14:$C$16,MATCH($D651,' PROJETO'!$B$14:$B$16,0))&lt;&gt;"Sim",FALSE()))))</f>
        <v>0</v>
      </c>
      <c r="AG651" s="21" t="b">
        <f>AND($AC651,$Y651&gt;'CONFG.  LISTAS'!$F$4,$Z651="",$AA651="")</f>
        <v>0</v>
      </c>
      <c r="AH651" s="21" t="str">
        <f t="shared" si="142"/>
        <v/>
      </c>
      <c r="AI651" s="43" t="str">
        <f ca="1">IF(NOT($AC651),"",IF(OR($B651="",$C651="",$E651="",$F651=""),"Preencha descrição, categoria, tipo e unidade.",IF(AND($B651&lt;&gt;"",OR(LEFT($C651,1)="1",LEFT($C651,1)="2"),$D651=""),"Informe a prática de restauração para itens diretos.",IF(AND($D651&lt;&gt;"",NOT(OR(LEFT($C651,1)="1",LEFT($C651,1)="2"))),"Custos indiretos não devem pertencer a uma prática específica.",IF(AND($D651&lt;&gt;"",COUNTIF(' PROJETO'!$B$14:$B$16,$D651)=0),"Prática de restauração inválida ou não cadastrada.",IF(IF($D651="",FALSE(),IF(COUNTIF(' PROJETO'!$B$14:$B$16,$D651)=0,FALSE(),IFERROR(INDEX(' PROJETO'!$C$14:$C$16,MATCH($D651,' PROJETO'!$B$14:$B$16,0))&lt;&gt;"Sim",FALSE()))),"A prática informada no item não foi selecionada na aba Projeto.",IF(AND(MAX($I651,$L651,$O651,$R651,$U651,$X651)&gt;'CONFG.  LISTAS'!$F$4,NOT(OR($Z651&lt;&gt;"",$AA651&lt;&gt;""))),"Memorial de cálculo ou anexo obrigatório não informado para item acima do limite.",IF(OR(AND($G651&lt;&gt;"",$H651&lt;&gt;"",OR($G651&lt;=0,$H651&lt;=0)),AND($J651&lt;&gt;"",$K651&lt;&gt;"",OR($J651&lt;=0,$K651&lt;=0)),AND($M651&lt;&gt;"",$N651&lt;&gt;"",OR($M651&lt;=0,$N651&lt;=0)),AND($P651&lt;&gt;"",$Q651&lt;&gt;"",OR($P651&lt;=0,$Q651&lt;=0)),AND($S651&lt;&gt;"",$T651&lt;&gt;"",OR($S651&lt;=0,$T651&lt;=0)),AND($V651&lt;&gt;"",$W651&lt;&gt;"",OR($V651&lt;=0,$W651&lt;=0))),"Revise os valores informados: valor unitário e quantidade devem ser maiores que zero.",IF(OR(AND($G651="",$H651&lt;&gt;""),AND($G651&lt;&gt;"",$H651=""),AND($J651="",$K651&lt;&gt;""),AND($J651&lt;&gt;"",$K651=""),AND($M651="",$N651&lt;&gt;""),AND($M651&lt;&gt;"",$N651=""),AND($P651="",$Q651&lt;&gt;""),AND($P651&lt;&gt;"",$Q651=""),AND($S651="",$T651&lt;&gt;""),AND($S651&lt;&gt;"",$T651=""),AND($V651="",$W651&lt;&gt;""),AND($V651&lt;&gt;"",$W651="")),"Há ano preenchido parcialmente: "&amp;TRIM(IF(AND($G651="",$H651&lt;&gt;""),"Ano 1 (falta valor unitário); ","")&amp;IF(AND($G651&lt;&gt;"",$H651=""),"Ano 1 (falta quantidade); ","")&amp;IF(AND($J651="",$K651&lt;&gt;""),"Ano 2 (falta valor unitário); ","")&amp;IF(AND($J651&lt;&gt;"",$K651=""),"Ano 2 (falta quantidade); ","")&amp;IF(AND($M651="",$N651&lt;&gt;""),"Ano 3 (falta valor unitário); ","")&amp;IF(AND($M651&lt;&gt;"",$N651=""),"Ano 3 (falta quantidade); ","")&amp;IF(AND($P651="",$Q651&lt;&gt;""),"Ano 4 (falta valor unitário); ","")&amp;IF(AND($P651&lt;&gt;"",$Q651=""),"Ano 4 (falta quantidade); ","")&amp;IF(AND($S651="",$T651&lt;&gt;""),"Ano 5 (falta valor unitário); ","")&amp;IF(AND($S651&lt;&gt;"",$T651=""),"Ano 5 (falta quantidade); ","")&amp;IF(AND($V651="",$W651&lt;&gt;""),"Ano 6 (falta valor unitário); ","")&amp;IF(AND($V651&lt;&gt;"",$W651=""),"Ano 6 (falta quantidade); ","")), IF(NOT(OR(AND($G651&lt;&gt;"",$H651&lt;&gt;""),AND($J651&lt;&gt;"",$K651&lt;&gt;""),AND($M651&lt;&gt;"",$N651&lt;&gt;""),AND($P651&lt;&gt;"",$Q651&lt;&gt;""),AND($S651&lt;&gt;"",$T651&lt;&gt;""),AND($V651&lt;&gt;"",$W651&lt;&gt;""))),"Informe pelo menos um ano completo com valor unitário e quantidade.",IF(AND($C651&lt;&gt;"",$E651&lt;&gt;"",LEFT(TRIM($C651),1)&lt;&gt;LEFT(TRIM($E651),1)),"Categoria e tipo estão incompatíveis.",IF(IF(OR($E651="",$F651=""),FALSE(),IFERROR(COUNTIF(INDIRECT("UNITS_"&amp;SUBSTITUTE(LEFT($E651,FIND(" ",$E651&amp;" ")-1),".","_")),$F651)=0,TRUE())),"Unidade incompatível com o tipo selecionado.",IF(OR(AND(ISNUMBER(SEARCH("comunic",LOWER($B651))),LEFT($E651,3)&lt;&gt;"4.4"),AND(ISNUMBER(SEARCH("monitor",LOWER($B651))),NOT(OR(LEFT($E651,3)="1.5",LEFT($E651,3)="2.5")))),"Revise a classificação do item conforme as regras de preenchimento.",IF(AND($B651&lt;&gt;"",OR(ISNUMBER(SEARCH("outro",LOWER($B651))),ISNUMBER(SEARCH("divers",LOWER($B651))),ISNUMBER(SEARCH("kit",LOWER($B651))),ISNUMBER(SEARCH("ferrament",LOWER($B651))),ISNUMBER(SEARCH("epi",LOWER($B651)))),NOT(OR($Z651&lt;&gt;"",$AA651&lt;&gt;""))),"Descrição muito genérica: detalhe melhor o item e registre o racional no memorial ou em anexo.",IF(AND($Y651=0,$B651&lt;&gt;"",OR($G651&lt;&gt;"",$H651&lt;&gt;"",$J651&lt;&gt;"",$K651&lt;&gt;"",$M651&lt;&gt;"",$N651&lt;&gt;"",$P651&lt;&gt;"",$Q651&lt;&gt;"",$S651&lt;&gt;"",$T651&lt;&gt;"",$V651&lt;&gt;"",$W651&lt;&gt;"")),"O item possui dados lançados, mas o total está zerado. Revise os valores informados.","")))))))))))))))</f>
        <v/>
      </c>
    </row>
    <row r="652" spans="1:35" ht="14.25" customHeight="1" x14ac:dyDescent="0.25">
      <c r="A652" s="57" t="str">
        <f t="shared" si="130"/>
        <v/>
      </c>
      <c r="B652" s="58"/>
      <c r="C652" s="58"/>
      <c r="D652" s="58"/>
      <c r="E652" s="58"/>
      <c r="F652" s="58"/>
      <c r="G652" s="269"/>
      <c r="H652" s="59"/>
      <c r="I652" s="273">
        <f t="shared" si="131"/>
        <v>0</v>
      </c>
      <c r="J652" s="269"/>
      <c r="K652" s="59"/>
      <c r="L652" s="270">
        <f t="shared" si="132"/>
        <v>0</v>
      </c>
      <c r="M652" s="269"/>
      <c r="N652" s="59"/>
      <c r="O652" s="270">
        <f t="shared" si="133"/>
        <v>0</v>
      </c>
      <c r="P652" s="269"/>
      <c r="Q652" s="59"/>
      <c r="R652" s="271">
        <f t="shared" si="134"/>
        <v>0</v>
      </c>
      <c r="S652" s="269"/>
      <c r="T652" s="59"/>
      <c r="U652" s="270">
        <f t="shared" si="135"/>
        <v>0</v>
      </c>
      <c r="V652" s="269"/>
      <c r="W652" s="59"/>
      <c r="X652" s="270">
        <f t="shared" si="136"/>
        <v>0</v>
      </c>
      <c r="Y652" s="270">
        <f t="shared" si="137"/>
        <v>0</v>
      </c>
      <c r="Z652" s="58"/>
      <c r="AA652" s="58"/>
      <c r="AB652" s="60" t="str">
        <f t="shared" si="138"/>
        <v/>
      </c>
      <c r="AC652" s="21" t="b">
        <f t="shared" si="139"/>
        <v>0</v>
      </c>
      <c r="AD652" s="21" t="b">
        <f t="shared" si="140"/>
        <v>0</v>
      </c>
      <c r="AE652" s="21" t="b">
        <f t="shared" si="141"/>
        <v>0</v>
      </c>
      <c r="AF652" s="21" t="b">
        <f ca="1">OR(AND($AC652,NOT($AD652)),AND($AC652,OR(AND($G652="",$H652&lt;&gt;""),AND($G652&lt;&gt;"",$H652=""),AND($J652="",$K652&lt;&gt;""),AND($J652&lt;&gt;"",$K652=""),AND($M652="",$N652&lt;&gt;""),AND($M652&lt;&gt;"",$N652=""),AND($P652="",$Q652&lt;&gt;""),AND($P652&lt;&gt;"",$Q652=""),AND($S652="",$T652&lt;&gt;""),AND($S652&lt;&gt;"",$T652=""),AND($V652="",$W652&lt;&gt;""),AND($V652&lt;&gt;"",$W652=""))),AND($C652&lt;&gt;"",$E652&lt;&gt;"",LEFT(TRIM($C652),1)&lt;&gt;LEFT(TRIM($E652),1)),IF(OR($E652="",$F652=""),FALSE(),IFERROR(COUNTIF(INDIRECT("UNITS_"&amp;SUBSTITUTE(LEFT($E652,FIND(" ",$E652&amp;" ")-1),".","_")),$F652)=0,TRUE())),AND($B652&lt;&gt;"",OR(ISNUMBER(SEARCH("outro",LOWER($B652))),ISNUMBER(SEARCH("divers",LOWER($B652))),ISNUMBER(SEARCH("etc",LOWER($B652))))),OR(AND(ISNUMBER(SEARCH("comunic",LOWER($B652))),LEFT($E652,3)&lt;&gt;"4.4"),AND(ISNUMBER(SEARCH("monitor",LOWER($B652))),NOT(OR(LEFT($E652,3)="1.5",LEFT($E652,3)="2.5")))),AND($B652&lt;&gt;"",OR(LEFT($C652,1)="1",LEFT($C652,1)="2"),$D652=""),AND($D652&lt;&gt;"",NOT(OR(LEFT($C652,1)="1",LEFT($C652,1)="2"))),AND($D652&lt;&gt;"",COUNTIF(' PROJETO'!$B$14:$B$16,$D652)=0),IF($D652="",FALSE(),IF(COUNTIF(' PROJETO'!$B$14:$B$16,$D652)=0,FALSE(),IFERROR(INDEX(' PROJETO'!$C$14:$C$16,MATCH($D652,' PROJETO'!$B$14:$B$16,0))&lt;&gt;"Sim",FALSE()))))</f>
        <v>0</v>
      </c>
      <c r="AG652" s="21" t="b">
        <f>AND($AC652,$Y652&gt;'CONFG.  LISTAS'!$F$4,$Z652="",$AA652="")</f>
        <v>0</v>
      </c>
      <c r="AH652" s="21" t="str">
        <f t="shared" si="142"/>
        <v/>
      </c>
      <c r="AI652" s="43" t="str">
        <f ca="1">IF(NOT($AC652),"",IF(OR($B652="",$C652="",$E652="",$F652=""),"Preencha descrição, categoria, tipo e unidade.",IF(AND($B652&lt;&gt;"",OR(LEFT($C652,1)="1",LEFT($C652,1)="2"),$D652=""),"Informe a prática de restauração para itens diretos.",IF(AND($D652&lt;&gt;"",NOT(OR(LEFT($C652,1)="1",LEFT($C652,1)="2"))),"Custos indiretos não devem pertencer a uma prática específica.",IF(AND($D652&lt;&gt;"",COUNTIF(' PROJETO'!$B$14:$B$16,$D652)=0),"Prática de restauração inválida ou não cadastrada.",IF(IF($D652="",FALSE(),IF(COUNTIF(' PROJETO'!$B$14:$B$16,$D652)=0,FALSE(),IFERROR(INDEX(' PROJETO'!$C$14:$C$16,MATCH($D652,' PROJETO'!$B$14:$B$16,0))&lt;&gt;"Sim",FALSE()))),"A prática informada no item não foi selecionada na aba Projeto.",IF(AND(MAX($I652,$L652,$O652,$R652,$U652,$X652)&gt;'CONFG.  LISTAS'!$F$4,NOT(OR($Z652&lt;&gt;"",$AA652&lt;&gt;""))),"Memorial de cálculo ou anexo obrigatório não informado para item acima do limite.",IF(OR(AND($G652&lt;&gt;"",$H652&lt;&gt;"",OR($G652&lt;=0,$H652&lt;=0)),AND($J652&lt;&gt;"",$K652&lt;&gt;"",OR($J652&lt;=0,$K652&lt;=0)),AND($M652&lt;&gt;"",$N652&lt;&gt;"",OR($M652&lt;=0,$N652&lt;=0)),AND($P652&lt;&gt;"",$Q652&lt;&gt;"",OR($P652&lt;=0,$Q652&lt;=0)),AND($S652&lt;&gt;"",$T652&lt;&gt;"",OR($S652&lt;=0,$T652&lt;=0)),AND($V652&lt;&gt;"",$W652&lt;&gt;"",OR($V652&lt;=0,$W652&lt;=0))),"Revise os valores informados: valor unitário e quantidade devem ser maiores que zero.",IF(OR(AND($G652="",$H652&lt;&gt;""),AND($G652&lt;&gt;"",$H652=""),AND($J652="",$K652&lt;&gt;""),AND($J652&lt;&gt;"",$K652=""),AND($M652="",$N652&lt;&gt;""),AND($M652&lt;&gt;"",$N652=""),AND($P652="",$Q652&lt;&gt;""),AND($P652&lt;&gt;"",$Q652=""),AND($S652="",$T652&lt;&gt;""),AND($S652&lt;&gt;"",$T652=""),AND($V652="",$W652&lt;&gt;""),AND($V652&lt;&gt;"",$W652="")),"Há ano preenchido parcialmente: "&amp;TRIM(IF(AND($G652="",$H652&lt;&gt;""),"Ano 1 (falta valor unitário); ","")&amp;IF(AND($G652&lt;&gt;"",$H652=""),"Ano 1 (falta quantidade); ","")&amp;IF(AND($J652="",$K652&lt;&gt;""),"Ano 2 (falta valor unitário); ","")&amp;IF(AND($J652&lt;&gt;"",$K652=""),"Ano 2 (falta quantidade); ","")&amp;IF(AND($M652="",$N652&lt;&gt;""),"Ano 3 (falta valor unitário); ","")&amp;IF(AND($M652&lt;&gt;"",$N652=""),"Ano 3 (falta quantidade); ","")&amp;IF(AND($P652="",$Q652&lt;&gt;""),"Ano 4 (falta valor unitário); ","")&amp;IF(AND($P652&lt;&gt;"",$Q652=""),"Ano 4 (falta quantidade); ","")&amp;IF(AND($S652="",$T652&lt;&gt;""),"Ano 5 (falta valor unitário); ","")&amp;IF(AND($S652&lt;&gt;"",$T652=""),"Ano 5 (falta quantidade); ","")&amp;IF(AND($V652="",$W652&lt;&gt;""),"Ano 6 (falta valor unitário); ","")&amp;IF(AND($V652&lt;&gt;"",$W652=""),"Ano 6 (falta quantidade); ","")), IF(NOT(OR(AND($G652&lt;&gt;"",$H652&lt;&gt;""),AND($J652&lt;&gt;"",$K652&lt;&gt;""),AND($M652&lt;&gt;"",$N652&lt;&gt;""),AND($P652&lt;&gt;"",$Q652&lt;&gt;""),AND($S652&lt;&gt;"",$T652&lt;&gt;""),AND($V652&lt;&gt;"",$W652&lt;&gt;""))),"Informe pelo menos um ano completo com valor unitário e quantidade.",IF(AND($C652&lt;&gt;"",$E652&lt;&gt;"",LEFT(TRIM($C652),1)&lt;&gt;LEFT(TRIM($E652),1)),"Categoria e tipo estão incompatíveis.",IF(IF(OR($E652="",$F652=""),FALSE(),IFERROR(COUNTIF(INDIRECT("UNITS_"&amp;SUBSTITUTE(LEFT($E652,FIND(" ",$E652&amp;" ")-1),".","_")),$F652)=0,TRUE())),"Unidade incompatível com o tipo selecionado.",IF(OR(AND(ISNUMBER(SEARCH("comunic",LOWER($B652))),LEFT($E652,3)&lt;&gt;"4.4"),AND(ISNUMBER(SEARCH("monitor",LOWER($B652))),NOT(OR(LEFT($E652,3)="1.5",LEFT($E652,3)="2.5")))),"Revise a classificação do item conforme as regras de preenchimento.",IF(AND($B652&lt;&gt;"",OR(ISNUMBER(SEARCH("outro",LOWER($B652))),ISNUMBER(SEARCH("divers",LOWER($B652))),ISNUMBER(SEARCH("kit",LOWER($B652))),ISNUMBER(SEARCH("ferrament",LOWER($B652))),ISNUMBER(SEARCH("epi",LOWER($B652)))),NOT(OR($Z652&lt;&gt;"",$AA652&lt;&gt;""))),"Descrição muito genérica: detalhe melhor o item e registre o racional no memorial ou em anexo.",IF(AND($Y652=0,$B652&lt;&gt;"",OR($G652&lt;&gt;"",$H652&lt;&gt;"",$J652&lt;&gt;"",$K652&lt;&gt;"",$M652&lt;&gt;"",$N652&lt;&gt;"",$P652&lt;&gt;"",$Q652&lt;&gt;"",$S652&lt;&gt;"",$T652&lt;&gt;"",$V652&lt;&gt;"",$W652&lt;&gt;"")),"O item possui dados lançados, mas o total está zerado. Revise os valores informados.","")))))))))))))))</f>
        <v/>
      </c>
    </row>
    <row r="653" spans="1:35" ht="14.25" customHeight="1" x14ac:dyDescent="0.25">
      <c r="A653" s="57" t="str">
        <f t="shared" si="130"/>
        <v/>
      </c>
      <c r="B653" s="61"/>
      <c r="C653" s="61"/>
      <c r="D653" s="58"/>
      <c r="E653" s="61"/>
      <c r="F653" s="61"/>
      <c r="G653" s="272"/>
      <c r="H653" s="62"/>
      <c r="I653" s="273">
        <f t="shared" si="131"/>
        <v>0</v>
      </c>
      <c r="J653" s="272"/>
      <c r="K653" s="62"/>
      <c r="L653" s="270">
        <f t="shared" si="132"/>
        <v>0</v>
      </c>
      <c r="M653" s="272"/>
      <c r="N653" s="62"/>
      <c r="O653" s="270">
        <f t="shared" si="133"/>
        <v>0</v>
      </c>
      <c r="P653" s="272"/>
      <c r="Q653" s="62"/>
      <c r="R653" s="271">
        <f t="shared" si="134"/>
        <v>0</v>
      </c>
      <c r="S653" s="272"/>
      <c r="T653" s="62"/>
      <c r="U653" s="270">
        <f t="shared" si="135"/>
        <v>0</v>
      </c>
      <c r="V653" s="272"/>
      <c r="W653" s="62"/>
      <c r="X653" s="270">
        <f t="shared" si="136"/>
        <v>0</v>
      </c>
      <c r="Y653" s="270">
        <f t="shared" si="137"/>
        <v>0</v>
      </c>
      <c r="Z653" s="61"/>
      <c r="AA653" s="61"/>
      <c r="AB653" s="60" t="str">
        <f t="shared" si="138"/>
        <v/>
      </c>
      <c r="AC653" s="21" t="b">
        <f t="shared" si="139"/>
        <v>0</v>
      </c>
      <c r="AD653" s="21" t="b">
        <f t="shared" si="140"/>
        <v>0</v>
      </c>
      <c r="AE653" s="21" t="b">
        <f t="shared" si="141"/>
        <v>0</v>
      </c>
      <c r="AF653" s="21" t="b">
        <f ca="1">OR(AND($AC653,NOT($AD653)),AND($AC653,OR(AND($G653="",$H653&lt;&gt;""),AND($G653&lt;&gt;"",$H653=""),AND($J653="",$K653&lt;&gt;""),AND($J653&lt;&gt;"",$K653=""),AND($M653="",$N653&lt;&gt;""),AND($M653&lt;&gt;"",$N653=""),AND($P653="",$Q653&lt;&gt;""),AND($P653&lt;&gt;"",$Q653=""),AND($S653="",$T653&lt;&gt;""),AND($S653&lt;&gt;"",$T653=""),AND($V653="",$W653&lt;&gt;""),AND($V653&lt;&gt;"",$W653=""))),AND($C653&lt;&gt;"",$E653&lt;&gt;"",LEFT(TRIM($C653),1)&lt;&gt;LEFT(TRIM($E653),1)),IF(OR($E653="",$F653=""),FALSE(),IFERROR(COUNTIF(INDIRECT("UNITS_"&amp;SUBSTITUTE(LEFT($E653,FIND(" ",$E653&amp;" ")-1),".","_")),$F653)=0,TRUE())),AND($B653&lt;&gt;"",OR(ISNUMBER(SEARCH("outro",LOWER($B653))),ISNUMBER(SEARCH("divers",LOWER($B653))),ISNUMBER(SEARCH("etc",LOWER($B653))))),OR(AND(ISNUMBER(SEARCH("comunic",LOWER($B653))),LEFT($E653,3)&lt;&gt;"4.4"),AND(ISNUMBER(SEARCH("monitor",LOWER($B653))),NOT(OR(LEFT($E653,3)="1.5",LEFT($E653,3)="2.5")))),AND($B653&lt;&gt;"",OR(LEFT($C653,1)="1",LEFT($C653,1)="2"),$D653=""),AND($D653&lt;&gt;"",NOT(OR(LEFT($C653,1)="1",LEFT($C653,1)="2"))),AND($D653&lt;&gt;"",COUNTIF(' PROJETO'!$B$14:$B$16,$D653)=0),IF($D653="",FALSE(),IF(COUNTIF(' PROJETO'!$B$14:$B$16,$D653)=0,FALSE(),IFERROR(INDEX(' PROJETO'!$C$14:$C$16,MATCH($D653,' PROJETO'!$B$14:$B$16,0))&lt;&gt;"Sim",FALSE()))))</f>
        <v>0</v>
      </c>
      <c r="AG653" s="21" t="b">
        <f>AND($AC653,$Y653&gt;'CONFG.  LISTAS'!$F$4,$Z653="",$AA653="")</f>
        <v>0</v>
      </c>
      <c r="AH653" s="21" t="str">
        <f t="shared" si="142"/>
        <v/>
      </c>
      <c r="AI653" s="43" t="str">
        <f ca="1">IF(NOT($AC653),"",IF(OR($B653="",$C653="",$E653="",$F653=""),"Preencha descrição, categoria, tipo e unidade.",IF(AND($B653&lt;&gt;"",OR(LEFT($C653,1)="1",LEFT($C653,1)="2"),$D653=""),"Informe a prática de restauração para itens diretos.",IF(AND($D653&lt;&gt;"",NOT(OR(LEFT($C653,1)="1",LEFT($C653,1)="2"))),"Custos indiretos não devem pertencer a uma prática específica.",IF(AND($D653&lt;&gt;"",COUNTIF(' PROJETO'!$B$14:$B$16,$D653)=0),"Prática de restauração inválida ou não cadastrada.",IF(IF($D653="",FALSE(),IF(COUNTIF(' PROJETO'!$B$14:$B$16,$D653)=0,FALSE(),IFERROR(INDEX(' PROJETO'!$C$14:$C$16,MATCH($D653,' PROJETO'!$B$14:$B$16,0))&lt;&gt;"Sim",FALSE()))),"A prática informada no item não foi selecionada na aba Projeto.",IF(AND(MAX($I653,$L653,$O653,$R653,$U653,$X653)&gt;'CONFG.  LISTAS'!$F$4,NOT(OR($Z653&lt;&gt;"",$AA653&lt;&gt;""))),"Memorial de cálculo ou anexo obrigatório não informado para item acima do limite.",IF(OR(AND($G653&lt;&gt;"",$H653&lt;&gt;"",OR($G653&lt;=0,$H653&lt;=0)),AND($J653&lt;&gt;"",$K653&lt;&gt;"",OR($J653&lt;=0,$K653&lt;=0)),AND($M653&lt;&gt;"",$N653&lt;&gt;"",OR($M653&lt;=0,$N653&lt;=0)),AND($P653&lt;&gt;"",$Q653&lt;&gt;"",OR($P653&lt;=0,$Q653&lt;=0)),AND($S653&lt;&gt;"",$T653&lt;&gt;"",OR($S653&lt;=0,$T653&lt;=0)),AND($V653&lt;&gt;"",$W653&lt;&gt;"",OR($V653&lt;=0,$W653&lt;=0))),"Revise os valores informados: valor unitário e quantidade devem ser maiores que zero.",IF(OR(AND($G653="",$H653&lt;&gt;""),AND($G653&lt;&gt;"",$H653=""),AND($J653="",$K653&lt;&gt;""),AND($J653&lt;&gt;"",$K653=""),AND($M653="",$N653&lt;&gt;""),AND($M653&lt;&gt;"",$N653=""),AND($P653="",$Q653&lt;&gt;""),AND($P653&lt;&gt;"",$Q653=""),AND($S653="",$T653&lt;&gt;""),AND($S653&lt;&gt;"",$T653=""),AND($V653="",$W653&lt;&gt;""),AND($V653&lt;&gt;"",$W653="")),"Há ano preenchido parcialmente: "&amp;TRIM(IF(AND($G653="",$H653&lt;&gt;""),"Ano 1 (falta valor unitário); ","")&amp;IF(AND($G653&lt;&gt;"",$H653=""),"Ano 1 (falta quantidade); ","")&amp;IF(AND($J653="",$K653&lt;&gt;""),"Ano 2 (falta valor unitário); ","")&amp;IF(AND($J653&lt;&gt;"",$K653=""),"Ano 2 (falta quantidade); ","")&amp;IF(AND($M653="",$N653&lt;&gt;""),"Ano 3 (falta valor unitário); ","")&amp;IF(AND($M653&lt;&gt;"",$N653=""),"Ano 3 (falta quantidade); ","")&amp;IF(AND($P653="",$Q653&lt;&gt;""),"Ano 4 (falta valor unitário); ","")&amp;IF(AND($P653&lt;&gt;"",$Q653=""),"Ano 4 (falta quantidade); ","")&amp;IF(AND($S653="",$T653&lt;&gt;""),"Ano 5 (falta valor unitário); ","")&amp;IF(AND($S653&lt;&gt;"",$T653=""),"Ano 5 (falta quantidade); ","")&amp;IF(AND($V653="",$W653&lt;&gt;""),"Ano 6 (falta valor unitário); ","")&amp;IF(AND($V653&lt;&gt;"",$W653=""),"Ano 6 (falta quantidade); ","")), IF(NOT(OR(AND($G653&lt;&gt;"",$H653&lt;&gt;""),AND($J653&lt;&gt;"",$K653&lt;&gt;""),AND($M653&lt;&gt;"",$N653&lt;&gt;""),AND($P653&lt;&gt;"",$Q653&lt;&gt;""),AND($S653&lt;&gt;"",$T653&lt;&gt;""),AND($V653&lt;&gt;"",$W653&lt;&gt;""))),"Informe pelo menos um ano completo com valor unitário e quantidade.",IF(AND($C653&lt;&gt;"",$E653&lt;&gt;"",LEFT(TRIM($C653),1)&lt;&gt;LEFT(TRIM($E653),1)),"Categoria e tipo estão incompatíveis.",IF(IF(OR($E653="",$F653=""),FALSE(),IFERROR(COUNTIF(INDIRECT("UNITS_"&amp;SUBSTITUTE(LEFT($E653,FIND(" ",$E653&amp;" ")-1),".","_")),$F653)=0,TRUE())),"Unidade incompatível com o tipo selecionado.",IF(OR(AND(ISNUMBER(SEARCH("comunic",LOWER($B653))),LEFT($E653,3)&lt;&gt;"4.4"),AND(ISNUMBER(SEARCH("monitor",LOWER($B653))),NOT(OR(LEFT($E653,3)="1.5",LEFT($E653,3)="2.5")))),"Revise a classificação do item conforme as regras de preenchimento.",IF(AND($B653&lt;&gt;"",OR(ISNUMBER(SEARCH("outro",LOWER($B653))),ISNUMBER(SEARCH("divers",LOWER($B653))),ISNUMBER(SEARCH("kit",LOWER($B653))),ISNUMBER(SEARCH("ferrament",LOWER($B653))),ISNUMBER(SEARCH("epi",LOWER($B653)))),NOT(OR($Z653&lt;&gt;"",$AA653&lt;&gt;""))),"Descrição muito genérica: detalhe melhor o item e registre o racional no memorial ou em anexo.",IF(AND($Y653=0,$B653&lt;&gt;"",OR($G653&lt;&gt;"",$H653&lt;&gt;"",$J653&lt;&gt;"",$K653&lt;&gt;"",$M653&lt;&gt;"",$N653&lt;&gt;"",$P653&lt;&gt;"",$Q653&lt;&gt;"",$S653&lt;&gt;"",$T653&lt;&gt;"",$V653&lt;&gt;"",$W653&lt;&gt;"")),"O item possui dados lançados, mas o total está zerado. Revise os valores informados.","")))))))))))))))</f>
        <v/>
      </c>
    </row>
    <row r="654" spans="1:35" ht="14.25" customHeight="1" x14ac:dyDescent="0.25">
      <c r="A654" s="57" t="str">
        <f t="shared" si="130"/>
        <v/>
      </c>
      <c r="B654" s="58"/>
      <c r="C654" s="58"/>
      <c r="D654" s="58"/>
      <c r="E654" s="58"/>
      <c r="F654" s="58"/>
      <c r="G654" s="269"/>
      <c r="H654" s="59"/>
      <c r="I654" s="273">
        <f t="shared" si="131"/>
        <v>0</v>
      </c>
      <c r="J654" s="269"/>
      <c r="K654" s="59"/>
      <c r="L654" s="270">
        <f t="shared" si="132"/>
        <v>0</v>
      </c>
      <c r="M654" s="269"/>
      <c r="N654" s="59"/>
      <c r="O654" s="270">
        <f t="shared" si="133"/>
        <v>0</v>
      </c>
      <c r="P654" s="269"/>
      <c r="Q654" s="59"/>
      <c r="R654" s="271">
        <f t="shared" si="134"/>
        <v>0</v>
      </c>
      <c r="S654" s="269"/>
      <c r="T654" s="59"/>
      <c r="U654" s="270">
        <f t="shared" si="135"/>
        <v>0</v>
      </c>
      <c r="V654" s="269"/>
      <c r="W654" s="59"/>
      <c r="X654" s="270">
        <f t="shared" si="136"/>
        <v>0</v>
      </c>
      <c r="Y654" s="270">
        <f t="shared" si="137"/>
        <v>0</v>
      </c>
      <c r="Z654" s="58"/>
      <c r="AA654" s="58"/>
      <c r="AB654" s="60" t="str">
        <f t="shared" si="138"/>
        <v/>
      </c>
      <c r="AC654" s="21" t="b">
        <f t="shared" si="139"/>
        <v>0</v>
      </c>
      <c r="AD654" s="21" t="b">
        <f t="shared" si="140"/>
        <v>0</v>
      </c>
      <c r="AE654" s="21" t="b">
        <f t="shared" si="141"/>
        <v>0</v>
      </c>
      <c r="AF654" s="21" t="b">
        <f ca="1">OR(AND($AC654,NOT($AD654)),AND($AC654,OR(AND($G654="",$H654&lt;&gt;""),AND($G654&lt;&gt;"",$H654=""),AND($J654="",$K654&lt;&gt;""),AND($J654&lt;&gt;"",$K654=""),AND($M654="",$N654&lt;&gt;""),AND($M654&lt;&gt;"",$N654=""),AND($P654="",$Q654&lt;&gt;""),AND($P654&lt;&gt;"",$Q654=""),AND($S654="",$T654&lt;&gt;""),AND($S654&lt;&gt;"",$T654=""),AND($V654="",$W654&lt;&gt;""),AND($V654&lt;&gt;"",$W654=""))),AND($C654&lt;&gt;"",$E654&lt;&gt;"",LEFT(TRIM($C654),1)&lt;&gt;LEFT(TRIM($E654),1)),IF(OR($E654="",$F654=""),FALSE(),IFERROR(COUNTIF(INDIRECT("UNITS_"&amp;SUBSTITUTE(LEFT($E654,FIND(" ",$E654&amp;" ")-1),".","_")),$F654)=0,TRUE())),AND($B654&lt;&gt;"",OR(ISNUMBER(SEARCH("outro",LOWER($B654))),ISNUMBER(SEARCH("divers",LOWER($B654))),ISNUMBER(SEARCH("etc",LOWER($B654))))),OR(AND(ISNUMBER(SEARCH("comunic",LOWER($B654))),LEFT($E654,3)&lt;&gt;"4.4"),AND(ISNUMBER(SEARCH("monitor",LOWER($B654))),NOT(OR(LEFT($E654,3)="1.5",LEFT($E654,3)="2.5")))),AND($B654&lt;&gt;"",OR(LEFT($C654,1)="1",LEFT($C654,1)="2"),$D654=""),AND($D654&lt;&gt;"",NOT(OR(LEFT($C654,1)="1",LEFT($C654,1)="2"))),AND($D654&lt;&gt;"",COUNTIF(' PROJETO'!$B$14:$B$16,$D654)=0),IF($D654="",FALSE(),IF(COUNTIF(' PROJETO'!$B$14:$B$16,$D654)=0,FALSE(),IFERROR(INDEX(' PROJETO'!$C$14:$C$16,MATCH($D654,' PROJETO'!$B$14:$B$16,0))&lt;&gt;"Sim",FALSE()))))</f>
        <v>0</v>
      </c>
      <c r="AG654" s="21" t="b">
        <f>AND($AC654,$Y654&gt;'CONFG.  LISTAS'!$F$4,$Z654="",$AA654="")</f>
        <v>0</v>
      </c>
      <c r="AH654" s="21" t="str">
        <f t="shared" si="142"/>
        <v/>
      </c>
      <c r="AI654" s="43" t="str">
        <f ca="1">IF(NOT($AC654),"",IF(OR($B654="",$C654="",$E654="",$F654=""),"Preencha descrição, categoria, tipo e unidade.",IF(AND($B654&lt;&gt;"",OR(LEFT($C654,1)="1",LEFT($C654,1)="2"),$D654=""),"Informe a prática de restauração para itens diretos.",IF(AND($D654&lt;&gt;"",NOT(OR(LEFT($C654,1)="1",LEFT($C654,1)="2"))),"Custos indiretos não devem pertencer a uma prática específica.",IF(AND($D654&lt;&gt;"",COUNTIF(' PROJETO'!$B$14:$B$16,$D654)=0),"Prática de restauração inválida ou não cadastrada.",IF(IF($D654="",FALSE(),IF(COUNTIF(' PROJETO'!$B$14:$B$16,$D654)=0,FALSE(),IFERROR(INDEX(' PROJETO'!$C$14:$C$16,MATCH($D654,' PROJETO'!$B$14:$B$16,0))&lt;&gt;"Sim",FALSE()))),"A prática informada no item não foi selecionada na aba Projeto.",IF(AND(MAX($I654,$L654,$O654,$R654,$U654,$X654)&gt;'CONFG.  LISTAS'!$F$4,NOT(OR($Z654&lt;&gt;"",$AA654&lt;&gt;""))),"Memorial de cálculo ou anexo obrigatório não informado para item acima do limite.",IF(OR(AND($G654&lt;&gt;"",$H654&lt;&gt;"",OR($G654&lt;=0,$H654&lt;=0)),AND($J654&lt;&gt;"",$K654&lt;&gt;"",OR($J654&lt;=0,$K654&lt;=0)),AND($M654&lt;&gt;"",$N654&lt;&gt;"",OR($M654&lt;=0,$N654&lt;=0)),AND($P654&lt;&gt;"",$Q654&lt;&gt;"",OR($P654&lt;=0,$Q654&lt;=0)),AND($S654&lt;&gt;"",$T654&lt;&gt;"",OR($S654&lt;=0,$T654&lt;=0)),AND($V654&lt;&gt;"",$W654&lt;&gt;"",OR($V654&lt;=0,$W654&lt;=0))),"Revise os valores informados: valor unitário e quantidade devem ser maiores que zero.",IF(OR(AND($G654="",$H654&lt;&gt;""),AND($G654&lt;&gt;"",$H654=""),AND($J654="",$K654&lt;&gt;""),AND($J654&lt;&gt;"",$K654=""),AND($M654="",$N654&lt;&gt;""),AND($M654&lt;&gt;"",$N654=""),AND($P654="",$Q654&lt;&gt;""),AND($P654&lt;&gt;"",$Q654=""),AND($S654="",$T654&lt;&gt;""),AND($S654&lt;&gt;"",$T654=""),AND($V654="",$W654&lt;&gt;""),AND($V654&lt;&gt;"",$W654="")),"Há ano preenchido parcialmente: "&amp;TRIM(IF(AND($G654="",$H654&lt;&gt;""),"Ano 1 (falta valor unitário); ","")&amp;IF(AND($G654&lt;&gt;"",$H654=""),"Ano 1 (falta quantidade); ","")&amp;IF(AND($J654="",$K654&lt;&gt;""),"Ano 2 (falta valor unitário); ","")&amp;IF(AND($J654&lt;&gt;"",$K654=""),"Ano 2 (falta quantidade); ","")&amp;IF(AND($M654="",$N654&lt;&gt;""),"Ano 3 (falta valor unitário); ","")&amp;IF(AND($M654&lt;&gt;"",$N654=""),"Ano 3 (falta quantidade); ","")&amp;IF(AND($P654="",$Q654&lt;&gt;""),"Ano 4 (falta valor unitário); ","")&amp;IF(AND($P654&lt;&gt;"",$Q654=""),"Ano 4 (falta quantidade); ","")&amp;IF(AND($S654="",$T654&lt;&gt;""),"Ano 5 (falta valor unitário); ","")&amp;IF(AND($S654&lt;&gt;"",$T654=""),"Ano 5 (falta quantidade); ","")&amp;IF(AND($V654="",$W654&lt;&gt;""),"Ano 6 (falta valor unitário); ","")&amp;IF(AND($V654&lt;&gt;"",$W654=""),"Ano 6 (falta quantidade); ","")), IF(NOT(OR(AND($G654&lt;&gt;"",$H654&lt;&gt;""),AND($J654&lt;&gt;"",$K654&lt;&gt;""),AND($M654&lt;&gt;"",$N654&lt;&gt;""),AND($P654&lt;&gt;"",$Q654&lt;&gt;""),AND($S654&lt;&gt;"",$T654&lt;&gt;""),AND($V654&lt;&gt;"",$W654&lt;&gt;""))),"Informe pelo menos um ano completo com valor unitário e quantidade.",IF(AND($C654&lt;&gt;"",$E654&lt;&gt;"",LEFT(TRIM($C654),1)&lt;&gt;LEFT(TRIM($E654),1)),"Categoria e tipo estão incompatíveis.",IF(IF(OR($E654="",$F654=""),FALSE(),IFERROR(COUNTIF(INDIRECT("UNITS_"&amp;SUBSTITUTE(LEFT($E654,FIND(" ",$E654&amp;" ")-1),".","_")),$F654)=0,TRUE())),"Unidade incompatível com o tipo selecionado.",IF(OR(AND(ISNUMBER(SEARCH("comunic",LOWER($B654))),LEFT($E654,3)&lt;&gt;"4.4"),AND(ISNUMBER(SEARCH("monitor",LOWER($B654))),NOT(OR(LEFT($E654,3)="1.5",LEFT($E654,3)="2.5")))),"Revise a classificação do item conforme as regras de preenchimento.",IF(AND($B654&lt;&gt;"",OR(ISNUMBER(SEARCH("outro",LOWER($B654))),ISNUMBER(SEARCH("divers",LOWER($B654))),ISNUMBER(SEARCH("kit",LOWER($B654))),ISNUMBER(SEARCH("ferrament",LOWER($B654))),ISNUMBER(SEARCH("epi",LOWER($B654)))),NOT(OR($Z654&lt;&gt;"",$AA654&lt;&gt;""))),"Descrição muito genérica: detalhe melhor o item e registre o racional no memorial ou em anexo.",IF(AND($Y654=0,$B654&lt;&gt;"",OR($G654&lt;&gt;"",$H654&lt;&gt;"",$J654&lt;&gt;"",$K654&lt;&gt;"",$M654&lt;&gt;"",$N654&lt;&gt;"",$P654&lt;&gt;"",$Q654&lt;&gt;"",$S654&lt;&gt;"",$T654&lt;&gt;"",$V654&lt;&gt;"",$W654&lt;&gt;"")),"O item possui dados lançados, mas o total está zerado. Revise os valores informados.","")))))))))))))))</f>
        <v/>
      </c>
    </row>
    <row r="655" spans="1:35" ht="14.25" customHeight="1" x14ac:dyDescent="0.25">
      <c r="A655" s="57" t="str">
        <f t="shared" si="130"/>
        <v/>
      </c>
      <c r="B655" s="61"/>
      <c r="C655" s="61"/>
      <c r="D655" s="58"/>
      <c r="E655" s="61"/>
      <c r="F655" s="61"/>
      <c r="G655" s="272"/>
      <c r="H655" s="62"/>
      <c r="I655" s="273">
        <f t="shared" si="131"/>
        <v>0</v>
      </c>
      <c r="J655" s="272"/>
      <c r="K655" s="62"/>
      <c r="L655" s="270">
        <f t="shared" si="132"/>
        <v>0</v>
      </c>
      <c r="M655" s="272"/>
      <c r="N655" s="62"/>
      <c r="O655" s="270">
        <f t="shared" si="133"/>
        <v>0</v>
      </c>
      <c r="P655" s="272"/>
      <c r="Q655" s="62"/>
      <c r="R655" s="271">
        <f t="shared" si="134"/>
        <v>0</v>
      </c>
      <c r="S655" s="272"/>
      <c r="T655" s="62"/>
      <c r="U655" s="270">
        <f t="shared" si="135"/>
        <v>0</v>
      </c>
      <c r="V655" s="272"/>
      <c r="W655" s="62"/>
      <c r="X655" s="270">
        <f t="shared" si="136"/>
        <v>0</v>
      </c>
      <c r="Y655" s="270">
        <f t="shared" si="137"/>
        <v>0</v>
      </c>
      <c r="Z655" s="61"/>
      <c r="AA655" s="61"/>
      <c r="AB655" s="60" t="str">
        <f t="shared" si="138"/>
        <v/>
      </c>
      <c r="AC655" s="21" t="b">
        <f t="shared" si="139"/>
        <v>0</v>
      </c>
      <c r="AD655" s="21" t="b">
        <f t="shared" si="140"/>
        <v>0</v>
      </c>
      <c r="AE655" s="21" t="b">
        <f t="shared" si="141"/>
        <v>0</v>
      </c>
      <c r="AF655" s="21" t="b">
        <f ca="1">OR(AND($AC655,NOT($AD655)),AND($AC655,OR(AND($G655="",$H655&lt;&gt;""),AND($G655&lt;&gt;"",$H655=""),AND($J655="",$K655&lt;&gt;""),AND($J655&lt;&gt;"",$K655=""),AND($M655="",$N655&lt;&gt;""),AND($M655&lt;&gt;"",$N655=""),AND($P655="",$Q655&lt;&gt;""),AND($P655&lt;&gt;"",$Q655=""),AND($S655="",$T655&lt;&gt;""),AND($S655&lt;&gt;"",$T655=""),AND($V655="",$W655&lt;&gt;""),AND($V655&lt;&gt;"",$W655=""))),AND($C655&lt;&gt;"",$E655&lt;&gt;"",LEFT(TRIM($C655),1)&lt;&gt;LEFT(TRIM($E655),1)),IF(OR($E655="",$F655=""),FALSE(),IFERROR(COUNTIF(INDIRECT("UNITS_"&amp;SUBSTITUTE(LEFT($E655,FIND(" ",$E655&amp;" ")-1),".","_")),$F655)=0,TRUE())),AND($B655&lt;&gt;"",OR(ISNUMBER(SEARCH("outro",LOWER($B655))),ISNUMBER(SEARCH("divers",LOWER($B655))),ISNUMBER(SEARCH("etc",LOWER($B655))))),OR(AND(ISNUMBER(SEARCH("comunic",LOWER($B655))),LEFT($E655,3)&lt;&gt;"4.4"),AND(ISNUMBER(SEARCH("monitor",LOWER($B655))),NOT(OR(LEFT($E655,3)="1.5",LEFT($E655,3)="2.5")))),AND($B655&lt;&gt;"",OR(LEFT($C655,1)="1",LEFT($C655,1)="2"),$D655=""),AND($D655&lt;&gt;"",NOT(OR(LEFT($C655,1)="1",LEFT($C655,1)="2"))),AND($D655&lt;&gt;"",COUNTIF(' PROJETO'!$B$14:$B$16,$D655)=0),IF($D655="",FALSE(),IF(COUNTIF(' PROJETO'!$B$14:$B$16,$D655)=0,FALSE(),IFERROR(INDEX(' PROJETO'!$C$14:$C$16,MATCH($D655,' PROJETO'!$B$14:$B$16,0))&lt;&gt;"Sim",FALSE()))))</f>
        <v>0</v>
      </c>
      <c r="AG655" s="21" t="b">
        <f>AND($AC655,$Y655&gt;'CONFG.  LISTAS'!$F$4,$Z655="",$AA655="")</f>
        <v>0</v>
      </c>
      <c r="AH655" s="21" t="str">
        <f t="shared" si="142"/>
        <v/>
      </c>
      <c r="AI655" s="43" t="str">
        <f ca="1">IF(NOT($AC655),"",IF(OR($B655="",$C655="",$E655="",$F655=""),"Preencha descrição, categoria, tipo e unidade.",IF(AND($B655&lt;&gt;"",OR(LEFT($C655,1)="1",LEFT($C655,1)="2"),$D655=""),"Informe a prática de restauração para itens diretos.",IF(AND($D655&lt;&gt;"",NOT(OR(LEFT($C655,1)="1",LEFT($C655,1)="2"))),"Custos indiretos não devem pertencer a uma prática específica.",IF(AND($D655&lt;&gt;"",COUNTIF(' PROJETO'!$B$14:$B$16,$D655)=0),"Prática de restauração inválida ou não cadastrada.",IF(IF($D655="",FALSE(),IF(COUNTIF(' PROJETO'!$B$14:$B$16,$D655)=0,FALSE(),IFERROR(INDEX(' PROJETO'!$C$14:$C$16,MATCH($D655,' PROJETO'!$B$14:$B$16,0))&lt;&gt;"Sim",FALSE()))),"A prática informada no item não foi selecionada na aba Projeto.",IF(AND(MAX($I655,$L655,$O655,$R655,$U655,$X655)&gt;'CONFG.  LISTAS'!$F$4,NOT(OR($Z655&lt;&gt;"",$AA655&lt;&gt;""))),"Memorial de cálculo ou anexo obrigatório não informado para item acima do limite.",IF(OR(AND($G655&lt;&gt;"",$H655&lt;&gt;"",OR($G655&lt;=0,$H655&lt;=0)),AND($J655&lt;&gt;"",$K655&lt;&gt;"",OR($J655&lt;=0,$K655&lt;=0)),AND($M655&lt;&gt;"",$N655&lt;&gt;"",OR($M655&lt;=0,$N655&lt;=0)),AND($P655&lt;&gt;"",$Q655&lt;&gt;"",OR($P655&lt;=0,$Q655&lt;=0)),AND($S655&lt;&gt;"",$T655&lt;&gt;"",OR($S655&lt;=0,$T655&lt;=0)),AND($V655&lt;&gt;"",$W655&lt;&gt;"",OR($V655&lt;=0,$W655&lt;=0))),"Revise os valores informados: valor unitário e quantidade devem ser maiores que zero.",IF(OR(AND($G655="",$H655&lt;&gt;""),AND($G655&lt;&gt;"",$H655=""),AND($J655="",$K655&lt;&gt;""),AND($J655&lt;&gt;"",$K655=""),AND($M655="",$N655&lt;&gt;""),AND($M655&lt;&gt;"",$N655=""),AND($P655="",$Q655&lt;&gt;""),AND($P655&lt;&gt;"",$Q655=""),AND($S655="",$T655&lt;&gt;""),AND($S655&lt;&gt;"",$T655=""),AND($V655="",$W655&lt;&gt;""),AND($V655&lt;&gt;"",$W655="")),"Há ano preenchido parcialmente: "&amp;TRIM(IF(AND($G655="",$H655&lt;&gt;""),"Ano 1 (falta valor unitário); ","")&amp;IF(AND($G655&lt;&gt;"",$H655=""),"Ano 1 (falta quantidade); ","")&amp;IF(AND($J655="",$K655&lt;&gt;""),"Ano 2 (falta valor unitário); ","")&amp;IF(AND($J655&lt;&gt;"",$K655=""),"Ano 2 (falta quantidade); ","")&amp;IF(AND($M655="",$N655&lt;&gt;""),"Ano 3 (falta valor unitário); ","")&amp;IF(AND($M655&lt;&gt;"",$N655=""),"Ano 3 (falta quantidade); ","")&amp;IF(AND($P655="",$Q655&lt;&gt;""),"Ano 4 (falta valor unitário); ","")&amp;IF(AND($P655&lt;&gt;"",$Q655=""),"Ano 4 (falta quantidade); ","")&amp;IF(AND($S655="",$T655&lt;&gt;""),"Ano 5 (falta valor unitário); ","")&amp;IF(AND($S655&lt;&gt;"",$T655=""),"Ano 5 (falta quantidade); ","")&amp;IF(AND($V655="",$W655&lt;&gt;""),"Ano 6 (falta valor unitário); ","")&amp;IF(AND($V655&lt;&gt;"",$W655=""),"Ano 6 (falta quantidade); ","")), IF(NOT(OR(AND($G655&lt;&gt;"",$H655&lt;&gt;""),AND($J655&lt;&gt;"",$K655&lt;&gt;""),AND($M655&lt;&gt;"",$N655&lt;&gt;""),AND($P655&lt;&gt;"",$Q655&lt;&gt;""),AND($S655&lt;&gt;"",$T655&lt;&gt;""),AND($V655&lt;&gt;"",$W655&lt;&gt;""))),"Informe pelo menos um ano completo com valor unitário e quantidade.",IF(AND($C655&lt;&gt;"",$E655&lt;&gt;"",LEFT(TRIM($C655),1)&lt;&gt;LEFT(TRIM($E655),1)),"Categoria e tipo estão incompatíveis.",IF(IF(OR($E655="",$F655=""),FALSE(),IFERROR(COUNTIF(INDIRECT("UNITS_"&amp;SUBSTITUTE(LEFT($E655,FIND(" ",$E655&amp;" ")-1),".","_")),$F655)=0,TRUE())),"Unidade incompatível com o tipo selecionado.",IF(OR(AND(ISNUMBER(SEARCH("comunic",LOWER($B655))),LEFT($E655,3)&lt;&gt;"4.4"),AND(ISNUMBER(SEARCH("monitor",LOWER($B655))),NOT(OR(LEFT($E655,3)="1.5",LEFT($E655,3)="2.5")))),"Revise a classificação do item conforme as regras de preenchimento.",IF(AND($B655&lt;&gt;"",OR(ISNUMBER(SEARCH("outro",LOWER($B655))),ISNUMBER(SEARCH("divers",LOWER($B655))),ISNUMBER(SEARCH("kit",LOWER($B655))),ISNUMBER(SEARCH("ferrament",LOWER($B655))),ISNUMBER(SEARCH("epi",LOWER($B655)))),NOT(OR($Z655&lt;&gt;"",$AA655&lt;&gt;""))),"Descrição muito genérica: detalhe melhor o item e registre o racional no memorial ou em anexo.",IF(AND($Y655=0,$B655&lt;&gt;"",OR($G655&lt;&gt;"",$H655&lt;&gt;"",$J655&lt;&gt;"",$K655&lt;&gt;"",$M655&lt;&gt;"",$N655&lt;&gt;"",$P655&lt;&gt;"",$Q655&lt;&gt;"",$S655&lt;&gt;"",$T655&lt;&gt;"",$V655&lt;&gt;"",$W655&lt;&gt;"")),"O item possui dados lançados, mas o total está zerado. Revise os valores informados.","")))))))))))))))</f>
        <v/>
      </c>
    </row>
    <row r="656" spans="1:35" ht="14.25" customHeight="1" x14ac:dyDescent="0.25">
      <c r="A656" s="57" t="str">
        <f t="shared" si="130"/>
        <v/>
      </c>
      <c r="B656" s="58"/>
      <c r="C656" s="58"/>
      <c r="D656" s="58"/>
      <c r="E656" s="58"/>
      <c r="F656" s="58"/>
      <c r="G656" s="269"/>
      <c r="H656" s="59"/>
      <c r="I656" s="273">
        <f t="shared" si="131"/>
        <v>0</v>
      </c>
      <c r="J656" s="269"/>
      <c r="K656" s="59"/>
      <c r="L656" s="270">
        <f t="shared" si="132"/>
        <v>0</v>
      </c>
      <c r="M656" s="269"/>
      <c r="N656" s="59"/>
      <c r="O656" s="270">
        <f t="shared" si="133"/>
        <v>0</v>
      </c>
      <c r="P656" s="269"/>
      <c r="Q656" s="59"/>
      <c r="R656" s="271">
        <f t="shared" si="134"/>
        <v>0</v>
      </c>
      <c r="S656" s="269"/>
      <c r="T656" s="59"/>
      <c r="U656" s="270">
        <f t="shared" si="135"/>
        <v>0</v>
      </c>
      <c r="V656" s="269"/>
      <c r="W656" s="59"/>
      <c r="X656" s="270">
        <f t="shared" si="136"/>
        <v>0</v>
      </c>
      <c r="Y656" s="270">
        <f t="shared" si="137"/>
        <v>0</v>
      </c>
      <c r="Z656" s="58"/>
      <c r="AA656" s="58"/>
      <c r="AB656" s="60" t="str">
        <f t="shared" si="138"/>
        <v/>
      </c>
      <c r="AC656" s="21" t="b">
        <f t="shared" si="139"/>
        <v>0</v>
      </c>
      <c r="AD656" s="21" t="b">
        <f t="shared" si="140"/>
        <v>0</v>
      </c>
      <c r="AE656" s="21" t="b">
        <f t="shared" si="141"/>
        <v>0</v>
      </c>
      <c r="AF656" s="21" t="b">
        <f ca="1">OR(AND($AC656,NOT($AD656)),AND($AC656,OR(AND($G656="",$H656&lt;&gt;""),AND($G656&lt;&gt;"",$H656=""),AND($J656="",$K656&lt;&gt;""),AND($J656&lt;&gt;"",$K656=""),AND($M656="",$N656&lt;&gt;""),AND($M656&lt;&gt;"",$N656=""),AND($P656="",$Q656&lt;&gt;""),AND($P656&lt;&gt;"",$Q656=""),AND($S656="",$T656&lt;&gt;""),AND($S656&lt;&gt;"",$T656=""),AND($V656="",$W656&lt;&gt;""),AND($V656&lt;&gt;"",$W656=""))),AND($C656&lt;&gt;"",$E656&lt;&gt;"",LEFT(TRIM($C656),1)&lt;&gt;LEFT(TRIM($E656),1)),IF(OR($E656="",$F656=""),FALSE(),IFERROR(COUNTIF(INDIRECT("UNITS_"&amp;SUBSTITUTE(LEFT($E656,FIND(" ",$E656&amp;" ")-1),".","_")),$F656)=0,TRUE())),AND($B656&lt;&gt;"",OR(ISNUMBER(SEARCH("outro",LOWER($B656))),ISNUMBER(SEARCH("divers",LOWER($B656))),ISNUMBER(SEARCH("etc",LOWER($B656))))),OR(AND(ISNUMBER(SEARCH("comunic",LOWER($B656))),LEFT($E656,3)&lt;&gt;"4.4"),AND(ISNUMBER(SEARCH("monitor",LOWER($B656))),NOT(OR(LEFT($E656,3)="1.5",LEFT($E656,3)="2.5")))),AND($B656&lt;&gt;"",OR(LEFT($C656,1)="1",LEFT($C656,1)="2"),$D656=""),AND($D656&lt;&gt;"",NOT(OR(LEFT($C656,1)="1",LEFT($C656,1)="2"))),AND($D656&lt;&gt;"",COUNTIF(' PROJETO'!$B$14:$B$16,$D656)=0),IF($D656="",FALSE(),IF(COUNTIF(' PROJETO'!$B$14:$B$16,$D656)=0,FALSE(),IFERROR(INDEX(' PROJETO'!$C$14:$C$16,MATCH($D656,' PROJETO'!$B$14:$B$16,0))&lt;&gt;"Sim",FALSE()))))</f>
        <v>0</v>
      </c>
      <c r="AG656" s="21" t="b">
        <f>AND($AC656,$Y656&gt;'CONFG.  LISTAS'!$F$4,$Z656="",$AA656="")</f>
        <v>0</v>
      </c>
      <c r="AH656" s="21" t="str">
        <f t="shared" si="142"/>
        <v/>
      </c>
      <c r="AI656" s="43" t="str">
        <f ca="1">IF(NOT($AC656),"",IF(OR($B656="",$C656="",$E656="",$F656=""),"Preencha descrição, categoria, tipo e unidade.",IF(AND($B656&lt;&gt;"",OR(LEFT($C656,1)="1",LEFT($C656,1)="2"),$D656=""),"Informe a prática de restauração para itens diretos.",IF(AND($D656&lt;&gt;"",NOT(OR(LEFT($C656,1)="1",LEFT($C656,1)="2"))),"Custos indiretos não devem pertencer a uma prática específica.",IF(AND($D656&lt;&gt;"",COUNTIF(' PROJETO'!$B$14:$B$16,$D656)=0),"Prática de restauração inválida ou não cadastrada.",IF(IF($D656="",FALSE(),IF(COUNTIF(' PROJETO'!$B$14:$B$16,$D656)=0,FALSE(),IFERROR(INDEX(' PROJETO'!$C$14:$C$16,MATCH($D656,' PROJETO'!$B$14:$B$16,0))&lt;&gt;"Sim",FALSE()))),"A prática informada no item não foi selecionada na aba Projeto.",IF(AND(MAX($I656,$L656,$O656,$R656,$U656,$X656)&gt;'CONFG.  LISTAS'!$F$4,NOT(OR($Z656&lt;&gt;"",$AA656&lt;&gt;""))),"Memorial de cálculo ou anexo obrigatório não informado para item acima do limite.",IF(OR(AND($G656&lt;&gt;"",$H656&lt;&gt;"",OR($G656&lt;=0,$H656&lt;=0)),AND($J656&lt;&gt;"",$K656&lt;&gt;"",OR($J656&lt;=0,$K656&lt;=0)),AND($M656&lt;&gt;"",$N656&lt;&gt;"",OR($M656&lt;=0,$N656&lt;=0)),AND($P656&lt;&gt;"",$Q656&lt;&gt;"",OR($P656&lt;=0,$Q656&lt;=0)),AND($S656&lt;&gt;"",$T656&lt;&gt;"",OR($S656&lt;=0,$T656&lt;=0)),AND($V656&lt;&gt;"",$W656&lt;&gt;"",OR($V656&lt;=0,$W656&lt;=0))),"Revise os valores informados: valor unitário e quantidade devem ser maiores que zero.",IF(OR(AND($G656="",$H656&lt;&gt;""),AND($G656&lt;&gt;"",$H656=""),AND($J656="",$K656&lt;&gt;""),AND($J656&lt;&gt;"",$K656=""),AND($M656="",$N656&lt;&gt;""),AND($M656&lt;&gt;"",$N656=""),AND($P656="",$Q656&lt;&gt;""),AND($P656&lt;&gt;"",$Q656=""),AND($S656="",$T656&lt;&gt;""),AND($S656&lt;&gt;"",$T656=""),AND($V656="",$W656&lt;&gt;""),AND($V656&lt;&gt;"",$W656="")),"Há ano preenchido parcialmente: "&amp;TRIM(IF(AND($G656="",$H656&lt;&gt;""),"Ano 1 (falta valor unitário); ","")&amp;IF(AND($G656&lt;&gt;"",$H656=""),"Ano 1 (falta quantidade); ","")&amp;IF(AND($J656="",$K656&lt;&gt;""),"Ano 2 (falta valor unitário); ","")&amp;IF(AND($J656&lt;&gt;"",$K656=""),"Ano 2 (falta quantidade); ","")&amp;IF(AND($M656="",$N656&lt;&gt;""),"Ano 3 (falta valor unitário); ","")&amp;IF(AND($M656&lt;&gt;"",$N656=""),"Ano 3 (falta quantidade); ","")&amp;IF(AND($P656="",$Q656&lt;&gt;""),"Ano 4 (falta valor unitário); ","")&amp;IF(AND($P656&lt;&gt;"",$Q656=""),"Ano 4 (falta quantidade); ","")&amp;IF(AND($S656="",$T656&lt;&gt;""),"Ano 5 (falta valor unitário); ","")&amp;IF(AND($S656&lt;&gt;"",$T656=""),"Ano 5 (falta quantidade); ","")&amp;IF(AND($V656="",$W656&lt;&gt;""),"Ano 6 (falta valor unitário); ","")&amp;IF(AND($V656&lt;&gt;"",$W656=""),"Ano 6 (falta quantidade); ","")), IF(NOT(OR(AND($G656&lt;&gt;"",$H656&lt;&gt;""),AND($J656&lt;&gt;"",$K656&lt;&gt;""),AND($M656&lt;&gt;"",$N656&lt;&gt;""),AND($P656&lt;&gt;"",$Q656&lt;&gt;""),AND($S656&lt;&gt;"",$T656&lt;&gt;""),AND($V656&lt;&gt;"",$W656&lt;&gt;""))),"Informe pelo menos um ano completo com valor unitário e quantidade.",IF(AND($C656&lt;&gt;"",$E656&lt;&gt;"",LEFT(TRIM($C656),1)&lt;&gt;LEFT(TRIM($E656),1)),"Categoria e tipo estão incompatíveis.",IF(IF(OR($E656="",$F656=""),FALSE(),IFERROR(COUNTIF(INDIRECT("UNITS_"&amp;SUBSTITUTE(LEFT($E656,FIND(" ",$E656&amp;" ")-1),".","_")),$F656)=0,TRUE())),"Unidade incompatível com o tipo selecionado.",IF(OR(AND(ISNUMBER(SEARCH("comunic",LOWER($B656))),LEFT($E656,3)&lt;&gt;"4.4"),AND(ISNUMBER(SEARCH("monitor",LOWER($B656))),NOT(OR(LEFT($E656,3)="1.5",LEFT($E656,3)="2.5")))),"Revise a classificação do item conforme as regras de preenchimento.",IF(AND($B656&lt;&gt;"",OR(ISNUMBER(SEARCH("outro",LOWER($B656))),ISNUMBER(SEARCH("divers",LOWER($B656))),ISNUMBER(SEARCH("kit",LOWER($B656))),ISNUMBER(SEARCH("ferrament",LOWER($B656))),ISNUMBER(SEARCH("epi",LOWER($B656)))),NOT(OR($Z656&lt;&gt;"",$AA656&lt;&gt;""))),"Descrição muito genérica: detalhe melhor o item e registre o racional no memorial ou em anexo.",IF(AND($Y656=0,$B656&lt;&gt;"",OR($G656&lt;&gt;"",$H656&lt;&gt;"",$J656&lt;&gt;"",$K656&lt;&gt;"",$M656&lt;&gt;"",$N656&lt;&gt;"",$P656&lt;&gt;"",$Q656&lt;&gt;"",$S656&lt;&gt;"",$T656&lt;&gt;"",$V656&lt;&gt;"",$W656&lt;&gt;"")),"O item possui dados lançados, mas o total está zerado. Revise os valores informados.","")))))))))))))))</f>
        <v/>
      </c>
    </row>
    <row r="657" spans="1:35" ht="14.25" customHeight="1" x14ac:dyDescent="0.25">
      <c r="A657" s="57" t="str">
        <f t="shared" si="130"/>
        <v/>
      </c>
      <c r="B657" s="61"/>
      <c r="C657" s="61"/>
      <c r="D657" s="58"/>
      <c r="E657" s="61"/>
      <c r="F657" s="61"/>
      <c r="G657" s="272"/>
      <c r="H657" s="62"/>
      <c r="I657" s="273">
        <f t="shared" si="131"/>
        <v>0</v>
      </c>
      <c r="J657" s="272"/>
      <c r="K657" s="62"/>
      <c r="L657" s="270">
        <f t="shared" si="132"/>
        <v>0</v>
      </c>
      <c r="M657" s="272"/>
      <c r="N657" s="62"/>
      <c r="O657" s="270">
        <f t="shared" si="133"/>
        <v>0</v>
      </c>
      <c r="P657" s="272"/>
      <c r="Q657" s="62"/>
      <c r="R657" s="271">
        <f t="shared" si="134"/>
        <v>0</v>
      </c>
      <c r="S657" s="272"/>
      <c r="T657" s="62"/>
      <c r="U657" s="270">
        <f t="shared" si="135"/>
        <v>0</v>
      </c>
      <c r="V657" s="272"/>
      <c r="W657" s="62"/>
      <c r="X657" s="270">
        <f t="shared" si="136"/>
        <v>0</v>
      </c>
      <c r="Y657" s="270">
        <f t="shared" si="137"/>
        <v>0</v>
      </c>
      <c r="Z657" s="61"/>
      <c r="AA657" s="61"/>
      <c r="AB657" s="60" t="str">
        <f t="shared" si="138"/>
        <v/>
      </c>
      <c r="AC657" s="21" t="b">
        <f t="shared" si="139"/>
        <v>0</v>
      </c>
      <c r="AD657" s="21" t="b">
        <f t="shared" si="140"/>
        <v>0</v>
      </c>
      <c r="AE657" s="21" t="b">
        <f t="shared" si="141"/>
        <v>0</v>
      </c>
      <c r="AF657" s="21" t="b">
        <f ca="1">OR(AND($AC657,NOT($AD657)),AND($AC657,OR(AND($G657="",$H657&lt;&gt;""),AND($G657&lt;&gt;"",$H657=""),AND($J657="",$K657&lt;&gt;""),AND($J657&lt;&gt;"",$K657=""),AND($M657="",$N657&lt;&gt;""),AND($M657&lt;&gt;"",$N657=""),AND($P657="",$Q657&lt;&gt;""),AND($P657&lt;&gt;"",$Q657=""),AND($S657="",$T657&lt;&gt;""),AND($S657&lt;&gt;"",$T657=""),AND($V657="",$W657&lt;&gt;""),AND($V657&lt;&gt;"",$W657=""))),AND($C657&lt;&gt;"",$E657&lt;&gt;"",LEFT(TRIM($C657),1)&lt;&gt;LEFT(TRIM($E657),1)),IF(OR($E657="",$F657=""),FALSE(),IFERROR(COUNTIF(INDIRECT("UNITS_"&amp;SUBSTITUTE(LEFT($E657,FIND(" ",$E657&amp;" ")-1),".","_")),$F657)=0,TRUE())),AND($B657&lt;&gt;"",OR(ISNUMBER(SEARCH("outro",LOWER($B657))),ISNUMBER(SEARCH("divers",LOWER($B657))),ISNUMBER(SEARCH("etc",LOWER($B657))))),OR(AND(ISNUMBER(SEARCH("comunic",LOWER($B657))),LEFT($E657,3)&lt;&gt;"4.4"),AND(ISNUMBER(SEARCH("monitor",LOWER($B657))),NOT(OR(LEFT($E657,3)="1.5",LEFT($E657,3)="2.5")))),AND($B657&lt;&gt;"",OR(LEFT($C657,1)="1",LEFT($C657,1)="2"),$D657=""),AND($D657&lt;&gt;"",NOT(OR(LEFT($C657,1)="1",LEFT($C657,1)="2"))),AND($D657&lt;&gt;"",COUNTIF(' PROJETO'!$B$14:$B$16,$D657)=0),IF($D657="",FALSE(),IF(COUNTIF(' PROJETO'!$B$14:$B$16,$D657)=0,FALSE(),IFERROR(INDEX(' PROJETO'!$C$14:$C$16,MATCH($D657,' PROJETO'!$B$14:$B$16,0))&lt;&gt;"Sim",FALSE()))))</f>
        <v>0</v>
      </c>
      <c r="AG657" s="21" t="b">
        <f>AND($AC657,$Y657&gt;'CONFG.  LISTAS'!$F$4,$Z657="",$AA657="")</f>
        <v>0</v>
      </c>
      <c r="AH657" s="21" t="str">
        <f t="shared" si="142"/>
        <v/>
      </c>
      <c r="AI657" s="43" t="str">
        <f ca="1">IF(NOT($AC657),"",IF(OR($B657="",$C657="",$E657="",$F657=""),"Preencha descrição, categoria, tipo e unidade.",IF(AND($B657&lt;&gt;"",OR(LEFT($C657,1)="1",LEFT($C657,1)="2"),$D657=""),"Informe a prática de restauração para itens diretos.",IF(AND($D657&lt;&gt;"",NOT(OR(LEFT($C657,1)="1",LEFT($C657,1)="2"))),"Custos indiretos não devem pertencer a uma prática específica.",IF(AND($D657&lt;&gt;"",COUNTIF(' PROJETO'!$B$14:$B$16,$D657)=0),"Prática de restauração inválida ou não cadastrada.",IF(IF($D657="",FALSE(),IF(COUNTIF(' PROJETO'!$B$14:$B$16,$D657)=0,FALSE(),IFERROR(INDEX(' PROJETO'!$C$14:$C$16,MATCH($D657,' PROJETO'!$B$14:$B$16,0))&lt;&gt;"Sim",FALSE()))),"A prática informada no item não foi selecionada na aba Projeto.",IF(AND(MAX($I657,$L657,$O657,$R657,$U657,$X657)&gt;'CONFG.  LISTAS'!$F$4,NOT(OR($Z657&lt;&gt;"",$AA657&lt;&gt;""))),"Memorial de cálculo ou anexo obrigatório não informado para item acima do limite.",IF(OR(AND($G657&lt;&gt;"",$H657&lt;&gt;"",OR($G657&lt;=0,$H657&lt;=0)),AND($J657&lt;&gt;"",$K657&lt;&gt;"",OR($J657&lt;=0,$K657&lt;=0)),AND($M657&lt;&gt;"",$N657&lt;&gt;"",OR($M657&lt;=0,$N657&lt;=0)),AND($P657&lt;&gt;"",$Q657&lt;&gt;"",OR($P657&lt;=0,$Q657&lt;=0)),AND($S657&lt;&gt;"",$T657&lt;&gt;"",OR($S657&lt;=0,$T657&lt;=0)),AND($V657&lt;&gt;"",$W657&lt;&gt;"",OR($V657&lt;=0,$W657&lt;=0))),"Revise os valores informados: valor unitário e quantidade devem ser maiores que zero.",IF(OR(AND($G657="",$H657&lt;&gt;""),AND($G657&lt;&gt;"",$H657=""),AND($J657="",$K657&lt;&gt;""),AND($J657&lt;&gt;"",$K657=""),AND($M657="",$N657&lt;&gt;""),AND($M657&lt;&gt;"",$N657=""),AND($P657="",$Q657&lt;&gt;""),AND($P657&lt;&gt;"",$Q657=""),AND($S657="",$T657&lt;&gt;""),AND($S657&lt;&gt;"",$T657=""),AND($V657="",$W657&lt;&gt;""),AND($V657&lt;&gt;"",$W657="")),"Há ano preenchido parcialmente: "&amp;TRIM(IF(AND($G657="",$H657&lt;&gt;""),"Ano 1 (falta valor unitário); ","")&amp;IF(AND($G657&lt;&gt;"",$H657=""),"Ano 1 (falta quantidade); ","")&amp;IF(AND($J657="",$K657&lt;&gt;""),"Ano 2 (falta valor unitário); ","")&amp;IF(AND($J657&lt;&gt;"",$K657=""),"Ano 2 (falta quantidade); ","")&amp;IF(AND($M657="",$N657&lt;&gt;""),"Ano 3 (falta valor unitário); ","")&amp;IF(AND($M657&lt;&gt;"",$N657=""),"Ano 3 (falta quantidade); ","")&amp;IF(AND($P657="",$Q657&lt;&gt;""),"Ano 4 (falta valor unitário); ","")&amp;IF(AND($P657&lt;&gt;"",$Q657=""),"Ano 4 (falta quantidade); ","")&amp;IF(AND($S657="",$T657&lt;&gt;""),"Ano 5 (falta valor unitário); ","")&amp;IF(AND($S657&lt;&gt;"",$T657=""),"Ano 5 (falta quantidade); ","")&amp;IF(AND($V657="",$W657&lt;&gt;""),"Ano 6 (falta valor unitário); ","")&amp;IF(AND($V657&lt;&gt;"",$W657=""),"Ano 6 (falta quantidade); ","")), IF(NOT(OR(AND($G657&lt;&gt;"",$H657&lt;&gt;""),AND($J657&lt;&gt;"",$K657&lt;&gt;""),AND($M657&lt;&gt;"",$N657&lt;&gt;""),AND($P657&lt;&gt;"",$Q657&lt;&gt;""),AND($S657&lt;&gt;"",$T657&lt;&gt;""),AND($V657&lt;&gt;"",$W657&lt;&gt;""))),"Informe pelo menos um ano completo com valor unitário e quantidade.",IF(AND($C657&lt;&gt;"",$E657&lt;&gt;"",LEFT(TRIM($C657),1)&lt;&gt;LEFT(TRIM($E657),1)),"Categoria e tipo estão incompatíveis.",IF(IF(OR($E657="",$F657=""),FALSE(),IFERROR(COUNTIF(INDIRECT("UNITS_"&amp;SUBSTITUTE(LEFT($E657,FIND(" ",$E657&amp;" ")-1),".","_")),$F657)=0,TRUE())),"Unidade incompatível com o tipo selecionado.",IF(OR(AND(ISNUMBER(SEARCH("comunic",LOWER($B657))),LEFT($E657,3)&lt;&gt;"4.4"),AND(ISNUMBER(SEARCH("monitor",LOWER($B657))),NOT(OR(LEFT($E657,3)="1.5",LEFT($E657,3)="2.5")))),"Revise a classificação do item conforme as regras de preenchimento.",IF(AND($B657&lt;&gt;"",OR(ISNUMBER(SEARCH("outro",LOWER($B657))),ISNUMBER(SEARCH("divers",LOWER($B657))),ISNUMBER(SEARCH("kit",LOWER($B657))),ISNUMBER(SEARCH("ferrament",LOWER($B657))),ISNUMBER(SEARCH("epi",LOWER($B657)))),NOT(OR($Z657&lt;&gt;"",$AA657&lt;&gt;""))),"Descrição muito genérica: detalhe melhor o item e registre o racional no memorial ou em anexo.",IF(AND($Y657=0,$B657&lt;&gt;"",OR($G657&lt;&gt;"",$H657&lt;&gt;"",$J657&lt;&gt;"",$K657&lt;&gt;"",$M657&lt;&gt;"",$N657&lt;&gt;"",$P657&lt;&gt;"",$Q657&lt;&gt;"",$S657&lt;&gt;"",$T657&lt;&gt;"",$V657&lt;&gt;"",$W657&lt;&gt;"")),"O item possui dados lançados, mas o total está zerado. Revise os valores informados.","")))))))))))))))</f>
        <v/>
      </c>
    </row>
    <row r="658" spans="1:35" ht="14.25" customHeight="1" x14ac:dyDescent="0.25">
      <c r="A658" s="57" t="str">
        <f t="shared" si="130"/>
        <v/>
      </c>
      <c r="B658" s="58"/>
      <c r="C658" s="58"/>
      <c r="D658" s="58"/>
      <c r="E658" s="58"/>
      <c r="F658" s="58"/>
      <c r="G658" s="269"/>
      <c r="H658" s="59"/>
      <c r="I658" s="273">
        <f t="shared" si="131"/>
        <v>0</v>
      </c>
      <c r="J658" s="269"/>
      <c r="K658" s="59"/>
      <c r="L658" s="270">
        <f t="shared" si="132"/>
        <v>0</v>
      </c>
      <c r="M658" s="269"/>
      <c r="N658" s="59"/>
      <c r="O658" s="270">
        <f t="shared" si="133"/>
        <v>0</v>
      </c>
      <c r="P658" s="269"/>
      <c r="Q658" s="59"/>
      <c r="R658" s="271">
        <f t="shared" si="134"/>
        <v>0</v>
      </c>
      <c r="S658" s="269"/>
      <c r="T658" s="59"/>
      <c r="U658" s="270">
        <f t="shared" si="135"/>
        <v>0</v>
      </c>
      <c r="V658" s="269"/>
      <c r="W658" s="59"/>
      <c r="X658" s="270">
        <f t="shared" si="136"/>
        <v>0</v>
      </c>
      <c r="Y658" s="270">
        <f t="shared" si="137"/>
        <v>0</v>
      </c>
      <c r="Z658" s="58"/>
      <c r="AA658" s="58"/>
      <c r="AB658" s="60" t="str">
        <f t="shared" si="138"/>
        <v/>
      </c>
      <c r="AC658" s="21" t="b">
        <f t="shared" si="139"/>
        <v>0</v>
      </c>
      <c r="AD658" s="21" t="b">
        <f t="shared" si="140"/>
        <v>0</v>
      </c>
      <c r="AE658" s="21" t="b">
        <f t="shared" si="141"/>
        <v>0</v>
      </c>
      <c r="AF658" s="21" t="b">
        <f ca="1">OR(AND($AC658,NOT($AD658)),AND($AC658,OR(AND($G658="",$H658&lt;&gt;""),AND($G658&lt;&gt;"",$H658=""),AND($J658="",$K658&lt;&gt;""),AND($J658&lt;&gt;"",$K658=""),AND($M658="",$N658&lt;&gt;""),AND($M658&lt;&gt;"",$N658=""),AND($P658="",$Q658&lt;&gt;""),AND($P658&lt;&gt;"",$Q658=""),AND($S658="",$T658&lt;&gt;""),AND($S658&lt;&gt;"",$T658=""),AND($V658="",$W658&lt;&gt;""),AND($V658&lt;&gt;"",$W658=""))),AND($C658&lt;&gt;"",$E658&lt;&gt;"",LEFT(TRIM($C658),1)&lt;&gt;LEFT(TRIM($E658),1)),IF(OR($E658="",$F658=""),FALSE(),IFERROR(COUNTIF(INDIRECT("UNITS_"&amp;SUBSTITUTE(LEFT($E658,FIND(" ",$E658&amp;" ")-1),".","_")),$F658)=0,TRUE())),AND($B658&lt;&gt;"",OR(ISNUMBER(SEARCH("outro",LOWER($B658))),ISNUMBER(SEARCH("divers",LOWER($B658))),ISNUMBER(SEARCH("etc",LOWER($B658))))),OR(AND(ISNUMBER(SEARCH("comunic",LOWER($B658))),LEFT($E658,3)&lt;&gt;"4.4"),AND(ISNUMBER(SEARCH("monitor",LOWER($B658))),NOT(OR(LEFT($E658,3)="1.5",LEFT($E658,3)="2.5")))),AND($B658&lt;&gt;"",OR(LEFT($C658,1)="1",LEFT($C658,1)="2"),$D658=""),AND($D658&lt;&gt;"",NOT(OR(LEFT($C658,1)="1",LEFT($C658,1)="2"))),AND($D658&lt;&gt;"",COUNTIF(' PROJETO'!$B$14:$B$16,$D658)=0),IF($D658="",FALSE(),IF(COUNTIF(' PROJETO'!$B$14:$B$16,$D658)=0,FALSE(),IFERROR(INDEX(' PROJETO'!$C$14:$C$16,MATCH($D658,' PROJETO'!$B$14:$B$16,0))&lt;&gt;"Sim",FALSE()))))</f>
        <v>0</v>
      </c>
      <c r="AG658" s="21" t="b">
        <f>AND($AC658,$Y658&gt;'CONFG.  LISTAS'!$F$4,$Z658="",$AA658="")</f>
        <v>0</v>
      </c>
      <c r="AH658" s="21" t="str">
        <f t="shared" si="142"/>
        <v/>
      </c>
      <c r="AI658" s="43" t="str">
        <f ca="1">IF(NOT($AC658),"",IF(OR($B658="",$C658="",$E658="",$F658=""),"Preencha descrição, categoria, tipo e unidade.",IF(AND($B658&lt;&gt;"",OR(LEFT($C658,1)="1",LEFT($C658,1)="2"),$D658=""),"Informe a prática de restauração para itens diretos.",IF(AND($D658&lt;&gt;"",NOT(OR(LEFT($C658,1)="1",LEFT($C658,1)="2"))),"Custos indiretos não devem pertencer a uma prática específica.",IF(AND($D658&lt;&gt;"",COUNTIF(' PROJETO'!$B$14:$B$16,$D658)=0),"Prática de restauração inválida ou não cadastrada.",IF(IF($D658="",FALSE(),IF(COUNTIF(' PROJETO'!$B$14:$B$16,$D658)=0,FALSE(),IFERROR(INDEX(' PROJETO'!$C$14:$C$16,MATCH($D658,' PROJETO'!$B$14:$B$16,0))&lt;&gt;"Sim",FALSE()))),"A prática informada no item não foi selecionada na aba Projeto.",IF(AND(MAX($I658,$L658,$O658,$R658,$U658,$X658)&gt;'CONFG.  LISTAS'!$F$4,NOT(OR($Z658&lt;&gt;"",$AA658&lt;&gt;""))),"Memorial de cálculo ou anexo obrigatório não informado para item acima do limite.",IF(OR(AND($G658&lt;&gt;"",$H658&lt;&gt;"",OR($G658&lt;=0,$H658&lt;=0)),AND($J658&lt;&gt;"",$K658&lt;&gt;"",OR($J658&lt;=0,$K658&lt;=0)),AND($M658&lt;&gt;"",$N658&lt;&gt;"",OR($M658&lt;=0,$N658&lt;=0)),AND($P658&lt;&gt;"",$Q658&lt;&gt;"",OR($P658&lt;=0,$Q658&lt;=0)),AND($S658&lt;&gt;"",$T658&lt;&gt;"",OR($S658&lt;=0,$T658&lt;=0)),AND($V658&lt;&gt;"",$W658&lt;&gt;"",OR($V658&lt;=0,$W658&lt;=0))),"Revise os valores informados: valor unitário e quantidade devem ser maiores que zero.",IF(OR(AND($G658="",$H658&lt;&gt;""),AND($G658&lt;&gt;"",$H658=""),AND($J658="",$K658&lt;&gt;""),AND($J658&lt;&gt;"",$K658=""),AND($M658="",$N658&lt;&gt;""),AND($M658&lt;&gt;"",$N658=""),AND($P658="",$Q658&lt;&gt;""),AND($P658&lt;&gt;"",$Q658=""),AND($S658="",$T658&lt;&gt;""),AND($S658&lt;&gt;"",$T658=""),AND($V658="",$W658&lt;&gt;""),AND($V658&lt;&gt;"",$W658="")),"Há ano preenchido parcialmente: "&amp;TRIM(IF(AND($G658="",$H658&lt;&gt;""),"Ano 1 (falta valor unitário); ","")&amp;IF(AND($G658&lt;&gt;"",$H658=""),"Ano 1 (falta quantidade); ","")&amp;IF(AND($J658="",$K658&lt;&gt;""),"Ano 2 (falta valor unitário); ","")&amp;IF(AND($J658&lt;&gt;"",$K658=""),"Ano 2 (falta quantidade); ","")&amp;IF(AND($M658="",$N658&lt;&gt;""),"Ano 3 (falta valor unitário); ","")&amp;IF(AND($M658&lt;&gt;"",$N658=""),"Ano 3 (falta quantidade); ","")&amp;IF(AND($P658="",$Q658&lt;&gt;""),"Ano 4 (falta valor unitário); ","")&amp;IF(AND($P658&lt;&gt;"",$Q658=""),"Ano 4 (falta quantidade); ","")&amp;IF(AND($S658="",$T658&lt;&gt;""),"Ano 5 (falta valor unitário); ","")&amp;IF(AND($S658&lt;&gt;"",$T658=""),"Ano 5 (falta quantidade); ","")&amp;IF(AND($V658="",$W658&lt;&gt;""),"Ano 6 (falta valor unitário); ","")&amp;IF(AND($V658&lt;&gt;"",$W658=""),"Ano 6 (falta quantidade); ","")), IF(NOT(OR(AND($G658&lt;&gt;"",$H658&lt;&gt;""),AND($J658&lt;&gt;"",$K658&lt;&gt;""),AND($M658&lt;&gt;"",$N658&lt;&gt;""),AND($P658&lt;&gt;"",$Q658&lt;&gt;""),AND($S658&lt;&gt;"",$T658&lt;&gt;""),AND($V658&lt;&gt;"",$W658&lt;&gt;""))),"Informe pelo menos um ano completo com valor unitário e quantidade.",IF(AND($C658&lt;&gt;"",$E658&lt;&gt;"",LEFT(TRIM($C658),1)&lt;&gt;LEFT(TRIM($E658),1)),"Categoria e tipo estão incompatíveis.",IF(IF(OR($E658="",$F658=""),FALSE(),IFERROR(COUNTIF(INDIRECT("UNITS_"&amp;SUBSTITUTE(LEFT($E658,FIND(" ",$E658&amp;" ")-1),".","_")),$F658)=0,TRUE())),"Unidade incompatível com o tipo selecionado.",IF(OR(AND(ISNUMBER(SEARCH("comunic",LOWER($B658))),LEFT($E658,3)&lt;&gt;"4.4"),AND(ISNUMBER(SEARCH("monitor",LOWER($B658))),NOT(OR(LEFT($E658,3)="1.5",LEFT($E658,3)="2.5")))),"Revise a classificação do item conforme as regras de preenchimento.",IF(AND($B658&lt;&gt;"",OR(ISNUMBER(SEARCH("outro",LOWER($B658))),ISNUMBER(SEARCH("divers",LOWER($B658))),ISNUMBER(SEARCH("kit",LOWER($B658))),ISNUMBER(SEARCH("ferrament",LOWER($B658))),ISNUMBER(SEARCH("epi",LOWER($B658)))),NOT(OR($Z658&lt;&gt;"",$AA658&lt;&gt;""))),"Descrição muito genérica: detalhe melhor o item e registre o racional no memorial ou em anexo.",IF(AND($Y658=0,$B658&lt;&gt;"",OR($G658&lt;&gt;"",$H658&lt;&gt;"",$J658&lt;&gt;"",$K658&lt;&gt;"",$M658&lt;&gt;"",$N658&lt;&gt;"",$P658&lt;&gt;"",$Q658&lt;&gt;"",$S658&lt;&gt;"",$T658&lt;&gt;"",$V658&lt;&gt;"",$W658&lt;&gt;"")),"O item possui dados lançados, mas o total está zerado. Revise os valores informados.","")))))))))))))))</f>
        <v/>
      </c>
    </row>
    <row r="659" spans="1:35" ht="14.25" customHeight="1" x14ac:dyDescent="0.25">
      <c r="A659" s="57" t="str">
        <f t="shared" si="130"/>
        <v/>
      </c>
      <c r="B659" s="61"/>
      <c r="C659" s="61"/>
      <c r="D659" s="58"/>
      <c r="E659" s="61"/>
      <c r="F659" s="61"/>
      <c r="G659" s="272"/>
      <c r="H659" s="62"/>
      <c r="I659" s="273">
        <f t="shared" si="131"/>
        <v>0</v>
      </c>
      <c r="J659" s="272"/>
      <c r="K659" s="62"/>
      <c r="L659" s="270">
        <f t="shared" si="132"/>
        <v>0</v>
      </c>
      <c r="M659" s="272"/>
      <c r="N659" s="62"/>
      <c r="O659" s="270">
        <f t="shared" si="133"/>
        <v>0</v>
      </c>
      <c r="P659" s="272"/>
      <c r="Q659" s="62"/>
      <c r="R659" s="271">
        <f t="shared" si="134"/>
        <v>0</v>
      </c>
      <c r="S659" s="272"/>
      <c r="T659" s="62"/>
      <c r="U659" s="270">
        <f t="shared" si="135"/>
        <v>0</v>
      </c>
      <c r="V659" s="272"/>
      <c r="W659" s="62"/>
      <c r="X659" s="270">
        <f t="shared" si="136"/>
        <v>0</v>
      </c>
      <c r="Y659" s="270">
        <f t="shared" si="137"/>
        <v>0</v>
      </c>
      <c r="Z659" s="61"/>
      <c r="AA659" s="61"/>
      <c r="AB659" s="60" t="str">
        <f t="shared" si="138"/>
        <v/>
      </c>
      <c r="AC659" s="21" t="b">
        <f t="shared" si="139"/>
        <v>0</v>
      </c>
      <c r="AD659" s="21" t="b">
        <f t="shared" si="140"/>
        <v>0</v>
      </c>
      <c r="AE659" s="21" t="b">
        <f t="shared" si="141"/>
        <v>0</v>
      </c>
      <c r="AF659" s="21" t="b">
        <f ca="1">OR(AND($AC659,NOT($AD659)),AND($AC659,OR(AND($G659="",$H659&lt;&gt;""),AND($G659&lt;&gt;"",$H659=""),AND($J659="",$K659&lt;&gt;""),AND($J659&lt;&gt;"",$K659=""),AND($M659="",$N659&lt;&gt;""),AND($M659&lt;&gt;"",$N659=""),AND($P659="",$Q659&lt;&gt;""),AND($P659&lt;&gt;"",$Q659=""),AND($S659="",$T659&lt;&gt;""),AND($S659&lt;&gt;"",$T659=""),AND($V659="",$W659&lt;&gt;""),AND($V659&lt;&gt;"",$W659=""))),AND($C659&lt;&gt;"",$E659&lt;&gt;"",LEFT(TRIM($C659),1)&lt;&gt;LEFT(TRIM($E659),1)),IF(OR($E659="",$F659=""),FALSE(),IFERROR(COUNTIF(INDIRECT("UNITS_"&amp;SUBSTITUTE(LEFT($E659,FIND(" ",$E659&amp;" ")-1),".","_")),$F659)=0,TRUE())),AND($B659&lt;&gt;"",OR(ISNUMBER(SEARCH("outro",LOWER($B659))),ISNUMBER(SEARCH("divers",LOWER($B659))),ISNUMBER(SEARCH("etc",LOWER($B659))))),OR(AND(ISNUMBER(SEARCH("comunic",LOWER($B659))),LEFT($E659,3)&lt;&gt;"4.4"),AND(ISNUMBER(SEARCH("monitor",LOWER($B659))),NOT(OR(LEFT($E659,3)="1.5",LEFT($E659,3)="2.5")))),AND($B659&lt;&gt;"",OR(LEFT($C659,1)="1",LEFT($C659,1)="2"),$D659=""),AND($D659&lt;&gt;"",NOT(OR(LEFT($C659,1)="1",LEFT($C659,1)="2"))),AND($D659&lt;&gt;"",COUNTIF(' PROJETO'!$B$14:$B$16,$D659)=0),IF($D659="",FALSE(),IF(COUNTIF(' PROJETO'!$B$14:$B$16,$D659)=0,FALSE(),IFERROR(INDEX(' PROJETO'!$C$14:$C$16,MATCH($D659,' PROJETO'!$B$14:$B$16,0))&lt;&gt;"Sim",FALSE()))))</f>
        <v>0</v>
      </c>
      <c r="AG659" s="21" t="b">
        <f>AND($AC659,$Y659&gt;'CONFG.  LISTAS'!$F$4,$Z659="",$AA659="")</f>
        <v>0</v>
      </c>
      <c r="AH659" s="21" t="str">
        <f t="shared" si="142"/>
        <v/>
      </c>
      <c r="AI659" s="43" t="str">
        <f ca="1">IF(NOT($AC659),"",IF(OR($B659="",$C659="",$E659="",$F659=""),"Preencha descrição, categoria, tipo e unidade.",IF(AND($B659&lt;&gt;"",OR(LEFT($C659,1)="1",LEFT($C659,1)="2"),$D659=""),"Informe a prática de restauração para itens diretos.",IF(AND($D659&lt;&gt;"",NOT(OR(LEFT($C659,1)="1",LEFT($C659,1)="2"))),"Custos indiretos não devem pertencer a uma prática específica.",IF(AND($D659&lt;&gt;"",COUNTIF(' PROJETO'!$B$14:$B$16,$D659)=0),"Prática de restauração inválida ou não cadastrada.",IF(IF($D659="",FALSE(),IF(COUNTIF(' PROJETO'!$B$14:$B$16,$D659)=0,FALSE(),IFERROR(INDEX(' PROJETO'!$C$14:$C$16,MATCH($D659,' PROJETO'!$B$14:$B$16,0))&lt;&gt;"Sim",FALSE()))),"A prática informada no item não foi selecionada na aba Projeto.",IF(AND(MAX($I659,$L659,$O659,$R659,$U659,$X659)&gt;'CONFG.  LISTAS'!$F$4,NOT(OR($Z659&lt;&gt;"",$AA659&lt;&gt;""))),"Memorial de cálculo ou anexo obrigatório não informado para item acima do limite.",IF(OR(AND($G659&lt;&gt;"",$H659&lt;&gt;"",OR($G659&lt;=0,$H659&lt;=0)),AND($J659&lt;&gt;"",$K659&lt;&gt;"",OR($J659&lt;=0,$K659&lt;=0)),AND($M659&lt;&gt;"",$N659&lt;&gt;"",OR($M659&lt;=0,$N659&lt;=0)),AND($P659&lt;&gt;"",$Q659&lt;&gt;"",OR($P659&lt;=0,$Q659&lt;=0)),AND($S659&lt;&gt;"",$T659&lt;&gt;"",OR($S659&lt;=0,$T659&lt;=0)),AND($V659&lt;&gt;"",$W659&lt;&gt;"",OR($V659&lt;=0,$W659&lt;=0))),"Revise os valores informados: valor unitário e quantidade devem ser maiores que zero.",IF(OR(AND($G659="",$H659&lt;&gt;""),AND($G659&lt;&gt;"",$H659=""),AND($J659="",$K659&lt;&gt;""),AND($J659&lt;&gt;"",$K659=""),AND($M659="",$N659&lt;&gt;""),AND($M659&lt;&gt;"",$N659=""),AND($P659="",$Q659&lt;&gt;""),AND($P659&lt;&gt;"",$Q659=""),AND($S659="",$T659&lt;&gt;""),AND($S659&lt;&gt;"",$T659=""),AND($V659="",$W659&lt;&gt;""),AND($V659&lt;&gt;"",$W659="")),"Há ano preenchido parcialmente: "&amp;TRIM(IF(AND($G659="",$H659&lt;&gt;""),"Ano 1 (falta valor unitário); ","")&amp;IF(AND($G659&lt;&gt;"",$H659=""),"Ano 1 (falta quantidade); ","")&amp;IF(AND($J659="",$K659&lt;&gt;""),"Ano 2 (falta valor unitário); ","")&amp;IF(AND($J659&lt;&gt;"",$K659=""),"Ano 2 (falta quantidade); ","")&amp;IF(AND($M659="",$N659&lt;&gt;""),"Ano 3 (falta valor unitário); ","")&amp;IF(AND($M659&lt;&gt;"",$N659=""),"Ano 3 (falta quantidade); ","")&amp;IF(AND($P659="",$Q659&lt;&gt;""),"Ano 4 (falta valor unitário); ","")&amp;IF(AND($P659&lt;&gt;"",$Q659=""),"Ano 4 (falta quantidade); ","")&amp;IF(AND($S659="",$T659&lt;&gt;""),"Ano 5 (falta valor unitário); ","")&amp;IF(AND($S659&lt;&gt;"",$T659=""),"Ano 5 (falta quantidade); ","")&amp;IF(AND($V659="",$W659&lt;&gt;""),"Ano 6 (falta valor unitário); ","")&amp;IF(AND($V659&lt;&gt;"",$W659=""),"Ano 6 (falta quantidade); ","")), IF(NOT(OR(AND($G659&lt;&gt;"",$H659&lt;&gt;""),AND($J659&lt;&gt;"",$K659&lt;&gt;""),AND($M659&lt;&gt;"",$N659&lt;&gt;""),AND($P659&lt;&gt;"",$Q659&lt;&gt;""),AND($S659&lt;&gt;"",$T659&lt;&gt;""),AND($V659&lt;&gt;"",$W659&lt;&gt;""))),"Informe pelo menos um ano completo com valor unitário e quantidade.",IF(AND($C659&lt;&gt;"",$E659&lt;&gt;"",LEFT(TRIM($C659),1)&lt;&gt;LEFT(TRIM($E659),1)),"Categoria e tipo estão incompatíveis.",IF(IF(OR($E659="",$F659=""),FALSE(),IFERROR(COUNTIF(INDIRECT("UNITS_"&amp;SUBSTITUTE(LEFT($E659,FIND(" ",$E659&amp;" ")-1),".","_")),$F659)=0,TRUE())),"Unidade incompatível com o tipo selecionado.",IF(OR(AND(ISNUMBER(SEARCH("comunic",LOWER($B659))),LEFT($E659,3)&lt;&gt;"4.4"),AND(ISNUMBER(SEARCH("monitor",LOWER($B659))),NOT(OR(LEFT($E659,3)="1.5",LEFT($E659,3)="2.5")))),"Revise a classificação do item conforme as regras de preenchimento.",IF(AND($B659&lt;&gt;"",OR(ISNUMBER(SEARCH("outro",LOWER($B659))),ISNUMBER(SEARCH("divers",LOWER($B659))),ISNUMBER(SEARCH("kit",LOWER($B659))),ISNUMBER(SEARCH("ferrament",LOWER($B659))),ISNUMBER(SEARCH("epi",LOWER($B659)))),NOT(OR($Z659&lt;&gt;"",$AA659&lt;&gt;""))),"Descrição muito genérica: detalhe melhor o item e registre o racional no memorial ou em anexo.",IF(AND($Y659=0,$B659&lt;&gt;"",OR($G659&lt;&gt;"",$H659&lt;&gt;"",$J659&lt;&gt;"",$K659&lt;&gt;"",$M659&lt;&gt;"",$N659&lt;&gt;"",$P659&lt;&gt;"",$Q659&lt;&gt;"",$S659&lt;&gt;"",$T659&lt;&gt;"",$V659&lt;&gt;"",$W659&lt;&gt;"")),"O item possui dados lançados, mas o total está zerado. Revise os valores informados.","")))))))))))))))</f>
        <v/>
      </c>
    </row>
    <row r="660" spans="1:35" ht="14.25" customHeight="1" x14ac:dyDescent="0.25">
      <c r="A660" s="57" t="str">
        <f t="shared" si="130"/>
        <v/>
      </c>
      <c r="B660" s="58"/>
      <c r="C660" s="58"/>
      <c r="D660" s="58"/>
      <c r="E660" s="58"/>
      <c r="F660" s="58"/>
      <c r="G660" s="269"/>
      <c r="H660" s="59"/>
      <c r="I660" s="273">
        <f t="shared" si="131"/>
        <v>0</v>
      </c>
      <c r="J660" s="269"/>
      <c r="K660" s="59"/>
      <c r="L660" s="270">
        <f t="shared" si="132"/>
        <v>0</v>
      </c>
      <c r="M660" s="269"/>
      <c r="N660" s="59"/>
      <c r="O660" s="270">
        <f t="shared" si="133"/>
        <v>0</v>
      </c>
      <c r="P660" s="269"/>
      <c r="Q660" s="59"/>
      <c r="R660" s="271">
        <f t="shared" si="134"/>
        <v>0</v>
      </c>
      <c r="S660" s="269"/>
      <c r="T660" s="59"/>
      <c r="U660" s="270">
        <f t="shared" si="135"/>
        <v>0</v>
      </c>
      <c r="V660" s="269"/>
      <c r="W660" s="59"/>
      <c r="X660" s="270">
        <f t="shared" si="136"/>
        <v>0</v>
      </c>
      <c r="Y660" s="270">
        <f t="shared" si="137"/>
        <v>0</v>
      </c>
      <c r="Z660" s="58"/>
      <c r="AA660" s="58"/>
      <c r="AB660" s="60" t="str">
        <f t="shared" si="138"/>
        <v/>
      </c>
      <c r="AC660" s="21" t="b">
        <f t="shared" si="139"/>
        <v>0</v>
      </c>
      <c r="AD660" s="21" t="b">
        <f t="shared" si="140"/>
        <v>0</v>
      </c>
      <c r="AE660" s="21" t="b">
        <f t="shared" si="141"/>
        <v>0</v>
      </c>
      <c r="AF660" s="21" t="b">
        <f ca="1">OR(AND($AC660,NOT($AD660)),AND($AC660,OR(AND($G660="",$H660&lt;&gt;""),AND($G660&lt;&gt;"",$H660=""),AND($J660="",$K660&lt;&gt;""),AND($J660&lt;&gt;"",$K660=""),AND($M660="",$N660&lt;&gt;""),AND($M660&lt;&gt;"",$N660=""),AND($P660="",$Q660&lt;&gt;""),AND($P660&lt;&gt;"",$Q660=""),AND($S660="",$T660&lt;&gt;""),AND($S660&lt;&gt;"",$T660=""),AND($V660="",$W660&lt;&gt;""),AND($V660&lt;&gt;"",$W660=""))),AND($C660&lt;&gt;"",$E660&lt;&gt;"",LEFT(TRIM($C660),1)&lt;&gt;LEFT(TRIM($E660),1)),IF(OR($E660="",$F660=""),FALSE(),IFERROR(COUNTIF(INDIRECT("UNITS_"&amp;SUBSTITUTE(LEFT($E660,FIND(" ",$E660&amp;" ")-1),".","_")),$F660)=0,TRUE())),AND($B660&lt;&gt;"",OR(ISNUMBER(SEARCH("outro",LOWER($B660))),ISNUMBER(SEARCH("divers",LOWER($B660))),ISNUMBER(SEARCH("etc",LOWER($B660))))),OR(AND(ISNUMBER(SEARCH("comunic",LOWER($B660))),LEFT($E660,3)&lt;&gt;"4.4"),AND(ISNUMBER(SEARCH("monitor",LOWER($B660))),NOT(OR(LEFT($E660,3)="1.5",LEFT($E660,3)="2.5")))),AND($B660&lt;&gt;"",OR(LEFT($C660,1)="1",LEFT($C660,1)="2"),$D660=""),AND($D660&lt;&gt;"",NOT(OR(LEFT($C660,1)="1",LEFT($C660,1)="2"))),AND($D660&lt;&gt;"",COUNTIF(' PROJETO'!$B$14:$B$16,$D660)=0),IF($D660="",FALSE(),IF(COUNTIF(' PROJETO'!$B$14:$B$16,$D660)=0,FALSE(),IFERROR(INDEX(' PROJETO'!$C$14:$C$16,MATCH($D660,' PROJETO'!$B$14:$B$16,0))&lt;&gt;"Sim",FALSE()))))</f>
        <v>0</v>
      </c>
      <c r="AG660" s="21" t="b">
        <f>AND($AC660,$Y660&gt;'CONFG.  LISTAS'!$F$4,$Z660="",$AA660="")</f>
        <v>0</v>
      </c>
      <c r="AH660" s="21" t="str">
        <f t="shared" si="142"/>
        <v/>
      </c>
      <c r="AI660" s="43" t="str">
        <f ca="1">IF(NOT($AC660),"",IF(OR($B660="",$C660="",$E660="",$F660=""),"Preencha descrição, categoria, tipo e unidade.",IF(AND($B660&lt;&gt;"",OR(LEFT($C660,1)="1",LEFT($C660,1)="2"),$D660=""),"Informe a prática de restauração para itens diretos.",IF(AND($D660&lt;&gt;"",NOT(OR(LEFT($C660,1)="1",LEFT($C660,1)="2"))),"Custos indiretos não devem pertencer a uma prática específica.",IF(AND($D660&lt;&gt;"",COUNTIF(' PROJETO'!$B$14:$B$16,$D660)=0),"Prática de restauração inválida ou não cadastrada.",IF(IF($D660="",FALSE(),IF(COUNTIF(' PROJETO'!$B$14:$B$16,$D660)=0,FALSE(),IFERROR(INDEX(' PROJETO'!$C$14:$C$16,MATCH($D660,' PROJETO'!$B$14:$B$16,0))&lt;&gt;"Sim",FALSE()))),"A prática informada no item não foi selecionada na aba Projeto.",IF(AND(MAX($I660,$L660,$O660,$R660,$U660,$X660)&gt;'CONFG.  LISTAS'!$F$4,NOT(OR($Z660&lt;&gt;"",$AA660&lt;&gt;""))),"Memorial de cálculo ou anexo obrigatório não informado para item acima do limite.",IF(OR(AND($G660&lt;&gt;"",$H660&lt;&gt;"",OR($G660&lt;=0,$H660&lt;=0)),AND($J660&lt;&gt;"",$K660&lt;&gt;"",OR($J660&lt;=0,$K660&lt;=0)),AND($M660&lt;&gt;"",$N660&lt;&gt;"",OR($M660&lt;=0,$N660&lt;=0)),AND($P660&lt;&gt;"",$Q660&lt;&gt;"",OR($P660&lt;=0,$Q660&lt;=0)),AND($S660&lt;&gt;"",$T660&lt;&gt;"",OR($S660&lt;=0,$T660&lt;=0)),AND($V660&lt;&gt;"",$W660&lt;&gt;"",OR($V660&lt;=0,$W660&lt;=0))),"Revise os valores informados: valor unitário e quantidade devem ser maiores que zero.",IF(OR(AND($G660="",$H660&lt;&gt;""),AND($G660&lt;&gt;"",$H660=""),AND($J660="",$K660&lt;&gt;""),AND($J660&lt;&gt;"",$K660=""),AND($M660="",$N660&lt;&gt;""),AND($M660&lt;&gt;"",$N660=""),AND($P660="",$Q660&lt;&gt;""),AND($P660&lt;&gt;"",$Q660=""),AND($S660="",$T660&lt;&gt;""),AND($S660&lt;&gt;"",$T660=""),AND($V660="",$W660&lt;&gt;""),AND($V660&lt;&gt;"",$W660="")),"Há ano preenchido parcialmente: "&amp;TRIM(IF(AND($G660="",$H660&lt;&gt;""),"Ano 1 (falta valor unitário); ","")&amp;IF(AND($G660&lt;&gt;"",$H660=""),"Ano 1 (falta quantidade); ","")&amp;IF(AND($J660="",$K660&lt;&gt;""),"Ano 2 (falta valor unitário); ","")&amp;IF(AND($J660&lt;&gt;"",$K660=""),"Ano 2 (falta quantidade); ","")&amp;IF(AND($M660="",$N660&lt;&gt;""),"Ano 3 (falta valor unitário); ","")&amp;IF(AND($M660&lt;&gt;"",$N660=""),"Ano 3 (falta quantidade); ","")&amp;IF(AND($P660="",$Q660&lt;&gt;""),"Ano 4 (falta valor unitário); ","")&amp;IF(AND($P660&lt;&gt;"",$Q660=""),"Ano 4 (falta quantidade); ","")&amp;IF(AND($S660="",$T660&lt;&gt;""),"Ano 5 (falta valor unitário); ","")&amp;IF(AND($S660&lt;&gt;"",$T660=""),"Ano 5 (falta quantidade); ","")&amp;IF(AND($V660="",$W660&lt;&gt;""),"Ano 6 (falta valor unitário); ","")&amp;IF(AND($V660&lt;&gt;"",$W660=""),"Ano 6 (falta quantidade); ","")), IF(NOT(OR(AND($G660&lt;&gt;"",$H660&lt;&gt;""),AND($J660&lt;&gt;"",$K660&lt;&gt;""),AND($M660&lt;&gt;"",$N660&lt;&gt;""),AND($P660&lt;&gt;"",$Q660&lt;&gt;""),AND($S660&lt;&gt;"",$T660&lt;&gt;""),AND($V660&lt;&gt;"",$W660&lt;&gt;""))),"Informe pelo menos um ano completo com valor unitário e quantidade.",IF(AND($C660&lt;&gt;"",$E660&lt;&gt;"",LEFT(TRIM($C660),1)&lt;&gt;LEFT(TRIM($E660),1)),"Categoria e tipo estão incompatíveis.",IF(IF(OR($E660="",$F660=""),FALSE(),IFERROR(COUNTIF(INDIRECT("UNITS_"&amp;SUBSTITUTE(LEFT($E660,FIND(" ",$E660&amp;" ")-1),".","_")),$F660)=0,TRUE())),"Unidade incompatível com o tipo selecionado.",IF(OR(AND(ISNUMBER(SEARCH("comunic",LOWER($B660))),LEFT($E660,3)&lt;&gt;"4.4"),AND(ISNUMBER(SEARCH("monitor",LOWER($B660))),NOT(OR(LEFT($E660,3)="1.5",LEFT($E660,3)="2.5")))),"Revise a classificação do item conforme as regras de preenchimento.",IF(AND($B660&lt;&gt;"",OR(ISNUMBER(SEARCH("outro",LOWER($B660))),ISNUMBER(SEARCH("divers",LOWER($B660))),ISNUMBER(SEARCH("kit",LOWER($B660))),ISNUMBER(SEARCH("ferrament",LOWER($B660))),ISNUMBER(SEARCH("epi",LOWER($B660)))),NOT(OR($Z660&lt;&gt;"",$AA660&lt;&gt;""))),"Descrição muito genérica: detalhe melhor o item e registre o racional no memorial ou em anexo.",IF(AND($Y660=0,$B660&lt;&gt;"",OR($G660&lt;&gt;"",$H660&lt;&gt;"",$J660&lt;&gt;"",$K660&lt;&gt;"",$M660&lt;&gt;"",$N660&lt;&gt;"",$P660&lt;&gt;"",$Q660&lt;&gt;"",$S660&lt;&gt;"",$T660&lt;&gt;"",$V660&lt;&gt;"",$W660&lt;&gt;"")),"O item possui dados lançados, mas o total está zerado. Revise os valores informados.","")))))))))))))))</f>
        <v/>
      </c>
    </row>
    <row r="661" spans="1:35" ht="14.25" customHeight="1" x14ac:dyDescent="0.25">
      <c r="A661" s="57" t="str">
        <f t="shared" si="130"/>
        <v/>
      </c>
      <c r="B661" s="61"/>
      <c r="C661" s="61"/>
      <c r="D661" s="58"/>
      <c r="E661" s="61"/>
      <c r="F661" s="61"/>
      <c r="G661" s="272"/>
      <c r="H661" s="62"/>
      <c r="I661" s="273">
        <f t="shared" si="131"/>
        <v>0</v>
      </c>
      <c r="J661" s="272"/>
      <c r="K661" s="62"/>
      <c r="L661" s="270">
        <f t="shared" si="132"/>
        <v>0</v>
      </c>
      <c r="M661" s="272"/>
      <c r="N661" s="62"/>
      <c r="O661" s="270">
        <f t="shared" si="133"/>
        <v>0</v>
      </c>
      <c r="P661" s="272"/>
      <c r="Q661" s="62"/>
      <c r="R661" s="271">
        <f t="shared" si="134"/>
        <v>0</v>
      </c>
      <c r="S661" s="272"/>
      <c r="T661" s="62"/>
      <c r="U661" s="270">
        <f t="shared" si="135"/>
        <v>0</v>
      </c>
      <c r="V661" s="272"/>
      <c r="W661" s="62"/>
      <c r="X661" s="270">
        <f t="shared" si="136"/>
        <v>0</v>
      </c>
      <c r="Y661" s="270">
        <f t="shared" si="137"/>
        <v>0</v>
      </c>
      <c r="Z661" s="61"/>
      <c r="AA661" s="61"/>
      <c r="AB661" s="60" t="str">
        <f t="shared" si="138"/>
        <v/>
      </c>
      <c r="AC661" s="21" t="b">
        <f t="shared" si="139"/>
        <v>0</v>
      </c>
      <c r="AD661" s="21" t="b">
        <f t="shared" si="140"/>
        <v>0</v>
      </c>
      <c r="AE661" s="21" t="b">
        <f t="shared" si="141"/>
        <v>0</v>
      </c>
      <c r="AF661" s="21" t="b">
        <f ca="1">OR(AND($AC661,NOT($AD661)),AND($AC661,OR(AND($G661="",$H661&lt;&gt;""),AND($G661&lt;&gt;"",$H661=""),AND($J661="",$K661&lt;&gt;""),AND($J661&lt;&gt;"",$K661=""),AND($M661="",$N661&lt;&gt;""),AND($M661&lt;&gt;"",$N661=""),AND($P661="",$Q661&lt;&gt;""),AND($P661&lt;&gt;"",$Q661=""),AND($S661="",$T661&lt;&gt;""),AND($S661&lt;&gt;"",$T661=""),AND($V661="",$W661&lt;&gt;""),AND($V661&lt;&gt;"",$W661=""))),AND($C661&lt;&gt;"",$E661&lt;&gt;"",LEFT(TRIM($C661),1)&lt;&gt;LEFT(TRIM($E661),1)),IF(OR($E661="",$F661=""),FALSE(),IFERROR(COUNTIF(INDIRECT("UNITS_"&amp;SUBSTITUTE(LEFT($E661,FIND(" ",$E661&amp;" ")-1),".","_")),$F661)=0,TRUE())),AND($B661&lt;&gt;"",OR(ISNUMBER(SEARCH("outro",LOWER($B661))),ISNUMBER(SEARCH("divers",LOWER($B661))),ISNUMBER(SEARCH("etc",LOWER($B661))))),OR(AND(ISNUMBER(SEARCH("comunic",LOWER($B661))),LEFT($E661,3)&lt;&gt;"4.4"),AND(ISNUMBER(SEARCH("monitor",LOWER($B661))),NOT(OR(LEFT($E661,3)="1.5",LEFT($E661,3)="2.5")))),AND($B661&lt;&gt;"",OR(LEFT($C661,1)="1",LEFT($C661,1)="2"),$D661=""),AND($D661&lt;&gt;"",NOT(OR(LEFT($C661,1)="1",LEFT($C661,1)="2"))),AND($D661&lt;&gt;"",COUNTIF(' PROJETO'!$B$14:$B$16,$D661)=0),IF($D661="",FALSE(),IF(COUNTIF(' PROJETO'!$B$14:$B$16,$D661)=0,FALSE(),IFERROR(INDEX(' PROJETO'!$C$14:$C$16,MATCH($D661,' PROJETO'!$B$14:$B$16,0))&lt;&gt;"Sim",FALSE()))))</f>
        <v>0</v>
      </c>
      <c r="AG661" s="21" t="b">
        <f>AND($AC661,$Y661&gt;'CONFG.  LISTAS'!$F$4,$Z661="",$AA661="")</f>
        <v>0</v>
      </c>
      <c r="AH661" s="21" t="str">
        <f t="shared" si="142"/>
        <v/>
      </c>
      <c r="AI661" s="43" t="str">
        <f ca="1">IF(NOT($AC661),"",IF(OR($B661="",$C661="",$E661="",$F661=""),"Preencha descrição, categoria, tipo e unidade.",IF(AND($B661&lt;&gt;"",OR(LEFT($C661,1)="1",LEFT($C661,1)="2"),$D661=""),"Informe a prática de restauração para itens diretos.",IF(AND($D661&lt;&gt;"",NOT(OR(LEFT($C661,1)="1",LEFT($C661,1)="2"))),"Custos indiretos não devem pertencer a uma prática específica.",IF(AND($D661&lt;&gt;"",COUNTIF(' PROJETO'!$B$14:$B$16,$D661)=0),"Prática de restauração inválida ou não cadastrada.",IF(IF($D661="",FALSE(),IF(COUNTIF(' PROJETO'!$B$14:$B$16,$D661)=0,FALSE(),IFERROR(INDEX(' PROJETO'!$C$14:$C$16,MATCH($D661,' PROJETO'!$B$14:$B$16,0))&lt;&gt;"Sim",FALSE()))),"A prática informada no item não foi selecionada na aba Projeto.",IF(AND(MAX($I661,$L661,$O661,$R661,$U661,$X661)&gt;'CONFG.  LISTAS'!$F$4,NOT(OR($Z661&lt;&gt;"",$AA661&lt;&gt;""))),"Memorial de cálculo ou anexo obrigatório não informado para item acima do limite.",IF(OR(AND($G661&lt;&gt;"",$H661&lt;&gt;"",OR($G661&lt;=0,$H661&lt;=0)),AND($J661&lt;&gt;"",$K661&lt;&gt;"",OR($J661&lt;=0,$K661&lt;=0)),AND($M661&lt;&gt;"",$N661&lt;&gt;"",OR($M661&lt;=0,$N661&lt;=0)),AND($P661&lt;&gt;"",$Q661&lt;&gt;"",OR($P661&lt;=0,$Q661&lt;=0)),AND($S661&lt;&gt;"",$T661&lt;&gt;"",OR($S661&lt;=0,$T661&lt;=0)),AND($V661&lt;&gt;"",$W661&lt;&gt;"",OR($V661&lt;=0,$W661&lt;=0))),"Revise os valores informados: valor unitário e quantidade devem ser maiores que zero.",IF(OR(AND($G661="",$H661&lt;&gt;""),AND($G661&lt;&gt;"",$H661=""),AND($J661="",$K661&lt;&gt;""),AND($J661&lt;&gt;"",$K661=""),AND($M661="",$N661&lt;&gt;""),AND($M661&lt;&gt;"",$N661=""),AND($P661="",$Q661&lt;&gt;""),AND($P661&lt;&gt;"",$Q661=""),AND($S661="",$T661&lt;&gt;""),AND($S661&lt;&gt;"",$T661=""),AND($V661="",$W661&lt;&gt;""),AND($V661&lt;&gt;"",$W661="")),"Há ano preenchido parcialmente: "&amp;TRIM(IF(AND($G661="",$H661&lt;&gt;""),"Ano 1 (falta valor unitário); ","")&amp;IF(AND($G661&lt;&gt;"",$H661=""),"Ano 1 (falta quantidade); ","")&amp;IF(AND($J661="",$K661&lt;&gt;""),"Ano 2 (falta valor unitário); ","")&amp;IF(AND($J661&lt;&gt;"",$K661=""),"Ano 2 (falta quantidade); ","")&amp;IF(AND($M661="",$N661&lt;&gt;""),"Ano 3 (falta valor unitário); ","")&amp;IF(AND($M661&lt;&gt;"",$N661=""),"Ano 3 (falta quantidade); ","")&amp;IF(AND($P661="",$Q661&lt;&gt;""),"Ano 4 (falta valor unitário); ","")&amp;IF(AND($P661&lt;&gt;"",$Q661=""),"Ano 4 (falta quantidade); ","")&amp;IF(AND($S661="",$T661&lt;&gt;""),"Ano 5 (falta valor unitário); ","")&amp;IF(AND($S661&lt;&gt;"",$T661=""),"Ano 5 (falta quantidade); ","")&amp;IF(AND($V661="",$W661&lt;&gt;""),"Ano 6 (falta valor unitário); ","")&amp;IF(AND($V661&lt;&gt;"",$W661=""),"Ano 6 (falta quantidade); ","")), IF(NOT(OR(AND($G661&lt;&gt;"",$H661&lt;&gt;""),AND($J661&lt;&gt;"",$K661&lt;&gt;""),AND($M661&lt;&gt;"",$N661&lt;&gt;""),AND($P661&lt;&gt;"",$Q661&lt;&gt;""),AND($S661&lt;&gt;"",$T661&lt;&gt;""),AND($V661&lt;&gt;"",$W661&lt;&gt;""))),"Informe pelo menos um ano completo com valor unitário e quantidade.",IF(AND($C661&lt;&gt;"",$E661&lt;&gt;"",LEFT(TRIM($C661),1)&lt;&gt;LEFT(TRIM($E661),1)),"Categoria e tipo estão incompatíveis.",IF(IF(OR($E661="",$F661=""),FALSE(),IFERROR(COUNTIF(INDIRECT("UNITS_"&amp;SUBSTITUTE(LEFT($E661,FIND(" ",$E661&amp;" ")-1),".","_")),$F661)=0,TRUE())),"Unidade incompatível com o tipo selecionado.",IF(OR(AND(ISNUMBER(SEARCH("comunic",LOWER($B661))),LEFT($E661,3)&lt;&gt;"4.4"),AND(ISNUMBER(SEARCH("monitor",LOWER($B661))),NOT(OR(LEFT($E661,3)="1.5",LEFT($E661,3)="2.5")))),"Revise a classificação do item conforme as regras de preenchimento.",IF(AND($B661&lt;&gt;"",OR(ISNUMBER(SEARCH("outro",LOWER($B661))),ISNUMBER(SEARCH("divers",LOWER($B661))),ISNUMBER(SEARCH("kit",LOWER($B661))),ISNUMBER(SEARCH("ferrament",LOWER($B661))),ISNUMBER(SEARCH("epi",LOWER($B661)))),NOT(OR($Z661&lt;&gt;"",$AA661&lt;&gt;""))),"Descrição muito genérica: detalhe melhor o item e registre o racional no memorial ou em anexo.",IF(AND($Y661=0,$B661&lt;&gt;"",OR($G661&lt;&gt;"",$H661&lt;&gt;"",$J661&lt;&gt;"",$K661&lt;&gt;"",$M661&lt;&gt;"",$N661&lt;&gt;"",$P661&lt;&gt;"",$Q661&lt;&gt;"",$S661&lt;&gt;"",$T661&lt;&gt;"",$V661&lt;&gt;"",$W661&lt;&gt;"")),"O item possui dados lançados, mas o total está zerado. Revise os valores informados.","")))))))))))))))</f>
        <v/>
      </c>
    </row>
    <row r="662" spans="1:35" ht="14.25" customHeight="1" x14ac:dyDescent="0.25">
      <c r="A662" s="57" t="str">
        <f t="shared" si="130"/>
        <v/>
      </c>
      <c r="B662" s="58"/>
      <c r="C662" s="58"/>
      <c r="D662" s="58"/>
      <c r="E662" s="58"/>
      <c r="F662" s="58"/>
      <c r="G662" s="269"/>
      <c r="H662" s="59"/>
      <c r="I662" s="273">
        <f t="shared" si="131"/>
        <v>0</v>
      </c>
      <c r="J662" s="269"/>
      <c r="K662" s="59"/>
      <c r="L662" s="270">
        <f t="shared" si="132"/>
        <v>0</v>
      </c>
      <c r="M662" s="269"/>
      <c r="N662" s="59"/>
      <c r="O662" s="270">
        <f t="shared" si="133"/>
        <v>0</v>
      </c>
      <c r="P662" s="269"/>
      <c r="Q662" s="59"/>
      <c r="R662" s="271">
        <f t="shared" si="134"/>
        <v>0</v>
      </c>
      <c r="S662" s="269"/>
      <c r="T662" s="59"/>
      <c r="U662" s="270">
        <f t="shared" si="135"/>
        <v>0</v>
      </c>
      <c r="V662" s="269"/>
      <c r="W662" s="59"/>
      <c r="X662" s="270">
        <f t="shared" si="136"/>
        <v>0</v>
      </c>
      <c r="Y662" s="270">
        <f t="shared" si="137"/>
        <v>0</v>
      </c>
      <c r="Z662" s="58"/>
      <c r="AA662" s="58"/>
      <c r="AB662" s="60" t="str">
        <f t="shared" si="138"/>
        <v/>
      </c>
      <c r="AC662" s="21" t="b">
        <f t="shared" si="139"/>
        <v>0</v>
      </c>
      <c r="AD662" s="21" t="b">
        <f t="shared" si="140"/>
        <v>0</v>
      </c>
      <c r="AE662" s="21" t="b">
        <f t="shared" si="141"/>
        <v>0</v>
      </c>
      <c r="AF662" s="21" t="b">
        <f ca="1">OR(AND($AC662,NOT($AD662)),AND($AC662,OR(AND($G662="",$H662&lt;&gt;""),AND($G662&lt;&gt;"",$H662=""),AND($J662="",$K662&lt;&gt;""),AND($J662&lt;&gt;"",$K662=""),AND($M662="",$N662&lt;&gt;""),AND($M662&lt;&gt;"",$N662=""),AND($P662="",$Q662&lt;&gt;""),AND($P662&lt;&gt;"",$Q662=""),AND($S662="",$T662&lt;&gt;""),AND($S662&lt;&gt;"",$T662=""),AND($V662="",$W662&lt;&gt;""),AND($V662&lt;&gt;"",$W662=""))),AND($C662&lt;&gt;"",$E662&lt;&gt;"",LEFT(TRIM($C662),1)&lt;&gt;LEFT(TRIM($E662),1)),IF(OR($E662="",$F662=""),FALSE(),IFERROR(COUNTIF(INDIRECT("UNITS_"&amp;SUBSTITUTE(LEFT($E662,FIND(" ",$E662&amp;" ")-1),".","_")),$F662)=0,TRUE())),AND($B662&lt;&gt;"",OR(ISNUMBER(SEARCH("outro",LOWER($B662))),ISNUMBER(SEARCH("divers",LOWER($B662))),ISNUMBER(SEARCH("etc",LOWER($B662))))),OR(AND(ISNUMBER(SEARCH("comunic",LOWER($B662))),LEFT($E662,3)&lt;&gt;"4.4"),AND(ISNUMBER(SEARCH("monitor",LOWER($B662))),NOT(OR(LEFT($E662,3)="1.5",LEFT($E662,3)="2.5")))),AND($B662&lt;&gt;"",OR(LEFT($C662,1)="1",LEFT($C662,1)="2"),$D662=""),AND($D662&lt;&gt;"",NOT(OR(LEFT($C662,1)="1",LEFT($C662,1)="2"))),AND($D662&lt;&gt;"",COUNTIF(' PROJETO'!$B$14:$B$16,$D662)=0),IF($D662="",FALSE(),IF(COUNTIF(' PROJETO'!$B$14:$B$16,$D662)=0,FALSE(),IFERROR(INDEX(' PROJETO'!$C$14:$C$16,MATCH($D662,' PROJETO'!$B$14:$B$16,0))&lt;&gt;"Sim",FALSE()))))</f>
        <v>0</v>
      </c>
      <c r="AG662" s="21" t="b">
        <f>AND($AC662,$Y662&gt;'CONFG.  LISTAS'!$F$4,$Z662="",$AA662="")</f>
        <v>0</v>
      </c>
      <c r="AH662" s="21" t="str">
        <f t="shared" si="142"/>
        <v/>
      </c>
      <c r="AI662" s="43" t="str">
        <f ca="1">IF(NOT($AC662),"",IF(OR($B662="",$C662="",$E662="",$F662=""),"Preencha descrição, categoria, tipo e unidade.",IF(AND($B662&lt;&gt;"",OR(LEFT($C662,1)="1",LEFT($C662,1)="2"),$D662=""),"Informe a prática de restauração para itens diretos.",IF(AND($D662&lt;&gt;"",NOT(OR(LEFT($C662,1)="1",LEFT($C662,1)="2"))),"Custos indiretos não devem pertencer a uma prática específica.",IF(AND($D662&lt;&gt;"",COUNTIF(' PROJETO'!$B$14:$B$16,$D662)=0),"Prática de restauração inválida ou não cadastrada.",IF(IF($D662="",FALSE(),IF(COUNTIF(' PROJETO'!$B$14:$B$16,$D662)=0,FALSE(),IFERROR(INDEX(' PROJETO'!$C$14:$C$16,MATCH($D662,' PROJETO'!$B$14:$B$16,0))&lt;&gt;"Sim",FALSE()))),"A prática informada no item não foi selecionada na aba Projeto.",IF(AND(MAX($I662,$L662,$O662,$R662,$U662,$X662)&gt;'CONFG.  LISTAS'!$F$4,NOT(OR($Z662&lt;&gt;"",$AA662&lt;&gt;""))),"Memorial de cálculo ou anexo obrigatório não informado para item acima do limite.",IF(OR(AND($G662&lt;&gt;"",$H662&lt;&gt;"",OR($G662&lt;=0,$H662&lt;=0)),AND($J662&lt;&gt;"",$K662&lt;&gt;"",OR($J662&lt;=0,$K662&lt;=0)),AND($M662&lt;&gt;"",$N662&lt;&gt;"",OR($M662&lt;=0,$N662&lt;=0)),AND($P662&lt;&gt;"",$Q662&lt;&gt;"",OR($P662&lt;=0,$Q662&lt;=0)),AND($S662&lt;&gt;"",$T662&lt;&gt;"",OR($S662&lt;=0,$T662&lt;=0)),AND($V662&lt;&gt;"",$W662&lt;&gt;"",OR($V662&lt;=0,$W662&lt;=0))),"Revise os valores informados: valor unitário e quantidade devem ser maiores que zero.",IF(OR(AND($G662="",$H662&lt;&gt;""),AND($G662&lt;&gt;"",$H662=""),AND($J662="",$K662&lt;&gt;""),AND($J662&lt;&gt;"",$K662=""),AND($M662="",$N662&lt;&gt;""),AND($M662&lt;&gt;"",$N662=""),AND($P662="",$Q662&lt;&gt;""),AND($P662&lt;&gt;"",$Q662=""),AND($S662="",$T662&lt;&gt;""),AND($S662&lt;&gt;"",$T662=""),AND($V662="",$W662&lt;&gt;""),AND($V662&lt;&gt;"",$W662="")),"Há ano preenchido parcialmente: "&amp;TRIM(IF(AND($G662="",$H662&lt;&gt;""),"Ano 1 (falta valor unitário); ","")&amp;IF(AND($G662&lt;&gt;"",$H662=""),"Ano 1 (falta quantidade); ","")&amp;IF(AND($J662="",$K662&lt;&gt;""),"Ano 2 (falta valor unitário); ","")&amp;IF(AND($J662&lt;&gt;"",$K662=""),"Ano 2 (falta quantidade); ","")&amp;IF(AND($M662="",$N662&lt;&gt;""),"Ano 3 (falta valor unitário); ","")&amp;IF(AND($M662&lt;&gt;"",$N662=""),"Ano 3 (falta quantidade); ","")&amp;IF(AND($P662="",$Q662&lt;&gt;""),"Ano 4 (falta valor unitário); ","")&amp;IF(AND($P662&lt;&gt;"",$Q662=""),"Ano 4 (falta quantidade); ","")&amp;IF(AND($S662="",$T662&lt;&gt;""),"Ano 5 (falta valor unitário); ","")&amp;IF(AND($S662&lt;&gt;"",$T662=""),"Ano 5 (falta quantidade); ","")&amp;IF(AND($V662="",$W662&lt;&gt;""),"Ano 6 (falta valor unitário); ","")&amp;IF(AND($V662&lt;&gt;"",$W662=""),"Ano 6 (falta quantidade); ","")), IF(NOT(OR(AND($G662&lt;&gt;"",$H662&lt;&gt;""),AND($J662&lt;&gt;"",$K662&lt;&gt;""),AND($M662&lt;&gt;"",$N662&lt;&gt;""),AND($P662&lt;&gt;"",$Q662&lt;&gt;""),AND($S662&lt;&gt;"",$T662&lt;&gt;""),AND($V662&lt;&gt;"",$W662&lt;&gt;""))),"Informe pelo menos um ano completo com valor unitário e quantidade.",IF(AND($C662&lt;&gt;"",$E662&lt;&gt;"",LEFT(TRIM($C662),1)&lt;&gt;LEFT(TRIM($E662),1)),"Categoria e tipo estão incompatíveis.",IF(IF(OR($E662="",$F662=""),FALSE(),IFERROR(COUNTIF(INDIRECT("UNITS_"&amp;SUBSTITUTE(LEFT($E662,FIND(" ",$E662&amp;" ")-1),".","_")),$F662)=0,TRUE())),"Unidade incompatível com o tipo selecionado.",IF(OR(AND(ISNUMBER(SEARCH("comunic",LOWER($B662))),LEFT($E662,3)&lt;&gt;"4.4"),AND(ISNUMBER(SEARCH("monitor",LOWER($B662))),NOT(OR(LEFT($E662,3)="1.5",LEFT($E662,3)="2.5")))),"Revise a classificação do item conforme as regras de preenchimento.",IF(AND($B662&lt;&gt;"",OR(ISNUMBER(SEARCH("outro",LOWER($B662))),ISNUMBER(SEARCH("divers",LOWER($B662))),ISNUMBER(SEARCH("kit",LOWER($B662))),ISNUMBER(SEARCH("ferrament",LOWER($B662))),ISNUMBER(SEARCH("epi",LOWER($B662)))),NOT(OR($Z662&lt;&gt;"",$AA662&lt;&gt;""))),"Descrição muito genérica: detalhe melhor o item e registre o racional no memorial ou em anexo.",IF(AND($Y662=0,$B662&lt;&gt;"",OR($G662&lt;&gt;"",$H662&lt;&gt;"",$J662&lt;&gt;"",$K662&lt;&gt;"",$M662&lt;&gt;"",$N662&lt;&gt;"",$P662&lt;&gt;"",$Q662&lt;&gt;"",$S662&lt;&gt;"",$T662&lt;&gt;"",$V662&lt;&gt;"",$W662&lt;&gt;"")),"O item possui dados lançados, mas o total está zerado. Revise os valores informados.","")))))))))))))))</f>
        <v/>
      </c>
    </row>
    <row r="663" spans="1:35" ht="14.25" customHeight="1" x14ac:dyDescent="0.25">
      <c r="A663" s="57" t="str">
        <f t="shared" si="130"/>
        <v/>
      </c>
      <c r="B663" s="61"/>
      <c r="C663" s="61"/>
      <c r="D663" s="58"/>
      <c r="E663" s="61"/>
      <c r="F663" s="61"/>
      <c r="G663" s="272"/>
      <c r="H663" s="62"/>
      <c r="I663" s="273">
        <f t="shared" si="131"/>
        <v>0</v>
      </c>
      <c r="J663" s="272"/>
      <c r="K663" s="62"/>
      <c r="L663" s="270">
        <f t="shared" si="132"/>
        <v>0</v>
      </c>
      <c r="M663" s="272"/>
      <c r="N663" s="62"/>
      <c r="O663" s="270">
        <f t="shared" si="133"/>
        <v>0</v>
      </c>
      <c r="P663" s="272"/>
      <c r="Q663" s="62"/>
      <c r="R663" s="271">
        <f t="shared" si="134"/>
        <v>0</v>
      </c>
      <c r="S663" s="272"/>
      <c r="T663" s="62"/>
      <c r="U663" s="270">
        <f t="shared" si="135"/>
        <v>0</v>
      </c>
      <c r="V663" s="272"/>
      <c r="W663" s="62"/>
      <c r="X663" s="270">
        <f t="shared" si="136"/>
        <v>0</v>
      </c>
      <c r="Y663" s="270">
        <f t="shared" si="137"/>
        <v>0</v>
      </c>
      <c r="Z663" s="61"/>
      <c r="AA663" s="61"/>
      <c r="AB663" s="60" t="str">
        <f t="shared" si="138"/>
        <v/>
      </c>
      <c r="AC663" s="21" t="b">
        <f t="shared" si="139"/>
        <v>0</v>
      </c>
      <c r="AD663" s="21" t="b">
        <f t="shared" si="140"/>
        <v>0</v>
      </c>
      <c r="AE663" s="21" t="b">
        <f t="shared" si="141"/>
        <v>0</v>
      </c>
      <c r="AF663" s="21" t="b">
        <f ca="1">OR(AND($AC663,NOT($AD663)),AND($AC663,OR(AND($G663="",$H663&lt;&gt;""),AND($G663&lt;&gt;"",$H663=""),AND($J663="",$K663&lt;&gt;""),AND($J663&lt;&gt;"",$K663=""),AND($M663="",$N663&lt;&gt;""),AND($M663&lt;&gt;"",$N663=""),AND($P663="",$Q663&lt;&gt;""),AND($P663&lt;&gt;"",$Q663=""),AND($S663="",$T663&lt;&gt;""),AND($S663&lt;&gt;"",$T663=""),AND($V663="",$W663&lt;&gt;""),AND($V663&lt;&gt;"",$W663=""))),AND($C663&lt;&gt;"",$E663&lt;&gt;"",LEFT(TRIM($C663),1)&lt;&gt;LEFT(TRIM($E663),1)),IF(OR($E663="",$F663=""),FALSE(),IFERROR(COUNTIF(INDIRECT("UNITS_"&amp;SUBSTITUTE(LEFT($E663,FIND(" ",$E663&amp;" ")-1),".","_")),$F663)=0,TRUE())),AND($B663&lt;&gt;"",OR(ISNUMBER(SEARCH("outro",LOWER($B663))),ISNUMBER(SEARCH("divers",LOWER($B663))),ISNUMBER(SEARCH("etc",LOWER($B663))))),OR(AND(ISNUMBER(SEARCH("comunic",LOWER($B663))),LEFT($E663,3)&lt;&gt;"4.4"),AND(ISNUMBER(SEARCH("monitor",LOWER($B663))),NOT(OR(LEFT($E663,3)="1.5",LEFT($E663,3)="2.5")))),AND($B663&lt;&gt;"",OR(LEFT($C663,1)="1",LEFT($C663,1)="2"),$D663=""),AND($D663&lt;&gt;"",NOT(OR(LEFT($C663,1)="1",LEFT($C663,1)="2"))),AND($D663&lt;&gt;"",COUNTIF(' PROJETO'!$B$14:$B$16,$D663)=0),IF($D663="",FALSE(),IF(COUNTIF(' PROJETO'!$B$14:$B$16,$D663)=0,FALSE(),IFERROR(INDEX(' PROJETO'!$C$14:$C$16,MATCH($D663,' PROJETO'!$B$14:$B$16,0))&lt;&gt;"Sim",FALSE()))))</f>
        <v>0</v>
      </c>
      <c r="AG663" s="21" t="b">
        <f>AND($AC663,$Y663&gt;'CONFG.  LISTAS'!$F$4,$Z663="",$AA663="")</f>
        <v>0</v>
      </c>
      <c r="AH663" s="21" t="str">
        <f t="shared" si="142"/>
        <v/>
      </c>
      <c r="AI663" s="43" t="str">
        <f ca="1">IF(NOT($AC663),"",IF(OR($B663="",$C663="",$E663="",$F663=""),"Preencha descrição, categoria, tipo e unidade.",IF(AND($B663&lt;&gt;"",OR(LEFT($C663,1)="1",LEFT($C663,1)="2"),$D663=""),"Informe a prática de restauração para itens diretos.",IF(AND($D663&lt;&gt;"",NOT(OR(LEFT($C663,1)="1",LEFT($C663,1)="2"))),"Custos indiretos não devem pertencer a uma prática específica.",IF(AND($D663&lt;&gt;"",COUNTIF(' PROJETO'!$B$14:$B$16,$D663)=0),"Prática de restauração inválida ou não cadastrada.",IF(IF($D663="",FALSE(),IF(COUNTIF(' PROJETO'!$B$14:$B$16,$D663)=0,FALSE(),IFERROR(INDEX(' PROJETO'!$C$14:$C$16,MATCH($D663,' PROJETO'!$B$14:$B$16,0))&lt;&gt;"Sim",FALSE()))),"A prática informada no item não foi selecionada na aba Projeto.",IF(AND(MAX($I663,$L663,$O663,$R663,$U663,$X663)&gt;'CONFG.  LISTAS'!$F$4,NOT(OR($Z663&lt;&gt;"",$AA663&lt;&gt;""))),"Memorial de cálculo ou anexo obrigatório não informado para item acima do limite.",IF(OR(AND($G663&lt;&gt;"",$H663&lt;&gt;"",OR($G663&lt;=0,$H663&lt;=0)),AND($J663&lt;&gt;"",$K663&lt;&gt;"",OR($J663&lt;=0,$K663&lt;=0)),AND($M663&lt;&gt;"",$N663&lt;&gt;"",OR($M663&lt;=0,$N663&lt;=0)),AND($P663&lt;&gt;"",$Q663&lt;&gt;"",OR($P663&lt;=0,$Q663&lt;=0)),AND($S663&lt;&gt;"",$T663&lt;&gt;"",OR($S663&lt;=0,$T663&lt;=0)),AND($V663&lt;&gt;"",$W663&lt;&gt;"",OR($V663&lt;=0,$W663&lt;=0))),"Revise os valores informados: valor unitário e quantidade devem ser maiores que zero.",IF(OR(AND($G663="",$H663&lt;&gt;""),AND($G663&lt;&gt;"",$H663=""),AND($J663="",$K663&lt;&gt;""),AND($J663&lt;&gt;"",$K663=""),AND($M663="",$N663&lt;&gt;""),AND($M663&lt;&gt;"",$N663=""),AND($P663="",$Q663&lt;&gt;""),AND($P663&lt;&gt;"",$Q663=""),AND($S663="",$T663&lt;&gt;""),AND($S663&lt;&gt;"",$T663=""),AND($V663="",$W663&lt;&gt;""),AND($V663&lt;&gt;"",$W663="")),"Há ano preenchido parcialmente: "&amp;TRIM(IF(AND($G663="",$H663&lt;&gt;""),"Ano 1 (falta valor unitário); ","")&amp;IF(AND($G663&lt;&gt;"",$H663=""),"Ano 1 (falta quantidade); ","")&amp;IF(AND($J663="",$K663&lt;&gt;""),"Ano 2 (falta valor unitário); ","")&amp;IF(AND($J663&lt;&gt;"",$K663=""),"Ano 2 (falta quantidade); ","")&amp;IF(AND($M663="",$N663&lt;&gt;""),"Ano 3 (falta valor unitário); ","")&amp;IF(AND($M663&lt;&gt;"",$N663=""),"Ano 3 (falta quantidade); ","")&amp;IF(AND($P663="",$Q663&lt;&gt;""),"Ano 4 (falta valor unitário); ","")&amp;IF(AND($P663&lt;&gt;"",$Q663=""),"Ano 4 (falta quantidade); ","")&amp;IF(AND($S663="",$T663&lt;&gt;""),"Ano 5 (falta valor unitário); ","")&amp;IF(AND($S663&lt;&gt;"",$T663=""),"Ano 5 (falta quantidade); ","")&amp;IF(AND($V663="",$W663&lt;&gt;""),"Ano 6 (falta valor unitário); ","")&amp;IF(AND($V663&lt;&gt;"",$W663=""),"Ano 6 (falta quantidade); ","")), IF(NOT(OR(AND($G663&lt;&gt;"",$H663&lt;&gt;""),AND($J663&lt;&gt;"",$K663&lt;&gt;""),AND($M663&lt;&gt;"",$N663&lt;&gt;""),AND($P663&lt;&gt;"",$Q663&lt;&gt;""),AND($S663&lt;&gt;"",$T663&lt;&gt;""),AND($V663&lt;&gt;"",$W663&lt;&gt;""))),"Informe pelo menos um ano completo com valor unitário e quantidade.",IF(AND($C663&lt;&gt;"",$E663&lt;&gt;"",LEFT(TRIM($C663),1)&lt;&gt;LEFT(TRIM($E663),1)),"Categoria e tipo estão incompatíveis.",IF(IF(OR($E663="",$F663=""),FALSE(),IFERROR(COUNTIF(INDIRECT("UNITS_"&amp;SUBSTITUTE(LEFT($E663,FIND(" ",$E663&amp;" ")-1),".","_")),$F663)=0,TRUE())),"Unidade incompatível com o tipo selecionado.",IF(OR(AND(ISNUMBER(SEARCH("comunic",LOWER($B663))),LEFT($E663,3)&lt;&gt;"4.4"),AND(ISNUMBER(SEARCH("monitor",LOWER($B663))),NOT(OR(LEFT($E663,3)="1.5",LEFT($E663,3)="2.5")))),"Revise a classificação do item conforme as regras de preenchimento.",IF(AND($B663&lt;&gt;"",OR(ISNUMBER(SEARCH("outro",LOWER($B663))),ISNUMBER(SEARCH("divers",LOWER($B663))),ISNUMBER(SEARCH("kit",LOWER($B663))),ISNUMBER(SEARCH("ferrament",LOWER($B663))),ISNUMBER(SEARCH("epi",LOWER($B663)))),NOT(OR($Z663&lt;&gt;"",$AA663&lt;&gt;""))),"Descrição muito genérica: detalhe melhor o item e registre o racional no memorial ou em anexo.",IF(AND($Y663=0,$B663&lt;&gt;"",OR($G663&lt;&gt;"",$H663&lt;&gt;"",$J663&lt;&gt;"",$K663&lt;&gt;"",$M663&lt;&gt;"",$N663&lt;&gt;"",$P663&lt;&gt;"",$Q663&lt;&gt;"",$S663&lt;&gt;"",$T663&lt;&gt;"",$V663&lt;&gt;"",$W663&lt;&gt;"")),"O item possui dados lançados, mas o total está zerado. Revise os valores informados.","")))))))))))))))</f>
        <v/>
      </c>
    </row>
    <row r="664" spans="1:35" ht="14.25" customHeight="1" x14ac:dyDescent="0.25">
      <c r="A664" s="57" t="str">
        <f t="shared" si="130"/>
        <v/>
      </c>
      <c r="B664" s="58"/>
      <c r="C664" s="58"/>
      <c r="D664" s="58"/>
      <c r="E664" s="58"/>
      <c r="F664" s="58"/>
      <c r="G664" s="269"/>
      <c r="H664" s="59"/>
      <c r="I664" s="273">
        <f t="shared" si="131"/>
        <v>0</v>
      </c>
      <c r="J664" s="269"/>
      <c r="K664" s="59"/>
      <c r="L664" s="270">
        <f t="shared" si="132"/>
        <v>0</v>
      </c>
      <c r="M664" s="269"/>
      <c r="N664" s="59"/>
      <c r="O664" s="270">
        <f t="shared" si="133"/>
        <v>0</v>
      </c>
      <c r="P664" s="269"/>
      <c r="Q664" s="59"/>
      <c r="R664" s="271">
        <f t="shared" si="134"/>
        <v>0</v>
      </c>
      <c r="S664" s="269"/>
      <c r="T664" s="59"/>
      <c r="U664" s="270">
        <f t="shared" si="135"/>
        <v>0</v>
      </c>
      <c r="V664" s="269"/>
      <c r="W664" s="59"/>
      <c r="X664" s="270">
        <f t="shared" si="136"/>
        <v>0</v>
      </c>
      <c r="Y664" s="270">
        <f t="shared" si="137"/>
        <v>0</v>
      </c>
      <c r="Z664" s="58"/>
      <c r="AA664" s="58"/>
      <c r="AB664" s="60" t="str">
        <f t="shared" si="138"/>
        <v/>
      </c>
      <c r="AC664" s="21" t="b">
        <f t="shared" si="139"/>
        <v>0</v>
      </c>
      <c r="AD664" s="21" t="b">
        <f t="shared" si="140"/>
        <v>0</v>
      </c>
      <c r="AE664" s="21" t="b">
        <f t="shared" si="141"/>
        <v>0</v>
      </c>
      <c r="AF664" s="21" t="b">
        <f ca="1">OR(AND($AC664,NOT($AD664)),AND($AC664,OR(AND($G664="",$H664&lt;&gt;""),AND($G664&lt;&gt;"",$H664=""),AND($J664="",$K664&lt;&gt;""),AND($J664&lt;&gt;"",$K664=""),AND($M664="",$N664&lt;&gt;""),AND($M664&lt;&gt;"",$N664=""),AND($P664="",$Q664&lt;&gt;""),AND($P664&lt;&gt;"",$Q664=""),AND($S664="",$T664&lt;&gt;""),AND($S664&lt;&gt;"",$T664=""),AND($V664="",$W664&lt;&gt;""),AND($V664&lt;&gt;"",$W664=""))),AND($C664&lt;&gt;"",$E664&lt;&gt;"",LEFT(TRIM($C664),1)&lt;&gt;LEFT(TRIM($E664),1)),IF(OR($E664="",$F664=""),FALSE(),IFERROR(COUNTIF(INDIRECT("UNITS_"&amp;SUBSTITUTE(LEFT($E664,FIND(" ",$E664&amp;" ")-1),".","_")),$F664)=0,TRUE())),AND($B664&lt;&gt;"",OR(ISNUMBER(SEARCH("outro",LOWER($B664))),ISNUMBER(SEARCH("divers",LOWER($B664))),ISNUMBER(SEARCH("etc",LOWER($B664))))),OR(AND(ISNUMBER(SEARCH("comunic",LOWER($B664))),LEFT($E664,3)&lt;&gt;"4.4"),AND(ISNUMBER(SEARCH("monitor",LOWER($B664))),NOT(OR(LEFT($E664,3)="1.5",LEFT($E664,3)="2.5")))),AND($B664&lt;&gt;"",OR(LEFT($C664,1)="1",LEFT($C664,1)="2"),$D664=""),AND($D664&lt;&gt;"",NOT(OR(LEFT($C664,1)="1",LEFT($C664,1)="2"))),AND($D664&lt;&gt;"",COUNTIF(' PROJETO'!$B$14:$B$16,$D664)=0),IF($D664="",FALSE(),IF(COUNTIF(' PROJETO'!$B$14:$B$16,$D664)=0,FALSE(),IFERROR(INDEX(' PROJETO'!$C$14:$C$16,MATCH($D664,' PROJETO'!$B$14:$B$16,0))&lt;&gt;"Sim",FALSE()))))</f>
        <v>0</v>
      </c>
      <c r="AG664" s="21" t="b">
        <f>AND($AC664,$Y664&gt;'CONFG.  LISTAS'!$F$4,$Z664="",$AA664="")</f>
        <v>0</v>
      </c>
      <c r="AH664" s="21" t="str">
        <f t="shared" si="142"/>
        <v/>
      </c>
      <c r="AI664" s="43" t="str">
        <f ca="1">IF(NOT($AC664),"",IF(OR($B664="",$C664="",$E664="",$F664=""),"Preencha descrição, categoria, tipo e unidade.",IF(AND($B664&lt;&gt;"",OR(LEFT($C664,1)="1",LEFT($C664,1)="2"),$D664=""),"Informe a prática de restauração para itens diretos.",IF(AND($D664&lt;&gt;"",NOT(OR(LEFT($C664,1)="1",LEFT($C664,1)="2"))),"Custos indiretos não devem pertencer a uma prática específica.",IF(AND($D664&lt;&gt;"",COUNTIF(' PROJETO'!$B$14:$B$16,$D664)=0),"Prática de restauração inválida ou não cadastrada.",IF(IF($D664="",FALSE(),IF(COUNTIF(' PROJETO'!$B$14:$B$16,$D664)=0,FALSE(),IFERROR(INDEX(' PROJETO'!$C$14:$C$16,MATCH($D664,' PROJETO'!$B$14:$B$16,0))&lt;&gt;"Sim",FALSE()))),"A prática informada no item não foi selecionada na aba Projeto.",IF(AND(MAX($I664,$L664,$O664,$R664,$U664,$X664)&gt;'CONFG.  LISTAS'!$F$4,NOT(OR($Z664&lt;&gt;"",$AA664&lt;&gt;""))),"Memorial de cálculo ou anexo obrigatório não informado para item acima do limite.",IF(OR(AND($G664&lt;&gt;"",$H664&lt;&gt;"",OR($G664&lt;=0,$H664&lt;=0)),AND($J664&lt;&gt;"",$K664&lt;&gt;"",OR($J664&lt;=0,$K664&lt;=0)),AND($M664&lt;&gt;"",$N664&lt;&gt;"",OR($M664&lt;=0,$N664&lt;=0)),AND($P664&lt;&gt;"",$Q664&lt;&gt;"",OR($P664&lt;=0,$Q664&lt;=0)),AND($S664&lt;&gt;"",$T664&lt;&gt;"",OR($S664&lt;=0,$T664&lt;=0)),AND($V664&lt;&gt;"",$W664&lt;&gt;"",OR($V664&lt;=0,$W664&lt;=0))),"Revise os valores informados: valor unitário e quantidade devem ser maiores que zero.",IF(OR(AND($G664="",$H664&lt;&gt;""),AND($G664&lt;&gt;"",$H664=""),AND($J664="",$K664&lt;&gt;""),AND($J664&lt;&gt;"",$K664=""),AND($M664="",$N664&lt;&gt;""),AND($M664&lt;&gt;"",$N664=""),AND($P664="",$Q664&lt;&gt;""),AND($P664&lt;&gt;"",$Q664=""),AND($S664="",$T664&lt;&gt;""),AND($S664&lt;&gt;"",$T664=""),AND($V664="",$W664&lt;&gt;""),AND($V664&lt;&gt;"",$W664="")),"Há ano preenchido parcialmente: "&amp;TRIM(IF(AND($G664="",$H664&lt;&gt;""),"Ano 1 (falta valor unitário); ","")&amp;IF(AND($G664&lt;&gt;"",$H664=""),"Ano 1 (falta quantidade); ","")&amp;IF(AND($J664="",$K664&lt;&gt;""),"Ano 2 (falta valor unitário); ","")&amp;IF(AND($J664&lt;&gt;"",$K664=""),"Ano 2 (falta quantidade); ","")&amp;IF(AND($M664="",$N664&lt;&gt;""),"Ano 3 (falta valor unitário); ","")&amp;IF(AND($M664&lt;&gt;"",$N664=""),"Ano 3 (falta quantidade); ","")&amp;IF(AND($P664="",$Q664&lt;&gt;""),"Ano 4 (falta valor unitário); ","")&amp;IF(AND($P664&lt;&gt;"",$Q664=""),"Ano 4 (falta quantidade); ","")&amp;IF(AND($S664="",$T664&lt;&gt;""),"Ano 5 (falta valor unitário); ","")&amp;IF(AND($S664&lt;&gt;"",$T664=""),"Ano 5 (falta quantidade); ","")&amp;IF(AND($V664="",$W664&lt;&gt;""),"Ano 6 (falta valor unitário); ","")&amp;IF(AND($V664&lt;&gt;"",$W664=""),"Ano 6 (falta quantidade); ","")), IF(NOT(OR(AND($G664&lt;&gt;"",$H664&lt;&gt;""),AND($J664&lt;&gt;"",$K664&lt;&gt;""),AND($M664&lt;&gt;"",$N664&lt;&gt;""),AND($P664&lt;&gt;"",$Q664&lt;&gt;""),AND($S664&lt;&gt;"",$T664&lt;&gt;""),AND($V664&lt;&gt;"",$W664&lt;&gt;""))),"Informe pelo menos um ano completo com valor unitário e quantidade.",IF(AND($C664&lt;&gt;"",$E664&lt;&gt;"",LEFT(TRIM($C664),1)&lt;&gt;LEFT(TRIM($E664),1)),"Categoria e tipo estão incompatíveis.",IF(IF(OR($E664="",$F664=""),FALSE(),IFERROR(COUNTIF(INDIRECT("UNITS_"&amp;SUBSTITUTE(LEFT($E664,FIND(" ",$E664&amp;" ")-1),".","_")),$F664)=0,TRUE())),"Unidade incompatível com o tipo selecionado.",IF(OR(AND(ISNUMBER(SEARCH("comunic",LOWER($B664))),LEFT($E664,3)&lt;&gt;"4.4"),AND(ISNUMBER(SEARCH("monitor",LOWER($B664))),NOT(OR(LEFT($E664,3)="1.5",LEFT($E664,3)="2.5")))),"Revise a classificação do item conforme as regras de preenchimento.",IF(AND($B664&lt;&gt;"",OR(ISNUMBER(SEARCH("outro",LOWER($B664))),ISNUMBER(SEARCH("divers",LOWER($B664))),ISNUMBER(SEARCH("kit",LOWER($B664))),ISNUMBER(SEARCH("ferrament",LOWER($B664))),ISNUMBER(SEARCH("epi",LOWER($B664)))),NOT(OR($Z664&lt;&gt;"",$AA664&lt;&gt;""))),"Descrição muito genérica: detalhe melhor o item e registre o racional no memorial ou em anexo.",IF(AND($Y664=0,$B664&lt;&gt;"",OR($G664&lt;&gt;"",$H664&lt;&gt;"",$J664&lt;&gt;"",$K664&lt;&gt;"",$M664&lt;&gt;"",$N664&lt;&gt;"",$P664&lt;&gt;"",$Q664&lt;&gt;"",$S664&lt;&gt;"",$T664&lt;&gt;"",$V664&lt;&gt;"",$W664&lt;&gt;"")),"O item possui dados lançados, mas o total está zerado. Revise os valores informados.","")))))))))))))))</f>
        <v/>
      </c>
    </row>
    <row r="665" spans="1:35" ht="14.25" customHeight="1" x14ac:dyDescent="0.25">
      <c r="A665" s="57" t="str">
        <f t="shared" si="130"/>
        <v/>
      </c>
      <c r="B665" s="61"/>
      <c r="C665" s="61"/>
      <c r="D665" s="58"/>
      <c r="E665" s="61"/>
      <c r="F665" s="61"/>
      <c r="G665" s="272"/>
      <c r="H665" s="62"/>
      <c r="I665" s="273">
        <f t="shared" si="131"/>
        <v>0</v>
      </c>
      <c r="J665" s="272"/>
      <c r="K665" s="62"/>
      <c r="L665" s="270">
        <f t="shared" si="132"/>
        <v>0</v>
      </c>
      <c r="M665" s="272"/>
      <c r="N665" s="62"/>
      <c r="O665" s="270">
        <f t="shared" si="133"/>
        <v>0</v>
      </c>
      <c r="P665" s="272"/>
      <c r="Q665" s="62"/>
      <c r="R665" s="271">
        <f t="shared" si="134"/>
        <v>0</v>
      </c>
      <c r="S665" s="272"/>
      <c r="T665" s="62"/>
      <c r="U665" s="270">
        <f t="shared" si="135"/>
        <v>0</v>
      </c>
      <c r="V665" s="272"/>
      <c r="W665" s="62"/>
      <c r="X665" s="270">
        <f t="shared" si="136"/>
        <v>0</v>
      </c>
      <c r="Y665" s="270">
        <f t="shared" si="137"/>
        <v>0</v>
      </c>
      <c r="Z665" s="61"/>
      <c r="AA665" s="61"/>
      <c r="AB665" s="60" t="str">
        <f t="shared" si="138"/>
        <v/>
      </c>
      <c r="AC665" s="21" t="b">
        <f t="shared" si="139"/>
        <v>0</v>
      </c>
      <c r="AD665" s="21" t="b">
        <f t="shared" si="140"/>
        <v>0</v>
      </c>
      <c r="AE665" s="21" t="b">
        <f t="shared" si="141"/>
        <v>0</v>
      </c>
      <c r="AF665" s="21" t="b">
        <f ca="1">OR(AND($AC665,NOT($AD665)),AND($AC665,OR(AND($G665="",$H665&lt;&gt;""),AND($G665&lt;&gt;"",$H665=""),AND($J665="",$K665&lt;&gt;""),AND($J665&lt;&gt;"",$K665=""),AND($M665="",$N665&lt;&gt;""),AND($M665&lt;&gt;"",$N665=""),AND($P665="",$Q665&lt;&gt;""),AND($P665&lt;&gt;"",$Q665=""),AND($S665="",$T665&lt;&gt;""),AND($S665&lt;&gt;"",$T665=""),AND($V665="",$W665&lt;&gt;""),AND($V665&lt;&gt;"",$W665=""))),AND($C665&lt;&gt;"",$E665&lt;&gt;"",LEFT(TRIM($C665),1)&lt;&gt;LEFT(TRIM($E665),1)),IF(OR($E665="",$F665=""),FALSE(),IFERROR(COUNTIF(INDIRECT("UNITS_"&amp;SUBSTITUTE(LEFT($E665,FIND(" ",$E665&amp;" ")-1),".","_")),$F665)=0,TRUE())),AND($B665&lt;&gt;"",OR(ISNUMBER(SEARCH("outro",LOWER($B665))),ISNUMBER(SEARCH("divers",LOWER($B665))),ISNUMBER(SEARCH("etc",LOWER($B665))))),OR(AND(ISNUMBER(SEARCH("comunic",LOWER($B665))),LEFT($E665,3)&lt;&gt;"4.4"),AND(ISNUMBER(SEARCH("monitor",LOWER($B665))),NOT(OR(LEFT($E665,3)="1.5",LEFT($E665,3)="2.5")))),AND($B665&lt;&gt;"",OR(LEFT($C665,1)="1",LEFT($C665,1)="2"),$D665=""),AND($D665&lt;&gt;"",NOT(OR(LEFT($C665,1)="1",LEFT($C665,1)="2"))),AND($D665&lt;&gt;"",COUNTIF(' PROJETO'!$B$14:$B$16,$D665)=0),IF($D665="",FALSE(),IF(COUNTIF(' PROJETO'!$B$14:$B$16,$D665)=0,FALSE(),IFERROR(INDEX(' PROJETO'!$C$14:$C$16,MATCH($D665,' PROJETO'!$B$14:$B$16,0))&lt;&gt;"Sim",FALSE()))))</f>
        <v>0</v>
      </c>
      <c r="AG665" s="21" t="b">
        <f>AND($AC665,$Y665&gt;'CONFG.  LISTAS'!$F$4,$Z665="",$AA665="")</f>
        <v>0</v>
      </c>
      <c r="AH665" s="21" t="str">
        <f t="shared" si="142"/>
        <v/>
      </c>
      <c r="AI665" s="43" t="str">
        <f ca="1">IF(NOT($AC665),"",IF(OR($B665="",$C665="",$E665="",$F665=""),"Preencha descrição, categoria, tipo e unidade.",IF(AND($B665&lt;&gt;"",OR(LEFT($C665,1)="1",LEFT($C665,1)="2"),$D665=""),"Informe a prática de restauração para itens diretos.",IF(AND($D665&lt;&gt;"",NOT(OR(LEFT($C665,1)="1",LEFT($C665,1)="2"))),"Custos indiretos não devem pertencer a uma prática específica.",IF(AND($D665&lt;&gt;"",COUNTIF(' PROJETO'!$B$14:$B$16,$D665)=0),"Prática de restauração inválida ou não cadastrada.",IF(IF($D665="",FALSE(),IF(COUNTIF(' PROJETO'!$B$14:$B$16,$D665)=0,FALSE(),IFERROR(INDEX(' PROJETO'!$C$14:$C$16,MATCH($D665,' PROJETO'!$B$14:$B$16,0))&lt;&gt;"Sim",FALSE()))),"A prática informada no item não foi selecionada na aba Projeto.",IF(AND(MAX($I665,$L665,$O665,$R665,$U665,$X665)&gt;'CONFG.  LISTAS'!$F$4,NOT(OR($Z665&lt;&gt;"",$AA665&lt;&gt;""))),"Memorial de cálculo ou anexo obrigatório não informado para item acima do limite.",IF(OR(AND($G665&lt;&gt;"",$H665&lt;&gt;"",OR($G665&lt;=0,$H665&lt;=0)),AND($J665&lt;&gt;"",$K665&lt;&gt;"",OR($J665&lt;=0,$K665&lt;=0)),AND($M665&lt;&gt;"",$N665&lt;&gt;"",OR($M665&lt;=0,$N665&lt;=0)),AND($P665&lt;&gt;"",$Q665&lt;&gt;"",OR($P665&lt;=0,$Q665&lt;=0)),AND($S665&lt;&gt;"",$T665&lt;&gt;"",OR($S665&lt;=0,$T665&lt;=0)),AND($V665&lt;&gt;"",$W665&lt;&gt;"",OR($V665&lt;=0,$W665&lt;=0))),"Revise os valores informados: valor unitário e quantidade devem ser maiores que zero.",IF(OR(AND($G665="",$H665&lt;&gt;""),AND($G665&lt;&gt;"",$H665=""),AND($J665="",$K665&lt;&gt;""),AND($J665&lt;&gt;"",$K665=""),AND($M665="",$N665&lt;&gt;""),AND($M665&lt;&gt;"",$N665=""),AND($P665="",$Q665&lt;&gt;""),AND($P665&lt;&gt;"",$Q665=""),AND($S665="",$T665&lt;&gt;""),AND($S665&lt;&gt;"",$T665=""),AND($V665="",$W665&lt;&gt;""),AND($V665&lt;&gt;"",$W665="")),"Há ano preenchido parcialmente: "&amp;TRIM(IF(AND($G665="",$H665&lt;&gt;""),"Ano 1 (falta valor unitário); ","")&amp;IF(AND($G665&lt;&gt;"",$H665=""),"Ano 1 (falta quantidade); ","")&amp;IF(AND($J665="",$K665&lt;&gt;""),"Ano 2 (falta valor unitário); ","")&amp;IF(AND($J665&lt;&gt;"",$K665=""),"Ano 2 (falta quantidade); ","")&amp;IF(AND($M665="",$N665&lt;&gt;""),"Ano 3 (falta valor unitário); ","")&amp;IF(AND($M665&lt;&gt;"",$N665=""),"Ano 3 (falta quantidade); ","")&amp;IF(AND($P665="",$Q665&lt;&gt;""),"Ano 4 (falta valor unitário); ","")&amp;IF(AND($P665&lt;&gt;"",$Q665=""),"Ano 4 (falta quantidade); ","")&amp;IF(AND($S665="",$T665&lt;&gt;""),"Ano 5 (falta valor unitário); ","")&amp;IF(AND($S665&lt;&gt;"",$T665=""),"Ano 5 (falta quantidade); ","")&amp;IF(AND($V665="",$W665&lt;&gt;""),"Ano 6 (falta valor unitário); ","")&amp;IF(AND($V665&lt;&gt;"",$W665=""),"Ano 6 (falta quantidade); ","")), IF(NOT(OR(AND($G665&lt;&gt;"",$H665&lt;&gt;""),AND($J665&lt;&gt;"",$K665&lt;&gt;""),AND($M665&lt;&gt;"",$N665&lt;&gt;""),AND($P665&lt;&gt;"",$Q665&lt;&gt;""),AND($S665&lt;&gt;"",$T665&lt;&gt;""),AND($V665&lt;&gt;"",$W665&lt;&gt;""))),"Informe pelo menos um ano completo com valor unitário e quantidade.",IF(AND($C665&lt;&gt;"",$E665&lt;&gt;"",LEFT(TRIM($C665),1)&lt;&gt;LEFT(TRIM($E665),1)),"Categoria e tipo estão incompatíveis.",IF(IF(OR($E665="",$F665=""),FALSE(),IFERROR(COUNTIF(INDIRECT("UNITS_"&amp;SUBSTITUTE(LEFT($E665,FIND(" ",$E665&amp;" ")-1),".","_")),$F665)=0,TRUE())),"Unidade incompatível com o tipo selecionado.",IF(OR(AND(ISNUMBER(SEARCH("comunic",LOWER($B665))),LEFT($E665,3)&lt;&gt;"4.4"),AND(ISNUMBER(SEARCH("monitor",LOWER($B665))),NOT(OR(LEFT($E665,3)="1.5",LEFT($E665,3)="2.5")))),"Revise a classificação do item conforme as regras de preenchimento.",IF(AND($B665&lt;&gt;"",OR(ISNUMBER(SEARCH("outro",LOWER($B665))),ISNUMBER(SEARCH("divers",LOWER($B665))),ISNUMBER(SEARCH("kit",LOWER($B665))),ISNUMBER(SEARCH("ferrament",LOWER($B665))),ISNUMBER(SEARCH("epi",LOWER($B665)))),NOT(OR($Z665&lt;&gt;"",$AA665&lt;&gt;""))),"Descrição muito genérica: detalhe melhor o item e registre o racional no memorial ou em anexo.",IF(AND($Y665=0,$B665&lt;&gt;"",OR($G665&lt;&gt;"",$H665&lt;&gt;"",$J665&lt;&gt;"",$K665&lt;&gt;"",$M665&lt;&gt;"",$N665&lt;&gt;"",$P665&lt;&gt;"",$Q665&lt;&gt;"",$S665&lt;&gt;"",$T665&lt;&gt;"",$V665&lt;&gt;"",$W665&lt;&gt;"")),"O item possui dados lançados, mas o total está zerado. Revise os valores informados.","")))))))))))))))</f>
        <v/>
      </c>
    </row>
    <row r="666" spans="1:35" ht="14.25" customHeight="1" x14ac:dyDescent="0.25">
      <c r="A666" s="57" t="str">
        <f t="shared" si="130"/>
        <v/>
      </c>
      <c r="B666" s="58"/>
      <c r="C666" s="58"/>
      <c r="D666" s="58"/>
      <c r="E666" s="58"/>
      <c r="F666" s="58"/>
      <c r="G666" s="269"/>
      <c r="H666" s="59"/>
      <c r="I666" s="273">
        <f t="shared" si="131"/>
        <v>0</v>
      </c>
      <c r="J666" s="269"/>
      <c r="K666" s="59"/>
      <c r="L666" s="270">
        <f t="shared" si="132"/>
        <v>0</v>
      </c>
      <c r="M666" s="269"/>
      <c r="N666" s="59"/>
      <c r="O666" s="270">
        <f t="shared" si="133"/>
        <v>0</v>
      </c>
      <c r="P666" s="269"/>
      <c r="Q666" s="59"/>
      <c r="R666" s="271">
        <f t="shared" si="134"/>
        <v>0</v>
      </c>
      <c r="S666" s="269"/>
      <c r="T666" s="59"/>
      <c r="U666" s="270">
        <f t="shared" si="135"/>
        <v>0</v>
      </c>
      <c r="V666" s="269"/>
      <c r="W666" s="59"/>
      <c r="X666" s="270">
        <f t="shared" si="136"/>
        <v>0</v>
      </c>
      <c r="Y666" s="270">
        <f t="shared" si="137"/>
        <v>0</v>
      </c>
      <c r="Z666" s="58"/>
      <c r="AA666" s="58"/>
      <c r="AB666" s="60" t="str">
        <f t="shared" si="138"/>
        <v/>
      </c>
      <c r="AC666" s="21" t="b">
        <f t="shared" si="139"/>
        <v>0</v>
      </c>
      <c r="AD666" s="21" t="b">
        <f t="shared" si="140"/>
        <v>0</v>
      </c>
      <c r="AE666" s="21" t="b">
        <f t="shared" si="141"/>
        <v>0</v>
      </c>
      <c r="AF666" s="21" t="b">
        <f ca="1">OR(AND($AC666,NOT($AD666)),AND($AC666,OR(AND($G666="",$H666&lt;&gt;""),AND($G666&lt;&gt;"",$H666=""),AND($J666="",$K666&lt;&gt;""),AND($J666&lt;&gt;"",$K666=""),AND($M666="",$N666&lt;&gt;""),AND($M666&lt;&gt;"",$N666=""),AND($P666="",$Q666&lt;&gt;""),AND($P666&lt;&gt;"",$Q666=""),AND($S666="",$T666&lt;&gt;""),AND($S666&lt;&gt;"",$T666=""),AND($V666="",$W666&lt;&gt;""),AND($V666&lt;&gt;"",$W666=""))),AND($C666&lt;&gt;"",$E666&lt;&gt;"",LEFT(TRIM($C666),1)&lt;&gt;LEFT(TRIM($E666),1)),IF(OR($E666="",$F666=""),FALSE(),IFERROR(COUNTIF(INDIRECT("UNITS_"&amp;SUBSTITUTE(LEFT($E666,FIND(" ",$E666&amp;" ")-1),".","_")),$F666)=0,TRUE())),AND($B666&lt;&gt;"",OR(ISNUMBER(SEARCH("outro",LOWER($B666))),ISNUMBER(SEARCH("divers",LOWER($B666))),ISNUMBER(SEARCH("etc",LOWER($B666))))),OR(AND(ISNUMBER(SEARCH("comunic",LOWER($B666))),LEFT($E666,3)&lt;&gt;"4.4"),AND(ISNUMBER(SEARCH("monitor",LOWER($B666))),NOT(OR(LEFT($E666,3)="1.5",LEFT($E666,3)="2.5")))),AND($B666&lt;&gt;"",OR(LEFT($C666,1)="1",LEFT($C666,1)="2"),$D666=""),AND($D666&lt;&gt;"",NOT(OR(LEFT($C666,1)="1",LEFT($C666,1)="2"))),AND($D666&lt;&gt;"",COUNTIF(' PROJETO'!$B$14:$B$16,$D666)=0),IF($D666="",FALSE(),IF(COUNTIF(' PROJETO'!$B$14:$B$16,$D666)=0,FALSE(),IFERROR(INDEX(' PROJETO'!$C$14:$C$16,MATCH($D666,' PROJETO'!$B$14:$B$16,0))&lt;&gt;"Sim",FALSE()))))</f>
        <v>0</v>
      </c>
      <c r="AG666" s="21" t="b">
        <f>AND($AC666,$Y666&gt;'CONFG.  LISTAS'!$F$4,$Z666="",$AA666="")</f>
        <v>0</v>
      </c>
      <c r="AH666" s="21" t="str">
        <f t="shared" si="142"/>
        <v/>
      </c>
      <c r="AI666" s="43" t="str">
        <f ca="1">IF(NOT($AC666),"",IF(OR($B666="",$C666="",$E666="",$F666=""),"Preencha descrição, categoria, tipo e unidade.",IF(AND($B666&lt;&gt;"",OR(LEFT($C666,1)="1",LEFT($C666,1)="2"),$D666=""),"Informe a prática de restauração para itens diretos.",IF(AND($D666&lt;&gt;"",NOT(OR(LEFT($C666,1)="1",LEFT($C666,1)="2"))),"Custos indiretos não devem pertencer a uma prática específica.",IF(AND($D666&lt;&gt;"",COUNTIF(' PROJETO'!$B$14:$B$16,$D666)=0),"Prática de restauração inválida ou não cadastrada.",IF(IF($D666="",FALSE(),IF(COUNTIF(' PROJETO'!$B$14:$B$16,$D666)=0,FALSE(),IFERROR(INDEX(' PROJETO'!$C$14:$C$16,MATCH($D666,' PROJETO'!$B$14:$B$16,0))&lt;&gt;"Sim",FALSE()))),"A prática informada no item não foi selecionada na aba Projeto.",IF(AND(MAX($I666,$L666,$O666,$R666,$U666,$X666)&gt;'CONFG.  LISTAS'!$F$4,NOT(OR($Z666&lt;&gt;"",$AA666&lt;&gt;""))),"Memorial de cálculo ou anexo obrigatório não informado para item acima do limite.",IF(OR(AND($G666&lt;&gt;"",$H666&lt;&gt;"",OR($G666&lt;=0,$H666&lt;=0)),AND($J666&lt;&gt;"",$K666&lt;&gt;"",OR($J666&lt;=0,$K666&lt;=0)),AND($M666&lt;&gt;"",$N666&lt;&gt;"",OR($M666&lt;=0,$N666&lt;=0)),AND($P666&lt;&gt;"",$Q666&lt;&gt;"",OR($P666&lt;=0,$Q666&lt;=0)),AND($S666&lt;&gt;"",$T666&lt;&gt;"",OR($S666&lt;=0,$T666&lt;=0)),AND($V666&lt;&gt;"",$W666&lt;&gt;"",OR($V666&lt;=0,$W666&lt;=0))),"Revise os valores informados: valor unitário e quantidade devem ser maiores que zero.",IF(OR(AND($G666="",$H666&lt;&gt;""),AND($G666&lt;&gt;"",$H666=""),AND($J666="",$K666&lt;&gt;""),AND($J666&lt;&gt;"",$K666=""),AND($M666="",$N666&lt;&gt;""),AND($M666&lt;&gt;"",$N666=""),AND($P666="",$Q666&lt;&gt;""),AND($P666&lt;&gt;"",$Q666=""),AND($S666="",$T666&lt;&gt;""),AND($S666&lt;&gt;"",$T666=""),AND($V666="",$W666&lt;&gt;""),AND($V666&lt;&gt;"",$W666="")),"Há ano preenchido parcialmente: "&amp;TRIM(IF(AND($G666="",$H666&lt;&gt;""),"Ano 1 (falta valor unitário); ","")&amp;IF(AND($G666&lt;&gt;"",$H666=""),"Ano 1 (falta quantidade); ","")&amp;IF(AND($J666="",$K666&lt;&gt;""),"Ano 2 (falta valor unitário); ","")&amp;IF(AND($J666&lt;&gt;"",$K666=""),"Ano 2 (falta quantidade); ","")&amp;IF(AND($M666="",$N666&lt;&gt;""),"Ano 3 (falta valor unitário); ","")&amp;IF(AND($M666&lt;&gt;"",$N666=""),"Ano 3 (falta quantidade); ","")&amp;IF(AND($P666="",$Q666&lt;&gt;""),"Ano 4 (falta valor unitário); ","")&amp;IF(AND($P666&lt;&gt;"",$Q666=""),"Ano 4 (falta quantidade); ","")&amp;IF(AND($S666="",$T666&lt;&gt;""),"Ano 5 (falta valor unitário); ","")&amp;IF(AND($S666&lt;&gt;"",$T666=""),"Ano 5 (falta quantidade); ","")&amp;IF(AND($V666="",$W666&lt;&gt;""),"Ano 6 (falta valor unitário); ","")&amp;IF(AND($V666&lt;&gt;"",$W666=""),"Ano 6 (falta quantidade); ","")), IF(NOT(OR(AND($G666&lt;&gt;"",$H666&lt;&gt;""),AND($J666&lt;&gt;"",$K666&lt;&gt;""),AND($M666&lt;&gt;"",$N666&lt;&gt;""),AND($P666&lt;&gt;"",$Q666&lt;&gt;""),AND($S666&lt;&gt;"",$T666&lt;&gt;""),AND($V666&lt;&gt;"",$W666&lt;&gt;""))),"Informe pelo menos um ano completo com valor unitário e quantidade.",IF(AND($C666&lt;&gt;"",$E666&lt;&gt;"",LEFT(TRIM($C666),1)&lt;&gt;LEFT(TRIM($E666),1)),"Categoria e tipo estão incompatíveis.",IF(IF(OR($E666="",$F666=""),FALSE(),IFERROR(COUNTIF(INDIRECT("UNITS_"&amp;SUBSTITUTE(LEFT($E666,FIND(" ",$E666&amp;" ")-1),".","_")),$F666)=0,TRUE())),"Unidade incompatível com o tipo selecionado.",IF(OR(AND(ISNUMBER(SEARCH("comunic",LOWER($B666))),LEFT($E666,3)&lt;&gt;"4.4"),AND(ISNUMBER(SEARCH("monitor",LOWER($B666))),NOT(OR(LEFT($E666,3)="1.5",LEFT($E666,3)="2.5")))),"Revise a classificação do item conforme as regras de preenchimento.",IF(AND($B666&lt;&gt;"",OR(ISNUMBER(SEARCH("outro",LOWER($B666))),ISNUMBER(SEARCH("divers",LOWER($B666))),ISNUMBER(SEARCH("kit",LOWER($B666))),ISNUMBER(SEARCH("ferrament",LOWER($B666))),ISNUMBER(SEARCH("epi",LOWER($B666)))),NOT(OR($Z666&lt;&gt;"",$AA666&lt;&gt;""))),"Descrição muito genérica: detalhe melhor o item e registre o racional no memorial ou em anexo.",IF(AND($Y666=0,$B666&lt;&gt;"",OR($G666&lt;&gt;"",$H666&lt;&gt;"",$J666&lt;&gt;"",$K666&lt;&gt;"",$M666&lt;&gt;"",$N666&lt;&gt;"",$P666&lt;&gt;"",$Q666&lt;&gt;"",$S666&lt;&gt;"",$T666&lt;&gt;"",$V666&lt;&gt;"",$W666&lt;&gt;"")),"O item possui dados lançados, mas o total está zerado. Revise os valores informados.","")))))))))))))))</f>
        <v/>
      </c>
    </row>
    <row r="667" spans="1:35" ht="14.25" customHeight="1" x14ac:dyDescent="0.25">
      <c r="A667" s="57" t="str">
        <f t="shared" si="130"/>
        <v/>
      </c>
      <c r="B667" s="61"/>
      <c r="C667" s="61"/>
      <c r="D667" s="58"/>
      <c r="E667" s="61"/>
      <c r="F667" s="61"/>
      <c r="G667" s="272"/>
      <c r="H667" s="62"/>
      <c r="I667" s="273">
        <f t="shared" si="131"/>
        <v>0</v>
      </c>
      <c r="J667" s="272"/>
      <c r="K667" s="62"/>
      <c r="L667" s="270">
        <f t="shared" si="132"/>
        <v>0</v>
      </c>
      <c r="M667" s="272"/>
      <c r="N667" s="62"/>
      <c r="O667" s="270">
        <f t="shared" si="133"/>
        <v>0</v>
      </c>
      <c r="P667" s="272"/>
      <c r="Q667" s="62"/>
      <c r="R667" s="271">
        <f t="shared" si="134"/>
        <v>0</v>
      </c>
      <c r="S667" s="272"/>
      <c r="T667" s="62"/>
      <c r="U667" s="270">
        <f t="shared" si="135"/>
        <v>0</v>
      </c>
      <c r="V667" s="272"/>
      <c r="W667" s="62"/>
      <c r="X667" s="270">
        <f t="shared" si="136"/>
        <v>0</v>
      </c>
      <c r="Y667" s="270">
        <f t="shared" si="137"/>
        <v>0</v>
      </c>
      <c r="Z667" s="61"/>
      <c r="AA667" s="61"/>
      <c r="AB667" s="60" t="str">
        <f t="shared" si="138"/>
        <v/>
      </c>
      <c r="AC667" s="21" t="b">
        <f t="shared" si="139"/>
        <v>0</v>
      </c>
      <c r="AD667" s="21" t="b">
        <f t="shared" si="140"/>
        <v>0</v>
      </c>
      <c r="AE667" s="21" t="b">
        <f t="shared" si="141"/>
        <v>0</v>
      </c>
      <c r="AF667" s="21" t="b">
        <f ca="1">OR(AND($AC667,NOT($AD667)),AND($AC667,OR(AND($G667="",$H667&lt;&gt;""),AND($G667&lt;&gt;"",$H667=""),AND($J667="",$K667&lt;&gt;""),AND($J667&lt;&gt;"",$K667=""),AND($M667="",$N667&lt;&gt;""),AND($M667&lt;&gt;"",$N667=""),AND($P667="",$Q667&lt;&gt;""),AND($P667&lt;&gt;"",$Q667=""),AND($S667="",$T667&lt;&gt;""),AND($S667&lt;&gt;"",$T667=""),AND($V667="",$W667&lt;&gt;""),AND($V667&lt;&gt;"",$W667=""))),AND($C667&lt;&gt;"",$E667&lt;&gt;"",LEFT(TRIM($C667),1)&lt;&gt;LEFT(TRIM($E667),1)),IF(OR($E667="",$F667=""),FALSE(),IFERROR(COUNTIF(INDIRECT("UNITS_"&amp;SUBSTITUTE(LEFT($E667,FIND(" ",$E667&amp;" ")-1),".","_")),$F667)=0,TRUE())),AND($B667&lt;&gt;"",OR(ISNUMBER(SEARCH("outro",LOWER($B667))),ISNUMBER(SEARCH("divers",LOWER($B667))),ISNUMBER(SEARCH("etc",LOWER($B667))))),OR(AND(ISNUMBER(SEARCH("comunic",LOWER($B667))),LEFT($E667,3)&lt;&gt;"4.4"),AND(ISNUMBER(SEARCH("monitor",LOWER($B667))),NOT(OR(LEFT($E667,3)="1.5",LEFT($E667,3)="2.5")))),AND($B667&lt;&gt;"",OR(LEFT($C667,1)="1",LEFT($C667,1)="2"),$D667=""),AND($D667&lt;&gt;"",NOT(OR(LEFT($C667,1)="1",LEFT($C667,1)="2"))),AND($D667&lt;&gt;"",COUNTIF(' PROJETO'!$B$14:$B$16,$D667)=0),IF($D667="",FALSE(),IF(COUNTIF(' PROJETO'!$B$14:$B$16,$D667)=0,FALSE(),IFERROR(INDEX(' PROJETO'!$C$14:$C$16,MATCH($D667,' PROJETO'!$B$14:$B$16,0))&lt;&gt;"Sim",FALSE()))))</f>
        <v>0</v>
      </c>
      <c r="AG667" s="21" t="b">
        <f>AND($AC667,$Y667&gt;'CONFG.  LISTAS'!$F$4,$Z667="",$AA667="")</f>
        <v>0</v>
      </c>
      <c r="AH667" s="21" t="str">
        <f t="shared" si="142"/>
        <v/>
      </c>
      <c r="AI667" s="43" t="str">
        <f ca="1">IF(NOT($AC667),"",IF(OR($B667="",$C667="",$E667="",$F667=""),"Preencha descrição, categoria, tipo e unidade.",IF(AND($B667&lt;&gt;"",OR(LEFT($C667,1)="1",LEFT($C667,1)="2"),$D667=""),"Informe a prática de restauração para itens diretos.",IF(AND($D667&lt;&gt;"",NOT(OR(LEFT($C667,1)="1",LEFT($C667,1)="2"))),"Custos indiretos não devem pertencer a uma prática específica.",IF(AND($D667&lt;&gt;"",COUNTIF(' PROJETO'!$B$14:$B$16,$D667)=0),"Prática de restauração inválida ou não cadastrada.",IF(IF($D667="",FALSE(),IF(COUNTIF(' PROJETO'!$B$14:$B$16,$D667)=0,FALSE(),IFERROR(INDEX(' PROJETO'!$C$14:$C$16,MATCH($D667,' PROJETO'!$B$14:$B$16,0))&lt;&gt;"Sim",FALSE()))),"A prática informada no item não foi selecionada na aba Projeto.",IF(AND(MAX($I667,$L667,$O667,$R667,$U667,$X667)&gt;'CONFG.  LISTAS'!$F$4,NOT(OR($Z667&lt;&gt;"",$AA667&lt;&gt;""))),"Memorial de cálculo ou anexo obrigatório não informado para item acima do limite.",IF(OR(AND($G667&lt;&gt;"",$H667&lt;&gt;"",OR($G667&lt;=0,$H667&lt;=0)),AND($J667&lt;&gt;"",$K667&lt;&gt;"",OR($J667&lt;=0,$K667&lt;=0)),AND($M667&lt;&gt;"",$N667&lt;&gt;"",OR($M667&lt;=0,$N667&lt;=0)),AND($P667&lt;&gt;"",$Q667&lt;&gt;"",OR($P667&lt;=0,$Q667&lt;=0)),AND($S667&lt;&gt;"",$T667&lt;&gt;"",OR($S667&lt;=0,$T667&lt;=0)),AND($V667&lt;&gt;"",$W667&lt;&gt;"",OR($V667&lt;=0,$W667&lt;=0))),"Revise os valores informados: valor unitário e quantidade devem ser maiores que zero.",IF(OR(AND($G667="",$H667&lt;&gt;""),AND($G667&lt;&gt;"",$H667=""),AND($J667="",$K667&lt;&gt;""),AND($J667&lt;&gt;"",$K667=""),AND($M667="",$N667&lt;&gt;""),AND($M667&lt;&gt;"",$N667=""),AND($P667="",$Q667&lt;&gt;""),AND($P667&lt;&gt;"",$Q667=""),AND($S667="",$T667&lt;&gt;""),AND($S667&lt;&gt;"",$T667=""),AND($V667="",$W667&lt;&gt;""),AND($V667&lt;&gt;"",$W667="")),"Há ano preenchido parcialmente: "&amp;TRIM(IF(AND($G667="",$H667&lt;&gt;""),"Ano 1 (falta valor unitário); ","")&amp;IF(AND($G667&lt;&gt;"",$H667=""),"Ano 1 (falta quantidade); ","")&amp;IF(AND($J667="",$K667&lt;&gt;""),"Ano 2 (falta valor unitário); ","")&amp;IF(AND($J667&lt;&gt;"",$K667=""),"Ano 2 (falta quantidade); ","")&amp;IF(AND($M667="",$N667&lt;&gt;""),"Ano 3 (falta valor unitário); ","")&amp;IF(AND($M667&lt;&gt;"",$N667=""),"Ano 3 (falta quantidade); ","")&amp;IF(AND($P667="",$Q667&lt;&gt;""),"Ano 4 (falta valor unitário); ","")&amp;IF(AND($P667&lt;&gt;"",$Q667=""),"Ano 4 (falta quantidade); ","")&amp;IF(AND($S667="",$T667&lt;&gt;""),"Ano 5 (falta valor unitário); ","")&amp;IF(AND($S667&lt;&gt;"",$T667=""),"Ano 5 (falta quantidade); ","")&amp;IF(AND($V667="",$W667&lt;&gt;""),"Ano 6 (falta valor unitário); ","")&amp;IF(AND($V667&lt;&gt;"",$W667=""),"Ano 6 (falta quantidade); ","")), IF(NOT(OR(AND($G667&lt;&gt;"",$H667&lt;&gt;""),AND($J667&lt;&gt;"",$K667&lt;&gt;""),AND($M667&lt;&gt;"",$N667&lt;&gt;""),AND($P667&lt;&gt;"",$Q667&lt;&gt;""),AND($S667&lt;&gt;"",$T667&lt;&gt;""),AND($V667&lt;&gt;"",$W667&lt;&gt;""))),"Informe pelo menos um ano completo com valor unitário e quantidade.",IF(AND($C667&lt;&gt;"",$E667&lt;&gt;"",LEFT(TRIM($C667),1)&lt;&gt;LEFT(TRIM($E667),1)),"Categoria e tipo estão incompatíveis.",IF(IF(OR($E667="",$F667=""),FALSE(),IFERROR(COUNTIF(INDIRECT("UNITS_"&amp;SUBSTITUTE(LEFT($E667,FIND(" ",$E667&amp;" ")-1),".","_")),$F667)=0,TRUE())),"Unidade incompatível com o tipo selecionado.",IF(OR(AND(ISNUMBER(SEARCH("comunic",LOWER($B667))),LEFT($E667,3)&lt;&gt;"4.4"),AND(ISNUMBER(SEARCH("monitor",LOWER($B667))),NOT(OR(LEFT($E667,3)="1.5",LEFT($E667,3)="2.5")))),"Revise a classificação do item conforme as regras de preenchimento.",IF(AND($B667&lt;&gt;"",OR(ISNUMBER(SEARCH("outro",LOWER($B667))),ISNUMBER(SEARCH("divers",LOWER($B667))),ISNUMBER(SEARCH("kit",LOWER($B667))),ISNUMBER(SEARCH("ferrament",LOWER($B667))),ISNUMBER(SEARCH("epi",LOWER($B667)))),NOT(OR($Z667&lt;&gt;"",$AA667&lt;&gt;""))),"Descrição muito genérica: detalhe melhor o item e registre o racional no memorial ou em anexo.",IF(AND($Y667=0,$B667&lt;&gt;"",OR($G667&lt;&gt;"",$H667&lt;&gt;"",$J667&lt;&gt;"",$K667&lt;&gt;"",$M667&lt;&gt;"",$N667&lt;&gt;"",$P667&lt;&gt;"",$Q667&lt;&gt;"",$S667&lt;&gt;"",$T667&lt;&gt;"",$V667&lt;&gt;"",$W667&lt;&gt;"")),"O item possui dados lançados, mas o total está zerado. Revise os valores informados.","")))))))))))))))</f>
        <v/>
      </c>
    </row>
    <row r="668" spans="1:35" ht="14.25" customHeight="1" x14ac:dyDescent="0.25">
      <c r="A668" s="57" t="str">
        <f t="shared" si="130"/>
        <v/>
      </c>
      <c r="B668" s="58"/>
      <c r="C668" s="58"/>
      <c r="D668" s="58"/>
      <c r="E668" s="58"/>
      <c r="F668" s="58"/>
      <c r="G668" s="269"/>
      <c r="H668" s="59"/>
      <c r="I668" s="273">
        <f t="shared" si="131"/>
        <v>0</v>
      </c>
      <c r="J668" s="269"/>
      <c r="K668" s="59"/>
      <c r="L668" s="270">
        <f t="shared" si="132"/>
        <v>0</v>
      </c>
      <c r="M668" s="269"/>
      <c r="N668" s="59"/>
      <c r="O668" s="270">
        <f t="shared" si="133"/>
        <v>0</v>
      </c>
      <c r="P668" s="269"/>
      <c r="Q668" s="59"/>
      <c r="R668" s="271">
        <f t="shared" si="134"/>
        <v>0</v>
      </c>
      <c r="S668" s="269"/>
      <c r="T668" s="59"/>
      <c r="U668" s="270">
        <f t="shared" si="135"/>
        <v>0</v>
      </c>
      <c r="V668" s="269"/>
      <c r="W668" s="59"/>
      <c r="X668" s="270">
        <f t="shared" si="136"/>
        <v>0</v>
      </c>
      <c r="Y668" s="270">
        <f t="shared" si="137"/>
        <v>0</v>
      </c>
      <c r="Z668" s="58"/>
      <c r="AA668" s="58"/>
      <c r="AB668" s="60" t="str">
        <f t="shared" si="138"/>
        <v/>
      </c>
      <c r="AC668" s="21" t="b">
        <f t="shared" si="139"/>
        <v>0</v>
      </c>
      <c r="AD668" s="21" t="b">
        <f t="shared" si="140"/>
        <v>0</v>
      </c>
      <c r="AE668" s="21" t="b">
        <f t="shared" si="141"/>
        <v>0</v>
      </c>
      <c r="AF668" s="21" t="b">
        <f ca="1">OR(AND($AC668,NOT($AD668)),AND($AC668,OR(AND($G668="",$H668&lt;&gt;""),AND($G668&lt;&gt;"",$H668=""),AND($J668="",$K668&lt;&gt;""),AND($J668&lt;&gt;"",$K668=""),AND($M668="",$N668&lt;&gt;""),AND($M668&lt;&gt;"",$N668=""),AND($P668="",$Q668&lt;&gt;""),AND($P668&lt;&gt;"",$Q668=""),AND($S668="",$T668&lt;&gt;""),AND($S668&lt;&gt;"",$T668=""),AND($V668="",$W668&lt;&gt;""),AND($V668&lt;&gt;"",$W668=""))),AND($C668&lt;&gt;"",$E668&lt;&gt;"",LEFT(TRIM($C668),1)&lt;&gt;LEFT(TRIM($E668),1)),IF(OR($E668="",$F668=""),FALSE(),IFERROR(COUNTIF(INDIRECT("UNITS_"&amp;SUBSTITUTE(LEFT($E668,FIND(" ",$E668&amp;" ")-1),".","_")),$F668)=0,TRUE())),AND($B668&lt;&gt;"",OR(ISNUMBER(SEARCH("outro",LOWER($B668))),ISNUMBER(SEARCH("divers",LOWER($B668))),ISNUMBER(SEARCH("etc",LOWER($B668))))),OR(AND(ISNUMBER(SEARCH("comunic",LOWER($B668))),LEFT($E668,3)&lt;&gt;"4.4"),AND(ISNUMBER(SEARCH("monitor",LOWER($B668))),NOT(OR(LEFT($E668,3)="1.5",LEFT($E668,3)="2.5")))),AND($B668&lt;&gt;"",OR(LEFT($C668,1)="1",LEFT($C668,1)="2"),$D668=""),AND($D668&lt;&gt;"",NOT(OR(LEFT($C668,1)="1",LEFT($C668,1)="2"))),AND($D668&lt;&gt;"",COUNTIF(' PROJETO'!$B$14:$B$16,$D668)=0),IF($D668="",FALSE(),IF(COUNTIF(' PROJETO'!$B$14:$B$16,$D668)=0,FALSE(),IFERROR(INDEX(' PROJETO'!$C$14:$C$16,MATCH($D668,' PROJETO'!$B$14:$B$16,0))&lt;&gt;"Sim",FALSE()))))</f>
        <v>0</v>
      </c>
      <c r="AG668" s="21" t="b">
        <f>AND($AC668,$Y668&gt;'CONFG.  LISTAS'!$F$4,$Z668="",$AA668="")</f>
        <v>0</v>
      </c>
      <c r="AH668" s="21" t="str">
        <f t="shared" si="142"/>
        <v/>
      </c>
      <c r="AI668" s="43" t="str">
        <f ca="1">IF(NOT($AC668),"",IF(OR($B668="",$C668="",$E668="",$F668=""),"Preencha descrição, categoria, tipo e unidade.",IF(AND($B668&lt;&gt;"",OR(LEFT($C668,1)="1",LEFT($C668,1)="2"),$D668=""),"Informe a prática de restauração para itens diretos.",IF(AND($D668&lt;&gt;"",NOT(OR(LEFT($C668,1)="1",LEFT($C668,1)="2"))),"Custos indiretos não devem pertencer a uma prática específica.",IF(AND($D668&lt;&gt;"",COUNTIF(' PROJETO'!$B$14:$B$16,$D668)=0),"Prática de restauração inválida ou não cadastrada.",IF(IF($D668="",FALSE(),IF(COUNTIF(' PROJETO'!$B$14:$B$16,$D668)=0,FALSE(),IFERROR(INDEX(' PROJETO'!$C$14:$C$16,MATCH($D668,' PROJETO'!$B$14:$B$16,0))&lt;&gt;"Sim",FALSE()))),"A prática informada no item não foi selecionada na aba Projeto.",IF(AND(MAX($I668,$L668,$O668,$R668,$U668,$X668)&gt;'CONFG.  LISTAS'!$F$4,NOT(OR($Z668&lt;&gt;"",$AA668&lt;&gt;""))),"Memorial de cálculo ou anexo obrigatório não informado para item acima do limite.",IF(OR(AND($G668&lt;&gt;"",$H668&lt;&gt;"",OR($G668&lt;=0,$H668&lt;=0)),AND($J668&lt;&gt;"",$K668&lt;&gt;"",OR($J668&lt;=0,$K668&lt;=0)),AND($M668&lt;&gt;"",$N668&lt;&gt;"",OR($M668&lt;=0,$N668&lt;=0)),AND($P668&lt;&gt;"",$Q668&lt;&gt;"",OR($P668&lt;=0,$Q668&lt;=0)),AND($S668&lt;&gt;"",$T668&lt;&gt;"",OR($S668&lt;=0,$T668&lt;=0)),AND($V668&lt;&gt;"",$W668&lt;&gt;"",OR($V668&lt;=0,$W668&lt;=0))),"Revise os valores informados: valor unitário e quantidade devem ser maiores que zero.",IF(OR(AND($G668="",$H668&lt;&gt;""),AND($G668&lt;&gt;"",$H668=""),AND($J668="",$K668&lt;&gt;""),AND($J668&lt;&gt;"",$K668=""),AND($M668="",$N668&lt;&gt;""),AND($M668&lt;&gt;"",$N668=""),AND($P668="",$Q668&lt;&gt;""),AND($P668&lt;&gt;"",$Q668=""),AND($S668="",$T668&lt;&gt;""),AND($S668&lt;&gt;"",$T668=""),AND($V668="",$W668&lt;&gt;""),AND($V668&lt;&gt;"",$W668="")),"Há ano preenchido parcialmente: "&amp;TRIM(IF(AND($G668="",$H668&lt;&gt;""),"Ano 1 (falta valor unitário); ","")&amp;IF(AND($G668&lt;&gt;"",$H668=""),"Ano 1 (falta quantidade); ","")&amp;IF(AND($J668="",$K668&lt;&gt;""),"Ano 2 (falta valor unitário); ","")&amp;IF(AND($J668&lt;&gt;"",$K668=""),"Ano 2 (falta quantidade); ","")&amp;IF(AND($M668="",$N668&lt;&gt;""),"Ano 3 (falta valor unitário); ","")&amp;IF(AND($M668&lt;&gt;"",$N668=""),"Ano 3 (falta quantidade); ","")&amp;IF(AND($P668="",$Q668&lt;&gt;""),"Ano 4 (falta valor unitário); ","")&amp;IF(AND($P668&lt;&gt;"",$Q668=""),"Ano 4 (falta quantidade); ","")&amp;IF(AND($S668="",$T668&lt;&gt;""),"Ano 5 (falta valor unitário); ","")&amp;IF(AND($S668&lt;&gt;"",$T668=""),"Ano 5 (falta quantidade); ","")&amp;IF(AND($V668="",$W668&lt;&gt;""),"Ano 6 (falta valor unitário); ","")&amp;IF(AND($V668&lt;&gt;"",$W668=""),"Ano 6 (falta quantidade); ","")), IF(NOT(OR(AND($G668&lt;&gt;"",$H668&lt;&gt;""),AND($J668&lt;&gt;"",$K668&lt;&gt;""),AND($M668&lt;&gt;"",$N668&lt;&gt;""),AND($P668&lt;&gt;"",$Q668&lt;&gt;""),AND($S668&lt;&gt;"",$T668&lt;&gt;""),AND($V668&lt;&gt;"",$W668&lt;&gt;""))),"Informe pelo menos um ano completo com valor unitário e quantidade.",IF(AND($C668&lt;&gt;"",$E668&lt;&gt;"",LEFT(TRIM($C668),1)&lt;&gt;LEFT(TRIM($E668),1)),"Categoria e tipo estão incompatíveis.",IF(IF(OR($E668="",$F668=""),FALSE(),IFERROR(COUNTIF(INDIRECT("UNITS_"&amp;SUBSTITUTE(LEFT($E668,FIND(" ",$E668&amp;" ")-1),".","_")),$F668)=0,TRUE())),"Unidade incompatível com o tipo selecionado.",IF(OR(AND(ISNUMBER(SEARCH("comunic",LOWER($B668))),LEFT($E668,3)&lt;&gt;"4.4"),AND(ISNUMBER(SEARCH("monitor",LOWER($B668))),NOT(OR(LEFT($E668,3)="1.5",LEFT($E668,3)="2.5")))),"Revise a classificação do item conforme as regras de preenchimento.",IF(AND($B668&lt;&gt;"",OR(ISNUMBER(SEARCH("outro",LOWER($B668))),ISNUMBER(SEARCH("divers",LOWER($B668))),ISNUMBER(SEARCH("kit",LOWER($B668))),ISNUMBER(SEARCH("ferrament",LOWER($B668))),ISNUMBER(SEARCH("epi",LOWER($B668)))),NOT(OR($Z668&lt;&gt;"",$AA668&lt;&gt;""))),"Descrição muito genérica: detalhe melhor o item e registre o racional no memorial ou em anexo.",IF(AND($Y668=0,$B668&lt;&gt;"",OR($G668&lt;&gt;"",$H668&lt;&gt;"",$J668&lt;&gt;"",$K668&lt;&gt;"",$M668&lt;&gt;"",$N668&lt;&gt;"",$P668&lt;&gt;"",$Q668&lt;&gt;"",$S668&lt;&gt;"",$T668&lt;&gt;"",$V668&lt;&gt;"",$W668&lt;&gt;"")),"O item possui dados lançados, mas o total está zerado. Revise os valores informados.","")))))))))))))))</f>
        <v/>
      </c>
    </row>
    <row r="669" spans="1:35" ht="14.25" customHeight="1" x14ac:dyDescent="0.25">
      <c r="A669" s="57" t="str">
        <f t="shared" si="130"/>
        <v/>
      </c>
      <c r="B669" s="61"/>
      <c r="C669" s="61"/>
      <c r="D669" s="58"/>
      <c r="E669" s="61"/>
      <c r="F669" s="61"/>
      <c r="G669" s="272"/>
      <c r="H669" s="62"/>
      <c r="I669" s="273">
        <f t="shared" si="131"/>
        <v>0</v>
      </c>
      <c r="J669" s="272"/>
      <c r="K669" s="62"/>
      <c r="L669" s="270">
        <f t="shared" si="132"/>
        <v>0</v>
      </c>
      <c r="M669" s="272"/>
      <c r="N669" s="62"/>
      <c r="O669" s="270">
        <f t="shared" si="133"/>
        <v>0</v>
      </c>
      <c r="P669" s="272"/>
      <c r="Q669" s="62"/>
      <c r="R669" s="271">
        <f t="shared" si="134"/>
        <v>0</v>
      </c>
      <c r="S669" s="272"/>
      <c r="T669" s="62"/>
      <c r="U669" s="270">
        <f t="shared" si="135"/>
        <v>0</v>
      </c>
      <c r="V669" s="272"/>
      <c r="W669" s="62"/>
      <c r="X669" s="270">
        <f t="shared" si="136"/>
        <v>0</v>
      </c>
      <c r="Y669" s="270">
        <f t="shared" si="137"/>
        <v>0</v>
      </c>
      <c r="Z669" s="61"/>
      <c r="AA669" s="61"/>
      <c r="AB669" s="60" t="str">
        <f t="shared" si="138"/>
        <v/>
      </c>
      <c r="AC669" s="21" t="b">
        <f t="shared" si="139"/>
        <v>0</v>
      </c>
      <c r="AD669" s="21" t="b">
        <f t="shared" si="140"/>
        <v>0</v>
      </c>
      <c r="AE669" s="21" t="b">
        <f t="shared" si="141"/>
        <v>0</v>
      </c>
      <c r="AF669" s="21" t="b">
        <f ca="1">OR(AND($AC669,NOT($AD669)),AND($AC669,OR(AND($G669="",$H669&lt;&gt;""),AND($G669&lt;&gt;"",$H669=""),AND($J669="",$K669&lt;&gt;""),AND($J669&lt;&gt;"",$K669=""),AND($M669="",$N669&lt;&gt;""),AND($M669&lt;&gt;"",$N669=""),AND($P669="",$Q669&lt;&gt;""),AND($P669&lt;&gt;"",$Q669=""),AND($S669="",$T669&lt;&gt;""),AND($S669&lt;&gt;"",$T669=""),AND($V669="",$W669&lt;&gt;""),AND($V669&lt;&gt;"",$W669=""))),AND($C669&lt;&gt;"",$E669&lt;&gt;"",LEFT(TRIM($C669),1)&lt;&gt;LEFT(TRIM($E669),1)),IF(OR($E669="",$F669=""),FALSE(),IFERROR(COUNTIF(INDIRECT("UNITS_"&amp;SUBSTITUTE(LEFT($E669,FIND(" ",$E669&amp;" ")-1),".","_")),$F669)=0,TRUE())),AND($B669&lt;&gt;"",OR(ISNUMBER(SEARCH("outro",LOWER($B669))),ISNUMBER(SEARCH("divers",LOWER($B669))),ISNUMBER(SEARCH("etc",LOWER($B669))))),OR(AND(ISNUMBER(SEARCH("comunic",LOWER($B669))),LEFT($E669,3)&lt;&gt;"4.4"),AND(ISNUMBER(SEARCH("monitor",LOWER($B669))),NOT(OR(LEFT($E669,3)="1.5",LEFT($E669,3)="2.5")))),AND($B669&lt;&gt;"",OR(LEFT($C669,1)="1",LEFT($C669,1)="2"),$D669=""),AND($D669&lt;&gt;"",NOT(OR(LEFT($C669,1)="1",LEFT($C669,1)="2"))),AND($D669&lt;&gt;"",COUNTIF(' PROJETO'!$B$14:$B$16,$D669)=0),IF($D669="",FALSE(),IF(COUNTIF(' PROJETO'!$B$14:$B$16,$D669)=0,FALSE(),IFERROR(INDEX(' PROJETO'!$C$14:$C$16,MATCH($D669,' PROJETO'!$B$14:$B$16,0))&lt;&gt;"Sim",FALSE()))))</f>
        <v>0</v>
      </c>
      <c r="AG669" s="21" t="b">
        <f>AND($AC669,$Y669&gt;'CONFG.  LISTAS'!$F$4,$Z669="",$AA669="")</f>
        <v>0</v>
      </c>
      <c r="AH669" s="21" t="str">
        <f t="shared" si="142"/>
        <v/>
      </c>
      <c r="AI669" s="43" t="str">
        <f ca="1">IF(NOT($AC669),"",IF(OR($B669="",$C669="",$E669="",$F669=""),"Preencha descrição, categoria, tipo e unidade.",IF(AND($B669&lt;&gt;"",OR(LEFT($C669,1)="1",LEFT($C669,1)="2"),$D669=""),"Informe a prática de restauração para itens diretos.",IF(AND($D669&lt;&gt;"",NOT(OR(LEFT($C669,1)="1",LEFT($C669,1)="2"))),"Custos indiretos não devem pertencer a uma prática específica.",IF(AND($D669&lt;&gt;"",COUNTIF(' PROJETO'!$B$14:$B$16,$D669)=0),"Prática de restauração inválida ou não cadastrada.",IF(IF($D669="",FALSE(),IF(COUNTIF(' PROJETO'!$B$14:$B$16,$D669)=0,FALSE(),IFERROR(INDEX(' PROJETO'!$C$14:$C$16,MATCH($D669,' PROJETO'!$B$14:$B$16,0))&lt;&gt;"Sim",FALSE()))),"A prática informada no item não foi selecionada na aba Projeto.",IF(AND(MAX($I669,$L669,$O669,$R669,$U669,$X669)&gt;'CONFG.  LISTAS'!$F$4,NOT(OR($Z669&lt;&gt;"",$AA669&lt;&gt;""))),"Memorial de cálculo ou anexo obrigatório não informado para item acima do limite.",IF(OR(AND($G669&lt;&gt;"",$H669&lt;&gt;"",OR($G669&lt;=0,$H669&lt;=0)),AND($J669&lt;&gt;"",$K669&lt;&gt;"",OR($J669&lt;=0,$K669&lt;=0)),AND($M669&lt;&gt;"",$N669&lt;&gt;"",OR($M669&lt;=0,$N669&lt;=0)),AND($P669&lt;&gt;"",$Q669&lt;&gt;"",OR($P669&lt;=0,$Q669&lt;=0)),AND($S669&lt;&gt;"",$T669&lt;&gt;"",OR($S669&lt;=0,$T669&lt;=0)),AND($V669&lt;&gt;"",$W669&lt;&gt;"",OR($V669&lt;=0,$W669&lt;=0))),"Revise os valores informados: valor unitário e quantidade devem ser maiores que zero.",IF(OR(AND($G669="",$H669&lt;&gt;""),AND($G669&lt;&gt;"",$H669=""),AND($J669="",$K669&lt;&gt;""),AND($J669&lt;&gt;"",$K669=""),AND($M669="",$N669&lt;&gt;""),AND($M669&lt;&gt;"",$N669=""),AND($P669="",$Q669&lt;&gt;""),AND($P669&lt;&gt;"",$Q669=""),AND($S669="",$T669&lt;&gt;""),AND($S669&lt;&gt;"",$T669=""),AND($V669="",$W669&lt;&gt;""),AND($V669&lt;&gt;"",$W669="")),"Há ano preenchido parcialmente: "&amp;TRIM(IF(AND($G669="",$H669&lt;&gt;""),"Ano 1 (falta valor unitário); ","")&amp;IF(AND($G669&lt;&gt;"",$H669=""),"Ano 1 (falta quantidade); ","")&amp;IF(AND($J669="",$K669&lt;&gt;""),"Ano 2 (falta valor unitário); ","")&amp;IF(AND($J669&lt;&gt;"",$K669=""),"Ano 2 (falta quantidade); ","")&amp;IF(AND($M669="",$N669&lt;&gt;""),"Ano 3 (falta valor unitário); ","")&amp;IF(AND($M669&lt;&gt;"",$N669=""),"Ano 3 (falta quantidade); ","")&amp;IF(AND($P669="",$Q669&lt;&gt;""),"Ano 4 (falta valor unitário); ","")&amp;IF(AND($P669&lt;&gt;"",$Q669=""),"Ano 4 (falta quantidade); ","")&amp;IF(AND($S669="",$T669&lt;&gt;""),"Ano 5 (falta valor unitário); ","")&amp;IF(AND($S669&lt;&gt;"",$T669=""),"Ano 5 (falta quantidade); ","")&amp;IF(AND($V669="",$W669&lt;&gt;""),"Ano 6 (falta valor unitário); ","")&amp;IF(AND($V669&lt;&gt;"",$W669=""),"Ano 6 (falta quantidade); ","")), IF(NOT(OR(AND($G669&lt;&gt;"",$H669&lt;&gt;""),AND($J669&lt;&gt;"",$K669&lt;&gt;""),AND($M669&lt;&gt;"",$N669&lt;&gt;""),AND($P669&lt;&gt;"",$Q669&lt;&gt;""),AND($S669&lt;&gt;"",$T669&lt;&gt;""),AND($V669&lt;&gt;"",$W669&lt;&gt;""))),"Informe pelo menos um ano completo com valor unitário e quantidade.",IF(AND($C669&lt;&gt;"",$E669&lt;&gt;"",LEFT(TRIM($C669),1)&lt;&gt;LEFT(TRIM($E669),1)),"Categoria e tipo estão incompatíveis.",IF(IF(OR($E669="",$F669=""),FALSE(),IFERROR(COUNTIF(INDIRECT("UNITS_"&amp;SUBSTITUTE(LEFT($E669,FIND(" ",$E669&amp;" ")-1),".","_")),$F669)=0,TRUE())),"Unidade incompatível com o tipo selecionado.",IF(OR(AND(ISNUMBER(SEARCH("comunic",LOWER($B669))),LEFT($E669,3)&lt;&gt;"4.4"),AND(ISNUMBER(SEARCH("monitor",LOWER($B669))),NOT(OR(LEFT($E669,3)="1.5",LEFT($E669,3)="2.5")))),"Revise a classificação do item conforme as regras de preenchimento.",IF(AND($B669&lt;&gt;"",OR(ISNUMBER(SEARCH("outro",LOWER($B669))),ISNUMBER(SEARCH("divers",LOWER($B669))),ISNUMBER(SEARCH("kit",LOWER($B669))),ISNUMBER(SEARCH("ferrament",LOWER($B669))),ISNUMBER(SEARCH("epi",LOWER($B669)))),NOT(OR($Z669&lt;&gt;"",$AA669&lt;&gt;""))),"Descrição muito genérica: detalhe melhor o item e registre o racional no memorial ou em anexo.",IF(AND($Y669=0,$B669&lt;&gt;"",OR($G669&lt;&gt;"",$H669&lt;&gt;"",$J669&lt;&gt;"",$K669&lt;&gt;"",$M669&lt;&gt;"",$N669&lt;&gt;"",$P669&lt;&gt;"",$Q669&lt;&gt;"",$S669&lt;&gt;"",$T669&lt;&gt;"",$V669&lt;&gt;"",$W669&lt;&gt;"")),"O item possui dados lançados, mas o total está zerado. Revise os valores informados.","")))))))))))))))</f>
        <v/>
      </c>
    </row>
    <row r="670" spans="1:35" ht="14.25" customHeight="1" x14ac:dyDescent="0.25">
      <c r="A670" s="57" t="str">
        <f t="shared" si="130"/>
        <v/>
      </c>
      <c r="B670" s="58"/>
      <c r="C670" s="58"/>
      <c r="D670" s="58"/>
      <c r="E670" s="58"/>
      <c r="F670" s="58"/>
      <c r="G670" s="269"/>
      <c r="H670" s="59"/>
      <c r="I670" s="273">
        <f t="shared" si="131"/>
        <v>0</v>
      </c>
      <c r="J670" s="269"/>
      <c r="K670" s="59"/>
      <c r="L670" s="270">
        <f t="shared" si="132"/>
        <v>0</v>
      </c>
      <c r="M670" s="269"/>
      <c r="N670" s="59"/>
      <c r="O670" s="270">
        <f t="shared" si="133"/>
        <v>0</v>
      </c>
      <c r="P670" s="269"/>
      <c r="Q670" s="59"/>
      <c r="R670" s="271">
        <f t="shared" si="134"/>
        <v>0</v>
      </c>
      <c r="S670" s="269"/>
      <c r="T670" s="59"/>
      <c r="U670" s="270">
        <f t="shared" si="135"/>
        <v>0</v>
      </c>
      <c r="V670" s="269"/>
      <c r="W670" s="59"/>
      <c r="X670" s="270">
        <f t="shared" si="136"/>
        <v>0</v>
      </c>
      <c r="Y670" s="270">
        <f t="shared" si="137"/>
        <v>0</v>
      </c>
      <c r="Z670" s="58"/>
      <c r="AA670" s="58"/>
      <c r="AB670" s="60" t="str">
        <f t="shared" si="138"/>
        <v/>
      </c>
      <c r="AC670" s="21" t="b">
        <f t="shared" si="139"/>
        <v>0</v>
      </c>
      <c r="AD670" s="21" t="b">
        <f t="shared" si="140"/>
        <v>0</v>
      </c>
      <c r="AE670" s="21" t="b">
        <f t="shared" si="141"/>
        <v>0</v>
      </c>
      <c r="AF670" s="21" t="b">
        <f ca="1">OR(AND($AC670,NOT($AD670)),AND($AC670,OR(AND($G670="",$H670&lt;&gt;""),AND($G670&lt;&gt;"",$H670=""),AND($J670="",$K670&lt;&gt;""),AND($J670&lt;&gt;"",$K670=""),AND($M670="",$N670&lt;&gt;""),AND($M670&lt;&gt;"",$N670=""),AND($P670="",$Q670&lt;&gt;""),AND($P670&lt;&gt;"",$Q670=""),AND($S670="",$T670&lt;&gt;""),AND($S670&lt;&gt;"",$T670=""),AND($V670="",$W670&lt;&gt;""),AND($V670&lt;&gt;"",$W670=""))),AND($C670&lt;&gt;"",$E670&lt;&gt;"",LEFT(TRIM($C670),1)&lt;&gt;LEFT(TRIM($E670),1)),IF(OR($E670="",$F670=""),FALSE(),IFERROR(COUNTIF(INDIRECT("UNITS_"&amp;SUBSTITUTE(LEFT($E670,FIND(" ",$E670&amp;" ")-1),".","_")),$F670)=0,TRUE())),AND($B670&lt;&gt;"",OR(ISNUMBER(SEARCH("outro",LOWER($B670))),ISNUMBER(SEARCH("divers",LOWER($B670))),ISNUMBER(SEARCH("etc",LOWER($B670))))),OR(AND(ISNUMBER(SEARCH("comunic",LOWER($B670))),LEFT($E670,3)&lt;&gt;"4.4"),AND(ISNUMBER(SEARCH("monitor",LOWER($B670))),NOT(OR(LEFT($E670,3)="1.5",LEFT($E670,3)="2.5")))),AND($B670&lt;&gt;"",OR(LEFT($C670,1)="1",LEFT($C670,1)="2"),$D670=""),AND($D670&lt;&gt;"",NOT(OR(LEFT($C670,1)="1",LEFT($C670,1)="2"))),AND($D670&lt;&gt;"",COUNTIF(' PROJETO'!$B$14:$B$16,$D670)=0),IF($D670="",FALSE(),IF(COUNTIF(' PROJETO'!$B$14:$B$16,$D670)=0,FALSE(),IFERROR(INDEX(' PROJETO'!$C$14:$C$16,MATCH($D670,' PROJETO'!$B$14:$B$16,0))&lt;&gt;"Sim",FALSE()))))</f>
        <v>0</v>
      </c>
      <c r="AG670" s="21" t="b">
        <f>AND($AC670,$Y670&gt;'CONFG.  LISTAS'!$F$4,$Z670="",$AA670="")</f>
        <v>0</v>
      </c>
      <c r="AH670" s="21" t="str">
        <f t="shared" si="142"/>
        <v/>
      </c>
      <c r="AI670" s="43" t="str">
        <f ca="1">IF(NOT($AC670),"",IF(OR($B670="",$C670="",$E670="",$F670=""),"Preencha descrição, categoria, tipo e unidade.",IF(AND($B670&lt;&gt;"",OR(LEFT($C670,1)="1",LEFT($C670,1)="2"),$D670=""),"Informe a prática de restauração para itens diretos.",IF(AND($D670&lt;&gt;"",NOT(OR(LEFT($C670,1)="1",LEFT($C670,1)="2"))),"Custos indiretos não devem pertencer a uma prática específica.",IF(AND($D670&lt;&gt;"",COUNTIF(' PROJETO'!$B$14:$B$16,$D670)=0),"Prática de restauração inválida ou não cadastrada.",IF(IF($D670="",FALSE(),IF(COUNTIF(' PROJETO'!$B$14:$B$16,$D670)=0,FALSE(),IFERROR(INDEX(' PROJETO'!$C$14:$C$16,MATCH($D670,' PROJETO'!$B$14:$B$16,0))&lt;&gt;"Sim",FALSE()))),"A prática informada no item não foi selecionada na aba Projeto.",IF(AND(MAX($I670,$L670,$O670,$R670,$U670,$X670)&gt;'CONFG.  LISTAS'!$F$4,NOT(OR($Z670&lt;&gt;"",$AA670&lt;&gt;""))),"Memorial de cálculo ou anexo obrigatório não informado para item acima do limite.",IF(OR(AND($G670&lt;&gt;"",$H670&lt;&gt;"",OR($G670&lt;=0,$H670&lt;=0)),AND($J670&lt;&gt;"",$K670&lt;&gt;"",OR($J670&lt;=0,$K670&lt;=0)),AND($M670&lt;&gt;"",$N670&lt;&gt;"",OR($M670&lt;=0,$N670&lt;=0)),AND($P670&lt;&gt;"",$Q670&lt;&gt;"",OR($P670&lt;=0,$Q670&lt;=0)),AND($S670&lt;&gt;"",$T670&lt;&gt;"",OR($S670&lt;=0,$T670&lt;=0)),AND($V670&lt;&gt;"",$W670&lt;&gt;"",OR($V670&lt;=0,$W670&lt;=0))),"Revise os valores informados: valor unitário e quantidade devem ser maiores que zero.",IF(OR(AND($G670="",$H670&lt;&gt;""),AND($G670&lt;&gt;"",$H670=""),AND($J670="",$K670&lt;&gt;""),AND($J670&lt;&gt;"",$K670=""),AND($M670="",$N670&lt;&gt;""),AND($M670&lt;&gt;"",$N670=""),AND($P670="",$Q670&lt;&gt;""),AND($P670&lt;&gt;"",$Q670=""),AND($S670="",$T670&lt;&gt;""),AND($S670&lt;&gt;"",$T670=""),AND($V670="",$W670&lt;&gt;""),AND($V670&lt;&gt;"",$W670="")),"Há ano preenchido parcialmente: "&amp;TRIM(IF(AND($G670="",$H670&lt;&gt;""),"Ano 1 (falta valor unitário); ","")&amp;IF(AND($G670&lt;&gt;"",$H670=""),"Ano 1 (falta quantidade); ","")&amp;IF(AND($J670="",$K670&lt;&gt;""),"Ano 2 (falta valor unitário); ","")&amp;IF(AND($J670&lt;&gt;"",$K670=""),"Ano 2 (falta quantidade); ","")&amp;IF(AND($M670="",$N670&lt;&gt;""),"Ano 3 (falta valor unitário); ","")&amp;IF(AND($M670&lt;&gt;"",$N670=""),"Ano 3 (falta quantidade); ","")&amp;IF(AND($P670="",$Q670&lt;&gt;""),"Ano 4 (falta valor unitário); ","")&amp;IF(AND($P670&lt;&gt;"",$Q670=""),"Ano 4 (falta quantidade); ","")&amp;IF(AND($S670="",$T670&lt;&gt;""),"Ano 5 (falta valor unitário); ","")&amp;IF(AND($S670&lt;&gt;"",$T670=""),"Ano 5 (falta quantidade); ","")&amp;IF(AND($V670="",$W670&lt;&gt;""),"Ano 6 (falta valor unitário); ","")&amp;IF(AND($V670&lt;&gt;"",$W670=""),"Ano 6 (falta quantidade); ","")), IF(NOT(OR(AND($G670&lt;&gt;"",$H670&lt;&gt;""),AND($J670&lt;&gt;"",$K670&lt;&gt;""),AND($M670&lt;&gt;"",$N670&lt;&gt;""),AND($P670&lt;&gt;"",$Q670&lt;&gt;""),AND($S670&lt;&gt;"",$T670&lt;&gt;""),AND($V670&lt;&gt;"",$W670&lt;&gt;""))),"Informe pelo menos um ano completo com valor unitário e quantidade.",IF(AND($C670&lt;&gt;"",$E670&lt;&gt;"",LEFT(TRIM($C670),1)&lt;&gt;LEFT(TRIM($E670),1)),"Categoria e tipo estão incompatíveis.",IF(IF(OR($E670="",$F670=""),FALSE(),IFERROR(COUNTIF(INDIRECT("UNITS_"&amp;SUBSTITUTE(LEFT($E670,FIND(" ",$E670&amp;" ")-1),".","_")),$F670)=0,TRUE())),"Unidade incompatível com o tipo selecionado.",IF(OR(AND(ISNUMBER(SEARCH("comunic",LOWER($B670))),LEFT($E670,3)&lt;&gt;"4.4"),AND(ISNUMBER(SEARCH("monitor",LOWER($B670))),NOT(OR(LEFT($E670,3)="1.5",LEFT($E670,3)="2.5")))),"Revise a classificação do item conforme as regras de preenchimento.",IF(AND($B670&lt;&gt;"",OR(ISNUMBER(SEARCH("outro",LOWER($B670))),ISNUMBER(SEARCH("divers",LOWER($B670))),ISNUMBER(SEARCH("kit",LOWER($B670))),ISNUMBER(SEARCH("ferrament",LOWER($B670))),ISNUMBER(SEARCH("epi",LOWER($B670)))),NOT(OR($Z670&lt;&gt;"",$AA670&lt;&gt;""))),"Descrição muito genérica: detalhe melhor o item e registre o racional no memorial ou em anexo.",IF(AND($Y670=0,$B670&lt;&gt;"",OR($G670&lt;&gt;"",$H670&lt;&gt;"",$J670&lt;&gt;"",$K670&lt;&gt;"",$M670&lt;&gt;"",$N670&lt;&gt;"",$P670&lt;&gt;"",$Q670&lt;&gt;"",$S670&lt;&gt;"",$T670&lt;&gt;"",$V670&lt;&gt;"",$W670&lt;&gt;"")),"O item possui dados lançados, mas o total está zerado. Revise os valores informados.","")))))))))))))))</f>
        <v/>
      </c>
    </row>
    <row r="671" spans="1:35" ht="14.25" customHeight="1" x14ac:dyDescent="0.25">
      <c r="A671" s="57" t="str">
        <f t="shared" si="130"/>
        <v/>
      </c>
      <c r="B671" s="61"/>
      <c r="C671" s="61"/>
      <c r="D671" s="58"/>
      <c r="E671" s="61"/>
      <c r="F671" s="61"/>
      <c r="G671" s="272"/>
      <c r="H671" s="62"/>
      <c r="I671" s="273">
        <f t="shared" si="131"/>
        <v>0</v>
      </c>
      <c r="J671" s="272"/>
      <c r="K671" s="62"/>
      <c r="L671" s="270">
        <f t="shared" si="132"/>
        <v>0</v>
      </c>
      <c r="M671" s="272"/>
      <c r="N671" s="62"/>
      <c r="O671" s="270">
        <f t="shared" si="133"/>
        <v>0</v>
      </c>
      <c r="P671" s="272"/>
      <c r="Q671" s="62"/>
      <c r="R671" s="271">
        <f t="shared" si="134"/>
        <v>0</v>
      </c>
      <c r="S671" s="272"/>
      <c r="T671" s="62"/>
      <c r="U671" s="270">
        <f t="shared" si="135"/>
        <v>0</v>
      </c>
      <c r="V671" s="272"/>
      <c r="W671" s="62"/>
      <c r="X671" s="270">
        <f t="shared" si="136"/>
        <v>0</v>
      </c>
      <c r="Y671" s="270">
        <f t="shared" si="137"/>
        <v>0</v>
      </c>
      <c r="Z671" s="61"/>
      <c r="AA671" s="61"/>
      <c r="AB671" s="60" t="str">
        <f t="shared" si="138"/>
        <v/>
      </c>
      <c r="AC671" s="21" t="b">
        <f t="shared" si="139"/>
        <v>0</v>
      </c>
      <c r="AD671" s="21" t="b">
        <f t="shared" si="140"/>
        <v>0</v>
      </c>
      <c r="AE671" s="21" t="b">
        <f t="shared" si="141"/>
        <v>0</v>
      </c>
      <c r="AF671" s="21" t="b">
        <f ca="1">OR(AND($AC671,NOT($AD671)),AND($AC671,OR(AND($G671="",$H671&lt;&gt;""),AND($G671&lt;&gt;"",$H671=""),AND($J671="",$K671&lt;&gt;""),AND($J671&lt;&gt;"",$K671=""),AND($M671="",$N671&lt;&gt;""),AND($M671&lt;&gt;"",$N671=""),AND($P671="",$Q671&lt;&gt;""),AND($P671&lt;&gt;"",$Q671=""),AND($S671="",$T671&lt;&gt;""),AND($S671&lt;&gt;"",$T671=""),AND($V671="",$W671&lt;&gt;""),AND($V671&lt;&gt;"",$W671=""))),AND($C671&lt;&gt;"",$E671&lt;&gt;"",LEFT(TRIM($C671),1)&lt;&gt;LEFT(TRIM($E671),1)),IF(OR($E671="",$F671=""),FALSE(),IFERROR(COUNTIF(INDIRECT("UNITS_"&amp;SUBSTITUTE(LEFT($E671,FIND(" ",$E671&amp;" ")-1),".","_")),$F671)=0,TRUE())),AND($B671&lt;&gt;"",OR(ISNUMBER(SEARCH("outro",LOWER($B671))),ISNUMBER(SEARCH("divers",LOWER($B671))),ISNUMBER(SEARCH("etc",LOWER($B671))))),OR(AND(ISNUMBER(SEARCH("comunic",LOWER($B671))),LEFT($E671,3)&lt;&gt;"4.4"),AND(ISNUMBER(SEARCH("monitor",LOWER($B671))),NOT(OR(LEFT($E671,3)="1.5",LEFT($E671,3)="2.5")))),AND($B671&lt;&gt;"",OR(LEFT($C671,1)="1",LEFT($C671,1)="2"),$D671=""),AND($D671&lt;&gt;"",NOT(OR(LEFT($C671,1)="1",LEFT($C671,1)="2"))),AND($D671&lt;&gt;"",COUNTIF(' PROJETO'!$B$14:$B$16,$D671)=0),IF($D671="",FALSE(),IF(COUNTIF(' PROJETO'!$B$14:$B$16,$D671)=0,FALSE(),IFERROR(INDEX(' PROJETO'!$C$14:$C$16,MATCH($D671,' PROJETO'!$B$14:$B$16,0))&lt;&gt;"Sim",FALSE()))))</f>
        <v>0</v>
      </c>
      <c r="AG671" s="21" t="b">
        <f>AND($AC671,$Y671&gt;'CONFG.  LISTAS'!$F$4,$Z671="",$AA671="")</f>
        <v>0</v>
      </c>
      <c r="AH671" s="21" t="str">
        <f t="shared" si="142"/>
        <v/>
      </c>
      <c r="AI671" s="43" t="str">
        <f ca="1">IF(NOT($AC671),"",IF(OR($B671="",$C671="",$E671="",$F671=""),"Preencha descrição, categoria, tipo e unidade.",IF(AND($B671&lt;&gt;"",OR(LEFT($C671,1)="1",LEFT($C671,1)="2"),$D671=""),"Informe a prática de restauração para itens diretos.",IF(AND($D671&lt;&gt;"",NOT(OR(LEFT($C671,1)="1",LEFT($C671,1)="2"))),"Custos indiretos não devem pertencer a uma prática específica.",IF(AND($D671&lt;&gt;"",COUNTIF(' PROJETO'!$B$14:$B$16,$D671)=0),"Prática de restauração inválida ou não cadastrada.",IF(IF($D671="",FALSE(),IF(COUNTIF(' PROJETO'!$B$14:$B$16,$D671)=0,FALSE(),IFERROR(INDEX(' PROJETO'!$C$14:$C$16,MATCH($D671,' PROJETO'!$B$14:$B$16,0))&lt;&gt;"Sim",FALSE()))),"A prática informada no item não foi selecionada na aba Projeto.",IF(AND(MAX($I671,$L671,$O671,$R671,$U671,$X671)&gt;'CONFG.  LISTAS'!$F$4,NOT(OR($Z671&lt;&gt;"",$AA671&lt;&gt;""))),"Memorial de cálculo ou anexo obrigatório não informado para item acima do limite.",IF(OR(AND($G671&lt;&gt;"",$H671&lt;&gt;"",OR($G671&lt;=0,$H671&lt;=0)),AND($J671&lt;&gt;"",$K671&lt;&gt;"",OR($J671&lt;=0,$K671&lt;=0)),AND($M671&lt;&gt;"",$N671&lt;&gt;"",OR($M671&lt;=0,$N671&lt;=0)),AND($P671&lt;&gt;"",$Q671&lt;&gt;"",OR($P671&lt;=0,$Q671&lt;=0)),AND($S671&lt;&gt;"",$T671&lt;&gt;"",OR($S671&lt;=0,$T671&lt;=0)),AND($V671&lt;&gt;"",$W671&lt;&gt;"",OR($V671&lt;=0,$W671&lt;=0))),"Revise os valores informados: valor unitário e quantidade devem ser maiores que zero.",IF(OR(AND($G671="",$H671&lt;&gt;""),AND($G671&lt;&gt;"",$H671=""),AND($J671="",$K671&lt;&gt;""),AND($J671&lt;&gt;"",$K671=""),AND($M671="",$N671&lt;&gt;""),AND($M671&lt;&gt;"",$N671=""),AND($P671="",$Q671&lt;&gt;""),AND($P671&lt;&gt;"",$Q671=""),AND($S671="",$T671&lt;&gt;""),AND($S671&lt;&gt;"",$T671=""),AND($V671="",$W671&lt;&gt;""),AND($V671&lt;&gt;"",$W671="")),"Há ano preenchido parcialmente: "&amp;TRIM(IF(AND($G671="",$H671&lt;&gt;""),"Ano 1 (falta valor unitário); ","")&amp;IF(AND($G671&lt;&gt;"",$H671=""),"Ano 1 (falta quantidade); ","")&amp;IF(AND($J671="",$K671&lt;&gt;""),"Ano 2 (falta valor unitário); ","")&amp;IF(AND($J671&lt;&gt;"",$K671=""),"Ano 2 (falta quantidade); ","")&amp;IF(AND($M671="",$N671&lt;&gt;""),"Ano 3 (falta valor unitário); ","")&amp;IF(AND($M671&lt;&gt;"",$N671=""),"Ano 3 (falta quantidade); ","")&amp;IF(AND($P671="",$Q671&lt;&gt;""),"Ano 4 (falta valor unitário); ","")&amp;IF(AND($P671&lt;&gt;"",$Q671=""),"Ano 4 (falta quantidade); ","")&amp;IF(AND($S671="",$T671&lt;&gt;""),"Ano 5 (falta valor unitário); ","")&amp;IF(AND($S671&lt;&gt;"",$T671=""),"Ano 5 (falta quantidade); ","")&amp;IF(AND($V671="",$W671&lt;&gt;""),"Ano 6 (falta valor unitário); ","")&amp;IF(AND($V671&lt;&gt;"",$W671=""),"Ano 6 (falta quantidade); ","")), IF(NOT(OR(AND($G671&lt;&gt;"",$H671&lt;&gt;""),AND($J671&lt;&gt;"",$K671&lt;&gt;""),AND($M671&lt;&gt;"",$N671&lt;&gt;""),AND($P671&lt;&gt;"",$Q671&lt;&gt;""),AND($S671&lt;&gt;"",$T671&lt;&gt;""),AND($V671&lt;&gt;"",$W671&lt;&gt;""))),"Informe pelo menos um ano completo com valor unitário e quantidade.",IF(AND($C671&lt;&gt;"",$E671&lt;&gt;"",LEFT(TRIM($C671),1)&lt;&gt;LEFT(TRIM($E671),1)),"Categoria e tipo estão incompatíveis.",IF(IF(OR($E671="",$F671=""),FALSE(),IFERROR(COUNTIF(INDIRECT("UNITS_"&amp;SUBSTITUTE(LEFT($E671,FIND(" ",$E671&amp;" ")-1),".","_")),$F671)=0,TRUE())),"Unidade incompatível com o tipo selecionado.",IF(OR(AND(ISNUMBER(SEARCH("comunic",LOWER($B671))),LEFT($E671,3)&lt;&gt;"4.4"),AND(ISNUMBER(SEARCH("monitor",LOWER($B671))),NOT(OR(LEFT($E671,3)="1.5",LEFT($E671,3)="2.5")))),"Revise a classificação do item conforme as regras de preenchimento.",IF(AND($B671&lt;&gt;"",OR(ISNUMBER(SEARCH("outro",LOWER($B671))),ISNUMBER(SEARCH("divers",LOWER($B671))),ISNUMBER(SEARCH("kit",LOWER($B671))),ISNUMBER(SEARCH("ferrament",LOWER($B671))),ISNUMBER(SEARCH("epi",LOWER($B671)))),NOT(OR($Z671&lt;&gt;"",$AA671&lt;&gt;""))),"Descrição muito genérica: detalhe melhor o item e registre o racional no memorial ou em anexo.",IF(AND($Y671=0,$B671&lt;&gt;"",OR($G671&lt;&gt;"",$H671&lt;&gt;"",$J671&lt;&gt;"",$K671&lt;&gt;"",$M671&lt;&gt;"",$N671&lt;&gt;"",$P671&lt;&gt;"",$Q671&lt;&gt;"",$S671&lt;&gt;"",$T671&lt;&gt;"",$V671&lt;&gt;"",$W671&lt;&gt;"")),"O item possui dados lançados, mas o total está zerado. Revise os valores informados.","")))))))))))))))</f>
        <v/>
      </c>
    </row>
    <row r="672" spans="1:35" ht="14.25" customHeight="1" x14ac:dyDescent="0.25">
      <c r="A672" s="57" t="str">
        <f t="shared" si="130"/>
        <v/>
      </c>
      <c r="B672" s="58"/>
      <c r="C672" s="58"/>
      <c r="D672" s="58"/>
      <c r="E672" s="58"/>
      <c r="F672" s="58"/>
      <c r="G672" s="269"/>
      <c r="H672" s="59"/>
      <c r="I672" s="273">
        <f t="shared" si="131"/>
        <v>0</v>
      </c>
      <c r="J672" s="269"/>
      <c r="K672" s="59"/>
      <c r="L672" s="270">
        <f t="shared" si="132"/>
        <v>0</v>
      </c>
      <c r="M672" s="269"/>
      <c r="N672" s="59"/>
      <c r="O672" s="270">
        <f t="shared" si="133"/>
        <v>0</v>
      </c>
      <c r="P672" s="269"/>
      <c r="Q672" s="59"/>
      <c r="R672" s="271">
        <f t="shared" si="134"/>
        <v>0</v>
      </c>
      <c r="S672" s="269"/>
      <c r="T672" s="59"/>
      <c r="U672" s="270">
        <f t="shared" si="135"/>
        <v>0</v>
      </c>
      <c r="V672" s="269"/>
      <c r="W672" s="59"/>
      <c r="X672" s="270">
        <f t="shared" si="136"/>
        <v>0</v>
      </c>
      <c r="Y672" s="270">
        <f t="shared" si="137"/>
        <v>0</v>
      </c>
      <c r="Z672" s="58"/>
      <c r="AA672" s="58"/>
      <c r="AB672" s="60" t="str">
        <f t="shared" si="138"/>
        <v/>
      </c>
      <c r="AC672" s="21" t="b">
        <f t="shared" si="139"/>
        <v>0</v>
      </c>
      <c r="AD672" s="21" t="b">
        <f t="shared" si="140"/>
        <v>0</v>
      </c>
      <c r="AE672" s="21" t="b">
        <f t="shared" si="141"/>
        <v>0</v>
      </c>
      <c r="AF672" s="21" t="b">
        <f ca="1">OR(AND($AC672,NOT($AD672)),AND($AC672,OR(AND($G672="",$H672&lt;&gt;""),AND($G672&lt;&gt;"",$H672=""),AND($J672="",$K672&lt;&gt;""),AND($J672&lt;&gt;"",$K672=""),AND($M672="",$N672&lt;&gt;""),AND($M672&lt;&gt;"",$N672=""),AND($P672="",$Q672&lt;&gt;""),AND($P672&lt;&gt;"",$Q672=""),AND($S672="",$T672&lt;&gt;""),AND($S672&lt;&gt;"",$T672=""),AND($V672="",$W672&lt;&gt;""),AND($V672&lt;&gt;"",$W672=""))),AND($C672&lt;&gt;"",$E672&lt;&gt;"",LEFT(TRIM($C672),1)&lt;&gt;LEFT(TRIM($E672),1)),IF(OR($E672="",$F672=""),FALSE(),IFERROR(COUNTIF(INDIRECT("UNITS_"&amp;SUBSTITUTE(LEFT($E672,FIND(" ",$E672&amp;" ")-1),".","_")),$F672)=0,TRUE())),AND($B672&lt;&gt;"",OR(ISNUMBER(SEARCH("outro",LOWER($B672))),ISNUMBER(SEARCH("divers",LOWER($B672))),ISNUMBER(SEARCH("etc",LOWER($B672))))),OR(AND(ISNUMBER(SEARCH("comunic",LOWER($B672))),LEFT($E672,3)&lt;&gt;"4.4"),AND(ISNUMBER(SEARCH("monitor",LOWER($B672))),NOT(OR(LEFT($E672,3)="1.5",LEFT($E672,3)="2.5")))),AND($B672&lt;&gt;"",OR(LEFT($C672,1)="1",LEFT($C672,1)="2"),$D672=""),AND($D672&lt;&gt;"",NOT(OR(LEFT($C672,1)="1",LEFT($C672,1)="2"))),AND($D672&lt;&gt;"",COUNTIF(' PROJETO'!$B$14:$B$16,$D672)=0),IF($D672="",FALSE(),IF(COUNTIF(' PROJETO'!$B$14:$B$16,$D672)=0,FALSE(),IFERROR(INDEX(' PROJETO'!$C$14:$C$16,MATCH($D672,' PROJETO'!$B$14:$B$16,0))&lt;&gt;"Sim",FALSE()))))</f>
        <v>0</v>
      </c>
      <c r="AG672" s="21" t="b">
        <f>AND($AC672,$Y672&gt;'CONFG.  LISTAS'!$F$4,$Z672="",$AA672="")</f>
        <v>0</v>
      </c>
      <c r="AH672" s="21" t="str">
        <f t="shared" si="142"/>
        <v/>
      </c>
      <c r="AI672" s="43" t="str">
        <f ca="1">IF(NOT($AC672),"",IF(OR($B672="",$C672="",$E672="",$F672=""),"Preencha descrição, categoria, tipo e unidade.",IF(AND($B672&lt;&gt;"",OR(LEFT($C672,1)="1",LEFT($C672,1)="2"),$D672=""),"Informe a prática de restauração para itens diretos.",IF(AND($D672&lt;&gt;"",NOT(OR(LEFT($C672,1)="1",LEFT($C672,1)="2"))),"Custos indiretos não devem pertencer a uma prática específica.",IF(AND($D672&lt;&gt;"",COUNTIF(' PROJETO'!$B$14:$B$16,$D672)=0),"Prática de restauração inválida ou não cadastrada.",IF(IF($D672="",FALSE(),IF(COUNTIF(' PROJETO'!$B$14:$B$16,$D672)=0,FALSE(),IFERROR(INDEX(' PROJETO'!$C$14:$C$16,MATCH($D672,' PROJETO'!$B$14:$B$16,0))&lt;&gt;"Sim",FALSE()))),"A prática informada no item não foi selecionada na aba Projeto.",IF(AND(MAX($I672,$L672,$O672,$R672,$U672,$X672)&gt;'CONFG.  LISTAS'!$F$4,NOT(OR($Z672&lt;&gt;"",$AA672&lt;&gt;""))),"Memorial de cálculo ou anexo obrigatório não informado para item acima do limite.",IF(OR(AND($G672&lt;&gt;"",$H672&lt;&gt;"",OR($G672&lt;=0,$H672&lt;=0)),AND($J672&lt;&gt;"",$K672&lt;&gt;"",OR($J672&lt;=0,$K672&lt;=0)),AND($M672&lt;&gt;"",$N672&lt;&gt;"",OR($M672&lt;=0,$N672&lt;=0)),AND($P672&lt;&gt;"",$Q672&lt;&gt;"",OR($P672&lt;=0,$Q672&lt;=0)),AND($S672&lt;&gt;"",$T672&lt;&gt;"",OR($S672&lt;=0,$T672&lt;=0)),AND($V672&lt;&gt;"",$W672&lt;&gt;"",OR($V672&lt;=0,$W672&lt;=0))),"Revise os valores informados: valor unitário e quantidade devem ser maiores que zero.",IF(OR(AND($G672="",$H672&lt;&gt;""),AND($G672&lt;&gt;"",$H672=""),AND($J672="",$K672&lt;&gt;""),AND($J672&lt;&gt;"",$K672=""),AND($M672="",$N672&lt;&gt;""),AND($M672&lt;&gt;"",$N672=""),AND($P672="",$Q672&lt;&gt;""),AND($P672&lt;&gt;"",$Q672=""),AND($S672="",$T672&lt;&gt;""),AND($S672&lt;&gt;"",$T672=""),AND($V672="",$W672&lt;&gt;""),AND($V672&lt;&gt;"",$W672="")),"Há ano preenchido parcialmente: "&amp;TRIM(IF(AND($G672="",$H672&lt;&gt;""),"Ano 1 (falta valor unitário); ","")&amp;IF(AND($G672&lt;&gt;"",$H672=""),"Ano 1 (falta quantidade); ","")&amp;IF(AND($J672="",$K672&lt;&gt;""),"Ano 2 (falta valor unitário); ","")&amp;IF(AND($J672&lt;&gt;"",$K672=""),"Ano 2 (falta quantidade); ","")&amp;IF(AND($M672="",$N672&lt;&gt;""),"Ano 3 (falta valor unitário); ","")&amp;IF(AND($M672&lt;&gt;"",$N672=""),"Ano 3 (falta quantidade); ","")&amp;IF(AND($P672="",$Q672&lt;&gt;""),"Ano 4 (falta valor unitário); ","")&amp;IF(AND($P672&lt;&gt;"",$Q672=""),"Ano 4 (falta quantidade); ","")&amp;IF(AND($S672="",$T672&lt;&gt;""),"Ano 5 (falta valor unitário); ","")&amp;IF(AND($S672&lt;&gt;"",$T672=""),"Ano 5 (falta quantidade); ","")&amp;IF(AND($V672="",$W672&lt;&gt;""),"Ano 6 (falta valor unitário); ","")&amp;IF(AND($V672&lt;&gt;"",$W672=""),"Ano 6 (falta quantidade); ","")), IF(NOT(OR(AND($G672&lt;&gt;"",$H672&lt;&gt;""),AND($J672&lt;&gt;"",$K672&lt;&gt;""),AND($M672&lt;&gt;"",$N672&lt;&gt;""),AND($P672&lt;&gt;"",$Q672&lt;&gt;""),AND($S672&lt;&gt;"",$T672&lt;&gt;""),AND($V672&lt;&gt;"",$W672&lt;&gt;""))),"Informe pelo menos um ano completo com valor unitário e quantidade.",IF(AND($C672&lt;&gt;"",$E672&lt;&gt;"",LEFT(TRIM($C672),1)&lt;&gt;LEFT(TRIM($E672),1)),"Categoria e tipo estão incompatíveis.",IF(IF(OR($E672="",$F672=""),FALSE(),IFERROR(COUNTIF(INDIRECT("UNITS_"&amp;SUBSTITUTE(LEFT($E672,FIND(" ",$E672&amp;" ")-1),".","_")),$F672)=0,TRUE())),"Unidade incompatível com o tipo selecionado.",IF(OR(AND(ISNUMBER(SEARCH("comunic",LOWER($B672))),LEFT($E672,3)&lt;&gt;"4.4"),AND(ISNUMBER(SEARCH("monitor",LOWER($B672))),NOT(OR(LEFT($E672,3)="1.5",LEFT($E672,3)="2.5")))),"Revise a classificação do item conforme as regras de preenchimento.",IF(AND($B672&lt;&gt;"",OR(ISNUMBER(SEARCH("outro",LOWER($B672))),ISNUMBER(SEARCH("divers",LOWER($B672))),ISNUMBER(SEARCH("kit",LOWER($B672))),ISNUMBER(SEARCH("ferrament",LOWER($B672))),ISNUMBER(SEARCH("epi",LOWER($B672)))),NOT(OR($Z672&lt;&gt;"",$AA672&lt;&gt;""))),"Descrição muito genérica: detalhe melhor o item e registre o racional no memorial ou em anexo.",IF(AND($Y672=0,$B672&lt;&gt;"",OR($G672&lt;&gt;"",$H672&lt;&gt;"",$J672&lt;&gt;"",$K672&lt;&gt;"",$M672&lt;&gt;"",$N672&lt;&gt;"",$P672&lt;&gt;"",$Q672&lt;&gt;"",$S672&lt;&gt;"",$T672&lt;&gt;"",$V672&lt;&gt;"",$W672&lt;&gt;"")),"O item possui dados lançados, mas o total está zerado. Revise os valores informados.","")))))))))))))))</f>
        <v/>
      </c>
    </row>
    <row r="673" spans="1:35" ht="14.25" customHeight="1" x14ac:dyDescent="0.25">
      <c r="A673" s="57" t="str">
        <f t="shared" si="130"/>
        <v/>
      </c>
      <c r="B673" s="61"/>
      <c r="C673" s="61"/>
      <c r="D673" s="58"/>
      <c r="E673" s="61"/>
      <c r="F673" s="61"/>
      <c r="G673" s="272"/>
      <c r="H673" s="62"/>
      <c r="I673" s="273">
        <f t="shared" si="131"/>
        <v>0</v>
      </c>
      <c r="J673" s="272"/>
      <c r="K673" s="62"/>
      <c r="L673" s="270">
        <f t="shared" si="132"/>
        <v>0</v>
      </c>
      <c r="M673" s="272"/>
      <c r="N673" s="62"/>
      <c r="O673" s="270">
        <f t="shared" si="133"/>
        <v>0</v>
      </c>
      <c r="P673" s="272"/>
      <c r="Q673" s="62"/>
      <c r="R673" s="271">
        <f t="shared" si="134"/>
        <v>0</v>
      </c>
      <c r="S673" s="272"/>
      <c r="T673" s="62"/>
      <c r="U673" s="270">
        <f t="shared" si="135"/>
        <v>0</v>
      </c>
      <c r="V673" s="272"/>
      <c r="W673" s="62"/>
      <c r="X673" s="270">
        <f t="shared" si="136"/>
        <v>0</v>
      </c>
      <c r="Y673" s="270">
        <f t="shared" si="137"/>
        <v>0</v>
      </c>
      <c r="Z673" s="61"/>
      <c r="AA673" s="61"/>
      <c r="AB673" s="60" t="str">
        <f t="shared" si="138"/>
        <v/>
      </c>
      <c r="AC673" s="21" t="b">
        <f t="shared" si="139"/>
        <v>0</v>
      </c>
      <c r="AD673" s="21" t="b">
        <f t="shared" si="140"/>
        <v>0</v>
      </c>
      <c r="AE673" s="21" t="b">
        <f t="shared" si="141"/>
        <v>0</v>
      </c>
      <c r="AF673" s="21" t="b">
        <f ca="1">OR(AND($AC673,NOT($AD673)),AND($AC673,OR(AND($G673="",$H673&lt;&gt;""),AND($G673&lt;&gt;"",$H673=""),AND($J673="",$K673&lt;&gt;""),AND($J673&lt;&gt;"",$K673=""),AND($M673="",$N673&lt;&gt;""),AND($M673&lt;&gt;"",$N673=""),AND($P673="",$Q673&lt;&gt;""),AND($P673&lt;&gt;"",$Q673=""),AND($S673="",$T673&lt;&gt;""),AND($S673&lt;&gt;"",$T673=""),AND($V673="",$W673&lt;&gt;""),AND($V673&lt;&gt;"",$W673=""))),AND($C673&lt;&gt;"",$E673&lt;&gt;"",LEFT(TRIM($C673),1)&lt;&gt;LEFT(TRIM($E673),1)),IF(OR($E673="",$F673=""),FALSE(),IFERROR(COUNTIF(INDIRECT("UNITS_"&amp;SUBSTITUTE(LEFT($E673,FIND(" ",$E673&amp;" ")-1),".","_")),$F673)=0,TRUE())),AND($B673&lt;&gt;"",OR(ISNUMBER(SEARCH("outro",LOWER($B673))),ISNUMBER(SEARCH("divers",LOWER($B673))),ISNUMBER(SEARCH("etc",LOWER($B673))))),OR(AND(ISNUMBER(SEARCH("comunic",LOWER($B673))),LEFT($E673,3)&lt;&gt;"4.4"),AND(ISNUMBER(SEARCH("monitor",LOWER($B673))),NOT(OR(LEFT($E673,3)="1.5",LEFT($E673,3)="2.5")))),AND($B673&lt;&gt;"",OR(LEFT($C673,1)="1",LEFT($C673,1)="2"),$D673=""),AND($D673&lt;&gt;"",NOT(OR(LEFT($C673,1)="1",LEFT($C673,1)="2"))),AND($D673&lt;&gt;"",COUNTIF(' PROJETO'!$B$14:$B$16,$D673)=0),IF($D673="",FALSE(),IF(COUNTIF(' PROJETO'!$B$14:$B$16,$D673)=0,FALSE(),IFERROR(INDEX(' PROJETO'!$C$14:$C$16,MATCH($D673,' PROJETO'!$B$14:$B$16,0))&lt;&gt;"Sim",FALSE()))))</f>
        <v>0</v>
      </c>
      <c r="AG673" s="21" t="b">
        <f>AND($AC673,$Y673&gt;'CONFG.  LISTAS'!$F$4,$Z673="",$AA673="")</f>
        <v>0</v>
      </c>
      <c r="AH673" s="21" t="str">
        <f t="shared" si="142"/>
        <v/>
      </c>
      <c r="AI673" s="43" t="str">
        <f ca="1">IF(NOT($AC673),"",IF(OR($B673="",$C673="",$E673="",$F673=""),"Preencha descrição, categoria, tipo e unidade.",IF(AND($B673&lt;&gt;"",OR(LEFT($C673,1)="1",LEFT($C673,1)="2"),$D673=""),"Informe a prática de restauração para itens diretos.",IF(AND($D673&lt;&gt;"",NOT(OR(LEFT($C673,1)="1",LEFT($C673,1)="2"))),"Custos indiretos não devem pertencer a uma prática específica.",IF(AND($D673&lt;&gt;"",COUNTIF(' PROJETO'!$B$14:$B$16,$D673)=0),"Prática de restauração inválida ou não cadastrada.",IF(IF($D673="",FALSE(),IF(COUNTIF(' PROJETO'!$B$14:$B$16,$D673)=0,FALSE(),IFERROR(INDEX(' PROJETO'!$C$14:$C$16,MATCH($D673,' PROJETO'!$B$14:$B$16,0))&lt;&gt;"Sim",FALSE()))),"A prática informada no item não foi selecionada na aba Projeto.",IF(AND(MAX($I673,$L673,$O673,$R673,$U673,$X673)&gt;'CONFG.  LISTAS'!$F$4,NOT(OR($Z673&lt;&gt;"",$AA673&lt;&gt;""))),"Memorial de cálculo ou anexo obrigatório não informado para item acima do limite.",IF(OR(AND($G673&lt;&gt;"",$H673&lt;&gt;"",OR($G673&lt;=0,$H673&lt;=0)),AND($J673&lt;&gt;"",$K673&lt;&gt;"",OR($J673&lt;=0,$K673&lt;=0)),AND($M673&lt;&gt;"",$N673&lt;&gt;"",OR($M673&lt;=0,$N673&lt;=0)),AND($P673&lt;&gt;"",$Q673&lt;&gt;"",OR($P673&lt;=0,$Q673&lt;=0)),AND($S673&lt;&gt;"",$T673&lt;&gt;"",OR($S673&lt;=0,$T673&lt;=0)),AND($V673&lt;&gt;"",$W673&lt;&gt;"",OR($V673&lt;=0,$W673&lt;=0))),"Revise os valores informados: valor unitário e quantidade devem ser maiores que zero.",IF(OR(AND($G673="",$H673&lt;&gt;""),AND($G673&lt;&gt;"",$H673=""),AND($J673="",$K673&lt;&gt;""),AND($J673&lt;&gt;"",$K673=""),AND($M673="",$N673&lt;&gt;""),AND($M673&lt;&gt;"",$N673=""),AND($P673="",$Q673&lt;&gt;""),AND($P673&lt;&gt;"",$Q673=""),AND($S673="",$T673&lt;&gt;""),AND($S673&lt;&gt;"",$T673=""),AND($V673="",$W673&lt;&gt;""),AND($V673&lt;&gt;"",$W673="")),"Há ano preenchido parcialmente: "&amp;TRIM(IF(AND($G673="",$H673&lt;&gt;""),"Ano 1 (falta valor unitário); ","")&amp;IF(AND($G673&lt;&gt;"",$H673=""),"Ano 1 (falta quantidade); ","")&amp;IF(AND($J673="",$K673&lt;&gt;""),"Ano 2 (falta valor unitário); ","")&amp;IF(AND($J673&lt;&gt;"",$K673=""),"Ano 2 (falta quantidade); ","")&amp;IF(AND($M673="",$N673&lt;&gt;""),"Ano 3 (falta valor unitário); ","")&amp;IF(AND($M673&lt;&gt;"",$N673=""),"Ano 3 (falta quantidade); ","")&amp;IF(AND($P673="",$Q673&lt;&gt;""),"Ano 4 (falta valor unitário); ","")&amp;IF(AND($P673&lt;&gt;"",$Q673=""),"Ano 4 (falta quantidade); ","")&amp;IF(AND($S673="",$T673&lt;&gt;""),"Ano 5 (falta valor unitário); ","")&amp;IF(AND($S673&lt;&gt;"",$T673=""),"Ano 5 (falta quantidade); ","")&amp;IF(AND($V673="",$W673&lt;&gt;""),"Ano 6 (falta valor unitário); ","")&amp;IF(AND($V673&lt;&gt;"",$W673=""),"Ano 6 (falta quantidade); ","")), IF(NOT(OR(AND($G673&lt;&gt;"",$H673&lt;&gt;""),AND($J673&lt;&gt;"",$K673&lt;&gt;""),AND($M673&lt;&gt;"",$N673&lt;&gt;""),AND($P673&lt;&gt;"",$Q673&lt;&gt;""),AND($S673&lt;&gt;"",$T673&lt;&gt;""),AND($V673&lt;&gt;"",$W673&lt;&gt;""))),"Informe pelo menos um ano completo com valor unitário e quantidade.",IF(AND($C673&lt;&gt;"",$E673&lt;&gt;"",LEFT(TRIM($C673),1)&lt;&gt;LEFT(TRIM($E673),1)),"Categoria e tipo estão incompatíveis.",IF(IF(OR($E673="",$F673=""),FALSE(),IFERROR(COUNTIF(INDIRECT("UNITS_"&amp;SUBSTITUTE(LEFT($E673,FIND(" ",$E673&amp;" ")-1),".","_")),$F673)=0,TRUE())),"Unidade incompatível com o tipo selecionado.",IF(OR(AND(ISNUMBER(SEARCH("comunic",LOWER($B673))),LEFT($E673,3)&lt;&gt;"4.4"),AND(ISNUMBER(SEARCH("monitor",LOWER($B673))),NOT(OR(LEFT($E673,3)="1.5",LEFT($E673,3)="2.5")))),"Revise a classificação do item conforme as regras de preenchimento.",IF(AND($B673&lt;&gt;"",OR(ISNUMBER(SEARCH("outro",LOWER($B673))),ISNUMBER(SEARCH("divers",LOWER($B673))),ISNUMBER(SEARCH("kit",LOWER($B673))),ISNUMBER(SEARCH("ferrament",LOWER($B673))),ISNUMBER(SEARCH("epi",LOWER($B673)))),NOT(OR($Z673&lt;&gt;"",$AA673&lt;&gt;""))),"Descrição muito genérica: detalhe melhor o item e registre o racional no memorial ou em anexo.",IF(AND($Y673=0,$B673&lt;&gt;"",OR($G673&lt;&gt;"",$H673&lt;&gt;"",$J673&lt;&gt;"",$K673&lt;&gt;"",$M673&lt;&gt;"",$N673&lt;&gt;"",$P673&lt;&gt;"",$Q673&lt;&gt;"",$S673&lt;&gt;"",$T673&lt;&gt;"",$V673&lt;&gt;"",$W673&lt;&gt;"")),"O item possui dados lançados, mas o total está zerado. Revise os valores informados.","")))))))))))))))</f>
        <v/>
      </c>
    </row>
    <row r="674" spans="1:35" ht="14.25" customHeight="1" x14ac:dyDescent="0.25">
      <c r="A674" s="57" t="str">
        <f t="shared" si="130"/>
        <v/>
      </c>
      <c r="B674" s="58"/>
      <c r="C674" s="58"/>
      <c r="D674" s="58"/>
      <c r="E674" s="58"/>
      <c r="F674" s="58"/>
      <c r="G674" s="269"/>
      <c r="H674" s="59"/>
      <c r="I674" s="273">
        <f t="shared" si="131"/>
        <v>0</v>
      </c>
      <c r="J674" s="269"/>
      <c r="K674" s="59"/>
      <c r="L674" s="270">
        <f t="shared" si="132"/>
        <v>0</v>
      </c>
      <c r="M674" s="269"/>
      <c r="N674" s="59"/>
      <c r="O674" s="270">
        <f t="shared" si="133"/>
        <v>0</v>
      </c>
      <c r="P674" s="269"/>
      <c r="Q674" s="59"/>
      <c r="R674" s="271">
        <f t="shared" si="134"/>
        <v>0</v>
      </c>
      <c r="S674" s="269"/>
      <c r="T674" s="59"/>
      <c r="U674" s="270">
        <f t="shared" si="135"/>
        <v>0</v>
      </c>
      <c r="V674" s="269"/>
      <c r="W674" s="59"/>
      <c r="X674" s="270">
        <f t="shared" si="136"/>
        <v>0</v>
      </c>
      <c r="Y674" s="270">
        <f t="shared" si="137"/>
        <v>0</v>
      </c>
      <c r="Z674" s="58"/>
      <c r="AA674" s="58"/>
      <c r="AB674" s="60" t="str">
        <f t="shared" si="138"/>
        <v/>
      </c>
      <c r="AC674" s="21" t="b">
        <f t="shared" si="139"/>
        <v>0</v>
      </c>
      <c r="AD674" s="21" t="b">
        <f t="shared" si="140"/>
        <v>0</v>
      </c>
      <c r="AE674" s="21" t="b">
        <f t="shared" si="141"/>
        <v>0</v>
      </c>
      <c r="AF674" s="21" t="b">
        <f ca="1">OR(AND($AC674,NOT($AD674)),AND($AC674,OR(AND($G674="",$H674&lt;&gt;""),AND($G674&lt;&gt;"",$H674=""),AND($J674="",$K674&lt;&gt;""),AND($J674&lt;&gt;"",$K674=""),AND($M674="",$N674&lt;&gt;""),AND($M674&lt;&gt;"",$N674=""),AND($P674="",$Q674&lt;&gt;""),AND($P674&lt;&gt;"",$Q674=""),AND($S674="",$T674&lt;&gt;""),AND($S674&lt;&gt;"",$T674=""),AND($V674="",$W674&lt;&gt;""),AND($V674&lt;&gt;"",$W674=""))),AND($C674&lt;&gt;"",$E674&lt;&gt;"",LEFT(TRIM($C674),1)&lt;&gt;LEFT(TRIM($E674),1)),IF(OR($E674="",$F674=""),FALSE(),IFERROR(COUNTIF(INDIRECT("UNITS_"&amp;SUBSTITUTE(LEFT($E674,FIND(" ",$E674&amp;" ")-1),".","_")),$F674)=0,TRUE())),AND($B674&lt;&gt;"",OR(ISNUMBER(SEARCH("outro",LOWER($B674))),ISNUMBER(SEARCH("divers",LOWER($B674))),ISNUMBER(SEARCH("etc",LOWER($B674))))),OR(AND(ISNUMBER(SEARCH("comunic",LOWER($B674))),LEFT($E674,3)&lt;&gt;"4.4"),AND(ISNUMBER(SEARCH("monitor",LOWER($B674))),NOT(OR(LEFT($E674,3)="1.5",LEFT($E674,3)="2.5")))),AND($B674&lt;&gt;"",OR(LEFT($C674,1)="1",LEFT($C674,1)="2"),$D674=""),AND($D674&lt;&gt;"",NOT(OR(LEFT($C674,1)="1",LEFT($C674,1)="2"))),AND($D674&lt;&gt;"",COUNTIF(' PROJETO'!$B$14:$B$16,$D674)=0),IF($D674="",FALSE(),IF(COUNTIF(' PROJETO'!$B$14:$B$16,$D674)=0,FALSE(),IFERROR(INDEX(' PROJETO'!$C$14:$C$16,MATCH($D674,' PROJETO'!$B$14:$B$16,0))&lt;&gt;"Sim",FALSE()))))</f>
        <v>0</v>
      </c>
      <c r="AG674" s="21" t="b">
        <f>AND($AC674,$Y674&gt;'CONFG.  LISTAS'!$F$4,$Z674="",$AA674="")</f>
        <v>0</v>
      </c>
      <c r="AH674" s="21" t="str">
        <f t="shared" si="142"/>
        <v/>
      </c>
      <c r="AI674" s="43" t="str">
        <f ca="1">IF(NOT($AC674),"",IF(OR($B674="",$C674="",$E674="",$F674=""),"Preencha descrição, categoria, tipo e unidade.",IF(AND($B674&lt;&gt;"",OR(LEFT($C674,1)="1",LEFT($C674,1)="2"),$D674=""),"Informe a prática de restauração para itens diretos.",IF(AND($D674&lt;&gt;"",NOT(OR(LEFT($C674,1)="1",LEFT($C674,1)="2"))),"Custos indiretos não devem pertencer a uma prática específica.",IF(AND($D674&lt;&gt;"",COUNTIF(' PROJETO'!$B$14:$B$16,$D674)=0),"Prática de restauração inválida ou não cadastrada.",IF(IF($D674="",FALSE(),IF(COUNTIF(' PROJETO'!$B$14:$B$16,$D674)=0,FALSE(),IFERROR(INDEX(' PROJETO'!$C$14:$C$16,MATCH($D674,' PROJETO'!$B$14:$B$16,0))&lt;&gt;"Sim",FALSE()))),"A prática informada no item não foi selecionada na aba Projeto.",IF(AND(MAX($I674,$L674,$O674,$R674,$U674,$X674)&gt;'CONFG.  LISTAS'!$F$4,NOT(OR($Z674&lt;&gt;"",$AA674&lt;&gt;""))),"Memorial de cálculo ou anexo obrigatório não informado para item acima do limite.",IF(OR(AND($G674&lt;&gt;"",$H674&lt;&gt;"",OR($G674&lt;=0,$H674&lt;=0)),AND($J674&lt;&gt;"",$K674&lt;&gt;"",OR($J674&lt;=0,$K674&lt;=0)),AND($M674&lt;&gt;"",$N674&lt;&gt;"",OR($M674&lt;=0,$N674&lt;=0)),AND($P674&lt;&gt;"",$Q674&lt;&gt;"",OR($P674&lt;=0,$Q674&lt;=0)),AND($S674&lt;&gt;"",$T674&lt;&gt;"",OR($S674&lt;=0,$T674&lt;=0)),AND($V674&lt;&gt;"",$W674&lt;&gt;"",OR($V674&lt;=0,$W674&lt;=0))),"Revise os valores informados: valor unitário e quantidade devem ser maiores que zero.",IF(OR(AND($G674="",$H674&lt;&gt;""),AND($G674&lt;&gt;"",$H674=""),AND($J674="",$K674&lt;&gt;""),AND($J674&lt;&gt;"",$K674=""),AND($M674="",$N674&lt;&gt;""),AND($M674&lt;&gt;"",$N674=""),AND($P674="",$Q674&lt;&gt;""),AND($P674&lt;&gt;"",$Q674=""),AND($S674="",$T674&lt;&gt;""),AND($S674&lt;&gt;"",$T674=""),AND($V674="",$W674&lt;&gt;""),AND($V674&lt;&gt;"",$W674="")),"Há ano preenchido parcialmente: "&amp;TRIM(IF(AND($G674="",$H674&lt;&gt;""),"Ano 1 (falta valor unitário); ","")&amp;IF(AND($G674&lt;&gt;"",$H674=""),"Ano 1 (falta quantidade); ","")&amp;IF(AND($J674="",$K674&lt;&gt;""),"Ano 2 (falta valor unitário); ","")&amp;IF(AND($J674&lt;&gt;"",$K674=""),"Ano 2 (falta quantidade); ","")&amp;IF(AND($M674="",$N674&lt;&gt;""),"Ano 3 (falta valor unitário); ","")&amp;IF(AND($M674&lt;&gt;"",$N674=""),"Ano 3 (falta quantidade); ","")&amp;IF(AND($P674="",$Q674&lt;&gt;""),"Ano 4 (falta valor unitário); ","")&amp;IF(AND($P674&lt;&gt;"",$Q674=""),"Ano 4 (falta quantidade); ","")&amp;IF(AND($S674="",$T674&lt;&gt;""),"Ano 5 (falta valor unitário); ","")&amp;IF(AND($S674&lt;&gt;"",$T674=""),"Ano 5 (falta quantidade); ","")&amp;IF(AND($V674="",$W674&lt;&gt;""),"Ano 6 (falta valor unitário); ","")&amp;IF(AND($V674&lt;&gt;"",$W674=""),"Ano 6 (falta quantidade); ","")), IF(NOT(OR(AND($G674&lt;&gt;"",$H674&lt;&gt;""),AND($J674&lt;&gt;"",$K674&lt;&gt;""),AND($M674&lt;&gt;"",$N674&lt;&gt;""),AND($P674&lt;&gt;"",$Q674&lt;&gt;""),AND($S674&lt;&gt;"",$T674&lt;&gt;""),AND($V674&lt;&gt;"",$W674&lt;&gt;""))),"Informe pelo menos um ano completo com valor unitário e quantidade.",IF(AND($C674&lt;&gt;"",$E674&lt;&gt;"",LEFT(TRIM($C674),1)&lt;&gt;LEFT(TRIM($E674),1)),"Categoria e tipo estão incompatíveis.",IF(IF(OR($E674="",$F674=""),FALSE(),IFERROR(COUNTIF(INDIRECT("UNITS_"&amp;SUBSTITUTE(LEFT($E674,FIND(" ",$E674&amp;" ")-1),".","_")),$F674)=0,TRUE())),"Unidade incompatível com o tipo selecionado.",IF(OR(AND(ISNUMBER(SEARCH("comunic",LOWER($B674))),LEFT($E674,3)&lt;&gt;"4.4"),AND(ISNUMBER(SEARCH("monitor",LOWER($B674))),NOT(OR(LEFT($E674,3)="1.5",LEFT($E674,3)="2.5")))),"Revise a classificação do item conforme as regras de preenchimento.",IF(AND($B674&lt;&gt;"",OR(ISNUMBER(SEARCH("outro",LOWER($B674))),ISNUMBER(SEARCH("divers",LOWER($B674))),ISNUMBER(SEARCH("kit",LOWER($B674))),ISNUMBER(SEARCH("ferrament",LOWER($B674))),ISNUMBER(SEARCH("epi",LOWER($B674)))),NOT(OR($Z674&lt;&gt;"",$AA674&lt;&gt;""))),"Descrição muito genérica: detalhe melhor o item e registre o racional no memorial ou em anexo.",IF(AND($Y674=0,$B674&lt;&gt;"",OR($G674&lt;&gt;"",$H674&lt;&gt;"",$J674&lt;&gt;"",$K674&lt;&gt;"",$M674&lt;&gt;"",$N674&lt;&gt;"",$P674&lt;&gt;"",$Q674&lt;&gt;"",$S674&lt;&gt;"",$T674&lt;&gt;"",$V674&lt;&gt;"",$W674&lt;&gt;"")),"O item possui dados lançados, mas o total está zerado. Revise os valores informados.","")))))))))))))))</f>
        <v/>
      </c>
    </row>
    <row r="675" spans="1:35" ht="14.25" customHeight="1" x14ac:dyDescent="0.25">
      <c r="A675" s="57" t="str">
        <f t="shared" si="130"/>
        <v/>
      </c>
      <c r="B675" s="61"/>
      <c r="C675" s="61"/>
      <c r="D675" s="58"/>
      <c r="E675" s="61"/>
      <c r="F675" s="61"/>
      <c r="G675" s="272"/>
      <c r="H675" s="62"/>
      <c r="I675" s="273">
        <f t="shared" si="131"/>
        <v>0</v>
      </c>
      <c r="J675" s="272"/>
      <c r="K675" s="62"/>
      <c r="L675" s="270">
        <f t="shared" si="132"/>
        <v>0</v>
      </c>
      <c r="M675" s="272"/>
      <c r="N675" s="62"/>
      <c r="O675" s="270">
        <f t="shared" si="133"/>
        <v>0</v>
      </c>
      <c r="P675" s="272"/>
      <c r="Q675" s="62"/>
      <c r="R675" s="271">
        <f t="shared" si="134"/>
        <v>0</v>
      </c>
      <c r="S675" s="272"/>
      <c r="T675" s="62"/>
      <c r="U675" s="270">
        <f t="shared" si="135"/>
        <v>0</v>
      </c>
      <c r="V675" s="272"/>
      <c r="W675" s="62"/>
      <c r="X675" s="270">
        <f t="shared" si="136"/>
        <v>0</v>
      </c>
      <c r="Y675" s="270">
        <f t="shared" si="137"/>
        <v>0</v>
      </c>
      <c r="Z675" s="61"/>
      <c r="AA675" s="61"/>
      <c r="AB675" s="60" t="str">
        <f t="shared" si="138"/>
        <v/>
      </c>
      <c r="AC675" s="21" t="b">
        <f t="shared" si="139"/>
        <v>0</v>
      </c>
      <c r="AD675" s="21" t="b">
        <f t="shared" si="140"/>
        <v>0</v>
      </c>
      <c r="AE675" s="21" t="b">
        <f t="shared" si="141"/>
        <v>0</v>
      </c>
      <c r="AF675" s="21" t="b">
        <f ca="1">OR(AND($AC675,NOT($AD675)),AND($AC675,OR(AND($G675="",$H675&lt;&gt;""),AND($G675&lt;&gt;"",$H675=""),AND($J675="",$K675&lt;&gt;""),AND($J675&lt;&gt;"",$K675=""),AND($M675="",$N675&lt;&gt;""),AND($M675&lt;&gt;"",$N675=""),AND($P675="",$Q675&lt;&gt;""),AND($P675&lt;&gt;"",$Q675=""),AND($S675="",$T675&lt;&gt;""),AND($S675&lt;&gt;"",$T675=""),AND($V675="",$W675&lt;&gt;""),AND($V675&lt;&gt;"",$W675=""))),AND($C675&lt;&gt;"",$E675&lt;&gt;"",LEFT(TRIM($C675),1)&lt;&gt;LEFT(TRIM($E675),1)),IF(OR($E675="",$F675=""),FALSE(),IFERROR(COUNTIF(INDIRECT("UNITS_"&amp;SUBSTITUTE(LEFT($E675,FIND(" ",$E675&amp;" ")-1),".","_")),$F675)=0,TRUE())),AND($B675&lt;&gt;"",OR(ISNUMBER(SEARCH("outro",LOWER($B675))),ISNUMBER(SEARCH("divers",LOWER($B675))),ISNUMBER(SEARCH("etc",LOWER($B675))))),OR(AND(ISNUMBER(SEARCH("comunic",LOWER($B675))),LEFT($E675,3)&lt;&gt;"4.4"),AND(ISNUMBER(SEARCH("monitor",LOWER($B675))),NOT(OR(LEFT($E675,3)="1.5",LEFT($E675,3)="2.5")))),AND($B675&lt;&gt;"",OR(LEFT($C675,1)="1",LEFT($C675,1)="2"),$D675=""),AND($D675&lt;&gt;"",NOT(OR(LEFT($C675,1)="1",LEFT($C675,1)="2"))),AND($D675&lt;&gt;"",COUNTIF(' PROJETO'!$B$14:$B$16,$D675)=0),IF($D675="",FALSE(),IF(COUNTIF(' PROJETO'!$B$14:$B$16,$D675)=0,FALSE(),IFERROR(INDEX(' PROJETO'!$C$14:$C$16,MATCH($D675,' PROJETO'!$B$14:$B$16,0))&lt;&gt;"Sim",FALSE()))))</f>
        <v>0</v>
      </c>
      <c r="AG675" s="21" t="b">
        <f>AND($AC675,$Y675&gt;'CONFG.  LISTAS'!$F$4,$Z675="",$AA675="")</f>
        <v>0</v>
      </c>
      <c r="AH675" s="21" t="str">
        <f t="shared" si="142"/>
        <v/>
      </c>
      <c r="AI675" s="43" t="str">
        <f ca="1">IF(NOT($AC675),"",IF(OR($B675="",$C675="",$E675="",$F675=""),"Preencha descrição, categoria, tipo e unidade.",IF(AND($B675&lt;&gt;"",OR(LEFT($C675,1)="1",LEFT($C675,1)="2"),$D675=""),"Informe a prática de restauração para itens diretos.",IF(AND($D675&lt;&gt;"",NOT(OR(LEFT($C675,1)="1",LEFT($C675,1)="2"))),"Custos indiretos não devem pertencer a uma prática específica.",IF(AND($D675&lt;&gt;"",COUNTIF(' PROJETO'!$B$14:$B$16,$D675)=0),"Prática de restauração inválida ou não cadastrada.",IF(IF($D675="",FALSE(),IF(COUNTIF(' PROJETO'!$B$14:$B$16,$D675)=0,FALSE(),IFERROR(INDEX(' PROJETO'!$C$14:$C$16,MATCH($D675,' PROJETO'!$B$14:$B$16,0))&lt;&gt;"Sim",FALSE()))),"A prática informada no item não foi selecionada na aba Projeto.",IF(AND(MAX($I675,$L675,$O675,$R675,$U675,$X675)&gt;'CONFG.  LISTAS'!$F$4,NOT(OR($Z675&lt;&gt;"",$AA675&lt;&gt;""))),"Memorial de cálculo ou anexo obrigatório não informado para item acima do limite.",IF(OR(AND($G675&lt;&gt;"",$H675&lt;&gt;"",OR($G675&lt;=0,$H675&lt;=0)),AND($J675&lt;&gt;"",$K675&lt;&gt;"",OR($J675&lt;=0,$K675&lt;=0)),AND($M675&lt;&gt;"",$N675&lt;&gt;"",OR($M675&lt;=0,$N675&lt;=0)),AND($P675&lt;&gt;"",$Q675&lt;&gt;"",OR($P675&lt;=0,$Q675&lt;=0)),AND($S675&lt;&gt;"",$T675&lt;&gt;"",OR($S675&lt;=0,$T675&lt;=0)),AND($V675&lt;&gt;"",$W675&lt;&gt;"",OR($V675&lt;=0,$W675&lt;=0))),"Revise os valores informados: valor unitário e quantidade devem ser maiores que zero.",IF(OR(AND($G675="",$H675&lt;&gt;""),AND($G675&lt;&gt;"",$H675=""),AND($J675="",$K675&lt;&gt;""),AND($J675&lt;&gt;"",$K675=""),AND($M675="",$N675&lt;&gt;""),AND($M675&lt;&gt;"",$N675=""),AND($P675="",$Q675&lt;&gt;""),AND($P675&lt;&gt;"",$Q675=""),AND($S675="",$T675&lt;&gt;""),AND($S675&lt;&gt;"",$T675=""),AND($V675="",$W675&lt;&gt;""),AND($V675&lt;&gt;"",$W675="")),"Há ano preenchido parcialmente: "&amp;TRIM(IF(AND($G675="",$H675&lt;&gt;""),"Ano 1 (falta valor unitário); ","")&amp;IF(AND($G675&lt;&gt;"",$H675=""),"Ano 1 (falta quantidade); ","")&amp;IF(AND($J675="",$K675&lt;&gt;""),"Ano 2 (falta valor unitário); ","")&amp;IF(AND($J675&lt;&gt;"",$K675=""),"Ano 2 (falta quantidade); ","")&amp;IF(AND($M675="",$N675&lt;&gt;""),"Ano 3 (falta valor unitário); ","")&amp;IF(AND($M675&lt;&gt;"",$N675=""),"Ano 3 (falta quantidade); ","")&amp;IF(AND($P675="",$Q675&lt;&gt;""),"Ano 4 (falta valor unitário); ","")&amp;IF(AND($P675&lt;&gt;"",$Q675=""),"Ano 4 (falta quantidade); ","")&amp;IF(AND($S675="",$T675&lt;&gt;""),"Ano 5 (falta valor unitário); ","")&amp;IF(AND($S675&lt;&gt;"",$T675=""),"Ano 5 (falta quantidade); ","")&amp;IF(AND($V675="",$W675&lt;&gt;""),"Ano 6 (falta valor unitário); ","")&amp;IF(AND($V675&lt;&gt;"",$W675=""),"Ano 6 (falta quantidade); ","")), IF(NOT(OR(AND($G675&lt;&gt;"",$H675&lt;&gt;""),AND($J675&lt;&gt;"",$K675&lt;&gt;""),AND($M675&lt;&gt;"",$N675&lt;&gt;""),AND($P675&lt;&gt;"",$Q675&lt;&gt;""),AND($S675&lt;&gt;"",$T675&lt;&gt;""),AND($V675&lt;&gt;"",$W675&lt;&gt;""))),"Informe pelo menos um ano completo com valor unitário e quantidade.",IF(AND($C675&lt;&gt;"",$E675&lt;&gt;"",LEFT(TRIM($C675),1)&lt;&gt;LEFT(TRIM($E675),1)),"Categoria e tipo estão incompatíveis.",IF(IF(OR($E675="",$F675=""),FALSE(),IFERROR(COUNTIF(INDIRECT("UNITS_"&amp;SUBSTITUTE(LEFT($E675,FIND(" ",$E675&amp;" ")-1),".","_")),$F675)=0,TRUE())),"Unidade incompatível com o tipo selecionado.",IF(OR(AND(ISNUMBER(SEARCH("comunic",LOWER($B675))),LEFT($E675,3)&lt;&gt;"4.4"),AND(ISNUMBER(SEARCH("monitor",LOWER($B675))),NOT(OR(LEFT($E675,3)="1.5",LEFT($E675,3)="2.5")))),"Revise a classificação do item conforme as regras de preenchimento.",IF(AND($B675&lt;&gt;"",OR(ISNUMBER(SEARCH("outro",LOWER($B675))),ISNUMBER(SEARCH("divers",LOWER($B675))),ISNUMBER(SEARCH("kit",LOWER($B675))),ISNUMBER(SEARCH("ferrament",LOWER($B675))),ISNUMBER(SEARCH("epi",LOWER($B675)))),NOT(OR($Z675&lt;&gt;"",$AA675&lt;&gt;""))),"Descrição muito genérica: detalhe melhor o item e registre o racional no memorial ou em anexo.",IF(AND($Y675=0,$B675&lt;&gt;"",OR($G675&lt;&gt;"",$H675&lt;&gt;"",$J675&lt;&gt;"",$K675&lt;&gt;"",$M675&lt;&gt;"",$N675&lt;&gt;"",$P675&lt;&gt;"",$Q675&lt;&gt;"",$S675&lt;&gt;"",$T675&lt;&gt;"",$V675&lt;&gt;"",$W675&lt;&gt;"")),"O item possui dados lançados, mas o total está zerado. Revise os valores informados.","")))))))))))))))</f>
        <v/>
      </c>
    </row>
    <row r="676" spans="1:35" ht="14.25" customHeight="1" x14ac:dyDescent="0.25">
      <c r="A676" s="57" t="str">
        <f t="shared" si="130"/>
        <v/>
      </c>
      <c r="B676" s="58"/>
      <c r="C676" s="58"/>
      <c r="D676" s="58"/>
      <c r="E676" s="58"/>
      <c r="F676" s="58"/>
      <c r="G676" s="269"/>
      <c r="H676" s="59"/>
      <c r="I676" s="273">
        <f t="shared" si="131"/>
        <v>0</v>
      </c>
      <c r="J676" s="269"/>
      <c r="K676" s="59"/>
      <c r="L676" s="270">
        <f t="shared" si="132"/>
        <v>0</v>
      </c>
      <c r="M676" s="269"/>
      <c r="N676" s="59"/>
      <c r="O676" s="270">
        <f t="shared" si="133"/>
        <v>0</v>
      </c>
      <c r="P676" s="269"/>
      <c r="Q676" s="59"/>
      <c r="R676" s="271">
        <f t="shared" si="134"/>
        <v>0</v>
      </c>
      <c r="S676" s="269"/>
      <c r="T676" s="59"/>
      <c r="U676" s="270">
        <f t="shared" si="135"/>
        <v>0</v>
      </c>
      <c r="V676" s="269"/>
      <c r="W676" s="59"/>
      <c r="X676" s="270">
        <f t="shared" si="136"/>
        <v>0</v>
      </c>
      <c r="Y676" s="270">
        <f t="shared" si="137"/>
        <v>0</v>
      </c>
      <c r="Z676" s="58"/>
      <c r="AA676" s="58"/>
      <c r="AB676" s="60" t="str">
        <f t="shared" si="138"/>
        <v/>
      </c>
      <c r="AC676" s="21" t="b">
        <f t="shared" si="139"/>
        <v>0</v>
      </c>
      <c r="AD676" s="21" t="b">
        <f t="shared" si="140"/>
        <v>0</v>
      </c>
      <c r="AE676" s="21" t="b">
        <f t="shared" si="141"/>
        <v>0</v>
      </c>
      <c r="AF676" s="21" t="b">
        <f ca="1">OR(AND($AC676,NOT($AD676)),AND($AC676,OR(AND($G676="",$H676&lt;&gt;""),AND($G676&lt;&gt;"",$H676=""),AND($J676="",$K676&lt;&gt;""),AND($J676&lt;&gt;"",$K676=""),AND($M676="",$N676&lt;&gt;""),AND($M676&lt;&gt;"",$N676=""),AND($P676="",$Q676&lt;&gt;""),AND($P676&lt;&gt;"",$Q676=""),AND($S676="",$T676&lt;&gt;""),AND($S676&lt;&gt;"",$T676=""),AND($V676="",$W676&lt;&gt;""),AND($V676&lt;&gt;"",$W676=""))),AND($C676&lt;&gt;"",$E676&lt;&gt;"",LEFT(TRIM($C676),1)&lt;&gt;LEFT(TRIM($E676),1)),IF(OR($E676="",$F676=""),FALSE(),IFERROR(COUNTIF(INDIRECT("UNITS_"&amp;SUBSTITUTE(LEFT($E676,FIND(" ",$E676&amp;" ")-1),".","_")),$F676)=0,TRUE())),AND($B676&lt;&gt;"",OR(ISNUMBER(SEARCH("outro",LOWER($B676))),ISNUMBER(SEARCH("divers",LOWER($B676))),ISNUMBER(SEARCH("etc",LOWER($B676))))),OR(AND(ISNUMBER(SEARCH("comunic",LOWER($B676))),LEFT($E676,3)&lt;&gt;"4.4"),AND(ISNUMBER(SEARCH("monitor",LOWER($B676))),NOT(OR(LEFT($E676,3)="1.5",LEFT($E676,3)="2.5")))),AND($B676&lt;&gt;"",OR(LEFT($C676,1)="1",LEFT($C676,1)="2"),$D676=""),AND($D676&lt;&gt;"",NOT(OR(LEFT($C676,1)="1",LEFT($C676,1)="2"))),AND($D676&lt;&gt;"",COUNTIF(' PROJETO'!$B$14:$B$16,$D676)=0),IF($D676="",FALSE(),IF(COUNTIF(' PROJETO'!$B$14:$B$16,$D676)=0,FALSE(),IFERROR(INDEX(' PROJETO'!$C$14:$C$16,MATCH($D676,' PROJETO'!$B$14:$B$16,0))&lt;&gt;"Sim",FALSE()))))</f>
        <v>0</v>
      </c>
      <c r="AG676" s="21" t="b">
        <f>AND($AC676,$Y676&gt;'CONFG.  LISTAS'!$F$4,$Z676="",$AA676="")</f>
        <v>0</v>
      </c>
      <c r="AH676" s="21" t="str">
        <f t="shared" si="142"/>
        <v/>
      </c>
      <c r="AI676" s="43" t="str">
        <f ca="1">IF(NOT($AC676),"",IF(OR($B676="",$C676="",$E676="",$F676=""),"Preencha descrição, categoria, tipo e unidade.",IF(AND($B676&lt;&gt;"",OR(LEFT($C676,1)="1",LEFT($C676,1)="2"),$D676=""),"Informe a prática de restauração para itens diretos.",IF(AND($D676&lt;&gt;"",NOT(OR(LEFT($C676,1)="1",LEFT($C676,1)="2"))),"Custos indiretos não devem pertencer a uma prática específica.",IF(AND($D676&lt;&gt;"",COUNTIF(' PROJETO'!$B$14:$B$16,$D676)=0),"Prática de restauração inválida ou não cadastrada.",IF(IF($D676="",FALSE(),IF(COUNTIF(' PROJETO'!$B$14:$B$16,$D676)=0,FALSE(),IFERROR(INDEX(' PROJETO'!$C$14:$C$16,MATCH($D676,' PROJETO'!$B$14:$B$16,0))&lt;&gt;"Sim",FALSE()))),"A prática informada no item não foi selecionada na aba Projeto.",IF(AND(MAX($I676,$L676,$O676,$R676,$U676,$X676)&gt;'CONFG.  LISTAS'!$F$4,NOT(OR($Z676&lt;&gt;"",$AA676&lt;&gt;""))),"Memorial de cálculo ou anexo obrigatório não informado para item acima do limite.",IF(OR(AND($G676&lt;&gt;"",$H676&lt;&gt;"",OR($G676&lt;=0,$H676&lt;=0)),AND($J676&lt;&gt;"",$K676&lt;&gt;"",OR($J676&lt;=0,$K676&lt;=0)),AND($M676&lt;&gt;"",$N676&lt;&gt;"",OR($M676&lt;=0,$N676&lt;=0)),AND($P676&lt;&gt;"",$Q676&lt;&gt;"",OR($P676&lt;=0,$Q676&lt;=0)),AND($S676&lt;&gt;"",$T676&lt;&gt;"",OR($S676&lt;=0,$T676&lt;=0)),AND($V676&lt;&gt;"",$W676&lt;&gt;"",OR($V676&lt;=0,$W676&lt;=0))),"Revise os valores informados: valor unitário e quantidade devem ser maiores que zero.",IF(OR(AND($G676="",$H676&lt;&gt;""),AND($G676&lt;&gt;"",$H676=""),AND($J676="",$K676&lt;&gt;""),AND($J676&lt;&gt;"",$K676=""),AND($M676="",$N676&lt;&gt;""),AND($M676&lt;&gt;"",$N676=""),AND($P676="",$Q676&lt;&gt;""),AND($P676&lt;&gt;"",$Q676=""),AND($S676="",$T676&lt;&gt;""),AND($S676&lt;&gt;"",$T676=""),AND($V676="",$W676&lt;&gt;""),AND($V676&lt;&gt;"",$W676="")),"Há ano preenchido parcialmente: "&amp;TRIM(IF(AND($G676="",$H676&lt;&gt;""),"Ano 1 (falta valor unitário); ","")&amp;IF(AND($G676&lt;&gt;"",$H676=""),"Ano 1 (falta quantidade); ","")&amp;IF(AND($J676="",$K676&lt;&gt;""),"Ano 2 (falta valor unitário); ","")&amp;IF(AND($J676&lt;&gt;"",$K676=""),"Ano 2 (falta quantidade); ","")&amp;IF(AND($M676="",$N676&lt;&gt;""),"Ano 3 (falta valor unitário); ","")&amp;IF(AND($M676&lt;&gt;"",$N676=""),"Ano 3 (falta quantidade); ","")&amp;IF(AND($P676="",$Q676&lt;&gt;""),"Ano 4 (falta valor unitário); ","")&amp;IF(AND($P676&lt;&gt;"",$Q676=""),"Ano 4 (falta quantidade); ","")&amp;IF(AND($S676="",$T676&lt;&gt;""),"Ano 5 (falta valor unitário); ","")&amp;IF(AND($S676&lt;&gt;"",$T676=""),"Ano 5 (falta quantidade); ","")&amp;IF(AND($V676="",$W676&lt;&gt;""),"Ano 6 (falta valor unitário); ","")&amp;IF(AND($V676&lt;&gt;"",$W676=""),"Ano 6 (falta quantidade); ","")), IF(NOT(OR(AND($G676&lt;&gt;"",$H676&lt;&gt;""),AND($J676&lt;&gt;"",$K676&lt;&gt;""),AND($M676&lt;&gt;"",$N676&lt;&gt;""),AND($P676&lt;&gt;"",$Q676&lt;&gt;""),AND($S676&lt;&gt;"",$T676&lt;&gt;""),AND($V676&lt;&gt;"",$W676&lt;&gt;""))),"Informe pelo menos um ano completo com valor unitário e quantidade.",IF(AND($C676&lt;&gt;"",$E676&lt;&gt;"",LEFT(TRIM($C676),1)&lt;&gt;LEFT(TRIM($E676),1)),"Categoria e tipo estão incompatíveis.",IF(IF(OR($E676="",$F676=""),FALSE(),IFERROR(COUNTIF(INDIRECT("UNITS_"&amp;SUBSTITUTE(LEFT($E676,FIND(" ",$E676&amp;" ")-1),".","_")),$F676)=0,TRUE())),"Unidade incompatível com o tipo selecionado.",IF(OR(AND(ISNUMBER(SEARCH("comunic",LOWER($B676))),LEFT($E676,3)&lt;&gt;"4.4"),AND(ISNUMBER(SEARCH("monitor",LOWER($B676))),NOT(OR(LEFT($E676,3)="1.5",LEFT($E676,3)="2.5")))),"Revise a classificação do item conforme as regras de preenchimento.",IF(AND($B676&lt;&gt;"",OR(ISNUMBER(SEARCH("outro",LOWER($B676))),ISNUMBER(SEARCH("divers",LOWER($B676))),ISNUMBER(SEARCH("kit",LOWER($B676))),ISNUMBER(SEARCH("ferrament",LOWER($B676))),ISNUMBER(SEARCH("epi",LOWER($B676)))),NOT(OR($Z676&lt;&gt;"",$AA676&lt;&gt;""))),"Descrição muito genérica: detalhe melhor o item e registre o racional no memorial ou em anexo.",IF(AND($Y676=0,$B676&lt;&gt;"",OR($G676&lt;&gt;"",$H676&lt;&gt;"",$J676&lt;&gt;"",$K676&lt;&gt;"",$M676&lt;&gt;"",$N676&lt;&gt;"",$P676&lt;&gt;"",$Q676&lt;&gt;"",$S676&lt;&gt;"",$T676&lt;&gt;"",$V676&lt;&gt;"",$W676&lt;&gt;"")),"O item possui dados lançados, mas o total está zerado. Revise os valores informados.","")))))))))))))))</f>
        <v/>
      </c>
    </row>
    <row r="677" spans="1:35" ht="14.25" customHeight="1" x14ac:dyDescent="0.25">
      <c r="A677" s="57" t="str">
        <f t="shared" si="130"/>
        <v/>
      </c>
      <c r="B677" s="61"/>
      <c r="C677" s="61"/>
      <c r="D677" s="58"/>
      <c r="E677" s="61"/>
      <c r="F677" s="61"/>
      <c r="G677" s="272"/>
      <c r="H677" s="62"/>
      <c r="I677" s="273">
        <f t="shared" si="131"/>
        <v>0</v>
      </c>
      <c r="J677" s="272"/>
      <c r="K677" s="62"/>
      <c r="L677" s="270">
        <f t="shared" si="132"/>
        <v>0</v>
      </c>
      <c r="M677" s="272"/>
      <c r="N677" s="62"/>
      <c r="O677" s="270">
        <f t="shared" si="133"/>
        <v>0</v>
      </c>
      <c r="P677" s="272"/>
      <c r="Q677" s="62"/>
      <c r="R677" s="271">
        <f t="shared" si="134"/>
        <v>0</v>
      </c>
      <c r="S677" s="272"/>
      <c r="T677" s="62"/>
      <c r="U677" s="270">
        <f t="shared" si="135"/>
        <v>0</v>
      </c>
      <c r="V677" s="272"/>
      <c r="W677" s="62"/>
      <c r="X677" s="270">
        <f t="shared" si="136"/>
        <v>0</v>
      </c>
      <c r="Y677" s="270">
        <f t="shared" si="137"/>
        <v>0</v>
      </c>
      <c r="Z677" s="61"/>
      <c r="AA677" s="61"/>
      <c r="AB677" s="60" t="str">
        <f t="shared" si="138"/>
        <v/>
      </c>
      <c r="AC677" s="21" t="b">
        <f t="shared" si="139"/>
        <v>0</v>
      </c>
      <c r="AD677" s="21" t="b">
        <f t="shared" si="140"/>
        <v>0</v>
      </c>
      <c r="AE677" s="21" t="b">
        <f t="shared" si="141"/>
        <v>0</v>
      </c>
      <c r="AF677" s="21" t="b">
        <f ca="1">OR(AND($AC677,NOT($AD677)),AND($AC677,OR(AND($G677="",$H677&lt;&gt;""),AND($G677&lt;&gt;"",$H677=""),AND($J677="",$K677&lt;&gt;""),AND($J677&lt;&gt;"",$K677=""),AND($M677="",$N677&lt;&gt;""),AND($M677&lt;&gt;"",$N677=""),AND($P677="",$Q677&lt;&gt;""),AND($P677&lt;&gt;"",$Q677=""),AND($S677="",$T677&lt;&gt;""),AND($S677&lt;&gt;"",$T677=""),AND($V677="",$W677&lt;&gt;""),AND($V677&lt;&gt;"",$W677=""))),AND($C677&lt;&gt;"",$E677&lt;&gt;"",LEFT(TRIM($C677),1)&lt;&gt;LEFT(TRIM($E677),1)),IF(OR($E677="",$F677=""),FALSE(),IFERROR(COUNTIF(INDIRECT("UNITS_"&amp;SUBSTITUTE(LEFT($E677,FIND(" ",$E677&amp;" ")-1),".","_")),$F677)=0,TRUE())),AND($B677&lt;&gt;"",OR(ISNUMBER(SEARCH("outro",LOWER($B677))),ISNUMBER(SEARCH("divers",LOWER($B677))),ISNUMBER(SEARCH("etc",LOWER($B677))))),OR(AND(ISNUMBER(SEARCH("comunic",LOWER($B677))),LEFT($E677,3)&lt;&gt;"4.4"),AND(ISNUMBER(SEARCH("monitor",LOWER($B677))),NOT(OR(LEFT($E677,3)="1.5",LEFT($E677,3)="2.5")))),AND($B677&lt;&gt;"",OR(LEFT($C677,1)="1",LEFT($C677,1)="2"),$D677=""),AND($D677&lt;&gt;"",NOT(OR(LEFT($C677,1)="1",LEFT($C677,1)="2"))),AND($D677&lt;&gt;"",COUNTIF(' PROJETO'!$B$14:$B$16,$D677)=0),IF($D677="",FALSE(),IF(COUNTIF(' PROJETO'!$B$14:$B$16,$D677)=0,FALSE(),IFERROR(INDEX(' PROJETO'!$C$14:$C$16,MATCH($D677,' PROJETO'!$B$14:$B$16,0))&lt;&gt;"Sim",FALSE()))))</f>
        <v>0</v>
      </c>
      <c r="AG677" s="21" t="b">
        <f>AND($AC677,$Y677&gt;'CONFG.  LISTAS'!$F$4,$Z677="",$AA677="")</f>
        <v>0</v>
      </c>
      <c r="AH677" s="21" t="str">
        <f t="shared" si="142"/>
        <v/>
      </c>
      <c r="AI677" s="43" t="str">
        <f ca="1">IF(NOT($AC677),"",IF(OR($B677="",$C677="",$E677="",$F677=""),"Preencha descrição, categoria, tipo e unidade.",IF(AND($B677&lt;&gt;"",OR(LEFT($C677,1)="1",LEFT($C677,1)="2"),$D677=""),"Informe a prática de restauração para itens diretos.",IF(AND($D677&lt;&gt;"",NOT(OR(LEFT($C677,1)="1",LEFT($C677,1)="2"))),"Custos indiretos não devem pertencer a uma prática específica.",IF(AND($D677&lt;&gt;"",COUNTIF(' PROJETO'!$B$14:$B$16,$D677)=0),"Prática de restauração inválida ou não cadastrada.",IF(IF($D677="",FALSE(),IF(COUNTIF(' PROJETO'!$B$14:$B$16,$D677)=0,FALSE(),IFERROR(INDEX(' PROJETO'!$C$14:$C$16,MATCH($D677,' PROJETO'!$B$14:$B$16,0))&lt;&gt;"Sim",FALSE()))),"A prática informada no item não foi selecionada na aba Projeto.",IF(AND(MAX($I677,$L677,$O677,$R677,$U677,$X677)&gt;'CONFG.  LISTAS'!$F$4,NOT(OR($Z677&lt;&gt;"",$AA677&lt;&gt;""))),"Memorial de cálculo ou anexo obrigatório não informado para item acima do limite.",IF(OR(AND($G677&lt;&gt;"",$H677&lt;&gt;"",OR($G677&lt;=0,$H677&lt;=0)),AND($J677&lt;&gt;"",$K677&lt;&gt;"",OR($J677&lt;=0,$K677&lt;=0)),AND($M677&lt;&gt;"",$N677&lt;&gt;"",OR($M677&lt;=0,$N677&lt;=0)),AND($P677&lt;&gt;"",$Q677&lt;&gt;"",OR($P677&lt;=0,$Q677&lt;=0)),AND($S677&lt;&gt;"",$T677&lt;&gt;"",OR($S677&lt;=0,$T677&lt;=0)),AND($V677&lt;&gt;"",$W677&lt;&gt;"",OR($V677&lt;=0,$W677&lt;=0))),"Revise os valores informados: valor unitário e quantidade devem ser maiores que zero.",IF(OR(AND($G677="",$H677&lt;&gt;""),AND($G677&lt;&gt;"",$H677=""),AND($J677="",$K677&lt;&gt;""),AND($J677&lt;&gt;"",$K677=""),AND($M677="",$N677&lt;&gt;""),AND($M677&lt;&gt;"",$N677=""),AND($P677="",$Q677&lt;&gt;""),AND($P677&lt;&gt;"",$Q677=""),AND($S677="",$T677&lt;&gt;""),AND($S677&lt;&gt;"",$T677=""),AND($V677="",$W677&lt;&gt;""),AND($V677&lt;&gt;"",$W677="")),"Há ano preenchido parcialmente: "&amp;TRIM(IF(AND($G677="",$H677&lt;&gt;""),"Ano 1 (falta valor unitário); ","")&amp;IF(AND($G677&lt;&gt;"",$H677=""),"Ano 1 (falta quantidade); ","")&amp;IF(AND($J677="",$K677&lt;&gt;""),"Ano 2 (falta valor unitário); ","")&amp;IF(AND($J677&lt;&gt;"",$K677=""),"Ano 2 (falta quantidade); ","")&amp;IF(AND($M677="",$N677&lt;&gt;""),"Ano 3 (falta valor unitário); ","")&amp;IF(AND($M677&lt;&gt;"",$N677=""),"Ano 3 (falta quantidade); ","")&amp;IF(AND($P677="",$Q677&lt;&gt;""),"Ano 4 (falta valor unitário); ","")&amp;IF(AND($P677&lt;&gt;"",$Q677=""),"Ano 4 (falta quantidade); ","")&amp;IF(AND($S677="",$T677&lt;&gt;""),"Ano 5 (falta valor unitário); ","")&amp;IF(AND($S677&lt;&gt;"",$T677=""),"Ano 5 (falta quantidade); ","")&amp;IF(AND($V677="",$W677&lt;&gt;""),"Ano 6 (falta valor unitário); ","")&amp;IF(AND($V677&lt;&gt;"",$W677=""),"Ano 6 (falta quantidade); ","")), IF(NOT(OR(AND($G677&lt;&gt;"",$H677&lt;&gt;""),AND($J677&lt;&gt;"",$K677&lt;&gt;""),AND($M677&lt;&gt;"",$N677&lt;&gt;""),AND($P677&lt;&gt;"",$Q677&lt;&gt;""),AND($S677&lt;&gt;"",$T677&lt;&gt;""),AND($V677&lt;&gt;"",$W677&lt;&gt;""))),"Informe pelo menos um ano completo com valor unitário e quantidade.",IF(AND($C677&lt;&gt;"",$E677&lt;&gt;"",LEFT(TRIM($C677),1)&lt;&gt;LEFT(TRIM($E677),1)),"Categoria e tipo estão incompatíveis.",IF(IF(OR($E677="",$F677=""),FALSE(),IFERROR(COUNTIF(INDIRECT("UNITS_"&amp;SUBSTITUTE(LEFT($E677,FIND(" ",$E677&amp;" ")-1),".","_")),$F677)=0,TRUE())),"Unidade incompatível com o tipo selecionado.",IF(OR(AND(ISNUMBER(SEARCH("comunic",LOWER($B677))),LEFT($E677,3)&lt;&gt;"4.4"),AND(ISNUMBER(SEARCH("monitor",LOWER($B677))),NOT(OR(LEFT($E677,3)="1.5",LEFT($E677,3)="2.5")))),"Revise a classificação do item conforme as regras de preenchimento.",IF(AND($B677&lt;&gt;"",OR(ISNUMBER(SEARCH("outro",LOWER($B677))),ISNUMBER(SEARCH("divers",LOWER($B677))),ISNUMBER(SEARCH("kit",LOWER($B677))),ISNUMBER(SEARCH("ferrament",LOWER($B677))),ISNUMBER(SEARCH("epi",LOWER($B677)))),NOT(OR($Z677&lt;&gt;"",$AA677&lt;&gt;""))),"Descrição muito genérica: detalhe melhor o item e registre o racional no memorial ou em anexo.",IF(AND($Y677=0,$B677&lt;&gt;"",OR($G677&lt;&gt;"",$H677&lt;&gt;"",$J677&lt;&gt;"",$K677&lt;&gt;"",$M677&lt;&gt;"",$N677&lt;&gt;"",$P677&lt;&gt;"",$Q677&lt;&gt;"",$S677&lt;&gt;"",$T677&lt;&gt;"",$V677&lt;&gt;"",$W677&lt;&gt;"")),"O item possui dados lançados, mas o total está zerado. Revise os valores informados.","")))))))))))))))</f>
        <v/>
      </c>
    </row>
    <row r="678" spans="1:35" ht="14.25" customHeight="1" x14ac:dyDescent="0.25">
      <c r="A678" s="57" t="str">
        <f t="shared" si="130"/>
        <v/>
      </c>
      <c r="B678" s="58"/>
      <c r="C678" s="58"/>
      <c r="D678" s="58"/>
      <c r="E678" s="58"/>
      <c r="F678" s="58"/>
      <c r="G678" s="269"/>
      <c r="H678" s="59"/>
      <c r="I678" s="273">
        <f t="shared" si="131"/>
        <v>0</v>
      </c>
      <c r="J678" s="269"/>
      <c r="K678" s="59"/>
      <c r="L678" s="270">
        <f t="shared" si="132"/>
        <v>0</v>
      </c>
      <c r="M678" s="269"/>
      <c r="N678" s="59"/>
      <c r="O678" s="270">
        <f t="shared" si="133"/>
        <v>0</v>
      </c>
      <c r="P678" s="269"/>
      <c r="Q678" s="59"/>
      <c r="R678" s="271">
        <f t="shared" si="134"/>
        <v>0</v>
      </c>
      <c r="S678" s="269"/>
      <c r="T678" s="59"/>
      <c r="U678" s="270">
        <f t="shared" si="135"/>
        <v>0</v>
      </c>
      <c r="V678" s="269"/>
      <c r="W678" s="59"/>
      <c r="X678" s="270">
        <f t="shared" si="136"/>
        <v>0</v>
      </c>
      <c r="Y678" s="270">
        <f t="shared" si="137"/>
        <v>0</v>
      </c>
      <c r="Z678" s="58"/>
      <c r="AA678" s="58"/>
      <c r="AB678" s="60" t="str">
        <f t="shared" si="138"/>
        <v/>
      </c>
      <c r="AC678" s="21" t="b">
        <f t="shared" si="139"/>
        <v>0</v>
      </c>
      <c r="AD678" s="21" t="b">
        <f t="shared" si="140"/>
        <v>0</v>
      </c>
      <c r="AE678" s="21" t="b">
        <f t="shared" si="141"/>
        <v>0</v>
      </c>
      <c r="AF678" s="21" t="b">
        <f ca="1">OR(AND($AC678,NOT($AD678)),AND($AC678,OR(AND($G678="",$H678&lt;&gt;""),AND($G678&lt;&gt;"",$H678=""),AND($J678="",$K678&lt;&gt;""),AND($J678&lt;&gt;"",$K678=""),AND($M678="",$N678&lt;&gt;""),AND($M678&lt;&gt;"",$N678=""),AND($P678="",$Q678&lt;&gt;""),AND($P678&lt;&gt;"",$Q678=""),AND($S678="",$T678&lt;&gt;""),AND($S678&lt;&gt;"",$T678=""),AND($V678="",$W678&lt;&gt;""),AND($V678&lt;&gt;"",$W678=""))),AND($C678&lt;&gt;"",$E678&lt;&gt;"",LEFT(TRIM($C678),1)&lt;&gt;LEFT(TRIM($E678),1)),IF(OR($E678="",$F678=""),FALSE(),IFERROR(COUNTIF(INDIRECT("UNITS_"&amp;SUBSTITUTE(LEFT($E678,FIND(" ",$E678&amp;" ")-1),".","_")),$F678)=0,TRUE())),AND($B678&lt;&gt;"",OR(ISNUMBER(SEARCH("outro",LOWER($B678))),ISNUMBER(SEARCH("divers",LOWER($B678))),ISNUMBER(SEARCH("etc",LOWER($B678))))),OR(AND(ISNUMBER(SEARCH("comunic",LOWER($B678))),LEFT($E678,3)&lt;&gt;"4.4"),AND(ISNUMBER(SEARCH("monitor",LOWER($B678))),NOT(OR(LEFT($E678,3)="1.5",LEFT($E678,3)="2.5")))),AND($B678&lt;&gt;"",OR(LEFT($C678,1)="1",LEFT($C678,1)="2"),$D678=""),AND($D678&lt;&gt;"",NOT(OR(LEFT($C678,1)="1",LEFT($C678,1)="2"))),AND($D678&lt;&gt;"",COUNTIF(' PROJETO'!$B$14:$B$16,$D678)=0),IF($D678="",FALSE(),IF(COUNTIF(' PROJETO'!$B$14:$B$16,$D678)=0,FALSE(),IFERROR(INDEX(' PROJETO'!$C$14:$C$16,MATCH($D678,' PROJETO'!$B$14:$B$16,0))&lt;&gt;"Sim",FALSE()))))</f>
        <v>0</v>
      </c>
      <c r="AG678" s="21" t="b">
        <f>AND($AC678,$Y678&gt;'CONFG.  LISTAS'!$F$4,$Z678="",$AA678="")</f>
        <v>0</v>
      </c>
      <c r="AH678" s="21" t="str">
        <f t="shared" si="142"/>
        <v/>
      </c>
      <c r="AI678" s="43" t="str">
        <f ca="1">IF(NOT($AC678),"",IF(OR($B678="",$C678="",$E678="",$F678=""),"Preencha descrição, categoria, tipo e unidade.",IF(AND($B678&lt;&gt;"",OR(LEFT($C678,1)="1",LEFT($C678,1)="2"),$D678=""),"Informe a prática de restauração para itens diretos.",IF(AND($D678&lt;&gt;"",NOT(OR(LEFT($C678,1)="1",LEFT($C678,1)="2"))),"Custos indiretos não devem pertencer a uma prática específica.",IF(AND($D678&lt;&gt;"",COUNTIF(' PROJETO'!$B$14:$B$16,$D678)=0),"Prática de restauração inválida ou não cadastrada.",IF(IF($D678="",FALSE(),IF(COUNTIF(' PROJETO'!$B$14:$B$16,$D678)=0,FALSE(),IFERROR(INDEX(' PROJETO'!$C$14:$C$16,MATCH($D678,' PROJETO'!$B$14:$B$16,0))&lt;&gt;"Sim",FALSE()))),"A prática informada no item não foi selecionada na aba Projeto.",IF(AND(MAX($I678,$L678,$O678,$R678,$U678,$X678)&gt;'CONFG.  LISTAS'!$F$4,NOT(OR($Z678&lt;&gt;"",$AA678&lt;&gt;""))),"Memorial de cálculo ou anexo obrigatório não informado para item acima do limite.",IF(OR(AND($G678&lt;&gt;"",$H678&lt;&gt;"",OR($G678&lt;=0,$H678&lt;=0)),AND($J678&lt;&gt;"",$K678&lt;&gt;"",OR($J678&lt;=0,$K678&lt;=0)),AND($M678&lt;&gt;"",$N678&lt;&gt;"",OR($M678&lt;=0,$N678&lt;=0)),AND($P678&lt;&gt;"",$Q678&lt;&gt;"",OR($P678&lt;=0,$Q678&lt;=0)),AND($S678&lt;&gt;"",$T678&lt;&gt;"",OR($S678&lt;=0,$T678&lt;=0)),AND($V678&lt;&gt;"",$W678&lt;&gt;"",OR($V678&lt;=0,$W678&lt;=0))),"Revise os valores informados: valor unitário e quantidade devem ser maiores que zero.",IF(OR(AND($G678="",$H678&lt;&gt;""),AND($G678&lt;&gt;"",$H678=""),AND($J678="",$K678&lt;&gt;""),AND($J678&lt;&gt;"",$K678=""),AND($M678="",$N678&lt;&gt;""),AND($M678&lt;&gt;"",$N678=""),AND($P678="",$Q678&lt;&gt;""),AND($P678&lt;&gt;"",$Q678=""),AND($S678="",$T678&lt;&gt;""),AND($S678&lt;&gt;"",$T678=""),AND($V678="",$W678&lt;&gt;""),AND($V678&lt;&gt;"",$W678="")),"Há ano preenchido parcialmente: "&amp;TRIM(IF(AND($G678="",$H678&lt;&gt;""),"Ano 1 (falta valor unitário); ","")&amp;IF(AND($G678&lt;&gt;"",$H678=""),"Ano 1 (falta quantidade); ","")&amp;IF(AND($J678="",$K678&lt;&gt;""),"Ano 2 (falta valor unitário); ","")&amp;IF(AND($J678&lt;&gt;"",$K678=""),"Ano 2 (falta quantidade); ","")&amp;IF(AND($M678="",$N678&lt;&gt;""),"Ano 3 (falta valor unitário); ","")&amp;IF(AND($M678&lt;&gt;"",$N678=""),"Ano 3 (falta quantidade); ","")&amp;IF(AND($P678="",$Q678&lt;&gt;""),"Ano 4 (falta valor unitário); ","")&amp;IF(AND($P678&lt;&gt;"",$Q678=""),"Ano 4 (falta quantidade); ","")&amp;IF(AND($S678="",$T678&lt;&gt;""),"Ano 5 (falta valor unitário); ","")&amp;IF(AND($S678&lt;&gt;"",$T678=""),"Ano 5 (falta quantidade); ","")&amp;IF(AND($V678="",$W678&lt;&gt;""),"Ano 6 (falta valor unitário); ","")&amp;IF(AND($V678&lt;&gt;"",$W678=""),"Ano 6 (falta quantidade); ","")), IF(NOT(OR(AND($G678&lt;&gt;"",$H678&lt;&gt;""),AND($J678&lt;&gt;"",$K678&lt;&gt;""),AND($M678&lt;&gt;"",$N678&lt;&gt;""),AND($P678&lt;&gt;"",$Q678&lt;&gt;""),AND($S678&lt;&gt;"",$T678&lt;&gt;""),AND($V678&lt;&gt;"",$W678&lt;&gt;""))),"Informe pelo menos um ano completo com valor unitário e quantidade.",IF(AND($C678&lt;&gt;"",$E678&lt;&gt;"",LEFT(TRIM($C678),1)&lt;&gt;LEFT(TRIM($E678),1)),"Categoria e tipo estão incompatíveis.",IF(IF(OR($E678="",$F678=""),FALSE(),IFERROR(COUNTIF(INDIRECT("UNITS_"&amp;SUBSTITUTE(LEFT($E678,FIND(" ",$E678&amp;" ")-1),".","_")),$F678)=0,TRUE())),"Unidade incompatível com o tipo selecionado.",IF(OR(AND(ISNUMBER(SEARCH("comunic",LOWER($B678))),LEFT($E678,3)&lt;&gt;"4.4"),AND(ISNUMBER(SEARCH("monitor",LOWER($B678))),NOT(OR(LEFT($E678,3)="1.5",LEFT($E678,3)="2.5")))),"Revise a classificação do item conforme as regras de preenchimento.",IF(AND($B678&lt;&gt;"",OR(ISNUMBER(SEARCH("outro",LOWER($B678))),ISNUMBER(SEARCH("divers",LOWER($B678))),ISNUMBER(SEARCH("kit",LOWER($B678))),ISNUMBER(SEARCH("ferrament",LOWER($B678))),ISNUMBER(SEARCH("epi",LOWER($B678)))),NOT(OR($Z678&lt;&gt;"",$AA678&lt;&gt;""))),"Descrição muito genérica: detalhe melhor o item e registre o racional no memorial ou em anexo.",IF(AND($Y678=0,$B678&lt;&gt;"",OR($G678&lt;&gt;"",$H678&lt;&gt;"",$J678&lt;&gt;"",$K678&lt;&gt;"",$M678&lt;&gt;"",$N678&lt;&gt;"",$P678&lt;&gt;"",$Q678&lt;&gt;"",$S678&lt;&gt;"",$T678&lt;&gt;"",$V678&lt;&gt;"",$W678&lt;&gt;"")),"O item possui dados lançados, mas o total está zerado. Revise os valores informados.","")))))))))))))))</f>
        <v/>
      </c>
    </row>
    <row r="679" spans="1:35" ht="14.25" customHeight="1" x14ac:dyDescent="0.25">
      <c r="A679" s="57" t="str">
        <f t="shared" si="130"/>
        <v/>
      </c>
      <c r="B679" s="61"/>
      <c r="C679" s="61"/>
      <c r="D679" s="58"/>
      <c r="E679" s="61"/>
      <c r="F679" s="61"/>
      <c r="G679" s="272"/>
      <c r="H679" s="62"/>
      <c r="I679" s="273">
        <f t="shared" si="131"/>
        <v>0</v>
      </c>
      <c r="J679" s="272"/>
      <c r="K679" s="62"/>
      <c r="L679" s="270">
        <f t="shared" si="132"/>
        <v>0</v>
      </c>
      <c r="M679" s="272"/>
      <c r="N679" s="62"/>
      <c r="O679" s="270">
        <f t="shared" si="133"/>
        <v>0</v>
      </c>
      <c r="P679" s="272"/>
      <c r="Q679" s="62"/>
      <c r="R679" s="271">
        <f t="shared" si="134"/>
        <v>0</v>
      </c>
      <c r="S679" s="272"/>
      <c r="T679" s="62"/>
      <c r="U679" s="270">
        <f t="shared" si="135"/>
        <v>0</v>
      </c>
      <c r="V679" s="272"/>
      <c r="W679" s="62"/>
      <c r="X679" s="270">
        <f t="shared" si="136"/>
        <v>0</v>
      </c>
      <c r="Y679" s="270">
        <f t="shared" si="137"/>
        <v>0</v>
      </c>
      <c r="Z679" s="61"/>
      <c r="AA679" s="61"/>
      <c r="AB679" s="60" t="str">
        <f t="shared" si="138"/>
        <v/>
      </c>
      <c r="AC679" s="21" t="b">
        <f t="shared" si="139"/>
        <v>0</v>
      </c>
      <c r="AD679" s="21" t="b">
        <f t="shared" si="140"/>
        <v>0</v>
      </c>
      <c r="AE679" s="21" t="b">
        <f t="shared" si="141"/>
        <v>0</v>
      </c>
      <c r="AF679" s="21" t="b">
        <f ca="1">OR(AND($AC679,NOT($AD679)),AND($AC679,OR(AND($G679="",$H679&lt;&gt;""),AND($G679&lt;&gt;"",$H679=""),AND($J679="",$K679&lt;&gt;""),AND($J679&lt;&gt;"",$K679=""),AND($M679="",$N679&lt;&gt;""),AND($M679&lt;&gt;"",$N679=""),AND($P679="",$Q679&lt;&gt;""),AND($P679&lt;&gt;"",$Q679=""),AND($S679="",$T679&lt;&gt;""),AND($S679&lt;&gt;"",$T679=""),AND($V679="",$W679&lt;&gt;""),AND($V679&lt;&gt;"",$W679=""))),AND($C679&lt;&gt;"",$E679&lt;&gt;"",LEFT(TRIM($C679),1)&lt;&gt;LEFT(TRIM($E679),1)),IF(OR($E679="",$F679=""),FALSE(),IFERROR(COUNTIF(INDIRECT("UNITS_"&amp;SUBSTITUTE(LEFT($E679,FIND(" ",$E679&amp;" ")-1),".","_")),$F679)=0,TRUE())),AND($B679&lt;&gt;"",OR(ISNUMBER(SEARCH("outro",LOWER($B679))),ISNUMBER(SEARCH("divers",LOWER($B679))),ISNUMBER(SEARCH("etc",LOWER($B679))))),OR(AND(ISNUMBER(SEARCH("comunic",LOWER($B679))),LEFT($E679,3)&lt;&gt;"4.4"),AND(ISNUMBER(SEARCH("monitor",LOWER($B679))),NOT(OR(LEFT($E679,3)="1.5",LEFT($E679,3)="2.5")))),AND($B679&lt;&gt;"",OR(LEFT($C679,1)="1",LEFT($C679,1)="2"),$D679=""),AND($D679&lt;&gt;"",NOT(OR(LEFT($C679,1)="1",LEFT($C679,1)="2"))),AND($D679&lt;&gt;"",COUNTIF(' PROJETO'!$B$14:$B$16,$D679)=0),IF($D679="",FALSE(),IF(COUNTIF(' PROJETO'!$B$14:$B$16,$D679)=0,FALSE(),IFERROR(INDEX(' PROJETO'!$C$14:$C$16,MATCH($D679,' PROJETO'!$B$14:$B$16,0))&lt;&gt;"Sim",FALSE()))))</f>
        <v>0</v>
      </c>
      <c r="AG679" s="21" t="b">
        <f>AND($AC679,$Y679&gt;'CONFG.  LISTAS'!$F$4,$Z679="",$AA679="")</f>
        <v>0</v>
      </c>
      <c r="AH679" s="21" t="str">
        <f t="shared" si="142"/>
        <v/>
      </c>
      <c r="AI679" s="43" t="str">
        <f ca="1">IF(NOT($AC679),"",IF(OR($B679="",$C679="",$E679="",$F679=""),"Preencha descrição, categoria, tipo e unidade.",IF(AND($B679&lt;&gt;"",OR(LEFT($C679,1)="1",LEFT($C679,1)="2"),$D679=""),"Informe a prática de restauração para itens diretos.",IF(AND($D679&lt;&gt;"",NOT(OR(LEFT($C679,1)="1",LEFT($C679,1)="2"))),"Custos indiretos não devem pertencer a uma prática específica.",IF(AND($D679&lt;&gt;"",COUNTIF(' PROJETO'!$B$14:$B$16,$D679)=0),"Prática de restauração inválida ou não cadastrada.",IF(IF($D679="",FALSE(),IF(COUNTIF(' PROJETO'!$B$14:$B$16,$D679)=0,FALSE(),IFERROR(INDEX(' PROJETO'!$C$14:$C$16,MATCH($D679,' PROJETO'!$B$14:$B$16,0))&lt;&gt;"Sim",FALSE()))),"A prática informada no item não foi selecionada na aba Projeto.",IF(AND(MAX($I679,$L679,$O679,$R679,$U679,$X679)&gt;'CONFG.  LISTAS'!$F$4,NOT(OR($Z679&lt;&gt;"",$AA679&lt;&gt;""))),"Memorial de cálculo ou anexo obrigatório não informado para item acima do limite.",IF(OR(AND($G679&lt;&gt;"",$H679&lt;&gt;"",OR($G679&lt;=0,$H679&lt;=0)),AND($J679&lt;&gt;"",$K679&lt;&gt;"",OR($J679&lt;=0,$K679&lt;=0)),AND($M679&lt;&gt;"",$N679&lt;&gt;"",OR($M679&lt;=0,$N679&lt;=0)),AND($P679&lt;&gt;"",$Q679&lt;&gt;"",OR($P679&lt;=0,$Q679&lt;=0)),AND($S679&lt;&gt;"",$T679&lt;&gt;"",OR($S679&lt;=0,$T679&lt;=0)),AND($V679&lt;&gt;"",$W679&lt;&gt;"",OR($V679&lt;=0,$W679&lt;=0))),"Revise os valores informados: valor unitário e quantidade devem ser maiores que zero.",IF(OR(AND($G679="",$H679&lt;&gt;""),AND($G679&lt;&gt;"",$H679=""),AND($J679="",$K679&lt;&gt;""),AND($J679&lt;&gt;"",$K679=""),AND($M679="",$N679&lt;&gt;""),AND($M679&lt;&gt;"",$N679=""),AND($P679="",$Q679&lt;&gt;""),AND($P679&lt;&gt;"",$Q679=""),AND($S679="",$T679&lt;&gt;""),AND($S679&lt;&gt;"",$T679=""),AND($V679="",$W679&lt;&gt;""),AND($V679&lt;&gt;"",$W679="")),"Há ano preenchido parcialmente: "&amp;TRIM(IF(AND($G679="",$H679&lt;&gt;""),"Ano 1 (falta valor unitário); ","")&amp;IF(AND($G679&lt;&gt;"",$H679=""),"Ano 1 (falta quantidade); ","")&amp;IF(AND($J679="",$K679&lt;&gt;""),"Ano 2 (falta valor unitário); ","")&amp;IF(AND($J679&lt;&gt;"",$K679=""),"Ano 2 (falta quantidade); ","")&amp;IF(AND($M679="",$N679&lt;&gt;""),"Ano 3 (falta valor unitário); ","")&amp;IF(AND($M679&lt;&gt;"",$N679=""),"Ano 3 (falta quantidade); ","")&amp;IF(AND($P679="",$Q679&lt;&gt;""),"Ano 4 (falta valor unitário); ","")&amp;IF(AND($P679&lt;&gt;"",$Q679=""),"Ano 4 (falta quantidade); ","")&amp;IF(AND($S679="",$T679&lt;&gt;""),"Ano 5 (falta valor unitário); ","")&amp;IF(AND($S679&lt;&gt;"",$T679=""),"Ano 5 (falta quantidade); ","")&amp;IF(AND($V679="",$W679&lt;&gt;""),"Ano 6 (falta valor unitário); ","")&amp;IF(AND($V679&lt;&gt;"",$W679=""),"Ano 6 (falta quantidade); ","")), IF(NOT(OR(AND($G679&lt;&gt;"",$H679&lt;&gt;""),AND($J679&lt;&gt;"",$K679&lt;&gt;""),AND($M679&lt;&gt;"",$N679&lt;&gt;""),AND($P679&lt;&gt;"",$Q679&lt;&gt;""),AND($S679&lt;&gt;"",$T679&lt;&gt;""),AND($V679&lt;&gt;"",$W679&lt;&gt;""))),"Informe pelo menos um ano completo com valor unitário e quantidade.",IF(AND($C679&lt;&gt;"",$E679&lt;&gt;"",LEFT(TRIM($C679),1)&lt;&gt;LEFT(TRIM($E679),1)),"Categoria e tipo estão incompatíveis.",IF(IF(OR($E679="",$F679=""),FALSE(),IFERROR(COUNTIF(INDIRECT("UNITS_"&amp;SUBSTITUTE(LEFT($E679,FIND(" ",$E679&amp;" ")-1),".","_")),$F679)=0,TRUE())),"Unidade incompatível com o tipo selecionado.",IF(OR(AND(ISNUMBER(SEARCH("comunic",LOWER($B679))),LEFT($E679,3)&lt;&gt;"4.4"),AND(ISNUMBER(SEARCH("monitor",LOWER($B679))),NOT(OR(LEFT($E679,3)="1.5",LEFT($E679,3)="2.5")))),"Revise a classificação do item conforme as regras de preenchimento.",IF(AND($B679&lt;&gt;"",OR(ISNUMBER(SEARCH("outro",LOWER($B679))),ISNUMBER(SEARCH("divers",LOWER($B679))),ISNUMBER(SEARCH("kit",LOWER($B679))),ISNUMBER(SEARCH("ferrament",LOWER($B679))),ISNUMBER(SEARCH("epi",LOWER($B679)))),NOT(OR($Z679&lt;&gt;"",$AA679&lt;&gt;""))),"Descrição muito genérica: detalhe melhor o item e registre o racional no memorial ou em anexo.",IF(AND($Y679=0,$B679&lt;&gt;"",OR($G679&lt;&gt;"",$H679&lt;&gt;"",$J679&lt;&gt;"",$K679&lt;&gt;"",$M679&lt;&gt;"",$N679&lt;&gt;"",$P679&lt;&gt;"",$Q679&lt;&gt;"",$S679&lt;&gt;"",$T679&lt;&gt;"",$V679&lt;&gt;"",$W679&lt;&gt;"")),"O item possui dados lançados, mas o total está zerado. Revise os valores informados.","")))))))))))))))</f>
        <v/>
      </c>
    </row>
    <row r="680" spans="1:35" ht="14.25" customHeight="1" x14ac:dyDescent="0.25">
      <c r="A680" s="57" t="str">
        <f t="shared" si="130"/>
        <v/>
      </c>
      <c r="B680" s="58"/>
      <c r="C680" s="58"/>
      <c r="D680" s="58"/>
      <c r="E680" s="58"/>
      <c r="F680" s="58"/>
      <c r="G680" s="269"/>
      <c r="H680" s="59"/>
      <c r="I680" s="273">
        <f t="shared" si="131"/>
        <v>0</v>
      </c>
      <c r="J680" s="269"/>
      <c r="K680" s="59"/>
      <c r="L680" s="270">
        <f t="shared" si="132"/>
        <v>0</v>
      </c>
      <c r="M680" s="269"/>
      <c r="N680" s="59"/>
      <c r="O680" s="270">
        <f t="shared" si="133"/>
        <v>0</v>
      </c>
      <c r="P680" s="269"/>
      <c r="Q680" s="59"/>
      <c r="R680" s="271">
        <f t="shared" si="134"/>
        <v>0</v>
      </c>
      <c r="S680" s="269"/>
      <c r="T680" s="59"/>
      <c r="U680" s="270">
        <f t="shared" si="135"/>
        <v>0</v>
      </c>
      <c r="V680" s="269"/>
      <c r="W680" s="59"/>
      <c r="X680" s="270">
        <f t="shared" si="136"/>
        <v>0</v>
      </c>
      <c r="Y680" s="270">
        <f t="shared" si="137"/>
        <v>0</v>
      </c>
      <c r="Z680" s="58"/>
      <c r="AA680" s="58"/>
      <c r="AB680" s="60" t="str">
        <f t="shared" si="138"/>
        <v/>
      </c>
      <c r="AC680" s="21" t="b">
        <f t="shared" si="139"/>
        <v>0</v>
      </c>
      <c r="AD680" s="21" t="b">
        <f t="shared" si="140"/>
        <v>0</v>
      </c>
      <c r="AE680" s="21" t="b">
        <f t="shared" si="141"/>
        <v>0</v>
      </c>
      <c r="AF680" s="21" t="b">
        <f ca="1">OR(AND($AC680,NOT($AD680)),AND($AC680,OR(AND($G680="",$H680&lt;&gt;""),AND($G680&lt;&gt;"",$H680=""),AND($J680="",$K680&lt;&gt;""),AND($J680&lt;&gt;"",$K680=""),AND($M680="",$N680&lt;&gt;""),AND($M680&lt;&gt;"",$N680=""),AND($P680="",$Q680&lt;&gt;""),AND($P680&lt;&gt;"",$Q680=""),AND($S680="",$T680&lt;&gt;""),AND($S680&lt;&gt;"",$T680=""),AND($V680="",$W680&lt;&gt;""),AND($V680&lt;&gt;"",$W680=""))),AND($C680&lt;&gt;"",$E680&lt;&gt;"",LEFT(TRIM($C680),1)&lt;&gt;LEFT(TRIM($E680),1)),IF(OR($E680="",$F680=""),FALSE(),IFERROR(COUNTIF(INDIRECT("UNITS_"&amp;SUBSTITUTE(LEFT($E680,FIND(" ",$E680&amp;" ")-1),".","_")),$F680)=0,TRUE())),AND($B680&lt;&gt;"",OR(ISNUMBER(SEARCH("outro",LOWER($B680))),ISNUMBER(SEARCH("divers",LOWER($B680))),ISNUMBER(SEARCH("etc",LOWER($B680))))),OR(AND(ISNUMBER(SEARCH("comunic",LOWER($B680))),LEFT($E680,3)&lt;&gt;"4.4"),AND(ISNUMBER(SEARCH("monitor",LOWER($B680))),NOT(OR(LEFT($E680,3)="1.5",LEFT($E680,3)="2.5")))),AND($B680&lt;&gt;"",OR(LEFT($C680,1)="1",LEFT($C680,1)="2"),$D680=""),AND($D680&lt;&gt;"",NOT(OR(LEFT($C680,1)="1",LEFT($C680,1)="2"))),AND($D680&lt;&gt;"",COUNTIF(' PROJETO'!$B$14:$B$16,$D680)=0),IF($D680="",FALSE(),IF(COUNTIF(' PROJETO'!$B$14:$B$16,$D680)=0,FALSE(),IFERROR(INDEX(' PROJETO'!$C$14:$C$16,MATCH($D680,' PROJETO'!$B$14:$B$16,0))&lt;&gt;"Sim",FALSE()))))</f>
        <v>0</v>
      </c>
      <c r="AG680" s="21" t="b">
        <f>AND($AC680,$Y680&gt;'CONFG.  LISTAS'!$F$4,$Z680="",$AA680="")</f>
        <v>0</v>
      </c>
      <c r="AH680" s="21" t="str">
        <f t="shared" si="142"/>
        <v/>
      </c>
      <c r="AI680" s="43" t="str">
        <f ca="1">IF(NOT($AC680),"",IF(OR($B680="",$C680="",$E680="",$F680=""),"Preencha descrição, categoria, tipo e unidade.",IF(AND($B680&lt;&gt;"",OR(LEFT($C680,1)="1",LEFT($C680,1)="2"),$D680=""),"Informe a prática de restauração para itens diretos.",IF(AND($D680&lt;&gt;"",NOT(OR(LEFT($C680,1)="1",LEFT($C680,1)="2"))),"Custos indiretos não devem pertencer a uma prática específica.",IF(AND($D680&lt;&gt;"",COUNTIF(' PROJETO'!$B$14:$B$16,$D680)=0),"Prática de restauração inválida ou não cadastrada.",IF(IF($D680="",FALSE(),IF(COUNTIF(' PROJETO'!$B$14:$B$16,$D680)=0,FALSE(),IFERROR(INDEX(' PROJETO'!$C$14:$C$16,MATCH($D680,' PROJETO'!$B$14:$B$16,0))&lt;&gt;"Sim",FALSE()))),"A prática informada no item não foi selecionada na aba Projeto.",IF(AND(MAX($I680,$L680,$O680,$R680,$U680,$X680)&gt;'CONFG.  LISTAS'!$F$4,NOT(OR($Z680&lt;&gt;"",$AA680&lt;&gt;""))),"Memorial de cálculo ou anexo obrigatório não informado para item acima do limite.",IF(OR(AND($G680&lt;&gt;"",$H680&lt;&gt;"",OR($G680&lt;=0,$H680&lt;=0)),AND($J680&lt;&gt;"",$K680&lt;&gt;"",OR($J680&lt;=0,$K680&lt;=0)),AND($M680&lt;&gt;"",$N680&lt;&gt;"",OR($M680&lt;=0,$N680&lt;=0)),AND($P680&lt;&gt;"",$Q680&lt;&gt;"",OR($P680&lt;=0,$Q680&lt;=0)),AND($S680&lt;&gt;"",$T680&lt;&gt;"",OR($S680&lt;=0,$T680&lt;=0)),AND($V680&lt;&gt;"",$W680&lt;&gt;"",OR($V680&lt;=0,$W680&lt;=0))),"Revise os valores informados: valor unitário e quantidade devem ser maiores que zero.",IF(OR(AND($G680="",$H680&lt;&gt;""),AND($G680&lt;&gt;"",$H680=""),AND($J680="",$K680&lt;&gt;""),AND($J680&lt;&gt;"",$K680=""),AND($M680="",$N680&lt;&gt;""),AND($M680&lt;&gt;"",$N680=""),AND($P680="",$Q680&lt;&gt;""),AND($P680&lt;&gt;"",$Q680=""),AND($S680="",$T680&lt;&gt;""),AND($S680&lt;&gt;"",$T680=""),AND($V680="",$W680&lt;&gt;""),AND($V680&lt;&gt;"",$W680="")),"Há ano preenchido parcialmente: "&amp;TRIM(IF(AND($G680="",$H680&lt;&gt;""),"Ano 1 (falta valor unitário); ","")&amp;IF(AND($G680&lt;&gt;"",$H680=""),"Ano 1 (falta quantidade); ","")&amp;IF(AND($J680="",$K680&lt;&gt;""),"Ano 2 (falta valor unitário); ","")&amp;IF(AND($J680&lt;&gt;"",$K680=""),"Ano 2 (falta quantidade); ","")&amp;IF(AND($M680="",$N680&lt;&gt;""),"Ano 3 (falta valor unitário); ","")&amp;IF(AND($M680&lt;&gt;"",$N680=""),"Ano 3 (falta quantidade); ","")&amp;IF(AND($P680="",$Q680&lt;&gt;""),"Ano 4 (falta valor unitário); ","")&amp;IF(AND($P680&lt;&gt;"",$Q680=""),"Ano 4 (falta quantidade); ","")&amp;IF(AND($S680="",$T680&lt;&gt;""),"Ano 5 (falta valor unitário); ","")&amp;IF(AND($S680&lt;&gt;"",$T680=""),"Ano 5 (falta quantidade); ","")&amp;IF(AND($V680="",$W680&lt;&gt;""),"Ano 6 (falta valor unitário); ","")&amp;IF(AND($V680&lt;&gt;"",$W680=""),"Ano 6 (falta quantidade); ","")), IF(NOT(OR(AND($G680&lt;&gt;"",$H680&lt;&gt;""),AND($J680&lt;&gt;"",$K680&lt;&gt;""),AND($M680&lt;&gt;"",$N680&lt;&gt;""),AND($P680&lt;&gt;"",$Q680&lt;&gt;""),AND($S680&lt;&gt;"",$T680&lt;&gt;""),AND($V680&lt;&gt;"",$W680&lt;&gt;""))),"Informe pelo menos um ano completo com valor unitário e quantidade.",IF(AND($C680&lt;&gt;"",$E680&lt;&gt;"",LEFT(TRIM($C680),1)&lt;&gt;LEFT(TRIM($E680),1)),"Categoria e tipo estão incompatíveis.",IF(IF(OR($E680="",$F680=""),FALSE(),IFERROR(COUNTIF(INDIRECT("UNITS_"&amp;SUBSTITUTE(LEFT($E680,FIND(" ",$E680&amp;" ")-1),".","_")),$F680)=0,TRUE())),"Unidade incompatível com o tipo selecionado.",IF(OR(AND(ISNUMBER(SEARCH("comunic",LOWER($B680))),LEFT($E680,3)&lt;&gt;"4.4"),AND(ISNUMBER(SEARCH("monitor",LOWER($B680))),NOT(OR(LEFT($E680,3)="1.5",LEFT($E680,3)="2.5")))),"Revise a classificação do item conforme as regras de preenchimento.",IF(AND($B680&lt;&gt;"",OR(ISNUMBER(SEARCH("outro",LOWER($B680))),ISNUMBER(SEARCH("divers",LOWER($B680))),ISNUMBER(SEARCH("kit",LOWER($B680))),ISNUMBER(SEARCH("ferrament",LOWER($B680))),ISNUMBER(SEARCH("epi",LOWER($B680)))),NOT(OR($Z680&lt;&gt;"",$AA680&lt;&gt;""))),"Descrição muito genérica: detalhe melhor o item e registre o racional no memorial ou em anexo.",IF(AND($Y680=0,$B680&lt;&gt;"",OR($G680&lt;&gt;"",$H680&lt;&gt;"",$J680&lt;&gt;"",$K680&lt;&gt;"",$M680&lt;&gt;"",$N680&lt;&gt;"",$P680&lt;&gt;"",$Q680&lt;&gt;"",$S680&lt;&gt;"",$T680&lt;&gt;"",$V680&lt;&gt;"",$W680&lt;&gt;"")),"O item possui dados lançados, mas o total está zerado. Revise os valores informados.","")))))))))))))))</f>
        <v/>
      </c>
    </row>
    <row r="681" spans="1:35" ht="14.25" customHeight="1" x14ac:dyDescent="0.25">
      <c r="A681" s="57" t="str">
        <f t="shared" si="130"/>
        <v/>
      </c>
      <c r="B681" s="61"/>
      <c r="C681" s="61"/>
      <c r="D681" s="58"/>
      <c r="E681" s="61"/>
      <c r="F681" s="61"/>
      <c r="G681" s="272"/>
      <c r="H681" s="62"/>
      <c r="I681" s="273">
        <f t="shared" si="131"/>
        <v>0</v>
      </c>
      <c r="J681" s="272"/>
      <c r="K681" s="62"/>
      <c r="L681" s="270">
        <f t="shared" si="132"/>
        <v>0</v>
      </c>
      <c r="M681" s="272"/>
      <c r="N681" s="62"/>
      <c r="O681" s="270">
        <f t="shared" si="133"/>
        <v>0</v>
      </c>
      <c r="P681" s="272"/>
      <c r="Q681" s="62"/>
      <c r="R681" s="271">
        <f t="shared" si="134"/>
        <v>0</v>
      </c>
      <c r="S681" s="272"/>
      <c r="T681" s="62"/>
      <c r="U681" s="270">
        <f t="shared" si="135"/>
        <v>0</v>
      </c>
      <c r="V681" s="272"/>
      <c r="W681" s="62"/>
      <c r="X681" s="270">
        <f t="shared" si="136"/>
        <v>0</v>
      </c>
      <c r="Y681" s="270">
        <f t="shared" si="137"/>
        <v>0</v>
      </c>
      <c r="Z681" s="61"/>
      <c r="AA681" s="61"/>
      <c r="AB681" s="60" t="str">
        <f t="shared" si="138"/>
        <v/>
      </c>
      <c r="AC681" s="21" t="b">
        <f t="shared" si="139"/>
        <v>0</v>
      </c>
      <c r="AD681" s="21" t="b">
        <f t="shared" si="140"/>
        <v>0</v>
      </c>
      <c r="AE681" s="21" t="b">
        <f t="shared" si="141"/>
        <v>0</v>
      </c>
      <c r="AF681" s="21" t="b">
        <f ca="1">OR(AND($AC681,NOT($AD681)),AND($AC681,OR(AND($G681="",$H681&lt;&gt;""),AND($G681&lt;&gt;"",$H681=""),AND($J681="",$K681&lt;&gt;""),AND($J681&lt;&gt;"",$K681=""),AND($M681="",$N681&lt;&gt;""),AND($M681&lt;&gt;"",$N681=""),AND($P681="",$Q681&lt;&gt;""),AND($P681&lt;&gt;"",$Q681=""),AND($S681="",$T681&lt;&gt;""),AND($S681&lt;&gt;"",$T681=""),AND($V681="",$W681&lt;&gt;""),AND($V681&lt;&gt;"",$W681=""))),AND($C681&lt;&gt;"",$E681&lt;&gt;"",LEFT(TRIM($C681),1)&lt;&gt;LEFT(TRIM($E681),1)),IF(OR($E681="",$F681=""),FALSE(),IFERROR(COUNTIF(INDIRECT("UNITS_"&amp;SUBSTITUTE(LEFT($E681,FIND(" ",$E681&amp;" ")-1),".","_")),$F681)=0,TRUE())),AND($B681&lt;&gt;"",OR(ISNUMBER(SEARCH("outro",LOWER($B681))),ISNUMBER(SEARCH("divers",LOWER($B681))),ISNUMBER(SEARCH("etc",LOWER($B681))))),OR(AND(ISNUMBER(SEARCH("comunic",LOWER($B681))),LEFT($E681,3)&lt;&gt;"4.4"),AND(ISNUMBER(SEARCH("monitor",LOWER($B681))),NOT(OR(LEFT($E681,3)="1.5",LEFT($E681,3)="2.5")))),AND($B681&lt;&gt;"",OR(LEFT($C681,1)="1",LEFT($C681,1)="2"),$D681=""),AND($D681&lt;&gt;"",NOT(OR(LEFT($C681,1)="1",LEFT($C681,1)="2"))),AND($D681&lt;&gt;"",COUNTIF(' PROJETO'!$B$14:$B$16,$D681)=0),IF($D681="",FALSE(),IF(COUNTIF(' PROJETO'!$B$14:$B$16,$D681)=0,FALSE(),IFERROR(INDEX(' PROJETO'!$C$14:$C$16,MATCH($D681,' PROJETO'!$B$14:$B$16,0))&lt;&gt;"Sim",FALSE()))))</f>
        <v>0</v>
      </c>
      <c r="AG681" s="21" t="b">
        <f>AND($AC681,$Y681&gt;'CONFG.  LISTAS'!$F$4,$Z681="",$AA681="")</f>
        <v>0</v>
      </c>
      <c r="AH681" s="21" t="str">
        <f t="shared" si="142"/>
        <v/>
      </c>
      <c r="AI681" s="43" t="str">
        <f ca="1">IF(NOT($AC681),"",IF(OR($B681="",$C681="",$E681="",$F681=""),"Preencha descrição, categoria, tipo e unidade.",IF(AND($B681&lt;&gt;"",OR(LEFT($C681,1)="1",LEFT($C681,1)="2"),$D681=""),"Informe a prática de restauração para itens diretos.",IF(AND($D681&lt;&gt;"",NOT(OR(LEFT($C681,1)="1",LEFT($C681,1)="2"))),"Custos indiretos não devem pertencer a uma prática específica.",IF(AND($D681&lt;&gt;"",COUNTIF(' PROJETO'!$B$14:$B$16,$D681)=0),"Prática de restauração inválida ou não cadastrada.",IF(IF($D681="",FALSE(),IF(COUNTIF(' PROJETO'!$B$14:$B$16,$D681)=0,FALSE(),IFERROR(INDEX(' PROJETO'!$C$14:$C$16,MATCH($D681,' PROJETO'!$B$14:$B$16,0))&lt;&gt;"Sim",FALSE()))),"A prática informada no item não foi selecionada na aba Projeto.",IF(AND(MAX($I681,$L681,$O681,$R681,$U681,$X681)&gt;'CONFG.  LISTAS'!$F$4,NOT(OR($Z681&lt;&gt;"",$AA681&lt;&gt;""))),"Memorial de cálculo ou anexo obrigatório não informado para item acima do limite.",IF(OR(AND($G681&lt;&gt;"",$H681&lt;&gt;"",OR($G681&lt;=0,$H681&lt;=0)),AND($J681&lt;&gt;"",$K681&lt;&gt;"",OR($J681&lt;=0,$K681&lt;=0)),AND($M681&lt;&gt;"",$N681&lt;&gt;"",OR($M681&lt;=0,$N681&lt;=0)),AND($P681&lt;&gt;"",$Q681&lt;&gt;"",OR($P681&lt;=0,$Q681&lt;=0)),AND($S681&lt;&gt;"",$T681&lt;&gt;"",OR($S681&lt;=0,$T681&lt;=0)),AND($V681&lt;&gt;"",$W681&lt;&gt;"",OR($V681&lt;=0,$W681&lt;=0))),"Revise os valores informados: valor unitário e quantidade devem ser maiores que zero.",IF(OR(AND($G681="",$H681&lt;&gt;""),AND($G681&lt;&gt;"",$H681=""),AND($J681="",$K681&lt;&gt;""),AND($J681&lt;&gt;"",$K681=""),AND($M681="",$N681&lt;&gt;""),AND($M681&lt;&gt;"",$N681=""),AND($P681="",$Q681&lt;&gt;""),AND($P681&lt;&gt;"",$Q681=""),AND($S681="",$T681&lt;&gt;""),AND($S681&lt;&gt;"",$T681=""),AND($V681="",$W681&lt;&gt;""),AND($V681&lt;&gt;"",$W681="")),"Há ano preenchido parcialmente: "&amp;TRIM(IF(AND($G681="",$H681&lt;&gt;""),"Ano 1 (falta valor unitário); ","")&amp;IF(AND($G681&lt;&gt;"",$H681=""),"Ano 1 (falta quantidade); ","")&amp;IF(AND($J681="",$K681&lt;&gt;""),"Ano 2 (falta valor unitário); ","")&amp;IF(AND($J681&lt;&gt;"",$K681=""),"Ano 2 (falta quantidade); ","")&amp;IF(AND($M681="",$N681&lt;&gt;""),"Ano 3 (falta valor unitário); ","")&amp;IF(AND($M681&lt;&gt;"",$N681=""),"Ano 3 (falta quantidade); ","")&amp;IF(AND($P681="",$Q681&lt;&gt;""),"Ano 4 (falta valor unitário); ","")&amp;IF(AND($P681&lt;&gt;"",$Q681=""),"Ano 4 (falta quantidade); ","")&amp;IF(AND($S681="",$T681&lt;&gt;""),"Ano 5 (falta valor unitário); ","")&amp;IF(AND($S681&lt;&gt;"",$T681=""),"Ano 5 (falta quantidade); ","")&amp;IF(AND($V681="",$W681&lt;&gt;""),"Ano 6 (falta valor unitário); ","")&amp;IF(AND($V681&lt;&gt;"",$W681=""),"Ano 6 (falta quantidade); ","")), IF(NOT(OR(AND($G681&lt;&gt;"",$H681&lt;&gt;""),AND($J681&lt;&gt;"",$K681&lt;&gt;""),AND($M681&lt;&gt;"",$N681&lt;&gt;""),AND($P681&lt;&gt;"",$Q681&lt;&gt;""),AND($S681&lt;&gt;"",$T681&lt;&gt;""),AND($V681&lt;&gt;"",$W681&lt;&gt;""))),"Informe pelo menos um ano completo com valor unitário e quantidade.",IF(AND($C681&lt;&gt;"",$E681&lt;&gt;"",LEFT(TRIM($C681),1)&lt;&gt;LEFT(TRIM($E681),1)),"Categoria e tipo estão incompatíveis.",IF(IF(OR($E681="",$F681=""),FALSE(),IFERROR(COUNTIF(INDIRECT("UNITS_"&amp;SUBSTITUTE(LEFT($E681,FIND(" ",$E681&amp;" ")-1),".","_")),$F681)=0,TRUE())),"Unidade incompatível com o tipo selecionado.",IF(OR(AND(ISNUMBER(SEARCH("comunic",LOWER($B681))),LEFT($E681,3)&lt;&gt;"4.4"),AND(ISNUMBER(SEARCH("monitor",LOWER($B681))),NOT(OR(LEFT($E681,3)="1.5",LEFT($E681,3)="2.5")))),"Revise a classificação do item conforme as regras de preenchimento.",IF(AND($B681&lt;&gt;"",OR(ISNUMBER(SEARCH("outro",LOWER($B681))),ISNUMBER(SEARCH("divers",LOWER($B681))),ISNUMBER(SEARCH("kit",LOWER($B681))),ISNUMBER(SEARCH("ferrament",LOWER($B681))),ISNUMBER(SEARCH("epi",LOWER($B681)))),NOT(OR($Z681&lt;&gt;"",$AA681&lt;&gt;""))),"Descrição muito genérica: detalhe melhor o item e registre o racional no memorial ou em anexo.",IF(AND($Y681=0,$B681&lt;&gt;"",OR($G681&lt;&gt;"",$H681&lt;&gt;"",$J681&lt;&gt;"",$K681&lt;&gt;"",$M681&lt;&gt;"",$N681&lt;&gt;"",$P681&lt;&gt;"",$Q681&lt;&gt;"",$S681&lt;&gt;"",$T681&lt;&gt;"",$V681&lt;&gt;"",$W681&lt;&gt;"")),"O item possui dados lançados, mas o total está zerado. Revise os valores informados.","")))))))))))))))</f>
        <v/>
      </c>
    </row>
    <row r="682" spans="1:35" ht="14.25" customHeight="1" x14ac:dyDescent="0.25">
      <c r="A682" s="57" t="str">
        <f t="shared" si="130"/>
        <v/>
      </c>
      <c r="B682" s="58"/>
      <c r="C682" s="58"/>
      <c r="D682" s="58"/>
      <c r="E682" s="58"/>
      <c r="F682" s="58"/>
      <c r="G682" s="269"/>
      <c r="H682" s="59"/>
      <c r="I682" s="273">
        <f t="shared" si="131"/>
        <v>0</v>
      </c>
      <c r="J682" s="269"/>
      <c r="K682" s="59"/>
      <c r="L682" s="270">
        <f t="shared" si="132"/>
        <v>0</v>
      </c>
      <c r="M682" s="269"/>
      <c r="N682" s="59"/>
      <c r="O682" s="270">
        <f t="shared" si="133"/>
        <v>0</v>
      </c>
      <c r="P682" s="269"/>
      <c r="Q682" s="59"/>
      <c r="R682" s="271">
        <f t="shared" si="134"/>
        <v>0</v>
      </c>
      <c r="S682" s="269"/>
      <c r="T682" s="59"/>
      <c r="U682" s="270">
        <f t="shared" si="135"/>
        <v>0</v>
      </c>
      <c r="V682" s="269"/>
      <c r="W682" s="59"/>
      <c r="X682" s="270">
        <f t="shared" si="136"/>
        <v>0</v>
      </c>
      <c r="Y682" s="270">
        <f t="shared" si="137"/>
        <v>0</v>
      </c>
      <c r="Z682" s="58"/>
      <c r="AA682" s="58"/>
      <c r="AB682" s="60" t="str">
        <f t="shared" si="138"/>
        <v/>
      </c>
      <c r="AC682" s="21" t="b">
        <f t="shared" si="139"/>
        <v>0</v>
      </c>
      <c r="AD682" s="21" t="b">
        <f t="shared" si="140"/>
        <v>0</v>
      </c>
      <c r="AE682" s="21" t="b">
        <f t="shared" si="141"/>
        <v>0</v>
      </c>
      <c r="AF682" s="21" t="b">
        <f ca="1">OR(AND($AC682,NOT($AD682)),AND($AC682,OR(AND($G682="",$H682&lt;&gt;""),AND($G682&lt;&gt;"",$H682=""),AND($J682="",$K682&lt;&gt;""),AND($J682&lt;&gt;"",$K682=""),AND($M682="",$N682&lt;&gt;""),AND($M682&lt;&gt;"",$N682=""),AND($P682="",$Q682&lt;&gt;""),AND($P682&lt;&gt;"",$Q682=""),AND($S682="",$T682&lt;&gt;""),AND($S682&lt;&gt;"",$T682=""),AND($V682="",$W682&lt;&gt;""),AND($V682&lt;&gt;"",$W682=""))),AND($C682&lt;&gt;"",$E682&lt;&gt;"",LEFT(TRIM($C682),1)&lt;&gt;LEFT(TRIM($E682),1)),IF(OR($E682="",$F682=""),FALSE(),IFERROR(COUNTIF(INDIRECT("UNITS_"&amp;SUBSTITUTE(LEFT($E682,FIND(" ",$E682&amp;" ")-1),".","_")),$F682)=0,TRUE())),AND($B682&lt;&gt;"",OR(ISNUMBER(SEARCH("outro",LOWER($B682))),ISNUMBER(SEARCH("divers",LOWER($B682))),ISNUMBER(SEARCH("etc",LOWER($B682))))),OR(AND(ISNUMBER(SEARCH("comunic",LOWER($B682))),LEFT($E682,3)&lt;&gt;"4.4"),AND(ISNUMBER(SEARCH("monitor",LOWER($B682))),NOT(OR(LEFT($E682,3)="1.5",LEFT($E682,3)="2.5")))),AND($B682&lt;&gt;"",OR(LEFT($C682,1)="1",LEFT($C682,1)="2"),$D682=""),AND($D682&lt;&gt;"",NOT(OR(LEFT($C682,1)="1",LEFT($C682,1)="2"))),AND($D682&lt;&gt;"",COUNTIF(' PROJETO'!$B$14:$B$16,$D682)=0),IF($D682="",FALSE(),IF(COUNTIF(' PROJETO'!$B$14:$B$16,$D682)=0,FALSE(),IFERROR(INDEX(' PROJETO'!$C$14:$C$16,MATCH($D682,' PROJETO'!$B$14:$B$16,0))&lt;&gt;"Sim",FALSE()))))</f>
        <v>0</v>
      </c>
      <c r="AG682" s="21" t="b">
        <f>AND($AC682,$Y682&gt;'CONFG.  LISTAS'!$F$4,$Z682="",$AA682="")</f>
        <v>0</v>
      </c>
      <c r="AH682" s="21" t="str">
        <f t="shared" si="142"/>
        <v/>
      </c>
      <c r="AI682" s="43" t="str">
        <f ca="1">IF(NOT($AC682),"",IF(OR($B682="",$C682="",$E682="",$F682=""),"Preencha descrição, categoria, tipo e unidade.",IF(AND($B682&lt;&gt;"",OR(LEFT($C682,1)="1",LEFT($C682,1)="2"),$D682=""),"Informe a prática de restauração para itens diretos.",IF(AND($D682&lt;&gt;"",NOT(OR(LEFT($C682,1)="1",LEFT($C682,1)="2"))),"Custos indiretos não devem pertencer a uma prática específica.",IF(AND($D682&lt;&gt;"",COUNTIF(' PROJETO'!$B$14:$B$16,$D682)=0),"Prática de restauração inválida ou não cadastrada.",IF(IF($D682="",FALSE(),IF(COUNTIF(' PROJETO'!$B$14:$B$16,$D682)=0,FALSE(),IFERROR(INDEX(' PROJETO'!$C$14:$C$16,MATCH($D682,' PROJETO'!$B$14:$B$16,0))&lt;&gt;"Sim",FALSE()))),"A prática informada no item não foi selecionada na aba Projeto.",IF(AND(MAX($I682,$L682,$O682,$R682,$U682,$X682)&gt;'CONFG.  LISTAS'!$F$4,NOT(OR($Z682&lt;&gt;"",$AA682&lt;&gt;""))),"Memorial de cálculo ou anexo obrigatório não informado para item acima do limite.",IF(OR(AND($G682&lt;&gt;"",$H682&lt;&gt;"",OR($G682&lt;=0,$H682&lt;=0)),AND($J682&lt;&gt;"",$K682&lt;&gt;"",OR($J682&lt;=0,$K682&lt;=0)),AND($M682&lt;&gt;"",$N682&lt;&gt;"",OR($M682&lt;=0,$N682&lt;=0)),AND($P682&lt;&gt;"",$Q682&lt;&gt;"",OR($P682&lt;=0,$Q682&lt;=0)),AND($S682&lt;&gt;"",$T682&lt;&gt;"",OR($S682&lt;=0,$T682&lt;=0)),AND($V682&lt;&gt;"",$W682&lt;&gt;"",OR($V682&lt;=0,$W682&lt;=0))),"Revise os valores informados: valor unitário e quantidade devem ser maiores que zero.",IF(OR(AND($G682="",$H682&lt;&gt;""),AND($G682&lt;&gt;"",$H682=""),AND($J682="",$K682&lt;&gt;""),AND($J682&lt;&gt;"",$K682=""),AND($M682="",$N682&lt;&gt;""),AND($M682&lt;&gt;"",$N682=""),AND($P682="",$Q682&lt;&gt;""),AND($P682&lt;&gt;"",$Q682=""),AND($S682="",$T682&lt;&gt;""),AND($S682&lt;&gt;"",$T682=""),AND($V682="",$W682&lt;&gt;""),AND($V682&lt;&gt;"",$W682="")),"Há ano preenchido parcialmente: "&amp;TRIM(IF(AND($G682="",$H682&lt;&gt;""),"Ano 1 (falta valor unitário); ","")&amp;IF(AND($G682&lt;&gt;"",$H682=""),"Ano 1 (falta quantidade); ","")&amp;IF(AND($J682="",$K682&lt;&gt;""),"Ano 2 (falta valor unitário); ","")&amp;IF(AND($J682&lt;&gt;"",$K682=""),"Ano 2 (falta quantidade); ","")&amp;IF(AND($M682="",$N682&lt;&gt;""),"Ano 3 (falta valor unitário); ","")&amp;IF(AND($M682&lt;&gt;"",$N682=""),"Ano 3 (falta quantidade); ","")&amp;IF(AND($P682="",$Q682&lt;&gt;""),"Ano 4 (falta valor unitário); ","")&amp;IF(AND($P682&lt;&gt;"",$Q682=""),"Ano 4 (falta quantidade); ","")&amp;IF(AND($S682="",$T682&lt;&gt;""),"Ano 5 (falta valor unitário); ","")&amp;IF(AND($S682&lt;&gt;"",$T682=""),"Ano 5 (falta quantidade); ","")&amp;IF(AND($V682="",$W682&lt;&gt;""),"Ano 6 (falta valor unitário); ","")&amp;IF(AND($V682&lt;&gt;"",$W682=""),"Ano 6 (falta quantidade); ","")), IF(NOT(OR(AND($G682&lt;&gt;"",$H682&lt;&gt;""),AND($J682&lt;&gt;"",$K682&lt;&gt;""),AND($M682&lt;&gt;"",$N682&lt;&gt;""),AND($P682&lt;&gt;"",$Q682&lt;&gt;""),AND($S682&lt;&gt;"",$T682&lt;&gt;""),AND($V682&lt;&gt;"",$W682&lt;&gt;""))),"Informe pelo menos um ano completo com valor unitário e quantidade.",IF(AND($C682&lt;&gt;"",$E682&lt;&gt;"",LEFT(TRIM($C682),1)&lt;&gt;LEFT(TRIM($E682),1)),"Categoria e tipo estão incompatíveis.",IF(IF(OR($E682="",$F682=""),FALSE(),IFERROR(COUNTIF(INDIRECT("UNITS_"&amp;SUBSTITUTE(LEFT($E682,FIND(" ",$E682&amp;" ")-1),".","_")),$F682)=0,TRUE())),"Unidade incompatível com o tipo selecionado.",IF(OR(AND(ISNUMBER(SEARCH("comunic",LOWER($B682))),LEFT($E682,3)&lt;&gt;"4.4"),AND(ISNUMBER(SEARCH("monitor",LOWER($B682))),NOT(OR(LEFT($E682,3)="1.5",LEFT($E682,3)="2.5")))),"Revise a classificação do item conforme as regras de preenchimento.",IF(AND($B682&lt;&gt;"",OR(ISNUMBER(SEARCH("outro",LOWER($B682))),ISNUMBER(SEARCH("divers",LOWER($B682))),ISNUMBER(SEARCH("kit",LOWER($B682))),ISNUMBER(SEARCH("ferrament",LOWER($B682))),ISNUMBER(SEARCH("epi",LOWER($B682)))),NOT(OR($Z682&lt;&gt;"",$AA682&lt;&gt;""))),"Descrição muito genérica: detalhe melhor o item e registre o racional no memorial ou em anexo.",IF(AND($Y682=0,$B682&lt;&gt;"",OR($G682&lt;&gt;"",$H682&lt;&gt;"",$J682&lt;&gt;"",$K682&lt;&gt;"",$M682&lt;&gt;"",$N682&lt;&gt;"",$P682&lt;&gt;"",$Q682&lt;&gt;"",$S682&lt;&gt;"",$T682&lt;&gt;"",$V682&lt;&gt;"",$W682&lt;&gt;"")),"O item possui dados lançados, mas o total está zerado. Revise os valores informados.","")))))))))))))))</f>
        <v/>
      </c>
    </row>
    <row r="683" spans="1:35" ht="14.25" customHeight="1" x14ac:dyDescent="0.25">
      <c r="A683" s="57" t="str">
        <f t="shared" si="130"/>
        <v/>
      </c>
      <c r="B683" s="61"/>
      <c r="C683" s="61"/>
      <c r="D683" s="58"/>
      <c r="E683" s="61"/>
      <c r="F683" s="61"/>
      <c r="G683" s="272"/>
      <c r="H683" s="62"/>
      <c r="I683" s="273">
        <f t="shared" si="131"/>
        <v>0</v>
      </c>
      <c r="J683" s="272"/>
      <c r="K683" s="62"/>
      <c r="L683" s="270">
        <f t="shared" si="132"/>
        <v>0</v>
      </c>
      <c r="M683" s="272"/>
      <c r="N683" s="62"/>
      <c r="O683" s="270">
        <f t="shared" si="133"/>
        <v>0</v>
      </c>
      <c r="P683" s="272"/>
      <c r="Q683" s="62"/>
      <c r="R683" s="271">
        <f t="shared" si="134"/>
        <v>0</v>
      </c>
      <c r="S683" s="272"/>
      <c r="T683" s="62"/>
      <c r="U683" s="270">
        <f t="shared" si="135"/>
        <v>0</v>
      </c>
      <c r="V683" s="272"/>
      <c r="W683" s="62"/>
      <c r="X683" s="270">
        <f t="shared" si="136"/>
        <v>0</v>
      </c>
      <c r="Y683" s="270">
        <f t="shared" si="137"/>
        <v>0</v>
      </c>
      <c r="Z683" s="61"/>
      <c r="AA683" s="61"/>
      <c r="AB683" s="60" t="str">
        <f t="shared" si="138"/>
        <v/>
      </c>
      <c r="AC683" s="21" t="b">
        <f t="shared" si="139"/>
        <v>0</v>
      </c>
      <c r="AD683" s="21" t="b">
        <f t="shared" si="140"/>
        <v>0</v>
      </c>
      <c r="AE683" s="21" t="b">
        <f t="shared" si="141"/>
        <v>0</v>
      </c>
      <c r="AF683" s="21" t="b">
        <f ca="1">OR(AND($AC683,NOT($AD683)),AND($AC683,OR(AND($G683="",$H683&lt;&gt;""),AND($G683&lt;&gt;"",$H683=""),AND($J683="",$K683&lt;&gt;""),AND($J683&lt;&gt;"",$K683=""),AND($M683="",$N683&lt;&gt;""),AND($M683&lt;&gt;"",$N683=""),AND($P683="",$Q683&lt;&gt;""),AND($P683&lt;&gt;"",$Q683=""),AND($S683="",$T683&lt;&gt;""),AND($S683&lt;&gt;"",$T683=""),AND($V683="",$W683&lt;&gt;""),AND($V683&lt;&gt;"",$W683=""))),AND($C683&lt;&gt;"",$E683&lt;&gt;"",LEFT(TRIM($C683),1)&lt;&gt;LEFT(TRIM($E683),1)),IF(OR($E683="",$F683=""),FALSE(),IFERROR(COUNTIF(INDIRECT("UNITS_"&amp;SUBSTITUTE(LEFT($E683,FIND(" ",$E683&amp;" ")-1),".","_")),$F683)=0,TRUE())),AND($B683&lt;&gt;"",OR(ISNUMBER(SEARCH("outro",LOWER($B683))),ISNUMBER(SEARCH("divers",LOWER($B683))),ISNUMBER(SEARCH("etc",LOWER($B683))))),OR(AND(ISNUMBER(SEARCH("comunic",LOWER($B683))),LEFT($E683,3)&lt;&gt;"4.4"),AND(ISNUMBER(SEARCH("monitor",LOWER($B683))),NOT(OR(LEFT($E683,3)="1.5",LEFT($E683,3)="2.5")))),AND($B683&lt;&gt;"",OR(LEFT($C683,1)="1",LEFT($C683,1)="2"),$D683=""),AND($D683&lt;&gt;"",NOT(OR(LEFT($C683,1)="1",LEFT($C683,1)="2"))),AND($D683&lt;&gt;"",COUNTIF(' PROJETO'!$B$14:$B$16,$D683)=0),IF($D683="",FALSE(),IF(COUNTIF(' PROJETO'!$B$14:$B$16,$D683)=0,FALSE(),IFERROR(INDEX(' PROJETO'!$C$14:$C$16,MATCH($D683,' PROJETO'!$B$14:$B$16,0))&lt;&gt;"Sim",FALSE()))))</f>
        <v>0</v>
      </c>
      <c r="AG683" s="21" t="b">
        <f>AND($AC683,$Y683&gt;'CONFG.  LISTAS'!$F$4,$Z683="",$AA683="")</f>
        <v>0</v>
      </c>
      <c r="AH683" s="21" t="str">
        <f t="shared" si="142"/>
        <v/>
      </c>
      <c r="AI683" s="43" t="str">
        <f ca="1">IF(NOT($AC683),"",IF(OR($B683="",$C683="",$E683="",$F683=""),"Preencha descrição, categoria, tipo e unidade.",IF(AND($B683&lt;&gt;"",OR(LEFT($C683,1)="1",LEFT($C683,1)="2"),$D683=""),"Informe a prática de restauração para itens diretos.",IF(AND($D683&lt;&gt;"",NOT(OR(LEFT($C683,1)="1",LEFT($C683,1)="2"))),"Custos indiretos não devem pertencer a uma prática específica.",IF(AND($D683&lt;&gt;"",COUNTIF(' PROJETO'!$B$14:$B$16,$D683)=0),"Prática de restauração inválida ou não cadastrada.",IF(IF($D683="",FALSE(),IF(COUNTIF(' PROJETO'!$B$14:$B$16,$D683)=0,FALSE(),IFERROR(INDEX(' PROJETO'!$C$14:$C$16,MATCH($D683,' PROJETO'!$B$14:$B$16,0))&lt;&gt;"Sim",FALSE()))),"A prática informada no item não foi selecionada na aba Projeto.",IF(AND(MAX($I683,$L683,$O683,$R683,$U683,$X683)&gt;'CONFG.  LISTAS'!$F$4,NOT(OR($Z683&lt;&gt;"",$AA683&lt;&gt;""))),"Memorial de cálculo ou anexo obrigatório não informado para item acima do limite.",IF(OR(AND($G683&lt;&gt;"",$H683&lt;&gt;"",OR($G683&lt;=0,$H683&lt;=0)),AND($J683&lt;&gt;"",$K683&lt;&gt;"",OR($J683&lt;=0,$K683&lt;=0)),AND($M683&lt;&gt;"",$N683&lt;&gt;"",OR($M683&lt;=0,$N683&lt;=0)),AND($P683&lt;&gt;"",$Q683&lt;&gt;"",OR($P683&lt;=0,$Q683&lt;=0)),AND($S683&lt;&gt;"",$T683&lt;&gt;"",OR($S683&lt;=0,$T683&lt;=0)),AND($V683&lt;&gt;"",$W683&lt;&gt;"",OR($V683&lt;=0,$W683&lt;=0))),"Revise os valores informados: valor unitário e quantidade devem ser maiores que zero.",IF(OR(AND($G683="",$H683&lt;&gt;""),AND($G683&lt;&gt;"",$H683=""),AND($J683="",$K683&lt;&gt;""),AND($J683&lt;&gt;"",$K683=""),AND($M683="",$N683&lt;&gt;""),AND($M683&lt;&gt;"",$N683=""),AND($P683="",$Q683&lt;&gt;""),AND($P683&lt;&gt;"",$Q683=""),AND($S683="",$T683&lt;&gt;""),AND($S683&lt;&gt;"",$T683=""),AND($V683="",$W683&lt;&gt;""),AND($V683&lt;&gt;"",$W683="")),"Há ano preenchido parcialmente: "&amp;TRIM(IF(AND($G683="",$H683&lt;&gt;""),"Ano 1 (falta valor unitário); ","")&amp;IF(AND($G683&lt;&gt;"",$H683=""),"Ano 1 (falta quantidade); ","")&amp;IF(AND($J683="",$K683&lt;&gt;""),"Ano 2 (falta valor unitário); ","")&amp;IF(AND($J683&lt;&gt;"",$K683=""),"Ano 2 (falta quantidade); ","")&amp;IF(AND($M683="",$N683&lt;&gt;""),"Ano 3 (falta valor unitário); ","")&amp;IF(AND($M683&lt;&gt;"",$N683=""),"Ano 3 (falta quantidade); ","")&amp;IF(AND($P683="",$Q683&lt;&gt;""),"Ano 4 (falta valor unitário); ","")&amp;IF(AND($P683&lt;&gt;"",$Q683=""),"Ano 4 (falta quantidade); ","")&amp;IF(AND($S683="",$T683&lt;&gt;""),"Ano 5 (falta valor unitário); ","")&amp;IF(AND($S683&lt;&gt;"",$T683=""),"Ano 5 (falta quantidade); ","")&amp;IF(AND($V683="",$W683&lt;&gt;""),"Ano 6 (falta valor unitário); ","")&amp;IF(AND($V683&lt;&gt;"",$W683=""),"Ano 6 (falta quantidade); ","")), IF(NOT(OR(AND($G683&lt;&gt;"",$H683&lt;&gt;""),AND($J683&lt;&gt;"",$K683&lt;&gt;""),AND($M683&lt;&gt;"",$N683&lt;&gt;""),AND($P683&lt;&gt;"",$Q683&lt;&gt;""),AND($S683&lt;&gt;"",$T683&lt;&gt;""),AND($V683&lt;&gt;"",$W683&lt;&gt;""))),"Informe pelo menos um ano completo com valor unitário e quantidade.",IF(AND($C683&lt;&gt;"",$E683&lt;&gt;"",LEFT(TRIM($C683),1)&lt;&gt;LEFT(TRIM($E683),1)),"Categoria e tipo estão incompatíveis.",IF(IF(OR($E683="",$F683=""),FALSE(),IFERROR(COUNTIF(INDIRECT("UNITS_"&amp;SUBSTITUTE(LEFT($E683,FIND(" ",$E683&amp;" ")-1),".","_")),$F683)=0,TRUE())),"Unidade incompatível com o tipo selecionado.",IF(OR(AND(ISNUMBER(SEARCH("comunic",LOWER($B683))),LEFT($E683,3)&lt;&gt;"4.4"),AND(ISNUMBER(SEARCH("monitor",LOWER($B683))),NOT(OR(LEFT($E683,3)="1.5",LEFT($E683,3)="2.5")))),"Revise a classificação do item conforme as regras de preenchimento.",IF(AND($B683&lt;&gt;"",OR(ISNUMBER(SEARCH("outro",LOWER($B683))),ISNUMBER(SEARCH("divers",LOWER($B683))),ISNUMBER(SEARCH("kit",LOWER($B683))),ISNUMBER(SEARCH("ferrament",LOWER($B683))),ISNUMBER(SEARCH("epi",LOWER($B683)))),NOT(OR($Z683&lt;&gt;"",$AA683&lt;&gt;""))),"Descrição muito genérica: detalhe melhor o item e registre o racional no memorial ou em anexo.",IF(AND($Y683=0,$B683&lt;&gt;"",OR($G683&lt;&gt;"",$H683&lt;&gt;"",$J683&lt;&gt;"",$K683&lt;&gt;"",$M683&lt;&gt;"",$N683&lt;&gt;"",$P683&lt;&gt;"",$Q683&lt;&gt;"",$S683&lt;&gt;"",$T683&lt;&gt;"",$V683&lt;&gt;"",$W683&lt;&gt;"")),"O item possui dados lançados, mas o total está zerado. Revise os valores informados.","")))))))))))))))</f>
        <v/>
      </c>
    </row>
    <row r="684" spans="1:35" ht="14.25" customHeight="1" x14ac:dyDescent="0.25">
      <c r="A684" s="57" t="str">
        <f t="shared" si="130"/>
        <v/>
      </c>
      <c r="B684" s="58"/>
      <c r="C684" s="58"/>
      <c r="D684" s="58"/>
      <c r="E684" s="58"/>
      <c r="F684" s="58"/>
      <c r="G684" s="269"/>
      <c r="H684" s="59"/>
      <c r="I684" s="273">
        <f t="shared" si="131"/>
        <v>0</v>
      </c>
      <c r="J684" s="269"/>
      <c r="K684" s="59"/>
      <c r="L684" s="270">
        <f t="shared" si="132"/>
        <v>0</v>
      </c>
      <c r="M684" s="269"/>
      <c r="N684" s="59"/>
      <c r="O684" s="270">
        <f t="shared" si="133"/>
        <v>0</v>
      </c>
      <c r="P684" s="269"/>
      <c r="Q684" s="59"/>
      <c r="R684" s="271">
        <f t="shared" si="134"/>
        <v>0</v>
      </c>
      <c r="S684" s="269"/>
      <c r="T684" s="59"/>
      <c r="U684" s="270">
        <f t="shared" si="135"/>
        <v>0</v>
      </c>
      <c r="V684" s="269"/>
      <c r="W684" s="59"/>
      <c r="X684" s="270">
        <f t="shared" si="136"/>
        <v>0</v>
      </c>
      <c r="Y684" s="270">
        <f t="shared" si="137"/>
        <v>0</v>
      </c>
      <c r="Z684" s="58"/>
      <c r="AA684" s="58"/>
      <c r="AB684" s="60" t="str">
        <f t="shared" si="138"/>
        <v/>
      </c>
      <c r="AC684" s="21" t="b">
        <f t="shared" si="139"/>
        <v>0</v>
      </c>
      <c r="AD684" s="21" t="b">
        <f t="shared" si="140"/>
        <v>0</v>
      </c>
      <c r="AE684" s="21" t="b">
        <f t="shared" si="141"/>
        <v>0</v>
      </c>
      <c r="AF684" s="21" t="b">
        <f ca="1">OR(AND($AC684,NOT($AD684)),AND($AC684,OR(AND($G684="",$H684&lt;&gt;""),AND($G684&lt;&gt;"",$H684=""),AND($J684="",$K684&lt;&gt;""),AND($J684&lt;&gt;"",$K684=""),AND($M684="",$N684&lt;&gt;""),AND($M684&lt;&gt;"",$N684=""),AND($P684="",$Q684&lt;&gt;""),AND($P684&lt;&gt;"",$Q684=""),AND($S684="",$T684&lt;&gt;""),AND($S684&lt;&gt;"",$T684=""),AND($V684="",$W684&lt;&gt;""),AND($V684&lt;&gt;"",$W684=""))),AND($C684&lt;&gt;"",$E684&lt;&gt;"",LEFT(TRIM($C684),1)&lt;&gt;LEFT(TRIM($E684),1)),IF(OR($E684="",$F684=""),FALSE(),IFERROR(COUNTIF(INDIRECT("UNITS_"&amp;SUBSTITUTE(LEFT($E684,FIND(" ",$E684&amp;" ")-1),".","_")),$F684)=0,TRUE())),AND($B684&lt;&gt;"",OR(ISNUMBER(SEARCH("outro",LOWER($B684))),ISNUMBER(SEARCH("divers",LOWER($B684))),ISNUMBER(SEARCH("etc",LOWER($B684))))),OR(AND(ISNUMBER(SEARCH("comunic",LOWER($B684))),LEFT($E684,3)&lt;&gt;"4.4"),AND(ISNUMBER(SEARCH("monitor",LOWER($B684))),NOT(OR(LEFT($E684,3)="1.5",LEFT($E684,3)="2.5")))),AND($B684&lt;&gt;"",OR(LEFT($C684,1)="1",LEFT($C684,1)="2"),$D684=""),AND($D684&lt;&gt;"",NOT(OR(LEFT($C684,1)="1",LEFT($C684,1)="2"))),AND($D684&lt;&gt;"",COUNTIF(' PROJETO'!$B$14:$B$16,$D684)=0),IF($D684="",FALSE(),IF(COUNTIF(' PROJETO'!$B$14:$B$16,$D684)=0,FALSE(),IFERROR(INDEX(' PROJETO'!$C$14:$C$16,MATCH($D684,' PROJETO'!$B$14:$B$16,0))&lt;&gt;"Sim",FALSE()))))</f>
        <v>0</v>
      </c>
      <c r="AG684" s="21" t="b">
        <f>AND($AC684,$Y684&gt;'CONFG.  LISTAS'!$F$4,$Z684="",$AA684="")</f>
        <v>0</v>
      </c>
      <c r="AH684" s="21" t="str">
        <f t="shared" si="142"/>
        <v/>
      </c>
      <c r="AI684" s="43" t="str">
        <f ca="1">IF(NOT($AC684),"",IF(OR($B684="",$C684="",$E684="",$F684=""),"Preencha descrição, categoria, tipo e unidade.",IF(AND($B684&lt;&gt;"",OR(LEFT($C684,1)="1",LEFT($C684,1)="2"),$D684=""),"Informe a prática de restauração para itens diretos.",IF(AND($D684&lt;&gt;"",NOT(OR(LEFT($C684,1)="1",LEFT($C684,1)="2"))),"Custos indiretos não devem pertencer a uma prática específica.",IF(AND($D684&lt;&gt;"",COUNTIF(' PROJETO'!$B$14:$B$16,$D684)=0),"Prática de restauração inválida ou não cadastrada.",IF(IF($D684="",FALSE(),IF(COUNTIF(' PROJETO'!$B$14:$B$16,$D684)=0,FALSE(),IFERROR(INDEX(' PROJETO'!$C$14:$C$16,MATCH($D684,' PROJETO'!$B$14:$B$16,0))&lt;&gt;"Sim",FALSE()))),"A prática informada no item não foi selecionada na aba Projeto.",IF(AND(MAX($I684,$L684,$O684,$R684,$U684,$X684)&gt;'CONFG.  LISTAS'!$F$4,NOT(OR($Z684&lt;&gt;"",$AA684&lt;&gt;""))),"Memorial de cálculo ou anexo obrigatório não informado para item acima do limite.",IF(OR(AND($G684&lt;&gt;"",$H684&lt;&gt;"",OR($G684&lt;=0,$H684&lt;=0)),AND($J684&lt;&gt;"",$K684&lt;&gt;"",OR($J684&lt;=0,$K684&lt;=0)),AND($M684&lt;&gt;"",$N684&lt;&gt;"",OR($M684&lt;=0,$N684&lt;=0)),AND($P684&lt;&gt;"",$Q684&lt;&gt;"",OR($P684&lt;=0,$Q684&lt;=0)),AND($S684&lt;&gt;"",$T684&lt;&gt;"",OR($S684&lt;=0,$T684&lt;=0)),AND($V684&lt;&gt;"",$W684&lt;&gt;"",OR($V684&lt;=0,$W684&lt;=0))),"Revise os valores informados: valor unitário e quantidade devem ser maiores que zero.",IF(OR(AND($G684="",$H684&lt;&gt;""),AND($G684&lt;&gt;"",$H684=""),AND($J684="",$K684&lt;&gt;""),AND($J684&lt;&gt;"",$K684=""),AND($M684="",$N684&lt;&gt;""),AND($M684&lt;&gt;"",$N684=""),AND($P684="",$Q684&lt;&gt;""),AND($P684&lt;&gt;"",$Q684=""),AND($S684="",$T684&lt;&gt;""),AND($S684&lt;&gt;"",$T684=""),AND($V684="",$W684&lt;&gt;""),AND($V684&lt;&gt;"",$W684="")),"Há ano preenchido parcialmente: "&amp;TRIM(IF(AND($G684="",$H684&lt;&gt;""),"Ano 1 (falta valor unitário); ","")&amp;IF(AND($G684&lt;&gt;"",$H684=""),"Ano 1 (falta quantidade); ","")&amp;IF(AND($J684="",$K684&lt;&gt;""),"Ano 2 (falta valor unitário); ","")&amp;IF(AND($J684&lt;&gt;"",$K684=""),"Ano 2 (falta quantidade); ","")&amp;IF(AND($M684="",$N684&lt;&gt;""),"Ano 3 (falta valor unitário); ","")&amp;IF(AND($M684&lt;&gt;"",$N684=""),"Ano 3 (falta quantidade); ","")&amp;IF(AND($P684="",$Q684&lt;&gt;""),"Ano 4 (falta valor unitário); ","")&amp;IF(AND($P684&lt;&gt;"",$Q684=""),"Ano 4 (falta quantidade); ","")&amp;IF(AND($S684="",$T684&lt;&gt;""),"Ano 5 (falta valor unitário); ","")&amp;IF(AND($S684&lt;&gt;"",$T684=""),"Ano 5 (falta quantidade); ","")&amp;IF(AND($V684="",$W684&lt;&gt;""),"Ano 6 (falta valor unitário); ","")&amp;IF(AND($V684&lt;&gt;"",$W684=""),"Ano 6 (falta quantidade); ","")), IF(NOT(OR(AND($G684&lt;&gt;"",$H684&lt;&gt;""),AND($J684&lt;&gt;"",$K684&lt;&gt;""),AND($M684&lt;&gt;"",$N684&lt;&gt;""),AND($P684&lt;&gt;"",$Q684&lt;&gt;""),AND($S684&lt;&gt;"",$T684&lt;&gt;""),AND($V684&lt;&gt;"",$W684&lt;&gt;""))),"Informe pelo menos um ano completo com valor unitário e quantidade.",IF(AND($C684&lt;&gt;"",$E684&lt;&gt;"",LEFT(TRIM($C684),1)&lt;&gt;LEFT(TRIM($E684),1)),"Categoria e tipo estão incompatíveis.",IF(IF(OR($E684="",$F684=""),FALSE(),IFERROR(COUNTIF(INDIRECT("UNITS_"&amp;SUBSTITUTE(LEFT($E684,FIND(" ",$E684&amp;" ")-1),".","_")),$F684)=0,TRUE())),"Unidade incompatível com o tipo selecionado.",IF(OR(AND(ISNUMBER(SEARCH("comunic",LOWER($B684))),LEFT($E684,3)&lt;&gt;"4.4"),AND(ISNUMBER(SEARCH("monitor",LOWER($B684))),NOT(OR(LEFT($E684,3)="1.5",LEFT($E684,3)="2.5")))),"Revise a classificação do item conforme as regras de preenchimento.",IF(AND($B684&lt;&gt;"",OR(ISNUMBER(SEARCH("outro",LOWER($B684))),ISNUMBER(SEARCH("divers",LOWER($B684))),ISNUMBER(SEARCH("kit",LOWER($B684))),ISNUMBER(SEARCH("ferrament",LOWER($B684))),ISNUMBER(SEARCH("epi",LOWER($B684)))),NOT(OR($Z684&lt;&gt;"",$AA684&lt;&gt;""))),"Descrição muito genérica: detalhe melhor o item e registre o racional no memorial ou em anexo.",IF(AND($Y684=0,$B684&lt;&gt;"",OR($G684&lt;&gt;"",$H684&lt;&gt;"",$J684&lt;&gt;"",$K684&lt;&gt;"",$M684&lt;&gt;"",$N684&lt;&gt;"",$P684&lt;&gt;"",$Q684&lt;&gt;"",$S684&lt;&gt;"",$T684&lt;&gt;"",$V684&lt;&gt;"",$W684&lt;&gt;"")),"O item possui dados lançados, mas o total está zerado. Revise os valores informados.","")))))))))))))))</f>
        <v/>
      </c>
    </row>
    <row r="685" spans="1:35" ht="14.25" customHeight="1" x14ac:dyDescent="0.25">
      <c r="A685" s="57" t="str">
        <f t="shared" si="130"/>
        <v/>
      </c>
      <c r="B685" s="61"/>
      <c r="C685" s="61"/>
      <c r="D685" s="58"/>
      <c r="E685" s="61"/>
      <c r="F685" s="61"/>
      <c r="G685" s="272"/>
      <c r="H685" s="62"/>
      <c r="I685" s="273">
        <f t="shared" si="131"/>
        <v>0</v>
      </c>
      <c r="J685" s="272"/>
      <c r="K685" s="62"/>
      <c r="L685" s="270">
        <f t="shared" si="132"/>
        <v>0</v>
      </c>
      <c r="M685" s="272"/>
      <c r="N685" s="62"/>
      <c r="O685" s="270">
        <f t="shared" si="133"/>
        <v>0</v>
      </c>
      <c r="P685" s="272"/>
      <c r="Q685" s="62"/>
      <c r="R685" s="271">
        <f t="shared" si="134"/>
        <v>0</v>
      </c>
      <c r="S685" s="272"/>
      <c r="T685" s="62"/>
      <c r="U685" s="270">
        <f t="shared" si="135"/>
        <v>0</v>
      </c>
      <c r="V685" s="272"/>
      <c r="W685" s="62"/>
      <c r="X685" s="270">
        <f t="shared" si="136"/>
        <v>0</v>
      </c>
      <c r="Y685" s="270">
        <f t="shared" si="137"/>
        <v>0</v>
      </c>
      <c r="Z685" s="61"/>
      <c r="AA685" s="61"/>
      <c r="AB685" s="60" t="str">
        <f t="shared" si="138"/>
        <v/>
      </c>
      <c r="AC685" s="21" t="b">
        <f t="shared" si="139"/>
        <v>0</v>
      </c>
      <c r="AD685" s="21" t="b">
        <f t="shared" si="140"/>
        <v>0</v>
      </c>
      <c r="AE685" s="21" t="b">
        <f t="shared" si="141"/>
        <v>0</v>
      </c>
      <c r="AF685" s="21" t="b">
        <f ca="1">OR(AND($AC685,NOT($AD685)),AND($AC685,OR(AND($G685="",$H685&lt;&gt;""),AND($G685&lt;&gt;"",$H685=""),AND($J685="",$K685&lt;&gt;""),AND($J685&lt;&gt;"",$K685=""),AND($M685="",$N685&lt;&gt;""),AND($M685&lt;&gt;"",$N685=""),AND($P685="",$Q685&lt;&gt;""),AND($P685&lt;&gt;"",$Q685=""),AND($S685="",$T685&lt;&gt;""),AND($S685&lt;&gt;"",$T685=""),AND($V685="",$W685&lt;&gt;""),AND($V685&lt;&gt;"",$W685=""))),AND($C685&lt;&gt;"",$E685&lt;&gt;"",LEFT(TRIM($C685),1)&lt;&gt;LEFT(TRIM($E685),1)),IF(OR($E685="",$F685=""),FALSE(),IFERROR(COUNTIF(INDIRECT("UNITS_"&amp;SUBSTITUTE(LEFT($E685,FIND(" ",$E685&amp;" ")-1),".","_")),$F685)=0,TRUE())),AND($B685&lt;&gt;"",OR(ISNUMBER(SEARCH("outro",LOWER($B685))),ISNUMBER(SEARCH("divers",LOWER($B685))),ISNUMBER(SEARCH("etc",LOWER($B685))))),OR(AND(ISNUMBER(SEARCH("comunic",LOWER($B685))),LEFT($E685,3)&lt;&gt;"4.4"),AND(ISNUMBER(SEARCH("monitor",LOWER($B685))),NOT(OR(LEFT($E685,3)="1.5",LEFT($E685,3)="2.5")))),AND($B685&lt;&gt;"",OR(LEFT($C685,1)="1",LEFT($C685,1)="2"),$D685=""),AND($D685&lt;&gt;"",NOT(OR(LEFT($C685,1)="1",LEFT($C685,1)="2"))),AND($D685&lt;&gt;"",COUNTIF(' PROJETO'!$B$14:$B$16,$D685)=0),IF($D685="",FALSE(),IF(COUNTIF(' PROJETO'!$B$14:$B$16,$D685)=0,FALSE(),IFERROR(INDEX(' PROJETO'!$C$14:$C$16,MATCH($D685,' PROJETO'!$B$14:$B$16,0))&lt;&gt;"Sim",FALSE()))))</f>
        <v>0</v>
      </c>
      <c r="AG685" s="21" t="b">
        <f>AND($AC685,$Y685&gt;'CONFG.  LISTAS'!$F$4,$Z685="",$AA685="")</f>
        <v>0</v>
      </c>
      <c r="AH685" s="21" t="str">
        <f t="shared" si="142"/>
        <v/>
      </c>
      <c r="AI685" s="43" t="str">
        <f ca="1">IF(NOT($AC685),"",IF(OR($B685="",$C685="",$E685="",$F685=""),"Preencha descrição, categoria, tipo e unidade.",IF(AND($B685&lt;&gt;"",OR(LEFT($C685,1)="1",LEFT($C685,1)="2"),$D685=""),"Informe a prática de restauração para itens diretos.",IF(AND($D685&lt;&gt;"",NOT(OR(LEFT($C685,1)="1",LEFT($C685,1)="2"))),"Custos indiretos não devem pertencer a uma prática específica.",IF(AND($D685&lt;&gt;"",COUNTIF(' PROJETO'!$B$14:$B$16,$D685)=0),"Prática de restauração inválida ou não cadastrada.",IF(IF($D685="",FALSE(),IF(COUNTIF(' PROJETO'!$B$14:$B$16,$D685)=0,FALSE(),IFERROR(INDEX(' PROJETO'!$C$14:$C$16,MATCH($D685,' PROJETO'!$B$14:$B$16,0))&lt;&gt;"Sim",FALSE()))),"A prática informada no item não foi selecionada na aba Projeto.",IF(AND(MAX($I685,$L685,$O685,$R685,$U685,$X685)&gt;'CONFG.  LISTAS'!$F$4,NOT(OR($Z685&lt;&gt;"",$AA685&lt;&gt;""))),"Memorial de cálculo ou anexo obrigatório não informado para item acima do limite.",IF(OR(AND($G685&lt;&gt;"",$H685&lt;&gt;"",OR($G685&lt;=0,$H685&lt;=0)),AND($J685&lt;&gt;"",$K685&lt;&gt;"",OR($J685&lt;=0,$K685&lt;=0)),AND($M685&lt;&gt;"",$N685&lt;&gt;"",OR($M685&lt;=0,$N685&lt;=0)),AND($P685&lt;&gt;"",$Q685&lt;&gt;"",OR($P685&lt;=0,$Q685&lt;=0)),AND($S685&lt;&gt;"",$T685&lt;&gt;"",OR($S685&lt;=0,$T685&lt;=0)),AND($V685&lt;&gt;"",$W685&lt;&gt;"",OR($V685&lt;=0,$W685&lt;=0))),"Revise os valores informados: valor unitário e quantidade devem ser maiores que zero.",IF(OR(AND($G685="",$H685&lt;&gt;""),AND($G685&lt;&gt;"",$H685=""),AND($J685="",$K685&lt;&gt;""),AND($J685&lt;&gt;"",$K685=""),AND($M685="",$N685&lt;&gt;""),AND($M685&lt;&gt;"",$N685=""),AND($P685="",$Q685&lt;&gt;""),AND($P685&lt;&gt;"",$Q685=""),AND($S685="",$T685&lt;&gt;""),AND($S685&lt;&gt;"",$T685=""),AND($V685="",$W685&lt;&gt;""),AND($V685&lt;&gt;"",$W685="")),"Há ano preenchido parcialmente: "&amp;TRIM(IF(AND($G685="",$H685&lt;&gt;""),"Ano 1 (falta valor unitário); ","")&amp;IF(AND($G685&lt;&gt;"",$H685=""),"Ano 1 (falta quantidade); ","")&amp;IF(AND($J685="",$K685&lt;&gt;""),"Ano 2 (falta valor unitário); ","")&amp;IF(AND($J685&lt;&gt;"",$K685=""),"Ano 2 (falta quantidade); ","")&amp;IF(AND($M685="",$N685&lt;&gt;""),"Ano 3 (falta valor unitário); ","")&amp;IF(AND($M685&lt;&gt;"",$N685=""),"Ano 3 (falta quantidade); ","")&amp;IF(AND($P685="",$Q685&lt;&gt;""),"Ano 4 (falta valor unitário); ","")&amp;IF(AND($P685&lt;&gt;"",$Q685=""),"Ano 4 (falta quantidade); ","")&amp;IF(AND($S685="",$T685&lt;&gt;""),"Ano 5 (falta valor unitário); ","")&amp;IF(AND($S685&lt;&gt;"",$T685=""),"Ano 5 (falta quantidade); ","")&amp;IF(AND($V685="",$W685&lt;&gt;""),"Ano 6 (falta valor unitário); ","")&amp;IF(AND($V685&lt;&gt;"",$W685=""),"Ano 6 (falta quantidade); ","")), IF(NOT(OR(AND($G685&lt;&gt;"",$H685&lt;&gt;""),AND($J685&lt;&gt;"",$K685&lt;&gt;""),AND($M685&lt;&gt;"",$N685&lt;&gt;""),AND($P685&lt;&gt;"",$Q685&lt;&gt;""),AND($S685&lt;&gt;"",$T685&lt;&gt;""),AND($V685&lt;&gt;"",$W685&lt;&gt;""))),"Informe pelo menos um ano completo com valor unitário e quantidade.",IF(AND($C685&lt;&gt;"",$E685&lt;&gt;"",LEFT(TRIM($C685),1)&lt;&gt;LEFT(TRIM($E685),1)),"Categoria e tipo estão incompatíveis.",IF(IF(OR($E685="",$F685=""),FALSE(),IFERROR(COUNTIF(INDIRECT("UNITS_"&amp;SUBSTITUTE(LEFT($E685,FIND(" ",$E685&amp;" ")-1),".","_")),$F685)=0,TRUE())),"Unidade incompatível com o tipo selecionado.",IF(OR(AND(ISNUMBER(SEARCH("comunic",LOWER($B685))),LEFT($E685,3)&lt;&gt;"4.4"),AND(ISNUMBER(SEARCH("monitor",LOWER($B685))),NOT(OR(LEFT($E685,3)="1.5",LEFT($E685,3)="2.5")))),"Revise a classificação do item conforme as regras de preenchimento.",IF(AND($B685&lt;&gt;"",OR(ISNUMBER(SEARCH("outro",LOWER($B685))),ISNUMBER(SEARCH("divers",LOWER($B685))),ISNUMBER(SEARCH("kit",LOWER($B685))),ISNUMBER(SEARCH("ferrament",LOWER($B685))),ISNUMBER(SEARCH("epi",LOWER($B685)))),NOT(OR($Z685&lt;&gt;"",$AA685&lt;&gt;""))),"Descrição muito genérica: detalhe melhor o item e registre o racional no memorial ou em anexo.",IF(AND($Y685=0,$B685&lt;&gt;"",OR($G685&lt;&gt;"",$H685&lt;&gt;"",$J685&lt;&gt;"",$K685&lt;&gt;"",$M685&lt;&gt;"",$N685&lt;&gt;"",$P685&lt;&gt;"",$Q685&lt;&gt;"",$S685&lt;&gt;"",$T685&lt;&gt;"",$V685&lt;&gt;"",$W685&lt;&gt;"")),"O item possui dados lançados, mas o total está zerado. Revise os valores informados.","")))))))))))))))</f>
        <v/>
      </c>
    </row>
    <row r="686" spans="1:35" ht="14.25" customHeight="1" x14ac:dyDescent="0.25">
      <c r="A686" s="57" t="str">
        <f t="shared" si="130"/>
        <v/>
      </c>
      <c r="B686" s="58"/>
      <c r="C686" s="58"/>
      <c r="D686" s="58"/>
      <c r="E686" s="58"/>
      <c r="F686" s="58"/>
      <c r="G686" s="269"/>
      <c r="H686" s="59"/>
      <c r="I686" s="273">
        <f t="shared" si="131"/>
        <v>0</v>
      </c>
      <c r="J686" s="269"/>
      <c r="K686" s="59"/>
      <c r="L686" s="270">
        <f t="shared" si="132"/>
        <v>0</v>
      </c>
      <c r="M686" s="269"/>
      <c r="N686" s="59"/>
      <c r="O686" s="270">
        <f t="shared" si="133"/>
        <v>0</v>
      </c>
      <c r="P686" s="269"/>
      <c r="Q686" s="59"/>
      <c r="R686" s="271">
        <f t="shared" si="134"/>
        <v>0</v>
      </c>
      <c r="S686" s="269"/>
      <c r="T686" s="59"/>
      <c r="U686" s="270">
        <f t="shared" si="135"/>
        <v>0</v>
      </c>
      <c r="V686" s="269"/>
      <c r="W686" s="59"/>
      <c r="X686" s="270">
        <f t="shared" si="136"/>
        <v>0</v>
      </c>
      <c r="Y686" s="270">
        <f t="shared" si="137"/>
        <v>0</v>
      </c>
      <c r="Z686" s="58"/>
      <c r="AA686" s="58"/>
      <c r="AB686" s="60" t="str">
        <f t="shared" si="138"/>
        <v/>
      </c>
      <c r="AC686" s="21" t="b">
        <f t="shared" si="139"/>
        <v>0</v>
      </c>
      <c r="AD686" s="21" t="b">
        <f t="shared" si="140"/>
        <v>0</v>
      </c>
      <c r="AE686" s="21" t="b">
        <f t="shared" si="141"/>
        <v>0</v>
      </c>
      <c r="AF686" s="21" t="b">
        <f ca="1">OR(AND($AC686,NOT($AD686)),AND($AC686,OR(AND($G686="",$H686&lt;&gt;""),AND($G686&lt;&gt;"",$H686=""),AND($J686="",$K686&lt;&gt;""),AND($J686&lt;&gt;"",$K686=""),AND($M686="",$N686&lt;&gt;""),AND($M686&lt;&gt;"",$N686=""),AND($P686="",$Q686&lt;&gt;""),AND($P686&lt;&gt;"",$Q686=""),AND($S686="",$T686&lt;&gt;""),AND($S686&lt;&gt;"",$T686=""),AND($V686="",$W686&lt;&gt;""),AND($V686&lt;&gt;"",$W686=""))),AND($C686&lt;&gt;"",$E686&lt;&gt;"",LEFT(TRIM($C686),1)&lt;&gt;LEFT(TRIM($E686),1)),IF(OR($E686="",$F686=""),FALSE(),IFERROR(COUNTIF(INDIRECT("UNITS_"&amp;SUBSTITUTE(LEFT($E686,FIND(" ",$E686&amp;" ")-1),".","_")),$F686)=0,TRUE())),AND($B686&lt;&gt;"",OR(ISNUMBER(SEARCH("outro",LOWER($B686))),ISNUMBER(SEARCH("divers",LOWER($B686))),ISNUMBER(SEARCH("etc",LOWER($B686))))),OR(AND(ISNUMBER(SEARCH("comunic",LOWER($B686))),LEFT($E686,3)&lt;&gt;"4.4"),AND(ISNUMBER(SEARCH("monitor",LOWER($B686))),NOT(OR(LEFT($E686,3)="1.5",LEFT($E686,3)="2.5")))),AND($B686&lt;&gt;"",OR(LEFT($C686,1)="1",LEFT($C686,1)="2"),$D686=""),AND($D686&lt;&gt;"",NOT(OR(LEFT($C686,1)="1",LEFT($C686,1)="2"))),AND($D686&lt;&gt;"",COUNTIF(' PROJETO'!$B$14:$B$16,$D686)=0),IF($D686="",FALSE(),IF(COUNTIF(' PROJETO'!$B$14:$B$16,$D686)=0,FALSE(),IFERROR(INDEX(' PROJETO'!$C$14:$C$16,MATCH($D686,' PROJETO'!$B$14:$B$16,0))&lt;&gt;"Sim",FALSE()))))</f>
        <v>0</v>
      </c>
      <c r="AG686" s="21" t="b">
        <f>AND($AC686,$Y686&gt;'CONFG.  LISTAS'!$F$4,$Z686="",$AA686="")</f>
        <v>0</v>
      </c>
      <c r="AH686" s="21" t="str">
        <f t="shared" si="142"/>
        <v/>
      </c>
      <c r="AI686" s="43" t="str">
        <f ca="1">IF(NOT($AC686),"",IF(OR($B686="",$C686="",$E686="",$F686=""),"Preencha descrição, categoria, tipo e unidade.",IF(AND($B686&lt;&gt;"",OR(LEFT($C686,1)="1",LEFT($C686,1)="2"),$D686=""),"Informe a prática de restauração para itens diretos.",IF(AND($D686&lt;&gt;"",NOT(OR(LEFT($C686,1)="1",LEFT($C686,1)="2"))),"Custos indiretos não devem pertencer a uma prática específica.",IF(AND($D686&lt;&gt;"",COUNTIF(' PROJETO'!$B$14:$B$16,$D686)=0),"Prática de restauração inválida ou não cadastrada.",IF(IF($D686="",FALSE(),IF(COUNTIF(' PROJETO'!$B$14:$B$16,$D686)=0,FALSE(),IFERROR(INDEX(' PROJETO'!$C$14:$C$16,MATCH($D686,' PROJETO'!$B$14:$B$16,0))&lt;&gt;"Sim",FALSE()))),"A prática informada no item não foi selecionada na aba Projeto.",IF(AND(MAX($I686,$L686,$O686,$R686,$U686,$X686)&gt;'CONFG.  LISTAS'!$F$4,NOT(OR($Z686&lt;&gt;"",$AA686&lt;&gt;""))),"Memorial de cálculo ou anexo obrigatório não informado para item acima do limite.",IF(OR(AND($G686&lt;&gt;"",$H686&lt;&gt;"",OR($G686&lt;=0,$H686&lt;=0)),AND($J686&lt;&gt;"",$K686&lt;&gt;"",OR($J686&lt;=0,$K686&lt;=0)),AND($M686&lt;&gt;"",$N686&lt;&gt;"",OR($M686&lt;=0,$N686&lt;=0)),AND($P686&lt;&gt;"",$Q686&lt;&gt;"",OR($P686&lt;=0,$Q686&lt;=0)),AND($S686&lt;&gt;"",$T686&lt;&gt;"",OR($S686&lt;=0,$T686&lt;=0)),AND($V686&lt;&gt;"",$W686&lt;&gt;"",OR($V686&lt;=0,$W686&lt;=0))),"Revise os valores informados: valor unitário e quantidade devem ser maiores que zero.",IF(OR(AND($G686="",$H686&lt;&gt;""),AND($G686&lt;&gt;"",$H686=""),AND($J686="",$K686&lt;&gt;""),AND($J686&lt;&gt;"",$K686=""),AND($M686="",$N686&lt;&gt;""),AND($M686&lt;&gt;"",$N686=""),AND($P686="",$Q686&lt;&gt;""),AND($P686&lt;&gt;"",$Q686=""),AND($S686="",$T686&lt;&gt;""),AND($S686&lt;&gt;"",$T686=""),AND($V686="",$W686&lt;&gt;""),AND($V686&lt;&gt;"",$W686="")),"Há ano preenchido parcialmente: "&amp;TRIM(IF(AND($G686="",$H686&lt;&gt;""),"Ano 1 (falta valor unitário); ","")&amp;IF(AND($G686&lt;&gt;"",$H686=""),"Ano 1 (falta quantidade); ","")&amp;IF(AND($J686="",$K686&lt;&gt;""),"Ano 2 (falta valor unitário); ","")&amp;IF(AND($J686&lt;&gt;"",$K686=""),"Ano 2 (falta quantidade); ","")&amp;IF(AND($M686="",$N686&lt;&gt;""),"Ano 3 (falta valor unitário); ","")&amp;IF(AND($M686&lt;&gt;"",$N686=""),"Ano 3 (falta quantidade); ","")&amp;IF(AND($P686="",$Q686&lt;&gt;""),"Ano 4 (falta valor unitário); ","")&amp;IF(AND($P686&lt;&gt;"",$Q686=""),"Ano 4 (falta quantidade); ","")&amp;IF(AND($S686="",$T686&lt;&gt;""),"Ano 5 (falta valor unitário); ","")&amp;IF(AND($S686&lt;&gt;"",$T686=""),"Ano 5 (falta quantidade); ","")&amp;IF(AND($V686="",$W686&lt;&gt;""),"Ano 6 (falta valor unitário); ","")&amp;IF(AND($V686&lt;&gt;"",$W686=""),"Ano 6 (falta quantidade); ","")), IF(NOT(OR(AND($G686&lt;&gt;"",$H686&lt;&gt;""),AND($J686&lt;&gt;"",$K686&lt;&gt;""),AND($M686&lt;&gt;"",$N686&lt;&gt;""),AND($P686&lt;&gt;"",$Q686&lt;&gt;""),AND($S686&lt;&gt;"",$T686&lt;&gt;""),AND($V686&lt;&gt;"",$W686&lt;&gt;""))),"Informe pelo menos um ano completo com valor unitário e quantidade.",IF(AND($C686&lt;&gt;"",$E686&lt;&gt;"",LEFT(TRIM($C686),1)&lt;&gt;LEFT(TRIM($E686),1)),"Categoria e tipo estão incompatíveis.",IF(IF(OR($E686="",$F686=""),FALSE(),IFERROR(COUNTIF(INDIRECT("UNITS_"&amp;SUBSTITUTE(LEFT($E686,FIND(" ",$E686&amp;" ")-1),".","_")),$F686)=0,TRUE())),"Unidade incompatível com o tipo selecionado.",IF(OR(AND(ISNUMBER(SEARCH("comunic",LOWER($B686))),LEFT($E686,3)&lt;&gt;"4.4"),AND(ISNUMBER(SEARCH("monitor",LOWER($B686))),NOT(OR(LEFT($E686,3)="1.5",LEFT($E686,3)="2.5")))),"Revise a classificação do item conforme as regras de preenchimento.",IF(AND($B686&lt;&gt;"",OR(ISNUMBER(SEARCH("outro",LOWER($B686))),ISNUMBER(SEARCH("divers",LOWER($B686))),ISNUMBER(SEARCH("kit",LOWER($B686))),ISNUMBER(SEARCH("ferrament",LOWER($B686))),ISNUMBER(SEARCH("epi",LOWER($B686)))),NOT(OR($Z686&lt;&gt;"",$AA686&lt;&gt;""))),"Descrição muito genérica: detalhe melhor o item e registre o racional no memorial ou em anexo.",IF(AND($Y686=0,$B686&lt;&gt;"",OR($G686&lt;&gt;"",$H686&lt;&gt;"",$J686&lt;&gt;"",$K686&lt;&gt;"",$M686&lt;&gt;"",$N686&lt;&gt;"",$P686&lt;&gt;"",$Q686&lt;&gt;"",$S686&lt;&gt;"",$T686&lt;&gt;"",$V686&lt;&gt;"",$W686&lt;&gt;"")),"O item possui dados lançados, mas o total está zerado. Revise os valores informados.","")))))))))))))))</f>
        <v/>
      </c>
    </row>
    <row r="687" spans="1:35" ht="14.25" customHeight="1" x14ac:dyDescent="0.25">
      <c r="A687" s="57" t="str">
        <f t="shared" si="130"/>
        <v/>
      </c>
      <c r="B687" s="61"/>
      <c r="C687" s="61"/>
      <c r="D687" s="58"/>
      <c r="E687" s="61"/>
      <c r="F687" s="61"/>
      <c r="G687" s="272"/>
      <c r="H687" s="62"/>
      <c r="I687" s="273">
        <f t="shared" si="131"/>
        <v>0</v>
      </c>
      <c r="J687" s="272"/>
      <c r="K687" s="62"/>
      <c r="L687" s="270">
        <f t="shared" si="132"/>
        <v>0</v>
      </c>
      <c r="M687" s="272"/>
      <c r="N687" s="62"/>
      <c r="O687" s="270">
        <f t="shared" si="133"/>
        <v>0</v>
      </c>
      <c r="P687" s="272"/>
      <c r="Q687" s="62"/>
      <c r="R687" s="271">
        <f t="shared" si="134"/>
        <v>0</v>
      </c>
      <c r="S687" s="272"/>
      <c r="T687" s="62"/>
      <c r="U687" s="270">
        <f t="shared" si="135"/>
        <v>0</v>
      </c>
      <c r="V687" s="272"/>
      <c r="W687" s="62"/>
      <c r="X687" s="270">
        <f t="shared" si="136"/>
        <v>0</v>
      </c>
      <c r="Y687" s="270">
        <f t="shared" si="137"/>
        <v>0</v>
      </c>
      <c r="Z687" s="61"/>
      <c r="AA687" s="61"/>
      <c r="AB687" s="60" t="str">
        <f t="shared" si="138"/>
        <v/>
      </c>
      <c r="AC687" s="21" t="b">
        <f t="shared" si="139"/>
        <v>0</v>
      </c>
      <c r="AD687" s="21" t="b">
        <f t="shared" si="140"/>
        <v>0</v>
      </c>
      <c r="AE687" s="21" t="b">
        <f t="shared" si="141"/>
        <v>0</v>
      </c>
      <c r="AF687" s="21" t="b">
        <f ca="1">OR(AND($AC687,NOT($AD687)),AND($AC687,OR(AND($G687="",$H687&lt;&gt;""),AND($G687&lt;&gt;"",$H687=""),AND($J687="",$K687&lt;&gt;""),AND($J687&lt;&gt;"",$K687=""),AND($M687="",$N687&lt;&gt;""),AND($M687&lt;&gt;"",$N687=""),AND($P687="",$Q687&lt;&gt;""),AND($P687&lt;&gt;"",$Q687=""),AND($S687="",$T687&lt;&gt;""),AND($S687&lt;&gt;"",$T687=""),AND($V687="",$W687&lt;&gt;""),AND($V687&lt;&gt;"",$W687=""))),AND($C687&lt;&gt;"",$E687&lt;&gt;"",LEFT(TRIM($C687),1)&lt;&gt;LEFT(TRIM($E687),1)),IF(OR($E687="",$F687=""),FALSE(),IFERROR(COUNTIF(INDIRECT("UNITS_"&amp;SUBSTITUTE(LEFT($E687,FIND(" ",$E687&amp;" ")-1),".","_")),$F687)=0,TRUE())),AND($B687&lt;&gt;"",OR(ISNUMBER(SEARCH("outro",LOWER($B687))),ISNUMBER(SEARCH("divers",LOWER($B687))),ISNUMBER(SEARCH("etc",LOWER($B687))))),OR(AND(ISNUMBER(SEARCH("comunic",LOWER($B687))),LEFT($E687,3)&lt;&gt;"4.4"),AND(ISNUMBER(SEARCH("monitor",LOWER($B687))),NOT(OR(LEFT($E687,3)="1.5",LEFT($E687,3)="2.5")))),AND($B687&lt;&gt;"",OR(LEFT($C687,1)="1",LEFT($C687,1)="2"),$D687=""),AND($D687&lt;&gt;"",NOT(OR(LEFT($C687,1)="1",LEFT($C687,1)="2"))),AND($D687&lt;&gt;"",COUNTIF(' PROJETO'!$B$14:$B$16,$D687)=0),IF($D687="",FALSE(),IF(COUNTIF(' PROJETO'!$B$14:$B$16,$D687)=0,FALSE(),IFERROR(INDEX(' PROJETO'!$C$14:$C$16,MATCH($D687,' PROJETO'!$B$14:$B$16,0))&lt;&gt;"Sim",FALSE()))))</f>
        <v>0</v>
      </c>
      <c r="AG687" s="21" t="b">
        <f>AND($AC687,$Y687&gt;'CONFG.  LISTAS'!$F$4,$Z687="",$AA687="")</f>
        <v>0</v>
      </c>
      <c r="AH687" s="21" t="str">
        <f t="shared" si="142"/>
        <v/>
      </c>
      <c r="AI687" s="43" t="str">
        <f ca="1">IF(NOT($AC687),"",IF(OR($B687="",$C687="",$E687="",$F687=""),"Preencha descrição, categoria, tipo e unidade.",IF(AND($B687&lt;&gt;"",OR(LEFT($C687,1)="1",LEFT($C687,1)="2"),$D687=""),"Informe a prática de restauração para itens diretos.",IF(AND($D687&lt;&gt;"",NOT(OR(LEFT($C687,1)="1",LEFT($C687,1)="2"))),"Custos indiretos não devem pertencer a uma prática específica.",IF(AND($D687&lt;&gt;"",COUNTIF(' PROJETO'!$B$14:$B$16,$D687)=0),"Prática de restauração inválida ou não cadastrada.",IF(IF($D687="",FALSE(),IF(COUNTIF(' PROJETO'!$B$14:$B$16,$D687)=0,FALSE(),IFERROR(INDEX(' PROJETO'!$C$14:$C$16,MATCH($D687,' PROJETO'!$B$14:$B$16,0))&lt;&gt;"Sim",FALSE()))),"A prática informada no item não foi selecionada na aba Projeto.",IF(AND(MAX($I687,$L687,$O687,$R687,$U687,$X687)&gt;'CONFG.  LISTAS'!$F$4,NOT(OR($Z687&lt;&gt;"",$AA687&lt;&gt;""))),"Memorial de cálculo ou anexo obrigatório não informado para item acima do limite.",IF(OR(AND($G687&lt;&gt;"",$H687&lt;&gt;"",OR($G687&lt;=0,$H687&lt;=0)),AND($J687&lt;&gt;"",$K687&lt;&gt;"",OR($J687&lt;=0,$K687&lt;=0)),AND($M687&lt;&gt;"",$N687&lt;&gt;"",OR($M687&lt;=0,$N687&lt;=0)),AND($P687&lt;&gt;"",$Q687&lt;&gt;"",OR($P687&lt;=0,$Q687&lt;=0)),AND($S687&lt;&gt;"",$T687&lt;&gt;"",OR($S687&lt;=0,$T687&lt;=0)),AND($V687&lt;&gt;"",$W687&lt;&gt;"",OR($V687&lt;=0,$W687&lt;=0))),"Revise os valores informados: valor unitário e quantidade devem ser maiores que zero.",IF(OR(AND($G687="",$H687&lt;&gt;""),AND($G687&lt;&gt;"",$H687=""),AND($J687="",$K687&lt;&gt;""),AND($J687&lt;&gt;"",$K687=""),AND($M687="",$N687&lt;&gt;""),AND($M687&lt;&gt;"",$N687=""),AND($P687="",$Q687&lt;&gt;""),AND($P687&lt;&gt;"",$Q687=""),AND($S687="",$T687&lt;&gt;""),AND($S687&lt;&gt;"",$T687=""),AND($V687="",$W687&lt;&gt;""),AND($V687&lt;&gt;"",$W687="")),"Há ano preenchido parcialmente: "&amp;TRIM(IF(AND($G687="",$H687&lt;&gt;""),"Ano 1 (falta valor unitário); ","")&amp;IF(AND($G687&lt;&gt;"",$H687=""),"Ano 1 (falta quantidade); ","")&amp;IF(AND($J687="",$K687&lt;&gt;""),"Ano 2 (falta valor unitário); ","")&amp;IF(AND($J687&lt;&gt;"",$K687=""),"Ano 2 (falta quantidade); ","")&amp;IF(AND($M687="",$N687&lt;&gt;""),"Ano 3 (falta valor unitário); ","")&amp;IF(AND($M687&lt;&gt;"",$N687=""),"Ano 3 (falta quantidade); ","")&amp;IF(AND($P687="",$Q687&lt;&gt;""),"Ano 4 (falta valor unitário); ","")&amp;IF(AND($P687&lt;&gt;"",$Q687=""),"Ano 4 (falta quantidade); ","")&amp;IF(AND($S687="",$T687&lt;&gt;""),"Ano 5 (falta valor unitário); ","")&amp;IF(AND($S687&lt;&gt;"",$T687=""),"Ano 5 (falta quantidade); ","")&amp;IF(AND($V687="",$W687&lt;&gt;""),"Ano 6 (falta valor unitário); ","")&amp;IF(AND($V687&lt;&gt;"",$W687=""),"Ano 6 (falta quantidade); ","")), IF(NOT(OR(AND($G687&lt;&gt;"",$H687&lt;&gt;""),AND($J687&lt;&gt;"",$K687&lt;&gt;""),AND($M687&lt;&gt;"",$N687&lt;&gt;""),AND($P687&lt;&gt;"",$Q687&lt;&gt;""),AND($S687&lt;&gt;"",$T687&lt;&gt;""),AND($V687&lt;&gt;"",$W687&lt;&gt;""))),"Informe pelo menos um ano completo com valor unitário e quantidade.",IF(AND($C687&lt;&gt;"",$E687&lt;&gt;"",LEFT(TRIM($C687),1)&lt;&gt;LEFT(TRIM($E687),1)),"Categoria e tipo estão incompatíveis.",IF(IF(OR($E687="",$F687=""),FALSE(),IFERROR(COUNTIF(INDIRECT("UNITS_"&amp;SUBSTITUTE(LEFT($E687,FIND(" ",$E687&amp;" ")-1),".","_")),$F687)=0,TRUE())),"Unidade incompatível com o tipo selecionado.",IF(OR(AND(ISNUMBER(SEARCH("comunic",LOWER($B687))),LEFT($E687,3)&lt;&gt;"4.4"),AND(ISNUMBER(SEARCH("monitor",LOWER($B687))),NOT(OR(LEFT($E687,3)="1.5",LEFT($E687,3)="2.5")))),"Revise a classificação do item conforme as regras de preenchimento.",IF(AND($B687&lt;&gt;"",OR(ISNUMBER(SEARCH("outro",LOWER($B687))),ISNUMBER(SEARCH("divers",LOWER($B687))),ISNUMBER(SEARCH("kit",LOWER($B687))),ISNUMBER(SEARCH("ferrament",LOWER($B687))),ISNUMBER(SEARCH("epi",LOWER($B687)))),NOT(OR($Z687&lt;&gt;"",$AA687&lt;&gt;""))),"Descrição muito genérica: detalhe melhor o item e registre o racional no memorial ou em anexo.",IF(AND($Y687=0,$B687&lt;&gt;"",OR($G687&lt;&gt;"",$H687&lt;&gt;"",$J687&lt;&gt;"",$K687&lt;&gt;"",$M687&lt;&gt;"",$N687&lt;&gt;"",$P687&lt;&gt;"",$Q687&lt;&gt;"",$S687&lt;&gt;"",$T687&lt;&gt;"",$V687&lt;&gt;"",$W687&lt;&gt;"")),"O item possui dados lançados, mas o total está zerado. Revise os valores informados.","")))))))))))))))</f>
        <v/>
      </c>
    </row>
    <row r="688" spans="1:35" ht="14.25" customHeight="1" x14ac:dyDescent="0.25">
      <c r="A688" s="57" t="str">
        <f t="shared" si="130"/>
        <v/>
      </c>
      <c r="B688" s="58"/>
      <c r="C688" s="58"/>
      <c r="D688" s="58"/>
      <c r="E688" s="58"/>
      <c r="F688" s="58"/>
      <c r="G688" s="269"/>
      <c r="H688" s="59"/>
      <c r="I688" s="273">
        <f t="shared" si="131"/>
        <v>0</v>
      </c>
      <c r="J688" s="269"/>
      <c r="K688" s="59"/>
      <c r="L688" s="270">
        <f t="shared" si="132"/>
        <v>0</v>
      </c>
      <c r="M688" s="269"/>
      <c r="N688" s="59"/>
      <c r="O688" s="270">
        <f t="shared" si="133"/>
        <v>0</v>
      </c>
      <c r="P688" s="269"/>
      <c r="Q688" s="59"/>
      <c r="R688" s="271">
        <f t="shared" si="134"/>
        <v>0</v>
      </c>
      <c r="S688" s="269"/>
      <c r="T688" s="59"/>
      <c r="U688" s="270">
        <f t="shared" si="135"/>
        <v>0</v>
      </c>
      <c r="V688" s="269"/>
      <c r="W688" s="59"/>
      <c r="X688" s="270">
        <f t="shared" si="136"/>
        <v>0</v>
      </c>
      <c r="Y688" s="270">
        <f t="shared" si="137"/>
        <v>0</v>
      </c>
      <c r="Z688" s="58"/>
      <c r="AA688" s="58"/>
      <c r="AB688" s="60" t="str">
        <f t="shared" si="138"/>
        <v/>
      </c>
      <c r="AC688" s="21" t="b">
        <f t="shared" si="139"/>
        <v>0</v>
      </c>
      <c r="AD688" s="21" t="b">
        <f t="shared" si="140"/>
        <v>0</v>
      </c>
      <c r="AE688" s="21" t="b">
        <f t="shared" si="141"/>
        <v>0</v>
      </c>
      <c r="AF688" s="21" t="b">
        <f ca="1">OR(AND($AC688,NOT($AD688)),AND($AC688,OR(AND($G688="",$H688&lt;&gt;""),AND($G688&lt;&gt;"",$H688=""),AND($J688="",$K688&lt;&gt;""),AND($J688&lt;&gt;"",$K688=""),AND($M688="",$N688&lt;&gt;""),AND($M688&lt;&gt;"",$N688=""),AND($P688="",$Q688&lt;&gt;""),AND($P688&lt;&gt;"",$Q688=""),AND($S688="",$T688&lt;&gt;""),AND($S688&lt;&gt;"",$T688=""),AND($V688="",$W688&lt;&gt;""),AND($V688&lt;&gt;"",$W688=""))),AND($C688&lt;&gt;"",$E688&lt;&gt;"",LEFT(TRIM($C688),1)&lt;&gt;LEFT(TRIM($E688),1)),IF(OR($E688="",$F688=""),FALSE(),IFERROR(COUNTIF(INDIRECT("UNITS_"&amp;SUBSTITUTE(LEFT($E688,FIND(" ",$E688&amp;" ")-1),".","_")),$F688)=0,TRUE())),AND($B688&lt;&gt;"",OR(ISNUMBER(SEARCH("outro",LOWER($B688))),ISNUMBER(SEARCH("divers",LOWER($B688))),ISNUMBER(SEARCH("etc",LOWER($B688))))),OR(AND(ISNUMBER(SEARCH("comunic",LOWER($B688))),LEFT($E688,3)&lt;&gt;"4.4"),AND(ISNUMBER(SEARCH("monitor",LOWER($B688))),NOT(OR(LEFT($E688,3)="1.5",LEFT($E688,3)="2.5")))),AND($B688&lt;&gt;"",OR(LEFT($C688,1)="1",LEFT($C688,1)="2"),$D688=""),AND($D688&lt;&gt;"",NOT(OR(LEFT($C688,1)="1",LEFT($C688,1)="2"))),AND($D688&lt;&gt;"",COUNTIF(' PROJETO'!$B$14:$B$16,$D688)=0),IF($D688="",FALSE(),IF(COUNTIF(' PROJETO'!$B$14:$B$16,$D688)=0,FALSE(),IFERROR(INDEX(' PROJETO'!$C$14:$C$16,MATCH($D688,' PROJETO'!$B$14:$B$16,0))&lt;&gt;"Sim",FALSE()))))</f>
        <v>0</v>
      </c>
      <c r="AG688" s="21" t="b">
        <f>AND($AC688,$Y688&gt;'CONFG.  LISTAS'!$F$4,$Z688="",$AA688="")</f>
        <v>0</v>
      </c>
      <c r="AH688" s="21" t="str">
        <f t="shared" si="142"/>
        <v/>
      </c>
      <c r="AI688" s="43" t="str">
        <f ca="1">IF(NOT($AC688),"",IF(OR($B688="",$C688="",$E688="",$F688=""),"Preencha descrição, categoria, tipo e unidade.",IF(AND($B688&lt;&gt;"",OR(LEFT($C688,1)="1",LEFT($C688,1)="2"),$D688=""),"Informe a prática de restauração para itens diretos.",IF(AND($D688&lt;&gt;"",NOT(OR(LEFT($C688,1)="1",LEFT($C688,1)="2"))),"Custos indiretos não devem pertencer a uma prática específica.",IF(AND($D688&lt;&gt;"",COUNTIF(' PROJETO'!$B$14:$B$16,$D688)=0),"Prática de restauração inválida ou não cadastrada.",IF(IF($D688="",FALSE(),IF(COUNTIF(' PROJETO'!$B$14:$B$16,$D688)=0,FALSE(),IFERROR(INDEX(' PROJETO'!$C$14:$C$16,MATCH($D688,' PROJETO'!$B$14:$B$16,0))&lt;&gt;"Sim",FALSE()))),"A prática informada no item não foi selecionada na aba Projeto.",IF(AND(MAX($I688,$L688,$O688,$R688,$U688,$X688)&gt;'CONFG.  LISTAS'!$F$4,NOT(OR($Z688&lt;&gt;"",$AA688&lt;&gt;""))),"Memorial de cálculo ou anexo obrigatório não informado para item acima do limite.",IF(OR(AND($G688&lt;&gt;"",$H688&lt;&gt;"",OR($G688&lt;=0,$H688&lt;=0)),AND($J688&lt;&gt;"",$K688&lt;&gt;"",OR($J688&lt;=0,$K688&lt;=0)),AND($M688&lt;&gt;"",$N688&lt;&gt;"",OR($M688&lt;=0,$N688&lt;=0)),AND($P688&lt;&gt;"",$Q688&lt;&gt;"",OR($P688&lt;=0,$Q688&lt;=0)),AND($S688&lt;&gt;"",$T688&lt;&gt;"",OR($S688&lt;=0,$T688&lt;=0)),AND($V688&lt;&gt;"",$W688&lt;&gt;"",OR($V688&lt;=0,$W688&lt;=0))),"Revise os valores informados: valor unitário e quantidade devem ser maiores que zero.",IF(OR(AND($G688="",$H688&lt;&gt;""),AND($G688&lt;&gt;"",$H688=""),AND($J688="",$K688&lt;&gt;""),AND($J688&lt;&gt;"",$K688=""),AND($M688="",$N688&lt;&gt;""),AND($M688&lt;&gt;"",$N688=""),AND($P688="",$Q688&lt;&gt;""),AND($P688&lt;&gt;"",$Q688=""),AND($S688="",$T688&lt;&gt;""),AND($S688&lt;&gt;"",$T688=""),AND($V688="",$W688&lt;&gt;""),AND($V688&lt;&gt;"",$W688="")),"Há ano preenchido parcialmente: "&amp;TRIM(IF(AND($G688="",$H688&lt;&gt;""),"Ano 1 (falta valor unitário); ","")&amp;IF(AND($G688&lt;&gt;"",$H688=""),"Ano 1 (falta quantidade); ","")&amp;IF(AND($J688="",$K688&lt;&gt;""),"Ano 2 (falta valor unitário); ","")&amp;IF(AND($J688&lt;&gt;"",$K688=""),"Ano 2 (falta quantidade); ","")&amp;IF(AND($M688="",$N688&lt;&gt;""),"Ano 3 (falta valor unitário); ","")&amp;IF(AND($M688&lt;&gt;"",$N688=""),"Ano 3 (falta quantidade); ","")&amp;IF(AND($P688="",$Q688&lt;&gt;""),"Ano 4 (falta valor unitário); ","")&amp;IF(AND($P688&lt;&gt;"",$Q688=""),"Ano 4 (falta quantidade); ","")&amp;IF(AND($S688="",$T688&lt;&gt;""),"Ano 5 (falta valor unitário); ","")&amp;IF(AND($S688&lt;&gt;"",$T688=""),"Ano 5 (falta quantidade); ","")&amp;IF(AND($V688="",$W688&lt;&gt;""),"Ano 6 (falta valor unitário); ","")&amp;IF(AND($V688&lt;&gt;"",$W688=""),"Ano 6 (falta quantidade); ","")), IF(NOT(OR(AND($G688&lt;&gt;"",$H688&lt;&gt;""),AND($J688&lt;&gt;"",$K688&lt;&gt;""),AND($M688&lt;&gt;"",$N688&lt;&gt;""),AND($P688&lt;&gt;"",$Q688&lt;&gt;""),AND($S688&lt;&gt;"",$T688&lt;&gt;""),AND($V688&lt;&gt;"",$W688&lt;&gt;""))),"Informe pelo menos um ano completo com valor unitário e quantidade.",IF(AND($C688&lt;&gt;"",$E688&lt;&gt;"",LEFT(TRIM($C688),1)&lt;&gt;LEFT(TRIM($E688),1)),"Categoria e tipo estão incompatíveis.",IF(IF(OR($E688="",$F688=""),FALSE(),IFERROR(COUNTIF(INDIRECT("UNITS_"&amp;SUBSTITUTE(LEFT($E688,FIND(" ",$E688&amp;" ")-1),".","_")),$F688)=0,TRUE())),"Unidade incompatível com o tipo selecionado.",IF(OR(AND(ISNUMBER(SEARCH("comunic",LOWER($B688))),LEFT($E688,3)&lt;&gt;"4.4"),AND(ISNUMBER(SEARCH("monitor",LOWER($B688))),NOT(OR(LEFT($E688,3)="1.5",LEFT($E688,3)="2.5")))),"Revise a classificação do item conforme as regras de preenchimento.",IF(AND($B688&lt;&gt;"",OR(ISNUMBER(SEARCH("outro",LOWER($B688))),ISNUMBER(SEARCH("divers",LOWER($B688))),ISNUMBER(SEARCH("kit",LOWER($B688))),ISNUMBER(SEARCH("ferrament",LOWER($B688))),ISNUMBER(SEARCH("epi",LOWER($B688)))),NOT(OR($Z688&lt;&gt;"",$AA688&lt;&gt;""))),"Descrição muito genérica: detalhe melhor o item e registre o racional no memorial ou em anexo.",IF(AND($Y688=0,$B688&lt;&gt;"",OR($G688&lt;&gt;"",$H688&lt;&gt;"",$J688&lt;&gt;"",$K688&lt;&gt;"",$M688&lt;&gt;"",$N688&lt;&gt;"",$P688&lt;&gt;"",$Q688&lt;&gt;"",$S688&lt;&gt;"",$T688&lt;&gt;"",$V688&lt;&gt;"",$W688&lt;&gt;"")),"O item possui dados lançados, mas o total está zerado. Revise os valores informados.","")))))))))))))))</f>
        <v/>
      </c>
    </row>
    <row r="689" spans="1:35" ht="14.25" customHeight="1" x14ac:dyDescent="0.25">
      <c r="A689" s="57" t="str">
        <f t="shared" si="130"/>
        <v/>
      </c>
      <c r="B689" s="61"/>
      <c r="C689" s="61"/>
      <c r="D689" s="58"/>
      <c r="E689" s="61"/>
      <c r="F689" s="61"/>
      <c r="G689" s="272"/>
      <c r="H689" s="62"/>
      <c r="I689" s="273">
        <f t="shared" si="131"/>
        <v>0</v>
      </c>
      <c r="J689" s="272"/>
      <c r="K689" s="62"/>
      <c r="L689" s="270">
        <f t="shared" si="132"/>
        <v>0</v>
      </c>
      <c r="M689" s="272"/>
      <c r="N689" s="62"/>
      <c r="O689" s="270">
        <f t="shared" si="133"/>
        <v>0</v>
      </c>
      <c r="P689" s="272"/>
      <c r="Q689" s="62"/>
      <c r="R689" s="271">
        <f t="shared" si="134"/>
        <v>0</v>
      </c>
      <c r="S689" s="272"/>
      <c r="T689" s="62"/>
      <c r="U689" s="270">
        <f t="shared" si="135"/>
        <v>0</v>
      </c>
      <c r="V689" s="272"/>
      <c r="W689" s="62"/>
      <c r="X689" s="270">
        <f t="shared" si="136"/>
        <v>0</v>
      </c>
      <c r="Y689" s="270">
        <f t="shared" si="137"/>
        <v>0</v>
      </c>
      <c r="Z689" s="61"/>
      <c r="AA689" s="61"/>
      <c r="AB689" s="60" t="str">
        <f t="shared" si="138"/>
        <v/>
      </c>
      <c r="AC689" s="21" t="b">
        <f t="shared" si="139"/>
        <v>0</v>
      </c>
      <c r="AD689" s="21" t="b">
        <f t="shared" si="140"/>
        <v>0</v>
      </c>
      <c r="AE689" s="21" t="b">
        <f t="shared" si="141"/>
        <v>0</v>
      </c>
      <c r="AF689" s="21" t="b">
        <f ca="1">OR(AND($AC689,NOT($AD689)),AND($AC689,OR(AND($G689="",$H689&lt;&gt;""),AND($G689&lt;&gt;"",$H689=""),AND($J689="",$K689&lt;&gt;""),AND($J689&lt;&gt;"",$K689=""),AND($M689="",$N689&lt;&gt;""),AND($M689&lt;&gt;"",$N689=""),AND($P689="",$Q689&lt;&gt;""),AND($P689&lt;&gt;"",$Q689=""),AND($S689="",$T689&lt;&gt;""),AND($S689&lt;&gt;"",$T689=""),AND($V689="",$W689&lt;&gt;""),AND($V689&lt;&gt;"",$W689=""))),AND($C689&lt;&gt;"",$E689&lt;&gt;"",LEFT(TRIM($C689),1)&lt;&gt;LEFT(TRIM($E689),1)),IF(OR($E689="",$F689=""),FALSE(),IFERROR(COUNTIF(INDIRECT("UNITS_"&amp;SUBSTITUTE(LEFT($E689,FIND(" ",$E689&amp;" ")-1),".","_")),$F689)=0,TRUE())),AND($B689&lt;&gt;"",OR(ISNUMBER(SEARCH("outro",LOWER($B689))),ISNUMBER(SEARCH("divers",LOWER($B689))),ISNUMBER(SEARCH("etc",LOWER($B689))))),OR(AND(ISNUMBER(SEARCH("comunic",LOWER($B689))),LEFT($E689,3)&lt;&gt;"4.4"),AND(ISNUMBER(SEARCH("monitor",LOWER($B689))),NOT(OR(LEFT($E689,3)="1.5",LEFT($E689,3)="2.5")))),AND($B689&lt;&gt;"",OR(LEFT($C689,1)="1",LEFT($C689,1)="2"),$D689=""),AND($D689&lt;&gt;"",NOT(OR(LEFT($C689,1)="1",LEFT($C689,1)="2"))),AND($D689&lt;&gt;"",COUNTIF(' PROJETO'!$B$14:$B$16,$D689)=0),IF($D689="",FALSE(),IF(COUNTIF(' PROJETO'!$B$14:$B$16,$D689)=0,FALSE(),IFERROR(INDEX(' PROJETO'!$C$14:$C$16,MATCH($D689,' PROJETO'!$B$14:$B$16,0))&lt;&gt;"Sim",FALSE()))))</f>
        <v>0</v>
      </c>
      <c r="AG689" s="21" t="b">
        <f>AND($AC689,$Y689&gt;'CONFG.  LISTAS'!$F$4,$Z689="",$AA689="")</f>
        <v>0</v>
      </c>
      <c r="AH689" s="21" t="str">
        <f t="shared" si="142"/>
        <v/>
      </c>
      <c r="AI689" s="43" t="str">
        <f ca="1">IF(NOT($AC689),"",IF(OR($B689="",$C689="",$E689="",$F689=""),"Preencha descrição, categoria, tipo e unidade.",IF(AND($B689&lt;&gt;"",OR(LEFT($C689,1)="1",LEFT($C689,1)="2"),$D689=""),"Informe a prática de restauração para itens diretos.",IF(AND($D689&lt;&gt;"",NOT(OR(LEFT($C689,1)="1",LEFT($C689,1)="2"))),"Custos indiretos não devem pertencer a uma prática específica.",IF(AND($D689&lt;&gt;"",COUNTIF(' PROJETO'!$B$14:$B$16,$D689)=0),"Prática de restauração inválida ou não cadastrada.",IF(IF($D689="",FALSE(),IF(COUNTIF(' PROJETO'!$B$14:$B$16,$D689)=0,FALSE(),IFERROR(INDEX(' PROJETO'!$C$14:$C$16,MATCH($D689,' PROJETO'!$B$14:$B$16,0))&lt;&gt;"Sim",FALSE()))),"A prática informada no item não foi selecionada na aba Projeto.",IF(AND(MAX($I689,$L689,$O689,$R689,$U689,$X689)&gt;'CONFG.  LISTAS'!$F$4,NOT(OR($Z689&lt;&gt;"",$AA689&lt;&gt;""))),"Memorial de cálculo ou anexo obrigatório não informado para item acima do limite.",IF(OR(AND($G689&lt;&gt;"",$H689&lt;&gt;"",OR($G689&lt;=0,$H689&lt;=0)),AND($J689&lt;&gt;"",$K689&lt;&gt;"",OR($J689&lt;=0,$K689&lt;=0)),AND($M689&lt;&gt;"",$N689&lt;&gt;"",OR($M689&lt;=0,$N689&lt;=0)),AND($P689&lt;&gt;"",$Q689&lt;&gt;"",OR($P689&lt;=0,$Q689&lt;=0)),AND($S689&lt;&gt;"",$T689&lt;&gt;"",OR($S689&lt;=0,$T689&lt;=0)),AND($V689&lt;&gt;"",$W689&lt;&gt;"",OR($V689&lt;=0,$W689&lt;=0))),"Revise os valores informados: valor unitário e quantidade devem ser maiores que zero.",IF(OR(AND($G689="",$H689&lt;&gt;""),AND($G689&lt;&gt;"",$H689=""),AND($J689="",$K689&lt;&gt;""),AND($J689&lt;&gt;"",$K689=""),AND($M689="",$N689&lt;&gt;""),AND($M689&lt;&gt;"",$N689=""),AND($P689="",$Q689&lt;&gt;""),AND($P689&lt;&gt;"",$Q689=""),AND($S689="",$T689&lt;&gt;""),AND($S689&lt;&gt;"",$T689=""),AND($V689="",$W689&lt;&gt;""),AND($V689&lt;&gt;"",$W689="")),"Há ano preenchido parcialmente: "&amp;TRIM(IF(AND($G689="",$H689&lt;&gt;""),"Ano 1 (falta valor unitário); ","")&amp;IF(AND($G689&lt;&gt;"",$H689=""),"Ano 1 (falta quantidade); ","")&amp;IF(AND($J689="",$K689&lt;&gt;""),"Ano 2 (falta valor unitário); ","")&amp;IF(AND($J689&lt;&gt;"",$K689=""),"Ano 2 (falta quantidade); ","")&amp;IF(AND($M689="",$N689&lt;&gt;""),"Ano 3 (falta valor unitário); ","")&amp;IF(AND($M689&lt;&gt;"",$N689=""),"Ano 3 (falta quantidade); ","")&amp;IF(AND($P689="",$Q689&lt;&gt;""),"Ano 4 (falta valor unitário); ","")&amp;IF(AND($P689&lt;&gt;"",$Q689=""),"Ano 4 (falta quantidade); ","")&amp;IF(AND($S689="",$T689&lt;&gt;""),"Ano 5 (falta valor unitário); ","")&amp;IF(AND($S689&lt;&gt;"",$T689=""),"Ano 5 (falta quantidade); ","")&amp;IF(AND($V689="",$W689&lt;&gt;""),"Ano 6 (falta valor unitário); ","")&amp;IF(AND($V689&lt;&gt;"",$W689=""),"Ano 6 (falta quantidade); ","")), IF(NOT(OR(AND($G689&lt;&gt;"",$H689&lt;&gt;""),AND($J689&lt;&gt;"",$K689&lt;&gt;""),AND($M689&lt;&gt;"",$N689&lt;&gt;""),AND($P689&lt;&gt;"",$Q689&lt;&gt;""),AND($S689&lt;&gt;"",$T689&lt;&gt;""),AND($V689&lt;&gt;"",$W689&lt;&gt;""))),"Informe pelo menos um ano completo com valor unitário e quantidade.",IF(AND($C689&lt;&gt;"",$E689&lt;&gt;"",LEFT(TRIM($C689),1)&lt;&gt;LEFT(TRIM($E689),1)),"Categoria e tipo estão incompatíveis.",IF(IF(OR($E689="",$F689=""),FALSE(),IFERROR(COUNTIF(INDIRECT("UNITS_"&amp;SUBSTITUTE(LEFT($E689,FIND(" ",$E689&amp;" ")-1),".","_")),$F689)=0,TRUE())),"Unidade incompatível com o tipo selecionado.",IF(OR(AND(ISNUMBER(SEARCH("comunic",LOWER($B689))),LEFT($E689,3)&lt;&gt;"4.4"),AND(ISNUMBER(SEARCH("monitor",LOWER($B689))),NOT(OR(LEFT($E689,3)="1.5",LEFT($E689,3)="2.5")))),"Revise a classificação do item conforme as regras de preenchimento.",IF(AND($B689&lt;&gt;"",OR(ISNUMBER(SEARCH("outro",LOWER($B689))),ISNUMBER(SEARCH("divers",LOWER($B689))),ISNUMBER(SEARCH("kit",LOWER($B689))),ISNUMBER(SEARCH("ferrament",LOWER($B689))),ISNUMBER(SEARCH("epi",LOWER($B689)))),NOT(OR($Z689&lt;&gt;"",$AA689&lt;&gt;""))),"Descrição muito genérica: detalhe melhor o item e registre o racional no memorial ou em anexo.",IF(AND($Y689=0,$B689&lt;&gt;"",OR($G689&lt;&gt;"",$H689&lt;&gt;"",$J689&lt;&gt;"",$K689&lt;&gt;"",$M689&lt;&gt;"",$N689&lt;&gt;"",$P689&lt;&gt;"",$Q689&lt;&gt;"",$S689&lt;&gt;"",$T689&lt;&gt;"",$V689&lt;&gt;"",$W689&lt;&gt;"")),"O item possui dados lançados, mas o total está zerado. Revise os valores informados.","")))))))))))))))</f>
        <v/>
      </c>
    </row>
    <row r="690" spans="1:35" ht="14.25" customHeight="1" x14ac:dyDescent="0.25">
      <c r="A690" s="57" t="str">
        <f t="shared" si="130"/>
        <v/>
      </c>
      <c r="B690" s="58"/>
      <c r="C690" s="58"/>
      <c r="D690" s="58"/>
      <c r="E690" s="58"/>
      <c r="F690" s="58"/>
      <c r="G690" s="269"/>
      <c r="H690" s="59"/>
      <c r="I690" s="273">
        <f t="shared" si="131"/>
        <v>0</v>
      </c>
      <c r="J690" s="269"/>
      <c r="K690" s="59"/>
      <c r="L690" s="270">
        <f t="shared" si="132"/>
        <v>0</v>
      </c>
      <c r="M690" s="269"/>
      <c r="N690" s="59"/>
      <c r="O690" s="270">
        <f t="shared" si="133"/>
        <v>0</v>
      </c>
      <c r="P690" s="269"/>
      <c r="Q690" s="59"/>
      <c r="R690" s="271">
        <f t="shared" si="134"/>
        <v>0</v>
      </c>
      <c r="S690" s="269"/>
      <c r="T690" s="59"/>
      <c r="U690" s="270">
        <f t="shared" si="135"/>
        <v>0</v>
      </c>
      <c r="V690" s="269"/>
      <c r="W690" s="59"/>
      <c r="X690" s="270">
        <f t="shared" si="136"/>
        <v>0</v>
      </c>
      <c r="Y690" s="270">
        <f t="shared" si="137"/>
        <v>0</v>
      </c>
      <c r="Z690" s="58"/>
      <c r="AA690" s="58"/>
      <c r="AB690" s="60" t="str">
        <f t="shared" si="138"/>
        <v/>
      </c>
      <c r="AC690" s="21" t="b">
        <f t="shared" si="139"/>
        <v>0</v>
      </c>
      <c r="AD690" s="21" t="b">
        <f t="shared" si="140"/>
        <v>0</v>
      </c>
      <c r="AE690" s="21" t="b">
        <f t="shared" si="141"/>
        <v>0</v>
      </c>
      <c r="AF690" s="21" t="b">
        <f ca="1">OR(AND($AC690,NOT($AD690)),AND($AC690,OR(AND($G690="",$H690&lt;&gt;""),AND($G690&lt;&gt;"",$H690=""),AND($J690="",$K690&lt;&gt;""),AND($J690&lt;&gt;"",$K690=""),AND($M690="",$N690&lt;&gt;""),AND($M690&lt;&gt;"",$N690=""),AND($P690="",$Q690&lt;&gt;""),AND($P690&lt;&gt;"",$Q690=""),AND($S690="",$T690&lt;&gt;""),AND($S690&lt;&gt;"",$T690=""),AND($V690="",$W690&lt;&gt;""),AND($V690&lt;&gt;"",$W690=""))),AND($C690&lt;&gt;"",$E690&lt;&gt;"",LEFT(TRIM($C690),1)&lt;&gt;LEFT(TRIM($E690),1)),IF(OR($E690="",$F690=""),FALSE(),IFERROR(COUNTIF(INDIRECT("UNITS_"&amp;SUBSTITUTE(LEFT($E690,FIND(" ",$E690&amp;" ")-1),".","_")),$F690)=0,TRUE())),AND($B690&lt;&gt;"",OR(ISNUMBER(SEARCH("outro",LOWER($B690))),ISNUMBER(SEARCH("divers",LOWER($B690))),ISNUMBER(SEARCH("etc",LOWER($B690))))),OR(AND(ISNUMBER(SEARCH("comunic",LOWER($B690))),LEFT($E690,3)&lt;&gt;"4.4"),AND(ISNUMBER(SEARCH("monitor",LOWER($B690))),NOT(OR(LEFT($E690,3)="1.5",LEFT($E690,3)="2.5")))),AND($B690&lt;&gt;"",OR(LEFT($C690,1)="1",LEFT($C690,1)="2"),$D690=""),AND($D690&lt;&gt;"",NOT(OR(LEFT($C690,1)="1",LEFT($C690,1)="2"))),AND($D690&lt;&gt;"",COUNTIF(' PROJETO'!$B$14:$B$16,$D690)=0),IF($D690="",FALSE(),IF(COUNTIF(' PROJETO'!$B$14:$B$16,$D690)=0,FALSE(),IFERROR(INDEX(' PROJETO'!$C$14:$C$16,MATCH($D690,' PROJETO'!$B$14:$B$16,0))&lt;&gt;"Sim",FALSE()))))</f>
        <v>0</v>
      </c>
      <c r="AG690" s="21" t="b">
        <f>AND($AC690,$Y690&gt;'CONFG.  LISTAS'!$F$4,$Z690="",$AA690="")</f>
        <v>0</v>
      </c>
      <c r="AH690" s="21" t="str">
        <f t="shared" si="142"/>
        <v/>
      </c>
      <c r="AI690" s="43" t="str">
        <f ca="1">IF(NOT($AC690),"",IF(OR($B690="",$C690="",$E690="",$F690=""),"Preencha descrição, categoria, tipo e unidade.",IF(AND($B690&lt;&gt;"",OR(LEFT($C690,1)="1",LEFT($C690,1)="2"),$D690=""),"Informe a prática de restauração para itens diretos.",IF(AND($D690&lt;&gt;"",NOT(OR(LEFT($C690,1)="1",LEFT($C690,1)="2"))),"Custos indiretos não devem pertencer a uma prática específica.",IF(AND($D690&lt;&gt;"",COUNTIF(' PROJETO'!$B$14:$B$16,$D690)=0),"Prática de restauração inválida ou não cadastrada.",IF(IF($D690="",FALSE(),IF(COUNTIF(' PROJETO'!$B$14:$B$16,$D690)=0,FALSE(),IFERROR(INDEX(' PROJETO'!$C$14:$C$16,MATCH($D690,' PROJETO'!$B$14:$B$16,0))&lt;&gt;"Sim",FALSE()))),"A prática informada no item não foi selecionada na aba Projeto.",IF(AND(MAX($I690,$L690,$O690,$R690,$U690,$X690)&gt;'CONFG.  LISTAS'!$F$4,NOT(OR($Z690&lt;&gt;"",$AA690&lt;&gt;""))),"Memorial de cálculo ou anexo obrigatório não informado para item acima do limite.",IF(OR(AND($G690&lt;&gt;"",$H690&lt;&gt;"",OR($G690&lt;=0,$H690&lt;=0)),AND($J690&lt;&gt;"",$K690&lt;&gt;"",OR($J690&lt;=0,$K690&lt;=0)),AND($M690&lt;&gt;"",$N690&lt;&gt;"",OR($M690&lt;=0,$N690&lt;=0)),AND($P690&lt;&gt;"",$Q690&lt;&gt;"",OR($P690&lt;=0,$Q690&lt;=0)),AND($S690&lt;&gt;"",$T690&lt;&gt;"",OR($S690&lt;=0,$T690&lt;=0)),AND($V690&lt;&gt;"",$W690&lt;&gt;"",OR($V690&lt;=0,$W690&lt;=0))),"Revise os valores informados: valor unitário e quantidade devem ser maiores que zero.",IF(OR(AND($G690="",$H690&lt;&gt;""),AND($G690&lt;&gt;"",$H690=""),AND($J690="",$K690&lt;&gt;""),AND($J690&lt;&gt;"",$K690=""),AND($M690="",$N690&lt;&gt;""),AND($M690&lt;&gt;"",$N690=""),AND($P690="",$Q690&lt;&gt;""),AND($P690&lt;&gt;"",$Q690=""),AND($S690="",$T690&lt;&gt;""),AND($S690&lt;&gt;"",$T690=""),AND($V690="",$W690&lt;&gt;""),AND($V690&lt;&gt;"",$W690="")),"Há ano preenchido parcialmente: "&amp;TRIM(IF(AND($G690="",$H690&lt;&gt;""),"Ano 1 (falta valor unitário); ","")&amp;IF(AND($G690&lt;&gt;"",$H690=""),"Ano 1 (falta quantidade); ","")&amp;IF(AND($J690="",$K690&lt;&gt;""),"Ano 2 (falta valor unitário); ","")&amp;IF(AND($J690&lt;&gt;"",$K690=""),"Ano 2 (falta quantidade); ","")&amp;IF(AND($M690="",$N690&lt;&gt;""),"Ano 3 (falta valor unitário); ","")&amp;IF(AND($M690&lt;&gt;"",$N690=""),"Ano 3 (falta quantidade); ","")&amp;IF(AND($P690="",$Q690&lt;&gt;""),"Ano 4 (falta valor unitário); ","")&amp;IF(AND($P690&lt;&gt;"",$Q690=""),"Ano 4 (falta quantidade); ","")&amp;IF(AND($S690="",$T690&lt;&gt;""),"Ano 5 (falta valor unitário); ","")&amp;IF(AND($S690&lt;&gt;"",$T690=""),"Ano 5 (falta quantidade); ","")&amp;IF(AND($V690="",$W690&lt;&gt;""),"Ano 6 (falta valor unitário); ","")&amp;IF(AND($V690&lt;&gt;"",$W690=""),"Ano 6 (falta quantidade); ","")), IF(NOT(OR(AND($G690&lt;&gt;"",$H690&lt;&gt;""),AND($J690&lt;&gt;"",$K690&lt;&gt;""),AND($M690&lt;&gt;"",$N690&lt;&gt;""),AND($P690&lt;&gt;"",$Q690&lt;&gt;""),AND($S690&lt;&gt;"",$T690&lt;&gt;""),AND($V690&lt;&gt;"",$W690&lt;&gt;""))),"Informe pelo menos um ano completo com valor unitário e quantidade.",IF(AND($C690&lt;&gt;"",$E690&lt;&gt;"",LEFT(TRIM($C690),1)&lt;&gt;LEFT(TRIM($E690),1)),"Categoria e tipo estão incompatíveis.",IF(IF(OR($E690="",$F690=""),FALSE(),IFERROR(COUNTIF(INDIRECT("UNITS_"&amp;SUBSTITUTE(LEFT($E690,FIND(" ",$E690&amp;" ")-1),".","_")),$F690)=0,TRUE())),"Unidade incompatível com o tipo selecionado.",IF(OR(AND(ISNUMBER(SEARCH("comunic",LOWER($B690))),LEFT($E690,3)&lt;&gt;"4.4"),AND(ISNUMBER(SEARCH("monitor",LOWER($B690))),NOT(OR(LEFT($E690,3)="1.5",LEFT($E690,3)="2.5")))),"Revise a classificação do item conforme as regras de preenchimento.",IF(AND($B690&lt;&gt;"",OR(ISNUMBER(SEARCH("outro",LOWER($B690))),ISNUMBER(SEARCH("divers",LOWER($B690))),ISNUMBER(SEARCH("kit",LOWER($B690))),ISNUMBER(SEARCH("ferrament",LOWER($B690))),ISNUMBER(SEARCH("epi",LOWER($B690)))),NOT(OR($Z690&lt;&gt;"",$AA690&lt;&gt;""))),"Descrição muito genérica: detalhe melhor o item e registre o racional no memorial ou em anexo.",IF(AND($Y690=0,$B690&lt;&gt;"",OR($G690&lt;&gt;"",$H690&lt;&gt;"",$J690&lt;&gt;"",$K690&lt;&gt;"",$M690&lt;&gt;"",$N690&lt;&gt;"",$P690&lt;&gt;"",$Q690&lt;&gt;"",$S690&lt;&gt;"",$T690&lt;&gt;"",$V690&lt;&gt;"",$W690&lt;&gt;"")),"O item possui dados lançados, mas o total está zerado. Revise os valores informados.","")))))))))))))))</f>
        <v/>
      </c>
    </row>
    <row r="691" spans="1:35" ht="14.25" customHeight="1" x14ac:dyDescent="0.25">
      <c r="A691" s="57" t="str">
        <f t="shared" si="130"/>
        <v/>
      </c>
      <c r="B691" s="61"/>
      <c r="C691" s="61"/>
      <c r="D691" s="58"/>
      <c r="E691" s="61"/>
      <c r="F691" s="61"/>
      <c r="G691" s="272"/>
      <c r="H691" s="62"/>
      <c r="I691" s="273">
        <f t="shared" si="131"/>
        <v>0</v>
      </c>
      <c r="J691" s="272"/>
      <c r="K691" s="62"/>
      <c r="L691" s="270">
        <f t="shared" si="132"/>
        <v>0</v>
      </c>
      <c r="M691" s="272"/>
      <c r="N691" s="62"/>
      <c r="O691" s="270">
        <f t="shared" si="133"/>
        <v>0</v>
      </c>
      <c r="P691" s="272"/>
      <c r="Q691" s="62"/>
      <c r="R691" s="271">
        <f t="shared" si="134"/>
        <v>0</v>
      </c>
      <c r="S691" s="272"/>
      <c r="T691" s="62"/>
      <c r="U691" s="270">
        <f t="shared" si="135"/>
        <v>0</v>
      </c>
      <c r="V691" s="272"/>
      <c r="W691" s="62"/>
      <c r="X691" s="270">
        <f t="shared" si="136"/>
        <v>0</v>
      </c>
      <c r="Y691" s="270">
        <f t="shared" si="137"/>
        <v>0</v>
      </c>
      <c r="Z691" s="61"/>
      <c r="AA691" s="61"/>
      <c r="AB691" s="60" t="str">
        <f t="shared" si="138"/>
        <v/>
      </c>
      <c r="AC691" s="21" t="b">
        <f t="shared" si="139"/>
        <v>0</v>
      </c>
      <c r="AD691" s="21" t="b">
        <f t="shared" si="140"/>
        <v>0</v>
      </c>
      <c r="AE691" s="21" t="b">
        <f t="shared" si="141"/>
        <v>0</v>
      </c>
      <c r="AF691" s="21" t="b">
        <f ca="1">OR(AND($AC691,NOT($AD691)),AND($AC691,OR(AND($G691="",$H691&lt;&gt;""),AND($G691&lt;&gt;"",$H691=""),AND($J691="",$K691&lt;&gt;""),AND($J691&lt;&gt;"",$K691=""),AND($M691="",$N691&lt;&gt;""),AND($M691&lt;&gt;"",$N691=""),AND($P691="",$Q691&lt;&gt;""),AND($P691&lt;&gt;"",$Q691=""),AND($S691="",$T691&lt;&gt;""),AND($S691&lt;&gt;"",$T691=""),AND($V691="",$W691&lt;&gt;""),AND($V691&lt;&gt;"",$W691=""))),AND($C691&lt;&gt;"",$E691&lt;&gt;"",LEFT(TRIM($C691),1)&lt;&gt;LEFT(TRIM($E691),1)),IF(OR($E691="",$F691=""),FALSE(),IFERROR(COUNTIF(INDIRECT("UNITS_"&amp;SUBSTITUTE(LEFT($E691,FIND(" ",$E691&amp;" ")-1),".","_")),$F691)=0,TRUE())),AND($B691&lt;&gt;"",OR(ISNUMBER(SEARCH("outro",LOWER($B691))),ISNUMBER(SEARCH("divers",LOWER($B691))),ISNUMBER(SEARCH("etc",LOWER($B691))))),OR(AND(ISNUMBER(SEARCH("comunic",LOWER($B691))),LEFT($E691,3)&lt;&gt;"4.4"),AND(ISNUMBER(SEARCH("monitor",LOWER($B691))),NOT(OR(LEFT($E691,3)="1.5",LEFT($E691,3)="2.5")))),AND($B691&lt;&gt;"",OR(LEFT($C691,1)="1",LEFT($C691,1)="2"),$D691=""),AND($D691&lt;&gt;"",NOT(OR(LEFT($C691,1)="1",LEFT($C691,1)="2"))),AND($D691&lt;&gt;"",COUNTIF(' PROJETO'!$B$14:$B$16,$D691)=0),IF($D691="",FALSE(),IF(COUNTIF(' PROJETO'!$B$14:$B$16,$D691)=0,FALSE(),IFERROR(INDEX(' PROJETO'!$C$14:$C$16,MATCH($D691,' PROJETO'!$B$14:$B$16,0))&lt;&gt;"Sim",FALSE()))))</f>
        <v>0</v>
      </c>
      <c r="AG691" s="21" t="b">
        <f>AND($AC691,$Y691&gt;'CONFG.  LISTAS'!$F$4,$Z691="",$AA691="")</f>
        <v>0</v>
      </c>
      <c r="AH691" s="21" t="str">
        <f t="shared" si="142"/>
        <v/>
      </c>
      <c r="AI691" s="43" t="str">
        <f ca="1">IF(NOT($AC691),"",IF(OR($B691="",$C691="",$E691="",$F691=""),"Preencha descrição, categoria, tipo e unidade.",IF(AND($B691&lt;&gt;"",OR(LEFT($C691,1)="1",LEFT($C691,1)="2"),$D691=""),"Informe a prática de restauração para itens diretos.",IF(AND($D691&lt;&gt;"",NOT(OR(LEFT($C691,1)="1",LEFT($C691,1)="2"))),"Custos indiretos não devem pertencer a uma prática específica.",IF(AND($D691&lt;&gt;"",COUNTIF(' PROJETO'!$B$14:$B$16,$D691)=0),"Prática de restauração inválida ou não cadastrada.",IF(IF($D691="",FALSE(),IF(COUNTIF(' PROJETO'!$B$14:$B$16,$D691)=0,FALSE(),IFERROR(INDEX(' PROJETO'!$C$14:$C$16,MATCH($D691,' PROJETO'!$B$14:$B$16,0))&lt;&gt;"Sim",FALSE()))),"A prática informada no item não foi selecionada na aba Projeto.",IF(AND(MAX($I691,$L691,$O691,$R691,$U691,$X691)&gt;'CONFG.  LISTAS'!$F$4,NOT(OR($Z691&lt;&gt;"",$AA691&lt;&gt;""))),"Memorial de cálculo ou anexo obrigatório não informado para item acima do limite.",IF(OR(AND($G691&lt;&gt;"",$H691&lt;&gt;"",OR($G691&lt;=0,$H691&lt;=0)),AND($J691&lt;&gt;"",$K691&lt;&gt;"",OR($J691&lt;=0,$K691&lt;=0)),AND($M691&lt;&gt;"",$N691&lt;&gt;"",OR($M691&lt;=0,$N691&lt;=0)),AND($P691&lt;&gt;"",$Q691&lt;&gt;"",OR($P691&lt;=0,$Q691&lt;=0)),AND($S691&lt;&gt;"",$T691&lt;&gt;"",OR($S691&lt;=0,$T691&lt;=0)),AND($V691&lt;&gt;"",$W691&lt;&gt;"",OR($V691&lt;=0,$W691&lt;=0))),"Revise os valores informados: valor unitário e quantidade devem ser maiores que zero.",IF(OR(AND($G691="",$H691&lt;&gt;""),AND($G691&lt;&gt;"",$H691=""),AND($J691="",$K691&lt;&gt;""),AND($J691&lt;&gt;"",$K691=""),AND($M691="",$N691&lt;&gt;""),AND($M691&lt;&gt;"",$N691=""),AND($P691="",$Q691&lt;&gt;""),AND($P691&lt;&gt;"",$Q691=""),AND($S691="",$T691&lt;&gt;""),AND($S691&lt;&gt;"",$T691=""),AND($V691="",$W691&lt;&gt;""),AND($V691&lt;&gt;"",$W691="")),"Há ano preenchido parcialmente: "&amp;TRIM(IF(AND($G691="",$H691&lt;&gt;""),"Ano 1 (falta valor unitário); ","")&amp;IF(AND($G691&lt;&gt;"",$H691=""),"Ano 1 (falta quantidade); ","")&amp;IF(AND($J691="",$K691&lt;&gt;""),"Ano 2 (falta valor unitário); ","")&amp;IF(AND($J691&lt;&gt;"",$K691=""),"Ano 2 (falta quantidade); ","")&amp;IF(AND($M691="",$N691&lt;&gt;""),"Ano 3 (falta valor unitário); ","")&amp;IF(AND($M691&lt;&gt;"",$N691=""),"Ano 3 (falta quantidade); ","")&amp;IF(AND($P691="",$Q691&lt;&gt;""),"Ano 4 (falta valor unitário); ","")&amp;IF(AND($P691&lt;&gt;"",$Q691=""),"Ano 4 (falta quantidade); ","")&amp;IF(AND($S691="",$T691&lt;&gt;""),"Ano 5 (falta valor unitário); ","")&amp;IF(AND($S691&lt;&gt;"",$T691=""),"Ano 5 (falta quantidade); ","")&amp;IF(AND($V691="",$W691&lt;&gt;""),"Ano 6 (falta valor unitário); ","")&amp;IF(AND($V691&lt;&gt;"",$W691=""),"Ano 6 (falta quantidade); ","")), IF(NOT(OR(AND($G691&lt;&gt;"",$H691&lt;&gt;""),AND($J691&lt;&gt;"",$K691&lt;&gt;""),AND($M691&lt;&gt;"",$N691&lt;&gt;""),AND($P691&lt;&gt;"",$Q691&lt;&gt;""),AND($S691&lt;&gt;"",$T691&lt;&gt;""),AND($V691&lt;&gt;"",$W691&lt;&gt;""))),"Informe pelo menos um ano completo com valor unitário e quantidade.",IF(AND($C691&lt;&gt;"",$E691&lt;&gt;"",LEFT(TRIM($C691),1)&lt;&gt;LEFT(TRIM($E691),1)),"Categoria e tipo estão incompatíveis.",IF(IF(OR($E691="",$F691=""),FALSE(),IFERROR(COUNTIF(INDIRECT("UNITS_"&amp;SUBSTITUTE(LEFT($E691,FIND(" ",$E691&amp;" ")-1),".","_")),$F691)=0,TRUE())),"Unidade incompatível com o tipo selecionado.",IF(OR(AND(ISNUMBER(SEARCH("comunic",LOWER($B691))),LEFT($E691,3)&lt;&gt;"4.4"),AND(ISNUMBER(SEARCH("monitor",LOWER($B691))),NOT(OR(LEFT($E691,3)="1.5",LEFT($E691,3)="2.5")))),"Revise a classificação do item conforme as regras de preenchimento.",IF(AND($B691&lt;&gt;"",OR(ISNUMBER(SEARCH("outro",LOWER($B691))),ISNUMBER(SEARCH("divers",LOWER($B691))),ISNUMBER(SEARCH("kit",LOWER($B691))),ISNUMBER(SEARCH("ferrament",LOWER($B691))),ISNUMBER(SEARCH("epi",LOWER($B691)))),NOT(OR($Z691&lt;&gt;"",$AA691&lt;&gt;""))),"Descrição muito genérica: detalhe melhor o item e registre o racional no memorial ou em anexo.",IF(AND($Y691=0,$B691&lt;&gt;"",OR($G691&lt;&gt;"",$H691&lt;&gt;"",$J691&lt;&gt;"",$K691&lt;&gt;"",$M691&lt;&gt;"",$N691&lt;&gt;"",$P691&lt;&gt;"",$Q691&lt;&gt;"",$S691&lt;&gt;"",$T691&lt;&gt;"",$V691&lt;&gt;"",$W691&lt;&gt;"")),"O item possui dados lançados, mas o total está zerado. Revise os valores informados.","")))))))))))))))</f>
        <v/>
      </c>
    </row>
    <row r="692" spans="1:35" ht="14.25" customHeight="1" x14ac:dyDescent="0.25">
      <c r="A692" s="57" t="str">
        <f t="shared" si="130"/>
        <v/>
      </c>
      <c r="B692" s="58"/>
      <c r="C692" s="58"/>
      <c r="D692" s="58"/>
      <c r="E692" s="58"/>
      <c r="F692" s="58"/>
      <c r="G692" s="269"/>
      <c r="H692" s="59"/>
      <c r="I692" s="273">
        <f t="shared" si="131"/>
        <v>0</v>
      </c>
      <c r="J692" s="269"/>
      <c r="K692" s="59"/>
      <c r="L692" s="270">
        <f t="shared" si="132"/>
        <v>0</v>
      </c>
      <c r="M692" s="269"/>
      <c r="N692" s="59"/>
      <c r="O692" s="270">
        <f t="shared" si="133"/>
        <v>0</v>
      </c>
      <c r="P692" s="269"/>
      <c r="Q692" s="59"/>
      <c r="R692" s="271">
        <f t="shared" si="134"/>
        <v>0</v>
      </c>
      <c r="S692" s="269"/>
      <c r="T692" s="59"/>
      <c r="U692" s="270">
        <f t="shared" si="135"/>
        <v>0</v>
      </c>
      <c r="V692" s="269"/>
      <c r="W692" s="59"/>
      <c r="X692" s="270">
        <f t="shared" si="136"/>
        <v>0</v>
      </c>
      <c r="Y692" s="270">
        <f t="shared" si="137"/>
        <v>0</v>
      </c>
      <c r="Z692" s="58"/>
      <c r="AA692" s="58"/>
      <c r="AB692" s="60" t="str">
        <f t="shared" si="138"/>
        <v/>
      </c>
      <c r="AC692" s="21" t="b">
        <f t="shared" si="139"/>
        <v>0</v>
      </c>
      <c r="AD692" s="21" t="b">
        <f t="shared" si="140"/>
        <v>0</v>
      </c>
      <c r="AE692" s="21" t="b">
        <f t="shared" si="141"/>
        <v>0</v>
      </c>
      <c r="AF692" s="21" t="b">
        <f ca="1">OR(AND($AC692,NOT($AD692)),AND($AC692,OR(AND($G692="",$H692&lt;&gt;""),AND($G692&lt;&gt;"",$H692=""),AND($J692="",$K692&lt;&gt;""),AND($J692&lt;&gt;"",$K692=""),AND($M692="",$N692&lt;&gt;""),AND($M692&lt;&gt;"",$N692=""),AND($P692="",$Q692&lt;&gt;""),AND($P692&lt;&gt;"",$Q692=""),AND($S692="",$T692&lt;&gt;""),AND($S692&lt;&gt;"",$T692=""),AND($V692="",$W692&lt;&gt;""),AND($V692&lt;&gt;"",$W692=""))),AND($C692&lt;&gt;"",$E692&lt;&gt;"",LEFT(TRIM($C692),1)&lt;&gt;LEFT(TRIM($E692),1)),IF(OR($E692="",$F692=""),FALSE(),IFERROR(COUNTIF(INDIRECT("UNITS_"&amp;SUBSTITUTE(LEFT($E692,FIND(" ",$E692&amp;" ")-1),".","_")),$F692)=0,TRUE())),AND($B692&lt;&gt;"",OR(ISNUMBER(SEARCH("outro",LOWER($B692))),ISNUMBER(SEARCH("divers",LOWER($B692))),ISNUMBER(SEARCH("etc",LOWER($B692))))),OR(AND(ISNUMBER(SEARCH("comunic",LOWER($B692))),LEFT($E692,3)&lt;&gt;"4.4"),AND(ISNUMBER(SEARCH("monitor",LOWER($B692))),NOT(OR(LEFT($E692,3)="1.5",LEFT($E692,3)="2.5")))),AND($B692&lt;&gt;"",OR(LEFT($C692,1)="1",LEFT($C692,1)="2"),$D692=""),AND($D692&lt;&gt;"",NOT(OR(LEFT($C692,1)="1",LEFT($C692,1)="2"))),AND($D692&lt;&gt;"",COUNTIF(' PROJETO'!$B$14:$B$16,$D692)=0),IF($D692="",FALSE(),IF(COUNTIF(' PROJETO'!$B$14:$B$16,$D692)=0,FALSE(),IFERROR(INDEX(' PROJETO'!$C$14:$C$16,MATCH($D692,' PROJETO'!$B$14:$B$16,0))&lt;&gt;"Sim",FALSE()))))</f>
        <v>0</v>
      </c>
      <c r="AG692" s="21" t="b">
        <f>AND($AC692,$Y692&gt;'CONFG.  LISTAS'!$F$4,$Z692="",$AA692="")</f>
        <v>0</v>
      </c>
      <c r="AH692" s="21" t="str">
        <f t="shared" si="142"/>
        <v/>
      </c>
      <c r="AI692" s="43" t="str">
        <f ca="1">IF(NOT($AC692),"",IF(OR($B692="",$C692="",$E692="",$F692=""),"Preencha descrição, categoria, tipo e unidade.",IF(AND($B692&lt;&gt;"",OR(LEFT($C692,1)="1",LEFT($C692,1)="2"),$D692=""),"Informe a prática de restauração para itens diretos.",IF(AND($D692&lt;&gt;"",NOT(OR(LEFT($C692,1)="1",LEFT($C692,1)="2"))),"Custos indiretos não devem pertencer a uma prática específica.",IF(AND($D692&lt;&gt;"",COUNTIF(' PROJETO'!$B$14:$B$16,$D692)=0),"Prática de restauração inválida ou não cadastrada.",IF(IF($D692="",FALSE(),IF(COUNTIF(' PROJETO'!$B$14:$B$16,$D692)=0,FALSE(),IFERROR(INDEX(' PROJETO'!$C$14:$C$16,MATCH($D692,' PROJETO'!$B$14:$B$16,0))&lt;&gt;"Sim",FALSE()))),"A prática informada no item não foi selecionada na aba Projeto.",IF(AND(MAX($I692,$L692,$O692,$R692,$U692,$X692)&gt;'CONFG.  LISTAS'!$F$4,NOT(OR($Z692&lt;&gt;"",$AA692&lt;&gt;""))),"Memorial de cálculo ou anexo obrigatório não informado para item acima do limite.",IF(OR(AND($G692&lt;&gt;"",$H692&lt;&gt;"",OR($G692&lt;=0,$H692&lt;=0)),AND($J692&lt;&gt;"",$K692&lt;&gt;"",OR($J692&lt;=0,$K692&lt;=0)),AND($M692&lt;&gt;"",$N692&lt;&gt;"",OR($M692&lt;=0,$N692&lt;=0)),AND($P692&lt;&gt;"",$Q692&lt;&gt;"",OR($P692&lt;=0,$Q692&lt;=0)),AND($S692&lt;&gt;"",$T692&lt;&gt;"",OR($S692&lt;=0,$T692&lt;=0)),AND($V692&lt;&gt;"",$W692&lt;&gt;"",OR($V692&lt;=0,$W692&lt;=0))),"Revise os valores informados: valor unitário e quantidade devem ser maiores que zero.",IF(OR(AND($G692="",$H692&lt;&gt;""),AND($G692&lt;&gt;"",$H692=""),AND($J692="",$K692&lt;&gt;""),AND($J692&lt;&gt;"",$K692=""),AND($M692="",$N692&lt;&gt;""),AND($M692&lt;&gt;"",$N692=""),AND($P692="",$Q692&lt;&gt;""),AND($P692&lt;&gt;"",$Q692=""),AND($S692="",$T692&lt;&gt;""),AND($S692&lt;&gt;"",$T692=""),AND($V692="",$W692&lt;&gt;""),AND($V692&lt;&gt;"",$W692="")),"Há ano preenchido parcialmente: "&amp;TRIM(IF(AND($G692="",$H692&lt;&gt;""),"Ano 1 (falta valor unitário); ","")&amp;IF(AND($G692&lt;&gt;"",$H692=""),"Ano 1 (falta quantidade); ","")&amp;IF(AND($J692="",$K692&lt;&gt;""),"Ano 2 (falta valor unitário); ","")&amp;IF(AND($J692&lt;&gt;"",$K692=""),"Ano 2 (falta quantidade); ","")&amp;IF(AND($M692="",$N692&lt;&gt;""),"Ano 3 (falta valor unitário); ","")&amp;IF(AND($M692&lt;&gt;"",$N692=""),"Ano 3 (falta quantidade); ","")&amp;IF(AND($P692="",$Q692&lt;&gt;""),"Ano 4 (falta valor unitário); ","")&amp;IF(AND($P692&lt;&gt;"",$Q692=""),"Ano 4 (falta quantidade); ","")&amp;IF(AND($S692="",$T692&lt;&gt;""),"Ano 5 (falta valor unitário); ","")&amp;IF(AND($S692&lt;&gt;"",$T692=""),"Ano 5 (falta quantidade); ","")&amp;IF(AND($V692="",$W692&lt;&gt;""),"Ano 6 (falta valor unitário); ","")&amp;IF(AND($V692&lt;&gt;"",$W692=""),"Ano 6 (falta quantidade); ","")), IF(NOT(OR(AND($G692&lt;&gt;"",$H692&lt;&gt;""),AND($J692&lt;&gt;"",$K692&lt;&gt;""),AND($M692&lt;&gt;"",$N692&lt;&gt;""),AND($P692&lt;&gt;"",$Q692&lt;&gt;""),AND($S692&lt;&gt;"",$T692&lt;&gt;""),AND($V692&lt;&gt;"",$W692&lt;&gt;""))),"Informe pelo menos um ano completo com valor unitário e quantidade.",IF(AND($C692&lt;&gt;"",$E692&lt;&gt;"",LEFT(TRIM($C692),1)&lt;&gt;LEFT(TRIM($E692),1)),"Categoria e tipo estão incompatíveis.",IF(IF(OR($E692="",$F692=""),FALSE(),IFERROR(COUNTIF(INDIRECT("UNITS_"&amp;SUBSTITUTE(LEFT($E692,FIND(" ",$E692&amp;" ")-1),".","_")),$F692)=0,TRUE())),"Unidade incompatível com o tipo selecionado.",IF(OR(AND(ISNUMBER(SEARCH("comunic",LOWER($B692))),LEFT($E692,3)&lt;&gt;"4.4"),AND(ISNUMBER(SEARCH("monitor",LOWER($B692))),NOT(OR(LEFT($E692,3)="1.5",LEFT($E692,3)="2.5")))),"Revise a classificação do item conforme as regras de preenchimento.",IF(AND($B692&lt;&gt;"",OR(ISNUMBER(SEARCH("outro",LOWER($B692))),ISNUMBER(SEARCH("divers",LOWER($B692))),ISNUMBER(SEARCH("kit",LOWER($B692))),ISNUMBER(SEARCH("ferrament",LOWER($B692))),ISNUMBER(SEARCH("epi",LOWER($B692)))),NOT(OR($Z692&lt;&gt;"",$AA692&lt;&gt;""))),"Descrição muito genérica: detalhe melhor o item e registre o racional no memorial ou em anexo.",IF(AND($Y692=0,$B692&lt;&gt;"",OR($G692&lt;&gt;"",$H692&lt;&gt;"",$J692&lt;&gt;"",$K692&lt;&gt;"",$M692&lt;&gt;"",$N692&lt;&gt;"",$P692&lt;&gt;"",$Q692&lt;&gt;"",$S692&lt;&gt;"",$T692&lt;&gt;"",$V692&lt;&gt;"",$W692&lt;&gt;"")),"O item possui dados lançados, mas o total está zerado. Revise os valores informados.","")))))))))))))))</f>
        <v/>
      </c>
    </row>
    <row r="693" spans="1:35" ht="14.25" customHeight="1" x14ac:dyDescent="0.25">
      <c r="A693" s="57" t="str">
        <f t="shared" si="130"/>
        <v/>
      </c>
      <c r="B693" s="61"/>
      <c r="C693" s="61"/>
      <c r="D693" s="58"/>
      <c r="E693" s="61"/>
      <c r="F693" s="61"/>
      <c r="G693" s="272"/>
      <c r="H693" s="62"/>
      <c r="I693" s="273">
        <f t="shared" si="131"/>
        <v>0</v>
      </c>
      <c r="J693" s="272"/>
      <c r="K693" s="62"/>
      <c r="L693" s="270">
        <f t="shared" si="132"/>
        <v>0</v>
      </c>
      <c r="M693" s="272"/>
      <c r="N693" s="62"/>
      <c r="O693" s="270">
        <f t="shared" si="133"/>
        <v>0</v>
      </c>
      <c r="P693" s="272"/>
      <c r="Q693" s="62"/>
      <c r="R693" s="271">
        <f t="shared" si="134"/>
        <v>0</v>
      </c>
      <c r="S693" s="272"/>
      <c r="T693" s="62"/>
      <c r="U693" s="270">
        <f t="shared" si="135"/>
        <v>0</v>
      </c>
      <c r="V693" s="272"/>
      <c r="W693" s="62"/>
      <c r="X693" s="270">
        <f t="shared" si="136"/>
        <v>0</v>
      </c>
      <c r="Y693" s="270">
        <f t="shared" si="137"/>
        <v>0</v>
      </c>
      <c r="Z693" s="61"/>
      <c r="AA693" s="61"/>
      <c r="AB693" s="60" t="str">
        <f t="shared" si="138"/>
        <v/>
      </c>
      <c r="AC693" s="21" t="b">
        <f t="shared" si="139"/>
        <v>0</v>
      </c>
      <c r="AD693" s="21" t="b">
        <f t="shared" si="140"/>
        <v>0</v>
      </c>
      <c r="AE693" s="21" t="b">
        <f t="shared" si="141"/>
        <v>0</v>
      </c>
      <c r="AF693" s="21" t="b">
        <f ca="1">OR(AND($AC693,NOT($AD693)),AND($AC693,OR(AND($G693="",$H693&lt;&gt;""),AND($G693&lt;&gt;"",$H693=""),AND($J693="",$K693&lt;&gt;""),AND($J693&lt;&gt;"",$K693=""),AND($M693="",$N693&lt;&gt;""),AND($M693&lt;&gt;"",$N693=""),AND($P693="",$Q693&lt;&gt;""),AND($P693&lt;&gt;"",$Q693=""),AND($S693="",$T693&lt;&gt;""),AND($S693&lt;&gt;"",$T693=""),AND($V693="",$W693&lt;&gt;""),AND($V693&lt;&gt;"",$W693=""))),AND($C693&lt;&gt;"",$E693&lt;&gt;"",LEFT(TRIM($C693),1)&lt;&gt;LEFT(TRIM($E693),1)),IF(OR($E693="",$F693=""),FALSE(),IFERROR(COUNTIF(INDIRECT("UNITS_"&amp;SUBSTITUTE(LEFT($E693,FIND(" ",$E693&amp;" ")-1),".","_")),$F693)=0,TRUE())),AND($B693&lt;&gt;"",OR(ISNUMBER(SEARCH("outro",LOWER($B693))),ISNUMBER(SEARCH("divers",LOWER($B693))),ISNUMBER(SEARCH("etc",LOWER($B693))))),OR(AND(ISNUMBER(SEARCH("comunic",LOWER($B693))),LEFT($E693,3)&lt;&gt;"4.4"),AND(ISNUMBER(SEARCH("monitor",LOWER($B693))),NOT(OR(LEFT($E693,3)="1.5",LEFT($E693,3)="2.5")))),AND($B693&lt;&gt;"",OR(LEFT($C693,1)="1",LEFT($C693,1)="2"),$D693=""),AND($D693&lt;&gt;"",NOT(OR(LEFT($C693,1)="1",LEFT($C693,1)="2"))),AND($D693&lt;&gt;"",COUNTIF(' PROJETO'!$B$14:$B$16,$D693)=0),IF($D693="",FALSE(),IF(COUNTIF(' PROJETO'!$B$14:$B$16,$D693)=0,FALSE(),IFERROR(INDEX(' PROJETO'!$C$14:$C$16,MATCH($D693,' PROJETO'!$B$14:$B$16,0))&lt;&gt;"Sim",FALSE()))))</f>
        <v>0</v>
      </c>
      <c r="AG693" s="21" t="b">
        <f>AND($AC693,$Y693&gt;'CONFG.  LISTAS'!$F$4,$Z693="",$AA693="")</f>
        <v>0</v>
      </c>
      <c r="AH693" s="21" t="str">
        <f t="shared" si="142"/>
        <v/>
      </c>
      <c r="AI693" s="43" t="str">
        <f ca="1">IF(NOT($AC693),"",IF(OR($B693="",$C693="",$E693="",$F693=""),"Preencha descrição, categoria, tipo e unidade.",IF(AND($B693&lt;&gt;"",OR(LEFT($C693,1)="1",LEFT($C693,1)="2"),$D693=""),"Informe a prática de restauração para itens diretos.",IF(AND($D693&lt;&gt;"",NOT(OR(LEFT($C693,1)="1",LEFT($C693,1)="2"))),"Custos indiretos não devem pertencer a uma prática específica.",IF(AND($D693&lt;&gt;"",COUNTIF(' PROJETO'!$B$14:$B$16,$D693)=0),"Prática de restauração inválida ou não cadastrada.",IF(IF($D693="",FALSE(),IF(COUNTIF(' PROJETO'!$B$14:$B$16,$D693)=0,FALSE(),IFERROR(INDEX(' PROJETO'!$C$14:$C$16,MATCH($D693,' PROJETO'!$B$14:$B$16,0))&lt;&gt;"Sim",FALSE()))),"A prática informada no item não foi selecionada na aba Projeto.",IF(AND(MAX($I693,$L693,$O693,$R693,$U693,$X693)&gt;'CONFG.  LISTAS'!$F$4,NOT(OR($Z693&lt;&gt;"",$AA693&lt;&gt;""))),"Memorial de cálculo ou anexo obrigatório não informado para item acima do limite.",IF(OR(AND($G693&lt;&gt;"",$H693&lt;&gt;"",OR($G693&lt;=0,$H693&lt;=0)),AND($J693&lt;&gt;"",$K693&lt;&gt;"",OR($J693&lt;=0,$K693&lt;=0)),AND($M693&lt;&gt;"",$N693&lt;&gt;"",OR($M693&lt;=0,$N693&lt;=0)),AND($P693&lt;&gt;"",$Q693&lt;&gt;"",OR($P693&lt;=0,$Q693&lt;=0)),AND($S693&lt;&gt;"",$T693&lt;&gt;"",OR($S693&lt;=0,$T693&lt;=0)),AND($V693&lt;&gt;"",$W693&lt;&gt;"",OR($V693&lt;=0,$W693&lt;=0))),"Revise os valores informados: valor unitário e quantidade devem ser maiores que zero.",IF(OR(AND($G693="",$H693&lt;&gt;""),AND($G693&lt;&gt;"",$H693=""),AND($J693="",$K693&lt;&gt;""),AND($J693&lt;&gt;"",$K693=""),AND($M693="",$N693&lt;&gt;""),AND($M693&lt;&gt;"",$N693=""),AND($P693="",$Q693&lt;&gt;""),AND($P693&lt;&gt;"",$Q693=""),AND($S693="",$T693&lt;&gt;""),AND($S693&lt;&gt;"",$T693=""),AND($V693="",$W693&lt;&gt;""),AND($V693&lt;&gt;"",$W693="")),"Há ano preenchido parcialmente: "&amp;TRIM(IF(AND($G693="",$H693&lt;&gt;""),"Ano 1 (falta valor unitário); ","")&amp;IF(AND($G693&lt;&gt;"",$H693=""),"Ano 1 (falta quantidade); ","")&amp;IF(AND($J693="",$K693&lt;&gt;""),"Ano 2 (falta valor unitário); ","")&amp;IF(AND($J693&lt;&gt;"",$K693=""),"Ano 2 (falta quantidade); ","")&amp;IF(AND($M693="",$N693&lt;&gt;""),"Ano 3 (falta valor unitário); ","")&amp;IF(AND($M693&lt;&gt;"",$N693=""),"Ano 3 (falta quantidade); ","")&amp;IF(AND($P693="",$Q693&lt;&gt;""),"Ano 4 (falta valor unitário); ","")&amp;IF(AND($P693&lt;&gt;"",$Q693=""),"Ano 4 (falta quantidade); ","")&amp;IF(AND($S693="",$T693&lt;&gt;""),"Ano 5 (falta valor unitário); ","")&amp;IF(AND($S693&lt;&gt;"",$T693=""),"Ano 5 (falta quantidade); ","")&amp;IF(AND($V693="",$W693&lt;&gt;""),"Ano 6 (falta valor unitário); ","")&amp;IF(AND($V693&lt;&gt;"",$W693=""),"Ano 6 (falta quantidade); ","")), IF(NOT(OR(AND($G693&lt;&gt;"",$H693&lt;&gt;""),AND($J693&lt;&gt;"",$K693&lt;&gt;""),AND($M693&lt;&gt;"",$N693&lt;&gt;""),AND($P693&lt;&gt;"",$Q693&lt;&gt;""),AND($S693&lt;&gt;"",$T693&lt;&gt;""),AND($V693&lt;&gt;"",$W693&lt;&gt;""))),"Informe pelo menos um ano completo com valor unitário e quantidade.",IF(AND($C693&lt;&gt;"",$E693&lt;&gt;"",LEFT(TRIM($C693),1)&lt;&gt;LEFT(TRIM($E693),1)),"Categoria e tipo estão incompatíveis.",IF(IF(OR($E693="",$F693=""),FALSE(),IFERROR(COUNTIF(INDIRECT("UNITS_"&amp;SUBSTITUTE(LEFT($E693,FIND(" ",$E693&amp;" ")-1),".","_")),$F693)=0,TRUE())),"Unidade incompatível com o tipo selecionado.",IF(OR(AND(ISNUMBER(SEARCH("comunic",LOWER($B693))),LEFT($E693,3)&lt;&gt;"4.4"),AND(ISNUMBER(SEARCH("monitor",LOWER($B693))),NOT(OR(LEFT($E693,3)="1.5",LEFT($E693,3)="2.5")))),"Revise a classificação do item conforme as regras de preenchimento.",IF(AND($B693&lt;&gt;"",OR(ISNUMBER(SEARCH("outro",LOWER($B693))),ISNUMBER(SEARCH("divers",LOWER($B693))),ISNUMBER(SEARCH("kit",LOWER($B693))),ISNUMBER(SEARCH("ferrament",LOWER($B693))),ISNUMBER(SEARCH("epi",LOWER($B693)))),NOT(OR($Z693&lt;&gt;"",$AA693&lt;&gt;""))),"Descrição muito genérica: detalhe melhor o item e registre o racional no memorial ou em anexo.",IF(AND($Y693=0,$B693&lt;&gt;"",OR($G693&lt;&gt;"",$H693&lt;&gt;"",$J693&lt;&gt;"",$K693&lt;&gt;"",$M693&lt;&gt;"",$N693&lt;&gt;"",$P693&lt;&gt;"",$Q693&lt;&gt;"",$S693&lt;&gt;"",$T693&lt;&gt;"",$V693&lt;&gt;"",$W693&lt;&gt;"")),"O item possui dados lançados, mas o total está zerado. Revise os valores informados.","")))))))))))))))</f>
        <v/>
      </c>
    </row>
    <row r="694" spans="1:35" ht="14.25" customHeight="1" x14ac:dyDescent="0.25">
      <c r="A694" s="57" t="str">
        <f t="shared" si="130"/>
        <v/>
      </c>
      <c r="B694" s="58"/>
      <c r="C694" s="58"/>
      <c r="D694" s="58"/>
      <c r="E694" s="58"/>
      <c r="F694" s="58"/>
      <c r="G694" s="269"/>
      <c r="H694" s="59"/>
      <c r="I694" s="273">
        <f t="shared" si="131"/>
        <v>0</v>
      </c>
      <c r="J694" s="269"/>
      <c r="K694" s="59"/>
      <c r="L694" s="270">
        <f t="shared" si="132"/>
        <v>0</v>
      </c>
      <c r="M694" s="269"/>
      <c r="N694" s="59"/>
      <c r="O694" s="270">
        <f t="shared" si="133"/>
        <v>0</v>
      </c>
      <c r="P694" s="269"/>
      <c r="Q694" s="59"/>
      <c r="R694" s="271">
        <f t="shared" si="134"/>
        <v>0</v>
      </c>
      <c r="S694" s="269"/>
      <c r="T694" s="59"/>
      <c r="U694" s="270">
        <f t="shared" si="135"/>
        <v>0</v>
      </c>
      <c r="V694" s="269"/>
      <c r="W694" s="59"/>
      <c r="X694" s="270">
        <f t="shared" si="136"/>
        <v>0</v>
      </c>
      <c r="Y694" s="270">
        <f t="shared" si="137"/>
        <v>0</v>
      </c>
      <c r="Z694" s="58"/>
      <c r="AA694" s="58"/>
      <c r="AB694" s="60" t="str">
        <f t="shared" si="138"/>
        <v/>
      </c>
      <c r="AC694" s="21" t="b">
        <f t="shared" si="139"/>
        <v>0</v>
      </c>
      <c r="AD694" s="21" t="b">
        <f t="shared" si="140"/>
        <v>0</v>
      </c>
      <c r="AE694" s="21" t="b">
        <f t="shared" si="141"/>
        <v>0</v>
      </c>
      <c r="AF694" s="21" t="b">
        <f ca="1">OR(AND($AC694,NOT($AD694)),AND($AC694,OR(AND($G694="",$H694&lt;&gt;""),AND($G694&lt;&gt;"",$H694=""),AND($J694="",$K694&lt;&gt;""),AND($J694&lt;&gt;"",$K694=""),AND($M694="",$N694&lt;&gt;""),AND($M694&lt;&gt;"",$N694=""),AND($P694="",$Q694&lt;&gt;""),AND($P694&lt;&gt;"",$Q694=""),AND($S694="",$T694&lt;&gt;""),AND($S694&lt;&gt;"",$T694=""),AND($V694="",$W694&lt;&gt;""),AND($V694&lt;&gt;"",$W694=""))),AND($C694&lt;&gt;"",$E694&lt;&gt;"",LEFT(TRIM($C694),1)&lt;&gt;LEFT(TRIM($E694),1)),IF(OR($E694="",$F694=""),FALSE(),IFERROR(COUNTIF(INDIRECT("UNITS_"&amp;SUBSTITUTE(LEFT($E694,FIND(" ",$E694&amp;" ")-1),".","_")),$F694)=0,TRUE())),AND($B694&lt;&gt;"",OR(ISNUMBER(SEARCH("outro",LOWER($B694))),ISNUMBER(SEARCH("divers",LOWER($B694))),ISNUMBER(SEARCH("etc",LOWER($B694))))),OR(AND(ISNUMBER(SEARCH("comunic",LOWER($B694))),LEFT($E694,3)&lt;&gt;"4.4"),AND(ISNUMBER(SEARCH("monitor",LOWER($B694))),NOT(OR(LEFT($E694,3)="1.5",LEFT($E694,3)="2.5")))),AND($B694&lt;&gt;"",OR(LEFT($C694,1)="1",LEFT($C694,1)="2"),$D694=""),AND($D694&lt;&gt;"",NOT(OR(LEFT($C694,1)="1",LEFT($C694,1)="2"))),AND($D694&lt;&gt;"",COUNTIF(' PROJETO'!$B$14:$B$16,$D694)=0),IF($D694="",FALSE(),IF(COUNTIF(' PROJETO'!$B$14:$B$16,$D694)=0,FALSE(),IFERROR(INDEX(' PROJETO'!$C$14:$C$16,MATCH($D694,' PROJETO'!$B$14:$B$16,0))&lt;&gt;"Sim",FALSE()))))</f>
        <v>0</v>
      </c>
      <c r="AG694" s="21" t="b">
        <f>AND($AC694,$Y694&gt;'CONFG.  LISTAS'!$F$4,$Z694="",$AA694="")</f>
        <v>0</v>
      </c>
      <c r="AH694" s="21" t="str">
        <f t="shared" si="142"/>
        <v/>
      </c>
      <c r="AI694" s="43" t="str">
        <f ca="1">IF(NOT($AC694),"",IF(OR($B694="",$C694="",$E694="",$F694=""),"Preencha descrição, categoria, tipo e unidade.",IF(AND($B694&lt;&gt;"",OR(LEFT($C694,1)="1",LEFT($C694,1)="2"),$D694=""),"Informe a prática de restauração para itens diretos.",IF(AND($D694&lt;&gt;"",NOT(OR(LEFT($C694,1)="1",LEFT($C694,1)="2"))),"Custos indiretos não devem pertencer a uma prática específica.",IF(AND($D694&lt;&gt;"",COUNTIF(' PROJETO'!$B$14:$B$16,$D694)=0),"Prática de restauração inválida ou não cadastrada.",IF(IF($D694="",FALSE(),IF(COUNTIF(' PROJETO'!$B$14:$B$16,$D694)=0,FALSE(),IFERROR(INDEX(' PROJETO'!$C$14:$C$16,MATCH($D694,' PROJETO'!$B$14:$B$16,0))&lt;&gt;"Sim",FALSE()))),"A prática informada no item não foi selecionada na aba Projeto.",IF(AND(MAX($I694,$L694,$O694,$R694,$U694,$X694)&gt;'CONFG.  LISTAS'!$F$4,NOT(OR($Z694&lt;&gt;"",$AA694&lt;&gt;""))),"Memorial de cálculo ou anexo obrigatório não informado para item acima do limite.",IF(OR(AND($G694&lt;&gt;"",$H694&lt;&gt;"",OR($G694&lt;=0,$H694&lt;=0)),AND($J694&lt;&gt;"",$K694&lt;&gt;"",OR($J694&lt;=0,$K694&lt;=0)),AND($M694&lt;&gt;"",$N694&lt;&gt;"",OR($M694&lt;=0,$N694&lt;=0)),AND($P694&lt;&gt;"",$Q694&lt;&gt;"",OR($P694&lt;=0,$Q694&lt;=0)),AND($S694&lt;&gt;"",$T694&lt;&gt;"",OR($S694&lt;=0,$T694&lt;=0)),AND($V694&lt;&gt;"",$W694&lt;&gt;"",OR($V694&lt;=0,$W694&lt;=0))),"Revise os valores informados: valor unitário e quantidade devem ser maiores que zero.",IF(OR(AND($G694="",$H694&lt;&gt;""),AND($G694&lt;&gt;"",$H694=""),AND($J694="",$K694&lt;&gt;""),AND($J694&lt;&gt;"",$K694=""),AND($M694="",$N694&lt;&gt;""),AND($M694&lt;&gt;"",$N694=""),AND($P694="",$Q694&lt;&gt;""),AND($P694&lt;&gt;"",$Q694=""),AND($S694="",$T694&lt;&gt;""),AND($S694&lt;&gt;"",$T694=""),AND($V694="",$W694&lt;&gt;""),AND($V694&lt;&gt;"",$W694="")),"Há ano preenchido parcialmente: "&amp;TRIM(IF(AND($G694="",$H694&lt;&gt;""),"Ano 1 (falta valor unitário); ","")&amp;IF(AND($G694&lt;&gt;"",$H694=""),"Ano 1 (falta quantidade); ","")&amp;IF(AND($J694="",$K694&lt;&gt;""),"Ano 2 (falta valor unitário); ","")&amp;IF(AND($J694&lt;&gt;"",$K694=""),"Ano 2 (falta quantidade); ","")&amp;IF(AND($M694="",$N694&lt;&gt;""),"Ano 3 (falta valor unitário); ","")&amp;IF(AND($M694&lt;&gt;"",$N694=""),"Ano 3 (falta quantidade); ","")&amp;IF(AND($P694="",$Q694&lt;&gt;""),"Ano 4 (falta valor unitário); ","")&amp;IF(AND($P694&lt;&gt;"",$Q694=""),"Ano 4 (falta quantidade); ","")&amp;IF(AND($S694="",$T694&lt;&gt;""),"Ano 5 (falta valor unitário); ","")&amp;IF(AND($S694&lt;&gt;"",$T694=""),"Ano 5 (falta quantidade); ","")&amp;IF(AND($V694="",$W694&lt;&gt;""),"Ano 6 (falta valor unitário); ","")&amp;IF(AND($V694&lt;&gt;"",$W694=""),"Ano 6 (falta quantidade); ","")), IF(NOT(OR(AND($G694&lt;&gt;"",$H694&lt;&gt;""),AND($J694&lt;&gt;"",$K694&lt;&gt;""),AND($M694&lt;&gt;"",$N694&lt;&gt;""),AND($P694&lt;&gt;"",$Q694&lt;&gt;""),AND($S694&lt;&gt;"",$T694&lt;&gt;""),AND($V694&lt;&gt;"",$W694&lt;&gt;""))),"Informe pelo menos um ano completo com valor unitário e quantidade.",IF(AND($C694&lt;&gt;"",$E694&lt;&gt;"",LEFT(TRIM($C694),1)&lt;&gt;LEFT(TRIM($E694),1)),"Categoria e tipo estão incompatíveis.",IF(IF(OR($E694="",$F694=""),FALSE(),IFERROR(COUNTIF(INDIRECT("UNITS_"&amp;SUBSTITUTE(LEFT($E694,FIND(" ",$E694&amp;" ")-1),".","_")),$F694)=0,TRUE())),"Unidade incompatível com o tipo selecionado.",IF(OR(AND(ISNUMBER(SEARCH("comunic",LOWER($B694))),LEFT($E694,3)&lt;&gt;"4.4"),AND(ISNUMBER(SEARCH("monitor",LOWER($B694))),NOT(OR(LEFT($E694,3)="1.5",LEFT($E694,3)="2.5")))),"Revise a classificação do item conforme as regras de preenchimento.",IF(AND($B694&lt;&gt;"",OR(ISNUMBER(SEARCH("outro",LOWER($B694))),ISNUMBER(SEARCH("divers",LOWER($B694))),ISNUMBER(SEARCH("kit",LOWER($B694))),ISNUMBER(SEARCH("ferrament",LOWER($B694))),ISNUMBER(SEARCH("epi",LOWER($B694)))),NOT(OR($Z694&lt;&gt;"",$AA694&lt;&gt;""))),"Descrição muito genérica: detalhe melhor o item e registre o racional no memorial ou em anexo.",IF(AND($Y694=0,$B694&lt;&gt;"",OR($G694&lt;&gt;"",$H694&lt;&gt;"",$J694&lt;&gt;"",$K694&lt;&gt;"",$M694&lt;&gt;"",$N694&lt;&gt;"",$P694&lt;&gt;"",$Q694&lt;&gt;"",$S694&lt;&gt;"",$T694&lt;&gt;"",$V694&lt;&gt;"",$W694&lt;&gt;"")),"O item possui dados lançados, mas o total está zerado. Revise os valores informados.","")))))))))))))))</f>
        <v/>
      </c>
    </row>
    <row r="695" spans="1:35" ht="14.25" customHeight="1" x14ac:dyDescent="0.25">
      <c r="A695" s="57" t="str">
        <f t="shared" si="130"/>
        <v/>
      </c>
      <c r="B695" s="61"/>
      <c r="C695" s="61"/>
      <c r="D695" s="58"/>
      <c r="E695" s="61"/>
      <c r="F695" s="61"/>
      <c r="G695" s="272"/>
      <c r="H695" s="62"/>
      <c r="I695" s="273">
        <f t="shared" si="131"/>
        <v>0</v>
      </c>
      <c r="J695" s="272"/>
      <c r="K695" s="62"/>
      <c r="L695" s="270">
        <f t="shared" si="132"/>
        <v>0</v>
      </c>
      <c r="M695" s="272"/>
      <c r="N695" s="62"/>
      <c r="O695" s="270">
        <f t="shared" si="133"/>
        <v>0</v>
      </c>
      <c r="P695" s="272"/>
      <c r="Q695" s="62"/>
      <c r="R695" s="271">
        <f t="shared" si="134"/>
        <v>0</v>
      </c>
      <c r="S695" s="272"/>
      <c r="T695" s="62"/>
      <c r="U695" s="270">
        <f t="shared" si="135"/>
        <v>0</v>
      </c>
      <c r="V695" s="272"/>
      <c r="W695" s="62"/>
      <c r="X695" s="270">
        <f t="shared" si="136"/>
        <v>0</v>
      </c>
      <c r="Y695" s="270">
        <f t="shared" si="137"/>
        <v>0</v>
      </c>
      <c r="Z695" s="61"/>
      <c r="AA695" s="61"/>
      <c r="AB695" s="60" t="str">
        <f t="shared" si="138"/>
        <v/>
      </c>
      <c r="AC695" s="21" t="b">
        <f t="shared" si="139"/>
        <v>0</v>
      </c>
      <c r="AD695" s="21" t="b">
        <f t="shared" si="140"/>
        <v>0</v>
      </c>
      <c r="AE695" s="21" t="b">
        <f t="shared" si="141"/>
        <v>0</v>
      </c>
      <c r="AF695" s="21" t="b">
        <f ca="1">OR(AND($AC695,NOT($AD695)),AND($AC695,OR(AND($G695="",$H695&lt;&gt;""),AND($G695&lt;&gt;"",$H695=""),AND($J695="",$K695&lt;&gt;""),AND($J695&lt;&gt;"",$K695=""),AND($M695="",$N695&lt;&gt;""),AND($M695&lt;&gt;"",$N695=""),AND($P695="",$Q695&lt;&gt;""),AND($P695&lt;&gt;"",$Q695=""),AND($S695="",$T695&lt;&gt;""),AND($S695&lt;&gt;"",$T695=""),AND($V695="",$W695&lt;&gt;""),AND($V695&lt;&gt;"",$W695=""))),AND($C695&lt;&gt;"",$E695&lt;&gt;"",LEFT(TRIM($C695),1)&lt;&gt;LEFT(TRIM($E695),1)),IF(OR($E695="",$F695=""),FALSE(),IFERROR(COUNTIF(INDIRECT("UNITS_"&amp;SUBSTITUTE(LEFT($E695,FIND(" ",$E695&amp;" ")-1),".","_")),$F695)=0,TRUE())),AND($B695&lt;&gt;"",OR(ISNUMBER(SEARCH("outro",LOWER($B695))),ISNUMBER(SEARCH("divers",LOWER($B695))),ISNUMBER(SEARCH("etc",LOWER($B695))))),OR(AND(ISNUMBER(SEARCH("comunic",LOWER($B695))),LEFT($E695,3)&lt;&gt;"4.4"),AND(ISNUMBER(SEARCH("monitor",LOWER($B695))),NOT(OR(LEFT($E695,3)="1.5",LEFT($E695,3)="2.5")))),AND($B695&lt;&gt;"",OR(LEFT($C695,1)="1",LEFT($C695,1)="2"),$D695=""),AND($D695&lt;&gt;"",NOT(OR(LEFT($C695,1)="1",LEFT($C695,1)="2"))),AND($D695&lt;&gt;"",COUNTIF(' PROJETO'!$B$14:$B$16,$D695)=0),IF($D695="",FALSE(),IF(COUNTIF(' PROJETO'!$B$14:$B$16,$D695)=0,FALSE(),IFERROR(INDEX(' PROJETO'!$C$14:$C$16,MATCH($D695,' PROJETO'!$B$14:$B$16,0))&lt;&gt;"Sim",FALSE()))))</f>
        <v>0</v>
      </c>
      <c r="AG695" s="21" t="b">
        <f>AND($AC695,$Y695&gt;'CONFG.  LISTAS'!$F$4,$Z695="",$AA695="")</f>
        <v>0</v>
      </c>
      <c r="AH695" s="21" t="str">
        <f t="shared" si="142"/>
        <v/>
      </c>
      <c r="AI695" s="43" t="str">
        <f ca="1">IF(NOT($AC695),"",IF(OR($B695="",$C695="",$E695="",$F695=""),"Preencha descrição, categoria, tipo e unidade.",IF(AND($B695&lt;&gt;"",OR(LEFT($C695,1)="1",LEFT($C695,1)="2"),$D695=""),"Informe a prática de restauração para itens diretos.",IF(AND($D695&lt;&gt;"",NOT(OR(LEFT($C695,1)="1",LEFT($C695,1)="2"))),"Custos indiretos não devem pertencer a uma prática específica.",IF(AND($D695&lt;&gt;"",COUNTIF(' PROJETO'!$B$14:$B$16,$D695)=0),"Prática de restauração inválida ou não cadastrada.",IF(IF($D695="",FALSE(),IF(COUNTIF(' PROJETO'!$B$14:$B$16,$D695)=0,FALSE(),IFERROR(INDEX(' PROJETO'!$C$14:$C$16,MATCH($D695,' PROJETO'!$B$14:$B$16,0))&lt;&gt;"Sim",FALSE()))),"A prática informada no item não foi selecionada na aba Projeto.",IF(AND(MAX($I695,$L695,$O695,$R695,$U695,$X695)&gt;'CONFG.  LISTAS'!$F$4,NOT(OR($Z695&lt;&gt;"",$AA695&lt;&gt;""))),"Memorial de cálculo ou anexo obrigatório não informado para item acima do limite.",IF(OR(AND($G695&lt;&gt;"",$H695&lt;&gt;"",OR($G695&lt;=0,$H695&lt;=0)),AND($J695&lt;&gt;"",$K695&lt;&gt;"",OR($J695&lt;=0,$K695&lt;=0)),AND($M695&lt;&gt;"",$N695&lt;&gt;"",OR($M695&lt;=0,$N695&lt;=0)),AND($P695&lt;&gt;"",$Q695&lt;&gt;"",OR($P695&lt;=0,$Q695&lt;=0)),AND($S695&lt;&gt;"",$T695&lt;&gt;"",OR($S695&lt;=0,$T695&lt;=0)),AND($V695&lt;&gt;"",$W695&lt;&gt;"",OR($V695&lt;=0,$W695&lt;=0))),"Revise os valores informados: valor unitário e quantidade devem ser maiores que zero.",IF(OR(AND($G695="",$H695&lt;&gt;""),AND($G695&lt;&gt;"",$H695=""),AND($J695="",$K695&lt;&gt;""),AND($J695&lt;&gt;"",$K695=""),AND($M695="",$N695&lt;&gt;""),AND($M695&lt;&gt;"",$N695=""),AND($P695="",$Q695&lt;&gt;""),AND($P695&lt;&gt;"",$Q695=""),AND($S695="",$T695&lt;&gt;""),AND($S695&lt;&gt;"",$T695=""),AND($V695="",$W695&lt;&gt;""),AND($V695&lt;&gt;"",$W695="")),"Há ano preenchido parcialmente: "&amp;TRIM(IF(AND($G695="",$H695&lt;&gt;""),"Ano 1 (falta valor unitário); ","")&amp;IF(AND($G695&lt;&gt;"",$H695=""),"Ano 1 (falta quantidade); ","")&amp;IF(AND($J695="",$K695&lt;&gt;""),"Ano 2 (falta valor unitário); ","")&amp;IF(AND($J695&lt;&gt;"",$K695=""),"Ano 2 (falta quantidade); ","")&amp;IF(AND($M695="",$N695&lt;&gt;""),"Ano 3 (falta valor unitário); ","")&amp;IF(AND($M695&lt;&gt;"",$N695=""),"Ano 3 (falta quantidade); ","")&amp;IF(AND($P695="",$Q695&lt;&gt;""),"Ano 4 (falta valor unitário); ","")&amp;IF(AND($P695&lt;&gt;"",$Q695=""),"Ano 4 (falta quantidade); ","")&amp;IF(AND($S695="",$T695&lt;&gt;""),"Ano 5 (falta valor unitário); ","")&amp;IF(AND($S695&lt;&gt;"",$T695=""),"Ano 5 (falta quantidade); ","")&amp;IF(AND($V695="",$W695&lt;&gt;""),"Ano 6 (falta valor unitário); ","")&amp;IF(AND($V695&lt;&gt;"",$W695=""),"Ano 6 (falta quantidade); ","")), IF(NOT(OR(AND($G695&lt;&gt;"",$H695&lt;&gt;""),AND($J695&lt;&gt;"",$K695&lt;&gt;""),AND($M695&lt;&gt;"",$N695&lt;&gt;""),AND($P695&lt;&gt;"",$Q695&lt;&gt;""),AND($S695&lt;&gt;"",$T695&lt;&gt;""),AND($V695&lt;&gt;"",$W695&lt;&gt;""))),"Informe pelo menos um ano completo com valor unitário e quantidade.",IF(AND($C695&lt;&gt;"",$E695&lt;&gt;"",LEFT(TRIM($C695),1)&lt;&gt;LEFT(TRIM($E695),1)),"Categoria e tipo estão incompatíveis.",IF(IF(OR($E695="",$F695=""),FALSE(),IFERROR(COUNTIF(INDIRECT("UNITS_"&amp;SUBSTITUTE(LEFT($E695,FIND(" ",$E695&amp;" ")-1),".","_")),$F695)=0,TRUE())),"Unidade incompatível com o tipo selecionado.",IF(OR(AND(ISNUMBER(SEARCH("comunic",LOWER($B695))),LEFT($E695,3)&lt;&gt;"4.4"),AND(ISNUMBER(SEARCH("monitor",LOWER($B695))),NOT(OR(LEFT($E695,3)="1.5",LEFT($E695,3)="2.5")))),"Revise a classificação do item conforme as regras de preenchimento.",IF(AND($B695&lt;&gt;"",OR(ISNUMBER(SEARCH("outro",LOWER($B695))),ISNUMBER(SEARCH("divers",LOWER($B695))),ISNUMBER(SEARCH("kit",LOWER($B695))),ISNUMBER(SEARCH("ferrament",LOWER($B695))),ISNUMBER(SEARCH("epi",LOWER($B695)))),NOT(OR($Z695&lt;&gt;"",$AA695&lt;&gt;""))),"Descrição muito genérica: detalhe melhor o item e registre o racional no memorial ou em anexo.",IF(AND($Y695=0,$B695&lt;&gt;"",OR($G695&lt;&gt;"",$H695&lt;&gt;"",$J695&lt;&gt;"",$K695&lt;&gt;"",$M695&lt;&gt;"",$N695&lt;&gt;"",$P695&lt;&gt;"",$Q695&lt;&gt;"",$S695&lt;&gt;"",$T695&lt;&gt;"",$V695&lt;&gt;"",$W695&lt;&gt;"")),"O item possui dados lançados, mas o total está zerado. Revise os valores informados.","")))))))))))))))</f>
        <v/>
      </c>
    </row>
    <row r="696" spans="1:35" ht="14.25" customHeight="1" x14ac:dyDescent="0.25">
      <c r="A696" s="57" t="str">
        <f t="shared" si="130"/>
        <v/>
      </c>
      <c r="B696" s="58"/>
      <c r="C696" s="58"/>
      <c r="D696" s="58"/>
      <c r="E696" s="58"/>
      <c r="F696" s="58"/>
      <c r="G696" s="269"/>
      <c r="H696" s="59"/>
      <c r="I696" s="273">
        <f t="shared" si="131"/>
        <v>0</v>
      </c>
      <c r="J696" s="269"/>
      <c r="K696" s="59"/>
      <c r="L696" s="270">
        <f t="shared" si="132"/>
        <v>0</v>
      </c>
      <c r="M696" s="269"/>
      <c r="N696" s="59"/>
      <c r="O696" s="270">
        <f t="shared" si="133"/>
        <v>0</v>
      </c>
      <c r="P696" s="269"/>
      <c r="Q696" s="59"/>
      <c r="R696" s="271">
        <f t="shared" si="134"/>
        <v>0</v>
      </c>
      <c r="S696" s="269"/>
      <c r="T696" s="59"/>
      <c r="U696" s="270">
        <f t="shared" si="135"/>
        <v>0</v>
      </c>
      <c r="V696" s="269"/>
      <c r="W696" s="59"/>
      <c r="X696" s="270">
        <f t="shared" si="136"/>
        <v>0</v>
      </c>
      <c r="Y696" s="270">
        <f t="shared" si="137"/>
        <v>0</v>
      </c>
      <c r="Z696" s="58"/>
      <c r="AA696" s="58"/>
      <c r="AB696" s="60" t="str">
        <f t="shared" si="138"/>
        <v/>
      </c>
      <c r="AC696" s="21" t="b">
        <f t="shared" si="139"/>
        <v>0</v>
      </c>
      <c r="AD696" s="21" t="b">
        <f t="shared" si="140"/>
        <v>0</v>
      </c>
      <c r="AE696" s="21" t="b">
        <f t="shared" si="141"/>
        <v>0</v>
      </c>
      <c r="AF696" s="21" t="b">
        <f ca="1">OR(AND($AC696,NOT($AD696)),AND($AC696,OR(AND($G696="",$H696&lt;&gt;""),AND($G696&lt;&gt;"",$H696=""),AND($J696="",$K696&lt;&gt;""),AND($J696&lt;&gt;"",$K696=""),AND($M696="",$N696&lt;&gt;""),AND($M696&lt;&gt;"",$N696=""),AND($P696="",$Q696&lt;&gt;""),AND($P696&lt;&gt;"",$Q696=""),AND($S696="",$T696&lt;&gt;""),AND($S696&lt;&gt;"",$T696=""),AND($V696="",$W696&lt;&gt;""),AND($V696&lt;&gt;"",$W696=""))),AND($C696&lt;&gt;"",$E696&lt;&gt;"",LEFT(TRIM($C696),1)&lt;&gt;LEFT(TRIM($E696),1)),IF(OR($E696="",$F696=""),FALSE(),IFERROR(COUNTIF(INDIRECT("UNITS_"&amp;SUBSTITUTE(LEFT($E696,FIND(" ",$E696&amp;" ")-1),".","_")),$F696)=0,TRUE())),AND($B696&lt;&gt;"",OR(ISNUMBER(SEARCH("outro",LOWER($B696))),ISNUMBER(SEARCH("divers",LOWER($B696))),ISNUMBER(SEARCH("etc",LOWER($B696))))),OR(AND(ISNUMBER(SEARCH("comunic",LOWER($B696))),LEFT($E696,3)&lt;&gt;"4.4"),AND(ISNUMBER(SEARCH("monitor",LOWER($B696))),NOT(OR(LEFT($E696,3)="1.5",LEFT($E696,3)="2.5")))),AND($B696&lt;&gt;"",OR(LEFT($C696,1)="1",LEFT($C696,1)="2"),$D696=""),AND($D696&lt;&gt;"",NOT(OR(LEFT($C696,1)="1",LEFT($C696,1)="2"))),AND($D696&lt;&gt;"",COUNTIF(' PROJETO'!$B$14:$B$16,$D696)=0),IF($D696="",FALSE(),IF(COUNTIF(' PROJETO'!$B$14:$B$16,$D696)=0,FALSE(),IFERROR(INDEX(' PROJETO'!$C$14:$C$16,MATCH($D696,' PROJETO'!$B$14:$B$16,0))&lt;&gt;"Sim",FALSE()))))</f>
        <v>0</v>
      </c>
      <c r="AG696" s="21" t="b">
        <f>AND($AC696,$Y696&gt;'CONFG.  LISTAS'!$F$4,$Z696="",$AA696="")</f>
        <v>0</v>
      </c>
      <c r="AH696" s="21" t="str">
        <f t="shared" si="142"/>
        <v/>
      </c>
      <c r="AI696" s="43" t="str">
        <f ca="1">IF(NOT($AC696),"",IF(OR($B696="",$C696="",$E696="",$F696=""),"Preencha descrição, categoria, tipo e unidade.",IF(AND($B696&lt;&gt;"",OR(LEFT($C696,1)="1",LEFT($C696,1)="2"),$D696=""),"Informe a prática de restauração para itens diretos.",IF(AND($D696&lt;&gt;"",NOT(OR(LEFT($C696,1)="1",LEFT($C696,1)="2"))),"Custos indiretos não devem pertencer a uma prática específica.",IF(AND($D696&lt;&gt;"",COUNTIF(' PROJETO'!$B$14:$B$16,$D696)=0),"Prática de restauração inválida ou não cadastrada.",IF(IF($D696="",FALSE(),IF(COUNTIF(' PROJETO'!$B$14:$B$16,$D696)=0,FALSE(),IFERROR(INDEX(' PROJETO'!$C$14:$C$16,MATCH($D696,' PROJETO'!$B$14:$B$16,0))&lt;&gt;"Sim",FALSE()))),"A prática informada no item não foi selecionada na aba Projeto.",IF(AND(MAX($I696,$L696,$O696,$R696,$U696,$X696)&gt;'CONFG.  LISTAS'!$F$4,NOT(OR($Z696&lt;&gt;"",$AA696&lt;&gt;""))),"Memorial de cálculo ou anexo obrigatório não informado para item acima do limite.",IF(OR(AND($G696&lt;&gt;"",$H696&lt;&gt;"",OR($G696&lt;=0,$H696&lt;=0)),AND($J696&lt;&gt;"",$K696&lt;&gt;"",OR($J696&lt;=0,$K696&lt;=0)),AND($M696&lt;&gt;"",$N696&lt;&gt;"",OR($M696&lt;=0,$N696&lt;=0)),AND($P696&lt;&gt;"",$Q696&lt;&gt;"",OR($P696&lt;=0,$Q696&lt;=0)),AND($S696&lt;&gt;"",$T696&lt;&gt;"",OR($S696&lt;=0,$T696&lt;=0)),AND($V696&lt;&gt;"",$W696&lt;&gt;"",OR($V696&lt;=0,$W696&lt;=0))),"Revise os valores informados: valor unitário e quantidade devem ser maiores que zero.",IF(OR(AND($G696="",$H696&lt;&gt;""),AND($G696&lt;&gt;"",$H696=""),AND($J696="",$K696&lt;&gt;""),AND($J696&lt;&gt;"",$K696=""),AND($M696="",$N696&lt;&gt;""),AND($M696&lt;&gt;"",$N696=""),AND($P696="",$Q696&lt;&gt;""),AND($P696&lt;&gt;"",$Q696=""),AND($S696="",$T696&lt;&gt;""),AND($S696&lt;&gt;"",$T696=""),AND($V696="",$W696&lt;&gt;""),AND($V696&lt;&gt;"",$W696="")),"Há ano preenchido parcialmente: "&amp;TRIM(IF(AND($G696="",$H696&lt;&gt;""),"Ano 1 (falta valor unitário); ","")&amp;IF(AND($G696&lt;&gt;"",$H696=""),"Ano 1 (falta quantidade); ","")&amp;IF(AND($J696="",$K696&lt;&gt;""),"Ano 2 (falta valor unitário); ","")&amp;IF(AND($J696&lt;&gt;"",$K696=""),"Ano 2 (falta quantidade); ","")&amp;IF(AND($M696="",$N696&lt;&gt;""),"Ano 3 (falta valor unitário); ","")&amp;IF(AND($M696&lt;&gt;"",$N696=""),"Ano 3 (falta quantidade); ","")&amp;IF(AND($P696="",$Q696&lt;&gt;""),"Ano 4 (falta valor unitário); ","")&amp;IF(AND($P696&lt;&gt;"",$Q696=""),"Ano 4 (falta quantidade); ","")&amp;IF(AND($S696="",$T696&lt;&gt;""),"Ano 5 (falta valor unitário); ","")&amp;IF(AND($S696&lt;&gt;"",$T696=""),"Ano 5 (falta quantidade); ","")&amp;IF(AND($V696="",$W696&lt;&gt;""),"Ano 6 (falta valor unitário); ","")&amp;IF(AND($V696&lt;&gt;"",$W696=""),"Ano 6 (falta quantidade); ","")), IF(NOT(OR(AND($G696&lt;&gt;"",$H696&lt;&gt;""),AND($J696&lt;&gt;"",$K696&lt;&gt;""),AND($M696&lt;&gt;"",$N696&lt;&gt;""),AND($P696&lt;&gt;"",$Q696&lt;&gt;""),AND($S696&lt;&gt;"",$T696&lt;&gt;""),AND($V696&lt;&gt;"",$W696&lt;&gt;""))),"Informe pelo menos um ano completo com valor unitário e quantidade.",IF(AND($C696&lt;&gt;"",$E696&lt;&gt;"",LEFT(TRIM($C696),1)&lt;&gt;LEFT(TRIM($E696),1)),"Categoria e tipo estão incompatíveis.",IF(IF(OR($E696="",$F696=""),FALSE(),IFERROR(COUNTIF(INDIRECT("UNITS_"&amp;SUBSTITUTE(LEFT($E696,FIND(" ",$E696&amp;" ")-1),".","_")),$F696)=0,TRUE())),"Unidade incompatível com o tipo selecionado.",IF(OR(AND(ISNUMBER(SEARCH("comunic",LOWER($B696))),LEFT($E696,3)&lt;&gt;"4.4"),AND(ISNUMBER(SEARCH("monitor",LOWER($B696))),NOT(OR(LEFT($E696,3)="1.5",LEFT($E696,3)="2.5")))),"Revise a classificação do item conforme as regras de preenchimento.",IF(AND($B696&lt;&gt;"",OR(ISNUMBER(SEARCH("outro",LOWER($B696))),ISNUMBER(SEARCH("divers",LOWER($B696))),ISNUMBER(SEARCH("kit",LOWER($B696))),ISNUMBER(SEARCH("ferrament",LOWER($B696))),ISNUMBER(SEARCH("epi",LOWER($B696)))),NOT(OR($Z696&lt;&gt;"",$AA696&lt;&gt;""))),"Descrição muito genérica: detalhe melhor o item e registre o racional no memorial ou em anexo.",IF(AND($Y696=0,$B696&lt;&gt;"",OR($G696&lt;&gt;"",$H696&lt;&gt;"",$J696&lt;&gt;"",$K696&lt;&gt;"",$M696&lt;&gt;"",$N696&lt;&gt;"",$P696&lt;&gt;"",$Q696&lt;&gt;"",$S696&lt;&gt;"",$T696&lt;&gt;"",$V696&lt;&gt;"",$W696&lt;&gt;"")),"O item possui dados lançados, mas o total está zerado. Revise os valores informados.","")))))))))))))))</f>
        <v/>
      </c>
    </row>
    <row r="697" spans="1:35" ht="14.25" customHeight="1" x14ac:dyDescent="0.25">
      <c r="A697" s="57" t="str">
        <f t="shared" si="130"/>
        <v/>
      </c>
      <c r="B697" s="61"/>
      <c r="C697" s="61"/>
      <c r="D697" s="58"/>
      <c r="E697" s="61"/>
      <c r="F697" s="61"/>
      <c r="G697" s="272"/>
      <c r="H697" s="62"/>
      <c r="I697" s="273">
        <f t="shared" si="131"/>
        <v>0</v>
      </c>
      <c r="J697" s="272"/>
      <c r="K697" s="62"/>
      <c r="L697" s="270">
        <f t="shared" si="132"/>
        <v>0</v>
      </c>
      <c r="M697" s="272"/>
      <c r="N697" s="62"/>
      <c r="O697" s="270">
        <f t="shared" si="133"/>
        <v>0</v>
      </c>
      <c r="P697" s="272"/>
      <c r="Q697" s="62"/>
      <c r="R697" s="271">
        <f t="shared" si="134"/>
        <v>0</v>
      </c>
      <c r="S697" s="272"/>
      <c r="T697" s="62"/>
      <c r="U697" s="270">
        <f t="shared" si="135"/>
        <v>0</v>
      </c>
      <c r="V697" s="272"/>
      <c r="W697" s="62"/>
      <c r="X697" s="270">
        <f t="shared" si="136"/>
        <v>0</v>
      </c>
      <c r="Y697" s="270">
        <f t="shared" si="137"/>
        <v>0</v>
      </c>
      <c r="Z697" s="61"/>
      <c r="AA697" s="61"/>
      <c r="AB697" s="60" t="str">
        <f t="shared" si="138"/>
        <v/>
      </c>
      <c r="AC697" s="21" t="b">
        <f t="shared" si="139"/>
        <v>0</v>
      </c>
      <c r="AD697" s="21" t="b">
        <f t="shared" si="140"/>
        <v>0</v>
      </c>
      <c r="AE697" s="21" t="b">
        <f t="shared" si="141"/>
        <v>0</v>
      </c>
      <c r="AF697" s="21" t="b">
        <f ca="1">OR(AND($AC697,NOT($AD697)),AND($AC697,OR(AND($G697="",$H697&lt;&gt;""),AND($G697&lt;&gt;"",$H697=""),AND($J697="",$K697&lt;&gt;""),AND($J697&lt;&gt;"",$K697=""),AND($M697="",$N697&lt;&gt;""),AND($M697&lt;&gt;"",$N697=""),AND($P697="",$Q697&lt;&gt;""),AND($P697&lt;&gt;"",$Q697=""),AND($S697="",$T697&lt;&gt;""),AND($S697&lt;&gt;"",$T697=""),AND($V697="",$W697&lt;&gt;""),AND($V697&lt;&gt;"",$W697=""))),AND($C697&lt;&gt;"",$E697&lt;&gt;"",LEFT(TRIM($C697),1)&lt;&gt;LEFT(TRIM($E697),1)),IF(OR($E697="",$F697=""),FALSE(),IFERROR(COUNTIF(INDIRECT("UNITS_"&amp;SUBSTITUTE(LEFT($E697,FIND(" ",$E697&amp;" ")-1),".","_")),$F697)=0,TRUE())),AND($B697&lt;&gt;"",OR(ISNUMBER(SEARCH("outro",LOWER($B697))),ISNUMBER(SEARCH("divers",LOWER($B697))),ISNUMBER(SEARCH("etc",LOWER($B697))))),OR(AND(ISNUMBER(SEARCH("comunic",LOWER($B697))),LEFT($E697,3)&lt;&gt;"4.4"),AND(ISNUMBER(SEARCH("monitor",LOWER($B697))),NOT(OR(LEFT($E697,3)="1.5",LEFT($E697,3)="2.5")))),AND($B697&lt;&gt;"",OR(LEFT($C697,1)="1",LEFT($C697,1)="2"),$D697=""),AND($D697&lt;&gt;"",NOT(OR(LEFT($C697,1)="1",LEFT($C697,1)="2"))),AND($D697&lt;&gt;"",COUNTIF(' PROJETO'!$B$14:$B$16,$D697)=0),IF($D697="",FALSE(),IF(COUNTIF(' PROJETO'!$B$14:$B$16,$D697)=0,FALSE(),IFERROR(INDEX(' PROJETO'!$C$14:$C$16,MATCH($D697,' PROJETO'!$B$14:$B$16,0))&lt;&gt;"Sim",FALSE()))))</f>
        <v>0</v>
      </c>
      <c r="AG697" s="21" t="b">
        <f>AND($AC697,$Y697&gt;'CONFG.  LISTAS'!$F$4,$Z697="",$AA697="")</f>
        <v>0</v>
      </c>
      <c r="AH697" s="21" t="str">
        <f t="shared" si="142"/>
        <v/>
      </c>
      <c r="AI697" s="43" t="str">
        <f ca="1">IF(NOT($AC697),"",IF(OR($B697="",$C697="",$E697="",$F697=""),"Preencha descrição, categoria, tipo e unidade.",IF(AND($B697&lt;&gt;"",OR(LEFT($C697,1)="1",LEFT($C697,1)="2"),$D697=""),"Informe a prática de restauração para itens diretos.",IF(AND($D697&lt;&gt;"",NOT(OR(LEFT($C697,1)="1",LEFT($C697,1)="2"))),"Custos indiretos não devem pertencer a uma prática específica.",IF(AND($D697&lt;&gt;"",COUNTIF(' PROJETO'!$B$14:$B$16,$D697)=0),"Prática de restauração inválida ou não cadastrada.",IF(IF($D697="",FALSE(),IF(COUNTIF(' PROJETO'!$B$14:$B$16,$D697)=0,FALSE(),IFERROR(INDEX(' PROJETO'!$C$14:$C$16,MATCH($D697,' PROJETO'!$B$14:$B$16,0))&lt;&gt;"Sim",FALSE()))),"A prática informada no item não foi selecionada na aba Projeto.",IF(AND(MAX($I697,$L697,$O697,$R697,$U697,$X697)&gt;'CONFG.  LISTAS'!$F$4,NOT(OR($Z697&lt;&gt;"",$AA697&lt;&gt;""))),"Memorial de cálculo ou anexo obrigatório não informado para item acima do limite.",IF(OR(AND($G697&lt;&gt;"",$H697&lt;&gt;"",OR($G697&lt;=0,$H697&lt;=0)),AND($J697&lt;&gt;"",$K697&lt;&gt;"",OR($J697&lt;=0,$K697&lt;=0)),AND($M697&lt;&gt;"",$N697&lt;&gt;"",OR($M697&lt;=0,$N697&lt;=0)),AND($P697&lt;&gt;"",$Q697&lt;&gt;"",OR($P697&lt;=0,$Q697&lt;=0)),AND($S697&lt;&gt;"",$T697&lt;&gt;"",OR($S697&lt;=0,$T697&lt;=0)),AND($V697&lt;&gt;"",$W697&lt;&gt;"",OR($V697&lt;=0,$W697&lt;=0))),"Revise os valores informados: valor unitário e quantidade devem ser maiores que zero.",IF(OR(AND($G697="",$H697&lt;&gt;""),AND($G697&lt;&gt;"",$H697=""),AND($J697="",$K697&lt;&gt;""),AND($J697&lt;&gt;"",$K697=""),AND($M697="",$N697&lt;&gt;""),AND($M697&lt;&gt;"",$N697=""),AND($P697="",$Q697&lt;&gt;""),AND($P697&lt;&gt;"",$Q697=""),AND($S697="",$T697&lt;&gt;""),AND($S697&lt;&gt;"",$T697=""),AND($V697="",$W697&lt;&gt;""),AND($V697&lt;&gt;"",$W697="")),"Há ano preenchido parcialmente: "&amp;TRIM(IF(AND($G697="",$H697&lt;&gt;""),"Ano 1 (falta valor unitário); ","")&amp;IF(AND($G697&lt;&gt;"",$H697=""),"Ano 1 (falta quantidade); ","")&amp;IF(AND($J697="",$K697&lt;&gt;""),"Ano 2 (falta valor unitário); ","")&amp;IF(AND($J697&lt;&gt;"",$K697=""),"Ano 2 (falta quantidade); ","")&amp;IF(AND($M697="",$N697&lt;&gt;""),"Ano 3 (falta valor unitário); ","")&amp;IF(AND($M697&lt;&gt;"",$N697=""),"Ano 3 (falta quantidade); ","")&amp;IF(AND($P697="",$Q697&lt;&gt;""),"Ano 4 (falta valor unitário); ","")&amp;IF(AND($P697&lt;&gt;"",$Q697=""),"Ano 4 (falta quantidade); ","")&amp;IF(AND($S697="",$T697&lt;&gt;""),"Ano 5 (falta valor unitário); ","")&amp;IF(AND($S697&lt;&gt;"",$T697=""),"Ano 5 (falta quantidade); ","")&amp;IF(AND($V697="",$W697&lt;&gt;""),"Ano 6 (falta valor unitário); ","")&amp;IF(AND($V697&lt;&gt;"",$W697=""),"Ano 6 (falta quantidade); ","")), IF(NOT(OR(AND($G697&lt;&gt;"",$H697&lt;&gt;""),AND($J697&lt;&gt;"",$K697&lt;&gt;""),AND($M697&lt;&gt;"",$N697&lt;&gt;""),AND($P697&lt;&gt;"",$Q697&lt;&gt;""),AND($S697&lt;&gt;"",$T697&lt;&gt;""),AND($V697&lt;&gt;"",$W697&lt;&gt;""))),"Informe pelo menos um ano completo com valor unitário e quantidade.",IF(AND($C697&lt;&gt;"",$E697&lt;&gt;"",LEFT(TRIM($C697),1)&lt;&gt;LEFT(TRIM($E697),1)),"Categoria e tipo estão incompatíveis.",IF(IF(OR($E697="",$F697=""),FALSE(),IFERROR(COUNTIF(INDIRECT("UNITS_"&amp;SUBSTITUTE(LEFT($E697,FIND(" ",$E697&amp;" ")-1),".","_")),$F697)=0,TRUE())),"Unidade incompatível com o tipo selecionado.",IF(OR(AND(ISNUMBER(SEARCH("comunic",LOWER($B697))),LEFT($E697,3)&lt;&gt;"4.4"),AND(ISNUMBER(SEARCH("monitor",LOWER($B697))),NOT(OR(LEFT($E697,3)="1.5",LEFT($E697,3)="2.5")))),"Revise a classificação do item conforme as regras de preenchimento.",IF(AND($B697&lt;&gt;"",OR(ISNUMBER(SEARCH("outro",LOWER($B697))),ISNUMBER(SEARCH("divers",LOWER($B697))),ISNUMBER(SEARCH("kit",LOWER($B697))),ISNUMBER(SEARCH("ferrament",LOWER($B697))),ISNUMBER(SEARCH("epi",LOWER($B697)))),NOT(OR($Z697&lt;&gt;"",$AA697&lt;&gt;""))),"Descrição muito genérica: detalhe melhor o item e registre o racional no memorial ou em anexo.",IF(AND($Y697=0,$B697&lt;&gt;"",OR($G697&lt;&gt;"",$H697&lt;&gt;"",$J697&lt;&gt;"",$K697&lt;&gt;"",$M697&lt;&gt;"",$N697&lt;&gt;"",$P697&lt;&gt;"",$Q697&lt;&gt;"",$S697&lt;&gt;"",$T697&lt;&gt;"",$V697&lt;&gt;"",$W697&lt;&gt;"")),"O item possui dados lançados, mas o total está zerado. Revise os valores informados.","")))))))))))))))</f>
        <v/>
      </c>
    </row>
    <row r="698" spans="1:35" ht="14.25" customHeight="1" x14ac:dyDescent="0.25">
      <c r="A698" s="57" t="str">
        <f t="shared" si="130"/>
        <v/>
      </c>
      <c r="B698" s="58"/>
      <c r="C698" s="58"/>
      <c r="D698" s="58"/>
      <c r="E698" s="58"/>
      <c r="F698" s="58"/>
      <c r="G698" s="269"/>
      <c r="H698" s="59"/>
      <c r="I698" s="273">
        <f t="shared" si="131"/>
        <v>0</v>
      </c>
      <c r="J698" s="269"/>
      <c r="K698" s="59"/>
      <c r="L698" s="270">
        <f t="shared" si="132"/>
        <v>0</v>
      </c>
      <c r="M698" s="269"/>
      <c r="N698" s="59"/>
      <c r="O698" s="270">
        <f t="shared" si="133"/>
        <v>0</v>
      </c>
      <c r="P698" s="269"/>
      <c r="Q698" s="59"/>
      <c r="R698" s="271">
        <f t="shared" si="134"/>
        <v>0</v>
      </c>
      <c r="S698" s="269"/>
      <c r="T698" s="59"/>
      <c r="U698" s="270">
        <f t="shared" si="135"/>
        <v>0</v>
      </c>
      <c r="V698" s="269"/>
      <c r="W698" s="59"/>
      <c r="X698" s="270">
        <f t="shared" si="136"/>
        <v>0</v>
      </c>
      <c r="Y698" s="270">
        <f t="shared" si="137"/>
        <v>0</v>
      </c>
      <c r="Z698" s="58"/>
      <c r="AA698" s="58"/>
      <c r="AB698" s="60" t="str">
        <f t="shared" si="138"/>
        <v/>
      </c>
      <c r="AC698" s="21" t="b">
        <f t="shared" si="139"/>
        <v>0</v>
      </c>
      <c r="AD698" s="21" t="b">
        <f t="shared" si="140"/>
        <v>0</v>
      </c>
      <c r="AE698" s="21" t="b">
        <f t="shared" si="141"/>
        <v>0</v>
      </c>
      <c r="AF698" s="21" t="b">
        <f ca="1">OR(AND($AC698,NOT($AD698)),AND($AC698,OR(AND($G698="",$H698&lt;&gt;""),AND($G698&lt;&gt;"",$H698=""),AND($J698="",$K698&lt;&gt;""),AND($J698&lt;&gt;"",$K698=""),AND($M698="",$N698&lt;&gt;""),AND($M698&lt;&gt;"",$N698=""),AND($P698="",$Q698&lt;&gt;""),AND($P698&lt;&gt;"",$Q698=""),AND($S698="",$T698&lt;&gt;""),AND($S698&lt;&gt;"",$T698=""),AND($V698="",$W698&lt;&gt;""),AND($V698&lt;&gt;"",$W698=""))),AND($C698&lt;&gt;"",$E698&lt;&gt;"",LEFT(TRIM($C698),1)&lt;&gt;LEFT(TRIM($E698),1)),IF(OR($E698="",$F698=""),FALSE(),IFERROR(COUNTIF(INDIRECT("UNITS_"&amp;SUBSTITUTE(LEFT($E698,FIND(" ",$E698&amp;" ")-1),".","_")),$F698)=0,TRUE())),AND($B698&lt;&gt;"",OR(ISNUMBER(SEARCH("outro",LOWER($B698))),ISNUMBER(SEARCH("divers",LOWER($B698))),ISNUMBER(SEARCH("etc",LOWER($B698))))),OR(AND(ISNUMBER(SEARCH("comunic",LOWER($B698))),LEFT($E698,3)&lt;&gt;"4.4"),AND(ISNUMBER(SEARCH("monitor",LOWER($B698))),NOT(OR(LEFT($E698,3)="1.5",LEFT($E698,3)="2.5")))),AND($B698&lt;&gt;"",OR(LEFT($C698,1)="1",LEFT($C698,1)="2"),$D698=""),AND($D698&lt;&gt;"",NOT(OR(LEFT($C698,1)="1",LEFT($C698,1)="2"))),AND($D698&lt;&gt;"",COUNTIF(' PROJETO'!$B$14:$B$16,$D698)=0),IF($D698="",FALSE(),IF(COUNTIF(' PROJETO'!$B$14:$B$16,$D698)=0,FALSE(),IFERROR(INDEX(' PROJETO'!$C$14:$C$16,MATCH($D698,' PROJETO'!$B$14:$B$16,0))&lt;&gt;"Sim",FALSE()))))</f>
        <v>0</v>
      </c>
      <c r="AG698" s="21" t="b">
        <f>AND($AC698,$Y698&gt;'CONFG.  LISTAS'!$F$4,$Z698="",$AA698="")</f>
        <v>0</v>
      </c>
      <c r="AH698" s="21" t="str">
        <f t="shared" si="142"/>
        <v/>
      </c>
      <c r="AI698" s="43" t="str">
        <f ca="1">IF(NOT($AC698),"",IF(OR($B698="",$C698="",$E698="",$F698=""),"Preencha descrição, categoria, tipo e unidade.",IF(AND($B698&lt;&gt;"",OR(LEFT($C698,1)="1",LEFT($C698,1)="2"),$D698=""),"Informe a prática de restauração para itens diretos.",IF(AND($D698&lt;&gt;"",NOT(OR(LEFT($C698,1)="1",LEFT($C698,1)="2"))),"Custos indiretos não devem pertencer a uma prática específica.",IF(AND($D698&lt;&gt;"",COUNTIF(' PROJETO'!$B$14:$B$16,$D698)=0),"Prática de restauração inválida ou não cadastrada.",IF(IF($D698="",FALSE(),IF(COUNTIF(' PROJETO'!$B$14:$B$16,$D698)=0,FALSE(),IFERROR(INDEX(' PROJETO'!$C$14:$C$16,MATCH($D698,' PROJETO'!$B$14:$B$16,0))&lt;&gt;"Sim",FALSE()))),"A prática informada no item não foi selecionada na aba Projeto.",IF(AND(MAX($I698,$L698,$O698,$R698,$U698,$X698)&gt;'CONFG.  LISTAS'!$F$4,NOT(OR($Z698&lt;&gt;"",$AA698&lt;&gt;""))),"Memorial de cálculo ou anexo obrigatório não informado para item acima do limite.",IF(OR(AND($G698&lt;&gt;"",$H698&lt;&gt;"",OR($G698&lt;=0,$H698&lt;=0)),AND($J698&lt;&gt;"",$K698&lt;&gt;"",OR($J698&lt;=0,$K698&lt;=0)),AND($M698&lt;&gt;"",$N698&lt;&gt;"",OR($M698&lt;=0,$N698&lt;=0)),AND($P698&lt;&gt;"",$Q698&lt;&gt;"",OR($P698&lt;=0,$Q698&lt;=0)),AND($S698&lt;&gt;"",$T698&lt;&gt;"",OR($S698&lt;=0,$T698&lt;=0)),AND($V698&lt;&gt;"",$W698&lt;&gt;"",OR($V698&lt;=0,$W698&lt;=0))),"Revise os valores informados: valor unitário e quantidade devem ser maiores que zero.",IF(OR(AND($G698="",$H698&lt;&gt;""),AND($G698&lt;&gt;"",$H698=""),AND($J698="",$K698&lt;&gt;""),AND($J698&lt;&gt;"",$K698=""),AND($M698="",$N698&lt;&gt;""),AND($M698&lt;&gt;"",$N698=""),AND($P698="",$Q698&lt;&gt;""),AND($P698&lt;&gt;"",$Q698=""),AND($S698="",$T698&lt;&gt;""),AND($S698&lt;&gt;"",$T698=""),AND($V698="",$W698&lt;&gt;""),AND($V698&lt;&gt;"",$W698="")),"Há ano preenchido parcialmente: "&amp;TRIM(IF(AND($G698="",$H698&lt;&gt;""),"Ano 1 (falta valor unitário); ","")&amp;IF(AND($G698&lt;&gt;"",$H698=""),"Ano 1 (falta quantidade); ","")&amp;IF(AND($J698="",$K698&lt;&gt;""),"Ano 2 (falta valor unitário); ","")&amp;IF(AND($J698&lt;&gt;"",$K698=""),"Ano 2 (falta quantidade); ","")&amp;IF(AND($M698="",$N698&lt;&gt;""),"Ano 3 (falta valor unitário); ","")&amp;IF(AND($M698&lt;&gt;"",$N698=""),"Ano 3 (falta quantidade); ","")&amp;IF(AND($P698="",$Q698&lt;&gt;""),"Ano 4 (falta valor unitário); ","")&amp;IF(AND($P698&lt;&gt;"",$Q698=""),"Ano 4 (falta quantidade); ","")&amp;IF(AND($S698="",$T698&lt;&gt;""),"Ano 5 (falta valor unitário); ","")&amp;IF(AND($S698&lt;&gt;"",$T698=""),"Ano 5 (falta quantidade); ","")&amp;IF(AND($V698="",$W698&lt;&gt;""),"Ano 6 (falta valor unitário); ","")&amp;IF(AND($V698&lt;&gt;"",$W698=""),"Ano 6 (falta quantidade); ","")), IF(NOT(OR(AND($G698&lt;&gt;"",$H698&lt;&gt;""),AND($J698&lt;&gt;"",$K698&lt;&gt;""),AND($M698&lt;&gt;"",$N698&lt;&gt;""),AND($P698&lt;&gt;"",$Q698&lt;&gt;""),AND($S698&lt;&gt;"",$T698&lt;&gt;""),AND($V698&lt;&gt;"",$W698&lt;&gt;""))),"Informe pelo menos um ano completo com valor unitário e quantidade.",IF(AND($C698&lt;&gt;"",$E698&lt;&gt;"",LEFT(TRIM($C698),1)&lt;&gt;LEFT(TRIM($E698),1)),"Categoria e tipo estão incompatíveis.",IF(IF(OR($E698="",$F698=""),FALSE(),IFERROR(COUNTIF(INDIRECT("UNITS_"&amp;SUBSTITUTE(LEFT($E698,FIND(" ",$E698&amp;" ")-1),".","_")),$F698)=0,TRUE())),"Unidade incompatível com o tipo selecionado.",IF(OR(AND(ISNUMBER(SEARCH("comunic",LOWER($B698))),LEFT($E698,3)&lt;&gt;"4.4"),AND(ISNUMBER(SEARCH("monitor",LOWER($B698))),NOT(OR(LEFT($E698,3)="1.5",LEFT($E698,3)="2.5")))),"Revise a classificação do item conforme as regras de preenchimento.",IF(AND($B698&lt;&gt;"",OR(ISNUMBER(SEARCH("outro",LOWER($B698))),ISNUMBER(SEARCH("divers",LOWER($B698))),ISNUMBER(SEARCH("kit",LOWER($B698))),ISNUMBER(SEARCH("ferrament",LOWER($B698))),ISNUMBER(SEARCH("epi",LOWER($B698)))),NOT(OR($Z698&lt;&gt;"",$AA698&lt;&gt;""))),"Descrição muito genérica: detalhe melhor o item e registre o racional no memorial ou em anexo.",IF(AND($Y698=0,$B698&lt;&gt;"",OR($G698&lt;&gt;"",$H698&lt;&gt;"",$J698&lt;&gt;"",$K698&lt;&gt;"",$M698&lt;&gt;"",$N698&lt;&gt;"",$P698&lt;&gt;"",$Q698&lt;&gt;"",$S698&lt;&gt;"",$T698&lt;&gt;"",$V698&lt;&gt;"",$W698&lt;&gt;"")),"O item possui dados lançados, mas o total está zerado. Revise os valores informados.","")))))))))))))))</f>
        <v/>
      </c>
    </row>
    <row r="699" spans="1:35" ht="14.25" customHeight="1" x14ac:dyDescent="0.25">
      <c r="A699" s="57" t="str">
        <f t="shared" si="130"/>
        <v/>
      </c>
      <c r="B699" s="61"/>
      <c r="C699" s="61"/>
      <c r="D699" s="58"/>
      <c r="E699" s="61"/>
      <c r="F699" s="61"/>
      <c r="G699" s="272"/>
      <c r="H699" s="62"/>
      <c r="I699" s="273">
        <f t="shared" si="131"/>
        <v>0</v>
      </c>
      <c r="J699" s="272"/>
      <c r="K699" s="62"/>
      <c r="L699" s="270">
        <f t="shared" si="132"/>
        <v>0</v>
      </c>
      <c r="M699" s="272"/>
      <c r="N699" s="62"/>
      <c r="O699" s="270">
        <f t="shared" si="133"/>
        <v>0</v>
      </c>
      <c r="P699" s="272"/>
      <c r="Q699" s="62"/>
      <c r="R699" s="271">
        <f t="shared" si="134"/>
        <v>0</v>
      </c>
      <c r="S699" s="272"/>
      <c r="T699" s="62"/>
      <c r="U699" s="270">
        <f t="shared" si="135"/>
        <v>0</v>
      </c>
      <c r="V699" s="272"/>
      <c r="W699" s="62"/>
      <c r="X699" s="270">
        <f t="shared" si="136"/>
        <v>0</v>
      </c>
      <c r="Y699" s="270">
        <f t="shared" si="137"/>
        <v>0</v>
      </c>
      <c r="Z699" s="61"/>
      <c r="AA699" s="61"/>
      <c r="AB699" s="60" t="str">
        <f t="shared" si="138"/>
        <v/>
      </c>
      <c r="AC699" s="21" t="b">
        <f t="shared" si="139"/>
        <v>0</v>
      </c>
      <c r="AD699" s="21" t="b">
        <f t="shared" si="140"/>
        <v>0</v>
      </c>
      <c r="AE699" s="21" t="b">
        <f t="shared" si="141"/>
        <v>0</v>
      </c>
      <c r="AF699" s="21" t="b">
        <f ca="1">OR(AND($AC699,NOT($AD699)),AND($AC699,OR(AND($G699="",$H699&lt;&gt;""),AND($G699&lt;&gt;"",$H699=""),AND($J699="",$K699&lt;&gt;""),AND($J699&lt;&gt;"",$K699=""),AND($M699="",$N699&lt;&gt;""),AND($M699&lt;&gt;"",$N699=""),AND($P699="",$Q699&lt;&gt;""),AND($P699&lt;&gt;"",$Q699=""),AND($S699="",$T699&lt;&gt;""),AND($S699&lt;&gt;"",$T699=""),AND($V699="",$W699&lt;&gt;""),AND($V699&lt;&gt;"",$W699=""))),AND($C699&lt;&gt;"",$E699&lt;&gt;"",LEFT(TRIM($C699),1)&lt;&gt;LEFT(TRIM($E699),1)),IF(OR($E699="",$F699=""),FALSE(),IFERROR(COUNTIF(INDIRECT("UNITS_"&amp;SUBSTITUTE(LEFT($E699,FIND(" ",$E699&amp;" ")-1),".","_")),$F699)=0,TRUE())),AND($B699&lt;&gt;"",OR(ISNUMBER(SEARCH("outro",LOWER($B699))),ISNUMBER(SEARCH("divers",LOWER($B699))),ISNUMBER(SEARCH("etc",LOWER($B699))))),OR(AND(ISNUMBER(SEARCH("comunic",LOWER($B699))),LEFT($E699,3)&lt;&gt;"4.4"),AND(ISNUMBER(SEARCH("monitor",LOWER($B699))),NOT(OR(LEFT($E699,3)="1.5",LEFT($E699,3)="2.5")))),AND($B699&lt;&gt;"",OR(LEFT($C699,1)="1",LEFT($C699,1)="2"),$D699=""),AND($D699&lt;&gt;"",NOT(OR(LEFT($C699,1)="1",LEFT($C699,1)="2"))),AND($D699&lt;&gt;"",COUNTIF(' PROJETO'!$B$14:$B$16,$D699)=0),IF($D699="",FALSE(),IF(COUNTIF(' PROJETO'!$B$14:$B$16,$D699)=0,FALSE(),IFERROR(INDEX(' PROJETO'!$C$14:$C$16,MATCH($D699,' PROJETO'!$B$14:$B$16,0))&lt;&gt;"Sim",FALSE()))))</f>
        <v>0</v>
      </c>
      <c r="AG699" s="21" t="b">
        <f>AND($AC699,$Y699&gt;'CONFG.  LISTAS'!$F$4,$Z699="",$AA699="")</f>
        <v>0</v>
      </c>
      <c r="AH699" s="21" t="str">
        <f t="shared" si="142"/>
        <v/>
      </c>
      <c r="AI699" s="43" t="str">
        <f ca="1">IF(NOT($AC699),"",IF(OR($B699="",$C699="",$E699="",$F699=""),"Preencha descrição, categoria, tipo e unidade.",IF(AND($B699&lt;&gt;"",OR(LEFT($C699,1)="1",LEFT($C699,1)="2"),$D699=""),"Informe a prática de restauração para itens diretos.",IF(AND($D699&lt;&gt;"",NOT(OR(LEFT($C699,1)="1",LEFT($C699,1)="2"))),"Custos indiretos não devem pertencer a uma prática específica.",IF(AND($D699&lt;&gt;"",COUNTIF(' PROJETO'!$B$14:$B$16,$D699)=0),"Prática de restauração inválida ou não cadastrada.",IF(IF($D699="",FALSE(),IF(COUNTIF(' PROJETO'!$B$14:$B$16,$D699)=0,FALSE(),IFERROR(INDEX(' PROJETO'!$C$14:$C$16,MATCH($D699,' PROJETO'!$B$14:$B$16,0))&lt;&gt;"Sim",FALSE()))),"A prática informada no item não foi selecionada na aba Projeto.",IF(AND(MAX($I699,$L699,$O699,$R699,$U699,$X699)&gt;'CONFG.  LISTAS'!$F$4,NOT(OR($Z699&lt;&gt;"",$AA699&lt;&gt;""))),"Memorial de cálculo ou anexo obrigatório não informado para item acima do limite.",IF(OR(AND($G699&lt;&gt;"",$H699&lt;&gt;"",OR($G699&lt;=0,$H699&lt;=0)),AND($J699&lt;&gt;"",$K699&lt;&gt;"",OR($J699&lt;=0,$K699&lt;=0)),AND($M699&lt;&gt;"",$N699&lt;&gt;"",OR($M699&lt;=0,$N699&lt;=0)),AND($P699&lt;&gt;"",$Q699&lt;&gt;"",OR($P699&lt;=0,$Q699&lt;=0)),AND($S699&lt;&gt;"",$T699&lt;&gt;"",OR($S699&lt;=0,$T699&lt;=0)),AND($V699&lt;&gt;"",$W699&lt;&gt;"",OR($V699&lt;=0,$W699&lt;=0))),"Revise os valores informados: valor unitário e quantidade devem ser maiores que zero.",IF(OR(AND($G699="",$H699&lt;&gt;""),AND($G699&lt;&gt;"",$H699=""),AND($J699="",$K699&lt;&gt;""),AND($J699&lt;&gt;"",$K699=""),AND($M699="",$N699&lt;&gt;""),AND($M699&lt;&gt;"",$N699=""),AND($P699="",$Q699&lt;&gt;""),AND($P699&lt;&gt;"",$Q699=""),AND($S699="",$T699&lt;&gt;""),AND($S699&lt;&gt;"",$T699=""),AND($V699="",$W699&lt;&gt;""),AND($V699&lt;&gt;"",$W699="")),"Há ano preenchido parcialmente: "&amp;TRIM(IF(AND($G699="",$H699&lt;&gt;""),"Ano 1 (falta valor unitário); ","")&amp;IF(AND($G699&lt;&gt;"",$H699=""),"Ano 1 (falta quantidade); ","")&amp;IF(AND($J699="",$K699&lt;&gt;""),"Ano 2 (falta valor unitário); ","")&amp;IF(AND($J699&lt;&gt;"",$K699=""),"Ano 2 (falta quantidade); ","")&amp;IF(AND($M699="",$N699&lt;&gt;""),"Ano 3 (falta valor unitário); ","")&amp;IF(AND($M699&lt;&gt;"",$N699=""),"Ano 3 (falta quantidade); ","")&amp;IF(AND($P699="",$Q699&lt;&gt;""),"Ano 4 (falta valor unitário); ","")&amp;IF(AND($P699&lt;&gt;"",$Q699=""),"Ano 4 (falta quantidade); ","")&amp;IF(AND($S699="",$T699&lt;&gt;""),"Ano 5 (falta valor unitário); ","")&amp;IF(AND($S699&lt;&gt;"",$T699=""),"Ano 5 (falta quantidade); ","")&amp;IF(AND($V699="",$W699&lt;&gt;""),"Ano 6 (falta valor unitário); ","")&amp;IF(AND($V699&lt;&gt;"",$W699=""),"Ano 6 (falta quantidade); ","")), IF(NOT(OR(AND($G699&lt;&gt;"",$H699&lt;&gt;""),AND($J699&lt;&gt;"",$K699&lt;&gt;""),AND($M699&lt;&gt;"",$N699&lt;&gt;""),AND($P699&lt;&gt;"",$Q699&lt;&gt;""),AND($S699&lt;&gt;"",$T699&lt;&gt;""),AND($V699&lt;&gt;"",$W699&lt;&gt;""))),"Informe pelo menos um ano completo com valor unitário e quantidade.",IF(AND($C699&lt;&gt;"",$E699&lt;&gt;"",LEFT(TRIM($C699),1)&lt;&gt;LEFT(TRIM($E699),1)),"Categoria e tipo estão incompatíveis.",IF(IF(OR($E699="",$F699=""),FALSE(),IFERROR(COUNTIF(INDIRECT("UNITS_"&amp;SUBSTITUTE(LEFT($E699,FIND(" ",$E699&amp;" ")-1),".","_")),$F699)=0,TRUE())),"Unidade incompatível com o tipo selecionado.",IF(OR(AND(ISNUMBER(SEARCH("comunic",LOWER($B699))),LEFT($E699,3)&lt;&gt;"4.4"),AND(ISNUMBER(SEARCH("monitor",LOWER($B699))),NOT(OR(LEFT($E699,3)="1.5",LEFT($E699,3)="2.5")))),"Revise a classificação do item conforme as regras de preenchimento.",IF(AND($B699&lt;&gt;"",OR(ISNUMBER(SEARCH("outro",LOWER($B699))),ISNUMBER(SEARCH("divers",LOWER($B699))),ISNUMBER(SEARCH("kit",LOWER($B699))),ISNUMBER(SEARCH("ferrament",LOWER($B699))),ISNUMBER(SEARCH("epi",LOWER($B699)))),NOT(OR($Z699&lt;&gt;"",$AA699&lt;&gt;""))),"Descrição muito genérica: detalhe melhor o item e registre o racional no memorial ou em anexo.",IF(AND($Y699=0,$B699&lt;&gt;"",OR($G699&lt;&gt;"",$H699&lt;&gt;"",$J699&lt;&gt;"",$K699&lt;&gt;"",$M699&lt;&gt;"",$N699&lt;&gt;"",$P699&lt;&gt;"",$Q699&lt;&gt;"",$S699&lt;&gt;"",$T699&lt;&gt;"",$V699&lt;&gt;"",$W699&lt;&gt;"")),"O item possui dados lançados, mas o total está zerado. Revise os valores informados.","")))))))))))))))</f>
        <v/>
      </c>
    </row>
    <row r="700" spans="1:35" ht="14.25" customHeight="1" x14ac:dyDescent="0.25">
      <c r="A700" s="57" t="str">
        <f t="shared" si="130"/>
        <v/>
      </c>
      <c r="B700" s="58"/>
      <c r="C700" s="58"/>
      <c r="D700" s="58"/>
      <c r="E700" s="58"/>
      <c r="F700" s="58"/>
      <c r="G700" s="269"/>
      <c r="H700" s="59"/>
      <c r="I700" s="273">
        <f t="shared" si="131"/>
        <v>0</v>
      </c>
      <c r="J700" s="269"/>
      <c r="K700" s="59"/>
      <c r="L700" s="270">
        <f t="shared" si="132"/>
        <v>0</v>
      </c>
      <c r="M700" s="269"/>
      <c r="N700" s="59"/>
      <c r="O700" s="270">
        <f t="shared" si="133"/>
        <v>0</v>
      </c>
      <c r="P700" s="269"/>
      <c r="Q700" s="59"/>
      <c r="R700" s="271">
        <f t="shared" si="134"/>
        <v>0</v>
      </c>
      <c r="S700" s="269"/>
      <c r="T700" s="59"/>
      <c r="U700" s="270">
        <f t="shared" si="135"/>
        <v>0</v>
      </c>
      <c r="V700" s="269"/>
      <c r="W700" s="59"/>
      <c r="X700" s="270">
        <f t="shared" si="136"/>
        <v>0</v>
      </c>
      <c r="Y700" s="270">
        <f t="shared" si="137"/>
        <v>0</v>
      </c>
      <c r="Z700" s="58"/>
      <c r="AA700" s="58"/>
      <c r="AB700" s="60" t="str">
        <f t="shared" si="138"/>
        <v/>
      </c>
      <c r="AC700" s="21" t="b">
        <f t="shared" si="139"/>
        <v>0</v>
      </c>
      <c r="AD700" s="21" t="b">
        <f t="shared" si="140"/>
        <v>0</v>
      </c>
      <c r="AE700" s="21" t="b">
        <f t="shared" si="141"/>
        <v>0</v>
      </c>
      <c r="AF700" s="21" t="b">
        <f ca="1">OR(AND($AC700,NOT($AD700)),AND($AC700,OR(AND($G700="",$H700&lt;&gt;""),AND($G700&lt;&gt;"",$H700=""),AND($J700="",$K700&lt;&gt;""),AND($J700&lt;&gt;"",$K700=""),AND($M700="",$N700&lt;&gt;""),AND($M700&lt;&gt;"",$N700=""),AND($P700="",$Q700&lt;&gt;""),AND($P700&lt;&gt;"",$Q700=""),AND($S700="",$T700&lt;&gt;""),AND($S700&lt;&gt;"",$T700=""),AND($V700="",$W700&lt;&gt;""),AND($V700&lt;&gt;"",$W700=""))),AND($C700&lt;&gt;"",$E700&lt;&gt;"",LEFT(TRIM($C700),1)&lt;&gt;LEFT(TRIM($E700),1)),IF(OR($E700="",$F700=""),FALSE(),IFERROR(COUNTIF(INDIRECT("UNITS_"&amp;SUBSTITUTE(LEFT($E700,FIND(" ",$E700&amp;" ")-1),".","_")),$F700)=0,TRUE())),AND($B700&lt;&gt;"",OR(ISNUMBER(SEARCH("outro",LOWER($B700))),ISNUMBER(SEARCH("divers",LOWER($B700))),ISNUMBER(SEARCH("etc",LOWER($B700))))),OR(AND(ISNUMBER(SEARCH("comunic",LOWER($B700))),LEFT($E700,3)&lt;&gt;"4.4"),AND(ISNUMBER(SEARCH("monitor",LOWER($B700))),NOT(OR(LEFT($E700,3)="1.5",LEFT($E700,3)="2.5")))),AND($B700&lt;&gt;"",OR(LEFT($C700,1)="1",LEFT($C700,1)="2"),$D700=""),AND($D700&lt;&gt;"",NOT(OR(LEFT($C700,1)="1",LEFT($C700,1)="2"))),AND($D700&lt;&gt;"",COUNTIF(' PROJETO'!$B$14:$B$16,$D700)=0),IF($D700="",FALSE(),IF(COUNTIF(' PROJETO'!$B$14:$B$16,$D700)=0,FALSE(),IFERROR(INDEX(' PROJETO'!$C$14:$C$16,MATCH($D700,' PROJETO'!$B$14:$B$16,0))&lt;&gt;"Sim",FALSE()))))</f>
        <v>0</v>
      </c>
      <c r="AG700" s="21" t="b">
        <f>AND($AC700,$Y700&gt;'CONFG.  LISTAS'!$F$4,$Z700="",$AA700="")</f>
        <v>0</v>
      </c>
      <c r="AH700" s="21" t="str">
        <f t="shared" si="142"/>
        <v/>
      </c>
      <c r="AI700" s="43" t="str">
        <f ca="1">IF(NOT($AC700),"",IF(OR($B700="",$C700="",$E700="",$F700=""),"Preencha descrição, categoria, tipo e unidade.",IF(AND($B700&lt;&gt;"",OR(LEFT($C700,1)="1",LEFT($C700,1)="2"),$D700=""),"Informe a prática de restauração para itens diretos.",IF(AND($D700&lt;&gt;"",NOT(OR(LEFT($C700,1)="1",LEFT($C700,1)="2"))),"Custos indiretos não devem pertencer a uma prática específica.",IF(AND($D700&lt;&gt;"",COUNTIF(' PROJETO'!$B$14:$B$16,$D700)=0),"Prática de restauração inválida ou não cadastrada.",IF(IF($D700="",FALSE(),IF(COUNTIF(' PROJETO'!$B$14:$B$16,$D700)=0,FALSE(),IFERROR(INDEX(' PROJETO'!$C$14:$C$16,MATCH($D700,' PROJETO'!$B$14:$B$16,0))&lt;&gt;"Sim",FALSE()))),"A prática informada no item não foi selecionada na aba Projeto.",IF(AND(MAX($I700,$L700,$O700,$R700,$U700,$X700)&gt;'CONFG.  LISTAS'!$F$4,NOT(OR($Z700&lt;&gt;"",$AA700&lt;&gt;""))),"Memorial de cálculo ou anexo obrigatório não informado para item acima do limite.",IF(OR(AND($G700&lt;&gt;"",$H700&lt;&gt;"",OR($G700&lt;=0,$H700&lt;=0)),AND($J700&lt;&gt;"",$K700&lt;&gt;"",OR($J700&lt;=0,$K700&lt;=0)),AND($M700&lt;&gt;"",$N700&lt;&gt;"",OR($M700&lt;=0,$N700&lt;=0)),AND($P700&lt;&gt;"",$Q700&lt;&gt;"",OR($P700&lt;=0,$Q700&lt;=0)),AND($S700&lt;&gt;"",$T700&lt;&gt;"",OR($S700&lt;=0,$T700&lt;=0)),AND($V700&lt;&gt;"",$W700&lt;&gt;"",OR($V700&lt;=0,$W700&lt;=0))),"Revise os valores informados: valor unitário e quantidade devem ser maiores que zero.",IF(OR(AND($G700="",$H700&lt;&gt;""),AND($G700&lt;&gt;"",$H700=""),AND($J700="",$K700&lt;&gt;""),AND($J700&lt;&gt;"",$K700=""),AND($M700="",$N700&lt;&gt;""),AND($M700&lt;&gt;"",$N700=""),AND($P700="",$Q700&lt;&gt;""),AND($P700&lt;&gt;"",$Q700=""),AND($S700="",$T700&lt;&gt;""),AND($S700&lt;&gt;"",$T700=""),AND($V700="",$W700&lt;&gt;""),AND($V700&lt;&gt;"",$W700="")),"Há ano preenchido parcialmente: "&amp;TRIM(IF(AND($G700="",$H700&lt;&gt;""),"Ano 1 (falta valor unitário); ","")&amp;IF(AND($G700&lt;&gt;"",$H700=""),"Ano 1 (falta quantidade); ","")&amp;IF(AND($J700="",$K700&lt;&gt;""),"Ano 2 (falta valor unitário); ","")&amp;IF(AND($J700&lt;&gt;"",$K700=""),"Ano 2 (falta quantidade); ","")&amp;IF(AND($M700="",$N700&lt;&gt;""),"Ano 3 (falta valor unitário); ","")&amp;IF(AND($M700&lt;&gt;"",$N700=""),"Ano 3 (falta quantidade); ","")&amp;IF(AND($P700="",$Q700&lt;&gt;""),"Ano 4 (falta valor unitário); ","")&amp;IF(AND($P700&lt;&gt;"",$Q700=""),"Ano 4 (falta quantidade); ","")&amp;IF(AND($S700="",$T700&lt;&gt;""),"Ano 5 (falta valor unitário); ","")&amp;IF(AND($S700&lt;&gt;"",$T700=""),"Ano 5 (falta quantidade); ","")&amp;IF(AND($V700="",$W700&lt;&gt;""),"Ano 6 (falta valor unitário); ","")&amp;IF(AND($V700&lt;&gt;"",$W700=""),"Ano 6 (falta quantidade); ","")), IF(NOT(OR(AND($G700&lt;&gt;"",$H700&lt;&gt;""),AND($J700&lt;&gt;"",$K700&lt;&gt;""),AND($M700&lt;&gt;"",$N700&lt;&gt;""),AND($P700&lt;&gt;"",$Q700&lt;&gt;""),AND($S700&lt;&gt;"",$T700&lt;&gt;""),AND($V700&lt;&gt;"",$W700&lt;&gt;""))),"Informe pelo menos um ano completo com valor unitário e quantidade.",IF(AND($C700&lt;&gt;"",$E700&lt;&gt;"",LEFT(TRIM($C700),1)&lt;&gt;LEFT(TRIM($E700),1)),"Categoria e tipo estão incompatíveis.",IF(IF(OR($E700="",$F700=""),FALSE(),IFERROR(COUNTIF(INDIRECT("UNITS_"&amp;SUBSTITUTE(LEFT($E700,FIND(" ",$E700&amp;" ")-1),".","_")),$F700)=0,TRUE())),"Unidade incompatível com o tipo selecionado.",IF(OR(AND(ISNUMBER(SEARCH("comunic",LOWER($B700))),LEFT($E700,3)&lt;&gt;"4.4"),AND(ISNUMBER(SEARCH("monitor",LOWER($B700))),NOT(OR(LEFT($E700,3)="1.5",LEFT($E700,3)="2.5")))),"Revise a classificação do item conforme as regras de preenchimento.",IF(AND($B700&lt;&gt;"",OR(ISNUMBER(SEARCH("outro",LOWER($B700))),ISNUMBER(SEARCH("divers",LOWER($B700))),ISNUMBER(SEARCH("kit",LOWER($B700))),ISNUMBER(SEARCH("ferrament",LOWER($B700))),ISNUMBER(SEARCH("epi",LOWER($B700)))),NOT(OR($Z700&lt;&gt;"",$AA700&lt;&gt;""))),"Descrição muito genérica: detalhe melhor o item e registre o racional no memorial ou em anexo.",IF(AND($Y700=0,$B700&lt;&gt;"",OR($G700&lt;&gt;"",$H700&lt;&gt;"",$J700&lt;&gt;"",$K700&lt;&gt;"",$M700&lt;&gt;"",$N700&lt;&gt;"",$P700&lt;&gt;"",$Q700&lt;&gt;"",$S700&lt;&gt;"",$T700&lt;&gt;"",$V700&lt;&gt;"",$W700&lt;&gt;"")),"O item possui dados lançados, mas o total está zerado. Revise os valores informados.","")))))))))))))))</f>
        <v/>
      </c>
    </row>
    <row r="701" spans="1:35" ht="14.25" customHeight="1" x14ac:dyDescent="0.25">
      <c r="A701" s="57" t="str">
        <f t="shared" si="130"/>
        <v/>
      </c>
      <c r="B701" s="61"/>
      <c r="C701" s="61"/>
      <c r="D701" s="58"/>
      <c r="E701" s="61"/>
      <c r="F701" s="61"/>
      <c r="G701" s="272"/>
      <c r="H701" s="62"/>
      <c r="I701" s="273">
        <f t="shared" si="131"/>
        <v>0</v>
      </c>
      <c r="J701" s="272"/>
      <c r="K701" s="62"/>
      <c r="L701" s="270">
        <f t="shared" si="132"/>
        <v>0</v>
      </c>
      <c r="M701" s="272"/>
      <c r="N701" s="62"/>
      <c r="O701" s="270">
        <f t="shared" si="133"/>
        <v>0</v>
      </c>
      <c r="P701" s="272"/>
      <c r="Q701" s="62"/>
      <c r="R701" s="271">
        <f t="shared" si="134"/>
        <v>0</v>
      </c>
      <c r="S701" s="272"/>
      <c r="T701" s="62"/>
      <c r="U701" s="270">
        <f t="shared" si="135"/>
        <v>0</v>
      </c>
      <c r="V701" s="272"/>
      <c r="W701" s="62"/>
      <c r="X701" s="270">
        <f t="shared" si="136"/>
        <v>0</v>
      </c>
      <c r="Y701" s="270">
        <f t="shared" si="137"/>
        <v>0</v>
      </c>
      <c r="Z701" s="61"/>
      <c r="AA701" s="61"/>
      <c r="AB701" s="60" t="str">
        <f t="shared" si="138"/>
        <v/>
      </c>
      <c r="AC701" s="21" t="b">
        <f t="shared" si="139"/>
        <v>0</v>
      </c>
      <c r="AD701" s="21" t="b">
        <f t="shared" si="140"/>
        <v>0</v>
      </c>
      <c r="AE701" s="21" t="b">
        <f t="shared" si="141"/>
        <v>0</v>
      </c>
      <c r="AF701" s="21" t="b">
        <f ca="1">OR(AND($AC701,NOT($AD701)),AND($AC701,OR(AND($G701="",$H701&lt;&gt;""),AND($G701&lt;&gt;"",$H701=""),AND($J701="",$K701&lt;&gt;""),AND($J701&lt;&gt;"",$K701=""),AND($M701="",$N701&lt;&gt;""),AND($M701&lt;&gt;"",$N701=""),AND($P701="",$Q701&lt;&gt;""),AND($P701&lt;&gt;"",$Q701=""),AND($S701="",$T701&lt;&gt;""),AND($S701&lt;&gt;"",$T701=""),AND($V701="",$W701&lt;&gt;""),AND($V701&lt;&gt;"",$W701=""))),AND($C701&lt;&gt;"",$E701&lt;&gt;"",LEFT(TRIM($C701),1)&lt;&gt;LEFT(TRIM($E701),1)),IF(OR($E701="",$F701=""),FALSE(),IFERROR(COUNTIF(INDIRECT("UNITS_"&amp;SUBSTITUTE(LEFT($E701,FIND(" ",$E701&amp;" ")-1),".","_")),$F701)=0,TRUE())),AND($B701&lt;&gt;"",OR(ISNUMBER(SEARCH("outro",LOWER($B701))),ISNUMBER(SEARCH("divers",LOWER($B701))),ISNUMBER(SEARCH("etc",LOWER($B701))))),OR(AND(ISNUMBER(SEARCH("comunic",LOWER($B701))),LEFT($E701,3)&lt;&gt;"4.4"),AND(ISNUMBER(SEARCH("monitor",LOWER($B701))),NOT(OR(LEFT($E701,3)="1.5",LEFT($E701,3)="2.5")))),AND($B701&lt;&gt;"",OR(LEFT($C701,1)="1",LEFT($C701,1)="2"),$D701=""),AND($D701&lt;&gt;"",NOT(OR(LEFT($C701,1)="1",LEFT($C701,1)="2"))),AND($D701&lt;&gt;"",COUNTIF(' PROJETO'!$B$14:$B$16,$D701)=0),IF($D701="",FALSE(),IF(COUNTIF(' PROJETO'!$B$14:$B$16,$D701)=0,FALSE(),IFERROR(INDEX(' PROJETO'!$C$14:$C$16,MATCH($D701,' PROJETO'!$B$14:$B$16,0))&lt;&gt;"Sim",FALSE()))))</f>
        <v>0</v>
      </c>
      <c r="AG701" s="21" t="b">
        <f>AND($AC701,$Y701&gt;'CONFG.  LISTAS'!$F$4,$Z701="",$AA701="")</f>
        <v>0</v>
      </c>
      <c r="AH701" s="21" t="str">
        <f t="shared" si="142"/>
        <v/>
      </c>
      <c r="AI701" s="43" t="str">
        <f ca="1">IF(NOT($AC701),"",IF(OR($B701="",$C701="",$E701="",$F701=""),"Preencha descrição, categoria, tipo e unidade.",IF(AND($B701&lt;&gt;"",OR(LEFT($C701,1)="1",LEFT($C701,1)="2"),$D701=""),"Informe a prática de restauração para itens diretos.",IF(AND($D701&lt;&gt;"",NOT(OR(LEFT($C701,1)="1",LEFT($C701,1)="2"))),"Custos indiretos não devem pertencer a uma prática específica.",IF(AND($D701&lt;&gt;"",COUNTIF(' PROJETO'!$B$14:$B$16,$D701)=0),"Prática de restauração inválida ou não cadastrada.",IF(IF($D701="",FALSE(),IF(COUNTIF(' PROJETO'!$B$14:$B$16,$D701)=0,FALSE(),IFERROR(INDEX(' PROJETO'!$C$14:$C$16,MATCH($D701,' PROJETO'!$B$14:$B$16,0))&lt;&gt;"Sim",FALSE()))),"A prática informada no item não foi selecionada na aba Projeto.",IF(AND(MAX($I701,$L701,$O701,$R701,$U701,$X701)&gt;'CONFG.  LISTAS'!$F$4,NOT(OR($Z701&lt;&gt;"",$AA701&lt;&gt;""))),"Memorial de cálculo ou anexo obrigatório não informado para item acima do limite.",IF(OR(AND($G701&lt;&gt;"",$H701&lt;&gt;"",OR($G701&lt;=0,$H701&lt;=0)),AND($J701&lt;&gt;"",$K701&lt;&gt;"",OR($J701&lt;=0,$K701&lt;=0)),AND($M701&lt;&gt;"",$N701&lt;&gt;"",OR($M701&lt;=0,$N701&lt;=0)),AND($P701&lt;&gt;"",$Q701&lt;&gt;"",OR($P701&lt;=0,$Q701&lt;=0)),AND($S701&lt;&gt;"",$T701&lt;&gt;"",OR($S701&lt;=0,$T701&lt;=0)),AND($V701&lt;&gt;"",$W701&lt;&gt;"",OR($V701&lt;=0,$W701&lt;=0))),"Revise os valores informados: valor unitário e quantidade devem ser maiores que zero.",IF(OR(AND($G701="",$H701&lt;&gt;""),AND($G701&lt;&gt;"",$H701=""),AND($J701="",$K701&lt;&gt;""),AND($J701&lt;&gt;"",$K701=""),AND($M701="",$N701&lt;&gt;""),AND($M701&lt;&gt;"",$N701=""),AND($P701="",$Q701&lt;&gt;""),AND($P701&lt;&gt;"",$Q701=""),AND($S701="",$T701&lt;&gt;""),AND($S701&lt;&gt;"",$T701=""),AND($V701="",$W701&lt;&gt;""),AND($V701&lt;&gt;"",$W701="")),"Há ano preenchido parcialmente: "&amp;TRIM(IF(AND($G701="",$H701&lt;&gt;""),"Ano 1 (falta valor unitário); ","")&amp;IF(AND($G701&lt;&gt;"",$H701=""),"Ano 1 (falta quantidade); ","")&amp;IF(AND($J701="",$K701&lt;&gt;""),"Ano 2 (falta valor unitário); ","")&amp;IF(AND($J701&lt;&gt;"",$K701=""),"Ano 2 (falta quantidade); ","")&amp;IF(AND($M701="",$N701&lt;&gt;""),"Ano 3 (falta valor unitário); ","")&amp;IF(AND($M701&lt;&gt;"",$N701=""),"Ano 3 (falta quantidade); ","")&amp;IF(AND($P701="",$Q701&lt;&gt;""),"Ano 4 (falta valor unitário); ","")&amp;IF(AND($P701&lt;&gt;"",$Q701=""),"Ano 4 (falta quantidade); ","")&amp;IF(AND($S701="",$T701&lt;&gt;""),"Ano 5 (falta valor unitário); ","")&amp;IF(AND($S701&lt;&gt;"",$T701=""),"Ano 5 (falta quantidade); ","")&amp;IF(AND($V701="",$W701&lt;&gt;""),"Ano 6 (falta valor unitário); ","")&amp;IF(AND($V701&lt;&gt;"",$W701=""),"Ano 6 (falta quantidade); ","")), IF(NOT(OR(AND($G701&lt;&gt;"",$H701&lt;&gt;""),AND($J701&lt;&gt;"",$K701&lt;&gt;""),AND($M701&lt;&gt;"",$N701&lt;&gt;""),AND($P701&lt;&gt;"",$Q701&lt;&gt;""),AND($S701&lt;&gt;"",$T701&lt;&gt;""),AND($V701&lt;&gt;"",$W701&lt;&gt;""))),"Informe pelo menos um ano completo com valor unitário e quantidade.",IF(AND($C701&lt;&gt;"",$E701&lt;&gt;"",LEFT(TRIM($C701),1)&lt;&gt;LEFT(TRIM($E701),1)),"Categoria e tipo estão incompatíveis.",IF(IF(OR($E701="",$F701=""),FALSE(),IFERROR(COUNTIF(INDIRECT("UNITS_"&amp;SUBSTITUTE(LEFT($E701,FIND(" ",$E701&amp;" ")-1),".","_")),$F701)=0,TRUE())),"Unidade incompatível com o tipo selecionado.",IF(OR(AND(ISNUMBER(SEARCH("comunic",LOWER($B701))),LEFT($E701,3)&lt;&gt;"4.4"),AND(ISNUMBER(SEARCH("monitor",LOWER($B701))),NOT(OR(LEFT($E701,3)="1.5",LEFT($E701,3)="2.5")))),"Revise a classificação do item conforme as regras de preenchimento.",IF(AND($B701&lt;&gt;"",OR(ISNUMBER(SEARCH("outro",LOWER($B701))),ISNUMBER(SEARCH("divers",LOWER($B701))),ISNUMBER(SEARCH("kit",LOWER($B701))),ISNUMBER(SEARCH("ferrament",LOWER($B701))),ISNUMBER(SEARCH("epi",LOWER($B701)))),NOT(OR($Z701&lt;&gt;"",$AA701&lt;&gt;""))),"Descrição muito genérica: detalhe melhor o item e registre o racional no memorial ou em anexo.",IF(AND($Y701=0,$B701&lt;&gt;"",OR($G701&lt;&gt;"",$H701&lt;&gt;"",$J701&lt;&gt;"",$K701&lt;&gt;"",$M701&lt;&gt;"",$N701&lt;&gt;"",$P701&lt;&gt;"",$Q701&lt;&gt;"",$S701&lt;&gt;"",$T701&lt;&gt;"",$V701&lt;&gt;"",$W701&lt;&gt;"")),"O item possui dados lançados, mas o total está zerado. Revise os valores informados.","")))))))))))))))</f>
        <v/>
      </c>
    </row>
    <row r="702" spans="1:35" ht="14.25" customHeight="1" x14ac:dyDescent="0.25">
      <c r="A702" s="57" t="str">
        <f t="shared" si="130"/>
        <v/>
      </c>
      <c r="B702" s="58"/>
      <c r="C702" s="58"/>
      <c r="D702" s="58"/>
      <c r="E702" s="58"/>
      <c r="F702" s="58"/>
      <c r="G702" s="269"/>
      <c r="H702" s="59"/>
      <c r="I702" s="273">
        <f t="shared" si="131"/>
        <v>0</v>
      </c>
      <c r="J702" s="269"/>
      <c r="K702" s="59"/>
      <c r="L702" s="270">
        <f t="shared" si="132"/>
        <v>0</v>
      </c>
      <c r="M702" s="269"/>
      <c r="N702" s="59"/>
      <c r="O702" s="270">
        <f t="shared" si="133"/>
        <v>0</v>
      </c>
      <c r="P702" s="269"/>
      <c r="Q702" s="59"/>
      <c r="R702" s="271">
        <f t="shared" si="134"/>
        <v>0</v>
      </c>
      <c r="S702" s="269"/>
      <c r="T702" s="59"/>
      <c r="U702" s="270">
        <f t="shared" si="135"/>
        <v>0</v>
      </c>
      <c r="V702" s="269"/>
      <c r="W702" s="59"/>
      <c r="X702" s="270">
        <f t="shared" si="136"/>
        <v>0</v>
      </c>
      <c r="Y702" s="270">
        <f t="shared" si="137"/>
        <v>0</v>
      </c>
      <c r="Z702" s="58"/>
      <c r="AA702" s="58"/>
      <c r="AB702" s="60" t="str">
        <f t="shared" si="138"/>
        <v/>
      </c>
      <c r="AC702" s="21" t="b">
        <f t="shared" si="139"/>
        <v>0</v>
      </c>
      <c r="AD702" s="21" t="b">
        <f t="shared" si="140"/>
        <v>0</v>
      </c>
      <c r="AE702" s="21" t="b">
        <f t="shared" si="141"/>
        <v>0</v>
      </c>
      <c r="AF702" s="21" t="b">
        <f ca="1">OR(AND($AC702,NOT($AD702)),AND($AC702,OR(AND($G702="",$H702&lt;&gt;""),AND($G702&lt;&gt;"",$H702=""),AND($J702="",$K702&lt;&gt;""),AND($J702&lt;&gt;"",$K702=""),AND($M702="",$N702&lt;&gt;""),AND($M702&lt;&gt;"",$N702=""),AND($P702="",$Q702&lt;&gt;""),AND($P702&lt;&gt;"",$Q702=""),AND($S702="",$T702&lt;&gt;""),AND($S702&lt;&gt;"",$T702=""),AND($V702="",$W702&lt;&gt;""),AND($V702&lt;&gt;"",$W702=""))),AND($C702&lt;&gt;"",$E702&lt;&gt;"",LEFT(TRIM($C702),1)&lt;&gt;LEFT(TRIM($E702),1)),IF(OR($E702="",$F702=""),FALSE(),IFERROR(COUNTIF(INDIRECT("UNITS_"&amp;SUBSTITUTE(LEFT($E702,FIND(" ",$E702&amp;" ")-1),".","_")),$F702)=0,TRUE())),AND($B702&lt;&gt;"",OR(ISNUMBER(SEARCH("outro",LOWER($B702))),ISNUMBER(SEARCH("divers",LOWER($B702))),ISNUMBER(SEARCH("etc",LOWER($B702))))),OR(AND(ISNUMBER(SEARCH("comunic",LOWER($B702))),LEFT($E702,3)&lt;&gt;"4.4"),AND(ISNUMBER(SEARCH("monitor",LOWER($B702))),NOT(OR(LEFT($E702,3)="1.5",LEFT($E702,3)="2.5")))),AND($B702&lt;&gt;"",OR(LEFT($C702,1)="1",LEFT($C702,1)="2"),$D702=""),AND($D702&lt;&gt;"",NOT(OR(LEFT($C702,1)="1",LEFT($C702,1)="2"))),AND($D702&lt;&gt;"",COUNTIF(' PROJETO'!$B$14:$B$16,$D702)=0),IF($D702="",FALSE(),IF(COUNTIF(' PROJETO'!$B$14:$B$16,$D702)=0,FALSE(),IFERROR(INDEX(' PROJETO'!$C$14:$C$16,MATCH($D702,' PROJETO'!$B$14:$B$16,0))&lt;&gt;"Sim",FALSE()))))</f>
        <v>0</v>
      </c>
      <c r="AG702" s="21" t="b">
        <f>AND($AC702,$Y702&gt;'CONFG.  LISTAS'!$F$4,$Z702="",$AA702="")</f>
        <v>0</v>
      </c>
      <c r="AH702" s="21" t="str">
        <f t="shared" si="142"/>
        <v/>
      </c>
      <c r="AI702" s="43" t="str">
        <f ca="1">IF(NOT($AC702),"",IF(OR($B702="",$C702="",$E702="",$F702=""),"Preencha descrição, categoria, tipo e unidade.",IF(AND($B702&lt;&gt;"",OR(LEFT($C702,1)="1",LEFT($C702,1)="2"),$D702=""),"Informe a prática de restauração para itens diretos.",IF(AND($D702&lt;&gt;"",NOT(OR(LEFT($C702,1)="1",LEFT($C702,1)="2"))),"Custos indiretos não devem pertencer a uma prática específica.",IF(AND($D702&lt;&gt;"",COUNTIF(' PROJETO'!$B$14:$B$16,$D702)=0),"Prática de restauração inválida ou não cadastrada.",IF(IF($D702="",FALSE(),IF(COUNTIF(' PROJETO'!$B$14:$B$16,$D702)=0,FALSE(),IFERROR(INDEX(' PROJETO'!$C$14:$C$16,MATCH($D702,' PROJETO'!$B$14:$B$16,0))&lt;&gt;"Sim",FALSE()))),"A prática informada no item não foi selecionada na aba Projeto.",IF(AND(MAX($I702,$L702,$O702,$R702,$U702,$X702)&gt;'CONFG.  LISTAS'!$F$4,NOT(OR($Z702&lt;&gt;"",$AA702&lt;&gt;""))),"Memorial de cálculo ou anexo obrigatório não informado para item acima do limite.",IF(OR(AND($G702&lt;&gt;"",$H702&lt;&gt;"",OR($G702&lt;=0,$H702&lt;=0)),AND($J702&lt;&gt;"",$K702&lt;&gt;"",OR($J702&lt;=0,$K702&lt;=0)),AND($M702&lt;&gt;"",$N702&lt;&gt;"",OR($M702&lt;=0,$N702&lt;=0)),AND($P702&lt;&gt;"",$Q702&lt;&gt;"",OR($P702&lt;=0,$Q702&lt;=0)),AND($S702&lt;&gt;"",$T702&lt;&gt;"",OR($S702&lt;=0,$T702&lt;=0)),AND($V702&lt;&gt;"",$W702&lt;&gt;"",OR($V702&lt;=0,$W702&lt;=0))),"Revise os valores informados: valor unitário e quantidade devem ser maiores que zero.",IF(OR(AND($G702="",$H702&lt;&gt;""),AND($G702&lt;&gt;"",$H702=""),AND($J702="",$K702&lt;&gt;""),AND($J702&lt;&gt;"",$K702=""),AND($M702="",$N702&lt;&gt;""),AND($M702&lt;&gt;"",$N702=""),AND($P702="",$Q702&lt;&gt;""),AND($P702&lt;&gt;"",$Q702=""),AND($S702="",$T702&lt;&gt;""),AND($S702&lt;&gt;"",$T702=""),AND($V702="",$W702&lt;&gt;""),AND($V702&lt;&gt;"",$W702="")),"Há ano preenchido parcialmente: "&amp;TRIM(IF(AND($G702="",$H702&lt;&gt;""),"Ano 1 (falta valor unitário); ","")&amp;IF(AND($G702&lt;&gt;"",$H702=""),"Ano 1 (falta quantidade); ","")&amp;IF(AND($J702="",$K702&lt;&gt;""),"Ano 2 (falta valor unitário); ","")&amp;IF(AND($J702&lt;&gt;"",$K702=""),"Ano 2 (falta quantidade); ","")&amp;IF(AND($M702="",$N702&lt;&gt;""),"Ano 3 (falta valor unitário); ","")&amp;IF(AND($M702&lt;&gt;"",$N702=""),"Ano 3 (falta quantidade); ","")&amp;IF(AND($P702="",$Q702&lt;&gt;""),"Ano 4 (falta valor unitário); ","")&amp;IF(AND($P702&lt;&gt;"",$Q702=""),"Ano 4 (falta quantidade); ","")&amp;IF(AND($S702="",$T702&lt;&gt;""),"Ano 5 (falta valor unitário); ","")&amp;IF(AND($S702&lt;&gt;"",$T702=""),"Ano 5 (falta quantidade); ","")&amp;IF(AND($V702="",$W702&lt;&gt;""),"Ano 6 (falta valor unitário); ","")&amp;IF(AND($V702&lt;&gt;"",$W702=""),"Ano 6 (falta quantidade); ","")), IF(NOT(OR(AND($G702&lt;&gt;"",$H702&lt;&gt;""),AND($J702&lt;&gt;"",$K702&lt;&gt;""),AND($M702&lt;&gt;"",$N702&lt;&gt;""),AND($P702&lt;&gt;"",$Q702&lt;&gt;""),AND($S702&lt;&gt;"",$T702&lt;&gt;""),AND($V702&lt;&gt;"",$W702&lt;&gt;""))),"Informe pelo menos um ano completo com valor unitário e quantidade.",IF(AND($C702&lt;&gt;"",$E702&lt;&gt;"",LEFT(TRIM($C702),1)&lt;&gt;LEFT(TRIM($E702),1)),"Categoria e tipo estão incompatíveis.",IF(IF(OR($E702="",$F702=""),FALSE(),IFERROR(COUNTIF(INDIRECT("UNITS_"&amp;SUBSTITUTE(LEFT($E702,FIND(" ",$E702&amp;" ")-1),".","_")),$F702)=0,TRUE())),"Unidade incompatível com o tipo selecionado.",IF(OR(AND(ISNUMBER(SEARCH("comunic",LOWER($B702))),LEFT($E702,3)&lt;&gt;"4.4"),AND(ISNUMBER(SEARCH("monitor",LOWER($B702))),NOT(OR(LEFT($E702,3)="1.5",LEFT($E702,3)="2.5")))),"Revise a classificação do item conforme as regras de preenchimento.",IF(AND($B702&lt;&gt;"",OR(ISNUMBER(SEARCH("outro",LOWER($B702))),ISNUMBER(SEARCH("divers",LOWER($B702))),ISNUMBER(SEARCH("kit",LOWER($B702))),ISNUMBER(SEARCH("ferrament",LOWER($B702))),ISNUMBER(SEARCH("epi",LOWER($B702)))),NOT(OR($Z702&lt;&gt;"",$AA702&lt;&gt;""))),"Descrição muito genérica: detalhe melhor o item e registre o racional no memorial ou em anexo.",IF(AND($Y702=0,$B702&lt;&gt;"",OR($G702&lt;&gt;"",$H702&lt;&gt;"",$J702&lt;&gt;"",$K702&lt;&gt;"",$M702&lt;&gt;"",$N702&lt;&gt;"",$P702&lt;&gt;"",$Q702&lt;&gt;"",$S702&lt;&gt;"",$T702&lt;&gt;"",$V702&lt;&gt;"",$W702&lt;&gt;"")),"O item possui dados lançados, mas o total está zerado. Revise os valores informados.","")))))))))))))))</f>
        <v/>
      </c>
    </row>
    <row r="703" spans="1:35" ht="14.25" customHeight="1" x14ac:dyDescent="0.25">
      <c r="A703" s="57" t="str">
        <f t="shared" si="130"/>
        <v/>
      </c>
      <c r="B703" s="61"/>
      <c r="C703" s="61"/>
      <c r="D703" s="58"/>
      <c r="E703" s="61"/>
      <c r="F703" s="61"/>
      <c r="G703" s="272"/>
      <c r="H703" s="62"/>
      <c r="I703" s="273">
        <f t="shared" si="131"/>
        <v>0</v>
      </c>
      <c r="J703" s="272"/>
      <c r="K703" s="62"/>
      <c r="L703" s="270">
        <f t="shared" si="132"/>
        <v>0</v>
      </c>
      <c r="M703" s="272"/>
      <c r="N703" s="62"/>
      <c r="O703" s="270">
        <f t="shared" si="133"/>
        <v>0</v>
      </c>
      <c r="P703" s="272"/>
      <c r="Q703" s="62"/>
      <c r="R703" s="271">
        <f t="shared" si="134"/>
        <v>0</v>
      </c>
      <c r="S703" s="272"/>
      <c r="T703" s="62"/>
      <c r="U703" s="270">
        <f t="shared" si="135"/>
        <v>0</v>
      </c>
      <c r="V703" s="272"/>
      <c r="W703" s="62"/>
      <c r="X703" s="270">
        <f t="shared" si="136"/>
        <v>0</v>
      </c>
      <c r="Y703" s="270">
        <f t="shared" si="137"/>
        <v>0</v>
      </c>
      <c r="Z703" s="61"/>
      <c r="AA703" s="61"/>
      <c r="AB703" s="60" t="str">
        <f t="shared" si="138"/>
        <v/>
      </c>
      <c r="AC703" s="21" t="b">
        <f t="shared" si="139"/>
        <v>0</v>
      </c>
      <c r="AD703" s="21" t="b">
        <f t="shared" si="140"/>
        <v>0</v>
      </c>
      <c r="AE703" s="21" t="b">
        <f t="shared" si="141"/>
        <v>0</v>
      </c>
      <c r="AF703" s="21" t="b">
        <f ca="1">OR(AND($AC703,NOT($AD703)),AND($AC703,OR(AND($G703="",$H703&lt;&gt;""),AND($G703&lt;&gt;"",$H703=""),AND($J703="",$K703&lt;&gt;""),AND($J703&lt;&gt;"",$K703=""),AND($M703="",$N703&lt;&gt;""),AND($M703&lt;&gt;"",$N703=""),AND($P703="",$Q703&lt;&gt;""),AND($P703&lt;&gt;"",$Q703=""),AND($S703="",$T703&lt;&gt;""),AND($S703&lt;&gt;"",$T703=""),AND($V703="",$W703&lt;&gt;""),AND($V703&lt;&gt;"",$W703=""))),AND($C703&lt;&gt;"",$E703&lt;&gt;"",LEFT(TRIM($C703),1)&lt;&gt;LEFT(TRIM($E703),1)),IF(OR($E703="",$F703=""),FALSE(),IFERROR(COUNTIF(INDIRECT("UNITS_"&amp;SUBSTITUTE(LEFT($E703,FIND(" ",$E703&amp;" ")-1),".","_")),$F703)=0,TRUE())),AND($B703&lt;&gt;"",OR(ISNUMBER(SEARCH("outro",LOWER($B703))),ISNUMBER(SEARCH("divers",LOWER($B703))),ISNUMBER(SEARCH("etc",LOWER($B703))))),OR(AND(ISNUMBER(SEARCH("comunic",LOWER($B703))),LEFT($E703,3)&lt;&gt;"4.4"),AND(ISNUMBER(SEARCH("monitor",LOWER($B703))),NOT(OR(LEFT($E703,3)="1.5",LEFT($E703,3)="2.5")))),AND($B703&lt;&gt;"",OR(LEFT($C703,1)="1",LEFT($C703,1)="2"),$D703=""),AND($D703&lt;&gt;"",NOT(OR(LEFT($C703,1)="1",LEFT($C703,1)="2"))),AND($D703&lt;&gt;"",COUNTIF(' PROJETO'!$B$14:$B$16,$D703)=0),IF($D703="",FALSE(),IF(COUNTIF(' PROJETO'!$B$14:$B$16,$D703)=0,FALSE(),IFERROR(INDEX(' PROJETO'!$C$14:$C$16,MATCH($D703,' PROJETO'!$B$14:$B$16,0))&lt;&gt;"Sim",FALSE()))))</f>
        <v>0</v>
      </c>
      <c r="AG703" s="21" t="b">
        <f>AND($AC703,$Y703&gt;'CONFG.  LISTAS'!$F$4,$Z703="",$AA703="")</f>
        <v>0</v>
      </c>
      <c r="AH703" s="21" t="str">
        <f t="shared" si="142"/>
        <v/>
      </c>
      <c r="AI703" s="43" t="str">
        <f ca="1">IF(NOT($AC703),"",IF(OR($B703="",$C703="",$E703="",$F703=""),"Preencha descrição, categoria, tipo e unidade.",IF(AND($B703&lt;&gt;"",OR(LEFT($C703,1)="1",LEFT($C703,1)="2"),$D703=""),"Informe a prática de restauração para itens diretos.",IF(AND($D703&lt;&gt;"",NOT(OR(LEFT($C703,1)="1",LEFT($C703,1)="2"))),"Custos indiretos não devem pertencer a uma prática específica.",IF(AND($D703&lt;&gt;"",COUNTIF(' PROJETO'!$B$14:$B$16,$D703)=0),"Prática de restauração inválida ou não cadastrada.",IF(IF($D703="",FALSE(),IF(COUNTIF(' PROJETO'!$B$14:$B$16,$D703)=0,FALSE(),IFERROR(INDEX(' PROJETO'!$C$14:$C$16,MATCH($D703,' PROJETO'!$B$14:$B$16,0))&lt;&gt;"Sim",FALSE()))),"A prática informada no item não foi selecionada na aba Projeto.",IF(AND(MAX($I703,$L703,$O703,$R703,$U703,$X703)&gt;'CONFG.  LISTAS'!$F$4,NOT(OR($Z703&lt;&gt;"",$AA703&lt;&gt;""))),"Memorial de cálculo ou anexo obrigatório não informado para item acima do limite.",IF(OR(AND($G703&lt;&gt;"",$H703&lt;&gt;"",OR($G703&lt;=0,$H703&lt;=0)),AND($J703&lt;&gt;"",$K703&lt;&gt;"",OR($J703&lt;=0,$K703&lt;=0)),AND($M703&lt;&gt;"",$N703&lt;&gt;"",OR($M703&lt;=0,$N703&lt;=0)),AND($P703&lt;&gt;"",$Q703&lt;&gt;"",OR($P703&lt;=0,$Q703&lt;=0)),AND($S703&lt;&gt;"",$T703&lt;&gt;"",OR($S703&lt;=0,$T703&lt;=0)),AND($V703&lt;&gt;"",$W703&lt;&gt;"",OR($V703&lt;=0,$W703&lt;=0))),"Revise os valores informados: valor unitário e quantidade devem ser maiores que zero.",IF(OR(AND($G703="",$H703&lt;&gt;""),AND($G703&lt;&gt;"",$H703=""),AND($J703="",$K703&lt;&gt;""),AND($J703&lt;&gt;"",$K703=""),AND($M703="",$N703&lt;&gt;""),AND($M703&lt;&gt;"",$N703=""),AND($P703="",$Q703&lt;&gt;""),AND($P703&lt;&gt;"",$Q703=""),AND($S703="",$T703&lt;&gt;""),AND($S703&lt;&gt;"",$T703=""),AND($V703="",$W703&lt;&gt;""),AND($V703&lt;&gt;"",$W703="")),"Há ano preenchido parcialmente: "&amp;TRIM(IF(AND($G703="",$H703&lt;&gt;""),"Ano 1 (falta valor unitário); ","")&amp;IF(AND($G703&lt;&gt;"",$H703=""),"Ano 1 (falta quantidade); ","")&amp;IF(AND($J703="",$K703&lt;&gt;""),"Ano 2 (falta valor unitário); ","")&amp;IF(AND($J703&lt;&gt;"",$K703=""),"Ano 2 (falta quantidade); ","")&amp;IF(AND($M703="",$N703&lt;&gt;""),"Ano 3 (falta valor unitário); ","")&amp;IF(AND($M703&lt;&gt;"",$N703=""),"Ano 3 (falta quantidade); ","")&amp;IF(AND($P703="",$Q703&lt;&gt;""),"Ano 4 (falta valor unitário); ","")&amp;IF(AND($P703&lt;&gt;"",$Q703=""),"Ano 4 (falta quantidade); ","")&amp;IF(AND($S703="",$T703&lt;&gt;""),"Ano 5 (falta valor unitário); ","")&amp;IF(AND($S703&lt;&gt;"",$T703=""),"Ano 5 (falta quantidade); ","")&amp;IF(AND($V703="",$W703&lt;&gt;""),"Ano 6 (falta valor unitário); ","")&amp;IF(AND($V703&lt;&gt;"",$W703=""),"Ano 6 (falta quantidade); ","")), IF(NOT(OR(AND($G703&lt;&gt;"",$H703&lt;&gt;""),AND($J703&lt;&gt;"",$K703&lt;&gt;""),AND($M703&lt;&gt;"",$N703&lt;&gt;""),AND($P703&lt;&gt;"",$Q703&lt;&gt;""),AND($S703&lt;&gt;"",$T703&lt;&gt;""),AND($V703&lt;&gt;"",$W703&lt;&gt;""))),"Informe pelo menos um ano completo com valor unitário e quantidade.",IF(AND($C703&lt;&gt;"",$E703&lt;&gt;"",LEFT(TRIM($C703),1)&lt;&gt;LEFT(TRIM($E703),1)),"Categoria e tipo estão incompatíveis.",IF(IF(OR($E703="",$F703=""),FALSE(),IFERROR(COUNTIF(INDIRECT("UNITS_"&amp;SUBSTITUTE(LEFT($E703,FIND(" ",$E703&amp;" ")-1),".","_")),$F703)=0,TRUE())),"Unidade incompatível com o tipo selecionado.",IF(OR(AND(ISNUMBER(SEARCH("comunic",LOWER($B703))),LEFT($E703,3)&lt;&gt;"4.4"),AND(ISNUMBER(SEARCH("monitor",LOWER($B703))),NOT(OR(LEFT($E703,3)="1.5",LEFT($E703,3)="2.5")))),"Revise a classificação do item conforme as regras de preenchimento.",IF(AND($B703&lt;&gt;"",OR(ISNUMBER(SEARCH("outro",LOWER($B703))),ISNUMBER(SEARCH("divers",LOWER($B703))),ISNUMBER(SEARCH("kit",LOWER($B703))),ISNUMBER(SEARCH("ferrament",LOWER($B703))),ISNUMBER(SEARCH("epi",LOWER($B703)))),NOT(OR($Z703&lt;&gt;"",$AA703&lt;&gt;""))),"Descrição muito genérica: detalhe melhor o item e registre o racional no memorial ou em anexo.",IF(AND($Y703=0,$B703&lt;&gt;"",OR($G703&lt;&gt;"",$H703&lt;&gt;"",$J703&lt;&gt;"",$K703&lt;&gt;"",$M703&lt;&gt;"",$N703&lt;&gt;"",$P703&lt;&gt;"",$Q703&lt;&gt;"",$S703&lt;&gt;"",$T703&lt;&gt;"",$V703&lt;&gt;"",$W703&lt;&gt;"")),"O item possui dados lançados, mas o total está zerado. Revise os valores informados.","")))))))))))))))</f>
        <v/>
      </c>
    </row>
    <row r="704" spans="1:35" ht="14.25" customHeight="1" x14ac:dyDescent="0.25">
      <c r="A704" s="57" t="str">
        <f t="shared" si="130"/>
        <v/>
      </c>
      <c r="B704" s="58"/>
      <c r="C704" s="58"/>
      <c r="D704" s="58"/>
      <c r="E704" s="58"/>
      <c r="F704" s="58"/>
      <c r="G704" s="269"/>
      <c r="H704" s="59"/>
      <c r="I704" s="273">
        <f t="shared" si="131"/>
        <v>0</v>
      </c>
      <c r="J704" s="269"/>
      <c r="K704" s="59"/>
      <c r="L704" s="270">
        <f t="shared" si="132"/>
        <v>0</v>
      </c>
      <c r="M704" s="269"/>
      <c r="N704" s="59"/>
      <c r="O704" s="270">
        <f t="shared" si="133"/>
        <v>0</v>
      </c>
      <c r="P704" s="269"/>
      <c r="Q704" s="59"/>
      <c r="R704" s="271">
        <f t="shared" si="134"/>
        <v>0</v>
      </c>
      <c r="S704" s="269"/>
      <c r="T704" s="59"/>
      <c r="U704" s="270">
        <f t="shared" si="135"/>
        <v>0</v>
      </c>
      <c r="V704" s="269"/>
      <c r="W704" s="59"/>
      <c r="X704" s="270">
        <f t="shared" si="136"/>
        <v>0</v>
      </c>
      <c r="Y704" s="270">
        <f t="shared" si="137"/>
        <v>0</v>
      </c>
      <c r="Z704" s="58"/>
      <c r="AA704" s="58"/>
      <c r="AB704" s="60" t="str">
        <f t="shared" si="138"/>
        <v/>
      </c>
      <c r="AC704" s="21" t="b">
        <f t="shared" si="139"/>
        <v>0</v>
      </c>
      <c r="AD704" s="21" t="b">
        <f t="shared" si="140"/>
        <v>0</v>
      </c>
      <c r="AE704" s="21" t="b">
        <f t="shared" si="141"/>
        <v>0</v>
      </c>
      <c r="AF704" s="21" t="b">
        <f ca="1">OR(AND($AC704,NOT($AD704)),AND($AC704,OR(AND($G704="",$H704&lt;&gt;""),AND($G704&lt;&gt;"",$H704=""),AND($J704="",$K704&lt;&gt;""),AND($J704&lt;&gt;"",$K704=""),AND($M704="",$N704&lt;&gt;""),AND($M704&lt;&gt;"",$N704=""),AND($P704="",$Q704&lt;&gt;""),AND($P704&lt;&gt;"",$Q704=""),AND($S704="",$T704&lt;&gt;""),AND($S704&lt;&gt;"",$T704=""),AND($V704="",$W704&lt;&gt;""),AND($V704&lt;&gt;"",$W704=""))),AND($C704&lt;&gt;"",$E704&lt;&gt;"",LEFT(TRIM($C704),1)&lt;&gt;LEFT(TRIM($E704),1)),IF(OR($E704="",$F704=""),FALSE(),IFERROR(COUNTIF(INDIRECT("UNITS_"&amp;SUBSTITUTE(LEFT($E704,FIND(" ",$E704&amp;" ")-1),".","_")),$F704)=0,TRUE())),AND($B704&lt;&gt;"",OR(ISNUMBER(SEARCH("outro",LOWER($B704))),ISNUMBER(SEARCH("divers",LOWER($B704))),ISNUMBER(SEARCH("etc",LOWER($B704))))),OR(AND(ISNUMBER(SEARCH("comunic",LOWER($B704))),LEFT($E704,3)&lt;&gt;"4.4"),AND(ISNUMBER(SEARCH("monitor",LOWER($B704))),NOT(OR(LEFT($E704,3)="1.5",LEFT($E704,3)="2.5")))),AND($B704&lt;&gt;"",OR(LEFT($C704,1)="1",LEFT($C704,1)="2"),$D704=""),AND($D704&lt;&gt;"",NOT(OR(LEFT($C704,1)="1",LEFT($C704,1)="2"))),AND($D704&lt;&gt;"",COUNTIF(' PROJETO'!$B$14:$B$16,$D704)=0),IF($D704="",FALSE(),IF(COUNTIF(' PROJETO'!$B$14:$B$16,$D704)=0,FALSE(),IFERROR(INDEX(' PROJETO'!$C$14:$C$16,MATCH($D704,' PROJETO'!$B$14:$B$16,0))&lt;&gt;"Sim",FALSE()))))</f>
        <v>0</v>
      </c>
      <c r="AG704" s="21" t="b">
        <f>AND($AC704,$Y704&gt;'CONFG.  LISTAS'!$F$4,$Z704="",$AA704="")</f>
        <v>0</v>
      </c>
      <c r="AH704" s="21" t="str">
        <f t="shared" si="142"/>
        <v/>
      </c>
      <c r="AI704" s="43" t="str">
        <f ca="1">IF(NOT($AC704),"",IF(OR($B704="",$C704="",$E704="",$F704=""),"Preencha descrição, categoria, tipo e unidade.",IF(AND($B704&lt;&gt;"",OR(LEFT($C704,1)="1",LEFT($C704,1)="2"),$D704=""),"Informe a prática de restauração para itens diretos.",IF(AND($D704&lt;&gt;"",NOT(OR(LEFT($C704,1)="1",LEFT($C704,1)="2"))),"Custos indiretos não devem pertencer a uma prática específica.",IF(AND($D704&lt;&gt;"",COUNTIF(' PROJETO'!$B$14:$B$16,$D704)=0),"Prática de restauração inválida ou não cadastrada.",IF(IF($D704="",FALSE(),IF(COUNTIF(' PROJETO'!$B$14:$B$16,$D704)=0,FALSE(),IFERROR(INDEX(' PROJETO'!$C$14:$C$16,MATCH($D704,' PROJETO'!$B$14:$B$16,0))&lt;&gt;"Sim",FALSE()))),"A prática informada no item não foi selecionada na aba Projeto.",IF(AND(MAX($I704,$L704,$O704,$R704,$U704,$X704)&gt;'CONFG.  LISTAS'!$F$4,NOT(OR($Z704&lt;&gt;"",$AA704&lt;&gt;""))),"Memorial de cálculo ou anexo obrigatório não informado para item acima do limite.",IF(OR(AND($G704&lt;&gt;"",$H704&lt;&gt;"",OR($G704&lt;=0,$H704&lt;=0)),AND($J704&lt;&gt;"",$K704&lt;&gt;"",OR($J704&lt;=0,$K704&lt;=0)),AND($M704&lt;&gt;"",$N704&lt;&gt;"",OR($M704&lt;=0,$N704&lt;=0)),AND($P704&lt;&gt;"",$Q704&lt;&gt;"",OR($P704&lt;=0,$Q704&lt;=0)),AND($S704&lt;&gt;"",$T704&lt;&gt;"",OR($S704&lt;=0,$T704&lt;=0)),AND($V704&lt;&gt;"",$W704&lt;&gt;"",OR($V704&lt;=0,$W704&lt;=0))),"Revise os valores informados: valor unitário e quantidade devem ser maiores que zero.",IF(OR(AND($G704="",$H704&lt;&gt;""),AND($G704&lt;&gt;"",$H704=""),AND($J704="",$K704&lt;&gt;""),AND($J704&lt;&gt;"",$K704=""),AND($M704="",$N704&lt;&gt;""),AND($M704&lt;&gt;"",$N704=""),AND($P704="",$Q704&lt;&gt;""),AND($P704&lt;&gt;"",$Q704=""),AND($S704="",$T704&lt;&gt;""),AND($S704&lt;&gt;"",$T704=""),AND($V704="",$W704&lt;&gt;""),AND($V704&lt;&gt;"",$W704="")),"Há ano preenchido parcialmente: "&amp;TRIM(IF(AND($G704="",$H704&lt;&gt;""),"Ano 1 (falta valor unitário); ","")&amp;IF(AND($G704&lt;&gt;"",$H704=""),"Ano 1 (falta quantidade); ","")&amp;IF(AND($J704="",$K704&lt;&gt;""),"Ano 2 (falta valor unitário); ","")&amp;IF(AND($J704&lt;&gt;"",$K704=""),"Ano 2 (falta quantidade); ","")&amp;IF(AND($M704="",$N704&lt;&gt;""),"Ano 3 (falta valor unitário); ","")&amp;IF(AND($M704&lt;&gt;"",$N704=""),"Ano 3 (falta quantidade); ","")&amp;IF(AND($P704="",$Q704&lt;&gt;""),"Ano 4 (falta valor unitário); ","")&amp;IF(AND($P704&lt;&gt;"",$Q704=""),"Ano 4 (falta quantidade); ","")&amp;IF(AND($S704="",$T704&lt;&gt;""),"Ano 5 (falta valor unitário); ","")&amp;IF(AND($S704&lt;&gt;"",$T704=""),"Ano 5 (falta quantidade); ","")&amp;IF(AND($V704="",$W704&lt;&gt;""),"Ano 6 (falta valor unitário); ","")&amp;IF(AND($V704&lt;&gt;"",$W704=""),"Ano 6 (falta quantidade); ","")), IF(NOT(OR(AND($G704&lt;&gt;"",$H704&lt;&gt;""),AND($J704&lt;&gt;"",$K704&lt;&gt;""),AND($M704&lt;&gt;"",$N704&lt;&gt;""),AND($P704&lt;&gt;"",$Q704&lt;&gt;""),AND($S704&lt;&gt;"",$T704&lt;&gt;""),AND($V704&lt;&gt;"",$W704&lt;&gt;""))),"Informe pelo menos um ano completo com valor unitário e quantidade.",IF(AND($C704&lt;&gt;"",$E704&lt;&gt;"",LEFT(TRIM($C704),1)&lt;&gt;LEFT(TRIM($E704),1)),"Categoria e tipo estão incompatíveis.",IF(IF(OR($E704="",$F704=""),FALSE(),IFERROR(COUNTIF(INDIRECT("UNITS_"&amp;SUBSTITUTE(LEFT($E704,FIND(" ",$E704&amp;" ")-1),".","_")),$F704)=0,TRUE())),"Unidade incompatível com o tipo selecionado.",IF(OR(AND(ISNUMBER(SEARCH("comunic",LOWER($B704))),LEFT($E704,3)&lt;&gt;"4.4"),AND(ISNUMBER(SEARCH("monitor",LOWER($B704))),NOT(OR(LEFT($E704,3)="1.5",LEFT($E704,3)="2.5")))),"Revise a classificação do item conforme as regras de preenchimento.",IF(AND($B704&lt;&gt;"",OR(ISNUMBER(SEARCH("outro",LOWER($B704))),ISNUMBER(SEARCH("divers",LOWER($B704))),ISNUMBER(SEARCH("kit",LOWER($B704))),ISNUMBER(SEARCH("ferrament",LOWER($B704))),ISNUMBER(SEARCH("epi",LOWER($B704)))),NOT(OR($Z704&lt;&gt;"",$AA704&lt;&gt;""))),"Descrição muito genérica: detalhe melhor o item e registre o racional no memorial ou em anexo.",IF(AND($Y704=0,$B704&lt;&gt;"",OR($G704&lt;&gt;"",$H704&lt;&gt;"",$J704&lt;&gt;"",$K704&lt;&gt;"",$M704&lt;&gt;"",$N704&lt;&gt;"",$P704&lt;&gt;"",$Q704&lt;&gt;"",$S704&lt;&gt;"",$T704&lt;&gt;"",$V704&lt;&gt;"",$W704&lt;&gt;"")),"O item possui dados lançados, mas o total está zerado. Revise os valores informados.","")))))))))))))))</f>
        <v/>
      </c>
    </row>
    <row r="705" spans="1:35" ht="14.25" customHeight="1" x14ac:dyDescent="0.25">
      <c r="A705" s="57" t="str">
        <f t="shared" si="130"/>
        <v/>
      </c>
      <c r="B705" s="61"/>
      <c r="C705" s="61"/>
      <c r="D705" s="58"/>
      <c r="E705" s="61"/>
      <c r="F705" s="61"/>
      <c r="G705" s="272"/>
      <c r="H705" s="62"/>
      <c r="I705" s="273">
        <f t="shared" si="131"/>
        <v>0</v>
      </c>
      <c r="J705" s="272"/>
      <c r="K705" s="62"/>
      <c r="L705" s="270">
        <f t="shared" si="132"/>
        <v>0</v>
      </c>
      <c r="M705" s="272"/>
      <c r="N705" s="62"/>
      <c r="O705" s="270">
        <f t="shared" si="133"/>
        <v>0</v>
      </c>
      <c r="P705" s="272"/>
      <c r="Q705" s="62"/>
      <c r="R705" s="271">
        <f t="shared" si="134"/>
        <v>0</v>
      </c>
      <c r="S705" s="272"/>
      <c r="T705" s="62"/>
      <c r="U705" s="270">
        <f t="shared" si="135"/>
        <v>0</v>
      </c>
      <c r="V705" s="272"/>
      <c r="W705" s="62"/>
      <c r="X705" s="270">
        <f t="shared" si="136"/>
        <v>0</v>
      </c>
      <c r="Y705" s="270">
        <f t="shared" si="137"/>
        <v>0</v>
      </c>
      <c r="Z705" s="61"/>
      <c r="AA705" s="61"/>
      <c r="AB705" s="60" t="str">
        <f t="shared" si="138"/>
        <v/>
      </c>
      <c r="AC705" s="21" t="b">
        <f t="shared" si="139"/>
        <v>0</v>
      </c>
      <c r="AD705" s="21" t="b">
        <f t="shared" si="140"/>
        <v>0</v>
      </c>
      <c r="AE705" s="21" t="b">
        <f t="shared" si="141"/>
        <v>0</v>
      </c>
      <c r="AF705" s="21" t="b">
        <f ca="1">OR(AND($AC705,NOT($AD705)),AND($AC705,OR(AND($G705="",$H705&lt;&gt;""),AND($G705&lt;&gt;"",$H705=""),AND($J705="",$K705&lt;&gt;""),AND($J705&lt;&gt;"",$K705=""),AND($M705="",$N705&lt;&gt;""),AND($M705&lt;&gt;"",$N705=""),AND($P705="",$Q705&lt;&gt;""),AND($P705&lt;&gt;"",$Q705=""),AND($S705="",$T705&lt;&gt;""),AND($S705&lt;&gt;"",$T705=""),AND($V705="",$W705&lt;&gt;""),AND($V705&lt;&gt;"",$W705=""))),AND($C705&lt;&gt;"",$E705&lt;&gt;"",LEFT(TRIM($C705),1)&lt;&gt;LEFT(TRIM($E705),1)),IF(OR($E705="",$F705=""),FALSE(),IFERROR(COUNTIF(INDIRECT("UNITS_"&amp;SUBSTITUTE(LEFT($E705,FIND(" ",$E705&amp;" ")-1),".","_")),$F705)=0,TRUE())),AND($B705&lt;&gt;"",OR(ISNUMBER(SEARCH("outro",LOWER($B705))),ISNUMBER(SEARCH("divers",LOWER($B705))),ISNUMBER(SEARCH("etc",LOWER($B705))))),OR(AND(ISNUMBER(SEARCH("comunic",LOWER($B705))),LEFT($E705,3)&lt;&gt;"4.4"),AND(ISNUMBER(SEARCH("monitor",LOWER($B705))),NOT(OR(LEFT($E705,3)="1.5",LEFT($E705,3)="2.5")))),AND($B705&lt;&gt;"",OR(LEFT($C705,1)="1",LEFT($C705,1)="2"),$D705=""),AND($D705&lt;&gt;"",NOT(OR(LEFT($C705,1)="1",LEFT($C705,1)="2"))),AND($D705&lt;&gt;"",COUNTIF(' PROJETO'!$B$14:$B$16,$D705)=0),IF($D705="",FALSE(),IF(COUNTIF(' PROJETO'!$B$14:$B$16,$D705)=0,FALSE(),IFERROR(INDEX(' PROJETO'!$C$14:$C$16,MATCH($D705,' PROJETO'!$B$14:$B$16,0))&lt;&gt;"Sim",FALSE()))))</f>
        <v>0</v>
      </c>
      <c r="AG705" s="21" t="b">
        <f>AND($AC705,$Y705&gt;'CONFG.  LISTAS'!$F$4,$Z705="",$AA705="")</f>
        <v>0</v>
      </c>
      <c r="AH705" s="21" t="str">
        <f t="shared" si="142"/>
        <v/>
      </c>
      <c r="AI705" s="43" t="str">
        <f ca="1">IF(NOT($AC705),"",IF(OR($B705="",$C705="",$E705="",$F705=""),"Preencha descrição, categoria, tipo e unidade.",IF(AND($B705&lt;&gt;"",OR(LEFT($C705,1)="1",LEFT($C705,1)="2"),$D705=""),"Informe a prática de restauração para itens diretos.",IF(AND($D705&lt;&gt;"",NOT(OR(LEFT($C705,1)="1",LEFT($C705,1)="2"))),"Custos indiretos não devem pertencer a uma prática específica.",IF(AND($D705&lt;&gt;"",COUNTIF(' PROJETO'!$B$14:$B$16,$D705)=0),"Prática de restauração inválida ou não cadastrada.",IF(IF($D705="",FALSE(),IF(COUNTIF(' PROJETO'!$B$14:$B$16,$D705)=0,FALSE(),IFERROR(INDEX(' PROJETO'!$C$14:$C$16,MATCH($D705,' PROJETO'!$B$14:$B$16,0))&lt;&gt;"Sim",FALSE()))),"A prática informada no item não foi selecionada na aba Projeto.",IF(AND(MAX($I705,$L705,$O705,$R705,$U705,$X705)&gt;'CONFG.  LISTAS'!$F$4,NOT(OR($Z705&lt;&gt;"",$AA705&lt;&gt;""))),"Memorial de cálculo ou anexo obrigatório não informado para item acima do limite.",IF(OR(AND($G705&lt;&gt;"",$H705&lt;&gt;"",OR($G705&lt;=0,$H705&lt;=0)),AND($J705&lt;&gt;"",$K705&lt;&gt;"",OR($J705&lt;=0,$K705&lt;=0)),AND($M705&lt;&gt;"",$N705&lt;&gt;"",OR($M705&lt;=0,$N705&lt;=0)),AND($P705&lt;&gt;"",$Q705&lt;&gt;"",OR($P705&lt;=0,$Q705&lt;=0)),AND($S705&lt;&gt;"",$T705&lt;&gt;"",OR($S705&lt;=0,$T705&lt;=0)),AND($V705&lt;&gt;"",$W705&lt;&gt;"",OR($V705&lt;=0,$W705&lt;=0))),"Revise os valores informados: valor unitário e quantidade devem ser maiores que zero.",IF(OR(AND($G705="",$H705&lt;&gt;""),AND($G705&lt;&gt;"",$H705=""),AND($J705="",$K705&lt;&gt;""),AND($J705&lt;&gt;"",$K705=""),AND($M705="",$N705&lt;&gt;""),AND($M705&lt;&gt;"",$N705=""),AND($P705="",$Q705&lt;&gt;""),AND($P705&lt;&gt;"",$Q705=""),AND($S705="",$T705&lt;&gt;""),AND($S705&lt;&gt;"",$T705=""),AND($V705="",$W705&lt;&gt;""),AND($V705&lt;&gt;"",$W705="")),"Há ano preenchido parcialmente: "&amp;TRIM(IF(AND($G705="",$H705&lt;&gt;""),"Ano 1 (falta valor unitário); ","")&amp;IF(AND($G705&lt;&gt;"",$H705=""),"Ano 1 (falta quantidade); ","")&amp;IF(AND($J705="",$K705&lt;&gt;""),"Ano 2 (falta valor unitário); ","")&amp;IF(AND($J705&lt;&gt;"",$K705=""),"Ano 2 (falta quantidade); ","")&amp;IF(AND($M705="",$N705&lt;&gt;""),"Ano 3 (falta valor unitário); ","")&amp;IF(AND($M705&lt;&gt;"",$N705=""),"Ano 3 (falta quantidade); ","")&amp;IF(AND($P705="",$Q705&lt;&gt;""),"Ano 4 (falta valor unitário); ","")&amp;IF(AND($P705&lt;&gt;"",$Q705=""),"Ano 4 (falta quantidade); ","")&amp;IF(AND($S705="",$T705&lt;&gt;""),"Ano 5 (falta valor unitário); ","")&amp;IF(AND($S705&lt;&gt;"",$T705=""),"Ano 5 (falta quantidade); ","")&amp;IF(AND($V705="",$W705&lt;&gt;""),"Ano 6 (falta valor unitário); ","")&amp;IF(AND($V705&lt;&gt;"",$W705=""),"Ano 6 (falta quantidade); ","")), IF(NOT(OR(AND($G705&lt;&gt;"",$H705&lt;&gt;""),AND($J705&lt;&gt;"",$K705&lt;&gt;""),AND($M705&lt;&gt;"",$N705&lt;&gt;""),AND($P705&lt;&gt;"",$Q705&lt;&gt;""),AND($S705&lt;&gt;"",$T705&lt;&gt;""),AND($V705&lt;&gt;"",$W705&lt;&gt;""))),"Informe pelo menos um ano completo com valor unitário e quantidade.",IF(AND($C705&lt;&gt;"",$E705&lt;&gt;"",LEFT(TRIM($C705),1)&lt;&gt;LEFT(TRIM($E705),1)),"Categoria e tipo estão incompatíveis.",IF(IF(OR($E705="",$F705=""),FALSE(),IFERROR(COUNTIF(INDIRECT("UNITS_"&amp;SUBSTITUTE(LEFT($E705,FIND(" ",$E705&amp;" ")-1),".","_")),$F705)=0,TRUE())),"Unidade incompatível com o tipo selecionado.",IF(OR(AND(ISNUMBER(SEARCH("comunic",LOWER($B705))),LEFT($E705,3)&lt;&gt;"4.4"),AND(ISNUMBER(SEARCH("monitor",LOWER($B705))),NOT(OR(LEFT($E705,3)="1.5",LEFT($E705,3)="2.5")))),"Revise a classificação do item conforme as regras de preenchimento.",IF(AND($B705&lt;&gt;"",OR(ISNUMBER(SEARCH("outro",LOWER($B705))),ISNUMBER(SEARCH("divers",LOWER($B705))),ISNUMBER(SEARCH("kit",LOWER($B705))),ISNUMBER(SEARCH("ferrament",LOWER($B705))),ISNUMBER(SEARCH("epi",LOWER($B705)))),NOT(OR($Z705&lt;&gt;"",$AA705&lt;&gt;""))),"Descrição muito genérica: detalhe melhor o item e registre o racional no memorial ou em anexo.",IF(AND($Y705=0,$B705&lt;&gt;"",OR($G705&lt;&gt;"",$H705&lt;&gt;"",$J705&lt;&gt;"",$K705&lt;&gt;"",$M705&lt;&gt;"",$N705&lt;&gt;"",$P705&lt;&gt;"",$Q705&lt;&gt;"",$S705&lt;&gt;"",$T705&lt;&gt;"",$V705&lt;&gt;"",$W705&lt;&gt;"")),"O item possui dados lançados, mas o total está zerado. Revise os valores informados.","")))))))))))))))</f>
        <v/>
      </c>
    </row>
    <row r="706" spans="1:35" ht="14.25" customHeight="1" x14ac:dyDescent="0.25">
      <c r="A706" s="57" t="str">
        <f t="shared" si="130"/>
        <v/>
      </c>
      <c r="B706" s="58"/>
      <c r="C706" s="58"/>
      <c r="D706" s="58"/>
      <c r="E706" s="58"/>
      <c r="F706" s="58"/>
      <c r="G706" s="269"/>
      <c r="H706" s="59"/>
      <c r="I706" s="273">
        <f t="shared" si="131"/>
        <v>0</v>
      </c>
      <c r="J706" s="269"/>
      <c r="K706" s="59"/>
      <c r="L706" s="270">
        <f t="shared" si="132"/>
        <v>0</v>
      </c>
      <c r="M706" s="269"/>
      <c r="N706" s="59"/>
      <c r="O706" s="270">
        <f t="shared" si="133"/>
        <v>0</v>
      </c>
      <c r="P706" s="269"/>
      <c r="Q706" s="59"/>
      <c r="R706" s="271">
        <f t="shared" si="134"/>
        <v>0</v>
      </c>
      <c r="S706" s="269"/>
      <c r="T706" s="59"/>
      <c r="U706" s="270">
        <f t="shared" si="135"/>
        <v>0</v>
      </c>
      <c r="V706" s="269"/>
      <c r="W706" s="59"/>
      <c r="X706" s="270">
        <f t="shared" si="136"/>
        <v>0</v>
      </c>
      <c r="Y706" s="270">
        <f t="shared" si="137"/>
        <v>0</v>
      </c>
      <c r="Z706" s="58"/>
      <c r="AA706" s="58"/>
      <c r="AB706" s="60" t="str">
        <f t="shared" si="138"/>
        <v/>
      </c>
      <c r="AC706" s="21" t="b">
        <f t="shared" si="139"/>
        <v>0</v>
      </c>
      <c r="AD706" s="21" t="b">
        <f t="shared" si="140"/>
        <v>0</v>
      </c>
      <c r="AE706" s="21" t="b">
        <f t="shared" si="141"/>
        <v>0</v>
      </c>
      <c r="AF706" s="21" t="b">
        <f ca="1">OR(AND($AC706,NOT($AD706)),AND($AC706,OR(AND($G706="",$H706&lt;&gt;""),AND($G706&lt;&gt;"",$H706=""),AND($J706="",$K706&lt;&gt;""),AND($J706&lt;&gt;"",$K706=""),AND($M706="",$N706&lt;&gt;""),AND($M706&lt;&gt;"",$N706=""),AND($P706="",$Q706&lt;&gt;""),AND($P706&lt;&gt;"",$Q706=""),AND($S706="",$T706&lt;&gt;""),AND($S706&lt;&gt;"",$T706=""),AND($V706="",$W706&lt;&gt;""),AND($V706&lt;&gt;"",$W706=""))),AND($C706&lt;&gt;"",$E706&lt;&gt;"",LEFT(TRIM($C706),1)&lt;&gt;LEFT(TRIM($E706),1)),IF(OR($E706="",$F706=""),FALSE(),IFERROR(COUNTIF(INDIRECT("UNITS_"&amp;SUBSTITUTE(LEFT($E706,FIND(" ",$E706&amp;" ")-1),".","_")),$F706)=0,TRUE())),AND($B706&lt;&gt;"",OR(ISNUMBER(SEARCH("outro",LOWER($B706))),ISNUMBER(SEARCH("divers",LOWER($B706))),ISNUMBER(SEARCH("etc",LOWER($B706))))),OR(AND(ISNUMBER(SEARCH("comunic",LOWER($B706))),LEFT($E706,3)&lt;&gt;"4.4"),AND(ISNUMBER(SEARCH("monitor",LOWER($B706))),NOT(OR(LEFT($E706,3)="1.5",LEFT($E706,3)="2.5")))),AND($B706&lt;&gt;"",OR(LEFT($C706,1)="1",LEFT($C706,1)="2"),$D706=""),AND($D706&lt;&gt;"",NOT(OR(LEFT($C706,1)="1",LEFT($C706,1)="2"))),AND($D706&lt;&gt;"",COUNTIF(' PROJETO'!$B$14:$B$16,$D706)=0),IF($D706="",FALSE(),IF(COUNTIF(' PROJETO'!$B$14:$B$16,$D706)=0,FALSE(),IFERROR(INDEX(' PROJETO'!$C$14:$C$16,MATCH($D706,' PROJETO'!$B$14:$B$16,0))&lt;&gt;"Sim",FALSE()))))</f>
        <v>0</v>
      </c>
      <c r="AG706" s="21" t="b">
        <f>AND($AC706,$Y706&gt;'CONFG.  LISTAS'!$F$4,$Z706="",$AA706="")</f>
        <v>0</v>
      </c>
      <c r="AH706" s="21" t="str">
        <f t="shared" si="142"/>
        <v/>
      </c>
      <c r="AI706" s="43" t="str">
        <f ca="1">IF(NOT($AC706),"",IF(OR($B706="",$C706="",$E706="",$F706=""),"Preencha descrição, categoria, tipo e unidade.",IF(AND($B706&lt;&gt;"",OR(LEFT($C706,1)="1",LEFT($C706,1)="2"),$D706=""),"Informe a prática de restauração para itens diretos.",IF(AND($D706&lt;&gt;"",NOT(OR(LEFT($C706,1)="1",LEFT($C706,1)="2"))),"Custos indiretos não devem pertencer a uma prática específica.",IF(AND($D706&lt;&gt;"",COUNTIF(' PROJETO'!$B$14:$B$16,$D706)=0),"Prática de restauração inválida ou não cadastrada.",IF(IF($D706="",FALSE(),IF(COUNTIF(' PROJETO'!$B$14:$B$16,$D706)=0,FALSE(),IFERROR(INDEX(' PROJETO'!$C$14:$C$16,MATCH($D706,' PROJETO'!$B$14:$B$16,0))&lt;&gt;"Sim",FALSE()))),"A prática informada no item não foi selecionada na aba Projeto.",IF(AND(MAX($I706,$L706,$O706,$R706,$U706,$X706)&gt;'CONFG.  LISTAS'!$F$4,NOT(OR($Z706&lt;&gt;"",$AA706&lt;&gt;""))),"Memorial de cálculo ou anexo obrigatório não informado para item acima do limite.",IF(OR(AND($G706&lt;&gt;"",$H706&lt;&gt;"",OR($G706&lt;=0,$H706&lt;=0)),AND($J706&lt;&gt;"",$K706&lt;&gt;"",OR($J706&lt;=0,$K706&lt;=0)),AND($M706&lt;&gt;"",$N706&lt;&gt;"",OR($M706&lt;=0,$N706&lt;=0)),AND($P706&lt;&gt;"",$Q706&lt;&gt;"",OR($P706&lt;=0,$Q706&lt;=0)),AND($S706&lt;&gt;"",$T706&lt;&gt;"",OR($S706&lt;=0,$T706&lt;=0)),AND($V706&lt;&gt;"",$W706&lt;&gt;"",OR($V706&lt;=0,$W706&lt;=0))),"Revise os valores informados: valor unitário e quantidade devem ser maiores que zero.",IF(OR(AND($G706="",$H706&lt;&gt;""),AND($G706&lt;&gt;"",$H706=""),AND($J706="",$K706&lt;&gt;""),AND($J706&lt;&gt;"",$K706=""),AND($M706="",$N706&lt;&gt;""),AND($M706&lt;&gt;"",$N706=""),AND($P706="",$Q706&lt;&gt;""),AND($P706&lt;&gt;"",$Q706=""),AND($S706="",$T706&lt;&gt;""),AND($S706&lt;&gt;"",$T706=""),AND($V706="",$W706&lt;&gt;""),AND($V706&lt;&gt;"",$W706="")),"Há ano preenchido parcialmente: "&amp;TRIM(IF(AND($G706="",$H706&lt;&gt;""),"Ano 1 (falta valor unitário); ","")&amp;IF(AND($G706&lt;&gt;"",$H706=""),"Ano 1 (falta quantidade); ","")&amp;IF(AND($J706="",$K706&lt;&gt;""),"Ano 2 (falta valor unitário); ","")&amp;IF(AND($J706&lt;&gt;"",$K706=""),"Ano 2 (falta quantidade); ","")&amp;IF(AND($M706="",$N706&lt;&gt;""),"Ano 3 (falta valor unitário); ","")&amp;IF(AND($M706&lt;&gt;"",$N706=""),"Ano 3 (falta quantidade); ","")&amp;IF(AND($P706="",$Q706&lt;&gt;""),"Ano 4 (falta valor unitário); ","")&amp;IF(AND($P706&lt;&gt;"",$Q706=""),"Ano 4 (falta quantidade); ","")&amp;IF(AND($S706="",$T706&lt;&gt;""),"Ano 5 (falta valor unitário); ","")&amp;IF(AND($S706&lt;&gt;"",$T706=""),"Ano 5 (falta quantidade); ","")&amp;IF(AND($V706="",$W706&lt;&gt;""),"Ano 6 (falta valor unitário); ","")&amp;IF(AND($V706&lt;&gt;"",$W706=""),"Ano 6 (falta quantidade); ","")), IF(NOT(OR(AND($G706&lt;&gt;"",$H706&lt;&gt;""),AND($J706&lt;&gt;"",$K706&lt;&gt;""),AND($M706&lt;&gt;"",$N706&lt;&gt;""),AND($P706&lt;&gt;"",$Q706&lt;&gt;""),AND($S706&lt;&gt;"",$T706&lt;&gt;""),AND($V706&lt;&gt;"",$W706&lt;&gt;""))),"Informe pelo menos um ano completo com valor unitário e quantidade.",IF(AND($C706&lt;&gt;"",$E706&lt;&gt;"",LEFT(TRIM($C706),1)&lt;&gt;LEFT(TRIM($E706),1)),"Categoria e tipo estão incompatíveis.",IF(IF(OR($E706="",$F706=""),FALSE(),IFERROR(COUNTIF(INDIRECT("UNITS_"&amp;SUBSTITUTE(LEFT($E706,FIND(" ",$E706&amp;" ")-1),".","_")),$F706)=0,TRUE())),"Unidade incompatível com o tipo selecionado.",IF(OR(AND(ISNUMBER(SEARCH("comunic",LOWER($B706))),LEFT($E706,3)&lt;&gt;"4.4"),AND(ISNUMBER(SEARCH("monitor",LOWER($B706))),NOT(OR(LEFT($E706,3)="1.5",LEFT($E706,3)="2.5")))),"Revise a classificação do item conforme as regras de preenchimento.",IF(AND($B706&lt;&gt;"",OR(ISNUMBER(SEARCH("outro",LOWER($B706))),ISNUMBER(SEARCH("divers",LOWER($B706))),ISNUMBER(SEARCH("kit",LOWER($B706))),ISNUMBER(SEARCH("ferrament",LOWER($B706))),ISNUMBER(SEARCH("epi",LOWER($B706)))),NOT(OR($Z706&lt;&gt;"",$AA706&lt;&gt;""))),"Descrição muito genérica: detalhe melhor o item e registre o racional no memorial ou em anexo.",IF(AND($Y706=0,$B706&lt;&gt;"",OR($G706&lt;&gt;"",$H706&lt;&gt;"",$J706&lt;&gt;"",$K706&lt;&gt;"",$M706&lt;&gt;"",$N706&lt;&gt;"",$P706&lt;&gt;"",$Q706&lt;&gt;"",$S706&lt;&gt;"",$T706&lt;&gt;"",$V706&lt;&gt;"",$W706&lt;&gt;"")),"O item possui dados lançados, mas o total está zerado. Revise os valores informados.","")))))))))))))))</f>
        <v/>
      </c>
    </row>
    <row r="707" spans="1:35" ht="14.25" customHeight="1" x14ac:dyDescent="0.25">
      <c r="A707" s="57" t="str">
        <f t="shared" si="130"/>
        <v/>
      </c>
      <c r="B707" s="61"/>
      <c r="C707" s="61"/>
      <c r="D707" s="58"/>
      <c r="E707" s="61"/>
      <c r="F707" s="61"/>
      <c r="G707" s="272"/>
      <c r="H707" s="62"/>
      <c r="I707" s="273">
        <f t="shared" si="131"/>
        <v>0</v>
      </c>
      <c r="J707" s="272"/>
      <c r="K707" s="62"/>
      <c r="L707" s="270">
        <f t="shared" si="132"/>
        <v>0</v>
      </c>
      <c r="M707" s="272"/>
      <c r="N707" s="62"/>
      <c r="O707" s="270">
        <f t="shared" si="133"/>
        <v>0</v>
      </c>
      <c r="P707" s="272"/>
      <c r="Q707" s="62"/>
      <c r="R707" s="271">
        <f t="shared" si="134"/>
        <v>0</v>
      </c>
      <c r="S707" s="272"/>
      <c r="T707" s="62"/>
      <c r="U707" s="270">
        <f t="shared" si="135"/>
        <v>0</v>
      </c>
      <c r="V707" s="272"/>
      <c r="W707" s="62"/>
      <c r="X707" s="270">
        <f t="shared" si="136"/>
        <v>0</v>
      </c>
      <c r="Y707" s="270">
        <f t="shared" si="137"/>
        <v>0</v>
      </c>
      <c r="Z707" s="61"/>
      <c r="AA707" s="61"/>
      <c r="AB707" s="60" t="str">
        <f t="shared" si="138"/>
        <v/>
      </c>
      <c r="AC707" s="21" t="b">
        <f t="shared" si="139"/>
        <v>0</v>
      </c>
      <c r="AD707" s="21" t="b">
        <f t="shared" si="140"/>
        <v>0</v>
      </c>
      <c r="AE707" s="21" t="b">
        <f t="shared" si="141"/>
        <v>0</v>
      </c>
      <c r="AF707" s="21" t="b">
        <f ca="1">OR(AND($AC707,NOT($AD707)),AND($AC707,OR(AND($G707="",$H707&lt;&gt;""),AND($G707&lt;&gt;"",$H707=""),AND($J707="",$K707&lt;&gt;""),AND($J707&lt;&gt;"",$K707=""),AND($M707="",$N707&lt;&gt;""),AND($M707&lt;&gt;"",$N707=""),AND($P707="",$Q707&lt;&gt;""),AND($P707&lt;&gt;"",$Q707=""),AND($S707="",$T707&lt;&gt;""),AND($S707&lt;&gt;"",$T707=""),AND($V707="",$W707&lt;&gt;""),AND($V707&lt;&gt;"",$W707=""))),AND($C707&lt;&gt;"",$E707&lt;&gt;"",LEFT(TRIM($C707),1)&lt;&gt;LEFT(TRIM($E707),1)),IF(OR($E707="",$F707=""),FALSE(),IFERROR(COUNTIF(INDIRECT("UNITS_"&amp;SUBSTITUTE(LEFT($E707,FIND(" ",$E707&amp;" ")-1),".","_")),$F707)=0,TRUE())),AND($B707&lt;&gt;"",OR(ISNUMBER(SEARCH("outro",LOWER($B707))),ISNUMBER(SEARCH("divers",LOWER($B707))),ISNUMBER(SEARCH("etc",LOWER($B707))))),OR(AND(ISNUMBER(SEARCH("comunic",LOWER($B707))),LEFT($E707,3)&lt;&gt;"4.4"),AND(ISNUMBER(SEARCH("monitor",LOWER($B707))),NOT(OR(LEFT($E707,3)="1.5",LEFT($E707,3)="2.5")))),AND($B707&lt;&gt;"",OR(LEFT($C707,1)="1",LEFT($C707,1)="2"),$D707=""),AND($D707&lt;&gt;"",NOT(OR(LEFT($C707,1)="1",LEFT($C707,1)="2"))),AND($D707&lt;&gt;"",COUNTIF(' PROJETO'!$B$14:$B$16,$D707)=0),IF($D707="",FALSE(),IF(COUNTIF(' PROJETO'!$B$14:$B$16,$D707)=0,FALSE(),IFERROR(INDEX(' PROJETO'!$C$14:$C$16,MATCH($D707,' PROJETO'!$B$14:$B$16,0))&lt;&gt;"Sim",FALSE()))))</f>
        <v>0</v>
      </c>
      <c r="AG707" s="21" t="b">
        <f>AND($AC707,$Y707&gt;'CONFG.  LISTAS'!$F$4,$Z707="",$AA707="")</f>
        <v>0</v>
      </c>
      <c r="AH707" s="21" t="str">
        <f t="shared" si="142"/>
        <v/>
      </c>
      <c r="AI707" s="43" t="str">
        <f ca="1">IF(NOT($AC707),"",IF(OR($B707="",$C707="",$E707="",$F707=""),"Preencha descrição, categoria, tipo e unidade.",IF(AND($B707&lt;&gt;"",OR(LEFT($C707,1)="1",LEFT($C707,1)="2"),$D707=""),"Informe a prática de restauração para itens diretos.",IF(AND($D707&lt;&gt;"",NOT(OR(LEFT($C707,1)="1",LEFT($C707,1)="2"))),"Custos indiretos não devem pertencer a uma prática específica.",IF(AND($D707&lt;&gt;"",COUNTIF(' PROJETO'!$B$14:$B$16,$D707)=0),"Prática de restauração inválida ou não cadastrada.",IF(IF($D707="",FALSE(),IF(COUNTIF(' PROJETO'!$B$14:$B$16,$D707)=0,FALSE(),IFERROR(INDEX(' PROJETO'!$C$14:$C$16,MATCH($D707,' PROJETO'!$B$14:$B$16,0))&lt;&gt;"Sim",FALSE()))),"A prática informada no item não foi selecionada na aba Projeto.",IF(AND(MAX($I707,$L707,$O707,$R707,$U707,$X707)&gt;'CONFG.  LISTAS'!$F$4,NOT(OR($Z707&lt;&gt;"",$AA707&lt;&gt;""))),"Memorial de cálculo ou anexo obrigatório não informado para item acima do limite.",IF(OR(AND($G707&lt;&gt;"",$H707&lt;&gt;"",OR($G707&lt;=0,$H707&lt;=0)),AND($J707&lt;&gt;"",$K707&lt;&gt;"",OR($J707&lt;=0,$K707&lt;=0)),AND($M707&lt;&gt;"",$N707&lt;&gt;"",OR($M707&lt;=0,$N707&lt;=0)),AND($P707&lt;&gt;"",$Q707&lt;&gt;"",OR($P707&lt;=0,$Q707&lt;=0)),AND($S707&lt;&gt;"",$T707&lt;&gt;"",OR($S707&lt;=0,$T707&lt;=0)),AND($V707&lt;&gt;"",$W707&lt;&gt;"",OR($V707&lt;=0,$W707&lt;=0))),"Revise os valores informados: valor unitário e quantidade devem ser maiores que zero.",IF(OR(AND($G707="",$H707&lt;&gt;""),AND($G707&lt;&gt;"",$H707=""),AND($J707="",$K707&lt;&gt;""),AND($J707&lt;&gt;"",$K707=""),AND($M707="",$N707&lt;&gt;""),AND($M707&lt;&gt;"",$N707=""),AND($P707="",$Q707&lt;&gt;""),AND($P707&lt;&gt;"",$Q707=""),AND($S707="",$T707&lt;&gt;""),AND($S707&lt;&gt;"",$T707=""),AND($V707="",$W707&lt;&gt;""),AND($V707&lt;&gt;"",$W707="")),"Há ano preenchido parcialmente: "&amp;TRIM(IF(AND($G707="",$H707&lt;&gt;""),"Ano 1 (falta valor unitário); ","")&amp;IF(AND($G707&lt;&gt;"",$H707=""),"Ano 1 (falta quantidade); ","")&amp;IF(AND($J707="",$K707&lt;&gt;""),"Ano 2 (falta valor unitário); ","")&amp;IF(AND($J707&lt;&gt;"",$K707=""),"Ano 2 (falta quantidade); ","")&amp;IF(AND($M707="",$N707&lt;&gt;""),"Ano 3 (falta valor unitário); ","")&amp;IF(AND($M707&lt;&gt;"",$N707=""),"Ano 3 (falta quantidade); ","")&amp;IF(AND($P707="",$Q707&lt;&gt;""),"Ano 4 (falta valor unitário); ","")&amp;IF(AND($P707&lt;&gt;"",$Q707=""),"Ano 4 (falta quantidade); ","")&amp;IF(AND($S707="",$T707&lt;&gt;""),"Ano 5 (falta valor unitário); ","")&amp;IF(AND($S707&lt;&gt;"",$T707=""),"Ano 5 (falta quantidade); ","")&amp;IF(AND($V707="",$W707&lt;&gt;""),"Ano 6 (falta valor unitário); ","")&amp;IF(AND($V707&lt;&gt;"",$W707=""),"Ano 6 (falta quantidade); ","")), IF(NOT(OR(AND($G707&lt;&gt;"",$H707&lt;&gt;""),AND($J707&lt;&gt;"",$K707&lt;&gt;""),AND($M707&lt;&gt;"",$N707&lt;&gt;""),AND($P707&lt;&gt;"",$Q707&lt;&gt;""),AND($S707&lt;&gt;"",$T707&lt;&gt;""),AND($V707&lt;&gt;"",$W707&lt;&gt;""))),"Informe pelo menos um ano completo com valor unitário e quantidade.",IF(AND($C707&lt;&gt;"",$E707&lt;&gt;"",LEFT(TRIM($C707),1)&lt;&gt;LEFT(TRIM($E707),1)),"Categoria e tipo estão incompatíveis.",IF(IF(OR($E707="",$F707=""),FALSE(),IFERROR(COUNTIF(INDIRECT("UNITS_"&amp;SUBSTITUTE(LEFT($E707,FIND(" ",$E707&amp;" ")-1),".","_")),$F707)=0,TRUE())),"Unidade incompatível com o tipo selecionado.",IF(OR(AND(ISNUMBER(SEARCH("comunic",LOWER($B707))),LEFT($E707,3)&lt;&gt;"4.4"),AND(ISNUMBER(SEARCH("monitor",LOWER($B707))),NOT(OR(LEFT($E707,3)="1.5",LEFT($E707,3)="2.5")))),"Revise a classificação do item conforme as regras de preenchimento.",IF(AND($B707&lt;&gt;"",OR(ISNUMBER(SEARCH("outro",LOWER($B707))),ISNUMBER(SEARCH("divers",LOWER($B707))),ISNUMBER(SEARCH("kit",LOWER($B707))),ISNUMBER(SEARCH("ferrament",LOWER($B707))),ISNUMBER(SEARCH("epi",LOWER($B707)))),NOT(OR($Z707&lt;&gt;"",$AA707&lt;&gt;""))),"Descrição muito genérica: detalhe melhor o item e registre o racional no memorial ou em anexo.",IF(AND($Y707=0,$B707&lt;&gt;"",OR($G707&lt;&gt;"",$H707&lt;&gt;"",$J707&lt;&gt;"",$K707&lt;&gt;"",$M707&lt;&gt;"",$N707&lt;&gt;"",$P707&lt;&gt;"",$Q707&lt;&gt;"",$S707&lt;&gt;"",$T707&lt;&gt;"",$V707&lt;&gt;"",$W707&lt;&gt;"")),"O item possui dados lançados, mas o total está zerado. Revise os valores informados.","")))))))))))))))</f>
        <v/>
      </c>
    </row>
    <row r="708" spans="1:35" ht="14.25" customHeight="1" x14ac:dyDescent="0.25">
      <c r="A708" s="57" t="str">
        <f t="shared" si="130"/>
        <v/>
      </c>
      <c r="B708" s="58"/>
      <c r="C708" s="58"/>
      <c r="D708" s="58"/>
      <c r="E708" s="58"/>
      <c r="F708" s="58"/>
      <c r="G708" s="269"/>
      <c r="H708" s="59"/>
      <c r="I708" s="273">
        <f t="shared" si="131"/>
        <v>0</v>
      </c>
      <c r="J708" s="269"/>
      <c r="K708" s="59"/>
      <c r="L708" s="270">
        <f t="shared" si="132"/>
        <v>0</v>
      </c>
      <c r="M708" s="269"/>
      <c r="N708" s="59"/>
      <c r="O708" s="270">
        <f t="shared" si="133"/>
        <v>0</v>
      </c>
      <c r="P708" s="269"/>
      <c r="Q708" s="59"/>
      <c r="R708" s="271">
        <f t="shared" si="134"/>
        <v>0</v>
      </c>
      <c r="S708" s="269"/>
      <c r="T708" s="59"/>
      <c r="U708" s="270">
        <f t="shared" si="135"/>
        <v>0</v>
      </c>
      <c r="V708" s="269"/>
      <c r="W708" s="59"/>
      <c r="X708" s="270">
        <f t="shared" si="136"/>
        <v>0</v>
      </c>
      <c r="Y708" s="270">
        <f t="shared" si="137"/>
        <v>0</v>
      </c>
      <c r="Z708" s="58"/>
      <c r="AA708" s="58"/>
      <c r="AB708" s="60" t="str">
        <f t="shared" si="138"/>
        <v/>
      </c>
      <c r="AC708" s="21" t="b">
        <f t="shared" si="139"/>
        <v>0</v>
      </c>
      <c r="AD708" s="21" t="b">
        <f t="shared" si="140"/>
        <v>0</v>
      </c>
      <c r="AE708" s="21" t="b">
        <f t="shared" si="141"/>
        <v>0</v>
      </c>
      <c r="AF708" s="21" t="b">
        <f ca="1">OR(AND($AC708,NOT($AD708)),AND($AC708,OR(AND($G708="",$H708&lt;&gt;""),AND($G708&lt;&gt;"",$H708=""),AND($J708="",$K708&lt;&gt;""),AND($J708&lt;&gt;"",$K708=""),AND($M708="",$N708&lt;&gt;""),AND($M708&lt;&gt;"",$N708=""),AND($P708="",$Q708&lt;&gt;""),AND($P708&lt;&gt;"",$Q708=""),AND($S708="",$T708&lt;&gt;""),AND($S708&lt;&gt;"",$T708=""),AND($V708="",$W708&lt;&gt;""),AND($V708&lt;&gt;"",$W708=""))),AND($C708&lt;&gt;"",$E708&lt;&gt;"",LEFT(TRIM($C708),1)&lt;&gt;LEFT(TRIM($E708),1)),IF(OR($E708="",$F708=""),FALSE(),IFERROR(COUNTIF(INDIRECT("UNITS_"&amp;SUBSTITUTE(LEFT($E708,FIND(" ",$E708&amp;" ")-1),".","_")),$F708)=0,TRUE())),AND($B708&lt;&gt;"",OR(ISNUMBER(SEARCH("outro",LOWER($B708))),ISNUMBER(SEARCH("divers",LOWER($B708))),ISNUMBER(SEARCH("etc",LOWER($B708))))),OR(AND(ISNUMBER(SEARCH("comunic",LOWER($B708))),LEFT($E708,3)&lt;&gt;"4.4"),AND(ISNUMBER(SEARCH("monitor",LOWER($B708))),NOT(OR(LEFT($E708,3)="1.5",LEFT($E708,3)="2.5")))),AND($B708&lt;&gt;"",OR(LEFT($C708,1)="1",LEFT($C708,1)="2"),$D708=""),AND($D708&lt;&gt;"",NOT(OR(LEFT($C708,1)="1",LEFT($C708,1)="2"))),AND($D708&lt;&gt;"",COUNTIF(' PROJETO'!$B$14:$B$16,$D708)=0),IF($D708="",FALSE(),IF(COUNTIF(' PROJETO'!$B$14:$B$16,$D708)=0,FALSE(),IFERROR(INDEX(' PROJETO'!$C$14:$C$16,MATCH($D708,' PROJETO'!$B$14:$B$16,0))&lt;&gt;"Sim",FALSE()))))</f>
        <v>0</v>
      </c>
      <c r="AG708" s="21" t="b">
        <f>AND($AC708,$Y708&gt;'CONFG.  LISTAS'!$F$4,$Z708="",$AA708="")</f>
        <v>0</v>
      </c>
      <c r="AH708" s="21" t="str">
        <f t="shared" si="142"/>
        <v/>
      </c>
      <c r="AI708" s="43" t="str">
        <f ca="1">IF(NOT($AC708),"",IF(OR($B708="",$C708="",$E708="",$F708=""),"Preencha descrição, categoria, tipo e unidade.",IF(AND($B708&lt;&gt;"",OR(LEFT($C708,1)="1",LEFT($C708,1)="2"),$D708=""),"Informe a prática de restauração para itens diretos.",IF(AND($D708&lt;&gt;"",NOT(OR(LEFT($C708,1)="1",LEFT($C708,1)="2"))),"Custos indiretos não devem pertencer a uma prática específica.",IF(AND($D708&lt;&gt;"",COUNTIF(' PROJETO'!$B$14:$B$16,$D708)=0),"Prática de restauração inválida ou não cadastrada.",IF(IF($D708="",FALSE(),IF(COUNTIF(' PROJETO'!$B$14:$B$16,$D708)=0,FALSE(),IFERROR(INDEX(' PROJETO'!$C$14:$C$16,MATCH($D708,' PROJETO'!$B$14:$B$16,0))&lt;&gt;"Sim",FALSE()))),"A prática informada no item não foi selecionada na aba Projeto.",IF(AND(MAX($I708,$L708,$O708,$R708,$U708,$X708)&gt;'CONFG.  LISTAS'!$F$4,NOT(OR($Z708&lt;&gt;"",$AA708&lt;&gt;""))),"Memorial de cálculo ou anexo obrigatório não informado para item acima do limite.",IF(OR(AND($G708&lt;&gt;"",$H708&lt;&gt;"",OR($G708&lt;=0,$H708&lt;=0)),AND($J708&lt;&gt;"",$K708&lt;&gt;"",OR($J708&lt;=0,$K708&lt;=0)),AND($M708&lt;&gt;"",$N708&lt;&gt;"",OR($M708&lt;=0,$N708&lt;=0)),AND($P708&lt;&gt;"",$Q708&lt;&gt;"",OR($P708&lt;=0,$Q708&lt;=0)),AND($S708&lt;&gt;"",$T708&lt;&gt;"",OR($S708&lt;=0,$T708&lt;=0)),AND($V708&lt;&gt;"",$W708&lt;&gt;"",OR($V708&lt;=0,$W708&lt;=0))),"Revise os valores informados: valor unitário e quantidade devem ser maiores que zero.",IF(OR(AND($G708="",$H708&lt;&gt;""),AND($G708&lt;&gt;"",$H708=""),AND($J708="",$K708&lt;&gt;""),AND($J708&lt;&gt;"",$K708=""),AND($M708="",$N708&lt;&gt;""),AND($M708&lt;&gt;"",$N708=""),AND($P708="",$Q708&lt;&gt;""),AND($P708&lt;&gt;"",$Q708=""),AND($S708="",$T708&lt;&gt;""),AND($S708&lt;&gt;"",$T708=""),AND($V708="",$W708&lt;&gt;""),AND($V708&lt;&gt;"",$W708="")),"Há ano preenchido parcialmente: "&amp;TRIM(IF(AND($G708="",$H708&lt;&gt;""),"Ano 1 (falta valor unitário); ","")&amp;IF(AND($G708&lt;&gt;"",$H708=""),"Ano 1 (falta quantidade); ","")&amp;IF(AND($J708="",$K708&lt;&gt;""),"Ano 2 (falta valor unitário); ","")&amp;IF(AND($J708&lt;&gt;"",$K708=""),"Ano 2 (falta quantidade); ","")&amp;IF(AND($M708="",$N708&lt;&gt;""),"Ano 3 (falta valor unitário); ","")&amp;IF(AND($M708&lt;&gt;"",$N708=""),"Ano 3 (falta quantidade); ","")&amp;IF(AND($P708="",$Q708&lt;&gt;""),"Ano 4 (falta valor unitário); ","")&amp;IF(AND($P708&lt;&gt;"",$Q708=""),"Ano 4 (falta quantidade); ","")&amp;IF(AND($S708="",$T708&lt;&gt;""),"Ano 5 (falta valor unitário); ","")&amp;IF(AND($S708&lt;&gt;"",$T708=""),"Ano 5 (falta quantidade); ","")&amp;IF(AND($V708="",$W708&lt;&gt;""),"Ano 6 (falta valor unitário); ","")&amp;IF(AND($V708&lt;&gt;"",$W708=""),"Ano 6 (falta quantidade); ","")), IF(NOT(OR(AND($G708&lt;&gt;"",$H708&lt;&gt;""),AND($J708&lt;&gt;"",$K708&lt;&gt;""),AND($M708&lt;&gt;"",$N708&lt;&gt;""),AND($P708&lt;&gt;"",$Q708&lt;&gt;""),AND($S708&lt;&gt;"",$T708&lt;&gt;""),AND($V708&lt;&gt;"",$W708&lt;&gt;""))),"Informe pelo menos um ano completo com valor unitário e quantidade.",IF(AND($C708&lt;&gt;"",$E708&lt;&gt;"",LEFT(TRIM($C708),1)&lt;&gt;LEFT(TRIM($E708),1)),"Categoria e tipo estão incompatíveis.",IF(IF(OR($E708="",$F708=""),FALSE(),IFERROR(COUNTIF(INDIRECT("UNITS_"&amp;SUBSTITUTE(LEFT($E708,FIND(" ",$E708&amp;" ")-1),".","_")),$F708)=0,TRUE())),"Unidade incompatível com o tipo selecionado.",IF(OR(AND(ISNUMBER(SEARCH("comunic",LOWER($B708))),LEFT($E708,3)&lt;&gt;"4.4"),AND(ISNUMBER(SEARCH("monitor",LOWER($B708))),NOT(OR(LEFT($E708,3)="1.5",LEFT($E708,3)="2.5")))),"Revise a classificação do item conforme as regras de preenchimento.",IF(AND($B708&lt;&gt;"",OR(ISNUMBER(SEARCH("outro",LOWER($B708))),ISNUMBER(SEARCH("divers",LOWER($B708))),ISNUMBER(SEARCH("kit",LOWER($B708))),ISNUMBER(SEARCH("ferrament",LOWER($B708))),ISNUMBER(SEARCH("epi",LOWER($B708)))),NOT(OR($Z708&lt;&gt;"",$AA708&lt;&gt;""))),"Descrição muito genérica: detalhe melhor o item e registre o racional no memorial ou em anexo.",IF(AND($Y708=0,$B708&lt;&gt;"",OR($G708&lt;&gt;"",$H708&lt;&gt;"",$J708&lt;&gt;"",$K708&lt;&gt;"",$M708&lt;&gt;"",$N708&lt;&gt;"",$P708&lt;&gt;"",$Q708&lt;&gt;"",$S708&lt;&gt;"",$T708&lt;&gt;"",$V708&lt;&gt;"",$W708&lt;&gt;"")),"O item possui dados lançados, mas o total está zerado. Revise os valores informados.","")))))))))))))))</f>
        <v/>
      </c>
    </row>
    <row r="709" spans="1:35" ht="14.25" customHeight="1" x14ac:dyDescent="0.25">
      <c r="A709" s="57" t="str">
        <f t="shared" si="130"/>
        <v/>
      </c>
      <c r="B709" s="61"/>
      <c r="C709" s="61"/>
      <c r="D709" s="58"/>
      <c r="E709" s="61"/>
      <c r="F709" s="61"/>
      <c r="G709" s="272"/>
      <c r="H709" s="62"/>
      <c r="I709" s="273">
        <f t="shared" si="131"/>
        <v>0</v>
      </c>
      <c r="J709" s="272"/>
      <c r="K709" s="62"/>
      <c r="L709" s="270">
        <f t="shared" si="132"/>
        <v>0</v>
      </c>
      <c r="M709" s="272"/>
      <c r="N709" s="62"/>
      <c r="O709" s="270">
        <f t="shared" si="133"/>
        <v>0</v>
      </c>
      <c r="P709" s="272"/>
      <c r="Q709" s="62"/>
      <c r="R709" s="271">
        <f t="shared" si="134"/>
        <v>0</v>
      </c>
      <c r="S709" s="272"/>
      <c r="T709" s="62"/>
      <c r="U709" s="270">
        <f t="shared" si="135"/>
        <v>0</v>
      </c>
      <c r="V709" s="272"/>
      <c r="W709" s="62"/>
      <c r="X709" s="270">
        <f t="shared" si="136"/>
        <v>0</v>
      </c>
      <c r="Y709" s="270">
        <f t="shared" si="137"/>
        <v>0</v>
      </c>
      <c r="Z709" s="61"/>
      <c r="AA709" s="61"/>
      <c r="AB709" s="60" t="str">
        <f t="shared" si="138"/>
        <v/>
      </c>
      <c r="AC709" s="21" t="b">
        <f t="shared" si="139"/>
        <v>0</v>
      </c>
      <c r="AD709" s="21" t="b">
        <f t="shared" si="140"/>
        <v>0</v>
      </c>
      <c r="AE709" s="21" t="b">
        <f t="shared" si="141"/>
        <v>0</v>
      </c>
      <c r="AF709" s="21" t="b">
        <f ca="1">OR(AND($AC709,NOT($AD709)),AND($AC709,OR(AND($G709="",$H709&lt;&gt;""),AND($G709&lt;&gt;"",$H709=""),AND($J709="",$K709&lt;&gt;""),AND($J709&lt;&gt;"",$K709=""),AND($M709="",$N709&lt;&gt;""),AND($M709&lt;&gt;"",$N709=""),AND($P709="",$Q709&lt;&gt;""),AND($P709&lt;&gt;"",$Q709=""),AND($S709="",$T709&lt;&gt;""),AND($S709&lt;&gt;"",$T709=""),AND($V709="",$W709&lt;&gt;""),AND($V709&lt;&gt;"",$W709=""))),AND($C709&lt;&gt;"",$E709&lt;&gt;"",LEFT(TRIM($C709),1)&lt;&gt;LEFT(TRIM($E709),1)),IF(OR($E709="",$F709=""),FALSE(),IFERROR(COUNTIF(INDIRECT("UNITS_"&amp;SUBSTITUTE(LEFT($E709,FIND(" ",$E709&amp;" ")-1),".","_")),$F709)=0,TRUE())),AND($B709&lt;&gt;"",OR(ISNUMBER(SEARCH("outro",LOWER($B709))),ISNUMBER(SEARCH("divers",LOWER($B709))),ISNUMBER(SEARCH("etc",LOWER($B709))))),OR(AND(ISNUMBER(SEARCH("comunic",LOWER($B709))),LEFT($E709,3)&lt;&gt;"4.4"),AND(ISNUMBER(SEARCH("monitor",LOWER($B709))),NOT(OR(LEFT($E709,3)="1.5",LEFT($E709,3)="2.5")))),AND($B709&lt;&gt;"",OR(LEFT($C709,1)="1",LEFT($C709,1)="2"),$D709=""),AND($D709&lt;&gt;"",NOT(OR(LEFT($C709,1)="1",LEFT($C709,1)="2"))),AND($D709&lt;&gt;"",COUNTIF(' PROJETO'!$B$14:$B$16,$D709)=0),IF($D709="",FALSE(),IF(COUNTIF(' PROJETO'!$B$14:$B$16,$D709)=0,FALSE(),IFERROR(INDEX(' PROJETO'!$C$14:$C$16,MATCH($D709,' PROJETO'!$B$14:$B$16,0))&lt;&gt;"Sim",FALSE()))))</f>
        <v>0</v>
      </c>
      <c r="AG709" s="21" t="b">
        <f>AND($AC709,$Y709&gt;'CONFG.  LISTAS'!$F$4,$Z709="",$AA709="")</f>
        <v>0</v>
      </c>
      <c r="AH709" s="21" t="str">
        <f t="shared" si="142"/>
        <v/>
      </c>
      <c r="AI709" s="43" t="str">
        <f ca="1">IF(NOT($AC709),"",IF(OR($B709="",$C709="",$E709="",$F709=""),"Preencha descrição, categoria, tipo e unidade.",IF(AND($B709&lt;&gt;"",OR(LEFT($C709,1)="1",LEFT($C709,1)="2"),$D709=""),"Informe a prática de restauração para itens diretos.",IF(AND($D709&lt;&gt;"",NOT(OR(LEFT($C709,1)="1",LEFT($C709,1)="2"))),"Custos indiretos não devem pertencer a uma prática específica.",IF(AND($D709&lt;&gt;"",COUNTIF(' PROJETO'!$B$14:$B$16,$D709)=0),"Prática de restauração inválida ou não cadastrada.",IF(IF($D709="",FALSE(),IF(COUNTIF(' PROJETO'!$B$14:$B$16,$D709)=0,FALSE(),IFERROR(INDEX(' PROJETO'!$C$14:$C$16,MATCH($D709,' PROJETO'!$B$14:$B$16,0))&lt;&gt;"Sim",FALSE()))),"A prática informada no item não foi selecionada na aba Projeto.",IF(AND(MAX($I709,$L709,$O709,$R709,$U709,$X709)&gt;'CONFG.  LISTAS'!$F$4,NOT(OR($Z709&lt;&gt;"",$AA709&lt;&gt;""))),"Memorial de cálculo ou anexo obrigatório não informado para item acima do limite.",IF(OR(AND($G709&lt;&gt;"",$H709&lt;&gt;"",OR($G709&lt;=0,$H709&lt;=0)),AND($J709&lt;&gt;"",$K709&lt;&gt;"",OR($J709&lt;=0,$K709&lt;=0)),AND($M709&lt;&gt;"",$N709&lt;&gt;"",OR($M709&lt;=0,$N709&lt;=0)),AND($P709&lt;&gt;"",$Q709&lt;&gt;"",OR($P709&lt;=0,$Q709&lt;=0)),AND($S709&lt;&gt;"",$T709&lt;&gt;"",OR($S709&lt;=0,$T709&lt;=0)),AND($V709&lt;&gt;"",$W709&lt;&gt;"",OR($V709&lt;=0,$W709&lt;=0))),"Revise os valores informados: valor unitário e quantidade devem ser maiores que zero.",IF(OR(AND($G709="",$H709&lt;&gt;""),AND($G709&lt;&gt;"",$H709=""),AND($J709="",$K709&lt;&gt;""),AND($J709&lt;&gt;"",$K709=""),AND($M709="",$N709&lt;&gt;""),AND($M709&lt;&gt;"",$N709=""),AND($P709="",$Q709&lt;&gt;""),AND($P709&lt;&gt;"",$Q709=""),AND($S709="",$T709&lt;&gt;""),AND($S709&lt;&gt;"",$T709=""),AND($V709="",$W709&lt;&gt;""),AND($V709&lt;&gt;"",$W709="")),"Há ano preenchido parcialmente: "&amp;TRIM(IF(AND($G709="",$H709&lt;&gt;""),"Ano 1 (falta valor unitário); ","")&amp;IF(AND($G709&lt;&gt;"",$H709=""),"Ano 1 (falta quantidade); ","")&amp;IF(AND($J709="",$K709&lt;&gt;""),"Ano 2 (falta valor unitário); ","")&amp;IF(AND($J709&lt;&gt;"",$K709=""),"Ano 2 (falta quantidade); ","")&amp;IF(AND($M709="",$N709&lt;&gt;""),"Ano 3 (falta valor unitário); ","")&amp;IF(AND($M709&lt;&gt;"",$N709=""),"Ano 3 (falta quantidade); ","")&amp;IF(AND($P709="",$Q709&lt;&gt;""),"Ano 4 (falta valor unitário); ","")&amp;IF(AND($P709&lt;&gt;"",$Q709=""),"Ano 4 (falta quantidade); ","")&amp;IF(AND($S709="",$T709&lt;&gt;""),"Ano 5 (falta valor unitário); ","")&amp;IF(AND($S709&lt;&gt;"",$T709=""),"Ano 5 (falta quantidade); ","")&amp;IF(AND($V709="",$W709&lt;&gt;""),"Ano 6 (falta valor unitário); ","")&amp;IF(AND($V709&lt;&gt;"",$W709=""),"Ano 6 (falta quantidade); ","")), IF(NOT(OR(AND($G709&lt;&gt;"",$H709&lt;&gt;""),AND($J709&lt;&gt;"",$K709&lt;&gt;""),AND($M709&lt;&gt;"",$N709&lt;&gt;""),AND($P709&lt;&gt;"",$Q709&lt;&gt;""),AND($S709&lt;&gt;"",$T709&lt;&gt;""),AND($V709&lt;&gt;"",$W709&lt;&gt;""))),"Informe pelo menos um ano completo com valor unitário e quantidade.",IF(AND($C709&lt;&gt;"",$E709&lt;&gt;"",LEFT(TRIM($C709),1)&lt;&gt;LEFT(TRIM($E709),1)),"Categoria e tipo estão incompatíveis.",IF(IF(OR($E709="",$F709=""),FALSE(),IFERROR(COUNTIF(INDIRECT("UNITS_"&amp;SUBSTITUTE(LEFT($E709,FIND(" ",$E709&amp;" ")-1),".","_")),$F709)=0,TRUE())),"Unidade incompatível com o tipo selecionado.",IF(OR(AND(ISNUMBER(SEARCH("comunic",LOWER($B709))),LEFT($E709,3)&lt;&gt;"4.4"),AND(ISNUMBER(SEARCH("monitor",LOWER($B709))),NOT(OR(LEFT($E709,3)="1.5",LEFT($E709,3)="2.5")))),"Revise a classificação do item conforme as regras de preenchimento.",IF(AND($B709&lt;&gt;"",OR(ISNUMBER(SEARCH("outro",LOWER($B709))),ISNUMBER(SEARCH("divers",LOWER($B709))),ISNUMBER(SEARCH("kit",LOWER($B709))),ISNUMBER(SEARCH("ferrament",LOWER($B709))),ISNUMBER(SEARCH("epi",LOWER($B709)))),NOT(OR($Z709&lt;&gt;"",$AA709&lt;&gt;""))),"Descrição muito genérica: detalhe melhor o item e registre o racional no memorial ou em anexo.",IF(AND($Y709=0,$B709&lt;&gt;"",OR($G709&lt;&gt;"",$H709&lt;&gt;"",$J709&lt;&gt;"",$K709&lt;&gt;"",$M709&lt;&gt;"",$N709&lt;&gt;"",$P709&lt;&gt;"",$Q709&lt;&gt;"",$S709&lt;&gt;"",$T709&lt;&gt;"",$V709&lt;&gt;"",$W709&lt;&gt;"")),"O item possui dados lançados, mas o total está zerado. Revise os valores informados.","")))))))))))))))</f>
        <v/>
      </c>
    </row>
    <row r="710" spans="1:35" ht="14.25" customHeight="1" x14ac:dyDescent="0.25">
      <c r="A710" s="57" t="str">
        <f t="shared" si="130"/>
        <v/>
      </c>
      <c r="B710" s="58"/>
      <c r="C710" s="58"/>
      <c r="D710" s="58"/>
      <c r="E710" s="58"/>
      <c r="F710" s="58"/>
      <c r="G710" s="269"/>
      <c r="H710" s="59"/>
      <c r="I710" s="273">
        <f t="shared" si="131"/>
        <v>0</v>
      </c>
      <c r="J710" s="269"/>
      <c r="K710" s="59"/>
      <c r="L710" s="270">
        <f t="shared" si="132"/>
        <v>0</v>
      </c>
      <c r="M710" s="269"/>
      <c r="N710" s="59"/>
      <c r="O710" s="270">
        <f t="shared" si="133"/>
        <v>0</v>
      </c>
      <c r="P710" s="269"/>
      <c r="Q710" s="59"/>
      <c r="R710" s="271">
        <f t="shared" si="134"/>
        <v>0</v>
      </c>
      <c r="S710" s="269"/>
      <c r="T710" s="59"/>
      <c r="U710" s="270">
        <f t="shared" si="135"/>
        <v>0</v>
      </c>
      <c r="V710" s="269"/>
      <c r="W710" s="59"/>
      <c r="X710" s="270">
        <f t="shared" si="136"/>
        <v>0</v>
      </c>
      <c r="Y710" s="270">
        <f t="shared" si="137"/>
        <v>0</v>
      </c>
      <c r="Z710" s="58"/>
      <c r="AA710" s="58"/>
      <c r="AB710" s="60" t="str">
        <f t="shared" si="138"/>
        <v/>
      </c>
      <c r="AC710" s="21" t="b">
        <f t="shared" si="139"/>
        <v>0</v>
      </c>
      <c r="AD710" s="21" t="b">
        <f t="shared" si="140"/>
        <v>0</v>
      </c>
      <c r="AE710" s="21" t="b">
        <f t="shared" si="141"/>
        <v>0</v>
      </c>
      <c r="AF710" s="21" t="b">
        <f ca="1">OR(AND($AC710,NOT($AD710)),AND($AC710,OR(AND($G710="",$H710&lt;&gt;""),AND($G710&lt;&gt;"",$H710=""),AND($J710="",$K710&lt;&gt;""),AND($J710&lt;&gt;"",$K710=""),AND($M710="",$N710&lt;&gt;""),AND($M710&lt;&gt;"",$N710=""),AND($P710="",$Q710&lt;&gt;""),AND($P710&lt;&gt;"",$Q710=""),AND($S710="",$T710&lt;&gt;""),AND($S710&lt;&gt;"",$T710=""),AND($V710="",$W710&lt;&gt;""),AND($V710&lt;&gt;"",$W710=""))),AND($C710&lt;&gt;"",$E710&lt;&gt;"",LEFT(TRIM($C710),1)&lt;&gt;LEFT(TRIM($E710),1)),IF(OR($E710="",$F710=""),FALSE(),IFERROR(COUNTIF(INDIRECT("UNITS_"&amp;SUBSTITUTE(LEFT($E710,FIND(" ",$E710&amp;" ")-1),".","_")),$F710)=0,TRUE())),AND($B710&lt;&gt;"",OR(ISNUMBER(SEARCH("outro",LOWER($B710))),ISNUMBER(SEARCH("divers",LOWER($B710))),ISNUMBER(SEARCH("etc",LOWER($B710))))),OR(AND(ISNUMBER(SEARCH("comunic",LOWER($B710))),LEFT($E710,3)&lt;&gt;"4.4"),AND(ISNUMBER(SEARCH("monitor",LOWER($B710))),NOT(OR(LEFT($E710,3)="1.5",LEFT($E710,3)="2.5")))),AND($B710&lt;&gt;"",OR(LEFT($C710,1)="1",LEFT($C710,1)="2"),$D710=""),AND($D710&lt;&gt;"",NOT(OR(LEFT($C710,1)="1",LEFT($C710,1)="2"))),AND($D710&lt;&gt;"",COUNTIF(' PROJETO'!$B$14:$B$16,$D710)=0),IF($D710="",FALSE(),IF(COUNTIF(' PROJETO'!$B$14:$B$16,$D710)=0,FALSE(),IFERROR(INDEX(' PROJETO'!$C$14:$C$16,MATCH($D710,' PROJETO'!$B$14:$B$16,0))&lt;&gt;"Sim",FALSE()))))</f>
        <v>0</v>
      </c>
      <c r="AG710" s="21" t="b">
        <f>AND($AC710,$Y710&gt;'CONFG.  LISTAS'!$F$4,$Z710="",$AA710="")</f>
        <v>0</v>
      </c>
      <c r="AH710" s="21" t="str">
        <f t="shared" si="142"/>
        <v/>
      </c>
      <c r="AI710" s="43" t="str">
        <f ca="1">IF(NOT($AC710),"",IF(OR($B710="",$C710="",$E710="",$F710=""),"Preencha descrição, categoria, tipo e unidade.",IF(AND($B710&lt;&gt;"",OR(LEFT($C710,1)="1",LEFT($C710,1)="2"),$D710=""),"Informe a prática de restauração para itens diretos.",IF(AND($D710&lt;&gt;"",NOT(OR(LEFT($C710,1)="1",LEFT($C710,1)="2"))),"Custos indiretos não devem pertencer a uma prática específica.",IF(AND($D710&lt;&gt;"",COUNTIF(' PROJETO'!$B$14:$B$16,$D710)=0),"Prática de restauração inválida ou não cadastrada.",IF(IF($D710="",FALSE(),IF(COUNTIF(' PROJETO'!$B$14:$B$16,$D710)=0,FALSE(),IFERROR(INDEX(' PROJETO'!$C$14:$C$16,MATCH($D710,' PROJETO'!$B$14:$B$16,0))&lt;&gt;"Sim",FALSE()))),"A prática informada no item não foi selecionada na aba Projeto.",IF(AND(MAX($I710,$L710,$O710,$R710,$U710,$X710)&gt;'CONFG.  LISTAS'!$F$4,NOT(OR($Z710&lt;&gt;"",$AA710&lt;&gt;""))),"Memorial de cálculo ou anexo obrigatório não informado para item acima do limite.",IF(OR(AND($G710&lt;&gt;"",$H710&lt;&gt;"",OR($G710&lt;=0,$H710&lt;=0)),AND($J710&lt;&gt;"",$K710&lt;&gt;"",OR($J710&lt;=0,$K710&lt;=0)),AND($M710&lt;&gt;"",$N710&lt;&gt;"",OR($M710&lt;=0,$N710&lt;=0)),AND($P710&lt;&gt;"",$Q710&lt;&gt;"",OR($P710&lt;=0,$Q710&lt;=0)),AND($S710&lt;&gt;"",$T710&lt;&gt;"",OR($S710&lt;=0,$T710&lt;=0)),AND($V710&lt;&gt;"",$W710&lt;&gt;"",OR($V710&lt;=0,$W710&lt;=0))),"Revise os valores informados: valor unitário e quantidade devem ser maiores que zero.",IF(OR(AND($G710="",$H710&lt;&gt;""),AND($G710&lt;&gt;"",$H710=""),AND($J710="",$K710&lt;&gt;""),AND($J710&lt;&gt;"",$K710=""),AND($M710="",$N710&lt;&gt;""),AND($M710&lt;&gt;"",$N710=""),AND($P710="",$Q710&lt;&gt;""),AND($P710&lt;&gt;"",$Q710=""),AND($S710="",$T710&lt;&gt;""),AND($S710&lt;&gt;"",$T710=""),AND($V710="",$W710&lt;&gt;""),AND($V710&lt;&gt;"",$W710="")),"Há ano preenchido parcialmente: "&amp;TRIM(IF(AND($G710="",$H710&lt;&gt;""),"Ano 1 (falta valor unitário); ","")&amp;IF(AND($G710&lt;&gt;"",$H710=""),"Ano 1 (falta quantidade); ","")&amp;IF(AND($J710="",$K710&lt;&gt;""),"Ano 2 (falta valor unitário); ","")&amp;IF(AND($J710&lt;&gt;"",$K710=""),"Ano 2 (falta quantidade); ","")&amp;IF(AND($M710="",$N710&lt;&gt;""),"Ano 3 (falta valor unitário); ","")&amp;IF(AND($M710&lt;&gt;"",$N710=""),"Ano 3 (falta quantidade); ","")&amp;IF(AND($P710="",$Q710&lt;&gt;""),"Ano 4 (falta valor unitário); ","")&amp;IF(AND($P710&lt;&gt;"",$Q710=""),"Ano 4 (falta quantidade); ","")&amp;IF(AND($S710="",$T710&lt;&gt;""),"Ano 5 (falta valor unitário); ","")&amp;IF(AND($S710&lt;&gt;"",$T710=""),"Ano 5 (falta quantidade); ","")&amp;IF(AND($V710="",$W710&lt;&gt;""),"Ano 6 (falta valor unitário); ","")&amp;IF(AND($V710&lt;&gt;"",$W710=""),"Ano 6 (falta quantidade); ","")), IF(NOT(OR(AND($G710&lt;&gt;"",$H710&lt;&gt;""),AND($J710&lt;&gt;"",$K710&lt;&gt;""),AND($M710&lt;&gt;"",$N710&lt;&gt;""),AND($P710&lt;&gt;"",$Q710&lt;&gt;""),AND($S710&lt;&gt;"",$T710&lt;&gt;""),AND($V710&lt;&gt;"",$W710&lt;&gt;""))),"Informe pelo menos um ano completo com valor unitário e quantidade.",IF(AND($C710&lt;&gt;"",$E710&lt;&gt;"",LEFT(TRIM($C710),1)&lt;&gt;LEFT(TRIM($E710),1)),"Categoria e tipo estão incompatíveis.",IF(IF(OR($E710="",$F710=""),FALSE(),IFERROR(COUNTIF(INDIRECT("UNITS_"&amp;SUBSTITUTE(LEFT($E710,FIND(" ",$E710&amp;" ")-1),".","_")),$F710)=0,TRUE())),"Unidade incompatível com o tipo selecionado.",IF(OR(AND(ISNUMBER(SEARCH("comunic",LOWER($B710))),LEFT($E710,3)&lt;&gt;"4.4"),AND(ISNUMBER(SEARCH("monitor",LOWER($B710))),NOT(OR(LEFT($E710,3)="1.5",LEFT($E710,3)="2.5")))),"Revise a classificação do item conforme as regras de preenchimento.",IF(AND($B710&lt;&gt;"",OR(ISNUMBER(SEARCH("outro",LOWER($B710))),ISNUMBER(SEARCH("divers",LOWER($B710))),ISNUMBER(SEARCH("kit",LOWER($B710))),ISNUMBER(SEARCH("ferrament",LOWER($B710))),ISNUMBER(SEARCH("epi",LOWER($B710)))),NOT(OR($Z710&lt;&gt;"",$AA710&lt;&gt;""))),"Descrição muito genérica: detalhe melhor o item e registre o racional no memorial ou em anexo.",IF(AND($Y710=0,$B710&lt;&gt;"",OR($G710&lt;&gt;"",$H710&lt;&gt;"",$J710&lt;&gt;"",$K710&lt;&gt;"",$M710&lt;&gt;"",$N710&lt;&gt;"",$P710&lt;&gt;"",$Q710&lt;&gt;"",$S710&lt;&gt;"",$T710&lt;&gt;"",$V710&lt;&gt;"",$W710&lt;&gt;"")),"O item possui dados lançados, mas o total está zerado. Revise os valores informados.","")))))))))))))))</f>
        <v/>
      </c>
    </row>
    <row r="711" spans="1:35" ht="14.25" customHeight="1" x14ac:dyDescent="0.25">
      <c r="A711" s="57" t="str">
        <f t="shared" si="130"/>
        <v/>
      </c>
      <c r="B711" s="61"/>
      <c r="C711" s="61"/>
      <c r="D711" s="58"/>
      <c r="E711" s="61"/>
      <c r="F711" s="61"/>
      <c r="G711" s="272"/>
      <c r="H711" s="62"/>
      <c r="I711" s="273">
        <f t="shared" si="131"/>
        <v>0</v>
      </c>
      <c r="J711" s="272"/>
      <c r="K711" s="62"/>
      <c r="L711" s="270">
        <f t="shared" si="132"/>
        <v>0</v>
      </c>
      <c r="M711" s="272"/>
      <c r="N711" s="62"/>
      <c r="O711" s="270">
        <f t="shared" si="133"/>
        <v>0</v>
      </c>
      <c r="P711" s="272"/>
      <c r="Q711" s="62"/>
      <c r="R711" s="271">
        <f t="shared" si="134"/>
        <v>0</v>
      </c>
      <c r="S711" s="272"/>
      <c r="T711" s="62"/>
      <c r="U711" s="270">
        <f t="shared" si="135"/>
        <v>0</v>
      </c>
      <c r="V711" s="272"/>
      <c r="W711" s="62"/>
      <c r="X711" s="270">
        <f t="shared" si="136"/>
        <v>0</v>
      </c>
      <c r="Y711" s="270">
        <f t="shared" si="137"/>
        <v>0</v>
      </c>
      <c r="Z711" s="61"/>
      <c r="AA711" s="61"/>
      <c r="AB711" s="60" t="str">
        <f t="shared" si="138"/>
        <v/>
      </c>
      <c r="AC711" s="21" t="b">
        <f t="shared" si="139"/>
        <v>0</v>
      </c>
      <c r="AD711" s="21" t="b">
        <f t="shared" si="140"/>
        <v>0</v>
      </c>
      <c r="AE711" s="21" t="b">
        <f t="shared" si="141"/>
        <v>0</v>
      </c>
      <c r="AF711" s="21" t="b">
        <f ca="1">OR(AND($AC711,NOT($AD711)),AND($AC711,OR(AND($G711="",$H711&lt;&gt;""),AND($G711&lt;&gt;"",$H711=""),AND($J711="",$K711&lt;&gt;""),AND($J711&lt;&gt;"",$K711=""),AND($M711="",$N711&lt;&gt;""),AND($M711&lt;&gt;"",$N711=""),AND($P711="",$Q711&lt;&gt;""),AND($P711&lt;&gt;"",$Q711=""),AND($S711="",$T711&lt;&gt;""),AND($S711&lt;&gt;"",$T711=""),AND($V711="",$W711&lt;&gt;""),AND($V711&lt;&gt;"",$W711=""))),AND($C711&lt;&gt;"",$E711&lt;&gt;"",LEFT(TRIM($C711),1)&lt;&gt;LEFT(TRIM($E711),1)),IF(OR($E711="",$F711=""),FALSE(),IFERROR(COUNTIF(INDIRECT("UNITS_"&amp;SUBSTITUTE(LEFT($E711,FIND(" ",$E711&amp;" ")-1),".","_")),$F711)=0,TRUE())),AND($B711&lt;&gt;"",OR(ISNUMBER(SEARCH("outro",LOWER($B711))),ISNUMBER(SEARCH("divers",LOWER($B711))),ISNUMBER(SEARCH("etc",LOWER($B711))))),OR(AND(ISNUMBER(SEARCH("comunic",LOWER($B711))),LEFT($E711,3)&lt;&gt;"4.4"),AND(ISNUMBER(SEARCH("monitor",LOWER($B711))),NOT(OR(LEFT($E711,3)="1.5",LEFT($E711,3)="2.5")))),AND($B711&lt;&gt;"",OR(LEFT($C711,1)="1",LEFT($C711,1)="2"),$D711=""),AND($D711&lt;&gt;"",NOT(OR(LEFT($C711,1)="1",LEFT($C711,1)="2"))),AND($D711&lt;&gt;"",COUNTIF(' PROJETO'!$B$14:$B$16,$D711)=0),IF($D711="",FALSE(),IF(COUNTIF(' PROJETO'!$B$14:$B$16,$D711)=0,FALSE(),IFERROR(INDEX(' PROJETO'!$C$14:$C$16,MATCH($D711,' PROJETO'!$B$14:$B$16,0))&lt;&gt;"Sim",FALSE()))))</f>
        <v>0</v>
      </c>
      <c r="AG711" s="21" t="b">
        <f>AND($AC711,$Y711&gt;'CONFG.  LISTAS'!$F$4,$Z711="",$AA711="")</f>
        <v>0</v>
      </c>
      <c r="AH711" s="21" t="str">
        <f t="shared" si="142"/>
        <v/>
      </c>
      <c r="AI711" s="43" t="str">
        <f ca="1">IF(NOT($AC711),"",IF(OR($B711="",$C711="",$E711="",$F711=""),"Preencha descrição, categoria, tipo e unidade.",IF(AND($B711&lt;&gt;"",OR(LEFT($C711,1)="1",LEFT($C711,1)="2"),$D711=""),"Informe a prática de restauração para itens diretos.",IF(AND($D711&lt;&gt;"",NOT(OR(LEFT($C711,1)="1",LEFT($C711,1)="2"))),"Custos indiretos não devem pertencer a uma prática específica.",IF(AND($D711&lt;&gt;"",COUNTIF(' PROJETO'!$B$14:$B$16,$D711)=0),"Prática de restauração inválida ou não cadastrada.",IF(IF($D711="",FALSE(),IF(COUNTIF(' PROJETO'!$B$14:$B$16,$D711)=0,FALSE(),IFERROR(INDEX(' PROJETO'!$C$14:$C$16,MATCH($D711,' PROJETO'!$B$14:$B$16,0))&lt;&gt;"Sim",FALSE()))),"A prática informada no item não foi selecionada na aba Projeto.",IF(AND(MAX($I711,$L711,$O711,$R711,$U711,$X711)&gt;'CONFG.  LISTAS'!$F$4,NOT(OR($Z711&lt;&gt;"",$AA711&lt;&gt;""))),"Memorial de cálculo ou anexo obrigatório não informado para item acima do limite.",IF(OR(AND($G711&lt;&gt;"",$H711&lt;&gt;"",OR($G711&lt;=0,$H711&lt;=0)),AND($J711&lt;&gt;"",$K711&lt;&gt;"",OR($J711&lt;=0,$K711&lt;=0)),AND($M711&lt;&gt;"",$N711&lt;&gt;"",OR($M711&lt;=0,$N711&lt;=0)),AND($P711&lt;&gt;"",$Q711&lt;&gt;"",OR($P711&lt;=0,$Q711&lt;=0)),AND($S711&lt;&gt;"",$T711&lt;&gt;"",OR($S711&lt;=0,$T711&lt;=0)),AND($V711&lt;&gt;"",$W711&lt;&gt;"",OR($V711&lt;=0,$W711&lt;=0))),"Revise os valores informados: valor unitário e quantidade devem ser maiores que zero.",IF(OR(AND($G711="",$H711&lt;&gt;""),AND($G711&lt;&gt;"",$H711=""),AND($J711="",$K711&lt;&gt;""),AND($J711&lt;&gt;"",$K711=""),AND($M711="",$N711&lt;&gt;""),AND($M711&lt;&gt;"",$N711=""),AND($P711="",$Q711&lt;&gt;""),AND($P711&lt;&gt;"",$Q711=""),AND($S711="",$T711&lt;&gt;""),AND($S711&lt;&gt;"",$T711=""),AND($V711="",$W711&lt;&gt;""),AND($V711&lt;&gt;"",$W711="")),"Há ano preenchido parcialmente: "&amp;TRIM(IF(AND($G711="",$H711&lt;&gt;""),"Ano 1 (falta valor unitário); ","")&amp;IF(AND($G711&lt;&gt;"",$H711=""),"Ano 1 (falta quantidade); ","")&amp;IF(AND($J711="",$K711&lt;&gt;""),"Ano 2 (falta valor unitário); ","")&amp;IF(AND($J711&lt;&gt;"",$K711=""),"Ano 2 (falta quantidade); ","")&amp;IF(AND($M711="",$N711&lt;&gt;""),"Ano 3 (falta valor unitário); ","")&amp;IF(AND($M711&lt;&gt;"",$N711=""),"Ano 3 (falta quantidade); ","")&amp;IF(AND($P711="",$Q711&lt;&gt;""),"Ano 4 (falta valor unitário); ","")&amp;IF(AND($P711&lt;&gt;"",$Q711=""),"Ano 4 (falta quantidade); ","")&amp;IF(AND($S711="",$T711&lt;&gt;""),"Ano 5 (falta valor unitário); ","")&amp;IF(AND($S711&lt;&gt;"",$T711=""),"Ano 5 (falta quantidade); ","")&amp;IF(AND($V711="",$W711&lt;&gt;""),"Ano 6 (falta valor unitário); ","")&amp;IF(AND($V711&lt;&gt;"",$W711=""),"Ano 6 (falta quantidade); ","")), IF(NOT(OR(AND($G711&lt;&gt;"",$H711&lt;&gt;""),AND($J711&lt;&gt;"",$K711&lt;&gt;""),AND($M711&lt;&gt;"",$N711&lt;&gt;""),AND($P711&lt;&gt;"",$Q711&lt;&gt;""),AND($S711&lt;&gt;"",$T711&lt;&gt;""),AND($V711&lt;&gt;"",$W711&lt;&gt;""))),"Informe pelo menos um ano completo com valor unitário e quantidade.",IF(AND($C711&lt;&gt;"",$E711&lt;&gt;"",LEFT(TRIM($C711),1)&lt;&gt;LEFT(TRIM($E711),1)),"Categoria e tipo estão incompatíveis.",IF(IF(OR($E711="",$F711=""),FALSE(),IFERROR(COUNTIF(INDIRECT("UNITS_"&amp;SUBSTITUTE(LEFT($E711,FIND(" ",$E711&amp;" ")-1),".","_")),$F711)=0,TRUE())),"Unidade incompatível com o tipo selecionado.",IF(OR(AND(ISNUMBER(SEARCH("comunic",LOWER($B711))),LEFT($E711,3)&lt;&gt;"4.4"),AND(ISNUMBER(SEARCH("monitor",LOWER($B711))),NOT(OR(LEFT($E711,3)="1.5",LEFT($E711,3)="2.5")))),"Revise a classificação do item conforme as regras de preenchimento.",IF(AND($B711&lt;&gt;"",OR(ISNUMBER(SEARCH("outro",LOWER($B711))),ISNUMBER(SEARCH("divers",LOWER($B711))),ISNUMBER(SEARCH("kit",LOWER($B711))),ISNUMBER(SEARCH("ferrament",LOWER($B711))),ISNUMBER(SEARCH("epi",LOWER($B711)))),NOT(OR($Z711&lt;&gt;"",$AA711&lt;&gt;""))),"Descrição muito genérica: detalhe melhor o item e registre o racional no memorial ou em anexo.",IF(AND($Y711=0,$B711&lt;&gt;"",OR($G711&lt;&gt;"",$H711&lt;&gt;"",$J711&lt;&gt;"",$K711&lt;&gt;"",$M711&lt;&gt;"",$N711&lt;&gt;"",$P711&lt;&gt;"",$Q711&lt;&gt;"",$S711&lt;&gt;"",$T711&lt;&gt;"",$V711&lt;&gt;"",$W711&lt;&gt;"")),"O item possui dados lançados, mas o total está zerado. Revise os valores informados.","")))))))))))))))</f>
        <v/>
      </c>
    </row>
    <row r="712" spans="1:35" ht="14.25" customHeight="1" x14ac:dyDescent="0.25">
      <c r="A712" s="57" t="str">
        <f t="shared" si="130"/>
        <v/>
      </c>
      <c r="B712" s="58"/>
      <c r="C712" s="58"/>
      <c r="D712" s="58"/>
      <c r="E712" s="58"/>
      <c r="F712" s="58"/>
      <c r="G712" s="269"/>
      <c r="H712" s="59"/>
      <c r="I712" s="273">
        <f t="shared" si="131"/>
        <v>0</v>
      </c>
      <c r="J712" s="269"/>
      <c r="K712" s="59"/>
      <c r="L712" s="270">
        <f t="shared" si="132"/>
        <v>0</v>
      </c>
      <c r="M712" s="269"/>
      <c r="N712" s="59"/>
      <c r="O712" s="270">
        <f t="shared" si="133"/>
        <v>0</v>
      </c>
      <c r="P712" s="269"/>
      <c r="Q712" s="59"/>
      <c r="R712" s="271">
        <f t="shared" si="134"/>
        <v>0</v>
      </c>
      <c r="S712" s="269"/>
      <c r="T712" s="59"/>
      <c r="U712" s="270">
        <f t="shared" si="135"/>
        <v>0</v>
      </c>
      <c r="V712" s="269"/>
      <c r="W712" s="59"/>
      <c r="X712" s="270">
        <f t="shared" si="136"/>
        <v>0</v>
      </c>
      <c r="Y712" s="270">
        <f t="shared" si="137"/>
        <v>0</v>
      </c>
      <c r="Z712" s="58"/>
      <c r="AA712" s="58"/>
      <c r="AB712" s="60" t="str">
        <f t="shared" si="138"/>
        <v/>
      </c>
      <c r="AC712" s="21" t="b">
        <f t="shared" si="139"/>
        <v>0</v>
      </c>
      <c r="AD712" s="21" t="b">
        <f t="shared" si="140"/>
        <v>0</v>
      </c>
      <c r="AE712" s="21" t="b">
        <f t="shared" si="141"/>
        <v>0</v>
      </c>
      <c r="AF712" s="21" t="b">
        <f ca="1">OR(AND($AC712,NOT($AD712)),AND($AC712,OR(AND($G712="",$H712&lt;&gt;""),AND($G712&lt;&gt;"",$H712=""),AND($J712="",$K712&lt;&gt;""),AND($J712&lt;&gt;"",$K712=""),AND($M712="",$N712&lt;&gt;""),AND($M712&lt;&gt;"",$N712=""),AND($P712="",$Q712&lt;&gt;""),AND($P712&lt;&gt;"",$Q712=""),AND($S712="",$T712&lt;&gt;""),AND($S712&lt;&gt;"",$T712=""),AND($V712="",$W712&lt;&gt;""),AND($V712&lt;&gt;"",$W712=""))),AND($C712&lt;&gt;"",$E712&lt;&gt;"",LEFT(TRIM($C712),1)&lt;&gt;LEFT(TRIM($E712),1)),IF(OR($E712="",$F712=""),FALSE(),IFERROR(COUNTIF(INDIRECT("UNITS_"&amp;SUBSTITUTE(LEFT($E712,FIND(" ",$E712&amp;" ")-1),".","_")),$F712)=0,TRUE())),AND($B712&lt;&gt;"",OR(ISNUMBER(SEARCH("outro",LOWER($B712))),ISNUMBER(SEARCH("divers",LOWER($B712))),ISNUMBER(SEARCH("etc",LOWER($B712))))),OR(AND(ISNUMBER(SEARCH("comunic",LOWER($B712))),LEFT($E712,3)&lt;&gt;"4.4"),AND(ISNUMBER(SEARCH("monitor",LOWER($B712))),NOT(OR(LEFT($E712,3)="1.5",LEFT($E712,3)="2.5")))),AND($B712&lt;&gt;"",OR(LEFT($C712,1)="1",LEFT($C712,1)="2"),$D712=""),AND($D712&lt;&gt;"",NOT(OR(LEFT($C712,1)="1",LEFT($C712,1)="2"))),AND($D712&lt;&gt;"",COUNTIF(' PROJETO'!$B$14:$B$16,$D712)=0),IF($D712="",FALSE(),IF(COUNTIF(' PROJETO'!$B$14:$B$16,$D712)=0,FALSE(),IFERROR(INDEX(' PROJETO'!$C$14:$C$16,MATCH($D712,' PROJETO'!$B$14:$B$16,0))&lt;&gt;"Sim",FALSE()))))</f>
        <v>0</v>
      </c>
      <c r="AG712" s="21" t="b">
        <f>AND($AC712,$Y712&gt;'CONFG.  LISTAS'!$F$4,$Z712="",$AA712="")</f>
        <v>0</v>
      </c>
      <c r="AH712" s="21" t="str">
        <f t="shared" si="142"/>
        <v/>
      </c>
      <c r="AI712" s="43" t="str">
        <f ca="1">IF(NOT($AC712),"",IF(OR($B712="",$C712="",$E712="",$F712=""),"Preencha descrição, categoria, tipo e unidade.",IF(AND($B712&lt;&gt;"",OR(LEFT($C712,1)="1",LEFT($C712,1)="2"),$D712=""),"Informe a prática de restauração para itens diretos.",IF(AND($D712&lt;&gt;"",NOT(OR(LEFT($C712,1)="1",LEFT($C712,1)="2"))),"Custos indiretos não devem pertencer a uma prática específica.",IF(AND($D712&lt;&gt;"",COUNTIF(' PROJETO'!$B$14:$B$16,$D712)=0),"Prática de restauração inválida ou não cadastrada.",IF(IF($D712="",FALSE(),IF(COUNTIF(' PROJETO'!$B$14:$B$16,$D712)=0,FALSE(),IFERROR(INDEX(' PROJETO'!$C$14:$C$16,MATCH($D712,' PROJETO'!$B$14:$B$16,0))&lt;&gt;"Sim",FALSE()))),"A prática informada no item não foi selecionada na aba Projeto.",IF(AND(MAX($I712,$L712,$O712,$R712,$U712,$X712)&gt;'CONFG.  LISTAS'!$F$4,NOT(OR($Z712&lt;&gt;"",$AA712&lt;&gt;""))),"Memorial de cálculo ou anexo obrigatório não informado para item acima do limite.",IF(OR(AND($G712&lt;&gt;"",$H712&lt;&gt;"",OR($G712&lt;=0,$H712&lt;=0)),AND($J712&lt;&gt;"",$K712&lt;&gt;"",OR($J712&lt;=0,$K712&lt;=0)),AND($M712&lt;&gt;"",$N712&lt;&gt;"",OR($M712&lt;=0,$N712&lt;=0)),AND($P712&lt;&gt;"",$Q712&lt;&gt;"",OR($P712&lt;=0,$Q712&lt;=0)),AND($S712&lt;&gt;"",$T712&lt;&gt;"",OR($S712&lt;=0,$T712&lt;=0)),AND($V712&lt;&gt;"",$W712&lt;&gt;"",OR($V712&lt;=0,$W712&lt;=0))),"Revise os valores informados: valor unitário e quantidade devem ser maiores que zero.",IF(OR(AND($G712="",$H712&lt;&gt;""),AND($G712&lt;&gt;"",$H712=""),AND($J712="",$K712&lt;&gt;""),AND($J712&lt;&gt;"",$K712=""),AND($M712="",$N712&lt;&gt;""),AND($M712&lt;&gt;"",$N712=""),AND($P712="",$Q712&lt;&gt;""),AND($P712&lt;&gt;"",$Q712=""),AND($S712="",$T712&lt;&gt;""),AND($S712&lt;&gt;"",$T712=""),AND($V712="",$W712&lt;&gt;""),AND($V712&lt;&gt;"",$W712="")),"Há ano preenchido parcialmente: "&amp;TRIM(IF(AND($G712="",$H712&lt;&gt;""),"Ano 1 (falta valor unitário); ","")&amp;IF(AND($G712&lt;&gt;"",$H712=""),"Ano 1 (falta quantidade); ","")&amp;IF(AND($J712="",$K712&lt;&gt;""),"Ano 2 (falta valor unitário); ","")&amp;IF(AND($J712&lt;&gt;"",$K712=""),"Ano 2 (falta quantidade); ","")&amp;IF(AND($M712="",$N712&lt;&gt;""),"Ano 3 (falta valor unitário); ","")&amp;IF(AND($M712&lt;&gt;"",$N712=""),"Ano 3 (falta quantidade); ","")&amp;IF(AND($P712="",$Q712&lt;&gt;""),"Ano 4 (falta valor unitário); ","")&amp;IF(AND($P712&lt;&gt;"",$Q712=""),"Ano 4 (falta quantidade); ","")&amp;IF(AND($S712="",$T712&lt;&gt;""),"Ano 5 (falta valor unitário); ","")&amp;IF(AND($S712&lt;&gt;"",$T712=""),"Ano 5 (falta quantidade); ","")&amp;IF(AND($V712="",$W712&lt;&gt;""),"Ano 6 (falta valor unitário); ","")&amp;IF(AND($V712&lt;&gt;"",$W712=""),"Ano 6 (falta quantidade); ","")), IF(NOT(OR(AND($G712&lt;&gt;"",$H712&lt;&gt;""),AND($J712&lt;&gt;"",$K712&lt;&gt;""),AND($M712&lt;&gt;"",$N712&lt;&gt;""),AND($P712&lt;&gt;"",$Q712&lt;&gt;""),AND($S712&lt;&gt;"",$T712&lt;&gt;""),AND($V712&lt;&gt;"",$W712&lt;&gt;""))),"Informe pelo menos um ano completo com valor unitário e quantidade.",IF(AND($C712&lt;&gt;"",$E712&lt;&gt;"",LEFT(TRIM($C712),1)&lt;&gt;LEFT(TRIM($E712),1)),"Categoria e tipo estão incompatíveis.",IF(IF(OR($E712="",$F712=""),FALSE(),IFERROR(COUNTIF(INDIRECT("UNITS_"&amp;SUBSTITUTE(LEFT($E712,FIND(" ",$E712&amp;" ")-1),".","_")),$F712)=0,TRUE())),"Unidade incompatível com o tipo selecionado.",IF(OR(AND(ISNUMBER(SEARCH("comunic",LOWER($B712))),LEFT($E712,3)&lt;&gt;"4.4"),AND(ISNUMBER(SEARCH("monitor",LOWER($B712))),NOT(OR(LEFT($E712,3)="1.5",LEFT($E712,3)="2.5")))),"Revise a classificação do item conforme as regras de preenchimento.",IF(AND($B712&lt;&gt;"",OR(ISNUMBER(SEARCH("outro",LOWER($B712))),ISNUMBER(SEARCH("divers",LOWER($B712))),ISNUMBER(SEARCH("kit",LOWER($B712))),ISNUMBER(SEARCH("ferrament",LOWER($B712))),ISNUMBER(SEARCH("epi",LOWER($B712)))),NOT(OR($Z712&lt;&gt;"",$AA712&lt;&gt;""))),"Descrição muito genérica: detalhe melhor o item e registre o racional no memorial ou em anexo.",IF(AND($Y712=0,$B712&lt;&gt;"",OR($G712&lt;&gt;"",$H712&lt;&gt;"",$J712&lt;&gt;"",$K712&lt;&gt;"",$M712&lt;&gt;"",$N712&lt;&gt;"",$P712&lt;&gt;"",$Q712&lt;&gt;"",$S712&lt;&gt;"",$T712&lt;&gt;"",$V712&lt;&gt;"",$W712&lt;&gt;"")),"O item possui dados lançados, mas o total está zerado. Revise os valores informados.","")))))))))))))))</f>
        <v/>
      </c>
    </row>
    <row r="713" spans="1:35" ht="14.25" customHeight="1" x14ac:dyDescent="0.25">
      <c r="A713" s="57" t="str">
        <f t="shared" si="130"/>
        <v/>
      </c>
      <c r="B713" s="61"/>
      <c r="C713" s="61"/>
      <c r="D713" s="58"/>
      <c r="E713" s="61"/>
      <c r="F713" s="61"/>
      <c r="G713" s="272"/>
      <c r="H713" s="62"/>
      <c r="I713" s="273">
        <f t="shared" si="131"/>
        <v>0</v>
      </c>
      <c r="J713" s="272"/>
      <c r="K713" s="62"/>
      <c r="L713" s="270">
        <f t="shared" si="132"/>
        <v>0</v>
      </c>
      <c r="M713" s="272"/>
      <c r="N713" s="62"/>
      <c r="O713" s="270">
        <f t="shared" si="133"/>
        <v>0</v>
      </c>
      <c r="P713" s="272"/>
      <c r="Q713" s="62"/>
      <c r="R713" s="271">
        <f t="shared" si="134"/>
        <v>0</v>
      </c>
      <c r="S713" s="272"/>
      <c r="T713" s="62"/>
      <c r="U713" s="270">
        <f t="shared" si="135"/>
        <v>0</v>
      </c>
      <c r="V713" s="272"/>
      <c r="W713" s="62"/>
      <c r="X713" s="270">
        <f t="shared" si="136"/>
        <v>0</v>
      </c>
      <c r="Y713" s="270">
        <f t="shared" si="137"/>
        <v>0</v>
      </c>
      <c r="Z713" s="61"/>
      <c r="AA713" s="61"/>
      <c r="AB713" s="60" t="str">
        <f t="shared" si="138"/>
        <v/>
      </c>
      <c r="AC713" s="21" t="b">
        <f t="shared" si="139"/>
        <v>0</v>
      </c>
      <c r="AD713" s="21" t="b">
        <f t="shared" si="140"/>
        <v>0</v>
      </c>
      <c r="AE713" s="21" t="b">
        <f t="shared" si="141"/>
        <v>0</v>
      </c>
      <c r="AF713" s="21" t="b">
        <f ca="1">OR(AND($AC713,NOT($AD713)),AND($AC713,OR(AND($G713="",$H713&lt;&gt;""),AND($G713&lt;&gt;"",$H713=""),AND($J713="",$K713&lt;&gt;""),AND($J713&lt;&gt;"",$K713=""),AND($M713="",$N713&lt;&gt;""),AND($M713&lt;&gt;"",$N713=""),AND($P713="",$Q713&lt;&gt;""),AND($P713&lt;&gt;"",$Q713=""),AND($S713="",$T713&lt;&gt;""),AND($S713&lt;&gt;"",$T713=""),AND($V713="",$W713&lt;&gt;""),AND($V713&lt;&gt;"",$W713=""))),AND($C713&lt;&gt;"",$E713&lt;&gt;"",LEFT(TRIM($C713),1)&lt;&gt;LEFT(TRIM($E713),1)),IF(OR($E713="",$F713=""),FALSE(),IFERROR(COUNTIF(INDIRECT("UNITS_"&amp;SUBSTITUTE(LEFT($E713,FIND(" ",$E713&amp;" ")-1),".","_")),$F713)=0,TRUE())),AND($B713&lt;&gt;"",OR(ISNUMBER(SEARCH("outro",LOWER($B713))),ISNUMBER(SEARCH("divers",LOWER($B713))),ISNUMBER(SEARCH("etc",LOWER($B713))))),OR(AND(ISNUMBER(SEARCH("comunic",LOWER($B713))),LEFT($E713,3)&lt;&gt;"4.4"),AND(ISNUMBER(SEARCH("monitor",LOWER($B713))),NOT(OR(LEFT($E713,3)="1.5",LEFT($E713,3)="2.5")))),AND($B713&lt;&gt;"",OR(LEFT($C713,1)="1",LEFT($C713,1)="2"),$D713=""),AND($D713&lt;&gt;"",NOT(OR(LEFT($C713,1)="1",LEFT($C713,1)="2"))),AND($D713&lt;&gt;"",COUNTIF(' PROJETO'!$B$14:$B$16,$D713)=0),IF($D713="",FALSE(),IF(COUNTIF(' PROJETO'!$B$14:$B$16,$D713)=0,FALSE(),IFERROR(INDEX(' PROJETO'!$C$14:$C$16,MATCH($D713,' PROJETO'!$B$14:$B$16,0))&lt;&gt;"Sim",FALSE()))))</f>
        <v>0</v>
      </c>
      <c r="AG713" s="21" t="b">
        <f>AND($AC713,$Y713&gt;'CONFG.  LISTAS'!$F$4,$Z713="",$AA713="")</f>
        <v>0</v>
      </c>
      <c r="AH713" s="21" t="str">
        <f t="shared" si="142"/>
        <v/>
      </c>
      <c r="AI713" s="43" t="str">
        <f ca="1">IF(NOT($AC713),"",IF(OR($B713="",$C713="",$E713="",$F713=""),"Preencha descrição, categoria, tipo e unidade.",IF(AND($B713&lt;&gt;"",OR(LEFT($C713,1)="1",LEFT($C713,1)="2"),$D713=""),"Informe a prática de restauração para itens diretos.",IF(AND($D713&lt;&gt;"",NOT(OR(LEFT($C713,1)="1",LEFT($C713,1)="2"))),"Custos indiretos não devem pertencer a uma prática específica.",IF(AND($D713&lt;&gt;"",COUNTIF(' PROJETO'!$B$14:$B$16,$D713)=0),"Prática de restauração inválida ou não cadastrada.",IF(IF($D713="",FALSE(),IF(COUNTIF(' PROJETO'!$B$14:$B$16,$D713)=0,FALSE(),IFERROR(INDEX(' PROJETO'!$C$14:$C$16,MATCH($D713,' PROJETO'!$B$14:$B$16,0))&lt;&gt;"Sim",FALSE()))),"A prática informada no item não foi selecionada na aba Projeto.",IF(AND(MAX($I713,$L713,$O713,$R713,$U713,$X713)&gt;'CONFG.  LISTAS'!$F$4,NOT(OR($Z713&lt;&gt;"",$AA713&lt;&gt;""))),"Memorial de cálculo ou anexo obrigatório não informado para item acima do limite.",IF(OR(AND($G713&lt;&gt;"",$H713&lt;&gt;"",OR($G713&lt;=0,$H713&lt;=0)),AND($J713&lt;&gt;"",$K713&lt;&gt;"",OR($J713&lt;=0,$K713&lt;=0)),AND($M713&lt;&gt;"",$N713&lt;&gt;"",OR($M713&lt;=0,$N713&lt;=0)),AND($P713&lt;&gt;"",$Q713&lt;&gt;"",OR($P713&lt;=0,$Q713&lt;=0)),AND($S713&lt;&gt;"",$T713&lt;&gt;"",OR($S713&lt;=0,$T713&lt;=0)),AND($V713&lt;&gt;"",$W713&lt;&gt;"",OR($V713&lt;=0,$W713&lt;=0))),"Revise os valores informados: valor unitário e quantidade devem ser maiores que zero.",IF(OR(AND($G713="",$H713&lt;&gt;""),AND($G713&lt;&gt;"",$H713=""),AND($J713="",$K713&lt;&gt;""),AND($J713&lt;&gt;"",$K713=""),AND($M713="",$N713&lt;&gt;""),AND($M713&lt;&gt;"",$N713=""),AND($P713="",$Q713&lt;&gt;""),AND($P713&lt;&gt;"",$Q713=""),AND($S713="",$T713&lt;&gt;""),AND($S713&lt;&gt;"",$T713=""),AND($V713="",$W713&lt;&gt;""),AND($V713&lt;&gt;"",$W713="")),"Há ano preenchido parcialmente: "&amp;TRIM(IF(AND($G713="",$H713&lt;&gt;""),"Ano 1 (falta valor unitário); ","")&amp;IF(AND($G713&lt;&gt;"",$H713=""),"Ano 1 (falta quantidade); ","")&amp;IF(AND($J713="",$K713&lt;&gt;""),"Ano 2 (falta valor unitário); ","")&amp;IF(AND($J713&lt;&gt;"",$K713=""),"Ano 2 (falta quantidade); ","")&amp;IF(AND($M713="",$N713&lt;&gt;""),"Ano 3 (falta valor unitário); ","")&amp;IF(AND($M713&lt;&gt;"",$N713=""),"Ano 3 (falta quantidade); ","")&amp;IF(AND($P713="",$Q713&lt;&gt;""),"Ano 4 (falta valor unitário); ","")&amp;IF(AND($P713&lt;&gt;"",$Q713=""),"Ano 4 (falta quantidade); ","")&amp;IF(AND($S713="",$T713&lt;&gt;""),"Ano 5 (falta valor unitário); ","")&amp;IF(AND($S713&lt;&gt;"",$T713=""),"Ano 5 (falta quantidade); ","")&amp;IF(AND($V713="",$W713&lt;&gt;""),"Ano 6 (falta valor unitário); ","")&amp;IF(AND($V713&lt;&gt;"",$W713=""),"Ano 6 (falta quantidade); ","")), IF(NOT(OR(AND($G713&lt;&gt;"",$H713&lt;&gt;""),AND($J713&lt;&gt;"",$K713&lt;&gt;""),AND($M713&lt;&gt;"",$N713&lt;&gt;""),AND($P713&lt;&gt;"",$Q713&lt;&gt;""),AND($S713&lt;&gt;"",$T713&lt;&gt;""),AND($V713&lt;&gt;"",$W713&lt;&gt;""))),"Informe pelo menos um ano completo com valor unitário e quantidade.",IF(AND($C713&lt;&gt;"",$E713&lt;&gt;"",LEFT(TRIM($C713),1)&lt;&gt;LEFT(TRIM($E713),1)),"Categoria e tipo estão incompatíveis.",IF(IF(OR($E713="",$F713=""),FALSE(),IFERROR(COUNTIF(INDIRECT("UNITS_"&amp;SUBSTITUTE(LEFT($E713,FIND(" ",$E713&amp;" ")-1),".","_")),$F713)=0,TRUE())),"Unidade incompatível com o tipo selecionado.",IF(OR(AND(ISNUMBER(SEARCH("comunic",LOWER($B713))),LEFT($E713,3)&lt;&gt;"4.4"),AND(ISNUMBER(SEARCH("monitor",LOWER($B713))),NOT(OR(LEFT($E713,3)="1.5",LEFT($E713,3)="2.5")))),"Revise a classificação do item conforme as regras de preenchimento.",IF(AND($B713&lt;&gt;"",OR(ISNUMBER(SEARCH("outro",LOWER($B713))),ISNUMBER(SEARCH("divers",LOWER($B713))),ISNUMBER(SEARCH("kit",LOWER($B713))),ISNUMBER(SEARCH("ferrament",LOWER($B713))),ISNUMBER(SEARCH("epi",LOWER($B713)))),NOT(OR($Z713&lt;&gt;"",$AA713&lt;&gt;""))),"Descrição muito genérica: detalhe melhor o item e registre o racional no memorial ou em anexo.",IF(AND($Y713=0,$B713&lt;&gt;"",OR($G713&lt;&gt;"",$H713&lt;&gt;"",$J713&lt;&gt;"",$K713&lt;&gt;"",$M713&lt;&gt;"",$N713&lt;&gt;"",$P713&lt;&gt;"",$Q713&lt;&gt;"",$S713&lt;&gt;"",$T713&lt;&gt;"",$V713&lt;&gt;"",$W713&lt;&gt;"")),"O item possui dados lançados, mas o total está zerado. Revise os valores informados.","")))))))))))))))</f>
        <v/>
      </c>
    </row>
    <row r="714" spans="1:35" ht="14.25" customHeight="1" x14ac:dyDescent="0.25">
      <c r="A714" s="57" t="str">
        <f t="shared" ref="A714:A777" si="143">AH714</f>
        <v/>
      </c>
      <c r="B714" s="58"/>
      <c r="C714" s="58"/>
      <c r="D714" s="58"/>
      <c r="E714" s="58"/>
      <c r="F714" s="58"/>
      <c r="G714" s="269"/>
      <c r="H714" s="59"/>
      <c r="I714" s="273">
        <f t="shared" ref="I714:I777" si="144">IFERROR(G714*H714,0)</f>
        <v>0</v>
      </c>
      <c r="J714" s="269"/>
      <c r="K714" s="59"/>
      <c r="L714" s="270">
        <f t="shared" ref="L714:L777" si="145">IFERROR(J714*K714,0)</f>
        <v>0</v>
      </c>
      <c r="M714" s="269"/>
      <c r="N714" s="59"/>
      <c r="O714" s="270">
        <f t="shared" ref="O714:O777" si="146">IFERROR(M714*N714,0)</f>
        <v>0</v>
      </c>
      <c r="P714" s="269"/>
      <c r="Q714" s="59"/>
      <c r="R714" s="271">
        <f t="shared" ref="R714:R777" si="147">IFERROR(P714*Q714,0)</f>
        <v>0</v>
      </c>
      <c r="S714" s="269"/>
      <c r="T714" s="59"/>
      <c r="U714" s="270">
        <f t="shared" ref="U714:U777" si="148">IFERROR(S714*T714,0)</f>
        <v>0</v>
      </c>
      <c r="V714" s="269"/>
      <c r="W714" s="59"/>
      <c r="X714" s="270">
        <f t="shared" ref="X714:X777" si="149">IFERROR(V714*W714,0)</f>
        <v>0</v>
      </c>
      <c r="Y714" s="270">
        <f t="shared" ref="Y714:Y777" si="150">SUM(I714,L714,O714,R714,U714,X714)</f>
        <v>0</v>
      </c>
      <c r="Z714" s="58"/>
      <c r="AA714" s="58"/>
      <c r="AB714" s="60" t="str">
        <f t="shared" ref="AB714:AB777" si="151">IF($B714="","",TEXT(ROW()-4,"000"))</f>
        <v/>
      </c>
      <c r="AC714" s="21" t="b">
        <f t="shared" ref="AC714:AC777" si="152">OR(LEN($B714&amp;"")&gt;0,LEN($C714&amp;"")&gt;0,LEN($D714&amp;"")&gt;0,LEN($E714&amp;"")&gt;0,LEN($F714&amp;"")&gt;0,LEN($G714&amp;"")&gt;0,LEN($H714&amp;"")&gt;0,LEN($J714&amp;"")&gt;0,LEN($K714&amp;"")&gt;0,LEN($M714&amp;"")&gt;0,LEN($N714&amp;"")&gt;0,LEN($P714&amp;"")&gt;0,LEN($Q714&amp;"")&gt;0,LEN($S714&amp;"")&gt;0,LEN($T714&amp;"")&gt;0,LEN($V714&amp;"")&gt;0,LEN($W714&amp;"")&gt;0,LEN($Z714&amp;"")&gt;0,LEN($AA714&amp;"")&gt;0)</f>
        <v>0</v>
      </c>
      <c r="AD714" s="21" t="b">
        <f t="shared" ref="AD714:AD777" si="153">AND($B714&lt;&gt;"",$C714&lt;&gt;"",$E714&lt;&gt;"",$F714&lt;&gt;"")</f>
        <v>0</v>
      </c>
      <c r="AE714" s="21" t="b">
        <f t="shared" ref="AE714:AE777" si="154">OR(AND($G714&lt;&gt;"",$H714&lt;&gt;""),AND($J714&lt;&gt;"",$K714&lt;&gt;""),AND($M714&lt;&gt;"",$N714&lt;&gt;""),AND($P714&lt;&gt;"",$Q714&lt;&gt;""),AND($S714&lt;&gt;"",$T714&lt;&gt;""),AND($V714&lt;&gt;"",$W714&lt;&gt;""))</f>
        <v>0</v>
      </c>
      <c r="AF714" s="21" t="b">
        <f ca="1">OR(AND($AC714,NOT($AD714)),AND($AC714,OR(AND($G714="",$H714&lt;&gt;""),AND($G714&lt;&gt;"",$H714=""),AND($J714="",$K714&lt;&gt;""),AND($J714&lt;&gt;"",$K714=""),AND($M714="",$N714&lt;&gt;""),AND($M714&lt;&gt;"",$N714=""),AND($P714="",$Q714&lt;&gt;""),AND($P714&lt;&gt;"",$Q714=""),AND($S714="",$T714&lt;&gt;""),AND($S714&lt;&gt;"",$T714=""),AND($V714="",$W714&lt;&gt;""),AND($V714&lt;&gt;"",$W714=""))),AND($C714&lt;&gt;"",$E714&lt;&gt;"",LEFT(TRIM($C714),1)&lt;&gt;LEFT(TRIM($E714),1)),IF(OR($E714="",$F714=""),FALSE(),IFERROR(COUNTIF(INDIRECT("UNITS_"&amp;SUBSTITUTE(LEFT($E714,FIND(" ",$E714&amp;" ")-1),".","_")),$F714)=0,TRUE())),AND($B714&lt;&gt;"",OR(ISNUMBER(SEARCH("outro",LOWER($B714))),ISNUMBER(SEARCH("divers",LOWER($B714))),ISNUMBER(SEARCH("etc",LOWER($B714))))),OR(AND(ISNUMBER(SEARCH("comunic",LOWER($B714))),LEFT($E714,3)&lt;&gt;"4.4"),AND(ISNUMBER(SEARCH("monitor",LOWER($B714))),NOT(OR(LEFT($E714,3)="1.5",LEFT($E714,3)="2.5")))),AND($B714&lt;&gt;"",OR(LEFT($C714,1)="1",LEFT($C714,1)="2"),$D714=""),AND($D714&lt;&gt;"",NOT(OR(LEFT($C714,1)="1",LEFT($C714,1)="2"))),AND($D714&lt;&gt;"",COUNTIF(' PROJETO'!$B$14:$B$16,$D714)=0),IF($D714="",FALSE(),IF(COUNTIF(' PROJETO'!$B$14:$B$16,$D714)=0,FALSE(),IFERROR(INDEX(' PROJETO'!$C$14:$C$16,MATCH($D714,' PROJETO'!$B$14:$B$16,0))&lt;&gt;"Sim",FALSE()))))</f>
        <v>0</v>
      </c>
      <c r="AG714" s="21" t="b">
        <f>AND($AC714,$Y714&gt;'CONFG.  LISTAS'!$F$4,$Z714="",$AA714="")</f>
        <v>0</v>
      </c>
      <c r="AH714" s="21" t="str">
        <f t="shared" ref="AH714:AH777" si="155">IF(NOT($AC714),"",IF($AG714,"⚠",IF(OR(AND($AC714,NOT($AE714)),$AF714),"◔","✓")))</f>
        <v/>
      </c>
      <c r="AI714" s="43" t="str">
        <f ca="1">IF(NOT($AC714),"",IF(OR($B714="",$C714="",$E714="",$F714=""),"Preencha descrição, categoria, tipo e unidade.",IF(AND($B714&lt;&gt;"",OR(LEFT($C714,1)="1",LEFT($C714,1)="2"),$D714=""),"Informe a prática de restauração para itens diretos.",IF(AND($D714&lt;&gt;"",NOT(OR(LEFT($C714,1)="1",LEFT($C714,1)="2"))),"Custos indiretos não devem pertencer a uma prática específica.",IF(AND($D714&lt;&gt;"",COUNTIF(' PROJETO'!$B$14:$B$16,$D714)=0),"Prática de restauração inválida ou não cadastrada.",IF(IF($D714="",FALSE(),IF(COUNTIF(' PROJETO'!$B$14:$B$16,$D714)=0,FALSE(),IFERROR(INDEX(' PROJETO'!$C$14:$C$16,MATCH($D714,' PROJETO'!$B$14:$B$16,0))&lt;&gt;"Sim",FALSE()))),"A prática informada no item não foi selecionada na aba Projeto.",IF(AND(MAX($I714,$L714,$O714,$R714,$U714,$X714)&gt;'CONFG.  LISTAS'!$F$4,NOT(OR($Z714&lt;&gt;"",$AA714&lt;&gt;""))),"Memorial de cálculo ou anexo obrigatório não informado para item acima do limite.",IF(OR(AND($G714&lt;&gt;"",$H714&lt;&gt;"",OR($G714&lt;=0,$H714&lt;=0)),AND($J714&lt;&gt;"",$K714&lt;&gt;"",OR($J714&lt;=0,$K714&lt;=0)),AND($M714&lt;&gt;"",$N714&lt;&gt;"",OR($M714&lt;=0,$N714&lt;=0)),AND($P714&lt;&gt;"",$Q714&lt;&gt;"",OR($P714&lt;=0,$Q714&lt;=0)),AND($S714&lt;&gt;"",$T714&lt;&gt;"",OR($S714&lt;=0,$T714&lt;=0)),AND($V714&lt;&gt;"",$W714&lt;&gt;"",OR($V714&lt;=0,$W714&lt;=0))),"Revise os valores informados: valor unitário e quantidade devem ser maiores que zero.",IF(OR(AND($G714="",$H714&lt;&gt;""),AND($G714&lt;&gt;"",$H714=""),AND($J714="",$K714&lt;&gt;""),AND($J714&lt;&gt;"",$K714=""),AND($M714="",$N714&lt;&gt;""),AND($M714&lt;&gt;"",$N714=""),AND($P714="",$Q714&lt;&gt;""),AND($P714&lt;&gt;"",$Q714=""),AND($S714="",$T714&lt;&gt;""),AND($S714&lt;&gt;"",$T714=""),AND($V714="",$W714&lt;&gt;""),AND($V714&lt;&gt;"",$W714="")),"Há ano preenchido parcialmente: "&amp;TRIM(IF(AND($G714="",$H714&lt;&gt;""),"Ano 1 (falta valor unitário); ","")&amp;IF(AND($G714&lt;&gt;"",$H714=""),"Ano 1 (falta quantidade); ","")&amp;IF(AND($J714="",$K714&lt;&gt;""),"Ano 2 (falta valor unitário); ","")&amp;IF(AND($J714&lt;&gt;"",$K714=""),"Ano 2 (falta quantidade); ","")&amp;IF(AND($M714="",$N714&lt;&gt;""),"Ano 3 (falta valor unitário); ","")&amp;IF(AND($M714&lt;&gt;"",$N714=""),"Ano 3 (falta quantidade); ","")&amp;IF(AND($P714="",$Q714&lt;&gt;""),"Ano 4 (falta valor unitário); ","")&amp;IF(AND($P714&lt;&gt;"",$Q714=""),"Ano 4 (falta quantidade); ","")&amp;IF(AND($S714="",$T714&lt;&gt;""),"Ano 5 (falta valor unitário); ","")&amp;IF(AND($S714&lt;&gt;"",$T714=""),"Ano 5 (falta quantidade); ","")&amp;IF(AND($V714="",$W714&lt;&gt;""),"Ano 6 (falta valor unitário); ","")&amp;IF(AND($V714&lt;&gt;"",$W714=""),"Ano 6 (falta quantidade); ","")), IF(NOT(OR(AND($G714&lt;&gt;"",$H714&lt;&gt;""),AND($J714&lt;&gt;"",$K714&lt;&gt;""),AND($M714&lt;&gt;"",$N714&lt;&gt;""),AND($P714&lt;&gt;"",$Q714&lt;&gt;""),AND($S714&lt;&gt;"",$T714&lt;&gt;""),AND($V714&lt;&gt;"",$W714&lt;&gt;""))),"Informe pelo menos um ano completo com valor unitário e quantidade.",IF(AND($C714&lt;&gt;"",$E714&lt;&gt;"",LEFT(TRIM($C714),1)&lt;&gt;LEFT(TRIM($E714),1)),"Categoria e tipo estão incompatíveis.",IF(IF(OR($E714="",$F714=""),FALSE(),IFERROR(COUNTIF(INDIRECT("UNITS_"&amp;SUBSTITUTE(LEFT($E714,FIND(" ",$E714&amp;" ")-1),".","_")),$F714)=0,TRUE())),"Unidade incompatível com o tipo selecionado.",IF(OR(AND(ISNUMBER(SEARCH("comunic",LOWER($B714))),LEFT($E714,3)&lt;&gt;"4.4"),AND(ISNUMBER(SEARCH("monitor",LOWER($B714))),NOT(OR(LEFT($E714,3)="1.5",LEFT($E714,3)="2.5")))),"Revise a classificação do item conforme as regras de preenchimento.",IF(AND($B714&lt;&gt;"",OR(ISNUMBER(SEARCH("outro",LOWER($B714))),ISNUMBER(SEARCH("divers",LOWER($B714))),ISNUMBER(SEARCH("kit",LOWER($B714))),ISNUMBER(SEARCH("ferrament",LOWER($B714))),ISNUMBER(SEARCH("epi",LOWER($B714)))),NOT(OR($Z714&lt;&gt;"",$AA714&lt;&gt;""))),"Descrição muito genérica: detalhe melhor o item e registre o racional no memorial ou em anexo.",IF(AND($Y714=0,$B714&lt;&gt;"",OR($G714&lt;&gt;"",$H714&lt;&gt;"",$J714&lt;&gt;"",$K714&lt;&gt;"",$M714&lt;&gt;"",$N714&lt;&gt;"",$P714&lt;&gt;"",$Q714&lt;&gt;"",$S714&lt;&gt;"",$T714&lt;&gt;"",$V714&lt;&gt;"",$W714&lt;&gt;"")),"O item possui dados lançados, mas o total está zerado. Revise os valores informados.","")))))))))))))))</f>
        <v/>
      </c>
    </row>
    <row r="715" spans="1:35" ht="14.25" customHeight="1" x14ac:dyDescent="0.25">
      <c r="A715" s="57" t="str">
        <f t="shared" si="143"/>
        <v/>
      </c>
      <c r="B715" s="61"/>
      <c r="C715" s="61"/>
      <c r="D715" s="58"/>
      <c r="E715" s="61"/>
      <c r="F715" s="61"/>
      <c r="G715" s="272"/>
      <c r="H715" s="62"/>
      <c r="I715" s="273">
        <f t="shared" si="144"/>
        <v>0</v>
      </c>
      <c r="J715" s="272"/>
      <c r="K715" s="62"/>
      <c r="L715" s="270">
        <f t="shared" si="145"/>
        <v>0</v>
      </c>
      <c r="M715" s="272"/>
      <c r="N715" s="62"/>
      <c r="O715" s="270">
        <f t="shared" si="146"/>
        <v>0</v>
      </c>
      <c r="P715" s="272"/>
      <c r="Q715" s="62"/>
      <c r="R715" s="271">
        <f t="shared" si="147"/>
        <v>0</v>
      </c>
      <c r="S715" s="272"/>
      <c r="T715" s="62"/>
      <c r="U715" s="270">
        <f t="shared" si="148"/>
        <v>0</v>
      </c>
      <c r="V715" s="272"/>
      <c r="W715" s="62"/>
      <c r="X715" s="270">
        <f t="shared" si="149"/>
        <v>0</v>
      </c>
      <c r="Y715" s="270">
        <f t="shared" si="150"/>
        <v>0</v>
      </c>
      <c r="Z715" s="61"/>
      <c r="AA715" s="61"/>
      <c r="AB715" s="60" t="str">
        <f t="shared" si="151"/>
        <v/>
      </c>
      <c r="AC715" s="21" t="b">
        <f t="shared" si="152"/>
        <v>0</v>
      </c>
      <c r="AD715" s="21" t="b">
        <f t="shared" si="153"/>
        <v>0</v>
      </c>
      <c r="AE715" s="21" t="b">
        <f t="shared" si="154"/>
        <v>0</v>
      </c>
      <c r="AF715" s="21" t="b">
        <f ca="1">OR(AND($AC715,NOT($AD715)),AND($AC715,OR(AND($G715="",$H715&lt;&gt;""),AND($G715&lt;&gt;"",$H715=""),AND($J715="",$K715&lt;&gt;""),AND($J715&lt;&gt;"",$K715=""),AND($M715="",$N715&lt;&gt;""),AND($M715&lt;&gt;"",$N715=""),AND($P715="",$Q715&lt;&gt;""),AND($P715&lt;&gt;"",$Q715=""),AND($S715="",$T715&lt;&gt;""),AND($S715&lt;&gt;"",$T715=""),AND($V715="",$W715&lt;&gt;""),AND($V715&lt;&gt;"",$W715=""))),AND($C715&lt;&gt;"",$E715&lt;&gt;"",LEFT(TRIM($C715),1)&lt;&gt;LEFT(TRIM($E715),1)),IF(OR($E715="",$F715=""),FALSE(),IFERROR(COUNTIF(INDIRECT("UNITS_"&amp;SUBSTITUTE(LEFT($E715,FIND(" ",$E715&amp;" ")-1),".","_")),$F715)=0,TRUE())),AND($B715&lt;&gt;"",OR(ISNUMBER(SEARCH("outro",LOWER($B715))),ISNUMBER(SEARCH("divers",LOWER($B715))),ISNUMBER(SEARCH("etc",LOWER($B715))))),OR(AND(ISNUMBER(SEARCH("comunic",LOWER($B715))),LEFT($E715,3)&lt;&gt;"4.4"),AND(ISNUMBER(SEARCH("monitor",LOWER($B715))),NOT(OR(LEFT($E715,3)="1.5",LEFT($E715,3)="2.5")))),AND($B715&lt;&gt;"",OR(LEFT($C715,1)="1",LEFT($C715,1)="2"),$D715=""),AND($D715&lt;&gt;"",NOT(OR(LEFT($C715,1)="1",LEFT($C715,1)="2"))),AND($D715&lt;&gt;"",COUNTIF(' PROJETO'!$B$14:$B$16,$D715)=0),IF($D715="",FALSE(),IF(COUNTIF(' PROJETO'!$B$14:$B$16,$D715)=0,FALSE(),IFERROR(INDEX(' PROJETO'!$C$14:$C$16,MATCH($D715,' PROJETO'!$B$14:$B$16,0))&lt;&gt;"Sim",FALSE()))))</f>
        <v>0</v>
      </c>
      <c r="AG715" s="21" t="b">
        <f>AND($AC715,$Y715&gt;'CONFG.  LISTAS'!$F$4,$Z715="",$AA715="")</f>
        <v>0</v>
      </c>
      <c r="AH715" s="21" t="str">
        <f t="shared" si="155"/>
        <v/>
      </c>
      <c r="AI715" s="43" t="str">
        <f ca="1">IF(NOT($AC715),"",IF(OR($B715="",$C715="",$E715="",$F715=""),"Preencha descrição, categoria, tipo e unidade.",IF(AND($B715&lt;&gt;"",OR(LEFT($C715,1)="1",LEFT($C715,1)="2"),$D715=""),"Informe a prática de restauração para itens diretos.",IF(AND($D715&lt;&gt;"",NOT(OR(LEFT($C715,1)="1",LEFT($C715,1)="2"))),"Custos indiretos não devem pertencer a uma prática específica.",IF(AND($D715&lt;&gt;"",COUNTIF(' PROJETO'!$B$14:$B$16,$D715)=0),"Prática de restauração inválida ou não cadastrada.",IF(IF($D715="",FALSE(),IF(COUNTIF(' PROJETO'!$B$14:$B$16,$D715)=0,FALSE(),IFERROR(INDEX(' PROJETO'!$C$14:$C$16,MATCH($D715,' PROJETO'!$B$14:$B$16,0))&lt;&gt;"Sim",FALSE()))),"A prática informada no item não foi selecionada na aba Projeto.",IF(AND(MAX($I715,$L715,$O715,$R715,$U715,$X715)&gt;'CONFG.  LISTAS'!$F$4,NOT(OR($Z715&lt;&gt;"",$AA715&lt;&gt;""))),"Memorial de cálculo ou anexo obrigatório não informado para item acima do limite.",IF(OR(AND($G715&lt;&gt;"",$H715&lt;&gt;"",OR($G715&lt;=0,$H715&lt;=0)),AND($J715&lt;&gt;"",$K715&lt;&gt;"",OR($J715&lt;=0,$K715&lt;=0)),AND($M715&lt;&gt;"",$N715&lt;&gt;"",OR($M715&lt;=0,$N715&lt;=0)),AND($P715&lt;&gt;"",$Q715&lt;&gt;"",OR($P715&lt;=0,$Q715&lt;=0)),AND($S715&lt;&gt;"",$T715&lt;&gt;"",OR($S715&lt;=0,$T715&lt;=0)),AND($V715&lt;&gt;"",$W715&lt;&gt;"",OR($V715&lt;=0,$W715&lt;=0))),"Revise os valores informados: valor unitário e quantidade devem ser maiores que zero.",IF(OR(AND($G715="",$H715&lt;&gt;""),AND($G715&lt;&gt;"",$H715=""),AND($J715="",$K715&lt;&gt;""),AND($J715&lt;&gt;"",$K715=""),AND($M715="",$N715&lt;&gt;""),AND($M715&lt;&gt;"",$N715=""),AND($P715="",$Q715&lt;&gt;""),AND($P715&lt;&gt;"",$Q715=""),AND($S715="",$T715&lt;&gt;""),AND($S715&lt;&gt;"",$T715=""),AND($V715="",$W715&lt;&gt;""),AND($V715&lt;&gt;"",$W715="")),"Há ano preenchido parcialmente: "&amp;TRIM(IF(AND($G715="",$H715&lt;&gt;""),"Ano 1 (falta valor unitário); ","")&amp;IF(AND($G715&lt;&gt;"",$H715=""),"Ano 1 (falta quantidade); ","")&amp;IF(AND($J715="",$K715&lt;&gt;""),"Ano 2 (falta valor unitário); ","")&amp;IF(AND($J715&lt;&gt;"",$K715=""),"Ano 2 (falta quantidade); ","")&amp;IF(AND($M715="",$N715&lt;&gt;""),"Ano 3 (falta valor unitário); ","")&amp;IF(AND($M715&lt;&gt;"",$N715=""),"Ano 3 (falta quantidade); ","")&amp;IF(AND($P715="",$Q715&lt;&gt;""),"Ano 4 (falta valor unitário); ","")&amp;IF(AND($P715&lt;&gt;"",$Q715=""),"Ano 4 (falta quantidade); ","")&amp;IF(AND($S715="",$T715&lt;&gt;""),"Ano 5 (falta valor unitário); ","")&amp;IF(AND($S715&lt;&gt;"",$T715=""),"Ano 5 (falta quantidade); ","")&amp;IF(AND($V715="",$W715&lt;&gt;""),"Ano 6 (falta valor unitário); ","")&amp;IF(AND($V715&lt;&gt;"",$W715=""),"Ano 6 (falta quantidade); ","")), IF(NOT(OR(AND($G715&lt;&gt;"",$H715&lt;&gt;""),AND($J715&lt;&gt;"",$K715&lt;&gt;""),AND($M715&lt;&gt;"",$N715&lt;&gt;""),AND($P715&lt;&gt;"",$Q715&lt;&gt;""),AND($S715&lt;&gt;"",$T715&lt;&gt;""),AND($V715&lt;&gt;"",$W715&lt;&gt;""))),"Informe pelo menos um ano completo com valor unitário e quantidade.",IF(AND($C715&lt;&gt;"",$E715&lt;&gt;"",LEFT(TRIM($C715),1)&lt;&gt;LEFT(TRIM($E715),1)),"Categoria e tipo estão incompatíveis.",IF(IF(OR($E715="",$F715=""),FALSE(),IFERROR(COUNTIF(INDIRECT("UNITS_"&amp;SUBSTITUTE(LEFT($E715,FIND(" ",$E715&amp;" ")-1),".","_")),$F715)=0,TRUE())),"Unidade incompatível com o tipo selecionado.",IF(OR(AND(ISNUMBER(SEARCH("comunic",LOWER($B715))),LEFT($E715,3)&lt;&gt;"4.4"),AND(ISNUMBER(SEARCH("monitor",LOWER($B715))),NOT(OR(LEFT($E715,3)="1.5",LEFT($E715,3)="2.5")))),"Revise a classificação do item conforme as regras de preenchimento.",IF(AND($B715&lt;&gt;"",OR(ISNUMBER(SEARCH("outro",LOWER($B715))),ISNUMBER(SEARCH("divers",LOWER($B715))),ISNUMBER(SEARCH("kit",LOWER($B715))),ISNUMBER(SEARCH("ferrament",LOWER($B715))),ISNUMBER(SEARCH("epi",LOWER($B715)))),NOT(OR($Z715&lt;&gt;"",$AA715&lt;&gt;""))),"Descrição muito genérica: detalhe melhor o item e registre o racional no memorial ou em anexo.",IF(AND($Y715=0,$B715&lt;&gt;"",OR($G715&lt;&gt;"",$H715&lt;&gt;"",$J715&lt;&gt;"",$K715&lt;&gt;"",$M715&lt;&gt;"",$N715&lt;&gt;"",$P715&lt;&gt;"",$Q715&lt;&gt;"",$S715&lt;&gt;"",$T715&lt;&gt;"",$V715&lt;&gt;"",$W715&lt;&gt;"")),"O item possui dados lançados, mas o total está zerado. Revise os valores informados.","")))))))))))))))</f>
        <v/>
      </c>
    </row>
    <row r="716" spans="1:35" ht="14.25" customHeight="1" x14ac:dyDescent="0.25">
      <c r="A716" s="57" t="str">
        <f t="shared" si="143"/>
        <v/>
      </c>
      <c r="B716" s="58"/>
      <c r="C716" s="58"/>
      <c r="D716" s="58"/>
      <c r="E716" s="58"/>
      <c r="F716" s="58"/>
      <c r="G716" s="269"/>
      <c r="H716" s="59"/>
      <c r="I716" s="273">
        <f t="shared" si="144"/>
        <v>0</v>
      </c>
      <c r="J716" s="269"/>
      <c r="K716" s="59"/>
      <c r="L716" s="270">
        <f t="shared" si="145"/>
        <v>0</v>
      </c>
      <c r="M716" s="269"/>
      <c r="N716" s="59"/>
      <c r="O716" s="270">
        <f t="shared" si="146"/>
        <v>0</v>
      </c>
      <c r="P716" s="269"/>
      <c r="Q716" s="59"/>
      <c r="R716" s="271">
        <f t="shared" si="147"/>
        <v>0</v>
      </c>
      <c r="S716" s="269"/>
      <c r="T716" s="59"/>
      <c r="U716" s="270">
        <f t="shared" si="148"/>
        <v>0</v>
      </c>
      <c r="V716" s="269"/>
      <c r="W716" s="59"/>
      <c r="X716" s="270">
        <f t="shared" si="149"/>
        <v>0</v>
      </c>
      <c r="Y716" s="270">
        <f t="shared" si="150"/>
        <v>0</v>
      </c>
      <c r="Z716" s="58"/>
      <c r="AA716" s="58"/>
      <c r="AB716" s="60" t="str">
        <f t="shared" si="151"/>
        <v/>
      </c>
      <c r="AC716" s="21" t="b">
        <f t="shared" si="152"/>
        <v>0</v>
      </c>
      <c r="AD716" s="21" t="b">
        <f t="shared" si="153"/>
        <v>0</v>
      </c>
      <c r="AE716" s="21" t="b">
        <f t="shared" si="154"/>
        <v>0</v>
      </c>
      <c r="AF716" s="21" t="b">
        <f ca="1">OR(AND($AC716,NOT($AD716)),AND($AC716,OR(AND($G716="",$H716&lt;&gt;""),AND($G716&lt;&gt;"",$H716=""),AND($J716="",$K716&lt;&gt;""),AND($J716&lt;&gt;"",$K716=""),AND($M716="",$N716&lt;&gt;""),AND($M716&lt;&gt;"",$N716=""),AND($P716="",$Q716&lt;&gt;""),AND($P716&lt;&gt;"",$Q716=""),AND($S716="",$T716&lt;&gt;""),AND($S716&lt;&gt;"",$T716=""),AND($V716="",$W716&lt;&gt;""),AND($V716&lt;&gt;"",$W716=""))),AND($C716&lt;&gt;"",$E716&lt;&gt;"",LEFT(TRIM($C716),1)&lt;&gt;LEFT(TRIM($E716),1)),IF(OR($E716="",$F716=""),FALSE(),IFERROR(COUNTIF(INDIRECT("UNITS_"&amp;SUBSTITUTE(LEFT($E716,FIND(" ",$E716&amp;" ")-1),".","_")),$F716)=0,TRUE())),AND($B716&lt;&gt;"",OR(ISNUMBER(SEARCH("outro",LOWER($B716))),ISNUMBER(SEARCH("divers",LOWER($B716))),ISNUMBER(SEARCH("etc",LOWER($B716))))),OR(AND(ISNUMBER(SEARCH("comunic",LOWER($B716))),LEFT($E716,3)&lt;&gt;"4.4"),AND(ISNUMBER(SEARCH("monitor",LOWER($B716))),NOT(OR(LEFT($E716,3)="1.5",LEFT($E716,3)="2.5")))),AND($B716&lt;&gt;"",OR(LEFT($C716,1)="1",LEFT($C716,1)="2"),$D716=""),AND($D716&lt;&gt;"",NOT(OR(LEFT($C716,1)="1",LEFT($C716,1)="2"))),AND($D716&lt;&gt;"",COUNTIF(' PROJETO'!$B$14:$B$16,$D716)=0),IF($D716="",FALSE(),IF(COUNTIF(' PROJETO'!$B$14:$B$16,$D716)=0,FALSE(),IFERROR(INDEX(' PROJETO'!$C$14:$C$16,MATCH($D716,' PROJETO'!$B$14:$B$16,0))&lt;&gt;"Sim",FALSE()))))</f>
        <v>0</v>
      </c>
      <c r="AG716" s="21" t="b">
        <f>AND($AC716,$Y716&gt;'CONFG.  LISTAS'!$F$4,$Z716="",$AA716="")</f>
        <v>0</v>
      </c>
      <c r="AH716" s="21" t="str">
        <f t="shared" si="155"/>
        <v/>
      </c>
      <c r="AI716" s="43" t="str">
        <f ca="1">IF(NOT($AC716),"",IF(OR($B716="",$C716="",$E716="",$F716=""),"Preencha descrição, categoria, tipo e unidade.",IF(AND($B716&lt;&gt;"",OR(LEFT($C716,1)="1",LEFT($C716,1)="2"),$D716=""),"Informe a prática de restauração para itens diretos.",IF(AND($D716&lt;&gt;"",NOT(OR(LEFT($C716,1)="1",LEFT($C716,1)="2"))),"Custos indiretos não devem pertencer a uma prática específica.",IF(AND($D716&lt;&gt;"",COUNTIF(' PROJETO'!$B$14:$B$16,$D716)=0),"Prática de restauração inválida ou não cadastrada.",IF(IF($D716="",FALSE(),IF(COUNTIF(' PROJETO'!$B$14:$B$16,$D716)=0,FALSE(),IFERROR(INDEX(' PROJETO'!$C$14:$C$16,MATCH($D716,' PROJETO'!$B$14:$B$16,0))&lt;&gt;"Sim",FALSE()))),"A prática informada no item não foi selecionada na aba Projeto.",IF(AND(MAX($I716,$L716,$O716,$R716,$U716,$X716)&gt;'CONFG.  LISTAS'!$F$4,NOT(OR($Z716&lt;&gt;"",$AA716&lt;&gt;""))),"Memorial de cálculo ou anexo obrigatório não informado para item acima do limite.",IF(OR(AND($G716&lt;&gt;"",$H716&lt;&gt;"",OR($G716&lt;=0,$H716&lt;=0)),AND($J716&lt;&gt;"",$K716&lt;&gt;"",OR($J716&lt;=0,$K716&lt;=0)),AND($M716&lt;&gt;"",$N716&lt;&gt;"",OR($M716&lt;=0,$N716&lt;=0)),AND($P716&lt;&gt;"",$Q716&lt;&gt;"",OR($P716&lt;=0,$Q716&lt;=0)),AND($S716&lt;&gt;"",$T716&lt;&gt;"",OR($S716&lt;=0,$T716&lt;=0)),AND($V716&lt;&gt;"",$W716&lt;&gt;"",OR($V716&lt;=0,$W716&lt;=0))),"Revise os valores informados: valor unitário e quantidade devem ser maiores que zero.",IF(OR(AND($G716="",$H716&lt;&gt;""),AND($G716&lt;&gt;"",$H716=""),AND($J716="",$K716&lt;&gt;""),AND($J716&lt;&gt;"",$K716=""),AND($M716="",$N716&lt;&gt;""),AND($M716&lt;&gt;"",$N716=""),AND($P716="",$Q716&lt;&gt;""),AND($P716&lt;&gt;"",$Q716=""),AND($S716="",$T716&lt;&gt;""),AND($S716&lt;&gt;"",$T716=""),AND($V716="",$W716&lt;&gt;""),AND($V716&lt;&gt;"",$W716="")),"Há ano preenchido parcialmente: "&amp;TRIM(IF(AND($G716="",$H716&lt;&gt;""),"Ano 1 (falta valor unitário); ","")&amp;IF(AND($G716&lt;&gt;"",$H716=""),"Ano 1 (falta quantidade); ","")&amp;IF(AND($J716="",$K716&lt;&gt;""),"Ano 2 (falta valor unitário); ","")&amp;IF(AND($J716&lt;&gt;"",$K716=""),"Ano 2 (falta quantidade); ","")&amp;IF(AND($M716="",$N716&lt;&gt;""),"Ano 3 (falta valor unitário); ","")&amp;IF(AND($M716&lt;&gt;"",$N716=""),"Ano 3 (falta quantidade); ","")&amp;IF(AND($P716="",$Q716&lt;&gt;""),"Ano 4 (falta valor unitário); ","")&amp;IF(AND($P716&lt;&gt;"",$Q716=""),"Ano 4 (falta quantidade); ","")&amp;IF(AND($S716="",$T716&lt;&gt;""),"Ano 5 (falta valor unitário); ","")&amp;IF(AND($S716&lt;&gt;"",$T716=""),"Ano 5 (falta quantidade); ","")&amp;IF(AND($V716="",$W716&lt;&gt;""),"Ano 6 (falta valor unitário); ","")&amp;IF(AND($V716&lt;&gt;"",$W716=""),"Ano 6 (falta quantidade); ","")), IF(NOT(OR(AND($G716&lt;&gt;"",$H716&lt;&gt;""),AND($J716&lt;&gt;"",$K716&lt;&gt;""),AND($M716&lt;&gt;"",$N716&lt;&gt;""),AND($P716&lt;&gt;"",$Q716&lt;&gt;""),AND($S716&lt;&gt;"",$T716&lt;&gt;""),AND($V716&lt;&gt;"",$W716&lt;&gt;""))),"Informe pelo menos um ano completo com valor unitário e quantidade.",IF(AND($C716&lt;&gt;"",$E716&lt;&gt;"",LEFT(TRIM($C716),1)&lt;&gt;LEFT(TRIM($E716),1)),"Categoria e tipo estão incompatíveis.",IF(IF(OR($E716="",$F716=""),FALSE(),IFERROR(COUNTIF(INDIRECT("UNITS_"&amp;SUBSTITUTE(LEFT($E716,FIND(" ",$E716&amp;" ")-1),".","_")),$F716)=0,TRUE())),"Unidade incompatível com o tipo selecionado.",IF(OR(AND(ISNUMBER(SEARCH("comunic",LOWER($B716))),LEFT($E716,3)&lt;&gt;"4.4"),AND(ISNUMBER(SEARCH("monitor",LOWER($B716))),NOT(OR(LEFT($E716,3)="1.5",LEFT($E716,3)="2.5")))),"Revise a classificação do item conforme as regras de preenchimento.",IF(AND($B716&lt;&gt;"",OR(ISNUMBER(SEARCH("outro",LOWER($B716))),ISNUMBER(SEARCH("divers",LOWER($B716))),ISNUMBER(SEARCH("kit",LOWER($B716))),ISNUMBER(SEARCH("ferrament",LOWER($B716))),ISNUMBER(SEARCH("epi",LOWER($B716)))),NOT(OR($Z716&lt;&gt;"",$AA716&lt;&gt;""))),"Descrição muito genérica: detalhe melhor o item e registre o racional no memorial ou em anexo.",IF(AND($Y716=0,$B716&lt;&gt;"",OR($G716&lt;&gt;"",$H716&lt;&gt;"",$J716&lt;&gt;"",$K716&lt;&gt;"",$M716&lt;&gt;"",$N716&lt;&gt;"",$P716&lt;&gt;"",$Q716&lt;&gt;"",$S716&lt;&gt;"",$T716&lt;&gt;"",$V716&lt;&gt;"",$W716&lt;&gt;"")),"O item possui dados lançados, mas o total está zerado. Revise os valores informados.","")))))))))))))))</f>
        <v/>
      </c>
    </row>
    <row r="717" spans="1:35" ht="14.25" customHeight="1" x14ac:dyDescent="0.25">
      <c r="A717" s="57" t="str">
        <f t="shared" si="143"/>
        <v/>
      </c>
      <c r="B717" s="61"/>
      <c r="C717" s="61"/>
      <c r="D717" s="58"/>
      <c r="E717" s="61"/>
      <c r="F717" s="61"/>
      <c r="G717" s="272"/>
      <c r="H717" s="62"/>
      <c r="I717" s="273">
        <f t="shared" si="144"/>
        <v>0</v>
      </c>
      <c r="J717" s="272"/>
      <c r="K717" s="62"/>
      <c r="L717" s="270">
        <f t="shared" si="145"/>
        <v>0</v>
      </c>
      <c r="M717" s="272"/>
      <c r="N717" s="62"/>
      <c r="O717" s="270">
        <f t="shared" si="146"/>
        <v>0</v>
      </c>
      <c r="P717" s="272"/>
      <c r="Q717" s="62"/>
      <c r="R717" s="271">
        <f t="shared" si="147"/>
        <v>0</v>
      </c>
      <c r="S717" s="272"/>
      <c r="T717" s="62"/>
      <c r="U717" s="270">
        <f t="shared" si="148"/>
        <v>0</v>
      </c>
      <c r="V717" s="272"/>
      <c r="W717" s="62"/>
      <c r="X717" s="270">
        <f t="shared" si="149"/>
        <v>0</v>
      </c>
      <c r="Y717" s="270">
        <f t="shared" si="150"/>
        <v>0</v>
      </c>
      <c r="Z717" s="61"/>
      <c r="AA717" s="61"/>
      <c r="AB717" s="60" t="str">
        <f t="shared" si="151"/>
        <v/>
      </c>
      <c r="AC717" s="21" t="b">
        <f t="shared" si="152"/>
        <v>0</v>
      </c>
      <c r="AD717" s="21" t="b">
        <f t="shared" si="153"/>
        <v>0</v>
      </c>
      <c r="AE717" s="21" t="b">
        <f t="shared" si="154"/>
        <v>0</v>
      </c>
      <c r="AF717" s="21" t="b">
        <f ca="1">OR(AND($AC717,NOT($AD717)),AND($AC717,OR(AND($G717="",$H717&lt;&gt;""),AND($G717&lt;&gt;"",$H717=""),AND($J717="",$K717&lt;&gt;""),AND($J717&lt;&gt;"",$K717=""),AND($M717="",$N717&lt;&gt;""),AND($M717&lt;&gt;"",$N717=""),AND($P717="",$Q717&lt;&gt;""),AND($P717&lt;&gt;"",$Q717=""),AND($S717="",$T717&lt;&gt;""),AND($S717&lt;&gt;"",$T717=""),AND($V717="",$W717&lt;&gt;""),AND($V717&lt;&gt;"",$W717=""))),AND($C717&lt;&gt;"",$E717&lt;&gt;"",LEFT(TRIM($C717),1)&lt;&gt;LEFT(TRIM($E717),1)),IF(OR($E717="",$F717=""),FALSE(),IFERROR(COUNTIF(INDIRECT("UNITS_"&amp;SUBSTITUTE(LEFT($E717,FIND(" ",$E717&amp;" ")-1),".","_")),$F717)=0,TRUE())),AND($B717&lt;&gt;"",OR(ISNUMBER(SEARCH("outro",LOWER($B717))),ISNUMBER(SEARCH("divers",LOWER($B717))),ISNUMBER(SEARCH("etc",LOWER($B717))))),OR(AND(ISNUMBER(SEARCH("comunic",LOWER($B717))),LEFT($E717,3)&lt;&gt;"4.4"),AND(ISNUMBER(SEARCH("monitor",LOWER($B717))),NOT(OR(LEFT($E717,3)="1.5",LEFT($E717,3)="2.5")))),AND($B717&lt;&gt;"",OR(LEFT($C717,1)="1",LEFT($C717,1)="2"),$D717=""),AND($D717&lt;&gt;"",NOT(OR(LEFT($C717,1)="1",LEFT($C717,1)="2"))),AND($D717&lt;&gt;"",COUNTIF(' PROJETO'!$B$14:$B$16,$D717)=0),IF($D717="",FALSE(),IF(COUNTIF(' PROJETO'!$B$14:$B$16,$D717)=0,FALSE(),IFERROR(INDEX(' PROJETO'!$C$14:$C$16,MATCH($D717,' PROJETO'!$B$14:$B$16,0))&lt;&gt;"Sim",FALSE()))))</f>
        <v>0</v>
      </c>
      <c r="AG717" s="21" t="b">
        <f>AND($AC717,$Y717&gt;'CONFG.  LISTAS'!$F$4,$Z717="",$AA717="")</f>
        <v>0</v>
      </c>
      <c r="AH717" s="21" t="str">
        <f t="shared" si="155"/>
        <v/>
      </c>
      <c r="AI717" s="43" t="str">
        <f ca="1">IF(NOT($AC717),"",IF(OR($B717="",$C717="",$E717="",$F717=""),"Preencha descrição, categoria, tipo e unidade.",IF(AND($B717&lt;&gt;"",OR(LEFT($C717,1)="1",LEFT($C717,1)="2"),$D717=""),"Informe a prática de restauração para itens diretos.",IF(AND($D717&lt;&gt;"",NOT(OR(LEFT($C717,1)="1",LEFT($C717,1)="2"))),"Custos indiretos não devem pertencer a uma prática específica.",IF(AND($D717&lt;&gt;"",COUNTIF(' PROJETO'!$B$14:$B$16,$D717)=0),"Prática de restauração inválida ou não cadastrada.",IF(IF($D717="",FALSE(),IF(COUNTIF(' PROJETO'!$B$14:$B$16,$D717)=0,FALSE(),IFERROR(INDEX(' PROJETO'!$C$14:$C$16,MATCH($D717,' PROJETO'!$B$14:$B$16,0))&lt;&gt;"Sim",FALSE()))),"A prática informada no item não foi selecionada na aba Projeto.",IF(AND(MAX($I717,$L717,$O717,$R717,$U717,$X717)&gt;'CONFG.  LISTAS'!$F$4,NOT(OR($Z717&lt;&gt;"",$AA717&lt;&gt;""))),"Memorial de cálculo ou anexo obrigatório não informado para item acima do limite.",IF(OR(AND($G717&lt;&gt;"",$H717&lt;&gt;"",OR($G717&lt;=0,$H717&lt;=0)),AND($J717&lt;&gt;"",$K717&lt;&gt;"",OR($J717&lt;=0,$K717&lt;=0)),AND($M717&lt;&gt;"",$N717&lt;&gt;"",OR($M717&lt;=0,$N717&lt;=0)),AND($P717&lt;&gt;"",$Q717&lt;&gt;"",OR($P717&lt;=0,$Q717&lt;=0)),AND($S717&lt;&gt;"",$T717&lt;&gt;"",OR($S717&lt;=0,$T717&lt;=0)),AND($V717&lt;&gt;"",$W717&lt;&gt;"",OR($V717&lt;=0,$W717&lt;=0))),"Revise os valores informados: valor unitário e quantidade devem ser maiores que zero.",IF(OR(AND($G717="",$H717&lt;&gt;""),AND($G717&lt;&gt;"",$H717=""),AND($J717="",$K717&lt;&gt;""),AND($J717&lt;&gt;"",$K717=""),AND($M717="",$N717&lt;&gt;""),AND($M717&lt;&gt;"",$N717=""),AND($P717="",$Q717&lt;&gt;""),AND($P717&lt;&gt;"",$Q717=""),AND($S717="",$T717&lt;&gt;""),AND($S717&lt;&gt;"",$T717=""),AND($V717="",$W717&lt;&gt;""),AND($V717&lt;&gt;"",$W717="")),"Há ano preenchido parcialmente: "&amp;TRIM(IF(AND($G717="",$H717&lt;&gt;""),"Ano 1 (falta valor unitário); ","")&amp;IF(AND($G717&lt;&gt;"",$H717=""),"Ano 1 (falta quantidade); ","")&amp;IF(AND($J717="",$K717&lt;&gt;""),"Ano 2 (falta valor unitário); ","")&amp;IF(AND($J717&lt;&gt;"",$K717=""),"Ano 2 (falta quantidade); ","")&amp;IF(AND($M717="",$N717&lt;&gt;""),"Ano 3 (falta valor unitário); ","")&amp;IF(AND($M717&lt;&gt;"",$N717=""),"Ano 3 (falta quantidade); ","")&amp;IF(AND($P717="",$Q717&lt;&gt;""),"Ano 4 (falta valor unitário); ","")&amp;IF(AND($P717&lt;&gt;"",$Q717=""),"Ano 4 (falta quantidade); ","")&amp;IF(AND($S717="",$T717&lt;&gt;""),"Ano 5 (falta valor unitário); ","")&amp;IF(AND($S717&lt;&gt;"",$T717=""),"Ano 5 (falta quantidade); ","")&amp;IF(AND($V717="",$W717&lt;&gt;""),"Ano 6 (falta valor unitário); ","")&amp;IF(AND($V717&lt;&gt;"",$W717=""),"Ano 6 (falta quantidade); ","")), IF(NOT(OR(AND($G717&lt;&gt;"",$H717&lt;&gt;""),AND($J717&lt;&gt;"",$K717&lt;&gt;""),AND($M717&lt;&gt;"",$N717&lt;&gt;""),AND($P717&lt;&gt;"",$Q717&lt;&gt;""),AND($S717&lt;&gt;"",$T717&lt;&gt;""),AND($V717&lt;&gt;"",$W717&lt;&gt;""))),"Informe pelo menos um ano completo com valor unitário e quantidade.",IF(AND($C717&lt;&gt;"",$E717&lt;&gt;"",LEFT(TRIM($C717),1)&lt;&gt;LEFT(TRIM($E717),1)),"Categoria e tipo estão incompatíveis.",IF(IF(OR($E717="",$F717=""),FALSE(),IFERROR(COUNTIF(INDIRECT("UNITS_"&amp;SUBSTITUTE(LEFT($E717,FIND(" ",$E717&amp;" ")-1),".","_")),$F717)=0,TRUE())),"Unidade incompatível com o tipo selecionado.",IF(OR(AND(ISNUMBER(SEARCH("comunic",LOWER($B717))),LEFT($E717,3)&lt;&gt;"4.4"),AND(ISNUMBER(SEARCH("monitor",LOWER($B717))),NOT(OR(LEFT($E717,3)="1.5",LEFT($E717,3)="2.5")))),"Revise a classificação do item conforme as regras de preenchimento.",IF(AND($B717&lt;&gt;"",OR(ISNUMBER(SEARCH("outro",LOWER($B717))),ISNUMBER(SEARCH("divers",LOWER($B717))),ISNUMBER(SEARCH("kit",LOWER($B717))),ISNUMBER(SEARCH("ferrament",LOWER($B717))),ISNUMBER(SEARCH("epi",LOWER($B717)))),NOT(OR($Z717&lt;&gt;"",$AA717&lt;&gt;""))),"Descrição muito genérica: detalhe melhor o item e registre o racional no memorial ou em anexo.",IF(AND($Y717=0,$B717&lt;&gt;"",OR($G717&lt;&gt;"",$H717&lt;&gt;"",$J717&lt;&gt;"",$K717&lt;&gt;"",$M717&lt;&gt;"",$N717&lt;&gt;"",$P717&lt;&gt;"",$Q717&lt;&gt;"",$S717&lt;&gt;"",$T717&lt;&gt;"",$V717&lt;&gt;"",$W717&lt;&gt;"")),"O item possui dados lançados, mas o total está zerado. Revise os valores informados.","")))))))))))))))</f>
        <v/>
      </c>
    </row>
    <row r="718" spans="1:35" ht="14.25" customHeight="1" x14ac:dyDescent="0.25">
      <c r="A718" s="57" t="str">
        <f t="shared" si="143"/>
        <v/>
      </c>
      <c r="B718" s="58"/>
      <c r="C718" s="58"/>
      <c r="D718" s="58"/>
      <c r="E718" s="58"/>
      <c r="F718" s="58"/>
      <c r="G718" s="269"/>
      <c r="H718" s="59"/>
      <c r="I718" s="273">
        <f t="shared" si="144"/>
        <v>0</v>
      </c>
      <c r="J718" s="269"/>
      <c r="K718" s="59"/>
      <c r="L718" s="270">
        <f t="shared" si="145"/>
        <v>0</v>
      </c>
      <c r="M718" s="269"/>
      <c r="N718" s="59"/>
      <c r="O718" s="270">
        <f t="shared" si="146"/>
        <v>0</v>
      </c>
      <c r="P718" s="269"/>
      <c r="Q718" s="59"/>
      <c r="R718" s="271">
        <f t="shared" si="147"/>
        <v>0</v>
      </c>
      <c r="S718" s="269"/>
      <c r="T718" s="59"/>
      <c r="U718" s="270">
        <f t="shared" si="148"/>
        <v>0</v>
      </c>
      <c r="V718" s="269"/>
      <c r="W718" s="59"/>
      <c r="X718" s="270">
        <f t="shared" si="149"/>
        <v>0</v>
      </c>
      <c r="Y718" s="270">
        <f t="shared" si="150"/>
        <v>0</v>
      </c>
      <c r="Z718" s="58"/>
      <c r="AA718" s="58"/>
      <c r="AB718" s="60" t="str">
        <f t="shared" si="151"/>
        <v/>
      </c>
      <c r="AC718" s="21" t="b">
        <f t="shared" si="152"/>
        <v>0</v>
      </c>
      <c r="AD718" s="21" t="b">
        <f t="shared" si="153"/>
        <v>0</v>
      </c>
      <c r="AE718" s="21" t="b">
        <f t="shared" si="154"/>
        <v>0</v>
      </c>
      <c r="AF718" s="21" t="b">
        <f ca="1">OR(AND($AC718,NOT($AD718)),AND($AC718,OR(AND($G718="",$H718&lt;&gt;""),AND($G718&lt;&gt;"",$H718=""),AND($J718="",$K718&lt;&gt;""),AND($J718&lt;&gt;"",$K718=""),AND($M718="",$N718&lt;&gt;""),AND($M718&lt;&gt;"",$N718=""),AND($P718="",$Q718&lt;&gt;""),AND($P718&lt;&gt;"",$Q718=""),AND($S718="",$T718&lt;&gt;""),AND($S718&lt;&gt;"",$T718=""),AND($V718="",$W718&lt;&gt;""),AND($V718&lt;&gt;"",$W718=""))),AND($C718&lt;&gt;"",$E718&lt;&gt;"",LEFT(TRIM($C718),1)&lt;&gt;LEFT(TRIM($E718),1)),IF(OR($E718="",$F718=""),FALSE(),IFERROR(COUNTIF(INDIRECT("UNITS_"&amp;SUBSTITUTE(LEFT($E718,FIND(" ",$E718&amp;" ")-1),".","_")),$F718)=0,TRUE())),AND($B718&lt;&gt;"",OR(ISNUMBER(SEARCH("outro",LOWER($B718))),ISNUMBER(SEARCH("divers",LOWER($B718))),ISNUMBER(SEARCH("etc",LOWER($B718))))),OR(AND(ISNUMBER(SEARCH("comunic",LOWER($B718))),LEFT($E718,3)&lt;&gt;"4.4"),AND(ISNUMBER(SEARCH("monitor",LOWER($B718))),NOT(OR(LEFT($E718,3)="1.5",LEFT($E718,3)="2.5")))),AND($B718&lt;&gt;"",OR(LEFT($C718,1)="1",LEFT($C718,1)="2"),$D718=""),AND($D718&lt;&gt;"",NOT(OR(LEFT($C718,1)="1",LEFT($C718,1)="2"))),AND($D718&lt;&gt;"",COUNTIF(' PROJETO'!$B$14:$B$16,$D718)=0),IF($D718="",FALSE(),IF(COUNTIF(' PROJETO'!$B$14:$B$16,$D718)=0,FALSE(),IFERROR(INDEX(' PROJETO'!$C$14:$C$16,MATCH($D718,' PROJETO'!$B$14:$B$16,0))&lt;&gt;"Sim",FALSE()))))</f>
        <v>0</v>
      </c>
      <c r="AG718" s="21" t="b">
        <f>AND($AC718,$Y718&gt;'CONFG.  LISTAS'!$F$4,$Z718="",$AA718="")</f>
        <v>0</v>
      </c>
      <c r="AH718" s="21" t="str">
        <f t="shared" si="155"/>
        <v/>
      </c>
      <c r="AI718" s="43" t="str">
        <f ca="1">IF(NOT($AC718),"",IF(OR($B718="",$C718="",$E718="",$F718=""),"Preencha descrição, categoria, tipo e unidade.",IF(AND($B718&lt;&gt;"",OR(LEFT($C718,1)="1",LEFT($C718,1)="2"),$D718=""),"Informe a prática de restauração para itens diretos.",IF(AND($D718&lt;&gt;"",NOT(OR(LEFT($C718,1)="1",LEFT($C718,1)="2"))),"Custos indiretos não devem pertencer a uma prática específica.",IF(AND($D718&lt;&gt;"",COUNTIF(' PROJETO'!$B$14:$B$16,$D718)=0),"Prática de restauração inválida ou não cadastrada.",IF(IF($D718="",FALSE(),IF(COUNTIF(' PROJETO'!$B$14:$B$16,$D718)=0,FALSE(),IFERROR(INDEX(' PROJETO'!$C$14:$C$16,MATCH($D718,' PROJETO'!$B$14:$B$16,0))&lt;&gt;"Sim",FALSE()))),"A prática informada no item não foi selecionada na aba Projeto.",IF(AND(MAX($I718,$L718,$O718,$R718,$U718,$X718)&gt;'CONFG.  LISTAS'!$F$4,NOT(OR($Z718&lt;&gt;"",$AA718&lt;&gt;""))),"Memorial de cálculo ou anexo obrigatório não informado para item acima do limite.",IF(OR(AND($G718&lt;&gt;"",$H718&lt;&gt;"",OR($G718&lt;=0,$H718&lt;=0)),AND($J718&lt;&gt;"",$K718&lt;&gt;"",OR($J718&lt;=0,$K718&lt;=0)),AND($M718&lt;&gt;"",$N718&lt;&gt;"",OR($M718&lt;=0,$N718&lt;=0)),AND($P718&lt;&gt;"",$Q718&lt;&gt;"",OR($P718&lt;=0,$Q718&lt;=0)),AND($S718&lt;&gt;"",$T718&lt;&gt;"",OR($S718&lt;=0,$T718&lt;=0)),AND($V718&lt;&gt;"",$W718&lt;&gt;"",OR($V718&lt;=0,$W718&lt;=0))),"Revise os valores informados: valor unitário e quantidade devem ser maiores que zero.",IF(OR(AND($G718="",$H718&lt;&gt;""),AND($G718&lt;&gt;"",$H718=""),AND($J718="",$K718&lt;&gt;""),AND($J718&lt;&gt;"",$K718=""),AND($M718="",$N718&lt;&gt;""),AND($M718&lt;&gt;"",$N718=""),AND($P718="",$Q718&lt;&gt;""),AND($P718&lt;&gt;"",$Q718=""),AND($S718="",$T718&lt;&gt;""),AND($S718&lt;&gt;"",$T718=""),AND($V718="",$W718&lt;&gt;""),AND($V718&lt;&gt;"",$W718="")),"Há ano preenchido parcialmente: "&amp;TRIM(IF(AND($G718="",$H718&lt;&gt;""),"Ano 1 (falta valor unitário); ","")&amp;IF(AND($G718&lt;&gt;"",$H718=""),"Ano 1 (falta quantidade); ","")&amp;IF(AND($J718="",$K718&lt;&gt;""),"Ano 2 (falta valor unitário); ","")&amp;IF(AND($J718&lt;&gt;"",$K718=""),"Ano 2 (falta quantidade); ","")&amp;IF(AND($M718="",$N718&lt;&gt;""),"Ano 3 (falta valor unitário); ","")&amp;IF(AND($M718&lt;&gt;"",$N718=""),"Ano 3 (falta quantidade); ","")&amp;IF(AND($P718="",$Q718&lt;&gt;""),"Ano 4 (falta valor unitário); ","")&amp;IF(AND($P718&lt;&gt;"",$Q718=""),"Ano 4 (falta quantidade); ","")&amp;IF(AND($S718="",$T718&lt;&gt;""),"Ano 5 (falta valor unitário); ","")&amp;IF(AND($S718&lt;&gt;"",$T718=""),"Ano 5 (falta quantidade); ","")&amp;IF(AND($V718="",$W718&lt;&gt;""),"Ano 6 (falta valor unitário); ","")&amp;IF(AND($V718&lt;&gt;"",$W718=""),"Ano 6 (falta quantidade); ","")), IF(NOT(OR(AND($G718&lt;&gt;"",$H718&lt;&gt;""),AND($J718&lt;&gt;"",$K718&lt;&gt;""),AND($M718&lt;&gt;"",$N718&lt;&gt;""),AND($P718&lt;&gt;"",$Q718&lt;&gt;""),AND($S718&lt;&gt;"",$T718&lt;&gt;""),AND($V718&lt;&gt;"",$W718&lt;&gt;""))),"Informe pelo menos um ano completo com valor unitário e quantidade.",IF(AND($C718&lt;&gt;"",$E718&lt;&gt;"",LEFT(TRIM($C718),1)&lt;&gt;LEFT(TRIM($E718),1)),"Categoria e tipo estão incompatíveis.",IF(IF(OR($E718="",$F718=""),FALSE(),IFERROR(COUNTIF(INDIRECT("UNITS_"&amp;SUBSTITUTE(LEFT($E718,FIND(" ",$E718&amp;" ")-1),".","_")),$F718)=0,TRUE())),"Unidade incompatível com o tipo selecionado.",IF(OR(AND(ISNUMBER(SEARCH("comunic",LOWER($B718))),LEFT($E718,3)&lt;&gt;"4.4"),AND(ISNUMBER(SEARCH("monitor",LOWER($B718))),NOT(OR(LEFT($E718,3)="1.5",LEFT($E718,3)="2.5")))),"Revise a classificação do item conforme as regras de preenchimento.",IF(AND($B718&lt;&gt;"",OR(ISNUMBER(SEARCH("outro",LOWER($B718))),ISNUMBER(SEARCH("divers",LOWER($B718))),ISNUMBER(SEARCH("kit",LOWER($B718))),ISNUMBER(SEARCH("ferrament",LOWER($B718))),ISNUMBER(SEARCH("epi",LOWER($B718)))),NOT(OR($Z718&lt;&gt;"",$AA718&lt;&gt;""))),"Descrição muito genérica: detalhe melhor o item e registre o racional no memorial ou em anexo.",IF(AND($Y718=0,$B718&lt;&gt;"",OR($G718&lt;&gt;"",$H718&lt;&gt;"",$J718&lt;&gt;"",$K718&lt;&gt;"",$M718&lt;&gt;"",$N718&lt;&gt;"",$P718&lt;&gt;"",$Q718&lt;&gt;"",$S718&lt;&gt;"",$T718&lt;&gt;"",$V718&lt;&gt;"",$W718&lt;&gt;"")),"O item possui dados lançados, mas o total está zerado. Revise os valores informados.","")))))))))))))))</f>
        <v/>
      </c>
    </row>
    <row r="719" spans="1:35" ht="14.25" customHeight="1" x14ac:dyDescent="0.25">
      <c r="A719" s="57" t="str">
        <f t="shared" si="143"/>
        <v/>
      </c>
      <c r="B719" s="61"/>
      <c r="C719" s="61"/>
      <c r="D719" s="58"/>
      <c r="E719" s="61"/>
      <c r="F719" s="61"/>
      <c r="G719" s="272"/>
      <c r="H719" s="62"/>
      <c r="I719" s="273">
        <f t="shared" si="144"/>
        <v>0</v>
      </c>
      <c r="J719" s="272"/>
      <c r="K719" s="62"/>
      <c r="L719" s="270">
        <f t="shared" si="145"/>
        <v>0</v>
      </c>
      <c r="M719" s="272"/>
      <c r="N719" s="62"/>
      <c r="O719" s="270">
        <f t="shared" si="146"/>
        <v>0</v>
      </c>
      <c r="P719" s="272"/>
      <c r="Q719" s="62"/>
      <c r="R719" s="271">
        <f t="shared" si="147"/>
        <v>0</v>
      </c>
      <c r="S719" s="272"/>
      <c r="T719" s="62"/>
      <c r="U719" s="270">
        <f t="shared" si="148"/>
        <v>0</v>
      </c>
      <c r="V719" s="272"/>
      <c r="W719" s="62"/>
      <c r="X719" s="270">
        <f t="shared" si="149"/>
        <v>0</v>
      </c>
      <c r="Y719" s="270">
        <f t="shared" si="150"/>
        <v>0</v>
      </c>
      <c r="Z719" s="61"/>
      <c r="AA719" s="61"/>
      <c r="AB719" s="60" t="str">
        <f t="shared" si="151"/>
        <v/>
      </c>
      <c r="AC719" s="21" t="b">
        <f t="shared" si="152"/>
        <v>0</v>
      </c>
      <c r="AD719" s="21" t="b">
        <f t="shared" si="153"/>
        <v>0</v>
      </c>
      <c r="AE719" s="21" t="b">
        <f t="shared" si="154"/>
        <v>0</v>
      </c>
      <c r="AF719" s="21" t="b">
        <f ca="1">OR(AND($AC719,NOT($AD719)),AND($AC719,OR(AND($G719="",$H719&lt;&gt;""),AND($G719&lt;&gt;"",$H719=""),AND($J719="",$K719&lt;&gt;""),AND($J719&lt;&gt;"",$K719=""),AND($M719="",$N719&lt;&gt;""),AND($M719&lt;&gt;"",$N719=""),AND($P719="",$Q719&lt;&gt;""),AND($P719&lt;&gt;"",$Q719=""),AND($S719="",$T719&lt;&gt;""),AND($S719&lt;&gt;"",$T719=""),AND($V719="",$W719&lt;&gt;""),AND($V719&lt;&gt;"",$W719=""))),AND($C719&lt;&gt;"",$E719&lt;&gt;"",LEFT(TRIM($C719),1)&lt;&gt;LEFT(TRIM($E719),1)),IF(OR($E719="",$F719=""),FALSE(),IFERROR(COUNTIF(INDIRECT("UNITS_"&amp;SUBSTITUTE(LEFT($E719,FIND(" ",$E719&amp;" ")-1),".","_")),$F719)=0,TRUE())),AND($B719&lt;&gt;"",OR(ISNUMBER(SEARCH("outro",LOWER($B719))),ISNUMBER(SEARCH("divers",LOWER($B719))),ISNUMBER(SEARCH("etc",LOWER($B719))))),OR(AND(ISNUMBER(SEARCH("comunic",LOWER($B719))),LEFT($E719,3)&lt;&gt;"4.4"),AND(ISNUMBER(SEARCH("monitor",LOWER($B719))),NOT(OR(LEFT($E719,3)="1.5",LEFT($E719,3)="2.5")))),AND($B719&lt;&gt;"",OR(LEFT($C719,1)="1",LEFT($C719,1)="2"),$D719=""),AND($D719&lt;&gt;"",NOT(OR(LEFT($C719,1)="1",LEFT($C719,1)="2"))),AND($D719&lt;&gt;"",COUNTIF(' PROJETO'!$B$14:$B$16,$D719)=0),IF($D719="",FALSE(),IF(COUNTIF(' PROJETO'!$B$14:$B$16,$D719)=0,FALSE(),IFERROR(INDEX(' PROJETO'!$C$14:$C$16,MATCH($D719,' PROJETO'!$B$14:$B$16,0))&lt;&gt;"Sim",FALSE()))))</f>
        <v>0</v>
      </c>
      <c r="AG719" s="21" t="b">
        <f>AND($AC719,$Y719&gt;'CONFG.  LISTAS'!$F$4,$Z719="",$AA719="")</f>
        <v>0</v>
      </c>
      <c r="AH719" s="21" t="str">
        <f t="shared" si="155"/>
        <v/>
      </c>
      <c r="AI719" s="43" t="str">
        <f ca="1">IF(NOT($AC719),"",IF(OR($B719="",$C719="",$E719="",$F719=""),"Preencha descrição, categoria, tipo e unidade.",IF(AND($B719&lt;&gt;"",OR(LEFT($C719,1)="1",LEFT($C719,1)="2"),$D719=""),"Informe a prática de restauração para itens diretos.",IF(AND($D719&lt;&gt;"",NOT(OR(LEFT($C719,1)="1",LEFT($C719,1)="2"))),"Custos indiretos não devem pertencer a uma prática específica.",IF(AND($D719&lt;&gt;"",COUNTIF(' PROJETO'!$B$14:$B$16,$D719)=0),"Prática de restauração inválida ou não cadastrada.",IF(IF($D719="",FALSE(),IF(COUNTIF(' PROJETO'!$B$14:$B$16,$D719)=0,FALSE(),IFERROR(INDEX(' PROJETO'!$C$14:$C$16,MATCH($D719,' PROJETO'!$B$14:$B$16,0))&lt;&gt;"Sim",FALSE()))),"A prática informada no item não foi selecionada na aba Projeto.",IF(AND(MAX($I719,$L719,$O719,$R719,$U719,$X719)&gt;'CONFG.  LISTAS'!$F$4,NOT(OR($Z719&lt;&gt;"",$AA719&lt;&gt;""))),"Memorial de cálculo ou anexo obrigatório não informado para item acima do limite.",IF(OR(AND($G719&lt;&gt;"",$H719&lt;&gt;"",OR($G719&lt;=0,$H719&lt;=0)),AND($J719&lt;&gt;"",$K719&lt;&gt;"",OR($J719&lt;=0,$K719&lt;=0)),AND($M719&lt;&gt;"",$N719&lt;&gt;"",OR($M719&lt;=0,$N719&lt;=0)),AND($P719&lt;&gt;"",$Q719&lt;&gt;"",OR($P719&lt;=0,$Q719&lt;=0)),AND($S719&lt;&gt;"",$T719&lt;&gt;"",OR($S719&lt;=0,$T719&lt;=0)),AND($V719&lt;&gt;"",$W719&lt;&gt;"",OR($V719&lt;=0,$W719&lt;=0))),"Revise os valores informados: valor unitário e quantidade devem ser maiores que zero.",IF(OR(AND($G719="",$H719&lt;&gt;""),AND($G719&lt;&gt;"",$H719=""),AND($J719="",$K719&lt;&gt;""),AND($J719&lt;&gt;"",$K719=""),AND($M719="",$N719&lt;&gt;""),AND($M719&lt;&gt;"",$N719=""),AND($P719="",$Q719&lt;&gt;""),AND($P719&lt;&gt;"",$Q719=""),AND($S719="",$T719&lt;&gt;""),AND($S719&lt;&gt;"",$T719=""),AND($V719="",$W719&lt;&gt;""),AND($V719&lt;&gt;"",$W719="")),"Há ano preenchido parcialmente: "&amp;TRIM(IF(AND($G719="",$H719&lt;&gt;""),"Ano 1 (falta valor unitário); ","")&amp;IF(AND($G719&lt;&gt;"",$H719=""),"Ano 1 (falta quantidade); ","")&amp;IF(AND($J719="",$K719&lt;&gt;""),"Ano 2 (falta valor unitário); ","")&amp;IF(AND($J719&lt;&gt;"",$K719=""),"Ano 2 (falta quantidade); ","")&amp;IF(AND($M719="",$N719&lt;&gt;""),"Ano 3 (falta valor unitário); ","")&amp;IF(AND($M719&lt;&gt;"",$N719=""),"Ano 3 (falta quantidade); ","")&amp;IF(AND($P719="",$Q719&lt;&gt;""),"Ano 4 (falta valor unitário); ","")&amp;IF(AND($P719&lt;&gt;"",$Q719=""),"Ano 4 (falta quantidade); ","")&amp;IF(AND($S719="",$T719&lt;&gt;""),"Ano 5 (falta valor unitário); ","")&amp;IF(AND($S719&lt;&gt;"",$T719=""),"Ano 5 (falta quantidade); ","")&amp;IF(AND($V719="",$W719&lt;&gt;""),"Ano 6 (falta valor unitário); ","")&amp;IF(AND($V719&lt;&gt;"",$W719=""),"Ano 6 (falta quantidade); ","")), IF(NOT(OR(AND($G719&lt;&gt;"",$H719&lt;&gt;""),AND($J719&lt;&gt;"",$K719&lt;&gt;""),AND($M719&lt;&gt;"",$N719&lt;&gt;""),AND($P719&lt;&gt;"",$Q719&lt;&gt;""),AND($S719&lt;&gt;"",$T719&lt;&gt;""),AND($V719&lt;&gt;"",$W719&lt;&gt;""))),"Informe pelo menos um ano completo com valor unitário e quantidade.",IF(AND($C719&lt;&gt;"",$E719&lt;&gt;"",LEFT(TRIM($C719),1)&lt;&gt;LEFT(TRIM($E719),1)),"Categoria e tipo estão incompatíveis.",IF(IF(OR($E719="",$F719=""),FALSE(),IFERROR(COUNTIF(INDIRECT("UNITS_"&amp;SUBSTITUTE(LEFT($E719,FIND(" ",$E719&amp;" ")-1),".","_")),$F719)=0,TRUE())),"Unidade incompatível com o tipo selecionado.",IF(OR(AND(ISNUMBER(SEARCH("comunic",LOWER($B719))),LEFT($E719,3)&lt;&gt;"4.4"),AND(ISNUMBER(SEARCH("monitor",LOWER($B719))),NOT(OR(LEFT($E719,3)="1.5",LEFT($E719,3)="2.5")))),"Revise a classificação do item conforme as regras de preenchimento.",IF(AND($B719&lt;&gt;"",OR(ISNUMBER(SEARCH("outro",LOWER($B719))),ISNUMBER(SEARCH("divers",LOWER($B719))),ISNUMBER(SEARCH("kit",LOWER($B719))),ISNUMBER(SEARCH("ferrament",LOWER($B719))),ISNUMBER(SEARCH("epi",LOWER($B719)))),NOT(OR($Z719&lt;&gt;"",$AA719&lt;&gt;""))),"Descrição muito genérica: detalhe melhor o item e registre o racional no memorial ou em anexo.",IF(AND($Y719=0,$B719&lt;&gt;"",OR($G719&lt;&gt;"",$H719&lt;&gt;"",$J719&lt;&gt;"",$K719&lt;&gt;"",$M719&lt;&gt;"",$N719&lt;&gt;"",$P719&lt;&gt;"",$Q719&lt;&gt;"",$S719&lt;&gt;"",$T719&lt;&gt;"",$V719&lt;&gt;"",$W719&lt;&gt;"")),"O item possui dados lançados, mas o total está zerado. Revise os valores informados.","")))))))))))))))</f>
        <v/>
      </c>
    </row>
    <row r="720" spans="1:35" ht="14.25" customHeight="1" x14ac:dyDescent="0.25">
      <c r="A720" s="57" t="str">
        <f t="shared" si="143"/>
        <v/>
      </c>
      <c r="B720" s="58"/>
      <c r="C720" s="58"/>
      <c r="D720" s="58"/>
      <c r="E720" s="58"/>
      <c r="F720" s="58"/>
      <c r="G720" s="269"/>
      <c r="H720" s="59"/>
      <c r="I720" s="273">
        <f t="shared" si="144"/>
        <v>0</v>
      </c>
      <c r="J720" s="269"/>
      <c r="K720" s="59"/>
      <c r="L720" s="270">
        <f t="shared" si="145"/>
        <v>0</v>
      </c>
      <c r="M720" s="269"/>
      <c r="N720" s="59"/>
      <c r="O720" s="270">
        <f t="shared" si="146"/>
        <v>0</v>
      </c>
      <c r="P720" s="269"/>
      <c r="Q720" s="59"/>
      <c r="R720" s="271">
        <f t="shared" si="147"/>
        <v>0</v>
      </c>
      <c r="S720" s="269"/>
      <c r="T720" s="59"/>
      <c r="U720" s="270">
        <f t="shared" si="148"/>
        <v>0</v>
      </c>
      <c r="V720" s="269"/>
      <c r="W720" s="59"/>
      <c r="X720" s="270">
        <f t="shared" si="149"/>
        <v>0</v>
      </c>
      <c r="Y720" s="270">
        <f t="shared" si="150"/>
        <v>0</v>
      </c>
      <c r="Z720" s="58"/>
      <c r="AA720" s="58"/>
      <c r="AB720" s="60" t="str">
        <f t="shared" si="151"/>
        <v/>
      </c>
      <c r="AC720" s="21" t="b">
        <f t="shared" si="152"/>
        <v>0</v>
      </c>
      <c r="AD720" s="21" t="b">
        <f t="shared" si="153"/>
        <v>0</v>
      </c>
      <c r="AE720" s="21" t="b">
        <f t="shared" si="154"/>
        <v>0</v>
      </c>
      <c r="AF720" s="21" t="b">
        <f ca="1">OR(AND($AC720,NOT($AD720)),AND($AC720,OR(AND($G720="",$H720&lt;&gt;""),AND($G720&lt;&gt;"",$H720=""),AND($J720="",$K720&lt;&gt;""),AND($J720&lt;&gt;"",$K720=""),AND($M720="",$N720&lt;&gt;""),AND($M720&lt;&gt;"",$N720=""),AND($P720="",$Q720&lt;&gt;""),AND($P720&lt;&gt;"",$Q720=""),AND($S720="",$T720&lt;&gt;""),AND($S720&lt;&gt;"",$T720=""),AND($V720="",$W720&lt;&gt;""),AND($V720&lt;&gt;"",$W720=""))),AND($C720&lt;&gt;"",$E720&lt;&gt;"",LEFT(TRIM($C720),1)&lt;&gt;LEFT(TRIM($E720),1)),IF(OR($E720="",$F720=""),FALSE(),IFERROR(COUNTIF(INDIRECT("UNITS_"&amp;SUBSTITUTE(LEFT($E720,FIND(" ",$E720&amp;" ")-1),".","_")),$F720)=0,TRUE())),AND($B720&lt;&gt;"",OR(ISNUMBER(SEARCH("outro",LOWER($B720))),ISNUMBER(SEARCH("divers",LOWER($B720))),ISNUMBER(SEARCH("etc",LOWER($B720))))),OR(AND(ISNUMBER(SEARCH("comunic",LOWER($B720))),LEFT($E720,3)&lt;&gt;"4.4"),AND(ISNUMBER(SEARCH("monitor",LOWER($B720))),NOT(OR(LEFT($E720,3)="1.5",LEFT($E720,3)="2.5")))),AND($B720&lt;&gt;"",OR(LEFT($C720,1)="1",LEFT($C720,1)="2"),$D720=""),AND($D720&lt;&gt;"",NOT(OR(LEFT($C720,1)="1",LEFT($C720,1)="2"))),AND($D720&lt;&gt;"",COUNTIF(' PROJETO'!$B$14:$B$16,$D720)=0),IF($D720="",FALSE(),IF(COUNTIF(' PROJETO'!$B$14:$B$16,$D720)=0,FALSE(),IFERROR(INDEX(' PROJETO'!$C$14:$C$16,MATCH($D720,' PROJETO'!$B$14:$B$16,0))&lt;&gt;"Sim",FALSE()))))</f>
        <v>0</v>
      </c>
      <c r="AG720" s="21" t="b">
        <f>AND($AC720,$Y720&gt;'CONFG.  LISTAS'!$F$4,$Z720="",$AA720="")</f>
        <v>0</v>
      </c>
      <c r="AH720" s="21" t="str">
        <f t="shared" si="155"/>
        <v/>
      </c>
      <c r="AI720" s="43" t="str">
        <f ca="1">IF(NOT($AC720),"",IF(OR($B720="",$C720="",$E720="",$F720=""),"Preencha descrição, categoria, tipo e unidade.",IF(AND($B720&lt;&gt;"",OR(LEFT($C720,1)="1",LEFT($C720,1)="2"),$D720=""),"Informe a prática de restauração para itens diretos.",IF(AND($D720&lt;&gt;"",NOT(OR(LEFT($C720,1)="1",LEFT($C720,1)="2"))),"Custos indiretos não devem pertencer a uma prática específica.",IF(AND($D720&lt;&gt;"",COUNTIF(' PROJETO'!$B$14:$B$16,$D720)=0),"Prática de restauração inválida ou não cadastrada.",IF(IF($D720="",FALSE(),IF(COUNTIF(' PROJETO'!$B$14:$B$16,$D720)=0,FALSE(),IFERROR(INDEX(' PROJETO'!$C$14:$C$16,MATCH($D720,' PROJETO'!$B$14:$B$16,0))&lt;&gt;"Sim",FALSE()))),"A prática informada no item não foi selecionada na aba Projeto.",IF(AND(MAX($I720,$L720,$O720,$R720,$U720,$X720)&gt;'CONFG.  LISTAS'!$F$4,NOT(OR($Z720&lt;&gt;"",$AA720&lt;&gt;""))),"Memorial de cálculo ou anexo obrigatório não informado para item acima do limite.",IF(OR(AND($G720&lt;&gt;"",$H720&lt;&gt;"",OR($G720&lt;=0,$H720&lt;=0)),AND($J720&lt;&gt;"",$K720&lt;&gt;"",OR($J720&lt;=0,$K720&lt;=0)),AND($M720&lt;&gt;"",$N720&lt;&gt;"",OR($M720&lt;=0,$N720&lt;=0)),AND($P720&lt;&gt;"",$Q720&lt;&gt;"",OR($P720&lt;=0,$Q720&lt;=0)),AND($S720&lt;&gt;"",$T720&lt;&gt;"",OR($S720&lt;=0,$T720&lt;=0)),AND($V720&lt;&gt;"",$W720&lt;&gt;"",OR($V720&lt;=0,$W720&lt;=0))),"Revise os valores informados: valor unitário e quantidade devem ser maiores que zero.",IF(OR(AND($G720="",$H720&lt;&gt;""),AND($G720&lt;&gt;"",$H720=""),AND($J720="",$K720&lt;&gt;""),AND($J720&lt;&gt;"",$K720=""),AND($M720="",$N720&lt;&gt;""),AND($M720&lt;&gt;"",$N720=""),AND($P720="",$Q720&lt;&gt;""),AND($P720&lt;&gt;"",$Q720=""),AND($S720="",$T720&lt;&gt;""),AND($S720&lt;&gt;"",$T720=""),AND($V720="",$W720&lt;&gt;""),AND($V720&lt;&gt;"",$W720="")),"Há ano preenchido parcialmente: "&amp;TRIM(IF(AND($G720="",$H720&lt;&gt;""),"Ano 1 (falta valor unitário); ","")&amp;IF(AND($G720&lt;&gt;"",$H720=""),"Ano 1 (falta quantidade); ","")&amp;IF(AND($J720="",$K720&lt;&gt;""),"Ano 2 (falta valor unitário); ","")&amp;IF(AND($J720&lt;&gt;"",$K720=""),"Ano 2 (falta quantidade); ","")&amp;IF(AND($M720="",$N720&lt;&gt;""),"Ano 3 (falta valor unitário); ","")&amp;IF(AND($M720&lt;&gt;"",$N720=""),"Ano 3 (falta quantidade); ","")&amp;IF(AND($P720="",$Q720&lt;&gt;""),"Ano 4 (falta valor unitário); ","")&amp;IF(AND($P720&lt;&gt;"",$Q720=""),"Ano 4 (falta quantidade); ","")&amp;IF(AND($S720="",$T720&lt;&gt;""),"Ano 5 (falta valor unitário); ","")&amp;IF(AND($S720&lt;&gt;"",$T720=""),"Ano 5 (falta quantidade); ","")&amp;IF(AND($V720="",$W720&lt;&gt;""),"Ano 6 (falta valor unitário); ","")&amp;IF(AND($V720&lt;&gt;"",$W720=""),"Ano 6 (falta quantidade); ","")), IF(NOT(OR(AND($G720&lt;&gt;"",$H720&lt;&gt;""),AND($J720&lt;&gt;"",$K720&lt;&gt;""),AND($M720&lt;&gt;"",$N720&lt;&gt;""),AND($P720&lt;&gt;"",$Q720&lt;&gt;""),AND($S720&lt;&gt;"",$T720&lt;&gt;""),AND($V720&lt;&gt;"",$W720&lt;&gt;""))),"Informe pelo menos um ano completo com valor unitário e quantidade.",IF(AND($C720&lt;&gt;"",$E720&lt;&gt;"",LEFT(TRIM($C720),1)&lt;&gt;LEFT(TRIM($E720),1)),"Categoria e tipo estão incompatíveis.",IF(IF(OR($E720="",$F720=""),FALSE(),IFERROR(COUNTIF(INDIRECT("UNITS_"&amp;SUBSTITUTE(LEFT($E720,FIND(" ",$E720&amp;" ")-1),".","_")),$F720)=0,TRUE())),"Unidade incompatível com o tipo selecionado.",IF(OR(AND(ISNUMBER(SEARCH("comunic",LOWER($B720))),LEFT($E720,3)&lt;&gt;"4.4"),AND(ISNUMBER(SEARCH("monitor",LOWER($B720))),NOT(OR(LEFT($E720,3)="1.5",LEFT($E720,3)="2.5")))),"Revise a classificação do item conforme as regras de preenchimento.",IF(AND($B720&lt;&gt;"",OR(ISNUMBER(SEARCH("outro",LOWER($B720))),ISNUMBER(SEARCH("divers",LOWER($B720))),ISNUMBER(SEARCH("kit",LOWER($B720))),ISNUMBER(SEARCH("ferrament",LOWER($B720))),ISNUMBER(SEARCH("epi",LOWER($B720)))),NOT(OR($Z720&lt;&gt;"",$AA720&lt;&gt;""))),"Descrição muito genérica: detalhe melhor o item e registre o racional no memorial ou em anexo.",IF(AND($Y720=0,$B720&lt;&gt;"",OR($G720&lt;&gt;"",$H720&lt;&gt;"",$J720&lt;&gt;"",$K720&lt;&gt;"",$M720&lt;&gt;"",$N720&lt;&gt;"",$P720&lt;&gt;"",$Q720&lt;&gt;"",$S720&lt;&gt;"",$T720&lt;&gt;"",$V720&lt;&gt;"",$W720&lt;&gt;"")),"O item possui dados lançados, mas o total está zerado. Revise os valores informados.","")))))))))))))))</f>
        <v/>
      </c>
    </row>
    <row r="721" spans="1:35" ht="14.25" customHeight="1" x14ac:dyDescent="0.25">
      <c r="A721" s="57" t="str">
        <f t="shared" si="143"/>
        <v/>
      </c>
      <c r="B721" s="61"/>
      <c r="C721" s="61"/>
      <c r="D721" s="58"/>
      <c r="E721" s="61"/>
      <c r="F721" s="61"/>
      <c r="G721" s="272"/>
      <c r="H721" s="62"/>
      <c r="I721" s="273">
        <f t="shared" si="144"/>
        <v>0</v>
      </c>
      <c r="J721" s="272"/>
      <c r="K721" s="62"/>
      <c r="L721" s="270">
        <f t="shared" si="145"/>
        <v>0</v>
      </c>
      <c r="M721" s="272"/>
      <c r="N721" s="62"/>
      <c r="O721" s="270">
        <f t="shared" si="146"/>
        <v>0</v>
      </c>
      <c r="P721" s="272"/>
      <c r="Q721" s="62"/>
      <c r="R721" s="271">
        <f t="shared" si="147"/>
        <v>0</v>
      </c>
      <c r="S721" s="272"/>
      <c r="T721" s="62"/>
      <c r="U721" s="270">
        <f t="shared" si="148"/>
        <v>0</v>
      </c>
      <c r="V721" s="272"/>
      <c r="W721" s="62"/>
      <c r="X721" s="270">
        <f t="shared" si="149"/>
        <v>0</v>
      </c>
      <c r="Y721" s="270">
        <f t="shared" si="150"/>
        <v>0</v>
      </c>
      <c r="Z721" s="61"/>
      <c r="AA721" s="61"/>
      <c r="AB721" s="60" t="str">
        <f t="shared" si="151"/>
        <v/>
      </c>
      <c r="AC721" s="21" t="b">
        <f t="shared" si="152"/>
        <v>0</v>
      </c>
      <c r="AD721" s="21" t="b">
        <f t="shared" si="153"/>
        <v>0</v>
      </c>
      <c r="AE721" s="21" t="b">
        <f t="shared" si="154"/>
        <v>0</v>
      </c>
      <c r="AF721" s="21" t="b">
        <f ca="1">OR(AND($AC721,NOT($AD721)),AND($AC721,OR(AND($G721="",$H721&lt;&gt;""),AND($G721&lt;&gt;"",$H721=""),AND($J721="",$K721&lt;&gt;""),AND($J721&lt;&gt;"",$K721=""),AND($M721="",$N721&lt;&gt;""),AND($M721&lt;&gt;"",$N721=""),AND($P721="",$Q721&lt;&gt;""),AND($P721&lt;&gt;"",$Q721=""),AND($S721="",$T721&lt;&gt;""),AND($S721&lt;&gt;"",$T721=""),AND($V721="",$W721&lt;&gt;""),AND($V721&lt;&gt;"",$W721=""))),AND($C721&lt;&gt;"",$E721&lt;&gt;"",LEFT(TRIM($C721),1)&lt;&gt;LEFT(TRIM($E721),1)),IF(OR($E721="",$F721=""),FALSE(),IFERROR(COUNTIF(INDIRECT("UNITS_"&amp;SUBSTITUTE(LEFT($E721,FIND(" ",$E721&amp;" ")-1),".","_")),$F721)=0,TRUE())),AND($B721&lt;&gt;"",OR(ISNUMBER(SEARCH("outro",LOWER($B721))),ISNUMBER(SEARCH("divers",LOWER($B721))),ISNUMBER(SEARCH("etc",LOWER($B721))))),OR(AND(ISNUMBER(SEARCH("comunic",LOWER($B721))),LEFT($E721,3)&lt;&gt;"4.4"),AND(ISNUMBER(SEARCH("monitor",LOWER($B721))),NOT(OR(LEFT($E721,3)="1.5",LEFT($E721,3)="2.5")))),AND($B721&lt;&gt;"",OR(LEFT($C721,1)="1",LEFT($C721,1)="2"),$D721=""),AND($D721&lt;&gt;"",NOT(OR(LEFT($C721,1)="1",LEFT($C721,1)="2"))),AND($D721&lt;&gt;"",COUNTIF(' PROJETO'!$B$14:$B$16,$D721)=0),IF($D721="",FALSE(),IF(COUNTIF(' PROJETO'!$B$14:$B$16,$D721)=0,FALSE(),IFERROR(INDEX(' PROJETO'!$C$14:$C$16,MATCH($D721,' PROJETO'!$B$14:$B$16,0))&lt;&gt;"Sim",FALSE()))))</f>
        <v>0</v>
      </c>
      <c r="AG721" s="21" t="b">
        <f>AND($AC721,$Y721&gt;'CONFG.  LISTAS'!$F$4,$Z721="",$AA721="")</f>
        <v>0</v>
      </c>
      <c r="AH721" s="21" t="str">
        <f t="shared" si="155"/>
        <v/>
      </c>
      <c r="AI721" s="43" t="str">
        <f ca="1">IF(NOT($AC721),"",IF(OR($B721="",$C721="",$E721="",$F721=""),"Preencha descrição, categoria, tipo e unidade.",IF(AND($B721&lt;&gt;"",OR(LEFT($C721,1)="1",LEFT($C721,1)="2"),$D721=""),"Informe a prática de restauração para itens diretos.",IF(AND($D721&lt;&gt;"",NOT(OR(LEFT($C721,1)="1",LEFT($C721,1)="2"))),"Custos indiretos não devem pertencer a uma prática específica.",IF(AND($D721&lt;&gt;"",COUNTIF(' PROJETO'!$B$14:$B$16,$D721)=0),"Prática de restauração inválida ou não cadastrada.",IF(IF($D721="",FALSE(),IF(COUNTIF(' PROJETO'!$B$14:$B$16,$D721)=0,FALSE(),IFERROR(INDEX(' PROJETO'!$C$14:$C$16,MATCH($D721,' PROJETO'!$B$14:$B$16,0))&lt;&gt;"Sim",FALSE()))),"A prática informada no item não foi selecionada na aba Projeto.",IF(AND(MAX($I721,$L721,$O721,$R721,$U721,$X721)&gt;'CONFG.  LISTAS'!$F$4,NOT(OR($Z721&lt;&gt;"",$AA721&lt;&gt;""))),"Memorial de cálculo ou anexo obrigatório não informado para item acima do limite.",IF(OR(AND($G721&lt;&gt;"",$H721&lt;&gt;"",OR($G721&lt;=0,$H721&lt;=0)),AND($J721&lt;&gt;"",$K721&lt;&gt;"",OR($J721&lt;=0,$K721&lt;=0)),AND($M721&lt;&gt;"",$N721&lt;&gt;"",OR($M721&lt;=0,$N721&lt;=0)),AND($P721&lt;&gt;"",$Q721&lt;&gt;"",OR($P721&lt;=0,$Q721&lt;=0)),AND($S721&lt;&gt;"",$T721&lt;&gt;"",OR($S721&lt;=0,$T721&lt;=0)),AND($V721&lt;&gt;"",$W721&lt;&gt;"",OR($V721&lt;=0,$W721&lt;=0))),"Revise os valores informados: valor unitário e quantidade devem ser maiores que zero.",IF(OR(AND($G721="",$H721&lt;&gt;""),AND($G721&lt;&gt;"",$H721=""),AND($J721="",$K721&lt;&gt;""),AND($J721&lt;&gt;"",$K721=""),AND($M721="",$N721&lt;&gt;""),AND($M721&lt;&gt;"",$N721=""),AND($P721="",$Q721&lt;&gt;""),AND($P721&lt;&gt;"",$Q721=""),AND($S721="",$T721&lt;&gt;""),AND($S721&lt;&gt;"",$T721=""),AND($V721="",$W721&lt;&gt;""),AND($V721&lt;&gt;"",$W721="")),"Há ano preenchido parcialmente: "&amp;TRIM(IF(AND($G721="",$H721&lt;&gt;""),"Ano 1 (falta valor unitário); ","")&amp;IF(AND($G721&lt;&gt;"",$H721=""),"Ano 1 (falta quantidade); ","")&amp;IF(AND($J721="",$K721&lt;&gt;""),"Ano 2 (falta valor unitário); ","")&amp;IF(AND($J721&lt;&gt;"",$K721=""),"Ano 2 (falta quantidade); ","")&amp;IF(AND($M721="",$N721&lt;&gt;""),"Ano 3 (falta valor unitário); ","")&amp;IF(AND($M721&lt;&gt;"",$N721=""),"Ano 3 (falta quantidade); ","")&amp;IF(AND($P721="",$Q721&lt;&gt;""),"Ano 4 (falta valor unitário); ","")&amp;IF(AND($P721&lt;&gt;"",$Q721=""),"Ano 4 (falta quantidade); ","")&amp;IF(AND($S721="",$T721&lt;&gt;""),"Ano 5 (falta valor unitário); ","")&amp;IF(AND($S721&lt;&gt;"",$T721=""),"Ano 5 (falta quantidade); ","")&amp;IF(AND($V721="",$W721&lt;&gt;""),"Ano 6 (falta valor unitário); ","")&amp;IF(AND($V721&lt;&gt;"",$W721=""),"Ano 6 (falta quantidade); ","")), IF(NOT(OR(AND($G721&lt;&gt;"",$H721&lt;&gt;""),AND($J721&lt;&gt;"",$K721&lt;&gt;""),AND($M721&lt;&gt;"",$N721&lt;&gt;""),AND($P721&lt;&gt;"",$Q721&lt;&gt;""),AND($S721&lt;&gt;"",$T721&lt;&gt;""),AND($V721&lt;&gt;"",$W721&lt;&gt;""))),"Informe pelo menos um ano completo com valor unitário e quantidade.",IF(AND($C721&lt;&gt;"",$E721&lt;&gt;"",LEFT(TRIM($C721),1)&lt;&gt;LEFT(TRIM($E721),1)),"Categoria e tipo estão incompatíveis.",IF(IF(OR($E721="",$F721=""),FALSE(),IFERROR(COUNTIF(INDIRECT("UNITS_"&amp;SUBSTITUTE(LEFT($E721,FIND(" ",$E721&amp;" ")-1),".","_")),$F721)=0,TRUE())),"Unidade incompatível com o tipo selecionado.",IF(OR(AND(ISNUMBER(SEARCH("comunic",LOWER($B721))),LEFT($E721,3)&lt;&gt;"4.4"),AND(ISNUMBER(SEARCH("monitor",LOWER($B721))),NOT(OR(LEFT($E721,3)="1.5",LEFT($E721,3)="2.5")))),"Revise a classificação do item conforme as regras de preenchimento.",IF(AND($B721&lt;&gt;"",OR(ISNUMBER(SEARCH("outro",LOWER($B721))),ISNUMBER(SEARCH("divers",LOWER($B721))),ISNUMBER(SEARCH("kit",LOWER($B721))),ISNUMBER(SEARCH("ferrament",LOWER($B721))),ISNUMBER(SEARCH("epi",LOWER($B721)))),NOT(OR($Z721&lt;&gt;"",$AA721&lt;&gt;""))),"Descrição muito genérica: detalhe melhor o item e registre o racional no memorial ou em anexo.",IF(AND($Y721=0,$B721&lt;&gt;"",OR($G721&lt;&gt;"",$H721&lt;&gt;"",$J721&lt;&gt;"",$K721&lt;&gt;"",$M721&lt;&gt;"",$N721&lt;&gt;"",$P721&lt;&gt;"",$Q721&lt;&gt;"",$S721&lt;&gt;"",$T721&lt;&gt;"",$V721&lt;&gt;"",$W721&lt;&gt;"")),"O item possui dados lançados, mas o total está zerado. Revise os valores informados.","")))))))))))))))</f>
        <v/>
      </c>
    </row>
    <row r="722" spans="1:35" ht="14.25" customHeight="1" x14ac:dyDescent="0.25">
      <c r="A722" s="57" t="str">
        <f t="shared" si="143"/>
        <v/>
      </c>
      <c r="B722" s="58"/>
      <c r="C722" s="58"/>
      <c r="D722" s="58"/>
      <c r="E722" s="58"/>
      <c r="F722" s="58"/>
      <c r="G722" s="269"/>
      <c r="H722" s="59"/>
      <c r="I722" s="273">
        <f t="shared" si="144"/>
        <v>0</v>
      </c>
      <c r="J722" s="269"/>
      <c r="K722" s="59"/>
      <c r="L722" s="270">
        <f t="shared" si="145"/>
        <v>0</v>
      </c>
      <c r="M722" s="269"/>
      <c r="N722" s="59"/>
      <c r="O722" s="270">
        <f t="shared" si="146"/>
        <v>0</v>
      </c>
      <c r="P722" s="269"/>
      <c r="Q722" s="59"/>
      <c r="R722" s="271">
        <f t="shared" si="147"/>
        <v>0</v>
      </c>
      <c r="S722" s="269"/>
      <c r="T722" s="59"/>
      <c r="U722" s="270">
        <f t="shared" si="148"/>
        <v>0</v>
      </c>
      <c r="V722" s="269"/>
      <c r="W722" s="59"/>
      <c r="X722" s="270">
        <f t="shared" si="149"/>
        <v>0</v>
      </c>
      <c r="Y722" s="270">
        <f t="shared" si="150"/>
        <v>0</v>
      </c>
      <c r="Z722" s="58"/>
      <c r="AA722" s="58"/>
      <c r="AB722" s="60" t="str">
        <f t="shared" si="151"/>
        <v/>
      </c>
      <c r="AC722" s="21" t="b">
        <f t="shared" si="152"/>
        <v>0</v>
      </c>
      <c r="AD722" s="21" t="b">
        <f t="shared" si="153"/>
        <v>0</v>
      </c>
      <c r="AE722" s="21" t="b">
        <f t="shared" si="154"/>
        <v>0</v>
      </c>
      <c r="AF722" s="21" t="b">
        <f ca="1">OR(AND($AC722,NOT($AD722)),AND($AC722,OR(AND($G722="",$H722&lt;&gt;""),AND($G722&lt;&gt;"",$H722=""),AND($J722="",$K722&lt;&gt;""),AND($J722&lt;&gt;"",$K722=""),AND($M722="",$N722&lt;&gt;""),AND($M722&lt;&gt;"",$N722=""),AND($P722="",$Q722&lt;&gt;""),AND($P722&lt;&gt;"",$Q722=""),AND($S722="",$T722&lt;&gt;""),AND($S722&lt;&gt;"",$T722=""),AND($V722="",$W722&lt;&gt;""),AND($V722&lt;&gt;"",$W722=""))),AND($C722&lt;&gt;"",$E722&lt;&gt;"",LEFT(TRIM($C722),1)&lt;&gt;LEFT(TRIM($E722),1)),IF(OR($E722="",$F722=""),FALSE(),IFERROR(COUNTIF(INDIRECT("UNITS_"&amp;SUBSTITUTE(LEFT($E722,FIND(" ",$E722&amp;" ")-1),".","_")),$F722)=0,TRUE())),AND($B722&lt;&gt;"",OR(ISNUMBER(SEARCH("outro",LOWER($B722))),ISNUMBER(SEARCH("divers",LOWER($B722))),ISNUMBER(SEARCH("etc",LOWER($B722))))),OR(AND(ISNUMBER(SEARCH("comunic",LOWER($B722))),LEFT($E722,3)&lt;&gt;"4.4"),AND(ISNUMBER(SEARCH("monitor",LOWER($B722))),NOT(OR(LEFT($E722,3)="1.5",LEFT($E722,3)="2.5")))),AND($B722&lt;&gt;"",OR(LEFT($C722,1)="1",LEFT($C722,1)="2"),$D722=""),AND($D722&lt;&gt;"",NOT(OR(LEFT($C722,1)="1",LEFT($C722,1)="2"))),AND($D722&lt;&gt;"",COUNTIF(' PROJETO'!$B$14:$B$16,$D722)=0),IF($D722="",FALSE(),IF(COUNTIF(' PROJETO'!$B$14:$B$16,$D722)=0,FALSE(),IFERROR(INDEX(' PROJETO'!$C$14:$C$16,MATCH($D722,' PROJETO'!$B$14:$B$16,0))&lt;&gt;"Sim",FALSE()))))</f>
        <v>0</v>
      </c>
      <c r="AG722" s="21" t="b">
        <f>AND($AC722,$Y722&gt;'CONFG.  LISTAS'!$F$4,$Z722="",$AA722="")</f>
        <v>0</v>
      </c>
      <c r="AH722" s="21" t="str">
        <f t="shared" si="155"/>
        <v/>
      </c>
      <c r="AI722" s="43" t="str">
        <f ca="1">IF(NOT($AC722),"",IF(OR($B722="",$C722="",$E722="",$F722=""),"Preencha descrição, categoria, tipo e unidade.",IF(AND($B722&lt;&gt;"",OR(LEFT($C722,1)="1",LEFT($C722,1)="2"),$D722=""),"Informe a prática de restauração para itens diretos.",IF(AND($D722&lt;&gt;"",NOT(OR(LEFT($C722,1)="1",LEFT($C722,1)="2"))),"Custos indiretos não devem pertencer a uma prática específica.",IF(AND($D722&lt;&gt;"",COUNTIF(' PROJETO'!$B$14:$B$16,$D722)=0),"Prática de restauração inválida ou não cadastrada.",IF(IF($D722="",FALSE(),IF(COUNTIF(' PROJETO'!$B$14:$B$16,$D722)=0,FALSE(),IFERROR(INDEX(' PROJETO'!$C$14:$C$16,MATCH($D722,' PROJETO'!$B$14:$B$16,0))&lt;&gt;"Sim",FALSE()))),"A prática informada no item não foi selecionada na aba Projeto.",IF(AND(MAX($I722,$L722,$O722,$R722,$U722,$X722)&gt;'CONFG.  LISTAS'!$F$4,NOT(OR($Z722&lt;&gt;"",$AA722&lt;&gt;""))),"Memorial de cálculo ou anexo obrigatório não informado para item acima do limite.",IF(OR(AND($G722&lt;&gt;"",$H722&lt;&gt;"",OR($G722&lt;=0,$H722&lt;=0)),AND($J722&lt;&gt;"",$K722&lt;&gt;"",OR($J722&lt;=0,$K722&lt;=0)),AND($M722&lt;&gt;"",$N722&lt;&gt;"",OR($M722&lt;=0,$N722&lt;=0)),AND($P722&lt;&gt;"",$Q722&lt;&gt;"",OR($P722&lt;=0,$Q722&lt;=0)),AND($S722&lt;&gt;"",$T722&lt;&gt;"",OR($S722&lt;=0,$T722&lt;=0)),AND($V722&lt;&gt;"",$W722&lt;&gt;"",OR($V722&lt;=0,$W722&lt;=0))),"Revise os valores informados: valor unitário e quantidade devem ser maiores que zero.",IF(OR(AND($G722="",$H722&lt;&gt;""),AND($G722&lt;&gt;"",$H722=""),AND($J722="",$K722&lt;&gt;""),AND($J722&lt;&gt;"",$K722=""),AND($M722="",$N722&lt;&gt;""),AND($M722&lt;&gt;"",$N722=""),AND($P722="",$Q722&lt;&gt;""),AND($P722&lt;&gt;"",$Q722=""),AND($S722="",$T722&lt;&gt;""),AND($S722&lt;&gt;"",$T722=""),AND($V722="",$W722&lt;&gt;""),AND($V722&lt;&gt;"",$W722="")),"Há ano preenchido parcialmente: "&amp;TRIM(IF(AND($G722="",$H722&lt;&gt;""),"Ano 1 (falta valor unitário); ","")&amp;IF(AND($G722&lt;&gt;"",$H722=""),"Ano 1 (falta quantidade); ","")&amp;IF(AND($J722="",$K722&lt;&gt;""),"Ano 2 (falta valor unitário); ","")&amp;IF(AND($J722&lt;&gt;"",$K722=""),"Ano 2 (falta quantidade); ","")&amp;IF(AND($M722="",$N722&lt;&gt;""),"Ano 3 (falta valor unitário); ","")&amp;IF(AND($M722&lt;&gt;"",$N722=""),"Ano 3 (falta quantidade); ","")&amp;IF(AND($P722="",$Q722&lt;&gt;""),"Ano 4 (falta valor unitário); ","")&amp;IF(AND($P722&lt;&gt;"",$Q722=""),"Ano 4 (falta quantidade); ","")&amp;IF(AND($S722="",$T722&lt;&gt;""),"Ano 5 (falta valor unitário); ","")&amp;IF(AND($S722&lt;&gt;"",$T722=""),"Ano 5 (falta quantidade); ","")&amp;IF(AND($V722="",$W722&lt;&gt;""),"Ano 6 (falta valor unitário); ","")&amp;IF(AND($V722&lt;&gt;"",$W722=""),"Ano 6 (falta quantidade); ","")), IF(NOT(OR(AND($G722&lt;&gt;"",$H722&lt;&gt;""),AND($J722&lt;&gt;"",$K722&lt;&gt;""),AND($M722&lt;&gt;"",$N722&lt;&gt;""),AND($P722&lt;&gt;"",$Q722&lt;&gt;""),AND($S722&lt;&gt;"",$T722&lt;&gt;""),AND($V722&lt;&gt;"",$W722&lt;&gt;""))),"Informe pelo menos um ano completo com valor unitário e quantidade.",IF(AND($C722&lt;&gt;"",$E722&lt;&gt;"",LEFT(TRIM($C722),1)&lt;&gt;LEFT(TRIM($E722),1)),"Categoria e tipo estão incompatíveis.",IF(IF(OR($E722="",$F722=""),FALSE(),IFERROR(COUNTIF(INDIRECT("UNITS_"&amp;SUBSTITUTE(LEFT($E722,FIND(" ",$E722&amp;" ")-1),".","_")),$F722)=0,TRUE())),"Unidade incompatível com o tipo selecionado.",IF(OR(AND(ISNUMBER(SEARCH("comunic",LOWER($B722))),LEFT($E722,3)&lt;&gt;"4.4"),AND(ISNUMBER(SEARCH("monitor",LOWER($B722))),NOT(OR(LEFT($E722,3)="1.5",LEFT($E722,3)="2.5")))),"Revise a classificação do item conforme as regras de preenchimento.",IF(AND($B722&lt;&gt;"",OR(ISNUMBER(SEARCH("outro",LOWER($B722))),ISNUMBER(SEARCH("divers",LOWER($B722))),ISNUMBER(SEARCH("kit",LOWER($B722))),ISNUMBER(SEARCH("ferrament",LOWER($B722))),ISNUMBER(SEARCH("epi",LOWER($B722)))),NOT(OR($Z722&lt;&gt;"",$AA722&lt;&gt;""))),"Descrição muito genérica: detalhe melhor o item e registre o racional no memorial ou em anexo.",IF(AND($Y722=0,$B722&lt;&gt;"",OR($G722&lt;&gt;"",$H722&lt;&gt;"",$J722&lt;&gt;"",$K722&lt;&gt;"",$M722&lt;&gt;"",$N722&lt;&gt;"",$P722&lt;&gt;"",$Q722&lt;&gt;"",$S722&lt;&gt;"",$T722&lt;&gt;"",$V722&lt;&gt;"",$W722&lt;&gt;"")),"O item possui dados lançados, mas o total está zerado. Revise os valores informados.","")))))))))))))))</f>
        <v/>
      </c>
    </row>
    <row r="723" spans="1:35" ht="14.25" customHeight="1" x14ac:dyDescent="0.25">
      <c r="A723" s="57" t="str">
        <f t="shared" si="143"/>
        <v/>
      </c>
      <c r="B723" s="61"/>
      <c r="C723" s="61"/>
      <c r="D723" s="58"/>
      <c r="E723" s="61"/>
      <c r="F723" s="61"/>
      <c r="G723" s="272"/>
      <c r="H723" s="62"/>
      <c r="I723" s="273">
        <f t="shared" si="144"/>
        <v>0</v>
      </c>
      <c r="J723" s="272"/>
      <c r="K723" s="62"/>
      <c r="L723" s="270">
        <f t="shared" si="145"/>
        <v>0</v>
      </c>
      <c r="M723" s="272"/>
      <c r="N723" s="62"/>
      <c r="O723" s="270">
        <f t="shared" si="146"/>
        <v>0</v>
      </c>
      <c r="P723" s="272"/>
      <c r="Q723" s="62"/>
      <c r="R723" s="271">
        <f t="shared" si="147"/>
        <v>0</v>
      </c>
      <c r="S723" s="272"/>
      <c r="T723" s="62"/>
      <c r="U723" s="270">
        <f t="shared" si="148"/>
        <v>0</v>
      </c>
      <c r="V723" s="272"/>
      <c r="W723" s="62"/>
      <c r="X723" s="270">
        <f t="shared" si="149"/>
        <v>0</v>
      </c>
      <c r="Y723" s="270">
        <f t="shared" si="150"/>
        <v>0</v>
      </c>
      <c r="Z723" s="61"/>
      <c r="AA723" s="61"/>
      <c r="AB723" s="60" t="str">
        <f t="shared" si="151"/>
        <v/>
      </c>
      <c r="AC723" s="21" t="b">
        <f t="shared" si="152"/>
        <v>0</v>
      </c>
      <c r="AD723" s="21" t="b">
        <f t="shared" si="153"/>
        <v>0</v>
      </c>
      <c r="AE723" s="21" t="b">
        <f t="shared" si="154"/>
        <v>0</v>
      </c>
      <c r="AF723" s="21" t="b">
        <f ca="1">OR(AND($AC723,NOT($AD723)),AND($AC723,OR(AND($G723="",$H723&lt;&gt;""),AND($G723&lt;&gt;"",$H723=""),AND($J723="",$K723&lt;&gt;""),AND($J723&lt;&gt;"",$K723=""),AND($M723="",$N723&lt;&gt;""),AND($M723&lt;&gt;"",$N723=""),AND($P723="",$Q723&lt;&gt;""),AND($P723&lt;&gt;"",$Q723=""),AND($S723="",$T723&lt;&gt;""),AND($S723&lt;&gt;"",$T723=""),AND($V723="",$W723&lt;&gt;""),AND($V723&lt;&gt;"",$W723=""))),AND($C723&lt;&gt;"",$E723&lt;&gt;"",LEFT(TRIM($C723),1)&lt;&gt;LEFT(TRIM($E723),1)),IF(OR($E723="",$F723=""),FALSE(),IFERROR(COUNTIF(INDIRECT("UNITS_"&amp;SUBSTITUTE(LEFT($E723,FIND(" ",$E723&amp;" ")-1),".","_")),$F723)=0,TRUE())),AND($B723&lt;&gt;"",OR(ISNUMBER(SEARCH("outro",LOWER($B723))),ISNUMBER(SEARCH("divers",LOWER($B723))),ISNUMBER(SEARCH("etc",LOWER($B723))))),OR(AND(ISNUMBER(SEARCH("comunic",LOWER($B723))),LEFT($E723,3)&lt;&gt;"4.4"),AND(ISNUMBER(SEARCH("monitor",LOWER($B723))),NOT(OR(LEFT($E723,3)="1.5",LEFT($E723,3)="2.5")))),AND($B723&lt;&gt;"",OR(LEFT($C723,1)="1",LEFT($C723,1)="2"),$D723=""),AND($D723&lt;&gt;"",NOT(OR(LEFT($C723,1)="1",LEFT($C723,1)="2"))),AND($D723&lt;&gt;"",COUNTIF(' PROJETO'!$B$14:$B$16,$D723)=0),IF($D723="",FALSE(),IF(COUNTIF(' PROJETO'!$B$14:$B$16,$D723)=0,FALSE(),IFERROR(INDEX(' PROJETO'!$C$14:$C$16,MATCH($D723,' PROJETO'!$B$14:$B$16,0))&lt;&gt;"Sim",FALSE()))))</f>
        <v>0</v>
      </c>
      <c r="AG723" s="21" t="b">
        <f>AND($AC723,$Y723&gt;'CONFG.  LISTAS'!$F$4,$Z723="",$AA723="")</f>
        <v>0</v>
      </c>
      <c r="AH723" s="21" t="str">
        <f t="shared" si="155"/>
        <v/>
      </c>
      <c r="AI723" s="43" t="str">
        <f ca="1">IF(NOT($AC723),"",IF(OR($B723="",$C723="",$E723="",$F723=""),"Preencha descrição, categoria, tipo e unidade.",IF(AND($B723&lt;&gt;"",OR(LEFT($C723,1)="1",LEFT($C723,1)="2"),$D723=""),"Informe a prática de restauração para itens diretos.",IF(AND($D723&lt;&gt;"",NOT(OR(LEFT($C723,1)="1",LEFT($C723,1)="2"))),"Custos indiretos não devem pertencer a uma prática específica.",IF(AND($D723&lt;&gt;"",COUNTIF(' PROJETO'!$B$14:$B$16,$D723)=0),"Prática de restauração inválida ou não cadastrada.",IF(IF($D723="",FALSE(),IF(COUNTIF(' PROJETO'!$B$14:$B$16,$D723)=0,FALSE(),IFERROR(INDEX(' PROJETO'!$C$14:$C$16,MATCH($D723,' PROJETO'!$B$14:$B$16,0))&lt;&gt;"Sim",FALSE()))),"A prática informada no item não foi selecionada na aba Projeto.",IF(AND(MAX($I723,$L723,$O723,$R723,$U723,$X723)&gt;'CONFG.  LISTAS'!$F$4,NOT(OR($Z723&lt;&gt;"",$AA723&lt;&gt;""))),"Memorial de cálculo ou anexo obrigatório não informado para item acima do limite.",IF(OR(AND($G723&lt;&gt;"",$H723&lt;&gt;"",OR($G723&lt;=0,$H723&lt;=0)),AND($J723&lt;&gt;"",$K723&lt;&gt;"",OR($J723&lt;=0,$K723&lt;=0)),AND($M723&lt;&gt;"",$N723&lt;&gt;"",OR($M723&lt;=0,$N723&lt;=0)),AND($P723&lt;&gt;"",$Q723&lt;&gt;"",OR($P723&lt;=0,$Q723&lt;=0)),AND($S723&lt;&gt;"",$T723&lt;&gt;"",OR($S723&lt;=0,$T723&lt;=0)),AND($V723&lt;&gt;"",$W723&lt;&gt;"",OR($V723&lt;=0,$W723&lt;=0))),"Revise os valores informados: valor unitário e quantidade devem ser maiores que zero.",IF(OR(AND($G723="",$H723&lt;&gt;""),AND($G723&lt;&gt;"",$H723=""),AND($J723="",$K723&lt;&gt;""),AND($J723&lt;&gt;"",$K723=""),AND($M723="",$N723&lt;&gt;""),AND($M723&lt;&gt;"",$N723=""),AND($P723="",$Q723&lt;&gt;""),AND($P723&lt;&gt;"",$Q723=""),AND($S723="",$T723&lt;&gt;""),AND($S723&lt;&gt;"",$T723=""),AND($V723="",$W723&lt;&gt;""),AND($V723&lt;&gt;"",$W723="")),"Há ano preenchido parcialmente: "&amp;TRIM(IF(AND($G723="",$H723&lt;&gt;""),"Ano 1 (falta valor unitário); ","")&amp;IF(AND($G723&lt;&gt;"",$H723=""),"Ano 1 (falta quantidade); ","")&amp;IF(AND($J723="",$K723&lt;&gt;""),"Ano 2 (falta valor unitário); ","")&amp;IF(AND($J723&lt;&gt;"",$K723=""),"Ano 2 (falta quantidade); ","")&amp;IF(AND($M723="",$N723&lt;&gt;""),"Ano 3 (falta valor unitário); ","")&amp;IF(AND($M723&lt;&gt;"",$N723=""),"Ano 3 (falta quantidade); ","")&amp;IF(AND($P723="",$Q723&lt;&gt;""),"Ano 4 (falta valor unitário); ","")&amp;IF(AND($P723&lt;&gt;"",$Q723=""),"Ano 4 (falta quantidade); ","")&amp;IF(AND($S723="",$T723&lt;&gt;""),"Ano 5 (falta valor unitário); ","")&amp;IF(AND($S723&lt;&gt;"",$T723=""),"Ano 5 (falta quantidade); ","")&amp;IF(AND($V723="",$W723&lt;&gt;""),"Ano 6 (falta valor unitário); ","")&amp;IF(AND($V723&lt;&gt;"",$W723=""),"Ano 6 (falta quantidade); ","")), IF(NOT(OR(AND($G723&lt;&gt;"",$H723&lt;&gt;""),AND($J723&lt;&gt;"",$K723&lt;&gt;""),AND($M723&lt;&gt;"",$N723&lt;&gt;""),AND($P723&lt;&gt;"",$Q723&lt;&gt;""),AND($S723&lt;&gt;"",$T723&lt;&gt;""),AND($V723&lt;&gt;"",$W723&lt;&gt;""))),"Informe pelo menos um ano completo com valor unitário e quantidade.",IF(AND($C723&lt;&gt;"",$E723&lt;&gt;"",LEFT(TRIM($C723),1)&lt;&gt;LEFT(TRIM($E723),1)),"Categoria e tipo estão incompatíveis.",IF(IF(OR($E723="",$F723=""),FALSE(),IFERROR(COUNTIF(INDIRECT("UNITS_"&amp;SUBSTITUTE(LEFT($E723,FIND(" ",$E723&amp;" ")-1),".","_")),$F723)=0,TRUE())),"Unidade incompatível com o tipo selecionado.",IF(OR(AND(ISNUMBER(SEARCH("comunic",LOWER($B723))),LEFT($E723,3)&lt;&gt;"4.4"),AND(ISNUMBER(SEARCH("monitor",LOWER($B723))),NOT(OR(LEFT($E723,3)="1.5",LEFT($E723,3)="2.5")))),"Revise a classificação do item conforme as regras de preenchimento.",IF(AND($B723&lt;&gt;"",OR(ISNUMBER(SEARCH("outro",LOWER($B723))),ISNUMBER(SEARCH("divers",LOWER($B723))),ISNUMBER(SEARCH("kit",LOWER($B723))),ISNUMBER(SEARCH("ferrament",LOWER($B723))),ISNUMBER(SEARCH("epi",LOWER($B723)))),NOT(OR($Z723&lt;&gt;"",$AA723&lt;&gt;""))),"Descrição muito genérica: detalhe melhor o item e registre o racional no memorial ou em anexo.",IF(AND($Y723=0,$B723&lt;&gt;"",OR($G723&lt;&gt;"",$H723&lt;&gt;"",$J723&lt;&gt;"",$K723&lt;&gt;"",$M723&lt;&gt;"",$N723&lt;&gt;"",$P723&lt;&gt;"",$Q723&lt;&gt;"",$S723&lt;&gt;"",$T723&lt;&gt;"",$V723&lt;&gt;"",$W723&lt;&gt;"")),"O item possui dados lançados, mas o total está zerado. Revise os valores informados.","")))))))))))))))</f>
        <v/>
      </c>
    </row>
    <row r="724" spans="1:35" ht="14.25" customHeight="1" x14ac:dyDescent="0.25">
      <c r="A724" s="57" t="str">
        <f t="shared" si="143"/>
        <v/>
      </c>
      <c r="B724" s="58"/>
      <c r="C724" s="58"/>
      <c r="D724" s="58"/>
      <c r="E724" s="58"/>
      <c r="F724" s="58"/>
      <c r="G724" s="269"/>
      <c r="H724" s="59"/>
      <c r="I724" s="273">
        <f t="shared" si="144"/>
        <v>0</v>
      </c>
      <c r="J724" s="269"/>
      <c r="K724" s="59"/>
      <c r="L724" s="270">
        <f t="shared" si="145"/>
        <v>0</v>
      </c>
      <c r="M724" s="269"/>
      <c r="N724" s="59"/>
      <c r="O724" s="270">
        <f t="shared" si="146"/>
        <v>0</v>
      </c>
      <c r="P724" s="269"/>
      <c r="Q724" s="59"/>
      <c r="R724" s="271">
        <f t="shared" si="147"/>
        <v>0</v>
      </c>
      <c r="S724" s="269"/>
      <c r="T724" s="59"/>
      <c r="U724" s="270">
        <f t="shared" si="148"/>
        <v>0</v>
      </c>
      <c r="V724" s="269"/>
      <c r="W724" s="59"/>
      <c r="X724" s="270">
        <f t="shared" si="149"/>
        <v>0</v>
      </c>
      <c r="Y724" s="270">
        <f t="shared" si="150"/>
        <v>0</v>
      </c>
      <c r="Z724" s="58"/>
      <c r="AA724" s="58"/>
      <c r="AB724" s="60" t="str">
        <f t="shared" si="151"/>
        <v/>
      </c>
      <c r="AC724" s="21" t="b">
        <f t="shared" si="152"/>
        <v>0</v>
      </c>
      <c r="AD724" s="21" t="b">
        <f t="shared" si="153"/>
        <v>0</v>
      </c>
      <c r="AE724" s="21" t="b">
        <f t="shared" si="154"/>
        <v>0</v>
      </c>
      <c r="AF724" s="21" t="b">
        <f ca="1">OR(AND($AC724,NOT($AD724)),AND($AC724,OR(AND($G724="",$H724&lt;&gt;""),AND($G724&lt;&gt;"",$H724=""),AND($J724="",$K724&lt;&gt;""),AND($J724&lt;&gt;"",$K724=""),AND($M724="",$N724&lt;&gt;""),AND($M724&lt;&gt;"",$N724=""),AND($P724="",$Q724&lt;&gt;""),AND($P724&lt;&gt;"",$Q724=""),AND($S724="",$T724&lt;&gt;""),AND($S724&lt;&gt;"",$T724=""),AND($V724="",$W724&lt;&gt;""),AND($V724&lt;&gt;"",$W724=""))),AND($C724&lt;&gt;"",$E724&lt;&gt;"",LEFT(TRIM($C724),1)&lt;&gt;LEFT(TRIM($E724),1)),IF(OR($E724="",$F724=""),FALSE(),IFERROR(COUNTIF(INDIRECT("UNITS_"&amp;SUBSTITUTE(LEFT($E724,FIND(" ",$E724&amp;" ")-1),".","_")),$F724)=0,TRUE())),AND($B724&lt;&gt;"",OR(ISNUMBER(SEARCH("outro",LOWER($B724))),ISNUMBER(SEARCH("divers",LOWER($B724))),ISNUMBER(SEARCH("etc",LOWER($B724))))),OR(AND(ISNUMBER(SEARCH("comunic",LOWER($B724))),LEFT($E724,3)&lt;&gt;"4.4"),AND(ISNUMBER(SEARCH("monitor",LOWER($B724))),NOT(OR(LEFT($E724,3)="1.5",LEFT($E724,3)="2.5")))),AND($B724&lt;&gt;"",OR(LEFT($C724,1)="1",LEFT($C724,1)="2"),$D724=""),AND($D724&lt;&gt;"",NOT(OR(LEFT($C724,1)="1",LEFT($C724,1)="2"))),AND($D724&lt;&gt;"",COUNTIF(' PROJETO'!$B$14:$B$16,$D724)=0),IF($D724="",FALSE(),IF(COUNTIF(' PROJETO'!$B$14:$B$16,$D724)=0,FALSE(),IFERROR(INDEX(' PROJETO'!$C$14:$C$16,MATCH($D724,' PROJETO'!$B$14:$B$16,0))&lt;&gt;"Sim",FALSE()))))</f>
        <v>0</v>
      </c>
      <c r="AG724" s="21" t="b">
        <f>AND($AC724,$Y724&gt;'CONFG.  LISTAS'!$F$4,$Z724="",$AA724="")</f>
        <v>0</v>
      </c>
      <c r="AH724" s="21" t="str">
        <f t="shared" si="155"/>
        <v/>
      </c>
      <c r="AI724" s="43" t="str">
        <f ca="1">IF(NOT($AC724),"",IF(OR($B724="",$C724="",$E724="",$F724=""),"Preencha descrição, categoria, tipo e unidade.",IF(AND($B724&lt;&gt;"",OR(LEFT($C724,1)="1",LEFT($C724,1)="2"),$D724=""),"Informe a prática de restauração para itens diretos.",IF(AND($D724&lt;&gt;"",NOT(OR(LEFT($C724,1)="1",LEFT($C724,1)="2"))),"Custos indiretos não devem pertencer a uma prática específica.",IF(AND($D724&lt;&gt;"",COUNTIF(' PROJETO'!$B$14:$B$16,$D724)=0),"Prática de restauração inválida ou não cadastrada.",IF(IF($D724="",FALSE(),IF(COUNTIF(' PROJETO'!$B$14:$B$16,$D724)=0,FALSE(),IFERROR(INDEX(' PROJETO'!$C$14:$C$16,MATCH($D724,' PROJETO'!$B$14:$B$16,0))&lt;&gt;"Sim",FALSE()))),"A prática informada no item não foi selecionada na aba Projeto.",IF(AND(MAX($I724,$L724,$O724,$R724,$U724,$X724)&gt;'CONFG.  LISTAS'!$F$4,NOT(OR($Z724&lt;&gt;"",$AA724&lt;&gt;""))),"Memorial de cálculo ou anexo obrigatório não informado para item acima do limite.",IF(OR(AND($G724&lt;&gt;"",$H724&lt;&gt;"",OR($G724&lt;=0,$H724&lt;=0)),AND($J724&lt;&gt;"",$K724&lt;&gt;"",OR($J724&lt;=0,$K724&lt;=0)),AND($M724&lt;&gt;"",$N724&lt;&gt;"",OR($M724&lt;=0,$N724&lt;=0)),AND($P724&lt;&gt;"",$Q724&lt;&gt;"",OR($P724&lt;=0,$Q724&lt;=0)),AND($S724&lt;&gt;"",$T724&lt;&gt;"",OR($S724&lt;=0,$T724&lt;=0)),AND($V724&lt;&gt;"",$W724&lt;&gt;"",OR($V724&lt;=0,$W724&lt;=0))),"Revise os valores informados: valor unitário e quantidade devem ser maiores que zero.",IF(OR(AND($G724="",$H724&lt;&gt;""),AND($G724&lt;&gt;"",$H724=""),AND($J724="",$K724&lt;&gt;""),AND($J724&lt;&gt;"",$K724=""),AND($M724="",$N724&lt;&gt;""),AND($M724&lt;&gt;"",$N724=""),AND($P724="",$Q724&lt;&gt;""),AND($P724&lt;&gt;"",$Q724=""),AND($S724="",$T724&lt;&gt;""),AND($S724&lt;&gt;"",$T724=""),AND($V724="",$W724&lt;&gt;""),AND($V724&lt;&gt;"",$W724="")),"Há ano preenchido parcialmente: "&amp;TRIM(IF(AND($G724="",$H724&lt;&gt;""),"Ano 1 (falta valor unitário); ","")&amp;IF(AND($G724&lt;&gt;"",$H724=""),"Ano 1 (falta quantidade); ","")&amp;IF(AND($J724="",$K724&lt;&gt;""),"Ano 2 (falta valor unitário); ","")&amp;IF(AND($J724&lt;&gt;"",$K724=""),"Ano 2 (falta quantidade); ","")&amp;IF(AND($M724="",$N724&lt;&gt;""),"Ano 3 (falta valor unitário); ","")&amp;IF(AND($M724&lt;&gt;"",$N724=""),"Ano 3 (falta quantidade); ","")&amp;IF(AND($P724="",$Q724&lt;&gt;""),"Ano 4 (falta valor unitário); ","")&amp;IF(AND($P724&lt;&gt;"",$Q724=""),"Ano 4 (falta quantidade); ","")&amp;IF(AND($S724="",$T724&lt;&gt;""),"Ano 5 (falta valor unitário); ","")&amp;IF(AND($S724&lt;&gt;"",$T724=""),"Ano 5 (falta quantidade); ","")&amp;IF(AND($V724="",$W724&lt;&gt;""),"Ano 6 (falta valor unitário); ","")&amp;IF(AND($V724&lt;&gt;"",$W724=""),"Ano 6 (falta quantidade); ","")), IF(NOT(OR(AND($G724&lt;&gt;"",$H724&lt;&gt;""),AND($J724&lt;&gt;"",$K724&lt;&gt;""),AND($M724&lt;&gt;"",$N724&lt;&gt;""),AND($P724&lt;&gt;"",$Q724&lt;&gt;""),AND($S724&lt;&gt;"",$T724&lt;&gt;""),AND($V724&lt;&gt;"",$W724&lt;&gt;""))),"Informe pelo menos um ano completo com valor unitário e quantidade.",IF(AND($C724&lt;&gt;"",$E724&lt;&gt;"",LEFT(TRIM($C724),1)&lt;&gt;LEFT(TRIM($E724),1)),"Categoria e tipo estão incompatíveis.",IF(IF(OR($E724="",$F724=""),FALSE(),IFERROR(COUNTIF(INDIRECT("UNITS_"&amp;SUBSTITUTE(LEFT($E724,FIND(" ",$E724&amp;" ")-1),".","_")),$F724)=0,TRUE())),"Unidade incompatível com o tipo selecionado.",IF(OR(AND(ISNUMBER(SEARCH("comunic",LOWER($B724))),LEFT($E724,3)&lt;&gt;"4.4"),AND(ISNUMBER(SEARCH("monitor",LOWER($B724))),NOT(OR(LEFT($E724,3)="1.5",LEFT($E724,3)="2.5")))),"Revise a classificação do item conforme as regras de preenchimento.",IF(AND($B724&lt;&gt;"",OR(ISNUMBER(SEARCH("outro",LOWER($B724))),ISNUMBER(SEARCH("divers",LOWER($B724))),ISNUMBER(SEARCH("kit",LOWER($B724))),ISNUMBER(SEARCH("ferrament",LOWER($B724))),ISNUMBER(SEARCH("epi",LOWER($B724)))),NOT(OR($Z724&lt;&gt;"",$AA724&lt;&gt;""))),"Descrição muito genérica: detalhe melhor o item e registre o racional no memorial ou em anexo.",IF(AND($Y724=0,$B724&lt;&gt;"",OR($G724&lt;&gt;"",$H724&lt;&gt;"",$J724&lt;&gt;"",$K724&lt;&gt;"",$M724&lt;&gt;"",$N724&lt;&gt;"",$P724&lt;&gt;"",$Q724&lt;&gt;"",$S724&lt;&gt;"",$T724&lt;&gt;"",$V724&lt;&gt;"",$W724&lt;&gt;"")),"O item possui dados lançados, mas o total está zerado. Revise os valores informados.","")))))))))))))))</f>
        <v/>
      </c>
    </row>
    <row r="725" spans="1:35" ht="14.25" customHeight="1" x14ac:dyDescent="0.25">
      <c r="A725" s="57" t="str">
        <f t="shared" si="143"/>
        <v/>
      </c>
      <c r="B725" s="61"/>
      <c r="C725" s="61"/>
      <c r="D725" s="58"/>
      <c r="E725" s="61"/>
      <c r="F725" s="61"/>
      <c r="G725" s="272"/>
      <c r="H725" s="62"/>
      <c r="I725" s="273">
        <f t="shared" si="144"/>
        <v>0</v>
      </c>
      <c r="J725" s="272"/>
      <c r="K725" s="62"/>
      <c r="L725" s="270">
        <f t="shared" si="145"/>
        <v>0</v>
      </c>
      <c r="M725" s="272"/>
      <c r="N725" s="62"/>
      <c r="O725" s="270">
        <f t="shared" si="146"/>
        <v>0</v>
      </c>
      <c r="P725" s="272"/>
      <c r="Q725" s="62"/>
      <c r="R725" s="271">
        <f t="shared" si="147"/>
        <v>0</v>
      </c>
      <c r="S725" s="272"/>
      <c r="T725" s="62"/>
      <c r="U725" s="270">
        <f t="shared" si="148"/>
        <v>0</v>
      </c>
      <c r="V725" s="272"/>
      <c r="W725" s="62"/>
      <c r="X725" s="270">
        <f t="shared" si="149"/>
        <v>0</v>
      </c>
      <c r="Y725" s="270">
        <f t="shared" si="150"/>
        <v>0</v>
      </c>
      <c r="Z725" s="61"/>
      <c r="AA725" s="61"/>
      <c r="AB725" s="60" t="str">
        <f t="shared" si="151"/>
        <v/>
      </c>
      <c r="AC725" s="21" t="b">
        <f t="shared" si="152"/>
        <v>0</v>
      </c>
      <c r="AD725" s="21" t="b">
        <f t="shared" si="153"/>
        <v>0</v>
      </c>
      <c r="AE725" s="21" t="b">
        <f t="shared" si="154"/>
        <v>0</v>
      </c>
      <c r="AF725" s="21" t="b">
        <f ca="1">OR(AND($AC725,NOT($AD725)),AND($AC725,OR(AND($G725="",$H725&lt;&gt;""),AND($G725&lt;&gt;"",$H725=""),AND($J725="",$K725&lt;&gt;""),AND($J725&lt;&gt;"",$K725=""),AND($M725="",$N725&lt;&gt;""),AND($M725&lt;&gt;"",$N725=""),AND($P725="",$Q725&lt;&gt;""),AND($P725&lt;&gt;"",$Q725=""),AND($S725="",$T725&lt;&gt;""),AND($S725&lt;&gt;"",$T725=""),AND($V725="",$W725&lt;&gt;""),AND($V725&lt;&gt;"",$W725=""))),AND($C725&lt;&gt;"",$E725&lt;&gt;"",LEFT(TRIM($C725),1)&lt;&gt;LEFT(TRIM($E725),1)),IF(OR($E725="",$F725=""),FALSE(),IFERROR(COUNTIF(INDIRECT("UNITS_"&amp;SUBSTITUTE(LEFT($E725,FIND(" ",$E725&amp;" ")-1),".","_")),$F725)=0,TRUE())),AND($B725&lt;&gt;"",OR(ISNUMBER(SEARCH("outro",LOWER($B725))),ISNUMBER(SEARCH("divers",LOWER($B725))),ISNUMBER(SEARCH("etc",LOWER($B725))))),OR(AND(ISNUMBER(SEARCH("comunic",LOWER($B725))),LEFT($E725,3)&lt;&gt;"4.4"),AND(ISNUMBER(SEARCH("monitor",LOWER($B725))),NOT(OR(LEFT($E725,3)="1.5",LEFT($E725,3)="2.5")))),AND($B725&lt;&gt;"",OR(LEFT($C725,1)="1",LEFT($C725,1)="2"),$D725=""),AND($D725&lt;&gt;"",NOT(OR(LEFT($C725,1)="1",LEFT($C725,1)="2"))),AND($D725&lt;&gt;"",COUNTIF(' PROJETO'!$B$14:$B$16,$D725)=0),IF($D725="",FALSE(),IF(COUNTIF(' PROJETO'!$B$14:$B$16,$D725)=0,FALSE(),IFERROR(INDEX(' PROJETO'!$C$14:$C$16,MATCH($D725,' PROJETO'!$B$14:$B$16,0))&lt;&gt;"Sim",FALSE()))))</f>
        <v>0</v>
      </c>
      <c r="AG725" s="21" t="b">
        <f>AND($AC725,$Y725&gt;'CONFG.  LISTAS'!$F$4,$Z725="",$AA725="")</f>
        <v>0</v>
      </c>
      <c r="AH725" s="21" t="str">
        <f t="shared" si="155"/>
        <v/>
      </c>
      <c r="AI725" s="43" t="str">
        <f ca="1">IF(NOT($AC725),"",IF(OR($B725="",$C725="",$E725="",$F725=""),"Preencha descrição, categoria, tipo e unidade.",IF(AND($B725&lt;&gt;"",OR(LEFT($C725,1)="1",LEFT($C725,1)="2"),$D725=""),"Informe a prática de restauração para itens diretos.",IF(AND($D725&lt;&gt;"",NOT(OR(LEFT($C725,1)="1",LEFT($C725,1)="2"))),"Custos indiretos não devem pertencer a uma prática específica.",IF(AND($D725&lt;&gt;"",COUNTIF(' PROJETO'!$B$14:$B$16,$D725)=0),"Prática de restauração inválida ou não cadastrada.",IF(IF($D725="",FALSE(),IF(COUNTIF(' PROJETO'!$B$14:$B$16,$D725)=0,FALSE(),IFERROR(INDEX(' PROJETO'!$C$14:$C$16,MATCH($D725,' PROJETO'!$B$14:$B$16,0))&lt;&gt;"Sim",FALSE()))),"A prática informada no item não foi selecionada na aba Projeto.",IF(AND(MAX($I725,$L725,$O725,$R725,$U725,$X725)&gt;'CONFG.  LISTAS'!$F$4,NOT(OR($Z725&lt;&gt;"",$AA725&lt;&gt;""))),"Memorial de cálculo ou anexo obrigatório não informado para item acima do limite.",IF(OR(AND($G725&lt;&gt;"",$H725&lt;&gt;"",OR($G725&lt;=0,$H725&lt;=0)),AND($J725&lt;&gt;"",$K725&lt;&gt;"",OR($J725&lt;=0,$K725&lt;=0)),AND($M725&lt;&gt;"",$N725&lt;&gt;"",OR($M725&lt;=0,$N725&lt;=0)),AND($P725&lt;&gt;"",$Q725&lt;&gt;"",OR($P725&lt;=0,$Q725&lt;=0)),AND($S725&lt;&gt;"",$T725&lt;&gt;"",OR($S725&lt;=0,$T725&lt;=0)),AND($V725&lt;&gt;"",$W725&lt;&gt;"",OR($V725&lt;=0,$W725&lt;=0))),"Revise os valores informados: valor unitário e quantidade devem ser maiores que zero.",IF(OR(AND($G725="",$H725&lt;&gt;""),AND($G725&lt;&gt;"",$H725=""),AND($J725="",$K725&lt;&gt;""),AND($J725&lt;&gt;"",$K725=""),AND($M725="",$N725&lt;&gt;""),AND($M725&lt;&gt;"",$N725=""),AND($P725="",$Q725&lt;&gt;""),AND($P725&lt;&gt;"",$Q725=""),AND($S725="",$T725&lt;&gt;""),AND($S725&lt;&gt;"",$T725=""),AND($V725="",$W725&lt;&gt;""),AND($V725&lt;&gt;"",$W725="")),"Há ano preenchido parcialmente: "&amp;TRIM(IF(AND($G725="",$H725&lt;&gt;""),"Ano 1 (falta valor unitário); ","")&amp;IF(AND($G725&lt;&gt;"",$H725=""),"Ano 1 (falta quantidade); ","")&amp;IF(AND($J725="",$K725&lt;&gt;""),"Ano 2 (falta valor unitário); ","")&amp;IF(AND($J725&lt;&gt;"",$K725=""),"Ano 2 (falta quantidade); ","")&amp;IF(AND($M725="",$N725&lt;&gt;""),"Ano 3 (falta valor unitário); ","")&amp;IF(AND($M725&lt;&gt;"",$N725=""),"Ano 3 (falta quantidade); ","")&amp;IF(AND($P725="",$Q725&lt;&gt;""),"Ano 4 (falta valor unitário); ","")&amp;IF(AND($P725&lt;&gt;"",$Q725=""),"Ano 4 (falta quantidade); ","")&amp;IF(AND($S725="",$T725&lt;&gt;""),"Ano 5 (falta valor unitário); ","")&amp;IF(AND($S725&lt;&gt;"",$T725=""),"Ano 5 (falta quantidade); ","")&amp;IF(AND($V725="",$W725&lt;&gt;""),"Ano 6 (falta valor unitário); ","")&amp;IF(AND($V725&lt;&gt;"",$W725=""),"Ano 6 (falta quantidade); ","")), IF(NOT(OR(AND($G725&lt;&gt;"",$H725&lt;&gt;""),AND($J725&lt;&gt;"",$K725&lt;&gt;""),AND($M725&lt;&gt;"",$N725&lt;&gt;""),AND($P725&lt;&gt;"",$Q725&lt;&gt;""),AND($S725&lt;&gt;"",$T725&lt;&gt;""),AND($V725&lt;&gt;"",$W725&lt;&gt;""))),"Informe pelo menos um ano completo com valor unitário e quantidade.",IF(AND($C725&lt;&gt;"",$E725&lt;&gt;"",LEFT(TRIM($C725),1)&lt;&gt;LEFT(TRIM($E725),1)),"Categoria e tipo estão incompatíveis.",IF(IF(OR($E725="",$F725=""),FALSE(),IFERROR(COUNTIF(INDIRECT("UNITS_"&amp;SUBSTITUTE(LEFT($E725,FIND(" ",$E725&amp;" ")-1),".","_")),$F725)=0,TRUE())),"Unidade incompatível com o tipo selecionado.",IF(OR(AND(ISNUMBER(SEARCH("comunic",LOWER($B725))),LEFT($E725,3)&lt;&gt;"4.4"),AND(ISNUMBER(SEARCH("monitor",LOWER($B725))),NOT(OR(LEFT($E725,3)="1.5",LEFT($E725,3)="2.5")))),"Revise a classificação do item conforme as regras de preenchimento.",IF(AND($B725&lt;&gt;"",OR(ISNUMBER(SEARCH("outro",LOWER($B725))),ISNUMBER(SEARCH("divers",LOWER($B725))),ISNUMBER(SEARCH("kit",LOWER($B725))),ISNUMBER(SEARCH("ferrament",LOWER($B725))),ISNUMBER(SEARCH("epi",LOWER($B725)))),NOT(OR($Z725&lt;&gt;"",$AA725&lt;&gt;""))),"Descrição muito genérica: detalhe melhor o item e registre o racional no memorial ou em anexo.",IF(AND($Y725=0,$B725&lt;&gt;"",OR($G725&lt;&gt;"",$H725&lt;&gt;"",$J725&lt;&gt;"",$K725&lt;&gt;"",$M725&lt;&gt;"",$N725&lt;&gt;"",$P725&lt;&gt;"",$Q725&lt;&gt;"",$S725&lt;&gt;"",$T725&lt;&gt;"",$V725&lt;&gt;"",$W725&lt;&gt;"")),"O item possui dados lançados, mas o total está zerado. Revise os valores informados.","")))))))))))))))</f>
        <v/>
      </c>
    </row>
    <row r="726" spans="1:35" ht="14.25" customHeight="1" x14ac:dyDescent="0.25">
      <c r="A726" s="57" t="str">
        <f t="shared" si="143"/>
        <v/>
      </c>
      <c r="B726" s="58"/>
      <c r="C726" s="58"/>
      <c r="D726" s="58"/>
      <c r="E726" s="58"/>
      <c r="F726" s="58"/>
      <c r="G726" s="269"/>
      <c r="H726" s="59"/>
      <c r="I726" s="273">
        <f t="shared" si="144"/>
        <v>0</v>
      </c>
      <c r="J726" s="269"/>
      <c r="K726" s="59"/>
      <c r="L726" s="270">
        <f t="shared" si="145"/>
        <v>0</v>
      </c>
      <c r="M726" s="269"/>
      <c r="N726" s="59"/>
      <c r="O726" s="270">
        <f t="shared" si="146"/>
        <v>0</v>
      </c>
      <c r="P726" s="269"/>
      <c r="Q726" s="59"/>
      <c r="R726" s="271">
        <f t="shared" si="147"/>
        <v>0</v>
      </c>
      <c r="S726" s="269"/>
      <c r="T726" s="59"/>
      <c r="U726" s="270">
        <f t="shared" si="148"/>
        <v>0</v>
      </c>
      <c r="V726" s="269"/>
      <c r="W726" s="59"/>
      <c r="X726" s="270">
        <f t="shared" si="149"/>
        <v>0</v>
      </c>
      <c r="Y726" s="270">
        <f t="shared" si="150"/>
        <v>0</v>
      </c>
      <c r="Z726" s="58"/>
      <c r="AA726" s="58"/>
      <c r="AB726" s="60" t="str">
        <f t="shared" si="151"/>
        <v/>
      </c>
      <c r="AC726" s="21" t="b">
        <f t="shared" si="152"/>
        <v>0</v>
      </c>
      <c r="AD726" s="21" t="b">
        <f t="shared" si="153"/>
        <v>0</v>
      </c>
      <c r="AE726" s="21" t="b">
        <f t="shared" si="154"/>
        <v>0</v>
      </c>
      <c r="AF726" s="21" t="b">
        <f ca="1">OR(AND($AC726,NOT($AD726)),AND($AC726,OR(AND($G726="",$H726&lt;&gt;""),AND($G726&lt;&gt;"",$H726=""),AND($J726="",$K726&lt;&gt;""),AND($J726&lt;&gt;"",$K726=""),AND($M726="",$N726&lt;&gt;""),AND($M726&lt;&gt;"",$N726=""),AND($P726="",$Q726&lt;&gt;""),AND($P726&lt;&gt;"",$Q726=""),AND($S726="",$T726&lt;&gt;""),AND($S726&lt;&gt;"",$T726=""),AND($V726="",$W726&lt;&gt;""),AND($V726&lt;&gt;"",$W726=""))),AND($C726&lt;&gt;"",$E726&lt;&gt;"",LEFT(TRIM($C726),1)&lt;&gt;LEFT(TRIM($E726),1)),IF(OR($E726="",$F726=""),FALSE(),IFERROR(COUNTIF(INDIRECT("UNITS_"&amp;SUBSTITUTE(LEFT($E726,FIND(" ",$E726&amp;" ")-1),".","_")),$F726)=0,TRUE())),AND($B726&lt;&gt;"",OR(ISNUMBER(SEARCH("outro",LOWER($B726))),ISNUMBER(SEARCH("divers",LOWER($B726))),ISNUMBER(SEARCH("etc",LOWER($B726))))),OR(AND(ISNUMBER(SEARCH("comunic",LOWER($B726))),LEFT($E726,3)&lt;&gt;"4.4"),AND(ISNUMBER(SEARCH("monitor",LOWER($B726))),NOT(OR(LEFT($E726,3)="1.5",LEFT($E726,3)="2.5")))),AND($B726&lt;&gt;"",OR(LEFT($C726,1)="1",LEFT($C726,1)="2"),$D726=""),AND($D726&lt;&gt;"",NOT(OR(LEFT($C726,1)="1",LEFT($C726,1)="2"))),AND($D726&lt;&gt;"",COUNTIF(' PROJETO'!$B$14:$B$16,$D726)=0),IF($D726="",FALSE(),IF(COUNTIF(' PROJETO'!$B$14:$B$16,$D726)=0,FALSE(),IFERROR(INDEX(' PROJETO'!$C$14:$C$16,MATCH($D726,' PROJETO'!$B$14:$B$16,0))&lt;&gt;"Sim",FALSE()))))</f>
        <v>0</v>
      </c>
      <c r="AG726" s="21" t="b">
        <f>AND($AC726,$Y726&gt;'CONFG.  LISTAS'!$F$4,$Z726="",$AA726="")</f>
        <v>0</v>
      </c>
      <c r="AH726" s="21" t="str">
        <f t="shared" si="155"/>
        <v/>
      </c>
      <c r="AI726" s="43" t="str">
        <f ca="1">IF(NOT($AC726),"",IF(OR($B726="",$C726="",$E726="",$F726=""),"Preencha descrição, categoria, tipo e unidade.",IF(AND($B726&lt;&gt;"",OR(LEFT($C726,1)="1",LEFT($C726,1)="2"),$D726=""),"Informe a prática de restauração para itens diretos.",IF(AND($D726&lt;&gt;"",NOT(OR(LEFT($C726,1)="1",LEFT($C726,1)="2"))),"Custos indiretos não devem pertencer a uma prática específica.",IF(AND($D726&lt;&gt;"",COUNTIF(' PROJETO'!$B$14:$B$16,$D726)=0),"Prática de restauração inválida ou não cadastrada.",IF(IF($D726="",FALSE(),IF(COUNTIF(' PROJETO'!$B$14:$B$16,$D726)=0,FALSE(),IFERROR(INDEX(' PROJETO'!$C$14:$C$16,MATCH($D726,' PROJETO'!$B$14:$B$16,0))&lt;&gt;"Sim",FALSE()))),"A prática informada no item não foi selecionada na aba Projeto.",IF(AND(MAX($I726,$L726,$O726,$R726,$U726,$X726)&gt;'CONFG.  LISTAS'!$F$4,NOT(OR($Z726&lt;&gt;"",$AA726&lt;&gt;""))),"Memorial de cálculo ou anexo obrigatório não informado para item acima do limite.",IF(OR(AND($G726&lt;&gt;"",$H726&lt;&gt;"",OR($G726&lt;=0,$H726&lt;=0)),AND($J726&lt;&gt;"",$K726&lt;&gt;"",OR($J726&lt;=0,$K726&lt;=0)),AND($M726&lt;&gt;"",$N726&lt;&gt;"",OR($M726&lt;=0,$N726&lt;=0)),AND($P726&lt;&gt;"",$Q726&lt;&gt;"",OR($P726&lt;=0,$Q726&lt;=0)),AND($S726&lt;&gt;"",$T726&lt;&gt;"",OR($S726&lt;=0,$T726&lt;=0)),AND($V726&lt;&gt;"",$W726&lt;&gt;"",OR($V726&lt;=0,$W726&lt;=0))),"Revise os valores informados: valor unitário e quantidade devem ser maiores que zero.",IF(OR(AND($G726="",$H726&lt;&gt;""),AND($G726&lt;&gt;"",$H726=""),AND($J726="",$K726&lt;&gt;""),AND($J726&lt;&gt;"",$K726=""),AND($M726="",$N726&lt;&gt;""),AND($M726&lt;&gt;"",$N726=""),AND($P726="",$Q726&lt;&gt;""),AND($P726&lt;&gt;"",$Q726=""),AND($S726="",$T726&lt;&gt;""),AND($S726&lt;&gt;"",$T726=""),AND($V726="",$W726&lt;&gt;""),AND($V726&lt;&gt;"",$W726="")),"Há ano preenchido parcialmente: "&amp;TRIM(IF(AND($G726="",$H726&lt;&gt;""),"Ano 1 (falta valor unitário); ","")&amp;IF(AND($G726&lt;&gt;"",$H726=""),"Ano 1 (falta quantidade); ","")&amp;IF(AND($J726="",$K726&lt;&gt;""),"Ano 2 (falta valor unitário); ","")&amp;IF(AND($J726&lt;&gt;"",$K726=""),"Ano 2 (falta quantidade); ","")&amp;IF(AND($M726="",$N726&lt;&gt;""),"Ano 3 (falta valor unitário); ","")&amp;IF(AND($M726&lt;&gt;"",$N726=""),"Ano 3 (falta quantidade); ","")&amp;IF(AND($P726="",$Q726&lt;&gt;""),"Ano 4 (falta valor unitário); ","")&amp;IF(AND($P726&lt;&gt;"",$Q726=""),"Ano 4 (falta quantidade); ","")&amp;IF(AND($S726="",$T726&lt;&gt;""),"Ano 5 (falta valor unitário); ","")&amp;IF(AND($S726&lt;&gt;"",$T726=""),"Ano 5 (falta quantidade); ","")&amp;IF(AND($V726="",$W726&lt;&gt;""),"Ano 6 (falta valor unitário); ","")&amp;IF(AND($V726&lt;&gt;"",$W726=""),"Ano 6 (falta quantidade); ","")), IF(NOT(OR(AND($G726&lt;&gt;"",$H726&lt;&gt;""),AND($J726&lt;&gt;"",$K726&lt;&gt;""),AND($M726&lt;&gt;"",$N726&lt;&gt;""),AND($P726&lt;&gt;"",$Q726&lt;&gt;""),AND($S726&lt;&gt;"",$T726&lt;&gt;""),AND($V726&lt;&gt;"",$W726&lt;&gt;""))),"Informe pelo menos um ano completo com valor unitário e quantidade.",IF(AND($C726&lt;&gt;"",$E726&lt;&gt;"",LEFT(TRIM($C726),1)&lt;&gt;LEFT(TRIM($E726),1)),"Categoria e tipo estão incompatíveis.",IF(IF(OR($E726="",$F726=""),FALSE(),IFERROR(COUNTIF(INDIRECT("UNITS_"&amp;SUBSTITUTE(LEFT($E726,FIND(" ",$E726&amp;" ")-1),".","_")),$F726)=0,TRUE())),"Unidade incompatível com o tipo selecionado.",IF(OR(AND(ISNUMBER(SEARCH("comunic",LOWER($B726))),LEFT($E726,3)&lt;&gt;"4.4"),AND(ISNUMBER(SEARCH("monitor",LOWER($B726))),NOT(OR(LEFT($E726,3)="1.5",LEFT($E726,3)="2.5")))),"Revise a classificação do item conforme as regras de preenchimento.",IF(AND($B726&lt;&gt;"",OR(ISNUMBER(SEARCH("outro",LOWER($B726))),ISNUMBER(SEARCH("divers",LOWER($B726))),ISNUMBER(SEARCH("kit",LOWER($B726))),ISNUMBER(SEARCH("ferrament",LOWER($B726))),ISNUMBER(SEARCH("epi",LOWER($B726)))),NOT(OR($Z726&lt;&gt;"",$AA726&lt;&gt;""))),"Descrição muito genérica: detalhe melhor o item e registre o racional no memorial ou em anexo.",IF(AND($Y726=0,$B726&lt;&gt;"",OR($G726&lt;&gt;"",$H726&lt;&gt;"",$J726&lt;&gt;"",$K726&lt;&gt;"",$M726&lt;&gt;"",$N726&lt;&gt;"",$P726&lt;&gt;"",$Q726&lt;&gt;"",$S726&lt;&gt;"",$T726&lt;&gt;"",$V726&lt;&gt;"",$W726&lt;&gt;"")),"O item possui dados lançados, mas o total está zerado. Revise os valores informados.","")))))))))))))))</f>
        <v/>
      </c>
    </row>
    <row r="727" spans="1:35" ht="14.25" customHeight="1" x14ac:dyDescent="0.25">
      <c r="A727" s="57" t="str">
        <f t="shared" si="143"/>
        <v/>
      </c>
      <c r="B727" s="61"/>
      <c r="C727" s="61"/>
      <c r="D727" s="58"/>
      <c r="E727" s="61"/>
      <c r="F727" s="61"/>
      <c r="G727" s="272"/>
      <c r="H727" s="62"/>
      <c r="I727" s="273">
        <f t="shared" si="144"/>
        <v>0</v>
      </c>
      <c r="J727" s="272"/>
      <c r="K727" s="62"/>
      <c r="L727" s="270">
        <f t="shared" si="145"/>
        <v>0</v>
      </c>
      <c r="M727" s="272"/>
      <c r="N727" s="62"/>
      <c r="O727" s="270">
        <f t="shared" si="146"/>
        <v>0</v>
      </c>
      <c r="P727" s="272"/>
      <c r="Q727" s="62"/>
      <c r="R727" s="271">
        <f t="shared" si="147"/>
        <v>0</v>
      </c>
      <c r="S727" s="272"/>
      <c r="T727" s="62"/>
      <c r="U727" s="270">
        <f t="shared" si="148"/>
        <v>0</v>
      </c>
      <c r="V727" s="272"/>
      <c r="W727" s="62"/>
      <c r="X727" s="270">
        <f t="shared" si="149"/>
        <v>0</v>
      </c>
      <c r="Y727" s="270">
        <f t="shared" si="150"/>
        <v>0</v>
      </c>
      <c r="Z727" s="61"/>
      <c r="AA727" s="61"/>
      <c r="AB727" s="60" t="str">
        <f t="shared" si="151"/>
        <v/>
      </c>
      <c r="AC727" s="21" t="b">
        <f t="shared" si="152"/>
        <v>0</v>
      </c>
      <c r="AD727" s="21" t="b">
        <f t="shared" si="153"/>
        <v>0</v>
      </c>
      <c r="AE727" s="21" t="b">
        <f t="shared" si="154"/>
        <v>0</v>
      </c>
      <c r="AF727" s="21" t="b">
        <f ca="1">OR(AND($AC727,NOT($AD727)),AND($AC727,OR(AND($G727="",$H727&lt;&gt;""),AND($G727&lt;&gt;"",$H727=""),AND($J727="",$K727&lt;&gt;""),AND($J727&lt;&gt;"",$K727=""),AND($M727="",$N727&lt;&gt;""),AND($M727&lt;&gt;"",$N727=""),AND($P727="",$Q727&lt;&gt;""),AND($P727&lt;&gt;"",$Q727=""),AND($S727="",$T727&lt;&gt;""),AND($S727&lt;&gt;"",$T727=""),AND($V727="",$W727&lt;&gt;""),AND($V727&lt;&gt;"",$W727=""))),AND($C727&lt;&gt;"",$E727&lt;&gt;"",LEFT(TRIM($C727),1)&lt;&gt;LEFT(TRIM($E727),1)),IF(OR($E727="",$F727=""),FALSE(),IFERROR(COUNTIF(INDIRECT("UNITS_"&amp;SUBSTITUTE(LEFT($E727,FIND(" ",$E727&amp;" ")-1),".","_")),$F727)=0,TRUE())),AND($B727&lt;&gt;"",OR(ISNUMBER(SEARCH("outro",LOWER($B727))),ISNUMBER(SEARCH("divers",LOWER($B727))),ISNUMBER(SEARCH("etc",LOWER($B727))))),OR(AND(ISNUMBER(SEARCH("comunic",LOWER($B727))),LEFT($E727,3)&lt;&gt;"4.4"),AND(ISNUMBER(SEARCH("monitor",LOWER($B727))),NOT(OR(LEFT($E727,3)="1.5",LEFT($E727,3)="2.5")))),AND($B727&lt;&gt;"",OR(LEFT($C727,1)="1",LEFT($C727,1)="2"),$D727=""),AND($D727&lt;&gt;"",NOT(OR(LEFT($C727,1)="1",LEFT($C727,1)="2"))),AND($D727&lt;&gt;"",COUNTIF(' PROJETO'!$B$14:$B$16,$D727)=0),IF($D727="",FALSE(),IF(COUNTIF(' PROJETO'!$B$14:$B$16,$D727)=0,FALSE(),IFERROR(INDEX(' PROJETO'!$C$14:$C$16,MATCH($D727,' PROJETO'!$B$14:$B$16,0))&lt;&gt;"Sim",FALSE()))))</f>
        <v>0</v>
      </c>
      <c r="AG727" s="21" t="b">
        <f>AND($AC727,$Y727&gt;'CONFG.  LISTAS'!$F$4,$Z727="",$AA727="")</f>
        <v>0</v>
      </c>
      <c r="AH727" s="21" t="str">
        <f t="shared" si="155"/>
        <v/>
      </c>
      <c r="AI727" s="43" t="str">
        <f ca="1">IF(NOT($AC727),"",IF(OR($B727="",$C727="",$E727="",$F727=""),"Preencha descrição, categoria, tipo e unidade.",IF(AND($B727&lt;&gt;"",OR(LEFT($C727,1)="1",LEFT($C727,1)="2"),$D727=""),"Informe a prática de restauração para itens diretos.",IF(AND($D727&lt;&gt;"",NOT(OR(LEFT($C727,1)="1",LEFT($C727,1)="2"))),"Custos indiretos não devem pertencer a uma prática específica.",IF(AND($D727&lt;&gt;"",COUNTIF(' PROJETO'!$B$14:$B$16,$D727)=0),"Prática de restauração inválida ou não cadastrada.",IF(IF($D727="",FALSE(),IF(COUNTIF(' PROJETO'!$B$14:$B$16,$D727)=0,FALSE(),IFERROR(INDEX(' PROJETO'!$C$14:$C$16,MATCH($D727,' PROJETO'!$B$14:$B$16,0))&lt;&gt;"Sim",FALSE()))),"A prática informada no item não foi selecionada na aba Projeto.",IF(AND(MAX($I727,$L727,$O727,$R727,$U727,$X727)&gt;'CONFG.  LISTAS'!$F$4,NOT(OR($Z727&lt;&gt;"",$AA727&lt;&gt;""))),"Memorial de cálculo ou anexo obrigatório não informado para item acima do limite.",IF(OR(AND($G727&lt;&gt;"",$H727&lt;&gt;"",OR($G727&lt;=0,$H727&lt;=0)),AND($J727&lt;&gt;"",$K727&lt;&gt;"",OR($J727&lt;=0,$K727&lt;=0)),AND($M727&lt;&gt;"",$N727&lt;&gt;"",OR($M727&lt;=0,$N727&lt;=0)),AND($P727&lt;&gt;"",$Q727&lt;&gt;"",OR($P727&lt;=0,$Q727&lt;=0)),AND($S727&lt;&gt;"",$T727&lt;&gt;"",OR($S727&lt;=0,$T727&lt;=0)),AND($V727&lt;&gt;"",$W727&lt;&gt;"",OR($V727&lt;=0,$W727&lt;=0))),"Revise os valores informados: valor unitário e quantidade devem ser maiores que zero.",IF(OR(AND($G727="",$H727&lt;&gt;""),AND($G727&lt;&gt;"",$H727=""),AND($J727="",$K727&lt;&gt;""),AND($J727&lt;&gt;"",$K727=""),AND($M727="",$N727&lt;&gt;""),AND($M727&lt;&gt;"",$N727=""),AND($P727="",$Q727&lt;&gt;""),AND($P727&lt;&gt;"",$Q727=""),AND($S727="",$T727&lt;&gt;""),AND($S727&lt;&gt;"",$T727=""),AND($V727="",$W727&lt;&gt;""),AND($V727&lt;&gt;"",$W727="")),"Há ano preenchido parcialmente: "&amp;TRIM(IF(AND($G727="",$H727&lt;&gt;""),"Ano 1 (falta valor unitário); ","")&amp;IF(AND($G727&lt;&gt;"",$H727=""),"Ano 1 (falta quantidade); ","")&amp;IF(AND($J727="",$K727&lt;&gt;""),"Ano 2 (falta valor unitário); ","")&amp;IF(AND($J727&lt;&gt;"",$K727=""),"Ano 2 (falta quantidade); ","")&amp;IF(AND($M727="",$N727&lt;&gt;""),"Ano 3 (falta valor unitário); ","")&amp;IF(AND($M727&lt;&gt;"",$N727=""),"Ano 3 (falta quantidade); ","")&amp;IF(AND($P727="",$Q727&lt;&gt;""),"Ano 4 (falta valor unitário); ","")&amp;IF(AND($P727&lt;&gt;"",$Q727=""),"Ano 4 (falta quantidade); ","")&amp;IF(AND($S727="",$T727&lt;&gt;""),"Ano 5 (falta valor unitário); ","")&amp;IF(AND($S727&lt;&gt;"",$T727=""),"Ano 5 (falta quantidade); ","")&amp;IF(AND($V727="",$W727&lt;&gt;""),"Ano 6 (falta valor unitário); ","")&amp;IF(AND($V727&lt;&gt;"",$W727=""),"Ano 6 (falta quantidade); ","")), IF(NOT(OR(AND($G727&lt;&gt;"",$H727&lt;&gt;""),AND($J727&lt;&gt;"",$K727&lt;&gt;""),AND($M727&lt;&gt;"",$N727&lt;&gt;""),AND($P727&lt;&gt;"",$Q727&lt;&gt;""),AND($S727&lt;&gt;"",$T727&lt;&gt;""),AND($V727&lt;&gt;"",$W727&lt;&gt;""))),"Informe pelo menos um ano completo com valor unitário e quantidade.",IF(AND($C727&lt;&gt;"",$E727&lt;&gt;"",LEFT(TRIM($C727),1)&lt;&gt;LEFT(TRIM($E727),1)),"Categoria e tipo estão incompatíveis.",IF(IF(OR($E727="",$F727=""),FALSE(),IFERROR(COUNTIF(INDIRECT("UNITS_"&amp;SUBSTITUTE(LEFT($E727,FIND(" ",$E727&amp;" ")-1),".","_")),$F727)=0,TRUE())),"Unidade incompatível com o tipo selecionado.",IF(OR(AND(ISNUMBER(SEARCH("comunic",LOWER($B727))),LEFT($E727,3)&lt;&gt;"4.4"),AND(ISNUMBER(SEARCH("monitor",LOWER($B727))),NOT(OR(LEFT($E727,3)="1.5",LEFT($E727,3)="2.5")))),"Revise a classificação do item conforme as regras de preenchimento.",IF(AND($B727&lt;&gt;"",OR(ISNUMBER(SEARCH("outro",LOWER($B727))),ISNUMBER(SEARCH("divers",LOWER($B727))),ISNUMBER(SEARCH("kit",LOWER($B727))),ISNUMBER(SEARCH("ferrament",LOWER($B727))),ISNUMBER(SEARCH("epi",LOWER($B727)))),NOT(OR($Z727&lt;&gt;"",$AA727&lt;&gt;""))),"Descrição muito genérica: detalhe melhor o item e registre o racional no memorial ou em anexo.",IF(AND($Y727=0,$B727&lt;&gt;"",OR($G727&lt;&gt;"",$H727&lt;&gt;"",$J727&lt;&gt;"",$K727&lt;&gt;"",$M727&lt;&gt;"",$N727&lt;&gt;"",$P727&lt;&gt;"",$Q727&lt;&gt;"",$S727&lt;&gt;"",$T727&lt;&gt;"",$V727&lt;&gt;"",$W727&lt;&gt;"")),"O item possui dados lançados, mas o total está zerado. Revise os valores informados.","")))))))))))))))</f>
        <v/>
      </c>
    </row>
    <row r="728" spans="1:35" ht="14.25" customHeight="1" x14ac:dyDescent="0.25">
      <c r="A728" s="57" t="str">
        <f t="shared" si="143"/>
        <v/>
      </c>
      <c r="B728" s="58"/>
      <c r="C728" s="58"/>
      <c r="D728" s="58"/>
      <c r="E728" s="58"/>
      <c r="F728" s="58"/>
      <c r="G728" s="269"/>
      <c r="H728" s="59"/>
      <c r="I728" s="273">
        <f t="shared" si="144"/>
        <v>0</v>
      </c>
      <c r="J728" s="269"/>
      <c r="K728" s="59"/>
      <c r="L728" s="270">
        <f t="shared" si="145"/>
        <v>0</v>
      </c>
      <c r="M728" s="269"/>
      <c r="N728" s="59"/>
      <c r="O728" s="270">
        <f t="shared" si="146"/>
        <v>0</v>
      </c>
      <c r="P728" s="269"/>
      <c r="Q728" s="59"/>
      <c r="R728" s="271">
        <f t="shared" si="147"/>
        <v>0</v>
      </c>
      <c r="S728" s="269"/>
      <c r="T728" s="59"/>
      <c r="U728" s="270">
        <f t="shared" si="148"/>
        <v>0</v>
      </c>
      <c r="V728" s="269"/>
      <c r="W728" s="59"/>
      <c r="X728" s="270">
        <f t="shared" si="149"/>
        <v>0</v>
      </c>
      <c r="Y728" s="270">
        <f t="shared" si="150"/>
        <v>0</v>
      </c>
      <c r="Z728" s="58"/>
      <c r="AA728" s="58"/>
      <c r="AB728" s="60" t="str">
        <f t="shared" si="151"/>
        <v/>
      </c>
      <c r="AC728" s="21" t="b">
        <f t="shared" si="152"/>
        <v>0</v>
      </c>
      <c r="AD728" s="21" t="b">
        <f t="shared" si="153"/>
        <v>0</v>
      </c>
      <c r="AE728" s="21" t="b">
        <f t="shared" si="154"/>
        <v>0</v>
      </c>
      <c r="AF728" s="21" t="b">
        <f ca="1">OR(AND($AC728,NOT($AD728)),AND($AC728,OR(AND($G728="",$H728&lt;&gt;""),AND($G728&lt;&gt;"",$H728=""),AND($J728="",$K728&lt;&gt;""),AND($J728&lt;&gt;"",$K728=""),AND($M728="",$N728&lt;&gt;""),AND($M728&lt;&gt;"",$N728=""),AND($P728="",$Q728&lt;&gt;""),AND($P728&lt;&gt;"",$Q728=""),AND($S728="",$T728&lt;&gt;""),AND($S728&lt;&gt;"",$T728=""),AND($V728="",$W728&lt;&gt;""),AND($V728&lt;&gt;"",$W728=""))),AND($C728&lt;&gt;"",$E728&lt;&gt;"",LEFT(TRIM($C728),1)&lt;&gt;LEFT(TRIM($E728),1)),IF(OR($E728="",$F728=""),FALSE(),IFERROR(COUNTIF(INDIRECT("UNITS_"&amp;SUBSTITUTE(LEFT($E728,FIND(" ",$E728&amp;" ")-1),".","_")),$F728)=0,TRUE())),AND($B728&lt;&gt;"",OR(ISNUMBER(SEARCH("outro",LOWER($B728))),ISNUMBER(SEARCH("divers",LOWER($B728))),ISNUMBER(SEARCH("etc",LOWER($B728))))),OR(AND(ISNUMBER(SEARCH("comunic",LOWER($B728))),LEFT($E728,3)&lt;&gt;"4.4"),AND(ISNUMBER(SEARCH("monitor",LOWER($B728))),NOT(OR(LEFT($E728,3)="1.5",LEFT($E728,3)="2.5")))),AND($B728&lt;&gt;"",OR(LEFT($C728,1)="1",LEFT($C728,1)="2"),$D728=""),AND($D728&lt;&gt;"",NOT(OR(LEFT($C728,1)="1",LEFT($C728,1)="2"))),AND($D728&lt;&gt;"",COUNTIF(' PROJETO'!$B$14:$B$16,$D728)=0),IF($D728="",FALSE(),IF(COUNTIF(' PROJETO'!$B$14:$B$16,$D728)=0,FALSE(),IFERROR(INDEX(' PROJETO'!$C$14:$C$16,MATCH($D728,' PROJETO'!$B$14:$B$16,0))&lt;&gt;"Sim",FALSE()))))</f>
        <v>0</v>
      </c>
      <c r="AG728" s="21" t="b">
        <f>AND($AC728,$Y728&gt;'CONFG.  LISTAS'!$F$4,$Z728="",$AA728="")</f>
        <v>0</v>
      </c>
      <c r="AH728" s="21" t="str">
        <f t="shared" si="155"/>
        <v/>
      </c>
      <c r="AI728" s="43" t="str">
        <f ca="1">IF(NOT($AC728),"",IF(OR($B728="",$C728="",$E728="",$F728=""),"Preencha descrição, categoria, tipo e unidade.",IF(AND($B728&lt;&gt;"",OR(LEFT($C728,1)="1",LEFT($C728,1)="2"),$D728=""),"Informe a prática de restauração para itens diretos.",IF(AND($D728&lt;&gt;"",NOT(OR(LEFT($C728,1)="1",LEFT($C728,1)="2"))),"Custos indiretos não devem pertencer a uma prática específica.",IF(AND($D728&lt;&gt;"",COUNTIF(' PROJETO'!$B$14:$B$16,$D728)=0),"Prática de restauração inválida ou não cadastrada.",IF(IF($D728="",FALSE(),IF(COUNTIF(' PROJETO'!$B$14:$B$16,$D728)=0,FALSE(),IFERROR(INDEX(' PROJETO'!$C$14:$C$16,MATCH($D728,' PROJETO'!$B$14:$B$16,0))&lt;&gt;"Sim",FALSE()))),"A prática informada no item não foi selecionada na aba Projeto.",IF(AND(MAX($I728,$L728,$O728,$R728,$U728,$X728)&gt;'CONFG.  LISTAS'!$F$4,NOT(OR($Z728&lt;&gt;"",$AA728&lt;&gt;""))),"Memorial de cálculo ou anexo obrigatório não informado para item acima do limite.",IF(OR(AND($G728&lt;&gt;"",$H728&lt;&gt;"",OR($G728&lt;=0,$H728&lt;=0)),AND($J728&lt;&gt;"",$K728&lt;&gt;"",OR($J728&lt;=0,$K728&lt;=0)),AND($M728&lt;&gt;"",$N728&lt;&gt;"",OR($M728&lt;=0,$N728&lt;=0)),AND($P728&lt;&gt;"",$Q728&lt;&gt;"",OR($P728&lt;=0,$Q728&lt;=0)),AND($S728&lt;&gt;"",$T728&lt;&gt;"",OR($S728&lt;=0,$T728&lt;=0)),AND($V728&lt;&gt;"",$W728&lt;&gt;"",OR($V728&lt;=0,$W728&lt;=0))),"Revise os valores informados: valor unitário e quantidade devem ser maiores que zero.",IF(OR(AND($G728="",$H728&lt;&gt;""),AND($G728&lt;&gt;"",$H728=""),AND($J728="",$K728&lt;&gt;""),AND($J728&lt;&gt;"",$K728=""),AND($M728="",$N728&lt;&gt;""),AND($M728&lt;&gt;"",$N728=""),AND($P728="",$Q728&lt;&gt;""),AND($P728&lt;&gt;"",$Q728=""),AND($S728="",$T728&lt;&gt;""),AND($S728&lt;&gt;"",$T728=""),AND($V728="",$W728&lt;&gt;""),AND($V728&lt;&gt;"",$W728="")),"Há ano preenchido parcialmente: "&amp;TRIM(IF(AND($G728="",$H728&lt;&gt;""),"Ano 1 (falta valor unitário); ","")&amp;IF(AND($G728&lt;&gt;"",$H728=""),"Ano 1 (falta quantidade); ","")&amp;IF(AND($J728="",$K728&lt;&gt;""),"Ano 2 (falta valor unitário); ","")&amp;IF(AND($J728&lt;&gt;"",$K728=""),"Ano 2 (falta quantidade); ","")&amp;IF(AND($M728="",$N728&lt;&gt;""),"Ano 3 (falta valor unitário); ","")&amp;IF(AND($M728&lt;&gt;"",$N728=""),"Ano 3 (falta quantidade); ","")&amp;IF(AND($P728="",$Q728&lt;&gt;""),"Ano 4 (falta valor unitário); ","")&amp;IF(AND($P728&lt;&gt;"",$Q728=""),"Ano 4 (falta quantidade); ","")&amp;IF(AND($S728="",$T728&lt;&gt;""),"Ano 5 (falta valor unitário); ","")&amp;IF(AND($S728&lt;&gt;"",$T728=""),"Ano 5 (falta quantidade); ","")&amp;IF(AND($V728="",$W728&lt;&gt;""),"Ano 6 (falta valor unitário); ","")&amp;IF(AND($V728&lt;&gt;"",$W728=""),"Ano 6 (falta quantidade); ","")), IF(NOT(OR(AND($G728&lt;&gt;"",$H728&lt;&gt;""),AND($J728&lt;&gt;"",$K728&lt;&gt;""),AND($M728&lt;&gt;"",$N728&lt;&gt;""),AND($P728&lt;&gt;"",$Q728&lt;&gt;""),AND($S728&lt;&gt;"",$T728&lt;&gt;""),AND($V728&lt;&gt;"",$W728&lt;&gt;""))),"Informe pelo menos um ano completo com valor unitário e quantidade.",IF(AND($C728&lt;&gt;"",$E728&lt;&gt;"",LEFT(TRIM($C728),1)&lt;&gt;LEFT(TRIM($E728),1)),"Categoria e tipo estão incompatíveis.",IF(IF(OR($E728="",$F728=""),FALSE(),IFERROR(COUNTIF(INDIRECT("UNITS_"&amp;SUBSTITUTE(LEFT($E728,FIND(" ",$E728&amp;" ")-1),".","_")),$F728)=0,TRUE())),"Unidade incompatível com o tipo selecionado.",IF(OR(AND(ISNUMBER(SEARCH("comunic",LOWER($B728))),LEFT($E728,3)&lt;&gt;"4.4"),AND(ISNUMBER(SEARCH("monitor",LOWER($B728))),NOT(OR(LEFT($E728,3)="1.5",LEFT($E728,3)="2.5")))),"Revise a classificação do item conforme as regras de preenchimento.",IF(AND($B728&lt;&gt;"",OR(ISNUMBER(SEARCH("outro",LOWER($B728))),ISNUMBER(SEARCH("divers",LOWER($B728))),ISNUMBER(SEARCH("kit",LOWER($B728))),ISNUMBER(SEARCH("ferrament",LOWER($B728))),ISNUMBER(SEARCH("epi",LOWER($B728)))),NOT(OR($Z728&lt;&gt;"",$AA728&lt;&gt;""))),"Descrição muito genérica: detalhe melhor o item e registre o racional no memorial ou em anexo.",IF(AND($Y728=0,$B728&lt;&gt;"",OR($G728&lt;&gt;"",$H728&lt;&gt;"",$J728&lt;&gt;"",$K728&lt;&gt;"",$M728&lt;&gt;"",$N728&lt;&gt;"",$P728&lt;&gt;"",$Q728&lt;&gt;"",$S728&lt;&gt;"",$T728&lt;&gt;"",$V728&lt;&gt;"",$W728&lt;&gt;"")),"O item possui dados lançados, mas o total está zerado. Revise os valores informados.","")))))))))))))))</f>
        <v/>
      </c>
    </row>
    <row r="729" spans="1:35" ht="14.25" customHeight="1" x14ac:dyDescent="0.25">
      <c r="A729" s="57" t="str">
        <f t="shared" si="143"/>
        <v/>
      </c>
      <c r="B729" s="61"/>
      <c r="C729" s="61"/>
      <c r="D729" s="58"/>
      <c r="E729" s="61"/>
      <c r="F729" s="61"/>
      <c r="G729" s="272"/>
      <c r="H729" s="62"/>
      <c r="I729" s="273">
        <f t="shared" si="144"/>
        <v>0</v>
      </c>
      <c r="J729" s="272"/>
      <c r="K729" s="62"/>
      <c r="L729" s="270">
        <f t="shared" si="145"/>
        <v>0</v>
      </c>
      <c r="M729" s="272"/>
      <c r="N729" s="62"/>
      <c r="O729" s="270">
        <f t="shared" si="146"/>
        <v>0</v>
      </c>
      <c r="P729" s="272"/>
      <c r="Q729" s="62"/>
      <c r="R729" s="271">
        <f t="shared" si="147"/>
        <v>0</v>
      </c>
      <c r="S729" s="272"/>
      <c r="T729" s="62"/>
      <c r="U729" s="270">
        <f t="shared" si="148"/>
        <v>0</v>
      </c>
      <c r="V729" s="272"/>
      <c r="W729" s="62"/>
      <c r="X729" s="270">
        <f t="shared" si="149"/>
        <v>0</v>
      </c>
      <c r="Y729" s="270">
        <f t="shared" si="150"/>
        <v>0</v>
      </c>
      <c r="Z729" s="61"/>
      <c r="AA729" s="61"/>
      <c r="AB729" s="60" t="str">
        <f t="shared" si="151"/>
        <v/>
      </c>
      <c r="AC729" s="21" t="b">
        <f t="shared" si="152"/>
        <v>0</v>
      </c>
      <c r="AD729" s="21" t="b">
        <f t="shared" si="153"/>
        <v>0</v>
      </c>
      <c r="AE729" s="21" t="b">
        <f t="shared" si="154"/>
        <v>0</v>
      </c>
      <c r="AF729" s="21" t="b">
        <f ca="1">OR(AND($AC729,NOT($AD729)),AND($AC729,OR(AND($G729="",$H729&lt;&gt;""),AND($G729&lt;&gt;"",$H729=""),AND($J729="",$K729&lt;&gt;""),AND($J729&lt;&gt;"",$K729=""),AND($M729="",$N729&lt;&gt;""),AND($M729&lt;&gt;"",$N729=""),AND($P729="",$Q729&lt;&gt;""),AND($P729&lt;&gt;"",$Q729=""),AND($S729="",$T729&lt;&gt;""),AND($S729&lt;&gt;"",$T729=""),AND($V729="",$W729&lt;&gt;""),AND($V729&lt;&gt;"",$W729=""))),AND($C729&lt;&gt;"",$E729&lt;&gt;"",LEFT(TRIM($C729),1)&lt;&gt;LEFT(TRIM($E729),1)),IF(OR($E729="",$F729=""),FALSE(),IFERROR(COUNTIF(INDIRECT("UNITS_"&amp;SUBSTITUTE(LEFT($E729,FIND(" ",$E729&amp;" ")-1),".","_")),$F729)=0,TRUE())),AND($B729&lt;&gt;"",OR(ISNUMBER(SEARCH("outro",LOWER($B729))),ISNUMBER(SEARCH("divers",LOWER($B729))),ISNUMBER(SEARCH("etc",LOWER($B729))))),OR(AND(ISNUMBER(SEARCH("comunic",LOWER($B729))),LEFT($E729,3)&lt;&gt;"4.4"),AND(ISNUMBER(SEARCH("monitor",LOWER($B729))),NOT(OR(LEFT($E729,3)="1.5",LEFT($E729,3)="2.5")))),AND($B729&lt;&gt;"",OR(LEFT($C729,1)="1",LEFT($C729,1)="2"),$D729=""),AND($D729&lt;&gt;"",NOT(OR(LEFT($C729,1)="1",LEFT($C729,1)="2"))),AND($D729&lt;&gt;"",COUNTIF(' PROJETO'!$B$14:$B$16,$D729)=0),IF($D729="",FALSE(),IF(COUNTIF(' PROJETO'!$B$14:$B$16,$D729)=0,FALSE(),IFERROR(INDEX(' PROJETO'!$C$14:$C$16,MATCH($D729,' PROJETO'!$B$14:$B$16,0))&lt;&gt;"Sim",FALSE()))))</f>
        <v>0</v>
      </c>
      <c r="AG729" s="21" t="b">
        <f>AND($AC729,$Y729&gt;'CONFG.  LISTAS'!$F$4,$Z729="",$AA729="")</f>
        <v>0</v>
      </c>
      <c r="AH729" s="21" t="str">
        <f t="shared" si="155"/>
        <v/>
      </c>
      <c r="AI729" s="43" t="str">
        <f ca="1">IF(NOT($AC729),"",IF(OR($B729="",$C729="",$E729="",$F729=""),"Preencha descrição, categoria, tipo e unidade.",IF(AND($B729&lt;&gt;"",OR(LEFT($C729,1)="1",LEFT($C729,1)="2"),$D729=""),"Informe a prática de restauração para itens diretos.",IF(AND($D729&lt;&gt;"",NOT(OR(LEFT($C729,1)="1",LEFT($C729,1)="2"))),"Custos indiretos não devem pertencer a uma prática específica.",IF(AND($D729&lt;&gt;"",COUNTIF(' PROJETO'!$B$14:$B$16,$D729)=0),"Prática de restauração inválida ou não cadastrada.",IF(IF($D729="",FALSE(),IF(COUNTIF(' PROJETO'!$B$14:$B$16,$D729)=0,FALSE(),IFERROR(INDEX(' PROJETO'!$C$14:$C$16,MATCH($D729,' PROJETO'!$B$14:$B$16,0))&lt;&gt;"Sim",FALSE()))),"A prática informada no item não foi selecionada na aba Projeto.",IF(AND(MAX($I729,$L729,$O729,$R729,$U729,$X729)&gt;'CONFG.  LISTAS'!$F$4,NOT(OR($Z729&lt;&gt;"",$AA729&lt;&gt;""))),"Memorial de cálculo ou anexo obrigatório não informado para item acima do limite.",IF(OR(AND($G729&lt;&gt;"",$H729&lt;&gt;"",OR($G729&lt;=0,$H729&lt;=0)),AND($J729&lt;&gt;"",$K729&lt;&gt;"",OR($J729&lt;=0,$K729&lt;=0)),AND($M729&lt;&gt;"",$N729&lt;&gt;"",OR($M729&lt;=0,$N729&lt;=0)),AND($P729&lt;&gt;"",$Q729&lt;&gt;"",OR($P729&lt;=0,$Q729&lt;=0)),AND($S729&lt;&gt;"",$T729&lt;&gt;"",OR($S729&lt;=0,$T729&lt;=0)),AND($V729&lt;&gt;"",$W729&lt;&gt;"",OR($V729&lt;=0,$W729&lt;=0))),"Revise os valores informados: valor unitário e quantidade devem ser maiores que zero.",IF(OR(AND($G729="",$H729&lt;&gt;""),AND($G729&lt;&gt;"",$H729=""),AND($J729="",$K729&lt;&gt;""),AND($J729&lt;&gt;"",$K729=""),AND($M729="",$N729&lt;&gt;""),AND($M729&lt;&gt;"",$N729=""),AND($P729="",$Q729&lt;&gt;""),AND($P729&lt;&gt;"",$Q729=""),AND($S729="",$T729&lt;&gt;""),AND($S729&lt;&gt;"",$T729=""),AND($V729="",$W729&lt;&gt;""),AND($V729&lt;&gt;"",$W729="")),"Há ano preenchido parcialmente: "&amp;TRIM(IF(AND($G729="",$H729&lt;&gt;""),"Ano 1 (falta valor unitário); ","")&amp;IF(AND($G729&lt;&gt;"",$H729=""),"Ano 1 (falta quantidade); ","")&amp;IF(AND($J729="",$K729&lt;&gt;""),"Ano 2 (falta valor unitário); ","")&amp;IF(AND($J729&lt;&gt;"",$K729=""),"Ano 2 (falta quantidade); ","")&amp;IF(AND($M729="",$N729&lt;&gt;""),"Ano 3 (falta valor unitário); ","")&amp;IF(AND($M729&lt;&gt;"",$N729=""),"Ano 3 (falta quantidade); ","")&amp;IF(AND($P729="",$Q729&lt;&gt;""),"Ano 4 (falta valor unitário); ","")&amp;IF(AND($P729&lt;&gt;"",$Q729=""),"Ano 4 (falta quantidade); ","")&amp;IF(AND($S729="",$T729&lt;&gt;""),"Ano 5 (falta valor unitário); ","")&amp;IF(AND($S729&lt;&gt;"",$T729=""),"Ano 5 (falta quantidade); ","")&amp;IF(AND($V729="",$W729&lt;&gt;""),"Ano 6 (falta valor unitário); ","")&amp;IF(AND($V729&lt;&gt;"",$W729=""),"Ano 6 (falta quantidade); ","")), IF(NOT(OR(AND($G729&lt;&gt;"",$H729&lt;&gt;""),AND($J729&lt;&gt;"",$K729&lt;&gt;""),AND($M729&lt;&gt;"",$N729&lt;&gt;""),AND($P729&lt;&gt;"",$Q729&lt;&gt;""),AND($S729&lt;&gt;"",$T729&lt;&gt;""),AND($V729&lt;&gt;"",$W729&lt;&gt;""))),"Informe pelo menos um ano completo com valor unitário e quantidade.",IF(AND($C729&lt;&gt;"",$E729&lt;&gt;"",LEFT(TRIM($C729),1)&lt;&gt;LEFT(TRIM($E729),1)),"Categoria e tipo estão incompatíveis.",IF(IF(OR($E729="",$F729=""),FALSE(),IFERROR(COUNTIF(INDIRECT("UNITS_"&amp;SUBSTITUTE(LEFT($E729,FIND(" ",$E729&amp;" ")-1),".","_")),$F729)=0,TRUE())),"Unidade incompatível com o tipo selecionado.",IF(OR(AND(ISNUMBER(SEARCH("comunic",LOWER($B729))),LEFT($E729,3)&lt;&gt;"4.4"),AND(ISNUMBER(SEARCH("monitor",LOWER($B729))),NOT(OR(LEFT($E729,3)="1.5",LEFT($E729,3)="2.5")))),"Revise a classificação do item conforme as regras de preenchimento.",IF(AND($B729&lt;&gt;"",OR(ISNUMBER(SEARCH("outro",LOWER($B729))),ISNUMBER(SEARCH("divers",LOWER($B729))),ISNUMBER(SEARCH("kit",LOWER($B729))),ISNUMBER(SEARCH("ferrament",LOWER($B729))),ISNUMBER(SEARCH("epi",LOWER($B729)))),NOT(OR($Z729&lt;&gt;"",$AA729&lt;&gt;""))),"Descrição muito genérica: detalhe melhor o item e registre o racional no memorial ou em anexo.",IF(AND($Y729=0,$B729&lt;&gt;"",OR($G729&lt;&gt;"",$H729&lt;&gt;"",$J729&lt;&gt;"",$K729&lt;&gt;"",$M729&lt;&gt;"",$N729&lt;&gt;"",$P729&lt;&gt;"",$Q729&lt;&gt;"",$S729&lt;&gt;"",$T729&lt;&gt;"",$V729&lt;&gt;"",$W729&lt;&gt;"")),"O item possui dados lançados, mas o total está zerado. Revise os valores informados.","")))))))))))))))</f>
        <v/>
      </c>
    </row>
    <row r="730" spans="1:35" ht="14.25" customHeight="1" x14ac:dyDescent="0.25">
      <c r="A730" s="57" t="str">
        <f t="shared" si="143"/>
        <v/>
      </c>
      <c r="B730" s="58"/>
      <c r="C730" s="58"/>
      <c r="D730" s="58"/>
      <c r="E730" s="58"/>
      <c r="F730" s="58"/>
      <c r="G730" s="269"/>
      <c r="H730" s="59"/>
      <c r="I730" s="273">
        <f t="shared" si="144"/>
        <v>0</v>
      </c>
      <c r="J730" s="269"/>
      <c r="K730" s="59"/>
      <c r="L730" s="270">
        <f t="shared" si="145"/>
        <v>0</v>
      </c>
      <c r="M730" s="269"/>
      <c r="N730" s="59"/>
      <c r="O730" s="270">
        <f t="shared" si="146"/>
        <v>0</v>
      </c>
      <c r="P730" s="269"/>
      <c r="Q730" s="59"/>
      <c r="R730" s="271">
        <f t="shared" si="147"/>
        <v>0</v>
      </c>
      <c r="S730" s="269"/>
      <c r="T730" s="59"/>
      <c r="U730" s="270">
        <f t="shared" si="148"/>
        <v>0</v>
      </c>
      <c r="V730" s="269"/>
      <c r="W730" s="59"/>
      <c r="X730" s="270">
        <f t="shared" si="149"/>
        <v>0</v>
      </c>
      <c r="Y730" s="270">
        <f t="shared" si="150"/>
        <v>0</v>
      </c>
      <c r="Z730" s="58"/>
      <c r="AA730" s="58"/>
      <c r="AB730" s="60" t="str">
        <f t="shared" si="151"/>
        <v/>
      </c>
      <c r="AC730" s="21" t="b">
        <f t="shared" si="152"/>
        <v>0</v>
      </c>
      <c r="AD730" s="21" t="b">
        <f t="shared" si="153"/>
        <v>0</v>
      </c>
      <c r="AE730" s="21" t="b">
        <f t="shared" si="154"/>
        <v>0</v>
      </c>
      <c r="AF730" s="21" t="b">
        <f ca="1">OR(AND($AC730,NOT($AD730)),AND($AC730,OR(AND($G730="",$H730&lt;&gt;""),AND($G730&lt;&gt;"",$H730=""),AND($J730="",$K730&lt;&gt;""),AND($J730&lt;&gt;"",$K730=""),AND($M730="",$N730&lt;&gt;""),AND($M730&lt;&gt;"",$N730=""),AND($P730="",$Q730&lt;&gt;""),AND($P730&lt;&gt;"",$Q730=""),AND($S730="",$T730&lt;&gt;""),AND($S730&lt;&gt;"",$T730=""),AND($V730="",$W730&lt;&gt;""),AND($V730&lt;&gt;"",$W730=""))),AND($C730&lt;&gt;"",$E730&lt;&gt;"",LEFT(TRIM($C730),1)&lt;&gt;LEFT(TRIM($E730),1)),IF(OR($E730="",$F730=""),FALSE(),IFERROR(COUNTIF(INDIRECT("UNITS_"&amp;SUBSTITUTE(LEFT($E730,FIND(" ",$E730&amp;" ")-1),".","_")),$F730)=0,TRUE())),AND($B730&lt;&gt;"",OR(ISNUMBER(SEARCH("outro",LOWER($B730))),ISNUMBER(SEARCH("divers",LOWER($B730))),ISNUMBER(SEARCH("etc",LOWER($B730))))),OR(AND(ISNUMBER(SEARCH("comunic",LOWER($B730))),LEFT($E730,3)&lt;&gt;"4.4"),AND(ISNUMBER(SEARCH("monitor",LOWER($B730))),NOT(OR(LEFT($E730,3)="1.5",LEFT($E730,3)="2.5")))),AND($B730&lt;&gt;"",OR(LEFT($C730,1)="1",LEFT($C730,1)="2"),$D730=""),AND($D730&lt;&gt;"",NOT(OR(LEFT($C730,1)="1",LEFT($C730,1)="2"))),AND($D730&lt;&gt;"",COUNTIF(' PROJETO'!$B$14:$B$16,$D730)=0),IF($D730="",FALSE(),IF(COUNTIF(' PROJETO'!$B$14:$B$16,$D730)=0,FALSE(),IFERROR(INDEX(' PROJETO'!$C$14:$C$16,MATCH($D730,' PROJETO'!$B$14:$B$16,0))&lt;&gt;"Sim",FALSE()))))</f>
        <v>0</v>
      </c>
      <c r="AG730" s="21" t="b">
        <f>AND($AC730,$Y730&gt;'CONFG.  LISTAS'!$F$4,$Z730="",$AA730="")</f>
        <v>0</v>
      </c>
      <c r="AH730" s="21" t="str">
        <f t="shared" si="155"/>
        <v/>
      </c>
      <c r="AI730" s="43" t="str">
        <f ca="1">IF(NOT($AC730),"",IF(OR($B730="",$C730="",$E730="",$F730=""),"Preencha descrição, categoria, tipo e unidade.",IF(AND($B730&lt;&gt;"",OR(LEFT($C730,1)="1",LEFT($C730,1)="2"),$D730=""),"Informe a prática de restauração para itens diretos.",IF(AND($D730&lt;&gt;"",NOT(OR(LEFT($C730,1)="1",LEFT($C730,1)="2"))),"Custos indiretos não devem pertencer a uma prática específica.",IF(AND($D730&lt;&gt;"",COUNTIF(' PROJETO'!$B$14:$B$16,$D730)=0),"Prática de restauração inválida ou não cadastrada.",IF(IF($D730="",FALSE(),IF(COUNTIF(' PROJETO'!$B$14:$B$16,$D730)=0,FALSE(),IFERROR(INDEX(' PROJETO'!$C$14:$C$16,MATCH($D730,' PROJETO'!$B$14:$B$16,0))&lt;&gt;"Sim",FALSE()))),"A prática informada no item não foi selecionada na aba Projeto.",IF(AND(MAX($I730,$L730,$O730,$R730,$U730,$X730)&gt;'CONFG.  LISTAS'!$F$4,NOT(OR($Z730&lt;&gt;"",$AA730&lt;&gt;""))),"Memorial de cálculo ou anexo obrigatório não informado para item acima do limite.",IF(OR(AND($G730&lt;&gt;"",$H730&lt;&gt;"",OR($G730&lt;=0,$H730&lt;=0)),AND($J730&lt;&gt;"",$K730&lt;&gt;"",OR($J730&lt;=0,$K730&lt;=0)),AND($M730&lt;&gt;"",$N730&lt;&gt;"",OR($M730&lt;=0,$N730&lt;=0)),AND($P730&lt;&gt;"",$Q730&lt;&gt;"",OR($P730&lt;=0,$Q730&lt;=0)),AND($S730&lt;&gt;"",$T730&lt;&gt;"",OR($S730&lt;=0,$T730&lt;=0)),AND($V730&lt;&gt;"",$W730&lt;&gt;"",OR($V730&lt;=0,$W730&lt;=0))),"Revise os valores informados: valor unitário e quantidade devem ser maiores que zero.",IF(OR(AND($G730="",$H730&lt;&gt;""),AND($G730&lt;&gt;"",$H730=""),AND($J730="",$K730&lt;&gt;""),AND($J730&lt;&gt;"",$K730=""),AND($M730="",$N730&lt;&gt;""),AND($M730&lt;&gt;"",$N730=""),AND($P730="",$Q730&lt;&gt;""),AND($P730&lt;&gt;"",$Q730=""),AND($S730="",$T730&lt;&gt;""),AND($S730&lt;&gt;"",$T730=""),AND($V730="",$W730&lt;&gt;""),AND($V730&lt;&gt;"",$W730="")),"Há ano preenchido parcialmente: "&amp;TRIM(IF(AND($G730="",$H730&lt;&gt;""),"Ano 1 (falta valor unitário); ","")&amp;IF(AND($G730&lt;&gt;"",$H730=""),"Ano 1 (falta quantidade); ","")&amp;IF(AND($J730="",$K730&lt;&gt;""),"Ano 2 (falta valor unitário); ","")&amp;IF(AND($J730&lt;&gt;"",$K730=""),"Ano 2 (falta quantidade); ","")&amp;IF(AND($M730="",$N730&lt;&gt;""),"Ano 3 (falta valor unitário); ","")&amp;IF(AND($M730&lt;&gt;"",$N730=""),"Ano 3 (falta quantidade); ","")&amp;IF(AND($P730="",$Q730&lt;&gt;""),"Ano 4 (falta valor unitário); ","")&amp;IF(AND($P730&lt;&gt;"",$Q730=""),"Ano 4 (falta quantidade); ","")&amp;IF(AND($S730="",$T730&lt;&gt;""),"Ano 5 (falta valor unitário); ","")&amp;IF(AND($S730&lt;&gt;"",$T730=""),"Ano 5 (falta quantidade); ","")&amp;IF(AND($V730="",$W730&lt;&gt;""),"Ano 6 (falta valor unitário); ","")&amp;IF(AND($V730&lt;&gt;"",$W730=""),"Ano 6 (falta quantidade); ","")), IF(NOT(OR(AND($G730&lt;&gt;"",$H730&lt;&gt;""),AND($J730&lt;&gt;"",$K730&lt;&gt;""),AND($M730&lt;&gt;"",$N730&lt;&gt;""),AND($P730&lt;&gt;"",$Q730&lt;&gt;""),AND($S730&lt;&gt;"",$T730&lt;&gt;""),AND($V730&lt;&gt;"",$W730&lt;&gt;""))),"Informe pelo menos um ano completo com valor unitário e quantidade.",IF(AND($C730&lt;&gt;"",$E730&lt;&gt;"",LEFT(TRIM($C730),1)&lt;&gt;LEFT(TRIM($E730),1)),"Categoria e tipo estão incompatíveis.",IF(IF(OR($E730="",$F730=""),FALSE(),IFERROR(COUNTIF(INDIRECT("UNITS_"&amp;SUBSTITUTE(LEFT($E730,FIND(" ",$E730&amp;" ")-1),".","_")),$F730)=0,TRUE())),"Unidade incompatível com o tipo selecionado.",IF(OR(AND(ISNUMBER(SEARCH("comunic",LOWER($B730))),LEFT($E730,3)&lt;&gt;"4.4"),AND(ISNUMBER(SEARCH("monitor",LOWER($B730))),NOT(OR(LEFT($E730,3)="1.5",LEFT($E730,3)="2.5")))),"Revise a classificação do item conforme as regras de preenchimento.",IF(AND($B730&lt;&gt;"",OR(ISNUMBER(SEARCH("outro",LOWER($B730))),ISNUMBER(SEARCH("divers",LOWER($B730))),ISNUMBER(SEARCH("kit",LOWER($B730))),ISNUMBER(SEARCH("ferrament",LOWER($B730))),ISNUMBER(SEARCH("epi",LOWER($B730)))),NOT(OR($Z730&lt;&gt;"",$AA730&lt;&gt;""))),"Descrição muito genérica: detalhe melhor o item e registre o racional no memorial ou em anexo.",IF(AND($Y730=0,$B730&lt;&gt;"",OR($G730&lt;&gt;"",$H730&lt;&gt;"",$J730&lt;&gt;"",$K730&lt;&gt;"",$M730&lt;&gt;"",$N730&lt;&gt;"",$P730&lt;&gt;"",$Q730&lt;&gt;"",$S730&lt;&gt;"",$T730&lt;&gt;"",$V730&lt;&gt;"",$W730&lt;&gt;"")),"O item possui dados lançados, mas o total está zerado. Revise os valores informados.","")))))))))))))))</f>
        <v/>
      </c>
    </row>
    <row r="731" spans="1:35" ht="14.25" customHeight="1" x14ac:dyDescent="0.25">
      <c r="A731" s="57" t="str">
        <f t="shared" si="143"/>
        <v/>
      </c>
      <c r="B731" s="61"/>
      <c r="C731" s="61"/>
      <c r="D731" s="58"/>
      <c r="E731" s="61"/>
      <c r="F731" s="61"/>
      <c r="G731" s="272"/>
      <c r="H731" s="62"/>
      <c r="I731" s="273">
        <f t="shared" si="144"/>
        <v>0</v>
      </c>
      <c r="J731" s="272"/>
      <c r="K731" s="62"/>
      <c r="L731" s="270">
        <f t="shared" si="145"/>
        <v>0</v>
      </c>
      <c r="M731" s="272"/>
      <c r="N731" s="62"/>
      <c r="O731" s="270">
        <f t="shared" si="146"/>
        <v>0</v>
      </c>
      <c r="P731" s="272"/>
      <c r="Q731" s="62"/>
      <c r="R731" s="271">
        <f t="shared" si="147"/>
        <v>0</v>
      </c>
      <c r="S731" s="272"/>
      <c r="T731" s="62"/>
      <c r="U731" s="270">
        <f t="shared" si="148"/>
        <v>0</v>
      </c>
      <c r="V731" s="272"/>
      <c r="W731" s="62"/>
      <c r="X731" s="270">
        <f t="shared" si="149"/>
        <v>0</v>
      </c>
      <c r="Y731" s="270">
        <f t="shared" si="150"/>
        <v>0</v>
      </c>
      <c r="Z731" s="61"/>
      <c r="AA731" s="61"/>
      <c r="AB731" s="60" t="str">
        <f t="shared" si="151"/>
        <v/>
      </c>
      <c r="AC731" s="21" t="b">
        <f t="shared" si="152"/>
        <v>0</v>
      </c>
      <c r="AD731" s="21" t="b">
        <f t="shared" si="153"/>
        <v>0</v>
      </c>
      <c r="AE731" s="21" t="b">
        <f t="shared" si="154"/>
        <v>0</v>
      </c>
      <c r="AF731" s="21" t="b">
        <f ca="1">OR(AND($AC731,NOT($AD731)),AND($AC731,OR(AND($G731="",$H731&lt;&gt;""),AND($G731&lt;&gt;"",$H731=""),AND($J731="",$K731&lt;&gt;""),AND($J731&lt;&gt;"",$K731=""),AND($M731="",$N731&lt;&gt;""),AND($M731&lt;&gt;"",$N731=""),AND($P731="",$Q731&lt;&gt;""),AND($P731&lt;&gt;"",$Q731=""),AND($S731="",$T731&lt;&gt;""),AND($S731&lt;&gt;"",$T731=""),AND($V731="",$W731&lt;&gt;""),AND($V731&lt;&gt;"",$W731=""))),AND($C731&lt;&gt;"",$E731&lt;&gt;"",LEFT(TRIM($C731),1)&lt;&gt;LEFT(TRIM($E731),1)),IF(OR($E731="",$F731=""),FALSE(),IFERROR(COUNTIF(INDIRECT("UNITS_"&amp;SUBSTITUTE(LEFT($E731,FIND(" ",$E731&amp;" ")-1),".","_")),$F731)=0,TRUE())),AND($B731&lt;&gt;"",OR(ISNUMBER(SEARCH("outro",LOWER($B731))),ISNUMBER(SEARCH("divers",LOWER($B731))),ISNUMBER(SEARCH("etc",LOWER($B731))))),OR(AND(ISNUMBER(SEARCH("comunic",LOWER($B731))),LEFT($E731,3)&lt;&gt;"4.4"),AND(ISNUMBER(SEARCH("monitor",LOWER($B731))),NOT(OR(LEFT($E731,3)="1.5",LEFT($E731,3)="2.5")))),AND($B731&lt;&gt;"",OR(LEFT($C731,1)="1",LEFT($C731,1)="2"),$D731=""),AND($D731&lt;&gt;"",NOT(OR(LEFT($C731,1)="1",LEFT($C731,1)="2"))),AND($D731&lt;&gt;"",COUNTIF(' PROJETO'!$B$14:$B$16,$D731)=0),IF($D731="",FALSE(),IF(COUNTIF(' PROJETO'!$B$14:$B$16,$D731)=0,FALSE(),IFERROR(INDEX(' PROJETO'!$C$14:$C$16,MATCH($D731,' PROJETO'!$B$14:$B$16,0))&lt;&gt;"Sim",FALSE()))))</f>
        <v>0</v>
      </c>
      <c r="AG731" s="21" t="b">
        <f>AND($AC731,$Y731&gt;'CONFG.  LISTAS'!$F$4,$Z731="",$AA731="")</f>
        <v>0</v>
      </c>
      <c r="AH731" s="21" t="str">
        <f t="shared" si="155"/>
        <v/>
      </c>
      <c r="AI731" s="43" t="str">
        <f ca="1">IF(NOT($AC731),"",IF(OR($B731="",$C731="",$E731="",$F731=""),"Preencha descrição, categoria, tipo e unidade.",IF(AND($B731&lt;&gt;"",OR(LEFT($C731,1)="1",LEFT($C731,1)="2"),$D731=""),"Informe a prática de restauração para itens diretos.",IF(AND($D731&lt;&gt;"",NOT(OR(LEFT($C731,1)="1",LEFT($C731,1)="2"))),"Custos indiretos não devem pertencer a uma prática específica.",IF(AND($D731&lt;&gt;"",COUNTIF(' PROJETO'!$B$14:$B$16,$D731)=0),"Prática de restauração inválida ou não cadastrada.",IF(IF($D731="",FALSE(),IF(COUNTIF(' PROJETO'!$B$14:$B$16,$D731)=0,FALSE(),IFERROR(INDEX(' PROJETO'!$C$14:$C$16,MATCH($D731,' PROJETO'!$B$14:$B$16,0))&lt;&gt;"Sim",FALSE()))),"A prática informada no item não foi selecionada na aba Projeto.",IF(AND(MAX($I731,$L731,$O731,$R731,$U731,$X731)&gt;'CONFG.  LISTAS'!$F$4,NOT(OR($Z731&lt;&gt;"",$AA731&lt;&gt;""))),"Memorial de cálculo ou anexo obrigatório não informado para item acima do limite.",IF(OR(AND($G731&lt;&gt;"",$H731&lt;&gt;"",OR($G731&lt;=0,$H731&lt;=0)),AND($J731&lt;&gt;"",$K731&lt;&gt;"",OR($J731&lt;=0,$K731&lt;=0)),AND($M731&lt;&gt;"",$N731&lt;&gt;"",OR($M731&lt;=0,$N731&lt;=0)),AND($P731&lt;&gt;"",$Q731&lt;&gt;"",OR($P731&lt;=0,$Q731&lt;=0)),AND($S731&lt;&gt;"",$T731&lt;&gt;"",OR($S731&lt;=0,$T731&lt;=0)),AND($V731&lt;&gt;"",$W731&lt;&gt;"",OR($V731&lt;=0,$W731&lt;=0))),"Revise os valores informados: valor unitário e quantidade devem ser maiores que zero.",IF(OR(AND($G731="",$H731&lt;&gt;""),AND($G731&lt;&gt;"",$H731=""),AND($J731="",$K731&lt;&gt;""),AND($J731&lt;&gt;"",$K731=""),AND($M731="",$N731&lt;&gt;""),AND($M731&lt;&gt;"",$N731=""),AND($P731="",$Q731&lt;&gt;""),AND($P731&lt;&gt;"",$Q731=""),AND($S731="",$T731&lt;&gt;""),AND($S731&lt;&gt;"",$T731=""),AND($V731="",$W731&lt;&gt;""),AND($V731&lt;&gt;"",$W731="")),"Há ano preenchido parcialmente: "&amp;TRIM(IF(AND($G731="",$H731&lt;&gt;""),"Ano 1 (falta valor unitário); ","")&amp;IF(AND($G731&lt;&gt;"",$H731=""),"Ano 1 (falta quantidade); ","")&amp;IF(AND($J731="",$K731&lt;&gt;""),"Ano 2 (falta valor unitário); ","")&amp;IF(AND($J731&lt;&gt;"",$K731=""),"Ano 2 (falta quantidade); ","")&amp;IF(AND($M731="",$N731&lt;&gt;""),"Ano 3 (falta valor unitário); ","")&amp;IF(AND($M731&lt;&gt;"",$N731=""),"Ano 3 (falta quantidade); ","")&amp;IF(AND($P731="",$Q731&lt;&gt;""),"Ano 4 (falta valor unitário); ","")&amp;IF(AND($P731&lt;&gt;"",$Q731=""),"Ano 4 (falta quantidade); ","")&amp;IF(AND($S731="",$T731&lt;&gt;""),"Ano 5 (falta valor unitário); ","")&amp;IF(AND($S731&lt;&gt;"",$T731=""),"Ano 5 (falta quantidade); ","")&amp;IF(AND($V731="",$W731&lt;&gt;""),"Ano 6 (falta valor unitário); ","")&amp;IF(AND($V731&lt;&gt;"",$W731=""),"Ano 6 (falta quantidade); ","")), IF(NOT(OR(AND($G731&lt;&gt;"",$H731&lt;&gt;""),AND($J731&lt;&gt;"",$K731&lt;&gt;""),AND($M731&lt;&gt;"",$N731&lt;&gt;""),AND($P731&lt;&gt;"",$Q731&lt;&gt;""),AND($S731&lt;&gt;"",$T731&lt;&gt;""),AND($V731&lt;&gt;"",$W731&lt;&gt;""))),"Informe pelo menos um ano completo com valor unitário e quantidade.",IF(AND($C731&lt;&gt;"",$E731&lt;&gt;"",LEFT(TRIM($C731),1)&lt;&gt;LEFT(TRIM($E731),1)),"Categoria e tipo estão incompatíveis.",IF(IF(OR($E731="",$F731=""),FALSE(),IFERROR(COUNTIF(INDIRECT("UNITS_"&amp;SUBSTITUTE(LEFT($E731,FIND(" ",$E731&amp;" ")-1),".","_")),$F731)=0,TRUE())),"Unidade incompatível com o tipo selecionado.",IF(OR(AND(ISNUMBER(SEARCH("comunic",LOWER($B731))),LEFT($E731,3)&lt;&gt;"4.4"),AND(ISNUMBER(SEARCH("monitor",LOWER($B731))),NOT(OR(LEFT($E731,3)="1.5",LEFT($E731,3)="2.5")))),"Revise a classificação do item conforme as regras de preenchimento.",IF(AND($B731&lt;&gt;"",OR(ISNUMBER(SEARCH("outro",LOWER($B731))),ISNUMBER(SEARCH("divers",LOWER($B731))),ISNUMBER(SEARCH("kit",LOWER($B731))),ISNUMBER(SEARCH("ferrament",LOWER($B731))),ISNUMBER(SEARCH("epi",LOWER($B731)))),NOT(OR($Z731&lt;&gt;"",$AA731&lt;&gt;""))),"Descrição muito genérica: detalhe melhor o item e registre o racional no memorial ou em anexo.",IF(AND($Y731=0,$B731&lt;&gt;"",OR($G731&lt;&gt;"",$H731&lt;&gt;"",$J731&lt;&gt;"",$K731&lt;&gt;"",$M731&lt;&gt;"",$N731&lt;&gt;"",$P731&lt;&gt;"",$Q731&lt;&gt;"",$S731&lt;&gt;"",$T731&lt;&gt;"",$V731&lt;&gt;"",$W731&lt;&gt;"")),"O item possui dados lançados, mas o total está zerado. Revise os valores informados.","")))))))))))))))</f>
        <v/>
      </c>
    </row>
    <row r="732" spans="1:35" ht="14.25" customHeight="1" x14ac:dyDescent="0.25">
      <c r="A732" s="57" t="str">
        <f t="shared" si="143"/>
        <v/>
      </c>
      <c r="B732" s="58"/>
      <c r="C732" s="58"/>
      <c r="D732" s="58"/>
      <c r="E732" s="58"/>
      <c r="F732" s="58"/>
      <c r="G732" s="269"/>
      <c r="H732" s="59"/>
      <c r="I732" s="273">
        <f t="shared" si="144"/>
        <v>0</v>
      </c>
      <c r="J732" s="269"/>
      <c r="K732" s="59"/>
      <c r="L732" s="270">
        <f t="shared" si="145"/>
        <v>0</v>
      </c>
      <c r="M732" s="269"/>
      <c r="N732" s="59"/>
      <c r="O732" s="270">
        <f t="shared" si="146"/>
        <v>0</v>
      </c>
      <c r="P732" s="269"/>
      <c r="Q732" s="59"/>
      <c r="R732" s="271">
        <f t="shared" si="147"/>
        <v>0</v>
      </c>
      <c r="S732" s="269"/>
      <c r="T732" s="59"/>
      <c r="U732" s="270">
        <f t="shared" si="148"/>
        <v>0</v>
      </c>
      <c r="V732" s="269"/>
      <c r="W732" s="59"/>
      <c r="X732" s="270">
        <f t="shared" si="149"/>
        <v>0</v>
      </c>
      <c r="Y732" s="270">
        <f t="shared" si="150"/>
        <v>0</v>
      </c>
      <c r="Z732" s="58"/>
      <c r="AA732" s="58"/>
      <c r="AB732" s="60" t="str">
        <f t="shared" si="151"/>
        <v/>
      </c>
      <c r="AC732" s="21" t="b">
        <f t="shared" si="152"/>
        <v>0</v>
      </c>
      <c r="AD732" s="21" t="b">
        <f t="shared" si="153"/>
        <v>0</v>
      </c>
      <c r="AE732" s="21" t="b">
        <f t="shared" si="154"/>
        <v>0</v>
      </c>
      <c r="AF732" s="21" t="b">
        <f ca="1">OR(AND($AC732,NOT($AD732)),AND($AC732,OR(AND($G732="",$H732&lt;&gt;""),AND($G732&lt;&gt;"",$H732=""),AND($J732="",$K732&lt;&gt;""),AND($J732&lt;&gt;"",$K732=""),AND($M732="",$N732&lt;&gt;""),AND($M732&lt;&gt;"",$N732=""),AND($P732="",$Q732&lt;&gt;""),AND($P732&lt;&gt;"",$Q732=""),AND($S732="",$T732&lt;&gt;""),AND($S732&lt;&gt;"",$T732=""),AND($V732="",$W732&lt;&gt;""),AND($V732&lt;&gt;"",$W732=""))),AND($C732&lt;&gt;"",$E732&lt;&gt;"",LEFT(TRIM($C732),1)&lt;&gt;LEFT(TRIM($E732),1)),IF(OR($E732="",$F732=""),FALSE(),IFERROR(COUNTIF(INDIRECT("UNITS_"&amp;SUBSTITUTE(LEFT($E732,FIND(" ",$E732&amp;" ")-1),".","_")),$F732)=0,TRUE())),AND($B732&lt;&gt;"",OR(ISNUMBER(SEARCH("outro",LOWER($B732))),ISNUMBER(SEARCH("divers",LOWER($B732))),ISNUMBER(SEARCH("etc",LOWER($B732))))),OR(AND(ISNUMBER(SEARCH("comunic",LOWER($B732))),LEFT($E732,3)&lt;&gt;"4.4"),AND(ISNUMBER(SEARCH("monitor",LOWER($B732))),NOT(OR(LEFT($E732,3)="1.5",LEFT($E732,3)="2.5")))),AND($B732&lt;&gt;"",OR(LEFT($C732,1)="1",LEFT($C732,1)="2"),$D732=""),AND($D732&lt;&gt;"",NOT(OR(LEFT($C732,1)="1",LEFT($C732,1)="2"))),AND($D732&lt;&gt;"",COUNTIF(' PROJETO'!$B$14:$B$16,$D732)=0),IF($D732="",FALSE(),IF(COUNTIF(' PROJETO'!$B$14:$B$16,$D732)=0,FALSE(),IFERROR(INDEX(' PROJETO'!$C$14:$C$16,MATCH($D732,' PROJETO'!$B$14:$B$16,0))&lt;&gt;"Sim",FALSE()))))</f>
        <v>0</v>
      </c>
      <c r="AG732" s="21" t="b">
        <f>AND($AC732,$Y732&gt;'CONFG.  LISTAS'!$F$4,$Z732="",$AA732="")</f>
        <v>0</v>
      </c>
      <c r="AH732" s="21" t="str">
        <f t="shared" si="155"/>
        <v/>
      </c>
      <c r="AI732" s="43" t="str">
        <f ca="1">IF(NOT($AC732),"",IF(OR($B732="",$C732="",$E732="",$F732=""),"Preencha descrição, categoria, tipo e unidade.",IF(AND($B732&lt;&gt;"",OR(LEFT($C732,1)="1",LEFT($C732,1)="2"),$D732=""),"Informe a prática de restauração para itens diretos.",IF(AND($D732&lt;&gt;"",NOT(OR(LEFT($C732,1)="1",LEFT($C732,1)="2"))),"Custos indiretos não devem pertencer a uma prática específica.",IF(AND($D732&lt;&gt;"",COUNTIF(' PROJETO'!$B$14:$B$16,$D732)=0),"Prática de restauração inválida ou não cadastrada.",IF(IF($D732="",FALSE(),IF(COUNTIF(' PROJETO'!$B$14:$B$16,$D732)=0,FALSE(),IFERROR(INDEX(' PROJETO'!$C$14:$C$16,MATCH($D732,' PROJETO'!$B$14:$B$16,0))&lt;&gt;"Sim",FALSE()))),"A prática informada no item não foi selecionada na aba Projeto.",IF(AND(MAX($I732,$L732,$O732,$R732,$U732,$X732)&gt;'CONFG.  LISTAS'!$F$4,NOT(OR($Z732&lt;&gt;"",$AA732&lt;&gt;""))),"Memorial de cálculo ou anexo obrigatório não informado para item acima do limite.",IF(OR(AND($G732&lt;&gt;"",$H732&lt;&gt;"",OR($G732&lt;=0,$H732&lt;=0)),AND($J732&lt;&gt;"",$K732&lt;&gt;"",OR($J732&lt;=0,$K732&lt;=0)),AND($M732&lt;&gt;"",$N732&lt;&gt;"",OR($M732&lt;=0,$N732&lt;=0)),AND($P732&lt;&gt;"",$Q732&lt;&gt;"",OR($P732&lt;=0,$Q732&lt;=0)),AND($S732&lt;&gt;"",$T732&lt;&gt;"",OR($S732&lt;=0,$T732&lt;=0)),AND($V732&lt;&gt;"",$W732&lt;&gt;"",OR($V732&lt;=0,$W732&lt;=0))),"Revise os valores informados: valor unitário e quantidade devem ser maiores que zero.",IF(OR(AND($G732="",$H732&lt;&gt;""),AND($G732&lt;&gt;"",$H732=""),AND($J732="",$K732&lt;&gt;""),AND($J732&lt;&gt;"",$K732=""),AND($M732="",$N732&lt;&gt;""),AND($M732&lt;&gt;"",$N732=""),AND($P732="",$Q732&lt;&gt;""),AND($P732&lt;&gt;"",$Q732=""),AND($S732="",$T732&lt;&gt;""),AND($S732&lt;&gt;"",$T732=""),AND($V732="",$W732&lt;&gt;""),AND($V732&lt;&gt;"",$W732="")),"Há ano preenchido parcialmente: "&amp;TRIM(IF(AND($G732="",$H732&lt;&gt;""),"Ano 1 (falta valor unitário); ","")&amp;IF(AND($G732&lt;&gt;"",$H732=""),"Ano 1 (falta quantidade); ","")&amp;IF(AND($J732="",$K732&lt;&gt;""),"Ano 2 (falta valor unitário); ","")&amp;IF(AND($J732&lt;&gt;"",$K732=""),"Ano 2 (falta quantidade); ","")&amp;IF(AND($M732="",$N732&lt;&gt;""),"Ano 3 (falta valor unitário); ","")&amp;IF(AND($M732&lt;&gt;"",$N732=""),"Ano 3 (falta quantidade); ","")&amp;IF(AND($P732="",$Q732&lt;&gt;""),"Ano 4 (falta valor unitário); ","")&amp;IF(AND($P732&lt;&gt;"",$Q732=""),"Ano 4 (falta quantidade); ","")&amp;IF(AND($S732="",$T732&lt;&gt;""),"Ano 5 (falta valor unitário); ","")&amp;IF(AND($S732&lt;&gt;"",$T732=""),"Ano 5 (falta quantidade); ","")&amp;IF(AND($V732="",$W732&lt;&gt;""),"Ano 6 (falta valor unitário); ","")&amp;IF(AND($V732&lt;&gt;"",$W732=""),"Ano 6 (falta quantidade); ","")), IF(NOT(OR(AND($G732&lt;&gt;"",$H732&lt;&gt;""),AND($J732&lt;&gt;"",$K732&lt;&gt;""),AND($M732&lt;&gt;"",$N732&lt;&gt;""),AND($P732&lt;&gt;"",$Q732&lt;&gt;""),AND($S732&lt;&gt;"",$T732&lt;&gt;""),AND($V732&lt;&gt;"",$W732&lt;&gt;""))),"Informe pelo menos um ano completo com valor unitário e quantidade.",IF(AND($C732&lt;&gt;"",$E732&lt;&gt;"",LEFT(TRIM($C732),1)&lt;&gt;LEFT(TRIM($E732),1)),"Categoria e tipo estão incompatíveis.",IF(IF(OR($E732="",$F732=""),FALSE(),IFERROR(COUNTIF(INDIRECT("UNITS_"&amp;SUBSTITUTE(LEFT($E732,FIND(" ",$E732&amp;" ")-1),".","_")),$F732)=0,TRUE())),"Unidade incompatível com o tipo selecionado.",IF(OR(AND(ISNUMBER(SEARCH("comunic",LOWER($B732))),LEFT($E732,3)&lt;&gt;"4.4"),AND(ISNUMBER(SEARCH("monitor",LOWER($B732))),NOT(OR(LEFT($E732,3)="1.5",LEFT($E732,3)="2.5")))),"Revise a classificação do item conforme as regras de preenchimento.",IF(AND($B732&lt;&gt;"",OR(ISNUMBER(SEARCH("outro",LOWER($B732))),ISNUMBER(SEARCH("divers",LOWER($B732))),ISNUMBER(SEARCH("kit",LOWER($B732))),ISNUMBER(SEARCH("ferrament",LOWER($B732))),ISNUMBER(SEARCH("epi",LOWER($B732)))),NOT(OR($Z732&lt;&gt;"",$AA732&lt;&gt;""))),"Descrição muito genérica: detalhe melhor o item e registre o racional no memorial ou em anexo.",IF(AND($Y732=0,$B732&lt;&gt;"",OR($G732&lt;&gt;"",$H732&lt;&gt;"",$J732&lt;&gt;"",$K732&lt;&gt;"",$M732&lt;&gt;"",$N732&lt;&gt;"",$P732&lt;&gt;"",$Q732&lt;&gt;"",$S732&lt;&gt;"",$T732&lt;&gt;"",$V732&lt;&gt;"",$W732&lt;&gt;"")),"O item possui dados lançados, mas o total está zerado. Revise os valores informados.","")))))))))))))))</f>
        <v/>
      </c>
    </row>
    <row r="733" spans="1:35" ht="14.25" customHeight="1" x14ac:dyDescent="0.25">
      <c r="A733" s="57" t="str">
        <f t="shared" si="143"/>
        <v/>
      </c>
      <c r="B733" s="61"/>
      <c r="C733" s="61"/>
      <c r="D733" s="58"/>
      <c r="E733" s="61"/>
      <c r="F733" s="61"/>
      <c r="G733" s="272"/>
      <c r="H733" s="62"/>
      <c r="I733" s="273">
        <f t="shared" si="144"/>
        <v>0</v>
      </c>
      <c r="J733" s="272"/>
      <c r="K733" s="62"/>
      <c r="L733" s="270">
        <f t="shared" si="145"/>
        <v>0</v>
      </c>
      <c r="M733" s="272"/>
      <c r="N733" s="62"/>
      <c r="O733" s="270">
        <f t="shared" si="146"/>
        <v>0</v>
      </c>
      <c r="P733" s="272"/>
      <c r="Q733" s="62"/>
      <c r="R733" s="271">
        <f t="shared" si="147"/>
        <v>0</v>
      </c>
      <c r="S733" s="272"/>
      <c r="T733" s="62"/>
      <c r="U733" s="270">
        <f t="shared" si="148"/>
        <v>0</v>
      </c>
      <c r="V733" s="272"/>
      <c r="W733" s="62"/>
      <c r="X733" s="270">
        <f t="shared" si="149"/>
        <v>0</v>
      </c>
      <c r="Y733" s="270">
        <f t="shared" si="150"/>
        <v>0</v>
      </c>
      <c r="Z733" s="61"/>
      <c r="AA733" s="61"/>
      <c r="AB733" s="60" t="str">
        <f t="shared" si="151"/>
        <v/>
      </c>
      <c r="AC733" s="21" t="b">
        <f t="shared" si="152"/>
        <v>0</v>
      </c>
      <c r="AD733" s="21" t="b">
        <f t="shared" si="153"/>
        <v>0</v>
      </c>
      <c r="AE733" s="21" t="b">
        <f t="shared" si="154"/>
        <v>0</v>
      </c>
      <c r="AF733" s="21" t="b">
        <f ca="1">OR(AND($AC733,NOT($AD733)),AND($AC733,OR(AND($G733="",$H733&lt;&gt;""),AND($G733&lt;&gt;"",$H733=""),AND($J733="",$K733&lt;&gt;""),AND($J733&lt;&gt;"",$K733=""),AND($M733="",$N733&lt;&gt;""),AND($M733&lt;&gt;"",$N733=""),AND($P733="",$Q733&lt;&gt;""),AND($P733&lt;&gt;"",$Q733=""),AND($S733="",$T733&lt;&gt;""),AND($S733&lt;&gt;"",$T733=""),AND($V733="",$W733&lt;&gt;""),AND($V733&lt;&gt;"",$W733=""))),AND($C733&lt;&gt;"",$E733&lt;&gt;"",LEFT(TRIM($C733),1)&lt;&gt;LEFT(TRIM($E733),1)),IF(OR($E733="",$F733=""),FALSE(),IFERROR(COUNTIF(INDIRECT("UNITS_"&amp;SUBSTITUTE(LEFT($E733,FIND(" ",$E733&amp;" ")-1),".","_")),$F733)=0,TRUE())),AND($B733&lt;&gt;"",OR(ISNUMBER(SEARCH("outro",LOWER($B733))),ISNUMBER(SEARCH("divers",LOWER($B733))),ISNUMBER(SEARCH("etc",LOWER($B733))))),OR(AND(ISNUMBER(SEARCH("comunic",LOWER($B733))),LEFT($E733,3)&lt;&gt;"4.4"),AND(ISNUMBER(SEARCH("monitor",LOWER($B733))),NOT(OR(LEFT($E733,3)="1.5",LEFT($E733,3)="2.5")))),AND($B733&lt;&gt;"",OR(LEFT($C733,1)="1",LEFT($C733,1)="2"),$D733=""),AND($D733&lt;&gt;"",NOT(OR(LEFT($C733,1)="1",LEFT($C733,1)="2"))),AND($D733&lt;&gt;"",COUNTIF(' PROJETO'!$B$14:$B$16,$D733)=0),IF($D733="",FALSE(),IF(COUNTIF(' PROJETO'!$B$14:$B$16,$D733)=0,FALSE(),IFERROR(INDEX(' PROJETO'!$C$14:$C$16,MATCH($D733,' PROJETO'!$B$14:$B$16,0))&lt;&gt;"Sim",FALSE()))))</f>
        <v>0</v>
      </c>
      <c r="AG733" s="21" t="b">
        <f>AND($AC733,$Y733&gt;'CONFG.  LISTAS'!$F$4,$Z733="",$AA733="")</f>
        <v>0</v>
      </c>
      <c r="AH733" s="21" t="str">
        <f t="shared" si="155"/>
        <v/>
      </c>
      <c r="AI733" s="43" t="str">
        <f ca="1">IF(NOT($AC733),"",IF(OR($B733="",$C733="",$E733="",$F733=""),"Preencha descrição, categoria, tipo e unidade.",IF(AND($B733&lt;&gt;"",OR(LEFT($C733,1)="1",LEFT($C733,1)="2"),$D733=""),"Informe a prática de restauração para itens diretos.",IF(AND($D733&lt;&gt;"",NOT(OR(LEFT($C733,1)="1",LEFT($C733,1)="2"))),"Custos indiretos não devem pertencer a uma prática específica.",IF(AND($D733&lt;&gt;"",COUNTIF(' PROJETO'!$B$14:$B$16,$D733)=0),"Prática de restauração inválida ou não cadastrada.",IF(IF($D733="",FALSE(),IF(COUNTIF(' PROJETO'!$B$14:$B$16,$D733)=0,FALSE(),IFERROR(INDEX(' PROJETO'!$C$14:$C$16,MATCH($D733,' PROJETO'!$B$14:$B$16,0))&lt;&gt;"Sim",FALSE()))),"A prática informada no item não foi selecionada na aba Projeto.",IF(AND(MAX($I733,$L733,$O733,$R733,$U733,$X733)&gt;'CONFG.  LISTAS'!$F$4,NOT(OR($Z733&lt;&gt;"",$AA733&lt;&gt;""))),"Memorial de cálculo ou anexo obrigatório não informado para item acima do limite.",IF(OR(AND($G733&lt;&gt;"",$H733&lt;&gt;"",OR($G733&lt;=0,$H733&lt;=0)),AND($J733&lt;&gt;"",$K733&lt;&gt;"",OR($J733&lt;=0,$K733&lt;=0)),AND($M733&lt;&gt;"",$N733&lt;&gt;"",OR($M733&lt;=0,$N733&lt;=0)),AND($P733&lt;&gt;"",$Q733&lt;&gt;"",OR($P733&lt;=0,$Q733&lt;=0)),AND($S733&lt;&gt;"",$T733&lt;&gt;"",OR($S733&lt;=0,$T733&lt;=0)),AND($V733&lt;&gt;"",$W733&lt;&gt;"",OR($V733&lt;=0,$W733&lt;=0))),"Revise os valores informados: valor unitário e quantidade devem ser maiores que zero.",IF(OR(AND($G733="",$H733&lt;&gt;""),AND($G733&lt;&gt;"",$H733=""),AND($J733="",$K733&lt;&gt;""),AND($J733&lt;&gt;"",$K733=""),AND($M733="",$N733&lt;&gt;""),AND($M733&lt;&gt;"",$N733=""),AND($P733="",$Q733&lt;&gt;""),AND($P733&lt;&gt;"",$Q733=""),AND($S733="",$T733&lt;&gt;""),AND($S733&lt;&gt;"",$T733=""),AND($V733="",$W733&lt;&gt;""),AND($V733&lt;&gt;"",$W733="")),"Há ano preenchido parcialmente: "&amp;TRIM(IF(AND($G733="",$H733&lt;&gt;""),"Ano 1 (falta valor unitário); ","")&amp;IF(AND($G733&lt;&gt;"",$H733=""),"Ano 1 (falta quantidade); ","")&amp;IF(AND($J733="",$K733&lt;&gt;""),"Ano 2 (falta valor unitário); ","")&amp;IF(AND($J733&lt;&gt;"",$K733=""),"Ano 2 (falta quantidade); ","")&amp;IF(AND($M733="",$N733&lt;&gt;""),"Ano 3 (falta valor unitário); ","")&amp;IF(AND($M733&lt;&gt;"",$N733=""),"Ano 3 (falta quantidade); ","")&amp;IF(AND($P733="",$Q733&lt;&gt;""),"Ano 4 (falta valor unitário); ","")&amp;IF(AND($P733&lt;&gt;"",$Q733=""),"Ano 4 (falta quantidade); ","")&amp;IF(AND($S733="",$T733&lt;&gt;""),"Ano 5 (falta valor unitário); ","")&amp;IF(AND($S733&lt;&gt;"",$T733=""),"Ano 5 (falta quantidade); ","")&amp;IF(AND($V733="",$W733&lt;&gt;""),"Ano 6 (falta valor unitário); ","")&amp;IF(AND($V733&lt;&gt;"",$W733=""),"Ano 6 (falta quantidade); ","")), IF(NOT(OR(AND($G733&lt;&gt;"",$H733&lt;&gt;""),AND($J733&lt;&gt;"",$K733&lt;&gt;""),AND($M733&lt;&gt;"",$N733&lt;&gt;""),AND($P733&lt;&gt;"",$Q733&lt;&gt;""),AND($S733&lt;&gt;"",$T733&lt;&gt;""),AND($V733&lt;&gt;"",$W733&lt;&gt;""))),"Informe pelo menos um ano completo com valor unitário e quantidade.",IF(AND($C733&lt;&gt;"",$E733&lt;&gt;"",LEFT(TRIM($C733),1)&lt;&gt;LEFT(TRIM($E733),1)),"Categoria e tipo estão incompatíveis.",IF(IF(OR($E733="",$F733=""),FALSE(),IFERROR(COUNTIF(INDIRECT("UNITS_"&amp;SUBSTITUTE(LEFT($E733,FIND(" ",$E733&amp;" ")-1),".","_")),$F733)=0,TRUE())),"Unidade incompatível com o tipo selecionado.",IF(OR(AND(ISNUMBER(SEARCH("comunic",LOWER($B733))),LEFT($E733,3)&lt;&gt;"4.4"),AND(ISNUMBER(SEARCH("monitor",LOWER($B733))),NOT(OR(LEFT($E733,3)="1.5",LEFT($E733,3)="2.5")))),"Revise a classificação do item conforme as regras de preenchimento.",IF(AND($B733&lt;&gt;"",OR(ISNUMBER(SEARCH("outro",LOWER($B733))),ISNUMBER(SEARCH("divers",LOWER($B733))),ISNUMBER(SEARCH("kit",LOWER($B733))),ISNUMBER(SEARCH("ferrament",LOWER($B733))),ISNUMBER(SEARCH("epi",LOWER($B733)))),NOT(OR($Z733&lt;&gt;"",$AA733&lt;&gt;""))),"Descrição muito genérica: detalhe melhor o item e registre o racional no memorial ou em anexo.",IF(AND($Y733=0,$B733&lt;&gt;"",OR($G733&lt;&gt;"",$H733&lt;&gt;"",$J733&lt;&gt;"",$K733&lt;&gt;"",$M733&lt;&gt;"",$N733&lt;&gt;"",$P733&lt;&gt;"",$Q733&lt;&gt;"",$S733&lt;&gt;"",$T733&lt;&gt;"",$V733&lt;&gt;"",$W733&lt;&gt;"")),"O item possui dados lançados, mas o total está zerado. Revise os valores informados.","")))))))))))))))</f>
        <v/>
      </c>
    </row>
    <row r="734" spans="1:35" ht="14.25" customHeight="1" x14ac:dyDescent="0.25">
      <c r="A734" s="57" t="str">
        <f t="shared" si="143"/>
        <v/>
      </c>
      <c r="B734" s="58"/>
      <c r="C734" s="58"/>
      <c r="D734" s="58"/>
      <c r="E734" s="58"/>
      <c r="F734" s="58"/>
      <c r="G734" s="269"/>
      <c r="H734" s="59"/>
      <c r="I734" s="273">
        <f t="shared" si="144"/>
        <v>0</v>
      </c>
      <c r="J734" s="269"/>
      <c r="K734" s="59"/>
      <c r="L734" s="270">
        <f t="shared" si="145"/>
        <v>0</v>
      </c>
      <c r="M734" s="269"/>
      <c r="N734" s="59"/>
      <c r="O734" s="270">
        <f t="shared" si="146"/>
        <v>0</v>
      </c>
      <c r="P734" s="269"/>
      <c r="Q734" s="59"/>
      <c r="R734" s="271">
        <f t="shared" si="147"/>
        <v>0</v>
      </c>
      <c r="S734" s="269"/>
      <c r="T734" s="59"/>
      <c r="U734" s="270">
        <f t="shared" si="148"/>
        <v>0</v>
      </c>
      <c r="V734" s="269"/>
      <c r="W734" s="59"/>
      <c r="X734" s="270">
        <f t="shared" si="149"/>
        <v>0</v>
      </c>
      <c r="Y734" s="270">
        <f t="shared" si="150"/>
        <v>0</v>
      </c>
      <c r="Z734" s="58"/>
      <c r="AA734" s="58"/>
      <c r="AB734" s="60" t="str">
        <f t="shared" si="151"/>
        <v/>
      </c>
      <c r="AC734" s="21" t="b">
        <f t="shared" si="152"/>
        <v>0</v>
      </c>
      <c r="AD734" s="21" t="b">
        <f t="shared" si="153"/>
        <v>0</v>
      </c>
      <c r="AE734" s="21" t="b">
        <f t="shared" si="154"/>
        <v>0</v>
      </c>
      <c r="AF734" s="21" t="b">
        <f ca="1">OR(AND($AC734,NOT($AD734)),AND($AC734,OR(AND($G734="",$H734&lt;&gt;""),AND($G734&lt;&gt;"",$H734=""),AND($J734="",$K734&lt;&gt;""),AND($J734&lt;&gt;"",$K734=""),AND($M734="",$N734&lt;&gt;""),AND($M734&lt;&gt;"",$N734=""),AND($P734="",$Q734&lt;&gt;""),AND($P734&lt;&gt;"",$Q734=""),AND($S734="",$T734&lt;&gt;""),AND($S734&lt;&gt;"",$T734=""),AND($V734="",$W734&lt;&gt;""),AND($V734&lt;&gt;"",$W734=""))),AND($C734&lt;&gt;"",$E734&lt;&gt;"",LEFT(TRIM($C734),1)&lt;&gt;LEFT(TRIM($E734),1)),IF(OR($E734="",$F734=""),FALSE(),IFERROR(COUNTIF(INDIRECT("UNITS_"&amp;SUBSTITUTE(LEFT($E734,FIND(" ",$E734&amp;" ")-1),".","_")),$F734)=0,TRUE())),AND($B734&lt;&gt;"",OR(ISNUMBER(SEARCH("outro",LOWER($B734))),ISNUMBER(SEARCH("divers",LOWER($B734))),ISNUMBER(SEARCH("etc",LOWER($B734))))),OR(AND(ISNUMBER(SEARCH("comunic",LOWER($B734))),LEFT($E734,3)&lt;&gt;"4.4"),AND(ISNUMBER(SEARCH("monitor",LOWER($B734))),NOT(OR(LEFT($E734,3)="1.5",LEFT($E734,3)="2.5")))),AND($B734&lt;&gt;"",OR(LEFT($C734,1)="1",LEFT($C734,1)="2"),$D734=""),AND($D734&lt;&gt;"",NOT(OR(LEFT($C734,1)="1",LEFT($C734,1)="2"))),AND($D734&lt;&gt;"",COUNTIF(' PROJETO'!$B$14:$B$16,$D734)=0),IF($D734="",FALSE(),IF(COUNTIF(' PROJETO'!$B$14:$B$16,$D734)=0,FALSE(),IFERROR(INDEX(' PROJETO'!$C$14:$C$16,MATCH($D734,' PROJETO'!$B$14:$B$16,0))&lt;&gt;"Sim",FALSE()))))</f>
        <v>0</v>
      </c>
      <c r="AG734" s="21" t="b">
        <f>AND($AC734,$Y734&gt;'CONFG.  LISTAS'!$F$4,$Z734="",$AA734="")</f>
        <v>0</v>
      </c>
      <c r="AH734" s="21" t="str">
        <f t="shared" si="155"/>
        <v/>
      </c>
      <c r="AI734" s="43" t="str">
        <f ca="1">IF(NOT($AC734),"",IF(OR($B734="",$C734="",$E734="",$F734=""),"Preencha descrição, categoria, tipo e unidade.",IF(AND($B734&lt;&gt;"",OR(LEFT($C734,1)="1",LEFT($C734,1)="2"),$D734=""),"Informe a prática de restauração para itens diretos.",IF(AND($D734&lt;&gt;"",NOT(OR(LEFT($C734,1)="1",LEFT($C734,1)="2"))),"Custos indiretos não devem pertencer a uma prática específica.",IF(AND($D734&lt;&gt;"",COUNTIF(' PROJETO'!$B$14:$B$16,$D734)=0),"Prática de restauração inválida ou não cadastrada.",IF(IF($D734="",FALSE(),IF(COUNTIF(' PROJETO'!$B$14:$B$16,$D734)=0,FALSE(),IFERROR(INDEX(' PROJETO'!$C$14:$C$16,MATCH($D734,' PROJETO'!$B$14:$B$16,0))&lt;&gt;"Sim",FALSE()))),"A prática informada no item não foi selecionada na aba Projeto.",IF(AND(MAX($I734,$L734,$O734,$R734,$U734,$X734)&gt;'CONFG.  LISTAS'!$F$4,NOT(OR($Z734&lt;&gt;"",$AA734&lt;&gt;""))),"Memorial de cálculo ou anexo obrigatório não informado para item acima do limite.",IF(OR(AND($G734&lt;&gt;"",$H734&lt;&gt;"",OR($G734&lt;=0,$H734&lt;=0)),AND($J734&lt;&gt;"",$K734&lt;&gt;"",OR($J734&lt;=0,$K734&lt;=0)),AND($M734&lt;&gt;"",$N734&lt;&gt;"",OR($M734&lt;=0,$N734&lt;=0)),AND($P734&lt;&gt;"",$Q734&lt;&gt;"",OR($P734&lt;=0,$Q734&lt;=0)),AND($S734&lt;&gt;"",$T734&lt;&gt;"",OR($S734&lt;=0,$T734&lt;=0)),AND($V734&lt;&gt;"",$W734&lt;&gt;"",OR($V734&lt;=0,$W734&lt;=0))),"Revise os valores informados: valor unitário e quantidade devem ser maiores que zero.",IF(OR(AND($G734="",$H734&lt;&gt;""),AND($G734&lt;&gt;"",$H734=""),AND($J734="",$K734&lt;&gt;""),AND($J734&lt;&gt;"",$K734=""),AND($M734="",$N734&lt;&gt;""),AND($M734&lt;&gt;"",$N734=""),AND($P734="",$Q734&lt;&gt;""),AND($P734&lt;&gt;"",$Q734=""),AND($S734="",$T734&lt;&gt;""),AND($S734&lt;&gt;"",$T734=""),AND($V734="",$W734&lt;&gt;""),AND($V734&lt;&gt;"",$W734="")),"Há ano preenchido parcialmente: "&amp;TRIM(IF(AND($G734="",$H734&lt;&gt;""),"Ano 1 (falta valor unitário); ","")&amp;IF(AND($G734&lt;&gt;"",$H734=""),"Ano 1 (falta quantidade); ","")&amp;IF(AND($J734="",$K734&lt;&gt;""),"Ano 2 (falta valor unitário); ","")&amp;IF(AND($J734&lt;&gt;"",$K734=""),"Ano 2 (falta quantidade); ","")&amp;IF(AND($M734="",$N734&lt;&gt;""),"Ano 3 (falta valor unitário); ","")&amp;IF(AND($M734&lt;&gt;"",$N734=""),"Ano 3 (falta quantidade); ","")&amp;IF(AND($P734="",$Q734&lt;&gt;""),"Ano 4 (falta valor unitário); ","")&amp;IF(AND($P734&lt;&gt;"",$Q734=""),"Ano 4 (falta quantidade); ","")&amp;IF(AND($S734="",$T734&lt;&gt;""),"Ano 5 (falta valor unitário); ","")&amp;IF(AND($S734&lt;&gt;"",$T734=""),"Ano 5 (falta quantidade); ","")&amp;IF(AND($V734="",$W734&lt;&gt;""),"Ano 6 (falta valor unitário); ","")&amp;IF(AND($V734&lt;&gt;"",$W734=""),"Ano 6 (falta quantidade); ","")), IF(NOT(OR(AND($G734&lt;&gt;"",$H734&lt;&gt;""),AND($J734&lt;&gt;"",$K734&lt;&gt;""),AND($M734&lt;&gt;"",$N734&lt;&gt;""),AND($P734&lt;&gt;"",$Q734&lt;&gt;""),AND($S734&lt;&gt;"",$T734&lt;&gt;""),AND($V734&lt;&gt;"",$W734&lt;&gt;""))),"Informe pelo menos um ano completo com valor unitário e quantidade.",IF(AND($C734&lt;&gt;"",$E734&lt;&gt;"",LEFT(TRIM($C734),1)&lt;&gt;LEFT(TRIM($E734),1)),"Categoria e tipo estão incompatíveis.",IF(IF(OR($E734="",$F734=""),FALSE(),IFERROR(COUNTIF(INDIRECT("UNITS_"&amp;SUBSTITUTE(LEFT($E734,FIND(" ",$E734&amp;" ")-1),".","_")),$F734)=0,TRUE())),"Unidade incompatível com o tipo selecionado.",IF(OR(AND(ISNUMBER(SEARCH("comunic",LOWER($B734))),LEFT($E734,3)&lt;&gt;"4.4"),AND(ISNUMBER(SEARCH("monitor",LOWER($B734))),NOT(OR(LEFT($E734,3)="1.5",LEFT($E734,3)="2.5")))),"Revise a classificação do item conforme as regras de preenchimento.",IF(AND($B734&lt;&gt;"",OR(ISNUMBER(SEARCH("outro",LOWER($B734))),ISNUMBER(SEARCH("divers",LOWER($B734))),ISNUMBER(SEARCH("kit",LOWER($B734))),ISNUMBER(SEARCH("ferrament",LOWER($B734))),ISNUMBER(SEARCH("epi",LOWER($B734)))),NOT(OR($Z734&lt;&gt;"",$AA734&lt;&gt;""))),"Descrição muito genérica: detalhe melhor o item e registre o racional no memorial ou em anexo.",IF(AND($Y734=0,$B734&lt;&gt;"",OR($G734&lt;&gt;"",$H734&lt;&gt;"",$J734&lt;&gt;"",$K734&lt;&gt;"",$M734&lt;&gt;"",$N734&lt;&gt;"",$P734&lt;&gt;"",$Q734&lt;&gt;"",$S734&lt;&gt;"",$T734&lt;&gt;"",$V734&lt;&gt;"",$W734&lt;&gt;"")),"O item possui dados lançados, mas o total está zerado. Revise os valores informados.","")))))))))))))))</f>
        <v/>
      </c>
    </row>
    <row r="735" spans="1:35" ht="14.25" customHeight="1" x14ac:dyDescent="0.25">
      <c r="A735" s="57" t="str">
        <f t="shared" si="143"/>
        <v/>
      </c>
      <c r="B735" s="61"/>
      <c r="C735" s="61"/>
      <c r="D735" s="58"/>
      <c r="E735" s="61"/>
      <c r="F735" s="61"/>
      <c r="G735" s="272"/>
      <c r="H735" s="62"/>
      <c r="I735" s="273">
        <f t="shared" si="144"/>
        <v>0</v>
      </c>
      <c r="J735" s="272"/>
      <c r="K735" s="62"/>
      <c r="L735" s="270">
        <f t="shared" si="145"/>
        <v>0</v>
      </c>
      <c r="M735" s="272"/>
      <c r="N735" s="62"/>
      <c r="O735" s="270">
        <f t="shared" si="146"/>
        <v>0</v>
      </c>
      <c r="P735" s="272"/>
      <c r="Q735" s="62"/>
      <c r="R735" s="271">
        <f t="shared" si="147"/>
        <v>0</v>
      </c>
      <c r="S735" s="272"/>
      <c r="T735" s="62"/>
      <c r="U735" s="270">
        <f t="shared" si="148"/>
        <v>0</v>
      </c>
      <c r="V735" s="272"/>
      <c r="W735" s="62"/>
      <c r="X735" s="270">
        <f t="shared" si="149"/>
        <v>0</v>
      </c>
      <c r="Y735" s="270">
        <f t="shared" si="150"/>
        <v>0</v>
      </c>
      <c r="Z735" s="61"/>
      <c r="AA735" s="61"/>
      <c r="AB735" s="60" t="str">
        <f t="shared" si="151"/>
        <v/>
      </c>
      <c r="AC735" s="21" t="b">
        <f t="shared" si="152"/>
        <v>0</v>
      </c>
      <c r="AD735" s="21" t="b">
        <f t="shared" si="153"/>
        <v>0</v>
      </c>
      <c r="AE735" s="21" t="b">
        <f t="shared" si="154"/>
        <v>0</v>
      </c>
      <c r="AF735" s="21" t="b">
        <f ca="1">OR(AND($AC735,NOT($AD735)),AND($AC735,OR(AND($G735="",$H735&lt;&gt;""),AND($G735&lt;&gt;"",$H735=""),AND($J735="",$K735&lt;&gt;""),AND($J735&lt;&gt;"",$K735=""),AND($M735="",$N735&lt;&gt;""),AND($M735&lt;&gt;"",$N735=""),AND($P735="",$Q735&lt;&gt;""),AND($P735&lt;&gt;"",$Q735=""),AND($S735="",$T735&lt;&gt;""),AND($S735&lt;&gt;"",$T735=""),AND($V735="",$W735&lt;&gt;""),AND($V735&lt;&gt;"",$W735=""))),AND($C735&lt;&gt;"",$E735&lt;&gt;"",LEFT(TRIM($C735),1)&lt;&gt;LEFT(TRIM($E735),1)),IF(OR($E735="",$F735=""),FALSE(),IFERROR(COUNTIF(INDIRECT("UNITS_"&amp;SUBSTITUTE(LEFT($E735,FIND(" ",$E735&amp;" ")-1),".","_")),$F735)=0,TRUE())),AND($B735&lt;&gt;"",OR(ISNUMBER(SEARCH("outro",LOWER($B735))),ISNUMBER(SEARCH("divers",LOWER($B735))),ISNUMBER(SEARCH("etc",LOWER($B735))))),OR(AND(ISNUMBER(SEARCH("comunic",LOWER($B735))),LEFT($E735,3)&lt;&gt;"4.4"),AND(ISNUMBER(SEARCH("monitor",LOWER($B735))),NOT(OR(LEFT($E735,3)="1.5",LEFT($E735,3)="2.5")))),AND($B735&lt;&gt;"",OR(LEFT($C735,1)="1",LEFT($C735,1)="2"),$D735=""),AND($D735&lt;&gt;"",NOT(OR(LEFT($C735,1)="1",LEFT($C735,1)="2"))),AND($D735&lt;&gt;"",COUNTIF(' PROJETO'!$B$14:$B$16,$D735)=0),IF($D735="",FALSE(),IF(COUNTIF(' PROJETO'!$B$14:$B$16,$D735)=0,FALSE(),IFERROR(INDEX(' PROJETO'!$C$14:$C$16,MATCH($D735,' PROJETO'!$B$14:$B$16,0))&lt;&gt;"Sim",FALSE()))))</f>
        <v>0</v>
      </c>
      <c r="AG735" s="21" t="b">
        <f>AND($AC735,$Y735&gt;'CONFG.  LISTAS'!$F$4,$Z735="",$AA735="")</f>
        <v>0</v>
      </c>
      <c r="AH735" s="21" t="str">
        <f t="shared" si="155"/>
        <v/>
      </c>
      <c r="AI735" s="43" t="str">
        <f ca="1">IF(NOT($AC735),"",IF(OR($B735="",$C735="",$E735="",$F735=""),"Preencha descrição, categoria, tipo e unidade.",IF(AND($B735&lt;&gt;"",OR(LEFT($C735,1)="1",LEFT($C735,1)="2"),$D735=""),"Informe a prática de restauração para itens diretos.",IF(AND($D735&lt;&gt;"",NOT(OR(LEFT($C735,1)="1",LEFT($C735,1)="2"))),"Custos indiretos não devem pertencer a uma prática específica.",IF(AND($D735&lt;&gt;"",COUNTIF(' PROJETO'!$B$14:$B$16,$D735)=0),"Prática de restauração inválida ou não cadastrada.",IF(IF($D735="",FALSE(),IF(COUNTIF(' PROJETO'!$B$14:$B$16,$D735)=0,FALSE(),IFERROR(INDEX(' PROJETO'!$C$14:$C$16,MATCH($D735,' PROJETO'!$B$14:$B$16,0))&lt;&gt;"Sim",FALSE()))),"A prática informada no item não foi selecionada na aba Projeto.",IF(AND(MAX($I735,$L735,$O735,$R735,$U735,$X735)&gt;'CONFG.  LISTAS'!$F$4,NOT(OR($Z735&lt;&gt;"",$AA735&lt;&gt;""))),"Memorial de cálculo ou anexo obrigatório não informado para item acima do limite.",IF(OR(AND($G735&lt;&gt;"",$H735&lt;&gt;"",OR($G735&lt;=0,$H735&lt;=0)),AND($J735&lt;&gt;"",$K735&lt;&gt;"",OR($J735&lt;=0,$K735&lt;=0)),AND($M735&lt;&gt;"",$N735&lt;&gt;"",OR($M735&lt;=0,$N735&lt;=0)),AND($P735&lt;&gt;"",$Q735&lt;&gt;"",OR($P735&lt;=0,$Q735&lt;=0)),AND($S735&lt;&gt;"",$T735&lt;&gt;"",OR($S735&lt;=0,$T735&lt;=0)),AND($V735&lt;&gt;"",$W735&lt;&gt;"",OR($V735&lt;=0,$W735&lt;=0))),"Revise os valores informados: valor unitário e quantidade devem ser maiores que zero.",IF(OR(AND($G735="",$H735&lt;&gt;""),AND($G735&lt;&gt;"",$H735=""),AND($J735="",$K735&lt;&gt;""),AND($J735&lt;&gt;"",$K735=""),AND($M735="",$N735&lt;&gt;""),AND($M735&lt;&gt;"",$N735=""),AND($P735="",$Q735&lt;&gt;""),AND($P735&lt;&gt;"",$Q735=""),AND($S735="",$T735&lt;&gt;""),AND($S735&lt;&gt;"",$T735=""),AND($V735="",$W735&lt;&gt;""),AND($V735&lt;&gt;"",$W735="")),"Há ano preenchido parcialmente: "&amp;TRIM(IF(AND($G735="",$H735&lt;&gt;""),"Ano 1 (falta valor unitário); ","")&amp;IF(AND($G735&lt;&gt;"",$H735=""),"Ano 1 (falta quantidade); ","")&amp;IF(AND($J735="",$K735&lt;&gt;""),"Ano 2 (falta valor unitário); ","")&amp;IF(AND($J735&lt;&gt;"",$K735=""),"Ano 2 (falta quantidade); ","")&amp;IF(AND($M735="",$N735&lt;&gt;""),"Ano 3 (falta valor unitário); ","")&amp;IF(AND($M735&lt;&gt;"",$N735=""),"Ano 3 (falta quantidade); ","")&amp;IF(AND($P735="",$Q735&lt;&gt;""),"Ano 4 (falta valor unitário); ","")&amp;IF(AND($P735&lt;&gt;"",$Q735=""),"Ano 4 (falta quantidade); ","")&amp;IF(AND($S735="",$T735&lt;&gt;""),"Ano 5 (falta valor unitário); ","")&amp;IF(AND($S735&lt;&gt;"",$T735=""),"Ano 5 (falta quantidade); ","")&amp;IF(AND($V735="",$W735&lt;&gt;""),"Ano 6 (falta valor unitário); ","")&amp;IF(AND($V735&lt;&gt;"",$W735=""),"Ano 6 (falta quantidade); ","")), IF(NOT(OR(AND($G735&lt;&gt;"",$H735&lt;&gt;""),AND($J735&lt;&gt;"",$K735&lt;&gt;""),AND($M735&lt;&gt;"",$N735&lt;&gt;""),AND($P735&lt;&gt;"",$Q735&lt;&gt;""),AND($S735&lt;&gt;"",$T735&lt;&gt;""),AND($V735&lt;&gt;"",$W735&lt;&gt;""))),"Informe pelo menos um ano completo com valor unitário e quantidade.",IF(AND($C735&lt;&gt;"",$E735&lt;&gt;"",LEFT(TRIM($C735),1)&lt;&gt;LEFT(TRIM($E735),1)),"Categoria e tipo estão incompatíveis.",IF(IF(OR($E735="",$F735=""),FALSE(),IFERROR(COUNTIF(INDIRECT("UNITS_"&amp;SUBSTITUTE(LEFT($E735,FIND(" ",$E735&amp;" ")-1),".","_")),$F735)=0,TRUE())),"Unidade incompatível com o tipo selecionado.",IF(OR(AND(ISNUMBER(SEARCH("comunic",LOWER($B735))),LEFT($E735,3)&lt;&gt;"4.4"),AND(ISNUMBER(SEARCH("monitor",LOWER($B735))),NOT(OR(LEFT($E735,3)="1.5",LEFT($E735,3)="2.5")))),"Revise a classificação do item conforme as regras de preenchimento.",IF(AND($B735&lt;&gt;"",OR(ISNUMBER(SEARCH("outro",LOWER($B735))),ISNUMBER(SEARCH("divers",LOWER($B735))),ISNUMBER(SEARCH("kit",LOWER($B735))),ISNUMBER(SEARCH("ferrament",LOWER($B735))),ISNUMBER(SEARCH("epi",LOWER($B735)))),NOT(OR($Z735&lt;&gt;"",$AA735&lt;&gt;""))),"Descrição muito genérica: detalhe melhor o item e registre o racional no memorial ou em anexo.",IF(AND($Y735=0,$B735&lt;&gt;"",OR($G735&lt;&gt;"",$H735&lt;&gt;"",$J735&lt;&gt;"",$K735&lt;&gt;"",$M735&lt;&gt;"",$N735&lt;&gt;"",$P735&lt;&gt;"",$Q735&lt;&gt;"",$S735&lt;&gt;"",$T735&lt;&gt;"",$V735&lt;&gt;"",$W735&lt;&gt;"")),"O item possui dados lançados, mas o total está zerado. Revise os valores informados.","")))))))))))))))</f>
        <v/>
      </c>
    </row>
    <row r="736" spans="1:35" ht="14.25" customHeight="1" x14ac:dyDescent="0.25">
      <c r="A736" s="57" t="str">
        <f t="shared" si="143"/>
        <v/>
      </c>
      <c r="B736" s="58"/>
      <c r="C736" s="58"/>
      <c r="D736" s="58"/>
      <c r="E736" s="58"/>
      <c r="F736" s="58"/>
      <c r="G736" s="269"/>
      <c r="H736" s="59"/>
      <c r="I736" s="273">
        <f t="shared" si="144"/>
        <v>0</v>
      </c>
      <c r="J736" s="269"/>
      <c r="K736" s="59"/>
      <c r="L736" s="270">
        <f t="shared" si="145"/>
        <v>0</v>
      </c>
      <c r="M736" s="269"/>
      <c r="N736" s="59"/>
      <c r="O736" s="270">
        <f t="shared" si="146"/>
        <v>0</v>
      </c>
      <c r="P736" s="269"/>
      <c r="Q736" s="59"/>
      <c r="R736" s="271">
        <f t="shared" si="147"/>
        <v>0</v>
      </c>
      <c r="S736" s="269"/>
      <c r="T736" s="59"/>
      <c r="U736" s="270">
        <f t="shared" si="148"/>
        <v>0</v>
      </c>
      <c r="V736" s="269"/>
      <c r="W736" s="59"/>
      <c r="X736" s="270">
        <f t="shared" si="149"/>
        <v>0</v>
      </c>
      <c r="Y736" s="270">
        <f t="shared" si="150"/>
        <v>0</v>
      </c>
      <c r="Z736" s="58"/>
      <c r="AA736" s="58"/>
      <c r="AB736" s="60" t="str">
        <f t="shared" si="151"/>
        <v/>
      </c>
      <c r="AC736" s="21" t="b">
        <f t="shared" si="152"/>
        <v>0</v>
      </c>
      <c r="AD736" s="21" t="b">
        <f t="shared" si="153"/>
        <v>0</v>
      </c>
      <c r="AE736" s="21" t="b">
        <f t="shared" si="154"/>
        <v>0</v>
      </c>
      <c r="AF736" s="21" t="b">
        <f ca="1">OR(AND($AC736,NOT($AD736)),AND($AC736,OR(AND($G736="",$H736&lt;&gt;""),AND($G736&lt;&gt;"",$H736=""),AND($J736="",$K736&lt;&gt;""),AND($J736&lt;&gt;"",$K736=""),AND($M736="",$N736&lt;&gt;""),AND($M736&lt;&gt;"",$N736=""),AND($P736="",$Q736&lt;&gt;""),AND($P736&lt;&gt;"",$Q736=""),AND($S736="",$T736&lt;&gt;""),AND($S736&lt;&gt;"",$T736=""),AND($V736="",$W736&lt;&gt;""),AND($V736&lt;&gt;"",$W736=""))),AND($C736&lt;&gt;"",$E736&lt;&gt;"",LEFT(TRIM($C736),1)&lt;&gt;LEFT(TRIM($E736),1)),IF(OR($E736="",$F736=""),FALSE(),IFERROR(COUNTIF(INDIRECT("UNITS_"&amp;SUBSTITUTE(LEFT($E736,FIND(" ",$E736&amp;" ")-1),".","_")),$F736)=0,TRUE())),AND($B736&lt;&gt;"",OR(ISNUMBER(SEARCH("outro",LOWER($B736))),ISNUMBER(SEARCH("divers",LOWER($B736))),ISNUMBER(SEARCH("etc",LOWER($B736))))),OR(AND(ISNUMBER(SEARCH("comunic",LOWER($B736))),LEFT($E736,3)&lt;&gt;"4.4"),AND(ISNUMBER(SEARCH("monitor",LOWER($B736))),NOT(OR(LEFT($E736,3)="1.5",LEFT($E736,3)="2.5")))),AND($B736&lt;&gt;"",OR(LEFT($C736,1)="1",LEFT($C736,1)="2"),$D736=""),AND($D736&lt;&gt;"",NOT(OR(LEFT($C736,1)="1",LEFT($C736,1)="2"))),AND($D736&lt;&gt;"",COUNTIF(' PROJETO'!$B$14:$B$16,$D736)=0),IF($D736="",FALSE(),IF(COUNTIF(' PROJETO'!$B$14:$B$16,$D736)=0,FALSE(),IFERROR(INDEX(' PROJETO'!$C$14:$C$16,MATCH($D736,' PROJETO'!$B$14:$B$16,0))&lt;&gt;"Sim",FALSE()))))</f>
        <v>0</v>
      </c>
      <c r="AG736" s="21" t="b">
        <f>AND($AC736,$Y736&gt;'CONFG.  LISTAS'!$F$4,$Z736="",$AA736="")</f>
        <v>0</v>
      </c>
      <c r="AH736" s="21" t="str">
        <f t="shared" si="155"/>
        <v/>
      </c>
      <c r="AI736" s="43" t="str">
        <f ca="1">IF(NOT($AC736),"",IF(OR($B736="",$C736="",$E736="",$F736=""),"Preencha descrição, categoria, tipo e unidade.",IF(AND($B736&lt;&gt;"",OR(LEFT($C736,1)="1",LEFT($C736,1)="2"),$D736=""),"Informe a prática de restauração para itens diretos.",IF(AND($D736&lt;&gt;"",NOT(OR(LEFT($C736,1)="1",LEFT($C736,1)="2"))),"Custos indiretos não devem pertencer a uma prática específica.",IF(AND($D736&lt;&gt;"",COUNTIF(' PROJETO'!$B$14:$B$16,$D736)=0),"Prática de restauração inválida ou não cadastrada.",IF(IF($D736="",FALSE(),IF(COUNTIF(' PROJETO'!$B$14:$B$16,$D736)=0,FALSE(),IFERROR(INDEX(' PROJETO'!$C$14:$C$16,MATCH($D736,' PROJETO'!$B$14:$B$16,0))&lt;&gt;"Sim",FALSE()))),"A prática informada no item não foi selecionada na aba Projeto.",IF(AND(MAX($I736,$L736,$O736,$R736,$U736,$X736)&gt;'CONFG.  LISTAS'!$F$4,NOT(OR($Z736&lt;&gt;"",$AA736&lt;&gt;""))),"Memorial de cálculo ou anexo obrigatório não informado para item acima do limite.",IF(OR(AND($G736&lt;&gt;"",$H736&lt;&gt;"",OR($G736&lt;=0,$H736&lt;=0)),AND($J736&lt;&gt;"",$K736&lt;&gt;"",OR($J736&lt;=0,$K736&lt;=0)),AND($M736&lt;&gt;"",$N736&lt;&gt;"",OR($M736&lt;=0,$N736&lt;=0)),AND($P736&lt;&gt;"",$Q736&lt;&gt;"",OR($P736&lt;=0,$Q736&lt;=0)),AND($S736&lt;&gt;"",$T736&lt;&gt;"",OR($S736&lt;=0,$T736&lt;=0)),AND($V736&lt;&gt;"",$W736&lt;&gt;"",OR($V736&lt;=0,$W736&lt;=0))),"Revise os valores informados: valor unitário e quantidade devem ser maiores que zero.",IF(OR(AND($G736="",$H736&lt;&gt;""),AND($G736&lt;&gt;"",$H736=""),AND($J736="",$K736&lt;&gt;""),AND($J736&lt;&gt;"",$K736=""),AND($M736="",$N736&lt;&gt;""),AND($M736&lt;&gt;"",$N736=""),AND($P736="",$Q736&lt;&gt;""),AND($P736&lt;&gt;"",$Q736=""),AND($S736="",$T736&lt;&gt;""),AND($S736&lt;&gt;"",$T736=""),AND($V736="",$W736&lt;&gt;""),AND($V736&lt;&gt;"",$W736="")),"Há ano preenchido parcialmente: "&amp;TRIM(IF(AND($G736="",$H736&lt;&gt;""),"Ano 1 (falta valor unitário); ","")&amp;IF(AND($G736&lt;&gt;"",$H736=""),"Ano 1 (falta quantidade); ","")&amp;IF(AND($J736="",$K736&lt;&gt;""),"Ano 2 (falta valor unitário); ","")&amp;IF(AND($J736&lt;&gt;"",$K736=""),"Ano 2 (falta quantidade); ","")&amp;IF(AND($M736="",$N736&lt;&gt;""),"Ano 3 (falta valor unitário); ","")&amp;IF(AND($M736&lt;&gt;"",$N736=""),"Ano 3 (falta quantidade); ","")&amp;IF(AND($P736="",$Q736&lt;&gt;""),"Ano 4 (falta valor unitário); ","")&amp;IF(AND($P736&lt;&gt;"",$Q736=""),"Ano 4 (falta quantidade); ","")&amp;IF(AND($S736="",$T736&lt;&gt;""),"Ano 5 (falta valor unitário); ","")&amp;IF(AND($S736&lt;&gt;"",$T736=""),"Ano 5 (falta quantidade); ","")&amp;IF(AND($V736="",$W736&lt;&gt;""),"Ano 6 (falta valor unitário); ","")&amp;IF(AND($V736&lt;&gt;"",$W736=""),"Ano 6 (falta quantidade); ","")), IF(NOT(OR(AND($G736&lt;&gt;"",$H736&lt;&gt;""),AND($J736&lt;&gt;"",$K736&lt;&gt;""),AND($M736&lt;&gt;"",$N736&lt;&gt;""),AND($P736&lt;&gt;"",$Q736&lt;&gt;""),AND($S736&lt;&gt;"",$T736&lt;&gt;""),AND($V736&lt;&gt;"",$W736&lt;&gt;""))),"Informe pelo menos um ano completo com valor unitário e quantidade.",IF(AND($C736&lt;&gt;"",$E736&lt;&gt;"",LEFT(TRIM($C736),1)&lt;&gt;LEFT(TRIM($E736),1)),"Categoria e tipo estão incompatíveis.",IF(IF(OR($E736="",$F736=""),FALSE(),IFERROR(COUNTIF(INDIRECT("UNITS_"&amp;SUBSTITUTE(LEFT($E736,FIND(" ",$E736&amp;" ")-1),".","_")),$F736)=0,TRUE())),"Unidade incompatível com o tipo selecionado.",IF(OR(AND(ISNUMBER(SEARCH("comunic",LOWER($B736))),LEFT($E736,3)&lt;&gt;"4.4"),AND(ISNUMBER(SEARCH("monitor",LOWER($B736))),NOT(OR(LEFT($E736,3)="1.5",LEFT($E736,3)="2.5")))),"Revise a classificação do item conforme as regras de preenchimento.",IF(AND($B736&lt;&gt;"",OR(ISNUMBER(SEARCH("outro",LOWER($B736))),ISNUMBER(SEARCH("divers",LOWER($B736))),ISNUMBER(SEARCH("kit",LOWER($B736))),ISNUMBER(SEARCH("ferrament",LOWER($B736))),ISNUMBER(SEARCH("epi",LOWER($B736)))),NOT(OR($Z736&lt;&gt;"",$AA736&lt;&gt;""))),"Descrição muito genérica: detalhe melhor o item e registre o racional no memorial ou em anexo.",IF(AND($Y736=0,$B736&lt;&gt;"",OR($G736&lt;&gt;"",$H736&lt;&gt;"",$J736&lt;&gt;"",$K736&lt;&gt;"",$M736&lt;&gt;"",$N736&lt;&gt;"",$P736&lt;&gt;"",$Q736&lt;&gt;"",$S736&lt;&gt;"",$T736&lt;&gt;"",$V736&lt;&gt;"",$W736&lt;&gt;"")),"O item possui dados lançados, mas o total está zerado. Revise os valores informados.","")))))))))))))))</f>
        <v/>
      </c>
    </row>
    <row r="737" spans="1:35" ht="14.25" customHeight="1" x14ac:dyDescent="0.25">
      <c r="A737" s="57" t="str">
        <f t="shared" si="143"/>
        <v/>
      </c>
      <c r="B737" s="61"/>
      <c r="C737" s="61"/>
      <c r="D737" s="58"/>
      <c r="E737" s="61"/>
      <c r="F737" s="61"/>
      <c r="G737" s="272"/>
      <c r="H737" s="62"/>
      <c r="I737" s="273">
        <f t="shared" si="144"/>
        <v>0</v>
      </c>
      <c r="J737" s="272"/>
      <c r="K737" s="62"/>
      <c r="L737" s="270">
        <f t="shared" si="145"/>
        <v>0</v>
      </c>
      <c r="M737" s="272"/>
      <c r="N737" s="62"/>
      <c r="O737" s="270">
        <f t="shared" si="146"/>
        <v>0</v>
      </c>
      <c r="P737" s="272"/>
      <c r="Q737" s="62"/>
      <c r="R737" s="271">
        <f t="shared" si="147"/>
        <v>0</v>
      </c>
      <c r="S737" s="272"/>
      <c r="T737" s="62"/>
      <c r="U737" s="270">
        <f t="shared" si="148"/>
        <v>0</v>
      </c>
      <c r="V737" s="272"/>
      <c r="W737" s="62"/>
      <c r="X737" s="270">
        <f t="shared" si="149"/>
        <v>0</v>
      </c>
      <c r="Y737" s="270">
        <f t="shared" si="150"/>
        <v>0</v>
      </c>
      <c r="Z737" s="61"/>
      <c r="AA737" s="61"/>
      <c r="AB737" s="60" t="str">
        <f t="shared" si="151"/>
        <v/>
      </c>
      <c r="AC737" s="21" t="b">
        <f t="shared" si="152"/>
        <v>0</v>
      </c>
      <c r="AD737" s="21" t="b">
        <f t="shared" si="153"/>
        <v>0</v>
      </c>
      <c r="AE737" s="21" t="b">
        <f t="shared" si="154"/>
        <v>0</v>
      </c>
      <c r="AF737" s="21" t="b">
        <f ca="1">OR(AND($AC737,NOT($AD737)),AND($AC737,OR(AND($G737="",$H737&lt;&gt;""),AND($G737&lt;&gt;"",$H737=""),AND($J737="",$K737&lt;&gt;""),AND($J737&lt;&gt;"",$K737=""),AND($M737="",$N737&lt;&gt;""),AND($M737&lt;&gt;"",$N737=""),AND($P737="",$Q737&lt;&gt;""),AND($P737&lt;&gt;"",$Q737=""),AND($S737="",$T737&lt;&gt;""),AND($S737&lt;&gt;"",$T737=""),AND($V737="",$W737&lt;&gt;""),AND($V737&lt;&gt;"",$W737=""))),AND($C737&lt;&gt;"",$E737&lt;&gt;"",LEFT(TRIM($C737),1)&lt;&gt;LEFT(TRIM($E737),1)),IF(OR($E737="",$F737=""),FALSE(),IFERROR(COUNTIF(INDIRECT("UNITS_"&amp;SUBSTITUTE(LEFT($E737,FIND(" ",$E737&amp;" ")-1),".","_")),$F737)=0,TRUE())),AND($B737&lt;&gt;"",OR(ISNUMBER(SEARCH("outro",LOWER($B737))),ISNUMBER(SEARCH("divers",LOWER($B737))),ISNUMBER(SEARCH("etc",LOWER($B737))))),OR(AND(ISNUMBER(SEARCH("comunic",LOWER($B737))),LEFT($E737,3)&lt;&gt;"4.4"),AND(ISNUMBER(SEARCH("monitor",LOWER($B737))),NOT(OR(LEFT($E737,3)="1.5",LEFT($E737,3)="2.5")))),AND($B737&lt;&gt;"",OR(LEFT($C737,1)="1",LEFT($C737,1)="2"),$D737=""),AND($D737&lt;&gt;"",NOT(OR(LEFT($C737,1)="1",LEFT($C737,1)="2"))),AND($D737&lt;&gt;"",COUNTIF(' PROJETO'!$B$14:$B$16,$D737)=0),IF($D737="",FALSE(),IF(COUNTIF(' PROJETO'!$B$14:$B$16,$D737)=0,FALSE(),IFERROR(INDEX(' PROJETO'!$C$14:$C$16,MATCH($D737,' PROJETO'!$B$14:$B$16,0))&lt;&gt;"Sim",FALSE()))))</f>
        <v>0</v>
      </c>
      <c r="AG737" s="21" t="b">
        <f>AND($AC737,$Y737&gt;'CONFG.  LISTAS'!$F$4,$Z737="",$AA737="")</f>
        <v>0</v>
      </c>
      <c r="AH737" s="21" t="str">
        <f t="shared" si="155"/>
        <v/>
      </c>
      <c r="AI737" s="43" t="str">
        <f ca="1">IF(NOT($AC737),"",IF(OR($B737="",$C737="",$E737="",$F737=""),"Preencha descrição, categoria, tipo e unidade.",IF(AND($B737&lt;&gt;"",OR(LEFT($C737,1)="1",LEFT($C737,1)="2"),$D737=""),"Informe a prática de restauração para itens diretos.",IF(AND($D737&lt;&gt;"",NOT(OR(LEFT($C737,1)="1",LEFT($C737,1)="2"))),"Custos indiretos não devem pertencer a uma prática específica.",IF(AND($D737&lt;&gt;"",COUNTIF(' PROJETO'!$B$14:$B$16,$D737)=0),"Prática de restauração inválida ou não cadastrada.",IF(IF($D737="",FALSE(),IF(COUNTIF(' PROJETO'!$B$14:$B$16,$D737)=0,FALSE(),IFERROR(INDEX(' PROJETO'!$C$14:$C$16,MATCH($D737,' PROJETO'!$B$14:$B$16,0))&lt;&gt;"Sim",FALSE()))),"A prática informada no item não foi selecionada na aba Projeto.",IF(AND(MAX($I737,$L737,$O737,$R737,$U737,$X737)&gt;'CONFG.  LISTAS'!$F$4,NOT(OR($Z737&lt;&gt;"",$AA737&lt;&gt;""))),"Memorial de cálculo ou anexo obrigatório não informado para item acima do limite.",IF(OR(AND($G737&lt;&gt;"",$H737&lt;&gt;"",OR($G737&lt;=0,$H737&lt;=0)),AND($J737&lt;&gt;"",$K737&lt;&gt;"",OR($J737&lt;=0,$K737&lt;=0)),AND($M737&lt;&gt;"",$N737&lt;&gt;"",OR($M737&lt;=0,$N737&lt;=0)),AND($P737&lt;&gt;"",$Q737&lt;&gt;"",OR($P737&lt;=0,$Q737&lt;=0)),AND($S737&lt;&gt;"",$T737&lt;&gt;"",OR($S737&lt;=0,$T737&lt;=0)),AND($V737&lt;&gt;"",$W737&lt;&gt;"",OR($V737&lt;=0,$W737&lt;=0))),"Revise os valores informados: valor unitário e quantidade devem ser maiores que zero.",IF(OR(AND($G737="",$H737&lt;&gt;""),AND($G737&lt;&gt;"",$H737=""),AND($J737="",$K737&lt;&gt;""),AND($J737&lt;&gt;"",$K737=""),AND($M737="",$N737&lt;&gt;""),AND($M737&lt;&gt;"",$N737=""),AND($P737="",$Q737&lt;&gt;""),AND($P737&lt;&gt;"",$Q737=""),AND($S737="",$T737&lt;&gt;""),AND($S737&lt;&gt;"",$T737=""),AND($V737="",$W737&lt;&gt;""),AND($V737&lt;&gt;"",$W737="")),"Há ano preenchido parcialmente: "&amp;TRIM(IF(AND($G737="",$H737&lt;&gt;""),"Ano 1 (falta valor unitário); ","")&amp;IF(AND($G737&lt;&gt;"",$H737=""),"Ano 1 (falta quantidade); ","")&amp;IF(AND($J737="",$K737&lt;&gt;""),"Ano 2 (falta valor unitário); ","")&amp;IF(AND($J737&lt;&gt;"",$K737=""),"Ano 2 (falta quantidade); ","")&amp;IF(AND($M737="",$N737&lt;&gt;""),"Ano 3 (falta valor unitário); ","")&amp;IF(AND($M737&lt;&gt;"",$N737=""),"Ano 3 (falta quantidade); ","")&amp;IF(AND($P737="",$Q737&lt;&gt;""),"Ano 4 (falta valor unitário); ","")&amp;IF(AND($P737&lt;&gt;"",$Q737=""),"Ano 4 (falta quantidade); ","")&amp;IF(AND($S737="",$T737&lt;&gt;""),"Ano 5 (falta valor unitário); ","")&amp;IF(AND($S737&lt;&gt;"",$T737=""),"Ano 5 (falta quantidade); ","")&amp;IF(AND($V737="",$W737&lt;&gt;""),"Ano 6 (falta valor unitário); ","")&amp;IF(AND($V737&lt;&gt;"",$W737=""),"Ano 6 (falta quantidade); ","")), IF(NOT(OR(AND($G737&lt;&gt;"",$H737&lt;&gt;""),AND($J737&lt;&gt;"",$K737&lt;&gt;""),AND($M737&lt;&gt;"",$N737&lt;&gt;""),AND($P737&lt;&gt;"",$Q737&lt;&gt;""),AND($S737&lt;&gt;"",$T737&lt;&gt;""),AND($V737&lt;&gt;"",$W737&lt;&gt;""))),"Informe pelo menos um ano completo com valor unitário e quantidade.",IF(AND($C737&lt;&gt;"",$E737&lt;&gt;"",LEFT(TRIM($C737),1)&lt;&gt;LEFT(TRIM($E737),1)),"Categoria e tipo estão incompatíveis.",IF(IF(OR($E737="",$F737=""),FALSE(),IFERROR(COUNTIF(INDIRECT("UNITS_"&amp;SUBSTITUTE(LEFT($E737,FIND(" ",$E737&amp;" ")-1),".","_")),$F737)=0,TRUE())),"Unidade incompatível com o tipo selecionado.",IF(OR(AND(ISNUMBER(SEARCH("comunic",LOWER($B737))),LEFT($E737,3)&lt;&gt;"4.4"),AND(ISNUMBER(SEARCH("monitor",LOWER($B737))),NOT(OR(LEFT($E737,3)="1.5",LEFT($E737,3)="2.5")))),"Revise a classificação do item conforme as regras de preenchimento.",IF(AND($B737&lt;&gt;"",OR(ISNUMBER(SEARCH("outro",LOWER($B737))),ISNUMBER(SEARCH("divers",LOWER($B737))),ISNUMBER(SEARCH("kit",LOWER($B737))),ISNUMBER(SEARCH("ferrament",LOWER($B737))),ISNUMBER(SEARCH("epi",LOWER($B737)))),NOT(OR($Z737&lt;&gt;"",$AA737&lt;&gt;""))),"Descrição muito genérica: detalhe melhor o item e registre o racional no memorial ou em anexo.",IF(AND($Y737=0,$B737&lt;&gt;"",OR($G737&lt;&gt;"",$H737&lt;&gt;"",$J737&lt;&gt;"",$K737&lt;&gt;"",$M737&lt;&gt;"",$N737&lt;&gt;"",$P737&lt;&gt;"",$Q737&lt;&gt;"",$S737&lt;&gt;"",$T737&lt;&gt;"",$V737&lt;&gt;"",$W737&lt;&gt;"")),"O item possui dados lançados, mas o total está zerado. Revise os valores informados.","")))))))))))))))</f>
        <v/>
      </c>
    </row>
    <row r="738" spans="1:35" ht="14.25" customHeight="1" x14ac:dyDescent="0.25">
      <c r="A738" s="57" t="str">
        <f t="shared" si="143"/>
        <v/>
      </c>
      <c r="B738" s="58"/>
      <c r="C738" s="58"/>
      <c r="D738" s="58"/>
      <c r="E738" s="58"/>
      <c r="F738" s="58"/>
      <c r="G738" s="269"/>
      <c r="H738" s="59"/>
      <c r="I738" s="273">
        <f t="shared" si="144"/>
        <v>0</v>
      </c>
      <c r="J738" s="269"/>
      <c r="K738" s="59"/>
      <c r="L738" s="270">
        <f t="shared" si="145"/>
        <v>0</v>
      </c>
      <c r="M738" s="269"/>
      <c r="N738" s="59"/>
      <c r="O738" s="270">
        <f t="shared" si="146"/>
        <v>0</v>
      </c>
      <c r="P738" s="269"/>
      <c r="Q738" s="59"/>
      <c r="R738" s="271">
        <f t="shared" si="147"/>
        <v>0</v>
      </c>
      <c r="S738" s="269"/>
      <c r="T738" s="59"/>
      <c r="U738" s="270">
        <f t="shared" si="148"/>
        <v>0</v>
      </c>
      <c r="V738" s="269"/>
      <c r="W738" s="59"/>
      <c r="X738" s="270">
        <f t="shared" si="149"/>
        <v>0</v>
      </c>
      <c r="Y738" s="270">
        <f t="shared" si="150"/>
        <v>0</v>
      </c>
      <c r="Z738" s="58"/>
      <c r="AA738" s="58"/>
      <c r="AB738" s="60" t="str">
        <f t="shared" si="151"/>
        <v/>
      </c>
      <c r="AC738" s="21" t="b">
        <f t="shared" si="152"/>
        <v>0</v>
      </c>
      <c r="AD738" s="21" t="b">
        <f t="shared" si="153"/>
        <v>0</v>
      </c>
      <c r="AE738" s="21" t="b">
        <f t="shared" si="154"/>
        <v>0</v>
      </c>
      <c r="AF738" s="21" t="b">
        <f ca="1">OR(AND($AC738,NOT($AD738)),AND($AC738,OR(AND($G738="",$H738&lt;&gt;""),AND($G738&lt;&gt;"",$H738=""),AND($J738="",$K738&lt;&gt;""),AND($J738&lt;&gt;"",$K738=""),AND($M738="",$N738&lt;&gt;""),AND($M738&lt;&gt;"",$N738=""),AND($P738="",$Q738&lt;&gt;""),AND($P738&lt;&gt;"",$Q738=""),AND($S738="",$T738&lt;&gt;""),AND($S738&lt;&gt;"",$T738=""),AND($V738="",$W738&lt;&gt;""),AND($V738&lt;&gt;"",$W738=""))),AND($C738&lt;&gt;"",$E738&lt;&gt;"",LEFT(TRIM($C738),1)&lt;&gt;LEFT(TRIM($E738),1)),IF(OR($E738="",$F738=""),FALSE(),IFERROR(COUNTIF(INDIRECT("UNITS_"&amp;SUBSTITUTE(LEFT($E738,FIND(" ",$E738&amp;" ")-1),".","_")),$F738)=0,TRUE())),AND($B738&lt;&gt;"",OR(ISNUMBER(SEARCH("outro",LOWER($B738))),ISNUMBER(SEARCH("divers",LOWER($B738))),ISNUMBER(SEARCH("etc",LOWER($B738))))),OR(AND(ISNUMBER(SEARCH("comunic",LOWER($B738))),LEFT($E738,3)&lt;&gt;"4.4"),AND(ISNUMBER(SEARCH("monitor",LOWER($B738))),NOT(OR(LEFT($E738,3)="1.5",LEFT($E738,3)="2.5")))),AND($B738&lt;&gt;"",OR(LEFT($C738,1)="1",LEFT($C738,1)="2"),$D738=""),AND($D738&lt;&gt;"",NOT(OR(LEFT($C738,1)="1",LEFT($C738,1)="2"))),AND($D738&lt;&gt;"",COUNTIF(' PROJETO'!$B$14:$B$16,$D738)=0),IF($D738="",FALSE(),IF(COUNTIF(' PROJETO'!$B$14:$B$16,$D738)=0,FALSE(),IFERROR(INDEX(' PROJETO'!$C$14:$C$16,MATCH($D738,' PROJETO'!$B$14:$B$16,0))&lt;&gt;"Sim",FALSE()))))</f>
        <v>0</v>
      </c>
      <c r="AG738" s="21" t="b">
        <f>AND($AC738,$Y738&gt;'CONFG.  LISTAS'!$F$4,$Z738="",$AA738="")</f>
        <v>0</v>
      </c>
      <c r="AH738" s="21" t="str">
        <f t="shared" si="155"/>
        <v/>
      </c>
      <c r="AI738" s="43" t="str">
        <f ca="1">IF(NOT($AC738),"",IF(OR($B738="",$C738="",$E738="",$F738=""),"Preencha descrição, categoria, tipo e unidade.",IF(AND($B738&lt;&gt;"",OR(LEFT($C738,1)="1",LEFT($C738,1)="2"),$D738=""),"Informe a prática de restauração para itens diretos.",IF(AND($D738&lt;&gt;"",NOT(OR(LEFT($C738,1)="1",LEFT($C738,1)="2"))),"Custos indiretos não devem pertencer a uma prática específica.",IF(AND($D738&lt;&gt;"",COUNTIF(' PROJETO'!$B$14:$B$16,$D738)=0),"Prática de restauração inválida ou não cadastrada.",IF(IF($D738="",FALSE(),IF(COUNTIF(' PROJETO'!$B$14:$B$16,$D738)=0,FALSE(),IFERROR(INDEX(' PROJETO'!$C$14:$C$16,MATCH($D738,' PROJETO'!$B$14:$B$16,0))&lt;&gt;"Sim",FALSE()))),"A prática informada no item não foi selecionada na aba Projeto.",IF(AND(MAX($I738,$L738,$O738,$R738,$U738,$X738)&gt;'CONFG.  LISTAS'!$F$4,NOT(OR($Z738&lt;&gt;"",$AA738&lt;&gt;""))),"Memorial de cálculo ou anexo obrigatório não informado para item acima do limite.",IF(OR(AND($G738&lt;&gt;"",$H738&lt;&gt;"",OR($G738&lt;=0,$H738&lt;=0)),AND($J738&lt;&gt;"",$K738&lt;&gt;"",OR($J738&lt;=0,$K738&lt;=0)),AND($M738&lt;&gt;"",$N738&lt;&gt;"",OR($M738&lt;=0,$N738&lt;=0)),AND($P738&lt;&gt;"",$Q738&lt;&gt;"",OR($P738&lt;=0,$Q738&lt;=0)),AND($S738&lt;&gt;"",$T738&lt;&gt;"",OR($S738&lt;=0,$T738&lt;=0)),AND($V738&lt;&gt;"",$W738&lt;&gt;"",OR($V738&lt;=0,$W738&lt;=0))),"Revise os valores informados: valor unitário e quantidade devem ser maiores que zero.",IF(OR(AND($G738="",$H738&lt;&gt;""),AND($G738&lt;&gt;"",$H738=""),AND($J738="",$K738&lt;&gt;""),AND($J738&lt;&gt;"",$K738=""),AND($M738="",$N738&lt;&gt;""),AND($M738&lt;&gt;"",$N738=""),AND($P738="",$Q738&lt;&gt;""),AND($P738&lt;&gt;"",$Q738=""),AND($S738="",$T738&lt;&gt;""),AND($S738&lt;&gt;"",$T738=""),AND($V738="",$W738&lt;&gt;""),AND($V738&lt;&gt;"",$W738="")),"Há ano preenchido parcialmente: "&amp;TRIM(IF(AND($G738="",$H738&lt;&gt;""),"Ano 1 (falta valor unitário); ","")&amp;IF(AND($G738&lt;&gt;"",$H738=""),"Ano 1 (falta quantidade); ","")&amp;IF(AND($J738="",$K738&lt;&gt;""),"Ano 2 (falta valor unitário); ","")&amp;IF(AND($J738&lt;&gt;"",$K738=""),"Ano 2 (falta quantidade); ","")&amp;IF(AND($M738="",$N738&lt;&gt;""),"Ano 3 (falta valor unitário); ","")&amp;IF(AND($M738&lt;&gt;"",$N738=""),"Ano 3 (falta quantidade); ","")&amp;IF(AND($P738="",$Q738&lt;&gt;""),"Ano 4 (falta valor unitário); ","")&amp;IF(AND($P738&lt;&gt;"",$Q738=""),"Ano 4 (falta quantidade); ","")&amp;IF(AND($S738="",$T738&lt;&gt;""),"Ano 5 (falta valor unitário); ","")&amp;IF(AND($S738&lt;&gt;"",$T738=""),"Ano 5 (falta quantidade); ","")&amp;IF(AND($V738="",$W738&lt;&gt;""),"Ano 6 (falta valor unitário); ","")&amp;IF(AND($V738&lt;&gt;"",$W738=""),"Ano 6 (falta quantidade); ","")), IF(NOT(OR(AND($G738&lt;&gt;"",$H738&lt;&gt;""),AND($J738&lt;&gt;"",$K738&lt;&gt;""),AND($M738&lt;&gt;"",$N738&lt;&gt;""),AND($P738&lt;&gt;"",$Q738&lt;&gt;""),AND($S738&lt;&gt;"",$T738&lt;&gt;""),AND($V738&lt;&gt;"",$W738&lt;&gt;""))),"Informe pelo menos um ano completo com valor unitário e quantidade.",IF(AND($C738&lt;&gt;"",$E738&lt;&gt;"",LEFT(TRIM($C738),1)&lt;&gt;LEFT(TRIM($E738),1)),"Categoria e tipo estão incompatíveis.",IF(IF(OR($E738="",$F738=""),FALSE(),IFERROR(COUNTIF(INDIRECT("UNITS_"&amp;SUBSTITUTE(LEFT($E738,FIND(" ",$E738&amp;" ")-1),".","_")),$F738)=0,TRUE())),"Unidade incompatível com o tipo selecionado.",IF(OR(AND(ISNUMBER(SEARCH("comunic",LOWER($B738))),LEFT($E738,3)&lt;&gt;"4.4"),AND(ISNUMBER(SEARCH("monitor",LOWER($B738))),NOT(OR(LEFT($E738,3)="1.5",LEFT($E738,3)="2.5")))),"Revise a classificação do item conforme as regras de preenchimento.",IF(AND($B738&lt;&gt;"",OR(ISNUMBER(SEARCH("outro",LOWER($B738))),ISNUMBER(SEARCH("divers",LOWER($B738))),ISNUMBER(SEARCH("kit",LOWER($B738))),ISNUMBER(SEARCH("ferrament",LOWER($B738))),ISNUMBER(SEARCH("epi",LOWER($B738)))),NOT(OR($Z738&lt;&gt;"",$AA738&lt;&gt;""))),"Descrição muito genérica: detalhe melhor o item e registre o racional no memorial ou em anexo.",IF(AND($Y738=0,$B738&lt;&gt;"",OR($G738&lt;&gt;"",$H738&lt;&gt;"",$J738&lt;&gt;"",$K738&lt;&gt;"",$M738&lt;&gt;"",$N738&lt;&gt;"",$P738&lt;&gt;"",$Q738&lt;&gt;"",$S738&lt;&gt;"",$T738&lt;&gt;"",$V738&lt;&gt;"",$W738&lt;&gt;"")),"O item possui dados lançados, mas o total está zerado. Revise os valores informados.","")))))))))))))))</f>
        <v/>
      </c>
    </row>
    <row r="739" spans="1:35" ht="14.25" customHeight="1" x14ac:dyDescent="0.25">
      <c r="A739" s="57" t="str">
        <f t="shared" si="143"/>
        <v/>
      </c>
      <c r="B739" s="61"/>
      <c r="C739" s="61"/>
      <c r="D739" s="58"/>
      <c r="E739" s="61"/>
      <c r="F739" s="61"/>
      <c r="G739" s="272"/>
      <c r="H739" s="62"/>
      <c r="I739" s="273">
        <f t="shared" si="144"/>
        <v>0</v>
      </c>
      <c r="J739" s="272"/>
      <c r="K739" s="62"/>
      <c r="L739" s="270">
        <f t="shared" si="145"/>
        <v>0</v>
      </c>
      <c r="M739" s="272"/>
      <c r="N739" s="62"/>
      <c r="O739" s="270">
        <f t="shared" si="146"/>
        <v>0</v>
      </c>
      <c r="P739" s="272"/>
      <c r="Q739" s="62"/>
      <c r="R739" s="271">
        <f t="shared" si="147"/>
        <v>0</v>
      </c>
      <c r="S739" s="272"/>
      <c r="T739" s="62"/>
      <c r="U739" s="270">
        <f t="shared" si="148"/>
        <v>0</v>
      </c>
      <c r="V739" s="272"/>
      <c r="W739" s="62"/>
      <c r="X739" s="270">
        <f t="shared" si="149"/>
        <v>0</v>
      </c>
      <c r="Y739" s="270">
        <f t="shared" si="150"/>
        <v>0</v>
      </c>
      <c r="Z739" s="61"/>
      <c r="AA739" s="61"/>
      <c r="AB739" s="60" t="str">
        <f t="shared" si="151"/>
        <v/>
      </c>
      <c r="AC739" s="21" t="b">
        <f t="shared" si="152"/>
        <v>0</v>
      </c>
      <c r="AD739" s="21" t="b">
        <f t="shared" si="153"/>
        <v>0</v>
      </c>
      <c r="AE739" s="21" t="b">
        <f t="shared" si="154"/>
        <v>0</v>
      </c>
      <c r="AF739" s="21" t="b">
        <f ca="1">OR(AND($AC739,NOT($AD739)),AND($AC739,OR(AND($G739="",$H739&lt;&gt;""),AND($G739&lt;&gt;"",$H739=""),AND($J739="",$K739&lt;&gt;""),AND($J739&lt;&gt;"",$K739=""),AND($M739="",$N739&lt;&gt;""),AND($M739&lt;&gt;"",$N739=""),AND($P739="",$Q739&lt;&gt;""),AND($P739&lt;&gt;"",$Q739=""),AND($S739="",$T739&lt;&gt;""),AND($S739&lt;&gt;"",$T739=""),AND($V739="",$W739&lt;&gt;""),AND($V739&lt;&gt;"",$W739=""))),AND($C739&lt;&gt;"",$E739&lt;&gt;"",LEFT(TRIM($C739),1)&lt;&gt;LEFT(TRIM($E739),1)),IF(OR($E739="",$F739=""),FALSE(),IFERROR(COUNTIF(INDIRECT("UNITS_"&amp;SUBSTITUTE(LEFT($E739,FIND(" ",$E739&amp;" ")-1),".","_")),$F739)=0,TRUE())),AND($B739&lt;&gt;"",OR(ISNUMBER(SEARCH("outro",LOWER($B739))),ISNUMBER(SEARCH("divers",LOWER($B739))),ISNUMBER(SEARCH("etc",LOWER($B739))))),OR(AND(ISNUMBER(SEARCH("comunic",LOWER($B739))),LEFT($E739,3)&lt;&gt;"4.4"),AND(ISNUMBER(SEARCH("monitor",LOWER($B739))),NOT(OR(LEFT($E739,3)="1.5",LEFT($E739,3)="2.5")))),AND($B739&lt;&gt;"",OR(LEFT($C739,1)="1",LEFT($C739,1)="2"),$D739=""),AND($D739&lt;&gt;"",NOT(OR(LEFT($C739,1)="1",LEFT($C739,1)="2"))),AND($D739&lt;&gt;"",COUNTIF(' PROJETO'!$B$14:$B$16,$D739)=0),IF($D739="",FALSE(),IF(COUNTIF(' PROJETO'!$B$14:$B$16,$D739)=0,FALSE(),IFERROR(INDEX(' PROJETO'!$C$14:$C$16,MATCH($D739,' PROJETO'!$B$14:$B$16,0))&lt;&gt;"Sim",FALSE()))))</f>
        <v>0</v>
      </c>
      <c r="AG739" s="21" t="b">
        <f>AND($AC739,$Y739&gt;'CONFG.  LISTAS'!$F$4,$Z739="",$AA739="")</f>
        <v>0</v>
      </c>
      <c r="AH739" s="21" t="str">
        <f t="shared" si="155"/>
        <v/>
      </c>
      <c r="AI739" s="43" t="str">
        <f ca="1">IF(NOT($AC739),"",IF(OR($B739="",$C739="",$E739="",$F739=""),"Preencha descrição, categoria, tipo e unidade.",IF(AND($B739&lt;&gt;"",OR(LEFT($C739,1)="1",LEFT($C739,1)="2"),$D739=""),"Informe a prática de restauração para itens diretos.",IF(AND($D739&lt;&gt;"",NOT(OR(LEFT($C739,1)="1",LEFT($C739,1)="2"))),"Custos indiretos não devem pertencer a uma prática específica.",IF(AND($D739&lt;&gt;"",COUNTIF(' PROJETO'!$B$14:$B$16,$D739)=0),"Prática de restauração inválida ou não cadastrada.",IF(IF($D739="",FALSE(),IF(COUNTIF(' PROJETO'!$B$14:$B$16,$D739)=0,FALSE(),IFERROR(INDEX(' PROJETO'!$C$14:$C$16,MATCH($D739,' PROJETO'!$B$14:$B$16,0))&lt;&gt;"Sim",FALSE()))),"A prática informada no item não foi selecionada na aba Projeto.",IF(AND(MAX($I739,$L739,$O739,$R739,$U739,$X739)&gt;'CONFG.  LISTAS'!$F$4,NOT(OR($Z739&lt;&gt;"",$AA739&lt;&gt;""))),"Memorial de cálculo ou anexo obrigatório não informado para item acima do limite.",IF(OR(AND($G739&lt;&gt;"",$H739&lt;&gt;"",OR($G739&lt;=0,$H739&lt;=0)),AND($J739&lt;&gt;"",$K739&lt;&gt;"",OR($J739&lt;=0,$K739&lt;=0)),AND($M739&lt;&gt;"",$N739&lt;&gt;"",OR($M739&lt;=0,$N739&lt;=0)),AND($P739&lt;&gt;"",$Q739&lt;&gt;"",OR($P739&lt;=0,$Q739&lt;=0)),AND($S739&lt;&gt;"",$T739&lt;&gt;"",OR($S739&lt;=0,$T739&lt;=0)),AND($V739&lt;&gt;"",$W739&lt;&gt;"",OR($V739&lt;=0,$W739&lt;=0))),"Revise os valores informados: valor unitário e quantidade devem ser maiores que zero.",IF(OR(AND($G739="",$H739&lt;&gt;""),AND($G739&lt;&gt;"",$H739=""),AND($J739="",$K739&lt;&gt;""),AND($J739&lt;&gt;"",$K739=""),AND($M739="",$N739&lt;&gt;""),AND($M739&lt;&gt;"",$N739=""),AND($P739="",$Q739&lt;&gt;""),AND($P739&lt;&gt;"",$Q739=""),AND($S739="",$T739&lt;&gt;""),AND($S739&lt;&gt;"",$T739=""),AND($V739="",$W739&lt;&gt;""),AND($V739&lt;&gt;"",$W739="")),"Há ano preenchido parcialmente: "&amp;TRIM(IF(AND($G739="",$H739&lt;&gt;""),"Ano 1 (falta valor unitário); ","")&amp;IF(AND($G739&lt;&gt;"",$H739=""),"Ano 1 (falta quantidade); ","")&amp;IF(AND($J739="",$K739&lt;&gt;""),"Ano 2 (falta valor unitário); ","")&amp;IF(AND($J739&lt;&gt;"",$K739=""),"Ano 2 (falta quantidade); ","")&amp;IF(AND($M739="",$N739&lt;&gt;""),"Ano 3 (falta valor unitário); ","")&amp;IF(AND($M739&lt;&gt;"",$N739=""),"Ano 3 (falta quantidade); ","")&amp;IF(AND($P739="",$Q739&lt;&gt;""),"Ano 4 (falta valor unitário); ","")&amp;IF(AND($P739&lt;&gt;"",$Q739=""),"Ano 4 (falta quantidade); ","")&amp;IF(AND($S739="",$T739&lt;&gt;""),"Ano 5 (falta valor unitário); ","")&amp;IF(AND($S739&lt;&gt;"",$T739=""),"Ano 5 (falta quantidade); ","")&amp;IF(AND($V739="",$W739&lt;&gt;""),"Ano 6 (falta valor unitário); ","")&amp;IF(AND($V739&lt;&gt;"",$W739=""),"Ano 6 (falta quantidade); ","")), IF(NOT(OR(AND($G739&lt;&gt;"",$H739&lt;&gt;""),AND($J739&lt;&gt;"",$K739&lt;&gt;""),AND($M739&lt;&gt;"",$N739&lt;&gt;""),AND($P739&lt;&gt;"",$Q739&lt;&gt;""),AND($S739&lt;&gt;"",$T739&lt;&gt;""),AND($V739&lt;&gt;"",$W739&lt;&gt;""))),"Informe pelo menos um ano completo com valor unitário e quantidade.",IF(AND($C739&lt;&gt;"",$E739&lt;&gt;"",LEFT(TRIM($C739),1)&lt;&gt;LEFT(TRIM($E739),1)),"Categoria e tipo estão incompatíveis.",IF(IF(OR($E739="",$F739=""),FALSE(),IFERROR(COUNTIF(INDIRECT("UNITS_"&amp;SUBSTITUTE(LEFT($E739,FIND(" ",$E739&amp;" ")-1),".","_")),$F739)=0,TRUE())),"Unidade incompatível com o tipo selecionado.",IF(OR(AND(ISNUMBER(SEARCH("comunic",LOWER($B739))),LEFT($E739,3)&lt;&gt;"4.4"),AND(ISNUMBER(SEARCH("monitor",LOWER($B739))),NOT(OR(LEFT($E739,3)="1.5",LEFT($E739,3)="2.5")))),"Revise a classificação do item conforme as regras de preenchimento.",IF(AND($B739&lt;&gt;"",OR(ISNUMBER(SEARCH("outro",LOWER($B739))),ISNUMBER(SEARCH("divers",LOWER($B739))),ISNUMBER(SEARCH("kit",LOWER($B739))),ISNUMBER(SEARCH("ferrament",LOWER($B739))),ISNUMBER(SEARCH("epi",LOWER($B739)))),NOT(OR($Z739&lt;&gt;"",$AA739&lt;&gt;""))),"Descrição muito genérica: detalhe melhor o item e registre o racional no memorial ou em anexo.",IF(AND($Y739=0,$B739&lt;&gt;"",OR($G739&lt;&gt;"",$H739&lt;&gt;"",$J739&lt;&gt;"",$K739&lt;&gt;"",$M739&lt;&gt;"",$N739&lt;&gt;"",$P739&lt;&gt;"",$Q739&lt;&gt;"",$S739&lt;&gt;"",$T739&lt;&gt;"",$V739&lt;&gt;"",$W739&lt;&gt;"")),"O item possui dados lançados, mas o total está zerado. Revise os valores informados.","")))))))))))))))</f>
        <v/>
      </c>
    </row>
    <row r="740" spans="1:35" ht="14.25" customHeight="1" x14ac:dyDescent="0.25">
      <c r="A740" s="57" t="str">
        <f t="shared" si="143"/>
        <v/>
      </c>
      <c r="B740" s="58"/>
      <c r="C740" s="58"/>
      <c r="D740" s="58"/>
      <c r="E740" s="58"/>
      <c r="F740" s="58"/>
      <c r="G740" s="269"/>
      <c r="H740" s="59"/>
      <c r="I740" s="273">
        <f t="shared" si="144"/>
        <v>0</v>
      </c>
      <c r="J740" s="269"/>
      <c r="K740" s="59"/>
      <c r="L740" s="270">
        <f t="shared" si="145"/>
        <v>0</v>
      </c>
      <c r="M740" s="269"/>
      <c r="N740" s="59"/>
      <c r="O740" s="270">
        <f t="shared" si="146"/>
        <v>0</v>
      </c>
      <c r="P740" s="269"/>
      <c r="Q740" s="59"/>
      <c r="R740" s="271">
        <f t="shared" si="147"/>
        <v>0</v>
      </c>
      <c r="S740" s="269"/>
      <c r="T740" s="59"/>
      <c r="U740" s="270">
        <f t="shared" si="148"/>
        <v>0</v>
      </c>
      <c r="V740" s="269"/>
      <c r="W740" s="59"/>
      <c r="X740" s="270">
        <f t="shared" si="149"/>
        <v>0</v>
      </c>
      <c r="Y740" s="270">
        <f t="shared" si="150"/>
        <v>0</v>
      </c>
      <c r="Z740" s="58"/>
      <c r="AA740" s="58"/>
      <c r="AB740" s="60" t="str">
        <f t="shared" si="151"/>
        <v/>
      </c>
      <c r="AC740" s="21" t="b">
        <f t="shared" si="152"/>
        <v>0</v>
      </c>
      <c r="AD740" s="21" t="b">
        <f t="shared" si="153"/>
        <v>0</v>
      </c>
      <c r="AE740" s="21" t="b">
        <f t="shared" si="154"/>
        <v>0</v>
      </c>
      <c r="AF740" s="21" t="b">
        <f ca="1">OR(AND($AC740,NOT($AD740)),AND($AC740,OR(AND($G740="",$H740&lt;&gt;""),AND($G740&lt;&gt;"",$H740=""),AND($J740="",$K740&lt;&gt;""),AND($J740&lt;&gt;"",$K740=""),AND($M740="",$N740&lt;&gt;""),AND($M740&lt;&gt;"",$N740=""),AND($P740="",$Q740&lt;&gt;""),AND($P740&lt;&gt;"",$Q740=""),AND($S740="",$T740&lt;&gt;""),AND($S740&lt;&gt;"",$T740=""),AND($V740="",$W740&lt;&gt;""),AND($V740&lt;&gt;"",$W740=""))),AND($C740&lt;&gt;"",$E740&lt;&gt;"",LEFT(TRIM($C740),1)&lt;&gt;LEFT(TRIM($E740),1)),IF(OR($E740="",$F740=""),FALSE(),IFERROR(COUNTIF(INDIRECT("UNITS_"&amp;SUBSTITUTE(LEFT($E740,FIND(" ",$E740&amp;" ")-1),".","_")),$F740)=0,TRUE())),AND($B740&lt;&gt;"",OR(ISNUMBER(SEARCH("outro",LOWER($B740))),ISNUMBER(SEARCH("divers",LOWER($B740))),ISNUMBER(SEARCH("etc",LOWER($B740))))),OR(AND(ISNUMBER(SEARCH("comunic",LOWER($B740))),LEFT($E740,3)&lt;&gt;"4.4"),AND(ISNUMBER(SEARCH("monitor",LOWER($B740))),NOT(OR(LEFT($E740,3)="1.5",LEFT($E740,3)="2.5")))),AND($B740&lt;&gt;"",OR(LEFT($C740,1)="1",LEFT($C740,1)="2"),$D740=""),AND($D740&lt;&gt;"",NOT(OR(LEFT($C740,1)="1",LEFT($C740,1)="2"))),AND($D740&lt;&gt;"",COUNTIF(' PROJETO'!$B$14:$B$16,$D740)=0),IF($D740="",FALSE(),IF(COUNTIF(' PROJETO'!$B$14:$B$16,$D740)=0,FALSE(),IFERROR(INDEX(' PROJETO'!$C$14:$C$16,MATCH($D740,' PROJETO'!$B$14:$B$16,0))&lt;&gt;"Sim",FALSE()))))</f>
        <v>0</v>
      </c>
      <c r="AG740" s="21" t="b">
        <f>AND($AC740,$Y740&gt;'CONFG.  LISTAS'!$F$4,$Z740="",$AA740="")</f>
        <v>0</v>
      </c>
      <c r="AH740" s="21" t="str">
        <f t="shared" si="155"/>
        <v/>
      </c>
      <c r="AI740" s="43" t="str">
        <f ca="1">IF(NOT($AC740),"",IF(OR($B740="",$C740="",$E740="",$F740=""),"Preencha descrição, categoria, tipo e unidade.",IF(AND($B740&lt;&gt;"",OR(LEFT($C740,1)="1",LEFT($C740,1)="2"),$D740=""),"Informe a prática de restauração para itens diretos.",IF(AND($D740&lt;&gt;"",NOT(OR(LEFT($C740,1)="1",LEFT($C740,1)="2"))),"Custos indiretos não devem pertencer a uma prática específica.",IF(AND($D740&lt;&gt;"",COUNTIF(' PROJETO'!$B$14:$B$16,$D740)=0),"Prática de restauração inválida ou não cadastrada.",IF(IF($D740="",FALSE(),IF(COUNTIF(' PROJETO'!$B$14:$B$16,$D740)=0,FALSE(),IFERROR(INDEX(' PROJETO'!$C$14:$C$16,MATCH($D740,' PROJETO'!$B$14:$B$16,0))&lt;&gt;"Sim",FALSE()))),"A prática informada no item não foi selecionada na aba Projeto.",IF(AND(MAX($I740,$L740,$O740,$R740,$U740,$X740)&gt;'CONFG.  LISTAS'!$F$4,NOT(OR($Z740&lt;&gt;"",$AA740&lt;&gt;""))),"Memorial de cálculo ou anexo obrigatório não informado para item acima do limite.",IF(OR(AND($G740&lt;&gt;"",$H740&lt;&gt;"",OR($G740&lt;=0,$H740&lt;=0)),AND($J740&lt;&gt;"",$K740&lt;&gt;"",OR($J740&lt;=0,$K740&lt;=0)),AND($M740&lt;&gt;"",$N740&lt;&gt;"",OR($M740&lt;=0,$N740&lt;=0)),AND($P740&lt;&gt;"",$Q740&lt;&gt;"",OR($P740&lt;=0,$Q740&lt;=0)),AND($S740&lt;&gt;"",$T740&lt;&gt;"",OR($S740&lt;=0,$T740&lt;=0)),AND($V740&lt;&gt;"",$W740&lt;&gt;"",OR($V740&lt;=0,$W740&lt;=0))),"Revise os valores informados: valor unitário e quantidade devem ser maiores que zero.",IF(OR(AND($G740="",$H740&lt;&gt;""),AND($G740&lt;&gt;"",$H740=""),AND($J740="",$K740&lt;&gt;""),AND($J740&lt;&gt;"",$K740=""),AND($M740="",$N740&lt;&gt;""),AND($M740&lt;&gt;"",$N740=""),AND($P740="",$Q740&lt;&gt;""),AND($P740&lt;&gt;"",$Q740=""),AND($S740="",$T740&lt;&gt;""),AND($S740&lt;&gt;"",$T740=""),AND($V740="",$W740&lt;&gt;""),AND($V740&lt;&gt;"",$W740="")),"Há ano preenchido parcialmente: "&amp;TRIM(IF(AND($G740="",$H740&lt;&gt;""),"Ano 1 (falta valor unitário); ","")&amp;IF(AND($G740&lt;&gt;"",$H740=""),"Ano 1 (falta quantidade); ","")&amp;IF(AND($J740="",$K740&lt;&gt;""),"Ano 2 (falta valor unitário); ","")&amp;IF(AND($J740&lt;&gt;"",$K740=""),"Ano 2 (falta quantidade); ","")&amp;IF(AND($M740="",$N740&lt;&gt;""),"Ano 3 (falta valor unitário); ","")&amp;IF(AND($M740&lt;&gt;"",$N740=""),"Ano 3 (falta quantidade); ","")&amp;IF(AND($P740="",$Q740&lt;&gt;""),"Ano 4 (falta valor unitário); ","")&amp;IF(AND($P740&lt;&gt;"",$Q740=""),"Ano 4 (falta quantidade); ","")&amp;IF(AND($S740="",$T740&lt;&gt;""),"Ano 5 (falta valor unitário); ","")&amp;IF(AND($S740&lt;&gt;"",$T740=""),"Ano 5 (falta quantidade); ","")&amp;IF(AND($V740="",$W740&lt;&gt;""),"Ano 6 (falta valor unitário); ","")&amp;IF(AND($V740&lt;&gt;"",$W740=""),"Ano 6 (falta quantidade); ","")), IF(NOT(OR(AND($G740&lt;&gt;"",$H740&lt;&gt;""),AND($J740&lt;&gt;"",$K740&lt;&gt;""),AND($M740&lt;&gt;"",$N740&lt;&gt;""),AND($P740&lt;&gt;"",$Q740&lt;&gt;""),AND($S740&lt;&gt;"",$T740&lt;&gt;""),AND($V740&lt;&gt;"",$W740&lt;&gt;""))),"Informe pelo menos um ano completo com valor unitário e quantidade.",IF(AND($C740&lt;&gt;"",$E740&lt;&gt;"",LEFT(TRIM($C740),1)&lt;&gt;LEFT(TRIM($E740),1)),"Categoria e tipo estão incompatíveis.",IF(IF(OR($E740="",$F740=""),FALSE(),IFERROR(COUNTIF(INDIRECT("UNITS_"&amp;SUBSTITUTE(LEFT($E740,FIND(" ",$E740&amp;" ")-1),".","_")),$F740)=0,TRUE())),"Unidade incompatível com o tipo selecionado.",IF(OR(AND(ISNUMBER(SEARCH("comunic",LOWER($B740))),LEFT($E740,3)&lt;&gt;"4.4"),AND(ISNUMBER(SEARCH("monitor",LOWER($B740))),NOT(OR(LEFT($E740,3)="1.5",LEFT($E740,3)="2.5")))),"Revise a classificação do item conforme as regras de preenchimento.",IF(AND($B740&lt;&gt;"",OR(ISNUMBER(SEARCH("outro",LOWER($B740))),ISNUMBER(SEARCH("divers",LOWER($B740))),ISNUMBER(SEARCH("kit",LOWER($B740))),ISNUMBER(SEARCH("ferrament",LOWER($B740))),ISNUMBER(SEARCH("epi",LOWER($B740)))),NOT(OR($Z740&lt;&gt;"",$AA740&lt;&gt;""))),"Descrição muito genérica: detalhe melhor o item e registre o racional no memorial ou em anexo.",IF(AND($Y740=0,$B740&lt;&gt;"",OR($G740&lt;&gt;"",$H740&lt;&gt;"",$J740&lt;&gt;"",$K740&lt;&gt;"",$M740&lt;&gt;"",$N740&lt;&gt;"",$P740&lt;&gt;"",$Q740&lt;&gt;"",$S740&lt;&gt;"",$T740&lt;&gt;"",$V740&lt;&gt;"",$W740&lt;&gt;"")),"O item possui dados lançados, mas o total está zerado. Revise os valores informados.","")))))))))))))))</f>
        <v/>
      </c>
    </row>
    <row r="741" spans="1:35" ht="14.25" customHeight="1" x14ac:dyDescent="0.25">
      <c r="A741" s="57" t="str">
        <f t="shared" si="143"/>
        <v/>
      </c>
      <c r="B741" s="61"/>
      <c r="C741" s="61"/>
      <c r="D741" s="58"/>
      <c r="E741" s="61"/>
      <c r="F741" s="61"/>
      <c r="G741" s="272"/>
      <c r="H741" s="62"/>
      <c r="I741" s="273">
        <f t="shared" si="144"/>
        <v>0</v>
      </c>
      <c r="J741" s="272"/>
      <c r="K741" s="62"/>
      <c r="L741" s="270">
        <f t="shared" si="145"/>
        <v>0</v>
      </c>
      <c r="M741" s="272"/>
      <c r="N741" s="62"/>
      <c r="O741" s="270">
        <f t="shared" si="146"/>
        <v>0</v>
      </c>
      <c r="P741" s="272"/>
      <c r="Q741" s="62"/>
      <c r="R741" s="271">
        <f t="shared" si="147"/>
        <v>0</v>
      </c>
      <c r="S741" s="272"/>
      <c r="T741" s="62"/>
      <c r="U741" s="270">
        <f t="shared" si="148"/>
        <v>0</v>
      </c>
      <c r="V741" s="272"/>
      <c r="W741" s="62"/>
      <c r="X741" s="270">
        <f t="shared" si="149"/>
        <v>0</v>
      </c>
      <c r="Y741" s="270">
        <f t="shared" si="150"/>
        <v>0</v>
      </c>
      <c r="Z741" s="61"/>
      <c r="AA741" s="61"/>
      <c r="AB741" s="60" t="str">
        <f t="shared" si="151"/>
        <v/>
      </c>
      <c r="AC741" s="21" t="b">
        <f t="shared" si="152"/>
        <v>0</v>
      </c>
      <c r="AD741" s="21" t="b">
        <f t="shared" si="153"/>
        <v>0</v>
      </c>
      <c r="AE741" s="21" t="b">
        <f t="shared" si="154"/>
        <v>0</v>
      </c>
      <c r="AF741" s="21" t="b">
        <f ca="1">OR(AND($AC741,NOT($AD741)),AND($AC741,OR(AND($G741="",$H741&lt;&gt;""),AND($G741&lt;&gt;"",$H741=""),AND($J741="",$K741&lt;&gt;""),AND($J741&lt;&gt;"",$K741=""),AND($M741="",$N741&lt;&gt;""),AND($M741&lt;&gt;"",$N741=""),AND($P741="",$Q741&lt;&gt;""),AND($P741&lt;&gt;"",$Q741=""),AND($S741="",$T741&lt;&gt;""),AND($S741&lt;&gt;"",$T741=""),AND($V741="",$W741&lt;&gt;""),AND($V741&lt;&gt;"",$W741=""))),AND($C741&lt;&gt;"",$E741&lt;&gt;"",LEFT(TRIM($C741),1)&lt;&gt;LEFT(TRIM($E741),1)),IF(OR($E741="",$F741=""),FALSE(),IFERROR(COUNTIF(INDIRECT("UNITS_"&amp;SUBSTITUTE(LEFT($E741,FIND(" ",$E741&amp;" ")-1),".","_")),$F741)=0,TRUE())),AND($B741&lt;&gt;"",OR(ISNUMBER(SEARCH("outro",LOWER($B741))),ISNUMBER(SEARCH("divers",LOWER($B741))),ISNUMBER(SEARCH("etc",LOWER($B741))))),OR(AND(ISNUMBER(SEARCH("comunic",LOWER($B741))),LEFT($E741,3)&lt;&gt;"4.4"),AND(ISNUMBER(SEARCH("monitor",LOWER($B741))),NOT(OR(LEFT($E741,3)="1.5",LEFT($E741,3)="2.5")))),AND($B741&lt;&gt;"",OR(LEFT($C741,1)="1",LEFT($C741,1)="2"),$D741=""),AND($D741&lt;&gt;"",NOT(OR(LEFT($C741,1)="1",LEFT($C741,1)="2"))),AND($D741&lt;&gt;"",COUNTIF(' PROJETO'!$B$14:$B$16,$D741)=0),IF($D741="",FALSE(),IF(COUNTIF(' PROJETO'!$B$14:$B$16,$D741)=0,FALSE(),IFERROR(INDEX(' PROJETO'!$C$14:$C$16,MATCH($D741,' PROJETO'!$B$14:$B$16,0))&lt;&gt;"Sim",FALSE()))))</f>
        <v>0</v>
      </c>
      <c r="AG741" s="21" t="b">
        <f>AND($AC741,$Y741&gt;'CONFG.  LISTAS'!$F$4,$Z741="",$AA741="")</f>
        <v>0</v>
      </c>
      <c r="AH741" s="21" t="str">
        <f t="shared" si="155"/>
        <v/>
      </c>
      <c r="AI741" s="43" t="str">
        <f ca="1">IF(NOT($AC741),"",IF(OR($B741="",$C741="",$E741="",$F741=""),"Preencha descrição, categoria, tipo e unidade.",IF(AND($B741&lt;&gt;"",OR(LEFT($C741,1)="1",LEFT($C741,1)="2"),$D741=""),"Informe a prática de restauração para itens diretos.",IF(AND($D741&lt;&gt;"",NOT(OR(LEFT($C741,1)="1",LEFT($C741,1)="2"))),"Custos indiretos não devem pertencer a uma prática específica.",IF(AND($D741&lt;&gt;"",COUNTIF(' PROJETO'!$B$14:$B$16,$D741)=0),"Prática de restauração inválida ou não cadastrada.",IF(IF($D741="",FALSE(),IF(COUNTIF(' PROJETO'!$B$14:$B$16,$D741)=0,FALSE(),IFERROR(INDEX(' PROJETO'!$C$14:$C$16,MATCH($D741,' PROJETO'!$B$14:$B$16,0))&lt;&gt;"Sim",FALSE()))),"A prática informada no item não foi selecionada na aba Projeto.",IF(AND(MAX($I741,$L741,$O741,$R741,$U741,$X741)&gt;'CONFG.  LISTAS'!$F$4,NOT(OR($Z741&lt;&gt;"",$AA741&lt;&gt;""))),"Memorial de cálculo ou anexo obrigatório não informado para item acima do limite.",IF(OR(AND($G741&lt;&gt;"",$H741&lt;&gt;"",OR($G741&lt;=0,$H741&lt;=0)),AND($J741&lt;&gt;"",$K741&lt;&gt;"",OR($J741&lt;=0,$K741&lt;=0)),AND($M741&lt;&gt;"",$N741&lt;&gt;"",OR($M741&lt;=0,$N741&lt;=0)),AND($P741&lt;&gt;"",$Q741&lt;&gt;"",OR($P741&lt;=0,$Q741&lt;=0)),AND($S741&lt;&gt;"",$T741&lt;&gt;"",OR($S741&lt;=0,$T741&lt;=0)),AND($V741&lt;&gt;"",$W741&lt;&gt;"",OR($V741&lt;=0,$W741&lt;=0))),"Revise os valores informados: valor unitário e quantidade devem ser maiores que zero.",IF(OR(AND($G741="",$H741&lt;&gt;""),AND($G741&lt;&gt;"",$H741=""),AND($J741="",$K741&lt;&gt;""),AND($J741&lt;&gt;"",$K741=""),AND($M741="",$N741&lt;&gt;""),AND($M741&lt;&gt;"",$N741=""),AND($P741="",$Q741&lt;&gt;""),AND($P741&lt;&gt;"",$Q741=""),AND($S741="",$T741&lt;&gt;""),AND($S741&lt;&gt;"",$T741=""),AND($V741="",$W741&lt;&gt;""),AND($V741&lt;&gt;"",$W741="")),"Há ano preenchido parcialmente: "&amp;TRIM(IF(AND($G741="",$H741&lt;&gt;""),"Ano 1 (falta valor unitário); ","")&amp;IF(AND($G741&lt;&gt;"",$H741=""),"Ano 1 (falta quantidade); ","")&amp;IF(AND($J741="",$K741&lt;&gt;""),"Ano 2 (falta valor unitário); ","")&amp;IF(AND($J741&lt;&gt;"",$K741=""),"Ano 2 (falta quantidade); ","")&amp;IF(AND($M741="",$N741&lt;&gt;""),"Ano 3 (falta valor unitário); ","")&amp;IF(AND($M741&lt;&gt;"",$N741=""),"Ano 3 (falta quantidade); ","")&amp;IF(AND($P741="",$Q741&lt;&gt;""),"Ano 4 (falta valor unitário); ","")&amp;IF(AND($P741&lt;&gt;"",$Q741=""),"Ano 4 (falta quantidade); ","")&amp;IF(AND($S741="",$T741&lt;&gt;""),"Ano 5 (falta valor unitário); ","")&amp;IF(AND($S741&lt;&gt;"",$T741=""),"Ano 5 (falta quantidade); ","")&amp;IF(AND($V741="",$W741&lt;&gt;""),"Ano 6 (falta valor unitário); ","")&amp;IF(AND($V741&lt;&gt;"",$W741=""),"Ano 6 (falta quantidade); ","")), IF(NOT(OR(AND($G741&lt;&gt;"",$H741&lt;&gt;""),AND($J741&lt;&gt;"",$K741&lt;&gt;""),AND($M741&lt;&gt;"",$N741&lt;&gt;""),AND($P741&lt;&gt;"",$Q741&lt;&gt;""),AND($S741&lt;&gt;"",$T741&lt;&gt;""),AND($V741&lt;&gt;"",$W741&lt;&gt;""))),"Informe pelo menos um ano completo com valor unitário e quantidade.",IF(AND($C741&lt;&gt;"",$E741&lt;&gt;"",LEFT(TRIM($C741),1)&lt;&gt;LEFT(TRIM($E741),1)),"Categoria e tipo estão incompatíveis.",IF(IF(OR($E741="",$F741=""),FALSE(),IFERROR(COUNTIF(INDIRECT("UNITS_"&amp;SUBSTITUTE(LEFT($E741,FIND(" ",$E741&amp;" ")-1),".","_")),$F741)=0,TRUE())),"Unidade incompatível com o tipo selecionado.",IF(OR(AND(ISNUMBER(SEARCH("comunic",LOWER($B741))),LEFT($E741,3)&lt;&gt;"4.4"),AND(ISNUMBER(SEARCH("monitor",LOWER($B741))),NOT(OR(LEFT($E741,3)="1.5",LEFT($E741,3)="2.5")))),"Revise a classificação do item conforme as regras de preenchimento.",IF(AND($B741&lt;&gt;"",OR(ISNUMBER(SEARCH("outro",LOWER($B741))),ISNUMBER(SEARCH("divers",LOWER($B741))),ISNUMBER(SEARCH("kit",LOWER($B741))),ISNUMBER(SEARCH("ferrament",LOWER($B741))),ISNUMBER(SEARCH("epi",LOWER($B741)))),NOT(OR($Z741&lt;&gt;"",$AA741&lt;&gt;""))),"Descrição muito genérica: detalhe melhor o item e registre o racional no memorial ou em anexo.",IF(AND($Y741=0,$B741&lt;&gt;"",OR($G741&lt;&gt;"",$H741&lt;&gt;"",$J741&lt;&gt;"",$K741&lt;&gt;"",$M741&lt;&gt;"",$N741&lt;&gt;"",$P741&lt;&gt;"",$Q741&lt;&gt;"",$S741&lt;&gt;"",$T741&lt;&gt;"",$V741&lt;&gt;"",$W741&lt;&gt;"")),"O item possui dados lançados, mas o total está zerado. Revise os valores informados.","")))))))))))))))</f>
        <v/>
      </c>
    </row>
    <row r="742" spans="1:35" ht="14.25" customHeight="1" x14ac:dyDescent="0.25">
      <c r="A742" s="57" t="str">
        <f t="shared" si="143"/>
        <v/>
      </c>
      <c r="B742" s="58"/>
      <c r="C742" s="58"/>
      <c r="D742" s="58"/>
      <c r="E742" s="58"/>
      <c r="F742" s="58"/>
      <c r="G742" s="269"/>
      <c r="H742" s="59"/>
      <c r="I742" s="273">
        <f t="shared" si="144"/>
        <v>0</v>
      </c>
      <c r="J742" s="269"/>
      <c r="K742" s="59"/>
      <c r="L742" s="270">
        <f t="shared" si="145"/>
        <v>0</v>
      </c>
      <c r="M742" s="269"/>
      <c r="N742" s="59"/>
      <c r="O742" s="270">
        <f t="shared" si="146"/>
        <v>0</v>
      </c>
      <c r="P742" s="269"/>
      <c r="Q742" s="59"/>
      <c r="R742" s="271">
        <f t="shared" si="147"/>
        <v>0</v>
      </c>
      <c r="S742" s="269"/>
      <c r="T742" s="59"/>
      <c r="U742" s="270">
        <f t="shared" si="148"/>
        <v>0</v>
      </c>
      <c r="V742" s="269"/>
      <c r="W742" s="59"/>
      <c r="X742" s="270">
        <f t="shared" si="149"/>
        <v>0</v>
      </c>
      <c r="Y742" s="270">
        <f t="shared" si="150"/>
        <v>0</v>
      </c>
      <c r="Z742" s="58"/>
      <c r="AA742" s="58"/>
      <c r="AB742" s="60" t="str">
        <f t="shared" si="151"/>
        <v/>
      </c>
      <c r="AC742" s="21" t="b">
        <f t="shared" si="152"/>
        <v>0</v>
      </c>
      <c r="AD742" s="21" t="b">
        <f t="shared" si="153"/>
        <v>0</v>
      </c>
      <c r="AE742" s="21" t="b">
        <f t="shared" si="154"/>
        <v>0</v>
      </c>
      <c r="AF742" s="21" t="b">
        <f ca="1">OR(AND($AC742,NOT($AD742)),AND($AC742,OR(AND($G742="",$H742&lt;&gt;""),AND($G742&lt;&gt;"",$H742=""),AND($J742="",$K742&lt;&gt;""),AND($J742&lt;&gt;"",$K742=""),AND($M742="",$N742&lt;&gt;""),AND($M742&lt;&gt;"",$N742=""),AND($P742="",$Q742&lt;&gt;""),AND($P742&lt;&gt;"",$Q742=""),AND($S742="",$T742&lt;&gt;""),AND($S742&lt;&gt;"",$T742=""),AND($V742="",$W742&lt;&gt;""),AND($V742&lt;&gt;"",$W742=""))),AND($C742&lt;&gt;"",$E742&lt;&gt;"",LEFT(TRIM($C742),1)&lt;&gt;LEFT(TRIM($E742),1)),IF(OR($E742="",$F742=""),FALSE(),IFERROR(COUNTIF(INDIRECT("UNITS_"&amp;SUBSTITUTE(LEFT($E742,FIND(" ",$E742&amp;" ")-1),".","_")),$F742)=0,TRUE())),AND($B742&lt;&gt;"",OR(ISNUMBER(SEARCH("outro",LOWER($B742))),ISNUMBER(SEARCH("divers",LOWER($B742))),ISNUMBER(SEARCH("etc",LOWER($B742))))),OR(AND(ISNUMBER(SEARCH("comunic",LOWER($B742))),LEFT($E742,3)&lt;&gt;"4.4"),AND(ISNUMBER(SEARCH("monitor",LOWER($B742))),NOT(OR(LEFT($E742,3)="1.5",LEFT($E742,3)="2.5")))),AND($B742&lt;&gt;"",OR(LEFT($C742,1)="1",LEFT($C742,1)="2"),$D742=""),AND($D742&lt;&gt;"",NOT(OR(LEFT($C742,1)="1",LEFT($C742,1)="2"))),AND($D742&lt;&gt;"",COUNTIF(' PROJETO'!$B$14:$B$16,$D742)=0),IF($D742="",FALSE(),IF(COUNTIF(' PROJETO'!$B$14:$B$16,$D742)=0,FALSE(),IFERROR(INDEX(' PROJETO'!$C$14:$C$16,MATCH($D742,' PROJETO'!$B$14:$B$16,0))&lt;&gt;"Sim",FALSE()))))</f>
        <v>0</v>
      </c>
      <c r="AG742" s="21" t="b">
        <f>AND($AC742,$Y742&gt;'CONFG.  LISTAS'!$F$4,$Z742="",$AA742="")</f>
        <v>0</v>
      </c>
      <c r="AH742" s="21" t="str">
        <f t="shared" si="155"/>
        <v/>
      </c>
      <c r="AI742" s="43" t="str">
        <f ca="1">IF(NOT($AC742),"",IF(OR($B742="",$C742="",$E742="",$F742=""),"Preencha descrição, categoria, tipo e unidade.",IF(AND($B742&lt;&gt;"",OR(LEFT($C742,1)="1",LEFT($C742,1)="2"),$D742=""),"Informe a prática de restauração para itens diretos.",IF(AND($D742&lt;&gt;"",NOT(OR(LEFT($C742,1)="1",LEFT($C742,1)="2"))),"Custos indiretos não devem pertencer a uma prática específica.",IF(AND($D742&lt;&gt;"",COUNTIF(' PROJETO'!$B$14:$B$16,$D742)=0),"Prática de restauração inválida ou não cadastrada.",IF(IF($D742="",FALSE(),IF(COUNTIF(' PROJETO'!$B$14:$B$16,$D742)=0,FALSE(),IFERROR(INDEX(' PROJETO'!$C$14:$C$16,MATCH($D742,' PROJETO'!$B$14:$B$16,0))&lt;&gt;"Sim",FALSE()))),"A prática informada no item não foi selecionada na aba Projeto.",IF(AND(MAX($I742,$L742,$O742,$R742,$U742,$X742)&gt;'CONFG.  LISTAS'!$F$4,NOT(OR($Z742&lt;&gt;"",$AA742&lt;&gt;""))),"Memorial de cálculo ou anexo obrigatório não informado para item acima do limite.",IF(OR(AND($G742&lt;&gt;"",$H742&lt;&gt;"",OR($G742&lt;=0,$H742&lt;=0)),AND($J742&lt;&gt;"",$K742&lt;&gt;"",OR($J742&lt;=0,$K742&lt;=0)),AND($M742&lt;&gt;"",$N742&lt;&gt;"",OR($M742&lt;=0,$N742&lt;=0)),AND($P742&lt;&gt;"",$Q742&lt;&gt;"",OR($P742&lt;=0,$Q742&lt;=0)),AND($S742&lt;&gt;"",$T742&lt;&gt;"",OR($S742&lt;=0,$T742&lt;=0)),AND($V742&lt;&gt;"",$W742&lt;&gt;"",OR($V742&lt;=0,$W742&lt;=0))),"Revise os valores informados: valor unitário e quantidade devem ser maiores que zero.",IF(OR(AND($G742="",$H742&lt;&gt;""),AND($G742&lt;&gt;"",$H742=""),AND($J742="",$K742&lt;&gt;""),AND($J742&lt;&gt;"",$K742=""),AND($M742="",$N742&lt;&gt;""),AND($M742&lt;&gt;"",$N742=""),AND($P742="",$Q742&lt;&gt;""),AND($P742&lt;&gt;"",$Q742=""),AND($S742="",$T742&lt;&gt;""),AND($S742&lt;&gt;"",$T742=""),AND($V742="",$W742&lt;&gt;""),AND($V742&lt;&gt;"",$W742="")),"Há ano preenchido parcialmente: "&amp;TRIM(IF(AND($G742="",$H742&lt;&gt;""),"Ano 1 (falta valor unitário); ","")&amp;IF(AND($G742&lt;&gt;"",$H742=""),"Ano 1 (falta quantidade); ","")&amp;IF(AND($J742="",$K742&lt;&gt;""),"Ano 2 (falta valor unitário); ","")&amp;IF(AND($J742&lt;&gt;"",$K742=""),"Ano 2 (falta quantidade); ","")&amp;IF(AND($M742="",$N742&lt;&gt;""),"Ano 3 (falta valor unitário); ","")&amp;IF(AND($M742&lt;&gt;"",$N742=""),"Ano 3 (falta quantidade); ","")&amp;IF(AND($P742="",$Q742&lt;&gt;""),"Ano 4 (falta valor unitário); ","")&amp;IF(AND($P742&lt;&gt;"",$Q742=""),"Ano 4 (falta quantidade); ","")&amp;IF(AND($S742="",$T742&lt;&gt;""),"Ano 5 (falta valor unitário); ","")&amp;IF(AND($S742&lt;&gt;"",$T742=""),"Ano 5 (falta quantidade); ","")&amp;IF(AND($V742="",$W742&lt;&gt;""),"Ano 6 (falta valor unitário); ","")&amp;IF(AND($V742&lt;&gt;"",$W742=""),"Ano 6 (falta quantidade); ","")), IF(NOT(OR(AND($G742&lt;&gt;"",$H742&lt;&gt;""),AND($J742&lt;&gt;"",$K742&lt;&gt;""),AND($M742&lt;&gt;"",$N742&lt;&gt;""),AND($P742&lt;&gt;"",$Q742&lt;&gt;""),AND($S742&lt;&gt;"",$T742&lt;&gt;""),AND($V742&lt;&gt;"",$W742&lt;&gt;""))),"Informe pelo menos um ano completo com valor unitário e quantidade.",IF(AND($C742&lt;&gt;"",$E742&lt;&gt;"",LEFT(TRIM($C742),1)&lt;&gt;LEFT(TRIM($E742),1)),"Categoria e tipo estão incompatíveis.",IF(IF(OR($E742="",$F742=""),FALSE(),IFERROR(COUNTIF(INDIRECT("UNITS_"&amp;SUBSTITUTE(LEFT($E742,FIND(" ",$E742&amp;" ")-1),".","_")),$F742)=0,TRUE())),"Unidade incompatível com o tipo selecionado.",IF(OR(AND(ISNUMBER(SEARCH("comunic",LOWER($B742))),LEFT($E742,3)&lt;&gt;"4.4"),AND(ISNUMBER(SEARCH("monitor",LOWER($B742))),NOT(OR(LEFT($E742,3)="1.5",LEFT($E742,3)="2.5")))),"Revise a classificação do item conforme as regras de preenchimento.",IF(AND($B742&lt;&gt;"",OR(ISNUMBER(SEARCH("outro",LOWER($B742))),ISNUMBER(SEARCH("divers",LOWER($B742))),ISNUMBER(SEARCH("kit",LOWER($B742))),ISNUMBER(SEARCH("ferrament",LOWER($B742))),ISNUMBER(SEARCH("epi",LOWER($B742)))),NOT(OR($Z742&lt;&gt;"",$AA742&lt;&gt;""))),"Descrição muito genérica: detalhe melhor o item e registre o racional no memorial ou em anexo.",IF(AND($Y742=0,$B742&lt;&gt;"",OR($G742&lt;&gt;"",$H742&lt;&gt;"",$J742&lt;&gt;"",$K742&lt;&gt;"",$M742&lt;&gt;"",$N742&lt;&gt;"",$P742&lt;&gt;"",$Q742&lt;&gt;"",$S742&lt;&gt;"",$T742&lt;&gt;"",$V742&lt;&gt;"",$W742&lt;&gt;"")),"O item possui dados lançados, mas o total está zerado. Revise os valores informados.","")))))))))))))))</f>
        <v/>
      </c>
    </row>
    <row r="743" spans="1:35" ht="14.25" customHeight="1" x14ac:dyDescent="0.25">
      <c r="A743" s="57" t="str">
        <f t="shared" si="143"/>
        <v/>
      </c>
      <c r="B743" s="61"/>
      <c r="C743" s="61"/>
      <c r="D743" s="58"/>
      <c r="E743" s="61"/>
      <c r="F743" s="61"/>
      <c r="G743" s="272"/>
      <c r="H743" s="62"/>
      <c r="I743" s="273">
        <f t="shared" si="144"/>
        <v>0</v>
      </c>
      <c r="J743" s="272"/>
      <c r="K743" s="62"/>
      <c r="L743" s="270">
        <f t="shared" si="145"/>
        <v>0</v>
      </c>
      <c r="M743" s="272"/>
      <c r="N743" s="62"/>
      <c r="O743" s="270">
        <f t="shared" si="146"/>
        <v>0</v>
      </c>
      <c r="P743" s="272"/>
      <c r="Q743" s="62"/>
      <c r="R743" s="271">
        <f t="shared" si="147"/>
        <v>0</v>
      </c>
      <c r="S743" s="272"/>
      <c r="T743" s="62"/>
      <c r="U743" s="270">
        <f t="shared" si="148"/>
        <v>0</v>
      </c>
      <c r="V743" s="272"/>
      <c r="W743" s="62"/>
      <c r="X743" s="270">
        <f t="shared" si="149"/>
        <v>0</v>
      </c>
      <c r="Y743" s="270">
        <f t="shared" si="150"/>
        <v>0</v>
      </c>
      <c r="Z743" s="61"/>
      <c r="AA743" s="61"/>
      <c r="AB743" s="60" t="str">
        <f t="shared" si="151"/>
        <v/>
      </c>
      <c r="AC743" s="21" t="b">
        <f t="shared" si="152"/>
        <v>0</v>
      </c>
      <c r="AD743" s="21" t="b">
        <f t="shared" si="153"/>
        <v>0</v>
      </c>
      <c r="AE743" s="21" t="b">
        <f t="shared" si="154"/>
        <v>0</v>
      </c>
      <c r="AF743" s="21" t="b">
        <f ca="1">OR(AND($AC743,NOT($AD743)),AND($AC743,OR(AND($G743="",$H743&lt;&gt;""),AND($G743&lt;&gt;"",$H743=""),AND($J743="",$K743&lt;&gt;""),AND($J743&lt;&gt;"",$K743=""),AND($M743="",$N743&lt;&gt;""),AND($M743&lt;&gt;"",$N743=""),AND($P743="",$Q743&lt;&gt;""),AND($P743&lt;&gt;"",$Q743=""),AND($S743="",$T743&lt;&gt;""),AND($S743&lt;&gt;"",$T743=""),AND($V743="",$W743&lt;&gt;""),AND($V743&lt;&gt;"",$W743=""))),AND($C743&lt;&gt;"",$E743&lt;&gt;"",LEFT(TRIM($C743),1)&lt;&gt;LEFT(TRIM($E743),1)),IF(OR($E743="",$F743=""),FALSE(),IFERROR(COUNTIF(INDIRECT("UNITS_"&amp;SUBSTITUTE(LEFT($E743,FIND(" ",$E743&amp;" ")-1),".","_")),$F743)=0,TRUE())),AND($B743&lt;&gt;"",OR(ISNUMBER(SEARCH("outro",LOWER($B743))),ISNUMBER(SEARCH("divers",LOWER($B743))),ISNUMBER(SEARCH("etc",LOWER($B743))))),OR(AND(ISNUMBER(SEARCH("comunic",LOWER($B743))),LEFT($E743,3)&lt;&gt;"4.4"),AND(ISNUMBER(SEARCH("monitor",LOWER($B743))),NOT(OR(LEFT($E743,3)="1.5",LEFT($E743,3)="2.5")))),AND($B743&lt;&gt;"",OR(LEFT($C743,1)="1",LEFT($C743,1)="2"),$D743=""),AND($D743&lt;&gt;"",NOT(OR(LEFT($C743,1)="1",LEFT($C743,1)="2"))),AND($D743&lt;&gt;"",COUNTIF(' PROJETO'!$B$14:$B$16,$D743)=0),IF($D743="",FALSE(),IF(COUNTIF(' PROJETO'!$B$14:$B$16,$D743)=0,FALSE(),IFERROR(INDEX(' PROJETO'!$C$14:$C$16,MATCH($D743,' PROJETO'!$B$14:$B$16,0))&lt;&gt;"Sim",FALSE()))))</f>
        <v>0</v>
      </c>
      <c r="AG743" s="21" t="b">
        <f>AND($AC743,$Y743&gt;'CONFG.  LISTAS'!$F$4,$Z743="",$AA743="")</f>
        <v>0</v>
      </c>
      <c r="AH743" s="21" t="str">
        <f t="shared" si="155"/>
        <v/>
      </c>
      <c r="AI743" s="43" t="str">
        <f ca="1">IF(NOT($AC743),"",IF(OR($B743="",$C743="",$E743="",$F743=""),"Preencha descrição, categoria, tipo e unidade.",IF(AND($B743&lt;&gt;"",OR(LEFT($C743,1)="1",LEFT($C743,1)="2"),$D743=""),"Informe a prática de restauração para itens diretos.",IF(AND($D743&lt;&gt;"",NOT(OR(LEFT($C743,1)="1",LEFT($C743,1)="2"))),"Custos indiretos não devem pertencer a uma prática específica.",IF(AND($D743&lt;&gt;"",COUNTIF(' PROJETO'!$B$14:$B$16,$D743)=0),"Prática de restauração inválida ou não cadastrada.",IF(IF($D743="",FALSE(),IF(COUNTIF(' PROJETO'!$B$14:$B$16,$D743)=0,FALSE(),IFERROR(INDEX(' PROJETO'!$C$14:$C$16,MATCH($D743,' PROJETO'!$B$14:$B$16,0))&lt;&gt;"Sim",FALSE()))),"A prática informada no item não foi selecionada na aba Projeto.",IF(AND(MAX($I743,$L743,$O743,$R743,$U743,$X743)&gt;'CONFG.  LISTAS'!$F$4,NOT(OR($Z743&lt;&gt;"",$AA743&lt;&gt;""))),"Memorial de cálculo ou anexo obrigatório não informado para item acima do limite.",IF(OR(AND($G743&lt;&gt;"",$H743&lt;&gt;"",OR($G743&lt;=0,$H743&lt;=0)),AND($J743&lt;&gt;"",$K743&lt;&gt;"",OR($J743&lt;=0,$K743&lt;=0)),AND($M743&lt;&gt;"",$N743&lt;&gt;"",OR($M743&lt;=0,$N743&lt;=0)),AND($P743&lt;&gt;"",$Q743&lt;&gt;"",OR($P743&lt;=0,$Q743&lt;=0)),AND($S743&lt;&gt;"",$T743&lt;&gt;"",OR($S743&lt;=0,$T743&lt;=0)),AND($V743&lt;&gt;"",$W743&lt;&gt;"",OR($V743&lt;=0,$W743&lt;=0))),"Revise os valores informados: valor unitário e quantidade devem ser maiores que zero.",IF(OR(AND($G743="",$H743&lt;&gt;""),AND($G743&lt;&gt;"",$H743=""),AND($J743="",$K743&lt;&gt;""),AND($J743&lt;&gt;"",$K743=""),AND($M743="",$N743&lt;&gt;""),AND($M743&lt;&gt;"",$N743=""),AND($P743="",$Q743&lt;&gt;""),AND($P743&lt;&gt;"",$Q743=""),AND($S743="",$T743&lt;&gt;""),AND($S743&lt;&gt;"",$T743=""),AND($V743="",$W743&lt;&gt;""),AND($V743&lt;&gt;"",$W743="")),"Há ano preenchido parcialmente: "&amp;TRIM(IF(AND($G743="",$H743&lt;&gt;""),"Ano 1 (falta valor unitário); ","")&amp;IF(AND($G743&lt;&gt;"",$H743=""),"Ano 1 (falta quantidade); ","")&amp;IF(AND($J743="",$K743&lt;&gt;""),"Ano 2 (falta valor unitário); ","")&amp;IF(AND($J743&lt;&gt;"",$K743=""),"Ano 2 (falta quantidade); ","")&amp;IF(AND($M743="",$N743&lt;&gt;""),"Ano 3 (falta valor unitário); ","")&amp;IF(AND($M743&lt;&gt;"",$N743=""),"Ano 3 (falta quantidade); ","")&amp;IF(AND($P743="",$Q743&lt;&gt;""),"Ano 4 (falta valor unitário); ","")&amp;IF(AND($P743&lt;&gt;"",$Q743=""),"Ano 4 (falta quantidade); ","")&amp;IF(AND($S743="",$T743&lt;&gt;""),"Ano 5 (falta valor unitário); ","")&amp;IF(AND($S743&lt;&gt;"",$T743=""),"Ano 5 (falta quantidade); ","")&amp;IF(AND($V743="",$W743&lt;&gt;""),"Ano 6 (falta valor unitário); ","")&amp;IF(AND($V743&lt;&gt;"",$W743=""),"Ano 6 (falta quantidade); ","")), IF(NOT(OR(AND($G743&lt;&gt;"",$H743&lt;&gt;""),AND($J743&lt;&gt;"",$K743&lt;&gt;""),AND($M743&lt;&gt;"",$N743&lt;&gt;""),AND($P743&lt;&gt;"",$Q743&lt;&gt;""),AND($S743&lt;&gt;"",$T743&lt;&gt;""),AND($V743&lt;&gt;"",$W743&lt;&gt;""))),"Informe pelo menos um ano completo com valor unitário e quantidade.",IF(AND($C743&lt;&gt;"",$E743&lt;&gt;"",LEFT(TRIM($C743),1)&lt;&gt;LEFT(TRIM($E743),1)),"Categoria e tipo estão incompatíveis.",IF(IF(OR($E743="",$F743=""),FALSE(),IFERROR(COUNTIF(INDIRECT("UNITS_"&amp;SUBSTITUTE(LEFT($E743,FIND(" ",$E743&amp;" ")-1),".","_")),$F743)=0,TRUE())),"Unidade incompatível com o tipo selecionado.",IF(OR(AND(ISNUMBER(SEARCH("comunic",LOWER($B743))),LEFT($E743,3)&lt;&gt;"4.4"),AND(ISNUMBER(SEARCH("monitor",LOWER($B743))),NOT(OR(LEFT($E743,3)="1.5",LEFT($E743,3)="2.5")))),"Revise a classificação do item conforme as regras de preenchimento.",IF(AND($B743&lt;&gt;"",OR(ISNUMBER(SEARCH("outro",LOWER($B743))),ISNUMBER(SEARCH("divers",LOWER($B743))),ISNUMBER(SEARCH("kit",LOWER($B743))),ISNUMBER(SEARCH("ferrament",LOWER($B743))),ISNUMBER(SEARCH("epi",LOWER($B743)))),NOT(OR($Z743&lt;&gt;"",$AA743&lt;&gt;""))),"Descrição muito genérica: detalhe melhor o item e registre o racional no memorial ou em anexo.",IF(AND($Y743=0,$B743&lt;&gt;"",OR($G743&lt;&gt;"",$H743&lt;&gt;"",$J743&lt;&gt;"",$K743&lt;&gt;"",$M743&lt;&gt;"",$N743&lt;&gt;"",$P743&lt;&gt;"",$Q743&lt;&gt;"",$S743&lt;&gt;"",$T743&lt;&gt;"",$V743&lt;&gt;"",$W743&lt;&gt;"")),"O item possui dados lançados, mas o total está zerado. Revise os valores informados.","")))))))))))))))</f>
        <v/>
      </c>
    </row>
    <row r="744" spans="1:35" ht="14.25" customHeight="1" x14ac:dyDescent="0.25">
      <c r="A744" s="57" t="str">
        <f t="shared" si="143"/>
        <v/>
      </c>
      <c r="B744" s="58"/>
      <c r="C744" s="58"/>
      <c r="D744" s="58"/>
      <c r="E744" s="58"/>
      <c r="F744" s="58"/>
      <c r="G744" s="269"/>
      <c r="H744" s="59"/>
      <c r="I744" s="273">
        <f t="shared" si="144"/>
        <v>0</v>
      </c>
      <c r="J744" s="269"/>
      <c r="K744" s="59"/>
      <c r="L744" s="270">
        <f t="shared" si="145"/>
        <v>0</v>
      </c>
      <c r="M744" s="269"/>
      <c r="N744" s="59"/>
      <c r="O744" s="270">
        <f t="shared" si="146"/>
        <v>0</v>
      </c>
      <c r="P744" s="269"/>
      <c r="Q744" s="59"/>
      <c r="R744" s="271">
        <f t="shared" si="147"/>
        <v>0</v>
      </c>
      <c r="S744" s="269"/>
      <c r="T744" s="59"/>
      <c r="U744" s="270">
        <f t="shared" si="148"/>
        <v>0</v>
      </c>
      <c r="V744" s="269"/>
      <c r="W744" s="59"/>
      <c r="X744" s="270">
        <f t="shared" si="149"/>
        <v>0</v>
      </c>
      <c r="Y744" s="270">
        <f t="shared" si="150"/>
        <v>0</v>
      </c>
      <c r="Z744" s="58"/>
      <c r="AA744" s="58"/>
      <c r="AB744" s="60" t="str">
        <f t="shared" si="151"/>
        <v/>
      </c>
      <c r="AC744" s="21" t="b">
        <f t="shared" si="152"/>
        <v>0</v>
      </c>
      <c r="AD744" s="21" t="b">
        <f t="shared" si="153"/>
        <v>0</v>
      </c>
      <c r="AE744" s="21" t="b">
        <f t="shared" si="154"/>
        <v>0</v>
      </c>
      <c r="AF744" s="21" t="b">
        <f ca="1">OR(AND($AC744,NOT($AD744)),AND($AC744,OR(AND($G744="",$H744&lt;&gt;""),AND($G744&lt;&gt;"",$H744=""),AND($J744="",$K744&lt;&gt;""),AND($J744&lt;&gt;"",$K744=""),AND($M744="",$N744&lt;&gt;""),AND($M744&lt;&gt;"",$N744=""),AND($P744="",$Q744&lt;&gt;""),AND($P744&lt;&gt;"",$Q744=""),AND($S744="",$T744&lt;&gt;""),AND($S744&lt;&gt;"",$T744=""),AND($V744="",$W744&lt;&gt;""),AND($V744&lt;&gt;"",$W744=""))),AND($C744&lt;&gt;"",$E744&lt;&gt;"",LEFT(TRIM($C744),1)&lt;&gt;LEFT(TRIM($E744),1)),IF(OR($E744="",$F744=""),FALSE(),IFERROR(COUNTIF(INDIRECT("UNITS_"&amp;SUBSTITUTE(LEFT($E744,FIND(" ",$E744&amp;" ")-1),".","_")),$F744)=0,TRUE())),AND($B744&lt;&gt;"",OR(ISNUMBER(SEARCH("outro",LOWER($B744))),ISNUMBER(SEARCH("divers",LOWER($B744))),ISNUMBER(SEARCH("etc",LOWER($B744))))),OR(AND(ISNUMBER(SEARCH("comunic",LOWER($B744))),LEFT($E744,3)&lt;&gt;"4.4"),AND(ISNUMBER(SEARCH("monitor",LOWER($B744))),NOT(OR(LEFT($E744,3)="1.5",LEFT($E744,3)="2.5")))),AND($B744&lt;&gt;"",OR(LEFT($C744,1)="1",LEFT($C744,1)="2"),$D744=""),AND($D744&lt;&gt;"",NOT(OR(LEFT($C744,1)="1",LEFT($C744,1)="2"))),AND($D744&lt;&gt;"",COUNTIF(' PROJETO'!$B$14:$B$16,$D744)=0),IF($D744="",FALSE(),IF(COUNTIF(' PROJETO'!$B$14:$B$16,$D744)=0,FALSE(),IFERROR(INDEX(' PROJETO'!$C$14:$C$16,MATCH($D744,' PROJETO'!$B$14:$B$16,0))&lt;&gt;"Sim",FALSE()))))</f>
        <v>0</v>
      </c>
      <c r="AG744" s="21" t="b">
        <f>AND($AC744,$Y744&gt;'CONFG.  LISTAS'!$F$4,$Z744="",$AA744="")</f>
        <v>0</v>
      </c>
      <c r="AH744" s="21" t="str">
        <f t="shared" si="155"/>
        <v/>
      </c>
      <c r="AI744" s="43" t="str">
        <f ca="1">IF(NOT($AC744),"",IF(OR($B744="",$C744="",$E744="",$F744=""),"Preencha descrição, categoria, tipo e unidade.",IF(AND($B744&lt;&gt;"",OR(LEFT($C744,1)="1",LEFT($C744,1)="2"),$D744=""),"Informe a prática de restauração para itens diretos.",IF(AND($D744&lt;&gt;"",NOT(OR(LEFT($C744,1)="1",LEFT($C744,1)="2"))),"Custos indiretos não devem pertencer a uma prática específica.",IF(AND($D744&lt;&gt;"",COUNTIF(' PROJETO'!$B$14:$B$16,$D744)=0),"Prática de restauração inválida ou não cadastrada.",IF(IF($D744="",FALSE(),IF(COUNTIF(' PROJETO'!$B$14:$B$16,$D744)=0,FALSE(),IFERROR(INDEX(' PROJETO'!$C$14:$C$16,MATCH($D744,' PROJETO'!$B$14:$B$16,0))&lt;&gt;"Sim",FALSE()))),"A prática informada no item não foi selecionada na aba Projeto.",IF(AND(MAX($I744,$L744,$O744,$R744,$U744,$X744)&gt;'CONFG.  LISTAS'!$F$4,NOT(OR($Z744&lt;&gt;"",$AA744&lt;&gt;""))),"Memorial de cálculo ou anexo obrigatório não informado para item acima do limite.",IF(OR(AND($G744&lt;&gt;"",$H744&lt;&gt;"",OR($G744&lt;=0,$H744&lt;=0)),AND($J744&lt;&gt;"",$K744&lt;&gt;"",OR($J744&lt;=0,$K744&lt;=0)),AND($M744&lt;&gt;"",$N744&lt;&gt;"",OR($M744&lt;=0,$N744&lt;=0)),AND($P744&lt;&gt;"",$Q744&lt;&gt;"",OR($P744&lt;=0,$Q744&lt;=0)),AND($S744&lt;&gt;"",$T744&lt;&gt;"",OR($S744&lt;=0,$T744&lt;=0)),AND($V744&lt;&gt;"",$W744&lt;&gt;"",OR($V744&lt;=0,$W744&lt;=0))),"Revise os valores informados: valor unitário e quantidade devem ser maiores que zero.",IF(OR(AND($G744="",$H744&lt;&gt;""),AND($G744&lt;&gt;"",$H744=""),AND($J744="",$K744&lt;&gt;""),AND($J744&lt;&gt;"",$K744=""),AND($M744="",$N744&lt;&gt;""),AND($M744&lt;&gt;"",$N744=""),AND($P744="",$Q744&lt;&gt;""),AND($P744&lt;&gt;"",$Q744=""),AND($S744="",$T744&lt;&gt;""),AND($S744&lt;&gt;"",$T744=""),AND($V744="",$W744&lt;&gt;""),AND($V744&lt;&gt;"",$W744="")),"Há ano preenchido parcialmente: "&amp;TRIM(IF(AND($G744="",$H744&lt;&gt;""),"Ano 1 (falta valor unitário); ","")&amp;IF(AND($G744&lt;&gt;"",$H744=""),"Ano 1 (falta quantidade); ","")&amp;IF(AND($J744="",$K744&lt;&gt;""),"Ano 2 (falta valor unitário); ","")&amp;IF(AND($J744&lt;&gt;"",$K744=""),"Ano 2 (falta quantidade); ","")&amp;IF(AND($M744="",$N744&lt;&gt;""),"Ano 3 (falta valor unitário); ","")&amp;IF(AND($M744&lt;&gt;"",$N744=""),"Ano 3 (falta quantidade); ","")&amp;IF(AND($P744="",$Q744&lt;&gt;""),"Ano 4 (falta valor unitário); ","")&amp;IF(AND($P744&lt;&gt;"",$Q744=""),"Ano 4 (falta quantidade); ","")&amp;IF(AND($S744="",$T744&lt;&gt;""),"Ano 5 (falta valor unitário); ","")&amp;IF(AND($S744&lt;&gt;"",$T744=""),"Ano 5 (falta quantidade); ","")&amp;IF(AND($V744="",$W744&lt;&gt;""),"Ano 6 (falta valor unitário); ","")&amp;IF(AND($V744&lt;&gt;"",$W744=""),"Ano 6 (falta quantidade); ","")), IF(NOT(OR(AND($G744&lt;&gt;"",$H744&lt;&gt;""),AND($J744&lt;&gt;"",$K744&lt;&gt;""),AND($M744&lt;&gt;"",$N744&lt;&gt;""),AND($P744&lt;&gt;"",$Q744&lt;&gt;""),AND($S744&lt;&gt;"",$T744&lt;&gt;""),AND($V744&lt;&gt;"",$W744&lt;&gt;""))),"Informe pelo menos um ano completo com valor unitário e quantidade.",IF(AND($C744&lt;&gt;"",$E744&lt;&gt;"",LEFT(TRIM($C744),1)&lt;&gt;LEFT(TRIM($E744),1)),"Categoria e tipo estão incompatíveis.",IF(IF(OR($E744="",$F744=""),FALSE(),IFERROR(COUNTIF(INDIRECT("UNITS_"&amp;SUBSTITUTE(LEFT($E744,FIND(" ",$E744&amp;" ")-1),".","_")),$F744)=0,TRUE())),"Unidade incompatível com o tipo selecionado.",IF(OR(AND(ISNUMBER(SEARCH("comunic",LOWER($B744))),LEFT($E744,3)&lt;&gt;"4.4"),AND(ISNUMBER(SEARCH("monitor",LOWER($B744))),NOT(OR(LEFT($E744,3)="1.5",LEFT($E744,3)="2.5")))),"Revise a classificação do item conforme as regras de preenchimento.",IF(AND($B744&lt;&gt;"",OR(ISNUMBER(SEARCH("outro",LOWER($B744))),ISNUMBER(SEARCH("divers",LOWER($B744))),ISNUMBER(SEARCH("kit",LOWER($B744))),ISNUMBER(SEARCH("ferrament",LOWER($B744))),ISNUMBER(SEARCH("epi",LOWER($B744)))),NOT(OR($Z744&lt;&gt;"",$AA744&lt;&gt;""))),"Descrição muito genérica: detalhe melhor o item e registre o racional no memorial ou em anexo.",IF(AND($Y744=0,$B744&lt;&gt;"",OR($G744&lt;&gt;"",$H744&lt;&gt;"",$J744&lt;&gt;"",$K744&lt;&gt;"",$M744&lt;&gt;"",$N744&lt;&gt;"",$P744&lt;&gt;"",$Q744&lt;&gt;"",$S744&lt;&gt;"",$T744&lt;&gt;"",$V744&lt;&gt;"",$W744&lt;&gt;"")),"O item possui dados lançados, mas o total está zerado. Revise os valores informados.","")))))))))))))))</f>
        <v/>
      </c>
    </row>
    <row r="745" spans="1:35" ht="14.25" customHeight="1" x14ac:dyDescent="0.25">
      <c r="A745" s="57" t="str">
        <f t="shared" si="143"/>
        <v/>
      </c>
      <c r="B745" s="61"/>
      <c r="C745" s="61"/>
      <c r="D745" s="58"/>
      <c r="E745" s="61"/>
      <c r="F745" s="61"/>
      <c r="G745" s="272"/>
      <c r="H745" s="62"/>
      <c r="I745" s="273">
        <f t="shared" si="144"/>
        <v>0</v>
      </c>
      <c r="J745" s="272"/>
      <c r="K745" s="62"/>
      <c r="L745" s="270">
        <f t="shared" si="145"/>
        <v>0</v>
      </c>
      <c r="M745" s="272"/>
      <c r="N745" s="62"/>
      <c r="O745" s="270">
        <f t="shared" si="146"/>
        <v>0</v>
      </c>
      <c r="P745" s="272"/>
      <c r="Q745" s="62"/>
      <c r="R745" s="271">
        <f t="shared" si="147"/>
        <v>0</v>
      </c>
      <c r="S745" s="272"/>
      <c r="T745" s="62"/>
      <c r="U745" s="270">
        <f t="shared" si="148"/>
        <v>0</v>
      </c>
      <c r="V745" s="272"/>
      <c r="W745" s="62"/>
      <c r="X745" s="270">
        <f t="shared" si="149"/>
        <v>0</v>
      </c>
      <c r="Y745" s="270">
        <f t="shared" si="150"/>
        <v>0</v>
      </c>
      <c r="Z745" s="61"/>
      <c r="AA745" s="61"/>
      <c r="AB745" s="60" t="str">
        <f t="shared" si="151"/>
        <v/>
      </c>
      <c r="AC745" s="21" t="b">
        <f t="shared" si="152"/>
        <v>0</v>
      </c>
      <c r="AD745" s="21" t="b">
        <f t="shared" si="153"/>
        <v>0</v>
      </c>
      <c r="AE745" s="21" t="b">
        <f t="shared" si="154"/>
        <v>0</v>
      </c>
      <c r="AF745" s="21" t="b">
        <f ca="1">OR(AND($AC745,NOT($AD745)),AND($AC745,OR(AND($G745="",$H745&lt;&gt;""),AND($G745&lt;&gt;"",$H745=""),AND($J745="",$K745&lt;&gt;""),AND($J745&lt;&gt;"",$K745=""),AND($M745="",$N745&lt;&gt;""),AND($M745&lt;&gt;"",$N745=""),AND($P745="",$Q745&lt;&gt;""),AND($P745&lt;&gt;"",$Q745=""),AND($S745="",$T745&lt;&gt;""),AND($S745&lt;&gt;"",$T745=""),AND($V745="",$W745&lt;&gt;""),AND($V745&lt;&gt;"",$W745=""))),AND($C745&lt;&gt;"",$E745&lt;&gt;"",LEFT(TRIM($C745),1)&lt;&gt;LEFT(TRIM($E745),1)),IF(OR($E745="",$F745=""),FALSE(),IFERROR(COUNTIF(INDIRECT("UNITS_"&amp;SUBSTITUTE(LEFT($E745,FIND(" ",$E745&amp;" ")-1),".","_")),$F745)=0,TRUE())),AND($B745&lt;&gt;"",OR(ISNUMBER(SEARCH("outro",LOWER($B745))),ISNUMBER(SEARCH("divers",LOWER($B745))),ISNUMBER(SEARCH("etc",LOWER($B745))))),OR(AND(ISNUMBER(SEARCH("comunic",LOWER($B745))),LEFT($E745,3)&lt;&gt;"4.4"),AND(ISNUMBER(SEARCH("monitor",LOWER($B745))),NOT(OR(LEFT($E745,3)="1.5",LEFT($E745,3)="2.5")))),AND($B745&lt;&gt;"",OR(LEFT($C745,1)="1",LEFT($C745,1)="2"),$D745=""),AND($D745&lt;&gt;"",NOT(OR(LEFT($C745,1)="1",LEFT($C745,1)="2"))),AND($D745&lt;&gt;"",COUNTIF(' PROJETO'!$B$14:$B$16,$D745)=0),IF($D745="",FALSE(),IF(COUNTIF(' PROJETO'!$B$14:$B$16,$D745)=0,FALSE(),IFERROR(INDEX(' PROJETO'!$C$14:$C$16,MATCH($D745,' PROJETO'!$B$14:$B$16,0))&lt;&gt;"Sim",FALSE()))))</f>
        <v>0</v>
      </c>
      <c r="AG745" s="21" t="b">
        <f>AND($AC745,$Y745&gt;'CONFG.  LISTAS'!$F$4,$Z745="",$AA745="")</f>
        <v>0</v>
      </c>
      <c r="AH745" s="21" t="str">
        <f t="shared" si="155"/>
        <v/>
      </c>
      <c r="AI745" s="43" t="str">
        <f ca="1">IF(NOT($AC745),"",IF(OR($B745="",$C745="",$E745="",$F745=""),"Preencha descrição, categoria, tipo e unidade.",IF(AND($B745&lt;&gt;"",OR(LEFT($C745,1)="1",LEFT($C745,1)="2"),$D745=""),"Informe a prática de restauração para itens diretos.",IF(AND($D745&lt;&gt;"",NOT(OR(LEFT($C745,1)="1",LEFT($C745,1)="2"))),"Custos indiretos não devem pertencer a uma prática específica.",IF(AND($D745&lt;&gt;"",COUNTIF(' PROJETO'!$B$14:$B$16,$D745)=0),"Prática de restauração inválida ou não cadastrada.",IF(IF($D745="",FALSE(),IF(COUNTIF(' PROJETO'!$B$14:$B$16,$D745)=0,FALSE(),IFERROR(INDEX(' PROJETO'!$C$14:$C$16,MATCH($D745,' PROJETO'!$B$14:$B$16,0))&lt;&gt;"Sim",FALSE()))),"A prática informada no item não foi selecionada na aba Projeto.",IF(AND(MAX($I745,$L745,$O745,$R745,$U745,$X745)&gt;'CONFG.  LISTAS'!$F$4,NOT(OR($Z745&lt;&gt;"",$AA745&lt;&gt;""))),"Memorial de cálculo ou anexo obrigatório não informado para item acima do limite.",IF(OR(AND($G745&lt;&gt;"",$H745&lt;&gt;"",OR($G745&lt;=0,$H745&lt;=0)),AND($J745&lt;&gt;"",$K745&lt;&gt;"",OR($J745&lt;=0,$K745&lt;=0)),AND($M745&lt;&gt;"",$N745&lt;&gt;"",OR($M745&lt;=0,$N745&lt;=0)),AND($P745&lt;&gt;"",$Q745&lt;&gt;"",OR($P745&lt;=0,$Q745&lt;=0)),AND($S745&lt;&gt;"",$T745&lt;&gt;"",OR($S745&lt;=0,$T745&lt;=0)),AND($V745&lt;&gt;"",$W745&lt;&gt;"",OR($V745&lt;=0,$W745&lt;=0))),"Revise os valores informados: valor unitário e quantidade devem ser maiores que zero.",IF(OR(AND($G745="",$H745&lt;&gt;""),AND($G745&lt;&gt;"",$H745=""),AND($J745="",$K745&lt;&gt;""),AND($J745&lt;&gt;"",$K745=""),AND($M745="",$N745&lt;&gt;""),AND($M745&lt;&gt;"",$N745=""),AND($P745="",$Q745&lt;&gt;""),AND($P745&lt;&gt;"",$Q745=""),AND($S745="",$T745&lt;&gt;""),AND($S745&lt;&gt;"",$T745=""),AND($V745="",$W745&lt;&gt;""),AND($V745&lt;&gt;"",$W745="")),"Há ano preenchido parcialmente: "&amp;TRIM(IF(AND($G745="",$H745&lt;&gt;""),"Ano 1 (falta valor unitário); ","")&amp;IF(AND($G745&lt;&gt;"",$H745=""),"Ano 1 (falta quantidade); ","")&amp;IF(AND($J745="",$K745&lt;&gt;""),"Ano 2 (falta valor unitário); ","")&amp;IF(AND($J745&lt;&gt;"",$K745=""),"Ano 2 (falta quantidade); ","")&amp;IF(AND($M745="",$N745&lt;&gt;""),"Ano 3 (falta valor unitário); ","")&amp;IF(AND($M745&lt;&gt;"",$N745=""),"Ano 3 (falta quantidade); ","")&amp;IF(AND($P745="",$Q745&lt;&gt;""),"Ano 4 (falta valor unitário); ","")&amp;IF(AND($P745&lt;&gt;"",$Q745=""),"Ano 4 (falta quantidade); ","")&amp;IF(AND($S745="",$T745&lt;&gt;""),"Ano 5 (falta valor unitário); ","")&amp;IF(AND($S745&lt;&gt;"",$T745=""),"Ano 5 (falta quantidade); ","")&amp;IF(AND($V745="",$W745&lt;&gt;""),"Ano 6 (falta valor unitário); ","")&amp;IF(AND($V745&lt;&gt;"",$W745=""),"Ano 6 (falta quantidade); ","")), IF(NOT(OR(AND($G745&lt;&gt;"",$H745&lt;&gt;""),AND($J745&lt;&gt;"",$K745&lt;&gt;""),AND($M745&lt;&gt;"",$N745&lt;&gt;""),AND($P745&lt;&gt;"",$Q745&lt;&gt;""),AND($S745&lt;&gt;"",$T745&lt;&gt;""),AND($V745&lt;&gt;"",$W745&lt;&gt;""))),"Informe pelo menos um ano completo com valor unitário e quantidade.",IF(AND($C745&lt;&gt;"",$E745&lt;&gt;"",LEFT(TRIM($C745),1)&lt;&gt;LEFT(TRIM($E745),1)),"Categoria e tipo estão incompatíveis.",IF(IF(OR($E745="",$F745=""),FALSE(),IFERROR(COUNTIF(INDIRECT("UNITS_"&amp;SUBSTITUTE(LEFT($E745,FIND(" ",$E745&amp;" ")-1),".","_")),$F745)=0,TRUE())),"Unidade incompatível com o tipo selecionado.",IF(OR(AND(ISNUMBER(SEARCH("comunic",LOWER($B745))),LEFT($E745,3)&lt;&gt;"4.4"),AND(ISNUMBER(SEARCH("monitor",LOWER($B745))),NOT(OR(LEFT($E745,3)="1.5",LEFT($E745,3)="2.5")))),"Revise a classificação do item conforme as regras de preenchimento.",IF(AND($B745&lt;&gt;"",OR(ISNUMBER(SEARCH("outro",LOWER($B745))),ISNUMBER(SEARCH("divers",LOWER($B745))),ISNUMBER(SEARCH("kit",LOWER($B745))),ISNUMBER(SEARCH("ferrament",LOWER($B745))),ISNUMBER(SEARCH("epi",LOWER($B745)))),NOT(OR($Z745&lt;&gt;"",$AA745&lt;&gt;""))),"Descrição muito genérica: detalhe melhor o item e registre o racional no memorial ou em anexo.",IF(AND($Y745=0,$B745&lt;&gt;"",OR($G745&lt;&gt;"",$H745&lt;&gt;"",$J745&lt;&gt;"",$K745&lt;&gt;"",$M745&lt;&gt;"",$N745&lt;&gt;"",$P745&lt;&gt;"",$Q745&lt;&gt;"",$S745&lt;&gt;"",$T745&lt;&gt;"",$V745&lt;&gt;"",$W745&lt;&gt;"")),"O item possui dados lançados, mas o total está zerado. Revise os valores informados.","")))))))))))))))</f>
        <v/>
      </c>
    </row>
    <row r="746" spans="1:35" ht="14.25" customHeight="1" x14ac:dyDescent="0.25">
      <c r="A746" s="57" t="str">
        <f t="shared" si="143"/>
        <v/>
      </c>
      <c r="B746" s="58"/>
      <c r="C746" s="58"/>
      <c r="D746" s="58"/>
      <c r="E746" s="58"/>
      <c r="F746" s="58"/>
      <c r="G746" s="269"/>
      <c r="H746" s="59"/>
      <c r="I746" s="273">
        <f t="shared" si="144"/>
        <v>0</v>
      </c>
      <c r="J746" s="269"/>
      <c r="K746" s="59"/>
      <c r="L746" s="270">
        <f t="shared" si="145"/>
        <v>0</v>
      </c>
      <c r="M746" s="269"/>
      <c r="N746" s="59"/>
      <c r="O746" s="270">
        <f t="shared" si="146"/>
        <v>0</v>
      </c>
      <c r="P746" s="269"/>
      <c r="Q746" s="59"/>
      <c r="R746" s="271">
        <f t="shared" si="147"/>
        <v>0</v>
      </c>
      <c r="S746" s="269"/>
      <c r="T746" s="59"/>
      <c r="U746" s="270">
        <f t="shared" si="148"/>
        <v>0</v>
      </c>
      <c r="V746" s="269"/>
      <c r="W746" s="59"/>
      <c r="X746" s="270">
        <f t="shared" si="149"/>
        <v>0</v>
      </c>
      <c r="Y746" s="270">
        <f t="shared" si="150"/>
        <v>0</v>
      </c>
      <c r="Z746" s="58"/>
      <c r="AA746" s="58"/>
      <c r="AB746" s="60" t="str">
        <f t="shared" si="151"/>
        <v/>
      </c>
      <c r="AC746" s="21" t="b">
        <f t="shared" si="152"/>
        <v>0</v>
      </c>
      <c r="AD746" s="21" t="b">
        <f t="shared" si="153"/>
        <v>0</v>
      </c>
      <c r="AE746" s="21" t="b">
        <f t="shared" si="154"/>
        <v>0</v>
      </c>
      <c r="AF746" s="21" t="b">
        <f ca="1">OR(AND($AC746,NOT($AD746)),AND($AC746,OR(AND($G746="",$H746&lt;&gt;""),AND($G746&lt;&gt;"",$H746=""),AND($J746="",$K746&lt;&gt;""),AND($J746&lt;&gt;"",$K746=""),AND($M746="",$N746&lt;&gt;""),AND($M746&lt;&gt;"",$N746=""),AND($P746="",$Q746&lt;&gt;""),AND($P746&lt;&gt;"",$Q746=""),AND($S746="",$T746&lt;&gt;""),AND($S746&lt;&gt;"",$T746=""),AND($V746="",$W746&lt;&gt;""),AND($V746&lt;&gt;"",$W746=""))),AND($C746&lt;&gt;"",$E746&lt;&gt;"",LEFT(TRIM($C746),1)&lt;&gt;LEFT(TRIM($E746),1)),IF(OR($E746="",$F746=""),FALSE(),IFERROR(COUNTIF(INDIRECT("UNITS_"&amp;SUBSTITUTE(LEFT($E746,FIND(" ",$E746&amp;" ")-1),".","_")),$F746)=0,TRUE())),AND($B746&lt;&gt;"",OR(ISNUMBER(SEARCH("outro",LOWER($B746))),ISNUMBER(SEARCH("divers",LOWER($B746))),ISNUMBER(SEARCH("etc",LOWER($B746))))),OR(AND(ISNUMBER(SEARCH("comunic",LOWER($B746))),LEFT($E746,3)&lt;&gt;"4.4"),AND(ISNUMBER(SEARCH("monitor",LOWER($B746))),NOT(OR(LEFT($E746,3)="1.5",LEFT($E746,3)="2.5")))),AND($B746&lt;&gt;"",OR(LEFT($C746,1)="1",LEFT($C746,1)="2"),$D746=""),AND($D746&lt;&gt;"",NOT(OR(LEFT($C746,1)="1",LEFT($C746,1)="2"))),AND($D746&lt;&gt;"",COUNTIF(' PROJETO'!$B$14:$B$16,$D746)=0),IF($D746="",FALSE(),IF(COUNTIF(' PROJETO'!$B$14:$B$16,$D746)=0,FALSE(),IFERROR(INDEX(' PROJETO'!$C$14:$C$16,MATCH($D746,' PROJETO'!$B$14:$B$16,0))&lt;&gt;"Sim",FALSE()))))</f>
        <v>0</v>
      </c>
      <c r="AG746" s="21" t="b">
        <f>AND($AC746,$Y746&gt;'CONFG.  LISTAS'!$F$4,$Z746="",$AA746="")</f>
        <v>0</v>
      </c>
      <c r="AH746" s="21" t="str">
        <f t="shared" si="155"/>
        <v/>
      </c>
      <c r="AI746" s="43" t="str">
        <f ca="1">IF(NOT($AC746),"",IF(OR($B746="",$C746="",$E746="",$F746=""),"Preencha descrição, categoria, tipo e unidade.",IF(AND($B746&lt;&gt;"",OR(LEFT($C746,1)="1",LEFT($C746,1)="2"),$D746=""),"Informe a prática de restauração para itens diretos.",IF(AND($D746&lt;&gt;"",NOT(OR(LEFT($C746,1)="1",LEFT($C746,1)="2"))),"Custos indiretos não devem pertencer a uma prática específica.",IF(AND($D746&lt;&gt;"",COUNTIF(' PROJETO'!$B$14:$B$16,$D746)=0),"Prática de restauração inválida ou não cadastrada.",IF(IF($D746="",FALSE(),IF(COUNTIF(' PROJETO'!$B$14:$B$16,$D746)=0,FALSE(),IFERROR(INDEX(' PROJETO'!$C$14:$C$16,MATCH($D746,' PROJETO'!$B$14:$B$16,0))&lt;&gt;"Sim",FALSE()))),"A prática informada no item não foi selecionada na aba Projeto.",IF(AND(MAX($I746,$L746,$O746,$R746,$U746,$X746)&gt;'CONFG.  LISTAS'!$F$4,NOT(OR($Z746&lt;&gt;"",$AA746&lt;&gt;""))),"Memorial de cálculo ou anexo obrigatório não informado para item acima do limite.",IF(OR(AND($G746&lt;&gt;"",$H746&lt;&gt;"",OR($G746&lt;=0,$H746&lt;=0)),AND($J746&lt;&gt;"",$K746&lt;&gt;"",OR($J746&lt;=0,$K746&lt;=0)),AND($M746&lt;&gt;"",$N746&lt;&gt;"",OR($M746&lt;=0,$N746&lt;=0)),AND($P746&lt;&gt;"",$Q746&lt;&gt;"",OR($P746&lt;=0,$Q746&lt;=0)),AND($S746&lt;&gt;"",$T746&lt;&gt;"",OR($S746&lt;=0,$T746&lt;=0)),AND($V746&lt;&gt;"",$W746&lt;&gt;"",OR($V746&lt;=0,$W746&lt;=0))),"Revise os valores informados: valor unitário e quantidade devem ser maiores que zero.",IF(OR(AND($G746="",$H746&lt;&gt;""),AND($G746&lt;&gt;"",$H746=""),AND($J746="",$K746&lt;&gt;""),AND($J746&lt;&gt;"",$K746=""),AND($M746="",$N746&lt;&gt;""),AND($M746&lt;&gt;"",$N746=""),AND($P746="",$Q746&lt;&gt;""),AND($P746&lt;&gt;"",$Q746=""),AND($S746="",$T746&lt;&gt;""),AND($S746&lt;&gt;"",$T746=""),AND($V746="",$W746&lt;&gt;""),AND($V746&lt;&gt;"",$W746="")),"Há ano preenchido parcialmente: "&amp;TRIM(IF(AND($G746="",$H746&lt;&gt;""),"Ano 1 (falta valor unitário); ","")&amp;IF(AND($G746&lt;&gt;"",$H746=""),"Ano 1 (falta quantidade); ","")&amp;IF(AND($J746="",$K746&lt;&gt;""),"Ano 2 (falta valor unitário); ","")&amp;IF(AND($J746&lt;&gt;"",$K746=""),"Ano 2 (falta quantidade); ","")&amp;IF(AND($M746="",$N746&lt;&gt;""),"Ano 3 (falta valor unitário); ","")&amp;IF(AND($M746&lt;&gt;"",$N746=""),"Ano 3 (falta quantidade); ","")&amp;IF(AND($P746="",$Q746&lt;&gt;""),"Ano 4 (falta valor unitário); ","")&amp;IF(AND($P746&lt;&gt;"",$Q746=""),"Ano 4 (falta quantidade); ","")&amp;IF(AND($S746="",$T746&lt;&gt;""),"Ano 5 (falta valor unitário); ","")&amp;IF(AND($S746&lt;&gt;"",$T746=""),"Ano 5 (falta quantidade); ","")&amp;IF(AND($V746="",$W746&lt;&gt;""),"Ano 6 (falta valor unitário); ","")&amp;IF(AND($V746&lt;&gt;"",$W746=""),"Ano 6 (falta quantidade); ","")), IF(NOT(OR(AND($G746&lt;&gt;"",$H746&lt;&gt;""),AND($J746&lt;&gt;"",$K746&lt;&gt;""),AND($M746&lt;&gt;"",$N746&lt;&gt;""),AND($P746&lt;&gt;"",$Q746&lt;&gt;""),AND($S746&lt;&gt;"",$T746&lt;&gt;""),AND($V746&lt;&gt;"",$W746&lt;&gt;""))),"Informe pelo menos um ano completo com valor unitário e quantidade.",IF(AND($C746&lt;&gt;"",$E746&lt;&gt;"",LEFT(TRIM($C746),1)&lt;&gt;LEFT(TRIM($E746),1)),"Categoria e tipo estão incompatíveis.",IF(IF(OR($E746="",$F746=""),FALSE(),IFERROR(COUNTIF(INDIRECT("UNITS_"&amp;SUBSTITUTE(LEFT($E746,FIND(" ",$E746&amp;" ")-1),".","_")),$F746)=0,TRUE())),"Unidade incompatível com o tipo selecionado.",IF(OR(AND(ISNUMBER(SEARCH("comunic",LOWER($B746))),LEFT($E746,3)&lt;&gt;"4.4"),AND(ISNUMBER(SEARCH("monitor",LOWER($B746))),NOT(OR(LEFT($E746,3)="1.5",LEFT($E746,3)="2.5")))),"Revise a classificação do item conforme as regras de preenchimento.",IF(AND($B746&lt;&gt;"",OR(ISNUMBER(SEARCH("outro",LOWER($B746))),ISNUMBER(SEARCH("divers",LOWER($B746))),ISNUMBER(SEARCH("kit",LOWER($B746))),ISNUMBER(SEARCH("ferrament",LOWER($B746))),ISNUMBER(SEARCH("epi",LOWER($B746)))),NOT(OR($Z746&lt;&gt;"",$AA746&lt;&gt;""))),"Descrição muito genérica: detalhe melhor o item e registre o racional no memorial ou em anexo.",IF(AND($Y746=0,$B746&lt;&gt;"",OR($G746&lt;&gt;"",$H746&lt;&gt;"",$J746&lt;&gt;"",$K746&lt;&gt;"",$M746&lt;&gt;"",$N746&lt;&gt;"",$P746&lt;&gt;"",$Q746&lt;&gt;"",$S746&lt;&gt;"",$T746&lt;&gt;"",$V746&lt;&gt;"",$W746&lt;&gt;"")),"O item possui dados lançados, mas o total está zerado. Revise os valores informados.","")))))))))))))))</f>
        <v/>
      </c>
    </row>
    <row r="747" spans="1:35" ht="14.25" customHeight="1" x14ac:dyDescent="0.25">
      <c r="A747" s="57" t="str">
        <f t="shared" si="143"/>
        <v/>
      </c>
      <c r="B747" s="61"/>
      <c r="C747" s="61"/>
      <c r="D747" s="58"/>
      <c r="E747" s="61"/>
      <c r="F747" s="61"/>
      <c r="G747" s="272"/>
      <c r="H747" s="62"/>
      <c r="I747" s="273">
        <f t="shared" si="144"/>
        <v>0</v>
      </c>
      <c r="J747" s="272"/>
      <c r="K747" s="62"/>
      <c r="L747" s="270">
        <f t="shared" si="145"/>
        <v>0</v>
      </c>
      <c r="M747" s="272"/>
      <c r="N747" s="62"/>
      <c r="O747" s="270">
        <f t="shared" si="146"/>
        <v>0</v>
      </c>
      <c r="P747" s="272"/>
      <c r="Q747" s="62"/>
      <c r="R747" s="271">
        <f t="shared" si="147"/>
        <v>0</v>
      </c>
      <c r="S747" s="272"/>
      <c r="T747" s="62"/>
      <c r="U747" s="270">
        <f t="shared" si="148"/>
        <v>0</v>
      </c>
      <c r="V747" s="272"/>
      <c r="W747" s="62"/>
      <c r="X747" s="270">
        <f t="shared" si="149"/>
        <v>0</v>
      </c>
      <c r="Y747" s="270">
        <f t="shared" si="150"/>
        <v>0</v>
      </c>
      <c r="Z747" s="61"/>
      <c r="AA747" s="61"/>
      <c r="AB747" s="60" t="str">
        <f t="shared" si="151"/>
        <v/>
      </c>
      <c r="AC747" s="21" t="b">
        <f t="shared" si="152"/>
        <v>0</v>
      </c>
      <c r="AD747" s="21" t="b">
        <f t="shared" si="153"/>
        <v>0</v>
      </c>
      <c r="AE747" s="21" t="b">
        <f t="shared" si="154"/>
        <v>0</v>
      </c>
      <c r="AF747" s="21" t="b">
        <f ca="1">OR(AND($AC747,NOT($AD747)),AND($AC747,OR(AND($G747="",$H747&lt;&gt;""),AND($G747&lt;&gt;"",$H747=""),AND($J747="",$K747&lt;&gt;""),AND($J747&lt;&gt;"",$K747=""),AND($M747="",$N747&lt;&gt;""),AND($M747&lt;&gt;"",$N747=""),AND($P747="",$Q747&lt;&gt;""),AND($P747&lt;&gt;"",$Q747=""),AND($S747="",$T747&lt;&gt;""),AND($S747&lt;&gt;"",$T747=""),AND($V747="",$W747&lt;&gt;""),AND($V747&lt;&gt;"",$W747=""))),AND($C747&lt;&gt;"",$E747&lt;&gt;"",LEFT(TRIM($C747),1)&lt;&gt;LEFT(TRIM($E747),1)),IF(OR($E747="",$F747=""),FALSE(),IFERROR(COUNTIF(INDIRECT("UNITS_"&amp;SUBSTITUTE(LEFT($E747,FIND(" ",$E747&amp;" ")-1),".","_")),$F747)=0,TRUE())),AND($B747&lt;&gt;"",OR(ISNUMBER(SEARCH("outro",LOWER($B747))),ISNUMBER(SEARCH("divers",LOWER($B747))),ISNUMBER(SEARCH("etc",LOWER($B747))))),OR(AND(ISNUMBER(SEARCH("comunic",LOWER($B747))),LEFT($E747,3)&lt;&gt;"4.4"),AND(ISNUMBER(SEARCH("monitor",LOWER($B747))),NOT(OR(LEFT($E747,3)="1.5",LEFT($E747,3)="2.5")))),AND($B747&lt;&gt;"",OR(LEFT($C747,1)="1",LEFT($C747,1)="2"),$D747=""),AND($D747&lt;&gt;"",NOT(OR(LEFT($C747,1)="1",LEFT($C747,1)="2"))),AND($D747&lt;&gt;"",COUNTIF(' PROJETO'!$B$14:$B$16,$D747)=0),IF($D747="",FALSE(),IF(COUNTIF(' PROJETO'!$B$14:$B$16,$D747)=0,FALSE(),IFERROR(INDEX(' PROJETO'!$C$14:$C$16,MATCH($D747,' PROJETO'!$B$14:$B$16,0))&lt;&gt;"Sim",FALSE()))))</f>
        <v>0</v>
      </c>
      <c r="AG747" s="21" t="b">
        <f>AND($AC747,$Y747&gt;'CONFG.  LISTAS'!$F$4,$Z747="",$AA747="")</f>
        <v>0</v>
      </c>
      <c r="AH747" s="21" t="str">
        <f t="shared" si="155"/>
        <v/>
      </c>
      <c r="AI747" s="43" t="str">
        <f ca="1">IF(NOT($AC747),"",IF(OR($B747="",$C747="",$E747="",$F747=""),"Preencha descrição, categoria, tipo e unidade.",IF(AND($B747&lt;&gt;"",OR(LEFT($C747,1)="1",LEFT($C747,1)="2"),$D747=""),"Informe a prática de restauração para itens diretos.",IF(AND($D747&lt;&gt;"",NOT(OR(LEFT($C747,1)="1",LEFT($C747,1)="2"))),"Custos indiretos não devem pertencer a uma prática específica.",IF(AND($D747&lt;&gt;"",COUNTIF(' PROJETO'!$B$14:$B$16,$D747)=0),"Prática de restauração inválida ou não cadastrada.",IF(IF($D747="",FALSE(),IF(COUNTIF(' PROJETO'!$B$14:$B$16,$D747)=0,FALSE(),IFERROR(INDEX(' PROJETO'!$C$14:$C$16,MATCH($D747,' PROJETO'!$B$14:$B$16,0))&lt;&gt;"Sim",FALSE()))),"A prática informada no item não foi selecionada na aba Projeto.",IF(AND(MAX($I747,$L747,$O747,$R747,$U747,$X747)&gt;'CONFG.  LISTAS'!$F$4,NOT(OR($Z747&lt;&gt;"",$AA747&lt;&gt;""))),"Memorial de cálculo ou anexo obrigatório não informado para item acima do limite.",IF(OR(AND($G747&lt;&gt;"",$H747&lt;&gt;"",OR($G747&lt;=0,$H747&lt;=0)),AND($J747&lt;&gt;"",$K747&lt;&gt;"",OR($J747&lt;=0,$K747&lt;=0)),AND($M747&lt;&gt;"",$N747&lt;&gt;"",OR($M747&lt;=0,$N747&lt;=0)),AND($P747&lt;&gt;"",$Q747&lt;&gt;"",OR($P747&lt;=0,$Q747&lt;=0)),AND($S747&lt;&gt;"",$T747&lt;&gt;"",OR($S747&lt;=0,$T747&lt;=0)),AND($V747&lt;&gt;"",$W747&lt;&gt;"",OR($V747&lt;=0,$W747&lt;=0))),"Revise os valores informados: valor unitário e quantidade devem ser maiores que zero.",IF(OR(AND($G747="",$H747&lt;&gt;""),AND($G747&lt;&gt;"",$H747=""),AND($J747="",$K747&lt;&gt;""),AND($J747&lt;&gt;"",$K747=""),AND($M747="",$N747&lt;&gt;""),AND($M747&lt;&gt;"",$N747=""),AND($P747="",$Q747&lt;&gt;""),AND($P747&lt;&gt;"",$Q747=""),AND($S747="",$T747&lt;&gt;""),AND($S747&lt;&gt;"",$T747=""),AND($V747="",$W747&lt;&gt;""),AND($V747&lt;&gt;"",$W747="")),"Há ano preenchido parcialmente: "&amp;TRIM(IF(AND($G747="",$H747&lt;&gt;""),"Ano 1 (falta valor unitário); ","")&amp;IF(AND($G747&lt;&gt;"",$H747=""),"Ano 1 (falta quantidade); ","")&amp;IF(AND($J747="",$K747&lt;&gt;""),"Ano 2 (falta valor unitário); ","")&amp;IF(AND($J747&lt;&gt;"",$K747=""),"Ano 2 (falta quantidade); ","")&amp;IF(AND($M747="",$N747&lt;&gt;""),"Ano 3 (falta valor unitário); ","")&amp;IF(AND($M747&lt;&gt;"",$N747=""),"Ano 3 (falta quantidade); ","")&amp;IF(AND($P747="",$Q747&lt;&gt;""),"Ano 4 (falta valor unitário); ","")&amp;IF(AND($P747&lt;&gt;"",$Q747=""),"Ano 4 (falta quantidade); ","")&amp;IF(AND($S747="",$T747&lt;&gt;""),"Ano 5 (falta valor unitário); ","")&amp;IF(AND($S747&lt;&gt;"",$T747=""),"Ano 5 (falta quantidade); ","")&amp;IF(AND($V747="",$W747&lt;&gt;""),"Ano 6 (falta valor unitário); ","")&amp;IF(AND($V747&lt;&gt;"",$W747=""),"Ano 6 (falta quantidade); ","")), IF(NOT(OR(AND($G747&lt;&gt;"",$H747&lt;&gt;""),AND($J747&lt;&gt;"",$K747&lt;&gt;""),AND($M747&lt;&gt;"",$N747&lt;&gt;""),AND($P747&lt;&gt;"",$Q747&lt;&gt;""),AND($S747&lt;&gt;"",$T747&lt;&gt;""),AND($V747&lt;&gt;"",$W747&lt;&gt;""))),"Informe pelo menos um ano completo com valor unitário e quantidade.",IF(AND($C747&lt;&gt;"",$E747&lt;&gt;"",LEFT(TRIM($C747),1)&lt;&gt;LEFT(TRIM($E747),1)),"Categoria e tipo estão incompatíveis.",IF(IF(OR($E747="",$F747=""),FALSE(),IFERROR(COUNTIF(INDIRECT("UNITS_"&amp;SUBSTITUTE(LEFT($E747,FIND(" ",$E747&amp;" ")-1),".","_")),$F747)=0,TRUE())),"Unidade incompatível com o tipo selecionado.",IF(OR(AND(ISNUMBER(SEARCH("comunic",LOWER($B747))),LEFT($E747,3)&lt;&gt;"4.4"),AND(ISNUMBER(SEARCH("monitor",LOWER($B747))),NOT(OR(LEFT($E747,3)="1.5",LEFT($E747,3)="2.5")))),"Revise a classificação do item conforme as regras de preenchimento.",IF(AND($B747&lt;&gt;"",OR(ISNUMBER(SEARCH("outro",LOWER($B747))),ISNUMBER(SEARCH("divers",LOWER($B747))),ISNUMBER(SEARCH("kit",LOWER($B747))),ISNUMBER(SEARCH("ferrament",LOWER($B747))),ISNUMBER(SEARCH("epi",LOWER($B747)))),NOT(OR($Z747&lt;&gt;"",$AA747&lt;&gt;""))),"Descrição muito genérica: detalhe melhor o item e registre o racional no memorial ou em anexo.",IF(AND($Y747=0,$B747&lt;&gt;"",OR($G747&lt;&gt;"",$H747&lt;&gt;"",$J747&lt;&gt;"",$K747&lt;&gt;"",$M747&lt;&gt;"",$N747&lt;&gt;"",$P747&lt;&gt;"",$Q747&lt;&gt;"",$S747&lt;&gt;"",$T747&lt;&gt;"",$V747&lt;&gt;"",$W747&lt;&gt;"")),"O item possui dados lançados, mas o total está zerado. Revise os valores informados.","")))))))))))))))</f>
        <v/>
      </c>
    </row>
    <row r="748" spans="1:35" ht="14.25" customHeight="1" x14ac:dyDescent="0.25">
      <c r="A748" s="57" t="str">
        <f t="shared" si="143"/>
        <v/>
      </c>
      <c r="B748" s="58"/>
      <c r="C748" s="58"/>
      <c r="D748" s="58"/>
      <c r="E748" s="58"/>
      <c r="F748" s="58"/>
      <c r="G748" s="269"/>
      <c r="H748" s="59"/>
      <c r="I748" s="273">
        <f t="shared" si="144"/>
        <v>0</v>
      </c>
      <c r="J748" s="269"/>
      <c r="K748" s="59"/>
      <c r="L748" s="270">
        <f t="shared" si="145"/>
        <v>0</v>
      </c>
      <c r="M748" s="269"/>
      <c r="N748" s="59"/>
      <c r="O748" s="270">
        <f t="shared" si="146"/>
        <v>0</v>
      </c>
      <c r="P748" s="269"/>
      <c r="Q748" s="59"/>
      <c r="R748" s="271">
        <f t="shared" si="147"/>
        <v>0</v>
      </c>
      <c r="S748" s="269"/>
      <c r="T748" s="59"/>
      <c r="U748" s="270">
        <f t="shared" si="148"/>
        <v>0</v>
      </c>
      <c r="V748" s="269"/>
      <c r="W748" s="59"/>
      <c r="X748" s="270">
        <f t="shared" si="149"/>
        <v>0</v>
      </c>
      <c r="Y748" s="270">
        <f t="shared" si="150"/>
        <v>0</v>
      </c>
      <c r="Z748" s="58"/>
      <c r="AA748" s="58"/>
      <c r="AB748" s="60" t="str">
        <f t="shared" si="151"/>
        <v/>
      </c>
      <c r="AC748" s="21" t="b">
        <f t="shared" si="152"/>
        <v>0</v>
      </c>
      <c r="AD748" s="21" t="b">
        <f t="shared" si="153"/>
        <v>0</v>
      </c>
      <c r="AE748" s="21" t="b">
        <f t="shared" si="154"/>
        <v>0</v>
      </c>
      <c r="AF748" s="21" t="b">
        <f ca="1">OR(AND($AC748,NOT($AD748)),AND($AC748,OR(AND($G748="",$H748&lt;&gt;""),AND($G748&lt;&gt;"",$H748=""),AND($J748="",$K748&lt;&gt;""),AND($J748&lt;&gt;"",$K748=""),AND($M748="",$N748&lt;&gt;""),AND($M748&lt;&gt;"",$N748=""),AND($P748="",$Q748&lt;&gt;""),AND($P748&lt;&gt;"",$Q748=""),AND($S748="",$T748&lt;&gt;""),AND($S748&lt;&gt;"",$T748=""),AND($V748="",$W748&lt;&gt;""),AND($V748&lt;&gt;"",$W748=""))),AND($C748&lt;&gt;"",$E748&lt;&gt;"",LEFT(TRIM($C748),1)&lt;&gt;LEFT(TRIM($E748),1)),IF(OR($E748="",$F748=""),FALSE(),IFERROR(COUNTIF(INDIRECT("UNITS_"&amp;SUBSTITUTE(LEFT($E748,FIND(" ",$E748&amp;" ")-1),".","_")),$F748)=0,TRUE())),AND($B748&lt;&gt;"",OR(ISNUMBER(SEARCH("outro",LOWER($B748))),ISNUMBER(SEARCH("divers",LOWER($B748))),ISNUMBER(SEARCH("etc",LOWER($B748))))),OR(AND(ISNUMBER(SEARCH("comunic",LOWER($B748))),LEFT($E748,3)&lt;&gt;"4.4"),AND(ISNUMBER(SEARCH("monitor",LOWER($B748))),NOT(OR(LEFT($E748,3)="1.5",LEFT($E748,3)="2.5")))),AND($B748&lt;&gt;"",OR(LEFT($C748,1)="1",LEFT($C748,1)="2"),$D748=""),AND($D748&lt;&gt;"",NOT(OR(LEFT($C748,1)="1",LEFT($C748,1)="2"))),AND($D748&lt;&gt;"",COUNTIF(' PROJETO'!$B$14:$B$16,$D748)=0),IF($D748="",FALSE(),IF(COUNTIF(' PROJETO'!$B$14:$B$16,$D748)=0,FALSE(),IFERROR(INDEX(' PROJETO'!$C$14:$C$16,MATCH($D748,' PROJETO'!$B$14:$B$16,0))&lt;&gt;"Sim",FALSE()))))</f>
        <v>0</v>
      </c>
      <c r="AG748" s="21" t="b">
        <f>AND($AC748,$Y748&gt;'CONFG.  LISTAS'!$F$4,$Z748="",$AA748="")</f>
        <v>0</v>
      </c>
      <c r="AH748" s="21" t="str">
        <f t="shared" si="155"/>
        <v/>
      </c>
      <c r="AI748" s="43" t="str">
        <f ca="1">IF(NOT($AC748),"",IF(OR($B748="",$C748="",$E748="",$F748=""),"Preencha descrição, categoria, tipo e unidade.",IF(AND($B748&lt;&gt;"",OR(LEFT($C748,1)="1",LEFT($C748,1)="2"),$D748=""),"Informe a prática de restauração para itens diretos.",IF(AND($D748&lt;&gt;"",NOT(OR(LEFT($C748,1)="1",LEFT($C748,1)="2"))),"Custos indiretos não devem pertencer a uma prática específica.",IF(AND($D748&lt;&gt;"",COUNTIF(' PROJETO'!$B$14:$B$16,$D748)=0),"Prática de restauração inválida ou não cadastrada.",IF(IF($D748="",FALSE(),IF(COUNTIF(' PROJETO'!$B$14:$B$16,$D748)=0,FALSE(),IFERROR(INDEX(' PROJETO'!$C$14:$C$16,MATCH($D748,' PROJETO'!$B$14:$B$16,0))&lt;&gt;"Sim",FALSE()))),"A prática informada no item não foi selecionada na aba Projeto.",IF(AND(MAX($I748,$L748,$O748,$R748,$U748,$X748)&gt;'CONFG.  LISTAS'!$F$4,NOT(OR($Z748&lt;&gt;"",$AA748&lt;&gt;""))),"Memorial de cálculo ou anexo obrigatório não informado para item acima do limite.",IF(OR(AND($G748&lt;&gt;"",$H748&lt;&gt;"",OR($G748&lt;=0,$H748&lt;=0)),AND($J748&lt;&gt;"",$K748&lt;&gt;"",OR($J748&lt;=0,$K748&lt;=0)),AND($M748&lt;&gt;"",$N748&lt;&gt;"",OR($M748&lt;=0,$N748&lt;=0)),AND($P748&lt;&gt;"",$Q748&lt;&gt;"",OR($P748&lt;=0,$Q748&lt;=0)),AND($S748&lt;&gt;"",$T748&lt;&gt;"",OR($S748&lt;=0,$T748&lt;=0)),AND($V748&lt;&gt;"",$W748&lt;&gt;"",OR($V748&lt;=0,$W748&lt;=0))),"Revise os valores informados: valor unitário e quantidade devem ser maiores que zero.",IF(OR(AND($G748="",$H748&lt;&gt;""),AND($G748&lt;&gt;"",$H748=""),AND($J748="",$K748&lt;&gt;""),AND($J748&lt;&gt;"",$K748=""),AND($M748="",$N748&lt;&gt;""),AND($M748&lt;&gt;"",$N748=""),AND($P748="",$Q748&lt;&gt;""),AND($P748&lt;&gt;"",$Q748=""),AND($S748="",$T748&lt;&gt;""),AND($S748&lt;&gt;"",$T748=""),AND($V748="",$W748&lt;&gt;""),AND($V748&lt;&gt;"",$W748="")),"Há ano preenchido parcialmente: "&amp;TRIM(IF(AND($G748="",$H748&lt;&gt;""),"Ano 1 (falta valor unitário); ","")&amp;IF(AND($G748&lt;&gt;"",$H748=""),"Ano 1 (falta quantidade); ","")&amp;IF(AND($J748="",$K748&lt;&gt;""),"Ano 2 (falta valor unitário); ","")&amp;IF(AND($J748&lt;&gt;"",$K748=""),"Ano 2 (falta quantidade); ","")&amp;IF(AND($M748="",$N748&lt;&gt;""),"Ano 3 (falta valor unitário); ","")&amp;IF(AND($M748&lt;&gt;"",$N748=""),"Ano 3 (falta quantidade); ","")&amp;IF(AND($P748="",$Q748&lt;&gt;""),"Ano 4 (falta valor unitário); ","")&amp;IF(AND($P748&lt;&gt;"",$Q748=""),"Ano 4 (falta quantidade); ","")&amp;IF(AND($S748="",$T748&lt;&gt;""),"Ano 5 (falta valor unitário); ","")&amp;IF(AND($S748&lt;&gt;"",$T748=""),"Ano 5 (falta quantidade); ","")&amp;IF(AND($V748="",$W748&lt;&gt;""),"Ano 6 (falta valor unitário); ","")&amp;IF(AND($V748&lt;&gt;"",$W748=""),"Ano 6 (falta quantidade); ","")), IF(NOT(OR(AND($G748&lt;&gt;"",$H748&lt;&gt;""),AND($J748&lt;&gt;"",$K748&lt;&gt;""),AND($M748&lt;&gt;"",$N748&lt;&gt;""),AND($P748&lt;&gt;"",$Q748&lt;&gt;""),AND($S748&lt;&gt;"",$T748&lt;&gt;""),AND($V748&lt;&gt;"",$W748&lt;&gt;""))),"Informe pelo menos um ano completo com valor unitário e quantidade.",IF(AND($C748&lt;&gt;"",$E748&lt;&gt;"",LEFT(TRIM($C748),1)&lt;&gt;LEFT(TRIM($E748),1)),"Categoria e tipo estão incompatíveis.",IF(IF(OR($E748="",$F748=""),FALSE(),IFERROR(COUNTIF(INDIRECT("UNITS_"&amp;SUBSTITUTE(LEFT($E748,FIND(" ",$E748&amp;" ")-1),".","_")),$F748)=0,TRUE())),"Unidade incompatível com o tipo selecionado.",IF(OR(AND(ISNUMBER(SEARCH("comunic",LOWER($B748))),LEFT($E748,3)&lt;&gt;"4.4"),AND(ISNUMBER(SEARCH("monitor",LOWER($B748))),NOT(OR(LEFT($E748,3)="1.5",LEFT($E748,3)="2.5")))),"Revise a classificação do item conforme as regras de preenchimento.",IF(AND($B748&lt;&gt;"",OR(ISNUMBER(SEARCH("outro",LOWER($B748))),ISNUMBER(SEARCH("divers",LOWER($B748))),ISNUMBER(SEARCH("kit",LOWER($B748))),ISNUMBER(SEARCH("ferrament",LOWER($B748))),ISNUMBER(SEARCH("epi",LOWER($B748)))),NOT(OR($Z748&lt;&gt;"",$AA748&lt;&gt;""))),"Descrição muito genérica: detalhe melhor o item e registre o racional no memorial ou em anexo.",IF(AND($Y748=0,$B748&lt;&gt;"",OR($G748&lt;&gt;"",$H748&lt;&gt;"",$J748&lt;&gt;"",$K748&lt;&gt;"",$M748&lt;&gt;"",$N748&lt;&gt;"",$P748&lt;&gt;"",$Q748&lt;&gt;"",$S748&lt;&gt;"",$T748&lt;&gt;"",$V748&lt;&gt;"",$W748&lt;&gt;"")),"O item possui dados lançados, mas o total está zerado. Revise os valores informados.","")))))))))))))))</f>
        <v/>
      </c>
    </row>
    <row r="749" spans="1:35" ht="14.25" customHeight="1" x14ac:dyDescent="0.25">
      <c r="A749" s="57" t="str">
        <f t="shared" si="143"/>
        <v/>
      </c>
      <c r="B749" s="61"/>
      <c r="C749" s="61"/>
      <c r="D749" s="58"/>
      <c r="E749" s="61"/>
      <c r="F749" s="61"/>
      <c r="G749" s="272"/>
      <c r="H749" s="62"/>
      <c r="I749" s="273">
        <f t="shared" si="144"/>
        <v>0</v>
      </c>
      <c r="J749" s="272"/>
      <c r="K749" s="62"/>
      <c r="L749" s="270">
        <f t="shared" si="145"/>
        <v>0</v>
      </c>
      <c r="M749" s="272"/>
      <c r="N749" s="62"/>
      <c r="O749" s="270">
        <f t="shared" si="146"/>
        <v>0</v>
      </c>
      <c r="P749" s="272"/>
      <c r="Q749" s="62"/>
      <c r="R749" s="271">
        <f t="shared" si="147"/>
        <v>0</v>
      </c>
      <c r="S749" s="272"/>
      <c r="T749" s="62"/>
      <c r="U749" s="270">
        <f t="shared" si="148"/>
        <v>0</v>
      </c>
      <c r="V749" s="272"/>
      <c r="W749" s="62"/>
      <c r="X749" s="270">
        <f t="shared" si="149"/>
        <v>0</v>
      </c>
      <c r="Y749" s="270">
        <f t="shared" si="150"/>
        <v>0</v>
      </c>
      <c r="Z749" s="61"/>
      <c r="AA749" s="61"/>
      <c r="AB749" s="60" t="str">
        <f t="shared" si="151"/>
        <v/>
      </c>
      <c r="AC749" s="21" t="b">
        <f t="shared" si="152"/>
        <v>0</v>
      </c>
      <c r="AD749" s="21" t="b">
        <f t="shared" si="153"/>
        <v>0</v>
      </c>
      <c r="AE749" s="21" t="b">
        <f t="shared" si="154"/>
        <v>0</v>
      </c>
      <c r="AF749" s="21" t="b">
        <f ca="1">OR(AND($AC749,NOT($AD749)),AND($AC749,OR(AND($G749="",$H749&lt;&gt;""),AND($G749&lt;&gt;"",$H749=""),AND($J749="",$K749&lt;&gt;""),AND($J749&lt;&gt;"",$K749=""),AND($M749="",$N749&lt;&gt;""),AND($M749&lt;&gt;"",$N749=""),AND($P749="",$Q749&lt;&gt;""),AND($P749&lt;&gt;"",$Q749=""),AND($S749="",$T749&lt;&gt;""),AND($S749&lt;&gt;"",$T749=""),AND($V749="",$W749&lt;&gt;""),AND($V749&lt;&gt;"",$W749=""))),AND($C749&lt;&gt;"",$E749&lt;&gt;"",LEFT(TRIM($C749),1)&lt;&gt;LEFT(TRIM($E749),1)),IF(OR($E749="",$F749=""),FALSE(),IFERROR(COUNTIF(INDIRECT("UNITS_"&amp;SUBSTITUTE(LEFT($E749,FIND(" ",$E749&amp;" ")-1),".","_")),$F749)=0,TRUE())),AND($B749&lt;&gt;"",OR(ISNUMBER(SEARCH("outro",LOWER($B749))),ISNUMBER(SEARCH("divers",LOWER($B749))),ISNUMBER(SEARCH("etc",LOWER($B749))))),OR(AND(ISNUMBER(SEARCH("comunic",LOWER($B749))),LEFT($E749,3)&lt;&gt;"4.4"),AND(ISNUMBER(SEARCH("monitor",LOWER($B749))),NOT(OR(LEFT($E749,3)="1.5",LEFT($E749,3)="2.5")))),AND($B749&lt;&gt;"",OR(LEFT($C749,1)="1",LEFT($C749,1)="2"),$D749=""),AND($D749&lt;&gt;"",NOT(OR(LEFT($C749,1)="1",LEFT($C749,1)="2"))),AND($D749&lt;&gt;"",COUNTIF(' PROJETO'!$B$14:$B$16,$D749)=0),IF($D749="",FALSE(),IF(COUNTIF(' PROJETO'!$B$14:$B$16,$D749)=0,FALSE(),IFERROR(INDEX(' PROJETO'!$C$14:$C$16,MATCH($D749,' PROJETO'!$B$14:$B$16,0))&lt;&gt;"Sim",FALSE()))))</f>
        <v>0</v>
      </c>
      <c r="AG749" s="21" t="b">
        <f>AND($AC749,$Y749&gt;'CONFG.  LISTAS'!$F$4,$Z749="",$AA749="")</f>
        <v>0</v>
      </c>
      <c r="AH749" s="21" t="str">
        <f t="shared" si="155"/>
        <v/>
      </c>
      <c r="AI749" s="43" t="str">
        <f ca="1">IF(NOT($AC749),"",IF(OR($B749="",$C749="",$E749="",$F749=""),"Preencha descrição, categoria, tipo e unidade.",IF(AND($B749&lt;&gt;"",OR(LEFT($C749,1)="1",LEFT($C749,1)="2"),$D749=""),"Informe a prática de restauração para itens diretos.",IF(AND($D749&lt;&gt;"",NOT(OR(LEFT($C749,1)="1",LEFT($C749,1)="2"))),"Custos indiretos não devem pertencer a uma prática específica.",IF(AND($D749&lt;&gt;"",COUNTIF(' PROJETO'!$B$14:$B$16,$D749)=0),"Prática de restauração inválida ou não cadastrada.",IF(IF($D749="",FALSE(),IF(COUNTIF(' PROJETO'!$B$14:$B$16,$D749)=0,FALSE(),IFERROR(INDEX(' PROJETO'!$C$14:$C$16,MATCH($D749,' PROJETO'!$B$14:$B$16,0))&lt;&gt;"Sim",FALSE()))),"A prática informada no item não foi selecionada na aba Projeto.",IF(AND(MAX($I749,$L749,$O749,$R749,$U749,$X749)&gt;'CONFG.  LISTAS'!$F$4,NOT(OR($Z749&lt;&gt;"",$AA749&lt;&gt;""))),"Memorial de cálculo ou anexo obrigatório não informado para item acima do limite.",IF(OR(AND($G749&lt;&gt;"",$H749&lt;&gt;"",OR($G749&lt;=0,$H749&lt;=0)),AND($J749&lt;&gt;"",$K749&lt;&gt;"",OR($J749&lt;=0,$K749&lt;=0)),AND($M749&lt;&gt;"",$N749&lt;&gt;"",OR($M749&lt;=0,$N749&lt;=0)),AND($P749&lt;&gt;"",$Q749&lt;&gt;"",OR($P749&lt;=0,$Q749&lt;=0)),AND($S749&lt;&gt;"",$T749&lt;&gt;"",OR($S749&lt;=0,$T749&lt;=0)),AND($V749&lt;&gt;"",$W749&lt;&gt;"",OR($V749&lt;=0,$W749&lt;=0))),"Revise os valores informados: valor unitário e quantidade devem ser maiores que zero.",IF(OR(AND($G749="",$H749&lt;&gt;""),AND($G749&lt;&gt;"",$H749=""),AND($J749="",$K749&lt;&gt;""),AND($J749&lt;&gt;"",$K749=""),AND($M749="",$N749&lt;&gt;""),AND($M749&lt;&gt;"",$N749=""),AND($P749="",$Q749&lt;&gt;""),AND($P749&lt;&gt;"",$Q749=""),AND($S749="",$T749&lt;&gt;""),AND($S749&lt;&gt;"",$T749=""),AND($V749="",$W749&lt;&gt;""),AND($V749&lt;&gt;"",$W749="")),"Há ano preenchido parcialmente: "&amp;TRIM(IF(AND($G749="",$H749&lt;&gt;""),"Ano 1 (falta valor unitário); ","")&amp;IF(AND($G749&lt;&gt;"",$H749=""),"Ano 1 (falta quantidade); ","")&amp;IF(AND($J749="",$K749&lt;&gt;""),"Ano 2 (falta valor unitário); ","")&amp;IF(AND($J749&lt;&gt;"",$K749=""),"Ano 2 (falta quantidade); ","")&amp;IF(AND($M749="",$N749&lt;&gt;""),"Ano 3 (falta valor unitário); ","")&amp;IF(AND($M749&lt;&gt;"",$N749=""),"Ano 3 (falta quantidade); ","")&amp;IF(AND($P749="",$Q749&lt;&gt;""),"Ano 4 (falta valor unitário); ","")&amp;IF(AND($P749&lt;&gt;"",$Q749=""),"Ano 4 (falta quantidade); ","")&amp;IF(AND($S749="",$T749&lt;&gt;""),"Ano 5 (falta valor unitário); ","")&amp;IF(AND($S749&lt;&gt;"",$T749=""),"Ano 5 (falta quantidade); ","")&amp;IF(AND($V749="",$W749&lt;&gt;""),"Ano 6 (falta valor unitário); ","")&amp;IF(AND($V749&lt;&gt;"",$W749=""),"Ano 6 (falta quantidade); ","")), IF(NOT(OR(AND($G749&lt;&gt;"",$H749&lt;&gt;""),AND($J749&lt;&gt;"",$K749&lt;&gt;""),AND($M749&lt;&gt;"",$N749&lt;&gt;""),AND($P749&lt;&gt;"",$Q749&lt;&gt;""),AND($S749&lt;&gt;"",$T749&lt;&gt;""),AND($V749&lt;&gt;"",$W749&lt;&gt;""))),"Informe pelo menos um ano completo com valor unitário e quantidade.",IF(AND($C749&lt;&gt;"",$E749&lt;&gt;"",LEFT(TRIM($C749),1)&lt;&gt;LEFT(TRIM($E749),1)),"Categoria e tipo estão incompatíveis.",IF(IF(OR($E749="",$F749=""),FALSE(),IFERROR(COUNTIF(INDIRECT("UNITS_"&amp;SUBSTITUTE(LEFT($E749,FIND(" ",$E749&amp;" ")-1),".","_")),$F749)=0,TRUE())),"Unidade incompatível com o tipo selecionado.",IF(OR(AND(ISNUMBER(SEARCH("comunic",LOWER($B749))),LEFT($E749,3)&lt;&gt;"4.4"),AND(ISNUMBER(SEARCH("monitor",LOWER($B749))),NOT(OR(LEFT($E749,3)="1.5",LEFT($E749,3)="2.5")))),"Revise a classificação do item conforme as regras de preenchimento.",IF(AND($B749&lt;&gt;"",OR(ISNUMBER(SEARCH("outro",LOWER($B749))),ISNUMBER(SEARCH("divers",LOWER($B749))),ISNUMBER(SEARCH("kit",LOWER($B749))),ISNUMBER(SEARCH("ferrament",LOWER($B749))),ISNUMBER(SEARCH("epi",LOWER($B749)))),NOT(OR($Z749&lt;&gt;"",$AA749&lt;&gt;""))),"Descrição muito genérica: detalhe melhor o item e registre o racional no memorial ou em anexo.",IF(AND($Y749=0,$B749&lt;&gt;"",OR($G749&lt;&gt;"",$H749&lt;&gt;"",$J749&lt;&gt;"",$K749&lt;&gt;"",$M749&lt;&gt;"",$N749&lt;&gt;"",$P749&lt;&gt;"",$Q749&lt;&gt;"",$S749&lt;&gt;"",$T749&lt;&gt;"",$V749&lt;&gt;"",$W749&lt;&gt;"")),"O item possui dados lançados, mas o total está zerado. Revise os valores informados.","")))))))))))))))</f>
        <v/>
      </c>
    </row>
    <row r="750" spans="1:35" ht="14.25" customHeight="1" x14ac:dyDescent="0.25">
      <c r="A750" s="57" t="str">
        <f t="shared" si="143"/>
        <v/>
      </c>
      <c r="B750" s="58"/>
      <c r="C750" s="58"/>
      <c r="D750" s="58"/>
      <c r="E750" s="58"/>
      <c r="F750" s="58"/>
      <c r="G750" s="269"/>
      <c r="H750" s="59"/>
      <c r="I750" s="273">
        <f t="shared" si="144"/>
        <v>0</v>
      </c>
      <c r="J750" s="269"/>
      <c r="K750" s="59"/>
      <c r="L750" s="270">
        <f t="shared" si="145"/>
        <v>0</v>
      </c>
      <c r="M750" s="269"/>
      <c r="N750" s="59"/>
      <c r="O750" s="270">
        <f t="shared" si="146"/>
        <v>0</v>
      </c>
      <c r="P750" s="269"/>
      <c r="Q750" s="59"/>
      <c r="R750" s="271">
        <f t="shared" si="147"/>
        <v>0</v>
      </c>
      <c r="S750" s="269"/>
      <c r="T750" s="59"/>
      <c r="U750" s="270">
        <f t="shared" si="148"/>
        <v>0</v>
      </c>
      <c r="V750" s="269"/>
      <c r="W750" s="59"/>
      <c r="X750" s="270">
        <f t="shared" si="149"/>
        <v>0</v>
      </c>
      <c r="Y750" s="270">
        <f t="shared" si="150"/>
        <v>0</v>
      </c>
      <c r="Z750" s="58"/>
      <c r="AA750" s="58"/>
      <c r="AB750" s="60" t="str">
        <f t="shared" si="151"/>
        <v/>
      </c>
      <c r="AC750" s="21" t="b">
        <f t="shared" si="152"/>
        <v>0</v>
      </c>
      <c r="AD750" s="21" t="b">
        <f t="shared" si="153"/>
        <v>0</v>
      </c>
      <c r="AE750" s="21" t="b">
        <f t="shared" si="154"/>
        <v>0</v>
      </c>
      <c r="AF750" s="21" t="b">
        <f ca="1">OR(AND($AC750,NOT($AD750)),AND($AC750,OR(AND($G750="",$H750&lt;&gt;""),AND($G750&lt;&gt;"",$H750=""),AND($J750="",$K750&lt;&gt;""),AND($J750&lt;&gt;"",$K750=""),AND($M750="",$N750&lt;&gt;""),AND($M750&lt;&gt;"",$N750=""),AND($P750="",$Q750&lt;&gt;""),AND($P750&lt;&gt;"",$Q750=""),AND($S750="",$T750&lt;&gt;""),AND($S750&lt;&gt;"",$T750=""),AND($V750="",$W750&lt;&gt;""),AND($V750&lt;&gt;"",$W750=""))),AND($C750&lt;&gt;"",$E750&lt;&gt;"",LEFT(TRIM($C750),1)&lt;&gt;LEFT(TRIM($E750),1)),IF(OR($E750="",$F750=""),FALSE(),IFERROR(COUNTIF(INDIRECT("UNITS_"&amp;SUBSTITUTE(LEFT($E750,FIND(" ",$E750&amp;" ")-1),".","_")),$F750)=0,TRUE())),AND($B750&lt;&gt;"",OR(ISNUMBER(SEARCH("outro",LOWER($B750))),ISNUMBER(SEARCH("divers",LOWER($B750))),ISNUMBER(SEARCH("etc",LOWER($B750))))),OR(AND(ISNUMBER(SEARCH("comunic",LOWER($B750))),LEFT($E750,3)&lt;&gt;"4.4"),AND(ISNUMBER(SEARCH("monitor",LOWER($B750))),NOT(OR(LEFT($E750,3)="1.5",LEFT($E750,3)="2.5")))),AND($B750&lt;&gt;"",OR(LEFT($C750,1)="1",LEFT($C750,1)="2"),$D750=""),AND($D750&lt;&gt;"",NOT(OR(LEFT($C750,1)="1",LEFT($C750,1)="2"))),AND($D750&lt;&gt;"",COUNTIF(' PROJETO'!$B$14:$B$16,$D750)=0),IF($D750="",FALSE(),IF(COUNTIF(' PROJETO'!$B$14:$B$16,$D750)=0,FALSE(),IFERROR(INDEX(' PROJETO'!$C$14:$C$16,MATCH($D750,' PROJETO'!$B$14:$B$16,0))&lt;&gt;"Sim",FALSE()))))</f>
        <v>0</v>
      </c>
      <c r="AG750" s="21" t="b">
        <f>AND($AC750,$Y750&gt;'CONFG.  LISTAS'!$F$4,$Z750="",$AA750="")</f>
        <v>0</v>
      </c>
      <c r="AH750" s="21" t="str">
        <f t="shared" si="155"/>
        <v/>
      </c>
      <c r="AI750" s="43" t="str">
        <f ca="1">IF(NOT($AC750),"",IF(OR($B750="",$C750="",$E750="",$F750=""),"Preencha descrição, categoria, tipo e unidade.",IF(AND($B750&lt;&gt;"",OR(LEFT($C750,1)="1",LEFT($C750,1)="2"),$D750=""),"Informe a prática de restauração para itens diretos.",IF(AND($D750&lt;&gt;"",NOT(OR(LEFT($C750,1)="1",LEFT($C750,1)="2"))),"Custos indiretos não devem pertencer a uma prática específica.",IF(AND($D750&lt;&gt;"",COUNTIF(' PROJETO'!$B$14:$B$16,$D750)=0),"Prática de restauração inválida ou não cadastrada.",IF(IF($D750="",FALSE(),IF(COUNTIF(' PROJETO'!$B$14:$B$16,$D750)=0,FALSE(),IFERROR(INDEX(' PROJETO'!$C$14:$C$16,MATCH($D750,' PROJETO'!$B$14:$B$16,0))&lt;&gt;"Sim",FALSE()))),"A prática informada no item não foi selecionada na aba Projeto.",IF(AND(MAX($I750,$L750,$O750,$R750,$U750,$X750)&gt;'CONFG.  LISTAS'!$F$4,NOT(OR($Z750&lt;&gt;"",$AA750&lt;&gt;""))),"Memorial de cálculo ou anexo obrigatório não informado para item acima do limite.",IF(OR(AND($G750&lt;&gt;"",$H750&lt;&gt;"",OR($G750&lt;=0,$H750&lt;=0)),AND($J750&lt;&gt;"",$K750&lt;&gt;"",OR($J750&lt;=0,$K750&lt;=0)),AND($M750&lt;&gt;"",$N750&lt;&gt;"",OR($M750&lt;=0,$N750&lt;=0)),AND($P750&lt;&gt;"",$Q750&lt;&gt;"",OR($P750&lt;=0,$Q750&lt;=0)),AND($S750&lt;&gt;"",$T750&lt;&gt;"",OR($S750&lt;=0,$T750&lt;=0)),AND($V750&lt;&gt;"",$W750&lt;&gt;"",OR($V750&lt;=0,$W750&lt;=0))),"Revise os valores informados: valor unitário e quantidade devem ser maiores que zero.",IF(OR(AND($G750="",$H750&lt;&gt;""),AND($G750&lt;&gt;"",$H750=""),AND($J750="",$K750&lt;&gt;""),AND($J750&lt;&gt;"",$K750=""),AND($M750="",$N750&lt;&gt;""),AND($M750&lt;&gt;"",$N750=""),AND($P750="",$Q750&lt;&gt;""),AND($P750&lt;&gt;"",$Q750=""),AND($S750="",$T750&lt;&gt;""),AND($S750&lt;&gt;"",$T750=""),AND($V750="",$W750&lt;&gt;""),AND($V750&lt;&gt;"",$W750="")),"Há ano preenchido parcialmente: "&amp;TRIM(IF(AND($G750="",$H750&lt;&gt;""),"Ano 1 (falta valor unitário); ","")&amp;IF(AND($G750&lt;&gt;"",$H750=""),"Ano 1 (falta quantidade); ","")&amp;IF(AND($J750="",$K750&lt;&gt;""),"Ano 2 (falta valor unitário); ","")&amp;IF(AND($J750&lt;&gt;"",$K750=""),"Ano 2 (falta quantidade); ","")&amp;IF(AND($M750="",$N750&lt;&gt;""),"Ano 3 (falta valor unitário); ","")&amp;IF(AND($M750&lt;&gt;"",$N750=""),"Ano 3 (falta quantidade); ","")&amp;IF(AND($P750="",$Q750&lt;&gt;""),"Ano 4 (falta valor unitário); ","")&amp;IF(AND($P750&lt;&gt;"",$Q750=""),"Ano 4 (falta quantidade); ","")&amp;IF(AND($S750="",$T750&lt;&gt;""),"Ano 5 (falta valor unitário); ","")&amp;IF(AND($S750&lt;&gt;"",$T750=""),"Ano 5 (falta quantidade); ","")&amp;IF(AND($V750="",$W750&lt;&gt;""),"Ano 6 (falta valor unitário); ","")&amp;IF(AND($V750&lt;&gt;"",$W750=""),"Ano 6 (falta quantidade); ","")), IF(NOT(OR(AND($G750&lt;&gt;"",$H750&lt;&gt;""),AND($J750&lt;&gt;"",$K750&lt;&gt;""),AND($M750&lt;&gt;"",$N750&lt;&gt;""),AND($P750&lt;&gt;"",$Q750&lt;&gt;""),AND($S750&lt;&gt;"",$T750&lt;&gt;""),AND($V750&lt;&gt;"",$W750&lt;&gt;""))),"Informe pelo menos um ano completo com valor unitário e quantidade.",IF(AND($C750&lt;&gt;"",$E750&lt;&gt;"",LEFT(TRIM($C750),1)&lt;&gt;LEFT(TRIM($E750),1)),"Categoria e tipo estão incompatíveis.",IF(IF(OR($E750="",$F750=""),FALSE(),IFERROR(COUNTIF(INDIRECT("UNITS_"&amp;SUBSTITUTE(LEFT($E750,FIND(" ",$E750&amp;" ")-1),".","_")),$F750)=0,TRUE())),"Unidade incompatível com o tipo selecionado.",IF(OR(AND(ISNUMBER(SEARCH("comunic",LOWER($B750))),LEFT($E750,3)&lt;&gt;"4.4"),AND(ISNUMBER(SEARCH("monitor",LOWER($B750))),NOT(OR(LEFT($E750,3)="1.5",LEFT($E750,3)="2.5")))),"Revise a classificação do item conforme as regras de preenchimento.",IF(AND($B750&lt;&gt;"",OR(ISNUMBER(SEARCH("outro",LOWER($B750))),ISNUMBER(SEARCH("divers",LOWER($B750))),ISNUMBER(SEARCH("kit",LOWER($B750))),ISNUMBER(SEARCH("ferrament",LOWER($B750))),ISNUMBER(SEARCH("epi",LOWER($B750)))),NOT(OR($Z750&lt;&gt;"",$AA750&lt;&gt;""))),"Descrição muito genérica: detalhe melhor o item e registre o racional no memorial ou em anexo.",IF(AND($Y750=0,$B750&lt;&gt;"",OR($G750&lt;&gt;"",$H750&lt;&gt;"",$J750&lt;&gt;"",$K750&lt;&gt;"",$M750&lt;&gt;"",$N750&lt;&gt;"",$P750&lt;&gt;"",$Q750&lt;&gt;"",$S750&lt;&gt;"",$T750&lt;&gt;"",$V750&lt;&gt;"",$W750&lt;&gt;"")),"O item possui dados lançados, mas o total está zerado. Revise os valores informados.","")))))))))))))))</f>
        <v/>
      </c>
    </row>
    <row r="751" spans="1:35" ht="14.25" customHeight="1" x14ac:dyDescent="0.25">
      <c r="A751" s="57" t="str">
        <f t="shared" si="143"/>
        <v/>
      </c>
      <c r="B751" s="61"/>
      <c r="C751" s="61"/>
      <c r="D751" s="58"/>
      <c r="E751" s="61"/>
      <c r="F751" s="61"/>
      <c r="G751" s="272"/>
      <c r="H751" s="62"/>
      <c r="I751" s="273">
        <f t="shared" si="144"/>
        <v>0</v>
      </c>
      <c r="J751" s="272"/>
      <c r="K751" s="62"/>
      <c r="L751" s="270">
        <f t="shared" si="145"/>
        <v>0</v>
      </c>
      <c r="M751" s="272"/>
      <c r="N751" s="62"/>
      <c r="O751" s="270">
        <f t="shared" si="146"/>
        <v>0</v>
      </c>
      <c r="P751" s="272"/>
      <c r="Q751" s="62"/>
      <c r="R751" s="271">
        <f t="shared" si="147"/>
        <v>0</v>
      </c>
      <c r="S751" s="272"/>
      <c r="T751" s="62"/>
      <c r="U751" s="270">
        <f t="shared" si="148"/>
        <v>0</v>
      </c>
      <c r="V751" s="272"/>
      <c r="W751" s="62"/>
      <c r="X751" s="270">
        <f t="shared" si="149"/>
        <v>0</v>
      </c>
      <c r="Y751" s="270">
        <f t="shared" si="150"/>
        <v>0</v>
      </c>
      <c r="Z751" s="61"/>
      <c r="AA751" s="61"/>
      <c r="AB751" s="60" t="str">
        <f t="shared" si="151"/>
        <v/>
      </c>
      <c r="AC751" s="21" t="b">
        <f t="shared" si="152"/>
        <v>0</v>
      </c>
      <c r="AD751" s="21" t="b">
        <f t="shared" si="153"/>
        <v>0</v>
      </c>
      <c r="AE751" s="21" t="b">
        <f t="shared" si="154"/>
        <v>0</v>
      </c>
      <c r="AF751" s="21" t="b">
        <f ca="1">OR(AND($AC751,NOT($AD751)),AND($AC751,OR(AND($G751="",$H751&lt;&gt;""),AND($G751&lt;&gt;"",$H751=""),AND($J751="",$K751&lt;&gt;""),AND($J751&lt;&gt;"",$K751=""),AND($M751="",$N751&lt;&gt;""),AND($M751&lt;&gt;"",$N751=""),AND($P751="",$Q751&lt;&gt;""),AND($P751&lt;&gt;"",$Q751=""),AND($S751="",$T751&lt;&gt;""),AND($S751&lt;&gt;"",$T751=""),AND($V751="",$W751&lt;&gt;""),AND($V751&lt;&gt;"",$W751=""))),AND($C751&lt;&gt;"",$E751&lt;&gt;"",LEFT(TRIM($C751),1)&lt;&gt;LEFT(TRIM($E751),1)),IF(OR($E751="",$F751=""),FALSE(),IFERROR(COUNTIF(INDIRECT("UNITS_"&amp;SUBSTITUTE(LEFT($E751,FIND(" ",$E751&amp;" ")-1),".","_")),$F751)=0,TRUE())),AND($B751&lt;&gt;"",OR(ISNUMBER(SEARCH("outro",LOWER($B751))),ISNUMBER(SEARCH("divers",LOWER($B751))),ISNUMBER(SEARCH("etc",LOWER($B751))))),OR(AND(ISNUMBER(SEARCH("comunic",LOWER($B751))),LEFT($E751,3)&lt;&gt;"4.4"),AND(ISNUMBER(SEARCH("monitor",LOWER($B751))),NOT(OR(LEFT($E751,3)="1.5",LEFT($E751,3)="2.5")))),AND($B751&lt;&gt;"",OR(LEFT($C751,1)="1",LEFT($C751,1)="2"),$D751=""),AND($D751&lt;&gt;"",NOT(OR(LEFT($C751,1)="1",LEFT($C751,1)="2"))),AND($D751&lt;&gt;"",COUNTIF(' PROJETO'!$B$14:$B$16,$D751)=0),IF($D751="",FALSE(),IF(COUNTIF(' PROJETO'!$B$14:$B$16,$D751)=0,FALSE(),IFERROR(INDEX(' PROJETO'!$C$14:$C$16,MATCH($D751,' PROJETO'!$B$14:$B$16,0))&lt;&gt;"Sim",FALSE()))))</f>
        <v>0</v>
      </c>
      <c r="AG751" s="21" t="b">
        <f>AND($AC751,$Y751&gt;'CONFG.  LISTAS'!$F$4,$Z751="",$AA751="")</f>
        <v>0</v>
      </c>
      <c r="AH751" s="21" t="str">
        <f t="shared" si="155"/>
        <v/>
      </c>
      <c r="AI751" s="43" t="str">
        <f ca="1">IF(NOT($AC751),"",IF(OR($B751="",$C751="",$E751="",$F751=""),"Preencha descrição, categoria, tipo e unidade.",IF(AND($B751&lt;&gt;"",OR(LEFT($C751,1)="1",LEFT($C751,1)="2"),$D751=""),"Informe a prática de restauração para itens diretos.",IF(AND($D751&lt;&gt;"",NOT(OR(LEFT($C751,1)="1",LEFT($C751,1)="2"))),"Custos indiretos não devem pertencer a uma prática específica.",IF(AND($D751&lt;&gt;"",COUNTIF(' PROJETO'!$B$14:$B$16,$D751)=0),"Prática de restauração inválida ou não cadastrada.",IF(IF($D751="",FALSE(),IF(COUNTIF(' PROJETO'!$B$14:$B$16,$D751)=0,FALSE(),IFERROR(INDEX(' PROJETO'!$C$14:$C$16,MATCH($D751,' PROJETO'!$B$14:$B$16,0))&lt;&gt;"Sim",FALSE()))),"A prática informada no item não foi selecionada na aba Projeto.",IF(AND(MAX($I751,$L751,$O751,$R751,$U751,$X751)&gt;'CONFG.  LISTAS'!$F$4,NOT(OR($Z751&lt;&gt;"",$AA751&lt;&gt;""))),"Memorial de cálculo ou anexo obrigatório não informado para item acima do limite.",IF(OR(AND($G751&lt;&gt;"",$H751&lt;&gt;"",OR($G751&lt;=0,$H751&lt;=0)),AND($J751&lt;&gt;"",$K751&lt;&gt;"",OR($J751&lt;=0,$K751&lt;=0)),AND($M751&lt;&gt;"",$N751&lt;&gt;"",OR($M751&lt;=0,$N751&lt;=0)),AND($P751&lt;&gt;"",$Q751&lt;&gt;"",OR($P751&lt;=0,$Q751&lt;=0)),AND($S751&lt;&gt;"",$T751&lt;&gt;"",OR($S751&lt;=0,$T751&lt;=0)),AND($V751&lt;&gt;"",$W751&lt;&gt;"",OR($V751&lt;=0,$W751&lt;=0))),"Revise os valores informados: valor unitário e quantidade devem ser maiores que zero.",IF(OR(AND($G751="",$H751&lt;&gt;""),AND($G751&lt;&gt;"",$H751=""),AND($J751="",$K751&lt;&gt;""),AND($J751&lt;&gt;"",$K751=""),AND($M751="",$N751&lt;&gt;""),AND($M751&lt;&gt;"",$N751=""),AND($P751="",$Q751&lt;&gt;""),AND($P751&lt;&gt;"",$Q751=""),AND($S751="",$T751&lt;&gt;""),AND($S751&lt;&gt;"",$T751=""),AND($V751="",$W751&lt;&gt;""),AND($V751&lt;&gt;"",$W751="")),"Há ano preenchido parcialmente: "&amp;TRIM(IF(AND($G751="",$H751&lt;&gt;""),"Ano 1 (falta valor unitário); ","")&amp;IF(AND($G751&lt;&gt;"",$H751=""),"Ano 1 (falta quantidade); ","")&amp;IF(AND($J751="",$K751&lt;&gt;""),"Ano 2 (falta valor unitário); ","")&amp;IF(AND($J751&lt;&gt;"",$K751=""),"Ano 2 (falta quantidade); ","")&amp;IF(AND($M751="",$N751&lt;&gt;""),"Ano 3 (falta valor unitário); ","")&amp;IF(AND($M751&lt;&gt;"",$N751=""),"Ano 3 (falta quantidade); ","")&amp;IF(AND($P751="",$Q751&lt;&gt;""),"Ano 4 (falta valor unitário); ","")&amp;IF(AND($P751&lt;&gt;"",$Q751=""),"Ano 4 (falta quantidade); ","")&amp;IF(AND($S751="",$T751&lt;&gt;""),"Ano 5 (falta valor unitário); ","")&amp;IF(AND($S751&lt;&gt;"",$T751=""),"Ano 5 (falta quantidade); ","")&amp;IF(AND($V751="",$W751&lt;&gt;""),"Ano 6 (falta valor unitário); ","")&amp;IF(AND($V751&lt;&gt;"",$W751=""),"Ano 6 (falta quantidade); ","")), IF(NOT(OR(AND($G751&lt;&gt;"",$H751&lt;&gt;""),AND($J751&lt;&gt;"",$K751&lt;&gt;""),AND($M751&lt;&gt;"",$N751&lt;&gt;""),AND($P751&lt;&gt;"",$Q751&lt;&gt;""),AND($S751&lt;&gt;"",$T751&lt;&gt;""),AND($V751&lt;&gt;"",$W751&lt;&gt;""))),"Informe pelo menos um ano completo com valor unitário e quantidade.",IF(AND($C751&lt;&gt;"",$E751&lt;&gt;"",LEFT(TRIM($C751),1)&lt;&gt;LEFT(TRIM($E751),1)),"Categoria e tipo estão incompatíveis.",IF(IF(OR($E751="",$F751=""),FALSE(),IFERROR(COUNTIF(INDIRECT("UNITS_"&amp;SUBSTITUTE(LEFT($E751,FIND(" ",$E751&amp;" ")-1),".","_")),$F751)=0,TRUE())),"Unidade incompatível com o tipo selecionado.",IF(OR(AND(ISNUMBER(SEARCH("comunic",LOWER($B751))),LEFT($E751,3)&lt;&gt;"4.4"),AND(ISNUMBER(SEARCH("monitor",LOWER($B751))),NOT(OR(LEFT($E751,3)="1.5",LEFT($E751,3)="2.5")))),"Revise a classificação do item conforme as regras de preenchimento.",IF(AND($B751&lt;&gt;"",OR(ISNUMBER(SEARCH("outro",LOWER($B751))),ISNUMBER(SEARCH("divers",LOWER($B751))),ISNUMBER(SEARCH("kit",LOWER($B751))),ISNUMBER(SEARCH("ferrament",LOWER($B751))),ISNUMBER(SEARCH("epi",LOWER($B751)))),NOT(OR($Z751&lt;&gt;"",$AA751&lt;&gt;""))),"Descrição muito genérica: detalhe melhor o item e registre o racional no memorial ou em anexo.",IF(AND($Y751=0,$B751&lt;&gt;"",OR($G751&lt;&gt;"",$H751&lt;&gt;"",$J751&lt;&gt;"",$K751&lt;&gt;"",$M751&lt;&gt;"",$N751&lt;&gt;"",$P751&lt;&gt;"",$Q751&lt;&gt;"",$S751&lt;&gt;"",$T751&lt;&gt;"",$V751&lt;&gt;"",$W751&lt;&gt;"")),"O item possui dados lançados, mas o total está zerado. Revise os valores informados.","")))))))))))))))</f>
        <v/>
      </c>
    </row>
    <row r="752" spans="1:35" ht="14.25" customHeight="1" x14ac:dyDescent="0.25">
      <c r="A752" s="57" t="str">
        <f t="shared" si="143"/>
        <v/>
      </c>
      <c r="B752" s="58"/>
      <c r="C752" s="58"/>
      <c r="D752" s="58"/>
      <c r="E752" s="58"/>
      <c r="F752" s="58"/>
      <c r="G752" s="269"/>
      <c r="H752" s="59"/>
      <c r="I752" s="273">
        <f t="shared" si="144"/>
        <v>0</v>
      </c>
      <c r="J752" s="269"/>
      <c r="K752" s="59"/>
      <c r="L752" s="270">
        <f t="shared" si="145"/>
        <v>0</v>
      </c>
      <c r="M752" s="269"/>
      <c r="N752" s="59"/>
      <c r="O752" s="270">
        <f t="shared" si="146"/>
        <v>0</v>
      </c>
      <c r="P752" s="269"/>
      <c r="Q752" s="59"/>
      <c r="R752" s="271">
        <f t="shared" si="147"/>
        <v>0</v>
      </c>
      <c r="S752" s="269"/>
      <c r="T752" s="59"/>
      <c r="U752" s="270">
        <f t="shared" si="148"/>
        <v>0</v>
      </c>
      <c r="V752" s="269"/>
      <c r="W752" s="59"/>
      <c r="X752" s="270">
        <f t="shared" si="149"/>
        <v>0</v>
      </c>
      <c r="Y752" s="270">
        <f t="shared" si="150"/>
        <v>0</v>
      </c>
      <c r="Z752" s="58"/>
      <c r="AA752" s="58"/>
      <c r="AB752" s="60" t="str">
        <f t="shared" si="151"/>
        <v/>
      </c>
      <c r="AC752" s="21" t="b">
        <f t="shared" si="152"/>
        <v>0</v>
      </c>
      <c r="AD752" s="21" t="b">
        <f t="shared" si="153"/>
        <v>0</v>
      </c>
      <c r="AE752" s="21" t="b">
        <f t="shared" si="154"/>
        <v>0</v>
      </c>
      <c r="AF752" s="21" t="b">
        <f ca="1">OR(AND($AC752,NOT($AD752)),AND($AC752,OR(AND($G752="",$H752&lt;&gt;""),AND($G752&lt;&gt;"",$H752=""),AND($J752="",$K752&lt;&gt;""),AND($J752&lt;&gt;"",$K752=""),AND($M752="",$N752&lt;&gt;""),AND($M752&lt;&gt;"",$N752=""),AND($P752="",$Q752&lt;&gt;""),AND($P752&lt;&gt;"",$Q752=""),AND($S752="",$T752&lt;&gt;""),AND($S752&lt;&gt;"",$T752=""),AND($V752="",$W752&lt;&gt;""),AND($V752&lt;&gt;"",$W752=""))),AND($C752&lt;&gt;"",$E752&lt;&gt;"",LEFT(TRIM($C752),1)&lt;&gt;LEFT(TRIM($E752),1)),IF(OR($E752="",$F752=""),FALSE(),IFERROR(COUNTIF(INDIRECT("UNITS_"&amp;SUBSTITUTE(LEFT($E752,FIND(" ",$E752&amp;" ")-1),".","_")),$F752)=0,TRUE())),AND($B752&lt;&gt;"",OR(ISNUMBER(SEARCH("outro",LOWER($B752))),ISNUMBER(SEARCH("divers",LOWER($B752))),ISNUMBER(SEARCH("etc",LOWER($B752))))),OR(AND(ISNUMBER(SEARCH("comunic",LOWER($B752))),LEFT($E752,3)&lt;&gt;"4.4"),AND(ISNUMBER(SEARCH("monitor",LOWER($B752))),NOT(OR(LEFT($E752,3)="1.5",LEFT($E752,3)="2.5")))),AND($B752&lt;&gt;"",OR(LEFT($C752,1)="1",LEFT($C752,1)="2"),$D752=""),AND($D752&lt;&gt;"",NOT(OR(LEFT($C752,1)="1",LEFT($C752,1)="2"))),AND($D752&lt;&gt;"",COUNTIF(' PROJETO'!$B$14:$B$16,$D752)=0),IF($D752="",FALSE(),IF(COUNTIF(' PROJETO'!$B$14:$B$16,$D752)=0,FALSE(),IFERROR(INDEX(' PROJETO'!$C$14:$C$16,MATCH($D752,' PROJETO'!$B$14:$B$16,0))&lt;&gt;"Sim",FALSE()))))</f>
        <v>0</v>
      </c>
      <c r="AG752" s="21" t="b">
        <f>AND($AC752,$Y752&gt;'CONFG.  LISTAS'!$F$4,$Z752="",$AA752="")</f>
        <v>0</v>
      </c>
      <c r="AH752" s="21" t="str">
        <f t="shared" si="155"/>
        <v/>
      </c>
      <c r="AI752" s="43" t="str">
        <f ca="1">IF(NOT($AC752),"",IF(OR($B752="",$C752="",$E752="",$F752=""),"Preencha descrição, categoria, tipo e unidade.",IF(AND($B752&lt;&gt;"",OR(LEFT($C752,1)="1",LEFT($C752,1)="2"),$D752=""),"Informe a prática de restauração para itens diretos.",IF(AND($D752&lt;&gt;"",NOT(OR(LEFT($C752,1)="1",LEFT($C752,1)="2"))),"Custos indiretos não devem pertencer a uma prática específica.",IF(AND($D752&lt;&gt;"",COUNTIF(' PROJETO'!$B$14:$B$16,$D752)=0),"Prática de restauração inválida ou não cadastrada.",IF(IF($D752="",FALSE(),IF(COUNTIF(' PROJETO'!$B$14:$B$16,$D752)=0,FALSE(),IFERROR(INDEX(' PROJETO'!$C$14:$C$16,MATCH($D752,' PROJETO'!$B$14:$B$16,0))&lt;&gt;"Sim",FALSE()))),"A prática informada no item não foi selecionada na aba Projeto.",IF(AND(MAX($I752,$L752,$O752,$R752,$U752,$X752)&gt;'CONFG.  LISTAS'!$F$4,NOT(OR($Z752&lt;&gt;"",$AA752&lt;&gt;""))),"Memorial de cálculo ou anexo obrigatório não informado para item acima do limite.",IF(OR(AND($G752&lt;&gt;"",$H752&lt;&gt;"",OR($G752&lt;=0,$H752&lt;=0)),AND($J752&lt;&gt;"",$K752&lt;&gt;"",OR($J752&lt;=0,$K752&lt;=0)),AND($M752&lt;&gt;"",$N752&lt;&gt;"",OR($M752&lt;=0,$N752&lt;=0)),AND($P752&lt;&gt;"",$Q752&lt;&gt;"",OR($P752&lt;=0,$Q752&lt;=0)),AND($S752&lt;&gt;"",$T752&lt;&gt;"",OR($S752&lt;=0,$T752&lt;=0)),AND($V752&lt;&gt;"",$W752&lt;&gt;"",OR($V752&lt;=0,$W752&lt;=0))),"Revise os valores informados: valor unitário e quantidade devem ser maiores que zero.",IF(OR(AND($G752="",$H752&lt;&gt;""),AND($G752&lt;&gt;"",$H752=""),AND($J752="",$K752&lt;&gt;""),AND($J752&lt;&gt;"",$K752=""),AND($M752="",$N752&lt;&gt;""),AND($M752&lt;&gt;"",$N752=""),AND($P752="",$Q752&lt;&gt;""),AND($P752&lt;&gt;"",$Q752=""),AND($S752="",$T752&lt;&gt;""),AND($S752&lt;&gt;"",$T752=""),AND($V752="",$W752&lt;&gt;""),AND($V752&lt;&gt;"",$W752="")),"Há ano preenchido parcialmente: "&amp;TRIM(IF(AND($G752="",$H752&lt;&gt;""),"Ano 1 (falta valor unitário); ","")&amp;IF(AND($G752&lt;&gt;"",$H752=""),"Ano 1 (falta quantidade); ","")&amp;IF(AND($J752="",$K752&lt;&gt;""),"Ano 2 (falta valor unitário); ","")&amp;IF(AND($J752&lt;&gt;"",$K752=""),"Ano 2 (falta quantidade); ","")&amp;IF(AND($M752="",$N752&lt;&gt;""),"Ano 3 (falta valor unitário); ","")&amp;IF(AND($M752&lt;&gt;"",$N752=""),"Ano 3 (falta quantidade); ","")&amp;IF(AND($P752="",$Q752&lt;&gt;""),"Ano 4 (falta valor unitário); ","")&amp;IF(AND($P752&lt;&gt;"",$Q752=""),"Ano 4 (falta quantidade); ","")&amp;IF(AND($S752="",$T752&lt;&gt;""),"Ano 5 (falta valor unitário); ","")&amp;IF(AND($S752&lt;&gt;"",$T752=""),"Ano 5 (falta quantidade); ","")&amp;IF(AND($V752="",$W752&lt;&gt;""),"Ano 6 (falta valor unitário); ","")&amp;IF(AND($V752&lt;&gt;"",$W752=""),"Ano 6 (falta quantidade); ","")), IF(NOT(OR(AND($G752&lt;&gt;"",$H752&lt;&gt;""),AND($J752&lt;&gt;"",$K752&lt;&gt;""),AND($M752&lt;&gt;"",$N752&lt;&gt;""),AND($P752&lt;&gt;"",$Q752&lt;&gt;""),AND($S752&lt;&gt;"",$T752&lt;&gt;""),AND($V752&lt;&gt;"",$W752&lt;&gt;""))),"Informe pelo menos um ano completo com valor unitário e quantidade.",IF(AND($C752&lt;&gt;"",$E752&lt;&gt;"",LEFT(TRIM($C752),1)&lt;&gt;LEFT(TRIM($E752),1)),"Categoria e tipo estão incompatíveis.",IF(IF(OR($E752="",$F752=""),FALSE(),IFERROR(COUNTIF(INDIRECT("UNITS_"&amp;SUBSTITUTE(LEFT($E752,FIND(" ",$E752&amp;" ")-1),".","_")),$F752)=0,TRUE())),"Unidade incompatível com o tipo selecionado.",IF(OR(AND(ISNUMBER(SEARCH("comunic",LOWER($B752))),LEFT($E752,3)&lt;&gt;"4.4"),AND(ISNUMBER(SEARCH("monitor",LOWER($B752))),NOT(OR(LEFT($E752,3)="1.5",LEFT($E752,3)="2.5")))),"Revise a classificação do item conforme as regras de preenchimento.",IF(AND($B752&lt;&gt;"",OR(ISNUMBER(SEARCH("outro",LOWER($B752))),ISNUMBER(SEARCH("divers",LOWER($B752))),ISNUMBER(SEARCH("kit",LOWER($B752))),ISNUMBER(SEARCH("ferrament",LOWER($B752))),ISNUMBER(SEARCH("epi",LOWER($B752)))),NOT(OR($Z752&lt;&gt;"",$AA752&lt;&gt;""))),"Descrição muito genérica: detalhe melhor o item e registre o racional no memorial ou em anexo.",IF(AND($Y752=0,$B752&lt;&gt;"",OR($G752&lt;&gt;"",$H752&lt;&gt;"",$J752&lt;&gt;"",$K752&lt;&gt;"",$M752&lt;&gt;"",$N752&lt;&gt;"",$P752&lt;&gt;"",$Q752&lt;&gt;"",$S752&lt;&gt;"",$T752&lt;&gt;"",$V752&lt;&gt;"",$W752&lt;&gt;"")),"O item possui dados lançados, mas o total está zerado. Revise os valores informados.","")))))))))))))))</f>
        <v/>
      </c>
    </row>
    <row r="753" spans="1:35" ht="14.25" customHeight="1" x14ac:dyDescent="0.25">
      <c r="A753" s="57" t="str">
        <f t="shared" si="143"/>
        <v/>
      </c>
      <c r="B753" s="61"/>
      <c r="C753" s="61"/>
      <c r="D753" s="58"/>
      <c r="E753" s="61"/>
      <c r="F753" s="61"/>
      <c r="G753" s="272"/>
      <c r="H753" s="62"/>
      <c r="I753" s="273">
        <f t="shared" si="144"/>
        <v>0</v>
      </c>
      <c r="J753" s="272"/>
      <c r="K753" s="62"/>
      <c r="L753" s="270">
        <f t="shared" si="145"/>
        <v>0</v>
      </c>
      <c r="M753" s="272"/>
      <c r="N753" s="62"/>
      <c r="O753" s="270">
        <f t="shared" si="146"/>
        <v>0</v>
      </c>
      <c r="P753" s="272"/>
      <c r="Q753" s="62"/>
      <c r="R753" s="271">
        <f t="shared" si="147"/>
        <v>0</v>
      </c>
      <c r="S753" s="272"/>
      <c r="T753" s="62"/>
      <c r="U753" s="270">
        <f t="shared" si="148"/>
        <v>0</v>
      </c>
      <c r="V753" s="272"/>
      <c r="W753" s="62"/>
      <c r="X753" s="270">
        <f t="shared" si="149"/>
        <v>0</v>
      </c>
      <c r="Y753" s="270">
        <f t="shared" si="150"/>
        <v>0</v>
      </c>
      <c r="Z753" s="61"/>
      <c r="AA753" s="61"/>
      <c r="AB753" s="60" t="str">
        <f t="shared" si="151"/>
        <v/>
      </c>
      <c r="AC753" s="21" t="b">
        <f t="shared" si="152"/>
        <v>0</v>
      </c>
      <c r="AD753" s="21" t="b">
        <f t="shared" si="153"/>
        <v>0</v>
      </c>
      <c r="AE753" s="21" t="b">
        <f t="shared" si="154"/>
        <v>0</v>
      </c>
      <c r="AF753" s="21" t="b">
        <f ca="1">OR(AND($AC753,NOT($AD753)),AND($AC753,OR(AND($G753="",$H753&lt;&gt;""),AND($G753&lt;&gt;"",$H753=""),AND($J753="",$K753&lt;&gt;""),AND($J753&lt;&gt;"",$K753=""),AND($M753="",$N753&lt;&gt;""),AND($M753&lt;&gt;"",$N753=""),AND($P753="",$Q753&lt;&gt;""),AND($P753&lt;&gt;"",$Q753=""),AND($S753="",$T753&lt;&gt;""),AND($S753&lt;&gt;"",$T753=""),AND($V753="",$W753&lt;&gt;""),AND($V753&lt;&gt;"",$W753=""))),AND($C753&lt;&gt;"",$E753&lt;&gt;"",LEFT(TRIM($C753),1)&lt;&gt;LEFT(TRIM($E753),1)),IF(OR($E753="",$F753=""),FALSE(),IFERROR(COUNTIF(INDIRECT("UNITS_"&amp;SUBSTITUTE(LEFT($E753,FIND(" ",$E753&amp;" ")-1),".","_")),$F753)=0,TRUE())),AND($B753&lt;&gt;"",OR(ISNUMBER(SEARCH("outro",LOWER($B753))),ISNUMBER(SEARCH("divers",LOWER($B753))),ISNUMBER(SEARCH("etc",LOWER($B753))))),OR(AND(ISNUMBER(SEARCH("comunic",LOWER($B753))),LEFT($E753,3)&lt;&gt;"4.4"),AND(ISNUMBER(SEARCH("monitor",LOWER($B753))),NOT(OR(LEFT($E753,3)="1.5",LEFT($E753,3)="2.5")))),AND($B753&lt;&gt;"",OR(LEFT($C753,1)="1",LEFT($C753,1)="2"),$D753=""),AND($D753&lt;&gt;"",NOT(OR(LEFT($C753,1)="1",LEFT($C753,1)="2"))),AND($D753&lt;&gt;"",COUNTIF(' PROJETO'!$B$14:$B$16,$D753)=0),IF($D753="",FALSE(),IF(COUNTIF(' PROJETO'!$B$14:$B$16,$D753)=0,FALSE(),IFERROR(INDEX(' PROJETO'!$C$14:$C$16,MATCH($D753,' PROJETO'!$B$14:$B$16,0))&lt;&gt;"Sim",FALSE()))))</f>
        <v>0</v>
      </c>
      <c r="AG753" s="21" t="b">
        <f>AND($AC753,$Y753&gt;'CONFG.  LISTAS'!$F$4,$Z753="",$AA753="")</f>
        <v>0</v>
      </c>
      <c r="AH753" s="21" t="str">
        <f t="shared" si="155"/>
        <v/>
      </c>
      <c r="AI753" s="43" t="str">
        <f ca="1">IF(NOT($AC753),"",IF(OR($B753="",$C753="",$E753="",$F753=""),"Preencha descrição, categoria, tipo e unidade.",IF(AND($B753&lt;&gt;"",OR(LEFT($C753,1)="1",LEFT($C753,1)="2"),$D753=""),"Informe a prática de restauração para itens diretos.",IF(AND($D753&lt;&gt;"",NOT(OR(LEFT($C753,1)="1",LEFT($C753,1)="2"))),"Custos indiretos não devem pertencer a uma prática específica.",IF(AND($D753&lt;&gt;"",COUNTIF(' PROJETO'!$B$14:$B$16,$D753)=0),"Prática de restauração inválida ou não cadastrada.",IF(IF($D753="",FALSE(),IF(COUNTIF(' PROJETO'!$B$14:$B$16,$D753)=0,FALSE(),IFERROR(INDEX(' PROJETO'!$C$14:$C$16,MATCH($D753,' PROJETO'!$B$14:$B$16,0))&lt;&gt;"Sim",FALSE()))),"A prática informada no item não foi selecionada na aba Projeto.",IF(AND(MAX($I753,$L753,$O753,$R753,$U753,$X753)&gt;'CONFG.  LISTAS'!$F$4,NOT(OR($Z753&lt;&gt;"",$AA753&lt;&gt;""))),"Memorial de cálculo ou anexo obrigatório não informado para item acima do limite.",IF(OR(AND($G753&lt;&gt;"",$H753&lt;&gt;"",OR($G753&lt;=0,$H753&lt;=0)),AND($J753&lt;&gt;"",$K753&lt;&gt;"",OR($J753&lt;=0,$K753&lt;=0)),AND($M753&lt;&gt;"",$N753&lt;&gt;"",OR($M753&lt;=0,$N753&lt;=0)),AND($P753&lt;&gt;"",$Q753&lt;&gt;"",OR($P753&lt;=0,$Q753&lt;=0)),AND($S753&lt;&gt;"",$T753&lt;&gt;"",OR($S753&lt;=0,$T753&lt;=0)),AND($V753&lt;&gt;"",$W753&lt;&gt;"",OR($V753&lt;=0,$W753&lt;=0))),"Revise os valores informados: valor unitário e quantidade devem ser maiores que zero.",IF(OR(AND($G753="",$H753&lt;&gt;""),AND($G753&lt;&gt;"",$H753=""),AND($J753="",$K753&lt;&gt;""),AND($J753&lt;&gt;"",$K753=""),AND($M753="",$N753&lt;&gt;""),AND($M753&lt;&gt;"",$N753=""),AND($P753="",$Q753&lt;&gt;""),AND($P753&lt;&gt;"",$Q753=""),AND($S753="",$T753&lt;&gt;""),AND($S753&lt;&gt;"",$T753=""),AND($V753="",$W753&lt;&gt;""),AND($V753&lt;&gt;"",$W753="")),"Há ano preenchido parcialmente: "&amp;TRIM(IF(AND($G753="",$H753&lt;&gt;""),"Ano 1 (falta valor unitário); ","")&amp;IF(AND($G753&lt;&gt;"",$H753=""),"Ano 1 (falta quantidade); ","")&amp;IF(AND($J753="",$K753&lt;&gt;""),"Ano 2 (falta valor unitário); ","")&amp;IF(AND($J753&lt;&gt;"",$K753=""),"Ano 2 (falta quantidade); ","")&amp;IF(AND($M753="",$N753&lt;&gt;""),"Ano 3 (falta valor unitário); ","")&amp;IF(AND($M753&lt;&gt;"",$N753=""),"Ano 3 (falta quantidade); ","")&amp;IF(AND($P753="",$Q753&lt;&gt;""),"Ano 4 (falta valor unitário); ","")&amp;IF(AND($P753&lt;&gt;"",$Q753=""),"Ano 4 (falta quantidade); ","")&amp;IF(AND($S753="",$T753&lt;&gt;""),"Ano 5 (falta valor unitário); ","")&amp;IF(AND($S753&lt;&gt;"",$T753=""),"Ano 5 (falta quantidade); ","")&amp;IF(AND($V753="",$W753&lt;&gt;""),"Ano 6 (falta valor unitário); ","")&amp;IF(AND($V753&lt;&gt;"",$W753=""),"Ano 6 (falta quantidade); ","")), IF(NOT(OR(AND($G753&lt;&gt;"",$H753&lt;&gt;""),AND($J753&lt;&gt;"",$K753&lt;&gt;""),AND($M753&lt;&gt;"",$N753&lt;&gt;""),AND($P753&lt;&gt;"",$Q753&lt;&gt;""),AND($S753&lt;&gt;"",$T753&lt;&gt;""),AND($V753&lt;&gt;"",$W753&lt;&gt;""))),"Informe pelo menos um ano completo com valor unitário e quantidade.",IF(AND($C753&lt;&gt;"",$E753&lt;&gt;"",LEFT(TRIM($C753),1)&lt;&gt;LEFT(TRIM($E753),1)),"Categoria e tipo estão incompatíveis.",IF(IF(OR($E753="",$F753=""),FALSE(),IFERROR(COUNTIF(INDIRECT("UNITS_"&amp;SUBSTITUTE(LEFT($E753,FIND(" ",$E753&amp;" ")-1),".","_")),$F753)=0,TRUE())),"Unidade incompatível com o tipo selecionado.",IF(OR(AND(ISNUMBER(SEARCH("comunic",LOWER($B753))),LEFT($E753,3)&lt;&gt;"4.4"),AND(ISNUMBER(SEARCH("monitor",LOWER($B753))),NOT(OR(LEFT($E753,3)="1.5",LEFT($E753,3)="2.5")))),"Revise a classificação do item conforme as regras de preenchimento.",IF(AND($B753&lt;&gt;"",OR(ISNUMBER(SEARCH("outro",LOWER($B753))),ISNUMBER(SEARCH("divers",LOWER($B753))),ISNUMBER(SEARCH("kit",LOWER($B753))),ISNUMBER(SEARCH("ferrament",LOWER($B753))),ISNUMBER(SEARCH("epi",LOWER($B753)))),NOT(OR($Z753&lt;&gt;"",$AA753&lt;&gt;""))),"Descrição muito genérica: detalhe melhor o item e registre o racional no memorial ou em anexo.",IF(AND($Y753=0,$B753&lt;&gt;"",OR($G753&lt;&gt;"",$H753&lt;&gt;"",$J753&lt;&gt;"",$K753&lt;&gt;"",$M753&lt;&gt;"",$N753&lt;&gt;"",$P753&lt;&gt;"",$Q753&lt;&gt;"",$S753&lt;&gt;"",$T753&lt;&gt;"",$V753&lt;&gt;"",$W753&lt;&gt;"")),"O item possui dados lançados, mas o total está zerado. Revise os valores informados.","")))))))))))))))</f>
        <v/>
      </c>
    </row>
    <row r="754" spans="1:35" ht="14.25" customHeight="1" x14ac:dyDescent="0.25">
      <c r="A754" s="57" t="str">
        <f t="shared" si="143"/>
        <v/>
      </c>
      <c r="B754" s="58"/>
      <c r="C754" s="58"/>
      <c r="D754" s="58"/>
      <c r="E754" s="58"/>
      <c r="F754" s="58"/>
      <c r="G754" s="269"/>
      <c r="H754" s="59"/>
      <c r="I754" s="273">
        <f t="shared" si="144"/>
        <v>0</v>
      </c>
      <c r="J754" s="269"/>
      <c r="K754" s="59"/>
      <c r="L754" s="270">
        <f t="shared" si="145"/>
        <v>0</v>
      </c>
      <c r="M754" s="269"/>
      <c r="N754" s="59"/>
      <c r="O754" s="270">
        <f t="shared" si="146"/>
        <v>0</v>
      </c>
      <c r="P754" s="269"/>
      <c r="Q754" s="59"/>
      <c r="R754" s="271">
        <f t="shared" si="147"/>
        <v>0</v>
      </c>
      <c r="S754" s="269"/>
      <c r="T754" s="59"/>
      <c r="U754" s="270">
        <f t="shared" si="148"/>
        <v>0</v>
      </c>
      <c r="V754" s="269"/>
      <c r="W754" s="59"/>
      <c r="X754" s="270">
        <f t="shared" si="149"/>
        <v>0</v>
      </c>
      <c r="Y754" s="270">
        <f t="shared" si="150"/>
        <v>0</v>
      </c>
      <c r="Z754" s="58"/>
      <c r="AA754" s="58"/>
      <c r="AB754" s="60" t="str">
        <f t="shared" si="151"/>
        <v/>
      </c>
      <c r="AC754" s="21" t="b">
        <f t="shared" si="152"/>
        <v>0</v>
      </c>
      <c r="AD754" s="21" t="b">
        <f t="shared" si="153"/>
        <v>0</v>
      </c>
      <c r="AE754" s="21" t="b">
        <f t="shared" si="154"/>
        <v>0</v>
      </c>
      <c r="AF754" s="21" t="b">
        <f ca="1">OR(AND($AC754,NOT($AD754)),AND($AC754,OR(AND($G754="",$H754&lt;&gt;""),AND($G754&lt;&gt;"",$H754=""),AND($J754="",$K754&lt;&gt;""),AND($J754&lt;&gt;"",$K754=""),AND($M754="",$N754&lt;&gt;""),AND($M754&lt;&gt;"",$N754=""),AND($P754="",$Q754&lt;&gt;""),AND($P754&lt;&gt;"",$Q754=""),AND($S754="",$T754&lt;&gt;""),AND($S754&lt;&gt;"",$T754=""),AND($V754="",$W754&lt;&gt;""),AND($V754&lt;&gt;"",$W754=""))),AND($C754&lt;&gt;"",$E754&lt;&gt;"",LEFT(TRIM($C754),1)&lt;&gt;LEFT(TRIM($E754),1)),IF(OR($E754="",$F754=""),FALSE(),IFERROR(COUNTIF(INDIRECT("UNITS_"&amp;SUBSTITUTE(LEFT($E754,FIND(" ",$E754&amp;" ")-1),".","_")),$F754)=0,TRUE())),AND($B754&lt;&gt;"",OR(ISNUMBER(SEARCH("outro",LOWER($B754))),ISNUMBER(SEARCH("divers",LOWER($B754))),ISNUMBER(SEARCH("etc",LOWER($B754))))),OR(AND(ISNUMBER(SEARCH("comunic",LOWER($B754))),LEFT($E754,3)&lt;&gt;"4.4"),AND(ISNUMBER(SEARCH("monitor",LOWER($B754))),NOT(OR(LEFT($E754,3)="1.5",LEFT($E754,3)="2.5")))),AND($B754&lt;&gt;"",OR(LEFT($C754,1)="1",LEFT($C754,1)="2"),$D754=""),AND($D754&lt;&gt;"",NOT(OR(LEFT($C754,1)="1",LEFT($C754,1)="2"))),AND($D754&lt;&gt;"",COUNTIF(' PROJETO'!$B$14:$B$16,$D754)=0),IF($D754="",FALSE(),IF(COUNTIF(' PROJETO'!$B$14:$B$16,$D754)=0,FALSE(),IFERROR(INDEX(' PROJETO'!$C$14:$C$16,MATCH($D754,' PROJETO'!$B$14:$B$16,0))&lt;&gt;"Sim",FALSE()))))</f>
        <v>0</v>
      </c>
      <c r="AG754" s="21" t="b">
        <f>AND($AC754,$Y754&gt;'CONFG.  LISTAS'!$F$4,$Z754="",$AA754="")</f>
        <v>0</v>
      </c>
      <c r="AH754" s="21" t="str">
        <f t="shared" si="155"/>
        <v/>
      </c>
      <c r="AI754" s="43" t="str">
        <f ca="1">IF(NOT($AC754),"",IF(OR($B754="",$C754="",$E754="",$F754=""),"Preencha descrição, categoria, tipo e unidade.",IF(AND($B754&lt;&gt;"",OR(LEFT($C754,1)="1",LEFT($C754,1)="2"),$D754=""),"Informe a prática de restauração para itens diretos.",IF(AND($D754&lt;&gt;"",NOT(OR(LEFT($C754,1)="1",LEFT($C754,1)="2"))),"Custos indiretos não devem pertencer a uma prática específica.",IF(AND($D754&lt;&gt;"",COUNTIF(' PROJETO'!$B$14:$B$16,$D754)=0),"Prática de restauração inválida ou não cadastrada.",IF(IF($D754="",FALSE(),IF(COUNTIF(' PROJETO'!$B$14:$B$16,$D754)=0,FALSE(),IFERROR(INDEX(' PROJETO'!$C$14:$C$16,MATCH($D754,' PROJETO'!$B$14:$B$16,0))&lt;&gt;"Sim",FALSE()))),"A prática informada no item não foi selecionada na aba Projeto.",IF(AND(MAX($I754,$L754,$O754,$R754,$U754,$X754)&gt;'CONFG.  LISTAS'!$F$4,NOT(OR($Z754&lt;&gt;"",$AA754&lt;&gt;""))),"Memorial de cálculo ou anexo obrigatório não informado para item acima do limite.",IF(OR(AND($G754&lt;&gt;"",$H754&lt;&gt;"",OR($G754&lt;=0,$H754&lt;=0)),AND($J754&lt;&gt;"",$K754&lt;&gt;"",OR($J754&lt;=0,$K754&lt;=0)),AND($M754&lt;&gt;"",$N754&lt;&gt;"",OR($M754&lt;=0,$N754&lt;=0)),AND($P754&lt;&gt;"",$Q754&lt;&gt;"",OR($P754&lt;=0,$Q754&lt;=0)),AND($S754&lt;&gt;"",$T754&lt;&gt;"",OR($S754&lt;=0,$T754&lt;=0)),AND($V754&lt;&gt;"",$W754&lt;&gt;"",OR($V754&lt;=0,$W754&lt;=0))),"Revise os valores informados: valor unitário e quantidade devem ser maiores que zero.",IF(OR(AND($G754="",$H754&lt;&gt;""),AND($G754&lt;&gt;"",$H754=""),AND($J754="",$K754&lt;&gt;""),AND($J754&lt;&gt;"",$K754=""),AND($M754="",$N754&lt;&gt;""),AND($M754&lt;&gt;"",$N754=""),AND($P754="",$Q754&lt;&gt;""),AND($P754&lt;&gt;"",$Q754=""),AND($S754="",$T754&lt;&gt;""),AND($S754&lt;&gt;"",$T754=""),AND($V754="",$W754&lt;&gt;""),AND($V754&lt;&gt;"",$W754="")),"Há ano preenchido parcialmente: "&amp;TRIM(IF(AND($G754="",$H754&lt;&gt;""),"Ano 1 (falta valor unitário); ","")&amp;IF(AND($G754&lt;&gt;"",$H754=""),"Ano 1 (falta quantidade); ","")&amp;IF(AND($J754="",$K754&lt;&gt;""),"Ano 2 (falta valor unitário); ","")&amp;IF(AND($J754&lt;&gt;"",$K754=""),"Ano 2 (falta quantidade); ","")&amp;IF(AND($M754="",$N754&lt;&gt;""),"Ano 3 (falta valor unitário); ","")&amp;IF(AND($M754&lt;&gt;"",$N754=""),"Ano 3 (falta quantidade); ","")&amp;IF(AND($P754="",$Q754&lt;&gt;""),"Ano 4 (falta valor unitário); ","")&amp;IF(AND($P754&lt;&gt;"",$Q754=""),"Ano 4 (falta quantidade); ","")&amp;IF(AND($S754="",$T754&lt;&gt;""),"Ano 5 (falta valor unitário); ","")&amp;IF(AND($S754&lt;&gt;"",$T754=""),"Ano 5 (falta quantidade); ","")&amp;IF(AND($V754="",$W754&lt;&gt;""),"Ano 6 (falta valor unitário); ","")&amp;IF(AND($V754&lt;&gt;"",$W754=""),"Ano 6 (falta quantidade); ","")), IF(NOT(OR(AND($G754&lt;&gt;"",$H754&lt;&gt;""),AND($J754&lt;&gt;"",$K754&lt;&gt;""),AND($M754&lt;&gt;"",$N754&lt;&gt;""),AND($P754&lt;&gt;"",$Q754&lt;&gt;""),AND($S754&lt;&gt;"",$T754&lt;&gt;""),AND($V754&lt;&gt;"",$W754&lt;&gt;""))),"Informe pelo menos um ano completo com valor unitário e quantidade.",IF(AND($C754&lt;&gt;"",$E754&lt;&gt;"",LEFT(TRIM($C754),1)&lt;&gt;LEFT(TRIM($E754),1)),"Categoria e tipo estão incompatíveis.",IF(IF(OR($E754="",$F754=""),FALSE(),IFERROR(COUNTIF(INDIRECT("UNITS_"&amp;SUBSTITUTE(LEFT($E754,FIND(" ",$E754&amp;" ")-1),".","_")),$F754)=0,TRUE())),"Unidade incompatível com o tipo selecionado.",IF(OR(AND(ISNUMBER(SEARCH("comunic",LOWER($B754))),LEFT($E754,3)&lt;&gt;"4.4"),AND(ISNUMBER(SEARCH("monitor",LOWER($B754))),NOT(OR(LEFT($E754,3)="1.5",LEFT($E754,3)="2.5")))),"Revise a classificação do item conforme as regras de preenchimento.",IF(AND($B754&lt;&gt;"",OR(ISNUMBER(SEARCH("outro",LOWER($B754))),ISNUMBER(SEARCH("divers",LOWER($B754))),ISNUMBER(SEARCH("kit",LOWER($B754))),ISNUMBER(SEARCH("ferrament",LOWER($B754))),ISNUMBER(SEARCH("epi",LOWER($B754)))),NOT(OR($Z754&lt;&gt;"",$AA754&lt;&gt;""))),"Descrição muito genérica: detalhe melhor o item e registre o racional no memorial ou em anexo.",IF(AND($Y754=0,$B754&lt;&gt;"",OR($G754&lt;&gt;"",$H754&lt;&gt;"",$J754&lt;&gt;"",$K754&lt;&gt;"",$M754&lt;&gt;"",$N754&lt;&gt;"",$P754&lt;&gt;"",$Q754&lt;&gt;"",$S754&lt;&gt;"",$T754&lt;&gt;"",$V754&lt;&gt;"",$W754&lt;&gt;"")),"O item possui dados lançados, mas o total está zerado. Revise os valores informados.","")))))))))))))))</f>
        <v/>
      </c>
    </row>
    <row r="755" spans="1:35" ht="14.25" customHeight="1" x14ac:dyDescent="0.25">
      <c r="A755" s="57" t="str">
        <f t="shared" si="143"/>
        <v/>
      </c>
      <c r="B755" s="61"/>
      <c r="C755" s="61"/>
      <c r="D755" s="58"/>
      <c r="E755" s="61"/>
      <c r="F755" s="61"/>
      <c r="G755" s="272"/>
      <c r="H755" s="62"/>
      <c r="I755" s="273">
        <f t="shared" si="144"/>
        <v>0</v>
      </c>
      <c r="J755" s="272"/>
      <c r="K755" s="62"/>
      <c r="L755" s="270">
        <f t="shared" si="145"/>
        <v>0</v>
      </c>
      <c r="M755" s="272"/>
      <c r="N755" s="62"/>
      <c r="O755" s="270">
        <f t="shared" si="146"/>
        <v>0</v>
      </c>
      <c r="P755" s="272"/>
      <c r="Q755" s="62"/>
      <c r="R755" s="271">
        <f t="shared" si="147"/>
        <v>0</v>
      </c>
      <c r="S755" s="272"/>
      <c r="T755" s="62"/>
      <c r="U755" s="270">
        <f t="shared" si="148"/>
        <v>0</v>
      </c>
      <c r="V755" s="272"/>
      <c r="W755" s="62"/>
      <c r="X755" s="270">
        <f t="shared" si="149"/>
        <v>0</v>
      </c>
      <c r="Y755" s="270">
        <f t="shared" si="150"/>
        <v>0</v>
      </c>
      <c r="Z755" s="61"/>
      <c r="AA755" s="61"/>
      <c r="AB755" s="60" t="str">
        <f t="shared" si="151"/>
        <v/>
      </c>
      <c r="AC755" s="21" t="b">
        <f t="shared" si="152"/>
        <v>0</v>
      </c>
      <c r="AD755" s="21" t="b">
        <f t="shared" si="153"/>
        <v>0</v>
      </c>
      <c r="AE755" s="21" t="b">
        <f t="shared" si="154"/>
        <v>0</v>
      </c>
      <c r="AF755" s="21" t="b">
        <f ca="1">OR(AND($AC755,NOT($AD755)),AND($AC755,OR(AND($G755="",$H755&lt;&gt;""),AND($G755&lt;&gt;"",$H755=""),AND($J755="",$K755&lt;&gt;""),AND($J755&lt;&gt;"",$K755=""),AND($M755="",$N755&lt;&gt;""),AND($M755&lt;&gt;"",$N755=""),AND($P755="",$Q755&lt;&gt;""),AND($P755&lt;&gt;"",$Q755=""),AND($S755="",$T755&lt;&gt;""),AND($S755&lt;&gt;"",$T755=""),AND($V755="",$W755&lt;&gt;""),AND($V755&lt;&gt;"",$W755=""))),AND($C755&lt;&gt;"",$E755&lt;&gt;"",LEFT(TRIM($C755),1)&lt;&gt;LEFT(TRIM($E755),1)),IF(OR($E755="",$F755=""),FALSE(),IFERROR(COUNTIF(INDIRECT("UNITS_"&amp;SUBSTITUTE(LEFT($E755,FIND(" ",$E755&amp;" ")-1),".","_")),$F755)=0,TRUE())),AND($B755&lt;&gt;"",OR(ISNUMBER(SEARCH("outro",LOWER($B755))),ISNUMBER(SEARCH("divers",LOWER($B755))),ISNUMBER(SEARCH("etc",LOWER($B755))))),OR(AND(ISNUMBER(SEARCH("comunic",LOWER($B755))),LEFT($E755,3)&lt;&gt;"4.4"),AND(ISNUMBER(SEARCH("monitor",LOWER($B755))),NOT(OR(LEFT($E755,3)="1.5",LEFT($E755,3)="2.5")))),AND($B755&lt;&gt;"",OR(LEFT($C755,1)="1",LEFT($C755,1)="2"),$D755=""),AND($D755&lt;&gt;"",NOT(OR(LEFT($C755,1)="1",LEFT($C755,1)="2"))),AND($D755&lt;&gt;"",COUNTIF(' PROJETO'!$B$14:$B$16,$D755)=0),IF($D755="",FALSE(),IF(COUNTIF(' PROJETO'!$B$14:$B$16,$D755)=0,FALSE(),IFERROR(INDEX(' PROJETO'!$C$14:$C$16,MATCH($D755,' PROJETO'!$B$14:$B$16,0))&lt;&gt;"Sim",FALSE()))))</f>
        <v>0</v>
      </c>
      <c r="AG755" s="21" t="b">
        <f>AND($AC755,$Y755&gt;'CONFG.  LISTAS'!$F$4,$Z755="",$AA755="")</f>
        <v>0</v>
      </c>
      <c r="AH755" s="21" t="str">
        <f t="shared" si="155"/>
        <v/>
      </c>
      <c r="AI755" s="43" t="str">
        <f ca="1">IF(NOT($AC755),"",IF(OR($B755="",$C755="",$E755="",$F755=""),"Preencha descrição, categoria, tipo e unidade.",IF(AND($B755&lt;&gt;"",OR(LEFT($C755,1)="1",LEFT($C755,1)="2"),$D755=""),"Informe a prática de restauração para itens diretos.",IF(AND($D755&lt;&gt;"",NOT(OR(LEFT($C755,1)="1",LEFT($C755,1)="2"))),"Custos indiretos não devem pertencer a uma prática específica.",IF(AND($D755&lt;&gt;"",COUNTIF(' PROJETO'!$B$14:$B$16,$D755)=0),"Prática de restauração inválida ou não cadastrada.",IF(IF($D755="",FALSE(),IF(COUNTIF(' PROJETO'!$B$14:$B$16,$D755)=0,FALSE(),IFERROR(INDEX(' PROJETO'!$C$14:$C$16,MATCH($D755,' PROJETO'!$B$14:$B$16,0))&lt;&gt;"Sim",FALSE()))),"A prática informada no item não foi selecionada na aba Projeto.",IF(AND(MAX($I755,$L755,$O755,$R755,$U755,$X755)&gt;'CONFG.  LISTAS'!$F$4,NOT(OR($Z755&lt;&gt;"",$AA755&lt;&gt;""))),"Memorial de cálculo ou anexo obrigatório não informado para item acima do limite.",IF(OR(AND($G755&lt;&gt;"",$H755&lt;&gt;"",OR($G755&lt;=0,$H755&lt;=0)),AND($J755&lt;&gt;"",$K755&lt;&gt;"",OR($J755&lt;=0,$K755&lt;=0)),AND($M755&lt;&gt;"",$N755&lt;&gt;"",OR($M755&lt;=0,$N755&lt;=0)),AND($P755&lt;&gt;"",$Q755&lt;&gt;"",OR($P755&lt;=0,$Q755&lt;=0)),AND($S755&lt;&gt;"",$T755&lt;&gt;"",OR($S755&lt;=0,$T755&lt;=0)),AND($V755&lt;&gt;"",$W755&lt;&gt;"",OR($V755&lt;=0,$W755&lt;=0))),"Revise os valores informados: valor unitário e quantidade devem ser maiores que zero.",IF(OR(AND($G755="",$H755&lt;&gt;""),AND($G755&lt;&gt;"",$H755=""),AND($J755="",$K755&lt;&gt;""),AND($J755&lt;&gt;"",$K755=""),AND($M755="",$N755&lt;&gt;""),AND($M755&lt;&gt;"",$N755=""),AND($P755="",$Q755&lt;&gt;""),AND($P755&lt;&gt;"",$Q755=""),AND($S755="",$T755&lt;&gt;""),AND($S755&lt;&gt;"",$T755=""),AND($V755="",$W755&lt;&gt;""),AND($V755&lt;&gt;"",$W755="")),"Há ano preenchido parcialmente: "&amp;TRIM(IF(AND($G755="",$H755&lt;&gt;""),"Ano 1 (falta valor unitário); ","")&amp;IF(AND($G755&lt;&gt;"",$H755=""),"Ano 1 (falta quantidade); ","")&amp;IF(AND($J755="",$K755&lt;&gt;""),"Ano 2 (falta valor unitário); ","")&amp;IF(AND($J755&lt;&gt;"",$K755=""),"Ano 2 (falta quantidade); ","")&amp;IF(AND($M755="",$N755&lt;&gt;""),"Ano 3 (falta valor unitário); ","")&amp;IF(AND($M755&lt;&gt;"",$N755=""),"Ano 3 (falta quantidade); ","")&amp;IF(AND($P755="",$Q755&lt;&gt;""),"Ano 4 (falta valor unitário); ","")&amp;IF(AND($P755&lt;&gt;"",$Q755=""),"Ano 4 (falta quantidade); ","")&amp;IF(AND($S755="",$T755&lt;&gt;""),"Ano 5 (falta valor unitário); ","")&amp;IF(AND($S755&lt;&gt;"",$T755=""),"Ano 5 (falta quantidade); ","")&amp;IF(AND($V755="",$W755&lt;&gt;""),"Ano 6 (falta valor unitário); ","")&amp;IF(AND($V755&lt;&gt;"",$W755=""),"Ano 6 (falta quantidade); ","")), IF(NOT(OR(AND($G755&lt;&gt;"",$H755&lt;&gt;""),AND($J755&lt;&gt;"",$K755&lt;&gt;""),AND($M755&lt;&gt;"",$N755&lt;&gt;""),AND($P755&lt;&gt;"",$Q755&lt;&gt;""),AND($S755&lt;&gt;"",$T755&lt;&gt;""),AND($V755&lt;&gt;"",$W755&lt;&gt;""))),"Informe pelo menos um ano completo com valor unitário e quantidade.",IF(AND($C755&lt;&gt;"",$E755&lt;&gt;"",LEFT(TRIM($C755),1)&lt;&gt;LEFT(TRIM($E755),1)),"Categoria e tipo estão incompatíveis.",IF(IF(OR($E755="",$F755=""),FALSE(),IFERROR(COUNTIF(INDIRECT("UNITS_"&amp;SUBSTITUTE(LEFT($E755,FIND(" ",$E755&amp;" ")-1),".","_")),$F755)=0,TRUE())),"Unidade incompatível com o tipo selecionado.",IF(OR(AND(ISNUMBER(SEARCH("comunic",LOWER($B755))),LEFT($E755,3)&lt;&gt;"4.4"),AND(ISNUMBER(SEARCH("monitor",LOWER($B755))),NOT(OR(LEFT($E755,3)="1.5",LEFT($E755,3)="2.5")))),"Revise a classificação do item conforme as regras de preenchimento.",IF(AND($B755&lt;&gt;"",OR(ISNUMBER(SEARCH("outro",LOWER($B755))),ISNUMBER(SEARCH("divers",LOWER($B755))),ISNUMBER(SEARCH("kit",LOWER($B755))),ISNUMBER(SEARCH("ferrament",LOWER($B755))),ISNUMBER(SEARCH("epi",LOWER($B755)))),NOT(OR($Z755&lt;&gt;"",$AA755&lt;&gt;""))),"Descrição muito genérica: detalhe melhor o item e registre o racional no memorial ou em anexo.",IF(AND($Y755=0,$B755&lt;&gt;"",OR($G755&lt;&gt;"",$H755&lt;&gt;"",$J755&lt;&gt;"",$K755&lt;&gt;"",$M755&lt;&gt;"",$N755&lt;&gt;"",$P755&lt;&gt;"",$Q755&lt;&gt;"",$S755&lt;&gt;"",$T755&lt;&gt;"",$V755&lt;&gt;"",$W755&lt;&gt;"")),"O item possui dados lançados, mas o total está zerado. Revise os valores informados.","")))))))))))))))</f>
        <v/>
      </c>
    </row>
    <row r="756" spans="1:35" ht="14.25" customHeight="1" x14ac:dyDescent="0.25">
      <c r="A756" s="57" t="str">
        <f t="shared" si="143"/>
        <v/>
      </c>
      <c r="B756" s="58"/>
      <c r="C756" s="58"/>
      <c r="D756" s="58"/>
      <c r="E756" s="58"/>
      <c r="F756" s="58"/>
      <c r="G756" s="269"/>
      <c r="H756" s="59"/>
      <c r="I756" s="273">
        <f t="shared" si="144"/>
        <v>0</v>
      </c>
      <c r="J756" s="269"/>
      <c r="K756" s="59"/>
      <c r="L756" s="270">
        <f t="shared" si="145"/>
        <v>0</v>
      </c>
      <c r="M756" s="269"/>
      <c r="N756" s="59"/>
      <c r="O756" s="270">
        <f t="shared" si="146"/>
        <v>0</v>
      </c>
      <c r="P756" s="269"/>
      <c r="Q756" s="59"/>
      <c r="R756" s="271">
        <f t="shared" si="147"/>
        <v>0</v>
      </c>
      <c r="S756" s="269"/>
      <c r="T756" s="59"/>
      <c r="U756" s="270">
        <f t="shared" si="148"/>
        <v>0</v>
      </c>
      <c r="V756" s="269"/>
      <c r="W756" s="59"/>
      <c r="X756" s="270">
        <f t="shared" si="149"/>
        <v>0</v>
      </c>
      <c r="Y756" s="270">
        <f t="shared" si="150"/>
        <v>0</v>
      </c>
      <c r="Z756" s="58"/>
      <c r="AA756" s="58"/>
      <c r="AB756" s="60" t="str">
        <f t="shared" si="151"/>
        <v/>
      </c>
      <c r="AC756" s="21" t="b">
        <f t="shared" si="152"/>
        <v>0</v>
      </c>
      <c r="AD756" s="21" t="b">
        <f t="shared" si="153"/>
        <v>0</v>
      </c>
      <c r="AE756" s="21" t="b">
        <f t="shared" si="154"/>
        <v>0</v>
      </c>
      <c r="AF756" s="21" t="b">
        <f ca="1">OR(AND($AC756,NOT($AD756)),AND($AC756,OR(AND($G756="",$H756&lt;&gt;""),AND($G756&lt;&gt;"",$H756=""),AND($J756="",$K756&lt;&gt;""),AND($J756&lt;&gt;"",$K756=""),AND($M756="",$N756&lt;&gt;""),AND($M756&lt;&gt;"",$N756=""),AND($P756="",$Q756&lt;&gt;""),AND($P756&lt;&gt;"",$Q756=""),AND($S756="",$T756&lt;&gt;""),AND($S756&lt;&gt;"",$T756=""),AND($V756="",$W756&lt;&gt;""),AND($V756&lt;&gt;"",$W756=""))),AND($C756&lt;&gt;"",$E756&lt;&gt;"",LEFT(TRIM($C756),1)&lt;&gt;LEFT(TRIM($E756),1)),IF(OR($E756="",$F756=""),FALSE(),IFERROR(COUNTIF(INDIRECT("UNITS_"&amp;SUBSTITUTE(LEFT($E756,FIND(" ",$E756&amp;" ")-1),".","_")),$F756)=0,TRUE())),AND($B756&lt;&gt;"",OR(ISNUMBER(SEARCH("outro",LOWER($B756))),ISNUMBER(SEARCH("divers",LOWER($B756))),ISNUMBER(SEARCH("etc",LOWER($B756))))),OR(AND(ISNUMBER(SEARCH("comunic",LOWER($B756))),LEFT($E756,3)&lt;&gt;"4.4"),AND(ISNUMBER(SEARCH("monitor",LOWER($B756))),NOT(OR(LEFT($E756,3)="1.5",LEFT($E756,3)="2.5")))),AND($B756&lt;&gt;"",OR(LEFT($C756,1)="1",LEFT($C756,1)="2"),$D756=""),AND($D756&lt;&gt;"",NOT(OR(LEFT($C756,1)="1",LEFT($C756,1)="2"))),AND($D756&lt;&gt;"",COUNTIF(' PROJETO'!$B$14:$B$16,$D756)=0),IF($D756="",FALSE(),IF(COUNTIF(' PROJETO'!$B$14:$B$16,$D756)=0,FALSE(),IFERROR(INDEX(' PROJETO'!$C$14:$C$16,MATCH($D756,' PROJETO'!$B$14:$B$16,0))&lt;&gt;"Sim",FALSE()))))</f>
        <v>0</v>
      </c>
      <c r="AG756" s="21" t="b">
        <f>AND($AC756,$Y756&gt;'CONFG.  LISTAS'!$F$4,$Z756="",$AA756="")</f>
        <v>0</v>
      </c>
      <c r="AH756" s="21" t="str">
        <f t="shared" si="155"/>
        <v/>
      </c>
      <c r="AI756" s="43" t="str">
        <f ca="1">IF(NOT($AC756),"",IF(OR($B756="",$C756="",$E756="",$F756=""),"Preencha descrição, categoria, tipo e unidade.",IF(AND($B756&lt;&gt;"",OR(LEFT($C756,1)="1",LEFT($C756,1)="2"),$D756=""),"Informe a prática de restauração para itens diretos.",IF(AND($D756&lt;&gt;"",NOT(OR(LEFT($C756,1)="1",LEFT($C756,1)="2"))),"Custos indiretos não devem pertencer a uma prática específica.",IF(AND($D756&lt;&gt;"",COUNTIF(' PROJETO'!$B$14:$B$16,$D756)=0),"Prática de restauração inválida ou não cadastrada.",IF(IF($D756="",FALSE(),IF(COUNTIF(' PROJETO'!$B$14:$B$16,$D756)=0,FALSE(),IFERROR(INDEX(' PROJETO'!$C$14:$C$16,MATCH($D756,' PROJETO'!$B$14:$B$16,0))&lt;&gt;"Sim",FALSE()))),"A prática informada no item não foi selecionada na aba Projeto.",IF(AND(MAX($I756,$L756,$O756,$R756,$U756,$X756)&gt;'CONFG.  LISTAS'!$F$4,NOT(OR($Z756&lt;&gt;"",$AA756&lt;&gt;""))),"Memorial de cálculo ou anexo obrigatório não informado para item acima do limite.",IF(OR(AND($G756&lt;&gt;"",$H756&lt;&gt;"",OR($G756&lt;=0,$H756&lt;=0)),AND($J756&lt;&gt;"",$K756&lt;&gt;"",OR($J756&lt;=0,$K756&lt;=0)),AND($M756&lt;&gt;"",$N756&lt;&gt;"",OR($M756&lt;=0,$N756&lt;=0)),AND($P756&lt;&gt;"",$Q756&lt;&gt;"",OR($P756&lt;=0,$Q756&lt;=0)),AND($S756&lt;&gt;"",$T756&lt;&gt;"",OR($S756&lt;=0,$T756&lt;=0)),AND($V756&lt;&gt;"",$W756&lt;&gt;"",OR($V756&lt;=0,$W756&lt;=0))),"Revise os valores informados: valor unitário e quantidade devem ser maiores que zero.",IF(OR(AND($G756="",$H756&lt;&gt;""),AND($G756&lt;&gt;"",$H756=""),AND($J756="",$K756&lt;&gt;""),AND($J756&lt;&gt;"",$K756=""),AND($M756="",$N756&lt;&gt;""),AND($M756&lt;&gt;"",$N756=""),AND($P756="",$Q756&lt;&gt;""),AND($P756&lt;&gt;"",$Q756=""),AND($S756="",$T756&lt;&gt;""),AND($S756&lt;&gt;"",$T756=""),AND($V756="",$W756&lt;&gt;""),AND($V756&lt;&gt;"",$W756="")),"Há ano preenchido parcialmente: "&amp;TRIM(IF(AND($G756="",$H756&lt;&gt;""),"Ano 1 (falta valor unitário); ","")&amp;IF(AND($G756&lt;&gt;"",$H756=""),"Ano 1 (falta quantidade); ","")&amp;IF(AND($J756="",$K756&lt;&gt;""),"Ano 2 (falta valor unitário); ","")&amp;IF(AND($J756&lt;&gt;"",$K756=""),"Ano 2 (falta quantidade); ","")&amp;IF(AND($M756="",$N756&lt;&gt;""),"Ano 3 (falta valor unitário); ","")&amp;IF(AND($M756&lt;&gt;"",$N756=""),"Ano 3 (falta quantidade); ","")&amp;IF(AND($P756="",$Q756&lt;&gt;""),"Ano 4 (falta valor unitário); ","")&amp;IF(AND($P756&lt;&gt;"",$Q756=""),"Ano 4 (falta quantidade); ","")&amp;IF(AND($S756="",$T756&lt;&gt;""),"Ano 5 (falta valor unitário); ","")&amp;IF(AND($S756&lt;&gt;"",$T756=""),"Ano 5 (falta quantidade); ","")&amp;IF(AND($V756="",$W756&lt;&gt;""),"Ano 6 (falta valor unitário); ","")&amp;IF(AND($V756&lt;&gt;"",$W756=""),"Ano 6 (falta quantidade); ","")), IF(NOT(OR(AND($G756&lt;&gt;"",$H756&lt;&gt;""),AND($J756&lt;&gt;"",$K756&lt;&gt;""),AND($M756&lt;&gt;"",$N756&lt;&gt;""),AND($P756&lt;&gt;"",$Q756&lt;&gt;""),AND($S756&lt;&gt;"",$T756&lt;&gt;""),AND($V756&lt;&gt;"",$W756&lt;&gt;""))),"Informe pelo menos um ano completo com valor unitário e quantidade.",IF(AND($C756&lt;&gt;"",$E756&lt;&gt;"",LEFT(TRIM($C756),1)&lt;&gt;LEFT(TRIM($E756),1)),"Categoria e tipo estão incompatíveis.",IF(IF(OR($E756="",$F756=""),FALSE(),IFERROR(COUNTIF(INDIRECT("UNITS_"&amp;SUBSTITUTE(LEFT($E756,FIND(" ",$E756&amp;" ")-1),".","_")),$F756)=0,TRUE())),"Unidade incompatível com o tipo selecionado.",IF(OR(AND(ISNUMBER(SEARCH("comunic",LOWER($B756))),LEFT($E756,3)&lt;&gt;"4.4"),AND(ISNUMBER(SEARCH("monitor",LOWER($B756))),NOT(OR(LEFT($E756,3)="1.5",LEFT($E756,3)="2.5")))),"Revise a classificação do item conforme as regras de preenchimento.",IF(AND($B756&lt;&gt;"",OR(ISNUMBER(SEARCH("outro",LOWER($B756))),ISNUMBER(SEARCH("divers",LOWER($B756))),ISNUMBER(SEARCH("kit",LOWER($B756))),ISNUMBER(SEARCH("ferrament",LOWER($B756))),ISNUMBER(SEARCH("epi",LOWER($B756)))),NOT(OR($Z756&lt;&gt;"",$AA756&lt;&gt;""))),"Descrição muito genérica: detalhe melhor o item e registre o racional no memorial ou em anexo.",IF(AND($Y756=0,$B756&lt;&gt;"",OR($G756&lt;&gt;"",$H756&lt;&gt;"",$J756&lt;&gt;"",$K756&lt;&gt;"",$M756&lt;&gt;"",$N756&lt;&gt;"",$P756&lt;&gt;"",$Q756&lt;&gt;"",$S756&lt;&gt;"",$T756&lt;&gt;"",$V756&lt;&gt;"",$W756&lt;&gt;"")),"O item possui dados lançados, mas o total está zerado. Revise os valores informados.","")))))))))))))))</f>
        <v/>
      </c>
    </row>
    <row r="757" spans="1:35" ht="14.25" customHeight="1" x14ac:dyDescent="0.25">
      <c r="A757" s="57" t="str">
        <f t="shared" si="143"/>
        <v/>
      </c>
      <c r="B757" s="61"/>
      <c r="C757" s="61"/>
      <c r="D757" s="58"/>
      <c r="E757" s="61"/>
      <c r="F757" s="61"/>
      <c r="G757" s="272"/>
      <c r="H757" s="62"/>
      <c r="I757" s="273">
        <f t="shared" si="144"/>
        <v>0</v>
      </c>
      <c r="J757" s="272"/>
      <c r="K757" s="62"/>
      <c r="L757" s="270">
        <f t="shared" si="145"/>
        <v>0</v>
      </c>
      <c r="M757" s="272"/>
      <c r="N757" s="62"/>
      <c r="O757" s="270">
        <f t="shared" si="146"/>
        <v>0</v>
      </c>
      <c r="P757" s="272"/>
      <c r="Q757" s="62"/>
      <c r="R757" s="271">
        <f t="shared" si="147"/>
        <v>0</v>
      </c>
      <c r="S757" s="272"/>
      <c r="T757" s="62"/>
      <c r="U757" s="270">
        <f t="shared" si="148"/>
        <v>0</v>
      </c>
      <c r="V757" s="272"/>
      <c r="W757" s="62"/>
      <c r="X757" s="270">
        <f t="shared" si="149"/>
        <v>0</v>
      </c>
      <c r="Y757" s="270">
        <f t="shared" si="150"/>
        <v>0</v>
      </c>
      <c r="Z757" s="61"/>
      <c r="AA757" s="61"/>
      <c r="AB757" s="60" t="str">
        <f t="shared" si="151"/>
        <v/>
      </c>
      <c r="AC757" s="21" t="b">
        <f t="shared" si="152"/>
        <v>0</v>
      </c>
      <c r="AD757" s="21" t="b">
        <f t="shared" si="153"/>
        <v>0</v>
      </c>
      <c r="AE757" s="21" t="b">
        <f t="shared" si="154"/>
        <v>0</v>
      </c>
      <c r="AF757" s="21" t="b">
        <f ca="1">OR(AND($AC757,NOT($AD757)),AND($AC757,OR(AND($G757="",$H757&lt;&gt;""),AND($G757&lt;&gt;"",$H757=""),AND($J757="",$K757&lt;&gt;""),AND($J757&lt;&gt;"",$K757=""),AND($M757="",$N757&lt;&gt;""),AND($M757&lt;&gt;"",$N757=""),AND($P757="",$Q757&lt;&gt;""),AND($P757&lt;&gt;"",$Q757=""),AND($S757="",$T757&lt;&gt;""),AND($S757&lt;&gt;"",$T757=""),AND($V757="",$W757&lt;&gt;""),AND($V757&lt;&gt;"",$W757=""))),AND($C757&lt;&gt;"",$E757&lt;&gt;"",LEFT(TRIM($C757),1)&lt;&gt;LEFT(TRIM($E757),1)),IF(OR($E757="",$F757=""),FALSE(),IFERROR(COUNTIF(INDIRECT("UNITS_"&amp;SUBSTITUTE(LEFT($E757,FIND(" ",$E757&amp;" ")-1),".","_")),$F757)=0,TRUE())),AND($B757&lt;&gt;"",OR(ISNUMBER(SEARCH("outro",LOWER($B757))),ISNUMBER(SEARCH("divers",LOWER($B757))),ISNUMBER(SEARCH("etc",LOWER($B757))))),OR(AND(ISNUMBER(SEARCH("comunic",LOWER($B757))),LEFT($E757,3)&lt;&gt;"4.4"),AND(ISNUMBER(SEARCH("monitor",LOWER($B757))),NOT(OR(LEFT($E757,3)="1.5",LEFT($E757,3)="2.5")))),AND($B757&lt;&gt;"",OR(LEFT($C757,1)="1",LEFT($C757,1)="2"),$D757=""),AND($D757&lt;&gt;"",NOT(OR(LEFT($C757,1)="1",LEFT($C757,1)="2"))),AND($D757&lt;&gt;"",COUNTIF(' PROJETO'!$B$14:$B$16,$D757)=0),IF($D757="",FALSE(),IF(COUNTIF(' PROJETO'!$B$14:$B$16,$D757)=0,FALSE(),IFERROR(INDEX(' PROJETO'!$C$14:$C$16,MATCH($D757,' PROJETO'!$B$14:$B$16,0))&lt;&gt;"Sim",FALSE()))))</f>
        <v>0</v>
      </c>
      <c r="AG757" s="21" t="b">
        <f>AND($AC757,$Y757&gt;'CONFG.  LISTAS'!$F$4,$Z757="",$AA757="")</f>
        <v>0</v>
      </c>
      <c r="AH757" s="21" t="str">
        <f t="shared" si="155"/>
        <v/>
      </c>
      <c r="AI757" s="43" t="str">
        <f ca="1">IF(NOT($AC757),"",IF(OR($B757="",$C757="",$E757="",$F757=""),"Preencha descrição, categoria, tipo e unidade.",IF(AND($B757&lt;&gt;"",OR(LEFT($C757,1)="1",LEFT($C757,1)="2"),$D757=""),"Informe a prática de restauração para itens diretos.",IF(AND($D757&lt;&gt;"",NOT(OR(LEFT($C757,1)="1",LEFT($C757,1)="2"))),"Custos indiretos não devem pertencer a uma prática específica.",IF(AND($D757&lt;&gt;"",COUNTIF(' PROJETO'!$B$14:$B$16,$D757)=0),"Prática de restauração inválida ou não cadastrada.",IF(IF($D757="",FALSE(),IF(COUNTIF(' PROJETO'!$B$14:$B$16,$D757)=0,FALSE(),IFERROR(INDEX(' PROJETO'!$C$14:$C$16,MATCH($D757,' PROJETO'!$B$14:$B$16,0))&lt;&gt;"Sim",FALSE()))),"A prática informada no item não foi selecionada na aba Projeto.",IF(AND(MAX($I757,$L757,$O757,$R757,$U757,$X757)&gt;'CONFG.  LISTAS'!$F$4,NOT(OR($Z757&lt;&gt;"",$AA757&lt;&gt;""))),"Memorial de cálculo ou anexo obrigatório não informado para item acima do limite.",IF(OR(AND($G757&lt;&gt;"",$H757&lt;&gt;"",OR($G757&lt;=0,$H757&lt;=0)),AND($J757&lt;&gt;"",$K757&lt;&gt;"",OR($J757&lt;=0,$K757&lt;=0)),AND($M757&lt;&gt;"",$N757&lt;&gt;"",OR($M757&lt;=0,$N757&lt;=0)),AND($P757&lt;&gt;"",$Q757&lt;&gt;"",OR($P757&lt;=0,$Q757&lt;=0)),AND($S757&lt;&gt;"",$T757&lt;&gt;"",OR($S757&lt;=0,$T757&lt;=0)),AND($V757&lt;&gt;"",$W757&lt;&gt;"",OR($V757&lt;=0,$W757&lt;=0))),"Revise os valores informados: valor unitário e quantidade devem ser maiores que zero.",IF(OR(AND($G757="",$H757&lt;&gt;""),AND($G757&lt;&gt;"",$H757=""),AND($J757="",$K757&lt;&gt;""),AND($J757&lt;&gt;"",$K757=""),AND($M757="",$N757&lt;&gt;""),AND($M757&lt;&gt;"",$N757=""),AND($P757="",$Q757&lt;&gt;""),AND($P757&lt;&gt;"",$Q757=""),AND($S757="",$T757&lt;&gt;""),AND($S757&lt;&gt;"",$T757=""),AND($V757="",$W757&lt;&gt;""),AND($V757&lt;&gt;"",$W757="")),"Há ano preenchido parcialmente: "&amp;TRIM(IF(AND($G757="",$H757&lt;&gt;""),"Ano 1 (falta valor unitário); ","")&amp;IF(AND($G757&lt;&gt;"",$H757=""),"Ano 1 (falta quantidade); ","")&amp;IF(AND($J757="",$K757&lt;&gt;""),"Ano 2 (falta valor unitário); ","")&amp;IF(AND($J757&lt;&gt;"",$K757=""),"Ano 2 (falta quantidade); ","")&amp;IF(AND($M757="",$N757&lt;&gt;""),"Ano 3 (falta valor unitário); ","")&amp;IF(AND($M757&lt;&gt;"",$N757=""),"Ano 3 (falta quantidade); ","")&amp;IF(AND($P757="",$Q757&lt;&gt;""),"Ano 4 (falta valor unitário); ","")&amp;IF(AND($P757&lt;&gt;"",$Q757=""),"Ano 4 (falta quantidade); ","")&amp;IF(AND($S757="",$T757&lt;&gt;""),"Ano 5 (falta valor unitário); ","")&amp;IF(AND($S757&lt;&gt;"",$T757=""),"Ano 5 (falta quantidade); ","")&amp;IF(AND($V757="",$W757&lt;&gt;""),"Ano 6 (falta valor unitário); ","")&amp;IF(AND($V757&lt;&gt;"",$W757=""),"Ano 6 (falta quantidade); ","")), IF(NOT(OR(AND($G757&lt;&gt;"",$H757&lt;&gt;""),AND($J757&lt;&gt;"",$K757&lt;&gt;""),AND($M757&lt;&gt;"",$N757&lt;&gt;""),AND($P757&lt;&gt;"",$Q757&lt;&gt;""),AND($S757&lt;&gt;"",$T757&lt;&gt;""),AND($V757&lt;&gt;"",$W757&lt;&gt;""))),"Informe pelo menos um ano completo com valor unitário e quantidade.",IF(AND($C757&lt;&gt;"",$E757&lt;&gt;"",LEFT(TRIM($C757),1)&lt;&gt;LEFT(TRIM($E757),1)),"Categoria e tipo estão incompatíveis.",IF(IF(OR($E757="",$F757=""),FALSE(),IFERROR(COUNTIF(INDIRECT("UNITS_"&amp;SUBSTITUTE(LEFT($E757,FIND(" ",$E757&amp;" ")-1),".","_")),$F757)=0,TRUE())),"Unidade incompatível com o tipo selecionado.",IF(OR(AND(ISNUMBER(SEARCH("comunic",LOWER($B757))),LEFT($E757,3)&lt;&gt;"4.4"),AND(ISNUMBER(SEARCH("monitor",LOWER($B757))),NOT(OR(LEFT($E757,3)="1.5",LEFT($E757,3)="2.5")))),"Revise a classificação do item conforme as regras de preenchimento.",IF(AND($B757&lt;&gt;"",OR(ISNUMBER(SEARCH("outro",LOWER($B757))),ISNUMBER(SEARCH("divers",LOWER($B757))),ISNUMBER(SEARCH("kit",LOWER($B757))),ISNUMBER(SEARCH("ferrament",LOWER($B757))),ISNUMBER(SEARCH("epi",LOWER($B757)))),NOT(OR($Z757&lt;&gt;"",$AA757&lt;&gt;""))),"Descrição muito genérica: detalhe melhor o item e registre o racional no memorial ou em anexo.",IF(AND($Y757=0,$B757&lt;&gt;"",OR($G757&lt;&gt;"",$H757&lt;&gt;"",$J757&lt;&gt;"",$K757&lt;&gt;"",$M757&lt;&gt;"",$N757&lt;&gt;"",$P757&lt;&gt;"",$Q757&lt;&gt;"",$S757&lt;&gt;"",$T757&lt;&gt;"",$V757&lt;&gt;"",$W757&lt;&gt;"")),"O item possui dados lançados, mas o total está zerado. Revise os valores informados.","")))))))))))))))</f>
        <v/>
      </c>
    </row>
    <row r="758" spans="1:35" ht="14.25" customHeight="1" x14ac:dyDescent="0.25">
      <c r="A758" s="57" t="str">
        <f t="shared" si="143"/>
        <v/>
      </c>
      <c r="B758" s="58"/>
      <c r="C758" s="58"/>
      <c r="D758" s="58"/>
      <c r="E758" s="58"/>
      <c r="F758" s="58"/>
      <c r="G758" s="269"/>
      <c r="H758" s="59"/>
      <c r="I758" s="273">
        <f t="shared" si="144"/>
        <v>0</v>
      </c>
      <c r="J758" s="269"/>
      <c r="K758" s="59"/>
      <c r="L758" s="270">
        <f t="shared" si="145"/>
        <v>0</v>
      </c>
      <c r="M758" s="269"/>
      <c r="N758" s="59"/>
      <c r="O758" s="270">
        <f t="shared" si="146"/>
        <v>0</v>
      </c>
      <c r="P758" s="269"/>
      <c r="Q758" s="59"/>
      <c r="R758" s="271">
        <f t="shared" si="147"/>
        <v>0</v>
      </c>
      <c r="S758" s="269"/>
      <c r="T758" s="59"/>
      <c r="U758" s="270">
        <f t="shared" si="148"/>
        <v>0</v>
      </c>
      <c r="V758" s="269"/>
      <c r="W758" s="59"/>
      <c r="X758" s="270">
        <f t="shared" si="149"/>
        <v>0</v>
      </c>
      <c r="Y758" s="270">
        <f t="shared" si="150"/>
        <v>0</v>
      </c>
      <c r="Z758" s="58"/>
      <c r="AA758" s="58"/>
      <c r="AB758" s="60" t="str">
        <f t="shared" si="151"/>
        <v/>
      </c>
      <c r="AC758" s="21" t="b">
        <f t="shared" si="152"/>
        <v>0</v>
      </c>
      <c r="AD758" s="21" t="b">
        <f t="shared" si="153"/>
        <v>0</v>
      </c>
      <c r="AE758" s="21" t="b">
        <f t="shared" si="154"/>
        <v>0</v>
      </c>
      <c r="AF758" s="21" t="b">
        <f ca="1">OR(AND($AC758,NOT($AD758)),AND($AC758,OR(AND($G758="",$H758&lt;&gt;""),AND($G758&lt;&gt;"",$H758=""),AND($J758="",$K758&lt;&gt;""),AND($J758&lt;&gt;"",$K758=""),AND($M758="",$N758&lt;&gt;""),AND($M758&lt;&gt;"",$N758=""),AND($P758="",$Q758&lt;&gt;""),AND($P758&lt;&gt;"",$Q758=""),AND($S758="",$T758&lt;&gt;""),AND($S758&lt;&gt;"",$T758=""),AND($V758="",$W758&lt;&gt;""),AND($V758&lt;&gt;"",$W758=""))),AND($C758&lt;&gt;"",$E758&lt;&gt;"",LEFT(TRIM($C758),1)&lt;&gt;LEFT(TRIM($E758),1)),IF(OR($E758="",$F758=""),FALSE(),IFERROR(COUNTIF(INDIRECT("UNITS_"&amp;SUBSTITUTE(LEFT($E758,FIND(" ",$E758&amp;" ")-1),".","_")),$F758)=0,TRUE())),AND($B758&lt;&gt;"",OR(ISNUMBER(SEARCH("outro",LOWER($B758))),ISNUMBER(SEARCH("divers",LOWER($B758))),ISNUMBER(SEARCH("etc",LOWER($B758))))),OR(AND(ISNUMBER(SEARCH("comunic",LOWER($B758))),LEFT($E758,3)&lt;&gt;"4.4"),AND(ISNUMBER(SEARCH("monitor",LOWER($B758))),NOT(OR(LEFT($E758,3)="1.5",LEFT($E758,3)="2.5")))),AND($B758&lt;&gt;"",OR(LEFT($C758,1)="1",LEFT($C758,1)="2"),$D758=""),AND($D758&lt;&gt;"",NOT(OR(LEFT($C758,1)="1",LEFT($C758,1)="2"))),AND($D758&lt;&gt;"",COUNTIF(' PROJETO'!$B$14:$B$16,$D758)=0),IF($D758="",FALSE(),IF(COUNTIF(' PROJETO'!$B$14:$B$16,$D758)=0,FALSE(),IFERROR(INDEX(' PROJETO'!$C$14:$C$16,MATCH($D758,' PROJETO'!$B$14:$B$16,0))&lt;&gt;"Sim",FALSE()))))</f>
        <v>0</v>
      </c>
      <c r="AG758" s="21" t="b">
        <f>AND($AC758,$Y758&gt;'CONFG.  LISTAS'!$F$4,$Z758="",$AA758="")</f>
        <v>0</v>
      </c>
      <c r="AH758" s="21" t="str">
        <f t="shared" si="155"/>
        <v/>
      </c>
      <c r="AI758" s="43" t="str">
        <f ca="1">IF(NOT($AC758),"",IF(OR($B758="",$C758="",$E758="",$F758=""),"Preencha descrição, categoria, tipo e unidade.",IF(AND($B758&lt;&gt;"",OR(LEFT($C758,1)="1",LEFT($C758,1)="2"),$D758=""),"Informe a prática de restauração para itens diretos.",IF(AND($D758&lt;&gt;"",NOT(OR(LEFT($C758,1)="1",LEFT($C758,1)="2"))),"Custos indiretos não devem pertencer a uma prática específica.",IF(AND($D758&lt;&gt;"",COUNTIF(' PROJETO'!$B$14:$B$16,$D758)=0),"Prática de restauração inválida ou não cadastrada.",IF(IF($D758="",FALSE(),IF(COUNTIF(' PROJETO'!$B$14:$B$16,$D758)=0,FALSE(),IFERROR(INDEX(' PROJETO'!$C$14:$C$16,MATCH($D758,' PROJETO'!$B$14:$B$16,0))&lt;&gt;"Sim",FALSE()))),"A prática informada no item não foi selecionada na aba Projeto.",IF(AND(MAX($I758,$L758,$O758,$R758,$U758,$X758)&gt;'CONFG.  LISTAS'!$F$4,NOT(OR($Z758&lt;&gt;"",$AA758&lt;&gt;""))),"Memorial de cálculo ou anexo obrigatório não informado para item acima do limite.",IF(OR(AND($G758&lt;&gt;"",$H758&lt;&gt;"",OR($G758&lt;=0,$H758&lt;=0)),AND($J758&lt;&gt;"",$K758&lt;&gt;"",OR($J758&lt;=0,$K758&lt;=0)),AND($M758&lt;&gt;"",$N758&lt;&gt;"",OR($M758&lt;=0,$N758&lt;=0)),AND($P758&lt;&gt;"",$Q758&lt;&gt;"",OR($P758&lt;=0,$Q758&lt;=0)),AND($S758&lt;&gt;"",$T758&lt;&gt;"",OR($S758&lt;=0,$T758&lt;=0)),AND($V758&lt;&gt;"",$W758&lt;&gt;"",OR($V758&lt;=0,$W758&lt;=0))),"Revise os valores informados: valor unitário e quantidade devem ser maiores que zero.",IF(OR(AND($G758="",$H758&lt;&gt;""),AND($G758&lt;&gt;"",$H758=""),AND($J758="",$K758&lt;&gt;""),AND($J758&lt;&gt;"",$K758=""),AND($M758="",$N758&lt;&gt;""),AND($M758&lt;&gt;"",$N758=""),AND($P758="",$Q758&lt;&gt;""),AND($P758&lt;&gt;"",$Q758=""),AND($S758="",$T758&lt;&gt;""),AND($S758&lt;&gt;"",$T758=""),AND($V758="",$W758&lt;&gt;""),AND($V758&lt;&gt;"",$W758="")),"Há ano preenchido parcialmente: "&amp;TRIM(IF(AND($G758="",$H758&lt;&gt;""),"Ano 1 (falta valor unitário); ","")&amp;IF(AND($G758&lt;&gt;"",$H758=""),"Ano 1 (falta quantidade); ","")&amp;IF(AND($J758="",$K758&lt;&gt;""),"Ano 2 (falta valor unitário); ","")&amp;IF(AND($J758&lt;&gt;"",$K758=""),"Ano 2 (falta quantidade); ","")&amp;IF(AND($M758="",$N758&lt;&gt;""),"Ano 3 (falta valor unitário); ","")&amp;IF(AND($M758&lt;&gt;"",$N758=""),"Ano 3 (falta quantidade); ","")&amp;IF(AND($P758="",$Q758&lt;&gt;""),"Ano 4 (falta valor unitário); ","")&amp;IF(AND($P758&lt;&gt;"",$Q758=""),"Ano 4 (falta quantidade); ","")&amp;IF(AND($S758="",$T758&lt;&gt;""),"Ano 5 (falta valor unitário); ","")&amp;IF(AND($S758&lt;&gt;"",$T758=""),"Ano 5 (falta quantidade); ","")&amp;IF(AND($V758="",$W758&lt;&gt;""),"Ano 6 (falta valor unitário); ","")&amp;IF(AND($V758&lt;&gt;"",$W758=""),"Ano 6 (falta quantidade); ","")), IF(NOT(OR(AND($G758&lt;&gt;"",$H758&lt;&gt;""),AND($J758&lt;&gt;"",$K758&lt;&gt;""),AND($M758&lt;&gt;"",$N758&lt;&gt;""),AND($P758&lt;&gt;"",$Q758&lt;&gt;""),AND($S758&lt;&gt;"",$T758&lt;&gt;""),AND($V758&lt;&gt;"",$W758&lt;&gt;""))),"Informe pelo menos um ano completo com valor unitário e quantidade.",IF(AND($C758&lt;&gt;"",$E758&lt;&gt;"",LEFT(TRIM($C758),1)&lt;&gt;LEFT(TRIM($E758),1)),"Categoria e tipo estão incompatíveis.",IF(IF(OR($E758="",$F758=""),FALSE(),IFERROR(COUNTIF(INDIRECT("UNITS_"&amp;SUBSTITUTE(LEFT($E758,FIND(" ",$E758&amp;" ")-1),".","_")),$F758)=0,TRUE())),"Unidade incompatível com o tipo selecionado.",IF(OR(AND(ISNUMBER(SEARCH("comunic",LOWER($B758))),LEFT($E758,3)&lt;&gt;"4.4"),AND(ISNUMBER(SEARCH("monitor",LOWER($B758))),NOT(OR(LEFT($E758,3)="1.5",LEFT($E758,3)="2.5")))),"Revise a classificação do item conforme as regras de preenchimento.",IF(AND($B758&lt;&gt;"",OR(ISNUMBER(SEARCH("outro",LOWER($B758))),ISNUMBER(SEARCH("divers",LOWER($B758))),ISNUMBER(SEARCH("kit",LOWER($B758))),ISNUMBER(SEARCH("ferrament",LOWER($B758))),ISNUMBER(SEARCH("epi",LOWER($B758)))),NOT(OR($Z758&lt;&gt;"",$AA758&lt;&gt;""))),"Descrição muito genérica: detalhe melhor o item e registre o racional no memorial ou em anexo.",IF(AND($Y758=0,$B758&lt;&gt;"",OR($G758&lt;&gt;"",$H758&lt;&gt;"",$J758&lt;&gt;"",$K758&lt;&gt;"",$M758&lt;&gt;"",$N758&lt;&gt;"",$P758&lt;&gt;"",$Q758&lt;&gt;"",$S758&lt;&gt;"",$T758&lt;&gt;"",$V758&lt;&gt;"",$W758&lt;&gt;"")),"O item possui dados lançados, mas o total está zerado. Revise os valores informados.","")))))))))))))))</f>
        <v/>
      </c>
    </row>
    <row r="759" spans="1:35" ht="14.25" customHeight="1" x14ac:dyDescent="0.25">
      <c r="A759" s="57" t="str">
        <f t="shared" si="143"/>
        <v/>
      </c>
      <c r="B759" s="61"/>
      <c r="C759" s="61"/>
      <c r="D759" s="58"/>
      <c r="E759" s="61"/>
      <c r="F759" s="61"/>
      <c r="G759" s="272"/>
      <c r="H759" s="62"/>
      <c r="I759" s="273">
        <f t="shared" si="144"/>
        <v>0</v>
      </c>
      <c r="J759" s="272"/>
      <c r="K759" s="62"/>
      <c r="L759" s="270">
        <f t="shared" si="145"/>
        <v>0</v>
      </c>
      <c r="M759" s="272"/>
      <c r="N759" s="62"/>
      <c r="O759" s="270">
        <f t="shared" si="146"/>
        <v>0</v>
      </c>
      <c r="P759" s="272"/>
      <c r="Q759" s="62"/>
      <c r="R759" s="271">
        <f t="shared" si="147"/>
        <v>0</v>
      </c>
      <c r="S759" s="272"/>
      <c r="T759" s="62"/>
      <c r="U759" s="270">
        <f t="shared" si="148"/>
        <v>0</v>
      </c>
      <c r="V759" s="272"/>
      <c r="W759" s="62"/>
      <c r="X759" s="270">
        <f t="shared" si="149"/>
        <v>0</v>
      </c>
      <c r="Y759" s="270">
        <f t="shared" si="150"/>
        <v>0</v>
      </c>
      <c r="Z759" s="61"/>
      <c r="AA759" s="61"/>
      <c r="AB759" s="60" t="str">
        <f t="shared" si="151"/>
        <v/>
      </c>
      <c r="AC759" s="21" t="b">
        <f t="shared" si="152"/>
        <v>0</v>
      </c>
      <c r="AD759" s="21" t="b">
        <f t="shared" si="153"/>
        <v>0</v>
      </c>
      <c r="AE759" s="21" t="b">
        <f t="shared" si="154"/>
        <v>0</v>
      </c>
      <c r="AF759" s="21" t="b">
        <f ca="1">OR(AND($AC759,NOT($AD759)),AND($AC759,OR(AND($G759="",$H759&lt;&gt;""),AND($G759&lt;&gt;"",$H759=""),AND($J759="",$K759&lt;&gt;""),AND($J759&lt;&gt;"",$K759=""),AND($M759="",$N759&lt;&gt;""),AND($M759&lt;&gt;"",$N759=""),AND($P759="",$Q759&lt;&gt;""),AND($P759&lt;&gt;"",$Q759=""),AND($S759="",$T759&lt;&gt;""),AND($S759&lt;&gt;"",$T759=""),AND($V759="",$W759&lt;&gt;""),AND($V759&lt;&gt;"",$W759=""))),AND($C759&lt;&gt;"",$E759&lt;&gt;"",LEFT(TRIM($C759),1)&lt;&gt;LEFT(TRIM($E759),1)),IF(OR($E759="",$F759=""),FALSE(),IFERROR(COUNTIF(INDIRECT("UNITS_"&amp;SUBSTITUTE(LEFT($E759,FIND(" ",$E759&amp;" ")-1),".","_")),$F759)=0,TRUE())),AND($B759&lt;&gt;"",OR(ISNUMBER(SEARCH("outro",LOWER($B759))),ISNUMBER(SEARCH("divers",LOWER($B759))),ISNUMBER(SEARCH("etc",LOWER($B759))))),OR(AND(ISNUMBER(SEARCH("comunic",LOWER($B759))),LEFT($E759,3)&lt;&gt;"4.4"),AND(ISNUMBER(SEARCH("monitor",LOWER($B759))),NOT(OR(LEFT($E759,3)="1.5",LEFT($E759,3)="2.5")))),AND($B759&lt;&gt;"",OR(LEFT($C759,1)="1",LEFT($C759,1)="2"),$D759=""),AND($D759&lt;&gt;"",NOT(OR(LEFT($C759,1)="1",LEFT($C759,1)="2"))),AND($D759&lt;&gt;"",COUNTIF(' PROJETO'!$B$14:$B$16,$D759)=0),IF($D759="",FALSE(),IF(COUNTIF(' PROJETO'!$B$14:$B$16,$D759)=0,FALSE(),IFERROR(INDEX(' PROJETO'!$C$14:$C$16,MATCH($D759,' PROJETO'!$B$14:$B$16,0))&lt;&gt;"Sim",FALSE()))))</f>
        <v>0</v>
      </c>
      <c r="AG759" s="21" t="b">
        <f>AND($AC759,$Y759&gt;'CONFG.  LISTAS'!$F$4,$Z759="",$AA759="")</f>
        <v>0</v>
      </c>
      <c r="AH759" s="21" t="str">
        <f t="shared" si="155"/>
        <v/>
      </c>
      <c r="AI759" s="43" t="str">
        <f ca="1">IF(NOT($AC759),"",IF(OR($B759="",$C759="",$E759="",$F759=""),"Preencha descrição, categoria, tipo e unidade.",IF(AND($B759&lt;&gt;"",OR(LEFT($C759,1)="1",LEFT($C759,1)="2"),$D759=""),"Informe a prática de restauração para itens diretos.",IF(AND($D759&lt;&gt;"",NOT(OR(LEFT($C759,1)="1",LEFT($C759,1)="2"))),"Custos indiretos não devem pertencer a uma prática específica.",IF(AND($D759&lt;&gt;"",COUNTIF(' PROJETO'!$B$14:$B$16,$D759)=0),"Prática de restauração inválida ou não cadastrada.",IF(IF($D759="",FALSE(),IF(COUNTIF(' PROJETO'!$B$14:$B$16,$D759)=0,FALSE(),IFERROR(INDEX(' PROJETO'!$C$14:$C$16,MATCH($D759,' PROJETO'!$B$14:$B$16,0))&lt;&gt;"Sim",FALSE()))),"A prática informada no item não foi selecionada na aba Projeto.",IF(AND(MAX($I759,$L759,$O759,$R759,$U759,$X759)&gt;'CONFG.  LISTAS'!$F$4,NOT(OR($Z759&lt;&gt;"",$AA759&lt;&gt;""))),"Memorial de cálculo ou anexo obrigatório não informado para item acima do limite.",IF(OR(AND($G759&lt;&gt;"",$H759&lt;&gt;"",OR($G759&lt;=0,$H759&lt;=0)),AND($J759&lt;&gt;"",$K759&lt;&gt;"",OR($J759&lt;=0,$K759&lt;=0)),AND($M759&lt;&gt;"",$N759&lt;&gt;"",OR($M759&lt;=0,$N759&lt;=0)),AND($P759&lt;&gt;"",$Q759&lt;&gt;"",OR($P759&lt;=0,$Q759&lt;=0)),AND($S759&lt;&gt;"",$T759&lt;&gt;"",OR($S759&lt;=0,$T759&lt;=0)),AND($V759&lt;&gt;"",$W759&lt;&gt;"",OR($V759&lt;=0,$W759&lt;=0))),"Revise os valores informados: valor unitário e quantidade devem ser maiores que zero.",IF(OR(AND($G759="",$H759&lt;&gt;""),AND($G759&lt;&gt;"",$H759=""),AND($J759="",$K759&lt;&gt;""),AND($J759&lt;&gt;"",$K759=""),AND($M759="",$N759&lt;&gt;""),AND($M759&lt;&gt;"",$N759=""),AND($P759="",$Q759&lt;&gt;""),AND($P759&lt;&gt;"",$Q759=""),AND($S759="",$T759&lt;&gt;""),AND($S759&lt;&gt;"",$T759=""),AND($V759="",$W759&lt;&gt;""),AND($V759&lt;&gt;"",$W759="")),"Há ano preenchido parcialmente: "&amp;TRIM(IF(AND($G759="",$H759&lt;&gt;""),"Ano 1 (falta valor unitário); ","")&amp;IF(AND($G759&lt;&gt;"",$H759=""),"Ano 1 (falta quantidade); ","")&amp;IF(AND($J759="",$K759&lt;&gt;""),"Ano 2 (falta valor unitário); ","")&amp;IF(AND($J759&lt;&gt;"",$K759=""),"Ano 2 (falta quantidade); ","")&amp;IF(AND($M759="",$N759&lt;&gt;""),"Ano 3 (falta valor unitário); ","")&amp;IF(AND($M759&lt;&gt;"",$N759=""),"Ano 3 (falta quantidade); ","")&amp;IF(AND($P759="",$Q759&lt;&gt;""),"Ano 4 (falta valor unitário); ","")&amp;IF(AND($P759&lt;&gt;"",$Q759=""),"Ano 4 (falta quantidade); ","")&amp;IF(AND($S759="",$T759&lt;&gt;""),"Ano 5 (falta valor unitário); ","")&amp;IF(AND($S759&lt;&gt;"",$T759=""),"Ano 5 (falta quantidade); ","")&amp;IF(AND($V759="",$W759&lt;&gt;""),"Ano 6 (falta valor unitário); ","")&amp;IF(AND($V759&lt;&gt;"",$W759=""),"Ano 6 (falta quantidade); ","")), IF(NOT(OR(AND($G759&lt;&gt;"",$H759&lt;&gt;""),AND($J759&lt;&gt;"",$K759&lt;&gt;""),AND($M759&lt;&gt;"",$N759&lt;&gt;""),AND($P759&lt;&gt;"",$Q759&lt;&gt;""),AND($S759&lt;&gt;"",$T759&lt;&gt;""),AND($V759&lt;&gt;"",$W759&lt;&gt;""))),"Informe pelo menos um ano completo com valor unitário e quantidade.",IF(AND($C759&lt;&gt;"",$E759&lt;&gt;"",LEFT(TRIM($C759),1)&lt;&gt;LEFT(TRIM($E759),1)),"Categoria e tipo estão incompatíveis.",IF(IF(OR($E759="",$F759=""),FALSE(),IFERROR(COUNTIF(INDIRECT("UNITS_"&amp;SUBSTITUTE(LEFT($E759,FIND(" ",$E759&amp;" ")-1),".","_")),$F759)=0,TRUE())),"Unidade incompatível com o tipo selecionado.",IF(OR(AND(ISNUMBER(SEARCH("comunic",LOWER($B759))),LEFT($E759,3)&lt;&gt;"4.4"),AND(ISNUMBER(SEARCH("monitor",LOWER($B759))),NOT(OR(LEFT($E759,3)="1.5",LEFT($E759,3)="2.5")))),"Revise a classificação do item conforme as regras de preenchimento.",IF(AND($B759&lt;&gt;"",OR(ISNUMBER(SEARCH("outro",LOWER($B759))),ISNUMBER(SEARCH("divers",LOWER($B759))),ISNUMBER(SEARCH("kit",LOWER($B759))),ISNUMBER(SEARCH("ferrament",LOWER($B759))),ISNUMBER(SEARCH("epi",LOWER($B759)))),NOT(OR($Z759&lt;&gt;"",$AA759&lt;&gt;""))),"Descrição muito genérica: detalhe melhor o item e registre o racional no memorial ou em anexo.",IF(AND($Y759=0,$B759&lt;&gt;"",OR($G759&lt;&gt;"",$H759&lt;&gt;"",$J759&lt;&gt;"",$K759&lt;&gt;"",$M759&lt;&gt;"",$N759&lt;&gt;"",$P759&lt;&gt;"",$Q759&lt;&gt;"",$S759&lt;&gt;"",$T759&lt;&gt;"",$V759&lt;&gt;"",$W759&lt;&gt;"")),"O item possui dados lançados, mas o total está zerado. Revise os valores informados.","")))))))))))))))</f>
        <v/>
      </c>
    </row>
    <row r="760" spans="1:35" ht="14.25" customHeight="1" x14ac:dyDescent="0.25">
      <c r="A760" s="57" t="str">
        <f t="shared" si="143"/>
        <v/>
      </c>
      <c r="B760" s="58"/>
      <c r="C760" s="58"/>
      <c r="D760" s="58"/>
      <c r="E760" s="58"/>
      <c r="F760" s="58"/>
      <c r="G760" s="269"/>
      <c r="H760" s="59"/>
      <c r="I760" s="273">
        <f t="shared" si="144"/>
        <v>0</v>
      </c>
      <c r="J760" s="269"/>
      <c r="K760" s="59"/>
      <c r="L760" s="270">
        <f t="shared" si="145"/>
        <v>0</v>
      </c>
      <c r="M760" s="269"/>
      <c r="N760" s="59"/>
      <c r="O760" s="270">
        <f t="shared" si="146"/>
        <v>0</v>
      </c>
      <c r="P760" s="269"/>
      <c r="Q760" s="59"/>
      <c r="R760" s="271">
        <f t="shared" si="147"/>
        <v>0</v>
      </c>
      <c r="S760" s="269"/>
      <c r="T760" s="59"/>
      <c r="U760" s="270">
        <f t="shared" si="148"/>
        <v>0</v>
      </c>
      <c r="V760" s="269"/>
      <c r="W760" s="59"/>
      <c r="X760" s="270">
        <f t="shared" si="149"/>
        <v>0</v>
      </c>
      <c r="Y760" s="270">
        <f t="shared" si="150"/>
        <v>0</v>
      </c>
      <c r="Z760" s="58"/>
      <c r="AA760" s="58"/>
      <c r="AB760" s="60" t="str">
        <f t="shared" si="151"/>
        <v/>
      </c>
      <c r="AC760" s="21" t="b">
        <f t="shared" si="152"/>
        <v>0</v>
      </c>
      <c r="AD760" s="21" t="b">
        <f t="shared" si="153"/>
        <v>0</v>
      </c>
      <c r="AE760" s="21" t="b">
        <f t="shared" si="154"/>
        <v>0</v>
      </c>
      <c r="AF760" s="21" t="b">
        <f ca="1">OR(AND($AC760,NOT($AD760)),AND($AC760,OR(AND($G760="",$H760&lt;&gt;""),AND($G760&lt;&gt;"",$H760=""),AND($J760="",$K760&lt;&gt;""),AND($J760&lt;&gt;"",$K760=""),AND($M760="",$N760&lt;&gt;""),AND($M760&lt;&gt;"",$N760=""),AND($P760="",$Q760&lt;&gt;""),AND($P760&lt;&gt;"",$Q760=""),AND($S760="",$T760&lt;&gt;""),AND($S760&lt;&gt;"",$T760=""),AND($V760="",$W760&lt;&gt;""),AND($V760&lt;&gt;"",$W760=""))),AND($C760&lt;&gt;"",$E760&lt;&gt;"",LEFT(TRIM($C760),1)&lt;&gt;LEFT(TRIM($E760),1)),IF(OR($E760="",$F760=""),FALSE(),IFERROR(COUNTIF(INDIRECT("UNITS_"&amp;SUBSTITUTE(LEFT($E760,FIND(" ",$E760&amp;" ")-1),".","_")),$F760)=0,TRUE())),AND($B760&lt;&gt;"",OR(ISNUMBER(SEARCH("outro",LOWER($B760))),ISNUMBER(SEARCH("divers",LOWER($B760))),ISNUMBER(SEARCH("etc",LOWER($B760))))),OR(AND(ISNUMBER(SEARCH("comunic",LOWER($B760))),LEFT($E760,3)&lt;&gt;"4.4"),AND(ISNUMBER(SEARCH("monitor",LOWER($B760))),NOT(OR(LEFT($E760,3)="1.5",LEFT($E760,3)="2.5")))),AND($B760&lt;&gt;"",OR(LEFT($C760,1)="1",LEFT($C760,1)="2"),$D760=""),AND($D760&lt;&gt;"",NOT(OR(LEFT($C760,1)="1",LEFT($C760,1)="2"))),AND($D760&lt;&gt;"",COUNTIF(' PROJETO'!$B$14:$B$16,$D760)=0),IF($D760="",FALSE(),IF(COUNTIF(' PROJETO'!$B$14:$B$16,$D760)=0,FALSE(),IFERROR(INDEX(' PROJETO'!$C$14:$C$16,MATCH($D760,' PROJETO'!$B$14:$B$16,0))&lt;&gt;"Sim",FALSE()))))</f>
        <v>0</v>
      </c>
      <c r="AG760" s="21" t="b">
        <f>AND($AC760,$Y760&gt;'CONFG.  LISTAS'!$F$4,$Z760="",$AA760="")</f>
        <v>0</v>
      </c>
      <c r="AH760" s="21" t="str">
        <f t="shared" si="155"/>
        <v/>
      </c>
      <c r="AI760" s="43" t="str">
        <f ca="1">IF(NOT($AC760),"",IF(OR($B760="",$C760="",$E760="",$F760=""),"Preencha descrição, categoria, tipo e unidade.",IF(AND($B760&lt;&gt;"",OR(LEFT($C760,1)="1",LEFT($C760,1)="2"),$D760=""),"Informe a prática de restauração para itens diretos.",IF(AND($D760&lt;&gt;"",NOT(OR(LEFT($C760,1)="1",LEFT($C760,1)="2"))),"Custos indiretos não devem pertencer a uma prática específica.",IF(AND($D760&lt;&gt;"",COUNTIF(' PROJETO'!$B$14:$B$16,$D760)=0),"Prática de restauração inválida ou não cadastrada.",IF(IF($D760="",FALSE(),IF(COUNTIF(' PROJETO'!$B$14:$B$16,$D760)=0,FALSE(),IFERROR(INDEX(' PROJETO'!$C$14:$C$16,MATCH($D760,' PROJETO'!$B$14:$B$16,0))&lt;&gt;"Sim",FALSE()))),"A prática informada no item não foi selecionada na aba Projeto.",IF(AND(MAX($I760,$L760,$O760,$R760,$U760,$X760)&gt;'CONFG.  LISTAS'!$F$4,NOT(OR($Z760&lt;&gt;"",$AA760&lt;&gt;""))),"Memorial de cálculo ou anexo obrigatório não informado para item acima do limite.",IF(OR(AND($G760&lt;&gt;"",$H760&lt;&gt;"",OR($G760&lt;=0,$H760&lt;=0)),AND($J760&lt;&gt;"",$K760&lt;&gt;"",OR($J760&lt;=0,$K760&lt;=0)),AND($M760&lt;&gt;"",$N760&lt;&gt;"",OR($M760&lt;=0,$N760&lt;=0)),AND($P760&lt;&gt;"",$Q760&lt;&gt;"",OR($P760&lt;=0,$Q760&lt;=0)),AND($S760&lt;&gt;"",$T760&lt;&gt;"",OR($S760&lt;=0,$T760&lt;=0)),AND($V760&lt;&gt;"",$W760&lt;&gt;"",OR($V760&lt;=0,$W760&lt;=0))),"Revise os valores informados: valor unitário e quantidade devem ser maiores que zero.",IF(OR(AND($G760="",$H760&lt;&gt;""),AND($G760&lt;&gt;"",$H760=""),AND($J760="",$K760&lt;&gt;""),AND($J760&lt;&gt;"",$K760=""),AND($M760="",$N760&lt;&gt;""),AND($M760&lt;&gt;"",$N760=""),AND($P760="",$Q760&lt;&gt;""),AND($P760&lt;&gt;"",$Q760=""),AND($S760="",$T760&lt;&gt;""),AND($S760&lt;&gt;"",$T760=""),AND($V760="",$W760&lt;&gt;""),AND($V760&lt;&gt;"",$W760="")),"Há ano preenchido parcialmente: "&amp;TRIM(IF(AND($G760="",$H760&lt;&gt;""),"Ano 1 (falta valor unitário); ","")&amp;IF(AND($G760&lt;&gt;"",$H760=""),"Ano 1 (falta quantidade); ","")&amp;IF(AND($J760="",$K760&lt;&gt;""),"Ano 2 (falta valor unitário); ","")&amp;IF(AND($J760&lt;&gt;"",$K760=""),"Ano 2 (falta quantidade); ","")&amp;IF(AND($M760="",$N760&lt;&gt;""),"Ano 3 (falta valor unitário); ","")&amp;IF(AND($M760&lt;&gt;"",$N760=""),"Ano 3 (falta quantidade); ","")&amp;IF(AND($P760="",$Q760&lt;&gt;""),"Ano 4 (falta valor unitário); ","")&amp;IF(AND($P760&lt;&gt;"",$Q760=""),"Ano 4 (falta quantidade); ","")&amp;IF(AND($S760="",$T760&lt;&gt;""),"Ano 5 (falta valor unitário); ","")&amp;IF(AND($S760&lt;&gt;"",$T760=""),"Ano 5 (falta quantidade); ","")&amp;IF(AND($V760="",$W760&lt;&gt;""),"Ano 6 (falta valor unitário); ","")&amp;IF(AND($V760&lt;&gt;"",$W760=""),"Ano 6 (falta quantidade); ","")), IF(NOT(OR(AND($G760&lt;&gt;"",$H760&lt;&gt;""),AND($J760&lt;&gt;"",$K760&lt;&gt;""),AND($M760&lt;&gt;"",$N760&lt;&gt;""),AND($P760&lt;&gt;"",$Q760&lt;&gt;""),AND($S760&lt;&gt;"",$T760&lt;&gt;""),AND($V760&lt;&gt;"",$W760&lt;&gt;""))),"Informe pelo menos um ano completo com valor unitário e quantidade.",IF(AND($C760&lt;&gt;"",$E760&lt;&gt;"",LEFT(TRIM($C760),1)&lt;&gt;LEFT(TRIM($E760),1)),"Categoria e tipo estão incompatíveis.",IF(IF(OR($E760="",$F760=""),FALSE(),IFERROR(COUNTIF(INDIRECT("UNITS_"&amp;SUBSTITUTE(LEFT($E760,FIND(" ",$E760&amp;" ")-1),".","_")),$F760)=0,TRUE())),"Unidade incompatível com o tipo selecionado.",IF(OR(AND(ISNUMBER(SEARCH("comunic",LOWER($B760))),LEFT($E760,3)&lt;&gt;"4.4"),AND(ISNUMBER(SEARCH("monitor",LOWER($B760))),NOT(OR(LEFT($E760,3)="1.5",LEFT($E760,3)="2.5")))),"Revise a classificação do item conforme as regras de preenchimento.",IF(AND($B760&lt;&gt;"",OR(ISNUMBER(SEARCH("outro",LOWER($B760))),ISNUMBER(SEARCH("divers",LOWER($B760))),ISNUMBER(SEARCH("kit",LOWER($B760))),ISNUMBER(SEARCH("ferrament",LOWER($B760))),ISNUMBER(SEARCH("epi",LOWER($B760)))),NOT(OR($Z760&lt;&gt;"",$AA760&lt;&gt;""))),"Descrição muito genérica: detalhe melhor o item e registre o racional no memorial ou em anexo.",IF(AND($Y760=0,$B760&lt;&gt;"",OR($G760&lt;&gt;"",$H760&lt;&gt;"",$J760&lt;&gt;"",$K760&lt;&gt;"",$M760&lt;&gt;"",$N760&lt;&gt;"",$P760&lt;&gt;"",$Q760&lt;&gt;"",$S760&lt;&gt;"",$T760&lt;&gt;"",$V760&lt;&gt;"",$W760&lt;&gt;"")),"O item possui dados lançados, mas o total está zerado. Revise os valores informados.","")))))))))))))))</f>
        <v/>
      </c>
    </row>
    <row r="761" spans="1:35" ht="14.25" customHeight="1" x14ac:dyDescent="0.25">
      <c r="A761" s="57" t="str">
        <f t="shared" si="143"/>
        <v/>
      </c>
      <c r="B761" s="61"/>
      <c r="C761" s="61"/>
      <c r="D761" s="58"/>
      <c r="E761" s="61"/>
      <c r="F761" s="61"/>
      <c r="G761" s="272"/>
      <c r="H761" s="62"/>
      <c r="I761" s="273">
        <f t="shared" si="144"/>
        <v>0</v>
      </c>
      <c r="J761" s="272"/>
      <c r="K761" s="62"/>
      <c r="L761" s="270">
        <f t="shared" si="145"/>
        <v>0</v>
      </c>
      <c r="M761" s="272"/>
      <c r="N761" s="62"/>
      <c r="O761" s="270">
        <f t="shared" si="146"/>
        <v>0</v>
      </c>
      <c r="P761" s="272"/>
      <c r="Q761" s="62"/>
      <c r="R761" s="271">
        <f t="shared" si="147"/>
        <v>0</v>
      </c>
      <c r="S761" s="272"/>
      <c r="T761" s="62"/>
      <c r="U761" s="270">
        <f t="shared" si="148"/>
        <v>0</v>
      </c>
      <c r="V761" s="272"/>
      <c r="W761" s="62"/>
      <c r="X761" s="270">
        <f t="shared" si="149"/>
        <v>0</v>
      </c>
      <c r="Y761" s="270">
        <f t="shared" si="150"/>
        <v>0</v>
      </c>
      <c r="Z761" s="61"/>
      <c r="AA761" s="61"/>
      <c r="AB761" s="60" t="str">
        <f t="shared" si="151"/>
        <v/>
      </c>
      <c r="AC761" s="21" t="b">
        <f t="shared" si="152"/>
        <v>0</v>
      </c>
      <c r="AD761" s="21" t="b">
        <f t="shared" si="153"/>
        <v>0</v>
      </c>
      <c r="AE761" s="21" t="b">
        <f t="shared" si="154"/>
        <v>0</v>
      </c>
      <c r="AF761" s="21" t="b">
        <f ca="1">OR(AND($AC761,NOT($AD761)),AND($AC761,OR(AND($G761="",$H761&lt;&gt;""),AND($G761&lt;&gt;"",$H761=""),AND($J761="",$K761&lt;&gt;""),AND($J761&lt;&gt;"",$K761=""),AND($M761="",$N761&lt;&gt;""),AND($M761&lt;&gt;"",$N761=""),AND($P761="",$Q761&lt;&gt;""),AND($P761&lt;&gt;"",$Q761=""),AND($S761="",$T761&lt;&gt;""),AND($S761&lt;&gt;"",$T761=""),AND($V761="",$W761&lt;&gt;""),AND($V761&lt;&gt;"",$W761=""))),AND($C761&lt;&gt;"",$E761&lt;&gt;"",LEFT(TRIM($C761),1)&lt;&gt;LEFT(TRIM($E761),1)),IF(OR($E761="",$F761=""),FALSE(),IFERROR(COUNTIF(INDIRECT("UNITS_"&amp;SUBSTITUTE(LEFT($E761,FIND(" ",$E761&amp;" ")-1),".","_")),$F761)=0,TRUE())),AND($B761&lt;&gt;"",OR(ISNUMBER(SEARCH("outro",LOWER($B761))),ISNUMBER(SEARCH("divers",LOWER($B761))),ISNUMBER(SEARCH("etc",LOWER($B761))))),OR(AND(ISNUMBER(SEARCH("comunic",LOWER($B761))),LEFT($E761,3)&lt;&gt;"4.4"),AND(ISNUMBER(SEARCH("monitor",LOWER($B761))),NOT(OR(LEFT($E761,3)="1.5",LEFT($E761,3)="2.5")))),AND($B761&lt;&gt;"",OR(LEFT($C761,1)="1",LEFT($C761,1)="2"),$D761=""),AND($D761&lt;&gt;"",NOT(OR(LEFT($C761,1)="1",LEFT($C761,1)="2"))),AND($D761&lt;&gt;"",COUNTIF(' PROJETO'!$B$14:$B$16,$D761)=0),IF($D761="",FALSE(),IF(COUNTIF(' PROJETO'!$B$14:$B$16,$D761)=0,FALSE(),IFERROR(INDEX(' PROJETO'!$C$14:$C$16,MATCH($D761,' PROJETO'!$B$14:$B$16,0))&lt;&gt;"Sim",FALSE()))))</f>
        <v>0</v>
      </c>
      <c r="AG761" s="21" t="b">
        <f>AND($AC761,$Y761&gt;'CONFG.  LISTAS'!$F$4,$Z761="",$AA761="")</f>
        <v>0</v>
      </c>
      <c r="AH761" s="21" t="str">
        <f t="shared" si="155"/>
        <v/>
      </c>
      <c r="AI761" s="43" t="str">
        <f ca="1">IF(NOT($AC761),"",IF(OR($B761="",$C761="",$E761="",$F761=""),"Preencha descrição, categoria, tipo e unidade.",IF(AND($B761&lt;&gt;"",OR(LEFT($C761,1)="1",LEFT($C761,1)="2"),$D761=""),"Informe a prática de restauração para itens diretos.",IF(AND($D761&lt;&gt;"",NOT(OR(LEFT($C761,1)="1",LEFT($C761,1)="2"))),"Custos indiretos não devem pertencer a uma prática específica.",IF(AND($D761&lt;&gt;"",COUNTIF(' PROJETO'!$B$14:$B$16,$D761)=0),"Prática de restauração inválida ou não cadastrada.",IF(IF($D761="",FALSE(),IF(COUNTIF(' PROJETO'!$B$14:$B$16,$D761)=0,FALSE(),IFERROR(INDEX(' PROJETO'!$C$14:$C$16,MATCH($D761,' PROJETO'!$B$14:$B$16,0))&lt;&gt;"Sim",FALSE()))),"A prática informada no item não foi selecionada na aba Projeto.",IF(AND(MAX($I761,$L761,$O761,$R761,$U761,$X761)&gt;'CONFG.  LISTAS'!$F$4,NOT(OR($Z761&lt;&gt;"",$AA761&lt;&gt;""))),"Memorial de cálculo ou anexo obrigatório não informado para item acima do limite.",IF(OR(AND($G761&lt;&gt;"",$H761&lt;&gt;"",OR($G761&lt;=0,$H761&lt;=0)),AND($J761&lt;&gt;"",$K761&lt;&gt;"",OR($J761&lt;=0,$K761&lt;=0)),AND($M761&lt;&gt;"",$N761&lt;&gt;"",OR($M761&lt;=0,$N761&lt;=0)),AND($P761&lt;&gt;"",$Q761&lt;&gt;"",OR($P761&lt;=0,$Q761&lt;=0)),AND($S761&lt;&gt;"",$T761&lt;&gt;"",OR($S761&lt;=0,$T761&lt;=0)),AND($V761&lt;&gt;"",$W761&lt;&gt;"",OR($V761&lt;=0,$W761&lt;=0))),"Revise os valores informados: valor unitário e quantidade devem ser maiores que zero.",IF(OR(AND($G761="",$H761&lt;&gt;""),AND($G761&lt;&gt;"",$H761=""),AND($J761="",$K761&lt;&gt;""),AND($J761&lt;&gt;"",$K761=""),AND($M761="",$N761&lt;&gt;""),AND($M761&lt;&gt;"",$N761=""),AND($P761="",$Q761&lt;&gt;""),AND($P761&lt;&gt;"",$Q761=""),AND($S761="",$T761&lt;&gt;""),AND($S761&lt;&gt;"",$T761=""),AND($V761="",$W761&lt;&gt;""),AND($V761&lt;&gt;"",$W761="")),"Há ano preenchido parcialmente: "&amp;TRIM(IF(AND($G761="",$H761&lt;&gt;""),"Ano 1 (falta valor unitário); ","")&amp;IF(AND($G761&lt;&gt;"",$H761=""),"Ano 1 (falta quantidade); ","")&amp;IF(AND($J761="",$K761&lt;&gt;""),"Ano 2 (falta valor unitário); ","")&amp;IF(AND($J761&lt;&gt;"",$K761=""),"Ano 2 (falta quantidade); ","")&amp;IF(AND($M761="",$N761&lt;&gt;""),"Ano 3 (falta valor unitário); ","")&amp;IF(AND($M761&lt;&gt;"",$N761=""),"Ano 3 (falta quantidade); ","")&amp;IF(AND($P761="",$Q761&lt;&gt;""),"Ano 4 (falta valor unitário); ","")&amp;IF(AND($P761&lt;&gt;"",$Q761=""),"Ano 4 (falta quantidade); ","")&amp;IF(AND($S761="",$T761&lt;&gt;""),"Ano 5 (falta valor unitário); ","")&amp;IF(AND($S761&lt;&gt;"",$T761=""),"Ano 5 (falta quantidade); ","")&amp;IF(AND($V761="",$W761&lt;&gt;""),"Ano 6 (falta valor unitário); ","")&amp;IF(AND($V761&lt;&gt;"",$W761=""),"Ano 6 (falta quantidade); ","")), IF(NOT(OR(AND($G761&lt;&gt;"",$H761&lt;&gt;""),AND($J761&lt;&gt;"",$K761&lt;&gt;""),AND($M761&lt;&gt;"",$N761&lt;&gt;""),AND($P761&lt;&gt;"",$Q761&lt;&gt;""),AND($S761&lt;&gt;"",$T761&lt;&gt;""),AND($V761&lt;&gt;"",$W761&lt;&gt;""))),"Informe pelo menos um ano completo com valor unitário e quantidade.",IF(AND($C761&lt;&gt;"",$E761&lt;&gt;"",LEFT(TRIM($C761),1)&lt;&gt;LEFT(TRIM($E761),1)),"Categoria e tipo estão incompatíveis.",IF(IF(OR($E761="",$F761=""),FALSE(),IFERROR(COUNTIF(INDIRECT("UNITS_"&amp;SUBSTITUTE(LEFT($E761,FIND(" ",$E761&amp;" ")-1),".","_")),$F761)=0,TRUE())),"Unidade incompatível com o tipo selecionado.",IF(OR(AND(ISNUMBER(SEARCH("comunic",LOWER($B761))),LEFT($E761,3)&lt;&gt;"4.4"),AND(ISNUMBER(SEARCH("monitor",LOWER($B761))),NOT(OR(LEFT($E761,3)="1.5",LEFT($E761,3)="2.5")))),"Revise a classificação do item conforme as regras de preenchimento.",IF(AND($B761&lt;&gt;"",OR(ISNUMBER(SEARCH("outro",LOWER($B761))),ISNUMBER(SEARCH("divers",LOWER($B761))),ISNUMBER(SEARCH("kit",LOWER($B761))),ISNUMBER(SEARCH("ferrament",LOWER($B761))),ISNUMBER(SEARCH("epi",LOWER($B761)))),NOT(OR($Z761&lt;&gt;"",$AA761&lt;&gt;""))),"Descrição muito genérica: detalhe melhor o item e registre o racional no memorial ou em anexo.",IF(AND($Y761=0,$B761&lt;&gt;"",OR($G761&lt;&gt;"",$H761&lt;&gt;"",$J761&lt;&gt;"",$K761&lt;&gt;"",$M761&lt;&gt;"",$N761&lt;&gt;"",$P761&lt;&gt;"",$Q761&lt;&gt;"",$S761&lt;&gt;"",$T761&lt;&gt;"",$V761&lt;&gt;"",$W761&lt;&gt;"")),"O item possui dados lançados, mas o total está zerado. Revise os valores informados.","")))))))))))))))</f>
        <v/>
      </c>
    </row>
    <row r="762" spans="1:35" ht="14.25" customHeight="1" x14ac:dyDescent="0.25">
      <c r="A762" s="57" t="str">
        <f t="shared" si="143"/>
        <v/>
      </c>
      <c r="B762" s="58"/>
      <c r="C762" s="58"/>
      <c r="D762" s="58"/>
      <c r="E762" s="58"/>
      <c r="F762" s="58"/>
      <c r="G762" s="269"/>
      <c r="H762" s="59"/>
      <c r="I762" s="273">
        <f t="shared" si="144"/>
        <v>0</v>
      </c>
      <c r="J762" s="269"/>
      <c r="K762" s="59"/>
      <c r="L762" s="270">
        <f t="shared" si="145"/>
        <v>0</v>
      </c>
      <c r="M762" s="269"/>
      <c r="N762" s="59"/>
      <c r="O762" s="270">
        <f t="shared" si="146"/>
        <v>0</v>
      </c>
      <c r="P762" s="269"/>
      <c r="Q762" s="59"/>
      <c r="R762" s="271">
        <f t="shared" si="147"/>
        <v>0</v>
      </c>
      <c r="S762" s="269"/>
      <c r="T762" s="59"/>
      <c r="U762" s="270">
        <f t="shared" si="148"/>
        <v>0</v>
      </c>
      <c r="V762" s="269"/>
      <c r="W762" s="59"/>
      <c r="X762" s="270">
        <f t="shared" si="149"/>
        <v>0</v>
      </c>
      <c r="Y762" s="270">
        <f t="shared" si="150"/>
        <v>0</v>
      </c>
      <c r="Z762" s="58"/>
      <c r="AA762" s="58"/>
      <c r="AB762" s="60" t="str">
        <f t="shared" si="151"/>
        <v/>
      </c>
      <c r="AC762" s="21" t="b">
        <f t="shared" si="152"/>
        <v>0</v>
      </c>
      <c r="AD762" s="21" t="b">
        <f t="shared" si="153"/>
        <v>0</v>
      </c>
      <c r="AE762" s="21" t="b">
        <f t="shared" si="154"/>
        <v>0</v>
      </c>
      <c r="AF762" s="21" t="b">
        <f ca="1">OR(AND($AC762,NOT($AD762)),AND($AC762,OR(AND($G762="",$H762&lt;&gt;""),AND($G762&lt;&gt;"",$H762=""),AND($J762="",$K762&lt;&gt;""),AND($J762&lt;&gt;"",$K762=""),AND($M762="",$N762&lt;&gt;""),AND($M762&lt;&gt;"",$N762=""),AND($P762="",$Q762&lt;&gt;""),AND($P762&lt;&gt;"",$Q762=""),AND($S762="",$T762&lt;&gt;""),AND($S762&lt;&gt;"",$T762=""),AND($V762="",$W762&lt;&gt;""),AND($V762&lt;&gt;"",$W762=""))),AND($C762&lt;&gt;"",$E762&lt;&gt;"",LEFT(TRIM($C762),1)&lt;&gt;LEFT(TRIM($E762),1)),IF(OR($E762="",$F762=""),FALSE(),IFERROR(COUNTIF(INDIRECT("UNITS_"&amp;SUBSTITUTE(LEFT($E762,FIND(" ",$E762&amp;" ")-1),".","_")),$F762)=0,TRUE())),AND($B762&lt;&gt;"",OR(ISNUMBER(SEARCH("outro",LOWER($B762))),ISNUMBER(SEARCH("divers",LOWER($B762))),ISNUMBER(SEARCH("etc",LOWER($B762))))),OR(AND(ISNUMBER(SEARCH("comunic",LOWER($B762))),LEFT($E762,3)&lt;&gt;"4.4"),AND(ISNUMBER(SEARCH("monitor",LOWER($B762))),NOT(OR(LEFT($E762,3)="1.5",LEFT($E762,3)="2.5")))),AND($B762&lt;&gt;"",OR(LEFT($C762,1)="1",LEFT($C762,1)="2"),$D762=""),AND($D762&lt;&gt;"",NOT(OR(LEFT($C762,1)="1",LEFT($C762,1)="2"))),AND($D762&lt;&gt;"",COUNTIF(' PROJETO'!$B$14:$B$16,$D762)=0),IF($D762="",FALSE(),IF(COUNTIF(' PROJETO'!$B$14:$B$16,$D762)=0,FALSE(),IFERROR(INDEX(' PROJETO'!$C$14:$C$16,MATCH($D762,' PROJETO'!$B$14:$B$16,0))&lt;&gt;"Sim",FALSE()))))</f>
        <v>0</v>
      </c>
      <c r="AG762" s="21" t="b">
        <f>AND($AC762,$Y762&gt;'CONFG.  LISTAS'!$F$4,$Z762="",$AA762="")</f>
        <v>0</v>
      </c>
      <c r="AH762" s="21" t="str">
        <f t="shared" si="155"/>
        <v/>
      </c>
      <c r="AI762" s="43" t="str">
        <f ca="1">IF(NOT($AC762),"",IF(OR($B762="",$C762="",$E762="",$F762=""),"Preencha descrição, categoria, tipo e unidade.",IF(AND($B762&lt;&gt;"",OR(LEFT($C762,1)="1",LEFT($C762,1)="2"),$D762=""),"Informe a prática de restauração para itens diretos.",IF(AND($D762&lt;&gt;"",NOT(OR(LEFT($C762,1)="1",LEFT($C762,1)="2"))),"Custos indiretos não devem pertencer a uma prática específica.",IF(AND($D762&lt;&gt;"",COUNTIF(' PROJETO'!$B$14:$B$16,$D762)=0),"Prática de restauração inválida ou não cadastrada.",IF(IF($D762="",FALSE(),IF(COUNTIF(' PROJETO'!$B$14:$B$16,$D762)=0,FALSE(),IFERROR(INDEX(' PROJETO'!$C$14:$C$16,MATCH($D762,' PROJETO'!$B$14:$B$16,0))&lt;&gt;"Sim",FALSE()))),"A prática informada no item não foi selecionada na aba Projeto.",IF(AND(MAX($I762,$L762,$O762,$R762,$U762,$X762)&gt;'CONFG.  LISTAS'!$F$4,NOT(OR($Z762&lt;&gt;"",$AA762&lt;&gt;""))),"Memorial de cálculo ou anexo obrigatório não informado para item acima do limite.",IF(OR(AND($G762&lt;&gt;"",$H762&lt;&gt;"",OR($G762&lt;=0,$H762&lt;=0)),AND($J762&lt;&gt;"",$K762&lt;&gt;"",OR($J762&lt;=0,$K762&lt;=0)),AND($M762&lt;&gt;"",$N762&lt;&gt;"",OR($M762&lt;=0,$N762&lt;=0)),AND($P762&lt;&gt;"",$Q762&lt;&gt;"",OR($P762&lt;=0,$Q762&lt;=0)),AND($S762&lt;&gt;"",$T762&lt;&gt;"",OR($S762&lt;=0,$T762&lt;=0)),AND($V762&lt;&gt;"",$W762&lt;&gt;"",OR($V762&lt;=0,$W762&lt;=0))),"Revise os valores informados: valor unitário e quantidade devem ser maiores que zero.",IF(OR(AND($G762="",$H762&lt;&gt;""),AND($G762&lt;&gt;"",$H762=""),AND($J762="",$K762&lt;&gt;""),AND($J762&lt;&gt;"",$K762=""),AND($M762="",$N762&lt;&gt;""),AND($M762&lt;&gt;"",$N762=""),AND($P762="",$Q762&lt;&gt;""),AND($P762&lt;&gt;"",$Q762=""),AND($S762="",$T762&lt;&gt;""),AND($S762&lt;&gt;"",$T762=""),AND($V762="",$W762&lt;&gt;""),AND($V762&lt;&gt;"",$W762="")),"Há ano preenchido parcialmente: "&amp;TRIM(IF(AND($G762="",$H762&lt;&gt;""),"Ano 1 (falta valor unitário); ","")&amp;IF(AND($G762&lt;&gt;"",$H762=""),"Ano 1 (falta quantidade); ","")&amp;IF(AND($J762="",$K762&lt;&gt;""),"Ano 2 (falta valor unitário); ","")&amp;IF(AND($J762&lt;&gt;"",$K762=""),"Ano 2 (falta quantidade); ","")&amp;IF(AND($M762="",$N762&lt;&gt;""),"Ano 3 (falta valor unitário); ","")&amp;IF(AND($M762&lt;&gt;"",$N762=""),"Ano 3 (falta quantidade); ","")&amp;IF(AND($P762="",$Q762&lt;&gt;""),"Ano 4 (falta valor unitário); ","")&amp;IF(AND($P762&lt;&gt;"",$Q762=""),"Ano 4 (falta quantidade); ","")&amp;IF(AND($S762="",$T762&lt;&gt;""),"Ano 5 (falta valor unitário); ","")&amp;IF(AND($S762&lt;&gt;"",$T762=""),"Ano 5 (falta quantidade); ","")&amp;IF(AND($V762="",$W762&lt;&gt;""),"Ano 6 (falta valor unitário); ","")&amp;IF(AND($V762&lt;&gt;"",$W762=""),"Ano 6 (falta quantidade); ","")), IF(NOT(OR(AND($G762&lt;&gt;"",$H762&lt;&gt;""),AND($J762&lt;&gt;"",$K762&lt;&gt;""),AND($M762&lt;&gt;"",$N762&lt;&gt;""),AND($P762&lt;&gt;"",$Q762&lt;&gt;""),AND($S762&lt;&gt;"",$T762&lt;&gt;""),AND($V762&lt;&gt;"",$W762&lt;&gt;""))),"Informe pelo menos um ano completo com valor unitário e quantidade.",IF(AND($C762&lt;&gt;"",$E762&lt;&gt;"",LEFT(TRIM($C762),1)&lt;&gt;LEFT(TRIM($E762),1)),"Categoria e tipo estão incompatíveis.",IF(IF(OR($E762="",$F762=""),FALSE(),IFERROR(COUNTIF(INDIRECT("UNITS_"&amp;SUBSTITUTE(LEFT($E762,FIND(" ",$E762&amp;" ")-1),".","_")),$F762)=0,TRUE())),"Unidade incompatível com o tipo selecionado.",IF(OR(AND(ISNUMBER(SEARCH("comunic",LOWER($B762))),LEFT($E762,3)&lt;&gt;"4.4"),AND(ISNUMBER(SEARCH("monitor",LOWER($B762))),NOT(OR(LEFT($E762,3)="1.5",LEFT($E762,3)="2.5")))),"Revise a classificação do item conforme as regras de preenchimento.",IF(AND($B762&lt;&gt;"",OR(ISNUMBER(SEARCH("outro",LOWER($B762))),ISNUMBER(SEARCH("divers",LOWER($B762))),ISNUMBER(SEARCH("kit",LOWER($B762))),ISNUMBER(SEARCH("ferrament",LOWER($B762))),ISNUMBER(SEARCH("epi",LOWER($B762)))),NOT(OR($Z762&lt;&gt;"",$AA762&lt;&gt;""))),"Descrição muito genérica: detalhe melhor o item e registre o racional no memorial ou em anexo.",IF(AND($Y762=0,$B762&lt;&gt;"",OR($G762&lt;&gt;"",$H762&lt;&gt;"",$J762&lt;&gt;"",$K762&lt;&gt;"",$M762&lt;&gt;"",$N762&lt;&gt;"",$P762&lt;&gt;"",$Q762&lt;&gt;"",$S762&lt;&gt;"",$T762&lt;&gt;"",$V762&lt;&gt;"",$W762&lt;&gt;"")),"O item possui dados lançados, mas o total está zerado. Revise os valores informados.","")))))))))))))))</f>
        <v/>
      </c>
    </row>
    <row r="763" spans="1:35" ht="14.25" customHeight="1" x14ac:dyDescent="0.25">
      <c r="A763" s="57" t="str">
        <f t="shared" si="143"/>
        <v/>
      </c>
      <c r="B763" s="61"/>
      <c r="C763" s="61"/>
      <c r="D763" s="58"/>
      <c r="E763" s="61"/>
      <c r="F763" s="61"/>
      <c r="G763" s="272"/>
      <c r="H763" s="62"/>
      <c r="I763" s="273">
        <f t="shared" si="144"/>
        <v>0</v>
      </c>
      <c r="J763" s="272"/>
      <c r="K763" s="62"/>
      <c r="L763" s="270">
        <f t="shared" si="145"/>
        <v>0</v>
      </c>
      <c r="M763" s="272"/>
      <c r="N763" s="62"/>
      <c r="O763" s="270">
        <f t="shared" si="146"/>
        <v>0</v>
      </c>
      <c r="P763" s="272"/>
      <c r="Q763" s="62"/>
      <c r="R763" s="271">
        <f t="shared" si="147"/>
        <v>0</v>
      </c>
      <c r="S763" s="272"/>
      <c r="T763" s="62"/>
      <c r="U763" s="270">
        <f t="shared" si="148"/>
        <v>0</v>
      </c>
      <c r="V763" s="272"/>
      <c r="W763" s="62"/>
      <c r="X763" s="270">
        <f t="shared" si="149"/>
        <v>0</v>
      </c>
      <c r="Y763" s="270">
        <f t="shared" si="150"/>
        <v>0</v>
      </c>
      <c r="Z763" s="61"/>
      <c r="AA763" s="61"/>
      <c r="AB763" s="60" t="str">
        <f t="shared" si="151"/>
        <v/>
      </c>
      <c r="AC763" s="21" t="b">
        <f t="shared" si="152"/>
        <v>0</v>
      </c>
      <c r="AD763" s="21" t="b">
        <f t="shared" si="153"/>
        <v>0</v>
      </c>
      <c r="AE763" s="21" t="b">
        <f t="shared" si="154"/>
        <v>0</v>
      </c>
      <c r="AF763" s="21" t="b">
        <f ca="1">OR(AND($AC763,NOT($AD763)),AND($AC763,OR(AND($G763="",$H763&lt;&gt;""),AND($G763&lt;&gt;"",$H763=""),AND($J763="",$K763&lt;&gt;""),AND($J763&lt;&gt;"",$K763=""),AND($M763="",$N763&lt;&gt;""),AND($M763&lt;&gt;"",$N763=""),AND($P763="",$Q763&lt;&gt;""),AND($P763&lt;&gt;"",$Q763=""),AND($S763="",$T763&lt;&gt;""),AND($S763&lt;&gt;"",$T763=""),AND($V763="",$W763&lt;&gt;""),AND($V763&lt;&gt;"",$W763=""))),AND($C763&lt;&gt;"",$E763&lt;&gt;"",LEFT(TRIM($C763),1)&lt;&gt;LEFT(TRIM($E763),1)),IF(OR($E763="",$F763=""),FALSE(),IFERROR(COUNTIF(INDIRECT("UNITS_"&amp;SUBSTITUTE(LEFT($E763,FIND(" ",$E763&amp;" ")-1),".","_")),$F763)=0,TRUE())),AND($B763&lt;&gt;"",OR(ISNUMBER(SEARCH("outro",LOWER($B763))),ISNUMBER(SEARCH("divers",LOWER($B763))),ISNUMBER(SEARCH("etc",LOWER($B763))))),OR(AND(ISNUMBER(SEARCH("comunic",LOWER($B763))),LEFT($E763,3)&lt;&gt;"4.4"),AND(ISNUMBER(SEARCH("monitor",LOWER($B763))),NOT(OR(LEFT($E763,3)="1.5",LEFT($E763,3)="2.5")))),AND($B763&lt;&gt;"",OR(LEFT($C763,1)="1",LEFT($C763,1)="2"),$D763=""),AND($D763&lt;&gt;"",NOT(OR(LEFT($C763,1)="1",LEFT($C763,1)="2"))),AND($D763&lt;&gt;"",COUNTIF(' PROJETO'!$B$14:$B$16,$D763)=0),IF($D763="",FALSE(),IF(COUNTIF(' PROJETO'!$B$14:$B$16,$D763)=0,FALSE(),IFERROR(INDEX(' PROJETO'!$C$14:$C$16,MATCH($D763,' PROJETO'!$B$14:$B$16,0))&lt;&gt;"Sim",FALSE()))))</f>
        <v>0</v>
      </c>
      <c r="AG763" s="21" t="b">
        <f>AND($AC763,$Y763&gt;'CONFG.  LISTAS'!$F$4,$Z763="",$AA763="")</f>
        <v>0</v>
      </c>
      <c r="AH763" s="21" t="str">
        <f t="shared" si="155"/>
        <v/>
      </c>
      <c r="AI763" s="43" t="str">
        <f ca="1">IF(NOT($AC763),"",IF(OR($B763="",$C763="",$E763="",$F763=""),"Preencha descrição, categoria, tipo e unidade.",IF(AND($B763&lt;&gt;"",OR(LEFT($C763,1)="1",LEFT($C763,1)="2"),$D763=""),"Informe a prática de restauração para itens diretos.",IF(AND($D763&lt;&gt;"",NOT(OR(LEFT($C763,1)="1",LEFT($C763,1)="2"))),"Custos indiretos não devem pertencer a uma prática específica.",IF(AND($D763&lt;&gt;"",COUNTIF(' PROJETO'!$B$14:$B$16,$D763)=0),"Prática de restauração inválida ou não cadastrada.",IF(IF($D763="",FALSE(),IF(COUNTIF(' PROJETO'!$B$14:$B$16,$D763)=0,FALSE(),IFERROR(INDEX(' PROJETO'!$C$14:$C$16,MATCH($D763,' PROJETO'!$B$14:$B$16,0))&lt;&gt;"Sim",FALSE()))),"A prática informada no item não foi selecionada na aba Projeto.",IF(AND(MAX($I763,$L763,$O763,$R763,$U763,$X763)&gt;'CONFG.  LISTAS'!$F$4,NOT(OR($Z763&lt;&gt;"",$AA763&lt;&gt;""))),"Memorial de cálculo ou anexo obrigatório não informado para item acima do limite.",IF(OR(AND($G763&lt;&gt;"",$H763&lt;&gt;"",OR($G763&lt;=0,$H763&lt;=0)),AND($J763&lt;&gt;"",$K763&lt;&gt;"",OR($J763&lt;=0,$K763&lt;=0)),AND($M763&lt;&gt;"",$N763&lt;&gt;"",OR($M763&lt;=0,$N763&lt;=0)),AND($P763&lt;&gt;"",$Q763&lt;&gt;"",OR($P763&lt;=0,$Q763&lt;=0)),AND($S763&lt;&gt;"",$T763&lt;&gt;"",OR($S763&lt;=0,$T763&lt;=0)),AND($V763&lt;&gt;"",$W763&lt;&gt;"",OR($V763&lt;=0,$W763&lt;=0))),"Revise os valores informados: valor unitário e quantidade devem ser maiores que zero.",IF(OR(AND($G763="",$H763&lt;&gt;""),AND($G763&lt;&gt;"",$H763=""),AND($J763="",$K763&lt;&gt;""),AND($J763&lt;&gt;"",$K763=""),AND($M763="",$N763&lt;&gt;""),AND($M763&lt;&gt;"",$N763=""),AND($P763="",$Q763&lt;&gt;""),AND($P763&lt;&gt;"",$Q763=""),AND($S763="",$T763&lt;&gt;""),AND($S763&lt;&gt;"",$T763=""),AND($V763="",$W763&lt;&gt;""),AND($V763&lt;&gt;"",$W763="")),"Há ano preenchido parcialmente: "&amp;TRIM(IF(AND($G763="",$H763&lt;&gt;""),"Ano 1 (falta valor unitário); ","")&amp;IF(AND($G763&lt;&gt;"",$H763=""),"Ano 1 (falta quantidade); ","")&amp;IF(AND($J763="",$K763&lt;&gt;""),"Ano 2 (falta valor unitário); ","")&amp;IF(AND($J763&lt;&gt;"",$K763=""),"Ano 2 (falta quantidade); ","")&amp;IF(AND($M763="",$N763&lt;&gt;""),"Ano 3 (falta valor unitário); ","")&amp;IF(AND($M763&lt;&gt;"",$N763=""),"Ano 3 (falta quantidade); ","")&amp;IF(AND($P763="",$Q763&lt;&gt;""),"Ano 4 (falta valor unitário); ","")&amp;IF(AND($P763&lt;&gt;"",$Q763=""),"Ano 4 (falta quantidade); ","")&amp;IF(AND($S763="",$T763&lt;&gt;""),"Ano 5 (falta valor unitário); ","")&amp;IF(AND($S763&lt;&gt;"",$T763=""),"Ano 5 (falta quantidade); ","")&amp;IF(AND($V763="",$W763&lt;&gt;""),"Ano 6 (falta valor unitário); ","")&amp;IF(AND($V763&lt;&gt;"",$W763=""),"Ano 6 (falta quantidade); ","")), IF(NOT(OR(AND($G763&lt;&gt;"",$H763&lt;&gt;""),AND($J763&lt;&gt;"",$K763&lt;&gt;""),AND($M763&lt;&gt;"",$N763&lt;&gt;""),AND($P763&lt;&gt;"",$Q763&lt;&gt;""),AND($S763&lt;&gt;"",$T763&lt;&gt;""),AND($V763&lt;&gt;"",$W763&lt;&gt;""))),"Informe pelo menos um ano completo com valor unitário e quantidade.",IF(AND($C763&lt;&gt;"",$E763&lt;&gt;"",LEFT(TRIM($C763),1)&lt;&gt;LEFT(TRIM($E763),1)),"Categoria e tipo estão incompatíveis.",IF(IF(OR($E763="",$F763=""),FALSE(),IFERROR(COUNTIF(INDIRECT("UNITS_"&amp;SUBSTITUTE(LEFT($E763,FIND(" ",$E763&amp;" ")-1),".","_")),$F763)=0,TRUE())),"Unidade incompatível com o tipo selecionado.",IF(OR(AND(ISNUMBER(SEARCH("comunic",LOWER($B763))),LEFT($E763,3)&lt;&gt;"4.4"),AND(ISNUMBER(SEARCH("monitor",LOWER($B763))),NOT(OR(LEFT($E763,3)="1.5",LEFT($E763,3)="2.5")))),"Revise a classificação do item conforme as regras de preenchimento.",IF(AND($B763&lt;&gt;"",OR(ISNUMBER(SEARCH("outro",LOWER($B763))),ISNUMBER(SEARCH("divers",LOWER($B763))),ISNUMBER(SEARCH("kit",LOWER($B763))),ISNUMBER(SEARCH("ferrament",LOWER($B763))),ISNUMBER(SEARCH("epi",LOWER($B763)))),NOT(OR($Z763&lt;&gt;"",$AA763&lt;&gt;""))),"Descrição muito genérica: detalhe melhor o item e registre o racional no memorial ou em anexo.",IF(AND($Y763=0,$B763&lt;&gt;"",OR($G763&lt;&gt;"",$H763&lt;&gt;"",$J763&lt;&gt;"",$K763&lt;&gt;"",$M763&lt;&gt;"",$N763&lt;&gt;"",$P763&lt;&gt;"",$Q763&lt;&gt;"",$S763&lt;&gt;"",$T763&lt;&gt;"",$V763&lt;&gt;"",$W763&lt;&gt;"")),"O item possui dados lançados, mas o total está zerado. Revise os valores informados.","")))))))))))))))</f>
        <v/>
      </c>
    </row>
    <row r="764" spans="1:35" ht="14.25" customHeight="1" x14ac:dyDescent="0.25">
      <c r="A764" s="57" t="str">
        <f t="shared" si="143"/>
        <v/>
      </c>
      <c r="B764" s="58"/>
      <c r="C764" s="58"/>
      <c r="D764" s="58"/>
      <c r="E764" s="58"/>
      <c r="F764" s="58"/>
      <c r="G764" s="269"/>
      <c r="H764" s="59"/>
      <c r="I764" s="273">
        <f t="shared" si="144"/>
        <v>0</v>
      </c>
      <c r="J764" s="269"/>
      <c r="K764" s="59"/>
      <c r="L764" s="270">
        <f t="shared" si="145"/>
        <v>0</v>
      </c>
      <c r="M764" s="269"/>
      <c r="N764" s="59"/>
      <c r="O764" s="270">
        <f t="shared" si="146"/>
        <v>0</v>
      </c>
      <c r="P764" s="269"/>
      <c r="Q764" s="59"/>
      <c r="R764" s="271">
        <f t="shared" si="147"/>
        <v>0</v>
      </c>
      <c r="S764" s="269"/>
      <c r="T764" s="59"/>
      <c r="U764" s="270">
        <f t="shared" si="148"/>
        <v>0</v>
      </c>
      <c r="V764" s="269"/>
      <c r="W764" s="59"/>
      <c r="X764" s="270">
        <f t="shared" si="149"/>
        <v>0</v>
      </c>
      <c r="Y764" s="270">
        <f t="shared" si="150"/>
        <v>0</v>
      </c>
      <c r="Z764" s="58"/>
      <c r="AA764" s="58"/>
      <c r="AB764" s="60" t="str">
        <f t="shared" si="151"/>
        <v/>
      </c>
      <c r="AC764" s="21" t="b">
        <f t="shared" si="152"/>
        <v>0</v>
      </c>
      <c r="AD764" s="21" t="b">
        <f t="shared" si="153"/>
        <v>0</v>
      </c>
      <c r="AE764" s="21" t="b">
        <f t="shared" si="154"/>
        <v>0</v>
      </c>
      <c r="AF764" s="21" t="b">
        <f ca="1">OR(AND($AC764,NOT($AD764)),AND($AC764,OR(AND($G764="",$H764&lt;&gt;""),AND($G764&lt;&gt;"",$H764=""),AND($J764="",$K764&lt;&gt;""),AND($J764&lt;&gt;"",$K764=""),AND($M764="",$N764&lt;&gt;""),AND($M764&lt;&gt;"",$N764=""),AND($P764="",$Q764&lt;&gt;""),AND($P764&lt;&gt;"",$Q764=""),AND($S764="",$T764&lt;&gt;""),AND($S764&lt;&gt;"",$T764=""),AND($V764="",$W764&lt;&gt;""),AND($V764&lt;&gt;"",$W764=""))),AND($C764&lt;&gt;"",$E764&lt;&gt;"",LEFT(TRIM($C764),1)&lt;&gt;LEFT(TRIM($E764),1)),IF(OR($E764="",$F764=""),FALSE(),IFERROR(COUNTIF(INDIRECT("UNITS_"&amp;SUBSTITUTE(LEFT($E764,FIND(" ",$E764&amp;" ")-1),".","_")),$F764)=0,TRUE())),AND($B764&lt;&gt;"",OR(ISNUMBER(SEARCH("outro",LOWER($B764))),ISNUMBER(SEARCH("divers",LOWER($B764))),ISNUMBER(SEARCH("etc",LOWER($B764))))),OR(AND(ISNUMBER(SEARCH("comunic",LOWER($B764))),LEFT($E764,3)&lt;&gt;"4.4"),AND(ISNUMBER(SEARCH("monitor",LOWER($B764))),NOT(OR(LEFT($E764,3)="1.5",LEFT($E764,3)="2.5")))),AND($B764&lt;&gt;"",OR(LEFT($C764,1)="1",LEFT($C764,1)="2"),$D764=""),AND($D764&lt;&gt;"",NOT(OR(LEFT($C764,1)="1",LEFT($C764,1)="2"))),AND($D764&lt;&gt;"",COUNTIF(' PROJETO'!$B$14:$B$16,$D764)=0),IF($D764="",FALSE(),IF(COUNTIF(' PROJETO'!$B$14:$B$16,$D764)=0,FALSE(),IFERROR(INDEX(' PROJETO'!$C$14:$C$16,MATCH($D764,' PROJETO'!$B$14:$B$16,0))&lt;&gt;"Sim",FALSE()))))</f>
        <v>0</v>
      </c>
      <c r="AG764" s="21" t="b">
        <f>AND($AC764,$Y764&gt;'CONFG.  LISTAS'!$F$4,$Z764="",$AA764="")</f>
        <v>0</v>
      </c>
      <c r="AH764" s="21" t="str">
        <f t="shared" si="155"/>
        <v/>
      </c>
      <c r="AI764" s="43" t="str">
        <f ca="1">IF(NOT($AC764),"",IF(OR($B764="",$C764="",$E764="",$F764=""),"Preencha descrição, categoria, tipo e unidade.",IF(AND($B764&lt;&gt;"",OR(LEFT($C764,1)="1",LEFT($C764,1)="2"),$D764=""),"Informe a prática de restauração para itens diretos.",IF(AND($D764&lt;&gt;"",NOT(OR(LEFT($C764,1)="1",LEFT($C764,1)="2"))),"Custos indiretos não devem pertencer a uma prática específica.",IF(AND($D764&lt;&gt;"",COUNTIF(' PROJETO'!$B$14:$B$16,$D764)=0),"Prática de restauração inválida ou não cadastrada.",IF(IF($D764="",FALSE(),IF(COUNTIF(' PROJETO'!$B$14:$B$16,$D764)=0,FALSE(),IFERROR(INDEX(' PROJETO'!$C$14:$C$16,MATCH($D764,' PROJETO'!$B$14:$B$16,0))&lt;&gt;"Sim",FALSE()))),"A prática informada no item não foi selecionada na aba Projeto.",IF(AND(MAX($I764,$L764,$O764,$R764,$U764,$X764)&gt;'CONFG.  LISTAS'!$F$4,NOT(OR($Z764&lt;&gt;"",$AA764&lt;&gt;""))),"Memorial de cálculo ou anexo obrigatório não informado para item acima do limite.",IF(OR(AND($G764&lt;&gt;"",$H764&lt;&gt;"",OR($G764&lt;=0,$H764&lt;=0)),AND($J764&lt;&gt;"",$K764&lt;&gt;"",OR($J764&lt;=0,$K764&lt;=0)),AND($M764&lt;&gt;"",$N764&lt;&gt;"",OR($M764&lt;=0,$N764&lt;=0)),AND($P764&lt;&gt;"",$Q764&lt;&gt;"",OR($P764&lt;=0,$Q764&lt;=0)),AND($S764&lt;&gt;"",$T764&lt;&gt;"",OR($S764&lt;=0,$T764&lt;=0)),AND($V764&lt;&gt;"",$W764&lt;&gt;"",OR($V764&lt;=0,$W764&lt;=0))),"Revise os valores informados: valor unitário e quantidade devem ser maiores que zero.",IF(OR(AND($G764="",$H764&lt;&gt;""),AND($G764&lt;&gt;"",$H764=""),AND($J764="",$K764&lt;&gt;""),AND($J764&lt;&gt;"",$K764=""),AND($M764="",$N764&lt;&gt;""),AND($M764&lt;&gt;"",$N764=""),AND($P764="",$Q764&lt;&gt;""),AND($P764&lt;&gt;"",$Q764=""),AND($S764="",$T764&lt;&gt;""),AND($S764&lt;&gt;"",$T764=""),AND($V764="",$W764&lt;&gt;""),AND($V764&lt;&gt;"",$W764="")),"Há ano preenchido parcialmente: "&amp;TRIM(IF(AND($G764="",$H764&lt;&gt;""),"Ano 1 (falta valor unitário); ","")&amp;IF(AND($G764&lt;&gt;"",$H764=""),"Ano 1 (falta quantidade); ","")&amp;IF(AND($J764="",$K764&lt;&gt;""),"Ano 2 (falta valor unitário); ","")&amp;IF(AND($J764&lt;&gt;"",$K764=""),"Ano 2 (falta quantidade); ","")&amp;IF(AND($M764="",$N764&lt;&gt;""),"Ano 3 (falta valor unitário); ","")&amp;IF(AND($M764&lt;&gt;"",$N764=""),"Ano 3 (falta quantidade); ","")&amp;IF(AND($P764="",$Q764&lt;&gt;""),"Ano 4 (falta valor unitário); ","")&amp;IF(AND($P764&lt;&gt;"",$Q764=""),"Ano 4 (falta quantidade); ","")&amp;IF(AND($S764="",$T764&lt;&gt;""),"Ano 5 (falta valor unitário); ","")&amp;IF(AND($S764&lt;&gt;"",$T764=""),"Ano 5 (falta quantidade); ","")&amp;IF(AND($V764="",$W764&lt;&gt;""),"Ano 6 (falta valor unitário); ","")&amp;IF(AND($V764&lt;&gt;"",$W764=""),"Ano 6 (falta quantidade); ","")), IF(NOT(OR(AND($G764&lt;&gt;"",$H764&lt;&gt;""),AND($J764&lt;&gt;"",$K764&lt;&gt;""),AND($M764&lt;&gt;"",$N764&lt;&gt;""),AND($P764&lt;&gt;"",$Q764&lt;&gt;""),AND($S764&lt;&gt;"",$T764&lt;&gt;""),AND($V764&lt;&gt;"",$W764&lt;&gt;""))),"Informe pelo menos um ano completo com valor unitário e quantidade.",IF(AND($C764&lt;&gt;"",$E764&lt;&gt;"",LEFT(TRIM($C764),1)&lt;&gt;LEFT(TRIM($E764),1)),"Categoria e tipo estão incompatíveis.",IF(IF(OR($E764="",$F764=""),FALSE(),IFERROR(COUNTIF(INDIRECT("UNITS_"&amp;SUBSTITUTE(LEFT($E764,FIND(" ",$E764&amp;" ")-1),".","_")),$F764)=0,TRUE())),"Unidade incompatível com o tipo selecionado.",IF(OR(AND(ISNUMBER(SEARCH("comunic",LOWER($B764))),LEFT($E764,3)&lt;&gt;"4.4"),AND(ISNUMBER(SEARCH("monitor",LOWER($B764))),NOT(OR(LEFT($E764,3)="1.5",LEFT($E764,3)="2.5")))),"Revise a classificação do item conforme as regras de preenchimento.",IF(AND($B764&lt;&gt;"",OR(ISNUMBER(SEARCH("outro",LOWER($B764))),ISNUMBER(SEARCH("divers",LOWER($B764))),ISNUMBER(SEARCH("kit",LOWER($B764))),ISNUMBER(SEARCH("ferrament",LOWER($B764))),ISNUMBER(SEARCH("epi",LOWER($B764)))),NOT(OR($Z764&lt;&gt;"",$AA764&lt;&gt;""))),"Descrição muito genérica: detalhe melhor o item e registre o racional no memorial ou em anexo.",IF(AND($Y764=0,$B764&lt;&gt;"",OR($G764&lt;&gt;"",$H764&lt;&gt;"",$J764&lt;&gt;"",$K764&lt;&gt;"",$M764&lt;&gt;"",$N764&lt;&gt;"",$P764&lt;&gt;"",$Q764&lt;&gt;"",$S764&lt;&gt;"",$T764&lt;&gt;"",$V764&lt;&gt;"",$W764&lt;&gt;"")),"O item possui dados lançados, mas o total está zerado. Revise os valores informados.","")))))))))))))))</f>
        <v/>
      </c>
    </row>
    <row r="765" spans="1:35" ht="14.25" customHeight="1" x14ac:dyDescent="0.25">
      <c r="A765" s="57" t="str">
        <f t="shared" si="143"/>
        <v/>
      </c>
      <c r="B765" s="61"/>
      <c r="C765" s="61"/>
      <c r="D765" s="58"/>
      <c r="E765" s="61"/>
      <c r="F765" s="61"/>
      <c r="G765" s="272"/>
      <c r="H765" s="62"/>
      <c r="I765" s="273">
        <f t="shared" si="144"/>
        <v>0</v>
      </c>
      <c r="J765" s="272"/>
      <c r="K765" s="62"/>
      <c r="L765" s="270">
        <f t="shared" si="145"/>
        <v>0</v>
      </c>
      <c r="M765" s="272"/>
      <c r="N765" s="62"/>
      <c r="O765" s="270">
        <f t="shared" si="146"/>
        <v>0</v>
      </c>
      <c r="P765" s="272"/>
      <c r="Q765" s="62"/>
      <c r="R765" s="271">
        <f t="shared" si="147"/>
        <v>0</v>
      </c>
      <c r="S765" s="272"/>
      <c r="T765" s="62"/>
      <c r="U765" s="270">
        <f t="shared" si="148"/>
        <v>0</v>
      </c>
      <c r="V765" s="272"/>
      <c r="W765" s="62"/>
      <c r="X765" s="270">
        <f t="shared" si="149"/>
        <v>0</v>
      </c>
      <c r="Y765" s="270">
        <f t="shared" si="150"/>
        <v>0</v>
      </c>
      <c r="Z765" s="61"/>
      <c r="AA765" s="61"/>
      <c r="AB765" s="60" t="str">
        <f t="shared" si="151"/>
        <v/>
      </c>
      <c r="AC765" s="21" t="b">
        <f t="shared" si="152"/>
        <v>0</v>
      </c>
      <c r="AD765" s="21" t="b">
        <f t="shared" si="153"/>
        <v>0</v>
      </c>
      <c r="AE765" s="21" t="b">
        <f t="shared" si="154"/>
        <v>0</v>
      </c>
      <c r="AF765" s="21" t="b">
        <f ca="1">OR(AND($AC765,NOT($AD765)),AND($AC765,OR(AND($G765="",$H765&lt;&gt;""),AND($G765&lt;&gt;"",$H765=""),AND($J765="",$K765&lt;&gt;""),AND($J765&lt;&gt;"",$K765=""),AND($M765="",$N765&lt;&gt;""),AND($M765&lt;&gt;"",$N765=""),AND($P765="",$Q765&lt;&gt;""),AND($P765&lt;&gt;"",$Q765=""),AND($S765="",$T765&lt;&gt;""),AND($S765&lt;&gt;"",$T765=""),AND($V765="",$W765&lt;&gt;""),AND($V765&lt;&gt;"",$W765=""))),AND($C765&lt;&gt;"",$E765&lt;&gt;"",LEFT(TRIM($C765),1)&lt;&gt;LEFT(TRIM($E765),1)),IF(OR($E765="",$F765=""),FALSE(),IFERROR(COUNTIF(INDIRECT("UNITS_"&amp;SUBSTITUTE(LEFT($E765,FIND(" ",$E765&amp;" ")-1),".","_")),$F765)=0,TRUE())),AND($B765&lt;&gt;"",OR(ISNUMBER(SEARCH("outro",LOWER($B765))),ISNUMBER(SEARCH("divers",LOWER($B765))),ISNUMBER(SEARCH("etc",LOWER($B765))))),OR(AND(ISNUMBER(SEARCH("comunic",LOWER($B765))),LEFT($E765,3)&lt;&gt;"4.4"),AND(ISNUMBER(SEARCH("monitor",LOWER($B765))),NOT(OR(LEFT($E765,3)="1.5",LEFT($E765,3)="2.5")))),AND($B765&lt;&gt;"",OR(LEFT($C765,1)="1",LEFT($C765,1)="2"),$D765=""),AND($D765&lt;&gt;"",NOT(OR(LEFT($C765,1)="1",LEFT($C765,1)="2"))),AND($D765&lt;&gt;"",COUNTIF(' PROJETO'!$B$14:$B$16,$D765)=0),IF($D765="",FALSE(),IF(COUNTIF(' PROJETO'!$B$14:$B$16,$D765)=0,FALSE(),IFERROR(INDEX(' PROJETO'!$C$14:$C$16,MATCH($D765,' PROJETO'!$B$14:$B$16,0))&lt;&gt;"Sim",FALSE()))))</f>
        <v>0</v>
      </c>
      <c r="AG765" s="21" t="b">
        <f>AND($AC765,$Y765&gt;'CONFG.  LISTAS'!$F$4,$Z765="",$AA765="")</f>
        <v>0</v>
      </c>
      <c r="AH765" s="21" t="str">
        <f t="shared" si="155"/>
        <v/>
      </c>
      <c r="AI765" s="43" t="str">
        <f ca="1">IF(NOT($AC765),"",IF(OR($B765="",$C765="",$E765="",$F765=""),"Preencha descrição, categoria, tipo e unidade.",IF(AND($B765&lt;&gt;"",OR(LEFT($C765,1)="1",LEFT($C765,1)="2"),$D765=""),"Informe a prática de restauração para itens diretos.",IF(AND($D765&lt;&gt;"",NOT(OR(LEFT($C765,1)="1",LEFT($C765,1)="2"))),"Custos indiretos não devem pertencer a uma prática específica.",IF(AND($D765&lt;&gt;"",COUNTIF(' PROJETO'!$B$14:$B$16,$D765)=0),"Prática de restauração inválida ou não cadastrada.",IF(IF($D765="",FALSE(),IF(COUNTIF(' PROJETO'!$B$14:$B$16,$D765)=0,FALSE(),IFERROR(INDEX(' PROJETO'!$C$14:$C$16,MATCH($D765,' PROJETO'!$B$14:$B$16,0))&lt;&gt;"Sim",FALSE()))),"A prática informada no item não foi selecionada na aba Projeto.",IF(AND(MAX($I765,$L765,$O765,$R765,$U765,$X765)&gt;'CONFG.  LISTAS'!$F$4,NOT(OR($Z765&lt;&gt;"",$AA765&lt;&gt;""))),"Memorial de cálculo ou anexo obrigatório não informado para item acima do limite.",IF(OR(AND($G765&lt;&gt;"",$H765&lt;&gt;"",OR($G765&lt;=0,$H765&lt;=0)),AND($J765&lt;&gt;"",$K765&lt;&gt;"",OR($J765&lt;=0,$K765&lt;=0)),AND($M765&lt;&gt;"",$N765&lt;&gt;"",OR($M765&lt;=0,$N765&lt;=0)),AND($P765&lt;&gt;"",$Q765&lt;&gt;"",OR($P765&lt;=0,$Q765&lt;=0)),AND($S765&lt;&gt;"",$T765&lt;&gt;"",OR($S765&lt;=0,$T765&lt;=0)),AND($V765&lt;&gt;"",$W765&lt;&gt;"",OR($V765&lt;=0,$W765&lt;=0))),"Revise os valores informados: valor unitário e quantidade devem ser maiores que zero.",IF(OR(AND($G765="",$H765&lt;&gt;""),AND($G765&lt;&gt;"",$H765=""),AND($J765="",$K765&lt;&gt;""),AND($J765&lt;&gt;"",$K765=""),AND($M765="",$N765&lt;&gt;""),AND($M765&lt;&gt;"",$N765=""),AND($P765="",$Q765&lt;&gt;""),AND($P765&lt;&gt;"",$Q765=""),AND($S765="",$T765&lt;&gt;""),AND($S765&lt;&gt;"",$T765=""),AND($V765="",$W765&lt;&gt;""),AND($V765&lt;&gt;"",$W765="")),"Há ano preenchido parcialmente: "&amp;TRIM(IF(AND($G765="",$H765&lt;&gt;""),"Ano 1 (falta valor unitário); ","")&amp;IF(AND($G765&lt;&gt;"",$H765=""),"Ano 1 (falta quantidade); ","")&amp;IF(AND($J765="",$K765&lt;&gt;""),"Ano 2 (falta valor unitário); ","")&amp;IF(AND($J765&lt;&gt;"",$K765=""),"Ano 2 (falta quantidade); ","")&amp;IF(AND($M765="",$N765&lt;&gt;""),"Ano 3 (falta valor unitário); ","")&amp;IF(AND($M765&lt;&gt;"",$N765=""),"Ano 3 (falta quantidade); ","")&amp;IF(AND($P765="",$Q765&lt;&gt;""),"Ano 4 (falta valor unitário); ","")&amp;IF(AND($P765&lt;&gt;"",$Q765=""),"Ano 4 (falta quantidade); ","")&amp;IF(AND($S765="",$T765&lt;&gt;""),"Ano 5 (falta valor unitário); ","")&amp;IF(AND($S765&lt;&gt;"",$T765=""),"Ano 5 (falta quantidade); ","")&amp;IF(AND($V765="",$W765&lt;&gt;""),"Ano 6 (falta valor unitário); ","")&amp;IF(AND($V765&lt;&gt;"",$W765=""),"Ano 6 (falta quantidade); ","")), IF(NOT(OR(AND($G765&lt;&gt;"",$H765&lt;&gt;""),AND($J765&lt;&gt;"",$K765&lt;&gt;""),AND($M765&lt;&gt;"",$N765&lt;&gt;""),AND($P765&lt;&gt;"",$Q765&lt;&gt;""),AND($S765&lt;&gt;"",$T765&lt;&gt;""),AND($V765&lt;&gt;"",$W765&lt;&gt;""))),"Informe pelo menos um ano completo com valor unitário e quantidade.",IF(AND($C765&lt;&gt;"",$E765&lt;&gt;"",LEFT(TRIM($C765),1)&lt;&gt;LEFT(TRIM($E765),1)),"Categoria e tipo estão incompatíveis.",IF(IF(OR($E765="",$F765=""),FALSE(),IFERROR(COUNTIF(INDIRECT("UNITS_"&amp;SUBSTITUTE(LEFT($E765,FIND(" ",$E765&amp;" ")-1),".","_")),$F765)=0,TRUE())),"Unidade incompatível com o tipo selecionado.",IF(OR(AND(ISNUMBER(SEARCH("comunic",LOWER($B765))),LEFT($E765,3)&lt;&gt;"4.4"),AND(ISNUMBER(SEARCH("monitor",LOWER($B765))),NOT(OR(LEFT($E765,3)="1.5",LEFT($E765,3)="2.5")))),"Revise a classificação do item conforme as regras de preenchimento.",IF(AND($B765&lt;&gt;"",OR(ISNUMBER(SEARCH("outro",LOWER($B765))),ISNUMBER(SEARCH("divers",LOWER($B765))),ISNUMBER(SEARCH("kit",LOWER($B765))),ISNUMBER(SEARCH("ferrament",LOWER($B765))),ISNUMBER(SEARCH("epi",LOWER($B765)))),NOT(OR($Z765&lt;&gt;"",$AA765&lt;&gt;""))),"Descrição muito genérica: detalhe melhor o item e registre o racional no memorial ou em anexo.",IF(AND($Y765=0,$B765&lt;&gt;"",OR($G765&lt;&gt;"",$H765&lt;&gt;"",$J765&lt;&gt;"",$K765&lt;&gt;"",$M765&lt;&gt;"",$N765&lt;&gt;"",$P765&lt;&gt;"",$Q765&lt;&gt;"",$S765&lt;&gt;"",$T765&lt;&gt;"",$V765&lt;&gt;"",$W765&lt;&gt;"")),"O item possui dados lançados, mas o total está zerado. Revise os valores informados.","")))))))))))))))</f>
        <v/>
      </c>
    </row>
    <row r="766" spans="1:35" ht="14.25" customHeight="1" x14ac:dyDescent="0.25">
      <c r="A766" s="57" t="str">
        <f t="shared" si="143"/>
        <v/>
      </c>
      <c r="B766" s="58"/>
      <c r="C766" s="58"/>
      <c r="D766" s="58"/>
      <c r="E766" s="58"/>
      <c r="F766" s="58"/>
      <c r="G766" s="269"/>
      <c r="H766" s="59"/>
      <c r="I766" s="273">
        <f t="shared" si="144"/>
        <v>0</v>
      </c>
      <c r="J766" s="269"/>
      <c r="K766" s="59"/>
      <c r="L766" s="270">
        <f t="shared" si="145"/>
        <v>0</v>
      </c>
      <c r="M766" s="269"/>
      <c r="N766" s="59"/>
      <c r="O766" s="270">
        <f t="shared" si="146"/>
        <v>0</v>
      </c>
      <c r="P766" s="269"/>
      <c r="Q766" s="59"/>
      <c r="R766" s="271">
        <f t="shared" si="147"/>
        <v>0</v>
      </c>
      <c r="S766" s="269"/>
      <c r="T766" s="59"/>
      <c r="U766" s="270">
        <f t="shared" si="148"/>
        <v>0</v>
      </c>
      <c r="V766" s="269"/>
      <c r="W766" s="59"/>
      <c r="X766" s="270">
        <f t="shared" si="149"/>
        <v>0</v>
      </c>
      <c r="Y766" s="270">
        <f t="shared" si="150"/>
        <v>0</v>
      </c>
      <c r="Z766" s="58"/>
      <c r="AA766" s="58"/>
      <c r="AB766" s="60" t="str">
        <f t="shared" si="151"/>
        <v/>
      </c>
      <c r="AC766" s="21" t="b">
        <f t="shared" si="152"/>
        <v>0</v>
      </c>
      <c r="AD766" s="21" t="b">
        <f t="shared" si="153"/>
        <v>0</v>
      </c>
      <c r="AE766" s="21" t="b">
        <f t="shared" si="154"/>
        <v>0</v>
      </c>
      <c r="AF766" s="21" t="b">
        <f ca="1">OR(AND($AC766,NOT($AD766)),AND($AC766,OR(AND($G766="",$H766&lt;&gt;""),AND($G766&lt;&gt;"",$H766=""),AND($J766="",$K766&lt;&gt;""),AND($J766&lt;&gt;"",$K766=""),AND($M766="",$N766&lt;&gt;""),AND($M766&lt;&gt;"",$N766=""),AND($P766="",$Q766&lt;&gt;""),AND($P766&lt;&gt;"",$Q766=""),AND($S766="",$T766&lt;&gt;""),AND($S766&lt;&gt;"",$T766=""),AND($V766="",$W766&lt;&gt;""),AND($V766&lt;&gt;"",$W766=""))),AND($C766&lt;&gt;"",$E766&lt;&gt;"",LEFT(TRIM($C766),1)&lt;&gt;LEFT(TRIM($E766),1)),IF(OR($E766="",$F766=""),FALSE(),IFERROR(COUNTIF(INDIRECT("UNITS_"&amp;SUBSTITUTE(LEFT($E766,FIND(" ",$E766&amp;" ")-1),".","_")),$F766)=0,TRUE())),AND($B766&lt;&gt;"",OR(ISNUMBER(SEARCH("outro",LOWER($B766))),ISNUMBER(SEARCH("divers",LOWER($B766))),ISNUMBER(SEARCH("etc",LOWER($B766))))),OR(AND(ISNUMBER(SEARCH("comunic",LOWER($B766))),LEFT($E766,3)&lt;&gt;"4.4"),AND(ISNUMBER(SEARCH("monitor",LOWER($B766))),NOT(OR(LEFT($E766,3)="1.5",LEFT($E766,3)="2.5")))),AND($B766&lt;&gt;"",OR(LEFT($C766,1)="1",LEFT($C766,1)="2"),$D766=""),AND($D766&lt;&gt;"",NOT(OR(LEFT($C766,1)="1",LEFT($C766,1)="2"))),AND($D766&lt;&gt;"",COUNTIF(' PROJETO'!$B$14:$B$16,$D766)=0),IF($D766="",FALSE(),IF(COUNTIF(' PROJETO'!$B$14:$B$16,$D766)=0,FALSE(),IFERROR(INDEX(' PROJETO'!$C$14:$C$16,MATCH($D766,' PROJETO'!$B$14:$B$16,0))&lt;&gt;"Sim",FALSE()))))</f>
        <v>0</v>
      </c>
      <c r="AG766" s="21" t="b">
        <f>AND($AC766,$Y766&gt;'CONFG.  LISTAS'!$F$4,$Z766="",$AA766="")</f>
        <v>0</v>
      </c>
      <c r="AH766" s="21" t="str">
        <f t="shared" si="155"/>
        <v/>
      </c>
      <c r="AI766" s="43" t="str">
        <f ca="1">IF(NOT($AC766),"",IF(OR($B766="",$C766="",$E766="",$F766=""),"Preencha descrição, categoria, tipo e unidade.",IF(AND($B766&lt;&gt;"",OR(LEFT($C766,1)="1",LEFT($C766,1)="2"),$D766=""),"Informe a prática de restauração para itens diretos.",IF(AND($D766&lt;&gt;"",NOT(OR(LEFT($C766,1)="1",LEFT($C766,1)="2"))),"Custos indiretos não devem pertencer a uma prática específica.",IF(AND($D766&lt;&gt;"",COUNTIF(' PROJETO'!$B$14:$B$16,$D766)=0),"Prática de restauração inválida ou não cadastrada.",IF(IF($D766="",FALSE(),IF(COUNTIF(' PROJETO'!$B$14:$B$16,$D766)=0,FALSE(),IFERROR(INDEX(' PROJETO'!$C$14:$C$16,MATCH($D766,' PROJETO'!$B$14:$B$16,0))&lt;&gt;"Sim",FALSE()))),"A prática informada no item não foi selecionada na aba Projeto.",IF(AND(MAX($I766,$L766,$O766,$R766,$U766,$X766)&gt;'CONFG.  LISTAS'!$F$4,NOT(OR($Z766&lt;&gt;"",$AA766&lt;&gt;""))),"Memorial de cálculo ou anexo obrigatório não informado para item acima do limite.",IF(OR(AND($G766&lt;&gt;"",$H766&lt;&gt;"",OR($G766&lt;=0,$H766&lt;=0)),AND($J766&lt;&gt;"",$K766&lt;&gt;"",OR($J766&lt;=0,$K766&lt;=0)),AND($M766&lt;&gt;"",$N766&lt;&gt;"",OR($M766&lt;=0,$N766&lt;=0)),AND($P766&lt;&gt;"",$Q766&lt;&gt;"",OR($P766&lt;=0,$Q766&lt;=0)),AND($S766&lt;&gt;"",$T766&lt;&gt;"",OR($S766&lt;=0,$T766&lt;=0)),AND($V766&lt;&gt;"",$W766&lt;&gt;"",OR($V766&lt;=0,$W766&lt;=0))),"Revise os valores informados: valor unitário e quantidade devem ser maiores que zero.",IF(OR(AND($G766="",$H766&lt;&gt;""),AND($G766&lt;&gt;"",$H766=""),AND($J766="",$K766&lt;&gt;""),AND($J766&lt;&gt;"",$K766=""),AND($M766="",$N766&lt;&gt;""),AND($M766&lt;&gt;"",$N766=""),AND($P766="",$Q766&lt;&gt;""),AND($P766&lt;&gt;"",$Q766=""),AND($S766="",$T766&lt;&gt;""),AND($S766&lt;&gt;"",$T766=""),AND($V766="",$W766&lt;&gt;""),AND($V766&lt;&gt;"",$W766="")),"Há ano preenchido parcialmente: "&amp;TRIM(IF(AND($G766="",$H766&lt;&gt;""),"Ano 1 (falta valor unitário); ","")&amp;IF(AND($G766&lt;&gt;"",$H766=""),"Ano 1 (falta quantidade); ","")&amp;IF(AND($J766="",$K766&lt;&gt;""),"Ano 2 (falta valor unitário); ","")&amp;IF(AND($J766&lt;&gt;"",$K766=""),"Ano 2 (falta quantidade); ","")&amp;IF(AND($M766="",$N766&lt;&gt;""),"Ano 3 (falta valor unitário); ","")&amp;IF(AND($M766&lt;&gt;"",$N766=""),"Ano 3 (falta quantidade); ","")&amp;IF(AND($P766="",$Q766&lt;&gt;""),"Ano 4 (falta valor unitário); ","")&amp;IF(AND($P766&lt;&gt;"",$Q766=""),"Ano 4 (falta quantidade); ","")&amp;IF(AND($S766="",$T766&lt;&gt;""),"Ano 5 (falta valor unitário); ","")&amp;IF(AND($S766&lt;&gt;"",$T766=""),"Ano 5 (falta quantidade); ","")&amp;IF(AND($V766="",$W766&lt;&gt;""),"Ano 6 (falta valor unitário); ","")&amp;IF(AND($V766&lt;&gt;"",$W766=""),"Ano 6 (falta quantidade); ","")), IF(NOT(OR(AND($G766&lt;&gt;"",$H766&lt;&gt;""),AND($J766&lt;&gt;"",$K766&lt;&gt;""),AND($M766&lt;&gt;"",$N766&lt;&gt;""),AND($P766&lt;&gt;"",$Q766&lt;&gt;""),AND($S766&lt;&gt;"",$T766&lt;&gt;""),AND($V766&lt;&gt;"",$W766&lt;&gt;""))),"Informe pelo menos um ano completo com valor unitário e quantidade.",IF(AND($C766&lt;&gt;"",$E766&lt;&gt;"",LEFT(TRIM($C766),1)&lt;&gt;LEFT(TRIM($E766),1)),"Categoria e tipo estão incompatíveis.",IF(IF(OR($E766="",$F766=""),FALSE(),IFERROR(COUNTIF(INDIRECT("UNITS_"&amp;SUBSTITUTE(LEFT($E766,FIND(" ",$E766&amp;" ")-1),".","_")),$F766)=0,TRUE())),"Unidade incompatível com o tipo selecionado.",IF(OR(AND(ISNUMBER(SEARCH("comunic",LOWER($B766))),LEFT($E766,3)&lt;&gt;"4.4"),AND(ISNUMBER(SEARCH("monitor",LOWER($B766))),NOT(OR(LEFT($E766,3)="1.5",LEFT($E766,3)="2.5")))),"Revise a classificação do item conforme as regras de preenchimento.",IF(AND($B766&lt;&gt;"",OR(ISNUMBER(SEARCH("outro",LOWER($B766))),ISNUMBER(SEARCH("divers",LOWER($B766))),ISNUMBER(SEARCH("kit",LOWER($B766))),ISNUMBER(SEARCH("ferrament",LOWER($B766))),ISNUMBER(SEARCH("epi",LOWER($B766)))),NOT(OR($Z766&lt;&gt;"",$AA766&lt;&gt;""))),"Descrição muito genérica: detalhe melhor o item e registre o racional no memorial ou em anexo.",IF(AND($Y766=0,$B766&lt;&gt;"",OR($G766&lt;&gt;"",$H766&lt;&gt;"",$J766&lt;&gt;"",$K766&lt;&gt;"",$M766&lt;&gt;"",$N766&lt;&gt;"",$P766&lt;&gt;"",$Q766&lt;&gt;"",$S766&lt;&gt;"",$T766&lt;&gt;"",$V766&lt;&gt;"",$W766&lt;&gt;"")),"O item possui dados lançados, mas o total está zerado. Revise os valores informados.","")))))))))))))))</f>
        <v/>
      </c>
    </row>
    <row r="767" spans="1:35" ht="14.25" customHeight="1" x14ac:dyDescent="0.25">
      <c r="A767" s="57" t="str">
        <f t="shared" si="143"/>
        <v/>
      </c>
      <c r="B767" s="61"/>
      <c r="C767" s="61"/>
      <c r="D767" s="58"/>
      <c r="E767" s="61"/>
      <c r="F767" s="61"/>
      <c r="G767" s="272"/>
      <c r="H767" s="62"/>
      <c r="I767" s="273">
        <f t="shared" si="144"/>
        <v>0</v>
      </c>
      <c r="J767" s="272"/>
      <c r="K767" s="62"/>
      <c r="L767" s="270">
        <f t="shared" si="145"/>
        <v>0</v>
      </c>
      <c r="M767" s="272"/>
      <c r="N767" s="62"/>
      <c r="O767" s="270">
        <f t="shared" si="146"/>
        <v>0</v>
      </c>
      <c r="P767" s="272"/>
      <c r="Q767" s="62"/>
      <c r="R767" s="271">
        <f t="shared" si="147"/>
        <v>0</v>
      </c>
      <c r="S767" s="272"/>
      <c r="T767" s="62"/>
      <c r="U767" s="270">
        <f t="shared" si="148"/>
        <v>0</v>
      </c>
      <c r="V767" s="272"/>
      <c r="W767" s="62"/>
      <c r="X767" s="270">
        <f t="shared" si="149"/>
        <v>0</v>
      </c>
      <c r="Y767" s="270">
        <f t="shared" si="150"/>
        <v>0</v>
      </c>
      <c r="Z767" s="61"/>
      <c r="AA767" s="61"/>
      <c r="AB767" s="60" t="str">
        <f t="shared" si="151"/>
        <v/>
      </c>
      <c r="AC767" s="21" t="b">
        <f t="shared" si="152"/>
        <v>0</v>
      </c>
      <c r="AD767" s="21" t="b">
        <f t="shared" si="153"/>
        <v>0</v>
      </c>
      <c r="AE767" s="21" t="b">
        <f t="shared" si="154"/>
        <v>0</v>
      </c>
      <c r="AF767" s="21" t="b">
        <f ca="1">OR(AND($AC767,NOT($AD767)),AND($AC767,OR(AND($G767="",$H767&lt;&gt;""),AND($G767&lt;&gt;"",$H767=""),AND($J767="",$K767&lt;&gt;""),AND($J767&lt;&gt;"",$K767=""),AND($M767="",$N767&lt;&gt;""),AND($M767&lt;&gt;"",$N767=""),AND($P767="",$Q767&lt;&gt;""),AND($P767&lt;&gt;"",$Q767=""),AND($S767="",$T767&lt;&gt;""),AND($S767&lt;&gt;"",$T767=""),AND($V767="",$W767&lt;&gt;""),AND($V767&lt;&gt;"",$W767=""))),AND($C767&lt;&gt;"",$E767&lt;&gt;"",LEFT(TRIM($C767),1)&lt;&gt;LEFT(TRIM($E767),1)),IF(OR($E767="",$F767=""),FALSE(),IFERROR(COUNTIF(INDIRECT("UNITS_"&amp;SUBSTITUTE(LEFT($E767,FIND(" ",$E767&amp;" ")-1),".","_")),$F767)=0,TRUE())),AND($B767&lt;&gt;"",OR(ISNUMBER(SEARCH("outro",LOWER($B767))),ISNUMBER(SEARCH("divers",LOWER($B767))),ISNUMBER(SEARCH("etc",LOWER($B767))))),OR(AND(ISNUMBER(SEARCH("comunic",LOWER($B767))),LEFT($E767,3)&lt;&gt;"4.4"),AND(ISNUMBER(SEARCH("monitor",LOWER($B767))),NOT(OR(LEFT($E767,3)="1.5",LEFT($E767,3)="2.5")))),AND($B767&lt;&gt;"",OR(LEFT($C767,1)="1",LEFT($C767,1)="2"),$D767=""),AND($D767&lt;&gt;"",NOT(OR(LEFT($C767,1)="1",LEFT($C767,1)="2"))),AND($D767&lt;&gt;"",COUNTIF(' PROJETO'!$B$14:$B$16,$D767)=0),IF($D767="",FALSE(),IF(COUNTIF(' PROJETO'!$B$14:$B$16,$D767)=0,FALSE(),IFERROR(INDEX(' PROJETO'!$C$14:$C$16,MATCH($D767,' PROJETO'!$B$14:$B$16,0))&lt;&gt;"Sim",FALSE()))))</f>
        <v>0</v>
      </c>
      <c r="AG767" s="21" t="b">
        <f>AND($AC767,$Y767&gt;'CONFG.  LISTAS'!$F$4,$Z767="",$AA767="")</f>
        <v>0</v>
      </c>
      <c r="AH767" s="21" t="str">
        <f t="shared" si="155"/>
        <v/>
      </c>
      <c r="AI767" s="43" t="str">
        <f ca="1">IF(NOT($AC767),"",IF(OR($B767="",$C767="",$E767="",$F767=""),"Preencha descrição, categoria, tipo e unidade.",IF(AND($B767&lt;&gt;"",OR(LEFT($C767,1)="1",LEFT($C767,1)="2"),$D767=""),"Informe a prática de restauração para itens diretos.",IF(AND($D767&lt;&gt;"",NOT(OR(LEFT($C767,1)="1",LEFT($C767,1)="2"))),"Custos indiretos não devem pertencer a uma prática específica.",IF(AND($D767&lt;&gt;"",COUNTIF(' PROJETO'!$B$14:$B$16,$D767)=0),"Prática de restauração inválida ou não cadastrada.",IF(IF($D767="",FALSE(),IF(COUNTIF(' PROJETO'!$B$14:$B$16,$D767)=0,FALSE(),IFERROR(INDEX(' PROJETO'!$C$14:$C$16,MATCH($D767,' PROJETO'!$B$14:$B$16,0))&lt;&gt;"Sim",FALSE()))),"A prática informada no item não foi selecionada na aba Projeto.",IF(AND(MAX($I767,$L767,$O767,$R767,$U767,$X767)&gt;'CONFG.  LISTAS'!$F$4,NOT(OR($Z767&lt;&gt;"",$AA767&lt;&gt;""))),"Memorial de cálculo ou anexo obrigatório não informado para item acima do limite.",IF(OR(AND($G767&lt;&gt;"",$H767&lt;&gt;"",OR($G767&lt;=0,$H767&lt;=0)),AND($J767&lt;&gt;"",$K767&lt;&gt;"",OR($J767&lt;=0,$K767&lt;=0)),AND($M767&lt;&gt;"",$N767&lt;&gt;"",OR($M767&lt;=0,$N767&lt;=0)),AND($P767&lt;&gt;"",$Q767&lt;&gt;"",OR($P767&lt;=0,$Q767&lt;=0)),AND($S767&lt;&gt;"",$T767&lt;&gt;"",OR($S767&lt;=0,$T767&lt;=0)),AND($V767&lt;&gt;"",$W767&lt;&gt;"",OR($V767&lt;=0,$W767&lt;=0))),"Revise os valores informados: valor unitário e quantidade devem ser maiores que zero.",IF(OR(AND($G767="",$H767&lt;&gt;""),AND($G767&lt;&gt;"",$H767=""),AND($J767="",$K767&lt;&gt;""),AND($J767&lt;&gt;"",$K767=""),AND($M767="",$N767&lt;&gt;""),AND($M767&lt;&gt;"",$N767=""),AND($P767="",$Q767&lt;&gt;""),AND($P767&lt;&gt;"",$Q767=""),AND($S767="",$T767&lt;&gt;""),AND($S767&lt;&gt;"",$T767=""),AND($V767="",$W767&lt;&gt;""),AND($V767&lt;&gt;"",$W767="")),"Há ano preenchido parcialmente: "&amp;TRIM(IF(AND($G767="",$H767&lt;&gt;""),"Ano 1 (falta valor unitário); ","")&amp;IF(AND($G767&lt;&gt;"",$H767=""),"Ano 1 (falta quantidade); ","")&amp;IF(AND($J767="",$K767&lt;&gt;""),"Ano 2 (falta valor unitário); ","")&amp;IF(AND($J767&lt;&gt;"",$K767=""),"Ano 2 (falta quantidade); ","")&amp;IF(AND($M767="",$N767&lt;&gt;""),"Ano 3 (falta valor unitário); ","")&amp;IF(AND($M767&lt;&gt;"",$N767=""),"Ano 3 (falta quantidade); ","")&amp;IF(AND($P767="",$Q767&lt;&gt;""),"Ano 4 (falta valor unitário); ","")&amp;IF(AND($P767&lt;&gt;"",$Q767=""),"Ano 4 (falta quantidade); ","")&amp;IF(AND($S767="",$T767&lt;&gt;""),"Ano 5 (falta valor unitário); ","")&amp;IF(AND($S767&lt;&gt;"",$T767=""),"Ano 5 (falta quantidade); ","")&amp;IF(AND($V767="",$W767&lt;&gt;""),"Ano 6 (falta valor unitário); ","")&amp;IF(AND($V767&lt;&gt;"",$W767=""),"Ano 6 (falta quantidade); ","")), IF(NOT(OR(AND($G767&lt;&gt;"",$H767&lt;&gt;""),AND($J767&lt;&gt;"",$K767&lt;&gt;""),AND($M767&lt;&gt;"",$N767&lt;&gt;""),AND($P767&lt;&gt;"",$Q767&lt;&gt;""),AND($S767&lt;&gt;"",$T767&lt;&gt;""),AND($V767&lt;&gt;"",$W767&lt;&gt;""))),"Informe pelo menos um ano completo com valor unitário e quantidade.",IF(AND($C767&lt;&gt;"",$E767&lt;&gt;"",LEFT(TRIM($C767),1)&lt;&gt;LEFT(TRIM($E767),1)),"Categoria e tipo estão incompatíveis.",IF(IF(OR($E767="",$F767=""),FALSE(),IFERROR(COUNTIF(INDIRECT("UNITS_"&amp;SUBSTITUTE(LEFT($E767,FIND(" ",$E767&amp;" ")-1),".","_")),$F767)=0,TRUE())),"Unidade incompatível com o tipo selecionado.",IF(OR(AND(ISNUMBER(SEARCH("comunic",LOWER($B767))),LEFT($E767,3)&lt;&gt;"4.4"),AND(ISNUMBER(SEARCH("monitor",LOWER($B767))),NOT(OR(LEFT($E767,3)="1.5",LEFT($E767,3)="2.5")))),"Revise a classificação do item conforme as regras de preenchimento.",IF(AND($B767&lt;&gt;"",OR(ISNUMBER(SEARCH("outro",LOWER($B767))),ISNUMBER(SEARCH("divers",LOWER($B767))),ISNUMBER(SEARCH("kit",LOWER($B767))),ISNUMBER(SEARCH("ferrament",LOWER($B767))),ISNUMBER(SEARCH("epi",LOWER($B767)))),NOT(OR($Z767&lt;&gt;"",$AA767&lt;&gt;""))),"Descrição muito genérica: detalhe melhor o item e registre o racional no memorial ou em anexo.",IF(AND($Y767=0,$B767&lt;&gt;"",OR($G767&lt;&gt;"",$H767&lt;&gt;"",$J767&lt;&gt;"",$K767&lt;&gt;"",$M767&lt;&gt;"",$N767&lt;&gt;"",$P767&lt;&gt;"",$Q767&lt;&gt;"",$S767&lt;&gt;"",$T767&lt;&gt;"",$V767&lt;&gt;"",$W767&lt;&gt;"")),"O item possui dados lançados, mas o total está zerado. Revise os valores informados.","")))))))))))))))</f>
        <v/>
      </c>
    </row>
    <row r="768" spans="1:35" ht="14.25" customHeight="1" x14ac:dyDescent="0.25">
      <c r="A768" s="57" t="str">
        <f t="shared" si="143"/>
        <v/>
      </c>
      <c r="B768" s="58"/>
      <c r="C768" s="58"/>
      <c r="D768" s="58"/>
      <c r="E768" s="58"/>
      <c r="F768" s="58"/>
      <c r="G768" s="269"/>
      <c r="H768" s="59"/>
      <c r="I768" s="273">
        <f t="shared" si="144"/>
        <v>0</v>
      </c>
      <c r="J768" s="269"/>
      <c r="K768" s="59"/>
      <c r="L768" s="270">
        <f t="shared" si="145"/>
        <v>0</v>
      </c>
      <c r="M768" s="269"/>
      <c r="N768" s="59"/>
      <c r="O768" s="270">
        <f t="shared" si="146"/>
        <v>0</v>
      </c>
      <c r="P768" s="269"/>
      <c r="Q768" s="59"/>
      <c r="R768" s="271">
        <f t="shared" si="147"/>
        <v>0</v>
      </c>
      <c r="S768" s="269"/>
      <c r="T768" s="59"/>
      <c r="U768" s="270">
        <f t="shared" si="148"/>
        <v>0</v>
      </c>
      <c r="V768" s="269"/>
      <c r="W768" s="59"/>
      <c r="X768" s="270">
        <f t="shared" si="149"/>
        <v>0</v>
      </c>
      <c r="Y768" s="270">
        <f t="shared" si="150"/>
        <v>0</v>
      </c>
      <c r="Z768" s="58"/>
      <c r="AA768" s="58"/>
      <c r="AB768" s="60" t="str">
        <f t="shared" si="151"/>
        <v/>
      </c>
      <c r="AC768" s="21" t="b">
        <f t="shared" si="152"/>
        <v>0</v>
      </c>
      <c r="AD768" s="21" t="b">
        <f t="shared" si="153"/>
        <v>0</v>
      </c>
      <c r="AE768" s="21" t="b">
        <f t="shared" si="154"/>
        <v>0</v>
      </c>
      <c r="AF768" s="21" t="b">
        <f ca="1">OR(AND($AC768,NOT($AD768)),AND($AC768,OR(AND($G768="",$H768&lt;&gt;""),AND($G768&lt;&gt;"",$H768=""),AND($J768="",$K768&lt;&gt;""),AND($J768&lt;&gt;"",$K768=""),AND($M768="",$N768&lt;&gt;""),AND($M768&lt;&gt;"",$N768=""),AND($P768="",$Q768&lt;&gt;""),AND($P768&lt;&gt;"",$Q768=""),AND($S768="",$T768&lt;&gt;""),AND($S768&lt;&gt;"",$T768=""),AND($V768="",$W768&lt;&gt;""),AND($V768&lt;&gt;"",$W768=""))),AND($C768&lt;&gt;"",$E768&lt;&gt;"",LEFT(TRIM($C768),1)&lt;&gt;LEFT(TRIM($E768),1)),IF(OR($E768="",$F768=""),FALSE(),IFERROR(COUNTIF(INDIRECT("UNITS_"&amp;SUBSTITUTE(LEFT($E768,FIND(" ",$E768&amp;" ")-1),".","_")),$F768)=0,TRUE())),AND($B768&lt;&gt;"",OR(ISNUMBER(SEARCH("outro",LOWER($B768))),ISNUMBER(SEARCH("divers",LOWER($B768))),ISNUMBER(SEARCH("etc",LOWER($B768))))),OR(AND(ISNUMBER(SEARCH("comunic",LOWER($B768))),LEFT($E768,3)&lt;&gt;"4.4"),AND(ISNUMBER(SEARCH("monitor",LOWER($B768))),NOT(OR(LEFT($E768,3)="1.5",LEFT($E768,3)="2.5")))),AND($B768&lt;&gt;"",OR(LEFT($C768,1)="1",LEFT($C768,1)="2"),$D768=""),AND($D768&lt;&gt;"",NOT(OR(LEFT($C768,1)="1",LEFT($C768,1)="2"))),AND($D768&lt;&gt;"",COUNTIF(' PROJETO'!$B$14:$B$16,$D768)=0),IF($D768="",FALSE(),IF(COUNTIF(' PROJETO'!$B$14:$B$16,$D768)=0,FALSE(),IFERROR(INDEX(' PROJETO'!$C$14:$C$16,MATCH($D768,' PROJETO'!$B$14:$B$16,0))&lt;&gt;"Sim",FALSE()))))</f>
        <v>0</v>
      </c>
      <c r="AG768" s="21" t="b">
        <f>AND($AC768,$Y768&gt;'CONFG.  LISTAS'!$F$4,$Z768="",$AA768="")</f>
        <v>0</v>
      </c>
      <c r="AH768" s="21" t="str">
        <f t="shared" si="155"/>
        <v/>
      </c>
      <c r="AI768" s="43" t="str">
        <f ca="1">IF(NOT($AC768),"",IF(OR($B768="",$C768="",$E768="",$F768=""),"Preencha descrição, categoria, tipo e unidade.",IF(AND($B768&lt;&gt;"",OR(LEFT($C768,1)="1",LEFT($C768,1)="2"),$D768=""),"Informe a prática de restauração para itens diretos.",IF(AND($D768&lt;&gt;"",NOT(OR(LEFT($C768,1)="1",LEFT($C768,1)="2"))),"Custos indiretos não devem pertencer a uma prática específica.",IF(AND($D768&lt;&gt;"",COUNTIF(' PROJETO'!$B$14:$B$16,$D768)=0),"Prática de restauração inválida ou não cadastrada.",IF(IF($D768="",FALSE(),IF(COUNTIF(' PROJETO'!$B$14:$B$16,$D768)=0,FALSE(),IFERROR(INDEX(' PROJETO'!$C$14:$C$16,MATCH($D768,' PROJETO'!$B$14:$B$16,0))&lt;&gt;"Sim",FALSE()))),"A prática informada no item não foi selecionada na aba Projeto.",IF(AND(MAX($I768,$L768,$O768,$R768,$U768,$X768)&gt;'CONFG.  LISTAS'!$F$4,NOT(OR($Z768&lt;&gt;"",$AA768&lt;&gt;""))),"Memorial de cálculo ou anexo obrigatório não informado para item acima do limite.",IF(OR(AND($G768&lt;&gt;"",$H768&lt;&gt;"",OR($G768&lt;=0,$H768&lt;=0)),AND($J768&lt;&gt;"",$K768&lt;&gt;"",OR($J768&lt;=0,$K768&lt;=0)),AND($M768&lt;&gt;"",$N768&lt;&gt;"",OR($M768&lt;=0,$N768&lt;=0)),AND($P768&lt;&gt;"",$Q768&lt;&gt;"",OR($P768&lt;=0,$Q768&lt;=0)),AND($S768&lt;&gt;"",$T768&lt;&gt;"",OR($S768&lt;=0,$T768&lt;=0)),AND($V768&lt;&gt;"",$W768&lt;&gt;"",OR($V768&lt;=0,$W768&lt;=0))),"Revise os valores informados: valor unitário e quantidade devem ser maiores que zero.",IF(OR(AND($G768="",$H768&lt;&gt;""),AND($G768&lt;&gt;"",$H768=""),AND($J768="",$K768&lt;&gt;""),AND($J768&lt;&gt;"",$K768=""),AND($M768="",$N768&lt;&gt;""),AND($M768&lt;&gt;"",$N768=""),AND($P768="",$Q768&lt;&gt;""),AND($P768&lt;&gt;"",$Q768=""),AND($S768="",$T768&lt;&gt;""),AND($S768&lt;&gt;"",$T768=""),AND($V768="",$W768&lt;&gt;""),AND($V768&lt;&gt;"",$W768="")),"Há ano preenchido parcialmente: "&amp;TRIM(IF(AND($G768="",$H768&lt;&gt;""),"Ano 1 (falta valor unitário); ","")&amp;IF(AND($G768&lt;&gt;"",$H768=""),"Ano 1 (falta quantidade); ","")&amp;IF(AND($J768="",$K768&lt;&gt;""),"Ano 2 (falta valor unitário); ","")&amp;IF(AND($J768&lt;&gt;"",$K768=""),"Ano 2 (falta quantidade); ","")&amp;IF(AND($M768="",$N768&lt;&gt;""),"Ano 3 (falta valor unitário); ","")&amp;IF(AND($M768&lt;&gt;"",$N768=""),"Ano 3 (falta quantidade); ","")&amp;IF(AND($P768="",$Q768&lt;&gt;""),"Ano 4 (falta valor unitário); ","")&amp;IF(AND($P768&lt;&gt;"",$Q768=""),"Ano 4 (falta quantidade); ","")&amp;IF(AND($S768="",$T768&lt;&gt;""),"Ano 5 (falta valor unitário); ","")&amp;IF(AND($S768&lt;&gt;"",$T768=""),"Ano 5 (falta quantidade); ","")&amp;IF(AND($V768="",$W768&lt;&gt;""),"Ano 6 (falta valor unitário); ","")&amp;IF(AND($V768&lt;&gt;"",$W768=""),"Ano 6 (falta quantidade); ","")), IF(NOT(OR(AND($G768&lt;&gt;"",$H768&lt;&gt;""),AND($J768&lt;&gt;"",$K768&lt;&gt;""),AND($M768&lt;&gt;"",$N768&lt;&gt;""),AND($P768&lt;&gt;"",$Q768&lt;&gt;""),AND($S768&lt;&gt;"",$T768&lt;&gt;""),AND($V768&lt;&gt;"",$W768&lt;&gt;""))),"Informe pelo menos um ano completo com valor unitário e quantidade.",IF(AND($C768&lt;&gt;"",$E768&lt;&gt;"",LEFT(TRIM($C768),1)&lt;&gt;LEFT(TRIM($E768),1)),"Categoria e tipo estão incompatíveis.",IF(IF(OR($E768="",$F768=""),FALSE(),IFERROR(COUNTIF(INDIRECT("UNITS_"&amp;SUBSTITUTE(LEFT($E768,FIND(" ",$E768&amp;" ")-1),".","_")),$F768)=0,TRUE())),"Unidade incompatível com o tipo selecionado.",IF(OR(AND(ISNUMBER(SEARCH("comunic",LOWER($B768))),LEFT($E768,3)&lt;&gt;"4.4"),AND(ISNUMBER(SEARCH("monitor",LOWER($B768))),NOT(OR(LEFT($E768,3)="1.5",LEFT($E768,3)="2.5")))),"Revise a classificação do item conforme as regras de preenchimento.",IF(AND($B768&lt;&gt;"",OR(ISNUMBER(SEARCH("outro",LOWER($B768))),ISNUMBER(SEARCH("divers",LOWER($B768))),ISNUMBER(SEARCH("kit",LOWER($B768))),ISNUMBER(SEARCH("ferrament",LOWER($B768))),ISNUMBER(SEARCH("epi",LOWER($B768)))),NOT(OR($Z768&lt;&gt;"",$AA768&lt;&gt;""))),"Descrição muito genérica: detalhe melhor o item e registre o racional no memorial ou em anexo.",IF(AND($Y768=0,$B768&lt;&gt;"",OR($G768&lt;&gt;"",$H768&lt;&gt;"",$J768&lt;&gt;"",$K768&lt;&gt;"",$M768&lt;&gt;"",$N768&lt;&gt;"",$P768&lt;&gt;"",$Q768&lt;&gt;"",$S768&lt;&gt;"",$T768&lt;&gt;"",$V768&lt;&gt;"",$W768&lt;&gt;"")),"O item possui dados lançados, mas o total está zerado. Revise os valores informados.","")))))))))))))))</f>
        <v/>
      </c>
    </row>
    <row r="769" spans="1:35" ht="14.25" customHeight="1" x14ac:dyDescent="0.25">
      <c r="A769" s="57" t="str">
        <f t="shared" si="143"/>
        <v/>
      </c>
      <c r="B769" s="61"/>
      <c r="C769" s="61"/>
      <c r="D769" s="58"/>
      <c r="E769" s="61"/>
      <c r="F769" s="61"/>
      <c r="G769" s="272"/>
      <c r="H769" s="62"/>
      <c r="I769" s="273">
        <f t="shared" si="144"/>
        <v>0</v>
      </c>
      <c r="J769" s="272"/>
      <c r="K769" s="62"/>
      <c r="L769" s="270">
        <f t="shared" si="145"/>
        <v>0</v>
      </c>
      <c r="M769" s="272"/>
      <c r="N769" s="62"/>
      <c r="O769" s="270">
        <f t="shared" si="146"/>
        <v>0</v>
      </c>
      <c r="P769" s="272"/>
      <c r="Q769" s="62"/>
      <c r="R769" s="271">
        <f t="shared" si="147"/>
        <v>0</v>
      </c>
      <c r="S769" s="272"/>
      <c r="T769" s="62"/>
      <c r="U769" s="270">
        <f t="shared" si="148"/>
        <v>0</v>
      </c>
      <c r="V769" s="272"/>
      <c r="W769" s="62"/>
      <c r="X769" s="270">
        <f t="shared" si="149"/>
        <v>0</v>
      </c>
      <c r="Y769" s="270">
        <f t="shared" si="150"/>
        <v>0</v>
      </c>
      <c r="Z769" s="61"/>
      <c r="AA769" s="61"/>
      <c r="AB769" s="60" t="str">
        <f t="shared" si="151"/>
        <v/>
      </c>
      <c r="AC769" s="21" t="b">
        <f t="shared" si="152"/>
        <v>0</v>
      </c>
      <c r="AD769" s="21" t="b">
        <f t="shared" si="153"/>
        <v>0</v>
      </c>
      <c r="AE769" s="21" t="b">
        <f t="shared" si="154"/>
        <v>0</v>
      </c>
      <c r="AF769" s="21" t="b">
        <f ca="1">OR(AND($AC769,NOT($AD769)),AND($AC769,OR(AND($G769="",$H769&lt;&gt;""),AND($G769&lt;&gt;"",$H769=""),AND($J769="",$K769&lt;&gt;""),AND($J769&lt;&gt;"",$K769=""),AND($M769="",$N769&lt;&gt;""),AND($M769&lt;&gt;"",$N769=""),AND($P769="",$Q769&lt;&gt;""),AND($P769&lt;&gt;"",$Q769=""),AND($S769="",$T769&lt;&gt;""),AND($S769&lt;&gt;"",$T769=""),AND($V769="",$W769&lt;&gt;""),AND($V769&lt;&gt;"",$W769=""))),AND($C769&lt;&gt;"",$E769&lt;&gt;"",LEFT(TRIM($C769),1)&lt;&gt;LEFT(TRIM($E769),1)),IF(OR($E769="",$F769=""),FALSE(),IFERROR(COUNTIF(INDIRECT("UNITS_"&amp;SUBSTITUTE(LEFT($E769,FIND(" ",$E769&amp;" ")-1),".","_")),$F769)=0,TRUE())),AND($B769&lt;&gt;"",OR(ISNUMBER(SEARCH("outro",LOWER($B769))),ISNUMBER(SEARCH("divers",LOWER($B769))),ISNUMBER(SEARCH("etc",LOWER($B769))))),OR(AND(ISNUMBER(SEARCH("comunic",LOWER($B769))),LEFT($E769,3)&lt;&gt;"4.4"),AND(ISNUMBER(SEARCH("monitor",LOWER($B769))),NOT(OR(LEFT($E769,3)="1.5",LEFT($E769,3)="2.5")))),AND($B769&lt;&gt;"",OR(LEFT($C769,1)="1",LEFT($C769,1)="2"),$D769=""),AND($D769&lt;&gt;"",NOT(OR(LEFT($C769,1)="1",LEFT($C769,1)="2"))),AND($D769&lt;&gt;"",COUNTIF(' PROJETO'!$B$14:$B$16,$D769)=0),IF($D769="",FALSE(),IF(COUNTIF(' PROJETO'!$B$14:$B$16,$D769)=0,FALSE(),IFERROR(INDEX(' PROJETO'!$C$14:$C$16,MATCH($D769,' PROJETO'!$B$14:$B$16,0))&lt;&gt;"Sim",FALSE()))))</f>
        <v>0</v>
      </c>
      <c r="AG769" s="21" t="b">
        <f>AND($AC769,$Y769&gt;'CONFG.  LISTAS'!$F$4,$Z769="",$AA769="")</f>
        <v>0</v>
      </c>
      <c r="AH769" s="21" t="str">
        <f t="shared" si="155"/>
        <v/>
      </c>
      <c r="AI769" s="43" t="str">
        <f ca="1">IF(NOT($AC769),"",IF(OR($B769="",$C769="",$E769="",$F769=""),"Preencha descrição, categoria, tipo e unidade.",IF(AND($B769&lt;&gt;"",OR(LEFT($C769,1)="1",LEFT($C769,1)="2"),$D769=""),"Informe a prática de restauração para itens diretos.",IF(AND($D769&lt;&gt;"",NOT(OR(LEFT($C769,1)="1",LEFT($C769,1)="2"))),"Custos indiretos não devem pertencer a uma prática específica.",IF(AND($D769&lt;&gt;"",COUNTIF(' PROJETO'!$B$14:$B$16,$D769)=0),"Prática de restauração inválida ou não cadastrada.",IF(IF($D769="",FALSE(),IF(COUNTIF(' PROJETO'!$B$14:$B$16,$D769)=0,FALSE(),IFERROR(INDEX(' PROJETO'!$C$14:$C$16,MATCH($D769,' PROJETO'!$B$14:$B$16,0))&lt;&gt;"Sim",FALSE()))),"A prática informada no item não foi selecionada na aba Projeto.",IF(AND(MAX($I769,$L769,$O769,$R769,$U769,$X769)&gt;'CONFG.  LISTAS'!$F$4,NOT(OR($Z769&lt;&gt;"",$AA769&lt;&gt;""))),"Memorial de cálculo ou anexo obrigatório não informado para item acima do limite.",IF(OR(AND($G769&lt;&gt;"",$H769&lt;&gt;"",OR($G769&lt;=0,$H769&lt;=0)),AND($J769&lt;&gt;"",$K769&lt;&gt;"",OR($J769&lt;=0,$K769&lt;=0)),AND($M769&lt;&gt;"",$N769&lt;&gt;"",OR($M769&lt;=0,$N769&lt;=0)),AND($P769&lt;&gt;"",$Q769&lt;&gt;"",OR($P769&lt;=0,$Q769&lt;=0)),AND($S769&lt;&gt;"",$T769&lt;&gt;"",OR($S769&lt;=0,$T769&lt;=0)),AND($V769&lt;&gt;"",$W769&lt;&gt;"",OR($V769&lt;=0,$W769&lt;=0))),"Revise os valores informados: valor unitário e quantidade devem ser maiores que zero.",IF(OR(AND($G769="",$H769&lt;&gt;""),AND($G769&lt;&gt;"",$H769=""),AND($J769="",$K769&lt;&gt;""),AND($J769&lt;&gt;"",$K769=""),AND($M769="",$N769&lt;&gt;""),AND($M769&lt;&gt;"",$N769=""),AND($P769="",$Q769&lt;&gt;""),AND($P769&lt;&gt;"",$Q769=""),AND($S769="",$T769&lt;&gt;""),AND($S769&lt;&gt;"",$T769=""),AND($V769="",$W769&lt;&gt;""),AND($V769&lt;&gt;"",$W769="")),"Há ano preenchido parcialmente: "&amp;TRIM(IF(AND($G769="",$H769&lt;&gt;""),"Ano 1 (falta valor unitário); ","")&amp;IF(AND($G769&lt;&gt;"",$H769=""),"Ano 1 (falta quantidade); ","")&amp;IF(AND($J769="",$K769&lt;&gt;""),"Ano 2 (falta valor unitário); ","")&amp;IF(AND($J769&lt;&gt;"",$K769=""),"Ano 2 (falta quantidade); ","")&amp;IF(AND($M769="",$N769&lt;&gt;""),"Ano 3 (falta valor unitário); ","")&amp;IF(AND($M769&lt;&gt;"",$N769=""),"Ano 3 (falta quantidade); ","")&amp;IF(AND($P769="",$Q769&lt;&gt;""),"Ano 4 (falta valor unitário); ","")&amp;IF(AND($P769&lt;&gt;"",$Q769=""),"Ano 4 (falta quantidade); ","")&amp;IF(AND($S769="",$T769&lt;&gt;""),"Ano 5 (falta valor unitário); ","")&amp;IF(AND($S769&lt;&gt;"",$T769=""),"Ano 5 (falta quantidade); ","")&amp;IF(AND($V769="",$W769&lt;&gt;""),"Ano 6 (falta valor unitário); ","")&amp;IF(AND($V769&lt;&gt;"",$W769=""),"Ano 6 (falta quantidade); ","")), IF(NOT(OR(AND($G769&lt;&gt;"",$H769&lt;&gt;""),AND($J769&lt;&gt;"",$K769&lt;&gt;""),AND($M769&lt;&gt;"",$N769&lt;&gt;""),AND($P769&lt;&gt;"",$Q769&lt;&gt;""),AND($S769&lt;&gt;"",$T769&lt;&gt;""),AND($V769&lt;&gt;"",$W769&lt;&gt;""))),"Informe pelo menos um ano completo com valor unitário e quantidade.",IF(AND($C769&lt;&gt;"",$E769&lt;&gt;"",LEFT(TRIM($C769),1)&lt;&gt;LEFT(TRIM($E769),1)),"Categoria e tipo estão incompatíveis.",IF(IF(OR($E769="",$F769=""),FALSE(),IFERROR(COUNTIF(INDIRECT("UNITS_"&amp;SUBSTITUTE(LEFT($E769,FIND(" ",$E769&amp;" ")-1),".","_")),$F769)=0,TRUE())),"Unidade incompatível com o tipo selecionado.",IF(OR(AND(ISNUMBER(SEARCH("comunic",LOWER($B769))),LEFT($E769,3)&lt;&gt;"4.4"),AND(ISNUMBER(SEARCH("monitor",LOWER($B769))),NOT(OR(LEFT($E769,3)="1.5",LEFT($E769,3)="2.5")))),"Revise a classificação do item conforme as regras de preenchimento.",IF(AND($B769&lt;&gt;"",OR(ISNUMBER(SEARCH("outro",LOWER($B769))),ISNUMBER(SEARCH("divers",LOWER($B769))),ISNUMBER(SEARCH("kit",LOWER($B769))),ISNUMBER(SEARCH("ferrament",LOWER($B769))),ISNUMBER(SEARCH("epi",LOWER($B769)))),NOT(OR($Z769&lt;&gt;"",$AA769&lt;&gt;""))),"Descrição muito genérica: detalhe melhor o item e registre o racional no memorial ou em anexo.",IF(AND($Y769=0,$B769&lt;&gt;"",OR($G769&lt;&gt;"",$H769&lt;&gt;"",$J769&lt;&gt;"",$K769&lt;&gt;"",$M769&lt;&gt;"",$N769&lt;&gt;"",$P769&lt;&gt;"",$Q769&lt;&gt;"",$S769&lt;&gt;"",$T769&lt;&gt;"",$V769&lt;&gt;"",$W769&lt;&gt;"")),"O item possui dados lançados, mas o total está zerado. Revise os valores informados.","")))))))))))))))</f>
        <v/>
      </c>
    </row>
    <row r="770" spans="1:35" ht="14.25" customHeight="1" x14ac:dyDescent="0.25">
      <c r="A770" s="57" t="str">
        <f t="shared" si="143"/>
        <v/>
      </c>
      <c r="B770" s="58"/>
      <c r="C770" s="58"/>
      <c r="D770" s="58"/>
      <c r="E770" s="58"/>
      <c r="F770" s="58"/>
      <c r="G770" s="269"/>
      <c r="H770" s="59"/>
      <c r="I770" s="273">
        <f t="shared" si="144"/>
        <v>0</v>
      </c>
      <c r="J770" s="269"/>
      <c r="K770" s="59"/>
      <c r="L770" s="270">
        <f t="shared" si="145"/>
        <v>0</v>
      </c>
      <c r="M770" s="269"/>
      <c r="N770" s="59"/>
      <c r="O770" s="270">
        <f t="shared" si="146"/>
        <v>0</v>
      </c>
      <c r="P770" s="269"/>
      <c r="Q770" s="59"/>
      <c r="R770" s="271">
        <f t="shared" si="147"/>
        <v>0</v>
      </c>
      <c r="S770" s="269"/>
      <c r="T770" s="59"/>
      <c r="U770" s="270">
        <f t="shared" si="148"/>
        <v>0</v>
      </c>
      <c r="V770" s="269"/>
      <c r="W770" s="59"/>
      <c r="X770" s="270">
        <f t="shared" si="149"/>
        <v>0</v>
      </c>
      <c r="Y770" s="270">
        <f t="shared" si="150"/>
        <v>0</v>
      </c>
      <c r="Z770" s="58"/>
      <c r="AA770" s="58"/>
      <c r="AB770" s="60" t="str">
        <f t="shared" si="151"/>
        <v/>
      </c>
      <c r="AC770" s="21" t="b">
        <f t="shared" si="152"/>
        <v>0</v>
      </c>
      <c r="AD770" s="21" t="b">
        <f t="shared" si="153"/>
        <v>0</v>
      </c>
      <c r="AE770" s="21" t="b">
        <f t="shared" si="154"/>
        <v>0</v>
      </c>
      <c r="AF770" s="21" t="b">
        <f ca="1">OR(AND($AC770,NOT($AD770)),AND($AC770,OR(AND($G770="",$H770&lt;&gt;""),AND($G770&lt;&gt;"",$H770=""),AND($J770="",$K770&lt;&gt;""),AND($J770&lt;&gt;"",$K770=""),AND($M770="",$N770&lt;&gt;""),AND($M770&lt;&gt;"",$N770=""),AND($P770="",$Q770&lt;&gt;""),AND($P770&lt;&gt;"",$Q770=""),AND($S770="",$T770&lt;&gt;""),AND($S770&lt;&gt;"",$T770=""),AND($V770="",$W770&lt;&gt;""),AND($V770&lt;&gt;"",$W770=""))),AND($C770&lt;&gt;"",$E770&lt;&gt;"",LEFT(TRIM($C770),1)&lt;&gt;LEFT(TRIM($E770),1)),IF(OR($E770="",$F770=""),FALSE(),IFERROR(COUNTIF(INDIRECT("UNITS_"&amp;SUBSTITUTE(LEFT($E770,FIND(" ",$E770&amp;" ")-1),".","_")),$F770)=0,TRUE())),AND($B770&lt;&gt;"",OR(ISNUMBER(SEARCH("outro",LOWER($B770))),ISNUMBER(SEARCH("divers",LOWER($B770))),ISNUMBER(SEARCH("etc",LOWER($B770))))),OR(AND(ISNUMBER(SEARCH("comunic",LOWER($B770))),LEFT($E770,3)&lt;&gt;"4.4"),AND(ISNUMBER(SEARCH("monitor",LOWER($B770))),NOT(OR(LEFT($E770,3)="1.5",LEFT($E770,3)="2.5")))),AND($B770&lt;&gt;"",OR(LEFT($C770,1)="1",LEFT($C770,1)="2"),$D770=""),AND($D770&lt;&gt;"",NOT(OR(LEFT($C770,1)="1",LEFT($C770,1)="2"))),AND($D770&lt;&gt;"",COUNTIF(' PROJETO'!$B$14:$B$16,$D770)=0),IF($D770="",FALSE(),IF(COUNTIF(' PROJETO'!$B$14:$B$16,$D770)=0,FALSE(),IFERROR(INDEX(' PROJETO'!$C$14:$C$16,MATCH($D770,' PROJETO'!$B$14:$B$16,0))&lt;&gt;"Sim",FALSE()))))</f>
        <v>0</v>
      </c>
      <c r="AG770" s="21" t="b">
        <f>AND($AC770,$Y770&gt;'CONFG.  LISTAS'!$F$4,$Z770="",$AA770="")</f>
        <v>0</v>
      </c>
      <c r="AH770" s="21" t="str">
        <f t="shared" si="155"/>
        <v/>
      </c>
      <c r="AI770" s="43" t="str">
        <f ca="1">IF(NOT($AC770),"",IF(OR($B770="",$C770="",$E770="",$F770=""),"Preencha descrição, categoria, tipo e unidade.",IF(AND($B770&lt;&gt;"",OR(LEFT($C770,1)="1",LEFT($C770,1)="2"),$D770=""),"Informe a prática de restauração para itens diretos.",IF(AND($D770&lt;&gt;"",NOT(OR(LEFT($C770,1)="1",LEFT($C770,1)="2"))),"Custos indiretos não devem pertencer a uma prática específica.",IF(AND($D770&lt;&gt;"",COUNTIF(' PROJETO'!$B$14:$B$16,$D770)=0),"Prática de restauração inválida ou não cadastrada.",IF(IF($D770="",FALSE(),IF(COUNTIF(' PROJETO'!$B$14:$B$16,$D770)=0,FALSE(),IFERROR(INDEX(' PROJETO'!$C$14:$C$16,MATCH($D770,' PROJETO'!$B$14:$B$16,0))&lt;&gt;"Sim",FALSE()))),"A prática informada no item não foi selecionada na aba Projeto.",IF(AND(MAX($I770,$L770,$O770,$R770,$U770,$X770)&gt;'CONFG.  LISTAS'!$F$4,NOT(OR($Z770&lt;&gt;"",$AA770&lt;&gt;""))),"Memorial de cálculo ou anexo obrigatório não informado para item acima do limite.",IF(OR(AND($G770&lt;&gt;"",$H770&lt;&gt;"",OR($G770&lt;=0,$H770&lt;=0)),AND($J770&lt;&gt;"",$K770&lt;&gt;"",OR($J770&lt;=0,$K770&lt;=0)),AND($M770&lt;&gt;"",$N770&lt;&gt;"",OR($M770&lt;=0,$N770&lt;=0)),AND($P770&lt;&gt;"",$Q770&lt;&gt;"",OR($P770&lt;=0,$Q770&lt;=0)),AND($S770&lt;&gt;"",$T770&lt;&gt;"",OR($S770&lt;=0,$T770&lt;=0)),AND($V770&lt;&gt;"",$W770&lt;&gt;"",OR($V770&lt;=0,$W770&lt;=0))),"Revise os valores informados: valor unitário e quantidade devem ser maiores que zero.",IF(OR(AND($G770="",$H770&lt;&gt;""),AND($G770&lt;&gt;"",$H770=""),AND($J770="",$K770&lt;&gt;""),AND($J770&lt;&gt;"",$K770=""),AND($M770="",$N770&lt;&gt;""),AND($M770&lt;&gt;"",$N770=""),AND($P770="",$Q770&lt;&gt;""),AND($P770&lt;&gt;"",$Q770=""),AND($S770="",$T770&lt;&gt;""),AND($S770&lt;&gt;"",$T770=""),AND($V770="",$W770&lt;&gt;""),AND($V770&lt;&gt;"",$W770="")),"Há ano preenchido parcialmente: "&amp;TRIM(IF(AND($G770="",$H770&lt;&gt;""),"Ano 1 (falta valor unitário); ","")&amp;IF(AND($G770&lt;&gt;"",$H770=""),"Ano 1 (falta quantidade); ","")&amp;IF(AND($J770="",$K770&lt;&gt;""),"Ano 2 (falta valor unitário); ","")&amp;IF(AND($J770&lt;&gt;"",$K770=""),"Ano 2 (falta quantidade); ","")&amp;IF(AND($M770="",$N770&lt;&gt;""),"Ano 3 (falta valor unitário); ","")&amp;IF(AND($M770&lt;&gt;"",$N770=""),"Ano 3 (falta quantidade); ","")&amp;IF(AND($P770="",$Q770&lt;&gt;""),"Ano 4 (falta valor unitário); ","")&amp;IF(AND($P770&lt;&gt;"",$Q770=""),"Ano 4 (falta quantidade); ","")&amp;IF(AND($S770="",$T770&lt;&gt;""),"Ano 5 (falta valor unitário); ","")&amp;IF(AND($S770&lt;&gt;"",$T770=""),"Ano 5 (falta quantidade); ","")&amp;IF(AND($V770="",$W770&lt;&gt;""),"Ano 6 (falta valor unitário); ","")&amp;IF(AND($V770&lt;&gt;"",$W770=""),"Ano 6 (falta quantidade); ","")), IF(NOT(OR(AND($G770&lt;&gt;"",$H770&lt;&gt;""),AND($J770&lt;&gt;"",$K770&lt;&gt;""),AND($M770&lt;&gt;"",$N770&lt;&gt;""),AND($P770&lt;&gt;"",$Q770&lt;&gt;""),AND($S770&lt;&gt;"",$T770&lt;&gt;""),AND($V770&lt;&gt;"",$W770&lt;&gt;""))),"Informe pelo menos um ano completo com valor unitário e quantidade.",IF(AND($C770&lt;&gt;"",$E770&lt;&gt;"",LEFT(TRIM($C770),1)&lt;&gt;LEFT(TRIM($E770),1)),"Categoria e tipo estão incompatíveis.",IF(IF(OR($E770="",$F770=""),FALSE(),IFERROR(COUNTIF(INDIRECT("UNITS_"&amp;SUBSTITUTE(LEFT($E770,FIND(" ",$E770&amp;" ")-1),".","_")),$F770)=0,TRUE())),"Unidade incompatível com o tipo selecionado.",IF(OR(AND(ISNUMBER(SEARCH("comunic",LOWER($B770))),LEFT($E770,3)&lt;&gt;"4.4"),AND(ISNUMBER(SEARCH("monitor",LOWER($B770))),NOT(OR(LEFT($E770,3)="1.5",LEFT($E770,3)="2.5")))),"Revise a classificação do item conforme as regras de preenchimento.",IF(AND($B770&lt;&gt;"",OR(ISNUMBER(SEARCH("outro",LOWER($B770))),ISNUMBER(SEARCH("divers",LOWER($B770))),ISNUMBER(SEARCH("kit",LOWER($B770))),ISNUMBER(SEARCH("ferrament",LOWER($B770))),ISNUMBER(SEARCH("epi",LOWER($B770)))),NOT(OR($Z770&lt;&gt;"",$AA770&lt;&gt;""))),"Descrição muito genérica: detalhe melhor o item e registre o racional no memorial ou em anexo.",IF(AND($Y770=0,$B770&lt;&gt;"",OR($G770&lt;&gt;"",$H770&lt;&gt;"",$J770&lt;&gt;"",$K770&lt;&gt;"",$M770&lt;&gt;"",$N770&lt;&gt;"",$P770&lt;&gt;"",$Q770&lt;&gt;"",$S770&lt;&gt;"",$T770&lt;&gt;"",$V770&lt;&gt;"",$W770&lt;&gt;"")),"O item possui dados lançados, mas o total está zerado. Revise os valores informados.","")))))))))))))))</f>
        <v/>
      </c>
    </row>
    <row r="771" spans="1:35" ht="14.25" customHeight="1" x14ac:dyDescent="0.25">
      <c r="A771" s="57" t="str">
        <f t="shared" si="143"/>
        <v/>
      </c>
      <c r="B771" s="61"/>
      <c r="C771" s="61"/>
      <c r="D771" s="58"/>
      <c r="E771" s="61"/>
      <c r="F771" s="61"/>
      <c r="G771" s="272"/>
      <c r="H771" s="62"/>
      <c r="I771" s="273">
        <f t="shared" si="144"/>
        <v>0</v>
      </c>
      <c r="J771" s="272"/>
      <c r="K771" s="62"/>
      <c r="L771" s="270">
        <f t="shared" si="145"/>
        <v>0</v>
      </c>
      <c r="M771" s="272"/>
      <c r="N771" s="62"/>
      <c r="O771" s="270">
        <f t="shared" si="146"/>
        <v>0</v>
      </c>
      <c r="P771" s="272"/>
      <c r="Q771" s="62"/>
      <c r="R771" s="271">
        <f t="shared" si="147"/>
        <v>0</v>
      </c>
      <c r="S771" s="272"/>
      <c r="T771" s="62"/>
      <c r="U771" s="270">
        <f t="shared" si="148"/>
        <v>0</v>
      </c>
      <c r="V771" s="272"/>
      <c r="W771" s="62"/>
      <c r="X771" s="270">
        <f t="shared" si="149"/>
        <v>0</v>
      </c>
      <c r="Y771" s="270">
        <f t="shared" si="150"/>
        <v>0</v>
      </c>
      <c r="Z771" s="61"/>
      <c r="AA771" s="61"/>
      <c r="AB771" s="60" t="str">
        <f t="shared" si="151"/>
        <v/>
      </c>
      <c r="AC771" s="21" t="b">
        <f t="shared" si="152"/>
        <v>0</v>
      </c>
      <c r="AD771" s="21" t="b">
        <f t="shared" si="153"/>
        <v>0</v>
      </c>
      <c r="AE771" s="21" t="b">
        <f t="shared" si="154"/>
        <v>0</v>
      </c>
      <c r="AF771" s="21" t="b">
        <f ca="1">OR(AND($AC771,NOT($AD771)),AND($AC771,OR(AND($G771="",$H771&lt;&gt;""),AND($G771&lt;&gt;"",$H771=""),AND($J771="",$K771&lt;&gt;""),AND($J771&lt;&gt;"",$K771=""),AND($M771="",$N771&lt;&gt;""),AND($M771&lt;&gt;"",$N771=""),AND($P771="",$Q771&lt;&gt;""),AND($P771&lt;&gt;"",$Q771=""),AND($S771="",$T771&lt;&gt;""),AND($S771&lt;&gt;"",$T771=""),AND($V771="",$W771&lt;&gt;""),AND($V771&lt;&gt;"",$W771=""))),AND($C771&lt;&gt;"",$E771&lt;&gt;"",LEFT(TRIM($C771),1)&lt;&gt;LEFT(TRIM($E771),1)),IF(OR($E771="",$F771=""),FALSE(),IFERROR(COUNTIF(INDIRECT("UNITS_"&amp;SUBSTITUTE(LEFT($E771,FIND(" ",$E771&amp;" ")-1),".","_")),$F771)=0,TRUE())),AND($B771&lt;&gt;"",OR(ISNUMBER(SEARCH("outro",LOWER($B771))),ISNUMBER(SEARCH("divers",LOWER($B771))),ISNUMBER(SEARCH("etc",LOWER($B771))))),OR(AND(ISNUMBER(SEARCH("comunic",LOWER($B771))),LEFT($E771,3)&lt;&gt;"4.4"),AND(ISNUMBER(SEARCH("monitor",LOWER($B771))),NOT(OR(LEFT($E771,3)="1.5",LEFT($E771,3)="2.5")))),AND($B771&lt;&gt;"",OR(LEFT($C771,1)="1",LEFT($C771,1)="2"),$D771=""),AND($D771&lt;&gt;"",NOT(OR(LEFT($C771,1)="1",LEFT($C771,1)="2"))),AND($D771&lt;&gt;"",COUNTIF(' PROJETO'!$B$14:$B$16,$D771)=0),IF($D771="",FALSE(),IF(COUNTIF(' PROJETO'!$B$14:$B$16,$D771)=0,FALSE(),IFERROR(INDEX(' PROJETO'!$C$14:$C$16,MATCH($D771,' PROJETO'!$B$14:$B$16,0))&lt;&gt;"Sim",FALSE()))))</f>
        <v>0</v>
      </c>
      <c r="AG771" s="21" t="b">
        <f>AND($AC771,$Y771&gt;'CONFG.  LISTAS'!$F$4,$Z771="",$AA771="")</f>
        <v>0</v>
      </c>
      <c r="AH771" s="21" t="str">
        <f t="shared" si="155"/>
        <v/>
      </c>
      <c r="AI771" s="43" t="str">
        <f ca="1">IF(NOT($AC771),"",IF(OR($B771="",$C771="",$E771="",$F771=""),"Preencha descrição, categoria, tipo e unidade.",IF(AND($B771&lt;&gt;"",OR(LEFT($C771,1)="1",LEFT($C771,1)="2"),$D771=""),"Informe a prática de restauração para itens diretos.",IF(AND($D771&lt;&gt;"",NOT(OR(LEFT($C771,1)="1",LEFT($C771,1)="2"))),"Custos indiretos não devem pertencer a uma prática específica.",IF(AND($D771&lt;&gt;"",COUNTIF(' PROJETO'!$B$14:$B$16,$D771)=0),"Prática de restauração inválida ou não cadastrada.",IF(IF($D771="",FALSE(),IF(COUNTIF(' PROJETO'!$B$14:$B$16,$D771)=0,FALSE(),IFERROR(INDEX(' PROJETO'!$C$14:$C$16,MATCH($D771,' PROJETO'!$B$14:$B$16,0))&lt;&gt;"Sim",FALSE()))),"A prática informada no item não foi selecionada na aba Projeto.",IF(AND(MAX($I771,$L771,$O771,$R771,$U771,$X771)&gt;'CONFG.  LISTAS'!$F$4,NOT(OR($Z771&lt;&gt;"",$AA771&lt;&gt;""))),"Memorial de cálculo ou anexo obrigatório não informado para item acima do limite.",IF(OR(AND($G771&lt;&gt;"",$H771&lt;&gt;"",OR($G771&lt;=0,$H771&lt;=0)),AND($J771&lt;&gt;"",$K771&lt;&gt;"",OR($J771&lt;=0,$K771&lt;=0)),AND($M771&lt;&gt;"",$N771&lt;&gt;"",OR($M771&lt;=0,$N771&lt;=0)),AND($P771&lt;&gt;"",$Q771&lt;&gt;"",OR($P771&lt;=0,$Q771&lt;=0)),AND($S771&lt;&gt;"",$T771&lt;&gt;"",OR($S771&lt;=0,$T771&lt;=0)),AND($V771&lt;&gt;"",$W771&lt;&gt;"",OR($V771&lt;=0,$W771&lt;=0))),"Revise os valores informados: valor unitário e quantidade devem ser maiores que zero.",IF(OR(AND($G771="",$H771&lt;&gt;""),AND($G771&lt;&gt;"",$H771=""),AND($J771="",$K771&lt;&gt;""),AND($J771&lt;&gt;"",$K771=""),AND($M771="",$N771&lt;&gt;""),AND($M771&lt;&gt;"",$N771=""),AND($P771="",$Q771&lt;&gt;""),AND($P771&lt;&gt;"",$Q771=""),AND($S771="",$T771&lt;&gt;""),AND($S771&lt;&gt;"",$T771=""),AND($V771="",$W771&lt;&gt;""),AND($V771&lt;&gt;"",$W771="")),"Há ano preenchido parcialmente: "&amp;TRIM(IF(AND($G771="",$H771&lt;&gt;""),"Ano 1 (falta valor unitário); ","")&amp;IF(AND($G771&lt;&gt;"",$H771=""),"Ano 1 (falta quantidade); ","")&amp;IF(AND($J771="",$K771&lt;&gt;""),"Ano 2 (falta valor unitário); ","")&amp;IF(AND($J771&lt;&gt;"",$K771=""),"Ano 2 (falta quantidade); ","")&amp;IF(AND($M771="",$N771&lt;&gt;""),"Ano 3 (falta valor unitário); ","")&amp;IF(AND($M771&lt;&gt;"",$N771=""),"Ano 3 (falta quantidade); ","")&amp;IF(AND($P771="",$Q771&lt;&gt;""),"Ano 4 (falta valor unitário); ","")&amp;IF(AND($P771&lt;&gt;"",$Q771=""),"Ano 4 (falta quantidade); ","")&amp;IF(AND($S771="",$T771&lt;&gt;""),"Ano 5 (falta valor unitário); ","")&amp;IF(AND($S771&lt;&gt;"",$T771=""),"Ano 5 (falta quantidade); ","")&amp;IF(AND($V771="",$W771&lt;&gt;""),"Ano 6 (falta valor unitário); ","")&amp;IF(AND($V771&lt;&gt;"",$W771=""),"Ano 6 (falta quantidade); ","")), IF(NOT(OR(AND($G771&lt;&gt;"",$H771&lt;&gt;""),AND($J771&lt;&gt;"",$K771&lt;&gt;""),AND($M771&lt;&gt;"",$N771&lt;&gt;""),AND($P771&lt;&gt;"",$Q771&lt;&gt;""),AND($S771&lt;&gt;"",$T771&lt;&gt;""),AND($V771&lt;&gt;"",$W771&lt;&gt;""))),"Informe pelo menos um ano completo com valor unitário e quantidade.",IF(AND($C771&lt;&gt;"",$E771&lt;&gt;"",LEFT(TRIM($C771),1)&lt;&gt;LEFT(TRIM($E771),1)),"Categoria e tipo estão incompatíveis.",IF(IF(OR($E771="",$F771=""),FALSE(),IFERROR(COUNTIF(INDIRECT("UNITS_"&amp;SUBSTITUTE(LEFT($E771,FIND(" ",$E771&amp;" ")-1),".","_")),$F771)=0,TRUE())),"Unidade incompatível com o tipo selecionado.",IF(OR(AND(ISNUMBER(SEARCH("comunic",LOWER($B771))),LEFT($E771,3)&lt;&gt;"4.4"),AND(ISNUMBER(SEARCH("monitor",LOWER($B771))),NOT(OR(LEFT($E771,3)="1.5",LEFT($E771,3)="2.5")))),"Revise a classificação do item conforme as regras de preenchimento.",IF(AND($B771&lt;&gt;"",OR(ISNUMBER(SEARCH("outro",LOWER($B771))),ISNUMBER(SEARCH("divers",LOWER($B771))),ISNUMBER(SEARCH("kit",LOWER($B771))),ISNUMBER(SEARCH("ferrament",LOWER($B771))),ISNUMBER(SEARCH("epi",LOWER($B771)))),NOT(OR($Z771&lt;&gt;"",$AA771&lt;&gt;""))),"Descrição muito genérica: detalhe melhor o item e registre o racional no memorial ou em anexo.",IF(AND($Y771=0,$B771&lt;&gt;"",OR($G771&lt;&gt;"",$H771&lt;&gt;"",$J771&lt;&gt;"",$K771&lt;&gt;"",$M771&lt;&gt;"",$N771&lt;&gt;"",$P771&lt;&gt;"",$Q771&lt;&gt;"",$S771&lt;&gt;"",$T771&lt;&gt;"",$V771&lt;&gt;"",$W771&lt;&gt;"")),"O item possui dados lançados, mas o total está zerado. Revise os valores informados.","")))))))))))))))</f>
        <v/>
      </c>
    </row>
    <row r="772" spans="1:35" ht="14.25" customHeight="1" x14ac:dyDescent="0.25">
      <c r="A772" s="57" t="str">
        <f t="shared" si="143"/>
        <v/>
      </c>
      <c r="B772" s="58"/>
      <c r="C772" s="58"/>
      <c r="D772" s="58"/>
      <c r="E772" s="58"/>
      <c r="F772" s="58"/>
      <c r="G772" s="269"/>
      <c r="H772" s="59"/>
      <c r="I772" s="273">
        <f t="shared" si="144"/>
        <v>0</v>
      </c>
      <c r="J772" s="269"/>
      <c r="K772" s="59"/>
      <c r="L772" s="270">
        <f t="shared" si="145"/>
        <v>0</v>
      </c>
      <c r="M772" s="269"/>
      <c r="N772" s="59"/>
      <c r="O772" s="270">
        <f t="shared" si="146"/>
        <v>0</v>
      </c>
      <c r="P772" s="269"/>
      <c r="Q772" s="59"/>
      <c r="R772" s="271">
        <f t="shared" si="147"/>
        <v>0</v>
      </c>
      <c r="S772" s="269"/>
      <c r="T772" s="59"/>
      <c r="U772" s="270">
        <f t="shared" si="148"/>
        <v>0</v>
      </c>
      <c r="V772" s="269"/>
      <c r="W772" s="59"/>
      <c r="X772" s="270">
        <f t="shared" si="149"/>
        <v>0</v>
      </c>
      <c r="Y772" s="270">
        <f t="shared" si="150"/>
        <v>0</v>
      </c>
      <c r="Z772" s="58"/>
      <c r="AA772" s="58"/>
      <c r="AB772" s="60" t="str">
        <f t="shared" si="151"/>
        <v/>
      </c>
      <c r="AC772" s="21" t="b">
        <f t="shared" si="152"/>
        <v>0</v>
      </c>
      <c r="AD772" s="21" t="b">
        <f t="shared" si="153"/>
        <v>0</v>
      </c>
      <c r="AE772" s="21" t="b">
        <f t="shared" si="154"/>
        <v>0</v>
      </c>
      <c r="AF772" s="21" t="b">
        <f ca="1">OR(AND($AC772,NOT($AD772)),AND($AC772,OR(AND($G772="",$H772&lt;&gt;""),AND($G772&lt;&gt;"",$H772=""),AND($J772="",$K772&lt;&gt;""),AND($J772&lt;&gt;"",$K772=""),AND($M772="",$N772&lt;&gt;""),AND($M772&lt;&gt;"",$N772=""),AND($P772="",$Q772&lt;&gt;""),AND($P772&lt;&gt;"",$Q772=""),AND($S772="",$T772&lt;&gt;""),AND($S772&lt;&gt;"",$T772=""),AND($V772="",$W772&lt;&gt;""),AND($V772&lt;&gt;"",$W772=""))),AND($C772&lt;&gt;"",$E772&lt;&gt;"",LEFT(TRIM($C772),1)&lt;&gt;LEFT(TRIM($E772),1)),IF(OR($E772="",$F772=""),FALSE(),IFERROR(COUNTIF(INDIRECT("UNITS_"&amp;SUBSTITUTE(LEFT($E772,FIND(" ",$E772&amp;" ")-1),".","_")),$F772)=0,TRUE())),AND($B772&lt;&gt;"",OR(ISNUMBER(SEARCH("outro",LOWER($B772))),ISNUMBER(SEARCH("divers",LOWER($B772))),ISNUMBER(SEARCH("etc",LOWER($B772))))),OR(AND(ISNUMBER(SEARCH("comunic",LOWER($B772))),LEFT($E772,3)&lt;&gt;"4.4"),AND(ISNUMBER(SEARCH("monitor",LOWER($B772))),NOT(OR(LEFT($E772,3)="1.5",LEFT($E772,3)="2.5")))),AND($B772&lt;&gt;"",OR(LEFT($C772,1)="1",LEFT($C772,1)="2"),$D772=""),AND($D772&lt;&gt;"",NOT(OR(LEFT($C772,1)="1",LEFT($C772,1)="2"))),AND($D772&lt;&gt;"",COUNTIF(' PROJETO'!$B$14:$B$16,$D772)=0),IF($D772="",FALSE(),IF(COUNTIF(' PROJETO'!$B$14:$B$16,$D772)=0,FALSE(),IFERROR(INDEX(' PROJETO'!$C$14:$C$16,MATCH($D772,' PROJETO'!$B$14:$B$16,0))&lt;&gt;"Sim",FALSE()))))</f>
        <v>0</v>
      </c>
      <c r="AG772" s="21" t="b">
        <f>AND($AC772,$Y772&gt;'CONFG.  LISTAS'!$F$4,$Z772="",$AA772="")</f>
        <v>0</v>
      </c>
      <c r="AH772" s="21" t="str">
        <f t="shared" si="155"/>
        <v/>
      </c>
      <c r="AI772" s="43" t="str">
        <f ca="1">IF(NOT($AC772),"",IF(OR($B772="",$C772="",$E772="",$F772=""),"Preencha descrição, categoria, tipo e unidade.",IF(AND($B772&lt;&gt;"",OR(LEFT($C772,1)="1",LEFT($C772,1)="2"),$D772=""),"Informe a prática de restauração para itens diretos.",IF(AND($D772&lt;&gt;"",NOT(OR(LEFT($C772,1)="1",LEFT($C772,1)="2"))),"Custos indiretos não devem pertencer a uma prática específica.",IF(AND($D772&lt;&gt;"",COUNTIF(' PROJETO'!$B$14:$B$16,$D772)=0),"Prática de restauração inválida ou não cadastrada.",IF(IF($D772="",FALSE(),IF(COUNTIF(' PROJETO'!$B$14:$B$16,$D772)=0,FALSE(),IFERROR(INDEX(' PROJETO'!$C$14:$C$16,MATCH($D772,' PROJETO'!$B$14:$B$16,0))&lt;&gt;"Sim",FALSE()))),"A prática informada no item não foi selecionada na aba Projeto.",IF(AND(MAX($I772,$L772,$O772,$R772,$U772,$X772)&gt;'CONFG.  LISTAS'!$F$4,NOT(OR($Z772&lt;&gt;"",$AA772&lt;&gt;""))),"Memorial de cálculo ou anexo obrigatório não informado para item acima do limite.",IF(OR(AND($G772&lt;&gt;"",$H772&lt;&gt;"",OR($G772&lt;=0,$H772&lt;=0)),AND($J772&lt;&gt;"",$K772&lt;&gt;"",OR($J772&lt;=0,$K772&lt;=0)),AND($M772&lt;&gt;"",$N772&lt;&gt;"",OR($M772&lt;=0,$N772&lt;=0)),AND($P772&lt;&gt;"",$Q772&lt;&gt;"",OR($P772&lt;=0,$Q772&lt;=0)),AND($S772&lt;&gt;"",$T772&lt;&gt;"",OR($S772&lt;=0,$T772&lt;=0)),AND($V772&lt;&gt;"",$W772&lt;&gt;"",OR($V772&lt;=0,$W772&lt;=0))),"Revise os valores informados: valor unitário e quantidade devem ser maiores que zero.",IF(OR(AND($G772="",$H772&lt;&gt;""),AND($G772&lt;&gt;"",$H772=""),AND($J772="",$K772&lt;&gt;""),AND($J772&lt;&gt;"",$K772=""),AND($M772="",$N772&lt;&gt;""),AND($M772&lt;&gt;"",$N772=""),AND($P772="",$Q772&lt;&gt;""),AND($P772&lt;&gt;"",$Q772=""),AND($S772="",$T772&lt;&gt;""),AND($S772&lt;&gt;"",$T772=""),AND($V772="",$W772&lt;&gt;""),AND($V772&lt;&gt;"",$W772="")),"Há ano preenchido parcialmente: "&amp;TRIM(IF(AND($G772="",$H772&lt;&gt;""),"Ano 1 (falta valor unitário); ","")&amp;IF(AND($G772&lt;&gt;"",$H772=""),"Ano 1 (falta quantidade); ","")&amp;IF(AND($J772="",$K772&lt;&gt;""),"Ano 2 (falta valor unitário); ","")&amp;IF(AND($J772&lt;&gt;"",$K772=""),"Ano 2 (falta quantidade); ","")&amp;IF(AND($M772="",$N772&lt;&gt;""),"Ano 3 (falta valor unitário); ","")&amp;IF(AND($M772&lt;&gt;"",$N772=""),"Ano 3 (falta quantidade); ","")&amp;IF(AND($P772="",$Q772&lt;&gt;""),"Ano 4 (falta valor unitário); ","")&amp;IF(AND($P772&lt;&gt;"",$Q772=""),"Ano 4 (falta quantidade); ","")&amp;IF(AND($S772="",$T772&lt;&gt;""),"Ano 5 (falta valor unitário); ","")&amp;IF(AND($S772&lt;&gt;"",$T772=""),"Ano 5 (falta quantidade); ","")&amp;IF(AND($V772="",$W772&lt;&gt;""),"Ano 6 (falta valor unitário); ","")&amp;IF(AND($V772&lt;&gt;"",$W772=""),"Ano 6 (falta quantidade); ","")), IF(NOT(OR(AND($G772&lt;&gt;"",$H772&lt;&gt;""),AND($J772&lt;&gt;"",$K772&lt;&gt;""),AND($M772&lt;&gt;"",$N772&lt;&gt;""),AND($P772&lt;&gt;"",$Q772&lt;&gt;""),AND($S772&lt;&gt;"",$T772&lt;&gt;""),AND($V772&lt;&gt;"",$W772&lt;&gt;""))),"Informe pelo menos um ano completo com valor unitário e quantidade.",IF(AND($C772&lt;&gt;"",$E772&lt;&gt;"",LEFT(TRIM($C772),1)&lt;&gt;LEFT(TRIM($E772),1)),"Categoria e tipo estão incompatíveis.",IF(IF(OR($E772="",$F772=""),FALSE(),IFERROR(COUNTIF(INDIRECT("UNITS_"&amp;SUBSTITUTE(LEFT($E772,FIND(" ",$E772&amp;" ")-1),".","_")),$F772)=0,TRUE())),"Unidade incompatível com o tipo selecionado.",IF(OR(AND(ISNUMBER(SEARCH("comunic",LOWER($B772))),LEFT($E772,3)&lt;&gt;"4.4"),AND(ISNUMBER(SEARCH("monitor",LOWER($B772))),NOT(OR(LEFT($E772,3)="1.5",LEFT($E772,3)="2.5")))),"Revise a classificação do item conforme as regras de preenchimento.",IF(AND($B772&lt;&gt;"",OR(ISNUMBER(SEARCH("outro",LOWER($B772))),ISNUMBER(SEARCH("divers",LOWER($B772))),ISNUMBER(SEARCH("kit",LOWER($B772))),ISNUMBER(SEARCH("ferrament",LOWER($B772))),ISNUMBER(SEARCH("epi",LOWER($B772)))),NOT(OR($Z772&lt;&gt;"",$AA772&lt;&gt;""))),"Descrição muito genérica: detalhe melhor o item e registre o racional no memorial ou em anexo.",IF(AND($Y772=0,$B772&lt;&gt;"",OR($G772&lt;&gt;"",$H772&lt;&gt;"",$J772&lt;&gt;"",$K772&lt;&gt;"",$M772&lt;&gt;"",$N772&lt;&gt;"",$P772&lt;&gt;"",$Q772&lt;&gt;"",$S772&lt;&gt;"",$T772&lt;&gt;"",$V772&lt;&gt;"",$W772&lt;&gt;"")),"O item possui dados lançados, mas o total está zerado. Revise os valores informados.","")))))))))))))))</f>
        <v/>
      </c>
    </row>
    <row r="773" spans="1:35" ht="14.25" customHeight="1" x14ac:dyDescent="0.25">
      <c r="A773" s="57" t="str">
        <f t="shared" si="143"/>
        <v/>
      </c>
      <c r="B773" s="61"/>
      <c r="C773" s="61"/>
      <c r="D773" s="58"/>
      <c r="E773" s="61"/>
      <c r="F773" s="61"/>
      <c r="G773" s="272"/>
      <c r="H773" s="62"/>
      <c r="I773" s="273">
        <f t="shared" si="144"/>
        <v>0</v>
      </c>
      <c r="J773" s="272"/>
      <c r="K773" s="62"/>
      <c r="L773" s="270">
        <f t="shared" si="145"/>
        <v>0</v>
      </c>
      <c r="M773" s="272"/>
      <c r="N773" s="62"/>
      <c r="O773" s="270">
        <f t="shared" si="146"/>
        <v>0</v>
      </c>
      <c r="P773" s="272"/>
      <c r="Q773" s="62"/>
      <c r="R773" s="271">
        <f t="shared" si="147"/>
        <v>0</v>
      </c>
      <c r="S773" s="272"/>
      <c r="T773" s="62"/>
      <c r="U773" s="270">
        <f t="shared" si="148"/>
        <v>0</v>
      </c>
      <c r="V773" s="272"/>
      <c r="W773" s="62"/>
      <c r="X773" s="270">
        <f t="shared" si="149"/>
        <v>0</v>
      </c>
      <c r="Y773" s="270">
        <f t="shared" si="150"/>
        <v>0</v>
      </c>
      <c r="Z773" s="61"/>
      <c r="AA773" s="61"/>
      <c r="AB773" s="60" t="str">
        <f t="shared" si="151"/>
        <v/>
      </c>
      <c r="AC773" s="21" t="b">
        <f t="shared" si="152"/>
        <v>0</v>
      </c>
      <c r="AD773" s="21" t="b">
        <f t="shared" si="153"/>
        <v>0</v>
      </c>
      <c r="AE773" s="21" t="b">
        <f t="shared" si="154"/>
        <v>0</v>
      </c>
      <c r="AF773" s="21" t="b">
        <f ca="1">OR(AND($AC773,NOT($AD773)),AND($AC773,OR(AND($G773="",$H773&lt;&gt;""),AND($G773&lt;&gt;"",$H773=""),AND($J773="",$K773&lt;&gt;""),AND($J773&lt;&gt;"",$K773=""),AND($M773="",$N773&lt;&gt;""),AND($M773&lt;&gt;"",$N773=""),AND($P773="",$Q773&lt;&gt;""),AND($P773&lt;&gt;"",$Q773=""),AND($S773="",$T773&lt;&gt;""),AND($S773&lt;&gt;"",$T773=""),AND($V773="",$W773&lt;&gt;""),AND($V773&lt;&gt;"",$W773=""))),AND($C773&lt;&gt;"",$E773&lt;&gt;"",LEFT(TRIM($C773),1)&lt;&gt;LEFT(TRIM($E773),1)),IF(OR($E773="",$F773=""),FALSE(),IFERROR(COUNTIF(INDIRECT("UNITS_"&amp;SUBSTITUTE(LEFT($E773,FIND(" ",$E773&amp;" ")-1),".","_")),$F773)=0,TRUE())),AND($B773&lt;&gt;"",OR(ISNUMBER(SEARCH("outro",LOWER($B773))),ISNUMBER(SEARCH("divers",LOWER($B773))),ISNUMBER(SEARCH("etc",LOWER($B773))))),OR(AND(ISNUMBER(SEARCH("comunic",LOWER($B773))),LEFT($E773,3)&lt;&gt;"4.4"),AND(ISNUMBER(SEARCH("monitor",LOWER($B773))),NOT(OR(LEFT($E773,3)="1.5",LEFT($E773,3)="2.5")))),AND($B773&lt;&gt;"",OR(LEFT($C773,1)="1",LEFT($C773,1)="2"),$D773=""),AND($D773&lt;&gt;"",NOT(OR(LEFT($C773,1)="1",LEFT($C773,1)="2"))),AND($D773&lt;&gt;"",COUNTIF(' PROJETO'!$B$14:$B$16,$D773)=0),IF($D773="",FALSE(),IF(COUNTIF(' PROJETO'!$B$14:$B$16,$D773)=0,FALSE(),IFERROR(INDEX(' PROJETO'!$C$14:$C$16,MATCH($D773,' PROJETO'!$B$14:$B$16,0))&lt;&gt;"Sim",FALSE()))))</f>
        <v>0</v>
      </c>
      <c r="AG773" s="21" t="b">
        <f>AND($AC773,$Y773&gt;'CONFG.  LISTAS'!$F$4,$Z773="",$AA773="")</f>
        <v>0</v>
      </c>
      <c r="AH773" s="21" t="str">
        <f t="shared" si="155"/>
        <v/>
      </c>
      <c r="AI773" s="43" t="str">
        <f ca="1">IF(NOT($AC773),"",IF(OR($B773="",$C773="",$E773="",$F773=""),"Preencha descrição, categoria, tipo e unidade.",IF(AND($B773&lt;&gt;"",OR(LEFT($C773,1)="1",LEFT($C773,1)="2"),$D773=""),"Informe a prática de restauração para itens diretos.",IF(AND($D773&lt;&gt;"",NOT(OR(LEFT($C773,1)="1",LEFT($C773,1)="2"))),"Custos indiretos não devem pertencer a uma prática específica.",IF(AND($D773&lt;&gt;"",COUNTIF(' PROJETO'!$B$14:$B$16,$D773)=0),"Prática de restauração inválida ou não cadastrada.",IF(IF($D773="",FALSE(),IF(COUNTIF(' PROJETO'!$B$14:$B$16,$D773)=0,FALSE(),IFERROR(INDEX(' PROJETO'!$C$14:$C$16,MATCH($D773,' PROJETO'!$B$14:$B$16,0))&lt;&gt;"Sim",FALSE()))),"A prática informada no item não foi selecionada na aba Projeto.",IF(AND(MAX($I773,$L773,$O773,$R773,$U773,$X773)&gt;'CONFG.  LISTAS'!$F$4,NOT(OR($Z773&lt;&gt;"",$AA773&lt;&gt;""))),"Memorial de cálculo ou anexo obrigatório não informado para item acima do limite.",IF(OR(AND($G773&lt;&gt;"",$H773&lt;&gt;"",OR($G773&lt;=0,$H773&lt;=0)),AND($J773&lt;&gt;"",$K773&lt;&gt;"",OR($J773&lt;=0,$K773&lt;=0)),AND($M773&lt;&gt;"",$N773&lt;&gt;"",OR($M773&lt;=0,$N773&lt;=0)),AND($P773&lt;&gt;"",$Q773&lt;&gt;"",OR($P773&lt;=0,$Q773&lt;=0)),AND($S773&lt;&gt;"",$T773&lt;&gt;"",OR($S773&lt;=0,$T773&lt;=0)),AND($V773&lt;&gt;"",$W773&lt;&gt;"",OR($V773&lt;=0,$W773&lt;=0))),"Revise os valores informados: valor unitário e quantidade devem ser maiores que zero.",IF(OR(AND($G773="",$H773&lt;&gt;""),AND($G773&lt;&gt;"",$H773=""),AND($J773="",$K773&lt;&gt;""),AND($J773&lt;&gt;"",$K773=""),AND($M773="",$N773&lt;&gt;""),AND($M773&lt;&gt;"",$N773=""),AND($P773="",$Q773&lt;&gt;""),AND($P773&lt;&gt;"",$Q773=""),AND($S773="",$T773&lt;&gt;""),AND($S773&lt;&gt;"",$T773=""),AND($V773="",$W773&lt;&gt;""),AND($V773&lt;&gt;"",$W773="")),"Há ano preenchido parcialmente: "&amp;TRIM(IF(AND($G773="",$H773&lt;&gt;""),"Ano 1 (falta valor unitário); ","")&amp;IF(AND($G773&lt;&gt;"",$H773=""),"Ano 1 (falta quantidade); ","")&amp;IF(AND($J773="",$K773&lt;&gt;""),"Ano 2 (falta valor unitário); ","")&amp;IF(AND($J773&lt;&gt;"",$K773=""),"Ano 2 (falta quantidade); ","")&amp;IF(AND($M773="",$N773&lt;&gt;""),"Ano 3 (falta valor unitário); ","")&amp;IF(AND($M773&lt;&gt;"",$N773=""),"Ano 3 (falta quantidade); ","")&amp;IF(AND($P773="",$Q773&lt;&gt;""),"Ano 4 (falta valor unitário); ","")&amp;IF(AND($P773&lt;&gt;"",$Q773=""),"Ano 4 (falta quantidade); ","")&amp;IF(AND($S773="",$T773&lt;&gt;""),"Ano 5 (falta valor unitário); ","")&amp;IF(AND($S773&lt;&gt;"",$T773=""),"Ano 5 (falta quantidade); ","")&amp;IF(AND($V773="",$W773&lt;&gt;""),"Ano 6 (falta valor unitário); ","")&amp;IF(AND($V773&lt;&gt;"",$W773=""),"Ano 6 (falta quantidade); ","")), IF(NOT(OR(AND($G773&lt;&gt;"",$H773&lt;&gt;""),AND($J773&lt;&gt;"",$K773&lt;&gt;""),AND($M773&lt;&gt;"",$N773&lt;&gt;""),AND($P773&lt;&gt;"",$Q773&lt;&gt;""),AND($S773&lt;&gt;"",$T773&lt;&gt;""),AND($V773&lt;&gt;"",$W773&lt;&gt;""))),"Informe pelo menos um ano completo com valor unitário e quantidade.",IF(AND($C773&lt;&gt;"",$E773&lt;&gt;"",LEFT(TRIM($C773),1)&lt;&gt;LEFT(TRIM($E773),1)),"Categoria e tipo estão incompatíveis.",IF(IF(OR($E773="",$F773=""),FALSE(),IFERROR(COUNTIF(INDIRECT("UNITS_"&amp;SUBSTITUTE(LEFT($E773,FIND(" ",$E773&amp;" ")-1),".","_")),$F773)=0,TRUE())),"Unidade incompatível com o tipo selecionado.",IF(OR(AND(ISNUMBER(SEARCH("comunic",LOWER($B773))),LEFT($E773,3)&lt;&gt;"4.4"),AND(ISNUMBER(SEARCH("monitor",LOWER($B773))),NOT(OR(LEFT($E773,3)="1.5",LEFT($E773,3)="2.5")))),"Revise a classificação do item conforme as regras de preenchimento.",IF(AND($B773&lt;&gt;"",OR(ISNUMBER(SEARCH("outro",LOWER($B773))),ISNUMBER(SEARCH("divers",LOWER($B773))),ISNUMBER(SEARCH("kit",LOWER($B773))),ISNUMBER(SEARCH("ferrament",LOWER($B773))),ISNUMBER(SEARCH("epi",LOWER($B773)))),NOT(OR($Z773&lt;&gt;"",$AA773&lt;&gt;""))),"Descrição muito genérica: detalhe melhor o item e registre o racional no memorial ou em anexo.",IF(AND($Y773=0,$B773&lt;&gt;"",OR($G773&lt;&gt;"",$H773&lt;&gt;"",$J773&lt;&gt;"",$K773&lt;&gt;"",$M773&lt;&gt;"",$N773&lt;&gt;"",$P773&lt;&gt;"",$Q773&lt;&gt;"",$S773&lt;&gt;"",$T773&lt;&gt;"",$V773&lt;&gt;"",$W773&lt;&gt;"")),"O item possui dados lançados, mas o total está zerado. Revise os valores informados.","")))))))))))))))</f>
        <v/>
      </c>
    </row>
    <row r="774" spans="1:35" ht="14.25" customHeight="1" x14ac:dyDescent="0.25">
      <c r="A774" s="57" t="str">
        <f t="shared" si="143"/>
        <v/>
      </c>
      <c r="B774" s="58"/>
      <c r="C774" s="58"/>
      <c r="D774" s="58"/>
      <c r="E774" s="58"/>
      <c r="F774" s="58"/>
      <c r="G774" s="269"/>
      <c r="H774" s="59"/>
      <c r="I774" s="273">
        <f t="shared" si="144"/>
        <v>0</v>
      </c>
      <c r="J774" s="269"/>
      <c r="K774" s="59"/>
      <c r="L774" s="270">
        <f t="shared" si="145"/>
        <v>0</v>
      </c>
      <c r="M774" s="269"/>
      <c r="N774" s="59"/>
      <c r="O774" s="270">
        <f t="shared" si="146"/>
        <v>0</v>
      </c>
      <c r="P774" s="269"/>
      <c r="Q774" s="59"/>
      <c r="R774" s="271">
        <f t="shared" si="147"/>
        <v>0</v>
      </c>
      <c r="S774" s="269"/>
      <c r="T774" s="59"/>
      <c r="U774" s="270">
        <f t="shared" si="148"/>
        <v>0</v>
      </c>
      <c r="V774" s="269"/>
      <c r="W774" s="59"/>
      <c r="X774" s="270">
        <f t="shared" si="149"/>
        <v>0</v>
      </c>
      <c r="Y774" s="270">
        <f t="shared" si="150"/>
        <v>0</v>
      </c>
      <c r="Z774" s="58"/>
      <c r="AA774" s="58"/>
      <c r="AB774" s="60" t="str">
        <f t="shared" si="151"/>
        <v/>
      </c>
      <c r="AC774" s="21" t="b">
        <f t="shared" si="152"/>
        <v>0</v>
      </c>
      <c r="AD774" s="21" t="b">
        <f t="shared" si="153"/>
        <v>0</v>
      </c>
      <c r="AE774" s="21" t="b">
        <f t="shared" si="154"/>
        <v>0</v>
      </c>
      <c r="AF774" s="21" t="b">
        <f ca="1">OR(AND($AC774,NOT($AD774)),AND($AC774,OR(AND($G774="",$H774&lt;&gt;""),AND($G774&lt;&gt;"",$H774=""),AND($J774="",$K774&lt;&gt;""),AND($J774&lt;&gt;"",$K774=""),AND($M774="",$N774&lt;&gt;""),AND($M774&lt;&gt;"",$N774=""),AND($P774="",$Q774&lt;&gt;""),AND($P774&lt;&gt;"",$Q774=""),AND($S774="",$T774&lt;&gt;""),AND($S774&lt;&gt;"",$T774=""),AND($V774="",$W774&lt;&gt;""),AND($V774&lt;&gt;"",$W774=""))),AND($C774&lt;&gt;"",$E774&lt;&gt;"",LEFT(TRIM($C774),1)&lt;&gt;LEFT(TRIM($E774),1)),IF(OR($E774="",$F774=""),FALSE(),IFERROR(COUNTIF(INDIRECT("UNITS_"&amp;SUBSTITUTE(LEFT($E774,FIND(" ",$E774&amp;" ")-1),".","_")),$F774)=0,TRUE())),AND($B774&lt;&gt;"",OR(ISNUMBER(SEARCH("outro",LOWER($B774))),ISNUMBER(SEARCH("divers",LOWER($B774))),ISNUMBER(SEARCH("etc",LOWER($B774))))),OR(AND(ISNUMBER(SEARCH("comunic",LOWER($B774))),LEFT($E774,3)&lt;&gt;"4.4"),AND(ISNUMBER(SEARCH("monitor",LOWER($B774))),NOT(OR(LEFT($E774,3)="1.5",LEFT($E774,3)="2.5")))),AND($B774&lt;&gt;"",OR(LEFT($C774,1)="1",LEFT($C774,1)="2"),$D774=""),AND($D774&lt;&gt;"",NOT(OR(LEFT($C774,1)="1",LEFT($C774,1)="2"))),AND($D774&lt;&gt;"",COUNTIF(' PROJETO'!$B$14:$B$16,$D774)=0),IF($D774="",FALSE(),IF(COUNTIF(' PROJETO'!$B$14:$B$16,$D774)=0,FALSE(),IFERROR(INDEX(' PROJETO'!$C$14:$C$16,MATCH($D774,' PROJETO'!$B$14:$B$16,0))&lt;&gt;"Sim",FALSE()))))</f>
        <v>0</v>
      </c>
      <c r="AG774" s="21" t="b">
        <f>AND($AC774,$Y774&gt;'CONFG.  LISTAS'!$F$4,$Z774="",$AA774="")</f>
        <v>0</v>
      </c>
      <c r="AH774" s="21" t="str">
        <f t="shared" si="155"/>
        <v/>
      </c>
      <c r="AI774" s="43" t="str">
        <f ca="1">IF(NOT($AC774),"",IF(OR($B774="",$C774="",$E774="",$F774=""),"Preencha descrição, categoria, tipo e unidade.",IF(AND($B774&lt;&gt;"",OR(LEFT($C774,1)="1",LEFT($C774,1)="2"),$D774=""),"Informe a prática de restauração para itens diretos.",IF(AND($D774&lt;&gt;"",NOT(OR(LEFT($C774,1)="1",LEFT($C774,1)="2"))),"Custos indiretos não devem pertencer a uma prática específica.",IF(AND($D774&lt;&gt;"",COUNTIF(' PROJETO'!$B$14:$B$16,$D774)=0),"Prática de restauração inválida ou não cadastrada.",IF(IF($D774="",FALSE(),IF(COUNTIF(' PROJETO'!$B$14:$B$16,$D774)=0,FALSE(),IFERROR(INDEX(' PROJETO'!$C$14:$C$16,MATCH($D774,' PROJETO'!$B$14:$B$16,0))&lt;&gt;"Sim",FALSE()))),"A prática informada no item não foi selecionada na aba Projeto.",IF(AND(MAX($I774,$L774,$O774,$R774,$U774,$X774)&gt;'CONFG.  LISTAS'!$F$4,NOT(OR($Z774&lt;&gt;"",$AA774&lt;&gt;""))),"Memorial de cálculo ou anexo obrigatório não informado para item acima do limite.",IF(OR(AND($G774&lt;&gt;"",$H774&lt;&gt;"",OR($G774&lt;=0,$H774&lt;=0)),AND($J774&lt;&gt;"",$K774&lt;&gt;"",OR($J774&lt;=0,$K774&lt;=0)),AND($M774&lt;&gt;"",$N774&lt;&gt;"",OR($M774&lt;=0,$N774&lt;=0)),AND($P774&lt;&gt;"",$Q774&lt;&gt;"",OR($P774&lt;=0,$Q774&lt;=0)),AND($S774&lt;&gt;"",$T774&lt;&gt;"",OR($S774&lt;=0,$T774&lt;=0)),AND($V774&lt;&gt;"",$W774&lt;&gt;"",OR($V774&lt;=0,$W774&lt;=0))),"Revise os valores informados: valor unitário e quantidade devem ser maiores que zero.",IF(OR(AND($G774="",$H774&lt;&gt;""),AND($G774&lt;&gt;"",$H774=""),AND($J774="",$K774&lt;&gt;""),AND($J774&lt;&gt;"",$K774=""),AND($M774="",$N774&lt;&gt;""),AND($M774&lt;&gt;"",$N774=""),AND($P774="",$Q774&lt;&gt;""),AND($P774&lt;&gt;"",$Q774=""),AND($S774="",$T774&lt;&gt;""),AND($S774&lt;&gt;"",$T774=""),AND($V774="",$W774&lt;&gt;""),AND($V774&lt;&gt;"",$W774="")),"Há ano preenchido parcialmente: "&amp;TRIM(IF(AND($G774="",$H774&lt;&gt;""),"Ano 1 (falta valor unitário); ","")&amp;IF(AND($G774&lt;&gt;"",$H774=""),"Ano 1 (falta quantidade); ","")&amp;IF(AND($J774="",$K774&lt;&gt;""),"Ano 2 (falta valor unitário); ","")&amp;IF(AND($J774&lt;&gt;"",$K774=""),"Ano 2 (falta quantidade); ","")&amp;IF(AND($M774="",$N774&lt;&gt;""),"Ano 3 (falta valor unitário); ","")&amp;IF(AND($M774&lt;&gt;"",$N774=""),"Ano 3 (falta quantidade); ","")&amp;IF(AND($P774="",$Q774&lt;&gt;""),"Ano 4 (falta valor unitário); ","")&amp;IF(AND($P774&lt;&gt;"",$Q774=""),"Ano 4 (falta quantidade); ","")&amp;IF(AND($S774="",$T774&lt;&gt;""),"Ano 5 (falta valor unitário); ","")&amp;IF(AND($S774&lt;&gt;"",$T774=""),"Ano 5 (falta quantidade); ","")&amp;IF(AND($V774="",$W774&lt;&gt;""),"Ano 6 (falta valor unitário); ","")&amp;IF(AND($V774&lt;&gt;"",$W774=""),"Ano 6 (falta quantidade); ","")), IF(NOT(OR(AND($G774&lt;&gt;"",$H774&lt;&gt;""),AND($J774&lt;&gt;"",$K774&lt;&gt;""),AND($M774&lt;&gt;"",$N774&lt;&gt;""),AND($P774&lt;&gt;"",$Q774&lt;&gt;""),AND($S774&lt;&gt;"",$T774&lt;&gt;""),AND($V774&lt;&gt;"",$W774&lt;&gt;""))),"Informe pelo menos um ano completo com valor unitário e quantidade.",IF(AND($C774&lt;&gt;"",$E774&lt;&gt;"",LEFT(TRIM($C774),1)&lt;&gt;LEFT(TRIM($E774),1)),"Categoria e tipo estão incompatíveis.",IF(IF(OR($E774="",$F774=""),FALSE(),IFERROR(COUNTIF(INDIRECT("UNITS_"&amp;SUBSTITUTE(LEFT($E774,FIND(" ",$E774&amp;" ")-1),".","_")),$F774)=0,TRUE())),"Unidade incompatível com o tipo selecionado.",IF(OR(AND(ISNUMBER(SEARCH("comunic",LOWER($B774))),LEFT($E774,3)&lt;&gt;"4.4"),AND(ISNUMBER(SEARCH("monitor",LOWER($B774))),NOT(OR(LEFT($E774,3)="1.5",LEFT($E774,3)="2.5")))),"Revise a classificação do item conforme as regras de preenchimento.",IF(AND($B774&lt;&gt;"",OR(ISNUMBER(SEARCH("outro",LOWER($B774))),ISNUMBER(SEARCH("divers",LOWER($B774))),ISNUMBER(SEARCH("kit",LOWER($B774))),ISNUMBER(SEARCH("ferrament",LOWER($B774))),ISNUMBER(SEARCH("epi",LOWER($B774)))),NOT(OR($Z774&lt;&gt;"",$AA774&lt;&gt;""))),"Descrição muito genérica: detalhe melhor o item e registre o racional no memorial ou em anexo.",IF(AND($Y774=0,$B774&lt;&gt;"",OR($G774&lt;&gt;"",$H774&lt;&gt;"",$J774&lt;&gt;"",$K774&lt;&gt;"",$M774&lt;&gt;"",$N774&lt;&gt;"",$P774&lt;&gt;"",$Q774&lt;&gt;"",$S774&lt;&gt;"",$T774&lt;&gt;"",$V774&lt;&gt;"",$W774&lt;&gt;"")),"O item possui dados lançados, mas o total está zerado. Revise os valores informados.","")))))))))))))))</f>
        <v/>
      </c>
    </row>
    <row r="775" spans="1:35" ht="14.25" customHeight="1" x14ac:dyDescent="0.25">
      <c r="A775" s="57" t="str">
        <f t="shared" si="143"/>
        <v/>
      </c>
      <c r="B775" s="61"/>
      <c r="C775" s="61"/>
      <c r="D775" s="58"/>
      <c r="E775" s="61"/>
      <c r="F775" s="61"/>
      <c r="G775" s="272"/>
      <c r="H775" s="62"/>
      <c r="I775" s="273">
        <f t="shared" si="144"/>
        <v>0</v>
      </c>
      <c r="J775" s="272"/>
      <c r="K775" s="62"/>
      <c r="L775" s="270">
        <f t="shared" si="145"/>
        <v>0</v>
      </c>
      <c r="M775" s="272"/>
      <c r="N775" s="62"/>
      <c r="O775" s="270">
        <f t="shared" si="146"/>
        <v>0</v>
      </c>
      <c r="P775" s="272"/>
      <c r="Q775" s="62"/>
      <c r="R775" s="271">
        <f t="shared" si="147"/>
        <v>0</v>
      </c>
      <c r="S775" s="272"/>
      <c r="T775" s="62"/>
      <c r="U775" s="270">
        <f t="shared" si="148"/>
        <v>0</v>
      </c>
      <c r="V775" s="272"/>
      <c r="W775" s="62"/>
      <c r="X775" s="270">
        <f t="shared" si="149"/>
        <v>0</v>
      </c>
      <c r="Y775" s="270">
        <f t="shared" si="150"/>
        <v>0</v>
      </c>
      <c r="Z775" s="61"/>
      <c r="AA775" s="61"/>
      <c r="AB775" s="60" t="str">
        <f t="shared" si="151"/>
        <v/>
      </c>
      <c r="AC775" s="21" t="b">
        <f t="shared" si="152"/>
        <v>0</v>
      </c>
      <c r="AD775" s="21" t="b">
        <f t="shared" si="153"/>
        <v>0</v>
      </c>
      <c r="AE775" s="21" t="b">
        <f t="shared" si="154"/>
        <v>0</v>
      </c>
      <c r="AF775" s="21" t="b">
        <f ca="1">OR(AND($AC775,NOT($AD775)),AND($AC775,OR(AND($G775="",$H775&lt;&gt;""),AND($G775&lt;&gt;"",$H775=""),AND($J775="",$K775&lt;&gt;""),AND($J775&lt;&gt;"",$K775=""),AND($M775="",$N775&lt;&gt;""),AND($M775&lt;&gt;"",$N775=""),AND($P775="",$Q775&lt;&gt;""),AND($P775&lt;&gt;"",$Q775=""),AND($S775="",$T775&lt;&gt;""),AND($S775&lt;&gt;"",$T775=""),AND($V775="",$W775&lt;&gt;""),AND($V775&lt;&gt;"",$W775=""))),AND($C775&lt;&gt;"",$E775&lt;&gt;"",LEFT(TRIM($C775),1)&lt;&gt;LEFT(TRIM($E775),1)),IF(OR($E775="",$F775=""),FALSE(),IFERROR(COUNTIF(INDIRECT("UNITS_"&amp;SUBSTITUTE(LEFT($E775,FIND(" ",$E775&amp;" ")-1),".","_")),$F775)=0,TRUE())),AND($B775&lt;&gt;"",OR(ISNUMBER(SEARCH("outro",LOWER($B775))),ISNUMBER(SEARCH("divers",LOWER($B775))),ISNUMBER(SEARCH("etc",LOWER($B775))))),OR(AND(ISNUMBER(SEARCH("comunic",LOWER($B775))),LEFT($E775,3)&lt;&gt;"4.4"),AND(ISNUMBER(SEARCH("monitor",LOWER($B775))),NOT(OR(LEFT($E775,3)="1.5",LEFT($E775,3)="2.5")))),AND($B775&lt;&gt;"",OR(LEFT($C775,1)="1",LEFT($C775,1)="2"),$D775=""),AND($D775&lt;&gt;"",NOT(OR(LEFT($C775,1)="1",LEFT($C775,1)="2"))),AND($D775&lt;&gt;"",COUNTIF(' PROJETO'!$B$14:$B$16,$D775)=0),IF($D775="",FALSE(),IF(COUNTIF(' PROJETO'!$B$14:$B$16,$D775)=0,FALSE(),IFERROR(INDEX(' PROJETO'!$C$14:$C$16,MATCH($D775,' PROJETO'!$B$14:$B$16,0))&lt;&gt;"Sim",FALSE()))))</f>
        <v>0</v>
      </c>
      <c r="AG775" s="21" t="b">
        <f>AND($AC775,$Y775&gt;'CONFG.  LISTAS'!$F$4,$Z775="",$AA775="")</f>
        <v>0</v>
      </c>
      <c r="AH775" s="21" t="str">
        <f t="shared" si="155"/>
        <v/>
      </c>
      <c r="AI775" s="43" t="str">
        <f ca="1">IF(NOT($AC775),"",IF(OR($B775="",$C775="",$E775="",$F775=""),"Preencha descrição, categoria, tipo e unidade.",IF(AND($B775&lt;&gt;"",OR(LEFT($C775,1)="1",LEFT($C775,1)="2"),$D775=""),"Informe a prática de restauração para itens diretos.",IF(AND($D775&lt;&gt;"",NOT(OR(LEFT($C775,1)="1",LEFT($C775,1)="2"))),"Custos indiretos não devem pertencer a uma prática específica.",IF(AND($D775&lt;&gt;"",COUNTIF(' PROJETO'!$B$14:$B$16,$D775)=0),"Prática de restauração inválida ou não cadastrada.",IF(IF($D775="",FALSE(),IF(COUNTIF(' PROJETO'!$B$14:$B$16,$D775)=0,FALSE(),IFERROR(INDEX(' PROJETO'!$C$14:$C$16,MATCH($D775,' PROJETO'!$B$14:$B$16,0))&lt;&gt;"Sim",FALSE()))),"A prática informada no item não foi selecionada na aba Projeto.",IF(AND(MAX($I775,$L775,$O775,$R775,$U775,$X775)&gt;'CONFG.  LISTAS'!$F$4,NOT(OR($Z775&lt;&gt;"",$AA775&lt;&gt;""))),"Memorial de cálculo ou anexo obrigatório não informado para item acima do limite.",IF(OR(AND($G775&lt;&gt;"",$H775&lt;&gt;"",OR($G775&lt;=0,$H775&lt;=0)),AND($J775&lt;&gt;"",$K775&lt;&gt;"",OR($J775&lt;=0,$K775&lt;=0)),AND($M775&lt;&gt;"",$N775&lt;&gt;"",OR($M775&lt;=0,$N775&lt;=0)),AND($P775&lt;&gt;"",$Q775&lt;&gt;"",OR($P775&lt;=0,$Q775&lt;=0)),AND($S775&lt;&gt;"",$T775&lt;&gt;"",OR($S775&lt;=0,$T775&lt;=0)),AND($V775&lt;&gt;"",$W775&lt;&gt;"",OR($V775&lt;=0,$W775&lt;=0))),"Revise os valores informados: valor unitário e quantidade devem ser maiores que zero.",IF(OR(AND($G775="",$H775&lt;&gt;""),AND($G775&lt;&gt;"",$H775=""),AND($J775="",$K775&lt;&gt;""),AND($J775&lt;&gt;"",$K775=""),AND($M775="",$N775&lt;&gt;""),AND($M775&lt;&gt;"",$N775=""),AND($P775="",$Q775&lt;&gt;""),AND($P775&lt;&gt;"",$Q775=""),AND($S775="",$T775&lt;&gt;""),AND($S775&lt;&gt;"",$T775=""),AND($V775="",$W775&lt;&gt;""),AND($V775&lt;&gt;"",$W775="")),"Há ano preenchido parcialmente: "&amp;TRIM(IF(AND($G775="",$H775&lt;&gt;""),"Ano 1 (falta valor unitário); ","")&amp;IF(AND($G775&lt;&gt;"",$H775=""),"Ano 1 (falta quantidade); ","")&amp;IF(AND($J775="",$K775&lt;&gt;""),"Ano 2 (falta valor unitário); ","")&amp;IF(AND($J775&lt;&gt;"",$K775=""),"Ano 2 (falta quantidade); ","")&amp;IF(AND($M775="",$N775&lt;&gt;""),"Ano 3 (falta valor unitário); ","")&amp;IF(AND($M775&lt;&gt;"",$N775=""),"Ano 3 (falta quantidade); ","")&amp;IF(AND($P775="",$Q775&lt;&gt;""),"Ano 4 (falta valor unitário); ","")&amp;IF(AND($P775&lt;&gt;"",$Q775=""),"Ano 4 (falta quantidade); ","")&amp;IF(AND($S775="",$T775&lt;&gt;""),"Ano 5 (falta valor unitário); ","")&amp;IF(AND($S775&lt;&gt;"",$T775=""),"Ano 5 (falta quantidade); ","")&amp;IF(AND($V775="",$W775&lt;&gt;""),"Ano 6 (falta valor unitário); ","")&amp;IF(AND($V775&lt;&gt;"",$W775=""),"Ano 6 (falta quantidade); ","")), IF(NOT(OR(AND($G775&lt;&gt;"",$H775&lt;&gt;""),AND($J775&lt;&gt;"",$K775&lt;&gt;""),AND($M775&lt;&gt;"",$N775&lt;&gt;""),AND($P775&lt;&gt;"",$Q775&lt;&gt;""),AND($S775&lt;&gt;"",$T775&lt;&gt;""),AND($V775&lt;&gt;"",$W775&lt;&gt;""))),"Informe pelo menos um ano completo com valor unitário e quantidade.",IF(AND($C775&lt;&gt;"",$E775&lt;&gt;"",LEFT(TRIM($C775),1)&lt;&gt;LEFT(TRIM($E775),1)),"Categoria e tipo estão incompatíveis.",IF(IF(OR($E775="",$F775=""),FALSE(),IFERROR(COUNTIF(INDIRECT("UNITS_"&amp;SUBSTITUTE(LEFT($E775,FIND(" ",$E775&amp;" ")-1),".","_")),$F775)=0,TRUE())),"Unidade incompatível com o tipo selecionado.",IF(OR(AND(ISNUMBER(SEARCH("comunic",LOWER($B775))),LEFT($E775,3)&lt;&gt;"4.4"),AND(ISNUMBER(SEARCH("monitor",LOWER($B775))),NOT(OR(LEFT($E775,3)="1.5",LEFT($E775,3)="2.5")))),"Revise a classificação do item conforme as regras de preenchimento.",IF(AND($B775&lt;&gt;"",OR(ISNUMBER(SEARCH("outro",LOWER($B775))),ISNUMBER(SEARCH("divers",LOWER($B775))),ISNUMBER(SEARCH("kit",LOWER($B775))),ISNUMBER(SEARCH("ferrament",LOWER($B775))),ISNUMBER(SEARCH("epi",LOWER($B775)))),NOT(OR($Z775&lt;&gt;"",$AA775&lt;&gt;""))),"Descrição muito genérica: detalhe melhor o item e registre o racional no memorial ou em anexo.",IF(AND($Y775=0,$B775&lt;&gt;"",OR($G775&lt;&gt;"",$H775&lt;&gt;"",$J775&lt;&gt;"",$K775&lt;&gt;"",$M775&lt;&gt;"",$N775&lt;&gt;"",$P775&lt;&gt;"",$Q775&lt;&gt;"",$S775&lt;&gt;"",$T775&lt;&gt;"",$V775&lt;&gt;"",$W775&lt;&gt;"")),"O item possui dados lançados, mas o total está zerado. Revise os valores informados.","")))))))))))))))</f>
        <v/>
      </c>
    </row>
    <row r="776" spans="1:35" ht="14.25" customHeight="1" x14ac:dyDescent="0.25">
      <c r="A776" s="57" t="str">
        <f t="shared" si="143"/>
        <v/>
      </c>
      <c r="B776" s="58"/>
      <c r="C776" s="58"/>
      <c r="D776" s="58"/>
      <c r="E776" s="58"/>
      <c r="F776" s="58"/>
      <c r="G776" s="269"/>
      <c r="H776" s="59"/>
      <c r="I776" s="273">
        <f t="shared" si="144"/>
        <v>0</v>
      </c>
      <c r="J776" s="269"/>
      <c r="K776" s="59"/>
      <c r="L776" s="270">
        <f t="shared" si="145"/>
        <v>0</v>
      </c>
      <c r="M776" s="269"/>
      <c r="N776" s="59"/>
      <c r="O776" s="270">
        <f t="shared" si="146"/>
        <v>0</v>
      </c>
      <c r="P776" s="269"/>
      <c r="Q776" s="59"/>
      <c r="R776" s="271">
        <f t="shared" si="147"/>
        <v>0</v>
      </c>
      <c r="S776" s="269"/>
      <c r="T776" s="59"/>
      <c r="U776" s="270">
        <f t="shared" si="148"/>
        <v>0</v>
      </c>
      <c r="V776" s="269"/>
      <c r="W776" s="59"/>
      <c r="X776" s="270">
        <f t="shared" si="149"/>
        <v>0</v>
      </c>
      <c r="Y776" s="270">
        <f t="shared" si="150"/>
        <v>0</v>
      </c>
      <c r="Z776" s="58"/>
      <c r="AA776" s="58"/>
      <c r="AB776" s="60" t="str">
        <f t="shared" si="151"/>
        <v/>
      </c>
      <c r="AC776" s="21" t="b">
        <f t="shared" si="152"/>
        <v>0</v>
      </c>
      <c r="AD776" s="21" t="b">
        <f t="shared" si="153"/>
        <v>0</v>
      </c>
      <c r="AE776" s="21" t="b">
        <f t="shared" si="154"/>
        <v>0</v>
      </c>
      <c r="AF776" s="21" t="b">
        <f ca="1">OR(AND($AC776,NOT($AD776)),AND($AC776,OR(AND($G776="",$H776&lt;&gt;""),AND($G776&lt;&gt;"",$H776=""),AND($J776="",$K776&lt;&gt;""),AND($J776&lt;&gt;"",$K776=""),AND($M776="",$N776&lt;&gt;""),AND($M776&lt;&gt;"",$N776=""),AND($P776="",$Q776&lt;&gt;""),AND($P776&lt;&gt;"",$Q776=""),AND($S776="",$T776&lt;&gt;""),AND($S776&lt;&gt;"",$T776=""),AND($V776="",$W776&lt;&gt;""),AND($V776&lt;&gt;"",$W776=""))),AND($C776&lt;&gt;"",$E776&lt;&gt;"",LEFT(TRIM($C776),1)&lt;&gt;LEFT(TRIM($E776),1)),IF(OR($E776="",$F776=""),FALSE(),IFERROR(COUNTIF(INDIRECT("UNITS_"&amp;SUBSTITUTE(LEFT($E776,FIND(" ",$E776&amp;" ")-1),".","_")),$F776)=0,TRUE())),AND($B776&lt;&gt;"",OR(ISNUMBER(SEARCH("outro",LOWER($B776))),ISNUMBER(SEARCH("divers",LOWER($B776))),ISNUMBER(SEARCH("etc",LOWER($B776))))),OR(AND(ISNUMBER(SEARCH("comunic",LOWER($B776))),LEFT($E776,3)&lt;&gt;"4.4"),AND(ISNUMBER(SEARCH("monitor",LOWER($B776))),NOT(OR(LEFT($E776,3)="1.5",LEFT($E776,3)="2.5")))),AND($B776&lt;&gt;"",OR(LEFT($C776,1)="1",LEFT($C776,1)="2"),$D776=""),AND($D776&lt;&gt;"",NOT(OR(LEFT($C776,1)="1",LEFT($C776,1)="2"))),AND($D776&lt;&gt;"",COUNTIF(' PROJETO'!$B$14:$B$16,$D776)=0),IF($D776="",FALSE(),IF(COUNTIF(' PROJETO'!$B$14:$B$16,$D776)=0,FALSE(),IFERROR(INDEX(' PROJETO'!$C$14:$C$16,MATCH($D776,' PROJETO'!$B$14:$B$16,0))&lt;&gt;"Sim",FALSE()))))</f>
        <v>0</v>
      </c>
      <c r="AG776" s="21" t="b">
        <f>AND($AC776,$Y776&gt;'CONFG.  LISTAS'!$F$4,$Z776="",$AA776="")</f>
        <v>0</v>
      </c>
      <c r="AH776" s="21" t="str">
        <f t="shared" si="155"/>
        <v/>
      </c>
      <c r="AI776" s="43" t="str">
        <f ca="1">IF(NOT($AC776),"",IF(OR($B776="",$C776="",$E776="",$F776=""),"Preencha descrição, categoria, tipo e unidade.",IF(AND($B776&lt;&gt;"",OR(LEFT($C776,1)="1",LEFT($C776,1)="2"),$D776=""),"Informe a prática de restauração para itens diretos.",IF(AND($D776&lt;&gt;"",NOT(OR(LEFT($C776,1)="1",LEFT($C776,1)="2"))),"Custos indiretos não devem pertencer a uma prática específica.",IF(AND($D776&lt;&gt;"",COUNTIF(' PROJETO'!$B$14:$B$16,$D776)=0),"Prática de restauração inválida ou não cadastrada.",IF(IF($D776="",FALSE(),IF(COUNTIF(' PROJETO'!$B$14:$B$16,$D776)=0,FALSE(),IFERROR(INDEX(' PROJETO'!$C$14:$C$16,MATCH($D776,' PROJETO'!$B$14:$B$16,0))&lt;&gt;"Sim",FALSE()))),"A prática informada no item não foi selecionada na aba Projeto.",IF(AND(MAX($I776,$L776,$O776,$R776,$U776,$X776)&gt;'CONFG.  LISTAS'!$F$4,NOT(OR($Z776&lt;&gt;"",$AA776&lt;&gt;""))),"Memorial de cálculo ou anexo obrigatório não informado para item acima do limite.",IF(OR(AND($G776&lt;&gt;"",$H776&lt;&gt;"",OR($G776&lt;=0,$H776&lt;=0)),AND($J776&lt;&gt;"",$K776&lt;&gt;"",OR($J776&lt;=0,$K776&lt;=0)),AND($M776&lt;&gt;"",$N776&lt;&gt;"",OR($M776&lt;=0,$N776&lt;=0)),AND($P776&lt;&gt;"",$Q776&lt;&gt;"",OR($P776&lt;=0,$Q776&lt;=0)),AND($S776&lt;&gt;"",$T776&lt;&gt;"",OR($S776&lt;=0,$T776&lt;=0)),AND($V776&lt;&gt;"",$W776&lt;&gt;"",OR($V776&lt;=0,$W776&lt;=0))),"Revise os valores informados: valor unitário e quantidade devem ser maiores que zero.",IF(OR(AND($G776="",$H776&lt;&gt;""),AND($G776&lt;&gt;"",$H776=""),AND($J776="",$K776&lt;&gt;""),AND($J776&lt;&gt;"",$K776=""),AND($M776="",$N776&lt;&gt;""),AND($M776&lt;&gt;"",$N776=""),AND($P776="",$Q776&lt;&gt;""),AND($P776&lt;&gt;"",$Q776=""),AND($S776="",$T776&lt;&gt;""),AND($S776&lt;&gt;"",$T776=""),AND($V776="",$W776&lt;&gt;""),AND($V776&lt;&gt;"",$W776="")),"Há ano preenchido parcialmente: "&amp;TRIM(IF(AND($G776="",$H776&lt;&gt;""),"Ano 1 (falta valor unitário); ","")&amp;IF(AND($G776&lt;&gt;"",$H776=""),"Ano 1 (falta quantidade); ","")&amp;IF(AND($J776="",$K776&lt;&gt;""),"Ano 2 (falta valor unitário); ","")&amp;IF(AND($J776&lt;&gt;"",$K776=""),"Ano 2 (falta quantidade); ","")&amp;IF(AND($M776="",$N776&lt;&gt;""),"Ano 3 (falta valor unitário); ","")&amp;IF(AND($M776&lt;&gt;"",$N776=""),"Ano 3 (falta quantidade); ","")&amp;IF(AND($P776="",$Q776&lt;&gt;""),"Ano 4 (falta valor unitário); ","")&amp;IF(AND($P776&lt;&gt;"",$Q776=""),"Ano 4 (falta quantidade); ","")&amp;IF(AND($S776="",$T776&lt;&gt;""),"Ano 5 (falta valor unitário); ","")&amp;IF(AND($S776&lt;&gt;"",$T776=""),"Ano 5 (falta quantidade); ","")&amp;IF(AND($V776="",$W776&lt;&gt;""),"Ano 6 (falta valor unitário); ","")&amp;IF(AND($V776&lt;&gt;"",$W776=""),"Ano 6 (falta quantidade); ","")), IF(NOT(OR(AND($G776&lt;&gt;"",$H776&lt;&gt;""),AND($J776&lt;&gt;"",$K776&lt;&gt;""),AND($M776&lt;&gt;"",$N776&lt;&gt;""),AND($P776&lt;&gt;"",$Q776&lt;&gt;""),AND($S776&lt;&gt;"",$T776&lt;&gt;""),AND($V776&lt;&gt;"",$W776&lt;&gt;""))),"Informe pelo menos um ano completo com valor unitário e quantidade.",IF(AND($C776&lt;&gt;"",$E776&lt;&gt;"",LEFT(TRIM($C776),1)&lt;&gt;LEFT(TRIM($E776),1)),"Categoria e tipo estão incompatíveis.",IF(IF(OR($E776="",$F776=""),FALSE(),IFERROR(COUNTIF(INDIRECT("UNITS_"&amp;SUBSTITUTE(LEFT($E776,FIND(" ",$E776&amp;" ")-1),".","_")),$F776)=0,TRUE())),"Unidade incompatível com o tipo selecionado.",IF(OR(AND(ISNUMBER(SEARCH("comunic",LOWER($B776))),LEFT($E776,3)&lt;&gt;"4.4"),AND(ISNUMBER(SEARCH("monitor",LOWER($B776))),NOT(OR(LEFT($E776,3)="1.5",LEFT($E776,3)="2.5")))),"Revise a classificação do item conforme as regras de preenchimento.",IF(AND($B776&lt;&gt;"",OR(ISNUMBER(SEARCH("outro",LOWER($B776))),ISNUMBER(SEARCH("divers",LOWER($B776))),ISNUMBER(SEARCH("kit",LOWER($B776))),ISNUMBER(SEARCH("ferrament",LOWER($B776))),ISNUMBER(SEARCH("epi",LOWER($B776)))),NOT(OR($Z776&lt;&gt;"",$AA776&lt;&gt;""))),"Descrição muito genérica: detalhe melhor o item e registre o racional no memorial ou em anexo.",IF(AND($Y776=0,$B776&lt;&gt;"",OR($G776&lt;&gt;"",$H776&lt;&gt;"",$J776&lt;&gt;"",$K776&lt;&gt;"",$M776&lt;&gt;"",$N776&lt;&gt;"",$P776&lt;&gt;"",$Q776&lt;&gt;"",$S776&lt;&gt;"",$T776&lt;&gt;"",$V776&lt;&gt;"",$W776&lt;&gt;"")),"O item possui dados lançados, mas o total está zerado. Revise os valores informados.","")))))))))))))))</f>
        <v/>
      </c>
    </row>
    <row r="777" spans="1:35" ht="14.25" customHeight="1" x14ac:dyDescent="0.25">
      <c r="A777" s="57" t="str">
        <f t="shared" si="143"/>
        <v/>
      </c>
      <c r="B777" s="61"/>
      <c r="C777" s="61"/>
      <c r="D777" s="58"/>
      <c r="E777" s="61"/>
      <c r="F777" s="61"/>
      <c r="G777" s="272"/>
      <c r="H777" s="62"/>
      <c r="I777" s="273">
        <f t="shared" si="144"/>
        <v>0</v>
      </c>
      <c r="J777" s="272"/>
      <c r="K777" s="62"/>
      <c r="L777" s="270">
        <f t="shared" si="145"/>
        <v>0</v>
      </c>
      <c r="M777" s="272"/>
      <c r="N777" s="62"/>
      <c r="O777" s="270">
        <f t="shared" si="146"/>
        <v>0</v>
      </c>
      <c r="P777" s="272"/>
      <c r="Q777" s="62"/>
      <c r="R777" s="271">
        <f t="shared" si="147"/>
        <v>0</v>
      </c>
      <c r="S777" s="272"/>
      <c r="T777" s="62"/>
      <c r="U777" s="270">
        <f t="shared" si="148"/>
        <v>0</v>
      </c>
      <c r="V777" s="272"/>
      <c r="W777" s="62"/>
      <c r="X777" s="270">
        <f t="shared" si="149"/>
        <v>0</v>
      </c>
      <c r="Y777" s="270">
        <f t="shared" si="150"/>
        <v>0</v>
      </c>
      <c r="Z777" s="61"/>
      <c r="AA777" s="61"/>
      <c r="AB777" s="60" t="str">
        <f t="shared" si="151"/>
        <v/>
      </c>
      <c r="AC777" s="21" t="b">
        <f t="shared" si="152"/>
        <v>0</v>
      </c>
      <c r="AD777" s="21" t="b">
        <f t="shared" si="153"/>
        <v>0</v>
      </c>
      <c r="AE777" s="21" t="b">
        <f t="shared" si="154"/>
        <v>0</v>
      </c>
      <c r="AF777" s="21" t="b">
        <f ca="1">OR(AND($AC777,NOT($AD777)),AND($AC777,OR(AND($G777="",$H777&lt;&gt;""),AND($G777&lt;&gt;"",$H777=""),AND($J777="",$K777&lt;&gt;""),AND($J777&lt;&gt;"",$K777=""),AND($M777="",$N777&lt;&gt;""),AND($M777&lt;&gt;"",$N777=""),AND($P777="",$Q777&lt;&gt;""),AND($P777&lt;&gt;"",$Q777=""),AND($S777="",$T777&lt;&gt;""),AND($S777&lt;&gt;"",$T777=""),AND($V777="",$W777&lt;&gt;""),AND($V777&lt;&gt;"",$W777=""))),AND($C777&lt;&gt;"",$E777&lt;&gt;"",LEFT(TRIM($C777),1)&lt;&gt;LEFT(TRIM($E777),1)),IF(OR($E777="",$F777=""),FALSE(),IFERROR(COUNTIF(INDIRECT("UNITS_"&amp;SUBSTITUTE(LEFT($E777,FIND(" ",$E777&amp;" ")-1),".","_")),$F777)=0,TRUE())),AND($B777&lt;&gt;"",OR(ISNUMBER(SEARCH("outro",LOWER($B777))),ISNUMBER(SEARCH("divers",LOWER($B777))),ISNUMBER(SEARCH("etc",LOWER($B777))))),OR(AND(ISNUMBER(SEARCH("comunic",LOWER($B777))),LEFT($E777,3)&lt;&gt;"4.4"),AND(ISNUMBER(SEARCH("monitor",LOWER($B777))),NOT(OR(LEFT($E777,3)="1.5",LEFT($E777,3)="2.5")))),AND($B777&lt;&gt;"",OR(LEFT($C777,1)="1",LEFT($C777,1)="2"),$D777=""),AND($D777&lt;&gt;"",NOT(OR(LEFT($C777,1)="1",LEFT($C777,1)="2"))),AND($D777&lt;&gt;"",COUNTIF(' PROJETO'!$B$14:$B$16,$D777)=0),IF($D777="",FALSE(),IF(COUNTIF(' PROJETO'!$B$14:$B$16,$D777)=0,FALSE(),IFERROR(INDEX(' PROJETO'!$C$14:$C$16,MATCH($D777,' PROJETO'!$B$14:$B$16,0))&lt;&gt;"Sim",FALSE()))))</f>
        <v>0</v>
      </c>
      <c r="AG777" s="21" t="b">
        <f>AND($AC777,$Y777&gt;'CONFG.  LISTAS'!$F$4,$Z777="",$AA777="")</f>
        <v>0</v>
      </c>
      <c r="AH777" s="21" t="str">
        <f t="shared" si="155"/>
        <v/>
      </c>
      <c r="AI777" s="43" t="str">
        <f ca="1">IF(NOT($AC777),"",IF(OR($B777="",$C777="",$E777="",$F777=""),"Preencha descrição, categoria, tipo e unidade.",IF(AND($B777&lt;&gt;"",OR(LEFT($C777,1)="1",LEFT($C777,1)="2"),$D777=""),"Informe a prática de restauração para itens diretos.",IF(AND($D777&lt;&gt;"",NOT(OR(LEFT($C777,1)="1",LEFT($C777,1)="2"))),"Custos indiretos não devem pertencer a uma prática específica.",IF(AND($D777&lt;&gt;"",COUNTIF(' PROJETO'!$B$14:$B$16,$D777)=0),"Prática de restauração inválida ou não cadastrada.",IF(IF($D777="",FALSE(),IF(COUNTIF(' PROJETO'!$B$14:$B$16,$D777)=0,FALSE(),IFERROR(INDEX(' PROJETO'!$C$14:$C$16,MATCH($D777,' PROJETO'!$B$14:$B$16,0))&lt;&gt;"Sim",FALSE()))),"A prática informada no item não foi selecionada na aba Projeto.",IF(AND(MAX($I777,$L777,$O777,$R777,$U777,$X777)&gt;'CONFG.  LISTAS'!$F$4,NOT(OR($Z777&lt;&gt;"",$AA777&lt;&gt;""))),"Memorial de cálculo ou anexo obrigatório não informado para item acima do limite.",IF(OR(AND($G777&lt;&gt;"",$H777&lt;&gt;"",OR($G777&lt;=0,$H777&lt;=0)),AND($J777&lt;&gt;"",$K777&lt;&gt;"",OR($J777&lt;=0,$K777&lt;=0)),AND($M777&lt;&gt;"",$N777&lt;&gt;"",OR($M777&lt;=0,$N777&lt;=0)),AND($P777&lt;&gt;"",$Q777&lt;&gt;"",OR($P777&lt;=0,$Q777&lt;=0)),AND($S777&lt;&gt;"",$T777&lt;&gt;"",OR($S777&lt;=0,$T777&lt;=0)),AND($V777&lt;&gt;"",$W777&lt;&gt;"",OR($V777&lt;=0,$W777&lt;=0))),"Revise os valores informados: valor unitário e quantidade devem ser maiores que zero.",IF(OR(AND($G777="",$H777&lt;&gt;""),AND($G777&lt;&gt;"",$H777=""),AND($J777="",$K777&lt;&gt;""),AND($J777&lt;&gt;"",$K777=""),AND($M777="",$N777&lt;&gt;""),AND($M777&lt;&gt;"",$N777=""),AND($P777="",$Q777&lt;&gt;""),AND($P777&lt;&gt;"",$Q777=""),AND($S777="",$T777&lt;&gt;""),AND($S777&lt;&gt;"",$T777=""),AND($V777="",$W777&lt;&gt;""),AND($V777&lt;&gt;"",$W777="")),"Há ano preenchido parcialmente: "&amp;TRIM(IF(AND($G777="",$H777&lt;&gt;""),"Ano 1 (falta valor unitário); ","")&amp;IF(AND($G777&lt;&gt;"",$H777=""),"Ano 1 (falta quantidade); ","")&amp;IF(AND($J777="",$K777&lt;&gt;""),"Ano 2 (falta valor unitário); ","")&amp;IF(AND($J777&lt;&gt;"",$K777=""),"Ano 2 (falta quantidade); ","")&amp;IF(AND($M777="",$N777&lt;&gt;""),"Ano 3 (falta valor unitário); ","")&amp;IF(AND($M777&lt;&gt;"",$N777=""),"Ano 3 (falta quantidade); ","")&amp;IF(AND($P777="",$Q777&lt;&gt;""),"Ano 4 (falta valor unitário); ","")&amp;IF(AND($P777&lt;&gt;"",$Q777=""),"Ano 4 (falta quantidade); ","")&amp;IF(AND($S777="",$T777&lt;&gt;""),"Ano 5 (falta valor unitário); ","")&amp;IF(AND($S777&lt;&gt;"",$T777=""),"Ano 5 (falta quantidade); ","")&amp;IF(AND($V777="",$W777&lt;&gt;""),"Ano 6 (falta valor unitário); ","")&amp;IF(AND($V777&lt;&gt;"",$W777=""),"Ano 6 (falta quantidade); ","")), IF(NOT(OR(AND($G777&lt;&gt;"",$H777&lt;&gt;""),AND($J777&lt;&gt;"",$K777&lt;&gt;""),AND($M777&lt;&gt;"",$N777&lt;&gt;""),AND($P777&lt;&gt;"",$Q777&lt;&gt;""),AND($S777&lt;&gt;"",$T777&lt;&gt;""),AND($V777&lt;&gt;"",$W777&lt;&gt;""))),"Informe pelo menos um ano completo com valor unitário e quantidade.",IF(AND($C777&lt;&gt;"",$E777&lt;&gt;"",LEFT(TRIM($C777),1)&lt;&gt;LEFT(TRIM($E777),1)),"Categoria e tipo estão incompatíveis.",IF(IF(OR($E777="",$F777=""),FALSE(),IFERROR(COUNTIF(INDIRECT("UNITS_"&amp;SUBSTITUTE(LEFT($E777,FIND(" ",$E777&amp;" ")-1),".","_")),$F777)=0,TRUE())),"Unidade incompatível com o tipo selecionado.",IF(OR(AND(ISNUMBER(SEARCH("comunic",LOWER($B777))),LEFT($E777,3)&lt;&gt;"4.4"),AND(ISNUMBER(SEARCH("monitor",LOWER($B777))),NOT(OR(LEFT($E777,3)="1.5",LEFT($E777,3)="2.5")))),"Revise a classificação do item conforme as regras de preenchimento.",IF(AND($B777&lt;&gt;"",OR(ISNUMBER(SEARCH("outro",LOWER($B777))),ISNUMBER(SEARCH("divers",LOWER($B777))),ISNUMBER(SEARCH("kit",LOWER($B777))),ISNUMBER(SEARCH("ferrament",LOWER($B777))),ISNUMBER(SEARCH("epi",LOWER($B777)))),NOT(OR($Z777&lt;&gt;"",$AA777&lt;&gt;""))),"Descrição muito genérica: detalhe melhor o item e registre o racional no memorial ou em anexo.",IF(AND($Y777=0,$B777&lt;&gt;"",OR($G777&lt;&gt;"",$H777&lt;&gt;"",$J777&lt;&gt;"",$K777&lt;&gt;"",$M777&lt;&gt;"",$N777&lt;&gt;"",$P777&lt;&gt;"",$Q777&lt;&gt;"",$S777&lt;&gt;"",$T777&lt;&gt;"",$V777&lt;&gt;"",$W777&lt;&gt;"")),"O item possui dados lançados, mas o total está zerado. Revise os valores informados.","")))))))))))))))</f>
        <v/>
      </c>
    </row>
    <row r="778" spans="1:35" ht="14.25" customHeight="1" x14ac:dyDescent="0.25">
      <c r="A778" s="57" t="str">
        <f t="shared" ref="A778:A841" si="156">AH778</f>
        <v/>
      </c>
      <c r="B778" s="58"/>
      <c r="C778" s="58"/>
      <c r="D778" s="58"/>
      <c r="E778" s="58"/>
      <c r="F778" s="58"/>
      <c r="G778" s="269"/>
      <c r="H778" s="59"/>
      <c r="I778" s="273">
        <f t="shared" ref="I778:I841" si="157">IFERROR(G778*H778,0)</f>
        <v>0</v>
      </c>
      <c r="J778" s="269"/>
      <c r="K778" s="59"/>
      <c r="L778" s="270">
        <f t="shared" ref="L778:L841" si="158">IFERROR(J778*K778,0)</f>
        <v>0</v>
      </c>
      <c r="M778" s="269"/>
      <c r="N778" s="59"/>
      <c r="O778" s="270">
        <f t="shared" ref="O778:O841" si="159">IFERROR(M778*N778,0)</f>
        <v>0</v>
      </c>
      <c r="P778" s="269"/>
      <c r="Q778" s="59"/>
      <c r="R778" s="271">
        <f t="shared" ref="R778:R841" si="160">IFERROR(P778*Q778,0)</f>
        <v>0</v>
      </c>
      <c r="S778" s="269"/>
      <c r="T778" s="59"/>
      <c r="U778" s="270">
        <f t="shared" ref="U778:U841" si="161">IFERROR(S778*T778,0)</f>
        <v>0</v>
      </c>
      <c r="V778" s="269"/>
      <c r="W778" s="59"/>
      <c r="X778" s="270">
        <f t="shared" ref="X778:X841" si="162">IFERROR(V778*W778,0)</f>
        <v>0</v>
      </c>
      <c r="Y778" s="270">
        <f t="shared" ref="Y778:Y841" si="163">SUM(I778,L778,O778,R778,U778,X778)</f>
        <v>0</v>
      </c>
      <c r="Z778" s="58"/>
      <c r="AA778" s="58"/>
      <c r="AB778" s="60" t="str">
        <f t="shared" ref="AB778:AB841" si="164">IF($B778="","",TEXT(ROW()-4,"000"))</f>
        <v/>
      </c>
      <c r="AC778" s="21" t="b">
        <f t="shared" ref="AC778:AC841" si="165">OR(LEN($B778&amp;"")&gt;0,LEN($C778&amp;"")&gt;0,LEN($D778&amp;"")&gt;0,LEN($E778&amp;"")&gt;0,LEN($F778&amp;"")&gt;0,LEN($G778&amp;"")&gt;0,LEN($H778&amp;"")&gt;0,LEN($J778&amp;"")&gt;0,LEN($K778&amp;"")&gt;0,LEN($M778&amp;"")&gt;0,LEN($N778&amp;"")&gt;0,LEN($P778&amp;"")&gt;0,LEN($Q778&amp;"")&gt;0,LEN($S778&amp;"")&gt;0,LEN($T778&amp;"")&gt;0,LEN($V778&amp;"")&gt;0,LEN($W778&amp;"")&gt;0,LEN($Z778&amp;"")&gt;0,LEN($AA778&amp;"")&gt;0)</f>
        <v>0</v>
      </c>
      <c r="AD778" s="21" t="b">
        <f t="shared" ref="AD778:AD841" si="166">AND($B778&lt;&gt;"",$C778&lt;&gt;"",$E778&lt;&gt;"",$F778&lt;&gt;"")</f>
        <v>0</v>
      </c>
      <c r="AE778" s="21" t="b">
        <f t="shared" ref="AE778:AE841" si="167">OR(AND($G778&lt;&gt;"",$H778&lt;&gt;""),AND($J778&lt;&gt;"",$K778&lt;&gt;""),AND($M778&lt;&gt;"",$N778&lt;&gt;""),AND($P778&lt;&gt;"",$Q778&lt;&gt;""),AND($S778&lt;&gt;"",$T778&lt;&gt;""),AND($V778&lt;&gt;"",$W778&lt;&gt;""))</f>
        <v>0</v>
      </c>
      <c r="AF778" s="21" t="b">
        <f ca="1">OR(AND($AC778,NOT($AD778)),AND($AC778,OR(AND($G778="",$H778&lt;&gt;""),AND($G778&lt;&gt;"",$H778=""),AND($J778="",$K778&lt;&gt;""),AND($J778&lt;&gt;"",$K778=""),AND($M778="",$N778&lt;&gt;""),AND($M778&lt;&gt;"",$N778=""),AND($P778="",$Q778&lt;&gt;""),AND($P778&lt;&gt;"",$Q778=""),AND($S778="",$T778&lt;&gt;""),AND($S778&lt;&gt;"",$T778=""),AND($V778="",$W778&lt;&gt;""),AND($V778&lt;&gt;"",$W778=""))),AND($C778&lt;&gt;"",$E778&lt;&gt;"",LEFT(TRIM($C778),1)&lt;&gt;LEFT(TRIM($E778),1)),IF(OR($E778="",$F778=""),FALSE(),IFERROR(COUNTIF(INDIRECT("UNITS_"&amp;SUBSTITUTE(LEFT($E778,FIND(" ",$E778&amp;" ")-1),".","_")),$F778)=0,TRUE())),AND($B778&lt;&gt;"",OR(ISNUMBER(SEARCH("outro",LOWER($B778))),ISNUMBER(SEARCH("divers",LOWER($B778))),ISNUMBER(SEARCH("etc",LOWER($B778))))),OR(AND(ISNUMBER(SEARCH("comunic",LOWER($B778))),LEFT($E778,3)&lt;&gt;"4.4"),AND(ISNUMBER(SEARCH("monitor",LOWER($B778))),NOT(OR(LEFT($E778,3)="1.5",LEFT($E778,3)="2.5")))),AND($B778&lt;&gt;"",OR(LEFT($C778,1)="1",LEFT($C778,1)="2"),$D778=""),AND($D778&lt;&gt;"",NOT(OR(LEFT($C778,1)="1",LEFT($C778,1)="2"))),AND($D778&lt;&gt;"",COUNTIF(' PROJETO'!$B$14:$B$16,$D778)=0),IF($D778="",FALSE(),IF(COUNTIF(' PROJETO'!$B$14:$B$16,$D778)=0,FALSE(),IFERROR(INDEX(' PROJETO'!$C$14:$C$16,MATCH($D778,' PROJETO'!$B$14:$B$16,0))&lt;&gt;"Sim",FALSE()))))</f>
        <v>0</v>
      </c>
      <c r="AG778" s="21" t="b">
        <f>AND($AC778,$Y778&gt;'CONFG.  LISTAS'!$F$4,$Z778="",$AA778="")</f>
        <v>0</v>
      </c>
      <c r="AH778" s="21" t="str">
        <f t="shared" ref="AH778:AH841" si="168">IF(NOT($AC778),"",IF($AG778,"⚠",IF(OR(AND($AC778,NOT($AE778)),$AF778),"◔","✓")))</f>
        <v/>
      </c>
      <c r="AI778" s="43" t="str">
        <f ca="1">IF(NOT($AC778),"",IF(OR($B778="",$C778="",$E778="",$F778=""),"Preencha descrição, categoria, tipo e unidade.",IF(AND($B778&lt;&gt;"",OR(LEFT($C778,1)="1",LEFT($C778,1)="2"),$D778=""),"Informe a prática de restauração para itens diretos.",IF(AND($D778&lt;&gt;"",NOT(OR(LEFT($C778,1)="1",LEFT($C778,1)="2"))),"Custos indiretos não devem pertencer a uma prática específica.",IF(AND($D778&lt;&gt;"",COUNTIF(' PROJETO'!$B$14:$B$16,$D778)=0),"Prática de restauração inválida ou não cadastrada.",IF(IF($D778="",FALSE(),IF(COUNTIF(' PROJETO'!$B$14:$B$16,$D778)=0,FALSE(),IFERROR(INDEX(' PROJETO'!$C$14:$C$16,MATCH($D778,' PROJETO'!$B$14:$B$16,0))&lt;&gt;"Sim",FALSE()))),"A prática informada no item não foi selecionada na aba Projeto.",IF(AND(MAX($I778,$L778,$O778,$R778,$U778,$X778)&gt;'CONFG.  LISTAS'!$F$4,NOT(OR($Z778&lt;&gt;"",$AA778&lt;&gt;""))),"Memorial de cálculo ou anexo obrigatório não informado para item acima do limite.",IF(OR(AND($G778&lt;&gt;"",$H778&lt;&gt;"",OR($G778&lt;=0,$H778&lt;=0)),AND($J778&lt;&gt;"",$K778&lt;&gt;"",OR($J778&lt;=0,$K778&lt;=0)),AND($M778&lt;&gt;"",$N778&lt;&gt;"",OR($M778&lt;=0,$N778&lt;=0)),AND($P778&lt;&gt;"",$Q778&lt;&gt;"",OR($P778&lt;=0,$Q778&lt;=0)),AND($S778&lt;&gt;"",$T778&lt;&gt;"",OR($S778&lt;=0,$T778&lt;=0)),AND($V778&lt;&gt;"",$W778&lt;&gt;"",OR($V778&lt;=0,$W778&lt;=0))),"Revise os valores informados: valor unitário e quantidade devem ser maiores que zero.",IF(OR(AND($G778="",$H778&lt;&gt;""),AND($G778&lt;&gt;"",$H778=""),AND($J778="",$K778&lt;&gt;""),AND($J778&lt;&gt;"",$K778=""),AND($M778="",$N778&lt;&gt;""),AND($M778&lt;&gt;"",$N778=""),AND($P778="",$Q778&lt;&gt;""),AND($P778&lt;&gt;"",$Q778=""),AND($S778="",$T778&lt;&gt;""),AND($S778&lt;&gt;"",$T778=""),AND($V778="",$W778&lt;&gt;""),AND($V778&lt;&gt;"",$W778="")),"Há ano preenchido parcialmente: "&amp;TRIM(IF(AND($G778="",$H778&lt;&gt;""),"Ano 1 (falta valor unitário); ","")&amp;IF(AND($G778&lt;&gt;"",$H778=""),"Ano 1 (falta quantidade); ","")&amp;IF(AND($J778="",$K778&lt;&gt;""),"Ano 2 (falta valor unitário); ","")&amp;IF(AND($J778&lt;&gt;"",$K778=""),"Ano 2 (falta quantidade); ","")&amp;IF(AND($M778="",$N778&lt;&gt;""),"Ano 3 (falta valor unitário); ","")&amp;IF(AND($M778&lt;&gt;"",$N778=""),"Ano 3 (falta quantidade); ","")&amp;IF(AND($P778="",$Q778&lt;&gt;""),"Ano 4 (falta valor unitário); ","")&amp;IF(AND($P778&lt;&gt;"",$Q778=""),"Ano 4 (falta quantidade); ","")&amp;IF(AND($S778="",$T778&lt;&gt;""),"Ano 5 (falta valor unitário); ","")&amp;IF(AND($S778&lt;&gt;"",$T778=""),"Ano 5 (falta quantidade); ","")&amp;IF(AND($V778="",$W778&lt;&gt;""),"Ano 6 (falta valor unitário); ","")&amp;IF(AND($V778&lt;&gt;"",$W778=""),"Ano 6 (falta quantidade); ","")), IF(NOT(OR(AND($G778&lt;&gt;"",$H778&lt;&gt;""),AND($J778&lt;&gt;"",$K778&lt;&gt;""),AND($M778&lt;&gt;"",$N778&lt;&gt;""),AND($P778&lt;&gt;"",$Q778&lt;&gt;""),AND($S778&lt;&gt;"",$T778&lt;&gt;""),AND($V778&lt;&gt;"",$W778&lt;&gt;""))),"Informe pelo menos um ano completo com valor unitário e quantidade.",IF(AND($C778&lt;&gt;"",$E778&lt;&gt;"",LEFT(TRIM($C778),1)&lt;&gt;LEFT(TRIM($E778),1)),"Categoria e tipo estão incompatíveis.",IF(IF(OR($E778="",$F778=""),FALSE(),IFERROR(COUNTIF(INDIRECT("UNITS_"&amp;SUBSTITUTE(LEFT($E778,FIND(" ",$E778&amp;" ")-1),".","_")),$F778)=0,TRUE())),"Unidade incompatível com o tipo selecionado.",IF(OR(AND(ISNUMBER(SEARCH("comunic",LOWER($B778))),LEFT($E778,3)&lt;&gt;"4.4"),AND(ISNUMBER(SEARCH("monitor",LOWER($B778))),NOT(OR(LEFT($E778,3)="1.5",LEFT($E778,3)="2.5")))),"Revise a classificação do item conforme as regras de preenchimento.",IF(AND($B778&lt;&gt;"",OR(ISNUMBER(SEARCH("outro",LOWER($B778))),ISNUMBER(SEARCH("divers",LOWER($B778))),ISNUMBER(SEARCH("kit",LOWER($B778))),ISNUMBER(SEARCH("ferrament",LOWER($B778))),ISNUMBER(SEARCH("epi",LOWER($B778)))),NOT(OR($Z778&lt;&gt;"",$AA778&lt;&gt;""))),"Descrição muito genérica: detalhe melhor o item e registre o racional no memorial ou em anexo.",IF(AND($Y778=0,$B778&lt;&gt;"",OR($G778&lt;&gt;"",$H778&lt;&gt;"",$J778&lt;&gt;"",$K778&lt;&gt;"",$M778&lt;&gt;"",$N778&lt;&gt;"",$P778&lt;&gt;"",$Q778&lt;&gt;"",$S778&lt;&gt;"",$T778&lt;&gt;"",$V778&lt;&gt;"",$W778&lt;&gt;"")),"O item possui dados lançados, mas o total está zerado. Revise os valores informados.","")))))))))))))))</f>
        <v/>
      </c>
    </row>
    <row r="779" spans="1:35" ht="14.25" customHeight="1" x14ac:dyDescent="0.25">
      <c r="A779" s="57" t="str">
        <f t="shared" si="156"/>
        <v/>
      </c>
      <c r="B779" s="61"/>
      <c r="C779" s="61"/>
      <c r="D779" s="58"/>
      <c r="E779" s="61"/>
      <c r="F779" s="61"/>
      <c r="G779" s="272"/>
      <c r="H779" s="62"/>
      <c r="I779" s="273">
        <f t="shared" si="157"/>
        <v>0</v>
      </c>
      <c r="J779" s="272"/>
      <c r="K779" s="62"/>
      <c r="L779" s="270">
        <f t="shared" si="158"/>
        <v>0</v>
      </c>
      <c r="M779" s="272"/>
      <c r="N779" s="62"/>
      <c r="O779" s="270">
        <f t="shared" si="159"/>
        <v>0</v>
      </c>
      <c r="P779" s="272"/>
      <c r="Q779" s="62"/>
      <c r="R779" s="271">
        <f t="shared" si="160"/>
        <v>0</v>
      </c>
      <c r="S779" s="272"/>
      <c r="T779" s="62"/>
      <c r="U779" s="270">
        <f t="shared" si="161"/>
        <v>0</v>
      </c>
      <c r="V779" s="272"/>
      <c r="W779" s="62"/>
      <c r="X779" s="270">
        <f t="shared" si="162"/>
        <v>0</v>
      </c>
      <c r="Y779" s="270">
        <f t="shared" si="163"/>
        <v>0</v>
      </c>
      <c r="Z779" s="61"/>
      <c r="AA779" s="61"/>
      <c r="AB779" s="60" t="str">
        <f t="shared" si="164"/>
        <v/>
      </c>
      <c r="AC779" s="21" t="b">
        <f t="shared" si="165"/>
        <v>0</v>
      </c>
      <c r="AD779" s="21" t="b">
        <f t="shared" si="166"/>
        <v>0</v>
      </c>
      <c r="AE779" s="21" t="b">
        <f t="shared" si="167"/>
        <v>0</v>
      </c>
      <c r="AF779" s="21" t="b">
        <f ca="1">OR(AND($AC779,NOT($AD779)),AND($AC779,OR(AND($G779="",$H779&lt;&gt;""),AND($G779&lt;&gt;"",$H779=""),AND($J779="",$K779&lt;&gt;""),AND($J779&lt;&gt;"",$K779=""),AND($M779="",$N779&lt;&gt;""),AND($M779&lt;&gt;"",$N779=""),AND($P779="",$Q779&lt;&gt;""),AND($P779&lt;&gt;"",$Q779=""),AND($S779="",$T779&lt;&gt;""),AND($S779&lt;&gt;"",$T779=""),AND($V779="",$W779&lt;&gt;""),AND($V779&lt;&gt;"",$W779=""))),AND($C779&lt;&gt;"",$E779&lt;&gt;"",LEFT(TRIM($C779),1)&lt;&gt;LEFT(TRIM($E779),1)),IF(OR($E779="",$F779=""),FALSE(),IFERROR(COUNTIF(INDIRECT("UNITS_"&amp;SUBSTITUTE(LEFT($E779,FIND(" ",$E779&amp;" ")-1),".","_")),$F779)=0,TRUE())),AND($B779&lt;&gt;"",OR(ISNUMBER(SEARCH("outro",LOWER($B779))),ISNUMBER(SEARCH("divers",LOWER($B779))),ISNUMBER(SEARCH("etc",LOWER($B779))))),OR(AND(ISNUMBER(SEARCH("comunic",LOWER($B779))),LEFT($E779,3)&lt;&gt;"4.4"),AND(ISNUMBER(SEARCH("monitor",LOWER($B779))),NOT(OR(LEFT($E779,3)="1.5",LEFT($E779,3)="2.5")))),AND($B779&lt;&gt;"",OR(LEFT($C779,1)="1",LEFT($C779,1)="2"),$D779=""),AND($D779&lt;&gt;"",NOT(OR(LEFT($C779,1)="1",LEFT($C779,1)="2"))),AND($D779&lt;&gt;"",COUNTIF(' PROJETO'!$B$14:$B$16,$D779)=0),IF($D779="",FALSE(),IF(COUNTIF(' PROJETO'!$B$14:$B$16,$D779)=0,FALSE(),IFERROR(INDEX(' PROJETO'!$C$14:$C$16,MATCH($D779,' PROJETO'!$B$14:$B$16,0))&lt;&gt;"Sim",FALSE()))))</f>
        <v>0</v>
      </c>
      <c r="AG779" s="21" t="b">
        <f>AND($AC779,$Y779&gt;'CONFG.  LISTAS'!$F$4,$Z779="",$AA779="")</f>
        <v>0</v>
      </c>
      <c r="AH779" s="21" t="str">
        <f t="shared" si="168"/>
        <v/>
      </c>
      <c r="AI779" s="43" t="str">
        <f ca="1">IF(NOT($AC779),"",IF(OR($B779="",$C779="",$E779="",$F779=""),"Preencha descrição, categoria, tipo e unidade.",IF(AND($B779&lt;&gt;"",OR(LEFT($C779,1)="1",LEFT($C779,1)="2"),$D779=""),"Informe a prática de restauração para itens diretos.",IF(AND($D779&lt;&gt;"",NOT(OR(LEFT($C779,1)="1",LEFT($C779,1)="2"))),"Custos indiretos não devem pertencer a uma prática específica.",IF(AND($D779&lt;&gt;"",COUNTIF(' PROJETO'!$B$14:$B$16,$D779)=0),"Prática de restauração inválida ou não cadastrada.",IF(IF($D779="",FALSE(),IF(COUNTIF(' PROJETO'!$B$14:$B$16,$D779)=0,FALSE(),IFERROR(INDEX(' PROJETO'!$C$14:$C$16,MATCH($D779,' PROJETO'!$B$14:$B$16,0))&lt;&gt;"Sim",FALSE()))),"A prática informada no item não foi selecionada na aba Projeto.",IF(AND(MAX($I779,$L779,$O779,$R779,$U779,$X779)&gt;'CONFG.  LISTAS'!$F$4,NOT(OR($Z779&lt;&gt;"",$AA779&lt;&gt;""))),"Memorial de cálculo ou anexo obrigatório não informado para item acima do limite.",IF(OR(AND($G779&lt;&gt;"",$H779&lt;&gt;"",OR($G779&lt;=0,$H779&lt;=0)),AND($J779&lt;&gt;"",$K779&lt;&gt;"",OR($J779&lt;=0,$K779&lt;=0)),AND($M779&lt;&gt;"",$N779&lt;&gt;"",OR($M779&lt;=0,$N779&lt;=0)),AND($P779&lt;&gt;"",$Q779&lt;&gt;"",OR($P779&lt;=0,$Q779&lt;=0)),AND($S779&lt;&gt;"",$T779&lt;&gt;"",OR($S779&lt;=0,$T779&lt;=0)),AND($V779&lt;&gt;"",$W779&lt;&gt;"",OR($V779&lt;=0,$W779&lt;=0))),"Revise os valores informados: valor unitário e quantidade devem ser maiores que zero.",IF(OR(AND($G779="",$H779&lt;&gt;""),AND($G779&lt;&gt;"",$H779=""),AND($J779="",$K779&lt;&gt;""),AND($J779&lt;&gt;"",$K779=""),AND($M779="",$N779&lt;&gt;""),AND($M779&lt;&gt;"",$N779=""),AND($P779="",$Q779&lt;&gt;""),AND($P779&lt;&gt;"",$Q779=""),AND($S779="",$T779&lt;&gt;""),AND($S779&lt;&gt;"",$T779=""),AND($V779="",$W779&lt;&gt;""),AND($V779&lt;&gt;"",$W779="")),"Há ano preenchido parcialmente: "&amp;TRIM(IF(AND($G779="",$H779&lt;&gt;""),"Ano 1 (falta valor unitário); ","")&amp;IF(AND($G779&lt;&gt;"",$H779=""),"Ano 1 (falta quantidade); ","")&amp;IF(AND($J779="",$K779&lt;&gt;""),"Ano 2 (falta valor unitário); ","")&amp;IF(AND($J779&lt;&gt;"",$K779=""),"Ano 2 (falta quantidade); ","")&amp;IF(AND($M779="",$N779&lt;&gt;""),"Ano 3 (falta valor unitário); ","")&amp;IF(AND($M779&lt;&gt;"",$N779=""),"Ano 3 (falta quantidade); ","")&amp;IF(AND($P779="",$Q779&lt;&gt;""),"Ano 4 (falta valor unitário); ","")&amp;IF(AND($P779&lt;&gt;"",$Q779=""),"Ano 4 (falta quantidade); ","")&amp;IF(AND($S779="",$T779&lt;&gt;""),"Ano 5 (falta valor unitário); ","")&amp;IF(AND($S779&lt;&gt;"",$T779=""),"Ano 5 (falta quantidade); ","")&amp;IF(AND($V779="",$W779&lt;&gt;""),"Ano 6 (falta valor unitário); ","")&amp;IF(AND($V779&lt;&gt;"",$W779=""),"Ano 6 (falta quantidade); ","")), IF(NOT(OR(AND($G779&lt;&gt;"",$H779&lt;&gt;""),AND($J779&lt;&gt;"",$K779&lt;&gt;""),AND($M779&lt;&gt;"",$N779&lt;&gt;""),AND($P779&lt;&gt;"",$Q779&lt;&gt;""),AND($S779&lt;&gt;"",$T779&lt;&gt;""),AND($V779&lt;&gt;"",$W779&lt;&gt;""))),"Informe pelo menos um ano completo com valor unitário e quantidade.",IF(AND($C779&lt;&gt;"",$E779&lt;&gt;"",LEFT(TRIM($C779),1)&lt;&gt;LEFT(TRIM($E779),1)),"Categoria e tipo estão incompatíveis.",IF(IF(OR($E779="",$F779=""),FALSE(),IFERROR(COUNTIF(INDIRECT("UNITS_"&amp;SUBSTITUTE(LEFT($E779,FIND(" ",$E779&amp;" ")-1),".","_")),$F779)=0,TRUE())),"Unidade incompatível com o tipo selecionado.",IF(OR(AND(ISNUMBER(SEARCH("comunic",LOWER($B779))),LEFT($E779,3)&lt;&gt;"4.4"),AND(ISNUMBER(SEARCH("monitor",LOWER($B779))),NOT(OR(LEFT($E779,3)="1.5",LEFT($E779,3)="2.5")))),"Revise a classificação do item conforme as regras de preenchimento.",IF(AND($B779&lt;&gt;"",OR(ISNUMBER(SEARCH("outro",LOWER($B779))),ISNUMBER(SEARCH("divers",LOWER($B779))),ISNUMBER(SEARCH("kit",LOWER($B779))),ISNUMBER(SEARCH("ferrament",LOWER($B779))),ISNUMBER(SEARCH("epi",LOWER($B779)))),NOT(OR($Z779&lt;&gt;"",$AA779&lt;&gt;""))),"Descrição muito genérica: detalhe melhor o item e registre o racional no memorial ou em anexo.",IF(AND($Y779=0,$B779&lt;&gt;"",OR($G779&lt;&gt;"",$H779&lt;&gt;"",$J779&lt;&gt;"",$K779&lt;&gt;"",$M779&lt;&gt;"",$N779&lt;&gt;"",$P779&lt;&gt;"",$Q779&lt;&gt;"",$S779&lt;&gt;"",$T779&lt;&gt;"",$V779&lt;&gt;"",$W779&lt;&gt;"")),"O item possui dados lançados, mas o total está zerado. Revise os valores informados.","")))))))))))))))</f>
        <v/>
      </c>
    </row>
    <row r="780" spans="1:35" ht="14.25" customHeight="1" x14ac:dyDescent="0.25">
      <c r="A780" s="57" t="str">
        <f t="shared" si="156"/>
        <v/>
      </c>
      <c r="B780" s="58"/>
      <c r="C780" s="58"/>
      <c r="D780" s="58"/>
      <c r="E780" s="58"/>
      <c r="F780" s="58"/>
      <c r="G780" s="269"/>
      <c r="H780" s="59"/>
      <c r="I780" s="273">
        <f t="shared" si="157"/>
        <v>0</v>
      </c>
      <c r="J780" s="269"/>
      <c r="K780" s="59"/>
      <c r="L780" s="270">
        <f t="shared" si="158"/>
        <v>0</v>
      </c>
      <c r="M780" s="269"/>
      <c r="N780" s="59"/>
      <c r="O780" s="270">
        <f t="shared" si="159"/>
        <v>0</v>
      </c>
      <c r="P780" s="269"/>
      <c r="Q780" s="59"/>
      <c r="R780" s="271">
        <f t="shared" si="160"/>
        <v>0</v>
      </c>
      <c r="S780" s="269"/>
      <c r="T780" s="59"/>
      <c r="U780" s="270">
        <f t="shared" si="161"/>
        <v>0</v>
      </c>
      <c r="V780" s="269"/>
      <c r="W780" s="59"/>
      <c r="X780" s="270">
        <f t="shared" si="162"/>
        <v>0</v>
      </c>
      <c r="Y780" s="270">
        <f t="shared" si="163"/>
        <v>0</v>
      </c>
      <c r="Z780" s="58"/>
      <c r="AA780" s="58"/>
      <c r="AB780" s="60" t="str">
        <f t="shared" si="164"/>
        <v/>
      </c>
      <c r="AC780" s="21" t="b">
        <f t="shared" si="165"/>
        <v>0</v>
      </c>
      <c r="AD780" s="21" t="b">
        <f t="shared" si="166"/>
        <v>0</v>
      </c>
      <c r="AE780" s="21" t="b">
        <f t="shared" si="167"/>
        <v>0</v>
      </c>
      <c r="AF780" s="21" t="b">
        <f ca="1">OR(AND($AC780,NOT($AD780)),AND($AC780,OR(AND($G780="",$H780&lt;&gt;""),AND($G780&lt;&gt;"",$H780=""),AND($J780="",$K780&lt;&gt;""),AND($J780&lt;&gt;"",$K780=""),AND($M780="",$N780&lt;&gt;""),AND($M780&lt;&gt;"",$N780=""),AND($P780="",$Q780&lt;&gt;""),AND($P780&lt;&gt;"",$Q780=""),AND($S780="",$T780&lt;&gt;""),AND($S780&lt;&gt;"",$T780=""),AND($V780="",$W780&lt;&gt;""),AND($V780&lt;&gt;"",$W780=""))),AND($C780&lt;&gt;"",$E780&lt;&gt;"",LEFT(TRIM($C780),1)&lt;&gt;LEFT(TRIM($E780),1)),IF(OR($E780="",$F780=""),FALSE(),IFERROR(COUNTIF(INDIRECT("UNITS_"&amp;SUBSTITUTE(LEFT($E780,FIND(" ",$E780&amp;" ")-1),".","_")),$F780)=0,TRUE())),AND($B780&lt;&gt;"",OR(ISNUMBER(SEARCH("outro",LOWER($B780))),ISNUMBER(SEARCH("divers",LOWER($B780))),ISNUMBER(SEARCH("etc",LOWER($B780))))),OR(AND(ISNUMBER(SEARCH("comunic",LOWER($B780))),LEFT($E780,3)&lt;&gt;"4.4"),AND(ISNUMBER(SEARCH("monitor",LOWER($B780))),NOT(OR(LEFT($E780,3)="1.5",LEFT($E780,3)="2.5")))),AND($B780&lt;&gt;"",OR(LEFT($C780,1)="1",LEFT($C780,1)="2"),$D780=""),AND($D780&lt;&gt;"",NOT(OR(LEFT($C780,1)="1",LEFT($C780,1)="2"))),AND($D780&lt;&gt;"",COUNTIF(' PROJETO'!$B$14:$B$16,$D780)=0),IF($D780="",FALSE(),IF(COUNTIF(' PROJETO'!$B$14:$B$16,$D780)=0,FALSE(),IFERROR(INDEX(' PROJETO'!$C$14:$C$16,MATCH($D780,' PROJETO'!$B$14:$B$16,0))&lt;&gt;"Sim",FALSE()))))</f>
        <v>0</v>
      </c>
      <c r="AG780" s="21" t="b">
        <f>AND($AC780,$Y780&gt;'CONFG.  LISTAS'!$F$4,$Z780="",$AA780="")</f>
        <v>0</v>
      </c>
      <c r="AH780" s="21" t="str">
        <f t="shared" si="168"/>
        <v/>
      </c>
      <c r="AI780" s="43" t="str">
        <f ca="1">IF(NOT($AC780),"",IF(OR($B780="",$C780="",$E780="",$F780=""),"Preencha descrição, categoria, tipo e unidade.",IF(AND($B780&lt;&gt;"",OR(LEFT($C780,1)="1",LEFT($C780,1)="2"),$D780=""),"Informe a prática de restauração para itens diretos.",IF(AND($D780&lt;&gt;"",NOT(OR(LEFT($C780,1)="1",LEFT($C780,1)="2"))),"Custos indiretos não devem pertencer a uma prática específica.",IF(AND($D780&lt;&gt;"",COUNTIF(' PROJETO'!$B$14:$B$16,$D780)=0),"Prática de restauração inválida ou não cadastrada.",IF(IF($D780="",FALSE(),IF(COUNTIF(' PROJETO'!$B$14:$B$16,$D780)=0,FALSE(),IFERROR(INDEX(' PROJETO'!$C$14:$C$16,MATCH($D780,' PROJETO'!$B$14:$B$16,0))&lt;&gt;"Sim",FALSE()))),"A prática informada no item não foi selecionada na aba Projeto.",IF(AND(MAX($I780,$L780,$O780,$R780,$U780,$X780)&gt;'CONFG.  LISTAS'!$F$4,NOT(OR($Z780&lt;&gt;"",$AA780&lt;&gt;""))),"Memorial de cálculo ou anexo obrigatório não informado para item acima do limite.",IF(OR(AND($G780&lt;&gt;"",$H780&lt;&gt;"",OR($G780&lt;=0,$H780&lt;=0)),AND($J780&lt;&gt;"",$K780&lt;&gt;"",OR($J780&lt;=0,$K780&lt;=0)),AND($M780&lt;&gt;"",$N780&lt;&gt;"",OR($M780&lt;=0,$N780&lt;=0)),AND($P780&lt;&gt;"",$Q780&lt;&gt;"",OR($P780&lt;=0,$Q780&lt;=0)),AND($S780&lt;&gt;"",$T780&lt;&gt;"",OR($S780&lt;=0,$T780&lt;=0)),AND($V780&lt;&gt;"",$W780&lt;&gt;"",OR($V780&lt;=0,$W780&lt;=0))),"Revise os valores informados: valor unitário e quantidade devem ser maiores que zero.",IF(OR(AND($G780="",$H780&lt;&gt;""),AND($G780&lt;&gt;"",$H780=""),AND($J780="",$K780&lt;&gt;""),AND($J780&lt;&gt;"",$K780=""),AND($M780="",$N780&lt;&gt;""),AND($M780&lt;&gt;"",$N780=""),AND($P780="",$Q780&lt;&gt;""),AND($P780&lt;&gt;"",$Q780=""),AND($S780="",$T780&lt;&gt;""),AND($S780&lt;&gt;"",$T780=""),AND($V780="",$W780&lt;&gt;""),AND($V780&lt;&gt;"",$W780="")),"Há ano preenchido parcialmente: "&amp;TRIM(IF(AND($G780="",$H780&lt;&gt;""),"Ano 1 (falta valor unitário); ","")&amp;IF(AND($G780&lt;&gt;"",$H780=""),"Ano 1 (falta quantidade); ","")&amp;IF(AND($J780="",$K780&lt;&gt;""),"Ano 2 (falta valor unitário); ","")&amp;IF(AND($J780&lt;&gt;"",$K780=""),"Ano 2 (falta quantidade); ","")&amp;IF(AND($M780="",$N780&lt;&gt;""),"Ano 3 (falta valor unitário); ","")&amp;IF(AND($M780&lt;&gt;"",$N780=""),"Ano 3 (falta quantidade); ","")&amp;IF(AND($P780="",$Q780&lt;&gt;""),"Ano 4 (falta valor unitário); ","")&amp;IF(AND($P780&lt;&gt;"",$Q780=""),"Ano 4 (falta quantidade); ","")&amp;IF(AND($S780="",$T780&lt;&gt;""),"Ano 5 (falta valor unitário); ","")&amp;IF(AND($S780&lt;&gt;"",$T780=""),"Ano 5 (falta quantidade); ","")&amp;IF(AND($V780="",$W780&lt;&gt;""),"Ano 6 (falta valor unitário); ","")&amp;IF(AND($V780&lt;&gt;"",$W780=""),"Ano 6 (falta quantidade); ","")), IF(NOT(OR(AND($G780&lt;&gt;"",$H780&lt;&gt;""),AND($J780&lt;&gt;"",$K780&lt;&gt;""),AND($M780&lt;&gt;"",$N780&lt;&gt;""),AND($P780&lt;&gt;"",$Q780&lt;&gt;""),AND($S780&lt;&gt;"",$T780&lt;&gt;""),AND($V780&lt;&gt;"",$W780&lt;&gt;""))),"Informe pelo menos um ano completo com valor unitário e quantidade.",IF(AND($C780&lt;&gt;"",$E780&lt;&gt;"",LEFT(TRIM($C780),1)&lt;&gt;LEFT(TRIM($E780),1)),"Categoria e tipo estão incompatíveis.",IF(IF(OR($E780="",$F780=""),FALSE(),IFERROR(COUNTIF(INDIRECT("UNITS_"&amp;SUBSTITUTE(LEFT($E780,FIND(" ",$E780&amp;" ")-1),".","_")),$F780)=0,TRUE())),"Unidade incompatível com o tipo selecionado.",IF(OR(AND(ISNUMBER(SEARCH("comunic",LOWER($B780))),LEFT($E780,3)&lt;&gt;"4.4"),AND(ISNUMBER(SEARCH("monitor",LOWER($B780))),NOT(OR(LEFT($E780,3)="1.5",LEFT($E780,3)="2.5")))),"Revise a classificação do item conforme as regras de preenchimento.",IF(AND($B780&lt;&gt;"",OR(ISNUMBER(SEARCH("outro",LOWER($B780))),ISNUMBER(SEARCH("divers",LOWER($B780))),ISNUMBER(SEARCH("kit",LOWER($B780))),ISNUMBER(SEARCH("ferrament",LOWER($B780))),ISNUMBER(SEARCH("epi",LOWER($B780)))),NOT(OR($Z780&lt;&gt;"",$AA780&lt;&gt;""))),"Descrição muito genérica: detalhe melhor o item e registre o racional no memorial ou em anexo.",IF(AND($Y780=0,$B780&lt;&gt;"",OR($G780&lt;&gt;"",$H780&lt;&gt;"",$J780&lt;&gt;"",$K780&lt;&gt;"",$M780&lt;&gt;"",$N780&lt;&gt;"",$P780&lt;&gt;"",$Q780&lt;&gt;"",$S780&lt;&gt;"",$T780&lt;&gt;"",$V780&lt;&gt;"",$W780&lt;&gt;"")),"O item possui dados lançados, mas o total está zerado. Revise os valores informados.","")))))))))))))))</f>
        <v/>
      </c>
    </row>
    <row r="781" spans="1:35" ht="14.25" customHeight="1" x14ac:dyDescent="0.25">
      <c r="A781" s="57" t="str">
        <f t="shared" si="156"/>
        <v/>
      </c>
      <c r="B781" s="61"/>
      <c r="C781" s="61"/>
      <c r="D781" s="58"/>
      <c r="E781" s="61"/>
      <c r="F781" s="61"/>
      <c r="G781" s="272"/>
      <c r="H781" s="62"/>
      <c r="I781" s="273">
        <f t="shared" si="157"/>
        <v>0</v>
      </c>
      <c r="J781" s="272"/>
      <c r="K781" s="62"/>
      <c r="L781" s="270">
        <f t="shared" si="158"/>
        <v>0</v>
      </c>
      <c r="M781" s="272"/>
      <c r="N781" s="62"/>
      <c r="O781" s="270">
        <f t="shared" si="159"/>
        <v>0</v>
      </c>
      <c r="P781" s="272"/>
      <c r="Q781" s="62"/>
      <c r="R781" s="271">
        <f t="shared" si="160"/>
        <v>0</v>
      </c>
      <c r="S781" s="272"/>
      <c r="T781" s="62"/>
      <c r="U781" s="270">
        <f t="shared" si="161"/>
        <v>0</v>
      </c>
      <c r="V781" s="272"/>
      <c r="W781" s="62"/>
      <c r="X781" s="270">
        <f t="shared" si="162"/>
        <v>0</v>
      </c>
      <c r="Y781" s="270">
        <f t="shared" si="163"/>
        <v>0</v>
      </c>
      <c r="Z781" s="61"/>
      <c r="AA781" s="61"/>
      <c r="AB781" s="60" t="str">
        <f t="shared" si="164"/>
        <v/>
      </c>
      <c r="AC781" s="21" t="b">
        <f t="shared" si="165"/>
        <v>0</v>
      </c>
      <c r="AD781" s="21" t="b">
        <f t="shared" si="166"/>
        <v>0</v>
      </c>
      <c r="AE781" s="21" t="b">
        <f t="shared" si="167"/>
        <v>0</v>
      </c>
      <c r="AF781" s="21" t="b">
        <f ca="1">OR(AND($AC781,NOT($AD781)),AND($AC781,OR(AND($G781="",$H781&lt;&gt;""),AND($G781&lt;&gt;"",$H781=""),AND($J781="",$K781&lt;&gt;""),AND($J781&lt;&gt;"",$K781=""),AND($M781="",$N781&lt;&gt;""),AND($M781&lt;&gt;"",$N781=""),AND($P781="",$Q781&lt;&gt;""),AND($P781&lt;&gt;"",$Q781=""),AND($S781="",$T781&lt;&gt;""),AND($S781&lt;&gt;"",$T781=""),AND($V781="",$W781&lt;&gt;""),AND($V781&lt;&gt;"",$W781=""))),AND($C781&lt;&gt;"",$E781&lt;&gt;"",LEFT(TRIM($C781),1)&lt;&gt;LEFT(TRIM($E781),1)),IF(OR($E781="",$F781=""),FALSE(),IFERROR(COUNTIF(INDIRECT("UNITS_"&amp;SUBSTITUTE(LEFT($E781,FIND(" ",$E781&amp;" ")-1),".","_")),$F781)=0,TRUE())),AND($B781&lt;&gt;"",OR(ISNUMBER(SEARCH("outro",LOWER($B781))),ISNUMBER(SEARCH("divers",LOWER($B781))),ISNUMBER(SEARCH("etc",LOWER($B781))))),OR(AND(ISNUMBER(SEARCH("comunic",LOWER($B781))),LEFT($E781,3)&lt;&gt;"4.4"),AND(ISNUMBER(SEARCH("monitor",LOWER($B781))),NOT(OR(LEFT($E781,3)="1.5",LEFT($E781,3)="2.5")))),AND($B781&lt;&gt;"",OR(LEFT($C781,1)="1",LEFT($C781,1)="2"),$D781=""),AND($D781&lt;&gt;"",NOT(OR(LEFT($C781,1)="1",LEFT($C781,1)="2"))),AND($D781&lt;&gt;"",COUNTIF(' PROJETO'!$B$14:$B$16,$D781)=0),IF($D781="",FALSE(),IF(COUNTIF(' PROJETO'!$B$14:$B$16,$D781)=0,FALSE(),IFERROR(INDEX(' PROJETO'!$C$14:$C$16,MATCH($D781,' PROJETO'!$B$14:$B$16,0))&lt;&gt;"Sim",FALSE()))))</f>
        <v>0</v>
      </c>
      <c r="AG781" s="21" t="b">
        <f>AND($AC781,$Y781&gt;'CONFG.  LISTAS'!$F$4,$Z781="",$AA781="")</f>
        <v>0</v>
      </c>
      <c r="AH781" s="21" t="str">
        <f t="shared" si="168"/>
        <v/>
      </c>
      <c r="AI781" s="43" t="str">
        <f ca="1">IF(NOT($AC781),"",IF(OR($B781="",$C781="",$E781="",$F781=""),"Preencha descrição, categoria, tipo e unidade.",IF(AND($B781&lt;&gt;"",OR(LEFT($C781,1)="1",LEFT($C781,1)="2"),$D781=""),"Informe a prática de restauração para itens diretos.",IF(AND($D781&lt;&gt;"",NOT(OR(LEFT($C781,1)="1",LEFT($C781,1)="2"))),"Custos indiretos não devem pertencer a uma prática específica.",IF(AND($D781&lt;&gt;"",COUNTIF(' PROJETO'!$B$14:$B$16,$D781)=0),"Prática de restauração inválida ou não cadastrada.",IF(IF($D781="",FALSE(),IF(COUNTIF(' PROJETO'!$B$14:$B$16,$D781)=0,FALSE(),IFERROR(INDEX(' PROJETO'!$C$14:$C$16,MATCH($D781,' PROJETO'!$B$14:$B$16,0))&lt;&gt;"Sim",FALSE()))),"A prática informada no item não foi selecionada na aba Projeto.",IF(AND(MAX($I781,$L781,$O781,$R781,$U781,$X781)&gt;'CONFG.  LISTAS'!$F$4,NOT(OR($Z781&lt;&gt;"",$AA781&lt;&gt;""))),"Memorial de cálculo ou anexo obrigatório não informado para item acima do limite.",IF(OR(AND($G781&lt;&gt;"",$H781&lt;&gt;"",OR($G781&lt;=0,$H781&lt;=0)),AND($J781&lt;&gt;"",$K781&lt;&gt;"",OR($J781&lt;=0,$K781&lt;=0)),AND($M781&lt;&gt;"",$N781&lt;&gt;"",OR($M781&lt;=0,$N781&lt;=0)),AND($P781&lt;&gt;"",$Q781&lt;&gt;"",OR($P781&lt;=0,$Q781&lt;=0)),AND($S781&lt;&gt;"",$T781&lt;&gt;"",OR($S781&lt;=0,$T781&lt;=0)),AND($V781&lt;&gt;"",$W781&lt;&gt;"",OR($V781&lt;=0,$W781&lt;=0))),"Revise os valores informados: valor unitário e quantidade devem ser maiores que zero.",IF(OR(AND($G781="",$H781&lt;&gt;""),AND($G781&lt;&gt;"",$H781=""),AND($J781="",$K781&lt;&gt;""),AND($J781&lt;&gt;"",$K781=""),AND($M781="",$N781&lt;&gt;""),AND($M781&lt;&gt;"",$N781=""),AND($P781="",$Q781&lt;&gt;""),AND($P781&lt;&gt;"",$Q781=""),AND($S781="",$T781&lt;&gt;""),AND($S781&lt;&gt;"",$T781=""),AND($V781="",$W781&lt;&gt;""),AND($V781&lt;&gt;"",$W781="")),"Há ano preenchido parcialmente: "&amp;TRIM(IF(AND($G781="",$H781&lt;&gt;""),"Ano 1 (falta valor unitário); ","")&amp;IF(AND($G781&lt;&gt;"",$H781=""),"Ano 1 (falta quantidade); ","")&amp;IF(AND($J781="",$K781&lt;&gt;""),"Ano 2 (falta valor unitário); ","")&amp;IF(AND($J781&lt;&gt;"",$K781=""),"Ano 2 (falta quantidade); ","")&amp;IF(AND($M781="",$N781&lt;&gt;""),"Ano 3 (falta valor unitário); ","")&amp;IF(AND($M781&lt;&gt;"",$N781=""),"Ano 3 (falta quantidade); ","")&amp;IF(AND($P781="",$Q781&lt;&gt;""),"Ano 4 (falta valor unitário); ","")&amp;IF(AND($P781&lt;&gt;"",$Q781=""),"Ano 4 (falta quantidade); ","")&amp;IF(AND($S781="",$T781&lt;&gt;""),"Ano 5 (falta valor unitário); ","")&amp;IF(AND($S781&lt;&gt;"",$T781=""),"Ano 5 (falta quantidade); ","")&amp;IF(AND($V781="",$W781&lt;&gt;""),"Ano 6 (falta valor unitário); ","")&amp;IF(AND($V781&lt;&gt;"",$W781=""),"Ano 6 (falta quantidade); ","")), IF(NOT(OR(AND($G781&lt;&gt;"",$H781&lt;&gt;""),AND($J781&lt;&gt;"",$K781&lt;&gt;""),AND($M781&lt;&gt;"",$N781&lt;&gt;""),AND($P781&lt;&gt;"",$Q781&lt;&gt;""),AND($S781&lt;&gt;"",$T781&lt;&gt;""),AND($V781&lt;&gt;"",$W781&lt;&gt;""))),"Informe pelo menos um ano completo com valor unitário e quantidade.",IF(AND($C781&lt;&gt;"",$E781&lt;&gt;"",LEFT(TRIM($C781),1)&lt;&gt;LEFT(TRIM($E781),1)),"Categoria e tipo estão incompatíveis.",IF(IF(OR($E781="",$F781=""),FALSE(),IFERROR(COUNTIF(INDIRECT("UNITS_"&amp;SUBSTITUTE(LEFT($E781,FIND(" ",$E781&amp;" ")-1),".","_")),$F781)=0,TRUE())),"Unidade incompatível com o tipo selecionado.",IF(OR(AND(ISNUMBER(SEARCH("comunic",LOWER($B781))),LEFT($E781,3)&lt;&gt;"4.4"),AND(ISNUMBER(SEARCH("monitor",LOWER($B781))),NOT(OR(LEFT($E781,3)="1.5",LEFT($E781,3)="2.5")))),"Revise a classificação do item conforme as regras de preenchimento.",IF(AND($B781&lt;&gt;"",OR(ISNUMBER(SEARCH("outro",LOWER($B781))),ISNUMBER(SEARCH("divers",LOWER($B781))),ISNUMBER(SEARCH("kit",LOWER($B781))),ISNUMBER(SEARCH("ferrament",LOWER($B781))),ISNUMBER(SEARCH("epi",LOWER($B781)))),NOT(OR($Z781&lt;&gt;"",$AA781&lt;&gt;""))),"Descrição muito genérica: detalhe melhor o item e registre o racional no memorial ou em anexo.",IF(AND($Y781=0,$B781&lt;&gt;"",OR($G781&lt;&gt;"",$H781&lt;&gt;"",$J781&lt;&gt;"",$K781&lt;&gt;"",$M781&lt;&gt;"",$N781&lt;&gt;"",$P781&lt;&gt;"",$Q781&lt;&gt;"",$S781&lt;&gt;"",$T781&lt;&gt;"",$V781&lt;&gt;"",$W781&lt;&gt;"")),"O item possui dados lançados, mas o total está zerado. Revise os valores informados.","")))))))))))))))</f>
        <v/>
      </c>
    </row>
    <row r="782" spans="1:35" ht="14.25" customHeight="1" x14ac:dyDescent="0.25">
      <c r="A782" s="57" t="str">
        <f t="shared" si="156"/>
        <v/>
      </c>
      <c r="B782" s="58"/>
      <c r="C782" s="58"/>
      <c r="D782" s="58"/>
      <c r="E782" s="58"/>
      <c r="F782" s="58"/>
      <c r="G782" s="269"/>
      <c r="H782" s="59"/>
      <c r="I782" s="273">
        <f t="shared" si="157"/>
        <v>0</v>
      </c>
      <c r="J782" s="269"/>
      <c r="K782" s="59"/>
      <c r="L782" s="270">
        <f t="shared" si="158"/>
        <v>0</v>
      </c>
      <c r="M782" s="269"/>
      <c r="N782" s="59"/>
      <c r="O782" s="270">
        <f t="shared" si="159"/>
        <v>0</v>
      </c>
      <c r="P782" s="269"/>
      <c r="Q782" s="59"/>
      <c r="R782" s="271">
        <f t="shared" si="160"/>
        <v>0</v>
      </c>
      <c r="S782" s="269"/>
      <c r="T782" s="59"/>
      <c r="U782" s="270">
        <f t="shared" si="161"/>
        <v>0</v>
      </c>
      <c r="V782" s="269"/>
      <c r="W782" s="59"/>
      <c r="X782" s="270">
        <f t="shared" si="162"/>
        <v>0</v>
      </c>
      <c r="Y782" s="270">
        <f t="shared" si="163"/>
        <v>0</v>
      </c>
      <c r="Z782" s="58"/>
      <c r="AA782" s="58"/>
      <c r="AB782" s="60" t="str">
        <f t="shared" si="164"/>
        <v/>
      </c>
      <c r="AC782" s="21" t="b">
        <f t="shared" si="165"/>
        <v>0</v>
      </c>
      <c r="AD782" s="21" t="b">
        <f t="shared" si="166"/>
        <v>0</v>
      </c>
      <c r="AE782" s="21" t="b">
        <f t="shared" si="167"/>
        <v>0</v>
      </c>
      <c r="AF782" s="21" t="b">
        <f ca="1">OR(AND($AC782,NOT($AD782)),AND($AC782,OR(AND($G782="",$H782&lt;&gt;""),AND($G782&lt;&gt;"",$H782=""),AND($J782="",$K782&lt;&gt;""),AND($J782&lt;&gt;"",$K782=""),AND($M782="",$N782&lt;&gt;""),AND($M782&lt;&gt;"",$N782=""),AND($P782="",$Q782&lt;&gt;""),AND($P782&lt;&gt;"",$Q782=""),AND($S782="",$T782&lt;&gt;""),AND($S782&lt;&gt;"",$T782=""),AND($V782="",$W782&lt;&gt;""),AND($V782&lt;&gt;"",$W782=""))),AND($C782&lt;&gt;"",$E782&lt;&gt;"",LEFT(TRIM($C782),1)&lt;&gt;LEFT(TRIM($E782),1)),IF(OR($E782="",$F782=""),FALSE(),IFERROR(COUNTIF(INDIRECT("UNITS_"&amp;SUBSTITUTE(LEFT($E782,FIND(" ",$E782&amp;" ")-1),".","_")),$F782)=0,TRUE())),AND($B782&lt;&gt;"",OR(ISNUMBER(SEARCH("outro",LOWER($B782))),ISNUMBER(SEARCH("divers",LOWER($B782))),ISNUMBER(SEARCH("etc",LOWER($B782))))),OR(AND(ISNUMBER(SEARCH("comunic",LOWER($B782))),LEFT($E782,3)&lt;&gt;"4.4"),AND(ISNUMBER(SEARCH("monitor",LOWER($B782))),NOT(OR(LEFT($E782,3)="1.5",LEFT($E782,3)="2.5")))),AND($B782&lt;&gt;"",OR(LEFT($C782,1)="1",LEFT($C782,1)="2"),$D782=""),AND($D782&lt;&gt;"",NOT(OR(LEFT($C782,1)="1",LEFT($C782,1)="2"))),AND($D782&lt;&gt;"",COUNTIF(' PROJETO'!$B$14:$B$16,$D782)=0),IF($D782="",FALSE(),IF(COUNTIF(' PROJETO'!$B$14:$B$16,$D782)=0,FALSE(),IFERROR(INDEX(' PROJETO'!$C$14:$C$16,MATCH($D782,' PROJETO'!$B$14:$B$16,0))&lt;&gt;"Sim",FALSE()))))</f>
        <v>0</v>
      </c>
      <c r="AG782" s="21" t="b">
        <f>AND($AC782,$Y782&gt;'CONFG.  LISTAS'!$F$4,$Z782="",$AA782="")</f>
        <v>0</v>
      </c>
      <c r="AH782" s="21" t="str">
        <f t="shared" si="168"/>
        <v/>
      </c>
      <c r="AI782" s="43" t="str">
        <f ca="1">IF(NOT($AC782),"",IF(OR($B782="",$C782="",$E782="",$F782=""),"Preencha descrição, categoria, tipo e unidade.",IF(AND($B782&lt;&gt;"",OR(LEFT($C782,1)="1",LEFT($C782,1)="2"),$D782=""),"Informe a prática de restauração para itens diretos.",IF(AND($D782&lt;&gt;"",NOT(OR(LEFT($C782,1)="1",LEFT($C782,1)="2"))),"Custos indiretos não devem pertencer a uma prática específica.",IF(AND($D782&lt;&gt;"",COUNTIF(' PROJETO'!$B$14:$B$16,$D782)=0),"Prática de restauração inválida ou não cadastrada.",IF(IF($D782="",FALSE(),IF(COUNTIF(' PROJETO'!$B$14:$B$16,$D782)=0,FALSE(),IFERROR(INDEX(' PROJETO'!$C$14:$C$16,MATCH($D782,' PROJETO'!$B$14:$B$16,0))&lt;&gt;"Sim",FALSE()))),"A prática informada no item não foi selecionada na aba Projeto.",IF(AND(MAX($I782,$L782,$O782,$R782,$U782,$X782)&gt;'CONFG.  LISTAS'!$F$4,NOT(OR($Z782&lt;&gt;"",$AA782&lt;&gt;""))),"Memorial de cálculo ou anexo obrigatório não informado para item acima do limite.",IF(OR(AND($G782&lt;&gt;"",$H782&lt;&gt;"",OR($G782&lt;=0,$H782&lt;=0)),AND($J782&lt;&gt;"",$K782&lt;&gt;"",OR($J782&lt;=0,$K782&lt;=0)),AND($M782&lt;&gt;"",$N782&lt;&gt;"",OR($M782&lt;=0,$N782&lt;=0)),AND($P782&lt;&gt;"",$Q782&lt;&gt;"",OR($P782&lt;=0,$Q782&lt;=0)),AND($S782&lt;&gt;"",$T782&lt;&gt;"",OR($S782&lt;=0,$T782&lt;=0)),AND($V782&lt;&gt;"",$W782&lt;&gt;"",OR($V782&lt;=0,$W782&lt;=0))),"Revise os valores informados: valor unitário e quantidade devem ser maiores que zero.",IF(OR(AND($G782="",$H782&lt;&gt;""),AND($G782&lt;&gt;"",$H782=""),AND($J782="",$K782&lt;&gt;""),AND($J782&lt;&gt;"",$K782=""),AND($M782="",$N782&lt;&gt;""),AND($M782&lt;&gt;"",$N782=""),AND($P782="",$Q782&lt;&gt;""),AND($P782&lt;&gt;"",$Q782=""),AND($S782="",$T782&lt;&gt;""),AND($S782&lt;&gt;"",$T782=""),AND($V782="",$W782&lt;&gt;""),AND($V782&lt;&gt;"",$W782="")),"Há ano preenchido parcialmente: "&amp;TRIM(IF(AND($G782="",$H782&lt;&gt;""),"Ano 1 (falta valor unitário); ","")&amp;IF(AND($G782&lt;&gt;"",$H782=""),"Ano 1 (falta quantidade); ","")&amp;IF(AND($J782="",$K782&lt;&gt;""),"Ano 2 (falta valor unitário); ","")&amp;IF(AND($J782&lt;&gt;"",$K782=""),"Ano 2 (falta quantidade); ","")&amp;IF(AND($M782="",$N782&lt;&gt;""),"Ano 3 (falta valor unitário); ","")&amp;IF(AND($M782&lt;&gt;"",$N782=""),"Ano 3 (falta quantidade); ","")&amp;IF(AND($P782="",$Q782&lt;&gt;""),"Ano 4 (falta valor unitário); ","")&amp;IF(AND($P782&lt;&gt;"",$Q782=""),"Ano 4 (falta quantidade); ","")&amp;IF(AND($S782="",$T782&lt;&gt;""),"Ano 5 (falta valor unitário); ","")&amp;IF(AND($S782&lt;&gt;"",$T782=""),"Ano 5 (falta quantidade); ","")&amp;IF(AND($V782="",$W782&lt;&gt;""),"Ano 6 (falta valor unitário); ","")&amp;IF(AND($V782&lt;&gt;"",$W782=""),"Ano 6 (falta quantidade); ","")), IF(NOT(OR(AND($G782&lt;&gt;"",$H782&lt;&gt;""),AND($J782&lt;&gt;"",$K782&lt;&gt;""),AND($M782&lt;&gt;"",$N782&lt;&gt;""),AND($P782&lt;&gt;"",$Q782&lt;&gt;""),AND($S782&lt;&gt;"",$T782&lt;&gt;""),AND($V782&lt;&gt;"",$W782&lt;&gt;""))),"Informe pelo menos um ano completo com valor unitário e quantidade.",IF(AND($C782&lt;&gt;"",$E782&lt;&gt;"",LEFT(TRIM($C782),1)&lt;&gt;LEFT(TRIM($E782),1)),"Categoria e tipo estão incompatíveis.",IF(IF(OR($E782="",$F782=""),FALSE(),IFERROR(COUNTIF(INDIRECT("UNITS_"&amp;SUBSTITUTE(LEFT($E782,FIND(" ",$E782&amp;" ")-1),".","_")),$F782)=0,TRUE())),"Unidade incompatível com o tipo selecionado.",IF(OR(AND(ISNUMBER(SEARCH("comunic",LOWER($B782))),LEFT($E782,3)&lt;&gt;"4.4"),AND(ISNUMBER(SEARCH("monitor",LOWER($B782))),NOT(OR(LEFT($E782,3)="1.5",LEFT($E782,3)="2.5")))),"Revise a classificação do item conforme as regras de preenchimento.",IF(AND($B782&lt;&gt;"",OR(ISNUMBER(SEARCH("outro",LOWER($B782))),ISNUMBER(SEARCH("divers",LOWER($B782))),ISNUMBER(SEARCH("kit",LOWER($B782))),ISNUMBER(SEARCH("ferrament",LOWER($B782))),ISNUMBER(SEARCH("epi",LOWER($B782)))),NOT(OR($Z782&lt;&gt;"",$AA782&lt;&gt;""))),"Descrição muito genérica: detalhe melhor o item e registre o racional no memorial ou em anexo.",IF(AND($Y782=0,$B782&lt;&gt;"",OR($G782&lt;&gt;"",$H782&lt;&gt;"",$J782&lt;&gt;"",$K782&lt;&gt;"",$M782&lt;&gt;"",$N782&lt;&gt;"",$P782&lt;&gt;"",$Q782&lt;&gt;"",$S782&lt;&gt;"",$T782&lt;&gt;"",$V782&lt;&gt;"",$W782&lt;&gt;"")),"O item possui dados lançados, mas o total está zerado. Revise os valores informados.","")))))))))))))))</f>
        <v/>
      </c>
    </row>
    <row r="783" spans="1:35" ht="14.25" customHeight="1" x14ac:dyDescent="0.25">
      <c r="A783" s="57" t="str">
        <f t="shared" si="156"/>
        <v/>
      </c>
      <c r="B783" s="61"/>
      <c r="C783" s="61"/>
      <c r="D783" s="58"/>
      <c r="E783" s="61"/>
      <c r="F783" s="61"/>
      <c r="G783" s="272"/>
      <c r="H783" s="62"/>
      <c r="I783" s="273">
        <f t="shared" si="157"/>
        <v>0</v>
      </c>
      <c r="J783" s="272"/>
      <c r="K783" s="62"/>
      <c r="L783" s="270">
        <f t="shared" si="158"/>
        <v>0</v>
      </c>
      <c r="M783" s="272"/>
      <c r="N783" s="62"/>
      <c r="O783" s="270">
        <f t="shared" si="159"/>
        <v>0</v>
      </c>
      <c r="P783" s="272"/>
      <c r="Q783" s="62"/>
      <c r="R783" s="271">
        <f t="shared" si="160"/>
        <v>0</v>
      </c>
      <c r="S783" s="272"/>
      <c r="T783" s="62"/>
      <c r="U783" s="270">
        <f t="shared" si="161"/>
        <v>0</v>
      </c>
      <c r="V783" s="272"/>
      <c r="W783" s="62"/>
      <c r="X783" s="270">
        <f t="shared" si="162"/>
        <v>0</v>
      </c>
      <c r="Y783" s="270">
        <f t="shared" si="163"/>
        <v>0</v>
      </c>
      <c r="Z783" s="61"/>
      <c r="AA783" s="61"/>
      <c r="AB783" s="60" t="str">
        <f t="shared" si="164"/>
        <v/>
      </c>
      <c r="AC783" s="21" t="b">
        <f t="shared" si="165"/>
        <v>0</v>
      </c>
      <c r="AD783" s="21" t="b">
        <f t="shared" si="166"/>
        <v>0</v>
      </c>
      <c r="AE783" s="21" t="b">
        <f t="shared" si="167"/>
        <v>0</v>
      </c>
      <c r="AF783" s="21" t="b">
        <f ca="1">OR(AND($AC783,NOT($AD783)),AND($AC783,OR(AND($G783="",$H783&lt;&gt;""),AND($G783&lt;&gt;"",$H783=""),AND($J783="",$K783&lt;&gt;""),AND($J783&lt;&gt;"",$K783=""),AND($M783="",$N783&lt;&gt;""),AND($M783&lt;&gt;"",$N783=""),AND($P783="",$Q783&lt;&gt;""),AND($P783&lt;&gt;"",$Q783=""),AND($S783="",$T783&lt;&gt;""),AND($S783&lt;&gt;"",$T783=""),AND($V783="",$W783&lt;&gt;""),AND($V783&lt;&gt;"",$W783=""))),AND($C783&lt;&gt;"",$E783&lt;&gt;"",LEFT(TRIM($C783),1)&lt;&gt;LEFT(TRIM($E783),1)),IF(OR($E783="",$F783=""),FALSE(),IFERROR(COUNTIF(INDIRECT("UNITS_"&amp;SUBSTITUTE(LEFT($E783,FIND(" ",$E783&amp;" ")-1),".","_")),$F783)=0,TRUE())),AND($B783&lt;&gt;"",OR(ISNUMBER(SEARCH("outro",LOWER($B783))),ISNUMBER(SEARCH("divers",LOWER($B783))),ISNUMBER(SEARCH("etc",LOWER($B783))))),OR(AND(ISNUMBER(SEARCH("comunic",LOWER($B783))),LEFT($E783,3)&lt;&gt;"4.4"),AND(ISNUMBER(SEARCH("monitor",LOWER($B783))),NOT(OR(LEFT($E783,3)="1.5",LEFT($E783,3)="2.5")))),AND($B783&lt;&gt;"",OR(LEFT($C783,1)="1",LEFT($C783,1)="2"),$D783=""),AND($D783&lt;&gt;"",NOT(OR(LEFT($C783,1)="1",LEFT($C783,1)="2"))),AND($D783&lt;&gt;"",COUNTIF(' PROJETO'!$B$14:$B$16,$D783)=0),IF($D783="",FALSE(),IF(COUNTIF(' PROJETO'!$B$14:$B$16,$D783)=0,FALSE(),IFERROR(INDEX(' PROJETO'!$C$14:$C$16,MATCH($D783,' PROJETO'!$B$14:$B$16,0))&lt;&gt;"Sim",FALSE()))))</f>
        <v>0</v>
      </c>
      <c r="AG783" s="21" t="b">
        <f>AND($AC783,$Y783&gt;'CONFG.  LISTAS'!$F$4,$Z783="",$AA783="")</f>
        <v>0</v>
      </c>
      <c r="AH783" s="21" t="str">
        <f t="shared" si="168"/>
        <v/>
      </c>
      <c r="AI783" s="43" t="str">
        <f ca="1">IF(NOT($AC783),"",IF(OR($B783="",$C783="",$E783="",$F783=""),"Preencha descrição, categoria, tipo e unidade.",IF(AND($B783&lt;&gt;"",OR(LEFT($C783,1)="1",LEFT($C783,1)="2"),$D783=""),"Informe a prática de restauração para itens diretos.",IF(AND($D783&lt;&gt;"",NOT(OR(LEFT($C783,1)="1",LEFT($C783,1)="2"))),"Custos indiretos não devem pertencer a uma prática específica.",IF(AND($D783&lt;&gt;"",COUNTIF(' PROJETO'!$B$14:$B$16,$D783)=0),"Prática de restauração inválida ou não cadastrada.",IF(IF($D783="",FALSE(),IF(COUNTIF(' PROJETO'!$B$14:$B$16,$D783)=0,FALSE(),IFERROR(INDEX(' PROJETO'!$C$14:$C$16,MATCH($D783,' PROJETO'!$B$14:$B$16,0))&lt;&gt;"Sim",FALSE()))),"A prática informada no item não foi selecionada na aba Projeto.",IF(AND(MAX($I783,$L783,$O783,$R783,$U783,$X783)&gt;'CONFG.  LISTAS'!$F$4,NOT(OR($Z783&lt;&gt;"",$AA783&lt;&gt;""))),"Memorial de cálculo ou anexo obrigatório não informado para item acima do limite.",IF(OR(AND($G783&lt;&gt;"",$H783&lt;&gt;"",OR($G783&lt;=0,$H783&lt;=0)),AND($J783&lt;&gt;"",$K783&lt;&gt;"",OR($J783&lt;=0,$K783&lt;=0)),AND($M783&lt;&gt;"",$N783&lt;&gt;"",OR($M783&lt;=0,$N783&lt;=0)),AND($P783&lt;&gt;"",$Q783&lt;&gt;"",OR($P783&lt;=0,$Q783&lt;=0)),AND($S783&lt;&gt;"",$T783&lt;&gt;"",OR($S783&lt;=0,$T783&lt;=0)),AND($V783&lt;&gt;"",$W783&lt;&gt;"",OR($V783&lt;=0,$W783&lt;=0))),"Revise os valores informados: valor unitário e quantidade devem ser maiores que zero.",IF(OR(AND($G783="",$H783&lt;&gt;""),AND($G783&lt;&gt;"",$H783=""),AND($J783="",$K783&lt;&gt;""),AND($J783&lt;&gt;"",$K783=""),AND($M783="",$N783&lt;&gt;""),AND($M783&lt;&gt;"",$N783=""),AND($P783="",$Q783&lt;&gt;""),AND($P783&lt;&gt;"",$Q783=""),AND($S783="",$T783&lt;&gt;""),AND($S783&lt;&gt;"",$T783=""),AND($V783="",$W783&lt;&gt;""),AND($V783&lt;&gt;"",$W783="")),"Há ano preenchido parcialmente: "&amp;TRIM(IF(AND($G783="",$H783&lt;&gt;""),"Ano 1 (falta valor unitário); ","")&amp;IF(AND($G783&lt;&gt;"",$H783=""),"Ano 1 (falta quantidade); ","")&amp;IF(AND($J783="",$K783&lt;&gt;""),"Ano 2 (falta valor unitário); ","")&amp;IF(AND($J783&lt;&gt;"",$K783=""),"Ano 2 (falta quantidade); ","")&amp;IF(AND($M783="",$N783&lt;&gt;""),"Ano 3 (falta valor unitário); ","")&amp;IF(AND($M783&lt;&gt;"",$N783=""),"Ano 3 (falta quantidade); ","")&amp;IF(AND($P783="",$Q783&lt;&gt;""),"Ano 4 (falta valor unitário); ","")&amp;IF(AND($P783&lt;&gt;"",$Q783=""),"Ano 4 (falta quantidade); ","")&amp;IF(AND($S783="",$T783&lt;&gt;""),"Ano 5 (falta valor unitário); ","")&amp;IF(AND($S783&lt;&gt;"",$T783=""),"Ano 5 (falta quantidade); ","")&amp;IF(AND($V783="",$W783&lt;&gt;""),"Ano 6 (falta valor unitário); ","")&amp;IF(AND($V783&lt;&gt;"",$W783=""),"Ano 6 (falta quantidade); ","")), IF(NOT(OR(AND($G783&lt;&gt;"",$H783&lt;&gt;""),AND($J783&lt;&gt;"",$K783&lt;&gt;""),AND($M783&lt;&gt;"",$N783&lt;&gt;""),AND($P783&lt;&gt;"",$Q783&lt;&gt;""),AND($S783&lt;&gt;"",$T783&lt;&gt;""),AND($V783&lt;&gt;"",$W783&lt;&gt;""))),"Informe pelo menos um ano completo com valor unitário e quantidade.",IF(AND($C783&lt;&gt;"",$E783&lt;&gt;"",LEFT(TRIM($C783),1)&lt;&gt;LEFT(TRIM($E783),1)),"Categoria e tipo estão incompatíveis.",IF(IF(OR($E783="",$F783=""),FALSE(),IFERROR(COUNTIF(INDIRECT("UNITS_"&amp;SUBSTITUTE(LEFT($E783,FIND(" ",$E783&amp;" ")-1),".","_")),$F783)=0,TRUE())),"Unidade incompatível com o tipo selecionado.",IF(OR(AND(ISNUMBER(SEARCH("comunic",LOWER($B783))),LEFT($E783,3)&lt;&gt;"4.4"),AND(ISNUMBER(SEARCH("monitor",LOWER($B783))),NOT(OR(LEFT($E783,3)="1.5",LEFT($E783,3)="2.5")))),"Revise a classificação do item conforme as regras de preenchimento.",IF(AND($B783&lt;&gt;"",OR(ISNUMBER(SEARCH("outro",LOWER($B783))),ISNUMBER(SEARCH("divers",LOWER($B783))),ISNUMBER(SEARCH("kit",LOWER($B783))),ISNUMBER(SEARCH("ferrament",LOWER($B783))),ISNUMBER(SEARCH("epi",LOWER($B783)))),NOT(OR($Z783&lt;&gt;"",$AA783&lt;&gt;""))),"Descrição muito genérica: detalhe melhor o item e registre o racional no memorial ou em anexo.",IF(AND($Y783=0,$B783&lt;&gt;"",OR($G783&lt;&gt;"",$H783&lt;&gt;"",$J783&lt;&gt;"",$K783&lt;&gt;"",$M783&lt;&gt;"",$N783&lt;&gt;"",$P783&lt;&gt;"",$Q783&lt;&gt;"",$S783&lt;&gt;"",$T783&lt;&gt;"",$V783&lt;&gt;"",$W783&lt;&gt;"")),"O item possui dados lançados, mas o total está zerado. Revise os valores informados.","")))))))))))))))</f>
        <v/>
      </c>
    </row>
    <row r="784" spans="1:35" ht="14.25" customHeight="1" x14ac:dyDescent="0.25">
      <c r="A784" s="57" t="str">
        <f t="shared" si="156"/>
        <v/>
      </c>
      <c r="B784" s="58"/>
      <c r="C784" s="58"/>
      <c r="D784" s="58"/>
      <c r="E784" s="58"/>
      <c r="F784" s="58"/>
      <c r="G784" s="269"/>
      <c r="H784" s="59"/>
      <c r="I784" s="273">
        <f t="shared" si="157"/>
        <v>0</v>
      </c>
      <c r="J784" s="269"/>
      <c r="K784" s="59"/>
      <c r="L784" s="270">
        <f t="shared" si="158"/>
        <v>0</v>
      </c>
      <c r="M784" s="269"/>
      <c r="N784" s="59"/>
      <c r="O784" s="270">
        <f t="shared" si="159"/>
        <v>0</v>
      </c>
      <c r="P784" s="269"/>
      <c r="Q784" s="59"/>
      <c r="R784" s="271">
        <f t="shared" si="160"/>
        <v>0</v>
      </c>
      <c r="S784" s="269"/>
      <c r="T784" s="59"/>
      <c r="U784" s="270">
        <f t="shared" si="161"/>
        <v>0</v>
      </c>
      <c r="V784" s="269"/>
      <c r="W784" s="59"/>
      <c r="X784" s="270">
        <f t="shared" si="162"/>
        <v>0</v>
      </c>
      <c r="Y784" s="270">
        <f t="shared" si="163"/>
        <v>0</v>
      </c>
      <c r="Z784" s="58"/>
      <c r="AA784" s="58"/>
      <c r="AB784" s="60" t="str">
        <f t="shared" si="164"/>
        <v/>
      </c>
      <c r="AC784" s="21" t="b">
        <f t="shared" si="165"/>
        <v>0</v>
      </c>
      <c r="AD784" s="21" t="b">
        <f t="shared" si="166"/>
        <v>0</v>
      </c>
      <c r="AE784" s="21" t="b">
        <f t="shared" si="167"/>
        <v>0</v>
      </c>
      <c r="AF784" s="21" t="b">
        <f ca="1">OR(AND($AC784,NOT($AD784)),AND($AC784,OR(AND($G784="",$H784&lt;&gt;""),AND($G784&lt;&gt;"",$H784=""),AND($J784="",$K784&lt;&gt;""),AND($J784&lt;&gt;"",$K784=""),AND($M784="",$N784&lt;&gt;""),AND($M784&lt;&gt;"",$N784=""),AND($P784="",$Q784&lt;&gt;""),AND($P784&lt;&gt;"",$Q784=""),AND($S784="",$T784&lt;&gt;""),AND($S784&lt;&gt;"",$T784=""),AND($V784="",$W784&lt;&gt;""),AND($V784&lt;&gt;"",$W784=""))),AND($C784&lt;&gt;"",$E784&lt;&gt;"",LEFT(TRIM($C784),1)&lt;&gt;LEFT(TRIM($E784),1)),IF(OR($E784="",$F784=""),FALSE(),IFERROR(COUNTIF(INDIRECT("UNITS_"&amp;SUBSTITUTE(LEFT($E784,FIND(" ",$E784&amp;" ")-1),".","_")),$F784)=0,TRUE())),AND($B784&lt;&gt;"",OR(ISNUMBER(SEARCH("outro",LOWER($B784))),ISNUMBER(SEARCH("divers",LOWER($B784))),ISNUMBER(SEARCH("etc",LOWER($B784))))),OR(AND(ISNUMBER(SEARCH("comunic",LOWER($B784))),LEFT($E784,3)&lt;&gt;"4.4"),AND(ISNUMBER(SEARCH("monitor",LOWER($B784))),NOT(OR(LEFT($E784,3)="1.5",LEFT($E784,3)="2.5")))),AND($B784&lt;&gt;"",OR(LEFT($C784,1)="1",LEFT($C784,1)="2"),$D784=""),AND($D784&lt;&gt;"",NOT(OR(LEFT($C784,1)="1",LEFT($C784,1)="2"))),AND($D784&lt;&gt;"",COUNTIF(' PROJETO'!$B$14:$B$16,$D784)=0),IF($D784="",FALSE(),IF(COUNTIF(' PROJETO'!$B$14:$B$16,$D784)=0,FALSE(),IFERROR(INDEX(' PROJETO'!$C$14:$C$16,MATCH($D784,' PROJETO'!$B$14:$B$16,0))&lt;&gt;"Sim",FALSE()))))</f>
        <v>0</v>
      </c>
      <c r="AG784" s="21" t="b">
        <f>AND($AC784,$Y784&gt;'CONFG.  LISTAS'!$F$4,$Z784="",$AA784="")</f>
        <v>0</v>
      </c>
      <c r="AH784" s="21" t="str">
        <f t="shared" si="168"/>
        <v/>
      </c>
      <c r="AI784" s="43" t="str">
        <f ca="1">IF(NOT($AC784),"",IF(OR($B784="",$C784="",$E784="",$F784=""),"Preencha descrição, categoria, tipo e unidade.",IF(AND($B784&lt;&gt;"",OR(LEFT($C784,1)="1",LEFT($C784,1)="2"),$D784=""),"Informe a prática de restauração para itens diretos.",IF(AND($D784&lt;&gt;"",NOT(OR(LEFT($C784,1)="1",LEFT($C784,1)="2"))),"Custos indiretos não devem pertencer a uma prática específica.",IF(AND($D784&lt;&gt;"",COUNTIF(' PROJETO'!$B$14:$B$16,$D784)=0),"Prática de restauração inválida ou não cadastrada.",IF(IF($D784="",FALSE(),IF(COUNTIF(' PROJETO'!$B$14:$B$16,$D784)=0,FALSE(),IFERROR(INDEX(' PROJETO'!$C$14:$C$16,MATCH($D784,' PROJETO'!$B$14:$B$16,0))&lt;&gt;"Sim",FALSE()))),"A prática informada no item não foi selecionada na aba Projeto.",IF(AND(MAX($I784,$L784,$O784,$R784,$U784,$X784)&gt;'CONFG.  LISTAS'!$F$4,NOT(OR($Z784&lt;&gt;"",$AA784&lt;&gt;""))),"Memorial de cálculo ou anexo obrigatório não informado para item acima do limite.",IF(OR(AND($G784&lt;&gt;"",$H784&lt;&gt;"",OR($G784&lt;=0,$H784&lt;=0)),AND($J784&lt;&gt;"",$K784&lt;&gt;"",OR($J784&lt;=0,$K784&lt;=0)),AND($M784&lt;&gt;"",$N784&lt;&gt;"",OR($M784&lt;=0,$N784&lt;=0)),AND($P784&lt;&gt;"",$Q784&lt;&gt;"",OR($P784&lt;=0,$Q784&lt;=0)),AND($S784&lt;&gt;"",$T784&lt;&gt;"",OR($S784&lt;=0,$T784&lt;=0)),AND($V784&lt;&gt;"",$W784&lt;&gt;"",OR($V784&lt;=0,$W784&lt;=0))),"Revise os valores informados: valor unitário e quantidade devem ser maiores que zero.",IF(OR(AND($G784="",$H784&lt;&gt;""),AND($G784&lt;&gt;"",$H784=""),AND($J784="",$K784&lt;&gt;""),AND($J784&lt;&gt;"",$K784=""),AND($M784="",$N784&lt;&gt;""),AND($M784&lt;&gt;"",$N784=""),AND($P784="",$Q784&lt;&gt;""),AND($P784&lt;&gt;"",$Q784=""),AND($S784="",$T784&lt;&gt;""),AND($S784&lt;&gt;"",$T784=""),AND($V784="",$W784&lt;&gt;""),AND($V784&lt;&gt;"",$W784="")),"Há ano preenchido parcialmente: "&amp;TRIM(IF(AND($G784="",$H784&lt;&gt;""),"Ano 1 (falta valor unitário); ","")&amp;IF(AND($G784&lt;&gt;"",$H784=""),"Ano 1 (falta quantidade); ","")&amp;IF(AND($J784="",$K784&lt;&gt;""),"Ano 2 (falta valor unitário); ","")&amp;IF(AND($J784&lt;&gt;"",$K784=""),"Ano 2 (falta quantidade); ","")&amp;IF(AND($M784="",$N784&lt;&gt;""),"Ano 3 (falta valor unitário); ","")&amp;IF(AND($M784&lt;&gt;"",$N784=""),"Ano 3 (falta quantidade); ","")&amp;IF(AND($P784="",$Q784&lt;&gt;""),"Ano 4 (falta valor unitário); ","")&amp;IF(AND($P784&lt;&gt;"",$Q784=""),"Ano 4 (falta quantidade); ","")&amp;IF(AND($S784="",$T784&lt;&gt;""),"Ano 5 (falta valor unitário); ","")&amp;IF(AND($S784&lt;&gt;"",$T784=""),"Ano 5 (falta quantidade); ","")&amp;IF(AND($V784="",$W784&lt;&gt;""),"Ano 6 (falta valor unitário); ","")&amp;IF(AND($V784&lt;&gt;"",$W784=""),"Ano 6 (falta quantidade); ","")), IF(NOT(OR(AND($G784&lt;&gt;"",$H784&lt;&gt;""),AND($J784&lt;&gt;"",$K784&lt;&gt;""),AND($M784&lt;&gt;"",$N784&lt;&gt;""),AND($P784&lt;&gt;"",$Q784&lt;&gt;""),AND($S784&lt;&gt;"",$T784&lt;&gt;""),AND($V784&lt;&gt;"",$W784&lt;&gt;""))),"Informe pelo menos um ano completo com valor unitário e quantidade.",IF(AND($C784&lt;&gt;"",$E784&lt;&gt;"",LEFT(TRIM($C784),1)&lt;&gt;LEFT(TRIM($E784),1)),"Categoria e tipo estão incompatíveis.",IF(IF(OR($E784="",$F784=""),FALSE(),IFERROR(COUNTIF(INDIRECT("UNITS_"&amp;SUBSTITUTE(LEFT($E784,FIND(" ",$E784&amp;" ")-1),".","_")),$F784)=0,TRUE())),"Unidade incompatível com o tipo selecionado.",IF(OR(AND(ISNUMBER(SEARCH("comunic",LOWER($B784))),LEFT($E784,3)&lt;&gt;"4.4"),AND(ISNUMBER(SEARCH("monitor",LOWER($B784))),NOT(OR(LEFT($E784,3)="1.5",LEFT($E784,3)="2.5")))),"Revise a classificação do item conforme as regras de preenchimento.",IF(AND($B784&lt;&gt;"",OR(ISNUMBER(SEARCH("outro",LOWER($B784))),ISNUMBER(SEARCH("divers",LOWER($B784))),ISNUMBER(SEARCH("kit",LOWER($B784))),ISNUMBER(SEARCH("ferrament",LOWER($B784))),ISNUMBER(SEARCH("epi",LOWER($B784)))),NOT(OR($Z784&lt;&gt;"",$AA784&lt;&gt;""))),"Descrição muito genérica: detalhe melhor o item e registre o racional no memorial ou em anexo.",IF(AND($Y784=0,$B784&lt;&gt;"",OR($G784&lt;&gt;"",$H784&lt;&gt;"",$J784&lt;&gt;"",$K784&lt;&gt;"",$M784&lt;&gt;"",$N784&lt;&gt;"",$P784&lt;&gt;"",$Q784&lt;&gt;"",$S784&lt;&gt;"",$T784&lt;&gt;"",$V784&lt;&gt;"",$W784&lt;&gt;"")),"O item possui dados lançados, mas o total está zerado. Revise os valores informados.","")))))))))))))))</f>
        <v/>
      </c>
    </row>
    <row r="785" spans="1:35" ht="14.25" customHeight="1" x14ac:dyDescent="0.25">
      <c r="A785" s="57" t="str">
        <f t="shared" si="156"/>
        <v/>
      </c>
      <c r="B785" s="61"/>
      <c r="C785" s="61"/>
      <c r="D785" s="58"/>
      <c r="E785" s="61"/>
      <c r="F785" s="61"/>
      <c r="G785" s="272"/>
      <c r="H785" s="62"/>
      <c r="I785" s="273">
        <f t="shared" si="157"/>
        <v>0</v>
      </c>
      <c r="J785" s="272"/>
      <c r="K785" s="62"/>
      <c r="L785" s="270">
        <f t="shared" si="158"/>
        <v>0</v>
      </c>
      <c r="M785" s="272"/>
      <c r="N785" s="62"/>
      <c r="O785" s="270">
        <f t="shared" si="159"/>
        <v>0</v>
      </c>
      <c r="P785" s="272"/>
      <c r="Q785" s="62"/>
      <c r="R785" s="271">
        <f t="shared" si="160"/>
        <v>0</v>
      </c>
      <c r="S785" s="272"/>
      <c r="T785" s="62"/>
      <c r="U785" s="270">
        <f t="shared" si="161"/>
        <v>0</v>
      </c>
      <c r="V785" s="272"/>
      <c r="W785" s="62"/>
      <c r="X785" s="270">
        <f t="shared" si="162"/>
        <v>0</v>
      </c>
      <c r="Y785" s="270">
        <f t="shared" si="163"/>
        <v>0</v>
      </c>
      <c r="Z785" s="61"/>
      <c r="AA785" s="61"/>
      <c r="AB785" s="60" t="str">
        <f t="shared" si="164"/>
        <v/>
      </c>
      <c r="AC785" s="21" t="b">
        <f t="shared" si="165"/>
        <v>0</v>
      </c>
      <c r="AD785" s="21" t="b">
        <f t="shared" si="166"/>
        <v>0</v>
      </c>
      <c r="AE785" s="21" t="b">
        <f t="shared" si="167"/>
        <v>0</v>
      </c>
      <c r="AF785" s="21" t="b">
        <f ca="1">OR(AND($AC785,NOT($AD785)),AND($AC785,OR(AND($G785="",$H785&lt;&gt;""),AND($G785&lt;&gt;"",$H785=""),AND($J785="",$K785&lt;&gt;""),AND($J785&lt;&gt;"",$K785=""),AND($M785="",$N785&lt;&gt;""),AND($M785&lt;&gt;"",$N785=""),AND($P785="",$Q785&lt;&gt;""),AND($P785&lt;&gt;"",$Q785=""),AND($S785="",$T785&lt;&gt;""),AND($S785&lt;&gt;"",$T785=""),AND($V785="",$W785&lt;&gt;""),AND($V785&lt;&gt;"",$W785=""))),AND($C785&lt;&gt;"",$E785&lt;&gt;"",LEFT(TRIM($C785),1)&lt;&gt;LEFT(TRIM($E785),1)),IF(OR($E785="",$F785=""),FALSE(),IFERROR(COUNTIF(INDIRECT("UNITS_"&amp;SUBSTITUTE(LEFT($E785,FIND(" ",$E785&amp;" ")-1),".","_")),$F785)=0,TRUE())),AND($B785&lt;&gt;"",OR(ISNUMBER(SEARCH("outro",LOWER($B785))),ISNUMBER(SEARCH("divers",LOWER($B785))),ISNUMBER(SEARCH("etc",LOWER($B785))))),OR(AND(ISNUMBER(SEARCH("comunic",LOWER($B785))),LEFT($E785,3)&lt;&gt;"4.4"),AND(ISNUMBER(SEARCH("monitor",LOWER($B785))),NOT(OR(LEFT($E785,3)="1.5",LEFT($E785,3)="2.5")))),AND($B785&lt;&gt;"",OR(LEFT($C785,1)="1",LEFT($C785,1)="2"),$D785=""),AND($D785&lt;&gt;"",NOT(OR(LEFT($C785,1)="1",LEFT($C785,1)="2"))),AND($D785&lt;&gt;"",COUNTIF(' PROJETO'!$B$14:$B$16,$D785)=0),IF($D785="",FALSE(),IF(COUNTIF(' PROJETO'!$B$14:$B$16,$D785)=0,FALSE(),IFERROR(INDEX(' PROJETO'!$C$14:$C$16,MATCH($D785,' PROJETO'!$B$14:$B$16,0))&lt;&gt;"Sim",FALSE()))))</f>
        <v>0</v>
      </c>
      <c r="AG785" s="21" t="b">
        <f>AND($AC785,$Y785&gt;'CONFG.  LISTAS'!$F$4,$Z785="",$AA785="")</f>
        <v>0</v>
      </c>
      <c r="AH785" s="21" t="str">
        <f t="shared" si="168"/>
        <v/>
      </c>
      <c r="AI785" s="43" t="str">
        <f ca="1">IF(NOT($AC785),"",IF(OR($B785="",$C785="",$E785="",$F785=""),"Preencha descrição, categoria, tipo e unidade.",IF(AND($B785&lt;&gt;"",OR(LEFT($C785,1)="1",LEFT($C785,1)="2"),$D785=""),"Informe a prática de restauração para itens diretos.",IF(AND($D785&lt;&gt;"",NOT(OR(LEFT($C785,1)="1",LEFT($C785,1)="2"))),"Custos indiretos não devem pertencer a uma prática específica.",IF(AND($D785&lt;&gt;"",COUNTIF(' PROJETO'!$B$14:$B$16,$D785)=0),"Prática de restauração inválida ou não cadastrada.",IF(IF($D785="",FALSE(),IF(COUNTIF(' PROJETO'!$B$14:$B$16,$D785)=0,FALSE(),IFERROR(INDEX(' PROJETO'!$C$14:$C$16,MATCH($D785,' PROJETO'!$B$14:$B$16,0))&lt;&gt;"Sim",FALSE()))),"A prática informada no item não foi selecionada na aba Projeto.",IF(AND(MAX($I785,$L785,$O785,$R785,$U785,$X785)&gt;'CONFG.  LISTAS'!$F$4,NOT(OR($Z785&lt;&gt;"",$AA785&lt;&gt;""))),"Memorial de cálculo ou anexo obrigatório não informado para item acima do limite.",IF(OR(AND($G785&lt;&gt;"",$H785&lt;&gt;"",OR($G785&lt;=0,$H785&lt;=0)),AND($J785&lt;&gt;"",$K785&lt;&gt;"",OR($J785&lt;=0,$K785&lt;=0)),AND($M785&lt;&gt;"",$N785&lt;&gt;"",OR($M785&lt;=0,$N785&lt;=0)),AND($P785&lt;&gt;"",$Q785&lt;&gt;"",OR($P785&lt;=0,$Q785&lt;=0)),AND($S785&lt;&gt;"",$T785&lt;&gt;"",OR($S785&lt;=0,$T785&lt;=0)),AND($V785&lt;&gt;"",$W785&lt;&gt;"",OR($V785&lt;=0,$W785&lt;=0))),"Revise os valores informados: valor unitário e quantidade devem ser maiores que zero.",IF(OR(AND($G785="",$H785&lt;&gt;""),AND($G785&lt;&gt;"",$H785=""),AND($J785="",$K785&lt;&gt;""),AND($J785&lt;&gt;"",$K785=""),AND($M785="",$N785&lt;&gt;""),AND($M785&lt;&gt;"",$N785=""),AND($P785="",$Q785&lt;&gt;""),AND($P785&lt;&gt;"",$Q785=""),AND($S785="",$T785&lt;&gt;""),AND($S785&lt;&gt;"",$T785=""),AND($V785="",$W785&lt;&gt;""),AND($V785&lt;&gt;"",$W785="")),"Há ano preenchido parcialmente: "&amp;TRIM(IF(AND($G785="",$H785&lt;&gt;""),"Ano 1 (falta valor unitário); ","")&amp;IF(AND($G785&lt;&gt;"",$H785=""),"Ano 1 (falta quantidade); ","")&amp;IF(AND($J785="",$K785&lt;&gt;""),"Ano 2 (falta valor unitário); ","")&amp;IF(AND($J785&lt;&gt;"",$K785=""),"Ano 2 (falta quantidade); ","")&amp;IF(AND($M785="",$N785&lt;&gt;""),"Ano 3 (falta valor unitário); ","")&amp;IF(AND($M785&lt;&gt;"",$N785=""),"Ano 3 (falta quantidade); ","")&amp;IF(AND($P785="",$Q785&lt;&gt;""),"Ano 4 (falta valor unitário); ","")&amp;IF(AND($P785&lt;&gt;"",$Q785=""),"Ano 4 (falta quantidade); ","")&amp;IF(AND($S785="",$T785&lt;&gt;""),"Ano 5 (falta valor unitário); ","")&amp;IF(AND($S785&lt;&gt;"",$T785=""),"Ano 5 (falta quantidade); ","")&amp;IF(AND($V785="",$W785&lt;&gt;""),"Ano 6 (falta valor unitário); ","")&amp;IF(AND($V785&lt;&gt;"",$W785=""),"Ano 6 (falta quantidade); ","")), IF(NOT(OR(AND($G785&lt;&gt;"",$H785&lt;&gt;""),AND($J785&lt;&gt;"",$K785&lt;&gt;""),AND($M785&lt;&gt;"",$N785&lt;&gt;""),AND($P785&lt;&gt;"",$Q785&lt;&gt;""),AND($S785&lt;&gt;"",$T785&lt;&gt;""),AND($V785&lt;&gt;"",$W785&lt;&gt;""))),"Informe pelo menos um ano completo com valor unitário e quantidade.",IF(AND($C785&lt;&gt;"",$E785&lt;&gt;"",LEFT(TRIM($C785),1)&lt;&gt;LEFT(TRIM($E785),1)),"Categoria e tipo estão incompatíveis.",IF(IF(OR($E785="",$F785=""),FALSE(),IFERROR(COUNTIF(INDIRECT("UNITS_"&amp;SUBSTITUTE(LEFT($E785,FIND(" ",$E785&amp;" ")-1),".","_")),$F785)=0,TRUE())),"Unidade incompatível com o tipo selecionado.",IF(OR(AND(ISNUMBER(SEARCH("comunic",LOWER($B785))),LEFT($E785,3)&lt;&gt;"4.4"),AND(ISNUMBER(SEARCH("monitor",LOWER($B785))),NOT(OR(LEFT($E785,3)="1.5",LEFT($E785,3)="2.5")))),"Revise a classificação do item conforme as regras de preenchimento.",IF(AND($B785&lt;&gt;"",OR(ISNUMBER(SEARCH("outro",LOWER($B785))),ISNUMBER(SEARCH("divers",LOWER($B785))),ISNUMBER(SEARCH("kit",LOWER($B785))),ISNUMBER(SEARCH("ferrament",LOWER($B785))),ISNUMBER(SEARCH("epi",LOWER($B785)))),NOT(OR($Z785&lt;&gt;"",$AA785&lt;&gt;""))),"Descrição muito genérica: detalhe melhor o item e registre o racional no memorial ou em anexo.",IF(AND($Y785=0,$B785&lt;&gt;"",OR($G785&lt;&gt;"",$H785&lt;&gt;"",$J785&lt;&gt;"",$K785&lt;&gt;"",$M785&lt;&gt;"",$N785&lt;&gt;"",$P785&lt;&gt;"",$Q785&lt;&gt;"",$S785&lt;&gt;"",$T785&lt;&gt;"",$V785&lt;&gt;"",$W785&lt;&gt;"")),"O item possui dados lançados, mas o total está zerado. Revise os valores informados.","")))))))))))))))</f>
        <v/>
      </c>
    </row>
    <row r="786" spans="1:35" ht="14.25" customHeight="1" x14ac:dyDescent="0.25">
      <c r="A786" s="57" t="str">
        <f t="shared" si="156"/>
        <v/>
      </c>
      <c r="B786" s="58"/>
      <c r="C786" s="58"/>
      <c r="D786" s="58"/>
      <c r="E786" s="58"/>
      <c r="F786" s="58"/>
      <c r="G786" s="269"/>
      <c r="H786" s="59"/>
      <c r="I786" s="273">
        <f t="shared" si="157"/>
        <v>0</v>
      </c>
      <c r="J786" s="269"/>
      <c r="K786" s="59"/>
      <c r="L786" s="270">
        <f t="shared" si="158"/>
        <v>0</v>
      </c>
      <c r="M786" s="269"/>
      <c r="N786" s="59"/>
      <c r="O786" s="270">
        <f t="shared" si="159"/>
        <v>0</v>
      </c>
      <c r="P786" s="269"/>
      <c r="Q786" s="59"/>
      <c r="R786" s="271">
        <f t="shared" si="160"/>
        <v>0</v>
      </c>
      <c r="S786" s="269"/>
      <c r="T786" s="59"/>
      <c r="U786" s="270">
        <f t="shared" si="161"/>
        <v>0</v>
      </c>
      <c r="V786" s="269"/>
      <c r="W786" s="59"/>
      <c r="X786" s="270">
        <f t="shared" si="162"/>
        <v>0</v>
      </c>
      <c r="Y786" s="270">
        <f t="shared" si="163"/>
        <v>0</v>
      </c>
      <c r="Z786" s="58"/>
      <c r="AA786" s="58"/>
      <c r="AB786" s="60" t="str">
        <f t="shared" si="164"/>
        <v/>
      </c>
      <c r="AC786" s="21" t="b">
        <f t="shared" si="165"/>
        <v>0</v>
      </c>
      <c r="AD786" s="21" t="b">
        <f t="shared" si="166"/>
        <v>0</v>
      </c>
      <c r="AE786" s="21" t="b">
        <f t="shared" si="167"/>
        <v>0</v>
      </c>
      <c r="AF786" s="21" t="b">
        <f ca="1">OR(AND($AC786,NOT($AD786)),AND($AC786,OR(AND($G786="",$H786&lt;&gt;""),AND($G786&lt;&gt;"",$H786=""),AND($J786="",$K786&lt;&gt;""),AND($J786&lt;&gt;"",$K786=""),AND($M786="",$N786&lt;&gt;""),AND($M786&lt;&gt;"",$N786=""),AND($P786="",$Q786&lt;&gt;""),AND($P786&lt;&gt;"",$Q786=""),AND($S786="",$T786&lt;&gt;""),AND($S786&lt;&gt;"",$T786=""),AND($V786="",$W786&lt;&gt;""),AND($V786&lt;&gt;"",$W786=""))),AND($C786&lt;&gt;"",$E786&lt;&gt;"",LEFT(TRIM($C786),1)&lt;&gt;LEFT(TRIM($E786),1)),IF(OR($E786="",$F786=""),FALSE(),IFERROR(COUNTIF(INDIRECT("UNITS_"&amp;SUBSTITUTE(LEFT($E786,FIND(" ",$E786&amp;" ")-1),".","_")),$F786)=0,TRUE())),AND($B786&lt;&gt;"",OR(ISNUMBER(SEARCH("outro",LOWER($B786))),ISNUMBER(SEARCH("divers",LOWER($B786))),ISNUMBER(SEARCH("etc",LOWER($B786))))),OR(AND(ISNUMBER(SEARCH("comunic",LOWER($B786))),LEFT($E786,3)&lt;&gt;"4.4"),AND(ISNUMBER(SEARCH("monitor",LOWER($B786))),NOT(OR(LEFT($E786,3)="1.5",LEFT($E786,3)="2.5")))),AND($B786&lt;&gt;"",OR(LEFT($C786,1)="1",LEFT($C786,1)="2"),$D786=""),AND($D786&lt;&gt;"",NOT(OR(LEFT($C786,1)="1",LEFT($C786,1)="2"))),AND($D786&lt;&gt;"",COUNTIF(' PROJETO'!$B$14:$B$16,$D786)=0),IF($D786="",FALSE(),IF(COUNTIF(' PROJETO'!$B$14:$B$16,$D786)=0,FALSE(),IFERROR(INDEX(' PROJETO'!$C$14:$C$16,MATCH($D786,' PROJETO'!$B$14:$B$16,0))&lt;&gt;"Sim",FALSE()))))</f>
        <v>0</v>
      </c>
      <c r="AG786" s="21" t="b">
        <f>AND($AC786,$Y786&gt;'CONFG.  LISTAS'!$F$4,$Z786="",$AA786="")</f>
        <v>0</v>
      </c>
      <c r="AH786" s="21" t="str">
        <f t="shared" si="168"/>
        <v/>
      </c>
      <c r="AI786" s="43" t="str">
        <f ca="1">IF(NOT($AC786),"",IF(OR($B786="",$C786="",$E786="",$F786=""),"Preencha descrição, categoria, tipo e unidade.",IF(AND($B786&lt;&gt;"",OR(LEFT($C786,1)="1",LEFT($C786,1)="2"),$D786=""),"Informe a prática de restauração para itens diretos.",IF(AND($D786&lt;&gt;"",NOT(OR(LEFT($C786,1)="1",LEFT($C786,1)="2"))),"Custos indiretos não devem pertencer a uma prática específica.",IF(AND($D786&lt;&gt;"",COUNTIF(' PROJETO'!$B$14:$B$16,$D786)=0),"Prática de restauração inválida ou não cadastrada.",IF(IF($D786="",FALSE(),IF(COUNTIF(' PROJETO'!$B$14:$B$16,$D786)=0,FALSE(),IFERROR(INDEX(' PROJETO'!$C$14:$C$16,MATCH($D786,' PROJETO'!$B$14:$B$16,0))&lt;&gt;"Sim",FALSE()))),"A prática informada no item não foi selecionada na aba Projeto.",IF(AND(MAX($I786,$L786,$O786,$R786,$U786,$X786)&gt;'CONFG.  LISTAS'!$F$4,NOT(OR($Z786&lt;&gt;"",$AA786&lt;&gt;""))),"Memorial de cálculo ou anexo obrigatório não informado para item acima do limite.",IF(OR(AND($G786&lt;&gt;"",$H786&lt;&gt;"",OR($G786&lt;=0,$H786&lt;=0)),AND($J786&lt;&gt;"",$K786&lt;&gt;"",OR($J786&lt;=0,$K786&lt;=0)),AND($M786&lt;&gt;"",$N786&lt;&gt;"",OR($M786&lt;=0,$N786&lt;=0)),AND($P786&lt;&gt;"",$Q786&lt;&gt;"",OR($P786&lt;=0,$Q786&lt;=0)),AND($S786&lt;&gt;"",$T786&lt;&gt;"",OR($S786&lt;=0,$T786&lt;=0)),AND($V786&lt;&gt;"",$W786&lt;&gt;"",OR($V786&lt;=0,$W786&lt;=0))),"Revise os valores informados: valor unitário e quantidade devem ser maiores que zero.",IF(OR(AND($G786="",$H786&lt;&gt;""),AND($G786&lt;&gt;"",$H786=""),AND($J786="",$K786&lt;&gt;""),AND($J786&lt;&gt;"",$K786=""),AND($M786="",$N786&lt;&gt;""),AND($M786&lt;&gt;"",$N786=""),AND($P786="",$Q786&lt;&gt;""),AND($P786&lt;&gt;"",$Q786=""),AND($S786="",$T786&lt;&gt;""),AND($S786&lt;&gt;"",$T786=""),AND($V786="",$W786&lt;&gt;""),AND($V786&lt;&gt;"",$W786="")),"Há ano preenchido parcialmente: "&amp;TRIM(IF(AND($G786="",$H786&lt;&gt;""),"Ano 1 (falta valor unitário); ","")&amp;IF(AND($G786&lt;&gt;"",$H786=""),"Ano 1 (falta quantidade); ","")&amp;IF(AND($J786="",$K786&lt;&gt;""),"Ano 2 (falta valor unitário); ","")&amp;IF(AND($J786&lt;&gt;"",$K786=""),"Ano 2 (falta quantidade); ","")&amp;IF(AND($M786="",$N786&lt;&gt;""),"Ano 3 (falta valor unitário); ","")&amp;IF(AND($M786&lt;&gt;"",$N786=""),"Ano 3 (falta quantidade); ","")&amp;IF(AND($P786="",$Q786&lt;&gt;""),"Ano 4 (falta valor unitário); ","")&amp;IF(AND($P786&lt;&gt;"",$Q786=""),"Ano 4 (falta quantidade); ","")&amp;IF(AND($S786="",$T786&lt;&gt;""),"Ano 5 (falta valor unitário); ","")&amp;IF(AND($S786&lt;&gt;"",$T786=""),"Ano 5 (falta quantidade); ","")&amp;IF(AND($V786="",$W786&lt;&gt;""),"Ano 6 (falta valor unitário); ","")&amp;IF(AND($V786&lt;&gt;"",$W786=""),"Ano 6 (falta quantidade); ","")), IF(NOT(OR(AND($G786&lt;&gt;"",$H786&lt;&gt;""),AND($J786&lt;&gt;"",$K786&lt;&gt;""),AND($M786&lt;&gt;"",$N786&lt;&gt;""),AND($P786&lt;&gt;"",$Q786&lt;&gt;""),AND($S786&lt;&gt;"",$T786&lt;&gt;""),AND($V786&lt;&gt;"",$W786&lt;&gt;""))),"Informe pelo menos um ano completo com valor unitário e quantidade.",IF(AND($C786&lt;&gt;"",$E786&lt;&gt;"",LEFT(TRIM($C786),1)&lt;&gt;LEFT(TRIM($E786),1)),"Categoria e tipo estão incompatíveis.",IF(IF(OR($E786="",$F786=""),FALSE(),IFERROR(COUNTIF(INDIRECT("UNITS_"&amp;SUBSTITUTE(LEFT($E786,FIND(" ",$E786&amp;" ")-1),".","_")),$F786)=0,TRUE())),"Unidade incompatível com o tipo selecionado.",IF(OR(AND(ISNUMBER(SEARCH("comunic",LOWER($B786))),LEFT($E786,3)&lt;&gt;"4.4"),AND(ISNUMBER(SEARCH("monitor",LOWER($B786))),NOT(OR(LEFT($E786,3)="1.5",LEFT($E786,3)="2.5")))),"Revise a classificação do item conforme as regras de preenchimento.",IF(AND($B786&lt;&gt;"",OR(ISNUMBER(SEARCH("outro",LOWER($B786))),ISNUMBER(SEARCH("divers",LOWER($B786))),ISNUMBER(SEARCH("kit",LOWER($B786))),ISNUMBER(SEARCH("ferrament",LOWER($B786))),ISNUMBER(SEARCH("epi",LOWER($B786)))),NOT(OR($Z786&lt;&gt;"",$AA786&lt;&gt;""))),"Descrição muito genérica: detalhe melhor o item e registre o racional no memorial ou em anexo.",IF(AND($Y786=0,$B786&lt;&gt;"",OR($G786&lt;&gt;"",$H786&lt;&gt;"",$J786&lt;&gt;"",$K786&lt;&gt;"",$M786&lt;&gt;"",$N786&lt;&gt;"",$P786&lt;&gt;"",$Q786&lt;&gt;"",$S786&lt;&gt;"",$T786&lt;&gt;"",$V786&lt;&gt;"",$W786&lt;&gt;"")),"O item possui dados lançados, mas o total está zerado. Revise os valores informados.","")))))))))))))))</f>
        <v/>
      </c>
    </row>
    <row r="787" spans="1:35" ht="14.25" customHeight="1" x14ac:dyDescent="0.25">
      <c r="A787" s="57" t="str">
        <f t="shared" si="156"/>
        <v/>
      </c>
      <c r="B787" s="61"/>
      <c r="C787" s="61"/>
      <c r="D787" s="58"/>
      <c r="E787" s="61"/>
      <c r="F787" s="61"/>
      <c r="G787" s="272"/>
      <c r="H787" s="62"/>
      <c r="I787" s="273">
        <f t="shared" si="157"/>
        <v>0</v>
      </c>
      <c r="J787" s="272"/>
      <c r="K787" s="62"/>
      <c r="L787" s="270">
        <f t="shared" si="158"/>
        <v>0</v>
      </c>
      <c r="M787" s="272"/>
      <c r="N787" s="62"/>
      <c r="O787" s="270">
        <f t="shared" si="159"/>
        <v>0</v>
      </c>
      <c r="P787" s="272"/>
      <c r="Q787" s="62"/>
      <c r="R787" s="271">
        <f t="shared" si="160"/>
        <v>0</v>
      </c>
      <c r="S787" s="272"/>
      <c r="T787" s="62"/>
      <c r="U787" s="270">
        <f t="shared" si="161"/>
        <v>0</v>
      </c>
      <c r="V787" s="272"/>
      <c r="W787" s="62"/>
      <c r="X787" s="270">
        <f t="shared" si="162"/>
        <v>0</v>
      </c>
      <c r="Y787" s="270">
        <f t="shared" si="163"/>
        <v>0</v>
      </c>
      <c r="Z787" s="61"/>
      <c r="AA787" s="61"/>
      <c r="AB787" s="60" t="str">
        <f t="shared" si="164"/>
        <v/>
      </c>
      <c r="AC787" s="21" t="b">
        <f t="shared" si="165"/>
        <v>0</v>
      </c>
      <c r="AD787" s="21" t="b">
        <f t="shared" si="166"/>
        <v>0</v>
      </c>
      <c r="AE787" s="21" t="b">
        <f t="shared" si="167"/>
        <v>0</v>
      </c>
      <c r="AF787" s="21" t="b">
        <f ca="1">OR(AND($AC787,NOT($AD787)),AND($AC787,OR(AND($G787="",$H787&lt;&gt;""),AND($G787&lt;&gt;"",$H787=""),AND($J787="",$K787&lt;&gt;""),AND($J787&lt;&gt;"",$K787=""),AND($M787="",$N787&lt;&gt;""),AND($M787&lt;&gt;"",$N787=""),AND($P787="",$Q787&lt;&gt;""),AND($P787&lt;&gt;"",$Q787=""),AND($S787="",$T787&lt;&gt;""),AND($S787&lt;&gt;"",$T787=""),AND($V787="",$W787&lt;&gt;""),AND($V787&lt;&gt;"",$W787=""))),AND($C787&lt;&gt;"",$E787&lt;&gt;"",LEFT(TRIM($C787),1)&lt;&gt;LEFT(TRIM($E787),1)),IF(OR($E787="",$F787=""),FALSE(),IFERROR(COUNTIF(INDIRECT("UNITS_"&amp;SUBSTITUTE(LEFT($E787,FIND(" ",$E787&amp;" ")-1),".","_")),$F787)=0,TRUE())),AND($B787&lt;&gt;"",OR(ISNUMBER(SEARCH("outro",LOWER($B787))),ISNUMBER(SEARCH("divers",LOWER($B787))),ISNUMBER(SEARCH("etc",LOWER($B787))))),OR(AND(ISNUMBER(SEARCH("comunic",LOWER($B787))),LEFT($E787,3)&lt;&gt;"4.4"),AND(ISNUMBER(SEARCH("monitor",LOWER($B787))),NOT(OR(LEFT($E787,3)="1.5",LEFT($E787,3)="2.5")))),AND($B787&lt;&gt;"",OR(LEFT($C787,1)="1",LEFT($C787,1)="2"),$D787=""),AND($D787&lt;&gt;"",NOT(OR(LEFT($C787,1)="1",LEFT($C787,1)="2"))),AND($D787&lt;&gt;"",COUNTIF(' PROJETO'!$B$14:$B$16,$D787)=0),IF($D787="",FALSE(),IF(COUNTIF(' PROJETO'!$B$14:$B$16,$D787)=0,FALSE(),IFERROR(INDEX(' PROJETO'!$C$14:$C$16,MATCH($D787,' PROJETO'!$B$14:$B$16,0))&lt;&gt;"Sim",FALSE()))))</f>
        <v>0</v>
      </c>
      <c r="AG787" s="21" t="b">
        <f>AND($AC787,$Y787&gt;'CONFG.  LISTAS'!$F$4,$Z787="",$AA787="")</f>
        <v>0</v>
      </c>
      <c r="AH787" s="21" t="str">
        <f t="shared" si="168"/>
        <v/>
      </c>
      <c r="AI787" s="43" t="str">
        <f ca="1">IF(NOT($AC787),"",IF(OR($B787="",$C787="",$E787="",$F787=""),"Preencha descrição, categoria, tipo e unidade.",IF(AND($B787&lt;&gt;"",OR(LEFT($C787,1)="1",LEFT($C787,1)="2"),$D787=""),"Informe a prática de restauração para itens diretos.",IF(AND($D787&lt;&gt;"",NOT(OR(LEFT($C787,1)="1",LEFT($C787,1)="2"))),"Custos indiretos não devem pertencer a uma prática específica.",IF(AND($D787&lt;&gt;"",COUNTIF(' PROJETO'!$B$14:$B$16,$D787)=0),"Prática de restauração inválida ou não cadastrada.",IF(IF($D787="",FALSE(),IF(COUNTIF(' PROJETO'!$B$14:$B$16,$D787)=0,FALSE(),IFERROR(INDEX(' PROJETO'!$C$14:$C$16,MATCH($D787,' PROJETO'!$B$14:$B$16,0))&lt;&gt;"Sim",FALSE()))),"A prática informada no item não foi selecionada na aba Projeto.",IF(AND(MAX($I787,$L787,$O787,$R787,$U787,$X787)&gt;'CONFG.  LISTAS'!$F$4,NOT(OR($Z787&lt;&gt;"",$AA787&lt;&gt;""))),"Memorial de cálculo ou anexo obrigatório não informado para item acima do limite.",IF(OR(AND($G787&lt;&gt;"",$H787&lt;&gt;"",OR($G787&lt;=0,$H787&lt;=0)),AND($J787&lt;&gt;"",$K787&lt;&gt;"",OR($J787&lt;=0,$K787&lt;=0)),AND($M787&lt;&gt;"",$N787&lt;&gt;"",OR($M787&lt;=0,$N787&lt;=0)),AND($P787&lt;&gt;"",$Q787&lt;&gt;"",OR($P787&lt;=0,$Q787&lt;=0)),AND($S787&lt;&gt;"",$T787&lt;&gt;"",OR($S787&lt;=0,$T787&lt;=0)),AND($V787&lt;&gt;"",$W787&lt;&gt;"",OR($V787&lt;=0,$W787&lt;=0))),"Revise os valores informados: valor unitário e quantidade devem ser maiores que zero.",IF(OR(AND($G787="",$H787&lt;&gt;""),AND($G787&lt;&gt;"",$H787=""),AND($J787="",$K787&lt;&gt;""),AND($J787&lt;&gt;"",$K787=""),AND($M787="",$N787&lt;&gt;""),AND($M787&lt;&gt;"",$N787=""),AND($P787="",$Q787&lt;&gt;""),AND($P787&lt;&gt;"",$Q787=""),AND($S787="",$T787&lt;&gt;""),AND($S787&lt;&gt;"",$T787=""),AND($V787="",$W787&lt;&gt;""),AND($V787&lt;&gt;"",$W787="")),"Há ano preenchido parcialmente: "&amp;TRIM(IF(AND($G787="",$H787&lt;&gt;""),"Ano 1 (falta valor unitário); ","")&amp;IF(AND($G787&lt;&gt;"",$H787=""),"Ano 1 (falta quantidade); ","")&amp;IF(AND($J787="",$K787&lt;&gt;""),"Ano 2 (falta valor unitário); ","")&amp;IF(AND($J787&lt;&gt;"",$K787=""),"Ano 2 (falta quantidade); ","")&amp;IF(AND($M787="",$N787&lt;&gt;""),"Ano 3 (falta valor unitário); ","")&amp;IF(AND($M787&lt;&gt;"",$N787=""),"Ano 3 (falta quantidade); ","")&amp;IF(AND($P787="",$Q787&lt;&gt;""),"Ano 4 (falta valor unitário); ","")&amp;IF(AND($P787&lt;&gt;"",$Q787=""),"Ano 4 (falta quantidade); ","")&amp;IF(AND($S787="",$T787&lt;&gt;""),"Ano 5 (falta valor unitário); ","")&amp;IF(AND($S787&lt;&gt;"",$T787=""),"Ano 5 (falta quantidade); ","")&amp;IF(AND($V787="",$W787&lt;&gt;""),"Ano 6 (falta valor unitário); ","")&amp;IF(AND($V787&lt;&gt;"",$W787=""),"Ano 6 (falta quantidade); ","")), IF(NOT(OR(AND($G787&lt;&gt;"",$H787&lt;&gt;""),AND($J787&lt;&gt;"",$K787&lt;&gt;""),AND($M787&lt;&gt;"",$N787&lt;&gt;""),AND($P787&lt;&gt;"",$Q787&lt;&gt;""),AND($S787&lt;&gt;"",$T787&lt;&gt;""),AND($V787&lt;&gt;"",$W787&lt;&gt;""))),"Informe pelo menos um ano completo com valor unitário e quantidade.",IF(AND($C787&lt;&gt;"",$E787&lt;&gt;"",LEFT(TRIM($C787),1)&lt;&gt;LEFT(TRIM($E787),1)),"Categoria e tipo estão incompatíveis.",IF(IF(OR($E787="",$F787=""),FALSE(),IFERROR(COUNTIF(INDIRECT("UNITS_"&amp;SUBSTITUTE(LEFT($E787,FIND(" ",$E787&amp;" ")-1),".","_")),$F787)=0,TRUE())),"Unidade incompatível com o tipo selecionado.",IF(OR(AND(ISNUMBER(SEARCH("comunic",LOWER($B787))),LEFT($E787,3)&lt;&gt;"4.4"),AND(ISNUMBER(SEARCH("monitor",LOWER($B787))),NOT(OR(LEFT($E787,3)="1.5",LEFT($E787,3)="2.5")))),"Revise a classificação do item conforme as regras de preenchimento.",IF(AND($B787&lt;&gt;"",OR(ISNUMBER(SEARCH("outro",LOWER($B787))),ISNUMBER(SEARCH("divers",LOWER($B787))),ISNUMBER(SEARCH("kit",LOWER($B787))),ISNUMBER(SEARCH("ferrament",LOWER($B787))),ISNUMBER(SEARCH("epi",LOWER($B787)))),NOT(OR($Z787&lt;&gt;"",$AA787&lt;&gt;""))),"Descrição muito genérica: detalhe melhor o item e registre o racional no memorial ou em anexo.",IF(AND($Y787=0,$B787&lt;&gt;"",OR($G787&lt;&gt;"",$H787&lt;&gt;"",$J787&lt;&gt;"",$K787&lt;&gt;"",$M787&lt;&gt;"",$N787&lt;&gt;"",$P787&lt;&gt;"",$Q787&lt;&gt;"",$S787&lt;&gt;"",$T787&lt;&gt;"",$V787&lt;&gt;"",$W787&lt;&gt;"")),"O item possui dados lançados, mas o total está zerado. Revise os valores informados.","")))))))))))))))</f>
        <v/>
      </c>
    </row>
    <row r="788" spans="1:35" ht="14.25" customHeight="1" x14ac:dyDescent="0.25">
      <c r="A788" s="57" t="str">
        <f t="shared" si="156"/>
        <v/>
      </c>
      <c r="B788" s="58"/>
      <c r="C788" s="58"/>
      <c r="D788" s="58"/>
      <c r="E788" s="58"/>
      <c r="F788" s="58"/>
      <c r="G788" s="269"/>
      <c r="H788" s="59"/>
      <c r="I788" s="273">
        <f t="shared" si="157"/>
        <v>0</v>
      </c>
      <c r="J788" s="269"/>
      <c r="K788" s="59"/>
      <c r="L788" s="270">
        <f t="shared" si="158"/>
        <v>0</v>
      </c>
      <c r="M788" s="269"/>
      <c r="N788" s="59"/>
      <c r="O788" s="270">
        <f t="shared" si="159"/>
        <v>0</v>
      </c>
      <c r="P788" s="269"/>
      <c r="Q788" s="59"/>
      <c r="R788" s="271">
        <f t="shared" si="160"/>
        <v>0</v>
      </c>
      <c r="S788" s="269"/>
      <c r="T788" s="59"/>
      <c r="U788" s="270">
        <f t="shared" si="161"/>
        <v>0</v>
      </c>
      <c r="V788" s="269"/>
      <c r="W788" s="59"/>
      <c r="X788" s="270">
        <f t="shared" si="162"/>
        <v>0</v>
      </c>
      <c r="Y788" s="270">
        <f t="shared" si="163"/>
        <v>0</v>
      </c>
      <c r="Z788" s="58"/>
      <c r="AA788" s="58"/>
      <c r="AB788" s="60" t="str">
        <f t="shared" si="164"/>
        <v/>
      </c>
      <c r="AC788" s="21" t="b">
        <f t="shared" si="165"/>
        <v>0</v>
      </c>
      <c r="AD788" s="21" t="b">
        <f t="shared" si="166"/>
        <v>0</v>
      </c>
      <c r="AE788" s="21" t="b">
        <f t="shared" si="167"/>
        <v>0</v>
      </c>
      <c r="AF788" s="21" t="b">
        <f ca="1">OR(AND($AC788,NOT($AD788)),AND($AC788,OR(AND($G788="",$H788&lt;&gt;""),AND($G788&lt;&gt;"",$H788=""),AND($J788="",$K788&lt;&gt;""),AND($J788&lt;&gt;"",$K788=""),AND($M788="",$N788&lt;&gt;""),AND($M788&lt;&gt;"",$N788=""),AND($P788="",$Q788&lt;&gt;""),AND($P788&lt;&gt;"",$Q788=""),AND($S788="",$T788&lt;&gt;""),AND($S788&lt;&gt;"",$T788=""),AND($V788="",$W788&lt;&gt;""),AND($V788&lt;&gt;"",$W788=""))),AND($C788&lt;&gt;"",$E788&lt;&gt;"",LEFT(TRIM($C788),1)&lt;&gt;LEFT(TRIM($E788),1)),IF(OR($E788="",$F788=""),FALSE(),IFERROR(COUNTIF(INDIRECT("UNITS_"&amp;SUBSTITUTE(LEFT($E788,FIND(" ",$E788&amp;" ")-1),".","_")),$F788)=0,TRUE())),AND($B788&lt;&gt;"",OR(ISNUMBER(SEARCH("outro",LOWER($B788))),ISNUMBER(SEARCH("divers",LOWER($B788))),ISNUMBER(SEARCH("etc",LOWER($B788))))),OR(AND(ISNUMBER(SEARCH("comunic",LOWER($B788))),LEFT($E788,3)&lt;&gt;"4.4"),AND(ISNUMBER(SEARCH("monitor",LOWER($B788))),NOT(OR(LEFT($E788,3)="1.5",LEFT($E788,3)="2.5")))),AND($B788&lt;&gt;"",OR(LEFT($C788,1)="1",LEFT($C788,1)="2"),$D788=""),AND($D788&lt;&gt;"",NOT(OR(LEFT($C788,1)="1",LEFT($C788,1)="2"))),AND($D788&lt;&gt;"",COUNTIF(' PROJETO'!$B$14:$B$16,$D788)=0),IF($D788="",FALSE(),IF(COUNTIF(' PROJETO'!$B$14:$B$16,$D788)=0,FALSE(),IFERROR(INDEX(' PROJETO'!$C$14:$C$16,MATCH($D788,' PROJETO'!$B$14:$B$16,0))&lt;&gt;"Sim",FALSE()))))</f>
        <v>0</v>
      </c>
      <c r="AG788" s="21" t="b">
        <f>AND($AC788,$Y788&gt;'CONFG.  LISTAS'!$F$4,$Z788="",$AA788="")</f>
        <v>0</v>
      </c>
      <c r="AH788" s="21" t="str">
        <f t="shared" si="168"/>
        <v/>
      </c>
      <c r="AI788" s="43" t="str">
        <f ca="1">IF(NOT($AC788),"",IF(OR($B788="",$C788="",$E788="",$F788=""),"Preencha descrição, categoria, tipo e unidade.",IF(AND($B788&lt;&gt;"",OR(LEFT($C788,1)="1",LEFT($C788,1)="2"),$D788=""),"Informe a prática de restauração para itens diretos.",IF(AND($D788&lt;&gt;"",NOT(OR(LEFT($C788,1)="1",LEFT($C788,1)="2"))),"Custos indiretos não devem pertencer a uma prática específica.",IF(AND($D788&lt;&gt;"",COUNTIF(' PROJETO'!$B$14:$B$16,$D788)=0),"Prática de restauração inválida ou não cadastrada.",IF(IF($D788="",FALSE(),IF(COUNTIF(' PROJETO'!$B$14:$B$16,$D788)=0,FALSE(),IFERROR(INDEX(' PROJETO'!$C$14:$C$16,MATCH($D788,' PROJETO'!$B$14:$B$16,0))&lt;&gt;"Sim",FALSE()))),"A prática informada no item não foi selecionada na aba Projeto.",IF(AND(MAX($I788,$L788,$O788,$R788,$U788,$X788)&gt;'CONFG.  LISTAS'!$F$4,NOT(OR($Z788&lt;&gt;"",$AA788&lt;&gt;""))),"Memorial de cálculo ou anexo obrigatório não informado para item acima do limite.",IF(OR(AND($G788&lt;&gt;"",$H788&lt;&gt;"",OR($G788&lt;=0,$H788&lt;=0)),AND($J788&lt;&gt;"",$K788&lt;&gt;"",OR($J788&lt;=0,$K788&lt;=0)),AND($M788&lt;&gt;"",$N788&lt;&gt;"",OR($M788&lt;=0,$N788&lt;=0)),AND($P788&lt;&gt;"",$Q788&lt;&gt;"",OR($P788&lt;=0,$Q788&lt;=0)),AND($S788&lt;&gt;"",$T788&lt;&gt;"",OR($S788&lt;=0,$T788&lt;=0)),AND($V788&lt;&gt;"",$W788&lt;&gt;"",OR($V788&lt;=0,$W788&lt;=0))),"Revise os valores informados: valor unitário e quantidade devem ser maiores que zero.",IF(OR(AND($G788="",$H788&lt;&gt;""),AND($G788&lt;&gt;"",$H788=""),AND($J788="",$K788&lt;&gt;""),AND($J788&lt;&gt;"",$K788=""),AND($M788="",$N788&lt;&gt;""),AND($M788&lt;&gt;"",$N788=""),AND($P788="",$Q788&lt;&gt;""),AND($P788&lt;&gt;"",$Q788=""),AND($S788="",$T788&lt;&gt;""),AND($S788&lt;&gt;"",$T788=""),AND($V788="",$W788&lt;&gt;""),AND($V788&lt;&gt;"",$W788="")),"Há ano preenchido parcialmente: "&amp;TRIM(IF(AND($G788="",$H788&lt;&gt;""),"Ano 1 (falta valor unitário); ","")&amp;IF(AND($G788&lt;&gt;"",$H788=""),"Ano 1 (falta quantidade); ","")&amp;IF(AND($J788="",$K788&lt;&gt;""),"Ano 2 (falta valor unitário); ","")&amp;IF(AND($J788&lt;&gt;"",$K788=""),"Ano 2 (falta quantidade); ","")&amp;IF(AND($M788="",$N788&lt;&gt;""),"Ano 3 (falta valor unitário); ","")&amp;IF(AND($M788&lt;&gt;"",$N788=""),"Ano 3 (falta quantidade); ","")&amp;IF(AND($P788="",$Q788&lt;&gt;""),"Ano 4 (falta valor unitário); ","")&amp;IF(AND($P788&lt;&gt;"",$Q788=""),"Ano 4 (falta quantidade); ","")&amp;IF(AND($S788="",$T788&lt;&gt;""),"Ano 5 (falta valor unitário); ","")&amp;IF(AND($S788&lt;&gt;"",$T788=""),"Ano 5 (falta quantidade); ","")&amp;IF(AND($V788="",$W788&lt;&gt;""),"Ano 6 (falta valor unitário); ","")&amp;IF(AND($V788&lt;&gt;"",$W788=""),"Ano 6 (falta quantidade); ","")), IF(NOT(OR(AND($G788&lt;&gt;"",$H788&lt;&gt;""),AND($J788&lt;&gt;"",$K788&lt;&gt;""),AND($M788&lt;&gt;"",$N788&lt;&gt;""),AND($P788&lt;&gt;"",$Q788&lt;&gt;""),AND($S788&lt;&gt;"",$T788&lt;&gt;""),AND($V788&lt;&gt;"",$W788&lt;&gt;""))),"Informe pelo menos um ano completo com valor unitário e quantidade.",IF(AND($C788&lt;&gt;"",$E788&lt;&gt;"",LEFT(TRIM($C788),1)&lt;&gt;LEFT(TRIM($E788),1)),"Categoria e tipo estão incompatíveis.",IF(IF(OR($E788="",$F788=""),FALSE(),IFERROR(COUNTIF(INDIRECT("UNITS_"&amp;SUBSTITUTE(LEFT($E788,FIND(" ",$E788&amp;" ")-1),".","_")),$F788)=0,TRUE())),"Unidade incompatível com o tipo selecionado.",IF(OR(AND(ISNUMBER(SEARCH("comunic",LOWER($B788))),LEFT($E788,3)&lt;&gt;"4.4"),AND(ISNUMBER(SEARCH("monitor",LOWER($B788))),NOT(OR(LEFT($E788,3)="1.5",LEFT($E788,3)="2.5")))),"Revise a classificação do item conforme as regras de preenchimento.",IF(AND($B788&lt;&gt;"",OR(ISNUMBER(SEARCH("outro",LOWER($B788))),ISNUMBER(SEARCH("divers",LOWER($B788))),ISNUMBER(SEARCH("kit",LOWER($B788))),ISNUMBER(SEARCH("ferrament",LOWER($B788))),ISNUMBER(SEARCH("epi",LOWER($B788)))),NOT(OR($Z788&lt;&gt;"",$AA788&lt;&gt;""))),"Descrição muito genérica: detalhe melhor o item e registre o racional no memorial ou em anexo.",IF(AND($Y788=0,$B788&lt;&gt;"",OR($G788&lt;&gt;"",$H788&lt;&gt;"",$J788&lt;&gt;"",$K788&lt;&gt;"",$M788&lt;&gt;"",$N788&lt;&gt;"",$P788&lt;&gt;"",$Q788&lt;&gt;"",$S788&lt;&gt;"",$T788&lt;&gt;"",$V788&lt;&gt;"",$W788&lt;&gt;"")),"O item possui dados lançados, mas o total está zerado. Revise os valores informados.","")))))))))))))))</f>
        <v/>
      </c>
    </row>
    <row r="789" spans="1:35" ht="14.25" customHeight="1" x14ac:dyDescent="0.25">
      <c r="A789" s="57" t="str">
        <f t="shared" si="156"/>
        <v/>
      </c>
      <c r="B789" s="61"/>
      <c r="C789" s="61"/>
      <c r="D789" s="58"/>
      <c r="E789" s="61"/>
      <c r="F789" s="61"/>
      <c r="G789" s="272"/>
      <c r="H789" s="62"/>
      <c r="I789" s="273">
        <f t="shared" si="157"/>
        <v>0</v>
      </c>
      <c r="J789" s="272"/>
      <c r="K789" s="62"/>
      <c r="L789" s="270">
        <f t="shared" si="158"/>
        <v>0</v>
      </c>
      <c r="M789" s="272"/>
      <c r="N789" s="62"/>
      <c r="O789" s="270">
        <f t="shared" si="159"/>
        <v>0</v>
      </c>
      <c r="P789" s="272"/>
      <c r="Q789" s="62"/>
      <c r="R789" s="271">
        <f t="shared" si="160"/>
        <v>0</v>
      </c>
      <c r="S789" s="272"/>
      <c r="T789" s="62"/>
      <c r="U789" s="270">
        <f t="shared" si="161"/>
        <v>0</v>
      </c>
      <c r="V789" s="272"/>
      <c r="W789" s="62"/>
      <c r="X789" s="270">
        <f t="shared" si="162"/>
        <v>0</v>
      </c>
      <c r="Y789" s="270">
        <f t="shared" si="163"/>
        <v>0</v>
      </c>
      <c r="Z789" s="61"/>
      <c r="AA789" s="61"/>
      <c r="AB789" s="60" t="str">
        <f t="shared" si="164"/>
        <v/>
      </c>
      <c r="AC789" s="21" t="b">
        <f t="shared" si="165"/>
        <v>0</v>
      </c>
      <c r="AD789" s="21" t="b">
        <f t="shared" si="166"/>
        <v>0</v>
      </c>
      <c r="AE789" s="21" t="b">
        <f t="shared" si="167"/>
        <v>0</v>
      </c>
      <c r="AF789" s="21" t="b">
        <f ca="1">OR(AND($AC789,NOT($AD789)),AND($AC789,OR(AND($G789="",$H789&lt;&gt;""),AND($G789&lt;&gt;"",$H789=""),AND($J789="",$K789&lt;&gt;""),AND($J789&lt;&gt;"",$K789=""),AND($M789="",$N789&lt;&gt;""),AND($M789&lt;&gt;"",$N789=""),AND($P789="",$Q789&lt;&gt;""),AND($P789&lt;&gt;"",$Q789=""),AND($S789="",$T789&lt;&gt;""),AND($S789&lt;&gt;"",$T789=""),AND($V789="",$W789&lt;&gt;""),AND($V789&lt;&gt;"",$W789=""))),AND($C789&lt;&gt;"",$E789&lt;&gt;"",LEFT(TRIM($C789),1)&lt;&gt;LEFT(TRIM($E789),1)),IF(OR($E789="",$F789=""),FALSE(),IFERROR(COUNTIF(INDIRECT("UNITS_"&amp;SUBSTITUTE(LEFT($E789,FIND(" ",$E789&amp;" ")-1),".","_")),$F789)=0,TRUE())),AND($B789&lt;&gt;"",OR(ISNUMBER(SEARCH("outro",LOWER($B789))),ISNUMBER(SEARCH("divers",LOWER($B789))),ISNUMBER(SEARCH("etc",LOWER($B789))))),OR(AND(ISNUMBER(SEARCH("comunic",LOWER($B789))),LEFT($E789,3)&lt;&gt;"4.4"),AND(ISNUMBER(SEARCH("monitor",LOWER($B789))),NOT(OR(LEFT($E789,3)="1.5",LEFT($E789,3)="2.5")))),AND($B789&lt;&gt;"",OR(LEFT($C789,1)="1",LEFT($C789,1)="2"),$D789=""),AND($D789&lt;&gt;"",NOT(OR(LEFT($C789,1)="1",LEFT($C789,1)="2"))),AND($D789&lt;&gt;"",COUNTIF(' PROJETO'!$B$14:$B$16,$D789)=0),IF($D789="",FALSE(),IF(COUNTIF(' PROJETO'!$B$14:$B$16,$D789)=0,FALSE(),IFERROR(INDEX(' PROJETO'!$C$14:$C$16,MATCH($D789,' PROJETO'!$B$14:$B$16,0))&lt;&gt;"Sim",FALSE()))))</f>
        <v>0</v>
      </c>
      <c r="AG789" s="21" t="b">
        <f>AND($AC789,$Y789&gt;'CONFG.  LISTAS'!$F$4,$Z789="",$AA789="")</f>
        <v>0</v>
      </c>
      <c r="AH789" s="21" t="str">
        <f t="shared" si="168"/>
        <v/>
      </c>
      <c r="AI789" s="43" t="str">
        <f ca="1">IF(NOT($AC789),"",IF(OR($B789="",$C789="",$E789="",$F789=""),"Preencha descrição, categoria, tipo e unidade.",IF(AND($B789&lt;&gt;"",OR(LEFT($C789,1)="1",LEFT($C789,1)="2"),$D789=""),"Informe a prática de restauração para itens diretos.",IF(AND($D789&lt;&gt;"",NOT(OR(LEFT($C789,1)="1",LEFT($C789,1)="2"))),"Custos indiretos não devem pertencer a uma prática específica.",IF(AND($D789&lt;&gt;"",COUNTIF(' PROJETO'!$B$14:$B$16,$D789)=0),"Prática de restauração inválida ou não cadastrada.",IF(IF($D789="",FALSE(),IF(COUNTIF(' PROJETO'!$B$14:$B$16,$D789)=0,FALSE(),IFERROR(INDEX(' PROJETO'!$C$14:$C$16,MATCH($D789,' PROJETO'!$B$14:$B$16,0))&lt;&gt;"Sim",FALSE()))),"A prática informada no item não foi selecionada na aba Projeto.",IF(AND(MAX($I789,$L789,$O789,$R789,$U789,$X789)&gt;'CONFG.  LISTAS'!$F$4,NOT(OR($Z789&lt;&gt;"",$AA789&lt;&gt;""))),"Memorial de cálculo ou anexo obrigatório não informado para item acima do limite.",IF(OR(AND($G789&lt;&gt;"",$H789&lt;&gt;"",OR($G789&lt;=0,$H789&lt;=0)),AND($J789&lt;&gt;"",$K789&lt;&gt;"",OR($J789&lt;=0,$K789&lt;=0)),AND($M789&lt;&gt;"",$N789&lt;&gt;"",OR($M789&lt;=0,$N789&lt;=0)),AND($P789&lt;&gt;"",$Q789&lt;&gt;"",OR($P789&lt;=0,$Q789&lt;=0)),AND($S789&lt;&gt;"",$T789&lt;&gt;"",OR($S789&lt;=0,$T789&lt;=0)),AND($V789&lt;&gt;"",$W789&lt;&gt;"",OR($V789&lt;=0,$W789&lt;=0))),"Revise os valores informados: valor unitário e quantidade devem ser maiores que zero.",IF(OR(AND($G789="",$H789&lt;&gt;""),AND($G789&lt;&gt;"",$H789=""),AND($J789="",$K789&lt;&gt;""),AND($J789&lt;&gt;"",$K789=""),AND($M789="",$N789&lt;&gt;""),AND($M789&lt;&gt;"",$N789=""),AND($P789="",$Q789&lt;&gt;""),AND($P789&lt;&gt;"",$Q789=""),AND($S789="",$T789&lt;&gt;""),AND($S789&lt;&gt;"",$T789=""),AND($V789="",$W789&lt;&gt;""),AND($V789&lt;&gt;"",$W789="")),"Há ano preenchido parcialmente: "&amp;TRIM(IF(AND($G789="",$H789&lt;&gt;""),"Ano 1 (falta valor unitário); ","")&amp;IF(AND($G789&lt;&gt;"",$H789=""),"Ano 1 (falta quantidade); ","")&amp;IF(AND($J789="",$K789&lt;&gt;""),"Ano 2 (falta valor unitário); ","")&amp;IF(AND($J789&lt;&gt;"",$K789=""),"Ano 2 (falta quantidade); ","")&amp;IF(AND($M789="",$N789&lt;&gt;""),"Ano 3 (falta valor unitário); ","")&amp;IF(AND($M789&lt;&gt;"",$N789=""),"Ano 3 (falta quantidade); ","")&amp;IF(AND($P789="",$Q789&lt;&gt;""),"Ano 4 (falta valor unitário); ","")&amp;IF(AND($P789&lt;&gt;"",$Q789=""),"Ano 4 (falta quantidade); ","")&amp;IF(AND($S789="",$T789&lt;&gt;""),"Ano 5 (falta valor unitário); ","")&amp;IF(AND($S789&lt;&gt;"",$T789=""),"Ano 5 (falta quantidade); ","")&amp;IF(AND($V789="",$W789&lt;&gt;""),"Ano 6 (falta valor unitário); ","")&amp;IF(AND($V789&lt;&gt;"",$W789=""),"Ano 6 (falta quantidade); ","")), IF(NOT(OR(AND($G789&lt;&gt;"",$H789&lt;&gt;""),AND($J789&lt;&gt;"",$K789&lt;&gt;""),AND($M789&lt;&gt;"",$N789&lt;&gt;""),AND($P789&lt;&gt;"",$Q789&lt;&gt;""),AND($S789&lt;&gt;"",$T789&lt;&gt;""),AND($V789&lt;&gt;"",$W789&lt;&gt;""))),"Informe pelo menos um ano completo com valor unitário e quantidade.",IF(AND($C789&lt;&gt;"",$E789&lt;&gt;"",LEFT(TRIM($C789),1)&lt;&gt;LEFT(TRIM($E789),1)),"Categoria e tipo estão incompatíveis.",IF(IF(OR($E789="",$F789=""),FALSE(),IFERROR(COUNTIF(INDIRECT("UNITS_"&amp;SUBSTITUTE(LEFT($E789,FIND(" ",$E789&amp;" ")-1),".","_")),$F789)=0,TRUE())),"Unidade incompatível com o tipo selecionado.",IF(OR(AND(ISNUMBER(SEARCH("comunic",LOWER($B789))),LEFT($E789,3)&lt;&gt;"4.4"),AND(ISNUMBER(SEARCH("monitor",LOWER($B789))),NOT(OR(LEFT($E789,3)="1.5",LEFT($E789,3)="2.5")))),"Revise a classificação do item conforme as regras de preenchimento.",IF(AND($B789&lt;&gt;"",OR(ISNUMBER(SEARCH("outro",LOWER($B789))),ISNUMBER(SEARCH("divers",LOWER($B789))),ISNUMBER(SEARCH("kit",LOWER($B789))),ISNUMBER(SEARCH("ferrament",LOWER($B789))),ISNUMBER(SEARCH("epi",LOWER($B789)))),NOT(OR($Z789&lt;&gt;"",$AA789&lt;&gt;""))),"Descrição muito genérica: detalhe melhor o item e registre o racional no memorial ou em anexo.",IF(AND($Y789=0,$B789&lt;&gt;"",OR($G789&lt;&gt;"",$H789&lt;&gt;"",$J789&lt;&gt;"",$K789&lt;&gt;"",$M789&lt;&gt;"",$N789&lt;&gt;"",$P789&lt;&gt;"",$Q789&lt;&gt;"",$S789&lt;&gt;"",$T789&lt;&gt;"",$V789&lt;&gt;"",$W789&lt;&gt;"")),"O item possui dados lançados, mas o total está zerado. Revise os valores informados.","")))))))))))))))</f>
        <v/>
      </c>
    </row>
    <row r="790" spans="1:35" ht="14.25" customHeight="1" x14ac:dyDescent="0.25">
      <c r="A790" s="57" t="str">
        <f t="shared" si="156"/>
        <v/>
      </c>
      <c r="B790" s="58"/>
      <c r="C790" s="58"/>
      <c r="D790" s="58"/>
      <c r="E790" s="58"/>
      <c r="F790" s="58"/>
      <c r="G790" s="269"/>
      <c r="H790" s="59"/>
      <c r="I790" s="273">
        <f t="shared" si="157"/>
        <v>0</v>
      </c>
      <c r="J790" s="269"/>
      <c r="K790" s="59"/>
      <c r="L790" s="270">
        <f t="shared" si="158"/>
        <v>0</v>
      </c>
      <c r="M790" s="269"/>
      <c r="N790" s="59"/>
      <c r="O790" s="270">
        <f t="shared" si="159"/>
        <v>0</v>
      </c>
      <c r="P790" s="269"/>
      <c r="Q790" s="59"/>
      <c r="R790" s="271">
        <f t="shared" si="160"/>
        <v>0</v>
      </c>
      <c r="S790" s="269"/>
      <c r="T790" s="59"/>
      <c r="U790" s="270">
        <f t="shared" si="161"/>
        <v>0</v>
      </c>
      <c r="V790" s="269"/>
      <c r="W790" s="59"/>
      <c r="X790" s="270">
        <f t="shared" si="162"/>
        <v>0</v>
      </c>
      <c r="Y790" s="270">
        <f t="shared" si="163"/>
        <v>0</v>
      </c>
      <c r="Z790" s="58"/>
      <c r="AA790" s="58"/>
      <c r="AB790" s="60" t="str">
        <f t="shared" si="164"/>
        <v/>
      </c>
      <c r="AC790" s="21" t="b">
        <f t="shared" si="165"/>
        <v>0</v>
      </c>
      <c r="AD790" s="21" t="b">
        <f t="shared" si="166"/>
        <v>0</v>
      </c>
      <c r="AE790" s="21" t="b">
        <f t="shared" si="167"/>
        <v>0</v>
      </c>
      <c r="AF790" s="21" t="b">
        <f ca="1">OR(AND($AC790,NOT($AD790)),AND($AC790,OR(AND($G790="",$H790&lt;&gt;""),AND($G790&lt;&gt;"",$H790=""),AND($J790="",$K790&lt;&gt;""),AND($J790&lt;&gt;"",$K790=""),AND($M790="",$N790&lt;&gt;""),AND($M790&lt;&gt;"",$N790=""),AND($P790="",$Q790&lt;&gt;""),AND($P790&lt;&gt;"",$Q790=""),AND($S790="",$T790&lt;&gt;""),AND($S790&lt;&gt;"",$T790=""),AND($V790="",$W790&lt;&gt;""),AND($V790&lt;&gt;"",$W790=""))),AND($C790&lt;&gt;"",$E790&lt;&gt;"",LEFT(TRIM($C790),1)&lt;&gt;LEFT(TRIM($E790),1)),IF(OR($E790="",$F790=""),FALSE(),IFERROR(COUNTIF(INDIRECT("UNITS_"&amp;SUBSTITUTE(LEFT($E790,FIND(" ",$E790&amp;" ")-1),".","_")),$F790)=0,TRUE())),AND($B790&lt;&gt;"",OR(ISNUMBER(SEARCH("outro",LOWER($B790))),ISNUMBER(SEARCH("divers",LOWER($B790))),ISNUMBER(SEARCH("etc",LOWER($B790))))),OR(AND(ISNUMBER(SEARCH("comunic",LOWER($B790))),LEFT($E790,3)&lt;&gt;"4.4"),AND(ISNUMBER(SEARCH("monitor",LOWER($B790))),NOT(OR(LEFT($E790,3)="1.5",LEFT($E790,3)="2.5")))),AND($B790&lt;&gt;"",OR(LEFT($C790,1)="1",LEFT($C790,1)="2"),$D790=""),AND($D790&lt;&gt;"",NOT(OR(LEFT($C790,1)="1",LEFT($C790,1)="2"))),AND($D790&lt;&gt;"",COUNTIF(' PROJETO'!$B$14:$B$16,$D790)=0),IF($D790="",FALSE(),IF(COUNTIF(' PROJETO'!$B$14:$B$16,$D790)=0,FALSE(),IFERROR(INDEX(' PROJETO'!$C$14:$C$16,MATCH($D790,' PROJETO'!$B$14:$B$16,0))&lt;&gt;"Sim",FALSE()))))</f>
        <v>0</v>
      </c>
      <c r="AG790" s="21" t="b">
        <f>AND($AC790,$Y790&gt;'CONFG.  LISTAS'!$F$4,$Z790="",$AA790="")</f>
        <v>0</v>
      </c>
      <c r="AH790" s="21" t="str">
        <f t="shared" si="168"/>
        <v/>
      </c>
      <c r="AI790" s="43" t="str">
        <f ca="1">IF(NOT($AC790),"",IF(OR($B790="",$C790="",$E790="",$F790=""),"Preencha descrição, categoria, tipo e unidade.",IF(AND($B790&lt;&gt;"",OR(LEFT($C790,1)="1",LEFT($C790,1)="2"),$D790=""),"Informe a prática de restauração para itens diretos.",IF(AND($D790&lt;&gt;"",NOT(OR(LEFT($C790,1)="1",LEFT($C790,1)="2"))),"Custos indiretos não devem pertencer a uma prática específica.",IF(AND($D790&lt;&gt;"",COUNTIF(' PROJETO'!$B$14:$B$16,$D790)=0),"Prática de restauração inválida ou não cadastrada.",IF(IF($D790="",FALSE(),IF(COUNTIF(' PROJETO'!$B$14:$B$16,$D790)=0,FALSE(),IFERROR(INDEX(' PROJETO'!$C$14:$C$16,MATCH($D790,' PROJETO'!$B$14:$B$16,0))&lt;&gt;"Sim",FALSE()))),"A prática informada no item não foi selecionada na aba Projeto.",IF(AND(MAX($I790,$L790,$O790,$R790,$U790,$X790)&gt;'CONFG.  LISTAS'!$F$4,NOT(OR($Z790&lt;&gt;"",$AA790&lt;&gt;""))),"Memorial de cálculo ou anexo obrigatório não informado para item acima do limite.",IF(OR(AND($G790&lt;&gt;"",$H790&lt;&gt;"",OR($G790&lt;=0,$H790&lt;=0)),AND($J790&lt;&gt;"",$K790&lt;&gt;"",OR($J790&lt;=0,$K790&lt;=0)),AND($M790&lt;&gt;"",$N790&lt;&gt;"",OR($M790&lt;=0,$N790&lt;=0)),AND($P790&lt;&gt;"",$Q790&lt;&gt;"",OR($P790&lt;=0,$Q790&lt;=0)),AND($S790&lt;&gt;"",$T790&lt;&gt;"",OR($S790&lt;=0,$T790&lt;=0)),AND($V790&lt;&gt;"",$W790&lt;&gt;"",OR($V790&lt;=0,$W790&lt;=0))),"Revise os valores informados: valor unitário e quantidade devem ser maiores que zero.",IF(OR(AND($G790="",$H790&lt;&gt;""),AND($G790&lt;&gt;"",$H790=""),AND($J790="",$K790&lt;&gt;""),AND($J790&lt;&gt;"",$K790=""),AND($M790="",$N790&lt;&gt;""),AND($M790&lt;&gt;"",$N790=""),AND($P790="",$Q790&lt;&gt;""),AND($P790&lt;&gt;"",$Q790=""),AND($S790="",$T790&lt;&gt;""),AND($S790&lt;&gt;"",$T790=""),AND($V790="",$W790&lt;&gt;""),AND($V790&lt;&gt;"",$W790="")),"Há ano preenchido parcialmente: "&amp;TRIM(IF(AND($G790="",$H790&lt;&gt;""),"Ano 1 (falta valor unitário); ","")&amp;IF(AND($G790&lt;&gt;"",$H790=""),"Ano 1 (falta quantidade); ","")&amp;IF(AND($J790="",$K790&lt;&gt;""),"Ano 2 (falta valor unitário); ","")&amp;IF(AND($J790&lt;&gt;"",$K790=""),"Ano 2 (falta quantidade); ","")&amp;IF(AND($M790="",$N790&lt;&gt;""),"Ano 3 (falta valor unitário); ","")&amp;IF(AND($M790&lt;&gt;"",$N790=""),"Ano 3 (falta quantidade); ","")&amp;IF(AND($P790="",$Q790&lt;&gt;""),"Ano 4 (falta valor unitário); ","")&amp;IF(AND($P790&lt;&gt;"",$Q790=""),"Ano 4 (falta quantidade); ","")&amp;IF(AND($S790="",$T790&lt;&gt;""),"Ano 5 (falta valor unitário); ","")&amp;IF(AND($S790&lt;&gt;"",$T790=""),"Ano 5 (falta quantidade); ","")&amp;IF(AND($V790="",$W790&lt;&gt;""),"Ano 6 (falta valor unitário); ","")&amp;IF(AND($V790&lt;&gt;"",$W790=""),"Ano 6 (falta quantidade); ","")), IF(NOT(OR(AND($G790&lt;&gt;"",$H790&lt;&gt;""),AND($J790&lt;&gt;"",$K790&lt;&gt;""),AND($M790&lt;&gt;"",$N790&lt;&gt;""),AND($P790&lt;&gt;"",$Q790&lt;&gt;""),AND($S790&lt;&gt;"",$T790&lt;&gt;""),AND($V790&lt;&gt;"",$W790&lt;&gt;""))),"Informe pelo menos um ano completo com valor unitário e quantidade.",IF(AND($C790&lt;&gt;"",$E790&lt;&gt;"",LEFT(TRIM($C790),1)&lt;&gt;LEFT(TRIM($E790),1)),"Categoria e tipo estão incompatíveis.",IF(IF(OR($E790="",$F790=""),FALSE(),IFERROR(COUNTIF(INDIRECT("UNITS_"&amp;SUBSTITUTE(LEFT($E790,FIND(" ",$E790&amp;" ")-1),".","_")),$F790)=0,TRUE())),"Unidade incompatível com o tipo selecionado.",IF(OR(AND(ISNUMBER(SEARCH("comunic",LOWER($B790))),LEFT($E790,3)&lt;&gt;"4.4"),AND(ISNUMBER(SEARCH("monitor",LOWER($B790))),NOT(OR(LEFT($E790,3)="1.5",LEFT($E790,3)="2.5")))),"Revise a classificação do item conforme as regras de preenchimento.",IF(AND($B790&lt;&gt;"",OR(ISNUMBER(SEARCH("outro",LOWER($B790))),ISNUMBER(SEARCH("divers",LOWER($B790))),ISNUMBER(SEARCH("kit",LOWER($B790))),ISNUMBER(SEARCH("ferrament",LOWER($B790))),ISNUMBER(SEARCH("epi",LOWER($B790)))),NOT(OR($Z790&lt;&gt;"",$AA790&lt;&gt;""))),"Descrição muito genérica: detalhe melhor o item e registre o racional no memorial ou em anexo.",IF(AND($Y790=0,$B790&lt;&gt;"",OR($G790&lt;&gt;"",$H790&lt;&gt;"",$J790&lt;&gt;"",$K790&lt;&gt;"",$M790&lt;&gt;"",$N790&lt;&gt;"",$P790&lt;&gt;"",$Q790&lt;&gt;"",$S790&lt;&gt;"",$T790&lt;&gt;"",$V790&lt;&gt;"",$W790&lt;&gt;"")),"O item possui dados lançados, mas o total está zerado. Revise os valores informados.","")))))))))))))))</f>
        <v/>
      </c>
    </row>
    <row r="791" spans="1:35" ht="14.25" customHeight="1" x14ac:dyDescent="0.25">
      <c r="A791" s="57" t="str">
        <f t="shared" si="156"/>
        <v/>
      </c>
      <c r="B791" s="61"/>
      <c r="C791" s="61"/>
      <c r="D791" s="58"/>
      <c r="E791" s="61"/>
      <c r="F791" s="61"/>
      <c r="G791" s="272"/>
      <c r="H791" s="62"/>
      <c r="I791" s="273">
        <f t="shared" si="157"/>
        <v>0</v>
      </c>
      <c r="J791" s="272"/>
      <c r="K791" s="62"/>
      <c r="L791" s="270">
        <f t="shared" si="158"/>
        <v>0</v>
      </c>
      <c r="M791" s="272"/>
      <c r="N791" s="62"/>
      <c r="O791" s="270">
        <f t="shared" si="159"/>
        <v>0</v>
      </c>
      <c r="P791" s="272"/>
      <c r="Q791" s="62"/>
      <c r="R791" s="271">
        <f t="shared" si="160"/>
        <v>0</v>
      </c>
      <c r="S791" s="272"/>
      <c r="T791" s="62"/>
      <c r="U791" s="270">
        <f t="shared" si="161"/>
        <v>0</v>
      </c>
      <c r="V791" s="272"/>
      <c r="W791" s="62"/>
      <c r="X791" s="270">
        <f t="shared" si="162"/>
        <v>0</v>
      </c>
      <c r="Y791" s="270">
        <f t="shared" si="163"/>
        <v>0</v>
      </c>
      <c r="Z791" s="61"/>
      <c r="AA791" s="61"/>
      <c r="AB791" s="60" t="str">
        <f t="shared" si="164"/>
        <v/>
      </c>
      <c r="AC791" s="21" t="b">
        <f t="shared" si="165"/>
        <v>0</v>
      </c>
      <c r="AD791" s="21" t="b">
        <f t="shared" si="166"/>
        <v>0</v>
      </c>
      <c r="AE791" s="21" t="b">
        <f t="shared" si="167"/>
        <v>0</v>
      </c>
      <c r="AF791" s="21" t="b">
        <f ca="1">OR(AND($AC791,NOT($AD791)),AND($AC791,OR(AND($G791="",$H791&lt;&gt;""),AND($G791&lt;&gt;"",$H791=""),AND($J791="",$K791&lt;&gt;""),AND($J791&lt;&gt;"",$K791=""),AND($M791="",$N791&lt;&gt;""),AND($M791&lt;&gt;"",$N791=""),AND($P791="",$Q791&lt;&gt;""),AND($P791&lt;&gt;"",$Q791=""),AND($S791="",$T791&lt;&gt;""),AND($S791&lt;&gt;"",$T791=""),AND($V791="",$W791&lt;&gt;""),AND($V791&lt;&gt;"",$W791=""))),AND($C791&lt;&gt;"",$E791&lt;&gt;"",LEFT(TRIM($C791),1)&lt;&gt;LEFT(TRIM($E791),1)),IF(OR($E791="",$F791=""),FALSE(),IFERROR(COUNTIF(INDIRECT("UNITS_"&amp;SUBSTITUTE(LEFT($E791,FIND(" ",$E791&amp;" ")-1),".","_")),$F791)=0,TRUE())),AND($B791&lt;&gt;"",OR(ISNUMBER(SEARCH("outro",LOWER($B791))),ISNUMBER(SEARCH("divers",LOWER($B791))),ISNUMBER(SEARCH("etc",LOWER($B791))))),OR(AND(ISNUMBER(SEARCH("comunic",LOWER($B791))),LEFT($E791,3)&lt;&gt;"4.4"),AND(ISNUMBER(SEARCH("monitor",LOWER($B791))),NOT(OR(LEFT($E791,3)="1.5",LEFT($E791,3)="2.5")))),AND($B791&lt;&gt;"",OR(LEFT($C791,1)="1",LEFT($C791,1)="2"),$D791=""),AND($D791&lt;&gt;"",NOT(OR(LEFT($C791,1)="1",LEFT($C791,1)="2"))),AND($D791&lt;&gt;"",COUNTIF(' PROJETO'!$B$14:$B$16,$D791)=0),IF($D791="",FALSE(),IF(COUNTIF(' PROJETO'!$B$14:$B$16,$D791)=0,FALSE(),IFERROR(INDEX(' PROJETO'!$C$14:$C$16,MATCH($D791,' PROJETO'!$B$14:$B$16,0))&lt;&gt;"Sim",FALSE()))))</f>
        <v>0</v>
      </c>
      <c r="AG791" s="21" t="b">
        <f>AND($AC791,$Y791&gt;'CONFG.  LISTAS'!$F$4,$Z791="",$AA791="")</f>
        <v>0</v>
      </c>
      <c r="AH791" s="21" t="str">
        <f t="shared" si="168"/>
        <v/>
      </c>
      <c r="AI791" s="43" t="str">
        <f ca="1">IF(NOT($AC791),"",IF(OR($B791="",$C791="",$E791="",$F791=""),"Preencha descrição, categoria, tipo e unidade.",IF(AND($B791&lt;&gt;"",OR(LEFT($C791,1)="1",LEFT($C791,1)="2"),$D791=""),"Informe a prática de restauração para itens diretos.",IF(AND($D791&lt;&gt;"",NOT(OR(LEFT($C791,1)="1",LEFT($C791,1)="2"))),"Custos indiretos não devem pertencer a uma prática específica.",IF(AND($D791&lt;&gt;"",COUNTIF(' PROJETO'!$B$14:$B$16,$D791)=0),"Prática de restauração inválida ou não cadastrada.",IF(IF($D791="",FALSE(),IF(COUNTIF(' PROJETO'!$B$14:$B$16,$D791)=0,FALSE(),IFERROR(INDEX(' PROJETO'!$C$14:$C$16,MATCH($D791,' PROJETO'!$B$14:$B$16,0))&lt;&gt;"Sim",FALSE()))),"A prática informada no item não foi selecionada na aba Projeto.",IF(AND(MAX($I791,$L791,$O791,$R791,$U791,$X791)&gt;'CONFG.  LISTAS'!$F$4,NOT(OR($Z791&lt;&gt;"",$AA791&lt;&gt;""))),"Memorial de cálculo ou anexo obrigatório não informado para item acima do limite.",IF(OR(AND($G791&lt;&gt;"",$H791&lt;&gt;"",OR($G791&lt;=0,$H791&lt;=0)),AND($J791&lt;&gt;"",$K791&lt;&gt;"",OR($J791&lt;=0,$K791&lt;=0)),AND($M791&lt;&gt;"",$N791&lt;&gt;"",OR($M791&lt;=0,$N791&lt;=0)),AND($P791&lt;&gt;"",$Q791&lt;&gt;"",OR($P791&lt;=0,$Q791&lt;=0)),AND($S791&lt;&gt;"",$T791&lt;&gt;"",OR($S791&lt;=0,$T791&lt;=0)),AND($V791&lt;&gt;"",$W791&lt;&gt;"",OR($V791&lt;=0,$W791&lt;=0))),"Revise os valores informados: valor unitário e quantidade devem ser maiores que zero.",IF(OR(AND($G791="",$H791&lt;&gt;""),AND($G791&lt;&gt;"",$H791=""),AND($J791="",$K791&lt;&gt;""),AND($J791&lt;&gt;"",$K791=""),AND($M791="",$N791&lt;&gt;""),AND($M791&lt;&gt;"",$N791=""),AND($P791="",$Q791&lt;&gt;""),AND($P791&lt;&gt;"",$Q791=""),AND($S791="",$T791&lt;&gt;""),AND($S791&lt;&gt;"",$T791=""),AND($V791="",$W791&lt;&gt;""),AND($V791&lt;&gt;"",$W791="")),"Há ano preenchido parcialmente: "&amp;TRIM(IF(AND($G791="",$H791&lt;&gt;""),"Ano 1 (falta valor unitário); ","")&amp;IF(AND($G791&lt;&gt;"",$H791=""),"Ano 1 (falta quantidade); ","")&amp;IF(AND($J791="",$K791&lt;&gt;""),"Ano 2 (falta valor unitário); ","")&amp;IF(AND($J791&lt;&gt;"",$K791=""),"Ano 2 (falta quantidade); ","")&amp;IF(AND($M791="",$N791&lt;&gt;""),"Ano 3 (falta valor unitário); ","")&amp;IF(AND($M791&lt;&gt;"",$N791=""),"Ano 3 (falta quantidade); ","")&amp;IF(AND($P791="",$Q791&lt;&gt;""),"Ano 4 (falta valor unitário); ","")&amp;IF(AND($P791&lt;&gt;"",$Q791=""),"Ano 4 (falta quantidade); ","")&amp;IF(AND($S791="",$T791&lt;&gt;""),"Ano 5 (falta valor unitário); ","")&amp;IF(AND($S791&lt;&gt;"",$T791=""),"Ano 5 (falta quantidade); ","")&amp;IF(AND($V791="",$W791&lt;&gt;""),"Ano 6 (falta valor unitário); ","")&amp;IF(AND($V791&lt;&gt;"",$W791=""),"Ano 6 (falta quantidade); ","")), IF(NOT(OR(AND($G791&lt;&gt;"",$H791&lt;&gt;""),AND($J791&lt;&gt;"",$K791&lt;&gt;""),AND($M791&lt;&gt;"",$N791&lt;&gt;""),AND($P791&lt;&gt;"",$Q791&lt;&gt;""),AND($S791&lt;&gt;"",$T791&lt;&gt;""),AND($V791&lt;&gt;"",$W791&lt;&gt;""))),"Informe pelo menos um ano completo com valor unitário e quantidade.",IF(AND($C791&lt;&gt;"",$E791&lt;&gt;"",LEFT(TRIM($C791),1)&lt;&gt;LEFT(TRIM($E791),1)),"Categoria e tipo estão incompatíveis.",IF(IF(OR($E791="",$F791=""),FALSE(),IFERROR(COUNTIF(INDIRECT("UNITS_"&amp;SUBSTITUTE(LEFT($E791,FIND(" ",$E791&amp;" ")-1),".","_")),$F791)=0,TRUE())),"Unidade incompatível com o tipo selecionado.",IF(OR(AND(ISNUMBER(SEARCH("comunic",LOWER($B791))),LEFT($E791,3)&lt;&gt;"4.4"),AND(ISNUMBER(SEARCH("monitor",LOWER($B791))),NOT(OR(LEFT($E791,3)="1.5",LEFT($E791,3)="2.5")))),"Revise a classificação do item conforme as regras de preenchimento.",IF(AND($B791&lt;&gt;"",OR(ISNUMBER(SEARCH("outro",LOWER($B791))),ISNUMBER(SEARCH("divers",LOWER($B791))),ISNUMBER(SEARCH("kit",LOWER($B791))),ISNUMBER(SEARCH("ferrament",LOWER($B791))),ISNUMBER(SEARCH("epi",LOWER($B791)))),NOT(OR($Z791&lt;&gt;"",$AA791&lt;&gt;""))),"Descrição muito genérica: detalhe melhor o item e registre o racional no memorial ou em anexo.",IF(AND($Y791=0,$B791&lt;&gt;"",OR($G791&lt;&gt;"",$H791&lt;&gt;"",$J791&lt;&gt;"",$K791&lt;&gt;"",$M791&lt;&gt;"",$N791&lt;&gt;"",$P791&lt;&gt;"",$Q791&lt;&gt;"",$S791&lt;&gt;"",$T791&lt;&gt;"",$V791&lt;&gt;"",$W791&lt;&gt;"")),"O item possui dados lançados, mas o total está zerado. Revise os valores informados.","")))))))))))))))</f>
        <v/>
      </c>
    </row>
    <row r="792" spans="1:35" ht="14.25" customHeight="1" x14ac:dyDescent="0.25">
      <c r="A792" s="57" t="str">
        <f t="shared" si="156"/>
        <v/>
      </c>
      <c r="B792" s="58"/>
      <c r="C792" s="58"/>
      <c r="D792" s="58"/>
      <c r="E792" s="58"/>
      <c r="F792" s="58"/>
      <c r="G792" s="269"/>
      <c r="H792" s="59"/>
      <c r="I792" s="273">
        <f t="shared" si="157"/>
        <v>0</v>
      </c>
      <c r="J792" s="269"/>
      <c r="K792" s="59"/>
      <c r="L792" s="270">
        <f t="shared" si="158"/>
        <v>0</v>
      </c>
      <c r="M792" s="269"/>
      <c r="N792" s="59"/>
      <c r="O792" s="270">
        <f t="shared" si="159"/>
        <v>0</v>
      </c>
      <c r="P792" s="269"/>
      <c r="Q792" s="59"/>
      <c r="R792" s="271">
        <f t="shared" si="160"/>
        <v>0</v>
      </c>
      <c r="S792" s="269"/>
      <c r="T792" s="59"/>
      <c r="U792" s="270">
        <f t="shared" si="161"/>
        <v>0</v>
      </c>
      <c r="V792" s="269"/>
      <c r="W792" s="59"/>
      <c r="X792" s="270">
        <f t="shared" si="162"/>
        <v>0</v>
      </c>
      <c r="Y792" s="270">
        <f t="shared" si="163"/>
        <v>0</v>
      </c>
      <c r="Z792" s="58"/>
      <c r="AA792" s="58"/>
      <c r="AB792" s="60" t="str">
        <f t="shared" si="164"/>
        <v/>
      </c>
      <c r="AC792" s="21" t="b">
        <f t="shared" si="165"/>
        <v>0</v>
      </c>
      <c r="AD792" s="21" t="b">
        <f t="shared" si="166"/>
        <v>0</v>
      </c>
      <c r="AE792" s="21" t="b">
        <f t="shared" si="167"/>
        <v>0</v>
      </c>
      <c r="AF792" s="21" t="b">
        <f ca="1">OR(AND($AC792,NOT($AD792)),AND($AC792,OR(AND($G792="",$H792&lt;&gt;""),AND($G792&lt;&gt;"",$H792=""),AND($J792="",$K792&lt;&gt;""),AND($J792&lt;&gt;"",$K792=""),AND($M792="",$N792&lt;&gt;""),AND($M792&lt;&gt;"",$N792=""),AND($P792="",$Q792&lt;&gt;""),AND($P792&lt;&gt;"",$Q792=""),AND($S792="",$T792&lt;&gt;""),AND($S792&lt;&gt;"",$T792=""),AND($V792="",$W792&lt;&gt;""),AND($V792&lt;&gt;"",$W792=""))),AND($C792&lt;&gt;"",$E792&lt;&gt;"",LEFT(TRIM($C792),1)&lt;&gt;LEFT(TRIM($E792),1)),IF(OR($E792="",$F792=""),FALSE(),IFERROR(COUNTIF(INDIRECT("UNITS_"&amp;SUBSTITUTE(LEFT($E792,FIND(" ",$E792&amp;" ")-1),".","_")),$F792)=0,TRUE())),AND($B792&lt;&gt;"",OR(ISNUMBER(SEARCH("outro",LOWER($B792))),ISNUMBER(SEARCH("divers",LOWER($B792))),ISNUMBER(SEARCH("etc",LOWER($B792))))),OR(AND(ISNUMBER(SEARCH("comunic",LOWER($B792))),LEFT($E792,3)&lt;&gt;"4.4"),AND(ISNUMBER(SEARCH("monitor",LOWER($B792))),NOT(OR(LEFT($E792,3)="1.5",LEFT($E792,3)="2.5")))),AND($B792&lt;&gt;"",OR(LEFT($C792,1)="1",LEFT($C792,1)="2"),$D792=""),AND($D792&lt;&gt;"",NOT(OR(LEFT($C792,1)="1",LEFT($C792,1)="2"))),AND($D792&lt;&gt;"",COUNTIF(' PROJETO'!$B$14:$B$16,$D792)=0),IF($D792="",FALSE(),IF(COUNTIF(' PROJETO'!$B$14:$B$16,$D792)=0,FALSE(),IFERROR(INDEX(' PROJETO'!$C$14:$C$16,MATCH($D792,' PROJETO'!$B$14:$B$16,0))&lt;&gt;"Sim",FALSE()))))</f>
        <v>0</v>
      </c>
      <c r="AG792" s="21" t="b">
        <f>AND($AC792,$Y792&gt;'CONFG.  LISTAS'!$F$4,$Z792="",$AA792="")</f>
        <v>0</v>
      </c>
      <c r="AH792" s="21" t="str">
        <f t="shared" si="168"/>
        <v/>
      </c>
      <c r="AI792" s="43" t="str">
        <f ca="1">IF(NOT($AC792),"",IF(OR($B792="",$C792="",$E792="",$F792=""),"Preencha descrição, categoria, tipo e unidade.",IF(AND($B792&lt;&gt;"",OR(LEFT($C792,1)="1",LEFT($C792,1)="2"),$D792=""),"Informe a prática de restauração para itens diretos.",IF(AND($D792&lt;&gt;"",NOT(OR(LEFT($C792,1)="1",LEFT($C792,1)="2"))),"Custos indiretos não devem pertencer a uma prática específica.",IF(AND($D792&lt;&gt;"",COUNTIF(' PROJETO'!$B$14:$B$16,$D792)=0),"Prática de restauração inválida ou não cadastrada.",IF(IF($D792="",FALSE(),IF(COUNTIF(' PROJETO'!$B$14:$B$16,$D792)=0,FALSE(),IFERROR(INDEX(' PROJETO'!$C$14:$C$16,MATCH($D792,' PROJETO'!$B$14:$B$16,0))&lt;&gt;"Sim",FALSE()))),"A prática informada no item não foi selecionada na aba Projeto.",IF(AND(MAX($I792,$L792,$O792,$R792,$U792,$X792)&gt;'CONFG.  LISTAS'!$F$4,NOT(OR($Z792&lt;&gt;"",$AA792&lt;&gt;""))),"Memorial de cálculo ou anexo obrigatório não informado para item acima do limite.",IF(OR(AND($G792&lt;&gt;"",$H792&lt;&gt;"",OR($G792&lt;=0,$H792&lt;=0)),AND($J792&lt;&gt;"",$K792&lt;&gt;"",OR($J792&lt;=0,$K792&lt;=0)),AND($M792&lt;&gt;"",$N792&lt;&gt;"",OR($M792&lt;=0,$N792&lt;=0)),AND($P792&lt;&gt;"",$Q792&lt;&gt;"",OR($P792&lt;=0,$Q792&lt;=0)),AND($S792&lt;&gt;"",$T792&lt;&gt;"",OR($S792&lt;=0,$T792&lt;=0)),AND($V792&lt;&gt;"",$W792&lt;&gt;"",OR($V792&lt;=0,$W792&lt;=0))),"Revise os valores informados: valor unitário e quantidade devem ser maiores que zero.",IF(OR(AND($G792="",$H792&lt;&gt;""),AND($G792&lt;&gt;"",$H792=""),AND($J792="",$K792&lt;&gt;""),AND($J792&lt;&gt;"",$K792=""),AND($M792="",$N792&lt;&gt;""),AND($M792&lt;&gt;"",$N792=""),AND($P792="",$Q792&lt;&gt;""),AND($P792&lt;&gt;"",$Q792=""),AND($S792="",$T792&lt;&gt;""),AND($S792&lt;&gt;"",$T792=""),AND($V792="",$W792&lt;&gt;""),AND($V792&lt;&gt;"",$W792="")),"Há ano preenchido parcialmente: "&amp;TRIM(IF(AND($G792="",$H792&lt;&gt;""),"Ano 1 (falta valor unitário); ","")&amp;IF(AND($G792&lt;&gt;"",$H792=""),"Ano 1 (falta quantidade); ","")&amp;IF(AND($J792="",$K792&lt;&gt;""),"Ano 2 (falta valor unitário); ","")&amp;IF(AND($J792&lt;&gt;"",$K792=""),"Ano 2 (falta quantidade); ","")&amp;IF(AND($M792="",$N792&lt;&gt;""),"Ano 3 (falta valor unitário); ","")&amp;IF(AND($M792&lt;&gt;"",$N792=""),"Ano 3 (falta quantidade); ","")&amp;IF(AND($P792="",$Q792&lt;&gt;""),"Ano 4 (falta valor unitário); ","")&amp;IF(AND($P792&lt;&gt;"",$Q792=""),"Ano 4 (falta quantidade); ","")&amp;IF(AND($S792="",$T792&lt;&gt;""),"Ano 5 (falta valor unitário); ","")&amp;IF(AND($S792&lt;&gt;"",$T792=""),"Ano 5 (falta quantidade); ","")&amp;IF(AND($V792="",$W792&lt;&gt;""),"Ano 6 (falta valor unitário); ","")&amp;IF(AND($V792&lt;&gt;"",$W792=""),"Ano 6 (falta quantidade); ","")), IF(NOT(OR(AND($G792&lt;&gt;"",$H792&lt;&gt;""),AND($J792&lt;&gt;"",$K792&lt;&gt;""),AND($M792&lt;&gt;"",$N792&lt;&gt;""),AND($P792&lt;&gt;"",$Q792&lt;&gt;""),AND($S792&lt;&gt;"",$T792&lt;&gt;""),AND($V792&lt;&gt;"",$W792&lt;&gt;""))),"Informe pelo menos um ano completo com valor unitário e quantidade.",IF(AND($C792&lt;&gt;"",$E792&lt;&gt;"",LEFT(TRIM($C792),1)&lt;&gt;LEFT(TRIM($E792),1)),"Categoria e tipo estão incompatíveis.",IF(IF(OR($E792="",$F792=""),FALSE(),IFERROR(COUNTIF(INDIRECT("UNITS_"&amp;SUBSTITUTE(LEFT($E792,FIND(" ",$E792&amp;" ")-1),".","_")),$F792)=0,TRUE())),"Unidade incompatível com o tipo selecionado.",IF(OR(AND(ISNUMBER(SEARCH("comunic",LOWER($B792))),LEFT($E792,3)&lt;&gt;"4.4"),AND(ISNUMBER(SEARCH("monitor",LOWER($B792))),NOT(OR(LEFT($E792,3)="1.5",LEFT($E792,3)="2.5")))),"Revise a classificação do item conforme as regras de preenchimento.",IF(AND($B792&lt;&gt;"",OR(ISNUMBER(SEARCH("outro",LOWER($B792))),ISNUMBER(SEARCH("divers",LOWER($B792))),ISNUMBER(SEARCH("kit",LOWER($B792))),ISNUMBER(SEARCH("ferrament",LOWER($B792))),ISNUMBER(SEARCH("epi",LOWER($B792)))),NOT(OR($Z792&lt;&gt;"",$AA792&lt;&gt;""))),"Descrição muito genérica: detalhe melhor o item e registre o racional no memorial ou em anexo.",IF(AND($Y792=0,$B792&lt;&gt;"",OR($G792&lt;&gt;"",$H792&lt;&gt;"",$J792&lt;&gt;"",$K792&lt;&gt;"",$M792&lt;&gt;"",$N792&lt;&gt;"",$P792&lt;&gt;"",$Q792&lt;&gt;"",$S792&lt;&gt;"",$T792&lt;&gt;"",$V792&lt;&gt;"",$W792&lt;&gt;"")),"O item possui dados lançados, mas o total está zerado. Revise os valores informados.","")))))))))))))))</f>
        <v/>
      </c>
    </row>
    <row r="793" spans="1:35" ht="14.25" customHeight="1" x14ac:dyDescent="0.25">
      <c r="A793" s="57" t="str">
        <f t="shared" si="156"/>
        <v/>
      </c>
      <c r="B793" s="61"/>
      <c r="C793" s="61"/>
      <c r="D793" s="58"/>
      <c r="E793" s="61"/>
      <c r="F793" s="61"/>
      <c r="G793" s="272"/>
      <c r="H793" s="62"/>
      <c r="I793" s="273">
        <f t="shared" si="157"/>
        <v>0</v>
      </c>
      <c r="J793" s="272"/>
      <c r="K793" s="62"/>
      <c r="L793" s="270">
        <f t="shared" si="158"/>
        <v>0</v>
      </c>
      <c r="M793" s="272"/>
      <c r="N793" s="62"/>
      <c r="O793" s="270">
        <f t="shared" si="159"/>
        <v>0</v>
      </c>
      <c r="P793" s="272"/>
      <c r="Q793" s="62"/>
      <c r="R793" s="271">
        <f t="shared" si="160"/>
        <v>0</v>
      </c>
      <c r="S793" s="272"/>
      <c r="T793" s="62"/>
      <c r="U793" s="270">
        <f t="shared" si="161"/>
        <v>0</v>
      </c>
      <c r="V793" s="272"/>
      <c r="W793" s="62"/>
      <c r="X793" s="270">
        <f t="shared" si="162"/>
        <v>0</v>
      </c>
      <c r="Y793" s="270">
        <f t="shared" si="163"/>
        <v>0</v>
      </c>
      <c r="Z793" s="61"/>
      <c r="AA793" s="61"/>
      <c r="AB793" s="60" t="str">
        <f t="shared" si="164"/>
        <v/>
      </c>
      <c r="AC793" s="21" t="b">
        <f t="shared" si="165"/>
        <v>0</v>
      </c>
      <c r="AD793" s="21" t="b">
        <f t="shared" si="166"/>
        <v>0</v>
      </c>
      <c r="AE793" s="21" t="b">
        <f t="shared" si="167"/>
        <v>0</v>
      </c>
      <c r="AF793" s="21" t="b">
        <f ca="1">OR(AND($AC793,NOT($AD793)),AND($AC793,OR(AND($G793="",$H793&lt;&gt;""),AND($G793&lt;&gt;"",$H793=""),AND($J793="",$K793&lt;&gt;""),AND($J793&lt;&gt;"",$K793=""),AND($M793="",$N793&lt;&gt;""),AND($M793&lt;&gt;"",$N793=""),AND($P793="",$Q793&lt;&gt;""),AND($P793&lt;&gt;"",$Q793=""),AND($S793="",$T793&lt;&gt;""),AND($S793&lt;&gt;"",$T793=""),AND($V793="",$W793&lt;&gt;""),AND($V793&lt;&gt;"",$W793=""))),AND($C793&lt;&gt;"",$E793&lt;&gt;"",LEFT(TRIM($C793),1)&lt;&gt;LEFT(TRIM($E793),1)),IF(OR($E793="",$F793=""),FALSE(),IFERROR(COUNTIF(INDIRECT("UNITS_"&amp;SUBSTITUTE(LEFT($E793,FIND(" ",$E793&amp;" ")-1),".","_")),$F793)=0,TRUE())),AND($B793&lt;&gt;"",OR(ISNUMBER(SEARCH("outro",LOWER($B793))),ISNUMBER(SEARCH("divers",LOWER($B793))),ISNUMBER(SEARCH("etc",LOWER($B793))))),OR(AND(ISNUMBER(SEARCH("comunic",LOWER($B793))),LEFT($E793,3)&lt;&gt;"4.4"),AND(ISNUMBER(SEARCH("monitor",LOWER($B793))),NOT(OR(LEFT($E793,3)="1.5",LEFT($E793,3)="2.5")))),AND($B793&lt;&gt;"",OR(LEFT($C793,1)="1",LEFT($C793,1)="2"),$D793=""),AND($D793&lt;&gt;"",NOT(OR(LEFT($C793,1)="1",LEFT($C793,1)="2"))),AND($D793&lt;&gt;"",COUNTIF(' PROJETO'!$B$14:$B$16,$D793)=0),IF($D793="",FALSE(),IF(COUNTIF(' PROJETO'!$B$14:$B$16,$D793)=0,FALSE(),IFERROR(INDEX(' PROJETO'!$C$14:$C$16,MATCH($D793,' PROJETO'!$B$14:$B$16,0))&lt;&gt;"Sim",FALSE()))))</f>
        <v>0</v>
      </c>
      <c r="AG793" s="21" t="b">
        <f>AND($AC793,$Y793&gt;'CONFG.  LISTAS'!$F$4,$Z793="",$AA793="")</f>
        <v>0</v>
      </c>
      <c r="AH793" s="21" t="str">
        <f t="shared" si="168"/>
        <v/>
      </c>
      <c r="AI793" s="43" t="str">
        <f ca="1">IF(NOT($AC793),"",IF(OR($B793="",$C793="",$E793="",$F793=""),"Preencha descrição, categoria, tipo e unidade.",IF(AND($B793&lt;&gt;"",OR(LEFT($C793,1)="1",LEFT($C793,1)="2"),$D793=""),"Informe a prática de restauração para itens diretos.",IF(AND($D793&lt;&gt;"",NOT(OR(LEFT($C793,1)="1",LEFT($C793,1)="2"))),"Custos indiretos não devem pertencer a uma prática específica.",IF(AND($D793&lt;&gt;"",COUNTIF(' PROJETO'!$B$14:$B$16,$D793)=0),"Prática de restauração inválida ou não cadastrada.",IF(IF($D793="",FALSE(),IF(COUNTIF(' PROJETO'!$B$14:$B$16,$D793)=0,FALSE(),IFERROR(INDEX(' PROJETO'!$C$14:$C$16,MATCH($D793,' PROJETO'!$B$14:$B$16,0))&lt;&gt;"Sim",FALSE()))),"A prática informada no item não foi selecionada na aba Projeto.",IF(AND(MAX($I793,$L793,$O793,$R793,$U793,$X793)&gt;'CONFG.  LISTAS'!$F$4,NOT(OR($Z793&lt;&gt;"",$AA793&lt;&gt;""))),"Memorial de cálculo ou anexo obrigatório não informado para item acima do limite.",IF(OR(AND($G793&lt;&gt;"",$H793&lt;&gt;"",OR($G793&lt;=0,$H793&lt;=0)),AND($J793&lt;&gt;"",$K793&lt;&gt;"",OR($J793&lt;=0,$K793&lt;=0)),AND($M793&lt;&gt;"",$N793&lt;&gt;"",OR($M793&lt;=0,$N793&lt;=0)),AND($P793&lt;&gt;"",$Q793&lt;&gt;"",OR($P793&lt;=0,$Q793&lt;=0)),AND($S793&lt;&gt;"",$T793&lt;&gt;"",OR($S793&lt;=0,$T793&lt;=0)),AND($V793&lt;&gt;"",$W793&lt;&gt;"",OR($V793&lt;=0,$W793&lt;=0))),"Revise os valores informados: valor unitário e quantidade devem ser maiores que zero.",IF(OR(AND($G793="",$H793&lt;&gt;""),AND($G793&lt;&gt;"",$H793=""),AND($J793="",$K793&lt;&gt;""),AND($J793&lt;&gt;"",$K793=""),AND($M793="",$N793&lt;&gt;""),AND($M793&lt;&gt;"",$N793=""),AND($P793="",$Q793&lt;&gt;""),AND($P793&lt;&gt;"",$Q793=""),AND($S793="",$T793&lt;&gt;""),AND($S793&lt;&gt;"",$T793=""),AND($V793="",$W793&lt;&gt;""),AND($V793&lt;&gt;"",$W793="")),"Há ano preenchido parcialmente: "&amp;TRIM(IF(AND($G793="",$H793&lt;&gt;""),"Ano 1 (falta valor unitário); ","")&amp;IF(AND($G793&lt;&gt;"",$H793=""),"Ano 1 (falta quantidade); ","")&amp;IF(AND($J793="",$K793&lt;&gt;""),"Ano 2 (falta valor unitário); ","")&amp;IF(AND($J793&lt;&gt;"",$K793=""),"Ano 2 (falta quantidade); ","")&amp;IF(AND($M793="",$N793&lt;&gt;""),"Ano 3 (falta valor unitário); ","")&amp;IF(AND($M793&lt;&gt;"",$N793=""),"Ano 3 (falta quantidade); ","")&amp;IF(AND($P793="",$Q793&lt;&gt;""),"Ano 4 (falta valor unitário); ","")&amp;IF(AND($P793&lt;&gt;"",$Q793=""),"Ano 4 (falta quantidade); ","")&amp;IF(AND($S793="",$T793&lt;&gt;""),"Ano 5 (falta valor unitário); ","")&amp;IF(AND($S793&lt;&gt;"",$T793=""),"Ano 5 (falta quantidade); ","")&amp;IF(AND($V793="",$W793&lt;&gt;""),"Ano 6 (falta valor unitário); ","")&amp;IF(AND($V793&lt;&gt;"",$W793=""),"Ano 6 (falta quantidade); ","")), IF(NOT(OR(AND($G793&lt;&gt;"",$H793&lt;&gt;""),AND($J793&lt;&gt;"",$K793&lt;&gt;""),AND($M793&lt;&gt;"",$N793&lt;&gt;""),AND($P793&lt;&gt;"",$Q793&lt;&gt;""),AND($S793&lt;&gt;"",$T793&lt;&gt;""),AND($V793&lt;&gt;"",$W793&lt;&gt;""))),"Informe pelo menos um ano completo com valor unitário e quantidade.",IF(AND($C793&lt;&gt;"",$E793&lt;&gt;"",LEFT(TRIM($C793),1)&lt;&gt;LEFT(TRIM($E793),1)),"Categoria e tipo estão incompatíveis.",IF(IF(OR($E793="",$F793=""),FALSE(),IFERROR(COUNTIF(INDIRECT("UNITS_"&amp;SUBSTITUTE(LEFT($E793,FIND(" ",$E793&amp;" ")-1),".","_")),$F793)=0,TRUE())),"Unidade incompatível com o tipo selecionado.",IF(OR(AND(ISNUMBER(SEARCH("comunic",LOWER($B793))),LEFT($E793,3)&lt;&gt;"4.4"),AND(ISNUMBER(SEARCH("monitor",LOWER($B793))),NOT(OR(LEFT($E793,3)="1.5",LEFT($E793,3)="2.5")))),"Revise a classificação do item conforme as regras de preenchimento.",IF(AND($B793&lt;&gt;"",OR(ISNUMBER(SEARCH("outro",LOWER($B793))),ISNUMBER(SEARCH("divers",LOWER($B793))),ISNUMBER(SEARCH("kit",LOWER($B793))),ISNUMBER(SEARCH("ferrament",LOWER($B793))),ISNUMBER(SEARCH("epi",LOWER($B793)))),NOT(OR($Z793&lt;&gt;"",$AA793&lt;&gt;""))),"Descrição muito genérica: detalhe melhor o item e registre o racional no memorial ou em anexo.",IF(AND($Y793=0,$B793&lt;&gt;"",OR($G793&lt;&gt;"",$H793&lt;&gt;"",$J793&lt;&gt;"",$K793&lt;&gt;"",$M793&lt;&gt;"",$N793&lt;&gt;"",$P793&lt;&gt;"",$Q793&lt;&gt;"",$S793&lt;&gt;"",$T793&lt;&gt;"",$V793&lt;&gt;"",$W793&lt;&gt;"")),"O item possui dados lançados, mas o total está zerado. Revise os valores informados.","")))))))))))))))</f>
        <v/>
      </c>
    </row>
    <row r="794" spans="1:35" ht="14.25" customHeight="1" x14ac:dyDescent="0.25">
      <c r="A794" s="57" t="str">
        <f t="shared" si="156"/>
        <v/>
      </c>
      <c r="B794" s="58"/>
      <c r="C794" s="58"/>
      <c r="D794" s="58"/>
      <c r="E794" s="58"/>
      <c r="F794" s="58"/>
      <c r="G794" s="269"/>
      <c r="H794" s="59"/>
      <c r="I794" s="273">
        <f t="shared" si="157"/>
        <v>0</v>
      </c>
      <c r="J794" s="269"/>
      <c r="K794" s="59"/>
      <c r="L794" s="270">
        <f t="shared" si="158"/>
        <v>0</v>
      </c>
      <c r="M794" s="269"/>
      <c r="N794" s="59"/>
      <c r="O794" s="270">
        <f t="shared" si="159"/>
        <v>0</v>
      </c>
      <c r="P794" s="269"/>
      <c r="Q794" s="59"/>
      <c r="R794" s="271">
        <f t="shared" si="160"/>
        <v>0</v>
      </c>
      <c r="S794" s="269"/>
      <c r="T794" s="59"/>
      <c r="U794" s="270">
        <f t="shared" si="161"/>
        <v>0</v>
      </c>
      <c r="V794" s="269"/>
      <c r="W794" s="59"/>
      <c r="X794" s="270">
        <f t="shared" si="162"/>
        <v>0</v>
      </c>
      <c r="Y794" s="270">
        <f t="shared" si="163"/>
        <v>0</v>
      </c>
      <c r="Z794" s="58"/>
      <c r="AA794" s="58"/>
      <c r="AB794" s="60" t="str">
        <f t="shared" si="164"/>
        <v/>
      </c>
      <c r="AC794" s="21" t="b">
        <f t="shared" si="165"/>
        <v>0</v>
      </c>
      <c r="AD794" s="21" t="b">
        <f t="shared" si="166"/>
        <v>0</v>
      </c>
      <c r="AE794" s="21" t="b">
        <f t="shared" si="167"/>
        <v>0</v>
      </c>
      <c r="AF794" s="21" t="b">
        <f ca="1">OR(AND($AC794,NOT($AD794)),AND($AC794,OR(AND($G794="",$H794&lt;&gt;""),AND($G794&lt;&gt;"",$H794=""),AND($J794="",$K794&lt;&gt;""),AND($J794&lt;&gt;"",$K794=""),AND($M794="",$N794&lt;&gt;""),AND($M794&lt;&gt;"",$N794=""),AND($P794="",$Q794&lt;&gt;""),AND($P794&lt;&gt;"",$Q794=""),AND($S794="",$T794&lt;&gt;""),AND($S794&lt;&gt;"",$T794=""),AND($V794="",$W794&lt;&gt;""),AND($V794&lt;&gt;"",$W794=""))),AND($C794&lt;&gt;"",$E794&lt;&gt;"",LEFT(TRIM($C794),1)&lt;&gt;LEFT(TRIM($E794),1)),IF(OR($E794="",$F794=""),FALSE(),IFERROR(COUNTIF(INDIRECT("UNITS_"&amp;SUBSTITUTE(LEFT($E794,FIND(" ",$E794&amp;" ")-1),".","_")),$F794)=0,TRUE())),AND($B794&lt;&gt;"",OR(ISNUMBER(SEARCH("outro",LOWER($B794))),ISNUMBER(SEARCH("divers",LOWER($B794))),ISNUMBER(SEARCH("etc",LOWER($B794))))),OR(AND(ISNUMBER(SEARCH("comunic",LOWER($B794))),LEFT($E794,3)&lt;&gt;"4.4"),AND(ISNUMBER(SEARCH("monitor",LOWER($B794))),NOT(OR(LEFT($E794,3)="1.5",LEFT($E794,3)="2.5")))),AND($B794&lt;&gt;"",OR(LEFT($C794,1)="1",LEFT($C794,1)="2"),$D794=""),AND($D794&lt;&gt;"",NOT(OR(LEFT($C794,1)="1",LEFT($C794,1)="2"))),AND($D794&lt;&gt;"",COUNTIF(' PROJETO'!$B$14:$B$16,$D794)=0),IF($D794="",FALSE(),IF(COUNTIF(' PROJETO'!$B$14:$B$16,$D794)=0,FALSE(),IFERROR(INDEX(' PROJETO'!$C$14:$C$16,MATCH($D794,' PROJETO'!$B$14:$B$16,0))&lt;&gt;"Sim",FALSE()))))</f>
        <v>0</v>
      </c>
      <c r="AG794" s="21" t="b">
        <f>AND($AC794,$Y794&gt;'CONFG.  LISTAS'!$F$4,$Z794="",$AA794="")</f>
        <v>0</v>
      </c>
      <c r="AH794" s="21" t="str">
        <f t="shared" si="168"/>
        <v/>
      </c>
      <c r="AI794" s="43" t="str">
        <f ca="1">IF(NOT($AC794),"",IF(OR($B794="",$C794="",$E794="",$F794=""),"Preencha descrição, categoria, tipo e unidade.",IF(AND($B794&lt;&gt;"",OR(LEFT($C794,1)="1",LEFT($C794,1)="2"),$D794=""),"Informe a prática de restauração para itens diretos.",IF(AND($D794&lt;&gt;"",NOT(OR(LEFT($C794,1)="1",LEFT($C794,1)="2"))),"Custos indiretos não devem pertencer a uma prática específica.",IF(AND($D794&lt;&gt;"",COUNTIF(' PROJETO'!$B$14:$B$16,$D794)=0),"Prática de restauração inválida ou não cadastrada.",IF(IF($D794="",FALSE(),IF(COUNTIF(' PROJETO'!$B$14:$B$16,$D794)=0,FALSE(),IFERROR(INDEX(' PROJETO'!$C$14:$C$16,MATCH($D794,' PROJETO'!$B$14:$B$16,0))&lt;&gt;"Sim",FALSE()))),"A prática informada no item não foi selecionada na aba Projeto.",IF(AND(MAX($I794,$L794,$O794,$R794,$U794,$X794)&gt;'CONFG.  LISTAS'!$F$4,NOT(OR($Z794&lt;&gt;"",$AA794&lt;&gt;""))),"Memorial de cálculo ou anexo obrigatório não informado para item acima do limite.",IF(OR(AND($G794&lt;&gt;"",$H794&lt;&gt;"",OR($G794&lt;=0,$H794&lt;=0)),AND($J794&lt;&gt;"",$K794&lt;&gt;"",OR($J794&lt;=0,$K794&lt;=0)),AND($M794&lt;&gt;"",$N794&lt;&gt;"",OR($M794&lt;=0,$N794&lt;=0)),AND($P794&lt;&gt;"",$Q794&lt;&gt;"",OR($P794&lt;=0,$Q794&lt;=0)),AND($S794&lt;&gt;"",$T794&lt;&gt;"",OR($S794&lt;=0,$T794&lt;=0)),AND($V794&lt;&gt;"",$W794&lt;&gt;"",OR($V794&lt;=0,$W794&lt;=0))),"Revise os valores informados: valor unitário e quantidade devem ser maiores que zero.",IF(OR(AND($G794="",$H794&lt;&gt;""),AND($G794&lt;&gt;"",$H794=""),AND($J794="",$K794&lt;&gt;""),AND($J794&lt;&gt;"",$K794=""),AND($M794="",$N794&lt;&gt;""),AND($M794&lt;&gt;"",$N794=""),AND($P794="",$Q794&lt;&gt;""),AND($P794&lt;&gt;"",$Q794=""),AND($S794="",$T794&lt;&gt;""),AND($S794&lt;&gt;"",$T794=""),AND($V794="",$W794&lt;&gt;""),AND($V794&lt;&gt;"",$W794="")),"Há ano preenchido parcialmente: "&amp;TRIM(IF(AND($G794="",$H794&lt;&gt;""),"Ano 1 (falta valor unitário); ","")&amp;IF(AND($G794&lt;&gt;"",$H794=""),"Ano 1 (falta quantidade); ","")&amp;IF(AND($J794="",$K794&lt;&gt;""),"Ano 2 (falta valor unitário); ","")&amp;IF(AND($J794&lt;&gt;"",$K794=""),"Ano 2 (falta quantidade); ","")&amp;IF(AND($M794="",$N794&lt;&gt;""),"Ano 3 (falta valor unitário); ","")&amp;IF(AND($M794&lt;&gt;"",$N794=""),"Ano 3 (falta quantidade); ","")&amp;IF(AND($P794="",$Q794&lt;&gt;""),"Ano 4 (falta valor unitário); ","")&amp;IF(AND($P794&lt;&gt;"",$Q794=""),"Ano 4 (falta quantidade); ","")&amp;IF(AND($S794="",$T794&lt;&gt;""),"Ano 5 (falta valor unitário); ","")&amp;IF(AND($S794&lt;&gt;"",$T794=""),"Ano 5 (falta quantidade); ","")&amp;IF(AND($V794="",$W794&lt;&gt;""),"Ano 6 (falta valor unitário); ","")&amp;IF(AND($V794&lt;&gt;"",$W794=""),"Ano 6 (falta quantidade); ","")), IF(NOT(OR(AND($G794&lt;&gt;"",$H794&lt;&gt;""),AND($J794&lt;&gt;"",$K794&lt;&gt;""),AND($M794&lt;&gt;"",$N794&lt;&gt;""),AND($P794&lt;&gt;"",$Q794&lt;&gt;""),AND($S794&lt;&gt;"",$T794&lt;&gt;""),AND($V794&lt;&gt;"",$W794&lt;&gt;""))),"Informe pelo menos um ano completo com valor unitário e quantidade.",IF(AND($C794&lt;&gt;"",$E794&lt;&gt;"",LEFT(TRIM($C794),1)&lt;&gt;LEFT(TRIM($E794),1)),"Categoria e tipo estão incompatíveis.",IF(IF(OR($E794="",$F794=""),FALSE(),IFERROR(COUNTIF(INDIRECT("UNITS_"&amp;SUBSTITUTE(LEFT($E794,FIND(" ",$E794&amp;" ")-1),".","_")),$F794)=0,TRUE())),"Unidade incompatível com o tipo selecionado.",IF(OR(AND(ISNUMBER(SEARCH("comunic",LOWER($B794))),LEFT($E794,3)&lt;&gt;"4.4"),AND(ISNUMBER(SEARCH("monitor",LOWER($B794))),NOT(OR(LEFT($E794,3)="1.5",LEFT($E794,3)="2.5")))),"Revise a classificação do item conforme as regras de preenchimento.",IF(AND($B794&lt;&gt;"",OR(ISNUMBER(SEARCH("outro",LOWER($B794))),ISNUMBER(SEARCH("divers",LOWER($B794))),ISNUMBER(SEARCH("kit",LOWER($B794))),ISNUMBER(SEARCH("ferrament",LOWER($B794))),ISNUMBER(SEARCH("epi",LOWER($B794)))),NOT(OR($Z794&lt;&gt;"",$AA794&lt;&gt;""))),"Descrição muito genérica: detalhe melhor o item e registre o racional no memorial ou em anexo.",IF(AND($Y794=0,$B794&lt;&gt;"",OR($G794&lt;&gt;"",$H794&lt;&gt;"",$J794&lt;&gt;"",$K794&lt;&gt;"",$M794&lt;&gt;"",$N794&lt;&gt;"",$P794&lt;&gt;"",$Q794&lt;&gt;"",$S794&lt;&gt;"",$T794&lt;&gt;"",$V794&lt;&gt;"",$W794&lt;&gt;"")),"O item possui dados lançados, mas o total está zerado. Revise os valores informados.","")))))))))))))))</f>
        <v/>
      </c>
    </row>
    <row r="795" spans="1:35" ht="14.25" customHeight="1" x14ac:dyDescent="0.25">
      <c r="A795" s="57" t="str">
        <f t="shared" si="156"/>
        <v/>
      </c>
      <c r="B795" s="61"/>
      <c r="C795" s="61"/>
      <c r="D795" s="58"/>
      <c r="E795" s="61"/>
      <c r="F795" s="61"/>
      <c r="G795" s="272"/>
      <c r="H795" s="62"/>
      <c r="I795" s="273">
        <f t="shared" si="157"/>
        <v>0</v>
      </c>
      <c r="J795" s="272"/>
      <c r="K795" s="62"/>
      <c r="L795" s="270">
        <f t="shared" si="158"/>
        <v>0</v>
      </c>
      <c r="M795" s="272"/>
      <c r="N795" s="62"/>
      <c r="O795" s="270">
        <f t="shared" si="159"/>
        <v>0</v>
      </c>
      <c r="P795" s="272"/>
      <c r="Q795" s="62"/>
      <c r="R795" s="271">
        <f t="shared" si="160"/>
        <v>0</v>
      </c>
      <c r="S795" s="272"/>
      <c r="T795" s="62"/>
      <c r="U795" s="270">
        <f t="shared" si="161"/>
        <v>0</v>
      </c>
      <c r="V795" s="272"/>
      <c r="W795" s="62"/>
      <c r="X795" s="270">
        <f t="shared" si="162"/>
        <v>0</v>
      </c>
      <c r="Y795" s="270">
        <f t="shared" si="163"/>
        <v>0</v>
      </c>
      <c r="Z795" s="61"/>
      <c r="AA795" s="61"/>
      <c r="AB795" s="60" t="str">
        <f t="shared" si="164"/>
        <v/>
      </c>
      <c r="AC795" s="21" t="b">
        <f t="shared" si="165"/>
        <v>0</v>
      </c>
      <c r="AD795" s="21" t="b">
        <f t="shared" si="166"/>
        <v>0</v>
      </c>
      <c r="AE795" s="21" t="b">
        <f t="shared" si="167"/>
        <v>0</v>
      </c>
      <c r="AF795" s="21" t="b">
        <f ca="1">OR(AND($AC795,NOT($AD795)),AND($AC795,OR(AND($G795="",$H795&lt;&gt;""),AND($G795&lt;&gt;"",$H795=""),AND($J795="",$K795&lt;&gt;""),AND($J795&lt;&gt;"",$K795=""),AND($M795="",$N795&lt;&gt;""),AND($M795&lt;&gt;"",$N795=""),AND($P795="",$Q795&lt;&gt;""),AND($P795&lt;&gt;"",$Q795=""),AND($S795="",$T795&lt;&gt;""),AND($S795&lt;&gt;"",$T795=""),AND($V795="",$W795&lt;&gt;""),AND($V795&lt;&gt;"",$W795=""))),AND($C795&lt;&gt;"",$E795&lt;&gt;"",LEFT(TRIM($C795),1)&lt;&gt;LEFT(TRIM($E795),1)),IF(OR($E795="",$F795=""),FALSE(),IFERROR(COUNTIF(INDIRECT("UNITS_"&amp;SUBSTITUTE(LEFT($E795,FIND(" ",$E795&amp;" ")-1),".","_")),$F795)=0,TRUE())),AND($B795&lt;&gt;"",OR(ISNUMBER(SEARCH("outro",LOWER($B795))),ISNUMBER(SEARCH("divers",LOWER($B795))),ISNUMBER(SEARCH("etc",LOWER($B795))))),OR(AND(ISNUMBER(SEARCH("comunic",LOWER($B795))),LEFT($E795,3)&lt;&gt;"4.4"),AND(ISNUMBER(SEARCH("monitor",LOWER($B795))),NOT(OR(LEFT($E795,3)="1.5",LEFT($E795,3)="2.5")))),AND($B795&lt;&gt;"",OR(LEFT($C795,1)="1",LEFT($C795,1)="2"),$D795=""),AND($D795&lt;&gt;"",NOT(OR(LEFT($C795,1)="1",LEFT($C795,1)="2"))),AND($D795&lt;&gt;"",COUNTIF(' PROJETO'!$B$14:$B$16,$D795)=0),IF($D795="",FALSE(),IF(COUNTIF(' PROJETO'!$B$14:$B$16,$D795)=0,FALSE(),IFERROR(INDEX(' PROJETO'!$C$14:$C$16,MATCH($D795,' PROJETO'!$B$14:$B$16,0))&lt;&gt;"Sim",FALSE()))))</f>
        <v>0</v>
      </c>
      <c r="AG795" s="21" t="b">
        <f>AND($AC795,$Y795&gt;'CONFG.  LISTAS'!$F$4,$Z795="",$AA795="")</f>
        <v>0</v>
      </c>
      <c r="AH795" s="21" t="str">
        <f t="shared" si="168"/>
        <v/>
      </c>
      <c r="AI795" s="43" t="str">
        <f ca="1">IF(NOT($AC795),"",IF(OR($B795="",$C795="",$E795="",$F795=""),"Preencha descrição, categoria, tipo e unidade.",IF(AND($B795&lt;&gt;"",OR(LEFT($C795,1)="1",LEFT($C795,1)="2"),$D795=""),"Informe a prática de restauração para itens diretos.",IF(AND($D795&lt;&gt;"",NOT(OR(LEFT($C795,1)="1",LEFT($C795,1)="2"))),"Custos indiretos não devem pertencer a uma prática específica.",IF(AND($D795&lt;&gt;"",COUNTIF(' PROJETO'!$B$14:$B$16,$D795)=0),"Prática de restauração inválida ou não cadastrada.",IF(IF($D795="",FALSE(),IF(COUNTIF(' PROJETO'!$B$14:$B$16,$D795)=0,FALSE(),IFERROR(INDEX(' PROJETO'!$C$14:$C$16,MATCH($D795,' PROJETO'!$B$14:$B$16,0))&lt;&gt;"Sim",FALSE()))),"A prática informada no item não foi selecionada na aba Projeto.",IF(AND(MAX($I795,$L795,$O795,$R795,$U795,$X795)&gt;'CONFG.  LISTAS'!$F$4,NOT(OR($Z795&lt;&gt;"",$AA795&lt;&gt;""))),"Memorial de cálculo ou anexo obrigatório não informado para item acima do limite.",IF(OR(AND($G795&lt;&gt;"",$H795&lt;&gt;"",OR($G795&lt;=0,$H795&lt;=0)),AND($J795&lt;&gt;"",$K795&lt;&gt;"",OR($J795&lt;=0,$K795&lt;=0)),AND($M795&lt;&gt;"",$N795&lt;&gt;"",OR($M795&lt;=0,$N795&lt;=0)),AND($P795&lt;&gt;"",$Q795&lt;&gt;"",OR($P795&lt;=0,$Q795&lt;=0)),AND($S795&lt;&gt;"",$T795&lt;&gt;"",OR($S795&lt;=0,$T795&lt;=0)),AND($V795&lt;&gt;"",$W795&lt;&gt;"",OR($V795&lt;=0,$W795&lt;=0))),"Revise os valores informados: valor unitário e quantidade devem ser maiores que zero.",IF(OR(AND($G795="",$H795&lt;&gt;""),AND($G795&lt;&gt;"",$H795=""),AND($J795="",$K795&lt;&gt;""),AND($J795&lt;&gt;"",$K795=""),AND($M795="",$N795&lt;&gt;""),AND($M795&lt;&gt;"",$N795=""),AND($P795="",$Q795&lt;&gt;""),AND($P795&lt;&gt;"",$Q795=""),AND($S795="",$T795&lt;&gt;""),AND($S795&lt;&gt;"",$T795=""),AND($V795="",$W795&lt;&gt;""),AND($V795&lt;&gt;"",$W795="")),"Há ano preenchido parcialmente: "&amp;TRIM(IF(AND($G795="",$H795&lt;&gt;""),"Ano 1 (falta valor unitário); ","")&amp;IF(AND($G795&lt;&gt;"",$H795=""),"Ano 1 (falta quantidade); ","")&amp;IF(AND($J795="",$K795&lt;&gt;""),"Ano 2 (falta valor unitário); ","")&amp;IF(AND($J795&lt;&gt;"",$K795=""),"Ano 2 (falta quantidade); ","")&amp;IF(AND($M795="",$N795&lt;&gt;""),"Ano 3 (falta valor unitário); ","")&amp;IF(AND($M795&lt;&gt;"",$N795=""),"Ano 3 (falta quantidade); ","")&amp;IF(AND($P795="",$Q795&lt;&gt;""),"Ano 4 (falta valor unitário); ","")&amp;IF(AND($P795&lt;&gt;"",$Q795=""),"Ano 4 (falta quantidade); ","")&amp;IF(AND($S795="",$T795&lt;&gt;""),"Ano 5 (falta valor unitário); ","")&amp;IF(AND($S795&lt;&gt;"",$T795=""),"Ano 5 (falta quantidade); ","")&amp;IF(AND($V795="",$W795&lt;&gt;""),"Ano 6 (falta valor unitário); ","")&amp;IF(AND($V795&lt;&gt;"",$W795=""),"Ano 6 (falta quantidade); ","")), IF(NOT(OR(AND($G795&lt;&gt;"",$H795&lt;&gt;""),AND($J795&lt;&gt;"",$K795&lt;&gt;""),AND($M795&lt;&gt;"",$N795&lt;&gt;""),AND($P795&lt;&gt;"",$Q795&lt;&gt;""),AND($S795&lt;&gt;"",$T795&lt;&gt;""),AND($V795&lt;&gt;"",$W795&lt;&gt;""))),"Informe pelo menos um ano completo com valor unitário e quantidade.",IF(AND($C795&lt;&gt;"",$E795&lt;&gt;"",LEFT(TRIM($C795),1)&lt;&gt;LEFT(TRIM($E795),1)),"Categoria e tipo estão incompatíveis.",IF(IF(OR($E795="",$F795=""),FALSE(),IFERROR(COUNTIF(INDIRECT("UNITS_"&amp;SUBSTITUTE(LEFT($E795,FIND(" ",$E795&amp;" ")-1),".","_")),$F795)=0,TRUE())),"Unidade incompatível com o tipo selecionado.",IF(OR(AND(ISNUMBER(SEARCH("comunic",LOWER($B795))),LEFT($E795,3)&lt;&gt;"4.4"),AND(ISNUMBER(SEARCH("monitor",LOWER($B795))),NOT(OR(LEFT($E795,3)="1.5",LEFT($E795,3)="2.5")))),"Revise a classificação do item conforme as regras de preenchimento.",IF(AND($B795&lt;&gt;"",OR(ISNUMBER(SEARCH("outro",LOWER($B795))),ISNUMBER(SEARCH("divers",LOWER($B795))),ISNUMBER(SEARCH("kit",LOWER($B795))),ISNUMBER(SEARCH("ferrament",LOWER($B795))),ISNUMBER(SEARCH("epi",LOWER($B795)))),NOT(OR($Z795&lt;&gt;"",$AA795&lt;&gt;""))),"Descrição muito genérica: detalhe melhor o item e registre o racional no memorial ou em anexo.",IF(AND($Y795=0,$B795&lt;&gt;"",OR($G795&lt;&gt;"",$H795&lt;&gt;"",$J795&lt;&gt;"",$K795&lt;&gt;"",$M795&lt;&gt;"",$N795&lt;&gt;"",$P795&lt;&gt;"",$Q795&lt;&gt;"",$S795&lt;&gt;"",$T795&lt;&gt;"",$V795&lt;&gt;"",$W795&lt;&gt;"")),"O item possui dados lançados, mas o total está zerado. Revise os valores informados.","")))))))))))))))</f>
        <v/>
      </c>
    </row>
    <row r="796" spans="1:35" ht="14.25" customHeight="1" x14ac:dyDescent="0.25">
      <c r="A796" s="57" t="str">
        <f t="shared" si="156"/>
        <v/>
      </c>
      <c r="B796" s="58"/>
      <c r="C796" s="58"/>
      <c r="D796" s="58"/>
      <c r="E796" s="58"/>
      <c r="F796" s="58"/>
      <c r="G796" s="269"/>
      <c r="H796" s="59"/>
      <c r="I796" s="273">
        <f t="shared" si="157"/>
        <v>0</v>
      </c>
      <c r="J796" s="269"/>
      <c r="K796" s="59"/>
      <c r="L796" s="270">
        <f t="shared" si="158"/>
        <v>0</v>
      </c>
      <c r="M796" s="269"/>
      <c r="N796" s="59"/>
      <c r="O796" s="270">
        <f t="shared" si="159"/>
        <v>0</v>
      </c>
      <c r="P796" s="269"/>
      <c r="Q796" s="59"/>
      <c r="R796" s="271">
        <f t="shared" si="160"/>
        <v>0</v>
      </c>
      <c r="S796" s="269"/>
      <c r="T796" s="59"/>
      <c r="U796" s="270">
        <f t="shared" si="161"/>
        <v>0</v>
      </c>
      <c r="V796" s="269"/>
      <c r="W796" s="59"/>
      <c r="X796" s="270">
        <f t="shared" si="162"/>
        <v>0</v>
      </c>
      <c r="Y796" s="270">
        <f t="shared" si="163"/>
        <v>0</v>
      </c>
      <c r="Z796" s="58"/>
      <c r="AA796" s="58"/>
      <c r="AB796" s="60" t="str">
        <f t="shared" si="164"/>
        <v/>
      </c>
      <c r="AC796" s="21" t="b">
        <f t="shared" si="165"/>
        <v>0</v>
      </c>
      <c r="AD796" s="21" t="b">
        <f t="shared" si="166"/>
        <v>0</v>
      </c>
      <c r="AE796" s="21" t="b">
        <f t="shared" si="167"/>
        <v>0</v>
      </c>
      <c r="AF796" s="21" t="b">
        <f ca="1">OR(AND($AC796,NOT($AD796)),AND($AC796,OR(AND($G796="",$H796&lt;&gt;""),AND($G796&lt;&gt;"",$H796=""),AND($J796="",$K796&lt;&gt;""),AND($J796&lt;&gt;"",$K796=""),AND($M796="",$N796&lt;&gt;""),AND($M796&lt;&gt;"",$N796=""),AND($P796="",$Q796&lt;&gt;""),AND($P796&lt;&gt;"",$Q796=""),AND($S796="",$T796&lt;&gt;""),AND($S796&lt;&gt;"",$T796=""),AND($V796="",$W796&lt;&gt;""),AND($V796&lt;&gt;"",$W796=""))),AND($C796&lt;&gt;"",$E796&lt;&gt;"",LEFT(TRIM($C796),1)&lt;&gt;LEFT(TRIM($E796),1)),IF(OR($E796="",$F796=""),FALSE(),IFERROR(COUNTIF(INDIRECT("UNITS_"&amp;SUBSTITUTE(LEFT($E796,FIND(" ",$E796&amp;" ")-1),".","_")),$F796)=0,TRUE())),AND($B796&lt;&gt;"",OR(ISNUMBER(SEARCH("outro",LOWER($B796))),ISNUMBER(SEARCH("divers",LOWER($B796))),ISNUMBER(SEARCH("etc",LOWER($B796))))),OR(AND(ISNUMBER(SEARCH("comunic",LOWER($B796))),LEFT($E796,3)&lt;&gt;"4.4"),AND(ISNUMBER(SEARCH("monitor",LOWER($B796))),NOT(OR(LEFT($E796,3)="1.5",LEFT($E796,3)="2.5")))),AND($B796&lt;&gt;"",OR(LEFT($C796,1)="1",LEFT($C796,1)="2"),$D796=""),AND($D796&lt;&gt;"",NOT(OR(LEFT($C796,1)="1",LEFT($C796,1)="2"))),AND($D796&lt;&gt;"",COUNTIF(' PROJETO'!$B$14:$B$16,$D796)=0),IF($D796="",FALSE(),IF(COUNTIF(' PROJETO'!$B$14:$B$16,$D796)=0,FALSE(),IFERROR(INDEX(' PROJETO'!$C$14:$C$16,MATCH($D796,' PROJETO'!$B$14:$B$16,0))&lt;&gt;"Sim",FALSE()))))</f>
        <v>0</v>
      </c>
      <c r="AG796" s="21" t="b">
        <f>AND($AC796,$Y796&gt;'CONFG.  LISTAS'!$F$4,$Z796="",$AA796="")</f>
        <v>0</v>
      </c>
      <c r="AH796" s="21" t="str">
        <f t="shared" si="168"/>
        <v/>
      </c>
      <c r="AI796" s="43" t="str">
        <f ca="1">IF(NOT($AC796),"",IF(OR($B796="",$C796="",$E796="",$F796=""),"Preencha descrição, categoria, tipo e unidade.",IF(AND($B796&lt;&gt;"",OR(LEFT($C796,1)="1",LEFT($C796,1)="2"),$D796=""),"Informe a prática de restauração para itens diretos.",IF(AND($D796&lt;&gt;"",NOT(OR(LEFT($C796,1)="1",LEFT($C796,1)="2"))),"Custos indiretos não devem pertencer a uma prática específica.",IF(AND($D796&lt;&gt;"",COUNTIF(' PROJETO'!$B$14:$B$16,$D796)=0),"Prática de restauração inválida ou não cadastrada.",IF(IF($D796="",FALSE(),IF(COUNTIF(' PROJETO'!$B$14:$B$16,$D796)=0,FALSE(),IFERROR(INDEX(' PROJETO'!$C$14:$C$16,MATCH($D796,' PROJETO'!$B$14:$B$16,0))&lt;&gt;"Sim",FALSE()))),"A prática informada no item não foi selecionada na aba Projeto.",IF(AND(MAX($I796,$L796,$O796,$R796,$U796,$X796)&gt;'CONFG.  LISTAS'!$F$4,NOT(OR($Z796&lt;&gt;"",$AA796&lt;&gt;""))),"Memorial de cálculo ou anexo obrigatório não informado para item acima do limite.",IF(OR(AND($G796&lt;&gt;"",$H796&lt;&gt;"",OR($G796&lt;=0,$H796&lt;=0)),AND($J796&lt;&gt;"",$K796&lt;&gt;"",OR($J796&lt;=0,$K796&lt;=0)),AND($M796&lt;&gt;"",$N796&lt;&gt;"",OR($M796&lt;=0,$N796&lt;=0)),AND($P796&lt;&gt;"",$Q796&lt;&gt;"",OR($P796&lt;=0,$Q796&lt;=0)),AND($S796&lt;&gt;"",$T796&lt;&gt;"",OR($S796&lt;=0,$T796&lt;=0)),AND($V796&lt;&gt;"",$W796&lt;&gt;"",OR($V796&lt;=0,$W796&lt;=0))),"Revise os valores informados: valor unitário e quantidade devem ser maiores que zero.",IF(OR(AND($G796="",$H796&lt;&gt;""),AND($G796&lt;&gt;"",$H796=""),AND($J796="",$K796&lt;&gt;""),AND($J796&lt;&gt;"",$K796=""),AND($M796="",$N796&lt;&gt;""),AND($M796&lt;&gt;"",$N796=""),AND($P796="",$Q796&lt;&gt;""),AND($P796&lt;&gt;"",$Q796=""),AND($S796="",$T796&lt;&gt;""),AND($S796&lt;&gt;"",$T796=""),AND($V796="",$W796&lt;&gt;""),AND($V796&lt;&gt;"",$W796="")),"Há ano preenchido parcialmente: "&amp;TRIM(IF(AND($G796="",$H796&lt;&gt;""),"Ano 1 (falta valor unitário); ","")&amp;IF(AND($G796&lt;&gt;"",$H796=""),"Ano 1 (falta quantidade); ","")&amp;IF(AND($J796="",$K796&lt;&gt;""),"Ano 2 (falta valor unitário); ","")&amp;IF(AND($J796&lt;&gt;"",$K796=""),"Ano 2 (falta quantidade); ","")&amp;IF(AND($M796="",$N796&lt;&gt;""),"Ano 3 (falta valor unitário); ","")&amp;IF(AND($M796&lt;&gt;"",$N796=""),"Ano 3 (falta quantidade); ","")&amp;IF(AND($P796="",$Q796&lt;&gt;""),"Ano 4 (falta valor unitário); ","")&amp;IF(AND($P796&lt;&gt;"",$Q796=""),"Ano 4 (falta quantidade); ","")&amp;IF(AND($S796="",$T796&lt;&gt;""),"Ano 5 (falta valor unitário); ","")&amp;IF(AND($S796&lt;&gt;"",$T796=""),"Ano 5 (falta quantidade); ","")&amp;IF(AND($V796="",$W796&lt;&gt;""),"Ano 6 (falta valor unitário); ","")&amp;IF(AND($V796&lt;&gt;"",$W796=""),"Ano 6 (falta quantidade); ","")), IF(NOT(OR(AND($G796&lt;&gt;"",$H796&lt;&gt;""),AND($J796&lt;&gt;"",$K796&lt;&gt;""),AND($M796&lt;&gt;"",$N796&lt;&gt;""),AND($P796&lt;&gt;"",$Q796&lt;&gt;""),AND($S796&lt;&gt;"",$T796&lt;&gt;""),AND($V796&lt;&gt;"",$W796&lt;&gt;""))),"Informe pelo menos um ano completo com valor unitário e quantidade.",IF(AND($C796&lt;&gt;"",$E796&lt;&gt;"",LEFT(TRIM($C796),1)&lt;&gt;LEFT(TRIM($E796),1)),"Categoria e tipo estão incompatíveis.",IF(IF(OR($E796="",$F796=""),FALSE(),IFERROR(COUNTIF(INDIRECT("UNITS_"&amp;SUBSTITUTE(LEFT($E796,FIND(" ",$E796&amp;" ")-1),".","_")),$F796)=0,TRUE())),"Unidade incompatível com o tipo selecionado.",IF(OR(AND(ISNUMBER(SEARCH("comunic",LOWER($B796))),LEFT($E796,3)&lt;&gt;"4.4"),AND(ISNUMBER(SEARCH("monitor",LOWER($B796))),NOT(OR(LEFT($E796,3)="1.5",LEFT($E796,3)="2.5")))),"Revise a classificação do item conforme as regras de preenchimento.",IF(AND($B796&lt;&gt;"",OR(ISNUMBER(SEARCH("outro",LOWER($B796))),ISNUMBER(SEARCH("divers",LOWER($B796))),ISNUMBER(SEARCH("kit",LOWER($B796))),ISNUMBER(SEARCH("ferrament",LOWER($B796))),ISNUMBER(SEARCH("epi",LOWER($B796)))),NOT(OR($Z796&lt;&gt;"",$AA796&lt;&gt;""))),"Descrição muito genérica: detalhe melhor o item e registre o racional no memorial ou em anexo.",IF(AND($Y796=0,$B796&lt;&gt;"",OR($G796&lt;&gt;"",$H796&lt;&gt;"",$J796&lt;&gt;"",$K796&lt;&gt;"",$M796&lt;&gt;"",$N796&lt;&gt;"",$P796&lt;&gt;"",$Q796&lt;&gt;"",$S796&lt;&gt;"",$T796&lt;&gt;"",$V796&lt;&gt;"",$W796&lt;&gt;"")),"O item possui dados lançados, mas o total está zerado. Revise os valores informados.","")))))))))))))))</f>
        <v/>
      </c>
    </row>
    <row r="797" spans="1:35" ht="14.25" customHeight="1" x14ac:dyDescent="0.25">
      <c r="A797" s="57" t="str">
        <f t="shared" si="156"/>
        <v/>
      </c>
      <c r="B797" s="61"/>
      <c r="C797" s="61"/>
      <c r="D797" s="58"/>
      <c r="E797" s="61"/>
      <c r="F797" s="61"/>
      <c r="G797" s="272"/>
      <c r="H797" s="62"/>
      <c r="I797" s="273">
        <f t="shared" si="157"/>
        <v>0</v>
      </c>
      <c r="J797" s="272"/>
      <c r="K797" s="62"/>
      <c r="L797" s="270">
        <f t="shared" si="158"/>
        <v>0</v>
      </c>
      <c r="M797" s="272"/>
      <c r="N797" s="62"/>
      <c r="O797" s="270">
        <f t="shared" si="159"/>
        <v>0</v>
      </c>
      <c r="P797" s="272"/>
      <c r="Q797" s="62"/>
      <c r="R797" s="271">
        <f t="shared" si="160"/>
        <v>0</v>
      </c>
      <c r="S797" s="272"/>
      <c r="T797" s="62"/>
      <c r="U797" s="270">
        <f t="shared" si="161"/>
        <v>0</v>
      </c>
      <c r="V797" s="272"/>
      <c r="W797" s="62"/>
      <c r="X797" s="270">
        <f t="shared" si="162"/>
        <v>0</v>
      </c>
      <c r="Y797" s="270">
        <f t="shared" si="163"/>
        <v>0</v>
      </c>
      <c r="Z797" s="61"/>
      <c r="AA797" s="61"/>
      <c r="AB797" s="60" t="str">
        <f t="shared" si="164"/>
        <v/>
      </c>
      <c r="AC797" s="21" t="b">
        <f t="shared" si="165"/>
        <v>0</v>
      </c>
      <c r="AD797" s="21" t="b">
        <f t="shared" si="166"/>
        <v>0</v>
      </c>
      <c r="AE797" s="21" t="b">
        <f t="shared" si="167"/>
        <v>0</v>
      </c>
      <c r="AF797" s="21" t="b">
        <f ca="1">OR(AND($AC797,NOT($AD797)),AND($AC797,OR(AND($G797="",$H797&lt;&gt;""),AND($G797&lt;&gt;"",$H797=""),AND($J797="",$K797&lt;&gt;""),AND($J797&lt;&gt;"",$K797=""),AND($M797="",$N797&lt;&gt;""),AND($M797&lt;&gt;"",$N797=""),AND($P797="",$Q797&lt;&gt;""),AND($P797&lt;&gt;"",$Q797=""),AND($S797="",$T797&lt;&gt;""),AND($S797&lt;&gt;"",$T797=""),AND($V797="",$W797&lt;&gt;""),AND($V797&lt;&gt;"",$W797=""))),AND($C797&lt;&gt;"",$E797&lt;&gt;"",LEFT(TRIM($C797),1)&lt;&gt;LEFT(TRIM($E797),1)),IF(OR($E797="",$F797=""),FALSE(),IFERROR(COUNTIF(INDIRECT("UNITS_"&amp;SUBSTITUTE(LEFT($E797,FIND(" ",$E797&amp;" ")-1),".","_")),$F797)=0,TRUE())),AND($B797&lt;&gt;"",OR(ISNUMBER(SEARCH("outro",LOWER($B797))),ISNUMBER(SEARCH("divers",LOWER($B797))),ISNUMBER(SEARCH("etc",LOWER($B797))))),OR(AND(ISNUMBER(SEARCH("comunic",LOWER($B797))),LEFT($E797,3)&lt;&gt;"4.4"),AND(ISNUMBER(SEARCH("monitor",LOWER($B797))),NOT(OR(LEFT($E797,3)="1.5",LEFT($E797,3)="2.5")))),AND($B797&lt;&gt;"",OR(LEFT($C797,1)="1",LEFT($C797,1)="2"),$D797=""),AND($D797&lt;&gt;"",NOT(OR(LEFT($C797,1)="1",LEFT($C797,1)="2"))),AND($D797&lt;&gt;"",COUNTIF(' PROJETO'!$B$14:$B$16,$D797)=0),IF($D797="",FALSE(),IF(COUNTIF(' PROJETO'!$B$14:$B$16,$D797)=0,FALSE(),IFERROR(INDEX(' PROJETO'!$C$14:$C$16,MATCH($D797,' PROJETO'!$B$14:$B$16,0))&lt;&gt;"Sim",FALSE()))))</f>
        <v>0</v>
      </c>
      <c r="AG797" s="21" t="b">
        <f>AND($AC797,$Y797&gt;'CONFG.  LISTAS'!$F$4,$Z797="",$AA797="")</f>
        <v>0</v>
      </c>
      <c r="AH797" s="21" t="str">
        <f t="shared" si="168"/>
        <v/>
      </c>
      <c r="AI797" s="43" t="str">
        <f ca="1">IF(NOT($AC797),"",IF(OR($B797="",$C797="",$E797="",$F797=""),"Preencha descrição, categoria, tipo e unidade.",IF(AND($B797&lt;&gt;"",OR(LEFT($C797,1)="1",LEFT($C797,1)="2"),$D797=""),"Informe a prática de restauração para itens diretos.",IF(AND($D797&lt;&gt;"",NOT(OR(LEFT($C797,1)="1",LEFT($C797,1)="2"))),"Custos indiretos não devem pertencer a uma prática específica.",IF(AND($D797&lt;&gt;"",COUNTIF(' PROJETO'!$B$14:$B$16,$D797)=0),"Prática de restauração inválida ou não cadastrada.",IF(IF($D797="",FALSE(),IF(COUNTIF(' PROJETO'!$B$14:$B$16,$D797)=0,FALSE(),IFERROR(INDEX(' PROJETO'!$C$14:$C$16,MATCH($D797,' PROJETO'!$B$14:$B$16,0))&lt;&gt;"Sim",FALSE()))),"A prática informada no item não foi selecionada na aba Projeto.",IF(AND(MAX($I797,$L797,$O797,$R797,$U797,$X797)&gt;'CONFG.  LISTAS'!$F$4,NOT(OR($Z797&lt;&gt;"",$AA797&lt;&gt;""))),"Memorial de cálculo ou anexo obrigatório não informado para item acima do limite.",IF(OR(AND($G797&lt;&gt;"",$H797&lt;&gt;"",OR($G797&lt;=0,$H797&lt;=0)),AND($J797&lt;&gt;"",$K797&lt;&gt;"",OR($J797&lt;=0,$K797&lt;=0)),AND($M797&lt;&gt;"",$N797&lt;&gt;"",OR($M797&lt;=0,$N797&lt;=0)),AND($P797&lt;&gt;"",$Q797&lt;&gt;"",OR($P797&lt;=0,$Q797&lt;=0)),AND($S797&lt;&gt;"",$T797&lt;&gt;"",OR($S797&lt;=0,$T797&lt;=0)),AND($V797&lt;&gt;"",$W797&lt;&gt;"",OR($V797&lt;=0,$W797&lt;=0))),"Revise os valores informados: valor unitário e quantidade devem ser maiores que zero.",IF(OR(AND($G797="",$H797&lt;&gt;""),AND($G797&lt;&gt;"",$H797=""),AND($J797="",$K797&lt;&gt;""),AND($J797&lt;&gt;"",$K797=""),AND($M797="",$N797&lt;&gt;""),AND($M797&lt;&gt;"",$N797=""),AND($P797="",$Q797&lt;&gt;""),AND($P797&lt;&gt;"",$Q797=""),AND($S797="",$T797&lt;&gt;""),AND($S797&lt;&gt;"",$T797=""),AND($V797="",$W797&lt;&gt;""),AND($V797&lt;&gt;"",$W797="")),"Há ano preenchido parcialmente: "&amp;TRIM(IF(AND($G797="",$H797&lt;&gt;""),"Ano 1 (falta valor unitário); ","")&amp;IF(AND($G797&lt;&gt;"",$H797=""),"Ano 1 (falta quantidade); ","")&amp;IF(AND($J797="",$K797&lt;&gt;""),"Ano 2 (falta valor unitário); ","")&amp;IF(AND($J797&lt;&gt;"",$K797=""),"Ano 2 (falta quantidade); ","")&amp;IF(AND($M797="",$N797&lt;&gt;""),"Ano 3 (falta valor unitário); ","")&amp;IF(AND($M797&lt;&gt;"",$N797=""),"Ano 3 (falta quantidade); ","")&amp;IF(AND($P797="",$Q797&lt;&gt;""),"Ano 4 (falta valor unitário); ","")&amp;IF(AND($P797&lt;&gt;"",$Q797=""),"Ano 4 (falta quantidade); ","")&amp;IF(AND($S797="",$T797&lt;&gt;""),"Ano 5 (falta valor unitário); ","")&amp;IF(AND($S797&lt;&gt;"",$T797=""),"Ano 5 (falta quantidade); ","")&amp;IF(AND($V797="",$W797&lt;&gt;""),"Ano 6 (falta valor unitário); ","")&amp;IF(AND($V797&lt;&gt;"",$W797=""),"Ano 6 (falta quantidade); ","")), IF(NOT(OR(AND($G797&lt;&gt;"",$H797&lt;&gt;""),AND($J797&lt;&gt;"",$K797&lt;&gt;""),AND($M797&lt;&gt;"",$N797&lt;&gt;""),AND($P797&lt;&gt;"",$Q797&lt;&gt;""),AND($S797&lt;&gt;"",$T797&lt;&gt;""),AND($V797&lt;&gt;"",$W797&lt;&gt;""))),"Informe pelo menos um ano completo com valor unitário e quantidade.",IF(AND($C797&lt;&gt;"",$E797&lt;&gt;"",LEFT(TRIM($C797),1)&lt;&gt;LEFT(TRIM($E797),1)),"Categoria e tipo estão incompatíveis.",IF(IF(OR($E797="",$F797=""),FALSE(),IFERROR(COUNTIF(INDIRECT("UNITS_"&amp;SUBSTITUTE(LEFT($E797,FIND(" ",$E797&amp;" ")-1),".","_")),$F797)=0,TRUE())),"Unidade incompatível com o tipo selecionado.",IF(OR(AND(ISNUMBER(SEARCH("comunic",LOWER($B797))),LEFT($E797,3)&lt;&gt;"4.4"),AND(ISNUMBER(SEARCH("monitor",LOWER($B797))),NOT(OR(LEFT($E797,3)="1.5",LEFT($E797,3)="2.5")))),"Revise a classificação do item conforme as regras de preenchimento.",IF(AND($B797&lt;&gt;"",OR(ISNUMBER(SEARCH("outro",LOWER($B797))),ISNUMBER(SEARCH("divers",LOWER($B797))),ISNUMBER(SEARCH("kit",LOWER($B797))),ISNUMBER(SEARCH("ferrament",LOWER($B797))),ISNUMBER(SEARCH("epi",LOWER($B797)))),NOT(OR($Z797&lt;&gt;"",$AA797&lt;&gt;""))),"Descrição muito genérica: detalhe melhor o item e registre o racional no memorial ou em anexo.",IF(AND($Y797=0,$B797&lt;&gt;"",OR($G797&lt;&gt;"",$H797&lt;&gt;"",$J797&lt;&gt;"",$K797&lt;&gt;"",$M797&lt;&gt;"",$N797&lt;&gt;"",$P797&lt;&gt;"",$Q797&lt;&gt;"",$S797&lt;&gt;"",$T797&lt;&gt;"",$V797&lt;&gt;"",$W797&lt;&gt;"")),"O item possui dados lançados, mas o total está zerado. Revise os valores informados.","")))))))))))))))</f>
        <v/>
      </c>
    </row>
    <row r="798" spans="1:35" ht="14.25" customHeight="1" x14ac:dyDescent="0.25">
      <c r="A798" s="57" t="str">
        <f t="shared" si="156"/>
        <v/>
      </c>
      <c r="B798" s="58"/>
      <c r="C798" s="58"/>
      <c r="D798" s="58"/>
      <c r="E798" s="58"/>
      <c r="F798" s="58"/>
      <c r="G798" s="269"/>
      <c r="H798" s="59"/>
      <c r="I798" s="273">
        <f t="shared" si="157"/>
        <v>0</v>
      </c>
      <c r="J798" s="269"/>
      <c r="K798" s="59"/>
      <c r="L798" s="270">
        <f t="shared" si="158"/>
        <v>0</v>
      </c>
      <c r="M798" s="269"/>
      <c r="N798" s="59"/>
      <c r="O798" s="270">
        <f t="shared" si="159"/>
        <v>0</v>
      </c>
      <c r="P798" s="269"/>
      <c r="Q798" s="59"/>
      <c r="R798" s="271">
        <f t="shared" si="160"/>
        <v>0</v>
      </c>
      <c r="S798" s="269"/>
      <c r="T798" s="59"/>
      <c r="U798" s="270">
        <f t="shared" si="161"/>
        <v>0</v>
      </c>
      <c r="V798" s="269"/>
      <c r="W798" s="59"/>
      <c r="X798" s="270">
        <f t="shared" si="162"/>
        <v>0</v>
      </c>
      <c r="Y798" s="270">
        <f t="shared" si="163"/>
        <v>0</v>
      </c>
      <c r="Z798" s="58"/>
      <c r="AA798" s="58"/>
      <c r="AB798" s="60" t="str">
        <f t="shared" si="164"/>
        <v/>
      </c>
      <c r="AC798" s="21" t="b">
        <f t="shared" si="165"/>
        <v>0</v>
      </c>
      <c r="AD798" s="21" t="b">
        <f t="shared" si="166"/>
        <v>0</v>
      </c>
      <c r="AE798" s="21" t="b">
        <f t="shared" si="167"/>
        <v>0</v>
      </c>
      <c r="AF798" s="21" t="b">
        <f ca="1">OR(AND($AC798,NOT($AD798)),AND($AC798,OR(AND($G798="",$H798&lt;&gt;""),AND($G798&lt;&gt;"",$H798=""),AND($J798="",$K798&lt;&gt;""),AND($J798&lt;&gt;"",$K798=""),AND($M798="",$N798&lt;&gt;""),AND($M798&lt;&gt;"",$N798=""),AND($P798="",$Q798&lt;&gt;""),AND($P798&lt;&gt;"",$Q798=""),AND($S798="",$T798&lt;&gt;""),AND($S798&lt;&gt;"",$T798=""),AND($V798="",$W798&lt;&gt;""),AND($V798&lt;&gt;"",$W798=""))),AND($C798&lt;&gt;"",$E798&lt;&gt;"",LEFT(TRIM($C798),1)&lt;&gt;LEFT(TRIM($E798),1)),IF(OR($E798="",$F798=""),FALSE(),IFERROR(COUNTIF(INDIRECT("UNITS_"&amp;SUBSTITUTE(LEFT($E798,FIND(" ",$E798&amp;" ")-1),".","_")),$F798)=0,TRUE())),AND($B798&lt;&gt;"",OR(ISNUMBER(SEARCH("outro",LOWER($B798))),ISNUMBER(SEARCH("divers",LOWER($B798))),ISNUMBER(SEARCH("etc",LOWER($B798))))),OR(AND(ISNUMBER(SEARCH("comunic",LOWER($B798))),LEFT($E798,3)&lt;&gt;"4.4"),AND(ISNUMBER(SEARCH("monitor",LOWER($B798))),NOT(OR(LEFT($E798,3)="1.5",LEFT($E798,3)="2.5")))),AND($B798&lt;&gt;"",OR(LEFT($C798,1)="1",LEFT($C798,1)="2"),$D798=""),AND($D798&lt;&gt;"",NOT(OR(LEFT($C798,1)="1",LEFT($C798,1)="2"))),AND($D798&lt;&gt;"",COUNTIF(' PROJETO'!$B$14:$B$16,$D798)=0),IF($D798="",FALSE(),IF(COUNTIF(' PROJETO'!$B$14:$B$16,$D798)=0,FALSE(),IFERROR(INDEX(' PROJETO'!$C$14:$C$16,MATCH($D798,' PROJETO'!$B$14:$B$16,0))&lt;&gt;"Sim",FALSE()))))</f>
        <v>0</v>
      </c>
      <c r="AG798" s="21" t="b">
        <f>AND($AC798,$Y798&gt;'CONFG.  LISTAS'!$F$4,$Z798="",$AA798="")</f>
        <v>0</v>
      </c>
      <c r="AH798" s="21" t="str">
        <f t="shared" si="168"/>
        <v/>
      </c>
      <c r="AI798" s="43" t="str">
        <f ca="1">IF(NOT($AC798),"",IF(OR($B798="",$C798="",$E798="",$F798=""),"Preencha descrição, categoria, tipo e unidade.",IF(AND($B798&lt;&gt;"",OR(LEFT($C798,1)="1",LEFT($C798,1)="2"),$D798=""),"Informe a prática de restauração para itens diretos.",IF(AND($D798&lt;&gt;"",NOT(OR(LEFT($C798,1)="1",LEFT($C798,1)="2"))),"Custos indiretos não devem pertencer a uma prática específica.",IF(AND($D798&lt;&gt;"",COUNTIF(' PROJETO'!$B$14:$B$16,$D798)=0),"Prática de restauração inválida ou não cadastrada.",IF(IF($D798="",FALSE(),IF(COUNTIF(' PROJETO'!$B$14:$B$16,$D798)=0,FALSE(),IFERROR(INDEX(' PROJETO'!$C$14:$C$16,MATCH($D798,' PROJETO'!$B$14:$B$16,0))&lt;&gt;"Sim",FALSE()))),"A prática informada no item não foi selecionada na aba Projeto.",IF(AND(MAX($I798,$L798,$O798,$R798,$U798,$X798)&gt;'CONFG.  LISTAS'!$F$4,NOT(OR($Z798&lt;&gt;"",$AA798&lt;&gt;""))),"Memorial de cálculo ou anexo obrigatório não informado para item acima do limite.",IF(OR(AND($G798&lt;&gt;"",$H798&lt;&gt;"",OR($G798&lt;=0,$H798&lt;=0)),AND($J798&lt;&gt;"",$K798&lt;&gt;"",OR($J798&lt;=0,$K798&lt;=0)),AND($M798&lt;&gt;"",$N798&lt;&gt;"",OR($M798&lt;=0,$N798&lt;=0)),AND($P798&lt;&gt;"",$Q798&lt;&gt;"",OR($P798&lt;=0,$Q798&lt;=0)),AND($S798&lt;&gt;"",$T798&lt;&gt;"",OR($S798&lt;=0,$T798&lt;=0)),AND($V798&lt;&gt;"",$W798&lt;&gt;"",OR($V798&lt;=0,$W798&lt;=0))),"Revise os valores informados: valor unitário e quantidade devem ser maiores que zero.",IF(OR(AND($G798="",$H798&lt;&gt;""),AND($G798&lt;&gt;"",$H798=""),AND($J798="",$K798&lt;&gt;""),AND($J798&lt;&gt;"",$K798=""),AND($M798="",$N798&lt;&gt;""),AND($M798&lt;&gt;"",$N798=""),AND($P798="",$Q798&lt;&gt;""),AND($P798&lt;&gt;"",$Q798=""),AND($S798="",$T798&lt;&gt;""),AND($S798&lt;&gt;"",$T798=""),AND($V798="",$W798&lt;&gt;""),AND($V798&lt;&gt;"",$W798="")),"Há ano preenchido parcialmente: "&amp;TRIM(IF(AND($G798="",$H798&lt;&gt;""),"Ano 1 (falta valor unitário); ","")&amp;IF(AND($G798&lt;&gt;"",$H798=""),"Ano 1 (falta quantidade); ","")&amp;IF(AND($J798="",$K798&lt;&gt;""),"Ano 2 (falta valor unitário); ","")&amp;IF(AND($J798&lt;&gt;"",$K798=""),"Ano 2 (falta quantidade); ","")&amp;IF(AND($M798="",$N798&lt;&gt;""),"Ano 3 (falta valor unitário); ","")&amp;IF(AND($M798&lt;&gt;"",$N798=""),"Ano 3 (falta quantidade); ","")&amp;IF(AND($P798="",$Q798&lt;&gt;""),"Ano 4 (falta valor unitário); ","")&amp;IF(AND($P798&lt;&gt;"",$Q798=""),"Ano 4 (falta quantidade); ","")&amp;IF(AND($S798="",$T798&lt;&gt;""),"Ano 5 (falta valor unitário); ","")&amp;IF(AND($S798&lt;&gt;"",$T798=""),"Ano 5 (falta quantidade); ","")&amp;IF(AND($V798="",$W798&lt;&gt;""),"Ano 6 (falta valor unitário); ","")&amp;IF(AND($V798&lt;&gt;"",$W798=""),"Ano 6 (falta quantidade); ","")), IF(NOT(OR(AND($G798&lt;&gt;"",$H798&lt;&gt;""),AND($J798&lt;&gt;"",$K798&lt;&gt;""),AND($M798&lt;&gt;"",$N798&lt;&gt;""),AND($P798&lt;&gt;"",$Q798&lt;&gt;""),AND($S798&lt;&gt;"",$T798&lt;&gt;""),AND($V798&lt;&gt;"",$W798&lt;&gt;""))),"Informe pelo menos um ano completo com valor unitário e quantidade.",IF(AND($C798&lt;&gt;"",$E798&lt;&gt;"",LEFT(TRIM($C798),1)&lt;&gt;LEFT(TRIM($E798),1)),"Categoria e tipo estão incompatíveis.",IF(IF(OR($E798="",$F798=""),FALSE(),IFERROR(COUNTIF(INDIRECT("UNITS_"&amp;SUBSTITUTE(LEFT($E798,FIND(" ",$E798&amp;" ")-1),".","_")),$F798)=0,TRUE())),"Unidade incompatível com o tipo selecionado.",IF(OR(AND(ISNUMBER(SEARCH("comunic",LOWER($B798))),LEFT($E798,3)&lt;&gt;"4.4"),AND(ISNUMBER(SEARCH("monitor",LOWER($B798))),NOT(OR(LEFT($E798,3)="1.5",LEFT($E798,3)="2.5")))),"Revise a classificação do item conforme as regras de preenchimento.",IF(AND($B798&lt;&gt;"",OR(ISNUMBER(SEARCH("outro",LOWER($B798))),ISNUMBER(SEARCH("divers",LOWER($B798))),ISNUMBER(SEARCH("kit",LOWER($B798))),ISNUMBER(SEARCH("ferrament",LOWER($B798))),ISNUMBER(SEARCH("epi",LOWER($B798)))),NOT(OR($Z798&lt;&gt;"",$AA798&lt;&gt;""))),"Descrição muito genérica: detalhe melhor o item e registre o racional no memorial ou em anexo.",IF(AND($Y798=0,$B798&lt;&gt;"",OR($G798&lt;&gt;"",$H798&lt;&gt;"",$J798&lt;&gt;"",$K798&lt;&gt;"",$M798&lt;&gt;"",$N798&lt;&gt;"",$P798&lt;&gt;"",$Q798&lt;&gt;"",$S798&lt;&gt;"",$T798&lt;&gt;"",$V798&lt;&gt;"",$W798&lt;&gt;"")),"O item possui dados lançados, mas o total está zerado. Revise os valores informados.","")))))))))))))))</f>
        <v/>
      </c>
    </row>
    <row r="799" spans="1:35" ht="14.25" customHeight="1" x14ac:dyDescent="0.25">
      <c r="A799" s="57" t="str">
        <f t="shared" si="156"/>
        <v/>
      </c>
      <c r="B799" s="61"/>
      <c r="C799" s="61"/>
      <c r="D799" s="58"/>
      <c r="E799" s="61"/>
      <c r="F799" s="61"/>
      <c r="G799" s="272"/>
      <c r="H799" s="62"/>
      <c r="I799" s="273">
        <f t="shared" si="157"/>
        <v>0</v>
      </c>
      <c r="J799" s="272"/>
      <c r="K799" s="62"/>
      <c r="L799" s="270">
        <f t="shared" si="158"/>
        <v>0</v>
      </c>
      <c r="M799" s="272"/>
      <c r="N799" s="62"/>
      <c r="O799" s="270">
        <f t="shared" si="159"/>
        <v>0</v>
      </c>
      <c r="P799" s="272"/>
      <c r="Q799" s="62"/>
      <c r="R799" s="271">
        <f t="shared" si="160"/>
        <v>0</v>
      </c>
      <c r="S799" s="272"/>
      <c r="T799" s="62"/>
      <c r="U799" s="270">
        <f t="shared" si="161"/>
        <v>0</v>
      </c>
      <c r="V799" s="272"/>
      <c r="W799" s="62"/>
      <c r="X799" s="270">
        <f t="shared" si="162"/>
        <v>0</v>
      </c>
      <c r="Y799" s="270">
        <f t="shared" si="163"/>
        <v>0</v>
      </c>
      <c r="Z799" s="61"/>
      <c r="AA799" s="61"/>
      <c r="AB799" s="60" t="str">
        <f t="shared" si="164"/>
        <v/>
      </c>
      <c r="AC799" s="21" t="b">
        <f t="shared" si="165"/>
        <v>0</v>
      </c>
      <c r="AD799" s="21" t="b">
        <f t="shared" si="166"/>
        <v>0</v>
      </c>
      <c r="AE799" s="21" t="b">
        <f t="shared" si="167"/>
        <v>0</v>
      </c>
      <c r="AF799" s="21" t="b">
        <f ca="1">OR(AND($AC799,NOT($AD799)),AND($AC799,OR(AND($G799="",$H799&lt;&gt;""),AND($G799&lt;&gt;"",$H799=""),AND($J799="",$K799&lt;&gt;""),AND($J799&lt;&gt;"",$K799=""),AND($M799="",$N799&lt;&gt;""),AND($M799&lt;&gt;"",$N799=""),AND($P799="",$Q799&lt;&gt;""),AND($P799&lt;&gt;"",$Q799=""),AND($S799="",$T799&lt;&gt;""),AND($S799&lt;&gt;"",$T799=""),AND($V799="",$W799&lt;&gt;""),AND($V799&lt;&gt;"",$W799=""))),AND($C799&lt;&gt;"",$E799&lt;&gt;"",LEFT(TRIM($C799),1)&lt;&gt;LEFT(TRIM($E799),1)),IF(OR($E799="",$F799=""),FALSE(),IFERROR(COUNTIF(INDIRECT("UNITS_"&amp;SUBSTITUTE(LEFT($E799,FIND(" ",$E799&amp;" ")-1),".","_")),$F799)=0,TRUE())),AND($B799&lt;&gt;"",OR(ISNUMBER(SEARCH("outro",LOWER($B799))),ISNUMBER(SEARCH("divers",LOWER($B799))),ISNUMBER(SEARCH("etc",LOWER($B799))))),OR(AND(ISNUMBER(SEARCH("comunic",LOWER($B799))),LEFT($E799,3)&lt;&gt;"4.4"),AND(ISNUMBER(SEARCH("monitor",LOWER($B799))),NOT(OR(LEFT($E799,3)="1.5",LEFT($E799,3)="2.5")))),AND($B799&lt;&gt;"",OR(LEFT($C799,1)="1",LEFT($C799,1)="2"),$D799=""),AND($D799&lt;&gt;"",NOT(OR(LEFT($C799,1)="1",LEFT($C799,1)="2"))),AND($D799&lt;&gt;"",COUNTIF(' PROJETO'!$B$14:$B$16,$D799)=0),IF($D799="",FALSE(),IF(COUNTIF(' PROJETO'!$B$14:$B$16,$D799)=0,FALSE(),IFERROR(INDEX(' PROJETO'!$C$14:$C$16,MATCH($D799,' PROJETO'!$B$14:$B$16,0))&lt;&gt;"Sim",FALSE()))))</f>
        <v>0</v>
      </c>
      <c r="AG799" s="21" t="b">
        <f>AND($AC799,$Y799&gt;'CONFG.  LISTAS'!$F$4,$Z799="",$AA799="")</f>
        <v>0</v>
      </c>
      <c r="AH799" s="21" t="str">
        <f t="shared" si="168"/>
        <v/>
      </c>
      <c r="AI799" s="43" t="str">
        <f ca="1">IF(NOT($AC799),"",IF(OR($B799="",$C799="",$E799="",$F799=""),"Preencha descrição, categoria, tipo e unidade.",IF(AND($B799&lt;&gt;"",OR(LEFT($C799,1)="1",LEFT($C799,1)="2"),$D799=""),"Informe a prática de restauração para itens diretos.",IF(AND($D799&lt;&gt;"",NOT(OR(LEFT($C799,1)="1",LEFT($C799,1)="2"))),"Custos indiretos não devem pertencer a uma prática específica.",IF(AND($D799&lt;&gt;"",COUNTIF(' PROJETO'!$B$14:$B$16,$D799)=0),"Prática de restauração inválida ou não cadastrada.",IF(IF($D799="",FALSE(),IF(COUNTIF(' PROJETO'!$B$14:$B$16,$D799)=0,FALSE(),IFERROR(INDEX(' PROJETO'!$C$14:$C$16,MATCH($D799,' PROJETO'!$B$14:$B$16,0))&lt;&gt;"Sim",FALSE()))),"A prática informada no item não foi selecionada na aba Projeto.",IF(AND(MAX($I799,$L799,$O799,$R799,$U799,$X799)&gt;'CONFG.  LISTAS'!$F$4,NOT(OR($Z799&lt;&gt;"",$AA799&lt;&gt;""))),"Memorial de cálculo ou anexo obrigatório não informado para item acima do limite.",IF(OR(AND($G799&lt;&gt;"",$H799&lt;&gt;"",OR($G799&lt;=0,$H799&lt;=0)),AND($J799&lt;&gt;"",$K799&lt;&gt;"",OR($J799&lt;=0,$K799&lt;=0)),AND($M799&lt;&gt;"",$N799&lt;&gt;"",OR($M799&lt;=0,$N799&lt;=0)),AND($P799&lt;&gt;"",$Q799&lt;&gt;"",OR($P799&lt;=0,$Q799&lt;=0)),AND($S799&lt;&gt;"",$T799&lt;&gt;"",OR($S799&lt;=0,$T799&lt;=0)),AND($V799&lt;&gt;"",$W799&lt;&gt;"",OR($V799&lt;=0,$W799&lt;=0))),"Revise os valores informados: valor unitário e quantidade devem ser maiores que zero.",IF(OR(AND($G799="",$H799&lt;&gt;""),AND($G799&lt;&gt;"",$H799=""),AND($J799="",$K799&lt;&gt;""),AND($J799&lt;&gt;"",$K799=""),AND($M799="",$N799&lt;&gt;""),AND($M799&lt;&gt;"",$N799=""),AND($P799="",$Q799&lt;&gt;""),AND($P799&lt;&gt;"",$Q799=""),AND($S799="",$T799&lt;&gt;""),AND($S799&lt;&gt;"",$T799=""),AND($V799="",$W799&lt;&gt;""),AND($V799&lt;&gt;"",$W799="")),"Há ano preenchido parcialmente: "&amp;TRIM(IF(AND($G799="",$H799&lt;&gt;""),"Ano 1 (falta valor unitário); ","")&amp;IF(AND($G799&lt;&gt;"",$H799=""),"Ano 1 (falta quantidade); ","")&amp;IF(AND($J799="",$K799&lt;&gt;""),"Ano 2 (falta valor unitário); ","")&amp;IF(AND($J799&lt;&gt;"",$K799=""),"Ano 2 (falta quantidade); ","")&amp;IF(AND($M799="",$N799&lt;&gt;""),"Ano 3 (falta valor unitário); ","")&amp;IF(AND($M799&lt;&gt;"",$N799=""),"Ano 3 (falta quantidade); ","")&amp;IF(AND($P799="",$Q799&lt;&gt;""),"Ano 4 (falta valor unitário); ","")&amp;IF(AND($P799&lt;&gt;"",$Q799=""),"Ano 4 (falta quantidade); ","")&amp;IF(AND($S799="",$T799&lt;&gt;""),"Ano 5 (falta valor unitário); ","")&amp;IF(AND($S799&lt;&gt;"",$T799=""),"Ano 5 (falta quantidade); ","")&amp;IF(AND($V799="",$W799&lt;&gt;""),"Ano 6 (falta valor unitário); ","")&amp;IF(AND($V799&lt;&gt;"",$W799=""),"Ano 6 (falta quantidade); ","")), IF(NOT(OR(AND($G799&lt;&gt;"",$H799&lt;&gt;""),AND($J799&lt;&gt;"",$K799&lt;&gt;""),AND($M799&lt;&gt;"",$N799&lt;&gt;""),AND($P799&lt;&gt;"",$Q799&lt;&gt;""),AND($S799&lt;&gt;"",$T799&lt;&gt;""),AND($V799&lt;&gt;"",$W799&lt;&gt;""))),"Informe pelo menos um ano completo com valor unitário e quantidade.",IF(AND($C799&lt;&gt;"",$E799&lt;&gt;"",LEFT(TRIM($C799),1)&lt;&gt;LEFT(TRIM($E799),1)),"Categoria e tipo estão incompatíveis.",IF(IF(OR($E799="",$F799=""),FALSE(),IFERROR(COUNTIF(INDIRECT("UNITS_"&amp;SUBSTITUTE(LEFT($E799,FIND(" ",$E799&amp;" ")-1),".","_")),$F799)=0,TRUE())),"Unidade incompatível com o tipo selecionado.",IF(OR(AND(ISNUMBER(SEARCH("comunic",LOWER($B799))),LEFT($E799,3)&lt;&gt;"4.4"),AND(ISNUMBER(SEARCH("monitor",LOWER($B799))),NOT(OR(LEFT($E799,3)="1.5",LEFT($E799,3)="2.5")))),"Revise a classificação do item conforme as regras de preenchimento.",IF(AND($B799&lt;&gt;"",OR(ISNUMBER(SEARCH("outro",LOWER($B799))),ISNUMBER(SEARCH("divers",LOWER($B799))),ISNUMBER(SEARCH("kit",LOWER($B799))),ISNUMBER(SEARCH("ferrament",LOWER($B799))),ISNUMBER(SEARCH("epi",LOWER($B799)))),NOT(OR($Z799&lt;&gt;"",$AA799&lt;&gt;""))),"Descrição muito genérica: detalhe melhor o item e registre o racional no memorial ou em anexo.",IF(AND($Y799=0,$B799&lt;&gt;"",OR($G799&lt;&gt;"",$H799&lt;&gt;"",$J799&lt;&gt;"",$K799&lt;&gt;"",$M799&lt;&gt;"",$N799&lt;&gt;"",$P799&lt;&gt;"",$Q799&lt;&gt;"",$S799&lt;&gt;"",$T799&lt;&gt;"",$V799&lt;&gt;"",$W799&lt;&gt;"")),"O item possui dados lançados, mas o total está zerado. Revise os valores informados.","")))))))))))))))</f>
        <v/>
      </c>
    </row>
    <row r="800" spans="1:35" ht="14.25" customHeight="1" x14ac:dyDescent="0.25">
      <c r="A800" s="57" t="str">
        <f t="shared" si="156"/>
        <v/>
      </c>
      <c r="B800" s="58"/>
      <c r="C800" s="58"/>
      <c r="D800" s="58"/>
      <c r="E800" s="58"/>
      <c r="F800" s="58"/>
      <c r="G800" s="269"/>
      <c r="H800" s="59"/>
      <c r="I800" s="273">
        <f t="shared" si="157"/>
        <v>0</v>
      </c>
      <c r="J800" s="269"/>
      <c r="K800" s="59"/>
      <c r="L800" s="270">
        <f t="shared" si="158"/>
        <v>0</v>
      </c>
      <c r="M800" s="269"/>
      <c r="N800" s="59"/>
      <c r="O800" s="270">
        <f t="shared" si="159"/>
        <v>0</v>
      </c>
      <c r="P800" s="269"/>
      <c r="Q800" s="59"/>
      <c r="R800" s="271">
        <f t="shared" si="160"/>
        <v>0</v>
      </c>
      <c r="S800" s="269"/>
      <c r="T800" s="59"/>
      <c r="U800" s="270">
        <f t="shared" si="161"/>
        <v>0</v>
      </c>
      <c r="V800" s="269"/>
      <c r="W800" s="59"/>
      <c r="X800" s="270">
        <f t="shared" si="162"/>
        <v>0</v>
      </c>
      <c r="Y800" s="270">
        <f t="shared" si="163"/>
        <v>0</v>
      </c>
      <c r="Z800" s="58"/>
      <c r="AA800" s="58"/>
      <c r="AB800" s="60" t="str">
        <f t="shared" si="164"/>
        <v/>
      </c>
      <c r="AC800" s="21" t="b">
        <f t="shared" si="165"/>
        <v>0</v>
      </c>
      <c r="AD800" s="21" t="b">
        <f t="shared" si="166"/>
        <v>0</v>
      </c>
      <c r="AE800" s="21" t="b">
        <f t="shared" si="167"/>
        <v>0</v>
      </c>
      <c r="AF800" s="21" t="b">
        <f ca="1">OR(AND($AC800,NOT($AD800)),AND($AC800,OR(AND($G800="",$H800&lt;&gt;""),AND($G800&lt;&gt;"",$H800=""),AND($J800="",$K800&lt;&gt;""),AND($J800&lt;&gt;"",$K800=""),AND($M800="",$N800&lt;&gt;""),AND($M800&lt;&gt;"",$N800=""),AND($P800="",$Q800&lt;&gt;""),AND($P800&lt;&gt;"",$Q800=""),AND($S800="",$T800&lt;&gt;""),AND($S800&lt;&gt;"",$T800=""),AND($V800="",$W800&lt;&gt;""),AND($V800&lt;&gt;"",$W800=""))),AND($C800&lt;&gt;"",$E800&lt;&gt;"",LEFT(TRIM($C800),1)&lt;&gt;LEFT(TRIM($E800),1)),IF(OR($E800="",$F800=""),FALSE(),IFERROR(COUNTIF(INDIRECT("UNITS_"&amp;SUBSTITUTE(LEFT($E800,FIND(" ",$E800&amp;" ")-1),".","_")),$F800)=0,TRUE())),AND($B800&lt;&gt;"",OR(ISNUMBER(SEARCH("outro",LOWER($B800))),ISNUMBER(SEARCH("divers",LOWER($B800))),ISNUMBER(SEARCH("etc",LOWER($B800))))),OR(AND(ISNUMBER(SEARCH("comunic",LOWER($B800))),LEFT($E800,3)&lt;&gt;"4.4"),AND(ISNUMBER(SEARCH("monitor",LOWER($B800))),NOT(OR(LEFT($E800,3)="1.5",LEFT($E800,3)="2.5")))),AND($B800&lt;&gt;"",OR(LEFT($C800,1)="1",LEFT($C800,1)="2"),$D800=""),AND($D800&lt;&gt;"",NOT(OR(LEFT($C800,1)="1",LEFT($C800,1)="2"))),AND($D800&lt;&gt;"",COUNTIF(' PROJETO'!$B$14:$B$16,$D800)=0),IF($D800="",FALSE(),IF(COUNTIF(' PROJETO'!$B$14:$B$16,$D800)=0,FALSE(),IFERROR(INDEX(' PROJETO'!$C$14:$C$16,MATCH($D800,' PROJETO'!$B$14:$B$16,0))&lt;&gt;"Sim",FALSE()))))</f>
        <v>0</v>
      </c>
      <c r="AG800" s="21" t="b">
        <f>AND($AC800,$Y800&gt;'CONFG.  LISTAS'!$F$4,$Z800="",$AA800="")</f>
        <v>0</v>
      </c>
      <c r="AH800" s="21" t="str">
        <f t="shared" si="168"/>
        <v/>
      </c>
      <c r="AI800" s="43" t="str">
        <f ca="1">IF(NOT($AC800),"",IF(OR($B800="",$C800="",$E800="",$F800=""),"Preencha descrição, categoria, tipo e unidade.",IF(AND($B800&lt;&gt;"",OR(LEFT($C800,1)="1",LEFT($C800,1)="2"),$D800=""),"Informe a prática de restauração para itens diretos.",IF(AND($D800&lt;&gt;"",NOT(OR(LEFT($C800,1)="1",LEFT($C800,1)="2"))),"Custos indiretos não devem pertencer a uma prática específica.",IF(AND($D800&lt;&gt;"",COUNTIF(' PROJETO'!$B$14:$B$16,$D800)=0),"Prática de restauração inválida ou não cadastrada.",IF(IF($D800="",FALSE(),IF(COUNTIF(' PROJETO'!$B$14:$B$16,$D800)=0,FALSE(),IFERROR(INDEX(' PROJETO'!$C$14:$C$16,MATCH($D800,' PROJETO'!$B$14:$B$16,0))&lt;&gt;"Sim",FALSE()))),"A prática informada no item não foi selecionada na aba Projeto.",IF(AND(MAX($I800,$L800,$O800,$R800,$U800,$X800)&gt;'CONFG.  LISTAS'!$F$4,NOT(OR($Z800&lt;&gt;"",$AA800&lt;&gt;""))),"Memorial de cálculo ou anexo obrigatório não informado para item acima do limite.",IF(OR(AND($G800&lt;&gt;"",$H800&lt;&gt;"",OR($G800&lt;=0,$H800&lt;=0)),AND($J800&lt;&gt;"",$K800&lt;&gt;"",OR($J800&lt;=0,$K800&lt;=0)),AND($M800&lt;&gt;"",$N800&lt;&gt;"",OR($M800&lt;=0,$N800&lt;=0)),AND($P800&lt;&gt;"",$Q800&lt;&gt;"",OR($P800&lt;=0,$Q800&lt;=0)),AND($S800&lt;&gt;"",$T800&lt;&gt;"",OR($S800&lt;=0,$T800&lt;=0)),AND($V800&lt;&gt;"",$W800&lt;&gt;"",OR($V800&lt;=0,$W800&lt;=0))),"Revise os valores informados: valor unitário e quantidade devem ser maiores que zero.",IF(OR(AND($G800="",$H800&lt;&gt;""),AND($G800&lt;&gt;"",$H800=""),AND($J800="",$K800&lt;&gt;""),AND($J800&lt;&gt;"",$K800=""),AND($M800="",$N800&lt;&gt;""),AND($M800&lt;&gt;"",$N800=""),AND($P800="",$Q800&lt;&gt;""),AND($P800&lt;&gt;"",$Q800=""),AND($S800="",$T800&lt;&gt;""),AND($S800&lt;&gt;"",$T800=""),AND($V800="",$W800&lt;&gt;""),AND($V800&lt;&gt;"",$W800="")),"Há ano preenchido parcialmente: "&amp;TRIM(IF(AND($G800="",$H800&lt;&gt;""),"Ano 1 (falta valor unitário); ","")&amp;IF(AND($G800&lt;&gt;"",$H800=""),"Ano 1 (falta quantidade); ","")&amp;IF(AND($J800="",$K800&lt;&gt;""),"Ano 2 (falta valor unitário); ","")&amp;IF(AND($J800&lt;&gt;"",$K800=""),"Ano 2 (falta quantidade); ","")&amp;IF(AND($M800="",$N800&lt;&gt;""),"Ano 3 (falta valor unitário); ","")&amp;IF(AND($M800&lt;&gt;"",$N800=""),"Ano 3 (falta quantidade); ","")&amp;IF(AND($P800="",$Q800&lt;&gt;""),"Ano 4 (falta valor unitário); ","")&amp;IF(AND($P800&lt;&gt;"",$Q800=""),"Ano 4 (falta quantidade); ","")&amp;IF(AND($S800="",$T800&lt;&gt;""),"Ano 5 (falta valor unitário); ","")&amp;IF(AND($S800&lt;&gt;"",$T800=""),"Ano 5 (falta quantidade); ","")&amp;IF(AND($V800="",$W800&lt;&gt;""),"Ano 6 (falta valor unitário); ","")&amp;IF(AND($V800&lt;&gt;"",$W800=""),"Ano 6 (falta quantidade); ","")), IF(NOT(OR(AND($G800&lt;&gt;"",$H800&lt;&gt;""),AND($J800&lt;&gt;"",$K800&lt;&gt;""),AND($M800&lt;&gt;"",$N800&lt;&gt;""),AND($P800&lt;&gt;"",$Q800&lt;&gt;""),AND($S800&lt;&gt;"",$T800&lt;&gt;""),AND($V800&lt;&gt;"",$W800&lt;&gt;""))),"Informe pelo menos um ano completo com valor unitário e quantidade.",IF(AND($C800&lt;&gt;"",$E800&lt;&gt;"",LEFT(TRIM($C800),1)&lt;&gt;LEFT(TRIM($E800),1)),"Categoria e tipo estão incompatíveis.",IF(IF(OR($E800="",$F800=""),FALSE(),IFERROR(COUNTIF(INDIRECT("UNITS_"&amp;SUBSTITUTE(LEFT($E800,FIND(" ",$E800&amp;" ")-1),".","_")),$F800)=0,TRUE())),"Unidade incompatível com o tipo selecionado.",IF(OR(AND(ISNUMBER(SEARCH("comunic",LOWER($B800))),LEFT($E800,3)&lt;&gt;"4.4"),AND(ISNUMBER(SEARCH("monitor",LOWER($B800))),NOT(OR(LEFT($E800,3)="1.5",LEFT($E800,3)="2.5")))),"Revise a classificação do item conforme as regras de preenchimento.",IF(AND($B800&lt;&gt;"",OR(ISNUMBER(SEARCH("outro",LOWER($B800))),ISNUMBER(SEARCH("divers",LOWER($B800))),ISNUMBER(SEARCH("kit",LOWER($B800))),ISNUMBER(SEARCH("ferrament",LOWER($B800))),ISNUMBER(SEARCH("epi",LOWER($B800)))),NOT(OR($Z800&lt;&gt;"",$AA800&lt;&gt;""))),"Descrição muito genérica: detalhe melhor o item e registre o racional no memorial ou em anexo.",IF(AND($Y800=0,$B800&lt;&gt;"",OR($G800&lt;&gt;"",$H800&lt;&gt;"",$J800&lt;&gt;"",$K800&lt;&gt;"",$M800&lt;&gt;"",$N800&lt;&gt;"",$P800&lt;&gt;"",$Q800&lt;&gt;"",$S800&lt;&gt;"",$T800&lt;&gt;"",$V800&lt;&gt;"",$W800&lt;&gt;"")),"O item possui dados lançados, mas o total está zerado. Revise os valores informados.","")))))))))))))))</f>
        <v/>
      </c>
    </row>
    <row r="801" spans="1:35" ht="14.25" customHeight="1" x14ac:dyDescent="0.25">
      <c r="A801" s="57" t="str">
        <f t="shared" si="156"/>
        <v/>
      </c>
      <c r="B801" s="61"/>
      <c r="C801" s="61"/>
      <c r="D801" s="58"/>
      <c r="E801" s="61"/>
      <c r="F801" s="61"/>
      <c r="G801" s="272"/>
      <c r="H801" s="62"/>
      <c r="I801" s="273">
        <f t="shared" si="157"/>
        <v>0</v>
      </c>
      <c r="J801" s="272"/>
      <c r="K801" s="62"/>
      <c r="L801" s="270">
        <f t="shared" si="158"/>
        <v>0</v>
      </c>
      <c r="M801" s="272"/>
      <c r="N801" s="62"/>
      <c r="O801" s="270">
        <f t="shared" si="159"/>
        <v>0</v>
      </c>
      <c r="P801" s="272"/>
      <c r="Q801" s="62"/>
      <c r="R801" s="271">
        <f t="shared" si="160"/>
        <v>0</v>
      </c>
      <c r="S801" s="272"/>
      <c r="T801" s="62"/>
      <c r="U801" s="270">
        <f t="shared" si="161"/>
        <v>0</v>
      </c>
      <c r="V801" s="272"/>
      <c r="W801" s="62"/>
      <c r="X801" s="270">
        <f t="shared" si="162"/>
        <v>0</v>
      </c>
      <c r="Y801" s="270">
        <f t="shared" si="163"/>
        <v>0</v>
      </c>
      <c r="Z801" s="61"/>
      <c r="AA801" s="61"/>
      <c r="AB801" s="60" t="str">
        <f t="shared" si="164"/>
        <v/>
      </c>
      <c r="AC801" s="21" t="b">
        <f t="shared" si="165"/>
        <v>0</v>
      </c>
      <c r="AD801" s="21" t="b">
        <f t="shared" si="166"/>
        <v>0</v>
      </c>
      <c r="AE801" s="21" t="b">
        <f t="shared" si="167"/>
        <v>0</v>
      </c>
      <c r="AF801" s="21" t="b">
        <f ca="1">OR(AND($AC801,NOT($AD801)),AND($AC801,OR(AND($G801="",$H801&lt;&gt;""),AND($G801&lt;&gt;"",$H801=""),AND($J801="",$K801&lt;&gt;""),AND($J801&lt;&gt;"",$K801=""),AND($M801="",$N801&lt;&gt;""),AND($M801&lt;&gt;"",$N801=""),AND($P801="",$Q801&lt;&gt;""),AND($P801&lt;&gt;"",$Q801=""),AND($S801="",$T801&lt;&gt;""),AND($S801&lt;&gt;"",$T801=""),AND($V801="",$W801&lt;&gt;""),AND($V801&lt;&gt;"",$W801=""))),AND($C801&lt;&gt;"",$E801&lt;&gt;"",LEFT(TRIM($C801),1)&lt;&gt;LEFT(TRIM($E801),1)),IF(OR($E801="",$F801=""),FALSE(),IFERROR(COUNTIF(INDIRECT("UNITS_"&amp;SUBSTITUTE(LEFT($E801,FIND(" ",$E801&amp;" ")-1),".","_")),$F801)=0,TRUE())),AND($B801&lt;&gt;"",OR(ISNUMBER(SEARCH("outro",LOWER($B801))),ISNUMBER(SEARCH("divers",LOWER($B801))),ISNUMBER(SEARCH("etc",LOWER($B801))))),OR(AND(ISNUMBER(SEARCH("comunic",LOWER($B801))),LEFT($E801,3)&lt;&gt;"4.4"),AND(ISNUMBER(SEARCH("monitor",LOWER($B801))),NOT(OR(LEFT($E801,3)="1.5",LEFT($E801,3)="2.5")))),AND($B801&lt;&gt;"",OR(LEFT($C801,1)="1",LEFT($C801,1)="2"),$D801=""),AND($D801&lt;&gt;"",NOT(OR(LEFT($C801,1)="1",LEFT($C801,1)="2"))),AND($D801&lt;&gt;"",COUNTIF(' PROJETO'!$B$14:$B$16,$D801)=0),IF($D801="",FALSE(),IF(COUNTIF(' PROJETO'!$B$14:$B$16,$D801)=0,FALSE(),IFERROR(INDEX(' PROJETO'!$C$14:$C$16,MATCH($D801,' PROJETO'!$B$14:$B$16,0))&lt;&gt;"Sim",FALSE()))))</f>
        <v>0</v>
      </c>
      <c r="AG801" s="21" t="b">
        <f>AND($AC801,$Y801&gt;'CONFG.  LISTAS'!$F$4,$Z801="",$AA801="")</f>
        <v>0</v>
      </c>
      <c r="AH801" s="21" t="str">
        <f t="shared" si="168"/>
        <v/>
      </c>
      <c r="AI801" s="43" t="str">
        <f ca="1">IF(NOT($AC801),"",IF(OR($B801="",$C801="",$E801="",$F801=""),"Preencha descrição, categoria, tipo e unidade.",IF(AND($B801&lt;&gt;"",OR(LEFT($C801,1)="1",LEFT($C801,1)="2"),$D801=""),"Informe a prática de restauração para itens diretos.",IF(AND($D801&lt;&gt;"",NOT(OR(LEFT($C801,1)="1",LEFT($C801,1)="2"))),"Custos indiretos não devem pertencer a uma prática específica.",IF(AND($D801&lt;&gt;"",COUNTIF(' PROJETO'!$B$14:$B$16,$D801)=0),"Prática de restauração inválida ou não cadastrada.",IF(IF($D801="",FALSE(),IF(COUNTIF(' PROJETO'!$B$14:$B$16,$D801)=0,FALSE(),IFERROR(INDEX(' PROJETO'!$C$14:$C$16,MATCH($D801,' PROJETO'!$B$14:$B$16,0))&lt;&gt;"Sim",FALSE()))),"A prática informada no item não foi selecionada na aba Projeto.",IF(AND(MAX($I801,$L801,$O801,$R801,$U801,$X801)&gt;'CONFG.  LISTAS'!$F$4,NOT(OR($Z801&lt;&gt;"",$AA801&lt;&gt;""))),"Memorial de cálculo ou anexo obrigatório não informado para item acima do limite.",IF(OR(AND($G801&lt;&gt;"",$H801&lt;&gt;"",OR($G801&lt;=0,$H801&lt;=0)),AND($J801&lt;&gt;"",$K801&lt;&gt;"",OR($J801&lt;=0,$K801&lt;=0)),AND($M801&lt;&gt;"",$N801&lt;&gt;"",OR($M801&lt;=0,$N801&lt;=0)),AND($P801&lt;&gt;"",$Q801&lt;&gt;"",OR($P801&lt;=0,$Q801&lt;=0)),AND($S801&lt;&gt;"",$T801&lt;&gt;"",OR($S801&lt;=0,$T801&lt;=0)),AND($V801&lt;&gt;"",$W801&lt;&gt;"",OR($V801&lt;=0,$W801&lt;=0))),"Revise os valores informados: valor unitário e quantidade devem ser maiores que zero.",IF(OR(AND($G801="",$H801&lt;&gt;""),AND($G801&lt;&gt;"",$H801=""),AND($J801="",$K801&lt;&gt;""),AND($J801&lt;&gt;"",$K801=""),AND($M801="",$N801&lt;&gt;""),AND($M801&lt;&gt;"",$N801=""),AND($P801="",$Q801&lt;&gt;""),AND($P801&lt;&gt;"",$Q801=""),AND($S801="",$T801&lt;&gt;""),AND($S801&lt;&gt;"",$T801=""),AND($V801="",$W801&lt;&gt;""),AND($V801&lt;&gt;"",$W801="")),"Há ano preenchido parcialmente: "&amp;TRIM(IF(AND($G801="",$H801&lt;&gt;""),"Ano 1 (falta valor unitário); ","")&amp;IF(AND($G801&lt;&gt;"",$H801=""),"Ano 1 (falta quantidade); ","")&amp;IF(AND($J801="",$K801&lt;&gt;""),"Ano 2 (falta valor unitário); ","")&amp;IF(AND($J801&lt;&gt;"",$K801=""),"Ano 2 (falta quantidade); ","")&amp;IF(AND($M801="",$N801&lt;&gt;""),"Ano 3 (falta valor unitário); ","")&amp;IF(AND($M801&lt;&gt;"",$N801=""),"Ano 3 (falta quantidade); ","")&amp;IF(AND($P801="",$Q801&lt;&gt;""),"Ano 4 (falta valor unitário); ","")&amp;IF(AND($P801&lt;&gt;"",$Q801=""),"Ano 4 (falta quantidade); ","")&amp;IF(AND($S801="",$T801&lt;&gt;""),"Ano 5 (falta valor unitário); ","")&amp;IF(AND($S801&lt;&gt;"",$T801=""),"Ano 5 (falta quantidade); ","")&amp;IF(AND($V801="",$W801&lt;&gt;""),"Ano 6 (falta valor unitário); ","")&amp;IF(AND($V801&lt;&gt;"",$W801=""),"Ano 6 (falta quantidade); ","")), IF(NOT(OR(AND($G801&lt;&gt;"",$H801&lt;&gt;""),AND($J801&lt;&gt;"",$K801&lt;&gt;""),AND($M801&lt;&gt;"",$N801&lt;&gt;""),AND($P801&lt;&gt;"",$Q801&lt;&gt;""),AND($S801&lt;&gt;"",$T801&lt;&gt;""),AND($V801&lt;&gt;"",$W801&lt;&gt;""))),"Informe pelo menos um ano completo com valor unitário e quantidade.",IF(AND($C801&lt;&gt;"",$E801&lt;&gt;"",LEFT(TRIM($C801),1)&lt;&gt;LEFT(TRIM($E801),1)),"Categoria e tipo estão incompatíveis.",IF(IF(OR($E801="",$F801=""),FALSE(),IFERROR(COUNTIF(INDIRECT("UNITS_"&amp;SUBSTITUTE(LEFT($E801,FIND(" ",$E801&amp;" ")-1),".","_")),$F801)=0,TRUE())),"Unidade incompatível com o tipo selecionado.",IF(OR(AND(ISNUMBER(SEARCH("comunic",LOWER($B801))),LEFT($E801,3)&lt;&gt;"4.4"),AND(ISNUMBER(SEARCH("monitor",LOWER($B801))),NOT(OR(LEFT($E801,3)="1.5",LEFT($E801,3)="2.5")))),"Revise a classificação do item conforme as regras de preenchimento.",IF(AND($B801&lt;&gt;"",OR(ISNUMBER(SEARCH("outro",LOWER($B801))),ISNUMBER(SEARCH("divers",LOWER($B801))),ISNUMBER(SEARCH("kit",LOWER($B801))),ISNUMBER(SEARCH("ferrament",LOWER($B801))),ISNUMBER(SEARCH("epi",LOWER($B801)))),NOT(OR($Z801&lt;&gt;"",$AA801&lt;&gt;""))),"Descrição muito genérica: detalhe melhor o item e registre o racional no memorial ou em anexo.",IF(AND($Y801=0,$B801&lt;&gt;"",OR($G801&lt;&gt;"",$H801&lt;&gt;"",$J801&lt;&gt;"",$K801&lt;&gt;"",$M801&lt;&gt;"",$N801&lt;&gt;"",$P801&lt;&gt;"",$Q801&lt;&gt;"",$S801&lt;&gt;"",$T801&lt;&gt;"",$V801&lt;&gt;"",$W801&lt;&gt;"")),"O item possui dados lançados, mas o total está zerado. Revise os valores informados.","")))))))))))))))</f>
        <v/>
      </c>
    </row>
    <row r="802" spans="1:35" ht="14.25" customHeight="1" x14ac:dyDescent="0.25">
      <c r="A802" s="57" t="str">
        <f t="shared" si="156"/>
        <v/>
      </c>
      <c r="B802" s="58"/>
      <c r="C802" s="58"/>
      <c r="D802" s="58"/>
      <c r="E802" s="58"/>
      <c r="F802" s="58"/>
      <c r="G802" s="269"/>
      <c r="H802" s="59"/>
      <c r="I802" s="273">
        <f t="shared" si="157"/>
        <v>0</v>
      </c>
      <c r="J802" s="269"/>
      <c r="K802" s="59"/>
      <c r="L802" s="270">
        <f t="shared" si="158"/>
        <v>0</v>
      </c>
      <c r="M802" s="269"/>
      <c r="N802" s="59"/>
      <c r="O802" s="270">
        <f t="shared" si="159"/>
        <v>0</v>
      </c>
      <c r="P802" s="269"/>
      <c r="Q802" s="59"/>
      <c r="R802" s="271">
        <f t="shared" si="160"/>
        <v>0</v>
      </c>
      <c r="S802" s="269"/>
      <c r="T802" s="59"/>
      <c r="U802" s="270">
        <f t="shared" si="161"/>
        <v>0</v>
      </c>
      <c r="V802" s="269"/>
      <c r="W802" s="59"/>
      <c r="X802" s="270">
        <f t="shared" si="162"/>
        <v>0</v>
      </c>
      <c r="Y802" s="270">
        <f t="shared" si="163"/>
        <v>0</v>
      </c>
      <c r="Z802" s="58"/>
      <c r="AA802" s="58"/>
      <c r="AB802" s="60" t="str">
        <f t="shared" si="164"/>
        <v/>
      </c>
      <c r="AC802" s="21" t="b">
        <f t="shared" si="165"/>
        <v>0</v>
      </c>
      <c r="AD802" s="21" t="b">
        <f t="shared" si="166"/>
        <v>0</v>
      </c>
      <c r="AE802" s="21" t="b">
        <f t="shared" si="167"/>
        <v>0</v>
      </c>
      <c r="AF802" s="21" t="b">
        <f ca="1">OR(AND($AC802,NOT($AD802)),AND($AC802,OR(AND($G802="",$H802&lt;&gt;""),AND($G802&lt;&gt;"",$H802=""),AND($J802="",$K802&lt;&gt;""),AND($J802&lt;&gt;"",$K802=""),AND($M802="",$N802&lt;&gt;""),AND($M802&lt;&gt;"",$N802=""),AND($P802="",$Q802&lt;&gt;""),AND($P802&lt;&gt;"",$Q802=""),AND($S802="",$T802&lt;&gt;""),AND($S802&lt;&gt;"",$T802=""),AND($V802="",$W802&lt;&gt;""),AND($V802&lt;&gt;"",$W802=""))),AND($C802&lt;&gt;"",$E802&lt;&gt;"",LEFT(TRIM($C802),1)&lt;&gt;LEFT(TRIM($E802),1)),IF(OR($E802="",$F802=""),FALSE(),IFERROR(COUNTIF(INDIRECT("UNITS_"&amp;SUBSTITUTE(LEFT($E802,FIND(" ",$E802&amp;" ")-1),".","_")),$F802)=0,TRUE())),AND($B802&lt;&gt;"",OR(ISNUMBER(SEARCH("outro",LOWER($B802))),ISNUMBER(SEARCH("divers",LOWER($B802))),ISNUMBER(SEARCH("etc",LOWER($B802))))),OR(AND(ISNUMBER(SEARCH("comunic",LOWER($B802))),LEFT($E802,3)&lt;&gt;"4.4"),AND(ISNUMBER(SEARCH("monitor",LOWER($B802))),NOT(OR(LEFT($E802,3)="1.5",LEFT($E802,3)="2.5")))),AND($B802&lt;&gt;"",OR(LEFT($C802,1)="1",LEFT($C802,1)="2"),$D802=""),AND($D802&lt;&gt;"",NOT(OR(LEFT($C802,1)="1",LEFT($C802,1)="2"))),AND($D802&lt;&gt;"",COUNTIF(' PROJETO'!$B$14:$B$16,$D802)=0),IF($D802="",FALSE(),IF(COUNTIF(' PROJETO'!$B$14:$B$16,$D802)=0,FALSE(),IFERROR(INDEX(' PROJETO'!$C$14:$C$16,MATCH($D802,' PROJETO'!$B$14:$B$16,0))&lt;&gt;"Sim",FALSE()))))</f>
        <v>0</v>
      </c>
      <c r="AG802" s="21" t="b">
        <f>AND($AC802,$Y802&gt;'CONFG.  LISTAS'!$F$4,$Z802="",$AA802="")</f>
        <v>0</v>
      </c>
      <c r="AH802" s="21" t="str">
        <f t="shared" si="168"/>
        <v/>
      </c>
      <c r="AI802" s="43" t="str">
        <f ca="1">IF(NOT($AC802),"",IF(OR($B802="",$C802="",$E802="",$F802=""),"Preencha descrição, categoria, tipo e unidade.",IF(AND($B802&lt;&gt;"",OR(LEFT($C802,1)="1",LEFT($C802,1)="2"),$D802=""),"Informe a prática de restauração para itens diretos.",IF(AND($D802&lt;&gt;"",NOT(OR(LEFT($C802,1)="1",LEFT($C802,1)="2"))),"Custos indiretos não devem pertencer a uma prática específica.",IF(AND($D802&lt;&gt;"",COUNTIF(' PROJETO'!$B$14:$B$16,$D802)=0),"Prática de restauração inválida ou não cadastrada.",IF(IF($D802="",FALSE(),IF(COUNTIF(' PROJETO'!$B$14:$B$16,$D802)=0,FALSE(),IFERROR(INDEX(' PROJETO'!$C$14:$C$16,MATCH($D802,' PROJETO'!$B$14:$B$16,0))&lt;&gt;"Sim",FALSE()))),"A prática informada no item não foi selecionada na aba Projeto.",IF(AND(MAX($I802,$L802,$O802,$R802,$U802,$X802)&gt;'CONFG.  LISTAS'!$F$4,NOT(OR($Z802&lt;&gt;"",$AA802&lt;&gt;""))),"Memorial de cálculo ou anexo obrigatório não informado para item acima do limite.",IF(OR(AND($G802&lt;&gt;"",$H802&lt;&gt;"",OR($G802&lt;=0,$H802&lt;=0)),AND($J802&lt;&gt;"",$K802&lt;&gt;"",OR($J802&lt;=0,$K802&lt;=0)),AND($M802&lt;&gt;"",$N802&lt;&gt;"",OR($M802&lt;=0,$N802&lt;=0)),AND($P802&lt;&gt;"",$Q802&lt;&gt;"",OR($P802&lt;=0,$Q802&lt;=0)),AND($S802&lt;&gt;"",$T802&lt;&gt;"",OR($S802&lt;=0,$T802&lt;=0)),AND($V802&lt;&gt;"",$W802&lt;&gt;"",OR($V802&lt;=0,$W802&lt;=0))),"Revise os valores informados: valor unitário e quantidade devem ser maiores que zero.",IF(OR(AND($G802="",$H802&lt;&gt;""),AND($G802&lt;&gt;"",$H802=""),AND($J802="",$K802&lt;&gt;""),AND($J802&lt;&gt;"",$K802=""),AND($M802="",$N802&lt;&gt;""),AND($M802&lt;&gt;"",$N802=""),AND($P802="",$Q802&lt;&gt;""),AND($P802&lt;&gt;"",$Q802=""),AND($S802="",$T802&lt;&gt;""),AND($S802&lt;&gt;"",$T802=""),AND($V802="",$W802&lt;&gt;""),AND($V802&lt;&gt;"",$W802="")),"Há ano preenchido parcialmente: "&amp;TRIM(IF(AND($G802="",$H802&lt;&gt;""),"Ano 1 (falta valor unitário); ","")&amp;IF(AND($G802&lt;&gt;"",$H802=""),"Ano 1 (falta quantidade); ","")&amp;IF(AND($J802="",$K802&lt;&gt;""),"Ano 2 (falta valor unitário); ","")&amp;IF(AND($J802&lt;&gt;"",$K802=""),"Ano 2 (falta quantidade); ","")&amp;IF(AND($M802="",$N802&lt;&gt;""),"Ano 3 (falta valor unitário); ","")&amp;IF(AND($M802&lt;&gt;"",$N802=""),"Ano 3 (falta quantidade); ","")&amp;IF(AND($P802="",$Q802&lt;&gt;""),"Ano 4 (falta valor unitário); ","")&amp;IF(AND($P802&lt;&gt;"",$Q802=""),"Ano 4 (falta quantidade); ","")&amp;IF(AND($S802="",$T802&lt;&gt;""),"Ano 5 (falta valor unitário); ","")&amp;IF(AND($S802&lt;&gt;"",$T802=""),"Ano 5 (falta quantidade); ","")&amp;IF(AND($V802="",$W802&lt;&gt;""),"Ano 6 (falta valor unitário); ","")&amp;IF(AND($V802&lt;&gt;"",$W802=""),"Ano 6 (falta quantidade); ","")), IF(NOT(OR(AND($G802&lt;&gt;"",$H802&lt;&gt;""),AND($J802&lt;&gt;"",$K802&lt;&gt;""),AND($M802&lt;&gt;"",$N802&lt;&gt;""),AND($P802&lt;&gt;"",$Q802&lt;&gt;""),AND($S802&lt;&gt;"",$T802&lt;&gt;""),AND($V802&lt;&gt;"",$W802&lt;&gt;""))),"Informe pelo menos um ano completo com valor unitário e quantidade.",IF(AND($C802&lt;&gt;"",$E802&lt;&gt;"",LEFT(TRIM($C802),1)&lt;&gt;LEFT(TRIM($E802),1)),"Categoria e tipo estão incompatíveis.",IF(IF(OR($E802="",$F802=""),FALSE(),IFERROR(COUNTIF(INDIRECT("UNITS_"&amp;SUBSTITUTE(LEFT($E802,FIND(" ",$E802&amp;" ")-1),".","_")),$F802)=0,TRUE())),"Unidade incompatível com o tipo selecionado.",IF(OR(AND(ISNUMBER(SEARCH("comunic",LOWER($B802))),LEFT($E802,3)&lt;&gt;"4.4"),AND(ISNUMBER(SEARCH("monitor",LOWER($B802))),NOT(OR(LEFT($E802,3)="1.5",LEFT($E802,3)="2.5")))),"Revise a classificação do item conforme as regras de preenchimento.",IF(AND($B802&lt;&gt;"",OR(ISNUMBER(SEARCH("outro",LOWER($B802))),ISNUMBER(SEARCH("divers",LOWER($B802))),ISNUMBER(SEARCH("kit",LOWER($B802))),ISNUMBER(SEARCH("ferrament",LOWER($B802))),ISNUMBER(SEARCH("epi",LOWER($B802)))),NOT(OR($Z802&lt;&gt;"",$AA802&lt;&gt;""))),"Descrição muito genérica: detalhe melhor o item e registre o racional no memorial ou em anexo.",IF(AND($Y802=0,$B802&lt;&gt;"",OR($G802&lt;&gt;"",$H802&lt;&gt;"",$J802&lt;&gt;"",$K802&lt;&gt;"",$M802&lt;&gt;"",$N802&lt;&gt;"",$P802&lt;&gt;"",$Q802&lt;&gt;"",$S802&lt;&gt;"",$T802&lt;&gt;"",$V802&lt;&gt;"",$W802&lt;&gt;"")),"O item possui dados lançados, mas o total está zerado. Revise os valores informados.","")))))))))))))))</f>
        <v/>
      </c>
    </row>
    <row r="803" spans="1:35" ht="14.25" customHeight="1" x14ac:dyDescent="0.25">
      <c r="A803" s="57" t="str">
        <f t="shared" si="156"/>
        <v/>
      </c>
      <c r="B803" s="61"/>
      <c r="C803" s="61"/>
      <c r="D803" s="58"/>
      <c r="E803" s="61"/>
      <c r="F803" s="61"/>
      <c r="G803" s="272"/>
      <c r="H803" s="62"/>
      <c r="I803" s="273">
        <f t="shared" si="157"/>
        <v>0</v>
      </c>
      <c r="J803" s="272"/>
      <c r="K803" s="62"/>
      <c r="L803" s="270">
        <f t="shared" si="158"/>
        <v>0</v>
      </c>
      <c r="M803" s="272"/>
      <c r="N803" s="62"/>
      <c r="O803" s="270">
        <f t="shared" si="159"/>
        <v>0</v>
      </c>
      <c r="P803" s="272"/>
      <c r="Q803" s="62"/>
      <c r="R803" s="271">
        <f t="shared" si="160"/>
        <v>0</v>
      </c>
      <c r="S803" s="272"/>
      <c r="T803" s="62"/>
      <c r="U803" s="270">
        <f t="shared" si="161"/>
        <v>0</v>
      </c>
      <c r="V803" s="272"/>
      <c r="W803" s="62"/>
      <c r="X803" s="270">
        <f t="shared" si="162"/>
        <v>0</v>
      </c>
      <c r="Y803" s="270">
        <f t="shared" si="163"/>
        <v>0</v>
      </c>
      <c r="Z803" s="61"/>
      <c r="AA803" s="61"/>
      <c r="AB803" s="60" t="str">
        <f t="shared" si="164"/>
        <v/>
      </c>
      <c r="AC803" s="21" t="b">
        <f t="shared" si="165"/>
        <v>0</v>
      </c>
      <c r="AD803" s="21" t="b">
        <f t="shared" si="166"/>
        <v>0</v>
      </c>
      <c r="AE803" s="21" t="b">
        <f t="shared" si="167"/>
        <v>0</v>
      </c>
      <c r="AF803" s="21" t="b">
        <f ca="1">OR(AND($AC803,NOT($AD803)),AND($AC803,OR(AND($G803="",$H803&lt;&gt;""),AND($G803&lt;&gt;"",$H803=""),AND($J803="",$K803&lt;&gt;""),AND($J803&lt;&gt;"",$K803=""),AND($M803="",$N803&lt;&gt;""),AND($M803&lt;&gt;"",$N803=""),AND($P803="",$Q803&lt;&gt;""),AND($P803&lt;&gt;"",$Q803=""),AND($S803="",$T803&lt;&gt;""),AND($S803&lt;&gt;"",$T803=""),AND($V803="",$W803&lt;&gt;""),AND($V803&lt;&gt;"",$W803=""))),AND($C803&lt;&gt;"",$E803&lt;&gt;"",LEFT(TRIM($C803),1)&lt;&gt;LEFT(TRIM($E803),1)),IF(OR($E803="",$F803=""),FALSE(),IFERROR(COUNTIF(INDIRECT("UNITS_"&amp;SUBSTITUTE(LEFT($E803,FIND(" ",$E803&amp;" ")-1),".","_")),$F803)=0,TRUE())),AND($B803&lt;&gt;"",OR(ISNUMBER(SEARCH("outro",LOWER($B803))),ISNUMBER(SEARCH("divers",LOWER($B803))),ISNUMBER(SEARCH("etc",LOWER($B803))))),OR(AND(ISNUMBER(SEARCH("comunic",LOWER($B803))),LEFT($E803,3)&lt;&gt;"4.4"),AND(ISNUMBER(SEARCH("monitor",LOWER($B803))),NOT(OR(LEFT($E803,3)="1.5",LEFT($E803,3)="2.5")))),AND($B803&lt;&gt;"",OR(LEFT($C803,1)="1",LEFT($C803,1)="2"),$D803=""),AND($D803&lt;&gt;"",NOT(OR(LEFT($C803,1)="1",LEFT($C803,1)="2"))),AND($D803&lt;&gt;"",COUNTIF(' PROJETO'!$B$14:$B$16,$D803)=0),IF($D803="",FALSE(),IF(COUNTIF(' PROJETO'!$B$14:$B$16,$D803)=0,FALSE(),IFERROR(INDEX(' PROJETO'!$C$14:$C$16,MATCH($D803,' PROJETO'!$B$14:$B$16,0))&lt;&gt;"Sim",FALSE()))))</f>
        <v>0</v>
      </c>
      <c r="AG803" s="21" t="b">
        <f>AND($AC803,$Y803&gt;'CONFG.  LISTAS'!$F$4,$Z803="",$AA803="")</f>
        <v>0</v>
      </c>
      <c r="AH803" s="21" t="str">
        <f t="shared" si="168"/>
        <v/>
      </c>
      <c r="AI803" s="43" t="str">
        <f ca="1">IF(NOT($AC803),"",IF(OR($B803="",$C803="",$E803="",$F803=""),"Preencha descrição, categoria, tipo e unidade.",IF(AND($B803&lt;&gt;"",OR(LEFT($C803,1)="1",LEFT($C803,1)="2"),$D803=""),"Informe a prática de restauração para itens diretos.",IF(AND($D803&lt;&gt;"",NOT(OR(LEFT($C803,1)="1",LEFT($C803,1)="2"))),"Custos indiretos não devem pertencer a uma prática específica.",IF(AND($D803&lt;&gt;"",COUNTIF(' PROJETO'!$B$14:$B$16,$D803)=0),"Prática de restauração inválida ou não cadastrada.",IF(IF($D803="",FALSE(),IF(COUNTIF(' PROJETO'!$B$14:$B$16,$D803)=0,FALSE(),IFERROR(INDEX(' PROJETO'!$C$14:$C$16,MATCH($D803,' PROJETO'!$B$14:$B$16,0))&lt;&gt;"Sim",FALSE()))),"A prática informada no item não foi selecionada na aba Projeto.",IF(AND(MAX($I803,$L803,$O803,$R803,$U803,$X803)&gt;'CONFG.  LISTAS'!$F$4,NOT(OR($Z803&lt;&gt;"",$AA803&lt;&gt;""))),"Memorial de cálculo ou anexo obrigatório não informado para item acima do limite.",IF(OR(AND($G803&lt;&gt;"",$H803&lt;&gt;"",OR($G803&lt;=0,$H803&lt;=0)),AND($J803&lt;&gt;"",$K803&lt;&gt;"",OR($J803&lt;=0,$K803&lt;=0)),AND($M803&lt;&gt;"",$N803&lt;&gt;"",OR($M803&lt;=0,$N803&lt;=0)),AND($P803&lt;&gt;"",$Q803&lt;&gt;"",OR($P803&lt;=0,$Q803&lt;=0)),AND($S803&lt;&gt;"",$T803&lt;&gt;"",OR($S803&lt;=0,$T803&lt;=0)),AND($V803&lt;&gt;"",$W803&lt;&gt;"",OR($V803&lt;=0,$W803&lt;=0))),"Revise os valores informados: valor unitário e quantidade devem ser maiores que zero.",IF(OR(AND($G803="",$H803&lt;&gt;""),AND($G803&lt;&gt;"",$H803=""),AND($J803="",$K803&lt;&gt;""),AND($J803&lt;&gt;"",$K803=""),AND($M803="",$N803&lt;&gt;""),AND($M803&lt;&gt;"",$N803=""),AND($P803="",$Q803&lt;&gt;""),AND($P803&lt;&gt;"",$Q803=""),AND($S803="",$T803&lt;&gt;""),AND($S803&lt;&gt;"",$T803=""),AND($V803="",$W803&lt;&gt;""),AND($V803&lt;&gt;"",$W803="")),"Há ano preenchido parcialmente: "&amp;TRIM(IF(AND($G803="",$H803&lt;&gt;""),"Ano 1 (falta valor unitário); ","")&amp;IF(AND($G803&lt;&gt;"",$H803=""),"Ano 1 (falta quantidade); ","")&amp;IF(AND($J803="",$K803&lt;&gt;""),"Ano 2 (falta valor unitário); ","")&amp;IF(AND($J803&lt;&gt;"",$K803=""),"Ano 2 (falta quantidade); ","")&amp;IF(AND($M803="",$N803&lt;&gt;""),"Ano 3 (falta valor unitário); ","")&amp;IF(AND($M803&lt;&gt;"",$N803=""),"Ano 3 (falta quantidade); ","")&amp;IF(AND($P803="",$Q803&lt;&gt;""),"Ano 4 (falta valor unitário); ","")&amp;IF(AND($P803&lt;&gt;"",$Q803=""),"Ano 4 (falta quantidade); ","")&amp;IF(AND($S803="",$T803&lt;&gt;""),"Ano 5 (falta valor unitário); ","")&amp;IF(AND($S803&lt;&gt;"",$T803=""),"Ano 5 (falta quantidade); ","")&amp;IF(AND($V803="",$W803&lt;&gt;""),"Ano 6 (falta valor unitário); ","")&amp;IF(AND($V803&lt;&gt;"",$W803=""),"Ano 6 (falta quantidade); ","")), IF(NOT(OR(AND($G803&lt;&gt;"",$H803&lt;&gt;""),AND($J803&lt;&gt;"",$K803&lt;&gt;""),AND($M803&lt;&gt;"",$N803&lt;&gt;""),AND($P803&lt;&gt;"",$Q803&lt;&gt;""),AND($S803&lt;&gt;"",$T803&lt;&gt;""),AND($V803&lt;&gt;"",$W803&lt;&gt;""))),"Informe pelo menos um ano completo com valor unitário e quantidade.",IF(AND($C803&lt;&gt;"",$E803&lt;&gt;"",LEFT(TRIM($C803),1)&lt;&gt;LEFT(TRIM($E803),1)),"Categoria e tipo estão incompatíveis.",IF(IF(OR($E803="",$F803=""),FALSE(),IFERROR(COUNTIF(INDIRECT("UNITS_"&amp;SUBSTITUTE(LEFT($E803,FIND(" ",$E803&amp;" ")-1),".","_")),$F803)=0,TRUE())),"Unidade incompatível com o tipo selecionado.",IF(OR(AND(ISNUMBER(SEARCH("comunic",LOWER($B803))),LEFT($E803,3)&lt;&gt;"4.4"),AND(ISNUMBER(SEARCH("monitor",LOWER($B803))),NOT(OR(LEFT($E803,3)="1.5",LEFT($E803,3)="2.5")))),"Revise a classificação do item conforme as regras de preenchimento.",IF(AND($B803&lt;&gt;"",OR(ISNUMBER(SEARCH("outro",LOWER($B803))),ISNUMBER(SEARCH("divers",LOWER($B803))),ISNUMBER(SEARCH("kit",LOWER($B803))),ISNUMBER(SEARCH("ferrament",LOWER($B803))),ISNUMBER(SEARCH("epi",LOWER($B803)))),NOT(OR($Z803&lt;&gt;"",$AA803&lt;&gt;""))),"Descrição muito genérica: detalhe melhor o item e registre o racional no memorial ou em anexo.",IF(AND($Y803=0,$B803&lt;&gt;"",OR($G803&lt;&gt;"",$H803&lt;&gt;"",$J803&lt;&gt;"",$K803&lt;&gt;"",$M803&lt;&gt;"",$N803&lt;&gt;"",$P803&lt;&gt;"",$Q803&lt;&gt;"",$S803&lt;&gt;"",$T803&lt;&gt;"",$V803&lt;&gt;"",$W803&lt;&gt;"")),"O item possui dados lançados, mas o total está zerado. Revise os valores informados.","")))))))))))))))</f>
        <v/>
      </c>
    </row>
    <row r="804" spans="1:35" ht="14.25" customHeight="1" x14ac:dyDescent="0.25">
      <c r="A804" s="57" t="str">
        <f t="shared" si="156"/>
        <v/>
      </c>
      <c r="B804" s="58"/>
      <c r="C804" s="58"/>
      <c r="D804" s="58"/>
      <c r="E804" s="58"/>
      <c r="F804" s="58"/>
      <c r="G804" s="269"/>
      <c r="H804" s="59"/>
      <c r="I804" s="273">
        <f t="shared" si="157"/>
        <v>0</v>
      </c>
      <c r="J804" s="269"/>
      <c r="K804" s="59"/>
      <c r="L804" s="270">
        <f t="shared" si="158"/>
        <v>0</v>
      </c>
      <c r="M804" s="269"/>
      <c r="N804" s="59"/>
      <c r="O804" s="270">
        <f t="shared" si="159"/>
        <v>0</v>
      </c>
      <c r="P804" s="269"/>
      <c r="Q804" s="59"/>
      <c r="R804" s="271">
        <f t="shared" si="160"/>
        <v>0</v>
      </c>
      <c r="S804" s="269"/>
      <c r="T804" s="59"/>
      <c r="U804" s="270">
        <f t="shared" si="161"/>
        <v>0</v>
      </c>
      <c r="V804" s="269"/>
      <c r="W804" s="59"/>
      <c r="X804" s="270">
        <f t="shared" si="162"/>
        <v>0</v>
      </c>
      <c r="Y804" s="270">
        <f t="shared" si="163"/>
        <v>0</v>
      </c>
      <c r="Z804" s="58"/>
      <c r="AA804" s="58"/>
      <c r="AB804" s="60" t="str">
        <f t="shared" si="164"/>
        <v/>
      </c>
      <c r="AC804" s="21" t="b">
        <f t="shared" si="165"/>
        <v>0</v>
      </c>
      <c r="AD804" s="21" t="b">
        <f t="shared" si="166"/>
        <v>0</v>
      </c>
      <c r="AE804" s="21" t="b">
        <f t="shared" si="167"/>
        <v>0</v>
      </c>
      <c r="AF804" s="21" t="b">
        <f ca="1">OR(AND($AC804,NOT($AD804)),AND($AC804,OR(AND($G804="",$H804&lt;&gt;""),AND($G804&lt;&gt;"",$H804=""),AND($J804="",$K804&lt;&gt;""),AND($J804&lt;&gt;"",$K804=""),AND($M804="",$N804&lt;&gt;""),AND($M804&lt;&gt;"",$N804=""),AND($P804="",$Q804&lt;&gt;""),AND($P804&lt;&gt;"",$Q804=""),AND($S804="",$T804&lt;&gt;""),AND($S804&lt;&gt;"",$T804=""),AND($V804="",$W804&lt;&gt;""),AND($V804&lt;&gt;"",$W804=""))),AND($C804&lt;&gt;"",$E804&lt;&gt;"",LEFT(TRIM($C804),1)&lt;&gt;LEFT(TRIM($E804),1)),IF(OR($E804="",$F804=""),FALSE(),IFERROR(COUNTIF(INDIRECT("UNITS_"&amp;SUBSTITUTE(LEFT($E804,FIND(" ",$E804&amp;" ")-1),".","_")),$F804)=0,TRUE())),AND($B804&lt;&gt;"",OR(ISNUMBER(SEARCH("outro",LOWER($B804))),ISNUMBER(SEARCH("divers",LOWER($B804))),ISNUMBER(SEARCH("etc",LOWER($B804))))),OR(AND(ISNUMBER(SEARCH("comunic",LOWER($B804))),LEFT($E804,3)&lt;&gt;"4.4"),AND(ISNUMBER(SEARCH("monitor",LOWER($B804))),NOT(OR(LEFT($E804,3)="1.5",LEFT($E804,3)="2.5")))),AND($B804&lt;&gt;"",OR(LEFT($C804,1)="1",LEFT($C804,1)="2"),$D804=""),AND($D804&lt;&gt;"",NOT(OR(LEFT($C804,1)="1",LEFT($C804,1)="2"))),AND($D804&lt;&gt;"",COUNTIF(' PROJETO'!$B$14:$B$16,$D804)=0),IF($D804="",FALSE(),IF(COUNTIF(' PROJETO'!$B$14:$B$16,$D804)=0,FALSE(),IFERROR(INDEX(' PROJETO'!$C$14:$C$16,MATCH($D804,' PROJETO'!$B$14:$B$16,0))&lt;&gt;"Sim",FALSE()))))</f>
        <v>0</v>
      </c>
      <c r="AG804" s="21" t="b">
        <f>AND($AC804,$Y804&gt;'CONFG.  LISTAS'!$F$4,$Z804="",$AA804="")</f>
        <v>0</v>
      </c>
      <c r="AH804" s="21" t="str">
        <f t="shared" si="168"/>
        <v/>
      </c>
      <c r="AI804" s="43" t="str">
        <f ca="1">IF(NOT($AC804),"",IF(OR($B804="",$C804="",$E804="",$F804=""),"Preencha descrição, categoria, tipo e unidade.",IF(AND($B804&lt;&gt;"",OR(LEFT($C804,1)="1",LEFT($C804,1)="2"),$D804=""),"Informe a prática de restauração para itens diretos.",IF(AND($D804&lt;&gt;"",NOT(OR(LEFT($C804,1)="1",LEFT($C804,1)="2"))),"Custos indiretos não devem pertencer a uma prática específica.",IF(AND($D804&lt;&gt;"",COUNTIF(' PROJETO'!$B$14:$B$16,$D804)=0),"Prática de restauração inválida ou não cadastrada.",IF(IF($D804="",FALSE(),IF(COUNTIF(' PROJETO'!$B$14:$B$16,$D804)=0,FALSE(),IFERROR(INDEX(' PROJETO'!$C$14:$C$16,MATCH($D804,' PROJETO'!$B$14:$B$16,0))&lt;&gt;"Sim",FALSE()))),"A prática informada no item não foi selecionada na aba Projeto.",IF(AND(MAX($I804,$L804,$O804,$R804,$U804,$X804)&gt;'CONFG.  LISTAS'!$F$4,NOT(OR($Z804&lt;&gt;"",$AA804&lt;&gt;""))),"Memorial de cálculo ou anexo obrigatório não informado para item acima do limite.",IF(OR(AND($G804&lt;&gt;"",$H804&lt;&gt;"",OR($G804&lt;=0,$H804&lt;=0)),AND($J804&lt;&gt;"",$K804&lt;&gt;"",OR($J804&lt;=0,$K804&lt;=0)),AND($M804&lt;&gt;"",$N804&lt;&gt;"",OR($M804&lt;=0,$N804&lt;=0)),AND($P804&lt;&gt;"",$Q804&lt;&gt;"",OR($P804&lt;=0,$Q804&lt;=0)),AND($S804&lt;&gt;"",$T804&lt;&gt;"",OR($S804&lt;=0,$T804&lt;=0)),AND($V804&lt;&gt;"",$W804&lt;&gt;"",OR($V804&lt;=0,$W804&lt;=0))),"Revise os valores informados: valor unitário e quantidade devem ser maiores que zero.",IF(OR(AND($G804="",$H804&lt;&gt;""),AND($G804&lt;&gt;"",$H804=""),AND($J804="",$K804&lt;&gt;""),AND($J804&lt;&gt;"",$K804=""),AND($M804="",$N804&lt;&gt;""),AND($M804&lt;&gt;"",$N804=""),AND($P804="",$Q804&lt;&gt;""),AND($P804&lt;&gt;"",$Q804=""),AND($S804="",$T804&lt;&gt;""),AND($S804&lt;&gt;"",$T804=""),AND($V804="",$W804&lt;&gt;""),AND($V804&lt;&gt;"",$W804="")),"Há ano preenchido parcialmente: "&amp;TRIM(IF(AND($G804="",$H804&lt;&gt;""),"Ano 1 (falta valor unitário); ","")&amp;IF(AND($G804&lt;&gt;"",$H804=""),"Ano 1 (falta quantidade); ","")&amp;IF(AND($J804="",$K804&lt;&gt;""),"Ano 2 (falta valor unitário); ","")&amp;IF(AND($J804&lt;&gt;"",$K804=""),"Ano 2 (falta quantidade); ","")&amp;IF(AND($M804="",$N804&lt;&gt;""),"Ano 3 (falta valor unitário); ","")&amp;IF(AND($M804&lt;&gt;"",$N804=""),"Ano 3 (falta quantidade); ","")&amp;IF(AND($P804="",$Q804&lt;&gt;""),"Ano 4 (falta valor unitário); ","")&amp;IF(AND($P804&lt;&gt;"",$Q804=""),"Ano 4 (falta quantidade); ","")&amp;IF(AND($S804="",$T804&lt;&gt;""),"Ano 5 (falta valor unitário); ","")&amp;IF(AND($S804&lt;&gt;"",$T804=""),"Ano 5 (falta quantidade); ","")&amp;IF(AND($V804="",$W804&lt;&gt;""),"Ano 6 (falta valor unitário); ","")&amp;IF(AND($V804&lt;&gt;"",$W804=""),"Ano 6 (falta quantidade); ","")), IF(NOT(OR(AND($G804&lt;&gt;"",$H804&lt;&gt;""),AND($J804&lt;&gt;"",$K804&lt;&gt;""),AND($M804&lt;&gt;"",$N804&lt;&gt;""),AND($P804&lt;&gt;"",$Q804&lt;&gt;""),AND($S804&lt;&gt;"",$T804&lt;&gt;""),AND($V804&lt;&gt;"",$W804&lt;&gt;""))),"Informe pelo menos um ano completo com valor unitário e quantidade.",IF(AND($C804&lt;&gt;"",$E804&lt;&gt;"",LEFT(TRIM($C804),1)&lt;&gt;LEFT(TRIM($E804),1)),"Categoria e tipo estão incompatíveis.",IF(IF(OR($E804="",$F804=""),FALSE(),IFERROR(COUNTIF(INDIRECT("UNITS_"&amp;SUBSTITUTE(LEFT($E804,FIND(" ",$E804&amp;" ")-1),".","_")),$F804)=0,TRUE())),"Unidade incompatível com o tipo selecionado.",IF(OR(AND(ISNUMBER(SEARCH("comunic",LOWER($B804))),LEFT($E804,3)&lt;&gt;"4.4"),AND(ISNUMBER(SEARCH("monitor",LOWER($B804))),NOT(OR(LEFT($E804,3)="1.5",LEFT($E804,3)="2.5")))),"Revise a classificação do item conforme as regras de preenchimento.",IF(AND($B804&lt;&gt;"",OR(ISNUMBER(SEARCH("outro",LOWER($B804))),ISNUMBER(SEARCH("divers",LOWER($B804))),ISNUMBER(SEARCH("kit",LOWER($B804))),ISNUMBER(SEARCH("ferrament",LOWER($B804))),ISNUMBER(SEARCH("epi",LOWER($B804)))),NOT(OR($Z804&lt;&gt;"",$AA804&lt;&gt;""))),"Descrição muito genérica: detalhe melhor o item e registre o racional no memorial ou em anexo.",IF(AND($Y804=0,$B804&lt;&gt;"",OR($G804&lt;&gt;"",$H804&lt;&gt;"",$J804&lt;&gt;"",$K804&lt;&gt;"",$M804&lt;&gt;"",$N804&lt;&gt;"",$P804&lt;&gt;"",$Q804&lt;&gt;"",$S804&lt;&gt;"",$T804&lt;&gt;"",$V804&lt;&gt;"",$W804&lt;&gt;"")),"O item possui dados lançados, mas o total está zerado. Revise os valores informados.","")))))))))))))))</f>
        <v/>
      </c>
    </row>
    <row r="805" spans="1:35" ht="14.25" customHeight="1" x14ac:dyDescent="0.25">
      <c r="A805" s="57" t="str">
        <f t="shared" si="156"/>
        <v/>
      </c>
      <c r="B805" s="61"/>
      <c r="C805" s="61"/>
      <c r="D805" s="58"/>
      <c r="E805" s="61"/>
      <c r="F805" s="61"/>
      <c r="G805" s="272"/>
      <c r="H805" s="62"/>
      <c r="I805" s="273">
        <f t="shared" si="157"/>
        <v>0</v>
      </c>
      <c r="J805" s="272"/>
      <c r="K805" s="62"/>
      <c r="L805" s="270">
        <f t="shared" si="158"/>
        <v>0</v>
      </c>
      <c r="M805" s="272"/>
      <c r="N805" s="62"/>
      <c r="O805" s="270">
        <f t="shared" si="159"/>
        <v>0</v>
      </c>
      <c r="P805" s="272"/>
      <c r="Q805" s="62"/>
      <c r="R805" s="271">
        <f t="shared" si="160"/>
        <v>0</v>
      </c>
      <c r="S805" s="272"/>
      <c r="T805" s="62"/>
      <c r="U805" s="270">
        <f t="shared" si="161"/>
        <v>0</v>
      </c>
      <c r="V805" s="272"/>
      <c r="W805" s="62"/>
      <c r="X805" s="270">
        <f t="shared" si="162"/>
        <v>0</v>
      </c>
      <c r="Y805" s="270">
        <f t="shared" si="163"/>
        <v>0</v>
      </c>
      <c r="Z805" s="61"/>
      <c r="AA805" s="61"/>
      <c r="AB805" s="60" t="str">
        <f t="shared" si="164"/>
        <v/>
      </c>
      <c r="AC805" s="21" t="b">
        <f t="shared" si="165"/>
        <v>0</v>
      </c>
      <c r="AD805" s="21" t="b">
        <f t="shared" si="166"/>
        <v>0</v>
      </c>
      <c r="AE805" s="21" t="b">
        <f t="shared" si="167"/>
        <v>0</v>
      </c>
      <c r="AF805" s="21" t="b">
        <f ca="1">OR(AND($AC805,NOT($AD805)),AND($AC805,OR(AND($G805="",$H805&lt;&gt;""),AND($G805&lt;&gt;"",$H805=""),AND($J805="",$K805&lt;&gt;""),AND($J805&lt;&gt;"",$K805=""),AND($M805="",$N805&lt;&gt;""),AND($M805&lt;&gt;"",$N805=""),AND($P805="",$Q805&lt;&gt;""),AND($P805&lt;&gt;"",$Q805=""),AND($S805="",$T805&lt;&gt;""),AND($S805&lt;&gt;"",$T805=""),AND($V805="",$W805&lt;&gt;""),AND($V805&lt;&gt;"",$W805=""))),AND($C805&lt;&gt;"",$E805&lt;&gt;"",LEFT(TRIM($C805),1)&lt;&gt;LEFT(TRIM($E805),1)),IF(OR($E805="",$F805=""),FALSE(),IFERROR(COUNTIF(INDIRECT("UNITS_"&amp;SUBSTITUTE(LEFT($E805,FIND(" ",$E805&amp;" ")-1),".","_")),$F805)=0,TRUE())),AND($B805&lt;&gt;"",OR(ISNUMBER(SEARCH("outro",LOWER($B805))),ISNUMBER(SEARCH("divers",LOWER($B805))),ISNUMBER(SEARCH("etc",LOWER($B805))))),OR(AND(ISNUMBER(SEARCH("comunic",LOWER($B805))),LEFT($E805,3)&lt;&gt;"4.4"),AND(ISNUMBER(SEARCH("monitor",LOWER($B805))),NOT(OR(LEFT($E805,3)="1.5",LEFT($E805,3)="2.5")))),AND($B805&lt;&gt;"",OR(LEFT($C805,1)="1",LEFT($C805,1)="2"),$D805=""),AND($D805&lt;&gt;"",NOT(OR(LEFT($C805,1)="1",LEFT($C805,1)="2"))),AND($D805&lt;&gt;"",COUNTIF(' PROJETO'!$B$14:$B$16,$D805)=0),IF($D805="",FALSE(),IF(COUNTIF(' PROJETO'!$B$14:$B$16,$D805)=0,FALSE(),IFERROR(INDEX(' PROJETO'!$C$14:$C$16,MATCH($D805,' PROJETO'!$B$14:$B$16,0))&lt;&gt;"Sim",FALSE()))))</f>
        <v>0</v>
      </c>
      <c r="AG805" s="21" t="b">
        <f>AND($AC805,$Y805&gt;'CONFG.  LISTAS'!$F$4,$Z805="",$AA805="")</f>
        <v>0</v>
      </c>
      <c r="AH805" s="21" t="str">
        <f t="shared" si="168"/>
        <v/>
      </c>
      <c r="AI805" s="43" t="str">
        <f ca="1">IF(NOT($AC805),"",IF(OR($B805="",$C805="",$E805="",$F805=""),"Preencha descrição, categoria, tipo e unidade.",IF(AND($B805&lt;&gt;"",OR(LEFT($C805,1)="1",LEFT($C805,1)="2"),$D805=""),"Informe a prática de restauração para itens diretos.",IF(AND($D805&lt;&gt;"",NOT(OR(LEFT($C805,1)="1",LEFT($C805,1)="2"))),"Custos indiretos não devem pertencer a uma prática específica.",IF(AND($D805&lt;&gt;"",COUNTIF(' PROJETO'!$B$14:$B$16,$D805)=0),"Prática de restauração inválida ou não cadastrada.",IF(IF($D805="",FALSE(),IF(COUNTIF(' PROJETO'!$B$14:$B$16,$D805)=0,FALSE(),IFERROR(INDEX(' PROJETO'!$C$14:$C$16,MATCH($D805,' PROJETO'!$B$14:$B$16,0))&lt;&gt;"Sim",FALSE()))),"A prática informada no item não foi selecionada na aba Projeto.",IF(AND(MAX($I805,$L805,$O805,$R805,$U805,$X805)&gt;'CONFG.  LISTAS'!$F$4,NOT(OR($Z805&lt;&gt;"",$AA805&lt;&gt;""))),"Memorial de cálculo ou anexo obrigatório não informado para item acima do limite.",IF(OR(AND($G805&lt;&gt;"",$H805&lt;&gt;"",OR($G805&lt;=0,$H805&lt;=0)),AND($J805&lt;&gt;"",$K805&lt;&gt;"",OR($J805&lt;=0,$K805&lt;=0)),AND($M805&lt;&gt;"",$N805&lt;&gt;"",OR($M805&lt;=0,$N805&lt;=0)),AND($P805&lt;&gt;"",$Q805&lt;&gt;"",OR($P805&lt;=0,$Q805&lt;=0)),AND($S805&lt;&gt;"",$T805&lt;&gt;"",OR($S805&lt;=0,$T805&lt;=0)),AND($V805&lt;&gt;"",$W805&lt;&gt;"",OR($V805&lt;=0,$W805&lt;=0))),"Revise os valores informados: valor unitário e quantidade devem ser maiores que zero.",IF(OR(AND($G805="",$H805&lt;&gt;""),AND($G805&lt;&gt;"",$H805=""),AND($J805="",$K805&lt;&gt;""),AND($J805&lt;&gt;"",$K805=""),AND($M805="",$N805&lt;&gt;""),AND($M805&lt;&gt;"",$N805=""),AND($P805="",$Q805&lt;&gt;""),AND($P805&lt;&gt;"",$Q805=""),AND($S805="",$T805&lt;&gt;""),AND($S805&lt;&gt;"",$T805=""),AND($V805="",$W805&lt;&gt;""),AND($V805&lt;&gt;"",$W805="")),"Há ano preenchido parcialmente: "&amp;TRIM(IF(AND($G805="",$H805&lt;&gt;""),"Ano 1 (falta valor unitário); ","")&amp;IF(AND($G805&lt;&gt;"",$H805=""),"Ano 1 (falta quantidade); ","")&amp;IF(AND($J805="",$K805&lt;&gt;""),"Ano 2 (falta valor unitário); ","")&amp;IF(AND($J805&lt;&gt;"",$K805=""),"Ano 2 (falta quantidade); ","")&amp;IF(AND($M805="",$N805&lt;&gt;""),"Ano 3 (falta valor unitário); ","")&amp;IF(AND($M805&lt;&gt;"",$N805=""),"Ano 3 (falta quantidade); ","")&amp;IF(AND($P805="",$Q805&lt;&gt;""),"Ano 4 (falta valor unitário); ","")&amp;IF(AND($P805&lt;&gt;"",$Q805=""),"Ano 4 (falta quantidade); ","")&amp;IF(AND($S805="",$T805&lt;&gt;""),"Ano 5 (falta valor unitário); ","")&amp;IF(AND($S805&lt;&gt;"",$T805=""),"Ano 5 (falta quantidade); ","")&amp;IF(AND($V805="",$W805&lt;&gt;""),"Ano 6 (falta valor unitário); ","")&amp;IF(AND($V805&lt;&gt;"",$W805=""),"Ano 6 (falta quantidade); ","")), IF(NOT(OR(AND($G805&lt;&gt;"",$H805&lt;&gt;""),AND($J805&lt;&gt;"",$K805&lt;&gt;""),AND($M805&lt;&gt;"",$N805&lt;&gt;""),AND($P805&lt;&gt;"",$Q805&lt;&gt;""),AND($S805&lt;&gt;"",$T805&lt;&gt;""),AND($V805&lt;&gt;"",$W805&lt;&gt;""))),"Informe pelo menos um ano completo com valor unitário e quantidade.",IF(AND($C805&lt;&gt;"",$E805&lt;&gt;"",LEFT(TRIM($C805),1)&lt;&gt;LEFT(TRIM($E805),1)),"Categoria e tipo estão incompatíveis.",IF(IF(OR($E805="",$F805=""),FALSE(),IFERROR(COUNTIF(INDIRECT("UNITS_"&amp;SUBSTITUTE(LEFT($E805,FIND(" ",$E805&amp;" ")-1),".","_")),$F805)=0,TRUE())),"Unidade incompatível com o tipo selecionado.",IF(OR(AND(ISNUMBER(SEARCH("comunic",LOWER($B805))),LEFT($E805,3)&lt;&gt;"4.4"),AND(ISNUMBER(SEARCH("monitor",LOWER($B805))),NOT(OR(LEFT($E805,3)="1.5",LEFT($E805,3)="2.5")))),"Revise a classificação do item conforme as regras de preenchimento.",IF(AND($B805&lt;&gt;"",OR(ISNUMBER(SEARCH("outro",LOWER($B805))),ISNUMBER(SEARCH("divers",LOWER($B805))),ISNUMBER(SEARCH("kit",LOWER($B805))),ISNUMBER(SEARCH("ferrament",LOWER($B805))),ISNUMBER(SEARCH("epi",LOWER($B805)))),NOT(OR($Z805&lt;&gt;"",$AA805&lt;&gt;""))),"Descrição muito genérica: detalhe melhor o item e registre o racional no memorial ou em anexo.",IF(AND($Y805=0,$B805&lt;&gt;"",OR($G805&lt;&gt;"",$H805&lt;&gt;"",$J805&lt;&gt;"",$K805&lt;&gt;"",$M805&lt;&gt;"",$N805&lt;&gt;"",$P805&lt;&gt;"",$Q805&lt;&gt;"",$S805&lt;&gt;"",$T805&lt;&gt;"",$V805&lt;&gt;"",$W805&lt;&gt;"")),"O item possui dados lançados, mas o total está zerado. Revise os valores informados.","")))))))))))))))</f>
        <v/>
      </c>
    </row>
    <row r="806" spans="1:35" ht="14.25" customHeight="1" x14ac:dyDescent="0.25">
      <c r="A806" s="57" t="str">
        <f t="shared" si="156"/>
        <v/>
      </c>
      <c r="B806" s="58"/>
      <c r="C806" s="58"/>
      <c r="D806" s="58"/>
      <c r="E806" s="58"/>
      <c r="F806" s="58"/>
      <c r="G806" s="269"/>
      <c r="H806" s="59"/>
      <c r="I806" s="273">
        <f t="shared" si="157"/>
        <v>0</v>
      </c>
      <c r="J806" s="269"/>
      <c r="K806" s="59"/>
      <c r="L806" s="270">
        <f t="shared" si="158"/>
        <v>0</v>
      </c>
      <c r="M806" s="269"/>
      <c r="N806" s="59"/>
      <c r="O806" s="270">
        <f t="shared" si="159"/>
        <v>0</v>
      </c>
      <c r="P806" s="269"/>
      <c r="Q806" s="59"/>
      <c r="R806" s="271">
        <f t="shared" si="160"/>
        <v>0</v>
      </c>
      <c r="S806" s="269"/>
      <c r="T806" s="59"/>
      <c r="U806" s="270">
        <f t="shared" si="161"/>
        <v>0</v>
      </c>
      <c r="V806" s="269"/>
      <c r="W806" s="59"/>
      <c r="X806" s="270">
        <f t="shared" si="162"/>
        <v>0</v>
      </c>
      <c r="Y806" s="270">
        <f t="shared" si="163"/>
        <v>0</v>
      </c>
      <c r="Z806" s="58"/>
      <c r="AA806" s="58"/>
      <c r="AB806" s="60" t="str">
        <f t="shared" si="164"/>
        <v/>
      </c>
      <c r="AC806" s="21" t="b">
        <f t="shared" si="165"/>
        <v>0</v>
      </c>
      <c r="AD806" s="21" t="b">
        <f t="shared" si="166"/>
        <v>0</v>
      </c>
      <c r="AE806" s="21" t="b">
        <f t="shared" si="167"/>
        <v>0</v>
      </c>
      <c r="AF806" s="21" t="b">
        <f ca="1">OR(AND($AC806,NOT($AD806)),AND($AC806,OR(AND($G806="",$H806&lt;&gt;""),AND($G806&lt;&gt;"",$H806=""),AND($J806="",$K806&lt;&gt;""),AND($J806&lt;&gt;"",$K806=""),AND($M806="",$N806&lt;&gt;""),AND($M806&lt;&gt;"",$N806=""),AND($P806="",$Q806&lt;&gt;""),AND($P806&lt;&gt;"",$Q806=""),AND($S806="",$T806&lt;&gt;""),AND($S806&lt;&gt;"",$T806=""),AND($V806="",$W806&lt;&gt;""),AND($V806&lt;&gt;"",$W806=""))),AND($C806&lt;&gt;"",$E806&lt;&gt;"",LEFT(TRIM($C806),1)&lt;&gt;LEFT(TRIM($E806),1)),IF(OR($E806="",$F806=""),FALSE(),IFERROR(COUNTIF(INDIRECT("UNITS_"&amp;SUBSTITUTE(LEFT($E806,FIND(" ",$E806&amp;" ")-1),".","_")),$F806)=0,TRUE())),AND($B806&lt;&gt;"",OR(ISNUMBER(SEARCH("outro",LOWER($B806))),ISNUMBER(SEARCH("divers",LOWER($B806))),ISNUMBER(SEARCH("etc",LOWER($B806))))),OR(AND(ISNUMBER(SEARCH("comunic",LOWER($B806))),LEFT($E806,3)&lt;&gt;"4.4"),AND(ISNUMBER(SEARCH("monitor",LOWER($B806))),NOT(OR(LEFT($E806,3)="1.5",LEFT($E806,3)="2.5")))),AND($B806&lt;&gt;"",OR(LEFT($C806,1)="1",LEFT($C806,1)="2"),$D806=""),AND($D806&lt;&gt;"",NOT(OR(LEFT($C806,1)="1",LEFT($C806,1)="2"))),AND($D806&lt;&gt;"",COUNTIF(' PROJETO'!$B$14:$B$16,$D806)=0),IF($D806="",FALSE(),IF(COUNTIF(' PROJETO'!$B$14:$B$16,$D806)=0,FALSE(),IFERROR(INDEX(' PROJETO'!$C$14:$C$16,MATCH($D806,' PROJETO'!$B$14:$B$16,0))&lt;&gt;"Sim",FALSE()))))</f>
        <v>0</v>
      </c>
      <c r="AG806" s="21" t="b">
        <f>AND($AC806,$Y806&gt;'CONFG.  LISTAS'!$F$4,$Z806="",$AA806="")</f>
        <v>0</v>
      </c>
      <c r="AH806" s="21" t="str">
        <f t="shared" si="168"/>
        <v/>
      </c>
      <c r="AI806" s="43" t="str">
        <f ca="1">IF(NOT($AC806),"",IF(OR($B806="",$C806="",$E806="",$F806=""),"Preencha descrição, categoria, tipo e unidade.",IF(AND($B806&lt;&gt;"",OR(LEFT($C806,1)="1",LEFT($C806,1)="2"),$D806=""),"Informe a prática de restauração para itens diretos.",IF(AND($D806&lt;&gt;"",NOT(OR(LEFT($C806,1)="1",LEFT($C806,1)="2"))),"Custos indiretos não devem pertencer a uma prática específica.",IF(AND($D806&lt;&gt;"",COUNTIF(' PROJETO'!$B$14:$B$16,$D806)=0),"Prática de restauração inválida ou não cadastrada.",IF(IF($D806="",FALSE(),IF(COUNTIF(' PROJETO'!$B$14:$B$16,$D806)=0,FALSE(),IFERROR(INDEX(' PROJETO'!$C$14:$C$16,MATCH($D806,' PROJETO'!$B$14:$B$16,0))&lt;&gt;"Sim",FALSE()))),"A prática informada no item não foi selecionada na aba Projeto.",IF(AND(MAX($I806,$L806,$O806,$R806,$U806,$X806)&gt;'CONFG.  LISTAS'!$F$4,NOT(OR($Z806&lt;&gt;"",$AA806&lt;&gt;""))),"Memorial de cálculo ou anexo obrigatório não informado para item acima do limite.",IF(OR(AND($G806&lt;&gt;"",$H806&lt;&gt;"",OR($G806&lt;=0,$H806&lt;=0)),AND($J806&lt;&gt;"",$K806&lt;&gt;"",OR($J806&lt;=0,$K806&lt;=0)),AND($M806&lt;&gt;"",$N806&lt;&gt;"",OR($M806&lt;=0,$N806&lt;=0)),AND($P806&lt;&gt;"",$Q806&lt;&gt;"",OR($P806&lt;=0,$Q806&lt;=0)),AND($S806&lt;&gt;"",$T806&lt;&gt;"",OR($S806&lt;=0,$T806&lt;=0)),AND($V806&lt;&gt;"",$W806&lt;&gt;"",OR($V806&lt;=0,$W806&lt;=0))),"Revise os valores informados: valor unitário e quantidade devem ser maiores que zero.",IF(OR(AND($G806="",$H806&lt;&gt;""),AND($G806&lt;&gt;"",$H806=""),AND($J806="",$K806&lt;&gt;""),AND($J806&lt;&gt;"",$K806=""),AND($M806="",$N806&lt;&gt;""),AND($M806&lt;&gt;"",$N806=""),AND($P806="",$Q806&lt;&gt;""),AND($P806&lt;&gt;"",$Q806=""),AND($S806="",$T806&lt;&gt;""),AND($S806&lt;&gt;"",$T806=""),AND($V806="",$W806&lt;&gt;""),AND($V806&lt;&gt;"",$W806="")),"Há ano preenchido parcialmente: "&amp;TRIM(IF(AND($G806="",$H806&lt;&gt;""),"Ano 1 (falta valor unitário); ","")&amp;IF(AND($G806&lt;&gt;"",$H806=""),"Ano 1 (falta quantidade); ","")&amp;IF(AND($J806="",$K806&lt;&gt;""),"Ano 2 (falta valor unitário); ","")&amp;IF(AND($J806&lt;&gt;"",$K806=""),"Ano 2 (falta quantidade); ","")&amp;IF(AND($M806="",$N806&lt;&gt;""),"Ano 3 (falta valor unitário); ","")&amp;IF(AND($M806&lt;&gt;"",$N806=""),"Ano 3 (falta quantidade); ","")&amp;IF(AND($P806="",$Q806&lt;&gt;""),"Ano 4 (falta valor unitário); ","")&amp;IF(AND($P806&lt;&gt;"",$Q806=""),"Ano 4 (falta quantidade); ","")&amp;IF(AND($S806="",$T806&lt;&gt;""),"Ano 5 (falta valor unitário); ","")&amp;IF(AND($S806&lt;&gt;"",$T806=""),"Ano 5 (falta quantidade); ","")&amp;IF(AND($V806="",$W806&lt;&gt;""),"Ano 6 (falta valor unitário); ","")&amp;IF(AND($V806&lt;&gt;"",$W806=""),"Ano 6 (falta quantidade); ","")), IF(NOT(OR(AND($G806&lt;&gt;"",$H806&lt;&gt;""),AND($J806&lt;&gt;"",$K806&lt;&gt;""),AND($M806&lt;&gt;"",$N806&lt;&gt;""),AND($P806&lt;&gt;"",$Q806&lt;&gt;""),AND($S806&lt;&gt;"",$T806&lt;&gt;""),AND($V806&lt;&gt;"",$W806&lt;&gt;""))),"Informe pelo menos um ano completo com valor unitário e quantidade.",IF(AND($C806&lt;&gt;"",$E806&lt;&gt;"",LEFT(TRIM($C806),1)&lt;&gt;LEFT(TRIM($E806),1)),"Categoria e tipo estão incompatíveis.",IF(IF(OR($E806="",$F806=""),FALSE(),IFERROR(COUNTIF(INDIRECT("UNITS_"&amp;SUBSTITUTE(LEFT($E806,FIND(" ",$E806&amp;" ")-1),".","_")),$F806)=0,TRUE())),"Unidade incompatível com o tipo selecionado.",IF(OR(AND(ISNUMBER(SEARCH("comunic",LOWER($B806))),LEFT($E806,3)&lt;&gt;"4.4"),AND(ISNUMBER(SEARCH("monitor",LOWER($B806))),NOT(OR(LEFT($E806,3)="1.5",LEFT($E806,3)="2.5")))),"Revise a classificação do item conforme as regras de preenchimento.",IF(AND($B806&lt;&gt;"",OR(ISNUMBER(SEARCH("outro",LOWER($B806))),ISNUMBER(SEARCH("divers",LOWER($B806))),ISNUMBER(SEARCH("kit",LOWER($B806))),ISNUMBER(SEARCH("ferrament",LOWER($B806))),ISNUMBER(SEARCH("epi",LOWER($B806)))),NOT(OR($Z806&lt;&gt;"",$AA806&lt;&gt;""))),"Descrição muito genérica: detalhe melhor o item e registre o racional no memorial ou em anexo.",IF(AND($Y806=0,$B806&lt;&gt;"",OR($G806&lt;&gt;"",$H806&lt;&gt;"",$J806&lt;&gt;"",$K806&lt;&gt;"",$M806&lt;&gt;"",$N806&lt;&gt;"",$P806&lt;&gt;"",$Q806&lt;&gt;"",$S806&lt;&gt;"",$T806&lt;&gt;"",$V806&lt;&gt;"",$W806&lt;&gt;"")),"O item possui dados lançados, mas o total está zerado. Revise os valores informados.","")))))))))))))))</f>
        <v/>
      </c>
    </row>
    <row r="807" spans="1:35" ht="14.25" customHeight="1" x14ac:dyDescent="0.25">
      <c r="A807" s="57" t="str">
        <f t="shared" si="156"/>
        <v/>
      </c>
      <c r="B807" s="61"/>
      <c r="C807" s="61"/>
      <c r="D807" s="58"/>
      <c r="E807" s="61"/>
      <c r="F807" s="61"/>
      <c r="G807" s="272"/>
      <c r="H807" s="62"/>
      <c r="I807" s="273">
        <f t="shared" si="157"/>
        <v>0</v>
      </c>
      <c r="J807" s="272"/>
      <c r="K807" s="62"/>
      <c r="L807" s="270">
        <f t="shared" si="158"/>
        <v>0</v>
      </c>
      <c r="M807" s="272"/>
      <c r="N807" s="62"/>
      <c r="O807" s="270">
        <f t="shared" si="159"/>
        <v>0</v>
      </c>
      <c r="P807" s="272"/>
      <c r="Q807" s="62"/>
      <c r="R807" s="271">
        <f t="shared" si="160"/>
        <v>0</v>
      </c>
      <c r="S807" s="272"/>
      <c r="T807" s="62"/>
      <c r="U807" s="270">
        <f t="shared" si="161"/>
        <v>0</v>
      </c>
      <c r="V807" s="272"/>
      <c r="W807" s="62"/>
      <c r="X807" s="270">
        <f t="shared" si="162"/>
        <v>0</v>
      </c>
      <c r="Y807" s="270">
        <f t="shared" si="163"/>
        <v>0</v>
      </c>
      <c r="Z807" s="61"/>
      <c r="AA807" s="61"/>
      <c r="AB807" s="60" t="str">
        <f t="shared" si="164"/>
        <v/>
      </c>
      <c r="AC807" s="21" t="b">
        <f t="shared" si="165"/>
        <v>0</v>
      </c>
      <c r="AD807" s="21" t="b">
        <f t="shared" si="166"/>
        <v>0</v>
      </c>
      <c r="AE807" s="21" t="b">
        <f t="shared" si="167"/>
        <v>0</v>
      </c>
      <c r="AF807" s="21" t="b">
        <f ca="1">OR(AND($AC807,NOT($AD807)),AND($AC807,OR(AND($G807="",$H807&lt;&gt;""),AND($G807&lt;&gt;"",$H807=""),AND($J807="",$K807&lt;&gt;""),AND($J807&lt;&gt;"",$K807=""),AND($M807="",$N807&lt;&gt;""),AND($M807&lt;&gt;"",$N807=""),AND($P807="",$Q807&lt;&gt;""),AND($P807&lt;&gt;"",$Q807=""),AND($S807="",$T807&lt;&gt;""),AND($S807&lt;&gt;"",$T807=""),AND($V807="",$W807&lt;&gt;""),AND($V807&lt;&gt;"",$W807=""))),AND($C807&lt;&gt;"",$E807&lt;&gt;"",LEFT(TRIM($C807),1)&lt;&gt;LEFT(TRIM($E807),1)),IF(OR($E807="",$F807=""),FALSE(),IFERROR(COUNTIF(INDIRECT("UNITS_"&amp;SUBSTITUTE(LEFT($E807,FIND(" ",$E807&amp;" ")-1),".","_")),$F807)=0,TRUE())),AND($B807&lt;&gt;"",OR(ISNUMBER(SEARCH("outro",LOWER($B807))),ISNUMBER(SEARCH("divers",LOWER($B807))),ISNUMBER(SEARCH("etc",LOWER($B807))))),OR(AND(ISNUMBER(SEARCH("comunic",LOWER($B807))),LEFT($E807,3)&lt;&gt;"4.4"),AND(ISNUMBER(SEARCH("monitor",LOWER($B807))),NOT(OR(LEFT($E807,3)="1.5",LEFT($E807,3)="2.5")))),AND($B807&lt;&gt;"",OR(LEFT($C807,1)="1",LEFT($C807,1)="2"),$D807=""),AND($D807&lt;&gt;"",NOT(OR(LEFT($C807,1)="1",LEFT($C807,1)="2"))),AND($D807&lt;&gt;"",COUNTIF(' PROJETO'!$B$14:$B$16,$D807)=0),IF($D807="",FALSE(),IF(COUNTIF(' PROJETO'!$B$14:$B$16,$D807)=0,FALSE(),IFERROR(INDEX(' PROJETO'!$C$14:$C$16,MATCH($D807,' PROJETO'!$B$14:$B$16,0))&lt;&gt;"Sim",FALSE()))))</f>
        <v>0</v>
      </c>
      <c r="AG807" s="21" t="b">
        <f>AND($AC807,$Y807&gt;'CONFG.  LISTAS'!$F$4,$Z807="",$AA807="")</f>
        <v>0</v>
      </c>
      <c r="AH807" s="21" t="str">
        <f t="shared" si="168"/>
        <v/>
      </c>
      <c r="AI807" s="43" t="str">
        <f ca="1">IF(NOT($AC807),"",IF(OR($B807="",$C807="",$E807="",$F807=""),"Preencha descrição, categoria, tipo e unidade.",IF(AND($B807&lt;&gt;"",OR(LEFT($C807,1)="1",LEFT($C807,1)="2"),$D807=""),"Informe a prática de restauração para itens diretos.",IF(AND($D807&lt;&gt;"",NOT(OR(LEFT($C807,1)="1",LEFT($C807,1)="2"))),"Custos indiretos não devem pertencer a uma prática específica.",IF(AND($D807&lt;&gt;"",COUNTIF(' PROJETO'!$B$14:$B$16,$D807)=0),"Prática de restauração inválida ou não cadastrada.",IF(IF($D807="",FALSE(),IF(COUNTIF(' PROJETO'!$B$14:$B$16,$D807)=0,FALSE(),IFERROR(INDEX(' PROJETO'!$C$14:$C$16,MATCH($D807,' PROJETO'!$B$14:$B$16,0))&lt;&gt;"Sim",FALSE()))),"A prática informada no item não foi selecionada na aba Projeto.",IF(AND(MAX($I807,$L807,$O807,$R807,$U807,$X807)&gt;'CONFG.  LISTAS'!$F$4,NOT(OR($Z807&lt;&gt;"",$AA807&lt;&gt;""))),"Memorial de cálculo ou anexo obrigatório não informado para item acima do limite.",IF(OR(AND($G807&lt;&gt;"",$H807&lt;&gt;"",OR($G807&lt;=0,$H807&lt;=0)),AND($J807&lt;&gt;"",$K807&lt;&gt;"",OR($J807&lt;=0,$K807&lt;=0)),AND($M807&lt;&gt;"",$N807&lt;&gt;"",OR($M807&lt;=0,$N807&lt;=0)),AND($P807&lt;&gt;"",$Q807&lt;&gt;"",OR($P807&lt;=0,$Q807&lt;=0)),AND($S807&lt;&gt;"",$T807&lt;&gt;"",OR($S807&lt;=0,$T807&lt;=0)),AND($V807&lt;&gt;"",$W807&lt;&gt;"",OR($V807&lt;=0,$W807&lt;=0))),"Revise os valores informados: valor unitário e quantidade devem ser maiores que zero.",IF(OR(AND($G807="",$H807&lt;&gt;""),AND($G807&lt;&gt;"",$H807=""),AND($J807="",$K807&lt;&gt;""),AND($J807&lt;&gt;"",$K807=""),AND($M807="",$N807&lt;&gt;""),AND($M807&lt;&gt;"",$N807=""),AND($P807="",$Q807&lt;&gt;""),AND($P807&lt;&gt;"",$Q807=""),AND($S807="",$T807&lt;&gt;""),AND($S807&lt;&gt;"",$T807=""),AND($V807="",$W807&lt;&gt;""),AND($V807&lt;&gt;"",$W807="")),"Há ano preenchido parcialmente: "&amp;TRIM(IF(AND($G807="",$H807&lt;&gt;""),"Ano 1 (falta valor unitário); ","")&amp;IF(AND($G807&lt;&gt;"",$H807=""),"Ano 1 (falta quantidade); ","")&amp;IF(AND($J807="",$K807&lt;&gt;""),"Ano 2 (falta valor unitário); ","")&amp;IF(AND($J807&lt;&gt;"",$K807=""),"Ano 2 (falta quantidade); ","")&amp;IF(AND($M807="",$N807&lt;&gt;""),"Ano 3 (falta valor unitário); ","")&amp;IF(AND($M807&lt;&gt;"",$N807=""),"Ano 3 (falta quantidade); ","")&amp;IF(AND($P807="",$Q807&lt;&gt;""),"Ano 4 (falta valor unitário); ","")&amp;IF(AND($P807&lt;&gt;"",$Q807=""),"Ano 4 (falta quantidade); ","")&amp;IF(AND($S807="",$T807&lt;&gt;""),"Ano 5 (falta valor unitário); ","")&amp;IF(AND($S807&lt;&gt;"",$T807=""),"Ano 5 (falta quantidade); ","")&amp;IF(AND($V807="",$W807&lt;&gt;""),"Ano 6 (falta valor unitário); ","")&amp;IF(AND($V807&lt;&gt;"",$W807=""),"Ano 6 (falta quantidade); ","")), IF(NOT(OR(AND($G807&lt;&gt;"",$H807&lt;&gt;""),AND($J807&lt;&gt;"",$K807&lt;&gt;""),AND($M807&lt;&gt;"",$N807&lt;&gt;""),AND($P807&lt;&gt;"",$Q807&lt;&gt;""),AND($S807&lt;&gt;"",$T807&lt;&gt;""),AND($V807&lt;&gt;"",$W807&lt;&gt;""))),"Informe pelo menos um ano completo com valor unitário e quantidade.",IF(AND($C807&lt;&gt;"",$E807&lt;&gt;"",LEFT(TRIM($C807),1)&lt;&gt;LEFT(TRIM($E807),1)),"Categoria e tipo estão incompatíveis.",IF(IF(OR($E807="",$F807=""),FALSE(),IFERROR(COUNTIF(INDIRECT("UNITS_"&amp;SUBSTITUTE(LEFT($E807,FIND(" ",$E807&amp;" ")-1),".","_")),$F807)=0,TRUE())),"Unidade incompatível com o tipo selecionado.",IF(OR(AND(ISNUMBER(SEARCH("comunic",LOWER($B807))),LEFT($E807,3)&lt;&gt;"4.4"),AND(ISNUMBER(SEARCH("monitor",LOWER($B807))),NOT(OR(LEFT($E807,3)="1.5",LEFT($E807,3)="2.5")))),"Revise a classificação do item conforme as regras de preenchimento.",IF(AND($B807&lt;&gt;"",OR(ISNUMBER(SEARCH("outro",LOWER($B807))),ISNUMBER(SEARCH("divers",LOWER($B807))),ISNUMBER(SEARCH("kit",LOWER($B807))),ISNUMBER(SEARCH("ferrament",LOWER($B807))),ISNUMBER(SEARCH("epi",LOWER($B807)))),NOT(OR($Z807&lt;&gt;"",$AA807&lt;&gt;""))),"Descrição muito genérica: detalhe melhor o item e registre o racional no memorial ou em anexo.",IF(AND($Y807=0,$B807&lt;&gt;"",OR($G807&lt;&gt;"",$H807&lt;&gt;"",$J807&lt;&gt;"",$K807&lt;&gt;"",$M807&lt;&gt;"",$N807&lt;&gt;"",$P807&lt;&gt;"",$Q807&lt;&gt;"",$S807&lt;&gt;"",$T807&lt;&gt;"",$V807&lt;&gt;"",$W807&lt;&gt;"")),"O item possui dados lançados, mas o total está zerado. Revise os valores informados.","")))))))))))))))</f>
        <v/>
      </c>
    </row>
    <row r="808" spans="1:35" ht="14.25" customHeight="1" x14ac:dyDescent="0.25">
      <c r="A808" s="57" t="str">
        <f t="shared" si="156"/>
        <v/>
      </c>
      <c r="B808" s="58"/>
      <c r="C808" s="58"/>
      <c r="D808" s="58"/>
      <c r="E808" s="58"/>
      <c r="F808" s="58"/>
      <c r="G808" s="269"/>
      <c r="H808" s="59"/>
      <c r="I808" s="273">
        <f t="shared" si="157"/>
        <v>0</v>
      </c>
      <c r="J808" s="269"/>
      <c r="K808" s="59"/>
      <c r="L808" s="270">
        <f t="shared" si="158"/>
        <v>0</v>
      </c>
      <c r="M808" s="269"/>
      <c r="N808" s="59"/>
      <c r="O808" s="270">
        <f t="shared" si="159"/>
        <v>0</v>
      </c>
      <c r="P808" s="269"/>
      <c r="Q808" s="59"/>
      <c r="R808" s="271">
        <f t="shared" si="160"/>
        <v>0</v>
      </c>
      <c r="S808" s="269"/>
      <c r="T808" s="59"/>
      <c r="U808" s="270">
        <f t="shared" si="161"/>
        <v>0</v>
      </c>
      <c r="V808" s="269"/>
      <c r="W808" s="59"/>
      <c r="X808" s="270">
        <f t="shared" si="162"/>
        <v>0</v>
      </c>
      <c r="Y808" s="270">
        <f t="shared" si="163"/>
        <v>0</v>
      </c>
      <c r="Z808" s="58"/>
      <c r="AA808" s="58"/>
      <c r="AB808" s="60" t="str">
        <f t="shared" si="164"/>
        <v/>
      </c>
      <c r="AC808" s="21" t="b">
        <f t="shared" si="165"/>
        <v>0</v>
      </c>
      <c r="AD808" s="21" t="b">
        <f t="shared" si="166"/>
        <v>0</v>
      </c>
      <c r="AE808" s="21" t="b">
        <f t="shared" si="167"/>
        <v>0</v>
      </c>
      <c r="AF808" s="21" t="b">
        <f ca="1">OR(AND($AC808,NOT($AD808)),AND($AC808,OR(AND($G808="",$H808&lt;&gt;""),AND($G808&lt;&gt;"",$H808=""),AND($J808="",$K808&lt;&gt;""),AND($J808&lt;&gt;"",$K808=""),AND($M808="",$N808&lt;&gt;""),AND($M808&lt;&gt;"",$N808=""),AND($P808="",$Q808&lt;&gt;""),AND($P808&lt;&gt;"",$Q808=""),AND($S808="",$T808&lt;&gt;""),AND($S808&lt;&gt;"",$T808=""),AND($V808="",$W808&lt;&gt;""),AND($V808&lt;&gt;"",$W808=""))),AND($C808&lt;&gt;"",$E808&lt;&gt;"",LEFT(TRIM($C808),1)&lt;&gt;LEFT(TRIM($E808),1)),IF(OR($E808="",$F808=""),FALSE(),IFERROR(COUNTIF(INDIRECT("UNITS_"&amp;SUBSTITUTE(LEFT($E808,FIND(" ",$E808&amp;" ")-1),".","_")),$F808)=0,TRUE())),AND($B808&lt;&gt;"",OR(ISNUMBER(SEARCH("outro",LOWER($B808))),ISNUMBER(SEARCH("divers",LOWER($B808))),ISNUMBER(SEARCH("etc",LOWER($B808))))),OR(AND(ISNUMBER(SEARCH("comunic",LOWER($B808))),LEFT($E808,3)&lt;&gt;"4.4"),AND(ISNUMBER(SEARCH("monitor",LOWER($B808))),NOT(OR(LEFT($E808,3)="1.5",LEFT($E808,3)="2.5")))),AND($B808&lt;&gt;"",OR(LEFT($C808,1)="1",LEFT($C808,1)="2"),$D808=""),AND($D808&lt;&gt;"",NOT(OR(LEFT($C808,1)="1",LEFT($C808,1)="2"))),AND($D808&lt;&gt;"",COUNTIF(' PROJETO'!$B$14:$B$16,$D808)=0),IF($D808="",FALSE(),IF(COUNTIF(' PROJETO'!$B$14:$B$16,$D808)=0,FALSE(),IFERROR(INDEX(' PROJETO'!$C$14:$C$16,MATCH($D808,' PROJETO'!$B$14:$B$16,0))&lt;&gt;"Sim",FALSE()))))</f>
        <v>0</v>
      </c>
      <c r="AG808" s="21" t="b">
        <f>AND($AC808,$Y808&gt;'CONFG.  LISTAS'!$F$4,$Z808="",$AA808="")</f>
        <v>0</v>
      </c>
      <c r="AH808" s="21" t="str">
        <f t="shared" si="168"/>
        <v/>
      </c>
      <c r="AI808" s="43" t="str">
        <f ca="1">IF(NOT($AC808),"",IF(OR($B808="",$C808="",$E808="",$F808=""),"Preencha descrição, categoria, tipo e unidade.",IF(AND($B808&lt;&gt;"",OR(LEFT($C808,1)="1",LEFT($C808,1)="2"),$D808=""),"Informe a prática de restauração para itens diretos.",IF(AND($D808&lt;&gt;"",NOT(OR(LEFT($C808,1)="1",LEFT($C808,1)="2"))),"Custos indiretos não devem pertencer a uma prática específica.",IF(AND($D808&lt;&gt;"",COUNTIF(' PROJETO'!$B$14:$B$16,$D808)=0),"Prática de restauração inválida ou não cadastrada.",IF(IF($D808="",FALSE(),IF(COUNTIF(' PROJETO'!$B$14:$B$16,$D808)=0,FALSE(),IFERROR(INDEX(' PROJETO'!$C$14:$C$16,MATCH($D808,' PROJETO'!$B$14:$B$16,0))&lt;&gt;"Sim",FALSE()))),"A prática informada no item não foi selecionada na aba Projeto.",IF(AND(MAX($I808,$L808,$O808,$R808,$U808,$X808)&gt;'CONFG.  LISTAS'!$F$4,NOT(OR($Z808&lt;&gt;"",$AA808&lt;&gt;""))),"Memorial de cálculo ou anexo obrigatório não informado para item acima do limite.",IF(OR(AND($G808&lt;&gt;"",$H808&lt;&gt;"",OR($G808&lt;=0,$H808&lt;=0)),AND($J808&lt;&gt;"",$K808&lt;&gt;"",OR($J808&lt;=0,$K808&lt;=0)),AND($M808&lt;&gt;"",$N808&lt;&gt;"",OR($M808&lt;=0,$N808&lt;=0)),AND($P808&lt;&gt;"",$Q808&lt;&gt;"",OR($P808&lt;=0,$Q808&lt;=0)),AND($S808&lt;&gt;"",$T808&lt;&gt;"",OR($S808&lt;=0,$T808&lt;=0)),AND($V808&lt;&gt;"",$W808&lt;&gt;"",OR($V808&lt;=0,$W808&lt;=0))),"Revise os valores informados: valor unitário e quantidade devem ser maiores que zero.",IF(OR(AND($G808="",$H808&lt;&gt;""),AND($G808&lt;&gt;"",$H808=""),AND($J808="",$K808&lt;&gt;""),AND($J808&lt;&gt;"",$K808=""),AND($M808="",$N808&lt;&gt;""),AND($M808&lt;&gt;"",$N808=""),AND($P808="",$Q808&lt;&gt;""),AND($P808&lt;&gt;"",$Q808=""),AND($S808="",$T808&lt;&gt;""),AND($S808&lt;&gt;"",$T808=""),AND($V808="",$W808&lt;&gt;""),AND($V808&lt;&gt;"",$W808="")),"Há ano preenchido parcialmente: "&amp;TRIM(IF(AND($G808="",$H808&lt;&gt;""),"Ano 1 (falta valor unitário); ","")&amp;IF(AND($G808&lt;&gt;"",$H808=""),"Ano 1 (falta quantidade); ","")&amp;IF(AND($J808="",$K808&lt;&gt;""),"Ano 2 (falta valor unitário); ","")&amp;IF(AND($J808&lt;&gt;"",$K808=""),"Ano 2 (falta quantidade); ","")&amp;IF(AND($M808="",$N808&lt;&gt;""),"Ano 3 (falta valor unitário); ","")&amp;IF(AND($M808&lt;&gt;"",$N808=""),"Ano 3 (falta quantidade); ","")&amp;IF(AND($P808="",$Q808&lt;&gt;""),"Ano 4 (falta valor unitário); ","")&amp;IF(AND($P808&lt;&gt;"",$Q808=""),"Ano 4 (falta quantidade); ","")&amp;IF(AND($S808="",$T808&lt;&gt;""),"Ano 5 (falta valor unitário); ","")&amp;IF(AND($S808&lt;&gt;"",$T808=""),"Ano 5 (falta quantidade); ","")&amp;IF(AND($V808="",$W808&lt;&gt;""),"Ano 6 (falta valor unitário); ","")&amp;IF(AND($V808&lt;&gt;"",$W808=""),"Ano 6 (falta quantidade); ","")), IF(NOT(OR(AND($G808&lt;&gt;"",$H808&lt;&gt;""),AND($J808&lt;&gt;"",$K808&lt;&gt;""),AND($M808&lt;&gt;"",$N808&lt;&gt;""),AND($P808&lt;&gt;"",$Q808&lt;&gt;""),AND($S808&lt;&gt;"",$T808&lt;&gt;""),AND($V808&lt;&gt;"",$W808&lt;&gt;""))),"Informe pelo menos um ano completo com valor unitário e quantidade.",IF(AND($C808&lt;&gt;"",$E808&lt;&gt;"",LEFT(TRIM($C808),1)&lt;&gt;LEFT(TRIM($E808),1)),"Categoria e tipo estão incompatíveis.",IF(IF(OR($E808="",$F808=""),FALSE(),IFERROR(COUNTIF(INDIRECT("UNITS_"&amp;SUBSTITUTE(LEFT($E808,FIND(" ",$E808&amp;" ")-1),".","_")),$F808)=0,TRUE())),"Unidade incompatível com o tipo selecionado.",IF(OR(AND(ISNUMBER(SEARCH("comunic",LOWER($B808))),LEFT($E808,3)&lt;&gt;"4.4"),AND(ISNUMBER(SEARCH("monitor",LOWER($B808))),NOT(OR(LEFT($E808,3)="1.5",LEFT($E808,3)="2.5")))),"Revise a classificação do item conforme as regras de preenchimento.",IF(AND($B808&lt;&gt;"",OR(ISNUMBER(SEARCH("outro",LOWER($B808))),ISNUMBER(SEARCH("divers",LOWER($B808))),ISNUMBER(SEARCH("kit",LOWER($B808))),ISNUMBER(SEARCH("ferrament",LOWER($B808))),ISNUMBER(SEARCH("epi",LOWER($B808)))),NOT(OR($Z808&lt;&gt;"",$AA808&lt;&gt;""))),"Descrição muito genérica: detalhe melhor o item e registre o racional no memorial ou em anexo.",IF(AND($Y808=0,$B808&lt;&gt;"",OR($G808&lt;&gt;"",$H808&lt;&gt;"",$J808&lt;&gt;"",$K808&lt;&gt;"",$M808&lt;&gt;"",$N808&lt;&gt;"",$P808&lt;&gt;"",$Q808&lt;&gt;"",$S808&lt;&gt;"",$T808&lt;&gt;"",$V808&lt;&gt;"",$W808&lt;&gt;"")),"O item possui dados lançados, mas o total está zerado. Revise os valores informados.","")))))))))))))))</f>
        <v/>
      </c>
    </row>
    <row r="809" spans="1:35" ht="14.25" customHeight="1" x14ac:dyDescent="0.25">
      <c r="A809" s="57" t="str">
        <f t="shared" si="156"/>
        <v/>
      </c>
      <c r="B809" s="61"/>
      <c r="C809" s="61"/>
      <c r="D809" s="58"/>
      <c r="E809" s="61"/>
      <c r="F809" s="61"/>
      <c r="G809" s="272"/>
      <c r="H809" s="62"/>
      <c r="I809" s="273">
        <f t="shared" si="157"/>
        <v>0</v>
      </c>
      <c r="J809" s="272"/>
      <c r="K809" s="62"/>
      <c r="L809" s="270">
        <f t="shared" si="158"/>
        <v>0</v>
      </c>
      <c r="M809" s="272"/>
      <c r="N809" s="62"/>
      <c r="O809" s="270">
        <f t="shared" si="159"/>
        <v>0</v>
      </c>
      <c r="P809" s="272"/>
      <c r="Q809" s="62"/>
      <c r="R809" s="271">
        <f t="shared" si="160"/>
        <v>0</v>
      </c>
      <c r="S809" s="272"/>
      <c r="T809" s="62"/>
      <c r="U809" s="270">
        <f t="shared" si="161"/>
        <v>0</v>
      </c>
      <c r="V809" s="272"/>
      <c r="W809" s="62"/>
      <c r="X809" s="270">
        <f t="shared" si="162"/>
        <v>0</v>
      </c>
      <c r="Y809" s="270">
        <f t="shared" si="163"/>
        <v>0</v>
      </c>
      <c r="Z809" s="61"/>
      <c r="AA809" s="61"/>
      <c r="AB809" s="60" t="str">
        <f t="shared" si="164"/>
        <v/>
      </c>
      <c r="AC809" s="21" t="b">
        <f t="shared" si="165"/>
        <v>0</v>
      </c>
      <c r="AD809" s="21" t="b">
        <f t="shared" si="166"/>
        <v>0</v>
      </c>
      <c r="AE809" s="21" t="b">
        <f t="shared" si="167"/>
        <v>0</v>
      </c>
      <c r="AF809" s="21" t="b">
        <f ca="1">OR(AND($AC809,NOT($AD809)),AND($AC809,OR(AND($G809="",$H809&lt;&gt;""),AND($G809&lt;&gt;"",$H809=""),AND($J809="",$K809&lt;&gt;""),AND($J809&lt;&gt;"",$K809=""),AND($M809="",$N809&lt;&gt;""),AND($M809&lt;&gt;"",$N809=""),AND($P809="",$Q809&lt;&gt;""),AND($P809&lt;&gt;"",$Q809=""),AND($S809="",$T809&lt;&gt;""),AND($S809&lt;&gt;"",$T809=""),AND($V809="",$W809&lt;&gt;""),AND($V809&lt;&gt;"",$W809=""))),AND($C809&lt;&gt;"",$E809&lt;&gt;"",LEFT(TRIM($C809),1)&lt;&gt;LEFT(TRIM($E809),1)),IF(OR($E809="",$F809=""),FALSE(),IFERROR(COUNTIF(INDIRECT("UNITS_"&amp;SUBSTITUTE(LEFT($E809,FIND(" ",$E809&amp;" ")-1),".","_")),$F809)=0,TRUE())),AND($B809&lt;&gt;"",OR(ISNUMBER(SEARCH("outro",LOWER($B809))),ISNUMBER(SEARCH("divers",LOWER($B809))),ISNUMBER(SEARCH("etc",LOWER($B809))))),OR(AND(ISNUMBER(SEARCH("comunic",LOWER($B809))),LEFT($E809,3)&lt;&gt;"4.4"),AND(ISNUMBER(SEARCH("monitor",LOWER($B809))),NOT(OR(LEFT($E809,3)="1.5",LEFT($E809,3)="2.5")))),AND($B809&lt;&gt;"",OR(LEFT($C809,1)="1",LEFT($C809,1)="2"),$D809=""),AND($D809&lt;&gt;"",NOT(OR(LEFT($C809,1)="1",LEFT($C809,1)="2"))),AND($D809&lt;&gt;"",COUNTIF(' PROJETO'!$B$14:$B$16,$D809)=0),IF($D809="",FALSE(),IF(COUNTIF(' PROJETO'!$B$14:$B$16,$D809)=0,FALSE(),IFERROR(INDEX(' PROJETO'!$C$14:$C$16,MATCH($D809,' PROJETO'!$B$14:$B$16,0))&lt;&gt;"Sim",FALSE()))))</f>
        <v>0</v>
      </c>
      <c r="AG809" s="21" t="b">
        <f>AND($AC809,$Y809&gt;'CONFG.  LISTAS'!$F$4,$Z809="",$AA809="")</f>
        <v>0</v>
      </c>
      <c r="AH809" s="21" t="str">
        <f t="shared" si="168"/>
        <v/>
      </c>
      <c r="AI809" s="43" t="str">
        <f ca="1">IF(NOT($AC809),"",IF(OR($B809="",$C809="",$E809="",$F809=""),"Preencha descrição, categoria, tipo e unidade.",IF(AND($B809&lt;&gt;"",OR(LEFT($C809,1)="1",LEFT($C809,1)="2"),$D809=""),"Informe a prática de restauração para itens diretos.",IF(AND($D809&lt;&gt;"",NOT(OR(LEFT($C809,1)="1",LEFT($C809,1)="2"))),"Custos indiretos não devem pertencer a uma prática específica.",IF(AND($D809&lt;&gt;"",COUNTIF(' PROJETO'!$B$14:$B$16,$D809)=0),"Prática de restauração inválida ou não cadastrada.",IF(IF($D809="",FALSE(),IF(COUNTIF(' PROJETO'!$B$14:$B$16,$D809)=0,FALSE(),IFERROR(INDEX(' PROJETO'!$C$14:$C$16,MATCH($D809,' PROJETO'!$B$14:$B$16,0))&lt;&gt;"Sim",FALSE()))),"A prática informada no item não foi selecionada na aba Projeto.",IF(AND(MAX($I809,$L809,$O809,$R809,$U809,$X809)&gt;'CONFG.  LISTAS'!$F$4,NOT(OR($Z809&lt;&gt;"",$AA809&lt;&gt;""))),"Memorial de cálculo ou anexo obrigatório não informado para item acima do limite.",IF(OR(AND($G809&lt;&gt;"",$H809&lt;&gt;"",OR($G809&lt;=0,$H809&lt;=0)),AND($J809&lt;&gt;"",$K809&lt;&gt;"",OR($J809&lt;=0,$K809&lt;=0)),AND($M809&lt;&gt;"",$N809&lt;&gt;"",OR($M809&lt;=0,$N809&lt;=0)),AND($P809&lt;&gt;"",$Q809&lt;&gt;"",OR($P809&lt;=0,$Q809&lt;=0)),AND($S809&lt;&gt;"",$T809&lt;&gt;"",OR($S809&lt;=0,$T809&lt;=0)),AND($V809&lt;&gt;"",$W809&lt;&gt;"",OR($V809&lt;=0,$W809&lt;=0))),"Revise os valores informados: valor unitário e quantidade devem ser maiores que zero.",IF(OR(AND($G809="",$H809&lt;&gt;""),AND($G809&lt;&gt;"",$H809=""),AND($J809="",$K809&lt;&gt;""),AND($J809&lt;&gt;"",$K809=""),AND($M809="",$N809&lt;&gt;""),AND($M809&lt;&gt;"",$N809=""),AND($P809="",$Q809&lt;&gt;""),AND($P809&lt;&gt;"",$Q809=""),AND($S809="",$T809&lt;&gt;""),AND($S809&lt;&gt;"",$T809=""),AND($V809="",$W809&lt;&gt;""),AND($V809&lt;&gt;"",$W809="")),"Há ano preenchido parcialmente: "&amp;TRIM(IF(AND($G809="",$H809&lt;&gt;""),"Ano 1 (falta valor unitário); ","")&amp;IF(AND($G809&lt;&gt;"",$H809=""),"Ano 1 (falta quantidade); ","")&amp;IF(AND($J809="",$K809&lt;&gt;""),"Ano 2 (falta valor unitário); ","")&amp;IF(AND($J809&lt;&gt;"",$K809=""),"Ano 2 (falta quantidade); ","")&amp;IF(AND($M809="",$N809&lt;&gt;""),"Ano 3 (falta valor unitário); ","")&amp;IF(AND($M809&lt;&gt;"",$N809=""),"Ano 3 (falta quantidade); ","")&amp;IF(AND($P809="",$Q809&lt;&gt;""),"Ano 4 (falta valor unitário); ","")&amp;IF(AND($P809&lt;&gt;"",$Q809=""),"Ano 4 (falta quantidade); ","")&amp;IF(AND($S809="",$T809&lt;&gt;""),"Ano 5 (falta valor unitário); ","")&amp;IF(AND($S809&lt;&gt;"",$T809=""),"Ano 5 (falta quantidade); ","")&amp;IF(AND($V809="",$W809&lt;&gt;""),"Ano 6 (falta valor unitário); ","")&amp;IF(AND($V809&lt;&gt;"",$W809=""),"Ano 6 (falta quantidade); ","")), IF(NOT(OR(AND($G809&lt;&gt;"",$H809&lt;&gt;""),AND($J809&lt;&gt;"",$K809&lt;&gt;""),AND($M809&lt;&gt;"",$N809&lt;&gt;""),AND($P809&lt;&gt;"",$Q809&lt;&gt;""),AND($S809&lt;&gt;"",$T809&lt;&gt;""),AND($V809&lt;&gt;"",$W809&lt;&gt;""))),"Informe pelo menos um ano completo com valor unitário e quantidade.",IF(AND($C809&lt;&gt;"",$E809&lt;&gt;"",LEFT(TRIM($C809),1)&lt;&gt;LEFT(TRIM($E809),1)),"Categoria e tipo estão incompatíveis.",IF(IF(OR($E809="",$F809=""),FALSE(),IFERROR(COUNTIF(INDIRECT("UNITS_"&amp;SUBSTITUTE(LEFT($E809,FIND(" ",$E809&amp;" ")-1),".","_")),$F809)=0,TRUE())),"Unidade incompatível com o tipo selecionado.",IF(OR(AND(ISNUMBER(SEARCH("comunic",LOWER($B809))),LEFT($E809,3)&lt;&gt;"4.4"),AND(ISNUMBER(SEARCH("monitor",LOWER($B809))),NOT(OR(LEFT($E809,3)="1.5",LEFT($E809,3)="2.5")))),"Revise a classificação do item conforme as regras de preenchimento.",IF(AND($B809&lt;&gt;"",OR(ISNUMBER(SEARCH("outro",LOWER($B809))),ISNUMBER(SEARCH("divers",LOWER($B809))),ISNUMBER(SEARCH("kit",LOWER($B809))),ISNUMBER(SEARCH("ferrament",LOWER($B809))),ISNUMBER(SEARCH("epi",LOWER($B809)))),NOT(OR($Z809&lt;&gt;"",$AA809&lt;&gt;""))),"Descrição muito genérica: detalhe melhor o item e registre o racional no memorial ou em anexo.",IF(AND($Y809=0,$B809&lt;&gt;"",OR($G809&lt;&gt;"",$H809&lt;&gt;"",$J809&lt;&gt;"",$K809&lt;&gt;"",$M809&lt;&gt;"",$N809&lt;&gt;"",$P809&lt;&gt;"",$Q809&lt;&gt;"",$S809&lt;&gt;"",$T809&lt;&gt;"",$V809&lt;&gt;"",$W809&lt;&gt;"")),"O item possui dados lançados, mas o total está zerado. Revise os valores informados.","")))))))))))))))</f>
        <v/>
      </c>
    </row>
    <row r="810" spans="1:35" ht="14.25" customHeight="1" x14ac:dyDescent="0.25">
      <c r="A810" s="57" t="str">
        <f t="shared" si="156"/>
        <v/>
      </c>
      <c r="B810" s="58"/>
      <c r="C810" s="58"/>
      <c r="D810" s="58"/>
      <c r="E810" s="58"/>
      <c r="F810" s="58"/>
      <c r="G810" s="269"/>
      <c r="H810" s="59"/>
      <c r="I810" s="273">
        <f t="shared" si="157"/>
        <v>0</v>
      </c>
      <c r="J810" s="269"/>
      <c r="K810" s="59"/>
      <c r="L810" s="270">
        <f t="shared" si="158"/>
        <v>0</v>
      </c>
      <c r="M810" s="269"/>
      <c r="N810" s="59"/>
      <c r="O810" s="270">
        <f t="shared" si="159"/>
        <v>0</v>
      </c>
      <c r="P810" s="269"/>
      <c r="Q810" s="59"/>
      <c r="R810" s="271">
        <f t="shared" si="160"/>
        <v>0</v>
      </c>
      <c r="S810" s="269"/>
      <c r="T810" s="59"/>
      <c r="U810" s="270">
        <f t="shared" si="161"/>
        <v>0</v>
      </c>
      <c r="V810" s="269"/>
      <c r="W810" s="59"/>
      <c r="X810" s="270">
        <f t="shared" si="162"/>
        <v>0</v>
      </c>
      <c r="Y810" s="270">
        <f t="shared" si="163"/>
        <v>0</v>
      </c>
      <c r="Z810" s="58"/>
      <c r="AA810" s="58"/>
      <c r="AB810" s="60" t="str">
        <f t="shared" si="164"/>
        <v/>
      </c>
      <c r="AC810" s="21" t="b">
        <f t="shared" si="165"/>
        <v>0</v>
      </c>
      <c r="AD810" s="21" t="b">
        <f t="shared" si="166"/>
        <v>0</v>
      </c>
      <c r="AE810" s="21" t="b">
        <f t="shared" si="167"/>
        <v>0</v>
      </c>
      <c r="AF810" s="21" t="b">
        <f ca="1">OR(AND($AC810,NOT($AD810)),AND($AC810,OR(AND($G810="",$H810&lt;&gt;""),AND($G810&lt;&gt;"",$H810=""),AND($J810="",$K810&lt;&gt;""),AND($J810&lt;&gt;"",$K810=""),AND($M810="",$N810&lt;&gt;""),AND($M810&lt;&gt;"",$N810=""),AND($P810="",$Q810&lt;&gt;""),AND($P810&lt;&gt;"",$Q810=""),AND($S810="",$T810&lt;&gt;""),AND($S810&lt;&gt;"",$T810=""),AND($V810="",$W810&lt;&gt;""),AND($V810&lt;&gt;"",$W810=""))),AND($C810&lt;&gt;"",$E810&lt;&gt;"",LEFT(TRIM($C810),1)&lt;&gt;LEFT(TRIM($E810),1)),IF(OR($E810="",$F810=""),FALSE(),IFERROR(COUNTIF(INDIRECT("UNITS_"&amp;SUBSTITUTE(LEFT($E810,FIND(" ",$E810&amp;" ")-1),".","_")),$F810)=0,TRUE())),AND($B810&lt;&gt;"",OR(ISNUMBER(SEARCH("outro",LOWER($B810))),ISNUMBER(SEARCH("divers",LOWER($B810))),ISNUMBER(SEARCH("etc",LOWER($B810))))),OR(AND(ISNUMBER(SEARCH("comunic",LOWER($B810))),LEFT($E810,3)&lt;&gt;"4.4"),AND(ISNUMBER(SEARCH("monitor",LOWER($B810))),NOT(OR(LEFT($E810,3)="1.5",LEFT($E810,3)="2.5")))),AND($B810&lt;&gt;"",OR(LEFT($C810,1)="1",LEFT($C810,1)="2"),$D810=""),AND($D810&lt;&gt;"",NOT(OR(LEFT($C810,1)="1",LEFT($C810,1)="2"))),AND($D810&lt;&gt;"",COUNTIF(' PROJETO'!$B$14:$B$16,$D810)=0),IF($D810="",FALSE(),IF(COUNTIF(' PROJETO'!$B$14:$B$16,$D810)=0,FALSE(),IFERROR(INDEX(' PROJETO'!$C$14:$C$16,MATCH($D810,' PROJETO'!$B$14:$B$16,0))&lt;&gt;"Sim",FALSE()))))</f>
        <v>0</v>
      </c>
      <c r="AG810" s="21" t="b">
        <f>AND($AC810,$Y810&gt;'CONFG.  LISTAS'!$F$4,$Z810="",$AA810="")</f>
        <v>0</v>
      </c>
      <c r="AH810" s="21" t="str">
        <f t="shared" si="168"/>
        <v/>
      </c>
      <c r="AI810" s="43" t="str">
        <f ca="1">IF(NOT($AC810),"",IF(OR($B810="",$C810="",$E810="",$F810=""),"Preencha descrição, categoria, tipo e unidade.",IF(AND($B810&lt;&gt;"",OR(LEFT($C810,1)="1",LEFT($C810,1)="2"),$D810=""),"Informe a prática de restauração para itens diretos.",IF(AND($D810&lt;&gt;"",NOT(OR(LEFT($C810,1)="1",LEFT($C810,1)="2"))),"Custos indiretos não devem pertencer a uma prática específica.",IF(AND($D810&lt;&gt;"",COUNTIF(' PROJETO'!$B$14:$B$16,$D810)=0),"Prática de restauração inválida ou não cadastrada.",IF(IF($D810="",FALSE(),IF(COUNTIF(' PROJETO'!$B$14:$B$16,$D810)=0,FALSE(),IFERROR(INDEX(' PROJETO'!$C$14:$C$16,MATCH($D810,' PROJETO'!$B$14:$B$16,0))&lt;&gt;"Sim",FALSE()))),"A prática informada no item não foi selecionada na aba Projeto.",IF(AND(MAX($I810,$L810,$O810,$R810,$U810,$X810)&gt;'CONFG.  LISTAS'!$F$4,NOT(OR($Z810&lt;&gt;"",$AA810&lt;&gt;""))),"Memorial de cálculo ou anexo obrigatório não informado para item acima do limite.",IF(OR(AND($G810&lt;&gt;"",$H810&lt;&gt;"",OR($G810&lt;=0,$H810&lt;=0)),AND($J810&lt;&gt;"",$K810&lt;&gt;"",OR($J810&lt;=0,$K810&lt;=0)),AND($M810&lt;&gt;"",$N810&lt;&gt;"",OR($M810&lt;=0,$N810&lt;=0)),AND($P810&lt;&gt;"",$Q810&lt;&gt;"",OR($P810&lt;=0,$Q810&lt;=0)),AND($S810&lt;&gt;"",$T810&lt;&gt;"",OR($S810&lt;=0,$T810&lt;=0)),AND($V810&lt;&gt;"",$W810&lt;&gt;"",OR($V810&lt;=0,$W810&lt;=0))),"Revise os valores informados: valor unitário e quantidade devem ser maiores que zero.",IF(OR(AND($G810="",$H810&lt;&gt;""),AND($G810&lt;&gt;"",$H810=""),AND($J810="",$K810&lt;&gt;""),AND($J810&lt;&gt;"",$K810=""),AND($M810="",$N810&lt;&gt;""),AND($M810&lt;&gt;"",$N810=""),AND($P810="",$Q810&lt;&gt;""),AND($P810&lt;&gt;"",$Q810=""),AND($S810="",$T810&lt;&gt;""),AND($S810&lt;&gt;"",$T810=""),AND($V810="",$W810&lt;&gt;""),AND($V810&lt;&gt;"",$W810="")),"Há ano preenchido parcialmente: "&amp;TRIM(IF(AND($G810="",$H810&lt;&gt;""),"Ano 1 (falta valor unitário); ","")&amp;IF(AND($G810&lt;&gt;"",$H810=""),"Ano 1 (falta quantidade); ","")&amp;IF(AND($J810="",$K810&lt;&gt;""),"Ano 2 (falta valor unitário); ","")&amp;IF(AND($J810&lt;&gt;"",$K810=""),"Ano 2 (falta quantidade); ","")&amp;IF(AND($M810="",$N810&lt;&gt;""),"Ano 3 (falta valor unitário); ","")&amp;IF(AND($M810&lt;&gt;"",$N810=""),"Ano 3 (falta quantidade); ","")&amp;IF(AND($P810="",$Q810&lt;&gt;""),"Ano 4 (falta valor unitário); ","")&amp;IF(AND($P810&lt;&gt;"",$Q810=""),"Ano 4 (falta quantidade); ","")&amp;IF(AND($S810="",$T810&lt;&gt;""),"Ano 5 (falta valor unitário); ","")&amp;IF(AND($S810&lt;&gt;"",$T810=""),"Ano 5 (falta quantidade); ","")&amp;IF(AND($V810="",$W810&lt;&gt;""),"Ano 6 (falta valor unitário); ","")&amp;IF(AND($V810&lt;&gt;"",$W810=""),"Ano 6 (falta quantidade); ","")), IF(NOT(OR(AND($G810&lt;&gt;"",$H810&lt;&gt;""),AND($J810&lt;&gt;"",$K810&lt;&gt;""),AND($M810&lt;&gt;"",$N810&lt;&gt;""),AND($P810&lt;&gt;"",$Q810&lt;&gt;""),AND($S810&lt;&gt;"",$T810&lt;&gt;""),AND($V810&lt;&gt;"",$W810&lt;&gt;""))),"Informe pelo menos um ano completo com valor unitário e quantidade.",IF(AND($C810&lt;&gt;"",$E810&lt;&gt;"",LEFT(TRIM($C810),1)&lt;&gt;LEFT(TRIM($E810),1)),"Categoria e tipo estão incompatíveis.",IF(IF(OR($E810="",$F810=""),FALSE(),IFERROR(COUNTIF(INDIRECT("UNITS_"&amp;SUBSTITUTE(LEFT($E810,FIND(" ",$E810&amp;" ")-1),".","_")),$F810)=0,TRUE())),"Unidade incompatível com o tipo selecionado.",IF(OR(AND(ISNUMBER(SEARCH("comunic",LOWER($B810))),LEFT($E810,3)&lt;&gt;"4.4"),AND(ISNUMBER(SEARCH("monitor",LOWER($B810))),NOT(OR(LEFT($E810,3)="1.5",LEFT($E810,3)="2.5")))),"Revise a classificação do item conforme as regras de preenchimento.",IF(AND($B810&lt;&gt;"",OR(ISNUMBER(SEARCH("outro",LOWER($B810))),ISNUMBER(SEARCH("divers",LOWER($B810))),ISNUMBER(SEARCH("kit",LOWER($B810))),ISNUMBER(SEARCH("ferrament",LOWER($B810))),ISNUMBER(SEARCH("epi",LOWER($B810)))),NOT(OR($Z810&lt;&gt;"",$AA810&lt;&gt;""))),"Descrição muito genérica: detalhe melhor o item e registre o racional no memorial ou em anexo.",IF(AND($Y810=0,$B810&lt;&gt;"",OR($G810&lt;&gt;"",$H810&lt;&gt;"",$J810&lt;&gt;"",$K810&lt;&gt;"",$M810&lt;&gt;"",$N810&lt;&gt;"",$P810&lt;&gt;"",$Q810&lt;&gt;"",$S810&lt;&gt;"",$T810&lt;&gt;"",$V810&lt;&gt;"",$W810&lt;&gt;"")),"O item possui dados lançados, mas o total está zerado. Revise os valores informados.","")))))))))))))))</f>
        <v/>
      </c>
    </row>
    <row r="811" spans="1:35" ht="14.25" customHeight="1" x14ac:dyDescent="0.25">
      <c r="A811" s="57" t="str">
        <f t="shared" si="156"/>
        <v/>
      </c>
      <c r="B811" s="61"/>
      <c r="C811" s="61"/>
      <c r="D811" s="58"/>
      <c r="E811" s="61"/>
      <c r="F811" s="61"/>
      <c r="G811" s="272"/>
      <c r="H811" s="62"/>
      <c r="I811" s="273">
        <f t="shared" si="157"/>
        <v>0</v>
      </c>
      <c r="J811" s="272"/>
      <c r="K811" s="62"/>
      <c r="L811" s="270">
        <f t="shared" si="158"/>
        <v>0</v>
      </c>
      <c r="M811" s="272"/>
      <c r="N811" s="62"/>
      <c r="O811" s="270">
        <f t="shared" si="159"/>
        <v>0</v>
      </c>
      <c r="P811" s="272"/>
      <c r="Q811" s="62"/>
      <c r="R811" s="271">
        <f t="shared" si="160"/>
        <v>0</v>
      </c>
      <c r="S811" s="272"/>
      <c r="T811" s="62"/>
      <c r="U811" s="270">
        <f t="shared" si="161"/>
        <v>0</v>
      </c>
      <c r="V811" s="272"/>
      <c r="W811" s="62"/>
      <c r="X811" s="270">
        <f t="shared" si="162"/>
        <v>0</v>
      </c>
      <c r="Y811" s="270">
        <f t="shared" si="163"/>
        <v>0</v>
      </c>
      <c r="Z811" s="61"/>
      <c r="AA811" s="61"/>
      <c r="AB811" s="60" t="str">
        <f t="shared" si="164"/>
        <v/>
      </c>
      <c r="AC811" s="21" t="b">
        <f t="shared" si="165"/>
        <v>0</v>
      </c>
      <c r="AD811" s="21" t="b">
        <f t="shared" si="166"/>
        <v>0</v>
      </c>
      <c r="AE811" s="21" t="b">
        <f t="shared" si="167"/>
        <v>0</v>
      </c>
      <c r="AF811" s="21" t="b">
        <f ca="1">OR(AND($AC811,NOT($AD811)),AND($AC811,OR(AND($G811="",$H811&lt;&gt;""),AND($G811&lt;&gt;"",$H811=""),AND($J811="",$K811&lt;&gt;""),AND($J811&lt;&gt;"",$K811=""),AND($M811="",$N811&lt;&gt;""),AND($M811&lt;&gt;"",$N811=""),AND($P811="",$Q811&lt;&gt;""),AND($P811&lt;&gt;"",$Q811=""),AND($S811="",$T811&lt;&gt;""),AND($S811&lt;&gt;"",$T811=""),AND($V811="",$W811&lt;&gt;""),AND($V811&lt;&gt;"",$W811=""))),AND($C811&lt;&gt;"",$E811&lt;&gt;"",LEFT(TRIM($C811),1)&lt;&gt;LEFT(TRIM($E811),1)),IF(OR($E811="",$F811=""),FALSE(),IFERROR(COUNTIF(INDIRECT("UNITS_"&amp;SUBSTITUTE(LEFT($E811,FIND(" ",$E811&amp;" ")-1),".","_")),$F811)=0,TRUE())),AND($B811&lt;&gt;"",OR(ISNUMBER(SEARCH("outro",LOWER($B811))),ISNUMBER(SEARCH("divers",LOWER($B811))),ISNUMBER(SEARCH("etc",LOWER($B811))))),OR(AND(ISNUMBER(SEARCH("comunic",LOWER($B811))),LEFT($E811,3)&lt;&gt;"4.4"),AND(ISNUMBER(SEARCH("monitor",LOWER($B811))),NOT(OR(LEFT($E811,3)="1.5",LEFT($E811,3)="2.5")))),AND($B811&lt;&gt;"",OR(LEFT($C811,1)="1",LEFT($C811,1)="2"),$D811=""),AND($D811&lt;&gt;"",NOT(OR(LEFT($C811,1)="1",LEFT($C811,1)="2"))),AND($D811&lt;&gt;"",COUNTIF(' PROJETO'!$B$14:$B$16,$D811)=0),IF($D811="",FALSE(),IF(COUNTIF(' PROJETO'!$B$14:$B$16,$D811)=0,FALSE(),IFERROR(INDEX(' PROJETO'!$C$14:$C$16,MATCH($D811,' PROJETO'!$B$14:$B$16,0))&lt;&gt;"Sim",FALSE()))))</f>
        <v>0</v>
      </c>
      <c r="AG811" s="21" t="b">
        <f>AND($AC811,$Y811&gt;'CONFG.  LISTAS'!$F$4,$Z811="",$AA811="")</f>
        <v>0</v>
      </c>
      <c r="AH811" s="21" t="str">
        <f t="shared" si="168"/>
        <v/>
      </c>
      <c r="AI811" s="43" t="str">
        <f ca="1">IF(NOT($AC811),"",IF(OR($B811="",$C811="",$E811="",$F811=""),"Preencha descrição, categoria, tipo e unidade.",IF(AND($B811&lt;&gt;"",OR(LEFT($C811,1)="1",LEFT($C811,1)="2"),$D811=""),"Informe a prática de restauração para itens diretos.",IF(AND($D811&lt;&gt;"",NOT(OR(LEFT($C811,1)="1",LEFT($C811,1)="2"))),"Custos indiretos não devem pertencer a uma prática específica.",IF(AND($D811&lt;&gt;"",COUNTIF(' PROJETO'!$B$14:$B$16,$D811)=0),"Prática de restauração inválida ou não cadastrada.",IF(IF($D811="",FALSE(),IF(COUNTIF(' PROJETO'!$B$14:$B$16,$D811)=0,FALSE(),IFERROR(INDEX(' PROJETO'!$C$14:$C$16,MATCH($D811,' PROJETO'!$B$14:$B$16,0))&lt;&gt;"Sim",FALSE()))),"A prática informada no item não foi selecionada na aba Projeto.",IF(AND(MAX($I811,$L811,$O811,$R811,$U811,$X811)&gt;'CONFG.  LISTAS'!$F$4,NOT(OR($Z811&lt;&gt;"",$AA811&lt;&gt;""))),"Memorial de cálculo ou anexo obrigatório não informado para item acima do limite.",IF(OR(AND($G811&lt;&gt;"",$H811&lt;&gt;"",OR($G811&lt;=0,$H811&lt;=0)),AND($J811&lt;&gt;"",$K811&lt;&gt;"",OR($J811&lt;=0,$K811&lt;=0)),AND($M811&lt;&gt;"",$N811&lt;&gt;"",OR($M811&lt;=0,$N811&lt;=0)),AND($P811&lt;&gt;"",$Q811&lt;&gt;"",OR($P811&lt;=0,$Q811&lt;=0)),AND($S811&lt;&gt;"",$T811&lt;&gt;"",OR($S811&lt;=0,$T811&lt;=0)),AND($V811&lt;&gt;"",$W811&lt;&gt;"",OR($V811&lt;=0,$W811&lt;=0))),"Revise os valores informados: valor unitário e quantidade devem ser maiores que zero.",IF(OR(AND($G811="",$H811&lt;&gt;""),AND($G811&lt;&gt;"",$H811=""),AND($J811="",$K811&lt;&gt;""),AND($J811&lt;&gt;"",$K811=""),AND($M811="",$N811&lt;&gt;""),AND($M811&lt;&gt;"",$N811=""),AND($P811="",$Q811&lt;&gt;""),AND($P811&lt;&gt;"",$Q811=""),AND($S811="",$T811&lt;&gt;""),AND($S811&lt;&gt;"",$T811=""),AND($V811="",$W811&lt;&gt;""),AND($V811&lt;&gt;"",$W811="")),"Há ano preenchido parcialmente: "&amp;TRIM(IF(AND($G811="",$H811&lt;&gt;""),"Ano 1 (falta valor unitário); ","")&amp;IF(AND($G811&lt;&gt;"",$H811=""),"Ano 1 (falta quantidade); ","")&amp;IF(AND($J811="",$K811&lt;&gt;""),"Ano 2 (falta valor unitário); ","")&amp;IF(AND($J811&lt;&gt;"",$K811=""),"Ano 2 (falta quantidade); ","")&amp;IF(AND($M811="",$N811&lt;&gt;""),"Ano 3 (falta valor unitário); ","")&amp;IF(AND($M811&lt;&gt;"",$N811=""),"Ano 3 (falta quantidade); ","")&amp;IF(AND($P811="",$Q811&lt;&gt;""),"Ano 4 (falta valor unitário); ","")&amp;IF(AND($P811&lt;&gt;"",$Q811=""),"Ano 4 (falta quantidade); ","")&amp;IF(AND($S811="",$T811&lt;&gt;""),"Ano 5 (falta valor unitário); ","")&amp;IF(AND($S811&lt;&gt;"",$T811=""),"Ano 5 (falta quantidade); ","")&amp;IF(AND($V811="",$W811&lt;&gt;""),"Ano 6 (falta valor unitário); ","")&amp;IF(AND($V811&lt;&gt;"",$W811=""),"Ano 6 (falta quantidade); ","")), IF(NOT(OR(AND($G811&lt;&gt;"",$H811&lt;&gt;""),AND($J811&lt;&gt;"",$K811&lt;&gt;""),AND($M811&lt;&gt;"",$N811&lt;&gt;""),AND($P811&lt;&gt;"",$Q811&lt;&gt;""),AND($S811&lt;&gt;"",$T811&lt;&gt;""),AND($V811&lt;&gt;"",$W811&lt;&gt;""))),"Informe pelo menos um ano completo com valor unitário e quantidade.",IF(AND($C811&lt;&gt;"",$E811&lt;&gt;"",LEFT(TRIM($C811),1)&lt;&gt;LEFT(TRIM($E811),1)),"Categoria e tipo estão incompatíveis.",IF(IF(OR($E811="",$F811=""),FALSE(),IFERROR(COUNTIF(INDIRECT("UNITS_"&amp;SUBSTITUTE(LEFT($E811,FIND(" ",$E811&amp;" ")-1),".","_")),$F811)=0,TRUE())),"Unidade incompatível com o tipo selecionado.",IF(OR(AND(ISNUMBER(SEARCH("comunic",LOWER($B811))),LEFT($E811,3)&lt;&gt;"4.4"),AND(ISNUMBER(SEARCH("monitor",LOWER($B811))),NOT(OR(LEFT($E811,3)="1.5",LEFT($E811,3)="2.5")))),"Revise a classificação do item conforme as regras de preenchimento.",IF(AND($B811&lt;&gt;"",OR(ISNUMBER(SEARCH("outro",LOWER($B811))),ISNUMBER(SEARCH("divers",LOWER($B811))),ISNUMBER(SEARCH("kit",LOWER($B811))),ISNUMBER(SEARCH("ferrament",LOWER($B811))),ISNUMBER(SEARCH("epi",LOWER($B811)))),NOT(OR($Z811&lt;&gt;"",$AA811&lt;&gt;""))),"Descrição muito genérica: detalhe melhor o item e registre o racional no memorial ou em anexo.",IF(AND($Y811=0,$B811&lt;&gt;"",OR($G811&lt;&gt;"",$H811&lt;&gt;"",$J811&lt;&gt;"",$K811&lt;&gt;"",$M811&lt;&gt;"",$N811&lt;&gt;"",$P811&lt;&gt;"",$Q811&lt;&gt;"",$S811&lt;&gt;"",$T811&lt;&gt;"",$V811&lt;&gt;"",$W811&lt;&gt;"")),"O item possui dados lançados, mas o total está zerado. Revise os valores informados.","")))))))))))))))</f>
        <v/>
      </c>
    </row>
    <row r="812" spans="1:35" ht="14.25" customHeight="1" x14ac:dyDescent="0.25">
      <c r="A812" s="57" t="str">
        <f t="shared" si="156"/>
        <v/>
      </c>
      <c r="B812" s="58"/>
      <c r="C812" s="58"/>
      <c r="D812" s="58"/>
      <c r="E812" s="58"/>
      <c r="F812" s="58"/>
      <c r="G812" s="269"/>
      <c r="H812" s="59"/>
      <c r="I812" s="273">
        <f t="shared" si="157"/>
        <v>0</v>
      </c>
      <c r="J812" s="269"/>
      <c r="K812" s="59"/>
      <c r="L812" s="270">
        <f t="shared" si="158"/>
        <v>0</v>
      </c>
      <c r="M812" s="269"/>
      <c r="N812" s="59"/>
      <c r="O812" s="270">
        <f t="shared" si="159"/>
        <v>0</v>
      </c>
      <c r="P812" s="269"/>
      <c r="Q812" s="59"/>
      <c r="R812" s="271">
        <f t="shared" si="160"/>
        <v>0</v>
      </c>
      <c r="S812" s="269"/>
      <c r="T812" s="59"/>
      <c r="U812" s="270">
        <f t="shared" si="161"/>
        <v>0</v>
      </c>
      <c r="V812" s="269"/>
      <c r="W812" s="59"/>
      <c r="X812" s="270">
        <f t="shared" si="162"/>
        <v>0</v>
      </c>
      <c r="Y812" s="270">
        <f t="shared" si="163"/>
        <v>0</v>
      </c>
      <c r="Z812" s="58"/>
      <c r="AA812" s="58"/>
      <c r="AB812" s="60" t="str">
        <f t="shared" si="164"/>
        <v/>
      </c>
      <c r="AC812" s="21" t="b">
        <f t="shared" si="165"/>
        <v>0</v>
      </c>
      <c r="AD812" s="21" t="b">
        <f t="shared" si="166"/>
        <v>0</v>
      </c>
      <c r="AE812" s="21" t="b">
        <f t="shared" si="167"/>
        <v>0</v>
      </c>
      <c r="AF812" s="21" t="b">
        <f ca="1">OR(AND($AC812,NOT($AD812)),AND($AC812,OR(AND($G812="",$H812&lt;&gt;""),AND($G812&lt;&gt;"",$H812=""),AND($J812="",$K812&lt;&gt;""),AND($J812&lt;&gt;"",$K812=""),AND($M812="",$N812&lt;&gt;""),AND($M812&lt;&gt;"",$N812=""),AND($P812="",$Q812&lt;&gt;""),AND($P812&lt;&gt;"",$Q812=""),AND($S812="",$T812&lt;&gt;""),AND($S812&lt;&gt;"",$T812=""),AND($V812="",$W812&lt;&gt;""),AND($V812&lt;&gt;"",$W812=""))),AND($C812&lt;&gt;"",$E812&lt;&gt;"",LEFT(TRIM($C812),1)&lt;&gt;LEFT(TRIM($E812),1)),IF(OR($E812="",$F812=""),FALSE(),IFERROR(COUNTIF(INDIRECT("UNITS_"&amp;SUBSTITUTE(LEFT($E812,FIND(" ",$E812&amp;" ")-1),".","_")),$F812)=0,TRUE())),AND($B812&lt;&gt;"",OR(ISNUMBER(SEARCH("outro",LOWER($B812))),ISNUMBER(SEARCH("divers",LOWER($B812))),ISNUMBER(SEARCH("etc",LOWER($B812))))),OR(AND(ISNUMBER(SEARCH("comunic",LOWER($B812))),LEFT($E812,3)&lt;&gt;"4.4"),AND(ISNUMBER(SEARCH("monitor",LOWER($B812))),NOT(OR(LEFT($E812,3)="1.5",LEFT($E812,3)="2.5")))),AND($B812&lt;&gt;"",OR(LEFT($C812,1)="1",LEFT($C812,1)="2"),$D812=""),AND($D812&lt;&gt;"",NOT(OR(LEFT($C812,1)="1",LEFT($C812,1)="2"))),AND($D812&lt;&gt;"",COUNTIF(' PROJETO'!$B$14:$B$16,$D812)=0),IF($D812="",FALSE(),IF(COUNTIF(' PROJETO'!$B$14:$B$16,$D812)=0,FALSE(),IFERROR(INDEX(' PROJETO'!$C$14:$C$16,MATCH($D812,' PROJETO'!$B$14:$B$16,0))&lt;&gt;"Sim",FALSE()))))</f>
        <v>0</v>
      </c>
      <c r="AG812" s="21" t="b">
        <f>AND($AC812,$Y812&gt;'CONFG.  LISTAS'!$F$4,$Z812="",$AA812="")</f>
        <v>0</v>
      </c>
      <c r="AH812" s="21" t="str">
        <f t="shared" si="168"/>
        <v/>
      </c>
      <c r="AI812" s="43" t="str">
        <f ca="1">IF(NOT($AC812),"",IF(OR($B812="",$C812="",$E812="",$F812=""),"Preencha descrição, categoria, tipo e unidade.",IF(AND($B812&lt;&gt;"",OR(LEFT($C812,1)="1",LEFT($C812,1)="2"),$D812=""),"Informe a prática de restauração para itens diretos.",IF(AND($D812&lt;&gt;"",NOT(OR(LEFT($C812,1)="1",LEFT($C812,1)="2"))),"Custos indiretos não devem pertencer a uma prática específica.",IF(AND($D812&lt;&gt;"",COUNTIF(' PROJETO'!$B$14:$B$16,$D812)=0),"Prática de restauração inválida ou não cadastrada.",IF(IF($D812="",FALSE(),IF(COUNTIF(' PROJETO'!$B$14:$B$16,$D812)=0,FALSE(),IFERROR(INDEX(' PROJETO'!$C$14:$C$16,MATCH($D812,' PROJETO'!$B$14:$B$16,0))&lt;&gt;"Sim",FALSE()))),"A prática informada no item não foi selecionada na aba Projeto.",IF(AND(MAX($I812,$L812,$O812,$R812,$U812,$X812)&gt;'CONFG.  LISTAS'!$F$4,NOT(OR($Z812&lt;&gt;"",$AA812&lt;&gt;""))),"Memorial de cálculo ou anexo obrigatório não informado para item acima do limite.",IF(OR(AND($G812&lt;&gt;"",$H812&lt;&gt;"",OR($G812&lt;=0,$H812&lt;=0)),AND($J812&lt;&gt;"",$K812&lt;&gt;"",OR($J812&lt;=0,$K812&lt;=0)),AND($M812&lt;&gt;"",$N812&lt;&gt;"",OR($M812&lt;=0,$N812&lt;=0)),AND($P812&lt;&gt;"",$Q812&lt;&gt;"",OR($P812&lt;=0,$Q812&lt;=0)),AND($S812&lt;&gt;"",$T812&lt;&gt;"",OR($S812&lt;=0,$T812&lt;=0)),AND($V812&lt;&gt;"",$W812&lt;&gt;"",OR($V812&lt;=0,$W812&lt;=0))),"Revise os valores informados: valor unitário e quantidade devem ser maiores que zero.",IF(OR(AND($G812="",$H812&lt;&gt;""),AND($G812&lt;&gt;"",$H812=""),AND($J812="",$K812&lt;&gt;""),AND($J812&lt;&gt;"",$K812=""),AND($M812="",$N812&lt;&gt;""),AND($M812&lt;&gt;"",$N812=""),AND($P812="",$Q812&lt;&gt;""),AND($P812&lt;&gt;"",$Q812=""),AND($S812="",$T812&lt;&gt;""),AND($S812&lt;&gt;"",$T812=""),AND($V812="",$W812&lt;&gt;""),AND($V812&lt;&gt;"",$W812="")),"Há ano preenchido parcialmente: "&amp;TRIM(IF(AND($G812="",$H812&lt;&gt;""),"Ano 1 (falta valor unitário); ","")&amp;IF(AND($G812&lt;&gt;"",$H812=""),"Ano 1 (falta quantidade); ","")&amp;IF(AND($J812="",$K812&lt;&gt;""),"Ano 2 (falta valor unitário); ","")&amp;IF(AND($J812&lt;&gt;"",$K812=""),"Ano 2 (falta quantidade); ","")&amp;IF(AND($M812="",$N812&lt;&gt;""),"Ano 3 (falta valor unitário); ","")&amp;IF(AND($M812&lt;&gt;"",$N812=""),"Ano 3 (falta quantidade); ","")&amp;IF(AND($P812="",$Q812&lt;&gt;""),"Ano 4 (falta valor unitário); ","")&amp;IF(AND($P812&lt;&gt;"",$Q812=""),"Ano 4 (falta quantidade); ","")&amp;IF(AND($S812="",$T812&lt;&gt;""),"Ano 5 (falta valor unitário); ","")&amp;IF(AND($S812&lt;&gt;"",$T812=""),"Ano 5 (falta quantidade); ","")&amp;IF(AND($V812="",$W812&lt;&gt;""),"Ano 6 (falta valor unitário); ","")&amp;IF(AND($V812&lt;&gt;"",$W812=""),"Ano 6 (falta quantidade); ","")), IF(NOT(OR(AND($G812&lt;&gt;"",$H812&lt;&gt;""),AND($J812&lt;&gt;"",$K812&lt;&gt;""),AND($M812&lt;&gt;"",$N812&lt;&gt;""),AND($P812&lt;&gt;"",$Q812&lt;&gt;""),AND($S812&lt;&gt;"",$T812&lt;&gt;""),AND($V812&lt;&gt;"",$W812&lt;&gt;""))),"Informe pelo menos um ano completo com valor unitário e quantidade.",IF(AND($C812&lt;&gt;"",$E812&lt;&gt;"",LEFT(TRIM($C812),1)&lt;&gt;LEFT(TRIM($E812),1)),"Categoria e tipo estão incompatíveis.",IF(IF(OR($E812="",$F812=""),FALSE(),IFERROR(COUNTIF(INDIRECT("UNITS_"&amp;SUBSTITUTE(LEFT($E812,FIND(" ",$E812&amp;" ")-1),".","_")),$F812)=0,TRUE())),"Unidade incompatível com o tipo selecionado.",IF(OR(AND(ISNUMBER(SEARCH("comunic",LOWER($B812))),LEFT($E812,3)&lt;&gt;"4.4"),AND(ISNUMBER(SEARCH("monitor",LOWER($B812))),NOT(OR(LEFT($E812,3)="1.5",LEFT($E812,3)="2.5")))),"Revise a classificação do item conforme as regras de preenchimento.",IF(AND($B812&lt;&gt;"",OR(ISNUMBER(SEARCH("outro",LOWER($B812))),ISNUMBER(SEARCH("divers",LOWER($B812))),ISNUMBER(SEARCH("kit",LOWER($B812))),ISNUMBER(SEARCH("ferrament",LOWER($B812))),ISNUMBER(SEARCH("epi",LOWER($B812)))),NOT(OR($Z812&lt;&gt;"",$AA812&lt;&gt;""))),"Descrição muito genérica: detalhe melhor o item e registre o racional no memorial ou em anexo.",IF(AND($Y812=0,$B812&lt;&gt;"",OR($G812&lt;&gt;"",$H812&lt;&gt;"",$J812&lt;&gt;"",$K812&lt;&gt;"",$M812&lt;&gt;"",$N812&lt;&gt;"",$P812&lt;&gt;"",$Q812&lt;&gt;"",$S812&lt;&gt;"",$T812&lt;&gt;"",$V812&lt;&gt;"",$W812&lt;&gt;"")),"O item possui dados lançados, mas o total está zerado. Revise os valores informados.","")))))))))))))))</f>
        <v/>
      </c>
    </row>
    <row r="813" spans="1:35" ht="14.25" customHeight="1" x14ac:dyDescent="0.25">
      <c r="A813" s="57" t="str">
        <f t="shared" si="156"/>
        <v/>
      </c>
      <c r="B813" s="61"/>
      <c r="C813" s="61"/>
      <c r="D813" s="58"/>
      <c r="E813" s="61"/>
      <c r="F813" s="61"/>
      <c r="G813" s="272"/>
      <c r="H813" s="62"/>
      <c r="I813" s="273">
        <f t="shared" si="157"/>
        <v>0</v>
      </c>
      <c r="J813" s="272"/>
      <c r="K813" s="62"/>
      <c r="L813" s="270">
        <f t="shared" si="158"/>
        <v>0</v>
      </c>
      <c r="M813" s="272"/>
      <c r="N813" s="62"/>
      <c r="O813" s="270">
        <f t="shared" si="159"/>
        <v>0</v>
      </c>
      <c r="P813" s="272"/>
      <c r="Q813" s="62"/>
      <c r="R813" s="271">
        <f t="shared" si="160"/>
        <v>0</v>
      </c>
      <c r="S813" s="272"/>
      <c r="T813" s="62"/>
      <c r="U813" s="270">
        <f t="shared" si="161"/>
        <v>0</v>
      </c>
      <c r="V813" s="272"/>
      <c r="W813" s="62"/>
      <c r="X813" s="270">
        <f t="shared" si="162"/>
        <v>0</v>
      </c>
      <c r="Y813" s="270">
        <f t="shared" si="163"/>
        <v>0</v>
      </c>
      <c r="Z813" s="61"/>
      <c r="AA813" s="61"/>
      <c r="AB813" s="60" t="str">
        <f t="shared" si="164"/>
        <v/>
      </c>
      <c r="AC813" s="21" t="b">
        <f t="shared" si="165"/>
        <v>0</v>
      </c>
      <c r="AD813" s="21" t="b">
        <f t="shared" si="166"/>
        <v>0</v>
      </c>
      <c r="AE813" s="21" t="b">
        <f t="shared" si="167"/>
        <v>0</v>
      </c>
      <c r="AF813" s="21" t="b">
        <f ca="1">OR(AND($AC813,NOT($AD813)),AND($AC813,OR(AND($G813="",$H813&lt;&gt;""),AND($G813&lt;&gt;"",$H813=""),AND($J813="",$K813&lt;&gt;""),AND($J813&lt;&gt;"",$K813=""),AND($M813="",$N813&lt;&gt;""),AND($M813&lt;&gt;"",$N813=""),AND($P813="",$Q813&lt;&gt;""),AND($P813&lt;&gt;"",$Q813=""),AND($S813="",$T813&lt;&gt;""),AND($S813&lt;&gt;"",$T813=""),AND($V813="",$W813&lt;&gt;""),AND($V813&lt;&gt;"",$W813=""))),AND($C813&lt;&gt;"",$E813&lt;&gt;"",LEFT(TRIM($C813),1)&lt;&gt;LEFT(TRIM($E813),1)),IF(OR($E813="",$F813=""),FALSE(),IFERROR(COUNTIF(INDIRECT("UNITS_"&amp;SUBSTITUTE(LEFT($E813,FIND(" ",$E813&amp;" ")-1),".","_")),$F813)=0,TRUE())),AND($B813&lt;&gt;"",OR(ISNUMBER(SEARCH("outro",LOWER($B813))),ISNUMBER(SEARCH("divers",LOWER($B813))),ISNUMBER(SEARCH("etc",LOWER($B813))))),OR(AND(ISNUMBER(SEARCH("comunic",LOWER($B813))),LEFT($E813,3)&lt;&gt;"4.4"),AND(ISNUMBER(SEARCH("monitor",LOWER($B813))),NOT(OR(LEFT($E813,3)="1.5",LEFT($E813,3)="2.5")))),AND($B813&lt;&gt;"",OR(LEFT($C813,1)="1",LEFT($C813,1)="2"),$D813=""),AND($D813&lt;&gt;"",NOT(OR(LEFT($C813,1)="1",LEFT($C813,1)="2"))),AND($D813&lt;&gt;"",COUNTIF(' PROJETO'!$B$14:$B$16,$D813)=0),IF($D813="",FALSE(),IF(COUNTIF(' PROJETO'!$B$14:$B$16,$D813)=0,FALSE(),IFERROR(INDEX(' PROJETO'!$C$14:$C$16,MATCH($D813,' PROJETO'!$B$14:$B$16,0))&lt;&gt;"Sim",FALSE()))))</f>
        <v>0</v>
      </c>
      <c r="AG813" s="21" t="b">
        <f>AND($AC813,$Y813&gt;'CONFG.  LISTAS'!$F$4,$Z813="",$AA813="")</f>
        <v>0</v>
      </c>
      <c r="AH813" s="21" t="str">
        <f t="shared" si="168"/>
        <v/>
      </c>
      <c r="AI813" s="43" t="str">
        <f ca="1">IF(NOT($AC813),"",IF(OR($B813="",$C813="",$E813="",$F813=""),"Preencha descrição, categoria, tipo e unidade.",IF(AND($B813&lt;&gt;"",OR(LEFT($C813,1)="1",LEFT($C813,1)="2"),$D813=""),"Informe a prática de restauração para itens diretos.",IF(AND($D813&lt;&gt;"",NOT(OR(LEFT($C813,1)="1",LEFT($C813,1)="2"))),"Custos indiretos não devem pertencer a uma prática específica.",IF(AND($D813&lt;&gt;"",COUNTIF(' PROJETO'!$B$14:$B$16,$D813)=0),"Prática de restauração inválida ou não cadastrada.",IF(IF($D813="",FALSE(),IF(COUNTIF(' PROJETO'!$B$14:$B$16,$D813)=0,FALSE(),IFERROR(INDEX(' PROJETO'!$C$14:$C$16,MATCH($D813,' PROJETO'!$B$14:$B$16,0))&lt;&gt;"Sim",FALSE()))),"A prática informada no item não foi selecionada na aba Projeto.",IF(AND(MAX($I813,$L813,$O813,$R813,$U813,$X813)&gt;'CONFG.  LISTAS'!$F$4,NOT(OR($Z813&lt;&gt;"",$AA813&lt;&gt;""))),"Memorial de cálculo ou anexo obrigatório não informado para item acima do limite.",IF(OR(AND($G813&lt;&gt;"",$H813&lt;&gt;"",OR($G813&lt;=0,$H813&lt;=0)),AND($J813&lt;&gt;"",$K813&lt;&gt;"",OR($J813&lt;=0,$K813&lt;=0)),AND($M813&lt;&gt;"",$N813&lt;&gt;"",OR($M813&lt;=0,$N813&lt;=0)),AND($P813&lt;&gt;"",$Q813&lt;&gt;"",OR($P813&lt;=0,$Q813&lt;=0)),AND($S813&lt;&gt;"",$T813&lt;&gt;"",OR($S813&lt;=0,$T813&lt;=0)),AND($V813&lt;&gt;"",$W813&lt;&gt;"",OR($V813&lt;=0,$W813&lt;=0))),"Revise os valores informados: valor unitário e quantidade devem ser maiores que zero.",IF(OR(AND($G813="",$H813&lt;&gt;""),AND($G813&lt;&gt;"",$H813=""),AND($J813="",$K813&lt;&gt;""),AND($J813&lt;&gt;"",$K813=""),AND($M813="",$N813&lt;&gt;""),AND($M813&lt;&gt;"",$N813=""),AND($P813="",$Q813&lt;&gt;""),AND($P813&lt;&gt;"",$Q813=""),AND($S813="",$T813&lt;&gt;""),AND($S813&lt;&gt;"",$T813=""),AND($V813="",$W813&lt;&gt;""),AND($V813&lt;&gt;"",$W813="")),"Há ano preenchido parcialmente: "&amp;TRIM(IF(AND($G813="",$H813&lt;&gt;""),"Ano 1 (falta valor unitário); ","")&amp;IF(AND($G813&lt;&gt;"",$H813=""),"Ano 1 (falta quantidade); ","")&amp;IF(AND($J813="",$K813&lt;&gt;""),"Ano 2 (falta valor unitário); ","")&amp;IF(AND($J813&lt;&gt;"",$K813=""),"Ano 2 (falta quantidade); ","")&amp;IF(AND($M813="",$N813&lt;&gt;""),"Ano 3 (falta valor unitário); ","")&amp;IF(AND($M813&lt;&gt;"",$N813=""),"Ano 3 (falta quantidade); ","")&amp;IF(AND($P813="",$Q813&lt;&gt;""),"Ano 4 (falta valor unitário); ","")&amp;IF(AND($P813&lt;&gt;"",$Q813=""),"Ano 4 (falta quantidade); ","")&amp;IF(AND($S813="",$T813&lt;&gt;""),"Ano 5 (falta valor unitário); ","")&amp;IF(AND($S813&lt;&gt;"",$T813=""),"Ano 5 (falta quantidade); ","")&amp;IF(AND($V813="",$W813&lt;&gt;""),"Ano 6 (falta valor unitário); ","")&amp;IF(AND($V813&lt;&gt;"",$W813=""),"Ano 6 (falta quantidade); ","")), IF(NOT(OR(AND($G813&lt;&gt;"",$H813&lt;&gt;""),AND($J813&lt;&gt;"",$K813&lt;&gt;""),AND($M813&lt;&gt;"",$N813&lt;&gt;""),AND($P813&lt;&gt;"",$Q813&lt;&gt;""),AND($S813&lt;&gt;"",$T813&lt;&gt;""),AND($V813&lt;&gt;"",$W813&lt;&gt;""))),"Informe pelo menos um ano completo com valor unitário e quantidade.",IF(AND($C813&lt;&gt;"",$E813&lt;&gt;"",LEFT(TRIM($C813),1)&lt;&gt;LEFT(TRIM($E813),1)),"Categoria e tipo estão incompatíveis.",IF(IF(OR($E813="",$F813=""),FALSE(),IFERROR(COUNTIF(INDIRECT("UNITS_"&amp;SUBSTITUTE(LEFT($E813,FIND(" ",$E813&amp;" ")-1),".","_")),$F813)=0,TRUE())),"Unidade incompatível com o tipo selecionado.",IF(OR(AND(ISNUMBER(SEARCH("comunic",LOWER($B813))),LEFT($E813,3)&lt;&gt;"4.4"),AND(ISNUMBER(SEARCH("monitor",LOWER($B813))),NOT(OR(LEFT($E813,3)="1.5",LEFT($E813,3)="2.5")))),"Revise a classificação do item conforme as regras de preenchimento.",IF(AND($B813&lt;&gt;"",OR(ISNUMBER(SEARCH("outro",LOWER($B813))),ISNUMBER(SEARCH("divers",LOWER($B813))),ISNUMBER(SEARCH("kit",LOWER($B813))),ISNUMBER(SEARCH("ferrament",LOWER($B813))),ISNUMBER(SEARCH("epi",LOWER($B813)))),NOT(OR($Z813&lt;&gt;"",$AA813&lt;&gt;""))),"Descrição muito genérica: detalhe melhor o item e registre o racional no memorial ou em anexo.",IF(AND($Y813=0,$B813&lt;&gt;"",OR($G813&lt;&gt;"",$H813&lt;&gt;"",$J813&lt;&gt;"",$K813&lt;&gt;"",$M813&lt;&gt;"",$N813&lt;&gt;"",$P813&lt;&gt;"",$Q813&lt;&gt;"",$S813&lt;&gt;"",$T813&lt;&gt;"",$V813&lt;&gt;"",$W813&lt;&gt;"")),"O item possui dados lançados, mas o total está zerado. Revise os valores informados.","")))))))))))))))</f>
        <v/>
      </c>
    </row>
    <row r="814" spans="1:35" ht="14.25" customHeight="1" x14ac:dyDescent="0.25">
      <c r="A814" s="57" t="str">
        <f t="shared" si="156"/>
        <v/>
      </c>
      <c r="B814" s="58"/>
      <c r="C814" s="58"/>
      <c r="D814" s="58"/>
      <c r="E814" s="58"/>
      <c r="F814" s="58"/>
      <c r="G814" s="269"/>
      <c r="H814" s="59"/>
      <c r="I814" s="273">
        <f t="shared" si="157"/>
        <v>0</v>
      </c>
      <c r="J814" s="269"/>
      <c r="K814" s="59"/>
      <c r="L814" s="270">
        <f t="shared" si="158"/>
        <v>0</v>
      </c>
      <c r="M814" s="269"/>
      <c r="N814" s="59"/>
      <c r="O814" s="270">
        <f t="shared" si="159"/>
        <v>0</v>
      </c>
      <c r="P814" s="269"/>
      <c r="Q814" s="59"/>
      <c r="R814" s="271">
        <f t="shared" si="160"/>
        <v>0</v>
      </c>
      <c r="S814" s="269"/>
      <c r="T814" s="59"/>
      <c r="U814" s="270">
        <f t="shared" si="161"/>
        <v>0</v>
      </c>
      <c r="V814" s="269"/>
      <c r="W814" s="59"/>
      <c r="X814" s="270">
        <f t="shared" si="162"/>
        <v>0</v>
      </c>
      <c r="Y814" s="270">
        <f t="shared" si="163"/>
        <v>0</v>
      </c>
      <c r="Z814" s="58"/>
      <c r="AA814" s="58"/>
      <c r="AB814" s="60" t="str">
        <f t="shared" si="164"/>
        <v/>
      </c>
      <c r="AC814" s="21" t="b">
        <f t="shared" si="165"/>
        <v>0</v>
      </c>
      <c r="AD814" s="21" t="b">
        <f t="shared" si="166"/>
        <v>0</v>
      </c>
      <c r="AE814" s="21" t="b">
        <f t="shared" si="167"/>
        <v>0</v>
      </c>
      <c r="AF814" s="21" t="b">
        <f ca="1">OR(AND($AC814,NOT($AD814)),AND($AC814,OR(AND($G814="",$H814&lt;&gt;""),AND($G814&lt;&gt;"",$H814=""),AND($J814="",$K814&lt;&gt;""),AND($J814&lt;&gt;"",$K814=""),AND($M814="",$N814&lt;&gt;""),AND($M814&lt;&gt;"",$N814=""),AND($P814="",$Q814&lt;&gt;""),AND($P814&lt;&gt;"",$Q814=""),AND($S814="",$T814&lt;&gt;""),AND($S814&lt;&gt;"",$T814=""),AND($V814="",$W814&lt;&gt;""),AND($V814&lt;&gt;"",$W814=""))),AND($C814&lt;&gt;"",$E814&lt;&gt;"",LEFT(TRIM($C814),1)&lt;&gt;LEFT(TRIM($E814),1)),IF(OR($E814="",$F814=""),FALSE(),IFERROR(COUNTIF(INDIRECT("UNITS_"&amp;SUBSTITUTE(LEFT($E814,FIND(" ",$E814&amp;" ")-1),".","_")),$F814)=0,TRUE())),AND($B814&lt;&gt;"",OR(ISNUMBER(SEARCH("outro",LOWER($B814))),ISNUMBER(SEARCH("divers",LOWER($B814))),ISNUMBER(SEARCH("etc",LOWER($B814))))),OR(AND(ISNUMBER(SEARCH("comunic",LOWER($B814))),LEFT($E814,3)&lt;&gt;"4.4"),AND(ISNUMBER(SEARCH("monitor",LOWER($B814))),NOT(OR(LEFT($E814,3)="1.5",LEFT($E814,3)="2.5")))),AND($B814&lt;&gt;"",OR(LEFT($C814,1)="1",LEFT($C814,1)="2"),$D814=""),AND($D814&lt;&gt;"",NOT(OR(LEFT($C814,1)="1",LEFT($C814,1)="2"))),AND($D814&lt;&gt;"",COUNTIF(' PROJETO'!$B$14:$B$16,$D814)=0),IF($D814="",FALSE(),IF(COUNTIF(' PROJETO'!$B$14:$B$16,$D814)=0,FALSE(),IFERROR(INDEX(' PROJETO'!$C$14:$C$16,MATCH($D814,' PROJETO'!$B$14:$B$16,0))&lt;&gt;"Sim",FALSE()))))</f>
        <v>0</v>
      </c>
      <c r="AG814" s="21" t="b">
        <f>AND($AC814,$Y814&gt;'CONFG.  LISTAS'!$F$4,$Z814="",$AA814="")</f>
        <v>0</v>
      </c>
      <c r="AH814" s="21" t="str">
        <f t="shared" si="168"/>
        <v/>
      </c>
      <c r="AI814" s="43" t="str">
        <f ca="1">IF(NOT($AC814),"",IF(OR($B814="",$C814="",$E814="",$F814=""),"Preencha descrição, categoria, tipo e unidade.",IF(AND($B814&lt;&gt;"",OR(LEFT($C814,1)="1",LEFT($C814,1)="2"),$D814=""),"Informe a prática de restauração para itens diretos.",IF(AND($D814&lt;&gt;"",NOT(OR(LEFT($C814,1)="1",LEFT($C814,1)="2"))),"Custos indiretos não devem pertencer a uma prática específica.",IF(AND($D814&lt;&gt;"",COUNTIF(' PROJETO'!$B$14:$B$16,$D814)=0),"Prática de restauração inválida ou não cadastrada.",IF(IF($D814="",FALSE(),IF(COUNTIF(' PROJETO'!$B$14:$B$16,$D814)=0,FALSE(),IFERROR(INDEX(' PROJETO'!$C$14:$C$16,MATCH($D814,' PROJETO'!$B$14:$B$16,0))&lt;&gt;"Sim",FALSE()))),"A prática informada no item não foi selecionada na aba Projeto.",IF(AND(MAX($I814,$L814,$O814,$R814,$U814,$X814)&gt;'CONFG.  LISTAS'!$F$4,NOT(OR($Z814&lt;&gt;"",$AA814&lt;&gt;""))),"Memorial de cálculo ou anexo obrigatório não informado para item acima do limite.",IF(OR(AND($G814&lt;&gt;"",$H814&lt;&gt;"",OR($G814&lt;=0,$H814&lt;=0)),AND($J814&lt;&gt;"",$K814&lt;&gt;"",OR($J814&lt;=0,$K814&lt;=0)),AND($M814&lt;&gt;"",$N814&lt;&gt;"",OR($M814&lt;=0,$N814&lt;=0)),AND($P814&lt;&gt;"",$Q814&lt;&gt;"",OR($P814&lt;=0,$Q814&lt;=0)),AND($S814&lt;&gt;"",$T814&lt;&gt;"",OR($S814&lt;=0,$T814&lt;=0)),AND($V814&lt;&gt;"",$W814&lt;&gt;"",OR($V814&lt;=0,$W814&lt;=0))),"Revise os valores informados: valor unitário e quantidade devem ser maiores que zero.",IF(OR(AND($G814="",$H814&lt;&gt;""),AND($G814&lt;&gt;"",$H814=""),AND($J814="",$K814&lt;&gt;""),AND($J814&lt;&gt;"",$K814=""),AND($M814="",$N814&lt;&gt;""),AND($M814&lt;&gt;"",$N814=""),AND($P814="",$Q814&lt;&gt;""),AND($P814&lt;&gt;"",$Q814=""),AND($S814="",$T814&lt;&gt;""),AND($S814&lt;&gt;"",$T814=""),AND($V814="",$W814&lt;&gt;""),AND($V814&lt;&gt;"",$W814="")),"Há ano preenchido parcialmente: "&amp;TRIM(IF(AND($G814="",$H814&lt;&gt;""),"Ano 1 (falta valor unitário); ","")&amp;IF(AND($G814&lt;&gt;"",$H814=""),"Ano 1 (falta quantidade); ","")&amp;IF(AND($J814="",$K814&lt;&gt;""),"Ano 2 (falta valor unitário); ","")&amp;IF(AND($J814&lt;&gt;"",$K814=""),"Ano 2 (falta quantidade); ","")&amp;IF(AND($M814="",$N814&lt;&gt;""),"Ano 3 (falta valor unitário); ","")&amp;IF(AND($M814&lt;&gt;"",$N814=""),"Ano 3 (falta quantidade); ","")&amp;IF(AND($P814="",$Q814&lt;&gt;""),"Ano 4 (falta valor unitário); ","")&amp;IF(AND($P814&lt;&gt;"",$Q814=""),"Ano 4 (falta quantidade); ","")&amp;IF(AND($S814="",$T814&lt;&gt;""),"Ano 5 (falta valor unitário); ","")&amp;IF(AND($S814&lt;&gt;"",$T814=""),"Ano 5 (falta quantidade); ","")&amp;IF(AND($V814="",$W814&lt;&gt;""),"Ano 6 (falta valor unitário); ","")&amp;IF(AND($V814&lt;&gt;"",$W814=""),"Ano 6 (falta quantidade); ","")), IF(NOT(OR(AND($G814&lt;&gt;"",$H814&lt;&gt;""),AND($J814&lt;&gt;"",$K814&lt;&gt;""),AND($M814&lt;&gt;"",$N814&lt;&gt;""),AND($P814&lt;&gt;"",$Q814&lt;&gt;""),AND($S814&lt;&gt;"",$T814&lt;&gt;""),AND($V814&lt;&gt;"",$W814&lt;&gt;""))),"Informe pelo menos um ano completo com valor unitário e quantidade.",IF(AND($C814&lt;&gt;"",$E814&lt;&gt;"",LEFT(TRIM($C814),1)&lt;&gt;LEFT(TRIM($E814),1)),"Categoria e tipo estão incompatíveis.",IF(IF(OR($E814="",$F814=""),FALSE(),IFERROR(COUNTIF(INDIRECT("UNITS_"&amp;SUBSTITUTE(LEFT($E814,FIND(" ",$E814&amp;" ")-1),".","_")),$F814)=0,TRUE())),"Unidade incompatível com o tipo selecionado.",IF(OR(AND(ISNUMBER(SEARCH("comunic",LOWER($B814))),LEFT($E814,3)&lt;&gt;"4.4"),AND(ISNUMBER(SEARCH("monitor",LOWER($B814))),NOT(OR(LEFT($E814,3)="1.5",LEFT($E814,3)="2.5")))),"Revise a classificação do item conforme as regras de preenchimento.",IF(AND($B814&lt;&gt;"",OR(ISNUMBER(SEARCH("outro",LOWER($B814))),ISNUMBER(SEARCH("divers",LOWER($B814))),ISNUMBER(SEARCH("kit",LOWER($B814))),ISNUMBER(SEARCH("ferrament",LOWER($B814))),ISNUMBER(SEARCH("epi",LOWER($B814)))),NOT(OR($Z814&lt;&gt;"",$AA814&lt;&gt;""))),"Descrição muito genérica: detalhe melhor o item e registre o racional no memorial ou em anexo.",IF(AND($Y814=0,$B814&lt;&gt;"",OR($G814&lt;&gt;"",$H814&lt;&gt;"",$J814&lt;&gt;"",$K814&lt;&gt;"",$M814&lt;&gt;"",$N814&lt;&gt;"",$P814&lt;&gt;"",$Q814&lt;&gt;"",$S814&lt;&gt;"",$T814&lt;&gt;"",$V814&lt;&gt;"",$W814&lt;&gt;"")),"O item possui dados lançados, mas o total está zerado. Revise os valores informados.","")))))))))))))))</f>
        <v/>
      </c>
    </row>
    <row r="815" spans="1:35" ht="14.25" customHeight="1" x14ac:dyDescent="0.25">
      <c r="A815" s="57" t="str">
        <f t="shared" si="156"/>
        <v/>
      </c>
      <c r="B815" s="61"/>
      <c r="C815" s="61"/>
      <c r="D815" s="58"/>
      <c r="E815" s="61"/>
      <c r="F815" s="61"/>
      <c r="G815" s="272"/>
      <c r="H815" s="62"/>
      <c r="I815" s="273">
        <f t="shared" si="157"/>
        <v>0</v>
      </c>
      <c r="J815" s="272"/>
      <c r="K815" s="62"/>
      <c r="L815" s="270">
        <f t="shared" si="158"/>
        <v>0</v>
      </c>
      <c r="M815" s="272"/>
      <c r="N815" s="62"/>
      <c r="O815" s="270">
        <f t="shared" si="159"/>
        <v>0</v>
      </c>
      <c r="P815" s="272"/>
      <c r="Q815" s="62"/>
      <c r="R815" s="271">
        <f t="shared" si="160"/>
        <v>0</v>
      </c>
      <c r="S815" s="272"/>
      <c r="T815" s="62"/>
      <c r="U815" s="270">
        <f t="shared" si="161"/>
        <v>0</v>
      </c>
      <c r="V815" s="272"/>
      <c r="W815" s="62"/>
      <c r="X815" s="270">
        <f t="shared" si="162"/>
        <v>0</v>
      </c>
      <c r="Y815" s="270">
        <f t="shared" si="163"/>
        <v>0</v>
      </c>
      <c r="Z815" s="61"/>
      <c r="AA815" s="61"/>
      <c r="AB815" s="60" t="str">
        <f t="shared" si="164"/>
        <v/>
      </c>
      <c r="AC815" s="21" t="b">
        <f t="shared" si="165"/>
        <v>0</v>
      </c>
      <c r="AD815" s="21" t="b">
        <f t="shared" si="166"/>
        <v>0</v>
      </c>
      <c r="AE815" s="21" t="b">
        <f t="shared" si="167"/>
        <v>0</v>
      </c>
      <c r="AF815" s="21" t="b">
        <f ca="1">OR(AND($AC815,NOT($AD815)),AND($AC815,OR(AND($G815="",$H815&lt;&gt;""),AND($G815&lt;&gt;"",$H815=""),AND($J815="",$K815&lt;&gt;""),AND($J815&lt;&gt;"",$K815=""),AND($M815="",$N815&lt;&gt;""),AND($M815&lt;&gt;"",$N815=""),AND($P815="",$Q815&lt;&gt;""),AND($P815&lt;&gt;"",$Q815=""),AND($S815="",$T815&lt;&gt;""),AND($S815&lt;&gt;"",$T815=""),AND($V815="",$W815&lt;&gt;""),AND($V815&lt;&gt;"",$W815=""))),AND($C815&lt;&gt;"",$E815&lt;&gt;"",LEFT(TRIM($C815),1)&lt;&gt;LEFT(TRIM($E815),1)),IF(OR($E815="",$F815=""),FALSE(),IFERROR(COUNTIF(INDIRECT("UNITS_"&amp;SUBSTITUTE(LEFT($E815,FIND(" ",$E815&amp;" ")-1),".","_")),$F815)=0,TRUE())),AND($B815&lt;&gt;"",OR(ISNUMBER(SEARCH("outro",LOWER($B815))),ISNUMBER(SEARCH("divers",LOWER($B815))),ISNUMBER(SEARCH("etc",LOWER($B815))))),OR(AND(ISNUMBER(SEARCH("comunic",LOWER($B815))),LEFT($E815,3)&lt;&gt;"4.4"),AND(ISNUMBER(SEARCH("monitor",LOWER($B815))),NOT(OR(LEFT($E815,3)="1.5",LEFT($E815,3)="2.5")))),AND($B815&lt;&gt;"",OR(LEFT($C815,1)="1",LEFT($C815,1)="2"),$D815=""),AND($D815&lt;&gt;"",NOT(OR(LEFT($C815,1)="1",LEFT($C815,1)="2"))),AND($D815&lt;&gt;"",COUNTIF(' PROJETO'!$B$14:$B$16,$D815)=0),IF($D815="",FALSE(),IF(COUNTIF(' PROJETO'!$B$14:$B$16,$D815)=0,FALSE(),IFERROR(INDEX(' PROJETO'!$C$14:$C$16,MATCH($D815,' PROJETO'!$B$14:$B$16,0))&lt;&gt;"Sim",FALSE()))))</f>
        <v>0</v>
      </c>
      <c r="AG815" s="21" t="b">
        <f>AND($AC815,$Y815&gt;'CONFG.  LISTAS'!$F$4,$Z815="",$AA815="")</f>
        <v>0</v>
      </c>
      <c r="AH815" s="21" t="str">
        <f t="shared" si="168"/>
        <v/>
      </c>
      <c r="AI815" s="43" t="str">
        <f ca="1">IF(NOT($AC815),"",IF(OR($B815="",$C815="",$E815="",$F815=""),"Preencha descrição, categoria, tipo e unidade.",IF(AND($B815&lt;&gt;"",OR(LEFT($C815,1)="1",LEFT($C815,1)="2"),$D815=""),"Informe a prática de restauração para itens diretos.",IF(AND($D815&lt;&gt;"",NOT(OR(LEFT($C815,1)="1",LEFT($C815,1)="2"))),"Custos indiretos não devem pertencer a uma prática específica.",IF(AND($D815&lt;&gt;"",COUNTIF(' PROJETO'!$B$14:$B$16,$D815)=0),"Prática de restauração inválida ou não cadastrada.",IF(IF($D815="",FALSE(),IF(COUNTIF(' PROJETO'!$B$14:$B$16,$D815)=0,FALSE(),IFERROR(INDEX(' PROJETO'!$C$14:$C$16,MATCH($D815,' PROJETO'!$B$14:$B$16,0))&lt;&gt;"Sim",FALSE()))),"A prática informada no item não foi selecionada na aba Projeto.",IF(AND(MAX($I815,$L815,$O815,$R815,$U815,$X815)&gt;'CONFG.  LISTAS'!$F$4,NOT(OR($Z815&lt;&gt;"",$AA815&lt;&gt;""))),"Memorial de cálculo ou anexo obrigatório não informado para item acima do limite.",IF(OR(AND($G815&lt;&gt;"",$H815&lt;&gt;"",OR($G815&lt;=0,$H815&lt;=0)),AND($J815&lt;&gt;"",$K815&lt;&gt;"",OR($J815&lt;=0,$K815&lt;=0)),AND($M815&lt;&gt;"",$N815&lt;&gt;"",OR($M815&lt;=0,$N815&lt;=0)),AND($P815&lt;&gt;"",$Q815&lt;&gt;"",OR($P815&lt;=0,$Q815&lt;=0)),AND($S815&lt;&gt;"",$T815&lt;&gt;"",OR($S815&lt;=0,$T815&lt;=0)),AND($V815&lt;&gt;"",$W815&lt;&gt;"",OR($V815&lt;=0,$W815&lt;=0))),"Revise os valores informados: valor unitário e quantidade devem ser maiores que zero.",IF(OR(AND($G815="",$H815&lt;&gt;""),AND($G815&lt;&gt;"",$H815=""),AND($J815="",$K815&lt;&gt;""),AND($J815&lt;&gt;"",$K815=""),AND($M815="",$N815&lt;&gt;""),AND($M815&lt;&gt;"",$N815=""),AND($P815="",$Q815&lt;&gt;""),AND($P815&lt;&gt;"",$Q815=""),AND($S815="",$T815&lt;&gt;""),AND($S815&lt;&gt;"",$T815=""),AND($V815="",$W815&lt;&gt;""),AND($V815&lt;&gt;"",$W815="")),"Há ano preenchido parcialmente: "&amp;TRIM(IF(AND($G815="",$H815&lt;&gt;""),"Ano 1 (falta valor unitário); ","")&amp;IF(AND($G815&lt;&gt;"",$H815=""),"Ano 1 (falta quantidade); ","")&amp;IF(AND($J815="",$K815&lt;&gt;""),"Ano 2 (falta valor unitário); ","")&amp;IF(AND($J815&lt;&gt;"",$K815=""),"Ano 2 (falta quantidade); ","")&amp;IF(AND($M815="",$N815&lt;&gt;""),"Ano 3 (falta valor unitário); ","")&amp;IF(AND($M815&lt;&gt;"",$N815=""),"Ano 3 (falta quantidade); ","")&amp;IF(AND($P815="",$Q815&lt;&gt;""),"Ano 4 (falta valor unitário); ","")&amp;IF(AND($P815&lt;&gt;"",$Q815=""),"Ano 4 (falta quantidade); ","")&amp;IF(AND($S815="",$T815&lt;&gt;""),"Ano 5 (falta valor unitário); ","")&amp;IF(AND($S815&lt;&gt;"",$T815=""),"Ano 5 (falta quantidade); ","")&amp;IF(AND($V815="",$W815&lt;&gt;""),"Ano 6 (falta valor unitário); ","")&amp;IF(AND($V815&lt;&gt;"",$W815=""),"Ano 6 (falta quantidade); ","")), IF(NOT(OR(AND($G815&lt;&gt;"",$H815&lt;&gt;""),AND($J815&lt;&gt;"",$K815&lt;&gt;""),AND($M815&lt;&gt;"",$N815&lt;&gt;""),AND($P815&lt;&gt;"",$Q815&lt;&gt;""),AND($S815&lt;&gt;"",$T815&lt;&gt;""),AND($V815&lt;&gt;"",$W815&lt;&gt;""))),"Informe pelo menos um ano completo com valor unitário e quantidade.",IF(AND($C815&lt;&gt;"",$E815&lt;&gt;"",LEFT(TRIM($C815),1)&lt;&gt;LEFT(TRIM($E815),1)),"Categoria e tipo estão incompatíveis.",IF(IF(OR($E815="",$F815=""),FALSE(),IFERROR(COUNTIF(INDIRECT("UNITS_"&amp;SUBSTITUTE(LEFT($E815,FIND(" ",$E815&amp;" ")-1),".","_")),$F815)=0,TRUE())),"Unidade incompatível com o tipo selecionado.",IF(OR(AND(ISNUMBER(SEARCH("comunic",LOWER($B815))),LEFT($E815,3)&lt;&gt;"4.4"),AND(ISNUMBER(SEARCH("monitor",LOWER($B815))),NOT(OR(LEFT($E815,3)="1.5",LEFT($E815,3)="2.5")))),"Revise a classificação do item conforme as regras de preenchimento.",IF(AND($B815&lt;&gt;"",OR(ISNUMBER(SEARCH("outro",LOWER($B815))),ISNUMBER(SEARCH("divers",LOWER($B815))),ISNUMBER(SEARCH("kit",LOWER($B815))),ISNUMBER(SEARCH("ferrament",LOWER($B815))),ISNUMBER(SEARCH("epi",LOWER($B815)))),NOT(OR($Z815&lt;&gt;"",$AA815&lt;&gt;""))),"Descrição muito genérica: detalhe melhor o item e registre o racional no memorial ou em anexo.",IF(AND($Y815=0,$B815&lt;&gt;"",OR($G815&lt;&gt;"",$H815&lt;&gt;"",$J815&lt;&gt;"",$K815&lt;&gt;"",$M815&lt;&gt;"",$N815&lt;&gt;"",$P815&lt;&gt;"",$Q815&lt;&gt;"",$S815&lt;&gt;"",$T815&lt;&gt;"",$V815&lt;&gt;"",$W815&lt;&gt;"")),"O item possui dados lançados, mas o total está zerado. Revise os valores informados.","")))))))))))))))</f>
        <v/>
      </c>
    </row>
    <row r="816" spans="1:35" ht="14.25" customHeight="1" x14ac:dyDescent="0.25">
      <c r="A816" s="57" t="str">
        <f t="shared" si="156"/>
        <v/>
      </c>
      <c r="B816" s="58"/>
      <c r="C816" s="58"/>
      <c r="D816" s="58"/>
      <c r="E816" s="58"/>
      <c r="F816" s="58"/>
      <c r="G816" s="269"/>
      <c r="H816" s="59"/>
      <c r="I816" s="273">
        <f t="shared" si="157"/>
        <v>0</v>
      </c>
      <c r="J816" s="269"/>
      <c r="K816" s="59"/>
      <c r="L816" s="270">
        <f t="shared" si="158"/>
        <v>0</v>
      </c>
      <c r="M816" s="269"/>
      <c r="N816" s="59"/>
      <c r="O816" s="270">
        <f t="shared" si="159"/>
        <v>0</v>
      </c>
      <c r="P816" s="269"/>
      <c r="Q816" s="59"/>
      <c r="R816" s="271">
        <f t="shared" si="160"/>
        <v>0</v>
      </c>
      <c r="S816" s="269"/>
      <c r="T816" s="59"/>
      <c r="U816" s="270">
        <f t="shared" si="161"/>
        <v>0</v>
      </c>
      <c r="V816" s="269"/>
      <c r="W816" s="59"/>
      <c r="X816" s="270">
        <f t="shared" si="162"/>
        <v>0</v>
      </c>
      <c r="Y816" s="270">
        <f t="shared" si="163"/>
        <v>0</v>
      </c>
      <c r="Z816" s="58"/>
      <c r="AA816" s="58"/>
      <c r="AB816" s="60" t="str">
        <f t="shared" si="164"/>
        <v/>
      </c>
      <c r="AC816" s="21" t="b">
        <f t="shared" si="165"/>
        <v>0</v>
      </c>
      <c r="AD816" s="21" t="b">
        <f t="shared" si="166"/>
        <v>0</v>
      </c>
      <c r="AE816" s="21" t="b">
        <f t="shared" si="167"/>
        <v>0</v>
      </c>
      <c r="AF816" s="21" t="b">
        <f ca="1">OR(AND($AC816,NOT($AD816)),AND($AC816,OR(AND($G816="",$H816&lt;&gt;""),AND($G816&lt;&gt;"",$H816=""),AND($J816="",$K816&lt;&gt;""),AND($J816&lt;&gt;"",$K816=""),AND($M816="",$N816&lt;&gt;""),AND($M816&lt;&gt;"",$N816=""),AND($P816="",$Q816&lt;&gt;""),AND($P816&lt;&gt;"",$Q816=""),AND($S816="",$T816&lt;&gt;""),AND($S816&lt;&gt;"",$T816=""),AND($V816="",$W816&lt;&gt;""),AND($V816&lt;&gt;"",$W816=""))),AND($C816&lt;&gt;"",$E816&lt;&gt;"",LEFT(TRIM($C816),1)&lt;&gt;LEFT(TRIM($E816),1)),IF(OR($E816="",$F816=""),FALSE(),IFERROR(COUNTIF(INDIRECT("UNITS_"&amp;SUBSTITUTE(LEFT($E816,FIND(" ",$E816&amp;" ")-1),".","_")),$F816)=0,TRUE())),AND($B816&lt;&gt;"",OR(ISNUMBER(SEARCH("outro",LOWER($B816))),ISNUMBER(SEARCH("divers",LOWER($B816))),ISNUMBER(SEARCH("etc",LOWER($B816))))),OR(AND(ISNUMBER(SEARCH("comunic",LOWER($B816))),LEFT($E816,3)&lt;&gt;"4.4"),AND(ISNUMBER(SEARCH("monitor",LOWER($B816))),NOT(OR(LEFT($E816,3)="1.5",LEFT($E816,3)="2.5")))),AND($B816&lt;&gt;"",OR(LEFT($C816,1)="1",LEFT($C816,1)="2"),$D816=""),AND($D816&lt;&gt;"",NOT(OR(LEFT($C816,1)="1",LEFT($C816,1)="2"))),AND($D816&lt;&gt;"",COUNTIF(' PROJETO'!$B$14:$B$16,$D816)=0),IF($D816="",FALSE(),IF(COUNTIF(' PROJETO'!$B$14:$B$16,$D816)=0,FALSE(),IFERROR(INDEX(' PROJETO'!$C$14:$C$16,MATCH($D816,' PROJETO'!$B$14:$B$16,0))&lt;&gt;"Sim",FALSE()))))</f>
        <v>0</v>
      </c>
      <c r="AG816" s="21" t="b">
        <f>AND($AC816,$Y816&gt;'CONFG.  LISTAS'!$F$4,$Z816="",$AA816="")</f>
        <v>0</v>
      </c>
      <c r="AH816" s="21" t="str">
        <f t="shared" si="168"/>
        <v/>
      </c>
      <c r="AI816" s="43" t="str">
        <f ca="1">IF(NOT($AC816),"",IF(OR($B816="",$C816="",$E816="",$F816=""),"Preencha descrição, categoria, tipo e unidade.",IF(AND($B816&lt;&gt;"",OR(LEFT($C816,1)="1",LEFT($C816,1)="2"),$D816=""),"Informe a prática de restauração para itens diretos.",IF(AND($D816&lt;&gt;"",NOT(OR(LEFT($C816,1)="1",LEFT($C816,1)="2"))),"Custos indiretos não devem pertencer a uma prática específica.",IF(AND($D816&lt;&gt;"",COUNTIF(' PROJETO'!$B$14:$B$16,$D816)=0),"Prática de restauração inválida ou não cadastrada.",IF(IF($D816="",FALSE(),IF(COUNTIF(' PROJETO'!$B$14:$B$16,$D816)=0,FALSE(),IFERROR(INDEX(' PROJETO'!$C$14:$C$16,MATCH($D816,' PROJETO'!$B$14:$B$16,0))&lt;&gt;"Sim",FALSE()))),"A prática informada no item não foi selecionada na aba Projeto.",IF(AND(MAX($I816,$L816,$O816,$R816,$U816,$X816)&gt;'CONFG.  LISTAS'!$F$4,NOT(OR($Z816&lt;&gt;"",$AA816&lt;&gt;""))),"Memorial de cálculo ou anexo obrigatório não informado para item acima do limite.",IF(OR(AND($G816&lt;&gt;"",$H816&lt;&gt;"",OR($G816&lt;=0,$H816&lt;=0)),AND($J816&lt;&gt;"",$K816&lt;&gt;"",OR($J816&lt;=0,$K816&lt;=0)),AND($M816&lt;&gt;"",$N816&lt;&gt;"",OR($M816&lt;=0,$N816&lt;=0)),AND($P816&lt;&gt;"",$Q816&lt;&gt;"",OR($P816&lt;=0,$Q816&lt;=0)),AND($S816&lt;&gt;"",$T816&lt;&gt;"",OR($S816&lt;=0,$T816&lt;=0)),AND($V816&lt;&gt;"",$W816&lt;&gt;"",OR($V816&lt;=0,$W816&lt;=0))),"Revise os valores informados: valor unitário e quantidade devem ser maiores que zero.",IF(OR(AND($G816="",$H816&lt;&gt;""),AND($G816&lt;&gt;"",$H816=""),AND($J816="",$K816&lt;&gt;""),AND($J816&lt;&gt;"",$K816=""),AND($M816="",$N816&lt;&gt;""),AND($M816&lt;&gt;"",$N816=""),AND($P816="",$Q816&lt;&gt;""),AND($P816&lt;&gt;"",$Q816=""),AND($S816="",$T816&lt;&gt;""),AND($S816&lt;&gt;"",$T816=""),AND($V816="",$W816&lt;&gt;""),AND($V816&lt;&gt;"",$W816="")),"Há ano preenchido parcialmente: "&amp;TRIM(IF(AND($G816="",$H816&lt;&gt;""),"Ano 1 (falta valor unitário); ","")&amp;IF(AND($G816&lt;&gt;"",$H816=""),"Ano 1 (falta quantidade); ","")&amp;IF(AND($J816="",$K816&lt;&gt;""),"Ano 2 (falta valor unitário); ","")&amp;IF(AND($J816&lt;&gt;"",$K816=""),"Ano 2 (falta quantidade); ","")&amp;IF(AND($M816="",$N816&lt;&gt;""),"Ano 3 (falta valor unitário); ","")&amp;IF(AND($M816&lt;&gt;"",$N816=""),"Ano 3 (falta quantidade); ","")&amp;IF(AND($P816="",$Q816&lt;&gt;""),"Ano 4 (falta valor unitário); ","")&amp;IF(AND($P816&lt;&gt;"",$Q816=""),"Ano 4 (falta quantidade); ","")&amp;IF(AND($S816="",$T816&lt;&gt;""),"Ano 5 (falta valor unitário); ","")&amp;IF(AND($S816&lt;&gt;"",$T816=""),"Ano 5 (falta quantidade); ","")&amp;IF(AND($V816="",$W816&lt;&gt;""),"Ano 6 (falta valor unitário); ","")&amp;IF(AND($V816&lt;&gt;"",$W816=""),"Ano 6 (falta quantidade); ","")), IF(NOT(OR(AND($G816&lt;&gt;"",$H816&lt;&gt;""),AND($J816&lt;&gt;"",$K816&lt;&gt;""),AND($M816&lt;&gt;"",$N816&lt;&gt;""),AND($P816&lt;&gt;"",$Q816&lt;&gt;""),AND($S816&lt;&gt;"",$T816&lt;&gt;""),AND($V816&lt;&gt;"",$W816&lt;&gt;""))),"Informe pelo menos um ano completo com valor unitário e quantidade.",IF(AND($C816&lt;&gt;"",$E816&lt;&gt;"",LEFT(TRIM($C816),1)&lt;&gt;LEFT(TRIM($E816),1)),"Categoria e tipo estão incompatíveis.",IF(IF(OR($E816="",$F816=""),FALSE(),IFERROR(COUNTIF(INDIRECT("UNITS_"&amp;SUBSTITUTE(LEFT($E816,FIND(" ",$E816&amp;" ")-1),".","_")),$F816)=0,TRUE())),"Unidade incompatível com o tipo selecionado.",IF(OR(AND(ISNUMBER(SEARCH("comunic",LOWER($B816))),LEFT($E816,3)&lt;&gt;"4.4"),AND(ISNUMBER(SEARCH("monitor",LOWER($B816))),NOT(OR(LEFT($E816,3)="1.5",LEFT($E816,3)="2.5")))),"Revise a classificação do item conforme as regras de preenchimento.",IF(AND($B816&lt;&gt;"",OR(ISNUMBER(SEARCH("outro",LOWER($B816))),ISNUMBER(SEARCH("divers",LOWER($B816))),ISNUMBER(SEARCH("kit",LOWER($B816))),ISNUMBER(SEARCH("ferrament",LOWER($B816))),ISNUMBER(SEARCH("epi",LOWER($B816)))),NOT(OR($Z816&lt;&gt;"",$AA816&lt;&gt;""))),"Descrição muito genérica: detalhe melhor o item e registre o racional no memorial ou em anexo.",IF(AND($Y816=0,$B816&lt;&gt;"",OR($G816&lt;&gt;"",$H816&lt;&gt;"",$J816&lt;&gt;"",$K816&lt;&gt;"",$M816&lt;&gt;"",$N816&lt;&gt;"",$P816&lt;&gt;"",$Q816&lt;&gt;"",$S816&lt;&gt;"",$T816&lt;&gt;"",$V816&lt;&gt;"",$W816&lt;&gt;"")),"O item possui dados lançados, mas o total está zerado. Revise os valores informados.","")))))))))))))))</f>
        <v/>
      </c>
    </row>
    <row r="817" spans="1:35" ht="14.25" customHeight="1" x14ac:dyDescent="0.25">
      <c r="A817" s="57" t="str">
        <f t="shared" si="156"/>
        <v/>
      </c>
      <c r="B817" s="61"/>
      <c r="C817" s="61"/>
      <c r="D817" s="58"/>
      <c r="E817" s="61"/>
      <c r="F817" s="61"/>
      <c r="G817" s="272"/>
      <c r="H817" s="62"/>
      <c r="I817" s="273">
        <f t="shared" si="157"/>
        <v>0</v>
      </c>
      <c r="J817" s="272"/>
      <c r="K817" s="62"/>
      <c r="L817" s="270">
        <f t="shared" si="158"/>
        <v>0</v>
      </c>
      <c r="M817" s="272"/>
      <c r="N817" s="62"/>
      <c r="O817" s="270">
        <f t="shared" si="159"/>
        <v>0</v>
      </c>
      <c r="P817" s="272"/>
      <c r="Q817" s="62"/>
      <c r="R817" s="271">
        <f t="shared" si="160"/>
        <v>0</v>
      </c>
      <c r="S817" s="272"/>
      <c r="T817" s="62"/>
      <c r="U817" s="270">
        <f t="shared" si="161"/>
        <v>0</v>
      </c>
      <c r="V817" s="272"/>
      <c r="W817" s="62"/>
      <c r="X817" s="270">
        <f t="shared" si="162"/>
        <v>0</v>
      </c>
      <c r="Y817" s="270">
        <f t="shared" si="163"/>
        <v>0</v>
      </c>
      <c r="Z817" s="61"/>
      <c r="AA817" s="61"/>
      <c r="AB817" s="60" t="str">
        <f t="shared" si="164"/>
        <v/>
      </c>
      <c r="AC817" s="21" t="b">
        <f t="shared" si="165"/>
        <v>0</v>
      </c>
      <c r="AD817" s="21" t="b">
        <f t="shared" si="166"/>
        <v>0</v>
      </c>
      <c r="AE817" s="21" t="b">
        <f t="shared" si="167"/>
        <v>0</v>
      </c>
      <c r="AF817" s="21" t="b">
        <f ca="1">OR(AND($AC817,NOT($AD817)),AND($AC817,OR(AND($G817="",$H817&lt;&gt;""),AND($G817&lt;&gt;"",$H817=""),AND($J817="",$K817&lt;&gt;""),AND($J817&lt;&gt;"",$K817=""),AND($M817="",$N817&lt;&gt;""),AND($M817&lt;&gt;"",$N817=""),AND($P817="",$Q817&lt;&gt;""),AND($P817&lt;&gt;"",$Q817=""),AND($S817="",$T817&lt;&gt;""),AND($S817&lt;&gt;"",$T817=""),AND($V817="",$W817&lt;&gt;""),AND($V817&lt;&gt;"",$W817=""))),AND($C817&lt;&gt;"",$E817&lt;&gt;"",LEFT(TRIM($C817),1)&lt;&gt;LEFT(TRIM($E817),1)),IF(OR($E817="",$F817=""),FALSE(),IFERROR(COUNTIF(INDIRECT("UNITS_"&amp;SUBSTITUTE(LEFT($E817,FIND(" ",$E817&amp;" ")-1),".","_")),$F817)=0,TRUE())),AND($B817&lt;&gt;"",OR(ISNUMBER(SEARCH("outro",LOWER($B817))),ISNUMBER(SEARCH("divers",LOWER($B817))),ISNUMBER(SEARCH("etc",LOWER($B817))))),OR(AND(ISNUMBER(SEARCH("comunic",LOWER($B817))),LEFT($E817,3)&lt;&gt;"4.4"),AND(ISNUMBER(SEARCH("monitor",LOWER($B817))),NOT(OR(LEFT($E817,3)="1.5",LEFT($E817,3)="2.5")))),AND($B817&lt;&gt;"",OR(LEFT($C817,1)="1",LEFT($C817,1)="2"),$D817=""),AND($D817&lt;&gt;"",NOT(OR(LEFT($C817,1)="1",LEFT($C817,1)="2"))),AND($D817&lt;&gt;"",COUNTIF(' PROJETO'!$B$14:$B$16,$D817)=0),IF($D817="",FALSE(),IF(COUNTIF(' PROJETO'!$B$14:$B$16,$D817)=0,FALSE(),IFERROR(INDEX(' PROJETO'!$C$14:$C$16,MATCH($D817,' PROJETO'!$B$14:$B$16,0))&lt;&gt;"Sim",FALSE()))))</f>
        <v>0</v>
      </c>
      <c r="AG817" s="21" t="b">
        <f>AND($AC817,$Y817&gt;'CONFG.  LISTAS'!$F$4,$Z817="",$AA817="")</f>
        <v>0</v>
      </c>
      <c r="AH817" s="21" t="str">
        <f t="shared" si="168"/>
        <v/>
      </c>
      <c r="AI817" s="43" t="str">
        <f ca="1">IF(NOT($AC817),"",IF(OR($B817="",$C817="",$E817="",$F817=""),"Preencha descrição, categoria, tipo e unidade.",IF(AND($B817&lt;&gt;"",OR(LEFT($C817,1)="1",LEFT($C817,1)="2"),$D817=""),"Informe a prática de restauração para itens diretos.",IF(AND($D817&lt;&gt;"",NOT(OR(LEFT($C817,1)="1",LEFT($C817,1)="2"))),"Custos indiretos não devem pertencer a uma prática específica.",IF(AND($D817&lt;&gt;"",COUNTIF(' PROJETO'!$B$14:$B$16,$D817)=0),"Prática de restauração inválida ou não cadastrada.",IF(IF($D817="",FALSE(),IF(COUNTIF(' PROJETO'!$B$14:$B$16,$D817)=0,FALSE(),IFERROR(INDEX(' PROJETO'!$C$14:$C$16,MATCH($D817,' PROJETO'!$B$14:$B$16,0))&lt;&gt;"Sim",FALSE()))),"A prática informada no item não foi selecionada na aba Projeto.",IF(AND(MAX($I817,$L817,$O817,$R817,$U817,$X817)&gt;'CONFG.  LISTAS'!$F$4,NOT(OR($Z817&lt;&gt;"",$AA817&lt;&gt;""))),"Memorial de cálculo ou anexo obrigatório não informado para item acima do limite.",IF(OR(AND($G817&lt;&gt;"",$H817&lt;&gt;"",OR($G817&lt;=0,$H817&lt;=0)),AND($J817&lt;&gt;"",$K817&lt;&gt;"",OR($J817&lt;=0,$K817&lt;=0)),AND($M817&lt;&gt;"",$N817&lt;&gt;"",OR($M817&lt;=0,$N817&lt;=0)),AND($P817&lt;&gt;"",$Q817&lt;&gt;"",OR($P817&lt;=0,$Q817&lt;=0)),AND($S817&lt;&gt;"",$T817&lt;&gt;"",OR($S817&lt;=0,$T817&lt;=0)),AND($V817&lt;&gt;"",$W817&lt;&gt;"",OR($V817&lt;=0,$W817&lt;=0))),"Revise os valores informados: valor unitário e quantidade devem ser maiores que zero.",IF(OR(AND($G817="",$H817&lt;&gt;""),AND($G817&lt;&gt;"",$H817=""),AND($J817="",$K817&lt;&gt;""),AND($J817&lt;&gt;"",$K817=""),AND($M817="",$N817&lt;&gt;""),AND($M817&lt;&gt;"",$N817=""),AND($P817="",$Q817&lt;&gt;""),AND($P817&lt;&gt;"",$Q817=""),AND($S817="",$T817&lt;&gt;""),AND($S817&lt;&gt;"",$T817=""),AND($V817="",$W817&lt;&gt;""),AND($V817&lt;&gt;"",$W817="")),"Há ano preenchido parcialmente: "&amp;TRIM(IF(AND($G817="",$H817&lt;&gt;""),"Ano 1 (falta valor unitário); ","")&amp;IF(AND($G817&lt;&gt;"",$H817=""),"Ano 1 (falta quantidade); ","")&amp;IF(AND($J817="",$K817&lt;&gt;""),"Ano 2 (falta valor unitário); ","")&amp;IF(AND($J817&lt;&gt;"",$K817=""),"Ano 2 (falta quantidade); ","")&amp;IF(AND($M817="",$N817&lt;&gt;""),"Ano 3 (falta valor unitário); ","")&amp;IF(AND($M817&lt;&gt;"",$N817=""),"Ano 3 (falta quantidade); ","")&amp;IF(AND($P817="",$Q817&lt;&gt;""),"Ano 4 (falta valor unitário); ","")&amp;IF(AND($P817&lt;&gt;"",$Q817=""),"Ano 4 (falta quantidade); ","")&amp;IF(AND($S817="",$T817&lt;&gt;""),"Ano 5 (falta valor unitário); ","")&amp;IF(AND($S817&lt;&gt;"",$T817=""),"Ano 5 (falta quantidade); ","")&amp;IF(AND($V817="",$W817&lt;&gt;""),"Ano 6 (falta valor unitário); ","")&amp;IF(AND($V817&lt;&gt;"",$W817=""),"Ano 6 (falta quantidade); ","")), IF(NOT(OR(AND($G817&lt;&gt;"",$H817&lt;&gt;""),AND($J817&lt;&gt;"",$K817&lt;&gt;""),AND($M817&lt;&gt;"",$N817&lt;&gt;""),AND($P817&lt;&gt;"",$Q817&lt;&gt;""),AND($S817&lt;&gt;"",$T817&lt;&gt;""),AND($V817&lt;&gt;"",$W817&lt;&gt;""))),"Informe pelo menos um ano completo com valor unitário e quantidade.",IF(AND($C817&lt;&gt;"",$E817&lt;&gt;"",LEFT(TRIM($C817),1)&lt;&gt;LEFT(TRIM($E817),1)),"Categoria e tipo estão incompatíveis.",IF(IF(OR($E817="",$F817=""),FALSE(),IFERROR(COUNTIF(INDIRECT("UNITS_"&amp;SUBSTITUTE(LEFT($E817,FIND(" ",$E817&amp;" ")-1),".","_")),$F817)=0,TRUE())),"Unidade incompatível com o tipo selecionado.",IF(OR(AND(ISNUMBER(SEARCH("comunic",LOWER($B817))),LEFT($E817,3)&lt;&gt;"4.4"),AND(ISNUMBER(SEARCH("monitor",LOWER($B817))),NOT(OR(LEFT($E817,3)="1.5",LEFT($E817,3)="2.5")))),"Revise a classificação do item conforme as regras de preenchimento.",IF(AND($B817&lt;&gt;"",OR(ISNUMBER(SEARCH("outro",LOWER($B817))),ISNUMBER(SEARCH("divers",LOWER($B817))),ISNUMBER(SEARCH("kit",LOWER($B817))),ISNUMBER(SEARCH("ferrament",LOWER($B817))),ISNUMBER(SEARCH("epi",LOWER($B817)))),NOT(OR($Z817&lt;&gt;"",$AA817&lt;&gt;""))),"Descrição muito genérica: detalhe melhor o item e registre o racional no memorial ou em anexo.",IF(AND($Y817=0,$B817&lt;&gt;"",OR($G817&lt;&gt;"",$H817&lt;&gt;"",$J817&lt;&gt;"",$K817&lt;&gt;"",$M817&lt;&gt;"",$N817&lt;&gt;"",$P817&lt;&gt;"",$Q817&lt;&gt;"",$S817&lt;&gt;"",$T817&lt;&gt;"",$V817&lt;&gt;"",$W817&lt;&gt;"")),"O item possui dados lançados, mas o total está zerado. Revise os valores informados.","")))))))))))))))</f>
        <v/>
      </c>
    </row>
    <row r="818" spans="1:35" ht="14.25" customHeight="1" x14ac:dyDescent="0.25">
      <c r="A818" s="57" t="str">
        <f t="shared" si="156"/>
        <v/>
      </c>
      <c r="B818" s="58"/>
      <c r="C818" s="58"/>
      <c r="D818" s="58"/>
      <c r="E818" s="58"/>
      <c r="F818" s="58"/>
      <c r="G818" s="269"/>
      <c r="H818" s="59"/>
      <c r="I818" s="273">
        <f t="shared" si="157"/>
        <v>0</v>
      </c>
      <c r="J818" s="269"/>
      <c r="K818" s="59"/>
      <c r="L818" s="270">
        <f t="shared" si="158"/>
        <v>0</v>
      </c>
      <c r="M818" s="269"/>
      <c r="N818" s="59"/>
      <c r="O818" s="270">
        <f t="shared" si="159"/>
        <v>0</v>
      </c>
      <c r="P818" s="269"/>
      <c r="Q818" s="59"/>
      <c r="R818" s="271">
        <f t="shared" si="160"/>
        <v>0</v>
      </c>
      <c r="S818" s="269"/>
      <c r="T818" s="59"/>
      <c r="U818" s="270">
        <f t="shared" si="161"/>
        <v>0</v>
      </c>
      <c r="V818" s="269"/>
      <c r="W818" s="59"/>
      <c r="X818" s="270">
        <f t="shared" si="162"/>
        <v>0</v>
      </c>
      <c r="Y818" s="270">
        <f t="shared" si="163"/>
        <v>0</v>
      </c>
      <c r="Z818" s="58"/>
      <c r="AA818" s="58"/>
      <c r="AB818" s="60" t="str">
        <f t="shared" si="164"/>
        <v/>
      </c>
      <c r="AC818" s="21" t="b">
        <f t="shared" si="165"/>
        <v>0</v>
      </c>
      <c r="AD818" s="21" t="b">
        <f t="shared" si="166"/>
        <v>0</v>
      </c>
      <c r="AE818" s="21" t="b">
        <f t="shared" si="167"/>
        <v>0</v>
      </c>
      <c r="AF818" s="21" t="b">
        <f ca="1">OR(AND($AC818,NOT($AD818)),AND($AC818,OR(AND($G818="",$H818&lt;&gt;""),AND($G818&lt;&gt;"",$H818=""),AND($J818="",$K818&lt;&gt;""),AND($J818&lt;&gt;"",$K818=""),AND($M818="",$N818&lt;&gt;""),AND($M818&lt;&gt;"",$N818=""),AND($P818="",$Q818&lt;&gt;""),AND($P818&lt;&gt;"",$Q818=""),AND($S818="",$T818&lt;&gt;""),AND($S818&lt;&gt;"",$T818=""),AND($V818="",$W818&lt;&gt;""),AND($V818&lt;&gt;"",$W818=""))),AND($C818&lt;&gt;"",$E818&lt;&gt;"",LEFT(TRIM($C818),1)&lt;&gt;LEFT(TRIM($E818),1)),IF(OR($E818="",$F818=""),FALSE(),IFERROR(COUNTIF(INDIRECT("UNITS_"&amp;SUBSTITUTE(LEFT($E818,FIND(" ",$E818&amp;" ")-1),".","_")),$F818)=0,TRUE())),AND($B818&lt;&gt;"",OR(ISNUMBER(SEARCH("outro",LOWER($B818))),ISNUMBER(SEARCH("divers",LOWER($B818))),ISNUMBER(SEARCH("etc",LOWER($B818))))),OR(AND(ISNUMBER(SEARCH("comunic",LOWER($B818))),LEFT($E818,3)&lt;&gt;"4.4"),AND(ISNUMBER(SEARCH("monitor",LOWER($B818))),NOT(OR(LEFT($E818,3)="1.5",LEFT($E818,3)="2.5")))),AND($B818&lt;&gt;"",OR(LEFT($C818,1)="1",LEFT($C818,1)="2"),$D818=""),AND($D818&lt;&gt;"",NOT(OR(LEFT($C818,1)="1",LEFT($C818,1)="2"))),AND($D818&lt;&gt;"",COUNTIF(' PROJETO'!$B$14:$B$16,$D818)=0),IF($D818="",FALSE(),IF(COUNTIF(' PROJETO'!$B$14:$B$16,$D818)=0,FALSE(),IFERROR(INDEX(' PROJETO'!$C$14:$C$16,MATCH($D818,' PROJETO'!$B$14:$B$16,0))&lt;&gt;"Sim",FALSE()))))</f>
        <v>0</v>
      </c>
      <c r="AG818" s="21" t="b">
        <f>AND($AC818,$Y818&gt;'CONFG.  LISTAS'!$F$4,$Z818="",$AA818="")</f>
        <v>0</v>
      </c>
      <c r="AH818" s="21" t="str">
        <f t="shared" si="168"/>
        <v/>
      </c>
      <c r="AI818" s="43" t="str">
        <f ca="1">IF(NOT($AC818),"",IF(OR($B818="",$C818="",$E818="",$F818=""),"Preencha descrição, categoria, tipo e unidade.",IF(AND($B818&lt;&gt;"",OR(LEFT($C818,1)="1",LEFT($C818,1)="2"),$D818=""),"Informe a prática de restauração para itens diretos.",IF(AND($D818&lt;&gt;"",NOT(OR(LEFT($C818,1)="1",LEFT($C818,1)="2"))),"Custos indiretos não devem pertencer a uma prática específica.",IF(AND($D818&lt;&gt;"",COUNTIF(' PROJETO'!$B$14:$B$16,$D818)=0),"Prática de restauração inválida ou não cadastrada.",IF(IF($D818="",FALSE(),IF(COUNTIF(' PROJETO'!$B$14:$B$16,$D818)=0,FALSE(),IFERROR(INDEX(' PROJETO'!$C$14:$C$16,MATCH($D818,' PROJETO'!$B$14:$B$16,0))&lt;&gt;"Sim",FALSE()))),"A prática informada no item não foi selecionada na aba Projeto.",IF(AND(MAX($I818,$L818,$O818,$R818,$U818,$X818)&gt;'CONFG.  LISTAS'!$F$4,NOT(OR($Z818&lt;&gt;"",$AA818&lt;&gt;""))),"Memorial de cálculo ou anexo obrigatório não informado para item acima do limite.",IF(OR(AND($G818&lt;&gt;"",$H818&lt;&gt;"",OR($G818&lt;=0,$H818&lt;=0)),AND($J818&lt;&gt;"",$K818&lt;&gt;"",OR($J818&lt;=0,$K818&lt;=0)),AND($M818&lt;&gt;"",$N818&lt;&gt;"",OR($M818&lt;=0,$N818&lt;=0)),AND($P818&lt;&gt;"",$Q818&lt;&gt;"",OR($P818&lt;=0,$Q818&lt;=0)),AND($S818&lt;&gt;"",$T818&lt;&gt;"",OR($S818&lt;=0,$T818&lt;=0)),AND($V818&lt;&gt;"",$W818&lt;&gt;"",OR($V818&lt;=0,$W818&lt;=0))),"Revise os valores informados: valor unitário e quantidade devem ser maiores que zero.",IF(OR(AND($G818="",$H818&lt;&gt;""),AND($G818&lt;&gt;"",$H818=""),AND($J818="",$K818&lt;&gt;""),AND($J818&lt;&gt;"",$K818=""),AND($M818="",$N818&lt;&gt;""),AND($M818&lt;&gt;"",$N818=""),AND($P818="",$Q818&lt;&gt;""),AND($P818&lt;&gt;"",$Q818=""),AND($S818="",$T818&lt;&gt;""),AND($S818&lt;&gt;"",$T818=""),AND($V818="",$W818&lt;&gt;""),AND($V818&lt;&gt;"",$W818="")),"Há ano preenchido parcialmente: "&amp;TRIM(IF(AND($G818="",$H818&lt;&gt;""),"Ano 1 (falta valor unitário); ","")&amp;IF(AND($G818&lt;&gt;"",$H818=""),"Ano 1 (falta quantidade); ","")&amp;IF(AND($J818="",$K818&lt;&gt;""),"Ano 2 (falta valor unitário); ","")&amp;IF(AND($J818&lt;&gt;"",$K818=""),"Ano 2 (falta quantidade); ","")&amp;IF(AND($M818="",$N818&lt;&gt;""),"Ano 3 (falta valor unitário); ","")&amp;IF(AND($M818&lt;&gt;"",$N818=""),"Ano 3 (falta quantidade); ","")&amp;IF(AND($P818="",$Q818&lt;&gt;""),"Ano 4 (falta valor unitário); ","")&amp;IF(AND($P818&lt;&gt;"",$Q818=""),"Ano 4 (falta quantidade); ","")&amp;IF(AND($S818="",$T818&lt;&gt;""),"Ano 5 (falta valor unitário); ","")&amp;IF(AND($S818&lt;&gt;"",$T818=""),"Ano 5 (falta quantidade); ","")&amp;IF(AND($V818="",$W818&lt;&gt;""),"Ano 6 (falta valor unitário); ","")&amp;IF(AND($V818&lt;&gt;"",$W818=""),"Ano 6 (falta quantidade); ","")), IF(NOT(OR(AND($G818&lt;&gt;"",$H818&lt;&gt;""),AND($J818&lt;&gt;"",$K818&lt;&gt;""),AND($M818&lt;&gt;"",$N818&lt;&gt;""),AND($P818&lt;&gt;"",$Q818&lt;&gt;""),AND($S818&lt;&gt;"",$T818&lt;&gt;""),AND($V818&lt;&gt;"",$W818&lt;&gt;""))),"Informe pelo menos um ano completo com valor unitário e quantidade.",IF(AND($C818&lt;&gt;"",$E818&lt;&gt;"",LEFT(TRIM($C818),1)&lt;&gt;LEFT(TRIM($E818),1)),"Categoria e tipo estão incompatíveis.",IF(IF(OR($E818="",$F818=""),FALSE(),IFERROR(COUNTIF(INDIRECT("UNITS_"&amp;SUBSTITUTE(LEFT($E818,FIND(" ",$E818&amp;" ")-1),".","_")),$F818)=0,TRUE())),"Unidade incompatível com o tipo selecionado.",IF(OR(AND(ISNUMBER(SEARCH("comunic",LOWER($B818))),LEFT($E818,3)&lt;&gt;"4.4"),AND(ISNUMBER(SEARCH("monitor",LOWER($B818))),NOT(OR(LEFT($E818,3)="1.5",LEFT($E818,3)="2.5")))),"Revise a classificação do item conforme as regras de preenchimento.",IF(AND($B818&lt;&gt;"",OR(ISNUMBER(SEARCH("outro",LOWER($B818))),ISNUMBER(SEARCH("divers",LOWER($B818))),ISNUMBER(SEARCH("kit",LOWER($B818))),ISNUMBER(SEARCH("ferrament",LOWER($B818))),ISNUMBER(SEARCH("epi",LOWER($B818)))),NOT(OR($Z818&lt;&gt;"",$AA818&lt;&gt;""))),"Descrição muito genérica: detalhe melhor o item e registre o racional no memorial ou em anexo.",IF(AND($Y818=0,$B818&lt;&gt;"",OR($G818&lt;&gt;"",$H818&lt;&gt;"",$J818&lt;&gt;"",$K818&lt;&gt;"",$M818&lt;&gt;"",$N818&lt;&gt;"",$P818&lt;&gt;"",$Q818&lt;&gt;"",$S818&lt;&gt;"",$T818&lt;&gt;"",$V818&lt;&gt;"",$W818&lt;&gt;"")),"O item possui dados lançados, mas o total está zerado. Revise os valores informados.","")))))))))))))))</f>
        <v/>
      </c>
    </row>
    <row r="819" spans="1:35" ht="14.25" customHeight="1" x14ac:dyDescent="0.25">
      <c r="A819" s="57" t="str">
        <f t="shared" si="156"/>
        <v/>
      </c>
      <c r="B819" s="61"/>
      <c r="C819" s="61"/>
      <c r="D819" s="58"/>
      <c r="E819" s="61"/>
      <c r="F819" s="61"/>
      <c r="G819" s="272"/>
      <c r="H819" s="62"/>
      <c r="I819" s="273">
        <f t="shared" si="157"/>
        <v>0</v>
      </c>
      <c r="J819" s="272"/>
      <c r="K819" s="62"/>
      <c r="L819" s="270">
        <f t="shared" si="158"/>
        <v>0</v>
      </c>
      <c r="M819" s="272"/>
      <c r="N819" s="62"/>
      <c r="O819" s="270">
        <f t="shared" si="159"/>
        <v>0</v>
      </c>
      <c r="P819" s="272"/>
      <c r="Q819" s="62"/>
      <c r="R819" s="271">
        <f t="shared" si="160"/>
        <v>0</v>
      </c>
      <c r="S819" s="272"/>
      <c r="T819" s="62"/>
      <c r="U819" s="270">
        <f t="shared" si="161"/>
        <v>0</v>
      </c>
      <c r="V819" s="272"/>
      <c r="W819" s="62"/>
      <c r="X819" s="270">
        <f t="shared" si="162"/>
        <v>0</v>
      </c>
      <c r="Y819" s="270">
        <f t="shared" si="163"/>
        <v>0</v>
      </c>
      <c r="Z819" s="61"/>
      <c r="AA819" s="61"/>
      <c r="AB819" s="60" t="str">
        <f t="shared" si="164"/>
        <v/>
      </c>
      <c r="AC819" s="21" t="b">
        <f t="shared" si="165"/>
        <v>0</v>
      </c>
      <c r="AD819" s="21" t="b">
        <f t="shared" si="166"/>
        <v>0</v>
      </c>
      <c r="AE819" s="21" t="b">
        <f t="shared" si="167"/>
        <v>0</v>
      </c>
      <c r="AF819" s="21" t="b">
        <f ca="1">OR(AND($AC819,NOT($AD819)),AND($AC819,OR(AND($G819="",$H819&lt;&gt;""),AND($G819&lt;&gt;"",$H819=""),AND($J819="",$K819&lt;&gt;""),AND($J819&lt;&gt;"",$K819=""),AND($M819="",$N819&lt;&gt;""),AND($M819&lt;&gt;"",$N819=""),AND($P819="",$Q819&lt;&gt;""),AND($P819&lt;&gt;"",$Q819=""),AND($S819="",$T819&lt;&gt;""),AND($S819&lt;&gt;"",$T819=""),AND($V819="",$W819&lt;&gt;""),AND($V819&lt;&gt;"",$W819=""))),AND($C819&lt;&gt;"",$E819&lt;&gt;"",LEFT(TRIM($C819),1)&lt;&gt;LEFT(TRIM($E819),1)),IF(OR($E819="",$F819=""),FALSE(),IFERROR(COUNTIF(INDIRECT("UNITS_"&amp;SUBSTITUTE(LEFT($E819,FIND(" ",$E819&amp;" ")-1),".","_")),$F819)=0,TRUE())),AND($B819&lt;&gt;"",OR(ISNUMBER(SEARCH("outro",LOWER($B819))),ISNUMBER(SEARCH("divers",LOWER($B819))),ISNUMBER(SEARCH("etc",LOWER($B819))))),OR(AND(ISNUMBER(SEARCH("comunic",LOWER($B819))),LEFT($E819,3)&lt;&gt;"4.4"),AND(ISNUMBER(SEARCH("monitor",LOWER($B819))),NOT(OR(LEFT($E819,3)="1.5",LEFT($E819,3)="2.5")))),AND($B819&lt;&gt;"",OR(LEFT($C819,1)="1",LEFT($C819,1)="2"),$D819=""),AND($D819&lt;&gt;"",NOT(OR(LEFT($C819,1)="1",LEFT($C819,1)="2"))),AND($D819&lt;&gt;"",COUNTIF(' PROJETO'!$B$14:$B$16,$D819)=0),IF($D819="",FALSE(),IF(COUNTIF(' PROJETO'!$B$14:$B$16,$D819)=0,FALSE(),IFERROR(INDEX(' PROJETO'!$C$14:$C$16,MATCH($D819,' PROJETO'!$B$14:$B$16,0))&lt;&gt;"Sim",FALSE()))))</f>
        <v>0</v>
      </c>
      <c r="AG819" s="21" t="b">
        <f>AND($AC819,$Y819&gt;'CONFG.  LISTAS'!$F$4,$Z819="",$AA819="")</f>
        <v>0</v>
      </c>
      <c r="AH819" s="21" t="str">
        <f t="shared" si="168"/>
        <v/>
      </c>
      <c r="AI819" s="43" t="str">
        <f ca="1">IF(NOT($AC819),"",IF(OR($B819="",$C819="",$E819="",$F819=""),"Preencha descrição, categoria, tipo e unidade.",IF(AND($B819&lt;&gt;"",OR(LEFT($C819,1)="1",LEFT($C819,1)="2"),$D819=""),"Informe a prática de restauração para itens diretos.",IF(AND($D819&lt;&gt;"",NOT(OR(LEFT($C819,1)="1",LEFT($C819,1)="2"))),"Custos indiretos não devem pertencer a uma prática específica.",IF(AND($D819&lt;&gt;"",COUNTIF(' PROJETO'!$B$14:$B$16,$D819)=0),"Prática de restauração inválida ou não cadastrada.",IF(IF($D819="",FALSE(),IF(COUNTIF(' PROJETO'!$B$14:$B$16,$D819)=0,FALSE(),IFERROR(INDEX(' PROJETO'!$C$14:$C$16,MATCH($D819,' PROJETO'!$B$14:$B$16,0))&lt;&gt;"Sim",FALSE()))),"A prática informada no item não foi selecionada na aba Projeto.",IF(AND(MAX($I819,$L819,$O819,$R819,$U819,$X819)&gt;'CONFG.  LISTAS'!$F$4,NOT(OR($Z819&lt;&gt;"",$AA819&lt;&gt;""))),"Memorial de cálculo ou anexo obrigatório não informado para item acima do limite.",IF(OR(AND($G819&lt;&gt;"",$H819&lt;&gt;"",OR($G819&lt;=0,$H819&lt;=0)),AND($J819&lt;&gt;"",$K819&lt;&gt;"",OR($J819&lt;=0,$K819&lt;=0)),AND($M819&lt;&gt;"",$N819&lt;&gt;"",OR($M819&lt;=0,$N819&lt;=0)),AND($P819&lt;&gt;"",$Q819&lt;&gt;"",OR($P819&lt;=0,$Q819&lt;=0)),AND($S819&lt;&gt;"",$T819&lt;&gt;"",OR($S819&lt;=0,$T819&lt;=0)),AND($V819&lt;&gt;"",$W819&lt;&gt;"",OR($V819&lt;=0,$W819&lt;=0))),"Revise os valores informados: valor unitário e quantidade devem ser maiores que zero.",IF(OR(AND($G819="",$H819&lt;&gt;""),AND($G819&lt;&gt;"",$H819=""),AND($J819="",$K819&lt;&gt;""),AND($J819&lt;&gt;"",$K819=""),AND($M819="",$N819&lt;&gt;""),AND($M819&lt;&gt;"",$N819=""),AND($P819="",$Q819&lt;&gt;""),AND($P819&lt;&gt;"",$Q819=""),AND($S819="",$T819&lt;&gt;""),AND($S819&lt;&gt;"",$T819=""),AND($V819="",$W819&lt;&gt;""),AND($V819&lt;&gt;"",$W819="")),"Há ano preenchido parcialmente: "&amp;TRIM(IF(AND($G819="",$H819&lt;&gt;""),"Ano 1 (falta valor unitário); ","")&amp;IF(AND($G819&lt;&gt;"",$H819=""),"Ano 1 (falta quantidade); ","")&amp;IF(AND($J819="",$K819&lt;&gt;""),"Ano 2 (falta valor unitário); ","")&amp;IF(AND($J819&lt;&gt;"",$K819=""),"Ano 2 (falta quantidade); ","")&amp;IF(AND($M819="",$N819&lt;&gt;""),"Ano 3 (falta valor unitário); ","")&amp;IF(AND($M819&lt;&gt;"",$N819=""),"Ano 3 (falta quantidade); ","")&amp;IF(AND($P819="",$Q819&lt;&gt;""),"Ano 4 (falta valor unitário); ","")&amp;IF(AND($P819&lt;&gt;"",$Q819=""),"Ano 4 (falta quantidade); ","")&amp;IF(AND($S819="",$T819&lt;&gt;""),"Ano 5 (falta valor unitário); ","")&amp;IF(AND($S819&lt;&gt;"",$T819=""),"Ano 5 (falta quantidade); ","")&amp;IF(AND($V819="",$W819&lt;&gt;""),"Ano 6 (falta valor unitário); ","")&amp;IF(AND($V819&lt;&gt;"",$W819=""),"Ano 6 (falta quantidade); ","")), IF(NOT(OR(AND($G819&lt;&gt;"",$H819&lt;&gt;""),AND($J819&lt;&gt;"",$K819&lt;&gt;""),AND($M819&lt;&gt;"",$N819&lt;&gt;""),AND($P819&lt;&gt;"",$Q819&lt;&gt;""),AND($S819&lt;&gt;"",$T819&lt;&gt;""),AND($V819&lt;&gt;"",$W819&lt;&gt;""))),"Informe pelo menos um ano completo com valor unitário e quantidade.",IF(AND($C819&lt;&gt;"",$E819&lt;&gt;"",LEFT(TRIM($C819),1)&lt;&gt;LEFT(TRIM($E819),1)),"Categoria e tipo estão incompatíveis.",IF(IF(OR($E819="",$F819=""),FALSE(),IFERROR(COUNTIF(INDIRECT("UNITS_"&amp;SUBSTITUTE(LEFT($E819,FIND(" ",$E819&amp;" ")-1),".","_")),$F819)=0,TRUE())),"Unidade incompatível com o tipo selecionado.",IF(OR(AND(ISNUMBER(SEARCH("comunic",LOWER($B819))),LEFT($E819,3)&lt;&gt;"4.4"),AND(ISNUMBER(SEARCH("monitor",LOWER($B819))),NOT(OR(LEFT($E819,3)="1.5",LEFT($E819,3)="2.5")))),"Revise a classificação do item conforme as regras de preenchimento.",IF(AND($B819&lt;&gt;"",OR(ISNUMBER(SEARCH("outro",LOWER($B819))),ISNUMBER(SEARCH("divers",LOWER($B819))),ISNUMBER(SEARCH("kit",LOWER($B819))),ISNUMBER(SEARCH("ferrament",LOWER($B819))),ISNUMBER(SEARCH("epi",LOWER($B819)))),NOT(OR($Z819&lt;&gt;"",$AA819&lt;&gt;""))),"Descrição muito genérica: detalhe melhor o item e registre o racional no memorial ou em anexo.",IF(AND($Y819=0,$B819&lt;&gt;"",OR($G819&lt;&gt;"",$H819&lt;&gt;"",$J819&lt;&gt;"",$K819&lt;&gt;"",$M819&lt;&gt;"",$N819&lt;&gt;"",$P819&lt;&gt;"",$Q819&lt;&gt;"",$S819&lt;&gt;"",$T819&lt;&gt;"",$V819&lt;&gt;"",$W819&lt;&gt;"")),"O item possui dados lançados, mas o total está zerado. Revise os valores informados.","")))))))))))))))</f>
        <v/>
      </c>
    </row>
    <row r="820" spans="1:35" ht="14.25" customHeight="1" x14ac:dyDescent="0.25">
      <c r="A820" s="57" t="str">
        <f t="shared" si="156"/>
        <v/>
      </c>
      <c r="B820" s="58"/>
      <c r="C820" s="58"/>
      <c r="D820" s="58"/>
      <c r="E820" s="58"/>
      <c r="F820" s="58"/>
      <c r="G820" s="269"/>
      <c r="H820" s="59"/>
      <c r="I820" s="273">
        <f t="shared" si="157"/>
        <v>0</v>
      </c>
      <c r="J820" s="269"/>
      <c r="K820" s="59"/>
      <c r="L820" s="270">
        <f t="shared" si="158"/>
        <v>0</v>
      </c>
      <c r="M820" s="269"/>
      <c r="N820" s="59"/>
      <c r="O820" s="270">
        <f t="shared" si="159"/>
        <v>0</v>
      </c>
      <c r="P820" s="269"/>
      <c r="Q820" s="59"/>
      <c r="R820" s="271">
        <f t="shared" si="160"/>
        <v>0</v>
      </c>
      <c r="S820" s="269"/>
      <c r="T820" s="59"/>
      <c r="U820" s="270">
        <f t="shared" si="161"/>
        <v>0</v>
      </c>
      <c r="V820" s="269"/>
      <c r="W820" s="59"/>
      <c r="X820" s="270">
        <f t="shared" si="162"/>
        <v>0</v>
      </c>
      <c r="Y820" s="270">
        <f t="shared" si="163"/>
        <v>0</v>
      </c>
      <c r="Z820" s="58"/>
      <c r="AA820" s="58"/>
      <c r="AB820" s="60" t="str">
        <f t="shared" si="164"/>
        <v/>
      </c>
      <c r="AC820" s="21" t="b">
        <f t="shared" si="165"/>
        <v>0</v>
      </c>
      <c r="AD820" s="21" t="b">
        <f t="shared" si="166"/>
        <v>0</v>
      </c>
      <c r="AE820" s="21" t="b">
        <f t="shared" si="167"/>
        <v>0</v>
      </c>
      <c r="AF820" s="21" t="b">
        <f ca="1">OR(AND($AC820,NOT($AD820)),AND($AC820,OR(AND($G820="",$H820&lt;&gt;""),AND($G820&lt;&gt;"",$H820=""),AND($J820="",$K820&lt;&gt;""),AND($J820&lt;&gt;"",$K820=""),AND($M820="",$N820&lt;&gt;""),AND($M820&lt;&gt;"",$N820=""),AND($P820="",$Q820&lt;&gt;""),AND($P820&lt;&gt;"",$Q820=""),AND($S820="",$T820&lt;&gt;""),AND($S820&lt;&gt;"",$T820=""),AND($V820="",$W820&lt;&gt;""),AND($V820&lt;&gt;"",$W820=""))),AND($C820&lt;&gt;"",$E820&lt;&gt;"",LEFT(TRIM($C820),1)&lt;&gt;LEFT(TRIM($E820),1)),IF(OR($E820="",$F820=""),FALSE(),IFERROR(COUNTIF(INDIRECT("UNITS_"&amp;SUBSTITUTE(LEFT($E820,FIND(" ",$E820&amp;" ")-1),".","_")),$F820)=0,TRUE())),AND($B820&lt;&gt;"",OR(ISNUMBER(SEARCH("outro",LOWER($B820))),ISNUMBER(SEARCH("divers",LOWER($B820))),ISNUMBER(SEARCH("etc",LOWER($B820))))),OR(AND(ISNUMBER(SEARCH("comunic",LOWER($B820))),LEFT($E820,3)&lt;&gt;"4.4"),AND(ISNUMBER(SEARCH("monitor",LOWER($B820))),NOT(OR(LEFT($E820,3)="1.5",LEFT($E820,3)="2.5")))),AND($B820&lt;&gt;"",OR(LEFT($C820,1)="1",LEFT($C820,1)="2"),$D820=""),AND($D820&lt;&gt;"",NOT(OR(LEFT($C820,1)="1",LEFT($C820,1)="2"))),AND($D820&lt;&gt;"",COUNTIF(' PROJETO'!$B$14:$B$16,$D820)=0),IF($D820="",FALSE(),IF(COUNTIF(' PROJETO'!$B$14:$B$16,$D820)=0,FALSE(),IFERROR(INDEX(' PROJETO'!$C$14:$C$16,MATCH($D820,' PROJETO'!$B$14:$B$16,0))&lt;&gt;"Sim",FALSE()))))</f>
        <v>0</v>
      </c>
      <c r="AG820" s="21" t="b">
        <f>AND($AC820,$Y820&gt;'CONFG.  LISTAS'!$F$4,$Z820="",$AA820="")</f>
        <v>0</v>
      </c>
      <c r="AH820" s="21" t="str">
        <f t="shared" si="168"/>
        <v/>
      </c>
      <c r="AI820" s="43" t="str">
        <f ca="1">IF(NOT($AC820),"",IF(OR($B820="",$C820="",$E820="",$F820=""),"Preencha descrição, categoria, tipo e unidade.",IF(AND($B820&lt;&gt;"",OR(LEFT($C820,1)="1",LEFT($C820,1)="2"),$D820=""),"Informe a prática de restauração para itens diretos.",IF(AND($D820&lt;&gt;"",NOT(OR(LEFT($C820,1)="1",LEFT($C820,1)="2"))),"Custos indiretos não devem pertencer a uma prática específica.",IF(AND($D820&lt;&gt;"",COUNTIF(' PROJETO'!$B$14:$B$16,$D820)=0),"Prática de restauração inválida ou não cadastrada.",IF(IF($D820="",FALSE(),IF(COUNTIF(' PROJETO'!$B$14:$B$16,$D820)=0,FALSE(),IFERROR(INDEX(' PROJETO'!$C$14:$C$16,MATCH($D820,' PROJETO'!$B$14:$B$16,0))&lt;&gt;"Sim",FALSE()))),"A prática informada no item não foi selecionada na aba Projeto.",IF(AND(MAX($I820,$L820,$O820,$R820,$U820,$X820)&gt;'CONFG.  LISTAS'!$F$4,NOT(OR($Z820&lt;&gt;"",$AA820&lt;&gt;""))),"Memorial de cálculo ou anexo obrigatório não informado para item acima do limite.",IF(OR(AND($G820&lt;&gt;"",$H820&lt;&gt;"",OR($G820&lt;=0,$H820&lt;=0)),AND($J820&lt;&gt;"",$K820&lt;&gt;"",OR($J820&lt;=0,$K820&lt;=0)),AND($M820&lt;&gt;"",$N820&lt;&gt;"",OR($M820&lt;=0,$N820&lt;=0)),AND($P820&lt;&gt;"",$Q820&lt;&gt;"",OR($P820&lt;=0,$Q820&lt;=0)),AND($S820&lt;&gt;"",$T820&lt;&gt;"",OR($S820&lt;=0,$T820&lt;=0)),AND($V820&lt;&gt;"",$W820&lt;&gt;"",OR($V820&lt;=0,$W820&lt;=0))),"Revise os valores informados: valor unitário e quantidade devem ser maiores que zero.",IF(OR(AND($G820="",$H820&lt;&gt;""),AND($G820&lt;&gt;"",$H820=""),AND($J820="",$K820&lt;&gt;""),AND($J820&lt;&gt;"",$K820=""),AND($M820="",$N820&lt;&gt;""),AND($M820&lt;&gt;"",$N820=""),AND($P820="",$Q820&lt;&gt;""),AND($P820&lt;&gt;"",$Q820=""),AND($S820="",$T820&lt;&gt;""),AND($S820&lt;&gt;"",$T820=""),AND($V820="",$W820&lt;&gt;""),AND($V820&lt;&gt;"",$W820="")),"Há ano preenchido parcialmente: "&amp;TRIM(IF(AND($G820="",$H820&lt;&gt;""),"Ano 1 (falta valor unitário); ","")&amp;IF(AND($G820&lt;&gt;"",$H820=""),"Ano 1 (falta quantidade); ","")&amp;IF(AND($J820="",$K820&lt;&gt;""),"Ano 2 (falta valor unitário); ","")&amp;IF(AND($J820&lt;&gt;"",$K820=""),"Ano 2 (falta quantidade); ","")&amp;IF(AND($M820="",$N820&lt;&gt;""),"Ano 3 (falta valor unitário); ","")&amp;IF(AND($M820&lt;&gt;"",$N820=""),"Ano 3 (falta quantidade); ","")&amp;IF(AND($P820="",$Q820&lt;&gt;""),"Ano 4 (falta valor unitário); ","")&amp;IF(AND($P820&lt;&gt;"",$Q820=""),"Ano 4 (falta quantidade); ","")&amp;IF(AND($S820="",$T820&lt;&gt;""),"Ano 5 (falta valor unitário); ","")&amp;IF(AND($S820&lt;&gt;"",$T820=""),"Ano 5 (falta quantidade); ","")&amp;IF(AND($V820="",$W820&lt;&gt;""),"Ano 6 (falta valor unitário); ","")&amp;IF(AND($V820&lt;&gt;"",$W820=""),"Ano 6 (falta quantidade); ","")), IF(NOT(OR(AND($G820&lt;&gt;"",$H820&lt;&gt;""),AND($J820&lt;&gt;"",$K820&lt;&gt;""),AND($M820&lt;&gt;"",$N820&lt;&gt;""),AND($P820&lt;&gt;"",$Q820&lt;&gt;""),AND($S820&lt;&gt;"",$T820&lt;&gt;""),AND($V820&lt;&gt;"",$W820&lt;&gt;""))),"Informe pelo menos um ano completo com valor unitário e quantidade.",IF(AND($C820&lt;&gt;"",$E820&lt;&gt;"",LEFT(TRIM($C820),1)&lt;&gt;LEFT(TRIM($E820),1)),"Categoria e tipo estão incompatíveis.",IF(IF(OR($E820="",$F820=""),FALSE(),IFERROR(COUNTIF(INDIRECT("UNITS_"&amp;SUBSTITUTE(LEFT($E820,FIND(" ",$E820&amp;" ")-1),".","_")),$F820)=0,TRUE())),"Unidade incompatível com o tipo selecionado.",IF(OR(AND(ISNUMBER(SEARCH("comunic",LOWER($B820))),LEFT($E820,3)&lt;&gt;"4.4"),AND(ISNUMBER(SEARCH("monitor",LOWER($B820))),NOT(OR(LEFT($E820,3)="1.5",LEFT($E820,3)="2.5")))),"Revise a classificação do item conforme as regras de preenchimento.",IF(AND($B820&lt;&gt;"",OR(ISNUMBER(SEARCH("outro",LOWER($B820))),ISNUMBER(SEARCH("divers",LOWER($B820))),ISNUMBER(SEARCH("kit",LOWER($B820))),ISNUMBER(SEARCH("ferrament",LOWER($B820))),ISNUMBER(SEARCH("epi",LOWER($B820)))),NOT(OR($Z820&lt;&gt;"",$AA820&lt;&gt;""))),"Descrição muito genérica: detalhe melhor o item e registre o racional no memorial ou em anexo.",IF(AND($Y820=0,$B820&lt;&gt;"",OR($G820&lt;&gt;"",$H820&lt;&gt;"",$J820&lt;&gt;"",$K820&lt;&gt;"",$M820&lt;&gt;"",$N820&lt;&gt;"",$P820&lt;&gt;"",$Q820&lt;&gt;"",$S820&lt;&gt;"",$T820&lt;&gt;"",$V820&lt;&gt;"",$W820&lt;&gt;"")),"O item possui dados lançados, mas o total está zerado. Revise os valores informados.","")))))))))))))))</f>
        <v/>
      </c>
    </row>
    <row r="821" spans="1:35" ht="14.25" customHeight="1" x14ac:dyDescent="0.25">
      <c r="A821" s="57" t="str">
        <f t="shared" si="156"/>
        <v/>
      </c>
      <c r="B821" s="61"/>
      <c r="C821" s="61"/>
      <c r="D821" s="58"/>
      <c r="E821" s="61"/>
      <c r="F821" s="61"/>
      <c r="G821" s="272"/>
      <c r="H821" s="62"/>
      <c r="I821" s="273">
        <f t="shared" si="157"/>
        <v>0</v>
      </c>
      <c r="J821" s="272"/>
      <c r="K821" s="62"/>
      <c r="L821" s="270">
        <f t="shared" si="158"/>
        <v>0</v>
      </c>
      <c r="M821" s="272"/>
      <c r="N821" s="62"/>
      <c r="O821" s="270">
        <f t="shared" si="159"/>
        <v>0</v>
      </c>
      <c r="P821" s="272"/>
      <c r="Q821" s="62"/>
      <c r="R821" s="271">
        <f t="shared" si="160"/>
        <v>0</v>
      </c>
      <c r="S821" s="272"/>
      <c r="T821" s="62"/>
      <c r="U821" s="270">
        <f t="shared" si="161"/>
        <v>0</v>
      </c>
      <c r="V821" s="272"/>
      <c r="W821" s="62"/>
      <c r="X821" s="270">
        <f t="shared" si="162"/>
        <v>0</v>
      </c>
      <c r="Y821" s="270">
        <f t="shared" si="163"/>
        <v>0</v>
      </c>
      <c r="Z821" s="61"/>
      <c r="AA821" s="61"/>
      <c r="AB821" s="60" t="str">
        <f t="shared" si="164"/>
        <v/>
      </c>
      <c r="AC821" s="21" t="b">
        <f t="shared" si="165"/>
        <v>0</v>
      </c>
      <c r="AD821" s="21" t="b">
        <f t="shared" si="166"/>
        <v>0</v>
      </c>
      <c r="AE821" s="21" t="b">
        <f t="shared" si="167"/>
        <v>0</v>
      </c>
      <c r="AF821" s="21" t="b">
        <f ca="1">OR(AND($AC821,NOT($AD821)),AND($AC821,OR(AND($G821="",$H821&lt;&gt;""),AND($G821&lt;&gt;"",$H821=""),AND($J821="",$K821&lt;&gt;""),AND($J821&lt;&gt;"",$K821=""),AND($M821="",$N821&lt;&gt;""),AND($M821&lt;&gt;"",$N821=""),AND($P821="",$Q821&lt;&gt;""),AND($P821&lt;&gt;"",$Q821=""),AND($S821="",$T821&lt;&gt;""),AND($S821&lt;&gt;"",$T821=""),AND($V821="",$W821&lt;&gt;""),AND($V821&lt;&gt;"",$W821=""))),AND($C821&lt;&gt;"",$E821&lt;&gt;"",LEFT(TRIM($C821),1)&lt;&gt;LEFT(TRIM($E821),1)),IF(OR($E821="",$F821=""),FALSE(),IFERROR(COUNTIF(INDIRECT("UNITS_"&amp;SUBSTITUTE(LEFT($E821,FIND(" ",$E821&amp;" ")-1),".","_")),$F821)=0,TRUE())),AND($B821&lt;&gt;"",OR(ISNUMBER(SEARCH("outro",LOWER($B821))),ISNUMBER(SEARCH("divers",LOWER($B821))),ISNUMBER(SEARCH("etc",LOWER($B821))))),OR(AND(ISNUMBER(SEARCH("comunic",LOWER($B821))),LEFT($E821,3)&lt;&gt;"4.4"),AND(ISNUMBER(SEARCH("monitor",LOWER($B821))),NOT(OR(LEFT($E821,3)="1.5",LEFT($E821,3)="2.5")))),AND($B821&lt;&gt;"",OR(LEFT($C821,1)="1",LEFT($C821,1)="2"),$D821=""),AND($D821&lt;&gt;"",NOT(OR(LEFT($C821,1)="1",LEFT($C821,1)="2"))),AND($D821&lt;&gt;"",COUNTIF(' PROJETO'!$B$14:$B$16,$D821)=0),IF($D821="",FALSE(),IF(COUNTIF(' PROJETO'!$B$14:$B$16,$D821)=0,FALSE(),IFERROR(INDEX(' PROJETO'!$C$14:$C$16,MATCH($D821,' PROJETO'!$B$14:$B$16,0))&lt;&gt;"Sim",FALSE()))))</f>
        <v>0</v>
      </c>
      <c r="AG821" s="21" t="b">
        <f>AND($AC821,$Y821&gt;'CONFG.  LISTAS'!$F$4,$Z821="",$AA821="")</f>
        <v>0</v>
      </c>
      <c r="AH821" s="21" t="str">
        <f t="shared" si="168"/>
        <v/>
      </c>
      <c r="AI821" s="43" t="str">
        <f ca="1">IF(NOT($AC821),"",IF(OR($B821="",$C821="",$E821="",$F821=""),"Preencha descrição, categoria, tipo e unidade.",IF(AND($B821&lt;&gt;"",OR(LEFT($C821,1)="1",LEFT($C821,1)="2"),$D821=""),"Informe a prática de restauração para itens diretos.",IF(AND($D821&lt;&gt;"",NOT(OR(LEFT($C821,1)="1",LEFT($C821,1)="2"))),"Custos indiretos não devem pertencer a uma prática específica.",IF(AND($D821&lt;&gt;"",COUNTIF(' PROJETO'!$B$14:$B$16,$D821)=0),"Prática de restauração inválida ou não cadastrada.",IF(IF($D821="",FALSE(),IF(COUNTIF(' PROJETO'!$B$14:$B$16,$D821)=0,FALSE(),IFERROR(INDEX(' PROJETO'!$C$14:$C$16,MATCH($D821,' PROJETO'!$B$14:$B$16,0))&lt;&gt;"Sim",FALSE()))),"A prática informada no item não foi selecionada na aba Projeto.",IF(AND(MAX($I821,$L821,$O821,$R821,$U821,$X821)&gt;'CONFG.  LISTAS'!$F$4,NOT(OR($Z821&lt;&gt;"",$AA821&lt;&gt;""))),"Memorial de cálculo ou anexo obrigatório não informado para item acima do limite.",IF(OR(AND($G821&lt;&gt;"",$H821&lt;&gt;"",OR($G821&lt;=0,$H821&lt;=0)),AND($J821&lt;&gt;"",$K821&lt;&gt;"",OR($J821&lt;=0,$K821&lt;=0)),AND($M821&lt;&gt;"",$N821&lt;&gt;"",OR($M821&lt;=0,$N821&lt;=0)),AND($P821&lt;&gt;"",$Q821&lt;&gt;"",OR($P821&lt;=0,$Q821&lt;=0)),AND($S821&lt;&gt;"",$T821&lt;&gt;"",OR($S821&lt;=0,$T821&lt;=0)),AND($V821&lt;&gt;"",$W821&lt;&gt;"",OR($V821&lt;=0,$W821&lt;=0))),"Revise os valores informados: valor unitário e quantidade devem ser maiores que zero.",IF(OR(AND($G821="",$H821&lt;&gt;""),AND($G821&lt;&gt;"",$H821=""),AND($J821="",$K821&lt;&gt;""),AND($J821&lt;&gt;"",$K821=""),AND($M821="",$N821&lt;&gt;""),AND($M821&lt;&gt;"",$N821=""),AND($P821="",$Q821&lt;&gt;""),AND($P821&lt;&gt;"",$Q821=""),AND($S821="",$T821&lt;&gt;""),AND($S821&lt;&gt;"",$T821=""),AND($V821="",$W821&lt;&gt;""),AND($V821&lt;&gt;"",$W821="")),"Há ano preenchido parcialmente: "&amp;TRIM(IF(AND($G821="",$H821&lt;&gt;""),"Ano 1 (falta valor unitário); ","")&amp;IF(AND($G821&lt;&gt;"",$H821=""),"Ano 1 (falta quantidade); ","")&amp;IF(AND($J821="",$K821&lt;&gt;""),"Ano 2 (falta valor unitário); ","")&amp;IF(AND($J821&lt;&gt;"",$K821=""),"Ano 2 (falta quantidade); ","")&amp;IF(AND($M821="",$N821&lt;&gt;""),"Ano 3 (falta valor unitário); ","")&amp;IF(AND($M821&lt;&gt;"",$N821=""),"Ano 3 (falta quantidade); ","")&amp;IF(AND($P821="",$Q821&lt;&gt;""),"Ano 4 (falta valor unitário); ","")&amp;IF(AND($P821&lt;&gt;"",$Q821=""),"Ano 4 (falta quantidade); ","")&amp;IF(AND($S821="",$T821&lt;&gt;""),"Ano 5 (falta valor unitário); ","")&amp;IF(AND($S821&lt;&gt;"",$T821=""),"Ano 5 (falta quantidade); ","")&amp;IF(AND($V821="",$W821&lt;&gt;""),"Ano 6 (falta valor unitário); ","")&amp;IF(AND($V821&lt;&gt;"",$W821=""),"Ano 6 (falta quantidade); ","")), IF(NOT(OR(AND($G821&lt;&gt;"",$H821&lt;&gt;""),AND($J821&lt;&gt;"",$K821&lt;&gt;""),AND($M821&lt;&gt;"",$N821&lt;&gt;""),AND($P821&lt;&gt;"",$Q821&lt;&gt;""),AND($S821&lt;&gt;"",$T821&lt;&gt;""),AND($V821&lt;&gt;"",$W821&lt;&gt;""))),"Informe pelo menos um ano completo com valor unitário e quantidade.",IF(AND($C821&lt;&gt;"",$E821&lt;&gt;"",LEFT(TRIM($C821),1)&lt;&gt;LEFT(TRIM($E821),1)),"Categoria e tipo estão incompatíveis.",IF(IF(OR($E821="",$F821=""),FALSE(),IFERROR(COUNTIF(INDIRECT("UNITS_"&amp;SUBSTITUTE(LEFT($E821,FIND(" ",$E821&amp;" ")-1),".","_")),$F821)=0,TRUE())),"Unidade incompatível com o tipo selecionado.",IF(OR(AND(ISNUMBER(SEARCH("comunic",LOWER($B821))),LEFT($E821,3)&lt;&gt;"4.4"),AND(ISNUMBER(SEARCH("monitor",LOWER($B821))),NOT(OR(LEFT($E821,3)="1.5",LEFT($E821,3)="2.5")))),"Revise a classificação do item conforme as regras de preenchimento.",IF(AND($B821&lt;&gt;"",OR(ISNUMBER(SEARCH("outro",LOWER($B821))),ISNUMBER(SEARCH("divers",LOWER($B821))),ISNUMBER(SEARCH("kit",LOWER($B821))),ISNUMBER(SEARCH("ferrament",LOWER($B821))),ISNUMBER(SEARCH("epi",LOWER($B821)))),NOT(OR($Z821&lt;&gt;"",$AA821&lt;&gt;""))),"Descrição muito genérica: detalhe melhor o item e registre o racional no memorial ou em anexo.",IF(AND($Y821=0,$B821&lt;&gt;"",OR($G821&lt;&gt;"",$H821&lt;&gt;"",$J821&lt;&gt;"",$K821&lt;&gt;"",$M821&lt;&gt;"",$N821&lt;&gt;"",$P821&lt;&gt;"",$Q821&lt;&gt;"",$S821&lt;&gt;"",$T821&lt;&gt;"",$V821&lt;&gt;"",$W821&lt;&gt;"")),"O item possui dados lançados, mas o total está zerado. Revise os valores informados.","")))))))))))))))</f>
        <v/>
      </c>
    </row>
    <row r="822" spans="1:35" ht="14.25" customHeight="1" x14ac:dyDescent="0.25">
      <c r="A822" s="57" t="str">
        <f t="shared" si="156"/>
        <v/>
      </c>
      <c r="B822" s="58"/>
      <c r="C822" s="58"/>
      <c r="D822" s="58"/>
      <c r="E822" s="58"/>
      <c r="F822" s="58"/>
      <c r="G822" s="269"/>
      <c r="H822" s="59"/>
      <c r="I822" s="273">
        <f t="shared" si="157"/>
        <v>0</v>
      </c>
      <c r="J822" s="269"/>
      <c r="K822" s="59"/>
      <c r="L822" s="270">
        <f t="shared" si="158"/>
        <v>0</v>
      </c>
      <c r="M822" s="269"/>
      <c r="N822" s="59"/>
      <c r="O822" s="270">
        <f t="shared" si="159"/>
        <v>0</v>
      </c>
      <c r="P822" s="269"/>
      <c r="Q822" s="59"/>
      <c r="R822" s="271">
        <f t="shared" si="160"/>
        <v>0</v>
      </c>
      <c r="S822" s="269"/>
      <c r="T822" s="59"/>
      <c r="U822" s="270">
        <f t="shared" si="161"/>
        <v>0</v>
      </c>
      <c r="V822" s="269"/>
      <c r="W822" s="59"/>
      <c r="X822" s="270">
        <f t="shared" si="162"/>
        <v>0</v>
      </c>
      <c r="Y822" s="270">
        <f t="shared" si="163"/>
        <v>0</v>
      </c>
      <c r="Z822" s="58"/>
      <c r="AA822" s="58"/>
      <c r="AB822" s="60" t="str">
        <f t="shared" si="164"/>
        <v/>
      </c>
      <c r="AC822" s="21" t="b">
        <f t="shared" si="165"/>
        <v>0</v>
      </c>
      <c r="AD822" s="21" t="b">
        <f t="shared" si="166"/>
        <v>0</v>
      </c>
      <c r="AE822" s="21" t="b">
        <f t="shared" si="167"/>
        <v>0</v>
      </c>
      <c r="AF822" s="21" t="b">
        <f ca="1">OR(AND($AC822,NOT($AD822)),AND($AC822,OR(AND($G822="",$H822&lt;&gt;""),AND($G822&lt;&gt;"",$H822=""),AND($J822="",$K822&lt;&gt;""),AND($J822&lt;&gt;"",$K822=""),AND($M822="",$N822&lt;&gt;""),AND($M822&lt;&gt;"",$N822=""),AND($P822="",$Q822&lt;&gt;""),AND($P822&lt;&gt;"",$Q822=""),AND($S822="",$T822&lt;&gt;""),AND($S822&lt;&gt;"",$T822=""),AND($V822="",$W822&lt;&gt;""),AND($V822&lt;&gt;"",$W822=""))),AND($C822&lt;&gt;"",$E822&lt;&gt;"",LEFT(TRIM($C822),1)&lt;&gt;LEFT(TRIM($E822),1)),IF(OR($E822="",$F822=""),FALSE(),IFERROR(COUNTIF(INDIRECT("UNITS_"&amp;SUBSTITUTE(LEFT($E822,FIND(" ",$E822&amp;" ")-1),".","_")),$F822)=0,TRUE())),AND($B822&lt;&gt;"",OR(ISNUMBER(SEARCH("outro",LOWER($B822))),ISNUMBER(SEARCH("divers",LOWER($B822))),ISNUMBER(SEARCH("etc",LOWER($B822))))),OR(AND(ISNUMBER(SEARCH("comunic",LOWER($B822))),LEFT($E822,3)&lt;&gt;"4.4"),AND(ISNUMBER(SEARCH("monitor",LOWER($B822))),NOT(OR(LEFT($E822,3)="1.5",LEFT($E822,3)="2.5")))),AND($B822&lt;&gt;"",OR(LEFT($C822,1)="1",LEFT($C822,1)="2"),$D822=""),AND($D822&lt;&gt;"",NOT(OR(LEFT($C822,1)="1",LEFT($C822,1)="2"))),AND($D822&lt;&gt;"",COUNTIF(' PROJETO'!$B$14:$B$16,$D822)=0),IF($D822="",FALSE(),IF(COUNTIF(' PROJETO'!$B$14:$B$16,$D822)=0,FALSE(),IFERROR(INDEX(' PROJETO'!$C$14:$C$16,MATCH($D822,' PROJETO'!$B$14:$B$16,0))&lt;&gt;"Sim",FALSE()))))</f>
        <v>0</v>
      </c>
      <c r="AG822" s="21" t="b">
        <f>AND($AC822,$Y822&gt;'CONFG.  LISTAS'!$F$4,$Z822="",$AA822="")</f>
        <v>0</v>
      </c>
      <c r="AH822" s="21" t="str">
        <f t="shared" si="168"/>
        <v/>
      </c>
      <c r="AI822" s="43" t="str">
        <f ca="1">IF(NOT($AC822),"",IF(OR($B822="",$C822="",$E822="",$F822=""),"Preencha descrição, categoria, tipo e unidade.",IF(AND($B822&lt;&gt;"",OR(LEFT($C822,1)="1",LEFT($C822,1)="2"),$D822=""),"Informe a prática de restauração para itens diretos.",IF(AND($D822&lt;&gt;"",NOT(OR(LEFT($C822,1)="1",LEFT($C822,1)="2"))),"Custos indiretos não devem pertencer a uma prática específica.",IF(AND($D822&lt;&gt;"",COUNTIF(' PROJETO'!$B$14:$B$16,$D822)=0),"Prática de restauração inválida ou não cadastrada.",IF(IF($D822="",FALSE(),IF(COUNTIF(' PROJETO'!$B$14:$B$16,$D822)=0,FALSE(),IFERROR(INDEX(' PROJETO'!$C$14:$C$16,MATCH($D822,' PROJETO'!$B$14:$B$16,0))&lt;&gt;"Sim",FALSE()))),"A prática informada no item não foi selecionada na aba Projeto.",IF(AND(MAX($I822,$L822,$O822,$R822,$U822,$X822)&gt;'CONFG.  LISTAS'!$F$4,NOT(OR($Z822&lt;&gt;"",$AA822&lt;&gt;""))),"Memorial de cálculo ou anexo obrigatório não informado para item acima do limite.",IF(OR(AND($G822&lt;&gt;"",$H822&lt;&gt;"",OR($G822&lt;=0,$H822&lt;=0)),AND($J822&lt;&gt;"",$K822&lt;&gt;"",OR($J822&lt;=0,$K822&lt;=0)),AND($M822&lt;&gt;"",$N822&lt;&gt;"",OR($M822&lt;=0,$N822&lt;=0)),AND($P822&lt;&gt;"",$Q822&lt;&gt;"",OR($P822&lt;=0,$Q822&lt;=0)),AND($S822&lt;&gt;"",$T822&lt;&gt;"",OR($S822&lt;=0,$T822&lt;=0)),AND($V822&lt;&gt;"",$W822&lt;&gt;"",OR($V822&lt;=0,$W822&lt;=0))),"Revise os valores informados: valor unitário e quantidade devem ser maiores que zero.",IF(OR(AND($G822="",$H822&lt;&gt;""),AND($G822&lt;&gt;"",$H822=""),AND($J822="",$K822&lt;&gt;""),AND($J822&lt;&gt;"",$K822=""),AND($M822="",$N822&lt;&gt;""),AND($M822&lt;&gt;"",$N822=""),AND($P822="",$Q822&lt;&gt;""),AND($P822&lt;&gt;"",$Q822=""),AND($S822="",$T822&lt;&gt;""),AND($S822&lt;&gt;"",$T822=""),AND($V822="",$W822&lt;&gt;""),AND($V822&lt;&gt;"",$W822="")),"Há ano preenchido parcialmente: "&amp;TRIM(IF(AND($G822="",$H822&lt;&gt;""),"Ano 1 (falta valor unitário); ","")&amp;IF(AND($G822&lt;&gt;"",$H822=""),"Ano 1 (falta quantidade); ","")&amp;IF(AND($J822="",$K822&lt;&gt;""),"Ano 2 (falta valor unitário); ","")&amp;IF(AND($J822&lt;&gt;"",$K822=""),"Ano 2 (falta quantidade); ","")&amp;IF(AND($M822="",$N822&lt;&gt;""),"Ano 3 (falta valor unitário); ","")&amp;IF(AND($M822&lt;&gt;"",$N822=""),"Ano 3 (falta quantidade); ","")&amp;IF(AND($P822="",$Q822&lt;&gt;""),"Ano 4 (falta valor unitário); ","")&amp;IF(AND($P822&lt;&gt;"",$Q822=""),"Ano 4 (falta quantidade); ","")&amp;IF(AND($S822="",$T822&lt;&gt;""),"Ano 5 (falta valor unitário); ","")&amp;IF(AND($S822&lt;&gt;"",$T822=""),"Ano 5 (falta quantidade); ","")&amp;IF(AND($V822="",$W822&lt;&gt;""),"Ano 6 (falta valor unitário); ","")&amp;IF(AND($V822&lt;&gt;"",$W822=""),"Ano 6 (falta quantidade); ","")), IF(NOT(OR(AND($G822&lt;&gt;"",$H822&lt;&gt;""),AND($J822&lt;&gt;"",$K822&lt;&gt;""),AND($M822&lt;&gt;"",$N822&lt;&gt;""),AND($P822&lt;&gt;"",$Q822&lt;&gt;""),AND($S822&lt;&gt;"",$T822&lt;&gt;""),AND($V822&lt;&gt;"",$W822&lt;&gt;""))),"Informe pelo menos um ano completo com valor unitário e quantidade.",IF(AND($C822&lt;&gt;"",$E822&lt;&gt;"",LEFT(TRIM($C822),1)&lt;&gt;LEFT(TRIM($E822),1)),"Categoria e tipo estão incompatíveis.",IF(IF(OR($E822="",$F822=""),FALSE(),IFERROR(COUNTIF(INDIRECT("UNITS_"&amp;SUBSTITUTE(LEFT($E822,FIND(" ",$E822&amp;" ")-1),".","_")),$F822)=0,TRUE())),"Unidade incompatível com o tipo selecionado.",IF(OR(AND(ISNUMBER(SEARCH("comunic",LOWER($B822))),LEFT($E822,3)&lt;&gt;"4.4"),AND(ISNUMBER(SEARCH("monitor",LOWER($B822))),NOT(OR(LEFT($E822,3)="1.5",LEFT($E822,3)="2.5")))),"Revise a classificação do item conforme as regras de preenchimento.",IF(AND($B822&lt;&gt;"",OR(ISNUMBER(SEARCH("outro",LOWER($B822))),ISNUMBER(SEARCH("divers",LOWER($B822))),ISNUMBER(SEARCH("kit",LOWER($B822))),ISNUMBER(SEARCH("ferrament",LOWER($B822))),ISNUMBER(SEARCH("epi",LOWER($B822)))),NOT(OR($Z822&lt;&gt;"",$AA822&lt;&gt;""))),"Descrição muito genérica: detalhe melhor o item e registre o racional no memorial ou em anexo.",IF(AND($Y822=0,$B822&lt;&gt;"",OR($G822&lt;&gt;"",$H822&lt;&gt;"",$J822&lt;&gt;"",$K822&lt;&gt;"",$M822&lt;&gt;"",$N822&lt;&gt;"",$P822&lt;&gt;"",$Q822&lt;&gt;"",$S822&lt;&gt;"",$T822&lt;&gt;"",$V822&lt;&gt;"",$W822&lt;&gt;"")),"O item possui dados lançados, mas o total está zerado. Revise os valores informados.","")))))))))))))))</f>
        <v/>
      </c>
    </row>
    <row r="823" spans="1:35" ht="14.25" customHeight="1" x14ac:dyDescent="0.25">
      <c r="A823" s="57" t="str">
        <f t="shared" si="156"/>
        <v/>
      </c>
      <c r="B823" s="61"/>
      <c r="C823" s="61"/>
      <c r="D823" s="58"/>
      <c r="E823" s="61"/>
      <c r="F823" s="61"/>
      <c r="G823" s="272"/>
      <c r="H823" s="62"/>
      <c r="I823" s="273">
        <f t="shared" si="157"/>
        <v>0</v>
      </c>
      <c r="J823" s="272"/>
      <c r="K823" s="62"/>
      <c r="L823" s="270">
        <f t="shared" si="158"/>
        <v>0</v>
      </c>
      <c r="M823" s="272"/>
      <c r="N823" s="62"/>
      <c r="O823" s="270">
        <f t="shared" si="159"/>
        <v>0</v>
      </c>
      <c r="P823" s="272"/>
      <c r="Q823" s="62"/>
      <c r="R823" s="271">
        <f t="shared" si="160"/>
        <v>0</v>
      </c>
      <c r="S823" s="272"/>
      <c r="T823" s="62"/>
      <c r="U823" s="270">
        <f t="shared" si="161"/>
        <v>0</v>
      </c>
      <c r="V823" s="272"/>
      <c r="W823" s="62"/>
      <c r="X823" s="270">
        <f t="shared" si="162"/>
        <v>0</v>
      </c>
      <c r="Y823" s="270">
        <f t="shared" si="163"/>
        <v>0</v>
      </c>
      <c r="Z823" s="61"/>
      <c r="AA823" s="61"/>
      <c r="AB823" s="60" t="str">
        <f t="shared" si="164"/>
        <v/>
      </c>
      <c r="AC823" s="21" t="b">
        <f t="shared" si="165"/>
        <v>0</v>
      </c>
      <c r="AD823" s="21" t="b">
        <f t="shared" si="166"/>
        <v>0</v>
      </c>
      <c r="AE823" s="21" t="b">
        <f t="shared" si="167"/>
        <v>0</v>
      </c>
      <c r="AF823" s="21" t="b">
        <f ca="1">OR(AND($AC823,NOT($AD823)),AND($AC823,OR(AND($G823="",$H823&lt;&gt;""),AND($G823&lt;&gt;"",$H823=""),AND($J823="",$K823&lt;&gt;""),AND($J823&lt;&gt;"",$K823=""),AND($M823="",$N823&lt;&gt;""),AND($M823&lt;&gt;"",$N823=""),AND($P823="",$Q823&lt;&gt;""),AND($P823&lt;&gt;"",$Q823=""),AND($S823="",$T823&lt;&gt;""),AND($S823&lt;&gt;"",$T823=""),AND($V823="",$W823&lt;&gt;""),AND($V823&lt;&gt;"",$W823=""))),AND($C823&lt;&gt;"",$E823&lt;&gt;"",LEFT(TRIM($C823),1)&lt;&gt;LEFT(TRIM($E823),1)),IF(OR($E823="",$F823=""),FALSE(),IFERROR(COUNTIF(INDIRECT("UNITS_"&amp;SUBSTITUTE(LEFT($E823,FIND(" ",$E823&amp;" ")-1),".","_")),$F823)=0,TRUE())),AND($B823&lt;&gt;"",OR(ISNUMBER(SEARCH("outro",LOWER($B823))),ISNUMBER(SEARCH("divers",LOWER($B823))),ISNUMBER(SEARCH("etc",LOWER($B823))))),OR(AND(ISNUMBER(SEARCH("comunic",LOWER($B823))),LEFT($E823,3)&lt;&gt;"4.4"),AND(ISNUMBER(SEARCH("monitor",LOWER($B823))),NOT(OR(LEFT($E823,3)="1.5",LEFT($E823,3)="2.5")))),AND($B823&lt;&gt;"",OR(LEFT($C823,1)="1",LEFT($C823,1)="2"),$D823=""),AND($D823&lt;&gt;"",NOT(OR(LEFT($C823,1)="1",LEFT($C823,1)="2"))),AND($D823&lt;&gt;"",COUNTIF(' PROJETO'!$B$14:$B$16,$D823)=0),IF($D823="",FALSE(),IF(COUNTIF(' PROJETO'!$B$14:$B$16,$D823)=0,FALSE(),IFERROR(INDEX(' PROJETO'!$C$14:$C$16,MATCH($D823,' PROJETO'!$B$14:$B$16,0))&lt;&gt;"Sim",FALSE()))))</f>
        <v>0</v>
      </c>
      <c r="AG823" s="21" t="b">
        <f>AND($AC823,$Y823&gt;'CONFG.  LISTAS'!$F$4,$Z823="",$AA823="")</f>
        <v>0</v>
      </c>
      <c r="AH823" s="21" t="str">
        <f t="shared" si="168"/>
        <v/>
      </c>
      <c r="AI823" s="43" t="str">
        <f ca="1">IF(NOT($AC823),"",IF(OR($B823="",$C823="",$E823="",$F823=""),"Preencha descrição, categoria, tipo e unidade.",IF(AND($B823&lt;&gt;"",OR(LEFT($C823,1)="1",LEFT($C823,1)="2"),$D823=""),"Informe a prática de restauração para itens diretos.",IF(AND($D823&lt;&gt;"",NOT(OR(LEFT($C823,1)="1",LEFT($C823,1)="2"))),"Custos indiretos não devem pertencer a uma prática específica.",IF(AND($D823&lt;&gt;"",COUNTIF(' PROJETO'!$B$14:$B$16,$D823)=0),"Prática de restauração inválida ou não cadastrada.",IF(IF($D823="",FALSE(),IF(COUNTIF(' PROJETO'!$B$14:$B$16,$D823)=0,FALSE(),IFERROR(INDEX(' PROJETO'!$C$14:$C$16,MATCH($D823,' PROJETO'!$B$14:$B$16,0))&lt;&gt;"Sim",FALSE()))),"A prática informada no item não foi selecionada na aba Projeto.",IF(AND(MAX($I823,$L823,$O823,$R823,$U823,$X823)&gt;'CONFG.  LISTAS'!$F$4,NOT(OR($Z823&lt;&gt;"",$AA823&lt;&gt;""))),"Memorial de cálculo ou anexo obrigatório não informado para item acima do limite.",IF(OR(AND($G823&lt;&gt;"",$H823&lt;&gt;"",OR($G823&lt;=0,$H823&lt;=0)),AND($J823&lt;&gt;"",$K823&lt;&gt;"",OR($J823&lt;=0,$K823&lt;=0)),AND($M823&lt;&gt;"",$N823&lt;&gt;"",OR($M823&lt;=0,$N823&lt;=0)),AND($P823&lt;&gt;"",$Q823&lt;&gt;"",OR($P823&lt;=0,$Q823&lt;=0)),AND($S823&lt;&gt;"",$T823&lt;&gt;"",OR($S823&lt;=0,$T823&lt;=0)),AND($V823&lt;&gt;"",$W823&lt;&gt;"",OR($V823&lt;=0,$W823&lt;=0))),"Revise os valores informados: valor unitário e quantidade devem ser maiores que zero.",IF(OR(AND($G823="",$H823&lt;&gt;""),AND($G823&lt;&gt;"",$H823=""),AND($J823="",$K823&lt;&gt;""),AND($J823&lt;&gt;"",$K823=""),AND($M823="",$N823&lt;&gt;""),AND($M823&lt;&gt;"",$N823=""),AND($P823="",$Q823&lt;&gt;""),AND($P823&lt;&gt;"",$Q823=""),AND($S823="",$T823&lt;&gt;""),AND($S823&lt;&gt;"",$T823=""),AND($V823="",$W823&lt;&gt;""),AND($V823&lt;&gt;"",$W823="")),"Há ano preenchido parcialmente: "&amp;TRIM(IF(AND($G823="",$H823&lt;&gt;""),"Ano 1 (falta valor unitário); ","")&amp;IF(AND($G823&lt;&gt;"",$H823=""),"Ano 1 (falta quantidade); ","")&amp;IF(AND($J823="",$K823&lt;&gt;""),"Ano 2 (falta valor unitário); ","")&amp;IF(AND($J823&lt;&gt;"",$K823=""),"Ano 2 (falta quantidade); ","")&amp;IF(AND($M823="",$N823&lt;&gt;""),"Ano 3 (falta valor unitário); ","")&amp;IF(AND($M823&lt;&gt;"",$N823=""),"Ano 3 (falta quantidade); ","")&amp;IF(AND($P823="",$Q823&lt;&gt;""),"Ano 4 (falta valor unitário); ","")&amp;IF(AND($P823&lt;&gt;"",$Q823=""),"Ano 4 (falta quantidade); ","")&amp;IF(AND($S823="",$T823&lt;&gt;""),"Ano 5 (falta valor unitário); ","")&amp;IF(AND($S823&lt;&gt;"",$T823=""),"Ano 5 (falta quantidade); ","")&amp;IF(AND($V823="",$W823&lt;&gt;""),"Ano 6 (falta valor unitário); ","")&amp;IF(AND($V823&lt;&gt;"",$W823=""),"Ano 6 (falta quantidade); ","")), IF(NOT(OR(AND($G823&lt;&gt;"",$H823&lt;&gt;""),AND($J823&lt;&gt;"",$K823&lt;&gt;""),AND($M823&lt;&gt;"",$N823&lt;&gt;""),AND($P823&lt;&gt;"",$Q823&lt;&gt;""),AND($S823&lt;&gt;"",$T823&lt;&gt;""),AND($V823&lt;&gt;"",$W823&lt;&gt;""))),"Informe pelo menos um ano completo com valor unitário e quantidade.",IF(AND($C823&lt;&gt;"",$E823&lt;&gt;"",LEFT(TRIM($C823),1)&lt;&gt;LEFT(TRIM($E823),1)),"Categoria e tipo estão incompatíveis.",IF(IF(OR($E823="",$F823=""),FALSE(),IFERROR(COUNTIF(INDIRECT("UNITS_"&amp;SUBSTITUTE(LEFT($E823,FIND(" ",$E823&amp;" ")-1),".","_")),$F823)=0,TRUE())),"Unidade incompatível com o tipo selecionado.",IF(OR(AND(ISNUMBER(SEARCH("comunic",LOWER($B823))),LEFT($E823,3)&lt;&gt;"4.4"),AND(ISNUMBER(SEARCH("monitor",LOWER($B823))),NOT(OR(LEFT($E823,3)="1.5",LEFT($E823,3)="2.5")))),"Revise a classificação do item conforme as regras de preenchimento.",IF(AND($B823&lt;&gt;"",OR(ISNUMBER(SEARCH("outro",LOWER($B823))),ISNUMBER(SEARCH("divers",LOWER($B823))),ISNUMBER(SEARCH("kit",LOWER($B823))),ISNUMBER(SEARCH("ferrament",LOWER($B823))),ISNUMBER(SEARCH("epi",LOWER($B823)))),NOT(OR($Z823&lt;&gt;"",$AA823&lt;&gt;""))),"Descrição muito genérica: detalhe melhor o item e registre o racional no memorial ou em anexo.",IF(AND($Y823=0,$B823&lt;&gt;"",OR($G823&lt;&gt;"",$H823&lt;&gt;"",$J823&lt;&gt;"",$K823&lt;&gt;"",$M823&lt;&gt;"",$N823&lt;&gt;"",$P823&lt;&gt;"",$Q823&lt;&gt;"",$S823&lt;&gt;"",$T823&lt;&gt;"",$V823&lt;&gt;"",$W823&lt;&gt;"")),"O item possui dados lançados, mas o total está zerado. Revise os valores informados.","")))))))))))))))</f>
        <v/>
      </c>
    </row>
    <row r="824" spans="1:35" ht="14.25" customHeight="1" x14ac:dyDescent="0.25">
      <c r="A824" s="57" t="str">
        <f t="shared" si="156"/>
        <v/>
      </c>
      <c r="B824" s="58"/>
      <c r="C824" s="58"/>
      <c r="D824" s="58"/>
      <c r="E824" s="58"/>
      <c r="F824" s="58"/>
      <c r="G824" s="269"/>
      <c r="H824" s="59"/>
      <c r="I824" s="273">
        <f t="shared" si="157"/>
        <v>0</v>
      </c>
      <c r="J824" s="269"/>
      <c r="K824" s="59"/>
      <c r="L824" s="270">
        <f t="shared" si="158"/>
        <v>0</v>
      </c>
      <c r="M824" s="269"/>
      <c r="N824" s="59"/>
      <c r="O824" s="270">
        <f t="shared" si="159"/>
        <v>0</v>
      </c>
      <c r="P824" s="269"/>
      <c r="Q824" s="59"/>
      <c r="R824" s="271">
        <f t="shared" si="160"/>
        <v>0</v>
      </c>
      <c r="S824" s="269"/>
      <c r="T824" s="59"/>
      <c r="U824" s="270">
        <f t="shared" si="161"/>
        <v>0</v>
      </c>
      <c r="V824" s="269"/>
      <c r="W824" s="59"/>
      <c r="X824" s="270">
        <f t="shared" si="162"/>
        <v>0</v>
      </c>
      <c r="Y824" s="270">
        <f t="shared" si="163"/>
        <v>0</v>
      </c>
      <c r="Z824" s="58"/>
      <c r="AA824" s="58"/>
      <c r="AB824" s="60" t="str">
        <f t="shared" si="164"/>
        <v/>
      </c>
      <c r="AC824" s="21" t="b">
        <f t="shared" si="165"/>
        <v>0</v>
      </c>
      <c r="AD824" s="21" t="b">
        <f t="shared" si="166"/>
        <v>0</v>
      </c>
      <c r="AE824" s="21" t="b">
        <f t="shared" si="167"/>
        <v>0</v>
      </c>
      <c r="AF824" s="21" t="b">
        <f ca="1">OR(AND($AC824,NOT($AD824)),AND($AC824,OR(AND($G824="",$H824&lt;&gt;""),AND($G824&lt;&gt;"",$H824=""),AND($J824="",$K824&lt;&gt;""),AND($J824&lt;&gt;"",$K824=""),AND($M824="",$N824&lt;&gt;""),AND($M824&lt;&gt;"",$N824=""),AND($P824="",$Q824&lt;&gt;""),AND($P824&lt;&gt;"",$Q824=""),AND($S824="",$T824&lt;&gt;""),AND($S824&lt;&gt;"",$T824=""),AND($V824="",$W824&lt;&gt;""),AND($V824&lt;&gt;"",$W824=""))),AND($C824&lt;&gt;"",$E824&lt;&gt;"",LEFT(TRIM($C824),1)&lt;&gt;LEFT(TRIM($E824),1)),IF(OR($E824="",$F824=""),FALSE(),IFERROR(COUNTIF(INDIRECT("UNITS_"&amp;SUBSTITUTE(LEFT($E824,FIND(" ",$E824&amp;" ")-1),".","_")),$F824)=0,TRUE())),AND($B824&lt;&gt;"",OR(ISNUMBER(SEARCH("outro",LOWER($B824))),ISNUMBER(SEARCH("divers",LOWER($B824))),ISNUMBER(SEARCH("etc",LOWER($B824))))),OR(AND(ISNUMBER(SEARCH("comunic",LOWER($B824))),LEFT($E824,3)&lt;&gt;"4.4"),AND(ISNUMBER(SEARCH("monitor",LOWER($B824))),NOT(OR(LEFT($E824,3)="1.5",LEFT($E824,3)="2.5")))),AND($B824&lt;&gt;"",OR(LEFT($C824,1)="1",LEFT($C824,1)="2"),$D824=""),AND($D824&lt;&gt;"",NOT(OR(LEFT($C824,1)="1",LEFT($C824,1)="2"))),AND($D824&lt;&gt;"",COUNTIF(' PROJETO'!$B$14:$B$16,$D824)=0),IF($D824="",FALSE(),IF(COUNTIF(' PROJETO'!$B$14:$B$16,$D824)=0,FALSE(),IFERROR(INDEX(' PROJETO'!$C$14:$C$16,MATCH($D824,' PROJETO'!$B$14:$B$16,0))&lt;&gt;"Sim",FALSE()))))</f>
        <v>0</v>
      </c>
      <c r="AG824" s="21" t="b">
        <f>AND($AC824,$Y824&gt;'CONFG.  LISTAS'!$F$4,$Z824="",$AA824="")</f>
        <v>0</v>
      </c>
      <c r="AH824" s="21" t="str">
        <f t="shared" si="168"/>
        <v/>
      </c>
      <c r="AI824" s="43" t="str">
        <f ca="1">IF(NOT($AC824),"",IF(OR($B824="",$C824="",$E824="",$F824=""),"Preencha descrição, categoria, tipo e unidade.",IF(AND($B824&lt;&gt;"",OR(LEFT($C824,1)="1",LEFT($C824,1)="2"),$D824=""),"Informe a prática de restauração para itens diretos.",IF(AND($D824&lt;&gt;"",NOT(OR(LEFT($C824,1)="1",LEFT($C824,1)="2"))),"Custos indiretos não devem pertencer a uma prática específica.",IF(AND($D824&lt;&gt;"",COUNTIF(' PROJETO'!$B$14:$B$16,$D824)=0),"Prática de restauração inválida ou não cadastrada.",IF(IF($D824="",FALSE(),IF(COUNTIF(' PROJETO'!$B$14:$B$16,$D824)=0,FALSE(),IFERROR(INDEX(' PROJETO'!$C$14:$C$16,MATCH($D824,' PROJETO'!$B$14:$B$16,0))&lt;&gt;"Sim",FALSE()))),"A prática informada no item não foi selecionada na aba Projeto.",IF(AND(MAX($I824,$L824,$O824,$R824,$U824,$X824)&gt;'CONFG.  LISTAS'!$F$4,NOT(OR($Z824&lt;&gt;"",$AA824&lt;&gt;""))),"Memorial de cálculo ou anexo obrigatório não informado para item acima do limite.",IF(OR(AND($G824&lt;&gt;"",$H824&lt;&gt;"",OR($G824&lt;=0,$H824&lt;=0)),AND($J824&lt;&gt;"",$K824&lt;&gt;"",OR($J824&lt;=0,$K824&lt;=0)),AND($M824&lt;&gt;"",$N824&lt;&gt;"",OR($M824&lt;=0,$N824&lt;=0)),AND($P824&lt;&gt;"",$Q824&lt;&gt;"",OR($P824&lt;=0,$Q824&lt;=0)),AND($S824&lt;&gt;"",$T824&lt;&gt;"",OR($S824&lt;=0,$T824&lt;=0)),AND($V824&lt;&gt;"",$W824&lt;&gt;"",OR($V824&lt;=0,$W824&lt;=0))),"Revise os valores informados: valor unitário e quantidade devem ser maiores que zero.",IF(OR(AND($G824="",$H824&lt;&gt;""),AND($G824&lt;&gt;"",$H824=""),AND($J824="",$K824&lt;&gt;""),AND($J824&lt;&gt;"",$K824=""),AND($M824="",$N824&lt;&gt;""),AND($M824&lt;&gt;"",$N824=""),AND($P824="",$Q824&lt;&gt;""),AND($P824&lt;&gt;"",$Q824=""),AND($S824="",$T824&lt;&gt;""),AND($S824&lt;&gt;"",$T824=""),AND($V824="",$W824&lt;&gt;""),AND($V824&lt;&gt;"",$W824="")),"Há ano preenchido parcialmente: "&amp;TRIM(IF(AND($G824="",$H824&lt;&gt;""),"Ano 1 (falta valor unitário); ","")&amp;IF(AND($G824&lt;&gt;"",$H824=""),"Ano 1 (falta quantidade); ","")&amp;IF(AND($J824="",$K824&lt;&gt;""),"Ano 2 (falta valor unitário); ","")&amp;IF(AND($J824&lt;&gt;"",$K824=""),"Ano 2 (falta quantidade); ","")&amp;IF(AND($M824="",$N824&lt;&gt;""),"Ano 3 (falta valor unitário); ","")&amp;IF(AND($M824&lt;&gt;"",$N824=""),"Ano 3 (falta quantidade); ","")&amp;IF(AND($P824="",$Q824&lt;&gt;""),"Ano 4 (falta valor unitário); ","")&amp;IF(AND($P824&lt;&gt;"",$Q824=""),"Ano 4 (falta quantidade); ","")&amp;IF(AND($S824="",$T824&lt;&gt;""),"Ano 5 (falta valor unitário); ","")&amp;IF(AND($S824&lt;&gt;"",$T824=""),"Ano 5 (falta quantidade); ","")&amp;IF(AND($V824="",$W824&lt;&gt;""),"Ano 6 (falta valor unitário); ","")&amp;IF(AND($V824&lt;&gt;"",$W824=""),"Ano 6 (falta quantidade); ","")), IF(NOT(OR(AND($G824&lt;&gt;"",$H824&lt;&gt;""),AND($J824&lt;&gt;"",$K824&lt;&gt;""),AND($M824&lt;&gt;"",$N824&lt;&gt;""),AND($P824&lt;&gt;"",$Q824&lt;&gt;""),AND($S824&lt;&gt;"",$T824&lt;&gt;""),AND($V824&lt;&gt;"",$W824&lt;&gt;""))),"Informe pelo menos um ano completo com valor unitário e quantidade.",IF(AND($C824&lt;&gt;"",$E824&lt;&gt;"",LEFT(TRIM($C824),1)&lt;&gt;LEFT(TRIM($E824),1)),"Categoria e tipo estão incompatíveis.",IF(IF(OR($E824="",$F824=""),FALSE(),IFERROR(COUNTIF(INDIRECT("UNITS_"&amp;SUBSTITUTE(LEFT($E824,FIND(" ",$E824&amp;" ")-1),".","_")),$F824)=0,TRUE())),"Unidade incompatível com o tipo selecionado.",IF(OR(AND(ISNUMBER(SEARCH("comunic",LOWER($B824))),LEFT($E824,3)&lt;&gt;"4.4"),AND(ISNUMBER(SEARCH("monitor",LOWER($B824))),NOT(OR(LEFT($E824,3)="1.5",LEFT($E824,3)="2.5")))),"Revise a classificação do item conforme as regras de preenchimento.",IF(AND($B824&lt;&gt;"",OR(ISNUMBER(SEARCH("outro",LOWER($B824))),ISNUMBER(SEARCH("divers",LOWER($B824))),ISNUMBER(SEARCH("kit",LOWER($B824))),ISNUMBER(SEARCH("ferrament",LOWER($B824))),ISNUMBER(SEARCH("epi",LOWER($B824)))),NOT(OR($Z824&lt;&gt;"",$AA824&lt;&gt;""))),"Descrição muito genérica: detalhe melhor o item e registre o racional no memorial ou em anexo.",IF(AND($Y824=0,$B824&lt;&gt;"",OR($G824&lt;&gt;"",$H824&lt;&gt;"",$J824&lt;&gt;"",$K824&lt;&gt;"",$M824&lt;&gt;"",$N824&lt;&gt;"",$P824&lt;&gt;"",$Q824&lt;&gt;"",$S824&lt;&gt;"",$T824&lt;&gt;"",$V824&lt;&gt;"",$W824&lt;&gt;"")),"O item possui dados lançados, mas o total está zerado. Revise os valores informados.","")))))))))))))))</f>
        <v/>
      </c>
    </row>
    <row r="825" spans="1:35" ht="14.25" customHeight="1" x14ac:dyDescent="0.25">
      <c r="A825" s="57" t="str">
        <f t="shared" si="156"/>
        <v/>
      </c>
      <c r="B825" s="61"/>
      <c r="C825" s="61"/>
      <c r="D825" s="58"/>
      <c r="E825" s="61"/>
      <c r="F825" s="61"/>
      <c r="G825" s="272"/>
      <c r="H825" s="62"/>
      <c r="I825" s="273">
        <f t="shared" si="157"/>
        <v>0</v>
      </c>
      <c r="J825" s="272"/>
      <c r="K825" s="62"/>
      <c r="L825" s="270">
        <f t="shared" si="158"/>
        <v>0</v>
      </c>
      <c r="M825" s="272"/>
      <c r="N825" s="62"/>
      <c r="O825" s="270">
        <f t="shared" si="159"/>
        <v>0</v>
      </c>
      <c r="P825" s="272"/>
      <c r="Q825" s="62"/>
      <c r="R825" s="271">
        <f t="shared" si="160"/>
        <v>0</v>
      </c>
      <c r="S825" s="272"/>
      <c r="T825" s="62"/>
      <c r="U825" s="270">
        <f t="shared" si="161"/>
        <v>0</v>
      </c>
      <c r="V825" s="272"/>
      <c r="W825" s="62"/>
      <c r="X825" s="270">
        <f t="shared" si="162"/>
        <v>0</v>
      </c>
      <c r="Y825" s="270">
        <f t="shared" si="163"/>
        <v>0</v>
      </c>
      <c r="Z825" s="61"/>
      <c r="AA825" s="61"/>
      <c r="AB825" s="60" t="str">
        <f t="shared" si="164"/>
        <v/>
      </c>
      <c r="AC825" s="21" t="b">
        <f t="shared" si="165"/>
        <v>0</v>
      </c>
      <c r="AD825" s="21" t="b">
        <f t="shared" si="166"/>
        <v>0</v>
      </c>
      <c r="AE825" s="21" t="b">
        <f t="shared" si="167"/>
        <v>0</v>
      </c>
      <c r="AF825" s="21" t="b">
        <f ca="1">OR(AND($AC825,NOT($AD825)),AND($AC825,OR(AND($G825="",$H825&lt;&gt;""),AND($G825&lt;&gt;"",$H825=""),AND($J825="",$K825&lt;&gt;""),AND($J825&lt;&gt;"",$K825=""),AND($M825="",$N825&lt;&gt;""),AND($M825&lt;&gt;"",$N825=""),AND($P825="",$Q825&lt;&gt;""),AND($P825&lt;&gt;"",$Q825=""),AND($S825="",$T825&lt;&gt;""),AND($S825&lt;&gt;"",$T825=""),AND($V825="",$W825&lt;&gt;""),AND($V825&lt;&gt;"",$W825=""))),AND($C825&lt;&gt;"",$E825&lt;&gt;"",LEFT(TRIM($C825),1)&lt;&gt;LEFT(TRIM($E825),1)),IF(OR($E825="",$F825=""),FALSE(),IFERROR(COUNTIF(INDIRECT("UNITS_"&amp;SUBSTITUTE(LEFT($E825,FIND(" ",$E825&amp;" ")-1),".","_")),$F825)=0,TRUE())),AND($B825&lt;&gt;"",OR(ISNUMBER(SEARCH("outro",LOWER($B825))),ISNUMBER(SEARCH("divers",LOWER($B825))),ISNUMBER(SEARCH("etc",LOWER($B825))))),OR(AND(ISNUMBER(SEARCH("comunic",LOWER($B825))),LEFT($E825,3)&lt;&gt;"4.4"),AND(ISNUMBER(SEARCH("monitor",LOWER($B825))),NOT(OR(LEFT($E825,3)="1.5",LEFT($E825,3)="2.5")))),AND($B825&lt;&gt;"",OR(LEFT($C825,1)="1",LEFT($C825,1)="2"),$D825=""),AND($D825&lt;&gt;"",NOT(OR(LEFT($C825,1)="1",LEFT($C825,1)="2"))),AND($D825&lt;&gt;"",COUNTIF(' PROJETO'!$B$14:$B$16,$D825)=0),IF($D825="",FALSE(),IF(COUNTIF(' PROJETO'!$B$14:$B$16,$D825)=0,FALSE(),IFERROR(INDEX(' PROJETO'!$C$14:$C$16,MATCH($D825,' PROJETO'!$B$14:$B$16,0))&lt;&gt;"Sim",FALSE()))))</f>
        <v>0</v>
      </c>
      <c r="AG825" s="21" t="b">
        <f>AND($AC825,$Y825&gt;'CONFG.  LISTAS'!$F$4,$Z825="",$AA825="")</f>
        <v>0</v>
      </c>
      <c r="AH825" s="21" t="str">
        <f t="shared" si="168"/>
        <v/>
      </c>
      <c r="AI825" s="43" t="str">
        <f ca="1">IF(NOT($AC825),"",IF(OR($B825="",$C825="",$E825="",$F825=""),"Preencha descrição, categoria, tipo e unidade.",IF(AND($B825&lt;&gt;"",OR(LEFT($C825,1)="1",LEFT($C825,1)="2"),$D825=""),"Informe a prática de restauração para itens diretos.",IF(AND($D825&lt;&gt;"",NOT(OR(LEFT($C825,1)="1",LEFT($C825,1)="2"))),"Custos indiretos não devem pertencer a uma prática específica.",IF(AND($D825&lt;&gt;"",COUNTIF(' PROJETO'!$B$14:$B$16,$D825)=0),"Prática de restauração inválida ou não cadastrada.",IF(IF($D825="",FALSE(),IF(COUNTIF(' PROJETO'!$B$14:$B$16,$D825)=0,FALSE(),IFERROR(INDEX(' PROJETO'!$C$14:$C$16,MATCH($D825,' PROJETO'!$B$14:$B$16,0))&lt;&gt;"Sim",FALSE()))),"A prática informada no item não foi selecionada na aba Projeto.",IF(AND(MAX($I825,$L825,$O825,$R825,$U825,$X825)&gt;'CONFG.  LISTAS'!$F$4,NOT(OR($Z825&lt;&gt;"",$AA825&lt;&gt;""))),"Memorial de cálculo ou anexo obrigatório não informado para item acima do limite.",IF(OR(AND($G825&lt;&gt;"",$H825&lt;&gt;"",OR($G825&lt;=0,$H825&lt;=0)),AND($J825&lt;&gt;"",$K825&lt;&gt;"",OR($J825&lt;=0,$K825&lt;=0)),AND($M825&lt;&gt;"",$N825&lt;&gt;"",OR($M825&lt;=0,$N825&lt;=0)),AND($P825&lt;&gt;"",$Q825&lt;&gt;"",OR($P825&lt;=0,$Q825&lt;=0)),AND($S825&lt;&gt;"",$T825&lt;&gt;"",OR($S825&lt;=0,$T825&lt;=0)),AND($V825&lt;&gt;"",$W825&lt;&gt;"",OR($V825&lt;=0,$W825&lt;=0))),"Revise os valores informados: valor unitário e quantidade devem ser maiores que zero.",IF(OR(AND($G825="",$H825&lt;&gt;""),AND($G825&lt;&gt;"",$H825=""),AND($J825="",$K825&lt;&gt;""),AND($J825&lt;&gt;"",$K825=""),AND($M825="",$N825&lt;&gt;""),AND($M825&lt;&gt;"",$N825=""),AND($P825="",$Q825&lt;&gt;""),AND($P825&lt;&gt;"",$Q825=""),AND($S825="",$T825&lt;&gt;""),AND($S825&lt;&gt;"",$T825=""),AND($V825="",$W825&lt;&gt;""),AND($V825&lt;&gt;"",$W825="")),"Há ano preenchido parcialmente: "&amp;TRIM(IF(AND($G825="",$H825&lt;&gt;""),"Ano 1 (falta valor unitário); ","")&amp;IF(AND($G825&lt;&gt;"",$H825=""),"Ano 1 (falta quantidade); ","")&amp;IF(AND($J825="",$K825&lt;&gt;""),"Ano 2 (falta valor unitário); ","")&amp;IF(AND($J825&lt;&gt;"",$K825=""),"Ano 2 (falta quantidade); ","")&amp;IF(AND($M825="",$N825&lt;&gt;""),"Ano 3 (falta valor unitário); ","")&amp;IF(AND($M825&lt;&gt;"",$N825=""),"Ano 3 (falta quantidade); ","")&amp;IF(AND($P825="",$Q825&lt;&gt;""),"Ano 4 (falta valor unitário); ","")&amp;IF(AND($P825&lt;&gt;"",$Q825=""),"Ano 4 (falta quantidade); ","")&amp;IF(AND($S825="",$T825&lt;&gt;""),"Ano 5 (falta valor unitário); ","")&amp;IF(AND($S825&lt;&gt;"",$T825=""),"Ano 5 (falta quantidade); ","")&amp;IF(AND($V825="",$W825&lt;&gt;""),"Ano 6 (falta valor unitário); ","")&amp;IF(AND($V825&lt;&gt;"",$W825=""),"Ano 6 (falta quantidade); ","")), IF(NOT(OR(AND($G825&lt;&gt;"",$H825&lt;&gt;""),AND($J825&lt;&gt;"",$K825&lt;&gt;""),AND($M825&lt;&gt;"",$N825&lt;&gt;""),AND($P825&lt;&gt;"",$Q825&lt;&gt;""),AND($S825&lt;&gt;"",$T825&lt;&gt;""),AND($V825&lt;&gt;"",$W825&lt;&gt;""))),"Informe pelo menos um ano completo com valor unitário e quantidade.",IF(AND($C825&lt;&gt;"",$E825&lt;&gt;"",LEFT(TRIM($C825),1)&lt;&gt;LEFT(TRIM($E825),1)),"Categoria e tipo estão incompatíveis.",IF(IF(OR($E825="",$F825=""),FALSE(),IFERROR(COUNTIF(INDIRECT("UNITS_"&amp;SUBSTITUTE(LEFT($E825,FIND(" ",$E825&amp;" ")-1),".","_")),$F825)=0,TRUE())),"Unidade incompatível com o tipo selecionado.",IF(OR(AND(ISNUMBER(SEARCH("comunic",LOWER($B825))),LEFT($E825,3)&lt;&gt;"4.4"),AND(ISNUMBER(SEARCH("monitor",LOWER($B825))),NOT(OR(LEFT($E825,3)="1.5",LEFT($E825,3)="2.5")))),"Revise a classificação do item conforme as regras de preenchimento.",IF(AND($B825&lt;&gt;"",OR(ISNUMBER(SEARCH("outro",LOWER($B825))),ISNUMBER(SEARCH("divers",LOWER($B825))),ISNUMBER(SEARCH("kit",LOWER($B825))),ISNUMBER(SEARCH("ferrament",LOWER($B825))),ISNUMBER(SEARCH("epi",LOWER($B825)))),NOT(OR($Z825&lt;&gt;"",$AA825&lt;&gt;""))),"Descrição muito genérica: detalhe melhor o item e registre o racional no memorial ou em anexo.",IF(AND($Y825=0,$B825&lt;&gt;"",OR($G825&lt;&gt;"",$H825&lt;&gt;"",$J825&lt;&gt;"",$K825&lt;&gt;"",$M825&lt;&gt;"",$N825&lt;&gt;"",$P825&lt;&gt;"",$Q825&lt;&gt;"",$S825&lt;&gt;"",$T825&lt;&gt;"",$V825&lt;&gt;"",$W825&lt;&gt;"")),"O item possui dados lançados, mas o total está zerado. Revise os valores informados.","")))))))))))))))</f>
        <v/>
      </c>
    </row>
    <row r="826" spans="1:35" ht="14.25" customHeight="1" x14ac:dyDescent="0.25">
      <c r="A826" s="57" t="str">
        <f t="shared" si="156"/>
        <v/>
      </c>
      <c r="B826" s="58"/>
      <c r="C826" s="58"/>
      <c r="D826" s="58"/>
      <c r="E826" s="58"/>
      <c r="F826" s="58"/>
      <c r="G826" s="269"/>
      <c r="H826" s="59"/>
      <c r="I826" s="273">
        <f t="shared" si="157"/>
        <v>0</v>
      </c>
      <c r="J826" s="269"/>
      <c r="K826" s="59"/>
      <c r="L826" s="270">
        <f t="shared" si="158"/>
        <v>0</v>
      </c>
      <c r="M826" s="269"/>
      <c r="N826" s="59"/>
      <c r="O826" s="270">
        <f t="shared" si="159"/>
        <v>0</v>
      </c>
      <c r="P826" s="269"/>
      <c r="Q826" s="59"/>
      <c r="R826" s="271">
        <f t="shared" si="160"/>
        <v>0</v>
      </c>
      <c r="S826" s="269"/>
      <c r="T826" s="59"/>
      <c r="U826" s="270">
        <f t="shared" si="161"/>
        <v>0</v>
      </c>
      <c r="V826" s="269"/>
      <c r="W826" s="59"/>
      <c r="X826" s="270">
        <f t="shared" si="162"/>
        <v>0</v>
      </c>
      <c r="Y826" s="270">
        <f t="shared" si="163"/>
        <v>0</v>
      </c>
      <c r="Z826" s="58"/>
      <c r="AA826" s="58"/>
      <c r="AB826" s="60" t="str">
        <f t="shared" si="164"/>
        <v/>
      </c>
      <c r="AC826" s="21" t="b">
        <f t="shared" si="165"/>
        <v>0</v>
      </c>
      <c r="AD826" s="21" t="b">
        <f t="shared" si="166"/>
        <v>0</v>
      </c>
      <c r="AE826" s="21" t="b">
        <f t="shared" si="167"/>
        <v>0</v>
      </c>
      <c r="AF826" s="21" t="b">
        <f ca="1">OR(AND($AC826,NOT($AD826)),AND($AC826,OR(AND($G826="",$H826&lt;&gt;""),AND($G826&lt;&gt;"",$H826=""),AND($J826="",$K826&lt;&gt;""),AND($J826&lt;&gt;"",$K826=""),AND($M826="",$N826&lt;&gt;""),AND($M826&lt;&gt;"",$N826=""),AND($P826="",$Q826&lt;&gt;""),AND($P826&lt;&gt;"",$Q826=""),AND($S826="",$T826&lt;&gt;""),AND($S826&lt;&gt;"",$T826=""),AND($V826="",$W826&lt;&gt;""),AND($V826&lt;&gt;"",$W826=""))),AND($C826&lt;&gt;"",$E826&lt;&gt;"",LEFT(TRIM($C826),1)&lt;&gt;LEFT(TRIM($E826),1)),IF(OR($E826="",$F826=""),FALSE(),IFERROR(COUNTIF(INDIRECT("UNITS_"&amp;SUBSTITUTE(LEFT($E826,FIND(" ",$E826&amp;" ")-1),".","_")),$F826)=0,TRUE())),AND($B826&lt;&gt;"",OR(ISNUMBER(SEARCH("outro",LOWER($B826))),ISNUMBER(SEARCH("divers",LOWER($B826))),ISNUMBER(SEARCH("etc",LOWER($B826))))),OR(AND(ISNUMBER(SEARCH("comunic",LOWER($B826))),LEFT($E826,3)&lt;&gt;"4.4"),AND(ISNUMBER(SEARCH("monitor",LOWER($B826))),NOT(OR(LEFT($E826,3)="1.5",LEFT($E826,3)="2.5")))),AND($B826&lt;&gt;"",OR(LEFT($C826,1)="1",LEFT($C826,1)="2"),$D826=""),AND($D826&lt;&gt;"",NOT(OR(LEFT($C826,1)="1",LEFT($C826,1)="2"))),AND($D826&lt;&gt;"",COUNTIF(' PROJETO'!$B$14:$B$16,$D826)=0),IF($D826="",FALSE(),IF(COUNTIF(' PROJETO'!$B$14:$B$16,$D826)=0,FALSE(),IFERROR(INDEX(' PROJETO'!$C$14:$C$16,MATCH($D826,' PROJETO'!$B$14:$B$16,0))&lt;&gt;"Sim",FALSE()))))</f>
        <v>0</v>
      </c>
      <c r="AG826" s="21" t="b">
        <f>AND($AC826,$Y826&gt;'CONFG.  LISTAS'!$F$4,$Z826="",$AA826="")</f>
        <v>0</v>
      </c>
      <c r="AH826" s="21" t="str">
        <f t="shared" si="168"/>
        <v/>
      </c>
      <c r="AI826" s="43" t="str">
        <f ca="1">IF(NOT($AC826),"",IF(OR($B826="",$C826="",$E826="",$F826=""),"Preencha descrição, categoria, tipo e unidade.",IF(AND($B826&lt;&gt;"",OR(LEFT($C826,1)="1",LEFT($C826,1)="2"),$D826=""),"Informe a prática de restauração para itens diretos.",IF(AND($D826&lt;&gt;"",NOT(OR(LEFT($C826,1)="1",LEFT($C826,1)="2"))),"Custos indiretos não devem pertencer a uma prática específica.",IF(AND($D826&lt;&gt;"",COUNTIF(' PROJETO'!$B$14:$B$16,$D826)=0),"Prática de restauração inválida ou não cadastrada.",IF(IF($D826="",FALSE(),IF(COUNTIF(' PROJETO'!$B$14:$B$16,$D826)=0,FALSE(),IFERROR(INDEX(' PROJETO'!$C$14:$C$16,MATCH($D826,' PROJETO'!$B$14:$B$16,0))&lt;&gt;"Sim",FALSE()))),"A prática informada no item não foi selecionada na aba Projeto.",IF(AND(MAX($I826,$L826,$O826,$R826,$U826,$X826)&gt;'CONFG.  LISTAS'!$F$4,NOT(OR($Z826&lt;&gt;"",$AA826&lt;&gt;""))),"Memorial de cálculo ou anexo obrigatório não informado para item acima do limite.",IF(OR(AND($G826&lt;&gt;"",$H826&lt;&gt;"",OR($G826&lt;=0,$H826&lt;=0)),AND($J826&lt;&gt;"",$K826&lt;&gt;"",OR($J826&lt;=0,$K826&lt;=0)),AND($M826&lt;&gt;"",$N826&lt;&gt;"",OR($M826&lt;=0,$N826&lt;=0)),AND($P826&lt;&gt;"",$Q826&lt;&gt;"",OR($P826&lt;=0,$Q826&lt;=0)),AND($S826&lt;&gt;"",$T826&lt;&gt;"",OR($S826&lt;=0,$T826&lt;=0)),AND($V826&lt;&gt;"",$W826&lt;&gt;"",OR($V826&lt;=0,$W826&lt;=0))),"Revise os valores informados: valor unitário e quantidade devem ser maiores que zero.",IF(OR(AND($G826="",$H826&lt;&gt;""),AND($G826&lt;&gt;"",$H826=""),AND($J826="",$K826&lt;&gt;""),AND($J826&lt;&gt;"",$K826=""),AND($M826="",$N826&lt;&gt;""),AND($M826&lt;&gt;"",$N826=""),AND($P826="",$Q826&lt;&gt;""),AND($P826&lt;&gt;"",$Q826=""),AND($S826="",$T826&lt;&gt;""),AND($S826&lt;&gt;"",$T826=""),AND($V826="",$W826&lt;&gt;""),AND($V826&lt;&gt;"",$W826="")),"Há ano preenchido parcialmente: "&amp;TRIM(IF(AND($G826="",$H826&lt;&gt;""),"Ano 1 (falta valor unitário); ","")&amp;IF(AND($G826&lt;&gt;"",$H826=""),"Ano 1 (falta quantidade); ","")&amp;IF(AND($J826="",$K826&lt;&gt;""),"Ano 2 (falta valor unitário); ","")&amp;IF(AND($J826&lt;&gt;"",$K826=""),"Ano 2 (falta quantidade); ","")&amp;IF(AND($M826="",$N826&lt;&gt;""),"Ano 3 (falta valor unitário); ","")&amp;IF(AND($M826&lt;&gt;"",$N826=""),"Ano 3 (falta quantidade); ","")&amp;IF(AND($P826="",$Q826&lt;&gt;""),"Ano 4 (falta valor unitário); ","")&amp;IF(AND($P826&lt;&gt;"",$Q826=""),"Ano 4 (falta quantidade); ","")&amp;IF(AND($S826="",$T826&lt;&gt;""),"Ano 5 (falta valor unitário); ","")&amp;IF(AND($S826&lt;&gt;"",$T826=""),"Ano 5 (falta quantidade); ","")&amp;IF(AND($V826="",$W826&lt;&gt;""),"Ano 6 (falta valor unitário); ","")&amp;IF(AND($V826&lt;&gt;"",$W826=""),"Ano 6 (falta quantidade); ","")), IF(NOT(OR(AND($G826&lt;&gt;"",$H826&lt;&gt;""),AND($J826&lt;&gt;"",$K826&lt;&gt;""),AND($M826&lt;&gt;"",$N826&lt;&gt;""),AND($P826&lt;&gt;"",$Q826&lt;&gt;""),AND($S826&lt;&gt;"",$T826&lt;&gt;""),AND($V826&lt;&gt;"",$W826&lt;&gt;""))),"Informe pelo menos um ano completo com valor unitário e quantidade.",IF(AND($C826&lt;&gt;"",$E826&lt;&gt;"",LEFT(TRIM($C826),1)&lt;&gt;LEFT(TRIM($E826),1)),"Categoria e tipo estão incompatíveis.",IF(IF(OR($E826="",$F826=""),FALSE(),IFERROR(COUNTIF(INDIRECT("UNITS_"&amp;SUBSTITUTE(LEFT($E826,FIND(" ",$E826&amp;" ")-1),".","_")),$F826)=0,TRUE())),"Unidade incompatível com o tipo selecionado.",IF(OR(AND(ISNUMBER(SEARCH("comunic",LOWER($B826))),LEFT($E826,3)&lt;&gt;"4.4"),AND(ISNUMBER(SEARCH("monitor",LOWER($B826))),NOT(OR(LEFT($E826,3)="1.5",LEFT($E826,3)="2.5")))),"Revise a classificação do item conforme as regras de preenchimento.",IF(AND($B826&lt;&gt;"",OR(ISNUMBER(SEARCH("outro",LOWER($B826))),ISNUMBER(SEARCH("divers",LOWER($B826))),ISNUMBER(SEARCH("kit",LOWER($B826))),ISNUMBER(SEARCH("ferrament",LOWER($B826))),ISNUMBER(SEARCH("epi",LOWER($B826)))),NOT(OR($Z826&lt;&gt;"",$AA826&lt;&gt;""))),"Descrição muito genérica: detalhe melhor o item e registre o racional no memorial ou em anexo.",IF(AND($Y826=0,$B826&lt;&gt;"",OR($G826&lt;&gt;"",$H826&lt;&gt;"",$J826&lt;&gt;"",$K826&lt;&gt;"",$M826&lt;&gt;"",$N826&lt;&gt;"",$P826&lt;&gt;"",$Q826&lt;&gt;"",$S826&lt;&gt;"",$T826&lt;&gt;"",$V826&lt;&gt;"",$W826&lt;&gt;"")),"O item possui dados lançados, mas o total está zerado. Revise os valores informados.","")))))))))))))))</f>
        <v/>
      </c>
    </row>
    <row r="827" spans="1:35" ht="14.25" customHeight="1" x14ac:dyDescent="0.25">
      <c r="A827" s="57" t="str">
        <f t="shared" si="156"/>
        <v/>
      </c>
      <c r="B827" s="61"/>
      <c r="C827" s="61"/>
      <c r="D827" s="58"/>
      <c r="E827" s="61"/>
      <c r="F827" s="61"/>
      <c r="G827" s="272"/>
      <c r="H827" s="62"/>
      <c r="I827" s="273">
        <f t="shared" si="157"/>
        <v>0</v>
      </c>
      <c r="J827" s="272"/>
      <c r="K827" s="62"/>
      <c r="L827" s="270">
        <f t="shared" si="158"/>
        <v>0</v>
      </c>
      <c r="M827" s="272"/>
      <c r="N827" s="62"/>
      <c r="O827" s="270">
        <f t="shared" si="159"/>
        <v>0</v>
      </c>
      <c r="P827" s="272"/>
      <c r="Q827" s="62"/>
      <c r="R827" s="271">
        <f t="shared" si="160"/>
        <v>0</v>
      </c>
      <c r="S827" s="272"/>
      <c r="T827" s="62"/>
      <c r="U827" s="270">
        <f t="shared" si="161"/>
        <v>0</v>
      </c>
      <c r="V827" s="272"/>
      <c r="W827" s="62"/>
      <c r="X827" s="270">
        <f t="shared" si="162"/>
        <v>0</v>
      </c>
      <c r="Y827" s="270">
        <f t="shared" si="163"/>
        <v>0</v>
      </c>
      <c r="Z827" s="61"/>
      <c r="AA827" s="61"/>
      <c r="AB827" s="60" t="str">
        <f t="shared" si="164"/>
        <v/>
      </c>
      <c r="AC827" s="21" t="b">
        <f t="shared" si="165"/>
        <v>0</v>
      </c>
      <c r="AD827" s="21" t="b">
        <f t="shared" si="166"/>
        <v>0</v>
      </c>
      <c r="AE827" s="21" t="b">
        <f t="shared" si="167"/>
        <v>0</v>
      </c>
      <c r="AF827" s="21" t="b">
        <f ca="1">OR(AND($AC827,NOT($AD827)),AND($AC827,OR(AND($G827="",$H827&lt;&gt;""),AND($G827&lt;&gt;"",$H827=""),AND($J827="",$K827&lt;&gt;""),AND($J827&lt;&gt;"",$K827=""),AND($M827="",$N827&lt;&gt;""),AND($M827&lt;&gt;"",$N827=""),AND($P827="",$Q827&lt;&gt;""),AND($P827&lt;&gt;"",$Q827=""),AND($S827="",$T827&lt;&gt;""),AND($S827&lt;&gt;"",$T827=""),AND($V827="",$W827&lt;&gt;""),AND($V827&lt;&gt;"",$W827=""))),AND($C827&lt;&gt;"",$E827&lt;&gt;"",LEFT(TRIM($C827),1)&lt;&gt;LEFT(TRIM($E827),1)),IF(OR($E827="",$F827=""),FALSE(),IFERROR(COUNTIF(INDIRECT("UNITS_"&amp;SUBSTITUTE(LEFT($E827,FIND(" ",$E827&amp;" ")-1),".","_")),$F827)=0,TRUE())),AND($B827&lt;&gt;"",OR(ISNUMBER(SEARCH("outro",LOWER($B827))),ISNUMBER(SEARCH("divers",LOWER($B827))),ISNUMBER(SEARCH("etc",LOWER($B827))))),OR(AND(ISNUMBER(SEARCH("comunic",LOWER($B827))),LEFT($E827,3)&lt;&gt;"4.4"),AND(ISNUMBER(SEARCH("monitor",LOWER($B827))),NOT(OR(LEFT($E827,3)="1.5",LEFT($E827,3)="2.5")))),AND($B827&lt;&gt;"",OR(LEFT($C827,1)="1",LEFT($C827,1)="2"),$D827=""),AND($D827&lt;&gt;"",NOT(OR(LEFT($C827,1)="1",LEFT($C827,1)="2"))),AND($D827&lt;&gt;"",COUNTIF(' PROJETO'!$B$14:$B$16,$D827)=0),IF($D827="",FALSE(),IF(COUNTIF(' PROJETO'!$B$14:$B$16,$D827)=0,FALSE(),IFERROR(INDEX(' PROJETO'!$C$14:$C$16,MATCH($D827,' PROJETO'!$B$14:$B$16,0))&lt;&gt;"Sim",FALSE()))))</f>
        <v>0</v>
      </c>
      <c r="AG827" s="21" t="b">
        <f>AND($AC827,$Y827&gt;'CONFG.  LISTAS'!$F$4,$Z827="",$AA827="")</f>
        <v>0</v>
      </c>
      <c r="AH827" s="21" t="str">
        <f t="shared" si="168"/>
        <v/>
      </c>
      <c r="AI827" s="43" t="str">
        <f ca="1">IF(NOT($AC827),"",IF(OR($B827="",$C827="",$E827="",$F827=""),"Preencha descrição, categoria, tipo e unidade.",IF(AND($B827&lt;&gt;"",OR(LEFT($C827,1)="1",LEFT($C827,1)="2"),$D827=""),"Informe a prática de restauração para itens diretos.",IF(AND($D827&lt;&gt;"",NOT(OR(LEFT($C827,1)="1",LEFT($C827,1)="2"))),"Custos indiretos não devem pertencer a uma prática específica.",IF(AND($D827&lt;&gt;"",COUNTIF(' PROJETO'!$B$14:$B$16,$D827)=0),"Prática de restauração inválida ou não cadastrada.",IF(IF($D827="",FALSE(),IF(COUNTIF(' PROJETO'!$B$14:$B$16,$D827)=0,FALSE(),IFERROR(INDEX(' PROJETO'!$C$14:$C$16,MATCH($D827,' PROJETO'!$B$14:$B$16,0))&lt;&gt;"Sim",FALSE()))),"A prática informada no item não foi selecionada na aba Projeto.",IF(AND(MAX($I827,$L827,$O827,$R827,$U827,$X827)&gt;'CONFG.  LISTAS'!$F$4,NOT(OR($Z827&lt;&gt;"",$AA827&lt;&gt;""))),"Memorial de cálculo ou anexo obrigatório não informado para item acima do limite.",IF(OR(AND($G827&lt;&gt;"",$H827&lt;&gt;"",OR($G827&lt;=0,$H827&lt;=0)),AND($J827&lt;&gt;"",$K827&lt;&gt;"",OR($J827&lt;=0,$K827&lt;=0)),AND($M827&lt;&gt;"",$N827&lt;&gt;"",OR($M827&lt;=0,$N827&lt;=0)),AND($P827&lt;&gt;"",$Q827&lt;&gt;"",OR($P827&lt;=0,$Q827&lt;=0)),AND($S827&lt;&gt;"",$T827&lt;&gt;"",OR($S827&lt;=0,$T827&lt;=0)),AND($V827&lt;&gt;"",$W827&lt;&gt;"",OR($V827&lt;=0,$W827&lt;=0))),"Revise os valores informados: valor unitário e quantidade devem ser maiores que zero.",IF(OR(AND($G827="",$H827&lt;&gt;""),AND($G827&lt;&gt;"",$H827=""),AND($J827="",$K827&lt;&gt;""),AND($J827&lt;&gt;"",$K827=""),AND($M827="",$N827&lt;&gt;""),AND($M827&lt;&gt;"",$N827=""),AND($P827="",$Q827&lt;&gt;""),AND($P827&lt;&gt;"",$Q827=""),AND($S827="",$T827&lt;&gt;""),AND($S827&lt;&gt;"",$T827=""),AND($V827="",$W827&lt;&gt;""),AND($V827&lt;&gt;"",$W827="")),"Há ano preenchido parcialmente: "&amp;TRIM(IF(AND($G827="",$H827&lt;&gt;""),"Ano 1 (falta valor unitário); ","")&amp;IF(AND($G827&lt;&gt;"",$H827=""),"Ano 1 (falta quantidade); ","")&amp;IF(AND($J827="",$K827&lt;&gt;""),"Ano 2 (falta valor unitário); ","")&amp;IF(AND($J827&lt;&gt;"",$K827=""),"Ano 2 (falta quantidade); ","")&amp;IF(AND($M827="",$N827&lt;&gt;""),"Ano 3 (falta valor unitário); ","")&amp;IF(AND($M827&lt;&gt;"",$N827=""),"Ano 3 (falta quantidade); ","")&amp;IF(AND($P827="",$Q827&lt;&gt;""),"Ano 4 (falta valor unitário); ","")&amp;IF(AND($P827&lt;&gt;"",$Q827=""),"Ano 4 (falta quantidade); ","")&amp;IF(AND($S827="",$T827&lt;&gt;""),"Ano 5 (falta valor unitário); ","")&amp;IF(AND($S827&lt;&gt;"",$T827=""),"Ano 5 (falta quantidade); ","")&amp;IF(AND($V827="",$W827&lt;&gt;""),"Ano 6 (falta valor unitário); ","")&amp;IF(AND($V827&lt;&gt;"",$W827=""),"Ano 6 (falta quantidade); ","")), IF(NOT(OR(AND($G827&lt;&gt;"",$H827&lt;&gt;""),AND($J827&lt;&gt;"",$K827&lt;&gt;""),AND($M827&lt;&gt;"",$N827&lt;&gt;""),AND($P827&lt;&gt;"",$Q827&lt;&gt;""),AND($S827&lt;&gt;"",$T827&lt;&gt;""),AND($V827&lt;&gt;"",$W827&lt;&gt;""))),"Informe pelo menos um ano completo com valor unitário e quantidade.",IF(AND($C827&lt;&gt;"",$E827&lt;&gt;"",LEFT(TRIM($C827),1)&lt;&gt;LEFT(TRIM($E827),1)),"Categoria e tipo estão incompatíveis.",IF(IF(OR($E827="",$F827=""),FALSE(),IFERROR(COUNTIF(INDIRECT("UNITS_"&amp;SUBSTITUTE(LEFT($E827,FIND(" ",$E827&amp;" ")-1),".","_")),$F827)=0,TRUE())),"Unidade incompatível com o tipo selecionado.",IF(OR(AND(ISNUMBER(SEARCH("comunic",LOWER($B827))),LEFT($E827,3)&lt;&gt;"4.4"),AND(ISNUMBER(SEARCH("monitor",LOWER($B827))),NOT(OR(LEFT($E827,3)="1.5",LEFT($E827,3)="2.5")))),"Revise a classificação do item conforme as regras de preenchimento.",IF(AND($B827&lt;&gt;"",OR(ISNUMBER(SEARCH("outro",LOWER($B827))),ISNUMBER(SEARCH("divers",LOWER($B827))),ISNUMBER(SEARCH("kit",LOWER($B827))),ISNUMBER(SEARCH("ferrament",LOWER($B827))),ISNUMBER(SEARCH("epi",LOWER($B827)))),NOT(OR($Z827&lt;&gt;"",$AA827&lt;&gt;""))),"Descrição muito genérica: detalhe melhor o item e registre o racional no memorial ou em anexo.",IF(AND($Y827=0,$B827&lt;&gt;"",OR($G827&lt;&gt;"",$H827&lt;&gt;"",$J827&lt;&gt;"",$K827&lt;&gt;"",$M827&lt;&gt;"",$N827&lt;&gt;"",$P827&lt;&gt;"",$Q827&lt;&gt;"",$S827&lt;&gt;"",$T827&lt;&gt;"",$V827&lt;&gt;"",$W827&lt;&gt;"")),"O item possui dados lançados, mas o total está zerado. Revise os valores informados.","")))))))))))))))</f>
        <v/>
      </c>
    </row>
    <row r="828" spans="1:35" ht="14.25" customHeight="1" x14ac:dyDescent="0.25">
      <c r="A828" s="57" t="str">
        <f t="shared" si="156"/>
        <v/>
      </c>
      <c r="B828" s="58"/>
      <c r="C828" s="58"/>
      <c r="D828" s="58"/>
      <c r="E828" s="58"/>
      <c r="F828" s="58"/>
      <c r="G828" s="269"/>
      <c r="H828" s="59"/>
      <c r="I828" s="273">
        <f t="shared" si="157"/>
        <v>0</v>
      </c>
      <c r="J828" s="269"/>
      <c r="K828" s="59"/>
      <c r="L828" s="270">
        <f t="shared" si="158"/>
        <v>0</v>
      </c>
      <c r="M828" s="269"/>
      <c r="N828" s="59"/>
      <c r="O828" s="270">
        <f t="shared" si="159"/>
        <v>0</v>
      </c>
      <c r="P828" s="269"/>
      <c r="Q828" s="59"/>
      <c r="R828" s="271">
        <f t="shared" si="160"/>
        <v>0</v>
      </c>
      <c r="S828" s="269"/>
      <c r="T828" s="59"/>
      <c r="U828" s="270">
        <f t="shared" si="161"/>
        <v>0</v>
      </c>
      <c r="V828" s="269"/>
      <c r="W828" s="59"/>
      <c r="X828" s="270">
        <f t="shared" si="162"/>
        <v>0</v>
      </c>
      <c r="Y828" s="270">
        <f t="shared" si="163"/>
        <v>0</v>
      </c>
      <c r="Z828" s="58"/>
      <c r="AA828" s="58"/>
      <c r="AB828" s="60" t="str">
        <f t="shared" si="164"/>
        <v/>
      </c>
      <c r="AC828" s="21" t="b">
        <f t="shared" si="165"/>
        <v>0</v>
      </c>
      <c r="AD828" s="21" t="b">
        <f t="shared" si="166"/>
        <v>0</v>
      </c>
      <c r="AE828" s="21" t="b">
        <f t="shared" si="167"/>
        <v>0</v>
      </c>
      <c r="AF828" s="21" t="b">
        <f ca="1">OR(AND($AC828,NOT($AD828)),AND($AC828,OR(AND($G828="",$H828&lt;&gt;""),AND($G828&lt;&gt;"",$H828=""),AND($J828="",$K828&lt;&gt;""),AND($J828&lt;&gt;"",$K828=""),AND($M828="",$N828&lt;&gt;""),AND($M828&lt;&gt;"",$N828=""),AND($P828="",$Q828&lt;&gt;""),AND($P828&lt;&gt;"",$Q828=""),AND($S828="",$T828&lt;&gt;""),AND($S828&lt;&gt;"",$T828=""),AND($V828="",$W828&lt;&gt;""),AND($V828&lt;&gt;"",$W828=""))),AND($C828&lt;&gt;"",$E828&lt;&gt;"",LEFT(TRIM($C828),1)&lt;&gt;LEFT(TRIM($E828),1)),IF(OR($E828="",$F828=""),FALSE(),IFERROR(COUNTIF(INDIRECT("UNITS_"&amp;SUBSTITUTE(LEFT($E828,FIND(" ",$E828&amp;" ")-1),".","_")),$F828)=0,TRUE())),AND($B828&lt;&gt;"",OR(ISNUMBER(SEARCH("outro",LOWER($B828))),ISNUMBER(SEARCH("divers",LOWER($B828))),ISNUMBER(SEARCH("etc",LOWER($B828))))),OR(AND(ISNUMBER(SEARCH("comunic",LOWER($B828))),LEFT($E828,3)&lt;&gt;"4.4"),AND(ISNUMBER(SEARCH("monitor",LOWER($B828))),NOT(OR(LEFT($E828,3)="1.5",LEFT($E828,3)="2.5")))),AND($B828&lt;&gt;"",OR(LEFT($C828,1)="1",LEFT($C828,1)="2"),$D828=""),AND($D828&lt;&gt;"",NOT(OR(LEFT($C828,1)="1",LEFT($C828,1)="2"))),AND($D828&lt;&gt;"",COUNTIF(' PROJETO'!$B$14:$B$16,$D828)=0),IF($D828="",FALSE(),IF(COUNTIF(' PROJETO'!$B$14:$B$16,$D828)=0,FALSE(),IFERROR(INDEX(' PROJETO'!$C$14:$C$16,MATCH($D828,' PROJETO'!$B$14:$B$16,0))&lt;&gt;"Sim",FALSE()))))</f>
        <v>0</v>
      </c>
      <c r="AG828" s="21" t="b">
        <f>AND($AC828,$Y828&gt;'CONFG.  LISTAS'!$F$4,$Z828="",$AA828="")</f>
        <v>0</v>
      </c>
      <c r="AH828" s="21" t="str">
        <f t="shared" si="168"/>
        <v/>
      </c>
      <c r="AI828" s="43" t="str">
        <f ca="1">IF(NOT($AC828),"",IF(OR($B828="",$C828="",$E828="",$F828=""),"Preencha descrição, categoria, tipo e unidade.",IF(AND($B828&lt;&gt;"",OR(LEFT($C828,1)="1",LEFT($C828,1)="2"),$D828=""),"Informe a prática de restauração para itens diretos.",IF(AND($D828&lt;&gt;"",NOT(OR(LEFT($C828,1)="1",LEFT($C828,1)="2"))),"Custos indiretos não devem pertencer a uma prática específica.",IF(AND($D828&lt;&gt;"",COUNTIF(' PROJETO'!$B$14:$B$16,$D828)=0),"Prática de restauração inválida ou não cadastrada.",IF(IF($D828="",FALSE(),IF(COUNTIF(' PROJETO'!$B$14:$B$16,$D828)=0,FALSE(),IFERROR(INDEX(' PROJETO'!$C$14:$C$16,MATCH($D828,' PROJETO'!$B$14:$B$16,0))&lt;&gt;"Sim",FALSE()))),"A prática informada no item não foi selecionada na aba Projeto.",IF(AND(MAX($I828,$L828,$O828,$R828,$U828,$X828)&gt;'CONFG.  LISTAS'!$F$4,NOT(OR($Z828&lt;&gt;"",$AA828&lt;&gt;""))),"Memorial de cálculo ou anexo obrigatório não informado para item acima do limite.",IF(OR(AND($G828&lt;&gt;"",$H828&lt;&gt;"",OR($G828&lt;=0,$H828&lt;=0)),AND($J828&lt;&gt;"",$K828&lt;&gt;"",OR($J828&lt;=0,$K828&lt;=0)),AND($M828&lt;&gt;"",$N828&lt;&gt;"",OR($M828&lt;=0,$N828&lt;=0)),AND($P828&lt;&gt;"",$Q828&lt;&gt;"",OR($P828&lt;=0,$Q828&lt;=0)),AND($S828&lt;&gt;"",$T828&lt;&gt;"",OR($S828&lt;=0,$T828&lt;=0)),AND($V828&lt;&gt;"",$W828&lt;&gt;"",OR($V828&lt;=0,$W828&lt;=0))),"Revise os valores informados: valor unitário e quantidade devem ser maiores que zero.",IF(OR(AND($G828="",$H828&lt;&gt;""),AND($G828&lt;&gt;"",$H828=""),AND($J828="",$K828&lt;&gt;""),AND($J828&lt;&gt;"",$K828=""),AND($M828="",$N828&lt;&gt;""),AND($M828&lt;&gt;"",$N828=""),AND($P828="",$Q828&lt;&gt;""),AND($P828&lt;&gt;"",$Q828=""),AND($S828="",$T828&lt;&gt;""),AND($S828&lt;&gt;"",$T828=""),AND($V828="",$W828&lt;&gt;""),AND($V828&lt;&gt;"",$W828="")),"Há ano preenchido parcialmente: "&amp;TRIM(IF(AND($G828="",$H828&lt;&gt;""),"Ano 1 (falta valor unitário); ","")&amp;IF(AND($G828&lt;&gt;"",$H828=""),"Ano 1 (falta quantidade); ","")&amp;IF(AND($J828="",$K828&lt;&gt;""),"Ano 2 (falta valor unitário); ","")&amp;IF(AND($J828&lt;&gt;"",$K828=""),"Ano 2 (falta quantidade); ","")&amp;IF(AND($M828="",$N828&lt;&gt;""),"Ano 3 (falta valor unitário); ","")&amp;IF(AND($M828&lt;&gt;"",$N828=""),"Ano 3 (falta quantidade); ","")&amp;IF(AND($P828="",$Q828&lt;&gt;""),"Ano 4 (falta valor unitário); ","")&amp;IF(AND($P828&lt;&gt;"",$Q828=""),"Ano 4 (falta quantidade); ","")&amp;IF(AND($S828="",$T828&lt;&gt;""),"Ano 5 (falta valor unitário); ","")&amp;IF(AND($S828&lt;&gt;"",$T828=""),"Ano 5 (falta quantidade); ","")&amp;IF(AND($V828="",$W828&lt;&gt;""),"Ano 6 (falta valor unitário); ","")&amp;IF(AND($V828&lt;&gt;"",$W828=""),"Ano 6 (falta quantidade); ","")), IF(NOT(OR(AND($G828&lt;&gt;"",$H828&lt;&gt;""),AND($J828&lt;&gt;"",$K828&lt;&gt;""),AND($M828&lt;&gt;"",$N828&lt;&gt;""),AND($P828&lt;&gt;"",$Q828&lt;&gt;""),AND($S828&lt;&gt;"",$T828&lt;&gt;""),AND($V828&lt;&gt;"",$W828&lt;&gt;""))),"Informe pelo menos um ano completo com valor unitário e quantidade.",IF(AND($C828&lt;&gt;"",$E828&lt;&gt;"",LEFT(TRIM($C828),1)&lt;&gt;LEFT(TRIM($E828),1)),"Categoria e tipo estão incompatíveis.",IF(IF(OR($E828="",$F828=""),FALSE(),IFERROR(COUNTIF(INDIRECT("UNITS_"&amp;SUBSTITUTE(LEFT($E828,FIND(" ",$E828&amp;" ")-1),".","_")),$F828)=0,TRUE())),"Unidade incompatível com o tipo selecionado.",IF(OR(AND(ISNUMBER(SEARCH("comunic",LOWER($B828))),LEFT($E828,3)&lt;&gt;"4.4"),AND(ISNUMBER(SEARCH("monitor",LOWER($B828))),NOT(OR(LEFT($E828,3)="1.5",LEFT($E828,3)="2.5")))),"Revise a classificação do item conforme as regras de preenchimento.",IF(AND($B828&lt;&gt;"",OR(ISNUMBER(SEARCH("outro",LOWER($B828))),ISNUMBER(SEARCH("divers",LOWER($B828))),ISNUMBER(SEARCH("kit",LOWER($B828))),ISNUMBER(SEARCH("ferrament",LOWER($B828))),ISNUMBER(SEARCH("epi",LOWER($B828)))),NOT(OR($Z828&lt;&gt;"",$AA828&lt;&gt;""))),"Descrição muito genérica: detalhe melhor o item e registre o racional no memorial ou em anexo.",IF(AND($Y828=0,$B828&lt;&gt;"",OR($G828&lt;&gt;"",$H828&lt;&gt;"",$J828&lt;&gt;"",$K828&lt;&gt;"",$M828&lt;&gt;"",$N828&lt;&gt;"",$P828&lt;&gt;"",$Q828&lt;&gt;"",$S828&lt;&gt;"",$T828&lt;&gt;"",$V828&lt;&gt;"",$W828&lt;&gt;"")),"O item possui dados lançados, mas o total está zerado. Revise os valores informados.","")))))))))))))))</f>
        <v/>
      </c>
    </row>
    <row r="829" spans="1:35" ht="14.25" customHeight="1" x14ac:dyDescent="0.25">
      <c r="A829" s="57" t="str">
        <f t="shared" si="156"/>
        <v/>
      </c>
      <c r="B829" s="61"/>
      <c r="C829" s="61"/>
      <c r="D829" s="58"/>
      <c r="E829" s="61"/>
      <c r="F829" s="61"/>
      <c r="G829" s="272"/>
      <c r="H829" s="62"/>
      <c r="I829" s="273">
        <f t="shared" si="157"/>
        <v>0</v>
      </c>
      <c r="J829" s="272"/>
      <c r="K829" s="62"/>
      <c r="L829" s="270">
        <f t="shared" si="158"/>
        <v>0</v>
      </c>
      <c r="M829" s="272"/>
      <c r="N829" s="62"/>
      <c r="O829" s="270">
        <f t="shared" si="159"/>
        <v>0</v>
      </c>
      <c r="P829" s="272"/>
      <c r="Q829" s="62"/>
      <c r="R829" s="271">
        <f t="shared" si="160"/>
        <v>0</v>
      </c>
      <c r="S829" s="272"/>
      <c r="T829" s="62"/>
      <c r="U829" s="270">
        <f t="shared" si="161"/>
        <v>0</v>
      </c>
      <c r="V829" s="272"/>
      <c r="W829" s="62"/>
      <c r="X829" s="270">
        <f t="shared" si="162"/>
        <v>0</v>
      </c>
      <c r="Y829" s="270">
        <f t="shared" si="163"/>
        <v>0</v>
      </c>
      <c r="Z829" s="61"/>
      <c r="AA829" s="61"/>
      <c r="AB829" s="60" t="str">
        <f t="shared" si="164"/>
        <v/>
      </c>
      <c r="AC829" s="21" t="b">
        <f t="shared" si="165"/>
        <v>0</v>
      </c>
      <c r="AD829" s="21" t="b">
        <f t="shared" si="166"/>
        <v>0</v>
      </c>
      <c r="AE829" s="21" t="b">
        <f t="shared" si="167"/>
        <v>0</v>
      </c>
      <c r="AF829" s="21" t="b">
        <f ca="1">OR(AND($AC829,NOT($AD829)),AND($AC829,OR(AND($G829="",$H829&lt;&gt;""),AND($G829&lt;&gt;"",$H829=""),AND($J829="",$K829&lt;&gt;""),AND($J829&lt;&gt;"",$K829=""),AND($M829="",$N829&lt;&gt;""),AND($M829&lt;&gt;"",$N829=""),AND($P829="",$Q829&lt;&gt;""),AND($P829&lt;&gt;"",$Q829=""),AND($S829="",$T829&lt;&gt;""),AND($S829&lt;&gt;"",$T829=""),AND($V829="",$W829&lt;&gt;""),AND($V829&lt;&gt;"",$W829=""))),AND($C829&lt;&gt;"",$E829&lt;&gt;"",LEFT(TRIM($C829),1)&lt;&gt;LEFT(TRIM($E829),1)),IF(OR($E829="",$F829=""),FALSE(),IFERROR(COUNTIF(INDIRECT("UNITS_"&amp;SUBSTITUTE(LEFT($E829,FIND(" ",$E829&amp;" ")-1),".","_")),$F829)=0,TRUE())),AND($B829&lt;&gt;"",OR(ISNUMBER(SEARCH("outro",LOWER($B829))),ISNUMBER(SEARCH("divers",LOWER($B829))),ISNUMBER(SEARCH("etc",LOWER($B829))))),OR(AND(ISNUMBER(SEARCH("comunic",LOWER($B829))),LEFT($E829,3)&lt;&gt;"4.4"),AND(ISNUMBER(SEARCH("monitor",LOWER($B829))),NOT(OR(LEFT($E829,3)="1.5",LEFT($E829,3)="2.5")))),AND($B829&lt;&gt;"",OR(LEFT($C829,1)="1",LEFT($C829,1)="2"),$D829=""),AND($D829&lt;&gt;"",NOT(OR(LEFT($C829,1)="1",LEFT($C829,1)="2"))),AND($D829&lt;&gt;"",COUNTIF(' PROJETO'!$B$14:$B$16,$D829)=0),IF($D829="",FALSE(),IF(COUNTIF(' PROJETO'!$B$14:$B$16,$D829)=0,FALSE(),IFERROR(INDEX(' PROJETO'!$C$14:$C$16,MATCH($D829,' PROJETO'!$B$14:$B$16,0))&lt;&gt;"Sim",FALSE()))))</f>
        <v>0</v>
      </c>
      <c r="AG829" s="21" t="b">
        <f>AND($AC829,$Y829&gt;'CONFG.  LISTAS'!$F$4,$Z829="",$AA829="")</f>
        <v>0</v>
      </c>
      <c r="AH829" s="21" t="str">
        <f t="shared" si="168"/>
        <v/>
      </c>
      <c r="AI829" s="43" t="str">
        <f ca="1">IF(NOT($AC829),"",IF(OR($B829="",$C829="",$E829="",$F829=""),"Preencha descrição, categoria, tipo e unidade.",IF(AND($B829&lt;&gt;"",OR(LEFT($C829,1)="1",LEFT($C829,1)="2"),$D829=""),"Informe a prática de restauração para itens diretos.",IF(AND($D829&lt;&gt;"",NOT(OR(LEFT($C829,1)="1",LEFT($C829,1)="2"))),"Custos indiretos não devem pertencer a uma prática específica.",IF(AND($D829&lt;&gt;"",COUNTIF(' PROJETO'!$B$14:$B$16,$D829)=0),"Prática de restauração inválida ou não cadastrada.",IF(IF($D829="",FALSE(),IF(COUNTIF(' PROJETO'!$B$14:$B$16,$D829)=0,FALSE(),IFERROR(INDEX(' PROJETO'!$C$14:$C$16,MATCH($D829,' PROJETO'!$B$14:$B$16,0))&lt;&gt;"Sim",FALSE()))),"A prática informada no item não foi selecionada na aba Projeto.",IF(AND(MAX($I829,$L829,$O829,$R829,$U829,$X829)&gt;'CONFG.  LISTAS'!$F$4,NOT(OR($Z829&lt;&gt;"",$AA829&lt;&gt;""))),"Memorial de cálculo ou anexo obrigatório não informado para item acima do limite.",IF(OR(AND($G829&lt;&gt;"",$H829&lt;&gt;"",OR($G829&lt;=0,$H829&lt;=0)),AND($J829&lt;&gt;"",$K829&lt;&gt;"",OR($J829&lt;=0,$K829&lt;=0)),AND($M829&lt;&gt;"",$N829&lt;&gt;"",OR($M829&lt;=0,$N829&lt;=0)),AND($P829&lt;&gt;"",$Q829&lt;&gt;"",OR($P829&lt;=0,$Q829&lt;=0)),AND($S829&lt;&gt;"",$T829&lt;&gt;"",OR($S829&lt;=0,$T829&lt;=0)),AND($V829&lt;&gt;"",$W829&lt;&gt;"",OR($V829&lt;=0,$W829&lt;=0))),"Revise os valores informados: valor unitário e quantidade devem ser maiores que zero.",IF(OR(AND($G829="",$H829&lt;&gt;""),AND($G829&lt;&gt;"",$H829=""),AND($J829="",$K829&lt;&gt;""),AND($J829&lt;&gt;"",$K829=""),AND($M829="",$N829&lt;&gt;""),AND($M829&lt;&gt;"",$N829=""),AND($P829="",$Q829&lt;&gt;""),AND($P829&lt;&gt;"",$Q829=""),AND($S829="",$T829&lt;&gt;""),AND($S829&lt;&gt;"",$T829=""),AND($V829="",$W829&lt;&gt;""),AND($V829&lt;&gt;"",$W829="")),"Há ano preenchido parcialmente: "&amp;TRIM(IF(AND($G829="",$H829&lt;&gt;""),"Ano 1 (falta valor unitário); ","")&amp;IF(AND($G829&lt;&gt;"",$H829=""),"Ano 1 (falta quantidade); ","")&amp;IF(AND($J829="",$K829&lt;&gt;""),"Ano 2 (falta valor unitário); ","")&amp;IF(AND($J829&lt;&gt;"",$K829=""),"Ano 2 (falta quantidade); ","")&amp;IF(AND($M829="",$N829&lt;&gt;""),"Ano 3 (falta valor unitário); ","")&amp;IF(AND($M829&lt;&gt;"",$N829=""),"Ano 3 (falta quantidade); ","")&amp;IF(AND($P829="",$Q829&lt;&gt;""),"Ano 4 (falta valor unitário); ","")&amp;IF(AND($P829&lt;&gt;"",$Q829=""),"Ano 4 (falta quantidade); ","")&amp;IF(AND($S829="",$T829&lt;&gt;""),"Ano 5 (falta valor unitário); ","")&amp;IF(AND($S829&lt;&gt;"",$T829=""),"Ano 5 (falta quantidade); ","")&amp;IF(AND($V829="",$W829&lt;&gt;""),"Ano 6 (falta valor unitário); ","")&amp;IF(AND($V829&lt;&gt;"",$W829=""),"Ano 6 (falta quantidade); ","")), IF(NOT(OR(AND($G829&lt;&gt;"",$H829&lt;&gt;""),AND($J829&lt;&gt;"",$K829&lt;&gt;""),AND($M829&lt;&gt;"",$N829&lt;&gt;""),AND($P829&lt;&gt;"",$Q829&lt;&gt;""),AND($S829&lt;&gt;"",$T829&lt;&gt;""),AND($V829&lt;&gt;"",$W829&lt;&gt;""))),"Informe pelo menos um ano completo com valor unitário e quantidade.",IF(AND($C829&lt;&gt;"",$E829&lt;&gt;"",LEFT(TRIM($C829),1)&lt;&gt;LEFT(TRIM($E829),1)),"Categoria e tipo estão incompatíveis.",IF(IF(OR($E829="",$F829=""),FALSE(),IFERROR(COUNTIF(INDIRECT("UNITS_"&amp;SUBSTITUTE(LEFT($E829,FIND(" ",$E829&amp;" ")-1),".","_")),$F829)=0,TRUE())),"Unidade incompatível com o tipo selecionado.",IF(OR(AND(ISNUMBER(SEARCH("comunic",LOWER($B829))),LEFT($E829,3)&lt;&gt;"4.4"),AND(ISNUMBER(SEARCH("monitor",LOWER($B829))),NOT(OR(LEFT($E829,3)="1.5",LEFT($E829,3)="2.5")))),"Revise a classificação do item conforme as regras de preenchimento.",IF(AND($B829&lt;&gt;"",OR(ISNUMBER(SEARCH("outro",LOWER($B829))),ISNUMBER(SEARCH("divers",LOWER($B829))),ISNUMBER(SEARCH("kit",LOWER($B829))),ISNUMBER(SEARCH("ferrament",LOWER($B829))),ISNUMBER(SEARCH("epi",LOWER($B829)))),NOT(OR($Z829&lt;&gt;"",$AA829&lt;&gt;""))),"Descrição muito genérica: detalhe melhor o item e registre o racional no memorial ou em anexo.",IF(AND($Y829=0,$B829&lt;&gt;"",OR($G829&lt;&gt;"",$H829&lt;&gt;"",$J829&lt;&gt;"",$K829&lt;&gt;"",$M829&lt;&gt;"",$N829&lt;&gt;"",$P829&lt;&gt;"",$Q829&lt;&gt;"",$S829&lt;&gt;"",$T829&lt;&gt;"",$V829&lt;&gt;"",$W829&lt;&gt;"")),"O item possui dados lançados, mas o total está zerado. Revise os valores informados.","")))))))))))))))</f>
        <v/>
      </c>
    </row>
    <row r="830" spans="1:35" ht="14.25" customHeight="1" x14ac:dyDescent="0.25">
      <c r="A830" s="57" t="str">
        <f t="shared" si="156"/>
        <v/>
      </c>
      <c r="B830" s="58"/>
      <c r="C830" s="58"/>
      <c r="D830" s="58"/>
      <c r="E830" s="58"/>
      <c r="F830" s="58"/>
      <c r="G830" s="269"/>
      <c r="H830" s="59"/>
      <c r="I830" s="273">
        <f t="shared" si="157"/>
        <v>0</v>
      </c>
      <c r="J830" s="269"/>
      <c r="K830" s="59"/>
      <c r="L830" s="270">
        <f t="shared" si="158"/>
        <v>0</v>
      </c>
      <c r="M830" s="269"/>
      <c r="N830" s="59"/>
      <c r="O830" s="270">
        <f t="shared" si="159"/>
        <v>0</v>
      </c>
      <c r="P830" s="269"/>
      <c r="Q830" s="59"/>
      <c r="R830" s="271">
        <f t="shared" si="160"/>
        <v>0</v>
      </c>
      <c r="S830" s="269"/>
      <c r="T830" s="59"/>
      <c r="U830" s="270">
        <f t="shared" si="161"/>
        <v>0</v>
      </c>
      <c r="V830" s="269"/>
      <c r="W830" s="59"/>
      <c r="X830" s="270">
        <f t="shared" si="162"/>
        <v>0</v>
      </c>
      <c r="Y830" s="270">
        <f t="shared" si="163"/>
        <v>0</v>
      </c>
      <c r="Z830" s="58"/>
      <c r="AA830" s="58"/>
      <c r="AB830" s="60" t="str">
        <f t="shared" si="164"/>
        <v/>
      </c>
      <c r="AC830" s="21" t="b">
        <f t="shared" si="165"/>
        <v>0</v>
      </c>
      <c r="AD830" s="21" t="b">
        <f t="shared" si="166"/>
        <v>0</v>
      </c>
      <c r="AE830" s="21" t="b">
        <f t="shared" si="167"/>
        <v>0</v>
      </c>
      <c r="AF830" s="21" t="b">
        <f ca="1">OR(AND($AC830,NOT($AD830)),AND($AC830,OR(AND($G830="",$H830&lt;&gt;""),AND($G830&lt;&gt;"",$H830=""),AND($J830="",$K830&lt;&gt;""),AND($J830&lt;&gt;"",$K830=""),AND($M830="",$N830&lt;&gt;""),AND($M830&lt;&gt;"",$N830=""),AND($P830="",$Q830&lt;&gt;""),AND($P830&lt;&gt;"",$Q830=""),AND($S830="",$T830&lt;&gt;""),AND($S830&lt;&gt;"",$T830=""),AND($V830="",$W830&lt;&gt;""),AND($V830&lt;&gt;"",$W830=""))),AND($C830&lt;&gt;"",$E830&lt;&gt;"",LEFT(TRIM($C830),1)&lt;&gt;LEFT(TRIM($E830),1)),IF(OR($E830="",$F830=""),FALSE(),IFERROR(COUNTIF(INDIRECT("UNITS_"&amp;SUBSTITUTE(LEFT($E830,FIND(" ",$E830&amp;" ")-1),".","_")),$F830)=0,TRUE())),AND($B830&lt;&gt;"",OR(ISNUMBER(SEARCH("outro",LOWER($B830))),ISNUMBER(SEARCH("divers",LOWER($B830))),ISNUMBER(SEARCH("etc",LOWER($B830))))),OR(AND(ISNUMBER(SEARCH("comunic",LOWER($B830))),LEFT($E830,3)&lt;&gt;"4.4"),AND(ISNUMBER(SEARCH("monitor",LOWER($B830))),NOT(OR(LEFT($E830,3)="1.5",LEFT($E830,3)="2.5")))),AND($B830&lt;&gt;"",OR(LEFT($C830,1)="1",LEFT($C830,1)="2"),$D830=""),AND($D830&lt;&gt;"",NOT(OR(LEFT($C830,1)="1",LEFT($C830,1)="2"))),AND($D830&lt;&gt;"",COUNTIF(' PROJETO'!$B$14:$B$16,$D830)=0),IF($D830="",FALSE(),IF(COUNTIF(' PROJETO'!$B$14:$B$16,$D830)=0,FALSE(),IFERROR(INDEX(' PROJETO'!$C$14:$C$16,MATCH($D830,' PROJETO'!$B$14:$B$16,0))&lt;&gt;"Sim",FALSE()))))</f>
        <v>0</v>
      </c>
      <c r="AG830" s="21" t="b">
        <f>AND($AC830,$Y830&gt;'CONFG.  LISTAS'!$F$4,$Z830="",$AA830="")</f>
        <v>0</v>
      </c>
      <c r="AH830" s="21" t="str">
        <f t="shared" si="168"/>
        <v/>
      </c>
      <c r="AI830" s="43" t="str">
        <f ca="1">IF(NOT($AC830),"",IF(OR($B830="",$C830="",$E830="",$F830=""),"Preencha descrição, categoria, tipo e unidade.",IF(AND($B830&lt;&gt;"",OR(LEFT($C830,1)="1",LEFT($C830,1)="2"),$D830=""),"Informe a prática de restauração para itens diretos.",IF(AND($D830&lt;&gt;"",NOT(OR(LEFT($C830,1)="1",LEFT($C830,1)="2"))),"Custos indiretos não devem pertencer a uma prática específica.",IF(AND($D830&lt;&gt;"",COUNTIF(' PROJETO'!$B$14:$B$16,$D830)=0),"Prática de restauração inválida ou não cadastrada.",IF(IF($D830="",FALSE(),IF(COUNTIF(' PROJETO'!$B$14:$B$16,$D830)=0,FALSE(),IFERROR(INDEX(' PROJETO'!$C$14:$C$16,MATCH($D830,' PROJETO'!$B$14:$B$16,0))&lt;&gt;"Sim",FALSE()))),"A prática informada no item não foi selecionada na aba Projeto.",IF(AND(MAX($I830,$L830,$O830,$R830,$U830,$X830)&gt;'CONFG.  LISTAS'!$F$4,NOT(OR($Z830&lt;&gt;"",$AA830&lt;&gt;""))),"Memorial de cálculo ou anexo obrigatório não informado para item acima do limite.",IF(OR(AND($G830&lt;&gt;"",$H830&lt;&gt;"",OR($G830&lt;=0,$H830&lt;=0)),AND($J830&lt;&gt;"",$K830&lt;&gt;"",OR($J830&lt;=0,$K830&lt;=0)),AND($M830&lt;&gt;"",$N830&lt;&gt;"",OR($M830&lt;=0,$N830&lt;=0)),AND($P830&lt;&gt;"",$Q830&lt;&gt;"",OR($P830&lt;=0,$Q830&lt;=0)),AND($S830&lt;&gt;"",$T830&lt;&gt;"",OR($S830&lt;=0,$T830&lt;=0)),AND($V830&lt;&gt;"",$W830&lt;&gt;"",OR($V830&lt;=0,$W830&lt;=0))),"Revise os valores informados: valor unitário e quantidade devem ser maiores que zero.",IF(OR(AND($G830="",$H830&lt;&gt;""),AND($G830&lt;&gt;"",$H830=""),AND($J830="",$K830&lt;&gt;""),AND($J830&lt;&gt;"",$K830=""),AND($M830="",$N830&lt;&gt;""),AND($M830&lt;&gt;"",$N830=""),AND($P830="",$Q830&lt;&gt;""),AND($P830&lt;&gt;"",$Q830=""),AND($S830="",$T830&lt;&gt;""),AND($S830&lt;&gt;"",$T830=""),AND($V830="",$W830&lt;&gt;""),AND($V830&lt;&gt;"",$W830="")),"Há ano preenchido parcialmente: "&amp;TRIM(IF(AND($G830="",$H830&lt;&gt;""),"Ano 1 (falta valor unitário); ","")&amp;IF(AND($G830&lt;&gt;"",$H830=""),"Ano 1 (falta quantidade); ","")&amp;IF(AND($J830="",$K830&lt;&gt;""),"Ano 2 (falta valor unitário); ","")&amp;IF(AND($J830&lt;&gt;"",$K830=""),"Ano 2 (falta quantidade); ","")&amp;IF(AND($M830="",$N830&lt;&gt;""),"Ano 3 (falta valor unitário); ","")&amp;IF(AND($M830&lt;&gt;"",$N830=""),"Ano 3 (falta quantidade); ","")&amp;IF(AND($P830="",$Q830&lt;&gt;""),"Ano 4 (falta valor unitário); ","")&amp;IF(AND($P830&lt;&gt;"",$Q830=""),"Ano 4 (falta quantidade); ","")&amp;IF(AND($S830="",$T830&lt;&gt;""),"Ano 5 (falta valor unitário); ","")&amp;IF(AND($S830&lt;&gt;"",$T830=""),"Ano 5 (falta quantidade); ","")&amp;IF(AND($V830="",$W830&lt;&gt;""),"Ano 6 (falta valor unitário); ","")&amp;IF(AND($V830&lt;&gt;"",$W830=""),"Ano 6 (falta quantidade); ","")), IF(NOT(OR(AND($G830&lt;&gt;"",$H830&lt;&gt;""),AND($J830&lt;&gt;"",$K830&lt;&gt;""),AND($M830&lt;&gt;"",$N830&lt;&gt;""),AND($P830&lt;&gt;"",$Q830&lt;&gt;""),AND($S830&lt;&gt;"",$T830&lt;&gt;""),AND($V830&lt;&gt;"",$W830&lt;&gt;""))),"Informe pelo menos um ano completo com valor unitário e quantidade.",IF(AND($C830&lt;&gt;"",$E830&lt;&gt;"",LEFT(TRIM($C830),1)&lt;&gt;LEFT(TRIM($E830),1)),"Categoria e tipo estão incompatíveis.",IF(IF(OR($E830="",$F830=""),FALSE(),IFERROR(COUNTIF(INDIRECT("UNITS_"&amp;SUBSTITUTE(LEFT($E830,FIND(" ",$E830&amp;" ")-1),".","_")),$F830)=0,TRUE())),"Unidade incompatível com o tipo selecionado.",IF(OR(AND(ISNUMBER(SEARCH("comunic",LOWER($B830))),LEFT($E830,3)&lt;&gt;"4.4"),AND(ISNUMBER(SEARCH("monitor",LOWER($B830))),NOT(OR(LEFT($E830,3)="1.5",LEFT($E830,3)="2.5")))),"Revise a classificação do item conforme as regras de preenchimento.",IF(AND($B830&lt;&gt;"",OR(ISNUMBER(SEARCH("outro",LOWER($B830))),ISNUMBER(SEARCH("divers",LOWER($B830))),ISNUMBER(SEARCH("kit",LOWER($B830))),ISNUMBER(SEARCH("ferrament",LOWER($B830))),ISNUMBER(SEARCH("epi",LOWER($B830)))),NOT(OR($Z830&lt;&gt;"",$AA830&lt;&gt;""))),"Descrição muito genérica: detalhe melhor o item e registre o racional no memorial ou em anexo.",IF(AND($Y830=0,$B830&lt;&gt;"",OR($G830&lt;&gt;"",$H830&lt;&gt;"",$J830&lt;&gt;"",$K830&lt;&gt;"",$M830&lt;&gt;"",$N830&lt;&gt;"",$P830&lt;&gt;"",$Q830&lt;&gt;"",$S830&lt;&gt;"",$T830&lt;&gt;"",$V830&lt;&gt;"",$W830&lt;&gt;"")),"O item possui dados lançados, mas o total está zerado. Revise os valores informados.","")))))))))))))))</f>
        <v/>
      </c>
    </row>
    <row r="831" spans="1:35" ht="14.25" customHeight="1" x14ac:dyDescent="0.25">
      <c r="A831" s="57" t="str">
        <f t="shared" si="156"/>
        <v/>
      </c>
      <c r="B831" s="61"/>
      <c r="C831" s="61"/>
      <c r="D831" s="58"/>
      <c r="E831" s="61"/>
      <c r="F831" s="61"/>
      <c r="G831" s="272"/>
      <c r="H831" s="62"/>
      <c r="I831" s="273">
        <f t="shared" si="157"/>
        <v>0</v>
      </c>
      <c r="J831" s="272"/>
      <c r="K831" s="62"/>
      <c r="L831" s="270">
        <f t="shared" si="158"/>
        <v>0</v>
      </c>
      <c r="M831" s="272"/>
      <c r="N831" s="62"/>
      <c r="O831" s="270">
        <f t="shared" si="159"/>
        <v>0</v>
      </c>
      <c r="P831" s="272"/>
      <c r="Q831" s="62"/>
      <c r="R831" s="271">
        <f t="shared" si="160"/>
        <v>0</v>
      </c>
      <c r="S831" s="272"/>
      <c r="T831" s="62"/>
      <c r="U831" s="270">
        <f t="shared" si="161"/>
        <v>0</v>
      </c>
      <c r="V831" s="272"/>
      <c r="W831" s="62"/>
      <c r="X831" s="270">
        <f t="shared" si="162"/>
        <v>0</v>
      </c>
      <c r="Y831" s="270">
        <f t="shared" si="163"/>
        <v>0</v>
      </c>
      <c r="Z831" s="61"/>
      <c r="AA831" s="61"/>
      <c r="AB831" s="60" t="str">
        <f t="shared" si="164"/>
        <v/>
      </c>
      <c r="AC831" s="21" t="b">
        <f t="shared" si="165"/>
        <v>0</v>
      </c>
      <c r="AD831" s="21" t="b">
        <f t="shared" si="166"/>
        <v>0</v>
      </c>
      <c r="AE831" s="21" t="b">
        <f t="shared" si="167"/>
        <v>0</v>
      </c>
      <c r="AF831" s="21" t="b">
        <f ca="1">OR(AND($AC831,NOT($AD831)),AND($AC831,OR(AND($G831="",$H831&lt;&gt;""),AND($G831&lt;&gt;"",$H831=""),AND($J831="",$K831&lt;&gt;""),AND($J831&lt;&gt;"",$K831=""),AND($M831="",$N831&lt;&gt;""),AND($M831&lt;&gt;"",$N831=""),AND($P831="",$Q831&lt;&gt;""),AND($P831&lt;&gt;"",$Q831=""),AND($S831="",$T831&lt;&gt;""),AND($S831&lt;&gt;"",$T831=""),AND($V831="",$W831&lt;&gt;""),AND($V831&lt;&gt;"",$W831=""))),AND($C831&lt;&gt;"",$E831&lt;&gt;"",LEFT(TRIM($C831),1)&lt;&gt;LEFT(TRIM($E831),1)),IF(OR($E831="",$F831=""),FALSE(),IFERROR(COUNTIF(INDIRECT("UNITS_"&amp;SUBSTITUTE(LEFT($E831,FIND(" ",$E831&amp;" ")-1),".","_")),$F831)=0,TRUE())),AND($B831&lt;&gt;"",OR(ISNUMBER(SEARCH("outro",LOWER($B831))),ISNUMBER(SEARCH("divers",LOWER($B831))),ISNUMBER(SEARCH("etc",LOWER($B831))))),OR(AND(ISNUMBER(SEARCH("comunic",LOWER($B831))),LEFT($E831,3)&lt;&gt;"4.4"),AND(ISNUMBER(SEARCH("monitor",LOWER($B831))),NOT(OR(LEFT($E831,3)="1.5",LEFT($E831,3)="2.5")))),AND($B831&lt;&gt;"",OR(LEFT($C831,1)="1",LEFT($C831,1)="2"),$D831=""),AND($D831&lt;&gt;"",NOT(OR(LEFT($C831,1)="1",LEFT($C831,1)="2"))),AND($D831&lt;&gt;"",COUNTIF(' PROJETO'!$B$14:$B$16,$D831)=0),IF($D831="",FALSE(),IF(COUNTIF(' PROJETO'!$B$14:$B$16,$D831)=0,FALSE(),IFERROR(INDEX(' PROJETO'!$C$14:$C$16,MATCH($D831,' PROJETO'!$B$14:$B$16,0))&lt;&gt;"Sim",FALSE()))))</f>
        <v>0</v>
      </c>
      <c r="AG831" s="21" t="b">
        <f>AND($AC831,$Y831&gt;'CONFG.  LISTAS'!$F$4,$Z831="",$AA831="")</f>
        <v>0</v>
      </c>
      <c r="AH831" s="21" t="str">
        <f t="shared" si="168"/>
        <v/>
      </c>
      <c r="AI831" s="43" t="str">
        <f ca="1">IF(NOT($AC831),"",IF(OR($B831="",$C831="",$E831="",$F831=""),"Preencha descrição, categoria, tipo e unidade.",IF(AND($B831&lt;&gt;"",OR(LEFT($C831,1)="1",LEFT($C831,1)="2"),$D831=""),"Informe a prática de restauração para itens diretos.",IF(AND($D831&lt;&gt;"",NOT(OR(LEFT($C831,1)="1",LEFT($C831,1)="2"))),"Custos indiretos não devem pertencer a uma prática específica.",IF(AND($D831&lt;&gt;"",COUNTIF(' PROJETO'!$B$14:$B$16,$D831)=0),"Prática de restauração inválida ou não cadastrada.",IF(IF($D831="",FALSE(),IF(COUNTIF(' PROJETO'!$B$14:$B$16,$D831)=0,FALSE(),IFERROR(INDEX(' PROJETO'!$C$14:$C$16,MATCH($D831,' PROJETO'!$B$14:$B$16,0))&lt;&gt;"Sim",FALSE()))),"A prática informada no item não foi selecionada na aba Projeto.",IF(AND(MAX($I831,$L831,$O831,$R831,$U831,$X831)&gt;'CONFG.  LISTAS'!$F$4,NOT(OR($Z831&lt;&gt;"",$AA831&lt;&gt;""))),"Memorial de cálculo ou anexo obrigatório não informado para item acima do limite.",IF(OR(AND($G831&lt;&gt;"",$H831&lt;&gt;"",OR($G831&lt;=0,$H831&lt;=0)),AND($J831&lt;&gt;"",$K831&lt;&gt;"",OR($J831&lt;=0,$K831&lt;=0)),AND($M831&lt;&gt;"",$N831&lt;&gt;"",OR($M831&lt;=0,$N831&lt;=0)),AND($P831&lt;&gt;"",$Q831&lt;&gt;"",OR($P831&lt;=0,$Q831&lt;=0)),AND($S831&lt;&gt;"",$T831&lt;&gt;"",OR($S831&lt;=0,$T831&lt;=0)),AND($V831&lt;&gt;"",$W831&lt;&gt;"",OR($V831&lt;=0,$W831&lt;=0))),"Revise os valores informados: valor unitário e quantidade devem ser maiores que zero.",IF(OR(AND($G831="",$H831&lt;&gt;""),AND($G831&lt;&gt;"",$H831=""),AND($J831="",$K831&lt;&gt;""),AND($J831&lt;&gt;"",$K831=""),AND($M831="",$N831&lt;&gt;""),AND($M831&lt;&gt;"",$N831=""),AND($P831="",$Q831&lt;&gt;""),AND($P831&lt;&gt;"",$Q831=""),AND($S831="",$T831&lt;&gt;""),AND($S831&lt;&gt;"",$T831=""),AND($V831="",$W831&lt;&gt;""),AND($V831&lt;&gt;"",$W831="")),"Há ano preenchido parcialmente: "&amp;TRIM(IF(AND($G831="",$H831&lt;&gt;""),"Ano 1 (falta valor unitário); ","")&amp;IF(AND($G831&lt;&gt;"",$H831=""),"Ano 1 (falta quantidade); ","")&amp;IF(AND($J831="",$K831&lt;&gt;""),"Ano 2 (falta valor unitário); ","")&amp;IF(AND($J831&lt;&gt;"",$K831=""),"Ano 2 (falta quantidade); ","")&amp;IF(AND($M831="",$N831&lt;&gt;""),"Ano 3 (falta valor unitário); ","")&amp;IF(AND($M831&lt;&gt;"",$N831=""),"Ano 3 (falta quantidade); ","")&amp;IF(AND($P831="",$Q831&lt;&gt;""),"Ano 4 (falta valor unitário); ","")&amp;IF(AND($P831&lt;&gt;"",$Q831=""),"Ano 4 (falta quantidade); ","")&amp;IF(AND($S831="",$T831&lt;&gt;""),"Ano 5 (falta valor unitário); ","")&amp;IF(AND($S831&lt;&gt;"",$T831=""),"Ano 5 (falta quantidade); ","")&amp;IF(AND($V831="",$W831&lt;&gt;""),"Ano 6 (falta valor unitário); ","")&amp;IF(AND($V831&lt;&gt;"",$W831=""),"Ano 6 (falta quantidade); ","")), IF(NOT(OR(AND($G831&lt;&gt;"",$H831&lt;&gt;""),AND($J831&lt;&gt;"",$K831&lt;&gt;""),AND($M831&lt;&gt;"",$N831&lt;&gt;""),AND($P831&lt;&gt;"",$Q831&lt;&gt;""),AND($S831&lt;&gt;"",$T831&lt;&gt;""),AND($V831&lt;&gt;"",$W831&lt;&gt;""))),"Informe pelo menos um ano completo com valor unitário e quantidade.",IF(AND($C831&lt;&gt;"",$E831&lt;&gt;"",LEFT(TRIM($C831),1)&lt;&gt;LEFT(TRIM($E831),1)),"Categoria e tipo estão incompatíveis.",IF(IF(OR($E831="",$F831=""),FALSE(),IFERROR(COUNTIF(INDIRECT("UNITS_"&amp;SUBSTITUTE(LEFT($E831,FIND(" ",$E831&amp;" ")-1),".","_")),$F831)=0,TRUE())),"Unidade incompatível com o tipo selecionado.",IF(OR(AND(ISNUMBER(SEARCH("comunic",LOWER($B831))),LEFT($E831,3)&lt;&gt;"4.4"),AND(ISNUMBER(SEARCH("monitor",LOWER($B831))),NOT(OR(LEFT($E831,3)="1.5",LEFT($E831,3)="2.5")))),"Revise a classificação do item conforme as regras de preenchimento.",IF(AND($B831&lt;&gt;"",OR(ISNUMBER(SEARCH("outro",LOWER($B831))),ISNUMBER(SEARCH("divers",LOWER($B831))),ISNUMBER(SEARCH("kit",LOWER($B831))),ISNUMBER(SEARCH("ferrament",LOWER($B831))),ISNUMBER(SEARCH("epi",LOWER($B831)))),NOT(OR($Z831&lt;&gt;"",$AA831&lt;&gt;""))),"Descrição muito genérica: detalhe melhor o item e registre o racional no memorial ou em anexo.",IF(AND($Y831=0,$B831&lt;&gt;"",OR($G831&lt;&gt;"",$H831&lt;&gt;"",$J831&lt;&gt;"",$K831&lt;&gt;"",$M831&lt;&gt;"",$N831&lt;&gt;"",$P831&lt;&gt;"",$Q831&lt;&gt;"",$S831&lt;&gt;"",$T831&lt;&gt;"",$V831&lt;&gt;"",$W831&lt;&gt;"")),"O item possui dados lançados, mas o total está zerado. Revise os valores informados.","")))))))))))))))</f>
        <v/>
      </c>
    </row>
    <row r="832" spans="1:35" ht="14.25" customHeight="1" x14ac:dyDescent="0.25">
      <c r="A832" s="57" t="str">
        <f t="shared" si="156"/>
        <v/>
      </c>
      <c r="B832" s="58"/>
      <c r="C832" s="58"/>
      <c r="D832" s="58"/>
      <c r="E832" s="58"/>
      <c r="F832" s="58"/>
      <c r="G832" s="269"/>
      <c r="H832" s="59"/>
      <c r="I832" s="273">
        <f t="shared" si="157"/>
        <v>0</v>
      </c>
      <c r="J832" s="269"/>
      <c r="K832" s="59"/>
      <c r="L832" s="270">
        <f t="shared" si="158"/>
        <v>0</v>
      </c>
      <c r="M832" s="269"/>
      <c r="N832" s="59"/>
      <c r="O832" s="270">
        <f t="shared" si="159"/>
        <v>0</v>
      </c>
      <c r="P832" s="269"/>
      <c r="Q832" s="59"/>
      <c r="R832" s="271">
        <f t="shared" si="160"/>
        <v>0</v>
      </c>
      <c r="S832" s="269"/>
      <c r="T832" s="59"/>
      <c r="U832" s="270">
        <f t="shared" si="161"/>
        <v>0</v>
      </c>
      <c r="V832" s="269"/>
      <c r="W832" s="59"/>
      <c r="X832" s="270">
        <f t="shared" si="162"/>
        <v>0</v>
      </c>
      <c r="Y832" s="270">
        <f t="shared" si="163"/>
        <v>0</v>
      </c>
      <c r="Z832" s="58"/>
      <c r="AA832" s="58"/>
      <c r="AB832" s="60" t="str">
        <f t="shared" si="164"/>
        <v/>
      </c>
      <c r="AC832" s="21" t="b">
        <f t="shared" si="165"/>
        <v>0</v>
      </c>
      <c r="AD832" s="21" t="b">
        <f t="shared" si="166"/>
        <v>0</v>
      </c>
      <c r="AE832" s="21" t="b">
        <f t="shared" si="167"/>
        <v>0</v>
      </c>
      <c r="AF832" s="21" t="b">
        <f ca="1">OR(AND($AC832,NOT($AD832)),AND($AC832,OR(AND($G832="",$H832&lt;&gt;""),AND($G832&lt;&gt;"",$H832=""),AND($J832="",$K832&lt;&gt;""),AND($J832&lt;&gt;"",$K832=""),AND($M832="",$N832&lt;&gt;""),AND($M832&lt;&gt;"",$N832=""),AND($P832="",$Q832&lt;&gt;""),AND($P832&lt;&gt;"",$Q832=""),AND($S832="",$T832&lt;&gt;""),AND($S832&lt;&gt;"",$T832=""),AND($V832="",$W832&lt;&gt;""),AND($V832&lt;&gt;"",$W832=""))),AND($C832&lt;&gt;"",$E832&lt;&gt;"",LEFT(TRIM($C832),1)&lt;&gt;LEFT(TRIM($E832),1)),IF(OR($E832="",$F832=""),FALSE(),IFERROR(COUNTIF(INDIRECT("UNITS_"&amp;SUBSTITUTE(LEFT($E832,FIND(" ",$E832&amp;" ")-1),".","_")),$F832)=0,TRUE())),AND($B832&lt;&gt;"",OR(ISNUMBER(SEARCH("outro",LOWER($B832))),ISNUMBER(SEARCH("divers",LOWER($B832))),ISNUMBER(SEARCH("etc",LOWER($B832))))),OR(AND(ISNUMBER(SEARCH("comunic",LOWER($B832))),LEFT($E832,3)&lt;&gt;"4.4"),AND(ISNUMBER(SEARCH("monitor",LOWER($B832))),NOT(OR(LEFT($E832,3)="1.5",LEFT($E832,3)="2.5")))),AND($B832&lt;&gt;"",OR(LEFT($C832,1)="1",LEFT($C832,1)="2"),$D832=""),AND($D832&lt;&gt;"",NOT(OR(LEFT($C832,1)="1",LEFT($C832,1)="2"))),AND($D832&lt;&gt;"",COUNTIF(' PROJETO'!$B$14:$B$16,$D832)=0),IF($D832="",FALSE(),IF(COUNTIF(' PROJETO'!$B$14:$B$16,$D832)=0,FALSE(),IFERROR(INDEX(' PROJETO'!$C$14:$C$16,MATCH($D832,' PROJETO'!$B$14:$B$16,0))&lt;&gt;"Sim",FALSE()))))</f>
        <v>0</v>
      </c>
      <c r="AG832" s="21" t="b">
        <f>AND($AC832,$Y832&gt;'CONFG.  LISTAS'!$F$4,$Z832="",$AA832="")</f>
        <v>0</v>
      </c>
      <c r="AH832" s="21" t="str">
        <f t="shared" si="168"/>
        <v/>
      </c>
      <c r="AI832" s="43" t="str">
        <f ca="1">IF(NOT($AC832),"",IF(OR($B832="",$C832="",$E832="",$F832=""),"Preencha descrição, categoria, tipo e unidade.",IF(AND($B832&lt;&gt;"",OR(LEFT($C832,1)="1",LEFT($C832,1)="2"),$D832=""),"Informe a prática de restauração para itens diretos.",IF(AND($D832&lt;&gt;"",NOT(OR(LEFT($C832,1)="1",LEFT($C832,1)="2"))),"Custos indiretos não devem pertencer a uma prática específica.",IF(AND($D832&lt;&gt;"",COUNTIF(' PROJETO'!$B$14:$B$16,$D832)=0),"Prática de restauração inválida ou não cadastrada.",IF(IF($D832="",FALSE(),IF(COUNTIF(' PROJETO'!$B$14:$B$16,$D832)=0,FALSE(),IFERROR(INDEX(' PROJETO'!$C$14:$C$16,MATCH($D832,' PROJETO'!$B$14:$B$16,0))&lt;&gt;"Sim",FALSE()))),"A prática informada no item não foi selecionada na aba Projeto.",IF(AND(MAX($I832,$L832,$O832,$R832,$U832,$X832)&gt;'CONFG.  LISTAS'!$F$4,NOT(OR($Z832&lt;&gt;"",$AA832&lt;&gt;""))),"Memorial de cálculo ou anexo obrigatório não informado para item acima do limite.",IF(OR(AND($G832&lt;&gt;"",$H832&lt;&gt;"",OR($G832&lt;=0,$H832&lt;=0)),AND($J832&lt;&gt;"",$K832&lt;&gt;"",OR($J832&lt;=0,$K832&lt;=0)),AND($M832&lt;&gt;"",$N832&lt;&gt;"",OR($M832&lt;=0,$N832&lt;=0)),AND($P832&lt;&gt;"",$Q832&lt;&gt;"",OR($P832&lt;=0,$Q832&lt;=0)),AND($S832&lt;&gt;"",$T832&lt;&gt;"",OR($S832&lt;=0,$T832&lt;=0)),AND($V832&lt;&gt;"",$W832&lt;&gt;"",OR($V832&lt;=0,$W832&lt;=0))),"Revise os valores informados: valor unitário e quantidade devem ser maiores que zero.",IF(OR(AND($G832="",$H832&lt;&gt;""),AND($G832&lt;&gt;"",$H832=""),AND($J832="",$K832&lt;&gt;""),AND($J832&lt;&gt;"",$K832=""),AND($M832="",$N832&lt;&gt;""),AND($M832&lt;&gt;"",$N832=""),AND($P832="",$Q832&lt;&gt;""),AND($P832&lt;&gt;"",$Q832=""),AND($S832="",$T832&lt;&gt;""),AND($S832&lt;&gt;"",$T832=""),AND($V832="",$W832&lt;&gt;""),AND($V832&lt;&gt;"",$W832="")),"Há ano preenchido parcialmente: "&amp;TRIM(IF(AND($G832="",$H832&lt;&gt;""),"Ano 1 (falta valor unitário); ","")&amp;IF(AND($G832&lt;&gt;"",$H832=""),"Ano 1 (falta quantidade); ","")&amp;IF(AND($J832="",$K832&lt;&gt;""),"Ano 2 (falta valor unitário); ","")&amp;IF(AND($J832&lt;&gt;"",$K832=""),"Ano 2 (falta quantidade); ","")&amp;IF(AND($M832="",$N832&lt;&gt;""),"Ano 3 (falta valor unitário); ","")&amp;IF(AND($M832&lt;&gt;"",$N832=""),"Ano 3 (falta quantidade); ","")&amp;IF(AND($P832="",$Q832&lt;&gt;""),"Ano 4 (falta valor unitário); ","")&amp;IF(AND($P832&lt;&gt;"",$Q832=""),"Ano 4 (falta quantidade); ","")&amp;IF(AND($S832="",$T832&lt;&gt;""),"Ano 5 (falta valor unitário); ","")&amp;IF(AND($S832&lt;&gt;"",$T832=""),"Ano 5 (falta quantidade); ","")&amp;IF(AND($V832="",$W832&lt;&gt;""),"Ano 6 (falta valor unitário); ","")&amp;IF(AND($V832&lt;&gt;"",$W832=""),"Ano 6 (falta quantidade); ","")), IF(NOT(OR(AND($G832&lt;&gt;"",$H832&lt;&gt;""),AND($J832&lt;&gt;"",$K832&lt;&gt;""),AND($M832&lt;&gt;"",$N832&lt;&gt;""),AND($P832&lt;&gt;"",$Q832&lt;&gt;""),AND($S832&lt;&gt;"",$T832&lt;&gt;""),AND($V832&lt;&gt;"",$W832&lt;&gt;""))),"Informe pelo menos um ano completo com valor unitário e quantidade.",IF(AND($C832&lt;&gt;"",$E832&lt;&gt;"",LEFT(TRIM($C832),1)&lt;&gt;LEFT(TRIM($E832),1)),"Categoria e tipo estão incompatíveis.",IF(IF(OR($E832="",$F832=""),FALSE(),IFERROR(COUNTIF(INDIRECT("UNITS_"&amp;SUBSTITUTE(LEFT($E832,FIND(" ",$E832&amp;" ")-1),".","_")),$F832)=0,TRUE())),"Unidade incompatível com o tipo selecionado.",IF(OR(AND(ISNUMBER(SEARCH("comunic",LOWER($B832))),LEFT($E832,3)&lt;&gt;"4.4"),AND(ISNUMBER(SEARCH("monitor",LOWER($B832))),NOT(OR(LEFT($E832,3)="1.5",LEFT($E832,3)="2.5")))),"Revise a classificação do item conforme as regras de preenchimento.",IF(AND($B832&lt;&gt;"",OR(ISNUMBER(SEARCH("outro",LOWER($B832))),ISNUMBER(SEARCH("divers",LOWER($B832))),ISNUMBER(SEARCH("kit",LOWER($B832))),ISNUMBER(SEARCH("ferrament",LOWER($B832))),ISNUMBER(SEARCH("epi",LOWER($B832)))),NOT(OR($Z832&lt;&gt;"",$AA832&lt;&gt;""))),"Descrição muito genérica: detalhe melhor o item e registre o racional no memorial ou em anexo.",IF(AND($Y832=0,$B832&lt;&gt;"",OR($G832&lt;&gt;"",$H832&lt;&gt;"",$J832&lt;&gt;"",$K832&lt;&gt;"",$M832&lt;&gt;"",$N832&lt;&gt;"",$P832&lt;&gt;"",$Q832&lt;&gt;"",$S832&lt;&gt;"",$T832&lt;&gt;"",$V832&lt;&gt;"",$W832&lt;&gt;"")),"O item possui dados lançados, mas o total está zerado. Revise os valores informados.","")))))))))))))))</f>
        <v/>
      </c>
    </row>
    <row r="833" spans="1:35" ht="14.25" customHeight="1" x14ac:dyDescent="0.25">
      <c r="A833" s="57" t="str">
        <f t="shared" si="156"/>
        <v/>
      </c>
      <c r="B833" s="61"/>
      <c r="C833" s="61"/>
      <c r="D833" s="58"/>
      <c r="E833" s="61"/>
      <c r="F833" s="61"/>
      <c r="G833" s="272"/>
      <c r="H833" s="62"/>
      <c r="I833" s="273">
        <f t="shared" si="157"/>
        <v>0</v>
      </c>
      <c r="J833" s="272"/>
      <c r="K833" s="62"/>
      <c r="L833" s="270">
        <f t="shared" si="158"/>
        <v>0</v>
      </c>
      <c r="M833" s="272"/>
      <c r="N833" s="62"/>
      <c r="O833" s="270">
        <f t="shared" si="159"/>
        <v>0</v>
      </c>
      <c r="P833" s="272"/>
      <c r="Q833" s="62"/>
      <c r="R833" s="271">
        <f t="shared" si="160"/>
        <v>0</v>
      </c>
      <c r="S833" s="272"/>
      <c r="T833" s="62"/>
      <c r="U833" s="270">
        <f t="shared" si="161"/>
        <v>0</v>
      </c>
      <c r="V833" s="272"/>
      <c r="W833" s="62"/>
      <c r="X833" s="270">
        <f t="shared" si="162"/>
        <v>0</v>
      </c>
      <c r="Y833" s="270">
        <f t="shared" si="163"/>
        <v>0</v>
      </c>
      <c r="Z833" s="61"/>
      <c r="AA833" s="61"/>
      <c r="AB833" s="60" t="str">
        <f t="shared" si="164"/>
        <v/>
      </c>
      <c r="AC833" s="21" t="b">
        <f t="shared" si="165"/>
        <v>0</v>
      </c>
      <c r="AD833" s="21" t="b">
        <f t="shared" si="166"/>
        <v>0</v>
      </c>
      <c r="AE833" s="21" t="b">
        <f t="shared" si="167"/>
        <v>0</v>
      </c>
      <c r="AF833" s="21" t="b">
        <f ca="1">OR(AND($AC833,NOT($AD833)),AND($AC833,OR(AND($G833="",$H833&lt;&gt;""),AND($G833&lt;&gt;"",$H833=""),AND($J833="",$K833&lt;&gt;""),AND($J833&lt;&gt;"",$K833=""),AND($M833="",$N833&lt;&gt;""),AND($M833&lt;&gt;"",$N833=""),AND($P833="",$Q833&lt;&gt;""),AND($P833&lt;&gt;"",$Q833=""),AND($S833="",$T833&lt;&gt;""),AND($S833&lt;&gt;"",$T833=""),AND($V833="",$W833&lt;&gt;""),AND($V833&lt;&gt;"",$W833=""))),AND($C833&lt;&gt;"",$E833&lt;&gt;"",LEFT(TRIM($C833),1)&lt;&gt;LEFT(TRIM($E833),1)),IF(OR($E833="",$F833=""),FALSE(),IFERROR(COUNTIF(INDIRECT("UNITS_"&amp;SUBSTITUTE(LEFT($E833,FIND(" ",$E833&amp;" ")-1),".","_")),$F833)=0,TRUE())),AND($B833&lt;&gt;"",OR(ISNUMBER(SEARCH("outro",LOWER($B833))),ISNUMBER(SEARCH("divers",LOWER($B833))),ISNUMBER(SEARCH("etc",LOWER($B833))))),OR(AND(ISNUMBER(SEARCH("comunic",LOWER($B833))),LEFT($E833,3)&lt;&gt;"4.4"),AND(ISNUMBER(SEARCH("monitor",LOWER($B833))),NOT(OR(LEFT($E833,3)="1.5",LEFT($E833,3)="2.5")))),AND($B833&lt;&gt;"",OR(LEFT($C833,1)="1",LEFT($C833,1)="2"),$D833=""),AND($D833&lt;&gt;"",NOT(OR(LEFT($C833,1)="1",LEFT($C833,1)="2"))),AND($D833&lt;&gt;"",COUNTIF(' PROJETO'!$B$14:$B$16,$D833)=0),IF($D833="",FALSE(),IF(COUNTIF(' PROJETO'!$B$14:$B$16,$D833)=0,FALSE(),IFERROR(INDEX(' PROJETO'!$C$14:$C$16,MATCH($D833,' PROJETO'!$B$14:$B$16,0))&lt;&gt;"Sim",FALSE()))))</f>
        <v>0</v>
      </c>
      <c r="AG833" s="21" t="b">
        <f>AND($AC833,$Y833&gt;'CONFG.  LISTAS'!$F$4,$Z833="",$AA833="")</f>
        <v>0</v>
      </c>
      <c r="AH833" s="21" t="str">
        <f t="shared" si="168"/>
        <v/>
      </c>
      <c r="AI833" s="43" t="str">
        <f ca="1">IF(NOT($AC833),"",IF(OR($B833="",$C833="",$E833="",$F833=""),"Preencha descrição, categoria, tipo e unidade.",IF(AND($B833&lt;&gt;"",OR(LEFT($C833,1)="1",LEFT($C833,1)="2"),$D833=""),"Informe a prática de restauração para itens diretos.",IF(AND($D833&lt;&gt;"",NOT(OR(LEFT($C833,1)="1",LEFT($C833,1)="2"))),"Custos indiretos não devem pertencer a uma prática específica.",IF(AND($D833&lt;&gt;"",COUNTIF(' PROJETO'!$B$14:$B$16,$D833)=0),"Prática de restauração inválida ou não cadastrada.",IF(IF($D833="",FALSE(),IF(COUNTIF(' PROJETO'!$B$14:$B$16,$D833)=0,FALSE(),IFERROR(INDEX(' PROJETO'!$C$14:$C$16,MATCH($D833,' PROJETO'!$B$14:$B$16,0))&lt;&gt;"Sim",FALSE()))),"A prática informada no item não foi selecionada na aba Projeto.",IF(AND(MAX($I833,$L833,$O833,$R833,$U833,$X833)&gt;'CONFG.  LISTAS'!$F$4,NOT(OR($Z833&lt;&gt;"",$AA833&lt;&gt;""))),"Memorial de cálculo ou anexo obrigatório não informado para item acima do limite.",IF(OR(AND($G833&lt;&gt;"",$H833&lt;&gt;"",OR($G833&lt;=0,$H833&lt;=0)),AND($J833&lt;&gt;"",$K833&lt;&gt;"",OR($J833&lt;=0,$K833&lt;=0)),AND($M833&lt;&gt;"",$N833&lt;&gt;"",OR($M833&lt;=0,$N833&lt;=0)),AND($P833&lt;&gt;"",$Q833&lt;&gt;"",OR($P833&lt;=0,$Q833&lt;=0)),AND($S833&lt;&gt;"",$T833&lt;&gt;"",OR($S833&lt;=0,$T833&lt;=0)),AND($V833&lt;&gt;"",$W833&lt;&gt;"",OR($V833&lt;=0,$W833&lt;=0))),"Revise os valores informados: valor unitário e quantidade devem ser maiores que zero.",IF(OR(AND($G833="",$H833&lt;&gt;""),AND($G833&lt;&gt;"",$H833=""),AND($J833="",$K833&lt;&gt;""),AND($J833&lt;&gt;"",$K833=""),AND($M833="",$N833&lt;&gt;""),AND($M833&lt;&gt;"",$N833=""),AND($P833="",$Q833&lt;&gt;""),AND($P833&lt;&gt;"",$Q833=""),AND($S833="",$T833&lt;&gt;""),AND($S833&lt;&gt;"",$T833=""),AND($V833="",$W833&lt;&gt;""),AND($V833&lt;&gt;"",$W833="")),"Há ano preenchido parcialmente: "&amp;TRIM(IF(AND($G833="",$H833&lt;&gt;""),"Ano 1 (falta valor unitário); ","")&amp;IF(AND($G833&lt;&gt;"",$H833=""),"Ano 1 (falta quantidade); ","")&amp;IF(AND($J833="",$K833&lt;&gt;""),"Ano 2 (falta valor unitário); ","")&amp;IF(AND($J833&lt;&gt;"",$K833=""),"Ano 2 (falta quantidade); ","")&amp;IF(AND($M833="",$N833&lt;&gt;""),"Ano 3 (falta valor unitário); ","")&amp;IF(AND($M833&lt;&gt;"",$N833=""),"Ano 3 (falta quantidade); ","")&amp;IF(AND($P833="",$Q833&lt;&gt;""),"Ano 4 (falta valor unitário); ","")&amp;IF(AND($P833&lt;&gt;"",$Q833=""),"Ano 4 (falta quantidade); ","")&amp;IF(AND($S833="",$T833&lt;&gt;""),"Ano 5 (falta valor unitário); ","")&amp;IF(AND($S833&lt;&gt;"",$T833=""),"Ano 5 (falta quantidade); ","")&amp;IF(AND($V833="",$W833&lt;&gt;""),"Ano 6 (falta valor unitário); ","")&amp;IF(AND($V833&lt;&gt;"",$W833=""),"Ano 6 (falta quantidade); ","")), IF(NOT(OR(AND($G833&lt;&gt;"",$H833&lt;&gt;""),AND($J833&lt;&gt;"",$K833&lt;&gt;""),AND($M833&lt;&gt;"",$N833&lt;&gt;""),AND($P833&lt;&gt;"",$Q833&lt;&gt;""),AND($S833&lt;&gt;"",$T833&lt;&gt;""),AND($V833&lt;&gt;"",$W833&lt;&gt;""))),"Informe pelo menos um ano completo com valor unitário e quantidade.",IF(AND($C833&lt;&gt;"",$E833&lt;&gt;"",LEFT(TRIM($C833),1)&lt;&gt;LEFT(TRIM($E833),1)),"Categoria e tipo estão incompatíveis.",IF(IF(OR($E833="",$F833=""),FALSE(),IFERROR(COUNTIF(INDIRECT("UNITS_"&amp;SUBSTITUTE(LEFT($E833,FIND(" ",$E833&amp;" ")-1),".","_")),$F833)=0,TRUE())),"Unidade incompatível com o tipo selecionado.",IF(OR(AND(ISNUMBER(SEARCH("comunic",LOWER($B833))),LEFT($E833,3)&lt;&gt;"4.4"),AND(ISNUMBER(SEARCH("monitor",LOWER($B833))),NOT(OR(LEFT($E833,3)="1.5",LEFT($E833,3)="2.5")))),"Revise a classificação do item conforme as regras de preenchimento.",IF(AND($B833&lt;&gt;"",OR(ISNUMBER(SEARCH("outro",LOWER($B833))),ISNUMBER(SEARCH("divers",LOWER($B833))),ISNUMBER(SEARCH("kit",LOWER($B833))),ISNUMBER(SEARCH("ferrament",LOWER($B833))),ISNUMBER(SEARCH("epi",LOWER($B833)))),NOT(OR($Z833&lt;&gt;"",$AA833&lt;&gt;""))),"Descrição muito genérica: detalhe melhor o item e registre o racional no memorial ou em anexo.",IF(AND($Y833=0,$B833&lt;&gt;"",OR($G833&lt;&gt;"",$H833&lt;&gt;"",$J833&lt;&gt;"",$K833&lt;&gt;"",$M833&lt;&gt;"",$N833&lt;&gt;"",$P833&lt;&gt;"",$Q833&lt;&gt;"",$S833&lt;&gt;"",$T833&lt;&gt;"",$V833&lt;&gt;"",$W833&lt;&gt;"")),"O item possui dados lançados, mas o total está zerado. Revise os valores informados.","")))))))))))))))</f>
        <v/>
      </c>
    </row>
    <row r="834" spans="1:35" ht="14.25" customHeight="1" x14ac:dyDescent="0.25">
      <c r="A834" s="57" t="str">
        <f t="shared" si="156"/>
        <v/>
      </c>
      <c r="B834" s="58"/>
      <c r="C834" s="58"/>
      <c r="D834" s="58"/>
      <c r="E834" s="58"/>
      <c r="F834" s="58"/>
      <c r="G834" s="269"/>
      <c r="H834" s="59"/>
      <c r="I834" s="273">
        <f t="shared" si="157"/>
        <v>0</v>
      </c>
      <c r="J834" s="269"/>
      <c r="K834" s="59"/>
      <c r="L834" s="270">
        <f t="shared" si="158"/>
        <v>0</v>
      </c>
      <c r="M834" s="269"/>
      <c r="N834" s="59"/>
      <c r="O834" s="270">
        <f t="shared" si="159"/>
        <v>0</v>
      </c>
      <c r="P834" s="269"/>
      <c r="Q834" s="59"/>
      <c r="R834" s="271">
        <f t="shared" si="160"/>
        <v>0</v>
      </c>
      <c r="S834" s="269"/>
      <c r="T834" s="59"/>
      <c r="U834" s="270">
        <f t="shared" si="161"/>
        <v>0</v>
      </c>
      <c r="V834" s="269"/>
      <c r="W834" s="59"/>
      <c r="X834" s="270">
        <f t="shared" si="162"/>
        <v>0</v>
      </c>
      <c r="Y834" s="270">
        <f t="shared" si="163"/>
        <v>0</v>
      </c>
      <c r="Z834" s="58"/>
      <c r="AA834" s="58"/>
      <c r="AB834" s="60" t="str">
        <f t="shared" si="164"/>
        <v/>
      </c>
      <c r="AC834" s="21" t="b">
        <f t="shared" si="165"/>
        <v>0</v>
      </c>
      <c r="AD834" s="21" t="b">
        <f t="shared" si="166"/>
        <v>0</v>
      </c>
      <c r="AE834" s="21" t="b">
        <f t="shared" si="167"/>
        <v>0</v>
      </c>
      <c r="AF834" s="21" t="b">
        <f ca="1">OR(AND($AC834,NOT($AD834)),AND($AC834,OR(AND($G834="",$H834&lt;&gt;""),AND($G834&lt;&gt;"",$H834=""),AND($J834="",$K834&lt;&gt;""),AND($J834&lt;&gt;"",$K834=""),AND($M834="",$N834&lt;&gt;""),AND($M834&lt;&gt;"",$N834=""),AND($P834="",$Q834&lt;&gt;""),AND($P834&lt;&gt;"",$Q834=""),AND($S834="",$T834&lt;&gt;""),AND($S834&lt;&gt;"",$T834=""),AND($V834="",$W834&lt;&gt;""),AND($V834&lt;&gt;"",$W834=""))),AND($C834&lt;&gt;"",$E834&lt;&gt;"",LEFT(TRIM($C834),1)&lt;&gt;LEFT(TRIM($E834),1)),IF(OR($E834="",$F834=""),FALSE(),IFERROR(COUNTIF(INDIRECT("UNITS_"&amp;SUBSTITUTE(LEFT($E834,FIND(" ",$E834&amp;" ")-1),".","_")),$F834)=0,TRUE())),AND($B834&lt;&gt;"",OR(ISNUMBER(SEARCH("outro",LOWER($B834))),ISNUMBER(SEARCH("divers",LOWER($B834))),ISNUMBER(SEARCH("etc",LOWER($B834))))),OR(AND(ISNUMBER(SEARCH("comunic",LOWER($B834))),LEFT($E834,3)&lt;&gt;"4.4"),AND(ISNUMBER(SEARCH("monitor",LOWER($B834))),NOT(OR(LEFT($E834,3)="1.5",LEFT($E834,3)="2.5")))),AND($B834&lt;&gt;"",OR(LEFT($C834,1)="1",LEFT($C834,1)="2"),$D834=""),AND($D834&lt;&gt;"",NOT(OR(LEFT($C834,1)="1",LEFT($C834,1)="2"))),AND($D834&lt;&gt;"",COUNTIF(' PROJETO'!$B$14:$B$16,$D834)=0),IF($D834="",FALSE(),IF(COUNTIF(' PROJETO'!$B$14:$B$16,$D834)=0,FALSE(),IFERROR(INDEX(' PROJETO'!$C$14:$C$16,MATCH($D834,' PROJETO'!$B$14:$B$16,0))&lt;&gt;"Sim",FALSE()))))</f>
        <v>0</v>
      </c>
      <c r="AG834" s="21" t="b">
        <f>AND($AC834,$Y834&gt;'CONFG.  LISTAS'!$F$4,$Z834="",$AA834="")</f>
        <v>0</v>
      </c>
      <c r="AH834" s="21" t="str">
        <f t="shared" si="168"/>
        <v/>
      </c>
      <c r="AI834" s="43" t="str">
        <f ca="1">IF(NOT($AC834),"",IF(OR($B834="",$C834="",$E834="",$F834=""),"Preencha descrição, categoria, tipo e unidade.",IF(AND($B834&lt;&gt;"",OR(LEFT($C834,1)="1",LEFT($C834,1)="2"),$D834=""),"Informe a prática de restauração para itens diretos.",IF(AND($D834&lt;&gt;"",NOT(OR(LEFT($C834,1)="1",LEFT($C834,1)="2"))),"Custos indiretos não devem pertencer a uma prática específica.",IF(AND($D834&lt;&gt;"",COUNTIF(' PROJETO'!$B$14:$B$16,$D834)=0),"Prática de restauração inválida ou não cadastrada.",IF(IF($D834="",FALSE(),IF(COUNTIF(' PROJETO'!$B$14:$B$16,$D834)=0,FALSE(),IFERROR(INDEX(' PROJETO'!$C$14:$C$16,MATCH($D834,' PROJETO'!$B$14:$B$16,0))&lt;&gt;"Sim",FALSE()))),"A prática informada no item não foi selecionada na aba Projeto.",IF(AND(MAX($I834,$L834,$O834,$R834,$U834,$X834)&gt;'CONFG.  LISTAS'!$F$4,NOT(OR($Z834&lt;&gt;"",$AA834&lt;&gt;""))),"Memorial de cálculo ou anexo obrigatório não informado para item acima do limite.",IF(OR(AND($G834&lt;&gt;"",$H834&lt;&gt;"",OR($G834&lt;=0,$H834&lt;=0)),AND($J834&lt;&gt;"",$K834&lt;&gt;"",OR($J834&lt;=0,$K834&lt;=0)),AND($M834&lt;&gt;"",$N834&lt;&gt;"",OR($M834&lt;=0,$N834&lt;=0)),AND($P834&lt;&gt;"",$Q834&lt;&gt;"",OR($P834&lt;=0,$Q834&lt;=0)),AND($S834&lt;&gt;"",$T834&lt;&gt;"",OR($S834&lt;=0,$T834&lt;=0)),AND($V834&lt;&gt;"",$W834&lt;&gt;"",OR($V834&lt;=0,$W834&lt;=0))),"Revise os valores informados: valor unitário e quantidade devem ser maiores que zero.",IF(OR(AND($G834="",$H834&lt;&gt;""),AND($G834&lt;&gt;"",$H834=""),AND($J834="",$K834&lt;&gt;""),AND($J834&lt;&gt;"",$K834=""),AND($M834="",$N834&lt;&gt;""),AND($M834&lt;&gt;"",$N834=""),AND($P834="",$Q834&lt;&gt;""),AND($P834&lt;&gt;"",$Q834=""),AND($S834="",$T834&lt;&gt;""),AND($S834&lt;&gt;"",$T834=""),AND($V834="",$W834&lt;&gt;""),AND($V834&lt;&gt;"",$W834="")),"Há ano preenchido parcialmente: "&amp;TRIM(IF(AND($G834="",$H834&lt;&gt;""),"Ano 1 (falta valor unitário); ","")&amp;IF(AND($G834&lt;&gt;"",$H834=""),"Ano 1 (falta quantidade); ","")&amp;IF(AND($J834="",$K834&lt;&gt;""),"Ano 2 (falta valor unitário); ","")&amp;IF(AND($J834&lt;&gt;"",$K834=""),"Ano 2 (falta quantidade); ","")&amp;IF(AND($M834="",$N834&lt;&gt;""),"Ano 3 (falta valor unitário); ","")&amp;IF(AND($M834&lt;&gt;"",$N834=""),"Ano 3 (falta quantidade); ","")&amp;IF(AND($P834="",$Q834&lt;&gt;""),"Ano 4 (falta valor unitário); ","")&amp;IF(AND($P834&lt;&gt;"",$Q834=""),"Ano 4 (falta quantidade); ","")&amp;IF(AND($S834="",$T834&lt;&gt;""),"Ano 5 (falta valor unitário); ","")&amp;IF(AND($S834&lt;&gt;"",$T834=""),"Ano 5 (falta quantidade); ","")&amp;IF(AND($V834="",$W834&lt;&gt;""),"Ano 6 (falta valor unitário); ","")&amp;IF(AND($V834&lt;&gt;"",$W834=""),"Ano 6 (falta quantidade); ","")), IF(NOT(OR(AND($G834&lt;&gt;"",$H834&lt;&gt;""),AND($J834&lt;&gt;"",$K834&lt;&gt;""),AND($M834&lt;&gt;"",$N834&lt;&gt;""),AND($P834&lt;&gt;"",$Q834&lt;&gt;""),AND($S834&lt;&gt;"",$T834&lt;&gt;""),AND($V834&lt;&gt;"",$W834&lt;&gt;""))),"Informe pelo menos um ano completo com valor unitário e quantidade.",IF(AND($C834&lt;&gt;"",$E834&lt;&gt;"",LEFT(TRIM($C834),1)&lt;&gt;LEFT(TRIM($E834),1)),"Categoria e tipo estão incompatíveis.",IF(IF(OR($E834="",$F834=""),FALSE(),IFERROR(COUNTIF(INDIRECT("UNITS_"&amp;SUBSTITUTE(LEFT($E834,FIND(" ",$E834&amp;" ")-1),".","_")),$F834)=0,TRUE())),"Unidade incompatível com o tipo selecionado.",IF(OR(AND(ISNUMBER(SEARCH("comunic",LOWER($B834))),LEFT($E834,3)&lt;&gt;"4.4"),AND(ISNUMBER(SEARCH("monitor",LOWER($B834))),NOT(OR(LEFT($E834,3)="1.5",LEFT($E834,3)="2.5")))),"Revise a classificação do item conforme as regras de preenchimento.",IF(AND($B834&lt;&gt;"",OR(ISNUMBER(SEARCH("outro",LOWER($B834))),ISNUMBER(SEARCH("divers",LOWER($B834))),ISNUMBER(SEARCH("kit",LOWER($B834))),ISNUMBER(SEARCH("ferrament",LOWER($B834))),ISNUMBER(SEARCH("epi",LOWER($B834)))),NOT(OR($Z834&lt;&gt;"",$AA834&lt;&gt;""))),"Descrição muito genérica: detalhe melhor o item e registre o racional no memorial ou em anexo.",IF(AND($Y834=0,$B834&lt;&gt;"",OR($G834&lt;&gt;"",$H834&lt;&gt;"",$J834&lt;&gt;"",$K834&lt;&gt;"",$M834&lt;&gt;"",$N834&lt;&gt;"",$P834&lt;&gt;"",$Q834&lt;&gt;"",$S834&lt;&gt;"",$T834&lt;&gt;"",$V834&lt;&gt;"",$W834&lt;&gt;"")),"O item possui dados lançados, mas o total está zerado. Revise os valores informados.","")))))))))))))))</f>
        <v/>
      </c>
    </row>
    <row r="835" spans="1:35" ht="14.25" customHeight="1" x14ac:dyDescent="0.25">
      <c r="A835" s="57" t="str">
        <f t="shared" si="156"/>
        <v/>
      </c>
      <c r="B835" s="61"/>
      <c r="C835" s="61"/>
      <c r="D835" s="58"/>
      <c r="E835" s="61"/>
      <c r="F835" s="61"/>
      <c r="G835" s="272"/>
      <c r="H835" s="62"/>
      <c r="I835" s="273">
        <f t="shared" si="157"/>
        <v>0</v>
      </c>
      <c r="J835" s="272"/>
      <c r="K835" s="62"/>
      <c r="L835" s="270">
        <f t="shared" si="158"/>
        <v>0</v>
      </c>
      <c r="M835" s="272"/>
      <c r="N835" s="62"/>
      <c r="O835" s="270">
        <f t="shared" si="159"/>
        <v>0</v>
      </c>
      <c r="P835" s="272"/>
      <c r="Q835" s="62"/>
      <c r="R835" s="271">
        <f t="shared" si="160"/>
        <v>0</v>
      </c>
      <c r="S835" s="272"/>
      <c r="T835" s="62"/>
      <c r="U835" s="270">
        <f t="shared" si="161"/>
        <v>0</v>
      </c>
      <c r="V835" s="272"/>
      <c r="W835" s="62"/>
      <c r="X835" s="270">
        <f t="shared" si="162"/>
        <v>0</v>
      </c>
      <c r="Y835" s="270">
        <f t="shared" si="163"/>
        <v>0</v>
      </c>
      <c r="Z835" s="61"/>
      <c r="AA835" s="61"/>
      <c r="AB835" s="60" t="str">
        <f t="shared" si="164"/>
        <v/>
      </c>
      <c r="AC835" s="21" t="b">
        <f t="shared" si="165"/>
        <v>0</v>
      </c>
      <c r="AD835" s="21" t="b">
        <f t="shared" si="166"/>
        <v>0</v>
      </c>
      <c r="AE835" s="21" t="b">
        <f t="shared" si="167"/>
        <v>0</v>
      </c>
      <c r="AF835" s="21" t="b">
        <f ca="1">OR(AND($AC835,NOT($AD835)),AND($AC835,OR(AND($G835="",$H835&lt;&gt;""),AND($G835&lt;&gt;"",$H835=""),AND($J835="",$K835&lt;&gt;""),AND($J835&lt;&gt;"",$K835=""),AND($M835="",$N835&lt;&gt;""),AND($M835&lt;&gt;"",$N835=""),AND($P835="",$Q835&lt;&gt;""),AND($P835&lt;&gt;"",$Q835=""),AND($S835="",$T835&lt;&gt;""),AND($S835&lt;&gt;"",$T835=""),AND($V835="",$W835&lt;&gt;""),AND($V835&lt;&gt;"",$W835=""))),AND($C835&lt;&gt;"",$E835&lt;&gt;"",LEFT(TRIM($C835),1)&lt;&gt;LEFT(TRIM($E835),1)),IF(OR($E835="",$F835=""),FALSE(),IFERROR(COUNTIF(INDIRECT("UNITS_"&amp;SUBSTITUTE(LEFT($E835,FIND(" ",$E835&amp;" ")-1),".","_")),$F835)=0,TRUE())),AND($B835&lt;&gt;"",OR(ISNUMBER(SEARCH("outro",LOWER($B835))),ISNUMBER(SEARCH("divers",LOWER($B835))),ISNUMBER(SEARCH("etc",LOWER($B835))))),OR(AND(ISNUMBER(SEARCH("comunic",LOWER($B835))),LEFT($E835,3)&lt;&gt;"4.4"),AND(ISNUMBER(SEARCH("monitor",LOWER($B835))),NOT(OR(LEFT($E835,3)="1.5",LEFT($E835,3)="2.5")))),AND($B835&lt;&gt;"",OR(LEFT($C835,1)="1",LEFT($C835,1)="2"),$D835=""),AND($D835&lt;&gt;"",NOT(OR(LEFT($C835,1)="1",LEFT($C835,1)="2"))),AND($D835&lt;&gt;"",COUNTIF(' PROJETO'!$B$14:$B$16,$D835)=0),IF($D835="",FALSE(),IF(COUNTIF(' PROJETO'!$B$14:$B$16,$D835)=0,FALSE(),IFERROR(INDEX(' PROJETO'!$C$14:$C$16,MATCH($D835,' PROJETO'!$B$14:$B$16,0))&lt;&gt;"Sim",FALSE()))))</f>
        <v>0</v>
      </c>
      <c r="AG835" s="21" t="b">
        <f>AND($AC835,$Y835&gt;'CONFG.  LISTAS'!$F$4,$Z835="",$AA835="")</f>
        <v>0</v>
      </c>
      <c r="AH835" s="21" t="str">
        <f t="shared" si="168"/>
        <v/>
      </c>
      <c r="AI835" s="43" t="str">
        <f ca="1">IF(NOT($AC835),"",IF(OR($B835="",$C835="",$E835="",$F835=""),"Preencha descrição, categoria, tipo e unidade.",IF(AND($B835&lt;&gt;"",OR(LEFT($C835,1)="1",LEFT($C835,1)="2"),$D835=""),"Informe a prática de restauração para itens diretos.",IF(AND($D835&lt;&gt;"",NOT(OR(LEFT($C835,1)="1",LEFT($C835,1)="2"))),"Custos indiretos não devem pertencer a uma prática específica.",IF(AND($D835&lt;&gt;"",COUNTIF(' PROJETO'!$B$14:$B$16,$D835)=0),"Prática de restauração inválida ou não cadastrada.",IF(IF($D835="",FALSE(),IF(COUNTIF(' PROJETO'!$B$14:$B$16,$D835)=0,FALSE(),IFERROR(INDEX(' PROJETO'!$C$14:$C$16,MATCH($D835,' PROJETO'!$B$14:$B$16,0))&lt;&gt;"Sim",FALSE()))),"A prática informada no item não foi selecionada na aba Projeto.",IF(AND(MAX($I835,$L835,$O835,$R835,$U835,$X835)&gt;'CONFG.  LISTAS'!$F$4,NOT(OR($Z835&lt;&gt;"",$AA835&lt;&gt;""))),"Memorial de cálculo ou anexo obrigatório não informado para item acima do limite.",IF(OR(AND($G835&lt;&gt;"",$H835&lt;&gt;"",OR($G835&lt;=0,$H835&lt;=0)),AND($J835&lt;&gt;"",$K835&lt;&gt;"",OR($J835&lt;=0,$K835&lt;=0)),AND($M835&lt;&gt;"",$N835&lt;&gt;"",OR($M835&lt;=0,$N835&lt;=0)),AND($P835&lt;&gt;"",$Q835&lt;&gt;"",OR($P835&lt;=0,$Q835&lt;=0)),AND($S835&lt;&gt;"",$T835&lt;&gt;"",OR($S835&lt;=0,$T835&lt;=0)),AND($V835&lt;&gt;"",$W835&lt;&gt;"",OR($V835&lt;=0,$W835&lt;=0))),"Revise os valores informados: valor unitário e quantidade devem ser maiores que zero.",IF(OR(AND($G835="",$H835&lt;&gt;""),AND($G835&lt;&gt;"",$H835=""),AND($J835="",$K835&lt;&gt;""),AND($J835&lt;&gt;"",$K835=""),AND($M835="",$N835&lt;&gt;""),AND($M835&lt;&gt;"",$N835=""),AND($P835="",$Q835&lt;&gt;""),AND($P835&lt;&gt;"",$Q835=""),AND($S835="",$T835&lt;&gt;""),AND($S835&lt;&gt;"",$T835=""),AND($V835="",$W835&lt;&gt;""),AND($V835&lt;&gt;"",$W835="")),"Há ano preenchido parcialmente: "&amp;TRIM(IF(AND($G835="",$H835&lt;&gt;""),"Ano 1 (falta valor unitário); ","")&amp;IF(AND($G835&lt;&gt;"",$H835=""),"Ano 1 (falta quantidade); ","")&amp;IF(AND($J835="",$K835&lt;&gt;""),"Ano 2 (falta valor unitário); ","")&amp;IF(AND($J835&lt;&gt;"",$K835=""),"Ano 2 (falta quantidade); ","")&amp;IF(AND($M835="",$N835&lt;&gt;""),"Ano 3 (falta valor unitário); ","")&amp;IF(AND($M835&lt;&gt;"",$N835=""),"Ano 3 (falta quantidade); ","")&amp;IF(AND($P835="",$Q835&lt;&gt;""),"Ano 4 (falta valor unitário); ","")&amp;IF(AND($P835&lt;&gt;"",$Q835=""),"Ano 4 (falta quantidade); ","")&amp;IF(AND($S835="",$T835&lt;&gt;""),"Ano 5 (falta valor unitário); ","")&amp;IF(AND($S835&lt;&gt;"",$T835=""),"Ano 5 (falta quantidade); ","")&amp;IF(AND($V835="",$W835&lt;&gt;""),"Ano 6 (falta valor unitário); ","")&amp;IF(AND($V835&lt;&gt;"",$W835=""),"Ano 6 (falta quantidade); ","")), IF(NOT(OR(AND($G835&lt;&gt;"",$H835&lt;&gt;""),AND($J835&lt;&gt;"",$K835&lt;&gt;""),AND($M835&lt;&gt;"",$N835&lt;&gt;""),AND($P835&lt;&gt;"",$Q835&lt;&gt;""),AND($S835&lt;&gt;"",$T835&lt;&gt;""),AND($V835&lt;&gt;"",$W835&lt;&gt;""))),"Informe pelo menos um ano completo com valor unitário e quantidade.",IF(AND($C835&lt;&gt;"",$E835&lt;&gt;"",LEFT(TRIM($C835),1)&lt;&gt;LEFT(TRIM($E835),1)),"Categoria e tipo estão incompatíveis.",IF(IF(OR($E835="",$F835=""),FALSE(),IFERROR(COUNTIF(INDIRECT("UNITS_"&amp;SUBSTITUTE(LEFT($E835,FIND(" ",$E835&amp;" ")-1),".","_")),$F835)=0,TRUE())),"Unidade incompatível com o tipo selecionado.",IF(OR(AND(ISNUMBER(SEARCH("comunic",LOWER($B835))),LEFT($E835,3)&lt;&gt;"4.4"),AND(ISNUMBER(SEARCH("monitor",LOWER($B835))),NOT(OR(LEFT($E835,3)="1.5",LEFT($E835,3)="2.5")))),"Revise a classificação do item conforme as regras de preenchimento.",IF(AND($B835&lt;&gt;"",OR(ISNUMBER(SEARCH("outro",LOWER($B835))),ISNUMBER(SEARCH("divers",LOWER($B835))),ISNUMBER(SEARCH("kit",LOWER($B835))),ISNUMBER(SEARCH("ferrament",LOWER($B835))),ISNUMBER(SEARCH("epi",LOWER($B835)))),NOT(OR($Z835&lt;&gt;"",$AA835&lt;&gt;""))),"Descrição muito genérica: detalhe melhor o item e registre o racional no memorial ou em anexo.",IF(AND($Y835=0,$B835&lt;&gt;"",OR($G835&lt;&gt;"",$H835&lt;&gt;"",$J835&lt;&gt;"",$K835&lt;&gt;"",$M835&lt;&gt;"",$N835&lt;&gt;"",$P835&lt;&gt;"",$Q835&lt;&gt;"",$S835&lt;&gt;"",$T835&lt;&gt;"",$V835&lt;&gt;"",$W835&lt;&gt;"")),"O item possui dados lançados, mas o total está zerado. Revise os valores informados.","")))))))))))))))</f>
        <v/>
      </c>
    </row>
    <row r="836" spans="1:35" ht="14.25" customHeight="1" x14ac:dyDescent="0.25">
      <c r="A836" s="57" t="str">
        <f t="shared" si="156"/>
        <v/>
      </c>
      <c r="B836" s="58"/>
      <c r="C836" s="58"/>
      <c r="D836" s="58"/>
      <c r="E836" s="58"/>
      <c r="F836" s="58"/>
      <c r="G836" s="269"/>
      <c r="H836" s="59"/>
      <c r="I836" s="273">
        <f t="shared" si="157"/>
        <v>0</v>
      </c>
      <c r="J836" s="269"/>
      <c r="K836" s="59"/>
      <c r="L836" s="270">
        <f t="shared" si="158"/>
        <v>0</v>
      </c>
      <c r="M836" s="269"/>
      <c r="N836" s="59"/>
      <c r="O836" s="270">
        <f t="shared" si="159"/>
        <v>0</v>
      </c>
      <c r="P836" s="269"/>
      <c r="Q836" s="59"/>
      <c r="R836" s="271">
        <f t="shared" si="160"/>
        <v>0</v>
      </c>
      <c r="S836" s="269"/>
      <c r="T836" s="59"/>
      <c r="U836" s="270">
        <f t="shared" si="161"/>
        <v>0</v>
      </c>
      <c r="V836" s="269"/>
      <c r="W836" s="59"/>
      <c r="X836" s="270">
        <f t="shared" si="162"/>
        <v>0</v>
      </c>
      <c r="Y836" s="270">
        <f t="shared" si="163"/>
        <v>0</v>
      </c>
      <c r="Z836" s="58"/>
      <c r="AA836" s="58"/>
      <c r="AB836" s="60" t="str">
        <f t="shared" si="164"/>
        <v/>
      </c>
      <c r="AC836" s="21" t="b">
        <f t="shared" si="165"/>
        <v>0</v>
      </c>
      <c r="AD836" s="21" t="b">
        <f t="shared" si="166"/>
        <v>0</v>
      </c>
      <c r="AE836" s="21" t="b">
        <f t="shared" si="167"/>
        <v>0</v>
      </c>
      <c r="AF836" s="21" t="b">
        <f ca="1">OR(AND($AC836,NOT($AD836)),AND($AC836,OR(AND($G836="",$H836&lt;&gt;""),AND($G836&lt;&gt;"",$H836=""),AND($J836="",$K836&lt;&gt;""),AND($J836&lt;&gt;"",$K836=""),AND($M836="",$N836&lt;&gt;""),AND($M836&lt;&gt;"",$N836=""),AND($P836="",$Q836&lt;&gt;""),AND($P836&lt;&gt;"",$Q836=""),AND($S836="",$T836&lt;&gt;""),AND($S836&lt;&gt;"",$T836=""),AND($V836="",$W836&lt;&gt;""),AND($V836&lt;&gt;"",$W836=""))),AND($C836&lt;&gt;"",$E836&lt;&gt;"",LEFT(TRIM($C836),1)&lt;&gt;LEFT(TRIM($E836),1)),IF(OR($E836="",$F836=""),FALSE(),IFERROR(COUNTIF(INDIRECT("UNITS_"&amp;SUBSTITUTE(LEFT($E836,FIND(" ",$E836&amp;" ")-1),".","_")),$F836)=0,TRUE())),AND($B836&lt;&gt;"",OR(ISNUMBER(SEARCH("outro",LOWER($B836))),ISNUMBER(SEARCH("divers",LOWER($B836))),ISNUMBER(SEARCH("etc",LOWER($B836))))),OR(AND(ISNUMBER(SEARCH("comunic",LOWER($B836))),LEFT($E836,3)&lt;&gt;"4.4"),AND(ISNUMBER(SEARCH("monitor",LOWER($B836))),NOT(OR(LEFT($E836,3)="1.5",LEFT($E836,3)="2.5")))),AND($B836&lt;&gt;"",OR(LEFT($C836,1)="1",LEFT($C836,1)="2"),$D836=""),AND($D836&lt;&gt;"",NOT(OR(LEFT($C836,1)="1",LEFT($C836,1)="2"))),AND($D836&lt;&gt;"",COUNTIF(' PROJETO'!$B$14:$B$16,$D836)=0),IF($D836="",FALSE(),IF(COUNTIF(' PROJETO'!$B$14:$B$16,$D836)=0,FALSE(),IFERROR(INDEX(' PROJETO'!$C$14:$C$16,MATCH($D836,' PROJETO'!$B$14:$B$16,0))&lt;&gt;"Sim",FALSE()))))</f>
        <v>0</v>
      </c>
      <c r="AG836" s="21" t="b">
        <f>AND($AC836,$Y836&gt;'CONFG.  LISTAS'!$F$4,$Z836="",$AA836="")</f>
        <v>0</v>
      </c>
      <c r="AH836" s="21" t="str">
        <f t="shared" si="168"/>
        <v/>
      </c>
      <c r="AI836" s="43" t="str">
        <f ca="1">IF(NOT($AC836),"",IF(OR($B836="",$C836="",$E836="",$F836=""),"Preencha descrição, categoria, tipo e unidade.",IF(AND($B836&lt;&gt;"",OR(LEFT($C836,1)="1",LEFT($C836,1)="2"),$D836=""),"Informe a prática de restauração para itens diretos.",IF(AND($D836&lt;&gt;"",NOT(OR(LEFT($C836,1)="1",LEFT($C836,1)="2"))),"Custos indiretos não devem pertencer a uma prática específica.",IF(AND($D836&lt;&gt;"",COUNTIF(' PROJETO'!$B$14:$B$16,$D836)=0),"Prática de restauração inválida ou não cadastrada.",IF(IF($D836="",FALSE(),IF(COUNTIF(' PROJETO'!$B$14:$B$16,$D836)=0,FALSE(),IFERROR(INDEX(' PROJETO'!$C$14:$C$16,MATCH($D836,' PROJETO'!$B$14:$B$16,0))&lt;&gt;"Sim",FALSE()))),"A prática informada no item não foi selecionada na aba Projeto.",IF(AND(MAX($I836,$L836,$O836,$R836,$U836,$X836)&gt;'CONFG.  LISTAS'!$F$4,NOT(OR($Z836&lt;&gt;"",$AA836&lt;&gt;""))),"Memorial de cálculo ou anexo obrigatório não informado para item acima do limite.",IF(OR(AND($G836&lt;&gt;"",$H836&lt;&gt;"",OR($G836&lt;=0,$H836&lt;=0)),AND($J836&lt;&gt;"",$K836&lt;&gt;"",OR($J836&lt;=0,$K836&lt;=0)),AND($M836&lt;&gt;"",$N836&lt;&gt;"",OR($M836&lt;=0,$N836&lt;=0)),AND($P836&lt;&gt;"",$Q836&lt;&gt;"",OR($P836&lt;=0,$Q836&lt;=0)),AND($S836&lt;&gt;"",$T836&lt;&gt;"",OR($S836&lt;=0,$T836&lt;=0)),AND($V836&lt;&gt;"",$W836&lt;&gt;"",OR($V836&lt;=0,$W836&lt;=0))),"Revise os valores informados: valor unitário e quantidade devem ser maiores que zero.",IF(OR(AND($G836="",$H836&lt;&gt;""),AND($G836&lt;&gt;"",$H836=""),AND($J836="",$K836&lt;&gt;""),AND($J836&lt;&gt;"",$K836=""),AND($M836="",$N836&lt;&gt;""),AND($M836&lt;&gt;"",$N836=""),AND($P836="",$Q836&lt;&gt;""),AND($P836&lt;&gt;"",$Q836=""),AND($S836="",$T836&lt;&gt;""),AND($S836&lt;&gt;"",$T836=""),AND($V836="",$W836&lt;&gt;""),AND($V836&lt;&gt;"",$W836="")),"Há ano preenchido parcialmente: "&amp;TRIM(IF(AND($G836="",$H836&lt;&gt;""),"Ano 1 (falta valor unitário); ","")&amp;IF(AND($G836&lt;&gt;"",$H836=""),"Ano 1 (falta quantidade); ","")&amp;IF(AND($J836="",$K836&lt;&gt;""),"Ano 2 (falta valor unitário); ","")&amp;IF(AND($J836&lt;&gt;"",$K836=""),"Ano 2 (falta quantidade); ","")&amp;IF(AND($M836="",$N836&lt;&gt;""),"Ano 3 (falta valor unitário); ","")&amp;IF(AND($M836&lt;&gt;"",$N836=""),"Ano 3 (falta quantidade); ","")&amp;IF(AND($P836="",$Q836&lt;&gt;""),"Ano 4 (falta valor unitário); ","")&amp;IF(AND($P836&lt;&gt;"",$Q836=""),"Ano 4 (falta quantidade); ","")&amp;IF(AND($S836="",$T836&lt;&gt;""),"Ano 5 (falta valor unitário); ","")&amp;IF(AND($S836&lt;&gt;"",$T836=""),"Ano 5 (falta quantidade); ","")&amp;IF(AND($V836="",$W836&lt;&gt;""),"Ano 6 (falta valor unitário); ","")&amp;IF(AND($V836&lt;&gt;"",$W836=""),"Ano 6 (falta quantidade); ","")), IF(NOT(OR(AND($G836&lt;&gt;"",$H836&lt;&gt;""),AND($J836&lt;&gt;"",$K836&lt;&gt;""),AND($M836&lt;&gt;"",$N836&lt;&gt;""),AND($P836&lt;&gt;"",$Q836&lt;&gt;""),AND($S836&lt;&gt;"",$T836&lt;&gt;""),AND($V836&lt;&gt;"",$W836&lt;&gt;""))),"Informe pelo menos um ano completo com valor unitário e quantidade.",IF(AND($C836&lt;&gt;"",$E836&lt;&gt;"",LEFT(TRIM($C836),1)&lt;&gt;LEFT(TRIM($E836),1)),"Categoria e tipo estão incompatíveis.",IF(IF(OR($E836="",$F836=""),FALSE(),IFERROR(COUNTIF(INDIRECT("UNITS_"&amp;SUBSTITUTE(LEFT($E836,FIND(" ",$E836&amp;" ")-1),".","_")),$F836)=0,TRUE())),"Unidade incompatível com o tipo selecionado.",IF(OR(AND(ISNUMBER(SEARCH("comunic",LOWER($B836))),LEFT($E836,3)&lt;&gt;"4.4"),AND(ISNUMBER(SEARCH("monitor",LOWER($B836))),NOT(OR(LEFT($E836,3)="1.5",LEFT($E836,3)="2.5")))),"Revise a classificação do item conforme as regras de preenchimento.",IF(AND($B836&lt;&gt;"",OR(ISNUMBER(SEARCH("outro",LOWER($B836))),ISNUMBER(SEARCH("divers",LOWER($B836))),ISNUMBER(SEARCH("kit",LOWER($B836))),ISNUMBER(SEARCH("ferrament",LOWER($B836))),ISNUMBER(SEARCH("epi",LOWER($B836)))),NOT(OR($Z836&lt;&gt;"",$AA836&lt;&gt;""))),"Descrição muito genérica: detalhe melhor o item e registre o racional no memorial ou em anexo.",IF(AND($Y836=0,$B836&lt;&gt;"",OR($G836&lt;&gt;"",$H836&lt;&gt;"",$J836&lt;&gt;"",$K836&lt;&gt;"",$M836&lt;&gt;"",$N836&lt;&gt;"",$P836&lt;&gt;"",$Q836&lt;&gt;"",$S836&lt;&gt;"",$T836&lt;&gt;"",$V836&lt;&gt;"",$W836&lt;&gt;"")),"O item possui dados lançados, mas o total está zerado. Revise os valores informados.","")))))))))))))))</f>
        <v/>
      </c>
    </row>
    <row r="837" spans="1:35" ht="14.25" customHeight="1" x14ac:dyDescent="0.25">
      <c r="A837" s="57" t="str">
        <f t="shared" si="156"/>
        <v/>
      </c>
      <c r="B837" s="61"/>
      <c r="C837" s="61"/>
      <c r="D837" s="58"/>
      <c r="E837" s="61"/>
      <c r="F837" s="61"/>
      <c r="G837" s="272"/>
      <c r="H837" s="62"/>
      <c r="I837" s="273">
        <f t="shared" si="157"/>
        <v>0</v>
      </c>
      <c r="J837" s="272"/>
      <c r="K837" s="62"/>
      <c r="L837" s="270">
        <f t="shared" si="158"/>
        <v>0</v>
      </c>
      <c r="M837" s="272"/>
      <c r="N837" s="62"/>
      <c r="O837" s="270">
        <f t="shared" si="159"/>
        <v>0</v>
      </c>
      <c r="P837" s="272"/>
      <c r="Q837" s="62"/>
      <c r="R837" s="271">
        <f t="shared" si="160"/>
        <v>0</v>
      </c>
      <c r="S837" s="272"/>
      <c r="T837" s="62"/>
      <c r="U837" s="270">
        <f t="shared" si="161"/>
        <v>0</v>
      </c>
      <c r="V837" s="272"/>
      <c r="W837" s="62"/>
      <c r="X837" s="270">
        <f t="shared" si="162"/>
        <v>0</v>
      </c>
      <c r="Y837" s="270">
        <f t="shared" si="163"/>
        <v>0</v>
      </c>
      <c r="Z837" s="61"/>
      <c r="AA837" s="61"/>
      <c r="AB837" s="60" t="str">
        <f t="shared" si="164"/>
        <v/>
      </c>
      <c r="AC837" s="21" t="b">
        <f t="shared" si="165"/>
        <v>0</v>
      </c>
      <c r="AD837" s="21" t="b">
        <f t="shared" si="166"/>
        <v>0</v>
      </c>
      <c r="AE837" s="21" t="b">
        <f t="shared" si="167"/>
        <v>0</v>
      </c>
      <c r="AF837" s="21" t="b">
        <f ca="1">OR(AND($AC837,NOT($AD837)),AND($AC837,OR(AND($G837="",$H837&lt;&gt;""),AND($G837&lt;&gt;"",$H837=""),AND($J837="",$K837&lt;&gt;""),AND($J837&lt;&gt;"",$K837=""),AND($M837="",$N837&lt;&gt;""),AND($M837&lt;&gt;"",$N837=""),AND($P837="",$Q837&lt;&gt;""),AND($P837&lt;&gt;"",$Q837=""),AND($S837="",$T837&lt;&gt;""),AND($S837&lt;&gt;"",$T837=""),AND($V837="",$W837&lt;&gt;""),AND($V837&lt;&gt;"",$W837=""))),AND($C837&lt;&gt;"",$E837&lt;&gt;"",LEFT(TRIM($C837),1)&lt;&gt;LEFT(TRIM($E837),1)),IF(OR($E837="",$F837=""),FALSE(),IFERROR(COUNTIF(INDIRECT("UNITS_"&amp;SUBSTITUTE(LEFT($E837,FIND(" ",$E837&amp;" ")-1),".","_")),$F837)=0,TRUE())),AND($B837&lt;&gt;"",OR(ISNUMBER(SEARCH("outro",LOWER($B837))),ISNUMBER(SEARCH("divers",LOWER($B837))),ISNUMBER(SEARCH("etc",LOWER($B837))))),OR(AND(ISNUMBER(SEARCH("comunic",LOWER($B837))),LEFT($E837,3)&lt;&gt;"4.4"),AND(ISNUMBER(SEARCH("monitor",LOWER($B837))),NOT(OR(LEFT($E837,3)="1.5",LEFT($E837,3)="2.5")))),AND($B837&lt;&gt;"",OR(LEFT($C837,1)="1",LEFT($C837,1)="2"),$D837=""),AND($D837&lt;&gt;"",NOT(OR(LEFT($C837,1)="1",LEFT($C837,1)="2"))),AND($D837&lt;&gt;"",COUNTIF(' PROJETO'!$B$14:$B$16,$D837)=0),IF($D837="",FALSE(),IF(COUNTIF(' PROJETO'!$B$14:$B$16,$D837)=0,FALSE(),IFERROR(INDEX(' PROJETO'!$C$14:$C$16,MATCH($D837,' PROJETO'!$B$14:$B$16,0))&lt;&gt;"Sim",FALSE()))))</f>
        <v>0</v>
      </c>
      <c r="AG837" s="21" t="b">
        <f>AND($AC837,$Y837&gt;'CONFG.  LISTAS'!$F$4,$Z837="",$AA837="")</f>
        <v>0</v>
      </c>
      <c r="AH837" s="21" t="str">
        <f t="shared" si="168"/>
        <v/>
      </c>
      <c r="AI837" s="43" t="str">
        <f ca="1">IF(NOT($AC837),"",IF(OR($B837="",$C837="",$E837="",$F837=""),"Preencha descrição, categoria, tipo e unidade.",IF(AND($B837&lt;&gt;"",OR(LEFT($C837,1)="1",LEFT($C837,1)="2"),$D837=""),"Informe a prática de restauração para itens diretos.",IF(AND($D837&lt;&gt;"",NOT(OR(LEFT($C837,1)="1",LEFT($C837,1)="2"))),"Custos indiretos não devem pertencer a uma prática específica.",IF(AND($D837&lt;&gt;"",COUNTIF(' PROJETO'!$B$14:$B$16,$D837)=0),"Prática de restauração inválida ou não cadastrada.",IF(IF($D837="",FALSE(),IF(COUNTIF(' PROJETO'!$B$14:$B$16,$D837)=0,FALSE(),IFERROR(INDEX(' PROJETO'!$C$14:$C$16,MATCH($D837,' PROJETO'!$B$14:$B$16,0))&lt;&gt;"Sim",FALSE()))),"A prática informada no item não foi selecionada na aba Projeto.",IF(AND(MAX($I837,$L837,$O837,$R837,$U837,$X837)&gt;'CONFG.  LISTAS'!$F$4,NOT(OR($Z837&lt;&gt;"",$AA837&lt;&gt;""))),"Memorial de cálculo ou anexo obrigatório não informado para item acima do limite.",IF(OR(AND($G837&lt;&gt;"",$H837&lt;&gt;"",OR($G837&lt;=0,$H837&lt;=0)),AND($J837&lt;&gt;"",$K837&lt;&gt;"",OR($J837&lt;=0,$K837&lt;=0)),AND($M837&lt;&gt;"",$N837&lt;&gt;"",OR($M837&lt;=0,$N837&lt;=0)),AND($P837&lt;&gt;"",$Q837&lt;&gt;"",OR($P837&lt;=0,$Q837&lt;=0)),AND($S837&lt;&gt;"",$T837&lt;&gt;"",OR($S837&lt;=0,$T837&lt;=0)),AND($V837&lt;&gt;"",$W837&lt;&gt;"",OR($V837&lt;=0,$W837&lt;=0))),"Revise os valores informados: valor unitário e quantidade devem ser maiores que zero.",IF(OR(AND($G837="",$H837&lt;&gt;""),AND($G837&lt;&gt;"",$H837=""),AND($J837="",$K837&lt;&gt;""),AND($J837&lt;&gt;"",$K837=""),AND($M837="",$N837&lt;&gt;""),AND($M837&lt;&gt;"",$N837=""),AND($P837="",$Q837&lt;&gt;""),AND($P837&lt;&gt;"",$Q837=""),AND($S837="",$T837&lt;&gt;""),AND($S837&lt;&gt;"",$T837=""),AND($V837="",$W837&lt;&gt;""),AND($V837&lt;&gt;"",$W837="")),"Há ano preenchido parcialmente: "&amp;TRIM(IF(AND($G837="",$H837&lt;&gt;""),"Ano 1 (falta valor unitário); ","")&amp;IF(AND($G837&lt;&gt;"",$H837=""),"Ano 1 (falta quantidade); ","")&amp;IF(AND($J837="",$K837&lt;&gt;""),"Ano 2 (falta valor unitário); ","")&amp;IF(AND($J837&lt;&gt;"",$K837=""),"Ano 2 (falta quantidade); ","")&amp;IF(AND($M837="",$N837&lt;&gt;""),"Ano 3 (falta valor unitário); ","")&amp;IF(AND($M837&lt;&gt;"",$N837=""),"Ano 3 (falta quantidade); ","")&amp;IF(AND($P837="",$Q837&lt;&gt;""),"Ano 4 (falta valor unitário); ","")&amp;IF(AND($P837&lt;&gt;"",$Q837=""),"Ano 4 (falta quantidade); ","")&amp;IF(AND($S837="",$T837&lt;&gt;""),"Ano 5 (falta valor unitário); ","")&amp;IF(AND($S837&lt;&gt;"",$T837=""),"Ano 5 (falta quantidade); ","")&amp;IF(AND($V837="",$W837&lt;&gt;""),"Ano 6 (falta valor unitário); ","")&amp;IF(AND($V837&lt;&gt;"",$W837=""),"Ano 6 (falta quantidade); ","")), IF(NOT(OR(AND($G837&lt;&gt;"",$H837&lt;&gt;""),AND($J837&lt;&gt;"",$K837&lt;&gt;""),AND($M837&lt;&gt;"",$N837&lt;&gt;""),AND($P837&lt;&gt;"",$Q837&lt;&gt;""),AND($S837&lt;&gt;"",$T837&lt;&gt;""),AND($V837&lt;&gt;"",$W837&lt;&gt;""))),"Informe pelo menos um ano completo com valor unitário e quantidade.",IF(AND($C837&lt;&gt;"",$E837&lt;&gt;"",LEFT(TRIM($C837),1)&lt;&gt;LEFT(TRIM($E837),1)),"Categoria e tipo estão incompatíveis.",IF(IF(OR($E837="",$F837=""),FALSE(),IFERROR(COUNTIF(INDIRECT("UNITS_"&amp;SUBSTITUTE(LEFT($E837,FIND(" ",$E837&amp;" ")-1),".","_")),$F837)=0,TRUE())),"Unidade incompatível com o tipo selecionado.",IF(OR(AND(ISNUMBER(SEARCH("comunic",LOWER($B837))),LEFT($E837,3)&lt;&gt;"4.4"),AND(ISNUMBER(SEARCH("monitor",LOWER($B837))),NOT(OR(LEFT($E837,3)="1.5",LEFT($E837,3)="2.5")))),"Revise a classificação do item conforme as regras de preenchimento.",IF(AND($B837&lt;&gt;"",OR(ISNUMBER(SEARCH("outro",LOWER($B837))),ISNUMBER(SEARCH("divers",LOWER($B837))),ISNUMBER(SEARCH("kit",LOWER($B837))),ISNUMBER(SEARCH("ferrament",LOWER($B837))),ISNUMBER(SEARCH("epi",LOWER($B837)))),NOT(OR($Z837&lt;&gt;"",$AA837&lt;&gt;""))),"Descrição muito genérica: detalhe melhor o item e registre o racional no memorial ou em anexo.",IF(AND($Y837=0,$B837&lt;&gt;"",OR($G837&lt;&gt;"",$H837&lt;&gt;"",$J837&lt;&gt;"",$K837&lt;&gt;"",$M837&lt;&gt;"",$N837&lt;&gt;"",$P837&lt;&gt;"",$Q837&lt;&gt;"",$S837&lt;&gt;"",$T837&lt;&gt;"",$V837&lt;&gt;"",$W837&lt;&gt;"")),"O item possui dados lançados, mas o total está zerado. Revise os valores informados.","")))))))))))))))</f>
        <v/>
      </c>
    </row>
    <row r="838" spans="1:35" ht="14.25" customHeight="1" x14ac:dyDescent="0.25">
      <c r="A838" s="57" t="str">
        <f t="shared" si="156"/>
        <v/>
      </c>
      <c r="B838" s="58"/>
      <c r="C838" s="58"/>
      <c r="D838" s="58"/>
      <c r="E838" s="58"/>
      <c r="F838" s="58"/>
      <c r="G838" s="269"/>
      <c r="H838" s="59"/>
      <c r="I838" s="273">
        <f t="shared" si="157"/>
        <v>0</v>
      </c>
      <c r="J838" s="269"/>
      <c r="K838" s="59"/>
      <c r="L838" s="270">
        <f t="shared" si="158"/>
        <v>0</v>
      </c>
      <c r="M838" s="269"/>
      <c r="N838" s="59"/>
      <c r="O838" s="270">
        <f t="shared" si="159"/>
        <v>0</v>
      </c>
      <c r="P838" s="269"/>
      <c r="Q838" s="59"/>
      <c r="R838" s="271">
        <f t="shared" si="160"/>
        <v>0</v>
      </c>
      <c r="S838" s="269"/>
      <c r="T838" s="59"/>
      <c r="U838" s="270">
        <f t="shared" si="161"/>
        <v>0</v>
      </c>
      <c r="V838" s="269"/>
      <c r="W838" s="59"/>
      <c r="X838" s="270">
        <f t="shared" si="162"/>
        <v>0</v>
      </c>
      <c r="Y838" s="270">
        <f t="shared" si="163"/>
        <v>0</v>
      </c>
      <c r="Z838" s="58"/>
      <c r="AA838" s="58"/>
      <c r="AB838" s="60" t="str">
        <f t="shared" si="164"/>
        <v/>
      </c>
      <c r="AC838" s="21" t="b">
        <f t="shared" si="165"/>
        <v>0</v>
      </c>
      <c r="AD838" s="21" t="b">
        <f t="shared" si="166"/>
        <v>0</v>
      </c>
      <c r="AE838" s="21" t="b">
        <f t="shared" si="167"/>
        <v>0</v>
      </c>
      <c r="AF838" s="21" t="b">
        <f ca="1">OR(AND($AC838,NOT($AD838)),AND($AC838,OR(AND($G838="",$H838&lt;&gt;""),AND($G838&lt;&gt;"",$H838=""),AND($J838="",$K838&lt;&gt;""),AND($J838&lt;&gt;"",$K838=""),AND($M838="",$N838&lt;&gt;""),AND($M838&lt;&gt;"",$N838=""),AND($P838="",$Q838&lt;&gt;""),AND($P838&lt;&gt;"",$Q838=""),AND($S838="",$T838&lt;&gt;""),AND($S838&lt;&gt;"",$T838=""),AND($V838="",$W838&lt;&gt;""),AND($V838&lt;&gt;"",$W838=""))),AND($C838&lt;&gt;"",$E838&lt;&gt;"",LEFT(TRIM($C838),1)&lt;&gt;LEFT(TRIM($E838),1)),IF(OR($E838="",$F838=""),FALSE(),IFERROR(COUNTIF(INDIRECT("UNITS_"&amp;SUBSTITUTE(LEFT($E838,FIND(" ",$E838&amp;" ")-1),".","_")),$F838)=0,TRUE())),AND($B838&lt;&gt;"",OR(ISNUMBER(SEARCH("outro",LOWER($B838))),ISNUMBER(SEARCH("divers",LOWER($B838))),ISNUMBER(SEARCH("etc",LOWER($B838))))),OR(AND(ISNUMBER(SEARCH("comunic",LOWER($B838))),LEFT($E838,3)&lt;&gt;"4.4"),AND(ISNUMBER(SEARCH("monitor",LOWER($B838))),NOT(OR(LEFT($E838,3)="1.5",LEFT($E838,3)="2.5")))),AND($B838&lt;&gt;"",OR(LEFT($C838,1)="1",LEFT($C838,1)="2"),$D838=""),AND($D838&lt;&gt;"",NOT(OR(LEFT($C838,1)="1",LEFT($C838,1)="2"))),AND($D838&lt;&gt;"",COUNTIF(' PROJETO'!$B$14:$B$16,$D838)=0),IF($D838="",FALSE(),IF(COUNTIF(' PROJETO'!$B$14:$B$16,$D838)=0,FALSE(),IFERROR(INDEX(' PROJETO'!$C$14:$C$16,MATCH($D838,' PROJETO'!$B$14:$B$16,0))&lt;&gt;"Sim",FALSE()))))</f>
        <v>0</v>
      </c>
      <c r="AG838" s="21" t="b">
        <f>AND($AC838,$Y838&gt;'CONFG.  LISTAS'!$F$4,$Z838="",$AA838="")</f>
        <v>0</v>
      </c>
      <c r="AH838" s="21" t="str">
        <f t="shared" si="168"/>
        <v/>
      </c>
      <c r="AI838" s="43" t="str">
        <f ca="1">IF(NOT($AC838),"",IF(OR($B838="",$C838="",$E838="",$F838=""),"Preencha descrição, categoria, tipo e unidade.",IF(AND($B838&lt;&gt;"",OR(LEFT($C838,1)="1",LEFT($C838,1)="2"),$D838=""),"Informe a prática de restauração para itens diretos.",IF(AND($D838&lt;&gt;"",NOT(OR(LEFT($C838,1)="1",LEFT($C838,1)="2"))),"Custos indiretos não devem pertencer a uma prática específica.",IF(AND($D838&lt;&gt;"",COUNTIF(' PROJETO'!$B$14:$B$16,$D838)=0),"Prática de restauração inválida ou não cadastrada.",IF(IF($D838="",FALSE(),IF(COUNTIF(' PROJETO'!$B$14:$B$16,$D838)=0,FALSE(),IFERROR(INDEX(' PROJETO'!$C$14:$C$16,MATCH($D838,' PROJETO'!$B$14:$B$16,0))&lt;&gt;"Sim",FALSE()))),"A prática informada no item não foi selecionada na aba Projeto.",IF(AND(MAX($I838,$L838,$O838,$R838,$U838,$X838)&gt;'CONFG.  LISTAS'!$F$4,NOT(OR($Z838&lt;&gt;"",$AA838&lt;&gt;""))),"Memorial de cálculo ou anexo obrigatório não informado para item acima do limite.",IF(OR(AND($G838&lt;&gt;"",$H838&lt;&gt;"",OR($G838&lt;=0,$H838&lt;=0)),AND($J838&lt;&gt;"",$K838&lt;&gt;"",OR($J838&lt;=0,$K838&lt;=0)),AND($M838&lt;&gt;"",$N838&lt;&gt;"",OR($M838&lt;=0,$N838&lt;=0)),AND($P838&lt;&gt;"",$Q838&lt;&gt;"",OR($P838&lt;=0,$Q838&lt;=0)),AND($S838&lt;&gt;"",$T838&lt;&gt;"",OR($S838&lt;=0,$T838&lt;=0)),AND($V838&lt;&gt;"",$W838&lt;&gt;"",OR($V838&lt;=0,$W838&lt;=0))),"Revise os valores informados: valor unitário e quantidade devem ser maiores que zero.",IF(OR(AND($G838="",$H838&lt;&gt;""),AND($G838&lt;&gt;"",$H838=""),AND($J838="",$K838&lt;&gt;""),AND($J838&lt;&gt;"",$K838=""),AND($M838="",$N838&lt;&gt;""),AND($M838&lt;&gt;"",$N838=""),AND($P838="",$Q838&lt;&gt;""),AND($P838&lt;&gt;"",$Q838=""),AND($S838="",$T838&lt;&gt;""),AND($S838&lt;&gt;"",$T838=""),AND($V838="",$W838&lt;&gt;""),AND($V838&lt;&gt;"",$W838="")),"Há ano preenchido parcialmente: "&amp;TRIM(IF(AND($G838="",$H838&lt;&gt;""),"Ano 1 (falta valor unitário); ","")&amp;IF(AND($G838&lt;&gt;"",$H838=""),"Ano 1 (falta quantidade); ","")&amp;IF(AND($J838="",$K838&lt;&gt;""),"Ano 2 (falta valor unitário); ","")&amp;IF(AND($J838&lt;&gt;"",$K838=""),"Ano 2 (falta quantidade); ","")&amp;IF(AND($M838="",$N838&lt;&gt;""),"Ano 3 (falta valor unitário); ","")&amp;IF(AND($M838&lt;&gt;"",$N838=""),"Ano 3 (falta quantidade); ","")&amp;IF(AND($P838="",$Q838&lt;&gt;""),"Ano 4 (falta valor unitário); ","")&amp;IF(AND($P838&lt;&gt;"",$Q838=""),"Ano 4 (falta quantidade); ","")&amp;IF(AND($S838="",$T838&lt;&gt;""),"Ano 5 (falta valor unitário); ","")&amp;IF(AND($S838&lt;&gt;"",$T838=""),"Ano 5 (falta quantidade); ","")&amp;IF(AND($V838="",$W838&lt;&gt;""),"Ano 6 (falta valor unitário); ","")&amp;IF(AND($V838&lt;&gt;"",$W838=""),"Ano 6 (falta quantidade); ","")), IF(NOT(OR(AND($G838&lt;&gt;"",$H838&lt;&gt;""),AND($J838&lt;&gt;"",$K838&lt;&gt;""),AND($M838&lt;&gt;"",$N838&lt;&gt;""),AND($P838&lt;&gt;"",$Q838&lt;&gt;""),AND($S838&lt;&gt;"",$T838&lt;&gt;""),AND($V838&lt;&gt;"",$W838&lt;&gt;""))),"Informe pelo menos um ano completo com valor unitário e quantidade.",IF(AND($C838&lt;&gt;"",$E838&lt;&gt;"",LEFT(TRIM($C838),1)&lt;&gt;LEFT(TRIM($E838),1)),"Categoria e tipo estão incompatíveis.",IF(IF(OR($E838="",$F838=""),FALSE(),IFERROR(COUNTIF(INDIRECT("UNITS_"&amp;SUBSTITUTE(LEFT($E838,FIND(" ",$E838&amp;" ")-1),".","_")),$F838)=0,TRUE())),"Unidade incompatível com o tipo selecionado.",IF(OR(AND(ISNUMBER(SEARCH("comunic",LOWER($B838))),LEFT($E838,3)&lt;&gt;"4.4"),AND(ISNUMBER(SEARCH("monitor",LOWER($B838))),NOT(OR(LEFT($E838,3)="1.5",LEFT($E838,3)="2.5")))),"Revise a classificação do item conforme as regras de preenchimento.",IF(AND($B838&lt;&gt;"",OR(ISNUMBER(SEARCH("outro",LOWER($B838))),ISNUMBER(SEARCH("divers",LOWER($B838))),ISNUMBER(SEARCH("kit",LOWER($B838))),ISNUMBER(SEARCH("ferrament",LOWER($B838))),ISNUMBER(SEARCH("epi",LOWER($B838)))),NOT(OR($Z838&lt;&gt;"",$AA838&lt;&gt;""))),"Descrição muito genérica: detalhe melhor o item e registre o racional no memorial ou em anexo.",IF(AND($Y838=0,$B838&lt;&gt;"",OR($G838&lt;&gt;"",$H838&lt;&gt;"",$J838&lt;&gt;"",$K838&lt;&gt;"",$M838&lt;&gt;"",$N838&lt;&gt;"",$P838&lt;&gt;"",$Q838&lt;&gt;"",$S838&lt;&gt;"",$T838&lt;&gt;"",$V838&lt;&gt;"",$W838&lt;&gt;"")),"O item possui dados lançados, mas o total está zerado. Revise os valores informados.","")))))))))))))))</f>
        <v/>
      </c>
    </row>
    <row r="839" spans="1:35" ht="14.25" customHeight="1" x14ac:dyDescent="0.25">
      <c r="A839" s="57" t="str">
        <f t="shared" si="156"/>
        <v/>
      </c>
      <c r="B839" s="61"/>
      <c r="C839" s="61"/>
      <c r="D839" s="58"/>
      <c r="E839" s="61"/>
      <c r="F839" s="61"/>
      <c r="G839" s="272"/>
      <c r="H839" s="62"/>
      <c r="I839" s="273">
        <f t="shared" si="157"/>
        <v>0</v>
      </c>
      <c r="J839" s="272"/>
      <c r="K839" s="62"/>
      <c r="L839" s="270">
        <f t="shared" si="158"/>
        <v>0</v>
      </c>
      <c r="M839" s="272"/>
      <c r="N839" s="62"/>
      <c r="O839" s="270">
        <f t="shared" si="159"/>
        <v>0</v>
      </c>
      <c r="P839" s="272"/>
      <c r="Q839" s="62"/>
      <c r="R839" s="271">
        <f t="shared" si="160"/>
        <v>0</v>
      </c>
      <c r="S839" s="272"/>
      <c r="T839" s="62"/>
      <c r="U839" s="270">
        <f t="shared" si="161"/>
        <v>0</v>
      </c>
      <c r="V839" s="272"/>
      <c r="W839" s="62"/>
      <c r="X839" s="270">
        <f t="shared" si="162"/>
        <v>0</v>
      </c>
      <c r="Y839" s="270">
        <f t="shared" si="163"/>
        <v>0</v>
      </c>
      <c r="Z839" s="61"/>
      <c r="AA839" s="61"/>
      <c r="AB839" s="60" t="str">
        <f t="shared" si="164"/>
        <v/>
      </c>
      <c r="AC839" s="21" t="b">
        <f t="shared" si="165"/>
        <v>0</v>
      </c>
      <c r="AD839" s="21" t="b">
        <f t="shared" si="166"/>
        <v>0</v>
      </c>
      <c r="AE839" s="21" t="b">
        <f t="shared" si="167"/>
        <v>0</v>
      </c>
      <c r="AF839" s="21" t="b">
        <f ca="1">OR(AND($AC839,NOT($AD839)),AND($AC839,OR(AND($G839="",$H839&lt;&gt;""),AND($G839&lt;&gt;"",$H839=""),AND($J839="",$K839&lt;&gt;""),AND($J839&lt;&gt;"",$K839=""),AND($M839="",$N839&lt;&gt;""),AND($M839&lt;&gt;"",$N839=""),AND($P839="",$Q839&lt;&gt;""),AND($P839&lt;&gt;"",$Q839=""),AND($S839="",$T839&lt;&gt;""),AND($S839&lt;&gt;"",$T839=""),AND($V839="",$W839&lt;&gt;""),AND($V839&lt;&gt;"",$W839=""))),AND($C839&lt;&gt;"",$E839&lt;&gt;"",LEFT(TRIM($C839),1)&lt;&gt;LEFT(TRIM($E839),1)),IF(OR($E839="",$F839=""),FALSE(),IFERROR(COUNTIF(INDIRECT("UNITS_"&amp;SUBSTITUTE(LEFT($E839,FIND(" ",$E839&amp;" ")-1),".","_")),$F839)=0,TRUE())),AND($B839&lt;&gt;"",OR(ISNUMBER(SEARCH("outro",LOWER($B839))),ISNUMBER(SEARCH("divers",LOWER($B839))),ISNUMBER(SEARCH("etc",LOWER($B839))))),OR(AND(ISNUMBER(SEARCH("comunic",LOWER($B839))),LEFT($E839,3)&lt;&gt;"4.4"),AND(ISNUMBER(SEARCH("monitor",LOWER($B839))),NOT(OR(LEFT($E839,3)="1.5",LEFT($E839,3)="2.5")))),AND($B839&lt;&gt;"",OR(LEFT($C839,1)="1",LEFT($C839,1)="2"),$D839=""),AND($D839&lt;&gt;"",NOT(OR(LEFT($C839,1)="1",LEFT($C839,1)="2"))),AND($D839&lt;&gt;"",COUNTIF(' PROJETO'!$B$14:$B$16,$D839)=0),IF($D839="",FALSE(),IF(COUNTIF(' PROJETO'!$B$14:$B$16,$D839)=0,FALSE(),IFERROR(INDEX(' PROJETO'!$C$14:$C$16,MATCH($D839,' PROJETO'!$B$14:$B$16,0))&lt;&gt;"Sim",FALSE()))))</f>
        <v>0</v>
      </c>
      <c r="AG839" s="21" t="b">
        <f>AND($AC839,$Y839&gt;'CONFG.  LISTAS'!$F$4,$Z839="",$AA839="")</f>
        <v>0</v>
      </c>
      <c r="AH839" s="21" t="str">
        <f t="shared" si="168"/>
        <v/>
      </c>
      <c r="AI839" s="43" t="str">
        <f ca="1">IF(NOT($AC839),"",IF(OR($B839="",$C839="",$E839="",$F839=""),"Preencha descrição, categoria, tipo e unidade.",IF(AND($B839&lt;&gt;"",OR(LEFT($C839,1)="1",LEFT($C839,1)="2"),$D839=""),"Informe a prática de restauração para itens diretos.",IF(AND($D839&lt;&gt;"",NOT(OR(LEFT($C839,1)="1",LEFT($C839,1)="2"))),"Custos indiretos não devem pertencer a uma prática específica.",IF(AND($D839&lt;&gt;"",COUNTIF(' PROJETO'!$B$14:$B$16,$D839)=0),"Prática de restauração inválida ou não cadastrada.",IF(IF($D839="",FALSE(),IF(COUNTIF(' PROJETO'!$B$14:$B$16,$D839)=0,FALSE(),IFERROR(INDEX(' PROJETO'!$C$14:$C$16,MATCH($D839,' PROJETO'!$B$14:$B$16,0))&lt;&gt;"Sim",FALSE()))),"A prática informada no item não foi selecionada na aba Projeto.",IF(AND(MAX($I839,$L839,$O839,$R839,$U839,$X839)&gt;'CONFG.  LISTAS'!$F$4,NOT(OR($Z839&lt;&gt;"",$AA839&lt;&gt;""))),"Memorial de cálculo ou anexo obrigatório não informado para item acima do limite.",IF(OR(AND($G839&lt;&gt;"",$H839&lt;&gt;"",OR($G839&lt;=0,$H839&lt;=0)),AND($J839&lt;&gt;"",$K839&lt;&gt;"",OR($J839&lt;=0,$K839&lt;=0)),AND($M839&lt;&gt;"",$N839&lt;&gt;"",OR($M839&lt;=0,$N839&lt;=0)),AND($P839&lt;&gt;"",$Q839&lt;&gt;"",OR($P839&lt;=0,$Q839&lt;=0)),AND($S839&lt;&gt;"",$T839&lt;&gt;"",OR($S839&lt;=0,$T839&lt;=0)),AND($V839&lt;&gt;"",$W839&lt;&gt;"",OR($V839&lt;=0,$W839&lt;=0))),"Revise os valores informados: valor unitário e quantidade devem ser maiores que zero.",IF(OR(AND($G839="",$H839&lt;&gt;""),AND($G839&lt;&gt;"",$H839=""),AND($J839="",$K839&lt;&gt;""),AND($J839&lt;&gt;"",$K839=""),AND($M839="",$N839&lt;&gt;""),AND($M839&lt;&gt;"",$N839=""),AND($P839="",$Q839&lt;&gt;""),AND($P839&lt;&gt;"",$Q839=""),AND($S839="",$T839&lt;&gt;""),AND($S839&lt;&gt;"",$T839=""),AND($V839="",$W839&lt;&gt;""),AND($V839&lt;&gt;"",$W839="")),"Há ano preenchido parcialmente: "&amp;TRIM(IF(AND($G839="",$H839&lt;&gt;""),"Ano 1 (falta valor unitário); ","")&amp;IF(AND($G839&lt;&gt;"",$H839=""),"Ano 1 (falta quantidade); ","")&amp;IF(AND($J839="",$K839&lt;&gt;""),"Ano 2 (falta valor unitário); ","")&amp;IF(AND($J839&lt;&gt;"",$K839=""),"Ano 2 (falta quantidade); ","")&amp;IF(AND($M839="",$N839&lt;&gt;""),"Ano 3 (falta valor unitário); ","")&amp;IF(AND($M839&lt;&gt;"",$N839=""),"Ano 3 (falta quantidade); ","")&amp;IF(AND($P839="",$Q839&lt;&gt;""),"Ano 4 (falta valor unitário); ","")&amp;IF(AND($P839&lt;&gt;"",$Q839=""),"Ano 4 (falta quantidade); ","")&amp;IF(AND($S839="",$T839&lt;&gt;""),"Ano 5 (falta valor unitário); ","")&amp;IF(AND($S839&lt;&gt;"",$T839=""),"Ano 5 (falta quantidade); ","")&amp;IF(AND($V839="",$W839&lt;&gt;""),"Ano 6 (falta valor unitário); ","")&amp;IF(AND($V839&lt;&gt;"",$W839=""),"Ano 6 (falta quantidade); ","")), IF(NOT(OR(AND($G839&lt;&gt;"",$H839&lt;&gt;""),AND($J839&lt;&gt;"",$K839&lt;&gt;""),AND($M839&lt;&gt;"",$N839&lt;&gt;""),AND($P839&lt;&gt;"",$Q839&lt;&gt;""),AND($S839&lt;&gt;"",$T839&lt;&gt;""),AND($V839&lt;&gt;"",$W839&lt;&gt;""))),"Informe pelo menos um ano completo com valor unitário e quantidade.",IF(AND($C839&lt;&gt;"",$E839&lt;&gt;"",LEFT(TRIM($C839),1)&lt;&gt;LEFT(TRIM($E839),1)),"Categoria e tipo estão incompatíveis.",IF(IF(OR($E839="",$F839=""),FALSE(),IFERROR(COUNTIF(INDIRECT("UNITS_"&amp;SUBSTITUTE(LEFT($E839,FIND(" ",$E839&amp;" ")-1),".","_")),$F839)=0,TRUE())),"Unidade incompatível com o tipo selecionado.",IF(OR(AND(ISNUMBER(SEARCH("comunic",LOWER($B839))),LEFT($E839,3)&lt;&gt;"4.4"),AND(ISNUMBER(SEARCH("monitor",LOWER($B839))),NOT(OR(LEFT($E839,3)="1.5",LEFT($E839,3)="2.5")))),"Revise a classificação do item conforme as regras de preenchimento.",IF(AND($B839&lt;&gt;"",OR(ISNUMBER(SEARCH("outro",LOWER($B839))),ISNUMBER(SEARCH("divers",LOWER($B839))),ISNUMBER(SEARCH("kit",LOWER($B839))),ISNUMBER(SEARCH("ferrament",LOWER($B839))),ISNUMBER(SEARCH("epi",LOWER($B839)))),NOT(OR($Z839&lt;&gt;"",$AA839&lt;&gt;""))),"Descrição muito genérica: detalhe melhor o item e registre o racional no memorial ou em anexo.",IF(AND($Y839=0,$B839&lt;&gt;"",OR($G839&lt;&gt;"",$H839&lt;&gt;"",$J839&lt;&gt;"",$K839&lt;&gt;"",$M839&lt;&gt;"",$N839&lt;&gt;"",$P839&lt;&gt;"",$Q839&lt;&gt;"",$S839&lt;&gt;"",$T839&lt;&gt;"",$V839&lt;&gt;"",$W839&lt;&gt;"")),"O item possui dados lançados, mas o total está zerado. Revise os valores informados.","")))))))))))))))</f>
        <v/>
      </c>
    </row>
    <row r="840" spans="1:35" ht="14.25" customHeight="1" x14ac:dyDescent="0.25">
      <c r="A840" s="57" t="str">
        <f t="shared" si="156"/>
        <v/>
      </c>
      <c r="B840" s="58"/>
      <c r="C840" s="58"/>
      <c r="D840" s="58"/>
      <c r="E840" s="58"/>
      <c r="F840" s="58"/>
      <c r="G840" s="269"/>
      <c r="H840" s="59"/>
      <c r="I840" s="273">
        <f t="shared" si="157"/>
        <v>0</v>
      </c>
      <c r="J840" s="269"/>
      <c r="K840" s="59"/>
      <c r="L840" s="270">
        <f t="shared" si="158"/>
        <v>0</v>
      </c>
      <c r="M840" s="269"/>
      <c r="N840" s="59"/>
      <c r="O840" s="270">
        <f t="shared" si="159"/>
        <v>0</v>
      </c>
      <c r="P840" s="269"/>
      <c r="Q840" s="59"/>
      <c r="R840" s="271">
        <f t="shared" si="160"/>
        <v>0</v>
      </c>
      <c r="S840" s="269"/>
      <c r="T840" s="59"/>
      <c r="U840" s="270">
        <f t="shared" si="161"/>
        <v>0</v>
      </c>
      <c r="V840" s="269"/>
      <c r="W840" s="59"/>
      <c r="X840" s="270">
        <f t="shared" si="162"/>
        <v>0</v>
      </c>
      <c r="Y840" s="270">
        <f t="shared" si="163"/>
        <v>0</v>
      </c>
      <c r="Z840" s="58"/>
      <c r="AA840" s="58"/>
      <c r="AB840" s="60" t="str">
        <f t="shared" si="164"/>
        <v/>
      </c>
      <c r="AC840" s="21" t="b">
        <f t="shared" si="165"/>
        <v>0</v>
      </c>
      <c r="AD840" s="21" t="b">
        <f t="shared" si="166"/>
        <v>0</v>
      </c>
      <c r="AE840" s="21" t="b">
        <f t="shared" si="167"/>
        <v>0</v>
      </c>
      <c r="AF840" s="21" t="b">
        <f ca="1">OR(AND($AC840,NOT($AD840)),AND($AC840,OR(AND($G840="",$H840&lt;&gt;""),AND($G840&lt;&gt;"",$H840=""),AND($J840="",$K840&lt;&gt;""),AND($J840&lt;&gt;"",$K840=""),AND($M840="",$N840&lt;&gt;""),AND($M840&lt;&gt;"",$N840=""),AND($P840="",$Q840&lt;&gt;""),AND($P840&lt;&gt;"",$Q840=""),AND($S840="",$T840&lt;&gt;""),AND($S840&lt;&gt;"",$T840=""),AND($V840="",$W840&lt;&gt;""),AND($V840&lt;&gt;"",$W840=""))),AND($C840&lt;&gt;"",$E840&lt;&gt;"",LEFT(TRIM($C840),1)&lt;&gt;LEFT(TRIM($E840),1)),IF(OR($E840="",$F840=""),FALSE(),IFERROR(COUNTIF(INDIRECT("UNITS_"&amp;SUBSTITUTE(LEFT($E840,FIND(" ",$E840&amp;" ")-1),".","_")),$F840)=0,TRUE())),AND($B840&lt;&gt;"",OR(ISNUMBER(SEARCH("outro",LOWER($B840))),ISNUMBER(SEARCH("divers",LOWER($B840))),ISNUMBER(SEARCH("etc",LOWER($B840))))),OR(AND(ISNUMBER(SEARCH("comunic",LOWER($B840))),LEFT($E840,3)&lt;&gt;"4.4"),AND(ISNUMBER(SEARCH("monitor",LOWER($B840))),NOT(OR(LEFT($E840,3)="1.5",LEFT($E840,3)="2.5")))),AND($B840&lt;&gt;"",OR(LEFT($C840,1)="1",LEFT($C840,1)="2"),$D840=""),AND($D840&lt;&gt;"",NOT(OR(LEFT($C840,1)="1",LEFT($C840,1)="2"))),AND($D840&lt;&gt;"",COUNTIF(' PROJETO'!$B$14:$B$16,$D840)=0),IF($D840="",FALSE(),IF(COUNTIF(' PROJETO'!$B$14:$B$16,$D840)=0,FALSE(),IFERROR(INDEX(' PROJETO'!$C$14:$C$16,MATCH($D840,' PROJETO'!$B$14:$B$16,0))&lt;&gt;"Sim",FALSE()))))</f>
        <v>0</v>
      </c>
      <c r="AG840" s="21" t="b">
        <f>AND($AC840,$Y840&gt;'CONFG.  LISTAS'!$F$4,$Z840="",$AA840="")</f>
        <v>0</v>
      </c>
      <c r="AH840" s="21" t="str">
        <f t="shared" si="168"/>
        <v/>
      </c>
      <c r="AI840" s="43" t="str">
        <f ca="1">IF(NOT($AC840),"",IF(OR($B840="",$C840="",$E840="",$F840=""),"Preencha descrição, categoria, tipo e unidade.",IF(AND($B840&lt;&gt;"",OR(LEFT($C840,1)="1",LEFT($C840,1)="2"),$D840=""),"Informe a prática de restauração para itens diretos.",IF(AND($D840&lt;&gt;"",NOT(OR(LEFT($C840,1)="1",LEFT($C840,1)="2"))),"Custos indiretos não devem pertencer a uma prática específica.",IF(AND($D840&lt;&gt;"",COUNTIF(' PROJETO'!$B$14:$B$16,$D840)=0),"Prática de restauração inválida ou não cadastrada.",IF(IF($D840="",FALSE(),IF(COUNTIF(' PROJETO'!$B$14:$B$16,$D840)=0,FALSE(),IFERROR(INDEX(' PROJETO'!$C$14:$C$16,MATCH($D840,' PROJETO'!$B$14:$B$16,0))&lt;&gt;"Sim",FALSE()))),"A prática informada no item não foi selecionada na aba Projeto.",IF(AND(MAX($I840,$L840,$O840,$R840,$U840,$X840)&gt;'CONFG.  LISTAS'!$F$4,NOT(OR($Z840&lt;&gt;"",$AA840&lt;&gt;""))),"Memorial de cálculo ou anexo obrigatório não informado para item acima do limite.",IF(OR(AND($G840&lt;&gt;"",$H840&lt;&gt;"",OR($G840&lt;=0,$H840&lt;=0)),AND($J840&lt;&gt;"",$K840&lt;&gt;"",OR($J840&lt;=0,$K840&lt;=0)),AND($M840&lt;&gt;"",$N840&lt;&gt;"",OR($M840&lt;=0,$N840&lt;=0)),AND($P840&lt;&gt;"",$Q840&lt;&gt;"",OR($P840&lt;=0,$Q840&lt;=0)),AND($S840&lt;&gt;"",$T840&lt;&gt;"",OR($S840&lt;=0,$T840&lt;=0)),AND($V840&lt;&gt;"",$W840&lt;&gt;"",OR($V840&lt;=0,$W840&lt;=0))),"Revise os valores informados: valor unitário e quantidade devem ser maiores que zero.",IF(OR(AND($G840="",$H840&lt;&gt;""),AND($G840&lt;&gt;"",$H840=""),AND($J840="",$K840&lt;&gt;""),AND($J840&lt;&gt;"",$K840=""),AND($M840="",$N840&lt;&gt;""),AND($M840&lt;&gt;"",$N840=""),AND($P840="",$Q840&lt;&gt;""),AND($P840&lt;&gt;"",$Q840=""),AND($S840="",$T840&lt;&gt;""),AND($S840&lt;&gt;"",$T840=""),AND($V840="",$W840&lt;&gt;""),AND($V840&lt;&gt;"",$W840="")),"Há ano preenchido parcialmente: "&amp;TRIM(IF(AND($G840="",$H840&lt;&gt;""),"Ano 1 (falta valor unitário); ","")&amp;IF(AND($G840&lt;&gt;"",$H840=""),"Ano 1 (falta quantidade); ","")&amp;IF(AND($J840="",$K840&lt;&gt;""),"Ano 2 (falta valor unitário); ","")&amp;IF(AND($J840&lt;&gt;"",$K840=""),"Ano 2 (falta quantidade); ","")&amp;IF(AND($M840="",$N840&lt;&gt;""),"Ano 3 (falta valor unitário); ","")&amp;IF(AND($M840&lt;&gt;"",$N840=""),"Ano 3 (falta quantidade); ","")&amp;IF(AND($P840="",$Q840&lt;&gt;""),"Ano 4 (falta valor unitário); ","")&amp;IF(AND($P840&lt;&gt;"",$Q840=""),"Ano 4 (falta quantidade); ","")&amp;IF(AND($S840="",$T840&lt;&gt;""),"Ano 5 (falta valor unitário); ","")&amp;IF(AND($S840&lt;&gt;"",$T840=""),"Ano 5 (falta quantidade); ","")&amp;IF(AND($V840="",$W840&lt;&gt;""),"Ano 6 (falta valor unitário); ","")&amp;IF(AND($V840&lt;&gt;"",$W840=""),"Ano 6 (falta quantidade); ","")), IF(NOT(OR(AND($G840&lt;&gt;"",$H840&lt;&gt;""),AND($J840&lt;&gt;"",$K840&lt;&gt;""),AND($M840&lt;&gt;"",$N840&lt;&gt;""),AND($P840&lt;&gt;"",$Q840&lt;&gt;""),AND($S840&lt;&gt;"",$T840&lt;&gt;""),AND($V840&lt;&gt;"",$W840&lt;&gt;""))),"Informe pelo menos um ano completo com valor unitário e quantidade.",IF(AND($C840&lt;&gt;"",$E840&lt;&gt;"",LEFT(TRIM($C840),1)&lt;&gt;LEFT(TRIM($E840),1)),"Categoria e tipo estão incompatíveis.",IF(IF(OR($E840="",$F840=""),FALSE(),IFERROR(COUNTIF(INDIRECT("UNITS_"&amp;SUBSTITUTE(LEFT($E840,FIND(" ",$E840&amp;" ")-1),".","_")),$F840)=0,TRUE())),"Unidade incompatível com o tipo selecionado.",IF(OR(AND(ISNUMBER(SEARCH("comunic",LOWER($B840))),LEFT($E840,3)&lt;&gt;"4.4"),AND(ISNUMBER(SEARCH("monitor",LOWER($B840))),NOT(OR(LEFT($E840,3)="1.5",LEFT($E840,3)="2.5")))),"Revise a classificação do item conforme as regras de preenchimento.",IF(AND($B840&lt;&gt;"",OR(ISNUMBER(SEARCH("outro",LOWER($B840))),ISNUMBER(SEARCH("divers",LOWER($B840))),ISNUMBER(SEARCH("kit",LOWER($B840))),ISNUMBER(SEARCH("ferrament",LOWER($B840))),ISNUMBER(SEARCH("epi",LOWER($B840)))),NOT(OR($Z840&lt;&gt;"",$AA840&lt;&gt;""))),"Descrição muito genérica: detalhe melhor o item e registre o racional no memorial ou em anexo.",IF(AND($Y840=0,$B840&lt;&gt;"",OR($G840&lt;&gt;"",$H840&lt;&gt;"",$J840&lt;&gt;"",$K840&lt;&gt;"",$M840&lt;&gt;"",$N840&lt;&gt;"",$P840&lt;&gt;"",$Q840&lt;&gt;"",$S840&lt;&gt;"",$T840&lt;&gt;"",$V840&lt;&gt;"",$W840&lt;&gt;"")),"O item possui dados lançados, mas o total está zerado. Revise os valores informados.","")))))))))))))))</f>
        <v/>
      </c>
    </row>
    <row r="841" spans="1:35" ht="14.25" customHeight="1" x14ac:dyDescent="0.25">
      <c r="A841" s="57" t="str">
        <f t="shared" si="156"/>
        <v/>
      </c>
      <c r="B841" s="61"/>
      <c r="C841" s="61"/>
      <c r="D841" s="58"/>
      <c r="E841" s="61"/>
      <c r="F841" s="61"/>
      <c r="G841" s="272"/>
      <c r="H841" s="62"/>
      <c r="I841" s="273">
        <f t="shared" si="157"/>
        <v>0</v>
      </c>
      <c r="J841" s="272"/>
      <c r="K841" s="62"/>
      <c r="L841" s="270">
        <f t="shared" si="158"/>
        <v>0</v>
      </c>
      <c r="M841" s="272"/>
      <c r="N841" s="62"/>
      <c r="O841" s="270">
        <f t="shared" si="159"/>
        <v>0</v>
      </c>
      <c r="P841" s="272"/>
      <c r="Q841" s="62"/>
      <c r="R841" s="271">
        <f t="shared" si="160"/>
        <v>0</v>
      </c>
      <c r="S841" s="272"/>
      <c r="T841" s="62"/>
      <c r="U841" s="270">
        <f t="shared" si="161"/>
        <v>0</v>
      </c>
      <c r="V841" s="272"/>
      <c r="W841" s="62"/>
      <c r="X841" s="270">
        <f t="shared" si="162"/>
        <v>0</v>
      </c>
      <c r="Y841" s="270">
        <f t="shared" si="163"/>
        <v>0</v>
      </c>
      <c r="Z841" s="61"/>
      <c r="AA841" s="61"/>
      <c r="AB841" s="60" t="str">
        <f t="shared" si="164"/>
        <v/>
      </c>
      <c r="AC841" s="21" t="b">
        <f t="shared" si="165"/>
        <v>0</v>
      </c>
      <c r="AD841" s="21" t="b">
        <f t="shared" si="166"/>
        <v>0</v>
      </c>
      <c r="AE841" s="21" t="b">
        <f t="shared" si="167"/>
        <v>0</v>
      </c>
      <c r="AF841" s="21" t="b">
        <f ca="1">OR(AND($AC841,NOT($AD841)),AND($AC841,OR(AND($G841="",$H841&lt;&gt;""),AND($G841&lt;&gt;"",$H841=""),AND($J841="",$K841&lt;&gt;""),AND($J841&lt;&gt;"",$K841=""),AND($M841="",$N841&lt;&gt;""),AND($M841&lt;&gt;"",$N841=""),AND($P841="",$Q841&lt;&gt;""),AND($P841&lt;&gt;"",$Q841=""),AND($S841="",$T841&lt;&gt;""),AND($S841&lt;&gt;"",$T841=""),AND($V841="",$W841&lt;&gt;""),AND($V841&lt;&gt;"",$W841=""))),AND($C841&lt;&gt;"",$E841&lt;&gt;"",LEFT(TRIM($C841),1)&lt;&gt;LEFT(TRIM($E841),1)),IF(OR($E841="",$F841=""),FALSE(),IFERROR(COUNTIF(INDIRECT("UNITS_"&amp;SUBSTITUTE(LEFT($E841,FIND(" ",$E841&amp;" ")-1),".","_")),$F841)=0,TRUE())),AND($B841&lt;&gt;"",OR(ISNUMBER(SEARCH("outro",LOWER($B841))),ISNUMBER(SEARCH("divers",LOWER($B841))),ISNUMBER(SEARCH("etc",LOWER($B841))))),OR(AND(ISNUMBER(SEARCH("comunic",LOWER($B841))),LEFT($E841,3)&lt;&gt;"4.4"),AND(ISNUMBER(SEARCH("monitor",LOWER($B841))),NOT(OR(LEFT($E841,3)="1.5",LEFT($E841,3)="2.5")))),AND($B841&lt;&gt;"",OR(LEFT($C841,1)="1",LEFT($C841,1)="2"),$D841=""),AND($D841&lt;&gt;"",NOT(OR(LEFT($C841,1)="1",LEFT($C841,1)="2"))),AND($D841&lt;&gt;"",COUNTIF(' PROJETO'!$B$14:$B$16,$D841)=0),IF($D841="",FALSE(),IF(COUNTIF(' PROJETO'!$B$14:$B$16,$D841)=0,FALSE(),IFERROR(INDEX(' PROJETO'!$C$14:$C$16,MATCH($D841,' PROJETO'!$B$14:$B$16,0))&lt;&gt;"Sim",FALSE()))))</f>
        <v>0</v>
      </c>
      <c r="AG841" s="21" t="b">
        <f>AND($AC841,$Y841&gt;'CONFG.  LISTAS'!$F$4,$Z841="",$AA841="")</f>
        <v>0</v>
      </c>
      <c r="AH841" s="21" t="str">
        <f t="shared" si="168"/>
        <v/>
      </c>
      <c r="AI841" s="43" t="str">
        <f ca="1">IF(NOT($AC841),"",IF(OR($B841="",$C841="",$E841="",$F841=""),"Preencha descrição, categoria, tipo e unidade.",IF(AND($B841&lt;&gt;"",OR(LEFT($C841,1)="1",LEFT($C841,1)="2"),$D841=""),"Informe a prática de restauração para itens diretos.",IF(AND($D841&lt;&gt;"",NOT(OR(LEFT($C841,1)="1",LEFT($C841,1)="2"))),"Custos indiretos não devem pertencer a uma prática específica.",IF(AND($D841&lt;&gt;"",COUNTIF(' PROJETO'!$B$14:$B$16,$D841)=0),"Prática de restauração inválida ou não cadastrada.",IF(IF($D841="",FALSE(),IF(COUNTIF(' PROJETO'!$B$14:$B$16,$D841)=0,FALSE(),IFERROR(INDEX(' PROJETO'!$C$14:$C$16,MATCH($D841,' PROJETO'!$B$14:$B$16,0))&lt;&gt;"Sim",FALSE()))),"A prática informada no item não foi selecionada na aba Projeto.",IF(AND(MAX($I841,$L841,$O841,$R841,$U841,$X841)&gt;'CONFG.  LISTAS'!$F$4,NOT(OR($Z841&lt;&gt;"",$AA841&lt;&gt;""))),"Memorial de cálculo ou anexo obrigatório não informado para item acima do limite.",IF(OR(AND($G841&lt;&gt;"",$H841&lt;&gt;"",OR($G841&lt;=0,$H841&lt;=0)),AND($J841&lt;&gt;"",$K841&lt;&gt;"",OR($J841&lt;=0,$K841&lt;=0)),AND($M841&lt;&gt;"",$N841&lt;&gt;"",OR($M841&lt;=0,$N841&lt;=0)),AND($P841&lt;&gt;"",$Q841&lt;&gt;"",OR($P841&lt;=0,$Q841&lt;=0)),AND($S841&lt;&gt;"",$T841&lt;&gt;"",OR($S841&lt;=0,$T841&lt;=0)),AND($V841&lt;&gt;"",$W841&lt;&gt;"",OR($V841&lt;=0,$W841&lt;=0))),"Revise os valores informados: valor unitário e quantidade devem ser maiores que zero.",IF(OR(AND($G841="",$H841&lt;&gt;""),AND($G841&lt;&gt;"",$H841=""),AND($J841="",$K841&lt;&gt;""),AND($J841&lt;&gt;"",$K841=""),AND($M841="",$N841&lt;&gt;""),AND($M841&lt;&gt;"",$N841=""),AND($P841="",$Q841&lt;&gt;""),AND($P841&lt;&gt;"",$Q841=""),AND($S841="",$T841&lt;&gt;""),AND($S841&lt;&gt;"",$T841=""),AND($V841="",$W841&lt;&gt;""),AND($V841&lt;&gt;"",$W841="")),"Há ano preenchido parcialmente: "&amp;TRIM(IF(AND($G841="",$H841&lt;&gt;""),"Ano 1 (falta valor unitário); ","")&amp;IF(AND($G841&lt;&gt;"",$H841=""),"Ano 1 (falta quantidade); ","")&amp;IF(AND($J841="",$K841&lt;&gt;""),"Ano 2 (falta valor unitário); ","")&amp;IF(AND($J841&lt;&gt;"",$K841=""),"Ano 2 (falta quantidade); ","")&amp;IF(AND($M841="",$N841&lt;&gt;""),"Ano 3 (falta valor unitário); ","")&amp;IF(AND($M841&lt;&gt;"",$N841=""),"Ano 3 (falta quantidade); ","")&amp;IF(AND($P841="",$Q841&lt;&gt;""),"Ano 4 (falta valor unitário); ","")&amp;IF(AND($P841&lt;&gt;"",$Q841=""),"Ano 4 (falta quantidade); ","")&amp;IF(AND($S841="",$T841&lt;&gt;""),"Ano 5 (falta valor unitário); ","")&amp;IF(AND($S841&lt;&gt;"",$T841=""),"Ano 5 (falta quantidade); ","")&amp;IF(AND($V841="",$W841&lt;&gt;""),"Ano 6 (falta valor unitário); ","")&amp;IF(AND($V841&lt;&gt;"",$W841=""),"Ano 6 (falta quantidade); ","")), IF(NOT(OR(AND($G841&lt;&gt;"",$H841&lt;&gt;""),AND($J841&lt;&gt;"",$K841&lt;&gt;""),AND($M841&lt;&gt;"",$N841&lt;&gt;""),AND($P841&lt;&gt;"",$Q841&lt;&gt;""),AND($S841&lt;&gt;"",$T841&lt;&gt;""),AND($V841&lt;&gt;"",$W841&lt;&gt;""))),"Informe pelo menos um ano completo com valor unitário e quantidade.",IF(AND($C841&lt;&gt;"",$E841&lt;&gt;"",LEFT(TRIM($C841),1)&lt;&gt;LEFT(TRIM($E841),1)),"Categoria e tipo estão incompatíveis.",IF(IF(OR($E841="",$F841=""),FALSE(),IFERROR(COUNTIF(INDIRECT("UNITS_"&amp;SUBSTITUTE(LEFT($E841,FIND(" ",$E841&amp;" ")-1),".","_")),$F841)=0,TRUE())),"Unidade incompatível com o tipo selecionado.",IF(OR(AND(ISNUMBER(SEARCH("comunic",LOWER($B841))),LEFT($E841,3)&lt;&gt;"4.4"),AND(ISNUMBER(SEARCH("monitor",LOWER($B841))),NOT(OR(LEFT($E841,3)="1.5",LEFT($E841,3)="2.5")))),"Revise a classificação do item conforme as regras de preenchimento.",IF(AND($B841&lt;&gt;"",OR(ISNUMBER(SEARCH("outro",LOWER($B841))),ISNUMBER(SEARCH("divers",LOWER($B841))),ISNUMBER(SEARCH("kit",LOWER($B841))),ISNUMBER(SEARCH("ferrament",LOWER($B841))),ISNUMBER(SEARCH("epi",LOWER($B841)))),NOT(OR($Z841&lt;&gt;"",$AA841&lt;&gt;""))),"Descrição muito genérica: detalhe melhor o item e registre o racional no memorial ou em anexo.",IF(AND($Y841=0,$B841&lt;&gt;"",OR($G841&lt;&gt;"",$H841&lt;&gt;"",$J841&lt;&gt;"",$K841&lt;&gt;"",$M841&lt;&gt;"",$N841&lt;&gt;"",$P841&lt;&gt;"",$Q841&lt;&gt;"",$S841&lt;&gt;"",$T841&lt;&gt;"",$V841&lt;&gt;"",$W841&lt;&gt;"")),"O item possui dados lançados, mas o total está zerado. Revise os valores informados.","")))))))))))))))</f>
        <v/>
      </c>
    </row>
    <row r="842" spans="1:35" ht="14.25" customHeight="1" x14ac:dyDescent="0.25">
      <c r="A842" s="57" t="str">
        <f t="shared" ref="A842:A905" si="169">AH842</f>
        <v/>
      </c>
      <c r="B842" s="58"/>
      <c r="C842" s="58"/>
      <c r="D842" s="58"/>
      <c r="E842" s="58"/>
      <c r="F842" s="58"/>
      <c r="G842" s="269"/>
      <c r="H842" s="59"/>
      <c r="I842" s="273">
        <f t="shared" ref="I842:I905" si="170">IFERROR(G842*H842,0)</f>
        <v>0</v>
      </c>
      <c r="J842" s="269"/>
      <c r="K842" s="59"/>
      <c r="L842" s="270">
        <f t="shared" ref="L842:L905" si="171">IFERROR(J842*K842,0)</f>
        <v>0</v>
      </c>
      <c r="M842" s="269"/>
      <c r="N842" s="59"/>
      <c r="O842" s="270">
        <f t="shared" ref="O842:O905" si="172">IFERROR(M842*N842,0)</f>
        <v>0</v>
      </c>
      <c r="P842" s="269"/>
      <c r="Q842" s="59"/>
      <c r="R842" s="271">
        <f t="shared" ref="R842:R905" si="173">IFERROR(P842*Q842,0)</f>
        <v>0</v>
      </c>
      <c r="S842" s="269"/>
      <c r="T842" s="59"/>
      <c r="U842" s="270">
        <f t="shared" ref="U842:U905" si="174">IFERROR(S842*T842,0)</f>
        <v>0</v>
      </c>
      <c r="V842" s="269"/>
      <c r="W842" s="59"/>
      <c r="X842" s="270">
        <f t="shared" ref="X842:X905" si="175">IFERROR(V842*W842,0)</f>
        <v>0</v>
      </c>
      <c r="Y842" s="270">
        <f t="shared" ref="Y842:Y905" si="176">SUM(I842,L842,O842,R842,U842,X842)</f>
        <v>0</v>
      </c>
      <c r="Z842" s="58"/>
      <c r="AA842" s="58"/>
      <c r="AB842" s="60" t="str">
        <f t="shared" ref="AB842:AB905" si="177">IF($B842="","",TEXT(ROW()-4,"000"))</f>
        <v/>
      </c>
      <c r="AC842" s="21" t="b">
        <f t="shared" ref="AC842:AC905" si="178">OR(LEN($B842&amp;"")&gt;0,LEN($C842&amp;"")&gt;0,LEN($D842&amp;"")&gt;0,LEN($E842&amp;"")&gt;0,LEN($F842&amp;"")&gt;0,LEN($G842&amp;"")&gt;0,LEN($H842&amp;"")&gt;0,LEN($J842&amp;"")&gt;0,LEN($K842&amp;"")&gt;0,LEN($M842&amp;"")&gt;0,LEN($N842&amp;"")&gt;0,LEN($P842&amp;"")&gt;0,LEN($Q842&amp;"")&gt;0,LEN($S842&amp;"")&gt;0,LEN($T842&amp;"")&gt;0,LEN($V842&amp;"")&gt;0,LEN($W842&amp;"")&gt;0,LEN($Z842&amp;"")&gt;0,LEN($AA842&amp;"")&gt;0)</f>
        <v>0</v>
      </c>
      <c r="AD842" s="21" t="b">
        <f t="shared" ref="AD842:AD905" si="179">AND($B842&lt;&gt;"",$C842&lt;&gt;"",$E842&lt;&gt;"",$F842&lt;&gt;"")</f>
        <v>0</v>
      </c>
      <c r="AE842" s="21" t="b">
        <f t="shared" ref="AE842:AE905" si="180">OR(AND($G842&lt;&gt;"",$H842&lt;&gt;""),AND($J842&lt;&gt;"",$K842&lt;&gt;""),AND($M842&lt;&gt;"",$N842&lt;&gt;""),AND($P842&lt;&gt;"",$Q842&lt;&gt;""),AND($S842&lt;&gt;"",$T842&lt;&gt;""),AND($V842&lt;&gt;"",$W842&lt;&gt;""))</f>
        <v>0</v>
      </c>
      <c r="AF842" s="21" t="b">
        <f ca="1">OR(AND($AC842,NOT($AD842)),AND($AC842,OR(AND($G842="",$H842&lt;&gt;""),AND($G842&lt;&gt;"",$H842=""),AND($J842="",$K842&lt;&gt;""),AND($J842&lt;&gt;"",$K842=""),AND($M842="",$N842&lt;&gt;""),AND($M842&lt;&gt;"",$N842=""),AND($P842="",$Q842&lt;&gt;""),AND($P842&lt;&gt;"",$Q842=""),AND($S842="",$T842&lt;&gt;""),AND($S842&lt;&gt;"",$T842=""),AND($V842="",$W842&lt;&gt;""),AND($V842&lt;&gt;"",$W842=""))),AND($C842&lt;&gt;"",$E842&lt;&gt;"",LEFT(TRIM($C842),1)&lt;&gt;LEFT(TRIM($E842),1)),IF(OR($E842="",$F842=""),FALSE(),IFERROR(COUNTIF(INDIRECT("UNITS_"&amp;SUBSTITUTE(LEFT($E842,FIND(" ",$E842&amp;" ")-1),".","_")),$F842)=0,TRUE())),AND($B842&lt;&gt;"",OR(ISNUMBER(SEARCH("outro",LOWER($B842))),ISNUMBER(SEARCH("divers",LOWER($B842))),ISNUMBER(SEARCH("etc",LOWER($B842))))),OR(AND(ISNUMBER(SEARCH("comunic",LOWER($B842))),LEFT($E842,3)&lt;&gt;"4.4"),AND(ISNUMBER(SEARCH("monitor",LOWER($B842))),NOT(OR(LEFT($E842,3)="1.5",LEFT($E842,3)="2.5")))),AND($B842&lt;&gt;"",OR(LEFT($C842,1)="1",LEFT($C842,1)="2"),$D842=""),AND($D842&lt;&gt;"",NOT(OR(LEFT($C842,1)="1",LEFT($C842,1)="2"))),AND($D842&lt;&gt;"",COUNTIF(' PROJETO'!$B$14:$B$16,$D842)=0),IF($D842="",FALSE(),IF(COUNTIF(' PROJETO'!$B$14:$B$16,$D842)=0,FALSE(),IFERROR(INDEX(' PROJETO'!$C$14:$C$16,MATCH($D842,' PROJETO'!$B$14:$B$16,0))&lt;&gt;"Sim",FALSE()))))</f>
        <v>0</v>
      </c>
      <c r="AG842" s="21" t="b">
        <f>AND($AC842,$Y842&gt;'CONFG.  LISTAS'!$F$4,$Z842="",$AA842="")</f>
        <v>0</v>
      </c>
      <c r="AH842" s="21" t="str">
        <f t="shared" ref="AH842:AH905" si="181">IF(NOT($AC842),"",IF($AG842,"⚠",IF(OR(AND($AC842,NOT($AE842)),$AF842),"◔","✓")))</f>
        <v/>
      </c>
      <c r="AI842" s="43" t="str">
        <f ca="1">IF(NOT($AC842),"",IF(OR($B842="",$C842="",$E842="",$F842=""),"Preencha descrição, categoria, tipo e unidade.",IF(AND($B842&lt;&gt;"",OR(LEFT($C842,1)="1",LEFT($C842,1)="2"),$D842=""),"Informe a prática de restauração para itens diretos.",IF(AND($D842&lt;&gt;"",NOT(OR(LEFT($C842,1)="1",LEFT($C842,1)="2"))),"Custos indiretos não devem pertencer a uma prática específica.",IF(AND($D842&lt;&gt;"",COUNTIF(' PROJETO'!$B$14:$B$16,$D842)=0),"Prática de restauração inválida ou não cadastrada.",IF(IF($D842="",FALSE(),IF(COUNTIF(' PROJETO'!$B$14:$B$16,$D842)=0,FALSE(),IFERROR(INDEX(' PROJETO'!$C$14:$C$16,MATCH($D842,' PROJETO'!$B$14:$B$16,0))&lt;&gt;"Sim",FALSE()))),"A prática informada no item não foi selecionada na aba Projeto.",IF(AND(MAX($I842,$L842,$O842,$R842,$U842,$X842)&gt;'CONFG.  LISTAS'!$F$4,NOT(OR($Z842&lt;&gt;"",$AA842&lt;&gt;""))),"Memorial de cálculo ou anexo obrigatório não informado para item acima do limite.",IF(OR(AND($G842&lt;&gt;"",$H842&lt;&gt;"",OR($G842&lt;=0,$H842&lt;=0)),AND($J842&lt;&gt;"",$K842&lt;&gt;"",OR($J842&lt;=0,$K842&lt;=0)),AND($M842&lt;&gt;"",$N842&lt;&gt;"",OR($M842&lt;=0,$N842&lt;=0)),AND($P842&lt;&gt;"",$Q842&lt;&gt;"",OR($P842&lt;=0,$Q842&lt;=0)),AND($S842&lt;&gt;"",$T842&lt;&gt;"",OR($S842&lt;=0,$T842&lt;=0)),AND($V842&lt;&gt;"",$W842&lt;&gt;"",OR($V842&lt;=0,$W842&lt;=0))),"Revise os valores informados: valor unitário e quantidade devem ser maiores que zero.",IF(OR(AND($G842="",$H842&lt;&gt;""),AND($G842&lt;&gt;"",$H842=""),AND($J842="",$K842&lt;&gt;""),AND($J842&lt;&gt;"",$K842=""),AND($M842="",$N842&lt;&gt;""),AND($M842&lt;&gt;"",$N842=""),AND($P842="",$Q842&lt;&gt;""),AND($P842&lt;&gt;"",$Q842=""),AND($S842="",$T842&lt;&gt;""),AND($S842&lt;&gt;"",$T842=""),AND($V842="",$W842&lt;&gt;""),AND($V842&lt;&gt;"",$W842="")),"Há ano preenchido parcialmente: "&amp;TRIM(IF(AND($G842="",$H842&lt;&gt;""),"Ano 1 (falta valor unitário); ","")&amp;IF(AND($G842&lt;&gt;"",$H842=""),"Ano 1 (falta quantidade); ","")&amp;IF(AND($J842="",$K842&lt;&gt;""),"Ano 2 (falta valor unitário); ","")&amp;IF(AND($J842&lt;&gt;"",$K842=""),"Ano 2 (falta quantidade); ","")&amp;IF(AND($M842="",$N842&lt;&gt;""),"Ano 3 (falta valor unitário); ","")&amp;IF(AND($M842&lt;&gt;"",$N842=""),"Ano 3 (falta quantidade); ","")&amp;IF(AND($P842="",$Q842&lt;&gt;""),"Ano 4 (falta valor unitário); ","")&amp;IF(AND($P842&lt;&gt;"",$Q842=""),"Ano 4 (falta quantidade); ","")&amp;IF(AND($S842="",$T842&lt;&gt;""),"Ano 5 (falta valor unitário); ","")&amp;IF(AND($S842&lt;&gt;"",$T842=""),"Ano 5 (falta quantidade); ","")&amp;IF(AND($V842="",$W842&lt;&gt;""),"Ano 6 (falta valor unitário); ","")&amp;IF(AND($V842&lt;&gt;"",$W842=""),"Ano 6 (falta quantidade); ","")), IF(NOT(OR(AND($G842&lt;&gt;"",$H842&lt;&gt;""),AND($J842&lt;&gt;"",$K842&lt;&gt;""),AND($M842&lt;&gt;"",$N842&lt;&gt;""),AND($P842&lt;&gt;"",$Q842&lt;&gt;""),AND($S842&lt;&gt;"",$T842&lt;&gt;""),AND($V842&lt;&gt;"",$W842&lt;&gt;""))),"Informe pelo menos um ano completo com valor unitário e quantidade.",IF(AND($C842&lt;&gt;"",$E842&lt;&gt;"",LEFT(TRIM($C842),1)&lt;&gt;LEFT(TRIM($E842),1)),"Categoria e tipo estão incompatíveis.",IF(IF(OR($E842="",$F842=""),FALSE(),IFERROR(COUNTIF(INDIRECT("UNITS_"&amp;SUBSTITUTE(LEFT($E842,FIND(" ",$E842&amp;" ")-1),".","_")),$F842)=0,TRUE())),"Unidade incompatível com o tipo selecionado.",IF(OR(AND(ISNUMBER(SEARCH("comunic",LOWER($B842))),LEFT($E842,3)&lt;&gt;"4.4"),AND(ISNUMBER(SEARCH("monitor",LOWER($B842))),NOT(OR(LEFT($E842,3)="1.5",LEFT($E842,3)="2.5")))),"Revise a classificação do item conforme as regras de preenchimento.",IF(AND($B842&lt;&gt;"",OR(ISNUMBER(SEARCH("outro",LOWER($B842))),ISNUMBER(SEARCH("divers",LOWER($B842))),ISNUMBER(SEARCH("kit",LOWER($B842))),ISNUMBER(SEARCH("ferrament",LOWER($B842))),ISNUMBER(SEARCH("epi",LOWER($B842)))),NOT(OR($Z842&lt;&gt;"",$AA842&lt;&gt;""))),"Descrição muito genérica: detalhe melhor o item e registre o racional no memorial ou em anexo.",IF(AND($Y842=0,$B842&lt;&gt;"",OR($G842&lt;&gt;"",$H842&lt;&gt;"",$J842&lt;&gt;"",$K842&lt;&gt;"",$M842&lt;&gt;"",$N842&lt;&gt;"",$P842&lt;&gt;"",$Q842&lt;&gt;"",$S842&lt;&gt;"",$T842&lt;&gt;"",$V842&lt;&gt;"",$W842&lt;&gt;"")),"O item possui dados lançados, mas o total está zerado. Revise os valores informados.","")))))))))))))))</f>
        <v/>
      </c>
    </row>
    <row r="843" spans="1:35" ht="14.25" customHeight="1" x14ac:dyDescent="0.25">
      <c r="A843" s="57" t="str">
        <f t="shared" si="169"/>
        <v/>
      </c>
      <c r="B843" s="61"/>
      <c r="C843" s="61"/>
      <c r="D843" s="58"/>
      <c r="E843" s="61"/>
      <c r="F843" s="61"/>
      <c r="G843" s="272"/>
      <c r="H843" s="62"/>
      <c r="I843" s="273">
        <f t="shared" si="170"/>
        <v>0</v>
      </c>
      <c r="J843" s="272"/>
      <c r="K843" s="62"/>
      <c r="L843" s="270">
        <f t="shared" si="171"/>
        <v>0</v>
      </c>
      <c r="M843" s="272"/>
      <c r="N843" s="62"/>
      <c r="O843" s="270">
        <f t="shared" si="172"/>
        <v>0</v>
      </c>
      <c r="P843" s="272"/>
      <c r="Q843" s="62"/>
      <c r="R843" s="271">
        <f t="shared" si="173"/>
        <v>0</v>
      </c>
      <c r="S843" s="272"/>
      <c r="T843" s="62"/>
      <c r="U843" s="270">
        <f t="shared" si="174"/>
        <v>0</v>
      </c>
      <c r="V843" s="272"/>
      <c r="W843" s="62"/>
      <c r="X843" s="270">
        <f t="shared" si="175"/>
        <v>0</v>
      </c>
      <c r="Y843" s="270">
        <f t="shared" si="176"/>
        <v>0</v>
      </c>
      <c r="Z843" s="61"/>
      <c r="AA843" s="61"/>
      <c r="AB843" s="60" t="str">
        <f t="shared" si="177"/>
        <v/>
      </c>
      <c r="AC843" s="21" t="b">
        <f t="shared" si="178"/>
        <v>0</v>
      </c>
      <c r="AD843" s="21" t="b">
        <f t="shared" si="179"/>
        <v>0</v>
      </c>
      <c r="AE843" s="21" t="b">
        <f t="shared" si="180"/>
        <v>0</v>
      </c>
      <c r="AF843" s="21" t="b">
        <f ca="1">OR(AND($AC843,NOT($AD843)),AND($AC843,OR(AND($G843="",$H843&lt;&gt;""),AND($G843&lt;&gt;"",$H843=""),AND($J843="",$K843&lt;&gt;""),AND($J843&lt;&gt;"",$K843=""),AND($M843="",$N843&lt;&gt;""),AND($M843&lt;&gt;"",$N843=""),AND($P843="",$Q843&lt;&gt;""),AND($P843&lt;&gt;"",$Q843=""),AND($S843="",$T843&lt;&gt;""),AND($S843&lt;&gt;"",$T843=""),AND($V843="",$W843&lt;&gt;""),AND($V843&lt;&gt;"",$W843=""))),AND($C843&lt;&gt;"",$E843&lt;&gt;"",LEFT(TRIM($C843),1)&lt;&gt;LEFT(TRIM($E843),1)),IF(OR($E843="",$F843=""),FALSE(),IFERROR(COUNTIF(INDIRECT("UNITS_"&amp;SUBSTITUTE(LEFT($E843,FIND(" ",$E843&amp;" ")-1),".","_")),$F843)=0,TRUE())),AND($B843&lt;&gt;"",OR(ISNUMBER(SEARCH("outro",LOWER($B843))),ISNUMBER(SEARCH("divers",LOWER($B843))),ISNUMBER(SEARCH("etc",LOWER($B843))))),OR(AND(ISNUMBER(SEARCH("comunic",LOWER($B843))),LEFT($E843,3)&lt;&gt;"4.4"),AND(ISNUMBER(SEARCH("monitor",LOWER($B843))),NOT(OR(LEFT($E843,3)="1.5",LEFT($E843,3)="2.5")))),AND($B843&lt;&gt;"",OR(LEFT($C843,1)="1",LEFT($C843,1)="2"),$D843=""),AND($D843&lt;&gt;"",NOT(OR(LEFT($C843,1)="1",LEFT($C843,1)="2"))),AND($D843&lt;&gt;"",COUNTIF(' PROJETO'!$B$14:$B$16,$D843)=0),IF($D843="",FALSE(),IF(COUNTIF(' PROJETO'!$B$14:$B$16,$D843)=0,FALSE(),IFERROR(INDEX(' PROJETO'!$C$14:$C$16,MATCH($D843,' PROJETO'!$B$14:$B$16,0))&lt;&gt;"Sim",FALSE()))))</f>
        <v>0</v>
      </c>
      <c r="AG843" s="21" t="b">
        <f>AND($AC843,$Y843&gt;'CONFG.  LISTAS'!$F$4,$Z843="",$AA843="")</f>
        <v>0</v>
      </c>
      <c r="AH843" s="21" t="str">
        <f t="shared" si="181"/>
        <v/>
      </c>
      <c r="AI843" s="43" t="str">
        <f ca="1">IF(NOT($AC843),"",IF(OR($B843="",$C843="",$E843="",$F843=""),"Preencha descrição, categoria, tipo e unidade.",IF(AND($B843&lt;&gt;"",OR(LEFT($C843,1)="1",LEFT($C843,1)="2"),$D843=""),"Informe a prática de restauração para itens diretos.",IF(AND($D843&lt;&gt;"",NOT(OR(LEFT($C843,1)="1",LEFT($C843,1)="2"))),"Custos indiretos não devem pertencer a uma prática específica.",IF(AND($D843&lt;&gt;"",COUNTIF(' PROJETO'!$B$14:$B$16,$D843)=0),"Prática de restauração inválida ou não cadastrada.",IF(IF($D843="",FALSE(),IF(COUNTIF(' PROJETO'!$B$14:$B$16,$D843)=0,FALSE(),IFERROR(INDEX(' PROJETO'!$C$14:$C$16,MATCH($D843,' PROJETO'!$B$14:$B$16,0))&lt;&gt;"Sim",FALSE()))),"A prática informada no item não foi selecionada na aba Projeto.",IF(AND(MAX($I843,$L843,$O843,$R843,$U843,$X843)&gt;'CONFG.  LISTAS'!$F$4,NOT(OR($Z843&lt;&gt;"",$AA843&lt;&gt;""))),"Memorial de cálculo ou anexo obrigatório não informado para item acima do limite.",IF(OR(AND($G843&lt;&gt;"",$H843&lt;&gt;"",OR($G843&lt;=0,$H843&lt;=0)),AND($J843&lt;&gt;"",$K843&lt;&gt;"",OR($J843&lt;=0,$K843&lt;=0)),AND($M843&lt;&gt;"",$N843&lt;&gt;"",OR($M843&lt;=0,$N843&lt;=0)),AND($P843&lt;&gt;"",$Q843&lt;&gt;"",OR($P843&lt;=0,$Q843&lt;=0)),AND($S843&lt;&gt;"",$T843&lt;&gt;"",OR($S843&lt;=0,$T843&lt;=0)),AND($V843&lt;&gt;"",$W843&lt;&gt;"",OR($V843&lt;=0,$W843&lt;=0))),"Revise os valores informados: valor unitário e quantidade devem ser maiores que zero.",IF(OR(AND($G843="",$H843&lt;&gt;""),AND($G843&lt;&gt;"",$H843=""),AND($J843="",$K843&lt;&gt;""),AND($J843&lt;&gt;"",$K843=""),AND($M843="",$N843&lt;&gt;""),AND($M843&lt;&gt;"",$N843=""),AND($P843="",$Q843&lt;&gt;""),AND($P843&lt;&gt;"",$Q843=""),AND($S843="",$T843&lt;&gt;""),AND($S843&lt;&gt;"",$T843=""),AND($V843="",$W843&lt;&gt;""),AND($V843&lt;&gt;"",$W843="")),"Há ano preenchido parcialmente: "&amp;TRIM(IF(AND($G843="",$H843&lt;&gt;""),"Ano 1 (falta valor unitário); ","")&amp;IF(AND($G843&lt;&gt;"",$H843=""),"Ano 1 (falta quantidade); ","")&amp;IF(AND($J843="",$K843&lt;&gt;""),"Ano 2 (falta valor unitário); ","")&amp;IF(AND($J843&lt;&gt;"",$K843=""),"Ano 2 (falta quantidade); ","")&amp;IF(AND($M843="",$N843&lt;&gt;""),"Ano 3 (falta valor unitário); ","")&amp;IF(AND($M843&lt;&gt;"",$N843=""),"Ano 3 (falta quantidade); ","")&amp;IF(AND($P843="",$Q843&lt;&gt;""),"Ano 4 (falta valor unitário); ","")&amp;IF(AND($P843&lt;&gt;"",$Q843=""),"Ano 4 (falta quantidade); ","")&amp;IF(AND($S843="",$T843&lt;&gt;""),"Ano 5 (falta valor unitário); ","")&amp;IF(AND($S843&lt;&gt;"",$T843=""),"Ano 5 (falta quantidade); ","")&amp;IF(AND($V843="",$W843&lt;&gt;""),"Ano 6 (falta valor unitário); ","")&amp;IF(AND($V843&lt;&gt;"",$W843=""),"Ano 6 (falta quantidade); ","")), IF(NOT(OR(AND($G843&lt;&gt;"",$H843&lt;&gt;""),AND($J843&lt;&gt;"",$K843&lt;&gt;""),AND($M843&lt;&gt;"",$N843&lt;&gt;""),AND($P843&lt;&gt;"",$Q843&lt;&gt;""),AND($S843&lt;&gt;"",$T843&lt;&gt;""),AND($V843&lt;&gt;"",$W843&lt;&gt;""))),"Informe pelo menos um ano completo com valor unitário e quantidade.",IF(AND($C843&lt;&gt;"",$E843&lt;&gt;"",LEFT(TRIM($C843),1)&lt;&gt;LEFT(TRIM($E843),1)),"Categoria e tipo estão incompatíveis.",IF(IF(OR($E843="",$F843=""),FALSE(),IFERROR(COUNTIF(INDIRECT("UNITS_"&amp;SUBSTITUTE(LEFT($E843,FIND(" ",$E843&amp;" ")-1),".","_")),$F843)=0,TRUE())),"Unidade incompatível com o tipo selecionado.",IF(OR(AND(ISNUMBER(SEARCH("comunic",LOWER($B843))),LEFT($E843,3)&lt;&gt;"4.4"),AND(ISNUMBER(SEARCH("monitor",LOWER($B843))),NOT(OR(LEFT($E843,3)="1.5",LEFT($E843,3)="2.5")))),"Revise a classificação do item conforme as regras de preenchimento.",IF(AND($B843&lt;&gt;"",OR(ISNUMBER(SEARCH("outro",LOWER($B843))),ISNUMBER(SEARCH("divers",LOWER($B843))),ISNUMBER(SEARCH("kit",LOWER($B843))),ISNUMBER(SEARCH("ferrament",LOWER($B843))),ISNUMBER(SEARCH("epi",LOWER($B843)))),NOT(OR($Z843&lt;&gt;"",$AA843&lt;&gt;""))),"Descrição muito genérica: detalhe melhor o item e registre o racional no memorial ou em anexo.",IF(AND($Y843=0,$B843&lt;&gt;"",OR($G843&lt;&gt;"",$H843&lt;&gt;"",$J843&lt;&gt;"",$K843&lt;&gt;"",$M843&lt;&gt;"",$N843&lt;&gt;"",$P843&lt;&gt;"",$Q843&lt;&gt;"",$S843&lt;&gt;"",$T843&lt;&gt;"",$V843&lt;&gt;"",$W843&lt;&gt;"")),"O item possui dados lançados, mas o total está zerado. Revise os valores informados.","")))))))))))))))</f>
        <v/>
      </c>
    </row>
    <row r="844" spans="1:35" ht="14.25" customHeight="1" x14ac:dyDescent="0.25">
      <c r="A844" s="57" t="str">
        <f t="shared" si="169"/>
        <v/>
      </c>
      <c r="B844" s="58"/>
      <c r="C844" s="58"/>
      <c r="D844" s="58"/>
      <c r="E844" s="58"/>
      <c r="F844" s="58"/>
      <c r="G844" s="269"/>
      <c r="H844" s="59"/>
      <c r="I844" s="273">
        <f t="shared" si="170"/>
        <v>0</v>
      </c>
      <c r="J844" s="269"/>
      <c r="K844" s="59"/>
      <c r="L844" s="270">
        <f t="shared" si="171"/>
        <v>0</v>
      </c>
      <c r="M844" s="269"/>
      <c r="N844" s="59"/>
      <c r="O844" s="270">
        <f t="shared" si="172"/>
        <v>0</v>
      </c>
      <c r="P844" s="269"/>
      <c r="Q844" s="59"/>
      <c r="R844" s="271">
        <f t="shared" si="173"/>
        <v>0</v>
      </c>
      <c r="S844" s="269"/>
      <c r="T844" s="59"/>
      <c r="U844" s="270">
        <f t="shared" si="174"/>
        <v>0</v>
      </c>
      <c r="V844" s="269"/>
      <c r="W844" s="59"/>
      <c r="X844" s="270">
        <f t="shared" si="175"/>
        <v>0</v>
      </c>
      <c r="Y844" s="270">
        <f t="shared" si="176"/>
        <v>0</v>
      </c>
      <c r="Z844" s="58"/>
      <c r="AA844" s="58"/>
      <c r="AB844" s="60" t="str">
        <f t="shared" si="177"/>
        <v/>
      </c>
      <c r="AC844" s="21" t="b">
        <f t="shared" si="178"/>
        <v>0</v>
      </c>
      <c r="AD844" s="21" t="b">
        <f t="shared" si="179"/>
        <v>0</v>
      </c>
      <c r="AE844" s="21" t="b">
        <f t="shared" si="180"/>
        <v>0</v>
      </c>
      <c r="AF844" s="21" t="b">
        <f ca="1">OR(AND($AC844,NOT($AD844)),AND($AC844,OR(AND($G844="",$H844&lt;&gt;""),AND($G844&lt;&gt;"",$H844=""),AND($J844="",$K844&lt;&gt;""),AND($J844&lt;&gt;"",$K844=""),AND($M844="",$N844&lt;&gt;""),AND($M844&lt;&gt;"",$N844=""),AND($P844="",$Q844&lt;&gt;""),AND($P844&lt;&gt;"",$Q844=""),AND($S844="",$T844&lt;&gt;""),AND($S844&lt;&gt;"",$T844=""),AND($V844="",$W844&lt;&gt;""),AND($V844&lt;&gt;"",$W844=""))),AND($C844&lt;&gt;"",$E844&lt;&gt;"",LEFT(TRIM($C844),1)&lt;&gt;LEFT(TRIM($E844),1)),IF(OR($E844="",$F844=""),FALSE(),IFERROR(COUNTIF(INDIRECT("UNITS_"&amp;SUBSTITUTE(LEFT($E844,FIND(" ",$E844&amp;" ")-1),".","_")),$F844)=0,TRUE())),AND($B844&lt;&gt;"",OR(ISNUMBER(SEARCH("outro",LOWER($B844))),ISNUMBER(SEARCH("divers",LOWER($B844))),ISNUMBER(SEARCH("etc",LOWER($B844))))),OR(AND(ISNUMBER(SEARCH("comunic",LOWER($B844))),LEFT($E844,3)&lt;&gt;"4.4"),AND(ISNUMBER(SEARCH("monitor",LOWER($B844))),NOT(OR(LEFT($E844,3)="1.5",LEFT($E844,3)="2.5")))),AND($B844&lt;&gt;"",OR(LEFT($C844,1)="1",LEFT($C844,1)="2"),$D844=""),AND($D844&lt;&gt;"",NOT(OR(LEFT($C844,1)="1",LEFT($C844,1)="2"))),AND($D844&lt;&gt;"",COUNTIF(' PROJETO'!$B$14:$B$16,$D844)=0),IF($D844="",FALSE(),IF(COUNTIF(' PROJETO'!$B$14:$B$16,$D844)=0,FALSE(),IFERROR(INDEX(' PROJETO'!$C$14:$C$16,MATCH($D844,' PROJETO'!$B$14:$B$16,0))&lt;&gt;"Sim",FALSE()))))</f>
        <v>0</v>
      </c>
      <c r="AG844" s="21" t="b">
        <f>AND($AC844,$Y844&gt;'CONFG.  LISTAS'!$F$4,$Z844="",$AA844="")</f>
        <v>0</v>
      </c>
      <c r="AH844" s="21" t="str">
        <f t="shared" si="181"/>
        <v/>
      </c>
      <c r="AI844" s="43" t="str">
        <f ca="1">IF(NOT($AC844),"",IF(OR($B844="",$C844="",$E844="",$F844=""),"Preencha descrição, categoria, tipo e unidade.",IF(AND($B844&lt;&gt;"",OR(LEFT($C844,1)="1",LEFT($C844,1)="2"),$D844=""),"Informe a prática de restauração para itens diretos.",IF(AND($D844&lt;&gt;"",NOT(OR(LEFT($C844,1)="1",LEFT($C844,1)="2"))),"Custos indiretos não devem pertencer a uma prática específica.",IF(AND($D844&lt;&gt;"",COUNTIF(' PROJETO'!$B$14:$B$16,$D844)=0),"Prática de restauração inválida ou não cadastrada.",IF(IF($D844="",FALSE(),IF(COUNTIF(' PROJETO'!$B$14:$B$16,$D844)=0,FALSE(),IFERROR(INDEX(' PROJETO'!$C$14:$C$16,MATCH($D844,' PROJETO'!$B$14:$B$16,0))&lt;&gt;"Sim",FALSE()))),"A prática informada no item não foi selecionada na aba Projeto.",IF(AND(MAX($I844,$L844,$O844,$R844,$U844,$X844)&gt;'CONFG.  LISTAS'!$F$4,NOT(OR($Z844&lt;&gt;"",$AA844&lt;&gt;""))),"Memorial de cálculo ou anexo obrigatório não informado para item acima do limite.",IF(OR(AND($G844&lt;&gt;"",$H844&lt;&gt;"",OR($G844&lt;=0,$H844&lt;=0)),AND($J844&lt;&gt;"",$K844&lt;&gt;"",OR($J844&lt;=0,$K844&lt;=0)),AND($M844&lt;&gt;"",$N844&lt;&gt;"",OR($M844&lt;=0,$N844&lt;=0)),AND($P844&lt;&gt;"",$Q844&lt;&gt;"",OR($P844&lt;=0,$Q844&lt;=0)),AND($S844&lt;&gt;"",$T844&lt;&gt;"",OR($S844&lt;=0,$T844&lt;=0)),AND($V844&lt;&gt;"",$W844&lt;&gt;"",OR($V844&lt;=0,$W844&lt;=0))),"Revise os valores informados: valor unitário e quantidade devem ser maiores que zero.",IF(OR(AND($G844="",$H844&lt;&gt;""),AND($G844&lt;&gt;"",$H844=""),AND($J844="",$K844&lt;&gt;""),AND($J844&lt;&gt;"",$K844=""),AND($M844="",$N844&lt;&gt;""),AND($M844&lt;&gt;"",$N844=""),AND($P844="",$Q844&lt;&gt;""),AND($P844&lt;&gt;"",$Q844=""),AND($S844="",$T844&lt;&gt;""),AND($S844&lt;&gt;"",$T844=""),AND($V844="",$W844&lt;&gt;""),AND($V844&lt;&gt;"",$W844="")),"Há ano preenchido parcialmente: "&amp;TRIM(IF(AND($G844="",$H844&lt;&gt;""),"Ano 1 (falta valor unitário); ","")&amp;IF(AND($G844&lt;&gt;"",$H844=""),"Ano 1 (falta quantidade); ","")&amp;IF(AND($J844="",$K844&lt;&gt;""),"Ano 2 (falta valor unitário); ","")&amp;IF(AND($J844&lt;&gt;"",$K844=""),"Ano 2 (falta quantidade); ","")&amp;IF(AND($M844="",$N844&lt;&gt;""),"Ano 3 (falta valor unitário); ","")&amp;IF(AND($M844&lt;&gt;"",$N844=""),"Ano 3 (falta quantidade); ","")&amp;IF(AND($P844="",$Q844&lt;&gt;""),"Ano 4 (falta valor unitário); ","")&amp;IF(AND($P844&lt;&gt;"",$Q844=""),"Ano 4 (falta quantidade); ","")&amp;IF(AND($S844="",$T844&lt;&gt;""),"Ano 5 (falta valor unitário); ","")&amp;IF(AND($S844&lt;&gt;"",$T844=""),"Ano 5 (falta quantidade); ","")&amp;IF(AND($V844="",$W844&lt;&gt;""),"Ano 6 (falta valor unitário); ","")&amp;IF(AND($V844&lt;&gt;"",$W844=""),"Ano 6 (falta quantidade); ","")), IF(NOT(OR(AND($G844&lt;&gt;"",$H844&lt;&gt;""),AND($J844&lt;&gt;"",$K844&lt;&gt;""),AND($M844&lt;&gt;"",$N844&lt;&gt;""),AND($P844&lt;&gt;"",$Q844&lt;&gt;""),AND($S844&lt;&gt;"",$T844&lt;&gt;""),AND($V844&lt;&gt;"",$W844&lt;&gt;""))),"Informe pelo menos um ano completo com valor unitário e quantidade.",IF(AND($C844&lt;&gt;"",$E844&lt;&gt;"",LEFT(TRIM($C844),1)&lt;&gt;LEFT(TRIM($E844),1)),"Categoria e tipo estão incompatíveis.",IF(IF(OR($E844="",$F844=""),FALSE(),IFERROR(COUNTIF(INDIRECT("UNITS_"&amp;SUBSTITUTE(LEFT($E844,FIND(" ",$E844&amp;" ")-1),".","_")),$F844)=0,TRUE())),"Unidade incompatível com o tipo selecionado.",IF(OR(AND(ISNUMBER(SEARCH("comunic",LOWER($B844))),LEFT($E844,3)&lt;&gt;"4.4"),AND(ISNUMBER(SEARCH("monitor",LOWER($B844))),NOT(OR(LEFT($E844,3)="1.5",LEFT($E844,3)="2.5")))),"Revise a classificação do item conforme as regras de preenchimento.",IF(AND($B844&lt;&gt;"",OR(ISNUMBER(SEARCH("outro",LOWER($B844))),ISNUMBER(SEARCH("divers",LOWER($B844))),ISNUMBER(SEARCH("kit",LOWER($B844))),ISNUMBER(SEARCH("ferrament",LOWER($B844))),ISNUMBER(SEARCH("epi",LOWER($B844)))),NOT(OR($Z844&lt;&gt;"",$AA844&lt;&gt;""))),"Descrição muito genérica: detalhe melhor o item e registre o racional no memorial ou em anexo.",IF(AND($Y844=0,$B844&lt;&gt;"",OR($G844&lt;&gt;"",$H844&lt;&gt;"",$J844&lt;&gt;"",$K844&lt;&gt;"",$M844&lt;&gt;"",$N844&lt;&gt;"",$P844&lt;&gt;"",$Q844&lt;&gt;"",$S844&lt;&gt;"",$T844&lt;&gt;"",$V844&lt;&gt;"",$W844&lt;&gt;"")),"O item possui dados lançados, mas o total está zerado. Revise os valores informados.","")))))))))))))))</f>
        <v/>
      </c>
    </row>
    <row r="845" spans="1:35" ht="14.25" customHeight="1" x14ac:dyDescent="0.25">
      <c r="A845" s="57" t="str">
        <f t="shared" si="169"/>
        <v/>
      </c>
      <c r="B845" s="61"/>
      <c r="C845" s="61"/>
      <c r="D845" s="58"/>
      <c r="E845" s="61"/>
      <c r="F845" s="61"/>
      <c r="G845" s="272"/>
      <c r="H845" s="62"/>
      <c r="I845" s="273">
        <f t="shared" si="170"/>
        <v>0</v>
      </c>
      <c r="J845" s="272"/>
      <c r="K845" s="62"/>
      <c r="L845" s="270">
        <f t="shared" si="171"/>
        <v>0</v>
      </c>
      <c r="M845" s="272"/>
      <c r="N845" s="62"/>
      <c r="O845" s="270">
        <f t="shared" si="172"/>
        <v>0</v>
      </c>
      <c r="P845" s="272"/>
      <c r="Q845" s="62"/>
      <c r="R845" s="271">
        <f t="shared" si="173"/>
        <v>0</v>
      </c>
      <c r="S845" s="272"/>
      <c r="T845" s="62"/>
      <c r="U845" s="270">
        <f t="shared" si="174"/>
        <v>0</v>
      </c>
      <c r="V845" s="272"/>
      <c r="W845" s="62"/>
      <c r="X845" s="270">
        <f t="shared" si="175"/>
        <v>0</v>
      </c>
      <c r="Y845" s="270">
        <f t="shared" si="176"/>
        <v>0</v>
      </c>
      <c r="Z845" s="61"/>
      <c r="AA845" s="61"/>
      <c r="AB845" s="60" t="str">
        <f t="shared" si="177"/>
        <v/>
      </c>
      <c r="AC845" s="21" t="b">
        <f t="shared" si="178"/>
        <v>0</v>
      </c>
      <c r="AD845" s="21" t="b">
        <f t="shared" si="179"/>
        <v>0</v>
      </c>
      <c r="AE845" s="21" t="b">
        <f t="shared" si="180"/>
        <v>0</v>
      </c>
      <c r="AF845" s="21" t="b">
        <f ca="1">OR(AND($AC845,NOT($AD845)),AND($AC845,OR(AND($G845="",$H845&lt;&gt;""),AND($G845&lt;&gt;"",$H845=""),AND($J845="",$K845&lt;&gt;""),AND($J845&lt;&gt;"",$K845=""),AND($M845="",$N845&lt;&gt;""),AND($M845&lt;&gt;"",$N845=""),AND($P845="",$Q845&lt;&gt;""),AND($P845&lt;&gt;"",$Q845=""),AND($S845="",$T845&lt;&gt;""),AND($S845&lt;&gt;"",$T845=""),AND($V845="",$W845&lt;&gt;""),AND($V845&lt;&gt;"",$W845=""))),AND($C845&lt;&gt;"",$E845&lt;&gt;"",LEFT(TRIM($C845),1)&lt;&gt;LEFT(TRIM($E845),1)),IF(OR($E845="",$F845=""),FALSE(),IFERROR(COUNTIF(INDIRECT("UNITS_"&amp;SUBSTITUTE(LEFT($E845,FIND(" ",$E845&amp;" ")-1),".","_")),$F845)=0,TRUE())),AND($B845&lt;&gt;"",OR(ISNUMBER(SEARCH("outro",LOWER($B845))),ISNUMBER(SEARCH("divers",LOWER($B845))),ISNUMBER(SEARCH("etc",LOWER($B845))))),OR(AND(ISNUMBER(SEARCH("comunic",LOWER($B845))),LEFT($E845,3)&lt;&gt;"4.4"),AND(ISNUMBER(SEARCH("monitor",LOWER($B845))),NOT(OR(LEFT($E845,3)="1.5",LEFT($E845,3)="2.5")))),AND($B845&lt;&gt;"",OR(LEFT($C845,1)="1",LEFT($C845,1)="2"),$D845=""),AND($D845&lt;&gt;"",NOT(OR(LEFT($C845,1)="1",LEFT($C845,1)="2"))),AND($D845&lt;&gt;"",COUNTIF(' PROJETO'!$B$14:$B$16,$D845)=0),IF($D845="",FALSE(),IF(COUNTIF(' PROJETO'!$B$14:$B$16,$D845)=0,FALSE(),IFERROR(INDEX(' PROJETO'!$C$14:$C$16,MATCH($D845,' PROJETO'!$B$14:$B$16,0))&lt;&gt;"Sim",FALSE()))))</f>
        <v>0</v>
      </c>
      <c r="AG845" s="21" t="b">
        <f>AND($AC845,$Y845&gt;'CONFG.  LISTAS'!$F$4,$Z845="",$AA845="")</f>
        <v>0</v>
      </c>
      <c r="AH845" s="21" t="str">
        <f t="shared" si="181"/>
        <v/>
      </c>
      <c r="AI845" s="43" t="str">
        <f ca="1">IF(NOT($AC845),"",IF(OR($B845="",$C845="",$E845="",$F845=""),"Preencha descrição, categoria, tipo e unidade.",IF(AND($B845&lt;&gt;"",OR(LEFT($C845,1)="1",LEFT($C845,1)="2"),$D845=""),"Informe a prática de restauração para itens diretos.",IF(AND($D845&lt;&gt;"",NOT(OR(LEFT($C845,1)="1",LEFT($C845,1)="2"))),"Custos indiretos não devem pertencer a uma prática específica.",IF(AND($D845&lt;&gt;"",COUNTIF(' PROJETO'!$B$14:$B$16,$D845)=0),"Prática de restauração inválida ou não cadastrada.",IF(IF($D845="",FALSE(),IF(COUNTIF(' PROJETO'!$B$14:$B$16,$D845)=0,FALSE(),IFERROR(INDEX(' PROJETO'!$C$14:$C$16,MATCH($D845,' PROJETO'!$B$14:$B$16,0))&lt;&gt;"Sim",FALSE()))),"A prática informada no item não foi selecionada na aba Projeto.",IF(AND(MAX($I845,$L845,$O845,$R845,$U845,$X845)&gt;'CONFG.  LISTAS'!$F$4,NOT(OR($Z845&lt;&gt;"",$AA845&lt;&gt;""))),"Memorial de cálculo ou anexo obrigatório não informado para item acima do limite.",IF(OR(AND($G845&lt;&gt;"",$H845&lt;&gt;"",OR($G845&lt;=0,$H845&lt;=0)),AND($J845&lt;&gt;"",$K845&lt;&gt;"",OR($J845&lt;=0,$K845&lt;=0)),AND($M845&lt;&gt;"",$N845&lt;&gt;"",OR($M845&lt;=0,$N845&lt;=0)),AND($P845&lt;&gt;"",$Q845&lt;&gt;"",OR($P845&lt;=0,$Q845&lt;=0)),AND($S845&lt;&gt;"",$T845&lt;&gt;"",OR($S845&lt;=0,$T845&lt;=0)),AND($V845&lt;&gt;"",$W845&lt;&gt;"",OR($V845&lt;=0,$W845&lt;=0))),"Revise os valores informados: valor unitário e quantidade devem ser maiores que zero.",IF(OR(AND($G845="",$H845&lt;&gt;""),AND($G845&lt;&gt;"",$H845=""),AND($J845="",$K845&lt;&gt;""),AND($J845&lt;&gt;"",$K845=""),AND($M845="",$N845&lt;&gt;""),AND($M845&lt;&gt;"",$N845=""),AND($P845="",$Q845&lt;&gt;""),AND($P845&lt;&gt;"",$Q845=""),AND($S845="",$T845&lt;&gt;""),AND($S845&lt;&gt;"",$T845=""),AND($V845="",$W845&lt;&gt;""),AND($V845&lt;&gt;"",$W845="")),"Há ano preenchido parcialmente: "&amp;TRIM(IF(AND($G845="",$H845&lt;&gt;""),"Ano 1 (falta valor unitário); ","")&amp;IF(AND($G845&lt;&gt;"",$H845=""),"Ano 1 (falta quantidade); ","")&amp;IF(AND($J845="",$K845&lt;&gt;""),"Ano 2 (falta valor unitário); ","")&amp;IF(AND($J845&lt;&gt;"",$K845=""),"Ano 2 (falta quantidade); ","")&amp;IF(AND($M845="",$N845&lt;&gt;""),"Ano 3 (falta valor unitário); ","")&amp;IF(AND($M845&lt;&gt;"",$N845=""),"Ano 3 (falta quantidade); ","")&amp;IF(AND($P845="",$Q845&lt;&gt;""),"Ano 4 (falta valor unitário); ","")&amp;IF(AND($P845&lt;&gt;"",$Q845=""),"Ano 4 (falta quantidade); ","")&amp;IF(AND($S845="",$T845&lt;&gt;""),"Ano 5 (falta valor unitário); ","")&amp;IF(AND($S845&lt;&gt;"",$T845=""),"Ano 5 (falta quantidade); ","")&amp;IF(AND($V845="",$W845&lt;&gt;""),"Ano 6 (falta valor unitário); ","")&amp;IF(AND($V845&lt;&gt;"",$W845=""),"Ano 6 (falta quantidade); ","")), IF(NOT(OR(AND($G845&lt;&gt;"",$H845&lt;&gt;""),AND($J845&lt;&gt;"",$K845&lt;&gt;""),AND($M845&lt;&gt;"",$N845&lt;&gt;""),AND($P845&lt;&gt;"",$Q845&lt;&gt;""),AND($S845&lt;&gt;"",$T845&lt;&gt;""),AND($V845&lt;&gt;"",$W845&lt;&gt;""))),"Informe pelo menos um ano completo com valor unitário e quantidade.",IF(AND($C845&lt;&gt;"",$E845&lt;&gt;"",LEFT(TRIM($C845),1)&lt;&gt;LEFT(TRIM($E845),1)),"Categoria e tipo estão incompatíveis.",IF(IF(OR($E845="",$F845=""),FALSE(),IFERROR(COUNTIF(INDIRECT("UNITS_"&amp;SUBSTITUTE(LEFT($E845,FIND(" ",$E845&amp;" ")-1),".","_")),$F845)=0,TRUE())),"Unidade incompatível com o tipo selecionado.",IF(OR(AND(ISNUMBER(SEARCH("comunic",LOWER($B845))),LEFT($E845,3)&lt;&gt;"4.4"),AND(ISNUMBER(SEARCH("monitor",LOWER($B845))),NOT(OR(LEFT($E845,3)="1.5",LEFT($E845,3)="2.5")))),"Revise a classificação do item conforme as regras de preenchimento.",IF(AND($B845&lt;&gt;"",OR(ISNUMBER(SEARCH("outro",LOWER($B845))),ISNUMBER(SEARCH("divers",LOWER($B845))),ISNUMBER(SEARCH("kit",LOWER($B845))),ISNUMBER(SEARCH("ferrament",LOWER($B845))),ISNUMBER(SEARCH("epi",LOWER($B845)))),NOT(OR($Z845&lt;&gt;"",$AA845&lt;&gt;""))),"Descrição muito genérica: detalhe melhor o item e registre o racional no memorial ou em anexo.",IF(AND($Y845=0,$B845&lt;&gt;"",OR($G845&lt;&gt;"",$H845&lt;&gt;"",$J845&lt;&gt;"",$K845&lt;&gt;"",$M845&lt;&gt;"",$N845&lt;&gt;"",$P845&lt;&gt;"",$Q845&lt;&gt;"",$S845&lt;&gt;"",$T845&lt;&gt;"",$V845&lt;&gt;"",$W845&lt;&gt;"")),"O item possui dados lançados, mas o total está zerado. Revise os valores informados.","")))))))))))))))</f>
        <v/>
      </c>
    </row>
    <row r="846" spans="1:35" ht="14.25" customHeight="1" x14ac:dyDescent="0.25">
      <c r="A846" s="57" t="str">
        <f t="shared" si="169"/>
        <v/>
      </c>
      <c r="B846" s="58"/>
      <c r="C846" s="58"/>
      <c r="D846" s="58"/>
      <c r="E846" s="58"/>
      <c r="F846" s="58"/>
      <c r="G846" s="269"/>
      <c r="H846" s="59"/>
      <c r="I846" s="273">
        <f t="shared" si="170"/>
        <v>0</v>
      </c>
      <c r="J846" s="269"/>
      <c r="K846" s="59"/>
      <c r="L846" s="270">
        <f t="shared" si="171"/>
        <v>0</v>
      </c>
      <c r="M846" s="269"/>
      <c r="N846" s="59"/>
      <c r="O846" s="270">
        <f t="shared" si="172"/>
        <v>0</v>
      </c>
      <c r="P846" s="269"/>
      <c r="Q846" s="59"/>
      <c r="R846" s="271">
        <f t="shared" si="173"/>
        <v>0</v>
      </c>
      <c r="S846" s="269"/>
      <c r="T846" s="59"/>
      <c r="U846" s="270">
        <f t="shared" si="174"/>
        <v>0</v>
      </c>
      <c r="V846" s="269"/>
      <c r="W846" s="59"/>
      <c r="X846" s="270">
        <f t="shared" si="175"/>
        <v>0</v>
      </c>
      <c r="Y846" s="270">
        <f t="shared" si="176"/>
        <v>0</v>
      </c>
      <c r="Z846" s="58"/>
      <c r="AA846" s="58"/>
      <c r="AB846" s="60" t="str">
        <f t="shared" si="177"/>
        <v/>
      </c>
      <c r="AC846" s="21" t="b">
        <f t="shared" si="178"/>
        <v>0</v>
      </c>
      <c r="AD846" s="21" t="b">
        <f t="shared" si="179"/>
        <v>0</v>
      </c>
      <c r="AE846" s="21" t="b">
        <f t="shared" si="180"/>
        <v>0</v>
      </c>
      <c r="AF846" s="21" t="b">
        <f ca="1">OR(AND($AC846,NOT($AD846)),AND($AC846,OR(AND($G846="",$H846&lt;&gt;""),AND($G846&lt;&gt;"",$H846=""),AND($J846="",$K846&lt;&gt;""),AND($J846&lt;&gt;"",$K846=""),AND($M846="",$N846&lt;&gt;""),AND($M846&lt;&gt;"",$N846=""),AND($P846="",$Q846&lt;&gt;""),AND($P846&lt;&gt;"",$Q846=""),AND($S846="",$T846&lt;&gt;""),AND($S846&lt;&gt;"",$T846=""),AND($V846="",$W846&lt;&gt;""),AND($V846&lt;&gt;"",$W846=""))),AND($C846&lt;&gt;"",$E846&lt;&gt;"",LEFT(TRIM($C846),1)&lt;&gt;LEFT(TRIM($E846),1)),IF(OR($E846="",$F846=""),FALSE(),IFERROR(COUNTIF(INDIRECT("UNITS_"&amp;SUBSTITUTE(LEFT($E846,FIND(" ",$E846&amp;" ")-1),".","_")),$F846)=0,TRUE())),AND($B846&lt;&gt;"",OR(ISNUMBER(SEARCH("outro",LOWER($B846))),ISNUMBER(SEARCH("divers",LOWER($B846))),ISNUMBER(SEARCH("etc",LOWER($B846))))),OR(AND(ISNUMBER(SEARCH("comunic",LOWER($B846))),LEFT($E846,3)&lt;&gt;"4.4"),AND(ISNUMBER(SEARCH("monitor",LOWER($B846))),NOT(OR(LEFT($E846,3)="1.5",LEFT($E846,3)="2.5")))),AND($B846&lt;&gt;"",OR(LEFT($C846,1)="1",LEFT($C846,1)="2"),$D846=""),AND($D846&lt;&gt;"",NOT(OR(LEFT($C846,1)="1",LEFT($C846,1)="2"))),AND($D846&lt;&gt;"",COUNTIF(' PROJETO'!$B$14:$B$16,$D846)=0),IF($D846="",FALSE(),IF(COUNTIF(' PROJETO'!$B$14:$B$16,$D846)=0,FALSE(),IFERROR(INDEX(' PROJETO'!$C$14:$C$16,MATCH($D846,' PROJETO'!$B$14:$B$16,0))&lt;&gt;"Sim",FALSE()))))</f>
        <v>0</v>
      </c>
      <c r="AG846" s="21" t="b">
        <f>AND($AC846,$Y846&gt;'CONFG.  LISTAS'!$F$4,$Z846="",$AA846="")</f>
        <v>0</v>
      </c>
      <c r="AH846" s="21" t="str">
        <f t="shared" si="181"/>
        <v/>
      </c>
      <c r="AI846" s="43" t="str">
        <f ca="1">IF(NOT($AC846),"",IF(OR($B846="",$C846="",$E846="",$F846=""),"Preencha descrição, categoria, tipo e unidade.",IF(AND($B846&lt;&gt;"",OR(LEFT($C846,1)="1",LEFT($C846,1)="2"),$D846=""),"Informe a prática de restauração para itens diretos.",IF(AND($D846&lt;&gt;"",NOT(OR(LEFT($C846,1)="1",LEFT($C846,1)="2"))),"Custos indiretos não devem pertencer a uma prática específica.",IF(AND($D846&lt;&gt;"",COUNTIF(' PROJETO'!$B$14:$B$16,$D846)=0),"Prática de restauração inválida ou não cadastrada.",IF(IF($D846="",FALSE(),IF(COUNTIF(' PROJETO'!$B$14:$B$16,$D846)=0,FALSE(),IFERROR(INDEX(' PROJETO'!$C$14:$C$16,MATCH($D846,' PROJETO'!$B$14:$B$16,0))&lt;&gt;"Sim",FALSE()))),"A prática informada no item não foi selecionada na aba Projeto.",IF(AND(MAX($I846,$L846,$O846,$R846,$U846,$X846)&gt;'CONFG.  LISTAS'!$F$4,NOT(OR($Z846&lt;&gt;"",$AA846&lt;&gt;""))),"Memorial de cálculo ou anexo obrigatório não informado para item acima do limite.",IF(OR(AND($G846&lt;&gt;"",$H846&lt;&gt;"",OR($G846&lt;=0,$H846&lt;=0)),AND($J846&lt;&gt;"",$K846&lt;&gt;"",OR($J846&lt;=0,$K846&lt;=0)),AND($M846&lt;&gt;"",$N846&lt;&gt;"",OR($M846&lt;=0,$N846&lt;=0)),AND($P846&lt;&gt;"",$Q846&lt;&gt;"",OR($P846&lt;=0,$Q846&lt;=0)),AND($S846&lt;&gt;"",$T846&lt;&gt;"",OR($S846&lt;=0,$T846&lt;=0)),AND($V846&lt;&gt;"",$W846&lt;&gt;"",OR($V846&lt;=0,$W846&lt;=0))),"Revise os valores informados: valor unitário e quantidade devem ser maiores que zero.",IF(OR(AND($G846="",$H846&lt;&gt;""),AND($G846&lt;&gt;"",$H846=""),AND($J846="",$K846&lt;&gt;""),AND($J846&lt;&gt;"",$K846=""),AND($M846="",$N846&lt;&gt;""),AND($M846&lt;&gt;"",$N846=""),AND($P846="",$Q846&lt;&gt;""),AND($P846&lt;&gt;"",$Q846=""),AND($S846="",$T846&lt;&gt;""),AND($S846&lt;&gt;"",$T846=""),AND($V846="",$W846&lt;&gt;""),AND($V846&lt;&gt;"",$W846="")),"Há ano preenchido parcialmente: "&amp;TRIM(IF(AND($G846="",$H846&lt;&gt;""),"Ano 1 (falta valor unitário); ","")&amp;IF(AND($G846&lt;&gt;"",$H846=""),"Ano 1 (falta quantidade); ","")&amp;IF(AND($J846="",$K846&lt;&gt;""),"Ano 2 (falta valor unitário); ","")&amp;IF(AND($J846&lt;&gt;"",$K846=""),"Ano 2 (falta quantidade); ","")&amp;IF(AND($M846="",$N846&lt;&gt;""),"Ano 3 (falta valor unitário); ","")&amp;IF(AND($M846&lt;&gt;"",$N846=""),"Ano 3 (falta quantidade); ","")&amp;IF(AND($P846="",$Q846&lt;&gt;""),"Ano 4 (falta valor unitário); ","")&amp;IF(AND($P846&lt;&gt;"",$Q846=""),"Ano 4 (falta quantidade); ","")&amp;IF(AND($S846="",$T846&lt;&gt;""),"Ano 5 (falta valor unitário); ","")&amp;IF(AND($S846&lt;&gt;"",$T846=""),"Ano 5 (falta quantidade); ","")&amp;IF(AND($V846="",$W846&lt;&gt;""),"Ano 6 (falta valor unitário); ","")&amp;IF(AND($V846&lt;&gt;"",$W846=""),"Ano 6 (falta quantidade); ","")), IF(NOT(OR(AND($G846&lt;&gt;"",$H846&lt;&gt;""),AND($J846&lt;&gt;"",$K846&lt;&gt;""),AND($M846&lt;&gt;"",$N846&lt;&gt;""),AND($P846&lt;&gt;"",$Q846&lt;&gt;""),AND($S846&lt;&gt;"",$T846&lt;&gt;""),AND($V846&lt;&gt;"",$W846&lt;&gt;""))),"Informe pelo menos um ano completo com valor unitário e quantidade.",IF(AND($C846&lt;&gt;"",$E846&lt;&gt;"",LEFT(TRIM($C846),1)&lt;&gt;LEFT(TRIM($E846),1)),"Categoria e tipo estão incompatíveis.",IF(IF(OR($E846="",$F846=""),FALSE(),IFERROR(COUNTIF(INDIRECT("UNITS_"&amp;SUBSTITUTE(LEFT($E846,FIND(" ",$E846&amp;" ")-1),".","_")),$F846)=0,TRUE())),"Unidade incompatível com o tipo selecionado.",IF(OR(AND(ISNUMBER(SEARCH("comunic",LOWER($B846))),LEFT($E846,3)&lt;&gt;"4.4"),AND(ISNUMBER(SEARCH("monitor",LOWER($B846))),NOT(OR(LEFT($E846,3)="1.5",LEFT($E846,3)="2.5")))),"Revise a classificação do item conforme as regras de preenchimento.",IF(AND($B846&lt;&gt;"",OR(ISNUMBER(SEARCH("outro",LOWER($B846))),ISNUMBER(SEARCH("divers",LOWER($B846))),ISNUMBER(SEARCH("kit",LOWER($B846))),ISNUMBER(SEARCH("ferrament",LOWER($B846))),ISNUMBER(SEARCH("epi",LOWER($B846)))),NOT(OR($Z846&lt;&gt;"",$AA846&lt;&gt;""))),"Descrição muito genérica: detalhe melhor o item e registre o racional no memorial ou em anexo.",IF(AND($Y846=0,$B846&lt;&gt;"",OR($G846&lt;&gt;"",$H846&lt;&gt;"",$J846&lt;&gt;"",$K846&lt;&gt;"",$M846&lt;&gt;"",$N846&lt;&gt;"",$P846&lt;&gt;"",$Q846&lt;&gt;"",$S846&lt;&gt;"",$T846&lt;&gt;"",$V846&lt;&gt;"",$W846&lt;&gt;"")),"O item possui dados lançados, mas o total está zerado. Revise os valores informados.","")))))))))))))))</f>
        <v/>
      </c>
    </row>
    <row r="847" spans="1:35" ht="14.25" customHeight="1" x14ac:dyDescent="0.25">
      <c r="A847" s="57" t="str">
        <f t="shared" si="169"/>
        <v/>
      </c>
      <c r="B847" s="61"/>
      <c r="C847" s="61"/>
      <c r="D847" s="58"/>
      <c r="E847" s="61"/>
      <c r="F847" s="61"/>
      <c r="G847" s="272"/>
      <c r="H847" s="62"/>
      <c r="I847" s="273">
        <f t="shared" si="170"/>
        <v>0</v>
      </c>
      <c r="J847" s="272"/>
      <c r="K847" s="62"/>
      <c r="L847" s="270">
        <f t="shared" si="171"/>
        <v>0</v>
      </c>
      <c r="M847" s="272"/>
      <c r="N847" s="62"/>
      <c r="O847" s="270">
        <f t="shared" si="172"/>
        <v>0</v>
      </c>
      <c r="P847" s="272"/>
      <c r="Q847" s="62"/>
      <c r="R847" s="271">
        <f t="shared" si="173"/>
        <v>0</v>
      </c>
      <c r="S847" s="272"/>
      <c r="T847" s="62"/>
      <c r="U847" s="270">
        <f t="shared" si="174"/>
        <v>0</v>
      </c>
      <c r="V847" s="272"/>
      <c r="W847" s="62"/>
      <c r="X847" s="270">
        <f t="shared" si="175"/>
        <v>0</v>
      </c>
      <c r="Y847" s="270">
        <f t="shared" si="176"/>
        <v>0</v>
      </c>
      <c r="Z847" s="61"/>
      <c r="AA847" s="61"/>
      <c r="AB847" s="60" t="str">
        <f t="shared" si="177"/>
        <v/>
      </c>
      <c r="AC847" s="21" t="b">
        <f t="shared" si="178"/>
        <v>0</v>
      </c>
      <c r="AD847" s="21" t="b">
        <f t="shared" si="179"/>
        <v>0</v>
      </c>
      <c r="AE847" s="21" t="b">
        <f t="shared" si="180"/>
        <v>0</v>
      </c>
      <c r="AF847" s="21" t="b">
        <f ca="1">OR(AND($AC847,NOT($AD847)),AND($AC847,OR(AND($G847="",$H847&lt;&gt;""),AND($G847&lt;&gt;"",$H847=""),AND($J847="",$K847&lt;&gt;""),AND($J847&lt;&gt;"",$K847=""),AND($M847="",$N847&lt;&gt;""),AND($M847&lt;&gt;"",$N847=""),AND($P847="",$Q847&lt;&gt;""),AND($P847&lt;&gt;"",$Q847=""),AND($S847="",$T847&lt;&gt;""),AND($S847&lt;&gt;"",$T847=""),AND($V847="",$W847&lt;&gt;""),AND($V847&lt;&gt;"",$W847=""))),AND($C847&lt;&gt;"",$E847&lt;&gt;"",LEFT(TRIM($C847),1)&lt;&gt;LEFT(TRIM($E847),1)),IF(OR($E847="",$F847=""),FALSE(),IFERROR(COUNTIF(INDIRECT("UNITS_"&amp;SUBSTITUTE(LEFT($E847,FIND(" ",$E847&amp;" ")-1),".","_")),$F847)=0,TRUE())),AND($B847&lt;&gt;"",OR(ISNUMBER(SEARCH("outro",LOWER($B847))),ISNUMBER(SEARCH("divers",LOWER($B847))),ISNUMBER(SEARCH("etc",LOWER($B847))))),OR(AND(ISNUMBER(SEARCH("comunic",LOWER($B847))),LEFT($E847,3)&lt;&gt;"4.4"),AND(ISNUMBER(SEARCH("monitor",LOWER($B847))),NOT(OR(LEFT($E847,3)="1.5",LEFT($E847,3)="2.5")))),AND($B847&lt;&gt;"",OR(LEFT($C847,1)="1",LEFT($C847,1)="2"),$D847=""),AND($D847&lt;&gt;"",NOT(OR(LEFT($C847,1)="1",LEFT($C847,1)="2"))),AND($D847&lt;&gt;"",COUNTIF(' PROJETO'!$B$14:$B$16,$D847)=0),IF($D847="",FALSE(),IF(COUNTIF(' PROJETO'!$B$14:$B$16,$D847)=0,FALSE(),IFERROR(INDEX(' PROJETO'!$C$14:$C$16,MATCH($D847,' PROJETO'!$B$14:$B$16,0))&lt;&gt;"Sim",FALSE()))))</f>
        <v>0</v>
      </c>
      <c r="AG847" s="21" t="b">
        <f>AND($AC847,$Y847&gt;'CONFG.  LISTAS'!$F$4,$Z847="",$AA847="")</f>
        <v>0</v>
      </c>
      <c r="AH847" s="21" t="str">
        <f t="shared" si="181"/>
        <v/>
      </c>
      <c r="AI847" s="43" t="str">
        <f ca="1">IF(NOT($AC847),"",IF(OR($B847="",$C847="",$E847="",$F847=""),"Preencha descrição, categoria, tipo e unidade.",IF(AND($B847&lt;&gt;"",OR(LEFT($C847,1)="1",LEFT($C847,1)="2"),$D847=""),"Informe a prática de restauração para itens diretos.",IF(AND($D847&lt;&gt;"",NOT(OR(LEFT($C847,1)="1",LEFT($C847,1)="2"))),"Custos indiretos não devem pertencer a uma prática específica.",IF(AND($D847&lt;&gt;"",COUNTIF(' PROJETO'!$B$14:$B$16,$D847)=0),"Prática de restauração inválida ou não cadastrada.",IF(IF($D847="",FALSE(),IF(COUNTIF(' PROJETO'!$B$14:$B$16,$D847)=0,FALSE(),IFERROR(INDEX(' PROJETO'!$C$14:$C$16,MATCH($D847,' PROJETO'!$B$14:$B$16,0))&lt;&gt;"Sim",FALSE()))),"A prática informada no item não foi selecionada na aba Projeto.",IF(AND(MAX($I847,$L847,$O847,$R847,$U847,$X847)&gt;'CONFG.  LISTAS'!$F$4,NOT(OR($Z847&lt;&gt;"",$AA847&lt;&gt;""))),"Memorial de cálculo ou anexo obrigatório não informado para item acima do limite.",IF(OR(AND($G847&lt;&gt;"",$H847&lt;&gt;"",OR($G847&lt;=0,$H847&lt;=0)),AND($J847&lt;&gt;"",$K847&lt;&gt;"",OR($J847&lt;=0,$K847&lt;=0)),AND($M847&lt;&gt;"",$N847&lt;&gt;"",OR($M847&lt;=0,$N847&lt;=0)),AND($P847&lt;&gt;"",$Q847&lt;&gt;"",OR($P847&lt;=0,$Q847&lt;=0)),AND($S847&lt;&gt;"",$T847&lt;&gt;"",OR($S847&lt;=0,$T847&lt;=0)),AND($V847&lt;&gt;"",$W847&lt;&gt;"",OR($V847&lt;=0,$W847&lt;=0))),"Revise os valores informados: valor unitário e quantidade devem ser maiores que zero.",IF(OR(AND($G847="",$H847&lt;&gt;""),AND($G847&lt;&gt;"",$H847=""),AND($J847="",$K847&lt;&gt;""),AND($J847&lt;&gt;"",$K847=""),AND($M847="",$N847&lt;&gt;""),AND($M847&lt;&gt;"",$N847=""),AND($P847="",$Q847&lt;&gt;""),AND($P847&lt;&gt;"",$Q847=""),AND($S847="",$T847&lt;&gt;""),AND($S847&lt;&gt;"",$T847=""),AND($V847="",$W847&lt;&gt;""),AND($V847&lt;&gt;"",$W847="")),"Há ano preenchido parcialmente: "&amp;TRIM(IF(AND($G847="",$H847&lt;&gt;""),"Ano 1 (falta valor unitário); ","")&amp;IF(AND($G847&lt;&gt;"",$H847=""),"Ano 1 (falta quantidade); ","")&amp;IF(AND($J847="",$K847&lt;&gt;""),"Ano 2 (falta valor unitário); ","")&amp;IF(AND($J847&lt;&gt;"",$K847=""),"Ano 2 (falta quantidade); ","")&amp;IF(AND($M847="",$N847&lt;&gt;""),"Ano 3 (falta valor unitário); ","")&amp;IF(AND($M847&lt;&gt;"",$N847=""),"Ano 3 (falta quantidade); ","")&amp;IF(AND($P847="",$Q847&lt;&gt;""),"Ano 4 (falta valor unitário); ","")&amp;IF(AND($P847&lt;&gt;"",$Q847=""),"Ano 4 (falta quantidade); ","")&amp;IF(AND($S847="",$T847&lt;&gt;""),"Ano 5 (falta valor unitário); ","")&amp;IF(AND($S847&lt;&gt;"",$T847=""),"Ano 5 (falta quantidade); ","")&amp;IF(AND($V847="",$W847&lt;&gt;""),"Ano 6 (falta valor unitário); ","")&amp;IF(AND($V847&lt;&gt;"",$W847=""),"Ano 6 (falta quantidade); ","")), IF(NOT(OR(AND($G847&lt;&gt;"",$H847&lt;&gt;""),AND($J847&lt;&gt;"",$K847&lt;&gt;""),AND($M847&lt;&gt;"",$N847&lt;&gt;""),AND($P847&lt;&gt;"",$Q847&lt;&gt;""),AND($S847&lt;&gt;"",$T847&lt;&gt;""),AND($V847&lt;&gt;"",$W847&lt;&gt;""))),"Informe pelo menos um ano completo com valor unitário e quantidade.",IF(AND($C847&lt;&gt;"",$E847&lt;&gt;"",LEFT(TRIM($C847),1)&lt;&gt;LEFT(TRIM($E847),1)),"Categoria e tipo estão incompatíveis.",IF(IF(OR($E847="",$F847=""),FALSE(),IFERROR(COUNTIF(INDIRECT("UNITS_"&amp;SUBSTITUTE(LEFT($E847,FIND(" ",$E847&amp;" ")-1),".","_")),$F847)=0,TRUE())),"Unidade incompatível com o tipo selecionado.",IF(OR(AND(ISNUMBER(SEARCH("comunic",LOWER($B847))),LEFT($E847,3)&lt;&gt;"4.4"),AND(ISNUMBER(SEARCH("monitor",LOWER($B847))),NOT(OR(LEFT($E847,3)="1.5",LEFT($E847,3)="2.5")))),"Revise a classificação do item conforme as regras de preenchimento.",IF(AND($B847&lt;&gt;"",OR(ISNUMBER(SEARCH("outro",LOWER($B847))),ISNUMBER(SEARCH("divers",LOWER($B847))),ISNUMBER(SEARCH("kit",LOWER($B847))),ISNUMBER(SEARCH("ferrament",LOWER($B847))),ISNUMBER(SEARCH("epi",LOWER($B847)))),NOT(OR($Z847&lt;&gt;"",$AA847&lt;&gt;""))),"Descrição muito genérica: detalhe melhor o item e registre o racional no memorial ou em anexo.",IF(AND($Y847=0,$B847&lt;&gt;"",OR($G847&lt;&gt;"",$H847&lt;&gt;"",$J847&lt;&gt;"",$K847&lt;&gt;"",$M847&lt;&gt;"",$N847&lt;&gt;"",$P847&lt;&gt;"",$Q847&lt;&gt;"",$S847&lt;&gt;"",$T847&lt;&gt;"",$V847&lt;&gt;"",$W847&lt;&gt;"")),"O item possui dados lançados, mas o total está zerado. Revise os valores informados.","")))))))))))))))</f>
        <v/>
      </c>
    </row>
    <row r="848" spans="1:35" ht="14.25" customHeight="1" x14ac:dyDescent="0.25">
      <c r="A848" s="57" t="str">
        <f t="shared" si="169"/>
        <v/>
      </c>
      <c r="B848" s="58"/>
      <c r="C848" s="58"/>
      <c r="D848" s="58"/>
      <c r="E848" s="58"/>
      <c r="F848" s="58"/>
      <c r="G848" s="269"/>
      <c r="H848" s="59"/>
      <c r="I848" s="273">
        <f t="shared" si="170"/>
        <v>0</v>
      </c>
      <c r="J848" s="269"/>
      <c r="K848" s="59"/>
      <c r="L848" s="270">
        <f t="shared" si="171"/>
        <v>0</v>
      </c>
      <c r="M848" s="269"/>
      <c r="N848" s="59"/>
      <c r="O848" s="270">
        <f t="shared" si="172"/>
        <v>0</v>
      </c>
      <c r="P848" s="269"/>
      <c r="Q848" s="59"/>
      <c r="R848" s="271">
        <f t="shared" si="173"/>
        <v>0</v>
      </c>
      <c r="S848" s="269"/>
      <c r="T848" s="59"/>
      <c r="U848" s="270">
        <f t="shared" si="174"/>
        <v>0</v>
      </c>
      <c r="V848" s="269"/>
      <c r="W848" s="59"/>
      <c r="X848" s="270">
        <f t="shared" si="175"/>
        <v>0</v>
      </c>
      <c r="Y848" s="270">
        <f t="shared" si="176"/>
        <v>0</v>
      </c>
      <c r="Z848" s="58"/>
      <c r="AA848" s="58"/>
      <c r="AB848" s="60" t="str">
        <f t="shared" si="177"/>
        <v/>
      </c>
      <c r="AC848" s="21" t="b">
        <f t="shared" si="178"/>
        <v>0</v>
      </c>
      <c r="AD848" s="21" t="b">
        <f t="shared" si="179"/>
        <v>0</v>
      </c>
      <c r="AE848" s="21" t="b">
        <f t="shared" si="180"/>
        <v>0</v>
      </c>
      <c r="AF848" s="21" t="b">
        <f ca="1">OR(AND($AC848,NOT($AD848)),AND($AC848,OR(AND($G848="",$H848&lt;&gt;""),AND($G848&lt;&gt;"",$H848=""),AND($J848="",$K848&lt;&gt;""),AND($J848&lt;&gt;"",$K848=""),AND($M848="",$N848&lt;&gt;""),AND($M848&lt;&gt;"",$N848=""),AND($P848="",$Q848&lt;&gt;""),AND($P848&lt;&gt;"",$Q848=""),AND($S848="",$T848&lt;&gt;""),AND($S848&lt;&gt;"",$T848=""),AND($V848="",$W848&lt;&gt;""),AND($V848&lt;&gt;"",$W848=""))),AND($C848&lt;&gt;"",$E848&lt;&gt;"",LEFT(TRIM($C848),1)&lt;&gt;LEFT(TRIM($E848),1)),IF(OR($E848="",$F848=""),FALSE(),IFERROR(COUNTIF(INDIRECT("UNITS_"&amp;SUBSTITUTE(LEFT($E848,FIND(" ",$E848&amp;" ")-1),".","_")),$F848)=0,TRUE())),AND($B848&lt;&gt;"",OR(ISNUMBER(SEARCH("outro",LOWER($B848))),ISNUMBER(SEARCH("divers",LOWER($B848))),ISNUMBER(SEARCH("etc",LOWER($B848))))),OR(AND(ISNUMBER(SEARCH("comunic",LOWER($B848))),LEFT($E848,3)&lt;&gt;"4.4"),AND(ISNUMBER(SEARCH("monitor",LOWER($B848))),NOT(OR(LEFT($E848,3)="1.5",LEFT($E848,3)="2.5")))),AND($B848&lt;&gt;"",OR(LEFT($C848,1)="1",LEFT($C848,1)="2"),$D848=""),AND($D848&lt;&gt;"",NOT(OR(LEFT($C848,1)="1",LEFT($C848,1)="2"))),AND($D848&lt;&gt;"",COUNTIF(' PROJETO'!$B$14:$B$16,$D848)=0),IF($D848="",FALSE(),IF(COUNTIF(' PROJETO'!$B$14:$B$16,$D848)=0,FALSE(),IFERROR(INDEX(' PROJETO'!$C$14:$C$16,MATCH($D848,' PROJETO'!$B$14:$B$16,0))&lt;&gt;"Sim",FALSE()))))</f>
        <v>0</v>
      </c>
      <c r="AG848" s="21" t="b">
        <f>AND($AC848,$Y848&gt;'CONFG.  LISTAS'!$F$4,$Z848="",$AA848="")</f>
        <v>0</v>
      </c>
      <c r="AH848" s="21" t="str">
        <f t="shared" si="181"/>
        <v/>
      </c>
      <c r="AI848" s="43" t="str">
        <f ca="1">IF(NOT($AC848),"",IF(OR($B848="",$C848="",$E848="",$F848=""),"Preencha descrição, categoria, tipo e unidade.",IF(AND($B848&lt;&gt;"",OR(LEFT($C848,1)="1",LEFT($C848,1)="2"),$D848=""),"Informe a prática de restauração para itens diretos.",IF(AND($D848&lt;&gt;"",NOT(OR(LEFT($C848,1)="1",LEFT($C848,1)="2"))),"Custos indiretos não devem pertencer a uma prática específica.",IF(AND($D848&lt;&gt;"",COUNTIF(' PROJETO'!$B$14:$B$16,$D848)=0),"Prática de restauração inválida ou não cadastrada.",IF(IF($D848="",FALSE(),IF(COUNTIF(' PROJETO'!$B$14:$B$16,$D848)=0,FALSE(),IFERROR(INDEX(' PROJETO'!$C$14:$C$16,MATCH($D848,' PROJETO'!$B$14:$B$16,0))&lt;&gt;"Sim",FALSE()))),"A prática informada no item não foi selecionada na aba Projeto.",IF(AND(MAX($I848,$L848,$O848,$R848,$U848,$X848)&gt;'CONFG.  LISTAS'!$F$4,NOT(OR($Z848&lt;&gt;"",$AA848&lt;&gt;""))),"Memorial de cálculo ou anexo obrigatório não informado para item acima do limite.",IF(OR(AND($G848&lt;&gt;"",$H848&lt;&gt;"",OR($G848&lt;=0,$H848&lt;=0)),AND($J848&lt;&gt;"",$K848&lt;&gt;"",OR($J848&lt;=0,$K848&lt;=0)),AND($M848&lt;&gt;"",$N848&lt;&gt;"",OR($M848&lt;=0,$N848&lt;=0)),AND($P848&lt;&gt;"",$Q848&lt;&gt;"",OR($P848&lt;=0,$Q848&lt;=0)),AND($S848&lt;&gt;"",$T848&lt;&gt;"",OR($S848&lt;=0,$T848&lt;=0)),AND($V848&lt;&gt;"",$W848&lt;&gt;"",OR($V848&lt;=0,$W848&lt;=0))),"Revise os valores informados: valor unitário e quantidade devem ser maiores que zero.",IF(OR(AND($G848="",$H848&lt;&gt;""),AND($G848&lt;&gt;"",$H848=""),AND($J848="",$K848&lt;&gt;""),AND($J848&lt;&gt;"",$K848=""),AND($M848="",$N848&lt;&gt;""),AND($M848&lt;&gt;"",$N848=""),AND($P848="",$Q848&lt;&gt;""),AND($P848&lt;&gt;"",$Q848=""),AND($S848="",$T848&lt;&gt;""),AND($S848&lt;&gt;"",$T848=""),AND($V848="",$W848&lt;&gt;""),AND($V848&lt;&gt;"",$W848="")),"Há ano preenchido parcialmente: "&amp;TRIM(IF(AND($G848="",$H848&lt;&gt;""),"Ano 1 (falta valor unitário); ","")&amp;IF(AND($G848&lt;&gt;"",$H848=""),"Ano 1 (falta quantidade); ","")&amp;IF(AND($J848="",$K848&lt;&gt;""),"Ano 2 (falta valor unitário); ","")&amp;IF(AND($J848&lt;&gt;"",$K848=""),"Ano 2 (falta quantidade); ","")&amp;IF(AND($M848="",$N848&lt;&gt;""),"Ano 3 (falta valor unitário); ","")&amp;IF(AND($M848&lt;&gt;"",$N848=""),"Ano 3 (falta quantidade); ","")&amp;IF(AND($P848="",$Q848&lt;&gt;""),"Ano 4 (falta valor unitário); ","")&amp;IF(AND($P848&lt;&gt;"",$Q848=""),"Ano 4 (falta quantidade); ","")&amp;IF(AND($S848="",$T848&lt;&gt;""),"Ano 5 (falta valor unitário); ","")&amp;IF(AND($S848&lt;&gt;"",$T848=""),"Ano 5 (falta quantidade); ","")&amp;IF(AND($V848="",$W848&lt;&gt;""),"Ano 6 (falta valor unitário); ","")&amp;IF(AND($V848&lt;&gt;"",$W848=""),"Ano 6 (falta quantidade); ","")), IF(NOT(OR(AND($G848&lt;&gt;"",$H848&lt;&gt;""),AND($J848&lt;&gt;"",$K848&lt;&gt;""),AND($M848&lt;&gt;"",$N848&lt;&gt;""),AND($P848&lt;&gt;"",$Q848&lt;&gt;""),AND($S848&lt;&gt;"",$T848&lt;&gt;""),AND($V848&lt;&gt;"",$W848&lt;&gt;""))),"Informe pelo menos um ano completo com valor unitário e quantidade.",IF(AND($C848&lt;&gt;"",$E848&lt;&gt;"",LEFT(TRIM($C848),1)&lt;&gt;LEFT(TRIM($E848),1)),"Categoria e tipo estão incompatíveis.",IF(IF(OR($E848="",$F848=""),FALSE(),IFERROR(COUNTIF(INDIRECT("UNITS_"&amp;SUBSTITUTE(LEFT($E848,FIND(" ",$E848&amp;" ")-1),".","_")),$F848)=0,TRUE())),"Unidade incompatível com o tipo selecionado.",IF(OR(AND(ISNUMBER(SEARCH("comunic",LOWER($B848))),LEFT($E848,3)&lt;&gt;"4.4"),AND(ISNUMBER(SEARCH("monitor",LOWER($B848))),NOT(OR(LEFT($E848,3)="1.5",LEFT($E848,3)="2.5")))),"Revise a classificação do item conforme as regras de preenchimento.",IF(AND($B848&lt;&gt;"",OR(ISNUMBER(SEARCH("outro",LOWER($B848))),ISNUMBER(SEARCH("divers",LOWER($B848))),ISNUMBER(SEARCH("kit",LOWER($B848))),ISNUMBER(SEARCH("ferrament",LOWER($B848))),ISNUMBER(SEARCH("epi",LOWER($B848)))),NOT(OR($Z848&lt;&gt;"",$AA848&lt;&gt;""))),"Descrição muito genérica: detalhe melhor o item e registre o racional no memorial ou em anexo.",IF(AND($Y848=0,$B848&lt;&gt;"",OR($G848&lt;&gt;"",$H848&lt;&gt;"",$J848&lt;&gt;"",$K848&lt;&gt;"",$M848&lt;&gt;"",$N848&lt;&gt;"",$P848&lt;&gt;"",$Q848&lt;&gt;"",$S848&lt;&gt;"",$T848&lt;&gt;"",$V848&lt;&gt;"",$W848&lt;&gt;"")),"O item possui dados lançados, mas o total está zerado. Revise os valores informados.","")))))))))))))))</f>
        <v/>
      </c>
    </row>
    <row r="849" spans="1:35" ht="14.25" customHeight="1" x14ac:dyDescent="0.25">
      <c r="A849" s="57" t="str">
        <f t="shared" si="169"/>
        <v/>
      </c>
      <c r="B849" s="61"/>
      <c r="C849" s="61"/>
      <c r="D849" s="58"/>
      <c r="E849" s="61"/>
      <c r="F849" s="61"/>
      <c r="G849" s="272"/>
      <c r="H849" s="62"/>
      <c r="I849" s="273">
        <f t="shared" si="170"/>
        <v>0</v>
      </c>
      <c r="J849" s="272"/>
      <c r="K849" s="62"/>
      <c r="L849" s="270">
        <f t="shared" si="171"/>
        <v>0</v>
      </c>
      <c r="M849" s="272"/>
      <c r="N849" s="62"/>
      <c r="O849" s="270">
        <f t="shared" si="172"/>
        <v>0</v>
      </c>
      <c r="P849" s="272"/>
      <c r="Q849" s="62"/>
      <c r="R849" s="271">
        <f t="shared" si="173"/>
        <v>0</v>
      </c>
      <c r="S849" s="272"/>
      <c r="T849" s="62"/>
      <c r="U849" s="270">
        <f t="shared" si="174"/>
        <v>0</v>
      </c>
      <c r="V849" s="272"/>
      <c r="W849" s="62"/>
      <c r="X849" s="270">
        <f t="shared" si="175"/>
        <v>0</v>
      </c>
      <c r="Y849" s="270">
        <f t="shared" si="176"/>
        <v>0</v>
      </c>
      <c r="Z849" s="61"/>
      <c r="AA849" s="61"/>
      <c r="AB849" s="60" t="str">
        <f t="shared" si="177"/>
        <v/>
      </c>
      <c r="AC849" s="21" t="b">
        <f t="shared" si="178"/>
        <v>0</v>
      </c>
      <c r="AD849" s="21" t="b">
        <f t="shared" si="179"/>
        <v>0</v>
      </c>
      <c r="AE849" s="21" t="b">
        <f t="shared" si="180"/>
        <v>0</v>
      </c>
      <c r="AF849" s="21" t="b">
        <f ca="1">OR(AND($AC849,NOT($AD849)),AND($AC849,OR(AND($G849="",$H849&lt;&gt;""),AND($G849&lt;&gt;"",$H849=""),AND($J849="",$K849&lt;&gt;""),AND($J849&lt;&gt;"",$K849=""),AND($M849="",$N849&lt;&gt;""),AND($M849&lt;&gt;"",$N849=""),AND($P849="",$Q849&lt;&gt;""),AND($P849&lt;&gt;"",$Q849=""),AND($S849="",$T849&lt;&gt;""),AND($S849&lt;&gt;"",$T849=""),AND($V849="",$W849&lt;&gt;""),AND($V849&lt;&gt;"",$W849=""))),AND($C849&lt;&gt;"",$E849&lt;&gt;"",LEFT(TRIM($C849),1)&lt;&gt;LEFT(TRIM($E849),1)),IF(OR($E849="",$F849=""),FALSE(),IFERROR(COUNTIF(INDIRECT("UNITS_"&amp;SUBSTITUTE(LEFT($E849,FIND(" ",$E849&amp;" ")-1),".","_")),$F849)=0,TRUE())),AND($B849&lt;&gt;"",OR(ISNUMBER(SEARCH("outro",LOWER($B849))),ISNUMBER(SEARCH("divers",LOWER($B849))),ISNUMBER(SEARCH("etc",LOWER($B849))))),OR(AND(ISNUMBER(SEARCH("comunic",LOWER($B849))),LEFT($E849,3)&lt;&gt;"4.4"),AND(ISNUMBER(SEARCH("monitor",LOWER($B849))),NOT(OR(LEFT($E849,3)="1.5",LEFT($E849,3)="2.5")))),AND($B849&lt;&gt;"",OR(LEFT($C849,1)="1",LEFT($C849,1)="2"),$D849=""),AND($D849&lt;&gt;"",NOT(OR(LEFT($C849,1)="1",LEFT($C849,1)="2"))),AND($D849&lt;&gt;"",COUNTIF(' PROJETO'!$B$14:$B$16,$D849)=0),IF($D849="",FALSE(),IF(COUNTIF(' PROJETO'!$B$14:$B$16,$D849)=0,FALSE(),IFERROR(INDEX(' PROJETO'!$C$14:$C$16,MATCH($D849,' PROJETO'!$B$14:$B$16,0))&lt;&gt;"Sim",FALSE()))))</f>
        <v>0</v>
      </c>
      <c r="AG849" s="21" t="b">
        <f>AND($AC849,$Y849&gt;'CONFG.  LISTAS'!$F$4,$Z849="",$AA849="")</f>
        <v>0</v>
      </c>
      <c r="AH849" s="21" t="str">
        <f t="shared" si="181"/>
        <v/>
      </c>
      <c r="AI849" s="43" t="str">
        <f ca="1">IF(NOT($AC849),"",IF(OR($B849="",$C849="",$E849="",$F849=""),"Preencha descrição, categoria, tipo e unidade.",IF(AND($B849&lt;&gt;"",OR(LEFT($C849,1)="1",LEFT($C849,1)="2"),$D849=""),"Informe a prática de restauração para itens diretos.",IF(AND($D849&lt;&gt;"",NOT(OR(LEFT($C849,1)="1",LEFT($C849,1)="2"))),"Custos indiretos não devem pertencer a uma prática específica.",IF(AND($D849&lt;&gt;"",COUNTIF(' PROJETO'!$B$14:$B$16,$D849)=0),"Prática de restauração inválida ou não cadastrada.",IF(IF($D849="",FALSE(),IF(COUNTIF(' PROJETO'!$B$14:$B$16,$D849)=0,FALSE(),IFERROR(INDEX(' PROJETO'!$C$14:$C$16,MATCH($D849,' PROJETO'!$B$14:$B$16,0))&lt;&gt;"Sim",FALSE()))),"A prática informada no item não foi selecionada na aba Projeto.",IF(AND(MAX($I849,$L849,$O849,$R849,$U849,$X849)&gt;'CONFG.  LISTAS'!$F$4,NOT(OR($Z849&lt;&gt;"",$AA849&lt;&gt;""))),"Memorial de cálculo ou anexo obrigatório não informado para item acima do limite.",IF(OR(AND($G849&lt;&gt;"",$H849&lt;&gt;"",OR($G849&lt;=0,$H849&lt;=0)),AND($J849&lt;&gt;"",$K849&lt;&gt;"",OR($J849&lt;=0,$K849&lt;=0)),AND($M849&lt;&gt;"",$N849&lt;&gt;"",OR($M849&lt;=0,$N849&lt;=0)),AND($P849&lt;&gt;"",$Q849&lt;&gt;"",OR($P849&lt;=0,$Q849&lt;=0)),AND($S849&lt;&gt;"",$T849&lt;&gt;"",OR($S849&lt;=0,$T849&lt;=0)),AND($V849&lt;&gt;"",$W849&lt;&gt;"",OR($V849&lt;=0,$W849&lt;=0))),"Revise os valores informados: valor unitário e quantidade devem ser maiores que zero.",IF(OR(AND($G849="",$H849&lt;&gt;""),AND($G849&lt;&gt;"",$H849=""),AND($J849="",$K849&lt;&gt;""),AND($J849&lt;&gt;"",$K849=""),AND($M849="",$N849&lt;&gt;""),AND($M849&lt;&gt;"",$N849=""),AND($P849="",$Q849&lt;&gt;""),AND($P849&lt;&gt;"",$Q849=""),AND($S849="",$T849&lt;&gt;""),AND($S849&lt;&gt;"",$T849=""),AND($V849="",$W849&lt;&gt;""),AND($V849&lt;&gt;"",$W849="")),"Há ano preenchido parcialmente: "&amp;TRIM(IF(AND($G849="",$H849&lt;&gt;""),"Ano 1 (falta valor unitário); ","")&amp;IF(AND($G849&lt;&gt;"",$H849=""),"Ano 1 (falta quantidade); ","")&amp;IF(AND($J849="",$K849&lt;&gt;""),"Ano 2 (falta valor unitário); ","")&amp;IF(AND($J849&lt;&gt;"",$K849=""),"Ano 2 (falta quantidade); ","")&amp;IF(AND($M849="",$N849&lt;&gt;""),"Ano 3 (falta valor unitário); ","")&amp;IF(AND($M849&lt;&gt;"",$N849=""),"Ano 3 (falta quantidade); ","")&amp;IF(AND($P849="",$Q849&lt;&gt;""),"Ano 4 (falta valor unitário); ","")&amp;IF(AND($P849&lt;&gt;"",$Q849=""),"Ano 4 (falta quantidade); ","")&amp;IF(AND($S849="",$T849&lt;&gt;""),"Ano 5 (falta valor unitário); ","")&amp;IF(AND($S849&lt;&gt;"",$T849=""),"Ano 5 (falta quantidade); ","")&amp;IF(AND($V849="",$W849&lt;&gt;""),"Ano 6 (falta valor unitário); ","")&amp;IF(AND($V849&lt;&gt;"",$W849=""),"Ano 6 (falta quantidade); ","")), IF(NOT(OR(AND($G849&lt;&gt;"",$H849&lt;&gt;""),AND($J849&lt;&gt;"",$K849&lt;&gt;""),AND($M849&lt;&gt;"",$N849&lt;&gt;""),AND($P849&lt;&gt;"",$Q849&lt;&gt;""),AND($S849&lt;&gt;"",$T849&lt;&gt;""),AND($V849&lt;&gt;"",$W849&lt;&gt;""))),"Informe pelo menos um ano completo com valor unitário e quantidade.",IF(AND($C849&lt;&gt;"",$E849&lt;&gt;"",LEFT(TRIM($C849),1)&lt;&gt;LEFT(TRIM($E849),1)),"Categoria e tipo estão incompatíveis.",IF(IF(OR($E849="",$F849=""),FALSE(),IFERROR(COUNTIF(INDIRECT("UNITS_"&amp;SUBSTITUTE(LEFT($E849,FIND(" ",$E849&amp;" ")-1),".","_")),$F849)=0,TRUE())),"Unidade incompatível com o tipo selecionado.",IF(OR(AND(ISNUMBER(SEARCH("comunic",LOWER($B849))),LEFT($E849,3)&lt;&gt;"4.4"),AND(ISNUMBER(SEARCH("monitor",LOWER($B849))),NOT(OR(LEFT($E849,3)="1.5",LEFT($E849,3)="2.5")))),"Revise a classificação do item conforme as regras de preenchimento.",IF(AND($B849&lt;&gt;"",OR(ISNUMBER(SEARCH("outro",LOWER($B849))),ISNUMBER(SEARCH("divers",LOWER($B849))),ISNUMBER(SEARCH("kit",LOWER($B849))),ISNUMBER(SEARCH("ferrament",LOWER($B849))),ISNUMBER(SEARCH("epi",LOWER($B849)))),NOT(OR($Z849&lt;&gt;"",$AA849&lt;&gt;""))),"Descrição muito genérica: detalhe melhor o item e registre o racional no memorial ou em anexo.",IF(AND($Y849=0,$B849&lt;&gt;"",OR($G849&lt;&gt;"",$H849&lt;&gt;"",$J849&lt;&gt;"",$K849&lt;&gt;"",$M849&lt;&gt;"",$N849&lt;&gt;"",$P849&lt;&gt;"",$Q849&lt;&gt;"",$S849&lt;&gt;"",$T849&lt;&gt;"",$V849&lt;&gt;"",$W849&lt;&gt;"")),"O item possui dados lançados, mas o total está zerado. Revise os valores informados.","")))))))))))))))</f>
        <v/>
      </c>
    </row>
    <row r="850" spans="1:35" ht="14.25" customHeight="1" x14ac:dyDescent="0.25">
      <c r="A850" s="57" t="str">
        <f t="shared" si="169"/>
        <v/>
      </c>
      <c r="B850" s="58"/>
      <c r="C850" s="58"/>
      <c r="D850" s="58"/>
      <c r="E850" s="58"/>
      <c r="F850" s="58"/>
      <c r="G850" s="269"/>
      <c r="H850" s="59"/>
      <c r="I850" s="273">
        <f t="shared" si="170"/>
        <v>0</v>
      </c>
      <c r="J850" s="269"/>
      <c r="K850" s="59"/>
      <c r="L850" s="270">
        <f t="shared" si="171"/>
        <v>0</v>
      </c>
      <c r="M850" s="269"/>
      <c r="N850" s="59"/>
      <c r="O850" s="270">
        <f t="shared" si="172"/>
        <v>0</v>
      </c>
      <c r="P850" s="269"/>
      <c r="Q850" s="59"/>
      <c r="R850" s="271">
        <f t="shared" si="173"/>
        <v>0</v>
      </c>
      <c r="S850" s="269"/>
      <c r="T850" s="59"/>
      <c r="U850" s="270">
        <f t="shared" si="174"/>
        <v>0</v>
      </c>
      <c r="V850" s="269"/>
      <c r="W850" s="59"/>
      <c r="X850" s="270">
        <f t="shared" si="175"/>
        <v>0</v>
      </c>
      <c r="Y850" s="270">
        <f t="shared" si="176"/>
        <v>0</v>
      </c>
      <c r="Z850" s="58"/>
      <c r="AA850" s="58"/>
      <c r="AB850" s="60" t="str">
        <f t="shared" si="177"/>
        <v/>
      </c>
      <c r="AC850" s="21" t="b">
        <f t="shared" si="178"/>
        <v>0</v>
      </c>
      <c r="AD850" s="21" t="b">
        <f t="shared" si="179"/>
        <v>0</v>
      </c>
      <c r="AE850" s="21" t="b">
        <f t="shared" si="180"/>
        <v>0</v>
      </c>
      <c r="AF850" s="21" t="b">
        <f ca="1">OR(AND($AC850,NOT($AD850)),AND($AC850,OR(AND($G850="",$H850&lt;&gt;""),AND($G850&lt;&gt;"",$H850=""),AND($J850="",$K850&lt;&gt;""),AND($J850&lt;&gt;"",$K850=""),AND($M850="",$N850&lt;&gt;""),AND($M850&lt;&gt;"",$N850=""),AND($P850="",$Q850&lt;&gt;""),AND($P850&lt;&gt;"",$Q850=""),AND($S850="",$T850&lt;&gt;""),AND($S850&lt;&gt;"",$T850=""),AND($V850="",$W850&lt;&gt;""),AND($V850&lt;&gt;"",$W850=""))),AND($C850&lt;&gt;"",$E850&lt;&gt;"",LEFT(TRIM($C850),1)&lt;&gt;LEFT(TRIM($E850),1)),IF(OR($E850="",$F850=""),FALSE(),IFERROR(COUNTIF(INDIRECT("UNITS_"&amp;SUBSTITUTE(LEFT($E850,FIND(" ",$E850&amp;" ")-1),".","_")),$F850)=0,TRUE())),AND($B850&lt;&gt;"",OR(ISNUMBER(SEARCH("outro",LOWER($B850))),ISNUMBER(SEARCH("divers",LOWER($B850))),ISNUMBER(SEARCH("etc",LOWER($B850))))),OR(AND(ISNUMBER(SEARCH("comunic",LOWER($B850))),LEFT($E850,3)&lt;&gt;"4.4"),AND(ISNUMBER(SEARCH("monitor",LOWER($B850))),NOT(OR(LEFT($E850,3)="1.5",LEFT($E850,3)="2.5")))),AND($B850&lt;&gt;"",OR(LEFT($C850,1)="1",LEFT($C850,1)="2"),$D850=""),AND($D850&lt;&gt;"",NOT(OR(LEFT($C850,1)="1",LEFT($C850,1)="2"))),AND($D850&lt;&gt;"",COUNTIF(' PROJETO'!$B$14:$B$16,$D850)=0),IF($D850="",FALSE(),IF(COUNTIF(' PROJETO'!$B$14:$B$16,$D850)=0,FALSE(),IFERROR(INDEX(' PROJETO'!$C$14:$C$16,MATCH($D850,' PROJETO'!$B$14:$B$16,0))&lt;&gt;"Sim",FALSE()))))</f>
        <v>0</v>
      </c>
      <c r="AG850" s="21" t="b">
        <f>AND($AC850,$Y850&gt;'CONFG.  LISTAS'!$F$4,$Z850="",$AA850="")</f>
        <v>0</v>
      </c>
      <c r="AH850" s="21" t="str">
        <f t="shared" si="181"/>
        <v/>
      </c>
      <c r="AI850" s="43" t="str">
        <f ca="1">IF(NOT($AC850),"",IF(OR($B850="",$C850="",$E850="",$F850=""),"Preencha descrição, categoria, tipo e unidade.",IF(AND($B850&lt;&gt;"",OR(LEFT($C850,1)="1",LEFT($C850,1)="2"),$D850=""),"Informe a prática de restauração para itens diretos.",IF(AND($D850&lt;&gt;"",NOT(OR(LEFT($C850,1)="1",LEFT($C850,1)="2"))),"Custos indiretos não devem pertencer a uma prática específica.",IF(AND($D850&lt;&gt;"",COUNTIF(' PROJETO'!$B$14:$B$16,$D850)=0),"Prática de restauração inválida ou não cadastrada.",IF(IF($D850="",FALSE(),IF(COUNTIF(' PROJETO'!$B$14:$B$16,$D850)=0,FALSE(),IFERROR(INDEX(' PROJETO'!$C$14:$C$16,MATCH($D850,' PROJETO'!$B$14:$B$16,0))&lt;&gt;"Sim",FALSE()))),"A prática informada no item não foi selecionada na aba Projeto.",IF(AND(MAX($I850,$L850,$O850,$R850,$U850,$X850)&gt;'CONFG.  LISTAS'!$F$4,NOT(OR($Z850&lt;&gt;"",$AA850&lt;&gt;""))),"Memorial de cálculo ou anexo obrigatório não informado para item acima do limite.",IF(OR(AND($G850&lt;&gt;"",$H850&lt;&gt;"",OR($G850&lt;=0,$H850&lt;=0)),AND($J850&lt;&gt;"",$K850&lt;&gt;"",OR($J850&lt;=0,$K850&lt;=0)),AND($M850&lt;&gt;"",$N850&lt;&gt;"",OR($M850&lt;=0,$N850&lt;=0)),AND($P850&lt;&gt;"",$Q850&lt;&gt;"",OR($P850&lt;=0,$Q850&lt;=0)),AND($S850&lt;&gt;"",$T850&lt;&gt;"",OR($S850&lt;=0,$T850&lt;=0)),AND($V850&lt;&gt;"",$W850&lt;&gt;"",OR($V850&lt;=0,$W850&lt;=0))),"Revise os valores informados: valor unitário e quantidade devem ser maiores que zero.",IF(OR(AND($G850="",$H850&lt;&gt;""),AND($G850&lt;&gt;"",$H850=""),AND($J850="",$K850&lt;&gt;""),AND($J850&lt;&gt;"",$K850=""),AND($M850="",$N850&lt;&gt;""),AND($M850&lt;&gt;"",$N850=""),AND($P850="",$Q850&lt;&gt;""),AND($P850&lt;&gt;"",$Q850=""),AND($S850="",$T850&lt;&gt;""),AND($S850&lt;&gt;"",$T850=""),AND($V850="",$W850&lt;&gt;""),AND($V850&lt;&gt;"",$W850="")),"Há ano preenchido parcialmente: "&amp;TRIM(IF(AND($G850="",$H850&lt;&gt;""),"Ano 1 (falta valor unitário); ","")&amp;IF(AND($G850&lt;&gt;"",$H850=""),"Ano 1 (falta quantidade); ","")&amp;IF(AND($J850="",$K850&lt;&gt;""),"Ano 2 (falta valor unitário); ","")&amp;IF(AND($J850&lt;&gt;"",$K850=""),"Ano 2 (falta quantidade); ","")&amp;IF(AND($M850="",$N850&lt;&gt;""),"Ano 3 (falta valor unitário); ","")&amp;IF(AND($M850&lt;&gt;"",$N850=""),"Ano 3 (falta quantidade); ","")&amp;IF(AND($P850="",$Q850&lt;&gt;""),"Ano 4 (falta valor unitário); ","")&amp;IF(AND($P850&lt;&gt;"",$Q850=""),"Ano 4 (falta quantidade); ","")&amp;IF(AND($S850="",$T850&lt;&gt;""),"Ano 5 (falta valor unitário); ","")&amp;IF(AND($S850&lt;&gt;"",$T850=""),"Ano 5 (falta quantidade); ","")&amp;IF(AND($V850="",$W850&lt;&gt;""),"Ano 6 (falta valor unitário); ","")&amp;IF(AND($V850&lt;&gt;"",$W850=""),"Ano 6 (falta quantidade); ","")), IF(NOT(OR(AND($G850&lt;&gt;"",$H850&lt;&gt;""),AND($J850&lt;&gt;"",$K850&lt;&gt;""),AND($M850&lt;&gt;"",$N850&lt;&gt;""),AND($P850&lt;&gt;"",$Q850&lt;&gt;""),AND($S850&lt;&gt;"",$T850&lt;&gt;""),AND($V850&lt;&gt;"",$W850&lt;&gt;""))),"Informe pelo menos um ano completo com valor unitário e quantidade.",IF(AND($C850&lt;&gt;"",$E850&lt;&gt;"",LEFT(TRIM($C850),1)&lt;&gt;LEFT(TRIM($E850),1)),"Categoria e tipo estão incompatíveis.",IF(IF(OR($E850="",$F850=""),FALSE(),IFERROR(COUNTIF(INDIRECT("UNITS_"&amp;SUBSTITUTE(LEFT($E850,FIND(" ",$E850&amp;" ")-1),".","_")),$F850)=0,TRUE())),"Unidade incompatível com o tipo selecionado.",IF(OR(AND(ISNUMBER(SEARCH("comunic",LOWER($B850))),LEFT($E850,3)&lt;&gt;"4.4"),AND(ISNUMBER(SEARCH("monitor",LOWER($B850))),NOT(OR(LEFT($E850,3)="1.5",LEFT($E850,3)="2.5")))),"Revise a classificação do item conforme as regras de preenchimento.",IF(AND($B850&lt;&gt;"",OR(ISNUMBER(SEARCH("outro",LOWER($B850))),ISNUMBER(SEARCH("divers",LOWER($B850))),ISNUMBER(SEARCH("kit",LOWER($B850))),ISNUMBER(SEARCH("ferrament",LOWER($B850))),ISNUMBER(SEARCH("epi",LOWER($B850)))),NOT(OR($Z850&lt;&gt;"",$AA850&lt;&gt;""))),"Descrição muito genérica: detalhe melhor o item e registre o racional no memorial ou em anexo.",IF(AND($Y850=0,$B850&lt;&gt;"",OR($G850&lt;&gt;"",$H850&lt;&gt;"",$J850&lt;&gt;"",$K850&lt;&gt;"",$M850&lt;&gt;"",$N850&lt;&gt;"",$P850&lt;&gt;"",$Q850&lt;&gt;"",$S850&lt;&gt;"",$T850&lt;&gt;"",$V850&lt;&gt;"",$W850&lt;&gt;"")),"O item possui dados lançados, mas o total está zerado. Revise os valores informados.","")))))))))))))))</f>
        <v/>
      </c>
    </row>
    <row r="851" spans="1:35" ht="14.25" customHeight="1" x14ac:dyDescent="0.25">
      <c r="A851" s="57" t="str">
        <f t="shared" si="169"/>
        <v/>
      </c>
      <c r="B851" s="61"/>
      <c r="C851" s="61"/>
      <c r="D851" s="58"/>
      <c r="E851" s="61"/>
      <c r="F851" s="61"/>
      <c r="G851" s="272"/>
      <c r="H851" s="62"/>
      <c r="I851" s="273">
        <f t="shared" si="170"/>
        <v>0</v>
      </c>
      <c r="J851" s="272"/>
      <c r="K851" s="62"/>
      <c r="L851" s="270">
        <f t="shared" si="171"/>
        <v>0</v>
      </c>
      <c r="M851" s="272"/>
      <c r="N851" s="62"/>
      <c r="O851" s="270">
        <f t="shared" si="172"/>
        <v>0</v>
      </c>
      <c r="P851" s="272"/>
      <c r="Q851" s="62"/>
      <c r="R851" s="271">
        <f t="shared" si="173"/>
        <v>0</v>
      </c>
      <c r="S851" s="272"/>
      <c r="T851" s="62"/>
      <c r="U851" s="270">
        <f t="shared" si="174"/>
        <v>0</v>
      </c>
      <c r="V851" s="272"/>
      <c r="W851" s="62"/>
      <c r="X851" s="270">
        <f t="shared" si="175"/>
        <v>0</v>
      </c>
      <c r="Y851" s="270">
        <f t="shared" si="176"/>
        <v>0</v>
      </c>
      <c r="Z851" s="61"/>
      <c r="AA851" s="61"/>
      <c r="AB851" s="60" t="str">
        <f t="shared" si="177"/>
        <v/>
      </c>
      <c r="AC851" s="21" t="b">
        <f t="shared" si="178"/>
        <v>0</v>
      </c>
      <c r="AD851" s="21" t="b">
        <f t="shared" si="179"/>
        <v>0</v>
      </c>
      <c r="AE851" s="21" t="b">
        <f t="shared" si="180"/>
        <v>0</v>
      </c>
      <c r="AF851" s="21" t="b">
        <f ca="1">OR(AND($AC851,NOT($AD851)),AND($AC851,OR(AND($G851="",$H851&lt;&gt;""),AND($G851&lt;&gt;"",$H851=""),AND($J851="",$K851&lt;&gt;""),AND($J851&lt;&gt;"",$K851=""),AND($M851="",$N851&lt;&gt;""),AND($M851&lt;&gt;"",$N851=""),AND($P851="",$Q851&lt;&gt;""),AND($P851&lt;&gt;"",$Q851=""),AND($S851="",$T851&lt;&gt;""),AND($S851&lt;&gt;"",$T851=""),AND($V851="",$W851&lt;&gt;""),AND($V851&lt;&gt;"",$W851=""))),AND($C851&lt;&gt;"",$E851&lt;&gt;"",LEFT(TRIM($C851),1)&lt;&gt;LEFT(TRIM($E851),1)),IF(OR($E851="",$F851=""),FALSE(),IFERROR(COUNTIF(INDIRECT("UNITS_"&amp;SUBSTITUTE(LEFT($E851,FIND(" ",$E851&amp;" ")-1),".","_")),$F851)=0,TRUE())),AND($B851&lt;&gt;"",OR(ISNUMBER(SEARCH("outro",LOWER($B851))),ISNUMBER(SEARCH("divers",LOWER($B851))),ISNUMBER(SEARCH("etc",LOWER($B851))))),OR(AND(ISNUMBER(SEARCH("comunic",LOWER($B851))),LEFT($E851,3)&lt;&gt;"4.4"),AND(ISNUMBER(SEARCH("monitor",LOWER($B851))),NOT(OR(LEFT($E851,3)="1.5",LEFT($E851,3)="2.5")))),AND($B851&lt;&gt;"",OR(LEFT($C851,1)="1",LEFT($C851,1)="2"),$D851=""),AND($D851&lt;&gt;"",NOT(OR(LEFT($C851,1)="1",LEFT($C851,1)="2"))),AND($D851&lt;&gt;"",COUNTIF(' PROJETO'!$B$14:$B$16,$D851)=0),IF($D851="",FALSE(),IF(COUNTIF(' PROJETO'!$B$14:$B$16,$D851)=0,FALSE(),IFERROR(INDEX(' PROJETO'!$C$14:$C$16,MATCH($D851,' PROJETO'!$B$14:$B$16,0))&lt;&gt;"Sim",FALSE()))))</f>
        <v>0</v>
      </c>
      <c r="AG851" s="21" t="b">
        <f>AND($AC851,$Y851&gt;'CONFG.  LISTAS'!$F$4,$Z851="",$AA851="")</f>
        <v>0</v>
      </c>
      <c r="AH851" s="21" t="str">
        <f t="shared" si="181"/>
        <v/>
      </c>
      <c r="AI851" s="43" t="str">
        <f ca="1">IF(NOT($AC851),"",IF(OR($B851="",$C851="",$E851="",$F851=""),"Preencha descrição, categoria, tipo e unidade.",IF(AND($B851&lt;&gt;"",OR(LEFT($C851,1)="1",LEFT($C851,1)="2"),$D851=""),"Informe a prática de restauração para itens diretos.",IF(AND($D851&lt;&gt;"",NOT(OR(LEFT($C851,1)="1",LEFT($C851,1)="2"))),"Custos indiretos não devem pertencer a uma prática específica.",IF(AND($D851&lt;&gt;"",COUNTIF(' PROJETO'!$B$14:$B$16,$D851)=0),"Prática de restauração inválida ou não cadastrada.",IF(IF($D851="",FALSE(),IF(COUNTIF(' PROJETO'!$B$14:$B$16,$D851)=0,FALSE(),IFERROR(INDEX(' PROJETO'!$C$14:$C$16,MATCH($D851,' PROJETO'!$B$14:$B$16,0))&lt;&gt;"Sim",FALSE()))),"A prática informada no item não foi selecionada na aba Projeto.",IF(AND(MAX($I851,$L851,$O851,$R851,$U851,$X851)&gt;'CONFG.  LISTAS'!$F$4,NOT(OR($Z851&lt;&gt;"",$AA851&lt;&gt;""))),"Memorial de cálculo ou anexo obrigatório não informado para item acima do limite.",IF(OR(AND($G851&lt;&gt;"",$H851&lt;&gt;"",OR($G851&lt;=0,$H851&lt;=0)),AND($J851&lt;&gt;"",$K851&lt;&gt;"",OR($J851&lt;=0,$K851&lt;=0)),AND($M851&lt;&gt;"",$N851&lt;&gt;"",OR($M851&lt;=0,$N851&lt;=0)),AND($P851&lt;&gt;"",$Q851&lt;&gt;"",OR($P851&lt;=0,$Q851&lt;=0)),AND($S851&lt;&gt;"",$T851&lt;&gt;"",OR($S851&lt;=0,$T851&lt;=0)),AND($V851&lt;&gt;"",$W851&lt;&gt;"",OR($V851&lt;=0,$W851&lt;=0))),"Revise os valores informados: valor unitário e quantidade devem ser maiores que zero.",IF(OR(AND($G851="",$H851&lt;&gt;""),AND($G851&lt;&gt;"",$H851=""),AND($J851="",$K851&lt;&gt;""),AND($J851&lt;&gt;"",$K851=""),AND($M851="",$N851&lt;&gt;""),AND($M851&lt;&gt;"",$N851=""),AND($P851="",$Q851&lt;&gt;""),AND($P851&lt;&gt;"",$Q851=""),AND($S851="",$T851&lt;&gt;""),AND($S851&lt;&gt;"",$T851=""),AND($V851="",$W851&lt;&gt;""),AND($V851&lt;&gt;"",$W851="")),"Há ano preenchido parcialmente: "&amp;TRIM(IF(AND($G851="",$H851&lt;&gt;""),"Ano 1 (falta valor unitário); ","")&amp;IF(AND($G851&lt;&gt;"",$H851=""),"Ano 1 (falta quantidade); ","")&amp;IF(AND($J851="",$K851&lt;&gt;""),"Ano 2 (falta valor unitário); ","")&amp;IF(AND($J851&lt;&gt;"",$K851=""),"Ano 2 (falta quantidade); ","")&amp;IF(AND($M851="",$N851&lt;&gt;""),"Ano 3 (falta valor unitário); ","")&amp;IF(AND($M851&lt;&gt;"",$N851=""),"Ano 3 (falta quantidade); ","")&amp;IF(AND($P851="",$Q851&lt;&gt;""),"Ano 4 (falta valor unitário); ","")&amp;IF(AND($P851&lt;&gt;"",$Q851=""),"Ano 4 (falta quantidade); ","")&amp;IF(AND($S851="",$T851&lt;&gt;""),"Ano 5 (falta valor unitário); ","")&amp;IF(AND($S851&lt;&gt;"",$T851=""),"Ano 5 (falta quantidade); ","")&amp;IF(AND($V851="",$W851&lt;&gt;""),"Ano 6 (falta valor unitário); ","")&amp;IF(AND($V851&lt;&gt;"",$W851=""),"Ano 6 (falta quantidade); ","")), IF(NOT(OR(AND($G851&lt;&gt;"",$H851&lt;&gt;""),AND($J851&lt;&gt;"",$K851&lt;&gt;""),AND($M851&lt;&gt;"",$N851&lt;&gt;""),AND($P851&lt;&gt;"",$Q851&lt;&gt;""),AND($S851&lt;&gt;"",$T851&lt;&gt;""),AND($V851&lt;&gt;"",$W851&lt;&gt;""))),"Informe pelo menos um ano completo com valor unitário e quantidade.",IF(AND($C851&lt;&gt;"",$E851&lt;&gt;"",LEFT(TRIM($C851),1)&lt;&gt;LEFT(TRIM($E851),1)),"Categoria e tipo estão incompatíveis.",IF(IF(OR($E851="",$F851=""),FALSE(),IFERROR(COUNTIF(INDIRECT("UNITS_"&amp;SUBSTITUTE(LEFT($E851,FIND(" ",$E851&amp;" ")-1),".","_")),$F851)=0,TRUE())),"Unidade incompatível com o tipo selecionado.",IF(OR(AND(ISNUMBER(SEARCH("comunic",LOWER($B851))),LEFT($E851,3)&lt;&gt;"4.4"),AND(ISNUMBER(SEARCH("monitor",LOWER($B851))),NOT(OR(LEFT($E851,3)="1.5",LEFT($E851,3)="2.5")))),"Revise a classificação do item conforme as regras de preenchimento.",IF(AND($B851&lt;&gt;"",OR(ISNUMBER(SEARCH("outro",LOWER($B851))),ISNUMBER(SEARCH("divers",LOWER($B851))),ISNUMBER(SEARCH("kit",LOWER($B851))),ISNUMBER(SEARCH("ferrament",LOWER($B851))),ISNUMBER(SEARCH("epi",LOWER($B851)))),NOT(OR($Z851&lt;&gt;"",$AA851&lt;&gt;""))),"Descrição muito genérica: detalhe melhor o item e registre o racional no memorial ou em anexo.",IF(AND($Y851=0,$B851&lt;&gt;"",OR($G851&lt;&gt;"",$H851&lt;&gt;"",$J851&lt;&gt;"",$K851&lt;&gt;"",$M851&lt;&gt;"",$N851&lt;&gt;"",$P851&lt;&gt;"",$Q851&lt;&gt;"",$S851&lt;&gt;"",$T851&lt;&gt;"",$V851&lt;&gt;"",$W851&lt;&gt;"")),"O item possui dados lançados, mas o total está zerado. Revise os valores informados.","")))))))))))))))</f>
        <v/>
      </c>
    </row>
    <row r="852" spans="1:35" ht="14.25" customHeight="1" x14ac:dyDescent="0.25">
      <c r="A852" s="57" t="str">
        <f t="shared" si="169"/>
        <v/>
      </c>
      <c r="B852" s="58"/>
      <c r="C852" s="58"/>
      <c r="D852" s="58"/>
      <c r="E852" s="58"/>
      <c r="F852" s="58"/>
      <c r="G852" s="269"/>
      <c r="H852" s="59"/>
      <c r="I852" s="273">
        <f t="shared" si="170"/>
        <v>0</v>
      </c>
      <c r="J852" s="269"/>
      <c r="K852" s="59"/>
      <c r="L852" s="270">
        <f t="shared" si="171"/>
        <v>0</v>
      </c>
      <c r="M852" s="269"/>
      <c r="N852" s="59"/>
      <c r="O852" s="270">
        <f t="shared" si="172"/>
        <v>0</v>
      </c>
      <c r="P852" s="269"/>
      <c r="Q852" s="59"/>
      <c r="R852" s="271">
        <f t="shared" si="173"/>
        <v>0</v>
      </c>
      <c r="S852" s="269"/>
      <c r="T852" s="59"/>
      <c r="U852" s="270">
        <f t="shared" si="174"/>
        <v>0</v>
      </c>
      <c r="V852" s="269"/>
      <c r="W852" s="59"/>
      <c r="X852" s="270">
        <f t="shared" si="175"/>
        <v>0</v>
      </c>
      <c r="Y852" s="270">
        <f t="shared" si="176"/>
        <v>0</v>
      </c>
      <c r="Z852" s="58"/>
      <c r="AA852" s="58"/>
      <c r="AB852" s="60" t="str">
        <f t="shared" si="177"/>
        <v/>
      </c>
      <c r="AC852" s="21" t="b">
        <f t="shared" si="178"/>
        <v>0</v>
      </c>
      <c r="AD852" s="21" t="b">
        <f t="shared" si="179"/>
        <v>0</v>
      </c>
      <c r="AE852" s="21" t="b">
        <f t="shared" si="180"/>
        <v>0</v>
      </c>
      <c r="AF852" s="21" t="b">
        <f ca="1">OR(AND($AC852,NOT($AD852)),AND($AC852,OR(AND($G852="",$H852&lt;&gt;""),AND($G852&lt;&gt;"",$H852=""),AND($J852="",$K852&lt;&gt;""),AND($J852&lt;&gt;"",$K852=""),AND($M852="",$N852&lt;&gt;""),AND($M852&lt;&gt;"",$N852=""),AND($P852="",$Q852&lt;&gt;""),AND($P852&lt;&gt;"",$Q852=""),AND($S852="",$T852&lt;&gt;""),AND($S852&lt;&gt;"",$T852=""),AND($V852="",$W852&lt;&gt;""),AND($V852&lt;&gt;"",$W852=""))),AND($C852&lt;&gt;"",$E852&lt;&gt;"",LEFT(TRIM($C852),1)&lt;&gt;LEFT(TRIM($E852),1)),IF(OR($E852="",$F852=""),FALSE(),IFERROR(COUNTIF(INDIRECT("UNITS_"&amp;SUBSTITUTE(LEFT($E852,FIND(" ",$E852&amp;" ")-1),".","_")),$F852)=0,TRUE())),AND($B852&lt;&gt;"",OR(ISNUMBER(SEARCH("outro",LOWER($B852))),ISNUMBER(SEARCH("divers",LOWER($B852))),ISNUMBER(SEARCH("etc",LOWER($B852))))),OR(AND(ISNUMBER(SEARCH("comunic",LOWER($B852))),LEFT($E852,3)&lt;&gt;"4.4"),AND(ISNUMBER(SEARCH("monitor",LOWER($B852))),NOT(OR(LEFT($E852,3)="1.5",LEFT($E852,3)="2.5")))),AND($B852&lt;&gt;"",OR(LEFT($C852,1)="1",LEFT($C852,1)="2"),$D852=""),AND($D852&lt;&gt;"",NOT(OR(LEFT($C852,1)="1",LEFT($C852,1)="2"))),AND($D852&lt;&gt;"",COUNTIF(' PROJETO'!$B$14:$B$16,$D852)=0),IF($D852="",FALSE(),IF(COUNTIF(' PROJETO'!$B$14:$B$16,$D852)=0,FALSE(),IFERROR(INDEX(' PROJETO'!$C$14:$C$16,MATCH($D852,' PROJETO'!$B$14:$B$16,0))&lt;&gt;"Sim",FALSE()))))</f>
        <v>0</v>
      </c>
      <c r="AG852" s="21" t="b">
        <f>AND($AC852,$Y852&gt;'CONFG.  LISTAS'!$F$4,$Z852="",$AA852="")</f>
        <v>0</v>
      </c>
      <c r="AH852" s="21" t="str">
        <f t="shared" si="181"/>
        <v/>
      </c>
      <c r="AI852" s="43" t="str">
        <f ca="1">IF(NOT($AC852),"",IF(OR($B852="",$C852="",$E852="",$F852=""),"Preencha descrição, categoria, tipo e unidade.",IF(AND($B852&lt;&gt;"",OR(LEFT($C852,1)="1",LEFT($C852,1)="2"),$D852=""),"Informe a prática de restauração para itens diretos.",IF(AND($D852&lt;&gt;"",NOT(OR(LEFT($C852,1)="1",LEFT($C852,1)="2"))),"Custos indiretos não devem pertencer a uma prática específica.",IF(AND($D852&lt;&gt;"",COUNTIF(' PROJETO'!$B$14:$B$16,$D852)=0),"Prática de restauração inválida ou não cadastrada.",IF(IF($D852="",FALSE(),IF(COUNTIF(' PROJETO'!$B$14:$B$16,$D852)=0,FALSE(),IFERROR(INDEX(' PROJETO'!$C$14:$C$16,MATCH($D852,' PROJETO'!$B$14:$B$16,0))&lt;&gt;"Sim",FALSE()))),"A prática informada no item não foi selecionada na aba Projeto.",IF(AND(MAX($I852,$L852,$O852,$R852,$U852,$X852)&gt;'CONFG.  LISTAS'!$F$4,NOT(OR($Z852&lt;&gt;"",$AA852&lt;&gt;""))),"Memorial de cálculo ou anexo obrigatório não informado para item acima do limite.",IF(OR(AND($G852&lt;&gt;"",$H852&lt;&gt;"",OR($G852&lt;=0,$H852&lt;=0)),AND($J852&lt;&gt;"",$K852&lt;&gt;"",OR($J852&lt;=0,$K852&lt;=0)),AND($M852&lt;&gt;"",$N852&lt;&gt;"",OR($M852&lt;=0,$N852&lt;=0)),AND($P852&lt;&gt;"",$Q852&lt;&gt;"",OR($P852&lt;=0,$Q852&lt;=0)),AND($S852&lt;&gt;"",$T852&lt;&gt;"",OR($S852&lt;=0,$T852&lt;=0)),AND($V852&lt;&gt;"",$W852&lt;&gt;"",OR($V852&lt;=0,$W852&lt;=0))),"Revise os valores informados: valor unitário e quantidade devem ser maiores que zero.",IF(OR(AND($G852="",$H852&lt;&gt;""),AND($G852&lt;&gt;"",$H852=""),AND($J852="",$K852&lt;&gt;""),AND($J852&lt;&gt;"",$K852=""),AND($M852="",$N852&lt;&gt;""),AND($M852&lt;&gt;"",$N852=""),AND($P852="",$Q852&lt;&gt;""),AND($P852&lt;&gt;"",$Q852=""),AND($S852="",$T852&lt;&gt;""),AND($S852&lt;&gt;"",$T852=""),AND($V852="",$W852&lt;&gt;""),AND($V852&lt;&gt;"",$W852="")),"Há ano preenchido parcialmente: "&amp;TRIM(IF(AND($G852="",$H852&lt;&gt;""),"Ano 1 (falta valor unitário); ","")&amp;IF(AND($G852&lt;&gt;"",$H852=""),"Ano 1 (falta quantidade); ","")&amp;IF(AND($J852="",$K852&lt;&gt;""),"Ano 2 (falta valor unitário); ","")&amp;IF(AND($J852&lt;&gt;"",$K852=""),"Ano 2 (falta quantidade); ","")&amp;IF(AND($M852="",$N852&lt;&gt;""),"Ano 3 (falta valor unitário); ","")&amp;IF(AND($M852&lt;&gt;"",$N852=""),"Ano 3 (falta quantidade); ","")&amp;IF(AND($P852="",$Q852&lt;&gt;""),"Ano 4 (falta valor unitário); ","")&amp;IF(AND($P852&lt;&gt;"",$Q852=""),"Ano 4 (falta quantidade); ","")&amp;IF(AND($S852="",$T852&lt;&gt;""),"Ano 5 (falta valor unitário); ","")&amp;IF(AND($S852&lt;&gt;"",$T852=""),"Ano 5 (falta quantidade); ","")&amp;IF(AND($V852="",$W852&lt;&gt;""),"Ano 6 (falta valor unitário); ","")&amp;IF(AND($V852&lt;&gt;"",$W852=""),"Ano 6 (falta quantidade); ","")), IF(NOT(OR(AND($G852&lt;&gt;"",$H852&lt;&gt;""),AND($J852&lt;&gt;"",$K852&lt;&gt;""),AND($M852&lt;&gt;"",$N852&lt;&gt;""),AND($P852&lt;&gt;"",$Q852&lt;&gt;""),AND($S852&lt;&gt;"",$T852&lt;&gt;""),AND($V852&lt;&gt;"",$W852&lt;&gt;""))),"Informe pelo menos um ano completo com valor unitário e quantidade.",IF(AND($C852&lt;&gt;"",$E852&lt;&gt;"",LEFT(TRIM($C852),1)&lt;&gt;LEFT(TRIM($E852),1)),"Categoria e tipo estão incompatíveis.",IF(IF(OR($E852="",$F852=""),FALSE(),IFERROR(COUNTIF(INDIRECT("UNITS_"&amp;SUBSTITUTE(LEFT($E852,FIND(" ",$E852&amp;" ")-1),".","_")),$F852)=0,TRUE())),"Unidade incompatível com o tipo selecionado.",IF(OR(AND(ISNUMBER(SEARCH("comunic",LOWER($B852))),LEFT($E852,3)&lt;&gt;"4.4"),AND(ISNUMBER(SEARCH("monitor",LOWER($B852))),NOT(OR(LEFT($E852,3)="1.5",LEFT($E852,3)="2.5")))),"Revise a classificação do item conforme as regras de preenchimento.",IF(AND($B852&lt;&gt;"",OR(ISNUMBER(SEARCH("outro",LOWER($B852))),ISNUMBER(SEARCH("divers",LOWER($B852))),ISNUMBER(SEARCH("kit",LOWER($B852))),ISNUMBER(SEARCH("ferrament",LOWER($B852))),ISNUMBER(SEARCH("epi",LOWER($B852)))),NOT(OR($Z852&lt;&gt;"",$AA852&lt;&gt;""))),"Descrição muito genérica: detalhe melhor o item e registre o racional no memorial ou em anexo.",IF(AND($Y852=0,$B852&lt;&gt;"",OR($G852&lt;&gt;"",$H852&lt;&gt;"",$J852&lt;&gt;"",$K852&lt;&gt;"",$M852&lt;&gt;"",$N852&lt;&gt;"",$P852&lt;&gt;"",$Q852&lt;&gt;"",$S852&lt;&gt;"",$T852&lt;&gt;"",$V852&lt;&gt;"",$W852&lt;&gt;"")),"O item possui dados lançados, mas o total está zerado. Revise os valores informados.","")))))))))))))))</f>
        <v/>
      </c>
    </row>
    <row r="853" spans="1:35" ht="14.25" customHeight="1" x14ac:dyDescent="0.25">
      <c r="A853" s="57" t="str">
        <f t="shared" si="169"/>
        <v/>
      </c>
      <c r="B853" s="61"/>
      <c r="C853" s="61"/>
      <c r="D853" s="58"/>
      <c r="E853" s="61"/>
      <c r="F853" s="61"/>
      <c r="G853" s="272"/>
      <c r="H853" s="62"/>
      <c r="I853" s="273">
        <f t="shared" si="170"/>
        <v>0</v>
      </c>
      <c r="J853" s="272"/>
      <c r="K853" s="62"/>
      <c r="L853" s="270">
        <f t="shared" si="171"/>
        <v>0</v>
      </c>
      <c r="M853" s="272"/>
      <c r="N853" s="62"/>
      <c r="O853" s="270">
        <f t="shared" si="172"/>
        <v>0</v>
      </c>
      <c r="P853" s="272"/>
      <c r="Q853" s="62"/>
      <c r="R853" s="271">
        <f t="shared" si="173"/>
        <v>0</v>
      </c>
      <c r="S853" s="272"/>
      <c r="T853" s="62"/>
      <c r="U853" s="270">
        <f t="shared" si="174"/>
        <v>0</v>
      </c>
      <c r="V853" s="272"/>
      <c r="W853" s="62"/>
      <c r="X853" s="270">
        <f t="shared" si="175"/>
        <v>0</v>
      </c>
      <c r="Y853" s="270">
        <f t="shared" si="176"/>
        <v>0</v>
      </c>
      <c r="Z853" s="61"/>
      <c r="AA853" s="61"/>
      <c r="AB853" s="60" t="str">
        <f t="shared" si="177"/>
        <v/>
      </c>
      <c r="AC853" s="21" t="b">
        <f t="shared" si="178"/>
        <v>0</v>
      </c>
      <c r="AD853" s="21" t="b">
        <f t="shared" si="179"/>
        <v>0</v>
      </c>
      <c r="AE853" s="21" t="b">
        <f t="shared" si="180"/>
        <v>0</v>
      </c>
      <c r="AF853" s="21" t="b">
        <f ca="1">OR(AND($AC853,NOT($AD853)),AND($AC853,OR(AND($G853="",$H853&lt;&gt;""),AND($G853&lt;&gt;"",$H853=""),AND($J853="",$K853&lt;&gt;""),AND($J853&lt;&gt;"",$K853=""),AND($M853="",$N853&lt;&gt;""),AND($M853&lt;&gt;"",$N853=""),AND($P853="",$Q853&lt;&gt;""),AND($P853&lt;&gt;"",$Q853=""),AND($S853="",$T853&lt;&gt;""),AND($S853&lt;&gt;"",$T853=""),AND($V853="",$W853&lt;&gt;""),AND($V853&lt;&gt;"",$W853=""))),AND($C853&lt;&gt;"",$E853&lt;&gt;"",LEFT(TRIM($C853),1)&lt;&gt;LEFT(TRIM($E853),1)),IF(OR($E853="",$F853=""),FALSE(),IFERROR(COUNTIF(INDIRECT("UNITS_"&amp;SUBSTITUTE(LEFT($E853,FIND(" ",$E853&amp;" ")-1),".","_")),$F853)=0,TRUE())),AND($B853&lt;&gt;"",OR(ISNUMBER(SEARCH("outro",LOWER($B853))),ISNUMBER(SEARCH("divers",LOWER($B853))),ISNUMBER(SEARCH("etc",LOWER($B853))))),OR(AND(ISNUMBER(SEARCH("comunic",LOWER($B853))),LEFT($E853,3)&lt;&gt;"4.4"),AND(ISNUMBER(SEARCH("monitor",LOWER($B853))),NOT(OR(LEFT($E853,3)="1.5",LEFT($E853,3)="2.5")))),AND($B853&lt;&gt;"",OR(LEFT($C853,1)="1",LEFT($C853,1)="2"),$D853=""),AND($D853&lt;&gt;"",NOT(OR(LEFT($C853,1)="1",LEFT($C853,1)="2"))),AND($D853&lt;&gt;"",COUNTIF(' PROJETO'!$B$14:$B$16,$D853)=0),IF($D853="",FALSE(),IF(COUNTIF(' PROJETO'!$B$14:$B$16,$D853)=0,FALSE(),IFERROR(INDEX(' PROJETO'!$C$14:$C$16,MATCH($D853,' PROJETO'!$B$14:$B$16,0))&lt;&gt;"Sim",FALSE()))))</f>
        <v>0</v>
      </c>
      <c r="AG853" s="21" t="b">
        <f>AND($AC853,$Y853&gt;'CONFG.  LISTAS'!$F$4,$Z853="",$AA853="")</f>
        <v>0</v>
      </c>
      <c r="AH853" s="21" t="str">
        <f t="shared" si="181"/>
        <v/>
      </c>
      <c r="AI853" s="43" t="str">
        <f ca="1">IF(NOT($AC853),"",IF(OR($B853="",$C853="",$E853="",$F853=""),"Preencha descrição, categoria, tipo e unidade.",IF(AND($B853&lt;&gt;"",OR(LEFT($C853,1)="1",LEFT($C853,1)="2"),$D853=""),"Informe a prática de restauração para itens diretos.",IF(AND($D853&lt;&gt;"",NOT(OR(LEFT($C853,1)="1",LEFT($C853,1)="2"))),"Custos indiretos não devem pertencer a uma prática específica.",IF(AND($D853&lt;&gt;"",COUNTIF(' PROJETO'!$B$14:$B$16,$D853)=0),"Prática de restauração inválida ou não cadastrada.",IF(IF($D853="",FALSE(),IF(COUNTIF(' PROJETO'!$B$14:$B$16,$D853)=0,FALSE(),IFERROR(INDEX(' PROJETO'!$C$14:$C$16,MATCH($D853,' PROJETO'!$B$14:$B$16,0))&lt;&gt;"Sim",FALSE()))),"A prática informada no item não foi selecionada na aba Projeto.",IF(AND(MAX($I853,$L853,$O853,$R853,$U853,$X853)&gt;'CONFG.  LISTAS'!$F$4,NOT(OR($Z853&lt;&gt;"",$AA853&lt;&gt;""))),"Memorial de cálculo ou anexo obrigatório não informado para item acima do limite.",IF(OR(AND($G853&lt;&gt;"",$H853&lt;&gt;"",OR($G853&lt;=0,$H853&lt;=0)),AND($J853&lt;&gt;"",$K853&lt;&gt;"",OR($J853&lt;=0,$K853&lt;=0)),AND($M853&lt;&gt;"",$N853&lt;&gt;"",OR($M853&lt;=0,$N853&lt;=0)),AND($P853&lt;&gt;"",$Q853&lt;&gt;"",OR($P853&lt;=0,$Q853&lt;=0)),AND($S853&lt;&gt;"",$T853&lt;&gt;"",OR($S853&lt;=0,$T853&lt;=0)),AND($V853&lt;&gt;"",$W853&lt;&gt;"",OR($V853&lt;=0,$W853&lt;=0))),"Revise os valores informados: valor unitário e quantidade devem ser maiores que zero.",IF(OR(AND($G853="",$H853&lt;&gt;""),AND($G853&lt;&gt;"",$H853=""),AND($J853="",$K853&lt;&gt;""),AND($J853&lt;&gt;"",$K853=""),AND($M853="",$N853&lt;&gt;""),AND($M853&lt;&gt;"",$N853=""),AND($P853="",$Q853&lt;&gt;""),AND($P853&lt;&gt;"",$Q853=""),AND($S853="",$T853&lt;&gt;""),AND($S853&lt;&gt;"",$T853=""),AND($V853="",$W853&lt;&gt;""),AND($V853&lt;&gt;"",$W853="")),"Há ano preenchido parcialmente: "&amp;TRIM(IF(AND($G853="",$H853&lt;&gt;""),"Ano 1 (falta valor unitário); ","")&amp;IF(AND($G853&lt;&gt;"",$H853=""),"Ano 1 (falta quantidade); ","")&amp;IF(AND($J853="",$K853&lt;&gt;""),"Ano 2 (falta valor unitário); ","")&amp;IF(AND($J853&lt;&gt;"",$K853=""),"Ano 2 (falta quantidade); ","")&amp;IF(AND($M853="",$N853&lt;&gt;""),"Ano 3 (falta valor unitário); ","")&amp;IF(AND($M853&lt;&gt;"",$N853=""),"Ano 3 (falta quantidade); ","")&amp;IF(AND($P853="",$Q853&lt;&gt;""),"Ano 4 (falta valor unitário); ","")&amp;IF(AND($P853&lt;&gt;"",$Q853=""),"Ano 4 (falta quantidade); ","")&amp;IF(AND($S853="",$T853&lt;&gt;""),"Ano 5 (falta valor unitário); ","")&amp;IF(AND($S853&lt;&gt;"",$T853=""),"Ano 5 (falta quantidade); ","")&amp;IF(AND($V853="",$W853&lt;&gt;""),"Ano 6 (falta valor unitário); ","")&amp;IF(AND($V853&lt;&gt;"",$W853=""),"Ano 6 (falta quantidade); ","")), IF(NOT(OR(AND($G853&lt;&gt;"",$H853&lt;&gt;""),AND($J853&lt;&gt;"",$K853&lt;&gt;""),AND($M853&lt;&gt;"",$N853&lt;&gt;""),AND($P853&lt;&gt;"",$Q853&lt;&gt;""),AND($S853&lt;&gt;"",$T853&lt;&gt;""),AND($V853&lt;&gt;"",$W853&lt;&gt;""))),"Informe pelo menos um ano completo com valor unitário e quantidade.",IF(AND($C853&lt;&gt;"",$E853&lt;&gt;"",LEFT(TRIM($C853),1)&lt;&gt;LEFT(TRIM($E853),1)),"Categoria e tipo estão incompatíveis.",IF(IF(OR($E853="",$F853=""),FALSE(),IFERROR(COUNTIF(INDIRECT("UNITS_"&amp;SUBSTITUTE(LEFT($E853,FIND(" ",$E853&amp;" ")-1),".","_")),$F853)=0,TRUE())),"Unidade incompatível com o tipo selecionado.",IF(OR(AND(ISNUMBER(SEARCH("comunic",LOWER($B853))),LEFT($E853,3)&lt;&gt;"4.4"),AND(ISNUMBER(SEARCH("monitor",LOWER($B853))),NOT(OR(LEFT($E853,3)="1.5",LEFT($E853,3)="2.5")))),"Revise a classificação do item conforme as regras de preenchimento.",IF(AND($B853&lt;&gt;"",OR(ISNUMBER(SEARCH("outro",LOWER($B853))),ISNUMBER(SEARCH("divers",LOWER($B853))),ISNUMBER(SEARCH("kit",LOWER($B853))),ISNUMBER(SEARCH("ferrament",LOWER($B853))),ISNUMBER(SEARCH("epi",LOWER($B853)))),NOT(OR($Z853&lt;&gt;"",$AA853&lt;&gt;""))),"Descrição muito genérica: detalhe melhor o item e registre o racional no memorial ou em anexo.",IF(AND($Y853=0,$B853&lt;&gt;"",OR($G853&lt;&gt;"",$H853&lt;&gt;"",$J853&lt;&gt;"",$K853&lt;&gt;"",$M853&lt;&gt;"",$N853&lt;&gt;"",$P853&lt;&gt;"",$Q853&lt;&gt;"",$S853&lt;&gt;"",$T853&lt;&gt;"",$V853&lt;&gt;"",$W853&lt;&gt;"")),"O item possui dados lançados, mas o total está zerado. Revise os valores informados.","")))))))))))))))</f>
        <v/>
      </c>
    </row>
    <row r="854" spans="1:35" ht="14.25" customHeight="1" x14ac:dyDescent="0.25">
      <c r="A854" s="57" t="str">
        <f t="shared" si="169"/>
        <v/>
      </c>
      <c r="B854" s="58"/>
      <c r="C854" s="58"/>
      <c r="D854" s="58"/>
      <c r="E854" s="58"/>
      <c r="F854" s="58"/>
      <c r="G854" s="269"/>
      <c r="H854" s="59"/>
      <c r="I854" s="273">
        <f t="shared" si="170"/>
        <v>0</v>
      </c>
      <c r="J854" s="269"/>
      <c r="K854" s="59"/>
      <c r="L854" s="270">
        <f t="shared" si="171"/>
        <v>0</v>
      </c>
      <c r="M854" s="269"/>
      <c r="N854" s="59"/>
      <c r="O854" s="270">
        <f t="shared" si="172"/>
        <v>0</v>
      </c>
      <c r="P854" s="269"/>
      <c r="Q854" s="59"/>
      <c r="R854" s="271">
        <f t="shared" si="173"/>
        <v>0</v>
      </c>
      <c r="S854" s="269"/>
      <c r="T854" s="59"/>
      <c r="U854" s="270">
        <f t="shared" si="174"/>
        <v>0</v>
      </c>
      <c r="V854" s="269"/>
      <c r="W854" s="59"/>
      <c r="X854" s="270">
        <f t="shared" si="175"/>
        <v>0</v>
      </c>
      <c r="Y854" s="270">
        <f t="shared" si="176"/>
        <v>0</v>
      </c>
      <c r="Z854" s="58"/>
      <c r="AA854" s="58"/>
      <c r="AB854" s="60" t="str">
        <f t="shared" si="177"/>
        <v/>
      </c>
      <c r="AC854" s="21" t="b">
        <f t="shared" si="178"/>
        <v>0</v>
      </c>
      <c r="AD854" s="21" t="b">
        <f t="shared" si="179"/>
        <v>0</v>
      </c>
      <c r="AE854" s="21" t="b">
        <f t="shared" si="180"/>
        <v>0</v>
      </c>
      <c r="AF854" s="21" t="b">
        <f ca="1">OR(AND($AC854,NOT($AD854)),AND($AC854,OR(AND($G854="",$H854&lt;&gt;""),AND($G854&lt;&gt;"",$H854=""),AND($J854="",$K854&lt;&gt;""),AND($J854&lt;&gt;"",$K854=""),AND($M854="",$N854&lt;&gt;""),AND($M854&lt;&gt;"",$N854=""),AND($P854="",$Q854&lt;&gt;""),AND($P854&lt;&gt;"",$Q854=""),AND($S854="",$T854&lt;&gt;""),AND($S854&lt;&gt;"",$T854=""),AND($V854="",$W854&lt;&gt;""),AND($V854&lt;&gt;"",$W854=""))),AND($C854&lt;&gt;"",$E854&lt;&gt;"",LEFT(TRIM($C854),1)&lt;&gt;LEFT(TRIM($E854),1)),IF(OR($E854="",$F854=""),FALSE(),IFERROR(COUNTIF(INDIRECT("UNITS_"&amp;SUBSTITUTE(LEFT($E854,FIND(" ",$E854&amp;" ")-1),".","_")),$F854)=0,TRUE())),AND($B854&lt;&gt;"",OR(ISNUMBER(SEARCH("outro",LOWER($B854))),ISNUMBER(SEARCH("divers",LOWER($B854))),ISNUMBER(SEARCH("etc",LOWER($B854))))),OR(AND(ISNUMBER(SEARCH("comunic",LOWER($B854))),LEFT($E854,3)&lt;&gt;"4.4"),AND(ISNUMBER(SEARCH("monitor",LOWER($B854))),NOT(OR(LEFT($E854,3)="1.5",LEFT($E854,3)="2.5")))),AND($B854&lt;&gt;"",OR(LEFT($C854,1)="1",LEFT($C854,1)="2"),$D854=""),AND($D854&lt;&gt;"",NOT(OR(LEFT($C854,1)="1",LEFT($C854,1)="2"))),AND($D854&lt;&gt;"",COUNTIF(' PROJETO'!$B$14:$B$16,$D854)=0),IF($D854="",FALSE(),IF(COUNTIF(' PROJETO'!$B$14:$B$16,$D854)=0,FALSE(),IFERROR(INDEX(' PROJETO'!$C$14:$C$16,MATCH($D854,' PROJETO'!$B$14:$B$16,0))&lt;&gt;"Sim",FALSE()))))</f>
        <v>0</v>
      </c>
      <c r="AG854" s="21" t="b">
        <f>AND($AC854,$Y854&gt;'CONFG.  LISTAS'!$F$4,$Z854="",$AA854="")</f>
        <v>0</v>
      </c>
      <c r="AH854" s="21" t="str">
        <f t="shared" si="181"/>
        <v/>
      </c>
      <c r="AI854" s="43" t="str">
        <f ca="1">IF(NOT($AC854),"",IF(OR($B854="",$C854="",$E854="",$F854=""),"Preencha descrição, categoria, tipo e unidade.",IF(AND($B854&lt;&gt;"",OR(LEFT($C854,1)="1",LEFT($C854,1)="2"),$D854=""),"Informe a prática de restauração para itens diretos.",IF(AND($D854&lt;&gt;"",NOT(OR(LEFT($C854,1)="1",LEFT($C854,1)="2"))),"Custos indiretos não devem pertencer a uma prática específica.",IF(AND($D854&lt;&gt;"",COUNTIF(' PROJETO'!$B$14:$B$16,$D854)=0),"Prática de restauração inválida ou não cadastrada.",IF(IF($D854="",FALSE(),IF(COUNTIF(' PROJETO'!$B$14:$B$16,$D854)=0,FALSE(),IFERROR(INDEX(' PROJETO'!$C$14:$C$16,MATCH($D854,' PROJETO'!$B$14:$B$16,0))&lt;&gt;"Sim",FALSE()))),"A prática informada no item não foi selecionada na aba Projeto.",IF(AND(MAX($I854,$L854,$O854,$R854,$U854,$X854)&gt;'CONFG.  LISTAS'!$F$4,NOT(OR($Z854&lt;&gt;"",$AA854&lt;&gt;""))),"Memorial de cálculo ou anexo obrigatório não informado para item acima do limite.",IF(OR(AND($G854&lt;&gt;"",$H854&lt;&gt;"",OR($G854&lt;=0,$H854&lt;=0)),AND($J854&lt;&gt;"",$K854&lt;&gt;"",OR($J854&lt;=0,$K854&lt;=0)),AND($M854&lt;&gt;"",$N854&lt;&gt;"",OR($M854&lt;=0,$N854&lt;=0)),AND($P854&lt;&gt;"",$Q854&lt;&gt;"",OR($P854&lt;=0,$Q854&lt;=0)),AND($S854&lt;&gt;"",$T854&lt;&gt;"",OR($S854&lt;=0,$T854&lt;=0)),AND($V854&lt;&gt;"",$W854&lt;&gt;"",OR($V854&lt;=0,$W854&lt;=0))),"Revise os valores informados: valor unitário e quantidade devem ser maiores que zero.",IF(OR(AND($G854="",$H854&lt;&gt;""),AND($G854&lt;&gt;"",$H854=""),AND($J854="",$K854&lt;&gt;""),AND($J854&lt;&gt;"",$K854=""),AND($M854="",$N854&lt;&gt;""),AND($M854&lt;&gt;"",$N854=""),AND($P854="",$Q854&lt;&gt;""),AND($P854&lt;&gt;"",$Q854=""),AND($S854="",$T854&lt;&gt;""),AND($S854&lt;&gt;"",$T854=""),AND($V854="",$W854&lt;&gt;""),AND($V854&lt;&gt;"",$W854="")),"Há ano preenchido parcialmente: "&amp;TRIM(IF(AND($G854="",$H854&lt;&gt;""),"Ano 1 (falta valor unitário); ","")&amp;IF(AND($G854&lt;&gt;"",$H854=""),"Ano 1 (falta quantidade); ","")&amp;IF(AND($J854="",$K854&lt;&gt;""),"Ano 2 (falta valor unitário); ","")&amp;IF(AND($J854&lt;&gt;"",$K854=""),"Ano 2 (falta quantidade); ","")&amp;IF(AND($M854="",$N854&lt;&gt;""),"Ano 3 (falta valor unitário); ","")&amp;IF(AND($M854&lt;&gt;"",$N854=""),"Ano 3 (falta quantidade); ","")&amp;IF(AND($P854="",$Q854&lt;&gt;""),"Ano 4 (falta valor unitário); ","")&amp;IF(AND($P854&lt;&gt;"",$Q854=""),"Ano 4 (falta quantidade); ","")&amp;IF(AND($S854="",$T854&lt;&gt;""),"Ano 5 (falta valor unitário); ","")&amp;IF(AND($S854&lt;&gt;"",$T854=""),"Ano 5 (falta quantidade); ","")&amp;IF(AND($V854="",$W854&lt;&gt;""),"Ano 6 (falta valor unitário); ","")&amp;IF(AND($V854&lt;&gt;"",$W854=""),"Ano 6 (falta quantidade); ","")), IF(NOT(OR(AND($G854&lt;&gt;"",$H854&lt;&gt;""),AND($J854&lt;&gt;"",$K854&lt;&gt;""),AND($M854&lt;&gt;"",$N854&lt;&gt;""),AND($P854&lt;&gt;"",$Q854&lt;&gt;""),AND($S854&lt;&gt;"",$T854&lt;&gt;""),AND($V854&lt;&gt;"",$W854&lt;&gt;""))),"Informe pelo menos um ano completo com valor unitário e quantidade.",IF(AND($C854&lt;&gt;"",$E854&lt;&gt;"",LEFT(TRIM($C854),1)&lt;&gt;LEFT(TRIM($E854),1)),"Categoria e tipo estão incompatíveis.",IF(IF(OR($E854="",$F854=""),FALSE(),IFERROR(COUNTIF(INDIRECT("UNITS_"&amp;SUBSTITUTE(LEFT($E854,FIND(" ",$E854&amp;" ")-1),".","_")),$F854)=0,TRUE())),"Unidade incompatível com o tipo selecionado.",IF(OR(AND(ISNUMBER(SEARCH("comunic",LOWER($B854))),LEFT($E854,3)&lt;&gt;"4.4"),AND(ISNUMBER(SEARCH("monitor",LOWER($B854))),NOT(OR(LEFT($E854,3)="1.5",LEFT($E854,3)="2.5")))),"Revise a classificação do item conforme as regras de preenchimento.",IF(AND($B854&lt;&gt;"",OR(ISNUMBER(SEARCH("outro",LOWER($B854))),ISNUMBER(SEARCH("divers",LOWER($B854))),ISNUMBER(SEARCH("kit",LOWER($B854))),ISNUMBER(SEARCH("ferrament",LOWER($B854))),ISNUMBER(SEARCH("epi",LOWER($B854)))),NOT(OR($Z854&lt;&gt;"",$AA854&lt;&gt;""))),"Descrição muito genérica: detalhe melhor o item e registre o racional no memorial ou em anexo.",IF(AND($Y854=0,$B854&lt;&gt;"",OR($G854&lt;&gt;"",$H854&lt;&gt;"",$J854&lt;&gt;"",$K854&lt;&gt;"",$M854&lt;&gt;"",$N854&lt;&gt;"",$P854&lt;&gt;"",$Q854&lt;&gt;"",$S854&lt;&gt;"",$T854&lt;&gt;"",$V854&lt;&gt;"",$W854&lt;&gt;"")),"O item possui dados lançados, mas o total está zerado. Revise os valores informados.","")))))))))))))))</f>
        <v/>
      </c>
    </row>
    <row r="855" spans="1:35" ht="14.25" customHeight="1" x14ac:dyDescent="0.25">
      <c r="A855" s="57" t="str">
        <f t="shared" si="169"/>
        <v/>
      </c>
      <c r="B855" s="61"/>
      <c r="C855" s="61"/>
      <c r="D855" s="58"/>
      <c r="E855" s="61"/>
      <c r="F855" s="61"/>
      <c r="G855" s="272"/>
      <c r="H855" s="62"/>
      <c r="I855" s="273">
        <f t="shared" si="170"/>
        <v>0</v>
      </c>
      <c r="J855" s="272"/>
      <c r="K855" s="62"/>
      <c r="L855" s="270">
        <f t="shared" si="171"/>
        <v>0</v>
      </c>
      <c r="M855" s="272"/>
      <c r="N855" s="62"/>
      <c r="O855" s="270">
        <f t="shared" si="172"/>
        <v>0</v>
      </c>
      <c r="P855" s="272"/>
      <c r="Q855" s="62"/>
      <c r="R855" s="271">
        <f t="shared" si="173"/>
        <v>0</v>
      </c>
      <c r="S855" s="272"/>
      <c r="T855" s="62"/>
      <c r="U855" s="270">
        <f t="shared" si="174"/>
        <v>0</v>
      </c>
      <c r="V855" s="272"/>
      <c r="W855" s="62"/>
      <c r="X855" s="270">
        <f t="shared" si="175"/>
        <v>0</v>
      </c>
      <c r="Y855" s="270">
        <f t="shared" si="176"/>
        <v>0</v>
      </c>
      <c r="Z855" s="61"/>
      <c r="AA855" s="61"/>
      <c r="AB855" s="60" t="str">
        <f t="shared" si="177"/>
        <v/>
      </c>
      <c r="AC855" s="21" t="b">
        <f t="shared" si="178"/>
        <v>0</v>
      </c>
      <c r="AD855" s="21" t="b">
        <f t="shared" si="179"/>
        <v>0</v>
      </c>
      <c r="AE855" s="21" t="b">
        <f t="shared" si="180"/>
        <v>0</v>
      </c>
      <c r="AF855" s="21" t="b">
        <f ca="1">OR(AND($AC855,NOT($AD855)),AND($AC855,OR(AND($G855="",$H855&lt;&gt;""),AND($G855&lt;&gt;"",$H855=""),AND($J855="",$K855&lt;&gt;""),AND($J855&lt;&gt;"",$K855=""),AND($M855="",$N855&lt;&gt;""),AND($M855&lt;&gt;"",$N855=""),AND($P855="",$Q855&lt;&gt;""),AND($P855&lt;&gt;"",$Q855=""),AND($S855="",$T855&lt;&gt;""),AND($S855&lt;&gt;"",$T855=""),AND($V855="",$W855&lt;&gt;""),AND($V855&lt;&gt;"",$W855=""))),AND($C855&lt;&gt;"",$E855&lt;&gt;"",LEFT(TRIM($C855),1)&lt;&gt;LEFT(TRIM($E855),1)),IF(OR($E855="",$F855=""),FALSE(),IFERROR(COUNTIF(INDIRECT("UNITS_"&amp;SUBSTITUTE(LEFT($E855,FIND(" ",$E855&amp;" ")-1),".","_")),$F855)=0,TRUE())),AND($B855&lt;&gt;"",OR(ISNUMBER(SEARCH("outro",LOWER($B855))),ISNUMBER(SEARCH("divers",LOWER($B855))),ISNUMBER(SEARCH("etc",LOWER($B855))))),OR(AND(ISNUMBER(SEARCH("comunic",LOWER($B855))),LEFT($E855,3)&lt;&gt;"4.4"),AND(ISNUMBER(SEARCH("monitor",LOWER($B855))),NOT(OR(LEFT($E855,3)="1.5",LEFT($E855,3)="2.5")))),AND($B855&lt;&gt;"",OR(LEFT($C855,1)="1",LEFT($C855,1)="2"),$D855=""),AND($D855&lt;&gt;"",NOT(OR(LEFT($C855,1)="1",LEFT($C855,1)="2"))),AND($D855&lt;&gt;"",COUNTIF(' PROJETO'!$B$14:$B$16,$D855)=0),IF($D855="",FALSE(),IF(COUNTIF(' PROJETO'!$B$14:$B$16,$D855)=0,FALSE(),IFERROR(INDEX(' PROJETO'!$C$14:$C$16,MATCH($D855,' PROJETO'!$B$14:$B$16,0))&lt;&gt;"Sim",FALSE()))))</f>
        <v>0</v>
      </c>
      <c r="AG855" s="21" t="b">
        <f>AND($AC855,$Y855&gt;'CONFG.  LISTAS'!$F$4,$Z855="",$AA855="")</f>
        <v>0</v>
      </c>
      <c r="AH855" s="21" t="str">
        <f t="shared" si="181"/>
        <v/>
      </c>
      <c r="AI855" s="43" t="str">
        <f ca="1">IF(NOT($AC855),"",IF(OR($B855="",$C855="",$E855="",$F855=""),"Preencha descrição, categoria, tipo e unidade.",IF(AND($B855&lt;&gt;"",OR(LEFT($C855,1)="1",LEFT($C855,1)="2"),$D855=""),"Informe a prática de restauração para itens diretos.",IF(AND($D855&lt;&gt;"",NOT(OR(LEFT($C855,1)="1",LEFT($C855,1)="2"))),"Custos indiretos não devem pertencer a uma prática específica.",IF(AND($D855&lt;&gt;"",COUNTIF(' PROJETO'!$B$14:$B$16,$D855)=0),"Prática de restauração inválida ou não cadastrada.",IF(IF($D855="",FALSE(),IF(COUNTIF(' PROJETO'!$B$14:$B$16,$D855)=0,FALSE(),IFERROR(INDEX(' PROJETO'!$C$14:$C$16,MATCH($D855,' PROJETO'!$B$14:$B$16,0))&lt;&gt;"Sim",FALSE()))),"A prática informada no item não foi selecionada na aba Projeto.",IF(AND(MAX($I855,$L855,$O855,$R855,$U855,$X855)&gt;'CONFG.  LISTAS'!$F$4,NOT(OR($Z855&lt;&gt;"",$AA855&lt;&gt;""))),"Memorial de cálculo ou anexo obrigatório não informado para item acima do limite.",IF(OR(AND($G855&lt;&gt;"",$H855&lt;&gt;"",OR($G855&lt;=0,$H855&lt;=0)),AND($J855&lt;&gt;"",$K855&lt;&gt;"",OR($J855&lt;=0,$K855&lt;=0)),AND($M855&lt;&gt;"",$N855&lt;&gt;"",OR($M855&lt;=0,$N855&lt;=0)),AND($P855&lt;&gt;"",$Q855&lt;&gt;"",OR($P855&lt;=0,$Q855&lt;=0)),AND($S855&lt;&gt;"",$T855&lt;&gt;"",OR($S855&lt;=0,$T855&lt;=0)),AND($V855&lt;&gt;"",$W855&lt;&gt;"",OR($V855&lt;=0,$W855&lt;=0))),"Revise os valores informados: valor unitário e quantidade devem ser maiores que zero.",IF(OR(AND($G855="",$H855&lt;&gt;""),AND($G855&lt;&gt;"",$H855=""),AND($J855="",$K855&lt;&gt;""),AND($J855&lt;&gt;"",$K855=""),AND($M855="",$N855&lt;&gt;""),AND($M855&lt;&gt;"",$N855=""),AND($P855="",$Q855&lt;&gt;""),AND($P855&lt;&gt;"",$Q855=""),AND($S855="",$T855&lt;&gt;""),AND($S855&lt;&gt;"",$T855=""),AND($V855="",$W855&lt;&gt;""),AND($V855&lt;&gt;"",$W855="")),"Há ano preenchido parcialmente: "&amp;TRIM(IF(AND($G855="",$H855&lt;&gt;""),"Ano 1 (falta valor unitário); ","")&amp;IF(AND($G855&lt;&gt;"",$H855=""),"Ano 1 (falta quantidade); ","")&amp;IF(AND($J855="",$K855&lt;&gt;""),"Ano 2 (falta valor unitário); ","")&amp;IF(AND($J855&lt;&gt;"",$K855=""),"Ano 2 (falta quantidade); ","")&amp;IF(AND($M855="",$N855&lt;&gt;""),"Ano 3 (falta valor unitário); ","")&amp;IF(AND($M855&lt;&gt;"",$N855=""),"Ano 3 (falta quantidade); ","")&amp;IF(AND($P855="",$Q855&lt;&gt;""),"Ano 4 (falta valor unitário); ","")&amp;IF(AND($P855&lt;&gt;"",$Q855=""),"Ano 4 (falta quantidade); ","")&amp;IF(AND($S855="",$T855&lt;&gt;""),"Ano 5 (falta valor unitário); ","")&amp;IF(AND($S855&lt;&gt;"",$T855=""),"Ano 5 (falta quantidade); ","")&amp;IF(AND($V855="",$W855&lt;&gt;""),"Ano 6 (falta valor unitário); ","")&amp;IF(AND($V855&lt;&gt;"",$W855=""),"Ano 6 (falta quantidade); ","")), IF(NOT(OR(AND($G855&lt;&gt;"",$H855&lt;&gt;""),AND($J855&lt;&gt;"",$K855&lt;&gt;""),AND($M855&lt;&gt;"",$N855&lt;&gt;""),AND($P855&lt;&gt;"",$Q855&lt;&gt;""),AND($S855&lt;&gt;"",$T855&lt;&gt;""),AND($V855&lt;&gt;"",$W855&lt;&gt;""))),"Informe pelo menos um ano completo com valor unitário e quantidade.",IF(AND($C855&lt;&gt;"",$E855&lt;&gt;"",LEFT(TRIM($C855),1)&lt;&gt;LEFT(TRIM($E855),1)),"Categoria e tipo estão incompatíveis.",IF(IF(OR($E855="",$F855=""),FALSE(),IFERROR(COUNTIF(INDIRECT("UNITS_"&amp;SUBSTITUTE(LEFT($E855,FIND(" ",$E855&amp;" ")-1),".","_")),$F855)=0,TRUE())),"Unidade incompatível com o tipo selecionado.",IF(OR(AND(ISNUMBER(SEARCH("comunic",LOWER($B855))),LEFT($E855,3)&lt;&gt;"4.4"),AND(ISNUMBER(SEARCH("monitor",LOWER($B855))),NOT(OR(LEFT($E855,3)="1.5",LEFT($E855,3)="2.5")))),"Revise a classificação do item conforme as regras de preenchimento.",IF(AND($B855&lt;&gt;"",OR(ISNUMBER(SEARCH("outro",LOWER($B855))),ISNUMBER(SEARCH("divers",LOWER($B855))),ISNUMBER(SEARCH("kit",LOWER($B855))),ISNUMBER(SEARCH("ferrament",LOWER($B855))),ISNUMBER(SEARCH("epi",LOWER($B855)))),NOT(OR($Z855&lt;&gt;"",$AA855&lt;&gt;""))),"Descrição muito genérica: detalhe melhor o item e registre o racional no memorial ou em anexo.",IF(AND($Y855=0,$B855&lt;&gt;"",OR($G855&lt;&gt;"",$H855&lt;&gt;"",$J855&lt;&gt;"",$K855&lt;&gt;"",$M855&lt;&gt;"",$N855&lt;&gt;"",$P855&lt;&gt;"",$Q855&lt;&gt;"",$S855&lt;&gt;"",$T855&lt;&gt;"",$V855&lt;&gt;"",$W855&lt;&gt;"")),"O item possui dados lançados, mas o total está zerado. Revise os valores informados.","")))))))))))))))</f>
        <v/>
      </c>
    </row>
    <row r="856" spans="1:35" ht="14.25" customHeight="1" x14ac:dyDescent="0.25">
      <c r="A856" s="57" t="str">
        <f t="shared" si="169"/>
        <v/>
      </c>
      <c r="B856" s="58"/>
      <c r="C856" s="58"/>
      <c r="D856" s="58"/>
      <c r="E856" s="58"/>
      <c r="F856" s="58"/>
      <c r="G856" s="269"/>
      <c r="H856" s="59"/>
      <c r="I856" s="273">
        <f t="shared" si="170"/>
        <v>0</v>
      </c>
      <c r="J856" s="269"/>
      <c r="K856" s="59"/>
      <c r="L856" s="270">
        <f t="shared" si="171"/>
        <v>0</v>
      </c>
      <c r="M856" s="269"/>
      <c r="N856" s="59"/>
      <c r="O856" s="270">
        <f t="shared" si="172"/>
        <v>0</v>
      </c>
      <c r="P856" s="269"/>
      <c r="Q856" s="59"/>
      <c r="R856" s="271">
        <f t="shared" si="173"/>
        <v>0</v>
      </c>
      <c r="S856" s="269"/>
      <c r="T856" s="59"/>
      <c r="U856" s="270">
        <f t="shared" si="174"/>
        <v>0</v>
      </c>
      <c r="V856" s="269"/>
      <c r="W856" s="59"/>
      <c r="X856" s="270">
        <f t="shared" si="175"/>
        <v>0</v>
      </c>
      <c r="Y856" s="270">
        <f t="shared" si="176"/>
        <v>0</v>
      </c>
      <c r="Z856" s="58"/>
      <c r="AA856" s="58"/>
      <c r="AB856" s="60" t="str">
        <f t="shared" si="177"/>
        <v/>
      </c>
      <c r="AC856" s="21" t="b">
        <f t="shared" si="178"/>
        <v>0</v>
      </c>
      <c r="AD856" s="21" t="b">
        <f t="shared" si="179"/>
        <v>0</v>
      </c>
      <c r="AE856" s="21" t="b">
        <f t="shared" si="180"/>
        <v>0</v>
      </c>
      <c r="AF856" s="21" t="b">
        <f ca="1">OR(AND($AC856,NOT($AD856)),AND($AC856,OR(AND($G856="",$H856&lt;&gt;""),AND($G856&lt;&gt;"",$H856=""),AND($J856="",$K856&lt;&gt;""),AND($J856&lt;&gt;"",$K856=""),AND($M856="",$N856&lt;&gt;""),AND($M856&lt;&gt;"",$N856=""),AND($P856="",$Q856&lt;&gt;""),AND($P856&lt;&gt;"",$Q856=""),AND($S856="",$T856&lt;&gt;""),AND($S856&lt;&gt;"",$T856=""),AND($V856="",$W856&lt;&gt;""),AND($V856&lt;&gt;"",$W856=""))),AND($C856&lt;&gt;"",$E856&lt;&gt;"",LEFT(TRIM($C856),1)&lt;&gt;LEFT(TRIM($E856),1)),IF(OR($E856="",$F856=""),FALSE(),IFERROR(COUNTIF(INDIRECT("UNITS_"&amp;SUBSTITUTE(LEFT($E856,FIND(" ",$E856&amp;" ")-1),".","_")),$F856)=0,TRUE())),AND($B856&lt;&gt;"",OR(ISNUMBER(SEARCH("outro",LOWER($B856))),ISNUMBER(SEARCH("divers",LOWER($B856))),ISNUMBER(SEARCH("etc",LOWER($B856))))),OR(AND(ISNUMBER(SEARCH("comunic",LOWER($B856))),LEFT($E856,3)&lt;&gt;"4.4"),AND(ISNUMBER(SEARCH("monitor",LOWER($B856))),NOT(OR(LEFT($E856,3)="1.5",LEFT($E856,3)="2.5")))),AND($B856&lt;&gt;"",OR(LEFT($C856,1)="1",LEFT($C856,1)="2"),$D856=""),AND($D856&lt;&gt;"",NOT(OR(LEFT($C856,1)="1",LEFT($C856,1)="2"))),AND($D856&lt;&gt;"",COUNTIF(' PROJETO'!$B$14:$B$16,$D856)=0),IF($D856="",FALSE(),IF(COUNTIF(' PROJETO'!$B$14:$B$16,$D856)=0,FALSE(),IFERROR(INDEX(' PROJETO'!$C$14:$C$16,MATCH($D856,' PROJETO'!$B$14:$B$16,0))&lt;&gt;"Sim",FALSE()))))</f>
        <v>0</v>
      </c>
      <c r="AG856" s="21" t="b">
        <f>AND($AC856,$Y856&gt;'CONFG.  LISTAS'!$F$4,$Z856="",$AA856="")</f>
        <v>0</v>
      </c>
      <c r="AH856" s="21" t="str">
        <f t="shared" si="181"/>
        <v/>
      </c>
      <c r="AI856" s="43" t="str">
        <f ca="1">IF(NOT($AC856),"",IF(OR($B856="",$C856="",$E856="",$F856=""),"Preencha descrição, categoria, tipo e unidade.",IF(AND($B856&lt;&gt;"",OR(LEFT($C856,1)="1",LEFT($C856,1)="2"),$D856=""),"Informe a prática de restauração para itens diretos.",IF(AND($D856&lt;&gt;"",NOT(OR(LEFT($C856,1)="1",LEFT($C856,1)="2"))),"Custos indiretos não devem pertencer a uma prática específica.",IF(AND($D856&lt;&gt;"",COUNTIF(' PROJETO'!$B$14:$B$16,$D856)=0),"Prática de restauração inválida ou não cadastrada.",IF(IF($D856="",FALSE(),IF(COUNTIF(' PROJETO'!$B$14:$B$16,$D856)=0,FALSE(),IFERROR(INDEX(' PROJETO'!$C$14:$C$16,MATCH($D856,' PROJETO'!$B$14:$B$16,0))&lt;&gt;"Sim",FALSE()))),"A prática informada no item não foi selecionada na aba Projeto.",IF(AND(MAX($I856,$L856,$O856,$R856,$U856,$X856)&gt;'CONFG.  LISTAS'!$F$4,NOT(OR($Z856&lt;&gt;"",$AA856&lt;&gt;""))),"Memorial de cálculo ou anexo obrigatório não informado para item acima do limite.",IF(OR(AND($G856&lt;&gt;"",$H856&lt;&gt;"",OR($G856&lt;=0,$H856&lt;=0)),AND($J856&lt;&gt;"",$K856&lt;&gt;"",OR($J856&lt;=0,$K856&lt;=0)),AND($M856&lt;&gt;"",$N856&lt;&gt;"",OR($M856&lt;=0,$N856&lt;=0)),AND($P856&lt;&gt;"",$Q856&lt;&gt;"",OR($P856&lt;=0,$Q856&lt;=0)),AND($S856&lt;&gt;"",$T856&lt;&gt;"",OR($S856&lt;=0,$T856&lt;=0)),AND($V856&lt;&gt;"",$W856&lt;&gt;"",OR($V856&lt;=0,$W856&lt;=0))),"Revise os valores informados: valor unitário e quantidade devem ser maiores que zero.",IF(OR(AND($G856="",$H856&lt;&gt;""),AND($G856&lt;&gt;"",$H856=""),AND($J856="",$K856&lt;&gt;""),AND($J856&lt;&gt;"",$K856=""),AND($M856="",$N856&lt;&gt;""),AND($M856&lt;&gt;"",$N856=""),AND($P856="",$Q856&lt;&gt;""),AND($P856&lt;&gt;"",$Q856=""),AND($S856="",$T856&lt;&gt;""),AND($S856&lt;&gt;"",$T856=""),AND($V856="",$W856&lt;&gt;""),AND($V856&lt;&gt;"",$W856="")),"Há ano preenchido parcialmente: "&amp;TRIM(IF(AND($G856="",$H856&lt;&gt;""),"Ano 1 (falta valor unitário); ","")&amp;IF(AND($G856&lt;&gt;"",$H856=""),"Ano 1 (falta quantidade); ","")&amp;IF(AND($J856="",$K856&lt;&gt;""),"Ano 2 (falta valor unitário); ","")&amp;IF(AND($J856&lt;&gt;"",$K856=""),"Ano 2 (falta quantidade); ","")&amp;IF(AND($M856="",$N856&lt;&gt;""),"Ano 3 (falta valor unitário); ","")&amp;IF(AND($M856&lt;&gt;"",$N856=""),"Ano 3 (falta quantidade); ","")&amp;IF(AND($P856="",$Q856&lt;&gt;""),"Ano 4 (falta valor unitário); ","")&amp;IF(AND($P856&lt;&gt;"",$Q856=""),"Ano 4 (falta quantidade); ","")&amp;IF(AND($S856="",$T856&lt;&gt;""),"Ano 5 (falta valor unitário); ","")&amp;IF(AND($S856&lt;&gt;"",$T856=""),"Ano 5 (falta quantidade); ","")&amp;IF(AND($V856="",$W856&lt;&gt;""),"Ano 6 (falta valor unitário); ","")&amp;IF(AND($V856&lt;&gt;"",$W856=""),"Ano 6 (falta quantidade); ","")), IF(NOT(OR(AND($G856&lt;&gt;"",$H856&lt;&gt;""),AND($J856&lt;&gt;"",$K856&lt;&gt;""),AND($M856&lt;&gt;"",$N856&lt;&gt;""),AND($P856&lt;&gt;"",$Q856&lt;&gt;""),AND($S856&lt;&gt;"",$T856&lt;&gt;""),AND($V856&lt;&gt;"",$W856&lt;&gt;""))),"Informe pelo menos um ano completo com valor unitário e quantidade.",IF(AND($C856&lt;&gt;"",$E856&lt;&gt;"",LEFT(TRIM($C856),1)&lt;&gt;LEFT(TRIM($E856),1)),"Categoria e tipo estão incompatíveis.",IF(IF(OR($E856="",$F856=""),FALSE(),IFERROR(COUNTIF(INDIRECT("UNITS_"&amp;SUBSTITUTE(LEFT($E856,FIND(" ",$E856&amp;" ")-1),".","_")),$F856)=0,TRUE())),"Unidade incompatível com o tipo selecionado.",IF(OR(AND(ISNUMBER(SEARCH("comunic",LOWER($B856))),LEFT($E856,3)&lt;&gt;"4.4"),AND(ISNUMBER(SEARCH("monitor",LOWER($B856))),NOT(OR(LEFT($E856,3)="1.5",LEFT($E856,3)="2.5")))),"Revise a classificação do item conforme as regras de preenchimento.",IF(AND($B856&lt;&gt;"",OR(ISNUMBER(SEARCH("outro",LOWER($B856))),ISNUMBER(SEARCH("divers",LOWER($B856))),ISNUMBER(SEARCH("kit",LOWER($B856))),ISNUMBER(SEARCH("ferrament",LOWER($B856))),ISNUMBER(SEARCH("epi",LOWER($B856)))),NOT(OR($Z856&lt;&gt;"",$AA856&lt;&gt;""))),"Descrição muito genérica: detalhe melhor o item e registre o racional no memorial ou em anexo.",IF(AND($Y856=0,$B856&lt;&gt;"",OR($G856&lt;&gt;"",$H856&lt;&gt;"",$J856&lt;&gt;"",$K856&lt;&gt;"",$M856&lt;&gt;"",$N856&lt;&gt;"",$P856&lt;&gt;"",$Q856&lt;&gt;"",$S856&lt;&gt;"",$T856&lt;&gt;"",$V856&lt;&gt;"",$W856&lt;&gt;"")),"O item possui dados lançados, mas o total está zerado. Revise os valores informados.","")))))))))))))))</f>
        <v/>
      </c>
    </row>
    <row r="857" spans="1:35" ht="14.25" customHeight="1" x14ac:dyDescent="0.25">
      <c r="A857" s="57" t="str">
        <f t="shared" si="169"/>
        <v/>
      </c>
      <c r="B857" s="61"/>
      <c r="C857" s="61"/>
      <c r="D857" s="58"/>
      <c r="E857" s="61"/>
      <c r="F857" s="61"/>
      <c r="G857" s="272"/>
      <c r="H857" s="62"/>
      <c r="I857" s="273">
        <f t="shared" si="170"/>
        <v>0</v>
      </c>
      <c r="J857" s="272"/>
      <c r="K857" s="62"/>
      <c r="L857" s="270">
        <f t="shared" si="171"/>
        <v>0</v>
      </c>
      <c r="M857" s="272"/>
      <c r="N857" s="62"/>
      <c r="O857" s="270">
        <f t="shared" si="172"/>
        <v>0</v>
      </c>
      <c r="P857" s="272"/>
      <c r="Q857" s="62"/>
      <c r="R857" s="271">
        <f t="shared" si="173"/>
        <v>0</v>
      </c>
      <c r="S857" s="272"/>
      <c r="T857" s="62"/>
      <c r="U857" s="270">
        <f t="shared" si="174"/>
        <v>0</v>
      </c>
      <c r="V857" s="272"/>
      <c r="W857" s="62"/>
      <c r="X857" s="270">
        <f t="shared" si="175"/>
        <v>0</v>
      </c>
      <c r="Y857" s="270">
        <f t="shared" si="176"/>
        <v>0</v>
      </c>
      <c r="Z857" s="61"/>
      <c r="AA857" s="61"/>
      <c r="AB857" s="60" t="str">
        <f t="shared" si="177"/>
        <v/>
      </c>
      <c r="AC857" s="21" t="b">
        <f t="shared" si="178"/>
        <v>0</v>
      </c>
      <c r="AD857" s="21" t="b">
        <f t="shared" si="179"/>
        <v>0</v>
      </c>
      <c r="AE857" s="21" t="b">
        <f t="shared" si="180"/>
        <v>0</v>
      </c>
      <c r="AF857" s="21" t="b">
        <f ca="1">OR(AND($AC857,NOT($AD857)),AND($AC857,OR(AND($G857="",$H857&lt;&gt;""),AND($G857&lt;&gt;"",$H857=""),AND($J857="",$K857&lt;&gt;""),AND($J857&lt;&gt;"",$K857=""),AND($M857="",$N857&lt;&gt;""),AND($M857&lt;&gt;"",$N857=""),AND($P857="",$Q857&lt;&gt;""),AND($P857&lt;&gt;"",$Q857=""),AND($S857="",$T857&lt;&gt;""),AND($S857&lt;&gt;"",$T857=""),AND($V857="",$W857&lt;&gt;""),AND($V857&lt;&gt;"",$W857=""))),AND($C857&lt;&gt;"",$E857&lt;&gt;"",LEFT(TRIM($C857),1)&lt;&gt;LEFT(TRIM($E857),1)),IF(OR($E857="",$F857=""),FALSE(),IFERROR(COUNTIF(INDIRECT("UNITS_"&amp;SUBSTITUTE(LEFT($E857,FIND(" ",$E857&amp;" ")-1),".","_")),$F857)=0,TRUE())),AND($B857&lt;&gt;"",OR(ISNUMBER(SEARCH("outro",LOWER($B857))),ISNUMBER(SEARCH("divers",LOWER($B857))),ISNUMBER(SEARCH("etc",LOWER($B857))))),OR(AND(ISNUMBER(SEARCH("comunic",LOWER($B857))),LEFT($E857,3)&lt;&gt;"4.4"),AND(ISNUMBER(SEARCH("monitor",LOWER($B857))),NOT(OR(LEFT($E857,3)="1.5",LEFT($E857,3)="2.5")))),AND($B857&lt;&gt;"",OR(LEFT($C857,1)="1",LEFT($C857,1)="2"),$D857=""),AND($D857&lt;&gt;"",NOT(OR(LEFT($C857,1)="1",LEFT($C857,1)="2"))),AND($D857&lt;&gt;"",COUNTIF(' PROJETO'!$B$14:$B$16,$D857)=0),IF($D857="",FALSE(),IF(COUNTIF(' PROJETO'!$B$14:$B$16,$D857)=0,FALSE(),IFERROR(INDEX(' PROJETO'!$C$14:$C$16,MATCH($D857,' PROJETO'!$B$14:$B$16,0))&lt;&gt;"Sim",FALSE()))))</f>
        <v>0</v>
      </c>
      <c r="AG857" s="21" t="b">
        <f>AND($AC857,$Y857&gt;'CONFG.  LISTAS'!$F$4,$Z857="",$AA857="")</f>
        <v>0</v>
      </c>
      <c r="AH857" s="21" t="str">
        <f t="shared" si="181"/>
        <v/>
      </c>
      <c r="AI857" s="43" t="str">
        <f ca="1">IF(NOT($AC857),"",IF(OR($B857="",$C857="",$E857="",$F857=""),"Preencha descrição, categoria, tipo e unidade.",IF(AND($B857&lt;&gt;"",OR(LEFT($C857,1)="1",LEFT($C857,1)="2"),$D857=""),"Informe a prática de restauração para itens diretos.",IF(AND($D857&lt;&gt;"",NOT(OR(LEFT($C857,1)="1",LEFT($C857,1)="2"))),"Custos indiretos não devem pertencer a uma prática específica.",IF(AND($D857&lt;&gt;"",COUNTIF(' PROJETO'!$B$14:$B$16,$D857)=0),"Prática de restauração inválida ou não cadastrada.",IF(IF($D857="",FALSE(),IF(COUNTIF(' PROJETO'!$B$14:$B$16,$D857)=0,FALSE(),IFERROR(INDEX(' PROJETO'!$C$14:$C$16,MATCH($D857,' PROJETO'!$B$14:$B$16,0))&lt;&gt;"Sim",FALSE()))),"A prática informada no item não foi selecionada na aba Projeto.",IF(AND(MAX($I857,$L857,$O857,$R857,$U857,$X857)&gt;'CONFG.  LISTAS'!$F$4,NOT(OR($Z857&lt;&gt;"",$AA857&lt;&gt;""))),"Memorial de cálculo ou anexo obrigatório não informado para item acima do limite.",IF(OR(AND($G857&lt;&gt;"",$H857&lt;&gt;"",OR($G857&lt;=0,$H857&lt;=0)),AND($J857&lt;&gt;"",$K857&lt;&gt;"",OR($J857&lt;=0,$K857&lt;=0)),AND($M857&lt;&gt;"",$N857&lt;&gt;"",OR($M857&lt;=0,$N857&lt;=0)),AND($P857&lt;&gt;"",$Q857&lt;&gt;"",OR($P857&lt;=0,$Q857&lt;=0)),AND($S857&lt;&gt;"",$T857&lt;&gt;"",OR($S857&lt;=0,$T857&lt;=0)),AND($V857&lt;&gt;"",$W857&lt;&gt;"",OR($V857&lt;=0,$W857&lt;=0))),"Revise os valores informados: valor unitário e quantidade devem ser maiores que zero.",IF(OR(AND($G857="",$H857&lt;&gt;""),AND($G857&lt;&gt;"",$H857=""),AND($J857="",$K857&lt;&gt;""),AND($J857&lt;&gt;"",$K857=""),AND($M857="",$N857&lt;&gt;""),AND($M857&lt;&gt;"",$N857=""),AND($P857="",$Q857&lt;&gt;""),AND($P857&lt;&gt;"",$Q857=""),AND($S857="",$T857&lt;&gt;""),AND($S857&lt;&gt;"",$T857=""),AND($V857="",$W857&lt;&gt;""),AND($V857&lt;&gt;"",$W857="")),"Há ano preenchido parcialmente: "&amp;TRIM(IF(AND($G857="",$H857&lt;&gt;""),"Ano 1 (falta valor unitário); ","")&amp;IF(AND($G857&lt;&gt;"",$H857=""),"Ano 1 (falta quantidade); ","")&amp;IF(AND($J857="",$K857&lt;&gt;""),"Ano 2 (falta valor unitário); ","")&amp;IF(AND($J857&lt;&gt;"",$K857=""),"Ano 2 (falta quantidade); ","")&amp;IF(AND($M857="",$N857&lt;&gt;""),"Ano 3 (falta valor unitário); ","")&amp;IF(AND($M857&lt;&gt;"",$N857=""),"Ano 3 (falta quantidade); ","")&amp;IF(AND($P857="",$Q857&lt;&gt;""),"Ano 4 (falta valor unitário); ","")&amp;IF(AND($P857&lt;&gt;"",$Q857=""),"Ano 4 (falta quantidade); ","")&amp;IF(AND($S857="",$T857&lt;&gt;""),"Ano 5 (falta valor unitário); ","")&amp;IF(AND($S857&lt;&gt;"",$T857=""),"Ano 5 (falta quantidade); ","")&amp;IF(AND($V857="",$W857&lt;&gt;""),"Ano 6 (falta valor unitário); ","")&amp;IF(AND($V857&lt;&gt;"",$W857=""),"Ano 6 (falta quantidade); ","")), IF(NOT(OR(AND($G857&lt;&gt;"",$H857&lt;&gt;""),AND($J857&lt;&gt;"",$K857&lt;&gt;""),AND($M857&lt;&gt;"",$N857&lt;&gt;""),AND($P857&lt;&gt;"",$Q857&lt;&gt;""),AND($S857&lt;&gt;"",$T857&lt;&gt;""),AND($V857&lt;&gt;"",$W857&lt;&gt;""))),"Informe pelo menos um ano completo com valor unitário e quantidade.",IF(AND($C857&lt;&gt;"",$E857&lt;&gt;"",LEFT(TRIM($C857),1)&lt;&gt;LEFT(TRIM($E857),1)),"Categoria e tipo estão incompatíveis.",IF(IF(OR($E857="",$F857=""),FALSE(),IFERROR(COUNTIF(INDIRECT("UNITS_"&amp;SUBSTITUTE(LEFT($E857,FIND(" ",$E857&amp;" ")-1),".","_")),$F857)=0,TRUE())),"Unidade incompatível com o tipo selecionado.",IF(OR(AND(ISNUMBER(SEARCH("comunic",LOWER($B857))),LEFT($E857,3)&lt;&gt;"4.4"),AND(ISNUMBER(SEARCH("monitor",LOWER($B857))),NOT(OR(LEFT($E857,3)="1.5",LEFT($E857,3)="2.5")))),"Revise a classificação do item conforme as regras de preenchimento.",IF(AND($B857&lt;&gt;"",OR(ISNUMBER(SEARCH("outro",LOWER($B857))),ISNUMBER(SEARCH("divers",LOWER($B857))),ISNUMBER(SEARCH("kit",LOWER($B857))),ISNUMBER(SEARCH("ferrament",LOWER($B857))),ISNUMBER(SEARCH("epi",LOWER($B857)))),NOT(OR($Z857&lt;&gt;"",$AA857&lt;&gt;""))),"Descrição muito genérica: detalhe melhor o item e registre o racional no memorial ou em anexo.",IF(AND($Y857=0,$B857&lt;&gt;"",OR($G857&lt;&gt;"",$H857&lt;&gt;"",$J857&lt;&gt;"",$K857&lt;&gt;"",$M857&lt;&gt;"",$N857&lt;&gt;"",$P857&lt;&gt;"",$Q857&lt;&gt;"",$S857&lt;&gt;"",$T857&lt;&gt;"",$V857&lt;&gt;"",$W857&lt;&gt;"")),"O item possui dados lançados, mas o total está zerado. Revise os valores informados.","")))))))))))))))</f>
        <v/>
      </c>
    </row>
    <row r="858" spans="1:35" ht="14.25" customHeight="1" x14ac:dyDescent="0.25">
      <c r="A858" s="57" t="str">
        <f t="shared" si="169"/>
        <v/>
      </c>
      <c r="B858" s="58"/>
      <c r="C858" s="58"/>
      <c r="D858" s="58"/>
      <c r="E858" s="58"/>
      <c r="F858" s="58"/>
      <c r="G858" s="269"/>
      <c r="H858" s="59"/>
      <c r="I858" s="273">
        <f t="shared" si="170"/>
        <v>0</v>
      </c>
      <c r="J858" s="269"/>
      <c r="K858" s="59"/>
      <c r="L858" s="270">
        <f t="shared" si="171"/>
        <v>0</v>
      </c>
      <c r="M858" s="269"/>
      <c r="N858" s="59"/>
      <c r="O858" s="270">
        <f t="shared" si="172"/>
        <v>0</v>
      </c>
      <c r="P858" s="269"/>
      <c r="Q858" s="59"/>
      <c r="R858" s="271">
        <f t="shared" si="173"/>
        <v>0</v>
      </c>
      <c r="S858" s="269"/>
      <c r="T858" s="59"/>
      <c r="U858" s="270">
        <f t="shared" si="174"/>
        <v>0</v>
      </c>
      <c r="V858" s="269"/>
      <c r="W858" s="59"/>
      <c r="X858" s="270">
        <f t="shared" si="175"/>
        <v>0</v>
      </c>
      <c r="Y858" s="270">
        <f t="shared" si="176"/>
        <v>0</v>
      </c>
      <c r="Z858" s="58"/>
      <c r="AA858" s="58"/>
      <c r="AB858" s="60" t="str">
        <f t="shared" si="177"/>
        <v/>
      </c>
      <c r="AC858" s="21" t="b">
        <f t="shared" si="178"/>
        <v>0</v>
      </c>
      <c r="AD858" s="21" t="b">
        <f t="shared" si="179"/>
        <v>0</v>
      </c>
      <c r="AE858" s="21" t="b">
        <f t="shared" si="180"/>
        <v>0</v>
      </c>
      <c r="AF858" s="21" t="b">
        <f ca="1">OR(AND($AC858,NOT($AD858)),AND($AC858,OR(AND($G858="",$H858&lt;&gt;""),AND($G858&lt;&gt;"",$H858=""),AND($J858="",$K858&lt;&gt;""),AND($J858&lt;&gt;"",$K858=""),AND($M858="",$N858&lt;&gt;""),AND($M858&lt;&gt;"",$N858=""),AND($P858="",$Q858&lt;&gt;""),AND($P858&lt;&gt;"",$Q858=""),AND($S858="",$T858&lt;&gt;""),AND($S858&lt;&gt;"",$T858=""),AND($V858="",$W858&lt;&gt;""),AND($V858&lt;&gt;"",$W858=""))),AND($C858&lt;&gt;"",$E858&lt;&gt;"",LEFT(TRIM($C858),1)&lt;&gt;LEFT(TRIM($E858),1)),IF(OR($E858="",$F858=""),FALSE(),IFERROR(COUNTIF(INDIRECT("UNITS_"&amp;SUBSTITUTE(LEFT($E858,FIND(" ",$E858&amp;" ")-1),".","_")),$F858)=0,TRUE())),AND($B858&lt;&gt;"",OR(ISNUMBER(SEARCH("outro",LOWER($B858))),ISNUMBER(SEARCH("divers",LOWER($B858))),ISNUMBER(SEARCH("etc",LOWER($B858))))),OR(AND(ISNUMBER(SEARCH("comunic",LOWER($B858))),LEFT($E858,3)&lt;&gt;"4.4"),AND(ISNUMBER(SEARCH("monitor",LOWER($B858))),NOT(OR(LEFT($E858,3)="1.5",LEFT($E858,3)="2.5")))),AND($B858&lt;&gt;"",OR(LEFT($C858,1)="1",LEFT($C858,1)="2"),$D858=""),AND($D858&lt;&gt;"",NOT(OR(LEFT($C858,1)="1",LEFT($C858,1)="2"))),AND($D858&lt;&gt;"",COUNTIF(' PROJETO'!$B$14:$B$16,$D858)=0),IF($D858="",FALSE(),IF(COUNTIF(' PROJETO'!$B$14:$B$16,$D858)=0,FALSE(),IFERROR(INDEX(' PROJETO'!$C$14:$C$16,MATCH($D858,' PROJETO'!$B$14:$B$16,0))&lt;&gt;"Sim",FALSE()))))</f>
        <v>0</v>
      </c>
      <c r="AG858" s="21" t="b">
        <f>AND($AC858,$Y858&gt;'CONFG.  LISTAS'!$F$4,$Z858="",$AA858="")</f>
        <v>0</v>
      </c>
      <c r="AH858" s="21" t="str">
        <f t="shared" si="181"/>
        <v/>
      </c>
      <c r="AI858" s="43" t="str">
        <f ca="1">IF(NOT($AC858),"",IF(OR($B858="",$C858="",$E858="",$F858=""),"Preencha descrição, categoria, tipo e unidade.",IF(AND($B858&lt;&gt;"",OR(LEFT($C858,1)="1",LEFT($C858,1)="2"),$D858=""),"Informe a prática de restauração para itens diretos.",IF(AND($D858&lt;&gt;"",NOT(OR(LEFT($C858,1)="1",LEFT($C858,1)="2"))),"Custos indiretos não devem pertencer a uma prática específica.",IF(AND($D858&lt;&gt;"",COUNTIF(' PROJETO'!$B$14:$B$16,$D858)=0),"Prática de restauração inválida ou não cadastrada.",IF(IF($D858="",FALSE(),IF(COUNTIF(' PROJETO'!$B$14:$B$16,$D858)=0,FALSE(),IFERROR(INDEX(' PROJETO'!$C$14:$C$16,MATCH($D858,' PROJETO'!$B$14:$B$16,0))&lt;&gt;"Sim",FALSE()))),"A prática informada no item não foi selecionada na aba Projeto.",IF(AND(MAX($I858,$L858,$O858,$R858,$U858,$X858)&gt;'CONFG.  LISTAS'!$F$4,NOT(OR($Z858&lt;&gt;"",$AA858&lt;&gt;""))),"Memorial de cálculo ou anexo obrigatório não informado para item acima do limite.",IF(OR(AND($G858&lt;&gt;"",$H858&lt;&gt;"",OR($G858&lt;=0,$H858&lt;=0)),AND($J858&lt;&gt;"",$K858&lt;&gt;"",OR($J858&lt;=0,$K858&lt;=0)),AND($M858&lt;&gt;"",$N858&lt;&gt;"",OR($M858&lt;=0,$N858&lt;=0)),AND($P858&lt;&gt;"",$Q858&lt;&gt;"",OR($P858&lt;=0,$Q858&lt;=0)),AND($S858&lt;&gt;"",$T858&lt;&gt;"",OR($S858&lt;=0,$T858&lt;=0)),AND($V858&lt;&gt;"",$W858&lt;&gt;"",OR($V858&lt;=0,$W858&lt;=0))),"Revise os valores informados: valor unitário e quantidade devem ser maiores que zero.",IF(OR(AND($G858="",$H858&lt;&gt;""),AND($G858&lt;&gt;"",$H858=""),AND($J858="",$K858&lt;&gt;""),AND($J858&lt;&gt;"",$K858=""),AND($M858="",$N858&lt;&gt;""),AND($M858&lt;&gt;"",$N858=""),AND($P858="",$Q858&lt;&gt;""),AND($P858&lt;&gt;"",$Q858=""),AND($S858="",$T858&lt;&gt;""),AND($S858&lt;&gt;"",$T858=""),AND($V858="",$W858&lt;&gt;""),AND($V858&lt;&gt;"",$W858="")),"Há ano preenchido parcialmente: "&amp;TRIM(IF(AND($G858="",$H858&lt;&gt;""),"Ano 1 (falta valor unitário); ","")&amp;IF(AND($G858&lt;&gt;"",$H858=""),"Ano 1 (falta quantidade); ","")&amp;IF(AND($J858="",$K858&lt;&gt;""),"Ano 2 (falta valor unitário); ","")&amp;IF(AND($J858&lt;&gt;"",$K858=""),"Ano 2 (falta quantidade); ","")&amp;IF(AND($M858="",$N858&lt;&gt;""),"Ano 3 (falta valor unitário); ","")&amp;IF(AND($M858&lt;&gt;"",$N858=""),"Ano 3 (falta quantidade); ","")&amp;IF(AND($P858="",$Q858&lt;&gt;""),"Ano 4 (falta valor unitário); ","")&amp;IF(AND($P858&lt;&gt;"",$Q858=""),"Ano 4 (falta quantidade); ","")&amp;IF(AND($S858="",$T858&lt;&gt;""),"Ano 5 (falta valor unitário); ","")&amp;IF(AND($S858&lt;&gt;"",$T858=""),"Ano 5 (falta quantidade); ","")&amp;IF(AND($V858="",$W858&lt;&gt;""),"Ano 6 (falta valor unitário); ","")&amp;IF(AND($V858&lt;&gt;"",$W858=""),"Ano 6 (falta quantidade); ","")), IF(NOT(OR(AND($G858&lt;&gt;"",$H858&lt;&gt;""),AND($J858&lt;&gt;"",$K858&lt;&gt;""),AND($M858&lt;&gt;"",$N858&lt;&gt;""),AND($P858&lt;&gt;"",$Q858&lt;&gt;""),AND($S858&lt;&gt;"",$T858&lt;&gt;""),AND($V858&lt;&gt;"",$W858&lt;&gt;""))),"Informe pelo menos um ano completo com valor unitário e quantidade.",IF(AND($C858&lt;&gt;"",$E858&lt;&gt;"",LEFT(TRIM($C858),1)&lt;&gt;LEFT(TRIM($E858),1)),"Categoria e tipo estão incompatíveis.",IF(IF(OR($E858="",$F858=""),FALSE(),IFERROR(COUNTIF(INDIRECT("UNITS_"&amp;SUBSTITUTE(LEFT($E858,FIND(" ",$E858&amp;" ")-1),".","_")),$F858)=0,TRUE())),"Unidade incompatível com o tipo selecionado.",IF(OR(AND(ISNUMBER(SEARCH("comunic",LOWER($B858))),LEFT($E858,3)&lt;&gt;"4.4"),AND(ISNUMBER(SEARCH("monitor",LOWER($B858))),NOT(OR(LEFT($E858,3)="1.5",LEFT($E858,3)="2.5")))),"Revise a classificação do item conforme as regras de preenchimento.",IF(AND($B858&lt;&gt;"",OR(ISNUMBER(SEARCH("outro",LOWER($B858))),ISNUMBER(SEARCH("divers",LOWER($B858))),ISNUMBER(SEARCH("kit",LOWER($B858))),ISNUMBER(SEARCH("ferrament",LOWER($B858))),ISNUMBER(SEARCH("epi",LOWER($B858)))),NOT(OR($Z858&lt;&gt;"",$AA858&lt;&gt;""))),"Descrição muito genérica: detalhe melhor o item e registre o racional no memorial ou em anexo.",IF(AND($Y858=0,$B858&lt;&gt;"",OR($G858&lt;&gt;"",$H858&lt;&gt;"",$J858&lt;&gt;"",$K858&lt;&gt;"",$M858&lt;&gt;"",$N858&lt;&gt;"",$P858&lt;&gt;"",$Q858&lt;&gt;"",$S858&lt;&gt;"",$T858&lt;&gt;"",$V858&lt;&gt;"",$W858&lt;&gt;"")),"O item possui dados lançados, mas o total está zerado. Revise os valores informados.","")))))))))))))))</f>
        <v/>
      </c>
    </row>
    <row r="859" spans="1:35" ht="14.25" customHeight="1" x14ac:dyDescent="0.25">
      <c r="A859" s="57" t="str">
        <f t="shared" si="169"/>
        <v/>
      </c>
      <c r="B859" s="61"/>
      <c r="C859" s="61"/>
      <c r="D859" s="58"/>
      <c r="E859" s="61"/>
      <c r="F859" s="61"/>
      <c r="G859" s="272"/>
      <c r="H859" s="62"/>
      <c r="I859" s="273">
        <f t="shared" si="170"/>
        <v>0</v>
      </c>
      <c r="J859" s="272"/>
      <c r="K859" s="62"/>
      <c r="L859" s="270">
        <f t="shared" si="171"/>
        <v>0</v>
      </c>
      <c r="M859" s="272"/>
      <c r="N859" s="62"/>
      <c r="O859" s="270">
        <f t="shared" si="172"/>
        <v>0</v>
      </c>
      <c r="P859" s="272"/>
      <c r="Q859" s="62"/>
      <c r="R859" s="271">
        <f t="shared" si="173"/>
        <v>0</v>
      </c>
      <c r="S859" s="272"/>
      <c r="T859" s="62"/>
      <c r="U859" s="270">
        <f t="shared" si="174"/>
        <v>0</v>
      </c>
      <c r="V859" s="272"/>
      <c r="W859" s="62"/>
      <c r="X859" s="270">
        <f t="shared" si="175"/>
        <v>0</v>
      </c>
      <c r="Y859" s="270">
        <f t="shared" si="176"/>
        <v>0</v>
      </c>
      <c r="Z859" s="61"/>
      <c r="AA859" s="61"/>
      <c r="AB859" s="60" t="str">
        <f t="shared" si="177"/>
        <v/>
      </c>
      <c r="AC859" s="21" t="b">
        <f t="shared" si="178"/>
        <v>0</v>
      </c>
      <c r="AD859" s="21" t="b">
        <f t="shared" si="179"/>
        <v>0</v>
      </c>
      <c r="AE859" s="21" t="b">
        <f t="shared" si="180"/>
        <v>0</v>
      </c>
      <c r="AF859" s="21" t="b">
        <f ca="1">OR(AND($AC859,NOT($AD859)),AND($AC859,OR(AND($G859="",$H859&lt;&gt;""),AND($G859&lt;&gt;"",$H859=""),AND($J859="",$K859&lt;&gt;""),AND($J859&lt;&gt;"",$K859=""),AND($M859="",$N859&lt;&gt;""),AND($M859&lt;&gt;"",$N859=""),AND($P859="",$Q859&lt;&gt;""),AND($P859&lt;&gt;"",$Q859=""),AND($S859="",$T859&lt;&gt;""),AND($S859&lt;&gt;"",$T859=""),AND($V859="",$W859&lt;&gt;""),AND($V859&lt;&gt;"",$W859=""))),AND($C859&lt;&gt;"",$E859&lt;&gt;"",LEFT(TRIM($C859),1)&lt;&gt;LEFT(TRIM($E859),1)),IF(OR($E859="",$F859=""),FALSE(),IFERROR(COUNTIF(INDIRECT("UNITS_"&amp;SUBSTITUTE(LEFT($E859,FIND(" ",$E859&amp;" ")-1),".","_")),$F859)=0,TRUE())),AND($B859&lt;&gt;"",OR(ISNUMBER(SEARCH("outro",LOWER($B859))),ISNUMBER(SEARCH("divers",LOWER($B859))),ISNUMBER(SEARCH("etc",LOWER($B859))))),OR(AND(ISNUMBER(SEARCH("comunic",LOWER($B859))),LEFT($E859,3)&lt;&gt;"4.4"),AND(ISNUMBER(SEARCH("monitor",LOWER($B859))),NOT(OR(LEFT($E859,3)="1.5",LEFT($E859,3)="2.5")))),AND($B859&lt;&gt;"",OR(LEFT($C859,1)="1",LEFT($C859,1)="2"),$D859=""),AND($D859&lt;&gt;"",NOT(OR(LEFT($C859,1)="1",LEFT($C859,1)="2"))),AND($D859&lt;&gt;"",COUNTIF(' PROJETO'!$B$14:$B$16,$D859)=0),IF($D859="",FALSE(),IF(COUNTIF(' PROJETO'!$B$14:$B$16,$D859)=0,FALSE(),IFERROR(INDEX(' PROJETO'!$C$14:$C$16,MATCH($D859,' PROJETO'!$B$14:$B$16,0))&lt;&gt;"Sim",FALSE()))))</f>
        <v>0</v>
      </c>
      <c r="AG859" s="21" t="b">
        <f>AND($AC859,$Y859&gt;'CONFG.  LISTAS'!$F$4,$Z859="",$AA859="")</f>
        <v>0</v>
      </c>
      <c r="AH859" s="21" t="str">
        <f t="shared" si="181"/>
        <v/>
      </c>
      <c r="AI859" s="43" t="str">
        <f ca="1">IF(NOT($AC859),"",IF(OR($B859="",$C859="",$E859="",$F859=""),"Preencha descrição, categoria, tipo e unidade.",IF(AND($B859&lt;&gt;"",OR(LEFT($C859,1)="1",LEFT($C859,1)="2"),$D859=""),"Informe a prática de restauração para itens diretos.",IF(AND($D859&lt;&gt;"",NOT(OR(LEFT($C859,1)="1",LEFT($C859,1)="2"))),"Custos indiretos não devem pertencer a uma prática específica.",IF(AND($D859&lt;&gt;"",COUNTIF(' PROJETO'!$B$14:$B$16,$D859)=0),"Prática de restauração inválida ou não cadastrada.",IF(IF($D859="",FALSE(),IF(COUNTIF(' PROJETO'!$B$14:$B$16,$D859)=0,FALSE(),IFERROR(INDEX(' PROJETO'!$C$14:$C$16,MATCH($D859,' PROJETO'!$B$14:$B$16,0))&lt;&gt;"Sim",FALSE()))),"A prática informada no item não foi selecionada na aba Projeto.",IF(AND(MAX($I859,$L859,$O859,$R859,$U859,$X859)&gt;'CONFG.  LISTAS'!$F$4,NOT(OR($Z859&lt;&gt;"",$AA859&lt;&gt;""))),"Memorial de cálculo ou anexo obrigatório não informado para item acima do limite.",IF(OR(AND($G859&lt;&gt;"",$H859&lt;&gt;"",OR($G859&lt;=0,$H859&lt;=0)),AND($J859&lt;&gt;"",$K859&lt;&gt;"",OR($J859&lt;=0,$K859&lt;=0)),AND($M859&lt;&gt;"",$N859&lt;&gt;"",OR($M859&lt;=0,$N859&lt;=0)),AND($P859&lt;&gt;"",$Q859&lt;&gt;"",OR($P859&lt;=0,$Q859&lt;=0)),AND($S859&lt;&gt;"",$T859&lt;&gt;"",OR($S859&lt;=0,$T859&lt;=0)),AND($V859&lt;&gt;"",$W859&lt;&gt;"",OR($V859&lt;=0,$W859&lt;=0))),"Revise os valores informados: valor unitário e quantidade devem ser maiores que zero.",IF(OR(AND($G859="",$H859&lt;&gt;""),AND($G859&lt;&gt;"",$H859=""),AND($J859="",$K859&lt;&gt;""),AND($J859&lt;&gt;"",$K859=""),AND($M859="",$N859&lt;&gt;""),AND($M859&lt;&gt;"",$N859=""),AND($P859="",$Q859&lt;&gt;""),AND($P859&lt;&gt;"",$Q859=""),AND($S859="",$T859&lt;&gt;""),AND($S859&lt;&gt;"",$T859=""),AND($V859="",$W859&lt;&gt;""),AND($V859&lt;&gt;"",$W859="")),"Há ano preenchido parcialmente: "&amp;TRIM(IF(AND($G859="",$H859&lt;&gt;""),"Ano 1 (falta valor unitário); ","")&amp;IF(AND($G859&lt;&gt;"",$H859=""),"Ano 1 (falta quantidade); ","")&amp;IF(AND($J859="",$K859&lt;&gt;""),"Ano 2 (falta valor unitário); ","")&amp;IF(AND($J859&lt;&gt;"",$K859=""),"Ano 2 (falta quantidade); ","")&amp;IF(AND($M859="",$N859&lt;&gt;""),"Ano 3 (falta valor unitário); ","")&amp;IF(AND($M859&lt;&gt;"",$N859=""),"Ano 3 (falta quantidade); ","")&amp;IF(AND($P859="",$Q859&lt;&gt;""),"Ano 4 (falta valor unitário); ","")&amp;IF(AND($P859&lt;&gt;"",$Q859=""),"Ano 4 (falta quantidade); ","")&amp;IF(AND($S859="",$T859&lt;&gt;""),"Ano 5 (falta valor unitário); ","")&amp;IF(AND($S859&lt;&gt;"",$T859=""),"Ano 5 (falta quantidade); ","")&amp;IF(AND($V859="",$W859&lt;&gt;""),"Ano 6 (falta valor unitário); ","")&amp;IF(AND($V859&lt;&gt;"",$W859=""),"Ano 6 (falta quantidade); ","")), IF(NOT(OR(AND($G859&lt;&gt;"",$H859&lt;&gt;""),AND($J859&lt;&gt;"",$K859&lt;&gt;""),AND($M859&lt;&gt;"",$N859&lt;&gt;""),AND($P859&lt;&gt;"",$Q859&lt;&gt;""),AND($S859&lt;&gt;"",$T859&lt;&gt;""),AND($V859&lt;&gt;"",$W859&lt;&gt;""))),"Informe pelo menos um ano completo com valor unitário e quantidade.",IF(AND($C859&lt;&gt;"",$E859&lt;&gt;"",LEFT(TRIM($C859),1)&lt;&gt;LEFT(TRIM($E859),1)),"Categoria e tipo estão incompatíveis.",IF(IF(OR($E859="",$F859=""),FALSE(),IFERROR(COUNTIF(INDIRECT("UNITS_"&amp;SUBSTITUTE(LEFT($E859,FIND(" ",$E859&amp;" ")-1),".","_")),$F859)=0,TRUE())),"Unidade incompatível com o tipo selecionado.",IF(OR(AND(ISNUMBER(SEARCH("comunic",LOWER($B859))),LEFT($E859,3)&lt;&gt;"4.4"),AND(ISNUMBER(SEARCH("monitor",LOWER($B859))),NOT(OR(LEFT($E859,3)="1.5",LEFT($E859,3)="2.5")))),"Revise a classificação do item conforme as regras de preenchimento.",IF(AND($B859&lt;&gt;"",OR(ISNUMBER(SEARCH("outro",LOWER($B859))),ISNUMBER(SEARCH("divers",LOWER($B859))),ISNUMBER(SEARCH("kit",LOWER($B859))),ISNUMBER(SEARCH("ferrament",LOWER($B859))),ISNUMBER(SEARCH("epi",LOWER($B859)))),NOT(OR($Z859&lt;&gt;"",$AA859&lt;&gt;""))),"Descrição muito genérica: detalhe melhor o item e registre o racional no memorial ou em anexo.",IF(AND($Y859=0,$B859&lt;&gt;"",OR($G859&lt;&gt;"",$H859&lt;&gt;"",$J859&lt;&gt;"",$K859&lt;&gt;"",$M859&lt;&gt;"",$N859&lt;&gt;"",$P859&lt;&gt;"",$Q859&lt;&gt;"",$S859&lt;&gt;"",$T859&lt;&gt;"",$V859&lt;&gt;"",$W859&lt;&gt;"")),"O item possui dados lançados, mas o total está zerado. Revise os valores informados.","")))))))))))))))</f>
        <v/>
      </c>
    </row>
    <row r="860" spans="1:35" ht="14.25" customHeight="1" x14ac:dyDescent="0.25">
      <c r="A860" s="57" t="str">
        <f t="shared" si="169"/>
        <v/>
      </c>
      <c r="B860" s="58"/>
      <c r="C860" s="58"/>
      <c r="D860" s="58"/>
      <c r="E860" s="58"/>
      <c r="F860" s="58"/>
      <c r="G860" s="269"/>
      <c r="H860" s="59"/>
      <c r="I860" s="273">
        <f t="shared" si="170"/>
        <v>0</v>
      </c>
      <c r="J860" s="269"/>
      <c r="K860" s="59"/>
      <c r="L860" s="270">
        <f t="shared" si="171"/>
        <v>0</v>
      </c>
      <c r="M860" s="269"/>
      <c r="N860" s="59"/>
      <c r="O860" s="270">
        <f t="shared" si="172"/>
        <v>0</v>
      </c>
      <c r="P860" s="269"/>
      <c r="Q860" s="59"/>
      <c r="R860" s="271">
        <f t="shared" si="173"/>
        <v>0</v>
      </c>
      <c r="S860" s="269"/>
      <c r="T860" s="59"/>
      <c r="U860" s="270">
        <f t="shared" si="174"/>
        <v>0</v>
      </c>
      <c r="V860" s="269"/>
      <c r="W860" s="59"/>
      <c r="X860" s="270">
        <f t="shared" si="175"/>
        <v>0</v>
      </c>
      <c r="Y860" s="270">
        <f t="shared" si="176"/>
        <v>0</v>
      </c>
      <c r="Z860" s="58"/>
      <c r="AA860" s="58"/>
      <c r="AB860" s="60" t="str">
        <f t="shared" si="177"/>
        <v/>
      </c>
      <c r="AC860" s="21" t="b">
        <f t="shared" si="178"/>
        <v>0</v>
      </c>
      <c r="AD860" s="21" t="b">
        <f t="shared" si="179"/>
        <v>0</v>
      </c>
      <c r="AE860" s="21" t="b">
        <f t="shared" si="180"/>
        <v>0</v>
      </c>
      <c r="AF860" s="21" t="b">
        <f ca="1">OR(AND($AC860,NOT($AD860)),AND($AC860,OR(AND($G860="",$H860&lt;&gt;""),AND($G860&lt;&gt;"",$H860=""),AND($J860="",$K860&lt;&gt;""),AND($J860&lt;&gt;"",$K860=""),AND($M860="",$N860&lt;&gt;""),AND($M860&lt;&gt;"",$N860=""),AND($P860="",$Q860&lt;&gt;""),AND($P860&lt;&gt;"",$Q860=""),AND($S860="",$T860&lt;&gt;""),AND($S860&lt;&gt;"",$T860=""),AND($V860="",$W860&lt;&gt;""),AND($V860&lt;&gt;"",$W860=""))),AND($C860&lt;&gt;"",$E860&lt;&gt;"",LEFT(TRIM($C860),1)&lt;&gt;LEFT(TRIM($E860),1)),IF(OR($E860="",$F860=""),FALSE(),IFERROR(COUNTIF(INDIRECT("UNITS_"&amp;SUBSTITUTE(LEFT($E860,FIND(" ",$E860&amp;" ")-1),".","_")),$F860)=0,TRUE())),AND($B860&lt;&gt;"",OR(ISNUMBER(SEARCH("outro",LOWER($B860))),ISNUMBER(SEARCH("divers",LOWER($B860))),ISNUMBER(SEARCH("etc",LOWER($B860))))),OR(AND(ISNUMBER(SEARCH("comunic",LOWER($B860))),LEFT($E860,3)&lt;&gt;"4.4"),AND(ISNUMBER(SEARCH("monitor",LOWER($B860))),NOT(OR(LEFT($E860,3)="1.5",LEFT($E860,3)="2.5")))),AND($B860&lt;&gt;"",OR(LEFT($C860,1)="1",LEFT($C860,1)="2"),$D860=""),AND($D860&lt;&gt;"",NOT(OR(LEFT($C860,1)="1",LEFT($C860,1)="2"))),AND($D860&lt;&gt;"",COUNTIF(' PROJETO'!$B$14:$B$16,$D860)=0),IF($D860="",FALSE(),IF(COUNTIF(' PROJETO'!$B$14:$B$16,$D860)=0,FALSE(),IFERROR(INDEX(' PROJETO'!$C$14:$C$16,MATCH($D860,' PROJETO'!$B$14:$B$16,0))&lt;&gt;"Sim",FALSE()))))</f>
        <v>0</v>
      </c>
      <c r="AG860" s="21" t="b">
        <f>AND($AC860,$Y860&gt;'CONFG.  LISTAS'!$F$4,$Z860="",$AA860="")</f>
        <v>0</v>
      </c>
      <c r="AH860" s="21" t="str">
        <f t="shared" si="181"/>
        <v/>
      </c>
      <c r="AI860" s="43" t="str">
        <f ca="1">IF(NOT($AC860),"",IF(OR($B860="",$C860="",$E860="",$F860=""),"Preencha descrição, categoria, tipo e unidade.",IF(AND($B860&lt;&gt;"",OR(LEFT($C860,1)="1",LEFT($C860,1)="2"),$D860=""),"Informe a prática de restauração para itens diretos.",IF(AND($D860&lt;&gt;"",NOT(OR(LEFT($C860,1)="1",LEFT($C860,1)="2"))),"Custos indiretos não devem pertencer a uma prática específica.",IF(AND($D860&lt;&gt;"",COUNTIF(' PROJETO'!$B$14:$B$16,$D860)=0),"Prática de restauração inválida ou não cadastrada.",IF(IF($D860="",FALSE(),IF(COUNTIF(' PROJETO'!$B$14:$B$16,$D860)=0,FALSE(),IFERROR(INDEX(' PROJETO'!$C$14:$C$16,MATCH($D860,' PROJETO'!$B$14:$B$16,0))&lt;&gt;"Sim",FALSE()))),"A prática informada no item não foi selecionada na aba Projeto.",IF(AND(MAX($I860,$L860,$O860,$R860,$U860,$X860)&gt;'CONFG.  LISTAS'!$F$4,NOT(OR($Z860&lt;&gt;"",$AA860&lt;&gt;""))),"Memorial de cálculo ou anexo obrigatório não informado para item acima do limite.",IF(OR(AND($G860&lt;&gt;"",$H860&lt;&gt;"",OR($G860&lt;=0,$H860&lt;=0)),AND($J860&lt;&gt;"",$K860&lt;&gt;"",OR($J860&lt;=0,$K860&lt;=0)),AND($M860&lt;&gt;"",$N860&lt;&gt;"",OR($M860&lt;=0,$N860&lt;=0)),AND($P860&lt;&gt;"",$Q860&lt;&gt;"",OR($P860&lt;=0,$Q860&lt;=0)),AND($S860&lt;&gt;"",$T860&lt;&gt;"",OR($S860&lt;=0,$T860&lt;=0)),AND($V860&lt;&gt;"",$W860&lt;&gt;"",OR($V860&lt;=0,$W860&lt;=0))),"Revise os valores informados: valor unitário e quantidade devem ser maiores que zero.",IF(OR(AND($G860="",$H860&lt;&gt;""),AND($G860&lt;&gt;"",$H860=""),AND($J860="",$K860&lt;&gt;""),AND($J860&lt;&gt;"",$K860=""),AND($M860="",$N860&lt;&gt;""),AND($M860&lt;&gt;"",$N860=""),AND($P860="",$Q860&lt;&gt;""),AND($P860&lt;&gt;"",$Q860=""),AND($S860="",$T860&lt;&gt;""),AND($S860&lt;&gt;"",$T860=""),AND($V860="",$W860&lt;&gt;""),AND($V860&lt;&gt;"",$W860="")),"Há ano preenchido parcialmente: "&amp;TRIM(IF(AND($G860="",$H860&lt;&gt;""),"Ano 1 (falta valor unitário); ","")&amp;IF(AND($G860&lt;&gt;"",$H860=""),"Ano 1 (falta quantidade); ","")&amp;IF(AND($J860="",$K860&lt;&gt;""),"Ano 2 (falta valor unitário); ","")&amp;IF(AND($J860&lt;&gt;"",$K860=""),"Ano 2 (falta quantidade); ","")&amp;IF(AND($M860="",$N860&lt;&gt;""),"Ano 3 (falta valor unitário); ","")&amp;IF(AND($M860&lt;&gt;"",$N860=""),"Ano 3 (falta quantidade); ","")&amp;IF(AND($P860="",$Q860&lt;&gt;""),"Ano 4 (falta valor unitário); ","")&amp;IF(AND($P860&lt;&gt;"",$Q860=""),"Ano 4 (falta quantidade); ","")&amp;IF(AND($S860="",$T860&lt;&gt;""),"Ano 5 (falta valor unitário); ","")&amp;IF(AND($S860&lt;&gt;"",$T860=""),"Ano 5 (falta quantidade); ","")&amp;IF(AND($V860="",$W860&lt;&gt;""),"Ano 6 (falta valor unitário); ","")&amp;IF(AND($V860&lt;&gt;"",$W860=""),"Ano 6 (falta quantidade); ","")), IF(NOT(OR(AND($G860&lt;&gt;"",$H860&lt;&gt;""),AND($J860&lt;&gt;"",$K860&lt;&gt;""),AND($M860&lt;&gt;"",$N860&lt;&gt;""),AND($P860&lt;&gt;"",$Q860&lt;&gt;""),AND($S860&lt;&gt;"",$T860&lt;&gt;""),AND($V860&lt;&gt;"",$W860&lt;&gt;""))),"Informe pelo menos um ano completo com valor unitário e quantidade.",IF(AND($C860&lt;&gt;"",$E860&lt;&gt;"",LEFT(TRIM($C860),1)&lt;&gt;LEFT(TRIM($E860),1)),"Categoria e tipo estão incompatíveis.",IF(IF(OR($E860="",$F860=""),FALSE(),IFERROR(COUNTIF(INDIRECT("UNITS_"&amp;SUBSTITUTE(LEFT($E860,FIND(" ",$E860&amp;" ")-1),".","_")),$F860)=0,TRUE())),"Unidade incompatível com o tipo selecionado.",IF(OR(AND(ISNUMBER(SEARCH("comunic",LOWER($B860))),LEFT($E860,3)&lt;&gt;"4.4"),AND(ISNUMBER(SEARCH("monitor",LOWER($B860))),NOT(OR(LEFT($E860,3)="1.5",LEFT($E860,3)="2.5")))),"Revise a classificação do item conforme as regras de preenchimento.",IF(AND($B860&lt;&gt;"",OR(ISNUMBER(SEARCH("outro",LOWER($B860))),ISNUMBER(SEARCH("divers",LOWER($B860))),ISNUMBER(SEARCH("kit",LOWER($B860))),ISNUMBER(SEARCH("ferrament",LOWER($B860))),ISNUMBER(SEARCH("epi",LOWER($B860)))),NOT(OR($Z860&lt;&gt;"",$AA860&lt;&gt;""))),"Descrição muito genérica: detalhe melhor o item e registre o racional no memorial ou em anexo.",IF(AND($Y860=0,$B860&lt;&gt;"",OR($G860&lt;&gt;"",$H860&lt;&gt;"",$J860&lt;&gt;"",$K860&lt;&gt;"",$M860&lt;&gt;"",$N860&lt;&gt;"",$P860&lt;&gt;"",$Q860&lt;&gt;"",$S860&lt;&gt;"",$T860&lt;&gt;"",$V860&lt;&gt;"",$W860&lt;&gt;"")),"O item possui dados lançados, mas o total está zerado. Revise os valores informados.","")))))))))))))))</f>
        <v/>
      </c>
    </row>
    <row r="861" spans="1:35" ht="14.25" customHeight="1" x14ac:dyDescent="0.25">
      <c r="A861" s="57" t="str">
        <f t="shared" si="169"/>
        <v/>
      </c>
      <c r="B861" s="61"/>
      <c r="C861" s="61"/>
      <c r="D861" s="58"/>
      <c r="E861" s="61"/>
      <c r="F861" s="61"/>
      <c r="G861" s="272"/>
      <c r="H861" s="62"/>
      <c r="I861" s="273">
        <f t="shared" si="170"/>
        <v>0</v>
      </c>
      <c r="J861" s="272"/>
      <c r="K861" s="62"/>
      <c r="L861" s="270">
        <f t="shared" si="171"/>
        <v>0</v>
      </c>
      <c r="M861" s="272"/>
      <c r="N861" s="62"/>
      <c r="O861" s="270">
        <f t="shared" si="172"/>
        <v>0</v>
      </c>
      <c r="P861" s="272"/>
      <c r="Q861" s="62"/>
      <c r="R861" s="271">
        <f t="shared" si="173"/>
        <v>0</v>
      </c>
      <c r="S861" s="272"/>
      <c r="T861" s="62"/>
      <c r="U861" s="270">
        <f t="shared" si="174"/>
        <v>0</v>
      </c>
      <c r="V861" s="272"/>
      <c r="W861" s="62"/>
      <c r="X861" s="270">
        <f t="shared" si="175"/>
        <v>0</v>
      </c>
      <c r="Y861" s="270">
        <f t="shared" si="176"/>
        <v>0</v>
      </c>
      <c r="Z861" s="61"/>
      <c r="AA861" s="61"/>
      <c r="AB861" s="60" t="str">
        <f t="shared" si="177"/>
        <v/>
      </c>
      <c r="AC861" s="21" t="b">
        <f t="shared" si="178"/>
        <v>0</v>
      </c>
      <c r="AD861" s="21" t="b">
        <f t="shared" si="179"/>
        <v>0</v>
      </c>
      <c r="AE861" s="21" t="b">
        <f t="shared" si="180"/>
        <v>0</v>
      </c>
      <c r="AF861" s="21" t="b">
        <f ca="1">OR(AND($AC861,NOT($AD861)),AND($AC861,OR(AND($G861="",$H861&lt;&gt;""),AND($G861&lt;&gt;"",$H861=""),AND($J861="",$K861&lt;&gt;""),AND($J861&lt;&gt;"",$K861=""),AND($M861="",$N861&lt;&gt;""),AND($M861&lt;&gt;"",$N861=""),AND($P861="",$Q861&lt;&gt;""),AND($P861&lt;&gt;"",$Q861=""),AND($S861="",$T861&lt;&gt;""),AND($S861&lt;&gt;"",$T861=""),AND($V861="",$W861&lt;&gt;""),AND($V861&lt;&gt;"",$W861=""))),AND($C861&lt;&gt;"",$E861&lt;&gt;"",LEFT(TRIM($C861),1)&lt;&gt;LEFT(TRIM($E861),1)),IF(OR($E861="",$F861=""),FALSE(),IFERROR(COUNTIF(INDIRECT("UNITS_"&amp;SUBSTITUTE(LEFT($E861,FIND(" ",$E861&amp;" ")-1),".","_")),$F861)=0,TRUE())),AND($B861&lt;&gt;"",OR(ISNUMBER(SEARCH("outro",LOWER($B861))),ISNUMBER(SEARCH("divers",LOWER($B861))),ISNUMBER(SEARCH("etc",LOWER($B861))))),OR(AND(ISNUMBER(SEARCH("comunic",LOWER($B861))),LEFT($E861,3)&lt;&gt;"4.4"),AND(ISNUMBER(SEARCH("monitor",LOWER($B861))),NOT(OR(LEFT($E861,3)="1.5",LEFT($E861,3)="2.5")))),AND($B861&lt;&gt;"",OR(LEFT($C861,1)="1",LEFT($C861,1)="2"),$D861=""),AND($D861&lt;&gt;"",NOT(OR(LEFT($C861,1)="1",LEFT($C861,1)="2"))),AND($D861&lt;&gt;"",COUNTIF(' PROJETO'!$B$14:$B$16,$D861)=0),IF($D861="",FALSE(),IF(COUNTIF(' PROJETO'!$B$14:$B$16,$D861)=0,FALSE(),IFERROR(INDEX(' PROJETO'!$C$14:$C$16,MATCH($D861,' PROJETO'!$B$14:$B$16,0))&lt;&gt;"Sim",FALSE()))))</f>
        <v>0</v>
      </c>
      <c r="AG861" s="21" t="b">
        <f>AND($AC861,$Y861&gt;'CONFG.  LISTAS'!$F$4,$Z861="",$AA861="")</f>
        <v>0</v>
      </c>
      <c r="AH861" s="21" t="str">
        <f t="shared" si="181"/>
        <v/>
      </c>
      <c r="AI861" s="43" t="str">
        <f ca="1">IF(NOT($AC861),"",IF(OR($B861="",$C861="",$E861="",$F861=""),"Preencha descrição, categoria, tipo e unidade.",IF(AND($B861&lt;&gt;"",OR(LEFT($C861,1)="1",LEFT($C861,1)="2"),$D861=""),"Informe a prática de restauração para itens diretos.",IF(AND($D861&lt;&gt;"",NOT(OR(LEFT($C861,1)="1",LEFT($C861,1)="2"))),"Custos indiretos não devem pertencer a uma prática específica.",IF(AND($D861&lt;&gt;"",COUNTIF(' PROJETO'!$B$14:$B$16,$D861)=0),"Prática de restauração inválida ou não cadastrada.",IF(IF($D861="",FALSE(),IF(COUNTIF(' PROJETO'!$B$14:$B$16,$D861)=0,FALSE(),IFERROR(INDEX(' PROJETO'!$C$14:$C$16,MATCH($D861,' PROJETO'!$B$14:$B$16,0))&lt;&gt;"Sim",FALSE()))),"A prática informada no item não foi selecionada na aba Projeto.",IF(AND(MAX($I861,$L861,$O861,$R861,$U861,$X861)&gt;'CONFG.  LISTAS'!$F$4,NOT(OR($Z861&lt;&gt;"",$AA861&lt;&gt;""))),"Memorial de cálculo ou anexo obrigatório não informado para item acima do limite.",IF(OR(AND($G861&lt;&gt;"",$H861&lt;&gt;"",OR($G861&lt;=0,$H861&lt;=0)),AND($J861&lt;&gt;"",$K861&lt;&gt;"",OR($J861&lt;=0,$K861&lt;=0)),AND($M861&lt;&gt;"",$N861&lt;&gt;"",OR($M861&lt;=0,$N861&lt;=0)),AND($P861&lt;&gt;"",$Q861&lt;&gt;"",OR($P861&lt;=0,$Q861&lt;=0)),AND($S861&lt;&gt;"",$T861&lt;&gt;"",OR($S861&lt;=0,$T861&lt;=0)),AND($V861&lt;&gt;"",$W861&lt;&gt;"",OR($V861&lt;=0,$W861&lt;=0))),"Revise os valores informados: valor unitário e quantidade devem ser maiores que zero.",IF(OR(AND($G861="",$H861&lt;&gt;""),AND($G861&lt;&gt;"",$H861=""),AND($J861="",$K861&lt;&gt;""),AND($J861&lt;&gt;"",$K861=""),AND($M861="",$N861&lt;&gt;""),AND($M861&lt;&gt;"",$N861=""),AND($P861="",$Q861&lt;&gt;""),AND($P861&lt;&gt;"",$Q861=""),AND($S861="",$T861&lt;&gt;""),AND($S861&lt;&gt;"",$T861=""),AND($V861="",$W861&lt;&gt;""),AND($V861&lt;&gt;"",$W861="")),"Há ano preenchido parcialmente: "&amp;TRIM(IF(AND($G861="",$H861&lt;&gt;""),"Ano 1 (falta valor unitário); ","")&amp;IF(AND($G861&lt;&gt;"",$H861=""),"Ano 1 (falta quantidade); ","")&amp;IF(AND($J861="",$K861&lt;&gt;""),"Ano 2 (falta valor unitário); ","")&amp;IF(AND($J861&lt;&gt;"",$K861=""),"Ano 2 (falta quantidade); ","")&amp;IF(AND($M861="",$N861&lt;&gt;""),"Ano 3 (falta valor unitário); ","")&amp;IF(AND($M861&lt;&gt;"",$N861=""),"Ano 3 (falta quantidade); ","")&amp;IF(AND($P861="",$Q861&lt;&gt;""),"Ano 4 (falta valor unitário); ","")&amp;IF(AND($P861&lt;&gt;"",$Q861=""),"Ano 4 (falta quantidade); ","")&amp;IF(AND($S861="",$T861&lt;&gt;""),"Ano 5 (falta valor unitário); ","")&amp;IF(AND($S861&lt;&gt;"",$T861=""),"Ano 5 (falta quantidade); ","")&amp;IF(AND($V861="",$W861&lt;&gt;""),"Ano 6 (falta valor unitário); ","")&amp;IF(AND($V861&lt;&gt;"",$W861=""),"Ano 6 (falta quantidade); ","")), IF(NOT(OR(AND($G861&lt;&gt;"",$H861&lt;&gt;""),AND($J861&lt;&gt;"",$K861&lt;&gt;""),AND($M861&lt;&gt;"",$N861&lt;&gt;""),AND($P861&lt;&gt;"",$Q861&lt;&gt;""),AND($S861&lt;&gt;"",$T861&lt;&gt;""),AND($V861&lt;&gt;"",$W861&lt;&gt;""))),"Informe pelo menos um ano completo com valor unitário e quantidade.",IF(AND($C861&lt;&gt;"",$E861&lt;&gt;"",LEFT(TRIM($C861),1)&lt;&gt;LEFT(TRIM($E861),1)),"Categoria e tipo estão incompatíveis.",IF(IF(OR($E861="",$F861=""),FALSE(),IFERROR(COUNTIF(INDIRECT("UNITS_"&amp;SUBSTITUTE(LEFT($E861,FIND(" ",$E861&amp;" ")-1),".","_")),$F861)=0,TRUE())),"Unidade incompatível com o tipo selecionado.",IF(OR(AND(ISNUMBER(SEARCH("comunic",LOWER($B861))),LEFT($E861,3)&lt;&gt;"4.4"),AND(ISNUMBER(SEARCH("monitor",LOWER($B861))),NOT(OR(LEFT($E861,3)="1.5",LEFT($E861,3)="2.5")))),"Revise a classificação do item conforme as regras de preenchimento.",IF(AND($B861&lt;&gt;"",OR(ISNUMBER(SEARCH("outro",LOWER($B861))),ISNUMBER(SEARCH("divers",LOWER($B861))),ISNUMBER(SEARCH("kit",LOWER($B861))),ISNUMBER(SEARCH("ferrament",LOWER($B861))),ISNUMBER(SEARCH("epi",LOWER($B861)))),NOT(OR($Z861&lt;&gt;"",$AA861&lt;&gt;""))),"Descrição muito genérica: detalhe melhor o item e registre o racional no memorial ou em anexo.",IF(AND($Y861=0,$B861&lt;&gt;"",OR($G861&lt;&gt;"",$H861&lt;&gt;"",$J861&lt;&gt;"",$K861&lt;&gt;"",$M861&lt;&gt;"",$N861&lt;&gt;"",$P861&lt;&gt;"",$Q861&lt;&gt;"",$S861&lt;&gt;"",$T861&lt;&gt;"",$V861&lt;&gt;"",$W861&lt;&gt;"")),"O item possui dados lançados, mas o total está zerado. Revise os valores informados.","")))))))))))))))</f>
        <v/>
      </c>
    </row>
    <row r="862" spans="1:35" ht="14.25" customHeight="1" x14ac:dyDescent="0.25">
      <c r="A862" s="57" t="str">
        <f t="shared" si="169"/>
        <v/>
      </c>
      <c r="B862" s="58"/>
      <c r="C862" s="58"/>
      <c r="D862" s="58"/>
      <c r="E862" s="58"/>
      <c r="F862" s="58"/>
      <c r="G862" s="269"/>
      <c r="H862" s="59"/>
      <c r="I862" s="273">
        <f t="shared" si="170"/>
        <v>0</v>
      </c>
      <c r="J862" s="269"/>
      <c r="K862" s="59"/>
      <c r="L862" s="270">
        <f t="shared" si="171"/>
        <v>0</v>
      </c>
      <c r="M862" s="269"/>
      <c r="N862" s="59"/>
      <c r="O862" s="270">
        <f t="shared" si="172"/>
        <v>0</v>
      </c>
      <c r="P862" s="269"/>
      <c r="Q862" s="59"/>
      <c r="R862" s="271">
        <f t="shared" si="173"/>
        <v>0</v>
      </c>
      <c r="S862" s="269"/>
      <c r="T862" s="59"/>
      <c r="U862" s="270">
        <f t="shared" si="174"/>
        <v>0</v>
      </c>
      <c r="V862" s="269"/>
      <c r="W862" s="59"/>
      <c r="X862" s="270">
        <f t="shared" si="175"/>
        <v>0</v>
      </c>
      <c r="Y862" s="270">
        <f t="shared" si="176"/>
        <v>0</v>
      </c>
      <c r="Z862" s="58"/>
      <c r="AA862" s="58"/>
      <c r="AB862" s="60" t="str">
        <f t="shared" si="177"/>
        <v/>
      </c>
      <c r="AC862" s="21" t="b">
        <f t="shared" si="178"/>
        <v>0</v>
      </c>
      <c r="AD862" s="21" t="b">
        <f t="shared" si="179"/>
        <v>0</v>
      </c>
      <c r="AE862" s="21" t="b">
        <f t="shared" si="180"/>
        <v>0</v>
      </c>
      <c r="AF862" s="21" t="b">
        <f ca="1">OR(AND($AC862,NOT($AD862)),AND($AC862,OR(AND($G862="",$H862&lt;&gt;""),AND($G862&lt;&gt;"",$H862=""),AND($J862="",$K862&lt;&gt;""),AND($J862&lt;&gt;"",$K862=""),AND($M862="",$N862&lt;&gt;""),AND($M862&lt;&gt;"",$N862=""),AND($P862="",$Q862&lt;&gt;""),AND($P862&lt;&gt;"",$Q862=""),AND($S862="",$T862&lt;&gt;""),AND($S862&lt;&gt;"",$T862=""),AND($V862="",$W862&lt;&gt;""),AND($V862&lt;&gt;"",$W862=""))),AND($C862&lt;&gt;"",$E862&lt;&gt;"",LEFT(TRIM($C862),1)&lt;&gt;LEFT(TRIM($E862),1)),IF(OR($E862="",$F862=""),FALSE(),IFERROR(COUNTIF(INDIRECT("UNITS_"&amp;SUBSTITUTE(LEFT($E862,FIND(" ",$E862&amp;" ")-1),".","_")),$F862)=0,TRUE())),AND($B862&lt;&gt;"",OR(ISNUMBER(SEARCH("outro",LOWER($B862))),ISNUMBER(SEARCH("divers",LOWER($B862))),ISNUMBER(SEARCH("etc",LOWER($B862))))),OR(AND(ISNUMBER(SEARCH("comunic",LOWER($B862))),LEFT($E862,3)&lt;&gt;"4.4"),AND(ISNUMBER(SEARCH("monitor",LOWER($B862))),NOT(OR(LEFT($E862,3)="1.5",LEFT($E862,3)="2.5")))),AND($B862&lt;&gt;"",OR(LEFT($C862,1)="1",LEFT($C862,1)="2"),$D862=""),AND($D862&lt;&gt;"",NOT(OR(LEFT($C862,1)="1",LEFT($C862,1)="2"))),AND($D862&lt;&gt;"",COUNTIF(' PROJETO'!$B$14:$B$16,$D862)=0),IF($D862="",FALSE(),IF(COUNTIF(' PROJETO'!$B$14:$B$16,$D862)=0,FALSE(),IFERROR(INDEX(' PROJETO'!$C$14:$C$16,MATCH($D862,' PROJETO'!$B$14:$B$16,0))&lt;&gt;"Sim",FALSE()))))</f>
        <v>0</v>
      </c>
      <c r="AG862" s="21" t="b">
        <f>AND($AC862,$Y862&gt;'CONFG.  LISTAS'!$F$4,$Z862="",$AA862="")</f>
        <v>0</v>
      </c>
      <c r="AH862" s="21" t="str">
        <f t="shared" si="181"/>
        <v/>
      </c>
      <c r="AI862" s="43" t="str">
        <f ca="1">IF(NOT($AC862),"",IF(OR($B862="",$C862="",$E862="",$F862=""),"Preencha descrição, categoria, tipo e unidade.",IF(AND($B862&lt;&gt;"",OR(LEFT($C862,1)="1",LEFT($C862,1)="2"),$D862=""),"Informe a prática de restauração para itens diretos.",IF(AND($D862&lt;&gt;"",NOT(OR(LEFT($C862,1)="1",LEFT($C862,1)="2"))),"Custos indiretos não devem pertencer a uma prática específica.",IF(AND($D862&lt;&gt;"",COUNTIF(' PROJETO'!$B$14:$B$16,$D862)=0),"Prática de restauração inválida ou não cadastrada.",IF(IF($D862="",FALSE(),IF(COUNTIF(' PROJETO'!$B$14:$B$16,$D862)=0,FALSE(),IFERROR(INDEX(' PROJETO'!$C$14:$C$16,MATCH($D862,' PROJETO'!$B$14:$B$16,0))&lt;&gt;"Sim",FALSE()))),"A prática informada no item não foi selecionada na aba Projeto.",IF(AND(MAX($I862,$L862,$O862,$R862,$U862,$X862)&gt;'CONFG.  LISTAS'!$F$4,NOT(OR($Z862&lt;&gt;"",$AA862&lt;&gt;""))),"Memorial de cálculo ou anexo obrigatório não informado para item acima do limite.",IF(OR(AND($G862&lt;&gt;"",$H862&lt;&gt;"",OR($G862&lt;=0,$H862&lt;=0)),AND($J862&lt;&gt;"",$K862&lt;&gt;"",OR($J862&lt;=0,$K862&lt;=0)),AND($M862&lt;&gt;"",$N862&lt;&gt;"",OR($M862&lt;=0,$N862&lt;=0)),AND($P862&lt;&gt;"",$Q862&lt;&gt;"",OR($P862&lt;=0,$Q862&lt;=0)),AND($S862&lt;&gt;"",$T862&lt;&gt;"",OR($S862&lt;=0,$T862&lt;=0)),AND($V862&lt;&gt;"",$W862&lt;&gt;"",OR($V862&lt;=0,$W862&lt;=0))),"Revise os valores informados: valor unitário e quantidade devem ser maiores que zero.",IF(OR(AND($G862="",$H862&lt;&gt;""),AND($G862&lt;&gt;"",$H862=""),AND($J862="",$K862&lt;&gt;""),AND($J862&lt;&gt;"",$K862=""),AND($M862="",$N862&lt;&gt;""),AND($M862&lt;&gt;"",$N862=""),AND($P862="",$Q862&lt;&gt;""),AND($P862&lt;&gt;"",$Q862=""),AND($S862="",$T862&lt;&gt;""),AND($S862&lt;&gt;"",$T862=""),AND($V862="",$W862&lt;&gt;""),AND($V862&lt;&gt;"",$W862="")),"Há ano preenchido parcialmente: "&amp;TRIM(IF(AND($G862="",$H862&lt;&gt;""),"Ano 1 (falta valor unitário); ","")&amp;IF(AND($G862&lt;&gt;"",$H862=""),"Ano 1 (falta quantidade); ","")&amp;IF(AND($J862="",$K862&lt;&gt;""),"Ano 2 (falta valor unitário); ","")&amp;IF(AND($J862&lt;&gt;"",$K862=""),"Ano 2 (falta quantidade); ","")&amp;IF(AND($M862="",$N862&lt;&gt;""),"Ano 3 (falta valor unitário); ","")&amp;IF(AND($M862&lt;&gt;"",$N862=""),"Ano 3 (falta quantidade); ","")&amp;IF(AND($P862="",$Q862&lt;&gt;""),"Ano 4 (falta valor unitário); ","")&amp;IF(AND($P862&lt;&gt;"",$Q862=""),"Ano 4 (falta quantidade); ","")&amp;IF(AND($S862="",$T862&lt;&gt;""),"Ano 5 (falta valor unitário); ","")&amp;IF(AND($S862&lt;&gt;"",$T862=""),"Ano 5 (falta quantidade); ","")&amp;IF(AND($V862="",$W862&lt;&gt;""),"Ano 6 (falta valor unitário); ","")&amp;IF(AND($V862&lt;&gt;"",$W862=""),"Ano 6 (falta quantidade); ","")), IF(NOT(OR(AND($G862&lt;&gt;"",$H862&lt;&gt;""),AND($J862&lt;&gt;"",$K862&lt;&gt;""),AND($M862&lt;&gt;"",$N862&lt;&gt;""),AND($P862&lt;&gt;"",$Q862&lt;&gt;""),AND($S862&lt;&gt;"",$T862&lt;&gt;""),AND($V862&lt;&gt;"",$W862&lt;&gt;""))),"Informe pelo menos um ano completo com valor unitário e quantidade.",IF(AND($C862&lt;&gt;"",$E862&lt;&gt;"",LEFT(TRIM($C862),1)&lt;&gt;LEFT(TRIM($E862),1)),"Categoria e tipo estão incompatíveis.",IF(IF(OR($E862="",$F862=""),FALSE(),IFERROR(COUNTIF(INDIRECT("UNITS_"&amp;SUBSTITUTE(LEFT($E862,FIND(" ",$E862&amp;" ")-1),".","_")),$F862)=0,TRUE())),"Unidade incompatível com o tipo selecionado.",IF(OR(AND(ISNUMBER(SEARCH("comunic",LOWER($B862))),LEFT($E862,3)&lt;&gt;"4.4"),AND(ISNUMBER(SEARCH("monitor",LOWER($B862))),NOT(OR(LEFT($E862,3)="1.5",LEFT($E862,3)="2.5")))),"Revise a classificação do item conforme as regras de preenchimento.",IF(AND($B862&lt;&gt;"",OR(ISNUMBER(SEARCH("outro",LOWER($B862))),ISNUMBER(SEARCH("divers",LOWER($B862))),ISNUMBER(SEARCH("kit",LOWER($B862))),ISNUMBER(SEARCH("ferrament",LOWER($B862))),ISNUMBER(SEARCH("epi",LOWER($B862)))),NOT(OR($Z862&lt;&gt;"",$AA862&lt;&gt;""))),"Descrição muito genérica: detalhe melhor o item e registre o racional no memorial ou em anexo.",IF(AND($Y862=0,$B862&lt;&gt;"",OR($G862&lt;&gt;"",$H862&lt;&gt;"",$J862&lt;&gt;"",$K862&lt;&gt;"",$M862&lt;&gt;"",$N862&lt;&gt;"",$P862&lt;&gt;"",$Q862&lt;&gt;"",$S862&lt;&gt;"",$T862&lt;&gt;"",$V862&lt;&gt;"",$W862&lt;&gt;"")),"O item possui dados lançados, mas o total está zerado. Revise os valores informados.","")))))))))))))))</f>
        <v/>
      </c>
    </row>
    <row r="863" spans="1:35" ht="14.25" customHeight="1" x14ac:dyDescent="0.25">
      <c r="A863" s="57" t="str">
        <f t="shared" si="169"/>
        <v/>
      </c>
      <c r="B863" s="61"/>
      <c r="C863" s="61"/>
      <c r="D863" s="58"/>
      <c r="E863" s="61"/>
      <c r="F863" s="61"/>
      <c r="G863" s="272"/>
      <c r="H863" s="62"/>
      <c r="I863" s="273">
        <f t="shared" si="170"/>
        <v>0</v>
      </c>
      <c r="J863" s="272"/>
      <c r="K863" s="62"/>
      <c r="L863" s="270">
        <f t="shared" si="171"/>
        <v>0</v>
      </c>
      <c r="M863" s="272"/>
      <c r="N863" s="62"/>
      <c r="O863" s="270">
        <f t="shared" si="172"/>
        <v>0</v>
      </c>
      <c r="P863" s="272"/>
      <c r="Q863" s="62"/>
      <c r="R863" s="271">
        <f t="shared" si="173"/>
        <v>0</v>
      </c>
      <c r="S863" s="272"/>
      <c r="T863" s="62"/>
      <c r="U863" s="270">
        <f t="shared" si="174"/>
        <v>0</v>
      </c>
      <c r="V863" s="272"/>
      <c r="W863" s="62"/>
      <c r="X863" s="270">
        <f t="shared" si="175"/>
        <v>0</v>
      </c>
      <c r="Y863" s="270">
        <f t="shared" si="176"/>
        <v>0</v>
      </c>
      <c r="Z863" s="61"/>
      <c r="AA863" s="61"/>
      <c r="AB863" s="60" t="str">
        <f t="shared" si="177"/>
        <v/>
      </c>
      <c r="AC863" s="21" t="b">
        <f t="shared" si="178"/>
        <v>0</v>
      </c>
      <c r="AD863" s="21" t="b">
        <f t="shared" si="179"/>
        <v>0</v>
      </c>
      <c r="AE863" s="21" t="b">
        <f t="shared" si="180"/>
        <v>0</v>
      </c>
      <c r="AF863" s="21" t="b">
        <f ca="1">OR(AND($AC863,NOT($AD863)),AND($AC863,OR(AND($G863="",$H863&lt;&gt;""),AND($G863&lt;&gt;"",$H863=""),AND($J863="",$K863&lt;&gt;""),AND($J863&lt;&gt;"",$K863=""),AND($M863="",$N863&lt;&gt;""),AND($M863&lt;&gt;"",$N863=""),AND($P863="",$Q863&lt;&gt;""),AND($P863&lt;&gt;"",$Q863=""),AND($S863="",$T863&lt;&gt;""),AND($S863&lt;&gt;"",$T863=""),AND($V863="",$W863&lt;&gt;""),AND($V863&lt;&gt;"",$W863=""))),AND($C863&lt;&gt;"",$E863&lt;&gt;"",LEFT(TRIM($C863),1)&lt;&gt;LEFT(TRIM($E863),1)),IF(OR($E863="",$F863=""),FALSE(),IFERROR(COUNTIF(INDIRECT("UNITS_"&amp;SUBSTITUTE(LEFT($E863,FIND(" ",$E863&amp;" ")-1),".","_")),$F863)=0,TRUE())),AND($B863&lt;&gt;"",OR(ISNUMBER(SEARCH("outro",LOWER($B863))),ISNUMBER(SEARCH("divers",LOWER($B863))),ISNUMBER(SEARCH("etc",LOWER($B863))))),OR(AND(ISNUMBER(SEARCH("comunic",LOWER($B863))),LEFT($E863,3)&lt;&gt;"4.4"),AND(ISNUMBER(SEARCH("monitor",LOWER($B863))),NOT(OR(LEFT($E863,3)="1.5",LEFT($E863,3)="2.5")))),AND($B863&lt;&gt;"",OR(LEFT($C863,1)="1",LEFT($C863,1)="2"),$D863=""),AND($D863&lt;&gt;"",NOT(OR(LEFT($C863,1)="1",LEFT($C863,1)="2"))),AND($D863&lt;&gt;"",COUNTIF(' PROJETO'!$B$14:$B$16,$D863)=0),IF($D863="",FALSE(),IF(COUNTIF(' PROJETO'!$B$14:$B$16,$D863)=0,FALSE(),IFERROR(INDEX(' PROJETO'!$C$14:$C$16,MATCH($D863,' PROJETO'!$B$14:$B$16,0))&lt;&gt;"Sim",FALSE()))))</f>
        <v>0</v>
      </c>
      <c r="AG863" s="21" t="b">
        <f>AND($AC863,$Y863&gt;'CONFG.  LISTAS'!$F$4,$Z863="",$AA863="")</f>
        <v>0</v>
      </c>
      <c r="AH863" s="21" t="str">
        <f t="shared" si="181"/>
        <v/>
      </c>
      <c r="AI863" s="43" t="str">
        <f ca="1">IF(NOT($AC863),"",IF(OR($B863="",$C863="",$E863="",$F863=""),"Preencha descrição, categoria, tipo e unidade.",IF(AND($B863&lt;&gt;"",OR(LEFT($C863,1)="1",LEFT($C863,1)="2"),$D863=""),"Informe a prática de restauração para itens diretos.",IF(AND($D863&lt;&gt;"",NOT(OR(LEFT($C863,1)="1",LEFT($C863,1)="2"))),"Custos indiretos não devem pertencer a uma prática específica.",IF(AND($D863&lt;&gt;"",COUNTIF(' PROJETO'!$B$14:$B$16,$D863)=0),"Prática de restauração inválida ou não cadastrada.",IF(IF($D863="",FALSE(),IF(COUNTIF(' PROJETO'!$B$14:$B$16,$D863)=0,FALSE(),IFERROR(INDEX(' PROJETO'!$C$14:$C$16,MATCH($D863,' PROJETO'!$B$14:$B$16,0))&lt;&gt;"Sim",FALSE()))),"A prática informada no item não foi selecionada na aba Projeto.",IF(AND(MAX($I863,$L863,$O863,$R863,$U863,$X863)&gt;'CONFG.  LISTAS'!$F$4,NOT(OR($Z863&lt;&gt;"",$AA863&lt;&gt;""))),"Memorial de cálculo ou anexo obrigatório não informado para item acima do limite.",IF(OR(AND($G863&lt;&gt;"",$H863&lt;&gt;"",OR($G863&lt;=0,$H863&lt;=0)),AND($J863&lt;&gt;"",$K863&lt;&gt;"",OR($J863&lt;=0,$K863&lt;=0)),AND($M863&lt;&gt;"",$N863&lt;&gt;"",OR($M863&lt;=0,$N863&lt;=0)),AND($P863&lt;&gt;"",$Q863&lt;&gt;"",OR($P863&lt;=0,$Q863&lt;=0)),AND($S863&lt;&gt;"",$T863&lt;&gt;"",OR($S863&lt;=0,$T863&lt;=0)),AND($V863&lt;&gt;"",$W863&lt;&gt;"",OR($V863&lt;=0,$W863&lt;=0))),"Revise os valores informados: valor unitário e quantidade devem ser maiores que zero.",IF(OR(AND($G863="",$H863&lt;&gt;""),AND($G863&lt;&gt;"",$H863=""),AND($J863="",$K863&lt;&gt;""),AND($J863&lt;&gt;"",$K863=""),AND($M863="",$N863&lt;&gt;""),AND($M863&lt;&gt;"",$N863=""),AND($P863="",$Q863&lt;&gt;""),AND($P863&lt;&gt;"",$Q863=""),AND($S863="",$T863&lt;&gt;""),AND($S863&lt;&gt;"",$T863=""),AND($V863="",$W863&lt;&gt;""),AND($V863&lt;&gt;"",$W863="")),"Há ano preenchido parcialmente: "&amp;TRIM(IF(AND($G863="",$H863&lt;&gt;""),"Ano 1 (falta valor unitário); ","")&amp;IF(AND($G863&lt;&gt;"",$H863=""),"Ano 1 (falta quantidade); ","")&amp;IF(AND($J863="",$K863&lt;&gt;""),"Ano 2 (falta valor unitário); ","")&amp;IF(AND($J863&lt;&gt;"",$K863=""),"Ano 2 (falta quantidade); ","")&amp;IF(AND($M863="",$N863&lt;&gt;""),"Ano 3 (falta valor unitário); ","")&amp;IF(AND($M863&lt;&gt;"",$N863=""),"Ano 3 (falta quantidade); ","")&amp;IF(AND($P863="",$Q863&lt;&gt;""),"Ano 4 (falta valor unitário); ","")&amp;IF(AND($P863&lt;&gt;"",$Q863=""),"Ano 4 (falta quantidade); ","")&amp;IF(AND($S863="",$T863&lt;&gt;""),"Ano 5 (falta valor unitário); ","")&amp;IF(AND($S863&lt;&gt;"",$T863=""),"Ano 5 (falta quantidade); ","")&amp;IF(AND($V863="",$W863&lt;&gt;""),"Ano 6 (falta valor unitário); ","")&amp;IF(AND($V863&lt;&gt;"",$W863=""),"Ano 6 (falta quantidade); ","")), IF(NOT(OR(AND($G863&lt;&gt;"",$H863&lt;&gt;""),AND($J863&lt;&gt;"",$K863&lt;&gt;""),AND($M863&lt;&gt;"",$N863&lt;&gt;""),AND($P863&lt;&gt;"",$Q863&lt;&gt;""),AND($S863&lt;&gt;"",$T863&lt;&gt;""),AND($V863&lt;&gt;"",$W863&lt;&gt;""))),"Informe pelo menos um ano completo com valor unitário e quantidade.",IF(AND($C863&lt;&gt;"",$E863&lt;&gt;"",LEFT(TRIM($C863),1)&lt;&gt;LEFT(TRIM($E863),1)),"Categoria e tipo estão incompatíveis.",IF(IF(OR($E863="",$F863=""),FALSE(),IFERROR(COUNTIF(INDIRECT("UNITS_"&amp;SUBSTITUTE(LEFT($E863,FIND(" ",$E863&amp;" ")-1),".","_")),$F863)=0,TRUE())),"Unidade incompatível com o tipo selecionado.",IF(OR(AND(ISNUMBER(SEARCH("comunic",LOWER($B863))),LEFT($E863,3)&lt;&gt;"4.4"),AND(ISNUMBER(SEARCH("monitor",LOWER($B863))),NOT(OR(LEFT($E863,3)="1.5",LEFT($E863,3)="2.5")))),"Revise a classificação do item conforme as regras de preenchimento.",IF(AND($B863&lt;&gt;"",OR(ISNUMBER(SEARCH("outro",LOWER($B863))),ISNUMBER(SEARCH("divers",LOWER($B863))),ISNUMBER(SEARCH("kit",LOWER($B863))),ISNUMBER(SEARCH("ferrament",LOWER($B863))),ISNUMBER(SEARCH("epi",LOWER($B863)))),NOT(OR($Z863&lt;&gt;"",$AA863&lt;&gt;""))),"Descrição muito genérica: detalhe melhor o item e registre o racional no memorial ou em anexo.",IF(AND($Y863=0,$B863&lt;&gt;"",OR($G863&lt;&gt;"",$H863&lt;&gt;"",$J863&lt;&gt;"",$K863&lt;&gt;"",$M863&lt;&gt;"",$N863&lt;&gt;"",$P863&lt;&gt;"",$Q863&lt;&gt;"",$S863&lt;&gt;"",$T863&lt;&gt;"",$V863&lt;&gt;"",$W863&lt;&gt;"")),"O item possui dados lançados, mas o total está zerado. Revise os valores informados.","")))))))))))))))</f>
        <v/>
      </c>
    </row>
    <row r="864" spans="1:35" ht="14.25" customHeight="1" x14ac:dyDescent="0.25">
      <c r="A864" s="57" t="str">
        <f t="shared" si="169"/>
        <v/>
      </c>
      <c r="B864" s="58"/>
      <c r="C864" s="58"/>
      <c r="D864" s="58"/>
      <c r="E864" s="58"/>
      <c r="F864" s="58"/>
      <c r="G864" s="269"/>
      <c r="H864" s="59"/>
      <c r="I864" s="273">
        <f t="shared" si="170"/>
        <v>0</v>
      </c>
      <c r="J864" s="269"/>
      <c r="K864" s="59"/>
      <c r="L864" s="270">
        <f t="shared" si="171"/>
        <v>0</v>
      </c>
      <c r="M864" s="269"/>
      <c r="N864" s="59"/>
      <c r="O864" s="270">
        <f t="shared" si="172"/>
        <v>0</v>
      </c>
      <c r="P864" s="269"/>
      <c r="Q864" s="59"/>
      <c r="R864" s="271">
        <f t="shared" si="173"/>
        <v>0</v>
      </c>
      <c r="S864" s="269"/>
      <c r="T864" s="59"/>
      <c r="U864" s="270">
        <f t="shared" si="174"/>
        <v>0</v>
      </c>
      <c r="V864" s="269"/>
      <c r="W864" s="59"/>
      <c r="X864" s="270">
        <f t="shared" si="175"/>
        <v>0</v>
      </c>
      <c r="Y864" s="270">
        <f t="shared" si="176"/>
        <v>0</v>
      </c>
      <c r="Z864" s="58"/>
      <c r="AA864" s="58"/>
      <c r="AB864" s="60" t="str">
        <f t="shared" si="177"/>
        <v/>
      </c>
      <c r="AC864" s="21" t="b">
        <f t="shared" si="178"/>
        <v>0</v>
      </c>
      <c r="AD864" s="21" t="b">
        <f t="shared" si="179"/>
        <v>0</v>
      </c>
      <c r="AE864" s="21" t="b">
        <f t="shared" si="180"/>
        <v>0</v>
      </c>
      <c r="AF864" s="21" t="b">
        <f ca="1">OR(AND($AC864,NOT($AD864)),AND($AC864,OR(AND($G864="",$H864&lt;&gt;""),AND($G864&lt;&gt;"",$H864=""),AND($J864="",$K864&lt;&gt;""),AND($J864&lt;&gt;"",$K864=""),AND($M864="",$N864&lt;&gt;""),AND($M864&lt;&gt;"",$N864=""),AND($P864="",$Q864&lt;&gt;""),AND($P864&lt;&gt;"",$Q864=""),AND($S864="",$T864&lt;&gt;""),AND($S864&lt;&gt;"",$T864=""),AND($V864="",$W864&lt;&gt;""),AND($V864&lt;&gt;"",$W864=""))),AND($C864&lt;&gt;"",$E864&lt;&gt;"",LEFT(TRIM($C864),1)&lt;&gt;LEFT(TRIM($E864),1)),IF(OR($E864="",$F864=""),FALSE(),IFERROR(COUNTIF(INDIRECT("UNITS_"&amp;SUBSTITUTE(LEFT($E864,FIND(" ",$E864&amp;" ")-1),".","_")),$F864)=0,TRUE())),AND($B864&lt;&gt;"",OR(ISNUMBER(SEARCH("outro",LOWER($B864))),ISNUMBER(SEARCH("divers",LOWER($B864))),ISNUMBER(SEARCH("etc",LOWER($B864))))),OR(AND(ISNUMBER(SEARCH("comunic",LOWER($B864))),LEFT($E864,3)&lt;&gt;"4.4"),AND(ISNUMBER(SEARCH("monitor",LOWER($B864))),NOT(OR(LEFT($E864,3)="1.5",LEFT($E864,3)="2.5")))),AND($B864&lt;&gt;"",OR(LEFT($C864,1)="1",LEFT($C864,1)="2"),$D864=""),AND($D864&lt;&gt;"",NOT(OR(LEFT($C864,1)="1",LEFT($C864,1)="2"))),AND($D864&lt;&gt;"",COUNTIF(' PROJETO'!$B$14:$B$16,$D864)=0),IF($D864="",FALSE(),IF(COUNTIF(' PROJETO'!$B$14:$B$16,$D864)=0,FALSE(),IFERROR(INDEX(' PROJETO'!$C$14:$C$16,MATCH($D864,' PROJETO'!$B$14:$B$16,0))&lt;&gt;"Sim",FALSE()))))</f>
        <v>0</v>
      </c>
      <c r="AG864" s="21" t="b">
        <f>AND($AC864,$Y864&gt;'CONFG.  LISTAS'!$F$4,$Z864="",$AA864="")</f>
        <v>0</v>
      </c>
      <c r="AH864" s="21" t="str">
        <f t="shared" si="181"/>
        <v/>
      </c>
      <c r="AI864" s="43" t="str">
        <f ca="1">IF(NOT($AC864),"",IF(OR($B864="",$C864="",$E864="",$F864=""),"Preencha descrição, categoria, tipo e unidade.",IF(AND($B864&lt;&gt;"",OR(LEFT($C864,1)="1",LEFT($C864,1)="2"),$D864=""),"Informe a prática de restauração para itens diretos.",IF(AND($D864&lt;&gt;"",NOT(OR(LEFT($C864,1)="1",LEFT($C864,1)="2"))),"Custos indiretos não devem pertencer a uma prática específica.",IF(AND($D864&lt;&gt;"",COUNTIF(' PROJETO'!$B$14:$B$16,$D864)=0),"Prática de restauração inválida ou não cadastrada.",IF(IF($D864="",FALSE(),IF(COUNTIF(' PROJETO'!$B$14:$B$16,$D864)=0,FALSE(),IFERROR(INDEX(' PROJETO'!$C$14:$C$16,MATCH($D864,' PROJETO'!$B$14:$B$16,0))&lt;&gt;"Sim",FALSE()))),"A prática informada no item não foi selecionada na aba Projeto.",IF(AND(MAX($I864,$L864,$O864,$R864,$U864,$X864)&gt;'CONFG.  LISTAS'!$F$4,NOT(OR($Z864&lt;&gt;"",$AA864&lt;&gt;""))),"Memorial de cálculo ou anexo obrigatório não informado para item acima do limite.",IF(OR(AND($G864&lt;&gt;"",$H864&lt;&gt;"",OR($G864&lt;=0,$H864&lt;=0)),AND($J864&lt;&gt;"",$K864&lt;&gt;"",OR($J864&lt;=0,$K864&lt;=0)),AND($M864&lt;&gt;"",$N864&lt;&gt;"",OR($M864&lt;=0,$N864&lt;=0)),AND($P864&lt;&gt;"",$Q864&lt;&gt;"",OR($P864&lt;=0,$Q864&lt;=0)),AND($S864&lt;&gt;"",$T864&lt;&gt;"",OR($S864&lt;=0,$T864&lt;=0)),AND($V864&lt;&gt;"",$W864&lt;&gt;"",OR($V864&lt;=0,$W864&lt;=0))),"Revise os valores informados: valor unitário e quantidade devem ser maiores que zero.",IF(OR(AND($G864="",$H864&lt;&gt;""),AND($G864&lt;&gt;"",$H864=""),AND($J864="",$K864&lt;&gt;""),AND($J864&lt;&gt;"",$K864=""),AND($M864="",$N864&lt;&gt;""),AND($M864&lt;&gt;"",$N864=""),AND($P864="",$Q864&lt;&gt;""),AND($P864&lt;&gt;"",$Q864=""),AND($S864="",$T864&lt;&gt;""),AND($S864&lt;&gt;"",$T864=""),AND($V864="",$W864&lt;&gt;""),AND($V864&lt;&gt;"",$W864="")),"Há ano preenchido parcialmente: "&amp;TRIM(IF(AND($G864="",$H864&lt;&gt;""),"Ano 1 (falta valor unitário); ","")&amp;IF(AND($G864&lt;&gt;"",$H864=""),"Ano 1 (falta quantidade); ","")&amp;IF(AND($J864="",$K864&lt;&gt;""),"Ano 2 (falta valor unitário); ","")&amp;IF(AND($J864&lt;&gt;"",$K864=""),"Ano 2 (falta quantidade); ","")&amp;IF(AND($M864="",$N864&lt;&gt;""),"Ano 3 (falta valor unitário); ","")&amp;IF(AND($M864&lt;&gt;"",$N864=""),"Ano 3 (falta quantidade); ","")&amp;IF(AND($P864="",$Q864&lt;&gt;""),"Ano 4 (falta valor unitário); ","")&amp;IF(AND($P864&lt;&gt;"",$Q864=""),"Ano 4 (falta quantidade); ","")&amp;IF(AND($S864="",$T864&lt;&gt;""),"Ano 5 (falta valor unitário); ","")&amp;IF(AND($S864&lt;&gt;"",$T864=""),"Ano 5 (falta quantidade); ","")&amp;IF(AND($V864="",$W864&lt;&gt;""),"Ano 6 (falta valor unitário); ","")&amp;IF(AND($V864&lt;&gt;"",$W864=""),"Ano 6 (falta quantidade); ","")), IF(NOT(OR(AND($G864&lt;&gt;"",$H864&lt;&gt;""),AND($J864&lt;&gt;"",$K864&lt;&gt;""),AND($M864&lt;&gt;"",$N864&lt;&gt;""),AND($P864&lt;&gt;"",$Q864&lt;&gt;""),AND($S864&lt;&gt;"",$T864&lt;&gt;""),AND($V864&lt;&gt;"",$W864&lt;&gt;""))),"Informe pelo menos um ano completo com valor unitário e quantidade.",IF(AND($C864&lt;&gt;"",$E864&lt;&gt;"",LEFT(TRIM($C864),1)&lt;&gt;LEFT(TRIM($E864),1)),"Categoria e tipo estão incompatíveis.",IF(IF(OR($E864="",$F864=""),FALSE(),IFERROR(COUNTIF(INDIRECT("UNITS_"&amp;SUBSTITUTE(LEFT($E864,FIND(" ",$E864&amp;" ")-1),".","_")),$F864)=0,TRUE())),"Unidade incompatível com o tipo selecionado.",IF(OR(AND(ISNUMBER(SEARCH("comunic",LOWER($B864))),LEFT($E864,3)&lt;&gt;"4.4"),AND(ISNUMBER(SEARCH("monitor",LOWER($B864))),NOT(OR(LEFT($E864,3)="1.5",LEFT($E864,3)="2.5")))),"Revise a classificação do item conforme as regras de preenchimento.",IF(AND($B864&lt;&gt;"",OR(ISNUMBER(SEARCH("outro",LOWER($B864))),ISNUMBER(SEARCH("divers",LOWER($B864))),ISNUMBER(SEARCH("kit",LOWER($B864))),ISNUMBER(SEARCH("ferrament",LOWER($B864))),ISNUMBER(SEARCH("epi",LOWER($B864)))),NOT(OR($Z864&lt;&gt;"",$AA864&lt;&gt;""))),"Descrição muito genérica: detalhe melhor o item e registre o racional no memorial ou em anexo.",IF(AND($Y864=0,$B864&lt;&gt;"",OR($G864&lt;&gt;"",$H864&lt;&gt;"",$J864&lt;&gt;"",$K864&lt;&gt;"",$M864&lt;&gt;"",$N864&lt;&gt;"",$P864&lt;&gt;"",$Q864&lt;&gt;"",$S864&lt;&gt;"",$T864&lt;&gt;"",$V864&lt;&gt;"",$W864&lt;&gt;"")),"O item possui dados lançados, mas o total está zerado. Revise os valores informados.","")))))))))))))))</f>
        <v/>
      </c>
    </row>
    <row r="865" spans="1:35" ht="14.25" customHeight="1" x14ac:dyDescent="0.25">
      <c r="A865" s="57" t="str">
        <f t="shared" si="169"/>
        <v/>
      </c>
      <c r="B865" s="61"/>
      <c r="C865" s="61"/>
      <c r="D865" s="58"/>
      <c r="E865" s="61"/>
      <c r="F865" s="61"/>
      <c r="G865" s="272"/>
      <c r="H865" s="62"/>
      <c r="I865" s="273">
        <f t="shared" si="170"/>
        <v>0</v>
      </c>
      <c r="J865" s="272"/>
      <c r="K865" s="62"/>
      <c r="L865" s="270">
        <f t="shared" si="171"/>
        <v>0</v>
      </c>
      <c r="M865" s="272"/>
      <c r="N865" s="62"/>
      <c r="O865" s="270">
        <f t="shared" si="172"/>
        <v>0</v>
      </c>
      <c r="P865" s="272"/>
      <c r="Q865" s="62"/>
      <c r="R865" s="271">
        <f t="shared" si="173"/>
        <v>0</v>
      </c>
      <c r="S865" s="272"/>
      <c r="T865" s="62"/>
      <c r="U865" s="270">
        <f t="shared" si="174"/>
        <v>0</v>
      </c>
      <c r="V865" s="272"/>
      <c r="W865" s="62"/>
      <c r="X865" s="270">
        <f t="shared" si="175"/>
        <v>0</v>
      </c>
      <c r="Y865" s="270">
        <f t="shared" si="176"/>
        <v>0</v>
      </c>
      <c r="Z865" s="61"/>
      <c r="AA865" s="61"/>
      <c r="AB865" s="60" t="str">
        <f t="shared" si="177"/>
        <v/>
      </c>
      <c r="AC865" s="21" t="b">
        <f t="shared" si="178"/>
        <v>0</v>
      </c>
      <c r="AD865" s="21" t="b">
        <f t="shared" si="179"/>
        <v>0</v>
      </c>
      <c r="AE865" s="21" t="b">
        <f t="shared" si="180"/>
        <v>0</v>
      </c>
      <c r="AF865" s="21" t="b">
        <f ca="1">OR(AND($AC865,NOT($AD865)),AND($AC865,OR(AND($G865="",$H865&lt;&gt;""),AND($G865&lt;&gt;"",$H865=""),AND($J865="",$K865&lt;&gt;""),AND($J865&lt;&gt;"",$K865=""),AND($M865="",$N865&lt;&gt;""),AND($M865&lt;&gt;"",$N865=""),AND($P865="",$Q865&lt;&gt;""),AND($P865&lt;&gt;"",$Q865=""),AND($S865="",$T865&lt;&gt;""),AND($S865&lt;&gt;"",$T865=""),AND($V865="",$W865&lt;&gt;""),AND($V865&lt;&gt;"",$W865=""))),AND($C865&lt;&gt;"",$E865&lt;&gt;"",LEFT(TRIM($C865),1)&lt;&gt;LEFT(TRIM($E865),1)),IF(OR($E865="",$F865=""),FALSE(),IFERROR(COUNTIF(INDIRECT("UNITS_"&amp;SUBSTITUTE(LEFT($E865,FIND(" ",$E865&amp;" ")-1),".","_")),$F865)=0,TRUE())),AND($B865&lt;&gt;"",OR(ISNUMBER(SEARCH("outro",LOWER($B865))),ISNUMBER(SEARCH("divers",LOWER($B865))),ISNUMBER(SEARCH("etc",LOWER($B865))))),OR(AND(ISNUMBER(SEARCH("comunic",LOWER($B865))),LEFT($E865,3)&lt;&gt;"4.4"),AND(ISNUMBER(SEARCH("monitor",LOWER($B865))),NOT(OR(LEFT($E865,3)="1.5",LEFT($E865,3)="2.5")))),AND($B865&lt;&gt;"",OR(LEFT($C865,1)="1",LEFT($C865,1)="2"),$D865=""),AND($D865&lt;&gt;"",NOT(OR(LEFT($C865,1)="1",LEFT($C865,1)="2"))),AND($D865&lt;&gt;"",COUNTIF(' PROJETO'!$B$14:$B$16,$D865)=0),IF($D865="",FALSE(),IF(COUNTIF(' PROJETO'!$B$14:$B$16,$D865)=0,FALSE(),IFERROR(INDEX(' PROJETO'!$C$14:$C$16,MATCH($D865,' PROJETO'!$B$14:$B$16,0))&lt;&gt;"Sim",FALSE()))))</f>
        <v>0</v>
      </c>
      <c r="AG865" s="21" t="b">
        <f>AND($AC865,$Y865&gt;'CONFG.  LISTAS'!$F$4,$Z865="",$AA865="")</f>
        <v>0</v>
      </c>
      <c r="AH865" s="21" t="str">
        <f t="shared" si="181"/>
        <v/>
      </c>
      <c r="AI865" s="43" t="str">
        <f ca="1">IF(NOT($AC865),"",IF(OR($B865="",$C865="",$E865="",$F865=""),"Preencha descrição, categoria, tipo e unidade.",IF(AND($B865&lt;&gt;"",OR(LEFT($C865,1)="1",LEFT($C865,1)="2"),$D865=""),"Informe a prática de restauração para itens diretos.",IF(AND($D865&lt;&gt;"",NOT(OR(LEFT($C865,1)="1",LEFT($C865,1)="2"))),"Custos indiretos não devem pertencer a uma prática específica.",IF(AND($D865&lt;&gt;"",COUNTIF(' PROJETO'!$B$14:$B$16,$D865)=0),"Prática de restauração inválida ou não cadastrada.",IF(IF($D865="",FALSE(),IF(COUNTIF(' PROJETO'!$B$14:$B$16,$D865)=0,FALSE(),IFERROR(INDEX(' PROJETO'!$C$14:$C$16,MATCH($D865,' PROJETO'!$B$14:$B$16,0))&lt;&gt;"Sim",FALSE()))),"A prática informada no item não foi selecionada na aba Projeto.",IF(AND(MAX($I865,$L865,$O865,$R865,$U865,$X865)&gt;'CONFG.  LISTAS'!$F$4,NOT(OR($Z865&lt;&gt;"",$AA865&lt;&gt;""))),"Memorial de cálculo ou anexo obrigatório não informado para item acima do limite.",IF(OR(AND($G865&lt;&gt;"",$H865&lt;&gt;"",OR($G865&lt;=0,$H865&lt;=0)),AND($J865&lt;&gt;"",$K865&lt;&gt;"",OR($J865&lt;=0,$K865&lt;=0)),AND($M865&lt;&gt;"",$N865&lt;&gt;"",OR($M865&lt;=0,$N865&lt;=0)),AND($P865&lt;&gt;"",$Q865&lt;&gt;"",OR($P865&lt;=0,$Q865&lt;=0)),AND($S865&lt;&gt;"",$T865&lt;&gt;"",OR($S865&lt;=0,$T865&lt;=0)),AND($V865&lt;&gt;"",$W865&lt;&gt;"",OR($V865&lt;=0,$W865&lt;=0))),"Revise os valores informados: valor unitário e quantidade devem ser maiores que zero.",IF(OR(AND($G865="",$H865&lt;&gt;""),AND($G865&lt;&gt;"",$H865=""),AND($J865="",$K865&lt;&gt;""),AND($J865&lt;&gt;"",$K865=""),AND($M865="",$N865&lt;&gt;""),AND($M865&lt;&gt;"",$N865=""),AND($P865="",$Q865&lt;&gt;""),AND($P865&lt;&gt;"",$Q865=""),AND($S865="",$T865&lt;&gt;""),AND($S865&lt;&gt;"",$T865=""),AND($V865="",$W865&lt;&gt;""),AND($V865&lt;&gt;"",$W865="")),"Há ano preenchido parcialmente: "&amp;TRIM(IF(AND($G865="",$H865&lt;&gt;""),"Ano 1 (falta valor unitário); ","")&amp;IF(AND($G865&lt;&gt;"",$H865=""),"Ano 1 (falta quantidade); ","")&amp;IF(AND($J865="",$K865&lt;&gt;""),"Ano 2 (falta valor unitário); ","")&amp;IF(AND($J865&lt;&gt;"",$K865=""),"Ano 2 (falta quantidade); ","")&amp;IF(AND($M865="",$N865&lt;&gt;""),"Ano 3 (falta valor unitário); ","")&amp;IF(AND($M865&lt;&gt;"",$N865=""),"Ano 3 (falta quantidade); ","")&amp;IF(AND($P865="",$Q865&lt;&gt;""),"Ano 4 (falta valor unitário); ","")&amp;IF(AND($P865&lt;&gt;"",$Q865=""),"Ano 4 (falta quantidade); ","")&amp;IF(AND($S865="",$T865&lt;&gt;""),"Ano 5 (falta valor unitário); ","")&amp;IF(AND($S865&lt;&gt;"",$T865=""),"Ano 5 (falta quantidade); ","")&amp;IF(AND($V865="",$W865&lt;&gt;""),"Ano 6 (falta valor unitário); ","")&amp;IF(AND($V865&lt;&gt;"",$W865=""),"Ano 6 (falta quantidade); ","")), IF(NOT(OR(AND($G865&lt;&gt;"",$H865&lt;&gt;""),AND($J865&lt;&gt;"",$K865&lt;&gt;""),AND($M865&lt;&gt;"",$N865&lt;&gt;""),AND($P865&lt;&gt;"",$Q865&lt;&gt;""),AND($S865&lt;&gt;"",$T865&lt;&gt;""),AND($V865&lt;&gt;"",$W865&lt;&gt;""))),"Informe pelo menos um ano completo com valor unitário e quantidade.",IF(AND($C865&lt;&gt;"",$E865&lt;&gt;"",LEFT(TRIM($C865),1)&lt;&gt;LEFT(TRIM($E865),1)),"Categoria e tipo estão incompatíveis.",IF(IF(OR($E865="",$F865=""),FALSE(),IFERROR(COUNTIF(INDIRECT("UNITS_"&amp;SUBSTITUTE(LEFT($E865,FIND(" ",$E865&amp;" ")-1),".","_")),$F865)=0,TRUE())),"Unidade incompatível com o tipo selecionado.",IF(OR(AND(ISNUMBER(SEARCH("comunic",LOWER($B865))),LEFT($E865,3)&lt;&gt;"4.4"),AND(ISNUMBER(SEARCH("monitor",LOWER($B865))),NOT(OR(LEFT($E865,3)="1.5",LEFT($E865,3)="2.5")))),"Revise a classificação do item conforme as regras de preenchimento.",IF(AND($B865&lt;&gt;"",OR(ISNUMBER(SEARCH("outro",LOWER($B865))),ISNUMBER(SEARCH("divers",LOWER($B865))),ISNUMBER(SEARCH("kit",LOWER($B865))),ISNUMBER(SEARCH("ferrament",LOWER($B865))),ISNUMBER(SEARCH("epi",LOWER($B865)))),NOT(OR($Z865&lt;&gt;"",$AA865&lt;&gt;""))),"Descrição muito genérica: detalhe melhor o item e registre o racional no memorial ou em anexo.",IF(AND($Y865=0,$B865&lt;&gt;"",OR($G865&lt;&gt;"",$H865&lt;&gt;"",$J865&lt;&gt;"",$K865&lt;&gt;"",$M865&lt;&gt;"",$N865&lt;&gt;"",$P865&lt;&gt;"",$Q865&lt;&gt;"",$S865&lt;&gt;"",$T865&lt;&gt;"",$V865&lt;&gt;"",$W865&lt;&gt;"")),"O item possui dados lançados, mas o total está zerado. Revise os valores informados.","")))))))))))))))</f>
        <v/>
      </c>
    </row>
    <row r="866" spans="1:35" ht="14.25" customHeight="1" x14ac:dyDescent="0.25">
      <c r="A866" s="57" t="str">
        <f t="shared" si="169"/>
        <v/>
      </c>
      <c r="B866" s="58"/>
      <c r="C866" s="58"/>
      <c r="D866" s="58"/>
      <c r="E866" s="58"/>
      <c r="F866" s="58"/>
      <c r="G866" s="269"/>
      <c r="H866" s="59"/>
      <c r="I866" s="273">
        <f t="shared" si="170"/>
        <v>0</v>
      </c>
      <c r="J866" s="269"/>
      <c r="K866" s="59"/>
      <c r="L866" s="270">
        <f t="shared" si="171"/>
        <v>0</v>
      </c>
      <c r="M866" s="269"/>
      <c r="N866" s="59"/>
      <c r="O866" s="270">
        <f t="shared" si="172"/>
        <v>0</v>
      </c>
      <c r="P866" s="269"/>
      <c r="Q866" s="59"/>
      <c r="R866" s="271">
        <f t="shared" si="173"/>
        <v>0</v>
      </c>
      <c r="S866" s="269"/>
      <c r="T866" s="59"/>
      <c r="U866" s="270">
        <f t="shared" si="174"/>
        <v>0</v>
      </c>
      <c r="V866" s="269"/>
      <c r="W866" s="59"/>
      <c r="X866" s="270">
        <f t="shared" si="175"/>
        <v>0</v>
      </c>
      <c r="Y866" s="270">
        <f t="shared" si="176"/>
        <v>0</v>
      </c>
      <c r="Z866" s="58"/>
      <c r="AA866" s="58"/>
      <c r="AB866" s="60" t="str">
        <f t="shared" si="177"/>
        <v/>
      </c>
      <c r="AC866" s="21" t="b">
        <f t="shared" si="178"/>
        <v>0</v>
      </c>
      <c r="AD866" s="21" t="b">
        <f t="shared" si="179"/>
        <v>0</v>
      </c>
      <c r="AE866" s="21" t="b">
        <f t="shared" si="180"/>
        <v>0</v>
      </c>
      <c r="AF866" s="21" t="b">
        <f ca="1">OR(AND($AC866,NOT($AD866)),AND($AC866,OR(AND($G866="",$H866&lt;&gt;""),AND($G866&lt;&gt;"",$H866=""),AND($J866="",$K866&lt;&gt;""),AND($J866&lt;&gt;"",$K866=""),AND($M866="",$N866&lt;&gt;""),AND($M866&lt;&gt;"",$N866=""),AND($P866="",$Q866&lt;&gt;""),AND($P866&lt;&gt;"",$Q866=""),AND($S866="",$T866&lt;&gt;""),AND($S866&lt;&gt;"",$T866=""),AND($V866="",$W866&lt;&gt;""),AND($V866&lt;&gt;"",$W866=""))),AND($C866&lt;&gt;"",$E866&lt;&gt;"",LEFT(TRIM($C866),1)&lt;&gt;LEFT(TRIM($E866),1)),IF(OR($E866="",$F866=""),FALSE(),IFERROR(COUNTIF(INDIRECT("UNITS_"&amp;SUBSTITUTE(LEFT($E866,FIND(" ",$E866&amp;" ")-1),".","_")),$F866)=0,TRUE())),AND($B866&lt;&gt;"",OR(ISNUMBER(SEARCH("outro",LOWER($B866))),ISNUMBER(SEARCH("divers",LOWER($B866))),ISNUMBER(SEARCH("etc",LOWER($B866))))),OR(AND(ISNUMBER(SEARCH("comunic",LOWER($B866))),LEFT($E866,3)&lt;&gt;"4.4"),AND(ISNUMBER(SEARCH("monitor",LOWER($B866))),NOT(OR(LEFT($E866,3)="1.5",LEFT($E866,3)="2.5")))),AND($B866&lt;&gt;"",OR(LEFT($C866,1)="1",LEFT($C866,1)="2"),$D866=""),AND($D866&lt;&gt;"",NOT(OR(LEFT($C866,1)="1",LEFT($C866,1)="2"))),AND($D866&lt;&gt;"",COUNTIF(' PROJETO'!$B$14:$B$16,$D866)=0),IF($D866="",FALSE(),IF(COUNTIF(' PROJETO'!$B$14:$B$16,$D866)=0,FALSE(),IFERROR(INDEX(' PROJETO'!$C$14:$C$16,MATCH($D866,' PROJETO'!$B$14:$B$16,0))&lt;&gt;"Sim",FALSE()))))</f>
        <v>0</v>
      </c>
      <c r="AG866" s="21" t="b">
        <f>AND($AC866,$Y866&gt;'CONFG.  LISTAS'!$F$4,$Z866="",$AA866="")</f>
        <v>0</v>
      </c>
      <c r="AH866" s="21" t="str">
        <f t="shared" si="181"/>
        <v/>
      </c>
      <c r="AI866" s="43" t="str">
        <f ca="1">IF(NOT($AC866),"",IF(OR($B866="",$C866="",$E866="",$F866=""),"Preencha descrição, categoria, tipo e unidade.",IF(AND($B866&lt;&gt;"",OR(LEFT($C866,1)="1",LEFT($C866,1)="2"),$D866=""),"Informe a prática de restauração para itens diretos.",IF(AND($D866&lt;&gt;"",NOT(OR(LEFT($C866,1)="1",LEFT($C866,1)="2"))),"Custos indiretos não devem pertencer a uma prática específica.",IF(AND($D866&lt;&gt;"",COUNTIF(' PROJETO'!$B$14:$B$16,$D866)=0),"Prática de restauração inválida ou não cadastrada.",IF(IF($D866="",FALSE(),IF(COUNTIF(' PROJETO'!$B$14:$B$16,$D866)=0,FALSE(),IFERROR(INDEX(' PROJETO'!$C$14:$C$16,MATCH($D866,' PROJETO'!$B$14:$B$16,0))&lt;&gt;"Sim",FALSE()))),"A prática informada no item não foi selecionada na aba Projeto.",IF(AND(MAX($I866,$L866,$O866,$R866,$U866,$X866)&gt;'CONFG.  LISTAS'!$F$4,NOT(OR($Z866&lt;&gt;"",$AA866&lt;&gt;""))),"Memorial de cálculo ou anexo obrigatório não informado para item acima do limite.",IF(OR(AND($G866&lt;&gt;"",$H866&lt;&gt;"",OR($G866&lt;=0,$H866&lt;=0)),AND($J866&lt;&gt;"",$K866&lt;&gt;"",OR($J866&lt;=0,$K866&lt;=0)),AND($M866&lt;&gt;"",$N866&lt;&gt;"",OR($M866&lt;=0,$N866&lt;=0)),AND($P866&lt;&gt;"",$Q866&lt;&gt;"",OR($P866&lt;=0,$Q866&lt;=0)),AND($S866&lt;&gt;"",$T866&lt;&gt;"",OR($S866&lt;=0,$T866&lt;=0)),AND($V866&lt;&gt;"",$W866&lt;&gt;"",OR($V866&lt;=0,$W866&lt;=0))),"Revise os valores informados: valor unitário e quantidade devem ser maiores que zero.",IF(OR(AND($G866="",$H866&lt;&gt;""),AND($G866&lt;&gt;"",$H866=""),AND($J866="",$K866&lt;&gt;""),AND($J866&lt;&gt;"",$K866=""),AND($M866="",$N866&lt;&gt;""),AND($M866&lt;&gt;"",$N866=""),AND($P866="",$Q866&lt;&gt;""),AND($P866&lt;&gt;"",$Q866=""),AND($S866="",$T866&lt;&gt;""),AND($S866&lt;&gt;"",$T866=""),AND($V866="",$W866&lt;&gt;""),AND($V866&lt;&gt;"",$W866="")),"Há ano preenchido parcialmente: "&amp;TRIM(IF(AND($G866="",$H866&lt;&gt;""),"Ano 1 (falta valor unitário); ","")&amp;IF(AND($G866&lt;&gt;"",$H866=""),"Ano 1 (falta quantidade); ","")&amp;IF(AND($J866="",$K866&lt;&gt;""),"Ano 2 (falta valor unitário); ","")&amp;IF(AND($J866&lt;&gt;"",$K866=""),"Ano 2 (falta quantidade); ","")&amp;IF(AND($M866="",$N866&lt;&gt;""),"Ano 3 (falta valor unitário); ","")&amp;IF(AND($M866&lt;&gt;"",$N866=""),"Ano 3 (falta quantidade); ","")&amp;IF(AND($P866="",$Q866&lt;&gt;""),"Ano 4 (falta valor unitário); ","")&amp;IF(AND($P866&lt;&gt;"",$Q866=""),"Ano 4 (falta quantidade); ","")&amp;IF(AND($S866="",$T866&lt;&gt;""),"Ano 5 (falta valor unitário); ","")&amp;IF(AND($S866&lt;&gt;"",$T866=""),"Ano 5 (falta quantidade); ","")&amp;IF(AND($V866="",$W866&lt;&gt;""),"Ano 6 (falta valor unitário); ","")&amp;IF(AND($V866&lt;&gt;"",$W866=""),"Ano 6 (falta quantidade); ","")), IF(NOT(OR(AND($G866&lt;&gt;"",$H866&lt;&gt;""),AND($J866&lt;&gt;"",$K866&lt;&gt;""),AND($M866&lt;&gt;"",$N866&lt;&gt;""),AND($P866&lt;&gt;"",$Q866&lt;&gt;""),AND($S866&lt;&gt;"",$T866&lt;&gt;""),AND($V866&lt;&gt;"",$W866&lt;&gt;""))),"Informe pelo menos um ano completo com valor unitário e quantidade.",IF(AND($C866&lt;&gt;"",$E866&lt;&gt;"",LEFT(TRIM($C866),1)&lt;&gt;LEFT(TRIM($E866),1)),"Categoria e tipo estão incompatíveis.",IF(IF(OR($E866="",$F866=""),FALSE(),IFERROR(COUNTIF(INDIRECT("UNITS_"&amp;SUBSTITUTE(LEFT($E866,FIND(" ",$E866&amp;" ")-1),".","_")),$F866)=0,TRUE())),"Unidade incompatível com o tipo selecionado.",IF(OR(AND(ISNUMBER(SEARCH("comunic",LOWER($B866))),LEFT($E866,3)&lt;&gt;"4.4"),AND(ISNUMBER(SEARCH("monitor",LOWER($B866))),NOT(OR(LEFT($E866,3)="1.5",LEFT($E866,3)="2.5")))),"Revise a classificação do item conforme as regras de preenchimento.",IF(AND($B866&lt;&gt;"",OR(ISNUMBER(SEARCH("outro",LOWER($B866))),ISNUMBER(SEARCH("divers",LOWER($B866))),ISNUMBER(SEARCH("kit",LOWER($B866))),ISNUMBER(SEARCH("ferrament",LOWER($B866))),ISNUMBER(SEARCH("epi",LOWER($B866)))),NOT(OR($Z866&lt;&gt;"",$AA866&lt;&gt;""))),"Descrição muito genérica: detalhe melhor o item e registre o racional no memorial ou em anexo.",IF(AND($Y866=0,$B866&lt;&gt;"",OR($G866&lt;&gt;"",$H866&lt;&gt;"",$J866&lt;&gt;"",$K866&lt;&gt;"",$M866&lt;&gt;"",$N866&lt;&gt;"",$P866&lt;&gt;"",$Q866&lt;&gt;"",$S866&lt;&gt;"",$T866&lt;&gt;"",$V866&lt;&gt;"",$W866&lt;&gt;"")),"O item possui dados lançados, mas o total está zerado. Revise os valores informados.","")))))))))))))))</f>
        <v/>
      </c>
    </row>
    <row r="867" spans="1:35" ht="14.25" customHeight="1" x14ac:dyDescent="0.25">
      <c r="A867" s="57" t="str">
        <f t="shared" si="169"/>
        <v/>
      </c>
      <c r="B867" s="61"/>
      <c r="C867" s="61"/>
      <c r="D867" s="58"/>
      <c r="E867" s="61"/>
      <c r="F867" s="61"/>
      <c r="G867" s="272"/>
      <c r="H867" s="62"/>
      <c r="I867" s="273">
        <f t="shared" si="170"/>
        <v>0</v>
      </c>
      <c r="J867" s="272"/>
      <c r="K867" s="62"/>
      <c r="L867" s="270">
        <f t="shared" si="171"/>
        <v>0</v>
      </c>
      <c r="M867" s="272"/>
      <c r="N867" s="62"/>
      <c r="O867" s="270">
        <f t="shared" si="172"/>
        <v>0</v>
      </c>
      <c r="P867" s="272"/>
      <c r="Q867" s="62"/>
      <c r="R867" s="271">
        <f t="shared" si="173"/>
        <v>0</v>
      </c>
      <c r="S867" s="272"/>
      <c r="T867" s="62"/>
      <c r="U867" s="270">
        <f t="shared" si="174"/>
        <v>0</v>
      </c>
      <c r="V867" s="272"/>
      <c r="W867" s="62"/>
      <c r="X867" s="270">
        <f t="shared" si="175"/>
        <v>0</v>
      </c>
      <c r="Y867" s="270">
        <f t="shared" si="176"/>
        <v>0</v>
      </c>
      <c r="Z867" s="61"/>
      <c r="AA867" s="61"/>
      <c r="AB867" s="60" t="str">
        <f t="shared" si="177"/>
        <v/>
      </c>
      <c r="AC867" s="21" t="b">
        <f t="shared" si="178"/>
        <v>0</v>
      </c>
      <c r="AD867" s="21" t="b">
        <f t="shared" si="179"/>
        <v>0</v>
      </c>
      <c r="AE867" s="21" t="b">
        <f t="shared" si="180"/>
        <v>0</v>
      </c>
      <c r="AF867" s="21" t="b">
        <f ca="1">OR(AND($AC867,NOT($AD867)),AND($AC867,OR(AND($G867="",$H867&lt;&gt;""),AND($G867&lt;&gt;"",$H867=""),AND($J867="",$K867&lt;&gt;""),AND($J867&lt;&gt;"",$K867=""),AND($M867="",$N867&lt;&gt;""),AND($M867&lt;&gt;"",$N867=""),AND($P867="",$Q867&lt;&gt;""),AND($P867&lt;&gt;"",$Q867=""),AND($S867="",$T867&lt;&gt;""),AND($S867&lt;&gt;"",$T867=""),AND($V867="",$W867&lt;&gt;""),AND($V867&lt;&gt;"",$W867=""))),AND($C867&lt;&gt;"",$E867&lt;&gt;"",LEFT(TRIM($C867),1)&lt;&gt;LEFT(TRIM($E867),1)),IF(OR($E867="",$F867=""),FALSE(),IFERROR(COUNTIF(INDIRECT("UNITS_"&amp;SUBSTITUTE(LEFT($E867,FIND(" ",$E867&amp;" ")-1),".","_")),$F867)=0,TRUE())),AND($B867&lt;&gt;"",OR(ISNUMBER(SEARCH("outro",LOWER($B867))),ISNUMBER(SEARCH("divers",LOWER($B867))),ISNUMBER(SEARCH("etc",LOWER($B867))))),OR(AND(ISNUMBER(SEARCH("comunic",LOWER($B867))),LEFT($E867,3)&lt;&gt;"4.4"),AND(ISNUMBER(SEARCH("monitor",LOWER($B867))),NOT(OR(LEFT($E867,3)="1.5",LEFT($E867,3)="2.5")))),AND($B867&lt;&gt;"",OR(LEFT($C867,1)="1",LEFT($C867,1)="2"),$D867=""),AND($D867&lt;&gt;"",NOT(OR(LEFT($C867,1)="1",LEFT($C867,1)="2"))),AND($D867&lt;&gt;"",COUNTIF(' PROJETO'!$B$14:$B$16,$D867)=0),IF($D867="",FALSE(),IF(COUNTIF(' PROJETO'!$B$14:$B$16,$D867)=0,FALSE(),IFERROR(INDEX(' PROJETO'!$C$14:$C$16,MATCH($D867,' PROJETO'!$B$14:$B$16,0))&lt;&gt;"Sim",FALSE()))))</f>
        <v>0</v>
      </c>
      <c r="AG867" s="21" t="b">
        <f>AND($AC867,$Y867&gt;'CONFG.  LISTAS'!$F$4,$Z867="",$AA867="")</f>
        <v>0</v>
      </c>
      <c r="AH867" s="21" t="str">
        <f t="shared" si="181"/>
        <v/>
      </c>
      <c r="AI867" s="43" t="str">
        <f ca="1">IF(NOT($AC867),"",IF(OR($B867="",$C867="",$E867="",$F867=""),"Preencha descrição, categoria, tipo e unidade.",IF(AND($B867&lt;&gt;"",OR(LEFT($C867,1)="1",LEFT($C867,1)="2"),$D867=""),"Informe a prática de restauração para itens diretos.",IF(AND($D867&lt;&gt;"",NOT(OR(LEFT($C867,1)="1",LEFT($C867,1)="2"))),"Custos indiretos não devem pertencer a uma prática específica.",IF(AND($D867&lt;&gt;"",COUNTIF(' PROJETO'!$B$14:$B$16,$D867)=0),"Prática de restauração inválida ou não cadastrada.",IF(IF($D867="",FALSE(),IF(COUNTIF(' PROJETO'!$B$14:$B$16,$D867)=0,FALSE(),IFERROR(INDEX(' PROJETO'!$C$14:$C$16,MATCH($D867,' PROJETO'!$B$14:$B$16,0))&lt;&gt;"Sim",FALSE()))),"A prática informada no item não foi selecionada na aba Projeto.",IF(AND(MAX($I867,$L867,$O867,$R867,$U867,$X867)&gt;'CONFG.  LISTAS'!$F$4,NOT(OR($Z867&lt;&gt;"",$AA867&lt;&gt;""))),"Memorial de cálculo ou anexo obrigatório não informado para item acima do limite.",IF(OR(AND($G867&lt;&gt;"",$H867&lt;&gt;"",OR($G867&lt;=0,$H867&lt;=0)),AND($J867&lt;&gt;"",$K867&lt;&gt;"",OR($J867&lt;=0,$K867&lt;=0)),AND($M867&lt;&gt;"",$N867&lt;&gt;"",OR($M867&lt;=0,$N867&lt;=0)),AND($P867&lt;&gt;"",$Q867&lt;&gt;"",OR($P867&lt;=0,$Q867&lt;=0)),AND($S867&lt;&gt;"",$T867&lt;&gt;"",OR($S867&lt;=0,$T867&lt;=0)),AND($V867&lt;&gt;"",$W867&lt;&gt;"",OR($V867&lt;=0,$W867&lt;=0))),"Revise os valores informados: valor unitário e quantidade devem ser maiores que zero.",IF(OR(AND($G867="",$H867&lt;&gt;""),AND($G867&lt;&gt;"",$H867=""),AND($J867="",$K867&lt;&gt;""),AND($J867&lt;&gt;"",$K867=""),AND($M867="",$N867&lt;&gt;""),AND($M867&lt;&gt;"",$N867=""),AND($P867="",$Q867&lt;&gt;""),AND($P867&lt;&gt;"",$Q867=""),AND($S867="",$T867&lt;&gt;""),AND($S867&lt;&gt;"",$T867=""),AND($V867="",$W867&lt;&gt;""),AND($V867&lt;&gt;"",$W867="")),"Há ano preenchido parcialmente: "&amp;TRIM(IF(AND($G867="",$H867&lt;&gt;""),"Ano 1 (falta valor unitário); ","")&amp;IF(AND($G867&lt;&gt;"",$H867=""),"Ano 1 (falta quantidade); ","")&amp;IF(AND($J867="",$K867&lt;&gt;""),"Ano 2 (falta valor unitário); ","")&amp;IF(AND($J867&lt;&gt;"",$K867=""),"Ano 2 (falta quantidade); ","")&amp;IF(AND($M867="",$N867&lt;&gt;""),"Ano 3 (falta valor unitário); ","")&amp;IF(AND($M867&lt;&gt;"",$N867=""),"Ano 3 (falta quantidade); ","")&amp;IF(AND($P867="",$Q867&lt;&gt;""),"Ano 4 (falta valor unitário); ","")&amp;IF(AND($P867&lt;&gt;"",$Q867=""),"Ano 4 (falta quantidade); ","")&amp;IF(AND($S867="",$T867&lt;&gt;""),"Ano 5 (falta valor unitário); ","")&amp;IF(AND($S867&lt;&gt;"",$T867=""),"Ano 5 (falta quantidade); ","")&amp;IF(AND($V867="",$W867&lt;&gt;""),"Ano 6 (falta valor unitário); ","")&amp;IF(AND($V867&lt;&gt;"",$W867=""),"Ano 6 (falta quantidade); ","")), IF(NOT(OR(AND($G867&lt;&gt;"",$H867&lt;&gt;""),AND($J867&lt;&gt;"",$K867&lt;&gt;""),AND($M867&lt;&gt;"",$N867&lt;&gt;""),AND($P867&lt;&gt;"",$Q867&lt;&gt;""),AND($S867&lt;&gt;"",$T867&lt;&gt;""),AND($V867&lt;&gt;"",$W867&lt;&gt;""))),"Informe pelo menos um ano completo com valor unitário e quantidade.",IF(AND($C867&lt;&gt;"",$E867&lt;&gt;"",LEFT(TRIM($C867),1)&lt;&gt;LEFT(TRIM($E867),1)),"Categoria e tipo estão incompatíveis.",IF(IF(OR($E867="",$F867=""),FALSE(),IFERROR(COUNTIF(INDIRECT("UNITS_"&amp;SUBSTITUTE(LEFT($E867,FIND(" ",$E867&amp;" ")-1),".","_")),$F867)=0,TRUE())),"Unidade incompatível com o tipo selecionado.",IF(OR(AND(ISNUMBER(SEARCH("comunic",LOWER($B867))),LEFT($E867,3)&lt;&gt;"4.4"),AND(ISNUMBER(SEARCH("monitor",LOWER($B867))),NOT(OR(LEFT($E867,3)="1.5",LEFT($E867,3)="2.5")))),"Revise a classificação do item conforme as regras de preenchimento.",IF(AND($B867&lt;&gt;"",OR(ISNUMBER(SEARCH("outro",LOWER($B867))),ISNUMBER(SEARCH("divers",LOWER($B867))),ISNUMBER(SEARCH("kit",LOWER($B867))),ISNUMBER(SEARCH("ferrament",LOWER($B867))),ISNUMBER(SEARCH("epi",LOWER($B867)))),NOT(OR($Z867&lt;&gt;"",$AA867&lt;&gt;""))),"Descrição muito genérica: detalhe melhor o item e registre o racional no memorial ou em anexo.",IF(AND($Y867=0,$B867&lt;&gt;"",OR($G867&lt;&gt;"",$H867&lt;&gt;"",$J867&lt;&gt;"",$K867&lt;&gt;"",$M867&lt;&gt;"",$N867&lt;&gt;"",$P867&lt;&gt;"",$Q867&lt;&gt;"",$S867&lt;&gt;"",$T867&lt;&gt;"",$V867&lt;&gt;"",$W867&lt;&gt;"")),"O item possui dados lançados, mas o total está zerado. Revise os valores informados.","")))))))))))))))</f>
        <v/>
      </c>
    </row>
    <row r="868" spans="1:35" ht="14.25" customHeight="1" x14ac:dyDescent="0.25">
      <c r="A868" s="57" t="str">
        <f t="shared" si="169"/>
        <v/>
      </c>
      <c r="B868" s="58"/>
      <c r="C868" s="58"/>
      <c r="D868" s="58"/>
      <c r="E868" s="58"/>
      <c r="F868" s="58"/>
      <c r="G868" s="269"/>
      <c r="H868" s="59"/>
      <c r="I868" s="273">
        <f t="shared" si="170"/>
        <v>0</v>
      </c>
      <c r="J868" s="269"/>
      <c r="K868" s="59"/>
      <c r="L868" s="270">
        <f t="shared" si="171"/>
        <v>0</v>
      </c>
      <c r="M868" s="269"/>
      <c r="N868" s="59"/>
      <c r="O868" s="270">
        <f t="shared" si="172"/>
        <v>0</v>
      </c>
      <c r="P868" s="269"/>
      <c r="Q868" s="59"/>
      <c r="R868" s="271">
        <f t="shared" si="173"/>
        <v>0</v>
      </c>
      <c r="S868" s="269"/>
      <c r="T868" s="59"/>
      <c r="U868" s="270">
        <f t="shared" si="174"/>
        <v>0</v>
      </c>
      <c r="V868" s="269"/>
      <c r="W868" s="59"/>
      <c r="X868" s="270">
        <f t="shared" si="175"/>
        <v>0</v>
      </c>
      <c r="Y868" s="270">
        <f t="shared" si="176"/>
        <v>0</v>
      </c>
      <c r="Z868" s="58"/>
      <c r="AA868" s="58"/>
      <c r="AB868" s="60" t="str">
        <f t="shared" si="177"/>
        <v/>
      </c>
      <c r="AC868" s="21" t="b">
        <f t="shared" si="178"/>
        <v>0</v>
      </c>
      <c r="AD868" s="21" t="b">
        <f t="shared" si="179"/>
        <v>0</v>
      </c>
      <c r="AE868" s="21" t="b">
        <f t="shared" si="180"/>
        <v>0</v>
      </c>
      <c r="AF868" s="21" t="b">
        <f ca="1">OR(AND($AC868,NOT($AD868)),AND($AC868,OR(AND($G868="",$H868&lt;&gt;""),AND($G868&lt;&gt;"",$H868=""),AND($J868="",$K868&lt;&gt;""),AND($J868&lt;&gt;"",$K868=""),AND($M868="",$N868&lt;&gt;""),AND($M868&lt;&gt;"",$N868=""),AND($P868="",$Q868&lt;&gt;""),AND($P868&lt;&gt;"",$Q868=""),AND($S868="",$T868&lt;&gt;""),AND($S868&lt;&gt;"",$T868=""),AND($V868="",$W868&lt;&gt;""),AND($V868&lt;&gt;"",$W868=""))),AND($C868&lt;&gt;"",$E868&lt;&gt;"",LEFT(TRIM($C868),1)&lt;&gt;LEFT(TRIM($E868),1)),IF(OR($E868="",$F868=""),FALSE(),IFERROR(COUNTIF(INDIRECT("UNITS_"&amp;SUBSTITUTE(LEFT($E868,FIND(" ",$E868&amp;" ")-1),".","_")),$F868)=0,TRUE())),AND($B868&lt;&gt;"",OR(ISNUMBER(SEARCH("outro",LOWER($B868))),ISNUMBER(SEARCH("divers",LOWER($B868))),ISNUMBER(SEARCH("etc",LOWER($B868))))),OR(AND(ISNUMBER(SEARCH("comunic",LOWER($B868))),LEFT($E868,3)&lt;&gt;"4.4"),AND(ISNUMBER(SEARCH("monitor",LOWER($B868))),NOT(OR(LEFT($E868,3)="1.5",LEFT($E868,3)="2.5")))),AND($B868&lt;&gt;"",OR(LEFT($C868,1)="1",LEFT($C868,1)="2"),$D868=""),AND($D868&lt;&gt;"",NOT(OR(LEFT($C868,1)="1",LEFT($C868,1)="2"))),AND($D868&lt;&gt;"",COUNTIF(' PROJETO'!$B$14:$B$16,$D868)=0),IF($D868="",FALSE(),IF(COUNTIF(' PROJETO'!$B$14:$B$16,$D868)=0,FALSE(),IFERROR(INDEX(' PROJETO'!$C$14:$C$16,MATCH($D868,' PROJETO'!$B$14:$B$16,0))&lt;&gt;"Sim",FALSE()))))</f>
        <v>0</v>
      </c>
      <c r="AG868" s="21" t="b">
        <f>AND($AC868,$Y868&gt;'CONFG.  LISTAS'!$F$4,$Z868="",$AA868="")</f>
        <v>0</v>
      </c>
      <c r="AH868" s="21" t="str">
        <f t="shared" si="181"/>
        <v/>
      </c>
      <c r="AI868" s="43" t="str">
        <f ca="1">IF(NOT($AC868),"",IF(OR($B868="",$C868="",$E868="",$F868=""),"Preencha descrição, categoria, tipo e unidade.",IF(AND($B868&lt;&gt;"",OR(LEFT($C868,1)="1",LEFT($C868,1)="2"),$D868=""),"Informe a prática de restauração para itens diretos.",IF(AND($D868&lt;&gt;"",NOT(OR(LEFT($C868,1)="1",LEFT($C868,1)="2"))),"Custos indiretos não devem pertencer a uma prática específica.",IF(AND($D868&lt;&gt;"",COUNTIF(' PROJETO'!$B$14:$B$16,$D868)=0),"Prática de restauração inválida ou não cadastrada.",IF(IF($D868="",FALSE(),IF(COUNTIF(' PROJETO'!$B$14:$B$16,$D868)=0,FALSE(),IFERROR(INDEX(' PROJETO'!$C$14:$C$16,MATCH($D868,' PROJETO'!$B$14:$B$16,0))&lt;&gt;"Sim",FALSE()))),"A prática informada no item não foi selecionada na aba Projeto.",IF(AND(MAX($I868,$L868,$O868,$R868,$U868,$X868)&gt;'CONFG.  LISTAS'!$F$4,NOT(OR($Z868&lt;&gt;"",$AA868&lt;&gt;""))),"Memorial de cálculo ou anexo obrigatório não informado para item acima do limite.",IF(OR(AND($G868&lt;&gt;"",$H868&lt;&gt;"",OR($G868&lt;=0,$H868&lt;=0)),AND($J868&lt;&gt;"",$K868&lt;&gt;"",OR($J868&lt;=0,$K868&lt;=0)),AND($M868&lt;&gt;"",$N868&lt;&gt;"",OR($M868&lt;=0,$N868&lt;=0)),AND($P868&lt;&gt;"",$Q868&lt;&gt;"",OR($P868&lt;=0,$Q868&lt;=0)),AND($S868&lt;&gt;"",$T868&lt;&gt;"",OR($S868&lt;=0,$T868&lt;=0)),AND($V868&lt;&gt;"",$W868&lt;&gt;"",OR($V868&lt;=0,$W868&lt;=0))),"Revise os valores informados: valor unitário e quantidade devem ser maiores que zero.",IF(OR(AND($G868="",$H868&lt;&gt;""),AND($G868&lt;&gt;"",$H868=""),AND($J868="",$K868&lt;&gt;""),AND($J868&lt;&gt;"",$K868=""),AND($M868="",$N868&lt;&gt;""),AND($M868&lt;&gt;"",$N868=""),AND($P868="",$Q868&lt;&gt;""),AND($P868&lt;&gt;"",$Q868=""),AND($S868="",$T868&lt;&gt;""),AND($S868&lt;&gt;"",$T868=""),AND($V868="",$W868&lt;&gt;""),AND($V868&lt;&gt;"",$W868="")),"Há ano preenchido parcialmente: "&amp;TRIM(IF(AND($G868="",$H868&lt;&gt;""),"Ano 1 (falta valor unitário); ","")&amp;IF(AND($G868&lt;&gt;"",$H868=""),"Ano 1 (falta quantidade); ","")&amp;IF(AND($J868="",$K868&lt;&gt;""),"Ano 2 (falta valor unitário); ","")&amp;IF(AND($J868&lt;&gt;"",$K868=""),"Ano 2 (falta quantidade); ","")&amp;IF(AND($M868="",$N868&lt;&gt;""),"Ano 3 (falta valor unitário); ","")&amp;IF(AND($M868&lt;&gt;"",$N868=""),"Ano 3 (falta quantidade); ","")&amp;IF(AND($P868="",$Q868&lt;&gt;""),"Ano 4 (falta valor unitário); ","")&amp;IF(AND($P868&lt;&gt;"",$Q868=""),"Ano 4 (falta quantidade); ","")&amp;IF(AND($S868="",$T868&lt;&gt;""),"Ano 5 (falta valor unitário); ","")&amp;IF(AND($S868&lt;&gt;"",$T868=""),"Ano 5 (falta quantidade); ","")&amp;IF(AND($V868="",$W868&lt;&gt;""),"Ano 6 (falta valor unitário); ","")&amp;IF(AND($V868&lt;&gt;"",$W868=""),"Ano 6 (falta quantidade); ","")), IF(NOT(OR(AND($G868&lt;&gt;"",$H868&lt;&gt;""),AND($J868&lt;&gt;"",$K868&lt;&gt;""),AND($M868&lt;&gt;"",$N868&lt;&gt;""),AND($P868&lt;&gt;"",$Q868&lt;&gt;""),AND($S868&lt;&gt;"",$T868&lt;&gt;""),AND($V868&lt;&gt;"",$W868&lt;&gt;""))),"Informe pelo menos um ano completo com valor unitário e quantidade.",IF(AND($C868&lt;&gt;"",$E868&lt;&gt;"",LEFT(TRIM($C868),1)&lt;&gt;LEFT(TRIM($E868),1)),"Categoria e tipo estão incompatíveis.",IF(IF(OR($E868="",$F868=""),FALSE(),IFERROR(COUNTIF(INDIRECT("UNITS_"&amp;SUBSTITUTE(LEFT($E868,FIND(" ",$E868&amp;" ")-1),".","_")),$F868)=0,TRUE())),"Unidade incompatível com o tipo selecionado.",IF(OR(AND(ISNUMBER(SEARCH("comunic",LOWER($B868))),LEFT($E868,3)&lt;&gt;"4.4"),AND(ISNUMBER(SEARCH("monitor",LOWER($B868))),NOT(OR(LEFT($E868,3)="1.5",LEFT($E868,3)="2.5")))),"Revise a classificação do item conforme as regras de preenchimento.",IF(AND($B868&lt;&gt;"",OR(ISNUMBER(SEARCH("outro",LOWER($B868))),ISNUMBER(SEARCH("divers",LOWER($B868))),ISNUMBER(SEARCH("kit",LOWER($B868))),ISNUMBER(SEARCH("ferrament",LOWER($B868))),ISNUMBER(SEARCH("epi",LOWER($B868)))),NOT(OR($Z868&lt;&gt;"",$AA868&lt;&gt;""))),"Descrição muito genérica: detalhe melhor o item e registre o racional no memorial ou em anexo.",IF(AND($Y868=0,$B868&lt;&gt;"",OR($G868&lt;&gt;"",$H868&lt;&gt;"",$J868&lt;&gt;"",$K868&lt;&gt;"",$M868&lt;&gt;"",$N868&lt;&gt;"",$P868&lt;&gt;"",$Q868&lt;&gt;"",$S868&lt;&gt;"",$T868&lt;&gt;"",$V868&lt;&gt;"",$W868&lt;&gt;"")),"O item possui dados lançados, mas o total está zerado. Revise os valores informados.","")))))))))))))))</f>
        <v/>
      </c>
    </row>
    <row r="869" spans="1:35" ht="14.25" customHeight="1" x14ac:dyDescent="0.25">
      <c r="A869" s="57" t="str">
        <f t="shared" si="169"/>
        <v/>
      </c>
      <c r="B869" s="61"/>
      <c r="C869" s="61"/>
      <c r="D869" s="58"/>
      <c r="E869" s="61"/>
      <c r="F869" s="61"/>
      <c r="G869" s="272"/>
      <c r="H869" s="62"/>
      <c r="I869" s="273">
        <f t="shared" si="170"/>
        <v>0</v>
      </c>
      <c r="J869" s="272"/>
      <c r="K869" s="62"/>
      <c r="L869" s="270">
        <f t="shared" si="171"/>
        <v>0</v>
      </c>
      <c r="M869" s="272"/>
      <c r="N869" s="62"/>
      <c r="O869" s="270">
        <f t="shared" si="172"/>
        <v>0</v>
      </c>
      <c r="P869" s="272"/>
      <c r="Q869" s="62"/>
      <c r="R869" s="271">
        <f t="shared" si="173"/>
        <v>0</v>
      </c>
      <c r="S869" s="272"/>
      <c r="T869" s="62"/>
      <c r="U869" s="270">
        <f t="shared" si="174"/>
        <v>0</v>
      </c>
      <c r="V869" s="272"/>
      <c r="W869" s="62"/>
      <c r="X869" s="270">
        <f t="shared" si="175"/>
        <v>0</v>
      </c>
      <c r="Y869" s="270">
        <f t="shared" si="176"/>
        <v>0</v>
      </c>
      <c r="Z869" s="61"/>
      <c r="AA869" s="61"/>
      <c r="AB869" s="60" t="str">
        <f t="shared" si="177"/>
        <v/>
      </c>
      <c r="AC869" s="21" t="b">
        <f t="shared" si="178"/>
        <v>0</v>
      </c>
      <c r="AD869" s="21" t="b">
        <f t="shared" si="179"/>
        <v>0</v>
      </c>
      <c r="AE869" s="21" t="b">
        <f t="shared" si="180"/>
        <v>0</v>
      </c>
      <c r="AF869" s="21" t="b">
        <f ca="1">OR(AND($AC869,NOT($AD869)),AND($AC869,OR(AND($G869="",$H869&lt;&gt;""),AND($G869&lt;&gt;"",$H869=""),AND($J869="",$K869&lt;&gt;""),AND($J869&lt;&gt;"",$K869=""),AND($M869="",$N869&lt;&gt;""),AND($M869&lt;&gt;"",$N869=""),AND($P869="",$Q869&lt;&gt;""),AND($P869&lt;&gt;"",$Q869=""),AND($S869="",$T869&lt;&gt;""),AND($S869&lt;&gt;"",$T869=""),AND($V869="",$W869&lt;&gt;""),AND($V869&lt;&gt;"",$W869=""))),AND($C869&lt;&gt;"",$E869&lt;&gt;"",LEFT(TRIM($C869),1)&lt;&gt;LEFT(TRIM($E869),1)),IF(OR($E869="",$F869=""),FALSE(),IFERROR(COUNTIF(INDIRECT("UNITS_"&amp;SUBSTITUTE(LEFT($E869,FIND(" ",$E869&amp;" ")-1),".","_")),$F869)=0,TRUE())),AND($B869&lt;&gt;"",OR(ISNUMBER(SEARCH("outro",LOWER($B869))),ISNUMBER(SEARCH("divers",LOWER($B869))),ISNUMBER(SEARCH("etc",LOWER($B869))))),OR(AND(ISNUMBER(SEARCH("comunic",LOWER($B869))),LEFT($E869,3)&lt;&gt;"4.4"),AND(ISNUMBER(SEARCH("monitor",LOWER($B869))),NOT(OR(LEFT($E869,3)="1.5",LEFT($E869,3)="2.5")))),AND($B869&lt;&gt;"",OR(LEFT($C869,1)="1",LEFT($C869,1)="2"),$D869=""),AND($D869&lt;&gt;"",NOT(OR(LEFT($C869,1)="1",LEFT($C869,1)="2"))),AND($D869&lt;&gt;"",COUNTIF(' PROJETO'!$B$14:$B$16,$D869)=0),IF($D869="",FALSE(),IF(COUNTIF(' PROJETO'!$B$14:$B$16,$D869)=0,FALSE(),IFERROR(INDEX(' PROJETO'!$C$14:$C$16,MATCH($D869,' PROJETO'!$B$14:$B$16,0))&lt;&gt;"Sim",FALSE()))))</f>
        <v>0</v>
      </c>
      <c r="AG869" s="21" t="b">
        <f>AND($AC869,$Y869&gt;'CONFG.  LISTAS'!$F$4,$Z869="",$AA869="")</f>
        <v>0</v>
      </c>
      <c r="AH869" s="21" t="str">
        <f t="shared" si="181"/>
        <v/>
      </c>
      <c r="AI869" s="43" t="str">
        <f ca="1">IF(NOT($AC869),"",IF(OR($B869="",$C869="",$E869="",$F869=""),"Preencha descrição, categoria, tipo e unidade.",IF(AND($B869&lt;&gt;"",OR(LEFT($C869,1)="1",LEFT($C869,1)="2"),$D869=""),"Informe a prática de restauração para itens diretos.",IF(AND($D869&lt;&gt;"",NOT(OR(LEFT($C869,1)="1",LEFT($C869,1)="2"))),"Custos indiretos não devem pertencer a uma prática específica.",IF(AND($D869&lt;&gt;"",COUNTIF(' PROJETO'!$B$14:$B$16,$D869)=0),"Prática de restauração inválida ou não cadastrada.",IF(IF($D869="",FALSE(),IF(COUNTIF(' PROJETO'!$B$14:$B$16,$D869)=0,FALSE(),IFERROR(INDEX(' PROJETO'!$C$14:$C$16,MATCH($D869,' PROJETO'!$B$14:$B$16,0))&lt;&gt;"Sim",FALSE()))),"A prática informada no item não foi selecionada na aba Projeto.",IF(AND(MAX($I869,$L869,$O869,$R869,$U869,$X869)&gt;'CONFG.  LISTAS'!$F$4,NOT(OR($Z869&lt;&gt;"",$AA869&lt;&gt;""))),"Memorial de cálculo ou anexo obrigatório não informado para item acima do limite.",IF(OR(AND($G869&lt;&gt;"",$H869&lt;&gt;"",OR($G869&lt;=0,$H869&lt;=0)),AND($J869&lt;&gt;"",$K869&lt;&gt;"",OR($J869&lt;=0,$K869&lt;=0)),AND($M869&lt;&gt;"",$N869&lt;&gt;"",OR($M869&lt;=0,$N869&lt;=0)),AND($P869&lt;&gt;"",$Q869&lt;&gt;"",OR($P869&lt;=0,$Q869&lt;=0)),AND($S869&lt;&gt;"",$T869&lt;&gt;"",OR($S869&lt;=0,$T869&lt;=0)),AND($V869&lt;&gt;"",$W869&lt;&gt;"",OR($V869&lt;=0,$W869&lt;=0))),"Revise os valores informados: valor unitário e quantidade devem ser maiores que zero.",IF(OR(AND($G869="",$H869&lt;&gt;""),AND($G869&lt;&gt;"",$H869=""),AND($J869="",$K869&lt;&gt;""),AND($J869&lt;&gt;"",$K869=""),AND($M869="",$N869&lt;&gt;""),AND($M869&lt;&gt;"",$N869=""),AND($P869="",$Q869&lt;&gt;""),AND($P869&lt;&gt;"",$Q869=""),AND($S869="",$T869&lt;&gt;""),AND($S869&lt;&gt;"",$T869=""),AND($V869="",$W869&lt;&gt;""),AND($V869&lt;&gt;"",$W869="")),"Há ano preenchido parcialmente: "&amp;TRIM(IF(AND($G869="",$H869&lt;&gt;""),"Ano 1 (falta valor unitário); ","")&amp;IF(AND($G869&lt;&gt;"",$H869=""),"Ano 1 (falta quantidade); ","")&amp;IF(AND($J869="",$K869&lt;&gt;""),"Ano 2 (falta valor unitário); ","")&amp;IF(AND($J869&lt;&gt;"",$K869=""),"Ano 2 (falta quantidade); ","")&amp;IF(AND($M869="",$N869&lt;&gt;""),"Ano 3 (falta valor unitário); ","")&amp;IF(AND($M869&lt;&gt;"",$N869=""),"Ano 3 (falta quantidade); ","")&amp;IF(AND($P869="",$Q869&lt;&gt;""),"Ano 4 (falta valor unitário); ","")&amp;IF(AND($P869&lt;&gt;"",$Q869=""),"Ano 4 (falta quantidade); ","")&amp;IF(AND($S869="",$T869&lt;&gt;""),"Ano 5 (falta valor unitário); ","")&amp;IF(AND($S869&lt;&gt;"",$T869=""),"Ano 5 (falta quantidade); ","")&amp;IF(AND($V869="",$W869&lt;&gt;""),"Ano 6 (falta valor unitário); ","")&amp;IF(AND($V869&lt;&gt;"",$W869=""),"Ano 6 (falta quantidade); ","")), IF(NOT(OR(AND($G869&lt;&gt;"",$H869&lt;&gt;""),AND($J869&lt;&gt;"",$K869&lt;&gt;""),AND($M869&lt;&gt;"",$N869&lt;&gt;""),AND($P869&lt;&gt;"",$Q869&lt;&gt;""),AND($S869&lt;&gt;"",$T869&lt;&gt;""),AND($V869&lt;&gt;"",$W869&lt;&gt;""))),"Informe pelo menos um ano completo com valor unitário e quantidade.",IF(AND($C869&lt;&gt;"",$E869&lt;&gt;"",LEFT(TRIM($C869),1)&lt;&gt;LEFT(TRIM($E869),1)),"Categoria e tipo estão incompatíveis.",IF(IF(OR($E869="",$F869=""),FALSE(),IFERROR(COUNTIF(INDIRECT("UNITS_"&amp;SUBSTITUTE(LEFT($E869,FIND(" ",$E869&amp;" ")-1),".","_")),$F869)=0,TRUE())),"Unidade incompatível com o tipo selecionado.",IF(OR(AND(ISNUMBER(SEARCH("comunic",LOWER($B869))),LEFT($E869,3)&lt;&gt;"4.4"),AND(ISNUMBER(SEARCH("monitor",LOWER($B869))),NOT(OR(LEFT($E869,3)="1.5",LEFT($E869,3)="2.5")))),"Revise a classificação do item conforme as regras de preenchimento.",IF(AND($B869&lt;&gt;"",OR(ISNUMBER(SEARCH("outro",LOWER($B869))),ISNUMBER(SEARCH("divers",LOWER($B869))),ISNUMBER(SEARCH("kit",LOWER($B869))),ISNUMBER(SEARCH("ferrament",LOWER($B869))),ISNUMBER(SEARCH("epi",LOWER($B869)))),NOT(OR($Z869&lt;&gt;"",$AA869&lt;&gt;""))),"Descrição muito genérica: detalhe melhor o item e registre o racional no memorial ou em anexo.",IF(AND($Y869=0,$B869&lt;&gt;"",OR($G869&lt;&gt;"",$H869&lt;&gt;"",$J869&lt;&gt;"",$K869&lt;&gt;"",$M869&lt;&gt;"",$N869&lt;&gt;"",$P869&lt;&gt;"",$Q869&lt;&gt;"",$S869&lt;&gt;"",$T869&lt;&gt;"",$V869&lt;&gt;"",$W869&lt;&gt;"")),"O item possui dados lançados, mas o total está zerado. Revise os valores informados.","")))))))))))))))</f>
        <v/>
      </c>
    </row>
    <row r="870" spans="1:35" ht="14.25" customHeight="1" x14ac:dyDescent="0.25">
      <c r="A870" s="57" t="str">
        <f t="shared" si="169"/>
        <v/>
      </c>
      <c r="B870" s="58"/>
      <c r="C870" s="58"/>
      <c r="D870" s="58"/>
      <c r="E870" s="58"/>
      <c r="F870" s="58"/>
      <c r="G870" s="269"/>
      <c r="H870" s="59"/>
      <c r="I870" s="273">
        <f t="shared" si="170"/>
        <v>0</v>
      </c>
      <c r="J870" s="269"/>
      <c r="K870" s="59"/>
      <c r="L870" s="270">
        <f t="shared" si="171"/>
        <v>0</v>
      </c>
      <c r="M870" s="269"/>
      <c r="N870" s="59"/>
      <c r="O870" s="270">
        <f t="shared" si="172"/>
        <v>0</v>
      </c>
      <c r="P870" s="269"/>
      <c r="Q870" s="59"/>
      <c r="R870" s="271">
        <f t="shared" si="173"/>
        <v>0</v>
      </c>
      <c r="S870" s="269"/>
      <c r="T870" s="59"/>
      <c r="U870" s="270">
        <f t="shared" si="174"/>
        <v>0</v>
      </c>
      <c r="V870" s="269"/>
      <c r="W870" s="59"/>
      <c r="X870" s="270">
        <f t="shared" si="175"/>
        <v>0</v>
      </c>
      <c r="Y870" s="270">
        <f t="shared" si="176"/>
        <v>0</v>
      </c>
      <c r="Z870" s="58"/>
      <c r="AA870" s="58"/>
      <c r="AB870" s="60" t="str">
        <f t="shared" si="177"/>
        <v/>
      </c>
      <c r="AC870" s="21" t="b">
        <f t="shared" si="178"/>
        <v>0</v>
      </c>
      <c r="AD870" s="21" t="b">
        <f t="shared" si="179"/>
        <v>0</v>
      </c>
      <c r="AE870" s="21" t="b">
        <f t="shared" si="180"/>
        <v>0</v>
      </c>
      <c r="AF870" s="21" t="b">
        <f ca="1">OR(AND($AC870,NOT($AD870)),AND($AC870,OR(AND($G870="",$H870&lt;&gt;""),AND($G870&lt;&gt;"",$H870=""),AND($J870="",$K870&lt;&gt;""),AND($J870&lt;&gt;"",$K870=""),AND($M870="",$N870&lt;&gt;""),AND($M870&lt;&gt;"",$N870=""),AND($P870="",$Q870&lt;&gt;""),AND($P870&lt;&gt;"",$Q870=""),AND($S870="",$T870&lt;&gt;""),AND($S870&lt;&gt;"",$T870=""),AND($V870="",$W870&lt;&gt;""),AND($V870&lt;&gt;"",$W870=""))),AND($C870&lt;&gt;"",$E870&lt;&gt;"",LEFT(TRIM($C870),1)&lt;&gt;LEFT(TRIM($E870),1)),IF(OR($E870="",$F870=""),FALSE(),IFERROR(COUNTIF(INDIRECT("UNITS_"&amp;SUBSTITUTE(LEFT($E870,FIND(" ",$E870&amp;" ")-1),".","_")),$F870)=0,TRUE())),AND($B870&lt;&gt;"",OR(ISNUMBER(SEARCH("outro",LOWER($B870))),ISNUMBER(SEARCH("divers",LOWER($B870))),ISNUMBER(SEARCH("etc",LOWER($B870))))),OR(AND(ISNUMBER(SEARCH("comunic",LOWER($B870))),LEFT($E870,3)&lt;&gt;"4.4"),AND(ISNUMBER(SEARCH("monitor",LOWER($B870))),NOT(OR(LEFT($E870,3)="1.5",LEFT($E870,3)="2.5")))),AND($B870&lt;&gt;"",OR(LEFT($C870,1)="1",LEFT($C870,1)="2"),$D870=""),AND($D870&lt;&gt;"",NOT(OR(LEFT($C870,1)="1",LEFT($C870,1)="2"))),AND($D870&lt;&gt;"",COUNTIF(' PROJETO'!$B$14:$B$16,$D870)=0),IF($D870="",FALSE(),IF(COUNTIF(' PROJETO'!$B$14:$B$16,$D870)=0,FALSE(),IFERROR(INDEX(' PROJETO'!$C$14:$C$16,MATCH($D870,' PROJETO'!$B$14:$B$16,0))&lt;&gt;"Sim",FALSE()))))</f>
        <v>0</v>
      </c>
      <c r="AG870" s="21" t="b">
        <f>AND($AC870,$Y870&gt;'CONFG.  LISTAS'!$F$4,$Z870="",$AA870="")</f>
        <v>0</v>
      </c>
      <c r="AH870" s="21" t="str">
        <f t="shared" si="181"/>
        <v/>
      </c>
      <c r="AI870" s="43" t="str">
        <f ca="1">IF(NOT($AC870),"",IF(OR($B870="",$C870="",$E870="",$F870=""),"Preencha descrição, categoria, tipo e unidade.",IF(AND($B870&lt;&gt;"",OR(LEFT($C870,1)="1",LEFT($C870,1)="2"),$D870=""),"Informe a prática de restauração para itens diretos.",IF(AND($D870&lt;&gt;"",NOT(OR(LEFT($C870,1)="1",LEFT($C870,1)="2"))),"Custos indiretos não devem pertencer a uma prática específica.",IF(AND($D870&lt;&gt;"",COUNTIF(' PROJETO'!$B$14:$B$16,$D870)=0),"Prática de restauração inválida ou não cadastrada.",IF(IF($D870="",FALSE(),IF(COUNTIF(' PROJETO'!$B$14:$B$16,$D870)=0,FALSE(),IFERROR(INDEX(' PROJETO'!$C$14:$C$16,MATCH($D870,' PROJETO'!$B$14:$B$16,0))&lt;&gt;"Sim",FALSE()))),"A prática informada no item não foi selecionada na aba Projeto.",IF(AND(MAX($I870,$L870,$O870,$R870,$U870,$X870)&gt;'CONFG.  LISTAS'!$F$4,NOT(OR($Z870&lt;&gt;"",$AA870&lt;&gt;""))),"Memorial de cálculo ou anexo obrigatório não informado para item acima do limite.",IF(OR(AND($G870&lt;&gt;"",$H870&lt;&gt;"",OR($G870&lt;=0,$H870&lt;=0)),AND($J870&lt;&gt;"",$K870&lt;&gt;"",OR($J870&lt;=0,$K870&lt;=0)),AND($M870&lt;&gt;"",$N870&lt;&gt;"",OR($M870&lt;=0,$N870&lt;=0)),AND($P870&lt;&gt;"",$Q870&lt;&gt;"",OR($P870&lt;=0,$Q870&lt;=0)),AND($S870&lt;&gt;"",$T870&lt;&gt;"",OR($S870&lt;=0,$T870&lt;=0)),AND($V870&lt;&gt;"",$W870&lt;&gt;"",OR($V870&lt;=0,$W870&lt;=0))),"Revise os valores informados: valor unitário e quantidade devem ser maiores que zero.",IF(OR(AND($G870="",$H870&lt;&gt;""),AND($G870&lt;&gt;"",$H870=""),AND($J870="",$K870&lt;&gt;""),AND($J870&lt;&gt;"",$K870=""),AND($M870="",$N870&lt;&gt;""),AND($M870&lt;&gt;"",$N870=""),AND($P870="",$Q870&lt;&gt;""),AND($P870&lt;&gt;"",$Q870=""),AND($S870="",$T870&lt;&gt;""),AND($S870&lt;&gt;"",$T870=""),AND($V870="",$W870&lt;&gt;""),AND($V870&lt;&gt;"",$W870="")),"Há ano preenchido parcialmente: "&amp;TRIM(IF(AND($G870="",$H870&lt;&gt;""),"Ano 1 (falta valor unitário); ","")&amp;IF(AND($G870&lt;&gt;"",$H870=""),"Ano 1 (falta quantidade); ","")&amp;IF(AND($J870="",$K870&lt;&gt;""),"Ano 2 (falta valor unitário); ","")&amp;IF(AND($J870&lt;&gt;"",$K870=""),"Ano 2 (falta quantidade); ","")&amp;IF(AND($M870="",$N870&lt;&gt;""),"Ano 3 (falta valor unitário); ","")&amp;IF(AND($M870&lt;&gt;"",$N870=""),"Ano 3 (falta quantidade); ","")&amp;IF(AND($P870="",$Q870&lt;&gt;""),"Ano 4 (falta valor unitário); ","")&amp;IF(AND($P870&lt;&gt;"",$Q870=""),"Ano 4 (falta quantidade); ","")&amp;IF(AND($S870="",$T870&lt;&gt;""),"Ano 5 (falta valor unitário); ","")&amp;IF(AND($S870&lt;&gt;"",$T870=""),"Ano 5 (falta quantidade); ","")&amp;IF(AND($V870="",$W870&lt;&gt;""),"Ano 6 (falta valor unitário); ","")&amp;IF(AND($V870&lt;&gt;"",$W870=""),"Ano 6 (falta quantidade); ","")), IF(NOT(OR(AND($G870&lt;&gt;"",$H870&lt;&gt;""),AND($J870&lt;&gt;"",$K870&lt;&gt;""),AND($M870&lt;&gt;"",$N870&lt;&gt;""),AND($P870&lt;&gt;"",$Q870&lt;&gt;""),AND($S870&lt;&gt;"",$T870&lt;&gt;""),AND($V870&lt;&gt;"",$W870&lt;&gt;""))),"Informe pelo menos um ano completo com valor unitário e quantidade.",IF(AND($C870&lt;&gt;"",$E870&lt;&gt;"",LEFT(TRIM($C870),1)&lt;&gt;LEFT(TRIM($E870),1)),"Categoria e tipo estão incompatíveis.",IF(IF(OR($E870="",$F870=""),FALSE(),IFERROR(COUNTIF(INDIRECT("UNITS_"&amp;SUBSTITUTE(LEFT($E870,FIND(" ",$E870&amp;" ")-1),".","_")),$F870)=0,TRUE())),"Unidade incompatível com o tipo selecionado.",IF(OR(AND(ISNUMBER(SEARCH("comunic",LOWER($B870))),LEFT($E870,3)&lt;&gt;"4.4"),AND(ISNUMBER(SEARCH("monitor",LOWER($B870))),NOT(OR(LEFT($E870,3)="1.5",LEFT($E870,3)="2.5")))),"Revise a classificação do item conforme as regras de preenchimento.",IF(AND($B870&lt;&gt;"",OR(ISNUMBER(SEARCH("outro",LOWER($B870))),ISNUMBER(SEARCH("divers",LOWER($B870))),ISNUMBER(SEARCH("kit",LOWER($B870))),ISNUMBER(SEARCH("ferrament",LOWER($B870))),ISNUMBER(SEARCH("epi",LOWER($B870)))),NOT(OR($Z870&lt;&gt;"",$AA870&lt;&gt;""))),"Descrição muito genérica: detalhe melhor o item e registre o racional no memorial ou em anexo.",IF(AND($Y870=0,$B870&lt;&gt;"",OR($G870&lt;&gt;"",$H870&lt;&gt;"",$J870&lt;&gt;"",$K870&lt;&gt;"",$M870&lt;&gt;"",$N870&lt;&gt;"",$P870&lt;&gt;"",$Q870&lt;&gt;"",$S870&lt;&gt;"",$T870&lt;&gt;"",$V870&lt;&gt;"",$W870&lt;&gt;"")),"O item possui dados lançados, mas o total está zerado. Revise os valores informados.","")))))))))))))))</f>
        <v/>
      </c>
    </row>
    <row r="871" spans="1:35" ht="14.25" customHeight="1" x14ac:dyDescent="0.25">
      <c r="A871" s="57" t="str">
        <f t="shared" si="169"/>
        <v/>
      </c>
      <c r="B871" s="61"/>
      <c r="C871" s="61"/>
      <c r="D871" s="58"/>
      <c r="E871" s="61"/>
      <c r="F871" s="61"/>
      <c r="G871" s="272"/>
      <c r="H871" s="62"/>
      <c r="I871" s="273">
        <f t="shared" si="170"/>
        <v>0</v>
      </c>
      <c r="J871" s="272"/>
      <c r="K871" s="62"/>
      <c r="L871" s="270">
        <f t="shared" si="171"/>
        <v>0</v>
      </c>
      <c r="M871" s="272"/>
      <c r="N871" s="62"/>
      <c r="O871" s="270">
        <f t="shared" si="172"/>
        <v>0</v>
      </c>
      <c r="P871" s="272"/>
      <c r="Q871" s="62"/>
      <c r="R871" s="271">
        <f t="shared" si="173"/>
        <v>0</v>
      </c>
      <c r="S871" s="272"/>
      <c r="T871" s="62"/>
      <c r="U871" s="270">
        <f t="shared" si="174"/>
        <v>0</v>
      </c>
      <c r="V871" s="272"/>
      <c r="W871" s="62"/>
      <c r="X871" s="270">
        <f t="shared" si="175"/>
        <v>0</v>
      </c>
      <c r="Y871" s="270">
        <f t="shared" si="176"/>
        <v>0</v>
      </c>
      <c r="Z871" s="61"/>
      <c r="AA871" s="61"/>
      <c r="AB871" s="60" t="str">
        <f t="shared" si="177"/>
        <v/>
      </c>
      <c r="AC871" s="21" t="b">
        <f t="shared" si="178"/>
        <v>0</v>
      </c>
      <c r="AD871" s="21" t="b">
        <f t="shared" si="179"/>
        <v>0</v>
      </c>
      <c r="AE871" s="21" t="b">
        <f t="shared" si="180"/>
        <v>0</v>
      </c>
      <c r="AF871" s="21" t="b">
        <f ca="1">OR(AND($AC871,NOT($AD871)),AND($AC871,OR(AND($G871="",$H871&lt;&gt;""),AND($G871&lt;&gt;"",$H871=""),AND($J871="",$K871&lt;&gt;""),AND($J871&lt;&gt;"",$K871=""),AND($M871="",$N871&lt;&gt;""),AND($M871&lt;&gt;"",$N871=""),AND($P871="",$Q871&lt;&gt;""),AND($P871&lt;&gt;"",$Q871=""),AND($S871="",$T871&lt;&gt;""),AND($S871&lt;&gt;"",$T871=""),AND($V871="",$W871&lt;&gt;""),AND($V871&lt;&gt;"",$W871=""))),AND($C871&lt;&gt;"",$E871&lt;&gt;"",LEFT(TRIM($C871),1)&lt;&gt;LEFT(TRIM($E871),1)),IF(OR($E871="",$F871=""),FALSE(),IFERROR(COUNTIF(INDIRECT("UNITS_"&amp;SUBSTITUTE(LEFT($E871,FIND(" ",$E871&amp;" ")-1),".","_")),$F871)=0,TRUE())),AND($B871&lt;&gt;"",OR(ISNUMBER(SEARCH("outro",LOWER($B871))),ISNUMBER(SEARCH("divers",LOWER($B871))),ISNUMBER(SEARCH("etc",LOWER($B871))))),OR(AND(ISNUMBER(SEARCH("comunic",LOWER($B871))),LEFT($E871,3)&lt;&gt;"4.4"),AND(ISNUMBER(SEARCH("monitor",LOWER($B871))),NOT(OR(LEFT($E871,3)="1.5",LEFT($E871,3)="2.5")))),AND($B871&lt;&gt;"",OR(LEFT($C871,1)="1",LEFT($C871,1)="2"),$D871=""),AND($D871&lt;&gt;"",NOT(OR(LEFT($C871,1)="1",LEFT($C871,1)="2"))),AND($D871&lt;&gt;"",COUNTIF(' PROJETO'!$B$14:$B$16,$D871)=0),IF($D871="",FALSE(),IF(COUNTIF(' PROJETO'!$B$14:$B$16,$D871)=0,FALSE(),IFERROR(INDEX(' PROJETO'!$C$14:$C$16,MATCH($D871,' PROJETO'!$B$14:$B$16,0))&lt;&gt;"Sim",FALSE()))))</f>
        <v>0</v>
      </c>
      <c r="AG871" s="21" t="b">
        <f>AND($AC871,$Y871&gt;'CONFG.  LISTAS'!$F$4,$Z871="",$AA871="")</f>
        <v>0</v>
      </c>
      <c r="AH871" s="21" t="str">
        <f t="shared" si="181"/>
        <v/>
      </c>
      <c r="AI871" s="43" t="str">
        <f ca="1">IF(NOT($AC871),"",IF(OR($B871="",$C871="",$E871="",$F871=""),"Preencha descrição, categoria, tipo e unidade.",IF(AND($B871&lt;&gt;"",OR(LEFT($C871,1)="1",LEFT($C871,1)="2"),$D871=""),"Informe a prática de restauração para itens diretos.",IF(AND($D871&lt;&gt;"",NOT(OR(LEFT($C871,1)="1",LEFT($C871,1)="2"))),"Custos indiretos não devem pertencer a uma prática específica.",IF(AND($D871&lt;&gt;"",COUNTIF(' PROJETO'!$B$14:$B$16,$D871)=0),"Prática de restauração inválida ou não cadastrada.",IF(IF($D871="",FALSE(),IF(COUNTIF(' PROJETO'!$B$14:$B$16,$D871)=0,FALSE(),IFERROR(INDEX(' PROJETO'!$C$14:$C$16,MATCH($D871,' PROJETO'!$B$14:$B$16,0))&lt;&gt;"Sim",FALSE()))),"A prática informada no item não foi selecionada na aba Projeto.",IF(AND(MAX($I871,$L871,$O871,$R871,$U871,$X871)&gt;'CONFG.  LISTAS'!$F$4,NOT(OR($Z871&lt;&gt;"",$AA871&lt;&gt;""))),"Memorial de cálculo ou anexo obrigatório não informado para item acima do limite.",IF(OR(AND($G871&lt;&gt;"",$H871&lt;&gt;"",OR($G871&lt;=0,$H871&lt;=0)),AND($J871&lt;&gt;"",$K871&lt;&gt;"",OR($J871&lt;=0,$K871&lt;=0)),AND($M871&lt;&gt;"",$N871&lt;&gt;"",OR($M871&lt;=0,$N871&lt;=0)),AND($P871&lt;&gt;"",$Q871&lt;&gt;"",OR($P871&lt;=0,$Q871&lt;=0)),AND($S871&lt;&gt;"",$T871&lt;&gt;"",OR($S871&lt;=0,$T871&lt;=0)),AND($V871&lt;&gt;"",$W871&lt;&gt;"",OR($V871&lt;=0,$W871&lt;=0))),"Revise os valores informados: valor unitário e quantidade devem ser maiores que zero.",IF(OR(AND($G871="",$H871&lt;&gt;""),AND($G871&lt;&gt;"",$H871=""),AND($J871="",$K871&lt;&gt;""),AND($J871&lt;&gt;"",$K871=""),AND($M871="",$N871&lt;&gt;""),AND($M871&lt;&gt;"",$N871=""),AND($P871="",$Q871&lt;&gt;""),AND($P871&lt;&gt;"",$Q871=""),AND($S871="",$T871&lt;&gt;""),AND($S871&lt;&gt;"",$T871=""),AND($V871="",$W871&lt;&gt;""),AND($V871&lt;&gt;"",$W871="")),"Há ano preenchido parcialmente: "&amp;TRIM(IF(AND($G871="",$H871&lt;&gt;""),"Ano 1 (falta valor unitário); ","")&amp;IF(AND($G871&lt;&gt;"",$H871=""),"Ano 1 (falta quantidade); ","")&amp;IF(AND($J871="",$K871&lt;&gt;""),"Ano 2 (falta valor unitário); ","")&amp;IF(AND($J871&lt;&gt;"",$K871=""),"Ano 2 (falta quantidade); ","")&amp;IF(AND($M871="",$N871&lt;&gt;""),"Ano 3 (falta valor unitário); ","")&amp;IF(AND($M871&lt;&gt;"",$N871=""),"Ano 3 (falta quantidade); ","")&amp;IF(AND($P871="",$Q871&lt;&gt;""),"Ano 4 (falta valor unitário); ","")&amp;IF(AND($P871&lt;&gt;"",$Q871=""),"Ano 4 (falta quantidade); ","")&amp;IF(AND($S871="",$T871&lt;&gt;""),"Ano 5 (falta valor unitário); ","")&amp;IF(AND($S871&lt;&gt;"",$T871=""),"Ano 5 (falta quantidade); ","")&amp;IF(AND($V871="",$W871&lt;&gt;""),"Ano 6 (falta valor unitário); ","")&amp;IF(AND($V871&lt;&gt;"",$W871=""),"Ano 6 (falta quantidade); ","")), IF(NOT(OR(AND($G871&lt;&gt;"",$H871&lt;&gt;""),AND($J871&lt;&gt;"",$K871&lt;&gt;""),AND($M871&lt;&gt;"",$N871&lt;&gt;""),AND($P871&lt;&gt;"",$Q871&lt;&gt;""),AND($S871&lt;&gt;"",$T871&lt;&gt;""),AND($V871&lt;&gt;"",$W871&lt;&gt;""))),"Informe pelo menos um ano completo com valor unitário e quantidade.",IF(AND($C871&lt;&gt;"",$E871&lt;&gt;"",LEFT(TRIM($C871),1)&lt;&gt;LEFT(TRIM($E871),1)),"Categoria e tipo estão incompatíveis.",IF(IF(OR($E871="",$F871=""),FALSE(),IFERROR(COUNTIF(INDIRECT("UNITS_"&amp;SUBSTITUTE(LEFT($E871,FIND(" ",$E871&amp;" ")-1),".","_")),$F871)=0,TRUE())),"Unidade incompatível com o tipo selecionado.",IF(OR(AND(ISNUMBER(SEARCH("comunic",LOWER($B871))),LEFT($E871,3)&lt;&gt;"4.4"),AND(ISNUMBER(SEARCH("monitor",LOWER($B871))),NOT(OR(LEFT($E871,3)="1.5",LEFT($E871,3)="2.5")))),"Revise a classificação do item conforme as regras de preenchimento.",IF(AND($B871&lt;&gt;"",OR(ISNUMBER(SEARCH("outro",LOWER($B871))),ISNUMBER(SEARCH("divers",LOWER($B871))),ISNUMBER(SEARCH("kit",LOWER($B871))),ISNUMBER(SEARCH("ferrament",LOWER($B871))),ISNUMBER(SEARCH("epi",LOWER($B871)))),NOT(OR($Z871&lt;&gt;"",$AA871&lt;&gt;""))),"Descrição muito genérica: detalhe melhor o item e registre o racional no memorial ou em anexo.",IF(AND($Y871=0,$B871&lt;&gt;"",OR($G871&lt;&gt;"",$H871&lt;&gt;"",$J871&lt;&gt;"",$K871&lt;&gt;"",$M871&lt;&gt;"",$N871&lt;&gt;"",$P871&lt;&gt;"",$Q871&lt;&gt;"",$S871&lt;&gt;"",$T871&lt;&gt;"",$V871&lt;&gt;"",$W871&lt;&gt;"")),"O item possui dados lançados, mas o total está zerado. Revise os valores informados.","")))))))))))))))</f>
        <v/>
      </c>
    </row>
    <row r="872" spans="1:35" ht="14.25" customHeight="1" x14ac:dyDescent="0.25">
      <c r="A872" s="57" t="str">
        <f t="shared" si="169"/>
        <v/>
      </c>
      <c r="B872" s="58"/>
      <c r="C872" s="58"/>
      <c r="D872" s="58"/>
      <c r="E872" s="58"/>
      <c r="F872" s="58"/>
      <c r="G872" s="269"/>
      <c r="H872" s="59"/>
      <c r="I872" s="273">
        <f t="shared" si="170"/>
        <v>0</v>
      </c>
      <c r="J872" s="269"/>
      <c r="K872" s="59"/>
      <c r="L872" s="270">
        <f t="shared" si="171"/>
        <v>0</v>
      </c>
      <c r="M872" s="269"/>
      <c r="N872" s="59"/>
      <c r="O872" s="270">
        <f t="shared" si="172"/>
        <v>0</v>
      </c>
      <c r="P872" s="269"/>
      <c r="Q872" s="59"/>
      <c r="R872" s="271">
        <f t="shared" si="173"/>
        <v>0</v>
      </c>
      <c r="S872" s="269"/>
      <c r="T872" s="59"/>
      <c r="U872" s="270">
        <f t="shared" si="174"/>
        <v>0</v>
      </c>
      <c r="V872" s="269"/>
      <c r="W872" s="59"/>
      <c r="X872" s="270">
        <f t="shared" si="175"/>
        <v>0</v>
      </c>
      <c r="Y872" s="270">
        <f t="shared" si="176"/>
        <v>0</v>
      </c>
      <c r="Z872" s="58"/>
      <c r="AA872" s="58"/>
      <c r="AB872" s="60" t="str">
        <f t="shared" si="177"/>
        <v/>
      </c>
      <c r="AC872" s="21" t="b">
        <f t="shared" si="178"/>
        <v>0</v>
      </c>
      <c r="AD872" s="21" t="b">
        <f t="shared" si="179"/>
        <v>0</v>
      </c>
      <c r="AE872" s="21" t="b">
        <f t="shared" si="180"/>
        <v>0</v>
      </c>
      <c r="AF872" s="21" t="b">
        <f ca="1">OR(AND($AC872,NOT($AD872)),AND($AC872,OR(AND($G872="",$H872&lt;&gt;""),AND($G872&lt;&gt;"",$H872=""),AND($J872="",$K872&lt;&gt;""),AND($J872&lt;&gt;"",$K872=""),AND($M872="",$N872&lt;&gt;""),AND($M872&lt;&gt;"",$N872=""),AND($P872="",$Q872&lt;&gt;""),AND($P872&lt;&gt;"",$Q872=""),AND($S872="",$T872&lt;&gt;""),AND($S872&lt;&gt;"",$T872=""),AND($V872="",$W872&lt;&gt;""),AND($V872&lt;&gt;"",$W872=""))),AND($C872&lt;&gt;"",$E872&lt;&gt;"",LEFT(TRIM($C872),1)&lt;&gt;LEFT(TRIM($E872),1)),IF(OR($E872="",$F872=""),FALSE(),IFERROR(COUNTIF(INDIRECT("UNITS_"&amp;SUBSTITUTE(LEFT($E872,FIND(" ",$E872&amp;" ")-1),".","_")),$F872)=0,TRUE())),AND($B872&lt;&gt;"",OR(ISNUMBER(SEARCH("outro",LOWER($B872))),ISNUMBER(SEARCH("divers",LOWER($B872))),ISNUMBER(SEARCH("etc",LOWER($B872))))),OR(AND(ISNUMBER(SEARCH("comunic",LOWER($B872))),LEFT($E872,3)&lt;&gt;"4.4"),AND(ISNUMBER(SEARCH("monitor",LOWER($B872))),NOT(OR(LEFT($E872,3)="1.5",LEFT($E872,3)="2.5")))),AND($B872&lt;&gt;"",OR(LEFT($C872,1)="1",LEFT($C872,1)="2"),$D872=""),AND($D872&lt;&gt;"",NOT(OR(LEFT($C872,1)="1",LEFT($C872,1)="2"))),AND($D872&lt;&gt;"",COUNTIF(' PROJETO'!$B$14:$B$16,$D872)=0),IF($D872="",FALSE(),IF(COUNTIF(' PROJETO'!$B$14:$B$16,$D872)=0,FALSE(),IFERROR(INDEX(' PROJETO'!$C$14:$C$16,MATCH($D872,' PROJETO'!$B$14:$B$16,0))&lt;&gt;"Sim",FALSE()))))</f>
        <v>0</v>
      </c>
      <c r="AG872" s="21" t="b">
        <f>AND($AC872,$Y872&gt;'CONFG.  LISTAS'!$F$4,$Z872="",$AA872="")</f>
        <v>0</v>
      </c>
      <c r="AH872" s="21" t="str">
        <f t="shared" si="181"/>
        <v/>
      </c>
      <c r="AI872" s="43" t="str">
        <f ca="1">IF(NOT($AC872),"",IF(OR($B872="",$C872="",$E872="",$F872=""),"Preencha descrição, categoria, tipo e unidade.",IF(AND($B872&lt;&gt;"",OR(LEFT($C872,1)="1",LEFT($C872,1)="2"),$D872=""),"Informe a prática de restauração para itens diretos.",IF(AND($D872&lt;&gt;"",NOT(OR(LEFT($C872,1)="1",LEFT($C872,1)="2"))),"Custos indiretos não devem pertencer a uma prática específica.",IF(AND($D872&lt;&gt;"",COUNTIF(' PROJETO'!$B$14:$B$16,$D872)=0),"Prática de restauração inválida ou não cadastrada.",IF(IF($D872="",FALSE(),IF(COUNTIF(' PROJETO'!$B$14:$B$16,$D872)=0,FALSE(),IFERROR(INDEX(' PROJETO'!$C$14:$C$16,MATCH($D872,' PROJETO'!$B$14:$B$16,0))&lt;&gt;"Sim",FALSE()))),"A prática informada no item não foi selecionada na aba Projeto.",IF(AND(MAX($I872,$L872,$O872,$R872,$U872,$X872)&gt;'CONFG.  LISTAS'!$F$4,NOT(OR($Z872&lt;&gt;"",$AA872&lt;&gt;""))),"Memorial de cálculo ou anexo obrigatório não informado para item acima do limite.",IF(OR(AND($G872&lt;&gt;"",$H872&lt;&gt;"",OR($G872&lt;=0,$H872&lt;=0)),AND($J872&lt;&gt;"",$K872&lt;&gt;"",OR($J872&lt;=0,$K872&lt;=0)),AND($M872&lt;&gt;"",$N872&lt;&gt;"",OR($M872&lt;=0,$N872&lt;=0)),AND($P872&lt;&gt;"",$Q872&lt;&gt;"",OR($P872&lt;=0,$Q872&lt;=0)),AND($S872&lt;&gt;"",$T872&lt;&gt;"",OR($S872&lt;=0,$T872&lt;=0)),AND($V872&lt;&gt;"",$W872&lt;&gt;"",OR($V872&lt;=0,$W872&lt;=0))),"Revise os valores informados: valor unitário e quantidade devem ser maiores que zero.",IF(OR(AND($G872="",$H872&lt;&gt;""),AND($G872&lt;&gt;"",$H872=""),AND($J872="",$K872&lt;&gt;""),AND($J872&lt;&gt;"",$K872=""),AND($M872="",$N872&lt;&gt;""),AND($M872&lt;&gt;"",$N872=""),AND($P872="",$Q872&lt;&gt;""),AND($P872&lt;&gt;"",$Q872=""),AND($S872="",$T872&lt;&gt;""),AND($S872&lt;&gt;"",$T872=""),AND($V872="",$W872&lt;&gt;""),AND($V872&lt;&gt;"",$W872="")),"Há ano preenchido parcialmente: "&amp;TRIM(IF(AND($G872="",$H872&lt;&gt;""),"Ano 1 (falta valor unitário); ","")&amp;IF(AND($G872&lt;&gt;"",$H872=""),"Ano 1 (falta quantidade); ","")&amp;IF(AND($J872="",$K872&lt;&gt;""),"Ano 2 (falta valor unitário); ","")&amp;IF(AND($J872&lt;&gt;"",$K872=""),"Ano 2 (falta quantidade); ","")&amp;IF(AND($M872="",$N872&lt;&gt;""),"Ano 3 (falta valor unitário); ","")&amp;IF(AND($M872&lt;&gt;"",$N872=""),"Ano 3 (falta quantidade); ","")&amp;IF(AND($P872="",$Q872&lt;&gt;""),"Ano 4 (falta valor unitário); ","")&amp;IF(AND($P872&lt;&gt;"",$Q872=""),"Ano 4 (falta quantidade); ","")&amp;IF(AND($S872="",$T872&lt;&gt;""),"Ano 5 (falta valor unitário); ","")&amp;IF(AND($S872&lt;&gt;"",$T872=""),"Ano 5 (falta quantidade); ","")&amp;IF(AND($V872="",$W872&lt;&gt;""),"Ano 6 (falta valor unitário); ","")&amp;IF(AND($V872&lt;&gt;"",$W872=""),"Ano 6 (falta quantidade); ","")), IF(NOT(OR(AND($G872&lt;&gt;"",$H872&lt;&gt;""),AND($J872&lt;&gt;"",$K872&lt;&gt;""),AND($M872&lt;&gt;"",$N872&lt;&gt;""),AND($P872&lt;&gt;"",$Q872&lt;&gt;""),AND($S872&lt;&gt;"",$T872&lt;&gt;""),AND($V872&lt;&gt;"",$W872&lt;&gt;""))),"Informe pelo menos um ano completo com valor unitário e quantidade.",IF(AND($C872&lt;&gt;"",$E872&lt;&gt;"",LEFT(TRIM($C872),1)&lt;&gt;LEFT(TRIM($E872),1)),"Categoria e tipo estão incompatíveis.",IF(IF(OR($E872="",$F872=""),FALSE(),IFERROR(COUNTIF(INDIRECT("UNITS_"&amp;SUBSTITUTE(LEFT($E872,FIND(" ",$E872&amp;" ")-1),".","_")),$F872)=0,TRUE())),"Unidade incompatível com o tipo selecionado.",IF(OR(AND(ISNUMBER(SEARCH("comunic",LOWER($B872))),LEFT($E872,3)&lt;&gt;"4.4"),AND(ISNUMBER(SEARCH("monitor",LOWER($B872))),NOT(OR(LEFT($E872,3)="1.5",LEFT($E872,3)="2.5")))),"Revise a classificação do item conforme as regras de preenchimento.",IF(AND($B872&lt;&gt;"",OR(ISNUMBER(SEARCH("outro",LOWER($B872))),ISNUMBER(SEARCH("divers",LOWER($B872))),ISNUMBER(SEARCH("kit",LOWER($B872))),ISNUMBER(SEARCH("ferrament",LOWER($B872))),ISNUMBER(SEARCH("epi",LOWER($B872)))),NOT(OR($Z872&lt;&gt;"",$AA872&lt;&gt;""))),"Descrição muito genérica: detalhe melhor o item e registre o racional no memorial ou em anexo.",IF(AND($Y872=0,$B872&lt;&gt;"",OR($G872&lt;&gt;"",$H872&lt;&gt;"",$J872&lt;&gt;"",$K872&lt;&gt;"",$M872&lt;&gt;"",$N872&lt;&gt;"",$P872&lt;&gt;"",$Q872&lt;&gt;"",$S872&lt;&gt;"",$T872&lt;&gt;"",$V872&lt;&gt;"",$W872&lt;&gt;"")),"O item possui dados lançados, mas o total está zerado. Revise os valores informados.","")))))))))))))))</f>
        <v/>
      </c>
    </row>
    <row r="873" spans="1:35" ht="14.25" customHeight="1" x14ac:dyDescent="0.25">
      <c r="A873" s="57" t="str">
        <f t="shared" si="169"/>
        <v/>
      </c>
      <c r="B873" s="61"/>
      <c r="C873" s="61"/>
      <c r="D873" s="58"/>
      <c r="E873" s="61"/>
      <c r="F873" s="61"/>
      <c r="G873" s="272"/>
      <c r="H873" s="62"/>
      <c r="I873" s="273">
        <f t="shared" si="170"/>
        <v>0</v>
      </c>
      <c r="J873" s="272"/>
      <c r="K873" s="62"/>
      <c r="L873" s="270">
        <f t="shared" si="171"/>
        <v>0</v>
      </c>
      <c r="M873" s="272"/>
      <c r="N873" s="62"/>
      <c r="O873" s="270">
        <f t="shared" si="172"/>
        <v>0</v>
      </c>
      <c r="P873" s="272"/>
      <c r="Q873" s="62"/>
      <c r="R873" s="271">
        <f t="shared" si="173"/>
        <v>0</v>
      </c>
      <c r="S873" s="272"/>
      <c r="T873" s="62"/>
      <c r="U873" s="270">
        <f t="shared" si="174"/>
        <v>0</v>
      </c>
      <c r="V873" s="272"/>
      <c r="W873" s="62"/>
      <c r="X873" s="270">
        <f t="shared" si="175"/>
        <v>0</v>
      </c>
      <c r="Y873" s="270">
        <f t="shared" si="176"/>
        <v>0</v>
      </c>
      <c r="Z873" s="61"/>
      <c r="AA873" s="61"/>
      <c r="AB873" s="60" t="str">
        <f t="shared" si="177"/>
        <v/>
      </c>
      <c r="AC873" s="21" t="b">
        <f t="shared" si="178"/>
        <v>0</v>
      </c>
      <c r="AD873" s="21" t="b">
        <f t="shared" si="179"/>
        <v>0</v>
      </c>
      <c r="AE873" s="21" t="b">
        <f t="shared" si="180"/>
        <v>0</v>
      </c>
      <c r="AF873" s="21" t="b">
        <f ca="1">OR(AND($AC873,NOT($AD873)),AND($AC873,OR(AND($G873="",$H873&lt;&gt;""),AND($G873&lt;&gt;"",$H873=""),AND($J873="",$K873&lt;&gt;""),AND($J873&lt;&gt;"",$K873=""),AND($M873="",$N873&lt;&gt;""),AND($M873&lt;&gt;"",$N873=""),AND($P873="",$Q873&lt;&gt;""),AND($P873&lt;&gt;"",$Q873=""),AND($S873="",$T873&lt;&gt;""),AND($S873&lt;&gt;"",$T873=""),AND($V873="",$W873&lt;&gt;""),AND($V873&lt;&gt;"",$W873=""))),AND($C873&lt;&gt;"",$E873&lt;&gt;"",LEFT(TRIM($C873),1)&lt;&gt;LEFT(TRIM($E873),1)),IF(OR($E873="",$F873=""),FALSE(),IFERROR(COUNTIF(INDIRECT("UNITS_"&amp;SUBSTITUTE(LEFT($E873,FIND(" ",$E873&amp;" ")-1),".","_")),$F873)=0,TRUE())),AND($B873&lt;&gt;"",OR(ISNUMBER(SEARCH("outro",LOWER($B873))),ISNUMBER(SEARCH("divers",LOWER($B873))),ISNUMBER(SEARCH("etc",LOWER($B873))))),OR(AND(ISNUMBER(SEARCH("comunic",LOWER($B873))),LEFT($E873,3)&lt;&gt;"4.4"),AND(ISNUMBER(SEARCH("monitor",LOWER($B873))),NOT(OR(LEFT($E873,3)="1.5",LEFT($E873,3)="2.5")))),AND($B873&lt;&gt;"",OR(LEFT($C873,1)="1",LEFT($C873,1)="2"),$D873=""),AND($D873&lt;&gt;"",NOT(OR(LEFT($C873,1)="1",LEFT($C873,1)="2"))),AND($D873&lt;&gt;"",COUNTIF(' PROJETO'!$B$14:$B$16,$D873)=0),IF($D873="",FALSE(),IF(COUNTIF(' PROJETO'!$B$14:$B$16,$D873)=0,FALSE(),IFERROR(INDEX(' PROJETO'!$C$14:$C$16,MATCH($D873,' PROJETO'!$B$14:$B$16,0))&lt;&gt;"Sim",FALSE()))))</f>
        <v>0</v>
      </c>
      <c r="AG873" s="21" t="b">
        <f>AND($AC873,$Y873&gt;'CONFG.  LISTAS'!$F$4,$Z873="",$AA873="")</f>
        <v>0</v>
      </c>
      <c r="AH873" s="21" t="str">
        <f t="shared" si="181"/>
        <v/>
      </c>
      <c r="AI873" s="43" t="str">
        <f ca="1">IF(NOT($AC873),"",IF(OR($B873="",$C873="",$E873="",$F873=""),"Preencha descrição, categoria, tipo e unidade.",IF(AND($B873&lt;&gt;"",OR(LEFT($C873,1)="1",LEFT($C873,1)="2"),$D873=""),"Informe a prática de restauração para itens diretos.",IF(AND($D873&lt;&gt;"",NOT(OR(LEFT($C873,1)="1",LEFT($C873,1)="2"))),"Custos indiretos não devem pertencer a uma prática específica.",IF(AND($D873&lt;&gt;"",COUNTIF(' PROJETO'!$B$14:$B$16,$D873)=0),"Prática de restauração inválida ou não cadastrada.",IF(IF($D873="",FALSE(),IF(COUNTIF(' PROJETO'!$B$14:$B$16,$D873)=0,FALSE(),IFERROR(INDEX(' PROJETO'!$C$14:$C$16,MATCH($D873,' PROJETO'!$B$14:$B$16,0))&lt;&gt;"Sim",FALSE()))),"A prática informada no item não foi selecionada na aba Projeto.",IF(AND(MAX($I873,$L873,$O873,$R873,$U873,$X873)&gt;'CONFG.  LISTAS'!$F$4,NOT(OR($Z873&lt;&gt;"",$AA873&lt;&gt;""))),"Memorial de cálculo ou anexo obrigatório não informado para item acima do limite.",IF(OR(AND($G873&lt;&gt;"",$H873&lt;&gt;"",OR($G873&lt;=0,$H873&lt;=0)),AND($J873&lt;&gt;"",$K873&lt;&gt;"",OR($J873&lt;=0,$K873&lt;=0)),AND($M873&lt;&gt;"",$N873&lt;&gt;"",OR($M873&lt;=0,$N873&lt;=0)),AND($P873&lt;&gt;"",$Q873&lt;&gt;"",OR($P873&lt;=0,$Q873&lt;=0)),AND($S873&lt;&gt;"",$T873&lt;&gt;"",OR($S873&lt;=0,$T873&lt;=0)),AND($V873&lt;&gt;"",$W873&lt;&gt;"",OR($V873&lt;=0,$W873&lt;=0))),"Revise os valores informados: valor unitário e quantidade devem ser maiores que zero.",IF(OR(AND($G873="",$H873&lt;&gt;""),AND($G873&lt;&gt;"",$H873=""),AND($J873="",$K873&lt;&gt;""),AND($J873&lt;&gt;"",$K873=""),AND($M873="",$N873&lt;&gt;""),AND($M873&lt;&gt;"",$N873=""),AND($P873="",$Q873&lt;&gt;""),AND($P873&lt;&gt;"",$Q873=""),AND($S873="",$T873&lt;&gt;""),AND($S873&lt;&gt;"",$T873=""),AND($V873="",$W873&lt;&gt;""),AND($V873&lt;&gt;"",$W873="")),"Há ano preenchido parcialmente: "&amp;TRIM(IF(AND($G873="",$H873&lt;&gt;""),"Ano 1 (falta valor unitário); ","")&amp;IF(AND($G873&lt;&gt;"",$H873=""),"Ano 1 (falta quantidade); ","")&amp;IF(AND($J873="",$K873&lt;&gt;""),"Ano 2 (falta valor unitário); ","")&amp;IF(AND($J873&lt;&gt;"",$K873=""),"Ano 2 (falta quantidade); ","")&amp;IF(AND($M873="",$N873&lt;&gt;""),"Ano 3 (falta valor unitário); ","")&amp;IF(AND($M873&lt;&gt;"",$N873=""),"Ano 3 (falta quantidade); ","")&amp;IF(AND($P873="",$Q873&lt;&gt;""),"Ano 4 (falta valor unitário); ","")&amp;IF(AND($P873&lt;&gt;"",$Q873=""),"Ano 4 (falta quantidade); ","")&amp;IF(AND($S873="",$T873&lt;&gt;""),"Ano 5 (falta valor unitário); ","")&amp;IF(AND($S873&lt;&gt;"",$T873=""),"Ano 5 (falta quantidade); ","")&amp;IF(AND($V873="",$W873&lt;&gt;""),"Ano 6 (falta valor unitário); ","")&amp;IF(AND($V873&lt;&gt;"",$W873=""),"Ano 6 (falta quantidade); ","")), IF(NOT(OR(AND($G873&lt;&gt;"",$H873&lt;&gt;""),AND($J873&lt;&gt;"",$K873&lt;&gt;""),AND($M873&lt;&gt;"",$N873&lt;&gt;""),AND($P873&lt;&gt;"",$Q873&lt;&gt;""),AND($S873&lt;&gt;"",$T873&lt;&gt;""),AND($V873&lt;&gt;"",$W873&lt;&gt;""))),"Informe pelo menos um ano completo com valor unitário e quantidade.",IF(AND($C873&lt;&gt;"",$E873&lt;&gt;"",LEFT(TRIM($C873),1)&lt;&gt;LEFT(TRIM($E873),1)),"Categoria e tipo estão incompatíveis.",IF(IF(OR($E873="",$F873=""),FALSE(),IFERROR(COUNTIF(INDIRECT("UNITS_"&amp;SUBSTITUTE(LEFT($E873,FIND(" ",$E873&amp;" ")-1),".","_")),$F873)=0,TRUE())),"Unidade incompatível com o tipo selecionado.",IF(OR(AND(ISNUMBER(SEARCH("comunic",LOWER($B873))),LEFT($E873,3)&lt;&gt;"4.4"),AND(ISNUMBER(SEARCH("monitor",LOWER($B873))),NOT(OR(LEFT($E873,3)="1.5",LEFT($E873,3)="2.5")))),"Revise a classificação do item conforme as regras de preenchimento.",IF(AND($B873&lt;&gt;"",OR(ISNUMBER(SEARCH("outro",LOWER($B873))),ISNUMBER(SEARCH("divers",LOWER($B873))),ISNUMBER(SEARCH("kit",LOWER($B873))),ISNUMBER(SEARCH("ferrament",LOWER($B873))),ISNUMBER(SEARCH("epi",LOWER($B873)))),NOT(OR($Z873&lt;&gt;"",$AA873&lt;&gt;""))),"Descrição muito genérica: detalhe melhor o item e registre o racional no memorial ou em anexo.",IF(AND($Y873=0,$B873&lt;&gt;"",OR($G873&lt;&gt;"",$H873&lt;&gt;"",$J873&lt;&gt;"",$K873&lt;&gt;"",$M873&lt;&gt;"",$N873&lt;&gt;"",$P873&lt;&gt;"",$Q873&lt;&gt;"",$S873&lt;&gt;"",$T873&lt;&gt;"",$V873&lt;&gt;"",$W873&lt;&gt;"")),"O item possui dados lançados, mas o total está zerado. Revise os valores informados.","")))))))))))))))</f>
        <v/>
      </c>
    </row>
    <row r="874" spans="1:35" ht="14.25" customHeight="1" x14ac:dyDescent="0.25">
      <c r="A874" s="57" t="str">
        <f t="shared" si="169"/>
        <v/>
      </c>
      <c r="B874" s="58"/>
      <c r="C874" s="58"/>
      <c r="D874" s="58"/>
      <c r="E874" s="58"/>
      <c r="F874" s="58"/>
      <c r="G874" s="269"/>
      <c r="H874" s="59"/>
      <c r="I874" s="273">
        <f t="shared" si="170"/>
        <v>0</v>
      </c>
      <c r="J874" s="269"/>
      <c r="K874" s="59"/>
      <c r="L874" s="270">
        <f t="shared" si="171"/>
        <v>0</v>
      </c>
      <c r="M874" s="269"/>
      <c r="N874" s="59"/>
      <c r="O874" s="270">
        <f t="shared" si="172"/>
        <v>0</v>
      </c>
      <c r="P874" s="269"/>
      <c r="Q874" s="59"/>
      <c r="R874" s="271">
        <f t="shared" si="173"/>
        <v>0</v>
      </c>
      <c r="S874" s="269"/>
      <c r="T874" s="59"/>
      <c r="U874" s="270">
        <f t="shared" si="174"/>
        <v>0</v>
      </c>
      <c r="V874" s="269"/>
      <c r="W874" s="59"/>
      <c r="X874" s="270">
        <f t="shared" si="175"/>
        <v>0</v>
      </c>
      <c r="Y874" s="270">
        <f t="shared" si="176"/>
        <v>0</v>
      </c>
      <c r="Z874" s="58"/>
      <c r="AA874" s="58"/>
      <c r="AB874" s="60" t="str">
        <f t="shared" si="177"/>
        <v/>
      </c>
      <c r="AC874" s="21" t="b">
        <f t="shared" si="178"/>
        <v>0</v>
      </c>
      <c r="AD874" s="21" t="b">
        <f t="shared" si="179"/>
        <v>0</v>
      </c>
      <c r="AE874" s="21" t="b">
        <f t="shared" si="180"/>
        <v>0</v>
      </c>
      <c r="AF874" s="21" t="b">
        <f ca="1">OR(AND($AC874,NOT($AD874)),AND($AC874,OR(AND($G874="",$H874&lt;&gt;""),AND($G874&lt;&gt;"",$H874=""),AND($J874="",$K874&lt;&gt;""),AND($J874&lt;&gt;"",$K874=""),AND($M874="",$N874&lt;&gt;""),AND($M874&lt;&gt;"",$N874=""),AND($P874="",$Q874&lt;&gt;""),AND($P874&lt;&gt;"",$Q874=""),AND($S874="",$T874&lt;&gt;""),AND($S874&lt;&gt;"",$T874=""),AND($V874="",$W874&lt;&gt;""),AND($V874&lt;&gt;"",$W874=""))),AND($C874&lt;&gt;"",$E874&lt;&gt;"",LEFT(TRIM($C874),1)&lt;&gt;LEFT(TRIM($E874),1)),IF(OR($E874="",$F874=""),FALSE(),IFERROR(COUNTIF(INDIRECT("UNITS_"&amp;SUBSTITUTE(LEFT($E874,FIND(" ",$E874&amp;" ")-1),".","_")),$F874)=0,TRUE())),AND($B874&lt;&gt;"",OR(ISNUMBER(SEARCH("outro",LOWER($B874))),ISNUMBER(SEARCH("divers",LOWER($B874))),ISNUMBER(SEARCH("etc",LOWER($B874))))),OR(AND(ISNUMBER(SEARCH("comunic",LOWER($B874))),LEFT($E874,3)&lt;&gt;"4.4"),AND(ISNUMBER(SEARCH("monitor",LOWER($B874))),NOT(OR(LEFT($E874,3)="1.5",LEFT($E874,3)="2.5")))),AND($B874&lt;&gt;"",OR(LEFT($C874,1)="1",LEFT($C874,1)="2"),$D874=""),AND($D874&lt;&gt;"",NOT(OR(LEFT($C874,1)="1",LEFT($C874,1)="2"))),AND($D874&lt;&gt;"",COUNTIF(' PROJETO'!$B$14:$B$16,$D874)=0),IF($D874="",FALSE(),IF(COUNTIF(' PROJETO'!$B$14:$B$16,$D874)=0,FALSE(),IFERROR(INDEX(' PROJETO'!$C$14:$C$16,MATCH($D874,' PROJETO'!$B$14:$B$16,0))&lt;&gt;"Sim",FALSE()))))</f>
        <v>0</v>
      </c>
      <c r="AG874" s="21" t="b">
        <f>AND($AC874,$Y874&gt;'CONFG.  LISTAS'!$F$4,$Z874="",$AA874="")</f>
        <v>0</v>
      </c>
      <c r="AH874" s="21" t="str">
        <f t="shared" si="181"/>
        <v/>
      </c>
      <c r="AI874" s="43" t="str">
        <f ca="1">IF(NOT($AC874),"",IF(OR($B874="",$C874="",$E874="",$F874=""),"Preencha descrição, categoria, tipo e unidade.",IF(AND($B874&lt;&gt;"",OR(LEFT($C874,1)="1",LEFT($C874,1)="2"),$D874=""),"Informe a prática de restauração para itens diretos.",IF(AND($D874&lt;&gt;"",NOT(OR(LEFT($C874,1)="1",LEFT($C874,1)="2"))),"Custos indiretos não devem pertencer a uma prática específica.",IF(AND($D874&lt;&gt;"",COUNTIF(' PROJETO'!$B$14:$B$16,$D874)=0),"Prática de restauração inválida ou não cadastrada.",IF(IF($D874="",FALSE(),IF(COUNTIF(' PROJETO'!$B$14:$B$16,$D874)=0,FALSE(),IFERROR(INDEX(' PROJETO'!$C$14:$C$16,MATCH($D874,' PROJETO'!$B$14:$B$16,0))&lt;&gt;"Sim",FALSE()))),"A prática informada no item não foi selecionada na aba Projeto.",IF(AND(MAX($I874,$L874,$O874,$R874,$U874,$X874)&gt;'CONFG.  LISTAS'!$F$4,NOT(OR($Z874&lt;&gt;"",$AA874&lt;&gt;""))),"Memorial de cálculo ou anexo obrigatório não informado para item acima do limite.",IF(OR(AND($G874&lt;&gt;"",$H874&lt;&gt;"",OR($G874&lt;=0,$H874&lt;=0)),AND($J874&lt;&gt;"",$K874&lt;&gt;"",OR($J874&lt;=0,$K874&lt;=0)),AND($M874&lt;&gt;"",$N874&lt;&gt;"",OR($M874&lt;=0,$N874&lt;=0)),AND($P874&lt;&gt;"",$Q874&lt;&gt;"",OR($P874&lt;=0,$Q874&lt;=0)),AND($S874&lt;&gt;"",$T874&lt;&gt;"",OR($S874&lt;=0,$T874&lt;=0)),AND($V874&lt;&gt;"",$W874&lt;&gt;"",OR($V874&lt;=0,$W874&lt;=0))),"Revise os valores informados: valor unitário e quantidade devem ser maiores que zero.",IF(OR(AND($G874="",$H874&lt;&gt;""),AND($G874&lt;&gt;"",$H874=""),AND($J874="",$K874&lt;&gt;""),AND($J874&lt;&gt;"",$K874=""),AND($M874="",$N874&lt;&gt;""),AND($M874&lt;&gt;"",$N874=""),AND($P874="",$Q874&lt;&gt;""),AND($P874&lt;&gt;"",$Q874=""),AND($S874="",$T874&lt;&gt;""),AND($S874&lt;&gt;"",$T874=""),AND($V874="",$W874&lt;&gt;""),AND($V874&lt;&gt;"",$W874="")),"Há ano preenchido parcialmente: "&amp;TRIM(IF(AND($G874="",$H874&lt;&gt;""),"Ano 1 (falta valor unitário); ","")&amp;IF(AND($G874&lt;&gt;"",$H874=""),"Ano 1 (falta quantidade); ","")&amp;IF(AND($J874="",$K874&lt;&gt;""),"Ano 2 (falta valor unitário); ","")&amp;IF(AND($J874&lt;&gt;"",$K874=""),"Ano 2 (falta quantidade); ","")&amp;IF(AND($M874="",$N874&lt;&gt;""),"Ano 3 (falta valor unitário); ","")&amp;IF(AND($M874&lt;&gt;"",$N874=""),"Ano 3 (falta quantidade); ","")&amp;IF(AND($P874="",$Q874&lt;&gt;""),"Ano 4 (falta valor unitário); ","")&amp;IF(AND($P874&lt;&gt;"",$Q874=""),"Ano 4 (falta quantidade); ","")&amp;IF(AND($S874="",$T874&lt;&gt;""),"Ano 5 (falta valor unitário); ","")&amp;IF(AND($S874&lt;&gt;"",$T874=""),"Ano 5 (falta quantidade); ","")&amp;IF(AND($V874="",$W874&lt;&gt;""),"Ano 6 (falta valor unitário); ","")&amp;IF(AND($V874&lt;&gt;"",$W874=""),"Ano 6 (falta quantidade); ","")), IF(NOT(OR(AND($G874&lt;&gt;"",$H874&lt;&gt;""),AND($J874&lt;&gt;"",$K874&lt;&gt;""),AND($M874&lt;&gt;"",$N874&lt;&gt;""),AND($P874&lt;&gt;"",$Q874&lt;&gt;""),AND($S874&lt;&gt;"",$T874&lt;&gt;""),AND($V874&lt;&gt;"",$W874&lt;&gt;""))),"Informe pelo menos um ano completo com valor unitário e quantidade.",IF(AND($C874&lt;&gt;"",$E874&lt;&gt;"",LEFT(TRIM($C874),1)&lt;&gt;LEFT(TRIM($E874),1)),"Categoria e tipo estão incompatíveis.",IF(IF(OR($E874="",$F874=""),FALSE(),IFERROR(COUNTIF(INDIRECT("UNITS_"&amp;SUBSTITUTE(LEFT($E874,FIND(" ",$E874&amp;" ")-1),".","_")),$F874)=0,TRUE())),"Unidade incompatível com o tipo selecionado.",IF(OR(AND(ISNUMBER(SEARCH("comunic",LOWER($B874))),LEFT($E874,3)&lt;&gt;"4.4"),AND(ISNUMBER(SEARCH("monitor",LOWER($B874))),NOT(OR(LEFT($E874,3)="1.5",LEFT($E874,3)="2.5")))),"Revise a classificação do item conforme as regras de preenchimento.",IF(AND($B874&lt;&gt;"",OR(ISNUMBER(SEARCH("outro",LOWER($B874))),ISNUMBER(SEARCH("divers",LOWER($B874))),ISNUMBER(SEARCH("kit",LOWER($B874))),ISNUMBER(SEARCH("ferrament",LOWER($B874))),ISNUMBER(SEARCH("epi",LOWER($B874)))),NOT(OR($Z874&lt;&gt;"",$AA874&lt;&gt;""))),"Descrição muito genérica: detalhe melhor o item e registre o racional no memorial ou em anexo.",IF(AND($Y874=0,$B874&lt;&gt;"",OR($G874&lt;&gt;"",$H874&lt;&gt;"",$J874&lt;&gt;"",$K874&lt;&gt;"",$M874&lt;&gt;"",$N874&lt;&gt;"",$P874&lt;&gt;"",$Q874&lt;&gt;"",$S874&lt;&gt;"",$T874&lt;&gt;"",$V874&lt;&gt;"",$W874&lt;&gt;"")),"O item possui dados lançados, mas o total está zerado. Revise os valores informados.","")))))))))))))))</f>
        <v/>
      </c>
    </row>
    <row r="875" spans="1:35" ht="14.25" customHeight="1" x14ac:dyDescent="0.25">
      <c r="A875" s="57" t="str">
        <f t="shared" si="169"/>
        <v/>
      </c>
      <c r="B875" s="61"/>
      <c r="C875" s="61"/>
      <c r="D875" s="58"/>
      <c r="E875" s="61"/>
      <c r="F875" s="61"/>
      <c r="G875" s="272"/>
      <c r="H875" s="62"/>
      <c r="I875" s="273">
        <f t="shared" si="170"/>
        <v>0</v>
      </c>
      <c r="J875" s="272"/>
      <c r="K875" s="62"/>
      <c r="L875" s="270">
        <f t="shared" si="171"/>
        <v>0</v>
      </c>
      <c r="M875" s="272"/>
      <c r="N875" s="62"/>
      <c r="O875" s="270">
        <f t="shared" si="172"/>
        <v>0</v>
      </c>
      <c r="P875" s="272"/>
      <c r="Q875" s="62"/>
      <c r="R875" s="271">
        <f t="shared" si="173"/>
        <v>0</v>
      </c>
      <c r="S875" s="272"/>
      <c r="T875" s="62"/>
      <c r="U875" s="270">
        <f t="shared" si="174"/>
        <v>0</v>
      </c>
      <c r="V875" s="272"/>
      <c r="W875" s="62"/>
      <c r="X875" s="270">
        <f t="shared" si="175"/>
        <v>0</v>
      </c>
      <c r="Y875" s="270">
        <f t="shared" si="176"/>
        <v>0</v>
      </c>
      <c r="Z875" s="61"/>
      <c r="AA875" s="61"/>
      <c r="AB875" s="60" t="str">
        <f t="shared" si="177"/>
        <v/>
      </c>
      <c r="AC875" s="21" t="b">
        <f t="shared" si="178"/>
        <v>0</v>
      </c>
      <c r="AD875" s="21" t="b">
        <f t="shared" si="179"/>
        <v>0</v>
      </c>
      <c r="AE875" s="21" t="b">
        <f t="shared" si="180"/>
        <v>0</v>
      </c>
      <c r="AF875" s="21" t="b">
        <f ca="1">OR(AND($AC875,NOT($AD875)),AND($AC875,OR(AND($G875="",$H875&lt;&gt;""),AND($G875&lt;&gt;"",$H875=""),AND($J875="",$K875&lt;&gt;""),AND($J875&lt;&gt;"",$K875=""),AND($M875="",$N875&lt;&gt;""),AND($M875&lt;&gt;"",$N875=""),AND($P875="",$Q875&lt;&gt;""),AND($P875&lt;&gt;"",$Q875=""),AND($S875="",$T875&lt;&gt;""),AND($S875&lt;&gt;"",$T875=""),AND($V875="",$W875&lt;&gt;""),AND($V875&lt;&gt;"",$W875=""))),AND($C875&lt;&gt;"",$E875&lt;&gt;"",LEFT(TRIM($C875),1)&lt;&gt;LEFT(TRIM($E875),1)),IF(OR($E875="",$F875=""),FALSE(),IFERROR(COUNTIF(INDIRECT("UNITS_"&amp;SUBSTITUTE(LEFT($E875,FIND(" ",$E875&amp;" ")-1),".","_")),$F875)=0,TRUE())),AND($B875&lt;&gt;"",OR(ISNUMBER(SEARCH("outro",LOWER($B875))),ISNUMBER(SEARCH("divers",LOWER($B875))),ISNUMBER(SEARCH("etc",LOWER($B875))))),OR(AND(ISNUMBER(SEARCH("comunic",LOWER($B875))),LEFT($E875,3)&lt;&gt;"4.4"),AND(ISNUMBER(SEARCH("monitor",LOWER($B875))),NOT(OR(LEFT($E875,3)="1.5",LEFT($E875,3)="2.5")))),AND($B875&lt;&gt;"",OR(LEFT($C875,1)="1",LEFT($C875,1)="2"),$D875=""),AND($D875&lt;&gt;"",NOT(OR(LEFT($C875,1)="1",LEFT($C875,1)="2"))),AND($D875&lt;&gt;"",COUNTIF(' PROJETO'!$B$14:$B$16,$D875)=0),IF($D875="",FALSE(),IF(COUNTIF(' PROJETO'!$B$14:$B$16,$D875)=0,FALSE(),IFERROR(INDEX(' PROJETO'!$C$14:$C$16,MATCH($D875,' PROJETO'!$B$14:$B$16,0))&lt;&gt;"Sim",FALSE()))))</f>
        <v>0</v>
      </c>
      <c r="AG875" s="21" t="b">
        <f>AND($AC875,$Y875&gt;'CONFG.  LISTAS'!$F$4,$Z875="",$AA875="")</f>
        <v>0</v>
      </c>
      <c r="AH875" s="21" t="str">
        <f t="shared" si="181"/>
        <v/>
      </c>
      <c r="AI875" s="43" t="str">
        <f ca="1">IF(NOT($AC875),"",IF(OR($B875="",$C875="",$E875="",$F875=""),"Preencha descrição, categoria, tipo e unidade.",IF(AND($B875&lt;&gt;"",OR(LEFT($C875,1)="1",LEFT($C875,1)="2"),$D875=""),"Informe a prática de restauração para itens diretos.",IF(AND($D875&lt;&gt;"",NOT(OR(LEFT($C875,1)="1",LEFT($C875,1)="2"))),"Custos indiretos não devem pertencer a uma prática específica.",IF(AND($D875&lt;&gt;"",COUNTIF(' PROJETO'!$B$14:$B$16,$D875)=0),"Prática de restauração inválida ou não cadastrada.",IF(IF($D875="",FALSE(),IF(COUNTIF(' PROJETO'!$B$14:$B$16,$D875)=0,FALSE(),IFERROR(INDEX(' PROJETO'!$C$14:$C$16,MATCH($D875,' PROJETO'!$B$14:$B$16,0))&lt;&gt;"Sim",FALSE()))),"A prática informada no item não foi selecionada na aba Projeto.",IF(AND(MAX($I875,$L875,$O875,$R875,$U875,$X875)&gt;'CONFG.  LISTAS'!$F$4,NOT(OR($Z875&lt;&gt;"",$AA875&lt;&gt;""))),"Memorial de cálculo ou anexo obrigatório não informado para item acima do limite.",IF(OR(AND($G875&lt;&gt;"",$H875&lt;&gt;"",OR($G875&lt;=0,$H875&lt;=0)),AND($J875&lt;&gt;"",$K875&lt;&gt;"",OR($J875&lt;=0,$K875&lt;=0)),AND($M875&lt;&gt;"",$N875&lt;&gt;"",OR($M875&lt;=0,$N875&lt;=0)),AND($P875&lt;&gt;"",$Q875&lt;&gt;"",OR($P875&lt;=0,$Q875&lt;=0)),AND($S875&lt;&gt;"",$T875&lt;&gt;"",OR($S875&lt;=0,$T875&lt;=0)),AND($V875&lt;&gt;"",$W875&lt;&gt;"",OR($V875&lt;=0,$W875&lt;=0))),"Revise os valores informados: valor unitário e quantidade devem ser maiores que zero.",IF(OR(AND($G875="",$H875&lt;&gt;""),AND($G875&lt;&gt;"",$H875=""),AND($J875="",$K875&lt;&gt;""),AND($J875&lt;&gt;"",$K875=""),AND($M875="",$N875&lt;&gt;""),AND($M875&lt;&gt;"",$N875=""),AND($P875="",$Q875&lt;&gt;""),AND($P875&lt;&gt;"",$Q875=""),AND($S875="",$T875&lt;&gt;""),AND($S875&lt;&gt;"",$T875=""),AND($V875="",$W875&lt;&gt;""),AND($V875&lt;&gt;"",$W875="")),"Há ano preenchido parcialmente: "&amp;TRIM(IF(AND($G875="",$H875&lt;&gt;""),"Ano 1 (falta valor unitário); ","")&amp;IF(AND($G875&lt;&gt;"",$H875=""),"Ano 1 (falta quantidade); ","")&amp;IF(AND($J875="",$K875&lt;&gt;""),"Ano 2 (falta valor unitário); ","")&amp;IF(AND($J875&lt;&gt;"",$K875=""),"Ano 2 (falta quantidade); ","")&amp;IF(AND($M875="",$N875&lt;&gt;""),"Ano 3 (falta valor unitário); ","")&amp;IF(AND($M875&lt;&gt;"",$N875=""),"Ano 3 (falta quantidade); ","")&amp;IF(AND($P875="",$Q875&lt;&gt;""),"Ano 4 (falta valor unitário); ","")&amp;IF(AND($P875&lt;&gt;"",$Q875=""),"Ano 4 (falta quantidade); ","")&amp;IF(AND($S875="",$T875&lt;&gt;""),"Ano 5 (falta valor unitário); ","")&amp;IF(AND($S875&lt;&gt;"",$T875=""),"Ano 5 (falta quantidade); ","")&amp;IF(AND($V875="",$W875&lt;&gt;""),"Ano 6 (falta valor unitário); ","")&amp;IF(AND($V875&lt;&gt;"",$W875=""),"Ano 6 (falta quantidade); ","")), IF(NOT(OR(AND($G875&lt;&gt;"",$H875&lt;&gt;""),AND($J875&lt;&gt;"",$K875&lt;&gt;""),AND($M875&lt;&gt;"",$N875&lt;&gt;""),AND($P875&lt;&gt;"",$Q875&lt;&gt;""),AND($S875&lt;&gt;"",$T875&lt;&gt;""),AND($V875&lt;&gt;"",$W875&lt;&gt;""))),"Informe pelo menos um ano completo com valor unitário e quantidade.",IF(AND($C875&lt;&gt;"",$E875&lt;&gt;"",LEFT(TRIM($C875),1)&lt;&gt;LEFT(TRIM($E875),1)),"Categoria e tipo estão incompatíveis.",IF(IF(OR($E875="",$F875=""),FALSE(),IFERROR(COUNTIF(INDIRECT("UNITS_"&amp;SUBSTITUTE(LEFT($E875,FIND(" ",$E875&amp;" ")-1),".","_")),$F875)=0,TRUE())),"Unidade incompatível com o tipo selecionado.",IF(OR(AND(ISNUMBER(SEARCH("comunic",LOWER($B875))),LEFT($E875,3)&lt;&gt;"4.4"),AND(ISNUMBER(SEARCH("monitor",LOWER($B875))),NOT(OR(LEFT($E875,3)="1.5",LEFT($E875,3)="2.5")))),"Revise a classificação do item conforme as regras de preenchimento.",IF(AND($B875&lt;&gt;"",OR(ISNUMBER(SEARCH("outro",LOWER($B875))),ISNUMBER(SEARCH("divers",LOWER($B875))),ISNUMBER(SEARCH("kit",LOWER($B875))),ISNUMBER(SEARCH("ferrament",LOWER($B875))),ISNUMBER(SEARCH("epi",LOWER($B875)))),NOT(OR($Z875&lt;&gt;"",$AA875&lt;&gt;""))),"Descrição muito genérica: detalhe melhor o item e registre o racional no memorial ou em anexo.",IF(AND($Y875=0,$B875&lt;&gt;"",OR($G875&lt;&gt;"",$H875&lt;&gt;"",$J875&lt;&gt;"",$K875&lt;&gt;"",$M875&lt;&gt;"",$N875&lt;&gt;"",$P875&lt;&gt;"",$Q875&lt;&gt;"",$S875&lt;&gt;"",$T875&lt;&gt;"",$V875&lt;&gt;"",$W875&lt;&gt;"")),"O item possui dados lançados, mas o total está zerado. Revise os valores informados.","")))))))))))))))</f>
        <v/>
      </c>
    </row>
    <row r="876" spans="1:35" ht="14.25" customHeight="1" x14ac:dyDescent="0.25">
      <c r="A876" s="57" t="str">
        <f t="shared" si="169"/>
        <v/>
      </c>
      <c r="B876" s="58"/>
      <c r="C876" s="58"/>
      <c r="D876" s="58"/>
      <c r="E876" s="58"/>
      <c r="F876" s="58"/>
      <c r="G876" s="269"/>
      <c r="H876" s="59"/>
      <c r="I876" s="273">
        <f t="shared" si="170"/>
        <v>0</v>
      </c>
      <c r="J876" s="269"/>
      <c r="K876" s="59"/>
      <c r="L876" s="270">
        <f t="shared" si="171"/>
        <v>0</v>
      </c>
      <c r="M876" s="269"/>
      <c r="N876" s="59"/>
      <c r="O876" s="270">
        <f t="shared" si="172"/>
        <v>0</v>
      </c>
      <c r="P876" s="269"/>
      <c r="Q876" s="59"/>
      <c r="R876" s="271">
        <f t="shared" si="173"/>
        <v>0</v>
      </c>
      <c r="S876" s="269"/>
      <c r="T876" s="59"/>
      <c r="U876" s="270">
        <f t="shared" si="174"/>
        <v>0</v>
      </c>
      <c r="V876" s="269"/>
      <c r="W876" s="59"/>
      <c r="X876" s="270">
        <f t="shared" si="175"/>
        <v>0</v>
      </c>
      <c r="Y876" s="270">
        <f t="shared" si="176"/>
        <v>0</v>
      </c>
      <c r="Z876" s="58"/>
      <c r="AA876" s="58"/>
      <c r="AB876" s="60" t="str">
        <f t="shared" si="177"/>
        <v/>
      </c>
      <c r="AC876" s="21" t="b">
        <f t="shared" si="178"/>
        <v>0</v>
      </c>
      <c r="AD876" s="21" t="b">
        <f t="shared" si="179"/>
        <v>0</v>
      </c>
      <c r="AE876" s="21" t="b">
        <f t="shared" si="180"/>
        <v>0</v>
      </c>
      <c r="AF876" s="21" t="b">
        <f ca="1">OR(AND($AC876,NOT($AD876)),AND($AC876,OR(AND($G876="",$H876&lt;&gt;""),AND($G876&lt;&gt;"",$H876=""),AND($J876="",$K876&lt;&gt;""),AND($J876&lt;&gt;"",$K876=""),AND($M876="",$N876&lt;&gt;""),AND($M876&lt;&gt;"",$N876=""),AND($P876="",$Q876&lt;&gt;""),AND($P876&lt;&gt;"",$Q876=""),AND($S876="",$T876&lt;&gt;""),AND($S876&lt;&gt;"",$T876=""),AND($V876="",$W876&lt;&gt;""),AND($V876&lt;&gt;"",$W876=""))),AND($C876&lt;&gt;"",$E876&lt;&gt;"",LEFT(TRIM($C876),1)&lt;&gt;LEFT(TRIM($E876),1)),IF(OR($E876="",$F876=""),FALSE(),IFERROR(COUNTIF(INDIRECT("UNITS_"&amp;SUBSTITUTE(LEFT($E876,FIND(" ",$E876&amp;" ")-1),".","_")),$F876)=0,TRUE())),AND($B876&lt;&gt;"",OR(ISNUMBER(SEARCH("outro",LOWER($B876))),ISNUMBER(SEARCH("divers",LOWER($B876))),ISNUMBER(SEARCH("etc",LOWER($B876))))),OR(AND(ISNUMBER(SEARCH("comunic",LOWER($B876))),LEFT($E876,3)&lt;&gt;"4.4"),AND(ISNUMBER(SEARCH("monitor",LOWER($B876))),NOT(OR(LEFT($E876,3)="1.5",LEFT($E876,3)="2.5")))),AND($B876&lt;&gt;"",OR(LEFT($C876,1)="1",LEFT($C876,1)="2"),$D876=""),AND($D876&lt;&gt;"",NOT(OR(LEFT($C876,1)="1",LEFT($C876,1)="2"))),AND($D876&lt;&gt;"",COUNTIF(' PROJETO'!$B$14:$B$16,$D876)=0),IF($D876="",FALSE(),IF(COUNTIF(' PROJETO'!$B$14:$B$16,$D876)=0,FALSE(),IFERROR(INDEX(' PROJETO'!$C$14:$C$16,MATCH($D876,' PROJETO'!$B$14:$B$16,0))&lt;&gt;"Sim",FALSE()))))</f>
        <v>0</v>
      </c>
      <c r="AG876" s="21" t="b">
        <f>AND($AC876,$Y876&gt;'CONFG.  LISTAS'!$F$4,$Z876="",$AA876="")</f>
        <v>0</v>
      </c>
      <c r="AH876" s="21" t="str">
        <f t="shared" si="181"/>
        <v/>
      </c>
      <c r="AI876" s="43" t="str">
        <f ca="1">IF(NOT($AC876),"",IF(OR($B876="",$C876="",$E876="",$F876=""),"Preencha descrição, categoria, tipo e unidade.",IF(AND($B876&lt;&gt;"",OR(LEFT($C876,1)="1",LEFT($C876,1)="2"),$D876=""),"Informe a prática de restauração para itens diretos.",IF(AND($D876&lt;&gt;"",NOT(OR(LEFT($C876,1)="1",LEFT($C876,1)="2"))),"Custos indiretos não devem pertencer a uma prática específica.",IF(AND($D876&lt;&gt;"",COUNTIF(' PROJETO'!$B$14:$B$16,$D876)=0),"Prática de restauração inválida ou não cadastrada.",IF(IF($D876="",FALSE(),IF(COUNTIF(' PROJETO'!$B$14:$B$16,$D876)=0,FALSE(),IFERROR(INDEX(' PROJETO'!$C$14:$C$16,MATCH($D876,' PROJETO'!$B$14:$B$16,0))&lt;&gt;"Sim",FALSE()))),"A prática informada no item não foi selecionada na aba Projeto.",IF(AND(MAX($I876,$L876,$O876,$R876,$U876,$X876)&gt;'CONFG.  LISTAS'!$F$4,NOT(OR($Z876&lt;&gt;"",$AA876&lt;&gt;""))),"Memorial de cálculo ou anexo obrigatório não informado para item acima do limite.",IF(OR(AND($G876&lt;&gt;"",$H876&lt;&gt;"",OR($G876&lt;=0,$H876&lt;=0)),AND($J876&lt;&gt;"",$K876&lt;&gt;"",OR($J876&lt;=0,$K876&lt;=0)),AND($M876&lt;&gt;"",$N876&lt;&gt;"",OR($M876&lt;=0,$N876&lt;=0)),AND($P876&lt;&gt;"",$Q876&lt;&gt;"",OR($P876&lt;=0,$Q876&lt;=0)),AND($S876&lt;&gt;"",$T876&lt;&gt;"",OR($S876&lt;=0,$T876&lt;=0)),AND($V876&lt;&gt;"",$W876&lt;&gt;"",OR($V876&lt;=0,$W876&lt;=0))),"Revise os valores informados: valor unitário e quantidade devem ser maiores que zero.",IF(OR(AND($G876="",$H876&lt;&gt;""),AND($G876&lt;&gt;"",$H876=""),AND($J876="",$K876&lt;&gt;""),AND($J876&lt;&gt;"",$K876=""),AND($M876="",$N876&lt;&gt;""),AND($M876&lt;&gt;"",$N876=""),AND($P876="",$Q876&lt;&gt;""),AND($P876&lt;&gt;"",$Q876=""),AND($S876="",$T876&lt;&gt;""),AND($S876&lt;&gt;"",$T876=""),AND($V876="",$W876&lt;&gt;""),AND($V876&lt;&gt;"",$W876="")),"Há ano preenchido parcialmente: "&amp;TRIM(IF(AND($G876="",$H876&lt;&gt;""),"Ano 1 (falta valor unitário); ","")&amp;IF(AND($G876&lt;&gt;"",$H876=""),"Ano 1 (falta quantidade); ","")&amp;IF(AND($J876="",$K876&lt;&gt;""),"Ano 2 (falta valor unitário); ","")&amp;IF(AND($J876&lt;&gt;"",$K876=""),"Ano 2 (falta quantidade); ","")&amp;IF(AND($M876="",$N876&lt;&gt;""),"Ano 3 (falta valor unitário); ","")&amp;IF(AND($M876&lt;&gt;"",$N876=""),"Ano 3 (falta quantidade); ","")&amp;IF(AND($P876="",$Q876&lt;&gt;""),"Ano 4 (falta valor unitário); ","")&amp;IF(AND($P876&lt;&gt;"",$Q876=""),"Ano 4 (falta quantidade); ","")&amp;IF(AND($S876="",$T876&lt;&gt;""),"Ano 5 (falta valor unitário); ","")&amp;IF(AND($S876&lt;&gt;"",$T876=""),"Ano 5 (falta quantidade); ","")&amp;IF(AND($V876="",$W876&lt;&gt;""),"Ano 6 (falta valor unitário); ","")&amp;IF(AND($V876&lt;&gt;"",$W876=""),"Ano 6 (falta quantidade); ","")), IF(NOT(OR(AND($G876&lt;&gt;"",$H876&lt;&gt;""),AND($J876&lt;&gt;"",$K876&lt;&gt;""),AND($M876&lt;&gt;"",$N876&lt;&gt;""),AND($P876&lt;&gt;"",$Q876&lt;&gt;""),AND($S876&lt;&gt;"",$T876&lt;&gt;""),AND($V876&lt;&gt;"",$W876&lt;&gt;""))),"Informe pelo menos um ano completo com valor unitário e quantidade.",IF(AND($C876&lt;&gt;"",$E876&lt;&gt;"",LEFT(TRIM($C876),1)&lt;&gt;LEFT(TRIM($E876),1)),"Categoria e tipo estão incompatíveis.",IF(IF(OR($E876="",$F876=""),FALSE(),IFERROR(COUNTIF(INDIRECT("UNITS_"&amp;SUBSTITUTE(LEFT($E876,FIND(" ",$E876&amp;" ")-1),".","_")),$F876)=0,TRUE())),"Unidade incompatível com o tipo selecionado.",IF(OR(AND(ISNUMBER(SEARCH("comunic",LOWER($B876))),LEFT($E876,3)&lt;&gt;"4.4"),AND(ISNUMBER(SEARCH("monitor",LOWER($B876))),NOT(OR(LEFT($E876,3)="1.5",LEFT($E876,3)="2.5")))),"Revise a classificação do item conforme as regras de preenchimento.",IF(AND($B876&lt;&gt;"",OR(ISNUMBER(SEARCH("outro",LOWER($B876))),ISNUMBER(SEARCH("divers",LOWER($B876))),ISNUMBER(SEARCH("kit",LOWER($B876))),ISNUMBER(SEARCH("ferrament",LOWER($B876))),ISNUMBER(SEARCH("epi",LOWER($B876)))),NOT(OR($Z876&lt;&gt;"",$AA876&lt;&gt;""))),"Descrição muito genérica: detalhe melhor o item e registre o racional no memorial ou em anexo.",IF(AND($Y876=0,$B876&lt;&gt;"",OR($G876&lt;&gt;"",$H876&lt;&gt;"",$J876&lt;&gt;"",$K876&lt;&gt;"",$M876&lt;&gt;"",$N876&lt;&gt;"",$P876&lt;&gt;"",$Q876&lt;&gt;"",$S876&lt;&gt;"",$T876&lt;&gt;"",$V876&lt;&gt;"",$W876&lt;&gt;"")),"O item possui dados lançados, mas o total está zerado. Revise os valores informados.","")))))))))))))))</f>
        <v/>
      </c>
    </row>
    <row r="877" spans="1:35" ht="14.25" customHeight="1" x14ac:dyDescent="0.25">
      <c r="A877" s="57" t="str">
        <f t="shared" si="169"/>
        <v/>
      </c>
      <c r="B877" s="61"/>
      <c r="C877" s="61"/>
      <c r="D877" s="58"/>
      <c r="E877" s="61"/>
      <c r="F877" s="61"/>
      <c r="G877" s="272"/>
      <c r="H877" s="62"/>
      <c r="I877" s="273">
        <f t="shared" si="170"/>
        <v>0</v>
      </c>
      <c r="J877" s="272"/>
      <c r="K877" s="62"/>
      <c r="L877" s="270">
        <f t="shared" si="171"/>
        <v>0</v>
      </c>
      <c r="M877" s="272"/>
      <c r="N877" s="62"/>
      <c r="O877" s="270">
        <f t="shared" si="172"/>
        <v>0</v>
      </c>
      <c r="P877" s="272"/>
      <c r="Q877" s="62"/>
      <c r="R877" s="271">
        <f t="shared" si="173"/>
        <v>0</v>
      </c>
      <c r="S877" s="272"/>
      <c r="T877" s="62"/>
      <c r="U877" s="270">
        <f t="shared" si="174"/>
        <v>0</v>
      </c>
      <c r="V877" s="272"/>
      <c r="W877" s="62"/>
      <c r="X877" s="270">
        <f t="shared" si="175"/>
        <v>0</v>
      </c>
      <c r="Y877" s="270">
        <f t="shared" si="176"/>
        <v>0</v>
      </c>
      <c r="Z877" s="61"/>
      <c r="AA877" s="61"/>
      <c r="AB877" s="60" t="str">
        <f t="shared" si="177"/>
        <v/>
      </c>
      <c r="AC877" s="21" t="b">
        <f t="shared" si="178"/>
        <v>0</v>
      </c>
      <c r="AD877" s="21" t="b">
        <f t="shared" si="179"/>
        <v>0</v>
      </c>
      <c r="AE877" s="21" t="b">
        <f t="shared" si="180"/>
        <v>0</v>
      </c>
      <c r="AF877" s="21" t="b">
        <f ca="1">OR(AND($AC877,NOT($AD877)),AND($AC877,OR(AND($G877="",$H877&lt;&gt;""),AND($G877&lt;&gt;"",$H877=""),AND($J877="",$K877&lt;&gt;""),AND($J877&lt;&gt;"",$K877=""),AND($M877="",$N877&lt;&gt;""),AND($M877&lt;&gt;"",$N877=""),AND($P877="",$Q877&lt;&gt;""),AND($P877&lt;&gt;"",$Q877=""),AND($S877="",$T877&lt;&gt;""),AND($S877&lt;&gt;"",$T877=""),AND($V877="",$W877&lt;&gt;""),AND($V877&lt;&gt;"",$W877=""))),AND($C877&lt;&gt;"",$E877&lt;&gt;"",LEFT(TRIM($C877),1)&lt;&gt;LEFT(TRIM($E877),1)),IF(OR($E877="",$F877=""),FALSE(),IFERROR(COUNTIF(INDIRECT("UNITS_"&amp;SUBSTITUTE(LEFT($E877,FIND(" ",$E877&amp;" ")-1),".","_")),$F877)=0,TRUE())),AND($B877&lt;&gt;"",OR(ISNUMBER(SEARCH("outro",LOWER($B877))),ISNUMBER(SEARCH("divers",LOWER($B877))),ISNUMBER(SEARCH("etc",LOWER($B877))))),OR(AND(ISNUMBER(SEARCH("comunic",LOWER($B877))),LEFT($E877,3)&lt;&gt;"4.4"),AND(ISNUMBER(SEARCH("monitor",LOWER($B877))),NOT(OR(LEFT($E877,3)="1.5",LEFT($E877,3)="2.5")))),AND($B877&lt;&gt;"",OR(LEFT($C877,1)="1",LEFT($C877,1)="2"),$D877=""),AND($D877&lt;&gt;"",NOT(OR(LEFT($C877,1)="1",LEFT($C877,1)="2"))),AND($D877&lt;&gt;"",COUNTIF(' PROJETO'!$B$14:$B$16,$D877)=0),IF($D877="",FALSE(),IF(COUNTIF(' PROJETO'!$B$14:$B$16,$D877)=0,FALSE(),IFERROR(INDEX(' PROJETO'!$C$14:$C$16,MATCH($D877,' PROJETO'!$B$14:$B$16,0))&lt;&gt;"Sim",FALSE()))))</f>
        <v>0</v>
      </c>
      <c r="AG877" s="21" t="b">
        <f>AND($AC877,$Y877&gt;'CONFG.  LISTAS'!$F$4,$Z877="",$AA877="")</f>
        <v>0</v>
      </c>
      <c r="AH877" s="21" t="str">
        <f t="shared" si="181"/>
        <v/>
      </c>
      <c r="AI877" s="43" t="str">
        <f ca="1">IF(NOT($AC877),"",IF(OR($B877="",$C877="",$E877="",$F877=""),"Preencha descrição, categoria, tipo e unidade.",IF(AND($B877&lt;&gt;"",OR(LEFT($C877,1)="1",LEFT($C877,1)="2"),$D877=""),"Informe a prática de restauração para itens diretos.",IF(AND($D877&lt;&gt;"",NOT(OR(LEFT($C877,1)="1",LEFT($C877,1)="2"))),"Custos indiretos não devem pertencer a uma prática específica.",IF(AND($D877&lt;&gt;"",COUNTIF(' PROJETO'!$B$14:$B$16,$D877)=0),"Prática de restauração inválida ou não cadastrada.",IF(IF($D877="",FALSE(),IF(COUNTIF(' PROJETO'!$B$14:$B$16,$D877)=0,FALSE(),IFERROR(INDEX(' PROJETO'!$C$14:$C$16,MATCH($D877,' PROJETO'!$B$14:$B$16,0))&lt;&gt;"Sim",FALSE()))),"A prática informada no item não foi selecionada na aba Projeto.",IF(AND(MAX($I877,$L877,$O877,$R877,$U877,$X877)&gt;'CONFG.  LISTAS'!$F$4,NOT(OR($Z877&lt;&gt;"",$AA877&lt;&gt;""))),"Memorial de cálculo ou anexo obrigatório não informado para item acima do limite.",IF(OR(AND($G877&lt;&gt;"",$H877&lt;&gt;"",OR($G877&lt;=0,$H877&lt;=0)),AND($J877&lt;&gt;"",$K877&lt;&gt;"",OR($J877&lt;=0,$K877&lt;=0)),AND($M877&lt;&gt;"",$N877&lt;&gt;"",OR($M877&lt;=0,$N877&lt;=0)),AND($P877&lt;&gt;"",$Q877&lt;&gt;"",OR($P877&lt;=0,$Q877&lt;=0)),AND($S877&lt;&gt;"",$T877&lt;&gt;"",OR($S877&lt;=0,$T877&lt;=0)),AND($V877&lt;&gt;"",$W877&lt;&gt;"",OR($V877&lt;=0,$W877&lt;=0))),"Revise os valores informados: valor unitário e quantidade devem ser maiores que zero.",IF(OR(AND($G877="",$H877&lt;&gt;""),AND($G877&lt;&gt;"",$H877=""),AND($J877="",$K877&lt;&gt;""),AND($J877&lt;&gt;"",$K877=""),AND($M877="",$N877&lt;&gt;""),AND($M877&lt;&gt;"",$N877=""),AND($P877="",$Q877&lt;&gt;""),AND($P877&lt;&gt;"",$Q877=""),AND($S877="",$T877&lt;&gt;""),AND($S877&lt;&gt;"",$T877=""),AND($V877="",$W877&lt;&gt;""),AND($V877&lt;&gt;"",$W877="")),"Há ano preenchido parcialmente: "&amp;TRIM(IF(AND($G877="",$H877&lt;&gt;""),"Ano 1 (falta valor unitário); ","")&amp;IF(AND($G877&lt;&gt;"",$H877=""),"Ano 1 (falta quantidade); ","")&amp;IF(AND($J877="",$K877&lt;&gt;""),"Ano 2 (falta valor unitário); ","")&amp;IF(AND($J877&lt;&gt;"",$K877=""),"Ano 2 (falta quantidade); ","")&amp;IF(AND($M877="",$N877&lt;&gt;""),"Ano 3 (falta valor unitário); ","")&amp;IF(AND($M877&lt;&gt;"",$N877=""),"Ano 3 (falta quantidade); ","")&amp;IF(AND($P877="",$Q877&lt;&gt;""),"Ano 4 (falta valor unitário); ","")&amp;IF(AND($P877&lt;&gt;"",$Q877=""),"Ano 4 (falta quantidade); ","")&amp;IF(AND($S877="",$T877&lt;&gt;""),"Ano 5 (falta valor unitário); ","")&amp;IF(AND($S877&lt;&gt;"",$T877=""),"Ano 5 (falta quantidade); ","")&amp;IF(AND($V877="",$W877&lt;&gt;""),"Ano 6 (falta valor unitário); ","")&amp;IF(AND($V877&lt;&gt;"",$W877=""),"Ano 6 (falta quantidade); ","")), IF(NOT(OR(AND($G877&lt;&gt;"",$H877&lt;&gt;""),AND($J877&lt;&gt;"",$K877&lt;&gt;""),AND($M877&lt;&gt;"",$N877&lt;&gt;""),AND($P877&lt;&gt;"",$Q877&lt;&gt;""),AND($S877&lt;&gt;"",$T877&lt;&gt;""),AND($V877&lt;&gt;"",$W877&lt;&gt;""))),"Informe pelo menos um ano completo com valor unitário e quantidade.",IF(AND($C877&lt;&gt;"",$E877&lt;&gt;"",LEFT(TRIM($C877),1)&lt;&gt;LEFT(TRIM($E877),1)),"Categoria e tipo estão incompatíveis.",IF(IF(OR($E877="",$F877=""),FALSE(),IFERROR(COUNTIF(INDIRECT("UNITS_"&amp;SUBSTITUTE(LEFT($E877,FIND(" ",$E877&amp;" ")-1),".","_")),$F877)=0,TRUE())),"Unidade incompatível com o tipo selecionado.",IF(OR(AND(ISNUMBER(SEARCH("comunic",LOWER($B877))),LEFT($E877,3)&lt;&gt;"4.4"),AND(ISNUMBER(SEARCH("monitor",LOWER($B877))),NOT(OR(LEFT($E877,3)="1.5",LEFT($E877,3)="2.5")))),"Revise a classificação do item conforme as regras de preenchimento.",IF(AND($B877&lt;&gt;"",OR(ISNUMBER(SEARCH("outro",LOWER($B877))),ISNUMBER(SEARCH("divers",LOWER($B877))),ISNUMBER(SEARCH("kit",LOWER($B877))),ISNUMBER(SEARCH("ferrament",LOWER($B877))),ISNUMBER(SEARCH("epi",LOWER($B877)))),NOT(OR($Z877&lt;&gt;"",$AA877&lt;&gt;""))),"Descrição muito genérica: detalhe melhor o item e registre o racional no memorial ou em anexo.",IF(AND($Y877=0,$B877&lt;&gt;"",OR($G877&lt;&gt;"",$H877&lt;&gt;"",$J877&lt;&gt;"",$K877&lt;&gt;"",$M877&lt;&gt;"",$N877&lt;&gt;"",$P877&lt;&gt;"",$Q877&lt;&gt;"",$S877&lt;&gt;"",$T877&lt;&gt;"",$V877&lt;&gt;"",$W877&lt;&gt;"")),"O item possui dados lançados, mas o total está zerado. Revise os valores informados.","")))))))))))))))</f>
        <v/>
      </c>
    </row>
    <row r="878" spans="1:35" ht="14.25" customHeight="1" x14ac:dyDescent="0.25">
      <c r="A878" s="57" t="str">
        <f t="shared" si="169"/>
        <v/>
      </c>
      <c r="B878" s="58"/>
      <c r="C878" s="58"/>
      <c r="D878" s="58"/>
      <c r="E878" s="58"/>
      <c r="F878" s="58"/>
      <c r="G878" s="269"/>
      <c r="H878" s="59"/>
      <c r="I878" s="273">
        <f t="shared" si="170"/>
        <v>0</v>
      </c>
      <c r="J878" s="269"/>
      <c r="K878" s="59"/>
      <c r="L878" s="270">
        <f t="shared" si="171"/>
        <v>0</v>
      </c>
      <c r="M878" s="269"/>
      <c r="N878" s="59"/>
      <c r="O878" s="270">
        <f t="shared" si="172"/>
        <v>0</v>
      </c>
      <c r="P878" s="269"/>
      <c r="Q878" s="59"/>
      <c r="R878" s="271">
        <f t="shared" si="173"/>
        <v>0</v>
      </c>
      <c r="S878" s="269"/>
      <c r="T878" s="59"/>
      <c r="U878" s="270">
        <f t="shared" si="174"/>
        <v>0</v>
      </c>
      <c r="V878" s="269"/>
      <c r="W878" s="59"/>
      <c r="X878" s="270">
        <f t="shared" si="175"/>
        <v>0</v>
      </c>
      <c r="Y878" s="270">
        <f t="shared" si="176"/>
        <v>0</v>
      </c>
      <c r="Z878" s="58"/>
      <c r="AA878" s="58"/>
      <c r="AB878" s="60" t="str">
        <f t="shared" si="177"/>
        <v/>
      </c>
      <c r="AC878" s="21" t="b">
        <f t="shared" si="178"/>
        <v>0</v>
      </c>
      <c r="AD878" s="21" t="b">
        <f t="shared" si="179"/>
        <v>0</v>
      </c>
      <c r="AE878" s="21" t="b">
        <f t="shared" si="180"/>
        <v>0</v>
      </c>
      <c r="AF878" s="21" t="b">
        <f ca="1">OR(AND($AC878,NOT($AD878)),AND($AC878,OR(AND($G878="",$H878&lt;&gt;""),AND($G878&lt;&gt;"",$H878=""),AND($J878="",$K878&lt;&gt;""),AND($J878&lt;&gt;"",$K878=""),AND($M878="",$N878&lt;&gt;""),AND($M878&lt;&gt;"",$N878=""),AND($P878="",$Q878&lt;&gt;""),AND($P878&lt;&gt;"",$Q878=""),AND($S878="",$T878&lt;&gt;""),AND($S878&lt;&gt;"",$T878=""),AND($V878="",$W878&lt;&gt;""),AND($V878&lt;&gt;"",$W878=""))),AND($C878&lt;&gt;"",$E878&lt;&gt;"",LEFT(TRIM($C878),1)&lt;&gt;LEFT(TRIM($E878),1)),IF(OR($E878="",$F878=""),FALSE(),IFERROR(COUNTIF(INDIRECT("UNITS_"&amp;SUBSTITUTE(LEFT($E878,FIND(" ",$E878&amp;" ")-1),".","_")),$F878)=0,TRUE())),AND($B878&lt;&gt;"",OR(ISNUMBER(SEARCH("outro",LOWER($B878))),ISNUMBER(SEARCH("divers",LOWER($B878))),ISNUMBER(SEARCH("etc",LOWER($B878))))),OR(AND(ISNUMBER(SEARCH("comunic",LOWER($B878))),LEFT($E878,3)&lt;&gt;"4.4"),AND(ISNUMBER(SEARCH("monitor",LOWER($B878))),NOT(OR(LEFT($E878,3)="1.5",LEFT($E878,3)="2.5")))),AND($B878&lt;&gt;"",OR(LEFT($C878,1)="1",LEFT($C878,1)="2"),$D878=""),AND($D878&lt;&gt;"",NOT(OR(LEFT($C878,1)="1",LEFT($C878,1)="2"))),AND($D878&lt;&gt;"",COUNTIF(' PROJETO'!$B$14:$B$16,$D878)=0),IF($D878="",FALSE(),IF(COUNTIF(' PROJETO'!$B$14:$B$16,$D878)=0,FALSE(),IFERROR(INDEX(' PROJETO'!$C$14:$C$16,MATCH($D878,' PROJETO'!$B$14:$B$16,0))&lt;&gt;"Sim",FALSE()))))</f>
        <v>0</v>
      </c>
      <c r="AG878" s="21" t="b">
        <f>AND($AC878,$Y878&gt;'CONFG.  LISTAS'!$F$4,$Z878="",$AA878="")</f>
        <v>0</v>
      </c>
      <c r="AH878" s="21" t="str">
        <f t="shared" si="181"/>
        <v/>
      </c>
      <c r="AI878" s="43" t="str">
        <f ca="1">IF(NOT($AC878),"",IF(OR($B878="",$C878="",$E878="",$F878=""),"Preencha descrição, categoria, tipo e unidade.",IF(AND($B878&lt;&gt;"",OR(LEFT($C878,1)="1",LEFT($C878,1)="2"),$D878=""),"Informe a prática de restauração para itens diretos.",IF(AND($D878&lt;&gt;"",NOT(OR(LEFT($C878,1)="1",LEFT($C878,1)="2"))),"Custos indiretos não devem pertencer a uma prática específica.",IF(AND($D878&lt;&gt;"",COUNTIF(' PROJETO'!$B$14:$B$16,$D878)=0),"Prática de restauração inválida ou não cadastrada.",IF(IF($D878="",FALSE(),IF(COUNTIF(' PROJETO'!$B$14:$B$16,$D878)=0,FALSE(),IFERROR(INDEX(' PROJETO'!$C$14:$C$16,MATCH($D878,' PROJETO'!$B$14:$B$16,0))&lt;&gt;"Sim",FALSE()))),"A prática informada no item não foi selecionada na aba Projeto.",IF(AND(MAX($I878,$L878,$O878,$R878,$U878,$X878)&gt;'CONFG.  LISTAS'!$F$4,NOT(OR($Z878&lt;&gt;"",$AA878&lt;&gt;""))),"Memorial de cálculo ou anexo obrigatório não informado para item acima do limite.",IF(OR(AND($G878&lt;&gt;"",$H878&lt;&gt;"",OR($G878&lt;=0,$H878&lt;=0)),AND($J878&lt;&gt;"",$K878&lt;&gt;"",OR($J878&lt;=0,$K878&lt;=0)),AND($M878&lt;&gt;"",$N878&lt;&gt;"",OR($M878&lt;=0,$N878&lt;=0)),AND($P878&lt;&gt;"",$Q878&lt;&gt;"",OR($P878&lt;=0,$Q878&lt;=0)),AND($S878&lt;&gt;"",$T878&lt;&gt;"",OR($S878&lt;=0,$T878&lt;=0)),AND($V878&lt;&gt;"",$W878&lt;&gt;"",OR($V878&lt;=0,$W878&lt;=0))),"Revise os valores informados: valor unitário e quantidade devem ser maiores que zero.",IF(OR(AND($G878="",$H878&lt;&gt;""),AND($G878&lt;&gt;"",$H878=""),AND($J878="",$K878&lt;&gt;""),AND($J878&lt;&gt;"",$K878=""),AND($M878="",$N878&lt;&gt;""),AND($M878&lt;&gt;"",$N878=""),AND($P878="",$Q878&lt;&gt;""),AND($P878&lt;&gt;"",$Q878=""),AND($S878="",$T878&lt;&gt;""),AND($S878&lt;&gt;"",$T878=""),AND($V878="",$W878&lt;&gt;""),AND($V878&lt;&gt;"",$W878="")),"Há ano preenchido parcialmente: "&amp;TRIM(IF(AND($G878="",$H878&lt;&gt;""),"Ano 1 (falta valor unitário); ","")&amp;IF(AND($G878&lt;&gt;"",$H878=""),"Ano 1 (falta quantidade); ","")&amp;IF(AND($J878="",$K878&lt;&gt;""),"Ano 2 (falta valor unitário); ","")&amp;IF(AND($J878&lt;&gt;"",$K878=""),"Ano 2 (falta quantidade); ","")&amp;IF(AND($M878="",$N878&lt;&gt;""),"Ano 3 (falta valor unitário); ","")&amp;IF(AND($M878&lt;&gt;"",$N878=""),"Ano 3 (falta quantidade); ","")&amp;IF(AND($P878="",$Q878&lt;&gt;""),"Ano 4 (falta valor unitário); ","")&amp;IF(AND($P878&lt;&gt;"",$Q878=""),"Ano 4 (falta quantidade); ","")&amp;IF(AND($S878="",$T878&lt;&gt;""),"Ano 5 (falta valor unitário); ","")&amp;IF(AND($S878&lt;&gt;"",$T878=""),"Ano 5 (falta quantidade); ","")&amp;IF(AND($V878="",$W878&lt;&gt;""),"Ano 6 (falta valor unitário); ","")&amp;IF(AND($V878&lt;&gt;"",$W878=""),"Ano 6 (falta quantidade); ","")), IF(NOT(OR(AND($G878&lt;&gt;"",$H878&lt;&gt;""),AND($J878&lt;&gt;"",$K878&lt;&gt;""),AND($M878&lt;&gt;"",$N878&lt;&gt;""),AND($P878&lt;&gt;"",$Q878&lt;&gt;""),AND($S878&lt;&gt;"",$T878&lt;&gt;""),AND($V878&lt;&gt;"",$W878&lt;&gt;""))),"Informe pelo menos um ano completo com valor unitário e quantidade.",IF(AND($C878&lt;&gt;"",$E878&lt;&gt;"",LEFT(TRIM($C878),1)&lt;&gt;LEFT(TRIM($E878),1)),"Categoria e tipo estão incompatíveis.",IF(IF(OR($E878="",$F878=""),FALSE(),IFERROR(COUNTIF(INDIRECT("UNITS_"&amp;SUBSTITUTE(LEFT($E878,FIND(" ",$E878&amp;" ")-1),".","_")),$F878)=0,TRUE())),"Unidade incompatível com o tipo selecionado.",IF(OR(AND(ISNUMBER(SEARCH("comunic",LOWER($B878))),LEFT($E878,3)&lt;&gt;"4.4"),AND(ISNUMBER(SEARCH("monitor",LOWER($B878))),NOT(OR(LEFT($E878,3)="1.5",LEFT($E878,3)="2.5")))),"Revise a classificação do item conforme as regras de preenchimento.",IF(AND($B878&lt;&gt;"",OR(ISNUMBER(SEARCH("outro",LOWER($B878))),ISNUMBER(SEARCH("divers",LOWER($B878))),ISNUMBER(SEARCH("kit",LOWER($B878))),ISNUMBER(SEARCH("ferrament",LOWER($B878))),ISNUMBER(SEARCH("epi",LOWER($B878)))),NOT(OR($Z878&lt;&gt;"",$AA878&lt;&gt;""))),"Descrição muito genérica: detalhe melhor o item e registre o racional no memorial ou em anexo.",IF(AND($Y878=0,$B878&lt;&gt;"",OR($G878&lt;&gt;"",$H878&lt;&gt;"",$J878&lt;&gt;"",$K878&lt;&gt;"",$M878&lt;&gt;"",$N878&lt;&gt;"",$P878&lt;&gt;"",$Q878&lt;&gt;"",$S878&lt;&gt;"",$T878&lt;&gt;"",$V878&lt;&gt;"",$W878&lt;&gt;"")),"O item possui dados lançados, mas o total está zerado. Revise os valores informados.","")))))))))))))))</f>
        <v/>
      </c>
    </row>
    <row r="879" spans="1:35" ht="14.25" customHeight="1" x14ac:dyDescent="0.25">
      <c r="A879" s="57" t="str">
        <f t="shared" si="169"/>
        <v/>
      </c>
      <c r="B879" s="61"/>
      <c r="C879" s="61"/>
      <c r="D879" s="58"/>
      <c r="E879" s="61"/>
      <c r="F879" s="61"/>
      <c r="G879" s="272"/>
      <c r="H879" s="62"/>
      <c r="I879" s="273">
        <f t="shared" si="170"/>
        <v>0</v>
      </c>
      <c r="J879" s="272"/>
      <c r="K879" s="62"/>
      <c r="L879" s="270">
        <f t="shared" si="171"/>
        <v>0</v>
      </c>
      <c r="M879" s="272"/>
      <c r="N879" s="62"/>
      <c r="O879" s="270">
        <f t="shared" si="172"/>
        <v>0</v>
      </c>
      <c r="P879" s="272"/>
      <c r="Q879" s="62"/>
      <c r="R879" s="271">
        <f t="shared" si="173"/>
        <v>0</v>
      </c>
      <c r="S879" s="272"/>
      <c r="T879" s="62"/>
      <c r="U879" s="270">
        <f t="shared" si="174"/>
        <v>0</v>
      </c>
      <c r="V879" s="272"/>
      <c r="W879" s="62"/>
      <c r="X879" s="270">
        <f t="shared" si="175"/>
        <v>0</v>
      </c>
      <c r="Y879" s="270">
        <f t="shared" si="176"/>
        <v>0</v>
      </c>
      <c r="Z879" s="61"/>
      <c r="AA879" s="61"/>
      <c r="AB879" s="60" t="str">
        <f t="shared" si="177"/>
        <v/>
      </c>
      <c r="AC879" s="21" t="b">
        <f t="shared" si="178"/>
        <v>0</v>
      </c>
      <c r="AD879" s="21" t="b">
        <f t="shared" si="179"/>
        <v>0</v>
      </c>
      <c r="AE879" s="21" t="b">
        <f t="shared" si="180"/>
        <v>0</v>
      </c>
      <c r="AF879" s="21" t="b">
        <f ca="1">OR(AND($AC879,NOT($AD879)),AND($AC879,OR(AND($G879="",$H879&lt;&gt;""),AND($G879&lt;&gt;"",$H879=""),AND($J879="",$K879&lt;&gt;""),AND($J879&lt;&gt;"",$K879=""),AND($M879="",$N879&lt;&gt;""),AND($M879&lt;&gt;"",$N879=""),AND($P879="",$Q879&lt;&gt;""),AND($P879&lt;&gt;"",$Q879=""),AND($S879="",$T879&lt;&gt;""),AND($S879&lt;&gt;"",$T879=""),AND($V879="",$W879&lt;&gt;""),AND($V879&lt;&gt;"",$W879=""))),AND($C879&lt;&gt;"",$E879&lt;&gt;"",LEFT(TRIM($C879),1)&lt;&gt;LEFT(TRIM($E879),1)),IF(OR($E879="",$F879=""),FALSE(),IFERROR(COUNTIF(INDIRECT("UNITS_"&amp;SUBSTITUTE(LEFT($E879,FIND(" ",$E879&amp;" ")-1),".","_")),$F879)=0,TRUE())),AND($B879&lt;&gt;"",OR(ISNUMBER(SEARCH("outro",LOWER($B879))),ISNUMBER(SEARCH("divers",LOWER($B879))),ISNUMBER(SEARCH("etc",LOWER($B879))))),OR(AND(ISNUMBER(SEARCH("comunic",LOWER($B879))),LEFT($E879,3)&lt;&gt;"4.4"),AND(ISNUMBER(SEARCH("monitor",LOWER($B879))),NOT(OR(LEFT($E879,3)="1.5",LEFT($E879,3)="2.5")))),AND($B879&lt;&gt;"",OR(LEFT($C879,1)="1",LEFT($C879,1)="2"),$D879=""),AND($D879&lt;&gt;"",NOT(OR(LEFT($C879,1)="1",LEFT($C879,1)="2"))),AND($D879&lt;&gt;"",COUNTIF(' PROJETO'!$B$14:$B$16,$D879)=0),IF($D879="",FALSE(),IF(COUNTIF(' PROJETO'!$B$14:$B$16,$D879)=0,FALSE(),IFERROR(INDEX(' PROJETO'!$C$14:$C$16,MATCH($D879,' PROJETO'!$B$14:$B$16,0))&lt;&gt;"Sim",FALSE()))))</f>
        <v>0</v>
      </c>
      <c r="AG879" s="21" t="b">
        <f>AND($AC879,$Y879&gt;'CONFG.  LISTAS'!$F$4,$Z879="",$AA879="")</f>
        <v>0</v>
      </c>
      <c r="AH879" s="21" t="str">
        <f t="shared" si="181"/>
        <v/>
      </c>
      <c r="AI879" s="43" t="str">
        <f ca="1">IF(NOT($AC879),"",IF(OR($B879="",$C879="",$E879="",$F879=""),"Preencha descrição, categoria, tipo e unidade.",IF(AND($B879&lt;&gt;"",OR(LEFT($C879,1)="1",LEFT($C879,1)="2"),$D879=""),"Informe a prática de restauração para itens diretos.",IF(AND($D879&lt;&gt;"",NOT(OR(LEFT($C879,1)="1",LEFT($C879,1)="2"))),"Custos indiretos não devem pertencer a uma prática específica.",IF(AND($D879&lt;&gt;"",COUNTIF(' PROJETO'!$B$14:$B$16,$D879)=0),"Prática de restauração inválida ou não cadastrada.",IF(IF($D879="",FALSE(),IF(COUNTIF(' PROJETO'!$B$14:$B$16,$D879)=0,FALSE(),IFERROR(INDEX(' PROJETO'!$C$14:$C$16,MATCH($D879,' PROJETO'!$B$14:$B$16,0))&lt;&gt;"Sim",FALSE()))),"A prática informada no item não foi selecionada na aba Projeto.",IF(AND(MAX($I879,$L879,$O879,$R879,$U879,$X879)&gt;'CONFG.  LISTAS'!$F$4,NOT(OR($Z879&lt;&gt;"",$AA879&lt;&gt;""))),"Memorial de cálculo ou anexo obrigatório não informado para item acima do limite.",IF(OR(AND($G879&lt;&gt;"",$H879&lt;&gt;"",OR($G879&lt;=0,$H879&lt;=0)),AND($J879&lt;&gt;"",$K879&lt;&gt;"",OR($J879&lt;=0,$K879&lt;=0)),AND($M879&lt;&gt;"",$N879&lt;&gt;"",OR($M879&lt;=0,$N879&lt;=0)),AND($P879&lt;&gt;"",$Q879&lt;&gt;"",OR($P879&lt;=0,$Q879&lt;=0)),AND($S879&lt;&gt;"",$T879&lt;&gt;"",OR($S879&lt;=0,$T879&lt;=0)),AND($V879&lt;&gt;"",$W879&lt;&gt;"",OR($V879&lt;=0,$W879&lt;=0))),"Revise os valores informados: valor unitário e quantidade devem ser maiores que zero.",IF(OR(AND($G879="",$H879&lt;&gt;""),AND($G879&lt;&gt;"",$H879=""),AND($J879="",$K879&lt;&gt;""),AND($J879&lt;&gt;"",$K879=""),AND($M879="",$N879&lt;&gt;""),AND($M879&lt;&gt;"",$N879=""),AND($P879="",$Q879&lt;&gt;""),AND($P879&lt;&gt;"",$Q879=""),AND($S879="",$T879&lt;&gt;""),AND($S879&lt;&gt;"",$T879=""),AND($V879="",$W879&lt;&gt;""),AND($V879&lt;&gt;"",$W879="")),"Há ano preenchido parcialmente: "&amp;TRIM(IF(AND($G879="",$H879&lt;&gt;""),"Ano 1 (falta valor unitário); ","")&amp;IF(AND($G879&lt;&gt;"",$H879=""),"Ano 1 (falta quantidade); ","")&amp;IF(AND($J879="",$K879&lt;&gt;""),"Ano 2 (falta valor unitário); ","")&amp;IF(AND($J879&lt;&gt;"",$K879=""),"Ano 2 (falta quantidade); ","")&amp;IF(AND($M879="",$N879&lt;&gt;""),"Ano 3 (falta valor unitário); ","")&amp;IF(AND($M879&lt;&gt;"",$N879=""),"Ano 3 (falta quantidade); ","")&amp;IF(AND($P879="",$Q879&lt;&gt;""),"Ano 4 (falta valor unitário); ","")&amp;IF(AND($P879&lt;&gt;"",$Q879=""),"Ano 4 (falta quantidade); ","")&amp;IF(AND($S879="",$T879&lt;&gt;""),"Ano 5 (falta valor unitário); ","")&amp;IF(AND($S879&lt;&gt;"",$T879=""),"Ano 5 (falta quantidade); ","")&amp;IF(AND($V879="",$W879&lt;&gt;""),"Ano 6 (falta valor unitário); ","")&amp;IF(AND($V879&lt;&gt;"",$W879=""),"Ano 6 (falta quantidade); ","")), IF(NOT(OR(AND($G879&lt;&gt;"",$H879&lt;&gt;""),AND($J879&lt;&gt;"",$K879&lt;&gt;""),AND($M879&lt;&gt;"",$N879&lt;&gt;""),AND($P879&lt;&gt;"",$Q879&lt;&gt;""),AND($S879&lt;&gt;"",$T879&lt;&gt;""),AND($V879&lt;&gt;"",$W879&lt;&gt;""))),"Informe pelo menos um ano completo com valor unitário e quantidade.",IF(AND($C879&lt;&gt;"",$E879&lt;&gt;"",LEFT(TRIM($C879),1)&lt;&gt;LEFT(TRIM($E879),1)),"Categoria e tipo estão incompatíveis.",IF(IF(OR($E879="",$F879=""),FALSE(),IFERROR(COUNTIF(INDIRECT("UNITS_"&amp;SUBSTITUTE(LEFT($E879,FIND(" ",$E879&amp;" ")-1),".","_")),$F879)=0,TRUE())),"Unidade incompatível com o tipo selecionado.",IF(OR(AND(ISNUMBER(SEARCH("comunic",LOWER($B879))),LEFT($E879,3)&lt;&gt;"4.4"),AND(ISNUMBER(SEARCH("monitor",LOWER($B879))),NOT(OR(LEFT($E879,3)="1.5",LEFT($E879,3)="2.5")))),"Revise a classificação do item conforme as regras de preenchimento.",IF(AND($B879&lt;&gt;"",OR(ISNUMBER(SEARCH("outro",LOWER($B879))),ISNUMBER(SEARCH("divers",LOWER($B879))),ISNUMBER(SEARCH("kit",LOWER($B879))),ISNUMBER(SEARCH("ferrament",LOWER($B879))),ISNUMBER(SEARCH("epi",LOWER($B879)))),NOT(OR($Z879&lt;&gt;"",$AA879&lt;&gt;""))),"Descrição muito genérica: detalhe melhor o item e registre o racional no memorial ou em anexo.",IF(AND($Y879=0,$B879&lt;&gt;"",OR($G879&lt;&gt;"",$H879&lt;&gt;"",$J879&lt;&gt;"",$K879&lt;&gt;"",$M879&lt;&gt;"",$N879&lt;&gt;"",$P879&lt;&gt;"",$Q879&lt;&gt;"",$S879&lt;&gt;"",$T879&lt;&gt;"",$V879&lt;&gt;"",$W879&lt;&gt;"")),"O item possui dados lançados, mas o total está zerado. Revise os valores informados.","")))))))))))))))</f>
        <v/>
      </c>
    </row>
    <row r="880" spans="1:35" ht="14.25" customHeight="1" x14ac:dyDescent="0.25">
      <c r="A880" s="57" t="str">
        <f t="shared" si="169"/>
        <v/>
      </c>
      <c r="B880" s="58"/>
      <c r="C880" s="58"/>
      <c r="D880" s="58"/>
      <c r="E880" s="58"/>
      <c r="F880" s="58"/>
      <c r="G880" s="269"/>
      <c r="H880" s="59"/>
      <c r="I880" s="273">
        <f t="shared" si="170"/>
        <v>0</v>
      </c>
      <c r="J880" s="269"/>
      <c r="K880" s="59"/>
      <c r="L880" s="270">
        <f t="shared" si="171"/>
        <v>0</v>
      </c>
      <c r="M880" s="269"/>
      <c r="N880" s="59"/>
      <c r="O880" s="270">
        <f t="shared" si="172"/>
        <v>0</v>
      </c>
      <c r="P880" s="269"/>
      <c r="Q880" s="59"/>
      <c r="R880" s="271">
        <f t="shared" si="173"/>
        <v>0</v>
      </c>
      <c r="S880" s="269"/>
      <c r="T880" s="59"/>
      <c r="U880" s="270">
        <f t="shared" si="174"/>
        <v>0</v>
      </c>
      <c r="V880" s="269"/>
      <c r="W880" s="59"/>
      <c r="X880" s="270">
        <f t="shared" si="175"/>
        <v>0</v>
      </c>
      <c r="Y880" s="270">
        <f t="shared" si="176"/>
        <v>0</v>
      </c>
      <c r="Z880" s="58"/>
      <c r="AA880" s="58"/>
      <c r="AB880" s="60" t="str">
        <f t="shared" si="177"/>
        <v/>
      </c>
      <c r="AC880" s="21" t="b">
        <f t="shared" si="178"/>
        <v>0</v>
      </c>
      <c r="AD880" s="21" t="b">
        <f t="shared" si="179"/>
        <v>0</v>
      </c>
      <c r="AE880" s="21" t="b">
        <f t="shared" si="180"/>
        <v>0</v>
      </c>
      <c r="AF880" s="21" t="b">
        <f ca="1">OR(AND($AC880,NOT($AD880)),AND($AC880,OR(AND($G880="",$H880&lt;&gt;""),AND($G880&lt;&gt;"",$H880=""),AND($J880="",$K880&lt;&gt;""),AND($J880&lt;&gt;"",$K880=""),AND($M880="",$N880&lt;&gt;""),AND($M880&lt;&gt;"",$N880=""),AND($P880="",$Q880&lt;&gt;""),AND($P880&lt;&gt;"",$Q880=""),AND($S880="",$T880&lt;&gt;""),AND($S880&lt;&gt;"",$T880=""),AND($V880="",$W880&lt;&gt;""),AND($V880&lt;&gt;"",$W880=""))),AND($C880&lt;&gt;"",$E880&lt;&gt;"",LEFT(TRIM($C880),1)&lt;&gt;LEFT(TRIM($E880),1)),IF(OR($E880="",$F880=""),FALSE(),IFERROR(COUNTIF(INDIRECT("UNITS_"&amp;SUBSTITUTE(LEFT($E880,FIND(" ",$E880&amp;" ")-1),".","_")),$F880)=0,TRUE())),AND($B880&lt;&gt;"",OR(ISNUMBER(SEARCH("outro",LOWER($B880))),ISNUMBER(SEARCH("divers",LOWER($B880))),ISNUMBER(SEARCH("etc",LOWER($B880))))),OR(AND(ISNUMBER(SEARCH("comunic",LOWER($B880))),LEFT($E880,3)&lt;&gt;"4.4"),AND(ISNUMBER(SEARCH("monitor",LOWER($B880))),NOT(OR(LEFT($E880,3)="1.5",LEFT($E880,3)="2.5")))),AND($B880&lt;&gt;"",OR(LEFT($C880,1)="1",LEFT($C880,1)="2"),$D880=""),AND($D880&lt;&gt;"",NOT(OR(LEFT($C880,1)="1",LEFT($C880,1)="2"))),AND($D880&lt;&gt;"",COUNTIF(' PROJETO'!$B$14:$B$16,$D880)=0),IF($D880="",FALSE(),IF(COUNTIF(' PROJETO'!$B$14:$B$16,$D880)=0,FALSE(),IFERROR(INDEX(' PROJETO'!$C$14:$C$16,MATCH($D880,' PROJETO'!$B$14:$B$16,0))&lt;&gt;"Sim",FALSE()))))</f>
        <v>0</v>
      </c>
      <c r="AG880" s="21" t="b">
        <f>AND($AC880,$Y880&gt;'CONFG.  LISTAS'!$F$4,$Z880="",$AA880="")</f>
        <v>0</v>
      </c>
      <c r="AH880" s="21" t="str">
        <f t="shared" si="181"/>
        <v/>
      </c>
      <c r="AI880" s="43" t="str">
        <f ca="1">IF(NOT($AC880),"",IF(OR($B880="",$C880="",$E880="",$F880=""),"Preencha descrição, categoria, tipo e unidade.",IF(AND($B880&lt;&gt;"",OR(LEFT($C880,1)="1",LEFT($C880,1)="2"),$D880=""),"Informe a prática de restauração para itens diretos.",IF(AND($D880&lt;&gt;"",NOT(OR(LEFT($C880,1)="1",LEFT($C880,1)="2"))),"Custos indiretos não devem pertencer a uma prática específica.",IF(AND($D880&lt;&gt;"",COUNTIF(' PROJETO'!$B$14:$B$16,$D880)=0),"Prática de restauração inválida ou não cadastrada.",IF(IF($D880="",FALSE(),IF(COUNTIF(' PROJETO'!$B$14:$B$16,$D880)=0,FALSE(),IFERROR(INDEX(' PROJETO'!$C$14:$C$16,MATCH($D880,' PROJETO'!$B$14:$B$16,0))&lt;&gt;"Sim",FALSE()))),"A prática informada no item não foi selecionada na aba Projeto.",IF(AND(MAX($I880,$L880,$O880,$R880,$U880,$X880)&gt;'CONFG.  LISTAS'!$F$4,NOT(OR($Z880&lt;&gt;"",$AA880&lt;&gt;""))),"Memorial de cálculo ou anexo obrigatório não informado para item acima do limite.",IF(OR(AND($G880&lt;&gt;"",$H880&lt;&gt;"",OR($G880&lt;=0,$H880&lt;=0)),AND($J880&lt;&gt;"",$K880&lt;&gt;"",OR($J880&lt;=0,$K880&lt;=0)),AND($M880&lt;&gt;"",$N880&lt;&gt;"",OR($M880&lt;=0,$N880&lt;=0)),AND($P880&lt;&gt;"",$Q880&lt;&gt;"",OR($P880&lt;=0,$Q880&lt;=0)),AND($S880&lt;&gt;"",$T880&lt;&gt;"",OR($S880&lt;=0,$T880&lt;=0)),AND($V880&lt;&gt;"",$W880&lt;&gt;"",OR($V880&lt;=0,$W880&lt;=0))),"Revise os valores informados: valor unitário e quantidade devem ser maiores que zero.",IF(OR(AND($G880="",$H880&lt;&gt;""),AND($G880&lt;&gt;"",$H880=""),AND($J880="",$K880&lt;&gt;""),AND($J880&lt;&gt;"",$K880=""),AND($M880="",$N880&lt;&gt;""),AND($M880&lt;&gt;"",$N880=""),AND($P880="",$Q880&lt;&gt;""),AND($P880&lt;&gt;"",$Q880=""),AND($S880="",$T880&lt;&gt;""),AND($S880&lt;&gt;"",$T880=""),AND($V880="",$W880&lt;&gt;""),AND($V880&lt;&gt;"",$W880="")),"Há ano preenchido parcialmente: "&amp;TRIM(IF(AND($G880="",$H880&lt;&gt;""),"Ano 1 (falta valor unitário); ","")&amp;IF(AND($G880&lt;&gt;"",$H880=""),"Ano 1 (falta quantidade); ","")&amp;IF(AND($J880="",$K880&lt;&gt;""),"Ano 2 (falta valor unitário); ","")&amp;IF(AND($J880&lt;&gt;"",$K880=""),"Ano 2 (falta quantidade); ","")&amp;IF(AND($M880="",$N880&lt;&gt;""),"Ano 3 (falta valor unitário); ","")&amp;IF(AND($M880&lt;&gt;"",$N880=""),"Ano 3 (falta quantidade); ","")&amp;IF(AND($P880="",$Q880&lt;&gt;""),"Ano 4 (falta valor unitário); ","")&amp;IF(AND($P880&lt;&gt;"",$Q880=""),"Ano 4 (falta quantidade); ","")&amp;IF(AND($S880="",$T880&lt;&gt;""),"Ano 5 (falta valor unitário); ","")&amp;IF(AND($S880&lt;&gt;"",$T880=""),"Ano 5 (falta quantidade); ","")&amp;IF(AND($V880="",$W880&lt;&gt;""),"Ano 6 (falta valor unitário); ","")&amp;IF(AND($V880&lt;&gt;"",$W880=""),"Ano 6 (falta quantidade); ","")), IF(NOT(OR(AND($G880&lt;&gt;"",$H880&lt;&gt;""),AND($J880&lt;&gt;"",$K880&lt;&gt;""),AND($M880&lt;&gt;"",$N880&lt;&gt;""),AND($P880&lt;&gt;"",$Q880&lt;&gt;""),AND($S880&lt;&gt;"",$T880&lt;&gt;""),AND($V880&lt;&gt;"",$W880&lt;&gt;""))),"Informe pelo menos um ano completo com valor unitário e quantidade.",IF(AND($C880&lt;&gt;"",$E880&lt;&gt;"",LEFT(TRIM($C880),1)&lt;&gt;LEFT(TRIM($E880),1)),"Categoria e tipo estão incompatíveis.",IF(IF(OR($E880="",$F880=""),FALSE(),IFERROR(COUNTIF(INDIRECT("UNITS_"&amp;SUBSTITUTE(LEFT($E880,FIND(" ",$E880&amp;" ")-1),".","_")),$F880)=0,TRUE())),"Unidade incompatível com o tipo selecionado.",IF(OR(AND(ISNUMBER(SEARCH("comunic",LOWER($B880))),LEFT($E880,3)&lt;&gt;"4.4"),AND(ISNUMBER(SEARCH("monitor",LOWER($B880))),NOT(OR(LEFT($E880,3)="1.5",LEFT($E880,3)="2.5")))),"Revise a classificação do item conforme as regras de preenchimento.",IF(AND($B880&lt;&gt;"",OR(ISNUMBER(SEARCH("outro",LOWER($B880))),ISNUMBER(SEARCH("divers",LOWER($B880))),ISNUMBER(SEARCH("kit",LOWER($B880))),ISNUMBER(SEARCH("ferrament",LOWER($B880))),ISNUMBER(SEARCH("epi",LOWER($B880)))),NOT(OR($Z880&lt;&gt;"",$AA880&lt;&gt;""))),"Descrição muito genérica: detalhe melhor o item e registre o racional no memorial ou em anexo.",IF(AND($Y880=0,$B880&lt;&gt;"",OR($G880&lt;&gt;"",$H880&lt;&gt;"",$J880&lt;&gt;"",$K880&lt;&gt;"",$M880&lt;&gt;"",$N880&lt;&gt;"",$P880&lt;&gt;"",$Q880&lt;&gt;"",$S880&lt;&gt;"",$T880&lt;&gt;"",$V880&lt;&gt;"",$W880&lt;&gt;"")),"O item possui dados lançados, mas o total está zerado. Revise os valores informados.","")))))))))))))))</f>
        <v/>
      </c>
    </row>
    <row r="881" spans="1:35" ht="14.25" customHeight="1" x14ac:dyDescent="0.25">
      <c r="A881" s="57" t="str">
        <f t="shared" si="169"/>
        <v/>
      </c>
      <c r="B881" s="61"/>
      <c r="C881" s="61"/>
      <c r="D881" s="58"/>
      <c r="E881" s="61"/>
      <c r="F881" s="61"/>
      <c r="G881" s="272"/>
      <c r="H881" s="62"/>
      <c r="I881" s="273">
        <f t="shared" si="170"/>
        <v>0</v>
      </c>
      <c r="J881" s="272"/>
      <c r="K881" s="62"/>
      <c r="L881" s="270">
        <f t="shared" si="171"/>
        <v>0</v>
      </c>
      <c r="M881" s="272"/>
      <c r="N881" s="62"/>
      <c r="O881" s="270">
        <f t="shared" si="172"/>
        <v>0</v>
      </c>
      <c r="P881" s="272"/>
      <c r="Q881" s="62"/>
      <c r="R881" s="271">
        <f t="shared" si="173"/>
        <v>0</v>
      </c>
      <c r="S881" s="272"/>
      <c r="T881" s="62"/>
      <c r="U881" s="270">
        <f t="shared" si="174"/>
        <v>0</v>
      </c>
      <c r="V881" s="272"/>
      <c r="W881" s="62"/>
      <c r="X881" s="270">
        <f t="shared" si="175"/>
        <v>0</v>
      </c>
      <c r="Y881" s="270">
        <f t="shared" si="176"/>
        <v>0</v>
      </c>
      <c r="Z881" s="61"/>
      <c r="AA881" s="61"/>
      <c r="AB881" s="60" t="str">
        <f t="shared" si="177"/>
        <v/>
      </c>
      <c r="AC881" s="21" t="b">
        <f t="shared" si="178"/>
        <v>0</v>
      </c>
      <c r="AD881" s="21" t="b">
        <f t="shared" si="179"/>
        <v>0</v>
      </c>
      <c r="AE881" s="21" t="b">
        <f t="shared" si="180"/>
        <v>0</v>
      </c>
      <c r="AF881" s="21" t="b">
        <f ca="1">OR(AND($AC881,NOT($AD881)),AND($AC881,OR(AND($G881="",$H881&lt;&gt;""),AND($G881&lt;&gt;"",$H881=""),AND($J881="",$K881&lt;&gt;""),AND($J881&lt;&gt;"",$K881=""),AND($M881="",$N881&lt;&gt;""),AND($M881&lt;&gt;"",$N881=""),AND($P881="",$Q881&lt;&gt;""),AND($P881&lt;&gt;"",$Q881=""),AND($S881="",$T881&lt;&gt;""),AND($S881&lt;&gt;"",$T881=""),AND($V881="",$W881&lt;&gt;""),AND($V881&lt;&gt;"",$W881=""))),AND($C881&lt;&gt;"",$E881&lt;&gt;"",LEFT(TRIM($C881),1)&lt;&gt;LEFT(TRIM($E881),1)),IF(OR($E881="",$F881=""),FALSE(),IFERROR(COUNTIF(INDIRECT("UNITS_"&amp;SUBSTITUTE(LEFT($E881,FIND(" ",$E881&amp;" ")-1),".","_")),$F881)=0,TRUE())),AND($B881&lt;&gt;"",OR(ISNUMBER(SEARCH("outro",LOWER($B881))),ISNUMBER(SEARCH("divers",LOWER($B881))),ISNUMBER(SEARCH("etc",LOWER($B881))))),OR(AND(ISNUMBER(SEARCH("comunic",LOWER($B881))),LEFT($E881,3)&lt;&gt;"4.4"),AND(ISNUMBER(SEARCH("monitor",LOWER($B881))),NOT(OR(LEFT($E881,3)="1.5",LEFT($E881,3)="2.5")))),AND($B881&lt;&gt;"",OR(LEFT($C881,1)="1",LEFT($C881,1)="2"),$D881=""),AND($D881&lt;&gt;"",NOT(OR(LEFT($C881,1)="1",LEFT($C881,1)="2"))),AND($D881&lt;&gt;"",COUNTIF(' PROJETO'!$B$14:$B$16,$D881)=0),IF($D881="",FALSE(),IF(COUNTIF(' PROJETO'!$B$14:$B$16,$D881)=0,FALSE(),IFERROR(INDEX(' PROJETO'!$C$14:$C$16,MATCH($D881,' PROJETO'!$B$14:$B$16,0))&lt;&gt;"Sim",FALSE()))))</f>
        <v>0</v>
      </c>
      <c r="AG881" s="21" t="b">
        <f>AND($AC881,$Y881&gt;'CONFG.  LISTAS'!$F$4,$Z881="",$AA881="")</f>
        <v>0</v>
      </c>
      <c r="AH881" s="21" t="str">
        <f t="shared" si="181"/>
        <v/>
      </c>
      <c r="AI881" s="43" t="str">
        <f ca="1">IF(NOT($AC881),"",IF(OR($B881="",$C881="",$E881="",$F881=""),"Preencha descrição, categoria, tipo e unidade.",IF(AND($B881&lt;&gt;"",OR(LEFT($C881,1)="1",LEFT($C881,1)="2"),$D881=""),"Informe a prática de restauração para itens diretos.",IF(AND($D881&lt;&gt;"",NOT(OR(LEFT($C881,1)="1",LEFT($C881,1)="2"))),"Custos indiretos não devem pertencer a uma prática específica.",IF(AND($D881&lt;&gt;"",COUNTIF(' PROJETO'!$B$14:$B$16,$D881)=0),"Prática de restauração inválida ou não cadastrada.",IF(IF($D881="",FALSE(),IF(COUNTIF(' PROJETO'!$B$14:$B$16,$D881)=0,FALSE(),IFERROR(INDEX(' PROJETO'!$C$14:$C$16,MATCH($D881,' PROJETO'!$B$14:$B$16,0))&lt;&gt;"Sim",FALSE()))),"A prática informada no item não foi selecionada na aba Projeto.",IF(AND(MAX($I881,$L881,$O881,$R881,$U881,$X881)&gt;'CONFG.  LISTAS'!$F$4,NOT(OR($Z881&lt;&gt;"",$AA881&lt;&gt;""))),"Memorial de cálculo ou anexo obrigatório não informado para item acima do limite.",IF(OR(AND($G881&lt;&gt;"",$H881&lt;&gt;"",OR($G881&lt;=0,$H881&lt;=0)),AND($J881&lt;&gt;"",$K881&lt;&gt;"",OR($J881&lt;=0,$K881&lt;=0)),AND($M881&lt;&gt;"",$N881&lt;&gt;"",OR($M881&lt;=0,$N881&lt;=0)),AND($P881&lt;&gt;"",$Q881&lt;&gt;"",OR($P881&lt;=0,$Q881&lt;=0)),AND($S881&lt;&gt;"",$T881&lt;&gt;"",OR($S881&lt;=0,$T881&lt;=0)),AND($V881&lt;&gt;"",$W881&lt;&gt;"",OR($V881&lt;=0,$W881&lt;=0))),"Revise os valores informados: valor unitário e quantidade devem ser maiores que zero.",IF(OR(AND($G881="",$H881&lt;&gt;""),AND($G881&lt;&gt;"",$H881=""),AND($J881="",$K881&lt;&gt;""),AND($J881&lt;&gt;"",$K881=""),AND($M881="",$N881&lt;&gt;""),AND($M881&lt;&gt;"",$N881=""),AND($P881="",$Q881&lt;&gt;""),AND($P881&lt;&gt;"",$Q881=""),AND($S881="",$T881&lt;&gt;""),AND($S881&lt;&gt;"",$T881=""),AND($V881="",$W881&lt;&gt;""),AND($V881&lt;&gt;"",$W881="")),"Há ano preenchido parcialmente: "&amp;TRIM(IF(AND($G881="",$H881&lt;&gt;""),"Ano 1 (falta valor unitário); ","")&amp;IF(AND($G881&lt;&gt;"",$H881=""),"Ano 1 (falta quantidade); ","")&amp;IF(AND($J881="",$K881&lt;&gt;""),"Ano 2 (falta valor unitário); ","")&amp;IF(AND($J881&lt;&gt;"",$K881=""),"Ano 2 (falta quantidade); ","")&amp;IF(AND($M881="",$N881&lt;&gt;""),"Ano 3 (falta valor unitário); ","")&amp;IF(AND($M881&lt;&gt;"",$N881=""),"Ano 3 (falta quantidade); ","")&amp;IF(AND($P881="",$Q881&lt;&gt;""),"Ano 4 (falta valor unitário); ","")&amp;IF(AND($P881&lt;&gt;"",$Q881=""),"Ano 4 (falta quantidade); ","")&amp;IF(AND($S881="",$T881&lt;&gt;""),"Ano 5 (falta valor unitário); ","")&amp;IF(AND($S881&lt;&gt;"",$T881=""),"Ano 5 (falta quantidade); ","")&amp;IF(AND($V881="",$W881&lt;&gt;""),"Ano 6 (falta valor unitário); ","")&amp;IF(AND($V881&lt;&gt;"",$W881=""),"Ano 6 (falta quantidade); ","")), IF(NOT(OR(AND($G881&lt;&gt;"",$H881&lt;&gt;""),AND($J881&lt;&gt;"",$K881&lt;&gt;""),AND($M881&lt;&gt;"",$N881&lt;&gt;""),AND($P881&lt;&gt;"",$Q881&lt;&gt;""),AND($S881&lt;&gt;"",$T881&lt;&gt;""),AND($V881&lt;&gt;"",$W881&lt;&gt;""))),"Informe pelo menos um ano completo com valor unitário e quantidade.",IF(AND($C881&lt;&gt;"",$E881&lt;&gt;"",LEFT(TRIM($C881),1)&lt;&gt;LEFT(TRIM($E881),1)),"Categoria e tipo estão incompatíveis.",IF(IF(OR($E881="",$F881=""),FALSE(),IFERROR(COUNTIF(INDIRECT("UNITS_"&amp;SUBSTITUTE(LEFT($E881,FIND(" ",$E881&amp;" ")-1),".","_")),$F881)=0,TRUE())),"Unidade incompatível com o tipo selecionado.",IF(OR(AND(ISNUMBER(SEARCH("comunic",LOWER($B881))),LEFT($E881,3)&lt;&gt;"4.4"),AND(ISNUMBER(SEARCH("monitor",LOWER($B881))),NOT(OR(LEFT($E881,3)="1.5",LEFT($E881,3)="2.5")))),"Revise a classificação do item conforme as regras de preenchimento.",IF(AND($B881&lt;&gt;"",OR(ISNUMBER(SEARCH("outro",LOWER($B881))),ISNUMBER(SEARCH("divers",LOWER($B881))),ISNUMBER(SEARCH("kit",LOWER($B881))),ISNUMBER(SEARCH("ferrament",LOWER($B881))),ISNUMBER(SEARCH("epi",LOWER($B881)))),NOT(OR($Z881&lt;&gt;"",$AA881&lt;&gt;""))),"Descrição muito genérica: detalhe melhor o item e registre o racional no memorial ou em anexo.",IF(AND($Y881=0,$B881&lt;&gt;"",OR($G881&lt;&gt;"",$H881&lt;&gt;"",$J881&lt;&gt;"",$K881&lt;&gt;"",$M881&lt;&gt;"",$N881&lt;&gt;"",$P881&lt;&gt;"",$Q881&lt;&gt;"",$S881&lt;&gt;"",$T881&lt;&gt;"",$V881&lt;&gt;"",$W881&lt;&gt;"")),"O item possui dados lançados, mas o total está zerado. Revise os valores informados.","")))))))))))))))</f>
        <v/>
      </c>
    </row>
    <row r="882" spans="1:35" ht="14.25" customHeight="1" x14ac:dyDescent="0.25">
      <c r="A882" s="57" t="str">
        <f t="shared" si="169"/>
        <v/>
      </c>
      <c r="B882" s="58"/>
      <c r="C882" s="58"/>
      <c r="D882" s="58"/>
      <c r="E882" s="58"/>
      <c r="F882" s="58"/>
      <c r="G882" s="269"/>
      <c r="H882" s="59"/>
      <c r="I882" s="273">
        <f t="shared" si="170"/>
        <v>0</v>
      </c>
      <c r="J882" s="269"/>
      <c r="K882" s="59"/>
      <c r="L882" s="270">
        <f t="shared" si="171"/>
        <v>0</v>
      </c>
      <c r="M882" s="269"/>
      <c r="N882" s="59"/>
      <c r="O882" s="270">
        <f t="shared" si="172"/>
        <v>0</v>
      </c>
      <c r="P882" s="269"/>
      <c r="Q882" s="59"/>
      <c r="R882" s="271">
        <f t="shared" si="173"/>
        <v>0</v>
      </c>
      <c r="S882" s="269"/>
      <c r="T882" s="59"/>
      <c r="U882" s="270">
        <f t="shared" si="174"/>
        <v>0</v>
      </c>
      <c r="V882" s="269"/>
      <c r="W882" s="59"/>
      <c r="X882" s="270">
        <f t="shared" si="175"/>
        <v>0</v>
      </c>
      <c r="Y882" s="270">
        <f t="shared" si="176"/>
        <v>0</v>
      </c>
      <c r="Z882" s="58"/>
      <c r="AA882" s="58"/>
      <c r="AB882" s="60" t="str">
        <f t="shared" si="177"/>
        <v/>
      </c>
      <c r="AC882" s="21" t="b">
        <f t="shared" si="178"/>
        <v>0</v>
      </c>
      <c r="AD882" s="21" t="b">
        <f t="shared" si="179"/>
        <v>0</v>
      </c>
      <c r="AE882" s="21" t="b">
        <f t="shared" si="180"/>
        <v>0</v>
      </c>
      <c r="AF882" s="21" t="b">
        <f ca="1">OR(AND($AC882,NOT($AD882)),AND($AC882,OR(AND($G882="",$H882&lt;&gt;""),AND($G882&lt;&gt;"",$H882=""),AND($J882="",$K882&lt;&gt;""),AND($J882&lt;&gt;"",$K882=""),AND($M882="",$N882&lt;&gt;""),AND($M882&lt;&gt;"",$N882=""),AND($P882="",$Q882&lt;&gt;""),AND($P882&lt;&gt;"",$Q882=""),AND($S882="",$T882&lt;&gt;""),AND($S882&lt;&gt;"",$T882=""),AND($V882="",$W882&lt;&gt;""),AND($V882&lt;&gt;"",$W882=""))),AND($C882&lt;&gt;"",$E882&lt;&gt;"",LEFT(TRIM($C882),1)&lt;&gt;LEFT(TRIM($E882),1)),IF(OR($E882="",$F882=""),FALSE(),IFERROR(COUNTIF(INDIRECT("UNITS_"&amp;SUBSTITUTE(LEFT($E882,FIND(" ",$E882&amp;" ")-1),".","_")),$F882)=0,TRUE())),AND($B882&lt;&gt;"",OR(ISNUMBER(SEARCH("outro",LOWER($B882))),ISNUMBER(SEARCH("divers",LOWER($B882))),ISNUMBER(SEARCH("etc",LOWER($B882))))),OR(AND(ISNUMBER(SEARCH("comunic",LOWER($B882))),LEFT($E882,3)&lt;&gt;"4.4"),AND(ISNUMBER(SEARCH("monitor",LOWER($B882))),NOT(OR(LEFT($E882,3)="1.5",LEFT($E882,3)="2.5")))),AND($B882&lt;&gt;"",OR(LEFT($C882,1)="1",LEFT($C882,1)="2"),$D882=""),AND($D882&lt;&gt;"",NOT(OR(LEFT($C882,1)="1",LEFT($C882,1)="2"))),AND($D882&lt;&gt;"",COUNTIF(' PROJETO'!$B$14:$B$16,$D882)=0),IF($D882="",FALSE(),IF(COUNTIF(' PROJETO'!$B$14:$B$16,$D882)=0,FALSE(),IFERROR(INDEX(' PROJETO'!$C$14:$C$16,MATCH($D882,' PROJETO'!$B$14:$B$16,0))&lt;&gt;"Sim",FALSE()))))</f>
        <v>0</v>
      </c>
      <c r="AG882" s="21" t="b">
        <f>AND($AC882,$Y882&gt;'CONFG.  LISTAS'!$F$4,$Z882="",$AA882="")</f>
        <v>0</v>
      </c>
      <c r="AH882" s="21" t="str">
        <f t="shared" si="181"/>
        <v/>
      </c>
      <c r="AI882" s="43" t="str">
        <f ca="1">IF(NOT($AC882),"",IF(OR($B882="",$C882="",$E882="",$F882=""),"Preencha descrição, categoria, tipo e unidade.",IF(AND($B882&lt;&gt;"",OR(LEFT($C882,1)="1",LEFT($C882,1)="2"),$D882=""),"Informe a prática de restauração para itens diretos.",IF(AND($D882&lt;&gt;"",NOT(OR(LEFT($C882,1)="1",LEFT($C882,1)="2"))),"Custos indiretos não devem pertencer a uma prática específica.",IF(AND($D882&lt;&gt;"",COUNTIF(' PROJETO'!$B$14:$B$16,$D882)=0),"Prática de restauração inválida ou não cadastrada.",IF(IF($D882="",FALSE(),IF(COUNTIF(' PROJETO'!$B$14:$B$16,$D882)=0,FALSE(),IFERROR(INDEX(' PROJETO'!$C$14:$C$16,MATCH($D882,' PROJETO'!$B$14:$B$16,0))&lt;&gt;"Sim",FALSE()))),"A prática informada no item não foi selecionada na aba Projeto.",IF(AND(MAX($I882,$L882,$O882,$R882,$U882,$X882)&gt;'CONFG.  LISTAS'!$F$4,NOT(OR($Z882&lt;&gt;"",$AA882&lt;&gt;""))),"Memorial de cálculo ou anexo obrigatório não informado para item acima do limite.",IF(OR(AND($G882&lt;&gt;"",$H882&lt;&gt;"",OR($G882&lt;=0,$H882&lt;=0)),AND($J882&lt;&gt;"",$K882&lt;&gt;"",OR($J882&lt;=0,$K882&lt;=0)),AND($M882&lt;&gt;"",$N882&lt;&gt;"",OR($M882&lt;=0,$N882&lt;=0)),AND($P882&lt;&gt;"",$Q882&lt;&gt;"",OR($P882&lt;=0,$Q882&lt;=0)),AND($S882&lt;&gt;"",$T882&lt;&gt;"",OR($S882&lt;=0,$T882&lt;=0)),AND($V882&lt;&gt;"",$W882&lt;&gt;"",OR($V882&lt;=0,$W882&lt;=0))),"Revise os valores informados: valor unitário e quantidade devem ser maiores que zero.",IF(OR(AND($G882="",$H882&lt;&gt;""),AND($G882&lt;&gt;"",$H882=""),AND($J882="",$K882&lt;&gt;""),AND($J882&lt;&gt;"",$K882=""),AND($M882="",$N882&lt;&gt;""),AND($M882&lt;&gt;"",$N882=""),AND($P882="",$Q882&lt;&gt;""),AND($P882&lt;&gt;"",$Q882=""),AND($S882="",$T882&lt;&gt;""),AND($S882&lt;&gt;"",$T882=""),AND($V882="",$W882&lt;&gt;""),AND($V882&lt;&gt;"",$W882="")),"Há ano preenchido parcialmente: "&amp;TRIM(IF(AND($G882="",$H882&lt;&gt;""),"Ano 1 (falta valor unitário); ","")&amp;IF(AND($G882&lt;&gt;"",$H882=""),"Ano 1 (falta quantidade); ","")&amp;IF(AND($J882="",$K882&lt;&gt;""),"Ano 2 (falta valor unitário); ","")&amp;IF(AND($J882&lt;&gt;"",$K882=""),"Ano 2 (falta quantidade); ","")&amp;IF(AND($M882="",$N882&lt;&gt;""),"Ano 3 (falta valor unitário); ","")&amp;IF(AND($M882&lt;&gt;"",$N882=""),"Ano 3 (falta quantidade); ","")&amp;IF(AND($P882="",$Q882&lt;&gt;""),"Ano 4 (falta valor unitário); ","")&amp;IF(AND($P882&lt;&gt;"",$Q882=""),"Ano 4 (falta quantidade); ","")&amp;IF(AND($S882="",$T882&lt;&gt;""),"Ano 5 (falta valor unitário); ","")&amp;IF(AND($S882&lt;&gt;"",$T882=""),"Ano 5 (falta quantidade); ","")&amp;IF(AND($V882="",$W882&lt;&gt;""),"Ano 6 (falta valor unitário); ","")&amp;IF(AND($V882&lt;&gt;"",$W882=""),"Ano 6 (falta quantidade); ","")), IF(NOT(OR(AND($G882&lt;&gt;"",$H882&lt;&gt;""),AND($J882&lt;&gt;"",$K882&lt;&gt;""),AND($M882&lt;&gt;"",$N882&lt;&gt;""),AND($P882&lt;&gt;"",$Q882&lt;&gt;""),AND($S882&lt;&gt;"",$T882&lt;&gt;""),AND($V882&lt;&gt;"",$W882&lt;&gt;""))),"Informe pelo menos um ano completo com valor unitário e quantidade.",IF(AND($C882&lt;&gt;"",$E882&lt;&gt;"",LEFT(TRIM($C882),1)&lt;&gt;LEFT(TRIM($E882),1)),"Categoria e tipo estão incompatíveis.",IF(IF(OR($E882="",$F882=""),FALSE(),IFERROR(COUNTIF(INDIRECT("UNITS_"&amp;SUBSTITUTE(LEFT($E882,FIND(" ",$E882&amp;" ")-1),".","_")),$F882)=0,TRUE())),"Unidade incompatível com o tipo selecionado.",IF(OR(AND(ISNUMBER(SEARCH("comunic",LOWER($B882))),LEFT($E882,3)&lt;&gt;"4.4"),AND(ISNUMBER(SEARCH("monitor",LOWER($B882))),NOT(OR(LEFT($E882,3)="1.5",LEFT($E882,3)="2.5")))),"Revise a classificação do item conforme as regras de preenchimento.",IF(AND($B882&lt;&gt;"",OR(ISNUMBER(SEARCH("outro",LOWER($B882))),ISNUMBER(SEARCH("divers",LOWER($B882))),ISNUMBER(SEARCH("kit",LOWER($B882))),ISNUMBER(SEARCH("ferrament",LOWER($B882))),ISNUMBER(SEARCH("epi",LOWER($B882)))),NOT(OR($Z882&lt;&gt;"",$AA882&lt;&gt;""))),"Descrição muito genérica: detalhe melhor o item e registre o racional no memorial ou em anexo.",IF(AND($Y882=0,$B882&lt;&gt;"",OR($G882&lt;&gt;"",$H882&lt;&gt;"",$J882&lt;&gt;"",$K882&lt;&gt;"",$M882&lt;&gt;"",$N882&lt;&gt;"",$P882&lt;&gt;"",$Q882&lt;&gt;"",$S882&lt;&gt;"",$T882&lt;&gt;"",$V882&lt;&gt;"",$W882&lt;&gt;"")),"O item possui dados lançados, mas o total está zerado. Revise os valores informados.","")))))))))))))))</f>
        <v/>
      </c>
    </row>
    <row r="883" spans="1:35" ht="14.25" customHeight="1" x14ac:dyDescent="0.25">
      <c r="A883" s="57" t="str">
        <f t="shared" si="169"/>
        <v/>
      </c>
      <c r="B883" s="61"/>
      <c r="C883" s="61"/>
      <c r="D883" s="58"/>
      <c r="E883" s="61"/>
      <c r="F883" s="61"/>
      <c r="G883" s="272"/>
      <c r="H883" s="62"/>
      <c r="I883" s="273">
        <f t="shared" si="170"/>
        <v>0</v>
      </c>
      <c r="J883" s="272"/>
      <c r="K883" s="62"/>
      <c r="L883" s="270">
        <f t="shared" si="171"/>
        <v>0</v>
      </c>
      <c r="M883" s="272"/>
      <c r="N883" s="62"/>
      <c r="O883" s="270">
        <f t="shared" si="172"/>
        <v>0</v>
      </c>
      <c r="P883" s="272"/>
      <c r="Q883" s="62"/>
      <c r="R883" s="271">
        <f t="shared" si="173"/>
        <v>0</v>
      </c>
      <c r="S883" s="272"/>
      <c r="T883" s="62"/>
      <c r="U883" s="270">
        <f t="shared" si="174"/>
        <v>0</v>
      </c>
      <c r="V883" s="272"/>
      <c r="W883" s="62"/>
      <c r="X883" s="270">
        <f t="shared" si="175"/>
        <v>0</v>
      </c>
      <c r="Y883" s="270">
        <f t="shared" si="176"/>
        <v>0</v>
      </c>
      <c r="Z883" s="61"/>
      <c r="AA883" s="61"/>
      <c r="AB883" s="60" t="str">
        <f t="shared" si="177"/>
        <v/>
      </c>
      <c r="AC883" s="21" t="b">
        <f t="shared" si="178"/>
        <v>0</v>
      </c>
      <c r="AD883" s="21" t="b">
        <f t="shared" si="179"/>
        <v>0</v>
      </c>
      <c r="AE883" s="21" t="b">
        <f t="shared" si="180"/>
        <v>0</v>
      </c>
      <c r="AF883" s="21" t="b">
        <f ca="1">OR(AND($AC883,NOT($AD883)),AND($AC883,OR(AND($G883="",$H883&lt;&gt;""),AND($G883&lt;&gt;"",$H883=""),AND($J883="",$K883&lt;&gt;""),AND($J883&lt;&gt;"",$K883=""),AND($M883="",$N883&lt;&gt;""),AND($M883&lt;&gt;"",$N883=""),AND($P883="",$Q883&lt;&gt;""),AND($P883&lt;&gt;"",$Q883=""),AND($S883="",$T883&lt;&gt;""),AND($S883&lt;&gt;"",$T883=""),AND($V883="",$W883&lt;&gt;""),AND($V883&lt;&gt;"",$W883=""))),AND($C883&lt;&gt;"",$E883&lt;&gt;"",LEFT(TRIM($C883),1)&lt;&gt;LEFT(TRIM($E883),1)),IF(OR($E883="",$F883=""),FALSE(),IFERROR(COUNTIF(INDIRECT("UNITS_"&amp;SUBSTITUTE(LEFT($E883,FIND(" ",$E883&amp;" ")-1),".","_")),$F883)=0,TRUE())),AND($B883&lt;&gt;"",OR(ISNUMBER(SEARCH("outro",LOWER($B883))),ISNUMBER(SEARCH("divers",LOWER($B883))),ISNUMBER(SEARCH("etc",LOWER($B883))))),OR(AND(ISNUMBER(SEARCH("comunic",LOWER($B883))),LEFT($E883,3)&lt;&gt;"4.4"),AND(ISNUMBER(SEARCH("monitor",LOWER($B883))),NOT(OR(LEFT($E883,3)="1.5",LEFT($E883,3)="2.5")))),AND($B883&lt;&gt;"",OR(LEFT($C883,1)="1",LEFT($C883,1)="2"),$D883=""),AND($D883&lt;&gt;"",NOT(OR(LEFT($C883,1)="1",LEFT($C883,1)="2"))),AND($D883&lt;&gt;"",COUNTIF(' PROJETO'!$B$14:$B$16,$D883)=0),IF($D883="",FALSE(),IF(COUNTIF(' PROJETO'!$B$14:$B$16,$D883)=0,FALSE(),IFERROR(INDEX(' PROJETO'!$C$14:$C$16,MATCH($D883,' PROJETO'!$B$14:$B$16,0))&lt;&gt;"Sim",FALSE()))))</f>
        <v>0</v>
      </c>
      <c r="AG883" s="21" t="b">
        <f>AND($AC883,$Y883&gt;'CONFG.  LISTAS'!$F$4,$Z883="",$AA883="")</f>
        <v>0</v>
      </c>
      <c r="AH883" s="21" t="str">
        <f t="shared" si="181"/>
        <v/>
      </c>
      <c r="AI883" s="43" t="str">
        <f ca="1">IF(NOT($AC883),"",IF(OR($B883="",$C883="",$E883="",$F883=""),"Preencha descrição, categoria, tipo e unidade.",IF(AND($B883&lt;&gt;"",OR(LEFT($C883,1)="1",LEFT($C883,1)="2"),$D883=""),"Informe a prática de restauração para itens diretos.",IF(AND($D883&lt;&gt;"",NOT(OR(LEFT($C883,1)="1",LEFT($C883,1)="2"))),"Custos indiretos não devem pertencer a uma prática específica.",IF(AND($D883&lt;&gt;"",COUNTIF(' PROJETO'!$B$14:$B$16,$D883)=0),"Prática de restauração inválida ou não cadastrada.",IF(IF($D883="",FALSE(),IF(COUNTIF(' PROJETO'!$B$14:$B$16,$D883)=0,FALSE(),IFERROR(INDEX(' PROJETO'!$C$14:$C$16,MATCH($D883,' PROJETO'!$B$14:$B$16,0))&lt;&gt;"Sim",FALSE()))),"A prática informada no item não foi selecionada na aba Projeto.",IF(AND(MAX($I883,$L883,$O883,$R883,$U883,$X883)&gt;'CONFG.  LISTAS'!$F$4,NOT(OR($Z883&lt;&gt;"",$AA883&lt;&gt;""))),"Memorial de cálculo ou anexo obrigatório não informado para item acima do limite.",IF(OR(AND($G883&lt;&gt;"",$H883&lt;&gt;"",OR($G883&lt;=0,$H883&lt;=0)),AND($J883&lt;&gt;"",$K883&lt;&gt;"",OR($J883&lt;=0,$K883&lt;=0)),AND($M883&lt;&gt;"",$N883&lt;&gt;"",OR($M883&lt;=0,$N883&lt;=0)),AND($P883&lt;&gt;"",$Q883&lt;&gt;"",OR($P883&lt;=0,$Q883&lt;=0)),AND($S883&lt;&gt;"",$T883&lt;&gt;"",OR($S883&lt;=0,$T883&lt;=0)),AND($V883&lt;&gt;"",$W883&lt;&gt;"",OR($V883&lt;=0,$W883&lt;=0))),"Revise os valores informados: valor unitário e quantidade devem ser maiores que zero.",IF(OR(AND($G883="",$H883&lt;&gt;""),AND($G883&lt;&gt;"",$H883=""),AND($J883="",$K883&lt;&gt;""),AND($J883&lt;&gt;"",$K883=""),AND($M883="",$N883&lt;&gt;""),AND($M883&lt;&gt;"",$N883=""),AND($P883="",$Q883&lt;&gt;""),AND($P883&lt;&gt;"",$Q883=""),AND($S883="",$T883&lt;&gt;""),AND($S883&lt;&gt;"",$T883=""),AND($V883="",$W883&lt;&gt;""),AND($V883&lt;&gt;"",$W883="")),"Há ano preenchido parcialmente: "&amp;TRIM(IF(AND($G883="",$H883&lt;&gt;""),"Ano 1 (falta valor unitário); ","")&amp;IF(AND($G883&lt;&gt;"",$H883=""),"Ano 1 (falta quantidade); ","")&amp;IF(AND($J883="",$K883&lt;&gt;""),"Ano 2 (falta valor unitário); ","")&amp;IF(AND($J883&lt;&gt;"",$K883=""),"Ano 2 (falta quantidade); ","")&amp;IF(AND($M883="",$N883&lt;&gt;""),"Ano 3 (falta valor unitário); ","")&amp;IF(AND($M883&lt;&gt;"",$N883=""),"Ano 3 (falta quantidade); ","")&amp;IF(AND($P883="",$Q883&lt;&gt;""),"Ano 4 (falta valor unitário); ","")&amp;IF(AND($P883&lt;&gt;"",$Q883=""),"Ano 4 (falta quantidade); ","")&amp;IF(AND($S883="",$T883&lt;&gt;""),"Ano 5 (falta valor unitário); ","")&amp;IF(AND($S883&lt;&gt;"",$T883=""),"Ano 5 (falta quantidade); ","")&amp;IF(AND($V883="",$W883&lt;&gt;""),"Ano 6 (falta valor unitário); ","")&amp;IF(AND($V883&lt;&gt;"",$W883=""),"Ano 6 (falta quantidade); ","")), IF(NOT(OR(AND($G883&lt;&gt;"",$H883&lt;&gt;""),AND($J883&lt;&gt;"",$K883&lt;&gt;""),AND($M883&lt;&gt;"",$N883&lt;&gt;""),AND($P883&lt;&gt;"",$Q883&lt;&gt;""),AND($S883&lt;&gt;"",$T883&lt;&gt;""),AND($V883&lt;&gt;"",$W883&lt;&gt;""))),"Informe pelo menos um ano completo com valor unitário e quantidade.",IF(AND($C883&lt;&gt;"",$E883&lt;&gt;"",LEFT(TRIM($C883),1)&lt;&gt;LEFT(TRIM($E883),1)),"Categoria e tipo estão incompatíveis.",IF(IF(OR($E883="",$F883=""),FALSE(),IFERROR(COUNTIF(INDIRECT("UNITS_"&amp;SUBSTITUTE(LEFT($E883,FIND(" ",$E883&amp;" ")-1),".","_")),$F883)=0,TRUE())),"Unidade incompatível com o tipo selecionado.",IF(OR(AND(ISNUMBER(SEARCH("comunic",LOWER($B883))),LEFT($E883,3)&lt;&gt;"4.4"),AND(ISNUMBER(SEARCH("monitor",LOWER($B883))),NOT(OR(LEFT($E883,3)="1.5",LEFT($E883,3)="2.5")))),"Revise a classificação do item conforme as regras de preenchimento.",IF(AND($B883&lt;&gt;"",OR(ISNUMBER(SEARCH("outro",LOWER($B883))),ISNUMBER(SEARCH("divers",LOWER($B883))),ISNUMBER(SEARCH("kit",LOWER($B883))),ISNUMBER(SEARCH("ferrament",LOWER($B883))),ISNUMBER(SEARCH("epi",LOWER($B883)))),NOT(OR($Z883&lt;&gt;"",$AA883&lt;&gt;""))),"Descrição muito genérica: detalhe melhor o item e registre o racional no memorial ou em anexo.",IF(AND($Y883=0,$B883&lt;&gt;"",OR($G883&lt;&gt;"",$H883&lt;&gt;"",$J883&lt;&gt;"",$K883&lt;&gt;"",$M883&lt;&gt;"",$N883&lt;&gt;"",$P883&lt;&gt;"",$Q883&lt;&gt;"",$S883&lt;&gt;"",$T883&lt;&gt;"",$V883&lt;&gt;"",$W883&lt;&gt;"")),"O item possui dados lançados, mas o total está zerado. Revise os valores informados.","")))))))))))))))</f>
        <v/>
      </c>
    </row>
    <row r="884" spans="1:35" ht="14.25" customHeight="1" x14ac:dyDescent="0.25">
      <c r="A884" s="57" t="str">
        <f t="shared" si="169"/>
        <v/>
      </c>
      <c r="B884" s="58"/>
      <c r="C884" s="58"/>
      <c r="D884" s="58"/>
      <c r="E884" s="58"/>
      <c r="F884" s="58"/>
      <c r="G884" s="269"/>
      <c r="H884" s="59"/>
      <c r="I884" s="273">
        <f t="shared" si="170"/>
        <v>0</v>
      </c>
      <c r="J884" s="269"/>
      <c r="K884" s="59"/>
      <c r="L884" s="270">
        <f t="shared" si="171"/>
        <v>0</v>
      </c>
      <c r="M884" s="269"/>
      <c r="N884" s="59"/>
      <c r="O884" s="270">
        <f t="shared" si="172"/>
        <v>0</v>
      </c>
      <c r="P884" s="269"/>
      <c r="Q884" s="59"/>
      <c r="R884" s="271">
        <f t="shared" si="173"/>
        <v>0</v>
      </c>
      <c r="S884" s="269"/>
      <c r="T884" s="59"/>
      <c r="U884" s="270">
        <f t="shared" si="174"/>
        <v>0</v>
      </c>
      <c r="V884" s="269"/>
      <c r="W884" s="59"/>
      <c r="X884" s="270">
        <f t="shared" si="175"/>
        <v>0</v>
      </c>
      <c r="Y884" s="270">
        <f t="shared" si="176"/>
        <v>0</v>
      </c>
      <c r="Z884" s="58"/>
      <c r="AA884" s="58"/>
      <c r="AB884" s="60" t="str">
        <f t="shared" si="177"/>
        <v/>
      </c>
      <c r="AC884" s="21" t="b">
        <f t="shared" si="178"/>
        <v>0</v>
      </c>
      <c r="AD884" s="21" t="b">
        <f t="shared" si="179"/>
        <v>0</v>
      </c>
      <c r="AE884" s="21" t="b">
        <f t="shared" si="180"/>
        <v>0</v>
      </c>
      <c r="AF884" s="21" t="b">
        <f ca="1">OR(AND($AC884,NOT($AD884)),AND($AC884,OR(AND($G884="",$H884&lt;&gt;""),AND($G884&lt;&gt;"",$H884=""),AND($J884="",$K884&lt;&gt;""),AND($J884&lt;&gt;"",$K884=""),AND($M884="",$N884&lt;&gt;""),AND($M884&lt;&gt;"",$N884=""),AND($P884="",$Q884&lt;&gt;""),AND($P884&lt;&gt;"",$Q884=""),AND($S884="",$T884&lt;&gt;""),AND($S884&lt;&gt;"",$T884=""),AND($V884="",$W884&lt;&gt;""),AND($V884&lt;&gt;"",$W884=""))),AND($C884&lt;&gt;"",$E884&lt;&gt;"",LEFT(TRIM($C884),1)&lt;&gt;LEFT(TRIM($E884),1)),IF(OR($E884="",$F884=""),FALSE(),IFERROR(COUNTIF(INDIRECT("UNITS_"&amp;SUBSTITUTE(LEFT($E884,FIND(" ",$E884&amp;" ")-1),".","_")),$F884)=0,TRUE())),AND($B884&lt;&gt;"",OR(ISNUMBER(SEARCH("outro",LOWER($B884))),ISNUMBER(SEARCH("divers",LOWER($B884))),ISNUMBER(SEARCH("etc",LOWER($B884))))),OR(AND(ISNUMBER(SEARCH("comunic",LOWER($B884))),LEFT($E884,3)&lt;&gt;"4.4"),AND(ISNUMBER(SEARCH("monitor",LOWER($B884))),NOT(OR(LEFT($E884,3)="1.5",LEFT($E884,3)="2.5")))),AND($B884&lt;&gt;"",OR(LEFT($C884,1)="1",LEFT($C884,1)="2"),$D884=""),AND($D884&lt;&gt;"",NOT(OR(LEFT($C884,1)="1",LEFT($C884,1)="2"))),AND($D884&lt;&gt;"",COUNTIF(' PROJETO'!$B$14:$B$16,$D884)=0),IF($D884="",FALSE(),IF(COUNTIF(' PROJETO'!$B$14:$B$16,$D884)=0,FALSE(),IFERROR(INDEX(' PROJETO'!$C$14:$C$16,MATCH($D884,' PROJETO'!$B$14:$B$16,0))&lt;&gt;"Sim",FALSE()))))</f>
        <v>0</v>
      </c>
      <c r="AG884" s="21" t="b">
        <f>AND($AC884,$Y884&gt;'CONFG.  LISTAS'!$F$4,$Z884="",$AA884="")</f>
        <v>0</v>
      </c>
      <c r="AH884" s="21" t="str">
        <f t="shared" si="181"/>
        <v/>
      </c>
      <c r="AI884" s="43" t="str">
        <f ca="1">IF(NOT($AC884),"",IF(OR($B884="",$C884="",$E884="",$F884=""),"Preencha descrição, categoria, tipo e unidade.",IF(AND($B884&lt;&gt;"",OR(LEFT($C884,1)="1",LEFT($C884,1)="2"),$D884=""),"Informe a prática de restauração para itens diretos.",IF(AND($D884&lt;&gt;"",NOT(OR(LEFT($C884,1)="1",LEFT($C884,1)="2"))),"Custos indiretos não devem pertencer a uma prática específica.",IF(AND($D884&lt;&gt;"",COUNTIF(' PROJETO'!$B$14:$B$16,$D884)=0),"Prática de restauração inválida ou não cadastrada.",IF(IF($D884="",FALSE(),IF(COUNTIF(' PROJETO'!$B$14:$B$16,$D884)=0,FALSE(),IFERROR(INDEX(' PROJETO'!$C$14:$C$16,MATCH($D884,' PROJETO'!$B$14:$B$16,0))&lt;&gt;"Sim",FALSE()))),"A prática informada no item não foi selecionada na aba Projeto.",IF(AND(MAX($I884,$L884,$O884,$R884,$U884,$X884)&gt;'CONFG.  LISTAS'!$F$4,NOT(OR($Z884&lt;&gt;"",$AA884&lt;&gt;""))),"Memorial de cálculo ou anexo obrigatório não informado para item acima do limite.",IF(OR(AND($G884&lt;&gt;"",$H884&lt;&gt;"",OR($G884&lt;=0,$H884&lt;=0)),AND($J884&lt;&gt;"",$K884&lt;&gt;"",OR($J884&lt;=0,$K884&lt;=0)),AND($M884&lt;&gt;"",$N884&lt;&gt;"",OR($M884&lt;=0,$N884&lt;=0)),AND($P884&lt;&gt;"",$Q884&lt;&gt;"",OR($P884&lt;=0,$Q884&lt;=0)),AND($S884&lt;&gt;"",$T884&lt;&gt;"",OR($S884&lt;=0,$T884&lt;=0)),AND($V884&lt;&gt;"",$W884&lt;&gt;"",OR($V884&lt;=0,$W884&lt;=0))),"Revise os valores informados: valor unitário e quantidade devem ser maiores que zero.",IF(OR(AND($G884="",$H884&lt;&gt;""),AND($G884&lt;&gt;"",$H884=""),AND($J884="",$K884&lt;&gt;""),AND($J884&lt;&gt;"",$K884=""),AND($M884="",$N884&lt;&gt;""),AND($M884&lt;&gt;"",$N884=""),AND($P884="",$Q884&lt;&gt;""),AND($P884&lt;&gt;"",$Q884=""),AND($S884="",$T884&lt;&gt;""),AND($S884&lt;&gt;"",$T884=""),AND($V884="",$W884&lt;&gt;""),AND($V884&lt;&gt;"",$W884="")),"Há ano preenchido parcialmente: "&amp;TRIM(IF(AND($G884="",$H884&lt;&gt;""),"Ano 1 (falta valor unitário); ","")&amp;IF(AND($G884&lt;&gt;"",$H884=""),"Ano 1 (falta quantidade); ","")&amp;IF(AND($J884="",$K884&lt;&gt;""),"Ano 2 (falta valor unitário); ","")&amp;IF(AND($J884&lt;&gt;"",$K884=""),"Ano 2 (falta quantidade); ","")&amp;IF(AND($M884="",$N884&lt;&gt;""),"Ano 3 (falta valor unitário); ","")&amp;IF(AND($M884&lt;&gt;"",$N884=""),"Ano 3 (falta quantidade); ","")&amp;IF(AND($P884="",$Q884&lt;&gt;""),"Ano 4 (falta valor unitário); ","")&amp;IF(AND($P884&lt;&gt;"",$Q884=""),"Ano 4 (falta quantidade); ","")&amp;IF(AND($S884="",$T884&lt;&gt;""),"Ano 5 (falta valor unitário); ","")&amp;IF(AND($S884&lt;&gt;"",$T884=""),"Ano 5 (falta quantidade); ","")&amp;IF(AND($V884="",$W884&lt;&gt;""),"Ano 6 (falta valor unitário); ","")&amp;IF(AND($V884&lt;&gt;"",$W884=""),"Ano 6 (falta quantidade); ","")), IF(NOT(OR(AND($G884&lt;&gt;"",$H884&lt;&gt;""),AND($J884&lt;&gt;"",$K884&lt;&gt;""),AND($M884&lt;&gt;"",$N884&lt;&gt;""),AND($P884&lt;&gt;"",$Q884&lt;&gt;""),AND($S884&lt;&gt;"",$T884&lt;&gt;""),AND($V884&lt;&gt;"",$W884&lt;&gt;""))),"Informe pelo menos um ano completo com valor unitário e quantidade.",IF(AND($C884&lt;&gt;"",$E884&lt;&gt;"",LEFT(TRIM($C884),1)&lt;&gt;LEFT(TRIM($E884),1)),"Categoria e tipo estão incompatíveis.",IF(IF(OR($E884="",$F884=""),FALSE(),IFERROR(COUNTIF(INDIRECT("UNITS_"&amp;SUBSTITUTE(LEFT($E884,FIND(" ",$E884&amp;" ")-1),".","_")),$F884)=0,TRUE())),"Unidade incompatível com o tipo selecionado.",IF(OR(AND(ISNUMBER(SEARCH("comunic",LOWER($B884))),LEFT($E884,3)&lt;&gt;"4.4"),AND(ISNUMBER(SEARCH("monitor",LOWER($B884))),NOT(OR(LEFT($E884,3)="1.5",LEFT($E884,3)="2.5")))),"Revise a classificação do item conforme as regras de preenchimento.",IF(AND($B884&lt;&gt;"",OR(ISNUMBER(SEARCH("outro",LOWER($B884))),ISNUMBER(SEARCH("divers",LOWER($B884))),ISNUMBER(SEARCH("kit",LOWER($B884))),ISNUMBER(SEARCH("ferrament",LOWER($B884))),ISNUMBER(SEARCH("epi",LOWER($B884)))),NOT(OR($Z884&lt;&gt;"",$AA884&lt;&gt;""))),"Descrição muito genérica: detalhe melhor o item e registre o racional no memorial ou em anexo.",IF(AND($Y884=0,$B884&lt;&gt;"",OR($G884&lt;&gt;"",$H884&lt;&gt;"",$J884&lt;&gt;"",$K884&lt;&gt;"",$M884&lt;&gt;"",$N884&lt;&gt;"",$P884&lt;&gt;"",$Q884&lt;&gt;"",$S884&lt;&gt;"",$T884&lt;&gt;"",$V884&lt;&gt;"",$W884&lt;&gt;"")),"O item possui dados lançados, mas o total está zerado. Revise os valores informados.","")))))))))))))))</f>
        <v/>
      </c>
    </row>
    <row r="885" spans="1:35" ht="14.25" customHeight="1" x14ac:dyDescent="0.25">
      <c r="A885" s="57" t="str">
        <f t="shared" si="169"/>
        <v/>
      </c>
      <c r="B885" s="61"/>
      <c r="C885" s="61"/>
      <c r="D885" s="58"/>
      <c r="E885" s="61"/>
      <c r="F885" s="61"/>
      <c r="G885" s="272"/>
      <c r="H885" s="62"/>
      <c r="I885" s="273">
        <f t="shared" si="170"/>
        <v>0</v>
      </c>
      <c r="J885" s="272"/>
      <c r="K885" s="62"/>
      <c r="L885" s="270">
        <f t="shared" si="171"/>
        <v>0</v>
      </c>
      <c r="M885" s="272"/>
      <c r="N885" s="62"/>
      <c r="O885" s="270">
        <f t="shared" si="172"/>
        <v>0</v>
      </c>
      <c r="P885" s="272"/>
      <c r="Q885" s="62"/>
      <c r="R885" s="271">
        <f t="shared" si="173"/>
        <v>0</v>
      </c>
      <c r="S885" s="272"/>
      <c r="T885" s="62"/>
      <c r="U885" s="270">
        <f t="shared" si="174"/>
        <v>0</v>
      </c>
      <c r="V885" s="272"/>
      <c r="W885" s="62"/>
      <c r="X885" s="270">
        <f t="shared" si="175"/>
        <v>0</v>
      </c>
      <c r="Y885" s="270">
        <f t="shared" si="176"/>
        <v>0</v>
      </c>
      <c r="Z885" s="61"/>
      <c r="AA885" s="61"/>
      <c r="AB885" s="60" t="str">
        <f t="shared" si="177"/>
        <v/>
      </c>
      <c r="AC885" s="21" t="b">
        <f t="shared" si="178"/>
        <v>0</v>
      </c>
      <c r="AD885" s="21" t="b">
        <f t="shared" si="179"/>
        <v>0</v>
      </c>
      <c r="AE885" s="21" t="b">
        <f t="shared" si="180"/>
        <v>0</v>
      </c>
      <c r="AF885" s="21" t="b">
        <f ca="1">OR(AND($AC885,NOT($AD885)),AND($AC885,OR(AND($G885="",$H885&lt;&gt;""),AND($G885&lt;&gt;"",$H885=""),AND($J885="",$K885&lt;&gt;""),AND($J885&lt;&gt;"",$K885=""),AND($M885="",$N885&lt;&gt;""),AND($M885&lt;&gt;"",$N885=""),AND($P885="",$Q885&lt;&gt;""),AND($P885&lt;&gt;"",$Q885=""),AND($S885="",$T885&lt;&gt;""),AND($S885&lt;&gt;"",$T885=""),AND($V885="",$W885&lt;&gt;""),AND($V885&lt;&gt;"",$W885=""))),AND($C885&lt;&gt;"",$E885&lt;&gt;"",LEFT(TRIM($C885),1)&lt;&gt;LEFT(TRIM($E885),1)),IF(OR($E885="",$F885=""),FALSE(),IFERROR(COUNTIF(INDIRECT("UNITS_"&amp;SUBSTITUTE(LEFT($E885,FIND(" ",$E885&amp;" ")-1),".","_")),$F885)=0,TRUE())),AND($B885&lt;&gt;"",OR(ISNUMBER(SEARCH("outro",LOWER($B885))),ISNUMBER(SEARCH("divers",LOWER($B885))),ISNUMBER(SEARCH("etc",LOWER($B885))))),OR(AND(ISNUMBER(SEARCH("comunic",LOWER($B885))),LEFT($E885,3)&lt;&gt;"4.4"),AND(ISNUMBER(SEARCH("monitor",LOWER($B885))),NOT(OR(LEFT($E885,3)="1.5",LEFT($E885,3)="2.5")))),AND($B885&lt;&gt;"",OR(LEFT($C885,1)="1",LEFT($C885,1)="2"),$D885=""),AND($D885&lt;&gt;"",NOT(OR(LEFT($C885,1)="1",LEFT($C885,1)="2"))),AND($D885&lt;&gt;"",COUNTIF(' PROJETO'!$B$14:$B$16,$D885)=0),IF($D885="",FALSE(),IF(COUNTIF(' PROJETO'!$B$14:$B$16,$D885)=0,FALSE(),IFERROR(INDEX(' PROJETO'!$C$14:$C$16,MATCH($D885,' PROJETO'!$B$14:$B$16,0))&lt;&gt;"Sim",FALSE()))))</f>
        <v>0</v>
      </c>
      <c r="AG885" s="21" t="b">
        <f>AND($AC885,$Y885&gt;'CONFG.  LISTAS'!$F$4,$Z885="",$AA885="")</f>
        <v>0</v>
      </c>
      <c r="AH885" s="21" t="str">
        <f t="shared" si="181"/>
        <v/>
      </c>
      <c r="AI885" s="43" t="str">
        <f ca="1">IF(NOT($AC885),"",IF(OR($B885="",$C885="",$E885="",$F885=""),"Preencha descrição, categoria, tipo e unidade.",IF(AND($B885&lt;&gt;"",OR(LEFT($C885,1)="1",LEFT($C885,1)="2"),$D885=""),"Informe a prática de restauração para itens diretos.",IF(AND($D885&lt;&gt;"",NOT(OR(LEFT($C885,1)="1",LEFT($C885,1)="2"))),"Custos indiretos não devem pertencer a uma prática específica.",IF(AND($D885&lt;&gt;"",COUNTIF(' PROJETO'!$B$14:$B$16,$D885)=0),"Prática de restauração inválida ou não cadastrada.",IF(IF($D885="",FALSE(),IF(COUNTIF(' PROJETO'!$B$14:$B$16,$D885)=0,FALSE(),IFERROR(INDEX(' PROJETO'!$C$14:$C$16,MATCH($D885,' PROJETO'!$B$14:$B$16,0))&lt;&gt;"Sim",FALSE()))),"A prática informada no item não foi selecionada na aba Projeto.",IF(AND(MAX($I885,$L885,$O885,$R885,$U885,$X885)&gt;'CONFG.  LISTAS'!$F$4,NOT(OR($Z885&lt;&gt;"",$AA885&lt;&gt;""))),"Memorial de cálculo ou anexo obrigatório não informado para item acima do limite.",IF(OR(AND($G885&lt;&gt;"",$H885&lt;&gt;"",OR($G885&lt;=0,$H885&lt;=0)),AND($J885&lt;&gt;"",$K885&lt;&gt;"",OR($J885&lt;=0,$K885&lt;=0)),AND($M885&lt;&gt;"",$N885&lt;&gt;"",OR($M885&lt;=0,$N885&lt;=0)),AND($P885&lt;&gt;"",$Q885&lt;&gt;"",OR($P885&lt;=0,$Q885&lt;=0)),AND($S885&lt;&gt;"",$T885&lt;&gt;"",OR($S885&lt;=0,$T885&lt;=0)),AND($V885&lt;&gt;"",$W885&lt;&gt;"",OR($V885&lt;=0,$W885&lt;=0))),"Revise os valores informados: valor unitário e quantidade devem ser maiores que zero.",IF(OR(AND($G885="",$H885&lt;&gt;""),AND($G885&lt;&gt;"",$H885=""),AND($J885="",$K885&lt;&gt;""),AND($J885&lt;&gt;"",$K885=""),AND($M885="",$N885&lt;&gt;""),AND($M885&lt;&gt;"",$N885=""),AND($P885="",$Q885&lt;&gt;""),AND($P885&lt;&gt;"",$Q885=""),AND($S885="",$T885&lt;&gt;""),AND($S885&lt;&gt;"",$T885=""),AND($V885="",$W885&lt;&gt;""),AND($V885&lt;&gt;"",$W885="")),"Há ano preenchido parcialmente: "&amp;TRIM(IF(AND($G885="",$H885&lt;&gt;""),"Ano 1 (falta valor unitário); ","")&amp;IF(AND($G885&lt;&gt;"",$H885=""),"Ano 1 (falta quantidade); ","")&amp;IF(AND($J885="",$K885&lt;&gt;""),"Ano 2 (falta valor unitário); ","")&amp;IF(AND($J885&lt;&gt;"",$K885=""),"Ano 2 (falta quantidade); ","")&amp;IF(AND($M885="",$N885&lt;&gt;""),"Ano 3 (falta valor unitário); ","")&amp;IF(AND($M885&lt;&gt;"",$N885=""),"Ano 3 (falta quantidade); ","")&amp;IF(AND($P885="",$Q885&lt;&gt;""),"Ano 4 (falta valor unitário); ","")&amp;IF(AND($P885&lt;&gt;"",$Q885=""),"Ano 4 (falta quantidade); ","")&amp;IF(AND($S885="",$T885&lt;&gt;""),"Ano 5 (falta valor unitário); ","")&amp;IF(AND($S885&lt;&gt;"",$T885=""),"Ano 5 (falta quantidade); ","")&amp;IF(AND($V885="",$W885&lt;&gt;""),"Ano 6 (falta valor unitário); ","")&amp;IF(AND($V885&lt;&gt;"",$W885=""),"Ano 6 (falta quantidade); ","")), IF(NOT(OR(AND($G885&lt;&gt;"",$H885&lt;&gt;""),AND($J885&lt;&gt;"",$K885&lt;&gt;""),AND($M885&lt;&gt;"",$N885&lt;&gt;""),AND($P885&lt;&gt;"",$Q885&lt;&gt;""),AND($S885&lt;&gt;"",$T885&lt;&gt;""),AND($V885&lt;&gt;"",$W885&lt;&gt;""))),"Informe pelo menos um ano completo com valor unitário e quantidade.",IF(AND($C885&lt;&gt;"",$E885&lt;&gt;"",LEFT(TRIM($C885),1)&lt;&gt;LEFT(TRIM($E885),1)),"Categoria e tipo estão incompatíveis.",IF(IF(OR($E885="",$F885=""),FALSE(),IFERROR(COUNTIF(INDIRECT("UNITS_"&amp;SUBSTITUTE(LEFT($E885,FIND(" ",$E885&amp;" ")-1),".","_")),$F885)=0,TRUE())),"Unidade incompatível com o tipo selecionado.",IF(OR(AND(ISNUMBER(SEARCH("comunic",LOWER($B885))),LEFT($E885,3)&lt;&gt;"4.4"),AND(ISNUMBER(SEARCH("monitor",LOWER($B885))),NOT(OR(LEFT($E885,3)="1.5",LEFT($E885,3)="2.5")))),"Revise a classificação do item conforme as regras de preenchimento.",IF(AND($B885&lt;&gt;"",OR(ISNUMBER(SEARCH("outro",LOWER($B885))),ISNUMBER(SEARCH("divers",LOWER($B885))),ISNUMBER(SEARCH("kit",LOWER($B885))),ISNUMBER(SEARCH("ferrament",LOWER($B885))),ISNUMBER(SEARCH("epi",LOWER($B885)))),NOT(OR($Z885&lt;&gt;"",$AA885&lt;&gt;""))),"Descrição muito genérica: detalhe melhor o item e registre o racional no memorial ou em anexo.",IF(AND($Y885=0,$B885&lt;&gt;"",OR($G885&lt;&gt;"",$H885&lt;&gt;"",$J885&lt;&gt;"",$K885&lt;&gt;"",$M885&lt;&gt;"",$N885&lt;&gt;"",$P885&lt;&gt;"",$Q885&lt;&gt;"",$S885&lt;&gt;"",$T885&lt;&gt;"",$V885&lt;&gt;"",$W885&lt;&gt;"")),"O item possui dados lançados, mas o total está zerado. Revise os valores informados.","")))))))))))))))</f>
        <v/>
      </c>
    </row>
    <row r="886" spans="1:35" ht="14.25" customHeight="1" x14ac:dyDescent="0.25">
      <c r="A886" s="57" t="str">
        <f t="shared" si="169"/>
        <v/>
      </c>
      <c r="B886" s="58"/>
      <c r="C886" s="58"/>
      <c r="D886" s="58"/>
      <c r="E886" s="58"/>
      <c r="F886" s="58"/>
      <c r="G886" s="269"/>
      <c r="H886" s="59"/>
      <c r="I886" s="273">
        <f t="shared" si="170"/>
        <v>0</v>
      </c>
      <c r="J886" s="269"/>
      <c r="K886" s="59"/>
      <c r="L886" s="270">
        <f t="shared" si="171"/>
        <v>0</v>
      </c>
      <c r="M886" s="269"/>
      <c r="N886" s="59"/>
      <c r="O886" s="270">
        <f t="shared" si="172"/>
        <v>0</v>
      </c>
      <c r="P886" s="269"/>
      <c r="Q886" s="59"/>
      <c r="R886" s="271">
        <f t="shared" si="173"/>
        <v>0</v>
      </c>
      <c r="S886" s="269"/>
      <c r="T886" s="59"/>
      <c r="U886" s="270">
        <f t="shared" si="174"/>
        <v>0</v>
      </c>
      <c r="V886" s="269"/>
      <c r="W886" s="59"/>
      <c r="X886" s="270">
        <f t="shared" si="175"/>
        <v>0</v>
      </c>
      <c r="Y886" s="270">
        <f t="shared" si="176"/>
        <v>0</v>
      </c>
      <c r="Z886" s="58"/>
      <c r="AA886" s="58"/>
      <c r="AB886" s="60" t="str">
        <f t="shared" si="177"/>
        <v/>
      </c>
      <c r="AC886" s="21" t="b">
        <f t="shared" si="178"/>
        <v>0</v>
      </c>
      <c r="AD886" s="21" t="b">
        <f t="shared" si="179"/>
        <v>0</v>
      </c>
      <c r="AE886" s="21" t="b">
        <f t="shared" si="180"/>
        <v>0</v>
      </c>
      <c r="AF886" s="21" t="b">
        <f ca="1">OR(AND($AC886,NOT($AD886)),AND($AC886,OR(AND($G886="",$H886&lt;&gt;""),AND($G886&lt;&gt;"",$H886=""),AND($J886="",$K886&lt;&gt;""),AND($J886&lt;&gt;"",$K886=""),AND($M886="",$N886&lt;&gt;""),AND($M886&lt;&gt;"",$N886=""),AND($P886="",$Q886&lt;&gt;""),AND($P886&lt;&gt;"",$Q886=""),AND($S886="",$T886&lt;&gt;""),AND($S886&lt;&gt;"",$T886=""),AND($V886="",$W886&lt;&gt;""),AND($V886&lt;&gt;"",$W886=""))),AND($C886&lt;&gt;"",$E886&lt;&gt;"",LEFT(TRIM($C886),1)&lt;&gt;LEFT(TRIM($E886),1)),IF(OR($E886="",$F886=""),FALSE(),IFERROR(COUNTIF(INDIRECT("UNITS_"&amp;SUBSTITUTE(LEFT($E886,FIND(" ",$E886&amp;" ")-1),".","_")),$F886)=0,TRUE())),AND($B886&lt;&gt;"",OR(ISNUMBER(SEARCH("outro",LOWER($B886))),ISNUMBER(SEARCH("divers",LOWER($B886))),ISNUMBER(SEARCH("etc",LOWER($B886))))),OR(AND(ISNUMBER(SEARCH("comunic",LOWER($B886))),LEFT($E886,3)&lt;&gt;"4.4"),AND(ISNUMBER(SEARCH("monitor",LOWER($B886))),NOT(OR(LEFT($E886,3)="1.5",LEFT($E886,3)="2.5")))),AND($B886&lt;&gt;"",OR(LEFT($C886,1)="1",LEFT($C886,1)="2"),$D886=""),AND($D886&lt;&gt;"",NOT(OR(LEFT($C886,1)="1",LEFT($C886,1)="2"))),AND($D886&lt;&gt;"",COUNTIF(' PROJETO'!$B$14:$B$16,$D886)=0),IF($D886="",FALSE(),IF(COUNTIF(' PROJETO'!$B$14:$B$16,$D886)=0,FALSE(),IFERROR(INDEX(' PROJETO'!$C$14:$C$16,MATCH($D886,' PROJETO'!$B$14:$B$16,0))&lt;&gt;"Sim",FALSE()))))</f>
        <v>0</v>
      </c>
      <c r="AG886" s="21" t="b">
        <f>AND($AC886,$Y886&gt;'CONFG.  LISTAS'!$F$4,$Z886="",$AA886="")</f>
        <v>0</v>
      </c>
      <c r="AH886" s="21" t="str">
        <f t="shared" si="181"/>
        <v/>
      </c>
      <c r="AI886" s="43" t="str">
        <f ca="1">IF(NOT($AC886),"",IF(OR($B886="",$C886="",$E886="",$F886=""),"Preencha descrição, categoria, tipo e unidade.",IF(AND($B886&lt;&gt;"",OR(LEFT($C886,1)="1",LEFT($C886,1)="2"),$D886=""),"Informe a prática de restauração para itens diretos.",IF(AND($D886&lt;&gt;"",NOT(OR(LEFT($C886,1)="1",LEFT($C886,1)="2"))),"Custos indiretos não devem pertencer a uma prática específica.",IF(AND($D886&lt;&gt;"",COUNTIF(' PROJETO'!$B$14:$B$16,$D886)=0),"Prática de restauração inválida ou não cadastrada.",IF(IF($D886="",FALSE(),IF(COUNTIF(' PROJETO'!$B$14:$B$16,$D886)=0,FALSE(),IFERROR(INDEX(' PROJETO'!$C$14:$C$16,MATCH($D886,' PROJETO'!$B$14:$B$16,0))&lt;&gt;"Sim",FALSE()))),"A prática informada no item não foi selecionada na aba Projeto.",IF(AND(MAX($I886,$L886,$O886,$R886,$U886,$X886)&gt;'CONFG.  LISTAS'!$F$4,NOT(OR($Z886&lt;&gt;"",$AA886&lt;&gt;""))),"Memorial de cálculo ou anexo obrigatório não informado para item acima do limite.",IF(OR(AND($G886&lt;&gt;"",$H886&lt;&gt;"",OR($G886&lt;=0,$H886&lt;=0)),AND($J886&lt;&gt;"",$K886&lt;&gt;"",OR($J886&lt;=0,$K886&lt;=0)),AND($M886&lt;&gt;"",$N886&lt;&gt;"",OR($M886&lt;=0,$N886&lt;=0)),AND($P886&lt;&gt;"",$Q886&lt;&gt;"",OR($P886&lt;=0,$Q886&lt;=0)),AND($S886&lt;&gt;"",$T886&lt;&gt;"",OR($S886&lt;=0,$T886&lt;=0)),AND($V886&lt;&gt;"",$W886&lt;&gt;"",OR($V886&lt;=0,$W886&lt;=0))),"Revise os valores informados: valor unitário e quantidade devem ser maiores que zero.",IF(OR(AND($G886="",$H886&lt;&gt;""),AND($G886&lt;&gt;"",$H886=""),AND($J886="",$K886&lt;&gt;""),AND($J886&lt;&gt;"",$K886=""),AND($M886="",$N886&lt;&gt;""),AND($M886&lt;&gt;"",$N886=""),AND($P886="",$Q886&lt;&gt;""),AND($P886&lt;&gt;"",$Q886=""),AND($S886="",$T886&lt;&gt;""),AND($S886&lt;&gt;"",$T886=""),AND($V886="",$W886&lt;&gt;""),AND($V886&lt;&gt;"",$W886="")),"Há ano preenchido parcialmente: "&amp;TRIM(IF(AND($G886="",$H886&lt;&gt;""),"Ano 1 (falta valor unitário); ","")&amp;IF(AND($G886&lt;&gt;"",$H886=""),"Ano 1 (falta quantidade); ","")&amp;IF(AND($J886="",$K886&lt;&gt;""),"Ano 2 (falta valor unitário); ","")&amp;IF(AND($J886&lt;&gt;"",$K886=""),"Ano 2 (falta quantidade); ","")&amp;IF(AND($M886="",$N886&lt;&gt;""),"Ano 3 (falta valor unitário); ","")&amp;IF(AND($M886&lt;&gt;"",$N886=""),"Ano 3 (falta quantidade); ","")&amp;IF(AND($P886="",$Q886&lt;&gt;""),"Ano 4 (falta valor unitário); ","")&amp;IF(AND($P886&lt;&gt;"",$Q886=""),"Ano 4 (falta quantidade); ","")&amp;IF(AND($S886="",$T886&lt;&gt;""),"Ano 5 (falta valor unitário); ","")&amp;IF(AND($S886&lt;&gt;"",$T886=""),"Ano 5 (falta quantidade); ","")&amp;IF(AND($V886="",$W886&lt;&gt;""),"Ano 6 (falta valor unitário); ","")&amp;IF(AND($V886&lt;&gt;"",$W886=""),"Ano 6 (falta quantidade); ","")), IF(NOT(OR(AND($G886&lt;&gt;"",$H886&lt;&gt;""),AND($J886&lt;&gt;"",$K886&lt;&gt;""),AND($M886&lt;&gt;"",$N886&lt;&gt;""),AND($P886&lt;&gt;"",$Q886&lt;&gt;""),AND($S886&lt;&gt;"",$T886&lt;&gt;""),AND($V886&lt;&gt;"",$W886&lt;&gt;""))),"Informe pelo menos um ano completo com valor unitário e quantidade.",IF(AND($C886&lt;&gt;"",$E886&lt;&gt;"",LEFT(TRIM($C886),1)&lt;&gt;LEFT(TRIM($E886),1)),"Categoria e tipo estão incompatíveis.",IF(IF(OR($E886="",$F886=""),FALSE(),IFERROR(COUNTIF(INDIRECT("UNITS_"&amp;SUBSTITUTE(LEFT($E886,FIND(" ",$E886&amp;" ")-1),".","_")),$F886)=0,TRUE())),"Unidade incompatível com o tipo selecionado.",IF(OR(AND(ISNUMBER(SEARCH("comunic",LOWER($B886))),LEFT($E886,3)&lt;&gt;"4.4"),AND(ISNUMBER(SEARCH("monitor",LOWER($B886))),NOT(OR(LEFT($E886,3)="1.5",LEFT($E886,3)="2.5")))),"Revise a classificação do item conforme as regras de preenchimento.",IF(AND($B886&lt;&gt;"",OR(ISNUMBER(SEARCH("outro",LOWER($B886))),ISNUMBER(SEARCH("divers",LOWER($B886))),ISNUMBER(SEARCH("kit",LOWER($B886))),ISNUMBER(SEARCH("ferrament",LOWER($B886))),ISNUMBER(SEARCH("epi",LOWER($B886)))),NOT(OR($Z886&lt;&gt;"",$AA886&lt;&gt;""))),"Descrição muito genérica: detalhe melhor o item e registre o racional no memorial ou em anexo.",IF(AND($Y886=0,$B886&lt;&gt;"",OR($G886&lt;&gt;"",$H886&lt;&gt;"",$J886&lt;&gt;"",$K886&lt;&gt;"",$M886&lt;&gt;"",$N886&lt;&gt;"",$P886&lt;&gt;"",$Q886&lt;&gt;"",$S886&lt;&gt;"",$T886&lt;&gt;"",$V886&lt;&gt;"",$W886&lt;&gt;"")),"O item possui dados lançados, mas o total está zerado. Revise os valores informados.","")))))))))))))))</f>
        <v/>
      </c>
    </row>
    <row r="887" spans="1:35" ht="14.25" customHeight="1" x14ac:dyDescent="0.25">
      <c r="A887" s="57" t="str">
        <f t="shared" si="169"/>
        <v/>
      </c>
      <c r="B887" s="61"/>
      <c r="C887" s="61"/>
      <c r="D887" s="58"/>
      <c r="E887" s="61"/>
      <c r="F887" s="61"/>
      <c r="G887" s="272"/>
      <c r="H887" s="62"/>
      <c r="I887" s="273">
        <f t="shared" si="170"/>
        <v>0</v>
      </c>
      <c r="J887" s="272"/>
      <c r="K887" s="62"/>
      <c r="L887" s="270">
        <f t="shared" si="171"/>
        <v>0</v>
      </c>
      <c r="M887" s="272"/>
      <c r="N887" s="62"/>
      <c r="O887" s="270">
        <f t="shared" si="172"/>
        <v>0</v>
      </c>
      <c r="P887" s="272"/>
      <c r="Q887" s="62"/>
      <c r="R887" s="271">
        <f t="shared" si="173"/>
        <v>0</v>
      </c>
      <c r="S887" s="272"/>
      <c r="T887" s="62"/>
      <c r="U887" s="270">
        <f t="shared" si="174"/>
        <v>0</v>
      </c>
      <c r="V887" s="272"/>
      <c r="W887" s="62"/>
      <c r="X887" s="270">
        <f t="shared" si="175"/>
        <v>0</v>
      </c>
      <c r="Y887" s="270">
        <f t="shared" si="176"/>
        <v>0</v>
      </c>
      <c r="Z887" s="61"/>
      <c r="AA887" s="61"/>
      <c r="AB887" s="60" t="str">
        <f t="shared" si="177"/>
        <v/>
      </c>
      <c r="AC887" s="21" t="b">
        <f t="shared" si="178"/>
        <v>0</v>
      </c>
      <c r="AD887" s="21" t="b">
        <f t="shared" si="179"/>
        <v>0</v>
      </c>
      <c r="AE887" s="21" t="b">
        <f t="shared" si="180"/>
        <v>0</v>
      </c>
      <c r="AF887" s="21" t="b">
        <f ca="1">OR(AND($AC887,NOT($AD887)),AND($AC887,OR(AND($G887="",$H887&lt;&gt;""),AND($G887&lt;&gt;"",$H887=""),AND($J887="",$K887&lt;&gt;""),AND($J887&lt;&gt;"",$K887=""),AND($M887="",$N887&lt;&gt;""),AND($M887&lt;&gt;"",$N887=""),AND($P887="",$Q887&lt;&gt;""),AND($P887&lt;&gt;"",$Q887=""),AND($S887="",$T887&lt;&gt;""),AND($S887&lt;&gt;"",$T887=""),AND($V887="",$W887&lt;&gt;""),AND($V887&lt;&gt;"",$W887=""))),AND($C887&lt;&gt;"",$E887&lt;&gt;"",LEFT(TRIM($C887),1)&lt;&gt;LEFT(TRIM($E887),1)),IF(OR($E887="",$F887=""),FALSE(),IFERROR(COUNTIF(INDIRECT("UNITS_"&amp;SUBSTITUTE(LEFT($E887,FIND(" ",$E887&amp;" ")-1),".","_")),$F887)=0,TRUE())),AND($B887&lt;&gt;"",OR(ISNUMBER(SEARCH("outro",LOWER($B887))),ISNUMBER(SEARCH("divers",LOWER($B887))),ISNUMBER(SEARCH("etc",LOWER($B887))))),OR(AND(ISNUMBER(SEARCH("comunic",LOWER($B887))),LEFT($E887,3)&lt;&gt;"4.4"),AND(ISNUMBER(SEARCH("monitor",LOWER($B887))),NOT(OR(LEFT($E887,3)="1.5",LEFT($E887,3)="2.5")))),AND($B887&lt;&gt;"",OR(LEFT($C887,1)="1",LEFT($C887,1)="2"),$D887=""),AND($D887&lt;&gt;"",NOT(OR(LEFT($C887,1)="1",LEFT($C887,1)="2"))),AND($D887&lt;&gt;"",COUNTIF(' PROJETO'!$B$14:$B$16,$D887)=0),IF($D887="",FALSE(),IF(COUNTIF(' PROJETO'!$B$14:$B$16,$D887)=0,FALSE(),IFERROR(INDEX(' PROJETO'!$C$14:$C$16,MATCH($D887,' PROJETO'!$B$14:$B$16,0))&lt;&gt;"Sim",FALSE()))))</f>
        <v>0</v>
      </c>
      <c r="AG887" s="21" t="b">
        <f>AND($AC887,$Y887&gt;'CONFG.  LISTAS'!$F$4,$Z887="",$AA887="")</f>
        <v>0</v>
      </c>
      <c r="AH887" s="21" t="str">
        <f t="shared" si="181"/>
        <v/>
      </c>
      <c r="AI887" s="43" t="str">
        <f ca="1">IF(NOT($AC887),"",IF(OR($B887="",$C887="",$E887="",$F887=""),"Preencha descrição, categoria, tipo e unidade.",IF(AND($B887&lt;&gt;"",OR(LEFT($C887,1)="1",LEFT($C887,1)="2"),$D887=""),"Informe a prática de restauração para itens diretos.",IF(AND($D887&lt;&gt;"",NOT(OR(LEFT($C887,1)="1",LEFT($C887,1)="2"))),"Custos indiretos não devem pertencer a uma prática específica.",IF(AND($D887&lt;&gt;"",COUNTIF(' PROJETO'!$B$14:$B$16,$D887)=0),"Prática de restauração inválida ou não cadastrada.",IF(IF($D887="",FALSE(),IF(COUNTIF(' PROJETO'!$B$14:$B$16,$D887)=0,FALSE(),IFERROR(INDEX(' PROJETO'!$C$14:$C$16,MATCH($D887,' PROJETO'!$B$14:$B$16,0))&lt;&gt;"Sim",FALSE()))),"A prática informada no item não foi selecionada na aba Projeto.",IF(AND(MAX($I887,$L887,$O887,$R887,$U887,$X887)&gt;'CONFG.  LISTAS'!$F$4,NOT(OR($Z887&lt;&gt;"",$AA887&lt;&gt;""))),"Memorial de cálculo ou anexo obrigatório não informado para item acima do limite.",IF(OR(AND($G887&lt;&gt;"",$H887&lt;&gt;"",OR($G887&lt;=0,$H887&lt;=0)),AND($J887&lt;&gt;"",$K887&lt;&gt;"",OR($J887&lt;=0,$K887&lt;=0)),AND($M887&lt;&gt;"",$N887&lt;&gt;"",OR($M887&lt;=0,$N887&lt;=0)),AND($P887&lt;&gt;"",$Q887&lt;&gt;"",OR($P887&lt;=0,$Q887&lt;=0)),AND($S887&lt;&gt;"",$T887&lt;&gt;"",OR($S887&lt;=0,$T887&lt;=0)),AND($V887&lt;&gt;"",$W887&lt;&gt;"",OR($V887&lt;=0,$W887&lt;=0))),"Revise os valores informados: valor unitário e quantidade devem ser maiores que zero.",IF(OR(AND($G887="",$H887&lt;&gt;""),AND($G887&lt;&gt;"",$H887=""),AND($J887="",$K887&lt;&gt;""),AND($J887&lt;&gt;"",$K887=""),AND($M887="",$N887&lt;&gt;""),AND($M887&lt;&gt;"",$N887=""),AND($P887="",$Q887&lt;&gt;""),AND($P887&lt;&gt;"",$Q887=""),AND($S887="",$T887&lt;&gt;""),AND($S887&lt;&gt;"",$T887=""),AND($V887="",$W887&lt;&gt;""),AND($V887&lt;&gt;"",$W887="")),"Há ano preenchido parcialmente: "&amp;TRIM(IF(AND($G887="",$H887&lt;&gt;""),"Ano 1 (falta valor unitário); ","")&amp;IF(AND($G887&lt;&gt;"",$H887=""),"Ano 1 (falta quantidade); ","")&amp;IF(AND($J887="",$K887&lt;&gt;""),"Ano 2 (falta valor unitário); ","")&amp;IF(AND($J887&lt;&gt;"",$K887=""),"Ano 2 (falta quantidade); ","")&amp;IF(AND($M887="",$N887&lt;&gt;""),"Ano 3 (falta valor unitário); ","")&amp;IF(AND($M887&lt;&gt;"",$N887=""),"Ano 3 (falta quantidade); ","")&amp;IF(AND($P887="",$Q887&lt;&gt;""),"Ano 4 (falta valor unitário); ","")&amp;IF(AND($P887&lt;&gt;"",$Q887=""),"Ano 4 (falta quantidade); ","")&amp;IF(AND($S887="",$T887&lt;&gt;""),"Ano 5 (falta valor unitário); ","")&amp;IF(AND($S887&lt;&gt;"",$T887=""),"Ano 5 (falta quantidade); ","")&amp;IF(AND($V887="",$W887&lt;&gt;""),"Ano 6 (falta valor unitário); ","")&amp;IF(AND($V887&lt;&gt;"",$W887=""),"Ano 6 (falta quantidade); ","")), IF(NOT(OR(AND($G887&lt;&gt;"",$H887&lt;&gt;""),AND($J887&lt;&gt;"",$K887&lt;&gt;""),AND($M887&lt;&gt;"",$N887&lt;&gt;""),AND($P887&lt;&gt;"",$Q887&lt;&gt;""),AND($S887&lt;&gt;"",$T887&lt;&gt;""),AND($V887&lt;&gt;"",$W887&lt;&gt;""))),"Informe pelo menos um ano completo com valor unitário e quantidade.",IF(AND($C887&lt;&gt;"",$E887&lt;&gt;"",LEFT(TRIM($C887),1)&lt;&gt;LEFT(TRIM($E887),1)),"Categoria e tipo estão incompatíveis.",IF(IF(OR($E887="",$F887=""),FALSE(),IFERROR(COUNTIF(INDIRECT("UNITS_"&amp;SUBSTITUTE(LEFT($E887,FIND(" ",$E887&amp;" ")-1),".","_")),$F887)=0,TRUE())),"Unidade incompatível com o tipo selecionado.",IF(OR(AND(ISNUMBER(SEARCH("comunic",LOWER($B887))),LEFT($E887,3)&lt;&gt;"4.4"),AND(ISNUMBER(SEARCH("monitor",LOWER($B887))),NOT(OR(LEFT($E887,3)="1.5",LEFT($E887,3)="2.5")))),"Revise a classificação do item conforme as regras de preenchimento.",IF(AND($B887&lt;&gt;"",OR(ISNUMBER(SEARCH("outro",LOWER($B887))),ISNUMBER(SEARCH("divers",LOWER($B887))),ISNUMBER(SEARCH("kit",LOWER($B887))),ISNUMBER(SEARCH("ferrament",LOWER($B887))),ISNUMBER(SEARCH("epi",LOWER($B887)))),NOT(OR($Z887&lt;&gt;"",$AA887&lt;&gt;""))),"Descrição muito genérica: detalhe melhor o item e registre o racional no memorial ou em anexo.",IF(AND($Y887=0,$B887&lt;&gt;"",OR($G887&lt;&gt;"",$H887&lt;&gt;"",$J887&lt;&gt;"",$K887&lt;&gt;"",$M887&lt;&gt;"",$N887&lt;&gt;"",$P887&lt;&gt;"",$Q887&lt;&gt;"",$S887&lt;&gt;"",$T887&lt;&gt;"",$V887&lt;&gt;"",$W887&lt;&gt;"")),"O item possui dados lançados, mas o total está zerado. Revise os valores informados.","")))))))))))))))</f>
        <v/>
      </c>
    </row>
    <row r="888" spans="1:35" ht="14.25" customHeight="1" x14ac:dyDescent="0.25">
      <c r="A888" s="57" t="str">
        <f t="shared" si="169"/>
        <v/>
      </c>
      <c r="B888" s="58"/>
      <c r="C888" s="58"/>
      <c r="D888" s="58"/>
      <c r="E888" s="58"/>
      <c r="F888" s="58"/>
      <c r="G888" s="269"/>
      <c r="H888" s="59"/>
      <c r="I888" s="273">
        <f t="shared" si="170"/>
        <v>0</v>
      </c>
      <c r="J888" s="269"/>
      <c r="K888" s="59"/>
      <c r="L888" s="270">
        <f t="shared" si="171"/>
        <v>0</v>
      </c>
      <c r="M888" s="269"/>
      <c r="N888" s="59"/>
      <c r="O888" s="270">
        <f t="shared" si="172"/>
        <v>0</v>
      </c>
      <c r="P888" s="269"/>
      <c r="Q888" s="59"/>
      <c r="R888" s="271">
        <f t="shared" si="173"/>
        <v>0</v>
      </c>
      <c r="S888" s="269"/>
      <c r="T888" s="59"/>
      <c r="U888" s="270">
        <f t="shared" si="174"/>
        <v>0</v>
      </c>
      <c r="V888" s="269"/>
      <c r="W888" s="59"/>
      <c r="X888" s="270">
        <f t="shared" si="175"/>
        <v>0</v>
      </c>
      <c r="Y888" s="270">
        <f t="shared" si="176"/>
        <v>0</v>
      </c>
      <c r="Z888" s="58"/>
      <c r="AA888" s="58"/>
      <c r="AB888" s="60" t="str">
        <f t="shared" si="177"/>
        <v/>
      </c>
      <c r="AC888" s="21" t="b">
        <f t="shared" si="178"/>
        <v>0</v>
      </c>
      <c r="AD888" s="21" t="b">
        <f t="shared" si="179"/>
        <v>0</v>
      </c>
      <c r="AE888" s="21" t="b">
        <f t="shared" si="180"/>
        <v>0</v>
      </c>
      <c r="AF888" s="21" t="b">
        <f ca="1">OR(AND($AC888,NOT($AD888)),AND($AC888,OR(AND($G888="",$H888&lt;&gt;""),AND($G888&lt;&gt;"",$H888=""),AND($J888="",$K888&lt;&gt;""),AND($J888&lt;&gt;"",$K888=""),AND($M888="",$N888&lt;&gt;""),AND($M888&lt;&gt;"",$N888=""),AND($P888="",$Q888&lt;&gt;""),AND($P888&lt;&gt;"",$Q888=""),AND($S888="",$T888&lt;&gt;""),AND($S888&lt;&gt;"",$T888=""),AND($V888="",$W888&lt;&gt;""),AND($V888&lt;&gt;"",$W888=""))),AND($C888&lt;&gt;"",$E888&lt;&gt;"",LEFT(TRIM($C888),1)&lt;&gt;LEFT(TRIM($E888),1)),IF(OR($E888="",$F888=""),FALSE(),IFERROR(COUNTIF(INDIRECT("UNITS_"&amp;SUBSTITUTE(LEFT($E888,FIND(" ",$E888&amp;" ")-1),".","_")),$F888)=0,TRUE())),AND($B888&lt;&gt;"",OR(ISNUMBER(SEARCH("outro",LOWER($B888))),ISNUMBER(SEARCH("divers",LOWER($B888))),ISNUMBER(SEARCH("etc",LOWER($B888))))),OR(AND(ISNUMBER(SEARCH("comunic",LOWER($B888))),LEFT($E888,3)&lt;&gt;"4.4"),AND(ISNUMBER(SEARCH("monitor",LOWER($B888))),NOT(OR(LEFT($E888,3)="1.5",LEFT($E888,3)="2.5")))),AND($B888&lt;&gt;"",OR(LEFT($C888,1)="1",LEFT($C888,1)="2"),$D888=""),AND($D888&lt;&gt;"",NOT(OR(LEFT($C888,1)="1",LEFT($C888,1)="2"))),AND($D888&lt;&gt;"",COUNTIF(' PROJETO'!$B$14:$B$16,$D888)=0),IF($D888="",FALSE(),IF(COUNTIF(' PROJETO'!$B$14:$B$16,$D888)=0,FALSE(),IFERROR(INDEX(' PROJETO'!$C$14:$C$16,MATCH($D888,' PROJETO'!$B$14:$B$16,0))&lt;&gt;"Sim",FALSE()))))</f>
        <v>0</v>
      </c>
      <c r="AG888" s="21" t="b">
        <f>AND($AC888,$Y888&gt;'CONFG.  LISTAS'!$F$4,$Z888="",$AA888="")</f>
        <v>0</v>
      </c>
      <c r="AH888" s="21" t="str">
        <f t="shared" si="181"/>
        <v/>
      </c>
      <c r="AI888" s="43" t="str">
        <f ca="1">IF(NOT($AC888),"",IF(OR($B888="",$C888="",$E888="",$F888=""),"Preencha descrição, categoria, tipo e unidade.",IF(AND($B888&lt;&gt;"",OR(LEFT($C888,1)="1",LEFT($C888,1)="2"),$D888=""),"Informe a prática de restauração para itens diretos.",IF(AND($D888&lt;&gt;"",NOT(OR(LEFT($C888,1)="1",LEFT($C888,1)="2"))),"Custos indiretos não devem pertencer a uma prática específica.",IF(AND($D888&lt;&gt;"",COUNTIF(' PROJETO'!$B$14:$B$16,$D888)=0),"Prática de restauração inválida ou não cadastrada.",IF(IF($D888="",FALSE(),IF(COUNTIF(' PROJETO'!$B$14:$B$16,$D888)=0,FALSE(),IFERROR(INDEX(' PROJETO'!$C$14:$C$16,MATCH($D888,' PROJETO'!$B$14:$B$16,0))&lt;&gt;"Sim",FALSE()))),"A prática informada no item não foi selecionada na aba Projeto.",IF(AND(MAX($I888,$L888,$O888,$R888,$U888,$X888)&gt;'CONFG.  LISTAS'!$F$4,NOT(OR($Z888&lt;&gt;"",$AA888&lt;&gt;""))),"Memorial de cálculo ou anexo obrigatório não informado para item acima do limite.",IF(OR(AND($G888&lt;&gt;"",$H888&lt;&gt;"",OR($G888&lt;=0,$H888&lt;=0)),AND($J888&lt;&gt;"",$K888&lt;&gt;"",OR($J888&lt;=0,$K888&lt;=0)),AND($M888&lt;&gt;"",$N888&lt;&gt;"",OR($M888&lt;=0,$N888&lt;=0)),AND($P888&lt;&gt;"",$Q888&lt;&gt;"",OR($P888&lt;=0,$Q888&lt;=0)),AND($S888&lt;&gt;"",$T888&lt;&gt;"",OR($S888&lt;=0,$T888&lt;=0)),AND($V888&lt;&gt;"",$W888&lt;&gt;"",OR($V888&lt;=0,$W888&lt;=0))),"Revise os valores informados: valor unitário e quantidade devem ser maiores que zero.",IF(OR(AND($G888="",$H888&lt;&gt;""),AND($G888&lt;&gt;"",$H888=""),AND($J888="",$K888&lt;&gt;""),AND($J888&lt;&gt;"",$K888=""),AND($M888="",$N888&lt;&gt;""),AND($M888&lt;&gt;"",$N888=""),AND($P888="",$Q888&lt;&gt;""),AND($P888&lt;&gt;"",$Q888=""),AND($S888="",$T888&lt;&gt;""),AND($S888&lt;&gt;"",$T888=""),AND($V888="",$W888&lt;&gt;""),AND($V888&lt;&gt;"",$W888="")),"Há ano preenchido parcialmente: "&amp;TRIM(IF(AND($G888="",$H888&lt;&gt;""),"Ano 1 (falta valor unitário); ","")&amp;IF(AND($G888&lt;&gt;"",$H888=""),"Ano 1 (falta quantidade); ","")&amp;IF(AND($J888="",$K888&lt;&gt;""),"Ano 2 (falta valor unitário); ","")&amp;IF(AND($J888&lt;&gt;"",$K888=""),"Ano 2 (falta quantidade); ","")&amp;IF(AND($M888="",$N888&lt;&gt;""),"Ano 3 (falta valor unitário); ","")&amp;IF(AND($M888&lt;&gt;"",$N888=""),"Ano 3 (falta quantidade); ","")&amp;IF(AND($P888="",$Q888&lt;&gt;""),"Ano 4 (falta valor unitário); ","")&amp;IF(AND($P888&lt;&gt;"",$Q888=""),"Ano 4 (falta quantidade); ","")&amp;IF(AND($S888="",$T888&lt;&gt;""),"Ano 5 (falta valor unitário); ","")&amp;IF(AND($S888&lt;&gt;"",$T888=""),"Ano 5 (falta quantidade); ","")&amp;IF(AND($V888="",$W888&lt;&gt;""),"Ano 6 (falta valor unitário); ","")&amp;IF(AND($V888&lt;&gt;"",$W888=""),"Ano 6 (falta quantidade); ","")), IF(NOT(OR(AND($G888&lt;&gt;"",$H888&lt;&gt;""),AND($J888&lt;&gt;"",$K888&lt;&gt;""),AND($M888&lt;&gt;"",$N888&lt;&gt;""),AND($P888&lt;&gt;"",$Q888&lt;&gt;""),AND($S888&lt;&gt;"",$T888&lt;&gt;""),AND($V888&lt;&gt;"",$W888&lt;&gt;""))),"Informe pelo menos um ano completo com valor unitário e quantidade.",IF(AND($C888&lt;&gt;"",$E888&lt;&gt;"",LEFT(TRIM($C888),1)&lt;&gt;LEFT(TRIM($E888),1)),"Categoria e tipo estão incompatíveis.",IF(IF(OR($E888="",$F888=""),FALSE(),IFERROR(COUNTIF(INDIRECT("UNITS_"&amp;SUBSTITUTE(LEFT($E888,FIND(" ",$E888&amp;" ")-1),".","_")),$F888)=0,TRUE())),"Unidade incompatível com o tipo selecionado.",IF(OR(AND(ISNUMBER(SEARCH("comunic",LOWER($B888))),LEFT($E888,3)&lt;&gt;"4.4"),AND(ISNUMBER(SEARCH("monitor",LOWER($B888))),NOT(OR(LEFT($E888,3)="1.5",LEFT($E888,3)="2.5")))),"Revise a classificação do item conforme as regras de preenchimento.",IF(AND($B888&lt;&gt;"",OR(ISNUMBER(SEARCH("outro",LOWER($B888))),ISNUMBER(SEARCH("divers",LOWER($B888))),ISNUMBER(SEARCH("kit",LOWER($B888))),ISNUMBER(SEARCH("ferrament",LOWER($B888))),ISNUMBER(SEARCH("epi",LOWER($B888)))),NOT(OR($Z888&lt;&gt;"",$AA888&lt;&gt;""))),"Descrição muito genérica: detalhe melhor o item e registre o racional no memorial ou em anexo.",IF(AND($Y888=0,$B888&lt;&gt;"",OR($G888&lt;&gt;"",$H888&lt;&gt;"",$J888&lt;&gt;"",$K888&lt;&gt;"",$M888&lt;&gt;"",$N888&lt;&gt;"",$P888&lt;&gt;"",$Q888&lt;&gt;"",$S888&lt;&gt;"",$T888&lt;&gt;"",$V888&lt;&gt;"",$W888&lt;&gt;"")),"O item possui dados lançados, mas o total está zerado. Revise os valores informados.","")))))))))))))))</f>
        <v/>
      </c>
    </row>
    <row r="889" spans="1:35" ht="14.25" customHeight="1" x14ac:dyDescent="0.25">
      <c r="A889" s="57" t="str">
        <f t="shared" si="169"/>
        <v/>
      </c>
      <c r="B889" s="61"/>
      <c r="C889" s="61"/>
      <c r="D889" s="58"/>
      <c r="E889" s="61"/>
      <c r="F889" s="61"/>
      <c r="G889" s="272"/>
      <c r="H889" s="62"/>
      <c r="I889" s="273">
        <f t="shared" si="170"/>
        <v>0</v>
      </c>
      <c r="J889" s="272"/>
      <c r="K889" s="62"/>
      <c r="L889" s="270">
        <f t="shared" si="171"/>
        <v>0</v>
      </c>
      <c r="M889" s="272"/>
      <c r="N889" s="62"/>
      <c r="O889" s="270">
        <f t="shared" si="172"/>
        <v>0</v>
      </c>
      <c r="P889" s="272"/>
      <c r="Q889" s="62"/>
      <c r="R889" s="271">
        <f t="shared" si="173"/>
        <v>0</v>
      </c>
      <c r="S889" s="272"/>
      <c r="T889" s="62"/>
      <c r="U889" s="270">
        <f t="shared" si="174"/>
        <v>0</v>
      </c>
      <c r="V889" s="272"/>
      <c r="W889" s="62"/>
      <c r="X889" s="270">
        <f t="shared" si="175"/>
        <v>0</v>
      </c>
      <c r="Y889" s="270">
        <f t="shared" si="176"/>
        <v>0</v>
      </c>
      <c r="Z889" s="61"/>
      <c r="AA889" s="61"/>
      <c r="AB889" s="60" t="str">
        <f t="shared" si="177"/>
        <v/>
      </c>
      <c r="AC889" s="21" t="b">
        <f t="shared" si="178"/>
        <v>0</v>
      </c>
      <c r="AD889" s="21" t="b">
        <f t="shared" si="179"/>
        <v>0</v>
      </c>
      <c r="AE889" s="21" t="b">
        <f t="shared" si="180"/>
        <v>0</v>
      </c>
      <c r="AF889" s="21" t="b">
        <f ca="1">OR(AND($AC889,NOT($AD889)),AND($AC889,OR(AND($G889="",$H889&lt;&gt;""),AND($G889&lt;&gt;"",$H889=""),AND($J889="",$K889&lt;&gt;""),AND($J889&lt;&gt;"",$K889=""),AND($M889="",$N889&lt;&gt;""),AND($M889&lt;&gt;"",$N889=""),AND($P889="",$Q889&lt;&gt;""),AND($P889&lt;&gt;"",$Q889=""),AND($S889="",$T889&lt;&gt;""),AND($S889&lt;&gt;"",$T889=""),AND($V889="",$W889&lt;&gt;""),AND($V889&lt;&gt;"",$W889=""))),AND($C889&lt;&gt;"",$E889&lt;&gt;"",LEFT(TRIM($C889),1)&lt;&gt;LEFT(TRIM($E889),1)),IF(OR($E889="",$F889=""),FALSE(),IFERROR(COUNTIF(INDIRECT("UNITS_"&amp;SUBSTITUTE(LEFT($E889,FIND(" ",$E889&amp;" ")-1),".","_")),$F889)=0,TRUE())),AND($B889&lt;&gt;"",OR(ISNUMBER(SEARCH("outro",LOWER($B889))),ISNUMBER(SEARCH("divers",LOWER($B889))),ISNUMBER(SEARCH("etc",LOWER($B889))))),OR(AND(ISNUMBER(SEARCH("comunic",LOWER($B889))),LEFT($E889,3)&lt;&gt;"4.4"),AND(ISNUMBER(SEARCH("monitor",LOWER($B889))),NOT(OR(LEFT($E889,3)="1.5",LEFT($E889,3)="2.5")))),AND($B889&lt;&gt;"",OR(LEFT($C889,1)="1",LEFT($C889,1)="2"),$D889=""),AND($D889&lt;&gt;"",NOT(OR(LEFT($C889,1)="1",LEFT($C889,1)="2"))),AND($D889&lt;&gt;"",COUNTIF(' PROJETO'!$B$14:$B$16,$D889)=0),IF($D889="",FALSE(),IF(COUNTIF(' PROJETO'!$B$14:$B$16,$D889)=0,FALSE(),IFERROR(INDEX(' PROJETO'!$C$14:$C$16,MATCH($D889,' PROJETO'!$B$14:$B$16,0))&lt;&gt;"Sim",FALSE()))))</f>
        <v>0</v>
      </c>
      <c r="AG889" s="21" t="b">
        <f>AND($AC889,$Y889&gt;'CONFG.  LISTAS'!$F$4,$Z889="",$AA889="")</f>
        <v>0</v>
      </c>
      <c r="AH889" s="21" t="str">
        <f t="shared" si="181"/>
        <v/>
      </c>
      <c r="AI889" s="43" t="str">
        <f ca="1">IF(NOT($AC889),"",IF(OR($B889="",$C889="",$E889="",$F889=""),"Preencha descrição, categoria, tipo e unidade.",IF(AND($B889&lt;&gt;"",OR(LEFT($C889,1)="1",LEFT($C889,1)="2"),$D889=""),"Informe a prática de restauração para itens diretos.",IF(AND($D889&lt;&gt;"",NOT(OR(LEFT($C889,1)="1",LEFT($C889,1)="2"))),"Custos indiretos não devem pertencer a uma prática específica.",IF(AND($D889&lt;&gt;"",COUNTIF(' PROJETO'!$B$14:$B$16,$D889)=0),"Prática de restauração inválida ou não cadastrada.",IF(IF($D889="",FALSE(),IF(COUNTIF(' PROJETO'!$B$14:$B$16,$D889)=0,FALSE(),IFERROR(INDEX(' PROJETO'!$C$14:$C$16,MATCH($D889,' PROJETO'!$B$14:$B$16,0))&lt;&gt;"Sim",FALSE()))),"A prática informada no item não foi selecionada na aba Projeto.",IF(AND(MAX($I889,$L889,$O889,$R889,$U889,$X889)&gt;'CONFG.  LISTAS'!$F$4,NOT(OR($Z889&lt;&gt;"",$AA889&lt;&gt;""))),"Memorial de cálculo ou anexo obrigatório não informado para item acima do limite.",IF(OR(AND($G889&lt;&gt;"",$H889&lt;&gt;"",OR($G889&lt;=0,$H889&lt;=0)),AND($J889&lt;&gt;"",$K889&lt;&gt;"",OR($J889&lt;=0,$K889&lt;=0)),AND($M889&lt;&gt;"",$N889&lt;&gt;"",OR($M889&lt;=0,$N889&lt;=0)),AND($P889&lt;&gt;"",$Q889&lt;&gt;"",OR($P889&lt;=0,$Q889&lt;=0)),AND($S889&lt;&gt;"",$T889&lt;&gt;"",OR($S889&lt;=0,$T889&lt;=0)),AND($V889&lt;&gt;"",$W889&lt;&gt;"",OR($V889&lt;=0,$W889&lt;=0))),"Revise os valores informados: valor unitário e quantidade devem ser maiores que zero.",IF(OR(AND($G889="",$H889&lt;&gt;""),AND($G889&lt;&gt;"",$H889=""),AND($J889="",$K889&lt;&gt;""),AND($J889&lt;&gt;"",$K889=""),AND($M889="",$N889&lt;&gt;""),AND($M889&lt;&gt;"",$N889=""),AND($P889="",$Q889&lt;&gt;""),AND($P889&lt;&gt;"",$Q889=""),AND($S889="",$T889&lt;&gt;""),AND($S889&lt;&gt;"",$T889=""),AND($V889="",$W889&lt;&gt;""),AND($V889&lt;&gt;"",$W889="")),"Há ano preenchido parcialmente: "&amp;TRIM(IF(AND($G889="",$H889&lt;&gt;""),"Ano 1 (falta valor unitário); ","")&amp;IF(AND($G889&lt;&gt;"",$H889=""),"Ano 1 (falta quantidade); ","")&amp;IF(AND($J889="",$K889&lt;&gt;""),"Ano 2 (falta valor unitário); ","")&amp;IF(AND($J889&lt;&gt;"",$K889=""),"Ano 2 (falta quantidade); ","")&amp;IF(AND($M889="",$N889&lt;&gt;""),"Ano 3 (falta valor unitário); ","")&amp;IF(AND($M889&lt;&gt;"",$N889=""),"Ano 3 (falta quantidade); ","")&amp;IF(AND($P889="",$Q889&lt;&gt;""),"Ano 4 (falta valor unitário); ","")&amp;IF(AND($P889&lt;&gt;"",$Q889=""),"Ano 4 (falta quantidade); ","")&amp;IF(AND($S889="",$T889&lt;&gt;""),"Ano 5 (falta valor unitário); ","")&amp;IF(AND($S889&lt;&gt;"",$T889=""),"Ano 5 (falta quantidade); ","")&amp;IF(AND($V889="",$W889&lt;&gt;""),"Ano 6 (falta valor unitário); ","")&amp;IF(AND($V889&lt;&gt;"",$W889=""),"Ano 6 (falta quantidade); ","")), IF(NOT(OR(AND($G889&lt;&gt;"",$H889&lt;&gt;""),AND($J889&lt;&gt;"",$K889&lt;&gt;""),AND($M889&lt;&gt;"",$N889&lt;&gt;""),AND($P889&lt;&gt;"",$Q889&lt;&gt;""),AND($S889&lt;&gt;"",$T889&lt;&gt;""),AND($V889&lt;&gt;"",$W889&lt;&gt;""))),"Informe pelo menos um ano completo com valor unitário e quantidade.",IF(AND($C889&lt;&gt;"",$E889&lt;&gt;"",LEFT(TRIM($C889),1)&lt;&gt;LEFT(TRIM($E889),1)),"Categoria e tipo estão incompatíveis.",IF(IF(OR($E889="",$F889=""),FALSE(),IFERROR(COUNTIF(INDIRECT("UNITS_"&amp;SUBSTITUTE(LEFT($E889,FIND(" ",$E889&amp;" ")-1),".","_")),$F889)=0,TRUE())),"Unidade incompatível com o tipo selecionado.",IF(OR(AND(ISNUMBER(SEARCH("comunic",LOWER($B889))),LEFT($E889,3)&lt;&gt;"4.4"),AND(ISNUMBER(SEARCH("monitor",LOWER($B889))),NOT(OR(LEFT($E889,3)="1.5",LEFT($E889,3)="2.5")))),"Revise a classificação do item conforme as regras de preenchimento.",IF(AND($B889&lt;&gt;"",OR(ISNUMBER(SEARCH("outro",LOWER($B889))),ISNUMBER(SEARCH("divers",LOWER($B889))),ISNUMBER(SEARCH("kit",LOWER($B889))),ISNUMBER(SEARCH("ferrament",LOWER($B889))),ISNUMBER(SEARCH("epi",LOWER($B889)))),NOT(OR($Z889&lt;&gt;"",$AA889&lt;&gt;""))),"Descrição muito genérica: detalhe melhor o item e registre o racional no memorial ou em anexo.",IF(AND($Y889=0,$B889&lt;&gt;"",OR($G889&lt;&gt;"",$H889&lt;&gt;"",$J889&lt;&gt;"",$K889&lt;&gt;"",$M889&lt;&gt;"",$N889&lt;&gt;"",$P889&lt;&gt;"",$Q889&lt;&gt;"",$S889&lt;&gt;"",$T889&lt;&gt;"",$V889&lt;&gt;"",$W889&lt;&gt;"")),"O item possui dados lançados, mas o total está zerado. Revise os valores informados.","")))))))))))))))</f>
        <v/>
      </c>
    </row>
    <row r="890" spans="1:35" ht="14.25" customHeight="1" x14ac:dyDescent="0.25">
      <c r="A890" s="57" t="str">
        <f t="shared" si="169"/>
        <v/>
      </c>
      <c r="B890" s="58"/>
      <c r="C890" s="58"/>
      <c r="D890" s="58"/>
      <c r="E890" s="58"/>
      <c r="F890" s="58"/>
      <c r="G890" s="269"/>
      <c r="H890" s="59"/>
      <c r="I890" s="273">
        <f t="shared" si="170"/>
        <v>0</v>
      </c>
      <c r="J890" s="269"/>
      <c r="K890" s="59"/>
      <c r="L890" s="270">
        <f t="shared" si="171"/>
        <v>0</v>
      </c>
      <c r="M890" s="269"/>
      <c r="N890" s="59"/>
      <c r="O890" s="270">
        <f t="shared" si="172"/>
        <v>0</v>
      </c>
      <c r="P890" s="269"/>
      <c r="Q890" s="59"/>
      <c r="R890" s="271">
        <f t="shared" si="173"/>
        <v>0</v>
      </c>
      <c r="S890" s="269"/>
      <c r="T890" s="59"/>
      <c r="U890" s="270">
        <f t="shared" si="174"/>
        <v>0</v>
      </c>
      <c r="V890" s="269"/>
      <c r="W890" s="59"/>
      <c r="X890" s="270">
        <f t="shared" si="175"/>
        <v>0</v>
      </c>
      <c r="Y890" s="270">
        <f t="shared" si="176"/>
        <v>0</v>
      </c>
      <c r="Z890" s="58"/>
      <c r="AA890" s="58"/>
      <c r="AB890" s="60" t="str">
        <f t="shared" si="177"/>
        <v/>
      </c>
      <c r="AC890" s="21" t="b">
        <f t="shared" si="178"/>
        <v>0</v>
      </c>
      <c r="AD890" s="21" t="b">
        <f t="shared" si="179"/>
        <v>0</v>
      </c>
      <c r="AE890" s="21" t="b">
        <f t="shared" si="180"/>
        <v>0</v>
      </c>
      <c r="AF890" s="21" t="b">
        <f ca="1">OR(AND($AC890,NOT($AD890)),AND($AC890,OR(AND($G890="",$H890&lt;&gt;""),AND($G890&lt;&gt;"",$H890=""),AND($J890="",$K890&lt;&gt;""),AND($J890&lt;&gt;"",$K890=""),AND($M890="",$N890&lt;&gt;""),AND($M890&lt;&gt;"",$N890=""),AND($P890="",$Q890&lt;&gt;""),AND($P890&lt;&gt;"",$Q890=""),AND($S890="",$T890&lt;&gt;""),AND($S890&lt;&gt;"",$T890=""),AND($V890="",$W890&lt;&gt;""),AND($V890&lt;&gt;"",$W890=""))),AND($C890&lt;&gt;"",$E890&lt;&gt;"",LEFT(TRIM($C890),1)&lt;&gt;LEFT(TRIM($E890),1)),IF(OR($E890="",$F890=""),FALSE(),IFERROR(COUNTIF(INDIRECT("UNITS_"&amp;SUBSTITUTE(LEFT($E890,FIND(" ",$E890&amp;" ")-1),".","_")),$F890)=0,TRUE())),AND($B890&lt;&gt;"",OR(ISNUMBER(SEARCH("outro",LOWER($B890))),ISNUMBER(SEARCH("divers",LOWER($B890))),ISNUMBER(SEARCH("etc",LOWER($B890))))),OR(AND(ISNUMBER(SEARCH("comunic",LOWER($B890))),LEFT($E890,3)&lt;&gt;"4.4"),AND(ISNUMBER(SEARCH("monitor",LOWER($B890))),NOT(OR(LEFT($E890,3)="1.5",LEFT($E890,3)="2.5")))),AND($B890&lt;&gt;"",OR(LEFT($C890,1)="1",LEFT($C890,1)="2"),$D890=""),AND($D890&lt;&gt;"",NOT(OR(LEFT($C890,1)="1",LEFT($C890,1)="2"))),AND($D890&lt;&gt;"",COUNTIF(' PROJETO'!$B$14:$B$16,$D890)=0),IF($D890="",FALSE(),IF(COUNTIF(' PROJETO'!$B$14:$B$16,$D890)=0,FALSE(),IFERROR(INDEX(' PROJETO'!$C$14:$C$16,MATCH($D890,' PROJETO'!$B$14:$B$16,0))&lt;&gt;"Sim",FALSE()))))</f>
        <v>0</v>
      </c>
      <c r="AG890" s="21" t="b">
        <f>AND($AC890,$Y890&gt;'CONFG.  LISTAS'!$F$4,$Z890="",$AA890="")</f>
        <v>0</v>
      </c>
      <c r="AH890" s="21" t="str">
        <f t="shared" si="181"/>
        <v/>
      </c>
      <c r="AI890" s="43" t="str">
        <f ca="1">IF(NOT($AC890),"",IF(OR($B890="",$C890="",$E890="",$F890=""),"Preencha descrição, categoria, tipo e unidade.",IF(AND($B890&lt;&gt;"",OR(LEFT($C890,1)="1",LEFT($C890,1)="2"),$D890=""),"Informe a prática de restauração para itens diretos.",IF(AND($D890&lt;&gt;"",NOT(OR(LEFT($C890,1)="1",LEFT($C890,1)="2"))),"Custos indiretos não devem pertencer a uma prática específica.",IF(AND($D890&lt;&gt;"",COUNTIF(' PROJETO'!$B$14:$B$16,$D890)=0),"Prática de restauração inválida ou não cadastrada.",IF(IF($D890="",FALSE(),IF(COUNTIF(' PROJETO'!$B$14:$B$16,$D890)=0,FALSE(),IFERROR(INDEX(' PROJETO'!$C$14:$C$16,MATCH($D890,' PROJETO'!$B$14:$B$16,0))&lt;&gt;"Sim",FALSE()))),"A prática informada no item não foi selecionada na aba Projeto.",IF(AND(MAX($I890,$L890,$O890,$R890,$U890,$X890)&gt;'CONFG.  LISTAS'!$F$4,NOT(OR($Z890&lt;&gt;"",$AA890&lt;&gt;""))),"Memorial de cálculo ou anexo obrigatório não informado para item acima do limite.",IF(OR(AND($G890&lt;&gt;"",$H890&lt;&gt;"",OR($G890&lt;=0,$H890&lt;=0)),AND($J890&lt;&gt;"",$K890&lt;&gt;"",OR($J890&lt;=0,$K890&lt;=0)),AND($M890&lt;&gt;"",$N890&lt;&gt;"",OR($M890&lt;=0,$N890&lt;=0)),AND($P890&lt;&gt;"",$Q890&lt;&gt;"",OR($P890&lt;=0,$Q890&lt;=0)),AND($S890&lt;&gt;"",$T890&lt;&gt;"",OR($S890&lt;=0,$T890&lt;=0)),AND($V890&lt;&gt;"",$W890&lt;&gt;"",OR($V890&lt;=0,$W890&lt;=0))),"Revise os valores informados: valor unitário e quantidade devem ser maiores que zero.",IF(OR(AND($G890="",$H890&lt;&gt;""),AND($G890&lt;&gt;"",$H890=""),AND($J890="",$K890&lt;&gt;""),AND($J890&lt;&gt;"",$K890=""),AND($M890="",$N890&lt;&gt;""),AND($M890&lt;&gt;"",$N890=""),AND($P890="",$Q890&lt;&gt;""),AND($P890&lt;&gt;"",$Q890=""),AND($S890="",$T890&lt;&gt;""),AND($S890&lt;&gt;"",$T890=""),AND($V890="",$W890&lt;&gt;""),AND($V890&lt;&gt;"",$W890="")),"Há ano preenchido parcialmente: "&amp;TRIM(IF(AND($G890="",$H890&lt;&gt;""),"Ano 1 (falta valor unitário); ","")&amp;IF(AND($G890&lt;&gt;"",$H890=""),"Ano 1 (falta quantidade); ","")&amp;IF(AND($J890="",$K890&lt;&gt;""),"Ano 2 (falta valor unitário); ","")&amp;IF(AND($J890&lt;&gt;"",$K890=""),"Ano 2 (falta quantidade); ","")&amp;IF(AND($M890="",$N890&lt;&gt;""),"Ano 3 (falta valor unitário); ","")&amp;IF(AND($M890&lt;&gt;"",$N890=""),"Ano 3 (falta quantidade); ","")&amp;IF(AND($P890="",$Q890&lt;&gt;""),"Ano 4 (falta valor unitário); ","")&amp;IF(AND($P890&lt;&gt;"",$Q890=""),"Ano 4 (falta quantidade); ","")&amp;IF(AND($S890="",$T890&lt;&gt;""),"Ano 5 (falta valor unitário); ","")&amp;IF(AND($S890&lt;&gt;"",$T890=""),"Ano 5 (falta quantidade); ","")&amp;IF(AND($V890="",$W890&lt;&gt;""),"Ano 6 (falta valor unitário); ","")&amp;IF(AND($V890&lt;&gt;"",$W890=""),"Ano 6 (falta quantidade); ","")), IF(NOT(OR(AND($G890&lt;&gt;"",$H890&lt;&gt;""),AND($J890&lt;&gt;"",$K890&lt;&gt;""),AND($M890&lt;&gt;"",$N890&lt;&gt;""),AND($P890&lt;&gt;"",$Q890&lt;&gt;""),AND($S890&lt;&gt;"",$T890&lt;&gt;""),AND($V890&lt;&gt;"",$W890&lt;&gt;""))),"Informe pelo menos um ano completo com valor unitário e quantidade.",IF(AND($C890&lt;&gt;"",$E890&lt;&gt;"",LEFT(TRIM($C890),1)&lt;&gt;LEFT(TRIM($E890),1)),"Categoria e tipo estão incompatíveis.",IF(IF(OR($E890="",$F890=""),FALSE(),IFERROR(COUNTIF(INDIRECT("UNITS_"&amp;SUBSTITUTE(LEFT($E890,FIND(" ",$E890&amp;" ")-1),".","_")),$F890)=0,TRUE())),"Unidade incompatível com o tipo selecionado.",IF(OR(AND(ISNUMBER(SEARCH("comunic",LOWER($B890))),LEFT($E890,3)&lt;&gt;"4.4"),AND(ISNUMBER(SEARCH("monitor",LOWER($B890))),NOT(OR(LEFT($E890,3)="1.5",LEFT($E890,3)="2.5")))),"Revise a classificação do item conforme as regras de preenchimento.",IF(AND($B890&lt;&gt;"",OR(ISNUMBER(SEARCH("outro",LOWER($B890))),ISNUMBER(SEARCH("divers",LOWER($B890))),ISNUMBER(SEARCH("kit",LOWER($B890))),ISNUMBER(SEARCH("ferrament",LOWER($B890))),ISNUMBER(SEARCH("epi",LOWER($B890)))),NOT(OR($Z890&lt;&gt;"",$AA890&lt;&gt;""))),"Descrição muito genérica: detalhe melhor o item e registre o racional no memorial ou em anexo.",IF(AND($Y890=0,$B890&lt;&gt;"",OR($G890&lt;&gt;"",$H890&lt;&gt;"",$J890&lt;&gt;"",$K890&lt;&gt;"",$M890&lt;&gt;"",$N890&lt;&gt;"",$P890&lt;&gt;"",$Q890&lt;&gt;"",$S890&lt;&gt;"",$T890&lt;&gt;"",$V890&lt;&gt;"",$W890&lt;&gt;"")),"O item possui dados lançados, mas o total está zerado. Revise os valores informados.","")))))))))))))))</f>
        <v/>
      </c>
    </row>
    <row r="891" spans="1:35" ht="14.25" customHeight="1" x14ac:dyDescent="0.25">
      <c r="A891" s="57" t="str">
        <f t="shared" si="169"/>
        <v/>
      </c>
      <c r="B891" s="61"/>
      <c r="C891" s="61"/>
      <c r="D891" s="58"/>
      <c r="E891" s="61"/>
      <c r="F891" s="61"/>
      <c r="G891" s="272"/>
      <c r="H891" s="62"/>
      <c r="I891" s="273">
        <f t="shared" si="170"/>
        <v>0</v>
      </c>
      <c r="J891" s="272"/>
      <c r="K891" s="62"/>
      <c r="L891" s="270">
        <f t="shared" si="171"/>
        <v>0</v>
      </c>
      <c r="M891" s="272"/>
      <c r="N891" s="62"/>
      <c r="O891" s="270">
        <f t="shared" si="172"/>
        <v>0</v>
      </c>
      <c r="P891" s="272"/>
      <c r="Q891" s="62"/>
      <c r="R891" s="271">
        <f t="shared" si="173"/>
        <v>0</v>
      </c>
      <c r="S891" s="272"/>
      <c r="T891" s="62"/>
      <c r="U891" s="270">
        <f t="shared" si="174"/>
        <v>0</v>
      </c>
      <c r="V891" s="272"/>
      <c r="W891" s="62"/>
      <c r="X891" s="270">
        <f t="shared" si="175"/>
        <v>0</v>
      </c>
      <c r="Y891" s="270">
        <f t="shared" si="176"/>
        <v>0</v>
      </c>
      <c r="Z891" s="61"/>
      <c r="AA891" s="61"/>
      <c r="AB891" s="60" t="str">
        <f t="shared" si="177"/>
        <v/>
      </c>
      <c r="AC891" s="21" t="b">
        <f t="shared" si="178"/>
        <v>0</v>
      </c>
      <c r="AD891" s="21" t="b">
        <f t="shared" si="179"/>
        <v>0</v>
      </c>
      <c r="AE891" s="21" t="b">
        <f t="shared" si="180"/>
        <v>0</v>
      </c>
      <c r="AF891" s="21" t="b">
        <f ca="1">OR(AND($AC891,NOT($AD891)),AND($AC891,OR(AND($G891="",$H891&lt;&gt;""),AND($G891&lt;&gt;"",$H891=""),AND($J891="",$K891&lt;&gt;""),AND($J891&lt;&gt;"",$K891=""),AND($M891="",$N891&lt;&gt;""),AND($M891&lt;&gt;"",$N891=""),AND($P891="",$Q891&lt;&gt;""),AND($P891&lt;&gt;"",$Q891=""),AND($S891="",$T891&lt;&gt;""),AND($S891&lt;&gt;"",$T891=""),AND($V891="",$W891&lt;&gt;""),AND($V891&lt;&gt;"",$W891=""))),AND($C891&lt;&gt;"",$E891&lt;&gt;"",LEFT(TRIM($C891),1)&lt;&gt;LEFT(TRIM($E891),1)),IF(OR($E891="",$F891=""),FALSE(),IFERROR(COUNTIF(INDIRECT("UNITS_"&amp;SUBSTITUTE(LEFT($E891,FIND(" ",$E891&amp;" ")-1),".","_")),$F891)=0,TRUE())),AND($B891&lt;&gt;"",OR(ISNUMBER(SEARCH("outro",LOWER($B891))),ISNUMBER(SEARCH("divers",LOWER($B891))),ISNUMBER(SEARCH("etc",LOWER($B891))))),OR(AND(ISNUMBER(SEARCH("comunic",LOWER($B891))),LEFT($E891,3)&lt;&gt;"4.4"),AND(ISNUMBER(SEARCH("monitor",LOWER($B891))),NOT(OR(LEFT($E891,3)="1.5",LEFT($E891,3)="2.5")))),AND($B891&lt;&gt;"",OR(LEFT($C891,1)="1",LEFT($C891,1)="2"),$D891=""),AND($D891&lt;&gt;"",NOT(OR(LEFT($C891,1)="1",LEFT($C891,1)="2"))),AND($D891&lt;&gt;"",COUNTIF(' PROJETO'!$B$14:$B$16,$D891)=0),IF($D891="",FALSE(),IF(COUNTIF(' PROJETO'!$B$14:$B$16,$D891)=0,FALSE(),IFERROR(INDEX(' PROJETO'!$C$14:$C$16,MATCH($D891,' PROJETO'!$B$14:$B$16,0))&lt;&gt;"Sim",FALSE()))))</f>
        <v>0</v>
      </c>
      <c r="AG891" s="21" t="b">
        <f>AND($AC891,$Y891&gt;'CONFG.  LISTAS'!$F$4,$Z891="",$AA891="")</f>
        <v>0</v>
      </c>
      <c r="AH891" s="21" t="str">
        <f t="shared" si="181"/>
        <v/>
      </c>
      <c r="AI891" s="43" t="str">
        <f ca="1">IF(NOT($AC891),"",IF(OR($B891="",$C891="",$E891="",$F891=""),"Preencha descrição, categoria, tipo e unidade.",IF(AND($B891&lt;&gt;"",OR(LEFT($C891,1)="1",LEFT($C891,1)="2"),$D891=""),"Informe a prática de restauração para itens diretos.",IF(AND($D891&lt;&gt;"",NOT(OR(LEFT($C891,1)="1",LEFT($C891,1)="2"))),"Custos indiretos não devem pertencer a uma prática específica.",IF(AND($D891&lt;&gt;"",COUNTIF(' PROJETO'!$B$14:$B$16,$D891)=0),"Prática de restauração inválida ou não cadastrada.",IF(IF($D891="",FALSE(),IF(COUNTIF(' PROJETO'!$B$14:$B$16,$D891)=0,FALSE(),IFERROR(INDEX(' PROJETO'!$C$14:$C$16,MATCH($D891,' PROJETO'!$B$14:$B$16,0))&lt;&gt;"Sim",FALSE()))),"A prática informada no item não foi selecionada na aba Projeto.",IF(AND(MAX($I891,$L891,$O891,$R891,$U891,$X891)&gt;'CONFG.  LISTAS'!$F$4,NOT(OR($Z891&lt;&gt;"",$AA891&lt;&gt;""))),"Memorial de cálculo ou anexo obrigatório não informado para item acima do limite.",IF(OR(AND($G891&lt;&gt;"",$H891&lt;&gt;"",OR($G891&lt;=0,$H891&lt;=0)),AND($J891&lt;&gt;"",$K891&lt;&gt;"",OR($J891&lt;=0,$K891&lt;=0)),AND($M891&lt;&gt;"",$N891&lt;&gt;"",OR($M891&lt;=0,$N891&lt;=0)),AND($P891&lt;&gt;"",$Q891&lt;&gt;"",OR($P891&lt;=0,$Q891&lt;=0)),AND($S891&lt;&gt;"",$T891&lt;&gt;"",OR($S891&lt;=0,$T891&lt;=0)),AND($V891&lt;&gt;"",$W891&lt;&gt;"",OR($V891&lt;=0,$W891&lt;=0))),"Revise os valores informados: valor unitário e quantidade devem ser maiores que zero.",IF(OR(AND($G891="",$H891&lt;&gt;""),AND($G891&lt;&gt;"",$H891=""),AND($J891="",$K891&lt;&gt;""),AND($J891&lt;&gt;"",$K891=""),AND($M891="",$N891&lt;&gt;""),AND($M891&lt;&gt;"",$N891=""),AND($P891="",$Q891&lt;&gt;""),AND($P891&lt;&gt;"",$Q891=""),AND($S891="",$T891&lt;&gt;""),AND($S891&lt;&gt;"",$T891=""),AND($V891="",$W891&lt;&gt;""),AND($V891&lt;&gt;"",$W891="")),"Há ano preenchido parcialmente: "&amp;TRIM(IF(AND($G891="",$H891&lt;&gt;""),"Ano 1 (falta valor unitário); ","")&amp;IF(AND($G891&lt;&gt;"",$H891=""),"Ano 1 (falta quantidade); ","")&amp;IF(AND($J891="",$K891&lt;&gt;""),"Ano 2 (falta valor unitário); ","")&amp;IF(AND($J891&lt;&gt;"",$K891=""),"Ano 2 (falta quantidade); ","")&amp;IF(AND($M891="",$N891&lt;&gt;""),"Ano 3 (falta valor unitário); ","")&amp;IF(AND($M891&lt;&gt;"",$N891=""),"Ano 3 (falta quantidade); ","")&amp;IF(AND($P891="",$Q891&lt;&gt;""),"Ano 4 (falta valor unitário); ","")&amp;IF(AND($P891&lt;&gt;"",$Q891=""),"Ano 4 (falta quantidade); ","")&amp;IF(AND($S891="",$T891&lt;&gt;""),"Ano 5 (falta valor unitário); ","")&amp;IF(AND($S891&lt;&gt;"",$T891=""),"Ano 5 (falta quantidade); ","")&amp;IF(AND($V891="",$W891&lt;&gt;""),"Ano 6 (falta valor unitário); ","")&amp;IF(AND($V891&lt;&gt;"",$W891=""),"Ano 6 (falta quantidade); ","")), IF(NOT(OR(AND($G891&lt;&gt;"",$H891&lt;&gt;""),AND($J891&lt;&gt;"",$K891&lt;&gt;""),AND($M891&lt;&gt;"",$N891&lt;&gt;""),AND($P891&lt;&gt;"",$Q891&lt;&gt;""),AND($S891&lt;&gt;"",$T891&lt;&gt;""),AND($V891&lt;&gt;"",$W891&lt;&gt;""))),"Informe pelo menos um ano completo com valor unitário e quantidade.",IF(AND($C891&lt;&gt;"",$E891&lt;&gt;"",LEFT(TRIM($C891),1)&lt;&gt;LEFT(TRIM($E891),1)),"Categoria e tipo estão incompatíveis.",IF(IF(OR($E891="",$F891=""),FALSE(),IFERROR(COUNTIF(INDIRECT("UNITS_"&amp;SUBSTITUTE(LEFT($E891,FIND(" ",$E891&amp;" ")-1),".","_")),$F891)=0,TRUE())),"Unidade incompatível com o tipo selecionado.",IF(OR(AND(ISNUMBER(SEARCH("comunic",LOWER($B891))),LEFT($E891,3)&lt;&gt;"4.4"),AND(ISNUMBER(SEARCH("monitor",LOWER($B891))),NOT(OR(LEFT($E891,3)="1.5",LEFT($E891,3)="2.5")))),"Revise a classificação do item conforme as regras de preenchimento.",IF(AND($B891&lt;&gt;"",OR(ISNUMBER(SEARCH("outro",LOWER($B891))),ISNUMBER(SEARCH("divers",LOWER($B891))),ISNUMBER(SEARCH("kit",LOWER($B891))),ISNUMBER(SEARCH("ferrament",LOWER($B891))),ISNUMBER(SEARCH("epi",LOWER($B891)))),NOT(OR($Z891&lt;&gt;"",$AA891&lt;&gt;""))),"Descrição muito genérica: detalhe melhor o item e registre o racional no memorial ou em anexo.",IF(AND($Y891=0,$B891&lt;&gt;"",OR($G891&lt;&gt;"",$H891&lt;&gt;"",$J891&lt;&gt;"",$K891&lt;&gt;"",$M891&lt;&gt;"",$N891&lt;&gt;"",$P891&lt;&gt;"",$Q891&lt;&gt;"",$S891&lt;&gt;"",$T891&lt;&gt;"",$V891&lt;&gt;"",$W891&lt;&gt;"")),"O item possui dados lançados, mas o total está zerado. Revise os valores informados.","")))))))))))))))</f>
        <v/>
      </c>
    </row>
    <row r="892" spans="1:35" ht="14.25" customHeight="1" x14ac:dyDescent="0.25">
      <c r="A892" s="57" t="str">
        <f t="shared" si="169"/>
        <v/>
      </c>
      <c r="B892" s="58"/>
      <c r="C892" s="58"/>
      <c r="D892" s="58"/>
      <c r="E892" s="58"/>
      <c r="F892" s="58"/>
      <c r="G892" s="269"/>
      <c r="H892" s="59"/>
      <c r="I892" s="273">
        <f t="shared" si="170"/>
        <v>0</v>
      </c>
      <c r="J892" s="269"/>
      <c r="K892" s="59"/>
      <c r="L892" s="270">
        <f t="shared" si="171"/>
        <v>0</v>
      </c>
      <c r="M892" s="269"/>
      <c r="N892" s="59"/>
      <c r="O892" s="270">
        <f t="shared" si="172"/>
        <v>0</v>
      </c>
      <c r="P892" s="269"/>
      <c r="Q892" s="59"/>
      <c r="R892" s="271">
        <f t="shared" si="173"/>
        <v>0</v>
      </c>
      <c r="S892" s="269"/>
      <c r="T892" s="59"/>
      <c r="U892" s="270">
        <f t="shared" si="174"/>
        <v>0</v>
      </c>
      <c r="V892" s="269"/>
      <c r="W892" s="59"/>
      <c r="X892" s="270">
        <f t="shared" si="175"/>
        <v>0</v>
      </c>
      <c r="Y892" s="270">
        <f t="shared" si="176"/>
        <v>0</v>
      </c>
      <c r="Z892" s="58"/>
      <c r="AA892" s="58"/>
      <c r="AB892" s="60" t="str">
        <f t="shared" si="177"/>
        <v/>
      </c>
      <c r="AC892" s="21" t="b">
        <f t="shared" si="178"/>
        <v>0</v>
      </c>
      <c r="AD892" s="21" t="b">
        <f t="shared" si="179"/>
        <v>0</v>
      </c>
      <c r="AE892" s="21" t="b">
        <f t="shared" si="180"/>
        <v>0</v>
      </c>
      <c r="AF892" s="21" t="b">
        <f ca="1">OR(AND($AC892,NOT($AD892)),AND($AC892,OR(AND($G892="",$H892&lt;&gt;""),AND($G892&lt;&gt;"",$H892=""),AND($J892="",$K892&lt;&gt;""),AND($J892&lt;&gt;"",$K892=""),AND($M892="",$N892&lt;&gt;""),AND($M892&lt;&gt;"",$N892=""),AND($P892="",$Q892&lt;&gt;""),AND($P892&lt;&gt;"",$Q892=""),AND($S892="",$T892&lt;&gt;""),AND($S892&lt;&gt;"",$T892=""),AND($V892="",$W892&lt;&gt;""),AND($V892&lt;&gt;"",$W892=""))),AND($C892&lt;&gt;"",$E892&lt;&gt;"",LEFT(TRIM($C892),1)&lt;&gt;LEFT(TRIM($E892),1)),IF(OR($E892="",$F892=""),FALSE(),IFERROR(COUNTIF(INDIRECT("UNITS_"&amp;SUBSTITUTE(LEFT($E892,FIND(" ",$E892&amp;" ")-1),".","_")),$F892)=0,TRUE())),AND($B892&lt;&gt;"",OR(ISNUMBER(SEARCH("outro",LOWER($B892))),ISNUMBER(SEARCH("divers",LOWER($B892))),ISNUMBER(SEARCH("etc",LOWER($B892))))),OR(AND(ISNUMBER(SEARCH("comunic",LOWER($B892))),LEFT($E892,3)&lt;&gt;"4.4"),AND(ISNUMBER(SEARCH("monitor",LOWER($B892))),NOT(OR(LEFT($E892,3)="1.5",LEFT($E892,3)="2.5")))),AND($B892&lt;&gt;"",OR(LEFT($C892,1)="1",LEFT($C892,1)="2"),$D892=""),AND($D892&lt;&gt;"",NOT(OR(LEFT($C892,1)="1",LEFT($C892,1)="2"))),AND($D892&lt;&gt;"",COUNTIF(' PROJETO'!$B$14:$B$16,$D892)=0),IF($D892="",FALSE(),IF(COUNTIF(' PROJETO'!$B$14:$B$16,$D892)=0,FALSE(),IFERROR(INDEX(' PROJETO'!$C$14:$C$16,MATCH($D892,' PROJETO'!$B$14:$B$16,0))&lt;&gt;"Sim",FALSE()))))</f>
        <v>0</v>
      </c>
      <c r="AG892" s="21" t="b">
        <f>AND($AC892,$Y892&gt;'CONFG.  LISTAS'!$F$4,$Z892="",$AA892="")</f>
        <v>0</v>
      </c>
      <c r="AH892" s="21" t="str">
        <f t="shared" si="181"/>
        <v/>
      </c>
      <c r="AI892" s="43" t="str">
        <f ca="1">IF(NOT($AC892),"",IF(OR($B892="",$C892="",$E892="",$F892=""),"Preencha descrição, categoria, tipo e unidade.",IF(AND($B892&lt;&gt;"",OR(LEFT($C892,1)="1",LEFT($C892,1)="2"),$D892=""),"Informe a prática de restauração para itens diretos.",IF(AND($D892&lt;&gt;"",NOT(OR(LEFT($C892,1)="1",LEFT($C892,1)="2"))),"Custos indiretos não devem pertencer a uma prática específica.",IF(AND($D892&lt;&gt;"",COUNTIF(' PROJETO'!$B$14:$B$16,$D892)=0),"Prática de restauração inválida ou não cadastrada.",IF(IF($D892="",FALSE(),IF(COUNTIF(' PROJETO'!$B$14:$B$16,$D892)=0,FALSE(),IFERROR(INDEX(' PROJETO'!$C$14:$C$16,MATCH($D892,' PROJETO'!$B$14:$B$16,0))&lt;&gt;"Sim",FALSE()))),"A prática informada no item não foi selecionada na aba Projeto.",IF(AND(MAX($I892,$L892,$O892,$R892,$U892,$X892)&gt;'CONFG.  LISTAS'!$F$4,NOT(OR($Z892&lt;&gt;"",$AA892&lt;&gt;""))),"Memorial de cálculo ou anexo obrigatório não informado para item acima do limite.",IF(OR(AND($G892&lt;&gt;"",$H892&lt;&gt;"",OR($G892&lt;=0,$H892&lt;=0)),AND($J892&lt;&gt;"",$K892&lt;&gt;"",OR($J892&lt;=0,$K892&lt;=0)),AND($M892&lt;&gt;"",$N892&lt;&gt;"",OR($M892&lt;=0,$N892&lt;=0)),AND($P892&lt;&gt;"",$Q892&lt;&gt;"",OR($P892&lt;=0,$Q892&lt;=0)),AND($S892&lt;&gt;"",$T892&lt;&gt;"",OR($S892&lt;=0,$T892&lt;=0)),AND($V892&lt;&gt;"",$W892&lt;&gt;"",OR($V892&lt;=0,$W892&lt;=0))),"Revise os valores informados: valor unitário e quantidade devem ser maiores que zero.",IF(OR(AND($G892="",$H892&lt;&gt;""),AND($G892&lt;&gt;"",$H892=""),AND($J892="",$K892&lt;&gt;""),AND($J892&lt;&gt;"",$K892=""),AND($M892="",$N892&lt;&gt;""),AND($M892&lt;&gt;"",$N892=""),AND($P892="",$Q892&lt;&gt;""),AND($P892&lt;&gt;"",$Q892=""),AND($S892="",$T892&lt;&gt;""),AND($S892&lt;&gt;"",$T892=""),AND($V892="",$W892&lt;&gt;""),AND($V892&lt;&gt;"",$W892="")),"Há ano preenchido parcialmente: "&amp;TRIM(IF(AND($G892="",$H892&lt;&gt;""),"Ano 1 (falta valor unitário); ","")&amp;IF(AND($G892&lt;&gt;"",$H892=""),"Ano 1 (falta quantidade); ","")&amp;IF(AND($J892="",$K892&lt;&gt;""),"Ano 2 (falta valor unitário); ","")&amp;IF(AND($J892&lt;&gt;"",$K892=""),"Ano 2 (falta quantidade); ","")&amp;IF(AND($M892="",$N892&lt;&gt;""),"Ano 3 (falta valor unitário); ","")&amp;IF(AND($M892&lt;&gt;"",$N892=""),"Ano 3 (falta quantidade); ","")&amp;IF(AND($P892="",$Q892&lt;&gt;""),"Ano 4 (falta valor unitário); ","")&amp;IF(AND($P892&lt;&gt;"",$Q892=""),"Ano 4 (falta quantidade); ","")&amp;IF(AND($S892="",$T892&lt;&gt;""),"Ano 5 (falta valor unitário); ","")&amp;IF(AND($S892&lt;&gt;"",$T892=""),"Ano 5 (falta quantidade); ","")&amp;IF(AND($V892="",$W892&lt;&gt;""),"Ano 6 (falta valor unitário); ","")&amp;IF(AND($V892&lt;&gt;"",$W892=""),"Ano 6 (falta quantidade); ","")), IF(NOT(OR(AND($G892&lt;&gt;"",$H892&lt;&gt;""),AND($J892&lt;&gt;"",$K892&lt;&gt;""),AND($M892&lt;&gt;"",$N892&lt;&gt;""),AND($P892&lt;&gt;"",$Q892&lt;&gt;""),AND($S892&lt;&gt;"",$T892&lt;&gt;""),AND($V892&lt;&gt;"",$W892&lt;&gt;""))),"Informe pelo menos um ano completo com valor unitário e quantidade.",IF(AND($C892&lt;&gt;"",$E892&lt;&gt;"",LEFT(TRIM($C892),1)&lt;&gt;LEFT(TRIM($E892),1)),"Categoria e tipo estão incompatíveis.",IF(IF(OR($E892="",$F892=""),FALSE(),IFERROR(COUNTIF(INDIRECT("UNITS_"&amp;SUBSTITUTE(LEFT($E892,FIND(" ",$E892&amp;" ")-1),".","_")),$F892)=0,TRUE())),"Unidade incompatível com o tipo selecionado.",IF(OR(AND(ISNUMBER(SEARCH("comunic",LOWER($B892))),LEFT($E892,3)&lt;&gt;"4.4"),AND(ISNUMBER(SEARCH("monitor",LOWER($B892))),NOT(OR(LEFT($E892,3)="1.5",LEFT($E892,3)="2.5")))),"Revise a classificação do item conforme as regras de preenchimento.",IF(AND($B892&lt;&gt;"",OR(ISNUMBER(SEARCH("outro",LOWER($B892))),ISNUMBER(SEARCH("divers",LOWER($B892))),ISNUMBER(SEARCH("kit",LOWER($B892))),ISNUMBER(SEARCH("ferrament",LOWER($B892))),ISNUMBER(SEARCH("epi",LOWER($B892)))),NOT(OR($Z892&lt;&gt;"",$AA892&lt;&gt;""))),"Descrição muito genérica: detalhe melhor o item e registre o racional no memorial ou em anexo.",IF(AND($Y892=0,$B892&lt;&gt;"",OR($G892&lt;&gt;"",$H892&lt;&gt;"",$J892&lt;&gt;"",$K892&lt;&gt;"",$M892&lt;&gt;"",$N892&lt;&gt;"",$P892&lt;&gt;"",$Q892&lt;&gt;"",$S892&lt;&gt;"",$T892&lt;&gt;"",$V892&lt;&gt;"",$W892&lt;&gt;"")),"O item possui dados lançados, mas o total está zerado. Revise os valores informados.","")))))))))))))))</f>
        <v/>
      </c>
    </row>
    <row r="893" spans="1:35" ht="14.25" customHeight="1" x14ac:dyDescent="0.25">
      <c r="A893" s="57" t="str">
        <f t="shared" si="169"/>
        <v/>
      </c>
      <c r="B893" s="61"/>
      <c r="C893" s="61"/>
      <c r="D893" s="58"/>
      <c r="E893" s="61"/>
      <c r="F893" s="61"/>
      <c r="G893" s="272"/>
      <c r="H893" s="62"/>
      <c r="I893" s="273">
        <f t="shared" si="170"/>
        <v>0</v>
      </c>
      <c r="J893" s="272"/>
      <c r="K893" s="62"/>
      <c r="L893" s="270">
        <f t="shared" si="171"/>
        <v>0</v>
      </c>
      <c r="M893" s="272"/>
      <c r="N893" s="62"/>
      <c r="O893" s="270">
        <f t="shared" si="172"/>
        <v>0</v>
      </c>
      <c r="P893" s="272"/>
      <c r="Q893" s="62"/>
      <c r="R893" s="271">
        <f t="shared" si="173"/>
        <v>0</v>
      </c>
      <c r="S893" s="272"/>
      <c r="T893" s="62"/>
      <c r="U893" s="270">
        <f t="shared" si="174"/>
        <v>0</v>
      </c>
      <c r="V893" s="272"/>
      <c r="W893" s="62"/>
      <c r="X893" s="270">
        <f t="shared" si="175"/>
        <v>0</v>
      </c>
      <c r="Y893" s="270">
        <f t="shared" si="176"/>
        <v>0</v>
      </c>
      <c r="Z893" s="61"/>
      <c r="AA893" s="61"/>
      <c r="AB893" s="60" t="str">
        <f t="shared" si="177"/>
        <v/>
      </c>
      <c r="AC893" s="21" t="b">
        <f t="shared" si="178"/>
        <v>0</v>
      </c>
      <c r="AD893" s="21" t="b">
        <f t="shared" si="179"/>
        <v>0</v>
      </c>
      <c r="AE893" s="21" t="b">
        <f t="shared" si="180"/>
        <v>0</v>
      </c>
      <c r="AF893" s="21" t="b">
        <f ca="1">OR(AND($AC893,NOT($AD893)),AND($AC893,OR(AND($G893="",$H893&lt;&gt;""),AND($G893&lt;&gt;"",$H893=""),AND($J893="",$K893&lt;&gt;""),AND($J893&lt;&gt;"",$K893=""),AND($M893="",$N893&lt;&gt;""),AND($M893&lt;&gt;"",$N893=""),AND($P893="",$Q893&lt;&gt;""),AND($P893&lt;&gt;"",$Q893=""),AND($S893="",$T893&lt;&gt;""),AND($S893&lt;&gt;"",$T893=""),AND($V893="",$W893&lt;&gt;""),AND($V893&lt;&gt;"",$W893=""))),AND($C893&lt;&gt;"",$E893&lt;&gt;"",LEFT(TRIM($C893),1)&lt;&gt;LEFT(TRIM($E893),1)),IF(OR($E893="",$F893=""),FALSE(),IFERROR(COUNTIF(INDIRECT("UNITS_"&amp;SUBSTITUTE(LEFT($E893,FIND(" ",$E893&amp;" ")-1),".","_")),$F893)=0,TRUE())),AND($B893&lt;&gt;"",OR(ISNUMBER(SEARCH("outro",LOWER($B893))),ISNUMBER(SEARCH("divers",LOWER($B893))),ISNUMBER(SEARCH("etc",LOWER($B893))))),OR(AND(ISNUMBER(SEARCH("comunic",LOWER($B893))),LEFT($E893,3)&lt;&gt;"4.4"),AND(ISNUMBER(SEARCH("monitor",LOWER($B893))),NOT(OR(LEFT($E893,3)="1.5",LEFT($E893,3)="2.5")))),AND($B893&lt;&gt;"",OR(LEFT($C893,1)="1",LEFT($C893,1)="2"),$D893=""),AND($D893&lt;&gt;"",NOT(OR(LEFT($C893,1)="1",LEFT($C893,1)="2"))),AND($D893&lt;&gt;"",COUNTIF(' PROJETO'!$B$14:$B$16,$D893)=0),IF($D893="",FALSE(),IF(COUNTIF(' PROJETO'!$B$14:$B$16,$D893)=0,FALSE(),IFERROR(INDEX(' PROJETO'!$C$14:$C$16,MATCH($D893,' PROJETO'!$B$14:$B$16,0))&lt;&gt;"Sim",FALSE()))))</f>
        <v>0</v>
      </c>
      <c r="AG893" s="21" t="b">
        <f>AND($AC893,$Y893&gt;'CONFG.  LISTAS'!$F$4,$Z893="",$AA893="")</f>
        <v>0</v>
      </c>
      <c r="AH893" s="21" t="str">
        <f t="shared" si="181"/>
        <v/>
      </c>
      <c r="AI893" s="43" t="str">
        <f ca="1">IF(NOT($AC893),"",IF(OR($B893="",$C893="",$E893="",$F893=""),"Preencha descrição, categoria, tipo e unidade.",IF(AND($B893&lt;&gt;"",OR(LEFT($C893,1)="1",LEFT($C893,1)="2"),$D893=""),"Informe a prática de restauração para itens diretos.",IF(AND($D893&lt;&gt;"",NOT(OR(LEFT($C893,1)="1",LEFT($C893,1)="2"))),"Custos indiretos não devem pertencer a uma prática específica.",IF(AND($D893&lt;&gt;"",COUNTIF(' PROJETO'!$B$14:$B$16,$D893)=0),"Prática de restauração inválida ou não cadastrada.",IF(IF($D893="",FALSE(),IF(COUNTIF(' PROJETO'!$B$14:$B$16,$D893)=0,FALSE(),IFERROR(INDEX(' PROJETO'!$C$14:$C$16,MATCH($D893,' PROJETO'!$B$14:$B$16,0))&lt;&gt;"Sim",FALSE()))),"A prática informada no item não foi selecionada na aba Projeto.",IF(AND(MAX($I893,$L893,$O893,$R893,$U893,$X893)&gt;'CONFG.  LISTAS'!$F$4,NOT(OR($Z893&lt;&gt;"",$AA893&lt;&gt;""))),"Memorial de cálculo ou anexo obrigatório não informado para item acima do limite.",IF(OR(AND($G893&lt;&gt;"",$H893&lt;&gt;"",OR($G893&lt;=0,$H893&lt;=0)),AND($J893&lt;&gt;"",$K893&lt;&gt;"",OR($J893&lt;=0,$K893&lt;=0)),AND($M893&lt;&gt;"",$N893&lt;&gt;"",OR($M893&lt;=0,$N893&lt;=0)),AND($P893&lt;&gt;"",$Q893&lt;&gt;"",OR($P893&lt;=0,$Q893&lt;=0)),AND($S893&lt;&gt;"",$T893&lt;&gt;"",OR($S893&lt;=0,$T893&lt;=0)),AND($V893&lt;&gt;"",$W893&lt;&gt;"",OR($V893&lt;=0,$W893&lt;=0))),"Revise os valores informados: valor unitário e quantidade devem ser maiores que zero.",IF(OR(AND($G893="",$H893&lt;&gt;""),AND($G893&lt;&gt;"",$H893=""),AND($J893="",$K893&lt;&gt;""),AND($J893&lt;&gt;"",$K893=""),AND($M893="",$N893&lt;&gt;""),AND($M893&lt;&gt;"",$N893=""),AND($P893="",$Q893&lt;&gt;""),AND($P893&lt;&gt;"",$Q893=""),AND($S893="",$T893&lt;&gt;""),AND($S893&lt;&gt;"",$T893=""),AND($V893="",$W893&lt;&gt;""),AND($V893&lt;&gt;"",$W893="")),"Há ano preenchido parcialmente: "&amp;TRIM(IF(AND($G893="",$H893&lt;&gt;""),"Ano 1 (falta valor unitário); ","")&amp;IF(AND($G893&lt;&gt;"",$H893=""),"Ano 1 (falta quantidade); ","")&amp;IF(AND($J893="",$K893&lt;&gt;""),"Ano 2 (falta valor unitário); ","")&amp;IF(AND($J893&lt;&gt;"",$K893=""),"Ano 2 (falta quantidade); ","")&amp;IF(AND($M893="",$N893&lt;&gt;""),"Ano 3 (falta valor unitário); ","")&amp;IF(AND($M893&lt;&gt;"",$N893=""),"Ano 3 (falta quantidade); ","")&amp;IF(AND($P893="",$Q893&lt;&gt;""),"Ano 4 (falta valor unitário); ","")&amp;IF(AND($P893&lt;&gt;"",$Q893=""),"Ano 4 (falta quantidade); ","")&amp;IF(AND($S893="",$T893&lt;&gt;""),"Ano 5 (falta valor unitário); ","")&amp;IF(AND($S893&lt;&gt;"",$T893=""),"Ano 5 (falta quantidade); ","")&amp;IF(AND($V893="",$W893&lt;&gt;""),"Ano 6 (falta valor unitário); ","")&amp;IF(AND($V893&lt;&gt;"",$W893=""),"Ano 6 (falta quantidade); ","")), IF(NOT(OR(AND($G893&lt;&gt;"",$H893&lt;&gt;""),AND($J893&lt;&gt;"",$K893&lt;&gt;""),AND($M893&lt;&gt;"",$N893&lt;&gt;""),AND($P893&lt;&gt;"",$Q893&lt;&gt;""),AND($S893&lt;&gt;"",$T893&lt;&gt;""),AND($V893&lt;&gt;"",$W893&lt;&gt;""))),"Informe pelo menos um ano completo com valor unitário e quantidade.",IF(AND($C893&lt;&gt;"",$E893&lt;&gt;"",LEFT(TRIM($C893),1)&lt;&gt;LEFT(TRIM($E893),1)),"Categoria e tipo estão incompatíveis.",IF(IF(OR($E893="",$F893=""),FALSE(),IFERROR(COUNTIF(INDIRECT("UNITS_"&amp;SUBSTITUTE(LEFT($E893,FIND(" ",$E893&amp;" ")-1),".","_")),$F893)=0,TRUE())),"Unidade incompatível com o tipo selecionado.",IF(OR(AND(ISNUMBER(SEARCH("comunic",LOWER($B893))),LEFT($E893,3)&lt;&gt;"4.4"),AND(ISNUMBER(SEARCH("monitor",LOWER($B893))),NOT(OR(LEFT($E893,3)="1.5",LEFT($E893,3)="2.5")))),"Revise a classificação do item conforme as regras de preenchimento.",IF(AND($B893&lt;&gt;"",OR(ISNUMBER(SEARCH("outro",LOWER($B893))),ISNUMBER(SEARCH("divers",LOWER($B893))),ISNUMBER(SEARCH("kit",LOWER($B893))),ISNUMBER(SEARCH("ferrament",LOWER($B893))),ISNUMBER(SEARCH("epi",LOWER($B893)))),NOT(OR($Z893&lt;&gt;"",$AA893&lt;&gt;""))),"Descrição muito genérica: detalhe melhor o item e registre o racional no memorial ou em anexo.",IF(AND($Y893=0,$B893&lt;&gt;"",OR($G893&lt;&gt;"",$H893&lt;&gt;"",$J893&lt;&gt;"",$K893&lt;&gt;"",$M893&lt;&gt;"",$N893&lt;&gt;"",$P893&lt;&gt;"",$Q893&lt;&gt;"",$S893&lt;&gt;"",$T893&lt;&gt;"",$V893&lt;&gt;"",$W893&lt;&gt;"")),"O item possui dados lançados, mas o total está zerado. Revise os valores informados.","")))))))))))))))</f>
        <v/>
      </c>
    </row>
    <row r="894" spans="1:35" ht="14.25" customHeight="1" x14ac:dyDescent="0.25">
      <c r="A894" s="57" t="str">
        <f t="shared" si="169"/>
        <v/>
      </c>
      <c r="B894" s="58"/>
      <c r="C894" s="58"/>
      <c r="D894" s="58"/>
      <c r="E894" s="58"/>
      <c r="F894" s="58"/>
      <c r="G894" s="269"/>
      <c r="H894" s="59"/>
      <c r="I894" s="273">
        <f t="shared" si="170"/>
        <v>0</v>
      </c>
      <c r="J894" s="269"/>
      <c r="K894" s="59"/>
      <c r="L894" s="270">
        <f t="shared" si="171"/>
        <v>0</v>
      </c>
      <c r="M894" s="269"/>
      <c r="N894" s="59"/>
      <c r="O894" s="270">
        <f t="shared" si="172"/>
        <v>0</v>
      </c>
      <c r="P894" s="269"/>
      <c r="Q894" s="59"/>
      <c r="R894" s="271">
        <f t="shared" si="173"/>
        <v>0</v>
      </c>
      <c r="S894" s="269"/>
      <c r="T894" s="59"/>
      <c r="U894" s="270">
        <f t="shared" si="174"/>
        <v>0</v>
      </c>
      <c r="V894" s="269"/>
      <c r="W894" s="59"/>
      <c r="X894" s="270">
        <f t="shared" si="175"/>
        <v>0</v>
      </c>
      <c r="Y894" s="270">
        <f t="shared" si="176"/>
        <v>0</v>
      </c>
      <c r="Z894" s="58"/>
      <c r="AA894" s="58"/>
      <c r="AB894" s="60" t="str">
        <f t="shared" si="177"/>
        <v/>
      </c>
      <c r="AC894" s="21" t="b">
        <f t="shared" si="178"/>
        <v>0</v>
      </c>
      <c r="AD894" s="21" t="b">
        <f t="shared" si="179"/>
        <v>0</v>
      </c>
      <c r="AE894" s="21" t="b">
        <f t="shared" si="180"/>
        <v>0</v>
      </c>
      <c r="AF894" s="21" t="b">
        <f ca="1">OR(AND($AC894,NOT($AD894)),AND($AC894,OR(AND($G894="",$H894&lt;&gt;""),AND($G894&lt;&gt;"",$H894=""),AND($J894="",$K894&lt;&gt;""),AND($J894&lt;&gt;"",$K894=""),AND($M894="",$N894&lt;&gt;""),AND($M894&lt;&gt;"",$N894=""),AND($P894="",$Q894&lt;&gt;""),AND($P894&lt;&gt;"",$Q894=""),AND($S894="",$T894&lt;&gt;""),AND($S894&lt;&gt;"",$T894=""),AND($V894="",$W894&lt;&gt;""),AND($V894&lt;&gt;"",$W894=""))),AND($C894&lt;&gt;"",$E894&lt;&gt;"",LEFT(TRIM($C894),1)&lt;&gt;LEFT(TRIM($E894),1)),IF(OR($E894="",$F894=""),FALSE(),IFERROR(COUNTIF(INDIRECT("UNITS_"&amp;SUBSTITUTE(LEFT($E894,FIND(" ",$E894&amp;" ")-1),".","_")),$F894)=0,TRUE())),AND($B894&lt;&gt;"",OR(ISNUMBER(SEARCH("outro",LOWER($B894))),ISNUMBER(SEARCH("divers",LOWER($B894))),ISNUMBER(SEARCH("etc",LOWER($B894))))),OR(AND(ISNUMBER(SEARCH("comunic",LOWER($B894))),LEFT($E894,3)&lt;&gt;"4.4"),AND(ISNUMBER(SEARCH("monitor",LOWER($B894))),NOT(OR(LEFT($E894,3)="1.5",LEFT($E894,3)="2.5")))),AND($B894&lt;&gt;"",OR(LEFT($C894,1)="1",LEFT($C894,1)="2"),$D894=""),AND($D894&lt;&gt;"",NOT(OR(LEFT($C894,1)="1",LEFT($C894,1)="2"))),AND($D894&lt;&gt;"",COUNTIF(' PROJETO'!$B$14:$B$16,$D894)=0),IF($D894="",FALSE(),IF(COUNTIF(' PROJETO'!$B$14:$B$16,$D894)=0,FALSE(),IFERROR(INDEX(' PROJETO'!$C$14:$C$16,MATCH($D894,' PROJETO'!$B$14:$B$16,0))&lt;&gt;"Sim",FALSE()))))</f>
        <v>0</v>
      </c>
      <c r="AG894" s="21" t="b">
        <f>AND($AC894,$Y894&gt;'CONFG.  LISTAS'!$F$4,$Z894="",$AA894="")</f>
        <v>0</v>
      </c>
      <c r="AH894" s="21" t="str">
        <f t="shared" si="181"/>
        <v/>
      </c>
      <c r="AI894" s="43" t="str">
        <f ca="1">IF(NOT($AC894),"",IF(OR($B894="",$C894="",$E894="",$F894=""),"Preencha descrição, categoria, tipo e unidade.",IF(AND($B894&lt;&gt;"",OR(LEFT($C894,1)="1",LEFT($C894,1)="2"),$D894=""),"Informe a prática de restauração para itens diretos.",IF(AND($D894&lt;&gt;"",NOT(OR(LEFT($C894,1)="1",LEFT($C894,1)="2"))),"Custos indiretos não devem pertencer a uma prática específica.",IF(AND($D894&lt;&gt;"",COUNTIF(' PROJETO'!$B$14:$B$16,$D894)=0),"Prática de restauração inválida ou não cadastrada.",IF(IF($D894="",FALSE(),IF(COUNTIF(' PROJETO'!$B$14:$B$16,$D894)=0,FALSE(),IFERROR(INDEX(' PROJETO'!$C$14:$C$16,MATCH($D894,' PROJETO'!$B$14:$B$16,0))&lt;&gt;"Sim",FALSE()))),"A prática informada no item não foi selecionada na aba Projeto.",IF(AND(MAX($I894,$L894,$O894,$R894,$U894,$X894)&gt;'CONFG.  LISTAS'!$F$4,NOT(OR($Z894&lt;&gt;"",$AA894&lt;&gt;""))),"Memorial de cálculo ou anexo obrigatório não informado para item acima do limite.",IF(OR(AND($G894&lt;&gt;"",$H894&lt;&gt;"",OR($G894&lt;=0,$H894&lt;=0)),AND($J894&lt;&gt;"",$K894&lt;&gt;"",OR($J894&lt;=0,$K894&lt;=0)),AND($M894&lt;&gt;"",$N894&lt;&gt;"",OR($M894&lt;=0,$N894&lt;=0)),AND($P894&lt;&gt;"",$Q894&lt;&gt;"",OR($P894&lt;=0,$Q894&lt;=0)),AND($S894&lt;&gt;"",$T894&lt;&gt;"",OR($S894&lt;=0,$T894&lt;=0)),AND($V894&lt;&gt;"",$W894&lt;&gt;"",OR($V894&lt;=0,$W894&lt;=0))),"Revise os valores informados: valor unitário e quantidade devem ser maiores que zero.",IF(OR(AND($G894="",$H894&lt;&gt;""),AND($G894&lt;&gt;"",$H894=""),AND($J894="",$K894&lt;&gt;""),AND($J894&lt;&gt;"",$K894=""),AND($M894="",$N894&lt;&gt;""),AND($M894&lt;&gt;"",$N894=""),AND($P894="",$Q894&lt;&gt;""),AND($P894&lt;&gt;"",$Q894=""),AND($S894="",$T894&lt;&gt;""),AND($S894&lt;&gt;"",$T894=""),AND($V894="",$W894&lt;&gt;""),AND($V894&lt;&gt;"",$W894="")),"Há ano preenchido parcialmente: "&amp;TRIM(IF(AND($G894="",$H894&lt;&gt;""),"Ano 1 (falta valor unitário); ","")&amp;IF(AND($G894&lt;&gt;"",$H894=""),"Ano 1 (falta quantidade); ","")&amp;IF(AND($J894="",$K894&lt;&gt;""),"Ano 2 (falta valor unitário); ","")&amp;IF(AND($J894&lt;&gt;"",$K894=""),"Ano 2 (falta quantidade); ","")&amp;IF(AND($M894="",$N894&lt;&gt;""),"Ano 3 (falta valor unitário); ","")&amp;IF(AND($M894&lt;&gt;"",$N894=""),"Ano 3 (falta quantidade); ","")&amp;IF(AND($P894="",$Q894&lt;&gt;""),"Ano 4 (falta valor unitário); ","")&amp;IF(AND($P894&lt;&gt;"",$Q894=""),"Ano 4 (falta quantidade); ","")&amp;IF(AND($S894="",$T894&lt;&gt;""),"Ano 5 (falta valor unitário); ","")&amp;IF(AND($S894&lt;&gt;"",$T894=""),"Ano 5 (falta quantidade); ","")&amp;IF(AND($V894="",$W894&lt;&gt;""),"Ano 6 (falta valor unitário); ","")&amp;IF(AND($V894&lt;&gt;"",$W894=""),"Ano 6 (falta quantidade); ","")), IF(NOT(OR(AND($G894&lt;&gt;"",$H894&lt;&gt;""),AND($J894&lt;&gt;"",$K894&lt;&gt;""),AND($M894&lt;&gt;"",$N894&lt;&gt;""),AND($P894&lt;&gt;"",$Q894&lt;&gt;""),AND($S894&lt;&gt;"",$T894&lt;&gt;""),AND($V894&lt;&gt;"",$W894&lt;&gt;""))),"Informe pelo menos um ano completo com valor unitário e quantidade.",IF(AND($C894&lt;&gt;"",$E894&lt;&gt;"",LEFT(TRIM($C894),1)&lt;&gt;LEFT(TRIM($E894),1)),"Categoria e tipo estão incompatíveis.",IF(IF(OR($E894="",$F894=""),FALSE(),IFERROR(COUNTIF(INDIRECT("UNITS_"&amp;SUBSTITUTE(LEFT($E894,FIND(" ",$E894&amp;" ")-1),".","_")),$F894)=0,TRUE())),"Unidade incompatível com o tipo selecionado.",IF(OR(AND(ISNUMBER(SEARCH("comunic",LOWER($B894))),LEFT($E894,3)&lt;&gt;"4.4"),AND(ISNUMBER(SEARCH("monitor",LOWER($B894))),NOT(OR(LEFT($E894,3)="1.5",LEFT($E894,3)="2.5")))),"Revise a classificação do item conforme as regras de preenchimento.",IF(AND($B894&lt;&gt;"",OR(ISNUMBER(SEARCH("outro",LOWER($B894))),ISNUMBER(SEARCH("divers",LOWER($B894))),ISNUMBER(SEARCH("kit",LOWER($B894))),ISNUMBER(SEARCH("ferrament",LOWER($B894))),ISNUMBER(SEARCH("epi",LOWER($B894)))),NOT(OR($Z894&lt;&gt;"",$AA894&lt;&gt;""))),"Descrição muito genérica: detalhe melhor o item e registre o racional no memorial ou em anexo.",IF(AND($Y894=0,$B894&lt;&gt;"",OR($G894&lt;&gt;"",$H894&lt;&gt;"",$J894&lt;&gt;"",$K894&lt;&gt;"",$M894&lt;&gt;"",$N894&lt;&gt;"",$P894&lt;&gt;"",$Q894&lt;&gt;"",$S894&lt;&gt;"",$T894&lt;&gt;"",$V894&lt;&gt;"",$W894&lt;&gt;"")),"O item possui dados lançados, mas o total está zerado. Revise os valores informados.","")))))))))))))))</f>
        <v/>
      </c>
    </row>
    <row r="895" spans="1:35" ht="14.25" customHeight="1" x14ac:dyDescent="0.25">
      <c r="A895" s="57" t="str">
        <f t="shared" si="169"/>
        <v/>
      </c>
      <c r="B895" s="61"/>
      <c r="C895" s="61"/>
      <c r="D895" s="58"/>
      <c r="E895" s="61"/>
      <c r="F895" s="61"/>
      <c r="G895" s="272"/>
      <c r="H895" s="62"/>
      <c r="I895" s="273">
        <f t="shared" si="170"/>
        <v>0</v>
      </c>
      <c r="J895" s="272"/>
      <c r="K895" s="62"/>
      <c r="L895" s="270">
        <f t="shared" si="171"/>
        <v>0</v>
      </c>
      <c r="M895" s="272"/>
      <c r="N895" s="62"/>
      <c r="O895" s="270">
        <f t="shared" si="172"/>
        <v>0</v>
      </c>
      <c r="P895" s="272"/>
      <c r="Q895" s="62"/>
      <c r="R895" s="271">
        <f t="shared" si="173"/>
        <v>0</v>
      </c>
      <c r="S895" s="272"/>
      <c r="T895" s="62"/>
      <c r="U895" s="270">
        <f t="shared" si="174"/>
        <v>0</v>
      </c>
      <c r="V895" s="272"/>
      <c r="W895" s="62"/>
      <c r="X895" s="270">
        <f t="shared" si="175"/>
        <v>0</v>
      </c>
      <c r="Y895" s="270">
        <f t="shared" si="176"/>
        <v>0</v>
      </c>
      <c r="Z895" s="61"/>
      <c r="AA895" s="61"/>
      <c r="AB895" s="60" t="str">
        <f t="shared" si="177"/>
        <v/>
      </c>
      <c r="AC895" s="21" t="b">
        <f t="shared" si="178"/>
        <v>0</v>
      </c>
      <c r="AD895" s="21" t="b">
        <f t="shared" si="179"/>
        <v>0</v>
      </c>
      <c r="AE895" s="21" t="b">
        <f t="shared" si="180"/>
        <v>0</v>
      </c>
      <c r="AF895" s="21" t="b">
        <f ca="1">OR(AND($AC895,NOT($AD895)),AND($AC895,OR(AND($G895="",$H895&lt;&gt;""),AND($G895&lt;&gt;"",$H895=""),AND($J895="",$K895&lt;&gt;""),AND($J895&lt;&gt;"",$K895=""),AND($M895="",$N895&lt;&gt;""),AND($M895&lt;&gt;"",$N895=""),AND($P895="",$Q895&lt;&gt;""),AND($P895&lt;&gt;"",$Q895=""),AND($S895="",$T895&lt;&gt;""),AND($S895&lt;&gt;"",$T895=""),AND($V895="",$W895&lt;&gt;""),AND($V895&lt;&gt;"",$W895=""))),AND($C895&lt;&gt;"",$E895&lt;&gt;"",LEFT(TRIM($C895),1)&lt;&gt;LEFT(TRIM($E895),1)),IF(OR($E895="",$F895=""),FALSE(),IFERROR(COUNTIF(INDIRECT("UNITS_"&amp;SUBSTITUTE(LEFT($E895,FIND(" ",$E895&amp;" ")-1),".","_")),$F895)=0,TRUE())),AND($B895&lt;&gt;"",OR(ISNUMBER(SEARCH("outro",LOWER($B895))),ISNUMBER(SEARCH("divers",LOWER($B895))),ISNUMBER(SEARCH("etc",LOWER($B895))))),OR(AND(ISNUMBER(SEARCH("comunic",LOWER($B895))),LEFT($E895,3)&lt;&gt;"4.4"),AND(ISNUMBER(SEARCH("monitor",LOWER($B895))),NOT(OR(LEFT($E895,3)="1.5",LEFT($E895,3)="2.5")))),AND($B895&lt;&gt;"",OR(LEFT($C895,1)="1",LEFT($C895,1)="2"),$D895=""),AND($D895&lt;&gt;"",NOT(OR(LEFT($C895,1)="1",LEFT($C895,1)="2"))),AND($D895&lt;&gt;"",COUNTIF(' PROJETO'!$B$14:$B$16,$D895)=0),IF($D895="",FALSE(),IF(COUNTIF(' PROJETO'!$B$14:$B$16,$D895)=0,FALSE(),IFERROR(INDEX(' PROJETO'!$C$14:$C$16,MATCH($D895,' PROJETO'!$B$14:$B$16,0))&lt;&gt;"Sim",FALSE()))))</f>
        <v>0</v>
      </c>
      <c r="AG895" s="21" t="b">
        <f>AND($AC895,$Y895&gt;'CONFG.  LISTAS'!$F$4,$Z895="",$AA895="")</f>
        <v>0</v>
      </c>
      <c r="AH895" s="21" t="str">
        <f t="shared" si="181"/>
        <v/>
      </c>
      <c r="AI895" s="43" t="str">
        <f ca="1">IF(NOT($AC895),"",IF(OR($B895="",$C895="",$E895="",$F895=""),"Preencha descrição, categoria, tipo e unidade.",IF(AND($B895&lt;&gt;"",OR(LEFT($C895,1)="1",LEFT($C895,1)="2"),$D895=""),"Informe a prática de restauração para itens diretos.",IF(AND($D895&lt;&gt;"",NOT(OR(LEFT($C895,1)="1",LEFT($C895,1)="2"))),"Custos indiretos não devem pertencer a uma prática específica.",IF(AND($D895&lt;&gt;"",COUNTIF(' PROJETO'!$B$14:$B$16,$D895)=0),"Prática de restauração inválida ou não cadastrada.",IF(IF($D895="",FALSE(),IF(COUNTIF(' PROJETO'!$B$14:$B$16,$D895)=0,FALSE(),IFERROR(INDEX(' PROJETO'!$C$14:$C$16,MATCH($D895,' PROJETO'!$B$14:$B$16,0))&lt;&gt;"Sim",FALSE()))),"A prática informada no item não foi selecionada na aba Projeto.",IF(AND(MAX($I895,$L895,$O895,$R895,$U895,$X895)&gt;'CONFG.  LISTAS'!$F$4,NOT(OR($Z895&lt;&gt;"",$AA895&lt;&gt;""))),"Memorial de cálculo ou anexo obrigatório não informado para item acima do limite.",IF(OR(AND($G895&lt;&gt;"",$H895&lt;&gt;"",OR($G895&lt;=0,$H895&lt;=0)),AND($J895&lt;&gt;"",$K895&lt;&gt;"",OR($J895&lt;=0,$K895&lt;=0)),AND($M895&lt;&gt;"",$N895&lt;&gt;"",OR($M895&lt;=0,$N895&lt;=0)),AND($P895&lt;&gt;"",$Q895&lt;&gt;"",OR($P895&lt;=0,$Q895&lt;=0)),AND($S895&lt;&gt;"",$T895&lt;&gt;"",OR($S895&lt;=0,$T895&lt;=0)),AND($V895&lt;&gt;"",$W895&lt;&gt;"",OR($V895&lt;=0,$W895&lt;=0))),"Revise os valores informados: valor unitário e quantidade devem ser maiores que zero.",IF(OR(AND($G895="",$H895&lt;&gt;""),AND($G895&lt;&gt;"",$H895=""),AND($J895="",$K895&lt;&gt;""),AND($J895&lt;&gt;"",$K895=""),AND($M895="",$N895&lt;&gt;""),AND($M895&lt;&gt;"",$N895=""),AND($P895="",$Q895&lt;&gt;""),AND($P895&lt;&gt;"",$Q895=""),AND($S895="",$T895&lt;&gt;""),AND($S895&lt;&gt;"",$T895=""),AND($V895="",$W895&lt;&gt;""),AND($V895&lt;&gt;"",$W895="")),"Há ano preenchido parcialmente: "&amp;TRIM(IF(AND($G895="",$H895&lt;&gt;""),"Ano 1 (falta valor unitário); ","")&amp;IF(AND($G895&lt;&gt;"",$H895=""),"Ano 1 (falta quantidade); ","")&amp;IF(AND($J895="",$K895&lt;&gt;""),"Ano 2 (falta valor unitário); ","")&amp;IF(AND($J895&lt;&gt;"",$K895=""),"Ano 2 (falta quantidade); ","")&amp;IF(AND($M895="",$N895&lt;&gt;""),"Ano 3 (falta valor unitário); ","")&amp;IF(AND($M895&lt;&gt;"",$N895=""),"Ano 3 (falta quantidade); ","")&amp;IF(AND($P895="",$Q895&lt;&gt;""),"Ano 4 (falta valor unitário); ","")&amp;IF(AND($P895&lt;&gt;"",$Q895=""),"Ano 4 (falta quantidade); ","")&amp;IF(AND($S895="",$T895&lt;&gt;""),"Ano 5 (falta valor unitário); ","")&amp;IF(AND($S895&lt;&gt;"",$T895=""),"Ano 5 (falta quantidade); ","")&amp;IF(AND($V895="",$W895&lt;&gt;""),"Ano 6 (falta valor unitário); ","")&amp;IF(AND($V895&lt;&gt;"",$W895=""),"Ano 6 (falta quantidade); ","")), IF(NOT(OR(AND($G895&lt;&gt;"",$H895&lt;&gt;""),AND($J895&lt;&gt;"",$K895&lt;&gt;""),AND($M895&lt;&gt;"",$N895&lt;&gt;""),AND($P895&lt;&gt;"",$Q895&lt;&gt;""),AND($S895&lt;&gt;"",$T895&lt;&gt;""),AND($V895&lt;&gt;"",$W895&lt;&gt;""))),"Informe pelo menos um ano completo com valor unitário e quantidade.",IF(AND($C895&lt;&gt;"",$E895&lt;&gt;"",LEFT(TRIM($C895),1)&lt;&gt;LEFT(TRIM($E895),1)),"Categoria e tipo estão incompatíveis.",IF(IF(OR($E895="",$F895=""),FALSE(),IFERROR(COUNTIF(INDIRECT("UNITS_"&amp;SUBSTITUTE(LEFT($E895,FIND(" ",$E895&amp;" ")-1),".","_")),$F895)=0,TRUE())),"Unidade incompatível com o tipo selecionado.",IF(OR(AND(ISNUMBER(SEARCH("comunic",LOWER($B895))),LEFT($E895,3)&lt;&gt;"4.4"),AND(ISNUMBER(SEARCH("monitor",LOWER($B895))),NOT(OR(LEFT($E895,3)="1.5",LEFT($E895,3)="2.5")))),"Revise a classificação do item conforme as regras de preenchimento.",IF(AND($B895&lt;&gt;"",OR(ISNUMBER(SEARCH("outro",LOWER($B895))),ISNUMBER(SEARCH("divers",LOWER($B895))),ISNUMBER(SEARCH("kit",LOWER($B895))),ISNUMBER(SEARCH("ferrament",LOWER($B895))),ISNUMBER(SEARCH("epi",LOWER($B895)))),NOT(OR($Z895&lt;&gt;"",$AA895&lt;&gt;""))),"Descrição muito genérica: detalhe melhor o item e registre o racional no memorial ou em anexo.",IF(AND($Y895=0,$B895&lt;&gt;"",OR($G895&lt;&gt;"",$H895&lt;&gt;"",$J895&lt;&gt;"",$K895&lt;&gt;"",$M895&lt;&gt;"",$N895&lt;&gt;"",$P895&lt;&gt;"",$Q895&lt;&gt;"",$S895&lt;&gt;"",$T895&lt;&gt;"",$V895&lt;&gt;"",$W895&lt;&gt;"")),"O item possui dados lançados, mas o total está zerado. Revise os valores informados.","")))))))))))))))</f>
        <v/>
      </c>
    </row>
    <row r="896" spans="1:35" ht="14.25" customHeight="1" x14ac:dyDescent="0.25">
      <c r="A896" s="57" t="str">
        <f t="shared" si="169"/>
        <v/>
      </c>
      <c r="B896" s="58"/>
      <c r="C896" s="58"/>
      <c r="D896" s="58"/>
      <c r="E896" s="58"/>
      <c r="F896" s="58"/>
      <c r="G896" s="269"/>
      <c r="H896" s="59"/>
      <c r="I896" s="273">
        <f t="shared" si="170"/>
        <v>0</v>
      </c>
      <c r="J896" s="269"/>
      <c r="K896" s="59"/>
      <c r="L896" s="270">
        <f t="shared" si="171"/>
        <v>0</v>
      </c>
      <c r="M896" s="269"/>
      <c r="N896" s="59"/>
      <c r="O896" s="270">
        <f t="shared" si="172"/>
        <v>0</v>
      </c>
      <c r="P896" s="269"/>
      <c r="Q896" s="59"/>
      <c r="R896" s="271">
        <f t="shared" si="173"/>
        <v>0</v>
      </c>
      <c r="S896" s="269"/>
      <c r="T896" s="59"/>
      <c r="U896" s="270">
        <f t="shared" si="174"/>
        <v>0</v>
      </c>
      <c r="V896" s="269"/>
      <c r="W896" s="59"/>
      <c r="X896" s="270">
        <f t="shared" si="175"/>
        <v>0</v>
      </c>
      <c r="Y896" s="270">
        <f t="shared" si="176"/>
        <v>0</v>
      </c>
      <c r="Z896" s="58"/>
      <c r="AA896" s="58"/>
      <c r="AB896" s="60" t="str">
        <f t="shared" si="177"/>
        <v/>
      </c>
      <c r="AC896" s="21" t="b">
        <f t="shared" si="178"/>
        <v>0</v>
      </c>
      <c r="AD896" s="21" t="b">
        <f t="shared" si="179"/>
        <v>0</v>
      </c>
      <c r="AE896" s="21" t="b">
        <f t="shared" si="180"/>
        <v>0</v>
      </c>
      <c r="AF896" s="21" t="b">
        <f ca="1">OR(AND($AC896,NOT($AD896)),AND($AC896,OR(AND($G896="",$H896&lt;&gt;""),AND($G896&lt;&gt;"",$H896=""),AND($J896="",$K896&lt;&gt;""),AND($J896&lt;&gt;"",$K896=""),AND($M896="",$N896&lt;&gt;""),AND($M896&lt;&gt;"",$N896=""),AND($P896="",$Q896&lt;&gt;""),AND($P896&lt;&gt;"",$Q896=""),AND($S896="",$T896&lt;&gt;""),AND($S896&lt;&gt;"",$T896=""),AND($V896="",$W896&lt;&gt;""),AND($V896&lt;&gt;"",$W896=""))),AND($C896&lt;&gt;"",$E896&lt;&gt;"",LEFT(TRIM($C896),1)&lt;&gt;LEFT(TRIM($E896),1)),IF(OR($E896="",$F896=""),FALSE(),IFERROR(COUNTIF(INDIRECT("UNITS_"&amp;SUBSTITUTE(LEFT($E896,FIND(" ",$E896&amp;" ")-1),".","_")),$F896)=0,TRUE())),AND($B896&lt;&gt;"",OR(ISNUMBER(SEARCH("outro",LOWER($B896))),ISNUMBER(SEARCH("divers",LOWER($B896))),ISNUMBER(SEARCH("etc",LOWER($B896))))),OR(AND(ISNUMBER(SEARCH("comunic",LOWER($B896))),LEFT($E896,3)&lt;&gt;"4.4"),AND(ISNUMBER(SEARCH("monitor",LOWER($B896))),NOT(OR(LEFT($E896,3)="1.5",LEFT($E896,3)="2.5")))),AND($B896&lt;&gt;"",OR(LEFT($C896,1)="1",LEFT($C896,1)="2"),$D896=""),AND($D896&lt;&gt;"",NOT(OR(LEFT($C896,1)="1",LEFT($C896,1)="2"))),AND($D896&lt;&gt;"",COUNTIF(' PROJETO'!$B$14:$B$16,$D896)=0),IF($D896="",FALSE(),IF(COUNTIF(' PROJETO'!$B$14:$B$16,$D896)=0,FALSE(),IFERROR(INDEX(' PROJETO'!$C$14:$C$16,MATCH($D896,' PROJETO'!$B$14:$B$16,0))&lt;&gt;"Sim",FALSE()))))</f>
        <v>0</v>
      </c>
      <c r="AG896" s="21" t="b">
        <f>AND($AC896,$Y896&gt;'CONFG.  LISTAS'!$F$4,$Z896="",$AA896="")</f>
        <v>0</v>
      </c>
      <c r="AH896" s="21" t="str">
        <f t="shared" si="181"/>
        <v/>
      </c>
      <c r="AI896" s="43" t="str">
        <f ca="1">IF(NOT($AC896),"",IF(OR($B896="",$C896="",$E896="",$F896=""),"Preencha descrição, categoria, tipo e unidade.",IF(AND($B896&lt;&gt;"",OR(LEFT($C896,1)="1",LEFT($C896,1)="2"),$D896=""),"Informe a prática de restauração para itens diretos.",IF(AND($D896&lt;&gt;"",NOT(OR(LEFT($C896,1)="1",LEFT($C896,1)="2"))),"Custos indiretos não devem pertencer a uma prática específica.",IF(AND($D896&lt;&gt;"",COUNTIF(' PROJETO'!$B$14:$B$16,$D896)=0),"Prática de restauração inválida ou não cadastrada.",IF(IF($D896="",FALSE(),IF(COUNTIF(' PROJETO'!$B$14:$B$16,$D896)=0,FALSE(),IFERROR(INDEX(' PROJETO'!$C$14:$C$16,MATCH($D896,' PROJETO'!$B$14:$B$16,0))&lt;&gt;"Sim",FALSE()))),"A prática informada no item não foi selecionada na aba Projeto.",IF(AND(MAX($I896,$L896,$O896,$R896,$U896,$X896)&gt;'CONFG.  LISTAS'!$F$4,NOT(OR($Z896&lt;&gt;"",$AA896&lt;&gt;""))),"Memorial de cálculo ou anexo obrigatório não informado para item acima do limite.",IF(OR(AND($G896&lt;&gt;"",$H896&lt;&gt;"",OR($G896&lt;=0,$H896&lt;=0)),AND($J896&lt;&gt;"",$K896&lt;&gt;"",OR($J896&lt;=0,$K896&lt;=0)),AND($M896&lt;&gt;"",$N896&lt;&gt;"",OR($M896&lt;=0,$N896&lt;=0)),AND($P896&lt;&gt;"",$Q896&lt;&gt;"",OR($P896&lt;=0,$Q896&lt;=0)),AND($S896&lt;&gt;"",$T896&lt;&gt;"",OR($S896&lt;=0,$T896&lt;=0)),AND($V896&lt;&gt;"",$W896&lt;&gt;"",OR($V896&lt;=0,$W896&lt;=0))),"Revise os valores informados: valor unitário e quantidade devem ser maiores que zero.",IF(OR(AND($G896="",$H896&lt;&gt;""),AND($G896&lt;&gt;"",$H896=""),AND($J896="",$K896&lt;&gt;""),AND($J896&lt;&gt;"",$K896=""),AND($M896="",$N896&lt;&gt;""),AND($M896&lt;&gt;"",$N896=""),AND($P896="",$Q896&lt;&gt;""),AND($P896&lt;&gt;"",$Q896=""),AND($S896="",$T896&lt;&gt;""),AND($S896&lt;&gt;"",$T896=""),AND($V896="",$W896&lt;&gt;""),AND($V896&lt;&gt;"",$W896="")),"Há ano preenchido parcialmente: "&amp;TRIM(IF(AND($G896="",$H896&lt;&gt;""),"Ano 1 (falta valor unitário); ","")&amp;IF(AND($G896&lt;&gt;"",$H896=""),"Ano 1 (falta quantidade); ","")&amp;IF(AND($J896="",$K896&lt;&gt;""),"Ano 2 (falta valor unitário); ","")&amp;IF(AND($J896&lt;&gt;"",$K896=""),"Ano 2 (falta quantidade); ","")&amp;IF(AND($M896="",$N896&lt;&gt;""),"Ano 3 (falta valor unitário); ","")&amp;IF(AND($M896&lt;&gt;"",$N896=""),"Ano 3 (falta quantidade); ","")&amp;IF(AND($P896="",$Q896&lt;&gt;""),"Ano 4 (falta valor unitário); ","")&amp;IF(AND($P896&lt;&gt;"",$Q896=""),"Ano 4 (falta quantidade); ","")&amp;IF(AND($S896="",$T896&lt;&gt;""),"Ano 5 (falta valor unitário); ","")&amp;IF(AND($S896&lt;&gt;"",$T896=""),"Ano 5 (falta quantidade); ","")&amp;IF(AND($V896="",$W896&lt;&gt;""),"Ano 6 (falta valor unitário); ","")&amp;IF(AND($V896&lt;&gt;"",$W896=""),"Ano 6 (falta quantidade); ","")), IF(NOT(OR(AND($G896&lt;&gt;"",$H896&lt;&gt;""),AND($J896&lt;&gt;"",$K896&lt;&gt;""),AND($M896&lt;&gt;"",$N896&lt;&gt;""),AND($P896&lt;&gt;"",$Q896&lt;&gt;""),AND($S896&lt;&gt;"",$T896&lt;&gt;""),AND($V896&lt;&gt;"",$W896&lt;&gt;""))),"Informe pelo menos um ano completo com valor unitário e quantidade.",IF(AND($C896&lt;&gt;"",$E896&lt;&gt;"",LEFT(TRIM($C896),1)&lt;&gt;LEFT(TRIM($E896),1)),"Categoria e tipo estão incompatíveis.",IF(IF(OR($E896="",$F896=""),FALSE(),IFERROR(COUNTIF(INDIRECT("UNITS_"&amp;SUBSTITUTE(LEFT($E896,FIND(" ",$E896&amp;" ")-1),".","_")),$F896)=0,TRUE())),"Unidade incompatível com o tipo selecionado.",IF(OR(AND(ISNUMBER(SEARCH("comunic",LOWER($B896))),LEFT($E896,3)&lt;&gt;"4.4"),AND(ISNUMBER(SEARCH("monitor",LOWER($B896))),NOT(OR(LEFT($E896,3)="1.5",LEFT($E896,3)="2.5")))),"Revise a classificação do item conforme as regras de preenchimento.",IF(AND($B896&lt;&gt;"",OR(ISNUMBER(SEARCH("outro",LOWER($B896))),ISNUMBER(SEARCH("divers",LOWER($B896))),ISNUMBER(SEARCH("kit",LOWER($B896))),ISNUMBER(SEARCH("ferrament",LOWER($B896))),ISNUMBER(SEARCH("epi",LOWER($B896)))),NOT(OR($Z896&lt;&gt;"",$AA896&lt;&gt;""))),"Descrição muito genérica: detalhe melhor o item e registre o racional no memorial ou em anexo.",IF(AND($Y896=0,$B896&lt;&gt;"",OR($G896&lt;&gt;"",$H896&lt;&gt;"",$J896&lt;&gt;"",$K896&lt;&gt;"",$M896&lt;&gt;"",$N896&lt;&gt;"",$P896&lt;&gt;"",$Q896&lt;&gt;"",$S896&lt;&gt;"",$T896&lt;&gt;"",$V896&lt;&gt;"",$W896&lt;&gt;"")),"O item possui dados lançados, mas o total está zerado. Revise os valores informados.","")))))))))))))))</f>
        <v/>
      </c>
    </row>
    <row r="897" spans="1:35" ht="14.25" customHeight="1" x14ac:dyDescent="0.25">
      <c r="A897" s="57" t="str">
        <f t="shared" si="169"/>
        <v/>
      </c>
      <c r="B897" s="61"/>
      <c r="C897" s="61"/>
      <c r="D897" s="58"/>
      <c r="E897" s="61"/>
      <c r="F897" s="61"/>
      <c r="G897" s="272"/>
      <c r="H897" s="62"/>
      <c r="I897" s="273">
        <f t="shared" si="170"/>
        <v>0</v>
      </c>
      <c r="J897" s="272"/>
      <c r="K897" s="62"/>
      <c r="L897" s="270">
        <f t="shared" si="171"/>
        <v>0</v>
      </c>
      <c r="M897" s="272"/>
      <c r="N897" s="62"/>
      <c r="O897" s="270">
        <f t="shared" si="172"/>
        <v>0</v>
      </c>
      <c r="P897" s="272"/>
      <c r="Q897" s="62"/>
      <c r="R897" s="271">
        <f t="shared" si="173"/>
        <v>0</v>
      </c>
      <c r="S897" s="272"/>
      <c r="T897" s="62"/>
      <c r="U897" s="270">
        <f t="shared" si="174"/>
        <v>0</v>
      </c>
      <c r="V897" s="272"/>
      <c r="W897" s="62"/>
      <c r="X897" s="270">
        <f t="shared" si="175"/>
        <v>0</v>
      </c>
      <c r="Y897" s="270">
        <f t="shared" si="176"/>
        <v>0</v>
      </c>
      <c r="Z897" s="61"/>
      <c r="AA897" s="61"/>
      <c r="AB897" s="60" t="str">
        <f t="shared" si="177"/>
        <v/>
      </c>
      <c r="AC897" s="21" t="b">
        <f t="shared" si="178"/>
        <v>0</v>
      </c>
      <c r="AD897" s="21" t="b">
        <f t="shared" si="179"/>
        <v>0</v>
      </c>
      <c r="AE897" s="21" t="b">
        <f t="shared" si="180"/>
        <v>0</v>
      </c>
      <c r="AF897" s="21" t="b">
        <f ca="1">OR(AND($AC897,NOT($AD897)),AND($AC897,OR(AND($G897="",$H897&lt;&gt;""),AND($G897&lt;&gt;"",$H897=""),AND($J897="",$K897&lt;&gt;""),AND($J897&lt;&gt;"",$K897=""),AND($M897="",$N897&lt;&gt;""),AND($M897&lt;&gt;"",$N897=""),AND($P897="",$Q897&lt;&gt;""),AND($P897&lt;&gt;"",$Q897=""),AND($S897="",$T897&lt;&gt;""),AND($S897&lt;&gt;"",$T897=""),AND($V897="",$W897&lt;&gt;""),AND($V897&lt;&gt;"",$W897=""))),AND($C897&lt;&gt;"",$E897&lt;&gt;"",LEFT(TRIM($C897),1)&lt;&gt;LEFT(TRIM($E897),1)),IF(OR($E897="",$F897=""),FALSE(),IFERROR(COUNTIF(INDIRECT("UNITS_"&amp;SUBSTITUTE(LEFT($E897,FIND(" ",$E897&amp;" ")-1),".","_")),$F897)=0,TRUE())),AND($B897&lt;&gt;"",OR(ISNUMBER(SEARCH("outro",LOWER($B897))),ISNUMBER(SEARCH("divers",LOWER($B897))),ISNUMBER(SEARCH("etc",LOWER($B897))))),OR(AND(ISNUMBER(SEARCH("comunic",LOWER($B897))),LEFT($E897,3)&lt;&gt;"4.4"),AND(ISNUMBER(SEARCH("monitor",LOWER($B897))),NOT(OR(LEFT($E897,3)="1.5",LEFT($E897,3)="2.5")))),AND($B897&lt;&gt;"",OR(LEFT($C897,1)="1",LEFT($C897,1)="2"),$D897=""),AND($D897&lt;&gt;"",NOT(OR(LEFT($C897,1)="1",LEFT($C897,1)="2"))),AND($D897&lt;&gt;"",COUNTIF(' PROJETO'!$B$14:$B$16,$D897)=0),IF($D897="",FALSE(),IF(COUNTIF(' PROJETO'!$B$14:$B$16,$D897)=0,FALSE(),IFERROR(INDEX(' PROJETO'!$C$14:$C$16,MATCH($D897,' PROJETO'!$B$14:$B$16,0))&lt;&gt;"Sim",FALSE()))))</f>
        <v>0</v>
      </c>
      <c r="AG897" s="21" t="b">
        <f>AND($AC897,$Y897&gt;'CONFG.  LISTAS'!$F$4,$Z897="",$AA897="")</f>
        <v>0</v>
      </c>
      <c r="AH897" s="21" t="str">
        <f t="shared" si="181"/>
        <v/>
      </c>
      <c r="AI897" s="43" t="str">
        <f ca="1">IF(NOT($AC897),"",IF(OR($B897="",$C897="",$E897="",$F897=""),"Preencha descrição, categoria, tipo e unidade.",IF(AND($B897&lt;&gt;"",OR(LEFT($C897,1)="1",LEFT($C897,1)="2"),$D897=""),"Informe a prática de restauração para itens diretos.",IF(AND($D897&lt;&gt;"",NOT(OR(LEFT($C897,1)="1",LEFT($C897,1)="2"))),"Custos indiretos não devem pertencer a uma prática específica.",IF(AND($D897&lt;&gt;"",COUNTIF(' PROJETO'!$B$14:$B$16,$D897)=0),"Prática de restauração inválida ou não cadastrada.",IF(IF($D897="",FALSE(),IF(COUNTIF(' PROJETO'!$B$14:$B$16,$D897)=0,FALSE(),IFERROR(INDEX(' PROJETO'!$C$14:$C$16,MATCH($D897,' PROJETO'!$B$14:$B$16,0))&lt;&gt;"Sim",FALSE()))),"A prática informada no item não foi selecionada na aba Projeto.",IF(AND(MAX($I897,$L897,$O897,$R897,$U897,$X897)&gt;'CONFG.  LISTAS'!$F$4,NOT(OR($Z897&lt;&gt;"",$AA897&lt;&gt;""))),"Memorial de cálculo ou anexo obrigatório não informado para item acima do limite.",IF(OR(AND($G897&lt;&gt;"",$H897&lt;&gt;"",OR($G897&lt;=0,$H897&lt;=0)),AND($J897&lt;&gt;"",$K897&lt;&gt;"",OR($J897&lt;=0,$K897&lt;=0)),AND($M897&lt;&gt;"",$N897&lt;&gt;"",OR($M897&lt;=0,$N897&lt;=0)),AND($P897&lt;&gt;"",$Q897&lt;&gt;"",OR($P897&lt;=0,$Q897&lt;=0)),AND($S897&lt;&gt;"",$T897&lt;&gt;"",OR($S897&lt;=0,$T897&lt;=0)),AND($V897&lt;&gt;"",$W897&lt;&gt;"",OR($V897&lt;=0,$W897&lt;=0))),"Revise os valores informados: valor unitário e quantidade devem ser maiores que zero.",IF(OR(AND($G897="",$H897&lt;&gt;""),AND($G897&lt;&gt;"",$H897=""),AND($J897="",$K897&lt;&gt;""),AND($J897&lt;&gt;"",$K897=""),AND($M897="",$N897&lt;&gt;""),AND($M897&lt;&gt;"",$N897=""),AND($P897="",$Q897&lt;&gt;""),AND($P897&lt;&gt;"",$Q897=""),AND($S897="",$T897&lt;&gt;""),AND($S897&lt;&gt;"",$T897=""),AND($V897="",$W897&lt;&gt;""),AND($V897&lt;&gt;"",$W897="")),"Há ano preenchido parcialmente: "&amp;TRIM(IF(AND($G897="",$H897&lt;&gt;""),"Ano 1 (falta valor unitário); ","")&amp;IF(AND($G897&lt;&gt;"",$H897=""),"Ano 1 (falta quantidade); ","")&amp;IF(AND($J897="",$K897&lt;&gt;""),"Ano 2 (falta valor unitário); ","")&amp;IF(AND($J897&lt;&gt;"",$K897=""),"Ano 2 (falta quantidade); ","")&amp;IF(AND($M897="",$N897&lt;&gt;""),"Ano 3 (falta valor unitário); ","")&amp;IF(AND($M897&lt;&gt;"",$N897=""),"Ano 3 (falta quantidade); ","")&amp;IF(AND($P897="",$Q897&lt;&gt;""),"Ano 4 (falta valor unitário); ","")&amp;IF(AND($P897&lt;&gt;"",$Q897=""),"Ano 4 (falta quantidade); ","")&amp;IF(AND($S897="",$T897&lt;&gt;""),"Ano 5 (falta valor unitário); ","")&amp;IF(AND($S897&lt;&gt;"",$T897=""),"Ano 5 (falta quantidade); ","")&amp;IF(AND($V897="",$W897&lt;&gt;""),"Ano 6 (falta valor unitário); ","")&amp;IF(AND($V897&lt;&gt;"",$W897=""),"Ano 6 (falta quantidade); ","")), IF(NOT(OR(AND($G897&lt;&gt;"",$H897&lt;&gt;""),AND($J897&lt;&gt;"",$K897&lt;&gt;""),AND($M897&lt;&gt;"",$N897&lt;&gt;""),AND($P897&lt;&gt;"",$Q897&lt;&gt;""),AND($S897&lt;&gt;"",$T897&lt;&gt;""),AND($V897&lt;&gt;"",$W897&lt;&gt;""))),"Informe pelo menos um ano completo com valor unitário e quantidade.",IF(AND($C897&lt;&gt;"",$E897&lt;&gt;"",LEFT(TRIM($C897),1)&lt;&gt;LEFT(TRIM($E897),1)),"Categoria e tipo estão incompatíveis.",IF(IF(OR($E897="",$F897=""),FALSE(),IFERROR(COUNTIF(INDIRECT("UNITS_"&amp;SUBSTITUTE(LEFT($E897,FIND(" ",$E897&amp;" ")-1),".","_")),$F897)=0,TRUE())),"Unidade incompatível com o tipo selecionado.",IF(OR(AND(ISNUMBER(SEARCH("comunic",LOWER($B897))),LEFT($E897,3)&lt;&gt;"4.4"),AND(ISNUMBER(SEARCH("monitor",LOWER($B897))),NOT(OR(LEFT($E897,3)="1.5",LEFT($E897,3)="2.5")))),"Revise a classificação do item conforme as regras de preenchimento.",IF(AND($B897&lt;&gt;"",OR(ISNUMBER(SEARCH("outro",LOWER($B897))),ISNUMBER(SEARCH("divers",LOWER($B897))),ISNUMBER(SEARCH("kit",LOWER($B897))),ISNUMBER(SEARCH("ferrament",LOWER($B897))),ISNUMBER(SEARCH("epi",LOWER($B897)))),NOT(OR($Z897&lt;&gt;"",$AA897&lt;&gt;""))),"Descrição muito genérica: detalhe melhor o item e registre o racional no memorial ou em anexo.",IF(AND($Y897=0,$B897&lt;&gt;"",OR($G897&lt;&gt;"",$H897&lt;&gt;"",$J897&lt;&gt;"",$K897&lt;&gt;"",$M897&lt;&gt;"",$N897&lt;&gt;"",$P897&lt;&gt;"",$Q897&lt;&gt;"",$S897&lt;&gt;"",$T897&lt;&gt;"",$V897&lt;&gt;"",$W897&lt;&gt;"")),"O item possui dados lançados, mas o total está zerado. Revise os valores informados.","")))))))))))))))</f>
        <v/>
      </c>
    </row>
    <row r="898" spans="1:35" ht="14.25" customHeight="1" x14ac:dyDescent="0.25">
      <c r="A898" s="57" t="str">
        <f t="shared" si="169"/>
        <v/>
      </c>
      <c r="B898" s="58"/>
      <c r="C898" s="58"/>
      <c r="D898" s="58"/>
      <c r="E898" s="58"/>
      <c r="F898" s="58"/>
      <c r="G898" s="269"/>
      <c r="H898" s="59"/>
      <c r="I898" s="273">
        <f t="shared" si="170"/>
        <v>0</v>
      </c>
      <c r="J898" s="269"/>
      <c r="K898" s="59"/>
      <c r="L898" s="270">
        <f t="shared" si="171"/>
        <v>0</v>
      </c>
      <c r="M898" s="269"/>
      <c r="N898" s="59"/>
      <c r="O898" s="270">
        <f t="shared" si="172"/>
        <v>0</v>
      </c>
      <c r="P898" s="269"/>
      <c r="Q898" s="59"/>
      <c r="R898" s="271">
        <f t="shared" si="173"/>
        <v>0</v>
      </c>
      <c r="S898" s="269"/>
      <c r="T898" s="59"/>
      <c r="U898" s="270">
        <f t="shared" si="174"/>
        <v>0</v>
      </c>
      <c r="V898" s="269"/>
      <c r="W898" s="59"/>
      <c r="X898" s="270">
        <f t="shared" si="175"/>
        <v>0</v>
      </c>
      <c r="Y898" s="270">
        <f t="shared" si="176"/>
        <v>0</v>
      </c>
      <c r="Z898" s="58"/>
      <c r="AA898" s="58"/>
      <c r="AB898" s="60" t="str">
        <f t="shared" si="177"/>
        <v/>
      </c>
      <c r="AC898" s="21" t="b">
        <f t="shared" si="178"/>
        <v>0</v>
      </c>
      <c r="AD898" s="21" t="b">
        <f t="shared" si="179"/>
        <v>0</v>
      </c>
      <c r="AE898" s="21" t="b">
        <f t="shared" si="180"/>
        <v>0</v>
      </c>
      <c r="AF898" s="21" t="b">
        <f ca="1">OR(AND($AC898,NOT($AD898)),AND($AC898,OR(AND($G898="",$H898&lt;&gt;""),AND($G898&lt;&gt;"",$H898=""),AND($J898="",$K898&lt;&gt;""),AND($J898&lt;&gt;"",$K898=""),AND($M898="",$N898&lt;&gt;""),AND($M898&lt;&gt;"",$N898=""),AND($P898="",$Q898&lt;&gt;""),AND($P898&lt;&gt;"",$Q898=""),AND($S898="",$T898&lt;&gt;""),AND($S898&lt;&gt;"",$T898=""),AND($V898="",$W898&lt;&gt;""),AND($V898&lt;&gt;"",$W898=""))),AND($C898&lt;&gt;"",$E898&lt;&gt;"",LEFT(TRIM($C898),1)&lt;&gt;LEFT(TRIM($E898),1)),IF(OR($E898="",$F898=""),FALSE(),IFERROR(COUNTIF(INDIRECT("UNITS_"&amp;SUBSTITUTE(LEFT($E898,FIND(" ",$E898&amp;" ")-1),".","_")),$F898)=0,TRUE())),AND($B898&lt;&gt;"",OR(ISNUMBER(SEARCH("outro",LOWER($B898))),ISNUMBER(SEARCH("divers",LOWER($B898))),ISNUMBER(SEARCH("etc",LOWER($B898))))),OR(AND(ISNUMBER(SEARCH("comunic",LOWER($B898))),LEFT($E898,3)&lt;&gt;"4.4"),AND(ISNUMBER(SEARCH("monitor",LOWER($B898))),NOT(OR(LEFT($E898,3)="1.5",LEFT($E898,3)="2.5")))),AND($B898&lt;&gt;"",OR(LEFT($C898,1)="1",LEFT($C898,1)="2"),$D898=""),AND($D898&lt;&gt;"",NOT(OR(LEFT($C898,1)="1",LEFT($C898,1)="2"))),AND($D898&lt;&gt;"",COUNTIF(' PROJETO'!$B$14:$B$16,$D898)=0),IF($D898="",FALSE(),IF(COUNTIF(' PROJETO'!$B$14:$B$16,$D898)=0,FALSE(),IFERROR(INDEX(' PROJETO'!$C$14:$C$16,MATCH($D898,' PROJETO'!$B$14:$B$16,0))&lt;&gt;"Sim",FALSE()))))</f>
        <v>0</v>
      </c>
      <c r="AG898" s="21" t="b">
        <f>AND($AC898,$Y898&gt;'CONFG.  LISTAS'!$F$4,$Z898="",$AA898="")</f>
        <v>0</v>
      </c>
      <c r="AH898" s="21" t="str">
        <f t="shared" si="181"/>
        <v/>
      </c>
      <c r="AI898" s="43" t="str">
        <f ca="1">IF(NOT($AC898),"",IF(OR($B898="",$C898="",$E898="",$F898=""),"Preencha descrição, categoria, tipo e unidade.",IF(AND($B898&lt;&gt;"",OR(LEFT($C898,1)="1",LEFT($C898,1)="2"),$D898=""),"Informe a prática de restauração para itens diretos.",IF(AND($D898&lt;&gt;"",NOT(OR(LEFT($C898,1)="1",LEFT($C898,1)="2"))),"Custos indiretos não devem pertencer a uma prática específica.",IF(AND($D898&lt;&gt;"",COUNTIF(' PROJETO'!$B$14:$B$16,$D898)=0),"Prática de restauração inválida ou não cadastrada.",IF(IF($D898="",FALSE(),IF(COUNTIF(' PROJETO'!$B$14:$B$16,$D898)=0,FALSE(),IFERROR(INDEX(' PROJETO'!$C$14:$C$16,MATCH($D898,' PROJETO'!$B$14:$B$16,0))&lt;&gt;"Sim",FALSE()))),"A prática informada no item não foi selecionada na aba Projeto.",IF(AND(MAX($I898,$L898,$O898,$R898,$U898,$X898)&gt;'CONFG.  LISTAS'!$F$4,NOT(OR($Z898&lt;&gt;"",$AA898&lt;&gt;""))),"Memorial de cálculo ou anexo obrigatório não informado para item acima do limite.",IF(OR(AND($G898&lt;&gt;"",$H898&lt;&gt;"",OR($G898&lt;=0,$H898&lt;=0)),AND($J898&lt;&gt;"",$K898&lt;&gt;"",OR($J898&lt;=0,$K898&lt;=0)),AND($M898&lt;&gt;"",$N898&lt;&gt;"",OR($M898&lt;=0,$N898&lt;=0)),AND($P898&lt;&gt;"",$Q898&lt;&gt;"",OR($P898&lt;=0,$Q898&lt;=0)),AND($S898&lt;&gt;"",$T898&lt;&gt;"",OR($S898&lt;=0,$T898&lt;=0)),AND($V898&lt;&gt;"",$W898&lt;&gt;"",OR($V898&lt;=0,$W898&lt;=0))),"Revise os valores informados: valor unitário e quantidade devem ser maiores que zero.",IF(OR(AND($G898="",$H898&lt;&gt;""),AND($G898&lt;&gt;"",$H898=""),AND($J898="",$K898&lt;&gt;""),AND($J898&lt;&gt;"",$K898=""),AND($M898="",$N898&lt;&gt;""),AND($M898&lt;&gt;"",$N898=""),AND($P898="",$Q898&lt;&gt;""),AND($P898&lt;&gt;"",$Q898=""),AND($S898="",$T898&lt;&gt;""),AND($S898&lt;&gt;"",$T898=""),AND($V898="",$W898&lt;&gt;""),AND($V898&lt;&gt;"",$W898="")),"Há ano preenchido parcialmente: "&amp;TRIM(IF(AND($G898="",$H898&lt;&gt;""),"Ano 1 (falta valor unitário); ","")&amp;IF(AND($G898&lt;&gt;"",$H898=""),"Ano 1 (falta quantidade); ","")&amp;IF(AND($J898="",$K898&lt;&gt;""),"Ano 2 (falta valor unitário); ","")&amp;IF(AND($J898&lt;&gt;"",$K898=""),"Ano 2 (falta quantidade); ","")&amp;IF(AND($M898="",$N898&lt;&gt;""),"Ano 3 (falta valor unitário); ","")&amp;IF(AND($M898&lt;&gt;"",$N898=""),"Ano 3 (falta quantidade); ","")&amp;IF(AND($P898="",$Q898&lt;&gt;""),"Ano 4 (falta valor unitário); ","")&amp;IF(AND($P898&lt;&gt;"",$Q898=""),"Ano 4 (falta quantidade); ","")&amp;IF(AND($S898="",$T898&lt;&gt;""),"Ano 5 (falta valor unitário); ","")&amp;IF(AND($S898&lt;&gt;"",$T898=""),"Ano 5 (falta quantidade); ","")&amp;IF(AND($V898="",$W898&lt;&gt;""),"Ano 6 (falta valor unitário); ","")&amp;IF(AND($V898&lt;&gt;"",$W898=""),"Ano 6 (falta quantidade); ","")), IF(NOT(OR(AND($G898&lt;&gt;"",$H898&lt;&gt;""),AND($J898&lt;&gt;"",$K898&lt;&gt;""),AND($M898&lt;&gt;"",$N898&lt;&gt;""),AND($P898&lt;&gt;"",$Q898&lt;&gt;""),AND($S898&lt;&gt;"",$T898&lt;&gt;""),AND($V898&lt;&gt;"",$W898&lt;&gt;""))),"Informe pelo menos um ano completo com valor unitário e quantidade.",IF(AND($C898&lt;&gt;"",$E898&lt;&gt;"",LEFT(TRIM($C898),1)&lt;&gt;LEFT(TRIM($E898),1)),"Categoria e tipo estão incompatíveis.",IF(IF(OR($E898="",$F898=""),FALSE(),IFERROR(COUNTIF(INDIRECT("UNITS_"&amp;SUBSTITUTE(LEFT($E898,FIND(" ",$E898&amp;" ")-1),".","_")),$F898)=0,TRUE())),"Unidade incompatível com o tipo selecionado.",IF(OR(AND(ISNUMBER(SEARCH("comunic",LOWER($B898))),LEFT($E898,3)&lt;&gt;"4.4"),AND(ISNUMBER(SEARCH("monitor",LOWER($B898))),NOT(OR(LEFT($E898,3)="1.5",LEFT($E898,3)="2.5")))),"Revise a classificação do item conforme as regras de preenchimento.",IF(AND($B898&lt;&gt;"",OR(ISNUMBER(SEARCH("outro",LOWER($B898))),ISNUMBER(SEARCH("divers",LOWER($B898))),ISNUMBER(SEARCH("kit",LOWER($B898))),ISNUMBER(SEARCH("ferrament",LOWER($B898))),ISNUMBER(SEARCH("epi",LOWER($B898)))),NOT(OR($Z898&lt;&gt;"",$AA898&lt;&gt;""))),"Descrição muito genérica: detalhe melhor o item e registre o racional no memorial ou em anexo.",IF(AND($Y898=0,$B898&lt;&gt;"",OR($G898&lt;&gt;"",$H898&lt;&gt;"",$J898&lt;&gt;"",$K898&lt;&gt;"",$M898&lt;&gt;"",$N898&lt;&gt;"",$P898&lt;&gt;"",$Q898&lt;&gt;"",$S898&lt;&gt;"",$T898&lt;&gt;"",$V898&lt;&gt;"",$W898&lt;&gt;"")),"O item possui dados lançados, mas o total está zerado. Revise os valores informados.","")))))))))))))))</f>
        <v/>
      </c>
    </row>
    <row r="899" spans="1:35" ht="14.25" customHeight="1" x14ac:dyDescent="0.25">
      <c r="A899" s="57" t="str">
        <f t="shared" si="169"/>
        <v/>
      </c>
      <c r="B899" s="61"/>
      <c r="C899" s="61"/>
      <c r="D899" s="58"/>
      <c r="E899" s="61"/>
      <c r="F899" s="61"/>
      <c r="G899" s="272"/>
      <c r="H899" s="62"/>
      <c r="I899" s="273">
        <f t="shared" si="170"/>
        <v>0</v>
      </c>
      <c r="J899" s="272"/>
      <c r="K899" s="62"/>
      <c r="L899" s="270">
        <f t="shared" si="171"/>
        <v>0</v>
      </c>
      <c r="M899" s="272"/>
      <c r="N899" s="62"/>
      <c r="O899" s="270">
        <f t="shared" si="172"/>
        <v>0</v>
      </c>
      <c r="P899" s="272"/>
      <c r="Q899" s="62"/>
      <c r="R899" s="271">
        <f t="shared" si="173"/>
        <v>0</v>
      </c>
      <c r="S899" s="272"/>
      <c r="T899" s="62"/>
      <c r="U899" s="270">
        <f t="shared" si="174"/>
        <v>0</v>
      </c>
      <c r="V899" s="272"/>
      <c r="W899" s="62"/>
      <c r="X899" s="270">
        <f t="shared" si="175"/>
        <v>0</v>
      </c>
      <c r="Y899" s="270">
        <f t="shared" si="176"/>
        <v>0</v>
      </c>
      <c r="Z899" s="61"/>
      <c r="AA899" s="61"/>
      <c r="AB899" s="60" t="str">
        <f t="shared" si="177"/>
        <v/>
      </c>
      <c r="AC899" s="21" t="b">
        <f t="shared" si="178"/>
        <v>0</v>
      </c>
      <c r="AD899" s="21" t="b">
        <f t="shared" si="179"/>
        <v>0</v>
      </c>
      <c r="AE899" s="21" t="b">
        <f t="shared" si="180"/>
        <v>0</v>
      </c>
      <c r="AF899" s="21" t="b">
        <f ca="1">OR(AND($AC899,NOT($AD899)),AND($AC899,OR(AND($G899="",$H899&lt;&gt;""),AND($G899&lt;&gt;"",$H899=""),AND($J899="",$K899&lt;&gt;""),AND($J899&lt;&gt;"",$K899=""),AND($M899="",$N899&lt;&gt;""),AND($M899&lt;&gt;"",$N899=""),AND($P899="",$Q899&lt;&gt;""),AND($P899&lt;&gt;"",$Q899=""),AND($S899="",$T899&lt;&gt;""),AND($S899&lt;&gt;"",$T899=""),AND($V899="",$W899&lt;&gt;""),AND($V899&lt;&gt;"",$W899=""))),AND($C899&lt;&gt;"",$E899&lt;&gt;"",LEFT(TRIM($C899),1)&lt;&gt;LEFT(TRIM($E899),1)),IF(OR($E899="",$F899=""),FALSE(),IFERROR(COUNTIF(INDIRECT("UNITS_"&amp;SUBSTITUTE(LEFT($E899,FIND(" ",$E899&amp;" ")-1),".","_")),$F899)=0,TRUE())),AND($B899&lt;&gt;"",OR(ISNUMBER(SEARCH("outro",LOWER($B899))),ISNUMBER(SEARCH("divers",LOWER($B899))),ISNUMBER(SEARCH("etc",LOWER($B899))))),OR(AND(ISNUMBER(SEARCH("comunic",LOWER($B899))),LEFT($E899,3)&lt;&gt;"4.4"),AND(ISNUMBER(SEARCH("monitor",LOWER($B899))),NOT(OR(LEFT($E899,3)="1.5",LEFT($E899,3)="2.5")))),AND($B899&lt;&gt;"",OR(LEFT($C899,1)="1",LEFT($C899,1)="2"),$D899=""),AND($D899&lt;&gt;"",NOT(OR(LEFT($C899,1)="1",LEFT($C899,1)="2"))),AND($D899&lt;&gt;"",COUNTIF(' PROJETO'!$B$14:$B$16,$D899)=0),IF($D899="",FALSE(),IF(COUNTIF(' PROJETO'!$B$14:$B$16,$D899)=0,FALSE(),IFERROR(INDEX(' PROJETO'!$C$14:$C$16,MATCH($D899,' PROJETO'!$B$14:$B$16,0))&lt;&gt;"Sim",FALSE()))))</f>
        <v>0</v>
      </c>
      <c r="AG899" s="21" t="b">
        <f>AND($AC899,$Y899&gt;'CONFG.  LISTAS'!$F$4,$Z899="",$AA899="")</f>
        <v>0</v>
      </c>
      <c r="AH899" s="21" t="str">
        <f t="shared" si="181"/>
        <v/>
      </c>
      <c r="AI899" s="43" t="str">
        <f ca="1">IF(NOT($AC899),"",IF(OR($B899="",$C899="",$E899="",$F899=""),"Preencha descrição, categoria, tipo e unidade.",IF(AND($B899&lt;&gt;"",OR(LEFT($C899,1)="1",LEFT($C899,1)="2"),$D899=""),"Informe a prática de restauração para itens diretos.",IF(AND($D899&lt;&gt;"",NOT(OR(LEFT($C899,1)="1",LEFT($C899,1)="2"))),"Custos indiretos não devem pertencer a uma prática específica.",IF(AND($D899&lt;&gt;"",COUNTIF(' PROJETO'!$B$14:$B$16,$D899)=0),"Prática de restauração inválida ou não cadastrada.",IF(IF($D899="",FALSE(),IF(COUNTIF(' PROJETO'!$B$14:$B$16,$D899)=0,FALSE(),IFERROR(INDEX(' PROJETO'!$C$14:$C$16,MATCH($D899,' PROJETO'!$B$14:$B$16,0))&lt;&gt;"Sim",FALSE()))),"A prática informada no item não foi selecionada na aba Projeto.",IF(AND(MAX($I899,$L899,$O899,$R899,$U899,$X899)&gt;'CONFG.  LISTAS'!$F$4,NOT(OR($Z899&lt;&gt;"",$AA899&lt;&gt;""))),"Memorial de cálculo ou anexo obrigatório não informado para item acima do limite.",IF(OR(AND($G899&lt;&gt;"",$H899&lt;&gt;"",OR($G899&lt;=0,$H899&lt;=0)),AND($J899&lt;&gt;"",$K899&lt;&gt;"",OR($J899&lt;=0,$K899&lt;=0)),AND($M899&lt;&gt;"",$N899&lt;&gt;"",OR($M899&lt;=0,$N899&lt;=0)),AND($P899&lt;&gt;"",$Q899&lt;&gt;"",OR($P899&lt;=0,$Q899&lt;=0)),AND($S899&lt;&gt;"",$T899&lt;&gt;"",OR($S899&lt;=0,$T899&lt;=0)),AND($V899&lt;&gt;"",$W899&lt;&gt;"",OR($V899&lt;=0,$W899&lt;=0))),"Revise os valores informados: valor unitário e quantidade devem ser maiores que zero.",IF(OR(AND($G899="",$H899&lt;&gt;""),AND($G899&lt;&gt;"",$H899=""),AND($J899="",$K899&lt;&gt;""),AND($J899&lt;&gt;"",$K899=""),AND($M899="",$N899&lt;&gt;""),AND($M899&lt;&gt;"",$N899=""),AND($P899="",$Q899&lt;&gt;""),AND($P899&lt;&gt;"",$Q899=""),AND($S899="",$T899&lt;&gt;""),AND($S899&lt;&gt;"",$T899=""),AND($V899="",$W899&lt;&gt;""),AND($V899&lt;&gt;"",$W899="")),"Há ano preenchido parcialmente: "&amp;TRIM(IF(AND($G899="",$H899&lt;&gt;""),"Ano 1 (falta valor unitário); ","")&amp;IF(AND($G899&lt;&gt;"",$H899=""),"Ano 1 (falta quantidade); ","")&amp;IF(AND($J899="",$K899&lt;&gt;""),"Ano 2 (falta valor unitário); ","")&amp;IF(AND($J899&lt;&gt;"",$K899=""),"Ano 2 (falta quantidade); ","")&amp;IF(AND($M899="",$N899&lt;&gt;""),"Ano 3 (falta valor unitário); ","")&amp;IF(AND($M899&lt;&gt;"",$N899=""),"Ano 3 (falta quantidade); ","")&amp;IF(AND($P899="",$Q899&lt;&gt;""),"Ano 4 (falta valor unitário); ","")&amp;IF(AND($P899&lt;&gt;"",$Q899=""),"Ano 4 (falta quantidade); ","")&amp;IF(AND($S899="",$T899&lt;&gt;""),"Ano 5 (falta valor unitário); ","")&amp;IF(AND($S899&lt;&gt;"",$T899=""),"Ano 5 (falta quantidade); ","")&amp;IF(AND($V899="",$W899&lt;&gt;""),"Ano 6 (falta valor unitário); ","")&amp;IF(AND($V899&lt;&gt;"",$W899=""),"Ano 6 (falta quantidade); ","")), IF(NOT(OR(AND($G899&lt;&gt;"",$H899&lt;&gt;""),AND($J899&lt;&gt;"",$K899&lt;&gt;""),AND($M899&lt;&gt;"",$N899&lt;&gt;""),AND($P899&lt;&gt;"",$Q899&lt;&gt;""),AND($S899&lt;&gt;"",$T899&lt;&gt;""),AND($V899&lt;&gt;"",$W899&lt;&gt;""))),"Informe pelo menos um ano completo com valor unitário e quantidade.",IF(AND($C899&lt;&gt;"",$E899&lt;&gt;"",LEFT(TRIM($C899),1)&lt;&gt;LEFT(TRIM($E899),1)),"Categoria e tipo estão incompatíveis.",IF(IF(OR($E899="",$F899=""),FALSE(),IFERROR(COUNTIF(INDIRECT("UNITS_"&amp;SUBSTITUTE(LEFT($E899,FIND(" ",$E899&amp;" ")-1),".","_")),$F899)=0,TRUE())),"Unidade incompatível com o tipo selecionado.",IF(OR(AND(ISNUMBER(SEARCH("comunic",LOWER($B899))),LEFT($E899,3)&lt;&gt;"4.4"),AND(ISNUMBER(SEARCH("monitor",LOWER($B899))),NOT(OR(LEFT($E899,3)="1.5",LEFT($E899,3)="2.5")))),"Revise a classificação do item conforme as regras de preenchimento.",IF(AND($B899&lt;&gt;"",OR(ISNUMBER(SEARCH("outro",LOWER($B899))),ISNUMBER(SEARCH("divers",LOWER($B899))),ISNUMBER(SEARCH("kit",LOWER($B899))),ISNUMBER(SEARCH("ferrament",LOWER($B899))),ISNUMBER(SEARCH("epi",LOWER($B899)))),NOT(OR($Z899&lt;&gt;"",$AA899&lt;&gt;""))),"Descrição muito genérica: detalhe melhor o item e registre o racional no memorial ou em anexo.",IF(AND($Y899=0,$B899&lt;&gt;"",OR($G899&lt;&gt;"",$H899&lt;&gt;"",$J899&lt;&gt;"",$K899&lt;&gt;"",$M899&lt;&gt;"",$N899&lt;&gt;"",$P899&lt;&gt;"",$Q899&lt;&gt;"",$S899&lt;&gt;"",$T899&lt;&gt;"",$V899&lt;&gt;"",$W899&lt;&gt;"")),"O item possui dados lançados, mas o total está zerado. Revise os valores informados.","")))))))))))))))</f>
        <v/>
      </c>
    </row>
    <row r="900" spans="1:35" ht="14.25" customHeight="1" x14ac:dyDescent="0.25">
      <c r="A900" s="57" t="str">
        <f t="shared" si="169"/>
        <v/>
      </c>
      <c r="B900" s="58"/>
      <c r="C900" s="58"/>
      <c r="D900" s="58"/>
      <c r="E900" s="58"/>
      <c r="F900" s="58"/>
      <c r="G900" s="269"/>
      <c r="H900" s="59"/>
      <c r="I900" s="273">
        <f t="shared" si="170"/>
        <v>0</v>
      </c>
      <c r="J900" s="269"/>
      <c r="K900" s="59"/>
      <c r="L900" s="270">
        <f t="shared" si="171"/>
        <v>0</v>
      </c>
      <c r="M900" s="269"/>
      <c r="N900" s="59"/>
      <c r="O900" s="270">
        <f t="shared" si="172"/>
        <v>0</v>
      </c>
      <c r="P900" s="269"/>
      <c r="Q900" s="59"/>
      <c r="R900" s="271">
        <f t="shared" si="173"/>
        <v>0</v>
      </c>
      <c r="S900" s="269"/>
      <c r="T900" s="59"/>
      <c r="U900" s="270">
        <f t="shared" si="174"/>
        <v>0</v>
      </c>
      <c r="V900" s="269"/>
      <c r="W900" s="59"/>
      <c r="X900" s="270">
        <f t="shared" si="175"/>
        <v>0</v>
      </c>
      <c r="Y900" s="270">
        <f t="shared" si="176"/>
        <v>0</v>
      </c>
      <c r="Z900" s="58"/>
      <c r="AA900" s="58"/>
      <c r="AB900" s="60" t="str">
        <f t="shared" si="177"/>
        <v/>
      </c>
      <c r="AC900" s="21" t="b">
        <f t="shared" si="178"/>
        <v>0</v>
      </c>
      <c r="AD900" s="21" t="b">
        <f t="shared" si="179"/>
        <v>0</v>
      </c>
      <c r="AE900" s="21" t="b">
        <f t="shared" si="180"/>
        <v>0</v>
      </c>
      <c r="AF900" s="21" t="b">
        <f ca="1">OR(AND($AC900,NOT($AD900)),AND($AC900,OR(AND($G900="",$H900&lt;&gt;""),AND($G900&lt;&gt;"",$H900=""),AND($J900="",$K900&lt;&gt;""),AND($J900&lt;&gt;"",$K900=""),AND($M900="",$N900&lt;&gt;""),AND($M900&lt;&gt;"",$N900=""),AND($P900="",$Q900&lt;&gt;""),AND($P900&lt;&gt;"",$Q900=""),AND($S900="",$T900&lt;&gt;""),AND($S900&lt;&gt;"",$T900=""),AND($V900="",$W900&lt;&gt;""),AND($V900&lt;&gt;"",$W900=""))),AND($C900&lt;&gt;"",$E900&lt;&gt;"",LEFT(TRIM($C900),1)&lt;&gt;LEFT(TRIM($E900),1)),IF(OR($E900="",$F900=""),FALSE(),IFERROR(COUNTIF(INDIRECT("UNITS_"&amp;SUBSTITUTE(LEFT($E900,FIND(" ",$E900&amp;" ")-1),".","_")),$F900)=0,TRUE())),AND($B900&lt;&gt;"",OR(ISNUMBER(SEARCH("outro",LOWER($B900))),ISNUMBER(SEARCH("divers",LOWER($B900))),ISNUMBER(SEARCH("etc",LOWER($B900))))),OR(AND(ISNUMBER(SEARCH("comunic",LOWER($B900))),LEFT($E900,3)&lt;&gt;"4.4"),AND(ISNUMBER(SEARCH("monitor",LOWER($B900))),NOT(OR(LEFT($E900,3)="1.5",LEFT($E900,3)="2.5")))),AND($B900&lt;&gt;"",OR(LEFT($C900,1)="1",LEFT($C900,1)="2"),$D900=""),AND($D900&lt;&gt;"",NOT(OR(LEFT($C900,1)="1",LEFT($C900,1)="2"))),AND($D900&lt;&gt;"",COUNTIF(' PROJETO'!$B$14:$B$16,$D900)=0),IF($D900="",FALSE(),IF(COUNTIF(' PROJETO'!$B$14:$B$16,$D900)=0,FALSE(),IFERROR(INDEX(' PROJETO'!$C$14:$C$16,MATCH($D900,' PROJETO'!$B$14:$B$16,0))&lt;&gt;"Sim",FALSE()))))</f>
        <v>0</v>
      </c>
      <c r="AG900" s="21" t="b">
        <f>AND($AC900,$Y900&gt;'CONFG.  LISTAS'!$F$4,$Z900="",$AA900="")</f>
        <v>0</v>
      </c>
      <c r="AH900" s="21" t="str">
        <f t="shared" si="181"/>
        <v/>
      </c>
      <c r="AI900" s="43" t="str">
        <f ca="1">IF(NOT($AC900),"",IF(OR($B900="",$C900="",$E900="",$F900=""),"Preencha descrição, categoria, tipo e unidade.",IF(AND($B900&lt;&gt;"",OR(LEFT($C900,1)="1",LEFT($C900,1)="2"),$D900=""),"Informe a prática de restauração para itens diretos.",IF(AND($D900&lt;&gt;"",NOT(OR(LEFT($C900,1)="1",LEFT($C900,1)="2"))),"Custos indiretos não devem pertencer a uma prática específica.",IF(AND($D900&lt;&gt;"",COUNTIF(' PROJETO'!$B$14:$B$16,$D900)=0),"Prática de restauração inválida ou não cadastrada.",IF(IF($D900="",FALSE(),IF(COUNTIF(' PROJETO'!$B$14:$B$16,$D900)=0,FALSE(),IFERROR(INDEX(' PROJETO'!$C$14:$C$16,MATCH($D900,' PROJETO'!$B$14:$B$16,0))&lt;&gt;"Sim",FALSE()))),"A prática informada no item não foi selecionada na aba Projeto.",IF(AND(MAX($I900,$L900,$O900,$R900,$U900,$X900)&gt;'CONFG.  LISTAS'!$F$4,NOT(OR($Z900&lt;&gt;"",$AA900&lt;&gt;""))),"Memorial de cálculo ou anexo obrigatório não informado para item acima do limite.",IF(OR(AND($G900&lt;&gt;"",$H900&lt;&gt;"",OR($G900&lt;=0,$H900&lt;=0)),AND($J900&lt;&gt;"",$K900&lt;&gt;"",OR($J900&lt;=0,$K900&lt;=0)),AND($M900&lt;&gt;"",$N900&lt;&gt;"",OR($M900&lt;=0,$N900&lt;=0)),AND($P900&lt;&gt;"",$Q900&lt;&gt;"",OR($P900&lt;=0,$Q900&lt;=0)),AND($S900&lt;&gt;"",$T900&lt;&gt;"",OR($S900&lt;=0,$T900&lt;=0)),AND($V900&lt;&gt;"",$W900&lt;&gt;"",OR($V900&lt;=0,$W900&lt;=0))),"Revise os valores informados: valor unitário e quantidade devem ser maiores que zero.",IF(OR(AND($G900="",$H900&lt;&gt;""),AND($G900&lt;&gt;"",$H900=""),AND($J900="",$K900&lt;&gt;""),AND($J900&lt;&gt;"",$K900=""),AND($M900="",$N900&lt;&gt;""),AND($M900&lt;&gt;"",$N900=""),AND($P900="",$Q900&lt;&gt;""),AND($P900&lt;&gt;"",$Q900=""),AND($S900="",$T900&lt;&gt;""),AND($S900&lt;&gt;"",$T900=""),AND($V900="",$W900&lt;&gt;""),AND($V900&lt;&gt;"",$W900="")),"Há ano preenchido parcialmente: "&amp;TRIM(IF(AND($G900="",$H900&lt;&gt;""),"Ano 1 (falta valor unitário); ","")&amp;IF(AND($G900&lt;&gt;"",$H900=""),"Ano 1 (falta quantidade); ","")&amp;IF(AND($J900="",$K900&lt;&gt;""),"Ano 2 (falta valor unitário); ","")&amp;IF(AND($J900&lt;&gt;"",$K900=""),"Ano 2 (falta quantidade); ","")&amp;IF(AND($M900="",$N900&lt;&gt;""),"Ano 3 (falta valor unitário); ","")&amp;IF(AND($M900&lt;&gt;"",$N900=""),"Ano 3 (falta quantidade); ","")&amp;IF(AND($P900="",$Q900&lt;&gt;""),"Ano 4 (falta valor unitário); ","")&amp;IF(AND($P900&lt;&gt;"",$Q900=""),"Ano 4 (falta quantidade); ","")&amp;IF(AND($S900="",$T900&lt;&gt;""),"Ano 5 (falta valor unitário); ","")&amp;IF(AND($S900&lt;&gt;"",$T900=""),"Ano 5 (falta quantidade); ","")&amp;IF(AND($V900="",$W900&lt;&gt;""),"Ano 6 (falta valor unitário); ","")&amp;IF(AND($V900&lt;&gt;"",$W900=""),"Ano 6 (falta quantidade); ","")), IF(NOT(OR(AND($G900&lt;&gt;"",$H900&lt;&gt;""),AND($J900&lt;&gt;"",$K900&lt;&gt;""),AND($M900&lt;&gt;"",$N900&lt;&gt;""),AND($P900&lt;&gt;"",$Q900&lt;&gt;""),AND($S900&lt;&gt;"",$T900&lt;&gt;""),AND($V900&lt;&gt;"",$W900&lt;&gt;""))),"Informe pelo menos um ano completo com valor unitário e quantidade.",IF(AND($C900&lt;&gt;"",$E900&lt;&gt;"",LEFT(TRIM($C900),1)&lt;&gt;LEFT(TRIM($E900),1)),"Categoria e tipo estão incompatíveis.",IF(IF(OR($E900="",$F900=""),FALSE(),IFERROR(COUNTIF(INDIRECT("UNITS_"&amp;SUBSTITUTE(LEFT($E900,FIND(" ",$E900&amp;" ")-1),".","_")),$F900)=0,TRUE())),"Unidade incompatível com o tipo selecionado.",IF(OR(AND(ISNUMBER(SEARCH("comunic",LOWER($B900))),LEFT($E900,3)&lt;&gt;"4.4"),AND(ISNUMBER(SEARCH("monitor",LOWER($B900))),NOT(OR(LEFT($E900,3)="1.5",LEFT($E900,3)="2.5")))),"Revise a classificação do item conforme as regras de preenchimento.",IF(AND($B900&lt;&gt;"",OR(ISNUMBER(SEARCH("outro",LOWER($B900))),ISNUMBER(SEARCH("divers",LOWER($B900))),ISNUMBER(SEARCH("kit",LOWER($B900))),ISNUMBER(SEARCH("ferrament",LOWER($B900))),ISNUMBER(SEARCH("epi",LOWER($B900)))),NOT(OR($Z900&lt;&gt;"",$AA900&lt;&gt;""))),"Descrição muito genérica: detalhe melhor o item e registre o racional no memorial ou em anexo.",IF(AND($Y900=0,$B900&lt;&gt;"",OR($G900&lt;&gt;"",$H900&lt;&gt;"",$J900&lt;&gt;"",$K900&lt;&gt;"",$M900&lt;&gt;"",$N900&lt;&gt;"",$P900&lt;&gt;"",$Q900&lt;&gt;"",$S900&lt;&gt;"",$T900&lt;&gt;"",$V900&lt;&gt;"",$W900&lt;&gt;"")),"O item possui dados lançados, mas o total está zerado. Revise os valores informados.","")))))))))))))))</f>
        <v/>
      </c>
    </row>
    <row r="901" spans="1:35" ht="14.25" customHeight="1" x14ac:dyDescent="0.25">
      <c r="A901" s="57" t="str">
        <f t="shared" si="169"/>
        <v/>
      </c>
      <c r="B901" s="61"/>
      <c r="C901" s="61"/>
      <c r="D901" s="58"/>
      <c r="E901" s="61"/>
      <c r="F901" s="61"/>
      <c r="G901" s="272"/>
      <c r="H901" s="62"/>
      <c r="I901" s="273">
        <f t="shared" si="170"/>
        <v>0</v>
      </c>
      <c r="J901" s="272"/>
      <c r="K901" s="62"/>
      <c r="L901" s="270">
        <f t="shared" si="171"/>
        <v>0</v>
      </c>
      <c r="M901" s="272"/>
      <c r="N901" s="62"/>
      <c r="O901" s="270">
        <f t="shared" si="172"/>
        <v>0</v>
      </c>
      <c r="P901" s="272"/>
      <c r="Q901" s="62"/>
      <c r="R901" s="271">
        <f t="shared" si="173"/>
        <v>0</v>
      </c>
      <c r="S901" s="272"/>
      <c r="T901" s="62"/>
      <c r="U901" s="270">
        <f t="shared" si="174"/>
        <v>0</v>
      </c>
      <c r="V901" s="272"/>
      <c r="W901" s="62"/>
      <c r="X901" s="270">
        <f t="shared" si="175"/>
        <v>0</v>
      </c>
      <c r="Y901" s="270">
        <f t="shared" si="176"/>
        <v>0</v>
      </c>
      <c r="Z901" s="61"/>
      <c r="AA901" s="61"/>
      <c r="AB901" s="60" t="str">
        <f t="shared" si="177"/>
        <v/>
      </c>
      <c r="AC901" s="21" t="b">
        <f t="shared" si="178"/>
        <v>0</v>
      </c>
      <c r="AD901" s="21" t="b">
        <f t="shared" si="179"/>
        <v>0</v>
      </c>
      <c r="AE901" s="21" t="b">
        <f t="shared" si="180"/>
        <v>0</v>
      </c>
      <c r="AF901" s="21" t="b">
        <f ca="1">OR(AND($AC901,NOT($AD901)),AND($AC901,OR(AND($G901="",$H901&lt;&gt;""),AND($G901&lt;&gt;"",$H901=""),AND($J901="",$K901&lt;&gt;""),AND($J901&lt;&gt;"",$K901=""),AND($M901="",$N901&lt;&gt;""),AND($M901&lt;&gt;"",$N901=""),AND($P901="",$Q901&lt;&gt;""),AND($P901&lt;&gt;"",$Q901=""),AND($S901="",$T901&lt;&gt;""),AND($S901&lt;&gt;"",$T901=""),AND($V901="",$W901&lt;&gt;""),AND($V901&lt;&gt;"",$W901=""))),AND($C901&lt;&gt;"",$E901&lt;&gt;"",LEFT(TRIM($C901),1)&lt;&gt;LEFT(TRIM($E901),1)),IF(OR($E901="",$F901=""),FALSE(),IFERROR(COUNTIF(INDIRECT("UNITS_"&amp;SUBSTITUTE(LEFT($E901,FIND(" ",$E901&amp;" ")-1),".","_")),$F901)=0,TRUE())),AND($B901&lt;&gt;"",OR(ISNUMBER(SEARCH("outro",LOWER($B901))),ISNUMBER(SEARCH("divers",LOWER($B901))),ISNUMBER(SEARCH("etc",LOWER($B901))))),OR(AND(ISNUMBER(SEARCH("comunic",LOWER($B901))),LEFT($E901,3)&lt;&gt;"4.4"),AND(ISNUMBER(SEARCH("monitor",LOWER($B901))),NOT(OR(LEFT($E901,3)="1.5",LEFT($E901,3)="2.5")))),AND($B901&lt;&gt;"",OR(LEFT($C901,1)="1",LEFT($C901,1)="2"),$D901=""),AND($D901&lt;&gt;"",NOT(OR(LEFT($C901,1)="1",LEFT($C901,1)="2"))),AND($D901&lt;&gt;"",COUNTIF(' PROJETO'!$B$14:$B$16,$D901)=0),IF($D901="",FALSE(),IF(COUNTIF(' PROJETO'!$B$14:$B$16,$D901)=0,FALSE(),IFERROR(INDEX(' PROJETO'!$C$14:$C$16,MATCH($D901,' PROJETO'!$B$14:$B$16,0))&lt;&gt;"Sim",FALSE()))))</f>
        <v>0</v>
      </c>
      <c r="AG901" s="21" t="b">
        <f>AND($AC901,$Y901&gt;'CONFG.  LISTAS'!$F$4,$Z901="",$AA901="")</f>
        <v>0</v>
      </c>
      <c r="AH901" s="21" t="str">
        <f t="shared" si="181"/>
        <v/>
      </c>
      <c r="AI901" s="43" t="str">
        <f ca="1">IF(NOT($AC901),"",IF(OR($B901="",$C901="",$E901="",$F901=""),"Preencha descrição, categoria, tipo e unidade.",IF(AND($B901&lt;&gt;"",OR(LEFT($C901,1)="1",LEFT($C901,1)="2"),$D901=""),"Informe a prática de restauração para itens diretos.",IF(AND($D901&lt;&gt;"",NOT(OR(LEFT($C901,1)="1",LEFT($C901,1)="2"))),"Custos indiretos não devem pertencer a uma prática específica.",IF(AND($D901&lt;&gt;"",COUNTIF(' PROJETO'!$B$14:$B$16,$D901)=0),"Prática de restauração inválida ou não cadastrada.",IF(IF($D901="",FALSE(),IF(COUNTIF(' PROJETO'!$B$14:$B$16,$D901)=0,FALSE(),IFERROR(INDEX(' PROJETO'!$C$14:$C$16,MATCH($D901,' PROJETO'!$B$14:$B$16,0))&lt;&gt;"Sim",FALSE()))),"A prática informada no item não foi selecionada na aba Projeto.",IF(AND(MAX($I901,$L901,$O901,$R901,$U901,$X901)&gt;'CONFG.  LISTAS'!$F$4,NOT(OR($Z901&lt;&gt;"",$AA901&lt;&gt;""))),"Memorial de cálculo ou anexo obrigatório não informado para item acima do limite.",IF(OR(AND($G901&lt;&gt;"",$H901&lt;&gt;"",OR($G901&lt;=0,$H901&lt;=0)),AND($J901&lt;&gt;"",$K901&lt;&gt;"",OR($J901&lt;=0,$K901&lt;=0)),AND($M901&lt;&gt;"",$N901&lt;&gt;"",OR($M901&lt;=0,$N901&lt;=0)),AND($P901&lt;&gt;"",$Q901&lt;&gt;"",OR($P901&lt;=0,$Q901&lt;=0)),AND($S901&lt;&gt;"",$T901&lt;&gt;"",OR($S901&lt;=0,$T901&lt;=0)),AND($V901&lt;&gt;"",$W901&lt;&gt;"",OR($V901&lt;=0,$W901&lt;=0))),"Revise os valores informados: valor unitário e quantidade devem ser maiores que zero.",IF(OR(AND($G901="",$H901&lt;&gt;""),AND($G901&lt;&gt;"",$H901=""),AND($J901="",$K901&lt;&gt;""),AND($J901&lt;&gt;"",$K901=""),AND($M901="",$N901&lt;&gt;""),AND($M901&lt;&gt;"",$N901=""),AND($P901="",$Q901&lt;&gt;""),AND($P901&lt;&gt;"",$Q901=""),AND($S901="",$T901&lt;&gt;""),AND($S901&lt;&gt;"",$T901=""),AND($V901="",$W901&lt;&gt;""),AND($V901&lt;&gt;"",$W901="")),"Há ano preenchido parcialmente: "&amp;TRIM(IF(AND($G901="",$H901&lt;&gt;""),"Ano 1 (falta valor unitário); ","")&amp;IF(AND($G901&lt;&gt;"",$H901=""),"Ano 1 (falta quantidade); ","")&amp;IF(AND($J901="",$K901&lt;&gt;""),"Ano 2 (falta valor unitário); ","")&amp;IF(AND($J901&lt;&gt;"",$K901=""),"Ano 2 (falta quantidade); ","")&amp;IF(AND($M901="",$N901&lt;&gt;""),"Ano 3 (falta valor unitário); ","")&amp;IF(AND($M901&lt;&gt;"",$N901=""),"Ano 3 (falta quantidade); ","")&amp;IF(AND($P901="",$Q901&lt;&gt;""),"Ano 4 (falta valor unitário); ","")&amp;IF(AND($P901&lt;&gt;"",$Q901=""),"Ano 4 (falta quantidade); ","")&amp;IF(AND($S901="",$T901&lt;&gt;""),"Ano 5 (falta valor unitário); ","")&amp;IF(AND($S901&lt;&gt;"",$T901=""),"Ano 5 (falta quantidade); ","")&amp;IF(AND($V901="",$W901&lt;&gt;""),"Ano 6 (falta valor unitário); ","")&amp;IF(AND($V901&lt;&gt;"",$W901=""),"Ano 6 (falta quantidade); ","")), IF(NOT(OR(AND($G901&lt;&gt;"",$H901&lt;&gt;""),AND($J901&lt;&gt;"",$K901&lt;&gt;""),AND($M901&lt;&gt;"",$N901&lt;&gt;""),AND($P901&lt;&gt;"",$Q901&lt;&gt;""),AND($S901&lt;&gt;"",$T901&lt;&gt;""),AND($V901&lt;&gt;"",$W901&lt;&gt;""))),"Informe pelo menos um ano completo com valor unitário e quantidade.",IF(AND($C901&lt;&gt;"",$E901&lt;&gt;"",LEFT(TRIM($C901),1)&lt;&gt;LEFT(TRIM($E901),1)),"Categoria e tipo estão incompatíveis.",IF(IF(OR($E901="",$F901=""),FALSE(),IFERROR(COUNTIF(INDIRECT("UNITS_"&amp;SUBSTITUTE(LEFT($E901,FIND(" ",$E901&amp;" ")-1),".","_")),$F901)=0,TRUE())),"Unidade incompatível com o tipo selecionado.",IF(OR(AND(ISNUMBER(SEARCH("comunic",LOWER($B901))),LEFT($E901,3)&lt;&gt;"4.4"),AND(ISNUMBER(SEARCH("monitor",LOWER($B901))),NOT(OR(LEFT($E901,3)="1.5",LEFT($E901,3)="2.5")))),"Revise a classificação do item conforme as regras de preenchimento.",IF(AND($B901&lt;&gt;"",OR(ISNUMBER(SEARCH("outro",LOWER($B901))),ISNUMBER(SEARCH("divers",LOWER($B901))),ISNUMBER(SEARCH("kit",LOWER($B901))),ISNUMBER(SEARCH("ferrament",LOWER($B901))),ISNUMBER(SEARCH("epi",LOWER($B901)))),NOT(OR($Z901&lt;&gt;"",$AA901&lt;&gt;""))),"Descrição muito genérica: detalhe melhor o item e registre o racional no memorial ou em anexo.",IF(AND($Y901=0,$B901&lt;&gt;"",OR($G901&lt;&gt;"",$H901&lt;&gt;"",$J901&lt;&gt;"",$K901&lt;&gt;"",$M901&lt;&gt;"",$N901&lt;&gt;"",$P901&lt;&gt;"",$Q901&lt;&gt;"",$S901&lt;&gt;"",$T901&lt;&gt;"",$V901&lt;&gt;"",$W901&lt;&gt;"")),"O item possui dados lançados, mas o total está zerado. Revise os valores informados.","")))))))))))))))</f>
        <v/>
      </c>
    </row>
    <row r="902" spans="1:35" ht="14.25" customHeight="1" x14ac:dyDescent="0.25">
      <c r="A902" s="57" t="str">
        <f t="shared" si="169"/>
        <v/>
      </c>
      <c r="B902" s="58"/>
      <c r="C902" s="58"/>
      <c r="D902" s="58"/>
      <c r="E902" s="58"/>
      <c r="F902" s="58"/>
      <c r="G902" s="269"/>
      <c r="H902" s="59"/>
      <c r="I902" s="273">
        <f t="shared" si="170"/>
        <v>0</v>
      </c>
      <c r="J902" s="269"/>
      <c r="K902" s="59"/>
      <c r="L902" s="270">
        <f t="shared" si="171"/>
        <v>0</v>
      </c>
      <c r="M902" s="269"/>
      <c r="N902" s="59"/>
      <c r="O902" s="270">
        <f t="shared" si="172"/>
        <v>0</v>
      </c>
      <c r="P902" s="269"/>
      <c r="Q902" s="59"/>
      <c r="R902" s="271">
        <f t="shared" si="173"/>
        <v>0</v>
      </c>
      <c r="S902" s="269"/>
      <c r="T902" s="59"/>
      <c r="U902" s="270">
        <f t="shared" si="174"/>
        <v>0</v>
      </c>
      <c r="V902" s="269"/>
      <c r="W902" s="59"/>
      <c r="X902" s="270">
        <f t="shared" si="175"/>
        <v>0</v>
      </c>
      <c r="Y902" s="270">
        <f t="shared" si="176"/>
        <v>0</v>
      </c>
      <c r="Z902" s="58"/>
      <c r="AA902" s="58"/>
      <c r="AB902" s="60" t="str">
        <f t="shared" si="177"/>
        <v/>
      </c>
      <c r="AC902" s="21" t="b">
        <f t="shared" si="178"/>
        <v>0</v>
      </c>
      <c r="AD902" s="21" t="b">
        <f t="shared" si="179"/>
        <v>0</v>
      </c>
      <c r="AE902" s="21" t="b">
        <f t="shared" si="180"/>
        <v>0</v>
      </c>
      <c r="AF902" s="21" t="b">
        <f ca="1">OR(AND($AC902,NOT($AD902)),AND($AC902,OR(AND($G902="",$H902&lt;&gt;""),AND($G902&lt;&gt;"",$H902=""),AND($J902="",$K902&lt;&gt;""),AND($J902&lt;&gt;"",$K902=""),AND($M902="",$N902&lt;&gt;""),AND($M902&lt;&gt;"",$N902=""),AND($P902="",$Q902&lt;&gt;""),AND($P902&lt;&gt;"",$Q902=""),AND($S902="",$T902&lt;&gt;""),AND($S902&lt;&gt;"",$T902=""),AND($V902="",$W902&lt;&gt;""),AND($V902&lt;&gt;"",$W902=""))),AND($C902&lt;&gt;"",$E902&lt;&gt;"",LEFT(TRIM($C902),1)&lt;&gt;LEFT(TRIM($E902),1)),IF(OR($E902="",$F902=""),FALSE(),IFERROR(COUNTIF(INDIRECT("UNITS_"&amp;SUBSTITUTE(LEFT($E902,FIND(" ",$E902&amp;" ")-1),".","_")),$F902)=0,TRUE())),AND($B902&lt;&gt;"",OR(ISNUMBER(SEARCH("outro",LOWER($B902))),ISNUMBER(SEARCH("divers",LOWER($B902))),ISNUMBER(SEARCH("etc",LOWER($B902))))),OR(AND(ISNUMBER(SEARCH("comunic",LOWER($B902))),LEFT($E902,3)&lt;&gt;"4.4"),AND(ISNUMBER(SEARCH("monitor",LOWER($B902))),NOT(OR(LEFT($E902,3)="1.5",LEFT($E902,3)="2.5")))),AND($B902&lt;&gt;"",OR(LEFT($C902,1)="1",LEFT($C902,1)="2"),$D902=""),AND($D902&lt;&gt;"",NOT(OR(LEFT($C902,1)="1",LEFT($C902,1)="2"))),AND($D902&lt;&gt;"",COUNTIF(' PROJETO'!$B$14:$B$16,$D902)=0),IF($D902="",FALSE(),IF(COUNTIF(' PROJETO'!$B$14:$B$16,$D902)=0,FALSE(),IFERROR(INDEX(' PROJETO'!$C$14:$C$16,MATCH($D902,' PROJETO'!$B$14:$B$16,0))&lt;&gt;"Sim",FALSE()))))</f>
        <v>0</v>
      </c>
      <c r="AG902" s="21" t="b">
        <f>AND($AC902,$Y902&gt;'CONFG.  LISTAS'!$F$4,$Z902="",$AA902="")</f>
        <v>0</v>
      </c>
      <c r="AH902" s="21" t="str">
        <f t="shared" si="181"/>
        <v/>
      </c>
      <c r="AI902" s="43" t="str">
        <f ca="1">IF(NOT($AC902),"",IF(OR($B902="",$C902="",$E902="",$F902=""),"Preencha descrição, categoria, tipo e unidade.",IF(AND($B902&lt;&gt;"",OR(LEFT($C902,1)="1",LEFT($C902,1)="2"),$D902=""),"Informe a prática de restauração para itens diretos.",IF(AND($D902&lt;&gt;"",NOT(OR(LEFT($C902,1)="1",LEFT($C902,1)="2"))),"Custos indiretos não devem pertencer a uma prática específica.",IF(AND($D902&lt;&gt;"",COUNTIF(' PROJETO'!$B$14:$B$16,$D902)=0),"Prática de restauração inválida ou não cadastrada.",IF(IF($D902="",FALSE(),IF(COUNTIF(' PROJETO'!$B$14:$B$16,$D902)=0,FALSE(),IFERROR(INDEX(' PROJETO'!$C$14:$C$16,MATCH($D902,' PROJETO'!$B$14:$B$16,0))&lt;&gt;"Sim",FALSE()))),"A prática informada no item não foi selecionada na aba Projeto.",IF(AND(MAX($I902,$L902,$O902,$R902,$U902,$X902)&gt;'CONFG.  LISTAS'!$F$4,NOT(OR($Z902&lt;&gt;"",$AA902&lt;&gt;""))),"Memorial de cálculo ou anexo obrigatório não informado para item acima do limite.",IF(OR(AND($G902&lt;&gt;"",$H902&lt;&gt;"",OR($G902&lt;=0,$H902&lt;=0)),AND($J902&lt;&gt;"",$K902&lt;&gt;"",OR($J902&lt;=0,$K902&lt;=0)),AND($M902&lt;&gt;"",$N902&lt;&gt;"",OR($M902&lt;=0,$N902&lt;=0)),AND($P902&lt;&gt;"",$Q902&lt;&gt;"",OR($P902&lt;=0,$Q902&lt;=0)),AND($S902&lt;&gt;"",$T902&lt;&gt;"",OR($S902&lt;=0,$T902&lt;=0)),AND($V902&lt;&gt;"",$W902&lt;&gt;"",OR($V902&lt;=0,$W902&lt;=0))),"Revise os valores informados: valor unitário e quantidade devem ser maiores que zero.",IF(OR(AND($G902="",$H902&lt;&gt;""),AND($G902&lt;&gt;"",$H902=""),AND($J902="",$K902&lt;&gt;""),AND($J902&lt;&gt;"",$K902=""),AND($M902="",$N902&lt;&gt;""),AND($M902&lt;&gt;"",$N902=""),AND($P902="",$Q902&lt;&gt;""),AND($P902&lt;&gt;"",$Q902=""),AND($S902="",$T902&lt;&gt;""),AND($S902&lt;&gt;"",$T902=""),AND($V902="",$W902&lt;&gt;""),AND($V902&lt;&gt;"",$W902="")),"Há ano preenchido parcialmente: "&amp;TRIM(IF(AND($G902="",$H902&lt;&gt;""),"Ano 1 (falta valor unitário); ","")&amp;IF(AND($G902&lt;&gt;"",$H902=""),"Ano 1 (falta quantidade); ","")&amp;IF(AND($J902="",$K902&lt;&gt;""),"Ano 2 (falta valor unitário); ","")&amp;IF(AND($J902&lt;&gt;"",$K902=""),"Ano 2 (falta quantidade); ","")&amp;IF(AND($M902="",$N902&lt;&gt;""),"Ano 3 (falta valor unitário); ","")&amp;IF(AND($M902&lt;&gt;"",$N902=""),"Ano 3 (falta quantidade); ","")&amp;IF(AND($P902="",$Q902&lt;&gt;""),"Ano 4 (falta valor unitário); ","")&amp;IF(AND($P902&lt;&gt;"",$Q902=""),"Ano 4 (falta quantidade); ","")&amp;IF(AND($S902="",$T902&lt;&gt;""),"Ano 5 (falta valor unitário); ","")&amp;IF(AND($S902&lt;&gt;"",$T902=""),"Ano 5 (falta quantidade); ","")&amp;IF(AND($V902="",$W902&lt;&gt;""),"Ano 6 (falta valor unitário); ","")&amp;IF(AND($V902&lt;&gt;"",$W902=""),"Ano 6 (falta quantidade); ","")), IF(NOT(OR(AND($G902&lt;&gt;"",$H902&lt;&gt;""),AND($J902&lt;&gt;"",$K902&lt;&gt;""),AND($M902&lt;&gt;"",$N902&lt;&gt;""),AND($P902&lt;&gt;"",$Q902&lt;&gt;""),AND($S902&lt;&gt;"",$T902&lt;&gt;""),AND($V902&lt;&gt;"",$W902&lt;&gt;""))),"Informe pelo menos um ano completo com valor unitário e quantidade.",IF(AND($C902&lt;&gt;"",$E902&lt;&gt;"",LEFT(TRIM($C902),1)&lt;&gt;LEFT(TRIM($E902),1)),"Categoria e tipo estão incompatíveis.",IF(IF(OR($E902="",$F902=""),FALSE(),IFERROR(COUNTIF(INDIRECT("UNITS_"&amp;SUBSTITUTE(LEFT($E902,FIND(" ",$E902&amp;" ")-1),".","_")),$F902)=0,TRUE())),"Unidade incompatível com o tipo selecionado.",IF(OR(AND(ISNUMBER(SEARCH("comunic",LOWER($B902))),LEFT($E902,3)&lt;&gt;"4.4"),AND(ISNUMBER(SEARCH("monitor",LOWER($B902))),NOT(OR(LEFT($E902,3)="1.5",LEFT($E902,3)="2.5")))),"Revise a classificação do item conforme as regras de preenchimento.",IF(AND($B902&lt;&gt;"",OR(ISNUMBER(SEARCH("outro",LOWER($B902))),ISNUMBER(SEARCH("divers",LOWER($B902))),ISNUMBER(SEARCH("kit",LOWER($B902))),ISNUMBER(SEARCH("ferrament",LOWER($B902))),ISNUMBER(SEARCH("epi",LOWER($B902)))),NOT(OR($Z902&lt;&gt;"",$AA902&lt;&gt;""))),"Descrição muito genérica: detalhe melhor o item e registre o racional no memorial ou em anexo.",IF(AND($Y902=0,$B902&lt;&gt;"",OR($G902&lt;&gt;"",$H902&lt;&gt;"",$J902&lt;&gt;"",$K902&lt;&gt;"",$M902&lt;&gt;"",$N902&lt;&gt;"",$P902&lt;&gt;"",$Q902&lt;&gt;"",$S902&lt;&gt;"",$T902&lt;&gt;"",$V902&lt;&gt;"",$W902&lt;&gt;"")),"O item possui dados lançados, mas o total está zerado. Revise os valores informados.","")))))))))))))))</f>
        <v/>
      </c>
    </row>
    <row r="903" spans="1:35" ht="14.25" customHeight="1" x14ac:dyDescent="0.25">
      <c r="A903" s="57" t="str">
        <f t="shared" si="169"/>
        <v/>
      </c>
      <c r="B903" s="61"/>
      <c r="C903" s="61"/>
      <c r="D903" s="58"/>
      <c r="E903" s="61"/>
      <c r="F903" s="61"/>
      <c r="G903" s="272"/>
      <c r="H903" s="62"/>
      <c r="I903" s="273">
        <f t="shared" si="170"/>
        <v>0</v>
      </c>
      <c r="J903" s="272"/>
      <c r="K903" s="62"/>
      <c r="L903" s="270">
        <f t="shared" si="171"/>
        <v>0</v>
      </c>
      <c r="M903" s="272"/>
      <c r="N903" s="62"/>
      <c r="O903" s="270">
        <f t="shared" si="172"/>
        <v>0</v>
      </c>
      <c r="P903" s="272"/>
      <c r="Q903" s="62"/>
      <c r="R903" s="271">
        <f t="shared" si="173"/>
        <v>0</v>
      </c>
      <c r="S903" s="272"/>
      <c r="T903" s="62"/>
      <c r="U903" s="270">
        <f t="shared" si="174"/>
        <v>0</v>
      </c>
      <c r="V903" s="272"/>
      <c r="W903" s="62"/>
      <c r="X903" s="270">
        <f t="shared" si="175"/>
        <v>0</v>
      </c>
      <c r="Y903" s="270">
        <f t="shared" si="176"/>
        <v>0</v>
      </c>
      <c r="Z903" s="61"/>
      <c r="AA903" s="61"/>
      <c r="AB903" s="60" t="str">
        <f t="shared" si="177"/>
        <v/>
      </c>
      <c r="AC903" s="21" t="b">
        <f t="shared" si="178"/>
        <v>0</v>
      </c>
      <c r="AD903" s="21" t="b">
        <f t="shared" si="179"/>
        <v>0</v>
      </c>
      <c r="AE903" s="21" t="b">
        <f t="shared" si="180"/>
        <v>0</v>
      </c>
      <c r="AF903" s="21" t="b">
        <f ca="1">OR(AND($AC903,NOT($AD903)),AND($AC903,OR(AND($G903="",$H903&lt;&gt;""),AND($G903&lt;&gt;"",$H903=""),AND($J903="",$K903&lt;&gt;""),AND($J903&lt;&gt;"",$K903=""),AND($M903="",$N903&lt;&gt;""),AND($M903&lt;&gt;"",$N903=""),AND($P903="",$Q903&lt;&gt;""),AND($P903&lt;&gt;"",$Q903=""),AND($S903="",$T903&lt;&gt;""),AND($S903&lt;&gt;"",$T903=""),AND($V903="",$W903&lt;&gt;""),AND($V903&lt;&gt;"",$W903=""))),AND($C903&lt;&gt;"",$E903&lt;&gt;"",LEFT(TRIM($C903),1)&lt;&gt;LEFT(TRIM($E903),1)),IF(OR($E903="",$F903=""),FALSE(),IFERROR(COUNTIF(INDIRECT("UNITS_"&amp;SUBSTITUTE(LEFT($E903,FIND(" ",$E903&amp;" ")-1),".","_")),$F903)=0,TRUE())),AND($B903&lt;&gt;"",OR(ISNUMBER(SEARCH("outro",LOWER($B903))),ISNUMBER(SEARCH("divers",LOWER($B903))),ISNUMBER(SEARCH("etc",LOWER($B903))))),OR(AND(ISNUMBER(SEARCH("comunic",LOWER($B903))),LEFT($E903,3)&lt;&gt;"4.4"),AND(ISNUMBER(SEARCH("monitor",LOWER($B903))),NOT(OR(LEFT($E903,3)="1.5",LEFT($E903,3)="2.5")))),AND($B903&lt;&gt;"",OR(LEFT($C903,1)="1",LEFT($C903,1)="2"),$D903=""),AND($D903&lt;&gt;"",NOT(OR(LEFT($C903,1)="1",LEFT($C903,1)="2"))),AND($D903&lt;&gt;"",COUNTIF(' PROJETO'!$B$14:$B$16,$D903)=0),IF($D903="",FALSE(),IF(COUNTIF(' PROJETO'!$B$14:$B$16,$D903)=0,FALSE(),IFERROR(INDEX(' PROJETO'!$C$14:$C$16,MATCH($D903,' PROJETO'!$B$14:$B$16,0))&lt;&gt;"Sim",FALSE()))))</f>
        <v>0</v>
      </c>
      <c r="AG903" s="21" t="b">
        <f>AND($AC903,$Y903&gt;'CONFG.  LISTAS'!$F$4,$Z903="",$AA903="")</f>
        <v>0</v>
      </c>
      <c r="AH903" s="21" t="str">
        <f t="shared" si="181"/>
        <v/>
      </c>
      <c r="AI903" s="43" t="str">
        <f ca="1">IF(NOT($AC903),"",IF(OR($B903="",$C903="",$E903="",$F903=""),"Preencha descrição, categoria, tipo e unidade.",IF(AND($B903&lt;&gt;"",OR(LEFT($C903,1)="1",LEFT($C903,1)="2"),$D903=""),"Informe a prática de restauração para itens diretos.",IF(AND($D903&lt;&gt;"",NOT(OR(LEFT($C903,1)="1",LEFT($C903,1)="2"))),"Custos indiretos não devem pertencer a uma prática específica.",IF(AND($D903&lt;&gt;"",COUNTIF(' PROJETO'!$B$14:$B$16,$D903)=0),"Prática de restauração inválida ou não cadastrada.",IF(IF($D903="",FALSE(),IF(COUNTIF(' PROJETO'!$B$14:$B$16,$D903)=0,FALSE(),IFERROR(INDEX(' PROJETO'!$C$14:$C$16,MATCH($D903,' PROJETO'!$B$14:$B$16,0))&lt;&gt;"Sim",FALSE()))),"A prática informada no item não foi selecionada na aba Projeto.",IF(AND(MAX($I903,$L903,$O903,$R903,$U903,$X903)&gt;'CONFG.  LISTAS'!$F$4,NOT(OR($Z903&lt;&gt;"",$AA903&lt;&gt;""))),"Memorial de cálculo ou anexo obrigatório não informado para item acima do limite.",IF(OR(AND($G903&lt;&gt;"",$H903&lt;&gt;"",OR($G903&lt;=0,$H903&lt;=0)),AND($J903&lt;&gt;"",$K903&lt;&gt;"",OR($J903&lt;=0,$K903&lt;=0)),AND($M903&lt;&gt;"",$N903&lt;&gt;"",OR($M903&lt;=0,$N903&lt;=0)),AND($P903&lt;&gt;"",$Q903&lt;&gt;"",OR($P903&lt;=0,$Q903&lt;=0)),AND($S903&lt;&gt;"",$T903&lt;&gt;"",OR($S903&lt;=0,$T903&lt;=0)),AND($V903&lt;&gt;"",$W903&lt;&gt;"",OR($V903&lt;=0,$W903&lt;=0))),"Revise os valores informados: valor unitário e quantidade devem ser maiores que zero.",IF(OR(AND($G903="",$H903&lt;&gt;""),AND($G903&lt;&gt;"",$H903=""),AND($J903="",$K903&lt;&gt;""),AND($J903&lt;&gt;"",$K903=""),AND($M903="",$N903&lt;&gt;""),AND($M903&lt;&gt;"",$N903=""),AND($P903="",$Q903&lt;&gt;""),AND($P903&lt;&gt;"",$Q903=""),AND($S903="",$T903&lt;&gt;""),AND($S903&lt;&gt;"",$T903=""),AND($V903="",$W903&lt;&gt;""),AND($V903&lt;&gt;"",$W903="")),"Há ano preenchido parcialmente: "&amp;TRIM(IF(AND($G903="",$H903&lt;&gt;""),"Ano 1 (falta valor unitário); ","")&amp;IF(AND($G903&lt;&gt;"",$H903=""),"Ano 1 (falta quantidade); ","")&amp;IF(AND($J903="",$K903&lt;&gt;""),"Ano 2 (falta valor unitário); ","")&amp;IF(AND($J903&lt;&gt;"",$K903=""),"Ano 2 (falta quantidade); ","")&amp;IF(AND($M903="",$N903&lt;&gt;""),"Ano 3 (falta valor unitário); ","")&amp;IF(AND($M903&lt;&gt;"",$N903=""),"Ano 3 (falta quantidade); ","")&amp;IF(AND($P903="",$Q903&lt;&gt;""),"Ano 4 (falta valor unitário); ","")&amp;IF(AND($P903&lt;&gt;"",$Q903=""),"Ano 4 (falta quantidade); ","")&amp;IF(AND($S903="",$T903&lt;&gt;""),"Ano 5 (falta valor unitário); ","")&amp;IF(AND($S903&lt;&gt;"",$T903=""),"Ano 5 (falta quantidade); ","")&amp;IF(AND($V903="",$W903&lt;&gt;""),"Ano 6 (falta valor unitário); ","")&amp;IF(AND($V903&lt;&gt;"",$W903=""),"Ano 6 (falta quantidade); ","")), IF(NOT(OR(AND($G903&lt;&gt;"",$H903&lt;&gt;""),AND($J903&lt;&gt;"",$K903&lt;&gt;""),AND($M903&lt;&gt;"",$N903&lt;&gt;""),AND($P903&lt;&gt;"",$Q903&lt;&gt;""),AND($S903&lt;&gt;"",$T903&lt;&gt;""),AND($V903&lt;&gt;"",$W903&lt;&gt;""))),"Informe pelo menos um ano completo com valor unitário e quantidade.",IF(AND($C903&lt;&gt;"",$E903&lt;&gt;"",LEFT(TRIM($C903),1)&lt;&gt;LEFT(TRIM($E903),1)),"Categoria e tipo estão incompatíveis.",IF(IF(OR($E903="",$F903=""),FALSE(),IFERROR(COUNTIF(INDIRECT("UNITS_"&amp;SUBSTITUTE(LEFT($E903,FIND(" ",$E903&amp;" ")-1),".","_")),$F903)=0,TRUE())),"Unidade incompatível com o tipo selecionado.",IF(OR(AND(ISNUMBER(SEARCH("comunic",LOWER($B903))),LEFT($E903,3)&lt;&gt;"4.4"),AND(ISNUMBER(SEARCH("monitor",LOWER($B903))),NOT(OR(LEFT($E903,3)="1.5",LEFT($E903,3)="2.5")))),"Revise a classificação do item conforme as regras de preenchimento.",IF(AND($B903&lt;&gt;"",OR(ISNUMBER(SEARCH("outro",LOWER($B903))),ISNUMBER(SEARCH("divers",LOWER($B903))),ISNUMBER(SEARCH("kit",LOWER($B903))),ISNUMBER(SEARCH("ferrament",LOWER($B903))),ISNUMBER(SEARCH("epi",LOWER($B903)))),NOT(OR($Z903&lt;&gt;"",$AA903&lt;&gt;""))),"Descrição muito genérica: detalhe melhor o item e registre o racional no memorial ou em anexo.",IF(AND($Y903=0,$B903&lt;&gt;"",OR($G903&lt;&gt;"",$H903&lt;&gt;"",$J903&lt;&gt;"",$K903&lt;&gt;"",$M903&lt;&gt;"",$N903&lt;&gt;"",$P903&lt;&gt;"",$Q903&lt;&gt;"",$S903&lt;&gt;"",$T903&lt;&gt;"",$V903&lt;&gt;"",$W903&lt;&gt;"")),"O item possui dados lançados, mas o total está zerado. Revise os valores informados.","")))))))))))))))</f>
        <v/>
      </c>
    </row>
    <row r="904" spans="1:35" ht="14.25" customHeight="1" x14ac:dyDescent="0.25">
      <c r="A904" s="57" t="str">
        <f t="shared" si="169"/>
        <v/>
      </c>
      <c r="B904" s="58"/>
      <c r="C904" s="58"/>
      <c r="D904" s="58"/>
      <c r="E904" s="58"/>
      <c r="F904" s="58"/>
      <c r="G904" s="269"/>
      <c r="H904" s="59"/>
      <c r="I904" s="273">
        <f t="shared" si="170"/>
        <v>0</v>
      </c>
      <c r="J904" s="269"/>
      <c r="K904" s="59"/>
      <c r="L904" s="270">
        <f t="shared" si="171"/>
        <v>0</v>
      </c>
      <c r="M904" s="269"/>
      <c r="N904" s="59"/>
      <c r="O904" s="270">
        <f t="shared" si="172"/>
        <v>0</v>
      </c>
      <c r="P904" s="269"/>
      <c r="Q904" s="59"/>
      <c r="R904" s="271">
        <f t="shared" si="173"/>
        <v>0</v>
      </c>
      <c r="S904" s="269"/>
      <c r="T904" s="59"/>
      <c r="U904" s="270">
        <f t="shared" si="174"/>
        <v>0</v>
      </c>
      <c r="V904" s="269"/>
      <c r="W904" s="59"/>
      <c r="X904" s="270">
        <f t="shared" si="175"/>
        <v>0</v>
      </c>
      <c r="Y904" s="270">
        <f t="shared" si="176"/>
        <v>0</v>
      </c>
      <c r="Z904" s="58"/>
      <c r="AA904" s="58"/>
      <c r="AB904" s="60" t="str">
        <f t="shared" si="177"/>
        <v/>
      </c>
      <c r="AC904" s="21" t="b">
        <f t="shared" si="178"/>
        <v>0</v>
      </c>
      <c r="AD904" s="21" t="b">
        <f t="shared" si="179"/>
        <v>0</v>
      </c>
      <c r="AE904" s="21" t="b">
        <f t="shared" si="180"/>
        <v>0</v>
      </c>
      <c r="AF904" s="21" t="b">
        <f ca="1">OR(AND($AC904,NOT($AD904)),AND($AC904,OR(AND($G904="",$H904&lt;&gt;""),AND($G904&lt;&gt;"",$H904=""),AND($J904="",$K904&lt;&gt;""),AND($J904&lt;&gt;"",$K904=""),AND($M904="",$N904&lt;&gt;""),AND($M904&lt;&gt;"",$N904=""),AND($P904="",$Q904&lt;&gt;""),AND($P904&lt;&gt;"",$Q904=""),AND($S904="",$T904&lt;&gt;""),AND($S904&lt;&gt;"",$T904=""),AND($V904="",$W904&lt;&gt;""),AND($V904&lt;&gt;"",$W904=""))),AND($C904&lt;&gt;"",$E904&lt;&gt;"",LEFT(TRIM($C904),1)&lt;&gt;LEFT(TRIM($E904),1)),IF(OR($E904="",$F904=""),FALSE(),IFERROR(COUNTIF(INDIRECT("UNITS_"&amp;SUBSTITUTE(LEFT($E904,FIND(" ",$E904&amp;" ")-1),".","_")),$F904)=0,TRUE())),AND($B904&lt;&gt;"",OR(ISNUMBER(SEARCH("outro",LOWER($B904))),ISNUMBER(SEARCH("divers",LOWER($B904))),ISNUMBER(SEARCH("etc",LOWER($B904))))),OR(AND(ISNUMBER(SEARCH("comunic",LOWER($B904))),LEFT($E904,3)&lt;&gt;"4.4"),AND(ISNUMBER(SEARCH("monitor",LOWER($B904))),NOT(OR(LEFT($E904,3)="1.5",LEFT($E904,3)="2.5")))),AND($B904&lt;&gt;"",OR(LEFT($C904,1)="1",LEFT($C904,1)="2"),$D904=""),AND($D904&lt;&gt;"",NOT(OR(LEFT($C904,1)="1",LEFT($C904,1)="2"))),AND($D904&lt;&gt;"",COUNTIF(' PROJETO'!$B$14:$B$16,$D904)=0),IF($D904="",FALSE(),IF(COUNTIF(' PROJETO'!$B$14:$B$16,$D904)=0,FALSE(),IFERROR(INDEX(' PROJETO'!$C$14:$C$16,MATCH($D904,' PROJETO'!$B$14:$B$16,0))&lt;&gt;"Sim",FALSE()))))</f>
        <v>0</v>
      </c>
      <c r="AG904" s="21" t="b">
        <f>AND($AC904,$Y904&gt;'CONFG.  LISTAS'!$F$4,$Z904="",$AA904="")</f>
        <v>0</v>
      </c>
      <c r="AH904" s="21" t="str">
        <f t="shared" si="181"/>
        <v/>
      </c>
      <c r="AI904" s="43" t="str">
        <f ca="1">IF(NOT($AC904),"",IF(OR($B904="",$C904="",$E904="",$F904=""),"Preencha descrição, categoria, tipo e unidade.",IF(AND($B904&lt;&gt;"",OR(LEFT($C904,1)="1",LEFT($C904,1)="2"),$D904=""),"Informe a prática de restauração para itens diretos.",IF(AND($D904&lt;&gt;"",NOT(OR(LEFT($C904,1)="1",LEFT($C904,1)="2"))),"Custos indiretos não devem pertencer a uma prática específica.",IF(AND($D904&lt;&gt;"",COUNTIF(' PROJETO'!$B$14:$B$16,$D904)=0),"Prática de restauração inválida ou não cadastrada.",IF(IF($D904="",FALSE(),IF(COUNTIF(' PROJETO'!$B$14:$B$16,$D904)=0,FALSE(),IFERROR(INDEX(' PROJETO'!$C$14:$C$16,MATCH($D904,' PROJETO'!$B$14:$B$16,0))&lt;&gt;"Sim",FALSE()))),"A prática informada no item não foi selecionada na aba Projeto.",IF(AND(MAX($I904,$L904,$O904,$R904,$U904,$X904)&gt;'CONFG.  LISTAS'!$F$4,NOT(OR($Z904&lt;&gt;"",$AA904&lt;&gt;""))),"Memorial de cálculo ou anexo obrigatório não informado para item acima do limite.",IF(OR(AND($G904&lt;&gt;"",$H904&lt;&gt;"",OR($G904&lt;=0,$H904&lt;=0)),AND($J904&lt;&gt;"",$K904&lt;&gt;"",OR($J904&lt;=0,$K904&lt;=0)),AND($M904&lt;&gt;"",$N904&lt;&gt;"",OR($M904&lt;=0,$N904&lt;=0)),AND($P904&lt;&gt;"",$Q904&lt;&gt;"",OR($P904&lt;=0,$Q904&lt;=0)),AND($S904&lt;&gt;"",$T904&lt;&gt;"",OR($S904&lt;=0,$T904&lt;=0)),AND($V904&lt;&gt;"",$W904&lt;&gt;"",OR($V904&lt;=0,$W904&lt;=0))),"Revise os valores informados: valor unitário e quantidade devem ser maiores que zero.",IF(OR(AND($G904="",$H904&lt;&gt;""),AND($G904&lt;&gt;"",$H904=""),AND($J904="",$K904&lt;&gt;""),AND($J904&lt;&gt;"",$K904=""),AND($M904="",$N904&lt;&gt;""),AND($M904&lt;&gt;"",$N904=""),AND($P904="",$Q904&lt;&gt;""),AND($P904&lt;&gt;"",$Q904=""),AND($S904="",$T904&lt;&gt;""),AND($S904&lt;&gt;"",$T904=""),AND($V904="",$W904&lt;&gt;""),AND($V904&lt;&gt;"",$W904="")),"Há ano preenchido parcialmente: "&amp;TRIM(IF(AND($G904="",$H904&lt;&gt;""),"Ano 1 (falta valor unitário); ","")&amp;IF(AND($G904&lt;&gt;"",$H904=""),"Ano 1 (falta quantidade); ","")&amp;IF(AND($J904="",$K904&lt;&gt;""),"Ano 2 (falta valor unitário); ","")&amp;IF(AND($J904&lt;&gt;"",$K904=""),"Ano 2 (falta quantidade); ","")&amp;IF(AND($M904="",$N904&lt;&gt;""),"Ano 3 (falta valor unitário); ","")&amp;IF(AND($M904&lt;&gt;"",$N904=""),"Ano 3 (falta quantidade); ","")&amp;IF(AND($P904="",$Q904&lt;&gt;""),"Ano 4 (falta valor unitário); ","")&amp;IF(AND($P904&lt;&gt;"",$Q904=""),"Ano 4 (falta quantidade); ","")&amp;IF(AND($S904="",$T904&lt;&gt;""),"Ano 5 (falta valor unitário); ","")&amp;IF(AND($S904&lt;&gt;"",$T904=""),"Ano 5 (falta quantidade); ","")&amp;IF(AND($V904="",$W904&lt;&gt;""),"Ano 6 (falta valor unitário); ","")&amp;IF(AND($V904&lt;&gt;"",$W904=""),"Ano 6 (falta quantidade); ","")), IF(NOT(OR(AND($G904&lt;&gt;"",$H904&lt;&gt;""),AND($J904&lt;&gt;"",$K904&lt;&gt;""),AND($M904&lt;&gt;"",$N904&lt;&gt;""),AND($P904&lt;&gt;"",$Q904&lt;&gt;""),AND($S904&lt;&gt;"",$T904&lt;&gt;""),AND($V904&lt;&gt;"",$W904&lt;&gt;""))),"Informe pelo menos um ano completo com valor unitário e quantidade.",IF(AND($C904&lt;&gt;"",$E904&lt;&gt;"",LEFT(TRIM($C904),1)&lt;&gt;LEFT(TRIM($E904),1)),"Categoria e tipo estão incompatíveis.",IF(IF(OR($E904="",$F904=""),FALSE(),IFERROR(COUNTIF(INDIRECT("UNITS_"&amp;SUBSTITUTE(LEFT($E904,FIND(" ",$E904&amp;" ")-1),".","_")),$F904)=0,TRUE())),"Unidade incompatível com o tipo selecionado.",IF(OR(AND(ISNUMBER(SEARCH("comunic",LOWER($B904))),LEFT($E904,3)&lt;&gt;"4.4"),AND(ISNUMBER(SEARCH("monitor",LOWER($B904))),NOT(OR(LEFT($E904,3)="1.5",LEFT($E904,3)="2.5")))),"Revise a classificação do item conforme as regras de preenchimento.",IF(AND($B904&lt;&gt;"",OR(ISNUMBER(SEARCH("outro",LOWER($B904))),ISNUMBER(SEARCH("divers",LOWER($B904))),ISNUMBER(SEARCH("kit",LOWER($B904))),ISNUMBER(SEARCH("ferrament",LOWER($B904))),ISNUMBER(SEARCH("epi",LOWER($B904)))),NOT(OR($Z904&lt;&gt;"",$AA904&lt;&gt;""))),"Descrição muito genérica: detalhe melhor o item e registre o racional no memorial ou em anexo.",IF(AND($Y904=0,$B904&lt;&gt;"",OR($G904&lt;&gt;"",$H904&lt;&gt;"",$J904&lt;&gt;"",$K904&lt;&gt;"",$M904&lt;&gt;"",$N904&lt;&gt;"",$P904&lt;&gt;"",$Q904&lt;&gt;"",$S904&lt;&gt;"",$T904&lt;&gt;"",$V904&lt;&gt;"",$W904&lt;&gt;"")),"O item possui dados lançados, mas o total está zerado. Revise os valores informados.","")))))))))))))))</f>
        <v/>
      </c>
    </row>
    <row r="905" spans="1:35" ht="14.25" customHeight="1" x14ac:dyDescent="0.25">
      <c r="A905" s="57" t="str">
        <f t="shared" si="169"/>
        <v/>
      </c>
      <c r="B905" s="61"/>
      <c r="C905" s="61"/>
      <c r="D905" s="58"/>
      <c r="E905" s="61"/>
      <c r="F905" s="61"/>
      <c r="G905" s="272"/>
      <c r="H905" s="62"/>
      <c r="I905" s="273">
        <f t="shared" si="170"/>
        <v>0</v>
      </c>
      <c r="J905" s="272"/>
      <c r="K905" s="62"/>
      <c r="L905" s="270">
        <f t="shared" si="171"/>
        <v>0</v>
      </c>
      <c r="M905" s="272"/>
      <c r="N905" s="62"/>
      <c r="O905" s="270">
        <f t="shared" si="172"/>
        <v>0</v>
      </c>
      <c r="P905" s="272"/>
      <c r="Q905" s="62"/>
      <c r="R905" s="271">
        <f t="shared" si="173"/>
        <v>0</v>
      </c>
      <c r="S905" s="272"/>
      <c r="T905" s="62"/>
      <c r="U905" s="270">
        <f t="shared" si="174"/>
        <v>0</v>
      </c>
      <c r="V905" s="272"/>
      <c r="W905" s="62"/>
      <c r="X905" s="270">
        <f t="shared" si="175"/>
        <v>0</v>
      </c>
      <c r="Y905" s="270">
        <f t="shared" si="176"/>
        <v>0</v>
      </c>
      <c r="Z905" s="61"/>
      <c r="AA905" s="61"/>
      <c r="AB905" s="60" t="str">
        <f t="shared" si="177"/>
        <v/>
      </c>
      <c r="AC905" s="21" t="b">
        <f t="shared" si="178"/>
        <v>0</v>
      </c>
      <c r="AD905" s="21" t="b">
        <f t="shared" si="179"/>
        <v>0</v>
      </c>
      <c r="AE905" s="21" t="b">
        <f t="shared" si="180"/>
        <v>0</v>
      </c>
      <c r="AF905" s="21" t="b">
        <f ca="1">OR(AND($AC905,NOT($AD905)),AND($AC905,OR(AND($G905="",$H905&lt;&gt;""),AND($G905&lt;&gt;"",$H905=""),AND($J905="",$K905&lt;&gt;""),AND($J905&lt;&gt;"",$K905=""),AND($M905="",$N905&lt;&gt;""),AND($M905&lt;&gt;"",$N905=""),AND($P905="",$Q905&lt;&gt;""),AND($P905&lt;&gt;"",$Q905=""),AND($S905="",$T905&lt;&gt;""),AND($S905&lt;&gt;"",$T905=""),AND($V905="",$W905&lt;&gt;""),AND($V905&lt;&gt;"",$W905=""))),AND($C905&lt;&gt;"",$E905&lt;&gt;"",LEFT(TRIM($C905),1)&lt;&gt;LEFT(TRIM($E905),1)),IF(OR($E905="",$F905=""),FALSE(),IFERROR(COUNTIF(INDIRECT("UNITS_"&amp;SUBSTITUTE(LEFT($E905,FIND(" ",$E905&amp;" ")-1),".","_")),$F905)=0,TRUE())),AND($B905&lt;&gt;"",OR(ISNUMBER(SEARCH("outro",LOWER($B905))),ISNUMBER(SEARCH("divers",LOWER($B905))),ISNUMBER(SEARCH("etc",LOWER($B905))))),OR(AND(ISNUMBER(SEARCH("comunic",LOWER($B905))),LEFT($E905,3)&lt;&gt;"4.4"),AND(ISNUMBER(SEARCH("monitor",LOWER($B905))),NOT(OR(LEFT($E905,3)="1.5",LEFT($E905,3)="2.5")))),AND($B905&lt;&gt;"",OR(LEFT($C905,1)="1",LEFT($C905,1)="2"),$D905=""),AND($D905&lt;&gt;"",NOT(OR(LEFT($C905,1)="1",LEFT($C905,1)="2"))),AND($D905&lt;&gt;"",COUNTIF(' PROJETO'!$B$14:$B$16,$D905)=0),IF($D905="",FALSE(),IF(COUNTIF(' PROJETO'!$B$14:$B$16,$D905)=0,FALSE(),IFERROR(INDEX(' PROJETO'!$C$14:$C$16,MATCH($D905,' PROJETO'!$B$14:$B$16,0))&lt;&gt;"Sim",FALSE()))))</f>
        <v>0</v>
      </c>
      <c r="AG905" s="21" t="b">
        <f>AND($AC905,$Y905&gt;'CONFG.  LISTAS'!$F$4,$Z905="",$AA905="")</f>
        <v>0</v>
      </c>
      <c r="AH905" s="21" t="str">
        <f t="shared" si="181"/>
        <v/>
      </c>
      <c r="AI905" s="43" t="str">
        <f ca="1">IF(NOT($AC905),"",IF(OR($B905="",$C905="",$E905="",$F905=""),"Preencha descrição, categoria, tipo e unidade.",IF(AND($B905&lt;&gt;"",OR(LEFT($C905,1)="1",LEFT($C905,1)="2"),$D905=""),"Informe a prática de restauração para itens diretos.",IF(AND($D905&lt;&gt;"",NOT(OR(LEFT($C905,1)="1",LEFT($C905,1)="2"))),"Custos indiretos não devem pertencer a uma prática específica.",IF(AND($D905&lt;&gt;"",COUNTIF(' PROJETO'!$B$14:$B$16,$D905)=0),"Prática de restauração inválida ou não cadastrada.",IF(IF($D905="",FALSE(),IF(COUNTIF(' PROJETO'!$B$14:$B$16,$D905)=0,FALSE(),IFERROR(INDEX(' PROJETO'!$C$14:$C$16,MATCH($D905,' PROJETO'!$B$14:$B$16,0))&lt;&gt;"Sim",FALSE()))),"A prática informada no item não foi selecionada na aba Projeto.",IF(AND(MAX($I905,$L905,$O905,$R905,$U905,$X905)&gt;'CONFG.  LISTAS'!$F$4,NOT(OR($Z905&lt;&gt;"",$AA905&lt;&gt;""))),"Memorial de cálculo ou anexo obrigatório não informado para item acima do limite.",IF(OR(AND($G905&lt;&gt;"",$H905&lt;&gt;"",OR($G905&lt;=0,$H905&lt;=0)),AND($J905&lt;&gt;"",$K905&lt;&gt;"",OR($J905&lt;=0,$K905&lt;=0)),AND($M905&lt;&gt;"",$N905&lt;&gt;"",OR($M905&lt;=0,$N905&lt;=0)),AND($P905&lt;&gt;"",$Q905&lt;&gt;"",OR($P905&lt;=0,$Q905&lt;=0)),AND($S905&lt;&gt;"",$T905&lt;&gt;"",OR($S905&lt;=0,$T905&lt;=0)),AND($V905&lt;&gt;"",$W905&lt;&gt;"",OR($V905&lt;=0,$W905&lt;=0))),"Revise os valores informados: valor unitário e quantidade devem ser maiores que zero.",IF(OR(AND($G905="",$H905&lt;&gt;""),AND($G905&lt;&gt;"",$H905=""),AND($J905="",$K905&lt;&gt;""),AND($J905&lt;&gt;"",$K905=""),AND($M905="",$N905&lt;&gt;""),AND($M905&lt;&gt;"",$N905=""),AND($P905="",$Q905&lt;&gt;""),AND($P905&lt;&gt;"",$Q905=""),AND($S905="",$T905&lt;&gt;""),AND($S905&lt;&gt;"",$T905=""),AND($V905="",$W905&lt;&gt;""),AND($V905&lt;&gt;"",$W905="")),"Há ano preenchido parcialmente: "&amp;TRIM(IF(AND($G905="",$H905&lt;&gt;""),"Ano 1 (falta valor unitário); ","")&amp;IF(AND($G905&lt;&gt;"",$H905=""),"Ano 1 (falta quantidade); ","")&amp;IF(AND($J905="",$K905&lt;&gt;""),"Ano 2 (falta valor unitário); ","")&amp;IF(AND($J905&lt;&gt;"",$K905=""),"Ano 2 (falta quantidade); ","")&amp;IF(AND($M905="",$N905&lt;&gt;""),"Ano 3 (falta valor unitário); ","")&amp;IF(AND($M905&lt;&gt;"",$N905=""),"Ano 3 (falta quantidade); ","")&amp;IF(AND($P905="",$Q905&lt;&gt;""),"Ano 4 (falta valor unitário); ","")&amp;IF(AND($P905&lt;&gt;"",$Q905=""),"Ano 4 (falta quantidade); ","")&amp;IF(AND($S905="",$T905&lt;&gt;""),"Ano 5 (falta valor unitário); ","")&amp;IF(AND($S905&lt;&gt;"",$T905=""),"Ano 5 (falta quantidade); ","")&amp;IF(AND($V905="",$W905&lt;&gt;""),"Ano 6 (falta valor unitário); ","")&amp;IF(AND($V905&lt;&gt;"",$W905=""),"Ano 6 (falta quantidade); ","")), IF(NOT(OR(AND($G905&lt;&gt;"",$H905&lt;&gt;""),AND($J905&lt;&gt;"",$K905&lt;&gt;""),AND($M905&lt;&gt;"",$N905&lt;&gt;""),AND($P905&lt;&gt;"",$Q905&lt;&gt;""),AND($S905&lt;&gt;"",$T905&lt;&gt;""),AND($V905&lt;&gt;"",$W905&lt;&gt;""))),"Informe pelo menos um ano completo com valor unitário e quantidade.",IF(AND($C905&lt;&gt;"",$E905&lt;&gt;"",LEFT(TRIM($C905),1)&lt;&gt;LEFT(TRIM($E905),1)),"Categoria e tipo estão incompatíveis.",IF(IF(OR($E905="",$F905=""),FALSE(),IFERROR(COUNTIF(INDIRECT("UNITS_"&amp;SUBSTITUTE(LEFT($E905,FIND(" ",$E905&amp;" ")-1),".","_")),$F905)=0,TRUE())),"Unidade incompatível com o tipo selecionado.",IF(OR(AND(ISNUMBER(SEARCH("comunic",LOWER($B905))),LEFT($E905,3)&lt;&gt;"4.4"),AND(ISNUMBER(SEARCH("monitor",LOWER($B905))),NOT(OR(LEFT($E905,3)="1.5",LEFT($E905,3)="2.5")))),"Revise a classificação do item conforme as regras de preenchimento.",IF(AND($B905&lt;&gt;"",OR(ISNUMBER(SEARCH("outro",LOWER($B905))),ISNUMBER(SEARCH("divers",LOWER($B905))),ISNUMBER(SEARCH("kit",LOWER($B905))),ISNUMBER(SEARCH("ferrament",LOWER($B905))),ISNUMBER(SEARCH("epi",LOWER($B905)))),NOT(OR($Z905&lt;&gt;"",$AA905&lt;&gt;""))),"Descrição muito genérica: detalhe melhor o item e registre o racional no memorial ou em anexo.",IF(AND($Y905=0,$B905&lt;&gt;"",OR($G905&lt;&gt;"",$H905&lt;&gt;"",$J905&lt;&gt;"",$K905&lt;&gt;"",$M905&lt;&gt;"",$N905&lt;&gt;"",$P905&lt;&gt;"",$Q905&lt;&gt;"",$S905&lt;&gt;"",$T905&lt;&gt;"",$V905&lt;&gt;"",$W905&lt;&gt;"")),"O item possui dados lançados, mas o total está zerado. Revise os valores informados.","")))))))))))))))</f>
        <v/>
      </c>
    </row>
    <row r="906" spans="1:35" ht="14.25" customHeight="1" x14ac:dyDescent="0.25">
      <c r="A906" s="57" t="str">
        <f t="shared" ref="A906:A969" si="182">AH906</f>
        <v/>
      </c>
      <c r="B906" s="58"/>
      <c r="C906" s="58"/>
      <c r="D906" s="58"/>
      <c r="E906" s="58"/>
      <c r="F906" s="58"/>
      <c r="G906" s="269"/>
      <c r="H906" s="59"/>
      <c r="I906" s="273">
        <f t="shared" ref="I906:I969" si="183">IFERROR(G906*H906,0)</f>
        <v>0</v>
      </c>
      <c r="J906" s="269"/>
      <c r="K906" s="59"/>
      <c r="L906" s="270">
        <f t="shared" ref="L906:L969" si="184">IFERROR(J906*K906,0)</f>
        <v>0</v>
      </c>
      <c r="M906" s="269"/>
      <c r="N906" s="59"/>
      <c r="O906" s="270">
        <f t="shared" ref="O906:O969" si="185">IFERROR(M906*N906,0)</f>
        <v>0</v>
      </c>
      <c r="P906" s="269"/>
      <c r="Q906" s="59"/>
      <c r="R906" s="271">
        <f t="shared" ref="R906:R969" si="186">IFERROR(P906*Q906,0)</f>
        <v>0</v>
      </c>
      <c r="S906" s="269"/>
      <c r="T906" s="59"/>
      <c r="U906" s="270">
        <f t="shared" ref="U906:U969" si="187">IFERROR(S906*T906,0)</f>
        <v>0</v>
      </c>
      <c r="V906" s="269"/>
      <c r="W906" s="59"/>
      <c r="X906" s="270">
        <f t="shared" ref="X906:X969" si="188">IFERROR(V906*W906,0)</f>
        <v>0</v>
      </c>
      <c r="Y906" s="270">
        <f t="shared" ref="Y906:Y969" si="189">SUM(I906,L906,O906,R906,U906,X906)</f>
        <v>0</v>
      </c>
      <c r="Z906" s="58"/>
      <c r="AA906" s="58"/>
      <c r="AB906" s="60" t="str">
        <f t="shared" ref="AB906:AB969" si="190">IF($B906="","",TEXT(ROW()-4,"000"))</f>
        <v/>
      </c>
      <c r="AC906" s="21" t="b">
        <f t="shared" ref="AC906:AC969" si="191">OR(LEN($B906&amp;"")&gt;0,LEN($C906&amp;"")&gt;0,LEN($D906&amp;"")&gt;0,LEN($E906&amp;"")&gt;0,LEN($F906&amp;"")&gt;0,LEN($G906&amp;"")&gt;0,LEN($H906&amp;"")&gt;0,LEN($J906&amp;"")&gt;0,LEN($K906&amp;"")&gt;0,LEN($M906&amp;"")&gt;0,LEN($N906&amp;"")&gt;0,LEN($P906&amp;"")&gt;0,LEN($Q906&amp;"")&gt;0,LEN($S906&amp;"")&gt;0,LEN($T906&amp;"")&gt;0,LEN($V906&amp;"")&gt;0,LEN($W906&amp;"")&gt;0,LEN($Z906&amp;"")&gt;0,LEN($AA906&amp;"")&gt;0)</f>
        <v>0</v>
      </c>
      <c r="AD906" s="21" t="b">
        <f t="shared" ref="AD906:AD969" si="192">AND($B906&lt;&gt;"",$C906&lt;&gt;"",$E906&lt;&gt;"",$F906&lt;&gt;"")</f>
        <v>0</v>
      </c>
      <c r="AE906" s="21" t="b">
        <f t="shared" ref="AE906:AE969" si="193">OR(AND($G906&lt;&gt;"",$H906&lt;&gt;""),AND($J906&lt;&gt;"",$K906&lt;&gt;""),AND($M906&lt;&gt;"",$N906&lt;&gt;""),AND($P906&lt;&gt;"",$Q906&lt;&gt;""),AND($S906&lt;&gt;"",$T906&lt;&gt;""),AND($V906&lt;&gt;"",$W906&lt;&gt;""))</f>
        <v>0</v>
      </c>
      <c r="AF906" s="21" t="b">
        <f ca="1">OR(AND($AC906,NOT($AD906)),AND($AC906,OR(AND($G906="",$H906&lt;&gt;""),AND($G906&lt;&gt;"",$H906=""),AND($J906="",$K906&lt;&gt;""),AND($J906&lt;&gt;"",$K906=""),AND($M906="",$N906&lt;&gt;""),AND($M906&lt;&gt;"",$N906=""),AND($P906="",$Q906&lt;&gt;""),AND($P906&lt;&gt;"",$Q906=""),AND($S906="",$T906&lt;&gt;""),AND($S906&lt;&gt;"",$T906=""),AND($V906="",$W906&lt;&gt;""),AND($V906&lt;&gt;"",$W906=""))),AND($C906&lt;&gt;"",$E906&lt;&gt;"",LEFT(TRIM($C906),1)&lt;&gt;LEFT(TRIM($E906),1)),IF(OR($E906="",$F906=""),FALSE(),IFERROR(COUNTIF(INDIRECT("UNITS_"&amp;SUBSTITUTE(LEFT($E906,FIND(" ",$E906&amp;" ")-1),".","_")),$F906)=0,TRUE())),AND($B906&lt;&gt;"",OR(ISNUMBER(SEARCH("outro",LOWER($B906))),ISNUMBER(SEARCH("divers",LOWER($B906))),ISNUMBER(SEARCH("etc",LOWER($B906))))),OR(AND(ISNUMBER(SEARCH("comunic",LOWER($B906))),LEFT($E906,3)&lt;&gt;"4.4"),AND(ISNUMBER(SEARCH("monitor",LOWER($B906))),NOT(OR(LEFT($E906,3)="1.5",LEFT($E906,3)="2.5")))),AND($B906&lt;&gt;"",OR(LEFT($C906,1)="1",LEFT($C906,1)="2"),$D906=""),AND($D906&lt;&gt;"",NOT(OR(LEFT($C906,1)="1",LEFT($C906,1)="2"))),AND($D906&lt;&gt;"",COUNTIF(' PROJETO'!$B$14:$B$16,$D906)=0),IF($D906="",FALSE(),IF(COUNTIF(' PROJETO'!$B$14:$B$16,$D906)=0,FALSE(),IFERROR(INDEX(' PROJETO'!$C$14:$C$16,MATCH($D906,' PROJETO'!$B$14:$B$16,0))&lt;&gt;"Sim",FALSE()))))</f>
        <v>0</v>
      </c>
      <c r="AG906" s="21" t="b">
        <f>AND($AC906,$Y906&gt;'CONFG.  LISTAS'!$F$4,$Z906="",$AA906="")</f>
        <v>0</v>
      </c>
      <c r="AH906" s="21" t="str">
        <f t="shared" ref="AH906:AH969" si="194">IF(NOT($AC906),"",IF($AG906,"⚠",IF(OR(AND($AC906,NOT($AE906)),$AF906),"◔","✓")))</f>
        <v/>
      </c>
      <c r="AI906" s="43" t="str">
        <f ca="1">IF(NOT($AC906),"",IF(OR($B906="",$C906="",$E906="",$F906=""),"Preencha descrição, categoria, tipo e unidade.",IF(AND($B906&lt;&gt;"",OR(LEFT($C906,1)="1",LEFT($C906,1)="2"),$D906=""),"Informe a prática de restauração para itens diretos.",IF(AND($D906&lt;&gt;"",NOT(OR(LEFT($C906,1)="1",LEFT($C906,1)="2"))),"Custos indiretos não devem pertencer a uma prática específica.",IF(AND($D906&lt;&gt;"",COUNTIF(' PROJETO'!$B$14:$B$16,$D906)=0),"Prática de restauração inválida ou não cadastrada.",IF(IF($D906="",FALSE(),IF(COUNTIF(' PROJETO'!$B$14:$B$16,$D906)=0,FALSE(),IFERROR(INDEX(' PROJETO'!$C$14:$C$16,MATCH($D906,' PROJETO'!$B$14:$B$16,0))&lt;&gt;"Sim",FALSE()))),"A prática informada no item não foi selecionada na aba Projeto.",IF(AND(MAX($I906,$L906,$O906,$R906,$U906,$X906)&gt;'CONFG.  LISTAS'!$F$4,NOT(OR($Z906&lt;&gt;"",$AA906&lt;&gt;""))),"Memorial de cálculo ou anexo obrigatório não informado para item acima do limite.",IF(OR(AND($G906&lt;&gt;"",$H906&lt;&gt;"",OR($G906&lt;=0,$H906&lt;=0)),AND($J906&lt;&gt;"",$K906&lt;&gt;"",OR($J906&lt;=0,$K906&lt;=0)),AND($M906&lt;&gt;"",$N906&lt;&gt;"",OR($M906&lt;=0,$N906&lt;=0)),AND($P906&lt;&gt;"",$Q906&lt;&gt;"",OR($P906&lt;=0,$Q906&lt;=0)),AND($S906&lt;&gt;"",$T906&lt;&gt;"",OR($S906&lt;=0,$T906&lt;=0)),AND($V906&lt;&gt;"",$W906&lt;&gt;"",OR($V906&lt;=0,$W906&lt;=0))),"Revise os valores informados: valor unitário e quantidade devem ser maiores que zero.",IF(OR(AND($G906="",$H906&lt;&gt;""),AND($G906&lt;&gt;"",$H906=""),AND($J906="",$K906&lt;&gt;""),AND($J906&lt;&gt;"",$K906=""),AND($M906="",$N906&lt;&gt;""),AND($M906&lt;&gt;"",$N906=""),AND($P906="",$Q906&lt;&gt;""),AND($P906&lt;&gt;"",$Q906=""),AND($S906="",$T906&lt;&gt;""),AND($S906&lt;&gt;"",$T906=""),AND($V906="",$W906&lt;&gt;""),AND($V906&lt;&gt;"",$W906="")),"Há ano preenchido parcialmente: "&amp;TRIM(IF(AND($G906="",$H906&lt;&gt;""),"Ano 1 (falta valor unitário); ","")&amp;IF(AND($G906&lt;&gt;"",$H906=""),"Ano 1 (falta quantidade); ","")&amp;IF(AND($J906="",$K906&lt;&gt;""),"Ano 2 (falta valor unitário); ","")&amp;IF(AND($J906&lt;&gt;"",$K906=""),"Ano 2 (falta quantidade); ","")&amp;IF(AND($M906="",$N906&lt;&gt;""),"Ano 3 (falta valor unitário); ","")&amp;IF(AND($M906&lt;&gt;"",$N906=""),"Ano 3 (falta quantidade); ","")&amp;IF(AND($P906="",$Q906&lt;&gt;""),"Ano 4 (falta valor unitário); ","")&amp;IF(AND($P906&lt;&gt;"",$Q906=""),"Ano 4 (falta quantidade); ","")&amp;IF(AND($S906="",$T906&lt;&gt;""),"Ano 5 (falta valor unitário); ","")&amp;IF(AND($S906&lt;&gt;"",$T906=""),"Ano 5 (falta quantidade); ","")&amp;IF(AND($V906="",$W906&lt;&gt;""),"Ano 6 (falta valor unitário); ","")&amp;IF(AND($V906&lt;&gt;"",$W906=""),"Ano 6 (falta quantidade); ","")), IF(NOT(OR(AND($G906&lt;&gt;"",$H906&lt;&gt;""),AND($J906&lt;&gt;"",$K906&lt;&gt;""),AND($M906&lt;&gt;"",$N906&lt;&gt;""),AND($P906&lt;&gt;"",$Q906&lt;&gt;""),AND($S906&lt;&gt;"",$T906&lt;&gt;""),AND($V906&lt;&gt;"",$W906&lt;&gt;""))),"Informe pelo menos um ano completo com valor unitário e quantidade.",IF(AND($C906&lt;&gt;"",$E906&lt;&gt;"",LEFT(TRIM($C906),1)&lt;&gt;LEFT(TRIM($E906),1)),"Categoria e tipo estão incompatíveis.",IF(IF(OR($E906="",$F906=""),FALSE(),IFERROR(COUNTIF(INDIRECT("UNITS_"&amp;SUBSTITUTE(LEFT($E906,FIND(" ",$E906&amp;" ")-1),".","_")),$F906)=0,TRUE())),"Unidade incompatível com o tipo selecionado.",IF(OR(AND(ISNUMBER(SEARCH("comunic",LOWER($B906))),LEFT($E906,3)&lt;&gt;"4.4"),AND(ISNUMBER(SEARCH("monitor",LOWER($B906))),NOT(OR(LEFT($E906,3)="1.5",LEFT($E906,3)="2.5")))),"Revise a classificação do item conforme as regras de preenchimento.",IF(AND($B906&lt;&gt;"",OR(ISNUMBER(SEARCH("outro",LOWER($B906))),ISNUMBER(SEARCH("divers",LOWER($B906))),ISNUMBER(SEARCH("kit",LOWER($B906))),ISNUMBER(SEARCH("ferrament",LOWER($B906))),ISNUMBER(SEARCH("epi",LOWER($B906)))),NOT(OR($Z906&lt;&gt;"",$AA906&lt;&gt;""))),"Descrição muito genérica: detalhe melhor o item e registre o racional no memorial ou em anexo.",IF(AND($Y906=0,$B906&lt;&gt;"",OR($G906&lt;&gt;"",$H906&lt;&gt;"",$J906&lt;&gt;"",$K906&lt;&gt;"",$M906&lt;&gt;"",$N906&lt;&gt;"",$P906&lt;&gt;"",$Q906&lt;&gt;"",$S906&lt;&gt;"",$T906&lt;&gt;"",$V906&lt;&gt;"",$W906&lt;&gt;"")),"O item possui dados lançados, mas o total está zerado. Revise os valores informados.","")))))))))))))))</f>
        <v/>
      </c>
    </row>
    <row r="907" spans="1:35" ht="14.25" customHeight="1" x14ac:dyDescent="0.25">
      <c r="A907" s="57" t="str">
        <f t="shared" si="182"/>
        <v/>
      </c>
      <c r="B907" s="61"/>
      <c r="C907" s="61"/>
      <c r="D907" s="58"/>
      <c r="E907" s="61"/>
      <c r="F907" s="61"/>
      <c r="G907" s="272"/>
      <c r="H907" s="62"/>
      <c r="I907" s="273">
        <f t="shared" si="183"/>
        <v>0</v>
      </c>
      <c r="J907" s="272"/>
      <c r="K907" s="62"/>
      <c r="L907" s="270">
        <f t="shared" si="184"/>
        <v>0</v>
      </c>
      <c r="M907" s="272"/>
      <c r="N907" s="62"/>
      <c r="O907" s="270">
        <f t="shared" si="185"/>
        <v>0</v>
      </c>
      <c r="P907" s="272"/>
      <c r="Q907" s="62"/>
      <c r="R907" s="271">
        <f t="shared" si="186"/>
        <v>0</v>
      </c>
      <c r="S907" s="272"/>
      <c r="T907" s="62"/>
      <c r="U907" s="270">
        <f t="shared" si="187"/>
        <v>0</v>
      </c>
      <c r="V907" s="272"/>
      <c r="W907" s="62"/>
      <c r="X907" s="270">
        <f t="shared" si="188"/>
        <v>0</v>
      </c>
      <c r="Y907" s="270">
        <f t="shared" si="189"/>
        <v>0</v>
      </c>
      <c r="Z907" s="61"/>
      <c r="AA907" s="61"/>
      <c r="AB907" s="60" t="str">
        <f t="shared" si="190"/>
        <v/>
      </c>
      <c r="AC907" s="21" t="b">
        <f t="shared" si="191"/>
        <v>0</v>
      </c>
      <c r="AD907" s="21" t="b">
        <f t="shared" si="192"/>
        <v>0</v>
      </c>
      <c r="AE907" s="21" t="b">
        <f t="shared" si="193"/>
        <v>0</v>
      </c>
      <c r="AF907" s="21" t="b">
        <f ca="1">OR(AND($AC907,NOT($AD907)),AND($AC907,OR(AND($G907="",$H907&lt;&gt;""),AND($G907&lt;&gt;"",$H907=""),AND($J907="",$K907&lt;&gt;""),AND($J907&lt;&gt;"",$K907=""),AND($M907="",$N907&lt;&gt;""),AND($M907&lt;&gt;"",$N907=""),AND($P907="",$Q907&lt;&gt;""),AND($P907&lt;&gt;"",$Q907=""),AND($S907="",$T907&lt;&gt;""),AND($S907&lt;&gt;"",$T907=""),AND($V907="",$W907&lt;&gt;""),AND($V907&lt;&gt;"",$W907=""))),AND($C907&lt;&gt;"",$E907&lt;&gt;"",LEFT(TRIM($C907),1)&lt;&gt;LEFT(TRIM($E907),1)),IF(OR($E907="",$F907=""),FALSE(),IFERROR(COUNTIF(INDIRECT("UNITS_"&amp;SUBSTITUTE(LEFT($E907,FIND(" ",$E907&amp;" ")-1),".","_")),$F907)=0,TRUE())),AND($B907&lt;&gt;"",OR(ISNUMBER(SEARCH("outro",LOWER($B907))),ISNUMBER(SEARCH("divers",LOWER($B907))),ISNUMBER(SEARCH("etc",LOWER($B907))))),OR(AND(ISNUMBER(SEARCH("comunic",LOWER($B907))),LEFT($E907,3)&lt;&gt;"4.4"),AND(ISNUMBER(SEARCH("monitor",LOWER($B907))),NOT(OR(LEFT($E907,3)="1.5",LEFT($E907,3)="2.5")))),AND($B907&lt;&gt;"",OR(LEFT($C907,1)="1",LEFT($C907,1)="2"),$D907=""),AND($D907&lt;&gt;"",NOT(OR(LEFT($C907,1)="1",LEFT($C907,1)="2"))),AND($D907&lt;&gt;"",COUNTIF(' PROJETO'!$B$14:$B$16,$D907)=0),IF($D907="",FALSE(),IF(COUNTIF(' PROJETO'!$B$14:$B$16,$D907)=0,FALSE(),IFERROR(INDEX(' PROJETO'!$C$14:$C$16,MATCH($D907,' PROJETO'!$B$14:$B$16,0))&lt;&gt;"Sim",FALSE()))))</f>
        <v>0</v>
      </c>
      <c r="AG907" s="21" t="b">
        <f>AND($AC907,$Y907&gt;'CONFG.  LISTAS'!$F$4,$Z907="",$AA907="")</f>
        <v>0</v>
      </c>
      <c r="AH907" s="21" t="str">
        <f t="shared" si="194"/>
        <v/>
      </c>
      <c r="AI907" s="43" t="str">
        <f ca="1">IF(NOT($AC907),"",IF(OR($B907="",$C907="",$E907="",$F907=""),"Preencha descrição, categoria, tipo e unidade.",IF(AND($B907&lt;&gt;"",OR(LEFT($C907,1)="1",LEFT($C907,1)="2"),$D907=""),"Informe a prática de restauração para itens diretos.",IF(AND($D907&lt;&gt;"",NOT(OR(LEFT($C907,1)="1",LEFT($C907,1)="2"))),"Custos indiretos não devem pertencer a uma prática específica.",IF(AND($D907&lt;&gt;"",COUNTIF(' PROJETO'!$B$14:$B$16,$D907)=0),"Prática de restauração inválida ou não cadastrada.",IF(IF($D907="",FALSE(),IF(COUNTIF(' PROJETO'!$B$14:$B$16,$D907)=0,FALSE(),IFERROR(INDEX(' PROJETO'!$C$14:$C$16,MATCH($D907,' PROJETO'!$B$14:$B$16,0))&lt;&gt;"Sim",FALSE()))),"A prática informada no item não foi selecionada na aba Projeto.",IF(AND(MAX($I907,$L907,$O907,$R907,$U907,$X907)&gt;'CONFG.  LISTAS'!$F$4,NOT(OR($Z907&lt;&gt;"",$AA907&lt;&gt;""))),"Memorial de cálculo ou anexo obrigatório não informado para item acima do limite.",IF(OR(AND($G907&lt;&gt;"",$H907&lt;&gt;"",OR($G907&lt;=0,$H907&lt;=0)),AND($J907&lt;&gt;"",$K907&lt;&gt;"",OR($J907&lt;=0,$K907&lt;=0)),AND($M907&lt;&gt;"",$N907&lt;&gt;"",OR($M907&lt;=0,$N907&lt;=0)),AND($P907&lt;&gt;"",$Q907&lt;&gt;"",OR($P907&lt;=0,$Q907&lt;=0)),AND($S907&lt;&gt;"",$T907&lt;&gt;"",OR($S907&lt;=0,$T907&lt;=0)),AND($V907&lt;&gt;"",$W907&lt;&gt;"",OR($V907&lt;=0,$W907&lt;=0))),"Revise os valores informados: valor unitário e quantidade devem ser maiores que zero.",IF(OR(AND($G907="",$H907&lt;&gt;""),AND($G907&lt;&gt;"",$H907=""),AND($J907="",$K907&lt;&gt;""),AND($J907&lt;&gt;"",$K907=""),AND($M907="",$N907&lt;&gt;""),AND($M907&lt;&gt;"",$N907=""),AND($P907="",$Q907&lt;&gt;""),AND($P907&lt;&gt;"",$Q907=""),AND($S907="",$T907&lt;&gt;""),AND($S907&lt;&gt;"",$T907=""),AND($V907="",$W907&lt;&gt;""),AND($V907&lt;&gt;"",$W907="")),"Há ano preenchido parcialmente: "&amp;TRIM(IF(AND($G907="",$H907&lt;&gt;""),"Ano 1 (falta valor unitário); ","")&amp;IF(AND($G907&lt;&gt;"",$H907=""),"Ano 1 (falta quantidade); ","")&amp;IF(AND($J907="",$K907&lt;&gt;""),"Ano 2 (falta valor unitário); ","")&amp;IF(AND($J907&lt;&gt;"",$K907=""),"Ano 2 (falta quantidade); ","")&amp;IF(AND($M907="",$N907&lt;&gt;""),"Ano 3 (falta valor unitário); ","")&amp;IF(AND($M907&lt;&gt;"",$N907=""),"Ano 3 (falta quantidade); ","")&amp;IF(AND($P907="",$Q907&lt;&gt;""),"Ano 4 (falta valor unitário); ","")&amp;IF(AND($P907&lt;&gt;"",$Q907=""),"Ano 4 (falta quantidade); ","")&amp;IF(AND($S907="",$T907&lt;&gt;""),"Ano 5 (falta valor unitário); ","")&amp;IF(AND($S907&lt;&gt;"",$T907=""),"Ano 5 (falta quantidade); ","")&amp;IF(AND($V907="",$W907&lt;&gt;""),"Ano 6 (falta valor unitário); ","")&amp;IF(AND($V907&lt;&gt;"",$W907=""),"Ano 6 (falta quantidade); ","")), IF(NOT(OR(AND($G907&lt;&gt;"",$H907&lt;&gt;""),AND($J907&lt;&gt;"",$K907&lt;&gt;""),AND($M907&lt;&gt;"",$N907&lt;&gt;""),AND($P907&lt;&gt;"",$Q907&lt;&gt;""),AND($S907&lt;&gt;"",$T907&lt;&gt;""),AND($V907&lt;&gt;"",$W907&lt;&gt;""))),"Informe pelo menos um ano completo com valor unitário e quantidade.",IF(AND($C907&lt;&gt;"",$E907&lt;&gt;"",LEFT(TRIM($C907),1)&lt;&gt;LEFT(TRIM($E907),1)),"Categoria e tipo estão incompatíveis.",IF(IF(OR($E907="",$F907=""),FALSE(),IFERROR(COUNTIF(INDIRECT("UNITS_"&amp;SUBSTITUTE(LEFT($E907,FIND(" ",$E907&amp;" ")-1),".","_")),$F907)=0,TRUE())),"Unidade incompatível com o tipo selecionado.",IF(OR(AND(ISNUMBER(SEARCH("comunic",LOWER($B907))),LEFT($E907,3)&lt;&gt;"4.4"),AND(ISNUMBER(SEARCH("monitor",LOWER($B907))),NOT(OR(LEFT($E907,3)="1.5",LEFT($E907,3)="2.5")))),"Revise a classificação do item conforme as regras de preenchimento.",IF(AND($B907&lt;&gt;"",OR(ISNUMBER(SEARCH("outro",LOWER($B907))),ISNUMBER(SEARCH("divers",LOWER($B907))),ISNUMBER(SEARCH("kit",LOWER($B907))),ISNUMBER(SEARCH("ferrament",LOWER($B907))),ISNUMBER(SEARCH("epi",LOWER($B907)))),NOT(OR($Z907&lt;&gt;"",$AA907&lt;&gt;""))),"Descrição muito genérica: detalhe melhor o item e registre o racional no memorial ou em anexo.",IF(AND($Y907=0,$B907&lt;&gt;"",OR($G907&lt;&gt;"",$H907&lt;&gt;"",$J907&lt;&gt;"",$K907&lt;&gt;"",$M907&lt;&gt;"",$N907&lt;&gt;"",$P907&lt;&gt;"",$Q907&lt;&gt;"",$S907&lt;&gt;"",$T907&lt;&gt;"",$V907&lt;&gt;"",$W907&lt;&gt;"")),"O item possui dados lançados, mas o total está zerado. Revise os valores informados.","")))))))))))))))</f>
        <v/>
      </c>
    </row>
    <row r="908" spans="1:35" ht="14.25" customHeight="1" x14ac:dyDescent="0.25">
      <c r="A908" s="57" t="str">
        <f t="shared" si="182"/>
        <v/>
      </c>
      <c r="B908" s="58"/>
      <c r="C908" s="58"/>
      <c r="D908" s="58"/>
      <c r="E908" s="58"/>
      <c r="F908" s="58"/>
      <c r="G908" s="269"/>
      <c r="H908" s="59"/>
      <c r="I908" s="273">
        <f t="shared" si="183"/>
        <v>0</v>
      </c>
      <c r="J908" s="269"/>
      <c r="K908" s="59"/>
      <c r="L908" s="270">
        <f t="shared" si="184"/>
        <v>0</v>
      </c>
      <c r="M908" s="269"/>
      <c r="N908" s="59"/>
      <c r="O908" s="270">
        <f t="shared" si="185"/>
        <v>0</v>
      </c>
      <c r="P908" s="269"/>
      <c r="Q908" s="59"/>
      <c r="R908" s="271">
        <f t="shared" si="186"/>
        <v>0</v>
      </c>
      <c r="S908" s="269"/>
      <c r="T908" s="59"/>
      <c r="U908" s="270">
        <f t="shared" si="187"/>
        <v>0</v>
      </c>
      <c r="V908" s="269"/>
      <c r="W908" s="59"/>
      <c r="X908" s="270">
        <f t="shared" si="188"/>
        <v>0</v>
      </c>
      <c r="Y908" s="270">
        <f t="shared" si="189"/>
        <v>0</v>
      </c>
      <c r="Z908" s="58"/>
      <c r="AA908" s="58"/>
      <c r="AB908" s="60" t="str">
        <f t="shared" si="190"/>
        <v/>
      </c>
      <c r="AC908" s="21" t="b">
        <f t="shared" si="191"/>
        <v>0</v>
      </c>
      <c r="AD908" s="21" t="b">
        <f t="shared" si="192"/>
        <v>0</v>
      </c>
      <c r="AE908" s="21" t="b">
        <f t="shared" si="193"/>
        <v>0</v>
      </c>
      <c r="AF908" s="21" t="b">
        <f ca="1">OR(AND($AC908,NOT($AD908)),AND($AC908,OR(AND($G908="",$H908&lt;&gt;""),AND($G908&lt;&gt;"",$H908=""),AND($J908="",$K908&lt;&gt;""),AND($J908&lt;&gt;"",$K908=""),AND($M908="",$N908&lt;&gt;""),AND($M908&lt;&gt;"",$N908=""),AND($P908="",$Q908&lt;&gt;""),AND($P908&lt;&gt;"",$Q908=""),AND($S908="",$T908&lt;&gt;""),AND($S908&lt;&gt;"",$T908=""),AND($V908="",$W908&lt;&gt;""),AND($V908&lt;&gt;"",$W908=""))),AND($C908&lt;&gt;"",$E908&lt;&gt;"",LEFT(TRIM($C908),1)&lt;&gt;LEFT(TRIM($E908),1)),IF(OR($E908="",$F908=""),FALSE(),IFERROR(COUNTIF(INDIRECT("UNITS_"&amp;SUBSTITUTE(LEFT($E908,FIND(" ",$E908&amp;" ")-1),".","_")),$F908)=0,TRUE())),AND($B908&lt;&gt;"",OR(ISNUMBER(SEARCH("outro",LOWER($B908))),ISNUMBER(SEARCH("divers",LOWER($B908))),ISNUMBER(SEARCH("etc",LOWER($B908))))),OR(AND(ISNUMBER(SEARCH("comunic",LOWER($B908))),LEFT($E908,3)&lt;&gt;"4.4"),AND(ISNUMBER(SEARCH("monitor",LOWER($B908))),NOT(OR(LEFT($E908,3)="1.5",LEFT($E908,3)="2.5")))),AND($B908&lt;&gt;"",OR(LEFT($C908,1)="1",LEFT($C908,1)="2"),$D908=""),AND($D908&lt;&gt;"",NOT(OR(LEFT($C908,1)="1",LEFT($C908,1)="2"))),AND($D908&lt;&gt;"",COUNTIF(' PROJETO'!$B$14:$B$16,$D908)=0),IF($D908="",FALSE(),IF(COUNTIF(' PROJETO'!$B$14:$B$16,$D908)=0,FALSE(),IFERROR(INDEX(' PROJETO'!$C$14:$C$16,MATCH($D908,' PROJETO'!$B$14:$B$16,0))&lt;&gt;"Sim",FALSE()))))</f>
        <v>0</v>
      </c>
      <c r="AG908" s="21" t="b">
        <f>AND($AC908,$Y908&gt;'CONFG.  LISTAS'!$F$4,$Z908="",$AA908="")</f>
        <v>0</v>
      </c>
      <c r="AH908" s="21" t="str">
        <f t="shared" si="194"/>
        <v/>
      </c>
      <c r="AI908" s="43" t="str">
        <f ca="1">IF(NOT($AC908),"",IF(OR($B908="",$C908="",$E908="",$F908=""),"Preencha descrição, categoria, tipo e unidade.",IF(AND($B908&lt;&gt;"",OR(LEFT($C908,1)="1",LEFT($C908,1)="2"),$D908=""),"Informe a prática de restauração para itens diretos.",IF(AND($D908&lt;&gt;"",NOT(OR(LEFT($C908,1)="1",LEFT($C908,1)="2"))),"Custos indiretos não devem pertencer a uma prática específica.",IF(AND($D908&lt;&gt;"",COUNTIF(' PROJETO'!$B$14:$B$16,$D908)=0),"Prática de restauração inválida ou não cadastrada.",IF(IF($D908="",FALSE(),IF(COUNTIF(' PROJETO'!$B$14:$B$16,$D908)=0,FALSE(),IFERROR(INDEX(' PROJETO'!$C$14:$C$16,MATCH($D908,' PROJETO'!$B$14:$B$16,0))&lt;&gt;"Sim",FALSE()))),"A prática informada no item não foi selecionada na aba Projeto.",IF(AND(MAX($I908,$L908,$O908,$R908,$U908,$X908)&gt;'CONFG.  LISTAS'!$F$4,NOT(OR($Z908&lt;&gt;"",$AA908&lt;&gt;""))),"Memorial de cálculo ou anexo obrigatório não informado para item acima do limite.",IF(OR(AND($G908&lt;&gt;"",$H908&lt;&gt;"",OR($G908&lt;=0,$H908&lt;=0)),AND($J908&lt;&gt;"",$K908&lt;&gt;"",OR($J908&lt;=0,$K908&lt;=0)),AND($M908&lt;&gt;"",$N908&lt;&gt;"",OR($M908&lt;=0,$N908&lt;=0)),AND($P908&lt;&gt;"",$Q908&lt;&gt;"",OR($P908&lt;=0,$Q908&lt;=0)),AND($S908&lt;&gt;"",$T908&lt;&gt;"",OR($S908&lt;=0,$T908&lt;=0)),AND($V908&lt;&gt;"",$W908&lt;&gt;"",OR($V908&lt;=0,$W908&lt;=0))),"Revise os valores informados: valor unitário e quantidade devem ser maiores que zero.",IF(OR(AND($G908="",$H908&lt;&gt;""),AND($G908&lt;&gt;"",$H908=""),AND($J908="",$K908&lt;&gt;""),AND($J908&lt;&gt;"",$K908=""),AND($M908="",$N908&lt;&gt;""),AND($M908&lt;&gt;"",$N908=""),AND($P908="",$Q908&lt;&gt;""),AND($P908&lt;&gt;"",$Q908=""),AND($S908="",$T908&lt;&gt;""),AND($S908&lt;&gt;"",$T908=""),AND($V908="",$W908&lt;&gt;""),AND($V908&lt;&gt;"",$W908="")),"Há ano preenchido parcialmente: "&amp;TRIM(IF(AND($G908="",$H908&lt;&gt;""),"Ano 1 (falta valor unitário); ","")&amp;IF(AND($G908&lt;&gt;"",$H908=""),"Ano 1 (falta quantidade); ","")&amp;IF(AND($J908="",$K908&lt;&gt;""),"Ano 2 (falta valor unitário); ","")&amp;IF(AND($J908&lt;&gt;"",$K908=""),"Ano 2 (falta quantidade); ","")&amp;IF(AND($M908="",$N908&lt;&gt;""),"Ano 3 (falta valor unitário); ","")&amp;IF(AND($M908&lt;&gt;"",$N908=""),"Ano 3 (falta quantidade); ","")&amp;IF(AND($P908="",$Q908&lt;&gt;""),"Ano 4 (falta valor unitário); ","")&amp;IF(AND($P908&lt;&gt;"",$Q908=""),"Ano 4 (falta quantidade); ","")&amp;IF(AND($S908="",$T908&lt;&gt;""),"Ano 5 (falta valor unitário); ","")&amp;IF(AND($S908&lt;&gt;"",$T908=""),"Ano 5 (falta quantidade); ","")&amp;IF(AND($V908="",$W908&lt;&gt;""),"Ano 6 (falta valor unitário); ","")&amp;IF(AND($V908&lt;&gt;"",$W908=""),"Ano 6 (falta quantidade); ","")), IF(NOT(OR(AND($G908&lt;&gt;"",$H908&lt;&gt;""),AND($J908&lt;&gt;"",$K908&lt;&gt;""),AND($M908&lt;&gt;"",$N908&lt;&gt;""),AND($P908&lt;&gt;"",$Q908&lt;&gt;""),AND($S908&lt;&gt;"",$T908&lt;&gt;""),AND($V908&lt;&gt;"",$W908&lt;&gt;""))),"Informe pelo menos um ano completo com valor unitário e quantidade.",IF(AND($C908&lt;&gt;"",$E908&lt;&gt;"",LEFT(TRIM($C908),1)&lt;&gt;LEFT(TRIM($E908),1)),"Categoria e tipo estão incompatíveis.",IF(IF(OR($E908="",$F908=""),FALSE(),IFERROR(COUNTIF(INDIRECT("UNITS_"&amp;SUBSTITUTE(LEFT($E908,FIND(" ",$E908&amp;" ")-1),".","_")),$F908)=0,TRUE())),"Unidade incompatível com o tipo selecionado.",IF(OR(AND(ISNUMBER(SEARCH("comunic",LOWER($B908))),LEFT($E908,3)&lt;&gt;"4.4"),AND(ISNUMBER(SEARCH("monitor",LOWER($B908))),NOT(OR(LEFT($E908,3)="1.5",LEFT($E908,3)="2.5")))),"Revise a classificação do item conforme as regras de preenchimento.",IF(AND($B908&lt;&gt;"",OR(ISNUMBER(SEARCH("outro",LOWER($B908))),ISNUMBER(SEARCH("divers",LOWER($B908))),ISNUMBER(SEARCH("kit",LOWER($B908))),ISNUMBER(SEARCH("ferrament",LOWER($B908))),ISNUMBER(SEARCH("epi",LOWER($B908)))),NOT(OR($Z908&lt;&gt;"",$AA908&lt;&gt;""))),"Descrição muito genérica: detalhe melhor o item e registre o racional no memorial ou em anexo.",IF(AND($Y908=0,$B908&lt;&gt;"",OR($G908&lt;&gt;"",$H908&lt;&gt;"",$J908&lt;&gt;"",$K908&lt;&gt;"",$M908&lt;&gt;"",$N908&lt;&gt;"",$P908&lt;&gt;"",$Q908&lt;&gt;"",$S908&lt;&gt;"",$T908&lt;&gt;"",$V908&lt;&gt;"",$W908&lt;&gt;"")),"O item possui dados lançados, mas o total está zerado. Revise os valores informados.","")))))))))))))))</f>
        <v/>
      </c>
    </row>
    <row r="909" spans="1:35" ht="14.25" customHeight="1" x14ac:dyDescent="0.25">
      <c r="A909" s="57" t="str">
        <f t="shared" si="182"/>
        <v/>
      </c>
      <c r="B909" s="61"/>
      <c r="C909" s="61"/>
      <c r="D909" s="58"/>
      <c r="E909" s="61"/>
      <c r="F909" s="61"/>
      <c r="G909" s="272"/>
      <c r="H909" s="62"/>
      <c r="I909" s="273">
        <f t="shared" si="183"/>
        <v>0</v>
      </c>
      <c r="J909" s="272"/>
      <c r="K909" s="62"/>
      <c r="L909" s="270">
        <f t="shared" si="184"/>
        <v>0</v>
      </c>
      <c r="M909" s="272"/>
      <c r="N909" s="62"/>
      <c r="O909" s="270">
        <f t="shared" si="185"/>
        <v>0</v>
      </c>
      <c r="P909" s="272"/>
      <c r="Q909" s="62"/>
      <c r="R909" s="271">
        <f t="shared" si="186"/>
        <v>0</v>
      </c>
      <c r="S909" s="272"/>
      <c r="T909" s="62"/>
      <c r="U909" s="270">
        <f t="shared" si="187"/>
        <v>0</v>
      </c>
      <c r="V909" s="272"/>
      <c r="W909" s="62"/>
      <c r="X909" s="270">
        <f t="shared" si="188"/>
        <v>0</v>
      </c>
      <c r="Y909" s="270">
        <f t="shared" si="189"/>
        <v>0</v>
      </c>
      <c r="Z909" s="61"/>
      <c r="AA909" s="61"/>
      <c r="AB909" s="60" t="str">
        <f t="shared" si="190"/>
        <v/>
      </c>
      <c r="AC909" s="21" t="b">
        <f t="shared" si="191"/>
        <v>0</v>
      </c>
      <c r="AD909" s="21" t="b">
        <f t="shared" si="192"/>
        <v>0</v>
      </c>
      <c r="AE909" s="21" t="b">
        <f t="shared" si="193"/>
        <v>0</v>
      </c>
      <c r="AF909" s="21" t="b">
        <f ca="1">OR(AND($AC909,NOT($AD909)),AND($AC909,OR(AND($G909="",$H909&lt;&gt;""),AND($G909&lt;&gt;"",$H909=""),AND($J909="",$K909&lt;&gt;""),AND($J909&lt;&gt;"",$K909=""),AND($M909="",$N909&lt;&gt;""),AND($M909&lt;&gt;"",$N909=""),AND($P909="",$Q909&lt;&gt;""),AND($P909&lt;&gt;"",$Q909=""),AND($S909="",$T909&lt;&gt;""),AND($S909&lt;&gt;"",$T909=""),AND($V909="",$W909&lt;&gt;""),AND($V909&lt;&gt;"",$W909=""))),AND($C909&lt;&gt;"",$E909&lt;&gt;"",LEFT(TRIM($C909),1)&lt;&gt;LEFT(TRIM($E909),1)),IF(OR($E909="",$F909=""),FALSE(),IFERROR(COUNTIF(INDIRECT("UNITS_"&amp;SUBSTITUTE(LEFT($E909,FIND(" ",$E909&amp;" ")-1),".","_")),$F909)=0,TRUE())),AND($B909&lt;&gt;"",OR(ISNUMBER(SEARCH("outro",LOWER($B909))),ISNUMBER(SEARCH("divers",LOWER($B909))),ISNUMBER(SEARCH("etc",LOWER($B909))))),OR(AND(ISNUMBER(SEARCH("comunic",LOWER($B909))),LEFT($E909,3)&lt;&gt;"4.4"),AND(ISNUMBER(SEARCH("monitor",LOWER($B909))),NOT(OR(LEFT($E909,3)="1.5",LEFT($E909,3)="2.5")))),AND($B909&lt;&gt;"",OR(LEFT($C909,1)="1",LEFT($C909,1)="2"),$D909=""),AND($D909&lt;&gt;"",NOT(OR(LEFT($C909,1)="1",LEFT($C909,1)="2"))),AND($D909&lt;&gt;"",COUNTIF(' PROJETO'!$B$14:$B$16,$D909)=0),IF($D909="",FALSE(),IF(COUNTIF(' PROJETO'!$B$14:$B$16,$D909)=0,FALSE(),IFERROR(INDEX(' PROJETO'!$C$14:$C$16,MATCH($D909,' PROJETO'!$B$14:$B$16,0))&lt;&gt;"Sim",FALSE()))))</f>
        <v>0</v>
      </c>
      <c r="AG909" s="21" t="b">
        <f>AND($AC909,$Y909&gt;'CONFG.  LISTAS'!$F$4,$Z909="",$AA909="")</f>
        <v>0</v>
      </c>
      <c r="AH909" s="21" t="str">
        <f t="shared" si="194"/>
        <v/>
      </c>
      <c r="AI909" s="43" t="str">
        <f ca="1">IF(NOT($AC909),"",IF(OR($B909="",$C909="",$E909="",$F909=""),"Preencha descrição, categoria, tipo e unidade.",IF(AND($B909&lt;&gt;"",OR(LEFT($C909,1)="1",LEFT($C909,1)="2"),$D909=""),"Informe a prática de restauração para itens diretos.",IF(AND($D909&lt;&gt;"",NOT(OR(LEFT($C909,1)="1",LEFT($C909,1)="2"))),"Custos indiretos não devem pertencer a uma prática específica.",IF(AND($D909&lt;&gt;"",COUNTIF(' PROJETO'!$B$14:$B$16,$D909)=0),"Prática de restauração inválida ou não cadastrada.",IF(IF($D909="",FALSE(),IF(COUNTIF(' PROJETO'!$B$14:$B$16,$D909)=0,FALSE(),IFERROR(INDEX(' PROJETO'!$C$14:$C$16,MATCH($D909,' PROJETO'!$B$14:$B$16,0))&lt;&gt;"Sim",FALSE()))),"A prática informada no item não foi selecionada na aba Projeto.",IF(AND(MAX($I909,$L909,$O909,$R909,$U909,$X909)&gt;'CONFG.  LISTAS'!$F$4,NOT(OR($Z909&lt;&gt;"",$AA909&lt;&gt;""))),"Memorial de cálculo ou anexo obrigatório não informado para item acima do limite.",IF(OR(AND($G909&lt;&gt;"",$H909&lt;&gt;"",OR($G909&lt;=0,$H909&lt;=0)),AND($J909&lt;&gt;"",$K909&lt;&gt;"",OR($J909&lt;=0,$K909&lt;=0)),AND($M909&lt;&gt;"",$N909&lt;&gt;"",OR($M909&lt;=0,$N909&lt;=0)),AND($P909&lt;&gt;"",$Q909&lt;&gt;"",OR($P909&lt;=0,$Q909&lt;=0)),AND($S909&lt;&gt;"",$T909&lt;&gt;"",OR($S909&lt;=0,$T909&lt;=0)),AND($V909&lt;&gt;"",$W909&lt;&gt;"",OR($V909&lt;=0,$W909&lt;=0))),"Revise os valores informados: valor unitário e quantidade devem ser maiores que zero.",IF(OR(AND($G909="",$H909&lt;&gt;""),AND($G909&lt;&gt;"",$H909=""),AND($J909="",$K909&lt;&gt;""),AND($J909&lt;&gt;"",$K909=""),AND($M909="",$N909&lt;&gt;""),AND($M909&lt;&gt;"",$N909=""),AND($P909="",$Q909&lt;&gt;""),AND($P909&lt;&gt;"",$Q909=""),AND($S909="",$T909&lt;&gt;""),AND($S909&lt;&gt;"",$T909=""),AND($V909="",$W909&lt;&gt;""),AND($V909&lt;&gt;"",$W909="")),"Há ano preenchido parcialmente: "&amp;TRIM(IF(AND($G909="",$H909&lt;&gt;""),"Ano 1 (falta valor unitário); ","")&amp;IF(AND($G909&lt;&gt;"",$H909=""),"Ano 1 (falta quantidade); ","")&amp;IF(AND($J909="",$K909&lt;&gt;""),"Ano 2 (falta valor unitário); ","")&amp;IF(AND($J909&lt;&gt;"",$K909=""),"Ano 2 (falta quantidade); ","")&amp;IF(AND($M909="",$N909&lt;&gt;""),"Ano 3 (falta valor unitário); ","")&amp;IF(AND($M909&lt;&gt;"",$N909=""),"Ano 3 (falta quantidade); ","")&amp;IF(AND($P909="",$Q909&lt;&gt;""),"Ano 4 (falta valor unitário); ","")&amp;IF(AND($P909&lt;&gt;"",$Q909=""),"Ano 4 (falta quantidade); ","")&amp;IF(AND($S909="",$T909&lt;&gt;""),"Ano 5 (falta valor unitário); ","")&amp;IF(AND($S909&lt;&gt;"",$T909=""),"Ano 5 (falta quantidade); ","")&amp;IF(AND($V909="",$W909&lt;&gt;""),"Ano 6 (falta valor unitário); ","")&amp;IF(AND($V909&lt;&gt;"",$W909=""),"Ano 6 (falta quantidade); ","")), IF(NOT(OR(AND($G909&lt;&gt;"",$H909&lt;&gt;""),AND($J909&lt;&gt;"",$K909&lt;&gt;""),AND($M909&lt;&gt;"",$N909&lt;&gt;""),AND($P909&lt;&gt;"",$Q909&lt;&gt;""),AND($S909&lt;&gt;"",$T909&lt;&gt;""),AND($V909&lt;&gt;"",$W909&lt;&gt;""))),"Informe pelo menos um ano completo com valor unitário e quantidade.",IF(AND($C909&lt;&gt;"",$E909&lt;&gt;"",LEFT(TRIM($C909),1)&lt;&gt;LEFT(TRIM($E909),1)),"Categoria e tipo estão incompatíveis.",IF(IF(OR($E909="",$F909=""),FALSE(),IFERROR(COUNTIF(INDIRECT("UNITS_"&amp;SUBSTITUTE(LEFT($E909,FIND(" ",$E909&amp;" ")-1),".","_")),$F909)=0,TRUE())),"Unidade incompatível com o tipo selecionado.",IF(OR(AND(ISNUMBER(SEARCH("comunic",LOWER($B909))),LEFT($E909,3)&lt;&gt;"4.4"),AND(ISNUMBER(SEARCH("monitor",LOWER($B909))),NOT(OR(LEFT($E909,3)="1.5",LEFT($E909,3)="2.5")))),"Revise a classificação do item conforme as regras de preenchimento.",IF(AND($B909&lt;&gt;"",OR(ISNUMBER(SEARCH("outro",LOWER($B909))),ISNUMBER(SEARCH("divers",LOWER($B909))),ISNUMBER(SEARCH("kit",LOWER($B909))),ISNUMBER(SEARCH("ferrament",LOWER($B909))),ISNUMBER(SEARCH("epi",LOWER($B909)))),NOT(OR($Z909&lt;&gt;"",$AA909&lt;&gt;""))),"Descrição muito genérica: detalhe melhor o item e registre o racional no memorial ou em anexo.",IF(AND($Y909=0,$B909&lt;&gt;"",OR($G909&lt;&gt;"",$H909&lt;&gt;"",$J909&lt;&gt;"",$K909&lt;&gt;"",$M909&lt;&gt;"",$N909&lt;&gt;"",$P909&lt;&gt;"",$Q909&lt;&gt;"",$S909&lt;&gt;"",$T909&lt;&gt;"",$V909&lt;&gt;"",$W909&lt;&gt;"")),"O item possui dados lançados, mas o total está zerado. Revise os valores informados.","")))))))))))))))</f>
        <v/>
      </c>
    </row>
    <row r="910" spans="1:35" ht="14.25" customHeight="1" x14ac:dyDescent="0.25">
      <c r="A910" s="57" t="str">
        <f t="shared" si="182"/>
        <v/>
      </c>
      <c r="B910" s="58"/>
      <c r="C910" s="58"/>
      <c r="D910" s="58"/>
      <c r="E910" s="58"/>
      <c r="F910" s="58"/>
      <c r="G910" s="269"/>
      <c r="H910" s="59"/>
      <c r="I910" s="273">
        <f t="shared" si="183"/>
        <v>0</v>
      </c>
      <c r="J910" s="269"/>
      <c r="K910" s="59"/>
      <c r="L910" s="270">
        <f t="shared" si="184"/>
        <v>0</v>
      </c>
      <c r="M910" s="269"/>
      <c r="N910" s="59"/>
      <c r="O910" s="270">
        <f t="shared" si="185"/>
        <v>0</v>
      </c>
      <c r="P910" s="269"/>
      <c r="Q910" s="59"/>
      <c r="R910" s="271">
        <f t="shared" si="186"/>
        <v>0</v>
      </c>
      <c r="S910" s="269"/>
      <c r="T910" s="59"/>
      <c r="U910" s="270">
        <f t="shared" si="187"/>
        <v>0</v>
      </c>
      <c r="V910" s="269"/>
      <c r="W910" s="59"/>
      <c r="X910" s="270">
        <f t="shared" si="188"/>
        <v>0</v>
      </c>
      <c r="Y910" s="270">
        <f t="shared" si="189"/>
        <v>0</v>
      </c>
      <c r="Z910" s="58"/>
      <c r="AA910" s="58"/>
      <c r="AB910" s="60" t="str">
        <f t="shared" si="190"/>
        <v/>
      </c>
      <c r="AC910" s="21" t="b">
        <f t="shared" si="191"/>
        <v>0</v>
      </c>
      <c r="AD910" s="21" t="b">
        <f t="shared" si="192"/>
        <v>0</v>
      </c>
      <c r="AE910" s="21" t="b">
        <f t="shared" si="193"/>
        <v>0</v>
      </c>
      <c r="AF910" s="21" t="b">
        <f ca="1">OR(AND($AC910,NOT($AD910)),AND($AC910,OR(AND($G910="",$H910&lt;&gt;""),AND($G910&lt;&gt;"",$H910=""),AND($J910="",$K910&lt;&gt;""),AND($J910&lt;&gt;"",$K910=""),AND($M910="",$N910&lt;&gt;""),AND($M910&lt;&gt;"",$N910=""),AND($P910="",$Q910&lt;&gt;""),AND($P910&lt;&gt;"",$Q910=""),AND($S910="",$T910&lt;&gt;""),AND($S910&lt;&gt;"",$T910=""),AND($V910="",$W910&lt;&gt;""),AND($V910&lt;&gt;"",$W910=""))),AND($C910&lt;&gt;"",$E910&lt;&gt;"",LEFT(TRIM($C910),1)&lt;&gt;LEFT(TRIM($E910),1)),IF(OR($E910="",$F910=""),FALSE(),IFERROR(COUNTIF(INDIRECT("UNITS_"&amp;SUBSTITUTE(LEFT($E910,FIND(" ",$E910&amp;" ")-1),".","_")),$F910)=0,TRUE())),AND($B910&lt;&gt;"",OR(ISNUMBER(SEARCH("outro",LOWER($B910))),ISNUMBER(SEARCH("divers",LOWER($B910))),ISNUMBER(SEARCH("etc",LOWER($B910))))),OR(AND(ISNUMBER(SEARCH("comunic",LOWER($B910))),LEFT($E910,3)&lt;&gt;"4.4"),AND(ISNUMBER(SEARCH("monitor",LOWER($B910))),NOT(OR(LEFT($E910,3)="1.5",LEFT($E910,3)="2.5")))),AND($B910&lt;&gt;"",OR(LEFT($C910,1)="1",LEFT($C910,1)="2"),$D910=""),AND($D910&lt;&gt;"",NOT(OR(LEFT($C910,1)="1",LEFT($C910,1)="2"))),AND($D910&lt;&gt;"",COUNTIF(' PROJETO'!$B$14:$B$16,$D910)=0),IF($D910="",FALSE(),IF(COUNTIF(' PROJETO'!$B$14:$B$16,$D910)=0,FALSE(),IFERROR(INDEX(' PROJETO'!$C$14:$C$16,MATCH($D910,' PROJETO'!$B$14:$B$16,0))&lt;&gt;"Sim",FALSE()))))</f>
        <v>0</v>
      </c>
      <c r="AG910" s="21" t="b">
        <f>AND($AC910,$Y910&gt;'CONFG.  LISTAS'!$F$4,$Z910="",$AA910="")</f>
        <v>0</v>
      </c>
      <c r="AH910" s="21" t="str">
        <f t="shared" si="194"/>
        <v/>
      </c>
      <c r="AI910" s="43" t="str">
        <f ca="1">IF(NOT($AC910),"",IF(OR($B910="",$C910="",$E910="",$F910=""),"Preencha descrição, categoria, tipo e unidade.",IF(AND($B910&lt;&gt;"",OR(LEFT($C910,1)="1",LEFT($C910,1)="2"),$D910=""),"Informe a prática de restauração para itens diretos.",IF(AND($D910&lt;&gt;"",NOT(OR(LEFT($C910,1)="1",LEFT($C910,1)="2"))),"Custos indiretos não devem pertencer a uma prática específica.",IF(AND($D910&lt;&gt;"",COUNTIF(' PROJETO'!$B$14:$B$16,$D910)=0),"Prática de restauração inválida ou não cadastrada.",IF(IF($D910="",FALSE(),IF(COUNTIF(' PROJETO'!$B$14:$B$16,$D910)=0,FALSE(),IFERROR(INDEX(' PROJETO'!$C$14:$C$16,MATCH($D910,' PROJETO'!$B$14:$B$16,0))&lt;&gt;"Sim",FALSE()))),"A prática informada no item não foi selecionada na aba Projeto.",IF(AND(MAX($I910,$L910,$O910,$R910,$U910,$X910)&gt;'CONFG.  LISTAS'!$F$4,NOT(OR($Z910&lt;&gt;"",$AA910&lt;&gt;""))),"Memorial de cálculo ou anexo obrigatório não informado para item acima do limite.",IF(OR(AND($G910&lt;&gt;"",$H910&lt;&gt;"",OR($G910&lt;=0,$H910&lt;=0)),AND($J910&lt;&gt;"",$K910&lt;&gt;"",OR($J910&lt;=0,$K910&lt;=0)),AND($M910&lt;&gt;"",$N910&lt;&gt;"",OR($M910&lt;=0,$N910&lt;=0)),AND($P910&lt;&gt;"",$Q910&lt;&gt;"",OR($P910&lt;=0,$Q910&lt;=0)),AND($S910&lt;&gt;"",$T910&lt;&gt;"",OR($S910&lt;=0,$T910&lt;=0)),AND($V910&lt;&gt;"",$W910&lt;&gt;"",OR($V910&lt;=0,$W910&lt;=0))),"Revise os valores informados: valor unitário e quantidade devem ser maiores que zero.",IF(OR(AND($G910="",$H910&lt;&gt;""),AND($G910&lt;&gt;"",$H910=""),AND($J910="",$K910&lt;&gt;""),AND($J910&lt;&gt;"",$K910=""),AND($M910="",$N910&lt;&gt;""),AND($M910&lt;&gt;"",$N910=""),AND($P910="",$Q910&lt;&gt;""),AND($P910&lt;&gt;"",$Q910=""),AND($S910="",$T910&lt;&gt;""),AND($S910&lt;&gt;"",$T910=""),AND($V910="",$W910&lt;&gt;""),AND($V910&lt;&gt;"",$W910="")),"Há ano preenchido parcialmente: "&amp;TRIM(IF(AND($G910="",$H910&lt;&gt;""),"Ano 1 (falta valor unitário); ","")&amp;IF(AND($G910&lt;&gt;"",$H910=""),"Ano 1 (falta quantidade); ","")&amp;IF(AND($J910="",$K910&lt;&gt;""),"Ano 2 (falta valor unitário); ","")&amp;IF(AND($J910&lt;&gt;"",$K910=""),"Ano 2 (falta quantidade); ","")&amp;IF(AND($M910="",$N910&lt;&gt;""),"Ano 3 (falta valor unitário); ","")&amp;IF(AND($M910&lt;&gt;"",$N910=""),"Ano 3 (falta quantidade); ","")&amp;IF(AND($P910="",$Q910&lt;&gt;""),"Ano 4 (falta valor unitário); ","")&amp;IF(AND($P910&lt;&gt;"",$Q910=""),"Ano 4 (falta quantidade); ","")&amp;IF(AND($S910="",$T910&lt;&gt;""),"Ano 5 (falta valor unitário); ","")&amp;IF(AND($S910&lt;&gt;"",$T910=""),"Ano 5 (falta quantidade); ","")&amp;IF(AND($V910="",$W910&lt;&gt;""),"Ano 6 (falta valor unitário); ","")&amp;IF(AND($V910&lt;&gt;"",$W910=""),"Ano 6 (falta quantidade); ","")), IF(NOT(OR(AND($G910&lt;&gt;"",$H910&lt;&gt;""),AND($J910&lt;&gt;"",$K910&lt;&gt;""),AND($M910&lt;&gt;"",$N910&lt;&gt;""),AND($P910&lt;&gt;"",$Q910&lt;&gt;""),AND($S910&lt;&gt;"",$T910&lt;&gt;""),AND($V910&lt;&gt;"",$W910&lt;&gt;""))),"Informe pelo menos um ano completo com valor unitário e quantidade.",IF(AND($C910&lt;&gt;"",$E910&lt;&gt;"",LEFT(TRIM($C910),1)&lt;&gt;LEFT(TRIM($E910),1)),"Categoria e tipo estão incompatíveis.",IF(IF(OR($E910="",$F910=""),FALSE(),IFERROR(COUNTIF(INDIRECT("UNITS_"&amp;SUBSTITUTE(LEFT($E910,FIND(" ",$E910&amp;" ")-1),".","_")),$F910)=0,TRUE())),"Unidade incompatível com o tipo selecionado.",IF(OR(AND(ISNUMBER(SEARCH("comunic",LOWER($B910))),LEFT($E910,3)&lt;&gt;"4.4"),AND(ISNUMBER(SEARCH("monitor",LOWER($B910))),NOT(OR(LEFT($E910,3)="1.5",LEFT($E910,3)="2.5")))),"Revise a classificação do item conforme as regras de preenchimento.",IF(AND($B910&lt;&gt;"",OR(ISNUMBER(SEARCH("outro",LOWER($B910))),ISNUMBER(SEARCH("divers",LOWER($B910))),ISNUMBER(SEARCH("kit",LOWER($B910))),ISNUMBER(SEARCH("ferrament",LOWER($B910))),ISNUMBER(SEARCH("epi",LOWER($B910)))),NOT(OR($Z910&lt;&gt;"",$AA910&lt;&gt;""))),"Descrição muito genérica: detalhe melhor o item e registre o racional no memorial ou em anexo.",IF(AND($Y910=0,$B910&lt;&gt;"",OR($G910&lt;&gt;"",$H910&lt;&gt;"",$J910&lt;&gt;"",$K910&lt;&gt;"",$M910&lt;&gt;"",$N910&lt;&gt;"",$P910&lt;&gt;"",$Q910&lt;&gt;"",$S910&lt;&gt;"",$T910&lt;&gt;"",$V910&lt;&gt;"",$W910&lt;&gt;"")),"O item possui dados lançados, mas o total está zerado. Revise os valores informados.","")))))))))))))))</f>
        <v/>
      </c>
    </row>
    <row r="911" spans="1:35" ht="14.25" customHeight="1" x14ac:dyDescent="0.25">
      <c r="A911" s="57" t="str">
        <f t="shared" si="182"/>
        <v/>
      </c>
      <c r="B911" s="61"/>
      <c r="C911" s="61"/>
      <c r="D911" s="58"/>
      <c r="E911" s="61"/>
      <c r="F911" s="61"/>
      <c r="G911" s="272"/>
      <c r="H911" s="62"/>
      <c r="I911" s="273">
        <f t="shared" si="183"/>
        <v>0</v>
      </c>
      <c r="J911" s="272"/>
      <c r="K911" s="62"/>
      <c r="L911" s="270">
        <f t="shared" si="184"/>
        <v>0</v>
      </c>
      <c r="M911" s="272"/>
      <c r="N911" s="62"/>
      <c r="O911" s="270">
        <f t="shared" si="185"/>
        <v>0</v>
      </c>
      <c r="P911" s="272"/>
      <c r="Q911" s="62"/>
      <c r="R911" s="271">
        <f t="shared" si="186"/>
        <v>0</v>
      </c>
      <c r="S911" s="272"/>
      <c r="T911" s="62"/>
      <c r="U911" s="270">
        <f t="shared" si="187"/>
        <v>0</v>
      </c>
      <c r="V911" s="272"/>
      <c r="W911" s="62"/>
      <c r="X911" s="270">
        <f t="shared" si="188"/>
        <v>0</v>
      </c>
      <c r="Y911" s="270">
        <f t="shared" si="189"/>
        <v>0</v>
      </c>
      <c r="Z911" s="61"/>
      <c r="AA911" s="61"/>
      <c r="AB911" s="60" t="str">
        <f t="shared" si="190"/>
        <v/>
      </c>
      <c r="AC911" s="21" t="b">
        <f t="shared" si="191"/>
        <v>0</v>
      </c>
      <c r="AD911" s="21" t="b">
        <f t="shared" si="192"/>
        <v>0</v>
      </c>
      <c r="AE911" s="21" t="b">
        <f t="shared" si="193"/>
        <v>0</v>
      </c>
      <c r="AF911" s="21" t="b">
        <f ca="1">OR(AND($AC911,NOT($AD911)),AND($AC911,OR(AND($G911="",$H911&lt;&gt;""),AND($G911&lt;&gt;"",$H911=""),AND($J911="",$K911&lt;&gt;""),AND($J911&lt;&gt;"",$K911=""),AND($M911="",$N911&lt;&gt;""),AND($M911&lt;&gt;"",$N911=""),AND($P911="",$Q911&lt;&gt;""),AND($P911&lt;&gt;"",$Q911=""),AND($S911="",$T911&lt;&gt;""),AND($S911&lt;&gt;"",$T911=""),AND($V911="",$W911&lt;&gt;""),AND($V911&lt;&gt;"",$W911=""))),AND($C911&lt;&gt;"",$E911&lt;&gt;"",LEFT(TRIM($C911),1)&lt;&gt;LEFT(TRIM($E911),1)),IF(OR($E911="",$F911=""),FALSE(),IFERROR(COUNTIF(INDIRECT("UNITS_"&amp;SUBSTITUTE(LEFT($E911,FIND(" ",$E911&amp;" ")-1),".","_")),$F911)=0,TRUE())),AND($B911&lt;&gt;"",OR(ISNUMBER(SEARCH("outro",LOWER($B911))),ISNUMBER(SEARCH("divers",LOWER($B911))),ISNUMBER(SEARCH("etc",LOWER($B911))))),OR(AND(ISNUMBER(SEARCH("comunic",LOWER($B911))),LEFT($E911,3)&lt;&gt;"4.4"),AND(ISNUMBER(SEARCH("monitor",LOWER($B911))),NOT(OR(LEFT($E911,3)="1.5",LEFT($E911,3)="2.5")))),AND($B911&lt;&gt;"",OR(LEFT($C911,1)="1",LEFT($C911,1)="2"),$D911=""),AND($D911&lt;&gt;"",NOT(OR(LEFT($C911,1)="1",LEFT($C911,1)="2"))),AND($D911&lt;&gt;"",COUNTIF(' PROJETO'!$B$14:$B$16,$D911)=0),IF($D911="",FALSE(),IF(COUNTIF(' PROJETO'!$B$14:$B$16,$D911)=0,FALSE(),IFERROR(INDEX(' PROJETO'!$C$14:$C$16,MATCH($D911,' PROJETO'!$B$14:$B$16,0))&lt;&gt;"Sim",FALSE()))))</f>
        <v>0</v>
      </c>
      <c r="AG911" s="21" t="b">
        <f>AND($AC911,$Y911&gt;'CONFG.  LISTAS'!$F$4,$Z911="",$AA911="")</f>
        <v>0</v>
      </c>
      <c r="AH911" s="21" t="str">
        <f t="shared" si="194"/>
        <v/>
      </c>
      <c r="AI911" s="43" t="str">
        <f ca="1">IF(NOT($AC911),"",IF(OR($B911="",$C911="",$E911="",$F911=""),"Preencha descrição, categoria, tipo e unidade.",IF(AND($B911&lt;&gt;"",OR(LEFT($C911,1)="1",LEFT($C911,1)="2"),$D911=""),"Informe a prática de restauração para itens diretos.",IF(AND($D911&lt;&gt;"",NOT(OR(LEFT($C911,1)="1",LEFT($C911,1)="2"))),"Custos indiretos não devem pertencer a uma prática específica.",IF(AND($D911&lt;&gt;"",COUNTIF(' PROJETO'!$B$14:$B$16,$D911)=0),"Prática de restauração inválida ou não cadastrada.",IF(IF($D911="",FALSE(),IF(COUNTIF(' PROJETO'!$B$14:$B$16,$D911)=0,FALSE(),IFERROR(INDEX(' PROJETO'!$C$14:$C$16,MATCH($D911,' PROJETO'!$B$14:$B$16,0))&lt;&gt;"Sim",FALSE()))),"A prática informada no item não foi selecionada na aba Projeto.",IF(AND(MAX($I911,$L911,$O911,$R911,$U911,$X911)&gt;'CONFG.  LISTAS'!$F$4,NOT(OR($Z911&lt;&gt;"",$AA911&lt;&gt;""))),"Memorial de cálculo ou anexo obrigatório não informado para item acima do limite.",IF(OR(AND($G911&lt;&gt;"",$H911&lt;&gt;"",OR($G911&lt;=0,$H911&lt;=0)),AND($J911&lt;&gt;"",$K911&lt;&gt;"",OR($J911&lt;=0,$K911&lt;=0)),AND($M911&lt;&gt;"",$N911&lt;&gt;"",OR($M911&lt;=0,$N911&lt;=0)),AND($P911&lt;&gt;"",$Q911&lt;&gt;"",OR($P911&lt;=0,$Q911&lt;=0)),AND($S911&lt;&gt;"",$T911&lt;&gt;"",OR($S911&lt;=0,$T911&lt;=0)),AND($V911&lt;&gt;"",$W911&lt;&gt;"",OR($V911&lt;=0,$W911&lt;=0))),"Revise os valores informados: valor unitário e quantidade devem ser maiores que zero.",IF(OR(AND($G911="",$H911&lt;&gt;""),AND($G911&lt;&gt;"",$H911=""),AND($J911="",$K911&lt;&gt;""),AND($J911&lt;&gt;"",$K911=""),AND($M911="",$N911&lt;&gt;""),AND($M911&lt;&gt;"",$N911=""),AND($P911="",$Q911&lt;&gt;""),AND($P911&lt;&gt;"",$Q911=""),AND($S911="",$T911&lt;&gt;""),AND($S911&lt;&gt;"",$T911=""),AND($V911="",$W911&lt;&gt;""),AND($V911&lt;&gt;"",$W911="")),"Há ano preenchido parcialmente: "&amp;TRIM(IF(AND($G911="",$H911&lt;&gt;""),"Ano 1 (falta valor unitário); ","")&amp;IF(AND($G911&lt;&gt;"",$H911=""),"Ano 1 (falta quantidade); ","")&amp;IF(AND($J911="",$K911&lt;&gt;""),"Ano 2 (falta valor unitário); ","")&amp;IF(AND($J911&lt;&gt;"",$K911=""),"Ano 2 (falta quantidade); ","")&amp;IF(AND($M911="",$N911&lt;&gt;""),"Ano 3 (falta valor unitário); ","")&amp;IF(AND($M911&lt;&gt;"",$N911=""),"Ano 3 (falta quantidade); ","")&amp;IF(AND($P911="",$Q911&lt;&gt;""),"Ano 4 (falta valor unitário); ","")&amp;IF(AND($P911&lt;&gt;"",$Q911=""),"Ano 4 (falta quantidade); ","")&amp;IF(AND($S911="",$T911&lt;&gt;""),"Ano 5 (falta valor unitário); ","")&amp;IF(AND($S911&lt;&gt;"",$T911=""),"Ano 5 (falta quantidade); ","")&amp;IF(AND($V911="",$W911&lt;&gt;""),"Ano 6 (falta valor unitário); ","")&amp;IF(AND($V911&lt;&gt;"",$W911=""),"Ano 6 (falta quantidade); ","")), IF(NOT(OR(AND($G911&lt;&gt;"",$H911&lt;&gt;""),AND($J911&lt;&gt;"",$K911&lt;&gt;""),AND($M911&lt;&gt;"",$N911&lt;&gt;""),AND($P911&lt;&gt;"",$Q911&lt;&gt;""),AND($S911&lt;&gt;"",$T911&lt;&gt;""),AND($V911&lt;&gt;"",$W911&lt;&gt;""))),"Informe pelo menos um ano completo com valor unitário e quantidade.",IF(AND($C911&lt;&gt;"",$E911&lt;&gt;"",LEFT(TRIM($C911),1)&lt;&gt;LEFT(TRIM($E911),1)),"Categoria e tipo estão incompatíveis.",IF(IF(OR($E911="",$F911=""),FALSE(),IFERROR(COUNTIF(INDIRECT("UNITS_"&amp;SUBSTITUTE(LEFT($E911,FIND(" ",$E911&amp;" ")-1),".","_")),$F911)=0,TRUE())),"Unidade incompatível com o tipo selecionado.",IF(OR(AND(ISNUMBER(SEARCH("comunic",LOWER($B911))),LEFT($E911,3)&lt;&gt;"4.4"),AND(ISNUMBER(SEARCH("monitor",LOWER($B911))),NOT(OR(LEFT($E911,3)="1.5",LEFT($E911,3)="2.5")))),"Revise a classificação do item conforme as regras de preenchimento.",IF(AND($B911&lt;&gt;"",OR(ISNUMBER(SEARCH("outro",LOWER($B911))),ISNUMBER(SEARCH("divers",LOWER($B911))),ISNUMBER(SEARCH("kit",LOWER($B911))),ISNUMBER(SEARCH("ferrament",LOWER($B911))),ISNUMBER(SEARCH("epi",LOWER($B911)))),NOT(OR($Z911&lt;&gt;"",$AA911&lt;&gt;""))),"Descrição muito genérica: detalhe melhor o item e registre o racional no memorial ou em anexo.",IF(AND($Y911=0,$B911&lt;&gt;"",OR($G911&lt;&gt;"",$H911&lt;&gt;"",$J911&lt;&gt;"",$K911&lt;&gt;"",$M911&lt;&gt;"",$N911&lt;&gt;"",$P911&lt;&gt;"",$Q911&lt;&gt;"",$S911&lt;&gt;"",$T911&lt;&gt;"",$V911&lt;&gt;"",$W911&lt;&gt;"")),"O item possui dados lançados, mas o total está zerado. Revise os valores informados.","")))))))))))))))</f>
        <v/>
      </c>
    </row>
    <row r="912" spans="1:35" ht="14.25" customHeight="1" x14ac:dyDescent="0.25">
      <c r="A912" s="57" t="str">
        <f t="shared" si="182"/>
        <v/>
      </c>
      <c r="B912" s="58"/>
      <c r="C912" s="58"/>
      <c r="D912" s="58"/>
      <c r="E912" s="58"/>
      <c r="F912" s="58"/>
      <c r="G912" s="269"/>
      <c r="H912" s="59"/>
      <c r="I912" s="273">
        <f t="shared" si="183"/>
        <v>0</v>
      </c>
      <c r="J912" s="269"/>
      <c r="K912" s="59"/>
      <c r="L912" s="270">
        <f t="shared" si="184"/>
        <v>0</v>
      </c>
      <c r="M912" s="269"/>
      <c r="N912" s="59"/>
      <c r="O912" s="270">
        <f t="shared" si="185"/>
        <v>0</v>
      </c>
      <c r="P912" s="269"/>
      <c r="Q912" s="59"/>
      <c r="R912" s="271">
        <f t="shared" si="186"/>
        <v>0</v>
      </c>
      <c r="S912" s="269"/>
      <c r="T912" s="59"/>
      <c r="U912" s="270">
        <f t="shared" si="187"/>
        <v>0</v>
      </c>
      <c r="V912" s="269"/>
      <c r="W912" s="59"/>
      <c r="X912" s="270">
        <f t="shared" si="188"/>
        <v>0</v>
      </c>
      <c r="Y912" s="270">
        <f t="shared" si="189"/>
        <v>0</v>
      </c>
      <c r="Z912" s="58"/>
      <c r="AA912" s="58"/>
      <c r="AB912" s="60" t="str">
        <f t="shared" si="190"/>
        <v/>
      </c>
      <c r="AC912" s="21" t="b">
        <f t="shared" si="191"/>
        <v>0</v>
      </c>
      <c r="AD912" s="21" t="b">
        <f t="shared" si="192"/>
        <v>0</v>
      </c>
      <c r="AE912" s="21" t="b">
        <f t="shared" si="193"/>
        <v>0</v>
      </c>
      <c r="AF912" s="21" t="b">
        <f ca="1">OR(AND($AC912,NOT($AD912)),AND($AC912,OR(AND($G912="",$H912&lt;&gt;""),AND($G912&lt;&gt;"",$H912=""),AND($J912="",$K912&lt;&gt;""),AND($J912&lt;&gt;"",$K912=""),AND($M912="",$N912&lt;&gt;""),AND($M912&lt;&gt;"",$N912=""),AND($P912="",$Q912&lt;&gt;""),AND($P912&lt;&gt;"",$Q912=""),AND($S912="",$T912&lt;&gt;""),AND($S912&lt;&gt;"",$T912=""),AND($V912="",$W912&lt;&gt;""),AND($V912&lt;&gt;"",$W912=""))),AND($C912&lt;&gt;"",$E912&lt;&gt;"",LEFT(TRIM($C912),1)&lt;&gt;LEFT(TRIM($E912),1)),IF(OR($E912="",$F912=""),FALSE(),IFERROR(COUNTIF(INDIRECT("UNITS_"&amp;SUBSTITUTE(LEFT($E912,FIND(" ",$E912&amp;" ")-1),".","_")),$F912)=0,TRUE())),AND($B912&lt;&gt;"",OR(ISNUMBER(SEARCH("outro",LOWER($B912))),ISNUMBER(SEARCH("divers",LOWER($B912))),ISNUMBER(SEARCH("etc",LOWER($B912))))),OR(AND(ISNUMBER(SEARCH("comunic",LOWER($B912))),LEFT($E912,3)&lt;&gt;"4.4"),AND(ISNUMBER(SEARCH("monitor",LOWER($B912))),NOT(OR(LEFT($E912,3)="1.5",LEFT($E912,3)="2.5")))),AND($B912&lt;&gt;"",OR(LEFT($C912,1)="1",LEFT($C912,1)="2"),$D912=""),AND($D912&lt;&gt;"",NOT(OR(LEFT($C912,1)="1",LEFT($C912,1)="2"))),AND($D912&lt;&gt;"",COUNTIF(' PROJETO'!$B$14:$B$16,$D912)=0),IF($D912="",FALSE(),IF(COUNTIF(' PROJETO'!$B$14:$B$16,$D912)=0,FALSE(),IFERROR(INDEX(' PROJETO'!$C$14:$C$16,MATCH($D912,' PROJETO'!$B$14:$B$16,0))&lt;&gt;"Sim",FALSE()))))</f>
        <v>0</v>
      </c>
      <c r="AG912" s="21" t="b">
        <f>AND($AC912,$Y912&gt;'CONFG.  LISTAS'!$F$4,$Z912="",$AA912="")</f>
        <v>0</v>
      </c>
      <c r="AH912" s="21" t="str">
        <f t="shared" si="194"/>
        <v/>
      </c>
      <c r="AI912" s="43" t="str">
        <f ca="1">IF(NOT($AC912),"",IF(OR($B912="",$C912="",$E912="",$F912=""),"Preencha descrição, categoria, tipo e unidade.",IF(AND($B912&lt;&gt;"",OR(LEFT($C912,1)="1",LEFT($C912,1)="2"),$D912=""),"Informe a prática de restauração para itens diretos.",IF(AND($D912&lt;&gt;"",NOT(OR(LEFT($C912,1)="1",LEFT($C912,1)="2"))),"Custos indiretos não devem pertencer a uma prática específica.",IF(AND($D912&lt;&gt;"",COUNTIF(' PROJETO'!$B$14:$B$16,$D912)=0),"Prática de restauração inválida ou não cadastrada.",IF(IF($D912="",FALSE(),IF(COUNTIF(' PROJETO'!$B$14:$B$16,$D912)=0,FALSE(),IFERROR(INDEX(' PROJETO'!$C$14:$C$16,MATCH($D912,' PROJETO'!$B$14:$B$16,0))&lt;&gt;"Sim",FALSE()))),"A prática informada no item não foi selecionada na aba Projeto.",IF(AND(MAX($I912,$L912,$O912,$R912,$U912,$X912)&gt;'CONFG.  LISTAS'!$F$4,NOT(OR($Z912&lt;&gt;"",$AA912&lt;&gt;""))),"Memorial de cálculo ou anexo obrigatório não informado para item acima do limite.",IF(OR(AND($G912&lt;&gt;"",$H912&lt;&gt;"",OR($G912&lt;=0,$H912&lt;=0)),AND($J912&lt;&gt;"",$K912&lt;&gt;"",OR($J912&lt;=0,$K912&lt;=0)),AND($M912&lt;&gt;"",$N912&lt;&gt;"",OR($M912&lt;=0,$N912&lt;=0)),AND($P912&lt;&gt;"",$Q912&lt;&gt;"",OR($P912&lt;=0,$Q912&lt;=0)),AND($S912&lt;&gt;"",$T912&lt;&gt;"",OR($S912&lt;=0,$T912&lt;=0)),AND($V912&lt;&gt;"",$W912&lt;&gt;"",OR($V912&lt;=0,$W912&lt;=0))),"Revise os valores informados: valor unitário e quantidade devem ser maiores que zero.",IF(OR(AND($G912="",$H912&lt;&gt;""),AND($G912&lt;&gt;"",$H912=""),AND($J912="",$K912&lt;&gt;""),AND($J912&lt;&gt;"",$K912=""),AND($M912="",$N912&lt;&gt;""),AND($M912&lt;&gt;"",$N912=""),AND($P912="",$Q912&lt;&gt;""),AND($P912&lt;&gt;"",$Q912=""),AND($S912="",$T912&lt;&gt;""),AND($S912&lt;&gt;"",$T912=""),AND($V912="",$W912&lt;&gt;""),AND($V912&lt;&gt;"",$W912="")),"Há ano preenchido parcialmente: "&amp;TRIM(IF(AND($G912="",$H912&lt;&gt;""),"Ano 1 (falta valor unitário); ","")&amp;IF(AND($G912&lt;&gt;"",$H912=""),"Ano 1 (falta quantidade); ","")&amp;IF(AND($J912="",$K912&lt;&gt;""),"Ano 2 (falta valor unitário); ","")&amp;IF(AND($J912&lt;&gt;"",$K912=""),"Ano 2 (falta quantidade); ","")&amp;IF(AND($M912="",$N912&lt;&gt;""),"Ano 3 (falta valor unitário); ","")&amp;IF(AND($M912&lt;&gt;"",$N912=""),"Ano 3 (falta quantidade); ","")&amp;IF(AND($P912="",$Q912&lt;&gt;""),"Ano 4 (falta valor unitário); ","")&amp;IF(AND($P912&lt;&gt;"",$Q912=""),"Ano 4 (falta quantidade); ","")&amp;IF(AND($S912="",$T912&lt;&gt;""),"Ano 5 (falta valor unitário); ","")&amp;IF(AND($S912&lt;&gt;"",$T912=""),"Ano 5 (falta quantidade); ","")&amp;IF(AND($V912="",$W912&lt;&gt;""),"Ano 6 (falta valor unitário); ","")&amp;IF(AND($V912&lt;&gt;"",$W912=""),"Ano 6 (falta quantidade); ","")), IF(NOT(OR(AND($G912&lt;&gt;"",$H912&lt;&gt;""),AND($J912&lt;&gt;"",$K912&lt;&gt;""),AND($M912&lt;&gt;"",$N912&lt;&gt;""),AND($P912&lt;&gt;"",$Q912&lt;&gt;""),AND($S912&lt;&gt;"",$T912&lt;&gt;""),AND($V912&lt;&gt;"",$W912&lt;&gt;""))),"Informe pelo menos um ano completo com valor unitário e quantidade.",IF(AND($C912&lt;&gt;"",$E912&lt;&gt;"",LEFT(TRIM($C912),1)&lt;&gt;LEFT(TRIM($E912),1)),"Categoria e tipo estão incompatíveis.",IF(IF(OR($E912="",$F912=""),FALSE(),IFERROR(COUNTIF(INDIRECT("UNITS_"&amp;SUBSTITUTE(LEFT($E912,FIND(" ",$E912&amp;" ")-1),".","_")),$F912)=0,TRUE())),"Unidade incompatível com o tipo selecionado.",IF(OR(AND(ISNUMBER(SEARCH("comunic",LOWER($B912))),LEFT($E912,3)&lt;&gt;"4.4"),AND(ISNUMBER(SEARCH("monitor",LOWER($B912))),NOT(OR(LEFT($E912,3)="1.5",LEFT($E912,3)="2.5")))),"Revise a classificação do item conforme as regras de preenchimento.",IF(AND($B912&lt;&gt;"",OR(ISNUMBER(SEARCH("outro",LOWER($B912))),ISNUMBER(SEARCH("divers",LOWER($B912))),ISNUMBER(SEARCH("kit",LOWER($B912))),ISNUMBER(SEARCH("ferrament",LOWER($B912))),ISNUMBER(SEARCH("epi",LOWER($B912)))),NOT(OR($Z912&lt;&gt;"",$AA912&lt;&gt;""))),"Descrição muito genérica: detalhe melhor o item e registre o racional no memorial ou em anexo.",IF(AND($Y912=0,$B912&lt;&gt;"",OR($G912&lt;&gt;"",$H912&lt;&gt;"",$J912&lt;&gt;"",$K912&lt;&gt;"",$M912&lt;&gt;"",$N912&lt;&gt;"",$P912&lt;&gt;"",$Q912&lt;&gt;"",$S912&lt;&gt;"",$T912&lt;&gt;"",$V912&lt;&gt;"",$W912&lt;&gt;"")),"O item possui dados lançados, mas o total está zerado. Revise os valores informados.","")))))))))))))))</f>
        <v/>
      </c>
    </row>
    <row r="913" spans="1:35" ht="14.25" customHeight="1" x14ac:dyDescent="0.25">
      <c r="A913" s="57" t="str">
        <f t="shared" si="182"/>
        <v/>
      </c>
      <c r="B913" s="61"/>
      <c r="C913" s="61"/>
      <c r="D913" s="58"/>
      <c r="E913" s="61"/>
      <c r="F913" s="61"/>
      <c r="G913" s="272"/>
      <c r="H913" s="62"/>
      <c r="I913" s="273">
        <f t="shared" si="183"/>
        <v>0</v>
      </c>
      <c r="J913" s="272"/>
      <c r="K913" s="62"/>
      <c r="L913" s="270">
        <f t="shared" si="184"/>
        <v>0</v>
      </c>
      <c r="M913" s="272"/>
      <c r="N913" s="62"/>
      <c r="O913" s="270">
        <f t="shared" si="185"/>
        <v>0</v>
      </c>
      <c r="P913" s="272"/>
      <c r="Q913" s="62"/>
      <c r="R913" s="271">
        <f t="shared" si="186"/>
        <v>0</v>
      </c>
      <c r="S913" s="272"/>
      <c r="T913" s="62"/>
      <c r="U913" s="270">
        <f t="shared" si="187"/>
        <v>0</v>
      </c>
      <c r="V913" s="272"/>
      <c r="W913" s="62"/>
      <c r="X913" s="270">
        <f t="shared" si="188"/>
        <v>0</v>
      </c>
      <c r="Y913" s="270">
        <f t="shared" si="189"/>
        <v>0</v>
      </c>
      <c r="Z913" s="61"/>
      <c r="AA913" s="61"/>
      <c r="AB913" s="60" t="str">
        <f t="shared" si="190"/>
        <v/>
      </c>
      <c r="AC913" s="21" t="b">
        <f t="shared" si="191"/>
        <v>0</v>
      </c>
      <c r="AD913" s="21" t="b">
        <f t="shared" si="192"/>
        <v>0</v>
      </c>
      <c r="AE913" s="21" t="b">
        <f t="shared" si="193"/>
        <v>0</v>
      </c>
      <c r="AF913" s="21" t="b">
        <f ca="1">OR(AND($AC913,NOT($AD913)),AND($AC913,OR(AND($G913="",$H913&lt;&gt;""),AND($G913&lt;&gt;"",$H913=""),AND($J913="",$K913&lt;&gt;""),AND($J913&lt;&gt;"",$K913=""),AND($M913="",$N913&lt;&gt;""),AND($M913&lt;&gt;"",$N913=""),AND($P913="",$Q913&lt;&gt;""),AND($P913&lt;&gt;"",$Q913=""),AND($S913="",$T913&lt;&gt;""),AND($S913&lt;&gt;"",$T913=""),AND($V913="",$W913&lt;&gt;""),AND($V913&lt;&gt;"",$W913=""))),AND($C913&lt;&gt;"",$E913&lt;&gt;"",LEFT(TRIM($C913),1)&lt;&gt;LEFT(TRIM($E913),1)),IF(OR($E913="",$F913=""),FALSE(),IFERROR(COUNTIF(INDIRECT("UNITS_"&amp;SUBSTITUTE(LEFT($E913,FIND(" ",$E913&amp;" ")-1),".","_")),$F913)=0,TRUE())),AND($B913&lt;&gt;"",OR(ISNUMBER(SEARCH("outro",LOWER($B913))),ISNUMBER(SEARCH("divers",LOWER($B913))),ISNUMBER(SEARCH("etc",LOWER($B913))))),OR(AND(ISNUMBER(SEARCH("comunic",LOWER($B913))),LEFT($E913,3)&lt;&gt;"4.4"),AND(ISNUMBER(SEARCH("monitor",LOWER($B913))),NOT(OR(LEFT($E913,3)="1.5",LEFT($E913,3)="2.5")))),AND($B913&lt;&gt;"",OR(LEFT($C913,1)="1",LEFT($C913,1)="2"),$D913=""),AND($D913&lt;&gt;"",NOT(OR(LEFT($C913,1)="1",LEFT($C913,1)="2"))),AND($D913&lt;&gt;"",COUNTIF(' PROJETO'!$B$14:$B$16,$D913)=0),IF($D913="",FALSE(),IF(COUNTIF(' PROJETO'!$B$14:$B$16,$D913)=0,FALSE(),IFERROR(INDEX(' PROJETO'!$C$14:$C$16,MATCH($D913,' PROJETO'!$B$14:$B$16,0))&lt;&gt;"Sim",FALSE()))))</f>
        <v>0</v>
      </c>
      <c r="AG913" s="21" t="b">
        <f>AND($AC913,$Y913&gt;'CONFG.  LISTAS'!$F$4,$Z913="",$AA913="")</f>
        <v>0</v>
      </c>
      <c r="AH913" s="21" t="str">
        <f t="shared" si="194"/>
        <v/>
      </c>
      <c r="AI913" s="43" t="str">
        <f ca="1">IF(NOT($AC913),"",IF(OR($B913="",$C913="",$E913="",$F913=""),"Preencha descrição, categoria, tipo e unidade.",IF(AND($B913&lt;&gt;"",OR(LEFT($C913,1)="1",LEFT($C913,1)="2"),$D913=""),"Informe a prática de restauração para itens diretos.",IF(AND($D913&lt;&gt;"",NOT(OR(LEFT($C913,1)="1",LEFT($C913,1)="2"))),"Custos indiretos não devem pertencer a uma prática específica.",IF(AND($D913&lt;&gt;"",COUNTIF(' PROJETO'!$B$14:$B$16,$D913)=0),"Prática de restauração inválida ou não cadastrada.",IF(IF($D913="",FALSE(),IF(COUNTIF(' PROJETO'!$B$14:$B$16,$D913)=0,FALSE(),IFERROR(INDEX(' PROJETO'!$C$14:$C$16,MATCH($D913,' PROJETO'!$B$14:$B$16,0))&lt;&gt;"Sim",FALSE()))),"A prática informada no item não foi selecionada na aba Projeto.",IF(AND(MAX($I913,$L913,$O913,$R913,$U913,$X913)&gt;'CONFG.  LISTAS'!$F$4,NOT(OR($Z913&lt;&gt;"",$AA913&lt;&gt;""))),"Memorial de cálculo ou anexo obrigatório não informado para item acima do limite.",IF(OR(AND($G913&lt;&gt;"",$H913&lt;&gt;"",OR($G913&lt;=0,$H913&lt;=0)),AND($J913&lt;&gt;"",$K913&lt;&gt;"",OR($J913&lt;=0,$K913&lt;=0)),AND($M913&lt;&gt;"",$N913&lt;&gt;"",OR($M913&lt;=0,$N913&lt;=0)),AND($P913&lt;&gt;"",$Q913&lt;&gt;"",OR($P913&lt;=0,$Q913&lt;=0)),AND($S913&lt;&gt;"",$T913&lt;&gt;"",OR($S913&lt;=0,$T913&lt;=0)),AND($V913&lt;&gt;"",$W913&lt;&gt;"",OR($V913&lt;=0,$W913&lt;=0))),"Revise os valores informados: valor unitário e quantidade devem ser maiores que zero.",IF(OR(AND($G913="",$H913&lt;&gt;""),AND($G913&lt;&gt;"",$H913=""),AND($J913="",$K913&lt;&gt;""),AND($J913&lt;&gt;"",$K913=""),AND($M913="",$N913&lt;&gt;""),AND($M913&lt;&gt;"",$N913=""),AND($P913="",$Q913&lt;&gt;""),AND($P913&lt;&gt;"",$Q913=""),AND($S913="",$T913&lt;&gt;""),AND($S913&lt;&gt;"",$T913=""),AND($V913="",$W913&lt;&gt;""),AND($V913&lt;&gt;"",$W913="")),"Há ano preenchido parcialmente: "&amp;TRIM(IF(AND($G913="",$H913&lt;&gt;""),"Ano 1 (falta valor unitário); ","")&amp;IF(AND($G913&lt;&gt;"",$H913=""),"Ano 1 (falta quantidade); ","")&amp;IF(AND($J913="",$K913&lt;&gt;""),"Ano 2 (falta valor unitário); ","")&amp;IF(AND($J913&lt;&gt;"",$K913=""),"Ano 2 (falta quantidade); ","")&amp;IF(AND($M913="",$N913&lt;&gt;""),"Ano 3 (falta valor unitário); ","")&amp;IF(AND($M913&lt;&gt;"",$N913=""),"Ano 3 (falta quantidade); ","")&amp;IF(AND($P913="",$Q913&lt;&gt;""),"Ano 4 (falta valor unitário); ","")&amp;IF(AND($P913&lt;&gt;"",$Q913=""),"Ano 4 (falta quantidade); ","")&amp;IF(AND($S913="",$T913&lt;&gt;""),"Ano 5 (falta valor unitário); ","")&amp;IF(AND($S913&lt;&gt;"",$T913=""),"Ano 5 (falta quantidade); ","")&amp;IF(AND($V913="",$W913&lt;&gt;""),"Ano 6 (falta valor unitário); ","")&amp;IF(AND($V913&lt;&gt;"",$W913=""),"Ano 6 (falta quantidade); ","")), IF(NOT(OR(AND($G913&lt;&gt;"",$H913&lt;&gt;""),AND($J913&lt;&gt;"",$K913&lt;&gt;""),AND($M913&lt;&gt;"",$N913&lt;&gt;""),AND($P913&lt;&gt;"",$Q913&lt;&gt;""),AND($S913&lt;&gt;"",$T913&lt;&gt;""),AND($V913&lt;&gt;"",$W913&lt;&gt;""))),"Informe pelo menos um ano completo com valor unitário e quantidade.",IF(AND($C913&lt;&gt;"",$E913&lt;&gt;"",LEFT(TRIM($C913),1)&lt;&gt;LEFT(TRIM($E913),1)),"Categoria e tipo estão incompatíveis.",IF(IF(OR($E913="",$F913=""),FALSE(),IFERROR(COUNTIF(INDIRECT("UNITS_"&amp;SUBSTITUTE(LEFT($E913,FIND(" ",$E913&amp;" ")-1),".","_")),$F913)=0,TRUE())),"Unidade incompatível com o tipo selecionado.",IF(OR(AND(ISNUMBER(SEARCH("comunic",LOWER($B913))),LEFT($E913,3)&lt;&gt;"4.4"),AND(ISNUMBER(SEARCH("monitor",LOWER($B913))),NOT(OR(LEFT($E913,3)="1.5",LEFT($E913,3)="2.5")))),"Revise a classificação do item conforme as regras de preenchimento.",IF(AND($B913&lt;&gt;"",OR(ISNUMBER(SEARCH("outro",LOWER($B913))),ISNUMBER(SEARCH("divers",LOWER($B913))),ISNUMBER(SEARCH("kit",LOWER($B913))),ISNUMBER(SEARCH("ferrament",LOWER($B913))),ISNUMBER(SEARCH("epi",LOWER($B913)))),NOT(OR($Z913&lt;&gt;"",$AA913&lt;&gt;""))),"Descrição muito genérica: detalhe melhor o item e registre o racional no memorial ou em anexo.",IF(AND($Y913=0,$B913&lt;&gt;"",OR($G913&lt;&gt;"",$H913&lt;&gt;"",$J913&lt;&gt;"",$K913&lt;&gt;"",$M913&lt;&gt;"",$N913&lt;&gt;"",$P913&lt;&gt;"",$Q913&lt;&gt;"",$S913&lt;&gt;"",$T913&lt;&gt;"",$V913&lt;&gt;"",$W913&lt;&gt;"")),"O item possui dados lançados, mas o total está zerado. Revise os valores informados.","")))))))))))))))</f>
        <v/>
      </c>
    </row>
    <row r="914" spans="1:35" ht="14.25" customHeight="1" x14ac:dyDescent="0.25">
      <c r="A914" s="57" t="str">
        <f t="shared" si="182"/>
        <v/>
      </c>
      <c r="B914" s="58"/>
      <c r="C914" s="58"/>
      <c r="D914" s="58"/>
      <c r="E914" s="58"/>
      <c r="F914" s="58"/>
      <c r="G914" s="269"/>
      <c r="H914" s="59"/>
      <c r="I914" s="273">
        <f t="shared" si="183"/>
        <v>0</v>
      </c>
      <c r="J914" s="269"/>
      <c r="K914" s="59"/>
      <c r="L914" s="270">
        <f t="shared" si="184"/>
        <v>0</v>
      </c>
      <c r="M914" s="269"/>
      <c r="N914" s="59"/>
      <c r="O914" s="270">
        <f t="shared" si="185"/>
        <v>0</v>
      </c>
      <c r="P914" s="269"/>
      <c r="Q914" s="59"/>
      <c r="R914" s="271">
        <f t="shared" si="186"/>
        <v>0</v>
      </c>
      <c r="S914" s="269"/>
      <c r="T914" s="59"/>
      <c r="U914" s="270">
        <f t="shared" si="187"/>
        <v>0</v>
      </c>
      <c r="V914" s="269"/>
      <c r="W914" s="59"/>
      <c r="X914" s="270">
        <f t="shared" si="188"/>
        <v>0</v>
      </c>
      <c r="Y914" s="270">
        <f t="shared" si="189"/>
        <v>0</v>
      </c>
      <c r="Z914" s="58"/>
      <c r="AA914" s="58"/>
      <c r="AB914" s="60" t="str">
        <f t="shared" si="190"/>
        <v/>
      </c>
      <c r="AC914" s="21" t="b">
        <f t="shared" si="191"/>
        <v>0</v>
      </c>
      <c r="AD914" s="21" t="b">
        <f t="shared" si="192"/>
        <v>0</v>
      </c>
      <c r="AE914" s="21" t="b">
        <f t="shared" si="193"/>
        <v>0</v>
      </c>
      <c r="AF914" s="21" t="b">
        <f ca="1">OR(AND($AC914,NOT($AD914)),AND($AC914,OR(AND($G914="",$H914&lt;&gt;""),AND($G914&lt;&gt;"",$H914=""),AND($J914="",$K914&lt;&gt;""),AND($J914&lt;&gt;"",$K914=""),AND($M914="",$N914&lt;&gt;""),AND($M914&lt;&gt;"",$N914=""),AND($P914="",$Q914&lt;&gt;""),AND($P914&lt;&gt;"",$Q914=""),AND($S914="",$T914&lt;&gt;""),AND($S914&lt;&gt;"",$T914=""),AND($V914="",$W914&lt;&gt;""),AND($V914&lt;&gt;"",$W914=""))),AND($C914&lt;&gt;"",$E914&lt;&gt;"",LEFT(TRIM($C914),1)&lt;&gt;LEFT(TRIM($E914),1)),IF(OR($E914="",$F914=""),FALSE(),IFERROR(COUNTIF(INDIRECT("UNITS_"&amp;SUBSTITUTE(LEFT($E914,FIND(" ",$E914&amp;" ")-1),".","_")),$F914)=0,TRUE())),AND($B914&lt;&gt;"",OR(ISNUMBER(SEARCH("outro",LOWER($B914))),ISNUMBER(SEARCH("divers",LOWER($B914))),ISNUMBER(SEARCH("etc",LOWER($B914))))),OR(AND(ISNUMBER(SEARCH("comunic",LOWER($B914))),LEFT($E914,3)&lt;&gt;"4.4"),AND(ISNUMBER(SEARCH("monitor",LOWER($B914))),NOT(OR(LEFT($E914,3)="1.5",LEFT($E914,3)="2.5")))),AND($B914&lt;&gt;"",OR(LEFT($C914,1)="1",LEFT($C914,1)="2"),$D914=""),AND($D914&lt;&gt;"",NOT(OR(LEFT($C914,1)="1",LEFT($C914,1)="2"))),AND($D914&lt;&gt;"",COUNTIF(' PROJETO'!$B$14:$B$16,$D914)=0),IF($D914="",FALSE(),IF(COUNTIF(' PROJETO'!$B$14:$B$16,$D914)=0,FALSE(),IFERROR(INDEX(' PROJETO'!$C$14:$C$16,MATCH($D914,' PROJETO'!$B$14:$B$16,0))&lt;&gt;"Sim",FALSE()))))</f>
        <v>0</v>
      </c>
      <c r="AG914" s="21" t="b">
        <f>AND($AC914,$Y914&gt;'CONFG.  LISTAS'!$F$4,$Z914="",$AA914="")</f>
        <v>0</v>
      </c>
      <c r="AH914" s="21" t="str">
        <f t="shared" si="194"/>
        <v/>
      </c>
      <c r="AI914" s="43" t="str">
        <f ca="1">IF(NOT($AC914),"",IF(OR($B914="",$C914="",$E914="",$F914=""),"Preencha descrição, categoria, tipo e unidade.",IF(AND($B914&lt;&gt;"",OR(LEFT($C914,1)="1",LEFT($C914,1)="2"),$D914=""),"Informe a prática de restauração para itens diretos.",IF(AND($D914&lt;&gt;"",NOT(OR(LEFT($C914,1)="1",LEFT($C914,1)="2"))),"Custos indiretos não devem pertencer a uma prática específica.",IF(AND($D914&lt;&gt;"",COUNTIF(' PROJETO'!$B$14:$B$16,$D914)=0),"Prática de restauração inválida ou não cadastrada.",IF(IF($D914="",FALSE(),IF(COUNTIF(' PROJETO'!$B$14:$B$16,$D914)=0,FALSE(),IFERROR(INDEX(' PROJETO'!$C$14:$C$16,MATCH($D914,' PROJETO'!$B$14:$B$16,0))&lt;&gt;"Sim",FALSE()))),"A prática informada no item não foi selecionada na aba Projeto.",IF(AND(MAX($I914,$L914,$O914,$R914,$U914,$X914)&gt;'CONFG.  LISTAS'!$F$4,NOT(OR($Z914&lt;&gt;"",$AA914&lt;&gt;""))),"Memorial de cálculo ou anexo obrigatório não informado para item acima do limite.",IF(OR(AND($G914&lt;&gt;"",$H914&lt;&gt;"",OR($G914&lt;=0,$H914&lt;=0)),AND($J914&lt;&gt;"",$K914&lt;&gt;"",OR($J914&lt;=0,$K914&lt;=0)),AND($M914&lt;&gt;"",$N914&lt;&gt;"",OR($M914&lt;=0,$N914&lt;=0)),AND($P914&lt;&gt;"",$Q914&lt;&gt;"",OR($P914&lt;=0,$Q914&lt;=0)),AND($S914&lt;&gt;"",$T914&lt;&gt;"",OR($S914&lt;=0,$T914&lt;=0)),AND($V914&lt;&gt;"",$W914&lt;&gt;"",OR($V914&lt;=0,$W914&lt;=0))),"Revise os valores informados: valor unitário e quantidade devem ser maiores que zero.",IF(OR(AND($G914="",$H914&lt;&gt;""),AND($G914&lt;&gt;"",$H914=""),AND($J914="",$K914&lt;&gt;""),AND($J914&lt;&gt;"",$K914=""),AND($M914="",$N914&lt;&gt;""),AND($M914&lt;&gt;"",$N914=""),AND($P914="",$Q914&lt;&gt;""),AND($P914&lt;&gt;"",$Q914=""),AND($S914="",$T914&lt;&gt;""),AND($S914&lt;&gt;"",$T914=""),AND($V914="",$W914&lt;&gt;""),AND($V914&lt;&gt;"",$W914="")),"Há ano preenchido parcialmente: "&amp;TRIM(IF(AND($G914="",$H914&lt;&gt;""),"Ano 1 (falta valor unitário); ","")&amp;IF(AND($G914&lt;&gt;"",$H914=""),"Ano 1 (falta quantidade); ","")&amp;IF(AND($J914="",$K914&lt;&gt;""),"Ano 2 (falta valor unitário); ","")&amp;IF(AND($J914&lt;&gt;"",$K914=""),"Ano 2 (falta quantidade); ","")&amp;IF(AND($M914="",$N914&lt;&gt;""),"Ano 3 (falta valor unitário); ","")&amp;IF(AND($M914&lt;&gt;"",$N914=""),"Ano 3 (falta quantidade); ","")&amp;IF(AND($P914="",$Q914&lt;&gt;""),"Ano 4 (falta valor unitário); ","")&amp;IF(AND($P914&lt;&gt;"",$Q914=""),"Ano 4 (falta quantidade); ","")&amp;IF(AND($S914="",$T914&lt;&gt;""),"Ano 5 (falta valor unitário); ","")&amp;IF(AND($S914&lt;&gt;"",$T914=""),"Ano 5 (falta quantidade); ","")&amp;IF(AND($V914="",$W914&lt;&gt;""),"Ano 6 (falta valor unitário); ","")&amp;IF(AND($V914&lt;&gt;"",$W914=""),"Ano 6 (falta quantidade); ","")), IF(NOT(OR(AND($G914&lt;&gt;"",$H914&lt;&gt;""),AND($J914&lt;&gt;"",$K914&lt;&gt;""),AND($M914&lt;&gt;"",$N914&lt;&gt;""),AND($P914&lt;&gt;"",$Q914&lt;&gt;""),AND($S914&lt;&gt;"",$T914&lt;&gt;""),AND($V914&lt;&gt;"",$W914&lt;&gt;""))),"Informe pelo menos um ano completo com valor unitário e quantidade.",IF(AND($C914&lt;&gt;"",$E914&lt;&gt;"",LEFT(TRIM($C914),1)&lt;&gt;LEFT(TRIM($E914),1)),"Categoria e tipo estão incompatíveis.",IF(IF(OR($E914="",$F914=""),FALSE(),IFERROR(COUNTIF(INDIRECT("UNITS_"&amp;SUBSTITUTE(LEFT($E914,FIND(" ",$E914&amp;" ")-1),".","_")),$F914)=0,TRUE())),"Unidade incompatível com o tipo selecionado.",IF(OR(AND(ISNUMBER(SEARCH("comunic",LOWER($B914))),LEFT($E914,3)&lt;&gt;"4.4"),AND(ISNUMBER(SEARCH("monitor",LOWER($B914))),NOT(OR(LEFT($E914,3)="1.5",LEFT($E914,3)="2.5")))),"Revise a classificação do item conforme as regras de preenchimento.",IF(AND($B914&lt;&gt;"",OR(ISNUMBER(SEARCH("outro",LOWER($B914))),ISNUMBER(SEARCH("divers",LOWER($B914))),ISNUMBER(SEARCH("kit",LOWER($B914))),ISNUMBER(SEARCH("ferrament",LOWER($B914))),ISNUMBER(SEARCH("epi",LOWER($B914)))),NOT(OR($Z914&lt;&gt;"",$AA914&lt;&gt;""))),"Descrição muito genérica: detalhe melhor o item e registre o racional no memorial ou em anexo.",IF(AND($Y914=0,$B914&lt;&gt;"",OR($G914&lt;&gt;"",$H914&lt;&gt;"",$J914&lt;&gt;"",$K914&lt;&gt;"",$M914&lt;&gt;"",$N914&lt;&gt;"",$P914&lt;&gt;"",$Q914&lt;&gt;"",$S914&lt;&gt;"",$T914&lt;&gt;"",$V914&lt;&gt;"",$W914&lt;&gt;"")),"O item possui dados lançados, mas o total está zerado. Revise os valores informados.","")))))))))))))))</f>
        <v/>
      </c>
    </row>
    <row r="915" spans="1:35" ht="14.25" customHeight="1" x14ac:dyDescent="0.25">
      <c r="A915" s="57" t="str">
        <f t="shared" si="182"/>
        <v/>
      </c>
      <c r="B915" s="61"/>
      <c r="C915" s="61"/>
      <c r="D915" s="58"/>
      <c r="E915" s="61"/>
      <c r="F915" s="61"/>
      <c r="G915" s="272"/>
      <c r="H915" s="62"/>
      <c r="I915" s="273">
        <f t="shared" si="183"/>
        <v>0</v>
      </c>
      <c r="J915" s="272"/>
      <c r="K915" s="62"/>
      <c r="L915" s="270">
        <f t="shared" si="184"/>
        <v>0</v>
      </c>
      <c r="M915" s="272"/>
      <c r="N915" s="62"/>
      <c r="O915" s="270">
        <f t="shared" si="185"/>
        <v>0</v>
      </c>
      <c r="P915" s="272"/>
      <c r="Q915" s="62"/>
      <c r="R915" s="271">
        <f t="shared" si="186"/>
        <v>0</v>
      </c>
      <c r="S915" s="272"/>
      <c r="T915" s="62"/>
      <c r="U915" s="270">
        <f t="shared" si="187"/>
        <v>0</v>
      </c>
      <c r="V915" s="272"/>
      <c r="W915" s="62"/>
      <c r="X915" s="270">
        <f t="shared" si="188"/>
        <v>0</v>
      </c>
      <c r="Y915" s="270">
        <f t="shared" si="189"/>
        <v>0</v>
      </c>
      <c r="Z915" s="61"/>
      <c r="AA915" s="61"/>
      <c r="AB915" s="60" t="str">
        <f t="shared" si="190"/>
        <v/>
      </c>
      <c r="AC915" s="21" t="b">
        <f t="shared" si="191"/>
        <v>0</v>
      </c>
      <c r="AD915" s="21" t="b">
        <f t="shared" si="192"/>
        <v>0</v>
      </c>
      <c r="AE915" s="21" t="b">
        <f t="shared" si="193"/>
        <v>0</v>
      </c>
      <c r="AF915" s="21" t="b">
        <f ca="1">OR(AND($AC915,NOT($AD915)),AND($AC915,OR(AND($G915="",$H915&lt;&gt;""),AND($G915&lt;&gt;"",$H915=""),AND($J915="",$K915&lt;&gt;""),AND($J915&lt;&gt;"",$K915=""),AND($M915="",$N915&lt;&gt;""),AND($M915&lt;&gt;"",$N915=""),AND($P915="",$Q915&lt;&gt;""),AND($P915&lt;&gt;"",$Q915=""),AND($S915="",$T915&lt;&gt;""),AND($S915&lt;&gt;"",$T915=""),AND($V915="",$W915&lt;&gt;""),AND($V915&lt;&gt;"",$W915=""))),AND($C915&lt;&gt;"",$E915&lt;&gt;"",LEFT(TRIM($C915),1)&lt;&gt;LEFT(TRIM($E915),1)),IF(OR($E915="",$F915=""),FALSE(),IFERROR(COUNTIF(INDIRECT("UNITS_"&amp;SUBSTITUTE(LEFT($E915,FIND(" ",$E915&amp;" ")-1),".","_")),$F915)=0,TRUE())),AND($B915&lt;&gt;"",OR(ISNUMBER(SEARCH("outro",LOWER($B915))),ISNUMBER(SEARCH("divers",LOWER($B915))),ISNUMBER(SEARCH("etc",LOWER($B915))))),OR(AND(ISNUMBER(SEARCH("comunic",LOWER($B915))),LEFT($E915,3)&lt;&gt;"4.4"),AND(ISNUMBER(SEARCH("monitor",LOWER($B915))),NOT(OR(LEFT($E915,3)="1.5",LEFT($E915,3)="2.5")))),AND($B915&lt;&gt;"",OR(LEFT($C915,1)="1",LEFT($C915,1)="2"),$D915=""),AND($D915&lt;&gt;"",NOT(OR(LEFT($C915,1)="1",LEFT($C915,1)="2"))),AND($D915&lt;&gt;"",COUNTIF(' PROJETO'!$B$14:$B$16,$D915)=0),IF($D915="",FALSE(),IF(COUNTIF(' PROJETO'!$B$14:$B$16,$D915)=0,FALSE(),IFERROR(INDEX(' PROJETO'!$C$14:$C$16,MATCH($D915,' PROJETO'!$B$14:$B$16,0))&lt;&gt;"Sim",FALSE()))))</f>
        <v>0</v>
      </c>
      <c r="AG915" s="21" t="b">
        <f>AND($AC915,$Y915&gt;'CONFG.  LISTAS'!$F$4,$Z915="",$AA915="")</f>
        <v>0</v>
      </c>
      <c r="AH915" s="21" t="str">
        <f t="shared" si="194"/>
        <v/>
      </c>
      <c r="AI915" s="43" t="str">
        <f ca="1">IF(NOT($AC915),"",IF(OR($B915="",$C915="",$E915="",$F915=""),"Preencha descrição, categoria, tipo e unidade.",IF(AND($B915&lt;&gt;"",OR(LEFT($C915,1)="1",LEFT($C915,1)="2"),$D915=""),"Informe a prática de restauração para itens diretos.",IF(AND($D915&lt;&gt;"",NOT(OR(LEFT($C915,1)="1",LEFT($C915,1)="2"))),"Custos indiretos não devem pertencer a uma prática específica.",IF(AND($D915&lt;&gt;"",COUNTIF(' PROJETO'!$B$14:$B$16,$D915)=0),"Prática de restauração inválida ou não cadastrada.",IF(IF($D915="",FALSE(),IF(COUNTIF(' PROJETO'!$B$14:$B$16,$D915)=0,FALSE(),IFERROR(INDEX(' PROJETO'!$C$14:$C$16,MATCH($D915,' PROJETO'!$B$14:$B$16,0))&lt;&gt;"Sim",FALSE()))),"A prática informada no item não foi selecionada na aba Projeto.",IF(AND(MAX($I915,$L915,$O915,$R915,$U915,$X915)&gt;'CONFG.  LISTAS'!$F$4,NOT(OR($Z915&lt;&gt;"",$AA915&lt;&gt;""))),"Memorial de cálculo ou anexo obrigatório não informado para item acima do limite.",IF(OR(AND($G915&lt;&gt;"",$H915&lt;&gt;"",OR($G915&lt;=0,$H915&lt;=0)),AND($J915&lt;&gt;"",$K915&lt;&gt;"",OR($J915&lt;=0,$K915&lt;=0)),AND($M915&lt;&gt;"",$N915&lt;&gt;"",OR($M915&lt;=0,$N915&lt;=0)),AND($P915&lt;&gt;"",$Q915&lt;&gt;"",OR($P915&lt;=0,$Q915&lt;=0)),AND($S915&lt;&gt;"",$T915&lt;&gt;"",OR($S915&lt;=0,$T915&lt;=0)),AND($V915&lt;&gt;"",$W915&lt;&gt;"",OR($V915&lt;=0,$W915&lt;=0))),"Revise os valores informados: valor unitário e quantidade devem ser maiores que zero.",IF(OR(AND($G915="",$H915&lt;&gt;""),AND($G915&lt;&gt;"",$H915=""),AND($J915="",$K915&lt;&gt;""),AND($J915&lt;&gt;"",$K915=""),AND($M915="",$N915&lt;&gt;""),AND($M915&lt;&gt;"",$N915=""),AND($P915="",$Q915&lt;&gt;""),AND($P915&lt;&gt;"",$Q915=""),AND($S915="",$T915&lt;&gt;""),AND($S915&lt;&gt;"",$T915=""),AND($V915="",$W915&lt;&gt;""),AND($V915&lt;&gt;"",$W915="")),"Há ano preenchido parcialmente: "&amp;TRIM(IF(AND($G915="",$H915&lt;&gt;""),"Ano 1 (falta valor unitário); ","")&amp;IF(AND($G915&lt;&gt;"",$H915=""),"Ano 1 (falta quantidade); ","")&amp;IF(AND($J915="",$K915&lt;&gt;""),"Ano 2 (falta valor unitário); ","")&amp;IF(AND($J915&lt;&gt;"",$K915=""),"Ano 2 (falta quantidade); ","")&amp;IF(AND($M915="",$N915&lt;&gt;""),"Ano 3 (falta valor unitário); ","")&amp;IF(AND($M915&lt;&gt;"",$N915=""),"Ano 3 (falta quantidade); ","")&amp;IF(AND($P915="",$Q915&lt;&gt;""),"Ano 4 (falta valor unitário); ","")&amp;IF(AND($P915&lt;&gt;"",$Q915=""),"Ano 4 (falta quantidade); ","")&amp;IF(AND($S915="",$T915&lt;&gt;""),"Ano 5 (falta valor unitário); ","")&amp;IF(AND($S915&lt;&gt;"",$T915=""),"Ano 5 (falta quantidade); ","")&amp;IF(AND($V915="",$W915&lt;&gt;""),"Ano 6 (falta valor unitário); ","")&amp;IF(AND($V915&lt;&gt;"",$W915=""),"Ano 6 (falta quantidade); ","")), IF(NOT(OR(AND($G915&lt;&gt;"",$H915&lt;&gt;""),AND($J915&lt;&gt;"",$K915&lt;&gt;""),AND($M915&lt;&gt;"",$N915&lt;&gt;""),AND($P915&lt;&gt;"",$Q915&lt;&gt;""),AND($S915&lt;&gt;"",$T915&lt;&gt;""),AND($V915&lt;&gt;"",$W915&lt;&gt;""))),"Informe pelo menos um ano completo com valor unitário e quantidade.",IF(AND($C915&lt;&gt;"",$E915&lt;&gt;"",LEFT(TRIM($C915),1)&lt;&gt;LEFT(TRIM($E915),1)),"Categoria e tipo estão incompatíveis.",IF(IF(OR($E915="",$F915=""),FALSE(),IFERROR(COUNTIF(INDIRECT("UNITS_"&amp;SUBSTITUTE(LEFT($E915,FIND(" ",$E915&amp;" ")-1),".","_")),$F915)=0,TRUE())),"Unidade incompatível com o tipo selecionado.",IF(OR(AND(ISNUMBER(SEARCH("comunic",LOWER($B915))),LEFT($E915,3)&lt;&gt;"4.4"),AND(ISNUMBER(SEARCH("monitor",LOWER($B915))),NOT(OR(LEFT($E915,3)="1.5",LEFT($E915,3)="2.5")))),"Revise a classificação do item conforme as regras de preenchimento.",IF(AND($B915&lt;&gt;"",OR(ISNUMBER(SEARCH("outro",LOWER($B915))),ISNUMBER(SEARCH("divers",LOWER($B915))),ISNUMBER(SEARCH("kit",LOWER($B915))),ISNUMBER(SEARCH("ferrament",LOWER($B915))),ISNUMBER(SEARCH("epi",LOWER($B915)))),NOT(OR($Z915&lt;&gt;"",$AA915&lt;&gt;""))),"Descrição muito genérica: detalhe melhor o item e registre o racional no memorial ou em anexo.",IF(AND($Y915=0,$B915&lt;&gt;"",OR($G915&lt;&gt;"",$H915&lt;&gt;"",$J915&lt;&gt;"",$K915&lt;&gt;"",$M915&lt;&gt;"",$N915&lt;&gt;"",$P915&lt;&gt;"",$Q915&lt;&gt;"",$S915&lt;&gt;"",$T915&lt;&gt;"",$V915&lt;&gt;"",$W915&lt;&gt;"")),"O item possui dados lançados, mas o total está zerado. Revise os valores informados.","")))))))))))))))</f>
        <v/>
      </c>
    </row>
    <row r="916" spans="1:35" ht="14.25" customHeight="1" x14ac:dyDescent="0.25">
      <c r="A916" s="57" t="str">
        <f t="shared" si="182"/>
        <v/>
      </c>
      <c r="B916" s="58"/>
      <c r="C916" s="58"/>
      <c r="D916" s="58"/>
      <c r="E916" s="58"/>
      <c r="F916" s="58"/>
      <c r="G916" s="269"/>
      <c r="H916" s="59"/>
      <c r="I916" s="273">
        <f t="shared" si="183"/>
        <v>0</v>
      </c>
      <c r="J916" s="269"/>
      <c r="K916" s="59"/>
      <c r="L916" s="270">
        <f t="shared" si="184"/>
        <v>0</v>
      </c>
      <c r="M916" s="269"/>
      <c r="N916" s="59"/>
      <c r="O916" s="270">
        <f t="shared" si="185"/>
        <v>0</v>
      </c>
      <c r="P916" s="269"/>
      <c r="Q916" s="59"/>
      <c r="R916" s="271">
        <f t="shared" si="186"/>
        <v>0</v>
      </c>
      <c r="S916" s="269"/>
      <c r="T916" s="59"/>
      <c r="U916" s="270">
        <f t="shared" si="187"/>
        <v>0</v>
      </c>
      <c r="V916" s="269"/>
      <c r="W916" s="59"/>
      <c r="X916" s="270">
        <f t="shared" si="188"/>
        <v>0</v>
      </c>
      <c r="Y916" s="270">
        <f t="shared" si="189"/>
        <v>0</v>
      </c>
      <c r="Z916" s="58"/>
      <c r="AA916" s="58"/>
      <c r="AB916" s="60" t="str">
        <f t="shared" si="190"/>
        <v/>
      </c>
      <c r="AC916" s="21" t="b">
        <f t="shared" si="191"/>
        <v>0</v>
      </c>
      <c r="AD916" s="21" t="b">
        <f t="shared" si="192"/>
        <v>0</v>
      </c>
      <c r="AE916" s="21" t="b">
        <f t="shared" si="193"/>
        <v>0</v>
      </c>
      <c r="AF916" s="21" t="b">
        <f ca="1">OR(AND($AC916,NOT($AD916)),AND($AC916,OR(AND($G916="",$H916&lt;&gt;""),AND($G916&lt;&gt;"",$H916=""),AND($J916="",$K916&lt;&gt;""),AND($J916&lt;&gt;"",$K916=""),AND($M916="",$N916&lt;&gt;""),AND($M916&lt;&gt;"",$N916=""),AND($P916="",$Q916&lt;&gt;""),AND($P916&lt;&gt;"",$Q916=""),AND($S916="",$T916&lt;&gt;""),AND($S916&lt;&gt;"",$T916=""),AND($V916="",$W916&lt;&gt;""),AND($V916&lt;&gt;"",$W916=""))),AND($C916&lt;&gt;"",$E916&lt;&gt;"",LEFT(TRIM($C916),1)&lt;&gt;LEFT(TRIM($E916),1)),IF(OR($E916="",$F916=""),FALSE(),IFERROR(COUNTIF(INDIRECT("UNITS_"&amp;SUBSTITUTE(LEFT($E916,FIND(" ",$E916&amp;" ")-1),".","_")),$F916)=0,TRUE())),AND($B916&lt;&gt;"",OR(ISNUMBER(SEARCH("outro",LOWER($B916))),ISNUMBER(SEARCH("divers",LOWER($B916))),ISNUMBER(SEARCH("etc",LOWER($B916))))),OR(AND(ISNUMBER(SEARCH("comunic",LOWER($B916))),LEFT($E916,3)&lt;&gt;"4.4"),AND(ISNUMBER(SEARCH("monitor",LOWER($B916))),NOT(OR(LEFT($E916,3)="1.5",LEFT($E916,3)="2.5")))),AND($B916&lt;&gt;"",OR(LEFT($C916,1)="1",LEFT($C916,1)="2"),$D916=""),AND($D916&lt;&gt;"",NOT(OR(LEFT($C916,1)="1",LEFT($C916,1)="2"))),AND($D916&lt;&gt;"",COUNTIF(' PROJETO'!$B$14:$B$16,$D916)=0),IF($D916="",FALSE(),IF(COUNTIF(' PROJETO'!$B$14:$B$16,$D916)=0,FALSE(),IFERROR(INDEX(' PROJETO'!$C$14:$C$16,MATCH($D916,' PROJETO'!$B$14:$B$16,0))&lt;&gt;"Sim",FALSE()))))</f>
        <v>0</v>
      </c>
      <c r="AG916" s="21" t="b">
        <f>AND($AC916,$Y916&gt;'CONFG.  LISTAS'!$F$4,$Z916="",$AA916="")</f>
        <v>0</v>
      </c>
      <c r="AH916" s="21" t="str">
        <f t="shared" si="194"/>
        <v/>
      </c>
      <c r="AI916" s="43" t="str">
        <f ca="1">IF(NOT($AC916),"",IF(OR($B916="",$C916="",$E916="",$F916=""),"Preencha descrição, categoria, tipo e unidade.",IF(AND($B916&lt;&gt;"",OR(LEFT($C916,1)="1",LEFT($C916,1)="2"),$D916=""),"Informe a prática de restauração para itens diretos.",IF(AND($D916&lt;&gt;"",NOT(OR(LEFT($C916,1)="1",LEFT($C916,1)="2"))),"Custos indiretos não devem pertencer a uma prática específica.",IF(AND($D916&lt;&gt;"",COUNTIF(' PROJETO'!$B$14:$B$16,$D916)=0),"Prática de restauração inválida ou não cadastrada.",IF(IF($D916="",FALSE(),IF(COUNTIF(' PROJETO'!$B$14:$B$16,$D916)=0,FALSE(),IFERROR(INDEX(' PROJETO'!$C$14:$C$16,MATCH($D916,' PROJETO'!$B$14:$B$16,0))&lt;&gt;"Sim",FALSE()))),"A prática informada no item não foi selecionada na aba Projeto.",IF(AND(MAX($I916,$L916,$O916,$R916,$U916,$X916)&gt;'CONFG.  LISTAS'!$F$4,NOT(OR($Z916&lt;&gt;"",$AA916&lt;&gt;""))),"Memorial de cálculo ou anexo obrigatório não informado para item acima do limite.",IF(OR(AND($G916&lt;&gt;"",$H916&lt;&gt;"",OR($G916&lt;=0,$H916&lt;=0)),AND($J916&lt;&gt;"",$K916&lt;&gt;"",OR($J916&lt;=0,$K916&lt;=0)),AND($M916&lt;&gt;"",$N916&lt;&gt;"",OR($M916&lt;=0,$N916&lt;=0)),AND($P916&lt;&gt;"",$Q916&lt;&gt;"",OR($P916&lt;=0,$Q916&lt;=0)),AND($S916&lt;&gt;"",$T916&lt;&gt;"",OR($S916&lt;=0,$T916&lt;=0)),AND($V916&lt;&gt;"",$W916&lt;&gt;"",OR($V916&lt;=0,$W916&lt;=0))),"Revise os valores informados: valor unitário e quantidade devem ser maiores que zero.",IF(OR(AND($G916="",$H916&lt;&gt;""),AND($G916&lt;&gt;"",$H916=""),AND($J916="",$K916&lt;&gt;""),AND($J916&lt;&gt;"",$K916=""),AND($M916="",$N916&lt;&gt;""),AND($M916&lt;&gt;"",$N916=""),AND($P916="",$Q916&lt;&gt;""),AND($P916&lt;&gt;"",$Q916=""),AND($S916="",$T916&lt;&gt;""),AND($S916&lt;&gt;"",$T916=""),AND($V916="",$W916&lt;&gt;""),AND($V916&lt;&gt;"",$W916="")),"Há ano preenchido parcialmente: "&amp;TRIM(IF(AND($G916="",$H916&lt;&gt;""),"Ano 1 (falta valor unitário); ","")&amp;IF(AND($G916&lt;&gt;"",$H916=""),"Ano 1 (falta quantidade); ","")&amp;IF(AND($J916="",$K916&lt;&gt;""),"Ano 2 (falta valor unitário); ","")&amp;IF(AND($J916&lt;&gt;"",$K916=""),"Ano 2 (falta quantidade); ","")&amp;IF(AND($M916="",$N916&lt;&gt;""),"Ano 3 (falta valor unitário); ","")&amp;IF(AND($M916&lt;&gt;"",$N916=""),"Ano 3 (falta quantidade); ","")&amp;IF(AND($P916="",$Q916&lt;&gt;""),"Ano 4 (falta valor unitário); ","")&amp;IF(AND($P916&lt;&gt;"",$Q916=""),"Ano 4 (falta quantidade); ","")&amp;IF(AND($S916="",$T916&lt;&gt;""),"Ano 5 (falta valor unitário); ","")&amp;IF(AND($S916&lt;&gt;"",$T916=""),"Ano 5 (falta quantidade); ","")&amp;IF(AND($V916="",$W916&lt;&gt;""),"Ano 6 (falta valor unitário); ","")&amp;IF(AND($V916&lt;&gt;"",$W916=""),"Ano 6 (falta quantidade); ","")), IF(NOT(OR(AND($G916&lt;&gt;"",$H916&lt;&gt;""),AND($J916&lt;&gt;"",$K916&lt;&gt;""),AND($M916&lt;&gt;"",$N916&lt;&gt;""),AND($P916&lt;&gt;"",$Q916&lt;&gt;""),AND($S916&lt;&gt;"",$T916&lt;&gt;""),AND($V916&lt;&gt;"",$W916&lt;&gt;""))),"Informe pelo menos um ano completo com valor unitário e quantidade.",IF(AND($C916&lt;&gt;"",$E916&lt;&gt;"",LEFT(TRIM($C916),1)&lt;&gt;LEFT(TRIM($E916),1)),"Categoria e tipo estão incompatíveis.",IF(IF(OR($E916="",$F916=""),FALSE(),IFERROR(COUNTIF(INDIRECT("UNITS_"&amp;SUBSTITUTE(LEFT($E916,FIND(" ",$E916&amp;" ")-1),".","_")),$F916)=0,TRUE())),"Unidade incompatível com o tipo selecionado.",IF(OR(AND(ISNUMBER(SEARCH("comunic",LOWER($B916))),LEFT($E916,3)&lt;&gt;"4.4"),AND(ISNUMBER(SEARCH("monitor",LOWER($B916))),NOT(OR(LEFT($E916,3)="1.5",LEFT($E916,3)="2.5")))),"Revise a classificação do item conforme as regras de preenchimento.",IF(AND($B916&lt;&gt;"",OR(ISNUMBER(SEARCH("outro",LOWER($B916))),ISNUMBER(SEARCH("divers",LOWER($B916))),ISNUMBER(SEARCH("kit",LOWER($B916))),ISNUMBER(SEARCH("ferrament",LOWER($B916))),ISNUMBER(SEARCH("epi",LOWER($B916)))),NOT(OR($Z916&lt;&gt;"",$AA916&lt;&gt;""))),"Descrição muito genérica: detalhe melhor o item e registre o racional no memorial ou em anexo.",IF(AND($Y916=0,$B916&lt;&gt;"",OR($G916&lt;&gt;"",$H916&lt;&gt;"",$J916&lt;&gt;"",$K916&lt;&gt;"",$M916&lt;&gt;"",$N916&lt;&gt;"",$P916&lt;&gt;"",$Q916&lt;&gt;"",$S916&lt;&gt;"",$T916&lt;&gt;"",$V916&lt;&gt;"",$W916&lt;&gt;"")),"O item possui dados lançados, mas o total está zerado. Revise os valores informados.","")))))))))))))))</f>
        <v/>
      </c>
    </row>
    <row r="917" spans="1:35" ht="14.25" customHeight="1" x14ac:dyDescent="0.25">
      <c r="A917" s="57" t="str">
        <f t="shared" si="182"/>
        <v/>
      </c>
      <c r="B917" s="61"/>
      <c r="C917" s="61"/>
      <c r="D917" s="58"/>
      <c r="E917" s="61"/>
      <c r="F917" s="61"/>
      <c r="G917" s="272"/>
      <c r="H917" s="62"/>
      <c r="I917" s="273">
        <f t="shared" si="183"/>
        <v>0</v>
      </c>
      <c r="J917" s="272"/>
      <c r="K917" s="62"/>
      <c r="L917" s="270">
        <f t="shared" si="184"/>
        <v>0</v>
      </c>
      <c r="M917" s="272"/>
      <c r="N917" s="62"/>
      <c r="O917" s="270">
        <f t="shared" si="185"/>
        <v>0</v>
      </c>
      <c r="P917" s="272"/>
      <c r="Q917" s="62"/>
      <c r="R917" s="271">
        <f t="shared" si="186"/>
        <v>0</v>
      </c>
      <c r="S917" s="272"/>
      <c r="T917" s="62"/>
      <c r="U917" s="270">
        <f t="shared" si="187"/>
        <v>0</v>
      </c>
      <c r="V917" s="272"/>
      <c r="W917" s="62"/>
      <c r="X917" s="270">
        <f t="shared" si="188"/>
        <v>0</v>
      </c>
      <c r="Y917" s="270">
        <f t="shared" si="189"/>
        <v>0</v>
      </c>
      <c r="Z917" s="61"/>
      <c r="AA917" s="61"/>
      <c r="AB917" s="60" t="str">
        <f t="shared" si="190"/>
        <v/>
      </c>
      <c r="AC917" s="21" t="b">
        <f t="shared" si="191"/>
        <v>0</v>
      </c>
      <c r="AD917" s="21" t="b">
        <f t="shared" si="192"/>
        <v>0</v>
      </c>
      <c r="AE917" s="21" t="b">
        <f t="shared" si="193"/>
        <v>0</v>
      </c>
      <c r="AF917" s="21" t="b">
        <f ca="1">OR(AND($AC917,NOT($AD917)),AND($AC917,OR(AND($G917="",$H917&lt;&gt;""),AND($G917&lt;&gt;"",$H917=""),AND($J917="",$K917&lt;&gt;""),AND($J917&lt;&gt;"",$K917=""),AND($M917="",$N917&lt;&gt;""),AND($M917&lt;&gt;"",$N917=""),AND($P917="",$Q917&lt;&gt;""),AND($P917&lt;&gt;"",$Q917=""),AND($S917="",$T917&lt;&gt;""),AND($S917&lt;&gt;"",$T917=""),AND($V917="",$W917&lt;&gt;""),AND($V917&lt;&gt;"",$W917=""))),AND($C917&lt;&gt;"",$E917&lt;&gt;"",LEFT(TRIM($C917),1)&lt;&gt;LEFT(TRIM($E917),1)),IF(OR($E917="",$F917=""),FALSE(),IFERROR(COUNTIF(INDIRECT("UNITS_"&amp;SUBSTITUTE(LEFT($E917,FIND(" ",$E917&amp;" ")-1),".","_")),$F917)=0,TRUE())),AND($B917&lt;&gt;"",OR(ISNUMBER(SEARCH("outro",LOWER($B917))),ISNUMBER(SEARCH("divers",LOWER($B917))),ISNUMBER(SEARCH("etc",LOWER($B917))))),OR(AND(ISNUMBER(SEARCH("comunic",LOWER($B917))),LEFT($E917,3)&lt;&gt;"4.4"),AND(ISNUMBER(SEARCH("monitor",LOWER($B917))),NOT(OR(LEFT($E917,3)="1.5",LEFT($E917,3)="2.5")))),AND($B917&lt;&gt;"",OR(LEFT($C917,1)="1",LEFT($C917,1)="2"),$D917=""),AND($D917&lt;&gt;"",NOT(OR(LEFT($C917,1)="1",LEFT($C917,1)="2"))),AND($D917&lt;&gt;"",COUNTIF(' PROJETO'!$B$14:$B$16,$D917)=0),IF($D917="",FALSE(),IF(COUNTIF(' PROJETO'!$B$14:$B$16,$D917)=0,FALSE(),IFERROR(INDEX(' PROJETO'!$C$14:$C$16,MATCH($D917,' PROJETO'!$B$14:$B$16,0))&lt;&gt;"Sim",FALSE()))))</f>
        <v>0</v>
      </c>
      <c r="AG917" s="21" t="b">
        <f>AND($AC917,$Y917&gt;'CONFG.  LISTAS'!$F$4,$Z917="",$AA917="")</f>
        <v>0</v>
      </c>
      <c r="AH917" s="21" t="str">
        <f t="shared" si="194"/>
        <v/>
      </c>
      <c r="AI917" s="43" t="str">
        <f ca="1">IF(NOT($AC917),"",IF(OR($B917="",$C917="",$E917="",$F917=""),"Preencha descrição, categoria, tipo e unidade.",IF(AND($B917&lt;&gt;"",OR(LEFT($C917,1)="1",LEFT($C917,1)="2"),$D917=""),"Informe a prática de restauração para itens diretos.",IF(AND($D917&lt;&gt;"",NOT(OR(LEFT($C917,1)="1",LEFT($C917,1)="2"))),"Custos indiretos não devem pertencer a uma prática específica.",IF(AND($D917&lt;&gt;"",COUNTIF(' PROJETO'!$B$14:$B$16,$D917)=0),"Prática de restauração inválida ou não cadastrada.",IF(IF($D917="",FALSE(),IF(COUNTIF(' PROJETO'!$B$14:$B$16,$D917)=0,FALSE(),IFERROR(INDEX(' PROJETO'!$C$14:$C$16,MATCH($D917,' PROJETO'!$B$14:$B$16,0))&lt;&gt;"Sim",FALSE()))),"A prática informada no item não foi selecionada na aba Projeto.",IF(AND(MAX($I917,$L917,$O917,$R917,$U917,$X917)&gt;'CONFG.  LISTAS'!$F$4,NOT(OR($Z917&lt;&gt;"",$AA917&lt;&gt;""))),"Memorial de cálculo ou anexo obrigatório não informado para item acima do limite.",IF(OR(AND($G917&lt;&gt;"",$H917&lt;&gt;"",OR($G917&lt;=0,$H917&lt;=0)),AND($J917&lt;&gt;"",$K917&lt;&gt;"",OR($J917&lt;=0,$K917&lt;=0)),AND($M917&lt;&gt;"",$N917&lt;&gt;"",OR($M917&lt;=0,$N917&lt;=0)),AND($P917&lt;&gt;"",$Q917&lt;&gt;"",OR($P917&lt;=0,$Q917&lt;=0)),AND($S917&lt;&gt;"",$T917&lt;&gt;"",OR($S917&lt;=0,$T917&lt;=0)),AND($V917&lt;&gt;"",$W917&lt;&gt;"",OR($V917&lt;=0,$W917&lt;=0))),"Revise os valores informados: valor unitário e quantidade devem ser maiores que zero.",IF(OR(AND($G917="",$H917&lt;&gt;""),AND($G917&lt;&gt;"",$H917=""),AND($J917="",$K917&lt;&gt;""),AND($J917&lt;&gt;"",$K917=""),AND($M917="",$N917&lt;&gt;""),AND($M917&lt;&gt;"",$N917=""),AND($P917="",$Q917&lt;&gt;""),AND($P917&lt;&gt;"",$Q917=""),AND($S917="",$T917&lt;&gt;""),AND($S917&lt;&gt;"",$T917=""),AND($V917="",$W917&lt;&gt;""),AND($V917&lt;&gt;"",$W917="")),"Há ano preenchido parcialmente: "&amp;TRIM(IF(AND($G917="",$H917&lt;&gt;""),"Ano 1 (falta valor unitário); ","")&amp;IF(AND($G917&lt;&gt;"",$H917=""),"Ano 1 (falta quantidade); ","")&amp;IF(AND($J917="",$K917&lt;&gt;""),"Ano 2 (falta valor unitário); ","")&amp;IF(AND($J917&lt;&gt;"",$K917=""),"Ano 2 (falta quantidade); ","")&amp;IF(AND($M917="",$N917&lt;&gt;""),"Ano 3 (falta valor unitário); ","")&amp;IF(AND($M917&lt;&gt;"",$N917=""),"Ano 3 (falta quantidade); ","")&amp;IF(AND($P917="",$Q917&lt;&gt;""),"Ano 4 (falta valor unitário); ","")&amp;IF(AND($P917&lt;&gt;"",$Q917=""),"Ano 4 (falta quantidade); ","")&amp;IF(AND($S917="",$T917&lt;&gt;""),"Ano 5 (falta valor unitário); ","")&amp;IF(AND($S917&lt;&gt;"",$T917=""),"Ano 5 (falta quantidade); ","")&amp;IF(AND($V917="",$W917&lt;&gt;""),"Ano 6 (falta valor unitário); ","")&amp;IF(AND($V917&lt;&gt;"",$W917=""),"Ano 6 (falta quantidade); ","")), IF(NOT(OR(AND($G917&lt;&gt;"",$H917&lt;&gt;""),AND($J917&lt;&gt;"",$K917&lt;&gt;""),AND($M917&lt;&gt;"",$N917&lt;&gt;""),AND($P917&lt;&gt;"",$Q917&lt;&gt;""),AND($S917&lt;&gt;"",$T917&lt;&gt;""),AND($V917&lt;&gt;"",$W917&lt;&gt;""))),"Informe pelo menos um ano completo com valor unitário e quantidade.",IF(AND($C917&lt;&gt;"",$E917&lt;&gt;"",LEFT(TRIM($C917),1)&lt;&gt;LEFT(TRIM($E917),1)),"Categoria e tipo estão incompatíveis.",IF(IF(OR($E917="",$F917=""),FALSE(),IFERROR(COUNTIF(INDIRECT("UNITS_"&amp;SUBSTITUTE(LEFT($E917,FIND(" ",$E917&amp;" ")-1),".","_")),$F917)=0,TRUE())),"Unidade incompatível com o tipo selecionado.",IF(OR(AND(ISNUMBER(SEARCH("comunic",LOWER($B917))),LEFT($E917,3)&lt;&gt;"4.4"),AND(ISNUMBER(SEARCH("monitor",LOWER($B917))),NOT(OR(LEFT($E917,3)="1.5",LEFT($E917,3)="2.5")))),"Revise a classificação do item conforme as regras de preenchimento.",IF(AND($B917&lt;&gt;"",OR(ISNUMBER(SEARCH("outro",LOWER($B917))),ISNUMBER(SEARCH("divers",LOWER($B917))),ISNUMBER(SEARCH("kit",LOWER($B917))),ISNUMBER(SEARCH("ferrament",LOWER($B917))),ISNUMBER(SEARCH("epi",LOWER($B917)))),NOT(OR($Z917&lt;&gt;"",$AA917&lt;&gt;""))),"Descrição muito genérica: detalhe melhor o item e registre o racional no memorial ou em anexo.",IF(AND($Y917=0,$B917&lt;&gt;"",OR($G917&lt;&gt;"",$H917&lt;&gt;"",$J917&lt;&gt;"",$K917&lt;&gt;"",$M917&lt;&gt;"",$N917&lt;&gt;"",$P917&lt;&gt;"",$Q917&lt;&gt;"",$S917&lt;&gt;"",$T917&lt;&gt;"",$V917&lt;&gt;"",$W917&lt;&gt;"")),"O item possui dados lançados, mas o total está zerado. Revise os valores informados.","")))))))))))))))</f>
        <v/>
      </c>
    </row>
    <row r="918" spans="1:35" ht="14.25" customHeight="1" x14ac:dyDescent="0.25">
      <c r="A918" s="57" t="str">
        <f t="shared" si="182"/>
        <v/>
      </c>
      <c r="B918" s="58"/>
      <c r="C918" s="58"/>
      <c r="D918" s="58"/>
      <c r="E918" s="58"/>
      <c r="F918" s="58"/>
      <c r="G918" s="269"/>
      <c r="H918" s="59"/>
      <c r="I918" s="273">
        <f t="shared" si="183"/>
        <v>0</v>
      </c>
      <c r="J918" s="269"/>
      <c r="K918" s="59"/>
      <c r="L918" s="270">
        <f t="shared" si="184"/>
        <v>0</v>
      </c>
      <c r="M918" s="269"/>
      <c r="N918" s="59"/>
      <c r="O918" s="270">
        <f t="shared" si="185"/>
        <v>0</v>
      </c>
      <c r="P918" s="269"/>
      <c r="Q918" s="59"/>
      <c r="R918" s="271">
        <f t="shared" si="186"/>
        <v>0</v>
      </c>
      <c r="S918" s="269"/>
      <c r="T918" s="59"/>
      <c r="U918" s="270">
        <f t="shared" si="187"/>
        <v>0</v>
      </c>
      <c r="V918" s="269"/>
      <c r="W918" s="59"/>
      <c r="X918" s="270">
        <f t="shared" si="188"/>
        <v>0</v>
      </c>
      <c r="Y918" s="270">
        <f t="shared" si="189"/>
        <v>0</v>
      </c>
      <c r="Z918" s="58"/>
      <c r="AA918" s="58"/>
      <c r="AB918" s="60" t="str">
        <f t="shared" si="190"/>
        <v/>
      </c>
      <c r="AC918" s="21" t="b">
        <f t="shared" si="191"/>
        <v>0</v>
      </c>
      <c r="AD918" s="21" t="b">
        <f t="shared" si="192"/>
        <v>0</v>
      </c>
      <c r="AE918" s="21" t="b">
        <f t="shared" si="193"/>
        <v>0</v>
      </c>
      <c r="AF918" s="21" t="b">
        <f ca="1">OR(AND($AC918,NOT($AD918)),AND($AC918,OR(AND($G918="",$H918&lt;&gt;""),AND($G918&lt;&gt;"",$H918=""),AND($J918="",$K918&lt;&gt;""),AND($J918&lt;&gt;"",$K918=""),AND($M918="",$N918&lt;&gt;""),AND($M918&lt;&gt;"",$N918=""),AND($P918="",$Q918&lt;&gt;""),AND($P918&lt;&gt;"",$Q918=""),AND($S918="",$T918&lt;&gt;""),AND($S918&lt;&gt;"",$T918=""),AND($V918="",$W918&lt;&gt;""),AND($V918&lt;&gt;"",$W918=""))),AND($C918&lt;&gt;"",$E918&lt;&gt;"",LEFT(TRIM($C918),1)&lt;&gt;LEFT(TRIM($E918),1)),IF(OR($E918="",$F918=""),FALSE(),IFERROR(COUNTIF(INDIRECT("UNITS_"&amp;SUBSTITUTE(LEFT($E918,FIND(" ",$E918&amp;" ")-1),".","_")),$F918)=0,TRUE())),AND($B918&lt;&gt;"",OR(ISNUMBER(SEARCH("outro",LOWER($B918))),ISNUMBER(SEARCH("divers",LOWER($B918))),ISNUMBER(SEARCH("etc",LOWER($B918))))),OR(AND(ISNUMBER(SEARCH("comunic",LOWER($B918))),LEFT($E918,3)&lt;&gt;"4.4"),AND(ISNUMBER(SEARCH("monitor",LOWER($B918))),NOT(OR(LEFT($E918,3)="1.5",LEFT($E918,3)="2.5")))),AND($B918&lt;&gt;"",OR(LEFT($C918,1)="1",LEFT($C918,1)="2"),$D918=""),AND($D918&lt;&gt;"",NOT(OR(LEFT($C918,1)="1",LEFT($C918,1)="2"))),AND($D918&lt;&gt;"",COUNTIF(' PROJETO'!$B$14:$B$16,$D918)=0),IF($D918="",FALSE(),IF(COUNTIF(' PROJETO'!$B$14:$B$16,$D918)=0,FALSE(),IFERROR(INDEX(' PROJETO'!$C$14:$C$16,MATCH($D918,' PROJETO'!$B$14:$B$16,0))&lt;&gt;"Sim",FALSE()))))</f>
        <v>0</v>
      </c>
      <c r="AG918" s="21" t="b">
        <f>AND($AC918,$Y918&gt;'CONFG.  LISTAS'!$F$4,$Z918="",$AA918="")</f>
        <v>0</v>
      </c>
      <c r="AH918" s="21" t="str">
        <f t="shared" si="194"/>
        <v/>
      </c>
      <c r="AI918" s="43" t="str">
        <f ca="1">IF(NOT($AC918),"",IF(OR($B918="",$C918="",$E918="",$F918=""),"Preencha descrição, categoria, tipo e unidade.",IF(AND($B918&lt;&gt;"",OR(LEFT($C918,1)="1",LEFT($C918,1)="2"),$D918=""),"Informe a prática de restauração para itens diretos.",IF(AND($D918&lt;&gt;"",NOT(OR(LEFT($C918,1)="1",LEFT($C918,1)="2"))),"Custos indiretos não devem pertencer a uma prática específica.",IF(AND($D918&lt;&gt;"",COUNTIF(' PROJETO'!$B$14:$B$16,$D918)=0),"Prática de restauração inválida ou não cadastrada.",IF(IF($D918="",FALSE(),IF(COUNTIF(' PROJETO'!$B$14:$B$16,$D918)=0,FALSE(),IFERROR(INDEX(' PROJETO'!$C$14:$C$16,MATCH($D918,' PROJETO'!$B$14:$B$16,0))&lt;&gt;"Sim",FALSE()))),"A prática informada no item não foi selecionada na aba Projeto.",IF(AND(MAX($I918,$L918,$O918,$R918,$U918,$X918)&gt;'CONFG.  LISTAS'!$F$4,NOT(OR($Z918&lt;&gt;"",$AA918&lt;&gt;""))),"Memorial de cálculo ou anexo obrigatório não informado para item acima do limite.",IF(OR(AND($G918&lt;&gt;"",$H918&lt;&gt;"",OR($G918&lt;=0,$H918&lt;=0)),AND($J918&lt;&gt;"",$K918&lt;&gt;"",OR($J918&lt;=0,$K918&lt;=0)),AND($M918&lt;&gt;"",$N918&lt;&gt;"",OR($M918&lt;=0,$N918&lt;=0)),AND($P918&lt;&gt;"",$Q918&lt;&gt;"",OR($P918&lt;=0,$Q918&lt;=0)),AND($S918&lt;&gt;"",$T918&lt;&gt;"",OR($S918&lt;=0,$T918&lt;=0)),AND($V918&lt;&gt;"",$W918&lt;&gt;"",OR($V918&lt;=0,$W918&lt;=0))),"Revise os valores informados: valor unitário e quantidade devem ser maiores que zero.",IF(OR(AND($G918="",$H918&lt;&gt;""),AND($G918&lt;&gt;"",$H918=""),AND($J918="",$K918&lt;&gt;""),AND($J918&lt;&gt;"",$K918=""),AND($M918="",$N918&lt;&gt;""),AND($M918&lt;&gt;"",$N918=""),AND($P918="",$Q918&lt;&gt;""),AND($P918&lt;&gt;"",$Q918=""),AND($S918="",$T918&lt;&gt;""),AND($S918&lt;&gt;"",$T918=""),AND($V918="",$W918&lt;&gt;""),AND($V918&lt;&gt;"",$W918="")),"Há ano preenchido parcialmente: "&amp;TRIM(IF(AND($G918="",$H918&lt;&gt;""),"Ano 1 (falta valor unitário); ","")&amp;IF(AND($G918&lt;&gt;"",$H918=""),"Ano 1 (falta quantidade); ","")&amp;IF(AND($J918="",$K918&lt;&gt;""),"Ano 2 (falta valor unitário); ","")&amp;IF(AND($J918&lt;&gt;"",$K918=""),"Ano 2 (falta quantidade); ","")&amp;IF(AND($M918="",$N918&lt;&gt;""),"Ano 3 (falta valor unitário); ","")&amp;IF(AND($M918&lt;&gt;"",$N918=""),"Ano 3 (falta quantidade); ","")&amp;IF(AND($P918="",$Q918&lt;&gt;""),"Ano 4 (falta valor unitário); ","")&amp;IF(AND($P918&lt;&gt;"",$Q918=""),"Ano 4 (falta quantidade); ","")&amp;IF(AND($S918="",$T918&lt;&gt;""),"Ano 5 (falta valor unitário); ","")&amp;IF(AND($S918&lt;&gt;"",$T918=""),"Ano 5 (falta quantidade); ","")&amp;IF(AND($V918="",$W918&lt;&gt;""),"Ano 6 (falta valor unitário); ","")&amp;IF(AND($V918&lt;&gt;"",$W918=""),"Ano 6 (falta quantidade); ","")), IF(NOT(OR(AND($G918&lt;&gt;"",$H918&lt;&gt;""),AND($J918&lt;&gt;"",$K918&lt;&gt;""),AND($M918&lt;&gt;"",$N918&lt;&gt;""),AND($P918&lt;&gt;"",$Q918&lt;&gt;""),AND($S918&lt;&gt;"",$T918&lt;&gt;""),AND($V918&lt;&gt;"",$W918&lt;&gt;""))),"Informe pelo menos um ano completo com valor unitário e quantidade.",IF(AND($C918&lt;&gt;"",$E918&lt;&gt;"",LEFT(TRIM($C918),1)&lt;&gt;LEFT(TRIM($E918),1)),"Categoria e tipo estão incompatíveis.",IF(IF(OR($E918="",$F918=""),FALSE(),IFERROR(COUNTIF(INDIRECT("UNITS_"&amp;SUBSTITUTE(LEFT($E918,FIND(" ",$E918&amp;" ")-1),".","_")),$F918)=0,TRUE())),"Unidade incompatível com o tipo selecionado.",IF(OR(AND(ISNUMBER(SEARCH("comunic",LOWER($B918))),LEFT($E918,3)&lt;&gt;"4.4"),AND(ISNUMBER(SEARCH("monitor",LOWER($B918))),NOT(OR(LEFT($E918,3)="1.5",LEFT($E918,3)="2.5")))),"Revise a classificação do item conforme as regras de preenchimento.",IF(AND($B918&lt;&gt;"",OR(ISNUMBER(SEARCH("outro",LOWER($B918))),ISNUMBER(SEARCH("divers",LOWER($B918))),ISNUMBER(SEARCH("kit",LOWER($B918))),ISNUMBER(SEARCH("ferrament",LOWER($B918))),ISNUMBER(SEARCH("epi",LOWER($B918)))),NOT(OR($Z918&lt;&gt;"",$AA918&lt;&gt;""))),"Descrição muito genérica: detalhe melhor o item e registre o racional no memorial ou em anexo.",IF(AND($Y918=0,$B918&lt;&gt;"",OR($G918&lt;&gt;"",$H918&lt;&gt;"",$J918&lt;&gt;"",$K918&lt;&gt;"",$M918&lt;&gt;"",$N918&lt;&gt;"",$P918&lt;&gt;"",$Q918&lt;&gt;"",$S918&lt;&gt;"",$T918&lt;&gt;"",$V918&lt;&gt;"",$W918&lt;&gt;"")),"O item possui dados lançados, mas o total está zerado. Revise os valores informados.","")))))))))))))))</f>
        <v/>
      </c>
    </row>
    <row r="919" spans="1:35" ht="14.25" customHeight="1" x14ac:dyDescent="0.25">
      <c r="A919" s="57" t="str">
        <f t="shared" si="182"/>
        <v/>
      </c>
      <c r="B919" s="61"/>
      <c r="C919" s="61"/>
      <c r="D919" s="58"/>
      <c r="E919" s="61"/>
      <c r="F919" s="61"/>
      <c r="G919" s="272"/>
      <c r="H919" s="62"/>
      <c r="I919" s="273">
        <f t="shared" si="183"/>
        <v>0</v>
      </c>
      <c r="J919" s="272"/>
      <c r="K919" s="62"/>
      <c r="L919" s="270">
        <f t="shared" si="184"/>
        <v>0</v>
      </c>
      <c r="M919" s="272"/>
      <c r="N919" s="62"/>
      <c r="O919" s="270">
        <f t="shared" si="185"/>
        <v>0</v>
      </c>
      <c r="P919" s="272"/>
      <c r="Q919" s="62"/>
      <c r="R919" s="271">
        <f t="shared" si="186"/>
        <v>0</v>
      </c>
      <c r="S919" s="272"/>
      <c r="T919" s="62"/>
      <c r="U919" s="270">
        <f t="shared" si="187"/>
        <v>0</v>
      </c>
      <c r="V919" s="272"/>
      <c r="W919" s="62"/>
      <c r="X919" s="270">
        <f t="shared" si="188"/>
        <v>0</v>
      </c>
      <c r="Y919" s="270">
        <f t="shared" si="189"/>
        <v>0</v>
      </c>
      <c r="Z919" s="61"/>
      <c r="AA919" s="61"/>
      <c r="AB919" s="60" t="str">
        <f t="shared" si="190"/>
        <v/>
      </c>
      <c r="AC919" s="21" t="b">
        <f t="shared" si="191"/>
        <v>0</v>
      </c>
      <c r="AD919" s="21" t="b">
        <f t="shared" si="192"/>
        <v>0</v>
      </c>
      <c r="AE919" s="21" t="b">
        <f t="shared" si="193"/>
        <v>0</v>
      </c>
      <c r="AF919" s="21" t="b">
        <f ca="1">OR(AND($AC919,NOT($AD919)),AND($AC919,OR(AND($G919="",$H919&lt;&gt;""),AND($G919&lt;&gt;"",$H919=""),AND($J919="",$K919&lt;&gt;""),AND($J919&lt;&gt;"",$K919=""),AND($M919="",$N919&lt;&gt;""),AND($M919&lt;&gt;"",$N919=""),AND($P919="",$Q919&lt;&gt;""),AND($P919&lt;&gt;"",$Q919=""),AND($S919="",$T919&lt;&gt;""),AND($S919&lt;&gt;"",$T919=""),AND($V919="",$W919&lt;&gt;""),AND($V919&lt;&gt;"",$W919=""))),AND($C919&lt;&gt;"",$E919&lt;&gt;"",LEFT(TRIM($C919),1)&lt;&gt;LEFT(TRIM($E919),1)),IF(OR($E919="",$F919=""),FALSE(),IFERROR(COUNTIF(INDIRECT("UNITS_"&amp;SUBSTITUTE(LEFT($E919,FIND(" ",$E919&amp;" ")-1),".","_")),$F919)=0,TRUE())),AND($B919&lt;&gt;"",OR(ISNUMBER(SEARCH("outro",LOWER($B919))),ISNUMBER(SEARCH("divers",LOWER($B919))),ISNUMBER(SEARCH("etc",LOWER($B919))))),OR(AND(ISNUMBER(SEARCH("comunic",LOWER($B919))),LEFT($E919,3)&lt;&gt;"4.4"),AND(ISNUMBER(SEARCH("monitor",LOWER($B919))),NOT(OR(LEFT($E919,3)="1.5",LEFT($E919,3)="2.5")))),AND($B919&lt;&gt;"",OR(LEFT($C919,1)="1",LEFT($C919,1)="2"),$D919=""),AND($D919&lt;&gt;"",NOT(OR(LEFT($C919,1)="1",LEFT($C919,1)="2"))),AND($D919&lt;&gt;"",COUNTIF(' PROJETO'!$B$14:$B$16,$D919)=0),IF($D919="",FALSE(),IF(COUNTIF(' PROJETO'!$B$14:$B$16,$D919)=0,FALSE(),IFERROR(INDEX(' PROJETO'!$C$14:$C$16,MATCH($D919,' PROJETO'!$B$14:$B$16,0))&lt;&gt;"Sim",FALSE()))))</f>
        <v>0</v>
      </c>
      <c r="AG919" s="21" t="b">
        <f>AND($AC919,$Y919&gt;'CONFG.  LISTAS'!$F$4,$Z919="",$AA919="")</f>
        <v>0</v>
      </c>
      <c r="AH919" s="21" t="str">
        <f t="shared" si="194"/>
        <v/>
      </c>
      <c r="AI919" s="43" t="str">
        <f ca="1">IF(NOT($AC919),"",IF(OR($B919="",$C919="",$E919="",$F919=""),"Preencha descrição, categoria, tipo e unidade.",IF(AND($B919&lt;&gt;"",OR(LEFT($C919,1)="1",LEFT($C919,1)="2"),$D919=""),"Informe a prática de restauração para itens diretos.",IF(AND($D919&lt;&gt;"",NOT(OR(LEFT($C919,1)="1",LEFT($C919,1)="2"))),"Custos indiretos não devem pertencer a uma prática específica.",IF(AND($D919&lt;&gt;"",COUNTIF(' PROJETO'!$B$14:$B$16,$D919)=0),"Prática de restauração inválida ou não cadastrada.",IF(IF($D919="",FALSE(),IF(COUNTIF(' PROJETO'!$B$14:$B$16,$D919)=0,FALSE(),IFERROR(INDEX(' PROJETO'!$C$14:$C$16,MATCH($D919,' PROJETO'!$B$14:$B$16,0))&lt;&gt;"Sim",FALSE()))),"A prática informada no item não foi selecionada na aba Projeto.",IF(AND(MAX($I919,$L919,$O919,$R919,$U919,$X919)&gt;'CONFG.  LISTAS'!$F$4,NOT(OR($Z919&lt;&gt;"",$AA919&lt;&gt;""))),"Memorial de cálculo ou anexo obrigatório não informado para item acima do limite.",IF(OR(AND($G919&lt;&gt;"",$H919&lt;&gt;"",OR($G919&lt;=0,$H919&lt;=0)),AND($J919&lt;&gt;"",$K919&lt;&gt;"",OR($J919&lt;=0,$K919&lt;=0)),AND($M919&lt;&gt;"",$N919&lt;&gt;"",OR($M919&lt;=0,$N919&lt;=0)),AND($P919&lt;&gt;"",$Q919&lt;&gt;"",OR($P919&lt;=0,$Q919&lt;=0)),AND($S919&lt;&gt;"",$T919&lt;&gt;"",OR($S919&lt;=0,$T919&lt;=0)),AND($V919&lt;&gt;"",$W919&lt;&gt;"",OR($V919&lt;=0,$W919&lt;=0))),"Revise os valores informados: valor unitário e quantidade devem ser maiores que zero.",IF(OR(AND($G919="",$H919&lt;&gt;""),AND($G919&lt;&gt;"",$H919=""),AND($J919="",$K919&lt;&gt;""),AND($J919&lt;&gt;"",$K919=""),AND($M919="",$N919&lt;&gt;""),AND($M919&lt;&gt;"",$N919=""),AND($P919="",$Q919&lt;&gt;""),AND($P919&lt;&gt;"",$Q919=""),AND($S919="",$T919&lt;&gt;""),AND($S919&lt;&gt;"",$T919=""),AND($V919="",$W919&lt;&gt;""),AND($V919&lt;&gt;"",$W919="")),"Há ano preenchido parcialmente: "&amp;TRIM(IF(AND($G919="",$H919&lt;&gt;""),"Ano 1 (falta valor unitário); ","")&amp;IF(AND($G919&lt;&gt;"",$H919=""),"Ano 1 (falta quantidade); ","")&amp;IF(AND($J919="",$K919&lt;&gt;""),"Ano 2 (falta valor unitário); ","")&amp;IF(AND($J919&lt;&gt;"",$K919=""),"Ano 2 (falta quantidade); ","")&amp;IF(AND($M919="",$N919&lt;&gt;""),"Ano 3 (falta valor unitário); ","")&amp;IF(AND($M919&lt;&gt;"",$N919=""),"Ano 3 (falta quantidade); ","")&amp;IF(AND($P919="",$Q919&lt;&gt;""),"Ano 4 (falta valor unitário); ","")&amp;IF(AND($P919&lt;&gt;"",$Q919=""),"Ano 4 (falta quantidade); ","")&amp;IF(AND($S919="",$T919&lt;&gt;""),"Ano 5 (falta valor unitário); ","")&amp;IF(AND($S919&lt;&gt;"",$T919=""),"Ano 5 (falta quantidade); ","")&amp;IF(AND($V919="",$W919&lt;&gt;""),"Ano 6 (falta valor unitário); ","")&amp;IF(AND($V919&lt;&gt;"",$W919=""),"Ano 6 (falta quantidade); ","")), IF(NOT(OR(AND($G919&lt;&gt;"",$H919&lt;&gt;""),AND($J919&lt;&gt;"",$K919&lt;&gt;""),AND($M919&lt;&gt;"",$N919&lt;&gt;""),AND($P919&lt;&gt;"",$Q919&lt;&gt;""),AND($S919&lt;&gt;"",$T919&lt;&gt;""),AND($V919&lt;&gt;"",$W919&lt;&gt;""))),"Informe pelo menos um ano completo com valor unitário e quantidade.",IF(AND($C919&lt;&gt;"",$E919&lt;&gt;"",LEFT(TRIM($C919),1)&lt;&gt;LEFT(TRIM($E919),1)),"Categoria e tipo estão incompatíveis.",IF(IF(OR($E919="",$F919=""),FALSE(),IFERROR(COUNTIF(INDIRECT("UNITS_"&amp;SUBSTITUTE(LEFT($E919,FIND(" ",$E919&amp;" ")-1),".","_")),$F919)=0,TRUE())),"Unidade incompatível com o tipo selecionado.",IF(OR(AND(ISNUMBER(SEARCH("comunic",LOWER($B919))),LEFT($E919,3)&lt;&gt;"4.4"),AND(ISNUMBER(SEARCH("monitor",LOWER($B919))),NOT(OR(LEFT($E919,3)="1.5",LEFT($E919,3)="2.5")))),"Revise a classificação do item conforme as regras de preenchimento.",IF(AND($B919&lt;&gt;"",OR(ISNUMBER(SEARCH("outro",LOWER($B919))),ISNUMBER(SEARCH("divers",LOWER($B919))),ISNUMBER(SEARCH("kit",LOWER($B919))),ISNUMBER(SEARCH("ferrament",LOWER($B919))),ISNUMBER(SEARCH("epi",LOWER($B919)))),NOT(OR($Z919&lt;&gt;"",$AA919&lt;&gt;""))),"Descrição muito genérica: detalhe melhor o item e registre o racional no memorial ou em anexo.",IF(AND($Y919=0,$B919&lt;&gt;"",OR($G919&lt;&gt;"",$H919&lt;&gt;"",$J919&lt;&gt;"",$K919&lt;&gt;"",$M919&lt;&gt;"",$N919&lt;&gt;"",$P919&lt;&gt;"",$Q919&lt;&gt;"",$S919&lt;&gt;"",$T919&lt;&gt;"",$V919&lt;&gt;"",$W919&lt;&gt;"")),"O item possui dados lançados, mas o total está zerado. Revise os valores informados.","")))))))))))))))</f>
        <v/>
      </c>
    </row>
    <row r="920" spans="1:35" ht="14.25" customHeight="1" x14ac:dyDescent="0.25">
      <c r="A920" s="57" t="str">
        <f t="shared" si="182"/>
        <v/>
      </c>
      <c r="B920" s="58"/>
      <c r="C920" s="58"/>
      <c r="D920" s="58"/>
      <c r="E920" s="58"/>
      <c r="F920" s="58"/>
      <c r="G920" s="269"/>
      <c r="H920" s="59"/>
      <c r="I920" s="273">
        <f t="shared" si="183"/>
        <v>0</v>
      </c>
      <c r="J920" s="269"/>
      <c r="K920" s="59"/>
      <c r="L920" s="270">
        <f t="shared" si="184"/>
        <v>0</v>
      </c>
      <c r="M920" s="269"/>
      <c r="N920" s="59"/>
      <c r="O920" s="270">
        <f t="shared" si="185"/>
        <v>0</v>
      </c>
      <c r="P920" s="269"/>
      <c r="Q920" s="59"/>
      <c r="R920" s="271">
        <f t="shared" si="186"/>
        <v>0</v>
      </c>
      <c r="S920" s="269"/>
      <c r="T920" s="59"/>
      <c r="U920" s="270">
        <f t="shared" si="187"/>
        <v>0</v>
      </c>
      <c r="V920" s="269"/>
      <c r="W920" s="59"/>
      <c r="X920" s="270">
        <f t="shared" si="188"/>
        <v>0</v>
      </c>
      <c r="Y920" s="270">
        <f t="shared" si="189"/>
        <v>0</v>
      </c>
      <c r="Z920" s="58"/>
      <c r="AA920" s="58"/>
      <c r="AB920" s="60" t="str">
        <f t="shared" si="190"/>
        <v/>
      </c>
      <c r="AC920" s="21" t="b">
        <f t="shared" si="191"/>
        <v>0</v>
      </c>
      <c r="AD920" s="21" t="b">
        <f t="shared" si="192"/>
        <v>0</v>
      </c>
      <c r="AE920" s="21" t="b">
        <f t="shared" si="193"/>
        <v>0</v>
      </c>
      <c r="AF920" s="21" t="b">
        <f ca="1">OR(AND($AC920,NOT($AD920)),AND($AC920,OR(AND($G920="",$H920&lt;&gt;""),AND($G920&lt;&gt;"",$H920=""),AND($J920="",$K920&lt;&gt;""),AND($J920&lt;&gt;"",$K920=""),AND($M920="",$N920&lt;&gt;""),AND($M920&lt;&gt;"",$N920=""),AND($P920="",$Q920&lt;&gt;""),AND($P920&lt;&gt;"",$Q920=""),AND($S920="",$T920&lt;&gt;""),AND($S920&lt;&gt;"",$T920=""),AND($V920="",$W920&lt;&gt;""),AND($V920&lt;&gt;"",$W920=""))),AND($C920&lt;&gt;"",$E920&lt;&gt;"",LEFT(TRIM($C920),1)&lt;&gt;LEFT(TRIM($E920),1)),IF(OR($E920="",$F920=""),FALSE(),IFERROR(COUNTIF(INDIRECT("UNITS_"&amp;SUBSTITUTE(LEFT($E920,FIND(" ",$E920&amp;" ")-1),".","_")),$F920)=0,TRUE())),AND($B920&lt;&gt;"",OR(ISNUMBER(SEARCH("outro",LOWER($B920))),ISNUMBER(SEARCH("divers",LOWER($B920))),ISNUMBER(SEARCH("etc",LOWER($B920))))),OR(AND(ISNUMBER(SEARCH("comunic",LOWER($B920))),LEFT($E920,3)&lt;&gt;"4.4"),AND(ISNUMBER(SEARCH("monitor",LOWER($B920))),NOT(OR(LEFT($E920,3)="1.5",LEFT($E920,3)="2.5")))),AND($B920&lt;&gt;"",OR(LEFT($C920,1)="1",LEFT($C920,1)="2"),$D920=""),AND($D920&lt;&gt;"",NOT(OR(LEFT($C920,1)="1",LEFT($C920,1)="2"))),AND($D920&lt;&gt;"",COUNTIF(' PROJETO'!$B$14:$B$16,$D920)=0),IF($D920="",FALSE(),IF(COUNTIF(' PROJETO'!$B$14:$B$16,$D920)=0,FALSE(),IFERROR(INDEX(' PROJETO'!$C$14:$C$16,MATCH($D920,' PROJETO'!$B$14:$B$16,0))&lt;&gt;"Sim",FALSE()))))</f>
        <v>0</v>
      </c>
      <c r="AG920" s="21" t="b">
        <f>AND($AC920,$Y920&gt;'CONFG.  LISTAS'!$F$4,$Z920="",$AA920="")</f>
        <v>0</v>
      </c>
      <c r="AH920" s="21" t="str">
        <f t="shared" si="194"/>
        <v/>
      </c>
      <c r="AI920" s="43" t="str">
        <f ca="1">IF(NOT($AC920),"",IF(OR($B920="",$C920="",$E920="",$F920=""),"Preencha descrição, categoria, tipo e unidade.",IF(AND($B920&lt;&gt;"",OR(LEFT($C920,1)="1",LEFT($C920,1)="2"),$D920=""),"Informe a prática de restauração para itens diretos.",IF(AND($D920&lt;&gt;"",NOT(OR(LEFT($C920,1)="1",LEFT($C920,1)="2"))),"Custos indiretos não devem pertencer a uma prática específica.",IF(AND($D920&lt;&gt;"",COUNTIF(' PROJETO'!$B$14:$B$16,$D920)=0),"Prática de restauração inválida ou não cadastrada.",IF(IF($D920="",FALSE(),IF(COUNTIF(' PROJETO'!$B$14:$B$16,$D920)=0,FALSE(),IFERROR(INDEX(' PROJETO'!$C$14:$C$16,MATCH($D920,' PROJETO'!$B$14:$B$16,0))&lt;&gt;"Sim",FALSE()))),"A prática informada no item não foi selecionada na aba Projeto.",IF(AND(MAX($I920,$L920,$O920,$R920,$U920,$X920)&gt;'CONFG.  LISTAS'!$F$4,NOT(OR($Z920&lt;&gt;"",$AA920&lt;&gt;""))),"Memorial de cálculo ou anexo obrigatório não informado para item acima do limite.",IF(OR(AND($G920&lt;&gt;"",$H920&lt;&gt;"",OR($G920&lt;=0,$H920&lt;=0)),AND($J920&lt;&gt;"",$K920&lt;&gt;"",OR($J920&lt;=0,$K920&lt;=0)),AND($M920&lt;&gt;"",$N920&lt;&gt;"",OR($M920&lt;=0,$N920&lt;=0)),AND($P920&lt;&gt;"",$Q920&lt;&gt;"",OR($P920&lt;=0,$Q920&lt;=0)),AND($S920&lt;&gt;"",$T920&lt;&gt;"",OR($S920&lt;=0,$T920&lt;=0)),AND($V920&lt;&gt;"",$W920&lt;&gt;"",OR($V920&lt;=0,$W920&lt;=0))),"Revise os valores informados: valor unitário e quantidade devem ser maiores que zero.",IF(OR(AND($G920="",$H920&lt;&gt;""),AND($G920&lt;&gt;"",$H920=""),AND($J920="",$K920&lt;&gt;""),AND($J920&lt;&gt;"",$K920=""),AND($M920="",$N920&lt;&gt;""),AND($M920&lt;&gt;"",$N920=""),AND($P920="",$Q920&lt;&gt;""),AND($P920&lt;&gt;"",$Q920=""),AND($S920="",$T920&lt;&gt;""),AND($S920&lt;&gt;"",$T920=""),AND($V920="",$W920&lt;&gt;""),AND($V920&lt;&gt;"",$W920="")),"Há ano preenchido parcialmente: "&amp;TRIM(IF(AND($G920="",$H920&lt;&gt;""),"Ano 1 (falta valor unitário); ","")&amp;IF(AND($G920&lt;&gt;"",$H920=""),"Ano 1 (falta quantidade); ","")&amp;IF(AND($J920="",$K920&lt;&gt;""),"Ano 2 (falta valor unitário); ","")&amp;IF(AND($J920&lt;&gt;"",$K920=""),"Ano 2 (falta quantidade); ","")&amp;IF(AND($M920="",$N920&lt;&gt;""),"Ano 3 (falta valor unitário); ","")&amp;IF(AND($M920&lt;&gt;"",$N920=""),"Ano 3 (falta quantidade); ","")&amp;IF(AND($P920="",$Q920&lt;&gt;""),"Ano 4 (falta valor unitário); ","")&amp;IF(AND($P920&lt;&gt;"",$Q920=""),"Ano 4 (falta quantidade); ","")&amp;IF(AND($S920="",$T920&lt;&gt;""),"Ano 5 (falta valor unitário); ","")&amp;IF(AND($S920&lt;&gt;"",$T920=""),"Ano 5 (falta quantidade); ","")&amp;IF(AND($V920="",$W920&lt;&gt;""),"Ano 6 (falta valor unitário); ","")&amp;IF(AND($V920&lt;&gt;"",$W920=""),"Ano 6 (falta quantidade); ","")), IF(NOT(OR(AND($G920&lt;&gt;"",$H920&lt;&gt;""),AND($J920&lt;&gt;"",$K920&lt;&gt;""),AND($M920&lt;&gt;"",$N920&lt;&gt;""),AND($P920&lt;&gt;"",$Q920&lt;&gt;""),AND($S920&lt;&gt;"",$T920&lt;&gt;""),AND($V920&lt;&gt;"",$W920&lt;&gt;""))),"Informe pelo menos um ano completo com valor unitário e quantidade.",IF(AND($C920&lt;&gt;"",$E920&lt;&gt;"",LEFT(TRIM($C920),1)&lt;&gt;LEFT(TRIM($E920),1)),"Categoria e tipo estão incompatíveis.",IF(IF(OR($E920="",$F920=""),FALSE(),IFERROR(COUNTIF(INDIRECT("UNITS_"&amp;SUBSTITUTE(LEFT($E920,FIND(" ",$E920&amp;" ")-1),".","_")),$F920)=0,TRUE())),"Unidade incompatível com o tipo selecionado.",IF(OR(AND(ISNUMBER(SEARCH("comunic",LOWER($B920))),LEFT($E920,3)&lt;&gt;"4.4"),AND(ISNUMBER(SEARCH("monitor",LOWER($B920))),NOT(OR(LEFT($E920,3)="1.5",LEFT($E920,3)="2.5")))),"Revise a classificação do item conforme as regras de preenchimento.",IF(AND($B920&lt;&gt;"",OR(ISNUMBER(SEARCH("outro",LOWER($B920))),ISNUMBER(SEARCH("divers",LOWER($B920))),ISNUMBER(SEARCH("kit",LOWER($B920))),ISNUMBER(SEARCH("ferrament",LOWER($B920))),ISNUMBER(SEARCH("epi",LOWER($B920)))),NOT(OR($Z920&lt;&gt;"",$AA920&lt;&gt;""))),"Descrição muito genérica: detalhe melhor o item e registre o racional no memorial ou em anexo.",IF(AND($Y920=0,$B920&lt;&gt;"",OR($G920&lt;&gt;"",$H920&lt;&gt;"",$J920&lt;&gt;"",$K920&lt;&gt;"",$M920&lt;&gt;"",$N920&lt;&gt;"",$P920&lt;&gt;"",$Q920&lt;&gt;"",$S920&lt;&gt;"",$T920&lt;&gt;"",$V920&lt;&gt;"",$W920&lt;&gt;"")),"O item possui dados lançados, mas o total está zerado. Revise os valores informados.","")))))))))))))))</f>
        <v/>
      </c>
    </row>
    <row r="921" spans="1:35" ht="14.25" customHeight="1" x14ac:dyDescent="0.25">
      <c r="A921" s="57" t="str">
        <f t="shared" si="182"/>
        <v/>
      </c>
      <c r="B921" s="61"/>
      <c r="C921" s="61"/>
      <c r="D921" s="58"/>
      <c r="E921" s="61"/>
      <c r="F921" s="61"/>
      <c r="G921" s="272"/>
      <c r="H921" s="62"/>
      <c r="I921" s="273">
        <f t="shared" si="183"/>
        <v>0</v>
      </c>
      <c r="J921" s="272"/>
      <c r="K921" s="62"/>
      <c r="L921" s="270">
        <f t="shared" si="184"/>
        <v>0</v>
      </c>
      <c r="M921" s="272"/>
      <c r="N921" s="62"/>
      <c r="O921" s="270">
        <f t="shared" si="185"/>
        <v>0</v>
      </c>
      <c r="P921" s="272"/>
      <c r="Q921" s="62"/>
      <c r="R921" s="271">
        <f t="shared" si="186"/>
        <v>0</v>
      </c>
      <c r="S921" s="272"/>
      <c r="T921" s="62"/>
      <c r="U921" s="270">
        <f t="shared" si="187"/>
        <v>0</v>
      </c>
      <c r="V921" s="272"/>
      <c r="W921" s="62"/>
      <c r="X921" s="270">
        <f t="shared" si="188"/>
        <v>0</v>
      </c>
      <c r="Y921" s="270">
        <f t="shared" si="189"/>
        <v>0</v>
      </c>
      <c r="Z921" s="61"/>
      <c r="AA921" s="61"/>
      <c r="AB921" s="60" t="str">
        <f t="shared" si="190"/>
        <v/>
      </c>
      <c r="AC921" s="21" t="b">
        <f t="shared" si="191"/>
        <v>0</v>
      </c>
      <c r="AD921" s="21" t="b">
        <f t="shared" si="192"/>
        <v>0</v>
      </c>
      <c r="AE921" s="21" t="b">
        <f t="shared" si="193"/>
        <v>0</v>
      </c>
      <c r="AF921" s="21" t="b">
        <f ca="1">OR(AND($AC921,NOT($AD921)),AND($AC921,OR(AND($G921="",$H921&lt;&gt;""),AND($G921&lt;&gt;"",$H921=""),AND($J921="",$K921&lt;&gt;""),AND($J921&lt;&gt;"",$K921=""),AND($M921="",$N921&lt;&gt;""),AND($M921&lt;&gt;"",$N921=""),AND($P921="",$Q921&lt;&gt;""),AND($P921&lt;&gt;"",$Q921=""),AND($S921="",$T921&lt;&gt;""),AND($S921&lt;&gt;"",$T921=""),AND($V921="",$W921&lt;&gt;""),AND($V921&lt;&gt;"",$W921=""))),AND($C921&lt;&gt;"",$E921&lt;&gt;"",LEFT(TRIM($C921),1)&lt;&gt;LEFT(TRIM($E921),1)),IF(OR($E921="",$F921=""),FALSE(),IFERROR(COUNTIF(INDIRECT("UNITS_"&amp;SUBSTITUTE(LEFT($E921,FIND(" ",$E921&amp;" ")-1),".","_")),$F921)=0,TRUE())),AND($B921&lt;&gt;"",OR(ISNUMBER(SEARCH("outro",LOWER($B921))),ISNUMBER(SEARCH("divers",LOWER($B921))),ISNUMBER(SEARCH("etc",LOWER($B921))))),OR(AND(ISNUMBER(SEARCH("comunic",LOWER($B921))),LEFT($E921,3)&lt;&gt;"4.4"),AND(ISNUMBER(SEARCH("monitor",LOWER($B921))),NOT(OR(LEFT($E921,3)="1.5",LEFT($E921,3)="2.5")))),AND($B921&lt;&gt;"",OR(LEFT($C921,1)="1",LEFT($C921,1)="2"),$D921=""),AND($D921&lt;&gt;"",NOT(OR(LEFT($C921,1)="1",LEFT($C921,1)="2"))),AND($D921&lt;&gt;"",COUNTIF(' PROJETO'!$B$14:$B$16,$D921)=0),IF($D921="",FALSE(),IF(COUNTIF(' PROJETO'!$B$14:$B$16,$D921)=0,FALSE(),IFERROR(INDEX(' PROJETO'!$C$14:$C$16,MATCH($D921,' PROJETO'!$B$14:$B$16,0))&lt;&gt;"Sim",FALSE()))))</f>
        <v>0</v>
      </c>
      <c r="AG921" s="21" t="b">
        <f>AND($AC921,$Y921&gt;'CONFG.  LISTAS'!$F$4,$Z921="",$AA921="")</f>
        <v>0</v>
      </c>
      <c r="AH921" s="21" t="str">
        <f t="shared" si="194"/>
        <v/>
      </c>
      <c r="AI921" s="43" t="str">
        <f ca="1">IF(NOT($AC921),"",IF(OR($B921="",$C921="",$E921="",$F921=""),"Preencha descrição, categoria, tipo e unidade.",IF(AND($B921&lt;&gt;"",OR(LEFT($C921,1)="1",LEFT($C921,1)="2"),$D921=""),"Informe a prática de restauração para itens diretos.",IF(AND($D921&lt;&gt;"",NOT(OR(LEFT($C921,1)="1",LEFT($C921,1)="2"))),"Custos indiretos não devem pertencer a uma prática específica.",IF(AND($D921&lt;&gt;"",COUNTIF(' PROJETO'!$B$14:$B$16,$D921)=0),"Prática de restauração inválida ou não cadastrada.",IF(IF($D921="",FALSE(),IF(COUNTIF(' PROJETO'!$B$14:$B$16,$D921)=0,FALSE(),IFERROR(INDEX(' PROJETO'!$C$14:$C$16,MATCH($D921,' PROJETO'!$B$14:$B$16,0))&lt;&gt;"Sim",FALSE()))),"A prática informada no item não foi selecionada na aba Projeto.",IF(AND(MAX($I921,$L921,$O921,$R921,$U921,$X921)&gt;'CONFG.  LISTAS'!$F$4,NOT(OR($Z921&lt;&gt;"",$AA921&lt;&gt;""))),"Memorial de cálculo ou anexo obrigatório não informado para item acima do limite.",IF(OR(AND($G921&lt;&gt;"",$H921&lt;&gt;"",OR($G921&lt;=0,$H921&lt;=0)),AND($J921&lt;&gt;"",$K921&lt;&gt;"",OR($J921&lt;=0,$K921&lt;=0)),AND($M921&lt;&gt;"",$N921&lt;&gt;"",OR($M921&lt;=0,$N921&lt;=0)),AND($P921&lt;&gt;"",$Q921&lt;&gt;"",OR($P921&lt;=0,$Q921&lt;=0)),AND($S921&lt;&gt;"",$T921&lt;&gt;"",OR($S921&lt;=0,$T921&lt;=0)),AND($V921&lt;&gt;"",$W921&lt;&gt;"",OR($V921&lt;=0,$W921&lt;=0))),"Revise os valores informados: valor unitário e quantidade devem ser maiores que zero.",IF(OR(AND($G921="",$H921&lt;&gt;""),AND($G921&lt;&gt;"",$H921=""),AND($J921="",$K921&lt;&gt;""),AND($J921&lt;&gt;"",$K921=""),AND($M921="",$N921&lt;&gt;""),AND($M921&lt;&gt;"",$N921=""),AND($P921="",$Q921&lt;&gt;""),AND($P921&lt;&gt;"",$Q921=""),AND($S921="",$T921&lt;&gt;""),AND($S921&lt;&gt;"",$T921=""),AND($V921="",$W921&lt;&gt;""),AND($V921&lt;&gt;"",$W921="")),"Há ano preenchido parcialmente: "&amp;TRIM(IF(AND($G921="",$H921&lt;&gt;""),"Ano 1 (falta valor unitário); ","")&amp;IF(AND($G921&lt;&gt;"",$H921=""),"Ano 1 (falta quantidade); ","")&amp;IF(AND($J921="",$K921&lt;&gt;""),"Ano 2 (falta valor unitário); ","")&amp;IF(AND($J921&lt;&gt;"",$K921=""),"Ano 2 (falta quantidade); ","")&amp;IF(AND($M921="",$N921&lt;&gt;""),"Ano 3 (falta valor unitário); ","")&amp;IF(AND($M921&lt;&gt;"",$N921=""),"Ano 3 (falta quantidade); ","")&amp;IF(AND($P921="",$Q921&lt;&gt;""),"Ano 4 (falta valor unitário); ","")&amp;IF(AND($P921&lt;&gt;"",$Q921=""),"Ano 4 (falta quantidade); ","")&amp;IF(AND($S921="",$T921&lt;&gt;""),"Ano 5 (falta valor unitário); ","")&amp;IF(AND($S921&lt;&gt;"",$T921=""),"Ano 5 (falta quantidade); ","")&amp;IF(AND($V921="",$W921&lt;&gt;""),"Ano 6 (falta valor unitário); ","")&amp;IF(AND($V921&lt;&gt;"",$W921=""),"Ano 6 (falta quantidade); ","")), IF(NOT(OR(AND($G921&lt;&gt;"",$H921&lt;&gt;""),AND($J921&lt;&gt;"",$K921&lt;&gt;""),AND($M921&lt;&gt;"",$N921&lt;&gt;""),AND($P921&lt;&gt;"",$Q921&lt;&gt;""),AND($S921&lt;&gt;"",$T921&lt;&gt;""),AND($V921&lt;&gt;"",$W921&lt;&gt;""))),"Informe pelo menos um ano completo com valor unitário e quantidade.",IF(AND($C921&lt;&gt;"",$E921&lt;&gt;"",LEFT(TRIM($C921),1)&lt;&gt;LEFT(TRIM($E921),1)),"Categoria e tipo estão incompatíveis.",IF(IF(OR($E921="",$F921=""),FALSE(),IFERROR(COUNTIF(INDIRECT("UNITS_"&amp;SUBSTITUTE(LEFT($E921,FIND(" ",$E921&amp;" ")-1),".","_")),$F921)=0,TRUE())),"Unidade incompatível com o tipo selecionado.",IF(OR(AND(ISNUMBER(SEARCH("comunic",LOWER($B921))),LEFT($E921,3)&lt;&gt;"4.4"),AND(ISNUMBER(SEARCH("monitor",LOWER($B921))),NOT(OR(LEFT($E921,3)="1.5",LEFT($E921,3)="2.5")))),"Revise a classificação do item conforme as regras de preenchimento.",IF(AND($B921&lt;&gt;"",OR(ISNUMBER(SEARCH("outro",LOWER($B921))),ISNUMBER(SEARCH("divers",LOWER($B921))),ISNUMBER(SEARCH("kit",LOWER($B921))),ISNUMBER(SEARCH("ferrament",LOWER($B921))),ISNUMBER(SEARCH("epi",LOWER($B921)))),NOT(OR($Z921&lt;&gt;"",$AA921&lt;&gt;""))),"Descrição muito genérica: detalhe melhor o item e registre o racional no memorial ou em anexo.",IF(AND($Y921=0,$B921&lt;&gt;"",OR($G921&lt;&gt;"",$H921&lt;&gt;"",$J921&lt;&gt;"",$K921&lt;&gt;"",$M921&lt;&gt;"",$N921&lt;&gt;"",$P921&lt;&gt;"",$Q921&lt;&gt;"",$S921&lt;&gt;"",$T921&lt;&gt;"",$V921&lt;&gt;"",$W921&lt;&gt;"")),"O item possui dados lançados, mas o total está zerado. Revise os valores informados.","")))))))))))))))</f>
        <v/>
      </c>
    </row>
    <row r="922" spans="1:35" ht="14.25" customHeight="1" x14ac:dyDescent="0.25">
      <c r="A922" s="57" t="str">
        <f t="shared" si="182"/>
        <v/>
      </c>
      <c r="B922" s="58"/>
      <c r="C922" s="58"/>
      <c r="D922" s="58"/>
      <c r="E922" s="58"/>
      <c r="F922" s="58"/>
      <c r="G922" s="269"/>
      <c r="H922" s="59"/>
      <c r="I922" s="273">
        <f t="shared" si="183"/>
        <v>0</v>
      </c>
      <c r="J922" s="269"/>
      <c r="K922" s="59"/>
      <c r="L922" s="270">
        <f t="shared" si="184"/>
        <v>0</v>
      </c>
      <c r="M922" s="269"/>
      <c r="N922" s="59"/>
      <c r="O922" s="270">
        <f t="shared" si="185"/>
        <v>0</v>
      </c>
      <c r="P922" s="269"/>
      <c r="Q922" s="59"/>
      <c r="R922" s="271">
        <f t="shared" si="186"/>
        <v>0</v>
      </c>
      <c r="S922" s="269"/>
      <c r="T922" s="59"/>
      <c r="U922" s="270">
        <f t="shared" si="187"/>
        <v>0</v>
      </c>
      <c r="V922" s="269"/>
      <c r="W922" s="59"/>
      <c r="X922" s="270">
        <f t="shared" si="188"/>
        <v>0</v>
      </c>
      <c r="Y922" s="270">
        <f t="shared" si="189"/>
        <v>0</v>
      </c>
      <c r="Z922" s="58"/>
      <c r="AA922" s="58"/>
      <c r="AB922" s="60" t="str">
        <f t="shared" si="190"/>
        <v/>
      </c>
      <c r="AC922" s="21" t="b">
        <f t="shared" si="191"/>
        <v>0</v>
      </c>
      <c r="AD922" s="21" t="b">
        <f t="shared" si="192"/>
        <v>0</v>
      </c>
      <c r="AE922" s="21" t="b">
        <f t="shared" si="193"/>
        <v>0</v>
      </c>
      <c r="AF922" s="21" t="b">
        <f ca="1">OR(AND($AC922,NOT($AD922)),AND($AC922,OR(AND($G922="",$H922&lt;&gt;""),AND($G922&lt;&gt;"",$H922=""),AND($J922="",$K922&lt;&gt;""),AND($J922&lt;&gt;"",$K922=""),AND($M922="",$N922&lt;&gt;""),AND($M922&lt;&gt;"",$N922=""),AND($P922="",$Q922&lt;&gt;""),AND($P922&lt;&gt;"",$Q922=""),AND($S922="",$T922&lt;&gt;""),AND($S922&lt;&gt;"",$T922=""),AND($V922="",$W922&lt;&gt;""),AND($V922&lt;&gt;"",$W922=""))),AND($C922&lt;&gt;"",$E922&lt;&gt;"",LEFT(TRIM($C922),1)&lt;&gt;LEFT(TRIM($E922),1)),IF(OR($E922="",$F922=""),FALSE(),IFERROR(COUNTIF(INDIRECT("UNITS_"&amp;SUBSTITUTE(LEFT($E922,FIND(" ",$E922&amp;" ")-1),".","_")),$F922)=0,TRUE())),AND($B922&lt;&gt;"",OR(ISNUMBER(SEARCH("outro",LOWER($B922))),ISNUMBER(SEARCH("divers",LOWER($B922))),ISNUMBER(SEARCH("etc",LOWER($B922))))),OR(AND(ISNUMBER(SEARCH("comunic",LOWER($B922))),LEFT($E922,3)&lt;&gt;"4.4"),AND(ISNUMBER(SEARCH("monitor",LOWER($B922))),NOT(OR(LEFT($E922,3)="1.5",LEFT($E922,3)="2.5")))),AND($B922&lt;&gt;"",OR(LEFT($C922,1)="1",LEFT($C922,1)="2"),$D922=""),AND($D922&lt;&gt;"",NOT(OR(LEFT($C922,1)="1",LEFT($C922,1)="2"))),AND($D922&lt;&gt;"",COUNTIF(' PROJETO'!$B$14:$B$16,$D922)=0),IF($D922="",FALSE(),IF(COUNTIF(' PROJETO'!$B$14:$B$16,$D922)=0,FALSE(),IFERROR(INDEX(' PROJETO'!$C$14:$C$16,MATCH($D922,' PROJETO'!$B$14:$B$16,0))&lt;&gt;"Sim",FALSE()))))</f>
        <v>0</v>
      </c>
      <c r="AG922" s="21" t="b">
        <f>AND($AC922,$Y922&gt;'CONFG.  LISTAS'!$F$4,$Z922="",$AA922="")</f>
        <v>0</v>
      </c>
      <c r="AH922" s="21" t="str">
        <f t="shared" si="194"/>
        <v/>
      </c>
      <c r="AI922" s="43" t="str">
        <f ca="1">IF(NOT($AC922),"",IF(OR($B922="",$C922="",$E922="",$F922=""),"Preencha descrição, categoria, tipo e unidade.",IF(AND($B922&lt;&gt;"",OR(LEFT($C922,1)="1",LEFT($C922,1)="2"),$D922=""),"Informe a prática de restauração para itens diretos.",IF(AND($D922&lt;&gt;"",NOT(OR(LEFT($C922,1)="1",LEFT($C922,1)="2"))),"Custos indiretos não devem pertencer a uma prática específica.",IF(AND($D922&lt;&gt;"",COUNTIF(' PROJETO'!$B$14:$B$16,$D922)=0),"Prática de restauração inválida ou não cadastrada.",IF(IF($D922="",FALSE(),IF(COUNTIF(' PROJETO'!$B$14:$B$16,$D922)=0,FALSE(),IFERROR(INDEX(' PROJETO'!$C$14:$C$16,MATCH($D922,' PROJETO'!$B$14:$B$16,0))&lt;&gt;"Sim",FALSE()))),"A prática informada no item não foi selecionada na aba Projeto.",IF(AND(MAX($I922,$L922,$O922,$R922,$U922,$X922)&gt;'CONFG.  LISTAS'!$F$4,NOT(OR($Z922&lt;&gt;"",$AA922&lt;&gt;""))),"Memorial de cálculo ou anexo obrigatório não informado para item acima do limite.",IF(OR(AND($G922&lt;&gt;"",$H922&lt;&gt;"",OR($G922&lt;=0,$H922&lt;=0)),AND($J922&lt;&gt;"",$K922&lt;&gt;"",OR($J922&lt;=0,$K922&lt;=0)),AND($M922&lt;&gt;"",$N922&lt;&gt;"",OR($M922&lt;=0,$N922&lt;=0)),AND($P922&lt;&gt;"",$Q922&lt;&gt;"",OR($P922&lt;=0,$Q922&lt;=0)),AND($S922&lt;&gt;"",$T922&lt;&gt;"",OR($S922&lt;=0,$T922&lt;=0)),AND($V922&lt;&gt;"",$W922&lt;&gt;"",OR($V922&lt;=0,$W922&lt;=0))),"Revise os valores informados: valor unitário e quantidade devem ser maiores que zero.",IF(OR(AND($G922="",$H922&lt;&gt;""),AND($G922&lt;&gt;"",$H922=""),AND($J922="",$K922&lt;&gt;""),AND($J922&lt;&gt;"",$K922=""),AND($M922="",$N922&lt;&gt;""),AND($M922&lt;&gt;"",$N922=""),AND($P922="",$Q922&lt;&gt;""),AND($P922&lt;&gt;"",$Q922=""),AND($S922="",$T922&lt;&gt;""),AND($S922&lt;&gt;"",$T922=""),AND($V922="",$W922&lt;&gt;""),AND($V922&lt;&gt;"",$W922="")),"Há ano preenchido parcialmente: "&amp;TRIM(IF(AND($G922="",$H922&lt;&gt;""),"Ano 1 (falta valor unitário); ","")&amp;IF(AND($G922&lt;&gt;"",$H922=""),"Ano 1 (falta quantidade); ","")&amp;IF(AND($J922="",$K922&lt;&gt;""),"Ano 2 (falta valor unitário); ","")&amp;IF(AND($J922&lt;&gt;"",$K922=""),"Ano 2 (falta quantidade); ","")&amp;IF(AND($M922="",$N922&lt;&gt;""),"Ano 3 (falta valor unitário); ","")&amp;IF(AND($M922&lt;&gt;"",$N922=""),"Ano 3 (falta quantidade); ","")&amp;IF(AND($P922="",$Q922&lt;&gt;""),"Ano 4 (falta valor unitário); ","")&amp;IF(AND($P922&lt;&gt;"",$Q922=""),"Ano 4 (falta quantidade); ","")&amp;IF(AND($S922="",$T922&lt;&gt;""),"Ano 5 (falta valor unitário); ","")&amp;IF(AND($S922&lt;&gt;"",$T922=""),"Ano 5 (falta quantidade); ","")&amp;IF(AND($V922="",$W922&lt;&gt;""),"Ano 6 (falta valor unitário); ","")&amp;IF(AND($V922&lt;&gt;"",$W922=""),"Ano 6 (falta quantidade); ","")), IF(NOT(OR(AND($G922&lt;&gt;"",$H922&lt;&gt;""),AND($J922&lt;&gt;"",$K922&lt;&gt;""),AND($M922&lt;&gt;"",$N922&lt;&gt;""),AND($P922&lt;&gt;"",$Q922&lt;&gt;""),AND($S922&lt;&gt;"",$T922&lt;&gt;""),AND($V922&lt;&gt;"",$W922&lt;&gt;""))),"Informe pelo menos um ano completo com valor unitário e quantidade.",IF(AND($C922&lt;&gt;"",$E922&lt;&gt;"",LEFT(TRIM($C922),1)&lt;&gt;LEFT(TRIM($E922),1)),"Categoria e tipo estão incompatíveis.",IF(IF(OR($E922="",$F922=""),FALSE(),IFERROR(COUNTIF(INDIRECT("UNITS_"&amp;SUBSTITUTE(LEFT($E922,FIND(" ",$E922&amp;" ")-1),".","_")),$F922)=0,TRUE())),"Unidade incompatível com o tipo selecionado.",IF(OR(AND(ISNUMBER(SEARCH("comunic",LOWER($B922))),LEFT($E922,3)&lt;&gt;"4.4"),AND(ISNUMBER(SEARCH("monitor",LOWER($B922))),NOT(OR(LEFT($E922,3)="1.5",LEFT($E922,3)="2.5")))),"Revise a classificação do item conforme as regras de preenchimento.",IF(AND($B922&lt;&gt;"",OR(ISNUMBER(SEARCH("outro",LOWER($B922))),ISNUMBER(SEARCH("divers",LOWER($B922))),ISNUMBER(SEARCH("kit",LOWER($B922))),ISNUMBER(SEARCH("ferrament",LOWER($B922))),ISNUMBER(SEARCH("epi",LOWER($B922)))),NOT(OR($Z922&lt;&gt;"",$AA922&lt;&gt;""))),"Descrição muito genérica: detalhe melhor o item e registre o racional no memorial ou em anexo.",IF(AND($Y922=0,$B922&lt;&gt;"",OR($G922&lt;&gt;"",$H922&lt;&gt;"",$J922&lt;&gt;"",$K922&lt;&gt;"",$M922&lt;&gt;"",$N922&lt;&gt;"",$P922&lt;&gt;"",$Q922&lt;&gt;"",$S922&lt;&gt;"",$T922&lt;&gt;"",$V922&lt;&gt;"",$W922&lt;&gt;"")),"O item possui dados lançados, mas o total está zerado. Revise os valores informados.","")))))))))))))))</f>
        <v/>
      </c>
    </row>
    <row r="923" spans="1:35" ht="14.25" customHeight="1" x14ac:dyDescent="0.25">
      <c r="A923" s="57" t="str">
        <f t="shared" si="182"/>
        <v/>
      </c>
      <c r="B923" s="61"/>
      <c r="C923" s="61"/>
      <c r="D923" s="58"/>
      <c r="E923" s="61"/>
      <c r="F923" s="61"/>
      <c r="G923" s="272"/>
      <c r="H923" s="62"/>
      <c r="I923" s="273">
        <f t="shared" si="183"/>
        <v>0</v>
      </c>
      <c r="J923" s="272"/>
      <c r="K923" s="62"/>
      <c r="L923" s="270">
        <f t="shared" si="184"/>
        <v>0</v>
      </c>
      <c r="M923" s="272"/>
      <c r="N923" s="62"/>
      <c r="O923" s="270">
        <f t="shared" si="185"/>
        <v>0</v>
      </c>
      <c r="P923" s="272"/>
      <c r="Q923" s="62"/>
      <c r="R923" s="271">
        <f t="shared" si="186"/>
        <v>0</v>
      </c>
      <c r="S923" s="272"/>
      <c r="T923" s="62"/>
      <c r="U923" s="270">
        <f t="shared" si="187"/>
        <v>0</v>
      </c>
      <c r="V923" s="272"/>
      <c r="W923" s="62"/>
      <c r="X923" s="270">
        <f t="shared" si="188"/>
        <v>0</v>
      </c>
      <c r="Y923" s="270">
        <f t="shared" si="189"/>
        <v>0</v>
      </c>
      <c r="Z923" s="61"/>
      <c r="AA923" s="61"/>
      <c r="AB923" s="60" t="str">
        <f t="shared" si="190"/>
        <v/>
      </c>
      <c r="AC923" s="21" t="b">
        <f t="shared" si="191"/>
        <v>0</v>
      </c>
      <c r="AD923" s="21" t="b">
        <f t="shared" si="192"/>
        <v>0</v>
      </c>
      <c r="AE923" s="21" t="b">
        <f t="shared" si="193"/>
        <v>0</v>
      </c>
      <c r="AF923" s="21" t="b">
        <f ca="1">OR(AND($AC923,NOT($AD923)),AND($AC923,OR(AND($G923="",$H923&lt;&gt;""),AND($G923&lt;&gt;"",$H923=""),AND($J923="",$K923&lt;&gt;""),AND($J923&lt;&gt;"",$K923=""),AND($M923="",$N923&lt;&gt;""),AND($M923&lt;&gt;"",$N923=""),AND($P923="",$Q923&lt;&gt;""),AND($P923&lt;&gt;"",$Q923=""),AND($S923="",$T923&lt;&gt;""),AND($S923&lt;&gt;"",$T923=""),AND($V923="",$W923&lt;&gt;""),AND($V923&lt;&gt;"",$W923=""))),AND($C923&lt;&gt;"",$E923&lt;&gt;"",LEFT(TRIM($C923),1)&lt;&gt;LEFT(TRIM($E923),1)),IF(OR($E923="",$F923=""),FALSE(),IFERROR(COUNTIF(INDIRECT("UNITS_"&amp;SUBSTITUTE(LEFT($E923,FIND(" ",$E923&amp;" ")-1),".","_")),$F923)=0,TRUE())),AND($B923&lt;&gt;"",OR(ISNUMBER(SEARCH("outro",LOWER($B923))),ISNUMBER(SEARCH("divers",LOWER($B923))),ISNUMBER(SEARCH("etc",LOWER($B923))))),OR(AND(ISNUMBER(SEARCH("comunic",LOWER($B923))),LEFT($E923,3)&lt;&gt;"4.4"),AND(ISNUMBER(SEARCH("monitor",LOWER($B923))),NOT(OR(LEFT($E923,3)="1.5",LEFT($E923,3)="2.5")))),AND($B923&lt;&gt;"",OR(LEFT($C923,1)="1",LEFT($C923,1)="2"),$D923=""),AND($D923&lt;&gt;"",NOT(OR(LEFT($C923,1)="1",LEFT($C923,1)="2"))),AND($D923&lt;&gt;"",COUNTIF(' PROJETO'!$B$14:$B$16,$D923)=0),IF($D923="",FALSE(),IF(COUNTIF(' PROJETO'!$B$14:$B$16,$D923)=0,FALSE(),IFERROR(INDEX(' PROJETO'!$C$14:$C$16,MATCH($D923,' PROJETO'!$B$14:$B$16,0))&lt;&gt;"Sim",FALSE()))))</f>
        <v>0</v>
      </c>
      <c r="AG923" s="21" t="b">
        <f>AND($AC923,$Y923&gt;'CONFG.  LISTAS'!$F$4,$Z923="",$AA923="")</f>
        <v>0</v>
      </c>
      <c r="AH923" s="21" t="str">
        <f t="shared" si="194"/>
        <v/>
      </c>
      <c r="AI923" s="43" t="str">
        <f ca="1">IF(NOT($AC923),"",IF(OR($B923="",$C923="",$E923="",$F923=""),"Preencha descrição, categoria, tipo e unidade.",IF(AND($B923&lt;&gt;"",OR(LEFT($C923,1)="1",LEFT($C923,1)="2"),$D923=""),"Informe a prática de restauração para itens diretos.",IF(AND($D923&lt;&gt;"",NOT(OR(LEFT($C923,1)="1",LEFT($C923,1)="2"))),"Custos indiretos não devem pertencer a uma prática específica.",IF(AND($D923&lt;&gt;"",COUNTIF(' PROJETO'!$B$14:$B$16,$D923)=0),"Prática de restauração inválida ou não cadastrada.",IF(IF($D923="",FALSE(),IF(COUNTIF(' PROJETO'!$B$14:$B$16,$D923)=0,FALSE(),IFERROR(INDEX(' PROJETO'!$C$14:$C$16,MATCH($D923,' PROJETO'!$B$14:$B$16,0))&lt;&gt;"Sim",FALSE()))),"A prática informada no item não foi selecionada na aba Projeto.",IF(AND(MAX($I923,$L923,$O923,$R923,$U923,$X923)&gt;'CONFG.  LISTAS'!$F$4,NOT(OR($Z923&lt;&gt;"",$AA923&lt;&gt;""))),"Memorial de cálculo ou anexo obrigatório não informado para item acima do limite.",IF(OR(AND($G923&lt;&gt;"",$H923&lt;&gt;"",OR($G923&lt;=0,$H923&lt;=0)),AND($J923&lt;&gt;"",$K923&lt;&gt;"",OR($J923&lt;=0,$K923&lt;=0)),AND($M923&lt;&gt;"",$N923&lt;&gt;"",OR($M923&lt;=0,$N923&lt;=0)),AND($P923&lt;&gt;"",$Q923&lt;&gt;"",OR($P923&lt;=0,$Q923&lt;=0)),AND($S923&lt;&gt;"",$T923&lt;&gt;"",OR($S923&lt;=0,$T923&lt;=0)),AND($V923&lt;&gt;"",$W923&lt;&gt;"",OR($V923&lt;=0,$W923&lt;=0))),"Revise os valores informados: valor unitário e quantidade devem ser maiores que zero.",IF(OR(AND($G923="",$H923&lt;&gt;""),AND($G923&lt;&gt;"",$H923=""),AND($J923="",$K923&lt;&gt;""),AND($J923&lt;&gt;"",$K923=""),AND($M923="",$N923&lt;&gt;""),AND($M923&lt;&gt;"",$N923=""),AND($P923="",$Q923&lt;&gt;""),AND($P923&lt;&gt;"",$Q923=""),AND($S923="",$T923&lt;&gt;""),AND($S923&lt;&gt;"",$T923=""),AND($V923="",$W923&lt;&gt;""),AND($V923&lt;&gt;"",$W923="")),"Há ano preenchido parcialmente: "&amp;TRIM(IF(AND($G923="",$H923&lt;&gt;""),"Ano 1 (falta valor unitário); ","")&amp;IF(AND($G923&lt;&gt;"",$H923=""),"Ano 1 (falta quantidade); ","")&amp;IF(AND($J923="",$K923&lt;&gt;""),"Ano 2 (falta valor unitário); ","")&amp;IF(AND($J923&lt;&gt;"",$K923=""),"Ano 2 (falta quantidade); ","")&amp;IF(AND($M923="",$N923&lt;&gt;""),"Ano 3 (falta valor unitário); ","")&amp;IF(AND($M923&lt;&gt;"",$N923=""),"Ano 3 (falta quantidade); ","")&amp;IF(AND($P923="",$Q923&lt;&gt;""),"Ano 4 (falta valor unitário); ","")&amp;IF(AND($P923&lt;&gt;"",$Q923=""),"Ano 4 (falta quantidade); ","")&amp;IF(AND($S923="",$T923&lt;&gt;""),"Ano 5 (falta valor unitário); ","")&amp;IF(AND($S923&lt;&gt;"",$T923=""),"Ano 5 (falta quantidade); ","")&amp;IF(AND($V923="",$W923&lt;&gt;""),"Ano 6 (falta valor unitário); ","")&amp;IF(AND($V923&lt;&gt;"",$W923=""),"Ano 6 (falta quantidade); ","")), IF(NOT(OR(AND($G923&lt;&gt;"",$H923&lt;&gt;""),AND($J923&lt;&gt;"",$K923&lt;&gt;""),AND($M923&lt;&gt;"",$N923&lt;&gt;""),AND($P923&lt;&gt;"",$Q923&lt;&gt;""),AND($S923&lt;&gt;"",$T923&lt;&gt;""),AND($V923&lt;&gt;"",$W923&lt;&gt;""))),"Informe pelo menos um ano completo com valor unitário e quantidade.",IF(AND($C923&lt;&gt;"",$E923&lt;&gt;"",LEFT(TRIM($C923),1)&lt;&gt;LEFT(TRIM($E923),1)),"Categoria e tipo estão incompatíveis.",IF(IF(OR($E923="",$F923=""),FALSE(),IFERROR(COUNTIF(INDIRECT("UNITS_"&amp;SUBSTITUTE(LEFT($E923,FIND(" ",$E923&amp;" ")-1),".","_")),$F923)=0,TRUE())),"Unidade incompatível com o tipo selecionado.",IF(OR(AND(ISNUMBER(SEARCH("comunic",LOWER($B923))),LEFT($E923,3)&lt;&gt;"4.4"),AND(ISNUMBER(SEARCH("monitor",LOWER($B923))),NOT(OR(LEFT($E923,3)="1.5",LEFT($E923,3)="2.5")))),"Revise a classificação do item conforme as regras de preenchimento.",IF(AND($B923&lt;&gt;"",OR(ISNUMBER(SEARCH("outro",LOWER($B923))),ISNUMBER(SEARCH("divers",LOWER($B923))),ISNUMBER(SEARCH("kit",LOWER($B923))),ISNUMBER(SEARCH("ferrament",LOWER($B923))),ISNUMBER(SEARCH("epi",LOWER($B923)))),NOT(OR($Z923&lt;&gt;"",$AA923&lt;&gt;""))),"Descrição muito genérica: detalhe melhor o item e registre o racional no memorial ou em anexo.",IF(AND($Y923=0,$B923&lt;&gt;"",OR($G923&lt;&gt;"",$H923&lt;&gt;"",$J923&lt;&gt;"",$K923&lt;&gt;"",$M923&lt;&gt;"",$N923&lt;&gt;"",$P923&lt;&gt;"",$Q923&lt;&gt;"",$S923&lt;&gt;"",$T923&lt;&gt;"",$V923&lt;&gt;"",$W923&lt;&gt;"")),"O item possui dados lançados, mas o total está zerado. Revise os valores informados.","")))))))))))))))</f>
        <v/>
      </c>
    </row>
    <row r="924" spans="1:35" ht="14.25" customHeight="1" x14ac:dyDescent="0.25">
      <c r="A924" s="57" t="str">
        <f t="shared" si="182"/>
        <v/>
      </c>
      <c r="B924" s="58"/>
      <c r="C924" s="58"/>
      <c r="D924" s="58"/>
      <c r="E924" s="58"/>
      <c r="F924" s="58"/>
      <c r="G924" s="269"/>
      <c r="H924" s="59"/>
      <c r="I924" s="273">
        <f t="shared" si="183"/>
        <v>0</v>
      </c>
      <c r="J924" s="269"/>
      <c r="K924" s="59"/>
      <c r="L924" s="270">
        <f t="shared" si="184"/>
        <v>0</v>
      </c>
      <c r="M924" s="269"/>
      <c r="N924" s="59"/>
      <c r="O924" s="270">
        <f t="shared" si="185"/>
        <v>0</v>
      </c>
      <c r="P924" s="269"/>
      <c r="Q924" s="59"/>
      <c r="R924" s="271">
        <f t="shared" si="186"/>
        <v>0</v>
      </c>
      <c r="S924" s="269"/>
      <c r="T924" s="59"/>
      <c r="U924" s="270">
        <f t="shared" si="187"/>
        <v>0</v>
      </c>
      <c r="V924" s="269"/>
      <c r="W924" s="59"/>
      <c r="X924" s="270">
        <f t="shared" si="188"/>
        <v>0</v>
      </c>
      <c r="Y924" s="270">
        <f t="shared" si="189"/>
        <v>0</v>
      </c>
      <c r="Z924" s="58"/>
      <c r="AA924" s="58"/>
      <c r="AB924" s="60" t="str">
        <f t="shared" si="190"/>
        <v/>
      </c>
      <c r="AC924" s="21" t="b">
        <f t="shared" si="191"/>
        <v>0</v>
      </c>
      <c r="AD924" s="21" t="b">
        <f t="shared" si="192"/>
        <v>0</v>
      </c>
      <c r="AE924" s="21" t="b">
        <f t="shared" si="193"/>
        <v>0</v>
      </c>
      <c r="AF924" s="21" t="b">
        <f ca="1">OR(AND($AC924,NOT($AD924)),AND($AC924,OR(AND($G924="",$H924&lt;&gt;""),AND($G924&lt;&gt;"",$H924=""),AND($J924="",$K924&lt;&gt;""),AND($J924&lt;&gt;"",$K924=""),AND($M924="",$N924&lt;&gt;""),AND($M924&lt;&gt;"",$N924=""),AND($P924="",$Q924&lt;&gt;""),AND($P924&lt;&gt;"",$Q924=""),AND($S924="",$T924&lt;&gt;""),AND($S924&lt;&gt;"",$T924=""),AND($V924="",$W924&lt;&gt;""),AND($V924&lt;&gt;"",$W924=""))),AND($C924&lt;&gt;"",$E924&lt;&gt;"",LEFT(TRIM($C924),1)&lt;&gt;LEFT(TRIM($E924),1)),IF(OR($E924="",$F924=""),FALSE(),IFERROR(COUNTIF(INDIRECT("UNITS_"&amp;SUBSTITUTE(LEFT($E924,FIND(" ",$E924&amp;" ")-1),".","_")),$F924)=0,TRUE())),AND($B924&lt;&gt;"",OR(ISNUMBER(SEARCH("outro",LOWER($B924))),ISNUMBER(SEARCH("divers",LOWER($B924))),ISNUMBER(SEARCH("etc",LOWER($B924))))),OR(AND(ISNUMBER(SEARCH("comunic",LOWER($B924))),LEFT($E924,3)&lt;&gt;"4.4"),AND(ISNUMBER(SEARCH("monitor",LOWER($B924))),NOT(OR(LEFT($E924,3)="1.5",LEFT($E924,3)="2.5")))),AND($B924&lt;&gt;"",OR(LEFT($C924,1)="1",LEFT($C924,1)="2"),$D924=""),AND($D924&lt;&gt;"",NOT(OR(LEFT($C924,1)="1",LEFT($C924,1)="2"))),AND($D924&lt;&gt;"",COUNTIF(' PROJETO'!$B$14:$B$16,$D924)=0),IF($D924="",FALSE(),IF(COUNTIF(' PROJETO'!$B$14:$B$16,$D924)=0,FALSE(),IFERROR(INDEX(' PROJETO'!$C$14:$C$16,MATCH($D924,' PROJETO'!$B$14:$B$16,0))&lt;&gt;"Sim",FALSE()))))</f>
        <v>0</v>
      </c>
      <c r="AG924" s="21" t="b">
        <f>AND($AC924,$Y924&gt;'CONFG.  LISTAS'!$F$4,$Z924="",$AA924="")</f>
        <v>0</v>
      </c>
      <c r="AH924" s="21" t="str">
        <f t="shared" si="194"/>
        <v/>
      </c>
      <c r="AI924" s="43" t="str">
        <f ca="1">IF(NOT($AC924),"",IF(OR($B924="",$C924="",$E924="",$F924=""),"Preencha descrição, categoria, tipo e unidade.",IF(AND($B924&lt;&gt;"",OR(LEFT($C924,1)="1",LEFT($C924,1)="2"),$D924=""),"Informe a prática de restauração para itens diretos.",IF(AND($D924&lt;&gt;"",NOT(OR(LEFT($C924,1)="1",LEFT($C924,1)="2"))),"Custos indiretos não devem pertencer a uma prática específica.",IF(AND($D924&lt;&gt;"",COUNTIF(' PROJETO'!$B$14:$B$16,$D924)=0),"Prática de restauração inválida ou não cadastrada.",IF(IF($D924="",FALSE(),IF(COUNTIF(' PROJETO'!$B$14:$B$16,$D924)=0,FALSE(),IFERROR(INDEX(' PROJETO'!$C$14:$C$16,MATCH($D924,' PROJETO'!$B$14:$B$16,0))&lt;&gt;"Sim",FALSE()))),"A prática informada no item não foi selecionada na aba Projeto.",IF(AND(MAX($I924,$L924,$O924,$R924,$U924,$X924)&gt;'CONFG.  LISTAS'!$F$4,NOT(OR($Z924&lt;&gt;"",$AA924&lt;&gt;""))),"Memorial de cálculo ou anexo obrigatório não informado para item acima do limite.",IF(OR(AND($G924&lt;&gt;"",$H924&lt;&gt;"",OR($G924&lt;=0,$H924&lt;=0)),AND($J924&lt;&gt;"",$K924&lt;&gt;"",OR($J924&lt;=0,$K924&lt;=0)),AND($M924&lt;&gt;"",$N924&lt;&gt;"",OR($M924&lt;=0,$N924&lt;=0)),AND($P924&lt;&gt;"",$Q924&lt;&gt;"",OR($P924&lt;=0,$Q924&lt;=0)),AND($S924&lt;&gt;"",$T924&lt;&gt;"",OR($S924&lt;=0,$T924&lt;=0)),AND($V924&lt;&gt;"",$W924&lt;&gt;"",OR($V924&lt;=0,$W924&lt;=0))),"Revise os valores informados: valor unitário e quantidade devem ser maiores que zero.",IF(OR(AND($G924="",$H924&lt;&gt;""),AND($G924&lt;&gt;"",$H924=""),AND($J924="",$K924&lt;&gt;""),AND($J924&lt;&gt;"",$K924=""),AND($M924="",$N924&lt;&gt;""),AND($M924&lt;&gt;"",$N924=""),AND($P924="",$Q924&lt;&gt;""),AND($P924&lt;&gt;"",$Q924=""),AND($S924="",$T924&lt;&gt;""),AND($S924&lt;&gt;"",$T924=""),AND($V924="",$W924&lt;&gt;""),AND($V924&lt;&gt;"",$W924="")),"Há ano preenchido parcialmente: "&amp;TRIM(IF(AND($G924="",$H924&lt;&gt;""),"Ano 1 (falta valor unitário); ","")&amp;IF(AND($G924&lt;&gt;"",$H924=""),"Ano 1 (falta quantidade); ","")&amp;IF(AND($J924="",$K924&lt;&gt;""),"Ano 2 (falta valor unitário); ","")&amp;IF(AND($J924&lt;&gt;"",$K924=""),"Ano 2 (falta quantidade); ","")&amp;IF(AND($M924="",$N924&lt;&gt;""),"Ano 3 (falta valor unitário); ","")&amp;IF(AND($M924&lt;&gt;"",$N924=""),"Ano 3 (falta quantidade); ","")&amp;IF(AND($P924="",$Q924&lt;&gt;""),"Ano 4 (falta valor unitário); ","")&amp;IF(AND($P924&lt;&gt;"",$Q924=""),"Ano 4 (falta quantidade); ","")&amp;IF(AND($S924="",$T924&lt;&gt;""),"Ano 5 (falta valor unitário); ","")&amp;IF(AND($S924&lt;&gt;"",$T924=""),"Ano 5 (falta quantidade); ","")&amp;IF(AND($V924="",$W924&lt;&gt;""),"Ano 6 (falta valor unitário); ","")&amp;IF(AND($V924&lt;&gt;"",$W924=""),"Ano 6 (falta quantidade); ","")), IF(NOT(OR(AND($G924&lt;&gt;"",$H924&lt;&gt;""),AND($J924&lt;&gt;"",$K924&lt;&gt;""),AND($M924&lt;&gt;"",$N924&lt;&gt;""),AND($P924&lt;&gt;"",$Q924&lt;&gt;""),AND($S924&lt;&gt;"",$T924&lt;&gt;""),AND($V924&lt;&gt;"",$W924&lt;&gt;""))),"Informe pelo menos um ano completo com valor unitário e quantidade.",IF(AND($C924&lt;&gt;"",$E924&lt;&gt;"",LEFT(TRIM($C924),1)&lt;&gt;LEFT(TRIM($E924),1)),"Categoria e tipo estão incompatíveis.",IF(IF(OR($E924="",$F924=""),FALSE(),IFERROR(COUNTIF(INDIRECT("UNITS_"&amp;SUBSTITUTE(LEFT($E924,FIND(" ",$E924&amp;" ")-1),".","_")),$F924)=0,TRUE())),"Unidade incompatível com o tipo selecionado.",IF(OR(AND(ISNUMBER(SEARCH("comunic",LOWER($B924))),LEFT($E924,3)&lt;&gt;"4.4"),AND(ISNUMBER(SEARCH("monitor",LOWER($B924))),NOT(OR(LEFT($E924,3)="1.5",LEFT($E924,3)="2.5")))),"Revise a classificação do item conforme as regras de preenchimento.",IF(AND($B924&lt;&gt;"",OR(ISNUMBER(SEARCH("outro",LOWER($B924))),ISNUMBER(SEARCH("divers",LOWER($B924))),ISNUMBER(SEARCH("kit",LOWER($B924))),ISNUMBER(SEARCH("ferrament",LOWER($B924))),ISNUMBER(SEARCH("epi",LOWER($B924)))),NOT(OR($Z924&lt;&gt;"",$AA924&lt;&gt;""))),"Descrição muito genérica: detalhe melhor o item e registre o racional no memorial ou em anexo.",IF(AND($Y924=0,$B924&lt;&gt;"",OR($G924&lt;&gt;"",$H924&lt;&gt;"",$J924&lt;&gt;"",$K924&lt;&gt;"",$M924&lt;&gt;"",$N924&lt;&gt;"",$P924&lt;&gt;"",$Q924&lt;&gt;"",$S924&lt;&gt;"",$T924&lt;&gt;"",$V924&lt;&gt;"",$W924&lt;&gt;"")),"O item possui dados lançados, mas o total está zerado. Revise os valores informados.","")))))))))))))))</f>
        <v/>
      </c>
    </row>
    <row r="925" spans="1:35" ht="14.25" customHeight="1" x14ac:dyDescent="0.25">
      <c r="A925" s="57" t="str">
        <f t="shared" si="182"/>
        <v/>
      </c>
      <c r="B925" s="61"/>
      <c r="C925" s="61"/>
      <c r="D925" s="58"/>
      <c r="E925" s="61"/>
      <c r="F925" s="61"/>
      <c r="G925" s="272"/>
      <c r="H925" s="62"/>
      <c r="I925" s="273">
        <f t="shared" si="183"/>
        <v>0</v>
      </c>
      <c r="J925" s="272"/>
      <c r="K925" s="62"/>
      <c r="L925" s="270">
        <f t="shared" si="184"/>
        <v>0</v>
      </c>
      <c r="M925" s="272"/>
      <c r="N925" s="62"/>
      <c r="O925" s="270">
        <f t="shared" si="185"/>
        <v>0</v>
      </c>
      <c r="P925" s="272"/>
      <c r="Q925" s="62"/>
      <c r="R925" s="271">
        <f t="shared" si="186"/>
        <v>0</v>
      </c>
      <c r="S925" s="272"/>
      <c r="T925" s="62"/>
      <c r="U925" s="270">
        <f t="shared" si="187"/>
        <v>0</v>
      </c>
      <c r="V925" s="272"/>
      <c r="W925" s="62"/>
      <c r="X925" s="270">
        <f t="shared" si="188"/>
        <v>0</v>
      </c>
      <c r="Y925" s="270">
        <f t="shared" si="189"/>
        <v>0</v>
      </c>
      <c r="Z925" s="61"/>
      <c r="AA925" s="61"/>
      <c r="AB925" s="60" t="str">
        <f t="shared" si="190"/>
        <v/>
      </c>
      <c r="AC925" s="21" t="b">
        <f t="shared" si="191"/>
        <v>0</v>
      </c>
      <c r="AD925" s="21" t="b">
        <f t="shared" si="192"/>
        <v>0</v>
      </c>
      <c r="AE925" s="21" t="b">
        <f t="shared" si="193"/>
        <v>0</v>
      </c>
      <c r="AF925" s="21" t="b">
        <f ca="1">OR(AND($AC925,NOT($AD925)),AND($AC925,OR(AND($G925="",$H925&lt;&gt;""),AND($G925&lt;&gt;"",$H925=""),AND($J925="",$K925&lt;&gt;""),AND($J925&lt;&gt;"",$K925=""),AND($M925="",$N925&lt;&gt;""),AND($M925&lt;&gt;"",$N925=""),AND($P925="",$Q925&lt;&gt;""),AND($P925&lt;&gt;"",$Q925=""),AND($S925="",$T925&lt;&gt;""),AND($S925&lt;&gt;"",$T925=""),AND($V925="",$W925&lt;&gt;""),AND($V925&lt;&gt;"",$W925=""))),AND($C925&lt;&gt;"",$E925&lt;&gt;"",LEFT(TRIM($C925),1)&lt;&gt;LEFT(TRIM($E925),1)),IF(OR($E925="",$F925=""),FALSE(),IFERROR(COUNTIF(INDIRECT("UNITS_"&amp;SUBSTITUTE(LEFT($E925,FIND(" ",$E925&amp;" ")-1),".","_")),$F925)=0,TRUE())),AND($B925&lt;&gt;"",OR(ISNUMBER(SEARCH("outro",LOWER($B925))),ISNUMBER(SEARCH("divers",LOWER($B925))),ISNUMBER(SEARCH("etc",LOWER($B925))))),OR(AND(ISNUMBER(SEARCH("comunic",LOWER($B925))),LEFT($E925,3)&lt;&gt;"4.4"),AND(ISNUMBER(SEARCH("monitor",LOWER($B925))),NOT(OR(LEFT($E925,3)="1.5",LEFT($E925,3)="2.5")))),AND($B925&lt;&gt;"",OR(LEFT($C925,1)="1",LEFT($C925,1)="2"),$D925=""),AND($D925&lt;&gt;"",NOT(OR(LEFT($C925,1)="1",LEFT($C925,1)="2"))),AND($D925&lt;&gt;"",COUNTIF(' PROJETO'!$B$14:$B$16,$D925)=0),IF($D925="",FALSE(),IF(COUNTIF(' PROJETO'!$B$14:$B$16,$D925)=0,FALSE(),IFERROR(INDEX(' PROJETO'!$C$14:$C$16,MATCH($D925,' PROJETO'!$B$14:$B$16,0))&lt;&gt;"Sim",FALSE()))))</f>
        <v>0</v>
      </c>
      <c r="AG925" s="21" t="b">
        <f>AND($AC925,$Y925&gt;'CONFG.  LISTAS'!$F$4,$Z925="",$AA925="")</f>
        <v>0</v>
      </c>
      <c r="AH925" s="21" t="str">
        <f t="shared" si="194"/>
        <v/>
      </c>
      <c r="AI925" s="43" t="str">
        <f ca="1">IF(NOT($AC925),"",IF(OR($B925="",$C925="",$E925="",$F925=""),"Preencha descrição, categoria, tipo e unidade.",IF(AND($B925&lt;&gt;"",OR(LEFT($C925,1)="1",LEFT($C925,1)="2"),$D925=""),"Informe a prática de restauração para itens diretos.",IF(AND($D925&lt;&gt;"",NOT(OR(LEFT($C925,1)="1",LEFT($C925,1)="2"))),"Custos indiretos não devem pertencer a uma prática específica.",IF(AND($D925&lt;&gt;"",COUNTIF(' PROJETO'!$B$14:$B$16,$D925)=0),"Prática de restauração inválida ou não cadastrada.",IF(IF($D925="",FALSE(),IF(COUNTIF(' PROJETO'!$B$14:$B$16,$D925)=0,FALSE(),IFERROR(INDEX(' PROJETO'!$C$14:$C$16,MATCH($D925,' PROJETO'!$B$14:$B$16,0))&lt;&gt;"Sim",FALSE()))),"A prática informada no item não foi selecionada na aba Projeto.",IF(AND(MAX($I925,$L925,$O925,$R925,$U925,$X925)&gt;'CONFG.  LISTAS'!$F$4,NOT(OR($Z925&lt;&gt;"",$AA925&lt;&gt;""))),"Memorial de cálculo ou anexo obrigatório não informado para item acima do limite.",IF(OR(AND($G925&lt;&gt;"",$H925&lt;&gt;"",OR($G925&lt;=0,$H925&lt;=0)),AND($J925&lt;&gt;"",$K925&lt;&gt;"",OR($J925&lt;=0,$K925&lt;=0)),AND($M925&lt;&gt;"",$N925&lt;&gt;"",OR($M925&lt;=0,$N925&lt;=0)),AND($P925&lt;&gt;"",$Q925&lt;&gt;"",OR($P925&lt;=0,$Q925&lt;=0)),AND($S925&lt;&gt;"",$T925&lt;&gt;"",OR($S925&lt;=0,$T925&lt;=0)),AND($V925&lt;&gt;"",$W925&lt;&gt;"",OR($V925&lt;=0,$W925&lt;=0))),"Revise os valores informados: valor unitário e quantidade devem ser maiores que zero.",IF(OR(AND($G925="",$H925&lt;&gt;""),AND($G925&lt;&gt;"",$H925=""),AND($J925="",$K925&lt;&gt;""),AND($J925&lt;&gt;"",$K925=""),AND($M925="",$N925&lt;&gt;""),AND($M925&lt;&gt;"",$N925=""),AND($P925="",$Q925&lt;&gt;""),AND($P925&lt;&gt;"",$Q925=""),AND($S925="",$T925&lt;&gt;""),AND($S925&lt;&gt;"",$T925=""),AND($V925="",$W925&lt;&gt;""),AND($V925&lt;&gt;"",$W925="")),"Há ano preenchido parcialmente: "&amp;TRIM(IF(AND($G925="",$H925&lt;&gt;""),"Ano 1 (falta valor unitário); ","")&amp;IF(AND($G925&lt;&gt;"",$H925=""),"Ano 1 (falta quantidade); ","")&amp;IF(AND($J925="",$K925&lt;&gt;""),"Ano 2 (falta valor unitário); ","")&amp;IF(AND($J925&lt;&gt;"",$K925=""),"Ano 2 (falta quantidade); ","")&amp;IF(AND($M925="",$N925&lt;&gt;""),"Ano 3 (falta valor unitário); ","")&amp;IF(AND($M925&lt;&gt;"",$N925=""),"Ano 3 (falta quantidade); ","")&amp;IF(AND($P925="",$Q925&lt;&gt;""),"Ano 4 (falta valor unitário); ","")&amp;IF(AND($P925&lt;&gt;"",$Q925=""),"Ano 4 (falta quantidade); ","")&amp;IF(AND($S925="",$T925&lt;&gt;""),"Ano 5 (falta valor unitário); ","")&amp;IF(AND($S925&lt;&gt;"",$T925=""),"Ano 5 (falta quantidade); ","")&amp;IF(AND($V925="",$W925&lt;&gt;""),"Ano 6 (falta valor unitário); ","")&amp;IF(AND($V925&lt;&gt;"",$W925=""),"Ano 6 (falta quantidade); ","")), IF(NOT(OR(AND($G925&lt;&gt;"",$H925&lt;&gt;""),AND($J925&lt;&gt;"",$K925&lt;&gt;""),AND($M925&lt;&gt;"",$N925&lt;&gt;""),AND($P925&lt;&gt;"",$Q925&lt;&gt;""),AND($S925&lt;&gt;"",$T925&lt;&gt;""),AND($V925&lt;&gt;"",$W925&lt;&gt;""))),"Informe pelo menos um ano completo com valor unitário e quantidade.",IF(AND($C925&lt;&gt;"",$E925&lt;&gt;"",LEFT(TRIM($C925),1)&lt;&gt;LEFT(TRIM($E925),1)),"Categoria e tipo estão incompatíveis.",IF(IF(OR($E925="",$F925=""),FALSE(),IFERROR(COUNTIF(INDIRECT("UNITS_"&amp;SUBSTITUTE(LEFT($E925,FIND(" ",$E925&amp;" ")-1),".","_")),$F925)=0,TRUE())),"Unidade incompatível com o tipo selecionado.",IF(OR(AND(ISNUMBER(SEARCH("comunic",LOWER($B925))),LEFT($E925,3)&lt;&gt;"4.4"),AND(ISNUMBER(SEARCH("monitor",LOWER($B925))),NOT(OR(LEFT($E925,3)="1.5",LEFT($E925,3)="2.5")))),"Revise a classificação do item conforme as regras de preenchimento.",IF(AND($B925&lt;&gt;"",OR(ISNUMBER(SEARCH("outro",LOWER($B925))),ISNUMBER(SEARCH("divers",LOWER($B925))),ISNUMBER(SEARCH("kit",LOWER($B925))),ISNUMBER(SEARCH("ferrament",LOWER($B925))),ISNUMBER(SEARCH("epi",LOWER($B925)))),NOT(OR($Z925&lt;&gt;"",$AA925&lt;&gt;""))),"Descrição muito genérica: detalhe melhor o item e registre o racional no memorial ou em anexo.",IF(AND($Y925=0,$B925&lt;&gt;"",OR($G925&lt;&gt;"",$H925&lt;&gt;"",$J925&lt;&gt;"",$K925&lt;&gt;"",$M925&lt;&gt;"",$N925&lt;&gt;"",$P925&lt;&gt;"",$Q925&lt;&gt;"",$S925&lt;&gt;"",$T925&lt;&gt;"",$V925&lt;&gt;"",$W925&lt;&gt;"")),"O item possui dados lançados, mas o total está zerado. Revise os valores informados.","")))))))))))))))</f>
        <v/>
      </c>
    </row>
    <row r="926" spans="1:35" ht="14.25" customHeight="1" x14ac:dyDescent="0.25">
      <c r="A926" s="57" t="str">
        <f t="shared" si="182"/>
        <v/>
      </c>
      <c r="B926" s="58"/>
      <c r="C926" s="58"/>
      <c r="D926" s="58"/>
      <c r="E926" s="58"/>
      <c r="F926" s="58"/>
      <c r="G926" s="269"/>
      <c r="H926" s="59"/>
      <c r="I926" s="273">
        <f t="shared" si="183"/>
        <v>0</v>
      </c>
      <c r="J926" s="269"/>
      <c r="K926" s="59"/>
      <c r="L926" s="270">
        <f t="shared" si="184"/>
        <v>0</v>
      </c>
      <c r="M926" s="269"/>
      <c r="N926" s="59"/>
      <c r="O926" s="270">
        <f t="shared" si="185"/>
        <v>0</v>
      </c>
      <c r="P926" s="269"/>
      <c r="Q926" s="59"/>
      <c r="R926" s="271">
        <f t="shared" si="186"/>
        <v>0</v>
      </c>
      <c r="S926" s="269"/>
      <c r="T926" s="59"/>
      <c r="U926" s="270">
        <f t="shared" si="187"/>
        <v>0</v>
      </c>
      <c r="V926" s="269"/>
      <c r="W926" s="59"/>
      <c r="X926" s="270">
        <f t="shared" si="188"/>
        <v>0</v>
      </c>
      <c r="Y926" s="270">
        <f t="shared" si="189"/>
        <v>0</v>
      </c>
      <c r="Z926" s="58"/>
      <c r="AA926" s="58"/>
      <c r="AB926" s="60" t="str">
        <f t="shared" si="190"/>
        <v/>
      </c>
      <c r="AC926" s="21" t="b">
        <f t="shared" si="191"/>
        <v>0</v>
      </c>
      <c r="AD926" s="21" t="b">
        <f t="shared" si="192"/>
        <v>0</v>
      </c>
      <c r="AE926" s="21" t="b">
        <f t="shared" si="193"/>
        <v>0</v>
      </c>
      <c r="AF926" s="21" t="b">
        <f ca="1">OR(AND($AC926,NOT($AD926)),AND($AC926,OR(AND($G926="",$H926&lt;&gt;""),AND($G926&lt;&gt;"",$H926=""),AND($J926="",$K926&lt;&gt;""),AND($J926&lt;&gt;"",$K926=""),AND($M926="",$N926&lt;&gt;""),AND($M926&lt;&gt;"",$N926=""),AND($P926="",$Q926&lt;&gt;""),AND($P926&lt;&gt;"",$Q926=""),AND($S926="",$T926&lt;&gt;""),AND($S926&lt;&gt;"",$T926=""),AND($V926="",$W926&lt;&gt;""),AND($V926&lt;&gt;"",$W926=""))),AND($C926&lt;&gt;"",$E926&lt;&gt;"",LEFT(TRIM($C926),1)&lt;&gt;LEFT(TRIM($E926),1)),IF(OR($E926="",$F926=""),FALSE(),IFERROR(COUNTIF(INDIRECT("UNITS_"&amp;SUBSTITUTE(LEFT($E926,FIND(" ",$E926&amp;" ")-1),".","_")),$F926)=0,TRUE())),AND($B926&lt;&gt;"",OR(ISNUMBER(SEARCH("outro",LOWER($B926))),ISNUMBER(SEARCH("divers",LOWER($B926))),ISNUMBER(SEARCH("etc",LOWER($B926))))),OR(AND(ISNUMBER(SEARCH("comunic",LOWER($B926))),LEFT($E926,3)&lt;&gt;"4.4"),AND(ISNUMBER(SEARCH("monitor",LOWER($B926))),NOT(OR(LEFT($E926,3)="1.5",LEFT($E926,3)="2.5")))),AND($B926&lt;&gt;"",OR(LEFT($C926,1)="1",LEFT($C926,1)="2"),$D926=""),AND($D926&lt;&gt;"",NOT(OR(LEFT($C926,1)="1",LEFT($C926,1)="2"))),AND($D926&lt;&gt;"",COUNTIF(' PROJETO'!$B$14:$B$16,$D926)=0),IF($D926="",FALSE(),IF(COUNTIF(' PROJETO'!$B$14:$B$16,$D926)=0,FALSE(),IFERROR(INDEX(' PROJETO'!$C$14:$C$16,MATCH($D926,' PROJETO'!$B$14:$B$16,0))&lt;&gt;"Sim",FALSE()))))</f>
        <v>0</v>
      </c>
      <c r="AG926" s="21" t="b">
        <f>AND($AC926,$Y926&gt;'CONFG.  LISTAS'!$F$4,$Z926="",$AA926="")</f>
        <v>0</v>
      </c>
      <c r="AH926" s="21" t="str">
        <f t="shared" si="194"/>
        <v/>
      </c>
      <c r="AI926" s="43" t="str">
        <f ca="1">IF(NOT($AC926),"",IF(OR($B926="",$C926="",$E926="",$F926=""),"Preencha descrição, categoria, tipo e unidade.",IF(AND($B926&lt;&gt;"",OR(LEFT($C926,1)="1",LEFT($C926,1)="2"),$D926=""),"Informe a prática de restauração para itens diretos.",IF(AND($D926&lt;&gt;"",NOT(OR(LEFT($C926,1)="1",LEFT($C926,1)="2"))),"Custos indiretos não devem pertencer a uma prática específica.",IF(AND($D926&lt;&gt;"",COUNTIF(' PROJETO'!$B$14:$B$16,$D926)=0),"Prática de restauração inválida ou não cadastrada.",IF(IF($D926="",FALSE(),IF(COUNTIF(' PROJETO'!$B$14:$B$16,$D926)=0,FALSE(),IFERROR(INDEX(' PROJETO'!$C$14:$C$16,MATCH($D926,' PROJETO'!$B$14:$B$16,0))&lt;&gt;"Sim",FALSE()))),"A prática informada no item não foi selecionada na aba Projeto.",IF(AND(MAX($I926,$L926,$O926,$R926,$U926,$X926)&gt;'CONFG.  LISTAS'!$F$4,NOT(OR($Z926&lt;&gt;"",$AA926&lt;&gt;""))),"Memorial de cálculo ou anexo obrigatório não informado para item acima do limite.",IF(OR(AND($G926&lt;&gt;"",$H926&lt;&gt;"",OR($G926&lt;=0,$H926&lt;=0)),AND($J926&lt;&gt;"",$K926&lt;&gt;"",OR($J926&lt;=0,$K926&lt;=0)),AND($M926&lt;&gt;"",$N926&lt;&gt;"",OR($M926&lt;=0,$N926&lt;=0)),AND($P926&lt;&gt;"",$Q926&lt;&gt;"",OR($P926&lt;=0,$Q926&lt;=0)),AND($S926&lt;&gt;"",$T926&lt;&gt;"",OR($S926&lt;=0,$T926&lt;=0)),AND($V926&lt;&gt;"",$W926&lt;&gt;"",OR($V926&lt;=0,$W926&lt;=0))),"Revise os valores informados: valor unitário e quantidade devem ser maiores que zero.",IF(OR(AND($G926="",$H926&lt;&gt;""),AND($G926&lt;&gt;"",$H926=""),AND($J926="",$K926&lt;&gt;""),AND($J926&lt;&gt;"",$K926=""),AND($M926="",$N926&lt;&gt;""),AND($M926&lt;&gt;"",$N926=""),AND($P926="",$Q926&lt;&gt;""),AND($P926&lt;&gt;"",$Q926=""),AND($S926="",$T926&lt;&gt;""),AND($S926&lt;&gt;"",$T926=""),AND($V926="",$W926&lt;&gt;""),AND($V926&lt;&gt;"",$W926="")),"Há ano preenchido parcialmente: "&amp;TRIM(IF(AND($G926="",$H926&lt;&gt;""),"Ano 1 (falta valor unitário); ","")&amp;IF(AND($G926&lt;&gt;"",$H926=""),"Ano 1 (falta quantidade); ","")&amp;IF(AND($J926="",$K926&lt;&gt;""),"Ano 2 (falta valor unitário); ","")&amp;IF(AND($J926&lt;&gt;"",$K926=""),"Ano 2 (falta quantidade); ","")&amp;IF(AND($M926="",$N926&lt;&gt;""),"Ano 3 (falta valor unitário); ","")&amp;IF(AND($M926&lt;&gt;"",$N926=""),"Ano 3 (falta quantidade); ","")&amp;IF(AND($P926="",$Q926&lt;&gt;""),"Ano 4 (falta valor unitário); ","")&amp;IF(AND($P926&lt;&gt;"",$Q926=""),"Ano 4 (falta quantidade); ","")&amp;IF(AND($S926="",$T926&lt;&gt;""),"Ano 5 (falta valor unitário); ","")&amp;IF(AND($S926&lt;&gt;"",$T926=""),"Ano 5 (falta quantidade); ","")&amp;IF(AND($V926="",$W926&lt;&gt;""),"Ano 6 (falta valor unitário); ","")&amp;IF(AND($V926&lt;&gt;"",$W926=""),"Ano 6 (falta quantidade); ","")), IF(NOT(OR(AND($G926&lt;&gt;"",$H926&lt;&gt;""),AND($J926&lt;&gt;"",$K926&lt;&gt;""),AND($M926&lt;&gt;"",$N926&lt;&gt;""),AND($P926&lt;&gt;"",$Q926&lt;&gt;""),AND($S926&lt;&gt;"",$T926&lt;&gt;""),AND($V926&lt;&gt;"",$W926&lt;&gt;""))),"Informe pelo menos um ano completo com valor unitário e quantidade.",IF(AND($C926&lt;&gt;"",$E926&lt;&gt;"",LEFT(TRIM($C926),1)&lt;&gt;LEFT(TRIM($E926),1)),"Categoria e tipo estão incompatíveis.",IF(IF(OR($E926="",$F926=""),FALSE(),IFERROR(COUNTIF(INDIRECT("UNITS_"&amp;SUBSTITUTE(LEFT($E926,FIND(" ",$E926&amp;" ")-1),".","_")),$F926)=0,TRUE())),"Unidade incompatível com o tipo selecionado.",IF(OR(AND(ISNUMBER(SEARCH("comunic",LOWER($B926))),LEFT($E926,3)&lt;&gt;"4.4"),AND(ISNUMBER(SEARCH("monitor",LOWER($B926))),NOT(OR(LEFT($E926,3)="1.5",LEFT($E926,3)="2.5")))),"Revise a classificação do item conforme as regras de preenchimento.",IF(AND($B926&lt;&gt;"",OR(ISNUMBER(SEARCH("outro",LOWER($B926))),ISNUMBER(SEARCH("divers",LOWER($B926))),ISNUMBER(SEARCH("kit",LOWER($B926))),ISNUMBER(SEARCH("ferrament",LOWER($B926))),ISNUMBER(SEARCH("epi",LOWER($B926)))),NOT(OR($Z926&lt;&gt;"",$AA926&lt;&gt;""))),"Descrição muito genérica: detalhe melhor o item e registre o racional no memorial ou em anexo.",IF(AND($Y926=0,$B926&lt;&gt;"",OR($G926&lt;&gt;"",$H926&lt;&gt;"",$J926&lt;&gt;"",$K926&lt;&gt;"",$M926&lt;&gt;"",$N926&lt;&gt;"",$P926&lt;&gt;"",$Q926&lt;&gt;"",$S926&lt;&gt;"",$T926&lt;&gt;"",$V926&lt;&gt;"",$W926&lt;&gt;"")),"O item possui dados lançados, mas o total está zerado. Revise os valores informados.","")))))))))))))))</f>
        <v/>
      </c>
    </row>
    <row r="927" spans="1:35" ht="14.25" customHeight="1" x14ac:dyDescent="0.25">
      <c r="A927" s="57" t="str">
        <f t="shared" si="182"/>
        <v/>
      </c>
      <c r="B927" s="61"/>
      <c r="C927" s="61"/>
      <c r="D927" s="58"/>
      <c r="E927" s="61"/>
      <c r="F927" s="61"/>
      <c r="G927" s="272"/>
      <c r="H927" s="62"/>
      <c r="I927" s="273">
        <f t="shared" si="183"/>
        <v>0</v>
      </c>
      <c r="J927" s="272"/>
      <c r="K927" s="62"/>
      <c r="L927" s="270">
        <f t="shared" si="184"/>
        <v>0</v>
      </c>
      <c r="M927" s="272"/>
      <c r="N927" s="62"/>
      <c r="O927" s="270">
        <f t="shared" si="185"/>
        <v>0</v>
      </c>
      <c r="P927" s="272"/>
      <c r="Q927" s="62"/>
      <c r="R927" s="271">
        <f t="shared" si="186"/>
        <v>0</v>
      </c>
      <c r="S927" s="272"/>
      <c r="T927" s="62"/>
      <c r="U927" s="270">
        <f t="shared" si="187"/>
        <v>0</v>
      </c>
      <c r="V927" s="272"/>
      <c r="W927" s="62"/>
      <c r="X927" s="270">
        <f t="shared" si="188"/>
        <v>0</v>
      </c>
      <c r="Y927" s="270">
        <f t="shared" si="189"/>
        <v>0</v>
      </c>
      <c r="Z927" s="61"/>
      <c r="AA927" s="61"/>
      <c r="AB927" s="60" t="str">
        <f t="shared" si="190"/>
        <v/>
      </c>
      <c r="AC927" s="21" t="b">
        <f t="shared" si="191"/>
        <v>0</v>
      </c>
      <c r="AD927" s="21" t="b">
        <f t="shared" si="192"/>
        <v>0</v>
      </c>
      <c r="AE927" s="21" t="b">
        <f t="shared" si="193"/>
        <v>0</v>
      </c>
      <c r="AF927" s="21" t="b">
        <f ca="1">OR(AND($AC927,NOT($AD927)),AND($AC927,OR(AND($G927="",$H927&lt;&gt;""),AND($G927&lt;&gt;"",$H927=""),AND($J927="",$K927&lt;&gt;""),AND($J927&lt;&gt;"",$K927=""),AND($M927="",$N927&lt;&gt;""),AND($M927&lt;&gt;"",$N927=""),AND($P927="",$Q927&lt;&gt;""),AND($P927&lt;&gt;"",$Q927=""),AND($S927="",$T927&lt;&gt;""),AND($S927&lt;&gt;"",$T927=""),AND($V927="",$W927&lt;&gt;""),AND($V927&lt;&gt;"",$W927=""))),AND($C927&lt;&gt;"",$E927&lt;&gt;"",LEFT(TRIM($C927),1)&lt;&gt;LEFT(TRIM($E927),1)),IF(OR($E927="",$F927=""),FALSE(),IFERROR(COUNTIF(INDIRECT("UNITS_"&amp;SUBSTITUTE(LEFT($E927,FIND(" ",$E927&amp;" ")-1),".","_")),$F927)=0,TRUE())),AND($B927&lt;&gt;"",OR(ISNUMBER(SEARCH("outro",LOWER($B927))),ISNUMBER(SEARCH("divers",LOWER($B927))),ISNUMBER(SEARCH("etc",LOWER($B927))))),OR(AND(ISNUMBER(SEARCH("comunic",LOWER($B927))),LEFT($E927,3)&lt;&gt;"4.4"),AND(ISNUMBER(SEARCH("monitor",LOWER($B927))),NOT(OR(LEFT($E927,3)="1.5",LEFT($E927,3)="2.5")))),AND($B927&lt;&gt;"",OR(LEFT($C927,1)="1",LEFT($C927,1)="2"),$D927=""),AND($D927&lt;&gt;"",NOT(OR(LEFT($C927,1)="1",LEFT($C927,1)="2"))),AND($D927&lt;&gt;"",COUNTIF(' PROJETO'!$B$14:$B$16,$D927)=0),IF($D927="",FALSE(),IF(COUNTIF(' PROJETO'!$B$14:$B$16,$D927)=0,FALSE(),IFERROR(INDEX(' PROJETO'!$C$14:$C$16,MATCH($D927,' PROJETO'!$B$14:$B$16,0))&lt;&gt;"Sim",FALSE()))))</f>
        <v>0</v>
      </c>
      <c r="AG927" s="21" t="b">
        <f>AND($AC927,$Y927&gt;'CONFG.  LISTAS'!$F$4,$Z927="",$AA927="")</f>
        <v>0</v>
      </c>
      <c r="AH927" s="21" t="str">
        <f t="shared" si="194"/>
        <v/>
      </c>
      <c r="AI927" s="43" t="str">
        <f ca="1">IF(NOT($AC927),"",IF(OR($B927="",$C927="",$E927="",$F927=""),"Preencha descrição, categoria, tipo e unidade.",IF(AND($B927&lt;&gt;"",OR(LEFT($C927,1)="1",LEFT($C927,1)="2"),$D927=""),"Informe a prática de restauração para itens diretos.",IF(AND($D927&lt;&gt;"",NOT(OR(LEFT($C927,1)="1",LEFT($C927,1)="2"))),"Custos indiretos não devem pertencer a uma prática específica.",IF(AND($D927&lt;&gt;"",COUNTIF(' PROJETO'!$B$14:$B$16,$D927)=0),"Prática de restauração inválida ou não cadastrada.",IF(IF($D927="",FALSE(),IF(COUNTIF(' PROJETO'!$B$14:$B$16,$D927)=0,FALSE(),IFERROR(INDEX(' PROJETO'!$C$14:$C$16,MATCH($D927,' PROJETO'!$B$14:$B$16,0))&lt;&gt;"Sim",FALSE()))),"A prática informada no item não foi selecionada na aba Projeto.",IF(AND(MAX($I927,$L927,$O927,$R927,$U927,$X927)&gt;'CONFG.  LISTAS'!$F$4,NOT(OR($Z927&lt;&gt;"",$AA927&lt;&gt;""))),"Memorial de cálculo ou anexo obrigatório não informado para item acima do limite.",IF(OR(AND($G927&lt;&gt;"",$H927&lt;&gt;"",OR($G927&lt;=0,$H927&lt;=0)),AND($J927&lt;&gt;"",$K927&lt;&gt;"",OR($J927&lt;=0,$K927&lt;=0)),AND($M927&lt;&gt;"",$N927&lt;&gt;"",OR($M927&lt;=0,$N927&lt;=0)),AND($P927&lt;&gt;"",$Q927&lt;&gt;"",OR($P927&lt;=0,$Q927&lt;=0)),AND($S927&lt;&gt;"",$T927&lt;&gt;"",OR($S927&lt;=0,$T927&lt;=0)),AND($V927&lt;&gt;"",$W927&lt;&gt;"",OR($V927&lt;=0,$W927&lt;=0))),"Revise os valores informados: valor unitário e quantidade devem ser maiores que zero.",IF(OR(AND($G927="",$H927&lt;&gt;""),AND($G927&lt;&gt;"",$H927=""),AND($J927="",$K927&lt;&gt;""),AND($J927&lt;&gt;"",$K927=""),AND($M927="",$N927&lt;&gt;""),AND($M927&lt;&gt;"",$N927=""),AND($P927="",$Q927&lt;&gt;""),AND($P927&lt;&gt;"",$Q927=""),AND($S927="",$T927&lt;&gt;""),AND($S927&lt;&gt;"",$T927=""),AND($V927="",$W927&lt;&gt;""),AND($V927&lt;&gt;"",$W927="")),"Há ano preenchido parcialmente: "&amp;TRIM(IF(AND($G927="",$H927&lt;&gt;""),"Ano 1 (falta valor unitário); ","")&amp;IF(AND($G927&lt;&gt;"",$H927=""),"Ano 1 (falta quantidade); ","")&amp;IF(AND($J927="",$K927&lt;&gt;""),"Ano 2 (falta valor unitário); ","")&amp;IF(AND($J927&lt;&gt;"",$K927=""),"Ano 2 (falta quantidade); ","")&amp;IF(AND($M927="",$N927&lt;&gt;""),"Ano 3 (falta valor unitário); ","")&amp;IF(AND($M927&lt;&gt;"",$N927=""),"Ano 3 (falta quantidade); ","")&amp;IF(AND($P927="",$Q927&lt;&gt;""),"Ano 4 (falta valor unitário); ","")&amp;IF(AND($P927&lt;&gt;"",$Q927=""),"Ano 4 (falta quantidade); ","")&amp;IF(AND($S927="",$T927&lt;&gt;""),"Ano 5 (falta valor unitário); ","")&amp;IF(AND($S927&lt;&gt;"",$T927=""),"Ano 5 (falta quantidade); ","")&amp;IF(AND($V927="",$W927&lt;&gt;""),"Ano 6 (falta valor unitário); ","")&amp;IF(AND($V927&lt;&gt;"",$W927=""),"Ano 6 (falta quantidade); ","")), IF(NOT(OR(AND($G927&lt;&gt;"",$H927&lt;&gt;""),AND($J927&lt;&gt;"",$K927&lt;&gt;""),AND($M927&lt;&gt;"",$N927&lt;&gt;""),AND($P927&lt;&gt;"",$Q927&lt;&gt;""),AND($S927&lt;&gt;"",$T927&lt;&gt;""),AND($V927&lt;&gt;"",$W927&lt;&gt;""))),"Informe pelo menos um ano completo com valor unitário e quantidade.",IF(AND($C927&lt;&gt;"",$E927&lt;&gt;"",LEFT(TRIM($C927),1)&lt;&gt;LEFT(TRIM($E927),1)),"Categoria e tipo estão incompatíveis.",IF(IF(OR($E927="",$F927=""),FALSE(),IFERROR(COUNTIF(INDIRECT("UNITS_"&amp;SUBSTITUTE(LEFT($E927,FIND(" ",$E927&amp;" ")-1),".","_")),$F927)=0,TRUE())),"Unidade incompatível com o tipo selecionado.",IF(OR(AND(ISNUMBER(SEARCH("comunic",LOWER($B927))),LEFT($E927,3)&lt;&gt;"4.4"),AND(ISNUMBER(SEARCH("monitor",LOWER($B927))),NOT(OR(LEFT($E927,3)="1.5",LEFT($E927,3)="2.5")))),"Revise a classificação do item conforme as regras de preenchimento.",IF(AND($B927&lt;&gt;"",OR(ISNUMBER(SEARCH("outro",LOWER($B927))),ISNUMBER(SEARCH("divers",LOWER($B927))),ISNUMBER(SEARCH("kit",LOWER($B927))),ISNUMBER(SEARCH("ferrament",LOWER($B927))),ISNUMBER(SEARCH("epi",LOWER($B927)))),NOT(OR($Z927&lt;&gt;"",$AA927&lt;&gt;""))),"Descrição muito genérica: detalhe melhor o item e registre o racional no memorial ou em anexo.",IF(AND($Y927=0,$B927&lt;&gt;"",OR($G927&lt;&gt;"",$H927&lt;&gt;"",$J927&lt;&gt;"",$K927&lt;&gt;"",$M927&lt;&gt;"",$N927&lt;&gt;"",$P927&lt;&gt;"",$Q927&lt;&gt;"",$S927&lt;&gt;"",$T927&lt;&gt;"",$V927&lt;&gt;"",$W927&lt;&gt;"")),"O item possui dados lançados, mas o total está zerado. Revise os valores informados.","")))))))))))))))</f>
        <v/>
      </c>
    </row>
    <row r="928" spans="1:35" ht="14.25" customHeight="1" x14ac:dyDescent="0.25">
      <c r="A928" s="57" t="str">
        <f t="shared" si="182"/>
        <v/>
      </c>
      <c r="B928" s="58"/>
      <c r="C928" s="58"/>
      <c r="D928" s="58"/>
      <c r="E928" s="58"/>
      <c r="F928" s="58"/>
      <c r="G928" s="269"/>
      <c r="H928" s="59"/>
      <c r="I928" s="273">
        <f t="shared" si="183"/>
        <v>0</v>
      </c>
      <c r="J928" s="269"/>
      <c r="K928" s="59"/>
      <c r="L928" s="270">
        <f t="shared" si="184"/>
        <v>0</v>
      </c>
      <c r="M928" s="269"/>
      <c r="N928" s="59"/>
      <c r="O928" s="270">
        <f t="shared" si="185"/>
        <v>0</v>
      </c>
      <c r="P928" s="269"/>
      <c r="Q928" s="59"/>
      <c r="R928" s="271">
        <f t="shared" si="186"/>
        <v>0</v>
      </c>
      <c r="S928" s="269"/>
      <c r="T928" s="59"/>
      <c r="U928" s="270">
        <f t="shared" si="187"/>
        <v>0</v>
      </c>
      <c r="V928" s="269"/>
      <c r="W928" s="59"/>
      <c r="X928" s="270">
        <f t="shared" si="188"/>
        <v>0</v>
      </c>
      <c r="Y928" s="270">
        <f t="shared" si="189"/>
        <v>0</v>
      </c>
      <c r="Z928" s="58"/>
      <c r="AA928" s="58"/>
      <c r="AB928" s="60" t="str">
        <f t="shared" si="190"/>
        <v/>
      </c>
      <c r="AC928" s="21" t="b">
        <f t="shared" si="191"/>
        <v>0</v>
      </c>
      <c r="AD928" s="21" t="b">
        <f t="shared" si="192"/>
        <v>0</v>
      </c>
      <c r="AE928" s="21" t="b">
        <f t="shared" si="193"/>
        <v>0</v>
      </c>
      <c r="AF928" s="21" t="b">
        <f ca="1">OR(AND($AC928,NOT($AD928)),AND($AC928,OR(AND($G928="",$H928&lt;&gt;""),AND($G928&lt;&gt;"",$H928=""),AND($J928="",$K928&lt;&gt;""),AND($J928&lt;&gt;"",$K928=""),AND($M928="",$N928&lt;&gt;""),AND($M928&lt;&gt;"",$N928=""),AND($P928="",$Q928&lt;&gt;""),AND($P928&lt;&gt;"",$Q928=""),AND($S928="",$T928&lt;&gt;""),AND($S928&lt;&gt;"",$T928=""),AND($V928="",$W928&lt;&gt;""),AND($V928&lt;&gt;"",$W928=""))),AND($C928&lt;&gt;"",$E928&lt;&gt;"",LEFT(TRIM($C928),1)&lt;&gt;LEFT(TRIM($E928),1)),IF(OR($E928="",$F928=""),FALSE(),IFERROR(COUNTIF(INDIRECT("UNITS_"&amp;SUBSTITUTE(LEFT($E928,FIND(" ",$E928&amp;" ")-1),".","_")),$F928)=0,TRUE())),AND($B928&lt;&gt;"",OR(ISNUMBER(SEARCH("outro",LOWER($B928))),ISNUMBER(SEARCH("divers",LOWER($B928))),ISNUMBER(SEARCH("etc",LOWER($B928))))),OR(AND(ISNUMBER(SEARCH("comunic",LOWER($B928))),LEFT($E928,3)&lt;&gt;"4.4"),AND(ISNUMBER(SEARCH("monitor",LOWER($B928))),NOT(OR(LEFT($E928,3)="1.5",LEFT($E928,3)="2.5")))),AND($B928&lt;&gt;"",OR(LEFT($C928,1)="1",LEFT($C928,1)="2"),$D928=""),AND($D928&lt;&gt;"",NOT(OR(LEFT($C928,1)="1",LEFT($C928,1)="2"))),AND($D928&lt;&gt;"",COUNTIF(' PROJETO'!$B$14:$B$16,$D928)=0),IF($D928="",FALSE(),IF(COUNTIF(' PROJETO'!$B$14:$B$16,$D928)=0,FALSE(),IFERROR(INDEX(' PROJETO'!$C$14:$C$16,MATCH($D928,' PROJETO'!$B$14:$B$16,0))&lt;&gt;"Sim",FALSE()))))</f>
        <v>0</v>
      </c>
      <c r="AG928" s="21" t="b">
        <f>AND($AC928,$Y928&gt;'CONFG.  LISTAS'!$F$4,$Z928="",$AA928="")</f>
        <v>0</v>
      </c>
      <c r="AH928" s="21" t="str">
        <f t="shared" si="194"/>
        <v/>
      </c>
      <c r="AI928" s="43" t="str">
        <f ca="1">IF(NOT($AC928),"",IF(OR($B928="",$C928="",$E928="",$F928=""),"Preencha descrição, categoria, tipo e unidade.",IF(AND($B928&lt;&gt;"",OR(LEFT($C928,1)="1",LEFT($C928,1)="2"),$D928=""),"Informe a prática de restauração para itens diretos.",IF(AND($D928&lt;&gt;"",NOT(OR(LEFT($C928,1)="1",LEFT($C928,1)="2"))),"Custos indiretos não devem pertencer a uma prática específica.",IF(AND($D928&lt;&gt;"",COUNTIF(' PROJETO'!$B$14:$B$16,$D928)=0),"Prática de restauração inválida ou não cadastrada.",IF(IF($D928="",FALSE(),IF(COUNTIF(' PROJETO'!$B$14:$B$16,$D928)=0,FALSE(),IFERROR(INDEX(' PROJETO'!$C$14:$C$16,MATCH($D928,' PROJETO'!$B$14:$B$16,0))&lt;&gt;"Sim",FALSE()))),"A prática informada no item não foi selecionada na aba Projeto.",IF(AND(MAX($I928,$L928,$O928,$R928,$U928,$X928)&gt;'CONFG.  LISTAS'!$F$4,NOT(OR($Z928&lt;&gt;"",$AA928&lt;&gt;""))),"Memorial de cálculo ou anexo obrigatório não informado para item acima do limite.",IF(OR(AND($G928&lt;&gt;"",$H928&lt;&gt;"",OR($G928&lt;=0,$H928&lt;=0)),AND($J928&lt;&gt;"",$K928&lt;&gt;"",OR($J928&lt;=0,$K928&lt;=0)),AND($M928&lt;&gt;"",$N928&lt;&gt;"",OR($M928&lt;=0,$N928&lt;=0)),AND($P928&lt;&gt;"",$Q928&lt;&gt;"",OR($P928&lt;=0,$Q928&lt;=0)),AND($S928&lt;&gt;"",$T928&lt;&gt;"",OR($S928&lt;=0,$T928&lt;=0)),AND($V928&lt;&gt;"",$W928&lt;&gt;"",OR($V928&lt;=0,$W928&lt;=0))),"Revise os valores informados: valor unitário e quantidade devem ser maiores que zero.",IF(OR(AND($G928="",$H928&lt;&gt;""),AND($G928&lt;&gt;"",$H928=""),AND($J928="",$K928&lt;&gt;""),AND($J928&lt;&gt;"",$K928=""),AND($M928="",$N928&lt;&gt;""),AND($M928&lt;&gt;"",$N928=""),AND($P928="",$Q928&lt;&gt;""),AND($P928&lt;&gt;"",$Q928=""),AND($S928="",$T928&lt;&gt;""),AND($S928&lt;&gt;"",$T928=""),AND($V928="",$W928&lt;&gt;""),AND($V928&lt;&gt;"",$W928="")),"Há ano preenchido parcialmente: "&amp;TRIM(IF(AND($G928="",$H928&lt;&gt;""),"Ano 1 (falta valor unitário); ","")&amp;IF(AND($G928&lt;&gt;"",$H928=""),"Ano 1 (falta quantidade); ","")&amp;IF(AND($J928="",$K928&lt;&gt;""),"Ano 2 (falta valor unitário); ","")&amp;IF(AND($J928&lt;&gt;"",$K928=""),"Ano 2 (falta quantidade); ","")&amp;IF(AND($M928="",$N928&lt;&gt;""),"Ano 3 (falta valor unitário); ","")&amp;IF(AND($M928&lt;&gt;"",$N928=""),"Ano 3 (falta quantidade); ","")&amp;IF(AND($P928="",$Q928&lt;&gt;""),"Ano 4 (falta valor unitário); ","")&amp;IF(AND($P928&lt;&gt;"",$Q928=""),"Ano 4 (falta quantidade); ","")&amp;IF(AND($S928="",$T928&lt;&gt;""),"Ano 5 (falta valor unitário); ","")&amp;IF(AND($S928&lt;&gt;"",$T928=""),"Ano 5 (falta quantidade); ","")&amp;IF(AND($V928="",$W928&lt;&gt;""),"Ano 6 (falta valor unitário); ","")&amp;IF(AND($V928&lt;&gt;"",$W928=""),"Ano 6 (falta quantidade); ","")), IF(NOT(OR(AND($G928&lt;&gt;"",$H928&lt;&gt;""),AND($J928&lt;&gt;"",$K928&lt;&gt;""),AND($M928&lt;&gt;"",$N928&lt;&gt;""),AND($P928&lt;&gt;"",$Q928&lt;&gt;""),AND($S928&lt;&gt;"",$T928&lt;&gt;""),AND($V928&lt;&gt;"",$W928&lt;&gt;""))),"Informe pelo menos um ano completo com valor unitário e quantidade.",IF(AND($C928&lt;&gt;"",$E928&lt;&gt;"",LEFT(TRIM($C928),1)&lt;&gt;LEFT(TRIM($E928),1)),"Categoria e tipo estão incompatíveis.",IF(IF(OR($E928="",$F928=""),FALSE(),IFERROR(COUNTIF(INDIRECT("UNITS_"&amp;SUBSTITUTE(LEFT($E928,FIND(" ",$E928&amp;" ")-1),".","_")),$F928)=0,TRUE())),"Unidade incompatível com o tipo selecionado.",IF(OR(AND(ISNUMBER(SEARCH("comunic",LOWER($B928))),LEFT($E928,3)&lt;&gt;"4.4"),AND(ISNUMBER(SEARCH("monitor",LOWER($B928))),NOT(OR(LEFT($E928,3)="1.5",LEFT($E928,3)="2.5")))),"Revise a classificação do item conforme as regras de preenchimento.",IF(AND($B928&lt;&gt;"",OR(ISNUMBER(SEARCH("outro",LOWER($B928))),ISNUMBER(SEARCH("divers",LOWER($B928))),ISNUMBER(SEARCH("kit",LOWER($B928))),ISNUMBER(SEARCH("ferrament",LOWER($B928))),ISNUMBER(SEARCH("epi",LOWER($B928)))),NOT(OR($Z928&lt;&gt;"",$AA928&lt;&gt;""))),"Descrição muito genérica: detalhe melhor o item e registre o racional no memorial ou em anexo.",IF(AND($Y928=0,$B928&lt;&gt;"",OR($G928&lt;&gt;"",$H928&lt;&gt;"",$J928&lt;&gt;"",$K928&lt;&gt;"",$M928&lt;&gt;"",$N928&lt;&gt;"",$P928&lt;&gt;"",$Q928&lt;&gt;"",$S928&lt;&gt;"",$T928&lt;&gt;"",$V928&lt;&gt;"",$W928&lt;&gt;"")),"O item possui dados lançados, mas o total está zerado. Revise os valores informados.","")))))))))))))))</f>
        <v/>
      </c>
    </row>
    <row r="929" spans="1:35" ht="14.25" customHeight="1" x14ac:dyDescent="0.25">
      <c r="A929" s="57" t="str">
        <f t="shared" si="182"/>
        <v/>
      </c>
      <c r="B929" s="61"/>
      <c r="C929" s="61"/>
      <c r="D929" s="58"/>
      <c r="E929" s="61"/>
      <c r="F929" s="61"/>
      <c r="G929" s="272"/>
      <c r="H929" s="62"/>
      <c r="I929" s="273">
        <f t="shared" si="183"/>
        <v>0</v>
      </c>
      <c r="J929" s="272"/>
      <c r="K929" s="62"/>
      <c r="L929" s="270">
        <f t="shared" si="184"/>
        <v>0</v>
      </c>
      <c r="M929" s="272"/>
      <c r="N929" s="62"/>
      <c r="O929" s="270">
        <f t="shared" si="185"/>
        <v>0</v>
      </c>
      <c r="P929" s="272"/>
      <c r="Q929" s="62"/>
      <c r="R929" s="271">
        <f t="shared" si="186"/>
        <v>0</v>
      </c>
      <c r="S929" s="272"/>
      <c r="T929" s="62"/>
      <c r="U929" s="270">
        <f t="shared" si="187"/>
        <v>0</v>
      </c>
      <c r="V929" s="272"/>
      <c r="W929" s="62"/>
      <c r="X929" s="270">
        <f t="shared" si="188"/>
        <v>0</v>
      </c>
      <c r="Y929" s="270">
        <f t="shared" si="189"/>
        <v>0</v>
      </c>
      <c r="Z929" s="61"/>
      <c r="AA929" s="61"/>
      <c r="AB929" s="60" t="str">
        <f t="shared" si="190"/>
        <v/>
      </c>
      <c r="AC929" s="21" t="b">
        <f t="shared" si="191"/>
        <v>0</v>
      </c>
      <c r="AD929" s="21" t="b">
        <f t="shared" si="192"/>
        <v>0</v>
      </c>
      <c r="AE929" s="21" t="b">
        <f t="shared" si="193"/>
        <v>0</v>
      </c>
      <c r="AF929" s="21" t="b">
        <f ca="1">OR(AND($AC929,NOT($AD929)),AND($AC929,OR(AND($G929="",$H929&lt;&gt;""),AND($G929&lt;&gt;"",$H929=""),AND($J929="",$K929&lt;&gt;""),AND($J929&lt;&gt;"",$K929=""),AND($M929="",$N929&lt;&gt;""),AND($M929&lt;&gt;"",$N929=""),AND($P929="",$Q929&lt;&gt;""),AND($P929&lt;&gt;"",$Q929=""),AND($S929="",$T929&lt;&gt;""),AND($S929&lt;&gt;"",$T929=""),AND($V929="",$W929&lt;&gt;""),AND($V929&lt;&gt;"",$W929=""))),AND($C929&lt;&gt;"",$E929&lt;&gt;"",LEFT(TRIM($C929),1)&lt;&gt;LEFT(TRIM($E929),1)),IF(OR($E929="",$F929=""),FALSE(),IFERROR(COUNTIF(INDIRECT("UNITS_"&amp;SUBSTITUTE(LEFT($E929,FIND(" ",$E929&amp;" ")-1),".","_")),$F929)=0,TRUE())),AND($B929&lt;&gt;"",OR(ISNUMBER(SEARCH("outro",LOWER($B929))),ISNUMBER(SEARCH("divers",LOWER($B929))),ISNUMBER(SEARCH("etc",LOWER($B929))))),OR(AND(ISNUMBER(SEARCH("comunic",LOWER($B929))),LEFT($E929,3)&lt;&gt;"4.4"),AND(ISNUMBER(SEARCH("monitor",LOWER($B929))),NOT(OR(LEFT($E929,3)="1.5",LEFT($E929,3)="2.5")))),AND($B929&lt;&gt;"",OR(LEFT($C929,1)="1",LEFT($C929,1)="2"),$D929=""),AND($D929&lt;&gt;"",NOT(OR(LEFT($C929,1)="1",LEFT($C929,1)="2"))),AND($D929&lt;&gt;"",COUNTIF(' PROJETO'!$B$14:$B$16,$D929)=0),IF($D929="",FALSE(),IF(COUNTIF(' PROJETO'!$B$14:$B$16,$D929)=0,FALSE(),IFERROR(INDEX(' PROJETO'!$C$14:$C$16,MATCH($D929,' PROJETO'!$B$14:$B$16,0))&lt;&gt;"Sim",FALSE()))))</f>
        <v>0</v>
      </c>
      <c r="AG929" s="21" t="b">
        <f>AND($AC929,$Y929&gt;'CONFG.  LISTAS'!$F$4,$Z929="",$AA929="")</f>
        <v>0</v>
      </c>
      <c r="AH929" s="21" t="str">
        <f t="shared" si="194"/>
        <v/>
      </c>
      <c r="AI929" s="43" t="str">
        <f ca="1">IF(NOT($AC929),"",IF(OR($B929="",$C929="",$E929="",$F929=""),"Preencha descrição, categoria, tipo e unidade.",IF(AND($B929&lt;&gt;"",OR(LEFT($C929,1)="1",LEFT($C929,1)="2"),$D929=""),"Informe a prática de restauração para itens diretos.",IF(AND($D929&lt;&gt;"",NOT(OR(LEFT($C929,1)="1",LEFT($C929,1)="2"))),"Custos indiretos não devem pertencer a uma prática específica.",IF(AND($D929&lt;&gt;"",COUNTIF(' PROJETO'!$B$14:$B$16,$D929)=0),"Prática de restauração inválida ou não cadastrada.",IF(IF($D929="",FALSE(),IF(COUNTIF(' PROJETO'!$B$14:$B$16,$D929)=0,FALSE(),IFERROR(INDEX(' PROJETO'!$C$14:$C$16,MATCH($D929,' PROJETO'!$B$14:$B$16,0))&lt;&gt;"Sim",FALSE()))),"A prática informada no item não foi selecionada na aba Projeto.",IF(AND(MAX($I929,$L929,$O929,$R929,$U929,$X929)&gt;'CONFG.  LISTAS'!$F$4,NOT(OR($Z929&lt;&gt;"",$AA929&lt;&gt;""))),"Memorial de cálculo ou anexo obrigatório não informado para item acima do limite.",IF(OR(AND($G929&lt;&gt;"",$H929&lt;&gt;"",OR($G929&lt;=0,$H929&lt;=0)),AND($J929&lt;&gt;"",$K929&lt;&gt;"",OR($J929&lt;=0,$K929&lt;=0)),AND($M929&lt;&gt;"",$N929&lt;&gt;"",OR($M929&lt;=0,$N929&lt;=0)),AND($P929&lt;&gt;"",$Q929&lt;&gt;"",OR($P929&lt;=0,$Q929&lt;=0)),AND($S929&lt;&gt;"",$T929&lt;&gt;"",OR($S929&lt;=0,$T929&lt;=0)),AND($V929&lt;&gt;"",$W929&lt;&gt;"",OR($V929&lt;=0,$W929&lt;=0))),"Revise os valores informados: valor unitário e quantidade devem ser maiores que zero.",IF(OR(AND($G929="",$H929&lt;&gt;""),AND($G929&lt;&gt;"",$H929=""),AND($J929="",$K929&lt;&gt;""),AND($J929&lt;&gt;"",$K929=""),AND($M929="",$N929&lt;&gt;""),AND($M929&lt;&gt;"",$N929=""),AND($P929="",$Q929&lt;&gt;""),AND($P929&lt;&gt;"",$Q929=""),AND($S929="",$T929&lt;&gt;""),AND($S929&lt;&gt;"",$T929=""),AND($V929="",$W929&lt;&gt;""),AND($V929&lt;&gt;"",$W929="")),"Há ano preenchido parcialmente: "&amp;TRIM(IF(AND($G929="",$H929&lt;&gt;""),"Ano 1 (falta valor unitário); ","")&amp;IF(AND($G929&lt;&gt;"",$H929=""),"Ano 1 (falta quantidade); ","")&amp;IF(AND($J929="",$K929&lt;&gt;""),"Ano 2 (falta valor unitário); ","")&amp;IF(AND($J929&lt;&gt;"",$K929=""),"Ano 2 (falta quantidade); ","")&amp;IF(AND($M929="",$N929&lt;&gt;""),"Ano 3 (falta valor unitário); ","")&amp;IF(AND($M929&lt;&gt;"",$N929=""),"Ano 3 (falta quantidade); ","")&amp;IF(AND($P929="",$Q929&lt;&gt;""),"Ano 4 (falta valor unitário); ","")&amp;IF(AND($P929&lt;&gt;"",$Q929=""),"Ano 4 (falta quantidade); ","")&amp;IF(AND($S929="",$T929&lt;&gt;""),"Ano 5 (falta valor unitário); ","")&amp;IF(AND($S929&lt;&gt;"",$T929=""),"Ano 5 (falta quantidade); ","")&amp;IF(AND($V929="",$W929&lt;&gt;""),"Ano 6 (falta valor unitário); ","")&amp;IF(AND($V929&lt;&gt;"",$W929=""),"Ano 6 (falta quantidade); ","")), IF(NOT(OR(AND($G929&lt;&gt;"",$H929&lt;&gt;""),AND($J929&lt;&gt;"",$K929&lt;&gt;""),AND($M929&lt;&gt;"",$N929&lt;&gt;""),AND($P929&lt;&gt;"",$Q929&lt;&gt;""),AND($S929&lt;&gt;"",$T929&lt;&gt;""),AND($V929&lt;&gt;"",$W929&lt;&gt;""))),"Informe pelo menos um ano completo com valor unitário e quantidade.",IF(AND($C929&lt;&gt;"",$E929&lt;&gt;"",LEFT(TRIM($C929),1)&lt;&gt;LEFT(TRIM($E929),1)),"Categoria e tipo estão incompatíveis.",IF(IF(OR($E929="",$F929=""),FALSE(),IFERROR(COUNTIF(INDIRECT("UNITS_"&amp;SUBSTITUTE(LEFT($E929,FIND(" ",$E929&amp;" ")-1),".","_")),$F929)=0,TRUE())),"Unidade incompatível com o tipo selecionado.",IF(OR(AND(ISNUMBER(SEARCH("comunic",LOWER($B929))),LEFT($E929,3)&lt;&gt;"4.4"),AND(ISNUMBER(SEARCH("monitor",LOWER($B929))),NOT(OR(LEFT($E929,3)="1.5",LEFT($E929,3)="2.5")))),"Revise a classificação do item conforme as regras de preenchimento.",IF(AND($B929&lt;&gt;"",OR(ISNUMBER(SEARCH("outro",LOWER($B929))),ISNUMBER(SEARCH("divers",LOWER($B929))),ISNUMBER(SEARCH("kit",LOWER($B929))),ISNUMBER(SEARCH("ferrament",LOWER($B929))),ISNUMBER(SEARCH("epi",LOWER($B929)))),NOT(OR($Z929&lt;&gt;"",$AA929&lt;&gt;""))),"Descrição muito genérica: detalhe melhor o item e registre o racional no memorial ou em anexo.",IF(AND($Y929=0,$B929&lt;&gt;"",OR($G929&lt;&gt;"",$H929&lt;&gt;"",$J929&lt;&gt;"",$K929&lt;&gt;"",$M929&lt;&gt;"",$N929&lt;&gt;"",$P929&lt;&gt;"",$Q929&lt;&gt;"",$S929&lt;&gt;"",$T929&lt;&gt;"",$V929&lt;&gt;"",$W929&lt;&gt;"")),"O item possui dados lançados, mas o total está zerado. Revise os valores informados.","")))))))))))))))</f>
        <v/>
      </c>
    </row>
    <row r="930" spans="1:35" ht="14.25" customHeight="1" x14ac:dyDescent="0.25">
      <c r="A930" s="57" t="str">
        <f t="shared" si="182"/>
        <v/>
      </c>
      <c r="B930" s="58"/>
      <c r="C930" s="58"/>
      <c r="D930" s="58"/>
      <c r="E930" s="58"/>
      <c r="F930" s="58"/>
      <c r="G930" s="269"/>
      <c r="H930" s="59"/>
      <c r="I930" s="273">
        <f t="shared" si="183"/>
        <v>0</v>
      </c>
      <c r="J930" s="269"/>
      <c r="K930" s="59"/>
      <c r="L930" s="270">
        <f t="shared" si="184"/>
        <v>0</v>
      </c>
      <c r="M930" s="269"/>
      <c r="N930" s="59"/>
      <c r="O930" s="270">
        <f t="shared" si="185"/>
        <v>0</v>
      </c>
      <c r="P930" s="269"/>
      <c r="Q930" s="59"/>
      <c r="R930" s="271">
        <f t="shared" si="186"/>
        <v>0</v>
      </c>
      <c r="S930" s="269"/>
      <c r="T930" s="59"/>
      <c r="U930" s="270">
        <f t="shared" si="187"/>
        <v>0</v>
      </c>
      <c r="V930" s="269"/>
      <c r="W930" s="59"/>
      <c r="X930" s="270">
        <f t="shared" si="188"/>
        <v>0</v>
      </c>
      <c r="Y930" s="270">
        <f t="shared" si="189"/>
        <v>0</v>
      </c>
      <c r="Z930" s="58"/>
      <c r="AA930" s="58"/>
      <c r="AB930" s="60" t="str">
        <f t="shared" si="190"/>
        <v/>
      </c>
      <c r="AC930" s="21" t="b">
        <f t="shared" si="191"/>
        <v>0</v>
      </c>
      <c r="AD930" s="21" t="b">
        <f t="shared" si="192"/>
        <v>0</v>
      </c>
      <c r="AE930" s="21" t="b">
        <f t="shared" si="193"/>
        <v>0</v>
      </c>
      <c r="AF930" s="21" t="b">
        <f ca="1">OR(AND($AC930,NOT($AD930)),AND($AC930,OR(AND($G930="",$H930&lt;&gt;""),AND($G930&lt;&gt;"",$H930=""),AND($J930="",$K930&lt;&gt;""),AND($J930&lt;&gt;"",$K930=""),AND($M930="",$N930&lt;&gt;""),AND($M930&lt;&gt;"",$N930=""),AND($P930="",$Q930&lt;&gt;""),AND($P930&lt;&gt;"",$Q930=""),AND($S930="",$T930&lt;&gt;""),AND($S930&lt;&gt;"",$T930=""),AND($V930="",$W930&lt;&gt;""),AND($V930&lt;&gt;"",$W930=""))),AND($C930&lt;&gt;"",$E930&lt;&gt;"",LEFT(TRIM($C930),1)&lt;&gt;LEFT(TRIM($E930),1)),IF(OR($E930="",$F930=""),FALSE(),IFERROR(COUNTIF(INDIRECT("UNITS_"&amp;SUBSTITUTE(LEFT($E930,FIND(" ",$E930&amp;" ")-1),".","_")),$F930)=0,TRUE())),AND($B930&lt;&gt;"",OR(ISNUMBER(SEARCH("outro",LOWER($B930))),ISNUMBER(SEARCH("divers",LOWER($B930))),ISNUMBER(SEARCH("etc",LOWER($B930))))),OR(AND(ISNUMBER(SEARCH("comunic",LOWER($B930))),LEFT($E930,3)&lt;&gt;"4.4"),AND(ISNUMBER(SEARCH("monitor",LOWER($B930))),NOT(OR(LEFT($E930,3)="1.5",LEFT($E930,3)="2.5")))),AND($B930&lt;&gt;"",OR(LEFT($C930,1)="1",LEFT($C930,1)="2"),$D930=""),AND($D930&lt;&gt;"",NOT(OR(LEFT($C930,1)="1",LEFT($C930,1)="2"))),AND($D930&lt;&gt;"",COUNTIF(' PROJETO'!$B$14:$B$16,$D930)=0),IF($D930="",FALSE(),IF(COUNTIF(' PROJETO'!$B$14:$B$16,$D930)=0,FALSE(),IFERROR(INDEX(' PROJETO'!$C$14:$C$16,MATCH($D930,' PROJETO'!$B$14:$B$16,0))&lt;&gt;"Sim",FALSE()))))</f>
        <v>0</v>
      </c>
      <c r="AG930" s="21" t="b">
        <f>AND($AC930,$Y930&gt;'CONFG.  LISTAS'!$F$4,$Z930="",$AA930="")</f>
        <v>0</v>
      </c>
      <c r="AH930" s="21" t="str">
        <f t="shared" si="194"/>
        <v/>
      </c>
      <c r="AI930" s="43" t="str">
        <f ca="1">IF(NOT($AC930),"",IF(OR($B930="",$C930="",$E930="",$F930=""),"Preencha descrição, categoria, tipo e unidade.",IF(AND($B930&lt;&gt;"",OR(LEFT($C930,1)="1",LEFT($C930,1)="2"),$D930=""),"Informe a prática de restauração para itens diretos.",IF(AND($D930&lt;&gt;"",NOT(OR(LEFT($C930,1)="1",LEFT($C930,1)="2"))),"Custos indiretos não devem pertencer a uma prática específica.",IF(AND($D930&lt;&gt;"",COUNTIF(' PROJETO'!$B$14:$B$16,$D930)=0),"Prática de restauração inválida ou não cadastrada.",IF(IF($D930="",FALSE(),IF(COUNTIF(' PROJETO'!$B$14:$B$16,$D930)=0,FALSE(),IFERROR(INDEX(' PROJETO'!$C$14:$C$16,MATCH($D930,' PROJETO'!$B$14:$B$16,0))&lt;&gt;"Sim",FALSE()))),"A prática informada no item não foi selecionada na aba Projeto.",IF(AND(MAX($I930,$L930,$O930,$R930,$U930,$X930)&gt;'CONFG.  LISTAS'!$F$4,NOT(OR($Z930&lt;&gt;"",$AA930&lt;&gt;""))),"Memorial de cálculo ou anexo obrigatório não informado para item acima do limite.",IF(OR(AND($G930&lt;&gt;"",$H930&lt;&gt;"",OR($G930&lt;=0,$H930&lt;=0)),AND($J930&lt;&gt;"",$K930&lt;&gt;"",OR($J930&lt;=0,$K930&lt;=0)),AND($M930&lt;&gt;"",$N930&lt;&gt;"",OR($M930&lt;=0,$N930&lt;=0)),AND($P930&lt;&gt;"",$Q930&lt;&gt;"",OR($P930&lt;=0,$Q930&lt;=0)),AND($S930&lt;&gt;"",$T930&lt;&gt;"",OR($S930&lt;=0,$T930&lt;=0)),AND($V930&lt;&gt;"",$W930&lt;&gt;"",OR($V930&lt;=0,$W930&lt;=0))),"Revise os valores informados: valor unitário e quantidade devem ser maiores que zero.",IF(OR(AND($G930="",$H930&lt;&gt;""),AND($G930&lt;&gt;"",$H930=""),AND($J930="",$K930&lt;&gt;""),AND($J930&lt;&gt;"",$K930=""),AND($M930="",$N930&lt;&gt;""),AND($M930&lt;&gt;"",$N930=""),AND($P930="",$Q930&lt;&gt;""),AND($P930&lt;&gt;"",$Q930=""),AND($S930="",$T930&lt;&gt;""),AND($S930&lt;&gt;"",$T930=""),AND($V930="",$W930&lt;&gt;""),AND($V930&lt;&gt;"",$W930="")),"Há ano preenchido parcialmente: "&amp;TRIM(IF(AND($G930="",$H930&lt;&gt;""),"Ano 1 (falta valor unitário); ","")&amp;IF(AND($G930&lt;&gt;"",$H930=""),"Ano 1 (falta quantidade); ","")&amp;IF(AND($J930="",$K930&lt;&gt;""),"Ano 2 (falta valor unitário); ","")&amp;IF(AND($J930&lt;&gt;"",$K930=""),"Ano 2 (falta quantidade); ","")&amp;IF(AND($M930="",$N930&lt;&gt;""),"Ano 3 (falta valor unitário); ","")&amp;IF(AND($M930&lt;&gt;"",$N930=""),"Ano 3 (falta quantidade); ","")&amp;IF(AND($P930="",$Q930&lt;&gt;""),"Ano 4 (falta valor unitário); ","")&amp;IF(AND($P930&lt;&gt;"",$Q930=""),"Ano 4 (falta quantidade); ","")&amp;IF(AND($S930="",$T930&lt;&gt;""),"Ano 5 (falta valor unitário); ","")&amp;IF(AND($S930&lt;&gt;"",$T930=""),"Ano 5 (falta quantidade); ","")&amp;IF(AND($V930="",$W930&lt;&gt;""),"Ano 6 (falta valor unitário); ","")&amp;IF(AND($V930&lt;&gt;"",$W930=""),"Ano 6 (falta quantidade); ","")), IF(NOT(OR(AND($G930&lt;&gt;"",$H930&lt;&gt;""),AND($J930&lt;&gt;"",$K930&lt;&gt;""),AND($M930&lt;&gt;"",$N930&lt;&gt;""),AND($P930&lt;&gt;"",$Q930&lt;&gt;""),AND($S930&lt;&gt;"",$T930&lt;&gt;""),AND($V930&lt;&gt;"",$W930&lt;&gt;""))),"Informe pelo menos um ano completo com valor unitário e quantidade.",IF(AND($C930&lt;&gt;"",$E930&lt;&gt;"",LEFT(TRIM($C930),1)&lt;&gt;LEFT(TRIM($E930),1)),"Categoria e tipo estão incompatíveis.",IF(IF(OR($E930="",$F930=""),FALSE(),IFERROR(COUNTIF(INDIRECT("UNITS_"&amp;SUBSTITUTE(LEFT($E930,FIND(" ",$E930&amp;" ")-1),".","_")),$F930)=0,TRUE())),"Unidade incompatível com o tipo selecionado.",IF(OR(AND(ISNUMBER(SEARCH("comunic",LOWER($B930))),LEFT($E930,3)&lt;&gt;"4.4"),AND(ISNUMBER(SEARCH("monitor",LOWER($B930))),NOT(OR(LEFT($E930,3)="1.5",LEFT($E930,3)="2.5")))),"Revise a classificação do item conforme as regras de preenchimento.",IF(AND($B930&lt;&gt;"",OR(ISNUMBER(SEARCH("outro",LOWER($B930))),ISNUMBER(SEARCH("divers",LOWER($B930))),ISNUMBER(SEARCH("kit",LOWER($B930))),ISNUMBER(SEARCH("ferrament",LOWER($B930))),ISNUMBER(SEARCH("epi",LOWER($B930)))),NOT(OR($Z930&lt;&gt;"",$AA930&lt;&gt;""))),"Descrição muito genérica: detalhe melhor o item e registre o racional no memorial ou em anexo.",IF(AND($Y930=0,$B930&lt;&gt;"",OR($G930&lt;&gt;"",$H930&lt;&gt;"",$J930&lt;&gt;"",$K930&lt;&gt;"",$M930&lt;&gt;"",$N930&lt;&gt;"",$P930&lt;&gt;"",$Q930&lt;&gt;"",$S930&lt;&gt;"",$T930&lt;&gt;"",$V930&lt;&gt;"",$W930&lt;&gt;"")),"O item possui dados lançados, mas o total está zerado. Revise os valores informados.","")))))))))))))))</f>
        <v/>
      </c>
    </row>
    <row r="931" spans="1:35" ht="14.25" customHeight="1" x14ac:dyDescent="0.25">
      <c r="A931" s="57" t="str">
        <f t="shared" si="182"/>
        <v/>
      </c>
      <c r="B931" s="61"/>
      <c r="C931" s="61"/>
      <c r="D931" s="58"/>
      <c r="E931" s="61"/>
      <c r="F931" s="61"/>
      <c r="G931" s="272"/>
      <c r="H931" s="62"/>
      <c r="I931" s="273">
        <f t="shared" si="183"/>
        <v>0</v>
      </c>
      <c r="J931" s="272"/>
      <c r="K931" s="62"/>
      <c r="L931" s="270">
        <f t="shared" si="184"/>
        <v>0</v>
      </c>
      <c r="M931" s="272"/>
      <c r="N931" s="62"/>
      <c r="O931" s="270">
        <f t="shared" si="185"/>
        <v>0</v>
      </c>
      <c r="P931" s="272"/>
      <c r="Q931" s="62"/>
      <c r="R931" s="271">
        <f t="shared" si="186"/>
        <v>0</v>
      </c>
      <c r="S931" s="272"/>
      <c r="T931" s="62"/>
      <c r="U931" s="270">
        <f t="shared" si="187"/>
        <v>0</v>
      </c>
      <c r="V931" s="272"/>
      <c r="W931" s="62"/>
      <c r="X931" s="270">
        <f t="shared" si="188"/>
        <v>0</v>
      </c>
      <c r="Y931" s="270">
        <f t="shared" si="189"/>
        <v>0</v>
      </c>
      <c r="Z931" s="61"/>
      <c r="AA931" s="61"/>
      <c r="AB931" s="60" t="str">
        <f t="shared" si="190"/>
        <v/>
      </c>
      <c r="AC931" s="21" t="b">
        <f t="shared" si="191"/>
        <v>0</v>
      </c>
      <c r="AD931" s="21" t="b">
        <f t="shared" si="192"/>
        <v>0</v>
      </c>
      <c r="AE931" s="21" t="b">
        <f t="shared" si="193"/>
        <v>0</v>
      </c>
      <c r="AF931" s="21" t="b">
        <f ca="1">OR(AND($AC931,NOT($AD931)),AND($AC931,OR(AND($G931="",$H931&lt;&gt;""),AND($G931&lt;&gt;"",$H931=""),AND($J931="",$K931&lt;&gt;""),AND($J931&lt;&gt;"",$K931=""),AND($M931="",$N931&lt;&gt;""),AND($M931&lt;&gt;"",$N931=""),AND($P931="",$Q931&lt;&gt;""),AND($P931&lt;&gt;"",$Q931=""),AND($S931="",$T931&lt;&gt;""),AND($S931&lt;&gt;"",$T931=""),AND($V931="",$W931&lt;&gt;""),AND($V931&lt;&gt;"",$W931=""))),AND($C931&lt;&gt;"",$E931&lt;&gt;"",LEFT(TRIM($C931),1)&lt;&gt;LEFT(TRIM($E931),1)),IF(OR($E931="",$F931=""),FALSE(),IFERROR(COUNTIF(INDIRECT("UNITS_"&amp;SUBSTITUTE(LEFT($E931,FIND(" ",$E931&amp;" ")-1),".","_")),$F931)=0,TRUE())),AND($B931&lt;&gt;"",OR(ISNUMBER(SEARCH("outro",LOWER($B931))),ISNUMBER(SEARCH("divers",LOWER($B931))),ISNUMBER(SEARCH("etc",LOWER($B931))))),OR(AND(ISNUMBER(SEARCH("comunic",LOWER($B931))),LEFT($E931,3)&lt;&gt;"4.4"),AND(ISNUMBER(SEARCH("monitor",LOWER($B931))),NOT(OR(LEFT($E931,3)="1.5",LEFT($E931,3)="2.5")))),AND($B931&lt;&gt;"",OR(LEFT($C931,1)="1",LEFT($C931,1)="2"),$D931=""),AND($D931&lt;&gt;"",NOT(OR(LEFT($C931,1)="1",LEFT($C931,1)="2"))),AND($D931&lt;&gt;"",COUNTIF(' PROJETO'!$B$14:$B$16,$D931)=0),IF($D931="",FALSE(),IF(COUNTIF(' PROJETO'!$B$14:$B$16,$D931)=0,FALSE(),IFERROR(INDEX(' PROJETO'!$C$14:$C$16,MATCH($D931,' PROJETO'!$B$14:$B$16,0))&lt;&gt;"Sim",FALSE()))))</f>
        <v>0</v>
      </c>
      <c r="AG931" s="21" t="b">
        <f>AND($AC931,$Y931&gt;'CONFG.  LISTAS'!$F$4,$Z931="",$AA931="")</f>
        <v>0</v>
      </c>
      <c r="AH931" s="21" t="str">
        <f t="shared" si="194"/>
        <v/>
      </c>
      <c r="AI931" s="43" t="str">
        <f ca="1">IF(NOT($AC931),"",IF(OR($B931="",$C931="",$E931="",$F931=""),"Preencha descrição, categoria, tipo e unidade.",IF(AND($B931&lt;&gt;"",OR(LEFT($C931,1)="1",LEFT($C931,1)="2"),$D931=""),"Informe a prática de restauração para itens diretos.",IF(AND($D931&lt;&gt;"",NOT(OR(LEFT($C931,1)="1",LEFT($C931,1)="2"))),"Custos indiretos não devem pertencer a uma prática específica.",IF(AND($D931&lt;&gt;"",COUNTIF(' PROJETO'!$B$14:$B$16,$D931)=0),"Prática de restauração inválida ou não cadastrada.",IF(IF($D931="",FALSE(),IF(COUNTIF(' PROJETO'!$B$14:$B$16,$D931)=0,FALSE(),IFERROR(INDEX(' PROJETO'!$C$14:$C$16,MATCH($D931,' PROJETO'!$B$14:$B$16,0))&lt;&gt;"Sim",FALSE()))),"A prática informada no item não foi selecionada na aba Projeto.",IF(AND(MAX($I931,$L931,$O931,$R931,$U931,$X931)&gt;'CONFG.  LISTAS'!$F$4,NOT(OR($Z931&lt;&gt;"",$AA931&lt;&gt;""))),"Memorial de cálculo ou anexo obrigatório não informado para item acima do limite.",IF(OR(AND($G931&lt;&gt;"",$H931&lt;&gt;"",OR($G931&lt;=0,$H931&lt;=0)),AND($J931&lt;&gt;"",$K931&lt;&gt;"",OR($J931&lt;=0,$K931&lt;=0)),AND($M931&lt;&gt;"",$N931&lt;&gt;"",OR($M931&lt;=0,$N931&lt;=0)),AND($P931&lt;&gt;"",$Q931&lt;&gt;"",OR($P931&lt;=0,$Q931&lt;=0)),AND($S931&lt;&gt;"",$T931&lt;&gt;"",OR($S931&lt;=0,$T931&lt;=0)),AND($V931&lt;&gt;"",$W931&lt;&gt;"",OR($V931&lt;=0,$W931&lt;=0))),"Revise os valores informados: valor unitário e quantidade devem ser maiores que zero.",IF(OR(AND($G931="",$H931&lt;&gt;""),AND($G931&lt;&gt;"",$H931=""),AND($J931="",$K931&lt;&gt;""),AND($J931&lt;&gt;"",$K931=""),AND($M931="",$N931&lt;&gt;""),AND($M931&lt;&gt;"",$N931=""),AND($P931="",$Q931&lt;&gt;""),AND($P931&lt;&gt;"",$Q931=""),AND($S931="",$T931&lt;&gt;""),AND($S931&lt;&gt;"",$T931=""),AND($V931="",$W931&lt;&gt;""),AND($V931&lt;&gt;"",$W931="")),"Há ano preenchido parcialmente: "&amp;TRIM(IF(AND($G931="",$H931&lt;&gt;""),"Ano 1 (falta valor unitário); ","")&amp;IF(AND($G931&lt;&gt;"",$H931=""),"Ano 1 (falta quantidade); ","")&amp;IF(AND($J931="",$K931&lt;&gt;""),"Ano 2 (falta valor unitário); ","")&amp;IF(AND($J931&lt;&gt;"",$K931=""),"Ano 2 (falta quantidade); ","")&amp;IF(AND($M931="",$N931&lt;&gt;""),"Ano 3 (falta valor unitário); ","")&amp;IF(AND($M931&lt;&gt;"",$N931=""),"Ano 3 (falta quantidade); ","")&amp;IF(AND($P931="",$Q931&lt;&gt;""),"Ano 4 (falta valor unitário); ","")&amp;IF(AND($P931&lt;&gt;"",$Q931=""),"Ano 4 (falta quantidade); ","")&amp;IF(AND($S931="",$T931&lt;&gt;""),"Ano 5 (falta valor unitário); ","")&amp;IF(AND($S931&lt;&gt;"",$T931=""),"Ano 5 (falta quantidade); ","")&amp;IF(AND($V931="",$W931&lt;&gt;""),"Ano 6 (falta valor unitário); ","")&amp;IF(AND($V931&lt;&gt;"",$W931=""),"Ano 6 (falta quantidade); ","")), IF(NOT(OR(AND($G931&lt;&gt;"",$H931&lt;&gt;""),AND($J931&lt;&gt;"",$K931&lt;&gt;""),AND($M931&lt;&gt;"",$N931&lt;&gt;""),AND($P931&lt;&gt;"",$Q931&lt;&gt;""),AND($S931&lt;&gt;"",$T931&lt;&gt;""),AND($V931&lt;&gt;"",$W931&lt;&gt;""))),"Informe pelo menos um ano completo com valor unitário e quantidade.",IF(AND($C931&lt;&gt;"",$E931&lt;&gt;"",LEFT(TRIM($C931),1)&lt;&gt;LEFT(TRIM($E931),1)),"Categoria e tipo estão incompatíveis.",IF(IF(OR($E931="",$F931=""),FALSE(),IFERROR(COUNTIF(INDIRECT("UNITS_"&amp;SUBSTITUTE(LEFT($E931,FIND(" ",$E931&amp;" ")-1),".","_")),$F931)=0,TRUE())),"Unidade incompatível com o tipo selecionado.",IF(OR(AND(ISNUMBER(SEARCH("comunic",LOWER($B931))),LEFT($E931,3)&lt;&gt;"4.4"),AND(ISNUMBER(SEARCH("monitor",LOWER($B931))),NOT(OR(LEFT($E931,3)="1.5",LEFT($E931,3)="2.5")))),"Revise a classificação do item conforme as regras de preenchimento.",IF(AND($B931&lt;&gt;"",OR(ISNUMBER(SEARCH("outro",LOWER($B931))),ISNUMBER(SEARCH("divers",LOWER($B931))),ISNUMBER(SEARCH("kit",LOWER($B931))),ISNUMBER(SEARCH("ferrament",LOWER($B931))),ISNUMBER(SEARCH("epi",LOWER($B931)))),NOT(OR($Z931&lt;&gt;"",$AA931&lt;&gt;""))),"Descrição muito genérica: detalhe melhor o item e registre o racional no memorial ou em anexo.",IF(AND($Y931=0,$B931&lt;&gt;"",OR($G931&lt;&gt;"",$H931&lt;&gt;"",$J931&lt;&gt;"",$K931&lt;&gt;"",$M931&lt;&gt;"",$N931&lt;&gt;"",$P931&lt;&gt;"",$Q931&lt;&gt;"",$S931&lt;&gt;"",$T931&lt;&gt;"",$V931&lt;&gt;"",$W931&lt;&gt;"")),"O item possui dados lançados, mas o total está zerado. Revise os valores informados.","")))))))))))))))</f>
        <v/>
      </c>
    </row>
    <row r="932" spans="1:35" ht="14.25" customHeight="1" x14ac:dyDescent="0.25">
      <c r="A932" s="57" t="str">
        <f t="shared" si="182"/>
        <v/>
      </c>
      <c r="B932" s="58"/>
      <c r="C932" s="58"/>
      <c r="D932" s="58"/>
      <c r="E932" s="58"/>
      <c r="F932" s="58"/>
      <c r="G932" s="269"/>
      <c r="H932" s="59"/>
      <c r="I932" s="273">
        <f t="shared" si="183"/>
        <v>0</v>
      </c>
      <c r="J932" s="269"/>
      <c r="K932" s="59"/>
      <c r="L932" s="270">
        <f t="shared" si="184"/>
        <v>0</v>
      </c>
      <c r="M932" s="269"/>
      <c r="N932" s="59"/>
      <c r="O932" s="270">
        <f t="shared" si="185"/>
        <v>0</v>
      </c>
      <c r="P932" s="269"/>
      <c r="Q932" s="59"/>
      <c r="R932" s="271">
        <f t="shared" si="186"/>
        <v>0</v>
      </c>
      <c r="S932" s="269"/>
      <c r="T932" s="59"/>
      <c r="U932" s="270">
        <f t="shared" si="187"/>
        <v>0</v>
      </c>
      <c r="V932" s="269"/>
      <c r="W932" s="59"/>
      <c r="X932" s="270">
        <f t="shared" si="188"/>
        <v>0</v>
      </c>
      <c r="Y932" s="270">
        <f t="shared" si="189"/>
        <v>0</v>
      </c>
      <c r="Z932" s="58"/>
      <c r="AA932" s="58"/>
      <c r="AB932" s="60" t="str">
        <f t="shared" si="190"/>
        <v/>
      </c>
      <c r="AC932" s="21" t="b">
        <f t="shared" si="191"/>
        <v>0</v>
      </c>
      <c r="AD932" s="21" t="b">
        <f t="shared" si="192"/>
        <v>0</v>
      </c>
      <c r="AE932" s="21" t="b">
        <f t="shared" si="193"/>
        <v>0</v>
      </c>
      <c r="AF932" s="21" t="b">
        <f ca="1">OR(AND($AC932,NOT($AD932)),AND($AC932,OR(AND($G932="",$H932&lt;&gt;""),AND($G932&lt;&gt;"",$H932=""),AND($J932="",$K932&lt;&gt;""),AND($J932&lt;&gt;"",$K932=""),AND($M932="",$N932&lt;&gt;""),AND($M932&lt;&gt;"",$N932=""),AND($P932="",$Q932&lt;&gt;""),AND($P932&lt;&gt;"",$Q932=""),AND($S932="",$T932&lt;&gt;""),AND($S932&lt;&gt;"",$T932=""),AND($V932="",$W932&lt;&gt;""),AND($V932&lt;&gt;"",$W932=""))),AND($C932&lt;&gt;"",$E932&lt;&gt;"",LEFT(TRIM($C932),1)&lt;&gt;LEFT(TRIM($E932),1)),IF(OR($E932="",$F932=""),FALSE(),IFERROR(COUNTIF(INDIRECT("UNITS_"&amp;SUBSTITUTE(LEFT($E932,FIND(" ",$E932&amp;" ")-1),".","_")),$F932)=0,TRUE())),AND($B932&lt;&gt;"",OR(ISNUMBER(SEARCH("outro",LOWER($B932))),ISNUMBER(SEARCH("divers",LOWER($B932))),ISNUMBER(SEARCH("etc",LOWER($B932))))),OR(AND(ISNUMBER(SEARCH("comunic",LOWER($B932))),LEFT($E932,3)&lt;&gt;"4.4"),AND(ISNUMBER(SEARCH("monitor",LOWER($B932))),NOT(OR(LEFT($E932,3)="1.5",LEFT($E932,3)="2.5")))),AND($B932&lt;&gt;"",OR(LEFT($C932,1)="1",LEFT($C932,1)="2"),$D932=""),AND($D932&lt;&gt;"",NOT(OR(LEFT($C932,1)="1",LEFT($C932,1)="2"))),AND($D932&lt;&gt;"",COUNTIF(' PROJETO'!$B$14:$B$16,$D932)=0),IF($D932="",FALSE(),IF(COUNTIF(' PROJETO'!$B$14:$B$16,$D932)=0,FALSE(),IFERROR(INDEX(' PROJETO'!$C$14:$C$16,MATCH($D932,' PROJETO'!$B$14:$B$16,0))&lt;&gt;"Sim",FALSE()))))</f>
        <v>0</v>
      </c>
      <c r="AG932" s="21" t="b">
        <f>AND($AC932,$Y932&gt;'CONFG.  LISTAS'!$F$4,$Z932="",$AA932="")</f>
        <v>0</v>
      </c>
      <c r="AH932" s="21" t="str">
        <f t="shared" si="194"/>
        <v/>
      </c>
      <c r="AI932" s="43" t="str">
        <f ca="1">IF(NOT($AC932),"",IF(OR($B932="",$C932="",$E932="",$F932=""),"Preencha descrição, categoria, tipo e unidade.",IF(AND($B932&lt;&gt;"",OR(LEFT($C932,1)="1",LEFT($C932,1)="2"),$D932=""),"Informe a prática de restauração para itens diretos.",IF(AND($D932&lt;&gt;"",NOT(OR(LEFT($C932,1)="1",LEFT($C932,1)="2"))),"Custos indiretos não devem pertencer a uma prática específica.",IF(AND($D932&lt;&gt;"",COUNTIF(' PROJETO'!$B$14:$B$16,$D932)=0),"Prática de restauração inválida ou não cadastrada.",IF(IF($D932="",FALSE(),IF(COUNTIF(' PROJETO'!$B$14:$B$16,$D932)=0,FALSE(),IFERROR(INDEX(' PROJETO'!$C$14:$C$16,MATCH($D932,' PROJETO'!$B$14:$B$16,0))&lt;&gt;"Sim",FALSE()))),"A prática informada no item não foi selecionada na aba Projeto.",IF(AND(MAX($I932,$L932,$O932,$R932,$U932,$X932)&gt;'CONFG.  LISTAS'!$F$4,NOT(OR($Z932&lt;&gt;"",$AA932&lt;&gt;""))),"Memorial de cálculo ou anexo obrigatório não informado para item acima do limite.",IF(OR(AND($G932&lt;&gt;"",$H932&lt;&gt;"",OR($G932&lt;=0,$H932&lt;=0)),AND($J932&lt;&gt;"",$K932&lt;&gt;"",OR($J932&lt;=0,$K932&lt;=0)),AND($M932&lt;&gt;"",$N932&lt;&gt;"",OR($M932&lt;=0,$N932&lt;=0)),AND($P932&lt;&gt;"",$Q932&lt;&gt;"",OR($P932&lt;=0,$Q932&lt;=0)),AND($S932&lt;&gt;"",$T932&lt;&gt;"",OR($S932&lt;=0,$T932&lt;=0)),AND($V932&lt;&gt;"",$W932&lt;&gt;"",OR($V932&lt;=0,$W932&lt;=0))),"Revise os valores informados: valor unitário e quantidade devem ser maiores que zero.",IF(OR(AND($G932="",$H932&lt;&gt;""),AND($G932&lt;&gt;"",$H932=""),AND($J932="",$K932&lt;&gt;""),AND($J932&lt;&gt;"",$K932=""),AND($M932="",$N932&lt;&gt;""),AND($M932&lt;&gt;"",$N932=""),AND($P932="",$Q932&lt;&gt;""),AND($P932&lt;&gt;"",$Q932=""),AND($S932="",$T932&lt;&gt;""),AND($S932&lt;&gt;"",$T932=""),AND($V932="",$W932&lt;&gt;""),AND($V932&lt;&gt;"",$W932="")),"Há ano preenchido parcialmente: "&amp;TRIM(IF(AND($G932="",$H932&lt;&gt;""),"Ano 1 (falta valor unitário); ","")&amp;IF(AND($G932&lt;&gt;"",$H932=""),"Ano 1 (falta quantidade); ","")&amp;IF(AND($J932="",$K932&lt;&gt;""),"Ano 2 (falta valor unitário); ","")&amp;IF(AND($J932&lt;&gt;"",$K932=""),"Ano 2 (falta quantidade); ","")&amp;IF(AND($M932="",$N932&lt;&gt;""),"Ano 3 (falta valor unitário); ","")&amp;IF(AND($M932&lt;&gt;"",$N932=""),"Ano 3 (falta quantidade); ","")&amp;IF(AND($P932="",$Q932&lt;&gt;""),"Ano 4 (falta valor unitário); ","")&amp;IF(AND($P932&lt;&gt;"",$Q932=""),"Ano 4 (falta quantidade); ","")&amp;IF(AND($S932="",$T932&lt;&gt;""),"Ano 5 (falta valor unitário); ","")&amp;IF(AND($S932&lt;&gt;"",$T932=""),"Ano 5 (falta quantidade); ","")&amp;IF(AND($V932="",$W932&lt;&gt;""),"Ano 6 (falta valor unitário); ","")&amp;IF(AND($V932&lt;&gt;"",$W932=""),"Ano 6 (falta quantidade); ","")), IF(NOT(OR(AND($G932&lt;&gt;"",$H932&lt;&gt;""),AND($J932&lt;&gt;"",$K932&lt;&gt;""),AND($M932&lt;&gt;"",$N932&lt;&gt;""),AND($P932&lt;&gt;"",$Q932&lt;&gt;""),AND($S932&lt;&gt;"",$T932&lt;&gt;""),AND($V932&lt;&gt;"",$W932&lt;&gt;""))),"Informe pelo menos um ano completo com valor unitário e quantidade.",IF(AND($C932&lt;&gt;"",$E932&lt;&gt;"",LEFT(TRIM($C932),1)&lt;&gt;LEFT(TRIM($E932),1)),"Categoria e tipo estão incompatíveis.",IF(IF(OR($E932="",$F932=""),FALSE(),IFERROR(COUNTIF(INDIRECT("UNITS_"&amp;SUBSTITUTE(LEFT($E932,FIND(" ",$E932&amp;" ")-1),".","_")),$F932)=0,TRUE())),"Unidade incompatível com o tipo selecionado.",IF(OR(AND(ISNUMBER(SEARCH("comunic",LOWER($B932))),LEFT($E932,3)&lt;&gt;"4.4"),AND(ISNUMBER(SEARCH("monitor",LOWER($B932))),NOT(OR(LEFT($E932,3)="1.5",LEFT($E932,3)="2.5")))),"Revise a classificação do item conforme as regras de preenchimento.",IF(AND($B932&lt;&gt;"",OR(ISNUMBER(SEARCH("outro",LOWER($B932))),ISNUMBER(SEARCH("divers",LOWER($B932))),ISNUMBER(SEARCH("kit",LOWER($B932))),ISNUMBER(SEARCH("ferrament",LOWER($B932))),ISNUMBER(SEARCH("epi",LOWER($B932)))),NOT(OR($Z932&lt;&gt;"",$AA932&lt;&gt;""))),"Descrição muito genérica: detalhe melhor o item e registre o racional no memorial ou em anexo.",IF(AND($Y932=0,$B932&lt;&gt;"",OR($G932&lt;&gt;"",$H932&lt;&gt;"",$J932&lt;&gt;"",$K932&lt;&gt;"",$M932&lt;&gt;"",$N932&lt;&gt;"",$P932&lt;&gt;"",$Q932&lt;&gt;"",$S932&lt;&gt;"",$T932&lt;&gt;"",$V932&lt;&gt;"",$W932&lt;&gt;"")),"O item possui dados lançados, mas o total está zerado. Revise os valores informados.","")))))))))))))))</f>
        <v/>
      </c>
    </row>
    <row r="933" spans="1:35" ht="14.25" customHeight="1" x14ac:dyDescent="0.25">
      <c r="A933" s="57" t="str">
        <f t="shared" si="182"/>
        <v/>
      </c>
      <c r="B933" s="61"/>
      <c r="C933" s="61"/>
      <c r="D933" s="58"/>
      <c r="E933" s="61"/>
      <c r="F933" s="61"/>
      <c r="G933" s="272"/>
      <c r="H933" s="62"/>
      <c r="I933" s="273">
        <f t="shared" si="183"/>
        <v>0</v>
      </c>
      <c r="J933" s="272"/>
      <c r="K933" s="62"/>
      <c r="L933" s="270">
        <f t="shared" si="184"/>
        <v>0</v>
      </c>
      <c r="M933" s="272"/>
      <c r="N933" s="62"/>
      <c r="O933" s="270">
        <f t="shared" si="185"/>
        <v>0</v>
      </c>
      <c r="P933" s="272"/>
      <c r="Q933" s="62"/>
      <c r="R933" s="271">
        <f t="shared" si="186"/>
        <v>0</v>
      </c>
      <c r="S933" s="272"/>
      <c r="T933" s="62"/>
      <c r="U933" s="270">
        <f t="shared" si="187"/>
        <v>0</v>
      </c>
      <c r="V933" s="272"/>
      <c r="W933" s="62"/>
      <c r="X933" s="270">
        <f t="shared" si="188"/>
        <v>0</v>
      </c>
      <c r="Y933" s="270">
        <f t="shared" si="189"/>
        <v>0</v>
      </c>
      <c r="Z933" s="61"/>
      <c r="AA933" s="61"/>
      <c r="AB933" s="60" t="str">
        <f t="shared" si="190"/>
        <v/>
      </c>
      <c r="AC933" s="21" t="b">
        <f t="shared" si="191"/>
        <v>0</v>
      </c>
      <c r="AD933" s="21" t="b">
        <f t="shared" si="192"/>
        <v>0</v>
      </c>
      <c r="AE933" s="21" t="b">
        <f t="shared" si="193"/>
        <v>0</v>
      </c>
      <c r="AF933" s="21" t="b">
        <f ca="1">OR(AND($AC933,NOT($AD933)),AND($AC933,OR(AND($G933="",$H933&lt;&gt;""),AND($G933&lt;&gt;"",$H933=""),AND($J933="",$K933&lt;&gt;""),AND($J933&lt;&gt;"",$K933=""),AND($M933="",$N933&lt;&gt;""),AND($M933&lt;&gt;"",$N933=""),AND($P933="",$Q933&lt;&gt;""),AND($P933&lt;&gt;"",$Q933=""),AND($S933="",$T933&lt;&gt;""),AND($S933&lt;&gt;"",$T933=""),AND($V933="",$W933&lt;&gt;""),AND($V933&lt;&gt;"",$W933=""))),AND($C933&lt;&gt;"",$E933&lt;&gt;"",LEFT(TRIM($C933),1)&lt;&gt;LEFT(TRIM($E933),1)),IF(OR($E933="",$F933=""),FALSE(),IFERROR(COUNTIF(INDIRECT("UNITS_"&amp;SUBSTITUTE(LEFT($E933,FIND(" ",$E933&amp;" ")-1),".","_")),$F933)=0,TRUE())),AND($B933&lt;&gt;"",OR(ISNUMBER(SEARCH("outro",LOWER($B933))),ISNUMBER(SEARCH("divers",LOWER($B933))),ISNUMBER(SEARCH("etc",LOWER($B933))))),OR(AND(ISNUMBER(SEARCH("comunic",LOWER($B933))),LEFT($E933,3)&lt;&gt;"4.4"),AND(ISNUMBER(SEARCH("monitor",LOWER($B933))),NOT(OR(LEFT($E933,3)="1.5",LEFT($E933,3)="2.5")))),AND($B933&lt;&gt;"",OR(LEFT($C933,1)="1",LEFT($C933,1)="2"),$D933=""),AND($D933&lt;&gt;"",NOT(OR(LEFT($C933,1)="1",LEFT($C933,1)="2"))),AND($D933&lt;&gt;"",COUNTIF(' PROJETO'!$B$14:$B$16,$D933)=0),IF($D933="",FALSE(),IF(COUNTIF(' PROJETO'!$B$14:$B$16,$D933)=0,FALSE(),IFERROR(INDEX(' PROJETO'!$C$14:$C$16,MATCH($D933,' PROJETO'!$B$14:$B$16,0))&lt;&gt;"Sim",FALSE()))))</f>
        <v>0</v>
      </c>
      <c r="AG933" s="21" t="b">
        <f>AND($AC933,$Y933&gt;'CONFG.  LISTAS'!$F$4,$Z933="",$AA933="")</f>
        <v>0</v>
      </c>
      <c r="AH933" s="21" t="str">
        <f t="shared" si="194"/>
        <v/>
      </c>
      <c r="AI933" s="43" t="str">
        <f ca="1">IF(NOT($AC933),"",IF(OR($B933="",$C933="",$E933="",$F933=""),"Preencha descrição, categoria, tipo e unidade.",IF(AND($B933&lt;&gt;"",OR(LEFT($C933,1)="1",LEFT($C933,1)="2"),$D933=""),"Informe a prática de restauração para itens diretos.",IF(AND($D933&lt;&gt;"",NOT(OR(LEFT($C933,1)="1",LEFT($C933,1)="2"))),"Custos indiretos não devem pertencer a uma prática específica.",IF(AND($D933&lt;&gt;"",COUNTIF(' PROJETO'!$B$14:$B$16,$D933)=0),"Prática de restauração inválida ou não cadastrada.",IF(IF($D933="",FALSE(),IF(COUNTIF(' PROJETO'!$B$14:$B$16,$D933)=0,FALSE(),IFERROR(INDEX(' PROJETO'!$C$14:$C$16,MATCH($D933,' PROJETO'!$B$14:$B$16,0))&lt;&gt;"Sim",FALSE()))),"A prática informada no item não foi selecionada na aba Projeto.",IF(AND(MAX($I933,$L933,$O933,$R933,$U933,$X933)&gt;'CONFG.  LISTAS'!$F$4,NOT(OR($Z933&lt;&gt;"",$AA933&lt;&gt;""))),"Memorial de cálculo ou anexo obrigatório não informado para item acima do limite.",IF(OR(AND($G933&lt;&gt;"",$H933&lt;&gt;"",OR($G933&lt;=0,$H933&lt;=0)),AND($J933&lt;&gt;"",$K933&lt;&gt;"",OR($J933&lt;=0,$K933&lt;=0)),AND($M933&lt;&gt;"",$N933&lt;&gt;"",OR($M933&lt;=0,$N933&lt;=0)),AND($P933&lt;&gt;"",$Q933&lt;&gt;"",OR($P933&lt;=0,$Q933&lt;=0)),AND($S933&lt;&gt;"",$T933&lt;&gt;"",OR($S933&lt;=0,$T933&lt;=0)),AND($V933&lt;&gt;"",$W933&lt;&gt;"",OR($V933&lt;=0,$W933&lt;=0))),"Revise os valores informados: valor unitário e quantidade devem ser maiores que zero.",IF(OR(AND($G933="",$H933&lt;&gt;""),AND($G933&lt;&gt;"",$H933=""),AND($J933="",$K933&lt;&gt;""),AND($J933&lt;&gt;"",$K933=""),AND($M933="",$N933&lt;&gt;""),AND($M933&lt;&gt;"",$N933=""),AND($P933="",$Q933&lt;&gt;""),AND($P933&lt;&gt;"",$Q933=""),AND($S933="",$T933&lt;&gt;""),AND($S933&lt;&gt;"",$T933=""),AND($V933="",$W933&lt;&gt;""),AND($V933&lt;&gt;"",$W933="")),"Há ano preenchido parcialmente: "&amp;TRIM(IF(AND($G933="",$H933&lt;&gt;""),"Ano 1 (falta valor unitário); ","")&amp;IF(AND($G933&lt;&gt;"",$H933=""),"Ano 1 (falta quantidade); ","")&amp;IF(AND($J933="",$K933&lt;&gt;""),"Ano 2 (falta valor unitário); ","")&amp;IF(AND($J933&lt;&gt;"",$K933=""),"Ano 2 (falta quantidade); ","")&amp;IF(AND($M933="",$N933&lt;&gt;""),"Ano 3 (falta valor unitário); ","")&amp;IF(AND($M933&lt;&gt;"",$N933=""),"Ano 3 (falta quantidade); ","")&amp;IF(AND($P933="",$Q933&lt;&gt;""),"Ano 4 (falta valor unitário); ","")&amp;IF(AND($P933&lt;&gt;"",$Q933=""),"Ano 4 (falta quantidade); ","")&amp;IF(AND($S933="",$T933&lt;&gt;""),"Ano 5 (falta valor unitário); ","")&amp;IF(AND($S933&lt;&gt;"",$T933=""),"Ano 5 (falta quantidade); ","")&amp;IF(AND($V933="",$W933&lt;&gt;""),"Ano 6 (falta valor unitário); ","")&amp;IF(AND($V933&lt;&gt;"",$W933=""),"Ano 6 (falta quantidade); ","")), IF(NOT(OR(AND($G933&lt;&gt;"",$H933&lt;&gt;""),AND($J933&lt;&gt;"",$K933&lt;&gt;""),AND($M933&lt;&gt;"",$N933&lt;&gt;""),AND($P933&lt;&gt;"",$Q933&lt;&gt;""),AND($S933&lt;&gt;"",$T933&lt;&gt;""),AND($V933&lt;&gt;"",$W933&lt;&gt;""))),"Informe pelo menos um ano completo com valor unitário e quantidade.",IF(AND($C933&lt;&gt;"",$E933&lt;&gt;"",LEFT(TRIM($C933),1)&lt;&gt;LEFT(TRIM($E933),1)),"Categoria e tipo estão incompatíveis.",IF(IF(OR($E933="",$F933=""),FALSE(),IFERROR(COUNTIF(INDIRECT("UNITS_"&amp;SUBSTITUTE(LEFT($E933,FIND(" ",$E933&amp;" ")-1),".","_")),$F933)=0,TRUE())),"Unidade incompatível com o tipo selecionado.",IF(OR(AND(ISNUMBER(SEARCH("comunic",LOWER($B933))),LEFT($E933,3)&lt;&gt;"4.4"),AND(ISNUMBER(SEARCH("monitor",LOWER($B933))),NOT(OR(LEFT($E933,3)="1.5",LEFT($E933,3)="2.5")))),"Revise a classificação do item conforme as regras de preenchimento.",IF(AND($B933&lt;&gt;"",OR(ISNUMBER(SEARCH("outro",LOWER($B933))),ISNUMBER(SEARCH("divers",LOWER($B933))),ISNUMBER(SEARCH("kit",LOWER($B933))),ISNUMBER(SEARCH("ferrament",LOWER($B933))),ISNUMBER(SEARCH("epi",LOWER($B933)))),NOT(OR($Z933&lt;&gt;"",$AA933&lt;&gt;""))),"Descrição muito genérica: detalhe melhor o item e registre o racional no memorial ou em anexo.",IF(AND($Y933=0,$B933&lt;&gt;"",OR($G933&lt;&gt;"",$H933&lt;&gt;"",$J933&lt;&gt;"",$K933&lt;&gt;"",$M933&lt;&gt;"",$N933&lt;&gt;"",$P933&lt;&gt;"",$Q933&lt;&gt;"",$S933&lt;&gt;"",$T933&lt;&gt;"",$V933&lt;&gt;"",$W933&lt;&gt;"")),"O item possui dados lançados, mas o total está zerado. Revise os valores informados.","")))))))))))))))</f>
        <v/>
      </c>
    </row>
    <row r="934" spans="1:35" ht="14.25" customHeight="1" x14ac:dyDescent="0.25">
      <c r="A934" s="57" t="str">
        <f t="shared" si="182"/>
        <v/>
      </c>
      <c r="B934" s="58"/>
      <c r="C934" s="58"/>
      <c r="D934" s="58"/>
      <c r="E934" s="58"/>
      <c r="F934" s="58"/>
      <c r="G934" s="269"/>
      <c r="H934" s="59"/>
      <c r="I934" s="273">
        <f t="shared" si="183"/>
        <v>0</v>
      </c>
      <c r="J934" s="269"/>
      <c r="K934" s="59"/>
      <c r="L934" s="270">
        <f t="shared" si="184"/>
        <v>0</v>
      </c>
      <c r="M934" s="269"/>
      <c r="N934" s="59"/>
      <c r="O934" s="270">
        <f t="shared" si="185"/>
        <v>0</v>
      </c>
      <c r="P934" s="269"/>
      <c r="Q934" s="59"/>
      <c r="R934" s="271">
        <f t="shared" si="186"/>
        <v>0</v>
      </c>
      <c r="S934" s="269"/>
      <c r="T934" s="59"/>
      <c r="U934" s="270">
        <f t="shared" si="187"/>
        <v>0</v>
      </c>
      <c r="V934" s="269"/>
      <c r="W934" s="59"/>
      <c r="X934" s="270">
        <f t="shared" si="188"/>
        <v>0</v>
      </c>
      <c r="Y934" s="270">
        <f t="shared" si="189"/>
        <v>0</v>
      </c>
      <c r="Z934" s="58"/>
      <c r="AA934" s="58"/>
      <c r="AB934" s="60" t="str">
        <f t="shared" si="190"/>
        <v/>
      </c>
      <c r="AC934" s="21" t="b">
        <f t="shared" si="191"/>
        <v>0</v>
      </c>
      <c r="AD934" s="21" t="b">
        <f t="shared" si="192"/>
        <v>0</v>
      </c>
      <c r="AE934" s="21" t="b">
        <f t="shared" si="193"/>
        <v>0</v>
      </c>
      <c r="AF934" s="21" t="b">
        <f ca="1">OR(AND($AC934,NOT($AD934)),AND($AC934,OR(AND($G934="",$H934&lt;&gt;""),AND($G934&lt;&gt;"",$H934=""),AND($J934="",$K934&lt;&gt;""),AND($J934&lt;&gt;"",$K934=""),AND($M934="",$N934&lt;&gt;""),AND($M934&lt;&gt;"",$N934=""),AND($P934="",$Q934&lt;&gt;""),AND($P934&lt;&gt;"",$Q934=""),AND($S934="",$T934&lt;&gt;""),AND($S934&lt;&gt;"",$T934=""),AND($V934="",$W934&lt;&gt;""),AND($V934&lt;&gt;"",$W934=""))),AND($C934&lt;&gt;"",$E934&lt;&gt;"",LEFT(TRIM($C934),1)&lt;&gt;LEFT(TRIM($E934),1)),IF(OR($E934="",$F934=""),FALSE(),IFERROR(COUNTIF(INDIRECT("UNITS_"&amp;SUBSTITUTE(LEFT($E934,FIND(" ",$E934&amp;" ")-1),".","_")),$F934)=0,TRUE())),AND($B934&lt;&gt;"",OR(ISNUMBER(SEARCH("outro",LOWER($B934))),ISNUMBER(SEARCH("divers",LOWER($B934))),ISNUMBER(SEARCH("etc",LOWER($B934))))),OR(AND(ISNUMBER(SEARCH("comunic",LOWER($B934))),LEFT($E934,3)&lt;&gt;"4.4"),AND(ISNUMBER(SEARCH("monitor",LOWER($B934))),NOT(OR(LEFT($E934,3)="1.5",LEFT($E934,3)="2.5")))),AND($B934&lt;&gt;"",OR(LEFT($C934,1)="1",LEFT($C934,1)="2"),$D934=""),AND($D934&lt;&gt;"",NOT(OR(LEFT($C934,1)="1",LEFT($C934,1)="2"))),AND($D934&lt;&gt;"",COUNTIF(' PROJETO'!$B$14:$B$16,$D934)=0),IF($D934="",FALSE(),IF(COUNTIF(' PROJETO'!$B$14:$B$16,$D934)=0,FALSE(),IFERROR(INDEX(' PROJETO'!$C$14:$C$16,MATCH($D934,' PROJETO'!$B$14:$B$16,0))&lt;&gt;"Sim",FALSE()))))</f>
        <v>0</v>
      </c>
      <c r="AG934" s="21" t="b">
        <f>AND($AC934,$Y934&gt;'CONFG.  LISTAS'!$F$4,$Z934="",$AA934="")</f>
        <v>0</v>
      </c>
      <c r="AH934" s="21" t="str">
        <f t="shared" si="194"/>
        <v/>
      </c>
      <c r="AI934" s="43" t="str">
        <f ca="1">IF(NOT($AC934),"",IF(OR($B934="",$C934="",$E934="",$F934=""),"Preencha descrição, categoria, tipo e unidade.",IF(AND($B934&lt;&gt;"",OR(LEFT($C934,1)="1",LEFT($C934,1)="2"),$D934=""),"Informe a prática de restauração para itens diretos.",IF(AND($D934&lt;&gt;"",NOT(OR(LEFT($C934,1)="1",LEFT($C934,1)="2"))),"Custos indiretos não devem pertencer a uma prática específica.",IF(AND($D934&lt;&gt;"",COUNTIF(' PROJETO'!$B$14:$B$16,$D934)=0),"Prática de restauração inválida ou não cadastrada.",IF(IF($D934="",FALSE(),IF(COUNTIF(' PROJETO'!$B$14:$B$16,$D934)=0,FALSE(),IFERROR(INDEX(' PROJETO'!$C$14:$C$16,MATCH($D934,' PROJETO'!$B$14:$B$16,0))&lt;&gt;"Sim",FALSE()))),"A prática informada no item não foi selecionada na aba Projeto.",IF(AND(MAX($I934,$L934,$O934,$R934,$U934,$X934)&gt;'CONFG.  LISTAS'!$F$4,NOT(OR($Z934&lt;&gt;"",$AA934&lt;&gt;""))),"Memorial de cálculo ou anexo obrigatório não informado para item acima do limite.",IF(OR(AND($G934&lt;&gt;"",$H934&lt;&gt;"",OR($G934&lt;=0,$H934&lt;=0)),AND($J934&lt;&gt;"",$K934&lt;&gt;"",OR($J934&lt;=0,$K934&lt;=0)),AND($M934&lt;&gt;"",$N934&lt;&gt;"",OR($M934&lt;=0,$N934&lt;=0)),AND($P934&lt;&gt;"",$Q934&lt;&gt;"",OR($P934&lt;=0,$Q934&lt;=0)),AND($S934&lt;&gt;"",$T934&lt;&gt;"",OR($S934&lt;=0,$T934&lt;=0)),AND($V934&lt;&gt;"",$W934&lt;&gt;"",OR($V934&lt;=0,$W934&lt;=0))),"Revise os valores informados: valor unitário e quantidade devem ser maiores que zero.",IF(OR(AND($G934="",$H934&lt;&gt;""),AND($G934&lt;&gt;"",$H934=""),AND($J934="",$K934&lt;&gt;""),AND($J934&lt;&gt;"",$K934=""),AND($M934="",$N934&lt;&gt;""),AND($M934&lt;&gt;"",$N934=""),AND($P934="",$Q934&lt;&gt;""),AND($P934&lt;&gt;"",$Q934=""),AND($S934="",$T934&lt;&gt;""),AND($S934&lt;&gt;"",$T934=""),AND($V934="",$W934&lt;&gt;""),AND($V934&lt;&gt;"",$W934="")),"Há ano preenchido parcialmente: "&amp;TRIM(IF(AND($G934="",$H934&lt;&gt;""),"Ano 1 (falta valor unitário); ","")&amp;IF(AND($G934&lt;&gt;"",$H934=""),"Ano 1 (falta quantidade); ","")&amp;IF(AND($J934="",$K934&lt;&gt;""),"Ano 2 (falta valor unitário); ","")&amp;IF(AND($J934&lt;&gt;"",$K934=""),"Ano 2 (falta quantidade); ","")&amp;IF(AND($M934="",$N934&lt;&gt;""),"Ano 3 (falta valor unitário); ","")&amp;IF(AND($M934&lt;&gt;"",$N934=""),"Ano 3 (falta quantidade); ","")&amp;IF(AND($P934="",$Q934&lt;&gt;""),"Ano 4 (falta valor unitário); ","")&amp;IF(AND($P934&lt;&gt;"",$Q934=""),"Ano 4 (falta quantidade); ","")&amp;IF(AND($S934="",$T934&lt;&gt;""),"Ano 5 (falta valor unitário); ","")&amp;IF(AND($S934&lt;&gt;"",$T934=""),"Ano 5 (falta quantidade); ","")&amp;IF(AND($V934="",$W934&lt;&gt;""),"Ano 6 (falta valor unitário); ","")&amp;IF(AND($V934&lt;&gt;"",$W934=""),"Ano 6 (falta quantidade); ","")), IF(NOT(OR(AND($G934&lt;&gt;"",$H934&lt;&gt;""),AND($J934&lt;&gt;"",$K934&lt;&gt;""),AND($M934&lt;&gt;"",$N934&lt;&gt;""),AND($P934&lt;&gt;"",$Q934&lt;&gt;""),AND($S934&lt;&gt;"",$T934&lt;&gt;""),AND($V934&lt;&gt;"",$W934&lt;&gt;""))),"Informe pelo menos um ano completo com valor unitário e quantidade.",IF(AND($C934&lt;&gt;"",$E934&lt;&gt;"",LEFT(TRIM($C934),1)&lt;&gt;LEFT(TRIM($E934),1)),"Categoria e tipo estão incompatíveis.",IF(IF(OR($E934="",$F934=""),FALSE(),IFERROR(COUNTIF(INDIRECT("UNITS_"&amp;SUBSTITUTE(LEFT($E934,FIND(" ",$E934&amp;" ")-1),".","_")),$F934)=0,TRUE())),"Unidade incompatível com o tipo selecionado.",IF(OR(AND(ISNUMBER(SEARCH("comunic",LOWER($B934))),LEFT($E934,3)&lt;&gt;"4.4"),AND(ISNUMBER(SEARCH("monitor",LOWER($B934))),NOT(OR(LEFT($E934,3)="1.5",LEFT($E934,3)="2.5")))),"Revise a classificação do item conforme as regras de preenchimento.",IF(AND($B934&lt;&gt;"",OR(ISNUMBER(SEARCH("outro",LOWER($B934))),ISNUMBER(SEARCH("divers",LOWER($B934))),ISNUMBER(SEARCH("kit",LOWER($B934))),ISNUMBER(SEARCH("ferrament",LOWER($B934))),ISNUMBER(SEARCH("epi",LOWER($B934)))),NOT(OR($Z934&lt;&gt;"",$AA934&lt;&gt;""))),"Descrição muito genérica: detalhe melhor o item e registre o racional no memorial ou em anexo.",IF(AND($Y934=0,$B934&lt;&gt;"",OR($G934&lt;&gt;"",$H934&lt;&gt;"",$J934&lt;&gt;"",$K934&lt;&gt;"",$M934&lt;&gt;"",$N934&lt;&gt;"",$P934&lt;&gt;"",$Q934&lt;&gt;"",$S934&lt;&gt;"",$T934&lt;&gt;"",$V934&lt;&gt;"",$W934&lt;&gt;"")),"O item possui dados lançados, mas o total está zerado. Revise os valores informados.","")))))))))))))))</f>
        <v/>
      </c>
    </row>
    <row r="935" spans="1:35" ht="14.25" customHeight="1" x14ac:dyDescent="0.25">
      <c r="A935" s="57" t="str">
        <f t="shared" si="182"/>
        <v/>
      </c>
      <c r="B935" s="61"/>
      <c r="C935" s="61"/>
      <c r="D935" s="58"/>
      <c r="E935" s="61"/>
      <c r="F935" s="61"/>
      <c r="G935" s="272"/>
      <c r="H935" s="62"/>
      <c r="I935" s="273">
        <f t="shared" si="183"/>
        <v>0</v>
      </c>
      <c r="J935" s="272"/>
      <c r="K935" s="62"/>
      <c r="L935" s="270">
        <f t="shared" si="184"/>
        <v>0</v>
      </c>
      <c r="M935" s="272"/>
      <c r="N935" s="62"/>
      <c r="O935" s="270">
        <f t="shared" si="185"/>
        <v>0</v>
      </c>
      <c r="P935" s="272"/>
      <c r="Q935" s="62"/>
      <c r="R935" s="271">
        <f t="shared" si="186"/>
        <v>0</v>
      </c>
      <c r="S935" s="272"/>
      <c r="T935" s="62"/>
      <c r="U935" s="270">
        <f t="shared" si="187"/>
        <v>0</v>
      </c>
      <c r="V935" s="272"/>
      <c r="W935" s="62"/>
      <c r="X935" s="270">
        <f t="shared" si="188"/>
        <v>0</v>
      </c>
      <c r="Y935" s="270">
        <f t="shared" si="189"/>
        <v>0</v>
      </c>
      <c r="Z935" s="61"/>
      <c r="AA935" s="61"/>
      <c r="AB935" s="60" t="str">
        <f t="shared" si="190"/>
        <v/>
      </c>
      <c r="AC935" s="21" t="b">
        <f t="shared" si="191"/>
        <v>0</v>
      </c>
      <c r="AD935" s="21" t="b">
        <f t="shared" si="192"/>
        <v>0</v>
      </c>
      <c r="AE935" s="21" t="b">
        <f t="shared" si="193"/>
        <v>0</v>
      </c>
      <c r="AF935" s="21" t="b">
        <f ca="1">OR(AND($AC935,NOT($AD935)),AND($AC935,OR(AND($G935="",$H935&lt;&gt;""),AND($G935&lt;&gt;"",$H935=""),AND($J935="",$K935&lt;&gt;""),AND($J935&lt;&gt;"",$K935=""),AND($M935="",$N935&lt;&gt;""),AND($M935&lt;&gt;"",$N935=""),AND($P935="",$Q935&lt;&gt;""),AND($P935&lt;&gt;"",$Q935=""),AND($S935="",$T935&lt;&gt;""),AND($S935&lt;&gt;"",$T935=""),AND($V935="",$W935&lt;&gt;""),AND($V935&lt;&gt;"",$W935=""))),AND($C935&lt;&gt;"",$E935&lt;&gt;"",LEFT(TRIM($C935),1)&lt;&gt;LEFT(TRIM($E935),1)),IF(OR($E935="",$F935=""),FALSE(),IFERROR(COUNTIF(INDIRECT("UNITS_"&amp;SUBSTITUTE(LEFT($E935,FIND(" ",$E935&amp;" ")-1),".","_")),$F935)=0,TRUE())),AND($B935&lt;&gt;"",OR(ISNUMBER(SEARCH("outro",LOWER($B935))),ISNUMBER(SEARCH("divers",LOWER($B935))),ISNUMBER(SEARCH("etc",LOWER($B935))))),OR(AND(ISNUMBER(SEARCH("comunic",LOWER($B935))),LEFT($E935,3)&lt;&gt;"4.4"),AND(ISNUMBER(SEARCH("monitor",LOWER($B935))),NOT(OR(LEFT($E935,3)="1.5",LEFT($E935,3)="2.5")))),AND($B935&lt;&gt;"",OR(LEFT($C935,1)="1",LEFT($C935,1)="2"),$D935=""),AND($D935&lt;&gt;"",NOT(OR(LEFT($C935,1)="1",LEFT($C935,1)="2"))),AND($D935&lt;&gt;"",COUNTIF(' PROJETO'!$B$14:$B$16,$D935)=0),IF($D935="",FALSE(),IF(COUNTIF(' PROJETO'!$B$14:$B$16,$D935)=0,FALSE(),IFERROR(INDEX(' PROJETO'!$C$14:$C$16,MATCH($D935,' PROJETO'!$B$14:$B$16,0))&lt;&gt;"Sim",FALSE()))))</f>
        <v>0</v>
      </c>
      <c r="AG935" s="21" t="b">
        <f>AND($AC935,$Y935&gt;'CONFG.  LISTAS'!$F$4,$Z935="",$AA935="")</f>
        <v>0</v>
      </c>
      <c r="AH935" s="21" t="str">
        <f t="shared" si="194"/>
        <v/>
      </c>
      <c r="AI935" s="43" t="str">
        <f ca="1">IF(NOT($AC935),"",IF(OR($B935="",$C935="",$E935="",$F935=""),"Preencha descrição, categoria, tipo e unidade.",IF(AND($B935&lt;&gt;"",OR(LEFT($C935,1)="1",LEFT($C935,1)="2"),$D935=""),"Informe a prática de restauração para itens diretos.",IF(AND($D935&lt;&gt;"",NOT(OR(LEFT($C935,1)="1",LEFT($C935,1)="2"))),"Custos indiretos não devem pertencer a uma prática específica.",IF(AND($D935&lt;&gt;"",COUNTIF(' PROJETO'!$B$14:$B$16,$D935)=0),"Prática de restauração inválida ou não cadastrada.",IF(IF($D935="",FALSE(),IF(COUNTIF(' PROJETO'!$B$14:$B$16,$D935)=0,FALSE(),IFERROR(INDEX(' PROJETO'!$C$14:$C$16,MATCH($D935,' PROJETO'!$B$14:$B$16,0))&lt;&gt;"Sim",FALSE()))),"A prática informada no item não foi selecionada na aba Projeto.",IF(AND(MAX($I935,$L935,$O935,$R935,$U935,$X935)&gt;'CONFG.  LISTAS'!$F$4,NOT(OR($Z935&lt;&gt;"",$AA935&lt;&gt;""))),"Memorial de cálculo ou anexo obrigatório não informado para item acima do limite.",IF(OR(AND($G935&lt;&gt;"",$H935&lt;&gt;"",OR($G935&lt;=0,$H935&lt;=0)),AND($J935&lt;&gt;"",$K935&lt;&gt;"",OR($J935&lt;=0,$K935&lt;=0)),AND($M935&lt;&gt;"",$N935&lt;&gt;"",OR($M935&lt;=0,$N935&lt;=0)),AND($P935&lt;&gt;"",$Q935&lt;&gt;"",OR($P935&lt;=0,$Q935&lt;=0)),AND($S935&lt;&gt;"",$T935&lt;&gt;"",OR($S935&lt;=0,$T935&lt;=0)),AND($V935&lt;&gt;"",$W935&lt;&gt;"",OR($V935&lt;=0,$W935&lt;=0))),"Revise os valores informados: valor unitário e quantidade devem ser maiores que zero.",IF(OR(AND($G935="",$H935&lt;&gt;""),AND($G935&lt;&gt;"",$H935=""),AND($J935="",$K935&lt;&gt;""),AND($J935&lt;&gt;"",$K935=""),AND($M935="",$N935&lt;&gt;""),AND($M935&lt;&gt;"",$N935=""),AND($P935="",$Q935&lt;&gt;""),AND($P935&lt;&gt;"",$Q935=""),AND($S935="",$T935&lt;&gt;""),AND($S935&lt;&gt;"",$T935=""),AND($V935="",$W935&lt;&gt;""),AND($V935&lt;&gt;"",$W935="")),"Há ano preenchido parcialmente: "&amp;TRIM(IF(AND($G935="",$H935&lt;&gt;""),"Ano 1 (falta valor unitário); ","")&amp;IF(AND($G935&lt;&gt;"",$H935=""),"Ano 1 (falta quantidade); ","")&amp;IF(AND($J935="",$K935&lt;&gt;""),"Ano 2 (falta valor unitário); ","")&amp;IF(AND($J935&lt;&gt;"",$K935=""),"Ano 2 (falta quantidade); ","")&amp;IF(AND($M935="",$N935&lt;&gt;""),"Ano 3 (falta valor unitário); ","")&amp;IF(AND($M935&lt;&gt;"",$N935=""),"Ano 3 (falta quantidade); ","")&amp;IF(AND($P935="",$Q935&lt;&gt;""),"Ano 4 (falta valor unitário); ","")&amp;IF(AND($P935&lt;&gt;"",$Q935=""),"Ano 4 (falta quantidade); ","")&amp;IF(AND($S935="",$T935&lt;&gt;""),"Ano 5 (falta valor unitário); ","")&amp;IF(AND($S935&lt;&gt;"",$T935=""),"Ano 5 (falta quantidade); ","")&amp;IF(AND($V935="",$W935&lt;&gt;""),"Ano 6 (falta valor unitário); ","")&amp;IF(AND($V935&lt;&gt;"",$W935=""),"Ano 6 (falta quantidade); ","")), IF(NOT(OR(AND($G935&lt;&gt;"",$H935&lt;&gt;""),AND($J935&lt;&gt;"",$K935&lt;&gt;""),AND($M935&lt;&gt;"",$N935&lt;&gt;""),AND($P935&lt;&gt;"",$Q935&lt;&gt;""),AND($S935&lt;&gt;"",$T935&lt;&gt;""),AND($V935&lt;&gt;"",$W935&lt;&gt;""))),"Informe pelo menos um ano completo com valor unitário e quantidade.",IF(AND($C935&lt;&gt;"",$E935&lt;&gt;"",LEFT(TRIM($C935),1)&lt;&gt;LEFT(TRIM($E935),1)),"Categoria e tipo estão incompatíveis.",IF(IF(OR($E935="",$F935=""),FALSE(),IFERROR(COUNTIF(INDIRECT("UNITS_"&amp;SUBSTITUTE(LEFT($E935,FIND(" ",$E935&amp;" ")-1),".","_")),$F935)=0,TRUE())),"Unidade incompatível com o tipo selecionado.",IF(OR(AND(ISNUMBER(SEARCH("comunic",LOWER($B935))),LEFT($E935,3)&lt;&gt;"4.4"),AND(ISNUMBER(SEARCH("monitor",LOWER($B935))),NOT(OR(LEFT($E935,3)="1.5",LEFT($E935,3)="2.5")))),"Revise a classificação do item conforme as regras de preenchimento.",IF(AND($B935&lt;&gt;"",OR(ISNUMBER(SEARCH("outro",LOWER($B935))),ISNUMBER(SEARCH("divers",LOWER($B935))),ISNUMBER(SEARCH("kit",LOWER($B935))),ISNUMBER(SEARCH("ferrament",LOWER($B935))),ISNUMBER(SEARCH("epi",LOWER($B935)))),NOT(OR($Z935&lt;&gt;"",$AA935&lt;&gt;""))),"Descrição muito genérica: detalhe melhor o item e registre o racional no memorial ou em anexo.",IF(AND($Y935=0,$B935&lt;&gt;"",OR($G935&lt;&gt;"",$H935&lt;&gt;"",$J935&lt;&gt;"",$K935&lt;&gt;"",$M935&lt;&gt;"",$N935&lt;&gt;"",$P935&lt;&gt;"",$Q935&lt;&gt;"",$S935&lt;&gt;"",$T935&lt;&gt;"",$V935&lt;&gt;"",$W935&lt;&gt;"")),"O item possui dados lançados, mas o total está zerado. Revise os valores informados.","")))))))))))))))</f>
        <v/>
      </c>
    </row>
    <row r="936" spans="1:35" ht="14.25" customHeight="1" x14ac:dyDescent="0.25">
      <c r="A936" s="57" t="str">
        <f t="shared" si="182"/>
        <v/>
      </c>
      <c r="B936" s="58"/>
      <c r="C936" s="58"/>
      <c r="D936" s="58"/>
      <c r="E936" s="58"/>
      <c r="F936" s="58"/>
      <c r="G936" s="269"/>
      <c r="H936" s="59"/>
      <c r="I936" s="273">
        <f t="shared" si="183"/>
        <v>0</v>
      </c>
      <c r="J936" s="269"/>
      <c r="K936" s="59"/>
      <c r="L936" s="270">
        <f t="shared" si="184"/>
        <v>0</v>
      </c>
      <c r="M936" s="269"/>
      <c r="N936" s="59"/>
      <c r="O936" s="270">
        <f t="shared" si="185"/>
        <v>0</v>
      </c>
      <c r="P936" s="269"/>
      <c r="Q936" s="59"/>
      <c r="R936" s="271">
        <f t="shared" si="186"/>
        <v>0</v>
      </c>
      <c r="S936" s="269"/>
      <c r="T936" s="59"/>
      <c r="U936" s="270">
        <f t="shared" si="187"/>
        <v>0</v>
      </c>
      <c r="V936" s="269"/>
      <c r="W936" s="59"/>
      <c r="X936" s="270">
        <f t="shared" si="188"/>
        <v>0</v>
      </c>
      <c r="Y936" s="270">
        <f t="shared" si="189"/>
        <v>0</v>
      </c>
      <c r="Z936" s="58"/>
      <c r="AA936" s="58"/>
      <c r="AB936" s="60" t="str">
        <f t="shared" si="190"/>
        <v/>
      </c>
      <c r="AC936" s="21" t="b">
        <f t="shared" si="191"/>
        <v>0</v>
      </c>
      <c r="AD936" s="21" t="b">
        <f t="shared" si="192"/>
        <v>0</v>
      </c>
      <c r="AE936" s="21" t="b">
        <f t="shared" si="193"/>
        <v>0</v>
      </c>
      <c r="AF936" s="21" t="b">
        <f ca="1">OR(AND($AC936,NOT($AD936)),AND($AC936,OR(AND($G936="",$H936&lt;&gt;""),AND($G936&lt;&gt;"",$H936=""),AND($J936="",$K936&lt;&gt;""),AND($J936&lt;&gt;"",$K936=""),AND($M936="",$N936&lt;&gt;""),AND($M936&lt;&gt;"",$N936=""),AND($P936="",$Q936&lt;&gt;""),AND($P936&lt;&gt;"",$Q936=""),AND($S936="",$T936&lt;&gt;""),AND($S936&lt;&gt;"",$T936=""),AND($V936="",$W936&lt;&gt;""),AND($V936&lt;&gt;"",$W936=""))),AND($C936&lt;&gt;"",$E936&lt;&gt;"",LEFT(TRIM($C936),1)&lt;&gt;LEFT(TRIM($E936),1)),IF(OR($E936="",$F936=""),FALSE(),IFERROR(COUNTIF(INDIRECT("UNITS_"&amp;SUBSTITUTE(LEFT($E936,FIND(" ",$E936&amp;" ")-1),".","_")),$F936)=0,TRUE())),AND($B936&lt;&gt;"",OR(ISNUMBER(SEARCH("outro",LOWER($B936))),ISNUMBER(SEARCH("divers",LOWER($B936))),ISNUMBER(SEARCH("etc",LOWER($B936))))),OR(AND(ISNUMBER(SEARCH("comunic",LOWER($B936))),LEFT($E936,3)&lt;&gt;"4.4"),AND(ISNUMBER(SEARCH("monitor",LOWER($B936))),NOT(OR(LEFT($E936,3)="1.5",LEFT($E936,3)="2.5")))),AND($B936&lt;&gt;"",OR(LEFT($C936,1)="1",LEFT($C936,1)="2"),$D936=""),AND($D936&lt;&gt;"",NOT(OR(LEFT($C936,1)="1",LEFT($C936,1)="2"))),AND($D936&lt;&gt;"",COUNTIF(' PROJETO'!$B$14:$B$16,$D936)=0),IF($D936="",FALSE(),IF(COUNTIF(' PROJETO'!$B$14:$B$16,$D936)=0,FALSE(),IFERROR(INDEX(' PROJETO'!$C$14:$C$16,MATCH($D936,' PROJETO'!$B$14:$B$16,0))&lt;&gt;"Sim",FALSE()))))</f>
        <v>0</v>
      </c>
      <c r="AG936" s="21" t="b">
        <f>AND($AC936,$Y936&gt;'CONFG.  LISTAS'!$F$4,$Z936="",$AA936="")</f>
        <v>0</v>
      </c>
      <c r="AH936" s="21" t="str">
        <f t="shared" si="194"/>
        <v/>
      </c>
      <c r="AI936" s="43" t="str">
        <f ca="1">IF(NOT($AC936),"",IF(OR($B936="",$C936="",$E936="",$F936=""),"Preencha descrição, categoria, tipo e unidade.",IF(AND($B936&lt;&gt;"",OR(LEFT($C936,1)="1",LEFT($C936,1)="2"),$D936=""),"Informe a prática de restauração para itens diretos.",IF(AND($D936&lt;&gt;"",NOT(OR(LEFT($C936,1)="1",LEFT($C936,1)="2"))),"Custos indiretos não devem pertencer a uma prática específica.",IF(AND($D936&lt;&gt;"",COUNTIF(' PROJETO'!$B$14:$B$16,$D936)=0),"Prática de restauração inválida ou não cadastrada.",IF(IF($D936="",FALSE(),IF(COUNTIF(' PROJETO'!$B$14:$B$16,$D936)=0,FALSE(),IFERROR(INDEX(' PROJETO'!$C$14:$C$16,MATCH($D936,' PROJETO'!$B$14:$B$16,0))&lt;&gt;"Sim",FALSE()))),"A prática informada no item não foi selecionada na aba Projeto.",IF(AND(MAX($I936,$L936,$O936,$R936,$U936,$X936)&gt;'CONFG.  LISTAS'!$F$4,NOT(OR($Z936&lt;&gt;"",$AA936&lt;&gt;""))),"Memorial de cálculo ou anexo obrigatório não informado para item acima do limite.",IF(OR(AND($G936&lt;&gt;"",$H936&lt;&gt;"",OR($G936&lt;=0,$H936&lt;=0)),AND($J936&lt;&gt;"",$K936&lt;&gt;"",OR($J936&lt;=0,$K936&lt;=0)),AND($M936&lt;&gt;"",$N936&lt;&gt;"",OR($M936&lt;=0,$N936&lt;=0)),AND($P936&lt;&gt;"",$Q936&lt;&gt;"",OR($P936&lt;=0,$Q936&lt;=0)),AND($S936&lt;&gt;"",$T936&lt;&gt;"",OR($S936&lt;=0,$T936&lt;=0)),AND($V936&lt;&gt;"",$W936&lt;&gt;"",OR($V936&lt;=0,$W936&lt;=0))),"Revise os valores informados: valor unitário e quantidade devem ser maiores que zero.",IF(OR(AND($G936="",$H936&lt;&gt;""),AND($G936&lt;&gt;"",$H936=""),AND($J936="",$K936&lt;&gt;""),AND($J936&lt;&gt;"",$K936=""),AND($M936="",$N936&lt;&gt;""),AND($M936&lt;&gt;"",$N936=""),AND($P936="",$Q936&lt;&gt;""),AND($P936&lt;&gt;"",$Q936=""),AND($S936="",$T936&lt;&gt;""),AND($S936&lt;&gt;"",$T936=""),AND($V936="",$W936&lt;&gt;""),AND($V936&lt;&gt;"",$W936="")),"Há ano preenchido parcialmente: "&amp;TRIM(IF(AND($G936="",$H936&lt;&gt;""),"Ano 1 (falta valor unitário); ","")&amp;IF(AND($G936&lt;&gt;"",$H936=""),"Ano 1 (falta quantidade); ","")&amp;IF(AND($J936="",$K936&lt;&gt;""),"Ano 2 (falta valor unitário); ","")&amp;IF(AND($J936&lt;&gt;"",$K936=""),"Ano 2 (falta quantidade); ","")&amp;IF(AND($M936="",$N936&lt;&gt;""),"Ano 3 (falta valor unitário); ","")&amp;IF(AND($M936&lt;&gt;"",$N936=""),"Ano 3 (falta quantidade); ","")&amp;IF(AND($P936="",$Q936&lt;&gt;""),"Ano 4 (falta valor unitário); ","")&amp;IF(AND($P936&lt;&gt;"",$Q936=""),"Ano 4 (falta quantidade); ","")&amp;IF(AND($S936="",$T936&lt;&gt;""),"Ano 5 (falta valor unitário); ","")&amp;IF(AND($S936&lt;&gt;"",$T936=""),"Ano 5 (falta quantidade); ","")&amp;IF(AND($V936="",$W936&lt;&gt;""),"Ano 6 (falta valor unitário); ","")&amp;IF(AND($V936&lt;&gt;"",$W936=""),"Ano 6 (falta quantidade); ","")), IF(NOT(OR(AND($G936&lt;&gt;"",$H936&lt;&gt;""),AND($J936&lt;&gt;"",$K936&lt;&gt;""),AND($M936&lt;&gt;"",$N936&lt;&gt;""),AND($P936&lt;&gt;"",$Q936&lt;&gt;""),AND($S936&lt;&gt;"",$T936&lt;&gt;""),AND($V936&lt;&gt;"",$W936&lt;&gt;""))),"Informe pelo menos um ano completo com valor unitário e quantidade.",IF(AND($C936&lt;&gt;"",$E936&lt;&gt;"",LEFT(TRIM($C936),1)&lt;&gt;LEFT(TRIM($E936),1)),"Categoria e tipo estão incompatíveis.",IF(IF(OR($E936="",$F936=""),FALSE(),IFERROR(COUNTIF(INDIRECT("UNITS_"&amp;SUBSTITUTE(LEFT($E936,FIND(" ",$E936&amp;" ")-1),".","_")),$F936)=0,TRUE())),"Unidade incompatível com o tipo selecionado.",IF(OR(AND(ISNUMBER(SEARCH("comunic",LOWER($B936))),LEFT($E936,3)&lt;&gt;"4.4"),AND(ISNUMBER(SEARCH("monitor",LOWER($B936))),NOT(OR(LEFT($E936,3)="1.5",LEFT($E936,3)="2.5")))),"Revise a classificação do item conforme as regras de preenchimento.",IF(AND($B936&lt;&gt;"",OR(ISNUMBER(SEARCH("outro",LOWER($B936))),ISNUMBER(SEARCH("divers",LOWER($B936))),ISNUMBER(SEARCH("kit",LOWER($B936))),ISNUMBER(SEARCH("ferrament",LOWER($B936))),ISNUMBER(SEARCH("epi",LOWER($B936)))),NOT(OR($Z936&lt;&gt;"",$AA936&lt;&gt;""))),"Descrição muito genérica: detalhe melhor o item e registre o racional no memorial ou em anexo.",IF(AND($Y936=0,$B936&lt;&gt;"",OR($G936&lt;&gt;"",$H936&lt;&gt;"",$J936&lt;&gt;"",$K936&lt;&gt;"",$M936&lt;&gt;"",$N936&lt;&gt;"",$P936&lt;&gt;"",$Q936&lt;&gt;"",$S936&lt;&gt;"",$T936&lt;&gt;"",$V936&lt;&gt;"",$W936&lt;&gt;"")),"O item possui dados lançados, mas o total está zerado. Revise os valores informados.","")))))))))))))))</f>
        <v/>
      </c>
    </row>
    <row r="937" spans="1:35" ht="14.25" customHeight="1" x14ac:dyDescent="0.25">
      <c r="A937" s="57" t="str">
        <f t="shared" si="182"/>
        <v/>
      </c>
      <c r="B937" s="61"/>
      <c r="C937" s="61"/>
      <c r="D937" s="58"/>
      <c r="E937" s="61"/>
      <c r="F937" s="61"/>
      <c r="G937" s="272"/>
      <c r="H937" s="62"/>
      <c r="I937" s="273">
        <f t="shared" si="183"/>
        <v>0</v>
      </c>
      <c r="J937" s="272"/>
      <c r="K937" s="62"/>
      <c r="L937" s="270">
        <f t="shared" si="184"/>
        <v>0</v>
      </c>
      <c r="M937" s="272"/>
      <c r="N937" s="62"/>
      <c r="O937" s="270">
        <f t="shared" si="185"/>
        <v>0</v>
      </c>
      <c r="P937" s="272"/>
      <c r="Q937" s="62"/>
      <c r="R937" s="271">
        <f t="shared" si="186"/>
        <v>0</v>
      </c>
      <c r="S937" s="272"/>
      <c r="T937" s="62"/>
      <c r="U937" s="270">
        <f t="shared" si="187"/>
        <v>0</v>
      </c>
      <c r="V937" s="272"/>
      <c r="W937" s="62"/>
      <c r="X937" s="270">
        <f t="shared" si="188"/>
        <v>0</v>
      </c>
      <c r="Y937" s="270">
        <f t="shared" si="189"/>
        <v>0</v>
      </c>
      <c r="Z937" s="61"/>
      <c r="AA937" s="61"/>
      <c r="AB937" s="60" t="str">
        <f t="shared" si="190"/>
        <v/>
      </c>
      <c r="AC937" s="21" t="b">
        <f t="shared" si="191"/>
        <v>0</v>
      </c>
      <c r="AD937" s="21" t="b">
        <f t="shared" si="192"/>
        <v>0</v>
      </c>
      <c r="AE937" s="21" t="b">
        <f t="shared" si="193"/>
        <v>0</v>
      </c>
      <c r="AF937" s="21" t="b">
        <f ca="1">OR(AND($AC937,NOT($AD937)),AND($AC937,OR(AND($G937="",$H937&lt;&gt;""),AND($G937&lt;&gt;"",$H937=""),AND($J937="",$K937&lt;&gt;""),AND($J937&lt;&gt;"",$K937=""),AND($M937="",$N937&lt;&gt;""),AND($M937&lt;&gt;"",$N937=""),AND($P937="",$Q937&lt;&gt;""),AND($P937&lt;&gt;"",$Q937=""),AND($S937="",$T937&lt;&gt;""),AND($S937&lt;&gt;"",$T937=""),AND($V937="",$W937&lt;&gt;""),AND($V937&lt;&gt;"",$W937=""))),AND($C937&lt;&gt;"",$E937&lt;&gt;"",LEFT(TRIM($C937),1)&lt;&gt;LEFT(TRIM($E937),1)),IF(OR($E937="",$F937=""),FALSE(),IFERROR(COUNTIF(INDIRECT("UNITS_"&amp;SUBSTITUTE(LEFT($E937,FIND(" ",$E937&amp;" ")-1),".","_")),$F937)=0,TRUE())),AND($B937&lt;&gt;"",OR(ISNUMBER(SEARCH("outro",LOWER($B937))),ISNUMBER(SEARCH("divers",LOWER($B937))),ISNUMBER(SEARCH("etc",LOWER($B937))))),OR(AND(ISNUMBER(SEARCH("comunic",LOWER($B937))),LEFT($E937,3)&lt;&gt;"4.4"),AND(ISNUMBER(SEARCH("monitor",LOWER($B937))),NOT(OR(LEFT($E937,3)="1.5",LEFT($E937,3)="2.5")))),AND($B937&lt;&gt;"",OR(LEFT($C937,1)="1",LEFT($C937,1)="2"),$D937=""),AND($D937&lt;&gt;"",NOT(OR(LEFT($C937,1)="1",LEFT($C937,1)="2"))),AND($D937&lt;&gt;"",COUNTIF(' PROJETO'!$B$14:$B$16,$D937)=0),IF($D937="",FALSE(),IF(COUNTIF(' PROJETO'!$B$14:$B$16,$D937)=0,FALSE(),IFERROR(INDEX(' PROJETO'!$C$14:$C$16,MATCH($D937,' PROJETO'!$B$14:$B$16,0))&lt;&gt;"Sim",FALSE()))))</f>
        <v>0</v>
      </c>
      <c r="AG937" s="21" t="b">
        <f>AND($AC937,$Y937&gt;'CONFG.  LISTAS'!$F$4,$Z937="",$AA937="")</f>
        <v>0</v>
      </c>
      <c r="AH937" s="21" t="str">
        <f t="shared" si="194"/>
        <v/>
      </c>
      <c r="AI937" s="43" t="str">
        <f ca="1">IF(NOT($AC937),"",IF(OR($B937="",$C937="",$E937="",$F937=""),"Preencha descrição, categoria, tipo e unidade.",IF(AND($B937&lt;&gt;"",OR(LEFT($C937,1)="1",LEFT($C937,1)="2"),$D937=""),"Informe a prática de restauração para itens diretos.",IF(AND($D937&lt;&gt;"",NOT(OR(LEFT($C937,1)="1",LEFT($C937,1)="2"))),"Custos indiretos não devem pertencer a uma prática específica.",IF(AND($D937&lt;&gt;"",COUNTIF(' PROJETO'!$B$14:$B$16,$D937)=0),"Prática de restauração inválida ou não cadastrada.",IF(IF($D937="",FALSE(),IF(COUNTIF(' PROJETO'!$B$14:$B$16,$D937)=0,FALSE(),IFERROR(INDEX(' PROJETO'!$C$14:$C$16,MATCH($D937,' PROJETO'!$B$14:$B$16,0))&lt;&gt;"Sim",FALSE()))),"A prática informada no item não foi selecionada na aba Projeto.",IF(AND(MAX($I937,$L937,$O937,$R937,$U937,$X937)&gt;'CONFG.  LISTAS'!$F$4,NOT(OR($Z937&lt;&gt;"",$AA937&lt;&gt;""))),"Memorial de cálculo ou anexo obrigatório não informado para item acima do limite.",IF(OR(AND($G937&lt;&gt;"",$H937&lt;&gt;"",OR($G937&lt;=0,$H937&lt;=0)),AND($J937&lt;&gt;"",$K937&lt;&gt;"",OR($J937&lt;=0,$K937&lt;=0)),AND($M937&lt;&gt;"",$N937&lt;&gt;"",OR($M937&lt;=0,$N937&lt;=0)),AND($P937&lt;&gt;"",$Q937&lt;&gt;"",OR($P937&lt;=0,$Q937&lt;=0)),AND($S937&lt;&gt;"",$T937&lt;&gt;"",OR($S937&lt;=0,$T937&lt;=0)),AND($V937&lt;&gt;"",$W937&lt;&gt;"",OR($V937&lt;=0,$W937&lt;=0))),"Revise os valores informados: valor unitário e quantidade devem ser maiores que zero.",IF(OR(AND($G937="",$H937&lt;&gt;""),AND($G937&lt;&gt;"",$H937=""),AND($J937="",$K937&lt;&gt;""),AND($J937&lt;&gt;"",$K937=""),AND($M937="",$N937&lt;&gt;""),AND($M937&lt;&gt;"",$N937=""),AND($P937="",$Q937&lt;&gt;""),AND($P937&lt;&gt;"",$Q937=""),AND($S937="",$T937&lt;&gt;""),AND($S937&lt;&gt;"",$T937=""),AND($V937="",$W937&lt;&gt;""),AND($V937&lt;&gt;"",$W937="")),"Há ano preenchido parcialmente: "&amp;TRIM(IF(AND($G937="",$H937&lt;&gt;""),"Ano 1 (falta valor unitário); ","")&amp;IF(AND($G937&lt;&gt;"",$H937=""),"Ano 1 (falta quantidade); ","")&amp;IF(AND($J937="",$K937&lt;&gt;""),"Ano 2 (falta valor unitário); ","")&amp;IF(AND($J937&lt;&gt;"",$K937=""),"Ano 2 (falta quantidade); ","")&amp;IF(AND($M937="",$N937&lt;&gt;""),"Ano 3 (falta valor unitário); ","")&amp;IF(AND($M937&lt;&gt;"",$N937=""),"Ano 3 (falta quantidade); ","")&amp;IF(AND($P937="",$Q937&lt;&gt;""),"Ano 4 (falta valor unitário); ","")&amp;IF(AND($P937&lt;&gt;"",$Q937=""),"Ano 4 (falta quantidade); ","")&amp;IF(AND($S937="",$T937&lt;&gt;""),"Ano 5 (falta valor unitário); ","")&amp;IF(AND($S937&lt;&gt;"",$T937=""),"Ano 5 (falta quantidade); ","")&amp;IF(AND($V937="",$W937&lt;&gt;""),"Ano 6 (falta valor unitário); ","")&amp;IF(AND($V937&lt;&gt;"",$W937=""),"Ano 6 (falta quantidade); ","")), IF(NOT(OR(AND($G937&lt;&gt;"",$H937&lt;&gt;""),AND($J937&lt;&gt;"",$K937&lt;&gt;""),AND($M937&lt;&gt;"",$N937&lt;&gt;""),AND($P937&lt;&gt;"",$Q937&lt;&gt;""),AND($S937&lt;&gt;"",$T937&lt;&gt;""),AND($V937&lt;&gt;"",$W937&lt;&gt;""))),"Informe pelo menos um ano completo com valor unitário e quantidade.",IF(AND($C937&lt;&gt;"",$E937&lt;&gt;"",LEFT(TRIM($C937),1)&lt;&gt;LEFT(TRIM($E937),1)),"Categoria e tipo estão incompatíveis.",IF(IF(OR($E937="",$F937=""),FALSE(),IFERROR(COUNTIF(INDIRECT("UNITS_"&amp;SUBSTITUTE(LEFT($E937,FIND(" ",$E937&amp;" ")-1),".","_")),$F937)=0,TRUE())),"Unidade incompatível com o tipo selecionado.",IF(OR(AND(ISNUMBER(SEARCH("comunic",LOWER($B937))),LEFT($E937,3)&lt;&gt;"4.4"),AND(ISNUMBER(SEARCH("monitor",LOWER($B937))),NOT(OR(LEFT($E937,3)="1.5",LEFT($E937,3)="2.5")))),"Revise a classificação do item conforme as regras de preenchimento.",IF(AND($B937&lt;&gt;"",OR(ISNUMBER(SEARCH("outro",LOWER($B937))),ISNUMBER(SEARCH("divers",LOWER($B937))),ISNUMBER(SEARCH("kit",LOWER($B937))),ISNUMBER(SEARCH("ferrament",LOWER($B937))),ISNUMBER(SEARCH("epi",LOWER($B937)))),NOT(OR($Z937&lt;&gt;"",$AA937&lt;&gt;""))),"Descrição muito genérica: detalhe melhor o item e registre o racional no memorial ou em anexo.",IF(AND($Y937=0,$B937&lt;&gt;"",OR($G937&lt;&gt;"",$H937&lt;&gt;"",$J937&lt;&gt;"",$K937&lt;&gt;"",$M937&lt;&gt;"",$N937&lt;&gt;"",$P937&lt;&gt;"",$Q937&lt;&gt;"",$S937&lt;&gt;"",$T937&lt;&gt;"",$V937&lt;&gt;"",$W937&lt;&gt;"")),"O item possui dados lançados, mas o total está zerado. Revise os valores informados.","")))))))))))))))</f>
        <v/>
      </c>
    </row>
    <row r="938" spans="1:35" ht="14.25" customHeight="1" x14ac:dyDescent="0.25">
      <c r="A938" s="57" t="str">
        <f t="shared" si="182"/>
        <v/>
      </c>
      <c r="B938" s="58"/>
      <c r="C938" s="58"/>
      <c r="D938" s="58"/>
      <c r="E938" s="58"/>
      <c r="F938" s="58"/>
      <c r="G938" s="269"/>
      <c r="H938" s="59"/>
      <c r="I938" s="273">
        <f t="shared" si="183"/>
        <v>0</v>
      </c>
      <c r="J938" s="269"/>
      <c r="K938" s="59"/>
      <c r="L938" s="270">
        <f t="shared" si="184"/>
        <v>0</v>
      </c>
      <c r="M938" s="269"/>
      <c r="N938" s="59"/>
      <c r="O938" s="270">
        <f t="shared" si="185"/>
        <v>0</v>
      </c>
      <c r="P938" s="269"/>
      <c r="Q938" s="59"/>
      <c r="R938" s="271">
        <f t="shared" si="186"/>
        <v>0</v>
      </c>
      <c r="S938" s="269"/>
      <c r="T938" s="59"/>
      <c r="U938" s="270">
        <f t="shared" si="187"/>
        <v>0</v>
      </c>
      <c r="V938" s="269"/>
      <c r="W938" s="59"/>
      <c r="X938" s="270">
        <f t="shared" si="188"/>
        <v>0</v>
      </c>
      <c r="Y938" s="270">
        <f t="shared" si="189"/>
        <v>0</v>
      </c>
      <c r="Z938" s="58"/>
      <c r="AA938" s="58"/>
      <c r="AB938" s="60" t="str">
        <f t="shared" si="190"/>
        <v/>
      </c>
      <c r="AC938" s="21" t="b">
        <f t="shared" si="191"/>
        <v>0</v>
      </c>
      <c r="AD938" s="21" t="b">
        <f t="shared" si="192"/>
        <v>0</v>
      </c>
      <c r="AE938" s="21" t="b">
        <f t="shared" si="193"/>
        <v>0</v>
      </c>
      <c r="AF938" s="21" t="b">
        <f ca="1">OR(AND($AC938,NOT($AD938)),AND($AC938,OR(AND($G938="",$H938&lt;&gt;""),AND($G938&lt;&gt;"",$H938=""),AND($J938="",$K938&lt;&gt;""),AND($J938&lt;&gt;"",$K938=""),AND($M938="",$N938&lt;&gt;""),AND($M938&lt;&gt;"",$N938=""),AND($P938="",$Q938&lt;&gt;""),AND($P938&lt;&gt;"",$Q938=""),AND($S938="",$T938&lt;&gt;""),AND($S938&lt;&gt;"",$T938=""),AND($V938="",$W938&lt;&gt;""),AND($V938&lt;&gt;"",$W938=""))),AND($C938&lt;&gt;"",$E938&lt;&gt;"",LEFT(TRIM($C938),1)&lt;&gt;LEFT(TRIM($E938),1)),IF(OR($E938="",$F938=""),FALSE(),IFERROR(COUNTIF(INDIRECT("UNITS_"&amp;SUBSTITUTE(LEFT($E938,FIND(" ",$E938&amp;" ")-1),".","_")),$F938)=0,TRUE())),AND($B938&lt;&gt;"",OR(ISNUMBER(SEARCH("outro",LOWER($B938))),ISNUMBER(SEARCH("divers",LOWER($B938))),ISNUMBER(SEARCH("etc",LOWER($B938))))),OR(AND(ISNUMBER(SEARCH("comunic",LOWER($B938))),LEFT($E938,3)&lt;&gt;"4.4"),AND(ISNUMBER(SEARCH("monitor",LOWER($B938))),NOT(OR(LEFT($E938,3)="1.5",LEFT($E938,3)="2.5")))),AND($B938&lt;&gt;"",OR(LEFT($C938,1)="1",LEFT($C938,1)="2"),$D938=""),AND($D938&lt;&gt;"",NOT(OR(LEFT($C938,1)="1",LEFT($C938,1)="2"))),AND($D938&lt;&gt;"",COUNTIF(' PROJETO'!$B$14:$B$16,$D938)=0),IF($D938="",FALSE(),IF(COUNTIF(' PROJETO'!$B$14:$B$16,$D938)=0,FALSE(),IFERROR(INDEX(' PROJETO'!$C$14:$C$16,MATCH($D938,' PROJETO'!$B$14:$B$16,0))&lt;&gt;"Sim",FALSE()))))</f>
        <v>0</v>
      </c>
      <c r="AG938" s="21" t="b">
        <f>AND($AC938,$Y938&gt;'CONFG.  LISTAS'!$F$4,$Z938="",$AA938="")</f>
        <v>0</v>
      </c>
      <c r="AH938" s="21" t="str">
        <f t="shared" si="194"/>
        <v/>
      </c>
      <c r="AI938" s="43" t="str">
        <f ca="1">IF(NOT($AC938),"",IF(OR($B938="",$C938="",$E938="",$F938=""),"Preencha descrição, categoria, tipo e unidade.",IF(AND($B938&lt;&gt;"",OR(LEFT($C938,1)="1",LEFT($C938,1)="2"),$D938=""),"Informe a prática de restauração para itens diretos.",IF(AND($D938&lt;&gt;"",NOT(OR(LEFT($C938,1)="1",LEFT($C938,1)="2"))),"Custos indiretos não devem pertencer a uma prática específica.",IF(AND($D938&lt;&gt;"",COUNTIF(' PROJETO'!$B$14:$B$16,$D938)=0),"Prática de restauração inválida ou não cadastrada.",IF(IF($D938="",FALSE(),IF(COUNTIF(' PROJETO'!$B$14:$B$16,$D938)=0,FALSE(),IFERROR(INDEX(' PROJETO'!$C$14:$C$16,MATCH($D938,' PROJETO'!$B$14:$B$16,0))&lt;&gt;"Sim",FALSE()))),"A prática informada no item não foi selecionada na aba Projeto.",IF(AND(MAX($I938,$L938,$O938,$R938,$U938,$X938)&gt;'CONFG.  LISTAS'!$F$4,NOT(OR($Z938&lt;&gt;"",$AA938&lt;&gt;""))),"Memorial de cálculo ou anexo obrigatório não informado para item acima do limite.",IF(OR(AND($G938&lt;&gt;"",$H938&lt;&gt;"",OR($G938&lt;=0,$H938&lt;=0)),AND($J938&lt;&gt;"",$K938&lt;&gt;"",OR($J938&lt;=0,$K938&lt;=0)),AND($M938&lt;&gt;"",$N938&lt;&gt;"",OR($M938&lt;=0,$N938&lt;=0)),AND($P938&lt;&gt;"",$Q938&lt;&gt;"",OR($P938&lt;=0,$Q938&lt;=0)),AND($S938&lt;&gt;"",$T938&lt;&gt;"",OR($S938&lt;=0,$T938&lt;=0)),AND($V938&lt;&gt;"",$W938&lt;&gt;"",OR($V938&lt;=0,$W938&lt;=0))),"Revise os valores informados: valor unitário e quantidade devem ser maiores que zero.",IF(OR(AND($G938="",$H938&lt;&gt;""),AND($G938&lt;&gt;"",$H938=""),AND($J938="",$K938&lt;&gt;""),AND($J938&lt;&gt;"",$K938=""),AND($M938="",$N938&lt;&gt;""),AND($M938&lt;&gt;"",$N938=""),AND($P938="",$Q938&lt;&gt;""),AND($P938&lt;&gt;"",$Q938=""),AND($S938="",$T938&lt;&gt;""),AND($S938&lt;&gt;"",$T938=""),AND($V938="",$W938&lt;&gt;""),AND($V938&lt;&gt;"",$W938="")),"Há ano preenchido parcialmente: "&amp;TRIM(IF(AND($G938="",$H938&lt;&gt;""),"Ano 1 (falta valor unitário); ","")&amp;IF(AND($G938&lt;&gt;"",$H938=""),"Ano 1 (falta quantidade); ","")&amp;IF(AND($J938="",$K938&lt;&gt;""),"Ano 2 (falta valor unitário); ","")&amp;IF(AND($J938&lt;&gt;"",$K938=""),"Ano 2 (falta quantidade); ","")&amp;IF(AND($M938="",$N938&lt;&gt;""),"Ano 3 (falta valor unitário); ","")&amp;IF(AND($M938&lt;&gt;"",$N938=""),"Ano 3 (falta quantidade); ","")&amp;IF(AND($P938="",$Q938&lt;&gt;""),"Ano 4 (falta valor unitário); ","")&amp;IF(AND($P938&lt;&gt;"",$Q938=""),"Ano 4 (falta quantidade); ","")&amp;IF(AND($S938="",$T938&lt;&gt;""),"Ano 5 (falta valor unitário); ","")&amp;IF(AND($S938&lt;&gt;"",$T938=""),"Ano 5 (falta quantidade); ","")&amp;IF(AND($V938="",$W938&lt;&gt;""),"Ano 6 (falta valor unitário); ","")&amp;IF(AND($V938&lt;&gt;"",$W938=""),"Ano 6 (falta quantidade); ","")), IF(NOT(OR(AND($G938&lt;&gt;"",$H938&lt;&gt;""),AND($J938&lt;&gt;"",$K938&lt;&gt;""),AND($M938&lt;&gt;"",$N938&lt;&gt;""),AND($P938&lt;&gt;"",$Q938&lt;&gt;""),AND($S938&lt;&gt;"",$T938&lt;&gt;""),AND($V938&lt;&gt;"",$W938&lt;&gt;""))),"Informe pelo menos um ano completo com valor unitário e quantidade.",IF(AND($C938&lt;&gt;"",$E938&lt;&gt;"",LEFT(TRIM($C938),1)&lt;&gt;LEFT(TRIM($E938),1)),"Categoria e tipo estão incompatíveis.",IF(IF(OR($E938="",$F938=""),FALSE(),IFERROR(COUNTIF(INDIRECT("UNITS_"&amp;SUBSTITUTE(LEFT($E938,FIND(" ",$E938&amp;" ")-1),".","_")),$F938)=0,TRUE())),"Unidade incompatível com o tipo selecionado.",IF(OR(AND(ISNUMBER(SEARCH("comunic",LOWER($B938))),LEFT($E938,3)&lt;&gt;"4.4"),AND(ISNUMBER(SEARCH("monitor",LOWER($B938))),NOT(OR(LEFT($E938,3)="1.5",LEFT($E938,3)="2.5")))),"Revise a classificação do item conforme as regras de preenchimento.",IF(AND($B938&lt;&gt;"",OR(ISNUMBER(SEARCH("outro",LOWER($B938))),ISNUMBER(SEARCH("divers",LOWER($B938))),ISNUMBER(SEARCH("kit",LOWER($B938))),ISNUMBER(SEARCH("ferrament",LOWER($B938))),ISNUMBER(SEARCH("epi",LOWER($B938)))),NOT(OR($Z938&lt;&gt;"",$AA938&lt;&gt;""))),"Descrição muito genérica: detalhe melhor o item e registre o racional no memorial ou em anexo.",IF(AND($Y938=0,$B938&lt;&gt;"",OR($G938&lt;&gt;"",$H938&lt;&gt;"",$J938&lt;&gt;"",$K938&lt;&gt;"",$M938&lt;&gt;"",$N938&lt;&gt;"",$P938&lt;&gt;"",$Q938&lt;&gt;"",$S938&lt;&gt;"",$T938&lt;&gt;"",$V938&lt;&gt;"",$W938&lt;&gt;"")),"O item possui dados lançados, mas o total está zerado. Revise os valores informados.","")))))))))))))))</f>
        <v/>
      </c>
    </row>
    <row r="939" spans="1:35" ht="14.25" customHeight="1" x14ac:dyDescent="0.25">
      <c r="A939" s="57" t="str">
        <f t="shared" si="182"/>
        <v/>
      </c>
      <c r="B939" s="61"/>
      <c r="C939" s="61"/>
      <c r="D939" s="58"/>
      <c r="E939" s="61"/>
      <c r="F939" s="61"/>
      <c r="G939" s="272"/>
      <c r="H939" s="62"/>
      <c r="I939" s="273">
        <f t="shared" si="183"/>
        <v>0</v>
      </c>
      <c r="J939" s="272"/>
      <c r="K939" s="62"/>
      <c r="L939" s="270">
        <f t="shared" si="184"/>
        <v>0</v>
      </c>
      <c r="M939" s="272"/>
      <c r="N939" s="62"/>
      <c r="O939" s="270">
        <f t="shared" si="185"/>
        <v>0</v>
      </c>
      <c r="P939" s="272"/>
      <c r="Q939" s="62"/>
      <c r="R939" s="271">
        <f t="shared" si="186"/>
        <v>0</v>
      </c>
      <c r="S939" s="272"/>
      <c r="T939" s="62"/>
      <c r="U939" s="270">
        <f t="shared" si="187"/>
        <v>0</v>
      </c>
      <c r="V939" s="272"/>
      <c r="W939" s="62"/>
      <c r="X939" s="270">
        <f t="shared" si="188"/>
        <v>0</v>
      </c>
      <c r="Y939" s="270">
        <f t="shared" si="189"/>
        <v>0</v>
      </c>
      <c r="Z939" s="61"/>
      <c r="AA939" s="61"/>
      <c r="AB939" s="60" t="str">
        <f t="shared" si="190"/>
        <v/>
      </c>
      <c r="AC939" s="21" t="b">
        <f t="shared" si="191"/>
        <v>0</v>
      </c>
      <c r="AD939" s="21" t="b">
        <f t="shared" si="192"/>
        <v>0</v>
      </c>
      <c r="AE939" s="21" t="b">
        <f t="shared" si="193"/>
        <v>0</v>
      </c>
      <c r="AF939" s="21" t="b">
        <f ca="1">OR(AND($AC939,NOT($AD939)),AND($AC939,OR(AND($G939="",$H939&lt;&gt;""),AND($G939&lt;&gt;"",$H939=""),AND($J939="",$K939&lt;&gt;""),AND($J939&lt;&gt;"",$K939=""),AND($M939="",$N939&lt;&gt;""),AND($M939&lt;&gt;"",$N939=""),AND($P939="",$Q939&lt;&gt;""),AND($P939&lt;&gt;"",$Q939=""),AND($S939="",$T939&lt;&gt;""),AND($S939&lt;&gt;"",$T939=""),AND($V939="",$W939&lt;&gt;""),AND($V939&lt;&gt;"",$W939=""))),AND($C939&lt;&gt;"",$E939&lt;&gt;"",LEFT(TRIM($C939),1)&lt;&gt;LEFT(TRIM($E939),1)),IF(OR($E939="",$F939=""),FALSE(),IFERROR(COUNTIF(INDIRECT("UNITS_"&amp;SUBSTITUTE(LEFT($E939,FIND(" ",$E939&amp;" ")-1),".","_")),$F939)=0,TRUE())),AND($B939&lt;&gt;"",OR(ISNUMBER(SEARCH("outro",LOWER($B939))),ISNUMBER(SEARCH("divers",LOWER($B939))),ISNUMBER(SEARCH("etc",LOWER($B939))))),OR(AND(ISNUMBER(SEARCH("comunic",LOWER($B939))),LEFT($E939,3)&lt;&gt;"4.4"),AND(ISNUMBER(SEARCH("monitor",LOWER($B939))),NOT(OR(LEFT($E939,3)="1.5",LEFT($E939,3)="2.5")))),AND($B939&lt;&gt;"",OR(LEFT($C939,1)="1",LEFT($C939,1)="2"),$D939=""),AND($D939&lt;&gt;"",NOT(OR(LEFT($C939,1)="1",LEFT($C939,1)="2"))),AND($D939&lt;&gt;"",COUNTIF(' PROJETO'!$B$14:$B$16,$D939)=0),IF($D939="",FALSE(),IF(COUNTIF(' PROJETO'!$B$14:$B$16,$D939)=0,FALSE(),IFERROR(INDEX(' PROJETO'!$C$14:$C$16,MATCH($D939,' PROJETO'!$B$14:$B$16,0))&lt;&gt;"Sim",FALSE()))))</f>
        <v>0</v>
      </c>
      <c r="AG939" s="21" t="b">
        <f>AND($AC939,$Y939&gt;'CONFG.  LISTAS'!$F$4,$Z939="",$AA939="")</f>
        <v>0</v>
      </c>
      <c r="AH939" s="21" t="str">
        <f t="shared" si="194"/>
        <v/>
      </c>
      <c r="AI939" s="43" t="str">
        <f ca="1">IF(NOT($AC939),"",IF(OR($B939="",$C939="",$E939="",$F939=""),"Preencha descrição, categoria, tipo e unidade.",IF(AND($B939&lt;&gt;"",OR(LEFT($C939,1)="1",LEFT($C939,1)="2"),$D939=""),"Informe a prática de restauração para itens diretos.",IF(AND($D939&lt;&gt;"",NOT(OR(LEFT($C939,1)="1",LEFT($C939,1)="2"))),"Custos indiretos não devem pertencer a uma prática específica.",IF(AND($D939&lt;&gt;"",COUNTIF(' PROJETO'!$B$14:$B$16,$D939)=0),"Prática de restauração inválida ou não cadastrada.",IF(IF($D939="",FALSE(),IF(COUNTIF(' PROJETO'!$B$14:$B$16,$D939)=0,FALSE(),IFERROR(INDEX(' PROJETO'!$C$14:$C$16,MATCH($D939,' PROJETO'!$B$14:$B$16,0))&lt;&gt;"Sim",FALSE()))),"A prática informada no item não foi selecionada na aba Projeto.",IF(AND(MAX($I939,$L939,$O939,$R939,$U939,$X939)&gt;'CONFG.  LISTAS'!$F$4,NOT(OR($Z939&lt;&gt;"",$AA939&lt;&gt;""))),"Memorial de cálculo ou anexo obrigatório não informado para item acima do limite.",IF(OR(AND($G939&lt;&gt;"",$H939&lt;&gt;"",OR($G939&lt;=0,$H939&lt;=0)),AND($J939&lt;&gt;"",$K939&lt;&gt;"",OR($J939&lt;=0,$K939&lt;=0)),AND($M939&lt;&gt;"",$N939&lt;&gt;"",OR($M939&lt;=0,$N939&lt;=0)),AND($P939&lt;&gt;"",$Q939&lt;&gt;"",OR($P939&lt;=0,$Q939&lt;=0)),AND($S939&lt;&gt;"",$T939&lt;&gt;"",OR($S939&lt;=0,$T939&lt;=0)),AND($V939&lt;&gt;"",$W939&lt;&gt;"",OR($V939&lt;=0,$W939&lt;=0))),"Revise os valores informados: valor unitário e quantidade devem ser maiores que zero.",IF(OR(AND($G939="",$H939&lt;&gt;""),AND($G939&lt;&gt;"",$H939=""),AND($J939="",$K939&lt;&gt;""),AND($J939&lt;&gt;"",$K939=""),AND($M939="",$N939&lt;&gt;""),AND($M939&lt;&gt;"",$N939=""),AND($P939="",$Q939&lt;&gt;""),AND($P939&lt;&gt;"",$Q939=""),AND($S939="",$T939&lt;&gt;""),AND($S939&lt;&gt;"",$T939=""),AND($V939="",$W939&lt;&gt;""),AND($V939&lt;&gt;"",$W939="")),"Há ano preenchido parcialmente: "&amp;TRIM(IF(AND($G939="",$H939&lt;&gt;""),"Ano 1 (falta valor unitário); ","")&amp;IF(AND($G939&lt;&gt;"",$H939=""),"Ano 1 (falta quantidade); ","")&amp;IF(AND($J939="",$K939&lt;&gt;""),"Ano 2 (falta valor unitário); ","")&amp;IF(AND($J939&lt;&gt;"",$K939=""),"Ano 2 (falta quantidade); ","")&amp;IF(AND($M939="",$N939&lt;&gt;""),"Ano 3 (falta valor unitário); ","")&amp;IF(AND($M939&lt;&gt;"",$N939=""),"Ano 3 (falta quantidade); ","")&amp;IF(AND($P939="",$Q939&lt;&gt;""),"Ano 4 (falta valor unitário); ","")&amp;IF(AND($P939&lt;&gt;"",$Q939=""),"Ano 4 (falta quantidade); ","")&amp;IF(AND($S939="",$T939&lt;&gt;""),"Ano 5 (falta valor unitário); ","")&amp;IF(AND($S939&lt;&gt;"",$T939=""),"Ano 5 (falta quantidade); ","")&amp;IF(AND($V939="",$W939&lt;&gt;""),"Ano 6 (falta valor unitário); ","")&amp;IF(AND($V939&lt;&gt;"",$W939=""),"Ano 6 (falta quantidade); ","")), IF(NOT(OR(AND($G939&lt;&gt;"",$H939&lt;&gt;""),AND($J939&lt;&gt;"",$K939&lt;&gt;""),AND($M939&lt;&gt;"",$N939&lt;&gt;""),AND($P939&lt;&gt;"",$Q939&lt;&gt;""),AND($S939&lt;&gt;"",$T939&lt;&gt;""),AND($V939&lt;&gt;"",$W939&lt;&gt;""))),"Informe pelo menos um ano completo com valor unitário e quantidade.",IF(AND($C939&lt;&gt;"",$E939&lt;&gt;"",LEFT(TRIM($C939),1)&lt;&gt;LEFT(TRIM($E939),1)),"Categoria e tipo estão incompatíveis.",IF(IF(OR($E939="",$F939=""),FALSE(),IFERROR(COUNTIF(INDIRECT("UNITS_"&amp;SUBSTITUTE(LEFT($E939,FIND(" ",$E939&amp;" ")-1),".","_")),$F939)=0,TRUE())),"Unidade incompatível com o tipo selecionado.",IF(OR(AND(ISNUMBER(SEARCH("comunic",LOWER($B939))),LEFT($E939,3)&lt;&gt;"4.4"),AND(ISNUMBER(SEARCH("monitor",LOWER($B939))),NOT(OR(LEFT($E939,3)="1.5",LEFT($E939,3)="2.5")))),"Revise a classificação do item conforme as regras de preenchimento.",IF(AND($B939&lt;&gt;"",OR(ISNUMBER(SEARCH("outro",LOWER($B939))),ISNUMBER(SEARCH("divers",LOWER($B939))),ISNUMBER(SEARCH("kit",LOWER($B939))),ISNUMBER(SEARCH("ferrament",LOWER($B939))),ISNUMBER(SEARCH("epi",LOWER($B939)))),NOT(OR($Z939&lt;&gt;"",$AA939&lt;&gt;""))),"Descrição muito genérica: detalhe melhor o item e registre o racional no memorial ou em anexo.",IF(AND($Y939=0,$B939&lt;&gt;"",OR($G939&lt;&gt;"",$H939&lt;&gt;"",$J939&lt;&gt;"",$K939&lt;&gt;"",$M939&lt;&gt;"",$N939&lt;&gt;"",$P939&lt;&gt;"",$Q939&lt;&gt;"",$S939&lt;&gt;"",$T939&lt;&gt;"",$V939&lt;&gt;"",$W939&lt;&gt;"")),"O item possui dados lançados, mas o total está zerado. Revise os valores informados.","")))))))))))))))</f>
        <v/>
      </c>
    </row>
    <row r="940" spans="1:35" ht="14.25" customHeight="1" x14ac:dyDescent="0.25">
      <c r="A940" s="57" t="str">
        <f t="shared" si="182"/>
        <v/>
      </c>
      <c r="B940" s="58"/>
      <c r="C940" s="58"/>
      <c r="D940" s="58"/>
      <c r="E940" s="58"/>
      <c r="F940" s="58"/>
      <c r="G940" s="269"/>
      <c r="H940" s="59"/>
      <c r="I940" s="273">
        <f t="shared" si="183"/>
        <v>0</v>
      </c>
      <c r="J940" s="269"/>
      <c r="K940" s="59"/>
      <c r="L940" s="270">
        <f t="shared" si="184"/>
        <v>0</v>
      </c>
      <c r="M940" s="269"/>
      <c r="N940" s="59"/>
      <c r="O940" s="270">
        <f t="shared" si="185"/>
        <v>0</v>
      </c>
      <c r="P940" s="269"/>
      <c r="Q940" s="59"/>
      <c r="R940" s="271">
        <f t="shared" si="186"/>
        <v>0</v>
      </c>
      <c r="S940" s="269"/>
      <c r="T940" s="59"/>
      <c r="U940" s="270">
        <f t="shared" si="187"/>
        <v>0</v>
      </c>
      <c r="V940" s="269"/>
      <c r="W940" s="59"/>
      <c r="X940" s="270">
        <f t="shared" si="188"/>
        <v>0</v>
      </c>
      <c r="Y940" s="270">
        <f t="shared" si="189"/>
        <v>0</v>
      </c>
      <c r="Z940" s="58"/>
      <c r="AA940" s="58"/>
      <c r="AB940" s="60" t="str">
        <f t="shared" si="190"/>
        <v/>
      </c>
      <c r="AC940" s="21" t="b">
        <f t="shared" si="191"/>
        <v>0</v>
      </c>
      <c r="AD940" s="21" t="b">
        <f t="shared" si="192"/>
        <v>0</v>
      </c>
      <c r="AE940" s="21" t="b">
        <f t="shared" si="193"/>
        <v>0</v>
      </c>
      <c r="AF940" s="21" t="b">
        <f ca="1">OR(AND($AC940,NOT($AD940)),AND($AC940,OR(AND($G940="",$H940&lt;&gt;""),AND($G940&lt;&gt;"",$H940=""),AND($J940="",$K940&lt;&gt;""),AND($J940&lt;&gt;"",$K940=""),AND($M940="",$N940&lt;&gt;""),AND($M940&lt;&gt;"",$N940=""),AND($P940="",$Q940&lt;&gt;""),AND($P940&lt;&gt;"",$Q940=""),AND($S940="",$T940&lt;&gt;""),AND($S940&lt;&gt;"",$T940=""),AND($V940="",$W940&lt;&gt;""),AND($V940&lt;&gt;"",$W940=""))),AND($C940&lt;&gt;"",$E940&lt;&gt;"",LEFT(TRIM($C940),1)&lt;&gt;LEFT(TRIM($E940),1)),IF(OR($E940="",$F940=""),FALSE(),IFERROR(COUNTIF(INDIRECT("UNITS_"&amp;SUBSTITUTE(LEFT($E940,FIND(" ",$E940&amp;" ")-1),".","_")),$F940)=0,TRUE())),AND($B940&lt;&gt;"",OR(ISNUMBER(SEARCH("outro",LOWER($B940))),ISNUMBER(SEARCH("divers",LOWER($B940))),ISNUMBER(SEARCH("etc",LOWER($B940))))),OR(AND(ISNUMBER(SEARCH("comunic",LOWER($B940))),LEFT($E940,3)&lt;&gt;"4.4"),AND(ISNUMBER(SEARCH("monitor",LOWER($B940))),NOT(OR(LEFT($E940,3)="1.5",LEFT($E940,3)="2.5")))),AND($B940&lt;&gt;"",OR(LEFT($C940,1)="1",LEFT($C940,1)="2"),$D940=""),AND($D940&lt;&gt;"",NOT(OR(LEFT($C940,1)="1",LEFT($C940,1)="2"))),AND($D940&lt;&gt;"",COUNTIF(' PROJETO'!$B$14:$B$16,$D940)=0),IF($D940="",FALSE(),IF(COUNTIF(' PROJETO'!$B$14:$B$16,$D940)=0,FALSE(),IFERROR(INDEX(' PROJETO'!$C$14:$C$16,MATCH($D940,' PROJETO'!$B$14:$B$16,0))&lt;&gt;"Sim",FALSE()))))</f>
        <v>0</v>
      </c>
      <c r="AG940" s="21" t="b">
        <f>AND($AC940,$Y940&gt;'CONFG.  LISTAS'!$F$4,$Z940="",$AA940="")</f>
        <v>0</v>
      </c>
      <c r="AH940" s="21" t="str">
        <f t="shared" si="194"/>
        <v/>
      </c>
      <c r="AI940" s="43" t="str">
        <f ca="1">IF(NOT($AC940),"",IF(OR($B940="",$C940="",$E940="",$F940=""),"Preencha descrição, categoria, tipo e unidade.",IF(AND($B940&lt;&gt;"",OR(LEFT($C940,1)="1",LEFT($C940,1)="2"),$D940=""),"Informe a prática de restauração para itens diretos.",IF(AND($D940&lt;&gt;"",NOT(OR(LEFT($C940,1)="1",LEFT($C940,1)="2"))),"Custos indiretos não devem pertencer a uma prática específica.",IF(AND($D940&lt;&gt;"",COUNTIF(' PROJETO'!$B$14:$B$16,$D940)=0),"Prática de restauração inválida ou não cadastrada.",IF(IF($D940="",FALSE(),IF(COUNTIF(' PROJETO'!$B$14:$B$16,$D940)=0,FALSE(),IFERROR(INDEX(' PROJETO'!$C$14:$C$16,MATCH($D940,' PROJETO'!$B$14:$B$16,0))&lt;&gt;"Sim",FALSE()))),"A prática informada no item não foi selecionada na aba Projeto.",IF(AND(MAX($I940,$L940,$O940,$R940,$U940,$X940)&gt;'CONFG.  LISTAS'!$F$4,NOT(OR($Z940&lt;&gt;"",$AA940&lt;&gt;""))),"Memorial de cálculo ou anexo obrigatório não informado para item acima do limite.",IF(OR(AND($G940&lt;&gt;"",$H940&lt;&gt;"",OR($G940&lt;=0,$H940&lt;=0)),AND($J940&lt;&gt;"",$K940&lt;&gt;"",OR($J940&lt;=0,$K940&lt;=0)),AND($M940&lt;&gt;"",$N940&lt;&gt;"",OR($M940&lt;=0,$N940&lt;=0)),AND($P940&lt;&gt;"",$Q940&lt;&gt;"",OR($P940&lt;=0,$Q940&lt;=0)),AND($S940&lt;&gt;"",$T940&lt;&gt;"",OR($S940&lt;=0,$T940&lt;=0)),AND($V940&lt;&gt;"",$W940&lt;&gt;"",OR($V940&lt;=0,$W940&lt;=0))),"Revise os valores informados: valor unitário e quantidade devem ser maiores que zero.",IF(OR(AND($G940="",$H940&lt;&gt;""),AND($G940&lt;&gt;"",$H940=""),AND($J940="",$K940&lt;&gt;""),AND($J940&lt;&gt;"",$K940=""),AND($M940="",$N940&lt;&gt;""),AND($M940&lt;&gt;"",$N940=""),AND($P940="",$Q940&lt;&gt;""),AND($P940&lt;&gt;"",$Q940=""),AND($S940="",$T940&lt;&gt;""),AND($S940&lt;&gt;"",$T940=""),AND($V940="",$W940&lt;&gt;""),AND($V940&lt;&gt;"",$W940="")),"Há ano preenchido parcialmente: "&amp;TRIM(IF(AND($G940="",$H940&lt;&gt;""),"Ano 1 (falta valor unitário); ","")&amp;IF(AND($G940&lt;&gt;"",$H940=""),"Ano 1 (falta quantidade); ","")&amp;IF(AND($J940="",$K940&lt;&gt;""),"Ano 2 (falta valor unitário); ","")&amp;IF(AND($J940&lt;&gt;"",$K940=""),"Ano 2 (falta quantidade); ","")&amp;IF(AND($M940="",$N940&lt;&gt;""),"Ano 3 (falta valor unitário); ","")&amp;IF(AND($M940&lt;&gt;"",$N940=""),"Ano 3 (falta quantidade); ","")&amp;IF(AND($P940="",$Q940&lt;&gt;""),"Ano 4 (falta valor unitário); ","")&amp;IF(AND($P940&lt;&gt;"",$Q940=""),"Ano 4 (falta quantidade); ","")&amp;IF(AND($S940="",$T940&lt;&gt;""),"Ano 5 (falta valor unitário); ","")&amp;IF(AND($S940&lt;&gt;"",$T940=""),"Ano 5 (falta quantidade); ","")&amp;IF(AND($V940="",$W940&lt;&gt;""),"Ano 6 (falta valor unitário); ","")&amp;IF(AND($V940&lt;&gt;"",$W940=""),"Ano 6 (falta quantidade); ","")), IF(NOT(OR(AND($G940&lt;&gt;"",$H940&lt;&gt;""),AND($J940&lt;&gt;"",$K940&lt;&gt;""),AND($M940&lt;&gt;"",$N940&lt;&gt;""),AND($P940&lt;&gt;"",$Q940&lt;&gt;""),AND($S940&lt;&gt;"",$T940&lt;&gt;""),AND($V940&lt;&gt;"",$W940&lt;&gt;""))),"Informe pelo menos um ano completo com valor unitário e quantidade.",IF(AND($C940&lt;&gt;"",$E940&lt;&gt;"",LEFT(TRIM($C940),1)&lt;&gt;LEFT(TRIM($E940),1)),"Categoria e tipo estão incompatíveis.",IF(IF(OR($E940="",$F940=""),FALSE(),IFERROR(COUNTIF(INDIRECT("UNITS_"&amp;SUBSTITUTE(LEFT($E940,FIND(" ",$E940&amp;" ")-1),".","_")),$F940)=0,TRUE())),"Unidade incompatível com o tipo selecionado.",IF(OR(AND(ISNUMBER(SEARCH("comunic",LOWER($B940))),LEFT($E940,3)&lt;&gt;"4.4"),AND(ISNUMBER(SEARCH("monitor",LOWER($B940))),NOT(OR(LEFT($E940,3)="1.5",LEFT($E940,3)="2.5")))),"Revise a classificação do item conforme as regras de preenchimento.",IF(AND($B940&lt;&gt;"",OR(ISNUMBER(SEARCH("outro",LOWER($B940))),ISNUMBER(SEARCH("divers",LOWER($B940))),ISNUMBER(SEARCH("kit",LOWER($B940))),ISNUMBER(SEARCH("ferrament",LOWER($B940))),ISNUMBER(SEARCH("epi",LOWER($B940)))),NOT(OR($Z940&lt;&gt;"",$AA940&lt;&gt;""))),"Descrição muito genérica: detalhe melhor o item e registre o racional no memorial ou em anexo.",IF(AND($Y940=0,$B940&lt;&gt;"",OR($G940&lt;&gt;"",$H940&lt;&gt;"",$J940&lt;&gt;"",$K940&lt;&gt;"",$M940&lt;&gt;"",$N940&lt;&gt;"",$P940&lt;&gt;"",$Q940&lt;&gt;"",$S940&lt;&gt;"",$T940&lt;&gt;"",$V940&lt;&gt;"",$W940&lt;&gt;"")),"O item possui dados lançados, mas o total está zerado. Revise os valores informados.","")))))))))))))))</f>
        <v/>
      </c>
    </row>
    <row r="941" spans="1:35" ht="14.25" customHeight="1" x14ac:dyDescent="0.25">
      <c r="A941" s="57" t="str">
        <f t="shared" si="182"/>
        <v/>
      </c>
      <c r="B941" s="61"/>
      <c r="C941" s="61"/>
      <c r="D941" s="58"/>
      <c r="E941" s="61"/>
      <c r="F941" s="61"/>
      <c r="G941" s="272"/>
      <c r="H941" s="62"/>
      <c r="I941" s="273">
        <f t="shared" si="183"/>
        <v>0</v>
      </c>
      <c r="J941" s="272"/>
      <c r="K941" s="62"/>
      <c r="L941" s="270">
        <f t="shared" si="184"/>
        <v>0</v>
      </c>
      <c r="M941" s="272"/>
      <c r="N941" s="62"/>
      <c r="O941" s="270">
        <f t="shared" si="185"/>
        <v>0</v>
      </c>
      <c r="P941" s="272"/>
      <c r="Q941" s="62"/>
      <c r="R941" s="271">
        <f t="shared" si="186"/>
        <v>0</v>
      </c>
      <c r="S941" s="272"/>
      <c r="T941" s="62"/>
      <c r="U941" s="270">
        <f t="shared" si="187"/>
        <v>0</v>
      </c>
      <c r="V941" s="272"/>
      <c r="W941" s="62"/>
      <c r="X941" s="270">
        <f t="shared" si="188"/>
        <v>0</v>
      </c>
      <c r="Y941" s="270">
        <f t="shared" si="189"/>
        <v>0</v>
      </c>
      <c r="Z941" s="61"/>
      <c r="AA941" s="61"/>
      <c r="AB941" s="60" t="str">
        <f t="shared" si="190"/>
        <v/>
      </c>
      <c r="AC941" s="21" t="b">
        <f t="shared" si="191"/>
        <v>0</v>
      </c>
      <c r="AD941" s="21" t="b">
        <f t="shared" si="192"/>
        <v>0</v>
      </c>
      <c r="AE941" s="21" t="b">
        <f t="shared" si="193"/>
        <v>0</v>
      </c>
      <c r="AF941" s="21" t="b">
        <f ca="1">OR(AND($AC941,NOT($AD941)),AND($AC941,OR(AND($G941="",$H941&lt;&gt;""),AND($G941&lt;&gt;"",$H941=""),AND($J941="",$K941&lt;&gt;""),AND($J941&lt;&gt;"",$K941=""),AND($M941="",$N941&lt;&gt;""),AND($M941&lt;&gt;"",$N941=""),AND($P941="",$Q941&lt;&gt;""),AND($P941&lt;&gt;"",$Q941=""),AND($S941="",$T941&lt;&gt;""),AND($S941&lt;&gt;"",$T941=""),AND($V941="",$W941&lt;&gt;""),AND($V941&lt;&gt;"",$W941=""))),AND($C941&lt;&gt;"",$E941&lt;&gt;"",LEFT(TRIM($C941),1)&lt;&gt;LEFT(TRIM($E941),1)),IF(OR($E941="",$F941=""),FALSE(),IFERROR(COUNTIF(INDIRECT("UNITS_"&amp;SUBSTITUTE(LEFT($E941,FIND(" ",$E941&amp;" ")-1),".","_")),$F941)=0,TRUE())),AND($B941&lt;&gt;"",OR(ISNUMBER(SEARCH("outro",LOWER($B941))),ISNUMBER(SEARCH("divers",LOWER($B941))),ISNUMBER(SEARCH("etc",LOWER($B941))))),OR(AND(ISNUMBER(SEARCH("comunic",LOWER($B941))),LEFT($E941,3)&lt;&gt;"4.4"),AND(ISNUMBER(SEARCH("monitor",LOWER($B941))),NOT(OR(LEFT($E941,3)="1.5",LEFT($E941,3)="2.5")))),AND($B941&lt;&gt;"",OR(LEFT($C941,1)="1",LEFT($C941,1)="2"),$D941=""),AND($D941&lt;&gt;"",NOT(OR(LEFT($C941,1)="1",LEFT($C941,1)="2"))),AND($D941&lt;&gt;"",COUNTIF(' PROJETO'!$B$14:$B$16,$D941)=0),IF($D941="",FALSE(),IF(COUNTIF(' PROJETO'!$B$14:$B$16,$D941)=0,FALSE(),IFERROR(INDEX(' PROJETO'!$C$14:$C$16,MATCH($D941,' PROJETO'!$B$14:$B$16,0))&lt;&gt;"Sim",FALSE()))))</f>
        <v>0</v>
      </c>
      <c r="AG941" s="21" t="b">
        <f>AND($AC941,$Y941&gt;'CONFG.  LISTAS'!$F$4,$Z941="",$AA941="")</f>
        <v>0</v>
      </c>
      <c r="AH941" s="21" t="str">
        <f t="shared" si="194"/>
        <v/>
      </c>
      <c r="AI941" s="43" t="str">
        <f ca="1">IF(NOT($AC941),"",IF(OR($B941="",$C941="",$E941="",$F941=""),"Preencha descrição, categoria, tipo e unidade.",IF(AND($B941&lt;&gt;"",OR(LEFT($C941,1)="1",LEFT($C941,1)="2"),$D941=""),"Informe a prática de restauração para itens diretos.",IF(AND($D941&lt;&gt;"",NOT(OR(LEFT($C941,1)="1",LEFT($C941,1)="2"))),"Custos indiretos não devem pertencer a uma prática específica.",IF(AND($D941&lt;&gt;"",COUNTIF(' PROJETO'!$B$14:$B$16,$D941)=0),"Prática de restauração inválida ou não cadastrada.",IF(IF($D941="",FALSE(),IF(COUNTIF(' PROJETO'!$B$14:$B$16,$D941)=0,FALSE(),IFERROR(INDEX(' PROJETO'!$C$14:$C$16,MATCH($D941,' PROJETO'!$B$14:$B$16,0))&lt;&gt;"Sim",FALSE()))),"A prática informada no item não foi selecionada na aba Projeto.",IF(AND(MAX($I941,$L941,$O941,$R941,$U941,$X941)&gt;'CONFG.  LISTAS'!$F$4,NOT(OR($Z941&lt;&gt;"",$AA941&lt;&gt;""))),"Memorial de cálculo ou anexo obrigatório não informado para item acima do limite.",IF(OR(AND($G941&lt;&gt;"",$H941&lt;&gt;"",OR($G941&lt;=0,$H941&lt;=0)),AND($J941&lt;&gt;"",$K941&lt;&gt;"",OR($J941&lt;=0,$K941&lt;=0)),AND($M941&lt;&gt;"",$N941&lt;&gt;"",OR($M941&lt;=0,$N941&lt;=0)),AND($P941&lt;&gt;"",$Q941&lt;&gt;"",OR($P941&lt;=0,$Q941&lt;=0)),AND($S941&lt;&gt;"",$T941&lt;&gt;"",OR($S941&lt;=0,$T941&lt;=0)),AND($V941&lt;&gt;"",$W941&lt;&gt;"",OR($V941&lt;=0,$W941&lt;=0))),"Revise os valores informados: valor unitário e quantidade devem ser maiores que zero.",IF(OR(AND($G941="",$H941&lt;&gt;""),AND($G941&lt;&gt;"",$H941=""),AND($J941="",$K941&lt;&gt;""),AND($J941&lt;&gt;"",$K941=""),AND($M941="",$N941&lt;&gt;""),AND($M941&lt;&gt;"",$N941=""),AND($P941="",$Q941&lt;&gt;""),AND($P941&lt;&gt;"",$Q941=""),AND($S941="",$T941&lt;&gt;""),AND($S941&lt;&gt;"",$T941=""),AND($V941="",$W941&lt;&gt;""),AND($V941&lt;&gt;"",$W941="")),"Há ano preenchido parcialmente: "&amp;TRIM(IF(AND($G941="",$H941&lt;&gt;""),"Ano 1 (falta valor unitário); ","")&amp;IF(AND($G941&lt;&gt;"",$H941=""),"Ano 1 (falta quantidade); ","")&amp;IF(AND($J941="",$K941&lt;&gt;""),"Ano 2 (falta valor unitário); ","")&amp;IF(AND($J941&lt;&gt;"",$K941=""),"Ano 2 (falta quantidade); ","")&amp;IF(AND($M941="",$N941&lt;&gt;""),"Ano 3 (falta valor unitário); ","")&amp;IF(AND($M941&lt;&gt;"",$N941=""),"Ano 3 (falta quantidade); ","")&amp;IF(AND($P941="",$Q941&lt;&gt;""),"Ano 4 (falta valor unitário); ","")&amp;IF(AND($P941&lt;&gt;"",$Q941=""),"Ano 4 (falta quantidade); ","")&amp;IF(AND($S941="",$T941&lt;&gt;""),"Ano 5 (falta valor unitário); ","")&amp;IF(AND($S941&lt;&gt;"",$T941=""),"Ano 5 (falta quantidade); ","")&amp;IF(AND($V941="",$W941&lt;&gt;""),"Ano 6 (falta valor unitário); ","")&amp;IF(AND($V941&lt;&gt;"",$W941=""),"Ano 6 (falta quantidade); ","")), IF(NOT(OR(AND($G941&lt;&gt;"",$H941&lt;&gt;""),AND($J941&lt;&gt;"",$K941&lt;&gt;""),AND($M941&lt;&gt;"",$N941&lt;&gt;""),AND($P941&lt;&gt;"",$Q941&lt;&gt;""),AND($S941&lt;&gt;"",$T941&lt;&gt;""),AND($V941&lt;&gt;"",$W941&lt;&gt;""))),"Informe pelo menos um ano completo com valor unitário e quantidade.",IF(AND($C941&lt;&gt;"",$E941&lt;&gt;"",LEFT(TRIM($C941),1)&lt;&gt;LEFT(TRIM($E941),1)),"Categoria e tipo estão incompatíveis.",IF(IF(OR($E941="",$F941=""),FALSE(),IFERROR(COUNTIF(INDIRECT("UNITS_"&amp;SUBSTITUTE(LEFT($E941,FIND(" ",$E941&amp;" ")-1),".","_")),$F941)=0,TRUE())),"Unidade incompatível com o tipo selecionado.",IF(OR(AND(ISNUMBER(SEARCH("comunic",LOWER($B941))),LEFT($E941,3)&lt;&gt;"4.4"),AND(ISNUMBER(SEARCH("monitor",LOWER($B941))),NOT(OR(LEFT($E941,3)="1.5",LEFT($E941,3)="2.5")))),"Revise a classificação do item conforme as regras de preenchimento.",IF(AND($B941&lt;&gt;"",OR(ISNUMBER(SEARCH("outro",LOWER($B941))),ISNUMBER(SEARCH("divers",LOWER($B941))),ISNUMBER(SEARCH("kit",LOWER($B941))),ISNUMBER(SEARCH("ferrament",LOWER($B941))),ISNUMBER(SEARCH("epi",LOWER($B941)))),NOT(OR($Z941&lt;&gt;"",$AA941&lt;&gt;""))),"Descrição muito genérica: detalhe melhor o item e registre o racional no memorial ou em anexo.",IF(AND($Y941=0,$B941&lt;&gt;"",OR($G941&lt;&gt;"",$H941&lt;&gt;"",$J941&lt;&gt;"",$K941&lt;&gt;"",$M941&lt;&gt;"",$N941&lt;&gt;"",$P941&lt;&gt;"",$Q941&lt;&gt;"",$S941&lt;&gt;"",$T941&lt;&gt;"",$V941&lt;&gt;"",$W941&lt;&gt;"")),"O item possui dados lançados, mas o total está zerado. Revise os valores informados.","")))))))))))))))</f>
        <v/>
      </c>
    </row>
    <row r="942" spans="1:35" ht="14.25" customHeight="1" x14ac:dyDescent="0.25">
      <c r="A942" s="57" t="str">
        <f t="shared" si="182"/>
        <v/>
      </c>
      <c r="B942" s="58"/>
      <c r="C942" s="58"/>
      <c r="D942" s="58"/>
      <c r="E942" s="58"/>
      <c r="F942" s="58"/>
      <c r="G942" s="269"/>
      <c r="H942" s="59"/>
      <c r="I942" s="273">
        <f t="shared" si="183"/>
        <v>0</v>
      </c>
      <c r="J942" s="269"/>
      <c r="K942" s="59"/>
      <c r="L942" s="270">
        <f t="shared" si="184"/>
        <v>0</v>
      </c>
      <c r="M942" s="269"/>
      <c r="N942" s="59"/>
      <c r="O942" s="270">
        <f t="shared" si="185"/>
        <v>0</v>
      </c>
      <c r="P942" s="269"/>
      <c r="Q942" s="59"/>
      <c r="R942" s="271">
        <f t="shared" si="186"/>
        <v>0</v>
      </c>
      <c r="S942" s="269"/>
      <c r="T942" s="59"/>
      <c r="U942" s="270">
        <f t="shared" si="187"/>
        <v>0</v>
      </c>
      <c r="V942" s="269"/>
      <c r="W942" s="59"/>
      <c r="X942" s="270">
        <f t="shared" si="188"/>
        <v>0</v>
      </c>
      <c r="Y942" s="270">
        <f t="shared" si="189"/>
        <v>0</v>
      </c>
      <c r="Z942" s="58"/>
      <c r="AA942" s="58"/>
      <c r="AB942" s="60" t="str">
        <f t="shared" si="190"/>
        <v/>
      </c>
      <c r="AC942" s="21" t="b">
        <f t="shared" si="191"/>
        <v>0</v>
      </c>
      <c r="AD942" s="21" t="b">
        <f t="shared" si="192"/>
        <v>0</v>
      </c>
      <c r="AE942" s="21" t="b">
        <f t="shared" si="193"/>
        <v>0</v>
      </c>
      <c r="AF942" s="21" t="b">
        <f ca="1">OR(AND($AC942,NOT($AD942)),AND($AC942,OR(AND($G942="",$H942&lt;&gt;""),AND($G942&lt;&gt;"",$H942=""),AND($J942="",$K942&lt;&gt;""),AND($J942&lt;&gt;"",$K942=""),AND($M942="",$N942&lt;&gt;""),AND($M942&lt;&gt;"",$N942=""),AND($P942="",$Q942&lt;&gt;""),AND($P942&lt;&gt;"",$Q942=""),AND($S942="",$T942&lt;&gt;""),AND($S942&lt;&gt;"",$T942=""),AND($V942="",$W942&lt;&gt;""),AND($V942&lt;&gt;"",$W942=""))),AND($C942&lt;&gt;"",$E942&lt;&gt;"",LEFT(TRIM($C942),1)&lt;&gt;LEFT(TRIM($E942),1)),IF(OR($E942="",$F942=""),FALSE(),IFERROR(COUNTIF(INDIRECT("UNITS_"&amp;SUBSTITUTE(LEFT($E942,FIND(" ",$E942&amp;" ")-1),".","_")),$F942)=0,TRUE())),AND($B942&lt;&gt;"",OR(ISNUMBER(SEARCH("outro",LOWER($B942))),ISNUMBER(SEARCH("divers",LOWER($B942))),ISNUMBER(SEARCH("etc",LOWER($B942))))),OR(AND(ISNUMBER(SEARCH("comunic",LOWER($B942))),LEFT($E942,3)&lt;&gt;"4.4"),AND(ISNUMBER(SEARCH("monitor",LOWER($B942))),NOT(OR(LEFT($E942,3)="1.5",LEFT($E942,3)="2.5")))),AND($B942&lt;&gt;"",OR(LEFT($C942,1)="1",LEFT($C942,1)="2"),$D942=""),AND($D942&lt;&gt;"",NOT(OR(LEFT($C942,1)="1",LEFT($C942,1)="2"))),AND($D942&lt;&gt;"",COUNTIF(' PROJETO'!$B$14:$B$16,$D942)=0),IF($D942="",FALSE(),IF(COUNTIF(' PROJETO'!$B$14:$B$16,$D942)=0,FALSE(),IFERROR(INDEX(' PROJETO'!$C$14:$C$16,MATCH($D942,' PROJETO'!$B$14:$B$16,0))&lt;&gt;"Sim",FALSE()))))</f>
        <v>0</v>
      </c>
      <c r="AG942" s="21" t="b">
        <f>AND($AC942,$Y942&gt;'CONFG.  LISTAS'!$F$4,$Z942="",$AA942="")</f>
        <v>0</v>
      </c>
      <c r="AH942" s="21" t="str">
        <f t="shared" si="194"/>
        <v/>
      </c>
      <c r="AI942" s="43" t="str">
        <f ca="1">IF(NOT($AC942),"",IF(OR($B942="",$C942="",$E942="",$F942=""),"Preencha descrição, categoria, tipo e unidade.",IF(AND($B942&lt;&gt;"",OR(LEFT($C942,1)="1",LEFT($C942,1)="2"),$D942=""),"Informe a prática de restauração para itens diretos.",IF(AND($D942&lt;&gt;"",NOT(OR(LEFT($C942,1)="1",LEFT($C942,1)="2"))),"Custos indiretos não devem pertencer a uma prática específica.",IF(AND($D942&lt;&gt;"",COUNTIF(' PROJETO'!$B$14:$B$16,$D942)=0),"Prática de restauração inválida ou não cadastrada.",IF(IF($D942="",FALSE(),IF(COUNTIF(' PROJETO'!$B$14:$B$16,$D942)=0,FALSE(),IFERROR(INDEX(' PROJETO'!$C$14:$C$16,MATCH($D942,' PROJETO'!$B$14:$B$16,0))&lt;&gt;"Sim",FALSE()))),"A prática informada no item não foi selecionada na aba Projeto.",IF(AND(MAX($I942,$L942,$O942,$R942,$U942,$X942)&gt;'CONFG.  LISTAS'!$F$4,NOT(OR($Z942&lt;&gt;"",$AA942&lt;&gt;""))),"Memorial de cálculo ou anexo obrigatório não informado para item acima do limite.",IF(OR(AND($G942&lt;&gt;"",$H942&lt;&gt;"",OR($G942&lt;=0,$H942&lt;=0)),AND($J942&lt;&gt;"",$K942&lt;&gt;"",OR($J942&lt;=0,$K942&lt;=0)),AND($M942&lt;&gt;"",$N942&lt;&gt;"",OR($M942&lt;=0,$N942&lt;=0)),AND($P942&lt;&gt;"",$Q942&lt;&gt;"",OR($P942&lt;=0,$Q942&lt;=0)),AND($S942&lt;&gt;"",$T942&lt;&gt;"",OR($S942&lt;=0,$T942&lt;=0)),AND($V942&lt;&gt;"",$W942&lt;&gt;"",OR($V942&lt;=0,$W942&lt;=0))),"Revise os valores informados: valor unitário e quantidade devem ser maiores que zero.",IF(OR(AND($G942="",$H942&lt;&gt;""),AND($G942&lt;&gt;"",$H942=""),AND($J942="",$K942&lt;&gt;""),AND($J942&lt;&gt;"",$K942=""),AND($M942="",$N942&lt;&gt;""),AND($M942&lt;&gt;"",$N942=""),AND($P942="",$Q942&lt;&gt;""),AND($P942&lt;&gt;"",$Q942=""),AND($S942="",$T942&lt;&gt;""),AND($S942&lt;&gt;"",$T942=""),AND($V942="",$W942&lt;&gt;""),AND($V942&lt;&gt;"",$W942="")),"Há ano preenchido parcialmente: "&amp;TRIM(IF(AND($G942="",$H942&lt;&gt;""),"Ano 1 (falta valor unitário); ","")&amp;IF(AND($G942&lt;&gt;"",$H942=""),"Ano 1 (falta quantidade); ","")&amp;IF(AND($J942="",$K942&lt;&gt;""),"Ano 2 (falta valor unitário); ","")&amp;IF(AND($J942&lt;&gt;"",$K942=""),"Ano 2 (falta quantidade); ","")&amp;IF(AND($M942="",$N942&lt;&gt;""),"Ano 3 (falta valor unitário); ","")&amp;IF(AND($M942&lt;&gt;"",$N942=""),"Ano 3 (falta quantidade); ","")&amp;IF(AND($P942="",$Q942&lt;&gt;""),"Ano 4 (falta valor unitário); ","")&amp;IF(AND($P942&lt;&gt;"",$Q942=""),"Ano 4 (falta quantidade); ","")&amp;IF(AND($S942="",$T942&lt;&gt;""),"Ano 5 (falta valor unitário); ","")&amp;IF(AND($S942&lt;&gt;"",$T942=""),"Ano 5 (falta quantidade); ","")&amp;IF(AND($V942="",$W942&lt;&gt;""),"Ano 6 (falta valor unitário); ","")&amp;IF(AND($V942&lt;&gt;"",$W942=""),"Ano 6 (falta quantidade); ","")), IF(NOT(OR(AND($G942&lt;&gt;"",$H942&lt;&gt;""),AND($J942&lt;&gt;"",$K942&lt;&gt;""),AND($M942&lt;&gt;"",$N942&lt;&gt;""),AND($P942&lt;&gt;"",$Q942&lt;&gt;""),AND($S942&lt;&gt;"",$T942&lt;&gt;""),AND($V942&lt;&gt;"",$W942&lt;&gt;""))),"Informe pelo menos um ano completo com valor unitário e quantidade.",IF(AND($C942&lt;&gt;"",$E942&lt;&gt;"",LEFT(TRIM($C942),1)&lt;&gt;LEFT(TRIM($E942),1)),"Categoria e tipo estão incompatíveis.",IF(IF(OR($E942="",$F942=""),FALSE(),IFERROR(COUNTIF(INDIRECT("UNITS_"&amp;SUBSTITUTE(LEFT($E942,FIND(" ",$E942&amp;" ")-1),".","_")),$F942)=0,TRUE())),"Unidade incompatível com o tipo selecionado.",IF(OR(AND(ISNUMBER(SEARCH("comunic",LOWER($B942))),LEFT($E942,3)&lt;&gt;"4.4"),AND(ISNUMBER(SEARCH("monitor",LOWER($B942))),NOT(OR(LEFT($E942,3)="1.5",LEFT($E942,3)="2.5")))),"Revise a classificação do item conforme as regras de preenchimento.",IF(AND($B942&lt;&gt;"",OR(ISNUMBER(SEARCH("outro",LOWER($B942))),ISNUMBER(SEARCH("divers",LOWER($B942))),ISNUMBER(SEARCH("kit",LOWER($B942))),ISNUMBER(SEARCH("ferrament",LOWER($B942))),ISNUMBER(SEARCH("epi",LOWER($B942)))),NOT(OR($Z942&lt;&gt;"",$AA942&lt;&gt;""))),"Descrição muito genérica: detalhe melhor o item e registre o racional no memorial ou em anexo.",IF(AND($Y942=0,$B942&lt;&gt;"",OR($G942&lt;&gt;"",$H942&lt;&gt;"",$J942&lt;&gt;"",$K942&lt;&gt;"",$M942&lt;&gt;"",$N942&lt;&gt;"",$P942&lt;&gt;"",$Q942&lt;&gt;"",$S942&lt;&gt;"",$T942&lt;&gt;"",$V942&lt;&gt;"",$W942&lt;&gt;"")),"O item possui dados lançados, mas o total está zerado. Revise os valores informados.","")))))))))))))))</f>
        <v/>
      </c>
    </row>
    <row r="943" spans="1:35" ht="14.25" customHeight="1" x14ac:dyDescent="0.25">
      <c r="A943" s="57" t="str">
        <f t="shared" si="182"/>
        <v/>
      </c>
      <c r="B943" s="61"/>
      <c r="C943" s="61"/>
      <c r="D943" s="58"/>
      <c r="E943" s="61"/>
      <c r="F943" s="61"/>
      <c r="G943" s="272"/>
      <c r="H943" s="62"/>
      <c r="I943" s="273">
        <f t="shared" si="183"/>
        <v>0</v>
      </c>
      <c r="J943" s="272"/>
      <c r="K943" s="62"/>
      <c r="L943" s="270">
        <f t="shared" si="184"/>
        <v>0</v>
      </c>
      <c r="M943" s="272"/>
      <c r="N943" s="62"/>
      <c r="O943" s="270">
        <f t="shared" si="185"/>
        <v>0</v>
      </c>
      <c r="P943" s="272"/>
      <c r="Q943" s="62"/>
      <c r="R943" s="271">
        <f t="shared" si="186"/>
        <v>0</v>
      </c>
      <c r="S943" s="272"/>
      <c r="T943" s="62"/>
      <c r="U943" s="270">
        <f t="shared" si="187"/>
        <v>0</v>
      </c>
      <c r="V943" s="272"/>
      <c r="W943" s="62"/>
      <c r="X943" s="270">
        <f t="shared" si="188"/>
        <v>0</v>
      </c>
      <c r="Y943" s="270">
        <f t="shared" si="189"/>
        <v>0</v>
      </c>
      <c r="Z943" s="61"/>
      <c r="AA943" s="61"/>
      <c r="AB943" s="60" t="str">
        <f t="shared" si="190"/>
        <v/>
      </c>
      <c r="AC943" s="21" t="b">
        <f t="shared" si="191"/>
        <v>0</v>
      </c>
      <c r="AD943" s="21" t="b">
        <f t="shared" si="192"/>
        <v>0</v>
      </c>
      <c r="AE943" s="21" t="b">
        <f t="shared" si="193"/>
        <v>0</v>
      </c>
      <c r="AF943" s="21" t="b">
        <f ca="1">OR(AND($AC943,NOT($AD943)),AND($AC943,OR(AND($G943="",$H943&lt;&gt;""),AND($G943&lt;&gt;"",$H943=""),AND($J943="",$K943&lt;&gt;""),AND($J943&lt;&gt;"",$K943=""),AND($M943="",$N943&lt;&gt;""),AND($M943&lt;&gt;"",$N943=""),AND($P943="",$Q943&lt;&gt;""),AND($P943&lt;&gt;"",$Q943=""),AND($S943="",$T943&lt;&gt;""),AND($S943&lt;&gt;"",$T943=""),AND($V943="",$W943&lt;&gt;""),AND($V943&lt;&gt;"",$W943=""))),AND($C943&lt;&gt;"",$E943&lt;&gt;"",LEFT(TRIM($C943),1)&lt;&gt;LEFT(TRIM($E943),1)),IF(OR($E943="",$F943=""),FALSE(),IFERROR(COUNTIF(INDIRECT("UNITS_"&amp;SUBSTITUTE(LEFT($E943,FIND(" ",$E943&amp;" ")-1),".","_")),$F943)=0,TRUE())),AND($B943&lt;&gt;"",OR(ISNUMBER(SEARCH("outro",LOWER($B943))),ISNUMBER(SEARCH("divers",LOWER($B943))),ISNUMBER(SEARCH("etc",LOWER($B943))))),OR(AND(ISNUMBER(SEARCH("comunic",LOWER($B943))),LEFT($E943,3)&lt;&gt;"4.4"),AND(ISNUMBER(SEARCH("monitor",LOWER($B943))),NOT(OR(LEFT($E943,3)="1.5",LEFT($E943,3)="2.5")))),AND($B943&lt;&gt;"",OR(LEFT($C943,1)="1",LEFT($C943,1)="2"),$D943=""),AND($D943&lt;&gt;"",NOT(OR(LEFT($C943,1)="1",LEFT($C943,1)="2"))),AND($D943&lt;&gt;"",COUNTIF(' PROJETO'!$B$14:$B$16,$D943)=0),IF($D943="",FALSE(),IF(COUNTIF(' PROJETO'!$B$14:$B$16,$D943)=0,FALSE(),IFERROR(INDEX(' PROJETO'!$C$14:$C$16,MATCH($D943,' PROJETO'!$B$14:$B$16,0))&lt;&gt;"Sim",FALSE()))))</f>
        <v>0</v>
      </c>
      <c r="AG943" s="21" t="b">
        <f>AND($AC943,$Y943&gt;'CONFG.  LISTAS'!$F$4,$Z943="",$AA943="")</f>
        <v>0</v>
      </c>
      <c r="AH943" s="21" t="str">
        <f t="shared" si="194"/>
        <v/>
      </c>
      <c r="AI943" s="43" t="str">
        <f ca="1">IF(NOT($AC943),"",IF(OR($B943="",$C943="",$E943="",$F943=""),"Preencha descrição, categoria, tipo e unidade.",IF(AND($B943&lt;&gt;"",OR(LEFT($C943,1)="1",LEFT($C943,1)="2"),$D943=""),"Informe a prática de restauração para itens diretos.",IF(AND($D943&lt;&gt;"",NOT(OR(LEFT($C943,1)="1",LEFT($C943,1)="2"))),"Custos indiretos não devem pertencer a uma prática específica.",IF(AND($D943&lt;&gt;"",COUNTIF(' PROJETO'!$B$14:$B$16,$D943)=0),"Prática de restauração inválida ou não cadastrada.",IF(IF($D943="",FALSE(),IF(COUNTIF(' PROJETO'!$B$14:$B$16,$D943)=0,FALSE(),IFERROR(INDEX(' PROJETO'!$C$14:$C$16,MATCH($D943,' PROJETO'!$B$14:$B$16,0))&lt;&gt;"Sim",FALSE()))),"A prática informada no item não foi selecionada na aba Projeto.",IF(AND(MAX($I943,$L943,$O943,$R943,$U943,$X943)&gt;'CONFG.  LISTAS'!$F$4,NOT(OR($Z943&lt;&gt;"",$AA943&lt;&gt;""))),"Memorial de cálculo ou anexo obrigatório não informado para item acima do limite.",IF(OR(AND($G943&lt;&gt;"",$H943&lt;&gt;"",OR($G943&lt;=0,$H943&lt;=0)),AND($J943&lt;&gt;"",$K943&lt;&gt;"",OR($J943&lt;=0,$K943&lt;=0)),AND($M943&lt;&gt;"",$N943&lt;&gt;"",OR($M943&lt;=0,$N943&lt;=0)),AND($P943&lt;&gt;"",$Q943&lt;&gt;"",OR($P943&lt;=0,$Q943&lt;=0)),AND($S943&lt;&gt;"",$T943&lt;&gt;"",OR($S943&lt;=0,$T943&lt;=0)),AND($V943&lt;&gt;"",$W943&lt;&gt;"",OR($V943&lt;=0,$W943&lt;=0))),"Revise os valores informados: valor unitário e quantidade devem ser maiores que zero.",IF(OR(AND($G943="",$H943&lt;&gt;""),AND($G943&lt;&gt;"",$H943=""),AND($J943="",$K943&lt;&gt;""),AND($J943&lt;&gt;"",$K943=""),AND($M943="",$N943&lt;&gt;""),AND($M943&lt;&gt;"",$N943=""),AND($P943="",$Q943&lt;&gt;""),AND($P943&lt;&gt;"",$Q943=""),AND($S943="",$T943&lt;&gt;""),AND($S943&lt;&gt;"",$T943=""),AND($V943="",$W943&lt;&gt;""),AND($V943&lt;&gt;"",$W943="")),"Há ano preenchido parcialmente: "&amp;TRIM(IF(AND($G943="",$H943&lt;&gt;""),"Ano 1 (falta valor unitário); ","")&amp;IF(AND($G943&lt;&gt;"",$H943=""),"Ano 1 (falta quantidade); ","")&amp;IF(AND($J943="",$K943&lt;&gt;""),"Ano 2 (falta valor unitário); ","")&amp;IF(AND($J943&lt;&gt;"",$K943=""),"Ano 2 (falta quantidade); ","")&amp;IF(AND($M943="",$N943&lt;&gt;""),"Ano 3 (falta valor unitário); ","")&amp;IF(AND($M943&lt;&gt;"",$N943=""),"Ano 3 (falta quantidade); ","")&amp;IF(AND($P943="",$Q943&lt;&gt;""),"Ano 4 (falta valor unitário); ","")&amp;IF(AND($P943&lt;&gt;"",$Q943=""),"Ano 4 (falta quantidade); ","")&amp;IF(AND($S943="",$T943&lt;&gt;""),"Ano 5 (falta valor unitário); ","")&amp;IF(AND($S943&lt;&gt;"",$T943=""),"Ano 5 (falta quantidade); ","")&amp;IF(AND($V943="",$W943&lt;&gt;""),"Ano 6 (falta valor unitário); ","")&amp;IF(AND($V943&lt;&gt;"",$W943=""),"Ano 6 (falta quantidade); ","")), IF(NOT(OR(AND($G943&lt;&gt;"",$H943&lt;&gt;""),AND($J943&lt;&gt;"",$K943&lt;&gt;""),AND($M943&lt;&gt;"",$N943&lt;&gt;""),AND($P943&lt;&gt;"",$Q943&lt;&gt;""),AND($S943&lt;&gt;"",$T943&lt;&gt;""),AND($V943&lt;&gt;"",$W943&lt;&gt;""))),"Informe pelo menos um ano completo com valor unitário e quantidade.",IF(AND($C943&lt;&gt;"",$E943&lt;&gt;"",LEFT(TRIM($C943),1)&lt;&gt;LEFT(TRIM($E943),1)),"Categoria e tipo estão incompatíveis.",IF(IF(OR($E943="",$F943=""),FALSE(),IFERROR(COUNTIF(INDIRECT("UNITS_"&amp;SUBSTITUTE(LEFT($E943,FIND(" ",$E943&amp;" ")-1),".","_")),$F943)=0,TRUE())),"Unidade incompatível com o tipo selecionado.",IF(OR(AND(ISNUMBER(SEARCH("comunic",LOWER($B943))),LEFT($E943,3)&lt;&gt;"4.4"),AND(ISNUMBER(SEARCH("monitor",LOWER($B943))),NOT(OR(LEFT($E943,3)="1.5",LEFT($E943,3)="2.5")))),"Revise a classificação do item conforme as regras de preenchimento.",IF(AND($B943&lt;&gt;"",OR(ISNUMBER(SEARCH("outro",LOWER($B943))),ISNUMBER(SEARCH("divers",LOWER($B943))),ISNUMBER(SEARCH("kit",LOWER($B943))),ISNUMBER(SEARCH("ferrament",LOWER($B943))),ISNUMBER(SEARCH("epi",LOWER($B943)))),NOT(OR($Z943&lt;&gt;"",$AA943&lt;&gt;""))),"Descrição muito genérica: detalhe melhor o item e registre o racional no memorial ou em anexo.",IF(AND($Y943=0,$B943&lt;&gt;"",OR($G943&lt;&gt;"",$H943&lt;&gt;"",$J943&lt;&gt;"",$K943&lt;&gt;"",$M943&lt;&gt;"",$N943&lt;&gt;"",$P943&lt;&gt;"",$Q943&lt;&gt;"",$S943&lt;&gt;"",$T943&lt;&gt;"",$V943&lt;&gt;"",$W943&lt;&gt;"")),"O item possui dados lançados, mas o total está zerado. Revise os valores informados.","")))))))))))))))</f>
        <v/>
      </c>
    </row>
    <row r="944" spans="1:35" ht="14.25" customHeight="1" x14ac:dyDescent="0.25">
      <c r="A944" s="57" t="str">
        <f t="shared" si="182"/>
        <v/>
      </c>
      <c r="B944" s="58"/>
      <c r="C944" s="58"/>
      <c r="D944" s="58"/>
      <c r="E944" s="58"/>
      <c r="F944" s="58"/>
      <c r="G944" s="269"/>
      <c r="H944" s="59"/>
      <c r="I944" s="273">
        <f t="shared" si="183"/>
        <v>0</v>
      </c>
      <c r="J944" s="269"/>
      <c r="K944" s="59"/>
      <c r="L944" s="270">
        <f t="shared" si="184"/>
        <v>0</v>
      </c>
      <c r="M944" s="269"/>
      <c r="N944" s="59"/>
      <c r="O944" s="270">
        <f t="shared" si="185"/>
        <v>0</v>
      </c>
      <c r="P944" s="269"/>
      <c r="Q944" s="59"/>
      <c r="R944" s="271">
        <f t="shared" si="186"/>
        <v>0</v>
      </c>
      <c r="S944" s="269"/>
      <c r="T944" s="59"/>
      <c r="U944" s="270">
        <f t="shared" si="187"/>
        <v>0</v>
      </c>
      <c r="V944" s="269"/>
      <c r="W944" s="59"/>
      <c r="X944" s="270">
        <f t="shared" si="188"/>
        <v>0</v>
      </c>
      <c r="Y944" s="270">
        <f t="shared" si="189"/>
        <v>0</v>
      </c>
      <c r="Z944" s="58"/>
      <c r="AA944" s="58"/>
      <c r="AB944" s="60" t="str">
        <f t="shared" si="190"/>
        <v/>
      </c>
      <c r="AC944" s="21" t="b">
        <f t="shared" si="191"/>
        <v>0</v>
      </c>
      <c r="AD944" s="21" t="b">
        <f t="shared" si="192"/>
        <v>0</v>
      </c>
      <c r="AE944" s="21" t="b">
        <f t="shared" si="193"/>
        <v>0</v>
      </c>
      <c r="AF944" s="21" t="b">
        <f ca="1">OR(AND($AC944,NOT($AD944)),AND($AC944,OR(AND($G944="",$H944&lt;&gt;""),AND($G944&lt;&gt;"",$H944=""),AND($J944="",$K944&lt;&gt;""),AND($J944&lt;&gt;"",$K944=""),AND($M944="",$N944&lt;&gt;""),AND($M944&lt;&gt;"",$N944=""),AND($P944="",$Q944&lt;&gt;""),AND($P944&lt;&gt;"",$Q944=""),AND($S944="",$T944&lt;&gt;""),AND($S944&lt;&gt;"",$T944=""),AND($V944="",$W944&lt;&gt;""),AND($V944&lt;&gt;"",$W944=""))),AND($C944&lt;&gt;"",$E944&lt;&gt;"",LEFT(TRIM($C944),1)&lt;&gt;LEFT(TRIM($E944),1)),IF(OR($E944="",$F944=""),FALSE(),IFERROR(COUNTIF(INDIRECT("UNITS_"&amp;SUBSTITUTE(LEFT($E944,FIND(" ",$E944&amp;" ")-1),".","_")),$F944)=0,TRUE())),AND($B944&lt;&gt;"",OR(ISNUMBER(SEARCH("outro",LOWER($B944))),ISNUMBER(SEARCH("divers",LOWER($B944))),ISNUMBER(SEARCH("etc",LOWER($B944))))),OR(AND(ISNUMBER(SEARCH("comunic",LOWER($B944))),LEFT($E944,3)&lt;&gt;"4.4"),AND(ISNUMBER(SEARCH("monitor",LOWER($B944))),NOT(OR(LEFT($E944,3)="1.5",LEFT($E944,3)="2.5")))),AND($B944&lt;&gt;"",OR(LEFT($C944,1)="1",LEFT($C944,1)="2"),$D944=""),AND($D944&lt;&gt;"",NOT(OR(LEFT($C944,1)="1",LEFT($C944,1)="2"))),AND($D944&lt;&gt;"",COUNTIF(' PROJETO'!$B$14:$B$16,$D944)=0),IF($D944="",FALSE(),IF(COUNTIF(' PROJETO'!$B$14:$B$16,$D944)=0,FALSE(),IFERROR(INDEX(' PROJETO'!$C$14:$C$16,MATCH($D944,' PROJETO'!$B$14:$B$16,0))&lt;&gt;"Sim",FALSE()))))</f>
        <v>0</v>
      </c>
      <c r="AG944" s="21" t="b">
        <f>AND($AC944,$Y944&gt;'CONFG.  LISTAS'!$F$4,$Z944="",$AA944="")</f>
        <v>0</v>
      </c>
      <c r="AH944" s="21" t="str">
        <f t="shared" si="194"/>
        <v/>
      </c>
      <c r="AI944" s="43" t="str">
        <f ca="1">IF(NOT($AC944),"",IF(OR($B944="",$C944="",$E944="",$F944=""),"Preencha descrição, categoria, tipo e unidade.",IF(AND($B944&lt;&gt;"",OR(LEFT($C944,1)="1",LEFT($C944,1)="2"),$D944=""),"Informe a prática de restauração para itens diretos.",IF(AND($D944&lt;&gt;"",NOT(OR(LEFT($C944,1)="1",LEFT($C944,1)="2"))),"Custos indiretos não devem pertencer a uma prática específica.",IF(AND($D944&lt;&gt;"",COUNTIF(' PROJETO'!$B$14:$B$16,$D944)=0),"Prática de restauração inválida ou não cadastrada.",IF(IF($D944="",FALSE(),IF(COUNTIF(' PROJETO'!$B$14:$B$16,$D944)=0,FALSE(),IFERROR(INDEX(' PROJETO'!$C$14:$C$16,MATCH($D944,' PROJETO'!$B$14:$B$16,0))&lt;&gt;"Sim",FALSE()))),"A prática informada no item não foi selecionada na aba Projeto.",IF(AND(MAX($I944,$L944,$O944,$R944,$U944,$X944)&gt;'CONFG.  LISTAS'!$F$4,NOT(OR($Z944&lt;&gt;"",$AA944&lt;&gt;""))),"Memorial de cálculo ou anexo obrigatório não informado para item acima do limite.",IF(OR(AND($G944&lt;&gt;"",$H944&lt;&gt;"",OR($G944&lt;=0,$H944&lt;=0)),AND($J944&lt;&gt;"",$K944&lt;&gt;"",OR($J944&lt;=0,$K944&lt;=0)),AND($M944&lt;&gt;"",$N944&lt;&gt;"",OR($M944&lt;=0,$N944&lt;=0)),AND($P944&lt;&gt;"",$Q944&lt;&gt;"",OR($P944&lt;=0,$Q944&lt;=0)),AND($S944&lt;&gt;"",$T944&lt;&gt;"",OR($S944&lt;=0,$T944&lt;=0)),AND($V944&lt;&gt;"",$W944&lt;&gt;"",OR($V944&lt;=0,$W944&lt;=0))),"Revise os valores informados: valor unitário e quantidade devem ser maiores que zero.",IF(OR(AND($G944="",$H944&lt;&gt;""),AND($G944&lt;&gt;"",$H944=""),AND($J944="",$K944&lt;&gt;""),AND($J944&lt;&gt;"",$K944=""),AND($M944="",$N944&lt;&gt;""),AND($M944&lt;&gt;"",$N944=""),AND($P944="",$Q944&lt;&gt;""),AND($P944&lt;&gt;"",$Q944=""),AND($S944="",$T944&lt;&gt;""),AND($S944&lt;&gt;"",$T944=""),AND($V944="",$W944&lt;&gt;""),AND($V944&lt;&gt;"",$W944="")),"Há ano preenchido parcialmente: "&amp;TRIM(IF(AND($G944="",$H944&lt;&gt;""),"Ano 1 (falta valor unitário); ","")&amp;IF(AND($G944&lt;&gt;"",$H944=""),"Ano 1 (falta quantidade); ","")&amp;IF(AND($J944="",$K944&lt;&gt;""),"Ano 2 (falta valor unitário); ","")&amp;IF(AND($J944&lt;&gt;"",$K944=""),"Ano 2 (falta quantidade); ","")&amp;IF(AND($M944="",$N944&lt;&gt;""),"Ano 3 (falta valor unitário); ","")&amp;IF(AND($M944&lt;&gt;"",$N944=""),"Ano 3 (falta quantidade); ","")&amp;IF(AND($P944="",$Q944&lt;&gt;""),"Ano 4 (falta valor unitário); ","")&amp;IF(AND($P944&lt;&gt;"",$Q944=""),"Ano 4 (falta quantidade); ","")&amp;IF(AND($S944="",$T944&lt;&gt;""),"Ano 5 (falta valor unitário); ","")&amp;IF(AND($S944&lt;&gt;"",$T944=""),"Ano 5 (falta quantidade); ","")&amp;IF(AND($V944="",$W944&lt;&gt;""),"Ano 6 (falta valor unitário); ","")&amp;IF(AND($V944&lt;&gt;"",$W944=""),"Ano 6 (falta quantidade); ","")), IF(NOT(OR(AND($G944&lt;&gt;"",$H944&lt;&gt;""),AND($J944&lt;&gt;"",$K944&lt;&gt;""),AND($M944&lt;&gt;"",$N944&lt;&gt;""),AND($P944&lt;&gt;"",$Q944&lt;&gt;""),AND($S944&lt;&gt;"",$T944&lt;&gt;""),AND($V944&lt;&gt;"",$W944&lt;&gt;""))),"Informe pelo menos um ano completo com valor unitário e quantidade.",IF(AND($C944&lt;&gt;"",$E944&lt;&gt;"",LEFT(TRIM($C944),1)&lt;&gt;LEFT(TRIM($E944),1)),"Categoria e tipo estão incompatíveis.",IF(IF(OR($E944="",$F944=""),FALSE(),IFERROR(COUNTIF(INDIRECT("UNITS_"&amp;SUBSTITUTE(LEFT($E944,FIND(" ",$E944&amp;" ")-1),".","_")),$F944)=0,TRUE())),"Unidade incompatível com o tipo selecionado.",IF(OR(AND(ISNUMBER(SEARCH("comunic",LOWER($B944))),LEFT($E944,3)&lt;&gt;"4.4"),AND(ISNUMBER(SEARCH("monitor",LOWER($B944))),NOT(OR(LEFT($E944,3)="1.5",LEFT($E944,3)="2.5")))),"Revise a classificação do item conforme as regras de preenchimento.",IF(AND($B944&lt;&gt;"",OR(ISNUMBER(SEARCH("outro",LOWER($B944))),ISNUMBER(SEARCH("divers",LOWER($B944))),ISNUMBER(SEARCH("kit",LOWER($B944))),ISNUMBER(SEARCH("ferrament",LOWER($B944))),ISNUMBER(SEARCH("epi",LOWER($B944)))),NOT(OR($Z944&lt;&gt;"",$AA944&lt;&gt;""))),"Descrição muito genérica: detalhe melhor o item e registre o racional no memorial ou em anexo.",IF(AND($Y944=0,$B944&lt;&gt;"",OR($G944&lt;&gt;"",$H944&lt;&gt;"",$J944&lt;&gt;"",$K944&lt;&gt;"",$M944&lt;&gt;"",$N944&lt;&gt;"",$P944&lt;&gt;"",$Q944&lt;&gt;"",$S944&lt;&gt;"",$T944&lt;&gt;"",$V944&lt;&gt;"",$W944&lt;&gt;"")),"O item possui dados lançados, mas o total está zerado. Revise os valores informados.","")))))))))))))))</f>
        <v/>
      </c>
    </row>
    <row r="945" spans="1:35" ht="14.25" customHeight="1" x14ac:dyDescent="0.25">
      <c r="A945" s="57" t="str">
        <f t="shared" si="182"/>
        <v/>
      </c>
      <c r="B945" s="61"/>
      <c r="C945" s="61"/>
      <c r="D945" s="58"/>
      <c r="E945" s="61"/>
      <c r="F945" s="61"/>
      <c r="G945" s="272"/>
      <c r="H945" s="62"/>
      <c r="I945" s="273">
        <f t="shared" si="183"/>
        <v>0</v>
      </c>
      <c r="J945" s="272"/>
      <c r="K945" s="62"/>
      <c r="L945" s="270">
        <f t="shared" si="184"/>
        <v>0</v>
      </c>
      <c r="M945" s="272"/>
      <c r="N945" s="62"/>
      <c r="O945" s="270">
        <f t="shared" si="185"/>
        <v>0</v>
      </c>
      <c r="P945" s="272"/>
      <c r="Q945" s="62"/>
      <c r="R945" s="271">
        <f t="shared" si="186"/>
        <v>0</v>
      </c>
      <c r="S945" s="272"/>
      <c r="T945" s="62"/>
      <c r="U945" s="270">
        <f t="shared" si="187"/>
        <v>0</v>
      </c>
      <c r="V945" s="272"/>
      <c r="W945" s="62"/>
      <c r="X945" s="270">
        <f t="shared" si="188"/>
        <v>0</v>
      </c>
      <c r="Y945" s="270">
        <f t="shared" si="189"/>
        <v>0</v>
      </c>
      <c r="Z945" s="61"/>
      <c r="AA945" s="61"/>
      <c r="AB945" s="60" t="str">
        <f t="shared" si="190"/>
        <v/>
      </c>
      <c r="AC945" s="21" t="b">
        <f t="shared" si="191"/>
        <v>0</v>
      </c>
      <c r="AD945" s="21" t="b">
        <f t="shared" si="192"/>
        <v>0</v>
      </c>
      <c r="AE945" s="21" t="b">
        <f t="shared" si="193"/>
        <v>0</v>
      </c>
      <c r="AF945" s="21" t="b">
        <f ca="1">OR(AND($AC945,NOT($AD945)),AND($AC945,OR(AND($G945="",$H945&lt;&gt;""),AND($G945&lt;&gt;"",$H945=""),AND($J945="",$K945&lt;&gt;""),AND($J945&lt;&gt;"",$K945=""),AND($M945="",$N945&lt;&gt;""),AND($M945&lt;&gt;"",$N945=""),AND($P945="",$Q945&lt;&gt;""),AND($P945&lt;&gt;"",$Q945=""),AND($S945="",$T945&lt;&gt;""),AND($S945&lt;&gt;"",$T945=""),AND($V945="",$W945&lt;&gt;""),AND($V945&lt;&gt;"",$W945=""))),AND($C945&lt;&gt;"",$E945&lt;&gt;"",LEFT(TRIM($C945),1)&lt;&gt;LEFT(TRIM($E945),1)),IF(OR($E945="",$F945=""),FALSE(),IFERROR(COUNTIF(INDIRECT("UNITS_"&amp;SUBSTITUTE(LEFT($E945,FIND(" ",$E945&amp;" ")-1),".","_")),$F945)=0,TRUE())),AND($B945&lt;&gt;"",OR(ISNUMBER(SEARCH("outro",LOWER($B945))),ISNUMBER(SEARCH("divers",LOWER($B945))),ISNUMBER(SEARCH("etc",LOWER($B945))))),OR(AND(ISNUMBER(SEARCH("comunic",LOWER($B945))),LEFT($E945,3)&lt;&gt;"4.4"),AND(ISNUMBER(SEARCH("monitor",LOWER($B945))),NOT(OR(LEFT($E945,3)="1.5",LEFT($E945,3)="2.5")))),AND($B945&lt;&gt;"",OR(LEFT($C945,1)="1",LEFT($C945,1)="2"),$D945=""),AND($D945&lt;&gt;"",NOT(OR(LEFT($C945,1)="1",LEFT($C945,1)="2"))),AND($D945&lt;&gt;"",COUNTIF(' PROJETO'!$B$14:$B$16,$D945)=0),IF($D945="",FALSE(),IF(COUNTIF(' PROJETO'!$B$14:$B$16,$D945)=0,FALSE(),IFERROR(INDEX(' PROJETO'!$C$14:$C$16,MATCH($D945,' PROJETO'!$B$14:$B$16,0))&lt;&gt;"Sim",FALSE()))))</f>
        <v>0</v>
      </c>
      <c r="AG945" s="21" t="b">
        <f>AND($AC945,$Y945&gt;'CONFG.  LISTAS'!$F$4,$Z945="",$AA945="")</f>
        <v>0</v>
      </c>
      <c r="AH945" s="21" t="str">
        <f t="shared" si="194"/>
        <v/>
      </c>
      <c r="AI945" s="43" t="str">
        <f ca="1">IF(NOT($AC945),"",IF(OR($B945="",$C945="",$E945="",$F945=""),"Preencha descrição, categoria, tipo e unidade.",IF(AND($B945&lt;&gt;"",OR(LEFT($C945,1)="1",LEFT($C945,1)="2"),$D945=""),"Informe a prática de restauração para itens diretos.",IF(AND($D945&lt;&gt;"",NOT(OR(LEFT($C945,1)="1",LEFT($C945,1)="2"))),"Custos indiretos não devem pertencer a uma prática específica.",IF(AND($D945&lt;&gt;"",COUNTIF(' PROJETO'!$B$14:$B$16,$D945)=0),"Prática de restauração inválida ou não cadastrada.",IF(IF($D945="",FALSE(),IF(COUNTIF(' PROJETO'!$B$14:$B$16,$D945)=0,FALSE(),IFERROR(INDEX(' PROJETO'!$C$14:$C$16,MATCH($D945,' PROJETO'!$B$14:$B$16,0))&lt;&gt;"Sim",FALSE()))),"A prática informada no item não foi selecionada na aba Projeto.",IF(AND(MAX($I945,$L945,$O945,$R945,$U945,$X945)&gt;'CONFG.  LISTAS'!$F$4,NOT(OR($Z945&lt;&gt;"",$AA945&lt;&gt;""))),"Memorial de cálculo ou anexo obrigatório não informado para item acima do limite.",IF(OR(AND($G945&lt;&gt;"",$H945&lt;&gt;"",OR($G945&lt;=0,$H945&lt;=0)),AND($J945&lt;&gt;"",$K945&lt;&gt;"",OR($J945&lt;=0,$K945&lt;=0)),AND($M945&lt;&gt;"",$N945&lt;&gt;"",OR($M945&lt;=0,$N945&lt;=0)),AND($P945&lt;&gt;"",$Q945&lt;&gt;"",OR($P945&lt;=0,$Q945&lt;=0)),AND($S945&lt;&gt;"",$T945&lt;&gt;"",OR($S945&lt;=0,$T945&lt;=0)),AND($V945&lt;&gt;"",$W945&lt;&gt;"",OR($V945&lt;=0,$W945&lt;=0))),"Revise os valores informados: valor unitário e quantidade devem ser maiores que zero.",IF(OR(AND($G945="",$H945&lt;&gt;""),AND($G945&lt;&gt;"",$H945=""),AND($J945="",$K945&lt;&gt;""),AND($J945&lt;&gt;"",$K945=""),AND($M945="",$N945&lt;&gt;""),AND($M945&lt;&gt;"",$N945=""),AND($P945="",$Q945&lt;&gt;""),AND($P945&lt;&gt;"",$Q945=""),AND($S945="",$T945&lt;&gt;""),AND($S945&lt;&gt;"",$T945=""),AND($V945="",$W945&lt;&gt;""),AND($V945&lt;&gt;"",$W945="")),"Há ano preenchido parcialmente: "&amp;TRIM(IF(AND($G945="",$H945&lt;&gt;""),"Ano 1 (falta valor unitário); ","")&amp;IF(AND($G945&lt;&gt;"",$H945=""),"Ano 1 (falta quantidade); ","")&amp;IF(AND($J945="",$K945&lt;&gt;""),"Ano 2 (falta valor unitário); ","")&amp;IF(AND($J945&lt;&gt;"",$K945=""),"Ano 2 (falta quantidade); ","")&amp;IF(AND($M945="",$N945&lt;&gt;""),"Ano 3 (falta valor unitário); ","")&amp;IF(AND($M945&lt;&gt;"",$N945=""),"Ano 3 (falta quantidade); ","")&amp;IF(AND($P945="",$Q945&lt;&gt;""),"Ano 4 (falta valor unitário); ","")&amp;IF(AND($P945&lt;&gt;"",$Q945=""),"Ano 4 (falta quantidade); ","")&amp;IF(AND($S945="",$T945&lt;&gt;""),"Ano 5 (falta valor unitário); ","")&amp;IF(AND($S945&lt;&gt;"",$T945=""),"Ano 5 (falta quantidade); ","")&amp;IF(AND($V945="",$W945&lt;&gt;""),"Ano 6 (falta valor unitário); ","")&amp;IF(AND($V945&lt;&gt;"",$W945=""),"Ano 6 (falta quantidade); ","")), IF(NOT(OR(AND($G945&lt;&gt;"",$H945&lt;&gt;""),AND($J945&lt;&gt;"",$K945&lt;&gt;""),AND($M945&lt;&gt;"",$N945&lt;&gt;""),AND($P945&lt;&gt;"",$Q945&lt;&gt;""),AND($S945&lt;&gt;"",$T945&lt;&gt;""),AND($V945&lt;&gt;"",$W945&lt;&gt;""))),"Informe pelo menos um ano completo com valor unitário e quantidade.",IF(AND($C945&lt;&gt;"",$E945&lt;&gt;"",LEFT(TRIM($C945),1)&lt;&gt;LEFT(TRIM($E945),1)),"Categoria e tipo estão incompatíveis.",IF(IF(OR($E945="",$F945=""),FALSE(),IFERROR(COUNTIF(INDIRECT("UNITS_"&amp;SUBSTITUTE(LEFT($E945,FIND(" ",$E945&amp;" ")-1),".","_")),$F945)=0,TRUE())),"Unidade incompatível com o tipo selecionado.",IF(OR(AND(ISNUMBER(SEARCH("comunic",LOWER($B945))),LEFT($E945,3)&lt;&gt;"4.4"),AND(ISNUMBER(SEARCH("monitor",LOWER($B945))),NOT(OR(LEFT($E945,3)="1.5",LEFT($E945,3)="2.5")))),"Revise a classificação do item conforme as regras de preenchimento.",IF(AND($B945&lt;&gt;"",OR(ISNUMBER(SEARCH("outro",LOWER($B945))),ISNUMBER(SEARCH("divers",LOWER($B945))),ISNUMBER(SEARCH("kit",LOWER($B945))),ISNUMBER(SEARCH("ferrament",LOWER($B945))),ISNUMBER(SEARCH("epi",LOWER($B945)))),NOT(OR($Z945&lt;&gt;"",$AA945&lt;&gt;""))),"Descrição muito genérica: detalhe melhor o item e registre o racional no memorial ou em anexo.",IF(AND($Y945=0,$B945&lt;&gt;"",OR($G945&lt;&gt;"",$H945&lt;&gt;"",$J945&lt;&gt;"",$K945&lt;&gt;"",$M945&lt;&gt;"",$N945&lt;&gt;"",$P945&lt;&gt;"",$Q945&lt;&gt;"",$S945&lt;&gt;"",$T945&lt;&gt;"",$V945&lt;&gt;"",$W945&lt;&gt;"")),"O item possui dados lançados, mas o total está zerado. Revise os valores informados.","")))))))))))))))</f>
        <v/>
      </c>
    </row>
    <row r="946" spans="1:35" ht="14.25" customHeight="1" x14ac:dyDescent="0.25">
      <c r="A946" s="57" t="str">
        <f t="shared" si="182"/>
        <v/>
      </c>
      <c r="B946" s="58"/>
      <c r="C946" s="58"/>
      <c r="D946" s="58"/>
      <c r="E946" s="58"/>
      <c r="F946" s="58"/>
      <c r="G946" s="269"/>
      <c r="H946" s="59"/>
      <c r="I946" s="273">
        <f t="shared" si="183"/>
        <v>0</v>
      </c>
      <c r="J946" s="269"/>
      <c r="K946" s="59"/>
      <c r="L946" s="270">
        <f t="shared" si="184"/>
        <v>0</v>
      </c>
      <c r="M946" s="269"/>
      <c r="N946" s="59"/>
      <c r="O946" s="270">
        <f t="shared" si="185"/>
        <v>0</v>
      </c>
      <c r="P946" s="269"/>
      <c r="Q946" s="59"/>
      <c r="R946" s="271">
        <f t="shared" si="186"/>
        <v>0</v>
      </c>
      <c r="S946" s="269"/>
      <c r="T946" s="59"/>
      <c r="U946" s="270">
        <f t="shared" si="187"/>
        <v>0</v>
      </c>
      <c r="V946" s="269"/>
      <c r="W946" s="59"/>
      <c r="X946" s="270">
        <f t="shared" si="188"/>
        <v>0</v>
      </c>
      <c r="Y946" s="270">
        <f t="shared" si="189"/>
        <v>0</v>
      </c>
      <c r="Z946" s="58"/>
      <c r="AA946" s="58"/>
      <c r="AB946" s="60" t="str">
        <f t="shared" si="190"/>
        <v/>
      </c>
      <c r="AC946" s="21" t="b">
        <f t="shared" si="191"/>
        <v>0</v>
      </c>
      <c r="AD946" s="21" t="b">
        <f t="shared" si="192"/>
        <v>0</v>
      </c>
      <c r="AE946" s="21" t="b">
        <f t="shared" si="193"/>
        <v>0</v>
      </c>
      <c r="AF946" s="21" t="b">
        <f ca="1">OR(AND($AC946,NOT($AD946)),AND($AC946,OR(AND($G946="",$H946&lt;&gt;""),AND($G946&lt;&gt;"",$H946=""),AND($J946="",$K946&lt;&gt;""),AND($J946&lt;&gt;"",$K946=""),AND($M946="",$N946&lt;&gt;""),AND($M946&lt;&gt;"",$N946=""),AND($P946="",$Q946&lt;&gt;""),AND($P946&lt;&gt;"",$Q946=""),AND($S946="",$T946&lt;&gt;""),AND($S946&lt;&gt;"",$T946=""),AND($V946="",$W946&lt;&gt;""),AND($V946&lt;&gt;"",$W946=""))),AND($C946&lt;&gt;"",$E946&lt;&gt;"",LEFT(TRIM($C946),1)&lt;&gt;LEFT(TRIM($E946),1)),IF(OR($E946="",$F946=""),FALSE(),IFERROR(COUNTIF(INDIRECT("UNITS_"&amp;SUBSTITUTE(LEFT($E946,FIND(" ",$E946&amp;" ")-1),".","_")),$F946)=0,TRUE())),AND($B946&lt;&gt;"",OR(ISNUMBER(SEARCH("outro",LOWER($B946))),ISNUMBER(SEARCH("divers",LOWER($B946))),ISNUMBER(SEARCH("etc",LOWER($B946))))),OR(AND(ISNUMBER(SEARCH("comunic",LOWER($B946))),LEFT($E946,3)&lt;&gt;"4.4"),AND(ISNUMBER(SEARCH("monitor",LOWER($B946))),NOT(OR(LEFT($E946,3)="1.5",LEFT($E946,3)="2.5")))),AND($B946&lt;&gt;"",OR(LEFT($C946,1)="1",LEFT($C946,1)="2"),$D946=""),AND($D946&lt;&gt;"",NOT(OR(LEFT($C946,1)="1",LEFT($C946,1)="2"))),AND($D946&lt;&gt;"",COUNTIF(' PROJETO'!$B$14:$B$16,$D946)=0),IF($D946="",FALSE(),IF(COUNTIF(' PROJETO'!$B$14:$B$16,$D946)=0,FALSE(),IFERROR(INDEX(' PROJETO'!$C$14:$C$16,MATCH($D946,' PROJETO'!$B$14:$B$16,0))&lt;&gt;"Sim",FALSE()))))</f>
        <v>0</v>
      </c>
      <c r="AG946" s="21" t="b">
        <f>AND($AC946,$Y946&gt;'CONFG.  LISTAS'!$F$4,$Z946="",$AA946="")</f>
        <v>0</v>
      </c>
      <c r="AH946" s="21" t="str">
        <f t="shared" si="194"/>
        <v/>
      </c>
      <c r="AI946" s="43" t="str">
        <f ca="1">IF(NOT($AC946),"",IF(OR($B946="",$C946="",$E946="",$F946=""),"Preencha descrição, categoria, tipo e unidade.",IF(AND($B946&lt;&gt;"",OR(LEFT($C946,1)="1",LEFT($C946,1)="2"),$D946=""),"Informe a prática de restauração para itens diretos.",IF(AND($D946&lt;&gt;"",NOT(OR(LEFT($C946,1)="1",LEFT($C946,1)="2"))),"Custos indiretos não devem pertencer a uma prática específica.",IF(AND($D946&lt;&gt;"",COUNTIF(' PROJETO'!$B$14:$B$16,$D946)=0),"Prática de restauração inválida ou não cadastrada.",IF(IF($D946="",FALSE(),IF(COUNTIF(' PROJETO'!$B$14:$B$16,$D946)=0,FALSE(),IFERROR(INDEX(' PROJETO'!$C$14:$C$16,MATCH($D946,' PROJETO'!$B$14:$B$16,0))&lt;&gt;"Sim",FALSE()))),"A prática informada no item não foi selecionada na aba Projeto.",IF(AND(MAX($I946,$L946,$O946,$R946,$U946,$X946)&gt;'CONFG.  LISTAS'!$F$4,NOT(OR($Z946&lt;&gt;"",$AA946&lt;&gt;""))),"Memorial de cálculo ou anexo obrigatório não informado para item acima do limite.",IF(OR(AND($G946&lt;&gt;"",$H946&lt;&gt;"",OR($G946&lt;=0,$H946&lt;=0)),AND($J946&lt;&gt;"",$K946&lt;&gt;"",OR($J946&lt;=0,$K946&lt;=0)),AND($M946&lt;&gt;"",$N946&lt;&gt;"",OR($M946&lt;=0,$N946&lt;=0)),AND($P946&lt;&gt;"",$Q946&lt;&gt;"",OR($P946&lt;=0,$Q946&lt;=0)),AND($S946&lt;&gt;"",$T946&lt;&gt;"",OR($S946&lt;=0,$T946&lt;=0)),AND($V946&lt;&gt;"",$W946&lt;&gt;"",OR($V946&lt;=0,$W946&lt;=0))),"Revise os valores informados: valor unitário e quantidade devem ser maiores que zero.",IF(OR(AND($G946="",$H946&lt;&gt;""),AND($G946&lt;&gt;"",$H946=""),AND($J946="",$K946&lt;&gt;""),AND($J946&lt;&gt;"",$K946=""),AND($M946="",$N946&lt;&gt;""),AND($M946&lt;&gt;"",$N946=""),AND($P946="",$Q946&lt;&gt;""),AND($P946&lt;&gt;"",$Q946=""),AND($S946="",$T946&lt;&gt;""),AND($S946&lt;&gt;"",$T946=""),AND($V946="",$W946&lt;&gt;""),AND($V946&lt;&gt;"",$W946="")),"Há ano preenchido parcialmente: "&amp;TRIM(IF(AND($G946="",$H946&lt;&gt;""),"Ano 1 (falta valor unitário); ","")&amp;IF(AND($G946&lt;&gt;"",$H946=""),"Ano 1 (falta quantidade); ","")&amp;IF(AND($J946="",$K946&lt;&gt;""),"Ano 2 (falta valor unitário); ","")&amp;IF(AND($J946&lt;&gt;"",$K946=""),"Ano 2 (falta quantidade); ","")&amp;IF(AND($M946="",$N946&lt;&gt;""),"Ano 3 (falta valor unitário); ","")&amp;IF(AND($M946&lt;&gt;"",$N946=""),"Ano 3 (falta quantidade); ","")&amp;IF(AND($P946="",$Q946&lt;&gt;""),"Ano 4 (falta valor unitário); ","")&amp;IF(AND($P946&lt;&gt;"",$Q946=""),"Ano 4 (falta quantidade); ","")&amp;IF(AND($S946="",$T946&lt;&gt;""),"Ano 5 (falta valor unitário); ","")&amp;IF(AND($S946&lt;&gt;"",$T946=""),"Ano 5 (falta quantidade); ","")&amp;IF(AND($V946="",$W946&lt;&gt;""),"Ano 6 (falta valor unitário); ","")&amp;IF(AND($V946&lt;&gt;"",$W946=""),"Ano 6 (falta quantidade); ","")), IF(NOT(OR(AND($G946&lt;&gt;"",$H946&lt;&gt;""),AND($J946&lt;&gt;"",$K946&lt;&gt;""),AND($M946&lt;&gt;"",$N946&lt;&gt;""),AND($P946&lt;&gt;"",$Q946&lt;&gt;""),AND($S946&lt;&gt;"",$T946&lt;&gt;""),AND($V946&lt;&gt;"",$W946&lt;&gt;""))),"Informe pelo menos um ano completo com valor unitário e quantidade.",IF(AND($C946&lt;&gt;"",$E946&lt;&gt;"",LEFT(TRIM($C946),1)&lt;&gt;LEFT(TRIM($E946),1)),"Categoria e tipo estão incompatíveis.",IF(IF(OR($E946="",$F946=""),FALSE(),IFERROR(COUNTIF(INDIRECT("UNITS_"&amp;SUBSTITUTE(LEFT($E946,FIND(" ",$E946&amp;" ")-1),".","_")),$F946)=0,TRUE())),"Unidade incompatível com o tipo selecionado.",IF(OR(AND(ISNUMBER(SEARCH("comunic",LOWER($B946))),LEFT($E946,3)&lt;&gt;"4.4"),AND(ISNUMBER(SEARCH("monitor",LOWER($B946))),NOT(OR(LEFT($E946,3)="1.5",LEFT($E946,3)="2.5")))),"Revise a classificação do item conforme as regras de preenchimento.",IF(AND($B946&lt;&gt;"",OR(ISNUMBER(SEARCH("outro",LOWER($B946))),ISNUMBER(SEARCH("divers",LOWER($B946))),ISNUMBER(SEARCH("kit",LOWER($B946))),ISNUMBER(SEARCH("ferrament",LOWER($B946))),ISNUMBER(SEARCH("epi",LOWER($B946)))),NOT(OR($Z946&lt;&gt;"",$AA946&lt;&gt;""))),"Descrição muito genérica: detalhe melhor o item e registre o racional no memorial ou em anexo.",IF(AND($Y946=0,$B946&lt;&gt;"",OR($G946&lt;&gt;"",$H946&lt;&gt;"",$J946&lt;&gt;"",$K946&lt;&gt;"",$M946&lt;&gt;"",$N946&lt;&gt;"",$P946&lt;&gt;"",$Q946&lt;&gt;"",$S946&lt;&gt;"",$T946&lt;&gt;"",$V946&lt;&gt;"",$W946&lt;&gt;"")),"O item possui dados lançados, mas o total está zerado. Revise os valores informados.","")))))))))))))))</f>
        <v/>
      </c>
    </row>
    <row r="947" spans="1:35" ht="14.25" customHeight="1" x14ac:dyDescent="0.25">
      <c r="A947" s="57" t="str">
        <f t="shared" si="182"/>
        <v/>
      </c>
      <c r="B947" s="61"/>
      <c r="C947" s="61"/>
      <c r="D947" s="58"/>
      <c r="E947" s="61"/>
      <c r="F947" s="61"/>
      <c r="G947" s="272"/>
      <c r="H947" s="62"/>
      <c r="I947" s="273">
        <f t="shared" si="183"/>
        <v>0</v>
      </c>
      <c r="J947" s="272"/>
      <c r="K947" s="62"/>
      <c r="L947" s="270">
        <f t="shared" si="184"/>
        <v>0</v>
      </c>
      <c r="M947" s="272"/>
      <c r="N947" s="62"/>
      <c r="O947" s="270">
        <f t="shared" si="185"/>
        <v>0</v>
      </c>
      <c r="P947" s="272"/>
      <c r="Q947" s="62"/>
      <c r="R947" s="271">
        <f t="shared" si="186"/>
        <v>0</v>
      </c>
      <c r="S947" s="272"/>
      <c r="T947" s="62"/>
      <c r="U947" s="270">
        <f t="shared" si="187"/>
        <v>0</v>
      </c>
      <c r="V947" s="272"/>
      <c r="W947" s="62"/>
      <c r="X947" s="270">
        <f t="shared" si="188"/>
        <v>0</v>
      </c>
      <c r="Y947" s="270">
        <f t="shared" si="189"/>
        <v>0</v>
      </c>
      <c r="Z947" s="61"/>
      <c r="AA947" s="61"/>
      <c r="AB947" s="60" t="str">
        <f t="shared" si="190"/>
        <v/>
      </c>
      <c r="AC947" s="21" t="b">
        <f t="shared" si="191"/>
        <v>0</v>
      </c>
      <c r="AD947" s="21" t="b">
        <f t="shared" si="192"/>
        <v>0</v>
      </c>
      <c r="AE947" s="21" t="b">
        <f t="shared" si="193"/>
        <v>0</v>
      </c>
      <c r="AF947" s="21" t="b">
        <f ca="1">OR(AND($AC947,NOT($AD947)),AND($AC947,OR(AND($G947="",$H947&lt;&gt;""),AND($G947&lt;&gt;"",$H947=""),AND($J947="",$K947&lt;&gt;""),AND($J947&lt;&gt;"",$K947=""),AND($M947="",$N947&lt;&gt;""),AND($M947&lt;&gt;"",$N947=""),AND($P947="",$Q947&lt;&gt;""),AND($P947&lt;&gt;"",$Q947=""),AND($S947="",$T947&lt;&gt;""),AND($S947&lt;&gt;"",$T947=""),AND($V947="",$W947&lt;&gt;""),AND($V947&lt;&gt;"",$W947=""))),AND($C947&lt;&gt;"",$E947&lt;&gt;"",LEFT(TRIM($C947),1)&lt;&gt;LEFT(TRIM($E947),1)),IF(OR($E947="",$F947=""),FALSE(),IFERROR(COUNTIF(INDIRECT("UNITS_"&amp;SUBSTITUTE(LEFT($E947,FIND(" ",$E947&amp;" ")-1),".","_")),$F947)=0,TRUE())),AND($B947&lt;&gt;"",OR(ISNUMBER(SEARCH("outro",LOWER($B947))),ISNUMBER(SEARCH("divers",LOWER($B947))),ISNUMBER(SEARCH("etc",LOWER($B947))))),OR(AND(ISNUMBER(SEARCH("comunic",LOWER($B947))),LEFT($E947,3)&lt;&gt;"4.4"),AND(ISNUMBER(SEARCH("monitor",LOWER($B947))),NOT(OR(LEFT($E947,3)="1.5",LEFT($E947,3)="2.5")))),AND($B947&lt;&gt;"",OR(LEFT($C947,1)="1",LEFT($C947,1)="2"),$D947=""),AND($D947&lt;&gt;"",NOT(OR(LEFT($C947,1)="1",LEFT($C947,1)="2"))),AND($D947&lt;&gt;"",COUNTIF(' PROJETO'!$B$14:$B$16,$D947)=0),IF($D947="",FALSE(),IF(COUNTIF(' PROJETO'!$B$14:$B$16,$D947)=0,FALSE(),IFERROR(INDEX(' PROJETO'!$C$14:$C$16,MATCH($D947,' PROJETO'!$B$14:$B$16,0))&lt;&gt;"Sim",FALSE()))))</f>
        <v>0</v>
      </c>
      <c r="AG947" s="21" t="b">
        <f>AND($AC947,$Y947&gt;'CONFG.  LISTAS'!$F$4,$Z947="",$AA947="")</f>
        <v>0</v>
      </c>
      <c r="AH947" s="21" t="str">
        <f t="shared" si="194"/>
        <v/>
      </c>
      <c r="AI947" s="43" t="str">
        <f ca="1">IF(NOT($AC947),"",IF(OR($B947="",$C947="",$E947="",$F947=""),"Preencha descrição, categoria, tipo e unidade.",IF(AND($B947&lt;&gt;"",OR(LEFT($C947,1)="1",LEFT($C947,1)="2"),$D947=""),"Informe a prática de restauração para itens diretos.",IF(AND($D947&lt;&gt;"",NOT(OR(LEFT($C947,1)="1",LEFT($C947,1)="2"))),"Custos indiretos não devem pertencer a uma prática específica.",IF(AND($D947&lt;&gt;"",COUNTIF(' PROJETO'!$B$14:$B$16,$D947)=0),"Prática de restauração inválida ou não cadastrada.",IF(IF($D947="",FALSE(),IF(COUNTIF(' PROJETO'!$B$14:$B$16,$D947)=0,FALSE(),IFERROR(INDEX(' PROJETO'!$C$14:$C$16,MATCH($D947,' PROJETO'!$B$14:$B$16,0))&lt;&gt;"Sim",FALSE()))),"A prática informada no item não foi selecionada na aba Projeto.",IF(AND(MAX($I947,$L947,$O947,$R947,$U947,$X947)&gt;'CONFG.  LISTAS'!$F$4,NOT(OR($Z947&lt;&gt;"",$AA947&lt;&gt;""))),"Memorial de cálculo ou anexo obrigatório não informado para item acima do limite.",IF(OR(AND($G947&lt;&gt;"",$H947&lt;&gt;"",OR($G947&lt;=0,$H947&lt;=0)),AND($J947&lt;&gt;"",$K947&lt;&gt;"",OR($J947&lt;=0,$K947&lt;=0)),AND($M947&lt;&gt;"",$N947&lt;&gt;"",OR($M947&lt;=0,$N947&lt;=0)),AND($P947&lt;&gt;"",$Q947&lt;&gt;"",OR($P947&lt;=0,$Q947&lt;=0)),AND($S947&lt;&gt;"",$T947&lt;&gt;"",OR($S947&lt;=0,$T947&lt;=0)),AND($V947&lt;&gt;"",$W947&lt;&gt;"",OR($V947&lt;=0,$W947&lt;=0))),"Revise os valores informados: valor unitário e quantidade devem ser maiores que zero.",IF(OR(AND($G947="",$H947&lt;&gt;""),AND($G947&lt;&gt;"",$H947=""),AND($J947="",$K947&lt;&gt;""),AND($J947&lt;&gt;"",$K947=""),AND($M947="",$N947&lt;&gt;""),AND($M947&lt;&gt;"",$N947=""),AND($P947="",$Q947&lt;&gt;""),AND($P947&lt;&gt;"",$Q947=""),AND($S947="",$T947&lt;&gt;""),AND($S947&lt;&gt;"",$T947=""),AND($V947="",$W947&lt;&gt;""),AND($V947&lt;&gt;"",$W947="")),"Há ano preenchido parcialmente: "&amp;TRIM(IF(AND($G947="",$H947&lt;&gt;""),"Ano 1 (falta valor unitário); ","")&amp;IF(AND($G947&lt;&gt;"",$H947=""),"Ano 1 (falta quantidade); ","")&amp;IF(AND($J947="",$K947&lt;&gt;""),"Ano 2 (falta valor unitário); ","")&amp;IF(AND($J947&lt;&gt;"",$K947=""),"Ano 2 (falta quantidade); ","")&amp;IF(AND($M947="",$N947&lt;&gt;""),"Ano 3 (falta valor unitário); ","")&amp;IF(AND($M947&lt;&gt;"",$N947=""),"Ano 3 (falta quantidade); ","")&amp;IF(AND($P947="",$Q947&lt;&gt;""),"Ano 4 (falta valor unitário); ","")&amp;IF(AND($P947&lt;&gt;"",$Q947=""),"Ano 4 (falta quantidade); ","")&amp;IF(AND($S947="",$T947&lt;&gt;""),"Ano 5 (falta valor unitário); ","")&amp;IF(AND($S947&lt;&gt;"",$T947=""),"Ano 5 (falta quantidade); ","")&amp;IF(AND($V947="",$W947&lt;&gt;""),"Ano 6 (falta valor unitário); ","")&amp;IF(AND($V947&lt;&gt;"",$W947=""),"Ano 6 (falta quantidade); ","")), IF(NOT(OR(AND($G947&lt;&gt;"",$H947&lt;&gt;""),AND($J947&lt;&gt;"",$K947&lt;&gt;""),AND($M947&lt;&gt;"",$N947&lt;&gt;""),AND($P947&lt;&gt;"",$Q947&lt;&gt;""),AND($S947&lt;&gt;"",$T947&lt;&gt;""),AND($V947&lt;&gt;"",$W947&lt;&gt;""))),"Informe pelo menos um ano completo com valor unitário e quantidade.",IF(AND($C947&lt;&gt;"",$E947&lt;&gt;"",LEFT(TRIM($C947),1)&lt;&gt;LEFT(TRIM($E947),1)),"Categoria e tipo estão incompatíveis.",IF(IF(OR($E947="",$F947=""),FALSE(),IFERROR(COUNTIF(INDIRECT("UNITS_"&amp;SUBSTITUTE(LEFT($E947,FIND(" ",$E947&amp;" ")-1),".","_")),$F947)=0,TRUE())),"Unidade incompatível com o tipo selecionado.",IF(OR(AND(ISNUMBER(SEARCH("comunic",LOWER($B947))),LEFT($E947,3)&lt;&gt;"4.4"),AND(ISNUMBER(SEARCH("monitor",LOWER($B947))),NOT(OR(LEFT($E947,3)="1.5",LEFT($E947,3)="2.5")))),"Revise a classificação do item conforme as regras de preenchimento.",IF(AND($B947&lt;&gt;"",OR(ISNUMBER(SEARCH("outro",LOWER($B947))),ISNUMBER(SEARCH("divers",LOWER($B947))),ISNUMBER(SEARCH("kit",LOWER($B947))),ISNUMBER(SEARCH("ferrament",LOWER($B947))),ISNUMBER(SEARCH("epi",LOWER($B947)))),NOT(OR($Z947&lt;&gt;"",$AA947&lt;&gt;""))),"Descrição muito genérica: detalhe melhor o item e registre o racional no memorial ou em anexo.",IF(AND($Y947=0,$B947&lt;&gt;"",OR($G947&lt;&gt;"",$H947&lt;&gt;"",$J947&lt;&gt;"",$K947&lt;&gt;"",$M947&lt;&gt;"",$N947&lt;&gt;"",$P947&lt;&gt;"",$Q947&lt;&gt;"",$S947&lt;&gt;"",$T947&lt;&gt;"",$V947&lt;&gt;"",$W947&lt;&gt;"")),"O item possui dados lançados, mas o total está zerado. Revise os valores informados.","")))))))))))))))</f>
        <v/>
      </c>
    </row>
    <row r="948" spans="1:35" ht="14.25" customHeight="1" x14ac:dyDescent="0.25">
      <c r="A948" s="57" t="str">
        <f t="shared" si="182"/>
        <v/>
      </c>
      <c r="B948" s="58"/>
      <c r="C948" s="58"/>
      <c r="D948" s="58"/>
      <c r="E948" s="58"/>
      <c r="F948" s="58"/>
      <c r="G948" s="269"/>
      <c r="H948" s="59"/>
      <c r="I948" s="273">
        <f t="shared" si="183"/>
        <v>0</v>
      </c>
      <c r="J948" s="269"/>
      <c r="K948" s="59"/>
      <c r="L948" s="270">
        <f t="shared" si="184"/>
        <v>0</v>
      </c>
      <c r="M948" s="269"/>
      <c r="N948" s="59"/>
      <c r="O948" s="270">
        <f t="shared" si="185"/>
        <v>0</v>
      </c>
      <c r="P948" s="269"/>
      <c r="Q948" s="59"/>
      <c r="R948" s="271">
        <f t="shared" si="186"/>
        <v>0</v>
      </c>
      <c r="S948" s="269"/>
      <c r="T948" s="59"/>
      <c r="U948" s="270">
        <f t="shared" si="187"/>
        <v>0</v>
      </c>
      <c r="V948" s="269"/>
      <c r="W948" s="59"/>
      <c r="X948" s="270">
        <f t="shared" si="188"/>
        <v>0</v>
      </c>
      <c r="Y948" s="270">
        <f t="shared" si="189"/>
        <v>0</v>
      </c>
      <c r="Z948" s="58"/>
      <c r="AA948" s="58"/>
      <c r="AB948" s="60" t="str">
        <f t="shared" si="190"/>
        <v/>
      </c>
      <c r="AC948" s="21" t="b">
        <f t="shared" si="191"/>
        <v>0</v>
      </c>
      <c r="AD948" s="21" t="b">
        <f t="shared" si="192"/>
        <v>0</v>
      </c>
      <c r="AE948" s="21" t="b">
        <f t="shared" si="193"/>
        <v>0</v>
      </c>
      <c r="AF948" s="21" t="b">
        <f ca="1">OR(AND($AC948,NOT($AD948)),AND($AC948,OR(AND($G948="",$H948&lt;&gt;""),AND($G948&lt;&gt;"",$H948=""),AND($J948="",$K948&lt;&gt;""),AND($J948&lt;&gt;"",$K948=""),AND($M948="",$N948&lt;&gt;""),AND($M948&lt;&gt;"",$N948=""),AND($P948="",$Q948&lt;&gt;""),AND($P948&lt;&gt;"",$Q948=""),AND($S948="",$T948&lt;&gt;""),AND($S948&lt;&gt;"",$T948=""),AND($V948="",$W948&lt;&gt;""),AND($V948&lt;&gt;"",$W948=""))),AND($C948&lt;&gt;"",$E948&lt;&gt;"",LEFT(TRIM($C948),1)&lt;&gt;LEFT(TRIM($E948),1)),IF(OR($E948="",$F948=""),FALSE(),IFERROR(COUNTIF(INDIRECT("UNITS_"&amp;SUBSTITUTE(LEFT($E948,FIND(" ",$E948&amp;" ")-1),".","_")),$F948)=0,TRUE())),AND($B948&lt;&gt;"",OR(ISNUMBER(SEARCH("outro",LOWER($B948))),ISNUMBER(SEARCH("divers",LOWER($B948))),ISNUMBER(SEARCH("etc",LOWER($B948))))),OR(AND(ISNUMBER(SEARCH("comunic",LOWER($B948))),LEFT($E948,3)&lt;&gt;"4.4"),AND(ISNUMBER(SEARCH("monitor",LOWER($B948))),NOT(OR(LEFT($E948,3)="1.5",LEFT($E948,3)="2.5")))),AND($B948&lt;&gt;"",OR(LEFT($C948,1)="1",LEFT($C948,1)="2"),$D948=""),AND($D948&lt;&gt;"",NOT(OR(LEFT($C948,1)="1",LEFT($C948,1)="2"))),AND($D948&lt;&gt;"",COUNTIF(' PROJETO'!$B$14:$B$16,$D948)=0),IF($D948="",FALSE(),IF(COUNTIF(' PROJETO'!$B$14:$B$16,$D948)=0,FALSE(),IFERROR(INDEX(' PROJETO'!$C$14:$C$16,MATCH($D948,' PROJETO'!$B$14:$B$16,0))&lt;&gt;"Sim",FALSE()))))</f>
        <v>0</v>
      </c>
      <c r="AG948" s="21" t="b">
        <f>AND($AC948,$Y948&gt;'CONFG.  LISTAS'!$F$4,$Z948="",$AA948="")</f>
        <v>0</v>
      </c>
      <c r="AH948" s="21" t="str">
        <f t="shared" si="194"/>
        <v/>
      </c>
      <c r="AI948" s="43" t="str">
        <f ca="1">IF(NOT($AC948),"",IF(OR($B948="",$C948="",$E948="",$F948=""),"Preencha descrição, categoria, tipo e unidade.",IF(AND($B948&lt;&gt;"",OR(LEFT($C948,1)="1",LEFT($C948,1)="2"),$D948=""),"Informe a prática de restauração para itens diretos.",IF(AND($D948&lt;&gt;"",NOT(OR(LEFT($C948,1)="1",LEFT($C948,1)="2"))),"Custos indiretos não devem pertencer a uma prática específica.",IF(AND($D948&lt;&gt;"",COUNTIF(' PROJETO'!$B$14:$B$16,$D948)=0),"Prática de restauração inválida ou não cadastrada.",IF(IF($D948="",FALSE(),IF(COUNTIF(' PROJETO'!$B$14:$B$16,$D948)=0,FALSE(),IFERROR(INDEX(' PROJETO'!$C$14:$C$16,MATCH($D948,' PROJETO'!$B$14:$B$16,0))&lt;&gt;"Sim",FALSE()))),"A prática informada no item não foi selecionada na aba Projeto.",IF(AND(MAX($I948,$L948,$O948,$R948,$U948,$X948)&gt;'CONFG.  LISTAS'!$F$4,NOT(OR($Z948&lt;&gt;"",$AA948&lt;&gt;""))),"Memorial de cálculo ou anexo obrigatório não informado para item acima do limite.",IF(OR(AND($G948&lt;&gt;"",$H948&lt;&gt;"",OR($G948&lt;=0,$H948&lt;=0)),AND($J948&lt;&gt;"",$K948&lt;&gt;"",OR($J948&lt;=0,$K948&lt;=0)),AND($M948&lt;&gt;"",$N948&lt;&gt;"",OR($M948&lt;=0,$N948&lt;=0)),AND($P948&lt;&gt;"",$Q948&lt;&gt;"",OR($P948&lt;=0,$Q948&lt;=0)),AND($S948&lt;&gt;"",$T948&lt;&gt;"",OR($S948&lt;=0,$T948&lt;=0)),AND($V948&lt;&gt;"",$W948&lt;&gt;"",OR($V948&lt;=0,$W948&lt;=0))),"Revise os valores informados: valor unitário e quantidade devem ser maiores que zero.",IF(OR(AND($G948="",$H948&lt;&gt;""),AND($G948&lt;&gt;"",$H948=""),AND($J948="",$K948&lt;&gt;""),AND($J948&lt;&gt;"",$K948=""),AND($M948="",$N948&lt;&gt;""),AND($M948&lt;&gt;"",$N948=""),AND($P948="",$Q948&lt;&gt;""),AND($P948&lt;&gt;"",$Q948=""),AND($S948="",$T948&lt;&gt;""),AND($S948&lt;&gt;"",$T948=""),AND($V948="",$W948&lt;&gt;""),AND($V948&lt;&gt;"",$W948="")),"Há ano preenchido parcialmente: "&amp;TRIM(IF(AND($G948="",$H948&lt;&gt;""),"Ano 1 (falta valor unitário); ","")&amp;IF(AND($G948&lt;&gt;"",$H948=""),"Ano 1 (falta quantidade); ","")&amp;IF(AND($J948="",$K948&lt;&gt;""),"Ano 2 (falta valor unitário); ","")&amp;IF(AND($J948&lt;&gt;"",$K948=""),"Ano 2 (falta quantidade); ","")&amp;IF(AND($M948="",$N948&lt;&gt;""),"Ano 3 (falta valor unitário); ","")&amp;IF(AND($M948&lt;&gt;"",$N948=""),"Ano 3 (falta quantidade); ","")&amp;IF(AND($P948="",$Q948&lt;&gt;""),"Ano 4 (falta valor unitário); ","")&amp;IF(AND($P948&lt;&gt;"",$Q948=""),"Ano 4 (falta quantidade); ","")&amp;IF(AND($S948="",$T948&lt;&gt;""),"Ano 5 (falta valor unitário); ","")&amp;IF(AND($S948&lt;&gt;"",$T948=""),"Ano 5 (falta quantidade); ","")&amp;IF(AND($V948="",$W948&lt;&gt;""),"Ano 6 (falta valor unitário); ","")&amp;IF(AND($V948&lt;&gt;"",$W948=""),"Ano 6 (falta quantidade); ","")), IF(NOT(OR(AND($G948&lt;&gt;"",$H948&lt;&gt;""),AND($J948&lt;&gt;"",$K948&lt;&gt;""),AND($M948&lt;&gt;"",$N948&lt;&gt;""),AND($P948&lt;&gt;"",$Q948&lt;&gt;""),AND($S948&lt;&gt;"",$T948&lt;&gt;""),AND($V948&lt;&gt;"",$W948&lt;&gt;""))),"Informe pelo menos um ano completo com valor unitário e quantidade.",IF(AND($C948&lt;&gt;"",$E948&lt;&gt;"",LEFT(TRIM($C948),1)&lt;&gt;LEFT(TRIM($E948),1)),"Categoria e tipo estão incompatíveis.",IF(IF(OR($E948="",$F948=""),FALSE(),IFERROR(COUNTIF(INDIRECT("UNITS_"&amp;SUBSTITUTE(LEFT($E948,FIND(" ",$E948&amp;" ")-1),".","_")),$F948)=0,TRUE())),"Unidade incompatível com o tipo selecionado.",IF(OR(AND(ISNUMBER(SEARCH("comunic",LOWER($B948))),LEFT($E948,3)&lt;&gt;"4.4"),AND(ISNUMBER(SEARCH("monitor",LOWER($B948))),NOT(OR(LEFT($E948,3)="1.5",LEFT($E948,3)="2.5")))),"Revise a classificação do item conforme as regras de preenchimento.",IF(AND($B948&lt;&gt;"",OR(ISNUMBER(SEARCH("outro",LOWER($B948))),ISNUMBER(SEARCH("divers",LOWER($B948))),ISNUMBER(SEARCH("kit",LOWER($B948))),ISNUMBER(SEARCH("ferrament",LOWER($B948))),ISNUMBER(SEARCH("epi",LOWER($B948)))),NOT(OR($Z948&lt;&gt;"",$AA948&lt;&gt;""))),"Descrição muito genérica: detalhe melhor o item e registre o racional no memorial ou em anexo.",IF(AND($Y948=0,$B948&lt;&gt;"",OR($G948&lt;&gt;"",$H948&lt;&gt;"",$J948&lt;&gt;"",$K948&lt;&gt;"",$M948&lt;&gt;"",$N948&lt;&gt;"",$P948&lt;&gt;"",$Q948&lt;&gt;"",$S948&lt;&gt;"",$T948&lt;&gt;"",$V948&lt;&gt;"",$W948&lt;&gt;"")),"O item possui dados lançados, mas o total está zerado. Revise os valores informados.","")))))))))))))))</f>
        <v/>
      </c>
    </row>
    <row r="949" spans="1:35" ht="14.25" customHeight="1" x14ac:dyDescent="0.25">
      <c r="A949" s="57" t="str">
        <f t="shared" si="182"/>
        <v/>
      </c>
      <c r="B949" s="61"/>
      <c r="C949" s="61"/>
      <c r="D949" s="58"/>
      <c r="E949" s="61"/>
      <c r="F949" s="61"/>
      <c r="G949" s="272"/>
      <c r="H949" s="62"/>
      <c r="I949" s="273">
        <f t="shared" si="183"/>
        <v>0</v>
      </c>
      <c r="J949" s="272"/>
      <c r="K949" s="62"/>
      <c r="L949" s="270">
        <f t="shared" si="184"/>
        <v>0</v>
      </c>
      <c r="M949" s="272"/>
      <c r="N949" s="62"/>
      <c r="O949" s="270">
        <f t="shared" si="185"/>
        <v>0</v>
      </c>
      <c r="P949" s="272"/>
      <c r="Q949" s="62"/>
      <c r="R949" s="271">
        <f t="shared" si="186"/>
        <v>0</v>
      </c>
      <c r="S949" s="272"/>
      <c r="T949" s="62"/>
      <c r="U949" s="270">
        <f t="shared" si="187"/>
        <v>0</v>
      </c>
      <c r="V949" s="272"/>
      <c r="W949" s="62"/>
      <c r="X949" s="270">
        <f t="shared" si="188"/>
        <v>0</v>
      </c>
      <c r="Y949" s="270">
        <f t="shared" si="189"/>
        <v>0</v>
      </c>
      <c r="Z949" s="61"/>
      <c r="AA949" s="61"/>
      <c r="AB949" s="60" t="str">
        <f t="shared" si="190"/>
        <v/>
      </c>
      <c r="AC949" s="21" t="b">
        <f t="shared" si="191"/>
        <v>0</v>
      </c>
      <c r="AD949" s="21" t="b">
        <f t="shared" si="192"/>
        <v>0</v>
      </c>
      <c r="AE949" s="21" t="b">
        <f t="shared" si="193"/>
        <v>0</v>
      </c>
      <c r="AF949" s="21" t="b">
        <f ca="1">OR(AND($AC949,NOT($AD949)),AND($AC949,OR(AND($G949="",$H949&lt;&gt;""),AND($G949&lt;&gt;"",$H949=""),AND($J949="",$K949&lt;&gt;""),AND($J949&lt;&gt;"",$K949=""),AND($M949="",$N949&lt;&gt;""),AND($M949&lt;&gt;"",$N949=""),AND($P949="",$Q949&lt;&gt;""),AND($P949&lt;&gt;"",$Q949=""),AND($S949="",$T949&lt;&gt;""),AND($S949&lt;&gt;"",$T949=""),AND($V949="",$W949&lt;&gt;""),AND($V949&lt;&gt;"",$W949=""))),AND($C949&lt;&gt;"",$E949&lt;&gt;"",LEFT(TRIM($C949),1)&lt;&gt;LEFT(TRIM($E949),1)),IF(OR($E949="",$F949=""),FALSE(),IFERROR(COUNTIF(INDIRECT("UNITS_"&amp;SUBSTITUTE(LEFT($E949,FIND(" ",$E949&amp;" ")-1),".","_")),$F949)=0,TRUE())),AND($B949&lt;&gt;"",OR(ISNUMBER(SEARCH("outro",LOWER($B949))),ISNUMBER(SEARCH("divers",LOWER($B949))),ISNUMBER(SEARCH("etc",LOWER($B949))))),OR(AND(ISNUMBER(SEARCH("comunic",LOWER($B949))),LEFT($E949,3)&lt;&gt;"4.4"),AND(ISNUMBER(SEARCH("monitor",LOWER($B949))),NOT(OR(LEFT($E949,3)="1.5",LEFT($E949,3)="2.5")))),AND($B949&lt;&gt;"",OR(LEFT($C949,1)="1",LEFT($C949,1)="2"),$D949=""),AND($D949&lt;&gt;"",NOT(OR(LEFT($C949,1)="1",LEFT($C949,1)="2"))),AND($D949&lt;&gt;"",COUNTIF(' PROJETO'!$B$14:$B$16,$D949)=0),IF($D949="",FALSE(),IF(COUNTIF(' PROJETO'!$B$14:$B$16,$D949)=0,FALSE(),IFERROR(INDEX(' PROJETO'!$C$14:$C$16,MATCH($D949,' PROJETO'!$B$14:$B$16,0))&lt;&gt;"Sim",FALSE()))))</f>
        <v>0</v>
      </c>
      <c r="AG949" s="21" t="b">
        <f>AND($AC949,$Y949&gt;'CONFG.  LISTAS'!$F$4,$Z949="",$AA949="")</f>
        <v>0</v>
      </c>
      <c r="AH949" s="21" t="str">
        <f t="shared" si="194"/>
        <v/>
      </c>
      <c r="AI949" s="43" t="str">
        <f ca="1">IF(NOT($AC949),"",IF(OR($B949="",$C949="",$E949="",$F949=""),"Preencha descrição, categoria, tipo e unidade.",IF(AND($B949&lt;&gt;"",OR(LEFT($C949,1)="1",LEFT($C949,1)="2"),$D949=""),"Informe a prática de restauração para itens diretos.",IF(AND($D949&lt;&gt;"",NOT(OR(LEFT($C949,1)="1",LEFT($C949,1)="2"))),"Custos indiretos não devem pertencer a uma prática específica.",IF(AND($D949&lt;&gt;"",COUNTIF(' PROJETO'!$B$14:$B$16,$D949)=0),"Prática de restauração inválida ou não cadastrada.",IF(IF($D949="",FALSE(),IF(COUNTIF(' PROJETO'!$B$14:$B$16,$D949)=0,FALSE(),IFERROR(INDEX(' PROJETO'!$C$14:$C$16,MATCH($D949,' PROJETO'!$B$14:$B$16,0))&lt;&gt;"Sim",FALSE()))),"A prática informada no item não foi selecionada na aba Projeto.",IF(AND(MAX($I949,$L949,$O949,$R949,$U949,$X949)&gt;'CONFG.  LISTAS'!$F$4,NOT(OR($Z949&lt;&gt;"",$AA949&lt;&gt;""))),"Memorial de cálculo ou anexo obrigatório não informado para item acima do limite.",IF(OR(AND($G949&lt;&gt;"",$H949&lt;&gt;"",OR($G949&lt;=0,$H949&lt;=0)),AND($J949&lt;&gt;"",$K949&lt;&gt;"",OR($J949&lt;=0,$K949&lt;=0)),AND($M949&lt;&gt;"",$N949&lt;&gt;"",OR($M949&lt;=0,$N949&lt;=0)),AND($P949&lt;&gt;"",$Q949&lt;&gt;"",OR($P949&lt;=0,$Q949&lt;=0)),AND($S949&lt;&gt;"",$T949&lt;&gt;"",OR($S949&lt;=0,$T949&lt;=0)),AND($V949&lt;&gt;"",$W949&lt;&gt;"",OR($V949&lt;=0,$W949&lt;=0))),"Revise os valores informados: valor unitário e quantidade devem ser maiores que zero.",IF(OR(AND($G949="",$H949&lt;&gt;""),AND($G949&lt;&gt;"",$H949=""),AND($J949="",$K949&lt;&gt;""),AND($J949&lt;&gt;"",$K949=""),AND($M949="",$N949&lt;&gt;""),AND($M949&lt;&gt;"",$N949=""),AND($P949="",$Q949&lt;&gt;""),AND($P949&lt;&gt;"",$Q949=""),AND($S949="",$T949&lt;&gt;""),AND($S949&lt;&gt;"",$T949=""),AND($V949="",$W949&lt;&gt;""),AND($V949&lt;&gt;"",$W949="")),"Há ano preenchido parcialmente: "&amp;TRIM(IF(AND($G949="",$H949&lt;&gt;""),"Ano 1 (falta valor unitário); ","")&amp;IF(AND($G949&lt;&gt;"",$H949=""),"Ano 1 (falta quantidade); ","")&amp;IF(AND($J949="",$K949&lt;&gt;""),"Ano 2 (falta valor unitário); ","")&amp;IF(AND($J949&lt;&gt;"",$K949=""),"Ano 2 (falta quantidade); ","")&amp;IF(AND($M949="",$N949&lt;&gt;""),"Ano 3 (falta valor unitário); ","")&amp;IF(AND($M949&lt;&gt;"",$N949=""),"Ano 3 (falta quantidade); ","")&amp;IF(AND($P949="",$Q949&lt;&gt;""),"Ano 4 (falta valor unitário); ","")&amp;IF(AND($P949&lt;&gt;"",$Q949=""),"Ano 4 (falta quantidade); ","")&amp;IF(AND($S949="",$T949&lt;&gt;""),"Ano 5 (falta valor unitário); ","")&amp;IF(AND($S949&lt;&gt;"",$T949=""),"Ano 5 (falta quantidade); ","")&amp;IF(AND($V949="",$W949&lt;&gt;""),"Ano 6 (falta valor unitário); ","")&amp;IF(AND($V949&lt;&gt;"",$W949=""),"Ano 6 (falta quantidade); ","")), IF(NOT(OR(AND($G949&lt;&gt;"",$H949&lt;&gt;""),AND($J949&lt;&gt;"",$K949&lt;&gt;""),AND($M949&lt;&gt;"",$N949&lt;&gt;""),AND($P949&lt;&gt;"",$Q949&lt;&gt;""),AND($S949&lt;&gt;"",$T949&lt;&gt;""),AND($V949&lt;&gt;"",$W949&lt;&gt;""))),"Informe pelo menos um ano completo com valor unitário e quantidade.",IF(AND($C949&lt;&gt;"",$E949&lt;&gt;"",LEFT(TRIM($C949),1)&lt;&gt;LEFT(TRIM($E949),1)),"Categoria e tipo estão incompatíveis.",IF(IF(OR($E949="",$F949=""),FALSE(),IFERROR(COUNTIF(INDIRECT("UNITS_"&amp;SUBSTITUTE(LEFT($E949,FIND(" ",$E949&amp;" ")-1),".","_")),$F949)=0,TRUE())),"Unidade incompatível com o tipo selecionado.",IF(OR(AND(ISNUMBER(SEARCH("comunic",LOWER($B949))),LEFT($E949,3)&lt;&gt;"4.4"),AND(ISNUMBER(SEARCH("monitor",LOWER($B949))),NOT(OR(LEFT($E949,3)="1.5",LEFT($E949,3)="2.5")))),"Revise a classificação do item conforme as regras de preenchimento.",IF(AND($B949&lt;&gt;"",OR(ISNUMBER(SEARCH("outro",LOWER($B949))),ISNUMBER(SEARCH("divers",LOWER($B949))),ISNUMBER(SEARCH("kit",LOWER($B949))),ISNUMBER(SEARCH("ferrament",LOWER($B949))),ISNUMBER(SEARCH("epi",LOWER($B949)))),NOT(OR($Z949&lt;&gt;"",$AA949&lt;&gt;""))),"Descrição muito genérica: detalhe melhor o item e registre o racional no memorial ou em anexo.",IF(AND($Y949=0,$B949&lt;&gt;"",OR($G949&lt;&gt;"",$H949&lt;&gt;"",$J949&lt;&gt;"",$K949&lt;&gt;"",$M949&lt;&gt;"",$N949&lt;&gt;"",$P949&lt;&gt;"",$Q949&lt;&gt;"",$S949&lt;&gt;"",$T949&lt;&gt;"",$V949&lt;&gt;"",$W949&lt;&gt;"")),"O item possui dados lançados, mas o total está zerado. Revise os valores informados.","")))))))))))))))</f>
        <v/>
      </c>
    </row>
    <row r="950" spans="1:35" ht="14.25" customHeight="1" x14ac:dyDescent="0.25">
      <c r="A950" s="57" t="str">
        <f t="shared" si="182"/>
        <v/>
      </c>
      <c r="B950" s="58"/>
      <c r="C950" s="58"/>
      <c r="D950" s="58"/>
      <c r="E950" s="58"/>
      <c r="F950" s="58"/>
      <c r="G950" s="269"/>
      <c r="H950" s="59"/>
      <c r="I950" s="273">
        <f t="shared" si="183"/>
        <v>0</v>
      </c>
      <c r="J950" s="269"/>
      <c r="K950" s="59"/>
      <c r="L950" s="270">
        <f t="shared" si="184"/>
        <v>0</v>
      </c>
      <c r="M950" s="269"/>
      <c r="N950" s="59"/>
      <c r="O950" s="270">
        <f t="shared" si="185"/>
        <v>0</v>
      </c>
      <c r="P950" s="269"/>
      <c r="Q950" s="59"/>
      <c r="R950" s="271">
        <f t="shared" si="186"/>
        <v>0</v>
      </c>
      <c r="S950" s="269"/>
      <c r="T950" s="59"/>
      <c r="U950" s="270">
        <f t="shared" si="187"/>
        <v>0</v>
      </c>
      <c r="V950" s="269"/>
      <c r="W950" s="59"/>
      <c r="X950" s="270">
        <f t="shared" si="188"/>
        <v>0</v>
      </c>
      <c r="Y950" s="270">
        <f t="shared" si="189"/>
        <v>0</v>
      </c>
      <c r="Z950" s="58"/>
      <c r="AA950" s="58"/>
      <c r="AB950" s="60" t="str">
        <f t="shared" si="190"/>
        <v/>
      </c>
      <c r="AC950" s="21" t="b">
        <f t="shared" si="191"/>
        <v>0</v>
      </c>
      <c r="AD950" s="21" t="b">
        <f t="shared" si="192"/>
        <v>0</v>
      </c>
      <c r="AE950" s="21" t="b">
        <f t="shared" si="193"/>
        <v>0</v>
      </c>
      <c r="AF950" s="21" t="b">
        <f ca="1">OR(AND($AC950,NOT($AD950)),AND($AC950,OR(AND($G950="",$H950&lt;&gt;""),AND($G950&lt;&gt;"",$H950=""),AND($J950="",$K950&lt;&gt;""),AND($J950&lt;&gt;"",$K950=""),AND($M950="",$N950&lt;&gt;""),AND($M950&lt;&gt;"",$N950=""),AND($P950="",$Q950&lt;&gt;""),AND($P950&lt;&gt;"",$Q950=""),AND($S950="",$T950&lt;&gt;""),AND($S950&lt;&gt;"",$T950=""),AND($V950="",$W950&lt;&gt;""),AND($V950&lt;&gt;"",$W950=""))),AND($C950&lt;&gt;"",$E950&lt;&gt;"",LEFT(TRIM($C950),1)&lt;&gt;LEFT(TRIM($E950),1)),IF(OR($E950="",$F950=""),FALSE(),IFERROR(COUNTIF(INDIRECT("UNITS_"&amp;SUBSTITUTE(LEFT($E950,FIND(" ",$E950&amp;" ")-1),".","_")),$F950)=0,TRUE())),AND($B950&lt;&gt;"",OR(ISNUMBER(SEARCH("outro",LOWER($B950))),ISNUMBER(SEARCH("divers",LOWER($B950))),ISNUMBER(SEARCH("etc",LOWER($B950))))),OR(AND(ISNUMBER(SEARCH("comunic",LOWER($B950))),LEFT($E950,3)&lt;&gt;"4.4"),AND(ISNUMBER(SEARCH("monitor",LOWER($B950))),NOT(OR(LEFT($E950,3)="1.5",LEFT($E950,3)="2.5")))),AND($B950&lt;&gt;"",OR(LEFT($C950,1)="1",LEFT($C950,1)="2"),$D950=""),AND($D950&lt;&gt;"",NOT(OR(LEFT($C950,1)="1",LEFT($C950,1)="2"))),AND($D950&lt;&gt;"",COUNTIF(' PROJETO'!$B$14:$B$16,$D950)=0),IF($D950="",FALSE(),IF(COUNTIF(' PROJETO'!$B$14:$B$16,$D950)=0,FALSE(),IFERROR(INDEX(' PROJETO'!$C$14:$C$16,MATCH($D950,' PROJETO'!$B$14:$B$16,0))&lt;&gt;"Sim",FALSE()))))</f>
        <v>0</v>
      </c>
      <c r="AG950" s="21" t="b">
        <f>AND($AC950,$Y950&gt;'CONFG.  LISTAS'!$F$4,$Z950="",$AA950="")</f>
        <v>0</v>
      </c>
      <c r="AH950" s="21" t="str">
        <f t="shared" si="194"/>
        <v/>
      </c>
      <c r="AI950" s="43" t="str">
        <f ca="1">IF(NOT($AC950),"",IF(OR($B950="",$C950="",$E950="",$F950=""),"Preencha descrição, categoria, tipo e unidade.",IF(AND($B950&lt;&gt;"",OR(LEFT($C950,1)="1",LEFT($C950,1)="2"),$D950=""),"Informe a prática de restauração para itens diretos.",IF(AND($D950&lt;&gt;"",NOT(OR(LEFT($C950,1)="1",LEFT($C950,1)="2"))),"Custos indiretos não devem pertencer a uma prática específica.",IF(AND($D950&lt;&gt;"",COUNTIF(' PROJETO'!$B$14:$B$16,$D950)=0),"Prática de restauração inválida ou não cadastrada.",IF(IF($D950="",FALSE(),IF(COUNTIF(' PROJETO'!$B$14:$B$16,$D950)=0,FALSE(),IFERROR(INDEX(' PROJETO'!$C$14:$C$16,MATCH($D950,' PROJETO'!$B$14:$B$16,0))&lt;&gt;"Sim",FALSE()))),"A prática informada no item não foi selecionada na aba Projeto.",IF(AND(MAX($I950,$L950,$O950,$R950,$U950,$X950)&gt;'CONFG.  LISTAS'!$F$4,NOT(OR($Z950&lt;&gt;"",$AA950&lt;&gt;""))),"Memorial de cálculo ou anexo obrigatório não informado para item acima do limite.",IF(OR(AND($G950&lt;&gt;"",$H950&lt;&gt;"",OR($G950&lt;=0,$H950&lt;=0)),AND($J950&lt;&gt;"",$K950&lt;&gt;"",OR($J950&lt;=0,$K950&lt;=0)),AND($M950&lt;&gt;"",$N950&lt;&gt;"",OR($M950&lt;=0,$N950&lt;=0)),AND($P950&lt;&gt;"",$Q950&lt;&gt;"",OR($P950&lt;=0,$Q950&lt;=0)),AND($S950&lt;&gt;"",$T950&lt;&gt;"",OR($S950&lt;=0,$T950&lt;=0)),AND($V950&lt;&gt;"",$W950&lt;&gt;"",OR($V950&lt;=0,$W950&lt;=0))),"Revise os valores informados: valor unitário e quantidade devem ser maiores que zero.",IF(OR(AND($G950="",$H950&lt;&gt;""),AND($G950&lt;&gt;"",$H950=""),AND($J950="",$K950&lt;&gt;""),AND($J950&lt;&gt;"",$K950=""),AND($M950="",$N950&lt;&gt;""),AND($M950&lt;&gt;"",$N950=""),AND($P950="",$Q950&lt;&gt;""),AND($P950&lt;&gt;"",$Q950=""),AND($S950="",$T950&lt;&gt;""),AND($S950&lt;&gt;"",$T950=""),AND($V950="",$W950&lt;&gt;""),AND($V950&lt;&gt;"",$W950="")),"Há ano preenchido parcialmente: "&amp;TRIM(IF(AND($G950="",$H950&lt;&gt;""),"Ano 1 (falta valor unitário); ","")&amp;IF(AND($G950&lt;&gt;"",$H950=""),"Ano 1 (falta quantidade); ","")&amp;IF(AND($J950="",$K950&lt;&gt;""),"Ano 2 (falta valor unitário); ","")&amp;IF(AND($J950&lt;&gt;"",$K950=""),"Ano 2 (falta quantidade); ","")&amp;IF(AND($M950="",$N950&lt;&gt;""),"Ano 3 (falta valor unitário); ","")&amp;IF(AND($M950&lt;&gt;"",$N950=""),"Ano 3 (falta quantidade); ","")&amp;IF(AND($P950="",$Q950&lt;&gt;""),"Ano 4 (falta valor unitário); ","")&amp;IF(AND($P950&lt;&gt;"",$Q950=""),"Ano 4 (falta quantidade); ","")&amp;IF(AND($S950="",$T950&lt;&gt;""),"Ano 5 (falta valor unitário); ","")&amp;IF(AND($S950&lt;&gt;"",$T950=""),"Ano 5 (falta quantidade); ","")&amp;IF(AND($V950="",$W950&lt;&gt;""),"Ano 6 (falta valor unitário); ","")&amp;IF(AND($V950&lt;&gt;"",$W950=""),"Ano 6 (falta quantidade); ","")), IF(NOT(OR(AND($G950&lt;&gt;"",$H950&lt;&gt;""),AND($J950&lt;&gt;"",$K950&lt;&gt;""),AND($M950&lt;&gt;"",$N950&lt;&gt;""),AND($P950&lt;&gt;"",$Q950&lt;&gt;""),AND($S950&lt;&gt;"",$T950&lt;&gt;""),AND($V950&lt;&gt;"",$W950&lt;&gt;""))),"Informe pelo menos um ano completo com valor unitário e quantidade.",IF(AND($C950&lt;&gt;"",$E950&lt;&gt;"",LEFT(TRIM($C950),1)&lt;&gt;LEFT(TRIM($E950),1)),"Categoria e tipo estão incompatíveis.",IF(IF(OR($E950="",$F950=""),FALSE(),IFERROR(COUNTIF(INDIRECT("UNITS_"&amp;SUBSTITUTE(LEFT($E950,FIND(" ",$E950&amp;" ")-1),".","_")),$F950)=0,TRUE())),"Unidade incompatível com o tipo selecionado.",IF(OR(AND(ISNUMBER(SEARCH("comunic",LOWER($B950))),LEFT($E950,3)&lt;&gt;"4.4"),AND(ISNUMBER(SEARCH("monitor",LOWER($B950))),NOT(OR(LEFT($E950,3)="1.5",LEFT($E950,3)="2.5")))),"Revise a classificação do item conforme as regras de preenchimento.",IF(AND($B950&lt;&gt;"",OR(ISNUMBER(SEARCH("outro",LOWER($B950))),ISNUMBER(SEARCH("divers",LOWER($B950))),ISNUMBER(SEARCH("kit",LOWER($B950))),ISNUMBER(SEARCH("ferrament",LOWER($B950))),ISNUMBER(SEARCH("epi",LOWER($B950)))),NOT(OR($Z950&lt;&gt;"",$AA950&lt;&gt;""))),"Descrição muito genérica: detalhe melhor o item e registre o racional no memorial ou em anexo.",IF(AND($Y950=0,$B950&lt;&gt;"",OR($G950&lt;&gt;"",$H950&lt;&gt;"",$J950&lt;&gt;"",$K950&lt;&gt;"",$M950&lt;&gt;"",$N950&lt;&gt;"",$P950&lt;&gt;"",$Q950&lt;&gt;"",$S950&lt;&gt;"",$T950&lt;&gt;"",$V950&lt;&gt;"",$W950&lt;&gt;"")),"O item possui dados lançados, mas o total está zerado. Revise os valores informados.","")))))))))))))))</f>
        <v/>
      </c>
    </row>
    <row r="951" spans="1:35" ht="14.25" customHeight="1" x14ac:dyDescent="0.25">
      <c r="A951" s="57" t="str">
        <f t="shared" si="182"/>
        <v/>
      </c>
      <c r="B951" s="61"/>
      <c r="C951" s="61"/>
      <c r="D951" s="58"/>
      <c r="E951" s="61"/>
      <c r="F951" s="61"/>
      <c r="G951" s="272"/>
      <c r="H951" s="62"/>
      <c r="I951" s="273">
        <f t="shared" si="183"/>
        <v>0</v>
      </c>
      <c r="J951" s="272"/>
      <c r="K951" s="62"/>
      <c r="L951" s="270">
        <f t="shared" si="184"/>
        <v>0</v>
      </c>
      <c r="M951" s="272"/>
      <c r="N951" s="62"/>
      <c r="O951" s="270">
        <f t="shared" si="185"/>
        <v>0</v>
      </c>
      <c r="P951" s="272"/>
      <c r="Q951" s="62"/>
      <c r="R951" s="271">
        <f t="shared" si="186"/>
        <v>0</v>
      </c>
      <c r="S951" s="272"/>
      <c r="T951" s="62"/>
      <c r="U951" s="270">
        <f t="shared" si="187"/>
        <v>0</v>
      </c>
      <c r="V951" s="272"/>
      <c r="W951" s="62"/>
      <c r="X951" s="270">
        <f t="shared" si="188"/>
        <v>0</v>
      </c>
      <c r="Y951" s="270">
        <f t="shared" si="189"/>
        <v>0</v>
      </c>
      <c r="Z951" s="61"/>
      <c r="AA951" s="61"/>
      <c r="AB951" s="60" t="str">
        <f t="shared" si="190"/>
        <v/>
      </c>
      <c r="AC951" s="21" t="b">
        <f t="shared" si="191"/>
        <v>0</v>
      </c>
      <c r="AD951" s="21" t="b">
        <f t="shared" si="192"/>
        <v>0</v>
      </c>
      <c r="AE951" s="21" t="b">
        <f t="shared" si="193"/>
        <v>0</v>
      </c>
      <c r="AF951" s="21" t="b">
        <f ca="1">OR(AND($AC951,NOT($AD951)),AND($AC951,OR(AND($G951="",$H951&lt;&gt;""),AND($G951&lt;&gt;"",$H951=""),AND($J951="",$K951&lt;&gt;""),AND($J951&lt;&gt;"",$K951=""),AND($M951="",$N951&lt;&gt;""),AND($M951&lt;&gt;"",$N951=""),AND($P951="",$Q951&lt;&gt;""),AND($P951&lt;&gt;"",$Q951=""),AND($S951="",$T951&lt;&gt;""),AND($S951&lt;&gt;"",$T951=""),AND($V951="",$W951&lt;&gt;""),AND($V951&lt;&gt;"",$W951=""))),AND($C951&lt;&gt;"",$E951&lt;&gt;"",LEFT(TRIM($C951),1)&lt;&gt;LEFT(TRIM($E951),1)),IF(OR($E951="",$F951=""),FALSE(),IFERROR(COUNTIF(INDIRECT("UNITS_"&amp;SUBSTITUTE(LEFT($E951,FIND(" ",$E951&amp;" ")-1),".","_")),$F951)=0,TRUE())),AND($B951&lt;&gt;"",OR(ISNUMBER(SEARCH("outro",LOWER($B951))),ISNUMBER(SEARCH("divers",LOWER($B951))),ISNUMBER(SEARCH("etc",LOWER($B951))))),OR(AND(ISNUMBER(SEARCH("comunic",LOWER($B951))),LEFT($E951,3)&lt;&gt;"4.4"),AND(ISNUMBER(SEARCH("monitor",LOWER($B951))),NOT(OR(LEFT($E951,3)="1.5",LEFT($E951,3)="2.5")))),AND($B951&lt;&gt;"",OR(LEFT($C951,1)="1",LEFT($C951,1)="2"),$D951=""),AND($D951&lt;&gt;"",NOT(OR(LEFT($C951,1)="1",LEFT($C951,1)="2"))),AND($D951&lt;&gt;"",COUNTIF(' PROJETO'!$B$14:$B$16,$D951)=0),IF($D951="",FALSE(),IF(COUNTIF(' PROJETO'!$B$14:$B$16,$D951)=0,FALSE(),IFERROR(INDEX(' PROJETO'!$C$14:$C$16,MATCH($D951,' PROJETO'!$B$14:$B$16,0))&lt;&gt;"Sim",FALSE()))))</f>
        <v>0</v>
      </c>
      <c r="AG951" s="21" t="b">
        <f>AND($AC951,$Y951&gt;'CONFG.  LISTAS'!$F$4,$Z951="",$AA951="")</f>
        <v>0</v>
      </c>
      <c r="AH951" s="21" t="str">
        <f t="shared" si="194"/>
        <v/>
      </c>
      <c r="AI951" s="43" t="str">
        <f ca="1">IF(NOT($AC951),"",IF(OR($B951="",$C951="",$E951="",$F951=""),"Preencha descrição, categoria, tipo e unidade.",IF(AND($B951&lt;&gt;"",OR(LEFT($C951,1)="1",LEFT($C951,1)="2"),$D951=""),"Informe a prática de restauração para itens diretos.",IF(AND($D951&lt;&gt;"",NOT(OR(LEFT($C951,1)="1",LEFT($C951,1)="2"))),"Custos indiretos não devem pertencer a uma prática específica.",IF(AND($D951&lt;&gt;"",COUNTIF(' PROJETO'!$B$14:$B$16,$D951)=0),"Prática de restauração inválida ou não cadastrada.",IF(IF($D951="",FALSE(),IF(COUNTIF(' PROJETO'!$B$14:$B$16,$D951)=0,FALSE(),IFERROR(INDEX(' PROJETO'!$C$14:$C$16,MATCH($D951,' PROJETO'!$B$14:$B$16,0))&lt;&gt;"Sim",FALSE()))),"A prática informada no item não foi selecionada na aba Projeto.",IF(AND(MAX($I951,$L951,$O951,$R951,$U951,$X951)&gt;'CONFG.  LISTAS'!$F$4,NOT(OR($Z951&lt;&gt;"",$AA951&lt;&gt;""))),"Memorial de cálculo ou anexo obrigatório não informado para item acima do limite.",IF(OR(AND($G951&lt;&gt;"",$H951&lt;&gt;"",OR($G951&lt;=0,$H951&lt;=0)),AND($J951&lt;&gt;"",$K951&lt;&gt;"",OR($J951&lt;=0,$K951&lt;=0)),AND($M951&lt;&gt;"",$N951&lt;&gt;"",OR($M951&lt;=0,$N951&lt;=0)),AND($P951&lt;&gt;"",$Q951&lt;&gt;"",OR($P951&lt;=0,$Q951&lt;=0)),AND($S951&lt;&gt;"",$T951&lt;&gt;"",OR($S951&lt;=0,$T951&lt;=0)),AND($V951&lt;&gt;"",$W951&lt;&gt;"",OR($V951&lt;=0,$W951&lt;=0))),"Revise os valores informados: valor unitário e quantidade devem ser maiores que zero.",IF(OR(AND($G951="",$H951&lt;&gt;""),AND($G951&lt;&gt;"",$H951=""),AND($J951="",$K951&lt;&gt;""),AND($J951&lt;&gt;"",$K951=""),AND($M951="",$N951&lt;&gt;""),AND($M951&lt;&gt;"",$N951=""),AND($P951="",$Q951&lt;&gt;""),AND($P951&lt;&gt;"",$Q951=""),AND($S951="",$T951&lt;&gt;""),AND($S951&lt;&gt;"",$T951=""),AND($V951="",$W951&lt;&gt;""),AND($V951&lt;&gt;"",$W951="")),"Há ano preenchido parcialmente: "&amp;TRIM(IF(AND($G951="",$H951&lt;&gt;""),"Ano 1 (falta valor unitário); ","")&amp;IF(AND($G951&lt;&gt;"",$H951=""),"Ano 1 (falta quantidade); ","")&amp;IF(AND($J951="",$K951&lt;&gt;""),"Ano 2 (falta valor unitário); ","")&amp;IF(AND($J951&lt;&gt;"",$K951=""),"Ano 2 (falta quantidade); ","")&amp;IF(AND($M951="",$N951&lt;&gt;""),"Ano 3 (falta valor unitário); ","")&amp;IF(AND($M951&lt;&gt;"",$N951=""),"Ano 3 (falta quantidade); ","")&amp;IF(AND($P951="",$Q951&lt;&gt;""),"Ano 4 (falta valor unitário); ","")&amp;IF(AND($P951&lt;&gt;"",$Q951=""),"Ano 4 (falta quantidade); ","")&amp;IF(AND($S951="",$T951&lt;&gt;""),"Ano 5 (falta valor unitário); ","")&amp;IF(AND($S951&lt;&gt;"",$T951=""),"Ano 5 (falta quantidade); ","")&amp;IF(AND($V951="",$W951&lt;&gt;""),"Ano 6 (falta valor unitário); ","")&amp;IF(AND($V951&lt;&gt;"",$W951=""),"Ano 6 (falta quantidade); ","")), IF(NOT(OR(AND($G951&lt;&gt;"",$H951&lt;&gt;""),AND($J951&lt;&gt;"",$K951&lt;&gt;""),AND($M951&lt;&gt;"",$N951&lt;&gt;""),AND($P951&lt;&gt;"",$Q951&lt;&gt;""),AND($S951&lt;&gt;"",$T951&lt;&gt;""),AND($V951&lt;&gt;"",$W951&lt;&gt;""))),"Informe pelo menos um ano completo com valor unitário e quantidade.",IF(AND($C951&lt;&gt;"",$E951&lt;&gt;"",LEFT(TRIM($C951),1)&lt;&gt;LEFT(TRIM($E951),1)),"Categoria e tipo estão incompatíveis.",IF(IF(OR($E951="",$F951=""),FALSE(),IFERROR(COUNTIF(INDIRECT("UNITS_"&amp;SUBSTITUTE(LEFT($E951,FIND(" ",$E951&amp;" ")-1),".","_")),$F951)=0,TRUE())),"Unidade incompatível com o tipo selecionado.",IF(OR(AND(ISNUMBER(SEARCH("comunic",LOWER($B951))),LEFT($E951,3)&lt;&gt;"4.4"),AND(ISNUMBER(SEARCH("monitor",LOWER($B951))),NOT(OR(LEFT($E951,3)="1.5",LEFT($E951,3)="2.5")))),"Revise a classificação do item conforme as regras de preenchimento.",IF(AND($B951&lt;&gt;"",OR(ISNUMBER(SEARCH("outro",LOWER($B951))),ISNUMBER(SEARCH("divers",LOWER($B951))),ISNUMBER(SEARCH("kit",LOWER($B951))),ISNUMBER(SEARCH("ferrament",LOWER($B951))),ISNUMBER(SEARCH("epi",LOWER($B951)))),NOT(OR($Z951&lt;&gt;"",$AA951&lt;&gt;""))),"Descrição muito genérica: detalhe melhor o item e registre o racional no memorial ou em anexo.",IF(AND($Y951=0,$B951&lt;&gt;"",OR($G951&lt;&gt;"",$H951&lt;&gt;"",$J951&lt;&gt;"",$K951&lt;&gt;"",$M951&lt;&gt;"",$N951&lt;&gt;"",$P951&lt;&gt;"",$Q951&lt;&gt;"",$S951&lt;&gt;"",$T951&lt;&gt;"",$V951&lt;&gt;"",$W951&lt;&gt;"")),"O item possui dados lançados, mas o total está zerado. Revise os valores informados.","")))))))))))))))</f>
        <v/>
      </c>
    </row>
    <row r="952" spans="1:35" ht="14.25" customHeight="1" x14ac:dyDescent="0.25">
      <c r="A952" s="57" t="str">
        <f t="shared" si="182"/>
        <v/>
      </c>
      <c r="B952" s="58"/>
      <c r="C952" s="58"/>
      <c r="D952" s="58"/>
      <c r="E952" s="58"/>
      <c r="F952" s="58"/>
      <c r="G952" s="269"/>
      <c r="H952" s="59"/>
      <c r="I952" s="273">
        <f t="shared" si="183"/>
        <v>0</v>
      </c>
      <c r="J952" s="269"/>
      <c r="K952" s="59"/>
      <c r="L952" s="270">
        <f t="shared" si="184"/>
        <v>0</v>
      </c>
      <c r="M952" s="269"/>
      <c r="N952" s="59"/>
      <c r="O952" s="270">
        <f t="shared" si="185"/>
        <v>0</v>
      </c>
      <c r="P952" s="269"/>
      <c r="Q952" s="59"/>
      <c r="R952" s="271">
        <f t="shared" si="186"/>
        <v>0</v>
      </c>
      <c r="S952" s="269"/>
      <c r="T952" s="59"/>
      <c r="U952" s="270">
        <f t="shared" si="187"/>
        <v>0</v>
      </c>
      <c r="V952" s="269"/>
      <c r="W952" s="59"/>
      <c r="X952" s="270">
        <f t="shared" si="188"/>
        <v>0</v>
      </c>
      <c r="Y952" s="270">
        <f t="shared" si="189"/>
        <v>0</v>
      </c>
      <c r="Z952" s="58"/>
      <c r="AA952" s="58"/>
      <c r="AB952" s="60" t="str">
        <f t="shared" si="190"/>
        <v/>
      </c>
      <c r="AC952" s="21" t="b">
        <f t="shared" si="191"/>
        <v>0</v>
      </c>
      <c r="AD952" s="21" t="b">
        <f t="shared" si="192"/>
        <v>0</v>
      </c>
      <c r="AE952" s="21" t="b">
        <f t="shared" si="193"/>
        <v>0</v>
      </c>
      <c r="AF952" s="21" t="b">
        <f ca="1">OR(AND($AC952,NOT($AD952)),AND($AC952,OR(AND($G952="",$H952&lt;&gt;""),AND($G952&lt;&gt;"",$H952=""),AND($J952="",$K952&lt;&gt;""),AND($J952&lt;&gt;"",$K952=""),AND($M952="",$N952&lt;&gt;""),AND($M952&lt;&gt;"",$N952=""),AND($P952="",$Q952&lt;&gt;""),AND($P952&lt;&gt;"",$Q952=""),AND($S952="",$T952&lt;&gt;""),AND($S952&lt;&gt;"",$T952=""),AND($V952="",$W952&lt;&gt;""),AND($V952&lt;&gt;"",$W952=""))),AND($C952&lt;&gt;"",$E952&lt;&gt;"",LEFT(TRIM($C952),1)&lt;&gt;LEFT(TRIM($E952),1)),IF(OR($E952="",$F952=""),FALSE(),IFERROR(COUNTIF(INDIRECT("UNITS_"&amp;SUBSTITUTE(LEFT($E952,FIND(" ",$E952&amp;" ")-1),".","_")),$F952)=0,TRUE())),AND($B952&lt;&gt;"",OR(ISNUMBER(SEARCH("outro",LOWER($B952))),ISNUMBER(SEARCH("divers",LOWER($B952))),ISNUMBER(SEARCH("etc",LOWER($B952))))),OR(AND(ISNUMBER(SEARCH("comunic",LOWER($B952))),LEFT($E952,3)&lt;&gt;"4.4"),AND(ISNUMBER(SEARCH("monitor",LOWER($B952))),NOT(OR(LEFT($E952,3)="1.5",LEFT($E952,3)="2.5")))),AND($B952&lt;&gt;"",OR(LEFT($C952,1)="1",LEFT($C952,1)="2"),$D952=""),AND($D952&lt;&gt;"",NOT(OR(LEFT($C952,1)="1",LEFT($C952,1)="2"))),AND($D952&lt;&gt;"",COUNTIF(' PROJETO'!$B$14:$B$16,$D952)=0),IF($D952="",FALSE(),IF(COUNTIF(' PROJETO'!$B$14:$B$16,$D952)=0,FALSE(),IFERROR(INDEX(' PROJETO'!$C$14:$C$16,MATCH($D952,' PROJETO'!$B$14:$B$16,0))&lt;&gt;"Sim",FALSE()))))</f>
        <v>0</v>
      </c>
      <c r="AG952" s="21" t="b">
        <f>AND($AC952,$Y952&gt;'CONFG.  LISTAS'!$F$4,$Z952="",$AA952="")</f>
        <v>0</v>
      </c>
      <c r="AH952" s="21" t="str">
        <f t="shared" si="194"/>
        <v/>
      </c>
      <c r="AI952" s="43" t="str">
        <f ca="1">IF(NOT($AC952),"",IF(OR($B952="",$C952="",$E952="",$F952=""),"Preencha descrição, categoria, tipo e unidade.",IF(AND($B952&lt;&gt;"",OR(LEFT($C952,1)="1",LEFT($C952,1)="2"),$D952=""),"Informe a prática de restauração para itens diretos.",IF(AND($D952&lt;&gt;"",NOT(OR(LEFT($C952,1)="1",LEFT($C952,1)="2"))),"Custos indiretos não devem pertencer a uma prática específica.",IF(AND($D952&lt;&gt;"",COUNTIF(' PROJETO'!$B$14:$B$16,$D952)=0),"Prática de restauração inválida ou não cadastrada.",IF(IF($D952="",FALSE(),IF(COUNTIF(' PROJETO'!$B$14:$B$16,$D952)=0,FALSE(),IFERROR(INDEX(' PROJETO'!$C$14:$C$16,MATCH($D952,' PROJETO'!$B$14:$B$16,0))&lt;&gt;"Sim",FALSE()))),"A prática informada no item não foi selecionada na aba Projeto.",IF(AND(MAX($I952,$L952,$O952,$R952,$U952,$X952)&gt;'CONFG.  LISTAS'!$F$4,NOT(OR($Z952&lt;&gt;"",$AA952&lt;&gt;""))),"Memorial de cálculo ou anexo obrigatório não informado para item acima do limite.",IF(OR(AND($G952&lt;&gt;"",$H952&lt;&gt;"",OR($G952&lt;=0,$H952&lt;=0)),AND($J952&lt;&gt;"",$K952&lt;&gt;"",OR($J952&lt;=0,$K952&lt;=0)),AND($M952&lt;&gt;"",$N952&lt;&gt;"",OR($M952&lt;=0,$N952&lt;=0)),AND($P952&lt;&gt;"",$Q952&lt;&gt;"",OR($P952&lt;=0,$Q952&lt;=0)),AND($S952&lt;&gt;"",$T952&lt;&gt;"",OR($S952&lt;=0,$T952&lt;=0)),AND($V952&lt;&gt;"",$W952&lt;&gt;"",OR($V952&lt;=0,$W952&lt;=0))),"Revise os valores informados: valor unitário e quantidade devem ser maiores que zero.",IF(OR(AND($G952="",$H952&lt;&gt;""),AND($G952&lt;&gt;"",$H952=""),AND($J952="",$K952&lt;&gt;""),AND($J952&lt;&gt;"",$K952=""),AND($M952="",$N952&lt;&gt;""),AND($M952&lt;&gt;"",$N952=""),AND($P952="",$Q952&lt;&gt;""),AND($P952&lt;&gt;"",$Q952=""),AND($S952="",$T952&lt;&gt;""),AND($S952&lt;&gt;"",$T952=""),AND($V952="",$W952&lt;&gt;""),AND($V952&lt;&gt;"",$W952="")),"Há ano preenchido parcialmente: "&amp;TRIM(IF(AND($G952="",$H952&lt;&gt;""),"Ano 1 (falta valor unitário); ","")&amp;IF(AND($G952&lt;&gt;"",$H952=""),"Ano 1 (falta quantidade); ","")&amp;IF(AND($J952="",$K952&lt;&gt;""),"Ano 2 (falta valor unitário); ","")&amp;IF(AND($J952&lt;&gt;"",$K952=""),"Ano 2 (falta quantidade); ","")&amp;IF(AND($M952="",$N952&lt;&gt;""),"Ano 3 (falta valor unitário); ","")&amp;IF(AND($M952&lt;&gt;"",$N952=""),"Ano 3 (falta quantidade); ","")&amp;IF(AND($P952="",$Q952&lt;&gt;""),"Ano 4 (falta valor unitário); ","")&amp;IF(AND($P952&lt;&gt;"",$Q952=""),"Ano 4 (falta quantidade); ","")&amp;IF(AND($S952="",$T952&lt;&gt;""),"Ano 5 (falta valor unitário); ","")&amp;IF(AND($S952&lt;&gt;"",$T952=""),"Ano 5 (falta quantidade); ","")&amp;IF(AND($V952="",$W952&lt;&gt;""),"Ano 6 (falta valor unitário); ","")&amp;IF(AND($V952&lt;&gt;"",$W952=""),"Ano 6 (falta quantidade); ","")), IF(NOT(OR(AND($G952&lt;&gt;"",$H952&lt;&gt;""),AND($J952&lt;&gt;"",$K952&lt;&gt;""),AND($M952&lt;&gt;"",$N952&lt;&gt;""),AND($P952&lt;&gt;"",$Q952&lt;&gt;""),AND($S952&lt;&gt;"",$T952&lt;&gt;""),AND($V952&lt;&gt;"",$W952&lt;&gt;""))),"Informe pelo menos um ano completo com valor unitário e quantidade.",IF(AND($C952&lt;&gt;"",$E952&lt;&gt;"",LEFT(TRIM($C952),1)&lt;&gt;LEFT(TRIM($E952),1)),"Categoria e tipo estão incompatíveis.",IF(IF(OR($E952="",$F952=""),FALSE(),IFERROR(COUNTIF(INDIRECT("UNITS_"&amp;SUBSTITUTE(LEFT($E952,FIND(" ",$E952&amp;" ")-1),".","_")),$F952)=0,TRUE())),"Unidade incompatível com o tipo selecionado.",IF(OR(AND(ISNUMBER(SEARCH("comunic",LOWER($B952))),LEFT($E952,3)&lt;&gt;"4.4"),AND(ISNUMBER(SEARCH("monitor",LOWER($B952))),NOT(OR(LEFT($E952,3)="1.5",LEFT($E952,3)="2.5")))),"Revise a classificação do item conforme as regras de preenchimento.",IF(AND($B952&lt;&gt;"",OR(ISNUMBER(SEARCH("outro",LOWER($B952))),ISNUMBER(SEARCH("divers",LOWER($B952))),ISNUMBER(SEARCH("kit",LOWER($B952))),ISNUMBER(SEARCH("ferrament",LOWER($B952))),ISNUMBER(SEARCH("epi",LOWER($B952)))),NOT(OR($Z952&lt;&gt;"",$AA952&lt;&gt;""))),"Descrição muito genérica: detalhe melhor o item e registre o racional no memorial ou em anexo.",IF(AND($Y952=0,$B952&lt;&gt;"",OR($G952&lt;&gt;"",$H952&lt;&gt;"",$J952&lt;&gt;"",$K952&lt;&gt;"",$M952&lt;&gt;"",$N952&lt;&gt;"",$P952&lt;&gt;"",$Q952&lt;&gt;"",$S952&lt;&gt;"",$T952&lt;&gt;"",$V952&lt;&gt;"",$W952&lt;&gt;"")),"O item possui dados lançados, mas o total está zerado. Revise os valores informados.","")))))))))))))))</f>
        <v/>
      </c>
    </row>
    <row r="953" spans="1:35" ht="14.25" customHeight="1" x14ac:dyDescent="0.25">
      <c r="A953" s="57" t="str">
        <f t="shared" si="182"/>
        <v/>
      </c>
      <c r="B953" s="61"/>
      <c r="C953" s="61"/>
      <c r="D953" s="58"/>
      <c r="E953" s="61"/>
      <c r="F953" s="61"/>
      <c r="G953" s="272"/>
      <c r="H953" s="62"/>
      <c r="I953" s="273">
        <f t="shared" si="183"/>
        <v>0</v>
      </c>
      <c r="J953" s="272"/>
      <c r="K953" s="62"/>
      <c r="L953" s="270">
        <f t="shared" si="184"/>
        <v>0</v>
      </c>
      <c r="M953" s="272"/>
      <c r="N953" s="62"/>
      <c r="O953" s="270">
        <f t="shared" si="185"/>
        <v>0</v>
      </c>
      <c r="P953" s="272"/>
      <c r="Q953" s="62"/>
      <c r="R953" s="271">
        <f t="shared" si="186"/>
        <v>0</v>
      </c>
      <c r="S953" s="272"/>
      <c r="T953" s="62"/>
      <c r="U953" s="270">
        <f t="shared" si="187"/>
        <v>0</v>
      </c>
      <c r="V953" s="272"/>
      <c r="W953" s="62"/>
      <c r="X953" s="270">
        <f t="shared" si="188"/>
        <v>0</v>
      </c>
      <c r="Y953" s="270">
        <f t="shared" si="189"/>
        <v>0</v>
      </c>
      <c r="Z953" s="61"/>
      <c r="AA953" s="61"/>
      <c r="AB953" s="60" t="str">
        <f t="shared" si="190"/>
        <v/>
      </c>
      <c r="AC953" s="21" t="b">
        <f t="shared" si="191"/>
        <v>0</v>
      </c>
      <c r="AD953" s="21" t="b">
        <f t="shared" si="192"/>
        <v>0</v>
      </c>
      <c r="AE953" s="21" t="b">
        <f t="shared" si="193"/>
        <v>0</v>
      </c>
      <c r="AF953" s="21" t="b">
        <f ca="1">OR(AND($AC953,NOT($AD953)),AND($AC953,OR(AND($G953="",$H953&lt;&gt;""),AND($G953&lt;&gt;"",$H953=""),AND($J953="",$K953&lt;&gt;""),AND($J953&lt;&gt;"",$K953=""),AND($M953="",$N953&lt;&gt;""),AND($M953&lt;&gt;"",$N953=""),AND($P953="",$Q953&lt;&gt;""),AND($P953&lt;&gt;"",$Q953=""),AND($S953="",$T953&lt;&gt;""),AND($S953&lt;&gt;"",$T953=""),AND($V953="",$W953&lt;&gt;""),AND($V953&lt;&gt;"",$W953=""))),AND($C953&lt;&gt;"",$E953&lt;&gt;"",LEFT(TRIM($C953),1)&lt;&gt;LEFT(TRIM($E953),1)),IF(OR($E953="",$F953=""),FALSE(),IFERROR(COUNTIF(INDIRECT("UNITS_"&amp;SUBSTITUTE(LEFT($E953,FIND(" ",$E953&amp;" ")-1),".","_")),$F953)=0,TRUE())),AND($B953&lt;&gt;"",OR(ISNUMBER(SEARCH("outro",LOWER($B953))),ISNUMBER(SEARCH("divers",LOWER($B953))),ISNUMBER(SEARCH("etc",LOWER($B953))))),OR(AND(ISNUMBER(SEARCH("comunic",LOWER($B953))),LEFT($E953,3)&lt;&gt;"4.4"),AND(ISNUMBER(SEARCH("monitor",LOWER($B953))),NOT(OR(LEFT($E953,3)="1.5",LEFT($E953,3)="2.5")))),AND($B953&lt;&gt;"",OR(LEFT($C953,1)="1",LEFT($C953,1)="2"),$D953=""),AND($D953&lt;&gt;"",NOT(OR(LEFT($C953,1)="1",LEFT($C953,1)="2"))),AND($D953&lt;&gt;"",COUNTIF(' PROJETO'!$B$14:$B$16,$D953)=0),IF($D953="",FALSE(),IF(COUNTIF(' PROJETO'!$B$14:$B$16,$D953)=0,FALSE(),IFERROR(INDEX(' PROJETO'!$C$14:$C$16,MATCH($D953,' PROJETO'!$B$14:$B$16,0))&lt;&gt;"Sim",FALSE()))))</f>
        <v>0</v>
      </c>
      <c r="AG953" s="21" t="b">
        <f>AND($AC953,$Y953&gt;'CONFG.  LISTAS'!$F$4,$Z953="",$AA953="")</f>
        <v>0</v>
      </c>
      <c r="AH953" s="21" t="str">
        <f t="shared" si="194"/>
        <v/>
      </c>
      <c r="AI953" s="43" t="str">
        <f ca="1">IF(NOT($AC953),"",IF(OR($B953="",$C953="",$E953="",$F953=""),"Preencha descrição, categoria, tipo e unidade.",IF(AND($B953&lt;&gt;"",OR(LEFT($C953,1)="1",LEFT($C953,1)="2"),$D953=""),"Informe a prática de restauração para itens diretos.",IF(AND($D953&lt;&gt;"",NOT(OR(LEFT($C953,1)="1",LEFT($C953,1)="2"))),"Custos indiretos não devem pertencer a uma prática específica.",IF(AND($D953&lt;&gt;"",COUNTIF(' PROJETO'!$B$14:$B$16,$D953)=0),"Prática de restauração inválida ou não cadastrada.",IF(IF($D953="",FALSE(),IF(COUNTIF(' PROJETO'!$B$14:$B$16,$D953)=0,FALSE(),IFERROR(INDEX(' PROJETO'!$C$14:$C$16,MATCH($D953,' PROJETO'!$B$14:$B$16,0))&lt;&gt;"Sim",FALSE()))),"A prática informada no item não foi selecionada na aba Projeto.",IF(AND(MAX($I953,$L953,$O953,$R953,$U953,$X953)&gt;'CONFG.  LISTAS'!$F$4,NOT(OR($Z953&lt;&gt;"",$AA953&lt;&gt;""))),"Memorial de cálculo ou anexo obrigatório não informado para item acima do limite.",IF(OR(AND($G953&lt;&gt;"",$H953&lt;&gt;"",OR($G953&lt;=0,$H953&lt;=0)),AND($J953&lt;&gt;"",$K953&lt;&gt;"",OR($J953&lt;=0,$K953&lt;=0)),AND($M953&lt;&gt;"",$N953&lt;&gt;"",OR($M953&lt;=0,$N953&lt;=0)),AND($P953&lt;&gt;"",$Q953&lt;&gt;"",OR($P953&lt;=0,$Q953&lt;=0)),AND($S953&lt;&gt;"",$T953&lt;&gt;"",OR($S953&lt;=0,$T953&lt;=0)),AND($V953&lt;&gt;"",$W953&lt;&gt;"",OR($V953&lt;=0,$W953&lt;=0))),"Revise os valores informados: valor unitário e quantidade devem ser maiores que zero.",IF(OR(AND($G953="",$H953&lt;&gt;""),AND($G953&lt;&gt;"",$H953=""),AND($J953="",$K953&lt;&gt;""),AND($J953&lt;&gt;"",$K953=""),AND($M953="",$N953&lt;&gt;""),AND($M953&lt;&gt;"",$N953=""),AND($P953="",$Q953&lt;&gt;""),AND($P953&lt;&gt;"",$Q953=""),AND($S953="",$T953&lt;&gt;""),AND($S953&lt;&gt;"",$T953=""),AND($V953="",$W953&lt;&gt;""),AND($V953&lt;&gt;"",$W953="")),"Há ano preenchido parcialmente: "&amp;TRIM(IF(AND($G953="",$H953&lt;&gt;""),"Ano 1 (falta valor unitário); ","")&amp;IF(AND($G953&lt;&gt;"",$H953=""),"Ano 1 (falta quantidade); ","")&amp;IF(AND($J953="",$K953&lt;&gt;""),"Ano 2 (falta valor unitário); ","")&amp;IF(AND($J953&lt;&gt;"",$K953=""),"Ano 2 (falta quantidade); ","")&amp;IF(AND($M953="",$N953&lt;&gt;""),"Ano 3 (falta valor unitário); ","")&amp;IF(AND($M953&lt;&gt;"",$N953=""),"Ano 3 (falta quantidade); ","")&amp;IF(AND($P953="",$Q953&lt;&gt;""),"Ano 4 (falta valor unitário); ","")&amp;IF(AND($P953&lt;&gt;"",$Q953=""),"Ano 4 (falta quantidade); ","")&amp;IF(AND($S953="",$T953&lt;&gt;""),"Ano 5 (falta valor unitário); ","")&amp;IF(AND($S953&lt;&gt;"",$T953=""),"Ano 5 (falta quantidade); ","")&amp;IF(AND($V953="",$W953&lt;&gt;""),"Ano 6 (falta valor unitário); ","")&amp;IF(AND($V953&lt;&gt;"",$W953=""),"Ano 6 (falta quantidade); ","")), IF(NOT(OR(AND($G953&lt;&gt;"",$H953&lt;&gt;""),AND($J953&lt;&gt;"",$K953&lt;&gt;""),AND($M953&lt;&gt;"",$N953&lt;&gt;""),AND($P953&lt;&gt;"",$Q953&lt;&gt;""),AND($S953&lt;&gt;"",$T953&lt;&gt;""),AND($V953&lt;&gt;"",$W953&lt;&gt;""))),"Informe pelo menos um ano completo com valor unitário e quantidade.",IF(AND($C953&lt;&gt;"",$E953&lt;&gt;"",LEFT(TRIM($C953),1)&lt;&gt;LEFT(TRIM($E953),1)),"Categoria e tipo estão incompatíveis.",IF(IF(OR($E953="",$F953=""),FALSE(),IFERROR(COUNTIF(INDIRECT("UNITS_"&amp;SUBSTITUTE(LEFT($E953,FIND(" ",$E953&amp;" ")-1),".","_")),$F953)=0,TRUE())),"Unidade incompatível com o tipo selecionado.",IF(OR(AND(ISNUMBER(SEARCH("comunic",LOWER($B953))),LEFT($E953,3)&lt;&gt;"4.4"),AND(ISNUMBER(SEARCH("monitor",LOWER($B953))),NOT(OR(LEFT($E953,3)="1.5",LEFT($E953,3)="2.5")))),"Revise a classificação do item conforme as regras de preenchimento.",IF(AND($B953&lt;&gt;"",OR(ISNUMBER(SEARCH("outro",LOWER($B953))),ISNUMBER(SEARCH("divers",LOWER($B953))),ISNUMBER(SEARCH("kit",LOWER($B953))),ISNUMBER(SEARCH("ferrament",LOWER($B953))),ISNUMBER(SEARCH("epi",LOWER($B953)))),NOT(OR($Z953&lt;&gt;"",$AA953&lt;&gt;""))),"Descrição muito genérica: detalhe melhor o item e registre o racional no memorial ou em anexo.",IF(AND($Y953=0,$B953&lt;&gt;"",OR($G953&lt;&gt;"",$H953&lt;&gt;"",$J953&lt;&gt;"",$K953&lt;&gt;"",$M953&lt;&gt;"",$N953&lt;&gt;"",$P953&lt;&gt;"",$Q953&lt;&gt;"",$S953&lt;&gt;"",$T953&lt;&gt;"",$V953&lt;&gt;"",$W953&lt;&gt;"")),"O item possui dados lançados, mas o total está zerado. Revise os valores informados.","")))))))))))))))</f>
        <v/>
      </c>
    </row>
    <row r="954" spans="1:35" ht="14.25" customHeight="1" x14ac:dyDescent="0.25">
      <c r="A954" s="57" t="str">
        <f t="shared" si="182"/>
        <v/>
      </c>
      <c r="B954" s="58"/>
      <c r="C954" s="58"/>
      <c r="D954" s="58"/>
      <c r="E954" s="58"/>
      <c r="F954" s="58"/>
      <c r="G954" s="269"/>
      <c r="H954" s="59"/>
      <c r="I954" s="273">
        <f t="shared" si="183"/>
        <v>0</v>
      </c>
      <c r="J954" s="269"/>
      <c r="K954" s="59"/>
      <c r="L954" s="270">
        <f t="shared" si="184"/>
        <v>0</v>
      </c>
      <c r="M954" s="269"/>
      <c r="N954" s="59"/>
      <c r="O954" s="270">
        <f t="shared" si="185"/>
        <v>0</v>
      </c>
      <c r="P954" s="269"/>
      <c r="Q954" s="59"/>
      <c r="R954" s="271">
        <f t="shared" si="186"/>
        <v>0</v>
      </c>
      <c r="S954" s="269"/>
      <c r="T954" s="59"/>
      <c r="U954" s="270">
        <f t="shared" si="187"/>
        <v>0</v>
      </c>
      <c r="V954" s="269"/>
      <c r="W954" s="59"/>
      <c r="X954" s="270">
        <f t="shared" si="188"/>
        <v>0</v>
      </c>
      <c r="Y954" s="270">
        <f t="shared" si="189"/>
        <v>0</v>
      </c>
      <c r="Z954" s="58"/>
      <c r="AA954" s="58"/>
      <c r="AB954" s="60" t="str">
        <f t="shared" si="190"/>
        <v/>
      </c>
      <c r="AC954" s="21" t="b">
        <f t="shared" si="191"/>
        <v>0</v>
      </c>
      <c r="AD954" s="21" t="b">
        <f t="shared" si="192"/>
        <v>0</v>
      </c>
      <c r="AE954" s="21" t="b">
        <f t="shared" si="193"/>
        <v>0</v>
      </c>
      <c r="AF954" s="21" t="b">
        <f ca="1">OR(AND($AC954,NOT($AD954)),AND($AC954,OR(AND($G954="",$H954&lt;&gt;""),AND($G954&lt;&gt;"",$H954=""),AND($J954="",$K954&lt;&gt;""),AND($J954&lt;&gt;"",$K954=""),AND($M954="",$N954&lt;&gt;""),AND($M954&lt;&gt;"",$N954=""),AND($P954="",$Q954&lt;&gt;""),AND($P954&lt;&gt;"",$Q954=""),AND($S954="",$T954&lt;&gt;""),AND($S954&lt;&gt;"",$T954=""),AND($V954="",$W954&lt;&gt;""),AND($V954&lt;&gt;"",$W954=""))),AND($C954&lt;&gt;"",$E954&lt;&gt;"",LEFT(TRIM($C954),1)&lt;&gt;LEFT(TRIM($E954),1)),IF(OR($E954="",$F954=""),FALSE(),IFERROR(COUNTIF(INDIRECT("UNITS_"&amp;SUBSTITUTE(LEFT($E954,FIND(" ",$E954&amp;" ")-1),".","_")),$F954)=0,TRUE())),AND($B954&lt;&gt;"",OR(ISNUMBER(SEARCH("outro",LOWER($B954))),ISNUMBER(SEARCH("divers",LOWER($B954))),ISNUMBER(SEARCH("etc",LOWER($B954))))),OR(AND(ISNUMBER(SEARCH("comunic",LOWER($B954))),LEFT($E954,3)&lt;&gt;"4.4"),AND(ISNUMBER(SEARCH("monitor",LOWER($B954))),NOT(OR(LEFT($E954,3)="1.5",LEFT($E954,3)="2.5")))),AND($B954&lt;&gt;"",OR(LEFT($C954,1)="1",LEFT($C954,1)="2"),$D954=""),AND($D954&lt;&gt;"",NOT(OR(LEFT($C954,1)="1",LEFT($C954,1)="2"))),AND($D954&lt;&gt;"",COUNTIF(' PROJETO'!$B$14:$B$16,$D954)=0),IF($D954="",FALSE(),IF(COUNTIF(' PROJETO'!$B$14:$B$16,$D954)=0,FALSE(),IFERROR(INDEX(' PROJETO'!$C$14:$C$16,MATCH($D954,' PROJETO'!$B$14:$B$16,0))&lt;&gt;"Sim",FALSE()))))</f>
        <v>0</v>
      </c>
      <c r="AG954" s="21" t="b">
        <f>AND($AC954,$Y954&gt;'CONFG.  LISTAS'!$F$4,$Z954="",$AA954="")</f>
        <v>0</v>
      </c>
      <c r="AH954" s="21" t="str">
        <f t="shared" si="194"/>
        <v/>
      </c>
      <c r="AI954" s="43" t="str">
        <f ca="1">IF(NOT($AC954),"",IF(OR($B954="",$C954="",$E954="",$F954=""),"Preencha descrição, categoria, tipo e unidade.",IF(AND($B954&lt;&gt;"",OR(LEFT($C954,1)="1",LEFT($C954,1)="2"),$D954=""),"Informe a prática de restauração para itens diretos.",IF(AND($D954&lt;&gt;"",NOT(OR(LEFT($C954,1)="1",LEFT($C954,1)="2"))),"Custos indiretos não devem pertencer a uma prática específica.",IF(AND($D954&lt;&gt;"",COUNTIF(' PROJETO'!$B$14:$B$16,$D954)=0),"Prática de restauração inválida ou não cadastrada.",IF(IF($D954="",FALSE(),IF(COUNTIF(' PROJETO'!$B$14:$B$16,$D954)=0,FALSE(),IFERROR(INDEX(' PROJETO'!$C$14:$C$16,MATCH($D954,' PROJETO'!$B$14:$B$16,0))&lt;&gt;"Sim",FALSE()))),"A prática informada no item não foi selecionada na aba Projeto.",IF(AND(MAX($I954,$L954,$O954,$R954,$U954,$X954)&gt;'CONFG.  LISTAS'!$F$4,NOT(OR($Z954&lt;&gt;"",$AA954&lt;&gt;""))),"Memorial de cálculo ou anexo obrigatório não informado para item acima do limite.",IF(OR(AND($G954&lt;&gt;"",$H954&lt;&gt;"",OR($G954&lt;=0,$H954&lt;=0)),AND($J954&lt;&gt;"",$K954&lt;&gt;"",OR($J954&lt;=0,$K954&lt;=0)),AND($M954&lt;&gt;"",$N954&lt;&gt;"",OR($M954&lt;=0,$N954&lt;=0)),AND($P954&lt;&gt;"",$Q954&lt;&gt;"",OR($P954&lt;=0,$Q954&lt;=0)),AND($S954&lt;&gt;"",$T954&lt;&gt;"",OR($S954&lt;=0,$T954&lt;=0)),AND($V954&lt;&gt;"",$W954&lt;&gt;"",OR($V954&lt;=0,$W954&lt;=0))),"Revise os valores informados: valor unitário e quantidade devem ser maiores que zero.",IF(OR(AND($G954="",$H954&lt;&gt;""),AND($G954&lt;&gt;"",$H954=""),AND($J954="",$K954&lt;&gt;""),AND($J954&lt;&gt;"",$K954=""),AND($M954="",$N954&lt;&gt;""),AND($M954&lt;&gt;"",$N954=""),AND($P954="",$Q954&lt;&gt;""),AND($P954&lt;&gt;"",$Q954=""),AND($S954="",$T954&lt;&gt;""),AND($S954&lt;&gt;"",$T954=""),AND($V954="",$W954&lt;&gt;""),AND($V954&lt;&gt;"",$W954="")),"Há ano preenchido parcialmente: "&amp;TRIM(IF(AND($G954="",$H954&lt;&gt;""),"Ano 1 (falta valor unitário); ","")&amp;IF(AND($G954&lt;&gt;"",$H954=""),"Ano 1 (falta quantidade); ","")&amp;IF(AND($J954="",$K954&lt;&gt;""),"Ano 2 (falta valor unitário); ","")&amp;IF(AND($J954&lt;&gt;"",$K954=""),"Ano 2 (falta quantidade); ","")&amp;IF(AND($M954="",$N954&lt;&gt;""),"Ano 3 (falta valor unitário); ","")&amp;IF(AND($M954&lt;&gt;"",$N954=""),"Ano 3 (falta quantidade); ","")&amp;IF(AND($P954="",$Q954&lt;&gt;""),"Ano 4 (falta valor unitário); ","")&amp;IF(AND($P954&lt;&gt;"",$Q954=""),"Ano 4 (falta quantidade); ","")&amp;IF(AND($S954="",$T954&lt;&gt;""),"Ano 5 (falta valor unitário); ","")&amp;IF(AND($S954&lt;&gt;"",$T954=""),"Ano 5 (falta quantidade); ","")&amp;IF(AND($V954="",$W954&lt;&gt;""),"Ano 6 (falta valor unitário); ","")&amp;IF(AND($V954&lt;&gt;"",$W954=""),"Ano 6 (falta quantidade); ","")), IF(NOT(OR(AND($G954&lt;&gt;"",$H954&lt;&gt;""),AND($J954&lt;&gt;"",$K954&lt;&gt;""),AND($M954&lt;&gt;"",$N954&lt;&gt;""),AND($P954&lt;&gt;"",$Q954&lt;&gt;""),AND($S954&lt;&gt;"",$T954&lt;&gt;""),AND($V954&lt;&gt;"",$W954&lt;&gt;""))),"Informe pelo menos um ano completo com valor unitário e quantidade.",IF(AND($C954&lt;&gt;"",$E954&lt;&gt;"",LEFT(TRIM($C954),1)&lt;&gt;LEFT(TRIM($E954),1)),"Categoria e tipo estão incompatíveis.",IF(IF(OR($E954="",$F954=""),FALSE(),IFERROR(COUNTIF(INDIRECT("UNITS_"&amp;SUBSTITUTE(LEFT($E954,FIND(" ",$E954&amp;" ")-1),".","_")),$F954)=0,TRUE())),"Unidade incompatível com o tipo selecionado.",IF(OR(AND(ISNUMBER(SEARCH("comunic",LOWER($B954))),LEFT($E954,3)&lt;&gt;"4.4"),AND(ISNUMBER(SEARCH("monitor",LOWER($B954))),NOT(OR(LEFT($E954,3)="1.5",LEFT($E954,3)="2.5")))),"Revise a classificação do item conforme as regras de preenchimento.",IF(AND($B954&lt;&gt;"",OR(ISNUMBER(SEARCH("outro",LOWER($B954))),ISNUMBER(SEARCH("divers",LOWER($B954))),ISNUMBER(SEARCH("kit",LOWER($B954))),ISNUMBER(SEARCH("ferrament",LOWER($B954))),ISNUMBER(SEARCH("epi",LOWER($B954)))),NOT(OR($Z954&lt;&gt;"",$AA954&lt;&gt;""))),"Descrição muito genérica: detalhe melhor o item e registre o racional no memorial ou em anexo.",IF(AND($Y954=0,$B954&lt;&gt;"",OR($G954&lt;&gt;"",$H954&lt;&gt;"",$J954&lt;&gt;"",$K954&lt;&gt;"",$M954&lt;&gt;"",$N954&lt;&gt;"",$P954&lt;&gt;"",$Q954&lt;&gt;"",$S954&lt;&gt;"",$T954&lt;&gt;"",$V954&lt;&gt;"",$W954&lt;&gt;"")),"O item possui dados lançados, mas o total está zerado. Revise os valores informados.","")))))))))))))))</f>
        <v/>
      </c>
    </row>
    <row r="955" spans="1:35" ht="14.25" customHeight="1" x14ac:dyDescent="0.25">
      <c r="A955" s="57" t="str">
        <f t="shared" si="182"/>
        <v/>
      </c>
      <c r="B955" s="61"/>
      <c r="C955" s="61"/>
      <c r="D955" s="58"/>
      <c r="E955" s="61"/>
      <c r="F955" s="61"/>
      <c r="G955" s="272"/>
      <c r="H955" s="62"/>
      <c r="I955" s="273">
        <f t="shared" si="183"/>
        <v>0</v>
      </c>
      <c r="J955" s="272"/>
      <c r="K955" s="62"/>
      <c r="L955" s="270">
        <f t="shared" si="184"/>
        <v>0</v>
      </c>
      <c r="M955" s="272"/>
      <c r="N955" s="62"/>
      <c r="O955" s="270">
        <f t="shared" si="185"/>
        <v>0</v>
      </c>
      <c r="P955" s="272"/>
      <c r="Q955" s="62"/>
      <c r="R955" s="271">
        <f t="shared" si="186"/>
        <v>0</v>
      </c>
      <c r="S955" s="272"/>
      <c r="T955" s="62"/>
      <c r="U955" s="270">
        <f t="shared" si="187"/>
        <v>0</v>
      </c>
      <c r="V955" s="272"/>
      <c r="W955" s="62"/>
      <c r="X955" s="270">
        <f t="shared" si="188"/>
        <v>0</v>
      </c>
      <c r="Y955" s="270">
        <f t="shared" si="189"/>
        <v>0</v>
      </c>
      <c r="Z955" s="61"/>
      <c r="AA955" s="61"/>
      <c r="AB955" s="60" t="str">
        <f t="shared" si="190"/>
        <v/>
      </c>
      <c r="AC955" s="21" t="b">
        <f t="shared" si="191"/>
        <v>0</v>
      </c>
      <c r="AD955" s="21" t="b">
        <f t="shared" si="192"/>
        <v>0</v>
      </c>
      <c r="AE955" s="21" t="b">
        <f t="shared" si="193"/>
        <v>0</v>
      </c>
      <c r="AF955" s="21" t="b">
        <f ca="1">OR(AND($AC955,NOT($AD955)),AND($AC955,OR(AND($G955="",$H955&lt;&gt;""),AND($G955&lt;&gt;"",$H955=""),AND($J955="",$K955&lt;&gt;""),AND($J955&lt;&gt;"",$K955=""),AND($M955="",$N955&lt;&gt;""),AND($M955&lt;&gt;"",$N955=""),AND($P955="",$Q955&lt;&gt;""),AND($P955&lt;&gt;"",$Q955=""),AND($S955="",$T955&lt;&gt;""),AND($S955&lt;&gt;"",$T955=""),AND($V955="",$W955&lt;&gt;""),AND($V955&lt;&gt;"",$W955=""))),AND($C955&lt;&gt;"",$E955&lt;&gt;"",LEFT(TRIM($C955),1)&lt;&gt;LEFT(TRIM($E955),1)),IF(OR($E955="",$F955=""),FALSE(),IFERROR(COUNTIF(INDIRECT("UNITS_"&amp;SUBSTITUTE(LEFT($E955,FIND(" ",$E955&amp;" ")-1),".","_")),$F955)=0,TRUE())),AND($B955&lt;&gt;"",OR(ISNUMBER(SEARCH("outro",LOWER($B955))),ISNUMBER(SEARCH("divers",LOWER($B955))),ISNUMBER(SEARCH("etc",LOWER($B955))))),OR(AND(ISNUMBER(SEARCH("comunic",LOWER($B955))),LEFT($E955,3)&lt;&gt;"4.4"),AND(ISNUMBER(SEARCH("monitor",LOWER($B955))),NOT(OR(LEFT($E955,3)="1.5",LEFT($E955,3)="2.5")))),AND($B955&lt;&gt;"",OR(LEFT($C955,1)="1",LEFT($C955,1)="2"),$D955=""),AND($D955&lt;&gt;"",NOT(OR(LEFT($C955,1)="1",LEFT($C955,1)="2"))),AND($D955&lt;&gt;"",COUNTIF(' PROJETO'!$B$14:$B$16,$D955)=0),IF($D955="",FALSE(),IF(COUNTIF(' PROJETO'!$B$14:$B$16,$D955)=0,FALSE(),IFERROR(INDEX(' PROJETO'!$C$14:$C$16,MATCH($D955,' PROJETO'!$B$14:$B$16,0))&lt;&gt;"Sim",FALSE()))))</f>
        <v>0</v>
      </c>
      <c r="AG955" s="21" t="b">
        <f>AND($AC955,$Y955&gt;'CONFG.  LISTAS'!$F$4,$Z955="",$AA955="")</f>
        <v>0</v>
      </c>
      <c r="AH955" s="21" t="str">
        <f t="shared" si="194"/>
        <v/>
      </c>
      <c r="AI955" s="43" t="str">
        <f ca="1">IF(NOT($AC955),"",IF(OR($B955="",$C955="",$E955="",$F955=""),"Preencha descrição, categoria, tipo e unidade.",IF(AND($B955&lt;&gt;"",OR(LEFT($C955,1)="1",LEFT($C955,1)="2"),$D955=""),"Informe a prática de restauração para itens diretos.",IF(AND($D955&lt;&gt;"",NOT(OR(LEFT($C955,1)="1",LEFT($C955,1)="2"))),"Custos indiretos não devem pertencer a uma prática específica.",IF(AND($D955&lt;&gt;"",COUNTIF(' PROJETO'!$B$14:$B$16,$D955)=0),"Prática de restauração inválida ou não cadastrada.",IF(IF($D955="",FALSE(),IF(COUNTIF(' PROJETO'!$B$14:$B$16,$D955)=0,FALSE(),IFERROR(INDEX(' PROJETO'!$C$14:$C$16,MATCH($D955,' PROJETO'!$B$14:$B$16,0))&lt;&gt;"Sim",FALSE()))),"A prática informada no item não foi selecionada na aba Projeto.",IF(AND(MAX($I955,$L955,$O955,$R955,$U955,$X955)&gt;'CONFG.  LISTAS'!$F$4,NOT(OR($Z955&lt;&gt;"",$AA955&lt;&gt;""))),"Memorial de cálculo ou anexo obrigatório não informado para item acima do limite.",IF(OR(AND($G955&lt;&gt;"",$H955&lt;&gt;"",OR($G955&lt;=0,$H955&lt;=0)),AND($J955&lt;&gt;"",$K955&lt;&gt;"",OR($J955&lt;=0,$K955&lt;=0)),AND($M955&lt;&gt;"",$N955&lt;&gt;"",OR($M955&lt;=0,$N955&lt;=0)),AND($P955&lt;&gt;"",$Q955&lt;&gt;"",OR($P955&lt;=0,$Q955&lt;=0)),AND($S955&lt;&gt;"",$T955&lt;&gt;"",OR($S955&lt;=0,$T955&lt;=0)),AND($V955&lt;&gt;"",$W955&lt;&gt;"",OR($V955&lt;=0,$W955&lt;=0))),"Revise os valores informados: valor unitário e quantidade devem ser maiores que zero.",IF(OR(AND($G955="",$H955&lt;&gt;""),AND($G955&lt;&gt;"",$H955=""),AND($J955="",$K955&lt;&gt;""),AND($J955&lt;&gt;"",$K955=""),AND($M955="",$N955&lt;&gt;""),AND($M955&lt;&gt;"",$N955=""),AND($P955="",$Q955&lt;&gt;""),AND($P955&lt;&gt;"",$Q955=""),AND($S955="",$T955&lt;&gt;""),AND($S955&lt;&gt;"",$T955=""),AND($V955="",$W955&lt;&gt;""),AND($V955&lt;&gt;"",$W955="")),"Há ano preenchido parcialmente: "&amp;TRIM(IF(AND($G955="",$H955&lt;&gt;""),"Ano 1 (falta valor unitário); ","")&amp;IF(AND($G955&lt;&gt;"",$H955=""),"Ano 1 (falta quantidade); ","")&amp;IF(AND($J955="",$K955&lt;&gt;""),"Ano 2 (falta valor unitário); ","")&amp;IF(AND($J955&lt;&gt;"",$K955=""),"Ano 2 (falta quantidade); ","")&amp;IF(AND($M955="",$N955&lt;&gt;""),"Ano 3 (falta valor unitário); ","")&amp;IF(AND($M955&lt;&gt;"",$N955=""),"Ano 3 (falta quantidade); ","")&amp;IF(AND($P955="",$Q955&lt;&gt;""),"Ano 4 (falta valor unitário); ","")&amp;IF(AND($P955&lt;&gt;"",$Q955=""),"Ano 4 (falta quantidade); ","")&amp;IF(AND($S955="",$T955&lt;&gt;""),"Ano 5 (falta valor unitário); ","")&amp;IF(AND($S955&lt;&gt;"",$T955=""),"Ano 5 (falta quantidade); ","")&amp;IF(AND($V955="",$W955&lt;&gt;""),"Ano 6 (falta valor unitário); ","")&amp;IF(AND($V955&lt;&gt;"",$W955=""),"Ano 6 (falta quantidade); ","")), IF(NOT(OR(AND($G955&lt;&gt;"",$H955&lt;&gt;""),AND($J955&lt;&gt;"",$K955&lt;&gt;""),AND($M955&lt;&gt;"",$N955&lt;&gt;""),AND($P955&lt;&gt;"",$Q955&lt;&gt;""),AND($S955&lt;&gt;"",$T955&lt;&gt;""),AND($V955&lt;&gt;"",$W955&lt;&gt;""))),"Informe pelo menos um ano completo com valor unitário e quantidade.",IF(AND($C955&lt;&gt;"",$E955&lt;&gt;"",LEFT(TRIM($C955),1)&lt;&gt;LEFT(TRIM($E955),1)),"Categoria e tipo estão incompatíveis.",IF(IF(OR($E955="",$F955=""),FALSE(),IFERROR(COUNTIF(INDIRECT("UNITS_"&amp;SUBSTITUTE(LEFT($E955,FIND(" ",$E955&amp;" ")-1),".","_")),$F955)=0,TRUE())),"Unidade incompatível com o tipo selecionado.",IF(OR(AND(ISNUMBER(SEARCH("comunic",LOWER($B955))),LEFT($E955,3)&lt;&gt;"4.4"),AND(ISNUMBER(SEARCH("monitor",LOWER($B955))),NOT(OR(LEFT($E955,3)="1.5",LEFT($E955,3)="2.5")))),"Revise a classificação do item conforme as regras de preenchimento.",IF(AND($B955&lt;&gt;"",OR(ISNUMBER(SEARCH("outro",LOWER($B955))),ISNUMBER(SEARCH("divers",LOWER($B955))),ISNUMBER(SEARCH("kit",LOWER($B955))),ISNUMBER(SEARCH("ferrament",LOWER($B955))),ISNUMBER(SEARCH("epi",LOWER($B955)))),NOT(OR($Z955&lt;&gt;"",$AA955&lt;&gt;""))),"Descrição muito genérica: detalhe melhor o item e registre o racional no memorial ou em anexo.",IF(AND($Y955=0,$B955&lt;&gt;"",OR($G955&lt;&gt;"",$H955&lt;&gt;"",$J955&lt;&gt;"",$K955&lt;&gt;"",$M955&lt;&gt;"",$N955&lt;&gt;"",$P955&lt;&gt;"",$Q955&lt;&gt;"",$S955&lt;&gt;"",$T955&lt;&gt;"",$V955&lt;&gt;"",$W955&lt;&gt;"")),"O item possui dados lançados, mas o total está zerado. Revise os valores informados.","")))))))))))))))</f>
        <v/>
      </c>
    </row>
    <row r="956" spans="1:35" ht="14.25" customHeight="1" x14ac:dyDescent="0.25">
      <c r="A956" s="57" t="str">
        <f t="shared" si="182"/>
        <v/>
      </c>
      <c r="B956" s="58"/>
      <c r="C956" s="58"/>
      <c r="D956" s="58"/>
      <c r="E956" s="58"/>
      <c r="F956" s="58"/>
      <c r="G956" s="269"/>
      <c r="H956" s="59"/>
      <c r="I956" s="273">
        <f t="shared" si="183"/>
        <v>0</v>
      </c>
      <c r="J956" s="269"/>
      <c r="K956" s="59"/>
      <c r="L956" s="270">
        <f t="shared" si="184"/>
        <v>0</v>
      </c>
      <c r="M956" s="269"/>
      <c r="N956" s="59"/>
      <c r="O956" s="270">
        <f t="shared" si="185"/>
        <v>0</v>
      </c>
      <c r="P956" s="269"/>
      <c r="Q956" s="59"/>
      <c r="R956" s="271">
        <f t="shared" si="186"/>
        <v>0</v>
      </c>
      <c r="S956" s="269"/>
      <c r="T956" s="59"/>
      <c r="U956" s="270">
        <f t="shared" si="187"/>
        <v>0</v>
      </c>
      <c r="V956" s="269"/>
      <c r="W956" s="59"/>
      <c r="X956" s="270">
        <f t="shared" si="188"/>
        <v>0</v>
      </c>
      <c r="Y956" s="270">
        <f t="shared" si="189"/>
        <v>0</v>
      </c>
      <c r="Z956" s="58"/>
      <c r="AA956" s="58"/>
      <c r="AB956" s="60" t="str">
        <f t="shared" si="190"/>
        <v/>
      </c>
      <c r="AC956" s="21" t="b">
        <f t="shared" si="191"/>
        <v>0</v>
      </c>
      <c r="AD956" s="21" t="b">
        <f t="shared" si="192"/>
        <v>0</v>
      </c>
      <c r="AE956" s="21" t="b">
        <f t="shared" si="193"/>
        <v>0</v>
      </c>
      <c r="AF956" s="21" t="b">
        <f ca="1">OR(AND($AC956,NOT($AD956)),AND($AC956,OR(AND($G956="",$H956&lt;&gt;""),AND($G956&lt;&gt;"",$H956=""),AND($J956="",$K956&lt;&gt;""),AND($J956&lt;&gt;"",$K956=""),AND($M956="",$N956&lt;&gt;""),AND($M956&lt;&gt;"",$N956=""),AND($P956="",$Q956&lt;&gt;""),AND($P956&lt;&gt;"",$Q956=""),AND($S956="",$T956&lt;&gt;""),AND($S956&lt;&gt;"",$T956=""),AND($V956="",$W956&lt;&gt;""),AND($V956&lt;&gt;"",$W956=""))),AND($C956&lt;&gt;"",$E956&lt;&gt;"",LEFT(TRIM($C956),1)&lt;&gt;LEFT(TRIM($E956),1)),IF(OR($E956="",$F956=""),FALSE(),IFERROR(COUNTIF(INDIRECT("UNITS_"&amp;SUBSTITUTE(LEFT($E956,FIND(" ",$E956&amp;" ")-1),".","_")),$F956)=0,TRUE())),AND($B956&lt;&gt;"",OR(ISNUMBER(SEARCH("outro",LOWER($B956))),ISNUMBER(SEARCH("divers",LOWER($B956))),ISNUMBER(SEARCH("etc",LOWER($B956))))),OR(AND(ISNUMBER(SEARCH("comunic",LOWER($B956))),LEFT($E956,3)&lt;&gt;"4.4"),AND(ISNUMBER(SEARCH("monitor",LOWER($B956))),NOT(OR(LEFT($E956,3)="1.5",LEFT($E956,3)="2.5")))),AND($B956&lt;&gt;"",OR(LEFT($C956,1)="1",LEFT($C956,1)="2"),$D956=""),AND($D956&lt;&gt;"",NOT(OR(LEFT($C956,1)="1",LEFT($C956,1)="2"))),AND($D956&lt;&gt;"",COUNTIF(' PROJETO'!$B$14:$B$16,$D956)=0),IF($D956="",FALSE(),IF(COUNTIF(' PROJETO'!$B$14:$B$16,$D956)=0,FALSE(),IFERROR(INDEX(' PROJETO'!$C$14:$C$16,MATCH($D956,' PROJETO'!$B$14:$B$16,0))&lt;&gt;"Sim",FALSE()))))</f>
        <v>0</v>
      </c>
      <c r="AG956" s="21" t="b">
        <f>AND($AC956,$Y956&gt;'CONFG.  LISTAS'!$F$4,$Z956="",$AA956="")</f>
        <v>0</v>
      </c>
      <c r="AH956" s="21" t="str">
        <f t="shared" si="194"/>
        <v/>
      </c>
      <c r="AI956" s="43" t="str">
        <f ca="1">IF(NOT($AC956),"",IF(OR($B956="",$C956="",$E956="",$F956=""),"Preencha descrição, categoria, tipo e unidade.",IF(AND($B956&lt;&gt;"",OR(LEFT($C956,1)="1",LEFT($C956,1)="2"),$D956=""),"Informe a prática de restauração para itens diretos.",IF(AND($D956&lt;&gt;"",NOT(OR(LEFT($C956,1)="1",LEFT($C956,1)="2"))),"Custos indiretos não devem pertencer a uma prática específica.",IF(AND($D956&lt;&gt;"",COUNTIF(' PROJETO'!$B$14:$B$16,$D956)=0),"Prática de restauração inválida ou não cadastrada.",IF(IF($D956="",FALSE(),IF(COUNTIF(' PROJETO'!$B$14:$B$16,$D956)=0,FALSE(),IFERROR(INDEX(' PROJETO'!$C$14:$C$16,MATCH($D956,' PROJETO'!$B$14:$B$16,0))&lt;&gt;"Sim",FALSE()))),"A prática informada no item não foi selecionada na aba Projeto.",IF(AND(MAX($I956,$L956,$O956,$R956,$U956,$X956)&gt;'CONFG.  LISTAS'!$F$4,NOT(OR($Z956&lt;&gt;"",$AA956&lt;&gt;""))),"Memorial de cálculo ou anexo obrigatório não informado para item acima do limite.",IF(OR(AND($G956&lt;&gt;"",$H956&lt;&gt;"",OR($G956&lt;=0,$H956&lt;=0)),AND($J956&lt;&gt;"",$K956&lt;&gt;"",OR($J956&lt;=0,$K956&lt;=0)),AND($M956&lt;&gt;"",$N956&lt;&gt;"",OR($M956&lt;=0,$N956&lt;=0)),AND($P956&lt;&gt;"",$Q956&lt;&gt;"",OR($P956&lt;=0,$Q956&lt;=0)),AND($S956&lt;&gt;"",$T956&lt;&gt;"",OR($S956&lt;=0,$T956&lt;=0)),AND($V956&lt;&gt;"",$W956&lt;&gt;"",OR($V956&lt;=0,$W956&lt;=0))),"Revise os valores informados: valor unitário e quantidade devem ser maiores que zero.",IF(OR(AND($G956="",$H956&lt;&gt;""),AND($G956&lt;&gt;"",$H956=""),AND($J956="",$K956&lt;&gt;""),AND($J956&lt;&gt;"",$K956=""),AND($M956="",$N956&lt;&gt;""),AND($M956&lt;&gt;"",$N956=""),AND($P956="",$Q956&lt;&gt;""),AND($P956&lt;&gt;"",$Q956=""),AND($S956="",$T956&lt;&gt;""),AND($S956&lt;&gt;"",$T956=""),AND($V956="",$W956&lt;&gt;""),AND($V956&lt;&gt;"",$W956="")),"Há ano preenchido parcialmente: "&amp;TRIM(IF(AND($G956="",$H956&lt;&gt;""),"Ano 1 (falta valor unitário); ","")&amp;IF(AND($G956&lt;&gt;"",$H956=""),"Ano 1 (falta quantidade); ","")&amp;IF(AND($J956="",$K956&lt;&gt;""),"Ano 2 (falta valor unitário); ","")&amp;IF(AND($J956&lt;&gt;"",$K956=""),"Ano 2 (falta quantidade); ","")&amp;IF(AND($M956="",$N956&lt;&gt;""),"Ano 3 (falta valor unitário); ","")&amp;IF(AND($M956&lt;&gt;"",$N956=""),"Ano 3 (falta quantidade); ","")&amp;IF(AND($P956="",$Q956&lt;&gt;""),"Ano 4 (falta valor unitário); ","")&amp;IF(AND($P956&lt;&gt;"",$Q956=""),"Ano 4 (falta quantidade); ","")&amp;IF(AND($S956="",$T956&lt;&gt;""),"Ano 5 (falta valor unitário); ","")&amp;IF(AND($S956&lt;&gt;"",$T956=""),"Ano 5 (falta quantidade); ","")&amp;IF(AND($V956="",$W956&lt;&gt;""),"Ano 6 (falta valor unitário); ","")&amp;IF(AND($V956&lt;&gt;"",$W956=""),"Ano 6 (falta quantidade); ","")), IF(NOT(OR(AND($G956&lt;&gt;"",$H956&lt;&gt;""),AND($J956&lt;&gt;"",$K956&lt;&gt;""),AND($M956&lt;&gt;"",$N956&lt;&gt;""),AND($P956&lt;&gt;"",$Q956&lt;&gt;""),AND($S956&lt;&gt;"",$T956&lt;&gt;""),AND($V956&lt;&gt;"",$W956&lt;&gt;""))),"Informe pelo menos um ano completo com valor unitário e quantidade.",IF(AND($C956&lt;&gt;"",$E956&lt;&gt;"",LEFT(TRIM($C956),1)&lt;&gt;LEFT(TRIM($E956),1)),"Categoria e tipo estão incompatíveis.",IF(IF(OR($E956="",$F956=""),FALSE(),IFERROR(COUNTIF(INDIRECT("UNITS_"&amp;SUBSTITUTE(LEFT($E956,FIND(" ",$E956&amp;" ")-1),".","_")),$F956)=0,TRUE())),"Unidade incompatível com o tipo selecionado.",IF(OR(AND(ISNUMBER(SEARCH("comunic",LOWER($B956))),LEFT($E956,3)&lt;&gt;"4.4"),AND(ISNUMBER(SEARCH("monitor",LOWER($B956))),NOT(OR(LEFT($E956,3)="1.5",LEFT($E956,3)="2.5")))),"Revise a classificação do item conforme as regras de preenchimento.",IF(AND($B956&lt;&gt;"",OR(ISNUMBER(SEARCH("outro",LOWER($B956))),ISNUMBER(SEARCH("divers",LOWER($B956))),ISNUMBER(SEARCH("kit",LOWER($B956))),ISNUMBER(SEARCH("ferrament",LOWER($B956))),ISNUMBER(SEARCH("epi",LOWER($B956)))),NOT(OR($Z956&lt;&gt;"",$AA956&lt;&gt;""))),"Descrição muito genérica: detalhe melhor o item e registre o racional no memorial ou em anexo.",IF(AND($Y956=0,$B956&lt;&gt;"",OR($G956&lt;&gt;"",$H956&lt;&gt;"",$J956&lt;&gt;"",$K956&lt;&gt;"",$M956&lt;&gt;"",$N956&lt;&gt;"",$P956&lt;&gt;"",$Q956&lt;&gt;"",$S956&lt;&gt;"",$T956&lt;&gt;"",$V956&lt;&gt;"",$W956&lt;&gt;"")),"O item possui dados lançados, mas o total está zerado. Revise os valores informados.","")))))))))))))))</f>
        <v/>
      </c>
    </row>
    <row r="957" spans="1:35" ht="14.25" customHeight="1" x14ac:dyDescent="0.25">
      <c r="A957" s="57" t="str">
        <f t="shared" si="182"/>
        <v/>
      </c>
      <c r="B957" s="61"/>
      <c r="C957" s="61"/>
      <c r="D957" s="58"/>
      <c r="E957" s="61"/>
      <c r="F957" s="61"/>
      <c r="G957" s="272"/>
      <c r="H957" s="62"/>
      <c r="I957" s="273">
        <f t="shared" si="183"/>
        <v>0</v>
      </c>
      <c r="J957" s="272"/>
      <c r="K957" s="62"/>
      <c r="L957" s="270">
        <f t="shared" si="184"/>
        <v>0</v>
      </c>
      <c r="M957" s="272"/>
      <c r="N957" s="62"/>
      <c r="O957" s="270">
        <f t="shared" si="185"/>
        <v>0</v>
      </c>
      <c r="P957" s="272"/>
      <c r="Q957" s="62"/>
      <c r="R957" s="271">
        <f t="shared" si="186"/>
        <v>0</v>
      </c>
      <c r="S957" s="272"/>
      <c r="T957" s="62"/>
      <c r="U957" s="270">
        <f t="shared" si="187"/>
        <v>0</v>
      </c>
      <c r="V957" s="272"/>
      <c r="W957" s="62"/>
      <c r="X957" s="270">
        <f t="shared" si="188"/>
        <v>0</v>
      </c>
      <c r="Y957" s="270">
        <f t="shared" si="189"/>
        <v>0</v>
      </c>
      <c r="Z957" s="61"/>
      <c r="AA957" s="61"/>
      <c r="AB957" s="60" t="str">
        <f t="shared" si="190"/>
        <v/>
      </c>
      <c r="AC957" s="21" t="b">
        <f t="shared" si="191"/>
        <v>0</v>
      </c>
      <c r="AD957" s="21" t="b">
        <f t="shared" si="192"/>
        <v>0</v>
      </c>
      <c r="AE957" s="21" t="b">
        <f t="shared" si="193"/>
        <v>0</v>
      </c>
      <c r="AF957" s="21" t="b">
        <f ca="1">OR(AND($AC957,NOT($AD957)),AND($AC957,OR(AND($G957="",$H957&lt;&gt;""),AND($G957&lt;&gt;"",$H957=""),AND($J957="",$K957&lt;&gt;""),AND($J957&lt;&gt;"",$K957=""),AND($M957="",$N957&lt;&gt;""),AND($M957&lt;&gt;"",$N957=""),AND($P957="",$Q957&lt;&gt;""),AND($P957&lt;&gt;"",$Q957=""),AND($S957="",$T957&lt;&gt;""),AND($S957&lt;&gt;"",$T957=""),AND($V957="",$W957&lt;&gt;""),AND($V957&lt;&gt;"",$W957=""))),AND($C957&lt;&gt;"",$E957&lt;&gt;"",LEFT(TRIM($C957),1)&lt;&gt;LEFT(TRIM($E957),1)),IF(OR($E957="",$F957=""),FALSE(),IFERROR(COUNTIF(INDIRECT("UNITS_"&amp;SUBSTITUTE(LEFT($E957,FIND(" ",$E957&amp;" ")-1),".","_")),$F957)=0,TRUE())),AND($B957&lt;&gt;"",OR(ISNUMBER(SEARCH("outro",LOWER($B957))),ISNUMBER(SEARCH("divers",LOWER($B957))),ISNUMBER(SEARCH("etc",LOWER($B957))))),OR(AND(ISNUMBER(SEARCH("comunic",LOWER($B957))),LEFT($E957,3)&lt;&gt;"4.4"),AND(ISNUMBER(SEARCH("monitor",LOWER($B957))),NOT(OR(LEFT($E957,3)="1.5",LEFT($E957,3)="2.5")))),AND($B957&lt;&gt;"",OR(LEFT($C957,1)="1",LEFT($C957,1)="2"),$D957=""),AND($D957&lt;&gt;"",NOT(OR(LEFT($C957,1)="1",LEFT($C957,1)="2"))),AND($D957&lt;&gt;"",COUNTIF(' PROJETO'!$B$14:$B$16,$D957)=0),IF($D957="",FALSE(),IF(COUNTIF(' PROJETO'!$B$14:$B$16,$D957)=0,FALSE(),IFERROR(INDEX(' PROJETO'!$C$14:$C$16,MATCH($D957,' PROJETO'!$B$14:$B$16,0))&lt;&gt;"Sim",FALSE()))))</f>
        <v>0</v>
      </c>
      <c r="AG957" s="21" t="b">
        <f>AND($AC957,$Y957&gt;'CONFG.  LISTAS'!$F$4,$Z957="",$AA957="")</f>
        <v>0</v>
      </c>
      <c r="AH957" s="21" t="str">
        <f t="shared" si="194"/>
        <v/>
      </c>
      <c r="AI957" s="43" t="str">
        <f ca="1">IF(NOT($AC957),"",IF(OR($B957="",$C957="",$E957="",$F957=""),"Preencha descrição, categoria, tipo e unidade.",IF(AND($B957&lt;&gt;"",OR(LEFT($C957,1)="1",LEFT($C957,1)="2"),$D957=""),"Informe a prática de restauração para itens diretos.",IF(AND($D957&lt;&gt;"",NOT(OR(LEFT($C957,1)="1",LEFT($C957,1)="2"))),"Custos indiretos não devem pertencer a uma prática específica.",IF(AND($D957&lt;&gt;"",COUNTIF(' PROJETO'!$B$14:$B$16,$D957)=0),"Prática de restauração inválida ou não cadastrada.",IF(IF($D957="",FALSE(),IF(COUNTIF(' PROJETO'!$B$14:$B$16,$D957)=0,FALSE(),IFERROR(INDEX(' PROJETO'!$C$14:$C$16,MATCH($D957,' PROJETO'!$B$14:$B$16,0))&lt;&gt;"Sim",FALSE()))),"A prática informada no item não foi selecionada na aba Projeto.",IF(AND(MAX($I957,$L957,$O957,$R957,$U957,$X957)&gt;'CONFG.  LISTAS'!$F$4,NOT(OR($Z957&lt;&gt;"",$AA957&lt;&gt;""))),"Memorial de cálculo ou anexo obrigatório não informado para item acima do limite.",IF(OR(AND($G957&lt;&gt;"",$H957&lt;&gt;"",OR($G957&lt;=0,$H957&lt;=0)),AND($J957&lt;&gt;"",$K957&lt;&gt;"",OR($J957&lt;=0,$K957&lt;=0)),AND($M957&lt;&gt;"",$N957&lt;&gt;"",OR($M957&lt;=0,$N957&lt;=0)),AND($P957&lt;&gt;"",$Q957&lt;&gt;"",OR($P957&lt;=0,$Q957&lt;=0)),AND($S957&lt;&gt;"",$T957&lt;&gt;"",OR($S957&lt;=0,$T957&lt;=0)),AND($V957&lt;&gt;"",$W957&lt;&gt;"",OR($V957&lt;=0,$W957&lt;=0))),"Revise os valores informados: valor unitário e quantidade devem ser maiores que zero.",IF(OR(AND($G957="",$H957&lt;&gt;""),AND($G957&lt;&gt;"",$H957=""),AND($J957="",$K957&lt;&gt;""),AND($J957&lt;&gt;"",$K957=""),AND($M957="",$N957&lt;&gt;""),AND($M957&lt;&gt;"",$N957=""),AND($P957="",$Q957&lt;&gt;""),AND($P957&lt;&gt;"",$Q957=""),AND($S957="",$T957&lt;&gt;""),AND($S957&lt;&gt;"",$T957=""),AND($V957="",$W957&lt;&gt;""),AND($V957&lt;&gt;"",$W957="")),"Há ano preenchido parcialmente: "&amp;TRIM(IF(AND($G957="",$H957&lt;&gt;""),"Ano 1 (falta valor unitário); ","")&amp;IF(AND($G957&lt;&gt;"",$H957=""),"Ano 1 (falta quantidade); ","")&amp;IF(AND($J957="",$K957&lt;&gt;""),"Ano 2 (falta valor unitário); ","")&amp;IF(AND($J957&lt;&gt;"",$K957=""),"Ano 2 (falta quantidade); ","")&amp;IF(AND($M957="",$N957&lt;&gt;""),"Ano 3 (falta valor unitário); ","")&amp;IF(AND($M957&lt;&gt;"",$N957=""),"Ano 3 (falta quantidade); ","")&amp;IF(AND($P957="",$Q957&lt;&gt;""),"Ano 4 (falta valor unitário); ","")&amp;IF(AND($P957&lt;&gt;"",$Q957=""),"Ano 4 (falta quantidade); ","")&amp;IF(AND($S957="",$T957&lt;&gt;""),"Ano 5 (falta valor unitário); ","")&amp;IF(AND($S957&lt;&gt;"",$T957=""),"Ano 5 (falta quantidade); ","")&amp;IF(AND($V957="",$W957&lt;&gt;""),"Ano 6 (falta valor unitário); ","")&amp;IF(AND($V957&lt;&gt;"",$W957=""),"Ano 6 (falta quantidade); ","")), IF(NOT(OR(AND($G957&lt;&gt;"",$H957&lt;&gt;""),AND($J957&lt;&gt;"",$K957&lt;&gt;""),AND($M957&lt;&gt;"",$N957&lt;&gt;""),AND($P957&lt;&gt;"",$Q957&lt;&gt;""),AND($S957&lt;&gt;"",$T957&lt;&gt;""),AND($V957&lt;&gt;"",$W957&lt;&gt;""))),"Informe pelo menos um ano completo com valor unitário e quantidade.",IF(AND($C957&lt;&gt;"",$E957&lt;&gt;"",LEFT(TRIM($C957),1)&lt;&gt;LEFT(TRIM($E957),1)),"Categoria e tipo estão incompatíveis.",IF(IF(OR($E957="",$F957=""),FALSE(),IFERROR(COUNTIF(INDIRECT("UNITS_"&amp;SUBSTITUTE(LEFT($E957,FIND(" ",$E957&amp;" ")-1),".","_")),$F957)=0,TRUE())),"Unidade incompatível com o tipo selecionado.",IF(OR(AND(ISNUMBER(SEARCH("comunic",LOWER($B957))),LEFT($E957,3)&lt;&gt;"4.4"),AND(ISNUMBER(SEARCH("monitor",LOWER($B957))),NOT(OR(LEFT($E957,3)="1.5",LEFT($E957,3)="2.5")))),"Revise a classificação do item conforme as regras de preenchimento.",IF(AND($B957&lt;&gt;"",OR(ISNUMBER(SEARCH("outro",LOWER($B957))),ISNUMBER(SEARCH("divers",LOWER($B957))),ISNUMBER(SEARCH("kit",LOWER($B957))),ISNUMBER(SEARCH("ferrament",LOWER($B957))),ISNUMBER(SEARCH("epi",LOWER($B957)))),NOT(OR($Z957&lt;&gt;"",$AA957&lt;&gt;""))),"Descrição muito genérica: detalhe melhor o item e registre o racional no memorial ou em anexo.",IF(AND($Y957=0,$B957&lt;&gt;"",OR($G957&lt;&gt;"",$H957&lt;&gt;"",$J957&lt;&gt;"",$K957&lt;&gt;"",$M957&lt;&gt;"",$N957&lt;&gt;"",$P957&lt;&gt;"",$Q957&lt;&gt;"",$S957&lt;&gt;"",$T957&lt;&gt;"",$V957&lt;&gt;"",$W957&lt;&gt;"")),"O item possui dados lançados, mas o total está zerado. Revise os valores informados.","")))))))))))))))</f>
        <v/>
      </c>
    </row>
    <row r="958" spans="1:35" ht="14.25" customHeight="1" x14ac:dyDescent="0.25">
      <c r="A958" s="57" t="str">
        <f t="shared" si="182"/>
        <v/>
      </c>
      <c r="B958" s="58"/>
      <c r="C958" s="58"/>
      <c r="D958" s="58"/>
      <c r="E958" s="58"/>
      <c r="F958" s="58"/>
      <c r="G958" s="269"/>
      <c r="H958" s="59"/>
      <c r="I958" s="273">
        <f t="shared" si="183"/>
        <v>0</v>
      </c>
      <c r="J958" s="269"/>
      <c r="K958" s="59"/>
      <c r="L958" s="270">
        <f t="shared" si="184"/>
        <v>0</v>
      </c>
      <c r="M958" s="269"/>
      <c r="N958" s="59"/>
      <c r="O958" s="270">
        <f t="shared" si="185"/>
        <v>0</v>
      </c>
      <c r="P958" s="269"/>
      <c r="Q958" s="59"/>
      <c r="R958" s="271">
        <f t="shared" si="186"/>
        <v>0</v>
      </c>
      <c r="S958" s="269"/>
      <c r="T958" s="59"/>
      <c r="U958" s="270">
        <f t="shared" si="187"/>
        <v>0</v>
      </c>
      <c r="V958" s="269"/>
      <c r="W958" s="59"/>
      <c r="X958" s="270">
        <f t="shared" si="188"/>
        <v>0</v>
      </c>
      <c r="Y958" s="270">
        <f t="shared" si="189"/>
        <v>0</v>
      </c>
      <c r="Z958" s="58"/>
      <c r="AA958" s="58"/>
      <c r="AB958" s="60" t="str">
        <f t="shared" si="190"/>
        <v/>
      </c>
      <c r="AC958" s="21" t="b">
        <f t="shared" si="191"/>
        <v>0</v>
      </c>
      <c r="AD958" s="21" t="b">
        <f t="shared" si="192"/>
        <v>0</v>
      </c>
      <c r="AE958" s="21" t="b">
        <f t="shared" si="193"/>
        <v>0</v>
      </c>
      <c r="AF958" s="21" t="b">
        <f ca="1">OR(AND($AC958,NOT($AD958)),AND($AC958,OR(AND($G958="",$H958&lt;&gt;""),AND($G958&lt;&gt;"",$H958=""),AND($J958="",$K958&lt;&gt;""),AND($J958&lt;&gt;"",$K958=""),AND($M958="",$N958&lt;&gt;""),AND($M958&lt;&gt;"",$N958=""),AND($P958="",$Q958&lt;&gt;""),AND($P958&lt;&gt;"",$Q958=""),AND($S958="",$T958&lt;&gt;""),AND($S958&lt;&gt;"",$T958=""),AND($V958="",$W958&lt;&gt;""),AND($V958&lt;&gt;"",$W958=""))),AND($C958&lt;&gt;"",$E958&lt;&gt;"",LEFT(TRIM($C958),1)&lt;&gt;LEFT(TRIM($E958),1)),IF(OR($E958="",$F958=""),FALSE(),IFERROR(COUNTIF(INDIRECT("UNITS_"&amp;SUBSTITUTE(LEFT($E958,FIND(" ",$E958&amp;" ")-1),".","_")),$F958)=0,TRUE())),AND($B958&lt;&gt;"",OR(ISNUMBER(SEARCH("outro",LOWER($B958))),ISNUMBER(SEARCH("divers",LOWER($B958))),ISNUMBER(SEARCH("etc",LOWER($B958))))),OR(AND(ISNUMBER(SEARCH("comunic",LOWER($B958))),LEFT($E958,3)&lt;&gt;"4.4"),AND(ISNUMBER(SEARCH("monitor",LOWER($B958))),NOT(OR(LEFT($E958,3)="1.5",LEFT($E958,3)="2.5")))),AND($B958&lt;&gt;"",OR(LEFT($C958,1)="1",LEFT($C958,1)="2"),$D958=""),AND($D958&lt;&gt;"",NOT(OR(LEFT($C958,1)="1",LEFT($C958,1)="2"))),AND($D958&lt;&gt;"",COUNTIF(' PROJETO'!$B$14:$B$16,$D958)=0),IF($D958="",FALSE(),IF(COUNTIF(' PROJETO'!$B$14:$B$16,$D958)=0,FALSE(),IFERROR(INDEX(' PROJETO'!$C$14:$C$16,MATCH($D958,' PROJETO'!$B$14:$B$16,0))&lt;&gt;"Sim",FALSE()))))</f>
        <v>0</v>
      </c>
      <c r="AG958" s="21" t="b">
        <f>AND($AC958,$Y958&gt;'CONFG.  LISTAS'!$F$4,$Z958="",$AA958="")</f>
        <v>0</v>
      </c>
      <c r="AH958" s="21" t="str">
        <f t="shared" si="194"/>
        <v/>
      </c>
      <c r="AI958" s="43" t="str">
        <f ca="1">IF(NOT($AC958),"",IF(OR($B958="",$C958="",$E958="",$F958=""),"Preencha descrição, categoria, tipo e unidade.",IF(AND($B958&lt;&gt;"",OR(LEFT($C958,1)="1",LEFT($C958,1)="2"),$D958=""),"Informe a prática de restauração para itens diretos.",IF(AND($D958&lt;&gt;"",NOT(OR(LEFT($C958,1)="1",LEFT($C958,1)="2"))),"Custos indiretos não devem pertencer a uma prática específica.",IF(AND($D958&lt;&gt;"",COUNTIF(' PROJETO'!$B$14:$B$16,$D958)=0),"Prática de restauração inválida ou não cadastrada.",IF(IF($D958="",FALSE(),IF(COUNTIF(' PROJETO'!$B$14:$B$16,$D958)=0,FALSE(),IFERROR(INDEX(' PROJETO'!$C$14:$C$16,MATCH($D958,' PROJETO'!$B$14:$B$16,0))&lt;&gt;"Sim",FALSE()))),"A prática informada no item não foi selecionada na aba Projeto.",IF(AND(MAX($I958,$L958,$O958,$R958,$U958,$X958)&gt;'CONFG.  LISTAS'!$F$4,NOT(OR($Z958&lt;&gt;"",$AA958&lt;&gt;""))),"Memorial de cálculo ou anexo obrigatório não informado para item acima do limite.",IF(OR(AND($G958&lt;&gt;"",$H958&lt;&gt;"",OR($G958&lt;=0,$H958&lt;=0)),AND($J958&lt;&gt;"",$K958&lt;&gt;"",OR($J958&lt;=0,$K958&lt;=0)),AND($M958&lt;&gt;"",$N958&lt;&gt;"",OR($M958&lt;=0,$N958&lt;=0)),AND($P958&lt;&gt;"",$Q958&lt;&gt;"",OR($P958&lt;=0,$Q958&lt;=0)),AND($S958&lt;&gt;"",$T958&lt;&gt;"",OR($S958&lt;=0,$T958&lt;=0)),AND($V958&lt;&gt;"",$W958&lt;&gt;"",OR($V958&lt;=0,$W958&lt;=0))),"Revise os valores informados: valor unitário e quantidade devem ser maiores que zero.",IF(OR(AND($G958="",$H958&lt;&gt;""),AND($G958&lt;&gt;"",$H958=""),AND($J958="",$K958&lt;&gt;""),AND($J958&lt;&gt;"",$K958=""),AND($M958="",$N958&lt;&gt;""),AND($M958&lt;&gt;"",$N958=""),AND($P958="",$Q958&lt;&gt;""),AND($P958&lt;&gt;"",$Q958=""),AND($S958="",$T958&lt;&gt;""),AND($S958&lt;&gt;"",$T958=""),AND($V958="",$W958&lt;&gt;""),AND($V958&lt;&gt;"",$W958="")),"Há ano preenchido parcialmente: "&amp;TRIM(IF(AND($G958="",$H958&lt;&gt;""),"Ano 1 (falta valor unitário); ","")&amp;IF(AND($G958&lt;&gt;"",$H958=""),"Ano 1 (falta quantidade); ","")&amp;IF(AND($J958="",$K958&lt;&gt;""),"Ano 2 (falta valor unitário); ","")&amp;IF(AND($J958&lt;&gt;"",$K958=""),"Ano 2 (falta quantidade); ","")&amp;IF(AND($M958="",$N958&lt;&gt;""),"Ano 3 (falta valor unitário); ","")&amp;IF(AND($M958&lt;&gt;"",$N958=""),"Ano 3 (falta quantidade); ","")&amp;IF(AND($P958="",$Q958&lt;&gt;""),"Ano 4 (falta valor unitário); ","")&amp;IF(AND($P958&lt;&gt;"",$Q958=""),"Ano 4 (falta quantidade); ","")&amp;IF(AND($S958="",$T958&lt;&gt;""),"Ano 5 (falta valor unitário); ","")&amp;IF(AND($S958&lt;&gt;"",$T958=""),"Ano 5 (falta quantidade); ","")&amp;IF(AND($V958="",$W958&lt;&gt;""),"Ano 6 (falta valor unitário); ","")&amp;IF(AND($V958&lt;&gt;"",$W958=""),"Ano 6 (falta quantidade); ","")), IF(NOT(OR(AND($G958&lt;&gt;"",$H958&lt;&gt;""),AND($J958&lt;&gt;"",$K958&lt;&gt;""),AND($M958&lt;&gt;"",$N958&lt;&gt;""),AND($P958&lt;&gt;"",$Q958&lt;&gt;""),AND($S958&lt;&gt;"",$T958&lt;&gt;""),AND($V958&lt;&gt;"",$W958&lt;&gt;""))),"Informe pelo menos um ano completo com valor unitário e quantidade.",IF(AND($C958&lt;&gt;"",$E958&lt;&gt;"",LEFT(TRIM($C958),1)&lt;&gt;LEFT(TRIM($E958),1)),"Categoria e tipo estão incompatíveis.",IF(IF(OR($E958="",$F958=""),FALSE(),IFERROR(COUNTIF(INDIRECT("UNITS_"&amp;SUBSTITUTE(LEFT($E958,FIND(" ",$E958&amp;" ")-1),".","_")),$F958)=0,TRUE())),"Unidade incompatível com o tipo selecionado.",IF(OR(AND(ISNUMBER(SEARCH("comunic",LOWER($B958))),LEFT($E958,3)&lt;&gt;"4.4"),AND(ISNUMBER(SEARCH("monitor",LOWER($B958))),NOT(OR(LEFT($E958,3)="1.5",LEFT($E958,3)="2.5")))),"Revise a classificação do item conforme as regras de preenchimento.",IF(AND($B958&lt;&gt;"",OR(ISNUMBER(SEARCH("outro",LOWER($B958))),ISNUMBER(SEARCH("divers",LOWER($B958))),ISNUMBER(SEARCH("kit",LOWER($B958))),ISNUMBER(SEARCH("ferrament",LOWER($B958))),ISNUMBER(SEARCH("epi",LOWER($B958)))),NOT(OR($Z958&lt;&gt;"",$AA958&lt;&gt;""))),"Descrição muito genérica: detalhe melhor o item e registre o racional no memorial ou em anexo.",IF(AND($Y958=0,$B958&lt;&gt;"",OR($G958&lt;&gt;"",$H958&lt;&gt;"",$J958&lt;&gt;"",$K958&lt;&gt;"",$M958&lt;&gt;"",$N958&lt;&gt;"",$P958&lt;&gt;"",$Q958&lt;&gt;"",$S958&lt;&gt;"",$T958&lt;&gt;"",$V958&lt;&gt;"",$W958&lt;&gt;"")),"O item possui dados lançados, mas o total está zerado. Revise os valores informados.","")))))))))))))))</f>
        <v/>
      </c>
    </row>
    <row r="959" spans="1:35" ht="14.25" customHeight="1" x14ac:dyDescent="0.25">
      <c r="A959" s="57" t="str">
        <f t="shared" si="182"/>
        <v/>
      </c>
      <c r="B959" s="61"/>
      <c r="C959" s="61"/>
      <c r="D959" s="58"/>
      <c r="E959" s="61"/>
      <c r="F959" s="61"/>
      <c r="G959" s="272"/>
      <c r="H959" s="62"/>
      <c r="I959" s="273">
        <f t="shared" si="183"/>
        <v>0</v>
      </c>
      <c r="J959" s="272"/>
      <c r="K959" s="62"/>
      <c r="L959" s="270">
        <f t="shared" si="184"/>
        <v>0</v>
      </c>
      <c r="M959" s="272"/>
      <c r="N959" s="62"/>
      <c r="O959" s="270">
        <f t="shared" si="185"/>
        <v>0</v>
      </c>
      <c r="P959" s="272"/>
      <c r="Q959" s="62"/>
      <c r="R959" s="271">
        <f t="shared" si="186"/>
        <v>0</v>
      </c>
      <c r="S959" s="272"/>
      <c r="T959" s="62"/>
      <c r="U959" s="270">
        <f t="shared" si="187"/>
        <v>0</v>
      </c>
      <c r="V959" s="272"/>
      <c r="W959" s="62"/>
      <c r="X959" s="270">
        <f t="shared" si="188"/>
        <v>0</v>
      </c>
      <c r="Y959" s="270">
        <f t="shared" si="189"/>
        <v>0</v>
      </c>
      <c r="Z959" s="61"/>
      <c r="AA959" s="61"/>
      <c r="AB959" s="60" t="str">
        <f t="shared" si="190"/>
        <v/>
      </c>
      <c r="AC959" s="21" t="b">
        <f t="shared" si="191"/>
        <v>0</v>
      </c>
      <c r="AD959" s="21" t="b">
        <f t="shared" si="192"/>
        <v>0</v>
      </c>
      <c r="AE959" s="21" t="b">
        <f t="shared" si="193"/>
        <v>0</v>
      </c>
      <c r="AF959" s="21" t="b">
        <f ca="1">OR(AND($AC959,NOT($AD959)),AND($AC959,OR(AND($G959="",$H959&lt;&gt;""),AND($G959&lt;&gt;"",$H959=""),AND($J959="",$K959&lt;&gt;""),AND($J959&lt;&gt;"",$K959=""),AND($M959="",$N959&lt;&gt;""),AND($M959&lt;&gt;"",$N959=""),AND($P959="",$Q959&lt;&gt;""),AND($P959&lt;&gt;"",$Q959=""),AND($S959="",$T959&lt;&gt;""),AND($S959&lt;&gt;"",$T959=""),AND($V959="",$W959&lt;&gt;""),AND($V959&lt;&gt;"",$W959=""))),AND($C959&lt;&gt;"",$E959&lt;&gt;"",LEFT(TRIM($C959),1)&lt;&gt;LEFT(TRIM($E959),1)),IF(OR($E959="",$F959=""),FALSE(),IFERROR(COUNTIF(INDIRECT("UNITS_"&amp;SUBSTITUTE(LEFT($E959,FIND(" ",$E959&amp;" ")-1),".","_")),$F959)=0,TRUE())),AND($B959&lt;&gt;"",OR(ISNUMBER(SEARCH("outro",LOWER($B959))),ISNUMBER(SEARCH("divers",LOWER($B959))),ISNUMBER(SEARCH("etc",LOWER($B959))))),OR(AND(ISNUMBER(SEARCH("comunic",LOWER($B959))),LEFT($E959,3)&lt;&gt;"4.4"),AND(ISNUMBER(SEARCH("monitor",LOWER($B959))),NOT(OR(LEFT($E959,3)="1.5",LEFT($E959,3)="2.5")))),AND($B959&lt;&gt;"",OR(LEFT($C959,1)="1",LEFT($C959,1)="2"),$D959=""),AND($D959&lt;&gt;"",NOT(OR(LEFT($C959,1)="1",LEFT($C959,1)="2"))),AND($D959&lt;&gt;"",COUNTIF(' PROJETO'!$B$14:$B$16,$D959)=0),IF($D959="",FALSE(),IF(COUNTIF(' PROJETO'!$B$14:$B$16,$D959)=0,FALSE(),IFERROR(INDEX(' PROJETO'!$C$14:$C$16,MATCH($D959,' PROJETO'!$B$14:$B$16,0))&lt;&gt;"Sim",FALSE()))))</f>
        <v>0</v>
      </c>
      <c r="AG959" s="21" t="b">
        <f>AND($AC959,$Y959&gt;'CONFG.  LISTAS'!$F$4,$Z959="",$AA959="")</f>
        <v>0</v>
      </c>
      <c r="AH959" s="21" t="str">
        <f t="shared" si="194"/>
        <v/>
      </c>
      <c r="AI959" s="43" t="str">
        <f ca="1">IF(NOT($AC959),"",IF(OR($B959="",$C959="",$E959="",$F959=""),"Preencha descrição, categoria, tipo e unidade.",IF(AND($B959&lt;&gt;"",OR(LEFT($C959,1)="1",LEFT($C959,1)="2"),$D959=""),"Informe a prática de restauração para itens diretos.",IF(AND($D959&lt;&gt;"",NOT(OR(LEFT($C959,1)="1",LEFT($C959,1)="2"))),"Custos indiretos não devem pertencer a uma prática específica.",IF(AND($D959&lt;&gt;"",COUNTIF(' PROJETO'!$B$14:$B$16,$D959)=0),"Prática de restauração inválida ou não cadastrada.",IF(IF($D959="",FALSE(),IF(COUNTIF(' PROJETO'!$B$14:$B$16,$D959)=0,FALSE(),IFERROR(INDEX(' PROJETO'!$C$14:$C$16,MATCH($D959,' PROJETO'!$B$14:$B$16,0))&lt;&gt;"Sim",FALSE()))),"A prática informada no item não foi selecionada na aba Projeto.",IF(AND(MAX($I959,$L959,$O959,$R959,$U959,$X959)&gt;'CONFG.  LISTAS'!$F$4,NOT(OR($Z959&lt;&gt;"",$AA959&lt;&gt;""))),"Memorial de cálculo ou anexo obrigatório não informado para item acima do limite.",IF(OR(AND($G959&lt;&gt;"",$H959&lt;&gt;"",OR($G959&lt;=0,$H959&lt;=0)),AND($J959&lt;&gt;"",$K959&lt;&gt;"",OR($J959&lt;=0,$K959&lt;=0)),AND($M959&lt;&gt;"",$N959&lt;&gt;"",OR($M959&lt;=0,$N959&lt;=0)),AND($P959&lt;&gt;"",$Q959&lt;&gt;"",OR($P959&lt;=0,$Q959&lt;=0)),AND($S959&lt;&gt;"",$T959&lt;&gt;"",OR($S959&lt;=0,$T959&lt;=0)),AND($V959&lt;&gt;"",$W959&lt;&gt;"",OR($V959&lt;=0,$W959&lt;=0))),"Revise os valores informados: valor unitário e quantidade devem ser maiores que zero.",IF(OR(AND($G959="",$H959&lt;&gt;""),AND($G959&lt;&gt;"",$H959=""),AND($J959="",$K959&lt;&gt;""),AND($J959&lt;&gt;"",$K959=""),AND($M959="",$N959&lt;&gt;""),AND($M959&lt;&gt;"",$N959=""),AND($P959="",$Q959&lt;&gt;""),AND($P959&lt;&gt;"",$Q959=""),AND($S959="",$T959&lt;&gt;""),AND($S959&lt;&gt;"",$T959=""),AND($V959="",$W959&lt;&gt;""),AND($V959&lt;&gt;"",$W959="")),"Há ano preenchido parcialmente: "&amp;TRIM(IF(AND($G959="",$H959&lt;&gt;""),"Ano 1 (falta valor unitário); ","")&amp;IF(AND($G959&lt;&gt;"",$H959=""),"Ano 1 (falta quantidade); ","")&amp;IF(AND($J959="",$K959&lt;&gt;""),"Ano 2 (falta valor unitário); ","")&amp;IF(AND($J959&lt;&gt;"",$K959=""),"Ano 2 (falta quantidade); ","")&amp;IF(AND($M959="",$N959&lt;&gt;""),"Ano 3 (falta valor unitário); ","")&amp;IF(AND($M959&lt;&gt;"",$N959=""),"Ano 3 (falta quantidade); ","")&amp;IF(AND($P959="",$Q959&lt;&gt;""),"Ano 4 (falta valor unitário); ","")&amp;IF(AND($P959&lt;&gt;"",$Q959=""),"Ano 4 (falta quantidade); ","")&amp;IF(AND($S959="",$T959&lt;&gt;""),"Ano 5 (falta valor unitário); ","")&amp;IF(AND($S959&lt;&gt;"",$T959=""),"Ano 5 (falta quantidade); ","")&amp;IF(AND($V959="",$W959&lt;&gt;""),"Ano 6 (falta valor unitário); ","")&amp;IF(AND($V959&lt;&gt;"",$W959=""),"Ano 6 (falta quantidade); ","")), IF(NOT(OR(AND($G959&lt;&gt;"",$H959&lt;&gt;""),AND($J959&lt;&gt;"",$K959&lt;&gt;""),AND($M959&lt;&gt;"",$N959&lt;&gt;""),AND($P959&lt;&gt;"",$Q959&lt;&gt;""),AND($S959&lt;&gt;"",$T959&lt;&gt;""),AND($V959&lt;&gt;"",$W959&lt;&gt;""))),"Informe pelo menos um ano completo com valor unitário e quantidade.",IF(AND($C959&lt;&gt;"",$E959&lt;&gt;"",LEFT(TRIM($C959),1)&lt;&gt;LEFT(TRIM($E959),1)),"Categoria e tipo estão incompatíveis.",IF(IF(OR($E959="",$F959=""),FALSE(),IFERROR(COUNTIF(INDIRECT("UNITS_"&amp;SUBSTITUTE(LEFT($E959,FIND(" ",$E959&amp;" ")-1),".","_")),$F959)=0,TRUE())),"Unidade incompatível com o tipo selecionado.",IF(OR(AND(ISNUMBER(SEARCH("comunic",LOWER($B959))),LEFT($E959,3)&lt;&gt;"4.4"),AND(ISNUMBER(SEARCH("monitor",LOWER($B959))),NOT(OR(LEFT($E959,3)="1.5",LEFT($E959,3)="2.5")))),"Revise a classificação do item conforme as regras de preenchimento.",IF(AND($B959&lt;&gt;"",OR(ISNUMBER(SEARCH("outro",LOWER($B959))),ISNUMBER(SEARCH("divers",LOWER($B959))),ISNUMBER(SEARCH("kit",LOWER($B959))),ISNUMBER(SEARCH("ferrament",LOWER($B959))),ISNUMBER(SEARCH("epi",LOWER($B959)))),NOT(OR($Z959&lt;&gt;"",$AA959&lt;&gt;""))),"Descrição muito genérica: detalhe melhor o item e registre o racional no memorial ou em anexo.",IF(AND($Y959=0,$B959&lt;&gt;"",OR($G959&lt;&gt;"",$H959&lt;&gt;"",$J959&lt;&gt;"",$K959&lt;&gt;"",$M959&lt;&gt;"",$N959&lt;&gt;"",$P959&lt;&gt;"",$Q959&lt;&gt;"",$S959&lt;&gt;"",$T959&lt;&gt;"",$V959&lt;&gt;"",$W959&lt;&gt;"")),"O item possui dados lançados, mas o total está zerado. Revise os valores informados.","")))))))))))))))</f>
        <v/>
      </c>
    </row>
    <row r="960" spans="1:35" ht="14.25" customHeight="1" x14ac:dyDescent="0.25">
      <c r="A960" s="57" t="str">
        <f t="shared" si="182"/>
        <v/>
      </c>
      <c r="B960" s="58"/>
      <c r="C960" s="58"/>
      <c r="D960" s="58"/>
      <c r="E960" s="58"/>
      <c r="F960" s="58"/>
      <c r="G960" s="269"/>
      <c r="H960" s="59"/>
      <c r="I960" s="273">
        <f t="shared" si="183"/>
        <v>0</v>
      </c>
      <c r="J960" s="269"/>
      <c r="K960" s="59"/>
      <c r="L960" s="270">
        <f t="shared" si="184"/>
        <v>0</v>
      </c>
      <c r="M960" s="269"/>
      <c r="N960" s="59"/>
      <c r="O960" s="270">
        <f t="shared" si="185"/>
        <v>0</v>
      </c>
      <c r="P960" s="269"/>
      <c r="Q960" s="59"/>
      <c r="R960" s="271">
        <f t="shared" si="186"/>
        <v>0</v>
      </c>
      <c r="S960" s="269"/>
      <c r="T960" s="59"/>
      <c r="U960" s="270">
        <f t="shared" si="187"/>
        <v>0</v>
      </c>
      <c r="V960" s="269"/>
      <c r="W960" s="59"/>
      <c r="X960" s="270">
        <f t="shared" si="188"/>
        <v>0</v>
      </c>
      <c r="Y960" s="270">
        <f t="shared" si="189"/>
        <v>0</v>
      </c>
      <c r="Z960" s="58"/>
      <c r="AA960" s="58"/>
      <c r="AB960" s="60" t="str">
        <f t="shared" si="190"/>
        <v/>
      </c>
      <c r="AC960" s="21" t="b">
        <f t="shared" si="191"/>
        <v>0</v>
      </c>
      <c r="AD960" s="21" t="b">
        <f t="shared" si="192"/>
        <v>0</v>
      </c>
      <c r="AE960" s="21" t="b">
        <f t="shared" si="193"/>
        <v>0</v>
      </c>
      <c r="AF960" s="21" t="b">
        <f ca="1">OR(AND($AC960,NOT($AD960)),AND($AC960,OR(AND($G960="",$H960&lt;&gt;""),AND($G960&lt;&gt;"",$H960=""),AND($J960="",$K960&lt;&gt;""),AND($J960&lt;&gt;"",$K960=""),AND($M960="",$N960&lt;&gt;""),AND($M960&lt;&gt;"",$N960=""),AND($P960="",$Q960&lt;&gt;""),AND($P960&lt;&gt;"",$Q960=""),AND($S960="",$T960&lt;&gt;""),AND($S960&lt;&gt;"",$T960=""),AND($V960="",$W960&lt;&gt;""),AND($V960&lt;&gt;"",$W960=""))),AND($C960&lt;&gt;"",$E960&lt;&gt;"",LEFT(TRIM($C960),1)&lt;&gt;LEFT(TRIM($E960),1)),IF(OR($E960="",$F960=""),FALSE(),IFERROR(COUNTIF(INDIRECT("UNITS_"&amp;SUBSTITUTE(LEFT($E960,FIND(" ",$E960&amp;" ")-1),".","_")),$F960)=0,TRUE())),AND($B960&lt;&gt;"",OR(ISNUMBER(SEARCH("outro",LOWER($B960))),ISNUMBER(SEARCH("divers",LOWER($B960))),ISNUMBER(SEARCH("etc",LOWER($B960))))),OR(AND(ISNUMBER(SEARCH("comunic",LOWER($B960))),LEFT($E960,3)&lt;&gt;"4.4"),AND(ISNUMBER(SEARCH("monitor",LOWER($B960))),NOT(OR(LEFT($E960,3)="1.5",LEFT($E960,3)="2.5")))),AND($B960&lt;&gt;"",OR(LEFT($C960,1)="1",LEFT($C960,1)="2"),$D960=""),AND($D960&lt;&gt;"",NOT(OR(LEFT($C960,1)="1",LEFT($C960,1)="2"))),AND($D960&lt;&gt;"",COUNTIF(' PROJETO'!$B$14:$B$16,$D960)=0),IF($D960="",FALSE(),IF(COUNTIF(' PROJETO'!$B$14:$B$16,$D960)=0,FALSE(),IFERROR(INDEX(' PROJETO'!$C$14:$C$16,MATCH($D960,' PROJETO'!$B$14:$B$16,0))&lt;&gt;"Sim",FALSE()))))</f>
        <v>0</v>
      </c>
      <c r="AG960" s="21" t="b">
        <f>AND($AC960,$Y960&gt;'CONFG.  LISTAS'!$F$4,$Z960="",$AA960="")</f>
        <v>0</v>
      </c>
      <c r="AH960" s="21" t="str">
        <f t="shared" si="194"/>
        <v/>
      </c>
      <c r="AI960" s="43" t="str">
        <f ca="1">IF(NOT($AC960),"",IF(OR($B960="",$C960="",$E960="",$F960=""),"Preencha descrição, categoria, tipo e unidade.",IF(AND($B960&lt;&gt;"",OR(LEFT($C960,1)="1",LEFT($C960,1)="2"),$D960=""),"Informe a prática de restauração para itens diretos.",IF(AND($D960&lt;&gt;"",NOT(OR(LEFT($C960,1)="1",LEFT($C960,1)="2"))),"Custos indiretos não devem pertencer a uma prática específica.",IF(AND($D960&lt;&gt;"",COUNTIF(' PROJETO'!$B$14:$B$16,$D960)=0),"Prática de restauração inválida ou não cadastrada.",IF(IF($D960="",FALSE(),IF(COUNTIF(' PROJETO'!$B$14:$B$16,$D960)=0,FALSE(),IFERROR(INDEX(' PROJETO'!$C$14:$C$16,MATCH($D960,' PROJETO'!$B$14:$B$16,0))&lt;&gt;"Sim",FALSE()))),"A prática informada no item não foi selecionada na aba Projeto.",IF(AND(MAX($I960,$L960,$O960,$R960,$U960,$X960)&gt;'CONFG.  LISTAS'!$F$4,NOT(OR($Z960&lt;&gt;"",$AA960&lt;&gt;""))),"Memorial de cálculo ou anexo obrigatório não informado para item acima do limite.",IF(OR(AND($G960&lt;&gt;"",$H960&lt;&gt;"",OR($G960&lt;=0,$H960&lt;=0)),AND($J960&lt;&gt;"",$K960&lt;&gt;"",OR($J960&lt;=0,$K960&lt;=0)),AND($M960&lt;&gt;"",$N960&lt;&gt;"",OR($M960&lt;=0,$N960&lt;=0)),AND($P960&lt;&gt;"",$Q960&lt;&gt;"",OR($P960&lt;=0,$Q960&lt;=0)),AND($S960&lt;&gt;"",$T960&lt;&gt;"",OR($S960&lt;=0,$T960&lt;=0)),AND($V960&lt;&gt;"",$W960&lt;&gt;"",OR($V960&lt;=0,$W960&lt;=0))),"Revise os valores informados: valor unitário e quantidade devem ser maiores que zero.",IF(OR(AND($G960="",$H960&lt;&gt;""),AND($G960&lt;&gt;"",$H960=""),AND($J960="",$K960&lt;&gt;""),AND($J960&lt;&gt;"",$K960=""),AND($M960="",$N960&lt;&gt;""),AND($M960&lt;&gt;"",$N960=""),AND($P960="",$Q960&lt;&gt;""),AND($P960&lt;&gt;"",$Q960=""),AND($S960="",$T960&lt;&gt;""),AND($S960&lt;&gt;"",$T960=""),AND($V960="",$W960&lt;&gt;""),AND($V960&lt;&gt;"",$W960="")),"Há ano preenchido parcialmente: "&amp;TRIM(IF(AND($G960="",$H960&lt;&gt;""),"Ano 1 (falta valor unitário); ","")&amp;IF(AND($G960&lt;&gt;"",$H960=""),"Ano 1 (falta quantidade); ","")&amp;IF(AND($J960="",$K960&lt;&gt;""),"Ano 2 (falta valor unitário); ","")&amp;IF(AND($J960&lt;&gt;"",$K960=""),"Ano 2 (falta quantidade); ","")&amp;IF(AND($M960="",$N960&lt;&gt;""),"Ano 3 (falta valor unitário); ","")&amp;IF(AND($M960&lt;&gt;"",$N960=""),"Ano 3 (falta quantidade); ","")&amp;IF(AND($P960="",$Q960&lt;&gt;""),"Ano 4 (falta valor unitário); ","")&amp;IF(AND($P960&lt;&gt;"",$Q960=""),"Ano 4 (falta quantidade); ","")&amp;IF(AND($S960="",$T960&lt;&gt;""),"Ano 5 (falta valor unitário); ","")&amp;IF(AND($S960&lt;&gt;"",$T960=""),"Ano 5 (falta quantidade); ","")&amp;IF(AND($V960="",$W960&lt;&gt;""),"Ano 6 (falta valor unitário); ","")&amp;IF(AND($V960&lt;&gt;"",$W960=""),"Ano 6 (falta quantidade); ","")), IF(NOT(OR(AND($G960&lt;&gt;"",$H960&lt;&gt;""),AND($J960&lt;&gt;"",$K960&lt;&gt;""),AND($M960&lt;&gt;"",$N960&lt;&gt;""),AND($P960&lt;&gt;"",$Q960&lt;&gt;""),AND($S960&lt;&gt;"",$T960&lt;&gt;""),AND($V960&lt;&gt;"",$W960&lt;&gt;""))),"Informe pelo menos um ano completo com valor unitário e quantidade.",IF(AND($C960&lt;&gt;"",$E960&lt;&gt;"",LEFT(TRIM($C960),1)&lt;&gt;LEFT(TRIM($E960),1)),"Categoria e tipo estão incompatíveis.",IF(IF(OR($E960="",$F960=""),FALSE(),IFERROR(COUNTIF(INDIRECT("UNITS_"&amp;SUBSTITUTE(LEFT($E960,FIND(" ",$E960&amp;" ")-1),".","_")),$F960)=0,TRUE())),"Unidade incompatível com o tipo selecionado.",IF(OR(AND(ISNUMBER(SEARCH("comunic",LOWER($B960))),LEFT($E960,3)&lt;&gt;"4.4"),AND(ISNUMBER(SEARCH("monitor",LOWER($B960))),NOT(OR(LEFT($E960,3)="1.5",LEFT($E960,3)="2.5")))),"Revise a classificação do item conforme as regras de preenchimento.",IF(AND($B960&lt;&gt;"",OR(ISNUMBER(SEARCH("outro",LOWER($B960))),ISNUMBER(SEARCH("divers",LOWER($B960))),ISNUMBER(SEARCH("kit",LOWER($B960))),ISNUMBER(SEARCH("ferrament",LOWER($B960))),ISNUMBER(SEARCH("epi",LOWER($B960)))),NOT(OR($Z960&lt;&gt;"",$AA960&lt;&gt;""))),"Descrição muito genérica: detalhe melhor o item e registre o racional no memorial ou em anexo.",IF(AND($Y960=0,$B960&lt;&gt;"",OR($G960&lt;&gt;"",$H960&lt;&gt;"",$J960&lt;&gt;"",$K960&lt;&gt;"",$M960&lt;&gt;"",$N960&lt;&gt;"",$P960&lt;&gt;"",$Q960&lt;&gt;"",$S960&lt;&gt;"",$T960&lt;&gt;"",$V960&lt;&gt;"",$W960&lt;&gt;"")),"O item possui dados lançados, mas o total está zerado. Revise os valores informados.","")))))))))))))))</f>
        <v/>
      </c>
    </row>
    <row r="961" spans="1:35" ht="14.25" customHeight="1" x14ac:dyDescent="0.25">
      <c r="A961" s="57" t="str">
        <f t="shared" si="182"/>
        <v/>
      </c>
      <c r="B961" s="61"/>
      <c r="C961" s="61"/>
      <c r="D961" s="58"/>
      <c r="E961" s="61"/>
      <c r="F961" s="61"/>
      <c r="G961" s="272"/>
      <c r="H961" s="62"/>
      <c r="I961" s="273">
        <f t="shared" si="183"/>
        <v>0</v>
      </c>
      <c r="J961" s="272"/>
      <c r="K961" s="62"/>
      <c r="L961" s="270">
        <f t="shared" si="184"/>
        <v>0</v>
      </c>
      <c r="M961" s="272"/>
      <c r="N961" s="62"/>
      <c r="O961" s="270">
        <f t="shared" si="185"/>
        <v>0</v>
      </c>
      <c r="P961" s="272"/>
      <c r="Q961" s="62"/>
      <c r="R961" s="271">
        <f t="shared" si="186"/>
        <v>0</v>
      </c>
      <c r="S961" s="272"/>
      <c r="T961" s="62"/>
      <c r="U961" s="270">
        <f t="shared" si="187"/>
        <v>0</v>
      </c>
      <c r="V961" s="272"/>
      <c r="W961" s="62"/>
      <c r="X961" s="270">
        <f t="shared" si="188"/>
        <v>0</v>
      </c>
      <c r="Y961" s="270">
        <f t="shared" si="189"/>
        <v>0</v>
      </c>
      <c r="Z961" s="61"/>
      <c r="AA961" s="61"/>
      <c r="AB961" s="60" t="str">
        <f t="shared" si="190"/>
        <v/>
      </c>
      <c r="AC961" s="21" t="b">
        <f t="shared" si="191"/>
        <v>0</v>
      </c>
      <c r="AD961" s="21" t="b">
        <f t="shared" si="192"/>
        <v>0</v>
      </c>
      <c r="AE961" s="21" t="b">
        <f t="shared" si="193"/>
        <v>0</v>
      </c>
      <c r="AF961" s="21" t="b">
        <f ca="1">OR(AND($AC961,NOT($AD961)),AND($AC961,OR(AND($G961="",$H961&lt;&gt;""),AND($G961&lt;&gt;"",$H961=""),AND($J961="",$K961&lt;&gt;""),AND($J961&lt;&gt;"",$K961=""),AND($M961="",$N961&lt;&gt;""),AND($M961&lt;&gt;"",$N961=""),AND($P961="",$Q961&lt;&gt;""),AND($P961&lt;&gt;"",$Q961=""),AND($S961="",$T961&lt;&gt;""),AND($S961&lt;&gt;"",$T961=""),AND($V961="",$W961&lt;&gt;""),AND($V961&lt;&gt;"",$W961=""))),AND($C961&lt;&gt;"",$E961&lt;&gt;"",LEFT(TRIM($C961),1)&lt;&gt;LEFT(TRIM($E961),1)),IF(OR($E961="",$F961=""),FALSE(),IFERROR(COUNTIF(INDIRECT("UNITS_"&amp;SUBSTITUTE(LEFT($E961,FIND(" ",$E961&amp;" ")-1),".","_")),$F961)=0,TRUE())),AND($B961&lt;&gt;"",OR(ISNUMBER(SEARCH("outro",LOWER($B961))),ISNUMBER(SEARCH("divers",LOWER($B961))),ISNUMBER(SEARCH("etc",LOWER($B961))))),OR(AND(ISNUMBER(SEARCH("comunic",LOWER($B961))),LEFT($E961,3)&lt;&gt;"4.4"),AND(ISNUMBER(SEARCH("monitor",LOWER($B961))),NOT(OR(LEFT($E961,3)="1.5",LEFT($E961,3)="2.5")))),AND($B961&lt;&gt;"",OR(LEFT($C961,1)="1",LEFT($C961,1)="2"),$D961=""),AND($D961&lt;&gt;"",NOT(OR(LEFT($C961,1)="1",LEFT($C961,1)="2"))),AND($D961&lt;&gt;"",COUNTIF(' PROJETO'!$B$14:$B$16,$D961)=0),IF($D961="",FALSE(),IF(COUNTIF(' PROJETO'!$B$14:$B$16,$D961)=0,FALSE(),IFERROR(INDEX(' PROJETO'!$C$14:$C$16,MATCH($D961,' PROJETO'!$B$14:$B$16,0))&lt;&gt;"Sim",FALSE()))))</f>
        <v>0</v>
      </c>
      <c r="AG961" s="21" t="b">
        <f>AND($AC961,$Y961&gt;'CONFG.  LISTAS'!$F$4,$Z961="",$AA961="")</f>
        <v>0</v>
      </c>
      <c r="AH961" s="21" t="str">
        <f t="shared" si="194"/>
        <v/>
      </c>
      <c r="AI961" s="43" t="str">
        <f ca="1">IF(NOT($AC961),"",IF(OR($B961="",$C961="",$E961="",$F961=""),"Preencha descrição, categoria, tipo e unidade.",IF(AND($B961&lt;&gt;"",OR(LEFT($C961,1)="1",LEFT($C961,1)="2"),$D961=""),"Informe a prática de restauração para itens diretos.",IF(AND($D961&lt;&gt;"",NOT(OR(LEFT($C961,1)="1",LEFT($C961,1)="2"))),"Custos indiretos não devem pertencer a uma prática específica.",IF(AND($D961&lt;&gt;"",COUNTIF(' PROJETO'!$B$14:$B$16,$D961)=0),"Prática de restauração inválida ou não cadastrada.",IF(IF($D961="",FALSE(),IF(COUNTIF(' PROJETO'!$B$14:$B$16,$D961)=0,FALSE(),IFERROR(INDEX(' PROJETO'!$C$14:$C$16,MATCH($D961,' PROJETO'!$B$14:$B$16,0))&lt;&gt;"Sim",FALSE()))),"A prática informada no item não foi selecionada na aba Projeto.",IF(AND(MAX($I961,$L961,$O961,$R961,$U961,$X961)&gt;'CONFG.  LISTAS'!$F$4,NOT(OR($Z961&lt;&gt;"",$AA961&lt;&gt;""))),"Memorial de cálculo ou anexo obrigatório não informado para item acima do limite.",IF(OR(AND($G961&lt;&gt;"",$H961&lt;&gt;"",OR($G961&lt;=0,$H961&lt;=0)),AND($J961&lt;&gt;"",$K961&lt;&gt;"",OR($J961&lt;=0,$K961&lt;=0)),AND($M961&lt;&gt;"",$N961&lt;&gt;"",OR($M961&lt;=0,$N961&lt;=0)),AND($P961&lt;&gt;"",$Q961&lt;&gt;"",OR($P961&lt;=0,$Q961&lt;=0)),AND($S961&lt;&gt;"",$T961&lt;&gt;"",OR($S961&lt;=0,$T961&lt;=0)),AND($V961&lt;&gt;"",$W961&lt;&gt;"",OR($V961&lt;=0,$W961&lt;=0))),"Revise os valores informados: valor unitário e quantidade devem ser maiores que zero.",IF(OR(AND($G961="",$H961&lt;&gt;""),AND($G961&lt;&gt;"",$H961=""),AND($J961="",$K961&lt;&gt;""),AND($J961&lt;&gt;"",$K961=""),AND($M961="",$N961&lt;&gt;""),AND($M961&lt;&gt;"",$N961=""),AND($P961="",$Q961&lt;&gt;""),AND($P961&lt;&gt;"",$Q961=""),AND($S961="",$T961&lt;&gt;""),AND($S961&lt;&gt;"",$T961=""),AND($V961="",$W961&lt;&gt;""),AND($V961&lt;&gt;"",$W961="")),"Há ano preenchido parcialmente: "&amp;TRIM(IF(AND($G961="",$H961&lt;&gt;""),"Ano 1 (falta valor unitário); ","")&amp;IF(AND($G961&lt;&gt;"",$H961=""),"Ano 1 (falta quantidade); ","")&amp;IF(AND($J961="",$K961&lt;&gt;""),"Ano 2 (falta valor unitário); ","")&amp;IF(AND($J961&lt;&gt;"",$K961=""),"Ano 2 (falta quantidade); ","")&amp;IF(AND($M961="",$N961&lt;&gt;""),"Ano 3 (falta valor unitário); ","")&amp;IF(AND($M961&lt;&gt;"",$N961=""),"Ano 3 (falta quantidade); ","")&amp;IF(AND($P961="",$Q961&lt;&gt;""),"Ano 4 (falta valor unitário); ","")&amp;IF(AND($P961&lt;&gt;"",$Q961=""),"Ano 4 (falta quantidade); ","")&amp;IF(AND($S961="",$T961&lt;&gt;""),"Ano 5 (falta valor unitário); ","")&amp;IF(AND($S961&lt;&gt;"",$T961=""),"Ano 5 (falta quantidade); ","")&amp;IF(AND($V961="",$W961&lt;&gt;""),"Ano 6 (falta valor unitário); ","")&amp;IF(AND($V961&lt;&gt;"",$W961=""),"Ano 6 (falta quantidade); ","")), IF(NOT(OR(AND($G961&lt;&gt;"",$H961&lt;&gt;""),AND($J961&lt;&gt;"",$K961&lt;&gt;""),AND($M961&lt;&gt;"",$N961&lt;&gt;""),AND($P961&lt;&gt;"",$Q961&lt;&gt;""),AND($S961&lt;&gt;"",$T961&lt;&gt;""),AND($V961&lt;&gt;"",$W961&lt;&gt;""))),"Informe pelo menos um ano completo com valor unitário e quantidade.",IF(AND($C961&lt;&gt;"",$E961&lt;&gt;"",LEFT(TRIM($C961),1)&lt;&gt;LEFT(TRIM($E961),1)),"Categoria e tipo estão incompatíveis.",IF(IF(OR($E961="",$F961=""),FALSE(),IFERROR(COUNTIF(INDIRECT("UNITS_"&amp;SUBSTITUTE(LEFT($E961,FIND(" ",$E961&amp;" ")-1),".","_")),$F961)=0,TRUE())),"Unidade incompatível com o tipo selecionado.",IF(OR(AND(ISNUMBER(SEARCH("comunic",LOWER($B961))),LEFT($E961,3)&lt;&gt;"4.4"),AND(ISNUMBER(SEARCH("monitor",LOWER($B961))),NOT(OR(LEFT($E961,3)="1.5",LEFT($E961,3)="2.5")))),"Revise a classificação do item conforme as regras de preenchimento.",IF(AND($B961&lt;&gt;"",OR(ISNUMBER(SEARCH("outro",LOWER($B961))),ISNUMBER(SEARCH("divers",LOWER($B961))),ISNUMBER(SEARCH("kit",LOWER($B961))),ISNUMBER(SEARCH("ferrament",LOWER($B961))),ISNUMBER(SEARCH("epi",LOWER($B961)))),NOT(OR($Z961&lt;&gt;"",$AA961&lt;&gt;""))),"Descrição muito genérica: detalhe melhor o item e registre o racional no memorial ou em anexo.",IF(AND($Y961=0,$B961&lt;&gt;"",OR($G961&lt;&gt;"",$H961&lt;&gt;"",$J961&lt;&gt;"",$K961&lt;&gt;"",$M961&lt;&gt;"",$N961&lt;&gt;"",$P961&lt;&gt;"",$Q961&lt;&gt;"",$S961&lt;&gt;"",$T961&lt;&gt;"",$V961&lt;&gt;"",$W961&lt;&gt;"")),"O item possui dados lançados, mas o total está zerado. Revise os valores informados.","")))))))))))))))</f>
        <v/>
      </c>
    </row>
    <row r="962" spans="1:35" ht="14.25" customHeight="1" x14ac:dyDescent="0.25">
      <c r="A962" s="57" t="str">
        <f t="shared" si="182"/>
        <v/>
      </c>
      <c r="B962" s="58"/>
      <c r="C962" s="58"/>
      <c r="D962" s="58"/>
      <c r="E962" s="58"/>
      <c r="F962" s="58"/>
      <c r="G962" s="269"/>
      <c r="H962" s="59"/>
      <c r="I962" s="273">
        <f t="shared" si="183"/>
        <v>0</v>
      </c>
      <c r="J962" s="269"/>
      <c r="K962" s="59"/>
      <c r="L962" s="270">
        <f t="shared" si="184"/>
        <v>0</v>
      </c>
      <c r="M962" s="269"/>
      <c r="N962" s="59"/>
      <c r="O962" s="270">
        <f t="shared" si="185"/>
        <v>0</v>
      </c>
      <c r="P962" s="269"/>
      <c r="Q962" s="59"/>
      <c r="R962" s="271">
        <f t="shared" si="186"/>
        <v>0</v>
      </c>
      <c r="S962" s="269"/>
      <c r="T962" s="59"/>
      <c r="U962" s="270">
        <f t="shared" si="187"/>
        <v>0</v>
      </c>
      <c r="V962" s="269"/>
      <c r="W962" s="59"/>
      <c r="X962" s="270">
        <f t="shared" si="188"/>
        <v>0</v>
      </c>
      <c r="Y962" s="270">
        <f t="shared" si="189"/>
        <v>0</v>
      </c>
      <c r="Z962" s="58"/>
      <c r="AA962" s="58"/>
      <c r="AB962" s="60" t="str">
        <f t="shared" si="190"/>
        <v/>
      </c>
      <c r="AC962" s="21" t="b">
        <f t="shared" si="191"/>
        <v>0</v>
      </c>
      <c r="AD962" s="21" t="b">
        <f t="shared" si="192"/>
        <v>0</v>
      </c>
      <c r="AE962" s="21" t="b">
        <f t="shared" si="193"/>
        <v>0</v>
      </c>
      <c r="AF962" s="21" t="b">
        <f ca="1">OR(AND($AC962,NOT($AD962)),AND($AC962,OR(AND($G962="",$H962&lt;&gt;""),AND($G962&lt;&gt;"",$H962=""),AND($J962="",$K962&lt;&gt;""),AND($J962&lt;&gt;"",$K962=""),AND($M962="",$N962&lt;&gt;""),AND($M962&lt;&gt;"",$N962=""),AND($P962="",$Q962&lt;&gt;""),AND($P962&lt;&gt;"",$Q962=""),AND($S962="",$T962&lt;&gt;""),AND($S962&lt;&gt;"",$T962=""),AND($V962="",$W962&lt;&gt;""),AND($V962&lt;&gt;"",$W962=""))),AND($C962&lt;&gt;"",$E962&lt;&gt;"",LEFT(TRIM($C962),1)&lt;&gt;LEFT(TRIM($E962),1)),IF(OR($E962="",$F962=""),FALSE(),IFERROR(COUNTIF(INDIRECT("UNITS_"&amp;SUBSTITUTE(LEFT($E962,FIND(" ",$E962&amp;" ")-1),".","_")),$F962)=0,TRUE())),AND($B962&lt;&gt;"",OR(ISNUMBER(SEARCH("outro",LOWER($B962))),ISNUMBER(SEARCH("divers",LOWER($B962))),ISNUMBER(SEARCH("etc",LOWER($B962))))),OR(AND(ISNUMBER(SEARCH("comunic",LOWER($B962))),LEFT($E962,3)&lt;&gt;"4.4"),AND(ISNUMBER(SEARCH("monitor",LOWER($B962))),NOT(OR(LEFT($E962,3)="1.5",LEFT($E962,3)="2.5")))),AND($B962&lt;&gt;"",OR(LEFT($C962,1)="1",LEFT($C962,1)="2"),$D962=""),AND($D962&lt;&gt;"",NOT(OR(LEFT($C962,1)="1",LEFT($C962,1)="2"))),AND($D962&lt;&gt;"",COUNTIF(' PROJETO'!$B$14:$B$16,$D962)=0),IF($D962="",FALSE(),IF(COUNTIF(' PROJETO'!$B$14:$B$16,$D962)=0,FALSE(),IFERROR(INDEX(' PROJETO'!$C$14:$C$16,MATCH($D962,' PROJETO'!$B$14:$B$16,0))&lt;&gt;"Sim",FALSE()))))</f>
        <v>0</v>
      </c>
      <c r="AG962" s="21" t="b">
        <f>AND($AC962,$Y962&gt;'CONFG.  LISTAS'!$F$4,$Z962="",$AA962="")</f>
        <v>0</v>
      </c>
      <c r="AH962" s="21" t="str">
        <f t="shared" si="194"/>
        <v/>
      </c>
      <c r="AI962" s="43" t="str">
        <f ca="1">IF(NOT($AC962),"",IF(OR($B962="",$C962="",$E962="",$F962=""),"Preencha descrição, categoria, tipo e unidade.",IF(AND($B962&lt;&gt;"",OR(LEFT($C962,1)="1",LEFT($C962,1)="2"),$D962=""),"Informe a prática de restauração para itens diretos.",IF(AND($D962&lt;&gt;"",NOT(OR(LEFT($C962,1)="1",LEFT($C962,1)="2"))),"Custos indiretos não devem pertencer a uma prática específica.",IF(AND($D962&lt;&gt;"",COUNTIF(' PROJETO'!$B$14:$B$16,$D962)=0),"Prática de restauração inválida ou não cadastrada.",IF(IF($D962="",FALSE(),IF(COUNTIF(' PROJETO'!$B$14:$B$16,$D962)=0,FALSE(),IFERROR(INDEX(' PROJETO'!$C$14:$C$16,MATCH($D962,' PROJETO'!$B$14:$B$16,0))&lt;&gt;"Sim",FALSE()))),"A prática informada no item não foi selecionada na aba Projeto.",IF(AND(MAX($I962,$L962,$O962,$R962,$U962,$X962)&gt;'CONFG.  LISTAS'!$F$4,NOT(OR($Z962&lt;&gt;"",$AA962&lt;&gt;""))),"Memorial de cálculo ou anexo obrigatório não informado para item acima do limite.",IF(OR(AND($G962&lt;&gt;"",$H962&lt;&gt;"",OR($G962&lt;=0,$H962&lt;=0)),AND($J962&lt;&gt;"",$K962&lt;&gt;"",OR($J962&lt;=0,$K962&lt;=0)),AND($M962&lt;&gt;"",$N962&lt;&gt;"",OR($M962&lt;=0,$N962&lt;=0)),AND($P962&lt;&gt;"",$Q962&lt;&gt;"",OR($P962&lt;=0,$Q962&lt;=0)),AND($S962&lt;&gt;"",$T962&lt;&gt;"",OR($S962&lt;=0,$T962&lt;=0)),AND($V962&lt;&gt;"",$W962&lt;&gt;"",OR($V962&lt;=0,$W962&lt;=0))),"Revise os valores informados: valor unitário e quantidade devem ser maiores que zero.",IF(OR(AND($G962="",$H962&lt;&gt;""),AND($G962&lt;&gt;"",$H962=""),AND($J962="",$K962&lt;&gt;""),AND($J962&lt;&gt;"",$K962=""),AND($M962="",$N962&lt;&gt;""),AND($M962&lt;&gt;"",$N962=""),AND($P962="",$Q962&lt;&gt;""),AND($P962&lt;&gt;"",$Q962=""),AND($S962="",$T962&lt;&gt;""),AND($S962&lt;&gt;"",$T962=""),AND($V962="",$W962&lt;&gt;""),AND($V962&lt;&gt;"",$W962="")),"Há ano preenchido parcialmente: "&amp;TRIM(IF(AND($G962="",$H962&lt;&gt;""),"Ano 1 (falta valor unitário); ","")&amp;IF(AND($G962&lt;&gt;"",$H962=""),"Ano 1 (falta quantidade); ","")&amp;IF(AND($J962="",$K962&lt;&gt;""),"Ano 2 (falta valor unitário); ","")&amp;IF(AND($J962&lt;&gt;"",$K962=""),"Ano 2 (falta quantidade); ","")&amp;IF(AND($M962="",$N962&lt;&gt;""),"Ano 3 (falta valor unitário); ","")&amp;IF(AND($M962&lt;&gt;"",$N962=""),"Ano 3 (falta quantidade); ","")&amp;IF(AND($P962="",$Q962&lt;&gt;""),"Ano 4 (falta valor unitário); ","")&amp;IF(AND($P962&lt;&gt;"",$Q962=""),"Ano 4 (falta quantidade); ","")&amp;IF(AND($S962="",$T962&lt;&gt;""),"Ano 5 (falta valor unitário); ","")&amp;IF(AND($S962&lt;&gt;"",$T962=""),"Ano 5 (falta quantidade); ","")&amp;IF(AND($V962="",$W962&lt;&gt;""),"Ano 6 (falta valor unitário); ","")&amp;IF(AND($V962&lt;&gt;"",$W962=""),"Ano 6 (falta quantidade); ","")), IF(NOT(OR(AND($G962&lt;&gt;"",$H962&lt;&gt;""),AND($J962&lt;&gt;"",$K962&lt;&gt;""),AND($M962&lt;&gt;"",$N962&lt;&gt;""),AND($P962&lt;&gt;"",$Q962&lt;&gt;""),AND($S962&lt;&gt;"",$T962&lt;&gt;""),AND($V962&lt;&gt;"",$W962&lt;&gt;""))),"Informe pelo menos um ano completo com valor unitário e quantidade.",IF(AND($C962&lt;&gt;"",$E962&lt;&gt;"",LEFT(TRIM($C962),1)&lt;&gt;LEFT(TRIM($E962),1)),"Categoria e tipo estão incompatíveis.",IF(IF(OR($E962="",$F962=""),FALSE(),IFERROR(COUNTIF(INDIRECT("UNITS_"&amp;SUBSTITUTE(LEFT($E962,FIND(" ",$E962&amp;" ")-1),".","_")),$F962)=0,TRUE())),"Unidade incompatível com o tipo selecionado.",IF(OR(AND(ISNUMBER(SEARCH("comunic",LOWER($B962))),LEFT($E962,3)&lt;&gt;"4.4"),AND(ISNUMBER(SEARCH("monitor",LOWER($B962))),NOT(OR(LEFT($E962,3)="1.5",LEFT($E962,3)="2.5")))),"Revise a classificação do item conforme as regras de preenchimento.",IF(AND($B962&lt;&gt;"",OR(ISNUMBER(SEARCH("outro",LOWER($B962))),ISNUMBER(SEARCH("divers",LOWER($B962))),ISNUMBER(SEARCH("kit",LOWER($B962))),ISNUMBER(SEARCH("ferrament",LOWER($B962))),ISNUMBER(SEARCH("epi",LOWER($B962)))),NOT(OR($Z962&lt;&gt;"",$AA962&lt;&gt;""))),"Descrição muito genérica: detalhe melhor o item e registre o racional no memorial ou em anexo.",IF(AND($Y962=0,$B962&lt;&gt;"",OR($G962&lt;&gt;"",$H962&lt;&gt;"",$J962&lt;&gt;"",$K962&lt;&gt;"",$M962&lt;&gt;"",$N962&lt;&gt;"",$P962&lt;&gt;"",$Q962&lt;&gt;"",$S962&lt;&gt;"",$T962&lt;&gt;"",$V962&lt;&gt;"",$W962&lt;&gt;"")),"O item possui dados lançados, mas o total está zerado. Revise os valores informados.","")))))))))))))))</f>
        <v/>
      </c>
    </row>
    <row r="963" spans="1:35" ht="14.25" customHeight="1" x14ac:dyDescent="0.25">
      <c r="A963" s="57" t="str">
        <f t="shared" si="182"/>
        <v/>
      </c>
      <c r="B963" s="61"/>
      <c r="C963" s="61"/>
      <c r="D963" s="58"/>
      <c r="E963" s="61"/>
      <c r="F963" s="61"/>
      <c r="G963" s="272"/>
      <c r="H963" s="62"/>
      <c r="I963" s="273">
        <f t="shared" si="183"/>
        <v>0</v>
      </c>
      <c r="J963" s="272"/>
      <c r="K963" s="62"/>
      <c r="L963" s="270">
        <f t="shared" si="184"/>
        <v>0</v>
      </c>
      <c r="M963" s="272"/>
      <c r="N963" s="62"/>
      <c r="O963" s="270">
        <f t="shared" si="185"/>
        <v>0</v>
      </c>
      <c r="P963" s="272"/>
      <c r="Q963" s="62"/>
      <c r="R963" s="271">
        <f t="shared" si="186"/>
        <v>0</v>
      </c>
      <c r="S963" s="272"/>
      <c r="T963" s="62"/>
      <c r="U963" s="270">
        <f t="shared" si="187"/>
        <v>0</v>
      </c>
      <c r="V963" s="272"/>
      <c r="W963" s="62"/>
      <c r="X963" s="270">
        <f t="shared" si="188"/>
        <v>0</v>
      </c>
      <c r="Y963" s="270">
        <f t="shared" si="189"/>
        <v>0</v>
      </c>
      <c r="Z963" s="61"/>
      <c r="AA963" s="61"/>
      <c r="AB963" s="60" t="str">
        <f t="shared" si="190"/>
        <v/>
      </c>
      <c r="AC963" s="21" t="b">
        <f t="shared" si="191"/>
        <v>0</v>
      </c>
      <c r="AD963" s="21" t="b">
        <f t="shared" si="192"/>
        <v>0</v>
      </c>
      <c r="AE963" s="21" t="b">
        <f t="shared" si="193"/>
        <v>0</v>
      </c>
      <c r="AF963" s="21" t="b">
        <f ca="1">OR(AND($AC963,NOT($AD963)),AND($AC963,OR(AND($G963="",$H963&lt;&gt;""),AND($G963&lt;&gt;"",$H963=""),AND($J963="",$K963&lt;&gt;""),AND($J963&lt;&gt;"",$K963=""),AND($M963="",$N963&lt;&gt;""),AND($M963&lt;&gt;"",$N963=""),AND($P963="",$Q963&lt;&gt;""),AND($P963&lt;&gt;"",$Q963=""),AND($S963="",$T963&lt;&gt;""),AND($S963&lt;&gt;"",$T963=""),AND($V963="",$W963&lt;&gt;""),AND($V963&lt;&gt;"",$W963=""))),AND($C963&lt;&gt;"",$E963&lt;&gt;"",LEFT(TRIM($C963),1)&lt;&gt;LEFT(TRIM($E963),1)),IF(OR($E963="",$F963=""),FALSE(),IFERROR(COUNTIF(INDIRECT("UNITS_"&amp;SUBSTITUTE(LEFT($E963,FIND(" ",$E963&amp;" ")-1),".","_")),$F963)=0,TRUE())),AND($B963&lt;&gt;"",OR(ISNUMBER(SEARCH("outro",LOWER($B963))),ISNUMBER(SEARCH("divers",LOWER($B963))),ISNUMBER(SEARCH("etc",LOWER($B963))))),OR(AND(ISNUMBER(SEARCH("comunic",LOWER($B963))),LEFT($E963,3)&lt;&gt;"4.4"),AND(ISNUMBER(SEARCH("monitor",LOWER($B963))),NOT(OR(LEFT($E963,3)="1.5",LEFT($E963,3)="2.5")))),AND($B963&lt;&gt;"",OR(LEFT($C963,1)="1",LEFT($C963,1)="2"),$D963=""),AND($D963&lt;&gt;"",NOT(OR(LEFT($C963,1)="1",LEFT($C963,1)="2"))),AND($D963&lt;&gt;"",COUNTIF(' PROJETO'!$B$14:$B$16,$D963)=0),IF($D963="",FALSE(),IF(COUNTIF(' PROJETO'!$B$14:$B$16,$D963)=0,FALSE(),IFERROR(INDEX(' PROJETO'!$C$14:$C$16,MATCH($D963,' PROJETO'!$B$14:$B$16,0))&lt;&gt;"Sim",FALSE()))))</f>
        <v>0</v>
      </c>
      <c r="AG963" s="21" t="b">
        <f>AND($AC963,$Y963&gt;'CONFG.  LISTAS'!$F$4,$Z963="",$AA963="")</f>
        <v>0</v>
      </c>
      <c r="AH963" s="21" t="str">
        <f t="shared" si="194"/>
        <v/>
      </c>
      <c r="AI963" s="43" t="str">
        <f ca="1">IF(NOT($AC963),"",IF(OR($B963="",$C963="",$E963="",$F963=""),"Preencha descrição, categoria, tipo e unidade.",IF(AND($B963&lt;&gt;"",OR(LEFT($C963,1)="1",LEFT($C963,1)="2"),$D963=""),"Informe a prática de restauração para itens diretos.",IF(AND($D963&lt;&gt;"",NOT(OR(LEFT($C963,1)="1",LEFT($C963,1)="2"))),"Custos indiretos não devem pertencer a uma prática específica.",IF(AND($D963&lt;&gt;"",COUNTIF(' PROJETO'!$B$14:$B$16,$D963)=0),"Prática de restauração inválida ou não cadastrada.",IF(IF($D963="",FALSE(),IF(COUNTIF(' PROJETO'!$B$14:$B$16,$D963)=0,FALSE(),IFERROR(INDEX(' PROJETO'!$C$14:$C$16,MATCH($D963,' PROJETO'!$B$14:$B$16,0))&lt;&gt;"Sim",FALSE()))),"A prática informada no item não foi selecionada na aba Projeto.",IF(AND(MAX($I963,$L963,$O963,$R963,$U963,$X963)&gt;'CONFG.  LISTAS'!$F$4,NOT(OR($Z963&lt;&gt;"",$AA963&lt;&gt;""))),"Memorial de cálculo ou anexo obrigatório não informado para item acima do limite.",IF(OR(AND($G963&lt;&gt;"",$H963&lt;&gt;"",OR($G963&lt;=0,$H963&lt;=0)),AND($J963&lt;&gt;"",$K963&lt;&gt;"",OR($J963&lt;=0,$K963&lt;=0)),AND($M963&lt;&gt;"",$N963&lt;&gt;"",OR($M963&lt;=0,$N963&lt;=0)),AND($P963&lt;&gt;"",$Q963&lt;&gt;"",OR($P963&lt;=0,$Q963&lt;=0)),AND($S963&lt;&gt;"",$T963&lt;&gt;"",OR($S963&lt;=0,$T963&lt;=0)),AND($V963&lt;&gt;"",$W963&lt;&gt;"",OR($V963&lt;=0,$W963&lt;=0))),"Revise os valores informados: valor unitário e quantidade devem ser maiores que zero.",IF(OR(AND($G963="",$H963&lt;&gt;""),AND($G963&lt;&gt;"",$H963=""),AND($J963="",$K963&lt;&gt;""),AND($J963&lt;&gt;"",$K963=""),AND($M963="",$N963&lt;&gt;""),AND($M963&lt;&gt;"",$N963=""),AND($P963="",$Q963&lt;&gt;""),AND($P963&lt;&gt;"",$Q963=""),AND($S963="",$T963&lt;&gt;""),AND($S963&lt;&gt;"",$T963=""),AND($V963="",$W963&lt;&gt;""),AND($V963&lt;&gt;"",$W963="")),"Há ano preenchido parcialmente: "&amp;TRIM(IF(AND($G963="",$H963&lt;&gt;""),"Ano 1 (falta valor unitário); ","")&amp;IF(AND($G963&lt;&gt;"",$H963=""),"Ano 1 (falta quantidade); ","")&amp;IF(AND($J963="",$K963&lt;&gt;""),"Ano 2 (falta valor unitário); ","")&amp;IF(AND($J963&lt;&gt;"",$K963=""),"Ano 2 (falta quantidade); ","")&amp;IF(AND($M963="",$N963&lt;&gt;""),"Ano 3 (falta valor unitário); ","")&amp;IF(AND($M963&lt;&gt;"",$N963=""),"Ano 3 (falta quantidade); ","")&amp;IF(AND($P963="",$Q963&lt;&gt;""),"Ano 4 (falta valor unitário); ","")&amp;IF(AND($P963&lt;&gt;"",$Q963=""),"Ano 4 (falta quantidade); ","")&amp;IF(AND($S963="",$T963&lt;&gt;""),"Ano 5 (falta valor unitário); ","")&amp;IF(AND($S963&lt;&gt;"",$T963=""),"Ano 5 (falta quantidade); ","")&amp;IF(AND($V963="",$W963&lt;&gt;""),"Ano 6 (falta valor unitário); ","")&amp;IF(AND($V963&lt;&gt;"",$W963=""),"Ano 6 (falta quantidade); ","")), IF(NOT(OR(AND($G963&lt;&gt;"",$H963&lt;&gt;""),AND($J963&lt;&gt;"",$K963&lt;&gt;""),AND($M963&lt;&gt;"",$N963&lt;&gt;""),AND($P963&lt;&gt;"",$Q963&lt;&gt;""),AND($S963&lt;&gt;"",$T963&lt;&gt;""),AND($V963&lt;&gt;"",$W963&lt;&gt;""))),"Informe pelo menos um ano completo com valor unitário e quantidade.",IF(AND($C963&lt;&gt;"",$E963&lt;&gt;"",LEFT(TRIM($C963),1)&lt;&gt;LEFT(TRIM($E963),1)),"Categoria e tipo estão incompatíveis.",IF(IF(OR($E963="",$F963=""),FALSE(),IFERROR(COUNTIF(INDIRECT("UNITS_"&amp;SUBSTITUTE(LEFT($E963,FIND(" ",$E963&amp;" ")-1),".","_")),$F963)=0,TRUE())),"Unidade incompatível com o tipo selecionado.",IF(OR(AND(ISNUMBER(SEARCH("comunic",LOWER($B963))),LEFT($E963,3)&lt;&gt;"4.4"),AND(ISNUMBER(SEARCH("monitor",LOWER($B963))),NOT(OR(LEFT($E963,3)="1.5",LEFT($E963,3)="2.5")))),"Revise a classificação do item conforme as regras de preenchimento.",IF(AND($B963&lt;&gt;"",OR(ISNUMBER(SEARCH("outro",LOWER($B963))),ISNUMBER(SEARCH("divers",LOWER($B963))),ISNUMBER(SEARCH("kit",LOWER($B963))),ISNUMBER(SEARCH("ferrament",LOWER($B963))),ISNUMBER(SEARCH("epi",LOWER($B963)))),NOT(OR($Z963&lt;&gt;"",$AA963&lt;&gt;""))),"Descrição muito genérica: detalhe melhor o item e registre o racional no memorial ou em anexo.",IF(AND($Y963=0,$B963&lt;&gt;"",OR($G963&lt;&gt;"",$H963&lt;&gt;"",$J963&lt;&gt;"",$K963&lt;&gt;"",$M963&lt;&gt;"",$N963&lt;&gt;"",$P963&lt;&gt;"",$Q963&lt;&gt;"",$S963&lt;&gt;"",$T963&lt;&gt;"",$V963&lt;&gt;"",$W963&lt;&gt;"")),"O item possui dados lançados, mas o total está zerado. Revise os valores informados.","")))))))))))))))</f>
        <v/>
      </c>
    </row>
    <row r="964" spans="1:35" ht="14.25" customHeight="1" x14ac:dyDescent="0.25">
      <c r="A964" s="57" t="str">
        <f t="shared" si="182"/>
        <v/>
      </c>
      <c r="B964" s="58"/>
      <c r="C964" s="58"/>
      <c r="D964" s="58"/>
      <c r="E964" s="58"/>
      <c r="F964" s="58"/>
      <c r="G964" s="269"/>
      <c r="H964" s="59"/>
      <c r="I964" s="273">
        <f t="shared" si="183"/>
        <v>0</v>
      </c>
      <c r="J964" s="269"/>
      <c r="K964" s="59"/>
      <c r="L964" s="270">
        <f t="shared" si="184"/>
        <v>0</v>
      </c>
      <c r="M964" s="269"/>
      <c r="N964" s="59"/>
      <c r="O964" s="270">
        <f t="shared" si="185"/>
        <v>0</v>
      </c>
      <c r="P964" s="269"/>
      <c r="Q964" s="59"/>
      <c r="R964" s="271">
        <f t="shared" si="186"/>
        <v>0</v>
      </c>
      <c r="S964" s="269"/>
      <c r="T964" s="59"/>
      <c r="U964" s="270">
        <f t="shared" si="187"/>
        <v>0</v>
      </c>
      <c r="V964" s="269"/>
      <c r="W964" s="59"/>
      <c r="X964" s="270">
        <f t="shared" si="188"/>
        <v>0</v>
      </c>
      <c r="Y964" s="270">
        <f t="shared" si="189"/>
        <v>0</v>
      </c>
      <c r="Z964" s="58"/>
      <c r="AA964" s="58"/>
      <c r="AB964" s="60" t="str">
        <f t="shared" si="190"/>
        <v/>
      </c>
      <c r="AC964" s="21" t="b">
        <f t="shared" si="191"/>
        <v>0</v>
      </c>
      <c r="AD964" s="21" t="b">
        <f t="shared" si="192"/>
        <v>0</v>
      </c>
      <c r="AE964" s="21" t="b">
        <f t="shared" si="193"/>
        <v>0</v>
      </c>
      <c r="AF964" s="21" t="b">
        <f ca="1">OR(AND($AC964,NOT($AD964)),AND($AC964,OR(AND($G964="",$H964&lt;&gt;""),AND($G964&lt;&gt;"",$H964=""),AND($J964="",$K964&lt;&gt;""),AND($J964&lt;&gt;"",$K964=""),AND($M964="",$N964&lt;&gt;""),AND($M964&lt;&gt;"",$N964=""),AND($P964="",$Q964&lt;&gt;""),AND($P964&lt;&gt;"",$Q964=""),AND($S964="",$T964&lt;&gt;""),AND($S964&lt;&gt;"",$T964=""),AND($V964="",$W964&lt;&gt;""),AND($V964&lt;&gt;"",$W964=""))),AND($C964&lt;&gt;"",$E964&lt;&gt;"",LEFT(TRIM($C964),1)&lt;&gt;LEFT(TRIM($E964),1)),IF(OR($E964="",$F964=""),FALSE(),IFERROR(COUNTIF(INDIRECT("UNITS_"&amp;SUBSTITUTE(LEFT($E964,FIND(" ",$E964&amp;" ")-1),".","_")),$F964)=0,TRUE())),AND($B964&lt;&gt;"",OR(ISNUMBER(SEARCH("outro",LOWER($B964))),ISNUMBER(SEARCH("divers",LOWER($B964))),ISNUMBER(SEARCH("etc",LOWER($B964))))),OR(AND(ISNUMBER(SEARCH("comunic",LOWER($B964))),LEFT($E964,3)&lt;&gt;"4.4"),AND(ISNUMBER(SEARCH("monitor",LOWER($B964))),NOT(OR(LEFT($E964,3)="1.5",LEFT($E964,3)="2.5")))),AND($B964&lt;&gt;"",OR(LEFT($C964,1)="1",LEFT($C964,1)="2"),$D964=""),AND($D964&lt;&gt;"",NOT(OR(LEFT($C964,1)="1",LEFT($C964,1)="2"))),AND($D964&lt;&gt;"",COUNTIF(' PROJETO'!$B$14:$B$16,$D964)=0),IF($D964="",FALSE(),IF(COUNTIF(' PROJETO'!$B$14:$B$16,$D964)=0,FALSE(),IFERROR(INDEX(' PROJETO'!$C$14:$C$16,MATCH($D964,' PROJETO'!$B$14:$B$16,0))&lt;&gt;"Sim",FALSE()))))</f>
        <v>0</v>
      </c>
      <c r="AG964" s="21" t="b">
        <f>AND($AC964,$Y964&gt;'CONFG.  LISTAS'!$F$4,$Z964="",$AA964="")</f>
        <v>0</v>
      </c>
      <c r="AH964" s="21" t="str">
        <f t="shared" si="194"/>
        <v/>
      </c>
      <c r="AI964" s="43" t="str">
        <f ca="1">IF(NOT($AC964),"",IF(OR($B964="",$C964="",$E964="",$F964=""),"Preencha descrição, categoria, tipo e unidade.",IF(AND($B964&lt;&gt;"",OR(LEFT($C964,1)="1",LEFT($C964,1)="2"),$D964=""),"Informe a prática de restauração para itens diretos.",IF(AND($D964&lt;&gt;"",NOT(OR(LEFT($C964,1)="1",LEFT($C964,1)="2"))),"Custos indiretos não devem pertencer a uma prática específica.",IF(AND($D964&lt;&gt;"",COUNTIF(' PROJETO'!$B$14:$B$16,$D964)=0),"Prática de restauração inválida ou não cadastrada.",IF(IF($D964="",FALSE(),IF(COUNTIF(' PROJETO'!$B$14:$B$16,$D964)=0,FALSE(),IFERROR(INDEX(' PROJETO'!$C$14:$C$16,MATCH($D964,' PROJETO'!$B$14:$B$16,0))&lt;&gt;"Sim",FALSE()))),"A prática informada no item não foi selecionada na aba Projeto.",IF(AND(MAX($I964,$L964,$O964,$R964,$U964,$X964)&gt;'CONFG.  LISTAS'!$F$4,NOT(OR($Z964&lt;&gt;"",$AA964&lt;&gt;""))),"Memorial de cálculo ou anexo obrigatório não informado para item acima do limite.",IF(OR(AND($G964&lt;&gt;"",$H964&lt;&gt;"",OR($G964&lt;=0,$H964&lt;=0)),AND($J964&lt;&gt;"",$K964&lt;&gt;"",OR($J964&lt;=0,$K964&lt;=0)),AND($M964&lt;&gt;"",$N964&lt;&gt;"",OR($M964&lt;=0,$N964&lt;=0)),AND($P964&lt;&gt;"",$Q964&lt;&gt;"",OR($P964&lt;=0,$Q964&lt;=0)),AND($S964&lt;&gt;"",$T964&lt;&gt;"",OR($S964&lt;=0,$T964&lt;=0)),AND($V964&lt;&gt;"",$W964&lt;&gt;"",OR($V964&lt;=0,$W964&lt;=0))),"Revise os valores informados: valor unitário e quantidade devem ser maiores que zero.",IF(OR(AND($G964="",$H964&lt;&gt;""),AND($G964&lt;&gt;"",$H964=""),AND($J964="",$K964&lt;&gt;""),AND($J964&lt;&gt;"",$K964=""),AND($M964="",$N964&lt;&gt;""),AND($M964&lt;&gt;"",$N964=""),AND($P964="",$Q964&lt;&gt;""),AND($P964&lt;&gt;"",$Q964=""),AND($S964="",$T964&lt;&gt;""),AND($S964&lt;&gt;"",$T964=""),AND($V964="",$W964&lt;&gt;""),AND($V964&lt;&gt;"",$W964="")),"Há ano preenchido parcialmente: "&amp;TRIM(IF(AND($G964="",$H964&lt;&gt;""),"Ano 1 (falta valor unitário); ","")&amp;IF(AND($G964&lt;&gt;"",$H964=""),"Ano 1 (falta quantidade); ","")&amp;IF(AND($J964="",$K964&lt;&gt;""),"Ano 2 (falta valor unitário); ","")&amp;IF(AND($J964&lt;&gt;"",$K964=""),"Ano 2 (falta quantidade); ","")&amp;IF(AND($M964="",$N964&lt;&gt;""),"Ano 3 (falta valor unitário); ","")&amp;IF(AND($M964&lt;&gt;"",$N964=""),"Ano 3 (falta quantidade); ","")&amp;IF(AND($P964="",$Q964&lt;&gt;""),"Ano 4 (falta valor unitário); ","")&amp;IF(AND($P964&lt;&gt;"",$Q964=""),"Ano 4 (falta quantidade); ","")&amp;IF(AND($S964="",$T964&lt;&gt;""),"Ano 5 (falta valor unitário); ","")&amp;IF(AND($S964&lt;&gt;"",$T964=""),"Ano 5 (falta quantidade); ","")&amp;IF(AND($V964="",$W964&lt;&gt;""),"Ano 6 (falta valor unitário); ","")&amp;IF(AND($V964&lt;&gt;"",$W964=""),"Ano 6 (falta quantidade); ","")), IF(NOT(OR(AND($G964&lt;&gt;"",$H964&lt;&gt;""),AND($J964&lt;&gt;"",$K964&lt;&gt;""),AND($M964&lt;&gt;"",$N964&lt;&gt;""),AND($P964&lt;&gt;"",$Q964&lt;&gt;""),AND($S964&lt;&gt;"",$T964&lt;&gt;""),AND($V964&lt;&gt;"",$W964&lt;&gt;""))),"Informe pelo menos um ano completo com valor unitário e quantidade.",IF(AND($C964&lt;&gt;"",$E964&lt;&gt;"",LEFT(TRIM($C964),1)&lt;&gt;LEFT(TRIM($E964),1)),"Categoria e tipo estão incompatíveis.",IF(IF(OR($E964="",$F964=""),FALSE(),IFERROR(COUNTIF(INDIRECT("UNITS_"&amp;SUBSTITUTE(LEFT($E964,FIND(" ",$E964&amp;" ")-1),".","_")),$F964)=0,TRUE())),"Unidade incompatível com o tipo selecionado.",IF(OR(AND(ISNUMBER(SEARCH("comunic",LOWER($B964))),LEFT($E964,3)&lt;&gt;"4.4"),AND(ISNUMBER(SEARCH("monitor",LOWER($B964))),NOT(OR(LEFT($E964,3)="1.5",LEFT($E964,3)="2.5")))),"Revise a classificação do item conforme as regras de preenchimento.",IF(AND($B964&lt;&gt;"",OR(ISNUMBER(SEARCH("outro",LOWER($B964))),ISNUMBER(SEARCH("divers",LOWER($B964))),ISNUMBER(SEARCH("kit",LOWER($B964))),ISNUMBER(SEARCH("ferrament",LOWER($B964))),ISNUMBER(SEARCH("epi",LOWER($B964)))),NOT(OR($Z964&lt;&gt;"",$AA964&lt;&gt;""))),"Descrição muito genérica: detalhe melhor o item e registre o racional no memorial ou em anexo.",IF(AND($Y964=0,$B964&lt;&gt;"",OR($G964&lt;&gt;"",$H964&lt;&gt;"",$J964&lt;&gt;"",$K964&lt;&gt;"",$M964&lt;&gt;"",$N964&lt;&gt;"",$P964&lt;&gt;"",$Q964&lt;&gt;"",$S964&lt;&gt;"",$T964&lt;&gt;"",$V964&lt;&gt;"",$W964&lt;&gt;"")),"O item possui dados lançados, mas o total está zerado. Revise os valores informados.","")))))))))))))))</f>
        <v/>
      </c>
    </row>
    <row r="965" spans="1:35" ht="14.25" customHeight="1" x14ac:dyDescent="0.25">
      <c r="A965" s="57" t="str">
        <f t="shared" si="182"/>
        <v/>
      </c>
      <c r="B965" s="61"/>
      <c r="C965" s="61"/>
      <c r="D965" s="58"/>
      <c r="E965" s="61"/>
      <c r="F965" s="61"/>
      <c r="G965" s="272"/>
      <c r="H965" s="62"/>
      <c r="I965" s="273">
        <f t="shared" si="183"/>
        <v>0</v>
      </c>
      <c r="J965" s="272"/>
      <c r="K965" s="62"/>
      <c r="L965" s="270">
        <f t="shared" si="184"/>
        <v>0</v>
      </c>
      <c r="M965" s="272"/>
      <c r="N965" s="62"/>
      <c r="O965" s="270">
        <f t="shared" si="185"/>
        <v>0</v>
      </c>
      <c r="P965" s="272"/>
      <c r="Q965" s="62"/>
      <c r="R965" s="271">
        <f t="shared" si="186"/>
        <v>0</v>
      </c>
      <c r="S965" s="272"/>
      <c r="T965" s="62"/>
      <c r="U965" s="270">
        <f t="shared" si="187"/>
        <v>0</v>
      </c>
      <c r="V965" s="272"/>
      <c r="W965" s="62"/>
      <c r="X965" s="270">
        <f t="shared" si="188"/>
        <v>0</v>
      </c>
      <c r="Y965" s="270">
        <f t="shared" si="189"/>
        <v>0</v>
      </c>
      <c r="Z965" s="61"/>
      <c r="AA965" s="61"/>
      <c r="AB965" s="60" t="str">
        <f t="shared" si="190"/>
        <v/>
      </c>
      <c r="AC965" s="21" t="b">
        <f t="shared" si="191"/>
        <v>0</v>
      </c>
      <c r="AD965" s="21" t="b">
        <f t="shared" si="192"/>
        <v>0</v>
      </c>
      <c r="AE965" s="21" t="b">
        <f t="shared" si="193"/>
        <v>0</v>
      </c>
      <c r="AF965" s="21" t="b">
        <f ca="1">OR(AND($AC965,NOT($AD965)),AND($AC965,OR(AND($G965="",$H965&lt;&gt;""),AND($G965&lt;&gt;"",$H965=""),AND($J965="",$K965&lt;&gt;""),AND($J965&lt;&gt;"",$K965=""),AND($M965="",$N965&lt;&gt;""),AND($M965&lt;&gt;"",$N965=""),AND($P965="",$Q965&lt;&gt;""),AND($P965&lt;&gt;"",$Q965=""),AND($S965="",$T965&lt;&gt;""),AND($S965&lt;&gt;"",$T965=""),AND($V965="",$W965&lt;&gt;""),AND($V965&lt;&gt;"",$W965=""))),AND($C965&lt;&gt;"",$E965&lt;&gt;"",LEFT(TRIM($C965),1)&lt;&gt;LEFT(TRIM($E965),1)),IF(OR($E965="",$F965=""),FALSE(),IFERROR(COUNTIF(INDIRECT("UNITS_"&amp;SUBSTITUTE(LEFT($E965,FIND(" ",$E965&amp;" ")-1),".","_")),$F965)=0,TRUE())),AND($B965&lt;&gt;"",OR(ISNUMBER(SEARCH("outro",LOWER($B965))),ISNUMBER(SEARCH("divers",LOWER($B965))),ISNUMBER(SEARCH("etc",LOWER($B965))))),OR(AND(ISNUMBER(SEARCH("comunic",LOWER($B965))),LEFT($E965,3)&lt;&gt;"4.4"),AND(ISNUMBER(SEARCH("monitor",LOWER($B965))),NOT(OR(LEFT($E965,3)="1.5",LEFT($E965,3)="2.5")))),AND($B965&lt;&gt;"",OR(LEFT($C965,1)="1",LEFT($C965,1)="2"),$D965=""),AND($D965&lt;&gt;"",NOT(OR(LEFT($C965,1)="1",LEFT($C965,1)="2"))),AND($D965&lt;&gt;"",COUNTIF(' PROJETO'!$B$14:$B$16,$D965)=0),IF($D965="",FALSE(),IF(COUNTIF(' PROJETO'!$B$14:$B$16,$D965)=0,FALSE(),IFERROR(INDEX(' PROJETO'!$C$14:$C$16,MATCH($D965,' PROJETO'!$B$14:$B$16,0))&lt;&gt;"Sim",FALSE()))))</f>
        <v>0</v>
      </c>
      <c r="AG965" s="21" t="b">
        <f>AND($AC965,$Y965&gt;'CONFG.  LISTAS'!$F$4,$Z965="",$AA965="")</f>
        <v>0</v>
      </c>
      <c r="AH965" s="21" t="str">
        <f t="shared" si="194"/>
        <v/>
      </c>
      <c r="AI965" s="43" t="str">
        <f ca="1">IF(NOT($AC965),"",IF(OR($B965="",$C965="",$E965="",$F965=""),"Preencha descrição, categoria, tipo e unidade.",IF(AND($B965&lt;&gt;"",OR(LEFT($C965,1)="1",LEFT($C965,1)="2"),$D965=""),"Informe a prática de restauração para itens diretos.",IF(AND($D965&lt;&gt;"",NOT(OR(LEFT($C965,1)="1",LEFT($C965,1)="2"))),"Custos indiretos não devem pertencer a uma prática específica.",IF(AND($D965&lt;&gt;"",COUNTIF(' PROJETO'!$B$14:$B$16,$D965)=0),"Prática de restauração inválida ou não cadastrada.",IF(IF($D965="",FALSE(),IF(COUNTIF(' PROJETO'!$B$14:$B$16,$D965)=0,FALSE(),IFERROR(INDEX(' PROJETO'!$C$14:$C$16,MATCH($D965,' PROJETO'!$B$14:$B$16,0))&lt;&gt;"Sim",FALSE()))),"A prática informada no item não foi selecionada na aba Projeto.",IF(AND(MAX($I965,$L965,$O965,$R965,$U965,$X965)&gt;'CONFG.  LISTAS'!$F$4,NOT(OR($Z965&lt;&gt;"",$AA965&lt;&gt;""))),"Memorial de cálculo ou anexo obrigatório não informado para item acima do limite.",IF(OR(AND($G965&lt;&gt;"",$H965&lt;&gt;"",OR($G965&lt;=0,$H965&lt;=0)),AND($J965&lt;&gt;"",$K965&lt;&gt;"",OR($J965&lt;=0,$K965&lt;=0)),AND($M965&lt;&gt;"",$N965&lt;&gt;"",OR($M965&lt;=0,$N965&lt;=0)),AND($P965&lt;&gt;"",$Q965&lt;&gt;"",OR($P965&lt;=0,$Q965&lt;=0)),AND($S965&lt;&gt;"",$T965&lt;&gt;"",OR($S965&lt;=0,$T965&lt;=0)),AND($V965&lt;&gt;"",$W965&lt;&gt;"",OR($V965&lt;=0,$W965&lt;=0))),"Revise os valores informados: valor unitário e quantidade devem ser maiores que zero.",IF(OR(AND($G965="",$H965&lt;&gt;""),AND($G965&lt;&gt;"",$H965=""),AND($J965="",$K965&lt;&gt;""),AND($J965&lt;&gt;"",$K965=""),AND($M965="",$N965&lt;&gt;""),AND($M965&lt;&gt;"",$N965=""),AND($P965="",$Q965&lt;&gt;""),AND($P965&lt;&gt;"",$Q965=""),AND($S965="",$T965&lt;&gt;""),AND($S965&lt;&gt;"",$T965=""),AND($V965="",$W965&lt;&gt;""),AND($V965&lt;&gt;"",$W965="")),"Há ano preenchido parcialmente: "&amp;TRIM(IF(AND($G965="",$H965&lt;&gt;""),"Ano 1 (falta valor unitário); ","")&amp;IF(AND($G965&lt;&gt;"",$H965=""),"Ano 1 (falta quantidade); ","")&amp;IF(AND($J965="",$K965&lt;&gt;""),"Ano 2 (falta valor unitário); ","")&amp;IF(AND($J965&lt;&gt;"",$K965=""),"Ano 2 (falta quantidade); ","")&amp;IF(AND($M965="",$N965&lt;&gt;""),"Ano 3 (falta valor unitário); ","")&amp;IF(AND($M965&lt;&gt;"",$N965=""),"Ano 3 (falta quantidade); ","")&amp;IF(AND($P965="",$Q965&lt;&gt;""),"Ano 4 (falta valor unitário); ","")&amp;IF(AND($P965&lt;&gt;"",$Q965=""),"Ano 4 (falta quantidade); ","")&amp;IF(AND($S965="",$T965&lt;&gt;""),"Ano 5 (falta valor unitário); ","")&amp;IF(AND($S965&lt;&gt;"",$T965=""),"Ano 5 (falta quantidade); ","")&amp;IF(AND($V965="",$W965&lt;&gt;""),"Ano 6 (falta valor unitário); ","")&amp;IF(AND($V965&lt;&gt;"",$W965=""),"Ano 6 (falta quantidade); ","")), IF(NOT(OR(AND($G965&lt;&gt;"",$H965&lt;&gt;""),AND($J965&lt;&gt;"",$K965&lt;&gt;""),AND($M965&lt;&gt;"",$N965&lt;&gt;""),AND($P965&lt;&gt;"",$Q965&lt;&gt;""),AND($S965&lt;&gt;"",$T965&lt;&gt;""),AND($V965&lt;&gt;"",$W965&lt;&gt;""))),"Informe pelo menos um ano completo com valor unitário e quantidade.",IF(AND($C965&lt;&gt;"",$E965&lt;&gt;"",LEFT(TRIM($C965),1)&lt;&gt;LEFT(TRIM($E965),1)),"Categoria e tipo estão incompatíveis.",IF(IF(OR($E965="",$F965=""),FALSE(),IFERROR(COUNTIF(INDIRECT("UNITS_"&amp;SUBSTITUTE(LEFT($E965,FIND(" ",$E965&amp;" ")-1),".","_")),$F965)=0,TRUE())),"Unidade incompatível com o tipo selecionado.",IF(OR(AND(ISNUMBER(SEARCH("comunic",LOWER($B965))),LEFT($E965,3)&lt;&gt;"4.4"),AND(ISNUMBER(SEARCH("monitor",LOWER($B965))),NOT(OR(LEFT($E965,3)="1.5",LEFT($E965,3)="2.5")))),"Revise a classificação do item conforme as regras de preenchimento.",IF(AND($B965&lt;&gt;"",OR(ISNUMBER(SEARCH("outro",LOWER($B965))),ISNUMBER(SEARCH("divers",LOWER($B965))),ISNUMBER(SEARCH("kit",LOWER($B965))),ISNUMBER(SEARCH("ferrament",LOWER($B965))),ISNUMBER(SEARCH("epi",LOWER($B965)))),NOT(OR($Z965&lt;&gt;"",$AA965&lt;&gt;""))),"Descrição muito genérica: detalhe melhor o item e registre o racional no memorial ou em anexo.",IF(AND($Y965=0,$B965&lt;&gt;"",OR($G965&lt;&gt;"",$H965&lt;&gt;"",$J965&lt;&gt;"",$K965&lt;&gt;"",$M965&lt;&gt;"",$N965&lt;&gt;"",$P965&lt;&gt;"",$Q965&lt;&gt;"",$S965&lt;&gt;"",$T965&lt;&gt;"",$V965&lt;&gt;"",$W965&lt;&gt;"")),"O item possui dados lançados, mas o total está zerado. Revise os valores informados.","")))))))))))))))</f>
        <v/>
      </c>
    </row>
    <row r="966" spans="1:35" ht="14.25" customHeight="1" x14ac:dyDescent="0.25">
      <c r="A966" s="57" t="str">
        <f t="shared" si="182"/>
        <v/>
      </c>
      <c r="B966" s="58"/>
      <c r="C966" s="58"/>
      <c r="D966" s="58"/>
      <c r="E966" s="58"/>
      <c r="F966" s="58"/>
      <c r="G966" s="269"/>
      <c r="H966" s="59"/>
      <c r="I966" s="273">
        <f t="shared" si="183"/>
        <v>0</v>
      </c>
      <c r="J966" s="269"/>
      <c r="K966" s="59"/>
      <c r="L966" s="270">
        <f t="shared" si="184"/>
        <v>0</v>
      </c>
      <c r="M966" s="269"/>
      <c r="N966" s="59"/>
      <c r="O966" s="270">
        <f t="shared" si="185"/>
        <v>0</v>
      </c>
      <c r="P966" s="269"/>
      <c r="Q966" s="59"/>
      <c r="R966" s="271">
        <f t="shared" si="186"/>
        <v>0</v>
      </c>
      <c r="S966" s="269"/>
      <c r="T966" s="59"/>
      <c r="U966" s="270">
        <f t="shared" si="187"/>
        <v>0</v>
      </c>
      <c r="V966" s="269"/>
      <c r="W966" s="59"/>
      <c r="X966" s="270">
        <f t="shared" si="188"/>
        <v>0</v>
      </c>
      <c r="Y966" s="270">
        <f t="shared" si="189"/>
        <v>0</v>
      </c>
      <c r="Z966" s="58"/>
      <c r="AA966" s="58"/>
      <c r="AB966" s="60" t="str">
        <f t="shared" si="190"/>
        <v/>
      </c>
      <c r="AC966" s="21" t="b">
        <f t="shared" si="191"/>
        <v>0</v>
      </c>
      <c r="AD966" s="21" t="b">
        <f t="shared" si="192"/>
        <v>0</v>
      </c>
      <c r="AE966" s="21" t="b">
        <f t="shared" si="193"/>
        <v>0</v>
      </c>
      <c r="AF966" s="21" t="b">
        <f ca="1">OR(AND($AC966,NOT($AD966)),AND($AC966,OR(AND($G966="",$H966&lt;&gt;""),AND($G966&lt;&gt;"",$H966=""),AND($J966="",$K966&lt;&gt;""),AND($J966&lt;&gt;"",$K966=""),AND($M966="",$N966&lt;&gt;""),AND($M966&lt;&gt;"",$N966=""),AND($P966="",$Q966&lt;&gt;""),AND($P966&lt;&gt;"",$Q966=""),AND($S966="",$T966&lt;&gt;""),AND($S966&lt;&gt;"",$T966=""),AND($V966="",$W966&lt;&gt;""),AND($V966&lt;&gt;"",$W966=""))),AND($C966&lt;&gt;"",$E966&lt;&gt;"",LEFT(TRIM($C966),1)&lt;&gt;LEFT(TRIM($E966),1)),IF(OR($E966="",$F966=""),FALSE(),IFERROR(COUNTIF(INDIRECT("UNITS_"&amp;SUBSTITUTE(LEFT($E966,FIND(" ",$E966&amp;" ")-1),".","_")),$F966)=0,TRUE())),AND($B966&lt;&gt;"",OR(ISNUMBER(SEARCH("outro",LOWER($B966))),ISNUMBER(SEARCH("divers",LOWER($B966))),ISNUMBER(SEARCH("etc",LOWER($B966))))),OR(AND(ISNUMBER(SEARCH("comunic",LOWER($B966))),LEFT($E966,3)&lt;&gt;"4.4"),AND(ISNUMBER(SEARCH("monitor",LOWER($B966))),NOT(OR(LEFT($E966,3)="1.5",LEFT($E966,3)="2.5")))),AND($B966&lt;&gt;"",OR(LEFT($C966,1)="1",LEFT($C966,1)="2"),$D966=""),AND($D966&lt;&gt;"",NOT(OR(LEFT($C966,1)="1",LEFT($C966,1)="2"))),AND($D966&lt;&gt;"",COUNTIF(' PROJETO'!$B$14:$B$16,$D966)=0),IF($D966="",FALSE(),IF(COUNTIF(' PROJETO'!$B$14:$B$16,$D966)=0,FALSE(),IFERROR(INDEX(' PROJETO'!$C$14:$C$16,MATCH($D966,' PROJETO'!$B$14:$B$16,0))&lt;&gt;"Sim",FALSE()))))</f>
        <v>0</v>
      </c>
      <c r="AG966" s="21" t="b">
        <f>AND($AC966,$Y966&gt;'CONFG.  LISTAS'!$F$4,$Z966="",$AA966="")</f>
        <v>0</v>
      </c>
      <c r="AH966" s="21" t="str">
        <f t="shared" si="194"/>
        <v/>
      </c>
      <c r="AI966" s="43" t="str">
        <f ca="1">IF(NOT($AC966),"",IF(OR($B966="",$C966="",$E966="",$F966=""),"Preencha descrição, categoria, tipo e unidade.",IF(AND($B966&lt;&gt;"",OR(LEFT($C966,1)="1",LEFT($C966,1)="2"),$D966=""),"Informe a prática de restauração para itens diretos.",IF(AND($D966&lt;&gt;"",NOT(OR(LEFT($C966,1)="1",LEFT($C966,1)="2"))),"Custos indiretos não devem pertencer a uma prática específica.",IF(AND($D966&lt;&gt;"",COUNTIF(' PROJETO'!$B$14:$B$16,$D966)=0),"Prática de restauração inválida ou não cadastrada.",IF(IF($D966="",FALSE(),IF(COUNTIF(' PROJETO'!$B$14:$B$16,$D966)=0,FALSE(),IFERROR(INDEX(' PROJETO'!$C$14:$C$16,MATCH($D966,' PROJETO'!$B$14:$B$16,0))&lt;&gt;"Sim",FALSE()))),"A prática informada no item não foi selecionada na aba Projeto.",IF(AND(MAX($I966,$L966,$O966,$R966,$U966,$X966)&gt;'CONFG.  LISTAS'!$F$4,NOT(OR($Z966&lt;&gt;"",$AA966&lt;&gt;""))),"Memorial de cálculo ou anexo obrigatório não informado para item acima do limite.",IF(OR(AND($G966&lt;&gt;"",$H966&lt;&gt;"",OR($G966&lt;=0,$H966&lt;=0)),AND($J966&lt;&gt;"",$K966&lt;&gt;"",OR($J966&lt;=0,$K966&lt;=0)),AND($M966&lt;&gt;"",$N966&lt;&gt;"",OR($M966&lt;=0,$N966&lt;=0)),AND($P966&lt;&gt;"",$Q966&lt;&gt;"",OR($P966&lt;=0,$Q966&lt;=0)),AND($S966&lt;&gt;"",$T966&lt;&gt;"",OR($S966&lt;=0,$T966&lt;=0)),AND($V966&lt;&gt;"",$W966&lt;&gt;"",OR($V966&lt;=0,$W966&lt;=0))),"Revise os valores informados: valor unitário e quantidade devem ser maiores que zero.",IF(OR(AND($G966="",$H966&lt;&gt;""),AND($G966&lt;&gt;"",$H966=""),AND($J966="",$K966&lt;&gt;""),AND($J966&lt;&gt;"",$K966=""),AND($M966="",$N966&lt;&gt;""),AND($M966&lt;&gt;"",$N966=""),AND($P966="",$Q966&lt;&gt;""),AND($P966&lt;&gt;"",$Q966=""),AND($S966="",$T966&lt;&gt;""),AND($S966&lt;&gt;"",$T966=""),AND($V966="",$W966&lt;&gt;""),AND($V966&lt;&gt;"",$W966="")),"Há ano preenchido parcialmente: "&amp;TRIM(IF(AND($G966="",$H966&lt;&gt;""),"Ano 1 (falta valor unitário); ","")&amp;IF(AND($G966&lt;&gt;"",$H966=""),"Ano 1 (falta quantidade); ","")&amp;IF(AND($J966="",$K966&lt;&gt;""),"Ano 2 (falta valor unitário); ","")&amp;IF(AND($J966&lt;&gt;"",$K966=""),"Ano 2 (falta quantidade); ","")&amp;IF(AND($M966="",$N966&lt;&gt;""),"Ano 3 (falta valor unitário); ","")&amp;IF(AND($M966&lt;&gt;"",$N966=""),"Ano 3 (falta quantidade); ","")&amp;IF(AND($P966="",$Q966&lt;&gt;""),"Ano 4 (falta valor unitário); ","")&amp;IF(AND($P966&lt;&gt;"",$Q966=""),"Ano 4 (falta quantidade); ","")&amp;IF(AND($S966="",$T966&lt;&gt;""),"Ano 5 (falta valor unitário); ","")&amp;IF(AND($S966&lt;&gt;"",$T966=""),"Ano 5 (falta quantidade); ","")&amp;IF(AND($V966="",$W966&lt;&gt;""),"Ano 6 (falta valor unitário); ","")&amp;IF(AND($V966&lt;&gt;"",$W966=""),"Ano 6 (falta quantidade); ","")), IF(NOT(OR(AND($G966&lt;&gt;"",$H966&lt;&gt;""),AND($J966&lt;&gt;"",$K966&lt;&gt;""),AND($M966&lt;&gt;"",$N966&lt;&gt;""),AND($P966&lt;&gt;"",$Q966&lt;&gt;""),AND($S966&lt;&gt;"",$T966&lt;&gt;""),AND($V966&lt;&gt;"",$W966&lt;&gt;""))),"Informe pelo menos um ano completo com valor unitário e quantidade.",IF(AND($C966&lt;&gt;"",$E966&lt;&gt;"",LEFT(TRIM($C966),1)&lt;&gt;LEFT(TRIM($E966),1)),"Categoria e tipo estão incompatíveis.",IF(IF(OR($E966="",$F966=""),FALSE(),IFERROR(COUNTIF(INDIRECT("UNITS_"&amp;SUBSTITUTE(LEFT($E966,FIND(" ",$E966&amp;" ")-1),".","_")),$F966)=0,TRUE())),"Unidade incompatível com o tipo selecionado.",IF(OR(AND(ISNUMBER(SEARCH("comunic",LOWER($B966))),LEFT($E966,3)&lt;&gt;"4.4"),AND(ISNUMBER(SEARCH("monitor",LOWER($B966))),NOT(OR(LEFT($E966,3)="1.5",LEFT($E966,3)="2.5")))),"Revise a classificação do item conforme as regras de preenchimento.",IF(AND($B966&lt;&gt;"",OR(ISNUMBER(SEARCH("outro",LOWER($B966))),ISNUMBER(SEARCH("divers",LOWER($B966))),ISNUMBER(SEARCH("kit",LOWER($B966))),ISNUMBER(SEARCH("ferrament",LOWER($B966))),ISNUMBER(SEARCH("epi",LOWER($B966)))),NOT(OR($Z966&lt;&gt;"",$AA966&lt;&gt;""))),"Descrição muito genérica: detalhe melhor o item e registre o racional no memorial ou em anexo.",IF(AND($Y966=0,$B966&lt;&gt;"",OR($G966&lt;&gt;"",$H966&lt;&gt;"",$J966&lt;&gt;"",$K966&lt;&gt;"",$M966&lt;&gt;"",$N966&lt;&gt;"",$P966&lt;&gt;"",$Q966&lt;&gt;"",$S966&lt;&gt;"",$T966&lt;&gt;"",$V966&lt;&gt;"",$W966&lt;&gt;"")),"O item possui dados lançados, mas o total está zerado. Revise os valores informados.","")))))))))))))))</f>
        <v/>
      </c>
    </row>
    <row r="967" spans="1:35" ht="14.25" customHeight="1" x14ac:dyDescent="0.25">
      <c r="A967" s="57" t="str">
        <f t="shared" si="182"/>
        <v/>
      </c>
      <c r="B967" s="61"/>
      <c r="C967" s="61"/>
      <c r="D967" s="58"/>
      <c r="E967" s="61"/>
      <c r="F967" s="61"/>
      <c r="G967" s="272"/>
      <c r="H967" s="62"/>
      <c r="I967" s="273">
        <f t="shared" si="183"/>
        <v>0</v>
      </c>
      <c r="J967" s="272"/>
      <c r="K967" s="62"/>
      <c r="L967" s="270">
        <f t="shared" si="184"/>
        <v>0</v>
      </c>
      <c r="M967" s="272"/>
      <c r="N967" s="62"/>
      <c r="O967" s="270">
        <f t="shared" si="185"/>
        <v>0</v>
      </c>
      <c r="P967" s="272"/>
      <c r="Q967" s="62"/>
      <c r="R967" s="271">
        <f t="shared" si="186"/>
        <v>0</v>
      </c>
      <c r="S967" s="272"/>
      <c r="T967" s="62"/>
      <c r="U967" s="270">
        <f t="shared" si="187"/>
        <v>0</v>
      </c>
      <c r="V967" s="272"/>
      <c r="W967" s="62"/>
      <c r="X967" s="270">
        <f t="shared" si="188"/>
        <v>0</v>
      </c>
      <c r="Y967" s="270">
        <f t="shared" si="189"/>
        <v>0</v>
      </c>
      <c r="Z967" s="61"/>
      <c r="AA967" s="61"/>
      <c r="AB967" s="60" t="str">
        <f t="shared" si="190"/>
        <v/>
      </c>
      <c r="AC967" s="21" t="b">
        <f t="shared" si="191"/>
        <v>0</v>
      </c>
      <c r="AD967" s="21" t="b">
        <f t="shared" si="192"/>
        <v>0</v>
      </c>
      <c r="AE967" s="21" t="b">
        <f t="shared" si="193"/>
        <v>0</v>
      </c>
      <c r="AF967" s="21" t="b">
        <f ca="1">OR(AND($AC967,NOT($AD967)),AND($AC967,OR(AND($G967="",$H967&lt;&gt;""),AND($G967&lt;&gt;"",$H967=""),AND($J967="",$K967&lt;&gt;""),AND($J967&lt;&gt;"",$K967=""),AND($M967="",$N967&lt;&gt;""),AND($M967&lt;&gt;"",$N967=""),AND($P967="",$Q967&lt;&gt;""),AND($P967&lt;&gt;"",$Q967=""),AND($S967="",$T967&lt;&gt;""),AND($S967&lt;&gt;"",$T967=""),AND($V967="",$W967&lt;&gt;""),AND($V967&lt;&gt;"",$W967=""))),AND($C967&lt;&gt;"",$E967&lt;&gt;"",LEFT(TRIM($C967),1)&lt;&gt;LEFT(TRIM($E967),1)),IF(OR($E967="",$F967=""),FALSE(),IFERROR(COUNTIF(INDIRECT("UNITS_"&amp;SUBSTITUTE(LEFT($E967,FIND(" ",$E967&amp;" ")-1),".","_")),$F967)=0,TRUE())),AND($B967&lt;&gt;"",OR(ISNUMBER(SEARCH("outro",LOWER($B967))),ISNUMBER(SEARCH("divers",LOWER($B967))),ISNUMBER(SEARCH("etc",LOWER($B967))))),OR(AND(ISNUMBER(SEARCH("comunic",LOWER($B967))),LEFT($E967,3)&lt;&gt;"4.4"),AND(ISNUMBER(SEARCH("monitor",LOWER($B967))),NOT(OR(LEFT($E967,3)="1.5",LEFT($E967,3)="2.5")))),AND($B967&lt;&gt;"",OR(LEFT($C967,1)="1",LEFT($C967,1)="2"),$D967=""),AND($D967&lt;&gt;"",NOT(OR(LEFT($C967,1)="1",LEFT($C967,1)="2"))),AND($D967&lt;&gt;"",COUNTIF(' PROJETO'!$B$14:$B$16,$D967)=0),IF($D967="",FALSE(),IF(COUNTIF(' PROJETO'!$B$14:$B$16,$D967)=0,FALSE(),IFERROR(INDEX(' PROJETO'!$C$14:$C$16,MATCH($D967,' PROJETO'!$B$14:$B$16,0))&lt;&gt;"Sim",FALSE()))))</f>
        <v>0</v>
      </c>
      <c r="AG967" s="21" t="b">
        <f>AND($AC967,$Y967&gt;'CONFG.  LISTAS'!$F$4,$Z967="",$AA967="")</f>
        <v>0</v>
      </c>
      <c r="AH967" s="21" t="str">
        <f t="shared" si="194"/>
        <v/>
      </c>
      <c r="AI967" s="43" t="str">
        <f ca="1">IF(NOT($AC967),"",IF(OR($B967="",$C967="",$E967="",$F967=""),"Preencha descrição, categoria, tipo e unidade.",IF(AND($B967&lt;&gt;"",OR(LEFT($C967,1)="1",LEFT($C967,1)="2"),$D967=""),"Informe a prática de restauração para itens diretos.",IF(AND($D967&lt;&gt;"",NOT(OR(LEFT($C967,1)="1",LEFT($C967,1)="2"))),"Custos indiretos não devem pertencer a uma prática específica.",IF(AND($D967&lt;&gt;"",COUNTIF(' PROJETO'!$B$14:$B$16,$D967)=0),"Prática de restauração inválida ou não cadastrada.",IF(IF($D967="",FALSE(),IF(COUNTIF(' PROJETO'!$B$14:$B$16,$D967)=0,FALSE(),IFERROR(INDEX(' PROJETO'!$C$14:$C$16,MATCH($D967,' PROJETO'!$B$14:$B$16,0))&lt;&gt;"Sim",FALSE()))),"A prática informada no item não foi selecionada na aba Projeto.",IF(AND(MAX($I967,$L967,$O967,$R967,$U967,$X967)&gt;'CONFG.  LISTAS'!$F$4,NOT(OR($Z967&lt;&gt;"",$AA967&lt;&gt;""))),"Memorial de cálculo ou anexo obrigatório não informado para item acima do limite.",IF(OR(AND($G967&lt;&gt;"",$H967&lt;&gt;"",OR($G967&lt;=0,$H967&lt;=0)),AND($J967&lt;&gt;"",$K967&lt;&gt;"",OR($J967&lt;=0,$K967&lt;=0)),AND($M967&lt;&gt;"",$N967&lt;&gt;"",OR($M967&lt;=0,$N967&lt;=0)),AND($P967&lt;&gt;"",$Q967&lt;&gt;"",OR($P967&lt;=0,$Q967&lt;=0)),AND($S967&lt;&gt;"",$T967&lt;&gt;"",OR($S967&lt;=0,$T967&lt;=0)),AND($V967&lt;&gt;"",$W967&lt;&gt;"",OR($V967&lt;=0,$W967&lt;=0))),"Revise os valores informados: valor unitário e quantidade devem ser maiores que zero.",IF(OR(AND($G967="",$H967&lt;&gt;""),AND($G967&lt;&gt;"",$H967=""),AND($J967="",$K967&lt;&gt;""),AND($J967&lt;&gt;"",$K967=""),AND($M967="",$N967&lt;&gt;""),AND($M967&lt;&gt;"",$N967=""),AND($P967="",$Q967&lt;&gt;""),AND($P967&lt;&gt;"",$Q967=""),AND($S967="",$T967&lt;&gt;""),AND($S967&lt;&gt;"",$T967=""),AND($V967="",$W967&lt;&gt;""),AND($V967&lt;&gt;"",$W967="")),"Há ano preenchido parcialmente: "&amp;TRIM(IF(AND($G967="",$H967&lt;&gt;""),"Ano 1 (falta valor unitário); ","")&amp;IF(AND($G967&lt;&gt;"",$H967=""),"Ano 1 (falta quantidade); ","")&amp;IF(AND($J967="",$K967&lt;&gt;""),"Ano 2 (falta valor unitário); ","")&amp;IF(AND($J967&lt;&gt;"",$K967=""),"Ano 2 (falta quantidade); ","")&amp;IF(AND($M967="",$N967&lt;&gt;""),"Ano 3 (falta valor unitário); ","")&amp;IF(AND($M967&lt;&gt;"",$N967=""),"Ano 3 (falta quantidade); ","")&amp;IF(AND($P967="",$Q967&lt;&gt;""),"Ano 4 (falta valor unitário); ","")&amp;IF(AND($P967&lt;&gt;"",$Q967=""),"Ano 4 (falta quantidade); ","")&amp;IF(AND($S967="",$T967&lt;&gt;""),"Ano 5 (falta valor unitário); ","")&amp;IF(AND($S967&lt;&gt;"",$T967=""),"Ano 5 (falta quantidade); ","")&amp;IF(AND($V967="",$W967&lt;&gt;""),"Ano 6 (falta valor unitário); ","")&amp;IF(AND($V967&lt;&gt;"",$W967=""),"Ano 6 (falta quantidade); ","")), IF(NOT(OR(AND($G967&lt;&gt;"",$H967&lt;&gt;""),AND($J967&lt;&gt;"",$K967&lt;&gt;""),AND($M967&lt;&gt;"",$N967&lt;&gt;""),AND($P967&lt;&gt;"",$Q967&lt;&gt;""),AND($S967&lt;&gt;"",$T967&lt;&gt;""),AND($V967&lt;&gt;"",$W967&lt;&gt;""))),"Informe pelo menos um ano completo com valor unitário e quantidade.",IF(AND($C967&lt;&gt;"",$E967&lt;&gt;"",LEFT(TRIM($C967),1)&lt;&gt;LEFT(TRIM($E967),1)),"Categoria e tipo estão incompatíveis.",IF(IF(OR($E967="",$F967=""),FALSE(),IFERROR(COUNTIF(INDIRECT("UNITS_"&amp;SUBSTITUTE(LEFT($E967,FIND(" ",$E967&amp;" ")-1),".","_")),$F967)=0,TRUE())),"Unidade incompatível com o tipo selecionado.",IF(OR(AND(ISNUMBER(SEARCH("comunic",LOWER($B967))),LEFT($E967,3)&lt;&gt;"4.4"),AND(ISNUMBER(SEARCH("monitor",LOWER($B967))),NOT(OR(LEFT($E967,3)="1.5",LEFT($E967,3)="2.5")))),"Revise a classificação do item conforme as regras de preenchimento.",IF(AND($B967&lt;&gt;"",OR(ISNUMBER(SEARCH("outro",LOWER($B967))),ISNUMBER(SEARCH("divers",LOWER($B967))),ISNUMBER(SEARCH("kit",LOWER($B967))),ISNUMBER(SEARCH("ferrament",LOWER($B967))),ISNUMBER(SEARCH("epi",LOWER($B967)))),NOT(OR($Z967&lt;&gt;"",$AA967&lt;&gt;""))),"Descrição muito genérica: detalhe melhor o item e registre o racional no memorial ou em anexo.",IF(AND($Y967=0,$B967&lt;&gt;"",OR($G967&lt;&gt;"",$H967&lt;&gt;"",$J967&lt;&gt;"",$K967&lt;&gt;"",$M967&lt;&gt;"",$N967&lt;&gt;"",$P967&lt;&gt;"",$Q967&lt;&gt;"",$S967&lt;&gt;"",$T967&lt;&gt;"",$V967&lt;&gt;"",$W967&lt;&gt;"")),"O item possui dados lançados, mas o total está zerado. Revise os valores informados.","")))))))))))))))</f>
        <v/>
      </c>
    </row>
    <row r="968" spans="1:35" ht="14.25" customHeight="1" x14ac:dyDescent="0.25">
      <c r="A968" s="57" t="str">
        <f t="shared" si="182"/>
        <v/>
      </c>
      <c r="B968" s="58"/>
      <c r="C968" s="58"/>
      <c r="D968" s="58"/>
      <c r="E968" s="58"/>
      <c r="F968" s="58"/>
      <c r="G968" s="269"/>
      <c r="H968" s="59"/>
      <c r="I968" s="273">
        <f t="shared" si="183"/>
        <v>0</v>
      </c>
      <c r="J968" s="269"/>
      <c r="K968" s="59"/>
      <c r="L968" s="270">
        <f t="shared" si="184"/>
        <v>0</v>
      </c>
      <c r="M968" s="269"/>
      <c r="N968" s="59"/>
      <c r="O968" s="270">
        <f t="shared" si="185"/>
        <v>0</v>
      </c>
      <c r="P968" s="269"/>
      <c r="Q968" s="59"/>
      <c r="R968" s="271">
        <f t="shared" si="186"/>
        <v>0</v>
      </c>
      <c r="S968" s="269"/>
      <c r="T968" s="59"/>
      <c r="U968" s="270">
        <f t="shared" si="187"/>
        <v>0</v>
      </c>
      <c r="V968" s="269"/>
      <c r="W968" s="59"/>
      <c r="X968" s="270">
        <f t="shared" si="188"/>
        <v>0</v>
      </c>
      <c r="Y968" s="270">
        <f t="shared" si="189"/>
        <v>0</v>
      </c>
      <c r="Z968" s="58"/>
      <c r="AA968" s="58"/>
      <c r="AB968" s="60" t="str">
        <f t="shared" si="190"/>
        <v/>
      </c>
      <c r="AC968" s="21" t="b">
        <f t="shared" si="191"/>
        <v>0</v>
      </c>
      <c r="AD968" s="21" t="b">
        <f t="shared" si="192"/>
        <v>0</v>
      </c>
      <c r="AE968" s="21" t="b">
        <f t="shared" si="193"/>
        <v>0</v>
      </c>
      <c r="AF968" s="21" t="b">
        <f ca="1">OR(AND($AC968,NOT($AD968)),AND($AC968,OR(AND($G968="",$H968&lt;&gt;""),AND($G968&lt;&gt;"",$H968=""),AND($J968="",$K968&lt;&gt;""),AND($J968&lt;&gt;"",$K968=""),AND($M968="",$N968&lt;&gt;""),AND($M968&lt;&gt;"",$N968=""),AND($P968="",$Q968&lt;&gt;""),AND($P968&lt;&gt;"",$Q968=""),AND($S968="",$T968&lt;&gt;""),AND($S968&lt;&gt;"",$T968=""),AND($V968="",$W968&lt;&gt;""),AND($V968&lt;&gt;"",$W968=""))),AND($C968&lt;&gt;"",$E968&lt;&gt;"",LEFT(TRIM($C968),1)&lt;&gt;LEFT(TRIM($E968),1)),IF(OR($E968="",$F968=""),FALSE(),IFERROR(COUNTIF(INDIRECT("UNITS_"&amp;SUBSTITUTE(LEFT($E968,FIND(" ",$E968&amp;" ")-1),".","_")),$F968)=0,TRUE())),AND($B968&lt;&gt;"",OR(ISNUMBER(SEARCH("outro",LOWER($B968))),ISNUMBER(SEARCH("divers",LOWER($B968))),ISNUMBER(SEARCH("etc",LOWER($B968))))),OR(AND(ISNUMBER(SEARCH("comunic",LOWER($B968))),LEFT($E968,3)&lt;&gt;"4.4"),AND(ISNUMBER(SEARCH("monitor",LOWER($B968))),NOT(OR(LEFT($E968,3)="1.5",LEFT($E968,3)="2.5")))),AND($B968&lt;&gt;"",OR(LEFT($C968,1)="1",LEFT($C968,1)="2"),$D968=""),AND($D968&lt;&gt;"",NOT(OR(LEFT($C968,1)="1",LEFT($C968,1)="2"))),AND($D968&lt;&gt;"",COUNTIF(' PROJETO'!$B$14:$B$16,$D968)=0),IF($D968="",FALSE(),IF(COUNTIF(' PROJETO'!$B$14:$B$16,$D968)=0,FALSE(),IFERROR(INDEX(' PROJETO'!$C$14:$C$16,MATCH($D968,' PROJETO'!$B$14:$B$16,0))&lt;&gt;"Sim",FALSE()))))</f>
        <v>0</v>
      </c>
      <c r="AG968" s="21" t="b">
        <f>AND($AC968,$Y968&gt;'CONFG.  LISTAS'!$F$4,$Z968="",$AA968="")</f>
        <v>0</v>
      </c>
      <c r="AH968" s="21" t="str">
        <f t="shared" si="194"/>
        <v/>
      </c>
      <c r="AI968" s="43" t="str">
        <f ca="1">IF(NOT($AC968),"",IF(OR($B968="",$C968="",$E968="",$F968=""),"Preencha descrição, categoria, tipo e unidade.",IF(AND($B968&lt;&gt;"",OR(LEFT($C968,1)="1",LEFT($C968,1)="2"),$D968=""),"Informe a prática de restauração para itens diretos.",IF(AND($D968&lt;&gt;"",NOT(OR(LEFT($C968,1)="1",LEFT($C968,1)="2"))),"Custos indiretos não devem pertencer a uma prática específica.",IF(AND($D968&lt;&gt;"",COUNTIF(' PROJETO'!$B$14:$B$16,$D968)=0),"Prática de restauração inválida ou não cadastrada.",IF(IF($D968="",FALSE(),IF(COUNTIF(' PROJETO'!$B$14:$B$16,$D968)=0,FALSE(),IFERROR(INDEX(' PROJETO'!$C$14:$C$16,MATCH($D968,' PROJETO'!$B$14:$B$16,0))&lt;&gt;"Sim",FALSE()))),"A prática informada no item não foi selecionada na aba Projeto.",IF(AND(MAX($I968,$L968,$O968,$R968,$U968,$X968)&gt;'CONFG.  LISTAS'!$F$4,NOT(OR($Z968&lt;&gt;"",$AA968&lt;&gt;""))),"Memorial de cálculo ou anexo obrigatório não informado para item acima do limite.",IF(OR(AND($G968&lt;&gt;"",$H968&lt;&gt;"",OR($G968&lt;=0,$H968&lt;=0)),AND($J968&lt;&gt;"",$K968&lt;&gt;"",OR($J968&lt;=0,$K968&lt;=0)),AND($M968&lt;&gt;"",$N968&lt;&gt;"",OR($M968&lt;=0,$N968&lt;=0)),AND($P968&lt;&gt;"",$Q968&lt;&gt;"",OR($P968&lt;=0,$Q968&lt;=0)),AND($S968&lt;&gt;"",$T968&lt;&gt;"",OR($S968&lt;=0,$T968&lt;=0)),AND($V968&lt;&gt;"",$W968&lt;&gt;"",OR($V968&lt;=0,$W968&lt;=0))),"Revise os valores informados: valor unitário e quantidade devem ser maiores que zero.",IF(OR(AND($G968="",$H968&lt;&gt;""),AND($G968&lt;&gt;"",$H968=""),AND($J968="",$K968&lt;&gt;""),AND($J968&lt;&gt;"",$K968=""),AND($M968="",$N968&lt;&gt;""),AND($M968&lt;&gt;"",$N968=""),AND($P968="",$Q968&lt;&gt;""),AND($P968&lt;&gt;"",$Q968=""),AND($S968="",$T968&lt;&gt;""),AND($S968&lt;&gt;"",$T968=""),AND($V968="",$W968&lt;&gt;""),AND($V968&lt;&gt;"",$W968="")),"Há ano preenchido parcialmente: "&amp;TRIM(IF(AND($G968="",$H968&lt;&gt;""),"Ano 1 (falta valor unitário); ","")&amp;IF(AND($G968&lt;&gt;"",$H968=""),"Ano 1 (falta quantidade); ","")&amp;IF(AND($J968="",$K968&lt;&gt;""),"Ano 2 (falta valor unitário); ","")&amp;IF(AND($J968&lt;&gt;"",$K968=""),"Ano 2 (falta quantidade); ","")&amp;IF(AND($M968="",$N968&lt;&gt;""),"Ano 3 (falta valor unitário); ","")&amp;IF(AND($M968&lt;&gt;"",$N968=""),"Ano 3 (falta quantidade); ","")&amp;IF(AND($P968="",$Q968&lt;&gt;""),"Ano 4 (falta valor unitário); ","")&amp;IF(AND($P968&lt;&gt;"",$Q968=""),"Ano 4 (falta quantidade); ","")&amp;IF(AND($S968="",$T968&lt;&gt;""),"Ano 5 (falta valor unitário); ","")&amp;IF(AND($S968&lt;&gt;"",$T968=""),"Ano 5 (falta quantidade); ","")&amp;IF(AND($V968="",$W968&lt;&gt;""),"Ano 6 (falta valor unitário); ","")&amp;IF(AND($V968&lt;&gt;"",$W968=""),"Ano 6 (falta quantidade); ","")), IF(NOT(OR(AND($G968&lt;&gt;"",$H968&lt;&gt;""),AND($J968&lt;&gt;"",$K968&lt;&gt;""),AND($M968&lt;&gt;"",$N968&lt;&gt;""),AND($P968&lt;&gt;"",$Q968&lt;&gt;""),AND($S968&lt;&gt;"",$T968&lt;&gt;""),AND($V968&lt;&gt;"",$W968&lt;&gt;""))),"Informe pelo menos um ano completo com valor unitário e quantidade.",IF(AND($C968&lt;&gt;"",$E968&lt;&gt;"",LEFT(TRIM($C968),1)&lt;&gt;LEFT(TRIM($E968),1)),"Categoria e tipo estão incompatíveis.",IF(IF(OR($E968="",$F968=""),FALSE(),IFERROR(COUNTIF(INDIRECT("UNITS_"&amp;SUBSTITUTE(LEFT($E968,FIND(" ",$E968&amp;" ")-1),".","_")),$F968)=0,TRUE())),"Unidade incompatível com o tipo selecionado.",IF(OR(AND(ISNUMBER(SEARCH("comunic",LOWER($B968))),LEFT($E968,3)&lt;&gt;"4.4"),AND(ISNUMBER(SEARCH("monitor",LOWER($B968))),NOT(OR(LEFT($E968,3)="1.5",LEFT($E968,3)="2.5")))),"Revise a classificação do item conforme as regras de preenchimento.",IF(AND($B968&lt;&gt;"",OR(ISNUMBER(SEARCH("outro",LOWER($B968))),ISNUMBER(SEARCH("divers",LOWER($B968))),ISNUMBER(SEARCH("kit",LOWER($B968))),ISNUMBER(SEARCH("ferrament",LOWER($B968))),ISNUMBER(SEARCH("epi",LOWER($B968)))),NOT(OR($Z968&lt;&gt;"",$AA968&lt;&gt;""))),"Descrição muito genérica: detalhe melhor o item e registre o racional no memorial ou em anexo.",IF(AND($Y968=0,$B968&lt;&gt;"",OR($G968&lt;&gt;"",$H968&lt;&gt;"",$J968&lt;&gt;"",$K968&lt;&gt;"",$M968&lt;&gt;"",$N968&lt;&gt;"",$P968&lt;&gt;"",$Q968&lt;&gt;"",$S968&lt;&gt;"",$T968&lt;&gt;"",$V968&lt;&gt;"",$W968&lt;&gt;"")),"O item possui dados lançados, mas o total está zerado. Revise os valores informados.","")))))))))))))))</f>
        <v/>
      </c>
    </row>
    <row r="969" spans="1:35" ht="14.25" customHeight="1" x14ac:dyDescent="0.25">
      <c r="A969" s="57" t="str">
        <f t="shared" si="182"/>
        <v/>
      </c>
      <c r="B969" s="61"/>
      <c r="C969" s="61"/>
      <c r="D969" s="58"/>
      <c r="E969" s="61"/>
      <c r="F969" s="61"/>
      <c r="G969" s="272"/>
      <c r="H969" s="62"/>
      <c r="I969" s="273">
        <f t="shared" si="183"/>
        <v>0</v>
      </c>
      <c r="J969" s="272"/>
      <c r="K969" s="62"/>
      <c r="L969" s="270">
        <f t="shared" si="184"/>
        <v>0</v>
      </c>
      <c r="M969" s="272"/>
      <c r="N969" s="62"/>
      <c r="O969" s="270">
        <f t="shared" si="185"/>
        <v>0</v>
      </c>
      <c r="P969" s="272"/>
      <c r="Q969" s="62"/>
      <c r="R969" s="271">
        <f t="shared" si="186"/>
        <v>0</v>
      </c>
      <c r="S969" s="272"/>
      <c r="T969" s="62"/>
      <c r="U969" s="270">
        <f t="shared" si="187"/>
        <v>0</v>
      </c>
      <c r="V969" s="272"/>
      <c r="W969" s="62"/>
      <c r="X969" s="270">
        <f t="shared" si="188"/>
        <v>0</v>
      </c>
      <c r="Y969" s="270">
        <f t="shared" si="189"/>
        <v>0</v>
      </c>
      <c r="Z969" s="61"/>
      <c r="AA969" s="61"/>
      <c r="AB969" s="60" t="str">
        <f t="shared" si="190"/>
        <v/>
      </c>
      <c r="AC969" s="21" t="b">
        <f t="shared" si="191"/>
        <v>0</v>
      </c>
      <c r="AD969" s="21" t="b">
        <f t="shared" si="192"/>
        <v>0</v>
      </c>
      <c r="AE969" s="21" t="b">
        <f t="shared" si="193"/>
        <v>0</v>
      </c>
      <c r="AF969" s="21" t="b">
        <f ca="1">OR(AND($AC969,NOT($AD969)),AND($AC969,OR(AND($G969="",$H969&lt;&gt;""),AND($G969&lt;&gt;"",$H969=""),AND($J969="",$K969&lt;&gt;""),AND($J969&lt;&gt;"",$K969=""),AND($M969="",$N969&lt;&gt;""),AND($M969&lt;&gt;"",$N969=""),AND($P969="",$Q969&lt;&gt;""),AND($P969&lt;&gt;"",$Q969=""),AND($S969="",$T969&lt;&gt;""),AND($S969&lt;&gt;"",$T969=""),AND($V969="",$W969&lt;&gt;""),AND($V969&lt;&gt;"",$W969=""))),AND($C969&lt;&gt;"",$E969&lt;&gt;"",LEFT(TRIM($C969),1)&lt;&gt;LEFT(TRIM($E969),1)),IF(OR($E969="",$F969=""),FALSE(),IFERROR(COUNTIF(INDIRECT("UNITS_"&amp;SUBSTITUTE(LEFT($E969,FIND(" ",$E969&amp;" ")-1),".","_")),$F969)=0,TRUE())),AND($B969&lt;&gt;"",OR(ISNUMBER(SEARCH("outro",LOWER($B969))),ISNUMBER(SEARCH("divers",LOWER($B969))),ISNUMBER(SEARCH("etc",LOWER($B969))))),OR(AND(ISNUMBER(SEARCH("comunic",LOWER($B969))),LEFT($E969,3)&lt;&gt;"4.4"),AND(ISNUMBER(SEARCH("monitor",LOWER($B969))),NOT(OR(LEFT($E969,3)="1.5",LEFT($E969,3)="2.5")))),AND($B969&lt;&gt;"",OR(LEFT($C969,1)="1",LEFT($C969,1)="2"),$D969=""),AND($D969&lt;&gt;"",NOT(OR(LEFT($C969,1)="1",LEFT($C969,1)="2"))),AND($D969&lt;&gt;"",COUNTIF(' PROJETO'!$B$14:$B$16,$D969)=0),IF($D969="",FALSE(),IF(COUNTIF(' PROJETO'!$B$14:$B$16,$D969)=0,FALSE(),IFERROR(INDEX(' PROJETO'!$C$14:$C$16,MATCH($D969,' PROJETO'!$B$14:$B$16,0))&lt;&gt;"Sim",FALSE()))))</f>
        <v>0</v>
      </c>
      <c r="AG969" s="21" t="b">
        <f>AND($AC969,$Y969&gt;'CONFG.  LISTAS'!$F$4,$Z969="",$AA969="")</f>
        <v>0</v>
      </c>
      <c r="AH969" s="21" t="str">
        <f t="shared" si="194"/>
        <v/>
      </c>
      <c r="AI969" s="43" t="str">
        <f ca="1">IF(NOT($AC969),"",IF(OR($B969="",$C969="",$E969="",$F969=""),"Preencha descrição, categoria, tipo e unidade.",IF(AND($B969&lt;&gt;"",OR(LEFT($C969,1)="1",LEFT($C969,1)="2"),$D969=""),"Informe a prática de restauração para itens diretos.",IF(AND($D969&lt;&gt;"",NOT(OR(LEFT($C969,1)="1",LEFT($C969,1)="2"))),"Custos indiretos não devem pertencer a uma prática específica.",IF(AND($D969&lt;&gt;"",COUNTIF(' PROJETO'!$B$14:$B$16,$D969)=0),"Prática de restauração inválida ou não cadastrada.",IF(IF($D969="",FALSE(),IF(COUNTIF(' PROJETO'!$B$14:$B$16,$D969)=0,FALSE(),IFERROR(INDEX(' PROJETO'!$C$14:$C$16,MATCH($D969,' PROJETO'!$B$14:$B$16,0))&lt;&gt;"Sim",FALSE()))),"A prática informada no item não foi selecionada na aba Projeto.",IF(AND(MAX($I969,$L969,$O969,$R969,$U969,$X969)&gt;'CONFG.  LISTAS'!$F$4,NOT(OR($Z969&lt;&gt;"",$AA969&lt;&gt;""))),"Memorial de cálculo ou anexo obrigatório não informado para item acima do limite.",IF(OR(AND($G969&lt;&gt;"",$H969&lt;&gt;"",OR($G969&lt;=0,$H969&lt;=0)),AND($J969&lt;&gt;"",$K969&lt;&gt;"",OR($J969&lt;=0,$K969&lt;=0)),AND($M969&lt;&gt;"",$N969&lt;&gt;"",OR($M969&lt;=0,$N969&lt;=0)),AND($P969&lt;&gt;"",$Q969&lt;&gt;"",OR($P969&lt;=0,$Q969&lt;=0)),AND($S969&lt;&gt;"",$T969&lt;&gt;"",OR($S969&lt;=0,$T969&lt;=0)),AND($V969&lt;&gt;"",$W969&lt;&gt;"",OR($V969&lt;=0,$W969&lt;=0))),"Revise os valores informados: valor unitário e quantidade devem ser maiores que zero.",IF(OR(AND($G969="",$H969&lt;&gt;""),AND($G969&lt;&gt;"",$H969=""),AND($J969="",$K969&lt;&gt;""),AND($J969&lt;&gt;"",$K969=""),AND($M969="",$N969&lt;&gt;""),AND($M969&lt;&gt;"",$N969=""),AND($P969="",$Q969&lt;&gt;""),AND($P969&lt;&gt;"",$Q969=""),AND($S969="",$T969&lt;&gt;""),AND($S969&lt;&gt;"",$T969=""),AND($V969="",$W969&lt;&gt;""),AND($V969&lt;&gt;"",$W969="")),"Há ano preenchido parcialmente: "&amp;TRIM(IF(AND($G969="",$H969&lt;&gt;""),"Ano 1 (falta valor unitário); ","")&amp;IF(AND($G969&lt;&gt;"",$H969=""),"Ano 1 (falta quantidade); ","")&amp;IF(AND($J969="",$K969&lt;&gt;""),"Ano 2 (falta valor unitário); ","")&amp;IF(AND($J969&lt;&gt;"",$K969=""),"Ano 2 (falta quantidade); ","")&amp;IF(AND($M969="",$N969&lt;&gt;""),"Ano 3 (falta valor unitário); ","")&amp;IF(AND($M969&lt;&gt;"",$N969=""),"Ano 3 (falta quantidade); ","")&amp;IF(AND($P969="",$Q969&lt;&gt;""),"Ano 4 (falta valor unitário); ","")&amp;IF(AND($P969&lt;&gt;"",$Q969=""),"Ano 4 (falta quantidade); ","")&amp;IF(AND($S969="",$T969&lt;&gt;""),"Ano 5 (falta valor unitário); ","")&amp;IF(AND($S969&lt;&gt;"",$T969=""),"Ano 5 (falta quantidade); ","")&amp;IF(AND($V969="",$W969&lt;&gt;""),"Ano 6 (falta valor unitário); ","")&amp;IF(AND($V969&lt;&gt;"",$W969=""),"Ano 6 (falta quantidade); ","")), IF(NOT(OR(AND($G969&lt;&gt;"",$H969&lt;&gt;""),AND($J969&lt;&gt;"",$K969&lt;&gt;""),AND($M969&lt;&gt;"",$N969&lt;&gt;""),AND($P969&lt;&gt;"",$Q969&lt;&gt;""),AND($S969&lt;&gt;"",$T969&lt;&gt;""),AND($V969&lt;&gt;"",$W969&lt;&gt;""))),"Informe pelo menos um ano completo com valor unitário e quantidade.",IF(AND($C969&lt;&gt;"",$E969&lt;&gt;"",LEFT(TRIM($C969),1)&lt;&gt;LEFT(TRIM($E969),1)),"Categoria e tipo estão incompatíveis.",IF(IF(OR($E969="",$F969=""),FALSE(),IFERROR(COUNTIF(INDIRECT("UNITS_"&amp;SUBSTITUTE(LEFT($E969,FIND(" ",$E969&amp;" ")-1),".","_")),$F969)=0,TRUE())),"Unidade incompatível com o tipo selecionado.",IF(OR(AND(ISNUMBER(SEARCH("comunic",LOWER($B969))),LEFT($E969,3)&lt;&gt;"4.4"),AND(ISNUMBER(SEARCH("monitor",LOWER($B969))),NOT(OR(LEFT($E969,3)="1.5",LEFT($E969,3)="2.5")))),"Revise a classificação do item conforme as regras de preenchimento.",IF(AND($B969&lt;&gt;"",OR(ISNUMBER(SEARCH("outro",LOWER($B969))),ISNUMBER(SEARCH("divers",LOWER($B969))),ISNUMBER(SEARCH("kit",LOWER($B969))),ISNUMBER(SEARCH("ferrament",LOWER($B969))),ISNUMBER(SEARCH("epi",LOWER($B969)))),NOT(OR($Z969&lt;&gt;"",$AA969&lt;&gt;""))),"Descrição muito genérica: detalhe melhor o item e registre o racional no memorial ou em anexo.",IF(AND($Y969=0,$B969&lt;&gt;"",OR($G969&lt;&gt;"",$H969&lt;&gt;"",$J969&lt;&gt;"",$K969&lt;&gt;"",$M969&lt;&gt;"",$N969&lt;&gt;"",$P969&lt;&gt;"",$Q969&lt;&gt;"",$S969&lt;&gt;"",$T969&lt;&gt;"",$V969&lt;&gt;"",$W969&lt;&gt;"")),"O item possui dados lançados, mas o total está zerado. Revise os valores informados.","")))))))))))))))</f>
        <v/>
      </c>
    </row>
    <row r="970" spans="1:35" ht="14.25" customHeight="1" x14ac:dyDescent="0.25">
      <c r="A970" s="57" t="str">
        <f t="shared" ref="A970:A1033" si="195">AH970</f>
        <v/>
      </c>
      <c r="B970" s="58"/>
      <c r="C970" s="58"/>
      <c r="D970" s="58"/>
      <c r="E970" s="58"/>
      <c r="F970" s="58"/>
      <c r="G970" s="269"/>
      <c r="H970" s="59"/>
      <c r="I970" s="273">
        <f t="shared" ref="I970:I1033" si="196">IFERROR(G970*H970,0)</f>
        <v>0</v>
      </c>
      <c r="J970" s="269"/>
      <c r="K970" s="59"/>
      <c r="L970" s="270">
        <f t="shared" ref="L970:L1033" si="197">IFERROR(J970*K970,0)</f>
        <v>0</v>
      </c>
      <c r="M970" s="269"/>
      <c r="N970" s="59"/>
      <c r="O970" s="270">
        <f t="shared" ref="O970:O1033" si="198">IFERROR(M970*N970,0)</f>
        <v>0</v>
      </c>
      <c r="P970" s="269"/>
      <c r="Q970" s="59"/>
      <c r="R970" s="271">
        <f t="shared" ref="R970:R1033" si="199">IFERROR(P970*Q970,0)</f>
        <v>0</v>
      </c>
      <c r="S970" s="269"/>
      <c r="T970" s="59"/>
      <c r="U970" s="270">
        <f t="shared" ref="U970:U1033" si="200">IFERROR(S970*T970,0)</f>
        <v>0</v>
      </c>
      <c r="V970" s="269"/>
      <c r="W970" s="59"/>
      <c r="X970" s="270">
        <f t="shared" ref="X970:X1033" si="201">IFERROR(V970*W970,0)</f>
        <v>0</v>
      </c>
      <c r="Y970" s="270">
        <f t="shared" ref="Y970:Y1033" si="202">SUM(I970,L970,O970,R970,U970,X970)</f>
        <v>0</v>
      </c>
      <c r="Z970" s="58"/>
      <c r="AA970" s="58"/>
      <c r="AB970" s="60" t="str">
        <f t="shared" ref="AB970:AB1033" si="203">IF($B970="","",TEXT(ROW()-4,"000"))</f>
        <v/>
      </c>
      <c r="AC970" s="21" t="b">
        <f t="shared" ref="AC970:AC1033" si="204">OR(LEN($B970&amp;"")&gt;0,LEN($C970&amp;"")&gt;0,LEN($D970&amp;"")&gt;0,LEN($E970&amp;"")&gt;0,LEN($F970&amp;"")&gt;0,LEN($G970&amp;"")&gt;0,LEN($H970&amp;"")&gt;0,LEN($J970&amp;"")&gt;0,LEN($K970&amp;"")&gt;0,LEN($M970&amp;"")&gt;0,LEN($N970&amp;"")&gt;0,LEN($P970&amp;"")&gt;0,LEN($Q970&amp;"")&gt;0,LEN($S970&amp;"")&gt;0,LEN($T970&amp;"")&gt;0,LEN($V970&amp;"")&gt;0,LEN($W970&amp;"")&gt;0,LEN($Z970&amp;"")&gt;0,LEN($AA970&amp;"")&gt;0)</f>
        <v>0</v>
      </c>
      <c r="AD970" s="21" t="b">
        <f t="shared" ref="AD970:AD1033" si="205">AND($B970&lt;&gt;"",$C970&lt;&gt;"",$E970&lt;&gt;"",$F970&lt;&gt;"")</f>
        <v>0</v>
      </c>
      <c r="AE970" s="21" t="b">
        <f t="shared" ref="AE970:AE1033" si="206">OR(AND($G970&lt;&gt;"",$H970&lt;&gt;""),AND($J970&lt;&gt;"",$K970&lt;&gt;""),AND($M970&lt;&gt;"",$N970&lt;&gt;""),AND($P970&lt;&gt;"",$Q970&lt;&gt;""),AND($S970&lt;&gt;"",$T970&lt;&gt;""),AND($V970&lt;&gt;"",$W970&lt;&gt;""))</f>
        <v>0</v>
      </c>
      <c r="AF970" s="21" t="b">
        <f ca="1">OR(AND($AC970,NOT($AD970)),AND($AC970,OR(AND($G970="",$H970&lt;&gt;""),AND($G970&lt;&gt;"",$H970=""),AND($J970="",$K970&lt;&gt;""),AND($J970&lt;&gt;"",$K970=""),AND($M970="",$N970&lt;&gt;""),AND($M970&lt;&gt;"",$N970=""),AND($P970="",$Q970&lt;&gt;""),AND($P970&lt;&gt;"",$Q970=""),AND($S970="",$T970&lt;&gt;""),AND($S970&lt;&gt;"",$T970=""),AND($V970="",$W970&lt;&gt;""),AND($V970&lt;&gt;"",$W970=""))),AND($C970&lt;&gt;"",$E970&lt;&gt;"",LEFT(TRIM($C970),1)&lt;&gt;LEFT(TRIM($E970),1)),IF(OR($E970="",$F970=""),FALSE(),IFERROR(COUNTIF(INDIRECT("UNITS_"&amp;SUBSTITUTE(LEFT($E970,FIND(" ",$E970&amp;" ")-1),".","_")),$F970)=0,TRUE())),AND($B970&lt;&gt;"",OR(ISNUMBER(SEARCH("outro",LOWER($B970))),ISNUMBER(SEARCH("divers",LOWER($B970))),ISNUMBER(SEARCH("etc",LOWER($B970))))),OR(AND(ISNUMBER(SEARCH("comunic",LOWER($B970))),LEFT($E970,3)&lt;&gt;"4.4"),AND(ISNUMBER(SEARCH("monitor",LOWER($B970))),NOT(OR(LEFT($E970,3)="1.5",LEFT($E970,3)="2.5")))),AND($B970&lt;&gt;"",OR(LEFT($C970,1)="1",LEFT($C970,1)="2"),$D970=""),AND($D970&lt;&gt;"",NOT(OR(LEFT($C970,1)="1",LEFT($C970,1)="2"))),AND($D970&lt;&gt;"",COUNTIF(' PROJETO'!$B$14:$B$16,$D970)=0),IF($D970="",FALSE(),IF(COUNTIF(' PROJETO'!$B$14:$B$16,$D970)=0,FALSE(),IFERROR(INDEX(' PROJETO'!$C$14:$C$16,MATCH($D970,' PROJETO'!$B$14:$B$16,0))&lt;&gt;"Sim",FALSE()))))</f>
        <v>0</v>
      </c>
      <c r="AG970" s="21" t="b">
        <f>AND($AC970,$Y970&gt;'CONFG.  LISTAS'!$F$4,$Z970="",$AA970="")</f>
        <v>0</v>
      </c>
      <c r="AH970" s="21" t="str">
        <f t="shared" ref="AH970:AH1033" si="207">IF(NOT($AC970),"",IF($AG970,"⚠",IF(OR(AND($AC970,NOT($AE970)),$AF970),"◔","✓")))</f>
        <v/>
      </c>
      <c r="AI970" s="43" t="str">
        <f ca="1">IF(NOT($AC970),"",IF(OR($B970="",$C970="",$E970="",$F970=""),"Preencha descrição, categoria, tipo e unidade.",IF(AND($B970&lt;&gt;"",OR(LEFT($C970,1)="1",LEFT($C970,1)="2"),$D970=""),"Informe a prática de restauração para itens diretos.",IF(AND($D970&lt;&gt;"",NOT(OR(LEFT($C970,1)="1",LEFT($C970,1)="2"))),"Custos indiretos não devem pertencer a uma prática específica.",IF(AND($D970&lt;&gt;"",COUNTIF(' PROJETO'!$B$14:$B$16,$D970)=0),"Prática de restauração inválida ou não cadastrada.",IF(IF($D970="",FALSE(),IF(COUNTIF(' PROJETO'!$B$14:$B$16,$D970)=0,FALSE(),IFERROR(INDEX(' PROJETO'!$C$14:$C$16,MATCH($D970,' PROJETO'!$B$14:$B$16,0))&lt;&gt;"Sim",FALSE()))),"A prática informada no item não foi selecionada na aba Projeto.",IF(AND(MAX($I970,$L970,$O970,$R970,$U970,$X970)&gt;'CONFG.  LISTAS'!$F$4,NOT(OR($Z970&lt;&gt;"",$AA970&lt;&gt;""))),"Memorial de cálculo ou anexo obrigatório não informado para item acima do limite.",IF(OR(AND($G970&lt;&gt;"",$H970&lt;&gt;"",OR($G970&lt;=0,$H970&lt;=0)),AND($J970&lt;&gt;"",$K970&lt;&gt;"",OR($J970&lt;=0,$K970&lt;=0)),AND($M970&lt;&gt;"",$N970&lt;&gt;"",OR($M970&lt;=0,$N970&lt;=0)),AND($P970&lt;&gt;"",$Q970&lt;&gt;"",OR($P970&lt;=0,$Q970&lt;=0)),AND($S970&lt;&gt;"",$T970&lt;&gt;"",OR($S970&lt;=0,$T970&lt;=0)),AND($V970&lt;&gt;"",$W970&lt;&gt;"",OR($V970&lt;=0,$W970&lt;=0))),"Revise os valores informados: valor unitário e quantidade devem ser maiores que zero.",IF(OR(AND($G970="",$H970&lt;&gt;""),AND($G970&lt;&gt;"",$H970=""),AND($J970="",$K970&lt;&gt;""),AND($J970&lt;&gt;"",$K970=""),AND($M970="",$N970&lt;&gt;""),AND($M970&lt;&gt;"",$N970=""),AND($P970="",$Q970&lt;&gt;""),AND($P970&lt;&gt;"",$Q970=""),AND($S970="",$T970&lt;&gt;""),AND($S970&lt;&gt;"",$T970=""),AND($V970="",$W970&lt;&gt;""),AND($V970&lt;&gt;"",$W970="")),"Há ano preenchido parcialmente: "&amp;TRIM(IF(AND($G970="",$H970&lt;&gt;""),"Ano 1 (falta valor unitário); ","")&amp;IF(AND($G970&lt;&gt;"",$H970=""),"Ano 1 (falta quantidade); ","")&amp;IF(AND($J970="",$K970&lt;&gt;""),"Ano 2 (falta valor unitário); ","")&amp;IF(AND($J970&lt;&gt;"",$K970=""),"Ano 2 (falta quantidade); ","")&amp;IF(AND($M970="",$N970&lt;&gt;""),"Ano 3 (falta valor unitário); ","")&amp;IF(AND($M970&lt;&gt;"",$N970=""),"Ano 3 (falta quantidade); ","")&amp;IF(AND($P970="",$Q970&lt;&gt;""),"Ano 4 (falta valor unitário); ","")&amp;IF(AND($P970&lt;&gt;"",$Q970=""),"Ano 4 (falta quantidade); ","")&amp;IF(AND($S970="",$T970&lt;&gt;""),"Ano 5 (falta valor unitário); ","")&amp;IF(AND($S970&lt;&gt;"",$T970=""),"Ano 5 (falta quantidade); ","")&amp;IF(AND($V970="",$W970&lt;&gt;""),"Ano 6 (falta valor unitário); ","")&amp;IF(AND($V970&lt;&gt;"",$W970=""),"Ano 6 (falta quantidade); ","")), IF(NOT(OR(AND($G970&lt;&gt;"",$H970&lt;&gt;""),AND($J970&lt;&gt;"",$K970&lt;&gt;""),AND($M970&lt;&gt;"",$N970&lt;&gt;""),AND($P970&lt;&gt;"",$Q970&lt;&gt;""),AND($S970&lt;&gt;"",$T970&lt;&gt;""),AND($V970&lt;&gt;"",$W970&lt;&gt;""))),"Informe pelo menos um ano completo com valor unitário e quantidade.",IF(AND($C970&lt;&gt;"",$E970&lt;&gt;"",LEFT(TRIM($C970),1)&lt;&gt;LEFT(TRIM($E970),1)),"Categoria e tipo estão incompatíveis.",IF(IF(OR($E970="",$F970=""),FALSE(),IFERROR(COUNTIF(INDIRECT("UNITS_"&amp;SUBSTITUTE(LEFT($E970,FIND(" ",$E970&amp;" ")-1),".","_")),$F970)=0,TRUE())),"Unidade incompatível com o tipo selecionado.",IF(OR(AND(ISNUMBER(SEARCH("comunic",LOWER($B970))),LEFT($E970,3)&lt;&gt;"4.4"),AND(ISNUMBER(SEARCH("monitor",LOWER($B970))),NOT(OR(LEFT($E970,3)="1.5",LEFT($E970,3)="2.5")))),"Revise a classificação do item conforme as regras de preenchimento.",IF(AND($B970&lt;&gt;"",OR(ISNUMBER(SEARCH("outro",LOWER($B970))),ISNUMBER(SEARCH("divers",LOWER($B970))),ISNUMBER(SEARCH("kit",LOWER($B970))),ISNUMBER(SEARCH("ferrament",LOWER($B970))),ISNUMBER(SEARCH("epi",LOWER($B970)))),NOT(OR($Z970&lt;&gt;"",$AA970&lt;&gt;""))),"Descrição muito genérica: detalhe melhor o item e registre o racional no memorial ou em anexo.",IF(AND($Y970=0,$B970&lt;&gt;"",OR($G970&lt;&gt;"",$H970&lt;&gt;"",$J970&lt;&gt;"",$K970&lt;&gt;"",$M970&lt;&gt;"",$N970&lt;&gt;"",$P970&lt;&gt;"",$Q970&lt;&gt;"",$S970&lt;&gt;"",$T970&lt;&gt;"",$V970&lt;&gt;"",$W970&lt;&gt;"")),"O item possui dados lançados, mas o total está zerado. Revise os valores informados.","")))))))))))))))</f>
        <v/>
      </c>
    </row>
    <row r="971" spans="1:35" ht="14.25" customHeight="1" x14ac:dyDescent="0.25">
      <c r="A971" s="57" t="str">
        <f t="shared" si="195"/>
        <v/>
      </c>
      <c r="B971" s="61"/>
      <c r="C971" s="61"/>
      <c r="D971" s="58"/>
      <c r="E971" s="61"/>
      <c r="F971" s="61"/>
      <c r="G971" s="272"/>
      <c r="H971" s="62"/>
      <c r="I971" s="273">
        <f t="shared" si="196"/>
        <v>0</v>
      </c>
      <c r="J971" s="272"/>
      <c r="K971" s="62"/>
      <c r="L971" s="270">
        <f t="shared" si="197"/>
        <v>0</v>
      </c>
      <c r="M971" s="272"/>
      <c r="N971" s="62"/>
      <c r="O971" s="270">
        <f t="shared" si="198"/>
        <v>0</v>
      </c>
      <c r="P971" s="272"/>
      <c r="Q971" s="62"/>
      <c r="R971" s="271">
        <f t="shared" si="199"/>
        <v>0</v>
      </c>
      <c r="S971" s="272"/>
      <c r="T971" s="62"/>
      <c r="U971" s="270">
        <f t="shared" si="200"/>
        <v>0</v>
      </c>
      <c r="V971" s="272"/>
      <c r="W971" s="62"/>
      <c r="X971" s="270">
        <f t="shared" si="201"/>
        <v>0</v>
      </c>
      <c r="Y971" s="270">
        <f t="shared" si="202"/>
        <v>0</v>
      </c>
      <c r="Z971" s="61"/>
      <c r="AA971" s="61"/>
      <c r="AB971" s="60" t="str">
        <f t="shared" si="203"/>
        <v/>
      </c>
      <c r="AC971" s="21" t="b">
        <f t="shared" si="204"/>
        <v>0</v>
      </c>
      <c r="AD971" s="21" t="b">
        <f t="shared" si="205"/>
        <v>0</v>
      </c>
      <c r="AE971" s="21" t="b">
        <f t="shared" si="206"/>
        <v>0</v>
      </c>
      <c r="AF971" s="21" t="b">
        <f ca="1">OR(AND($AC971,NOT($AD971)),AND($AC971,OR(AND($G971="",$H971&lt;&gt;""),AND($G971&lt;&gt;"",$H971=""),AND($J971="",$K971&lt;&gt;""),AND($J971&lt;&gt;"",$K971=""),AND($M971="",$N971&lt;&gt;""),AND($M971&lt;&gt;"",$N971=""),AND($P971="",$Q971&lt;&gt;""),AND($P971&lt;&gt;"",$Q971=""),AND($S971="",$T971&lt;&gt;""),AND($S971&lt;&gt;"",$T971=""),AND($V971="",$W971&lt;&gt;""),AND($V971&lt;&gt;"",$W971=""))),AND($C971&lt;&gt;"",$E971&lt;&gt;"",LEFT(TRIM($C971),1)&lt;&gt;LEFT(TRIM($E971),1)),IF(OR($E971="",$F971=""),FALSE(),IFERROR(COUNTIF(INDIRECT("UNITS_"&amp;SUBSTITUTE(LEFT($E971,FIND(" ",$E971&amp;" ")-1),".","_")),$F971)=0,TRUE())),AND($B971&lt;&gt;"",OR(ISNUMBER(SEARCH("outro",LOWER($B971))),ISNUMBER(SEARCH("divers",LOWER($B971))),ISNUMBER(SEARCH("etc",LOWER($B971))))),OR(AND(ISNUMBER(SEARCH("comunic",LOWER($B971))),LEFT($E971,3)&lt;&gt;"4.4"),AND(ISNUMBER(SEARCH("monitor",LOWER($B971))),NOT(OR(LEFT($E971,3)="1.5",LEFT($E971,3)="2.5")))),AND($B971&lt;&gt;"",OR(LEFT($C971,1)="1",LEFT($C971,1)="2"),$D971=""),AND($D971&lt;&gt;"",NOT(OR(LEFT($C971,1)="1",LEFT($C971,1)="2"))),AND($D971&lt;&gt;"",COUNTIF(' PROJETO'!$B$14:$B$16,$D971)=0),IF($D971="",FALSE(),IF(COUNTIF(' PROJETO'!$B$14:$B$16,$D971)=0,FALSE(),IFERROR(INDEX(' PROJETO'!$C$14:$C$16,MATCH($D971,' PROJETO'!$B$14:$B$16,0))&lt;&gt;"Sim",FALSE()))))</f>
        <v>0</v>
      </c>
      <c r="AG971" s="21" t="b">
        <f>AND($AC971,$Y971&gt;'CONFG.  LISTAS'!$F$4,$Z971="",$AA971="")</f>
        <v>0</v>
      </c>
      <c r="AH971" s="21" t="str">
        <f t="shared" si="207"/>
        <v/>
      </c>
      <c r="AI971" s="43" t="str">
        <f ca="1">IF(NOT($AC971),"",IF(OR($B971="",$C971="",$E971="",$F971=""),"Preencha descrição, categoria, tipo e unidade.",IF(AND($B971&lt;&gt;"",OR(LEFT($C971,1)="1",LEFT($C971,1)="2"),$D971=""),"Informe a prática de restauração para itens diretos.",IF(AND($D971&lt;&gt;"",NOT(OR(LEFT($C971,1)="1",LEFT($C971,1)="2"))),"Custos indiretos não devem pertencer a uma prática específica.",IF(AND($D971&lt;&gt;"",COUNTIF(' PROJETO'!$B$14:$B$16,$D971)=0),"Prática de restauração inválida ou não cadastrada.",IF(IF($D971="",FALSE(),IF(COUNTIF(' PROJETO'!$B$14:$B$16,$D971)=0,FALSE(),IFERROR(INDEX(' PROJETO'!$C$14:$C$16,MATCH($D971,' PROJETO'!$B$14:$B$16,0))&lt;&gt;"Sim",FALSE()))),"A prática informada no item não foi selecionada na aba Projeto.",IF(AND(MAX($I971,$L971,$O971,$R971,$U971,$X971)&gt;'CONFG.  LISTAS'!$F$4,NOT(OR($Z971&lt;&gt;"",$AA971&lt;&gt;""))),"Memorial de cálculo ou anexo obrigatório não informado para item acima do limite.",IF(OR(AND($G971&lt;&gt;"",$H971&lt;&gt;"",OR($G971&lt;=0,$H971&lt;=0)),AND($J971&lt;&gt;"",$K971&lt;&gt;"",OR($J971&lt;=0,$K971&lt;=0)),AND($M971&lt;&gt;"",$N971&lt;&gt;"",OR($M971&lt;=0,$N971&lt;=0)),AND($P971&lt;&gt;"",$Q971&lt;&gt;"",OR($P971&lt;=0,$Q971&lt;=0)),AND($S971&lt;&gt;"",$T971&lt;&gt;"",OR($S971&lt;=0,$T971&lt;=0)),AND($V971&lt;&gt;"",$W971&lt;&gt;"",OR($V971&lt;=0,$W971&lt;=0))),"Revise os valores informados: valor unitário e quantidade devem ser maiores que zero.",IF(OR(AND($G971="",$H971&lt;&gt;""),AND($G971&lt;&gt;"",$H971=""),AND($J971="",$K971&lt;&gt;""),AND($J971&lt;&gt;"",$K971=""),AND($M971="",$N971&lt;&gt;""),AND($M971&lt;&gt;"",$N971=""),AND($P971="",$Q971&lt;&gt;""),AND($P971&lt;&gt;"",$Q971=""),AND($S971="",$T971&lt;&gt;""),AND($S971&lt;&gt;"",$T971=""),AND($V971="",$W971&lt;&gt;""),AND($V971&lt;&gt;"",$W971="")),"Há ano preenchido parcialmente: "&amp;TRIM(IF(AND($G971="",$H971&lt;&gt;""),"Ano 1 (falta valor unitário); ","")&amp;IF(AND($G971&lt;&gt;"",$H971=""),"Ano 1 (falta quantidade); ","")&amp;IF(AND($J971="",$K971&lt;&gt;""),"Ano 2 (falta valor unitário); ","")&amp;IF(AND($J971&lt;&gt;"",$K971=""),"Ano 2 (falta quantidade); ","")&amp;IF(AND($M971="",$N971&lt;&gt;""),"Ano 3 (falta valor unitário); ","")&amp;IF(AND($M971&lt;&gt;"",$N971=""),"Ano 3 (falta quantidade); ","")&amp;IF(AND($P971="",$Q971&lt;&gt;""),"Ano 4 (falta valor unitário); ","")&amp;IF(AND($P971&lt;&gt;"",$Q971=""),"Ano 4 (falta quantidade); ","")&amp;IF(AND($S971="",$T971&lt;&gt;""),"Ano 5 (falta valor unitário); ","")&amp;IF(AND($S971&lt;&gt;"",$T971=""),"Ano 5 (falta quantidade); ","")&amp;IF(AND($V971="",$W971&lt;&gt;""),"Ano 6 (falta valor unitário); ","")&amp;IF(AND($V971&lt;&gt;"",$W971=""),"Ano 6 (falta quantidade); ","")), IF(NOT(OR(AND($G971&lt;&gt;"",$H971&lt;&gt;""),AND($J971&lt;&gt;"",$K971&lt;&gt;""),AND($M971&lt;&gt;"",$N971&lt;&gt;""),AND($P971&lt;&gt;"",$Q971&lt;&gt;""),AND($S971&lt;&gt;"",$T971&lt;&gt;""),AND($V971&lt;&gt;"",$W971&lt;&gt;""))),"Informe pelo menos um ano completo com valor unitário e quantidade.",IF(AND($C971&lt;&gt;"",$E971&lt;&gt;"",LEFT(TRIM($C971),1)&lt;&gt;LEFT(TRIM($E971),1)),"Categoria e tipo estão incompatíveis.",IF(IF(OR($E971="",$F971=""),FALSE(),IFERROR(COUNTIF(INDIRECT("UNITS_"&amp;SUBSTITUTE(LEFT($E971,FIND(" ",$E971&amp;" ")-1),".","_")),$F971)=0,TRUE())),"Unidade incompatível com o tipo selecionado.",IF(OR(AND(ISNUMBER(SEARCH("comunic",LOWER($B971))),LEFT($E971,3)&lt;&gt;"4.4"),AND(ISNUMBER(SEARCH("monitor",LOWER($B971))),NOT(OR(LEFT($E971,3)="1.5",LEFT($E971,3)="2.5")))),"Revise a classificação do item conforme as regras de preenchimento.",IF(AND($B971&lt;&gt;"",OR(ISNUMBER(SEARCH("outro",LOWER($B971))),ISNUMBER(SEARCH("divers",LOWER($B971))),ISNUMBER(SEARCH("kit",LOWER($B971))),ISNUMBER(SEARCH("ferrament",LOWER($B971))),ISNUMBER(SEARCH("epi",LOWER($B971)))),NOT(OR($Z971&lt;&gt;"",$AA971&lt;&gt;""))),"Descrição muito genérica: detalhe melhor o item e registre o racional no memorial ou em anexo.",IF(AND($Y971=0,$B971&lt;&gt;"",OR($G971&lt;&gt;"",$H971&lt;&gt;"",$J971&lt;&gt;"",$K971&lt;&gt;"",$M971&lt;&gt;"",$N971&lt;&gt;"",$P971&lt;&gt;"",$Q971&lt;&gt;"",$S971&lt;&gt;"",$T971&lt;&gt;"",$V971&lt;&gt;"",$W971&lt;&gt;"")),"O item possui dados lançados, mas o total está zerado. Revise os valores informados.","")))))))))))))))</f>
        <v/>
      </c>
    </row>
    <row r="972" spans="1:35" ht="14.25" customHeight="1" x14ac:dyDescent="0.25">
      <c r="A972" s="57" t="str">
        <f t="shared" si="195"/>
        <v/>
      </c>
      <c r="B972" s="58"/>
      <c r="C972" s="58"/>
      <c r="D972" s="58"/>
      <c r="E972" s="58"/>
      <c r="F972" s="58"/>
      <c r="G972" s="269"/>
      <c r="H972" s="59"/>
      <c r="I972" s="273">
        <f t="shared" si="196"/>
        <v>0</v>
      </c>
      <c r="J972" s="269"/>
      <c r="K972" s="59"/>
      <c r="L972" s="270">
        <f t="shared" si="197"/>
        <v>0</v>
      </c>
      <c r="M972" s="269"/>
      <c r="N972" s="59"/>
      <c r="O972" s="270">
        <f t="shared" si="198"/>
        <v>0</v>
      </c>
      <c r="P972" s="269"/>
      <c r="Q972" s="59"/>
      <c r="R972" s="271">
        <f t="shared" si="199"/>
        <v>0</v>
      </c>
      <c r="S972" s="269"/>
      <c r="T972" s="59"/>
      <c r="U972" s="270">
        <f t="shared" si="200"/>
        <v>0</v>
      </c>
      <c r="V972" s="269"/>
      <c r="W972" s="59"/>
      <c r="X972" s="270">
        <f t="shared" si="201"/>
        <v>0</v>
      </c>
      <c r="Y972" s="270">
        <f t="shared" si="202"/>
        <v>0</v>
      </c>
      <c r="Z972" s="58"/>
      <c r="AA972" s="58"/>
      <c r="AB972" s="60" t="str">
        <f t="shared" si="203"/>
        <v/>
      </c>
      <c r="AC972" s="21" t="b">
        <f t="shared" si="204"/>
        <v>0</v>
      </c>
      <c r="AD972" s="21" t="b">
        <f t="shared" si="205"/>
        <v>0</v>
      </c>
      <c r="AE972" s="21" t="b">
        <f t="shared" si="206"/>
        <v>0</v>
      </c>
      <c r="AF972" s="21" t="b">
        <f ca="1">OR(AND($AC972,NOT($AD972)),AND($AC972,OR(AND($G972="",$H972&lt;&gt;""),AND($G972&lt;&gt;"",$H972=""),AND($J972="",$K972&lt;&gt;""),AND($J972&lt;&gt;"",$K972=""),AND($M972="",$N972&lt;&gt;""),AND($M972&lt;&gt;"",$N972=""),AND($P972="",$Q972&lt;&gt;""),AND($P972&lt;&gt;"",$Q972=""),AND($S972="",$T972&lt;&gt;""),AND($S972&lt;&gt;"",$T972=""),AND($V972="",$W972&lt;&gt;""),AND($V972&lt;&gt;"",$W972=""))),AND($C972&lt;&gt;"",$E972&lt;&gt;"",LEFT(TRIM($C972),1)&lt;&gt;LEFT(TRIM($E972),1)),IF(OR($E972="",$F972=""),FALSE(),IFERROR(COUNTIF(INDIRECT("UNITS_"&amp;SUBSTITUTE(LEFT($E972,FIND(" ",$E972&amp;" ")-1),".","_")),$F972)=0,TRUE())),AND($B972&lt;&gt;"",OR(ISNUMBER(SEARCH("outro",LOWER($B972))),ISNUMBER(SEARCH("divers",LOWER($B972))),ISNUMBER(SEARCH("etc",LOWER($B972))))),OR(AND(ISNUMBER(SEARCH("comunic",LOWER($B972))),LEFT($E972,3)&lt;&gt;"4.4"),AND(ISNUMBER(SEARCH("monitor",LOWER($B972))),NOT(OR(LEFT($E972,3)="1.5",LEFT($E972,3)="2.5")))),AND($B972&lt;&gt;"",OR(LEFT($C972,1)="1",LEFT($C972,1)="2"),$D972=""),AND($D972&lt;&gt;"",NOT(OR(LEFT($C972,1)="1",LEFT($C972,1)="2"))),AND($D972&lt;&gt;"",COUNTIF(' PROJETO'!$B$14:$B$16,$D972)=0),IF($D972="",FALSE(),IF(COUNTIF(' PROJETO'!$B$14:$B$16,$D972)=0,FALSE(),IFERROR(INDEX(' PROJETO'!$C$14:$C$16,MATCH($D972,' PROJETO'!$B$14:$B$16,0))&lt;&gt;"Sim",FALSE()))))</f>
        <v>0</v>
      </c>
      <c r="AG972" s="21" t="b">
        <f>AND($AC972,$Y972&gt;'CONFG.  LISTAS'!$F$4,$Z972="",$AA972="")</f>
        <v>0</v>
      </c>
      <c r="AH972" s="21" t="str">
        <f t="shared" si="207"/>
        <v/>
      </c>
      <c r="AI972" s="43" t="str">
        <f ca="1">IF(NOT($AC972),"",IF(OR($B972="",$C972="",$E972="",$F972=""),"Preencha descrição, categoria, tipo e unidade.",IF(AND($B972&lt;&gt;"",OR(LEFT($C972,1)="1",LEFT($C972,1)="2"),$D972=""),"Informe a prática de restauração para itens diretos.",IF(AND($D972&lt;&gt;"",NOT(OR(LEFT($C972,1)="1",LEFT($C972,1)="2"))),"Custos indiretos não devem pertencer a uma prática específica.",IF(AND($D972&lt;&gt;"",COUNTIF(' PROJETO'!$B$14:$B$16,$D972)=0),"Prática de restauração inválida ou não cadastrada.",IF(IF($D972="",FALSE(),IF(COUNTIF(' PROJETO'!$B$14:$B$16,$D972)=0,FALSE(),IFERROR(INDEX(' PROJETO'!$C$14:$C$16,MATCH($D972,' PROJETO'!$B$14:$B$16,0))&lt;&gt;"Sim",FALSE()))),"A prática informada no item não foi selecionada na aba Projeto.",IF(AND(MAX($I972,$L972,$O972,$R972,$U972,$X972)&gt;'CONFG.  LISTAS'!$F$4,NOT(OR($Z972&lt;&gt;"",$AA972&lt;&gt;""))),"Memorial de cálculo ou anexo obrigatório não informado para item acima do limite.",IF(OR(AND($G972&lt;&gt;"",$H972&lt;&gt;"",OR($G972&lt;=0,$H972&lt;=0)),AND($J972&lt;&gt;"",$K972&lt;&gt;"",OR($J972&lt;=0,$K972&lt;=0)),AND($M972&lt;&gt;"",$N972&lt;&gt;"",OR($M972&lt;=0,$N972&lt;=0)),AND($P972&lt;&gt;"",$Q972&lt;&gt;"",OR($P972&lt;=0,$Q972&lt;=0)),AND($S972&lt;&gt;"",$T972&lt;&gt;"",OR($S972&lt;=0,$T972&lt;=0)),AND($V972&lt;&gt;"",$W972&lt;&gt;"",OR($V972&lt;=0,$W972&lt;=0))),"Revise os valores informados: valor unitário e quantidade devem ser maiores que zero.",IF(OR(AND($G972="",$H972&lt;&gt;""),AND($G972&lt;&gt;"",$H972=""),AND($J972="",$K972&lt;&gt;""),AND($J972&lt;&gt;"",$K972=""),AND($M972="",$N972&lt;&gt;""),AND($M972&lt;&gt;"",$N972=""),AND($P972="",$Q972&lt;&gt;""),AND($P972&lt;&gt;"",$Q972=""),AND($S972="",$T972&lt;&gt;""),AND($S972&lt;&gt;"",$T972=""),AND($V972="",$W972&lt;&gt;""),AND($V972&lt;&gt;"",$W972="")),"Há ano preenchido parcialmente: "&amp;TRIM(IF(AND($G972="",$H972&lt;&gt;""),"Ano 1 (falta valor unitário); ","")&amp;IF(AND($G972&lt;&gt;"",$H972=""),"Ano 1 (falta quantidade); ","")&amp;IF(AND($J972="",$K972&lt;&gt;""),"Ano 2 (falta valor unitário); ","")&amp;IF(AND($J972&lt;&gt;"",$K972=""),"Ano 2 (falta quantidade); ","")&amp;IF(AND($M972="",$N972&lt;&gt;""),"Ano 3 (falta valor unitário); ","")&amp;IF(AND($M972&lt;&gt;"",$N972=""),"Ano 3 (falta quantidade); ","")&amp;IF(AND($P972="",$Q972&lt;&gt;""),"Ano 4 (falta valor unitário); ","")&amp;IF(AND($P972&lt;&gt;"",$Q972=""),"Ano 4 (falta quantidade); ","")&amp;IF(AND($S972="",$T972&lt;&gt;""),"Ano 5 (falta valor unitário); ","")&amp;IF(AND($S972&lt;&gt;"",$T972=""),"Ano 5 (falta quantidade); ","")&amp;IF(AND($V972="",$W972&lt;&gt;""),"Ano 6 (falta valor unitário); ","")&amp;IF(AND($V972&lt;&gt;"",$W972=""),"Ano 6 (falta quantidade); ","")), IF(NOT(OR(AND($G972&lt;&gt;"",$H972&lt;&gt;""),AND($J972&lt;&gt;"",$K972&lt;&gt;""),AND($M972&lt;&gt;"",$N972&lt;&gt;""),AND($P972&lt;&gt;"",$Q972&lt;&gt;""),AND($S972&lt;&gt;"",$T972&lt;&gt;""),AND($V972&lt;&gt;"",$W972&lt;&gt;""))),"Informe pelo menos um ano completo com valor unitário e quantidade.",IF(AND($C972&lt;&gt;"",$E972&lt;&gt;"",LEFT(TRIM($C972),1)&lt;&gt;LEFT(TRIM($E972),1)),"Categoria e tipo estão incompatíveis.",IF(IF(OR($E972="",$F972=""),FALSE(),IFERROR(COUNTIF(INDIRECT("UNITS_"&amp;SUBSTITUTE(LEFT($E972,FIND(" ",$E972&amp;" ")-1),".","_")),$F972)=0,TRUE())),"Unidade incompatível com o tipo selecionado.",IF(OR(AND(ISNUMBER(SEARCH("comunic",LOWER($B972))),LEFT($E972,3)&lt;&gt;"4.4"),AND(ISNUMBER(SEARCH("monitor",LOWER($B972))),NOT(OR(LEFT($E972,3)="1.5",LEFT($E972,3)="2.5")))),"Revise a classificação do item conforme as regras de preenchimento.",IF(AND($B972&lt;&gt;"",OR(ISNUMBER(SEARCH("outro",LOWER($B972))),ISNUMBER(SEARCH("divers",LOWER($B972))),ISNUMBER(SEARCH("kit",LOWER($B972))),ISNUMBER(SEARCH("ferrament",LOWER($B972))),ISNUMBER(SEARCH("epi",LOWER($B972)))),NOT(OR($Z972&lt;&gt;"",$AA972&lt;&gt;""))),"Descrição muito genérica: detalhe melhor o item e registre o racional no memorial ou em anexo.",IF(AND($Y972=0,$B972&lt;&gt;"",OR($G972&lt;&gt;"",$H972&lt;&gt;"",$J972&lt;&gt;"",$K972&lt;&gt;"",$M972&lt;&gt;"",$N972&lt;&gt;"",$P972&lt;&gt;"",$Q972&lt;&gt;"",$S972&lt;&gt;"",$T972&lt;&gt;"",$V972&lt;&gt;"",$W972&lt;&gt;"")),"O item possui dados lançados, mas o total está zerado. Revise os valores informados.","")))))))))))))))</f>
        <v/>
      </c>
    </row>
    <row r="973" spans="1:35" ht="14.25" customHeight="1" x14ac:dyDescent="0.25">
      <c r="A973" s="57" t="str">
        <f t="shared" si="195"/>
        <v/>
      </c>
      <c r="B973" s="61"/>
      <c r="C973" s="61"/>
      <c r="D973" s="58"/>
      <c r="E973" s="61"/>
      <c r="F973" s="61"/>
      <c r="G973" s="272"/>
      <c r="H973" s="62"/>
      <c r="I973" s="273">
        <f t="shared" si="196"/>
        <v>0</v>
      </c>
      <c r="J973" s="272"/>
      <c r="K973" s="62"/>
      <c r="L973" s="270">
        <f t="shared" si="197"/>
        <v>0</v>
      </c>
      <c r="M973" s="272"/>
      <c r="N973" s="62"/>
      <c r="O973" s="270">
        <f t="shared" si="198"/>
        <v>0</v>
      </c>
      <c r="P973" s="272"/>
      <c r="Q973" s="62"/>
      <c r="R973" s="271">
        <f t="shared" si="199"/>
        <v>0</v>
      </c>
      <c r="S973" s="272"/>
      <c r="T973" s="62"/>
      <c r="U973" s="270">
        <f t="shared" si="200"/>
        <v>0</v>
      </c>
      <c r="V973" s="272"/>
      <c r="W973" s="62"/>
      <c r="X973" s="270">
        <f t="shared" si="201"/>
        <v>0</v>
      </c>
      <c r="Y973" s="270">
        <f t="shared" si="202"/>
        <v>0</v>
      </c>
      <c r="Z973" s="61"/>
      <c r="AA973" s="61"/>
      <c r="AB973" s="60" t="str">
        <f t="shared" si="203"/>
        <v/>
      </c>
      <c r="AC973" s="21" t="b">
        <f t="shared" si="204"/>
        <v>0</v>
      </c>
      <c r="AD973" s="21" t="b">
        <f t="shared" si="205"/>
        <v>0</v>
      </c>
      <c r="AE973" s="21" t="b">
        <f t="shared" si="206"/>
        <v>0</v>
      </c>
      <c r="AF973" s="21" t="b">
        <f ca="1">OR(AND($AC973,NOT($AD973)),AND($AC973,OR(AND($G973="",$H973&lt;&gt;""),AND($G973&lt;&gt;"",$H973=""),AND($J973="",$K973&lt;&gt;""),AND($J973&lt;&gt;"",$K973=""),AND($M973="",$N973&lt;&gt;""),AND($M973&lt;&gt;"",$N973=""),AND($P973="",$Q973&lt;&gt;""),AND($P973&lt;&gt;"",$Q973=""),AND($S973="",$T973&lt;&gt;""),AND($S973&lt;&gt;"",$T973=""),AND($V973="",$W973&lt;&gt;""),AND($V973&lt;&gt;"",$W973=""))),AND($C973&lt;&gt;"",$E973&lt;&gt;"",LEFT(TRIM($C973),1)&lt;&gt;LEFT(TRIM($E973),1)),IF(OR($E973="",$F973=""),FALSE(),IFERROR(COUNTIF(INDIRECT("UNITS_"&amp;SUBSTITUTE(LEFT($E973,FIND(" ",$E973&amp;" ")-1),".","_")),$F973)=0,TRUE())),AND($B973&lt;&gt;"",OR(ISNUMBER(SEARCH("outro",LOWER($B973))),ISNUMBER(SEARCH("divers",LOWER($B973))),ISNUMBER(SEARCH("etc",LOWER($B973))))),OR(AND(ISNUMBER(SEARCH("comunic",LOWER($B973))),LEFT($E973,3)&lt;&gt;"4.4"),AND(ISNUMBER(SEARCH("monitor",LOWER($B973))),NOT(OR(LEFT($E973,3)="1.5",LEFT($E973,3)="2.5")))),AND($B973&lt;&gt;"",OR(LEFT($C973,1)="1",LEFT($C973,1)="2"),$D973=""),AND($D973&lt;&gt;"",NOT(OR(LEFT($C973,1)="1",LEFT($C973,1)="2"))),AND($D973&lt;&gt;"",COUNTIF(' PROJETO'!$B$14:$B$16,$D973)=0),IF($D973="",FALSE(),IF(COUNTIF(' PROJETO'!$B$14:$B$16,$D973)=0,FALSE(),IFERROR(INDEX(' PROJETO'!$C$14:$C$16,MATCH($D973,' PROJETO'!$B$14:$B$16,0))&lt;&gt;"Sim",FALSE()))))</f>
        <v>0</v>
      </c>
      <c r="AG973" s="21" t="b">
        <f>AND($AC973,$Y973&gt;'CONFG.  LISTAS'!$F$4,$Z973="",$AA973="")</f>
        <v>0</v>
      </c>
      <c r="AH973" s="21" t="str">
        <f t="shared" si="207"/>
        <v/>
      </c>
      <c r="AI973" s="43" t="str">
        <f ca="1">IF(NOT($AC973),"",IF(OR($B973="",$C973="",$E973="",$F973=""),"Preencha descrição, categoria, tipo e unidade.",IF(AND($B973&lt;&gt;"",OR(LEFT($C973,1)="1",LEFT($C973,1)="2"),$D973=""),"Informe a prática de restauração para itens diretos.",IF(AND($D973&lt;&gt;"",NOT(OR(LEFT($C973,1)="1",LEFT($C973,1)="2"))),"Custos indiretos não devem pertencer a uma prática específica.",IF(AND($D973&lt;&gt;"",COUNTIF(' PROJETO'!$B$14:$B$16,$D973)=0),"Prática de restauração inválida ou não cadastrada.",IF(IF($D973="",FALSE(),IF(COUNTIF(' PROJETO'!$B$14:$B$16,$D973)=0,FALSE(),IFERROR(INDEX(' PROJETO'!$C$14:$C$16,MATCH($D973,' PROJETO'!$B$14:$B$16,0))&lt;&gt;"Sim",FALSE()))),"A prática informada no item não foi selecionada na aba Projeto.",IF(AND(MAX($I973,$L973,$O973,$R973,$U973,$X973)&gt;'CONFG.  LISTAS'!$F$4,NOT(OR($Z973&lt;&gt;"",$AA973&lt;&gt;""))),"Memorial de cálculo ou anexo obrigatório não informado para item acima do limite.",IF(OR(AND($G973&lt;&gt;"",$H973&lt;&gt;"",OR($G973&lt;=0,$H973&lt;=0)),AND($J973&lt;&gt;"",$K973&lt;&gt;"",OR($J973&lt;=0,$K973&lt;=0)),AND($M973&lt;&gt;"",$N973&lt;&gt;"",OR($M973&lt;=0,$N973&lt;=0)),AND($P973&lt;&gt;"",$Q973&lt;&gt;"",OR($P973&lt;=0,$Q973&lt;=0)),AND($S973&lt;&gt;"",$T973&lt;&gt;"",OR($S973&lt;=0,$T973&lt;=0)),AND($V973&lt;&gt;"",$W973&lt;&gt;"",OR($V973&lt;=0,$W973&lt;=0))),"Revise os valores informados: valor unitário e quantidade devem ser maiores que zero.",IF(OR(AND($G973="",$H973&lt;&gt;""),AND($G973&lt;&gt;"",$H973=""),AND($J973="",$K973&lt;&gt;""),AND($J973&lt;&gt;"",$K973=""),AND($M973="",$N973&lt;&gt;""),AND($M973&lt;&gt;"",$N973=""),AND($P973="",$Q973&lt;&gt;""),AND($P973&lt;&gt;"",$Q973=""),AND($S973="",$T973&lt;&gt;""),AND($S973&lt;&gt;"",$T973=""),AND($V973="",$W973&lt;&gt;""),AND($V973&lt;&gt;"",$W973="")),"Há ano preenchido parcialmente: "&amp;TRIM(IF(AND($G973="",$H973&lt;&gt;""),"Ano 1 (falta valor unitário); ","")&amp;IF(AND($G973&lt;&gt;"",$H973=""),"Ano 1 (falta quantidade); ","")&amp;IF(AND($J973="",$K973&lt;&gt;""),"Ano 2 (falta valor unitário); ","")&amp;IF(AND($J973&lt;&gt;"",$K973=""),"Ano 2 (falta quantidade); ","")&amp;IF(AND($M973="",$N973&lt;&gt;""),"Ano 3 (falta valor unitário); ","")&amp;IF(AND($M973&lt;&gt;"",$N973=""),"Ano 3 (falta quantidade); ","")&amp;IF(AND($P973="",$Q973&lt;&gt;""),"Ano 4 (falta valor unitário); ","")&amp;IF(AND($P973&lt;&gt;"",$Q973=""),"Ano 4 (falta quantidade); ","")&amp;IF(AND($S973="",$T973&lt;&gt;""),"Ano 5 (falta valor unitário); ","")&amp;IF(AND($S973&lt;&gt;"",$T973=""),"Ano 5 (falta quantidade); ","")&amp;IF(AND($V973="",$W973&lt;&gt;""),"Ano 6 (falta valor unitário); ","")&amp;IF(AND($V973&lt;&gt;"",$W973=""),"Ano 6 (falta quantidade); ","")), IF(NOT(OR(AND($G973&lt;&gt;"",$H973&lt;&gt;""),AND($J973&lt;&gt;"",$K973&lt;&gt;""),AND($M973&lt;&gt;"",$N973&lt;&gt;""),AND($P973&lt;&gt;"",$Q973&lt;&gt;""),AND($S973&lt;&gt;"",$T973&lt;&gt;""),AND($V973&lt;&gt;"",$W973&lt;&gt;""))),"Informe pelo menos um ano completo com valor unitário e quantidade.",IF(AND($C973&lt;&gt;"",$E973&lt;&gt;"",LEFT(TRIM($C973),1)&lt;&gt;LEFT(TRIM($E973),1)),"Categoria e tipo estão incompatíveis.",IF(IF(OR($E973="",$F973=""),FALSE(),IFERROR(COUNTIF(INDIRECT("UNITS_"&amp;SUBSTITUTE(LEFT($E973,FIND(" ",$E973&amp;" ")-1),".","_")),$F973)=0,TRUE())),"Unidade incompatível com o tipo selecionado.",IF(OR(AND(ISNUMBER(SEARCH("comunic",LOWER($B973))),LEFT($E973,3)&lt;&gt;"4.4"),AND(ISNUMBER(SEARCH("monitor",LOWER($B973))),NOT(OR(LEFT($E973,3)="1.5",LEFT($E973,3)="2.5")))),"Revise a classificação do item conforme as regras de preenchimento.",IF(AND($B973&lt;&gt;"",OR(ISNUMBER(SEARCH("outro",LOWER($B973))),ISNUMBER(SEARCH("divers",LOWER($B973))),ISNUMBER(SEARCH("kit",LOWER($B973))),ISNUMBER(SEARCH("ferrament",LOWER($B973))),ISNUMBER(SEARCH("epi",LOWER($B973)))),NOT(OR($Z973&lt;&gt;"",$AA973&lt;&gt;""))),"Descrição muito genérica: detalhe melhor o item e registre o racional no memorial ou em anexo.",IF(AND($Y973=0,$B973&lt;&gt;"",OR($G973&lt;&gt;"",$H973&lt;&gt;"",$J973&lt;&gt;"",$K973&lt;&gt;"",$M973&lt;&gt;"",$N973&lt;&gt;"",$P973&lt;&gt;"",$Q973&lt;&gt;"",$S973&lt;&gt;"",$T973&lt;&gt;"",$V973&lt;&gt;"",$W973&lt;&gt;"")),"O item possui dados lançados, mas o total está zerado. Revise os valores informados.","")))))))))))))))</f>
        <v/>
      </c>
    </row>
    <row r="974" spans="1:35" ht="14.25" customHeight="1" x14ac:dyDescent="0.25">
      <c r="A974" s="57" t="str">
        <f t="shared" si="195"/>
        <v/>
      </c>
      <c r="B974" s="58"/>
      <c r="C974" s="58"/>
      <c r="D974" s="58"/>
      <c r="E974" s="58"/>
      <c r="F974" s="58"/>
      <c r="G974" s="269"/>
      <c r="H974" s="59"/>
      <c r="I974" s="273">
        <f t="shared" si="196"/>
        <v>0</v>
      </c>
      <c r="J974" s="269"/>
      <c r="K974" s="59"/>
      <c r="L974" s="270">
        <f t="shared" si="197"/>
        <v>0</v>
      </c>
      <c r="M974" s="269"/>
      <c r="N974" s="59"/>
      <c r="O974" s="270">
        <f t="shared" si="198"/>
        <v>0</v>
      </c>
      <c r="P974" s="269"/>
      <c r="Q974" s="59"/>
      <c r="R974" s="271">
        <f t="shared" si="199"/>
        <v>0</v>
      </c>
      <c r="S974" s="269"/>
      <c r="T974" s="59"/>
      <c r="U974" s="270">
        <f t="shared" si="200"/>
        <v>0</v>
      </c>
      <c r="V974" s="269"/>
      <c r="W974" s="59"/>
      <c r="X974" s="270">
        <f t="shared" si="201"/>
        <v>0</v>
      </c>
      <c r="Y974" s="270">
        <f t="shared" si="202"/>
        <v>0</v>
      </c>
      <c r="Z974" s="58"/>
      <c r="AA974" s="58"/>
      <c r="AB974" s="60" t="str">
        <f t="shared" si="203"/>
        <v/>
      </c>
      <c r="AC974" s="21" t="b">
        <f t="shared" si="204"/>
        <v>0</v>
      </c>
      <c r="AD974" s="21" t="b">
        <f t="shared" si="205"/>
        <v>0</v>
      </c>
      <c r="AE974" s="21" t="b">
        <f t="shared" si="206"/>
        <v>0</v>
      </c>
      <c r="AF974" s="21" t="b">
        <f ca="1">OR(AND($AC974,NOT($AD974)),AND($AC974,OR(AND($G974="",$H974&lt;&gt;""),AND($G974&lt;&gt;"",$H974=""),AND($J974="",$K974&lt;&gt;""),AND($J974&lt;&gt;"",$K974=""),AND($M974="",$N974&lt;&gt;""),AND($M974&lt;&gt;"",$N974=""),AND($P974="",$Q974&lt;&gt;""),AND($P974&lt;&gt;"",$Q974=""),AND($S974="",$T974&lt;&gt;""),AND($S974&lt;&gt;"",$T974=""),AND($V974="",$W974&lt;&gt;""),AND($V974&lt;&gt;"",$W974=""))),AND($C974&lt;&gt;"",$E974&lt;&gt;"",LEFT(TRIM($C974),1)&lt;&gt;LEFT(TRIM($E974),1)),IF(OR($E974="",$F974=""),FALSE(),IFERROR(COUNTIF(INDIRECT("UNITS_"&amp;SUBSTITUTE(LEFT($E974,FIND(" ",$E974&amp;" ")-1),".","_")),$F974)=0,TRUE())),AND($B974&lt;&gt;"",OR(ISNUMBER(SEARCH("outro",LOWER($B974))),ISNUMBER(SEARCH("divers",LOWER($B974))),ISNUMBER(SEARCH("etc",LOWER($B974))))),OR(AND(ISNUMBER(SEARCH("comunic",LOWER($B974))),LEFT($E974,3)&lt;&gt;"4.4"),AND(ISNUMBER(SEARCH("monitor",LOWER($B974))),NOT(OR(LEFT($E974,3)="1.5",LEFT($E974,3)="2.5")))),AND($B974&lt;&gt;"",OR(LEFT($C974,1)="1",LEFT($C974,1)="2"),$D974=""),AND($D974&lt;&gt;"",NOT(OR(LEFT($C974,1)="1",LEFT($C974,1)="2"))),AND($D974&lt;&gt;"",COUNTIF(' PROJETO'!$B$14:$B$16,$D974)=0),IF($D974="",FALSE(),IF(COUNTIF(' PROJETO'!$B$14:$B$16,$D974)=0,FALSE(),IFERROR(INDEX(' PROJETO'!$C$14:$C$16,MATCH($D974,' PROJETO'!$B$14:$B$16,0))&lt;&gt;"Sim",FALSE()))))</f>
        <v>0</v>
      </c>
      <c r="AG974" s="21" t="b">
        <f>AND($AC974,$Y974&gt;'CONFG.  LISTAS'!$F$4,$Z974="",$AA974="")</f>
        <v>0</v>
      </c>
      <c r="AH974" s="21" t="str">
        <f t="shared" si="207"/>
        <v/>
      </c>
      <c r="AI974" s="43" t="str">
        <f ca="1">IF(NOT($AC974),"",IF(OR($B974="",$C974="",$E974="",$F974=""),"Preencha descrição, categoria, tipo e unidade.",IF(AND($B974&lt;&gt;"",OR(LEFT($C974,1)="1",LEFT($C974,1)="2"),$D974=""),"Informe a prática de restauração para itens diretos.",IF(AND($D974&lt;&gt;"",NOT(OR(LEFT($C974,1)="1",LEFT($C974,1)="2"))),"Custos indiretos não devem pertencer a uma prática específica.",IF(AND($D974&lt;&gt;"",COUNTIF(' PROJETO'!$B$14:$B$16,$D974)=0),"Prática de restauração inválida ou não cadastrada.",IF(IF($D974="",FALSE(),IF(COUNTIF(' PROJETO'!$B$14:$B$16,$D974)=0,FALSE(),IFERROR(INDEX(' PROJETO'!$C$14:$C$16,MATCH($D974,' PROJETO'!$B$14:$B$16,0))&lt;&gt;"Sim",FALSE()))),"A prática informada no item não foi selecionada na aba Projeto.",IF(AND(MAX($I974,$L974,$O974,$R974,$U974,$X974)&gt;'CONFG.  LISTAS'!$F$4,NOT(OR($Z974&lt;&gt;"",$AA974&lt;&gt;""))),"Memorial de cálculo ou anexo obrigatório não informado para item acima do limite.",IF(OR(AND($G974&lt;&gt;"",$H974&lt;&gt;"",OR($G974&lt;=0,$H974&lt;=0)),AND($J974&lt;&gt;"",$K974&lt;&gt;"",OR($J974&lt;=0,$K974&lt;=0)),AND($M974&lt;&gt;"",$N974&lt;&gt;"",OR($M974&lt;=0,$N974&lt;=0)),AND($P974&lt;&gt;"",$Q974&lt;&gt;"",OR($P974&lt;=0,$Q974&lt;=0)),AND($S974&lt;&gt;"",$T974&lt;&gt;"",OR($S974&lt;=0,$T974&lt;=0)),AND($V974&lt;&gt;"",$W974&lt;&gt;"",OR($V974&lt;=0,$W974&lt;=0))),"Revise os valores informados: valor unitário e quantidade devem ser maiores que zero.",IF(OR(AND($G974="",$H974&lt;&gt;""),AND($G974&lt;&gt;"",$H974=""),AND($J974="",$K974&lt;&gt;""),AND($J974&lt;&gt;"",$K974=""),AND($M974="",$N974&lt;&gt;""),AND($M974&lt;&gt;"",$N974=""),AND($P974="",$Q974&lt;&gt;""),AND($P974&lt;&gt;"",$Q974=""),AND($S974="",$T974&lt;&gt;""),AND($S974&lt;&gt;"",$T974=""),AND($V974="",$W974&lt;&gt;""),AND($V974&lt;&gt;"",$W974="")),"Há ano preenchido parcialmente: "&amp;TRIM(IF(AND($G974="",$H974&lt;&gt;""),"Ano 1 (falta valor unitário); ","")&amp;IF(AND($G974&lt;&gt;"",$H974=""),"Ano 1 (falta quantidade); ","")&amp;IF(AND($J974="",$K974&lt;&gt;""),"Ano 2 (falta valor unitário); ","")&amp;IF(AND($J974&lt;&gt;"",$K974=""),"Ano 2 (falta quantidade); ","")&amp;IF(AND($M974="",$N974&lt;&gt;""),"Ano 3 (falta valor unitário); ","")&amp;IF(AND($M974&lt;&gt;"",$N974=""),"Ano 3 (falta quantidade); ","")&amp;IF(AND($P974="",$Q974&lt;&gt;""),"Ano 4 (falta valor unitário); ","")&amp;IF(AND($P974&lt;&gt;"",$Q974=""),"Ano 4 (falta quantidade); ","")&amp;IF(AND($S974="",$T974&lt;&gt;""),"Ano 5 (falta valor unitário); ","")&amp;IF(AND($S974&lt;&gt;"",$T974=""),"Ano 5 (falta quantidade); ","")&amp;IF(AND($V974="",$W974&lt;&gt;""),"Ano 6 (falta valor unitário); ","")&amp;IF(AND($V974&lt;&gt;"",$W974=""),"Ano 6 (falta quantidade); ","")), IF(NOT(OR(AND($G974&lt;&gt;"",$H974&lt;&gt;""),AND($J974&lt;&gt;"",$K974&lt;&gt;""),AND($M974&lt;&gt;"",$N974&lt;&gt;""),AND($P974&lt;&gt;"",$Q974&lt;&gt;""),AND($S974&lt;&gt;"",$T974&lt;&gt;""),AND($V974&lt;&gt;"",$W974&lt;&gt;""))),"Informe pelo menos um ano completo com valor unitário e quantidade.",IF(AND($C974&lt;&gt;"",$E974&lt;&gt;"",LEFT(TRIM($C974),1)&lt;&gt;LEFT(TRIM($E974),1)),"Categoria e tipo estão incompatíveis.",IF(IF(OR($E974="",$F974=""),FALSE(),IFERROR(COUNTIF(INDIRECT("UNITS_"&amp;SUBSTITUTE(LEFT($E974,FIND(" ",$E974&amp;" ")-1),".","_")),$F974)=0,TRUE())),"Unidade incompatível com o tipo selecionado.",IF(OR(AND(ISNUMBER(SEARCH("comunic",LOWER($B974))),LEFT($E974,3)&lt;&gt;"4.4"),AND(ISNUMBER(SEARCH("monitor",LOWER($B974))),NOT(OR(LEFT($E974,3)="1.5",LEFT($E974,3)="2.5")))),"Revise a classificação do item conforme as regras de preenchimento.",IF(AND($B974&lt;&gt;"",OR(ISNUMBER(SEARCH("outro",LOWER($B974))),ISNUMBER(SEARCH("divers",LOWER($B974))),ISNUMBER(SEARCH("kit",LOWER($B974))),ISNUMBER(SEARCH("ferrament",LOWER($B974))),ISNUMBER(SEARCH("epi",LOWER($B974)))),NOT(OR($Z974&lt;&gt;"",$AA974&lt;&gt;""))),"Descrição muito genérica: detalhe melhor o item e registre o racional no memorial ou em anexo.",IF(AND($Y974=0,$B974&lt;&gt;"",OR($G974&lt;&gt;"",$H974&lt;&gt;"",$J974&lt;&gt;"",$K974&lt;&gt;"",$M974&lt;&gt;"",$N974&lt;&gt;"",$P974&lt;&gt;"",$Q974&lt;&gt;"",$S974&lt;&gt;"",$T974&lt;&gt;"",$V974&lt;&gt;"",$W974&lt;&gt;"")),"O item possui dados lançados, mas o total está zerado. Revise os valores informados.","")))))))))))))))</f>
        <v/>
      </c>
    </row>
    <row r="975" spans="1:35" ht="14.25" customHeight="1" x14ac:dyDescent="0.25">
      <c r="A975" s="57" t="str">
        <f t="shared" si="195"/>
        <v/>
      </c>
      <c r="B975" s="61"/>
      <c r="C975" s="61"/>
      <c r="D975" s="58"/>
      <c r="E975" s="61"/>
      <c r="F975" s="61"/>
      <c r="G975" s="272"/>
      <c r="H975" s="62"/>
      <c r="I975" s="273">
        <f t="shared" si="196"/>
        <v>0</v>
      </c>
      <c r="J975" s="272"/>
      <c r="K975" s="62"/>
      <c r="L975" s="270">
        <f t="shared" si="197"/>
        <v>0</v>
      </c>
      <c r="M975" s="272"/>
      <c r="N975" s="62"/>
      <c r="O975" s="270">
        <f t="shared" si="198"/>
        <v>0</v>
      </c>
      <c r="P975" s="272"/>
      <c r="Q975" s="62"/>
      <c r="R975" s="271">
        <f t="shared" si="199"/>
        <v>0</v>
      </c>
      <c r="S975" s="272"/>
      <c r="T975" s="62"/>
      <c r="U975" s="270">
        <f t="shared" si="200"/>
        <v>0</v>
      </c>
      <c r="V975" s="272"/>
      <c r="W975" s="62"/>
      <c r="X975" s="270">
        <f t="shared" si="201"/>
        <v>0</v>
      </c>
      <c r="Y975" s="270">
        <f t="shared" si="202"/>
        <v>0</v>
      </c>
      <c r="Z975" s="61"/>
      <c r="AA975" s="61"/>
      <c r="AB975" s="60" t="str">
        <f t="shared" si="203"/>
        <v/>
      </c>
      <c r="AC975" s="21" t="b">
        <f t="shared" si="204"/>
        <v>0</v>
      </c>
      <c r="AD975" s="21" t="b">
        <f t="shared" si="205"/>
        <v>0</v>
      </c>
      <c r="AE975" s="21" t="b">
        <f t="shared" si="206"/>
        <v>0</v>
      </c>
      <c r="AF975" s="21" t="b">
        <f ca="1">OR(AND($AC975,NOT($AD975)),AND($AC975,OR(AND($G975="",$H975&lt;&gt;""),AND($G975&lt;&gt;"",$H975=""),AND($J975="",$K975&lt;&gt;""),AND($J975&lt;&gt;"",$K975=""),AND($M975="",$N975&lt;&gt;""),AND($M975&lt;&gt;"",$N975=""),AND($P975="",$Q975&lt;&gt;""),AND($P975&lt;&gt;"",$Q975=""),AND($S975="",$T975&lt;&gt;""),AND($S975&lt;&gt;"",$T975=""),AND($V975="",$W975&lt;&gt;""),AND($V975&lt;&gt;"",$W975=""))),AND($C975&lt;&gt;"",$E975&lt;&gt;"",LEFT(TRIM($C975),1)&lt;&gt;LEFT(TRIM($E975),1)),IF(OR($E975="",$F975=""),FALSE(),IFERROR(COUNTIF(INDIRECT("UNITS_"&amp;SUBSTITUTE(LEFT($E975,FIND(" ",$E975&amp;" ")-1),".","_")),$F975)=0,TRUE())),AND($B975&lt;&gt;"",OR(ISNUMBER(SEARCH("outro",LOWER($B975))),ISNUMBER(SEARCH("divers",LOWER($B975))),ISNUMBER(SEARCH("etc",LOWER($B975))))),OR(AND(ISNUMBER(SEARCH("comunic",LOWER($B975))),LEFT($E975,3)&lt;&gt;"4.4"),AND(ISNUMBER(SEARCH("monitor",LOWER($B975))),NOT(OR(LEFT($E975,3)="1.5",LEFT($E975,3)="2.5")))),AND($B975&lt;&gt;"",OR(LEFT($C975,1)="1",LEFT($C975,1)="2"),$D975=""),AND($D975&lt;&gt;"",NOT(OR(LEFT($C975,1)="1",LEFT($C975,1)="2"))),AND($D975&lt;&gt;"",COUNTIF(' PROJETO'!$B$14:$B$16,$D975)=0),IF($D975="",FALSE(),IF(COUNTIF(' PROJETO'!$B$14:$B$16,$D975)=0,FALSE(),IFERROR(INDEX(' PROJETO'!$C$14:$C$16,MATCH($D975,' PROJETO'!$B$14:$B$16,0))&lt;&gt;"Sim",FALSE()))))</f>
        <v>0</v>
      </c>
      <c r="AG975" s="21" t="b">
        <f>AND($AC975,$Y975&gt;'CONFG.  LISTAS'!$F$4,$Z975="",$AA975="")</f>
        <v>0</v>
      </c>
      <c r="AH975" s="21" t="str">
        <f t="shared" si="207"/>
        <v/>
      </c>
      <c r="AI975" s="43" t="str">
        <f ca="1">IF(NOT($AC975),"",IF(OR($B975="",$C975="",$E975="",$F975=""),"Preencha descrição, categoria, tipo e unidade.",IF(AND($B975&lt;&gt;"",OR(LEFT($C975,1)="1",LEFT($C975,1)="2"),$D975=""),"Informe a prática de restauração para itens diretos.",IF(AND($D975&lt;&gt;"",NOT(OR(LEFT($C975,1)="1",LEFT($C975,1)="2"))),"Custos indiretos não devem pertencer a uma prática específica.",IF(AND($D975&lt;&gt;"",COUNTIF(' PROJETO'!$B$14:$B$16,$D975)=0),"Prática de restauração inválida ou não cadastrada.",IF(IF($D975="",FALSE(),IF(COUNTIF(' PROJETO'!$B$14:$B$16,$D975)=0,FALSE(),IFERROR(INDEX(' PROJETO'!$C$14:$C$16,MATCH($D975,' PROJETO'!$B$14:$B$16,0))&lt;&gt;"Sim",FALSE()))),"A prática informada no item não foi selecionada na aba Projeto.",IF(AND(MAX($I975,$L975,$O975,$R975,$U975,$X975)&gt;'CONFG.  LISTAS'!$F$4,NOT(OR($Z975&lt;&gt;"",$AA975&lt;&gt;""))),"Memorial de cálculo ou anexo obrigatório não informado para item acima do limite.",IF(OR(AND($G975&lt;&gt;"",$H975&lt;&gt;"",OR($G975&lt;=0,$H975&lt;=0)),AND($J975&lt;&gt;"",$K975&lt;&gt;"",OR($J975&lt;=0,$K975&lt;=0)),AND($M975&lt;&gt;"",$N975&lt;&gt;"",OR($M975&lt;=0,$N975&lt;=0)),AND($P975&lt;&gt;"",$Q975&lt;&gt;"",OR($P975&lt;=0,$Q975&lt;=0)),AND($S975&lt;&gt;"",$T975&lt;&gt;"",OR($S975&lt;=0,$T975&lt;=0)),AND($V975&lt;&gt;"",$W975&lt;&gt;"",OR($V975&lt;=0,$W975&lt;=0))),"Revise os valores informados: valor unitário e quantidade devem ser maiores que zero.",IF(OR(AND($G975="",$H975&lt;&gt;""),AND($G975&lt;&gt;"",$H975=""),AND($J975="",$K975&lt;&gt;""),AND($J975&lt;&gt;"",$K975=""),AND($M975="",$N975&lt;&gt;""),AND($M975&lt;&gt;"",$N975=""),AND($P975="",$Q975&lt;&gt;""),AND($P975&lt;&gt;"",$Q975=""),AND($S975="",$T975&lt;&gt;""),AND($S975&lt;&gt;"",$T975=""),AND($V975="",$W975&lt;&gt;""),AND($V975&lt;&gt;"",$W975="")),"Há ano preenchido parcialmente: "&amp;TRIM(IF(AND($G975="",$H975&lt;&gt;""),"Ano 1 (falta valor unitário); ","")&amp;IF(AND($G975&lt;&gt;"",$H975=""),"Ano 1 (falta quantidade); ","")&amp;IF(AND($J975="",$K975&lt;&gt;""),"Ano 2 (falta valor unitário); ","")&amp;IF(AND($J975&lt;&gt;"",$K975=""),"Ano 2 (falta quantidade); ","")&amp;IF(AND($M975="",$N975&lt;&gt;""),"Ano 3 (falta valor unitário); ","")&amp;IF(AND($M975&lt;&gt;"",$N975=""),"Ano 3 (falta quantidade); ","")&amp;IF(AND($P975="",$Q975&lt;&gt;""),"Ano 4 (falta valor unitário); ","")&amp;IF(AND($P975&lt;&gt;"",$Q975=""),"Ano 4 (falta quantidade); ","")&amp;IF(AND($S975="",$T975&lt;&gt;""),"Ano 5 (falta valor unitário); ","")&amp;IF(AND($S975&lt;&gt;"",$T975=""),"Ano 5 (falta quantidade); ","")&amp;IF(AND($V975="",$W975&lt;&gt;""),"Ano 6 (falta valor unitário); ","")&amp;IF(AND($V975&lt;&gt;"",$W975=""),"Ano 6 (falta quantidade); ","")), IF(NOT(OR(AND($G975&lt;&gt;"",$H975&lt;&gt;""),AND($J975&lt;&gt;"",$K975&lt;&gt;""),AND($M975&lt;&gt;"",$N975&lt;&gt;""),AND($P975&lt;&gt;"",$Q975&lt;&gt;""),AND($S975&lt;&gt;"",$T975&lt;&gt;""),AND($V975&lt;&gt;"",$W975&lt;&gt;""))),"Informe pelo menos um ano completo com valor unitário e quantidade.",IF(AND($C975&lt;&gt;"",$E975&lt;&gt;"",LEFT(TRIM($C975),1)&lt;&gt;LEFT(TRIM($E975),1)),"Categoria e tipo estão incompatíveis.",IF(IF(OR($E975="",$F975=""),FALSE(),IFERROR(COUNTIF(INDIRECT("UNITS_"&amp;SUBSTITUTE(LEFT($E975,FIND(" ",$E975&amp;" ")-1),".","_")),$F975)=0,TRUE())),"Unidade incompatível com o tipo selecionado.",IF(OR(AND(ISNUMBER(SEARCH("comunic",LOWER($B975))),LEFT($E975,3)&lt;&gt;"4.4"),AND(ISNUMBER(SEARCH("monitor",LOWER($B975))),NOT(OR(LEFT($E975,3)="1.5",LEFT($E975,3)="2.5")))),"Revise a classificação do item conforme as regras de preenchimento.",IF(AND($B975&lt;&gt;"",OR(ISNUMBER(SEARCH("outro",LOWER($B975))),ISNUMBER(SEARCH("divers",LOWER($B975))),ISNUMBER(SEARCH("kit",LOWER($B975))),ISNUMBER(SEARCH("ferrament",LOWER($B975))),ISNUMBER(SEARCH("epi",LOWER($B975)))),NOT(OR($Z975&lt;&gt;"",$AA975&lt;&gt;""))),"Descrição muito genérica: detalhe melhor o item e registre o racional no memorial ou em anexo.",IF(AND($Y975=0,$B975&lt;&gt;"",OR($G975&lt;&gt;"",$H975&lt;&gt;"",$J975&lt;&gt;"",$K975&lt;&gt;"",$M975&lt;&gt;"",$N975&lt;&gt;"",$P975&lt;&gt;"",$Q975&lt;&gt;"",$S975&lt;&gt;"",$T975&lt;&gt;"",$V975&lt;&gt;"",$W975&lt;&gt;"")),"O item possui dados lançados, mas o total está zerado. Revise os valores informados.","")))))))))))))))</f>
        <v/>
      </c>
    </row>
    <row r="976" spans="1:35" ht="14.25" customHeight="1" x14ac:dyDescent="0.25">
      <c r="A976" s="57" t="str">
        <f t="shared" si="195"/>
        <v/>
      </c>
      <c r="B976" s="58"/>
      <c r="C976" s="58"/>
      <c r="D976" s="58"/>
      <c r="E976" s="58"/>
      <c r="F976" s="58"/>
      <c r="G976" s="269"/>
      <c r="H976" s="59"/>
      <c r="I976" s="273">
        <f t="shared" si="196"/>
        <v>0</v>
      </c>
      <c r="J976" s="269"/>
      <c r="K976" s="59"/>
      <c r="L976" s="270">
        <f t="shared" si="197"/>
        <v>0</v>
      </c>
      <c r="M976" s="269"/>
      <c r="N976" s="59"/>
      <c r="O976" s="270">
        <f t="shared" si="198"/>
        <v>0</v>
      </c>
      <c r="P976" s="269"/>
      <c r="Q976" s="59"/>
      <c r="R976" s="271">
        <f t="shared" si="199"/>
        <v>0</v>
      </c>
      <c r="S976" s="269"/>
      <c r="T976" s="59"/>
      <c r="U976" s="270">
        <f t="shared" si="200"/>
        <v>0</v>
      </c>
      <c r="V976" s="269"/>
      <c r="W976" s="59"/>
      <c r="X976" s="270">
        <f t="shared" si="201"/>
        <v>0</v>
      </c>
      <c r="Y976" s="270">
        <f t="shared" si="202"/>
        <v>0</v>
      </c>
      <c r="Z976" s="58"/>
      <c r="AA976" s="58"/>
      <c r="AB976" s="60" t="str">
        <f t="shared" si="203"/>
        <v/>
      </c>
      <c r="AC976" s="21" t="b">
        <f t="shared" si="204"/>
        <v>0</v>
      </c>
      <c r="AD976" s="21" t="b">
        <f t="shared" si="205"/>
        <v>0</v>
      </c>
      <c r="AE976" s="21" t="b">
        <f t="shared" si="206"/>
        <v>0</v>
      </c>
      <c r="AF976" s="21" t="b">
        <f ca="1">OR(AND($AC976,NOT($AD976)),AND($AC976,OR(AND($G976="",$H976&lt;&gt;""),AND($G976&lt;&gt;"",$H976=""),AND($J976="",$K976&lt;&gt;""),AND($J976&lt;&gt;"",$K976=""),AND($M976="",$N976&lt;&gt;""),AND($M976&lt;&gt;"",$N976=""),AND($P976="",$Q976&lt;&gt;""),AND($P976&lt;&gt;"",$Q976=""),AND($S976="",$T976&lt;&gt;""),AND($S976&lt;&gt;"",$T976=""),AND($V976="",$W976&lt;&gt;""),AND($V976&lt;&gt;"",$W976=""))),AND($C976&lt;&gt;"",$E976&lt;&gt;"",LEFT(TRIM($C976),1)&lt;&gt;LEFT(TRIM($E976),1)),IF(OR($E976="",$F976=""),FALSE(),IFERROR(COUNTIF(INDIRECT("UNITS_"&amp;SUBSTITUTE(LEFT($E976,FIND(" ",$E976&amp;" ")-1),".","_")),$F976)=0,TRUE())),AND($B976&lt;&gt;"",OR(ISNUMBER(SEARCH("outro",LOWER($B976))),ISNUMBER(SEARCH("divers",LOWER($B976))),ISNUMBER(SEARCH("etc",LOWER($B976))))),OR(AND(ISNUMBER(SEARCH("comunic",LOWER($B976))),LEFT($E976,3)&lt;&gt;"4.4"),AND(ISNUMBER(SEARCH("monitor",LOWER($B976))),NOT(OR(LEFT($E976,3)="1.5",LEFT($E976,3)="2.5")))),AND($B976&lt;&gt;"",OR(LEFT($C976,1)="1",LEFT($C976,1)="2"),$D976=""),AND($D976&lt;&gt;"",NOT(OR(LEFT($C976,1)="1",LEFT($C976,1)="2"))),AND($D976&lt;&gt;"",COUNTIF(' PROJETO'!$B$14:$B$16,$D976)=0),IF($D976="",FALSE(),IF(COUNTIF(' PROJETO'!$B$14:$B$16,$D976)=0,FALSE(),IFERROR(INDEX(' PROJETO'!$C$14:$C$16,MATCH($D976,' PROJETO'!$B$14:$B$16,0))&lt;&gt;"Sim",FALSE()))))</f>
        <v>0</v>
      </c>
      <c r="AG976" s="21" t="b">
        <f>AND($AC976,$Y976&gt;'CONFG.  LISTAS'!$F$4,$Z976="",$AA976="")</f>
        <v>0</v>
      </c>
      <c r="AH976" s="21" t="str">
        <f t="shared" si="207"/>
        <v/>
      </c>
      <c r="AI976" s="43" t="str">
        <f ca="1">IF(NOT($AC976),"",IF(OR($B976="",$C976="",$E976="",$F976=""),"Preencha descrição, categoria, tipo e unidade.",IF(AND($B976&lt;&gt;"",OR(LEFT($C976,1)="1",LEFT($C976,1)="2"),$D976=""),"Informe a prática de restauração para itens diretos.",IF(AND($D976&lt;&gt;"",NOT(OR(LEFT($C976,1)="1",LEFT($C976,1)="2"))),"Custos indiretos não devem pertencer a uma prática específica.",IF(AND($D976&lt;&gt;"",COUNTIF(' PROJETO'!$B$14:$B$16,$D976)=0),"Prática de restauração inválida ou não cadastrada.",IF(IF($D976="",FALSE(),IF(COUNTIF(' PROJETO'!$B$14:$B$16,$D976)=0,FALSE(),IFERROR(INDEX(' PROJETO'!$C$14:$C$16,MATCH($D976,' PROJETO'!$B$14:$B$16,0))&lt;&gt;"Sim",FALSE()))),"A prática informada no item não foi selecionada na aba Projeto.",IF(AND(MAX($I976,$L976,$O976,$R976,$U976,$X976)&gt;'CONFG.  LISTAS'!$F$4,NOT(OR($Z976&lt;&gt;"",$AA976&lt;&gt;""))),"Memorial de cálculo ou anexo obrigatório não informado para item acima do limite.",IF(OR(AND($G976&lt;&gt;"",$H976&lt;&gt;"",OR($G976&lt;=0,$H976&lt;=0)),AND($J976&lt;&gt;"",$K976&lt;&gt;"",OR($J976&lt;=0,$K976&lt;=0)),AND($M976&lt;&gt;"",$N976&lt;&gt;"",OR($M976&lt;=0,$N976&lt;=0)),AND($P976&lt;&gt;"",$Q976&lt;&gt;"",OR($P976&lt;=0,$Q976&lt;=0)),AND($S976&lt;&gt;"",$T976&lt;&gt;"",OR($S976&lt;=0,$T976&lt;=0)),AND($V976&lt;&gt;"",$W976&lt;&gt;"",OR($V976&lt;=0,$W976&lt;=0))),"Revise os valores informados: valor unitário e quantidade devem ser maiores que zero.",IF(OR(AND($G976="",$H976&lt;&gt;""),AND($G976&lt;&gt;"",$H976=""),AND($J976="",$K976&lt;&gt;""),AND($J976&lt;&gt;"",$K976=""),AND($M976="",$N976&lt;&gt;""),AND($M976&lt;&gt;"",$N976=""),AND($P976="",$Q976&lt;&gt;""),AND($P976&lt;&gt;"",$Q976=""),AND($S976="",$T976&lt;&gt;""),AND($S976&lt;&gt;"",$T976=""),AND($V976="",$W976&lt;&gt;""),AND($V976&lt;&gt;"",$W976="")),"Há ano preenchido parcialmente: "&amp;TRIM(IF(AND($G976="",$H976&lt;&gt;""),"Ano 1 (falta valor unitário); ","")&amp;IF(AND($G976&lt;&gt;"",$H976=""),"Ano 1 (falta quantidade); ","")&amp;IF(AND($J976="",$K976&lt;&gt;""),"Ano 2 (falta valor unitário); ","")&amp;IF(AND($J976&lt;&gt;"",$K976=""),"Ano 2 (falta quantidade); ","")&amp;IF(AND($M976="",$N976&lt;&gt;""),"Ano 3 (falta valor unitário); ","")&amp;IF(AND($M976&lt;&gt;"",$N976=""),"Ano 3 (falta quantidade); ","")&amp;IF(AND($P976="",$Q976&lt;&gt;""),"Ano 4 (falta valor unitário); ","")&amp;IF(AND($P976&lt;&gt;"",$Q976=""),"Ano 4 (falta quantidade); ","")&amp;IF(AND($S976="",$T976&lt;&gt;""),"Ano 5 (falta valor unitário); ","")&amp;IF(AND($S976&lt;&gt;"",$T976=""),"Ano 5 (falta quantidade); ","")&amp;IF(AND($V976="",$W976&lt;&gt;""),"Ano 6 (falta valor unitário); ","")&amp;IF(AND($V976&lt;&gt;"",$W976=""),"Ano 6 (falta quantidade); ","")), IF(NOT(OR(AND($G976&lt;&gt;"",$H976&lt;&gt;""),AND($J976&lt;&gt;"",$K976&lt;&gt;""),AND($M976&lt;&gt;"",$N976&lt;&gt;""),AND($P976&lt;&gt;"",$Q976&lt;&gt;""),AND($S976&lt;&gt;"",$T976&lt;&gt;""),AND($V976&lt;&gt;"",$W976&lt;&gt;""))),"Informe pelo menos um ano completo com valor unitário e quantidade.",IF(AND($C976&lt;&gt;"",$E976&lt;&gt;"",LEFT(TRIM($C976),1)&lt;&gt;LEFT(TRIM($E976),1)),"Categoria e tipo estão incompatíveis.",IF(IF(OR($E976="",$F976=""),FALSE(),IFERROR(COUNTIF(INDIRECT("UNITS_"&amp;SUBSTITUTE(LEFT($E976,FIND(" ",$E976&amp;" ")-1),".","_")),$F976)=0,TRUE())),"Unidade incompatível com o tipo selecionado.",IF(OR(AND(ISNUMBER(SEARCH("comunic",LOWER($B976))),LEFT($E976,3)&lt;&gt;"4.4"),AND(ISNUMBER(SEARCH("monitor",LOWER($B976))),NOT(OR(LEFT($E976,3)="1.5",LEFT($E976,3)="2.5")))),"Revise a classificação do item conforme as regras de preenchimento.",IF(AND($B976&lt;&gt;"",OR(ISNUMBER(SEARCH("outro",LOWER($B976))),ISNUMBER(SEARCH("divers",LOWER($B976))),ISNUMBER(SEARCH("kit",LOWER($B976))),ISNUMBER(SEARCH("ferrament",LOWER($B976))),ISNUMBER(SEARCH("epi",LOWER($B976)))),NOT(OR($Z976&lt;&gt;"",$AA976&lt;&gt;""))),"Descrição muito genérica: detalhe melhor o item e registre o racional no memorial ou em anexo.",IF(AND($Y976=0,$B976&lt;&gt;"",OR($G976&lt;&gt;"",$H976&lt;&gt;"",$J976&lt;&gt;"",$K976&lt;&gt;"",$M976&lt;&gt;"",$N976&lt;&gt;"",$P976&lt;&gt;"",$Q976&lt;&gt;"",$S976&lt;&gt;"",$T976&lt;&gt;"",$V976&lt;&gt;"",$W976&lt;&gt;"")),"O item possui dados lançados, mas o total está zerado. Revise os valores informados.","")))))))))))))))</f>
        <v/>
      </c>
    </row>
    <row r="977" spans="1:35" ht="14.25" customHeight="1" x14ac:dyDescent="0.25">
      <c r="A977" s="57" t="str">
        <f t="shared" si="195"/>
        <v/>
      </c>
      <c r="B977" s="61"/>
      <c r="C977" s="61"/>
      <c r="D977" s="58"/>
      <c r="E977" s="61"/>
      <c r="F977" s="61"/>
      <c r="G977" s="272"/>
      <c r="H977" s="62"/>
      <c r="I977" s="273">
        <f t="shared" si="196"/>
        <v>0</v>
      </c>
      <c r="J977" s="272"/>
      <c r="K977" s="62"/>
      <c r="L977" s="270">
        <f t="shared" si="197"/>
        <v>0</v>
      </c>
      <c r="M977" s="272"/>
      <c r="N977" s="62"/>
      <c r="O977" s="270">
        <f t="shared" si="198"/>
        <v>0</v>
      </c>
      <c r="P977" s="272"/>
      <c r="Q977" s="62"/>
      <c r="R977" s="271">
        <f t="shared" si="199"/>
        <v>0</v>
      </c>
      <c r="S977" s="272"/>
      <c r="T977" s="62"/>
      <c r="U977" s="270">
        <f t="shared" si="200"/>
        <v>0</v>
      </c>
      <c r="V977" s="272"/>
      <c r="W977" s="62"/>
      <c r="X977" s="270">
        <f t="shared" si="201"/>
        <v>0</v>
      </c>
      <c r="Y977" s="270">
        <f t="shared" si="202"/>
        <v>0</v>
      </c>
      <c r="Z977" s="61"/>
      <c r="AA977" s="61"/>
      <c r="AB977" s="60" t="str">
        <f t="shared" si="203"/>
        <v/>
      </c>
      <c r="AC977" s="21" t="b">
        <f t="shared" si="204"/>
        <v>0</v>
      </c>
      <c r="AD977" s="21" t="b">
        <f t="shared" si="205"/>
        <v>0</v>
      </c>
      <c r="AE977" s="21" t="b">
        <f t="shared" si="206"/>
        <v>0</v>
      </c>
      <c r="AF977" s="21" t="b">
        <f ca="1">OR(AND($AC977,NOT($AD977)),AND($AC977,OR(AND($G977="",$H977&lt;&gt;""),AND($G977&lt;&gt;"",$H977=""),AND($J977="",$K977&lt;&gt;""),AND($J977&lt;&gt;"",$K977=""),AND($M977="",$N977&lt;&gt;""),AND($M977&lt;&gt;"",$N977=""),AND($P977="",$Q977&lt;&gt;""),AND($P977&lt;&gt;"",$Q977=""),AND($S977="",$T977&lt;&gt;""),AND($S977&lt;&gt;"",$T977=""),AND($V977="",$W977&lt;&gt;""),AND($V977&lt;&gt;"",$W977=""))),AND($C977&lt;&gt;"",$E977&lt;&gt;"",LEFT(TRIM($C977),1)&lt;&gt;LEFT(TRIM($E977),1)),IF(OR($E977="",$F977=""),FALSE(),IFERROR(COUNTIF(INDIRECT("UNITS_"&amp;SUBSTITUTE(LEFT($E977,FIND(" ",$E977&amp;" ")-1),".","_")),$F977)=0,TRUE())),AND($B977&lt;&gt;"",OR(ISNUMBER(SEARCH("outro",LOWER($B977))),ISNUMBER(SEARCH("divers",LOWER($B977))),ISNUMBER(SEARCH("etc",LOWER($B977))))),OR(AND(ISNUMBER(SEARCH("comunic",LOWER($B977))),LEFT($E977,3)&lt;&gt;"4.4"),AND(ISNUMBER(SEARCH("monitor",LOWER($B977))),NOT(OR(LEFT($E977,3)="1.5",LEFT($E977,3)="2.5")))),AND($B977&lt;&gt;"",OR(LEFT($C977,1)="1",LEFT($C977,1)="2"),$D977=""),AND($D977&lt;&gt;"",NOT(OR(LEFT($C977,1)="1",LEFT($C977,1)="2"))),AND($D977&lt;&gt;"",COUNTIF(' PROJETO'!$B$14:$B$16,$D977)=0),IF($D977="",FALSE(),IF(COUNTIF(' PROJETO'!$B$14:$B$16,$D977)=0,FALSE(),IFERROR(INDEX(' PROJETO'!$C$14:$C$16,MATCH($D977,' PROJETO'!$B$14:$B$16,0))&lt;&gt;"Sim",FALSE()))))</f>
        <v>0</v>
      </c>
      <c r="AG977" s="21" t="b">
        <f>AND($AC977,$Y977&gt;'CONFG.  LISTAS'!$F$4,$Z977="",$AA977="")</f>
        <v>0</v>
      </c>
      <c r="AH977" s="21" t="str">
        <f t="shared" si="207"/>
        <v/>
      </c>
      <c r="AI977" s="43" t="str">
        <f ca="1">IF(NOT($AC977),"",IF(OR($B977="",$C977="",$E977="",$F977=""),"Preencha descrição, categoria, tipo e unidade.",IF(AND($B977&lt;&gt;"",OR(LEFT($C977,1)="1",LEFT($C977,1)="2"),$D977=""),"Informe a prática de restauração para itens diretos.",IF(AND($D977&lt;&gt;"",NOT(OR(LEFT($C977,1)="1",LEFT($C977,1)="2"))),"Custos indiretos não devem pertencer a uma prática específica.",IF(AND($D977&lt;&gt;"",COUNTIF(' PROJETO'!$B$14:$B$16,$D977)=0),"Prática de restauração inválida ou não cadastrada.",IF(IF($D977="",FALSE(),IF(COUNTIF(' PROJETO'!$B$14:$B$16,$D977)=0,FALSE(),IFERROR(INDEX(' PROJETO'!$C$14:$C$16,MATCH($D977,' PROJETO'!$B$14:$B$16,0))&lt;&gt;"Sim",FALSE()))),"A prática informada no item não foi selecionada na aba Projeto.",IF(AND(MAX($I977,$L977,$O977,$R977,$U977,$X977)&gt;'CONFG.  LISTAS'!$F$4,NOT(OR($Z977&lt;&gt;"",$AA977&lt;&gt;""))),"Memorial de cálculo ou anexo obrigatório não informado para item acima do limite.",IF(OR(AND($G977&lt;&gt;"",$H977&lt;&gt;"",OR($G977&lt;=0,$H977&lt;=0)),AND($J977&lt;&gt;"",$K977&lt;&gt;"",OR($J977&lt;=0,$K977&lt;=0)),AND($M977&lt;&gt;"",$N977&lt;&gt;"",OR($M977&lt;=0,$N977&lt;=0)),AND($P977&lt;&gt;"",$Q977&lt;&gt;"",OR($P977&lt;=0,$Q977&lt;=0)),AND($S977&lt;&gt;"",$T977&lt;&gt;"",OR($S977&lt;=0,$T977&lt;=0)),AND($V977&lt;&gt;"",$W977&lt;&gt;"",OR($V977&lt;=0,$W977&lt;=0))),"Revise os valores informados: valor unitário e quantidade devem ser maiores que zero.",IF(OR(AND($G977="",$H977&lt;&gt;""),AND($G977&lt;&gt;"",$H977=""),AND($J977="",$K977&lt;&gt;""),AND($J977&lt;&gt;"",$K977=""),AND($M977="",$N977&lt;&gt;""),AND($M977&lt;&gt;"",$N977=""),AND($P977="",$Q977&lt;&gt;""),AND($P977&lt;&gt;"",$Q977=""),AND($S977="",$T977&lt;&gt;""),AND($S977&lt;&gt;"",$T977=""),AND($V977="",$W977&lt;&gt;""),AND($V977&lt;&gt;"",$W977="")),"Há ano preenchido parcialmente: "&amp;TRIM(IF(AND($G977="",$H977&lt;&gt;""),"Ano 1 (falta valor unitário); ","")&amp;IF(AND($G977&lt;&gt;"",$H977=""),"Ano 1 (falta quantidade); ","")&amp;IF(AND($J977="",$K977&lt;&gt;""),"Ano 2 (falta valor unitário); ","")&amp;IF(AND($J977&lt;&gt;"",$K977=""),"Ano 2 (falta quantidade); ","")&amp;IF(AND($M977="",$N977&lt;&gt;""),"Ano 3 (falta valor unitário); ","")&amp;IF(AND($M977&lt;&gt;"",$N977=""),"Ano 3 (falta quantidade); ","")&amp;IF(AND($P977="",$Q977&lt;&gt;""),"Ano 4 (falta valor unitário); ","")&amp;IF(AND($P977&lt;&gt;"",$Q977=""),"Ano 4 (falta quantidade); ","")&amp;IF(AND($S977="",$T977&lt;&gt;""),"Ano 5 (falta valor unitário); ","")&amp;IF(AND($S977&lt;&gt;"",$T977=""),"Ano 5 (falta quantidade); ","")&amp;IF(AND($V977="",$W977&lt;&gt;""),"Ano 6 (falta valor unitário); ","")&amp;IF(AND($V977&lt;&gt;"",$W977=""),"Ano 6 (falta quantidade); ","")), IF(NOT(OR(AND($G977&lt;&gt;"",$H977&lt;&gt;""),AND($J977&lt;&gt;"",$K977&lt;&gt;""),AND($M977&lt;&gt;"",$N977&lt;&gt;""),AND($P977&lt;&gt;"",$Q977&lt;&gt;""),AND($S977&lt;&gt;"",$T977&lt;&gt;""),AND($V977&lt;&gt;"",$W977&lt;&gt;""))),"Informe pelo menos um ano completo com valor unitário e quantidade.",IF(AND($C977&lt;&gt;"",$E977&lt;&gt;"",LEFT(TRIM($C977),1)&lt;&gt;LEFT(TRIM($E977),1)),"Categoria e tipo estão incompatíveis.",IF(IF(OR($E977="",$F977=""),FALSE(),IFERROR(COUNTIF(INDIRECT("UNITS_"&amp;SUBSTITUTE(LEFT($E977,FIND(" ",$E977&amp;" ")-1),".","_")),$F977)=0,TRUE())),"Unidade incompatível com o tipo selecionado.",IF(OR(AND(ISNUMBER(SEARCH("comunic",LOWER($B977))),LEFT($E977,3)&lt;&gt;"4.4"),AND(ISNUMBER(SEARCH("monitor",LOWER($B977))),NOT(OR(LEFT($E977,3)="1.5",LEFT($E977,3)="2.5")))),"Revise a classificação do item conforme as regras de preenchimento.",IF(AND($B977&lt;&gt;"",OR(ISNUMBER(SEARCH("outro",LOWER($B977))),ISNUMBER(SEARCH("divers",LOWER($B977))),ISNUMBER(SEARCH("kit",LOWER($B977))),ISNUMBER(SEARCH("ferrament",LOWER($B977))),ISNUMBER(SEARCH("epi",LOWER($B977)))),NOT(OR($Z977&lt;&gt;"",$AA977&lt;&gt;""))),"Descrição muito genérica: detalhe melhor o item e registre o racional no memorial ou em anexo.",IF(AND($Y977=0,$B977&lt;&gt;"",OR($G977&lt;&gt;"",$H977&lt;&gt;"",$J977&lt;&gt;"",$K977&lt;&gt;"",$M977&lt;&gt;"",$N977&lt;&gt;"",$P977&lt;&gt;"",$Q977&lt;&gt;"",$S977&lt;&gt;"",$T977&lt;&gt;"",$V977&lt;&gt;"",$W977&lt;&gt;"")),"O item possui dados lançados, mas o total está zerado. Revise os valores informados.","")))))))))))))))</f>
        <v/>
      </c>
    </row>
    <row r="978" spans="1:35" ht="14.25" customHeight="1" x14ac:dyDescent="0.25">
      <c r="A978" s="57" t="str">
        <f t="shared" si="195"/>
        <v/>
      </c>
      <c r="B978" s="58"/>
      <c r="C978" s="58"/>
      <c r="D978" s="58"/>
      <c r="E978" s="58"/>
      <c r="F978" s="58"/>
      <c r="G978" s="269"/>
      <c r="H978" s="59"/>
      <c r="I978" s="273">
        <f t="shared" si="196"/>
        <v>0</v>
      </c>
      <c r="J978" s="269"/>
      <c r="K978" s="59"/>
      <c r="L978" s="270">
        <f t="shared" si="197"/>
        <v>0</v>
      </c>
      <c r="M978" s="269"/>
      <c r="N978" s="59"/>
      <c r="O978" s="270">
        <f t="shared" si="198"/>
        <v>0</v>
      </c>
      <c r="P978" s="269"/>
      <c r="Q978" s="59"/>
      <c r="R978" s="271">
        <f t="shared" si="199"/>
        <v>0</v>
      </c>
      <c r="S978" s="269"/>
      <c r="T978" s="59"/>
      <c r="U978" s="270">
        <f t="shared" si="200"/>
        <v>0</v>
      </c>
      <c r="V978" s="269"/>
      <c r="W978" s="59"/>
      <c r="X978" s="270">
        <f t="shared" si="201"/>
        <v>0</v>
      </c>
      <c r="Y978" s="270">
        <f t="shared" si="202"/>
        <v>0</v>
      </c>
      <c r="Z978" s="58"/>
      <c r="AA978" s="58"/>
      <c r="AB978" s="60" t="str">
        <f t="shared" si="203"/>
        <v/>
      </c>
      <c r="AC978" s="21" t="b">
        <f t="shared" si="204"/>
        <v>0</v>
      </c>
      <c r="AD978" s="21" t="b">
        <f t="shared" si="205"/>
        <v>0</v>
      </c>
      <c r="AE978" s="21" t="b">
        <f t="shared" si="206"/>
        <v>0</v>
      </c>
      <c r="AF978" s="21" t="b">
        <f ca="1">OR(AND($AC978,NOT($AD978)),AND($AC978,OR(AND($G978="",$H978&lt;&gt;""),AND($G978&lt;&gt;"",$H978=""),AND($J978="",$K978&lt;&gt;""),AND($J978&lt;&gt;"",$K978=""),AND($M978="",$N978&lt;&gt;""),AND($M978&lt;&gt;"",$N978=""),AND($P978="",$Q978&lt;&gt;""),AND($P978&lt;&gt;"",$Q978=""),AND($S978="",$T978&lt;&gt;""),AND($S978&lt;&gt;"",$T978=""),AND($V978="",$W978&lt;&gt;""),AND($V978&lt;&gt;"",$W978=""))),AND($C978&lt;&gt;"",$E978&lt;&gt;"",LEFT(TRIM($C978),1)&lt;&gt;LEFT(TRIM($E978),1)),IF(OR($E978="",$F978=""),FALSE(),IFERROR(COUNTIF(INDIRECT("UNITS_"&amp;SUBSTITUTE(LEFT($E978,FIND(" ",$E978&amp;" ")-1),".","_")),$F978)=0,TRUE())),AND($B978&lt;&gt;"",OR(ISNUMBER(SEARCH("outro",LOWER($B978))),ISNUMBER(SEARCH("divers",LOWER($B978))),ISNUMBER(SEARCH("etc",LOWER($B978))))),OR(AND(ISNUMBER(SEARCH("comunic",LOWER($B978))),LEFT($E978,3)&lt;&gt;"4.4"),AND(ISNUMBER(SEARCH("monitor",LOWER($B978))),NOT(OR(LEFT($E978,3)="1.5",LEFT($E978,3)="2.5")))),AND($B978&lt;&gt;"",OR(LEFT($C978,1)="1",LEFT($C978,1)="2"),$D978=""),AND($D978&lt;&gt;"",NOT(OR(LEFT($C978,1)="1",LEFT($C978,1)="2"))),AND($D978&lt;&gt;"",COUNTIF(' PROJETO'!$B$14:$B$16,$D978)=0),IF($D978="",FALSE(),IF(COUNTIF(' PROJETO'!$B$14:$B$16,$D978)=0,FALSE(),IFERROR(INDEX(' PROJETO'!$C$14:$C$16,MATCH($D978,' PROJETO'!$B$14:$B$16,0))&lt;&gt;"Sim",FALSE()))))</f>
        <v>0</v>
      </c>
      <c r="AG978" s="21" t="b">
        <f>AND($AC978,$Y978&gt;'CONFG.  LISTAS'!$F$4,$Z978="",$AA978="")</f>
        <v>0</v>
      </c>
      <c r="AH978" s="21" t="str">
        <f t="shared" si="207"/>
        <v/>
      </c>
      <c r="AI978" s="43" t="str">
        <f ca="1">IF(NOT($AC978),"",IF(OR($B978="",$C978="",$E978="",$F978=""),"Preencha descrição, categoria, tipo e unidade.",IF(AND($B978&lt;&gt;"",OR(LEFT($C978,1)="1",LEFT($C978,1)="2"),$D978=""),"Informe a prática de restauração para itens diretos.",IF(AND($D978&lt;&gt;"",NOT(OR(LEFT($C978,1)="1",LEFT($C978,1)="2"))),"Custos indiretos não devem pertencer a uma prática específica.",IF(AND($D978&lt;&gt;"",COUNTIF(' PROJETO'!$B$14:$B$16,$D978)=0),"Prática de restauração inválida ou não cadastrada.",IF(IF($D978="",FALSE(),IF(COUNTIF(' PROJETO'!$B$14:$B$16,$D978)=0,FALSE(),IFERROR(INDEX(' PROJETO'!$C$14:$C$16,MATCH($D978,' PROJETO'!$B$14:$B$16,0))&lt;&gt;"Sim",FALSE()))),"A prática informada no item não foi selecionada na aba Projeto.",IF(AND(MAX($I978,$L978,$O978,$R978,$U978,$X978)&gt;'CONFG.  LISTAS'!$F$4,NOT(OR($Z978&lt;&gt;"",$AA978&lt;&gt;""))),"Memorial de cálculo ou anexo obrigatório não informado para item acima do limite.",IF(OR(AND($G978&lt;&gt;"",$H978&lt;&gt;"",OR($G978&lt;=0,$H978&lt;=0)),AND($J978&lt;&gt;"",$K978&lt;&gt;"",OR($J978&lt;=0,$K978&lt;=0)),AND($M978&lt;&gt;"",$N978&lt;&gt;"",OR($M978&lt;=0,$N978&lt;=0)),AND($P978&lt;&gt;"",$Q978&lt;&gt;"",OR($P978&lt;=0,$Q978&lt;=0)),AND($S978&lt;&gt;"",$T978&lt;&gt;"",OR($S978&lt;=0,$T978&lt;=0)),AND($V978&lt;&gt;"",$W978&lt;&gt;"",OR($V978&lt;=0,$W978&lt;=0))),"Revise os valores informados: valor unitário e quantidade devem ser maiores que zero.",IF(OR(AND($G978="",$H978&lt;&gt;""),AND($G978&lt;&gt;"",$H978=""),AND($J978="",$K978&lt;&gt;""),AND($J978&lt;&gt;"",$K978=""),AND($M978="",$N978&lt;&gt;""),AND($M978&lt;&gt;"",$N978=""),AND($P978="",$Q978&lt;&gt;""),AND($P978&lt;&gt;"",$Q978=""),AND($S978="",$T978&lt;&gt;""),AND($S978&lt;&gt;"",$T978=""),AND($V978="",$W978&lt;&gt;""),AND($V978&lt;&gt;"",$W978="")),"Há ano preenchido parcialmente: "&amp;TRIM(IF(AND($G978="",$H978&lt;&gt;""),"Ano 1 (falta valor unitário); ","")&amp;IF(AND($G978&lt;&gt;"",$H978=""),"Ano 1 (falta quantidade); ","")&amp;IF(AND($J978="",$K978&lt;&gt;""),"Ano 2 (falta valor unitário); ","")&amp;IF(AND($J978&lt;&gt;"",$K978=""),"Ano 2 (falta quantidade); ","")&amp;IF(AND($M978="",$N978&lt;&gt;""),"Ano 3 (falta valor unitário); ","")&amp;IF(AND($M978&lt;&gt;"",$N978=""),"Ano 3 (falta quantidade); ","")&amp;IF(AND($P978="",$Q978&lt;&gt;""),"Ano 4 (falta valor unitário); ","")&amp;IF(AND($P978&lt;&gt;"",$Q978=""),"Ano 4 (falta quantidade); ","")&amp;IF(AND($S978="",$T978&lt;&gt;""),"Ano 5 (falta valor unitário); ","")&amp;IF(AND($S978&lt;&gt;"",$T978=""),"Ano 5 (falta quantidade); ","")&amp;IF(AND($V978="",$W978&lt;&gt;""),"Ano 6 (falta valor unitário); ","")&amp;IF(AND($V978&lt;&gt;"",$W978=""),"Ano 6 (falta quantidade); ","")), IF(NOT(OR(AND($G978&lt;&gt;"",$H978&lt;&gt;""),AND($J978&lt;&gt;"",$K978&lt;&gt;""),AND($M978&lt;&gt;"",$N978&lt;&gt;""),AND($P978&lt;&gt;"",$Q978&lt;&gt;""),AND($S978&lt;&gt;"",$T978&lt;&gt;""),AND($V978&lt;&gt;"",$W978&lt;&gt;""))),"Informe pelo menos um ano completo com valor unitário e quantidade.",IF(AND($C978&lt;&gt;"",$E978&lt;&gt;"",LEFT(TRIM($C978),1)&lt;&gt;LEFT(TRIM($E978),1)),"Categoria e tipo estão incompatíveis.",IF(IF(OR($E978="",$F978=""),FALSE(),IFERROR(COUNTIF(INDIRECT("UNITS_"&amp;SUBSTITUTE(LEFT($E978,FIND(" ",$E978&amp;" ")-1),".","_")),$F978)=0,TRUE())),"Unidade incompatível com o tipo selecionado.",IF(OR(AND(ISNUMBER(SEARCH("comunic",LOWER($B978))),LEFT($E978,3)&lt;&gt;"4.4"),AND(ISNUMBER(SEARCH("monitor",LOWER($B978))),NOT(OR(LEFT($E978,3)="1.5",LEFT($E978,3)="2.5")))),"Revise a classificação do item conforme as regras de preenchimento.",IF(AND($B978&lt;&gt;"",OR(ISNUMBER(SEARCH("outro",LOWER($B978))),ISNUMBER(SEARCH("divers",LOWER($B978))),ISNUMBER(SEARCH("kit",LOWER($B978))),ISNUMBER(SEARCH("ferrament",LOWER($B978))),ISNUMBER(SEARCH("epi",LOWER($B978)))),NOT(OR($Z978&lt;&gt;"",$AA978&lt;&gt;""))),"Descrição muito genérica: detalhe melhor o item e registre o racional no memorial ou em anexo.",IF(AND($Y978=0,$B978&lt;&gt;"",OR($G978&lt;&gt;"",$H978&lt;&gt;"",$J978&lt;&gt;"",$K978&lt;&gt;"",$M978&lt;&gt;"",$N978&lt;&gt;"",$P978&lt;&gt;"",$Q978&lt;&gt;"",$S978&lt;&gt;"",$T978&lt;&gt;"",$V978&lt;&gt;"",$W978&lt;&gt;"")),"O item possui dados lançados, mas o total está zerado. Revise os valores informados.","")))))))))))))))</f>
        <v/>
      </c>
    </row>
    <row r="979" spans="1:35" ht="14.25" customHeight="1" x14ac:dyDescent="0.25">
      <c r="A979" s="57" t="str">
        <f t="shared" si="195"/>
        <v/>
      </c>
      <c r="B979" s="61"/>
      <c r="C979" s="61"/>
      <c r="D979" s="58"/>
      <c r="E979" s="61"/>
      <c r="F979" s="61"/>
      <c r="G979" s="272"/>
      <c r="H979" s="62"/>
      <c r="I979" s="273">
        <f t="shared" si="196"/>
        <v>0</v>
      </c>
      <c r="J979" s="272"/>
      <c r="K979" s="62"/>
      <c r="L979" s="270">
        <f t="shared" si="197"/>
        <v>0</v>
      </c>
      <c r="M979" s="272"/>
      <c r="N979" s="62"/>
      <c r="O979" s="270">
        <f t="shared" si="198"/>
        <v>0</v>
      </c>
      <c r="P979" s="272"/>
      <c r="Q979" s="62"/>
      <c r="R979" s="271">
        <f t="shared" si="199"/>
        <v>0</v>
      </c>
      <c r="S979" s="272"/>
      <c r="T979" s="62"/>
      <c r="U979" s="270">
        <f t="shared" si="200"/>
        <v>0</v>
      </c>
      <c r="V979" s="272"/>
      <c r="W979" s="62"/>
      <c r="X979" s="270">
        <f t="shared" si="201"/>
        <v>0</v>
      </c>
      <c r="Y979" s="270">
        <f t="shared" si="202"/>
        <v>0</v>
      </c>
      <c r="Z979" s="61"/>
      <c r="AA979" s="61"/>
      <c r="AB979" s="60" t="str">
        <f t="shared" si="203"/>
        <v/>
      </c>
      <c r="AC979" s="21" t="b">
        <f t="shared" si="204"/>
        <v>0</v>
      </c>
      <c r="AD979" s="21" t="b">
        <f t="shared" si="205"/>
        <v>0</v>
      </c>
      <c r="AE979" s="21" t="b">
        <f t="shared" si="206"/>
        <v>0</v>
      </c>
      <c r="AF979" s="21" t="b">
        <f ca="1">OR(AND($AC979,NOT($AD979)),AND($AC979,OR(AND($G979="",$H979&lt;&gt;""),AND($G979&lt;&gt;"",$H979=""),AND($J979="",$K979&lt;&gt;""),AND($J979&lt;&gt;"",$K979=""),AND($M979="",$N979&lt;&gt;""),AND($M979&lt;&gt;"",$N979=""),AND($P979="",$Q979&lt;&gt;""),AND($P979&lt;&gt;"",$Q979=""),AND($S979="",$T979&lt;&gt;""),AND($S979&lt;&gt;"",$T979=""),AND($V979="",$W979&lt;&gt;""),AND($V979&lt;&gt;"",$W979=""))),AND($C979&lt;&gt;"",$E979&lt;&gt;"",LEFT(TRIM($C979),1)&lt;&gt;LEFT(TRIM($E979),1)),IF(OR($E979="",$F979=""),FALSE(),IFERROR(COUNTIF(INDIRECT("UNITS_"&amp;SUBSTITUTE(LEFT($E979,FIND(" ",$E979&amp;" ")-1),".","_")),$F979)=0,TRUE())),AND($B979&lt;&gt;"",OR(ISNUMBER(SEARCH("outro",LOWER($B979))),ISNUMBER(SEARCH("divers",LOWER($B979))),ISNUMBER(SEARCH("etc",LOWER($B979))))),OR(AND(ISNUMBER(SEARCH("comunic",LOWER($B979))),LEFT($E979,3)&lt;&gt;"4.4"),AND(ISNUMBER(SEARCH("monitor",LOWER($B979))),NOT(OR(LEFT($E979,3)="1.5",LEFT($E979,3)="2.5")))),AND($B979&lt;&gt;"",OR(LEFT($C979,1)="1",LEFT($C979,1)="2"),$D979=""),AND($D979&lt;&gt;"",NOT(OR(LEFT($C979,1)="1",LEFT($C979,1)="2"))),AND($D979&lt;&gt;"",COUNTIF(' PROJETO'!$B$14:$B$16,$D979)=0),IF($D979="",FALSE(),IF(COUNTIF(' PROJETO'!$B$14:$B$16,$D979)=0,FALSE(),IFERROR(INDEX(' PROJETO'!$C$14:$C$16,MATCH($D979,' PROJETO'!$B$14:$B$16,0))&lt;&gt;"Sim",FALSE()))))</f>
        <v>0</v>
      </c>
      <c r="AG979" s="21" t="b">
        <f>AND($AC979,$Y979&gt;'CONFG.  LISTAS'!$F$4,$Z979="",$AA979="")</f>
        <v>0</v>
      </c>
      <c r="AH979" s="21" t="str">
        <f t="shared" si="207"/>
        <v/>
      </c>
      <c r="AI979" s="43" t="str">
        <f ca="1">IF(NOT($AC979),"",IF(OR($B979="",$C979="",$E979="",$F979=""),"Preencha descrição, categoria, tipo e unidade.",IF(AND($B979&lt;&gt;"",OR(LEFT($C979,1)="1",LEFT($C979,1)="2"),$D979=""),"Informe a prática de restauração para itens diretos.",IF(AND($D979&lt;&gt;"",NOT(OR(LEFT($C979,1)="1",LEFT($C979,1)="2"))),"Custos indiretos não devem pertencer a uma prática específica.",IF(AND($D979&lt;&gt;"",COUNTIF(' PROJETO'!$B$14:$B$16,$D979)=0),"Prática de restauração inválida ou não cadastrada.",IF(IF($D979="",FALSE(),IF(COUNTIF(' PROJETO'!$B$14:$B$16,$D979)=0,FALSE(),IFERROR(INDEX(' PROJETO'!$C$14:$C$16,MATCH($D979,' PROJETO'!$B$14:$B$16,0))&lt;&gt;"Sim",FALSE()))),"A prática informada no item não foi selecionada na aba Projeto.",IF(AND(MAX($I979,$L979,$O979,$R979,$U979,$X979)&gt;'CONFG.  LISTAS'!$F$4,NOT(OR($Z979&lt;&gt;"",$AA979&lt;&gt;""))),"Memorial de cálculo ou anexo obrigatório não informado para item acima do limite.",IF(OR(AND($G979&lt;&gt;"",$H979&lt;&gt;"",OR($G979&lt;=0,$H979&lt;=0)),AND($J979&lt;&gt;"",$K979&lt;&gt;"",OR($J979&lt;=0,$K979&lt;=0)),AND($M979&lt;&gt;"",$N979&lt;&gt;"",OR($M979&lt;=0,$N979&lt;=0)),AND($P979&lt;&gt;"",$Q979&lt;&gt;"",OR($P979&lt;=0,$Q979&lt;=0)),AND($S979&lt;&gt;"",$T979&lt;&gt;"",OR($S979&lt;=0,$T979&lt;=0)),AND($V979&lt;&gt;"",$W979&lt;&gt;"",OR($V979&lt;=0,$W979&lt;=0))),"Revise os valores informados: valor unitário e quantidade devem ser maiores que zero.",IF(OR(AND($G979="",$H979&lt;&gt;""),AND($G979&lt;&gt;"",$H979=""),AND($J979="",$K979&lt;&gt;""),AND($J979&lt;&gt;"",$K979=""),AND($M979="",$N979&lt;&gt;""),AND($M979&lt;&gt;"",$N979=""),AND($P979="",$Q979&lt;&gt;""),AND($P979&lt;&gt;"",$Q979=""),AND($S979="",$T979&lt;&gt;""),AND($S979&lt;&gt;"",$T979=""),AND($V979="",$W979&lt;&gt;""),AND($V979&lt;&gt;"",$W979="")),"Há ano preenchido parcialmente: "&amp;TRIM(IF(AND($G979="",$H979&lt;&gt;""),"Ano 1 (falta valor unitário); ","")&amp;IF(AND($G979&lt;&gt;"",$H979=""),"Ano 1 (falta quantidade); ","")&amp;IF(AND($J979="",$K979&lt;&gt;""),"Ano 2 (falta valor unitário); ","")&amp;IF(AND($J979&lt;&gt;"",$K979=""),"Ano 2 (falta quantidade); ","")&amp;IF(AND($M979="",$N979&lt;&gt;""),"Ano 3 (falta valor unitário); ","")&amp;IF(AND($M979&lt;&gt;"",$N979=""),"Ano 3 (falta quantidade); ","")&amp;IF(AND($P979="",$Q979&lt;&gt;""),"Ano 4 (falta valor unitário); ","")&amp;IF(AND($P979&lt;&gt;"",$Q979=""),"Ano 4 (falta quantidade); ","")&amp;IF(AND($S979="",$T979&lt;&gt;""),"Ano 5 (falta valor unitário); ","")&amp;IF(AND($S979&lt;&gt;"",$T979=""),"Ano 5 (falta quantidade); ","")&amp;IF(AND($V979="",$W979&lt;&gt;""),"Ano 6 (falta valor unitário); ","")&amp;IF(AND($V979&lt;&gt;"",$W979=""),"Ano 6 (falta quantidade); ","")), IF(NOT(OR(AND($G979&lt;&gt;"",$H979&lt;&gt;""),AND($J979&lt;&gt;"",$K979&lt;&gt;""),AND($M979&lt;&gt;"",$N979&lt;&gt;""),AND($P979&lt;&gt;"",$Q979&lt;&gt;""),AND($S979&lt;&gt;"",$T979&lt;&gt;""),AND($V979&lt;&gt;"",$W979&lt;&gt;""))),"Informe pelo menos um ano completo com valor unitário e quantidade.",IF(AND($C979&lt;&gt;"",$E979&lt;&gt;"",LEFT(TRIM($C979),1)&lt;&gt;LEFT(TRIM($E979),1)),"Categoria e tipo estão incompatíveis.",IF(IF(OR($E979="",$F979=""),FALSE(),IFERROR(COUNTIF(INDIRECT("UNITS_"&amp;SUBSTITUTE(LEFT($E979,FIND(" ",$E979&amp;" ")-1),".","_")),$F979)=0,TRUE())),"Unidade incompatível com o tipo selecionado.",IF(OR(AND(ISNUMBER(SEARCH("comunic",LOWER($B979))),LEFT($E979,3)&lt;&gt;"4.4"),AND(ISNUMBER(SEARCH("monitor",LOWER($B979))),NOT(OR(LEFT($E979,3)="1.5",LEFT($E979,3)="2.5")))),"Revise a classificação do item conforme as regras de preenchimento.",IF(AND($B979&lt;&gt;"",OR(ISNUMBER(SEARCH("outro",LOWER($B979))),ISNUMBER(SEARCH("divers",LOWER($B979))),ISNUMBER(SEARCH("kit",LOWER($B979))),ISNUMBER(SEARCH("ferrament",LOWER($B979))),ISNUMBER(SEARCH("epi",LOWER($B979)))),NOT(OR($Z979&lt;&gt;"",$AA979&lt;&gt;""))),"Descrição muito genérica: detalhe melhor o item e registre o racional no memorial ou em anexo.",IF(AND($Y979=0,$B979&lt;&gt;"",OR($G979&lt;&gt;"",$H979&lt;&gt;"",$J979&lt;&gt;"",$K979&lt;&gt;"",$M979&lt;&gt;"",$N979&lt;&gt;"",$P979&lt;&gt;"",$Q979&lt;&gt;"",$S979&lt;&gt;"",$T979&lt;&gt;"",$V979&lt;&gt;"",$W979&lt;&gt;"")),"O item possui dados lançados, mas o total está zerado. Revise os valores informados.","")))))))))))))))</f>
        <v/>
      </c>
    </row>
    <row r="980" spans="1:35" ht="14.25" customHeight="1" x14ac:dyDescent="0.25">
      <c r="A980" s="57" t="str">
        <f t="shared" si="195"/>
        <v/>
      </c>
      <c r="B980" s="58"/>
      <c r="C980" s="58"/>
      <c r="D980" s="58"/>
      <c r="E980" s="58"/>
      <c r="F980" s="58"/>
      <c r="G980" s="269"/>
      <c r="H980" s="59"/>
      <c r="I980" s="273">
        <f t="shared" si="196"/>
        <v>0</v>
      </c>
      <c r="J980" s="269"/>
      <c r="K980" s="59"/>
      <c r="L980" s="270">
        <f t="shared" si="197"/>
        <v>0</v>
      </c>
      <c r="M980" s="269"/>
      <c r="N980" s="59"/>
      <c r="O980" s="270">
        <f t="shared" si="198"/>
        <v>0</v>
      </c>
      <c r="P980" s="269"/>
      <c r="Q980" s="59"/>
      <c r="R980" s="271">
        <f t="shared" si="199"/>
        <v>0</v>
      </c>
      <c r="S980" s="269"/>
      <c r="T980" s="59"/>
      <c r="U980" s="270">
        <f t="shared" si="200"/>
        <v>0</v>
      </c>
      <c r="V980" s="269"/>
      <c r="W980" s="59"/>
      <c r="X980" s="270">
        <f t="shared" si="201"/>
        <v>0</v>
      </c>
      <c r="Y980" s="270">
        <f t="shared" si="202"/>
        <v>0</v>
      </c>
      <c r="Z980" s="58"/>
      <c r="AA980" s="58"/>
      <c r="AB980" s="60" t="str">
        <f t="shared" si="203"/>
        <v/>
      </c>
      <c r="AC980" s="21" t="b">
        <f t="shared" si="204"/>
        <v>0</v>
      </c>
      <c r="AD980" s="21" t="b">
        <f t="shared" si="205"/>
        <v>0</v>
      </c>
      <c r="AE980" s="21" t="b">
        <f t="shared" si="206"/>
        <v>0</v>
      </c>
      <c r="AF980" s="21" t="b">
        <f ca="1">OR(AND($AC980,NOT($AD980)),AND($AC980,OR(AND($G980="",$H980&lt;&gt;""),AND($G980&lt;&gt;"",$H980=""),AND($J980="",$K980&lt;&gt;""),AND($J980&lt;&gt;"",$K980=""),AND($M980="",$N980&lt;&gt;""),AND($M980&lt;&gt;"",$N980=""),AND($P980="",$Q980&lt;&gt;""),AND($P980&lt;&gt;"",$Q980=""),AND($S980="",$T980&lt;&gt;""),AND($S980&lt;&gt;"",$T980=""),AND($V980="",$W980&lt;&gt;""),AND($V980&lt;&gt;"",$W980=""))),AND($C980&lt;&gt;"",$E980&lt;&gt;"",LEFT(TRIM($C980),1)&lt;&gt;LEFT(TRIM($E980),1)),IF(OR($E980="",$F980=""),FALSE(),IFERROR(COUNTIF(INDIRECT("UNITS_"&amp;SUBSTITUTE(LEFT($E980,FIND(" ",$E980&amp;" ")-1),".","_")),$F980)=0,TRUE())),AND($B980&lt;&gt;"",OR(ISNUMBER(SEARCH("outro",LOWER($B980))),ISNUMBER(SEARCH("divers",LOWER($B980))),ISNUMBER(SEARCH("etc",LOWER($B980))))),OR(AND(ISNUMBER(SEARCH("comunic",LOWER($B980))),LEFT($E980,3)&lt;&gt;"4.4"),AND(ISNUMBER(SEARCH("monitor",LOWER($B980))),NOT(OR(LEFT($E980,3)="1.5",LEFT($E980,3)="2.5")))),AND($B980&lt;&gt;"",OR(LEFT($C980,1)="1",LEFT($C980,1)="2"),$D980=""),AND($D980&lt;&gt;"",NOT(OR(LEFT($C980,1)="1",LEFT($C980,1)="2"))),AND($D980&lt;&gt;"",COUNTIF(' PROJETO'!$B$14:$B$16,$D980)=0),IF($D980="",FALSE(),IF(COUNTIF(' PROJETO'!$B$14:$B$16,$D980)=0,FALSE(),IFERROR(INDEX(' PROJETO'!$C$14:$C$16,MATCH($D980,' PROJETO'!$B$14:$B$16,0))&lt;&gt;"Sim",FALSE()))))</f>
        <v>0</v>
      </c>
      <c r="AG980" s="21" t="b">
        <f>AND($AC980,$Y980&gt;'CONFG.  LISTAS'!$F$4,$Z980="",$AA980="")</f>
        <v>0</v>
      </c>
      <c r="AH980" s="21" t="str">
        <f t="shared" si="207"/>
        <v/>
      </c>
      <c r="AI980" s="43" t="str">
        <f ca="1">IF(NOT($AC980),"",IF(OR($B980="",$C980="",$E980="",$F980=""),"Preencha descrição, categoria, tipo e unidade.",IF(AND($B980&lt;&gt;"",OR(LEFT($C980,1)="1",LEFT($C980,1)="2"),$D980=""),"Informe a prática de restauração para itens diretos.",IF(AND($D980&lt;&gt;"",NOT(OR(LEFT($C980,1)="1",LEFT($C980,1)="2"))),"Custos indiretos não devem pertencer a uma prática específica.",IF(AND($D980&lt;&gt;"",COUNTIF(' PROJETO'!$B$14:$B$16,$D980)=0),"Prática de restauração inválida ou não cadastrada.",IF(IF($D980="",FALSE(),IF(COUNTIF(' PROJETO'!$B$14:$B$16,$D980)=0,FALSE(),IFERROR(INDEX(' PROJETO'!$C$14:$C$16,MATCH($D980,' PROJETO'!$B$14:$B$16,0))&lt;&gt;"Sim",FALSE()))),"A prática informada no item não foi selecionada na aba Projeto.",IF(AND(MAX($I980,$L980,$O980,$R980,$U980,$X980)&gt;'CONFG.  LISTAS'!$F$4,NOT(OR($Z980&lt;&gt;"",$AA980&lt;&gt;""))),"Memorial de cálculo ou anexo obrigatório não informado para item acima do limite.",IF(OR(AND($G980&lt;&gt;"",$H980&lt;&gt;"",OR($G980&lt;=0,$H980&lt;=0)),AND($J980&lt;&gt;"",$K980&lt;&gt;"",OR($J980&lt;=0,$K980&lt;=0)),AND($M980&lt;&gt;"",$N980&lt;&gt;"",OR($M980&lt;=0,$N980&lt;=0)),AND($P980&lt;&gt;"",$Q980&lt;&gt;"",OR($P980&lt;=0,$Q980&lt;=0)),AND($S980&lt;&gt;"",$T980&lt;&gt;"",OR($S980&lt;=0,$T980&lt;=0)),AND($V980&lt;&gt;"",$W980&lt;&gt;"",OR($V980&lt;=0,$W980&lt;=0))),"Revise os valores informados: valor unitário e quantidade devem ser maiores que zero.",IF(OR(AND($G980="",$H980&lt;&gt;""),AND($G980&lt;&gt;"",$H980=""),AND($J980="",$K980&lt;&gt;""),AND($J980&lt;&gt;"",$K980=""),AND($M980="",$N980&lt;&gt;""),AND($M980&lt;&gt;"",$N980=""),AND($P980="",$Q980&lt;&gt;""),AND($P980&lt;&gt;"",$Q980=""),AND($S980="",$T980&lt;&gt;""),AND($S980&lt;&gt;"",$T980=""),AND($V980="",$W980&lt;&gt;""),AND($V980&lt;&gt;"",$W980="")),"Há ano preenchido parcialmente: "&amp;TRIM(IF(AND($G980="",$H980&lt;&gt;""),"Ano 1 (falta valor unitário); ","")&amp;IF(AND($G980&lt;&gt;"",$H980=""),"Ano 1 (falta quantidade); ","")&amp;IF(AND($J980="",$K980&lt;&gt;""),"Ano 2 (falta valor unitário); ","")&amp;IF(AND($J980&lt;&gt;"",$K980=""),"Ano 2 (falta quantidade); ","")&amp;IF(AND($M980="",$N980&lt;&gt;""),"Ano 3 (falta valor unitário); ","")&amp;IF(AND($M980&lt;&gt;"",$N980=""),"Ano 3 (falta quantidade); ","")&amp;IF(AND($P980="",$Q980&lt;&gt;""),"Ano 4 (falta valor unitário); ","")&amp;IF(AND($P980&lt;&gt;"",$Q980=""),"Ano 4 (falta quantidade); ","")&amp;IF(AND($S980="",$T980&lt;&gt;""),"Ano 5 (falta valor unitário); ","")&amp;IF(AND($S980&lt;&gt;"",$T980=""),"Ano 5 (falta quantidade); ","")&amp;IF(AND($V980="",$W980&lt;&gt;""),"Ano 6 (falta valor unitário); ","")&amp;IF(AND($V980&lt;&gt;"",$W980=""),"Ano 6 (falta quantidade); ","")), IF(NOT(OR(AND($G980&lt;&gt;"",$H980&lt;&gt;""),AND($J980&lt;&gt;"",$K980&lt;&gt;""),AND($M980&lt;&gt;"",$N980&lt;&gt;""),AND($P980&lt;&gt;"",$Q980&lt;&gt;""),AND($S980&lt;&gt;"",$T980&lt;&gt;""),AND($V980&lt;&gt;"",$W980&lt;&gt;""))),"Informe pelo menos um ano completo com valor unitário e quantidade.",IF(AND($C980&lt;&gt;"",$E980&lt;&gt;"",LEFT(TRIM($C980),1)&lt;&gt;LEFT(TRIM($E980),1)),"Categoria e tipo estão incompatíveis.",IF(IF(OR($E980="",$F980=""),FALSE(),IFERROR(COUNTIF(INDIRECT("UNITS_"&amp;SUBSTITUTE(LEFT($E980,FIND(" ",$E980&amp;" ")-1),".","_")),$F980)=0,TRUE())),"Unidade incompatível com o tipo selecionado.",IF(OR(AND(ISNUMBER(SEARCH("comunic",LOWER($B980))),LEFT($E980,3)&lt;&gt;"4.4"),AND(ISNUMBER(SEARCH("monitor",LOWER($B980))),NOT(OR(LEFT($E980,3)="1.5",LEFT($E980,3)="2.5")))),"Revise a classificação do item conforme as regras de preenchimento.",IF(AND($B980&lt;&gt;"",OR(ISNUMBER(SEARCH("outro",LOWER($B980))),ISNUMBER(SEARCH("divers",LOWER($B980))),ISNUMBER(SEARCH("kit",LOWER($B980))),ISNUMBER(SEARCH("ferrament",LOWER($B980))),ISNUMBER(SEARCH("epi",LOWER($B980)))),NOT(OR($Z980&lt;&gt;"",$AA980&lt;&gt;""))),"Descrição muito genérica: detalhe melhor o item e registre o racional no memorial ou em anexo.",IF(AND($Y980=0,$B980&lt;&gt;"",OR($G980&lt;&gt;"",$H980&lt;&gt;"",$J980&lt;&gt;"",$K980&lt;&gt;"",$M980&lt;&gt;"",$N980&lt;&gt;"",$P980&lt;&gt;"",$Q980&lt;&gt;"",$S980&lt;&gt;"",$T980&lt;&gt;"",$V980&lt;&gt;"",$W980&lt;&gt;"")),"O item possui dados lançados, mas o total está zerado. Revise os valores informados.","")))))))))))))))</f>
        <v/>
      </c>
    </row>
    <row r="981" spans="1:35" ht="14.25" customHeight="1" x14ac:dyDescent="0.25">
      <c r="A981" s="57" t="str">
        <f t="shared" si="195"/>
        <v/>
      </c>
      <c r="B981" s="61"/>
      <c r="C981" s="61"/>
      <c r="D981" s="58"/>
      <c r="E981" s="61"/>
      <c r="F981" s="61"/>
      <c r="G981" s="272"/>
      <c r="H981" s="62"/>
      <c r="I981" s="273">
        <f t="shared" si="196"/>
        <v>0</v>
      </c>
      <c r="J981" s="272"/>
      <c r="K981" s="62"/>
      <c r="L981" s="270">
        <f t="shared" si="197"/>
        <v>0</v>
      </c>
      <c r="M981" s="272"/>
      <c r="N981" s="62"/>
      <c r="O981" s="270">
        <f t="shared" si="198"/>
        <v>0</v>
      </c>
      <c r="P981" s="272"/>
      <c r="Q981" s="62"/>
      <c r="R981" s="271">
        <f t="shared" si="199"/>
        <v>0</v>
      </c>
      <c r="S981" s="272"/>
      <c r="T981" s="62"/>
      <c r="U981" s="270">
        <f t="shared" si="200"/>
        <v>0</v>
      </c>
      <c r="V981" s="272"/>
      <c r="W981" s="62"/>
      <c r="X981" s="270">
        <f t="shared" si="201"/>
        <v>0</v>
      </c>
      <c r="Y981" s="270">
        <f t="shared" si="202"/>
        <v>0</v>
      </c>
      <c r="Z981" s="61"/>
      <c r="AA981" s="61"/>
      <c r="AB981" s="60" t="str">
        <f t="shared" si="203"/>
        <v/>
      </c>
      <c r="AC981" s="21" t="b">
        <f t="shared" si="204"/>
        <v>0</v>
      </c>
      <c r="AD981" s="21" t="b">
        <f t="shared" si="205"/>
        <v>0</v>
      </c>
      <c r="AE981" s="21" t="b">
        <f t="shared" si="206"/>
        <v>0</v>
      </c>
      <c r="AF981" s="21" t="b">
        <f ca="1">OR(AND($AC981,NOT($AD981)),AND($AC981,OR(AND($G981="",$H981&lt;&gt;""),AND($G981&lt;&gt;"",$H981=""),AND($J981="",$K981&lt;&gt;""),AND($J981&lt;&gt;"",$K981=""),AND($M981="",$N981&lt;&gt;""),AND($M981&lt;&gt;"",$N981=""),AND($P981="",$Q981&lt;&gt;""),AND($P981&lt;&gt;"",$Q981=""),AND($S981="",$T981&lt;&gt;""),AND($S981&lt;&gt;"",$T981=""),AND($V981="",$W981&lt;&gt;""),AND($V981&lt;&gt;"",$W981=""))),AND($C981&lt;&gt;"",$E981&lt;&gt;"",LEFT(TRIM($C981),1)&lt;&gt;LEFT(TRIM($E981),1)),IF(OR($E981="",$F981=""),FALSE(),IFERROR(COUNTIF(INDIRECT("UNITS_"&amp;SUBSTITUTE(LEFT($E981,FIND(" ",$E981&amp;" ")-1),".","_")),$F981)=0,TRUE())),AND($B981&lt;&gt;"",OR(ISNUMBER(SEARCH("outro",LOWER($B981))),ISNUMBER(SEARCH("divers",LOWER($B981))),ISNUMBER(SEARCH("etc",LOWER($B981))))),OR(AND(ISNUMBER(SEARCH("comunic",LOWER($B981))),LEFT($E981,3)&lt;&gt;"4.4"),AND(ISNUMBER(SEARCH("monitor",LOWER($B981))),NOT(OR(LEFT($E981,3)="1.5",LEFT($E981,3)="2.5")))),AND($B981&lt;&gt;"",OR(LEFT($C981,1)="1",LEFT($C981,1)="2"),$D981=""),AND($D981&lt;&gt;"",NOT(OR(LEFT($C981,1)="1",LEFT($C981,1)="2"))),AND($D981&lt;&gt;"",COUNTIF(' PROJETO'!$B$14:$B$16,$D981)=0),IF($D981="",FALSE(),IF(COUNTIF(' PROJETO'!$B$14:$B$16,$D981)=0,FALSE(),IFERROR(INDEX(' PROJETO'!$C$14:$C$16,MATCH($D981,' PROJETO'!$B$14:$B$16,0))&lt;&gt;"Sim",FALSE()))))</f>
        <v>0</v>
      </c>
      <c r="AG981" s="21" t="b">
        <f>AND($AC981,$Y981&gt;'CONFG.  LISTAS'!$F$4,$Z981="",$AA981="")</f>
        <v>0</v>
      </c>
      <c r="AH981" s="21" t="str">
        <f t="shared" si="207"/>
        <v/>
      </c>
      <c r="AI981" s="43" t="str">
        <f ca="1">IF(NOT($AC981),"",IF(OR($B981="",$C981="",$E981="",$F981=""),"Preencha descrição, categoria, tipo e unidade.",IF(AND($B981&lt;&gt;"",OR(LEFT($C981,1)="1",LEFT($C981,1)="2"),$D981=""),"Informe a prática de restauração para itens diretos.",IF(AND($D981&lt;&gt;"",NOT(OR(LEFT($C981,1)="1",LEFT($C981,1)="2"))),"Custos indiretos não devem pertencer a uma prática específica.",IF(AND($D981&lt;&gt;"",COUNTIF(' PROJETO'!$B$14:$B$16,$D981)=0),"Prática de restauração inválida ou não cadastrada.",IF(IF($D981="",FALSE(),IF(COUNTIF(' PROJETO'!$B$14:$B$16,$D981)=0,FALSE(),IFERROR(INDEX(' PROJETO'!$C$14:$C$16,MATCH($D981,' PROJETO'!$B$14:$B$16,0))&lt;&gt;"Sim",FALSE()))),"A prática informada no item não foi selecionada na aba Projeto.",IF(AND(MAX($I981,$L981,$O981,$R981,$U981,$X981)&gt;'CONFG.  LISTAS'!$F$4,NOT(OR($Z981&lt;&gt;"",$AA981&lt;&gt;""))),"Memorial de cálculo ou anexo obrigatório não informado para item acima do limite.",IF(OR(AND($G981&lt;&gt;"",$H981&lt;&gt;"",OR($G981&lt;=0,$H981&lt;=0)),AND($J981&lt;&gt;"",$K981&lt;&gt;"",OR($J981&lt;=0,$K981&lt;=0)),AND($M981&lt;&gt;"",$N981&lt;&gt;"",OR($M981&lt;=0,$N981&lt;=0)),AND($P981&lt;&gt;"",$Q981&lt;&gt;"",OR($P981&lt;=0,$Q981&lt;=0)),AND($S981&lt;&gt;"",$T981&lt;&gt;"",OR($S981&lt;=0,$T981&lt;=0)),AND($V981&lt;&gt;"",$W981&lt;&gt;"",OR($V981&lt;=0,$W981&lt;=0))),"Revise os valores informados: valor unitário e quantidade devem ser maiores que zero.",IF(OR(AND($G981="",$H981&lt;&gt;""),AND($G981&lt;&gt;"",$H981=""),AND($J981="",$K981&lt;&gt;""),AND($J981&lt;&gt;"",$K981=""),AND($M981="",$N981&lt;&gt;""),AND($M981&lt;&gt;"",$N981=""),AND($P981="",$Q981&lt;&gt;""),AND($P981&lt;&gt;"",$Q981=""),AND($S981="",$T981&lt;&gt;""),AND($S981&lt;&gt;"",$T981=""),AND($V981="",$W981&lt;&gt;""),AND($V981&lt;&gt;"",$W981="")),"Há ano preenchido parcialmente: "&amp;TRIM(IF(AND($G981="",$H981&lt;&gt;""),"Ano 1 (falta valor unitário); ","")&amp;IF(AND($G981&lt;&gt;"",$H981=""),"Ano 1 (falta quantidade); ","")&amp;IF(AND($J981="",$K981&lt;&gt;""),"Ano 2 (falta valor unitário); ","")&amp;IF(AND($J981&lt;&gt;"",$K981=""),"Ano 2 (falta quantidade); ","")&amp;IF(AND($M981="",$N981&lt;&gt;""),"Ano 3 (falta valor unitário); ","")&amp;IF(AND($M981&lt;&gt;"",$N981=""),"Ano 3 (falta quantidade); ","")&amp;IF(AND($P981="",$Q981&lt;&gt;""),"Ano 4 (falta valor unitário); ","")&amp;IF(AND($P981&lt;&gt;"",$Q981=""),"Ano 4 (falta quantidade); ","")&amp;IF(AND($S981="",$T981&lt;&gt;""),"Ano 5 (falta valor unitário); ","")&amp;IF(AND($S981&lt;&gt;"",$T981=""),"Ano 5 (falta quantidade); ","")&amp;IF(AND($V981="",$W981&lt;&gt;""),"Ano 6 (falta valor unitário); ","")&amp;IF(AND($V981&lt;&gt;"",$W981=""),"Ano 6 (falta quantidade); ","")), IF(NOT(OR(AND($G981&lt;&gt;"",$H981&lt;&gt;""),AND($J981&lt;&gt;"",$K981&lt;&gt;""),AND($M981&lt;&gt;"",$N981&lt;&gt;""),AND($P981&lt;&gt;"",$Q981&lt;&gt;""),AND($S981&lt;&gt;"",$T981&lt;&gt;""),AND($V981&lt;&gt;"",$W981&lt;&gt;""))),"Informe pelo menos um ano completo com valor unitário e quantidade.",IF(AND($C981&lt;&gt;"",$E981&lt;&gt;"",LEFT(TRIM($C981),1)&lt;&gt;LEFT(TRIM($E981),1)),"Categoria e tipo estão incompatíveis.",IF(IF(OR($E981="",$F981=""),FALSE(),IFERROR(COUNTIF(INDIRECT("UNITS_"&amp;SUBSTITUTE(LEFT($E981,FIND(" ",$E981&amp;" ")-1),".","_")),$F981)=0,TRUE())),"Unidade incompatível com o tipo selecionado.",IF(OR(AND(ISNUMBER(SEARCH("comunic",LOWER($B981))),LEFT($E981,3)&lt;&gt;"4.4"),AND(ISNUMBER(SEARCH("monitor",LOWER($B981))),NOT(OR(LEFT($E981,3)="1.5",LEFT($E981,3)="2.5")))),"Revise a classificação do item conforme as regras de preenchimento.",IF(AND($B981&lt;&gt;"",OR(ISNUMBER(SEARCH("outro",LOWER($B981))),ISNUMBER(SEARCH("divers",LOWER($B981))),ISNUMBER(SEARCH("kit",LOWER($B981))),ISNUMBER(SEARCH("ferrament",LOWER($B981))),ISNUMBER(SEARCH("epi",LOWER($B981)))),NOT(OR($Z981&lt;&gt;"",$AA981&lt;&gt;""))),"Descrição muito genérica: detalhe melhor o item e registre o racional no memorial ou em anexo.",IF(AND($Y981=0,$B981&lt;&gt;"",OR($G981&lt;&gt;"",$H981&lt;&gt;"",$J981&lt;&gt;"",$K981&lt;&gt;"",$M981&lt;&gt;"",$N981&lt;&gt;"",$P981&lt;&gt;"",$Q981&lt;&gt;"",$S981&lt;&gt;"",$T981&lt;&gt;"",$V981&lt;&gt;"",$W981&lt;&gt;"")),"O item possui dados lançados, mas o total está zerado. Revise os valores informados.","")))))))))))))))</f>
        <v/>
      </c>
    </row>
    <row r="982" spans="1:35" ht="14.25" customHeight="1" x14ac:dyDescent="0.25">
      <c r="A982" s="57" t="str">
        <f t="shared" si="195"/>
        <v/>
      </c>
      <c r="B982" s="58"/>
      <c r="C982" s="58"/>
      <c r="D982" s="58"/>
      <c r="E982" s="58"/>
      <c r="F982" s="58"/>
      <c r="G982" s="269"/>
      <c r="H982" s="59"/>
      <c r="I982" s="273">
        <f t="shared" si="196"/>
        <v>0</v>
      </c>
      <c r="J982" s="269"/>
      <c r="K982" s="59"/>
      <c r="L982" s="270">
        <f t="shared" si="197"/>
        <v>0</v>
      </c>
      <c r="M982" s="269"/>
      <c r="N982" s="59"/>
      <c r="O982" s="270">
        <f t="shared" si="198"/>
        <v>0</v>
      </c>
      <c r="P982" s="269"/>
      <c r="Q982" s="59"/>
      <c r="R982" s="271">
        <f t="shared" si="199"/>
        <v>0</v>
      </c>
      <c r="S982" s="269"/>
      <c r="T982" s="59"/>
      <c r="U982" s="270">
        <f t="shared" si="200"/>
        <v>0</v>
      </c>
      <c r="V982" s="269"/>
      <c r="W982" s="59"/>
      <c r="X982" s="270">
        <f t="shared" si="201"/>
        <v>0</v>
      </c>
      <c r="Y982" s="270">
        <f t="shared" si="202"/>
        <v>0</v>
      </c>
      <c r="Z982" s="58"/>
      <c r="AA982" s="58"/>
      <c r="AB982" s="60" t="str">
        <f t="shared" si="203"/>
        <v/>
      </c>
      <c r="AC982" s="21" t="b">
        <f t="shared" si="204"/>
        <v>0</v>
      </c>
      <c r="AD982" s="21" t="b">
        <f t="shared" si="205"/>
        <v>0</v>
      </c>
      <c r="AE982" s="21" t="b">
        <f t="shared" si="206"/>
        <v>0</v>
      </c>
      <c r="AF982" s="21" t="b">
        <f ca="1">OR(AND($AC982,NOT($AD982)),AND($AC982,OR(AND($G982="",$H982&lt;&gt;""),AND($G982&lt;&gt;"",$H982=""),AND($J982="",$K982&lt;&gt;""),AND($J982&lt;&gt;"",$K982=""),AND($M982="",$N982&lt;&gt;""),AND($M982&lt;&gt;"",$N982=""),AND($P982="",$Q982&lt;&gt;""),AND($P982&lt;&gt;"",$Q982=""),AND($S982="",$T982&lt;&gt;""),AND($S982&lt;&gt;"",$T982=""),AND($V982="",$W982&lt;&gt;""),AND($V982&lt;&gt;"",$W982=""))),AND($C982&lt;&gt;"",$E982&lt;&gt;"",LEFT(TRIM($C982),1)&lt;&gt;LEFT(TRIM($E982),1)),IF(OR($E982="",$F982=""),FALSE(),IFERROR(COUNTIF(INDIRECT("UNITS_"&amp;SUBSTITUTE(LEFT($E982,FIND(" ",$E982&amp;" ")-1),".","_")),$F982)=0,TRUE())),AND($B982&lt;&gt;"",OR(ISNUMBER(SEARCH("outro",LOWER($B982))),ISNUMBER(SEARCH("divers",LOWER($B982))),ISNUMBER(SEARCH("etc",LOWER($B982))))),OR(AND(ISNUMBER(SEARCH("comunic",LOWER($B982))),LEFT($E982,3)&lt;&gt;"4.4"),AND(ISNUMBER(SEARCH("monitor",LOWER($B982))),NOT(OR(LEFT($E982,3)="1.5",LEFT($E982,3)="2.5")))),AND($B982&lt;&gt;"",OR(LEFT($C982,1)="1",LEFT($C982,1)="2"),$D982=""),AND($D982&lt;&gt;"",NOT(OR(LEFT($C982,1)="1",LEFT($C982,1)="2"))),AND($D982&lt;&gt;"",COUNTIF(' PROJETO'!$B$14:$B$16,$D982)=0),IF($D982="",FALSE(),IF(COUNTIF(' PROJETO'!$B$14:$B$16,$D982)=0,FALSE(),IFERROR(INDEX(' PROJETO'!$C$14:$C$16,MATCH($D982,' PROJETO'!$B$14:$B$16,0))&lt;&gt;"Sim",FALSE()))))</f>
        <v>0</v>
      </c>
      <c r="AG982" s="21" t="b">
        <f>AND($AC982,$Y982&gt;'CONFG.  LISTAS'!$F$4,$Z982="",$AA982="")</f>
        <v>0</v>
      </c>
      <c r="AH982" s="21" t="str">
        <f t="shared" si="207"/>
        <v/>
      </c>
      <c r="AI982" s="43" t="str">
        <f ca="1">IF(NOT($AC982),"",IF(OR($B982="",$C982="",$E982="",$F982=""),"Preencha descrição, categoria, tipo e unidade.",IF(AND($B982&lt;&gt;"",OR(LEFT($C982,1)="1",LEFT($C982,1)="2"),$D982=""),"Informe a prática de restauração para itens diretos.",IF(AND($D982&lt;&gt;"",NOT(OR(LEFT($C982,1)="1",LEFT($C982,1)="2"))),"Custos indiretos não devem pertencer a uma prática específica.",IF(AND($D982&lt;&gt;"",COUNTIF(' PROJETO'!$B$14:$B$16,$D982)=0),"Prática de restauração inválida ou não cadastrada.",IF(IF($D982="",FALSE(),IF(COUNTIF(' PROJETO'!$B$14:$B$16,$D982)=0,FALSE(),IFERROR(INDEX(' PROJETO'!$C$14:$C$16,MATCH($D982,' PROJETO'!$B$14:$B$16,0))&lt;&gt;"Sim",FALSE()))),"A prática informada no item não foi selecionada na aba Projeto.",IF(AND(MAX($I982,$L982,$O982,$R982,$U982,$X982)&gt;'CONFG.  LISTAS'!$F$4,NOT(OR($Z982&lt;&gt;"",$AA982&lt;&gt;""))),"Memorial de cálculo ou anexo obrigatório não informado para item acima do limite.",IF(OR(AND($G982&lt;&gt;"",$H982&lt;&gt;"",OR($G982&lt;=0,$H982&lt;=0)),AND($J982&lt;&gt;"",$K982&lt;&gt;"",OR($J982&lt;=0,$K982&lt;=0)),AND($M982&lt;&gt;"",$N982&lt;&gt;"",OR($M982&lt;=0,$N982&lt;=0)),AND($P982&lt;&gt;"",$Q982&lt;&gt;"",OR($P982&lt;=0,$Q982&lt;=0)),AND($S982&lt;&gt;"",$T982&lt;&gt;"",OR($S982&lt;=0,$T982&lt;=0)),AND($V982&lt;&gt;"",$W982&lt;&gt;"",OR($V982&lt;=0,$W982&lt;=0))),"Revise os valores informados: valor unitário e quantidade devem ser maiores que zero.",IF(OR(AND($G982="",$H982&lt;&gt;""),AND($G982&lt;&gt;"",$H982=""),AND($J982="",$K982&lt;&gt;""),AND($J982&lt;&gt;"",$K982=""),AND($M982="",$N982&lt;&gt;""),AND($M982&lt;&gt;"",$N982=""),AND($P982="",$Q982&lt;&gt;""),AND($P982&lt;&gt;"",$Q982=""),AND($S982="",$T982&lt;&gt;""),AND($S982&lt;&gt;"",$T982=""),AND($V982="",$W982&lt;&gt;""),AND($V982&lt;&gt;"",$W982="")),"Há ano preenchido parcialmente: "&amp;TRIM(IF(AND($G982="",$H982&lt;&gt;""),"Ano 1 (falta valor unitário); ","")&amp;IF(AND($G982&lt;&gt;"",$H982=""),"Ano 1 (falta quantidade); ","")&amp;IF(AND($J982="",$K982&lt;&gt;""),"Ano 2 (falta valor unitário); ","")&amp;IF(AND($J982&lt;&gt;"",$K982=""),"Ano 2 (falta quantidade); ","")&amp;IF(AND($M982="",$N982&lt;&gt;""),"Ano 3 (falta valor unitário); ","")&amp;IF(AND($M982&lt;&gt;"",$N982=""),"Ano 3 (falta quantidade); ","")&amp;IF(AND($P982="",$Q982&lt;&gt;""),"Ano 4 (falta valor unitário); ","")&amp;IF(AND($P982&lt;&gt;"",$Q982=""),"Ano 4 (falta quantidade); ","")&amp;IF(AND($S982="",$T982&lt;&gt;""),"Ano 5 (falta valor unitário); ","")&amp;IF(AND($S982&lt;&gt;"",$T982=""),"Ano 5 (falta quantidade); ","")&amp;IF(AND($V982="",$W982&lt;&gt;""),"Ano 6 (falta valor unitário); ","")&amp;IF(AND($V982&lt;&gt;"",$W982=""),"Ano 6 (falta quantidade); ","")), IF(NOT(OR(AND($G982&lt;&gt;"",$H982&lt;&gt;""),AND($J982&lt;&gt;"",$K982&lt;&gt;""),AND($M982&lt;&gt;"",$N982&lt;&gt;""),AND($P982&lt;&gt;"",$Q982&lt;&gt;""),AND($S982&lt;&gt;"",$T982&lt;&gt;""),AND($V982&lt;&gt;"",$W982&lt;&gt;""))),"Informe pelo menos um ano completo com valor unitário e quantidade.",IF(AND($C982&lt;&gt;"",$E982&lt;&gt;"",LEFT(TRIM($C982),1)&lt;&gt;LEFT(TRIM($E982),1)),"Categoria e tipo estão incompatíveis.",IF(IF(OR($E982="",$F982=""),FALSE(),IFERROR(COUNTIF(INDIRECT("UNITS_"&amp;SUBSTITUTE(LEFT($E982,FIND(" ",$E982&amp;" ")-1),".","_")),$F982)=0,TRUE())),"Unidade incompatível com o tipo selecionado.",IF(OR(AND(ISNUMBER(SEARCH("comunic",LOWER($B982))),LEFT($E982,3)&lt;&gt;"4.4"),AND(ISNUMBER(SEARCH("monitor",LOWER($B982))),NOT(OR(LEFT($E982,3)="1.5",LEFT($E982,3)="2.5")))),"Revise a classificação do item conforme as regras de preenchimento.",IF(AND($B982&lt;&gt;"",OR(ISNUMBER(SEARCH("outro",LOWER($B982))),ISNUMBER(SEARCH("divers",LOWER($B982))),ISNUMBER(SEARCH("kit",LOWER($B982))),ISNUMBER(SEARCH("ferrament",LOWER($B982))),ISNUMBER(SEARCH("epi",LOWER($B982)))),NOT(OR($Z982&lt;&gt;"",$AA982&lt;&gt;""))),"Descrição muito genérica: detalhe melhor o item e registre o racional no memorial ou em anexo.",IF(AND($Y982=0,$B982&lt;&gt;"",OR($G982&lt;&gt;"",$H982&lt;&gt;"",$J982&lt;&gt;"",$K982&lt;&gt;"",$M982&lt;&gt;"",$N982&lt;&gt;"",$P982&lt;&gt;"",$Q982&lt;&gt;"",$S982&lt;&gt;"",$T982&lt;&gt;"",$V982&lt;&gt;"",$W982&lt;&gt;"")),"O item possui dados lançados, mas o total está zerado. Revise os valores informados.","")))))))))))))))</f>
        <v/>
      </c>
    </row>
    <row r="983" spans="1:35" ht="14.25" customHeight="1" x14ac:dyDescent="0.25">
      <c r="A983" s="57" t="str">
        <f t="shared" si="195"/>
        <v/>
      </c>
      <c r="B983" s="61"/>
      <c r="C983" s="61"/>
      <c r="D983" s="58"/>
      <c r="E983" s="61"/>
      <c r="F983" s="61"/>
      <c r="G983" s="272"/>
      <c r="H983" s="62"/>
      <c r="I983" s="273">
        <f t="shared" si="196"/>
        <v>0</v>
      </c>
      <c r="J983" s="272"/>
      <c r="K983" s="62"/>
      <c r="L983" s="270">
        <f t="shared" si="197"/>
        <v>0</v>
      </c>
      <c r="M983" s="272"/>
      <c r="N983" s="62"/>
      <c r="O983" s="270">
        <f t="shared" si="198"/>
        <v>0</v>
      </c>
      <c r="P983" s="272"/>
      <c r="Q983" s="62"/>
      <c r="R983" s="271">
        <f t="shared" si="199"/>
        <v>0</v>
      </c>
      <c r="S983" s="272"/>
      <c r="T983" s="62"/>
      <c r="U983" s="270">
        <f t="shared" si="200"/>
        <v>0</v>
      </c>
      <c r="V983" s="272"/>
      <c r="W983" s="62"/>
      <c r="X983" s="270">
        <f t="shared" si="201"/>
        <v>0</v>
      </c>
      <c r="Y983" s="270">
        <f t="shared" si="202"/>
        <v>0</v>
      </c>
      <c r="Z983" s="61"/>
      <c r="AA983" s="61"/>
      <c r="AB983" s="60" t="str">
        <f t="shared" si="203"/>
        <v/>
      </c>
      <c r="AC983" s="21" t="b">
        <f t="shared" si="204"/>
        <v>0</v>
      </c>
      <c r="AD983" s="21" t="b">
        <f t="shared" si="205"/>
        <v>0</v>
      </c>
      <c r="AE983" s="21" t="b">
        <f t="shared" si="206"/>
        <v>0</v>
      </c>
      <c r="AF983" s="21" t="b">
        <f ca="1">OR(AND($AC983,NOT($AD983)),AND($AC983,OR(AND($G983="",$H983&lt;&gt;""),AND($G983&lt;&gt;"",$H983=""),AND($J983="",$K983&lt;&gt;""),AND($J983&lt;&gt;"",$K983=""),AND($M983="",$N983&lt;&gt;""),AND($M983&lt;&gt;"",$N983=""),AND($P983="",$Q983&lt;&gt;""),AND($P983&lt;&gt;"",$Q983=""),AND($S983="",$T983&lt;&gt;""),AND($S983&lt;&gt;"",$T983=""),AND($V983="",$W983&lt;&gt;""),AND($V983&lt;&gt;"",$W983=""))),AND($C983&lt;&gt;"",$E983&lt;&gt;"",LEFT(TRIM($C983),1)&lt;&gt;LEFT(TRIM($E983),1)),IF(OR($E983="",$F983=""),FALSE(),IFERROR(COUNTIF(INDIRECT("UNITS_"&amp;SUBSTITUTE(LEFT($E983,FIND(" ",$E983&amp;" ")-1),".","_")),$F983)=0,TRUE())),AND($B983&lt;&gt;"",OR(ISNUMBER(SEARCH("outro",LOWER($B983))),ISNUMBER(SEARCH("divers",LOWER($B983))),ISNUMBER(SEARCH("etc",LOWER($B983))))),OR(AND(ISNUMBER(SEARCH("comunic",LOWER($B983))),LEFT($E983,3)&lt;&gt;"4.4"),AND(ISNUMBER(SEARCH("monitor",LOWER($B983))),NOT(OR(LEFT($E983,3)="1.5",LEFT($E983,3)="2.5")))),AND($B983&lt;&gt;"",OR(LEFT($C983,1)="1",LEFT($C983,1)="2"),$D983=""),AND($D983&lt;&gt;"",NOT(OR(LEFT($C983,1)="1",LEFT($C983,1)="2"))),AND($D983&lt;&gt;"",COUNTIF(' PROJETO'!$B$14:$B$16,$D983)=0),IF($D983="",FALSE(),IF(COUNTIF(' PROJETO'!$B$14:$B$16,$D983)=0,FALSE(),IFERROR(INDEX(' PROJETO'!$C$14:$C$16,MATCH($D983,' PROJETO'!$B$14:$B$16,0))&lt;&gt;"Sim",FALSE()))))</f>
        <v>0</v>
      </c>
      <c r="AG983" s="21" t="b">
        <f>AND($AC983,$Y983&gt;'CONFG.  LISTAS'!$F$4,$Z983="",$AA983="")</f>
        <v>0</v>
      </c>
      <c r="AH983" s="21" t="str">
        <f t="shared" si="207"/>
        <v/>
      </c>
      <c r="AI983" s="43" t="str">
        <f ca="1">IF(NOT($AC983),"",IF(OR($B983="",$C983="",$E983="",$F983=""),"Preencha descrição, categoria, tipo e unidade.",IF(AND($B983&lt;&gt;"",OR(LEFT($C983,1)="1",LEFT($C983,1)="2"),$D983=""),"Informe a prática de restauração para itens diretos.",IF(AND($D983&lt;&gt;"",NOT(OR(LEFT($C983,1)="1",LEFT($C983,1)="2"))),"Custos indiretos não devem pertencer a uma prática específica.",IF(AND($D983&lt;&gt;"",COUNTIF(' PROJETO'!$B$14:$B$16,$D983)=0),"Prática de restauração inválida ou não cadastrada.",IF(IF($D983="",FALSE(),IF(COUNTIF(' PROJETO'!$B$14:$B$16,$D983)=0,FALSE(),IFERROR(INDEX(' PROJETO'!$C$14:$C$16,MATCH($D983,' PROJETO'!$B$14:$B$16,0))&lt;&gt;"Sim",FALSE()))),"A prática informada no item não foi selecionada na aba Projeto.",IF(AND(MAX($I983,$L983,$O983,$R983,$U983,$X983)&gt;'CONFG.  LISTAS'!$F$4,NOT(OR($Z983&lt;&gt;"",$AA983&lt;&gt;""))),"Memorial de cálculo ou anexo obrigatório não informado para item acima do limite.",IF(OR(AND($G983&lt;&gt;"",$H983&lt;&gt;"",OR($G983&lt;=0,$H983&lt;=0)),AND($J983&lt;&gt;"",$K983&lt;&gt;"",OR($J983&lt;=0,$K983&lt;=0)),AND($M983&lt;&gt;"",$N983&lt;&gt;"",OR($M983&lt;=0,$N983&lt;=0)),AND($P983&lt;&gt;"",$Q983&lt;&gt;"",OR($P983&lt;=0,$Q983&lt;=0)),AND($S983&lt;&gt;"",$T983&lt;&gt;"",OR($S983&lt;=0,$T983&lt;=0)),AND($V983&lt;&gt;"",$W983&lt;&gt;"",OR($V983&lt;=0,$W983&lt;=0))),"Revise os valores informados: valor unitário e quantidade devem ser maiores que zero.",IF(OR(AND($G983="",$H983&lt;&gt;""),AND($G983&lt;&gt;"",$H983=""),AND($J983="",$K983&lt;&gt;""),AND($J983&lt;&gt;"",$K983=""),AND($M983="",$N983&lt;&gt;""),AND($M983&lt;&gt;"",$N983=""),AND($P983="",$Q983&lt;&gt;""),AND($P983&lt;&gt;"",$Q983=""),AND($S983="",$T983&lt;&gt;""),AND($S983&lt;&gt;"",$T983=""),AND($V983="",$W983&lt;&gt;""),AND($V983&lt;&gt;"",$W983="")),"Há ano preenchido parcialmente: "&amp;TRIM(IF(AND($G983="",$H983&lt;&gt;""),"Ano 1 (falta valor unitário); ","")&amp;IF(AND($G983&lt;&gt;"",$H983=""),"Ano 1 (falta quantidade); ","")&amp;IF(AND($J983="",$K983&lt;&gt;""),"Ano 2 (falta valor unitário); ","")&amp;IF(AND($J983&lt;&gt;"",$K983=""),"Ano 2 (falta quantidade); ","")&amp;IF(AND($M983="",$N983&lt;&gt;""),"Ano 3 (falta valor unitário); ","")&amp;IF(AND($M983&lt;&gt;"",$N983=""),"Ano 3 (falta quantidade); ","")&amp;IF(AND($P983="",$Q983&lt;&gt;""),"Ano 4 (falta valor unitário); ","")&amp;IF(AND($P983&lt;&gt;"",$Q983=""),"Ano 4 (falta quantidade); ","")&amp;IF(AND($S983="",$T983&lt;&gt;""),"Ano 5 (falta valor unitário); ","")&amp;IF(AND($S983&lt;&gt;"",$T983=""),"Ano 5 (falta quantidade); ","")&amp;IF(AND($V983="",$W983&lt;&gt;""),"Ano 6 (falta valor unitário); ","")&amp;IF(AND($V983&lt;&gt;"",$W983=""),"Ano 6 (falta quantidade); ","")), IF(NOT(OR(AND($G983&lt;&gt;"",$H983&lt;&gt;""),AND($J983&lt;&gt;"",$K983&lt;&gt;""),AND($M983&lt;&gt;"",$N983&lt;&gt;""),AND($P983&lt;&gt;"",$Q983&lt;&gt;""),AND($S983&lt;&gt;"",$T983&lt;&gt;""),AND($V983&lt;&gt;"",$W983&lt;&gt;""))),"Informe pelo menos um ano completo com valor unitário e quantidade.",IF(AND($C983&lt;&gt;"",$E983&lt;&gt;"",LEFT(TRIM($C983),1)&lt;&gt;LEFT(TRIM($E983),1)),"Categoria e tipo estão incompatíveis.",IF(IF(OR($E983="",$F983=""),FALSE(),IFERROR(COUNTIF(INDIRECT("UNITS_"&amp;SUBSTITUTE(LEFT($E983,FIND(" ",$E983&amp;" ")-1),".","_")),$F983)=0,TRUE())),"Unidade incompatível com o tipo selecionado.",IF(OR(AND(ISNUMBER(SEARCH("comunic",LOWER($B983))),LEFT($E983,3)&lt;&gt;"4.4"),AND(ISNUMBER(SEARCH("monitor",LOWER($B983))),NOT(OR(LEFT($E983,3)="1.5",LEFT($E983,3)="2.5")))),"Revise a classificação do item conforme as regras de preenchimento.",IF(AND($B983&lt;&gt;"",OR(ISNUMBER(SEARCH("outro",LOWER($B983))),ISNUMBER(SEARCH("divers",LOWER($B983))),ISNUMBER(SEARCH("kit",LOWER($B983))),ISNUMBER(SEARCH("ferrament",LOWER($B983))),ISNUMBER(SEARCH("epi",LOWER($B983)))),NOT(OR($Z983&lt;&gt;"",$AA983&lt;&gt;""))),"Descrição muito genérica: detalhe melhor o item e registre o racional no memorial ou em anexo.",IF(AND($Y983=0,$B983&lt;&gt;"",OR($G983&lt;&gt;"",$H983&lt;&gt;"",$J983&lt;&gt;"",$K983&lt;&gt;"",$M983&lt;&gt;"",$N983&lt;&gt;"",$P983&lt;&gt;"",$Q983&lt;&gt;"",$S983&lt;&gt;"",$T983&lt;&gt;"",$V983&lt;&gt;"",$W983&lt;&gt;"")),"O item possui dados lançados, mas o total está zerado. Revise os valores informados.","")))))))))))))))</f>
        <v/>
      </c>
    </row>
    <row r="984" spans="1:35" ht="14.25" customHeight="1" x14ac:dyDescent="0.25">
      <c r="A984" s="57" t="str">
        <f t="shared" si="195"/>
        <v/>
      </c>
      <c r="B984" s="58"/>
      <c r="C984" s="58"/>
      <c r="D984" s="58"/>
      <c r="E984" s="58"/>
      <c r="F984" s="58"/>
      <c r="G984" s="269"/>
      <c r="H984" s="59"/>
      <c r="I984" s="273">
        <f t="shared" si="196"/>
        <v>0</v>
      </c>
      <c r="J984" s="269"/>
      <c r="K984" s="59"/>
      <c r="L984" s="270">
        <f t="shared" si="197"/>
        <v>0</v>
      </c>
      <c r="M984" s="269"/>
      <c r="N984" s="59"/>
      <c r="O984" s="270">
        <f t="shared" si="198"/>
        <v>0</v>
      </c>
      <c r="P984" s="269"/>
      <c r="Q984" s="59"/>
      <c r="R984" s="271">
        <f t="shared" si="199"/>
        <v>0</v>
      </c>
      <c r="S984" s="269"/>
      <c r="T984" s="59"/>
      <c r="U984" s="270">
        <f t="shared" si="200"/>
        <v>0</v>
      </c>
      <c r="V984" s="269"/>
      <c r="W984" s="59"/>
      <c r="X984" s="270">
        <f t="shared" si="201"/>
        <v>0</v>
      </c>
      <c r="Y984" s="270">
        <f t="shared" si="202"/>
        <v>0</v>
      </c>
      <c r="Z984" s="58"/>
      <c r="AA984" s="58"/>
      <c r="AB984" s="60" t="str">
        <f t="shared" si="203"/>
        <v/>
      </c>
      <c r="AC984" s="21" t="b">
        <f t="shared" si="204"/>
        <v>0</v>
      </c>
      <c r="AD984" s="21" t="b">
        <f t="shared" si="205"/>
        <v>0</v>
      </c>
      <c r="AE984" s="21" t="b">
        <f t="shared" si="206"/>
        <v>0</v>
      </c>
      <c r="AF984" s="21" t="b">
        <f ca="1">OR(AND($AC984,NOT($AD984)),AND($AC984,OR(AND($G984="",$H984&lt;&gt;""),AND($G984&lt;&gt;"",$H984=""),AND($J984="",$K984&lt;&gt;""),AND($J984&lt;&gt;"",$K984=""),AND($M984="",$N984&lt;&gt;""),AND($M984&lt;&gt;"",$N984=""),AND($P984="",$Q984&lt;&gt;""),AND($P984&lt;&gt;"",$Q984=""),AND($S984="",$T984&lt;&gt;""),AND($S984&lt;&gt;"",$T984=""),AND($V984="",$W984&lt;&gt;""),AND($V984&lt;&gt;"",$W984=""))),AND($C984&lt;&gt;"",$E984&lt;&gt;"",LEFT(TRIM($C984),1)&lt;&gt;LEFT(TRIM($E984),1)),IF(OR($E984="",$F984=""),FALSE(),IFERROR(COUNTIF(INDIRECT("UNITS_"&amp;SUBSTITUTE(LEFT($E984,FIND(" ",$E984&amp;" ")-1),".","_")),$F984)=0,TRUE())),AND($B984&lt;&gt;"",OR(ISNUMBER(SEARCH("outro",LOWER($B984))),ISNUMBER(SEARCH("divers",LOWER($B984))),ISNUMBER(SEARCH("etc",LOWER($B984))))),OR(AND(ISNUMBER(SEARCH("comunic",LOWER($B984))),LEFT($E984,3)&lt;&gt;"4.4"),AND(ISNUMBER(SEARCH("monitor",LOWER($B984))),NOT(OR(LEFT($E984,3)="1.5",LEFT($E984,3)="2.5")))),AND($B984&lt;&gt;"",OR(LEFT($C984,1)="1",LEFT($C984,1)="2"),$D984=""),AND($D984&lt;&gt;"",NOT(OR(LEFT($C984,1)="1",LEFT($C984,1)="2"))),AND($D984&lt;&gt;"",COUNTIF(' PROJETO'!$B$14:$B$16,$D984)=0),IF($D984="",FALSE(),IF(COUNTIF(' PROJETO'!$B$14:$B$16,$D984)=0,FALSE(),IFERROR(INDEX(' PROJETO'!$C$14:$C$16,MATCH($D984,' PROJETO'!$B$14:$B$16,0))&lt;&gt;"Sim",FALSE()))))</f>
        <v>0</v>
      </c>
      <c r="AG984" s="21" t="b">
        <f>AND($AC984,$Y984&gt;'CONFG.  LISTAS'!$F$4,$Z984="",$AA984="")</f>
        <v>0</v>
      </c>
      <c r="AH984" s="21" t="str">
        <f t="shared" si="207"/>
        <v/>
      </c>
      <c r="AI984" s="43" t="str">
        <f ca="1">IF(NOT($AC984),"",IF(OR($B984="",$C984="",$E984="",$F984=""),"Preencha descrição, categoria, tipo e unidade.",IF(AND($B984&lt;&gt;"",OR(LEFT($C984,1)="1",LEFT($C984,1)="2"),$D984=""),"Informe a prática de restauração para itens diretos.",IF(AND($D984&lt;&gt;"",NOT(OR(LEFT($C984,1)="1",LEFT($C984,1)="2"))),"Custos indiretos não devem pertencer a uma prática específica.",IF(AND($D984&lt;&gt;"",COUNTIF(' PROJETO'!$B$14:$B$16,$D984)=0),"Prática de restauração inválida ou não cadastrada.",IF(IF($D984="",FALSE(),IF(COUNTIF(' PROJETO'!$B$14:$B$16,$D984)=0,FALSE(),IFERROR(INDEX(' PROJETO'!$C$14:$C$16,MATCH($D984,' PROJETO'!$B$14:$B$16,0))&lt;&gt;"Sim",FALSE()))),"A prática informada no item não foi selecionada na aba Projeto.",IF(AND(MAX($I984,$L984,$O984,$R984,$U984,$X984)&gt;'CONFG.  LISTAS'!$F$4,NOT(OR($Z984&lt;&gt;"",$AA984&lt;&gt;""))),"Memorial de cálculo ou anexo obrigatório não informado para item acima do limite.",IF(OR(AND($G984&lt;&gt;"",$H984&lt;&gt;"",OR($G984&lt;=0,$H984&lt;=0)),AND($J984&lt;&gt;"",$K984&lt;&gt;"",OR($J984&lt;=0,$K984&lt;=0)),AND($M984&lt;&gt;"",$N984&lt;&gt;"",OR($M984&lt;=0,$N984&lt;=0)),AND($P984&lt;&gt;"",$Q984&lt;&gt;"",OR($P984&lt;=0,$Q984&lt;=0)),AND($S984&lt;&gt;"",$T984&lt;&gt;"",OR($S984&lt;=0,$T984&lt;=0)),AND($V984&lt;&gt;"",$W984&lt;&gt;"",OR($V984&lt;=0,$W984&lt;=0))),"Revise os valores informados: valor unitário e quantidade devem ser maiores que zero.",IF(OR(AND($G984="",$H984&lt;&gt;""),AND($G984&lt;&gt;"",$H984=""),AND($J984="",$K984&lt;&gt;""),AND($J984&lt;&gt;"",$K984=""),AND($M984="",$N984&lt;&gt;""),AND($M984&lt;&gt;"",$N984=""),AND($P984="",$Q984&lt;&gt;""),AND($P984&lt;&gt;"",$Q984=""),AND($S984="",$T984&lt;&gt;""),AND($S984&lt;&gt;"",$T984=""),AND($V984="",$W984&lt;&gt;""),AND($V984&lt;&gt;"",$W984="")),"Há ano preenchido parcialmente: "&amp;TRIM(IF(AND($G984="",$H984&lt;&gt;""),"Ano 1 (falta valor unitário); ","")&amp;IF(AND($G984&lt;&gt;"",$H984=""),"Ano 1 (falta quantidade); ","")&amp;IF(AND($J984="",$K984&lt;&gt;""),"Ano 2 (falta valor unitário); ","")&amp;IF(AND($J984&lt;&gt;"",$K984=""),"Ano 2 (falta quantidade); ","")&amp;IF(AND($M984="",$N984&lt;&gt;""),"Ano 3 (falta valor unitário); ","")&amp;IF(AND($M984&lt;&gt;"",$N984=""),"Ano 3 (falta quantidade); ","")&amp;IF(AND($P984="",$Q984&lt;&gt;""),"Ano 4 (falta valor unitário); ","")&amp;IF(AND($P984&lt;&gt;"",$Q984=""),"Ano 4 (falta quantidade); ","")&amp;IF(AND($S984="",$T984&lt;&gt;""),"Ano 5 (falta valor unitário); ","")&amp;IF(AND($S984&lt;&gt;"",$T984=""),"Ano 5 (falta quantidade); ","")&amp;IF(AND($V984="",$W984&lt;&gt;""),"Ano 6 (falta valor unitário); ","")&amp;IF(AND($V984&lt;&gt;"",$W984=""),"Ano 6 (falta quantidade); ","")), IF(NOT(OR(AND($G984&lt;&gt;"",$H984&lt;&gt;""),AND($J984&lt;&gt;"",$K984&lt;&gt;""),AND($M984&lt;&gt;"",$N984&lt;&gt;""),AND($P984&lt;&gt;"",$Q984&lt;&gt;""),AND($S984&lt;&gt;"",$T984&lt;&gt;""),AND($V984&lt;&gt;"",$W984&lt;&gt;""))),"Informe pelo menos um ano completo com valor unitário e quantidade.",IF(AND($C984&lt;&gt;"",$E984&lt;&gt;"",LEFT(TRIM($C984),1)&lt;&gt;LEFT(TRIM($E984),1)),"Categoria e tipo estão incompatíveis.",IF(IF(OR($E984="",$F984=""),FALSE(),IFERROR(COUNTIF(INDIRECT("UNITS_"&amp;SUBSTITUTE(LEFT($E984,FIND(" ",$E984&amp;" ")-1),".","_")),$F984)=0,TRUE())),"Unidade incompatível com o tipo selecionado.",IF(OR(AND(ISNUMBER(SEARCH("comunic",LOWER($B984))),LEFT($E984,3)&lt;&gt;"4.4"),AND(ISNUMBER(SEARCH("monitor",LOWER($B984))),NOT(OR(LEFT($E984,3)="1.5",LEFT($E984,3)="2.5")))),"Revise a classificação do item conforme as regras de preenchimento.",IF(AND($B984&lt;&gt;"",OR(ISNUMBER(SEARCH("outro",LOWER($B984))),ISNUMBER(SEARCH("divers",LOWER($B984))),ISNUMBER(SEARCH("kit",LOWER($B984))),ISNUMBER(SEARCH("ferrament",LOWER($B984))),ISNUMBER(SEARCH("epi",LOWER($B984)))),NOT(OR($Z984&lt;&gt;"",$AA984&lt;&gt;""))),"Descrição muito genérica: detalhe melhor o item e registre o racional no memorial ou em anexo.",IF(AND($Y984=0,$B984&lt;&gt;"",OR($G984&lt;&gt;"",$H984&lt;&gt;"",$J984&lt;&gt;"",$K984&lt;&gt;"",$M984&lt;&gt;"",$N984&lt;&gt;"",$P984&lt;&gt;"",$Q984&lt;&gt;"",$S984&lt;&gt;"",$T984&lt;&gt;"",$V984&lt;&gt;"",$W984&lt;&gt;"")),"O item possui dados lançados, mas o total está zerado. Revise os valores informados.","")))))))))))))))</f>
        <v/>
      </c>
    </row>
    <row r="985" spans="1:35" ht="14.25" customHeight="1" x14ac:dyDescent="0.25">
      <c r="A985" s="57" t="str">
        <f t="shared" si="195"/>
        <v/>
      </c>
      <c r="B985" s="61"/>
      <c r="C985" s="61"/>
      <c r="D985" s="58"/>
      <c r="E985" s="61"/>
      <c r="F985" s="61"/>
      <c r="G985" s="272"/>
      <c r="H985" s="62"/>
      <c r="I985" s="273">
        <f t="shared" si="196"/>
        <v>0</v>
      </c>
      <c r="J985" s="272"/>
      <c r="K985" s="62"/>
      <c r="L985" s="270">
        <f t="shared" si="197"/>
        <v>0</v>
      </c>
      <c r="M985" s="272"/>
      <c r="N985" s="62"/>
      <c r="O985" s="270">
        <f t="shared" si="198"/>
        <v>0</v>
      </c>
      <c r="P985" s="272"/>
      <c r="Q985" s="62"/>
      <c r="R985" s="271">
        <f t="shared" si="199"/>
        <v>0</v>
      </c>
      <c r="S985" s="272"/>
      <c r="T985" s="62"/>
      <c r="U985" s="270">
        <f t="shared" si="200"/>
        <v>0</v>
      </c>
      <c r="V985" s="272"/>
      <c r="W985" s="62"/>
      <c r="X985" s="270">
        <f t="shared" si="201"/>
        <v>0</v>
      </c>
      <c r="Y985" s="270">
        <f t="shared" si="202"/>
        <v>0</v>
      </c>
      <c r="Z985" s="61"/>
      <c r="AA985" s="61"/>
      <c r="AB985" s="60" t="str">
        <f t="shared" si="203"/>
        <v/>
      </c>
      <c r="AC985" s="21" t="b">
        <f t="shared" si="204"/>
        <v>0</v>
      </c>
      <c r="AD985" s="21" t="b">
        <f t="shared" si="205"/>
        <v>0</v>
      </c>
      <c r="AE985" s="21" t="b">
        <f t="shared" si="206"/>
        <v>0</v>
      </c>
      <c r="AF985" s="21" t="b">
        <f ca="1">OR(AND($AC985,NOT($AD985)),AND($AC985,OR(AND($G985="",$H985&lt;&gt;""),AND($G985&lt;&gt;"",$H985=""),AND($J985="",$K985&lt;&gt;""),AND($J985&lt;&gt;"",$K985=""),AND($M985="",$N985&lt;&gt;""),AND($M985&lt;&gt;"",$N985=""),AND($P985="",$Q985&lt;&gt;""),AND($P985&lt;&gt;"",$Q985=""),AND($S985="",$T985&lt;&gt;""),AND($S985&lt;&gt;"",$T985=""),AND($V985="",$W985&lt;&gt;""),AND($V985&lt;&gt;"",$W985=""))),AND($C985&lt;&gt;"",$E985&lt;&gt;"",LEFT(TRIM($C985),1)&lt;&gt;LEFT(TRIM($E985),1)),IF(OR($E985="",$F985=""),FALSE(),IFERROR(COUNTIF(INDIRECT("UNITS_"&amp;SUBSTITUTE(LEFT($E985,FIND(" ",$E985&amp;" ")-1),".","_")),$F985)=0,TRUE())),AND($B985&lt;&gt;"",OR(ISNUMBER(SEARCH("outro",LOWER($B985))),ISNUMBER(SEARCH("divers",LOWER($B985))),ISNUMBER(SEARCH("etc",LOWER($B985))))),OR(AND(ISNUMBER(SEARCH("comunic",LOWER($B985))),LEFT($E985,3)&lt;&gt;"4.4"),AND(ISNUMBER(SEARCH("monitor",LOWER($B985))),NOT(OR(LEFT($E985,3)="1.5",LEFT($E985,3)="2.5")))),AND($B985&lt;&gt;"",OR(LEFT($C985,1)="1",LEFT($C985,1)="2"),$D985=""),AND($D985&lt;&gt;"",NOT(OR(LEFT($C985,1)="1",LEFT($C985,1)="2"))),AND($D985&lt;&gt;"",COUNTIF(' PROJETO'!$B$14:$B$16,$D985)=0),IF($D985="",FALSE(),IF(COUNTIF(' PROJETO'!$B$14:$B$16,$D985)=0,FALSE(),IFERROR(INDEX(' PROJETO'!$C$14:$C$16,MATCH($D985,' PROJETO'!$B$14:$B$16,0))&lt;&gt;"Sim",FALSE()))))</f>
        <v>0</v>
      </c>
      <c r="AG985" s="21" t="b">
        <f>AND($AC985,$Y985&gt;'CONFG.  LISTAS'!$F$4,$Z985="",$AA985="")</f>
        <v>0</v>
      </c>
      <c r="AH985" s="21" t="str">
        <f t="shared" si="207"/>
        <v/>
      </c>
      <c r="AI985" s="43" t="str">
        <f ca="1">IF(NOT($AC985),"",IF(OR($B985="",$C985="",$E985="",$F985=""),"Preencha descrição, categoria, tipo e unidade.",IF(AND($B985&lt;&gt;"",OR(LEFT($C985,1)="1",LEFT($C985,1)="2"),$D985=""),"Informe a prática de restauração para itens diretos.",IF(AND($D985&lt;&gt;"",NOT(OR(LEFT($C985,1)="1",LEFT($C985,1)="2"))),"Custos indiretos não devem pertencer a uma prática específica.",IF(AND($D985&lt;&gt;"",COUNTIF(' PROJETO'!$B$14:$B$16,$D985)=0),"Prática de restauração inválida ou não cadastrada.",IF(IF($D985="",FALSE(),IF(COUNTIF(' PROJETO'!$B$14:$B$16,$D985)=0,FALSE(),IFERROR(INDEX(' PROJETO'!$C$14:$C$16,MATCH($D985,' PROJETO'!$B$14:$B$16,0))&lt;&gt;"Sim",FALSE()))),"A prática informada no item não foi selecionada na aba Projeto.",IF(AND(MAX($I985,$L985,$O985,$R985,$U985,$X985)&gt;'CONFG.  LISTAS'!$F$4,NOT(OR($Z985&lt;&gt;"",$AA985&lt;&gt;""))),"Memorial de cálculo ou anexo obrigatório não informado para item acima do limite.",IF(OR(AND($G985&lt;&gt;"",$H985&lt;&gt;"",OR($G985&lt;=0,$H985&lt;=0)),AND($J985&lt;&gt;"",$K985&lt;&gt;"",OR($J985&lt;=0,$K985&lt;=0)),AND($M985&lt;&gt;"",$N985&lt;&gt;"",OR($M985&lt;=0,$N985&lt;=0)),AND($P985&lt;&gt;"",$Q985&lt;&gt;"",OR($P985&lt;=0,$Q985&lt;=0)),AND($S985&lt;&gt;"",$T985&lt;&gt;"",OR($S985&lt;=0,$T985&lt;=0)),AND($V985&lt;&gt;"",$W985&lt;&gt;"",OR($V985&lt;=0,$W985&lt;=0))),"Revise os valores informados: valor unitário e quantidade devem ser maiores que zero.",IF(OR(AND($G985="",$H985&lt;&gt;""),AND($G985&lt;&gt;"",$H985=""),AND($J985="",$K985&lt;&gt;""),AND($J985&lt;&gt;"",$K985=""),AND($M985="",$N985&lt;&gt;""),AND($M985&lt;&gt;"",$N985=""),AND($P985="",$Q985&lt;&gt;""),AND($P985&lt;&gt;"",$Q985=""),AND($S985="",$T985&lt;&gt;""),AND($S985&lt;&gt;"",$T985=""),AND($V985="",$W985&lt;&gt;""),AND($V985&lt;&gt;"",$W985="")),"Há ano preenchido parcialmente: "&amp;TRIM(IF(AND($G985="",$H985&lt;&gt;""),"Ano 1 (falta valor unitário); ","")&amp;IF(AND($G985&lt;&gt;"",$H985=""),"Ano 1 (falta quantidade); ","")&amp;IF(AND($J985="",$K985&lt;&gt;""),"Ano 2 (falta valor unitário); ","")&amp;IF(AND($J985&lt;&gt;"",$K985=""),"Ano 2 (falta quantidade); ","")&amp;IF(AND($M985="",$N985&lt;&gt;""),"Ano 3 (falta valor unitário); ","")&amp;IF(AND($M985&lt;&gt;"",$N985=""),"Ano 3 (falta quantidade); ","")&amp;IF(AND($P985="",$Q985&lt;&gt;""),"Ano 4 (falta valor unitário); ","")&amp;IF(AND($P985&lt;&gt;"",$Q985=""),"Ano 4 (falta quantidade); ","")&amp;IF(AND($S985="",$T985&lt;&gt;""),"Ano 5 (falta valor unitário); ","")&amp;IF(AND($S985&lt;&gt;"",$T985=""),"Ano 5 (falta quantidade); ","")&amp;IF(AND($V985="",$W985&lt;&gt;""),"Ano 6 (falta valor unitário); ","")&amp;IF(AND($V985&lt;&gt;"",$W985=""),"Ano 6 (falta quantidade); ","")), IF(NOT(OR(AND($G985&lt;&gt;"",$H985&lt;&gt;""),AND($J985&lt;&gt;"",$K985&lt;&gt;""),AND($M985&lt;&gt;"",$N985&lt;&gt;""),AND($P985&lt;&gt;"",$Q985&lt;&gt;""),AND($S985&lt;&gt;"",$T985&lt;&gt;""),AND($V985&lt;&gt;"",$W985&lt;&gt;""))),"Informe pelo menos um ano completo com valor unitário e quantidade.",IF(AND($C985&lt;&gt;"",$E985&lt;&gt;"",LEFT(TRIM($C985),1)&lt;&gt;LEFT(TRIM($E985),1)),"Categoria e tipo estão incompatíveis.",IF(IF(OR($E985="",$F985=""),FALSE(),IFERROR(COUNTIF(INDIRECT("UNITS_"&amp;SUBSTITUTE(LEFT($E985,FIND(" ",$E985&amp;" ")-1),".","_")),$F985)=0,TRUE())),"Unidade incompatível com o tipo selecionado.",IF(OR(AND(ISNUMBER(SEARCH("comunic",LOWER($B985))),LEFT($E985,3)&lt;&gt;"4.4"),AND(ISNUMBER(SEARCH("monitor",LOWER($B985))),NOT(OR(LEFT($E985,3)="1.5",LEFT($E985,3)="2.5")))),"Revise a classificação do item conforme as regras de preenchimento.",IF(AND($B985&lt;&gt;"",OR(ISNUMBER(SEARCH("outro",LOWER($B985))),ISNUMBER(SEARCH("divers",LOWER($B985))),ISNUMBER(SEARCH("kit",LOWER($B985))),ISNUMBER(SEARCH("ferrament",LOWER($B985))),ISNUMBER(SEARCH("epi",LOWER($B985)))),NOT(OR($Z985&lt;&gt;"",$AA985&lt;&gt;""))),"Descrição muito genérica: detalhe melhor o item e registre o racional no memorial ou em anexo.",IF(AND($Y985=0,$B985&lt;&gt;"",OR($G985&lt;&gt;"",$H985&lt;&gt;"",$J985&lt;&gt;"",$K985&lt;&gt;"",$M985&lt;&gt;"",$N985&lt;&gt;"",$P985&lt;&gt;"",$Q985&lt;&gt;"",$S985&lt;&gt;"",$T985&lt;&gt;"",$V985&lt;&gt;"",$W985&lt;&gt;"")),"O item possui dados lançados, mas o total está zerado. Revise os valores informados.","")))))))))))))))</f>
        <v/>
      </c>
    </row>
    <row r="986" spans="1:35" ht="14.25" customHeight="1" x14ac:dyDescent="0.25">
      <c r="A986" s="57" t="str">
        <f t="shared" si="195"/>
        <v/>
      </c>
      <c r="B986" s="58"/>
      <c r="C986" s="58"/>
      <c r="D986" s="58"/>
      <c r="E986" s="58"/>
      <c r="F986" s="58"/>
      <c r="G986" s="269"/>
      <c r="H986" s="59"/>
      <c r="I986" s="273">
        <f t="shared" si="196"/>
        <v>0</v>
      </c>
      <c r="J986" s="269"/>
      <c r="K986" s="59"/>
      <c r="L986" s="270">
        <f t="shared" si="197"/>
        <v>0</v>
      </c>
      <c r="M986" s="269"/>
      <c r="N986" s="59"/>
      <c r="O986" s="270">
        <f t="shared" si="198"/>
        <v>0</v>
      </c>
      <c r="P986" s="269"/>
      <c r="Q986" s="59"/>
      <c r="R986" s="271">
        <f t="shared" si="199"/>
        <v>0</v>
      </c>
      <c r="S986" s="269"/>
      <c r="T986" s="59"/>
      <c r="U986" s="270">
        <f t="shared" si="200"/>
        <v>0</v>
      </c>
      <c r="V986" s="269"/>
      <c r="W986" s="59"/>
      <c r="X986" s="270">
        <f t="shared" si="201"/>
        <v>0</v>
      </c>
      <c r="Y986" s="270">
        <f t="shared" si="202"/>
        <v>0</v>
      </c>
      <c r="Z986" s="58"/>
      <c r="AA986" s="58"/>
      <c r="AB986" s="60" t="str">
        <f t="shared" si="203"/>
        <v/>
      </c>
      <c r="AC986" s="21" t="b">
        <f t="shared" si="204"/>
        <v>0</v>
      </c>
      <c r="AD986" s="21" t="b">
        <f t="shared" si="205"/>
        <v>0</v>
      </c>
      <c r="AE986" s="21" t="b">
        <f t="shared" si="206"/>
        <v>0</v>
      </c>
      <c r="AF986" s="21" t="b">
        <f ca="1">OR(AND($AC986,NOT($AD986)),AND($AC986,OR(AND($G986="",$H986&lt;&gt;""),AND($G986&lt;&gt;"",$H986=""),AND($J986="",$K986&lt;&gt;""),AND($J986&lt;&gt;"",$K986=""),AND($M986="",$N986&lt;&gt;""),AND($M986&lt;&gt;"",$N986=""),AND($P986="",$Q986&lt;&gt;""),AND($P986&lt;&gt;"",$Q986=""),AND($S986="",$T986&lt;&gt;""),AND($S986&lt;&gt;"",$T986=""),AND($V986="",$W986&lt;&gt;""),AND($V986&lt;&gt;"",$W986=""))),AND($C986&lt;&gt;"",$E986&lt;&gt;"",LEFT(TRIM($C986),1)&lt;&gt;LEFT(TRIM($E986),1)),IF(OR($E986="",$F986=""),FALSE(),IFERROR(COUNTIF(INDIRECT("UNITS_"&amp;SUBSTITUTE(LEFT($E986,FIND(" ",$E986&amp;" ")-1),".","_")),$F986)=0,TRUE())),AND($B986&lt;&gt;"",OR(ISNUMBER(SEARCH("outro",LOWER($B986))),ISNUMBER(SEARCH("divers",LOWER($B986))),ISNUMBER(SEARCH("etc",LOWER($B986))))),OR(AND(ISNUMBER(SEARCH("comunic",LOWER($B986))),LEFT($E986,3)&lt;&gt;"4.4"),AND(ISNUMBER(SEARCH("monitor",LOWER($B986))),NOT(OR(LEFT($E986,3)="1.5",LEFT($E986,3)="2.5")))),AND($B986&lt;&gt;"",OR(LEFT($C986,1)="1",LEFT($C986,1)="2"),$D986=""),AND($D986&lt;&gt;"",NOT(OR(LEFT($C986,1)="1",LEFT($C986,1)="2"))),AND($D986&lt;&gt;"",COUNTIF(' PROJETO'!$B$14:$B$16,$D986)=0),IF($D986="",FALSE(),IF(COUNTIF(' PROJETO'!$B$14:$B$16,$D986)=0,FALSE(),IFERROR(INDEX(' PROJETO'!$C$14:$C$16,MATCH($D986,' PROJETO'!$B$14:$B$16,0))&lt;&gt;"Sim",FALSE()))))</f>
        <v>0</v>
      </c>
      <c r="AG986" s="21" t="b">
        <f>AND($AC986,$Y986&gt;'CONFG.  LISTAS'!$F$4,$Z986="",$AA986="")</f>
        <v>0</v>
      </c>
      <c r="AH986" s="21" t="str">
        <f t="shared" si="207"/>
        <v/>
      </c>
      <c r="AI986" s="43" t="str">
        <f ca="1">IF(NOT($AC986),"",IF(OR($B986="",$C986="",$E986="",$F986=""),"Preencha descrição, categoria, tipo e unidade.",IF(AND($B986&lt;&gt;"",OR(LEFT($C986,1)="1",LEFT($C986,1)="2"),$D986=""),"Informe a prática de restauração para itens diretos.",IF(AND($D986&lt;&gt;"",NOT(OR(LEFT($C986,1)="1",LEFT($C986,1)="2"))),"Custos indiretos não devem pertencer a uma prática específica.",IF(AND($D986&lt;&gt;"",COUNTIF(' PROJETO'!$B$14:$B$16,$D986)=0),"Prática de restauração inválida ou não cadastrada.",IF(IF($D986="",FALSE(),IF(COUNTIF(' PROJETO'!$B$14:$B$16,$D986)=0,FALSE(),IFERROR(INDEX(' PROJETO'!$C$14:$C$16,MATCH($D986,' PROJETO'!$B$14:$B$16,0))&lt;&gt;"Sim",FALSE()))),"A prática informada no item não foi selecionada na aba Projeto.",IF(AND(MAX($I986,$L986,$O986,$R986,$U986,$X986)&gt;'CONFG.  LISTAS'!$F$4,NOT(OR($Z986&lt;&gt;"",$AA986&lt;&gt;""))),"Memorial de cálculo ou anexo obrigatório não informado para item acima do limite.",IF(OR(AND($G986&lt;&gt;"",$H986&lt;&gt;"",OR($G986&lt;=0,$H986&lt;=0)),AND($J986&lt;&gt;"",$K986&lt;&gt;"",OR($J986&lt;=0,$K986&lt;=0)),AND($M986&lt;&gt;"",$N986&lt;&gt;"",OR($M986&lt;=0,$N986&lt;=0)),AND($P986&lt;&gt;"",$Q986&lt;&gt;"",OR($P986&lt;=0,$Q986&lt;=0)),AND($S986&lt;&gt;"",$T986&lt;&gt;"",OR($S986&lt;=0,$T986&lt;=0)),AND($V986&lt;&gt;"",$W986&lt;&gt;"",OR($V986&lt;=0,$W986&lt;=0))),"Revise os valores informados: valor unitário e quantidade devem ser maiores que zero.",IF(OR(AND($G986="",$H986&lt;&gt;""),AND($G986&lt;&gt;"",$H986=""),AND($J986="",$K986&lt;&gt;""),AND($J986&lt;&gt;"",$K986=""),AND($M986="",$N986&lt;&gt;""),AND($M986&lt;&gt;"",$N986=""),AND($P986="",$Q986&lt;&gt;""),AND($P986&lt;&gt;"",$Q986=""),AND($S986="",$T986&lt;&gt;""),AND($S986&lt;&gt;"",$T986=""),AND($V986="",$W986&lt;&gt;""),AND($V986&lt;&gt;"",$W986="")),"Há ano preenchido parcialmente: "&amp;TRIM(IF(AND($G986="",$H986&lt;&gt;""),"Ano 1 (falta valor unitário); ","")&amp;IF(AND($G986&lt;&gt;"",$H986=""),"Ano 1 (falta quantidade); ","")&amp;IF(AND($J986="",$K986&lt;&gt;""),"Ano 2 (falta valor unitário); ","")&amp;IF(AND($J986&lt;&gt;"",$K986=""),"Ano 2 (falta quantidade); ","")&amp;IF(AND($M986="",$N986&lt;&gt;""),"Ano 3 (falta valor unitário); ","")&amp;IF(AND($M986&lt;&gt;"",$N986=""),"Ano 3 (falta quantidade); ","")&amp;IF(AND($P986="",$Q986&lt;&gt;""),"Ano 4 (falta valor unitário); ","")&amp;IF(AND($P986&lt;&gt;"",$Q986=""),"Ano 4 (falta quantidade); ","")&amp;IF(AND($S986="",$T986&lt;&gt;""),"Ano 5 (falta valor unitário); ","")&amp;IF(AND($S986&lt;&gt;"",$T986=""),"Ano 5 (falta quantidade); ","")&amp;IF(AND($V986="",$W986&lt;&gt;""),"Ano 6 (falta valor unitário); ","")&amp;IF(AND($V986&lt;&gt;"",$W986=""),"Ano 6 (falta quantidade); ","")), IF(NOT(OR(AND($G986&lt;&gt;"",$H986&lt;&gt;""),AND($J986&lt;&gt;"",$K986&lt;&gt;""),AND($M986&lt;&gt;"",$N986&lt;&gt;""),AND($P986&lt;&gt;"",$Q986&lt;&gt;""),AND($S986&lt;&gt;"",$T986&lt;&gt;""),AND($V986&lt;&gt;"",$W986&lt;&gt;""))),"Informe pelo menos um ano completo com valor unitário e quantidade.",IF(AND($C986&lt;&gt;"",$E986&lt;&gt;"",LEFT(TRIM($C986),1)&lt;&gt;LEFT(TRIM($E986),1)),"Categoria e tipo estão incompatíveis.",IF(IF(OR($E986="",$F986=""),FALSE(),IFERROR(COUNTIF(INDIRECT("UNITS_"&amp;SUBSTITUTE(LEFT($E986,FIND(" ",$E986&amp;" ")-1),".","_")),$F986)=0,TRUE())),"Unidade incompatível com o tipo selecionado.",IF(OR(AND(ISNUMBER(SEARCH("comunic",LOWER($B986))),LEFT($E986,3)&lt;&gt;"4.4"),AND(ISNUMBER(SEARCH("monitor",LOWER($B986))),NOT(OR(LEFT($E986,3)="1.5",LEFT($E986,3)="2.5")))),"Revise a classificação do item conforme as regras de preenchimento.",IF(AND($B986&lt;&gt;"",OR(ISNUMBER(SEARCH("outro",LOWER($B986))),ISNUMBER(SEARCH("divers",LOWER($B986))),ISNUMBER(SEARCH("kit",LOWER($B986))),ISNUMBER(SEARCH("ferrament",LOWER($B986))),ISNUMBER(SEARCH("epi",LOWER($B986)))),NOT(OR($Z986&lt;&gt;"",$AA986&lt;&gt;""))),"Descrição muito genérica: detalhe melhor o item e registre o racional no memorial ou em anexo.",IF(AND($Y986=0,$B986&lt;&gt;"",OR($G986&lt;&gt;"",$H986&lt;&gt;"",$J986&lt;&gt;"",$K986&lt;&gt;"",$M986&lt;&gt;"",$N986&lt;&gt;"",$P986&lt;&gt;"",$Q986&lt;&gt;"",$S986&lt;&gt;"",$T986&lt;&gt;"",$V986&lt;&gt;"",$W986&lt;&gt;"")),"O item possui dados lançados, mas o total está zerado. Revise os valores informados.","")))))))))))))))</f>
        <v/>
      </c>
    </row>
    <row r="987" spans="1:35" ht="14.25" customHeight="1" x14ac:dyDescent="0.25">
      <c r="A987" s="57" t="str">
        <f t="shared" si="195"/>
        <v/>
      </c>
      <c r="B987" s="61"/>
      <c r="C987" s="61"/>
      <c r="D987" s="58"/>
      <c r="E987" s="61"/>
      <c r="F987" s="61"/>
      <c r="G987" s="272"/>
      <c r="H987" s="62"/>
      <c r="I987" s="273">
        <f t="shared" si="196"/>
        <v>0</v>
      </c>
      <c r="J987" s="272"/>
      <c r="K987" s="62"/>
      <c r="L987" s="270">
        <f t="shared" si="197"/>
        <v>0</v>
      </c>
      <c r="M987" s="272"/>
      <c r="N987" s="62"/>
      <c r="O987" s="270">
        <f t="shared" si="198"/>
        <v>0</v>
      </c>
      <c r="P987" s="272"/>
      <c r="Q987" s="62"/>
      <c r="R987" s="271">
        <f t="shared" si="199"/>
        <v>0</v>
      </c>
      <c r="S987" s="272"/>
      <c r="T987" s="62"/>
      <c r="U987" s="270">
        <f t="shared" si="200"/>
        <v>0</v>
      </c>
      <c r="V987" s="272"/>
      <c r="W987" s="62"/>
      <c r="X987" s="270">
        <f t="shared" si="201"/>
        <v>0</v>
      </c>
      <c r="Y987" s="270">
        <f t="shared" si="202"/>
        <v>0</v>
      </c>
      <c r="Z987" s="61"/>
      <c r="AA987" s="61"/>
      <c r="AB987" s="60" t="str">
        <f t="shared" si="203"/>
        <v/>
      </c>
      <c r="AC987" s="21" t="b">
        <f t="shared" si="204"/>
        <v>0</v>
      </c>
      <c r="AD987" s="21" t="b">
        <f t="shared" si="205"/>
        <v>0</v>
      </c>
      <c r="AE987" s="21" t="b">
        <f t="shared" si="206"/>
        <v>0</v>
      </c>
      <c r="AF987" s="21" t="b">
        <f ca="1">OR(AND($AC987,NOT($AD987)),AND($AC987,OR(AND($G987="",$H987&lt;&gt;""),AND($G987&lt;&gt;"",$H987=""),AND($J987="",$K987&lt;&gt;""),AND($J987&lt;&gt;"",$K987=""),AND($M987="",$N987&lt;&gt;""),AND($M987&lt;&gt;"",$N987=""),AND($P987="",$Q987&lt;&gt;""),AND($P987&lt;&gt;"",$Q987=""),AND($S987="",$T987&lt;&gt;""),AND($S987&lt;&gt;"",$T987=""),AND($V987="",$W987&lt;&gt;""),AND($V987&lt;&gt;"",$W987=""))),AND($C987&lt;&gt;"",$E987&lt;&gt;"",LEFT(TRIM($C987),1)&lt;&gt;LEFT(TRIM($E987),1)),IF(OR($E987="",$F987=""),FALSE(),IFERROR(COUNTIF(INDIRECT("UNITS_"&amp;SUBSTITUTE(LEFT($E987,FIND(" ",$E987&amp;" ")-1),".","_")),$F987)=0,TRUE())),AND($B987&lt;&gt;"",OR(ISNUMBER(SEARCH("outro",LOWER($B987))),ISNUMBER(SEARCH("divers",LOWER($B987))),ISNUMBER(SEARCH("etc",LOWER($B987))))),OR(AND(ISNUMBER(SEARCH("comunic",LOWER($B987))),LEFT($E987,3)&lt;&gt;"4.4"),AND(ISNUMBER(SEARCH("monitor",LOWER($B987))),NOT(OR(LEFT($E987,3)="1.5",LEFT($E987,3)="2.5")))),AND($B987&lt;&gt;"",OR(LEFT($C987,1)="1",LEFT($C987,1)="2"),$D987=""),AND($D987&lt;&gt;"",NOT(OR(LEFT($C987,1)="1",LEFT($C987,1)="2"))),AND($D987&lt;&gt;"",COUNTIF(' PROJETO'!$B$14:$B$16,$D987)=0),IF($D987="",FALSE(),IF(COUNTIF(' PROJETO'!$B$14:$B$16,$D987)=0,FALSE(),IFERROR(INDEX(' PROJETO'!$C$14:$C$16,MATCH($D987,' PROJETO'!$B$14:$B$16,0))&lt;&gt;"Sim",FALSE()))))</f>
        <v>0</v>
      </c>
      <c r="AG987" s="21" t="b">
        <f>AND($AC987,$Y987&gt;'CONFG.  LISTAS'!$F$4,$Z987="",$AA987="")</f>
        <v>0</v>
      </c>
      <c r="AH987" s="21" t="str">
        <f t="shared" si="207"/>
        <v/>
      </c>
      <c r="AI987" s="43" t="str">
        <f ca="1">IF(NOT($AC987),"",IF(OR($B987="",$C987="",$E987="",$F987=""),"Preencha descrição, categoria, tipo e unidade.",IF(AND($B987&lt;&gt;"",OR(LEFT($C987,1)="1",LEFT($C987,1)="2"),$D987=""),"Informe a prática de restauração para itens diretos.",IF(AND($D987&lt;&gt;"",NOT(OR(LEFT($C987,1)="1",LEFT($C987,1)="2"))),"Custos indiretos não devem pertencer a uma prática específica.",IF(AND($D987&lt;&gt;"",COUNTIF(' PROJETO'!$B$14:$B$16,$D987)=0),"Prática de restauração inválida ou não cadastrada.",IF(IF($D987="",FALSE(),IF(COUNTIF(' PROJETO'!$B$14:$B$16,$D987)=0,FALSE(),IFERROR(INDEX(' PROJETO'!$C$14:$C$16,MATCH($D987,' PROJETO'!$B$14:$B$16,0))&lt;&gt;"Sim",FALSE()))),"A prática informada no item não foi selecionada na aba Projeto.",IF(AND(MAX($I987,$L987,$O987,$R987,$U987,$X987)&gt;'CONFG.  LISTAS'!$F$4,NOT(OR($Z987&lt;&gt;"",$AA987&lt;&gt;""))),"Memorial de cálculo ou anexo obrigatório não informado para item acima do limite.",IF(OR(AND($G987&lt;&gt;"",$H987&lt;&gt;"",OR($G987&lt;=0,$H987&lt;=0)),AND($J987&lt;&gt;"",$K987&lt;&gt;"",OR($J987&lt;=0,$K987&lt;=0)),AND($M987&lt;&gt;"",$N987&lt;&gt;"",OR($M987&lt;=0,$N987&lt;=0)),AND($P987&lt;&gt;"",$Q987&lt;&gt;"",OR($P987&lt;=0,$Q987&lt;=0)),AND($S987&lt;&gt;"",$T987&lt;&gt;"",OR($S987&lt;=0,$T987&lt;=0)),AND($V987&lt;&gt;"",$W987&lt;&gt;"",OR($V987&lt;=0,$W987&lt;=0))),"Revise os valores informados: valor unitário e quantidade devem ser maiores que zero.",IF(OR(AND($G987="",$H987&lt;&gt;""),AND($G987&lt;&gt;"",$H987=""),AND($J987="",$K987&lt;&gt;""),AND($J987&lt;&gt;"",$K987=""),AND($M987="",$N987&lt;&gt;""),AND($M987&lt;&gt;"",$N987=""),AND($P987="",$Q987&lt;&gt;""),AND($P987&lt;&gt;"",$Q987=""),AND($S987="",$T987&lt;&gt;""),AND($S987&lt;&gt;"",$T987=""),AND($V987="",$W987&lt;&gt;""),AND($V987&lt;&gt;"",$W987="")),"Há ano preenchido parcialmente: "&amp;TRIM(IF(AND($G987="",$H987&lt;&gt;""),"Ano 1 (falta valor unitário); ","")&amp;IF(AND($G987&lt;&gt;"",$H987=""),"Ano 1 (falta quantidade); ","")&amp;IF(AND($J987="",$K987&lt;&gt;""),"Ano 2 (falta valor unitário); ","")&amp;IF(AND($J987&lt;&gt;"",$K987=""),"Ano 2 (falta quantidade); ","")&amp;IF(AND($M987="",$N987&lt;&gt;""),"Ano 3 (falta valor unitário); ","")&amp;IF(AND($M987&lt;&gt;"",$N987=""),"Ano 3 (falta quantidade); ","")&amp;IF(AND($P987="",$Q987&lt;&gt;""),"Ano 4 (falta valor unitário); ","")&amp;IF(AND($P987&lt;&gt;"",$Q987=""),"Ano 4 (falta quantidade); ","")&amp;IF(AND($S987="",$T987&lt;&gt;""),"Ano 5 (falta valor unitário); ","")&amp;IF(AND($S987&lt;&gt;"",$T987=""),"Ano 5 (falta quantidade); ","")&amp;IF(AND($V987="",$W987&lt;&gt;""),"Ano 6 (falta valor unitário); ","")&amp;IF(AND($V987&lt;&gt;"",$W987=""),"Ano 6 (falta quantidade); ","")), IF(NOT(OR(AND($G987&lt;&gt;"",$H987&lt;&gt;""),AND($J987&lt;&gt;"",$K987&lt;&gt;""),AND($M987&lt;&gt;"",$N987&lt;&gt;""),AND($P987&lt;&gt;"",$Q987&lt;&gt;""),AND($S987&lt;&gt;"",$T987&lt;&gt;""),AND($V987&lt;&gt;"",$W987&lt;&gt;""))),"Informe pelo menos um ano completo com valor unitário e quantidade.",IF(AND($C987&lt;&gt;"",$E987&lt;&gt;"",LEFT(TRIM($C987),1)&lt;&gt;LEFT(TRIM($E987),1)),"Categoria e tipo estão incompatíveis.",IF(IF(OR($E987="",$F987=""),FALSE(),IFERROR(COUNTIF(INDIRECT("UNITS_"&amp;SUBSTITUTE(LEFT($E987,FIND(" ",$E987&amp;" ")-1),".","_")),$F987)=0,TRUE())),"Unidade incompatível com o tipo selecionado.",IF(OR(AND(ISNUMBER(SEARCH("comunic",LOWER($B987))),LEFT($E987,3)&lt;&gt;"4.4"),AND(ISNUMBER(SEARCH("monitor",LOWER($B987))),NOT(OR(LEFT($E987,3)="1.5",LEFT($E987,3)="2.5")))),"Revise a classificação do item conforme as regras de preenchimento.",IF(AND($B987&lt;&gt;"",OR(ISNUMBER(SEARCH("outro",LOWER($B987))),ISNUMBER(SEARCH("divers",LOWER($B987))),ISNUMBER(SEARCH("kit",LOWER($B987))),ISNUMBER(SEARCH("ferrament",LOWER($B987))),ISNUMBER(SEARCH("epi",LOWER($B987)))),NOT(OR($Z987&lt;&gt;"",$AA987&lt;&gt;""))),"Descrição muito genérica: detalhe melhor o item e registre o racional no memorial ou em anexo.",IF(AND($Y987=0,$B987&lt;&gt;"",OR($G987&lt;&gt;"",$H987&lt;&gt;"",$J987&lt;&gt;"",$K987&lt;&gt;"",$M987&lt;&gt;"",$N987&lt;&gt;"",$P987&lt;&gt;"",$Q987&lt;&gt;"",$S987&lt;&gt;"",$T987&lt;&gt;"",$V987&lt;&gt;"",$W987&lt;&gt;"")),"O item possui dados lançados, mas o total está zerado. Revise os valores informados.","")))))))))))))))</f>
        <v/>
      </c>
    </row>
    <row r="988" spans="1:35" ht="14.25" customHeight="1" x14ac:dyDescent="0.25">
      <c r="A988" s="57" t="str">
        <f t="shared" si="195"/>
        <v/>
      </c>
      <c r="B988" s="58"/>
      <c r="C988" s="58"/>
      <c r="D988" s="58"/>
      <c r="E988" s="58"/>
      <c r="F988" s="58"/>
      <c r="G988" s="269"/>
      <c r="H988" s="59"/>
      <c r="I988" s="273">
        <f t="shared" si="196"/>
        <v>0</v>
      </c>
      <c r="J988" s="269"/>
      <c r="K988" s="59"/>
      <c r="L988" s="270">
        <f t="shared" si="197"/>
        <v>0</v>
      </c>
      <c r="M988" s="269"/>
      <c r="N988" s="59"/>
      <c r="O988" s="270">
        <f t="shared" si="198"/>
        <v>0</v>
      </c>
      <c r="P988" s="269"/>
      <c r="Q988" s="59"/>
      <c r="R988" s="271">
        <f t="shared" si="199"/>
        <v>0</v>
      </c>
      <c r="S988" s="269"/>
      <c r="T988" s="59"/>
      <c r="U988" s="270">
        <f t="shared" si="200"/>
        <v>0</v>
      </c>
      <c r="V988" s="269"/>
      <c r="W988" s="59"/>
      <c r="X988" s="270">
        <f t="shared" si="201"/>
        <v>0</v>
      </c>
      <c r="Y988" s="270">
        <f t="shared" si="202"/>
        <v>0</v>
      </c>
      <c r="Z988" s="58"/>
      <c r="AA988" s="58"/>
      <c r="AB988" s="60" t="str">
        <f t="shared" si="203"/>
        <v/>
      </c>
      <c r="AC988" s="21" t="b">
        <f t="shared" si="204"/>
        <v>0</v>
      </c>
      <c r="AD988" s="21" t="b">
        <f t="shared" si="205"/>
        <v>0</v>
      </c>
      <c r="AE988" s="21" t="b">
        <f t="shared" si="206"/>
        <v>0</v>
      </c>
      <c r="AF988" s="21" t="b">
        <f ca="1">OR(AND($AC988,NOT($AD988)),AND($AC988,OR(AND($G988="",$H988&lt;&gt;""),AND($G988&lt;&gt;"",$H988=""),AND($J988="",$K988&lt;&gt;""),AND($J988&lt;&gt;"",$K988=""),AND($M988="",$N988&lt;&gt;""),AND($M988&lt;&gt;"",$N988=""),AND($P988="",$Q988&lt;&gt;""),AND($P988&lt;&gt;"",$Q988=""),AND($S988="",$T988&lt;&gt;""),AND($S988&lt;&gt;"",$T988=""),AND($V988="",$W988&lt;&gt;""),AND($V988&lt;&gt;"",$W988=""))),AND($C988&lt;&gt;"",$E988&lt;&gt;"",LEFT(TRIM($C988),1)&lt;&gt;LEFT(TRIM($E988),1)),IF(OR($E988="",$F988=""),FALSE(),IFERROR(COUNTIF(INDIRECT("UNITS_"&amp;SUBSTITUTE(LEFT($E988,FIND(" ",$E988&amp;" ")-1),".","_")),$F988)=0,TRUE())),AND($B988&lt;&gt;"",OR(ISNUMBER(SEARCH("outro",LOWER($B988))),ISNUMBER(SEARCH("divers",LOWER($B988))),ISNUMBER(SEARCH("etc",LOWER($B988))))),OR(AND(ISNUMBER(SEARCH("comunic",LOWER($B988))),LEFT($E988,3)&lt;&gt;"4.4"),AND(ISNUMBER(SEARCH("monitor",LOWER($B988))),NOT(OR(LEFT($E988,3)="1.5",LEFT($E988,3)="2.5")))),AND($B988&lt;&gt;"",OR(LEFT($C988,1)="1",LEFT($C988,1)="2"),$D988=""),AND($D988&lt;&gt;"",NOT(OR(LEFT($C988,1)="1",LEFT($C988,1)="2"))),AND($D988&lt;&gt;"",COUNTIF(' PROJETO'!$B$14:$B$16,$D988)=0),IF($D988="",FALSE(),IF(COUNTIF(' PROJETO'!$B$14:$B$16,$D988)=0,FALSE(),IFERROR(INDEX(' PROJETO'!$C$14:$C$16,MATCH($D988,' PROJETO'!$B$14:$B$16,0))&lt;&gt;"Sim",FALSE()))))</f>
        <v>0</v>
      </c>
      <c r="AG988" s="21" t="b">
        <f>AND($AC988,$Y988&gt;'CONFG.  LISTAS'!$F$4,$Z988="",$AA988="")</f>
        <v>0</v>
      </c>
      <c r="AH988" s="21" t="str">
        <f t="shared" si="207"/>
        <v/>
      </c>
      <c r="AI988" s="43" t="str">
        <f ca="1">IF(NOT($AC988),"",IF(OR($B988="",$C988="",$E988="",$F988=""),"Preencha descrição, categoria, tipo e unidade.",IF(AND($B988&lt;&gt;"",OR(LEFT($C988,1)="1",LEFT($C988,1)="2"),$D988=""),"Informe a prática de restauração para itens diretos.",IF(AND($D988&lt;&gt;"",NOT(OR(LEFT($C988,1)="1",LEFT($C988,1)="2"))),"Custos indiretos não devem pertencer a uma prática específica.",IF(AND($D988&lt;&gt;"",COUNTIF(' PROJETO'!$B$14:$B$16,$D988)=0),"Prática de restauração inválida ou não cadastrada.",IF(IF($D988="",FALSE(),IF(COUNTIF(' PROJETO'!$B$14:$B$16,$D988)=0,FALSE(),IFERROR(INDEX(' PROJETO'!$C$14:$C$16,MATCH($D988,' PROJETO'!$B$14:$B$16,0))&lt;&gt;"Sim",FALSE()))),"A prática informada no item não foi selecionada na aba Projeto.",IF(AND(MAX($I988,$L988,$O988,$R988,$U988,$X988)&gt;'CONFG.  LISTAS'!$F$4,NOT(OR($Z988&lt;&gt;"",$AA988&lt;&gt;""))),"Memorial de cálculo ou anexo obrigatório não informado para item acima do limite.",IF(OR(AND($G988&lt;&gt;"",$H988&lt;&gt;"",OR($G988&lt;=0,$H988&lt;=0)),AND($J988&lt;&gt;"",$K988&lt;&gt;"",OR($J988&lt;=0,$K988&lt;=0)),AND($M988&lt;&gt;"",$N988&lt;&gt;"",OR($M988&lt;=0,$N988&lt;=0)),AND($P988&lt;&gt;"",$Q988&lt;&gt;"",OR($P988&lt;=0,$Q988&lt;=0)),AND($S988&lt;&gt;"",$T988&lt;&gt;"",OR($S988&lt;=0,$T988&lt;=0)),AND($V988&lt;&gt;"",$W988&lt;&gt;"",OR($V988&lt;=0,$W988&lt;=0))),"Revise os valores informados: valor unitário e quantidade devem ser maiores que zero.",IF(OR(AND($G988="",$H988&lt;&gt;""),AND($G988&lt;&gt;"",$H988=""),AND($J988="",$K988&lt;&gt;""),AND($J988&lt;&gt;"",$K988=""),AND($M988="",$N988&lt;&gt;""),AND($M988&lt;&gt;"",$N988=""),AND($P988="",$Q988&lt;&gt;""),AND($P988&lt;&gt;"",$Q988=""),AND($S988="",$T988&lt;&gt;""),AND($S988&lt;&gt;"",$T988=""),AND($V988="",$W988&lt;&gt;""),AND($V988&lt;&gt;"",$W988="")),"Há ano preenchido parcialmente: "&amp;TRIM(IF(AND($G988="",$H988&lt;&gt;""),"Ano 1 (falta valor unitário); ","")&amp;IF(AND($G988&lt;&gt;"",$H988=""),"Ano 1 (falta quantidade); ","")&amp;IF(AND($J988="",$K988&lt;&gt;""),"Ano 2 (falta valor unitário); ","")&amp;IF(AND($J988&lt;&gt;"",$K988=""),"Ano 2 (falta quantidade); ","")&amp;IF(AND($M988="",$N988&lt;&gt;""),"Ano 3 (falta valor unitário); ","")&amp;IF(AND($M988&lt;&gt;"",$N988=""),"Ano 3 (falta quantidade); ","")&amp;IF(AND($P988="",$Q988&lt;&gt;""),"Ano 4 (falta valor unitário); ","")&amp;IF(AND($P988&lt;&gt;"",$Q988=""),"Ano 4 (falta quantidade); ","")&amp;IF(AND($S988="",$T988&lt;&gt;""),"Ano 5 (falta valor unitário); ","")&amp;IF(AND($S988&lt;&gt;"",$T988=""),"Ano 5 (falta quantidade); ","")&amp;IF(AND($V988="",$W988&lt;&gt;""),"Ano 6 (falta valor unitário); ","")&amp;IF(AND($V988&lt;&gt;"",$W988=""),"Ano 6 (falta quantidade); ","")), IF(NOT(OR(AND($G988&lt;&gt;"",$H988&lt;&gt;""),AND($J988&lt;&gt;"",$K988&lt;&gt;""),AND($M988&lt;&gt;"",$N988&lt;&gt;""),AND($P988&lt;&gt;"",$Q988&lt;&gt;""),AND($S988&lt;&gt;"",$T988&lt;&gt;""),AND($V988&lt;&gt;"",$W988&lt;&gt;""))),"Informe pelo menos um ano completo com valor unitário e quantidade.",IF(AND($C988&lt;&gt;"",$E988&lt;&gt;"",LEFT(TRIM($C988),1)&lt;&gt;LEFT(TRIM($E988),1)),"Categoria e tipo estão incompatíveis.",IF(IF(OR($E988="",$F988=""),FALSE(),IFERROR(COUNTIF(INDIRECT("UNITS_"&amp;SUBSTITUTE(LEFT($E988,FIND(" ",$E988&amp;" ")-1),".","_")),$F988)=0,TRUE())),"Unidade incompatível com o tipo selecionado.",IF(OR(AND(ISNUMBER(SEARCH("comunic",LOWER($B988))),LEFT($E988,3)&lt;&gt;"4.4"),AND(ISNUMBER(SEARCH("monitor",LOWER($B988))),NOT(OR(LEFT($E988,3)="1.5",LEFT($E988,3)="2.5")))),"Revise a classificação do item conforme as regras de preenchimento.",IF(AND($B988&lt;&gt;"",OR(ISNUMBER(SEARCH("outro",LOWER($B988))),ISNUMBER(SEARCH("divers",LOWER($B988))),ISNUMBER(SEARCH("kit",LOWER($B988))),ISNUMBER(SEARCH("ferrament",LOWER($B988))),ISNUMBER(SEARCH("epi",LOWER($B988)))),NOT(OR($Z988&lt;&gt;"",$AA988&lt;&gt;""))),"Descrição muito genérica: detalhe melhor o item e registre o racional no memorial ou em anexo.",IF(AND($Y988=0,$B988&lt;&gt;"",OR($G988&lt;&gt;"",$H988&lt;&gt;"",$J988&lt;&gt;"",$K988&lt;&gt;"",$M988&lt;&gt;"",$N988&lt;&gt;"",$P988&lt;&gt;"",$Q988&lt;&gt;"",$S988&lt;&gt;"",$T988&lt;&gt;"",$V988&lt;&gt;"",$W988&lt;&gt;"")),"O item possui dados lançados, mas o total está zerado. Revise os valores informados.","")))))))))))))))</f>
        <v/>
      </c>
    </row>
    <row r="989" spans="1:35" ht="14.25" customHeight="1" x14ac:dyDescent="0.25">
      <c r="A989" s="57" t="str">
        <f t="shared" si="195"/>
        <v/>
      </c>
      <c r="B989" s="61"/>
      <c r="C989" s="61"/>
      <c r="D989" s="58"/>
      <c r="E989" s="61"/>
      <c r="F989" s="61"/>
      <c r="G989" s="272"/>
      <c r="H989" s="62"/>
      <c r="I989" s="273">
        <f t="shared" si="196"/>
        <v>0</v>
      </c>
      <c r="J989" s="272"/>
      <c r="K989" s="62"/>
      <c r="L989" s="270">
        <f t="shared" si="197"/>
        <v>0</v>
      </c>
      <c r="M989" s="272"/>
      <c r="N989" s="62"/>
      <c r="O989" s="270">
        <f t="shared" si="198"/>
        <v>0</v>
      </c>
      <c r="P989" s="272"/>
      <c r="Q989" s="62"/>
      <c r="R989" s="271">
        <f t="shared" si="199"/>
        <v>0</v>
      </c>
      <c r="S989" s="272"/>
      <c r="T989" s="62"/>
      <c r="U989" s="270">
        <f t="shared" si="200"/>
        <v>0</v>
      </c>
      <c r="V989" s="272"/>
      <c r="W989" s="62"/>
      <c r="X989" s="270">
        <f t="shared" si="201"/>
        <v>0</v>
      </c>
      <c r="Y989" s="270">
        <f t="shared" si="202"/>
        <v>0</v>
      </c>
      <c r="Z989" s="61"/>
      <c r="AA989" s="61"/>
      <c r="AB989" s="60" t="str">
        <f t="shared" si="203"/>
        <v/>
      </c>
      <c r="AC989" s="21" t="b">
        <f t="shared" si="204"/>
        <v>0</v>
      </c>
      <c r="AD989" s="21" t="b">
        <f t="shared" si="205"/>
        <v>0</v>
      </c>
      <c r="AE989" s="21" t="b">
        <f t="shared" si="206"/>
        <v>0</v>
      </c>
      <c r="AF989" s="21" t="b">
        <f ca="1">OR(AND($AC989,NOT($AD989)),AND($AC989,OR(AND($G989="",$H989&lt;&gt;""),AND($G989&lt;&gt;"",$H989=""),AND($J989="",$K989&lt;&gt;""),AND($J989&lt;&gt;"",$K989=""),AND($M989="",$N989&lt;&gt;""),AND($M989&lt;&gt;"",$N989=""),AND($P989="",$Q989&lt;&gt;""),AND($P989&lt;&gt;"",$Q989=""),AND($S989="",$T989&lt;&gt;""),AND($S989&lt;&gt;"",$T989=""),AND($V989="",$W989&lt;&gt;""),AND($V989&lt;&gt;"",$W989=""))),AND($C989&lt;&gt;"",$E989&lt;&gt;"",LEFT(TRIM($C989),1)&lt;&gt;LEFT(TRIM($E989),1)),IF(OR($E989="",$F989=""),FALSE(),IFERROR(COUNTIF(INDIRECT("UNITS_"&amp;SUBSTITUTE(LEFT($E989,FIND(" ",$E989&amp;" ")-1),".","_")),$F989)=0,TRUE())),AND($B989&lt;&gt;"",OR(ISNUMBER(SEARCH("outro",LOWER($B989))),ISNUMBER(SEARCH("divers",LOWER($B989))),ISNUMBER(SEARCH("etc",LOWER($B989))))),OR(AND(ISNUMBER(SEARCH("comunic",LOWER($B989))),LEFT($E989,3)&lt;&gt;"4.4"),AND(ISNUMBER(SEARCH("monitor",LOWER($B989))),NOT(OR(LEFT($E989,3)="1.5",LEFT($E989,3)="2.5")))),AND($B989&lt;&gt;"",OR(LEFT($C989,1)="1",LEFT($C989,1)="2"),$D989=""),AND($D989&lt;&gt;"",NOT(OR(LEFT($C989,1)="1",LEFT($C989,1)="2"))),AND($D989&lt;&gt;"",COUNTIF(' PROJETO'!$B$14:$B$16,$D989)=0),IF($D989="",FALSE(),IF(COUNTIF(' PROJETO'!$B$14:$B$16,$D989)=0,FALSE(),IFERROR(INDEX(' PROJETO'!$C$14:$C$16,MATCH($D989,' PROJETO'!$B$14:$B$16,0))&lt;&gt;"Sim",FALSE()))))</f>
        <v>0</v>
      </c>
      <c r="AG989" s="21" t="b">
        <f>AND($AC989,$Y989&gt;'CONFG.  LISTAS'!$F$4,$Z989="",$AA989="")</f>
        <v>0</v>
      </c>
      <c r="AH989" s="21" t="str">
        <f t="shared" si="207"/>
        <v/>
      </c>
      <c r="AI989" s="43" t="str">
        <f ca="1">IF(NOT($AC989),"",IF(OR($B989="",$C989="",$E989="",$F989=""),"Preencha descrição, categoria, tipo e unidade.",IF(AND($B989&lt;&gt;"",OR(LEFT($C989,1)="1",LEFT($C989,1)="2"),$D989=""),"Informe a prática de restauração para itens diretos.",IF(AND($D989&lt;&gt;"",NOT(OR(LEFT($C989,1)="1",LEFT($C989,1)="2"))),"Custos indiretos não devem pertencer a uma prática específica.",IF(AND($D989&lt;&gt;"",COUNTIF(' PROJETO'!$B$14:$B$16,$D989)=0),"Prática de restauração inválida ou não cadastrada.",IF(IF($D989="",FALSE(),IF(COUNTIF(' PROJETO'!$B$14:$B$16,$D989)=0,FALSE(),IFERROR(INDEX(' PROJETO'!$C$14:$C$16,MATCH($D989,' PROJETO'!$B$14:$B$16,0))&lt;&gt;"Sim",FALSE()))),"A prática informada no item não foi selecionada na aba Projeto.",IF(AND(MAX($I989,$L989,$O989,$R989,$U989,$X989)&gt;'CONFG.  LISTAS'!$F$4,NOT(OR($Z989&lt;&gt;"",$AA989&lt;&gt;""))),"Memorial de cálculo ou anexo obrigatório não informado para item acima do limite.",IF(OR(AND($G989&lt;&gt;"",$H989&lt;&gt;"",OR($G989&lt;=0,$H989&lt;=0)),AND($J989&lt;&gt;"",$K989&lt;&gt;"",OR($J989&lt;=0,$K989&lt;=0)),AND($M989&lt;&gt;"",$N989&lt;&gt;"",OR($M989&lt;=0,$N989&lt;=0)),AND($P989&lt;&gt;"",$Q989&lt;&gt;"",OR($P989&lt;=0,$Q989&lt;=0)),AND($S989&lt;&gt;"",$T989&lt;&gt;"",OR($S989&lt;=0,$T989&lt;=0)),AND($V989&lt;&gt;"",$W989&lt;&gt;"",OR($V989&lt;=0,$W989&lt;=0))),"Revise os valores informados: valor unitário e quantidade devem ser maiores que zero.",IF(OR(AND($G989="",$H989&lt;&gt;""),AND($G989&lt;&gt;"",$H989=""),AND($J989="",$K989&lt;&gt;""),AND($J989&lt;&gt;"",$K989=""),AND($M989="",$N989&lt;&gt;""),AND($M989&lt;&gt;"",$N989=""),AND($P989="",$Q989&lt;&gt;""),AND($P989&lt;&gt;"",$Q989=""),AND($S989="",$T989&lt;&gt;""),AND($S989&lt;&gt;"",$T989=""),AND($V989="",$W989&lt;&gt;""),AND($V989&lt;&gt;"",$W989="")),"Há ano preenchido parcialmente: "&amp;TRIM(IF(AND($G989="",$H989&lt;&gt;""),"Ano 1 (falta valor unitário); ","")&amp;IF(AND($G989&lt;&gt;"",$H989=""),"Ano 1 (falta quantidade); ","")&amp;IF(AND($J989="",$K989&lt;&gt;""),"Ano 2 (falta valor unitário); ","")&amp;IF(AND($J989&lt;&gt;"",$K989=""),"Ano 2 (falta quantidade); ","")&amp;IF(AND($M989="",$N989&lt;&gt;""),"Ano 3 (falta valor unitário); ","")&amp;IF(AND($M989&lt;&gt;"",$N989=""),"Ano 3 (falta quantidade); ","")&amp;IF(AND($P989="",$Q989&lt;&gt;""),"Ano 4 (falta valor unitário); ","")&amp;IF(AND($P989&lt;&gt;"",$Q989=""),"Ano 4 (falta quantidade); ","")&amp;IF(AND($S989="",$T989&lt;&gt;""),"Ano 5 (falta valor unitário); ","")&amp;IF(AND($S989&lt;&gt;"",$T989=""),"Ano 5 (falta quantidade); ","")&amp;IF(AND($V989="",$W989&lt;&gt;""),"Ano 6 (falta valor unitário); ","")&amp;IF(AND($V989&lt;&gt;"",$W989=""),"Ano 6 (falta quantidade); ","")), IF(NOT(OR(AND($G989&lt;&gt;"",$H989&lt;&gt;""),AND($J989&lt;&gt;"",$K989&lt;&gt;""),AND($M989&lt;&gt;"",$N989&lt;&gt;""),AND($P989&lt;&gt;"",$Q989&lt;&gt;""),AND($S989&lt;&gt;"",$T989&lt;&gt;""),AND($V989&lt;&gt;"",$W989&lt;&gt;""))),"Informe pelo menos um ano completo com valor unitário e quantidade.",IF(AND($C989&lt;&gt;"",$E989&lt;&gt;"",LEFT(TRIM($C989),1)&lt;&gt;LEFT(TRIM($E989),1)),"Categoria e tipo estão incompatíveis.",IF(IF(OR($E989="",$F989=""),FALSE(),IFERROR(COUNTIF(INDIRECT("UNITS_"&amp;SUBSTITUTE(LEFT($E989,FIND(" ",$E989&amp;" ")-1),".","_")),$F989)=0,TRUE())),"Unidade incompatível com o tipo selecionado.",IF(OR(AND(ISNUMBER(SEARCH("comunic",LOWER($B989))),LEFT($E989,3)&lt;&gt;"4.4"),AND(ISNUMBER(SEARCH("monitor",LOWER($B989))),NOT(OR(LEFT($E989,3)="1.5",LEFT($E989,3)="2.5")))),"Revise a classificação do item conforme as regras de preenchimento.",IF(AND($B989&lt;&gt;"",OR(ISNUMBER(SEARCH("outro",LOWER($B989))),ISNUMBER(SEARCH("divers",LOWER($B989))),ISNUMBER(SEARCH("kit",LOWER($B989))),ISNUMBER(SEARCH("ferrament",LOWER($B989))),ISNUMBER(SEARCH("epi",LOWER($B989)))),NOT(OR($Z989&lt;&gt;"",$AA989&lt;&gt;""))),"Descrição muito genérica: detalhe melhor o item e registre o racional no memorial ou em anexo.",IF(AND($Y989=0,$B989&lt;&gt;"",OR($G989&lt;&gt;"",$H989&lt;&gt;"",$J989&lt;&gt;"",$K989&lt;&gt;"",$M989&lt;&gt;"",$N989&lt;&gt;"",$P989&lt;&gt;"",$Q989&lt;&gt;"",$S989&lt;&gt;"",$T989&lt;&gt;"",$V989&lt;&gt;"",$W989&lt;&gt;"")),"O item possui dados lançados, mas o total está zerado. Revise os valores informados.","")))))))))))))))</f>
        <v/>
      </c>
    </row>
    <row r="990" spans="1:35" ht="14.25" customHeight="1" x14ac:dyDescent="0.25">
      <c r="A990" s="57" t="str">
        <f t="shared" si="195"/>
        <v/>
      </c>
      <c r="B990" s="58"/>
      <c r="C990" s="58"/>
      <c r="D990" s="58"/>
      <c r="E990" s="58"/>
      <c r="F990" s="58"/>
      <c r="G990" s="269"/>
      <c r="H990" s="59"/>
      <c r="I990" s="273">
        <f t="shared" si="196"/>
        <v>0</v>
      </c>
      <c r="J990" s="269"/>
      <c r="K990" s="59"/>
      <c r="L990" s="270">
        <f t="shared" si="197"/>
        <v>0</v>
      </c>
      <c r="M990" s="269"/>
      <c r="N990" s="59"/>
      <c r="O990" s="270">
        <f t="shared" si="198"/>
        <v>0</v>
      </c>
      <c r="P990" s="269"/>
      <c r="Q990" s="59"/>
      <c r="R990" s="271">
        <f t="shared" si="199"/>
        <v>0</v>
      </c>
      <c r="S990" s="269"/>
      <c r="T990" s="59"/>
      <c r="U990" s="270">
        <f t="shared" si="200"/>
        <v>0</v>
      </c>
      <c r="V990" s="269"/>
      <c r="W990" s="59"/>
      <c r="X990" s="270">
        <f t="shared" si="201"/>
        <v>0</v>
      </c>
      <c r="Y990" s="270">
        <f t="shared" si="202"/>
        <v>0</v>
      </c>
      <c r="Z990" s="58"/>
      <c r="AA990" s="58"/>
      <c r="AB990" s="60" t="str">
        <f t="shared" si="203"/>
        <v/>
      </c>
      <c r="AC990" s="21" t="b">
        <f t="shared" si="204"/>
        <v>0</v>
      </c>
      <c r="AD990" s="21" t="b">
        <f t="shared" si="205"/>
        <v>0</v>
      </c>
      <c r="AE990" s="21" t="b">
        <f t="shared" si="206"/>
        <v>0</v>
      </c>
      <c r="AF990" s="21" t="b">
        <f ca="1">OR(AND($AC990,NOT($AD990)),AND($AC990,OR(AND($G990="",$H990&lt;&gt;""),AND($G990&lt;&gt;"",$H990=""),AND($J990="",$K990&lt;&gt;""),AND($J990&lt;&gt;"",$K990=""),AND($M990="",$N990&lt;&gt;""),AND($M990&lt;&gt;"",$N990=""),AND($P990="",$Q990&lt;&gt;""),AND($P990&lt;&gt;"",$Q990=""),AND($S990="",$T990&lt;&gt;""),AND($S990&lt;&gt;"",$T990=""),AND($V990="",$W990&lt;&gt;""),AND($V990&lt;&gt;"",$W990=""))),AND($C990&lt;&gt;"",$E990&lt;&gt;"",LEFT(TRIM($C990),1)&lt;&gt;LEFT(TRIM($E990),1)),IF(OR($E990="",$F990=""),FALSE(),IFERROR(COUNTIF(INDIRECT("UNITS_"&amp;SUBSTITUTE(LEFT($E990,FIND(" ",$E990&amp;" ")-1),".","_")),$F990)=0,TRUE())),AND($B990&lt;&gt;"",OR(ISNUMBER(SEARCH("outro",LOWER($B990))),ISNUMBER(SEARCH("divers",LOWER($B990))),ISNUMBER(SEARCH("etc",LOWER($B990))))),OR(AND(ISNUMBER(SEARCH("comunic",LOWER($B990))),LEFT($E990,3)&lt;&gt;"4.4"),AND(ISNUMBER(SEARCH("monitor",LOWER($B990))),NOT(OR(LEFT($E990,3)="1.5",LEFT($E990,3)="2.5")))),AND($B990&lt;&gt;"",OR(LEFT($C990,1)="1",LEFT($C990,1)="2"),$D990=""),AND($D990&lt;&gt;"",NOT(OR(LEFT($C990,1)="1",LEFT($C990,1)="2"))),AND($D990&lt;&gt;"",COUNTIF(' PROJETO'!$B$14:$B$16,$D990)=0),IF($D990="",FALSE(),IF(COUNTIF(' PROJETO'!$B$14:$B$16,$D990)=0,FALSE(),IFERROR(INDEX(' PROJETO'!$C$14:$C$16,MATCH($D990,' PROJETO'!$B$14:$B$16,0))&lt;&gt;"Sim",FALSE()))))</f>
        <v>0</v>
      </c>
      <c r="AG990" s="21" t="b">
        <f>AND($AC990,$Y990&gt;'CONFG.  LISTAS'!$F$4,$Z990="",$AA990="")</f>
        <v>0</v>
      </c>
      <c r="AH990" s="21" t="str">
        <f t="shared" si="207"/>
        <v/>
      </c>
      <c r="AI990" s="43" t="str">
        <f ca="1">IF(NOT($AC990),"",IF(OR($B990="",$C990="",$E990="",$F990=""),"Preencha descrição, categoria, tipo e unidade.",IF(AND($B990&lt;&gt;"",OR(LEFT($C990,1)="1",LEFT($C990,1)="2"),$D990=""),"Informe a prática de restauração para itens diretos.",IF(AND($D990&lt;&gt;"",NOT(OR(LEFT($C990,1)="1",LEFT($C990,1)="2"))),"Custos indiretos não devem pertencer a uma prática específica.",IF(AND($D990&lt;&gt;"",COUNTIF(' PROJETO'!$B$14:$B$16,$D990)=0),"Prática de restauração inválida ou não cadastrada.",IF(IF($D990="",FALSE(),IF(COUNTIF(' PROJETO'!$B$14:$B$16,$D990)=0,FALSE(),IFERROR(INDEX(' PROJETO'!$C$14:$C$16,MATCH($D990,' PROJETO'!$B$14:$B$16,0))&lt;&gt;"Sim",FALSE()))),"A prática informada no item não foi selecionada na aba Projeto.",IF(AND(MAX($I990,$L990,$O990,$R990,$U990,$X990)&gt;'CONFG.  LISTAS'!$F$4,NOT(OR($Z990&lt;&gt;"",$AA990&lt;&gt;""))),"Memorial de cálculo ou anexo obrigatório não informado para item acima do limite.",IF(OR(AND($G990&lt;&gt;"",$H990&lt;&gt;"",OR($G990&lt;=0,$H990&lt;=0)),AND($J990&lt;&gt;"",$K990&lt;&gt;"",OR($J990&lt;=0,$K990&lt;=0)),AND($M990&lt;&gt;"",$N990&lt;&gt;"",OR($M990&lt;=0,$N990&lt;=0)),AND($P990&lt;&gt;"",$Q990&lt;&gt;"",OR($P990&lt;=0,$Q990&lt;=0)),AND($S990&lt;&gt;"",$T990&lt;&gt;"",OR($S990&lt;=0,$T990&lt;=0)),AND($V990&lt;&gt;"",$W990&lt;&gt;"",OR($V990&lt;=0,$W990&lt;=0))),"Revise os valores informados: valor unitário e quantidade devem ser maiores que zero.",IF(OR(AND($G990="",$H990&lt;&gt;""),AND($G990&lt;&gt;"",$H990=""),AND($J990="",$K990&lt;&gt;""),AND($J990&lt;&gt;"",$K990=""),AND($M990="",$N990&lt;&gt;""),AND($M990&lt;&gt;"",$N990=""),AND($P990="",$Q990&lt;&gt;""),AND($P990&lt;&gt;"",$Q990=""),AND($S990="",$T990&lt;&gt;""),AND($S990&lt;&gt;"",$T990=""),AND($V990="",$W990&lt;&gt;""),AND($V990&lt;&gt;"",$W990="")),"Há ano preenchido parcialmente: "&amp;TRIM(IF(AND($G990="",$H990&lt;&gt;""),"Ano 1 (falta valor unitário); ","")&amp;IF(AND($G990&lt;&gt;"",$H990=""),"Ano 1 (falta quantidade); ","")&amp;IF(AND($J990="",$K990&lt;&gt;""),"Ano 2 (falta valor unitário); ","")&amp;IF(AND($J990&lt;&gt;"",$K990=""),"Ano 2 (falta quantidade); ","")&amp;IF(AND($M990="",$N990&lt;&gt;""),"Ano 3 (falta valor unitário); ","")&amp;IF(AND($M990&lt;&gt;"",$N990=""),"Ano 3 (falta quantidade); ","")&amp;IF(AND($P990="",$Q990&lt;&gt;""),"Ano 4 (falta valor unitário); ","")&amp;IF(AND($P990&lt;&gt;"",$Q990=""),"Ano 4 (falta quantidade); ","")&amp;IF(AND($S990="",$T990&lt;&gt;""),"Ano 5 (falta valor unitário); ","")&amp;IF(AND($S990&lt;&gt;"",$T990=""),"Ano 5 (falta quantidade); ","")&amp;IF(AND($V990="",$W990&lt;&gt;""),"Ano 6 (falta valor unitário); ","")&amp;IF(AND($V990&lt;&gt;"",$W990=""),"Ano 6 (falta quantidade); ","")), IF(NOT(OR(AND($G990&lt;&gt;"",$H990&lt;&gt;""),AND($J990&lt;&gt;"",$K990&lt;&gt;""),AND($M990&lt;&gt;"",$N990&lt;&gt;""),AND($P990&lt;&gt;"",$Q990&lt;&gt;""),AND($S990&lt;&gt;"",$T990&lt;&gt;""),AND($V990&lt;&gt;"",$W990&lt;&gt;""))),"Informe pelo menos um ano completo com valor unitário e quantidade.",IF(AND($C990&lt;&gt;"",$E990&lt;&gt;"",LEFT(TRIM($C990),1)&lt;&gt;LEFT(TRIM($E990),1)),"Categoria e tipo estão incompatíveis.",IF(IF(OR($E990="",$F990=""),FALSE(),IFERROR(COUNTIF(INDIRECT("UNITS_"&amp;SUBSTITUTE(LEFT($E990,FIND(" ",$E990&amp;" ")-1),".","_")),$F990)=0,TRUE())),"Unidade incompatível com o tipo selecionado.",IF(OR(AND(ISNUMBER(SEARCH("comunic",LOWER($B990))),LEFT($E990,3)&lt;&gt;"4.4"),AND(ISNUMBER(SEARCH("monitor",LOWER($B990))),NOT(OR(LEFT($E990,3)="1.5",LEFT($E990,3)="2.5")))),"Revise a classificação do item conforme as regras de preenchimento.",IF(AND($B990&lt;&gt;"",OR(ISNUMBER(SEARCH("outro",LOWER($B990))),ISNUMBER(SEARCH("divers",LOWER($B990))),ISNUMBER(SEARCH("kit",LOWER($B990))),ISNUMBER(SEARCH("ferrament",LOWER($B990))),ISNUMBER(SEARCH("epi",LOWER($B990)))),NOT(OR($Z990&lt;&gt;"",$AA990&lt;&gt;""))),"Descrição muito genérica: detalhe melhor o item e registre o racional no memorial ou em anexo.",IF(AND($Y990=0,$B990&lt;&gt;"",OR($G990&lt;&gt;"",$H990&lt;&gt;"",$J990&lt;&gt;"",$K990&lt;&gt;"",$M990&lt;&gt;"",$N990&lt;&gt;"",$P990&lt;&gt;"",$Q990&lt;&gt;"",$S990&lt;&gt;"",$T990&lt;&gt;"",$V990&lt;&gt;"",$W990&lt;&gt;"")),"O item possui dados lançados, mas o total está zerado. Revise os valores informados.","")))))))))))))))</f>
        <v/>
      </c>
    </row>
    <row r="991" spans="1:35" ht="14.25" customHeight="1" x14ac:dyDescent="0.25">
      <c r="A991" s="57" t="str">
        <f t="shared" si="195"/>
        <v/>
      </c>
      <c r="B991" s="61"/>
      <c r="C991" s="61"/>
      <c r="D991" s="58"/>
      <c r="E991" s="61"/>
      <c r="F991" s="61"/>
      <c r="G991" s="272"/>
      <c r="H991" s="62"/>
      <c r="I991" s="273">
        <f t="shared" si="196"/>
        <v>0</v>
      </c>
      <c r="J991" s="272"/>
      <c r="K991" s="62"/>
      <c r="L991" s="270">
        <f t="shared" si="197"/>
        <v>0</v>
      </c>
      <c r="M991" s="272"/>
      <c r="N991" s="62"/>
      <c r="O991" s="270">
        <f t="shared" si="198"/>
        <v>0</v>
      </c>
      <c r="P991" s="272"/>
      <c r="Q991" s="62"/>
      <c r="R991" s="271">
        <f t="shared" si="199"/>
        <v>0</v>
      </c>
      <c r="S991" s="272"/>
      <c r="T991" s="62"/>
      <c r="U991" s="270">
        <f t="shared" si="200"/>
        <v>0</v>
      </c>
      <c r="V991" s="272"/>
      <c r="W991" s="62"/>
      <c r="X991" s="270">
        <f t="shared" si="201"/>
        <v>0</v>
      </c>
      <c r="Y991" s="270">
        <f t="shared" si="202"/>
        <v>0</v>
      </c>
      <c r="Z991" s="61"/>
      <c r="AA991" s="61"/>
      <c r="AB991" s="60" t="str">
        <f t="shared" si="203"/>
        <v/>
      </c>
      <c r="AC991" s="21" t="b">
        <f t="shared" si="204"/>
        <v>0</v>
      </c>
      <c r="AD991" s="21" t="b">
        <f t="shared" si="205"/>
        <v>0</v>
      </c>
      <c r="AE991" s="21" t="b">
        <f t="shared" si="206"/>
        <v>0</v>
      </c>
      <c r="AF991" s="21" t="b">
        <f ca="1">OR(AND($AC991,NOT($AD991)),AND($AC991,OR(AND($G991="",$H991&lt;&gt;""),AND($G991&lt;&gt;"",$H991=""),AND($J991="",$K991&lt;&gt;""),AND($J991&lt;&gt;"",$K991=""),AND($M991="",$N991&lt;&gt;""),AND($M991&lt;&gt;"",$N991=""),AND($P991="",$Q991&lt;&gt;""),AND($P991&lt;&gt;"",$Q991=""),AND($S991="",$T991&lt;&gt;""),AND($S991&lt;&gt;"",$T991=""),AND($V991="",$W991&lt;&gt;""),AND($V991&lt;&gt;"",$W991=""))),AND($C991&lt;&gt;"",$E991&lt;&gt;"",LEFT(TRIM($C991),1)&lt;&gt;LEFT(TRIM($E991),1)),IF(OR($E991="",$F991=""),FALSE(),IFERROR(COUNTIF(INDIRECT("UNITS_"&amp;SUBSTITUTE(LEFT($E991,FIND(" ",$E991&amp;" ")-1),".","_")),$F991)=0,TRUE())),AND($B991&lt;&gt;"",OR(ISNUMBER(SEARCH("outro",LOWER($B991))),ISNUMBER(SEARCH("divers",LOWER($B991))),ISNUMBER(SEARCH("etc",LOWER($B991))))),OR(AND(ISNUMBER(SEARCH("comunic",LOWER($B991))),LEFT($E991,3)&lt;&gt;"4.4"),AND(ISNUMBER(SEARCH("monitor",LOWER($B991))),NOT(OR(LEFT($E991,3)="1.5",LEFT($E991,3)="2.5")))),AND($B991&lt;&gt;"",OR(LEFT($C991,1)="1",LEFT($C991,1)="2"),$D991=""),AND($D991&lt;&gt;"",NOT(OR(LEFT($C991,1)="1",LEFT($C991,1)="2"))),AND($D991&lt;&gt;"",COUNTIF(' PROJETO'!$B$14:$B$16,$D991)=0),IF($D991="",FALSE(),IF(COUNTIF(' PROJETO'!$B$14:$B$16,$D991)=0,FALSE(),IFERROR(INDEX(' PROJETO'!$C$14:$C$16,MATCH($D991,' PROJETO'!$B$14:$B$16,0))&lt;&gt;"Sim",FALSE()))))</f>
        <v>0</v>
      </c>
      <c r="AG991" s="21" t="b">
        <f>AND($AC991,$Y991&gt;'CONFG.  LISTAS'!$F$4,$Z991="",$AA991="")</f>
        <v>0</v>
      </c>
      <c r="AH991" s="21" t="str">
        <f t="shared" si="207"/>
        <v/>
      </c>
      <c r="AI991" s="43" t="str">
        <f ca="1">IF(NOT($AC991),"",IF(OR($B991="",$C991="",$E991="",$F991=""),"Preencha descrição, categoria, tipo e unidade.",IF(AND($B991&lt;&gt;"",OR(LEFT($C991,1)="1",LEFT($C991,1)="2"),$D991=""),"Informe a prática de restauração para itens diretos.",IF(AND($D991&lt;&gt;"",NOT(OR(LEFT($C991,1)="1",LEFT($C991,1)="2"))),"Custos indiretos não devem pertencer a uma prática específica.",IF(AND($D991&lt;&gt;"",COUNTIF(' PROJETO'!$B$14:$B$16,$D991)=0),"Prática de restauração inválida ou não cadastrada.",IF(IF($D991="",FALSE(),IF(COUNTIF(' PROJETO'!$B$14:$B$16,$D991)=0,FALSE(),IFERROR(INDEX(' PROJETO'!$C$14:$C$16,MATCH($D991,' PROJETO'!$B$14:$B$16,0))&lt;&gt;"Sim",FALSE()))),"A prática informada no item não foi selecionada na aba Projeto.",IF(AND(MAX($I991,$L991,$O991,$R991,$U991,$X991)&gt;'CONFG.  LISTAS'!$F$4,NOT(OR($Z991&lt;&gt;"",$AA991&lt;&gt;""))),"Memorial de cálculo ou anexo obrigatório não informado para item acima do limite.",IF(OR(AND($G991&lt;&gt;"",$H991&lt;&gt;"",OR($G991&lt;=0,$H991&lt;=0)),AND($J991&lt;&gt;"",$K991&lt;&gt;"",OR($J991&lt;=0,$K991&lt;=0)),AND($M991&lt;&gt;"",$N991&lt;&gt;"",OR($M991&lt;=0,$N991&lt;=0)),AND($P991&lt;&gt;"",$Q991&lt;&gt;"",OR($P991&lt;=0,$Q991&lt;=0)),AND($S991&lt;&gt;"",$T991&lt;&gt;"",OR($S991&lt;=0,$T991&lt;=0)),AND($V991&lt;&gt;"",$W991&lt;&gt;"",OR($V991&lt;=0,$W991&lt;=0))),"Revise os valores informados: valor unitário e quantidade devem ser maiores que zero.",IF(OR(AND($G991="",$H991&lt;&gt;""),AND($G991&lt;&gt;"",$H991=""),AND($J991="",$K991&lt;&gt;""),AND($J991&lt;&gt;"",$K991=""),AND($M991="",$N991&lt;&gt;""),AND($M991&lt;&gt;"",$N991=""),AND($P991="",$Q991&lt;&gt;""),AND($P991&lt;&gt;"",$Q991=""),AND($S991="",$T991&lt;&gt;""),AND($S991&lt;&gt;"",$T991=""),AND($V991="",$W991&lt;&gt;""),AND($V991&lt;&gt;"",$W991="")),"Há ano preenchido parcialmente: "&amp;TRIM(IF(AND($G991="",$H991&lt;&gt;""),"Ano 1 (falta valor unitário); ","")&amp;IF(AND($G991&lt;&gt;"",$H991=""),"Ano 1 (falta quantidade); ","")&amp;IF(AND($J991="",$K991&lt;&gt;""),"Ano 2 (falta valor unitário); ","")&amp;IF(AND($J991&lt;&gt;"",$K991=""),"Ano 2 (falta quantidade); ","")&amp;IF(AND($M991="",$N991&lt;&gt;""),"Ano 3 (falta valor unitário); ","")&amp;IF(AND($M991&lt;&gt;"",$N991=""),"Ano 3 (falta quantidade); ","")&amp;IF(AND($P991="",$Q991&lt;&gt;""),"Ano 4 (falta valor unitário); ","")&amp;IF(AND($P991&lt;&gt;"",$Q991=""),"Ano 4 (falta quantidade); ","")&amp;IF(AND($S991="",$T991&lt;&gt;""),"Ano 5 (falta valor unitário); ","")&amp;IF(AND($S991&lt;&gt;"",$T991=""),"Ano 5 (falta quantidade); ","")&amp;IF(AND($V991="",$W991&lt;&gt;""),"Ano 6 (falta valor unitário); ","")&amp;IF(AND($V991&lt;&gt;"",$W991=""),"Ano 6 (falta quantidade); ","")), IF(NOT(OR(AND($G991&lt;&gt;"",$H991&lt;&gt;""),AND($J991&lt;&gt;"",$K991&lt;&gt;""),AND($M991&lt;&gt;"",$N991&lt;&gt;""),AND($P991&lt;&gt;"",$Q991&lt;&gt;""),AND($S991&lt;&gt;"",$T991&lt;&gt;""),AND($V991&lt;&gt;"",$W991&lt;&gt;""))),"Informe pelo menos um ano completo com valor unitário e quantidade.",IF(AND($C991&lt;&gt;"",$E991&lt;&gt;"",LEFT(TRIM($C991),1)&lt;&gt;LEFT(TRIM($E991),1)),"Categoria e tipo estão incompatíveis.",IF(IF(OR($E991="",$F991=""),FALSE(),IFERROR(COUNTIF(INDIRECT("UNITS_"&amp;SUBSTITUTE(LEFT($E991,FIND(" ",$E991&amp;" ")-1),".","_")),$F991)=0,TRUE())),"Unidade incompatível com o tipo selecionado.",IF(OR(AND(ISNUMBER(SEARCH("comunic",LOWER($B991))),LEFT($E991,3)&lt;&gt;"4.4"),AND(ISNUMBER(SEARCH("monitor",LOWER($B991))),NOT(OR(LEFT($E991,3)="1.5",LEFT($E991,3)="2.5")))),"Revise a classificação do item conforme as regras de preenchimento.",IF(AND($B991&lt;&gt;"",OR(ISNUMBER(SEARCH("outro",LOWER($B991))),ISNUMBER(SEARCH("divers",LOWER($B991))),ISNUMBER(SEARCH("kit",LOWER($B991))),ISNUMBER(SEARCH("ferrament",LOWER($B991))),ISNUMBER(SEARCH("epi",LOWER($B991)))),NOT(OR($Z991&lt;&gt;"",$AA991&lt;&gt;""))),"Descrição muito genérica: detalhe melhor o item e registre o racional no memorial ou em anexo.",IF(AND($Y991=0,$B991&lt;&gt;"",OR($G991&lt;&gt;"",$H991&lt;&gt;"",$J991&lt;&gt;"",$K991&lt;&gt;"",$M991&lt;&gt;"",$N991&lt;&gt;"",$P991&lt;&gt;"",$Q991&lt;&gt;"",$S991&lt;&gt;"",$T991&lt;&gt;"",$V991&lt;&gt;"",$W991&lt;&gt;"")),"O item possui dados lançados, mas o total está zerado. Revise os valores informados.","")))))))))))))))</f>
        <v/>
      </c>
    </row>
    <row r="992" spans="1:35" ht="14.25" customHeight="1" x14ac:dyDescent="0.25">
      <c r="A992" s="57" t="str">
        <f t="shared" si="195"/>
        <v/>
      </c>
      <c r="B992" s="58"/>
      <c r="C992" s="58"/>
      <c r="D992" s="58"/>
      <c r="E992" s="58"/>
      <c r="F992" s="58"/>
      <c r="G992" s="269"/>
      <c r="H992" s="59"/>
      <c r="I992" s="273">
        <f t="shared" si="196"/>
        <v>0</v>
      </c>
      <c r="J992" s="269"/>
      <c r="K992" s="59"/>
      <c r="L992" s="270">
        <f t="shared" si="197"/>
        <v>0</v>
      </c>
      <c r="M992" s="269"/>
      <c r="N992" s="59"/>
      <c r="O992" s="270">
        <f t="shared" si="198"/>
        <v>0</v>
      </c>
      <c r="P992" s="269"/>
      <c r="Q992" s="59"/>
      <c r="R992" s="271">
        <f t="shared" si="199"/>
        <v>0</v>
      </c>
      <c r="S992" s="269"/>
      <c r="T992" s="59"/>
      <c r="U992" s="270">
        <f t="shared" si="200"/>
        <v>0</v>
      </c>
      <c r="V992" s="269"/>
      <c r="W992" s="59"/>
      <c r="X992" s="270">
        <f t="shared" si="201"/>
        <v>0</v>
      </c>
      <c r="Y992" s="270">
        <f t="shared" si="202"/>
        <v>0</v>
      </c>
      <c r="Z992" s="58"/>
      <c r="AA992" s="58"/>
      <c r="AB992" s="60" t="str">
        <f t="shared" si="203"/>
        <v/>
      </c>
      <c r="AC992" s="21" t="b">
        <f t="shared" si="204"/>
        <v>0</v>
      </c>
      <c r="AD992" s="21" t="b">
        <f t="shared" si="205"/>
        <v>0</v>
      </c>
      <c r="AE992" s="21" t="b">
        <f t="shared" si="206"/>
        <v>0</v>
      </c>
      <c r="AF992" s="21" t="b">
        <f ca="1">OR(AND($AC992,NOT($AD992)),AND($AC992,OR(AND($G992="",$H992&lt;&gt;""),AND($G992&lt;&gt;"",$H992=""),AND($J992="",$K992&lt;&gt;""),AND($J992&lt;&gt;"",$K992=""),AND($M992="",$N992&lt;&gt;""),AND($M992&lt;&gt;"",$N992=""),AND($P992="",$Q992&lt;&gt;""),AND($P992&lt;&gt;"",$Q992=""),AND($S992="",$T992&lt;&gt;""),AND($S992&lt;&gt;"",$T992=""),AND($V992="",$W992&lt;&gt;""),AND($V992&lt;&gt;"",$W992=""))),AND($C992&lt;&gt;"",$E992&lt;&gt;"",LEFT(TRIM($C992),1)&lt;&gt;LEFT(TRIM($E992),1)),IF(OR($E992="",$F992=""),FALSE(),IFERROR(COUNTIF(INDIRECT("UNITS_"&amp;SUBSTITUTE(LEFT($E992,FIND(" ",$E992&amp;" ")-1),".","_")),$F992)=0,TRUE())),AND($B992&lt;&gt;"",OR(ISNUMBER(SEARCH("outro",LOWER($B992))),ISNUMBER(SEARCH("divers",LOWER($B992))),ISNUMBER(SEARCH("etc",LOWER($B992))))),OR(AND(ISNUMBER(SEARCH("comunic",LOWER($B992))),LEFT($E992,3)&lt;&gt;"4.4"),AND(ISNUMBER(SEARCH("monitor",LOWER($B992))),NOT(OR(LEFT($E992,3)="1.5",LEFT($E992,3)="2.5")))),AND($B992&lt;&gt;"",OR(LEFT($C992,1)="1",LEFT($C992,1)="2"),$D992=""),AND($D992&lt;&gt;"",NOT(OR(LEFT($C992,1)="1",LEFT($C992,1)="2"))),AND($D992&lt;&gt;"",COUNTIF(' PROJETO'!$B$14:$B$16,$D992)=0),IF($D992="",FALSE(),IF(COUNTIF(' PROJETO'!$B$14:$B$16,$D992)=0,FALSE(),IFERROR(INDEX(' PROJETO'!$C$14:$C$16,MATCH($D992,' PROJETO'!$B$14:$B$16,0))&lt;&gt;"Sim",FALSE()))))</f>
        <v>0</v>
      </c>
      <c r="AG992" s="21" t="b">
        <f>AND($AC992,$Y992&gt;'CONFG.  LISTAS'!$F$4,$Z992="",$AA992="")</f>
        <v>0</v>
      </c>
      <c r="AH992" s="21" t="str">
        <f t="shared" si="207"/>
        <v/>
      </c>
      <c r="AI992" s="43" t="str">
        <f ca="1">IF(NOT($AC992),"",IF(OR($B992="",$C992="",$E992="",$F992=""),"Preencha descrição, categoria, tipo e unidade.",IF(AND($B992&lt;&gt;"",OR(LEFT($C992,1)="1",LEFT($C992,1)="2"),$D992=""),"Informe a prática de restauração para itens diretos.",IF(AND($D992&lt;&gt;"",NOT(OR(LEFT($C992,1)="1",LEFT($C992,1)="2"))),"Custos indiretos não devem pertencer a uma prática específica.",IF(AND($D992&lt;&gt;"",COUNTIF(' PROJETO'!$B$14:$B$16,$D992)=0),"Prática de restauração inválida ou não cadastrada.",IF(IF($D992="",FALSE(),IF(COUNTIF(' PROJETO'!$B$14:$B$16,$D992)=0,FALSE(),IFERROR(INDEX(' PROJETO'!$C$14:$C$16,MATCH($D992,' PROJETO'!$B$14:$B$16,0))&lt;&gt;"Sim",FALSE()))),"A prática informada no item não foi selecionada na aba Projeto.",IF(AND(MAX($I992,$L992,$O992,$R992,$U992,$X992)&gt;'CONFG.  LISTAS'!$F$4,NOT(OR($Z992&lt;&gt;"",$AA992&lt;&gt;""))),"Memorial de cálculo ou anexo obrigatório não informado para item acima do limite.",IF(OR(AND($G992&lt;&gt;"",$H992&lt;&gt;"",OR($G992&lt;=0,$H992&lt;=0)),AND($J992&lt;&gt;"",$K992&lt;&gt;"",OR($J992&lt;=0,$K992&lt;=0)),AND($M992&lt;&gt;"",$N992&lt;&gt;"",OR($M992&lt;=0,$N992&lt;=0)),AND($P992&lt;&gt;"",$Q992&lt;&gt;"",OR($P992&lt;=0,$Q992&lt;=0)),AND($S992&lt;&gt;"",$T992&lt;&gt;"",OR($S992&lt;=0,$T992&lt;=0)),AND($V992&lt;&gt;"",$W992&lt;&gt;"",OR($V992&lt;=0,$W992&lt;=0))),"Revise os valores informados: valor unitário e quantidade devem ser maiores que zero.",IF(OR(AND($G992="",$H992&lt;&gt;""),AND($G992&lt;&gt;"",$H992=""),AND($J992="",$K992&lt;&gt;""),AND($J992&lt;&gt;"",$K992=""),AND($M992="",$N992&lt;&gt;""),AND($M992&lt;&gt;"",$N992=""),AND($P992="",$Q992&lt;&gt;""),AND($P992&lt;&gt;"",$Q992=""),AND($S992="",$T992&lt;&gt;""),AND($S992&lt;&gt;"",$T992=""),AND($V992="",$W992&lt;&gt;""),AND($V992&lt;&gt;"",$W992="")),"Há ano preenchido parcialmente: "&amp;TRIM(IF(AND($G992="",$H992&lt;&gt;""),"Ano 1 (falta valor unitário); ","")&amp;IF(AND($G992&lt;&gt;"",$H992=""),"Ano 1 (falta quantidade); ","")&amp;IF(AND($J992="",$K992&lt;&gt;""),"Ano 2 (falta valor unitário); ","")&amp;IF(AND($J992&lt;&gt;"",$K992=""),"Ano 2 (falta quantidade); ","")&amp;IF(AND($M992="",$N992&lt;&gt;""),"Ano 3 (falta valor unitário); ","")&amp;IF(AND($M992&lt;&gt;"",$N992=""),"Ano 3 (falta quantidade); ","")&amp;IF(AND($P992="",$Q992&lt;&gt;""),"Ano 4 (falta valor unitário); ","")&amp;IF(AND($P992&lt;&gt;"",$Q992=""),"Ano 4 (falta quantidade); ","")&amp;IF(AND($S992="",$T992&lt;&gt;""),"Ano 5 (falta valor unitário); ","")&amp;IF(AND($S992&lt;&gt;"",$T992=""),"Ano 5 (falta quantidade); ","")&amp;IF(AND($V992="",$W992&lt;&gt;""),"Ano 6 (falta valor unitário); ","")&amp;IF(AND($V992&lt;&gt;"",$W992=""),"Ano 6 (falta quantidade); ","")), IF(NOT(OR(AND($G992&lt;&gt;"",$H992&lt;&gt;""),AND($J992&lt;&gt;"",$K992&lt;&gt;""),AND($M992&lt;&gt;"",$N992&lt;&gt;""),AND($P992&lt;&gt;"",$Q992&lt;&gt;""),AND($S992&lt;&gt;"",$T992&lt;&gt;""),AND($V992&lt;&gt;"",$W992&lt;&gt;""))),"Informe pelo menos um ano completo com valor unitário e quantidade.",IF(AND($C992&lt;&gt;"",$E992&lt;&gt;"",LEFT(TRIM($C992),1)&lt;&gt;LEFT(TRIM($E992),1)),"Categoria e tipo estão incompatíveis.",IF(IF(OR($E992="",$F992=""),FALSE(),IFERROR(COUNTIF(INDIRECT("UNITS_"&amp;SUBSTITUTE(LEFT($E992,FIND(" ",$E992&amp;" ")-1),".","_")),$F992)=0,TRUE())),"Unidade incompatível com o tipo selecionado.",IF(OR(AND(ISNUMBER(SEARCH("comunic",LOWER($B992))),LEFT($E992,3)&lt;&gt;"4.4"),AND(ISNUMBER(SEARCH("monitor",LOWER($B992))),NOT(OR(LEFT($E992,3)="1.5",LEFT($E992,3)="2.5")))),"Revise a classificação do item conforme as regras de preenchimento.",IF(AND($B992&lt;&gt;"",OR(ISNUMBER(SEARCH("outro",LOWER($B992))),ISNUMBER(SEARCH("divers",LOWER($B992))),ISNUMBER(SEARCH("kit",LOWER($B992))),ISNUMBER(SEARCH("ferrament",LOWER($B992))),ISNUMBER(SEARCH("epi",LOWER($B992)))),NOT(OR($Z992&lt;&gt;"",$AA992&lt;&gt;""))),"Descrição muito genérica: detalhe melhor o item e registre o racional no memorial ou em anexo.",IF(AND($Y992=0,$B992&lt;&gt;"",OR($G992&lt;&gt;"",$H992&lt;&gt;"",$J992&lt;&gt;"",$K992&lt;&gt;"",$M992&lt;&gt;"",$N992&lt;&gt;"",$P992&lt;&gt;"",$Q992&lt;&gt;"",$S992&lt;&gt;"",$T992&lt;&gt;"",$V992&lt;&gt;"",$W992&lt;&gt;"")),"O item possui dados lançados, mas o total está zerado. Revise os valores informados.","")))))))))))))))</f>
        <v/>
      </c>
    </row>
    <row r="993" spans="1:35" ht="14.25" customHeight="1" x14ac:dyDescent="0.25">
      <c r="A993" s="57" t="str">
        <f t="shared" si="195"/>
        <v/>
      </c>
      <c r="B993" s="61"/>
      <c r="C993" s="61"/>
      <c r="D993" s="58"/>
      <c r="E993" s="61"/>
      <c r="F993" s="61"/>
      <c r="G993" s="272"/>
      <c r="H993" s="62"/>
      <c r="I993" s="273">
        <f t="shared" si="196"/>
        <v>0</v>
      </c>
      <c r="J993" s="272"/>
      <c r="K993" s="62"/>
      <c r="L993" s="270">
        <f t="shared" si="197"/>
        <v>0</v>
      </c>
      <c r="M993" s="272"/>
      <c r="N993" s="62"/>
      <c r="O993" s="270">
        <f t="shared" si="198"/>
        <v>0</v>
      </c>
      <c r="P993" s="272"/>
      <c r="Q993" s="62"/>
      <c r="R993" s="271">
        <f t="shared" si="199"/>
        <v>0</v>
      </c>
      <c r="S993" s="272"/>
      <c r="T993" s="62"/>
      <c r="U993" s="270">
        <f t="shared" si="200"/>
        <v>0</v>
      </c>
      <c r="V993" s="272"/>
      <c r="W993" s="62"/>
      <c r="X993" s="270">
        <f t="shared" si="201"/>
        <v>0</v>
      </c>
      <c r="Y993" s="270">
        <f t="shared" si="202"/>
        <v>0</v>
      </c>
      <c r="Z993" s="61"/>
      <c r="AA993" s="61"/>
      <c r="AB993" s="60" t="str">
        <f t="shared" si="203"/>
        <v/>
      </c>
      <c r="AC993" s="21" t="b">
        <f t="shared" si="204"/>
        <v>0</v>
      </c>
      <c r="AD993" s="21" t="b">
        <f t="shared" si="205"/>
        <v>0</v>
      </c>
      <c r="AE993" s="21" t="b">
        <f t="shared" si="206"/>
        <v>0</v>
      </c>
      <c r="AF993" s="21" t="b">
        <f ca="1">OR(AND($AC993,NOT($AD993)),AND($AC993,OR(AND($G993="",$H993&lt;&gt;""),AND($G993&lt;&gt;"",$H993=""),AND($J993="",$K993&lt;&gt;""),AND($J993&lt;&gt;"",$K993=""),AND($M993="",$N993&lt;&gt;""),AND($M993&lt;&gt;"",$N993=""),AND($P993="",$Q993&lt;&gt;""),AND($P993&lt;&gt;"",$Q993=""),AND($S993="",$T993&lt;&gt;""),AND($S993&lt;&gt;"",$T993=""),AND($V993="",$W993&lt;&gt;""),AND($V993&lt;&gt;"",$W993=""))),AND($C993&lt;&gt;"",$E993&lt;&gt;"",LEFT(TRIM($C993),1)&lt;&gt;LEFT(TRIM($E993),1)),IF(OR($E993="",$F993=""),FALSE(),IFERROR(COUNTIF(INDIRECT("UNITS_"&amp;SUBSTITUTE(LEFT($E993,FIND(" ",$E993&amp;" ")-1),".","_")),$F993)=0,TRUE())),AND($B993&lt;&gt;"",OR(ISNUMBER(SEARCH("outro",LOWER($B993))),ISNUMBER(SEARCH("divers",LOWER($B993))),ISNUMBER(SEARCH("etc",LOWER($B993))))),OR(AND(ISNUMBER(SEARCH("comunic",LOWER($B993))),LEFT($E993,3)&lt;&gt;"4.4"),AND(ISNUMBER(SEARCH("monitor",LOWER($B993))),NOT(OR(LEFT($E993,3)="1.5",LEFT($E993,3)="2.5")))),AND($B993&lt;&gt;"",OR(LEFT($C993,1)="1",LEFT($C993,1)="2"),$D993=""),AND($D993&lt;&gt;"",NOT(OR(LEFT($C993,1)="1",LEFT($C993,1)="2"))),AND($D993&lt;&gt;"",COUNTIF(' PROJETO'!$B$14:$B$16,$D993)=0),IF($D993="",FALSE(),IF(COUNTIF(' PROJETO'!$B$14:$B$16,$D993)=0,FALSE(),IFERROR(INDEX(' PROJETO'!$C$14:$C$16,MATCH($D993,' PROJETO'!$B$14:$B$16,0))&lt;&gt;"Sim",FALSE()))))</f>
        <v>0</v>
      </c>
      <c r="AG993" s="21" t="b">
        <f>AND($AC993,$Y993&gt;'CONFG.  LISTAS'!$F$4,$Z993="",$AA993="")</f>
        <v>0</v>
      </c>
      <c r="AH993" s="21" t="str">
        <f t="shared" si="207"/>
        <v/>
      </c>
      <c r="AI993" s="43" t="str">
        <f ca="1">IF(NOT($AC993),"",IF(OR($B993="",$C993="",$E993="",$F993=""),"Preencha descrição, categoria, tipo e unidade.",IF(AND($B993&lt;&gt;"",OR(LEFT($C993,1)="1",LEFT($C993,1)="2"),$D993=""),"Informe a prática de restauração para itens diretos.",IF(AND($D993&lt;&gt;"",NOT(OR(LEFT($C993,1)="1",LEFT($C993,1)="2"))),"Custos indiretos não devem pertencer a uma prática específica.",IF(AND($D993&lt;&gt;"",COUNTIF(' PROJETO'!$B$14:$B$16,$D993)=0),"Prática de restauração inválida ou não cadastrada.",IF(IF($D993="",FALSE(),IF(COUNTIF(' PROJETO'!$B$14:$B$16,$D993)=0,FALSE(),IFERROR(INDEX(' PROJETO'!$C$14:$C$16,MATCH($D993,' PROJETO'!$B$14:$B$16,0))&lt;&gt;"Sim",FALSE()))),"A prática informada no item não foi selecionada na aba Projeto.",IF(AND(MAX($I993,$L993,$O993,$R993,$U993,$X993)&gt;'CONFG.  LISTAS'!$F$4,NOT(OR($Z993&lt;&gt;"",$AA993&lt;&gt;""))),"Memorial de cálculo ou anexo obrigatório não informado para item acima do limite.",IF(OR(AND($G993&lt;&gt;"",$H993&lt;&gt;"",OR($G993&lt;=0,$H993&lt;=0)),AND($J993&lt;&gt;"",$K993&lt;&gt;"",OR($J993&lt;=0,$K993&lt;=0)),AND($M993&lt;&gt;"",$N993&lt;&gt;"",OR($M993&lt;=0,$N993&lt;=0)),AND($P993&lt;&gt;"",$Q993&lt;&gt;"",OR($P993&lt;=0,$Q993&lt;=0)),AND($S993&lt;&gt;"",$T993&lt;&gt;"",OR($S993&lt;=0,$T993&lt;=0)),AND($V993&lt;&gt;"",$W993&lt;&gt;"",OR($V993&lt;=0,$W993&lt;=0))),"Revise os valores informados: valor unitário e quantidade devem ser maiores que zero.",IF(OR(AND($G993="",$H993&lt;&gt;""),AND($G993&lt;&gt;"",$H993=""),AND($J993="",$K993&lt;&gt;""),AND($J993&lt;&gt;"",$K993=""),AND($M993="",$N993&lt;&gt;""),AND($M993&lt;&gt;"",$N993=""),AND($P993="",$Q993&lt;&gt;""),AND($P993&lt;&gt;"",$Q993=""),AND($S993="",$T993&lt;&gt;""),AND($S993&lt;&gt;"",$T993=""),AND($V993="",$W993&lt;&gt;""),AND($V993&lt;&gt;"",$W993="")),"Há ano preenchido parcialmente: "&amp;TRIM(IF(AND($G993="",$H993&lt;&gt;""),"Ano 1 (falta valor unitário); ","")&amp;IF(AND($G993&lt;&gt;"",$H993=""),"Ano 1 (falta quantidade); ","")&amp;IF(AND($J993="",$K993&lt;&gt;""),"Ano 2 (falta valor unitário); ","")&amp;IF(AND($J993&lt;&gt;"",$K993=""),"Ano 2 (falta quantidade); ","")&amp;IF(AND($M993="",$N993&lt;&gt;""),"Ano 3 (falta valor unitário); ","")&amp;IF(AND($M993&lt;&gt;"",$N993=""),"Ano 3 (falta quantidade); ","")&amp;IF(AND($P993="",$Q993&lt;&gt;""),"Ano 4 (falta valor unitário); ","")&amp;IF(AND($P993&lt;&gt;"",$Q993=""),"Ano 4 (falta quantidade); ","")&amp;IF(AND($S993="",$T993&lt;&gt;""),"Ano 5 (falta valor unitário); ","")&amp;IF(AND($S993&lt;&gt;"",$T993=""),"Ano 5 (falta quantidade); ","")&amp;IF(AND($V993="",$W993&lt;&gt;""),"Ano 6 (falta valor unitário); ","")&amp;IF(AND($V993&lt;&gt;"",$W993=""),"Ano 6 (falta quantidade); ","")), IF(NOT(OR(AND($G993&lt;&gt;"",$H993&lt;&gt;""),AND($J993&lt;&gt;"",$K993&lt;&gt;""),AND($M993&lt;&gt;"",$N993&lt;&gt;""),AND($P993&lt;&gt;"",$Q993&lt;&gt;""),AND($S993&lt;&gt;"",$T993&lt;&gt;""),AND($V993&lt;&gt;"",$W993&lt;&gt;""))),"Informe pelo menos um ano completo com valor unitário e quantidade.",IF(AND($C993&lt;&gt;"",$E993&lt;&gt;"",LEFT(TRIM($C993),1)&lt;&gt;LEFT(TRIM($E993),1)),"Categoria e tipo estão incompatíveis.",IF(IF(OR($E993="",$F993=""),FALSE(),IFERROR(COUNTIF(INDIRECT("UNITS_"&amp;SUBSTITUTE(LEFT($E993,FIND(" ",$E993&amp;" ")-1),".","_")),$F993)=0,TRUE())),"Unidade incompatível com o tipo selecionado.",IF(OR(AND(ISNUMBER(SEARCH("comunic",LOWER($B993))),LEFT($E993,3)&lt;&gt;"4.4"),AND(ISNUMBER(SEARCH("monitor",LOWER($B993))),NOT(OR(LEFT($E993,3)="1.5",LEFT($E993,3)="2.5")))),"Revise a classificação do item conforme as regras de preenchimento.",IF(AND($B993&lt;&gt;"",OR(ISNUMBER(SEARCH("outro",LOWER($B993))),ISNUMBER(SEARCH("divers",LOWER($B993))),ISNUMBER(SEARCH("kit",LOWER($B993))),ISNUMBER(SEARCH("ferrament",LOWER($B993))),ISNUMBER(SEARCH("epi",LOWER($B993)))),NOT(OR($Z993&lt;&gt;"",$AA993&lt;&gt;""))),"Descrição muito genérica: detalhe melhor o item e registre o racional no memorial ou em anexo.",IF(AND($Y993=0,$B993&lt;&gt;"",OR($G993&lt;&gt;"",$H993&lt;&gt;"",$J993&lt;&gt;"",$K993&lt;&gt;"",$M993&lt;&gt;"",$N993&lt;&gt;"",$P993&lt;&gt;"",$Q993&lt;&gt;"",$S993&lt;&gt;"",$T993&lt;&gt;"",$V993&lt;&gt;"",$W993&lt;&gt;"")),"O item possui dados lançados, mas o total está zerado. Revise os valores informados.","")))))))))))))))</f>
        <v/>
      </c>
    </row>
    <row r="994" spans="1:35" ht="14.25" customHeight="1" x14ac:dyDescent="0.25">
      <c r="A994" s="57" t="str">
        <f t="shared" si="195"/>
        <v/>
      </c>
      <c r="B994" s="58"/>
      <c r="C994" s="58"/>
      <c r="D994" s="58"/>
      <c r="E994" s="58"/>
      <c r="F994" s="58"/>
      <c r="G994" s="269"/>
      <c r="H994" s="59"/>
      <c r="I994" s="273">
        <f t="shared" si="196"/>
        <v>0</v>
      </c>
      <c r="J994" s="269"/>
      <c r="K994" s="59"/>
      <c r="L994" s="270">
        <f t="shared" si="197"/>
        <v>0</v>
      </c>
      <c r="M994" s="269"/>
      <c r="N994" s="59"/>
      <c r="O994" s="270">
        <f t="shared" si="198"/>
        <v>0</v>
      </c>
      <c r="P994" s="269"/>
      <c r="Q994" s="59"/>
      <c r="R994" s="271">
        <f t="shared" si="199"/>
        <v>0</v>
      </c>
      <c r="S994" s="269"/>
      <c r="T994" s="59"/>
      <c r="U994" s="270">
        <f t="shared" si="200"/>
        <v>0</v>
      </c>
      <c r="V994" s="269"/>
      <c r="W994" s="59"/>
      <c r="X994" s="270">
        <f t="shared" si="201"/>
        <v>0</v>
      </c>
      <c r="Y994" s="270">
        <f t="shared" si="202"/>
        <v>0</v>
      </c>
      <c r="Z994" s="58"/>
      <c r="AA994" s="58"/>
      <c r="AB994" s="60" t="str">
        <f t="shared" si="203"/>
        <v/>
      </c>
      <c r="AC994" s="21" t="b">
        <f t="shared" si="204"/>
        <v>0</v>
      </c>
      <c r="AD994" s="21" t="b">
        <f t="shared" si="205"/>
        <v>0</v>
      </c>
      <c r="AE994" s="21" t="b">
        <f t="shared" si="206"/>
        <v>0</v>
      </c>
      <c r="AF994" s="21" t="b">
        <f ca="1">OR(AND($AC994,NOT($AD994)),AND($AC994,OR(AND($G994="",$H994&lt;&gt;""),AND($G994&lt;&gt;"",$H994=""),AND($J994="",$K994&lt;&gt;""),AND($J994&lt;&gt;"",$K994=""),AND($M994="",$N994&lt;&gt;""),AND($M994&lt;&gt;"",$N994=""),AND($P994="",$Q994&lt;&gt;""),AND($P994&lt;&gt;"",$Q994=""),AND($S994="",$T994&lt;&gt;""),AND($S994&lt;&gt;"",$T994=""),AND($V994="",$W994&lt;&gt;""),AND($V994&lt;&gt;"",$W994=""))),AND($C994&lt;&gt;"",$E994&lt;&gt;"",LEFT(TRIM($C994),1)&lt;&gt;LEFT(TRIM($E994),1)),IF(OR($E994="",$F994=""),FALSE(),IFERROR(COUNTIF(INDIRECT("UNITS_"&amp;SUBSTITUTE(LEFT($E994,FIND(" ",$E994&amp;" ")-1),".","_")),$F994)=0,TRUE())),AND($B994&lt;&gt;"",OR(ISNUMBER(SEARCH("outro",LOWER($B994))),ISNUMBER(SEARCH("divers",LOWER($B994))),ISNUMBER(SEARCH("etc",LOWER($B994))))),OR(AND(ISNUMBER(SEARCH("comunic",LOWER($B994))),LEFT($E994,3)&lt;&gt;"4.4"),AND(ISNUMBER(SEARCH("monitor",LOWER($B994))),NOT(OR(LEFT($E994,3)="1.5",LEFT($E994,3)="2.5")))),AND($B994&lt;&gt;"",OR(LEFT($C994,1)="1",LEFT($C994,1)="2"),$D994=""),AND($D994&lt;&gt;"",NOT(OR(LEFT($C994,1)="1",LEFT($C994,1)="2"))),AND($D994&lt;&gt;"",COUNTIF(' PROJETO'!$B$14:$B$16,$D994)=0),IF($D994="",FALSE(),IF(COUNTIF(' PROJETO'!$B$14:$B$16,$D994)=0,FALSE(),IFERROR(INDEX(' PROJETO'!$C$14:$C$16,MATCH($D994,' PROJETO'!$B$14:$B$16,0))&lt;&gt;"Sim",FALSE()))))</f>
        <v>0</v>
      </c>
      <c r="AG994" s="21" t="b">
        <f>AND($AC994,$Y994&gt;'CONFG.  LISTAS'!$F$4,$Z994="",$AA994="")</f>
        <v>0</v>
      </c>
      <c r="AH994" s="21" t="str">
        <f t="shared" si="207"/>
        <v/>
      </c>
      <c r="AI994" s="43" t="str">
        <f ca="1">IF(NOT($AC994),"",IF(OR($B994="",$C994="",$E994="",$F994=""),"Preencha descrição, categoria, tipo e unidade.",IF(AND($B994&lt;&gt;"",OR(LEFT($C994,1)="1",LEFT($C994,1)="2"),$D994=""),"Informe a prática de restauração para itens diretos.",IF(AND($D994&lt;&gt;"",NOT(OR(LEFT($C994,1)="1",LEFT($C994,1)="2"))),"Custos indiretos não devem pertencer a uma prática específica.",IF(AND($D994&lt;&gt;"",COUNTIF(' PROJETO'!$B$14:$B$16,$D994)=0),"Prática de restauração inválida ou não cadastrada.",IF(IF($D994="",FALSE(),IF(COUNTIF(' PROJETO'!$B$14:$B$16,$D994)=0,FALSE(),IFERROR(INDEX(' PROJETO'!$C$14:$C$16,MATCH($D994,' PROJETO'!$B$14:$B$16,0))&lt;&gt;"Sim",FALSE()))),"A prática informada no item não foi selecionada na aba Projeto.",IF(AND(MAX($I994,$L994,$O994,$R994,$U994,$X994)&gt;'CONFG.  LISTAS'!$F$4,NOT(OR($Z994&lt;&gt;"",$AA994&lt;&gt;""))),"Memorial de cálculo ou anexo obrigatório não informado para item acima do limite.",IF(OR(AND($G994&lt;&gt;"",$H994&lt;&gt;"",OR($G994&lt;=0,$H994&lt;=0)),AND($J994&lt;&gt;"",$K994&lt;&gt;"",OR($J994&lt;=0,$K994&lt;=0)),AND($M994&lt;&gt;"",$N994&lt;&gt;"",OR($M994&lt;=0,$N994&lt;=0)),AND($P994&lt;&gt;"",$Q994&lt;&gt;"",OR($P994&lt;=0,$Q994&lt;=0)),AND($S994&lt;&gt;"",$T994&lt;&gt;"",OR($S994&lt;=0,$T994&lt;=0)),AND($V994&lt;&gt;"",$W994&lt;&gt;"",OR($V994&lt;=0,$W994&lt;=0))),"Revise os valores informados: valor unitário e quantidade devem ser maiores que zero.",IF(OR(AND($G994="",$H994&lt;&gt;""),AND($G994&lt;&gt;"",$H994=""),AND($J994="",$K994&lt;&gt;""),AND($J994&lt;&gt;"",$K994=""),AND($M994="",$N994&lt;&gt;""),AND($M994&lt;&gt;"",$N994=""),AND($P994="",$Q994&lt;&gt;""),AND($P994&lt;&gt;"",$Q994=""),AND($S994="",$T994&lt;&gt;""),AND($S994&lt;&gt;"",$T994=""),AND($V994="",$W994&lt;&gt;""),AND($V994&lt;&gt;"",$W994="")),"Há ano preenchido parcialmente: "&amp;TRIM(IF(AND($G994="",$H994&lt;&gt;""),"Ano 1 (falta valor unitário); ","")&amp;IF(AND($G994&lt;&gt;"",$H994=""),"Ano 1 (falta quantidade); ","")&amp;IF(AND($J994="",$K994&lt;&gt;""),"Ano 2 (falta valor unitário); ","")&amp;IF(AND($J994&lt;&gt;"",$K994=""),"Ano 2 (falta quantidade); ","")&amp;IF(AND($M994="",$N994&lt;&gt;""),"Ano 3 (falta valor unitário); ","")&amp;IF(AND($M994&lt;&gt;"",$N994=""),"Ano 3 (falta quantidade); ","")&amp;IF(AND($P994="",$Q994&lt;&gt;""),"Ano 4 (falta valor unitário); ","")&amp;IF(AND($P994&lt;&gt;"",$Q994=""),"Ano 4 (falta quantidade); ","")&amp;IF(AND($S994="",$T994&lt;&gt;""),"Ano 5 (falta valor unitário); ","")&amp;IF(AND($S994&lt;&gt;"",$T994=""),"Ano 5 (falta quantidade); ","")&amp;IF(AND($V994="",$W994&lt;&gt;""),"Ano 6 (falta valor unitário); ","")&amp;IF(AND($V994&lt;&gt;"",$W994=""),"Ano 6 (falta quantidade); ","")), IF(NOT(OR(AND($G994&lt;&gt;"",$H994&lt;&gt;""),AND($J994&lt;&gt;"",$K994&lt;&gt;""),AND($M994&lt;&gt;"",$N994&lt;&gt;""),AND($P994&lt;&gt;"",$Q994&lt;&gt;""),AND($S994&lt;&gt;"",$T994&lt;&gt;""),AND($V994&lt;&gt;"",$W994&lt;&gt;""))),"Informe pelo menos um ano completo com valor unitário e quantidade.",IF(AND($C994&lt;&gt;"",$E994&lt;&gt;"",LEFT(TRIM($C994),1)&lt;&gt;LEFT(TRIM($E994),1)),"Categoria e tipo estão incompatíveis.",IF(IF(OR($E994="",$F994=""),FALSE(),IFERROR(COUNTIF(INDIRECT("UNITS_"&amp;SUBSTITUTE(LEFT($E994,FIND(" ",$E994&amp;" ")-1),".","_")),$F994)=0,TRUE())),"Unidade incompatível com o tipo selecionado.",IF(OR(AND(ISNUMBER(SEARCH("comunic",LOWER($B994))),LEFT($E994,3)&lt;&gt;"4.4"),AND(ISNUMBER(SEARCH("monitor",LOWER($B994))),NOT(OR(LEFT($E994,3)="1.5",LEFT($E994,3)="2.5")))),"Revise a classificação do item conforme as regras de preenchimento.",IF(AND($B994&lt;&gt;"",OR(ISNUMBER(SEARCH("outro",LOWER($B994))),ISNUMBER(SEARCH("divers",LOWER($B994))),ISNUMBER(SEARCH("kit",LOWER($B994))),ISNUMBER(SEARCH("ferrament",LOWER($B994))),ISNUMBER(SEARCH("epi",LOWER($B994)))),NOT(OR($Z994&lt;&gt;"",$AA994&lt;&gt;""))),"Descrição muito genérica: detalhe melhor o item e registre o racional no memorial ou em anexo.",IF(AND($Y994=0,$B994&lt;&gt;"",OR($G994&lt;&gt;"",$H994&lt;&gt;"",$J994&lt;&gt;"",$K994&lt;&gt;"",$M994&lt;&gt;"",$N994&lt;&gt;"",$P994&lt;&gt;"",$Q994&lt;&gt;"",$S994&lt;&gt;"",$T994&lt;&gt;"",$V994&lt;&gt;"",$W994&lt;&gt;"")),"O item possui dados lançados, mas o total está zerado. Revise os valores informados.","")))))))))))))))</f>
        <v/>
      </c>
    </row>
    <row r="995" spans="1:35" ht="14.25" customHeight="1" x14ac:dyDescent="0.25">
      <c r="A995" s="57" t="str">
        <f t="shared" si="195"/>
        <v/>
      </c>
      <c r="B995" s="61"/>
      <c r="C995" s="61"/>
      <c r="D995" s="58"/>
      <c r="E995" s="61"/>
      <c r="F995" s="61"/>
      <c r="G995" s="272"/>
      <c r="H995" s="62"/>
      <c r="I995" s="273">
        <f t="shared" si="196"/>
        <v>0</v>
      </c>
      <c r="J995" s="272"/>
      <c r="K995" s="62"/>
      <c r="L995" s="270">
        <f t="shared" si="197"/>
        <v>0</v>
      </c>
      <c r="M995" s="272"/>
      <c r="N995" s="62"/>
      <c r="O995" s="270">
        <f t="shared" si="198"/>
        <v>0</v>
      </c>
      <c r="P995" s="272"/>
      <c r="Q995" s="62"/>
      <c r="R995" s="271">
        <f t="shared" si="199"/>
        <v>0</v>
      </c>
      <c r="S995" s="272"/>
      <c r="T995" s="62"/>
      <c r="U995" s="270">
        <f t="shared" si="200"/>
        <v>0</v>
      </c>
      <c r="V995" s="272"/>
      <c r="W995" s="62"/>
      <c r="X995" s="270">
        <f t="shared" si="201"/>
        <v>0</v>
      </c>
      <c r="Y995" s="270">
        <f t="shared" si="202"/>
        <v>0</v>
      </c>
      <c r="Z995" s="61"/>
      <c r="AA995" s="61"/>
      <c r="AB995" s="60" t="str">
        <f t="shared" si="203"/>
        <v/>
      </c>
      <c r="AC995" s="21" t="b">
        <f t="shared" si="204"/>
        <v>0</v>
      </c>
      <c r="AD995" s="21" t="b">
        <f t="shared" si="205"/>
        <v>0</v>
      </c>
      <c r="AE995" s="21" t="b">
        <f t="shared" si="206"/>
        <v>0</v>
      </c>
      <c r="AF995" s="21" t="b">
        <f ca="1">OR(AND($AC995,NOT($AD995)),AND($AC995,OR(AND($G995="",$H995&lt;&gt;""),AND($G995&lt;&gt;"",$H995=""),AND($J995="",$K995&lt;&gt;""),AND($J995&lt;&gt;"",$K995=""),AND($M995="",$N995&lt;&gt;""),AND($M995&lt;&gt;"",$N995=""),AND($P995="",$Q995&lt;&gt;""),AND($P995&lt;&gt;"",$Q995=""),AND($S995="",$T995&lt;&gt;""),AND($S995&lt;&gt;"",$T995=""),AND($V995="",$W995&lt;&gt;""),AND($V995&lt;&gt;"",$W995=""))),AND($C995&lt;&gt;"",$E995&lt;&gt;"",LEFT(TRIM($C995),1)&lt;&gt;LEFT(TRIM($E995),1)),IF(OR($E995="",$F995=""),FALSE(),IFERROR(COUNTIF(INDIRECT("UNITS_"&amp;SUBSTITUTE(LEFT($E995,FIND(" ",$E995&amp;" ")-1),".","_")),$F995)=0,TRUE())),AND($B995&lt;&gt;"",OR(ISNUMBER(SEARCH("outro",LOWER($B995))),ISNUMBER(SEARCH("divers",LOWER($B995))),ISNUMBER(SEARCH("etc",LOWER($B995))))),OR(AND(ISNUMBER(SEARCH("comunic",LOWER($B995))),LEFT($E995,3)&lt;&gt;"4.4"),AND(ISNUMBER(SEARCH("monitor",LOWER($B995))),NOT(OR(LEFT($E995,3)="1.5",LEFT($E995,3)="2.5")))),AND($B995&lt;&gt;"",OR(LEFT($C995,1)="1",LEFT($C995,1)="2"),$D995=""),AND($D995&lt;&gt;"",NOT(OR(LEFT($C995,1)="1",LEFT($C995,1)="2"))),AND($D995&lt;&gt;"",COUNTIF(' PROJETO'!$B$14:$B$16,$D995)=0),IF($D995="",FALSE(),IF(COUNTIF(' PROJETO'!$B$14:$B$16,$D995)=0,FALSE(),IFERROR(INDEX(' PROJETO'!$C$14:$C$16,MATCH($D995,' PROJETO'!$B$14:$B$16,0))&lt;&gt;"Sim",FALSE()))))</f>
        <v>0</v>
      </c>
      <c r="AG995" s="21" t="b">
        <f>AND($AC995,$Y995&gt;'CONFG.  LISTAS'!$F$4,$Z995="",$AA995="")</f>
        <v>0</v>
      </c>
      <c r="AH995" s="21" t="str">
        <f t="shared" si="207"/>
        <v/>
      </c>
      <c r="AI995" s="43" t="str">
        <f ca="1">IF(NOT($AC995),"",IF(OR($B995="",$C995="",$E995="",$F995=""),"Preencha descrição, categoria, tipo e unidade.",IF(AND($B995&lt;&gt;"",OR(LEFT($C995,1)="1",LEFT($C995,1)="2"),$D995=""),"Informe a prática de restauração para itens diretos.",IF(AND($D995&lt;&gt;"",NOT(OR(LEFT($C995,1)="1",LEFT($C995,1)="2"))),"Custos indiretos não devem pertencer a uma prática específica.",IF(AND($D995&lt;&gt;"",COUNTIF(' PROJETO'!$B$14:$B$16,$D995)=0),"Prática de restauração inválida ou não cadastrada.",IF(IF($D995="",FALSE(),IF(COUNTIF(' PROJETO'!$B$14:$B$16,$D995)=0,FALSE(),IFERROR(INDEX(' PROJETO'!$C$14:$C$16,MATCH($D995,' PROJETO'!$B$14:$B$16,0))&lt;&gt;"Sim",FALSE()))),"A prática informada no item não foi selecionada na aba Projeto.",IF(AND(MAX($I995,$L995,$O995,$R995,$U995,$X995)&gt;'CONFG.  LISTAS'!$F$4,NOT(OR($Z995&lt;&gt;"",$AA995&lt;&gt;""))),"Memorial de cálculo ou anexo obrigatório não informado para item acima do limite.",IF(OR(AND($G995&lt;&gt;"",$H995&lt;&gt;"",OR($G995&lt;=0,$H995&lt;=0)),AND($J995&lt;&gt;"",$K995&lt;&gt;"",OR($J995&lt;=0,$K995&lt;=0)),AND($M995&lt;&gt;"",$N995&lt;&gt;"",OR($M995&lt;=0,$N995&lt;=0)),AND($P995&lt;&gt;"",$Q995&lt;&gt;"",OR($P995&lt;=0,$Q995&lt;=0)),AND($S995&lt;&gt;"",$T995&lt;&gt;"",OR($S995&lt;=0,$T995&lt;=0)),AND($V995&lt;&gt;"",$W995&lt;&gt;"",OR($V995&lt;=0,$W995&lt;=0))),"Revise os valores informados: valor unitário e quantidade devem ser maiores que zero.",IF(OR(AND($G995="",$H995&lt;&gt;""),AND($G995&lt;&gt;"",$H995=""),AND($J995="",$K995&lt;&gt;""),AND($J995&lt;&gt;"",$K995=""),AND($M995="",$N995&lt;&gt;""),AND($M995&lt;&gt;"",$N995=""),AND($P995="",$Q995&lt;&gt;""),AND($P995&lt;&gt;"",$Q995=""),AND($S995="",$T995&lt;&gt;""),AND($S995&lt;&gt;"",$T995=""),AND($V995="",$W995&lt;&gt;""),AND($V995&lt;&gt;"",$W995="")),"Há ano preenchido parcialmente: "&amp;TRIM(IF(AND($G995="",$H995&lt;&gt;""),"Ano 1 (falta valor unitário); ","")&amp;IF(AND($G995&lt;&gt;"",$H995=""),"Ano 1 (falta quantidade); ","")&amp;IF(AND($J995="",$K995&lt;&gt;""),"Ano 2 (falta valor unitário); ","")&amp;IF(AND($J995&lt;&gt;"",$K995=""),"Ano 2 (falta quantidade); ","")&amp;IF(AND($M995="",$N995&lt;&gt;""),"Ano 3 (falta valor unitário); ","")&amp;IF(AND($M995&lt;&gt;"",$N995=""),"Ano 3 (falta quantidade); ","")&amp;IF(AND($P995="",$Q995&lt;&gt;""),"Ano 4 (falta valor unitário); ","")&amp;IF(AND($P995&lt;&gt;"",$Q995=""),"Ano 4 (falta quantidade); ","")&amp;IF(AND($S995="",$T995&lt;&gt;""),"Ano 5 (falta valor unitário); ","")&amp;IF(AND($S995&lt;&gt;"",$T995=""),"Ano 5 (falta quantidade); ","")&amp;IF(AND($V995="",$W995&lt;&gt;""),"Ano 6 (falta valor unitário); ","")&amp;IF(AND($V995&lt;&gt;"",$W995=""),"Ano 6 (falta quantidade); ","")), IF(NOT(OR(AND($G995&lt;&gt;"",$H995&lt;&gt;""),AND($J995&lt;&gt;"",$K995&lt;&gt;""),AND($M995&lt;&gt;"",$N995&lt;&gt;""),AND($P995&lt;&gt;"",$Q995&lt;&gt;""),AND($S995&lt;&gt;"",$T995&lt;&gt;""),AND($V995&lt;&gt;"",$W995&lt;&gt;""))),"Informe pelo menos um ano completo com valor unitário e quantidade.",IF(AND($C995&lt;&gt;"",$E995&lt;&gt;"",LEFT(TRIM($C995),1)&lt;&gt;LEFT(TRIM($E995),1)),"Categoria e tipo estão incompatíveis.",IF(IF(OR($E995="",$F995=""),FALSE(),IFERROR(COUNTIF(INDIRECT("UNITS_"&amp;SUBSTITUTE(LEFT($E995,FIND(" ",$E995&amp;" ")-1),".","_")),$F995)=0,TRUE())),"Unidade incompatível com o tipo selecionado.",IF(OR(AND(ISNUMBER(SEARCH("comunic",LOWER($B995))),LEFT($E995,3)&lt;&gt;"4.4"),AND(ISNUMBER(SEARCH("monitor",LOWER($B995))),NOT(OR(LEFT($E995,3)="1.5",LEFT($E995,3)="2.5")))),"Revise a classificação do item conforme as regras de preenchimento.",IF(AND($B995&lt;&gt;"",OR(ISNUMBER(SEARCH("outro",LOWER($B995))),ISNUMBER(SEARCH("divers",LOWER($B995))),ISNUMBER(SEARCH("kit",LOWER($B995))),ISNUMBER(SEARCH("ferrament",LOWER($B995))),ISNUMBER(SEARCH("epi",LOWER($B995)))),NOT(OR($Z995&lt;&gt;"",$AA995&lt;&gt;""))),"Descrição muito genérica: detalhe melhor o item e registre o racional no memorial ou em anexo.",IF(AND($Y995=0,$B995&lt;&gt;"",OR($G995&lt;&gt;"",$H995&lt;&gt;"",$J995&lt;&gt;"",$K995&lt;&gt;"",$M995&lt;&gt;"",$N995&lt;&gt;"",$P995&lt;&gt;"",$Q995&lt;&gt;"",$S995&lt;&gt;"",$T995&lt;&gt;"",$V995&lt;&gt;"",$W995&lt;&gt;"")),"O item possui dados lançados, mas o total está zerado. Revise os valores informados.","")))))))))))))))</f>
        <v/>
      </c>
    </row>
    <row r="996" spans="1:35" ht="14.25" customHeight="1" x14ac:dyDescent="0.25">
      <c r="A996" s="57" t="str">
        <f t="shared" si="195"/>
        <v/>
      </c>
      <c r="B996" s="58"/>
      <c r="C996" s="58"/>
      <c r="D996" s="58"/>
      <c r="E996" s="58"/>
      <c r="F996" s="58"/>
      <c r="G996" s="269"/>
      <c r="H996" s="59"/>
      <c r="I996" s="273">
        <f t="shared" si="196"/>
        <v>0</v>
      </c>
      <c r="J996" s="269"/>
      <c r="K996" s="59"/>
      <c r="L996" s="270">
        <f t="shared" si="197"/>
        <v>0</v>
      </c>
      <c r="M996" s="269"/>
      <c r="N996" s="59"/>
      <c r="O996" s="270">
        <f t="shared" si="198"/>
        <v>0</v>
      </c>
      <c r="P996" s="269"/>
      <c r="Q996" s="59"/>
      <c r="R996" s="271">
        <f t="shared" si="199"/>
        <v>0</v>
      </c>
      <c r="S996" s="269"/>
      <c r="T996" s="59"/>
      <c r="U996" s="270">
        <f t="shared" si="200"/>
        <v>0</v>
      </c>
      <c r="V996" s="269"/>
      <c r="W996" s="59"/>
      <c r="X996" s="270">
        <f t="shared" si="201"/>
        <v>0</v>
      </c>
      <c r="Y996" s="270">
        <f t="shared" si="202"/>
        <v>0</v>
      </c>
      <c r="Z996" s="58"/>
      <c r="AA996" s="58"/>
      <c r="AB996" s="60" t="str">
        <f t="shared" si="203"/>
        <v/>
      </c>
      <c r="AC996" s="21" t="b">
        <f t="shared" si="204"/>
        <v>0</v>
      </c>
      <c r="AD996" s="21" t="b">
        <f t="shared" si="205"/>
        <v>0</v>
      </c>
      <c r="AE996" s="21" t="b">
        <f t="shared" si="206"/>
        <v>0</v>
      </c>
      <c r="AF996" s="21" t="b">
        <f ca="1">OR(AND($AC996,NOT($AD996)),AND($AC996,OR(AND($G996="",$H996&lt;&gt;""),AND($G996&lt;&gt;"",$H996=""),AND($J996="",$K996&lt;&gt;""),AND($J996&lt;&gt;"",$K996=""),AND($M996="",$N996&lt;&gt;""),AND($M996&lt;&gt;"",$N996=""),AND($P996="",$Q996&lt;&gt;""),AND($P996&lt;&gt;"",$Q996=""),AND($S996="",$T996&lt;&gt;""),AND($S996&lt;&gt;"",$T996=""),AND($V996="",$W996&lt;&gt;""),AND($V996&lt;&gt;"",$W996=""))),AND($C996&lt;&gt;"",$E996&lt;&gt;"",LEFT(TRIM($C996),1)&lt;&gt;LEFT(TRIM($E996),1)),IF(OR($E996="",$F996=""),FALSE(),IFERROR(COUNTIF(INDIRECT("UNITS_"&amp;SUBSTITUTE(LEFT($E996,FIND(" ",$E996&amp;" ")-1),".","_")),$F996)=0,TRUE())),AND($B996&lt;&gt;"",OR(ISNUMBER(SEARCH("outro",LOWER($B996))),ISNUMBER(SEARCH("divers",LOWER($B996))),ISNUMBER(SEARCH("etc",LOWER($B996))))),OR(AND(ISNUMBER(SEARCH("comunic",LOWER($B996))),LEFT($E996,3)&lt;&gt;"4.4"),AND(ISNUMBER(SEARCH("monitor",LOWER($B996))),NOT(OR(LEFT($E996,3)="1.5",LEFT($E996,3)="2.5")))),AND($B996&lt;&gt;"",OR(LEFT($C996,1)="1",LEFT($C996,1)="2"),$D996=""),AND($D996&lt;&gt;"",NOT(OR(LEFT($C996,1)="1",LEFT($C996,1)="2"))),AND($D996&lt;&gt;"",COUNTIF(' PROJETO'!$B$14:$B$16,$D996)=0),IF($D996="",FALSE(),IF(COUNTIF(' PROJETO'!$B$14:$B$16,$D996)=0,FALSE(),IFERROR(INDEX(' PROJETO'!$C$14:$C$16,MATCH($D996,' PROJETO'!$B$14:$B$16,0))&lt;&gt;"Sim",FALSE()))))</f>
        <v>0</v>
      </c>
      <c r="AG996" s="21" t="b">
        <f>AND($AC996,$Y996&gt;'CONFG.  LISTAS'!$F$4,$Z996="",$AA996="")</f>
        <v>0</v>
      </c>
      <c r="AH996" s="21" t="str">
        <f t="shared" si="207"/>
        <v/>
      </c>
      <c r="AI996" s="43" t="str">
        <f ca="1">IF(NOT($AC996),"",IF(OR($B996="",$C996="",$E996="",$F996=""),"Preencha descrição, categoria, tipo e unidade.",IF(AND($B996&lt;&gt;"",OR(LEFT($C996,1)="1",LEFT($C996,1)="2"),$D996=""),"Informe a prática de restauração para itens diretos.",IF(AND($D996&lt;&gt;"",NOT(OR(LEFT($C996,1)="1",LEFT($C996,1)="2"))),"Custos indiretos não devem pertencer a uma prática específica.",IF(AND($D996&lt;&gt;"",COUNTIF(' PROJETO'!$B$14:$B$16,$D996)=0),"Prática de restauração inválida ou não cadastrada.",IF(IF($D996="",FALSE(),IF(COUNTIF(' PROJETO'!$B$14:$B$16,$D996)=0,FALSE(),IFERROR(INDEX(' PROJETO'!$C$14:$C$16,MATCH($D996,' PROJETO'!$B$14:$B$16,0))&lt;&gt;"Sim",FALSE()))),"A prática informada no item não foi selecionada na aba Projeto.",IF(AND(MAX($I996,$L996,$O996,$R996,$U996,$X996)&gt;'CONFG.  LISTAS'!$F$4,NOT(OR($Z996&lt;&gt;"",$AA996&lt;&gt;""))),"Memorial de cálculo ou anexo obrigatório não informado para item acima do limite.",IF(OR(AND($G996&lt;&gt;"",$H996&lt;&gt;"",OR($G996&lt;=0,$H996&lt;=0)),AND($J996&lt;&gt;"",$K996&lt;&gt;"",OR($J996&lt;=0,$K996&lt;=0)),AND($M996&lt;&gt;"",$N996&lt;&gt;"",OR($M996&lt;=0,$N996&lt;=0)),AND($P996&lt;&gt;"",$Q996&lt;&gt;"",OR($P996&lt;=0,$Q996&lt;=0)),AND($S996&lt;&gt;"",$T996&lt;&gt;"",OR($S996&lt;=0,$T996&lt;=0)),AND($V996&lt;&gt;"",$W996&lt;&gt;"",OR($V996&lt;=0,$W996&lt;=0))),"Revise os valores informados: valor unitário e quantidade devem ser maiores que zero.",IF(OR(AND($G996="",$H996&lt;&gt;""),AND($G996&lt;&gt;"",$H996=""),AND($J996="",$K996&lt;&gt;""),AND($J996&lt;&gt;"",$K996=""),AND($M996="",$N996&lt;&gt;""),AND($M996&lt;&gt;"",$N996=""),AND($P996="",$Q996&lt;&gt;""),AND($P996&lt;&gt;"",$Q996=""),AND($S996="",$T996&lt;&gt;""),AND($S996&lt;&gt;"",$T996=""),AND($V996="",$W996&lt;&gt;""),AND($V996&lt;&gt;"",$W996="")),"Há ano preenchido parcialmente: "&amp;TRIM(IF(AND($G996="",$H996&lt;&gt;""),"Ano 1 (falta valor unitário); ","")&amp;IF(AND($G996&lt;&gt;"",$H996=""),"Ano 1 (falta quantidade); ","")&amp;IF(AND($J996="",$K996&lt;&gt;""),"Ano 2 (falta valor unitário); ","")&amp;IF(AND($J996&lt;&gt;"",$K996=""),"Ano 2 (falta quantidade); ","")&amp;IF(AND($M996="",$N996&lt;&gt;""),"Ano 3 (falta valor unitário); ","")&amp;IF(AND($M996&lt;&gt;"",$N996=""),"Ano 3 (falta quantidade); ","")&amp;IF(AND($P996="",$Q996&lt;&gt;""),"Ano 4 (falta valor unitário); ","")&amp;IF(AND($P996&lt;&gt;"",$Q996=""),"Ano 4 (falta quantidade); ","")&amp;IF(AND($S996="",$T996&lt;&gt;""),"Ano 5 (falta valor unitário); ","")&amp;IF(AND($S996&lt;&gt;"",$T996=""),"Ano 5 (falta quantidade); ","")&amp;IF(AND($V996="",$W996&lt;&gt;""),"Ano 6 (falta valor unitário); ","")&amp;IF(AND($V996&lt;&gt;"",$W996=""),"Ano 6 (falta quantidade); ","")), IF(NOT(OR(AND($G996&lt;&gt;"",$H996&lt;&gt;""),AND($J996&lt;&gt;"",$K996&lt;&gt;""),AND($M996&lt;&gt;"",$N996&lt;&gt;""),AND($P996&lt;&gt;"",$Q996&lt;&gt;""),AND($S996&lt;&gt;"",$T996&lt;&gt;""),AND($V996&lt;&gt;"",$W996&lt;&gt;""))),"Informe pelo menos um ano completo com valor unitário e quantidade.",IF(AND($C996&lt;&gt;"",$E996&lt;&gt;"",LEFT(TRIM($C996),1)&lt;&gt;LEFT(TRIM($E996),1)),"Categoria e tipo estão incompatíveis.",IF(IF(OR($E996="",$F996=""),FALSE(),IFERROR(COUNTIF(INDIRECT("UNITS_"&amp;SUBSTITUTE(LEFT($E996,FIND(" ",$E996&amp;" ")-1),".","_")),$F996)=0,TRUE())),"Unidade incompatível com o tipo selecionado.",IF(OR(AND(ISNUMBER(SEARCH("comunic",LOWER($B996))),LEFT($E996,3)&lt;&gt;"4.4"),AND(ISNUMBER(SEARCH("monitor",LOWER($B996))),NOT(OR(LEFT($E996,3)="1.5",LEFT($E996,3)="2.5")))),"Revise a classificação do item conforme as regras de preenchimento.",IF(AND($B996&lt;&gt;"",OR(ISNUMBER(SEARCH("outro",LOWER($B996))),ISNUMBER(SEARCH("divers",LOWER($B996))),ISNUMBER(SEARCH("kit",LOWER($B996))),ISNUMBER(SEARCH("ferrament",LOWER($B996))),ISNUMBER(SEARCH("epi",LOWER($B996)))),NOT(OR($Z996&lt;&gt;"",$AA996&lt;&gt;""))),"Descrição muito genérica: detalhe melhor o item e registre o racional no memorial ou em anexo.",IF(AND($Y996=0,$B996&lt;&gt;"",OR($G996&lt;&gt;"",$H996&lt;&gt;"",$J996&lt;&gt;"",$K996&lt;&gt;"",$M996&lt;&gt;"",$N996&lt;&gt;"",$P996&lt;&gt;"",$Q996&lt;&gt;"",$S996&lt;&gt;"",$T996&lt;&gt;"",$V996&lt;&gt;"",$W996&lt;&gt;"")),"O item possui dados lançados, mas o total está zerado. Revise os valores informados.","")))))))))))))))</f>
        <v/>
      </c>
    </row>
    <row r="997" spans="1:35" ht="14.25" customHeight="1" x14ac:dyDescent="0.25">
      <c r="A997" s="57" t="str">
        <f t="shared" si="195"/>
        <v/>
      </c>
      <c r="B997" s="61"/>
      <c r="C997" s="61"/>
      <c r="D997" s="58"/>
      <c r="E997" s="61"/>
      <c r="F997" s="61"/>
      <c r="G997" s="272"/>
      <c r="H997" s="62"/>
      <c r="I997" s="273">
        <f t="shared" si="196"/>
        <v>0</v>
      </c>
      <c r="J997" s="272"/>
      <c r="K997" s="62"/>
      <c r="L997" s="270">
        <f t="shared" si="197"/>
        <v>0</v>
      </c>
      <c r="M997" s="272"/>
      <c r="N997" s="62"/>
      <c r="O997" s="270">
        <f t="shared" si="198"/>
        <v>0</v>
      </c>
      <c r="P997" s="272"/>
      <c r="Q997" s="62"/>
      <c r="R997" s="271">
        <f t="shared" si="199"/>
        <v>0</v>
      </c>
      <c r="S997" s="272"/>
      <c r="T997" s="62"/>
      <c r="U997" s="270">
        <f t="shared" si="200"/>
        <v>0</v>
      </c>
      <c r="V997" s="272"/>
      <c r="W997" s="62"/>
      <c r="X997" s="270">
        <f t="shared" si="201"/>
        <v>0</v>
      </c>
      <c r="Y997" s="270">
        <f t="shared" si="202"/>
        <v>0</v>
      </c>
      <c r="Z997" s="61"/>
      <c r="AA997" s="61"/>
      <c r="AB997" s="60" t="str">
        <f t="shared" si="203"/>
        <v/>
      </c>
      <c r="AC997" s="21" t="b">
        <f t="shared" si="204"/>
        <v>0</v>
      </c>
      <c r="AD997" s="21" t="b">
        <f t="shared" si="205"/>
        <v>0</v>
      </c>
      <c r="AE997" s="21" t="b">
        <f t="shared" si="206"/>
        <v>0</v>
      </c>
      <c r="AF997" s="21" t="b">
        <f ca="1">OR(AND($AC997,NOT($AD997)),AND($AC997,OR(AND($G997="",$H997&lt;&gt;""),AND($G997&lt;&gt;"",$H997=""),AND($J997="",$K997&lt;&gt;""),AND($J997&lt;&gt;"",$K997=""),AND($M997="",$N997&lt;&gt;""),AND($M997&lt;&gt;"",$N997=""),AND($P997="",$Q997&lt;&gt;""),AND($P997&lt;&gt;"",$Q997=""),AND($S997="",$T997&lt;&gt;""),AND($S997&lt;&gt;"",$T997=""),AND($V997="",$W997&lt;&gt;""),AND($V997&lt;&gt;"",$W997=""))),AND($C997&lt;&gt;"",$E997&lt;&gt;"",LEFT(TRIM($C997),1)&lt;&gt;LEFT(TRIM($E997),1)),IF(OR($E997="",$F997=""),FALSE(),IFERROR(COUNTIF(INDIRECT("UNITS_"&amp;SUBSTITUTE(LEFT($E997,FIND(" ",$E997&amp;" ")-1),".","_")),$F997)=0,TRUE())),AND($B997&lt;&gt;"",OR(ISNUMBER(SEARCH("outro",LOWER($B997))),ISNUMBER(SEARCH("divers",LOWER($B997))),ISNUMBER(SEARCH("etc",LOWER($B997))))),OR(AND(ISNUMBER(SEARCH("comunic",LOWER($B997))),LEFT($E997,3)&lt;&gt;"4.4"),AND(ISNUMBER(SEARCH("monitor",LOWER($B997))),NOT(OR(LEFT($E997,3)="1.5",LEFT($E997,3)="2.5")))),AND($B997&lt;&gt;"",OR(LEFT($C997,1)="1",LEFT($C997,1)="2"),$D997=""),AND($D997&lt;&gt;"",NOT(OR(LEFT($C997,1)="1",LEFT($C997,1)="2"))),AND($D997&lt;&gt;"",COUNTIF(' PROJETO'!$B$14:$B$16,$D997)=0),IF($D997="",FALSE(),IF(COUNTIF(' PROJETO'!$B$14:$B$16,$D997)=0,FALSE(),IFERROR(INDEX(' PROJETO'!$C$14:$C$16,MATCH($D997,' PROJETO'!$B$14:$B$16,0))&lt;&gt;"Sim",FALSE()))))</f>
        <v>0</v>
      </c>
      <c r="AG997" s="21" t="b">
        <f>AND($AC997,$Y997&gt;'CONFG.  LISTAS'!$F$4,$Z997="",$AA997="")</f>
        <v>0</v>
      </c>
      <c r="AH997" s="21" t="str">
        <f t="shared" si="207"/>
        <v/>
      </c>
      <c r="AI997" s="43" t="str">
        <f ca="1">IF(NOT($AC997),"",IF(OR($B997="",$C997="",$E997="",$F997=""),"Preencha descrição, categoria, tipo e unidade.",IF(AND($B997&lt;&gt;"",OR(LEFT($C997,1)="1",LEFT($C997,1)="2"),$D997=""),"Informe a prática de restauração para itens diretos.",IF(AND($D997&lt;&gt;"",NOT(OR(LEFT($C997,1)="1",LEFT($C997,1)="2"))),"Custos indiretos não devem pertencer a uma prática específica.",IF(AND($D997&lt;&gt;"",COUNTIF(' PROJETO'!$B$14:$B$16,$D997)=0),"Prática de restauração inválida ou não cadastrada.",IF(IF($D997="",FALSE(),IF(COUNTIF(' PROJETO'!$B$14:$B$16,$D997)=0,FALSE(),IFERROR(INDEX(' PROJETO'!$C$14:$C$16,MATCH($D997,' PROJETO'!$B$14:$B$16,0))&lt;&gt;"Sim",FALSE()))),"A prática informada no item não foi selecionada na aba Projeto.",IF(AND(MAX($I997,$L997,$O997,$R997,$U997,$X997)&gt;'CONFG.  LISTAS'!$F$4,NOT(OR($Z997&lt;&gt;"",$AA997&lt;&gt;""))),"Memorial de cálculo ou anexo obrigatório não informado para item acima do limite.",IF(OR(AND($G997&lt;&gt;"",$H997&lt;&gt;"",OR($G997&lt;=0,$H997&lt;=0)),AND($J997&lt;&gt;"",$K997&lt;&gt;"",OR($J997&lt;=0,$K997&lt;=0)),AND($M997&lt;&gt;"",$N997&lt;&gt;"",OR($M997&lt;=0,$N997&lt;=0)),AND($P997&lt;&gt;"",$Q997&lt;&gt;"",OR($P997&lt;=0,$Q997&lt;=0)),AND($S997&lt;&gt;"",$T997&lt;&gt;"",OR($S997&lt;=0,$T997&lt;=0)),AND($V997&lt;&gt;"",$W997&lt;&gt;"",OR($V997&lt;=0,$W997&lt;=0))),"Revise os valores informados: valor unitário e quantidade devem ser maiores que zero.",IF(OR(AND($G997="",$H997&lt;&gt;""),AND($G997&lt;&gt;"",$H997=""),AND($J997="",$K997&lt;&gt;""),AND($J997&lt;&gt;"",$K997=""),AND($M997="",$N997&lt;&gt;""),AND($M997&lt;&gt;"",$N997=""),AND($P997="",$Q997&lt;&gt;""),AND($P997&lt;&gt;"",$Q997=""),AND($S997="",$T997&lt;&gt;""),AND($S997&lt;&gt;"",$T997=""),AND($V997="",$W997&lt;&gt;""),AND($V997&lt;&gt;"",$W997="")),"Há ano preenchido parcialmente: "&amp;TRIM(IF(AND($G997="",$H997&lt;&gt;""),"Ano 1 (falta valor unitário); ","")&amp;IF(AND($G997&lt;&gt;"",$H997=""),"Ano 1 (falta quantidade); ","")&amp;IF(AND($J997="",$K997&lt;&gt;""),"Ano 2 (falta valor unitário); ","")&amp;IF(AND($J997&lt;&gt;"",$K997=""),"Ano 2 (falta quantidade); ","")&amp;IF(AND($M997="",$N997&lt;&gt;""),"Ano 3 (falta valor unitário); ","")&amp;IF(AND($M997&lt;&gt;"",$N997=""),"Ano 3 (falta quantidade); ","")&amp;IF(AND($P997="",$Q997&lt;&gt;""),"Ano 4 (falta valor unitário); ","")&amp;IF(AND($P997&lt;&gt;"",$Q997=""),"Ano 4 (falta quantidade); ","")&amp;IF(AND($S997="",$T997&lt;&gt;""),"Ano 5 (falta valor unitário); ","")&amp;IF(AND($S997&lt;&gt;"",$T997=""),"Ano 5 (falta quantidade); ","")&amp;IF(AND($V997="",$W997&lt;&gt;""),"Ano 6 (falta valor unitário); ","")&amp;IF(AND($V997&lt;&gt;"",$W997=""),"Ano 6 (falta quantidade); ","")), IF(NOT(OR(AND($G997&lt;&gt;"",$H997&lt;&gt;""),AND($J997&lt;&gt;"",$K997&lt;&gt;""),AND($M997&lt;&gt;"",$N997&lt;&gt;""),AND($P997&lt;&gt;"",$Q997&lt;&gt;""),AND($S997&lt;&gt;"",$T997&lt;&gt;""),AND($V997&lt;&gt;"",$W997&lt;&gt;""))),"Informe pelo menos um ano completo com valor unitário e quantidade.",IF(AND($C997&lt;&gt;"",$E997&lt;&gt;"",LEFT(TRIM($C997),1)&lt;&gt;LEFT(TRIM($E997),1)),"Categoria e tipo estão incompatíveis.",IF(IF(OR($E997="",$F997=""),FALSE(),IFERROR(COUNTIF(INDIRECT("UNITS_"&amp;SUBSTITUTE(LEFT($E997,FIND(" ",$E997&amp;" ")-1),".","_")),$F997)=0,TRUE())),"Unidade incompatível com o tipo selecionado.",IF(OR(AND(ISNUMBER(SEARCH("comunic",LOWER($B997))),LEFT($E997,3)&lt;&gt;"4.4"),AND(ISNUMBER(SEARCH("monitor",LOWER($B997))),NOT(OR(LEFT($E997,3)="1.5",LEFT($E997,3)="2.5")))),"Revise a classificação do item conforme as regras de preenchimento.",IF(AND($B997&lt;&gt;"",OR(ISNUMBER(SEARCH("outro",LOWER($B997))),ISNUMBER(SEARCH("divers",LOWER($B997))),ISNUMBER(SEARCH("kit",LOWER($B997))),ISNUMBER(SEARCH("ferrament",LOWER($B997))),ISNUMBER(SEARCH("epi",LOWER($B997)))),NOT(OR($Z997&lt;&gt;"",$AA997&lt;&gt;""))),"Descrição muito genérica: detalhe melhor o item e registre o racional no memorial ou em anexo.",IF(AND($Y997=0,$B997&lt;&gt;"",OR($G997&lt;&gt;"",$H997&lt;&gt;"",$J997&lt;&gt;"",$K997&lt;&gt;"",$M997&lt;&gt;"",$N997&lt;&gt;"",$P997&lt;&gt;"",$Q997&lt;&gt;"",$S997&lt;&gt;"",$T997&lt;&gt;"",$V997&lt;&gt;"",$W997&lt;&gt;"")),"O item possui dados lançados, mas o total está zerado. Revise os valores informados.","")))))))))))))))</f>
        <v/>
      </c>
    </row>
    <row r="998" spans="1:35" ht="14.25" customHeight="1" x14ac:dyDescent="0.25">
      <c r="A998" s="57" t="str">
        <f t="shared" si="195"/>
        <v/>
      </c>
      <c r="B998" s="58"/>
      <c r="C998" s="58"/>
      <c r="D998" s="58"/>
      <c r="E998" s="58"/>
      <c r="F998" s="58"/>
      <c r="G998" s="269"/>
      <c r="H998" s="59"/>
      <c r="I998" s="273">
        <f t="shared" si="196"/>
        <v>0</v>
      </c>
      <c r="J998" s="269"/>
      <c r="K998" s="59"/>
      <c r="L998" s="270">
        <f t="shared" si="197"/>
        <v>0</v>
      </c>
      <c r="M998" s="269"/>
      <c r="N998" s="59"/>
      <c r="O998" s="270">
        <f t="shared" si="198"/>
        <v>0</v>
      </c>
      <c r="P998" s="269"/>
      <c r="Q998" s="59"/>
      <c r="R998" s="271">
        <f t="shared" si="199"/>
        <v>0</v>
      </c>
      <c r="S998" s="269"/>
      <c r="T998" s="59"/>
      <c r="U998" s="270">
        <f t="shared" si="200"/>
        <v>0</v>
      </c>
      <c r="V998" s="269"/>
      <c r="W998" s="59"/>
      <c r="X998" s="270">
        <f t="shared" si="201"/>
        <v>0</v>
      </c>
      <c r="Y998" s="270">
        <f t="shared" si="202"/>
        <v>0</v>
      </c>
      <c r="Z998" s="58"/>
      <c r="AA998" s="58"/>
      <c r="AB998" s="60" t="str">
        <f t="shared" si="203"/>
        <v/>
      </c>
      <c r="AC998" s="21" t="b">
        <f t="shared" si="204"/>
        <v>0</v>
      </c>
      <c r="AD998" s="21" t="b">
        <f t="shared" si="205"/>
        <v>0</v>
      </c>
      <c r="AE998" s="21" t="b">
        <f t="shared" si="206"/>
        <v>0</v>
      </c>
      <c r="AF998" s="21" t="b">
        <f ca="1">OR(AND($AC998,NOT($AD998)),AND($AC998,OR(AND($G998="",$H998&lt;&gt;""),AND($G998&lt;&gt;"",$H998=""),AND($J998="",$K998&lt;&gt;""),AND($J998&lt;&gt;"",$K998=""),AND($M998="",$N998&lt;&gt;""),AND($M998&lt;&gt;"",$N998=""),AND($P998="",$Q998&lt;&gt;""),AND($P998&lt;&gt;"",$Q998=""),AND($S998="",$T998&lt;&gt;""),AND($S998&lt;&gt;"",$T998=""),AND($V998="",$W998&lt;&gt;""),AND($V998&lt;&gt;"",$W998=""))),AND($C998&lt;&gt;"",$E998&lt;&gt;"",LEFT(TRIM($C998),1)&lt;&gt;LEFT(TRIM($E998),1)),IF(OR($E998="",$F998=""),FALSE(),IFERROR(COUNTIF(INDIRECT("UNITS_"&amp;SUBSTITUTE(LEFT($E998,FIND(" ",$E998&amp;" ")-1),".","_")),$F998)=0,TRUE())),AND($B998&lt;&gt;"",OR(ISNUMBER(SEARCH("outro",LOWER($B998))),ISNUMBER(SEARCH("divers",LOWER($B998))),ISNUMBER(SEARCH("etc",LOWER($B998))))),OR(AND(ISNUMBER(SEARCH("comunic",LOWER($B998))),LEFT($E998,3)&lt;&gt;"4.4"),AND(ISNUMBER(SEARCH("monitor",LOWER($B998))),NOT(OR(LEFT($E998,3)="1.5",LEFT($E998,3)="2.5")))),AND($B998&lt;&gt;"",OR(LEFT($C998,1)="1",LEFT($C998,1)="2"),$D998=""),AND($D998&lt;&gt;"",NOT(OR(LEFT($C998,1)="1",LEFT($C998,1)="2"))),AND($D998&lt;&gt;"",COUNTIF(' PROJETO'!$B$14:$B$16,$D998)=0),IF($D998="",FALSE(),IF(COUNTIF(' PROJETO'!$B$14:$B$16,$D998)=0,FALSE(),IFERROR(INDEX(' PROJETO'!$C$14:$C$16,MATCH($D998,' PROJETO'!$B$14:$B$16,0))&lt;&gt;"Sim",FALSE()))))</f>
        <v>0</v>
      </c>
      <c r="AG998" s="21" t="b">
        <f>AND($AC998,$Y998&gt;'CONFG.  LISTAS'!$F$4,$Z998="",$AA998="")</f>
        <v>0</v>
      </c>
      <c r="AH998" s="21" t="str">
        <f t="shared" si="207"/>
        <v/>
      </c>
      <c r="AI998" s="43" t="str">
        <f ca="1">IF(NOT($AC998),"",IF(OR($B998="",$C998="",$E998="",$F998=""),"Preencha descrição, categoria, tipo e unidade.",IF(AND($B998&lt;&gt;"",OR(LEFT($C998,1)="1",LEFT($C998,1)="2"),$D998=""),"Informe a prática de restauração para itens diretos.",IF(AND($D998&lt;&gt;"",NOT(OR(LEFT($C998,1)="1",LEFT($C998,1)="2"))),"Custos indiretos não devem pertencer a uma prática específica.",IF(AND($D998&lt;&gt;"",COUNTIF(' PROJETO'!$B$14:$B$16,$D998)=0),"Prática de restauração inválida ou não cadastrada.",IF(IF($D998="",FALSE(),IF(COUNTIF(' PROJETO'!$B$14:$B$16,$D998)=0,FALSE(),IFERROR(INDEX(' PROJETO'!$C$14:$C$16,MATCH($D998,' PROJETO'!$B$14:$B$16,0))&lt;&gt;"Sim",FALSE()))),"A prática informada no item não foi selecionada na aba Projeto.",IF(AND(MAX($I998,$L998,$O998,$R998,$U998,$X998)&gt;'CONFG.  LISTAS'!$F$4,NOT(OR($Z998&lt;&gt;"",$AA998&lt;&gt;""))),"Memorial de cálculo ou anexo obrigatório não informado para item acima do limite.",IF(OR(AND($G998&lt;&gt;"",$H998&lt;&gt;"",OR($G998&lt;=0,$H998&lt;=0)),AND($J998&lt;&gt;"",$K998&lt;&gt;"",OR($J998&lt;=0,$K998&lt;=0)),AND($M998&lt;&gt;"",$N998&lt;&gt;"",OR($M998&lt;=0,$N998&lt;=0)),AND($P998&lt;&gt;"",$Q998&lt;&gt;"",OR($P998&lt;=0,$Q998&lt;=0)),AND($S998&lt;&gt;"",$T998&lt;&gt;"",OR($S998&lt;=0,$T998&lt;=0)),AND($V998&lt;&gt;"",$W998&lt;&gt;"",OR($V998&lt;=0,$W998&lt;=0))),"Revise os valores informados: valor unitário e quantidade devem ser maiores que zero.",IF(OR(AND($G998="",$H998&lt;&gt;""),AND($G998&lt;&gt;"",$H998=""),AND($J998="",$K998&lt;&gt;""),AND($J998&lt;&gt;"",$K998=""),AND($M998="",$N998&lt;&gt;""),AND($M998&lt;&gt;"",$N998=""),AND($P998="",$Q998&lt;&gt;""),AND($P998&lt;&gt;"",$Q998=""),AND($S998="",$T998&lt;&gt;""),AND($S998&lt;&gt;"",$T998=""),AND($V998="",$W998&lt;&gt;""),AND($V998&lt;&gt;"",$W998="")),"Há ano preenchido parcialmente: "&amp;TRIM(IF(AND($G998="",$H998&lt;&gt;""),"Ano 1 (falta valor unitário); ","")&amp;IF(AND($G998&lt;&gt;"",$H998=""),"Ano 1 (falta quantidade); ","")&amp;IF(AND($J998="",$K998&lt;&gt;""),"Ano 2 (falta valor unitário); ","")&amp;IF(AND($J998&lt;&gt;"",$K998=""),"Ano 2 (falta quantidade); ","")&amp;IF(AND($M998="",$N998&lt;&gt;""),"Ano 3 (falta valor unitário); ","")&amp;IF(AND($M998&lt;&gt;"",$N998=""),"Ano 3 (falta quantidade); ","")&amp;IF(AND($P998="",$Q998&lt;&gt;""),"Ano 4 (falta valor unitário); ","")&amp;IF(AND($P998&lt;&gt;"",$Q998=""),"Ano 4 (falta quantidade); ","")&amp;IF(AND($S998="",$T998&lt;&gt;""),"Ano 5 (falta valor unitário); ","")&amp;IF(AND($S998&lt;&gt;"",$T998=""),"Ano 5 (falta quantidade); ","")&amp;IF(AND($V998="",$W998&lt;&gt;""),"Ano 6 (falta valor unitário); ","")&amp;IF(AND($V998&lt;&gt;"",$W998=""),"Ano 6 (falta quantidade); ","")), IF(NOT(OR(AND($G998&lt;&gt;"",$H998&lt;&gt;""),AND($J998&lt;&gt;"",$K998&lt;&gt;""),AND($M998&lt;&gt;"",$N998&lt;&gt;""),AND($P998&lt;&gt;"",$Q998&lt;&gt;""),AND($S998&lt;&gt;"",$T998&lt;&gt;""),AND($V998&lt;&gt;"",$W998&lt;&gt;""))),"Informe pelo menos um ano completo com valor unitário e quantidade.",IF(AND($C998&lt;&gt;"",$E998&lt;&gt;"",LEFT(TRIM($C998),1)&lt;&gt;LEFT(TRIM($E998),1)),"Categoria e tipo estão incompatíveis.",IF(IF(OR($E998="",$F998=""),FALSE(),IFERROR(COUNTIF(INDIRECT("UNITS_"&amp;SUBSTITUTE(LEFT($E998,FIND(" ",$E998&amp;" ")-1),".","_")),$F998)=0,TRUE())),"Unidade incompatível com o tipo selecionado.",IF(OR(AND(ISNUMBER(SEARCH("comunic",LOWER($B998))),LEFT($E998,3)&lt;&gt;"4.4"),AND(ISNUMBER(SEARCH("monitor",LOWER($B998))),NOT(OR(LEFT($E998,3)="1.5",LEFT($E998,3)="2.5")))),"Revise a classificação do item conforme as regras de preenchimento.",IF(AND($B998&lt;&gt;"",OR(ISNUMBER(SEARCH("outro",LOWER($B998))),ISNUMBER(SEARCH("divers",LOWER($B998))),ISNUMBER(SEARCH("kit",LOWER($B998))),ISNUMBER(SEARCH("ferrament",LOWER($B998))),ISNUMBER(SEARCH("epi",LOWER($B998)))),NOT(OR($Z998&lt;&gt;"",$AA998&lt;&gt;""))),"Descrição muito genérica: detalhe melhor o item e registre o racional no memorial ou em anexo.",IF(AND($Y998=0,$B998&lt;&gt;"",OR($G998&lt;&gt;"",$H998&lt;&gt;"",$J998&lt;&gt;"",$K998&lt;&gt;"",$M998&lt;&gt;"",$N998&lt;&gt;"",$P998&lt;&gt;"",$Q998&lt;&gt;"",$S998&lt;&gt;"",$T998&lt;&gt;"",$V998&lt;&gt;"",$W998&lt;&gt;"")),"O item possui dados lançados, mas o total está zerado. Revise os valores informados.","")))))))))))))))</f>
        <v/>
      </c>
    </row>
    <row r="999" spans="1:35" ht="14.25" customHeight="1" x14ac:dyDescent="0.25">
      <c r="A999" s="57" t="str">
        <f t="shared" si="195"/>
        <v/>
      </c>
      <c r="B999" s="61"/>
      <c r="C999" s="61"/>
      <c r="D999" s="58"/>
      <c r="E999" s="61"/>
      <c r="F999" s="61"/>
      <c r="G999" s="272"/>
      <c r="H999" s="62"/>
      <c r="I999" s="273">
        <f t="shared" si="196"/>
        <v>0</v>
      </c>
      <c r="J999" s="272"/>
      <c r="K999" s="62"/>
      <c r="L999" s="270">
        <f t="shared" si="197"/>
        <v>0</v>
      </c>
      <c r="M999" s="272"/>
      <c r="N999" s="62"/>
      <c r="O999" s="270">
        <f t="shared" si="198"/>
        <v>0</v>
      </c>
      <c r="P999" s="272"/>
      <c r="Q999" s="62"/>
      <c r="R999" s="271">
        <f t="shared" si="199"/>
        <v>0</v>
      </c>
      <c r="S999" s="272"/>
      <c r="T999" s="62"/>
      <c r="U999" s="270">
        <f t="shared" si="200"/>
        <v>0</v>
      </c>
      <c r="V999" s="272"/>
      <c r="W999" s="62"/>
      <c r="X999" s="270">
        <f t="shared" si="201"/>
        <v>0</v>
      </c>
      <c r="Y999" s="270">
        <f t="shared" si="202"/>
        <v>0</v>
      </c>
      <c r="Z999" s="61"/>
      <c r="AA999" s="61"/>
      <c r="AB999" s="60" t="str">
        <f t="shared" si="203"/>
        <v/>
      </c>
      <c r="AC999" s="21" t="b">
        <f t="shared" si="204"/>
        <v>0</v>
      </c>
      <c r="AD999" s="21" t="b">
        <f t="shared" si="205"/>
        <v>0</v>
      </c>
      <c r="AE999" s="21" t="b">
        <f t="shared" si="206"/>
        <v>0</v>
      </c>
      <c r="AF999" s="21" t="b">
        <f ca="1">OR(AND($AC999,NOT($AD999)),AND($AC999,OR(AND($G999="",$H999&lt;&gt;""),AND($G999&lt;&gt;"",$H999=""),AND($J999="",$K999&lt;&gt;""),AND($J999&lt;&gt;"",$K999=""),AND($M999="",$N999&lt;&gt;""),AND($M999&lt;&gt;"",$N999=""),AND($P999="",$Q999&lt;&gt;""),AND($P999&lt;&gt;"",$Q999=""),AND($S999="",$T999&lt;&gt;""),AND($S999&lt;&gt;"",$T999=""),AND($V999="",$W999&lt;&gt;""),AND($V999&lt;&gt;"",$W999=""))),AND($C999&lt;&gt;"",$E999&lt;&gt;"",LEFT(TRIM($C999),1)&lt;&gt;LEFT(TRIM($E999),1)),IF(OR($E999="",$F999=""),FALSE(),IFERROR(COUNTIF(INDIRECT("UNITS_"&amp;SUBSTITUTE(LEFT($E999,FIND(" ",$E999&amp;" ")-1),".","_")),$F999)=0,TRUE())),AND($B999&lt;&gt;"",OR(ISNUMBER(SEARCH("outro",LOWER($B999))),ISNUMBER(SEARCH("divers",LOWER($B999))),ISNUMBER(SEARCH("etc",LOWER($B999))))),OR(AND(ISNUMBER(SEARCH("comunic",LOWER($B999))),LEFT($E999,3)&lt;&gt;"4.4"),AND(ISNUMBER(SEARCH("monitor",LOWER($B999))),NOT(OR(LEFT($E999,3)="1.5",LEFT($E999,3)="2.5")))),AND($B999&lt;&gt;"",OR(LEFT($C999,1)="1",LEFT($C999,1)="2"),$D999=""),AND($D999&lt;&gt;"",NOT(OR(LEFT($C999,1)="1",LEFT($C999,1)="2"))),AND($D999&lt;&gt;"",COUNTIF(' PROJETO'!$B$14:$B$16,$D999)=0),IF($D999="",FALSE(),IF(COUNTIF(' PROJETO'!$B$14:$B$16,$D999)=0,FALSE(),IFERROR(INDEX(' PROJETO'!$C$14:$C$16,MATCH($D999,' PROJETO'!$B$14:$B$16,0))&lt;&gt;"Sim",FALSE()))))</f>
        <v>0</v>
      </c>
      <c r="AG999" s="21" t="b">
        <f>AND($AC999,$Y999&gt;'CONFG.  LISTAS'!$F$4,$Z999="",$AA999="")</f>
        <v>0</v>
      </c>
      <c r="AH999" s="21" t="str">
        <f t="shared" si="207"/>
        <v/>
      </c>
      <c r="AI999" s="43" t="str">
        <f ca="1">IF(NOT($AC999),"",IF(OR($B999="",$C999="",$E999="",$F999=""),"Preencha descrição, categoria, tipo e unidade.",IF(AND($B999&lt;&gt;"",OR(LEFT($C999,1)="1",LEFT($C999,1)="2"),$D999=""),"Informe a prática de restauração para itens diretos.",IF(AND($D999&lt;&gt;"",NOT(OR(LEFT($C999,1)="1",LEFT($C999,1)="2"))),"Custos indiretos não devem pertencer a uma prática específica.",IF(AND($D999&lt;&gt;"",COUNTIF(' PROJETO'!$B$14:$B$16,$D999)=0),"Prática de restauração inválida ou não cadastrada.",IF(IF($D999="",FALSE(),IF(COUNTIF(' PROJETO'!$B$14:$B$16,$D999)=0,FALSE(),IFERROR(INDEX(' PROJETO'!$C$14:$C$16,MATCH($D999,' PROJETO'!$B$14:$B$16,0))&lt;&gt;"Sim",FALSE()))),"A prática informada no item não foi selecionada na aba Projeto.",IF(AND(MAX($I999,$L999,$O999,$R999,$U999,$X999)&gt;'CONFG.  LISTAS'!$F$4,NOT(OR($Z999&lt;&gt;"",$AA999&lt;&gt;""))),"Memorial de cálculo ou anexo obrigatório não informado para item acima do limite.",IF(OR(AND($G999&lt;&gt;"",$H999&lt;&gt;"",OR($G999&lt;=0,$H999&lt;=0)),AND($J999&lt;&gt;"",$K999&lt;&gt;"",OR($J999&lt;=0,$K999&lt;=0)),AND($M999&lt;&gt;"",$N999&lt;&gt;"",OR($M999&lt;=0,$N999&lt;=0)),AND($P999&lt;&gt;"",$Q999&lt;&gt;"",OR($P999&lt;=0,$Q999&lt;=0)),AND($S999&lt;&gt;"",$T999&lt;&gt;"",OR($S999&lt;=0,$T999&lt;=0)),AND($V999&lt;&gt;"",$W999&lt;&gt;"",OR($V999&lt;=0,$W999&lt;=0))),"Revise os valores informados: valor unitário e quantidade devem ser maiores que zero.",IF(OR(AND($G999="",$H999&lt;&gt;""),AND($G999&lt;&gt;"",$H999=""),AND($J999="",$K999&lt;&gt;""),AND($J999&lt;&gt;"",$K999=""),AND($M999="",$N999&lt;&gt;""),AND($M999&lt;&gt;"",$N999=""),AND($P999="",$Q999&lt;&gt;""),AND($P999&lt;&gt;"",$Q999=""),AND($S999="",$T999&lt;&gt;""),AND($S999&lt;&gt;"",$T999=""),AND($V999="",$W999&lt;&gt;""),AND($V999&lt;&gt;"",$W999="")),"Há ano preenchido parcialmente: "&amp;TRIM(IF(AND($G999="",$H999&lt;&gt;""),"Ano 1 (falta valor unitário); ","")&amp;IF(AND($G999&lt;&gt;"",$H999=""),"Ano 1 (falta quantidade); ","")&amp;IF(AND($J999="",$K999&lt;&gt;""),"Ano 2 (falta valor unitário); ","")&amp;IF(AND($J999&lt;&gt;"",$K999=""),"Ano 2 (falta quantidade); ","")&amp;IF(AND($M999="",$N999&lt;&gt;""),"Ano 3 (falta valor unitário); ","")&amp;IF(AND($M999&lt;&gt;"",$N999=""),"Ano 3 (falta quantidade); ","")&amp;IF(AND($P999="",$Q999&lt;&gt;""),"Ano 4 (falta valor unitário); ","")&amp;IF(AND($P999&lt;&gt;"",$Q999=""),"Ano 4 (falta quantidade); ","")&amp;IF(AND($S999="",$T999&lt;&gt;""),"Ano 5 (falta valor unitário); ","")&amp;IF(AND($S999&lt;&gt;"",$T999=""),"Ano 5 (falta quantidade); ","")&amp;IF(AND($V999="",$W999&lt;&gt;""),"Ano 6 (falta valor unitário); ","")&amp;IF(AND($V999&lt;&gt;"",$W999=""),"Ano 6 (falta quantidade); ","")), IF(NOT(OR(AND($G999&lt;&gt;"",$H999&lt;&gt;""),AND($J999&lt;&gt;"",$K999&lt;&gt;""),AND($M999&lt;&gt;"",$N999&lt;&gt;""),AND($P999&lt;&gt;"",$Q999&lt;&gt;""),AND($S999&lt;&gt;"",$T999&lt;&gt;""),AND($V999&lt;&gt;"",$W999&lt;&gt;""))),"Informe pelo menos um ano completo com valor unitário e quantidade.",IF(AND($C999&lt;&gt;"",$E999&lt;&gt;"",LEFT(TRIM($C999),1)&lt;&gt;LEFT(TRIM($E999),1)),"Categoria e tipo estão incompatíveis.",IF(IF(OR($E999="",$F999=""),FALSE(),IFERROR(COUNTIF(INDIRECT("UNITS_"&amp;SUBSTITUTE(LEFT($E999,FIND(" ",$E999&amp;" ")-1),".","_")),$F999)=0,TRUE())),"Unidade incompatível com o tipo selecionado.",IF(OR(AND(ISNUMBER(SEARCH("comunic",LOWER($B999))),LEFT($E999,3)&lt;&gt;"4.4"),AND(ISNUMBER(SEARCH("monitor",LOWER($B999))),NOT(OR(LEFT($E999,3)="1.5",LEFT($E999,3)="2.5")))),"Revise a classificação do item conforme as regras de preenchimento.",IF(AND($B999&lt;&gt;"",OR(ISNUMBER(SEARCH("outro",LOWER($B999))),ISNUMBER(SEARCH("divers",LOWER($B999))),ISNUMBER(SEARCH("kit",LOWER($B999))),ISNUMBER(SEARCH("ferrament",LOWER($B999))),ISNUMBER(SEARCH("epi",LOWER($B999)))),NOT(OR($Z999&lt;&gt;"",$AA999&lt;&gt;""))),"Descrição muito genérica: detalhe melhor o item e registre o racional no memorial ou em anexo.",IF(AND($Y999=0,$B999&lt;&gt;"",OR($G999&lt;&gt;"",$H999&lt;&gt;"",$J999&lt;&gt;"",$K999&lt;&gt;"",$M999&lt;&gt;"",$N999&lt;&gt;"",$P999&lt;&gt;"",$Q999&lt;&gt;"",$S999&lt;&gt;"",$T999&lt;&gt;"",$V999&lt;&gt;"",$W999&lt;&gt;"")),"O item possui dados lançados, mas o total está zerado. Revise os valores informados.","")))))))))))))))</f>
        <v/>
      </c>
    </row>
    <row r="1000" spans="1:35" ht="14.25" customHeight="1" x14ac:dyDescent="0.25">
      <c r="A1000" s="57" t="str">
        <f t="shared" si="195"/>
        <v/>
      </c>
      <c r="B1000" s="58"/>
      <c r="C1000" s="58"/>
      <c r="D1000" s="58"/>
      <c r="E1000" s="58"/>
      <c r="F1000" s="58"/>
      <c r="G1000" s="269"/>
      <c r="H1000" s="59"/>
      <c r="I1000" s="273">
        <f t="shared" si="196"/>
        <v>0</v>
      </c>
      <c r="J1000" s="269"/>
      <c r="K1000" s="59"/>
      <c r="L1000" s="270">
        <f t="shared" si="197"/>
        <v>0</v>
      </c>
      <c r="M1000" s="269"/>
      <c r="N1000" s="59"/>
      <c r="O1000" s="270">
        <f t="shared" si="198"/>
        <v>0</v>
      </c>
      <c r="P1000" s="269"/>
      <c r="Q1000" s="59"/>
      <c r="R1000" s="271">
        <f t="shared" si="199"/>
        <v>0</v>
      </c>
      <c r="S1000" s="269"/>
      <c r="T1000" s="59"/>
      <c r="U1000" s="270">
        <f t="shared" si="200"/>
        <v>0</v>
      </c>
      <c r="V1000" s="269"/>
      <c r="W1000" s="59"/>
      <c r="X1000" s="270">
        <f t="shared" si="201"/>
        <v>0</v>
      </c>
      <c r="Y1000" s="270">
        <f t="shared" si="202"/>
        <v>0</v>
      </c>
      <c r="Z1000" s="58"/>
      <c r="AA1000" s="58"/>
      <c r="AB1000" s="60" t="str">
        <f t="shared" si="203"/>
        <v/>
      </c>
      <c r="AC1000" s="21" t="b">
        <f t="shared" si="204"/>
        <v>0</v>
      </c>
      <c r="AD1000" s="21" t="b">
        <f t="shared" si="205"/>
        <v>0</v>
      </c>
      <c r="AE1000" s="21" t="b">
        <f t="shared" si="206"/>
        <v>0</v>
      </c>
      <c r="AF1000" s="21" t="b">
        <f ca="1">OR(AND($AC1000,NOT($AD1000)),AND($AC1000,OR(AND($G1000="",$H1000&lt;&gt;""),AND($G1000&lt;&gt;"",$H1000=""),AND($J1000="",$K1000&lt;&gt;""),AND($J1000&lt;&gt;"",$K1000=""),AND($M1000="",$N1000&lt;&gt;""),AND($M1000&lt;&gt;"",$N1000=""),AND($P1000="",$Q1000&lt;&gt;""),AND($P1000&lt;&gt;"",$Q1000=""),AND($S1000="",$T1000&lt;&gt;""),AND($S1000&lt;&gt;"",$T1000=""),AND($V1000="",$W1000&lt;&gt;""),AND($V1000&lt;&gt;"",$W1000=""))),AND($C1000&lt;&gt;"",$E1000&lt;&gt;"",LEFT(TRIM($C1000),1)&lt;&gt;LEFT(TRIM($E1000),1)),IF(OR($E1000="",$F1000=""),FALSE(),IFERROR(COUNTIF(INDIRECT("UNITS_"&amp;SUBSTITUTE(LEFT($E1000,FIND(" ",$E1000&amp;" ")-1),".","_")),$F1000)=0,TRUE())),AND($B1000&lt;&gt;"",OR(ISNUMBER(SEARCH("outro",LOWER($B1000))),ISNUMBER(SEARCH("divers",LOWER($B1000))),ISNUMBER(SEARCH("etc",LOWER($B1000))))),OR(AND(ISNUMBER(SEARCH("comunic",LOWER($B1000))),LEFT($E1000,3)&lt;&gt;"4.4"),AND(ISNUMBER(SEARCH("monitor",LOWER($B1000))),NOT(OR(LEFT($E1000,3)="1.5",LEFT($E1000,3)="2.5")))),AND($B1000&lt;&gt;"",OR(LEFT($C1000,1)="1",LEFT($C1000,1)="2"),$D1000=""),AND($D1000&lt;&gt;"",NOT(OR(LEFT($C1000,1)="1",LEFT($C1000,1)="2"))),AND($D1000&lt;&gt;"",COUNTIF(' PROJETO'!$B$14:$B$16,$D1000)=0),IF($D1000="",FALSE(),IF(COUNTIF(' PROJETO'!$B$14:$B$16,$D1000)=0,FALSE(),IFERROR(INDEX(' PROJETO'!$C$14:$C$16,MATCH($D1000,' PROJETO'!$B$14:$B$16,0))&lt;&gt;"Sim",FALSE()))))</f>
        <v>0</v>
      </c>
      <c r="AG1000" s="21" t="b">
        <f>AND($AC1000,$Y1000&gt;'CONFG.  LISTAS'!$F$4,$Z1000="",$AA1000="")</f>
        <v>0</v>
      </c>
      <c r="AH1000" s="21" t="str">
        <f t="shared" si="207"/>
        <v/>
      </c>
      <c r="AI1000" s="43" t="str">
        <f ca="1">IF(NOT($AC1000),"",IF(OR($B1000="",$C1000="",$E1000="",$F1000=""),"Preencha descrição, categoria, tipo e unidade.",IF(AND($B1000&lt;&gt;"",OR(LEFT($C1000,1)="1",LEFT($C1000,1)="2"),$D1000=""),"Informe a prática de restauração para itens diretos.",IF(AND($D1000&lt;&gt;"",NOT(OR(LEFT($C1000,1)="1",LEFT($C1000,1)="2"))),"Custos indiretos não devem pertencer a uma prática específica.",IF(AND($D1000&lt;&gt;"",COUNTIF(' PROJETO'!$B$14:$B$16,$D1000)=0),"Prática de restauração inválida ou não cadastrada.",IF(IF($D1000="",FALSE(),IF(COUNTIF(' PROJETO'!$B$14:$B$16,$D1000)=0,FALSE(),IFERROR(INDEX(' PROJETO'!$C$14:$C$16,MATCH($D1000,' PROJETO'!$B$14:$B$16,0))&lt;&gt;"Sim",FALSE()))),"A prática informada no item não foi selecionada na aba Projeto.",IF(AND(MAX($I1000,$L1000,$O1000,$R1000,$U1000,$X1000)&gt;'CONFG.  LISTAS'!$F$4,NOT(OR($Z1000&lt;&gt;"",$AA1000&lt;&gt;""))),"Memorial de cálculo ou anexo obrigatório não informado para item acima do limite.",IF(OR(AND($G1000&lt;&gt;"",$H1000&lt;&gt;"",OR($G1000&lt;=0,$H1000&lt;=0)),AND($J1000&lt;&gt;"",$K1000&lt;&gt;"",OR($J1000&lt;=0,$K1000&lt;=0)),AND($M1000&lt;&gt;"",$N1000&lt;&gt;"",OR($M1000&lt;=0,$N1000&lt;=0)),AND($P1000&lt;&gt;"",$Q1000&lt;&gt;"",OR($P1000&lt;=0,$Q1000&lt;=0)),AND($S1000&lt;&gt;"",$T1000&lt;&gt;"",OR($S1000&lt;=0,$T1000&lt;=0)),AND($V1000&lt;&gt;"",$W1000&lt;&gt;"",OR($V1000&lt;=0,$W1000&lt;=0))),"Revise os valores informados: valor unitário e quantidade devem ser maiores que zero.",IF(OR(AND($G1000="",$H1000&lt;&gt;""),AND($G1000&lt;&gt;"",$H1000=""),AND($J1000="",$K1000&lt;&gt;""),AND($J1000&lt;&gt;"",$K1000=""),AND($M1000="",$N1000&lt;&gt;""),AND($M1000&lt;&gt;"",$N1000=""),AND($P1000="",$Q1000&lt;&gt;""),AND($P1000&lt;&gt;"",$Q1000=""),AND($S1000="",$T1000&lt;&gt;""),AND($S1000&lt;&gt;"",$T1000=""),AND($V1000="",$W1000&lt;&gt;""),AND($V1000&lt;&gt;"",$W1000="")),"Há ano preenchido parcialmente: "&amp;TRIM(IF(AND($G1000="",$H1000&lt;&gt;""),"Ano 1 (falta valor unitário); ","")&amp;IF(AND($G1000&lt;&gt;"",$H1000=""),"Ano 1 (falta quantidade); ","")&amp;IF(AND($J1000="",$K1000&lt;&gt;""),"Ano 2 (falta valor unitário); ","")&amp;IF(AND($J1000&lt;&gt;"",$K1000=""),"Ano 2 (falta quantidade); ","")&amp;IF(AND($M1000="",$N1000&lt;&gt;""),"Ano 3 (falta valor unitário); ","")&amp;IF(AND($M1000&lt;&gt;"",$N1000=""),"Ano 3 (falta quantidade); ","")&amp;IF(AND($P1000="",$Q1000&lt;&gt;""),"Ano 4 (falta valor unitário); ","")&amp;IF(AND($P1000&lt;&gt;"",$Q1000=""),"Ano 4 (falta quantidade); ","")&amp;IF(AND($S1000="",$T1000&lt;&gt;""),"Ano 5 (falta valor unitário); ","")&amp;IF(AND($S1000&lt;&gt;"",$T1000=""),"Ano 5 (falta quantidade); ","")&amp;IF(AND($V1000="",$W1000&lt;&gt;""),"Ano 6 (falta valor unitário); ","")&amp;IF(AND($V1000&lt;&gt;"",$W1000=""),"Ano 6 (falta quantidade); ","")), IF(NOT(OR(AND($G1000&lt;&gt;"",$H1000&lt;&gt;""),AND($J1000&lt;&gt;"",$K1000&lt;&gt;""),AND($M1000&lt;&gt;"",$N1000&lt;&gt;""),AND($P1000&lt;&gt;"",$Q1000&lt;&gt;""),AND($S1000&lt;&gt;"",$T1000&lt;&gt;""),AND($V1000&lt;&gt;"",$W1000&lt;&gt;""))),"Informe pelo menos um ano completo com valor unitário e quantidade.",IF(AND($C1000&lt;&gt;"",$E1000&lt;&gt;"",LEFT(TRIM($C1000),1)&lt;&gt;LEFT(TRIM($E1000),1)),"Categoria e tipo estão incompatíveis.",IF(IF(OR($E1000="",$F1000=""),FALSE(),IFERROR(COUNTIF(INDIRECT("UNITS_"&amp;SUBSTITUTE(LEFT($E1000,FIND(" ",$E1000&amp;" ")-1),".","_")),$F1000)=0,TRUE())),"Unidade incompatível com o tipo selecionado.",IF(OR(AND(ISNUMBER(SEARCH("comunic",LOWER($B1000))),LEFT($E1000,3)&lt;&gt;"4.4"),AND(ISNUMBER(SEARCH("monitor",LOWER($B1000))),NOT(OR(LEFT($E1000,3)="1.5",LEFT($E1000,3)="2.5")))),"Revise a classificação do item conforme as regras de preenchimento.",IF(AND($B1000&lt;&gt;"",OR(ISNUMBER(SEARCH("outro",LOWER($B1000))),ISNUMBER(SEARCH("divers",LOWER($B1000))),ISNUMBER(SEARCH("kit",LOWER($B1000))),ISNUMBER(SEARCH("ferrament",LOWER($B1000))),ISNUMBER(SEARCH("epi",LOWER($B1000)))),NOT(OR($Z1000&lt;&gt;"",$AA1000&lt;&gt;""))),"Descrição muito genérica: detalhe melhor o item e registre o racional no memorial ou em anexo.",IF(AND($Y1000=0,$B1000&lt;&gt;"",OR($G1000&lt;&gt;"",$H1000&lt;&gt;"",$J1000&lt;&gt;"",$K1000&lt;&gt;"",$M1000&lt;&gt;"",$N1000&lt;&gt;"",$P1000&lt;&gt;"",$Q1000&lt;&gt;"",$S1000&lt;&gt;"",$T1000&lt;&gt;"",$V1000&lt;&gt;"",$W1000&lt;&gt;"")),"O item possui dados lançados, mas o total está zerado. Revise os valores informados.","")))))))))))))))</f>
        <v/>
      </c>
    </row>
    <row r="1001" spans="1:35" ht="14.25" customHeight="1" x14ac:dyDescent="0.25">
      <c r="A1001" s="57" t="str">
        <f t="shared" si="195"/>
        <v/>
      </c>
      <c r="B1001" s="61"/>
      <c r="C1001" s="61"/>
      <c r="D1001" s="58"/>
      <c r="E1001" s="61"/>
      <c r="F1001" s="61"/>
      <c r="G1001" s="272"/>
      <c r="H1001" s="62"/>
      <c r="I1001" s="273">
        <f t="shared" si="196"/>
        <v>0</v>
      </c>
      <c r="J1001" s="272"/>
      <c r="K1001" s="62"/>
      <c r="L1001" s="270">
        <f t="shared" si="197"/>
        <v>0</v>
      </c>
      <c r="M1001" s="272"/>
      <c r="N1001" s="62"/>
      <c r="O1001" s="270">
        <f t="shared" si="198"/>
        <v>0</v>
      </c>
      <c r="P1001" s="272"/>
      <c r="Q1001" s="62"/>
      <c r="R1001" s="271">
        <f t="shared" si="199"/>
        <v>0</v>
      </c>
      <c r="S1001" s="272"/>
      <c r="T1001" s="62"/>
      <c r="U1001" s="270">
        <f t="shared" si="200"/>
        <v>0</v>
      </c>
      <c r="V1001" s="272"/>
      <c r="W1001" s="62"/>
      <c r="X1001" s="270">
        <f t="shared" si="201"/>
        <v>0</v>
      </c>
      <c r="Y1001" s="270">
        <f t="shared" si="202"/>
        <v>0</v>
      </c>
      <c r="Z1001" s="61"/>
      <c r="AA1001" s="61"/>
      <c r="AB1001" s="60" t="str">
        <f t="shared" si="203"/>
        <v/>
      </c>
      <c r="AC1001" s="21" t="b">
        <f t="shared" si="204"/>
        <v>0</v>
      </c>
      <c r="AD1001" s="21" t="b">
        <f t="shared" si="205"/>
        <v>0</v>
      </c>
      <c r="AE1001" s="21" t="b">
        <f t="shared" si="206"/>
        <v>0</v>
      </c>
      <c r="AF1001" s="21" t="b">
        <f ca="1">OR(AND($AC1001,NOT($AD1001)),AND($AC1001,OR(AND($G1001="",$H1001&lt;&gt;""),AND($G1001&lt;&gt;"",$H1001=""),AND($J1001="",$K1001&lt;&gt;""),AND($J1001&lt;&gt;"",$K1001=""),AND($M1001="",$N1001&lt;&gt;""),AND($M1001&lt;&gt;"",$N1001=""),AND($P1001="",$Q1001&lt;&gt;""),AND($P1001&lt;&gt;"",$Q1001=""),AND($S1001="",$T1001&lt;&gt;""),AND($S1001&lt;&gt;"",$T1001=""),AND($V1001="",$W1001&lt;&gt;""),AND($V1001&lt;&gt;"",$W1001=""))),AND($C1001&lt;&gt;"",$E1001&lt;&gt;"",LEFT(TRIM($C1001),1)&lt;&gt;LEFT(TRIM($E1001),1)),IF(OR($E1001="",$F1001=""),FALSE(),IFERROR(COUNTIF(INDIRECT("UNITS_"&amp;SUBSTITUTE(LEFT($E1001,FIND(" ",$E1001&amp;" ")-1),".","_")),$F1001)=0,TRUE())),AND($B1001&lt;&gt;"",OR(ISNUMBER(SEARCH("outro",LOWER($B1001))),ISNUMBER(SEARCH("divers",LOWER($B1001))),ISNUMBER(SEARCH("etc",LOWER($B1001))))),OR(AND(ISNUMBER(SEARCH("comunic",LOWER($B1001))),LEFT($E1001,3)&lt;&gt;"4.4"),AND(ISNUMBER(SEARCH("monitor",LOWER($B1001))),NOT(OR(LEFT($E1001,3)="1.5",LEFT($E1001,3)="2.5")))),AND($B1001&lt;&gt;"",OR(LEFT($C1001,1)="1",LEFT($C1001,1)="2"),$D1001=""),AND($D1001&lt;&gt;"",NOT(OR(LEFT($C1001,1)="1",LEFT($C1001,1)="2"))),AND($D1001&lt;&gt;"",COUNTIF(' PROJETO'!$B$14:$B$16,$D1001)=0),IF($D1001="",FALSE(),IF(COUNTIF(' PROJETO'!$B$14:$B$16,$D1001)=0,FALSE(),IFERROR(INDEX(' PROJETO'!$C$14:$C$16,MATCH($D1001,' PROJETO'!$B$14:$B$16,0))&lt;&gt;"Sim",FALSE()))))</f>
        <v>0</v>
      </c>
      <c r="AG1001" s="21" t="b">
        <f>AND($AC1001,$Y1001&gt;'CONFG.  LISTAS'!$F$4,$Z1001="",$AA1001="")</f>
        <v>0</v>
      </c>
      <c r="AH1001" s="21" t="str">
        <f t="shared" si="207"/>
        <v/>
      </c>
      <c r="AI1001" s="43" t="str">
        <f ca="1">IF(NOT($AC1001),"",IF(OR($B1001="",$C1001="",$E1001="",$F1001=""),"Preencha descrição, categoria, tipo e unidade.",IF(AND($B1001&lt;&gt;"",OR(LEFT($C1001,1)="1",LEFT($C1001,1)="2"),$D1001=""),"Informe a prática de restauração para itens diretos.",IF(AND($D1001&lt;&gt;"",NOT(OR(LEFT($C1001,1)="1",LEFT($C1001,1)="2"))),"Custos indiretos não devem pertencer a uma prática específica.",IF(AND($D1001&lt;&gt;"",COUNTIF(' PROJETO'!$B$14:$B$16,$D1001)=0),"Prática de restauração inválida ou não cadastrada.",IF(IF($D1001="",FALSE(),IF(COUNTIF(' PROJETO'!$B$14:$B$16,$D1001)=0,FALSE(),IFERROR(INDEX(' PROJETO'!$C$14:$C$16,MATCH($D1001,' PROJETO'!$B$14:$B$16,0))&lt;&gt;"Sim",FALSE()))),"A prática informada no item não foi selecionada na aba Projeto.",IF(AND(MAX($I1001,$L1001,$O1001,$R1001,$U1001,$X1001)&gt;'CONFG.  LISTAS'!$F$4,NOT(OR($Z1001&lt;&gt;"",$AA1001&lt;&gt;""))),"Memorial de cálculo ou anexo obrigatório não informado para item acima do limite.",IF(OR(AND($G1001&lt;&gt;"",$H1001&lt;&gt;"",OR($G1001&lt;=0,$H1001&lt;=0)),AND($J1001&lt;&gt;"",$K1001&lt;&gt;"",OR($J1001&lt;=0,$K1001&lt;=0)),AND($M1001&lt;&gt;"",$N1001&lt;&gt;"",OR($M1001&lt;=0,$N1001&lt;=0)),AND($P1001&lt;&gt;"",$Q1001&lt;&gt;"",OR($P1001&lt;=0,$Q1001&lt;=0)),AND($S1001&lt;&gt;"",$T1001&lt;&gt;"",OR($S1001&lt;=0,$T1001&lt;=0)),AND($V1001&lt;&gt;"",$W1001&lt;&gt;"",OR($V1001&lt;=0,$W1001&lt;=0))),"Revise os valores informados: valor unitário e quantidade devem ser maiores que zero.",IF(OR(AND($G1001="",$H1001&lt;&gt;""),AND($G1001&lt;&gt;"",$H1001=""),AND($J1001="",$K1001&lt;&gt;""),AND($J1001&lt;&gt;"",$K1001=""),AND($M1001="",$N1001&lt;&gt;""),AND($M1001&lt;&gt;"",$N1001=""),AND($P1001="",$Q1001&lt;&gt;""),AND($P1001&lt;&gt;"",$Q1001=""),AND($S1001="",$T1001&lt;&gt;""),AND($S1001&lt;&gt;"",$T1001=""),AND($V1001="",$W1001&lt;&gt;""),AND($V1001&lt;&gt;"",$W1001="")),"Há ano preenchido parcialmente: "&amp;TRIM(IF(AND($G1001="",$H1001&lt;&gt;""),"Ano 1 (falta valor unitário); ","")&amp;IF(AND($G1001&lt;&gt;"",$H1001=""),"Ano 1 (falta quantidade); ","")&amp;IF(AND($J1001="",$K1001&lt;&gt;""),"Ano 2 (falta valor unitário); ","")&amp;IF(AND($J1001&lt;&gt;"",$K1001=""),"Ano 2 (falta quantidade); ","")&amp;IF(AND($M1001="",$N1001&lt;&gt;""),"Ano 3 (falta valor unitário); ","")&amp;IF(AND($M1001&lt;&gt;"",$N1001=""),"Ano 3 (falta quantidade); ","")&amp;IF(AND($P1001="",$Q1001&lt;&gt;""),"Ano 4 (falta valor unitário); ","")&amp;IF(AND($P1001&lt;&gt;"",$Q1001=""),"Ano 4 (falta quantidade); ","")&amp;IF(AND($S1001="",$T1001&lt;&gt;""),"Ano 5 (falta valor unitário); ","")&amp;IF(AND($S1001&lt;&gt;"",$T1001=""),"Ano 5 (falta quantidade); ","")&amp;IF(AND($V1001="",$W1001&lt;&gt;""),"Ano 6 (falta valor unitário); ","")&amp;IF(AND($V1001&lt;&gt;"",$W1001=""),"Ano 6 (falta quantidade); ","")), IF(NOT(OR(AND($G1001&lt;&gt;"",$H1001&lt;&gt;""),AND($J1001&lt;&gt;"",$K1001&lt;&gt;""),AND($M1001&lt;&gt;"",$N1001&lt;&gt;""),AND($P1001&lt;&gt;"",$Q1001&lt;&gt;""),AND($S1001&lt;&gt;"",$T1001&lt;&gt;""),AND($V1001&lt;&gt;"",$W1001&lt;&gt;""))),"Informe pelo menos um ano completo com valor unitário e quantidade.",IF(AND($C1001&lt;&gt;"",$E1001&lt;&gt;"",LEFT(TRIM($C1001),1)&lt;&gt;LEFT(TRIM($E1001),1)),"Categoria e tipo estão incompatíveis.",IF(IF(OR($E1001="",$F1001=""),FALSE(),IFERROR(COUNTIF(INDIRECT("UNITS_"&amp;SUBSTITUTE(LEFT($E1001,FIND(" ",$E1001&amp;" ")-1),".","_")),$F1001)=0,TRUE())),"Unidade incompatível com o tipo selecionado.",IF(OR(AND(ISNUMBER(SEARCH("comunic",LOWER($B1001))),LEFT($E1001,3)&lt;&gt;"4.4"),AND(ISNUMBER(SEARCH("monitor",LOWER($B1001))),NOT(OR(LEFT($E1001,3)="1.5",LEFT($E1001,3)="2.5")))),"Revise a classificação do item conforme as regras de preenchimento.",IF(AND($B1001&lt;&gt;"",OR(ISNUMBER(SEARCH("outro",LOWER($B1001))),ISNUMBER(SEARCH("divers",LOWER($B1001))),ISNUMBER(SEARCH("kit",LOWER($B1001))),ISNUMBER(SEARCH("ferrament",LOWER($B1001))),ISNUMBER(SEARCH("epi",LOWER($B1001)))),NOT(OR($Z1001&lt;&gt;"",$AA1001&lt;&gt;""))),"Descrição muito genérica: detalhe melhor o item e registre o racional no memorial ou em anexo.",IF(AND($Y1001=0,$B1001&lt;&gt;"",OR($G1001&lt;&gt;"",$H1001&lt;&gt;"",$J1001&lt;&gt;"",$K1001&lt;&gt;"",$M1001&lt;&gt;"",$N1001&lt;&gt;"",$P1001&lt;&gt;"",$Q1001&lt;&gt;"",$S1001&lt;&gt;"",$T1001&lt;&gt;"",$V1001&lt;&gt;"",$W1001&lt;&gt;"")),"O item possui dados lançados, mas o total está zerado. Revise os valores informados.","")))))))))))))))</f>
        <v/>
      </c>
    </row>
    <row r="1002" spans="1:35" ht="14.25" customHeight="1" x14ac:dyDescent="0.25">
      <c r="A1002" s="57" t="str">
        <f t="shared" si="195"/>
        <v/>
      </c>
      <c r="B1002" s="58"/>
      <c r="C1002" s="58"/>
      <c r="D1002" s="58"/>
      <c r="E1002" s="58"/>
      <c r="F1002" s="58"/>
      <c r="G1002" s="269"/>
      <c r="H1002" s="59"/>
      <c r="I1002" s="273">
        <f t="shared" si="196"/>
        <v>0</v>
      </c>
      <c r="J1002" s="269"/>
      <c r="K1002" s="59"/>
      <c r="L1002" s="270">
        <f t="shared" si="197"/>
        <v>0</v>
      </c>
      <c r="M1002" s="269"/>
      <c r="N1002" s="59"/>
      <c r="O1002" s="270">
        <f t="shared" si="198"/>
        <v>0</v>
      </c>
      <c r="P1002" s="269"/>
      <c r="Q1002" s="59"/>
      <c r="R1002" s="271">
        <f t="shared" si="199"/>
        <v>0</v>
      </c>
      <c r="S1002" s="269"/>
      <c r="T1002" s="59"/>
      <c r="U1002" s="270">
        <f t="shared" si="200"/>
        <v>0</v>
      </c>
      <c r="V1002" s="269"/>
      <c r="W1002" s="59"/>
      <c r="X1002" s="270">
        <f t="shared" si="201"/>
        <v>0</v>
      </c>
      <c r="Y1002" s="270">
        <f t="shared" si="202"/>
        <v>0</v>
      </c>
      <c r="Z1002" s="58"/>
      <c r="AA1002" s="58"/>
      <c r="AB1002" s="60" t="str">
        <f t="shared" si="203"/>
        <v/>
      </c>
      <c r="AC1002" s="21" t="b">
        <f t="shared" si="204"/>
        <v>0</v>
      </c>
      <c r="AD1002" s="21" t="b">
        <f t="shared" si="205"/>
        <v>0</v>
      </c>
      <c r="AE1002" s="21" t="b">
        <f t="shared" si="206"/>
        <v>0</v>
      </c>
      <c r="AF1002" s="21" t="b">
        <f ca="1">OR(AND($AC1002,NOT($AD1002)),AND($AC1002,OR(AND($G1002="",$H1002&lt;&gt;""),AND($G1002&lt;&gt;"",$H1002=""),AND($J1002="",$K1002&lt;&gt;""),AND($J1002&lt;&gt;"",$K1002=""),AND($M1002="",$N1002&lt;&gt;""),AND($M1002&lt;&gt;"",$N1002=""),AND($P1002="",$Q1002&lt;&gt;""),AND($P1002&lt;&gt;"",$Q1002=""),AND($S1002="",$T1002&lt;&gt;""),AND($S1002&lt;&gt;"",$T1002=""),AND($V1002="",$W1002&lt;&gt;""),AND($V1002&lt;&gt;"",$W1002=""))),AND($C1002&lt;&gt;"",$E1002&lt;&gt;"",LEFT(TRIM($C1002),1)&lt;&gt;LEFT(TRIM($E1002),1)),IF(OR($E1002="",$F1002=""),FALSE(),IFERROR(COUNTIF(INDIRECT("UNITS_"&amp;SUBSTITUTE(LEFT($E1002,FIND(" ",$E1002&amp;" ")-1),".","_")),$F1002)=0,TRUE())),AND($B1002&lt;&gt;"",OR(ISNUMBER(SEARCH("outro",LOWER($B1002))),ISNUMBER(SEARCH("divers",LOWER($B1002))),ISNUMBER(SEARCH("etc",LOWER($B1002))))),OR(AND(ISNUMBER(SEARCH("comunic",LOWER($B1002))),LEFT($E1002,3)&lt;&gt;"4.4"),AND(ISNUMBER(SEARCH("monitor",LOWER($B1002))),NOT(OR(LEFT($E1002,3)="1.5",LEFT($E1002,3)="2.5")))),AND($B1002&lt;&gt;"",OR(LEFT($C1002,1)="1",LEFT($C1002,1)="2"),$D1002=""),AND($D1002&lt;&gt;"",NOT(OR(LEFT($C1002,1)="1",LEFT($C1002,1)="2"))),AND($D1002&lt;&gt;"",COUNTIF(' PROJETO'!$B$14:$B$16,$D1002)=0),IF($D1002="",FALSE(),IF(COUNTIF(' PROJETO'!$B$14:$B$16,$D1002)=0,FALSE(),IFERROR(INDEX(' PROJETO'!$C$14:$C$16,MATCH($D1002,' PROJETO'!$B$14:$B$16,0))&lt;&gt;"Sim",FALSE()))))</f>
        <v>0</v>
      </c>
      <c r="AG1002" s="21" t="b">
        <f>AND($AC1002,$Y1002&gt;'CONFG.  LISTAS'!$F$4,$Z1002="",$AA1002="")</f>
        <v>0</v>
      </c>
      <c r="AH1002" s="21" t="str">
        <f t="shared" si="207"/>
        <v/>
      </c>
      <c r="AI1002" s="43" t="str">
        <f ca="1">IF(NOT($AC1002),"",IF(OR($B1002="",$C1002="",$E1002="",$F1002=""),"Preencha descrição, categoria, tipo e unidade.",IF(AND($B1002&lt;&gt;"",OR(LEFT($C1002,1)="1",LEFT($C1002,1)="2"),$D1002=""),"Informe a prática de restauração para itens diretos.",IF(AND($D1002&lt;&gt;"",NOT(OR(LEFT($C1002,1)="1",LEFT($C1002,1)="2"))),"Custos indiretos não devem pertencer a uma prática específica.",IF(AND($D1002&lt;&gt;"",COUNTIF(' PROJETO'!$B$14:$B$16,$D1002)=0),"Prática de restauração inválida ou não cadastrada.",IF(IF($D1002="",FALSE(),IF(COUNTIF(' PROJETO'!$B$14:$B$16,$D1002)=0,FALSE(),IFERROR(INDEX(' PROJETO'!$C$14:$C$16,MATCH($D1002,' PROJETO'!$B$14:$B$16,0))&lt;&gt;"Sim",FALSE()))),"A prática informada no item não foi selecionada na aba Projeto.",IF(AND(MAX($I1002,$L1002,$O1002,$R1002,$U1002,$X1002)&gt;'CONFG.  LISTAS'!$F$4,NOT(OR($Z1002&lt;&gt;"",$AA1002&lt;&gt;""))),"Memorial de cálculo ou anexo obrigatório não informado para item acima do limite.",IF(OR(AND($G1002&lt;&gt;"",$H1002&lt;&gt;"",OR($G1002&lt;=0,$H1002&lt;=0)),AND($J1002&lt;&gt;"",$K1002&lt;&gt;"",OR($J1002&lt;=0,$K1002&lt;=0)),AND($M1002&lt;&gt;"",$N1002&lt;&gt;"",OR($M1002&lt;=0,$N1002&lt;=0)),AND($P1002&lt;&gt;"",$Q1002&lt;&gt;"",OR($P1002&lt;=0,$Q1002&lt;=0)),AND($S1002&lt;&gt;"",$T1002&lt;&gt;"",OR($S1002&lt;=0,$T1002&lt;=0)),AND($V1002&lt;&gt;"",$W1002&lt;&gt;"",OR($V1002&lt;=0,$W1002&lt;=0))),"Revise os valores informados: valor unitário e quantidade devem ser maiores que zero.",IF(OR(AND($G1002="",$H1002&lt;&gt;""),AND($G1002&lt;&gt;"",$H1002=""),AND($J1002="",$K1002&lt;&gt;""),AND($J1002&lt;&gt;"",$K1002=""),AND($M1002="",$N1002&lt;&gt;""),AND($M1002&lt;&gt;"",$N1002=""),AND($P1002="",$Q1002&lt;&gt;""),AND($P1002&lt;&gt;"",$Q1002=""),AND($S1002="",$T1002&lt;&gt;""),AND($S1002&lt;&gt;"",$T1002=""),AND($V1002="",$W1002&lt;&gt;""),AND($V1002&lt;&gt;"",$W1002="")),"Há ano preenchido parcialmente: "&amp;TRIM(IF(AND($G1002="",$H1002&lt;&gt;""),"Ano 1 (falta valor unitário); ","")&amp;IF(AND($G1002&lt;&gt;"",$H1002=""),"Ano 1 (falta quantidade); ","")&amp;IF(AND($J1002="",$K1002&lt;&gt;""),"Ano 2 (falta valor unitário); ","")&amp;IF(AND($J1002&lt;&gt;"",$K1002=""),"Ano 2 (falta quantidade); ","")&amp;IF(AND($M1002="",$N1002&lt;&gt;""),"Ano 3 (falta valor unitário); ","")&amp;IF(AND($M1002&lt;&gt;"",$N1002=""),"Ano 3 (falta quantidade); ","")&amp;IF(AND($P1002="",$Q1002&lt;&gt;""),"Ano 4 (falta valor unitário); ","")&amp;IF(AND($P1002&lt;&gt;"",$Q1002=""),"Ano 4 (falta quantidade); ","")&amp;IF(AND($S1002="",$T1002&lt;&gt;""),"Ano 5 (falta valor unitário); ","")&amp;IF(AND($S1002&lt;&gt;"",$T1002=""),"Ano 5 (falta quantidade); ","")&amp;IF(AND($V1002="",$W1002&lt;&gt;""),"Ano 6 (falta valor unitário); ","")&amp;IF(AND($V1002&lt;&gt;"",$W1002=""),"Ano 6 (falta quantidade); ","")), IF(NOT(OR(AND($G1002&lt;&gt;"",$H1002&lt;&gt;""),AND($J1002&lt;&gt;"",$K1002&lt;&gt;""),AND($M1002&lt;&gt;"",$N1002&lt;&gt;""),AND($P1002&lt;&gt;"",$Q1002&lt;&gt;""),AND($S1002&lt;&gt;"",$T1002&lt;&gt;""),AND($V1002&lt;&gt;"",$W1002&lt;&gt;""))),"Informe pelo menos um ano completo com valor unitário e quantidade.",IF(AND($C1002&lt;&gt;"",$E1002&lt;&gt;"",LEFT(TRIM($C1002),1)&lt;&gt;LEFT(TRIM($E1002),1)),"Categoria e tipo estão incompatíveis.",IF(IF(OR($E1002="",$F1002=""),FALSE(),IFERROR(COUNTIF(INDIRECT("UNITS_"&amp;SUBSTITUTE(LEFT($E1002,FIND(" ",$E1002&amp;" ")-1),".","_")),$F1002)=0,TRUE())),"Unidade incompatível com o tipo selecionado.",IF(OR(AND(ISNUMBER(SEARCH("comunic",LOWER($B1002))),LEFT($E1002,3)&lt;&gt;"4.4"),AND(ISNUMBER(SEARCH("monitor",LOWER($B1002))),NOT(OR(LEFT($E1002,3)="1.5",LEFT($E1002,3)="2.5")))),"Revise a classificação do item conforme as regras de preenchimento.",IF(AND($B1002&lt;&gt;"",OR(ISNUMBER(SEARCH("outro",LOWER($B1002))),ISNUMBER(SEARCH("divers",LOWER($B1002))),ISNUMBER(SEARCH("kit",LOWER($B1002))),ISNUMBER(SEARCH("ferrament",LOWER($B1002))),ISNUMBER(SEARCH("epi",LOWER($B1002)))),NOT(OR($Z1002&lt;&gt;"",$AA1002&lt;&gt;""))),"Descrição muito genérica: detalhe melhor o item e registre o racional no memorial ou em anexo.",IF(AND($Y1002=0,$B1002&lt;&gt;"",OR($G1002&lt;&gt;"",$H1002&lt;&gt;"",$J1002&lt;&gt;"",$K1002&lt;&gt;"",$M1002&lt;&gt;"",$N1002&lt;&gt;"",$P1002&lt;&gt;"",$Q1002&lt;&gt;"",$S1002&lt;&gt;"",$T1002&lt;&gt;"",$V1002&lt;&gt;"",$W1002&lt;&gt;"")),"O item possui dados lançados, mas o total está zerado. Revise os valores informados.","")))))))))))))))</f>
        <v/>
      </c>
    </row>
    <row r="1003" spans="1:35" ht="14.25" customHeight="1" x14ac:dyDescent="0.25">
      <c r="A1003" s="57" t="str">
        <f t="shared" si="195"/>
        <v/>
      </c>
      <c r="B1003" s="61"/>
      <c r="C1003" s="61"/>
      <c r="D1003" s="58"/>
      <c r="E1003" s="61"/>
      <c r="F1003" s="61"/>
      <c r="G1003" s="272"/>
      <c r="H1003" s="62"/>
      <c r="I1003" s="273">
        <f t="shared" si="196"/>
        <v>0</v>
      </c>
      <c r="J1003" s="272"/>
      <c r="K1003" s="62"/>
      <c r="L1003" s="270">
        <f t="shared" si="197"/>
        <v>0</v>
      </c>
      <c r="M1003" s="272"/>
      <c r="N1003" s="62"/>
      <c r="O1003" s="270">
        <f t="shared" si="198"/>
        <v>0</v>
      </c>
      <c r="P1003" s="272"/>
      <c r="Q1003" s="62"/>
      <c r="R1003" s="271">
        <f t="shared" si="199"/>
        <v>0</v>
      </c>
      <c r="S1003" s="272"/>
      <c r="T1003" s="62"/>
      <c r="U1003" s="270">
        <f t="shared" si="200"/>
        <v>0</v>
      </c>
      <c r="V1003" s="272"/>
      <c r="W1003" s="62"/>
      <c r="X1003" s="270">
        <f t="shared" si="201"/>
        <v>0</v>
      </c>
      <c r="Y1003" s="270">
        <f t="shared" si="202"/>
        <v>0</v>
      </c>
      <c r="Z1003" s="61"/>
      <c r="AA1003" s="61"/>
      <c r="AB1003" s="60" t="str">
        <f t="shared" si="203"/>
        <v/>
      </c>
      <c r="AC1003" s="21" t="b">
        <f t="shared" si="204"/>
        <v>0</v>
      </c>
      <c r="AD1003" s="21" t="b">
        <f t="shared" si="205"/>
        <v>0</v>
      </c>
      <c r="AE1003" s="21" t="b">
        <f t="shared" si="206"/>
        <v>0</v>
      </c>
      <c r="AF1003" s="21" t="b">
        <f ca="1">OR(AND($AC1003,NOT($AD1003)),AND($AC1003,OR(AND($G1003="",$H1003&lt;&gt;""),AND($G1003&lt;&gt;"",$H1003=""),AND($J1003="",$K1003&lt;&gt;""),AND($J1003&lt;&gt;"",$K1003=""),AND($M1003="",$N1003&lt;&gt;""),AND($M1003&lt;&gt;"",$N1003=""),AND($P1003="",$Q1003&lt;&gt;""),AND($P1003&lt;&gt;"",$Q1003=""),AND($S1003="",$T1003&lt;&gt;""),AND($S1003&lt;&gt;"",$T1003=""),AND($V1003="",$W1003&lt;&gt;""),AND($V1003&lt;&gt;"",$W1003=""))),AND($C1003&lt;&gt;"",$E1003&lt;&gt;"",LEFT(TRIM($C1003),1)&lt;&gt;LEFT(TRIM($E1003),1)),IF(OR($E1003="",$F1003=""),FALSE(),IFERROR(COUNTIF(INDIRECT("UNITS_"&amp;SUBSTITUTE(LEFT($E1003,FIND(" ",$E1003&amp;" ")-1),".","_")),$F1003)=0,TRUE())),AND($B1003&lt;&gt;"",OR(ISNUMBER(SEARCH("outro",LOWER($B1003))),ISNUMBER(SEARCH("divers",LOWER($B1003))),ISNUMBER(SEARCH("etc",LOWER($B1003))))),OR(AND(ISNUMBER(SEARCH("comunic",LOWER($B1003))),LEFT($E1003,3)&lt;&gt;"4.4"),AND(ISNUMBER(SEARCH("monitor",LOWER($B1003))),NOT(OR(LEFT($E1003,3)="1.5",LEFT($E1003,3)="2.5")))),AND($B1003&lt;&gt;"",OR(LEFT($C1003,1)="1",LEFT($C1003,1)="2"),$D1003=""),AND($D1003&lt;&gt;"",NOT(OR(LEFT($C1003,1)="1",LEFT($C1003,1)="2"))),AND($D1003&lt;&gt;"",COUNTIF(' PROJETO'!$B$14:$B$16,$D1003)=0),IF($D1003="",FALSE(),IF(COUNTIF(' PROJETO'!$B$14:$B$16,$D1003)=0,FALSE(),IFERROR(INDEX(' PROJETO'!$C$14:$C$16,MATCH($D1003,' PROJETO'!$B$14:$B$16,0))&lt;&gt;"Sim",FALSE()))))</f>
        <v>0</v>
      </c>
      <c r="AG1003" s="21" t="b">
        <f>AND($AC1003,$Y1003&gt;'CONFG.  LISTAS'!$F$4,$Z1003="",$AA1003="")</f>
        <v>0</v>
      </c>
      <c r="AH1003" s="21" t="str">
        <f t="shared" si="207"/>
        <v/>
      </c>
      <c r="AI1003" s="43" t="str">
        <f ca="1">IF(NOT($AC1003),"",IF(OR($B1003="",$C1003="",$E1003="",$F1003=""),"Preencha descrição, categoria, tipo e unidade.",IF(AND($B1003&lt;&gt;"",OR(LEFT($C1003,1)="1",LEFT($C1003,1)="2"),$D1003=""),"Informe a prática de restauração para itens diretos.",IF(AND($D1003&lt;&gt;"",NOT(OR(LEFT($C1003,1)="1",LEFT($C1003,1)="2"))),"Custos indiretos não devem pertencer a uma prática específica.",IF(AND($D1003&lt;&gt;"",COUNTIF(' PROJETO'!$B$14:$B$16,$D1003)=0),"Prática de restauração inválida ou não cadastrada.",IF(IF($D1003="",FALSE(),IF(COUNTIF(' PROJETO'!$B$14:$B$16,$D1003)=0,FALSE(),IFERROR(INDEX(' PROJETO'!$C$14:$C$16,MATCH($D1003,' PROJETO'!$B$14:$B$16,0))&lt;&gt;"Sim",FALSE()))),"A prática informada no item não foi selecionada na aba Projeto.",IF(AND(MAX($I1003,$L1003,$O1003,$R1003,$U1003,$X1003)&gt;'CONFG.  LISTAS'!$F$4,NOT(OR($Z1003&lt;&gt;"",$AA1003&lt;&gt;""))),"Memorial de cálculo ou anexo obrigatório não informado para item acima do limite.",IF(OR(AND($G1003&lt;&gt;"",$H1003&lt;&gt;"",OR($G1003&lt;=0,$H1003&lt;=0)),AND($J1003&lt;&gt;"",$K1003&lt;&gt;"",OR($J1003&lt;=0,$K1003&lt;=0)),AND($M1003&lt;&gt;"",$N1003&lt;&gt;"",OR($M1003&lt;=0,$N1003&lt;=0)),AND($P1003&lt;&gt;"",$Q1003&lt;&gt;"",OR($P1003&lt;=0,$Q1003&lt;=0)),AND($S1003&lt;&gt;"",$T1003&lt;&gt;"",OR($S1003&lt;=0,$T1003&lt;=0)),AND($V1003&lt;&gt;"",$W1003&lt;&gt;"",OR($V1003&lt;=0,$W1003&lt;=0))),"Revise os valores informados: valor unitário e quantidade devem ser maiores que zero.",IF(OR(AND($G1003="",$H1003&lt;&gt;""),AND($G1003&lt;&gt;"",$H1003=""),AND($J1003="",$K1003&lt;&gt;""),AND($J1003&lt;&gt;"",$K1003=""),AND($M1003="",$N1003&lt;&gt;""),AND($M1003&lt;&gt;"",$N1003=""),AND($P1003="",$Q1003&lt;&gt;""),AND($P1003&lt;&gt;"",$Q1003=""),AND($S1003="",$T1003&lt;&gt;""),AND($S1003&lt;&gt;"",$T1003=""),AND($V1003="",$W1003&lt;&gt;""),AND($V1003&lt;&gt;"",$W1003="")),"Há ano preenchido parcialmente: "&amp;TRIM(IF(AND($G1003="",$H1003&lt;&gt;""),"Ano 1 (falta valor unitário); ","")&amp;IF(AND($G1003&lt;&gt;"",$H1003=""),"Ano 1 (falta quantidade); ","")&amp;IF(AND($J1003="",$K1003&lt;&gt;""),"Ano 2 (falta valor unitário); ","")&amp;IF(AND($J1003&lt;&gt;"",$K1003=""),"Ano 2 (falta quantidade); ","")&amp;IF(AND($M1003="",$N1003&lt;&gt;""),"Ano 3 (falta valor unitário); ","")&amp;IF(AND($M1003&lt;&gt;"",$N1003=""),"Ano 3 (falta quantidade); ","")&amp;IF(AND($P1003="",$Q1003&lt;&gt;""),"Ano 4 (falta valor unitário); ","")&amp;IF(AND($P1003&lt;&gt;"",$Q1003=""),"Ano 4 (falta quantidade); ","")&amp;IF(AND($S1003="",$T1003&lt;&gt;""),"Ano 5 (falta valor unitário); ","")&amp;IF(AND($S1003&lt;&gt;"",$T1003=""),"Ano 5 (falta quantidade); ","")&amp;IF(AND($V1003="",$W1003&lt;&gt;""),"Ano 6 (falta valor unitário); ","")&amp;IF(AND($V1003&lt;&gt;"",$W1003=""),"Ano 6 (falta quantidade); ","")), IF(NOT(OR(AND($G1003&lt;&gt;"",$H1003&lt;&gt;""),AND($J1003&lt;&gt;"",$K1003&lt;&gt;""),AND($M1003&lt;&gt;"",$N1003&lt;&gt;""),AND($P1003&lt;&gt;"",$Q1003&lt;&gt;""),AND($S1003&lt;&gt;"",$T1003&lt;&gt;""),AND($V1003&lt;&gt;"",$W1003&lt;&gt;""))),"Informe pelo menos um ano completo com valor unitário e quantidade.",IF(AND($C1003&lt;&gt;"",$E1003&lt;&gt;"",LEFT(TRIM($C1003),1)&lt;&gt;LEFT(TRIM($E1003),1)),"Categoria e tipo estão incompatíveis.",IF(IF(OR($E1003="",$F1003=""),FALSE(),IFERROR(COUNTIF(INDIRECT("UNITS_"&amp;SUBSTITUTE(LEFT($E1003,FIND(" ",$E1003&amp;" ")-1),".","_")),$F1003)=0,TRUE())),"Unidade incompatível com o tipo selecionado.",IF(OR(AND(ISNUMBER(SEARCH("comunic",LOWER($B1003))),LEFT($E1003,3)&lt;&gt;"4.4"),AND(ISNUMBER(SEARCH("monitor",LOWER($B1003))),NOT(OR(LEFT($E1003,3)="1.5",LEFT($E1003,3)="2.5")))),"Revise a classificação do item conforme as regras de preenchimento.",IF(AND($B1003&lt;&gt;"",OR(ISNUMBER(SEARCH("outro",LOWER($B1003))),ISNUMBER(SEARCH("divers",LOWER($B1003))),ISNUMBER(SEARCH("kit",LOWER($B1003))),ISNUMBER(SEARCH("ferrament",LOWER($B1003))),ISNUMBER(SEARCH("epi",LOWER($B1003)))),NOT(OR($Z1003&lt;&gt;"",$AA1003&lt;&gt;""))),"Descrição muito genérica: detalhe melhor o item e registre o racional no memorial ou em anexo.",IF(AND($Y1003=0,$B1003&lt;&gt;"",OR($G1003&lt;&gt;"",$H1003&lt;&gt;"",$J1003&lt;&gt;"",$K1003&lt;&gt;"",$M1003&lt;&gt;"",$N1003&lt;&gt;"",$P1003&lt;&gt;"",$Q1003&lt;&gt;"",$S1003&lt;&gt;"",$T1003&lt;&gt;"",$V1003&lt;&gt;"",$W1003&lt;&gt;"")),"O item possui dados lançados, mas o total está zerado. Revise os valores informados.","")))))))))))))))</f>
        <v/>
      </c>
    </row>
    <row r="1004" spans="1:35" ht="14.25" customHeight="1" x14ac:dyDescent="0.25">
      <c r="A1004" s="57" t="str">
        <f t="shared" si="195"/>
        <v/>
      </c>
      <c r="B1004" s="58"/>
      <c r="C1004" s="58"/>
      <c r="D1004" s="58"/>
      <c r="E1004" s="58"/>
      <c r="F1004" s="58"/>
      <c r="G1004" s="269"/>
      <c r="H1004" s="59"/>
      <c r="I1004" s="273">
        <f t="shared" si="196"/>
        <v>0</v>
      </c>
      <c r="J1004" s="269"/>
      <c r="K1004" s="59"/>
      <c r="L1004" s="270">
        <f t="shared" si="197"/>
        <v>0</v>
      </c>
      <c r="M1004" s="269"/>
      <c r="N1004" s="59"/>
      <c r="O1004" s="270">
        <f t="shared" si="198"/>
        <v>0</v>
      </c>
      <c r="P1004" s="269"/>
      <c r="Q1004" s="59"/>
      <c r="R1004" s="271">
        <f t="shared" si="199"/>
        <v>0</v>
      </c>
      <c r="S1004" s="269"/>
      <c r="T1004" s="59"/>
      <c r="U1004" s="270">
        <f t="shared" si="200"/>
        <v>0</v>
      </c>
      <c r="V1004" s="269"/>
      <c r="W1004" s="59"/>
      <c r="X1004" s="270">
        <f t="shared" si="201"/>
        <v>0</v>
      </c>
      <c r="Y1004" s="270">
        <f t="shared" si="202"/>
        <v>0</v>
      </c>
      <c r="Z1004" s="58"/>
      <c r="AA1004" s="58"/>
      <c r="AB1004" s="60" t="str">
        <f t="shared" si="203"/>
        <v/>
      </c>
      <c r="AC1004" s="21" t="b">
        <f t="shared" si="204"/>
        <v>0</v>
      </c>
      <c r="AD1004" s="21" t="b">
        <f t="shared" si="205"/>
        <v>0</v>
      </c>
      <c r="AE1004" s="21" t="b">
        <f t="shared" si="206"/>
        <v>0</v>
      </c>
      <c r="AF1004" s="21" t="b">
        <f ca="1">OR(AND($AC1004,NOT($AD1004)),AND($AC1004,OR(AND($G1004="",$H1004&lt;&gt;""),AND($G1004&lt;&gt;"",$H1004=""),AND($J1004="",$K1004&lt;&gt;""),AND($J1004&lt;&gt;"",$K1004=""),AND($M1004="",$N1004&lt;&gt;""),AND($M1004&lt;&gt;"",$N1004=""),AND($P1004="",$Q1004&lt;&gt;""),AND($P1004&lt;&gt;"",$Q1004=""),AND($S1004="",$T1004&lt;&gt;""),AND($S1004&lt;&gt;"",$T1004=""),AND($V1004="",$W1004&lt;&gt;""),AND($V1004&lt;&gt;"",$W1004=""))),AND($C1004&lt;&gt;"",$E1004&lt;&gt;"",LEFT(TRIM($C1004),1)&lt;&gt;LEFT(TRIM($E1004),1)),IF(OR($E1004="",$F1004=""),FALSE(),IFERROR(COUNTIF(INDIRECT("UNITS_"&amp;SUBSTITUTE(LEFT($E1004,FIND(" ",$E1004&amp;" ")-1),".","_")),$F1004)=0,TRUE())),AND($B1004&lt;&gt;"",OR(ISNUMBER(SEARCH("outro",LOWER($B1004))),ISNUMBER(SEARCH("divers",LOWER($B1004))),ISNUMBER(SEARCH("etc",LOWER($B1004))))),OR(AND(ISNUMBER(SEARCH("comunic",LOWER($B1004))),LEFT($E1004,3)&lt;&gt;"4.4"),AND(ISNUMBER(SEARCH("monitor",LOWER($B1004))),NOT(OR(LEFT($E1004,3)="1.5",LEFT($E1004,3)="2.5")))),AND($B1004&lt;&gt;"",OR(LEFT($C1004,1)="1",LEFT($C1004,1)="2"),$D1004=""),AND($D1004&lt;&gt;"",NOT(OR(LEFT($C1004,1)="1",LEFT($C1004,1)="2"))),AND($D1004&lt;&gt;"",COUNTIF(' PROJETO'!$B$14:$B$16,$D1004)=0),IF($D1004="",FALSE(),IF(COUNTIF(' PROJETO'!$B$14:$B$16,$D1004)=0,FALSE(),IFERROR(INDEX(' PROJETO'!$C$14:$C$16,MATCH($D1004,' PROJETO'!$B$14:$B$16,0))&lt;&gt;"Sim",FALSE()))))</f>
        <v>0</v>
      </c>
      <c r="AG1004" s="21" t="b">
        <f>AND($AC1004,$Y1004&gt;'CONFG.  LISTAS'!$F$4,$Z1004="",$AA1004="")</f>
        <v>0</v>
      </c>
      <c r="AH1004" s="21" t="str">
        <f t="shared" si="207"/>
        <v/>
      </c>
      <c r="AI1004" s="43" t="str">
        <f ca="1">IF(NOT($AC1004),"",IF(OR($B1004="",$C1004="",$E1004="",$F1004=""),"Preencha descrição, categoria, tipo e unidade.",IF(AND($B1004&lt;&gt;"",OR(LEFT($C1004,1)="1",LEFT($C1004,1)="2"),$D1004=""),"Informe a prática de restauração para itens diretos.",IF(AND($D1004&lt;&gt;"",NOT(OR(LEFT($C1004,1)="1",LEFT($C1004,1)="2"))),"Custos indiretos não devem pertencer a uma prática específica.",IF(AND($D1004&lt;&gt;"",COUNTIF(' PROJETO'!$B$14:$B$16,$D1004)=0),"Prática de restauração inválida ou não cadastrada.",IF(IF($D1004="",FALSE(),IF(COUNTIF(' PROJETO'!$B$14:$B$16,$D1004)=0,FALSE(),IFERROR(INDEX(' PROJETO'!$C$14:$C$16,MATCH($D1004,' PROJETO'!$B$14:$B$16,0))&lt;&gt;"Sim",FALSE()))),"A prática informada no item não foi selecionada na aba Projeto.",IF(AND(MAX($I1004,$L1004,$O1004,$R1004,$U1004,$X1004)&gt;'CONFG.  LISTAS'!$F$4,NOT(OR($Z1004&lt;&gt;"",$AA1004&lt;&gt;""))),"Memorial de cálculo ou anexo obrigatório não informado para item acima do limite.",IF(OR(AND($G1004&lt;&gt;"",$H1004&lt;&gt;"",OR($G1004&lt;=0,$H1004&lt;=0)),AND($J1004&lt;&gt;"",$K1004&lt;&gt;"",OR($J1004&lt;=0,$K1004&lt;=0)),AND($M1004&lt;&gt;"",$N1004&lt;&gt;"",OR($M1004&lt;=0,$N1004&lt;=0)),AND($P1004&lt;&gt;"",$Q1004&lt;&gt;"",OR($P1004&lt;=0,$Q1004&lt;=0)),AND($S1004&lt;&gt;"",$T1004&lt;&gt;"",OR($S1004&lt;=0,$T1004&lt;=0)),AND($V1004&lt;&gt;"",$W1004&lt;&gt;"",OR($V1004&lt;=0,$W1004&lt;=0))),"Revise os valores informados: valor unitário e quantidade devem ser maiores que zero.",IF(OR(AND($G1004="",$H1004&lt;&gt;""),AND($G1004&lt;&gt;"",$H1004=""),AND($J1004="",$K1004&lt;&gt;""),AND($J1004&lt;&gt;"",$K1004=""),AND($M1004="",$N1004&lt;&gt;""),AND($M1004&lt;&gt;"",$N1004=""),AND($P1004="",$Q1004&lt;&gt;""),AND($P1004&lt;&gt;"",$Q1004=""),AND($S1004="",$T1004&lt;&gt;""),AND($S1004&lt;&gt;"",$T1004=""),AND($V1004="",$W1004&lt;&gt;""),AND($V1004&lt;&gt;"",$W1004="")),"Há ano preenchido parcialmente: "&amp;TRIM(IF(AND($G1004="",$H1004&lt;&gt;""),"Ano 1 (falta valor unitário); ","")&amp;IF(AND($G1004&lt;&gt;"",$H1004=""),"Ano 1 (falta quantidade); ","")&amp;IF(AND($J1004="",$K1004&lt;&gt;""),"Ano 2 (falta valor unitário); ","")&amp;IF(AND($J1004&lt;&gt;"",$K1004=""),"Ano 2 (falta quantidade); ","")&amp;IF(AND($M1004="",$N1004&lt;&gt;""),"Ano 3 (falta valor unitário); ","")&amp;IF(AND($M1004&lt;&gt;"",$N1004=""),"Ano 3 (falta quantidade); ","")&amp;IF(AND($P1004="",$Q1004&lt;&gt;""),"Ano 4 (falta valor unitário); ","")&amp;IF(AND($P1004&lt;&gt;"",$Q1004=""),"Ano 4 (falta quantidade); ","")&amp;IF(AND($S1004="",$T1004&lt;&gt;""),"Ano 5 (falta valor unitário); ","")&amp;IF(AND($S1004&lt;&gt;"",$T1004=""),"Ano 5 (falta quantidade); ","")&amp;IF(AND($V1004="",$W1004&lt;&gt;""),"Ano 6 (falta valor unitário); ","")&amp;IF(AND($V1004&lt;&gt;"",$W1004=""),"Ano 6 (falta quantidade); ","")), IF(NOT(OR(AND($G1004&lt;&gt;"",$H1004&lt;&gt;""),AND($J1004&lt;&gt;"",$K1004&lt;&gt;""),AND($M1004&lt;&gt;"",$N1004&lt;&gt;""),AND($P1004&lt;&gt;"",$Q1004&lt;&gt;""),AND($S1004&lt;&gt;"",$T1004&lt;&gt;""),AND($V1004&lt;&gt;"",$W1004&lt;&gt;""))),"Informe pelo menos um ano completo com valor unitário e quantidade.",IF(AND($C1004&lt;&gt;"",$E1004&lt;&gt;"",LEFT(TRIM($C1004),1)&lt;&gt;LEFT(TRIM($E1004),1)),"Categoria e tipo estão incompatíveis.",IF(IF(OR($E1004="",$F1004=""),FALSE(),IFERROR(COUNTIF(INDIRECT("UNITS_"&amp;SUBSTITUTE(LEFT($E1004,FIND(" ",$E1004&amp;" ")-1),".","_")),$F1004)=0,TRUE())),"Unidade incompatível com o tipo selecionado.",IF(OR(AND(ISNUMBER(SEARCH("comunic",LOWER($B1004))),LEFT($E1004,3)&lt;&gt;"4.4"),AND(ISNUMBER(SEARCH("monitor",LOWER($B1004))),NOT(OR(LEFT($E1004,3)="1.5",LEFT($E1004,3)="2.5")))),"Revise a classificação do item conforme as regras de preenchimento.",IF(AND($B1004&lt;&gt;"",OR(ISNUMBER(SEARCH("outro",LOWER($B1004))),ISNUMBER(SEARCH("divers",LOWER($B1004))),ISNUMBER(SEARCH("kit",LOWER($B1004))),ISNUMBER(SEARCH("ferrament",LOWER($B1004))),ISNUMBER(SEARCH("epi",LOWER($B1004)))),NOT(OR($Z1004&lt;&gt;"",$AA1004&lt;&gt;""))),"Descrição muito genérica: detalhe melhor o item e registre o racional no memorial ou em anexo.",IF(AND($Y1004=0,$B1004&lt;&gt;"",OR($G1004&lt;&gt;"",$H1004&lt;&gt;"",$J1004&lt;&gt;"",$K1004&lt;&gt;"",$M1004&lt;&gt;"",$N1004&lt;&gt;"",$P1004&lt;&gt;"",$Q1004&lt;&gt;"",$S1004&lt;&gt;"",$T1004&lt;&gt;"",$V1004&lt;&gt;"",$W1004&lt;&gt;"")),"O item possui dados lançados, mas o total está zerado. Revise os valores informados.","")))))))))))))))</f>
        <v/>
      </c>
    </row>
    <row r="1005" spans="1:35" ht="14.25" customHeight="1" x14ac:dyDescent="0.25">
      <c r="A1005" s="57" t="str">
        <f t="shared" si="195"/>
        <v/>
      </c>
      <c r="B1005" s="61"/>
      <c r="C1005" s="61"/>
      <c r="D1005" s="58"/>
      <c r="E1005" s="61"/>
      <c r="F1005" s="61"/>
      <c r="G1005" s="272"/>
      <c r="H1005" s="62"/>
      <c r="I1005" s="273">
        <f t="shared" si="196"/>
        <v>0</v>
      </c>
      <c r="J1005" s="272"/>
      <c r="K1005" s="62"/>
      <c r="L1005" s="270">
        <f t="shared" si="197"/>
        <v>0</v>
      </c>
      <c r="M1005" s="272"/>
      <c r="N1005" s="62"/>
      <c r="O1005" s="270">
        <f t="shared" si="198"/>
        <v>0</v>
      </c>
      <c r="P1005" s="272"/>
      <c r="Q1005" s="62"/>
      <c r="R1005" s="271">
        <f t="shared" si="199"/>
        <v>0</v>
      </c>
      <c r="S1005" s="272"/>
      <c r="T1005" s="62"/>
      <c r="U1005" s="270">
        <f t="shared" si="200"/>
        <v>0</v>
      </c>
      <c r="V1005" s="272"/>
      <c r="W1005" s="62"/>
      <c r="X1005" s="270">
        <f t="shared" si="201"/>
        <v>0</v>
      </c>
      <c r="Y1005" s="270">
        <f t="shared" si="202"/>
        <v>0</v>
      </c>
      <c r="Z1005" s="61"/>
      <c r="AA1005" s="61"/>
      <c r="AB1005" s="60" t="str">
        <f t="shared" si="203"/>
        <v/>
      </c>
      <c r="AC1005" s="21" t="b">
        <f t="shared" si="204"/>
        <v>0</v>
      </c>
      <c r="AD1005" s="21" t="b">
        <f t="shared" si="205"/>
        <v>0</v>
      </c>
      <c r="AE1005" s="21" t="b">
        <f t="shared" si="206"/>
        <v>0</v>
      </c>
      <c r="AF1005" s="21" t="b">
        <f ca="1">OR(AND($AC1005,NOT($AD1005)),AND($AC1005,OR(AND($G1005="",$H1005&lt;&gt;""),AND($G1005&lt;&gt;"",$H1005=""),AND($J1005="",$K1005&lt;&gt;""),AND($J1005&lt;&gt;"",$K1005=""),AND($M1005="",$N1005&lt;&gt;""),AND($M1005&lt;&gt;"",$N1005=""),AND($P1005="",$Q1005&lt;&gt;""),AND($P1005&lt;&gt;"",$Q1005=""),AND($S1005="",$T1005&lt;&gt;""),AND($S1005&lt;&gt;"",$T1005=""),AND($V1005="",$W1005&lt;&gt;""),AND($V1005&lt;&gt;"",$W1005=""))),AND($C1005&lt;&gt;"",$E1005&lt;&gt;"",LEFT(TRIM($C1005),1)&lt;&gt;LEFT(TRIM($E1005),1)),IF(OR($E1005="",$F1005=""),FALSE(),IFERROR(COUNTIF(INDIRECT("UNITS_"&amp;SUBSTITUTE(LEFT($E1005,FIND(" ",$E1005&amp;" ")-1),".","_")),$F1005)=0,TRUE())),AND($B1005&lt;&gt;"",OR(ISNUMBER(SEARCH("outro",LOWER($B1005))),ISNUMBER(SEARCH("divers",LOWER($B1005))),ISNUMBER(SEARCH("etc",LOWER($B1005))))),OR(AND(ISNUMBER(SEARCH("comunic",LOWER($B1005))),LEFT($E1005,3)&lt;&gt;"4.4"),AND(ISNUMBER(SEARCH("monitor",LOWER($B1005))),NOT(OR(LEFT($E1005,3)="1.5",LEFT($E1005,3)="2.5")))),AND($B1005&lt;&gt;"",OR(LEFT($C1005,1)="1",LEFT($C1005,1)="2"),$D1005=""),AND($D1005&lt;&gt;"",NOT(OR(LEFT($C1005,1)="1",LEFT($C1005,1)="2"))),AND($D1005&lt;&gt;"",COUNTIF(' PROJETO'!$B$14:$B$16,$D1005)=0),IF($D1005="",FALSE(),IF(COUNTIF(' PROJETO'!$B$14:$B$16,$D1005)=0,FALSE(),IFERROR(INDEX(' PROJETO'!$C$14:$C$16,MATCH($D1005,' PROJETO'!$B$14:$B$16,0))&lt;&gt;"Sim",FALSE()))))</f>
        <v>0</v>
      </c>
      <c r="AG1005" s="21" t="b">
        <f>AND($AC1005,$Y1005&gt;'CONFG.  LISTAS'!$F$4,$Z1005="",$AA1005="")</f>
        <v>0</v>
      </c>
      <c r="AH1005" s="21" t="str">
        <f t="shared" si="207"/>
        <v/>
      </c>
      <c r="AI1005" s="43" t="str">
        <f ca="1">IF(NOT($AC1005),"",IF(OR($B1005="",$C1005="",$E1005="",$F1005=""),"Preencha descrição, categoria, tipo e unidade.",IF(AND($B1005&lt;&gt;"",OR(LEFT($C1005,1)="1",LEFT($C1005,1)="2"),$D1005=""),"Informe a prática de restauração para itens diretos.",IF(AND($D1005&lt;&gt;"",NOT(OR(LEFT($C1005,1)="1",LEFT($C1005,1)="2"))),"Custos indiretos não devem pertencer a uma prática específica.",IF(AND($D1005&lt;&gt;"",COUNTIF(' PROJETO'!$B$14:$B$16,$D1005)=0),"Prática de restauração inválida ou não cadastrada.",IF(IF($D1005="",FALSE(),IF(COUNTIF(' PROJETO'!$B$14:$B$16,$D1005)=0,FALSE(),IFERROR(INDEX(' PROJETO'!$C$14:$C$16,MATCH($D1005,' PROJETO'!$B$14:$B$16,0))&lt;&gt;"Sim",FALSE()))),"A prática informada no item não foi selecionada na aba Projeto.",IF(AND(MAX($I1005,$L1005,$O1005,$R1005,$U1005,$X1005)&gt;'CONFG.  LISTAS'!$F$4,NOT(OR($Z1005&lt;&gt;"",$AA1005&lt;&gt;""))),"Memorial de cálculo ou anexo obrigatório não informado para item acima do limite.",IF(OR(AND($G1005&lt;&gt;"",$H1005&lt;&gt;"",OR($G1005&lt;=0,$H1005&lt;=0)),AND($J1005&lt;&gt;"",$K1005&lt;&gt;"",OR($J1005&lt;=0,$K1005&lt;=0)),AND($M1005&lt;&gt;"",$N1005&lt;&gt;"",OR($M1005&lt;=0,$N1005&lt;=0)),AND($P1005&lt;&gt;"",$Q1005&lt;&gt;"",OR($P1005&lt;=0,$Q1005&lt;=0)),AND($S1005&lt;&gt;"",$T1005&lt;&gt;"",OR($S1005&lt;=0,$T1005&lt;=0)),AND($V1005&lt;&gt;"",$W1005&lt;&gt;"",OR($V1005&lt;=0,$W1005&lt;=0))),"Revise os valores informados: valor unitário e quantidade devem ser maiores que zero.",IF(OR(AND($G1005="",$H1005&lt;&gt;""),AND($G1005&lt;&gt;"",$H1005=""),AND($J1005="",$K1005&lt;&gt;""),AND($J1005&lt;&gt;"",$K1005=""),AND($M1005="",$N1005&lt;&gt;""),AND($M1005&lt;&gt;"",$N1005=""),AND($P1005="",$Q1005&lt;&gt;""),AND($P1005&lt;&gt;"",$Q1005=""),AND($S1005="",$T1005&lt;&gt;""),AND($S1005&lt;&gt;"",$T1005=""),AND($V1005="",$W1005&lt;&gt;""),AND($V1005&lt;&gt;"",$W1005="")),"Há ano preenchido parcialmente: "&amp;TRIM(IF(AND($G1005="",$H1005&lt;&gt;""),"Ano 1 (falta valor unitário); ","")&amp;IF(AND($G1005&lt;&gt;"",$H1005=""),"Ano 1 (falta quantidade); ","")&amp;IF(AND($J1005="",$K1005&lt;&gt;""),"Ano 2 (falta valor unitário); ","")&amp;IF(AND($J1005&lt;&gt;"",$K1005=""),"Ano 2 (falta quantidade); ","")&amp;IF(AND($M1005="",$N1005&lt;&gt;""),"Ano 3 (falta valor unitário); ","")&amp;IF(AND($M1005&lt;&gt;"",$N1005=""),"Ano 3 (falta quantidade); ","")&amp;IF(AND($P1005="",$Q1005&lt;&gt;""),"Ano 4 (falta valor unitário); ","")&amp;IF(AND($P1005&lt;&gt;"",$Q1005=""),"Ano 4 (falta quantidade); ","")&amp;IF(AND($S1005="",$T1005&lt;&gt;""),"Ano 5 (falta valor unitário); ","")&amp;IF(AND($S1005&lt;&gt;"",$T1005=""),"Ano 5 (falta quantidade); ","")&amp;IF(AND($V1005="",$W1005&lt;&gt;""),"Ano 6 (falta valor unitário); ","")&amp;IF(AND($V1005&lt;&gt;"",$W1005=""),"Ano 6 (falta quantidade); ","")), IF(NOT(OR(AND($G1005&lt;&gt;"",$H1005&lt;&gt;""),AND($J1005&lt;&gt;"",$K1005&lt;&gt;""),AND($M1005&lt;&gt;"",$N1005&lt;&gt;""),AND($P1005&lt;&gt;"",$Q1005&lt;&gt;""),AND($S1005&lt;&gt;"",$T1005&lt;&gt;""),AND($V1005&lt;&gt;"",$W1005&lt;&gt;""))),"Informe pelo menos um ano completo com valor unitário e quantidade.",IF(AND($C1005&lt;&gt;"",$E1005&lt;&gt;"",LEFT(TRIM($C1005),1)&lt;&gt;LEFT(TRIM($E1005),1)),"Categoria e tipo estão incompatíveis.",IF(IF(OR($E1005="",$F1005=""),FALSE(),IFERROR(COUNTIF(INDIRECT("UNITS_"&amp;SUBSTITUTE(LEFT($E1005,FIND(" ",$E1005&amp;" ")-1),".","_")),$F1005)=0,TRUE())),"Unidade incompatível com o tipo selecionado.",IF(OR(AND(ISNUMBER(SEARCH("comunic",LOWER($B1005))),LEFT($E1005,3)&lt;&gt;"4.4"),AND(ISNUMBER(SEARCH("monitor",LOWER($B1005))),NOT(OR(LEFT($E1005,3)="1.5",LEFT($E1005,3)="2.5")))),"Revise a classificação do item conforme as regras de preenchimento.",IF(AND($B1005&lt;&gt;"",OR(ISNUMBER(SEARCH("outro",LOWER($B1005))),ISNUMBER(SEARCH("divers",LOWER($B1005))),ISNUMBER(SEARCH("kit",LOWER($B1005))),ISNUMBER(SEARCH("ferrament",LOWER($B1005))),ISNUMBER(SEARCH("epi",LOWER($B1005)))),NOT(OR($Z1005&lt;&gt;"",$AA1005&lt;&gt;""))),"Descrição muito genérica: detalhe melhor o item e registre o racional no memorial ou em anexo.",IF(AND($Y1005=0,$B1005&lt;&gt;"",OR($G1005&lt;&gt;"",$H1005&lt;&gt;"",$J1005&lt;&gt;"",$K1005&lt;&gt;"",$M1005&lt;&gt;"",$N1005&lt;&gt;"",$P1005&lt;&gt;"",$Q1005&lt;&gt;"",$S1005&lt;&gt;"",$T1005&lt;&gt;"",$V1005&lt;&gt;"",$W1005&lt;&gt;"")),"O item possui dados lançados, mas o total está zerado. Revise os valores informados.","")))))))))))))))</f>
        <v/>
      </c>
    </row>
    <row r="1006" spans="1:35" ht="14.25" customHeight="1" x14ac:dyDescent="0.25">
      <c r="A1006" s="57" t="str">
        <f t="shared" si="195"/>
        <v/>
      </c>
      <c r="B1006" s="58"/>
      <c r="C1006" s="58"/>
      <c r="D1006" s="58"/>
      <c r="E1006" s="58"/>
      <c r="F1006" s="58"/>
      <c r="G1006" s="269"/>
      <c r="H1006" s="59"/>
      <c r="I1006" s="273">
        <f t="shared" si="196"/>
        <v>0</v>
      </c>
      <c r="J1006" s="269"/>
      <c r="K1006" s="59"/>
      <c r="L1006" s="270">
        <f t="shared" si="197"/>
        <v>0</v>
      </c>
      <c r="M1006" s="269"/>
      <c r="N1006" s="59"/>
      <c r="O1006" s="270">
        <f t="shared" si="198"/>
        <v>0</v>
      </c>
      <c r="P1006" s="269"/>
      <c r="Q1006" s="59"/>
      <c r="R1006" s="271">
        <f t="shared" si="199"/>
        <v>0</v>
      </c>
      <c r="S1006" s="269"/>
      <c r="T1006" s="59"/>
      <c r="U1006" s="270">
        <f t="shared" si="200"/>
        <v>0</v>
      </c>
      <c r="V1006" s="269"/>
      <c r="W1006" s="59"/>
      <c r="X1006" s="270">
        <f t="shared" si="201"/>
        <v>0</v>
      </c>
      <c r="Y1006" s="270">
        <f t="shared" si="202"/>
        <v>0</v>
      </c>
      <c r="Z1006" s="58"/>
      <c r="AA1006" s="58"/>
      <c r="AB1006" s="60" t="str">
        <f t="shared" si="203"/>
        <v/>
      </c>
      <c r="AC1006" s="21" t="b">
        <f t="shared" si="204"/>
        <v>0</v>
      </c>
      <c r="AD1006" s="21" t="b">
        <f t="shared" si="205"/>
        <v>0</v>
      </c>
      <c r="AE1006" s="21" t="b">
        <f t="shared" si="206"/>
        <v>0</v>
      </c>
      <c r="AF1006" s="21" t="b">
        <f ca="1">OR(AND($AC1006,NOT($AD1006)),AND($AC1006,OR(AND($G1006="",$H1006&lt;&gt;""),AND($G1006&lt;&gt;"",$H1006=""),AND($J1006="",$K1006&lt;&gt;""),AND($J1006&lt;&gt;"",$K1006=""),AND($M1006="",$N1006&lt;&gt;""),AND($M1006&lt;&gt;"",$N1006=""),AND($P1006="",$Q1006&lt;&gt;""),AND($P1006&lt;&gt;"",$Q1006=""),AND($S1006="",$T1006&lt;&gt;""),AND($S1006&lt;&gt;"",$T1006=""),AND($V1006="",$W1006&lt;&gt;""),AND($V1006&lt;&gt;"",$W1006=""))),AND($C1006&lt;&gt;"",$E1006&lt;&gt;"",LEFT(TRIM($C1006),1)&lt;&gt;LEFT(TRIM($E1006),1)),IF(OR($E1006="",$F1006=""),FALSE(),IFERROR(COUNTIF(INDIRECT("UNITS_"&amp;SUBSTITUTE(LEFT($E1006,FIND(" ",$E1006&amp;" ")-1),".","_")),$F1006)=0,TRUE())),AND($B1006&lt;&gt;"",OR(ISNUMBER(SEARCH("outro",LOWER($B1006))),ISNUMBER(SEARCH("divers",LOWER($B1006))),ISNUMBER(SEARCH("etc",LOWER($B1006))))),OR(AND(ISNUMBER(SEARCH("comunic",LOWER($B1006))),LEFT($E1006,3)&lt;&gt;"4.4"),AND(ISNUMBER(SEARCH("monitor",LOWER($B1006))),NOT(OR(LEFT($E1006,3)="1.5",LEFT($E1006,3)="2.5")))),AND($B1006&lt;&gt;"",OR(LEFT($C1006,1)="1",LEFT($C1006,1)="2"),$D1006=""),AND($D1006&lt;&gt;"",NOT(OR(LEFT($C1006,1)="1",LEFT($C1006,1)="2"))),AND($D1006&lt;&gt;"",COUNTIF(' PROJETO'!$B$14:$B$16,$D1006)=0),IF($D1006="",FALSE(),IF(COUNTIF(' PROJETO'!$B$14:$B$16,$D1006)=0,FALSE(),IFERROR(INDEX(' PROJETO'!$C$14:$C$16,MATCH($D1006,' PROJETO'!$B$14:$B$16,0))&lt;&gt;"Sim",FALSE()))))</f>
        <v>0</v>
      </c>
      <c r="AG1006" s="21" t="b">
        <f>AND($AC1006,$Y1006&gt;'CONFG.  LISTAS'!$F$4,$Z1006="",$AA1006="")</f>
        <v>0</v>
      </c>
      <c r="AH1006" s="21" t="str">
        <f t="shared" si="207"/>
        <v/>
      </c>
      <c r="AI1006" s="43" t="str">
        <f ca="1">IF(NOT($AC1006),"",IF(OR($B1006="",$C1006="",$E1006="",$F1006=""),"Preencha descrição, categoria, tipo e unidade.",IF(AND($B1006&lt;&gt;"",OR(LEFT($C1006,1)="1",LEFT($C1006,1)="2"),$D1006=""),"Informe a prática de restauração para itens diretos.",IF(AND($D1006&lt;&gt;"",NOT(OR(LEFT($C1006,1)="1",LEFT($C1006,1)="2"))),"Custos indiretos não devem pertencer a uma prática específica.",IF(AND($D1006&lt;&gt;"",COUNTIF(' PROJETO'!$B$14:$B$16,$D1006)=0),"Prática de restauração inválida ou não cadastrada.",IF(IF($D1006="",FALSE(),IF(COUNTIF(' PROJETO'!$B$14:$B$16,$D1006)=0,FALSE(),IFERROR(INDEX(' PROJETO'!$C$14:$C$16,MATCH($D1006,' PROJETO'!$B$14:$B$16,0))&lt;&gt;"Sim",FALSE()))),"A prática informada no item não foi selecionada na aba Projeto.",IF(AND(MAX($I1006,$L1006,$O1006,$R1006,$U1006,$X1006)&gt;'CONFG.  LISTAS'!$F$4,NOT(OR($Z1006&lt;&gt;"",$AA1006&lt;&gt;""))),"Memorial de cálculo ou anexo obrigatório não informado para item acima do limite.",IF(OR(AND($G1006&lt;&gt;"",$H1006&lt;&gt;"",OR($G1006&lt;=0,$H1006&lt;=0)),AND($J1006&lt;&gt;"",$K1006&lt;&gt;"",OR($J1006&lt;=0,$K1006&lt;=0)),AND($M1006&lt;&gt;"",$N1006&lt;&gt;"",OR($M1006&lt;=0,$N1006&lt;=0)),AND($P1006&lt;&gt;"",$Q1006&lt;&gt;"",OR($P1006&lt;=0,$Q1006&lt;=0)),AND($S1006&lt;&gt;"",$T1006&lt;&gt;"",OR($S1006&lt;=0,$T1006&lt;=0)),AND($V1006&lt;&gt;"",$W1006&lt;&gt;"",OR($V1006&lt;=0,$W1006&lt;=0))),"Revise os valores informados: valor unitário e quantidade devem ser maiores que zero.",IF(OR(AND($G1006="",$H1006&lt;&gt;""),AND($G1006&lt;&gt;"",$H1006=""),AND($J1006="",$K1006&lt;&gt;""),AND($J1006&lt;&gt;"",$K1006=""),AND($M1006="",$N1006&lt;&gt;""),AND($M1006&lt;&gt;"",$N1006=""),AND($P1006="",$Q1006&lt;&gt;""),AND($P1006&lt;&gt;"",$Q1006=""),AND($S1006="",$T1006&lt;&gt;""),AND($S1006&lt;&gt;"",$T1006=""),AND($V1006="",$W1006&lt;&gt;""),AND($V1006&lt;&gt;"",$W1006="")),"Há ano preenchido parcialmente: "&amp;TRIM(IF(AND($G1006="",$H1006&lt;&gt;""),"Ano 1 (falta valor unitário); ","")&amp;IF(AND($G1006&lt;&gt;"",$H1006=""),"Ano 1 (falta quantidade); ","")&amp;IF(AND($J1006="",$K1006&lt;&gt;""),"Ano 2 (falta valor unitário); ","")&amp;IF(AND($J1006&lt;&gt;"",$K1006=""),"Ano 2 (falta quantidade); ","")&amp;IF(AND($M1006="",$N1006&lt;&gt;""),"Ano 3 (falta valor unitário); ","")&amp;IF(AND($M1006&lt;&gt;"",$N1006=""),"Ano 3 (falta quantidade); ","")&amp;IF(AND($P1006="",$Q1006&lt;&gt;""),"Ano 4 (falta valor unitário); ","")&amp;IF(AND($P1006&lt;&gt;"",$Q1006=""),"Ano 4 (falta quantidade); ","")&amp;IF(AND($S1006="",$T1006&lt;&gt;""),"Ano 5 (falta valor unitário); ","")&amp;IF(AND($S1006&lt;&gt;"",$T1006=""),"Ano 5 (falta quantidade); ","")&amp;IF(AND($V1006="",$W1006&lt;&gt;""),"Ano 6 (falta valor unitário); ","")&amp;IF(AND($V1006&lt;&gt;"",$W1006=""),"Ano 6 (falta quantidade); ","")), IF(NOT(OR(AND($G1006&lt;&gt;"",$H1006&lt;&gt;""),AND($J1006&lt;&gt;"",$K1006&lt;&gt;""),AND($M1006&lt;&gt;"",$N1006&lt;&gt;""),AND($P1006&lt;&gt;"",$Q1006&lt;&gt;""),AND($S1006&lt;&gt;"",$T1006&lt;&gt;""),AND($V1006&lt;&gt;"",$W1006&lt;&gt;""))),"Informe pelo menos um ano completo com valor unitário e quantidade.",IF(AND($C1006&lt;&gt;"",$E1006&lt;&gt;"",LEFT(TRIM($C1006),1)&lt;&gt;LEFT(TRIM($E1006),1)),"Categoria e tipo estão incompatíveis.",IF(IF(OR($E1006="",$F1006=""),FALSE(),IFERROR(COUNTIF(INDIRECT("UNITS_"&amp;SUBSTITUTE(LEFT($E1006,FIND(" ",$E1006&amp;" ")-1),".","_")),$F1006)=0,TRUE())),"Unidade incompatível com o tipo selecionado.",IF(OR(AND(ISNUMBER(SEARCH("comunic",LOWER($B1006))),LEFT($E1006,3)&lt;&gt;"4.4"),AND(ISNUMBER(SEARCH("monitor",LOWER($B1006))),NOT(OR(LEFT($E1006,3)="1.5",LEFT($E1006,3)="2.5")))),"Revise a classificação do item conforme as regras de preenchimento.",IF(AND($B1006&lt;&gt;"",OR(ISNUMBER(SEARCH("outro",LOWER($B1006))),ISNUMBER(SEARCH("divers",LOWER($B1006))),ISNUMBER(SEARCH("kit",LOWER($B1006))),ISNUMBER(SEARCH("ferrament",LOWER($B1006))),ISNUMBER(SEARCH("epi",LOWER($B1006)))),NOT(OR($Z1006&lt;&gt;"",$AA1006&lt;&gt;""))),"Descrição muito genérica: detalhe melhor o item e registre o racional no memorial ou em anexo.",IF(AND($Y1006=0,$B1006&lt;&gt;"",OR($G1006&lt;&gt;"",$H1006&lt;&gt;"",$J1006&lt;&gt;"",$K1006&lt;&gt;"",$M1006&lt;&gt;"",$N1006&lt;&gt;"",$P1006&lt;&gt;"",$Q1006&lt;&gt;"",$S1006&lt;&gt;"",$T1006&lt;&gt;"",$V1006&lt;&gt;"",$W1006&lt;&gt;"")),"O item possui dados lançados, mas o total está zerado. Revise os valores informados.","")))))))))))))))</f>
        <v/>
      </c>
    </row>
    <row r="1007" spans="1:35" ht="14.25" customHeight="1" x14ac:dyDescent="0.25">
      <c r="A1007" s="57" t="str">
        <f t="shared" si="195"/>
        <v/>
      </c>
      <c r="B1007" s="61"/>
      <c r="C1007" s="61"/>
      <c r="D1007" s="58"/>
      <c r="E1007" s="61"/>
      <c r="F1007" s="61"/>
      <c r="G1007" s="272"/>
      <c r="H1007" s="62"/>
      <c r="I1007" s="273">
        <f t="shared" si="196"/>
        <v>0</v>
      </c>
      <c r="J1007" s="272"/>
      <c r="K1007" s="62"/>
      <c r="L1007" s="270">
        <f t="shared" si="197"/>
        <v>0</v>
      </c>
      <c r="M1007" s="272"/>
      <c r="N1007" s="62"/>
      <c r="O1007" s="270">
        <f t="shared" si="198"/>
        <v>0</v>
      </c>
      <c r="P1007" s="272"/>
      <c r="Q1007" s="62"/>
      <c r="R1007" s="271">
        <f t="shared" si="199"/>
        <v>0</v>
      </c>
      <c r="S1007" s="272"/>
      <c r="T1007" s="62"/>
      <c r="U1007" s="270">
        <f t="shared" si="200"/>
        <v>0</v>
      </c>
      <c r="V1007" s="272"/>
      <c r="W1007" s="62"/>
      <c r="X1007" s="270">
        <f t="shared" si="201"/>
        <v>0</v>
      </c>
      <c r="Y1007" s="270">
        <f t="shared" si="202"/>
        <v>0</v>
      </c>
      <c r="Z1007" s="61"/>
      <c r="AA1007" s="61"/>
      <c r="AB1007" s="60" t="str">
        <f t="shared" si="203"/>
        <v/>
      </c>
      <c r="AC1007" s="21" t="b">
        <f t="shared" si="204"/>
        <v>0</v>
      </c>
      <c r="AD1007" s="21" t="b">
        <f t="shared" si="205"/>
        <v>0</v>
      </c>
      <c r="AE1007" s="21" t="b">
        <f t="shared" si="206"/>
        <v>0</v>
      </c>
      <c r="AF1007" s="21" t="b">
        <f ca="1">OR(AND($AC1007,NOT($AD1007)),AND($AC1007,OR(AND($G1007="",$H1007&lt;&gt;""),AND($G1007&lt;&gt;"",$H1007=""),AND($J1007="",$K1007&lt;&gt;""),AND($J1007&lt;&gt;"",$K1007=""),AND($M1007="",$N1007&lt;&gt;""),AND($M1007&lt;&gt;"",$N1007=""),AND($P1007="",$Q1007&lt;&gt;""),AND($P1007&lt;&gt;"",$Q1007=""),AND($S1007="",$T1007&lt;&gt;""),AND($S1007&lt;&gt;"",$T1007=""),AND($V1007="",$W1007&lt;&gt;""),AND($V1007&lt;&gt;"",$W1007=""))),AND($C1007&lt;&gt;"",$E1007&lt;&gt;"",LEFT(TRIM($C1007),1)&lt;&gt;LEFT(TRIM($E1007),1)),IF(OR($E1007="",$F1007=""),FALSE(),IFERROR(COUNTIF(INDIRECT("UNITS_"&amp;SUBSTITUTE(LEFT($E1007,FIND(" ",$E1007&amp;" ")-1),".","_")),$F1007)=0,TRUE())),AND($B1007&lt;&gt;"",OR(ISNUMBER(SEARCH("outro",LOWER($B1007))),ISNUMBER(SEARCH("divers",LOWER($B1007))),ISNUMBER(SEARCH("etc",LOWER($B1007))))),OR(AND(ISNUMBER(SEARCH("comunic",LOWER($B1007))),LEFT($E1007,3)&lt;&gt;"4.4"),AND(ISNUMBER(SEARCH("monitor",LOWER($B1007))),NOT(OR(LEFT($E1007,3)="1.5",LEFT($E1007,3)="2.5")))),AND($B1007&lt;&gt;"",OR(LEFT($C1007,1)="1",LEFT($C1007,1)="2"),$D1007=""),AND($D1007&lt;&gt;"",NOT(OR(LEFT($C1007,1)="1",LEFT($C1007,1)="2"))),AND($D1007&lt;&gt;"",COUNTIF(' PROJETO'!$B$14:$B$16,$D1007)=0),IF($D1007="",FALSE(),IF(COUNTIF(' PROJETO'!$B$14:$B$16,$D1007)=0,FALSE(),IFERROR(INDEX(' PROJETO'!$C$14:$C$16,MATCH($D1007,' PROJETO'!$B$14:$B$16,0))&lt;&gt;"Sim",FALSE()))))</f>
        <v>0</v>
      </c>
      <c r="AG1007" s="21" t="b">
        <f>AND($AC1007,$Y1007&gt;'CONFG.  LISTAS'!$F$4,$Z1007="",$AA1007="")</f>
        <v>0</v>
      </c>
      <c r="AH1007" s="21" t="str">
        <f t="shared" si="207"/>
        <v/>
      </c>
      <c r="AI1007" s="43" t="str">
        <f ca="1">IF(NOT($AC1007),"",IF(OR($B1007="",$C1007="",$E1007="",$F1007=""),"Preencha descrição, categoria, tipo e unidade.",IF(AND($B1007&lt;&gt;"",OR(LEFT($C1007,1)="1",LEFT($C1007,1)="2"),$D1007=""),"Informe a prática de restauração para itens diretos.",IF(AND($D1007&lt;&gt;"",NOT(OR(LEFT($C1007,1)="1",LEFT($C1007,1)="2"))),"Custos indiretos não devem pertencer a uma prática específica.",IF(AND($D1007&lt;&gt;"",COUNTIF(' PROJETO'!$B$14:$B$16,$D1007)=0),"Prática de restauração inválida ou não cadastrada.",IF(IF($D1007="",FALSE(),IF(COUNTIF(' PROJETO'!$B$14:$B$16,$D1007)=0,FALSE(),IFERROR(INDEX(' PROJETO'!$C$14:$C$16,MATCH($D1007,' PROJETO'!$B$14:$B$16,0))&lt;&gt;"Sim",FALSE()))),"A prática informada no item não foi selecionada na aba Projeto.",IF(AND(MAX($I1007,$L1007,$O1007,$R1007,$U1007,$X1007)&gt;'CONFG.  LISTAS'!$F$4,NOT(OR($Z1007&lt;&gt;"",$AA1007&lt;&gt;""))),"Memorial de cálculo ou anexo obrigatório não informado para item acima do limite.",IF(OR(AND($G1007&lt;&gt;"",$H1007&lt;&gt;"",OR($G1007&lt;=0,$H1007&lt;=0)),AND($J1007&lt;&gt;"",$K1007&lt;&gt;"",OR($J1007&lt;=0,$K1007&lt;=0)),AND($M1007&lt;&gt;"",$N1007&lt;&gt;"",OR($M1007&lt;=0,$N1007&lt;=0)),AND($P1007&lt;&gt;"",$Q1007&lt;&gt;"",OR($P1007&lt;=0,$Q1007&lt;=0)),AND($S1007&lt;&gt;"",$T1007&lt;&gt;"",OR($S1007&lt;=0,$T1007&lt;=0)),AND($V1007&lt;&gt;"",$W1007&lt;&gt;"",OR($V1007&lt;=0,$W1007&lt;=0))),"Revise os valores informados: valor unitário e quantidade devem ser maiores que zero.",IF(OR(AND($G1007="",$H1007&lt;&gt;""),AND($G1007&lt;&gt;"",$H1007=""),AND($J1007="",$K1007&lt;&gt;""),AND($J1007&lt;&gt;"",$K1007=""),AND($M1007="",$N1007&lt;&gt;""),AND($M1007&lt;&gt;"",$N1007=""),AND($P1007="",$Q1007&lt;&gt;""),AND($P1007&lt;&gt;"",$Q1007=""),AND($S1007="",$T1007&lt;&gt;""),AND($S1007&lt;&gt;"",$T1007=""),AND($V1007="",$W1007&lt;&gt;""),AND($V1007&lt;&gt;"",$W1007="")),"Há ano preenchido parcialmente: "&amp;TRIM(IF(AND($G1007="",$H1007&lt;&gt;""),"Ano 1 (falta valor unitário); ","")&amp;IF(AND($G1007&lt;&gt;"",$H1007=""),"Ano 1 (falta quantidade); ","")&amp;IF(AND($J1007="",$K1007&lt;&gt;""),"Ano 2 (falta valor unitário); ","")&amp;IF(AND($J1007&lt;&gt;"",$K1007=""),"Ano 2 (falta quantidade); ","")&amp;IF(AND($M1007="",$N1007&lt;&gt;""),"Ano 3 (falta valor unitário); ","")&amp;IF(AND($M1007&lt;&gt;"",$N1007=""),"Ano 3 (falta quantidade); ","")&amp;IF(AND($P1007="",$Q1007&lt;&gt;""),"Ano 4 (falta valor unitário); ","")&amp;IF(AND($P1007&lt;&gt;"",$Q1007=""),"Ano 4 (falta quantidade); ","")&amp;IF(AND($S1007="",$T1007&lt;&gt;""),"Ano 5 (falta valor unitário); ","")&amp;IF(AND($S1007&lt;&gt;"",$T1007=""),"Ano 5 (falta quantidade); ","")&amp;IF(AND($V1007="",$W1007&lt;&gt;""),"Ano 6 (falta valor unitário); ","")&amp;IF(AND($V1007&lt;&gt;"",$W1007=""),"Ano 6 (falta quantidade); ","")), IF(NOT(OR(AND($G1007&lt;&gt;"",$H1007&lt;&gt;""),AND($J1007&lt;&gt;"",$K1007&lt;&gt;""),AND($M1007&lt;&gt;"",$N1007&lt;&gt;""),AND($P1007&lt;&gt;"",$Q1007&lt;&gt;""),AND($S1007&lt;&gt;"",$T1007&lt;&gt;""),AND($V1007&lt;&gt;"",$W1007&lt;&gt;""))),"Informe pelo menos um ano completo com valor unitário e quantidade.",IF(AND($C1007&lt;&gt;"",$E1007&lt;&gt;"",LEFT(TRIM($C1007),1)&lt;&gt;LEFT(TRIM($E1007),1)),"Categoria e tipo estão incompatíveis.",IF(IF(OR($E1007="",$F1007=""),FALSE(),IFERROR(COUNTIF(INDIRECT("UNITS_"&amp;SUBSTITUTE(LEFT($E1007,FIND(" ",$E1007&amp;" ")-1),".","_")),$F1007)=0,TRUE())),"Unidade incompatível com o tipo selecionado.",IF(OR(AND(ISNUMBER(SEARCH("comunic",LOWER($B1007))),LEFT($E1007,3)&lt;&gt;"4.4"),AND(ISNUMBER(SEARCH("monitor",LOWER($B1007))),NOT(OR(LEFT($E1007,3)="1.5",LEFT($E1007,3)="2.5")))),"Revise a classificação do item conforme as regras de preenchimento.",IF(AND($B1007&lt;&gt;"",OR(ISNUMBER(SEARCH("outro",LOWER($B1007))),ISNUMBER(SEARCH("divers",LOWER($B1007))),ISNUMBER(SEARCH("kit",LOWER($B1007))),ISNUMBER(SEARCH("ferrament",LOWER($B1007))),ISNUMBER(SEARCH("epi",LOWER($B1007)))),NOT(OR($Z1007&lt;&gt;"",$AA1007&lt;&gt;""))),"Descrição muito genérica: detalhe melhor o item e registre o racional no memorial ou em anexo.",IF(AND($Y1007=0,$B1007&lt;&gt;"",OR($G1007&lt;&gt;"",$H1007&lt;&gt;"",$J1007&lt;&gt;"",$K1007&lt;&gt;"",$M1007&lt;&gt;"",$N1007&lt;&gt;"",$P1007&lt;&gt;"",$Q1007&lt;&gt;"",$S1007&lt;&gt;"",$T1007&lt;&gt;"",$V1007&lt;&gt;"",$W1007&lt;&gt;"")),"O item possui dados lançados, mas o total está zerado. Revise os valores informados.","")))))))))))))))</f>
        <v/>
      </c>
    </row>
    <row r="1008" spans="1:35" ht="14.25" customHeight="1" x14ac:dyDescent="0.25">
      <c r="A1008" s="57" t="str">
        <f t="shared" si="195"/>
        <v/>
      </c>
      <c r="B1008" s="58"/>
      <c r="C1008" s="58"/>
      <c r="D1008" s="58"/>
      <c r="E1008" s="58"/>
      <c r="F1008" s="58"/>
      <c r="G1008" s="269"/>
      <c r="H1008" s="59"/>
      <c r="I1008" s="273">
        <f t="shared" si="196"/>
        <v>0</v>
      </c>
      <c r="J1008" s="269"/>
      <c r="K1008" s="59"/>
      <c r="L1008" s="270">
        <f t="shared" si="197"/>
        <v>0</v>
      </c>
      <c r="M1008" s="269"/>
      <c r="N1008" s="59"/>
      <c r="O1008" s="270">
        <f t="shared" si="198"/>
        <v>0</v>
      </c>
      <c r="P1008" s="269"/>
      <c r="Q1008" s="59"/>
      <c r="R1008" s="271">
        <f t="shared" si="199"/>
        <v>0</v>
      </c>
      <c r="S1008" s="269"/>
      <c r="T1008" s="59"/>
      <c r="U1008" s="270">
        <f t="shared" si="200"/>
        <v>0</v>
      </c>
      <c r="V1008" s="269"/>
      <c r="W1008" s="59"/>
      <c r="X1008" s="270">
        <f t="shared" si="201"/>
        <v>0</v>
      </c>
      <c r="Y1008" s="270">
        <f t="shared" si="202"/>
        <v>0</v>
      </c>
      <c r="Z1008" s="58"/>
      <c r="AA1008" s="58"/>
      <c r="AB1008" s="60" t="str">
        <f t="shared" si="203"/>
        <v/>
      </c>
      <c r="AC1008" s="21" t="b">
        <f t="shared" si="204"/>
        <v>0</v>
      </c>
      <c r="AD1008" s="21" t="b">
        <f t="shared" si="205"/>
        <v>0</v>
      </c>
      <c r="AE1008" s="21" t="b">
        <f t="shared" si="206"/>
        <v>0</v>
      </c>
      <c r="AF1008" s="21" t="b">
        <f ca="1">OR(AND($AC1008,NOT($AD1008)),AND($AC1008,OR(AND($G1008="",$H1008&lt;&gt;""),AND($G1008&lt;&gt;"",$H1008=""),AND($J1008="",$K1008&lt;&gt;""),AND($J1008&lt;&gt;"",$K1008=""),AND($M1008="",$N1008&lt;&gt;""),AND($M1008&lt;&gt;"",$N1008=""),AND($P1008="",$Q1008&lt;&gt;""),AND($P1008&lt;&gt;"",$Q1008=""),AND($S1008="",$T1008&lt;&gt;""),AND($S1008&lt;&gt;"",$T1008=""),AND($V1008="",$W1008&lt;&gt;""),AND($V1008&lt;&gt;"",$W1008=""))),AND($C1008&lt;&gt;"",$E1008&lt;&gt;"",LEFT(TRIM($C1008),1)&lt;&gt;LEFT(TRIM($E1008),1)),IF(OR($E1008="",$F1008=""),FALSE(),IFERROR(COUNTIF(INDIRECT("UNITS_"&amp;SUBSTITUTE(LEFT($E1008,FIND(" ",$E1008&amp;" ")-1),".","_")),$F1008)=0,TRUE())),AND($B1008&lt;&gt;"",OR(ISNUMBER(SEARCH("outro",LOWER($B1008))),ISNUMBER(SEARCH("divers",LOWER($B1008))),ISNUMBER(SEARCH("etc",LOWER($B1008))))),OR(AND(ISNUMBER(SEARCH("comunic",LOWER($B1008))),LEFT($E1008,3)&lt;&gt;"4.4"),AND(ISNUMBER(SEARCH("monitor",LOWER($B1008))),NOT(OR(LEFT($E1008,3)="1.5",LEFT($E1008,3)="2.5")))),AND($B1008&lt;&gt;"",OR(LEFT($C1008,1)="1",LEFT($C1008,1)="2"),$D1008=""),AND($D1008&lt;&gt;"",NOT(OR(LEFT($C1008,1)="1",LEFT($C1008,1)="2"))),AND($D1008&lt;&gt;"",COUNTIF(' PROJETO'!$B$14:$B$16,$D1008)=0),IF($D1008="",FALSE(),IF(COUNTIF(' PROJETO'!$B$14:$B$16,$D1008)=0,FALSE(),IFERROR(INDEX(' PROJETO'!$C$14:$C$16,MATCH($D1008,' PROJETO'!$B$14:$B$16,0))&lt;&gt;"Sim",FALSE()))))</f>
        <v>0</v>
      </c>
      <c r="AG1008" s="21" t="b">
        <f>AND($AC1008,$Y1008&gt;'CONFG.  LISTAS'!$F$4,$Z1008="",$AA1008="")</f>
        <v>0</v>
      </c>
      <c r="AH1008" s="21" t="str">
        <f t="shared" si="207"/>
        <v/>
      </c>
      <c r="AI1008" s="43" t="str">
        <f ca="1">IF(NOT($AC1008),"",IF(OR($B1008="",$C1008="",$E1008="",$F1008=""),"Preencha descrição, categoria, tipo e unidade.",IF(AND($B1008&lt;&gt;"",OR(LEFT($C1008,1)="1",LEFT($C1008,1)="2"),$D1008=""),"Informe a prática de restauração para itens diretos.",IF(AND($D1008&lt;&gt;"",NOT(OR(LEFT($C1008,1)="1",LEFT($C1008,1)="2"))),"Custos indiretos não devem pertencer a uma prática específica.",IF(AND($D1008&lt;&gt;"",COUNTIF(' PROJETO'!$B$14:$B$16,$D1008)=0),"Prática de restauração inválida ou não cadastrada.",IF(IF($D1008="",FALSE(),IF(COUNTIF(' PROJETO'!$B$14:$B$16,$D1008)=0,FALSE(),IFERROR(INDEX(' PROJETO'!$C$14:$C$16,MATCH($D1008,' PROJETO'!$B$14:$B$16,0))&lt;&gt;"Sim",FALSE()))),"A prática informada no item não foi selecionada na aba Projeto.",IF(AND(MAX($I1008,$L1008,$O1008,$R1008,$U1008,$X1008)&gt;'CONFG.  LISTAS'!$F$4,NOT(OR($Z1008&lt;&gt;"",$AA1008&lt;&gt;""))),"Memorial de cálculo ou anexo obrigatório não informado para item acima do limite.",IF(OR(AND($G1008&lt;&gt;"",$H1008&lt;&gt;"",OR($G1008&lt;=0,$H1008&lt;=0)),AND($J1008&lt;&gt;"",$K1008&lt;&gt;"",OR($J1008&lt;=0,$K1008&lt;=0)),AND($M1008&lt;&gt;"",$N1008&lt;&gt;"",OR($M1008&lt;=0,$N1008&lt;=0)),AND($P1008&lt;&gt;"",$Q1008&lt;&gt;"",OR($P1008&lt;=0,$Q1008&lt;=0)),AND($S1008&lt;&gt;"",$T1008&lt;&gt;"",OR($S1008&lt;=0,$T1008&lt;=0)),AND($V1008&lt;&gt;"",$W1008&lt;&gt;"",OR($V1008&lt;=0,$W1008&lt;=0))),"Revise os valores informados: valor unitário e quantidade devem ser maiores que zero.",IF(OR(AND($G1008="",$H1008&lt;&gt;""),AND($G1008&lt;&gt;"",$H1008=""),AND($J1008="",$K1008&lt;&gt;""),AND($J1008&lt;&gt;"",$K1008=""),AND($M1008="",$N1008&lt;&gt;""),AND($M1008&lt;&gt;"",$N1008=""),AND($P1008="",$Q1008&lt;&gt;""),AND($P1008&lt;&gt;"",$Q1008=""),AND($S1008="",$T1008&lt;&gt;""),AND($S1008&lt;&gt;"",$T1008=""),AND($V1008="",$W1008&lt;&gt;""),AND($V1008&lt;&gt;"",$W1008="")),"Há ano preenchido parcialmente: "&amp;TRIM(IF(AND($G1008="",$H1008&lt;&gt;""),"Ano 1 (falta valor unitário); ","")&amp;IF(AND($G1008&lt;&gt;"",$H1008=""),"Ano 1 (falta quantidade); ","")&amp;IF(AND($J1008="",$K1008&lt;&gt;""),"Ano 2 (falta valor unitário); ","")&amp;IF(AND($J1008&lt;&gt;"",$K1008=""),"Ano 2 (falta quantidade); ","")&amp;IF(AND($M1008="",$N1008&lt;&gt;""),"Ano 3 (falta valor unitário); ","")&amp;IF(AND($M1008&lt;&gt;"",$N1008=""),"Ano 3 (falta quantidade); ","")&amp;IF(AND($P1008="",$Q1008&lt;&gt;""),"Ano 4 (falta valor unitário); ","")&amp;IF(AND($P1008&lt;&gt;"",$Q1008=""),"Ano 4 (falta quantidade); ","")&amp;IF(AND($S1008="",$T1008&lt;&gt;""),"Ano 5 (falta valor unitário); ","")&amp;IF(AND($S1008&lt;&gt;"",$T1008=""),"Ano 5 (falta quantidade); ","")&amp;IF(AND($V1008="",$W1008&lt;&gt;""),"Ano 6 (falta valor unitário); ","")&amp;IF(AND($V1008&lt;&gt;"",$W1008=""),"Ano 6 (falta quantidade); ","")), IF(NOT(OR(AND($G1008&lt;&gt;"",$H1008&lt;&gt;""),AND($J1008&lt;&gt;"",$K1008&lt;&gt;""),AND($M1008&lt;&gt;"",$N1008&lt;&gt;""),AND($P1008&lt;&gt;"",$Q1008&lt;&gt;""),AND($S1008&lt;&gt;"",$T1008&lt;&gt;""),AND($V1008&lt;&gt;"",$W1008&lt;&gt;""))),"Informe pelo menos um ano completo com valor unitário e quantidade.",IF(AND($C1008&lt;&gt;"",$E1008&lt;&gt;"",LEFT(TRIM($C1008),1)&lt;&gt;LEFT(TRIM($E1008),1)),"Categoria e tipo estão incompatíveis.",IF(IF(OR($E1008="",$F1008=""),FALSE(),IFERROR(COUNTIF(INDIRECT("UNITS_"&amp;SUBSTITUTE(LEFT($E1008,FIND(" ",$E1008&amp;" ")-1),".","_")),$F1008)=0,TRUE())),"Unidade incompatível com o tipo selecionado.",IF(OR(AND(ISNUMBER(SEARCH("comunic",LOWER($B1008))),LEFT($E1008,3)&lt;&gt;"4.4"),AND(ISNUMBER(SEARCH("monitor",LOWER($B1008))),NOT(OR(LEFT($E1008,3)="1.5",LEFT($E1008,3)="2.5")))),"Revise a classificação do item conforme as regras de preenchimento.",IF(AND($B1008&lt;&gt;"",OR(ISNUMBER(SEARCH("outro",LOWER($B1008))),ISNUMBER(SEARCH("divers",LOWER($B1008))),ISNUMBER(SEARCH("kit",LOWER($B1008))),ISNUMBER(SEARCH("ferrament",LOWER($B1008))),ISNUMBER(SEARCH("epi",LOWER($B1008)))),NOT(OR($Z1008&lt;&gt;"",$AA1008&lt;&gt;""))),"Descrição muito genérica: detalhe melhor o item e registre o racional no memorial ou em anexo.",IF(AND($Y1008=0,$B1008&lt;&gt;"",OR($G1008&lt;&gt;"",$H1008&lt;&gt;"",$J1008&lt;&gt;"",$K1008&lt;&gt;"",$M1008&lt;&gt;"",$N1008&lt;&gt;"",$P1008&lt;&gt;"",$Q1008&lt;&gt;"",$S1008&lt;&gt;"",$T1008&lt;&gt;"",$V1008&lt;&gt;"",$W1008&lt;&gt;"")),"O item possui dados lançados, mas o total está zerado. Revise os valores informados.","")))))))))))))))</f>
        <v/>
      </c>
    </row>
    <row r="1009" spans="1:35" ht="14.25" customHeight="1" x14ac:dyDescent="0.25">
      <c r="A1009" s="57" t="str">
        <f t="shared" si="195"/>
        <v/>
      </c>
      <c r="B1009" s="61"/>
      <c r="C1009" s="61"/>
      <c r="D1009" s="58"/>
      <c r="E1009" s="61"/>
      <c r="F1009" s="61"/>
      <c r="G1009" s="272"/>
      <c r="H1009" s="62"/>
      <c r="I1009" s="273">
        <f t="shared" si="196"/>
        <v>0</v>
      </c>
      <c r="J1009" s="272"/>
      <c r="K1009" s="62"/>
      <c r="L1009" s="270">
        <f t="shared" si="197"/>
        <v>0</v>
      </c>
      <c r="M1009" s="272"/>
      <c r="N1009" s="62"/>
      <c r="O1009" s="270">
        <f t="shared" si="198"/>
        <v>0</v>
      </c>
      <c r="P1009" s="272"/>
      <c r="Q1009" s="62"/>
      <c r="R1009" s="271">
        <f t="shared" si="199"/>
        <v>0</v>
      </c>
      <c r="S1009" s="272"/>
      <c r="T1009" s="62"/>
      <c r="U1009" s="270">
        <f t="shared" si="200"/>
        <v>0</v>
      </c>
      <c r="V1009" s="272"/>
      <c r="W1009" s="62"/>
      <c r="X1009" s="270">
        <f t="shared" si="201"/>
        <v>0</v>
      </c>
      <c r="Y1009" s="270">
        <f t="shared" si="202"/>
        <v>0</v>
      </c>
      <c r="Z1009" s="61"/>
      <c r="AA1009" s="61"/>
      <c r="AB1009" s="60" t="str">
        <f t="shared" si="203"/>
        <v/>
      </c>
      <c r="AC1009" s="21" t="b">
        <f t="shared" si="204"/>
        <v>0</v>
      </c>
      <c r="AD1009" s="21" t="b">
        <f t="shared" si="205"/>
        <v>0</v>
      </c>
      <c r="AE1009" s="21" t="b">
        <f t="shared" si="206"/>
        <v>0</v>
      </c>
      <c r="AF1009" s="21" t="b">
        <f ca="1">OR(AND($AC1009,NOT($AD1009)),AND($AC1009,OR(AND($G1009="",$H1009&lt;&gt;""),AND($G1009&lt;&gt;"",$H1009=""),AND($J1009="",$K1009&lt;&gt;""),AND($J1009&lt;&gt;"",$K1009=""),AND($M1009="",$N1009&lt;&gt;""),AND($M1009&lt;&gt;"",$N1009=""),AND($P1009="",$Q1009&lt;&gt;""),AND($P1009&lt;&gt;"",$Q1009=""),AND($S1009="",$T1009&lt;&gt;""),AND($S1009&lt;&gt;"",$T1009=""),AND($V1009="",$W1009&lt;&gt;""),AND($V1009&lt;&gt;"",$W1009=""))),AND($C1009&lt;&gt;"",$E1009&lt;&gt;"",LEFT(TRIM($C1009),1)&lt;&gt;LEFT(TRIM($E1009),1)),IF(OR($E1009="",$F1009=""),FALSE(),IFERROR(COUNTIF(INDIRECT("UNITS_"&amp;SUBSTITUTE(LEFT($E1009,FIND(" ",$E1009&amp;" ")-1),".","_")),$F1009)=0,TRUE())),AND($B1009&lt;&gt;"",OR(ISNUMBER(SEARCH("outro",LOWER($B1009))),ISNUMBER(SEARCH("divers",LOWER($B1009))),ISNUMBER(SEARCH("etc",LOWER($B1009))))),OR(AND(ISNUMBER(SEARCH("comunic",LOWER($B1009))),LEFT($E1009,3)&lt;&gt;"4.4"),AND(ISNUMBER(SEARCH("monitor",LOWER($B1009))),NOT(OR(LEFT($E1009,3)="1.5",LEFT($E1009,3)="2.5")))),AND($B1009&lt;&gt;"",OR(LEFT($C1009,1)="1",LEFT($C1009,1)="2"),$D1009=""),AND($D1009&lt;&gt;"",NOT(OR(LEFT($C1009,1)="1",LEFT($C1009,1)="2"))),AND($D1009&lt;&gt;"",COUNTIF(' PROJETO'!$B$14:$B$16,$D1009)=0),IF($D1009="",FALSE(),IF(COUNTIF(' PROJETO'!$B$14:$B$16,$D1009)=0,FALSE(),IFERROR(INDEX(' PROJETO'!$C$14:$C$16,MATCH($D1009,' PROJETO'!$B$14:$B$16,0))&lt;&gt;"Sim",FALSE()))))</f>
        <v>0</v>
      </c>
      <c r="AG1009" s="21" t="b">
        <f>AND($AC1009,$Y1009&gt;'CONFG.  LISTAS'!$F$4,$Z1009="",$AA1009="")</f>
        <v>0</v>
      </c>
      <c r="AH1009" s="21" t="str">
        <f t="shared" si="207"/>
        <v/>
      </c>
      <c r="AI1009" s="43" t="str">
        <f ca="1">IF(NOT($AC1009),"",IF(OR($B1009="",$C1009="",$E1009="",$F1009=""),"Preencha descrição, categoria, tipo e unidade.",IF(AND($B1009&lt;&gt;"",OR(LEFT($C1009,1)="1",LEFT($C1009,1)="2"),$D1009=""),"Informe a prática de restauração para itens diretos.",IF(AND($D1009&lt;&gt;"",NOT(OR(LEFT($C1009,1)="1",LEFT($C1009,1)="2"))),"Custos indiretos não devem pertencer a uma prática específica.",IF(AND($D1009&lt;&gt;"",COUNTIF(' PROJETO'!$B$14:$B$16,$D1009)=0),"Prática de restauração inválida ou não cadastrada.",IF(IF($D1009="",FALSE(),IF(COUNTIF(' PROJETO'!$B$14:$B$16,$D1009)=0,FALSE(),IFERROR(INDEX(' PROJETO'!$C$14:$C$16,MATCH($D1009,' PROJETO'!$B$14:$B$16,0))&lt;&gt;"Sim",FALSE()))),"A prática informada no item não foi selecionada na aba Projeto.",IF(AND(MAX($I1009,$L1009,$O1009,$R1009,$U1009,$X1009)&gt;'CONFG.  LISTAS'!$F$4,NOT(OR($Z1009&lt;&gt;"",$AA1009&lt;&gt;""))),"Memorial de cálculo ou anexo obrigatório não informado para item acima do limite.",IF(OR(AND($G1009&lt;&gt;"",$H1009&lt;&gt;"",OR($G1009&lt;=0,$H1009&lt;=0)),AND($J1009&lt;&gt;"",$K1009&lt;&gt;"",OR($J1009&lt;=0,$K1009&lt;=0)),AND($M1009&lt;&gt;"",$N1009&lt;&gt;"",OR($M1009&lt;=0,$N1009&lt;=0)),AND($P1009&lt;&gt;"",$Q1009&lt;&gt;"",OR($P1009&lt;=0,$Q1009&lt;=0)),AND($S1009&lt;&gt;"",$T1009&lt;&gt;"",OR($S1009&lt;=0,$T1009&lt;=0)),AND($V1009&lt;&gt;"",$W1009&lt;&gt;"",OR($V1009&lt;=0,$W1009&lt;=0))),"Revise os valores informados: valor unitário e quantidade devem ser maiores que zero.",IF(OR(AND($G1009="",$H1009&lt;&gt;""),AND($G1009&lt;&gt;"",$H1009=""),AND($J1009="",$K1009&lt;&gt;""),AND($J1009&lt;&gt;"",$K1009=""),AND($M1009="",$N1009&lt;&gt;""),AND($M1009&lt;&gt;"",$N1009=""),AND($P1009="",$Q1009&lt;&gt;""),AND($P1009&lt;&gt;"",$Q1009=""),AND($S1009="",$T1009&lt;&gt;""),AND($S1009&lt;&gt;"",$T1009=""),AND($V1009="",$W1009&lt;&gt;""),AND($V1009&lt;&gt;"",$W1009="")),"Há ano preenchido parcialmente: "&amp;TRIM(IF(AND($G1009="",$H1009&lt;&gt;""),"Ano 1 (falta valor unitário); ","")&amp;IF(AND($G1009&lt;&gt;"",$H1009=""),"Ano 1 (falta quantidade); ","")&amp;IF(AND($J1009="",$K1009&lt;&gt;""),"Ano 2 (falta valor unitário); ","")&amp;IF(AND($J1009&lt;&gt;"",$K1009=""),"Ano 2 (falta quantidade); ","")&amp;IF(AND($M1009="",$N1009&lt;&gt;""),"Ano 3 (falta valor unitário); ","")&amp;IF(AND($M1009&lt;&gt;"",$N1009=""),"Ano 3 (falta quantidade); ","")&amp;IF(AND($P1009="",$Q1009&lt;&gt;""),"Ano 4 (falta valor unitário); ","")&amp;IF(AND($P1009&lt;&gt;"",$Q1009=""),"Ano 4 (falta quantidade); ","")&amp;IF(AND($S1009="",$T1009&lt;&gt;""),"Ano 5 (falta valor unitário); ","")&amp;IF(AND($S1009&lt;&gt;"",$T1009=""),"Ano 5 (falta quantidade); ","")&amp;IF(AND($V1009="",$W1009&lt;&gt;""),"Ano 6 (falta valor unitário); ","")&amp;IF(AND($V1009&lt;&gt;"",$W1009=""),"Ano 6 (falta quantidade); ","")), IF(NOT(OR(AND($G1009&lt;&gt;"",$H1009&lt;&gt;""),AND($J1009&lt;&gt;"",$K1009&lt;&gt;""),AND($M1009&lt;&gt;"",$N1009&lt;&gt;""),AND($P1009&lt;&gt;"",$Q1009&lt;&gt;""),AND($S1009&lt;&gt;"",$T1009&lt;&gt;""),AND($V1009&lt;&gt;"",$W1009&lt;&gt;""))),"Informe pelo menos um ano completo com valor unitário e quantidade.",IF(AND($C1009&lt;&gt;"",$E1009&lt;&gt;"",LEFT(TRIM($C1009),1)&lt;&gt;LEFT(TRIM($E1009),1)),"Categoria e tipo estão incompatíveis.",IF(IF(OR($E1009="",$F1009=""),FALSE(),IFERROR(COUNTIF(INDIRECT("UNITS_"&amp;SUBSTITUTE(LEFT($E1009,FIND(" ",$E1009&amp;" ")-1),".","_")),$F1009)=0,TRUE())),"Unidade incompatível com o tipo selecionado.",IF(OR(AND(ISNUMBER(SEARCH("comunic",LOWER($B1009))),LEFT($E1009,3)&lt;&gt;"4.4"),AND(ISNUMBER(SEARCH("monitor",LOWER($B1009))),NOT(OR(LEFT($E1009,3)="1.5",LEFT($E1009,3)="2.5")))),"Revise a classificação do item conforme as regras de preenchimento.",IF(AND($B1009&lt;&gt;"",OR(ISNUMBER(SEARCH("outro",LOWER($B1009))),ISNUMBER(SEARCH("divers",LOWER($B1009))),ISNUMBER(SEARCH("kit",LOWER($B1009))),ISNUMBER(SEARCH("ferrament",LOWER($B1009))),ISNUMBER(SEARCH("epi",LOWER($B1009)))),NOT(OR($Z1009&lt;&gt;"",$AA1009&lt;&gt;""))),"Descrição muito genérica: detalhe melhor o item e registre o racional no memorial ou em anexo.",IF(AND($Y1009=0,$B1009&lt;&gt;"",OR($G1009&lt;&gt;"",$H1009&lt;&gt;"",$J1009&lt;&gt;"",$K1009&lt;&gt;"",$M1009&lt;&gt;"",$N1009&lt;&gt;"",$P1009&lt;&gt;"",$Q1009&lt;&gt;"",$S1009&lt;&gt;"",$T1009&lt;&gt;"",$V1009&lt;&gt;"",$W1009&lt;&gt;"")),"O item possui dados lançados, mas o total está zerado. Revise os valores informados.","")))))))))))))))</f>
        <v/>
      </c>
    </row>
    <row r="1010" spans="1:35" ht="14.25" customHeight="1" x14ac:dyDescent="0.25">
      <c r="A1010" s="57" t="str">
        <f t="shared" si="195"/>
        <v/>
      </c>
      <c r="B1010" s="58"/>
      <c r="C1010" s="58"/>
      <c r="D1010" s="58"/>
      <c r="E1010" s="58"/>
      <c r="F1010" s="58"/>
      <c r="G1010" s="269"/>
      <c r="H1010" s="59"/>
      <c r="I1010" s="273">
        <f t="shared" si="196"/>
        <v>0</v>
      </c>
      <c r="J1010" s="269"/>
      <c r="K1010" s="59"/>
      <c r="L1010" s="270">
        <f t="shared" si="197"/>
        <v>0</v>
      </c>
      <c r="M1010" s="269"/>
      <c r="N1010" s="59"/>
      <c r="O1010" s="270">
        <f t="shared" si="198"/>
        <v>0</v>
      </c>
      <c r="P1010" s="269"/>
      <c r="Q1010" s="59"/>
      <c r="R1010" s="271">
        <f t="shared" si="199"/>
        <v>0</v>
      </c>
      <c r="S1010" s="269"/>
      <c r="T1010" s="59"/>
      <c r="U1010" s="270">
        <f t="shared" si="200"/>
        <v>0</v>
      </c>
      <c r="V1010" s="269"/>
      <c r="W1010" s="59"/>
      <c r="X1010" s="270">
        <f t="shared" si="201"/>
        <v>0</v>
      </c>
      <c r="Y1010" s="270">
        <f t="shared" si="202"/>
        <v>0</v>
      </c>
      <c r="Z1010" s="58"/>
      <c r="AA1010" s="58"/>
      <c r="AB1010" s="60" t="str">
        <f t="shared" si="203"/>
        <v/>
      </c>
      <c r="AC1010" s="21" t="b">
        <f t="shared" si="204"/>
        <v>0</v>
      </c>
      <c r="AD1010" s="21" t="b">
        <f t="shared" si="205"/>
        <v>0</v>
      </c>
      <c r="AE1010" s="21" t="b">
        <f t="shared" si="206"/>
        <v>0</v>
      </c>
      <c r="AF1010" s="21" t="b">
        <f ca="1">OR(AND($AC1010,NOT($AD1010)),AND($AC1010,OR(AND($G1010="",$H1010&lt;&gt;""),AND($G1010&lt;&gt;"",$H1010=""),AND($J1010="",$K1010&lt;&gt;""),AND($J1010&lt;&gt;"",$K1010=""),AND($M1010="",$N1010&lt;&gt;""),AND($M1010&lt;&gt;"",$N1010=""),AND($P1010="",$Q1010&lt;&gt;""),AND($P1010&lt;&gt;"",$Q1010=""),AND($S1010="",$T1010&lt;&gt;""),AND($S1010&lt;&gt;"",$T1010=""),AND($V1010="",$W1010&lt;&gt;""),AND($V1010&lt;&gt;"",$W1010=""))),AND($C1010&lt;&gt;"",$E1010&lt;&gt;"",LEFT(TRIM($C1010),1)&lt;&gt;LEFT(TRIM($E1010),1)),IF(OR($E1010="",$F1010=""),FALSE(),IFERROR(COUNTIF(INDIRECT("UNITS_"&amp;SUBSTITUTE(LEFT($E1010,FIND(" ",$E1010&amp;" ")-1),".","_")),$F1010)=0,TRUE())),AND($B1010&lt;&gt;"",OR(ISNUMBER(SEARCH("outro",LOWER($B1010))),ISNUMBER(SEARCH("divers",LOWER($B1010))),ISNUMBER(SEARCH("etc",LOWER($B1010))))),OR(AND(ISNUMBER(SEARCH("comunic",LOWER($B1010))),LEFT($E1010,3)&lt;&gt;"4.4"),AND(ISNUMBER(SEARCH("monitor",LOWER($B1010))),NOT(OR(LEFT($E1010,3)="1.5",LEFT($E1010,3)="2.5")))),AND($B1010&lt;&gt;"",OR(LEFT($C1010,1)="1",LEFT($C1010,1)="2"),$D1010=""),AND($D1010&lt;&gt;"",NOT(OR(LEFT($C1010,1)="1",LEFT($C1010,1)="2"))),AND($D1010&lt;&gt;"",COUNTIF(' PROJETO'!$B$14:$B$16,$D1010)=0),IF($D1010="",FALSE(),IF(COUNTIF(' PROJETO'!$B$14:$B$16,$D1010)=0,FALSE(),IFERROR(INDEX(' PROJETO'!$C$14:$C$16,MATCH($D1010,' PROJETO'!$B$14:$B$16,0))&lt;&gt;"Sim",FALSE()))))</f>
        <v>0</v>
      </c>
      <c r="AG1010" s="21" t="b">
        <f>AND($AC1010,$Y1010&gt;'CONFG.  LISTAS'!$F$4,$Z1010="",$AA1010="")</f>
        <v>0</v>
      </c>
      <c r="AH1010" s="21" t="str">
        <f t="shared" si="207"/>
        <v/>
      </c>
      <c r="AI1010" s="43" t="str">
        <f ca="1">IF(NOT($AC1010),"",IF(OR($B1010="",$C1010="",$E1010="",$F1010=""),"Preencha descrição, categoria, tipo e unidade.",IF(AND($B1010&lt;&gt;"",OR(LEFT($C1010,1)="1",LEFT($C1010,1)="2"),$D1010=""),"Informe a prática de restauração para itens diretos.",IF(AND($D1010&lt;&gt;"",NOT(OR(LEFT($C1010,1)="1",LEFT($C1010,1)="2"))),"Custos indiretos não devem pertencer a uma prática específica.",IF(AND($D1010&lt;&gt;"",COUNTIF(' PROJETO'!$B$14:$B$16,$D1010)=0),"Prática de restauração inválida ou não cadastrada.",IF(IF($D1010="",FALSE(),IF(COUNTIF(' PROJETO'!$B$14:$B$16,$D1010)=0,FALSE(),IFERROR(INDEX(' PROJETO'!$C$14:$C$16,MATCH($D1010,' PROJETO'!$B$14:$B$16,0))&lt;&gt;"Sim",FALSE()))),"A prática informada no item não foi selecionada na aba Projeto.",IF(AND(MAX($I1010,$L1010,$O1010,$R1010,$U1010,$X1010)&gt;'CONFG.  LISTAS'!$F$4,NOT(OR($Z1010&lt;&gt;"",$AA1010&lt;&gt;""))),"Memorial de cálculo ou anexo obrigatório não informado para item acima do limite.",IF(OR(AND($G1010&lt;&gt;"",$H1010&lt;&gt;"",OR($G1010&lt;=0,$H1010&lt;=0)),AND($J1010&lt;&gt;"",$K1010&lt;&gt;"",OR($J1010&lt;=0,$K1010&lt;=0)),AND($M1010&lt;&gt;"",$N1010&lt;&gt;"",OR($M1010&lt;=0,$N1010&lt;=0)),AND($P1010&lt;&gt;"",$Q1010&lt;&gt;"",OR($P1010&lt;=0,$Q1010&lt;=0)),AND($S1010&lt;&gt;"",$T1010&lt;&gt;"",OR($S1010&lt;=0,$T1010&lt;=0)),AND($V1010&lt;&gt;"",$W1010&lt;&gt;"",OR($V1010&lt;=0,$W1010&lt;=0))),"Revise os valores informados: valor unitário e quantidade devem ser maiores que zero.",IF(OR(AND($G1010="",$H1010&lt;&gt;""),AND($G1010&lt;&gt;"",$H1010=""),AND($J1010="",$K1010&lt;&gt;""),AND($J1010&lt;&gt;"",$K1010=""),AND($M1010="",$N1010&lt;&gt;""),AND($M1010&lt;&gt;"",$N1010=""),AND($P1010="",$Q1010&lt;&gt;""),AND($P1010&lt;&gt;"",$Q1010=""),AND($S1010="",$T1010&lt;&gt;""),AND($S1010&lt;&gt;"",$T1010=""),AND($V1010="",$W1010&lt;&gt;""),AND($V1010&lt;&gt;"",$W1010="")),"Há ano preenchido parcialmente: "&amp;TRIM(IF(AND($G1010="",$H1010&lt;&gt;""),"Ano 1 (falta valor unitário); ","")&amp;IF(AND($G1010&lt;&gt;"",$H1010=""),"Ano 1 (falta quantidade); ","")&amp;IF(AND($J1010="",$K1010&lt;&gt;""),"Ano 2 (falta valor unitário); ","")&amp;IF(AND($J1010&lt;&gt;"",$K1010=""),"Ano 2 (falta quantidade); ","")&amp;IF(AND($M1010="",$N1010&lt;&gt;""),"Ano 3 (falta valor unitário); ","")&amp;IF(AND($M1010&lt;&gt;"",$N1010=""),"Ano 3 (falta quantidade); ","")&amp;IF(AND($P1010="",$Q1010&lt;&gt;""),"Ano 4 (falta valor unitário); ","")&amp;IF(AND($P1010&lt;&gt;"",$Q1010=""),"Ano 4 (falta quantidade); ","")&amp;IF(AND($S1010="",$T1010&lt;&gt;""),"Ano 5 (falta valor unitário); ","")&amp;IF(AND($S1010&lt;&gt;"",$T1010=""),"Ano 5 (falta quantidade); ","")&amp;IF(AND($V1010="",$W1010&lt;&gt;""),"Ano 6 (falta valor unitário); ","")&amp;IF(AND($V1010&lt;&gt;"",$W1010=""),"Ano 6 (falta quantidade); ","")), IF(NOT(OR(AND($G1010&lt;&gt;"",$H1010&lt;&gt;""),AND($J1010&lt;&gt;"",$K1010&lt;&gt;""),AND($M1010&lt;&gt;"",$N1010&lt;&gt;""),AND($P1010&lt;&gt;"",$Q1010&lt;&gt;""),AND($S1010&lt;&gt;"",$T1010&lt;&gt;""),AND($V1010&lt;&gt;"",$W1010&lt;&gt;""))),"Informe pelo menos um ano completo com valor unitário e quantidade.",IF(AND($C1010&lt;&gt;"",$E1010&lt;&gt;"",LEFT(TRIM($C1010),1)&lt;&gt;LEFT(TRIM($E1010),1)),"Categoria e tipo estão incompatíveis.",IF(IF(OR($E1010="",$F1010=""),FALSE(),IFERROR(COUNTIF(INDIRECT("UNITS_"&amp;SUBSTITUTE(LEFT($E1010,FIND(" ",$E1010&amp;" ")-1),".","_")),$F1010)=0,TRUE())),"Unidade incompatível com o tipo selecionado.",IF(OR(AND(ISNUMBER(SEARCH("comunic",LOWER($B1010))),LEFT($E1010,3)&lt;&gt;"4.4"),AND(ISNUMBER(SEARCH("monitor",LOWER($B1010))),NOT(OR(LEFT($E1010,3)="1.5",LEFT($E1010,3)="2.5")))),"Revise a classificação do item conforme as regras de preenchimento.",IF(AND($B1010&lt;&gt;"",OR(ISNUMBER(SEARCH("outro",LOWER($B1010))),ISNUMBER(SEARCH("divers",LOWER($B1010))),ISNUMBER(SEARCH("kit",LOWER($B1010))),ISNUMBER(SEARCH("ferrament",LOWER($B1010))),ISNUMBER(SEARCH("epi",LOWER($B1010)))),NOT(OR($Z1010&lt;&gt;"",$AA1010&lt;&gt;""))),"Descrição muito genérica: detalhe melhor o item e registre o racional no memorial ou em anexo.",IF(AND($Y1010=0,$B1010&lt;&gt;"",OR($G1010&lt;&gt;"",$H1010&lt;&gt;"",$J1010&lt;&gt;"",$K1010&lt;&gt;"",$M1010&lt;&gt;"",$N1010&lt;&gt;"",$P1010&lt;&gt;"",$Q1010&lt;&gt;"",$S1010&lt;&gt;"",$T1010&lt;&gt;"",$V1010&lt;&gt;"",$W1010&lt;&gt;"")),"O item possui dados lançados, mas o total está zerado. Revise os valores informados.","")))))))))))))))</f>
        <v/>
      </c>
    </row>
    <row r="1011" spans="1:35" ht="14.25" customHeight="1" x14ac:dyDescent="0.25">
      <c r="A1011" s="57" t="str">
        <f t="shared" si="195"/>
        <v/>
      </c>
      <c r="B1011" s="61"/>
      <c r="C1011" s="61"/>
      <c r="D1011" s="58"/>
      <c r="E1011" s="61"/>
      <c r="F1011" s="61"/>
      <c r="G1011" s="272"/>
      <c r="H1011" s="62"/>
      <c r="I1011" s="273">
        <f t="shared" si="196"/>
        <v>0</v>
      </c>
      <c r="J1011" s="272"/>
      <c r="K1011" s="62"/>
      <c r="L1011" s="270">
        <f t="shared" si="197"/>
        <v>0</v>
      </c>
      <c r="M1011" s="272"/>
      <c r="N1011" s="62"/>
      <c r="O1011" s="270">
        <f t="shared" si="198"/>
        <v>0</v>
      </c>
      <c r="P1011" s="272"/>
      <c r="Q1011" s="62"/>
      <c r="R1011" s="271">
        <f t="shared" si="199"/>
        <v>0</v>
      </c>
      <c r="S1011" s="272"/>
      <c r="T1011" s="62"/>
      <c r="U1011" s="270">
        <f t="shared" si="200"/>
        <v>0</v>
      </c>
      <c r="V1011" s="272"/>
      <c r="W1011" s="62"/>
      <c r="X1011" s="270">
        <f t="shared" si="201"/>
        <v>0</v>
      </c>
      <c r="Y1011" s="270">
        <f t="shared" si="202"/>
        <v>0</v>
      </c>
      <c r="Z1011" s="61"/>
      <c r="AA1011" s="61"/>
      <c r="AB1011" s="60" t="str">
        <f t="shared" si="203"/>
        <v/>
      </c>
      <c r="AC1011" s="21" t="b">
        <f t="shared" si="204"/>
        <v>0</v>
      </c>
      <c r="AD1011" s="21" t="b">
        <f t="shared" si="205"/>
        <v>0</v>
      </c>
      <c r="AE1011" s="21" t="b">
        <f t="shared" si="206"/>
        <v>0</v>
      </c>
      <c r="AF1011" s="21" t="b">
        <f ca="1">OR(AND($AC1011,NOT($AD1011)),AND($AC1011,OR(AND($G1011="",$H1011&lt;&gt;""),AND($G1011&lt;&gt;"",$H1011=""),AND($J1011="",$K1011&lt;&gt;""),AND($J1011&lt;&gt;"",$K1011=""),AND($M1011="",$N1011&lt;&gt;""),AND($M1011&lt;&gt;"",$N1011=""),AND($P1011="",$Q1011&lt;&gt;""),AND($P1011&lt;&gt;"",$Q1011=""),AND($S1011="",$T1011&lt;&gt;""),AND($S1011&lt;&gt;"",$T1011=""),AND($V1011="",$W1011&lt;&gt;""),AND($V1011&lt;&gt;"",$W1011=""))),AND($C1011&lt;&gt;"",$E1011&lt;&gt;"",LEFT(TRIM($C1011),1)&lt;&gt;LEFT(TRIM($E1011),1)),IF(OR($E1011="",$F1011=""),FALSE(),IFERROR(COUNTIF(INDIRECT("UNITS_"&amp;SUBSTITUTE(LEFT($E1011,FIND(" ",$E1011&amp;" ")-1),".","_")),$F1011)=0,TRUE())),AND($B1011&lt;&gt;"",OR(ISNUMBER(SEARCH("outro",LOWER($B1011))),ISNUMBER(SEARCH("divers",LOWER($B1011))),ISNUMBER(SEARCH("etc",LOWER($B1011))))),OR(AND(ISNUMBER(SEARCH("comunic",LOWER($B1011))),LEFT($E1011,3)&lt;&gt;"4.4"),AND(ISNUMBER(SEARCH("monitor",LOWER($B1011))),NOT(OR(LEFT($E1011,3)="1.5",LEFT($E1011,3)="2.5")))),AND($B1011&lt;&gt;"",OR(LEFT($C1011,1)="1",LEFT($C1011,1)="2"),$D1011=""),AND($D1011&lt;&gt;"",NOT(OR(LEFT($C1011,1)="1",LEFT($C1011,1)="2"))),AND($D1011&lt;&gt;"",COUNTIF(' PROJETO'!$B$14:$B$16,$D1011)=0),IF($D1011="",FALSE(),IF(COUNTIF(' PROJETO'!$B$14:$B$16,$D1011)=0,FALSE(),IFERROR(INDEX(' PROJETO'!$C$14:$C$16,MATCH($D1011,' PROJETO'!$B$14:$B$16,0))&lt;&gt;"Sim",FALSE()))))</f>
        <v>0</v>
      </c>
      <c r="AG1011" s="21" t="b">
        <f>AND($AC1011,$Y1011&gt;'CONFG.  LISTAS'!$F$4,$Z1011="",$AA1011="")</f>
        <v>0</v>
      </c>
      <c r="AH1011" s="21" t="str">
        <f t="shared" si="207"/>
        <v/>
      </c>
      <c r="AI1011" s="43" t="str">
        <f ca="1">IF(NOT($AC1011),"",IF(OR($B1011="",$C1011="",$E1011="",$F1011=""),"Preencha descrição, categoria, tipo e unidade.",IF(AND($B1011&lt;&gt;"",OR(LEFT($C1011,1)="1",LEFT($C1011,1)="2"),$D1011=""),"Informe a prática de restauração para itens diretos.",IF(AND($D1011&lt;&gt;"",NOT(OR(LEFT($C1011,1)="1",LEFT($C1011,1)="2"))),"Custos indiretos não devem pertencer a uma prática específica.",IF(AND($D1011&lt;&gt;"",COUNTIF(' PROJETO'!$B$14:$B$16,$D1011)=0),"Prática de restauração inválida ou não cadastrada.",IF(IF($D1011="",FALSE(),IF(COUNTIF(' PROJETO'!$B$14:$B$16,$D1011)=0,FALSE(),IFERROR(INDEX(' PROJETO'!$C$14:$C$16,MATCH($D1011,' PROJETO'!$B$14:$B$16,0))&lt;&gt;"Sim",FALSE()))),"A prática informada no item não foi selecionada na aba Projeto.",IF(AND(MAX($I1011,$L1011,$O1011,$R1011,$U1011,$X1011)&gt;'CONFG.  LISTAS'!$F$4,NOT(OR($Z1011&lt;&gt;"",$AA1011&lt;&gt;""))),"Memorial de cálculo ou anexo obrigatório não informado para item acima do limite.",IF(OR(AND($G1011&lt;&gt;"",$H1011&lt;&gt;"",OR($G1011&lt;=0,$H1011&lt;=0)),AND($J1011&lt;&gt;"",$K1011&lt;&gt;"",OR($J1011&lt;=0,$K1011&lt;=0)),AND($M1011&lt;&gt;"",$N1011&lt;&gt;"",OR($M1011&lt;=0,$N1011&lt;=0)),AND($P1011&lt;&gt;"",$Q1011&lt;&gt;"",OR($P1011&lt;=0,$Q1011&lt;=0)),AND($S1011&lt;&gt;"",$T1011&lt;&gt;"",OR($S1011&lt;=0,$T1011&lt;=0)),AND($V1011&lt;&gt;"",$W1011&lt;&gt;"",OR($V1011&lt;=0,$W1011&lt;=0))),"Revise os valores informados: valor unitário e quantidade devem ser maiores que zero.",IF(OR(AND($G1011="",$H1011&lt;&gt;""),AND($G1011&lt;&gt;"",$H1011=""),AND($J1011="",$K1011&lt;&gt;""),AND($J1011&lt;&gt;"",$K1011=""),AND($M1011="",$N1011&lt;&gt;""),AND($M1011&lt;&gt;"",$N1011=""),AND($P1011="",$Q1011&lt;&gt;""),AND($P1011&lt;&gt;"",$Q1011=""),AND($S1011="",$T1011&lt;&gt;""),AND($S1011&lt;&gt;"",$T1011=""),AND($V1011="",$W1011&lt;&gt;""),AND($V1011&lt;&gt;"",$W1011="")),"Há ano preenchido parcialmente: "&amp;TRIM(IF(AND($G1011="",$H1011&lt;&gt;""),"Ano 1 (falta valor unitário); ","")&amp;IF(AND($G1011&lt;&gt;"",$H1011=""),"Ano 1 (falta quantidade); ","")&amp;IF(AND($J1011="",$K1011&lt;&gt;""),"Ano 2 (falta valor unitário); ","")&amp;IF(AND($J1011&lt;&gt;"",$K1011=""),"Ano 2 (falta quantidade); ","")&amp;IF(AND($M1011="",$N1011&lt;&gt;""),"Ano 3 (falta valor unitário); ","")&amp;IF(AND($M1011&lt;&gt;"",$N1011=""),"Ano 3 (falta quantidade); ","")&amp;IF(AND($P1011="",$Q1011&lt;&gt;""),"Ano 4 (falta valor unitário); ","")&amp;IF(AND($P1011&lt;&gt;"",$Q1011=""),"Ano 4 (falta quantidade); ","")&amp;IF(AND($S1011="",$T1011&lt;&gt;""),"Ano 5 (falta valor unitário); ","")&amp;IF(AND($S1011&lt;&gt;"",$T1011=""),"Ano 5 (falta quantidade); ","")&amp;IF(AND($V1011="",$W1011&lt;&gt;""),"Ano 6 (falta valor unitário); ","")&amp;IF(AND($V1011&lt;&gt;"",$W1011=""),"Ano 6 (falta quantidade); ","")), IF(NOT(OR(AND($G1011&lt;&gt;"",$H1011&lt;&gt;""),AND($J1011&lt;&gt;"",$K1011&lt;&gt;""),AND($M1011&lt;&gt;"",$N1011&lt;&gt;""),AND($P1011&lt;&gt;"",$Q1011&lt;&gt;""),AND($S1011&lt;&gt;"",$T1011&lt;&gt;""),AND($V1011&lt;&gt;"",$W1011&lt;&gt;""))),"Informe pelo menos um ano completo com valor unitário e quantidade.",IF(AND($C1011&lt;&gt;"",$E1011&lt;&gt;"",LEFT(TRIM($C1011),1)&lt;&gt;LEFT(TRIM($E1011),1)),"Categoria e tipo estão incompatíveis.",IF(IF(OR($E1011="",$F1011=""),FALSE(),IFERROR(COUNTIF(INDIRECT("UNITS_"&amp;SUBSTITUTE(LEFT($E1011,FIND(" ",$E1011&amp;" ")-1),".","_")),$F1011)=0,TRUE())),"Unidade incompatível com o tipo selecionado.",IF(OR(AND(ISNUMBER(SEARCH("comunic",LOWER($B1011))),LEFT($E1011,3)&lt;&gt;"4.4"),AND(ISNUMBER(SEARCH("monitor",LOWER($B1011))),NOT(OR(LEFT($E1011,3)="1.5",LEFT($E1011,3)="2.5")))),"Revise a classificação do item conforme as regras de preenchimento.",IF(AND($B1011&lt;&gt;"",OR(ISNUMBER(SEARCH("outro",LOWER($B1011))),ISNUMBER(SEARCH("divers",LOWER($B1011))),ISNUMBER(SEARCH("kit",LOWER($B1011))),ISNUMBER(SEARCH("ferrament",LOWER($B1011))),ISNUMBER(SEARCH("epi",LOWER($B1011)))),NOT(OR($Z1011&lt;&gt;"",$AA1011&lt;&gt;""))),"Descrição muito genérica: detalhe melhor o item e registre o racional no memorial ou em anexo.",IF(AND($Y1011=0,$B1011&lt;&gt;"",OR($G1011&lt;&gt;"",$H1011&lt;&gt;"",$J1011&lt;&gt;"",$K1011&lt;&gt;"",$M1011&lt;&gt;"",$N1011&lt;&gt;"",$P1011&lt;&gt;"",$Q1011&lt;&gt;"",$S1011&lt;&gt;"",$T1011&lt;&gt;"",$V1011&lt;&gt;"",$W1011&lt;&gt;"")),"O item possui dados lançados, mas o total está zerado. Revise os valores informados.","")))))))))))))))</f>
        <v/>
      </c>
    </row>
    <row r="1012" spans="1:35" ht="14.25" customHeight="1" x14ac:dyDescent="0.25">
      <c r="A1012" s="57" t="str">
        <f t="shared" si="195"/>
        <v/>
      </c>
      <c r="B1012" s="58"/>
      <c r="C1012" s="58"/>
      <c r="D1012" s="58"/>
      <c r="E1012" s="58"/>
      <c r="F1012" s="58"/>
      <c r="G1012" s="269"/>
      <c r="H1012" s="59"/>
      <c r="I1012" s="273">
        <f t="shared" si="196"/>
        <v>0</v>
      </c>
      <c r="J1012" s="269"/>
      <c r="K1012" s="59"/>
      <c r="L1012" s="270">
        <f t="shared" si="197"/>
        <v>0</v>
      </c>
      <c r="M1012" s="269"/>
      <c r="N1012" s="59"/>
      <c r="O1012" s="270">
        <f t="shared" si="198"/>
        <v>0</v>
      </c>
      <c r="P1012" s="269"/>
      <c r="Q1012" s="59"/>
      <c r="R1012" s="271">
        <f t="shared" si="199"/>
        <v>0</v>
      </c>
      <c r="S1012" s="269"/>
      <c r="T1012" s="59"/>
      <c r="U1012" s="270">
        <f t="shared" si="200"/>
        <v>0</v>
      </c>
      <c r="V1012" s="269"/>
      <c r="W1012" s="59"/>
      <c r="X1012" s="270">
        <f t="shared" si="201"/>
        <v>0</v>
      </c>
      <c r="Y1012" s="270">
        <f t="shared" si="202"/>
        <v>0</v>
      </c>
      <c r="Z1012" s="58"/>
      <c r="AA1012" s="58"/>
      <c r="AB1012" s="60" t="str">
        <f t="shared" si="203"/>
        <v/>
      </c>
      <c r="AC1012" s="21" t="b">
        <f t="shared" si="204"/>
        <v>0</v>
      </c>
      <c r="AD1012" s="21" t="b">
        <f t="shared" si="205"/>
        <v>0</v>
      </c>
      <c r="AE1012" s="21" t="b">
        <f t="shared" si="206"/>
        <v>0</v>
      </c>
      <c r="AF1012" s="21" t="b">
        <f ca="1">OR(AND($AC1012,NOT($AD1012)),AND($AC1012,OR(AND($G1012="",$H1012&lt;&gt;""),AND($G1012&lt;&gt;"",$H1012=""),AND($J1012="",$K1012&lt;&gt;""),AND($J1012&lt;&gt;"",$K1012=""),AND($M1012="",$N1012&lt;&gt;""),AND($M1012&lt;&gt;"",$N1012=""),AND($P1012="",$Q1012&lt;&gt;""),AND($P1012&lt;&gt;"",$Q1012=""),AND($S1012="",$T1012&lt;&gt;""),AND($S1012&lt;&gt;"",$T1012=""),AND($V1012="",$W1012&lt;&gt;""),AND($V1012&lt;&gt;"",$W1012=""))),AND($C1012&lt;&gt;"",$E1012&lt;&gt;"",LEFT(TRIM($C1012),1)&lt;&gt;LEFT(TRIM($E1012),1)),IF(OR($E1012="",$F1012=""),FALSE(),IFERROR(COUNTIF(INDIRECT("UNITS_"&amp;SUBSTITUTE(LEFT($E1012,FIND(" ",$E1012&amp;" ")-1),".","_")),$F1012)=0,TRUE())),AND($B1012&lt;&gt;"",OR(ISNUMBER(SEARCH("outro",LOWER($B1012))),ISNUMBER(SEARCH("divers",LOWER($B1012))),ISNUMBER(SEARCH("etc",LOWER($B1012))))),OR(AND(ISNUMBER(SEARCH("comunic",LOWER($B1012))),LEFT($E1012,3)&lt;&gt;"4.4"),AND(ISNUMBER(SEARCH("monitor",LOWER($B1012))),NOT(OR(LEFT($E1012,3)="1.5",LEFT($E1012,3)="2.5")))),AND($B1012&lt;&gt;"",OR(LEFT($C1012,1)="1",LEFT($C1012,1)="2"),$D1012=""),AND($D1012&lt;&gt;"",NOT(OR(LEFT($C1012,1)="1",LEFT($C1012,1)="2"))),AND($D1012&lt;&gt;"",COUNTIF(' PROJETO'!$B$14:$B$16,$D1012)=0),IF($D1012="",FALSE(),IF(COUNTIF(' PROJETO'!$B$14:$B$16,$D1012)=0,FALSE(),IFERROR(INDEX(' PROJETO'!$C$14:$C$16,MATCH($D1012,' PROJETO'!$B$14:$B$16,0))&lt;&gt;"Sim",FALSE()))))</f>
        <v>0</v>
      </c>
      <c r="AG1012" s="21" t="b">
        <f>AND($AC1012,$Y1012&gt;'CONFG.  LISTAS'!$F$4,$Z1012="",$AA1012="")</f>
        <v>0</v>
      </c>
      <c r="AH1012" s="21" t="str">
        <f t="shared" si="207"/>
        <v/>
      </c>
      <c r="AI1012" s="43" t="str">
        <f ca="1">IF(NOT($AC1012),"",IF(OR($B1012="",$C1012="",$E1012="",$F1012=""),"Preencha descrição, categoria, tipo e unidade.",IF(AND($B1012&lt;&gt;"",OR(LEFT($C1012,1)="1",LEFT($C1012,1)="2"),$D1012=""),"Informe a prática de restauração para itens diretos.",IF(AND($D1012&lt;&gt;"",NOT(OR(LEFT($C1012,1)="1",LEFT($C1012,1)="2"))),"Custos indiretos não devem pertencer a uma prática específica.",IF(AND($D1012&lt;&gt;"",COUNTIF(' PROJETO'!$B$14:$B$16,$D1012)=0),"Prática de restauração inválida ou não cadastrada.",IF(IF($D1012="",FALSE(),IF(COUNTIF(' PROJETO'!$B$14:$B$16,$D1012)=0,FALSE(),IFERROR(INDEX(' PROJETO'!$C$14:$C$16,MATCH($D1012,' PROJETO'!$B$14:$B$16,0))&lt;&gt;"Sim",FALSE()))),"A prática informada no item não foi selecionada na aba Projeto.",IF(AND(MAX($I1012,$L1012,$O1012,$R1012,$U1012,$X1012)&gt;'CONFG.  LISTAS'!$F$4,NOT(OR($Z1012&lt;&gt;"",$AA1012&lt;&gt;""))),"Memorial de cálculo ou anexo obrigatório não informado para item acima do limite.",IF(OR(AND($G1012&lt;&gt;"",$H1012&lt;&gt;"",OR($G1012&lt;=0,$H1012&lt;=0)),AND($J1012&lt;&gt;"",$K1012&lt;&gt;"",OR($J1012&lt;=0,$K1012&lt;=0)),AND($M1012&lt;&gt;"",$N1012&lt;&gt;"",OR($M1012&lt;=0,$N1012&lt;=0)),AND($P1012&lt;&gt;"",$Q1012&lt;&gt;"",OR($P1012&lt;=0,$Q1012&lt;=0)),AND($S1012&lt;&gt;"",$T1012&lt;&gt;"",OR($S1012&lt;=0,$T1012&lt;=0)),AND($V1012&lt;&gt;"",$W1012&lt;&gt;"",OR($V1012&lt;=0,$W1012&lt;=0))),"Revise os valores informados: valor unitário e quantidade devem ser maiores que zero.",IF(OR(AND($G1012="",$H1012&lt;&gt;""),AND($G1012&lt;&gt;"",$H1012=""),AND($J1012="",$K1012&lt;&gt;""),AND($J1012&lt;&gt;"",$K1012=""),AND($M1012="",$N1012&lt;&gt;""),AND($M1012&lt;&gt;"",$N1012=""),AND($P1012="",$Q1012&lt;&gt;""),AND($P1012&lt;&gt;"",$Q1012=""),AND($S1012="",$T1012&lt;&gt;""),AND($S1012&lt;&gt;"",$T1012=""),AND($V1012="",$W1012&lt;&gt;""),AND($V1012&lt;&gt;"",$W1012="")),"Há ano preenchido parcialmente: "&amp;TRIM(IF(AND($G1012="",$H1012&lt;&gt;""),"Ano 1 (falta valor unitário); ","")&amp;IF(AND($G1012&lt;&gt;"",$H1012=""),"Ano 1 (falta quantidade); ","")&amp;IF(AND($J1012="",$K1012&lt;&gt;""),"Ano 2 (falta valor unitário); ","")&amp;IF(AND($J1012&lt;&gt;"",$K1012=""),"Ano 2 (falta quantidade); ","")&amp;IF(AND($M1012="",$N1012&lt;&gt;""),"Ano 3 (falta valor unitário); ","")&amp;IF(AND($M1012&lt;&gt;"",$N1012=""),"Ano 3 (falta quantidade); ","")&amp;IF(AND($P1012="",$Q1012&lt;&gt;""),"Ano 4 (falta valor unitário); ","")&amp;IF(AND($P1012&lt;&gt;"",$Q1012=""),"Ano 4 (falta quantidade); ","")&amp;IF(AND($S1012="",$T1012&lt;&gt;""),"Ano 5 (falta valor unitário); ","")&amp;IF(AND($S1012&lt;&gt;"",$T1012=""),"Ano 5 (falta quantidade); ","")&amp;IF(AND($V1012="",$W1012&lt;&gt;""),"Ano 6 (falta valor unitário); ","")&amp;IF(AND($V1012&lt;&gt;"",$W1012=""),"Ano 6 (falta quantidade); ","")), IF(NOT(OR(AND($G1012&lt;&gt;"",$H1012&lt;&gt;""),AND($J1012&lt;&gt;"",$K1012&lt;&gt;""),AND($M1012&lt;&gt;"",$N1012&lt;&gt;""),AND($P1012&lt;&gt;"",$Q1012&lt;&gt;""),AND($S1012&lt;&gt;"",$T1012&lt;&gt;""),AND($V1012&lt;&gt;"",$W1012&lt;&gt;""))),"Informe pelo menos um ano completo com valor unitário e quantidade.",IF(AND($C1012&lt;&gt;"",$E1012&lt;&gt;"",LEFT(TRIM($C1012),1)&lt;&gt;LEFT(TRIM($E1012),1)),"Categoria e tipo estão incompatíveis.",IF(IF(OR($E1012="",$F1012=""),FALSE(),IFERROR(COUNTIF(INDIRECT("UNITS_"&amp;SUBSTITUTE(LEFT($E1012,FIND(" ",$E1012&amp;" ")-1),".","_")),$F1012)=0,TRUE())),"Unidade incompatível com o tipo selecionado.",IF(OR(AND(ISNUMBER(SEARCH("comunic",LOWER($B1012))),LEFT($E1012,3)&lt;&gt;"4.4"),AND(ISNUMBER(SEARCH("monitor",LOWER($B1012))),NOT(OR(LEFT($E1012,3)="1.5",LEFT($E1012,3)="2.5")))),"Revise a classificação do item conforme as regras de preenchimento.",IF(AND($B1012&lt;&gt;"",OR(ISNUMBER(SEARCH("outro",LOWER($B1012))),ISNUMBER(SEARCH("divers",LOWER($B1012))),ISNUMBER(SEARCH("kit",LOWER($B1012))),ISNUMBER(SEARCH("ferrament",LOWER($B1012))),ISNUMBER(SEARCH("epi",LOWER($B1012)))),NOT(OR($Z1012&lt;&gt;"",$AA1012&lt;&gt;""))),"Descrição muito genérica: detalhe melhor o item e registre o racional no memorial ou em anexo.",IF(AND($Y1012=0,$B1012&lt;&gt;"",OR($G1012&lt;&gt;"",$H1012&lt;&gt;"",$J1012&lt;&gt;"",$K1012&lt;&gt;"",$M1012&lt;&gt;"",$N1012&lt;&gt;"",$P1012&lt;&gt;"",$Q1012&lt;&gt;"",$S1012&lt;&gt;"",$T1012&lt;&gt;"",$V1012&lt;&gt;"",$W1012&lt;&gt;"")),"O item possui dados lançados, mas o total está zerado. Revise os valores informados.","")))))))))))))))</f>
        <v/>
      </c>
    </row>
    <row r="1013" spans="1:35" ht="14.25" customHeight="1" x14ac:dyDescent="0.25">
      <c r="A1013" s="57" t="str">
        <f t="shared" si="195"/>
        <v/>
      </c>
      <c r="B1013" s="61"/>
      <c r="C1013" s="61"/>
      <c r="D1013" s="58"/>
      <c r="E1013" s="61"/>
      <c r="F1013" s="61"/>
      <c r="G1013" s="272"/>
      <c r="H1013" s="62"/>
      <c r="I1013" s="273">
        <f t="shared" si="196"/>
        <v>0</v>
      </c>
      <c r="J1013" s="272"/>
      <c r="K1013" s="62"/>
      <c r="L1013" s="270">
        <f t="shared" si="197"/>
        <v>0</v>
      </c>
      <c r="M1013" s="272"/>
      <c r="N1013" s="62"/>
      <c r="O1013" s="270">
        <f t="shared" si="198"/>
        <v>0</v>
      </c>
      <c r="P1013" s="272"/>
      <c r="Q1013" s="62"/>
      <c r="R1013" s="271">
        <f t="shared" si="199"/>
        <v>0</v>
      </c>
      <c r="S1013" s="272"/>
      <c r="T1013" s="62"/>
      <c r="U1013" s="270">
        <f t="shared" si="200"/>
        <v>0</v>
      </c>
      <c r="V1013" s="272"/>
      <c r="W1013" s="62"/>
      <c r="X1013" s="270">
        <f t="shared" si="201"/>
        <v>0</v>
      </c>
      <c r="Y1013" s="270">
        <f t="shared" si="202"/>
        <v>0</v>
      </c>
      <c r="Z1013" s="61"/>
      <c r="AA1013" s="61"/>
      <c r="AB1013" s="60" t="str">
        <f t="shared" si="203"/>
        <v/>
      </c>
      <c r="AC1013" s="21" t="b">
        <f t="shared" si="204"/>
        <v>0</v>
      </c>
      <c r="AD1013" s="21" t="b">
        <f t="shared" si="205"/>
        <v>0</v>
      </c>
      <c r="AE1013" s="21" t="b">
        <f t="shared" si="206"/>
        <v>0</v>
      </c>
      <c r="AF1013" s="21" t="b">
        <f ca="1">OR(AND($AC1013,NOT($AD1013)),AND($AC1013,OR(AND($G1013="",$H1013&lt;&gt;""),AND($G1013&lt;&gt;"",$H1013=""),AND($J1013="",$K1013&lt;&gt;""),AND($J1013&lt;&gt;"",$K1013=""),AND($M1013="",$N1013&lt;&gt;""),AND($M1013&lt;&gt;"",$N1013=""),AND($P1013="",$Q1013&lt;&gt;""),AND($P1013&lt;&gt;"",$Q1013=""),AND($S1013="",$T1013&lt;&gt;""),AND($S1013&lt;&gt;"",$T1013=""),AND($V1013="",$W1013&lt;&gt;""),AND($V1013&lt;&gt;"",$W1013=""))),AND($C1013&lt;&gt;"",$E1013&lt;&gt;"",LEFT(TRIM($C1013),1)&lt;&gt;LEFT(TRIM($E1013),1)),IF(OR($E1013="",$F1013=""),FALSE(),IFERROR(COUNTIF(INDIRECT("UNITS_"&amp;SUBSTITUTE(LEFT($E1013,FIND(" ",$E1013&amp;" ")-1),".","_")),$F1013)=0,TRUE())),AND($B1013&lt;&gt;"",OR(ISNUMBER(SEARCH("outro",LOWER($B1013))),ISNUMBER(SEARCH("divers",LOWER($B1013))),ISNUMBER(SEARCH("etc",LOWER($B1013))))),OR(AND(ISNUMBER(SEARCH("comunic",LOWER($B1013))),LEFT($E1013,3)&lt;&gt;"4.4"),AND(ISNUMBER(SEARCH("monitor",LOWER($B1013))),NOT(OR(LEFT($E1013,3)="1.5",LEFT($E1013,3)="2.5")))),AND($B1013&lt;&gt;"",OR(LEFT($C1013,1)="1",LEFT($C1013,1)="2"),$D1013=""),AND($D1013&lt;&gt;"",NOT(OR(LEFT($C1013,1)="1",LEFT($C1013,1)="2"))),AND($D1013&lt;&gt;"",COUNTIF(' PROJETO'!$B$14:$B$16,$D1013)=0),IF($D1013="",FALSE(),IF(COUNTIF(' PROJETO'!$B$14:$B$16,$D1013)=0,FALSE(),IFERROR(INDEX(' PROJETO'!$C$14:$C$16,MATCH($D1013,' PROJETO'!$B$14:$B$16,0))&lt;&gt;"Sim",FALSE()))))</f>
        <v>0</v>
      </c>
      <c r="AG1013" s="21" t="b">
        <f>AND($AC1013,$Y1013&gt;'CONFG.  LISTAS'!$F$4,$Z1013="",$AA1013="")</f>
        <v>0</v>
      </c>
      <c r="AH1013" s="21" t="str">
        <f t="shared" si="207"/>
        <v/>
      </c>
      <c r="AI1013" s="43" t="str">
        <f ca="1">IF(NOT($AC1013),"",IF(OR($B1013="",$C1013="",$E1013="",$F1013=""),"Preencha descrição, categoria, tipo e unidade.",IF(AND($B1013&lt;&gt;"",OR(LEFT($C1013,1)="1",LEFT($C1013,1)="2"),$D1013=""),"Informe a prática de restauração para itens diretos.",IF(AND($D1013&lt;&gt;"",NOT(OR(LEFT($C1013,1)="1",LEFT($C1013,1)="2"))),"Custos indiretos não devem pertencer a uma prática específica.",IF(AND($D1013&lt;&gt;"",COUNTIF(' PROJETO'!$B$14:$B$16,$D1013)=0),"Prática de restauração inválida ou não cadastrada.",IF(IF($D1013="",FALSE(),IF(COUNTIF(' PROJETO'!$B$14:$B$16,$D1013)=0,FALSE(),IFERROR(INDEX(' PROJETO'!$C$14:$C$16,MATCH($D1013,' PROJETO'!$B$14:$B$16,0))&lt;&gt;"Sim",FALSE()))),"A prática informada no item não foi selecionada na aba Projeto.",IF(AND(MAX($I1013,$L1013,$O1013,$R1013,$U1013,$X1013)&gt;'CONFG.  LISTAS'!$F$4,NOT(OR($Z1013&lt;&gt;"",$AA1013&lt;&gt;""))),"Memorial de cálculo ou anexo obrigatório não informado para item acima do limite.",IF(OR(AND($G1013&lt;&gt;"",$H1013&lt;&gt;"",OR($G1013&lt;=0,$H1013&lt;=0)),AND($J1013&lt;&gt;"",$K1013&lt;&gt;"",OR($J1013&lt;=0,$K1013&lt;=0)),AND($M1013&lt;&gt;"",$N1013&lt;&gt;"",OR($M1013&lt;=0,$N1013&lt;=0)),AND($P1013&lt;&gt;"",$Q1013&lt;&gt;"",OR($P1013&lt;=0,$Q1013&lt;=0)),AND($S1013&lt;&gt;"",$T1013&lt;&gt;"",OR($S1013&lt;=0,$T1013&lt;=0)),AND($V1013&lt;&gt;"",$W1013&lt;&gt;"",OR($V1013&lt;=0,$W1013&lt;=0))),"Revise os valores informados: valor unitário e quantidade devem ser maiores que zero.",IF(OR(AND($G1013="",$H1013&lt;&gt;""),AND($G1013&lt;&gt;"",$H1013=""),AND($J1013="",$K1013&lt;&gt;""),AND($J1013&lt;&gt;"",$K1013=""),AND($M1013="",$N1013&lt;&gt;""),AND($M1013&lt;&gt;"",$N1013=""),AND($P1013="",$Q1013&lt;&gt;""),AND($P1013&lt;&gt;"",$Q1013=""),AND($S1013="",$T1013&lt;&gt;""),AND($S1013&lt;&gt;"",$T1013=""),AND($V1013="",$W1013&lt;&gt;""),AND($V1013&lt;&gt;"",$W1013="")),"Há ano preenchido parcialmente: "&amp;TRIM(IF(AND($G1013="",$H1013&lt;&gt;""),"Ano 1 (falta valor unitário); ","")&amp;IF(AND($G1013&lt;&gt;"",$H1013=""),"Ano 1 (falta quantidade); ","")&amp;IF(AND($J1013="",$K1013&lt;&gt;""),"Ano 2 (falta valor unitário); ","")&amp;IF(AND($J1013&lt;&gt;"",$K1013=""),"Ano 2 (falta quantidade); ","")&amp;IF(AND($M1013="",$N1013&lt;&gt;""),"Ano 3 (falta valor unitário); ","")&amp;IF(AND($M1013&lt;&gt;"",$N1013=""),"Ano 3 (falta quantidade); ","")&amp;IF(AND($P1013="",$Q1013&lt;&gt;""),"Ano 4 (falta valor unitário); ","")&amp;IF(AND($P1013&lt;&gt;"",$Q1013=""),"Ano 4 (falta quantidade); ","")&amp;IF(AND($S1013="",$T1013&lt;&gt;""),"Ano 5 (falta valor unitário); ","")&amp;IF(AND($S1013&lt;&gt;"",$T1013=""),"Ano 5 (falta quantidade); ","")&amp;IF(AND($V1013="",$W1013&lt;&gt;""),"Ano 6 (falta valor unitário); ","")&amp;IF(AND($V1013&lt;&gt;"",$W1013=""),"Ano 6 (falta quantidade); ","")), IF(NOT(OR(AND($G1013&lt;&gt;"",$H1013&lt;&gt;""),AND($J1013&lt;&gt;"",$K1013&lt;&gt;""),AND($M1013&lt;&gt;"",$N1013&lt;&gt;""),AND($P1013&lt;&gt;"",$Q1013&lt;&gt;""),AND($S1013&lt;&gt;"",$T1013&lt;&gt;""),AND($V1013&lt;&gt;"",$W1013&lt;&gt;""))),"Informe pelo menos um ano completo com valor unitário e quantidade.",IF(AND($C1013&lt;&gt;"",$E1013&lt;&gt;"",LEFT(TRIM($C1013),1)&lt;&gt;LEFT(TRIM($E1013),1)),"Categoria e tipo estão incompatíveis.",IF(IF(OR($E1013="",$F1013=""),FALSE(),IFERROR(COUNTIF(INDIRECT("UNITS_"&amp;SUBSTITUTE(LEFT($E1013,FIND(" ",$E1013&amp;" ")-1),".","_")),$F1013)=0,TRUE())),"Unidade incompatível com o tipo selecionado.",IF(OR(AND(ISNUMBER(SEARCH("comunic",LOWER($B1013))),LEFT($E1013,3)&lt;&gt;"4.4"),AND(ISNUMBER(SEARCH("monitor",LOWER($B1013))),NOT(OR(LEFT($E1013,3)="1.5",LEFT($E1013,3)="2.5")))),"Revise a classificação do item conforme as regras de preenchimento.",IF(AND($B1013&lt;&gt;"",OR(ISNUMBER(SEARCH("outro",LOWER($B1013))),ISNUMBER(SEARCH("divers",LOWER($B1013))),ISNUMBER(SEARCH("kit",LOWER($B1013))),ISNUMBER(SEARCH("ferrament",LOWER($B1013))),ISNUMBER(SEARCH("epi",LOWER($B1013)))),NOT(OR($Z1013&lt;&gt;"",$AA1013&lt;&gt;""))),"Descrição muito genérica: detalhe melhor o item e registre o racional no memorial ou em anexo.",IF(AND($Y1013=0,$B1013&lt;&gt;"",OR($G1013&lt;&gt;"",$H1013&lt;&gt;"",$J1013&lt;&gt;"",$K1013&lt;&gt;"",$M1013&lt;&gt;"",$N1013&lt;&gt;"",$P1013&lt;&gt;"",$Q1013&lt;&gt;"",$S1013&lt;&gt;"",$T1013&lt;&gt;"",$V1013&lt;&gt;"",$W1013&lt;&gt;"")),"O item possui dados lançados, mas o total está zerado. Revise os valores informados.","")))))))))))))))</f>
        <v/>
      </c>
    </row>
    <row r="1014" spans="1:35" ht="14.25" customHeight="1" x14ac:dyDescent="0.25">
      <c r="A1014" s="57" t="str">
        <f t="shared" si="195"/>
        <v/>
      </c>
      <c r="B1014" s="58"/>
      <c r="C1014" s="58"/>
      <c r="D1014" s="58"/>
      <c r="E1014" s="58"/>
      <c r="F1014" s="58"/>
      <c r="G1014" s="269"/>
      <c r="H1014" s="59"/>
      <c r="I1014" s="273">
        <f t="shared" si="196"/>
        <v>0</v>
      </c>
      <c r="J1014" s="269"/>
      <c r="K1014" s="59"/>
      <c r="L1014" s="270">
        <f t="shared" si="197"/>
        <v>0</v>
      </c>
      <c r="M1014" s="269"/>
      <c r="N1014" s="59"/>
      <c r="O1014" s="270">
        <f t="shared" si="198"/>
        <v>0</v>
      </c>
      <c r="P1014" s="269"/>
      <c r="Q1014" s="59"/>
      <c r="R1014" s="271">
        <f t="shared" si="199"/>
        <v>0</v>
      </c>
      <c r="S1014" s="269"/>
      <c r="T1014" s="59"/>
      <c r="U1014" s="270">
        <f t="shared" si="200"/>
        <v>0</v>
      </c>
      <c r="V1014" s="269"/>
      <c r="W1014" s="59"/>
      <c r="X1014" s="270">
        <f t="shared" si="201"/>
        <v>0</v>
      </c>
      <c r="Y1014" s="270">
        <f t="shared" si="202"/>
        <v>0</v>
      </c>
      <c r="Z1014" s="58"/>
      <c r="AA1014" s="58"/>
      <c r="AB1014" s="60" t="str">
        <f t="shared" si="203"/>
        <v/>
      </c>
      <c r="AC1014" s="21" t="b">
        <f t="shared" si="204"/>
        <v>0</v>
      </c>
      <c r="AD1014" s="21" t="b">
        <f t="shared" si="205"/>
        <v>0</v>
      </c>
      <c r="AE1014" s="21" t="b">
        <f t="shared" si="206"/>
        <v>0</v>
      </c>
      <c r="AF1014" s="21" t="b">
        <f ca="1">OR(AND($AC1014,NOT($AD1014)),AND($AC1014,OR(AND($G1014="",$H1014&lt;&gt;""),AND($G1014&lt;&gt;"",$H1014=""),AND($J1014="",$K1014&lt;&gt;""),AND($J1014&lt;&gt;"",$K1014=""),AND($M1014="",$N1014&lt;&gt;""),AND($M1014&lt;&gt;"",$N1014=""),AND($P1014="",$Q1014&lt;&gt;""),AND($P1014&lt;&gt;"",$Q1014=""),AND($S1014="",$T1014&lt;&gt;""),AND($S1014&lt;&gt;"",$T1014=""),AND($V1014="",$W1014&lt;&gt;""),AND($V1014&lt;&gt;"",$W1014=""))),AND($C1014&lt;&gt;"",$E1014&lt;&gt;"",LEFT(TRIM($C1014),1)&lt;&gt;LEFT(TRIM($E1014),1)),IF(OR($E1014="",$F1014=""),FALSE(),IFERROR(COUNTIF(INDIRECT("UNITS_"&amp;SUBSTITUTE(LEFT($E1014,FIND(" ",$E1014&amp;" ")-1),".","_")),$F1014)=0,TRUE())),AND($B1014&lt;&gt;"",OR(ISNUMBER(SEARCH("outro",LOWER($B1014))),ISNUMBER(SEARCH("divers",LOWER($B1014))),ISNUMBER(SEARCH("etc",LOWER($B1014))))),OR(AND(ISNUMBER(SEARCH("comunic",LOWER($B1014))),LEFT($E1014,3)&lt;&gt;"4.4"),AND(ISNUMBER(SEARCH("monitor",LOWER($B1014))),NOT(OR(LEFT($E1014,3)="1.5",LEFT($E1014,3)="2.5")))),AND($B1014&lt;&gt;"",OR(LEFT($C1014,1)="1",LEFT($C1014,1)="2"),$D1014=""),AND($D1014&lt;&gt;"",NOT(OR(LEFT($C1014,1)="1",LEFT($C1014,1)="2"))),AND($D1014&lt;&gt;"",COUNTIF(' PROJETO'!$B$14:$B$16,$D1014)=0),IF($D1014="",FALSE(),IF(COUNTIF(' PROJETO'!$B$14:$B$16,$D1014)=0,FALSE(),IFERROR(INDEX(' PROJETO'!$C$14:$C$16,MATCH($D1014,' PROJETO'!$B$14:$B$16,0))&lt;&gt;"Sim",FALSE()))))</f>
        <v>0</v>
      </c>
      <c r="AG1014" s="21" t="b">
        <f>AND($AC1014,$Y1014&gt;'CONFG.  LISTAS'!$F$4,$Z1014="",$AA1014="")</f>
        <v>0</v>
      </c>
      <c r="AH1014" s="21" t="str">
        <f t="shared" si="207"/>
        <v/>
      </c>
      <c r="AI1014" s="43" t="str">
        <f ca="1">IF(NOT($AC1014),"",IF(OR($B1014="",$C1014="",$E1014="",$F1014=""),"Preencha descrição, categoria, tipo e unidade.",IF(AND($B1014&lt;&gt;"",OR(LEFT($C1014,1)="1",LEFT($C1014,1)="2"),$D1014=""),"Informe a prática de restauração para itens diretos.",IF(AND($D1014&lt;&gt;"",NOT(OR(LEFT($C1014,1)="1",LEFT($C1014,1)="2"))),"Custos indiretos não devem pertencer a uma prática específica.",IF(AND($D1014&lt;&gt;"",COUNTIF(' PROJETO'!$B$14:$B$16,$D1014)=0),"Prática de restauração inválida ou não cadastrada.",IF(IF($D1014="",FALSE(),IF(COUNTIF(' PROJETO'!$B$14:$B$16,$D1014)=0,FALSE(),IFERROR(INDEX(' PROJETO'!$C$14:$C$16,MATCH($D1014,' PROJETO'!$B$14:$B$16,0))&lt;&gt;"Sim",FALSE()))),"A prática informada no item não foi selecionada na aba Projeto.",IF(AND(MAX($I1014,$L1014,$O1014,$R1014,$U1014,$X1014)&gt;'CONFG.  LISTAS'!$F$4,NOT(OR($Z1014&lt;&gt;"",$AA1014&lt;&gt;""))),"Memorial de cálculo ou anexo obrigatório não informado para item acima do limite.",IF(OR(AND($G1014&lt;&gt;"",$H1014&lt;&gt;"",OR($G1014&lt;=0,$H1014&lt;=0)),AND($J1014&lt;&gt;"",$K1014&lt;&gt;"",OR($J1014&lt;=0,$K1014&lt;=0)),AND($M1014&lt;&gt;"",$N1014&lt;&gt;"",OR($M1014&lt;=0,$N1014&lt;=0)),AND($P1014&lt;&gt;"",$Q1014&lt;&gt;"",OR($P1014&lt;=0,$Q1014&lt;=0)),AND($S1014&lt;&gt;"",$T1014&lt;&gt;"",OR($S1014&lt;=0,$T1014&lt;=0)),AND($V1014&lt;&gt;"",$W1014&lt;&gt;"",OR($V1014&lt;=0,$W1014&lt;=0))),"Revise os valores informados: valor unitário e quantidade devem ser maiores que zero.",IF(OR(AND($G1014="",$H1014&lt;&gt;""),AND($G1014&lt;&gt;"",$H1014=""),AND($J1014="",$K1014&lt;&gt;""),AND($J1014&lt;&gt;"",$K1014=""),AND($M1014="",$N1014&lt;&gt;""),AND($M1014&lt;&gt;"",$N1014=""),AND($P1014="",$Q1014&lt;&gt;""),AND($P1014&lt;&gt;"",$Q1014=""),AND($S1014="",$T1014&lt;&gt;""),AND($S1014&lt;&gt;"",$T1014=""),AND($V1014="",$W1014&lt;&gt;""),AND($V1014&lt;&gt;"",$W1014="")),"Há ano preenchido parcialmente: "&amp;TRIM(IF(AND($G1014="",$H1014&lt;&gt;""),"Ano 1 (falta valor unitário); ","")&amp;IF(AND($G1014&lt;&gt;"",$H1014=""),"Ano 1 (falta quantidade); ","")&amp;IF(AND($J1014="",$K1014&lt;&gt;""),"Ano 2 (falta valor unitário); ","")&amp;IF(AND($J1014&lt;&gt;"",$K1014=""),"Ano 2 (falta quantidade); ","")&amp;IF(AND($M1014="",$N1014&lt;&gt;""),"Ano 3 (falta valor unitário); ","")&amp;IF(AND($M1014&lt;&gt;"",$N1014=""),"Ano 3 (falta quantidade); ","")&amp;IF(AND($P1014="",$Q1014&lt;&gt;""),"Ano 4 (falta valor unitário); ","")&amp;IF(AND($P1014&lt;&gt;"",$Q1014=""),"Ano 4 (falta quantidade); ","")&amp;IF(AND($S1014="",$T1014&lt;&gt;""),"Ano 5 (falta valor unitário); ","")&amp;IF(AND($S1014&lt;&gt;"",$T1014=""),"Ano 5 (falta quantidade); ","")&amp;IF(AND($V1014="",$W1014&lt;&gt;""),"Ano 6 (falta valor unitário); ","")&amp;IF(AND($V1014&lt;&gt;"",$W1014=""),"Ano 6 (falta quantidade); ","")), IF(NOT(OR(AND($G1014&lt;&gt;"",$H1014&lt;&gt;""),AND($J1014&lt;&gt;"",$K1014&lt;&gt;""),AND($M1014&lt;&gt;"",$N1014&lt;&gt;""),AND($P1014&lt;&gt;"",$Q1014&lt;&gt;""),AND($S1014&lt;&gt;"",$T1014&lt;&gt;""),AND($V1014&lt;&gt;"",$W1014&lt;&gt;""))),"Informe pelo menos um ano completo com valor unitário e quantidade.",IF(AND($C1014&lt;&gt;"",$E1014&lt;&gt;"",LEFT(TRIM($C1014),1)&lt;&gt;LEFT(TRIM($E1014),1)),"Categoria e tipo estão incompatíveis.",IF(IF(OR($E1014="",$F1014=""),FALSE(),IFERROR(COUNTIF(INDIRECT("UNITS_"&amp;SUBSTITUTE(LEFT($E1014,FIND(" ",$E1014&amp;" ")-1),".","_")),$F1014)=0,TRUE())),"Unidade incompatível com o tipo selecionado.",IF(OR(AND(ISNUMBER(SEARCH("comunic",LOWER($B1014))),LEFT($E1014,3)&lt;&gt;"4.4"),AND(ISNUMBER(SEARCH("monitor",LOWER($B1014))),NOT(OR(LEFT($E1014,3)="1.5",LEFT($E1014,3)="2.5")))),"Revise a classificação do item conforme as regras de preenchimento.",IF(AND($B1014&lt;&gt;"",OR(ISNUMBER(SEARCH("outro",LOWER($B1014))),ISNUMBER(SEARCH("divers",LOWER($B1014))),ISNUMBER(SEARCH("kit",LOWER($B1014))),ISNUMBER(SEARCH("ferrament",LOWER($B1014))),ISNUMBER(SEARCH("epi",LOWER($B1014)))),NOT(OR($Z1014&lt;&gt;"",$AA1014&lt;&gt;""))),"Descrição muito genérica: detalhe melhor o item e registre o racional no memorial ou em anexo.",IF(AND($Y1014=0,$B1014&lt;&gt;"",OR($G1014&lt;&gt;"",$H1014&lt;&gt;"",$J1014&lt;&gt;"",$K1014&lt;&gt;"",$M1014&lt;&gt;"",$N1014&lt;&gt;"",$P1014&lt;&gt;"",$Q1014&lt;&gt;"",$S1014&lt;&gt;"",$T1014&lt;&gt;"",$V1014&lt;&gt;"",$W1014&lt;&gt;"")),"O item possui dados lançados, mas o total está zerado. Revise os valores informados.","")))))))))))))))</f>
        <v/>
      </c>
    </row>
    <row r="1015" spans="1:35" ht="14.25" customHeight="1" x14ac:dyDescent="0.25">
      <c r="A1015" s="57" t="str">
        <f t="shared" si="195"/>
        <v/>
      </c>
      <c r="B1015" s="61"/>
      <c r="C1015" s="61"/>
      <c r="D1015" s="58"/>
      <c r="E1015" s="61"/>
      <c r="F1015" s="61"/>
      <c r="G1015" s="272"/>
      <c r="H1015" s="62"/>
      <c r="I1015" s="273">
        <f t="shared" si="196"/>
        <v>0</v>
      </c>
      <c r="J1015" s="272"/>
      <c r="K1015" s="62"/>
      <c r="L1015" s="270">
        <f t="shared" si="197"/>
        <v>0</v>
      </c>
      <c r="M1015" s="272"/>
      <c r="N1015" s="62"/>
      <c r="O1015" s="270">
        <f t="shared" si="198"/>
        <v>0</v>
      </c>
      <c r="P1015" s="272"/>
      <c r="Q1015" s="62"/>
      <c r="R1015" s="271">
        <f t="shared" si="199"/>
        <v>0</v>
      </c>
      <c r="S1015" s="272"/>
      <c r="T1015" s="62"/>
      <c r="U1015" s="270">
        <f t="shared" si="200"/>
        <v>0</v>
      </c>
      <c r="V1015" s="272"/>
      <c r="W1015" s="62"/>
      <c r="X1015" s="270">
        <f t="shared" si="201"/>
        <v>0</v>
      </c>
      <c r="Y1015" s="270">
        <f t="shared" si="202"/>
        <v>0</v>
      </c>
      <c r="Z1015" s="61"/>
      <c r="AA1015" s="61"/>
      <c r="AB1015" s="60" t="str">
        <f t="shared" si="203"/>
        <v/>
      </c>
      <c r="AC1015" s="21" t="b">
        <f t="shared" si="204"/>
        <v>0</v>
      </c>
      <c r="AD1015" s="21" t="b">
        <f t="shared" si="205"/>
        <v>0</v>
      </c>
      <c r="AE1015" s="21" t="b">
        <f t="shared" si="206"/>
        <v>0</v>
      </c>
      <c r="AF1015" s="21" t="b">
        <f ca="1">OR(AND($AC1015,NOT($AD1015)),AND($AC1015,OR(AND($G1015="",$H1015&lt;&gt;""),AND($G1015&lt;&gt;"",$H1015=""),AND($J1015="",$K1015&lt;&gt;""),AND($J1015&lt;&gt;"",$K1015=""),AND($M1015="",$N1015&lt;&gt;""),AND($M1015&lt;&gt;"",$N1015=""),AND($P1015="",$Q1015&lt;&gt;""),AND($P1015&lt;&gt;"",$Q1015=""),AND($S1015="",$T1015&lt;&gt;""),AND($S1015&lt;&gt;"",$T1015=""),AND($V1015="",$W1015&lt;&gt;""),AND($V1015&lt;&gt;"",$W1015=""))),AND($C1015&lt;&gt;"",$E1015&lt;&gt;"",LEFT(TRIM($C1015),1)&lt;&gt;LEFT(TRIM($E1015),1)),IF(OR($E1015="",$F1015=""),FALSE(),IFERROR(COUNTIF(INDIRECT("UNITS_"&amp;SUBSTITUTE(LEFT($E1015,FIND(" ",$E1015&amp;" ")-1),".","_")),$F1015)=0,TRUE())),AND($B1015&lt;&gt;"",OR(ISNUMBER(SEARCH("outro",LOWER($B1015))),ISNUMBER(SEARCH("divers",LOWER($B1015))),ISNUMBER(SEARCH("etc",LOWER($B1015))))),OR(AND(ISNUMBER(SEARCH("comunic",LOWER($B1015))),LEFT($E1015,3)&lt;&gt;"4.4"),AND(ISNUMBER(SEARCH("monitor",LOWER($B1015))),NOT(OR(LEFT($E1015,3)="1.5",LEFT($E1015,3)="2.5")))),AND($B1015&lt;&gt;"",OR(LEFT($C1015,1)="1",LEFT($C1015,1)="2"),$D1015=""),AND($D1015&lt;&gt;"",NOT(OR(LEFT($C1015,1)="1",LEFT($C1015,1)="2"))),AND($D1015&lt;&gt;"",COUNTIF(' PROJETO'!$B$14:$B$16,$D1015)=0),IF($D1015="",FALSE(),IF(COUNTIF(' PROJETO'!$B$14:$B$16,$D1015)=0,FALSE(),IFERROR(INDEX(' PROJETO'!$C$14:$C$16,MATCH($D1015,' PROJETO'!$B$14:$B$16,0))&lt;&gt;"Sim",FALSE()))))</f>
        <v>0</v>
      </c>
      <c r="AG1015" s="21" t="b">
        <f>AND($AC1015,$Y1015&gt;'CONFG.  LISTAS'!$F$4,$Z1015="",$AA1015="")</f>
        <v>0</v>
      </c>
      <c r="AH1015" s="21" t="str">
        <f t="shared" si="207"/>
        <v/>
      </c>
      <c r="AI1015" s="43" t="str">
        <f ca="1">IF(NOT($AC1015),"",IF(OR($B1015="",$C1015="",$E1015="",$F1015=""),"Preencha descrição, categoria, tipo e unidade.",IF(AND($B1015&lt;&gt;"",OR(LEFT($C1015,1)="1",LEFT($C1015,1)="2"),$D1015=""),"Informe a prática de restauração para itens diretos.",IF(AND($D1015&lt;&gt;"",NOT(OR(LEFT($C1015,1)="1",LEFT($C1015,1)="2"))),"Custos indiretos não devem pertencer a uma prática específica.",IF(AND($D1015&lt;&gt;"",COUNTIF(' PROJETO'!$B$14:$B$16,$D1015)=0),"Prática de restauração inválida ou não cadastrada.",IF(IF($D1015="",FALSE(),IF(COUNTIF(' PROJETO'!$B$14:$B$16,$D1015)=0,FALSE(),IFERROR(INDEX(' PROJETO'!$C$14:$C$16,MATCH($D1015,' PROJETO'!$B$14:$B$16,0))&lt;&gt;"Sim",FALSE()))),"A prática informada no item não foi selecionada na aba Projeto.",IF(AND(MAX($I1015,$L1015,$O1015,$R1015,$U1015,$X1015)&gt;'CONFG.  LISTAS'!$F$4,NOT(OR($Z1015&lt;&gt;"",$AA1015&lt;&gt;""))),"Memorial de cálculo ou anexo obrigatório não informado para item acima do limite.",IF(OR(AND($G1015&lt;&gt;"",$H1015&lt;&gt;"",OR($G1015&lt;=0,$H1015&lt;=0)),AND($J1015&lt;&gt;"",$K1015&lt;&gt;"",OR($J1015&lt;=0,$K1015&lt;=0)),AND($M1015&lt;&gt;"",$N1015&lt;&gt;"",OR($M1015&lt;=0,$N1015&lt;=0)),AND($P1015&lt;&gt;"",$Q1015&lt;&gt;"",OR($P1015&lt;=0,$Q1015&lt;=0)),AND($S1015&lt;&gt;"",$T1015&lt;&gt;"",OR($S1015&lt;=0,$T1015&lt;=0)),AND($V1015&lt;&gt;"",$W1015&lt;&gt;"",OR($V1015&lt;=0,$W1015&lt;=0))),"Revise os valores informados: valor unitário e quantidade devem ser maiores que zero.",IF(OR(AND($G1015="",$H1015&lt;&gt;""),AND($G1015&lt;&gt;"",$H1015=""),AND($J1015="",$K1015&lt;&gt;""),AND($J1015&lt;&gt;"",$K1015=""),AND($M1015="",$N1015&lt;&gt;""),AND($M1015&lt;&gt;"",$N1015=""),AND($P1015="",$Q1015&lt;&gt;""),AND($P1015&lt;&gt;"",$Q1015=""),AND($S1015="",$T1015&lt;&gt;""),AND($S1015&lt;&gt;"",$T1015=""),AND($V1015="",$W1015&lt;&gt;""),AND($V1015&lt;&gt;"",$W1015="")),"Há ano preenchido parcialmente: "&amp;TRIM(IF(AND($G1015="",$H1015&lt;&gt;""),"Ano 1 (falta valor unitário); ","")&amp;IF(AND($G1015&lt;&gt;"",$H1015=""),"Ano 1 (falta quantidade); ","")&amp;IF(AND($J1015="",$K1015&lt;&gt;""),"Ano 2 (falta valor unitário); ","")&amp;IF(AND($J1015&lt;&gt;"",$K1015=""),"Ano 2 (falta quantidade); ","")&amp;IF(AND($M1015="",$N1015&lt;&gt;""),"Ano 3 (falta valor unitário); ","")&amp;IF(AND($M1015&lt;&gt;"",$N1015=""),"Ano 3 (falta quantidade); ","")&amp;IF(AND($P1015="",$Q1015&lt;&gt;""),"Ano 4 (falta valor unitário); ","")&amp;IF(AND($P1015&lt;&gt;"",$Q1015=""),"Ano 4 (falta quantidade); ","")&amp;IF(AND($S1015="",$T1015&lt;&gt;""),"Ano 5 (falta valor unitário); ","")&amp;IF(AND($S1015&lt;&gt;"",$T1015=""),"Ano 5 (falta quantidade); ","")&amp;IF(AND($V1015="",$W1015&lt;&gt;""),"Ano 6 (falta valor unitário); ","")&amp;IF(AND($V1015&lt;&gt;"",$W1015=""),"Ano 6 (falta quantidade); ","")), IF(NOT(OR(AND($G1015&lt;&gt;"",$H1015&lt;&gt;""),AND($J1015&lt;&gt;"",$K1015&lt;&gt;""),AND($M1015&lt;&gt;"",$N1015&lt;&gt;""),AND($P1015&lt;&gt;"",$Q1015&lt;&gt;""),AND($S1015&lt;&gt;"",$T1015&lt;&gt;""),AND($V1015&lt;&gt;"",$W1015&lt;&gt;""))),"Informe pelo menos um ano completo com valor unitário e quantidade.",IF(AND($C1015&lt;&gt;"",$E1015&lt;&gt;"",LEFT(TRIM($C1015),1)&lt;&gt;LEFT(TRIM($E1015),1)),"Categoria e tipo estão incompatíveis.",IF(IF(OR($E1015="",$F1015=""),FALSE(),IFERROR(COUNTIF(INDIRECT("UNITS_"&amp;SUBSTITUTE(LEFT($E1015,FIND(" ",$E1015&amp;" ")-1),".","_")),$F1015)=0,TRUE())),"Unidade incompatível com o tipo selecionado.",IF(OR(AND(ISNUMBER(SEARCH("comunic",LOWER($B1015))),LEFT($E1015,3)&lt;&gt;"4.4"),AND(ISNUMBER(SEARCH("monitor",LOWER($B1015))),NOT(OR(LEFT($E1015,3)="1.5",LEFT($E1015,3)="2.5")))),"Revise a classificação do item conforme as regras de preenchimento.",IF(AND($B1015&lt;&gt;"",OR(ISNUMBER(SEARCH("outro",LOWER($B1015))),ISNUMBER(SEARCH("divers",LOWER($B1015))),ISNUMBER(SEARCH("kit",LOWER($B1015))),ISNUMBER(SEARCH("ferrament",LOWER($B1015))),ISNUMBER(SEARCH("epi",LOWER($B1015)))),NOT(OR($Z1015&lt;&gt;"",$AA1015&lt;&gt;""))),"Descrição muito genérica: detalhe melhor o item e registre o racional no memorial ou em anexo.",IF(AND($Y1015=0,$B1015&lt;&gt;"",OR($G1015&lt;&gt;"",$H1015&lt;&gt;"",$J1015&lt;&gt;"",$K1015&lt;&gt;"",$M1015&lt;&gt;"",$N1015&lt;&gt;"",$P1015&lt;&gt;"",$Q1015&lt;&gt;"",$S1015&lt;&gt;"",$T1015&lt;&gt;"",$V1015&lt;&gt;"",$W1015&lt;&gt;"")),"O item possui dados lançados, mas o total está zerado. Revise os valores informados.","")))))))))))))))</f>
        <v/>
      </c>
    </row>
    <row r="1016" spans="1:35" ht="14.25" customHeight="1" x14ac:dyDescent="0.25">
      <c r="A1016" s="57" t="str">
        <f t="shared" si="195"/>
        <v/>
      </c>
      <c r="B1016" s="58"/>
      <c r="C1016" s="58"/>
      <c r="D1016" s="58"/>
      <c r="E1016" s="58"/>
      <c r="F1016" s="58"/>
      <c r="G1016" s="269"/>
      <c r="H1016" s="59"/>
      <c r="I1016" s="273">
        <f t="shared" si="196"/>
        <v>0</v>
      </c>
      <c r="J1016" s="269"/>
      <c r="K1016" s="59"/>
      <c r="L1016" s="270">
        <f t="shared" si="197"/>
        <v>0</v>
      </c>
      <c r="M1016" s="269"/>
      <c r="N1016" s="59"/>
      <c r="O1016" s="270">
        <f t="shared" si="198"/>
        <v>0</v>
      </c>
      <c r="P1016" s="269"/>
      <c r="Q1016" s="59"/>
      <c r="R1016" s="271">
        <f t="shared" si="199"/>
        <v>0</v>
      </c>
      <c r="S1016" s="269"/>
      <c r="T1016" s="59"/>
      <c r="U1016" s="270">
        <f t="shared" si="200"/>
        <v>0</v>
      </c>
      <c r="V1016" s="269"/>
      <c r="W1016" s="59"/>
      <c r="X1016" s="270">
        <f t="shared" si="201"/>
        <v>0</v>
      </c>
      <c r="Y1016" s="270">
        <f t="shared" si="202"/>
        <v>0</v>
      </c>
      <c r="Z1016" s="58"/>
      <c r="AA1016" s="58"/>
      <c r="AB1016" s="60" t="str">
        <f t="shared" si="203"/>
        <v/>
      </c>
      <c r="AC1016" s="21" t="b">
        <f t="shared" si="204"/>
        <v>0</v>
      </c>
      <c r="AD1016" s="21" t="b">
        <f t="shared" si="205"/>
        <v>0</v>
      </c>
      <c r="AE1016" s="21" t="b">
        <f t="shared" si="206"/>
        <v>0</v>
      </c>
      <c r="AF1016" s="21" t="b">
        <f ca="1">OR(AND($AC1016,NOT($AD1016)),AND($AC1016,OR(AND($G1016="",$H1016&lt;&gt;""),AND($G1016&lt;&gt;"",$H1016=""),AND($J1016="",$K1016&lt;&gt;""),AND($J1016&lt;&gt;"",$K1016=""),AND($M1016="",$N1016&lt;&gt;""),AND($M1016&lt;&gt;"",$N1016=""),AND($P1016="",$Q1016&lt;&gt;""),AND($P1016&lt;&gt;"",$Q1016=""),AND($S1016="",$T1016&lt;&gt;""),AND($S1016&lt;&gt;"",$T1016=""),AND($V1016="",$W1016&lt;&gt;""),AND($V1016&lt;&gt;"",$W1016=""))),AND($C1016&lt;&gt;"",$E1016&lt;&gt;"",LEFT(TRIM($C1016),1)&lt;&gt;LEFT(TRIM($E1016),1)),IF(OR($E1016="",$F1016=""),FALSE(),IFERROR(COUNTIF(INDIRECT("UNITS_"&amp;SUBSTITUTE(LEFT($E1016,FIND(" ",$E1016&amp;" ")-1),".","_")),$F1016)=0,TRUE())),AND($B1016&lt;&gt;"",OR(ISNUMBER(SEARCH("outro",LOWER($B1016))),ISNUMBER(SEARCH("divers",LOWER($B1016))),ISNUMBER(SEARCH("etc",LOWER($B1016))))),OR(AND(ISNUMBER(SEARCH("comunic",LOWER($B1016))),LEFT($E1016,3)&lt;&gt;"4.4"),AND(ISNUMBER(SEARCH("monitor",LOWER($B1016))),NOT(OR(LEFT($E1016,3)="1.5",LEFT($E1016,3)="2.5")))),AND($B1016&lt;&gt;"",OR(LEFT($C1016,1)="1",LEFT($C1016,1)="2"),$D1016=""),AND($D1016&lt;&gt;"",NOT(OR(LEFT($C1016,1)="1",LEFT($C1016,1)="2"))),AND($D1016&lt;&gt;"",COUNTIF(' PROJETO'!$B$14:$B$16,$D1016)=0),IF($D1016="",FALSE(),IF(COUNTIF(' PROJETO'!$B$14:$B$16,$D1016)=0,FALSE(),IFERROR(INDEX(' PROJETO'!$C$14:$C$16,MATCH($D1016,' PROJETO'!$B$14:$B$16,0))&lt;&gt;"Sim",FALSE()))))</f>
        <v>0</v>
      </c>
      <c r="AG1016" s="21" t="b">
        <f>AND($AC1016,$Y1016&gt;'CONFG.  LISTAS'!$F$4,$Z1016="",$AA1016="")</f>
        <v>0</v>
      </c>
      <c r="AH1016" s="21" t="str">
        <f t="shared" si="207"/>
        <v/>
      </c>
      <c r="AI1016" s="43" t="str">
        <f ca="1">IF(NOT($AC1016),"",IF(OR($B1016="",$C1016="",$E1016="",$F1016=""),"Preencha descrição, categoria, tipo e unidade.",IF(AND($B1016&lt;&gt;"",OR(LEFT($C1016,1)="1",LEFT($C1016,1)="2"),$D1016=""),"Informe a prática de restauração para itens diretos.",IF(AND($D1016&lt;&gt;"",NOT(OR(LEFT($C1016,1)="1",LEFT($C1016,1)="2"))),"Custos indiretos não devem pertencer a uma prática específica.",IF(AND($D1016&lt;&gt;"",COUNTIF(' PROJETO'!$B$14:$B$16,$D1016)=0),"Prática de restauração inválida ou não cadastrada.",IF(IF($D1016="",FALSE(),IF(COUNTIF(' PROJETO'!$B$14:$B$16,$D1016)=0,FALSE(),IFERROR(INDEX(' PROJETO'!$C$14:$C$16,MATCH($D1016,' PROJETO'!$B$14:$B$16,0))&lt;&gt;"Sim",FALSE()))),"A prática informada no item não foi selecionada na aba Projeto.",IF(AND(MAX($I1016,$L1016,$O1016,$R1016,$U1016,$X1016)&gt;'CONFG.  LISTAS'!$F$4,NOT(OR($Z1016&lt;&gt;"",$AA1016&lt;&gt;""))),"Memorial de cálculo ou anexo obrigatório não informado para item acima do limite.",IF(OR(AND($G1016&lt;&gt;"",$H1016&lt;&gt;"",OR($G1016&lt;=0,$H1016&lt;=0)),AND($J1016&lt;&gt;"",$K1016&lt;&gt;"",OR($J1016&lt;=0,$K1016&lt;=0)),AND($M1016&lt;&gt;"",$N1016&lt;&gt;"",OR($M1016&lt;=0,$N1016&lt;=0)),AND($P1016&lt;&gt;"",$Q1016&lt;&gt;"",OR($P1016&lt;=0,$Q1016&lt;=0)),AND($S1016&lt;&gt;"",$T1016&lt;&gt;"",OR($S1016&lt;=0,$T1016&lt;=0)),AND($V1016&lt;&gt;"",$W1016&lt;&gt;"",OR($V1016&lt;=0,$W1016&lt;=0))),"Revise os valores informados: valor unitário e quantidade devem ser maiores que zero.",IF(OR(AND($G1016="",$H1016&lt;&gt;""),AND($G1016&lt;&gt;"",$H1016=""),AND($J1016="",$K1016&lt;&gt;""),AND($J1016&lt;&gt;"",$K1016=""),AND($M1016="",$N1016&lt;&gt;""),AND($M1016&lt;&gt;"",$N1016=""),AND($P1016="",$Q1016&lt;&gt;""),AND($P1016&lt;&gt;"",$Q1016=""),AND($S1016="",$T1016&lt;&gt;""),AND($S1016&lt;&gt;"",$T1016=""),AND($V1016="",$W1016&lt;&gt;""),AND($V1016&lt;&gt;"",$W1016="")),"Há ano preenchido parcialmente: "&amp;TRIM(IF(AND($G1016="",$H1016&lt;&gt;""),"Ano 1 (falta valor unitário); ","")&amp;IF(AND($G1016&lt;&gt;"",$H1016=""),"Ano 1 (falta quantidade); ","")&amp;IF(AND($J1016="",$K1016&lt;&gt;""),"Ano 2 (falta valor unitário); ","")&amp;IF(AND($J1016&lt;&gt;"",$K1016=""),"Ano 2 (falta quantidade); ","")&amp;IF(AND($M1016="",$N1016&lt;&gt;""),"Ano 3 (falta valor unitário); ","")&amp;IF(AND($M1016&lt;&gt;"",$N1016=""),"Ano 3 (falta quantidade); ","")&amp;IF(AND($P1016="",$Q1016&lt;&gt;""),"Ano 4 (falta valor unitário); ","")&amp;IF(AND($P1016&lt;&gt;"",$Q1016=""),"Ano 4 (falta quantidade); ","")&amp;IF(AND($S1016="",$T1016&lt;&gt;""),"Ano 5 (falta valor unitário); ","")&amp;IF(AND($S1016&lt;&gt;"",$T1016=""),"Ano 5 (falta quantidade); ","")&amp;IF(AND($V1016="",$W1016&lt;&gt;""),"Ano 6 (falta valor unitário); ","")&amp;IF(AND($V1016&lt;&gt;"",$W1016=""),"Ano 6 (falta quantidade); ","")), IF(NOT(OR(AND($G1016&lt;&gt;"",$H1016&lt;&gt;""),AND($J1016&lt;&gt;"",$K1016&lt;&gt;""),AND($M1016&lt;&gt;"",$N1016&lt;&gt;""),AND($P1016&lt;&gt;"",$Q1016&lt;&gt;""),AND($S1016&lt;&gt;"",$T1016&lt;&gt;""),AND($V1016&lt;&gt;"",$W1016&lt;&gt;""))),"Informe pelo menos um ano completo com valor unitário e quantidade.",IF(AND($C1016&lt;&gt;"",$E1016&lt;&gt;"",LEFT(TRIM($C1016),1)&lt;&gt;LEFT(TRIM($E1016),1)),"Categoria e tipo estão incompatíveis.",IF(IF(OR($E1016="",$F1016=""),FALSE(),IFERROR(COUNTIF(INDIRECT("UNITS_"&amp;SUBSTITUTE(LEFT($E1016,FIND(" ",$E1016&amp;" ")-1),".","_")),$F1016)=0,TRUE())),"Unidade incompatível com o tipo selecionado.",IF(OR(AND(ISNUMBER(SEARCH("comunic",LOWER($B1016))),LEFT($E1016,3)&lt;&gt;"4.4"),AND(ISNUMBER(SEARCH("monitor",LOWER($B1016))),NOT(OR(LEFT($E1016,3)="1.5",LEFT($E1016,3)="2.5")))),"Revise a classificação do item conforme as regras de preenchimento.",IF(AND($B1016&lt;&gt;"",OR(ISNUMBER(SEARCH("outro",LOWER($B1016))),ISNUMBER(SEARCH("divers",LOWER($B1016))),ISNUMBER(SEARCH("kit",LOWER($B1016))),ISNUMBER(SEARCH("ferrament",LOWER($B1016))),ISNUMBER(SEARCH("epi",LOWER($B1016)))),NOT(OR($Z1016&lt;&gt;"",$AA1016&lt;&gt;""))),"Descrição muito genérica: detalhe melhor o item e registre o racional no memorial ou em anexo.",IF(AND($Y1016=0,$B1016&lt;&gt;"",OR($G1016&lt;&gt;"",$H1016&lt;&gt;"",$J1016&lt;&gt;"",$K1016&lt;&gt;"",$M1016&lt;&gt;"",$N1016&lt;&gt;"",$P1016&lt;&gt;"",$Q1016&lt;&gt;"",$S1016&lt;&gt;"",$T1016&lt;&gt;"",$V1016&lt;&gt;"",$W1016&lt;&gt;"")),"O item possui dados lançados, mas o total está zerado. Revise os valores informados.","")))))))))))))))</f>
        <v/>
      </c>
    </row>
    <row r="1017" spans="1:35" ht="14.25" customHeight="1" x14ac:dyDescent="0.25">
      <c r="A1017" s="57" t="str">
        <f t="shared" si="195"/>
        <v/>
      </c>
      <c r="B1017" s="61"/>
      <c r="C1017" s="61"/>
      <c r="D1017" s="58"/>
      <c r="E1017" s="61"/>
      <c r="F1017" s="61"/>
      <c r="G1017" s="272"/>
      <c r="H1017" s="62"/>
      <c r="I1017" s="273">
        <f t="shared" si="196"/>
        <v>0</v>
      </c>
      <c r="J1017" s="272"/>
      <c r="K1017" s="62"/>
      <c r="L1017" s="270">
        <f t="shared" si="197"/>
        <v>0</v>
      </c>
      <c r="M1017" s="272"/>
      <c r="N1017" s="62"/>
      <c r="O1017" s="270">
        <f t="shared" si="198"/>
        <v>0</v>
      </c>
      <c r="P1017" s="272"/>
      <c r="Q1017" s="62"/>
      <c r="R1017" s="271">
        <f t="shared" si="199"/>
        <v>0</v>
      </c>
      <c r="S1017" s="272"/>
      <c r="T1017" s="62"/>
      <c r="U1017" s="270">
        <f t="shared" si="200"/>
        <v>0</v>
      </c>
      <c r="V1017" s="272"/>
      <c r="W1017" s="62"/>
      <c r="X1017" s="270">
        <f t="shared" si="201"/>
        <v>0</v>
      </c>
      <c r="Y1017" s="270">
        <f t="shared" si="202"/>
        <v>0</v>
      </c>
      <c r="Z1017" s="61"/>
      <c r="AA1017" s="61"/>
      <c r="AB1017" s="60" t="str">
        <f t="shared" si="203"/>
        <v/>
      </c>
      <c r="AC1017" s="21" t="b">
        <f t="shared" si="204"/>
        <v>0</v>
      </c>
      <c r="AD1017" s="21" t="b">
        <f t="shared" si="205"/>
        <v>0</v>
      </c>
      <c r="AE1017" s="21" t="b">
        <f t="shared" si="206"/>
        <v>0</v>
      </c>
      <c r="AF1017" s="21" t="b">
        <f ca="1">OR(AND($AC1017,NOT($AD1017)),AND($AC1017,OR(AND($G1017="",$H1017&lt;&gt;""),AND($G1017&lt;&gt;"",$H1017=""),AND($J1017="",$K1017&lt;&gt;""),AND($J1017&lt;&gt;"",$K1017=""),AND($M1017="",$N1017&lt;&gt;""),AND($M1017&lt;&gt;"",$N1017=""),AND($P1017="",$Q1017&lt;&gt;""),AND($P1017&lt;&gt;"",$Q1017=""),AND($S1017="",$T1017&lt;&gt;""),AND($S1017&lt;&gt;"",$T1017=""),AND($V1017="",$W1017&lt;&gt;""),AND($V1017&lt;&gt;"",$W1017=""))),AND($C1017&lt;&gt;"",$E1017&lt;&gt;"",LEFT(TRIM($C1017),1)&lt;&gt;LEFT(TRIM($E1017),1)),IF(OR($E1017="",$F1017=""),FALSE(),IFERROR(COUNTIF(INDIRECT("UNITS_"&amp;SUBSTITUTE(LEFT($E1017,FIND(" ",$E1017&amp;" ")-1),".","_")),$F1017)=0,TRUE())),AND($B1017&lt;&gt;"",OR(ISNUMBER(SEARCH("outro",LOWER($B1017))),ISNUMBER(SEARCH("divers",LOWER($B1017))),ISNUMBER(SEARCH("etc",LOWER($B1017))))),OR(AND(ISNUMBER(SEARCH("comunic",LOWER($B1017))),LEFT($E1017,3)&lt;&gt;"4.4"),AND(ISNUMBER(SEARCH("monitor",LOWER($B1017))),NOT(OR(LEFT($E1017,3)="1.5",LEFT($E1017,3)="2.5")))),AND($B1017&lt;&gt;"",OR(LEFT($C1017,1)="1",LEFT($C1017,1)="2"),$D1017=""),AND($D1017&lt;&gt;"",NOT(OR(LEFT($C1017,1)="1",LEFT($C1017,1)="2"))),AND($D1017&lt;&gt;"",COUNTIF(' PROJETO'!$B$14:$B$16,$D1017)=0),IF($D1017="",FALSE(),IF(COUNTIF(' PROJETO'!$B$14:$B$16,$D1017)=0,FALSE(),IFERROR(INDEX(' PROJETO'!$C$14:$C$16,MATCH($D1017,' PROJETO'!$B$14:$B$16,0))&lt;&gt;"Sim",FALSE()))))</f>
        <v>0</v>
      </c>
      <c r="AG1017" s="21" t="b">
        <f>AND($AC1017,$Y1017&gt;'CONFG.  LISTAS'!$F$4,$Z1017="",$AA1017="")</f>
        <v>0</v>
      </c>
      <c r="AH1017" s="21" t="str">
        <f t="shared" si="207"/>
        <v/>
      </c>
      <c r="AI1017" s="43" t="str">
        <f ca="1">IF(NOT($AC1017),"",IF(OR($B1017="",$C1017="",$E1017="",$F1017=""),"Preencha descrição, categoria, tipo e unidade.",IF(AND($B1017&lt;&gt;"",OR(LEFT($C1017,1)="1",LEFT($C1017,1)="2"),$D1017=""),"Informe a prática de restauração para itens diretos.",IF(AND($D1017&lt;&gt;"",NOT(OR(LEFT($C1017,1)="1",LEFT($C1017,1)="2"))),"Custos indiretos não devem pertencer a uma prática específica.",IF(AND($D1017&lt;&gt;"",COUNTIF(' PROJETO'!$B$14:$B$16,$D1017)=0),"Prática de restauração inválida ou não cadastrada.",IF(IF($D1017="",FALSE(),IF(COUNTIF(' PROJETO'!$B$14:$B$16,$D1017)=0,FALSE(),IFERROR(INDEX(' PROJETO'!$C$14:$C$16,MATCH($D1017,' PROJETO'!$B$14:$B$16,0))&lt;&gt;"Sim",FALSE()))),"A prática informada no item não foi selecionada na aba Projeto.",IF(AND(MAX($I1017,$L1017,$O1017,$R1017,$U1017,$X1017)&gt;'CONFG.  LISTAS'!$F$4,NOT(OR($Z1017&lt;&gt;"",$AA1017&lt;&gt;""))),"Memorial de cálculo ou anexo obrigatório não informado para item acima do limite.",IF(OR(AND($G1017&lt;&gt;"",$H1017&lt;&gt;"",OR($G1017&lt;=0,$H1017&lt;=0)),AND($J1017&lt;&gt;"",$K1017&lt;&gt;"",OR($J1017&lt;=0,$K1017&lt;=0)),AND($M1017&lt;&gt;"",$N1017&lt;&gt;"",OR($M1017&lt;=0,$N1017&lt;=0)),AND($P1017&lt;&gt;"",$Q1017&lt;&gt;"",OR($P1017&lt;=0,$Q1017&lt;=0)),AND($S1017&lt;&gt;"",$T1017&lt;&gt;"",OR($S1017&lt;=0,$T1017&lt;=0)),AND($V1017&lt;&gt;"",$W1017&lt;&gt;"",OR($V1017&lt;=0,$W1017&lt;=0))),"Revise os valores informados: valor unitário e quantidade devem ser maiores que zero.",IF(OR(AND($G1017="",$H1017&lt;&gt;""),AND($G1017&lt;&gt;"",$H1017=""),AND($J1017="",$K1017&lt;&gt;""),AND($J1017&lt;&gt;"",$K1017=""),AND($M1017="",$N1017&lt;&gt;""),AND($M1017&lt;&gt;"",$N1017=""),AND($P1017="",$Q1017&lt;&gt;""),AND($P1017&lt;&gt;"",$Q1017=""),AND($S1017="",$T1017&lt;&gt;""),AND($S1017&lt;&gt;"",$T1017=""),AND($V1017="",$W1017&lt;&gt;""),AND($V1017&lt;&gt;"",$W1017="")),"Há ano preenchido parcialmente: "&amp;TRIM(IF(AND($G1017="",$H1017&lt;&gt;""),"Ano 1 (falta valor unitário); ","")&amp;IF(AND($G1017&lt;&gt;"",$H1017=""),"Ano 1 (falta quantidade); ","")&amp;IF(AND($J1017="",$K1017&lt;&gt;""),"Ano 2 (falta valor unitário); ","")&amp;IF(AND($J1017&lt;&gt;"",$K1017=""),"Ano 2 (falta quantidade); ","")&amp;IF(AND($M1017="",$N1017&lt;&gt;""),"Ano 3 (falta valor unitário); ","")&amp;IF(AND($M1017&lt;&gt;"",$N1017=""),"Ano 3 (falta quantidade); ","")&amp;IF(AND($P1017="",$Q1017&lt;&gt;""),"Ano 4 (falta valor unitário); ","")&amp;IF(AND($P1017&lt;&gt;"",$Q1017=""),"Ano 4 (falta quantidade); ","")&amp;IF(AND($S1017="",$T1017&lt;&gt;""),"Ano 5 (falta valor unitário); ","")&amp;IF(AND($S1017&lt;&gt;"",$T1017=""),"Ano 5 (falta quantidade); ","")&amp;IF(AND($V1017="",$W1017&lt;&gt;""),"Ano 6 (falta valor unitário); ","")&amp;IF(AND($V1017&lt;&gt;"",$W1017=""),"Ano 6 (falta quantidade); ","")), IF(NOT(OR(AND($G1017&lt;&gt;"",$H1017&lt;&gt;""),AND($J1017&lt;&gt;"",$K1017&lt;&gt;""),AND($M1017&lt;&gt;"",$N1017&lt;&gt;""),AND($P1017&lt;&gt;"",$Q1017&lt;&gt;""),AND($S1017&lt;&gt;"",$T1017&lt;&gt;""),AND($V1017&lt;&gt;"",$W1017&lt;&gt;""))),"Informe pelo menos um ano completo com valor unitário e quantidade.",IF(AND($C1017&lt;&gt;"",$E1017&lt;&gt;"",LEFT(TRIM($C1017),1)&lt;&gt;LEFT(TRIM($E1017),1)),"Categoria e tipo estão incompatíveis.",IF(IF(OR($E1017="",$F1017=""),FALSE(),IFERROR(COUNTIF(INDIRECT("UNITS_"&amp;SUBSTITUTE(LEFT($E1017,FIND(" ",$E1017&amp;" ")-1),".","_")),$F1017)=0,TRUE())),"Unidade incompatível com o tipo selecionado.",IF(OR(AND(ISNUMBER(SEARCH("comunic",LOWER($B1017))),LEFT($E1017,3)&lt;&gt;"4.4"),AND(ISNUMBER(SEARCH("monitor",LOWER($B1017))),NOT(OR(LEFT($E1017,3)="1.5",LEFT($E1017,3)="2.5")))),"Revise a classificação do item conforme as regras de preenchimento.",IF(AND($B1017&lt;&gt;"",OR(ISNUMBER(SEARCH("outro",LOWER($B1017))),ISNUMBER(SEARCH("divers",LOWER($B1017))),ISNUMBER(SEARCH("kit",LOWER($B1017))),ISNUMBER(SEARCH("ferrament",LOWER($B1017))),ISNUMBER(SEARCH("epi",LOWER($B1017)))),NOT(OR($Z1017&lt;&gt;"",$AA1017&lt;&gt;""))),"Descrição muito genérica: detalhe melhor o item e registre o racional no memorial ou em anexo.",IF(AND($Y1017=0,$B1017&lt;&gt;"",OR($G1017&lt;&gt;"",$H1017&lt;&gt;"",$J1017&lt;&gt;"",$K1017&lt;&gt;"",$M1017&lt;&gt;"",$N1017&lt;&gt;"",$P1017&lt;&gt;"",$Q1017&lt;&gt;"",$S1017&lt;&gt;"",$T1017&lt;&gt;"",$V1017&lt;&gt;"",$W1017&lt;&gt;"")),"O item possui dados lançados, mas o total está zerado. Revise os valores informados.","")))))))))))))))</f>
        <v/>
      </c>
    </row>
    <row r="1018" spans="1:35" ht="14.25" customHeight="1" x14ac:dyDescent="0.25">
      <c r="A1018" s="57" t="str">
        <f t="shared" si="195"/>
        <v/>
      </c>
      <c r="B1018" s="58"/>
      <c r="C1018" s="58"/>
      <c r="D1018" s="58"/>
      <c r="E1018" s="58"/>
      <c r="F1018" s="58"/>
      <c r="G1018" s="269"/>
      <c r="H1018" s="59"/>
      <c r="I1018" s="273">
        <f t="shared" si="196"/>
        <v>0</v>
      </c>
      <c r="J1018" s="269"/>
      <c r="K1018" s="59"/>
      <c r="L1018" s="270">
        <f t="shared" si="197"/>
        <v>0</v>
      </c>
      <c r="M1018" s="269"/>
      <c r="N1018" s="59"/>
      <c r="O1018" s="270">
        <f t="shared" si="198"/>
        <v>0</v>
      </c>
      <c r="P1018" s="269"/>
      <c r="Q1018" s="59"/>
      <c r="R1018" s="271">
        <f t="shared" si="199"/>
        <v>0</v>
      </c>
      <c r="S1018" s="269"/>
      <c r="T1018" s="59"/>
      <c r="U1018" s="270">
        <f t="shared" si="200"/>
        <v>0</v>
      </c>
      <c r="V1018" s="269"/>
      <c r="W1018" s="59"/>
      <c r="X1018" s="270">
        <f t="shared" si="201"/>
        <v>0</v>
      </c>
      <c r="Y1018" s="270">
        <f t="shared" si="202"/>
        <v>0</v>
      </c>
      <c r="Z1018" s="58"/>
      <c r="AA1018" s="58"/>
      <c r="AB1018" s="60" t="str">
        <f t="shared" si="203"/>
        <v/>
      </c>
      <c r="AC1018" s="21" t="b">
        <f t="shared" si="204"/>
        <v>0</v>
      </c>
      <c r="AD1018" s="21" t="b">
        <f t="shared" si="205"/>
        <v>0</v>
      </c>
      <c r="AE1018" s="21" t="b">
        <f t="shared" si="206"/>
        <v>0</v>
      </c>
      <c r="AF1018" s="21" t="b">
        <f ca="1">OR(AND($AC1018,NOT($AD1018)),AND($AC1018,OR(AND($G1018="",$H1018&lt;&gt;""),AND($G1018&lt;&gt;"",$H1018=""),AND($J1018="",$K1018&lt;&gt;""),AND($J1018&lt;&gt;"",$K1018=""),AND($M1018="",$N1018&lt;&gt;""),AND($M1018&lt;&gt;"",$N1018=""),AND($P1018="",$Q1018&lt;&gt;""),AND($P1018&lt;&gt;"",$Q1018=""),AND($S1018="",$T1018&lt;&gt;""),AND($S1018&lt;&gt;"",$T1018=""),AND($V1018="",$W1018&lt;&gt;""),AND($V1018&lt;&gt;"",$W1018=""))),AND($C1018&lt;&gt;"",$E1018&lt;&gt;"",LEFT(TRIM($C1018),1)&lt;&gt;LEFT(TRIM($E1018),1)),IF(OR($E1018="",$F1018=""),FALSE(),IFERROR(COUNTIF(INDIRECT("UNITS_"&amp;SUBSTITUTE(LEFT($E1018,FIND(" ",$E1018&amp;" ")-1),".","_")),$F1018)=0,TRUE())),AND($B1018&lt;&gt;"",OR(ISNUMBER(SEARCH("outro",LOWER($B1018))),ISNUMBER(SEARCH("divers",LOWER($B1018))),ISNUMBER(SEARCH("etc",LOWER($B1018))))),OR(AND(ISNUMBER(SEARCH("comunic",LOWER($B1018))),LEFT($E1018,3)&lt;&gt;"4.4"),AND(ISNUMBER(SEARCH("monitor",LOWER($B1018))),NOT(OR(LEFT($E1018,3)="1.5",LEFT($E1018,3)="2.5")))),AND($B1018&lt;&gt;"",OR(LEFT($C1018,1)="1",LEFT($C1018,1)="2"),$D1018=""),AND($D1018&lt;&gt;"",NOT(OR(LEFT($C1018,1)="1",LEFT($C1018,1)="2"))),AND($D1018&lt;&gt;"",COUNTIF(' PROJETO'!$B$14:$B$16,$D1018)=0),IF($D1018="",FALSE(),IF(COUNTIF(' PROJETO'!$B$14:$B$16,$D1018)=0,FALSE(),IFERROR(INDEX(' PROJETO'!$C$14:$C$16,MATCH($D1018,' PROJETO'!$B$14:$B$16,0))&lt;&gt;"Sim",FALSE()))))</f>
        <v>0</v>
      </c>
      <c r="AG1018" s="21" t="b">
        <f>AND($AC1018,$Y1018&gt;'CONFG.  LISTAS'!$F$4,$Z1018="",$AA1018="")</f>
        <v>0</v>
      </c>
      <c r="AH1018" s="21" t="str">
        <f t="shared" si="207"/>
        <v/>
      </c>
      <c r="AI1018" s="43" t="str">
        <f ca="1">IF(NOT($AC1018),"",IF(OR($B1018="",$C1018="",$E1018="",$F1018=""),"Preencha descrição, categoria, tipo e unidade.",IF(AND($B1018&lt;&gt;"",OR(LEFT($C1018,1)="1",LEFT($C1018,1)="2"),$D1018=""),"Informe a prática de restauração para itens diretos.",IF(AND($D1018&lt;&gt;"",NOT(OR(LEFT($C1018,1)="1",LEFT($C1018,1)="2"))),"Custos indiretos não devem pertencer a uma prática específica.",IF(AND($D1018&lt;&gt;"",COUNTIF(' PROJETO'!$B$14:$B$16,$D1018)=0),"Prática de restauração inválida ou não cadastrada.",IF(IF($D1018="",FALSE(),IF(COUNTIF(' PROJETO'!$B$14:$B$16,$D1018)=0,FALSE(),IFERROR(INDEX(' PROJETO'!$C$14:$C$16,MATCH($D1018,' PROJETO'!$B$14:$B$16,0))&lt;&gt;"Sim",FALSE()))),"A prática informada no item não foi selecionada na aba Projeto.",IF(AND(MAX($I1018,$L1018,$O1018,$R1018,$U1018,$X1018)&gt;'CONFG.  LISTAS'!$F$4,NOT(OR($Z1018&lt;&gt;"",$AA1018&lt;&gt;""))),"Memorial de cálculo ou anexo obrigatório não informado para item acima do limite.",IF(OR(AND($G1018&lt;&gt;"",$H1018&lt;&gt;"",OR($G1018&lt;=0,$H1018&lt;=0)),AND($J1018&lt;&gt;"",$K1018&lt;&gt;"",OR($J1018&lt;=0,$K1018&lt;=0)),AND($M1018&lt;&gt;"",$N1018&lt;&gt;"",OR($M1018&lt;=0,$N1018&lt;=0)),AND($P1018&lt;&gt;"",$Q1018&lt;&gt;"",OR($P1018&lt;=0,$Q1018&lt;=0)),AND($S1018&lt;&gt;"",$T1018&lt;&gt;"",OR($S1018&lt;=0,$T1018&lt;=0)),AND($V1018&lt;&gt;"",$W1018&lt;&gt;"",OR($V1018&lt;=0,$W1018&lt;=0))),"Revise os valores informados: valor unitário e quantidade devem ser maiores que zero.",IF(OR(AND($G1018="",$H1018&lt;&gt;""),AND($G1018&lt;&gt;"",$H1018=""),AND($J1018="",$K1018&lt;&gt;""),AND($J1018&lt;&gt;"",$K1018=""),AND($M1018="",$N1018&lt;&gt;""),AND($M1018&lt;&gt;"",$N1018=""),AND($P1018="",$Q1018&lt;&gt;""),AND($P1018&lt;&gt;"",$Q1018=""),AND($S1018="",$T1018&lt;&gt;""),AND($S1018&lt;&gt;"",$T1018=""),AND($V1018="",$W1018&lt;&gt;""),AND($V1018&lt;&gt;"",$W1018="")),"Há ano preenchido parcialmente: "&amp;TRIM(IF(AND($G1018="",$H1018&lt;&gt;""),"Ano 1 (falta valor unitário); ","")&amp;IF(AND($G1018&lt;&gt;"",$H1018=""),"Ano 1 (falta quantidade); ","")&amp;IF(AND($J1018="",$K1018&lt;&gt;""),"Ano 2 (falta valor unitário); ","")&amp;IF(AND($J1018&lt;&gt;"",$K1018=""),"Ano 2 (falta quantidade); ","")&amp;IF(AND($M1018="",$N1018&lt;&gt;""),"Ano 3 (falta valor unitário); ","")&amp;IF(AND($M1018&lt;&gt;"",$N1018=""),"Ano 3 (falta quantidade); ","")&amp;IF(AND($P1018="",$Q1018&lt;&gt;""),"Ano 4 (falta valor unitário); ","")&amp;IF(AND($P1018&lt;&gt;"",$Q1018=""),"Ano 4 (falta quantidade); ","")&amp;IF(AND($S1018="",$T1018&lt;&gt;""),"Ano 5 (falta valor unitário); ","")&amp;IF(AND($S1018&lt;&gt;"",$T1018=""),"Ano 5 (falta quantidade); ","")&amp;IF(AND($V1018="",$W1018&lt;&gt;""),"Ano 6 (falta valor unitário); ","")&amp;IF(AND($V1018&lt;&gt;"",$W1018=""),"Ano 6 (falta quantidade); ","")), IF(NOT(OR(AND($G1018&lt;&gt;"",$H1018&lt;&gt;""),AND($J1018&lt;&gt;"",$K1018&lt;&gt;""),AND($M1018&lt;&gt;"",$N1018&lt;&gt;""),AND($P1018&lt;&gt;"",$Q1018&lt;&gt;""),AND($S1018&lt;&gt;"",$T1018&lt;&gt;""),AND($V1018&lt;&gt;"",$W1018&lt;&gt;""))),"Informe pelo menos um ano completo com valor unitário e quantidade.",IF(AND($C1018&lt;&gt;"",$E1018&lt;&gt;"",LEFT(TRIM($C1018),1)&lt;&gt;LEFT(TRIM($E1018),1)),"Categoria e tipo estão incompatíveis.",IF(IF(OR($E1018="",$F1018=""),FALSE(),IFERROR(COUNTIF(INDIRECT("UNITS_"&amp;SUBSTITUTE(LEFT($E1018,FIND(" ",$E1018&amp;" ")-1),".","_")),$F1018)=0,TRUE())),"Unidade incompatível com o tipo selecionado.",IF(OR(AND(ISNUMBER(SEARCH("comunic",LOWER($B1018))),LEFT($E1018,3)&lt;&gt;"4.4"),AND(ISNUMBER(SEARCH("monitor",LOWER($B1018))),NOT(OR(LEFT($E1018,3)="1.5",LEFT($E1018,3)="2.5")))),"Revise a classificação do item conforme as regras de preenchimento.",IF(AND($B1018&lt;&gt;"",OR(ISNUMBER(SEARCH("outro",LOWER($B1018))),ISNUMBER(SEARCH("divers",LOWER($B1018))),ISNUMBER(SEARCH("kit",LOWER($B1018))),ISNUMBER(SEARCH("ferrament",LOWER($B1018))),ISNUMBER(SEARCH("epi",LOWER($B1018)))),NOT(OR($Z1018&lt;&gt;"",$AA1018&lt;&gt;""))),"Descrição muito genérica: detalhe melhor o item e registre o racional no memorial ou em anexo.",IF(AND($Y1018=0,$B1018&lt;&gt;"",OR($G1018&lt;&gt;"",$H1018&lt;&gt;"",$J1018&lt;&gt;"",$K1018&lt;&gt;"",$M1018&lt;&gt;"",$N1018&lt;&gt;"",$P1018&lt;&gt;"",$Q1018&lt;&gt;"",$S1018&lt;&gt;"",$T1018&lt;&gt;"",$V1018&lt;&gt;"",$W1018&lt;&gt;"")),"O item possui dados lançados, mas o total está zerado. Revise os valores informados.","")))))))))))))))</f>
        <v/>
      </c>
    </row>
    <row r="1019" spans="1:35" ht="14.25" customHeight="1" x14ac:dyDescent="0.25">
      <c r="A1019" s="57" t="str">
        <f t="shared" si="195"/>
        <v/>
      </c>
      <c r="B1019" s="61"/>
      <c r="C1019" s="61"/>
      <c r="D1019" s="58"/>
      <c r="E1019" s="61"/>
      <c r="F1019" s="61"/>
      <c r="G1019" s="272"/>
      <c r="H1019" s="62"/>
      <c r="I1019" s="273">
        <f t="shared" si="196"/>
        <v>0</v>
      </c>
      <c r="J1019" s="272"/>
      <c r="K1019" s="62"/>
      <c r="L1019" s="270">
        <f t="shared" si="197"/>
        <v>0</v>
      </c>
      <c r="M1019" s="272"/>
      <c r="N1019" s="62"/>
      <c r="O1019" s="270">
        <f t="shared" si="198"/>
        <v>0</v>
      </c>
      <c r="P1019" s="272"/>
      <c r="Q1019" s="62"/>
      <c r="R1019" s="271">
        <f t="shared" si="199"/>
        <v>0</v>
      </c>
      <c r="S1019" s="272"/>
      <c r="T1019" s="62"/>
      <c r="U1019" s="270">
        <f t="shared" si="200"/>
        <v>0</v>
      </c>
      <c r="V1019" s="272"/>
      <c r="W1019" s="62"/>
      <c r="X1019" s="270">
        <f t="shared" si="201"/>
        <v>0</v>
      </c>
      <c r="Y1019" s="270">
        <f t="shared" si="202"/>
        <v>0</v>
      </c>
      <c r="Z1019" s="61"/>
      <c r="AA1019" s="61"/>
      <c r="AB1019" s="60" t="str">
        <f t="shared" si="203"/>
        <v/>
      </c>
      <c r="AC1019" s="21" t="b">
        <f t="shared" si="204"/>
        <v>0</v>
      </c>
      <c r="AD1019" s="21" t="b">
        <f t="shared" si="205"/>
        <v>0</v>
      </c>
      <c r="AE1019" s="21" t="b">
        <f t="shared" si="206"/>
        <v>0</v>
      </c>
      <c r="AF1019" s="21" t="b">
        <f ca="1">OR(AND($AC1019,NOT($AD1019)),AND($AC1019,OR(AND($G1019="",$H1019&lt;&gt;""),AND($G1019&lt;&gt;"",$H1019=""),AND($J1019="",$K1019&lt;&gt;""),AND($J1019&lt;&gt;"",$K1019=""),AND($M1019="",$N1019&lt;&gt;""),AND($M1019&lt;&gt;"",$N1019=""),AND($P1019="",$Q1019&lt;&gt;""),AND($P1019&lt;&gt;"",$Q1019=""),AND($S1019="",$T1019&lt;&gt;""),AND($S1019&lt;&gt;"",$T1019=""),AND($V1019="",$W1019&lt;&gt;""),AND($V1019&lt;&gt;"",$W1019=""))),AND($C1019&lt;&gt;"",$E1019&lt;&gt;"",LEFT(TRIM($C1019),1)&lt;&gt;LEFT(TRIM($E1019),1)),IF(OR($E1019="",$F1019=""),FALSE(),IFERROR(COUNTIF(INDIRECT("UNITS_"&amp;SUBSTITUTE(LEFT($E1019,FIND(" ",$E1019&amp;" ")-1),".","_")),$F1019)=0,TRUE())),AND($B1019&lt;&gt;"",OR(ISNUMBER(SEARCH("outro",LOWER($B1019))),ISNUMBER(SEARCH("divers",LOWER($B1019))),ISNUMBER(SEARCH("etc",LOWER($B1019))))),OR(AND(ISNUMBER(SEARCH("comunic",LOWER($B1019))),LEFT($E1019,3)&lt;&gt;"4.4"),AND(ISNUMBER(SEARCH("monitor",LOWER($B1019))),NOT(OR(LEFT($E1019,3)="1.5",LEFT($E1019,3)="2.5")))),AND($B1019&lt;&gt;"",OR(LEFT($C1019,1)="1",LEFT($C1019,1)="2"),$D1019=""),AND($D1019&lt;&gt;"",NOT(OR(LEFT($C1019,1)="1",LEFT($C1019,1)="2"))),AND($D1019&lt;&gt;"",COUNTIF(' PROJETO'!$B$14:$B$16,$D1019)=0),IF($D1019="",FALSE(),IF(COUNTIF(' PROJETO'!$B$14:$B$16,$D1019)=0,FALSE(),IFERROR(INDEX(' PROJETO'!$C$14:$C$16,MATCH($D1019,' PROJETO'!$B$14:$B$16,0))&lt;&gt;"Sim",FALSE()))))</f>
        <v>0</v>
      </c>
      <c r="AG1019" s="21" t="b">
        <f>AND($AC1019,$Y1019&gt;'CONFG.  LISTAS'!$F$4,$Z1019="",$AA1019="")</f>
        <v>0</v>
      </c>
      <c r="AH1019" s="21" t="str">
        <f t="shared" si="207"/>
        <v/>
      </c>
      <c r="AI1019" s="43" t="str">
        <f ca="1">IF(NOT($AC1019),"",IF(OR($B1019="",$C1019="",$E1019="",$F1019=""),"Preencha descrição, categoria, tipo e unidade.",IF(AND($B1019&lt;&gt;"",OR(LEFT($C1019,1)="1",LEFT($C1019,1)="2"),$D1019=""),"Informe a prática de restauração para itens diretos.",IF(AND($D1019&lt;&gt;"",NOT(OR(LEFT($C1019,1)="1",LEFT($C1019,1)="2"))),"Custos indiretos não devem pertencer a uma prática específica.",IF(AND($D1019&lt;&gt;"",COUNTIF(' PROJETO'!$B$14:$B$16,$D1019)=0),"Prática de restauração inválida ou não cadastrada.",IF(IF($D1019="",FALSE(),IF(COUNTIF(' PROJETO'!$B$14:$B$16,$D1019)=0,FALSE(),IFERROR(INDEX(' PROJETO'!$C$14:$C$16,MATCH($D1019,' PROJETO'!$B$14:$B$16,0))&lt;&gt;"Sim",FALSE()))),"A prática informada no item não foi selecionada na aba Projeto.",IF(AND(MAX($I1019,$L1019,$O1019,$R1019,$U1019,$X1019)&gt;'CONFG.  LISTAS'!$F$4,NOT(OR($Z1019&lt;&gt;"",$AA1019&lt;&gt;""))),"Memorial de cálculo ou anexo obrigatório não informado para item acima do limite.",IF(OR(AND($G1019&lt;&gt;"",$H1019&lt;&gt;"",OR($G1019&lt;=0,$H1019&lt;=0)),AND($J1019&lt;&gt;"",$K1019&lt;&gt;"",OR($J1019&lt;=0,$K1019&lt;=0)),AND($M1019&lt;&gt;"",$N1019&lt;&gt;"",OR($M1019&lt;=0,$N1019&lt;=0)),AND($P1019&lt;&gt;"",$Q1019&lt;&gt;"",OR($P1019&lt;=0,$Q1019&lt;=0)),AND($S1019&lt;&gt;"",$T1019&lt;&gt;"",OR($S1019&lt;=0,$T1019&lt;=0)),AND($V1019&lt;&gt;"",$W1019&lt;&gt;"",OR($V1019&lt;=0,$W1019&lt;=0))),"Revise os valores informados: valor unitário e quantidade devem ser maiores que zero.",IF(OR(AND($G1019="",$H1019&lt;&gt;""),AND($G1019&lt;&gt;"",$H1019=""),AND($J1019="",$K1019&lt;&gt;""),AND($J1019&lt;&gt;"",$K1019=""),AND($M1019="",$N1019&lt;&gt;""),AND($M1019&lt;&gt;"",$N1019=""),AND($P1019="",$Q1019&lt;&gt;""),AND($P1019&lt;&gt;"",$Q1019=""),AND($S1019="",$T1019&lt;&gt;""),AND($S1019&lt;&gt;"",$T1019=""),AND($V1019="",$W1019&lt;&gt;""),AND($V1019&lt;&gt;"",$W1019="")),"Há ano preenchido parcialmente: "&amp;TRIM(IF(AND($G1019="",$H1019&lt;&gt;""),"Ano 1 (falta valor unitário); ","")&amp;IF(AND($G1019&lt;&gt;"",$H1019=""),"Ano 1 (falta quantidade); ","")&amp;IF(AND($J1019="",$K1019&lt;&gt;""),"Ano 2 (falta valor unitário); ","")&amp;IF(AND($J1019&lt;&gt;"",$K1019=""),"Ano 2 (falta quantidade); ","")&amp;IF(AND($M1019="",$N1019&lt;&gt;""),"Ano 3 (falta valor unitário); ","")&amp;IF(AND($M1019&lt;&gt;"",$N1019=""),"Ano 3 (falta quantidade); ","")&amp;IF(AND($P1019="",$Q1019&lt;&gt;""),"Ano 4 (falta valor unitário); ","")&amp;IF(AND($P1019&lt;&gt;"",$Q1019=""),"Ano 4 (falta quantidade); ","")&amp;IF(AND($S1019="",$T1019&lt;&gt;""),"Ano 5 (falta valor unitário); ","")&amp;IF(AND($S1019&lt;&gt;"",$T1019=""),"Ano 5 (falta quantidade); ","")&amp;IF(AND($V1019="",$W1019&lt;&gt;""),"Ano 6 (falta valor unitário); ","")&amp;IF(AND($V1019&lt;&gt;"",$W1019=""),"Ano 6 (falta quantidade); ","")), IF(NOT(OR(AND($G1019&lt;&gt;"",$H1019&lt;&gt;""),AND($J1019&lt;&gt;"",$K1019&lt;&gt;""),AND($M1019&lt;&gt;"",$N1019&lt;&gt;""),AND($P1019&lt;&gt;"",$Q1019&lt;&gt;""),AND($S1019&lt;&gt;"",$T1019&lt;&gt;""),AND($V1019&lt;&gt;"",$W1019&lt;&gt;""))),"Informe pelo menos um ano completo com valor unitário e quantidade.",IF(AND($C1019&lt;&gt;"",$E1019&lt;&gt;"",LEFT(TRIM($C1019),1)&lt;&gt;LEFT(TRIM($E1019),1)),"Categoria e tipo estão incompatíveis.",IF(IF(OR($E1019="",$F1019=""),FALSE(),IFERROR(COUNTIF(INDIRECT("UNITS_"&amp;SUBSTITUTE(LEFT($E1019,FIND(" ",$E1019&amp;" ")-1),".","_")),$F1019)=0,TRUE())),"Unidade incompatível com o tipo selecionado.",IF(OR(AND(ISNUMBER(SEARCH("comunic",LOWER($B1019))),LEFT($E1019,3)&lt;&gt;"4.4"),AND(ISNUMBER(SEARCH("monitor",LOWER($B1019))),NOT(OR(LEFT($E1019,3)="1.5",LEFT($E1019,3)="2.5")))),"Revise a classificação do item conforme as regras de preenchimento.",IF(AND($B1019&lt;&gt;"",OR(ISNUMBER(SEARCH("outro",LOWER($B1019))),ISNUMBER(SEARCH("divers",LOWER($B1019))),ISNUMBER(SEARCH("kit",LOWER($B1019))),ISNUMBER(SEARCH("ferrament",LOWER($B1019))),ISNUMBER(SEARCH("epi",LOWER($B1019)))),NOT(OR($Z1019&lt;&gt;"",$AA1019&lt;&gt;""))),"Descrição muito genérica: detalhe melhor o item e registre o racional no memorial ou em anexo.",IF(AND($Y1019=0,$B1019&lt;&gt;"",OR($G1019&lt;&gt;"",$H1019&lt;&gt;"",$J1019&lt;&gt;"",$K1019&lt;&gt;"",$M1019&lt;&gt;"",$N1019&lt;&gt;"",$P1019&lt;&gt;"",$Q1019&lt;&gt;"",$S1019&lt;&gt;"",$T1019&lt;&gt;"",$V1019&lt;&gt;"",$W1019&lt;&gt;"")),"O item possui dados lançados, mas o total está zerado. Revise os valores informados.","")))))))))))))))</f>
        <v/>
      </c>
    </row>
    <row r="1020" spans="1:35" ht="14.25" customHeight="1" x14ac:dyDescent="0.25">
      <c r="A1020" s="57" t="str">
        <f t="shared" si="195"/>
        <v/>
      </c>
      <c r="B1020" s="58"/>
      <c r="C1020" s="58"/>
      <c r="D1020" s="58"/>
      <c r="E1020" s="58"/>
      <c r="F1020" s="58"/>
      <c r="G1020" s="269"/>
      <c r="H1020" s="59"/>
      <c r="I1020" s="273">
        <f t="shared" si="196"/>
        <v>0</v>
      </c>
      <c r="J1020" s="269"/>
      <c r="K1020" s="59"/>
      <c r="L1020" s="270">
        <f t="shared" si="197"/>
        <v>0</v>
      </c>
      <c r="M1020" s="269"/>
      <c r="N1020" s="59"/>
      <c r="O1020" s="270">
        <f t="shared" si="198"/>
        <v>0</v>
      </c>
      <c r="P1020" s="269"/>
      <c r="Q1020" s="59"/>
      <c r="R1020" s="271">
        <f t="shared" si="199"/>
        <v>0</v>
      </c>
      <c r="S1020" s="269"/>
      <c r="T1020" s="59"/>
      <c r="U1020" s="270">
        <f t="shared" si="200"/>
        <v>0</v>
      </c>
      <c r="V1020" s="269"/>
      <c r="W1020" s="59"/>
      <c r="X1020" s="270">
        <f t="shared" si="201"/>
        <v>0</v>
      </c>
      <c r="Y1020" s="270">
        <f t="shared" si="202"/>
        <v>0</v>
      </c>
      <c r="Z1020" s="58"/>
      <c r="AA1020" s="58"/>
      <c r="AB1020" s="60" t="str">
        <f t="shared" si="203"/>
        <v/>
      </c>
      <c r="AC1020" s="21" t="b">
        <f t="shared" si="204"/>
        <v>0</v>
      </c>
      <c r="AD1020" s="21" t="b">
        <f t="shared" si="205"/>
        <v>0</v>
      </c>
      <c r="AE1020" s="21" t="b">
        <f t="shared" si="206"/>
        <v>0</v>
      </c>
      <c r="AF1020" s="21" t="b">
        <f ca="1">OR(AND($AC1020,NOT($AD1020)),AND($AC1020,OR(AND($G1020="",$H1020&lt;&gt;""),AND($G1020&lt;&gt;"",$H1020=""),AND($J1020="",$K1020&lt;&gt;""),AND($J1020&lt;&gt;"",$K1020=""),AND($M1020="",$N1020&lt;&gt;""),AND($M1020&lt;&gt;"",$N1020=""),AND($P1020="",$Q1020&lt;&gt;""),AND($P1020&lt;&gt;"",$Q1020=""),AND($S1020="",$T1020&lt;&gt;""),AND($S1020&lt;&gt;"",$T1020=""),AND($V1020="",$W1020&lt;&gt;""),AND($V1020&lt;&gt;"",$W1020=""))),AND($C1020&lt;&gt;"",$E1020&lt;&gt;"",LEFT(TRIM($C1020),1)&lt;&gt;LEFT(TRIM($E1020),1)),IF(OR($E1020="",$F1020=""),FALSE(),IFERROR(COUNTIF(INDIRECT("UNITS_"&amp;SUBSTITUTE(LEFT($E1020,FIND(" ",$E1020&amp;" ")-1),".","_")),$F1020)=0,TRUE())),AND($B1020&lt;&gt;"",OR(ISNUMBER(SEARCH("outro",LOWER($B1020))),ISNUMBER(SEARCH("divers",LOWER($B1020))),ISNUMBER(SEARCH("etc",LOWER($B1020))))),OR(AND(ISNUMBER(SEARCH("comunic",LOWER($B1020))),LEFT($E1020,3)&lt;&gt;"4.4"),AND(ISNUMBER(SEARCH("monitor",LOWER($B1020))),NOT(OR(LEFT($E1020,3)="1.5",LEFT($E1020,3)="2.5")))),AND($B1020&lt;&gt;"",OR(LEFT($C1020,1)="1",LEFT($C1020,1)="2"),$D1020=""),AND($D1020&lt;&gt;"",NOT(OR(LEFT($C1020,1)="1",LEFT($C1020,1)="2"))),AND($D1020&lt;&gt;"",COUNTIF(' PROJETO'!$B$14:$B$16,$D1020)=0),IF($D1020="",FALSE(),IF(COUNTIF(' PROJETO'!$B$14:$B$16,$D1020)=0,FALSE(),IFERROR(INDEX(' PROJETO'!$C$14:$C$16,MATCH($D1020,' PROJETO'!$B$14:$B$16,0))&lt;&gt;"Sim",FALSE()))))</f>
        <v>0</v>
      </c>
      <c r="AG1020" s="21" t="b">
        <f>AND($AC1020,$Y1020&gt;'CONFG.  LISTAS'!$F$4,$Z1020="",$AA1020="")</f>
        <v>0</v>
      </c>
      <c r="AH1020" s="21" t="str">
        <f t="shared" si="207"/>
        <v/>
      </c>
      <c r="AI1020" s="43" t="str">
        <f ca="1">IF(NOT($AC1020),"",IF(OR($B1020="",$C1020="",$E1020="",$F1020=""),"Preencha descrição, categoria, tipo e unidade.",IF(AND($B1020&lt;&gt;"",OR(LEFT($C1020,1)="1",LEFT($C1020,1)="2"),$D1020=""),"Informe a prática de restauração para itens diretos.",IF(AND($D1020&lt;&gt;"",NOT(OR(LEFT($C1020,1)="1",LEFT($C1020,1)="2"))),"Custos indiretos não devem pertencer a uma prática específica.",IF(AND($D1020&lt;&gt;"",COUNTIF(' PROJETO'!$B$14:$B$16,$D1020)=0),"Prática de restauração inválida ou não cadastrada.",IF(IF($D1020="",FALSE(),IF(COUNTIF(' PROJETO'!$B$14:$B$16,$D1020)=0,FALSE(),IFERROR(INDEX(' PROJETO'!$C$14:$C$16,MATCH($D1020,' PROJETO'!$B$14:$B$16,0))&lt;&gt;"Sim",FALSE()))),"A prática informada no item não foi selecionada na aba Projeto.",IF(AND(MAX($I1020,$L1020,$O1020,$R1020,$U1020,$X1020)&gt;'CONFG.  LISTAS'!$F$4,NOT(OR($Z1020&lt;&gt;"",$AA1020&lt;&gt;""))),"Memorial de cálculo ou anexo obrigatório não informado para item acima do limite.",IF(OR(AND($G1020&lt;&gt;"",$H1020&lt;&gt;"",OR($G1020&lt;=0,$H1020&lt;=0)),AND($J1020&lt;&gt;"",$K1020&lt;&gt;"",OR($J1020&lt;=0,$K1020&lt;=0)),AND($M1020&lt;&gt;"",$N1020&lt;&gt;"",OR($M1020&lt;=0,$N1020&lt;=0)),AND($P1020&lt;&gt;"",$Q1020&lt;&gt;"",OR($P1020&lt;=0,$Q1020&lt;=0)),AND($S1020&lt;&gt;"",$T1020&lt;&gt;"",OR($S1020&lt;=0,$T1020&lt;=0)),AND($V1020&lt;&gt;"",$W1020&lt;&gt;"",OR($V1020&lt;=0,$W1020&lt;=0))),"Revise os valores informados: valor unitário e quantidade devem ser maiores que zero.",IF(OR(AND($G1020="",$H1020&lt;&gt;""),AND($G1020&lt;&gt;"",$H1020=""),AND($J1020="",$K1020&lt;&gt;""),AND($J1020&lt;&gt;"",$K1020=""),AND($M1020="",$N1020&lt;&gt;""),AND($M1020&lt;&gt;"",$N1020=""),AND($P1020="",$Q1020&lt;&gt;""),AND($P1020&lt;&gt;"",$Q1020=""),AND($S1020="",$T1020&lt;&gt;""),AND($S1020&lt;&gt;"",$T1020=""),AND($V1020="",$W1020&lt;&gt;""),AND($V1020&lt;&gt;"",$W1020="")),"Há ano preenchido parcialmente: "&amp;TRIM(IF(AND($G1020="",$H1020&lt;&gt;""),"Ano 1 (falta valor unitário); ","")&amp;IF(AND($G1020&lt;&gt;"",$H1020=""),"Ano 1 (falta quantidade); ","")&amp;IF(AND($J1020="",$K1020&lt;&gt;""),"Ano 2 (falta valor unitário); ","")&amp;IF(AND($J1020&lt;&gt;"",$K1020=""),"Ano 2 (falta quantidade); ","")&amp;IF(AND($M1020="",$N1020&lt;&gt;""),"Ano 3 (falta valor unitário); ","")&amp;IF(AND($M1020&lt;&gt;"",$N1020=""),"Ano 3 (falta quantidade); ","")&amp;IF(AND($P1020="",$Q1020&lt;&gt;""),"Ano 4 (falta valor unitário); ","")&amp;IF(AND($P1020&lt;&gt;"",$Q1020=""),"Ano 4 (falta quantidade); ","")&amp;IF(AND($S1020="",$T1020&lt;&gt;""),"Ano 5 (falta valor unitário); ","")&amp;IF(AND($S1020&lt;&gt;"",$T1020=""),"Ano 5 (falta quantidade); ","")&amp;IF(AND($V1020="",$W1020&lt;&gt;""),"Ano 6 (falta valor unitário); ","")&amp;IF(AND($V1020&lt;&gt;"",$W1020=""),"Ano 6 (falta quantidade); ","")), IF(NOT(OR(AND($G1020&lt;&gt;"",$H1020&lt;&gt;""),AND($J1020&lt;&gt;"",$K1020&lt;&gt;""),AND($M1020&lt;&gt;"",$N1020&lt;&gt;""),AND($P1020&lt;&gt;"",$Q1020&lt;&gt;""),AND($S1020&lt;&gt;"",$T1020&lt;&gt;""),AND($V1020&lt;&gt;"",$W1020&lt;&gt;""))),"Informe pelo menos um ano completo com valor unitário e quantidade.",IF(AND($C1020&lt;&gt;"",$E1020&lt;&gt;"",LEFT(TRIM($C1020),1)&lt;&gt;LEFT(TRIM($E1020),1)),"Categoria e tipo estão incompatíveis.",IF(IF(OR($E1020="",$F1020=""),FALSE(),IFERROR(COUNTIF(INDIRECT("UNITS_"&amp;SUBSTITUTE(LEFT($E1020,FIND(" ",$E1020&amp;" ")-1),".","_")),$F1020)=0,TRUE())),"Unidade incompatível com o tipo selecionado.",IF(OR(AND(ISNUMBER(SEARCH("comunic",LOWER($B1020))),LEFT($E1020,3)&lt;&gt;"4.4"),AND(ISNUMBER(SEARCH("monitor",LOWER($B1020))),NOT(OR(LEFT($E1020,3)="1.5",LEFT($E1020,3)="2.5")))),"Revise a classificação do item conforme as regras de preenchimento.",IF(AND($B1020&lt;&gt;"",OR(ISNUMBER(SEARCH("outro",LOWER($B1020))),ISNUMBER(SEARCH("divers",LOWER($B1020))),ISNUMBER(SEARCH("kit",LOWER($B1020))),ISNUMBER(SEARCH("ferrament",LOWER($B1020))),ISNUMBER(SEARCH("epi",LOWER($B1020)))),NOT(OR($Z1020&lt;&gt;"",$AA1020&lt;&gt;""))),"Descrição muito genérica: detalhe melhor o item e registre o racional no memorial ou em anexo.",IF(AND($Y1020=0,$B1020&lt;&gt;"",OR($G1020&lt;&gt;"",$H1020&lt;&gt;"",$J1020&lt;&gt;"",$K1020&lt;&gt;"",$M1020&lt;&gt;"",$N1020&lt;&gt;"",$P1020&lt;&gt;"",$Q1020&lt;&gt;"",$S1020&lt;&gt;"",$T1020&lt;&gt;"",$V1020&lt;&gt;"",$W1020&lt;&gt;"")),"O item possui dados lançados, mas o total está zerado. Revise os valores informados.","")))))))))))))))</f>
        <v/>
      </c>
    </row>
    <row r="1021" spans="1:35" ht="14.25" customHeight="1" x14ac:dyDescent="0.25">
      <c r="A1021" s="57" t="str">
        <f t="shared" si="195"/>
        <v/>
      </c>
      <c r="B1021" s="61"/>
      <c r="C1021" s="61"/>
      <c r="D1021" s="58"/>
      <c r="E1021" s="61"/>
      <c r="F1021" s="61"/>
      <c r="G1021" s="272"/>
      <c r="H1021" s="62"/>
      <c r="I1021" s="273">
        <f t="shared" si="196"/>
        <v>0</v>
      </c>
      <c r="J1021" s="272"/>
      <c r="K1021" s="62"/>
      <c r="L1021" s="270">
        <f t="shared" si="197"/>
        <v>0</v>
      </c>
      <c r="M1021" s="272"/>
      <c r="N1021" s="62"/>
      <c r="O1021" s="270">
        <f t="shared" si="198"/>
        <v>0</v>
      </c>
      <c r="P1021" s="272"/>
      <c r="Q1021" s="62"/>
      <c r="R1021" s="271">
        <f t="shared" si="199"/>
        <v>0</v>
      </c>
      <c r="S1021" s="272"/>
      <c r="T1021" s="62"/>
      <c r="U1021" s="270">
        <f t="shared" si="200"/>
        <v>0</v>
      </c>
      <c r="V1021" s="272"/>
      <c r="W1021" s="62"/>
      <c r="X1021" s="270">
        <f t="shared" si="201"/>
        <v>0</v>
      </c>
      <c r="Y1021" s="270">
        <f t="shared" si="202"/>
        <v>0</v>
      </c>
      <c r="Z1021" s="61"/>
      <c r="AA1021" s="61"/>
      <c r="AB1021" s="60" t="str">
        <f t="shared" si="203"/>
        <v/>
      </c>
      <c r="AC1021" s="21" t="b">
        <f t="shared" si="204"/>
        <v>0</v>
      </c>
      <c r="AD1021" s="21" t="b">
        <f t="shared" si="205"/>
        <v>0</v>
      </c>
      <c r="AE1021" s="21" t="b">
        <f t="shared" si="206"/>
        <v>0</v>
      </c>
      <c r="AF1021" s="21" t="b">
        <f ca="1">OR(AND($AC1021,NOT($AD1021)),AND($AC1021,OR(AND($G1021="",$H1021&lt;&gt;""),AND($G1021&lt;&gt;"",$H1021=""),AND($J1021="",$K1021&lt;&gt;""),AND($J1021&lt;&gt;"",$K1021=""),AND($M1021="",$N1021&lt;&gt;""),AND($M1021&lt;&gt;"",$N1021=""),AND($P1021="",$Q1021&lt;&gt;""),AND($P1021&lt;&gt;"",$Q1021=""),AND($S1021="",$T1021&lt;&gt;""),AND($S1021&lt;&gt;"",$T1021=""),AND($V1021="",$W1021&lt;&gt;""),AND($V1021&lt;&gt;"",$W1021=""))),AND($C1021&lt;&gt;"",$E1021&lt;&gt;"",LEFT(TRIM($C1021),1)&lt;&gt;LEFT(TRIM($E1021),1)),IF(OR($E1021="",$F1021=""),FALSE(),IFERROR(COUNTIF(INDIRECT("UNITS_"&amp;SUBSTITUTE(LEFT($E1021,FIND(" ",$E1021&amp;" ")-1),".","_")),$F1021)=0,TRUE())),AND($B1021&lt;&gt;"",OR(ISNUMBER(SEARCH("outro",LOWER($B1021))),ISNUMBER(SEARCH("divers",LOWER($B1021))),ISNUMBER(SEARCH("etc",LOWER($B1021))))),OR(AND(ISNUMBER(SEARCH("comunic",LOWER($B1021))),LEFT($E1021,3)&lt;&gt;"4.4"),AND(ISNUMBER(SEARCH("monitor",LOWER($B1021))),NOT(OR(LEFT($E1021,3)="1.5",LEFT($E1021,3)="2.5")))),AND($B1021&lt;&gt;"",OR(LEFT($C1021,1)="1",LEFT($C1021,1)="2"),$D1021=""),AND($D1021&lt;&gt;"",NOT(OR(LEFT($C1021,1)="1",LEFT($C1021,1)="2"))),AND($D1021&lt;&gt;"",COUNTIF(' PROJETO'!$B$14:$B$16,$D1021)=0),IF($D1021="",FALSE(),IF(COUNTIF(' PROJETO'!$B$14:$B$16,$D1021)=0,FALSE(),IFERROR(INDEX(' PROJETO'!$C$14:$C$16,MATCH($D1021,' PROJETO'!$B$14:$B$16,0))&lt;&gt;"Sim",FALSE()))))</f>
        <v>0</v>
      </c>
      <c r="AG1021" s="21" t="b">
        <f>AND($AC1021,$Y1021&gt;'CONFG.  LISTAS'!$F$4,$Z1021="",$AA1021="")</f>
        <v>0</v>
      </c>
      <c r="AH1021" s="21" t="str">
        <f t="shared" si="207"/>
        <v/>
      </c>
      <c r="AI1021" s="43" t="str">
        <f ca="1">IF(NOT($AC1021),"",IF(OR($B1021="",$C1021="",$E1021="",$F1021=""),"Preencha descrição, categoria, tipo e unidade.",IF(AND($B1021&lt;&gt;"",OR(LEFT($C1021,1)="1",LEFT($C1021,1)="2"),$D1021=""),"Informe a prática de restauração para itens diretos.",IF(AND($D1021&lt;&gt;"",NOT(OR(LEFT($C1021,1)="1",LEFT($C1021,1)="2"))),"Custos indiretos não devem pertencer a uma prática específica.",IF(AND($D1021&lt;&gt;"",COUNTIF(' PROJETO'!$B$14:$B$16,$D1021)=0),"Prática de restauração inválida ou não cadastrada.",IF(IF($D1021="",FALSE(),IF(COUNTIF(' PROJETO'!$B$14:$B$16,$D1021)=0,FALSE(),IFERROR(INDEX(' PROJETO'!$C$14:$C$16,MATCH($D1021,' PROJETO'!$B$14:$B$16,0))&lt;&gt;"Sim",FALSE()))),"A prática informada no item não foi selecionada na aba Projeto.",IF(AND(MAX($I1021,$L1021,$O1021,$R1021,$U1021,$X1021)&gt;'CONFG.  LISTAS'!$F$4,NOT(OR($Z1021&lt;&gt;"",$AA1021&lt;&gt;""))),"Memorial de cálculo ou anexo obrigatório não informado para item acima do limite.",IF(OR(AND($G1021&lt;&gt;"",$H1021&lt;&gt;"",OR($G1021&lt;=0,$H1021&lt;=0)),AND($J1021&lt;&gt;"",$K1021&lt;&gt;"",OR($J1021&lt;=0,$K1021&lt;=0)),AND($M1021&lt;&gt;"",$N1021&lt;&gt;"",OR($M1021&lt;=0,$N1021&lt;=0)),AND($P1021&lt;&gt;"",$Q1021&lt;&gt;"",OR($P1021&lt;=0,$Q1021&lt;=0)),AND($S1021&lt;&gt;"",$T1021&lt;&gt;"",OR($S1021&lt;=0,$T1021&lt;=0)),AND($V1021&lt;&gt;"",$W1021&lt;&gt;"",OR($V1021&lt;=0,$W1021&lt;=0))),"Revise os valores informados: valor unitário e quantidade devem ser maiores que zero.",IF(OR(AND($G1021="",$H1021&lt;&gt;""),AND($G1021&lt;&gt;"",$H1021=""),AND($J1021="",$K1021&lt;&gt;""),AND($J1021&lt;&gt;"",$K1021=""),AND($M1021="",$N1021&lt;&gt;""),AND($M1021&lt;&gt;"",$N1021=""),AND($P1021="",$Q1021&lt;&gt;""),AND($P1021&lt;&gt;"",$Q1021=""),AND($S1021="",$T1021&lt;&gt;""),AND($S1021&lt;&gt;"",$T1021=""),AND($V1021="",$W1021&lt;&gt;""),AND($V1021&lt;&gt;"",$W1021="")),"Há ano preenchido parcialmente: "&amp;TRIM(IF(AND($G1021="",$H1021&lt;&gt;""),"Ano 1 (falta valor unitário); ","")&amp;IF(AND($G1021&lt;&gt;"",$H1021=""),"Ano 1 (falta quantidade); ","")&amp;IF(AND($J1021="",$K1021&lt;&gt;""),"Ano 2 (falta valor unitário); ","")&amp;IF(AND($J1021&lt;&gt;"",$K1021=""),"Ano 2 (falta quantidade); ","")&amp;IF(AND($M1021="",$N1021&lt;&gt;""),"Ano 3 (falta valor unitário); ","")&amp;IF(AND($M1021&lt;&gt;"",$N1021=""),"Ano 3 (falta quantidade); ","")&amp;IF(AND($P1021="",$Q1021&lt;&gt;""),"Ano 4 (falta valor unitário); ","")&amp;IF(AND($P1021&lt;&gt;"",$Q1021=""),"Ano 4 (falta quantidade); ","")&amp;IF(AND($S1021="",$T1021&lt;&gt;""),"Ano 5 (falta valor unitário); ","")&amp;IF(AND($S1021&lt;&gt;"",$T1021=""),"Ano 5 (falta quantidade); ","")&amp;IF(AND($V1021="",$W1021&lt;&gt;""),"Ano 6 (falta valor unitário); ","")&amp;IF(AND($V1021&lt;&gt;"",$W1021=""),"Ano 6 (falta quantidade); ","")), IF(NOT(OR(AND($G1021&lt;&gt;"",$H1021&lt;&gt;""),AND($J1021&lt;&gt;"",$K1021&lt;&gt;""),AND($M1021&lt;&gt;"",$N1021&lt;&gt;""),AND($P1021&lt;&gt;"",$Q1021&lt;&gt;""),AND($S1021&lt;&gt;"",$T1021&lt;&gt;""),AND($V1021&lt;&gt;"",$W1021&lt;&gt;""))),"Informe pelo menos um ano completo com valor unitário e quantidade.",IF(AND($C1021&lt;&gt;"",$E1021&lt;&gt;"",LEFT(TRIM($C1021),1)&lt;&gt;LEFT(TRIM($E1021),1)),"Categoria e tipo estão incompatíveis.",IF(IF(OR($E1021="",$F1021=""),FALSE(),IFERROR(COUNTIF(INDIRECT("UNITS_"&amp;SUBSTITUTE(LEFT($E1021,FIND(" ",$E1021&amp;" ")-1),".","_")),$F1021)=0,TRUE())),"Unidade incompatível com o tipo selecionado.",IF(OR(AND(ISNUMBER(SEARCH("comunic",LOWER($B1021))),LEFT($E1021,3)&lt;&gt;"4.4"),AND(ISNUMBER(SEARCH("monitor",LOWER($B1021))),NOT(OR(LEFT($E1021,3)="1.5",LEFT($E1021,3)="2.5")))),"Revise a classificação do item conforme as regras de preenchimento.",IF(AND($B1021&lt;&gt;"",OR(ISNUMBER(SEARCH("outro",LOWER($B1021))),ISNUMBER(SEARCH("divers",LOWER($B1021))),ISNUMBER(SEARCH("kit",LOWER($B1021))),ISNUMBER(SEARCH("ferrament",LOWER($B1021))),ISNUMBER(SEARCH("epi",LOWER($B1021)))),NOT(OR($Z1021&lt;&gt;"",$AA1021&lt;&gt;""))),"Descrição muito genérica: detalhe melhor o item e registre o racional no memorial ou em anexo.",IF(AND($Y1021=0,$B1021&lt;&gt;"",OR($G1021&lt;&gt;"",$H1021&lt;&gt;"",$J1021&lt;&gt;"",$K1021&lt;&gt;"",$M1021&lt;&gt;"",$N1021&lt;&gt;"",$P1021&lt;&gt;"",$Q1021&lt;&gt;"",$S1021&lt;&gt;"",$T1021&lt;&gt;"",$V1021&lt;&gt;"",$W1021&lt;&gt;"")),"O item possui dados lançados, mas o total está zerado. Revise os valores informados.","")))))))))))))))</f>
        <v/>
      </c>
    </row>
    <row r="1022" spans="1:35" ht="14.25" customHeight="1" x14ac:dyDescent="0.25">
      <c r="A1022" s="57" t="str">
        <f t="shared" si="195"/>
        <v/>
      </c>
      <c r="B1022" s="58"/>
      <c r="C1022" s="58"/>
      <c r="D1022" s="58"/>
      <c r="E1022" s="58"/>
      <c r="F1022" s="58"/>
      <c r="G1022" s="269"/>
      <c r="H1022" s="59"/>
      <c r="I1022" s="273">
        <f t="shared" si="196"/>
        <v>0</v>
      </c>
      <c r="J1022" s="269"/>
      <c r="K1022" s="59"/>
      <c r="L1022" s="270">
        <f t="shared" si="197"/>
        <v>0</v>
      </c>
      <c r="M1022" s="269"/>
      <c r="N1022" s="59"/>
      <c r="O1022" s="270">
        <f t="shared" si="198"/>
        <v>0</v>
      </c>
      <c r="P1022" s="269"/>
      <c r="Q1022" s="59"/>
      <c r="R1022" s="271">
        <f t="shared" si="199"/>
        <v>0</v>
      </c>
      <c r="S1022" s="269"/>
      <c r="T1022" s="59"/>
      <c r="U1022" s="270">
        <f t="shared" si="200"/>
        <v>0</v>
      </c>
      <c r="V1022" s="269"/>
      <c r="W1022" s="59"/>
      <c r="X1022" s="270">
        <f t="shared" si="201"/>
        <v>0</v>
      </c>
      <c r="Y1022" s="270">
        <f t="shared" si="202"/>
        <v>0</v>
      </c>
      <c r="Z1022" s="58"/>
      <c r="AA1022" s="58"/>
      <c r="AB1022" s="60" t="str">
        <f t="shared" si="203"/>
        <v/>
      </c>
      <c r="AC1022" s="21" t="b">
        <f t="shared" si="204"/>
        <v>0</v>
      </c>
      <c r="AD1022" s="21" t="b">
        <f t="shared" si="205"/>
        <v>0</v>
      </c>
      <c r="AE1022" s="21" t="b">
        <f t="shared" si="206"/>
        <v>0</v>
      </c>
      <c r="AF1022" s="21" t="b">
        <f ca="1">OR(AND($AC1022,NOT($AD1022)),AND($AC1022,OR(AND($G1022="",$H1022&lt;&gt;""),AND($G1022&lt;&gt;"",$H1022=""),AND($J1022="",$K1022&lt;&gt;""),AND($J1022&lt;&gt;"",$K1022=""),AND($M1022="",$N1022&lt;&gt;""),AND($M1022&lt;&gt;"",$N1022=""),AND($P1022="",$Q1022&lt;&gt;""),AND($P1022&lt;&gt;"",$Q1022=""),AND($S1022="",$T1022&lt;&gt;""),AND($S1022&lt;&gt;"",$T1022=""),AND($V1022="",$W1022&lt;&gt;""),AND($V1022&lt;&gt;"",$W1022=""))),AND($C1022&lt;&gt;"",$E1022&lt;&gt;"",LEFT(TRIM($C1022),1)&lt;&gt;LEFT(TRIM($E1022),1)),IF(OR($E1022="",$F1022=""),FALSE(),IFERROR(COUNTIF(INDIRECT("UNITS_"&amp;SUBSTITUTE(LEFT($E1022,FIND(" ",$E1022&amp;" ")-1),".","_")),$F1022)=0,TRUE())),AND($B1022&lt;&gt;"",OR(ISNUMBER(SEARCH("outro",LOWER($B1022))),ISNUMBER(SEARCH("divers",LOWER($B1022))),ISNUMBER(SEARCH("etc",LOWER($B1022))))),OR(AND(ISNUMBER(SEARCH("comunic",LOWER($B1022))),LEFT($E1022,3)&lt;&gt;"4.4"),AND(ISNUMBER(SEARCH("monitor",LOWER($B1022))),NOT(OR(LEFT($E1022,3)="1.5",LEFT($E1022,3)="2.5")))),AND($B1022&lt;&gt;"",OR(LEFT($C1022,1)="1",LEFT($C1022,1)="2"),$D1022=""),AND($D1022&lt;&gt;"",NOT(OR(LEFT($C1022,1)="1",LEFT($C1022,1)="2"))),AND($D1022&lt;&gt;"",COUNTIF(' PROJETO'!$B$14:$B$16,$D1022)=0),IF($D1022="",FALSE(),IF(COUNTIF(' PROJETO'!$B$14:$B$16,$D1022)=0,FALSE(),IFERROR(INDEX(' PROJETO'!$C$14:$C$16,MATCH($D1022,' PROJETO'!$B$14:$B$16,0))&lt;&gt;"Sim",FALSE()))))</f>
        <v>0</v>
      </c>
      <c r="AG1022" s="21" t="b">
        <f>AND($AC1022,$Y1022&gt;'CONFG.  LISTAS'!$F$4,$Z1022="",$AA1022="")</f>
        <v>0</v>
      </c>
      <c r="AH1022" s="21" t="str">
        <f t="shared" si="207"/>
        <v/>
      </c>
      <c r="AI1022" s="43" t="str">
        <f ca="1">IF(NOT($AC1022),"",IF(OR($B1022="",$C1022="",$E1022="",$F1022=""),"Preencha descrição, categoria, tipo e unidade.",IF(AND($B1022&lt;&gt;"",OR(LEFT($C1022,1)="1",LEFT($C1022,1)="2"),$D1022=""),"Informe a prática de restauração para itens diretos.",IF(AND($D1022&lt;&gt;"",NOT(OR(LEFT($C1022,1)="1",LEFT($C1022,1)="2"))),"Custos indiretos não devem pertencer a uma prática específica.",IF(AND($D1022&lt;&gt;"",COUNTIF(' PROJETO'!$B$14:$B$16,$D1022)=0),"Prática de restauração inválida ou não cadastrada.",IF(IF($D1022="",FALSE(),IF(COUNTIF(' PROJETO'!$B$14:$B$16,$D1022)=0,FALSE(),IFERROR(INDEX(' PROJETO'!$C$14:$C$16,MATCH($D1022,' PROJETO'!$B$14:$B$16,0))&lt;&gt;"Sim",FALSE()))),"A prática informada no item não foi selecionada na aba Projeto.",IF(AND(MAX($I1022,$L1022,$O1022,$R1022,$U1022,$X1022)&gt;'CONFG.  LISTAS'!$F$4,NOT(OR($Z1022&lt;&gt;"",$AA1022&lt;&gt;""))),"Memorial de cálculo ou anexo obrigatório não informado para item acima do limite.",IF(OR(AND($G1022&lt;&gt;"",$H1022&lt;&gt;"",OR($G1022&lt;=0,$H1022&lt;=0)),AND($J1022&lt;&gt;"",$K1022&lt;&gt;"",OR($J1022&lt;=0,$K1022&lt;=0)),AND($M1022&lt;&gt;"",$N1022&lt;&gt;"",OR($M1022&lt;=0,$N1022&lt;=0)),AND($P1022&lt;&gt;"",$Q1022&lt;&gt;"",OR($P1022&lt;=0,$Q1022&lt;=0)),AND($S1022&lt;&gt;"",$T1022&lt;&gt;"",OR($S1022&lt;=0,$T1022&lt;=0)),AND($V1022&lt;&gt;"",$W1022&lt;&gt;"",OR($V1022&lt;=0,$W1022&lt;=0))),"Revise os valores informados: valor unitário e quantidade devem ser maiores que zero.",IF(OR(AND($G1022="",$H1022&lt;&gt;""),AND($G1022&lt;&gt;"",$H1022=""),AND($J1022="",$K1022&lt;&gt;""),AND($J1022&lt;&gt;"",$K1022=""),AND($M1022="",$N1022&lt;&gt;""),AND($M1022&lt;&gt;"",$N1022=""),AND($P1022="",$Q1022&lt;&gt;""),AND($P1022&lt;&gt;"",$Q1022=""),AND($S1022="",$T1022&lt;&gt;""),AND($S1022&lt;&gt;"",$T1022=""),AND($V1022="",$W1022&lt;&gt;""),AND($V1022&lt;&gt;"",$W1022="")),"Há ano preenchido parcialmente: "&amp;TRIM(IF(AND($G1022="",$H1022&lt;&gt;""),"Ano 1 (falta valor unitário); ","")&amp;IF(AND($G1022&lt;&gt;"",$H1022=""),"Ano 1 (falta quantidade); ","")&amp;IF(AND($J1022="",$K1022&lt;&gt;""),"Ano 2 (falta valor unitário); ","")&amp;IF(AND($J1022&lt;&gt;"",$K1022=""),"Ano 2 (falta quantidade); ","")&amp;IF(AND($M1022="",$N1022&lt;&gt;""),"Ano 3 (falta valor unitário); ","")&amp;IF(AND($M1022&lt;&gt;"",$N1022=""),"Ano 3 (falta quantidade); ","")&amp;IF(AND($P1022="",$Q1022&lt;&gt;""),"Ano 4 (falta valor unitário); ","")&amp;IF(AND($P1022&lt;&gt;"",$Q1022=""),"Ano 4 (falta quantidade); ","")&amp;IF(AND($S1022="",$T1022&lt;&gt;""),"Ano 5 (falta valor unitário); ","")&amp;IF(AND($S1022&lt;&gt;"",$T1022=""),"Ano 5 (falta quantidade); ","")&amp;IF(AND($V1022="",$W1022&lt;&gt;""),"Ano 6 (falta valor unitário); ","")&amp;IF(AND($V1022&lt;&gt;"",$W1022=""),"Ano 6 (falta quantidade); ","")), IF(NOT(OR(AND($G1022&lt;&gt;"",$H1022&lt;&gt;""),AND($J1022&lt;&gt;"",$K1022&lt;&gt;""),AND($M1022&lt;&gt;"",$N1022&lt;&gt;""),AND($P1022&lt;&gt;"",$Q1022&lt;&gt;""),AND($S1022&lt;&gt;"",$T1022&lt;&gt;""),AND($V1022&lt;&gt;"",$W1022&lt;&gt;""))),"Informe pelo menos um ano completo com valor unitário e quantidade.",IF(AND($C1022&lt;&gt;"",$E1022&lt;&gt;"",LEFT(TRIM($C1022),1)&lt;&gt;LEFT(TRIM($E1022),1)),"Categoria e tipo estão incompatíveis.",IF(IF(OR($E1022="",$F1022=""),FALSE(),IFERROR(COUNTIF(INDIRECT("UNITS_"&amp;SUBSTITUTE(LEFT($E1022,FIND(" ",$E1022&amp;" ")-1),".","_")),$F1022)=0,TRUE())),"Unidade incompatível com o tipo selecionado.",IF(OR(AND(ISNUMBER(SEARCH("comunic",LOWER($B1022))),LEFT($E1022,3)&lt;&gt;"4.4"),AND(ISNUMBER(SEARCH("monitor",LOWER($B1022))),NOT(OR(LEFT($E1022,3)="1.5",LEFT($E1022,3)="2.5")))),"Revise a classificação do item conforme as regras de preenchimento.",IF(AND($B1022&lt;&gt;"",OR(ISNUMBER(SEARCH("outro",LOWER($B1022))),ISNUMBER(SEARCH("divers",LOWER($B1022))),ISNUMBER(SEARCH("kit",LOWER($B1022))),ISNUMBER(SEARCH("ferrament",LOWER($B1022))),ISNUMBER(SEARCH("epi",LOWER($B1022)))),NOT(OR($Z1022&lt;&gt;"",$AA1022&lt;&gt;""))),"Descrição muito genérica: detalhe melhor o item e registre o racional no memorial ou em anexo.",IF(AND($Y1022=0,$B1022&lt;&gt;"",OR($G1022&lt;&gt;"",$H1022&lt;&gt;"",$J1022&lt;&gt;"",$K1022&lt;&gt;"",$M1022&lt;&gt;"",$N1022&lt;&gt;"",$P1022&lt;&gt;"",$Q1022&lt;&gt;"",$S1022&lt;&gt;"",$T1022&lt;&gt;"",$V1022&lt;&gt;"",$W1022&lt;&gt;"")),"O item possui dados lançados, mas o total está zerado. Revise os valores informados.","")))))))))))))))</f>
        <v/>
      </c>
    </row>
    <row r="1023" spans="1:35" ht="14.25" customHeight="1" x14ac:dyDescent="0.25">
      <c r="A1023" s="57" t="str">
        <f t="shared" si="195"/>
        <v/>
      </c>
      <c r="B1023" s="61"/>
      <c r="C1023" s="61"/>
      <c r="D1023" s="58"/>
      <c r="E1023" s="61"/>
      <c r="F1023" s="61"/>
      <c r="G1023" s="272"/>
      <c r="H1023" s="62"/>
      <c r="I1023" s="273">
        <f t="shared" si="196"/>
        <v>0</v>
      </c>
      <c r="J1023" s="272"/>
      <c r="K1023" s="62"/>
      <c r="L1023" s="270">
        <f t="shared" si="197"/>
        <v>0</v>
      </c>
      <c r="M1023" s="272"/>
      <c r="N1023" s="62"/>
      <c r="O1023" s="270">
        <f t="shared" si="198"/>
        <v>0</v>
      </c>
      <c r="P1023" s="272"/>
      <c r="Q1023" s="62"/>
      <c r="R1023" s="271">
        <f t="shared" si="199"/>
        <v>0</v>
      </c>
      <c r="S1023" s="272"/>
      <c r="T1023" s="62"/>
      <c r="U1023" s="270">
        <f t="shared" si="200"/>
        <v>0</v>
      </c>
      <c r="V1023" s="272"/>
      <c r="W1023" s="62"/>
      <c r="X1023" s="270">
        <f t="shared" si="201"/>
        <v>0</v>
      </c>
      <c r="Y1023" s="270">
        <f t="shared" si="202"/>
        <v>0</v>
      </c>
      <c r="Z1023" s="61"/>
      <c r="AA1023" s="61"/>
      <c r="AB1023" s="60" t="str">
        <f t="shared" si="203"/>
        <v/>
      </c>
      <c r="AC1023" s="21" t="b">
        <f t="shared" si="204"/>
        <v>0</v>
      </c>
      <c r="AD1023" s="21" t="b">
        <f t="shared" si="205"/>
        <v>0</v>
      </c>
      <c r="AE1023" s="21" t="b">
        <f t="shared" si="206"/>
        <v>0</v>
      </c>
      <c r="AF1023" s="21" t="b">
        <f ca="1">OR(AND($AC1023,NOT($AD1023)),AND($AC1023,OR(AND($G1023="",$H1023&lt;&gt;""),AND($G1023&lt;&gt;"",$H1023=""),AND($J1023="",$K1023&lt;&gt;""),AND($J1023&lt;&gt;"",$K1023=""),AND($M1023="",$N1023&lt;&gt;""),AND($M1023&lt;&gt;"",$N1023=""),AND($P1023="",$Q1023&lt;&gt;""),AND($P1023&lt;&gt;"",$Q1023=""),AND($S1023="",$T1023&lt;&gt;""),AND($S1023&lt;&gt;"",$T1023=""),AND($V1023="",$W1023&lt;&gt;""),AND($V1023&lt;&gt;"",$W1023=""))),AND($C1023&lt;&gt;"",$E1023&lt;&gt;"",LEFT(TRIM($C1023),1)&lt;&gt;LEFT(TRIM($E1023),1)),IF(OR($E1023="",$F1023=""),FALSE(),IFERROR(COUNTIF(INDIRECT("UNITS_"&amp;SUBSTITUTE(LEFT($E1023,FIND(" ",$E1023&amp;" ")-1),".","_")),$F1023)=0,TRUE())),AND($B1023&lt;&gt;"",OR(ISNUMBER(SEARCH("outro",LOWER($B1023))),ISNUMBER(SEARCH("divers",LOWER($B1023))),ISNUMBER(SEARCH("etc",LOWER($B1023))))),OR(AND(ISNUMBER(SEARCH("comunic",LOWER($B1023))),LEFT($E1023,3)&lt;&gt;"4.4"),AND(ISNUMBER(SEARCH("monitor",LOWER($B1023))),NOT(OR(LEFT($E1023,3)="1.5",LEFT($E1023,3)="2.5")))),AND($B1023&lt;&gt;"",OR(LEFT($C1023,1)="1",LEFT($C1023,1)="2"),$D1023=""),AND($D1023&lt;&gt;"",NOT(OR(LEFT($C1023,1)="1",LEFT($C1023,1)="2"))),AND($D1023&lt;&gt;"",COUNTIF(' PROJETO'!$B$14:$B$16,$D1023)=0),IF($D1023="",FALSE(),IF(COUNTIF(' PROJETO'!$B$14:$B$16,$D1023)=0,FALSE(),IFERROR(INDEX(' PROJETO'!$C$14:$C$16,MATCH($D1023,' PROJETO'!$B$14:$B$16,0))&lt;&gt;"Sim",FALSE()))))</f>
        <v>0</v>
      </c>
      <c r="AG1023" s="21" t="b">
        <f>AND($AC1023,$Y1023&gt;'CONFG.  LISTAS'!$F$4,$Z1023="",$AA1023="")</f>
        <v>0</v>
      </c>
      <c r="AH1023" s="21" t="str">
        <f t="shared" si="207"/>
        <v/>
      </c>
      <c r="AI1023" s="43" t="str">
        <f ca="1">IF(NOT($AC1023),"",IF(OR($B1023="",$C1023="",$E1023="",$F1023=""),"Preencha descrição, categoria, tipo e unidade.",IF(AND($B1023&lt;&gt;"",OR(LEFT($C1023,1)="1",LEFT($C1023,1)="2"),$D1023=""),"Informe a prática de restauração para itens diretos.",IF(AND($D1023&lt;&gt;"",NOT(OR(LEFT($C1023,1)="1",LEFT($C1023,1)="2"))),"Custos indiretos não devem pertencer a uma prática específica.",IF(AND($D1023&lt;&gt;"",COUNTIF(' PROJETO'!$B$14:$B$16,$D1023)=0),"Prática de restauração inválida ou não cadastrada.",IF(IF($D1023="",FALSE(),IF(COUNTIF(' PROJETO'!$B$14:$B$16,$D1023)=0,FALSE(),IFERROR(INDEX(' PROJETO'!$C$14:$C$16,MATCH($D1023,' PROJETO'!$B$14:$B$16,0))&lt;&gt;"Sim",FALSE()))),"A prática informada no item não foi selecionada na aba Projeto.",IF(AND(MAX($I1023,$L1023,$O1023,$R1023,$U1023,$X1023)&gt;'CONFG.  LISTAS'!$F$4,NOT(OR($Z1023&lt;&gt;"",$AA1023&lt;&gt;""))),"Memorial de cálculo ou anexo obrigatório não informado para item acima do limite.",IF(OR(AND($G1023&lt;&gt;"",$H1023&lt;&gt;"",OR($G1023&lt;=0,$H1023&lt;=0)),AND($J1023&lt;&gt;"",$K1023&lt;&gt;"",OR($J1023&lt;=0,$K1023&lt;=0)),AND($M1023&lt;&gt;"",$N1023&lt;&gt;"",OR($M1023&lt;=0,$N1023&lt;=0)),AND($P1023&lt;&gt;"",$Q1023&lt;&gt;"",OR($P1023&lt;=0,$Q1023&lt;=0)),AND($S1023&lt;&gt;"",$T1023&lt;&gt;"",OR($S1023&lt;=0,$T1023&lt;=0)),AND($V1023&lt;&gt;"",$W1023&lt;&gt;"",OR($V1023&lt;=0,$W1023&lt;=0))),"Revise os valores informados: valor unitário e quantidade devem ser maiores que zero.",IF(OR(AND($G1023="",$H1023&lt;&gt;""),AND($G1023&lt;&gt;"",$H1023=""),AND($J1023="",$K1023&lt;&gt;""),AND($J1023&lt;&gt;"",$K1023=""),AND($M1023="",$N1023&lt;&gt;""),AND($M1023&lt;&gt;"",$N1023=""),AND($P1023="",$Q1023&lt;&gt;""),AND($P1023&lt;&gt;"",$Q1023=""),AND($S1023="",$T1023&lt;&gt;""),AND($S1023&lt;&gt;"",$T1023=""),AND($V1023="",$W1023&lt;&gt;""),AND($V1023&lt;&gt;"",$W1023="")),"Há ano preenchido parcialmente: "&amp;TRIM(IF(AND($G1023="",$H1023&lt;&gt;""),"Ano 1 (falta valor unitário); ","")&amp;IF(AND($G1023&lt;&gt;"",$H1023=""),"Ano 1 (falta quantidade); ","")&amp;IF(AND($J1023="",$K1023&lt;&gt;""),"Ano 2 (falta valor unitário); ","")&amp;IF(AND($J1023&lt;&gt;"",$K1023=""),"Ano 2 (falta quantidade); ","")&amp;IF(AND($M1023="",$N1023&lt;&gt;""),"Ano 3 (falta valor unitário); ","")&amp;IF(AND($M1023&lt;&gt;"",$N1023=""),"Ano 3 (falta quantidade); ","")&amp;IF(AND($P1023="",$Q1023&lt;&gt;""),"Ano 4 (falta valor unitário); ","")&amp;IF(AND($P1023&lt;&gt;"",$Q1023=""),"Ano 4 (falta quantidade); ","")&amp;IF(AND($S1023="",$T1023&lt;&gt;""),"Ano 5 (falta valor unitário); ","")&amp;IF(AND($S1023&lt;&gt;"",$T1023=""),"Ano 5 (falta quantidade); ","")&amp;IF(AND($V1023="",$W1023&lt;&gt;""),"Ano 6 (falta valor unitário); ","")&amp;IF(AND($V1023&lt;&gt;"",$W1023=""),"Ano 6 (falta quantidade); ","")), IF(NOT(OR(AND($G1023&lt;&gt;"",$H1023&lt;&gt;""),AND($J1023&lt;&gt;"",$K1023&lt;&gt;""),AND($M1023&lt;&gt;"",$N1023&lt;&gt;""),AND($P1023&lt;&gt;"",$Q1023&lt;&gt;""),AND($S1023&lt;&gt;"",$T1023&lt;&gt;""),AND($V1023&lt;&gt;"",$W1023&lt;&gt;""))),"Informe pelo menos um ano completo com valor unitário e quantidade.",IF(AND($C1023&lt;&gt;"",$E1023&lt;&gt;"",LEFT(TRIM($C1023),1)&lt;&gt;LEFT(TRIM($E1023),1)),"Categoria e tipo estão incompatíveis.",IF(IF(OR($E1023="",$F1023=""),FALSE(),IFERROR(COUNTIF(INDIRECT("UNITS_"&amp;SUBSTITUTE(LEFT($E1023,FIND(" ",$E1023&amp;" ")-1),".","_")),$F1023)=0,TRUE())),"Unidade incompatível com o tipo selecionado.",IF(OR(AND(ISNUMBER(SEARCH("comunic",LOWER($B1023))),LEFT($E1023,3)&lt;&gt;"4.4"),AND(ISNUMBER(SEARCH("monitor",LOWER($B1023))),NOT(OR(LEFT($E1023,3)="1.5",LEFT($E1023,3)="2.5")))),"Revise a classificação do item conforme as regras de preenchimento.",IF(AND($B1023&lt;&gt;"",OR(ISNUMBER(SEARCH("outro",LOWER($B1023))),ISNUMBER(SEARCH("divers",LOWER($B1023))),ISNUMBER(SEARCH("kit",LOWER($B1023))),ISNUMBER(SEARCH("ferrament",LOWER($B1023))),ISNUMBER(SEARCH("epi",LOWER($B1023)))),NOT(OR($Z1023&lt;&gt;"",$AA1023&lt;&gt;""))),"Descrição muito genérica: detalhe melhor o item e registre o racional no memorial ou em anexo.",IF(AND($Y1023=0,$B1023&lt;&gt;"",OR($G1023&lt;&gt;"",$H1023&lt;&gt;"",$J1023&lt;&gt;"",$K1023&lt;&gt;"",$M1023&lt;&gt;"",$N1023&lt;&gt;"",$P1023&lt;&gt;"",$Q1023&lt;&gt;"",$S1023&lt;&gt;"",$T1023&lt;&gt;"",$V1023&lt;&gt;"",$W1023&lt;&gt;"")),"O item possui dados lançados, mas o total está zerado. Revise os valores informados.","")))))))))))))))</f>
        <v/>
      </c>
    </row>
    <row r="1024" spans="1:35" ht="14.25" customHeight="1" x14ac:dyDescent="0.25">
      <c r="A1024" s="57" t="str">
        <f t="shared" si="195"/>
        <v/>
      </c>
      <c r="B1024" s="58"/>
      <c r="C1024" s="58"/>
      <c r="D1024" s="58"/>
      <c r="E1024" s="58"/>
      <c r="F1024" s="58"/>
      <c r="G1024" s="269"/>
      <c r="H1024" s="59"/>
      <c r="I1024" s="273">
        <f t="shared" si="196"/>
        <v>0</v>
      </c>
      <c r="J1024" s="269"/>
      <c r="K1024" s="59"/>
      <c r="L1024" s="270">
        <f t="shared" si="197"/>
        <v>0</v>
      </c>
      <c r="M1024" s="269"/>
      <c r="N1024" s="59"/>
      <c r="O1024" s="270">
        <f t="shared" si="198"/>
        <v>0</v>
      </c>
      <c r="P1024" s="269"/>
      <c r="Q1024" s="59"/>
      <c r="R1024" s="271">
        <f t="shared" si="199"/>
        <v>0</v>
      </c>
      <c r="S1024" s="269"/>
      <c r="T1024" s="59"/>
      <c r="U1024" s="270">
        <f t="shared" si="200"/>
        <v>0</v>
      </c>
      <c r="V1024" s="269"/>
      <c r="W1024" s="59"/>
      <c r="X1024" s="270">
        <f t="shared" si="201"/>
        <v>0</v>
      </c>
      <c r="Y1024" s="270">
        <f t="shared" si="202"/>
        <v>0</v>
      </c>
      <c r="Z1024" s="58"/>
      <c r="AA1024" s="58"/>
      <c r="AB1024" s="60" t="str">
        <f t="shared" si="203"/>
        <v/>
      </c>
      <c r="AC1024" s="21" t="b">
        <f t="shared" si="204"/>
        <v>0</v>
      </c>
      <c r="AD1024" s="21" t="b">
        <f t="shared" si="205"/>
        <v>0</v>
      </c>
      <c r="AE1024" s="21" t="b">
        <f t="shared" si="206"/>
        <v>0</v>
      </c>
      <c r="AF1024" s="21" t="b">
        <f ca="1">OR(AND($AC1024,NOT($AD1024)),AND($AC1024,OR(AND($G1024="",$H1024&lt;&gt;""),AND($G1024&lt;&gt;"",$H1024=""),AND($J1024="",$K1024&lt;&gt;""),AND($J1024&lt;&gt;"",$K1024=""),AND($M1024="",$N1024&lt;&gt;""),AND($M1024&lt;&gt;"",$N1024=""),AND($P1024="",$Q1024&lt;&gt;""),AND($P1024&lt;&gt;"",$Q1024=""),AND($S1024="",$T1024&lt;&gt;""),AND($S1024&lt;&gt;"",$T1024=""),AND($V1024="",$W1024&lt;&gt;""),AND($V1024&lt;&gt;"",$W1024=""))),AND($C1024&lt;&gt;"",$E1024&lt;&gt;"",LEFT(TRIM($C1024),1)&lt;&gt;LEFT(TRIM($E1024),1)),IF(OR($E1024="",$F1024=""),FALSE(),IFERROR(COUNTIF(INDIRECT("UNITS_"&amp;SUBSTITUTE(LEFT($E1024,FIND(" ",$E1024&amp;" ")-1),".","_")),$F1024)=0,TRUE())),AND($B1024&lt;&gt;"",OR(ISNUMBER(SEARCH("outro",LOWER($B1024))),ISNUMBER(SEARCH("divers",LOWER($B1024))),ISNUMBER(SEARCH("etc",LOWER($B1024))))),OR(AND(ISNUMBER(SEARCH("comunic",LOWER($B1024))),LEFT($E1024,3)&lt;&gt;"4.4"),AND(ISNUMBER(SEARCH("monitor",LOWER($B1024))),NOT(OR(LEFT($E1024,3)="1.5",LEFT($E1024,3)="2.5")))),AND($B1024&lt;&gt;"",OR(LEFT($C1024,1)="1",LEFT($C1024,1)="2"),$D1024=""),AND($D1024&lt;&gt;"",NOT(OR(LEFT($C1024,1)="1",LEFT($C1024,1)="2"))),AND($D1024&lt;&gt;"",COUNTIF(' PROJETO'!$B$14:$B$16,$D1024)=0),IF($D1024="",FALSE(),IF(COUNTIF(' PROJETO'!$B$14:$B$16,$D1024)=0,FALSE(),IFERROR(INDEX(' PROJETO'!$C$14:$C$16,MATCH($D1024,' PROJETO'!$B$14:$B$16,0))&lt;&gt;"Sim",FALSE()))))</f>
        <v>0</v>
      </c>
      <c r="AG1024" s="21" t="b">
        <f>AND($AC1024,$Y1024&gt;'CONFG.  LISTAS'!$F$4,$Z1024="",$AA1024="")</f>
        <v>0</v>
      </c>
      <c r="AH1024" s="21" t="str">
        <f t="shared" si="207"/>
        <v/>
      </c>
      <c r="AI1024" s="43" t="str">
        <f ca="1">IF(NOT($AC1024),"",IF(OR($B1024="",$C1024="",$E1024="",$F1024=""),"Preencha descrição, categoria, tipo e unidade.",IF(AND($B1024&lt;&gt;"",OR(LEFT($C1024,1)="1",LEFT($C1024,1)="2"),$D1024=""),"Informe a prática de restauração para itens diretos.",IF(AND($D1024&lt;&gt;"",NOT(OR(LEFT($C1024,1)="1",LEFT($C1024,1)="2"))),"Custos indiretos não devem pertencer a uma prática específica.",IF(AND($D1024&lt;&gt;"",COUNTIF(' PROJETO'!$B$14:$B$16,$D1024)=0),"Prática de restauração inválida ou não cadastrada.",IF(IF($D1024="",FALSE(),IF(COUNTIF(' PROJETO'!$B$14:$B$16,$D1024)=0,FALSE(),IFERROR(INDEX(' PROJETO'!$C$14:$C$16,MATCH($D1024,' PROJETO'!$B$14:$B$16,0))&lt;&gt;"Sim",FALSE()))),"A prática informada no item não foi selecionada na aba Projeto.",IF(AND(MAX($I1024,$L1024,$O1024,$R1024,$U1024,$X1024)&gt;'CONFG.  LISTAS'!$F$4,NOT(OR($Z1024&lt;&gt;"",$AA1024&lt;&gt;""))),"Memorial de cálculo ou anexo obrigatório não informado para item acima do limite.",IF(OR(AND($G1024&lt;&gt;"",$H1024&lt;&gt;"",OR($G1024&lt;=0,$H1024&lt;=0)),AND($J1024&lt;&gt;"",$K1024&lt;&gt;"",OR($J1024&lt;=0,$K1024&lt;=0)),AND($M1024&lt;&gt;"",$N1024&lt;&gt;"",OR($M1024&lt;=0,$N1024&lt;=0)),AND($P1024&lt;&gt;"",$Q1024&lt;&gt;"",OR($P1024&lt;=0,$Q1024&lt;=0)),AND($S1024&lt;&gt;"",$T1024&lt;&gt;"",OR($S1024&lt;=0,$T1024&lt;=0)),AND($V1024&lt;&gt;"",$W1024&lt;&gt;"",OR($V1024&lt;=0,$W1024&lt;=0))),"Revise os valores informados: valor unitário e quantidade devem ser maiores que zero.",IF(OR(AND($G1024="",$H1024&lt;&gt;""),AND($G1024&lt;&gt;"",$H1024=""),AND($J1024="",$K1024&lt;&gt;""),AND($J1024&lt;&gt;"",$K1024=""),AND($M1024="",$N1024&lt;&gt;""),AND($M1024&lt;&gt;"",$N1024=""),AND($P1024="",$Q1024&lt;&gt;""),AND($P1024&lt;&gt;"",$Q1024=""),AND($S1024="",$T1024&lt;&gt;""),AND($S1024&lt;&gt;"",$T1024=""),AND($V1024="",$W1024&lt;&gt;""),AND($V1024&lt;&gt;"",$W1024="")),"Há ano preenchido parcialmente: "&amp;TRIM(IF(AND($G1024="",$H1024&lt;&gt;""),"Ano 1 (falta valor unitário); ","")&amp;IF(AND($G1024&lt;&gt;"",$H1024=""),"Ano 1 (falta quantidade); ","")&amp;IF(AND($J1024="",$K1024&lt;&gt;""),"Ano 2 (falta valor unitário); ","")&amp;IF(AND($J1024&lt;&gt;"",$K1024=""),"Ano 2 (falta quantidade); ","")&amp;IF(AND($M1024="",$N1024&lt;&gt;""),"Ano 3 (falta valor unitário); ","")&amp;IF(AND($M1024&lt;&gt;"",$N1024=""),"Ano 3 (falta quantidade); ","")&amp;IF(AND($P1024="",$Q1024&lt;&gt;""),"Ano 4 (falta valor unitário); ","")&amp;IF(AND($P1024&lt;&gt;"",$Q1024=""),"Ano 4 (falta quantidade); ","")&amp;IF(AND($S1024="",$T1024&lt;&gt;""),"Ano 5 (falta valor unitário); ","")&amp;IF(AND($S1024&lt;&gt;"",$T1024=""),"Ano 5 (falta quantidade); ","")&amp;IF(AND($V1024="",$W1024&lt;&gt;""),"Ano 6 (falta valor unitário); ","")&amp;IF(AND($V1024&lt;&gt;"",$W1024=""),"Ano 6 (falta quantidade); ","")), IF(NOT(OR(AND($G1024&lt;&gt;"",$H1024&lt;&gt;""),AND($J1024&lt;&gt;"",$K1024&lt;&gt;""),AND($M1024&lt;&gt;"",$N1024&lt;&gt;""),AND($P1024&lt;&gt;"",$Q1024&lt;&gt;""),AND($S1024&lt;&gt;"",$T1024&lt;&gt;""),AND($V1024&lt;&gt;"",$W1024&lt;&gt;""))),"Informe pelo menos um ano completo com valor unitário e quantidade.",IF(AND($C1024&lt;&gt;"",$E1024&lt;&gt;"",LEFT(TRIM($C1024),1)&lt;&gt;LEFT(TRIM($E1024),1)),"Categoria e tipo estão incompatíveis.",IF(IF(OR($E1024="",$F1024=""),FALSE(),IFERROR(COUNTIF(INDIRECT("UNITS_"&amp;SUBSTITUTE(LEFT($E1024,FIND(" ",$E1024&amp;" ")-1),".","_")),$F1024)=0,TRUE())),"Unidade incompatível com o tipo selecionado.",IF(OR(AND(ISNUMBER(SEARCH("comunic",LOWER($B1024))),LEFT($E1024,3)&lt;&gt;"4.4"),AND(ISNUMBER(SEARCH("monitor",LOWER($B1024))),NOT(OR(LEFT($E1024,3)="1.5",LEFT($E1024,3)="2.5")))),"Revise a classificação do item conforme as regras de preenchimento.",IF(AND($B1024&lt;&gt;"",OR(ISNUMBER(SEARCH("outro",LOWER($B1024))),ISNUMBER(SEARCH("divers",LOWER($B1024))),ISNUMBER(SEARCH("kit",LOWER($B1024))),ISNUMBER(SEARCH("ferrament",LOWER($B1024))),ISNUMBER(SEARCH("epi",LOWER($B1024)))),NOT(OR($Z1024&lt;&gt;"",$AA1024&lt;&gt;""))),"Descrição muito genérica: detalhe melhor o item e registre o racional no memorial ou em anexo.",IF(AND($Y1024=0,$B1024&lt;&gt;"",OR($G1024&lt;&gt;"",$H1024&lt;&gt;"",$J1024&lt;&gt;"",$K1024&lt;&gt;"",$M1024&lt;&gt;"",$N1024&lt;&gt;"",$P1024&lt;&gt;"",$Q1024&lt;&gt;"",$S1024&lt;&gt;"",$T1024&lt;&gt;"",$V1024&lt;&gt;"",$W1024&lt;&gt;"")),"O item possui dados lançados, mas o total está zerado. Revise os valores informados.","")))))))))))))))</f>
        <v/>
      </c>
    </row>
    <row r="1025" spans="1:35" ht="14.25" customHeight="1" x14ac:dyDescent="0.25">
      <c r="A1025" s="57" t="str">
        <f t="shared" si="195"/>
        <v/>
      </c>
      <c r="B1025" s="61"/>
      <c r="C1025" s="61"/>
      <c r="D1025" s="58"/>
      <c r="E1025" s="61"/>
      <c r="F1025" s="61"/>
      <c r="G1025" s="272"/>
      <c r="H1025" s="62"/>
      <c r="I1025" s="273">
        <f t="shared" si="196"/>
        <v>0</v>
      </c>
      <c r="J1025" s="272"/>
      <c r="K1025" s="62"/>
      <c r="L1025" s="270">
        <f t="shared" si="197"/>
        <v>0</v>
      </c>
      <c r="M1025" s="272"/>
      <c r="N1025" s="62"/>
      <c r="O1025" s="270">
        <f t="shared" si="198"/>
        <v>0</v>
      </c>
      <c r="P1025" s="272"/>
      <c r="Q1025" s="62"/>
      <c r="R1025" s="271">
        <f t="shared" si="199"/>
        <v>0</v>
      </c>
      <c r="S1025" s="272"/>
      <c r="T1025" s="62"/>
      <c r="U1025" s="270">
        <f t="shared" si="200"/>
        <v>0</v>
      </c>
      <c r="V1025" s="272"/>
      <c r="W1025" s="62"/>
      <c r="X1025" s="270">
        <f t="shared" si="201"/>
        <v>0</v>
      </c>
      <c r="Y1025" s="270">
        <f t="shared" si="202"/>
        <v>0</v>
      </c>
      <c r="Z1025" s="61"/>
      <c r="AA1025" s="61"/>
      <c r="AB1025" s="60" t="str">
        <f t="shared" si="203"/>
        <v/>
      </c>
      <c r="AC1025" s="21" t="b">
        <f t="shared" si="204"/>
        <v>0</v>
      </c>
      <c r="AD1025" s="21" t="b">
        <f t="shared" si="205"/>
        <v>0</v>
      </c>
      <c r="AE1025" s="21" t="b">
        <f t="shared" si="206"/>
        <v>0</v>
      </c>
      <c r="AF1025" s="21" t="b">
        <f ca="1">OR(AND($AC1025,NOT($AD1025)),AND($AC1025,OR(AND($G1025="",$H1025&lt;&gt;""),AND($G1025&lt;&gt;"",$H1025=""),AND($J1025="",$K1025&lt;&gt;""),AND($J1025&lt;&gt;"",$K1025=""),AND($M1025="",$N1025&lt;&gt;""),AND($M1025&lt;&gt;"",$N1025=""),AND($P1025="",$Q1025&lt;&gt;""),AND($P1025&lt;&gt;"",$Q1025=""),AND($S1025="",$T1025&lt;&gt;""),AND($S1025&lt;&gt;"",$T1025=""),AND($V1025="",$W1025&lt;&gt;""),AND($V1025&lt;&gt;"",$W1025=""))),AND($C1025&lt;&gt;"",$E1025&lt;&gt;"",LEFT(TRIM($C1025),1)&lt;&gt;LEFT(TRIM($E1025),1)),IF(OR($E1025="",$F1025=""),FALSE(),IFERROR(COUNTIF(INDIRECT("UNITS_"&amp;SUBSTITUTE(LEFT($E1025,FIND(" ",$E1025&amp;" ")-1),".","_")),$F1025)=0,TRUE())),AND($B1025&lt;&gt;"",OR(ISNUMBER(SEARCH("outro",LOWER($B1025))),ISNUMBER(SEARCH("divers",LOWER($B1025))),ISNUMBER(SEARCH("etc",LOWER($B1025))))),OR(AND(ISNUMBER(SEARCH("comunic",LOWER($B1025))),LEFT($E1025,3)&lt;&gt;"4.4"),AND(ISNUMBER(SEARCH("monitor",LOWER($B1025))),NOT(OR(LEFT($E1025,3)="1.5",LEFT($E1025,3)="2.5")))),AND($B1025&lt;&gt;"",OR(LEFT($C1025,1)="1",LEFT($C1025,1)="2"),$D1025=""),AND($D1025&lt;&gt;"",NOT(OR(LEFT($C1025,1)="1",LEFT($C1025,1)="2"))),AND($D1025&lt;&gt;"",COUNTIF(' PROJETO'!$B$14:$B$16,$D1025)=0),IF($D1025="",FALSE(),IF(COUNTIF(' PROJETO'!$B$14:$B$16,$D1025)=0,FALSE(),IFERROR(INDEX(' PROJETO'!$C$14:$C$16,MATCH($D1025,' PROJETO'!$B$14:$B$16,0))&lt;&gt;"Sim",FALSE()))))</f>
        <v>0</v>
      </c>
      <c r="AG1025" s="21" t="b">
        <f>AND($AC1025,$Y1025&gt;'CONFG.  LISTAS'!$F$4,$Z1025="",$AA1025="")</f>
        <v>0</v>
      </c>
      <c r="AH1025" s="21" t="str">
        <f t="shared" si="207"/>
        <v/>
      </c>
      <c r="AI1025" s="43" t="str">
        <f ca="1">IF(NOT($AC1025),"",IF(OR($B1025="",$C1025="",$E1025="",$F1025=""),"Preencha descrição, categoria, tipo e unidade.",IF(AND($B1025&lt;&gt;"",OR(LEFT($C1025,1)="1",LEFT($C1025,1)="2"),$D1025=""),"Informe a prática de restauração para itens diretos.",IF(AND($D1025&lt;&gt;"",NOT(OR(LEFT($C1025,1)="1",LEFT($C1025,1)="2"))),"Custos indiretos não devem pertencer a uma prática específica.",IF(AND($D1025&lt;&gt;"",COUNTIF(' PROJETO'!$B$14:$B$16,$D1025)=0),"Prática de restauração inválida ou não cadastrada.",IF(IF($D1025="",FALSE(),IF(COUNTIF(' PROJETO'!$B$14:$B$16,$D1025)=0,FALSE(),IFERROR(INDEX(' PROJETO'!$C$14:$C$16,MATCH($D1025,' PROJETO'!$B$14:$B$16,0))&lt;&gt;"Sim",FALSE()))),"A prática informada no item não foi selecionada na aba Projeto.",IF(AND(MAX($I1025,$L1025,$O1025,$R1025,$U1025,$X1025)&gt;'CONFG.  LISTAS'!$F$4,NOT(OR($Z1025&lt;&gt;"",$AA1025&lt;&gt;""))),"Memorial de cálculo ou anexo obrigatório não informado para item acima do limite.",IF(OR(AND($G1025&lt;&gt;"",$H1025&lt;&gt;"",OR($G1025&lt;=0,$H1025&lt;=0)),AND($J1025&lt;&gt;"",$K1025&lt;&gt;"",OR($J1025&lt;=0,$K1025&lt;=0)),AND($M1025&lt;&gt;"",$N1025&lt;&gt;"",OR($M1025&lt;=0,$N1025&lt;=0)),AND($P1025&lt;&gt;"",$Q1025&lt;&gt;"",OR($P1025&lt;=0,$Q1025&lt;=0)),AND($S1025&lt;&gt;"",$T1025&lt;&gt;"",OR($S1025&lt;=0,$T1025&lt;=0)),AND($V1025&lt;&gt;"",$W1025&lt;&gt;"",OR($V1025&lt;=0,$W1025&lt;=0))),"Revise os valores informados: valor unitário e quantidade devem ser maiores que zero.",IF(OR(AND($G1025="",$H1025&lt;&gt;""),AND($G1025&lt;&gt;"",$H1025=""),AND($J1025="",$K1025&lt;&gt;""),AND($J1025&lt;&gt;"",$K1025=""),AND($M1025="",$N1025&lt;&gt;""),AND($M1025&lt;&gt;"",$N1025=""),AND($P1025="",$Q1025&lt;&gt;""),AND($P1025&lt;&gt;"",$Q1025=""),AND($S1025="",$T1025&lt;&gt;""),AND($S1025&lt;&gt;"",$T1025=""),AND($V1025="",$W1025&lt;&gt;""),AND($V1025&lt;&gt;"",$W1025="")),"Há ano preenchido parcialmente: "&amp;TRIM(IF(AND($G1025="",$H1025&lt;&gt;""),"Ano 1 (falta valor unitário); ","")&amp;IF(AND($G1025&lt;&gt;"",$H1025=""),"Ano 1 (falta quantidade); ","")&amp;IF(AND($J1025="",$K1025&lt;&gt;""),"Ano 2 (falta valor unitário); ","")&amp;IF(AND($J1025&lt;&gt;"",$K1025=""),"Ano 2 (falta quantidade); ","")&amp;IF(AND($M1025="",$N1025&lt;&gt;""),"Ano 3 (falta valor unitário); ","")&amp;IF(AND($M1025&lt;&gt;"",$N1025=""),"Ano 3 (falta quantidade); ","")&amp;IF(AND($P1025="",$Q1025&lt;&gt;""),"Ano 4 (falta valor unitário); ","")&amp;IF(AND($P1025&lt;&gt;"",$Q1025=""),"Ano 4 (falta quantidade); ","")&amp;IF(AND($S1025="",$T1025&lt;&gt;""),"Ano 5 (falta valor unitário); ","")&amp;IF(AND($S1025&lt;&gt;"",$T1025=""),"Ano 5 (falta quantidade); ","")&amp;IF(AND($V1025="",$W1025&lt;&gt;""),"Ano 6 (falta valor unitário); ","")&amp;IF(AND($V1025&lt;&gt;"",$W1025=""),"Ano 6 (falta quantidade); ","")), IF(NOT(OR(AND($G1025&lt;&gt;"",$H1025&lt;&gt;""),AND($J1025&lt;&gt;"",$K1025&lt;&gt;""),AND($M1025&lt;&gt;"",$N1025&lt;&gt;""),AND($P1025&lt;&gt;"",$Q1025&lt;&gt;""),AND($S1025&lt;&gt;"",$T1025&lt;&gt;""),AND($V1025&lt;&gt;"",$W1025&lt;&gt;""))),"Informe pelo menos um ano completo com valor unitário e quantidade.",IF(AND($C1025&lt;&gt;"",$E1025&lt;&gt;"",LEFT(TRIM($C1025),1)&lt;&gt;LEFT(TRIM($E1025),1)),"Categoria e tipo estão incompatíveis.",IF(IF(OR($E1025="",$F1025=""),FALSE(),IFERROR(COUNTIF(INDIRECT("UNITS_"&amp;SUBSTITUTE(LEFT($E1025,FIND(" ",$E1025&amp;" ")-1),".","_")),$F1025)=0,TRUE())),"Unidade incompatível com o tipo selecionado.",IF(OR(AND(ISNUMBER(SEARCH("comunic",LOWER($B1025))),LEFT($E1025,3)&lt;&gt;"4.4"),AND(ISNUMBER(SEARCH("monitor",LOWER($B1025))),NOT(OR(LEFT($E1025,3)="1.5",LEFT($E1025,3)="2.5")))),"Revise a classificação do item conforme as regras de preenchimento.",IF(AND($B1025&lt;&gt;"",OR(ISNUMBER(SEARCH("outro",LOWER($B1025))),ISNUMBER(SEARCH("divers",LOWER($B1025))),ISNUMBER(SEARCH("kit",LOWER($B1025))),ISNUMBER(SEARCH("ferrament",LOWER($B1025))),ISNUMBER(SEARCH("epi",LOWER($B1025)))),NOT(OR($Z1025&lt;&gt;"",$AA1025&lt;&gt;""))),"Descrição muito genérica: detalhe melhor o item e registre o racional no memorial ou em anexo.",IF(AND($Y1025=0,$B1025&lt;&gt;"",OR($G1025&lt;&gt;"",$H1025&lt;&gt;"",$J1025&lt;&gt;"",$K1025&lt;&gt;"",$M1025&lt;&gt;"",$N1025&lt;&gt;"",$P1025&lt;&gt;"",$Q1025&lt;&gt;"",$S1025&lt;&gt;"",$T1025&lt;&gt;"",$V1025&lt;&gt;"",$W1025&lt;&gt;"")),"O item possui dados lançados, mas o total está zerado. Revise os valores informados.","")))))))))))))))</f>
        <v/>
      </c>
    </row>
    <row r="1026" spans="1:35" ht="14.25" customHeight="1" x14ac:dyDescent="0.25">
      <c r="A1026" s="57" t="str">
        <f t="shared" si="195"/>
        <v/>
      </c>
      <c r="B1026" s="58"/>
      <c r="C1026" s="58"/>
      <c r="D1026" s="58"/>
      <c r="E1026" s="58"/>
      <c r="F1026" s="58"/>
      <c r="G1026" s="269"/>
      <c r="H1026" s="59"/>
      <c r="I1026" s="273">
        <f t="shared" si="196"/>
        <v>0</v>
      </c>
      <c r="J1026" s="269"/>
      <c r="K1026" s="59"/>
      <c r="L1026" s="270">
        <f t="shared" si="197"/>
        <v>0</v>
      </c>
      <c r="M1026" s="269"/>
      <c r="N1026" s="59"/>
      <c r="O1026" s="270">
        <f t="shared" si="198"/>
        <v>0</v>
      </c>
      <c r="P1026" s="269"/>
      <c r="Q1026" s="59"/>
      <c r="R1026" s="271">
        <f t="shared" si="199"/>
        <v>0</v>
      </c>
      <c r="S1026" s="269"/>
      <c r="T1026" s="59"/>
      <c r="U1026" s="270">
        <f t="shared" si="200"/>
        <v>0</v>
      </c>
      <c r="V1026" s="269"/>
      <c r="W1026" s="59"/>
      <c r="X1026" s="270">
        <f t="shared" si="201"/>
        <v>0</v>
      </c>
      <c r="Y1026" s="270">
        <f t="shared" si="202"/>
        <v>0</v>
      </c>
      <c r="Z1026" s="58"/>
      <c r="AA1026" s="58"/>
      <c r="AB1026" s="60" t="str">
        <f t="shared" si="203"/>
        <v/>
      </c>
      <c r="AC1026" s="21" t="b">
        <f t="shared" si="204"/>
        <v>0</v>
      </c>
      <c r="AD1026" s="21" t="b">
        <f t="shared" si="205"/>
        <v>0</v>
      </c>
      <c r="AE1026" s="21" t="b">
        <f t="shared" si="206"/>
        <v>0</v>
      </c>
      <c r="AF1026" s="21" t="b">
        <f ca="1">OR(AND($AC1026,NOT($AD1026)),AND($AC1026,OR(AND($G1026="",$H1026&lt;&gt;""),AND($G1026&lt;&gt;"",$H1026=""),AND($J1026="",$K1026&lt;&gt;""),AND($J1026&lt;&gt;"",$K1026=""),AND($M1026="",$N1026&lt;&gt;""),AND($M1026&lt;&gt;"",$N1026=""),AND($P1026="",$Q1026&lt;&gt;""),AND($P1026&lt;&gt;"",$Q1026=""),AND($S1026="",$T1026&lt;&gt;""),AND($S1026&lt;&gt;"",$T1026=""),AND($V1026="",$W1026&lt;&gt;""),AND($V1026&lt;&gt;"",$W1026=""))),AND($C1026&lt;&gt;"",$E1026&lt;&gt;"",LEFT(TRIM($C1026),1)&lt;&gt;LEFT(TRIM($E1026),1)),IF(OR($E1026="",$F1026=""),FALSE(),IFERROR(COUNTIF(INDIRECT("UNITS_"&amp;SUBSTITUTE(LEFT($E1026,FIND(" ",$E1026&amp;" ")-1),".","_")),$F1026)=0,TRUE())),AND($B1026&lt;&gt;"",OR(ISNUMBER(SEARCH("outro",LOWER($B1026))),ISNUMBER(SEARCH("divers",LOWER($B1026))),ISNUMBER(SEARCH("etc",LOWER($B1026))))),OR(AND(ISNUMBER(SEARCH("comunic",LOWER($B1026))),LEFT($E1026,3)&lt;&gt;"4.4"),AND(ISNUMBER(SEARCH("monitor",LOWER($B1026))),NOT(OR(LEFT($E1026,3)="1.5",LEFT($E1026,3)="2.5")))),AND($B1026&lt;&gt;"",OR(LEFT($C1026,1)="1",LEFT($C1026,1)="2"),$D1026=""),AND($D1026&lt;&gt;"",NOT(OR(LEFT($C1026,1)="1",LEFT($C1026,1)="2"))),AND($D1026&lt;&gt;"",COUNTIF(' PROJETO'!$B$14:$B$16,$D1026)=0),IF($D1026="",FALSE(),IF(COUNTIF(' PROJETO'!$B$14:$B$16,$D1026)=0,FALSE(),IFERROR(INDEX(' PROJETO'!$C$14:$C$16,MATCH($D1026,' PROJETO'!$B$14:$B$16,0))&lt;&gt;"Sim",FALSE()))))</f>
        <v>0</v>
      </c>
      <c r="AG1026" s="21" t="b">
        <f>AND($AC1026,$Y1026&gt;'CONFG.  LISTAS'!$F$4,$Z1026="",$AA1026="")</f>
        <v>0</v>
      </c>
      <c r="AH1026" s="21" t="str">
        <f t="shared" si="207"/>
        <v/>
      </c>
      <c r="AI1026" s="43" t="str">
        <f ca="1">IF(NOT($AC1026),"",IF(OR($B1026="",$C1026="",$E1026="",$F1026=""),"Preencha descrição, categoria, tipo e unidade.",IF(AND($B1026&lt;&gt;"",OR(LEFT($C1026,1)="1",LEFT($C1026,1)="2"),$D1026=""),"Informe a prática de restauração para itens diretos.",IF(AND($D1026&lt;&gt;"",NOT(OR(LEFT($C1026,1)="1",LEFT($C1026,1)="2"))),"Custos indiretos não devem pertencer a uma prática específica.",IF(AND($D1026&lt;&gt;"",COUNTIF(' PROJETO'!$B$14:$B$16,$D1026)=0),"Prática de restauração inválida ou não cadastrada.",IF(IF($D1026="",FALSE(),IF(COUNTIF(' PROJETO'!$B$14:$B$16,$D1026)=0,FALSE(),IFERROR(INDEX(' PROJETO'!$C$14:$C$16,MATCH($D1026,' PROJETO'!$B$14:$B$16,0))&lt;&gt;"Sim",FALSE()))),"A prática informada no item não foi selecionada na aba Projeto.",IF(AND(MAX($I1026,$L1026,$O1026,$R1026,$U1026,$X1026)&gt;'CONFG.  LISTAS'!$F$4,NOT(OR($Z1026&lt;&gt;"",$AA1026&lt;&gt;""))),"Memorial de cálculo ou anexo obrigatório não informado para item acima do limite.",IF(OR(AND($G1026&lt;&gt;"",$H1026&lt;&gt;"",OR($G1026&lt;=0,$H1026&lt;=0)),AND($J1026&lt;&gt;"",$K1026&lt;&gt;"",OR($J1026&lt;=0,$K1026&lt;=0)),AND($M1026&lt;&gt;"",$N1026&lt;&gt;"",OR($M1026&lt;=0,$N1026&lt;=0)),AND($P1026&lt;&gt;"",$Q1026&lt;&gt;"",OR($P1026&lt;=0,$Q1026&lt;=0)),AND($S1026&lt;&gt;"",$T1026&lt;&gt;"",OR($S1026&lt;=0,$T1026&lt;=0)),AND($V1026&lt;&gt;"",$W1026&lt;&gt;"",OR($V1026&lt;=0,$W1026&lt;=0))),"Revise os valores informados: valor unitário e quantidade devem ser maiores que zero.",IF(OR(AND($G1026="",$H1026&lt;&gt;""),AND($G1026&lt;&gt;"",$H1026=""),AND($J1026="",$K1026&lt;&gt;""),AND($J1026&lt;&gt;"",$K1026=""),AND($M1026="",$N1026&lt;&gt;""),AND($M1026&lt;&gt;"",$N1026=""),AND($P1026="",$Q1026&lt;&gt;""),AND($P1026&lt;&gt;"",$Q1026=""),AND($S1026="",$T1026&lt;&gt;""),AND($S1026&lt;&gt;"",$T1026=""),AND($V1026="",$W1026&lt;&gt;""),AND($V1026&lt;&gt;"",$W1026="")),"Há ano preenchido parcialmente: "&amp;TRIM(IF(AND($G1026="",$H1026&lt;&gt;""),"Ano 1 (falta valor unitário); ","")&amp;IF(AND($G1026&lt;&gt;"",$H1026=""),"Ano 1 (falta quantidade); ","")&amp;IF(AND($J1026="",$K1026&lt;&gt;""),"Ano 2 (falta valor unitário); ","")&amp;IF(AND($J1026&lt;&gt;"",$K1026=""),"Ano 2 (falta quantidade); ","")&amp;IF(AND($M1026="",$N1026&lt;&gt;""),"Ano 3 (falta valor unitário); ","")&amp;IF(AND($M1026&lt;&gt;"",$N1026=""),"Ano 3 (falta quantidade); ","")&amp;IF(AND($P1026="",$Q1026&lt;&gt;""),"Ano 4 (falta valor unitário); ","")&amp;IF(AND($P1026&lt;&gt;"",$Q1026=""),"Ano 4 (falta quantidade); ","")&amp;IF(AND($S1026="",$T1026&lt;&gt;""),"Ano 5 (falta valor unitário); ","")&amp;IF(AND($S1026&lt;&gt;"",$T1026=""),"Ano 5 (falta quantidade); ","")&amp;IF(AND($V1026="",$W1026&lt;&gt;""),"Ano 6 (falta valor unitário); ","")&amp;IF(AND($V1026&lt;&gt;"",$W1026=""),"Ano 6 (falta quantidade); ","")), IF(NOT(OR(AND($G1026&lt;&gt;"",$H1026&lt;&gt;""),AND($J1026&lt;&gt;"",$K1026&lt;&gt;""),AND($M1026&lt;&gt;"",$N1026&lt;&gt;""),AND($P1026&lt;&gt;"",$Q1026&lt;&gt;""),AND($S1026&lt;&gt;"",$T1026&lt;&gt;""),AND($V1026&lt;&gt;"",$W1026&lt;&gt;""))),"Informe pelo menos um ano completo com valor unitário e quantidade.",IF(AND($C1026&lt;&gt;"",$E1026&lt;&gt;"",LEFT(TRIM($C1026),1)&lt;&gt;LEFT(TRIM($E1026),1)),"Categoria e tipo estão incompatíveis.",IF(IF(OR($E1026="",$F1026=""),FALSE(),IFERROR(COUNTIF(INDIRECT("UNITS_"&amp;SUBSTITUTE(LEFT($E1026,FIND(" ",$E1026&amp;" ")-1),".","_")),$F1026)=0,TRUE())),"Unidade incompatível com o tipo selecionado.",IF(OR(AND(ISNUMBER(SEARCH("comunic",LOWER($B1026))),LEFT($E1026,3)&lt;&gt;"4.4"),AND(ISNUMBER(SEARCH("monitor",LOWER($B1026))),NOT(OR(LEFT($E1026,3)="1.5",LEFT($E1026,3)="2.5")))),"Revise a classificação do item conforme as regras de preenchimento.",IF(AND($B1026&lt;&gt;"",OR(ISNUMBER(SEARCH("outro",LOWER($B1026))),ISNUMBER(SEARCH("divers",LOWER($B1026))),ISNUMBER(SEARCH("kit",LOWER($B1026))),ISNUMBER(SEARCH("ferrament",LOWER($B1026))),ISNUMBER(SEARCH("epi",LOWER($B1026)))),NOT(OR($Z1026&lt;&gt;"",$AA1026&lt;&gt;""))),"Descrição muito genérica: detalhe melhor o item e registre o racional no memorial ou em anexo.",IF(AND($Y1026=0,$B1026&lt;&gt;"",OR($G1026&lt;&gt;"",$H1026&lt;&gt;"",$J1026&lt;&gt;"",$K1026&lt;&gt;"",$M1026&lt;&gt;"",$N1026&lt;&gt;"",$P1026&lt;&gt;"",$Q1026&lt;&gt;"",$S1026&lt;&gt;"",$T1026&lt;&gt;"",$V1026&lt;&gt;"",$W1026&lt;&gt;"")),"O item possui dados lançados, mas o total está zerado. Revise os valores informados.","")))))))))))))))</f>
        <v/>
      </c>
    </row>
    <row r="1027" spans="1:35" ht="14.25" customHeight="1" x14ac:dyDescent="0.25">
      <c r="A1027" s="57" t="str">
        <f t="shared" si="195"/>
        <v/>
      </c>
      <c r="B1027" s="61"/>
      <c r="C1027" s="61"/>
      <c r="D1027" s="58"/>
      <c r="E1027" s="61"/>
      <c r="F1027" s="61"/>
      <c r="G1027" s="272"/>
      <c r="H1027" s="62"/>
      <c r="I1027" s="273">
        <f t="shared" si="196"/>
        <v>0</v>
      </c>
      <c r="J1027" s="272"/>
      <c r="K1027" s="62"/>
      <c r="L1027" s="270">
        <f t="shared" si="197"/>
        <v>0</v>
      </c>
      <c r="M1027" s="272"/>
      <c r="N1027" s="62"/>
      <c r="O1027" s="270">
        <f t="shared" si="198"/>
        <v>0</v>
      </c>
      <c r="P1027" s="272"/>
      <c r="Q1027" s="62"/>
      <c r="R1027" s="271">
        <f t="shared" si="199"/>
        <v>0</v>
      </c>
      <c r="S1027" s="272"/>
      <c r="T1027" s="62"/>
      <c r="U1027" s="270">
        <f t="shared" si="200"/>
        <v>0</v>
      </c>
      <c r="V1027" s="272"/>
      <c r="W1027" s="62"/>
      <c r="X1027" s="270">
        <f t="shared" si="201"/>
        <v>0</v>
      </c>
      <c r="Y1027" s="270">
        <f t="shared" si="202"/>
        <v>0</v>
      </c>
      <c r="Z1027" s="61"/>
      <c r="AA1027" s="61"/>
      <c r="AB1027" s="60" t="str">
        <f t="shared" si="203"/>
        <v/>
      </c>
      <c r="AC1027" s="21" t="b">
        <f t="shared" si="204"/>
        <v>0</v>
      </c>
      <c r="AD1027" s="21" t="b">
        <f t="shared" si="205"/>
        <v>0</v>
      </c>
      <c r="AE1027" s="21" t="b">
        <f t="shared" si="206"/>
        <v>0</v>
      </c>
      <c r="AF1027" s="21" t="b">
        <f ca="1">OR(AND($AC1027,NOT($AD1027)),AND($AC1027,OR(AND($G1027="",$H1027&lt;&gt;""),AND($G1027&lt;&gt;"",$H1027=""),AND($J1027="",$K1027&lt;&gt;""),AND($J1027&lt;&gt;"",$K1027=""),AND($M1027="",$N1027&lt;&gt;""),AND($M1027&lt;&gt;"",$N1027=""),AND($P1027="",$Q1027&lt;&gt;""),AND($P1027&lt;&gt;"",$Q1027=""),AND($S1027="",$T1027&lt;&gt;""),AND($S1027&lt;&gt;"",$T1027=""),AND($V1027="",$W1027&lt;&gt;""),AND($V1027&lt;&gt;"",$W1027=""))),AND($C1027&lt;&gt;"",$E1027&lt;&gt;"",LEFT(TRIM($C1027),1)&lt;&gt;LEFT(TRIM($E1027),1)),IF(OR($E1027="",$F1027=""),FALSE(),IFERROR(COUNTIF(INDIRECT("UNITS_"&amp;SUBSTITUTE(LEFT($E1027,FIND(" ",$E1027&amp;" ")-1),".","_")),$F1027)=0,TRUE())),AND($B1027&lt;&gt;"",OR(ISNUMBER(SEARCH("outro",LOWER($B1027))),ISNUMBER(SEARCH("divers",LOWER($B1027))),ISNUMBER(SEARCH("etc",LOWER($B1027))))),OR(AND(ISNUMBER(SEARCH("comunic",LOWER($B1027))),LEFT($E1027,3)&lt;&gt;"4.4"),AND(ISNUMBER(SEARCH("monitor",LOWER($B1027))),NOT(OR(LEFT($E1027,3)="1.5",LEFT($E1027,3)="2.5")))),AND($B1027&lt;&gt;"",OR(LEFT($C1027,1)="1",LEFT($C1027,1)="2"),$D1027=""),AND($D1027&lt;&gt;"",NOT(OR(LEFT($C1027,1)="1",LEFT($C1027,1)="2"))),AND($D1027&lt;&gt;"",COUNTIF(' PROJETO'!$B$14:$B$16,$D1027)=0),IF($D1027="",FALSE(),IF(COUNTIF(' PROJETO'!$B$14:$B$16,$D1027)=0,FALSE(),IFERROR(INDEX(' PROJETO'!$C$14:$C$16,MATCH($D1027,' PROJETO'!$B$14:$B$16,0))&lt;&gt;"Sim",FALSE()))))</f>
        <v>0</v>
      </c>
      <c r="AG1027" s="21" t="b">
        <f>AND($AC1027,$Y1027&gt;'CONFG.  LISTAS'!$F$4,$Z1027="",$AA1027="")</f>
        <v>0</v>
      </c>
      <c r="AH1027" s="21" t="str">
        <f t="shared" si="207"/>
        <v/>
      </c>
      <c r="AI1027" s="43" t="str">
        <f ca="1">IF(NOT($AC1027),"",IF(OR($B1027="",$C1027="",$E1027="",$F1027=""),"Preencha descrição, categoria, tipo e unidade.",IF(AND($B1027&lt;&gt;"",OR(LEFT($C1027,1)="1",LEFT($C1027,1)="2"),$D1027=""),"Informe a prática de restauração para itens diretos.",IF(AND($D1027&lt;&gt;"",NOT(OR(LEFT($C1027,1)="1",LEFT($C1027,1)="2"))),"Custos indiretos não devem pertencer a uma prática específica.",IF(AND($D1027&lt;&gt;"",COUNTIF(' PROJETO'!$B$14:$B$16,$D1027)=0),"Prática de restauração inválida ou não cadastrada.",IF(IF($D1027="",FALSE(),IF(COUNTIF(' PROJETO'!$B$14:$B$16,$D1027)=0,FALSE(),IFERROR(INDEX(' PROJETO'!$C$14:$C$16,MATCH($D1027,' PROJETO'!$B$14:$B$16,0))&lt;&gt;"Sim",FALSE()))),"A prática informada no item não foi selecionada na aba Projeto.",IF(AND(MAX($I1027,$L1027,$O1027,$R1027,$U1027,$X1027)&gt;'CONFG.  LISTAS'!$F$4,NOT(OR($Z1027&lt;&gt;"",$AA1027&lt;&gt;""))),"Memorial de cálculo ou anexo obrigatório não informado para item acima do limite.",IF(OR(AND($G1027&lt;&gt;"",$H1027&lt;&gt;"",OR($G1027&lt;=0,$H1027&lt;=0)),AND($J1027&lt;&gt;"",$K1027&lt;&gt;"",OR($J1027&lt;=0,$K1027&lt;=0)),AND($M1027&lt;&gt;"",$N1027&lt;&gt;"",OR($M1027&lt;=0,$N1027&lt;=0)),AND($P1027&lt;&gt;"",$Q1027&lt;&gt;"",OR($P1027&lt;=0,$Q1027&lt;=0)),AND($S1027&lt;&gt;"",$T1027&lt;&gt;"",OR($S1027&lt;=0,$T1027&lt;=0)),AND($V1027&lt;&gt;"",$W1027&lt;&gt;"",OR($V1027&lt;=0,$W1027&lt;=0))),"Revise os valores informados: valor unitário e quantidade devem ser maiores que zero.",IF(OR(AND($G1027="",$H1027&lt;&gt;""),AND($G1027&lt;&gt;"",$H1027=""),AND($J1027="",$K1027&lt;&gt;""),AND($J1027&lt;&gt;"",$K1027=""),AND($M1027="",$N1027&lt;&gt;""),AND($M1027&lt;&gt;"",$N1027=""),AND($P1027="",$Q1027&lt;&gt;""),AND($P1027&lt;&gt;"",$Q1027=""),AND($S1027="",$T1027&lt;&gt;""),AND($S1027&lt;&gt;"",$T1027=""),AND($V1027="",$W1027&lt;&gt;""),AND($V1027&lt;&gt;"",$W1027="")),"Há ano preenchido parcialmente: "&amp;TRIM(IF(AND($G1027="",$H1027&lt;&gt;""),"Ano 1 (falta valor unitário); ","")&amp;IF(AND($G1027&lt;&gt;"",$H1027=""),"Ano 1 (falta quantidade); ","")&amp;IF(AND($J1027="",$K1027&lt;&gt;""),"Ano 2 (falta valor unitário); ","")&amp;IF(AND($J1027&lt;&gt;"",$K1027=""),"Ano 2 (falta quantidade); ","")&amp;IF(AND($M1027="",$N1027&lt;&gt;""),"Ano 3 (falta valor unitário); ","")&amp;IF(AND($M1027&lt;&gt;"",$N1027=""),"Ano 3 (falta quantidade); ","")&amp;IF(AND($P1027="",$Q1027&lt;&gt;""),"Ano 4 (falta valor unitário); ","")&amp;IF(AND($P1027&lt;&gt;"",$Q1027=""),"Ano 4 (falta quantidade); ","")&amp;IF(AND($S1027="",$T1027&lt;&gt;""),"Ano 5 (falta valor unitário); ","")&amp;IF(AND($S1027&lt;&gt;"",$T1027=""),"Ano 5 (falta quantidade); ","")&amp;IF(AND($V1027="",$W1027&lt;&gt;""),"Ano 6 (falta valor unitário); ","")&amp;IF(AND($V1027&lt;&gt;"",$W1027=""),"Ano 6 (falta quantidade); ","")), IF(NOT(OR(AND($G1027&lt;&gt;"",$H1027&lt;&gt;""),AND($J1027&lt;&gt;"",$K1027&lt;&gt;""),AND($M1027&lt;&gt;"",$N1027&lt;&gt;""),AND($P1027&lt;&gt;"",$Q1027&lt;&gt;""),AND($S1027&lt;&gt;"",$T1027&lt;&gt;""),AND($V1027&lt;&gt;"",$W1027&lt;&gt;""))),"Informe pelo menos um ano completo com valor unitário e quantidade.",IF(AND($C1027&lt;&gt;"",$E1027&lt;&gt;"",LEFT(TRIM($C1027),1)&lt;&gt;LEFT(TRIM($E1027),1)),"Categoria e tipo estão incompatíveis.",IF(IF(OR($E1027="",$F1027=""),FALSE(),IFERROR(COUNTIF(INDIRECT("UNITS_"&amp;SUBSTITUTE(LEFT($E1027,FIND(" ",$E1027&amp;" ")-1),".","_")),$F1027)=0,TRUE())),"Unidade incompatível com o tipo selecionado.",IF(OR(AND(ISNUMBER(SEARCH("comunic",LOWER($B1027))),LEFT($E1027,3)&lt;&gt;"4.4"),AND(ISNUMBER(SEARCH("monitor",LOWER($B1027))),NOT(OR(LEFT($E1027,3)="1.5",LEFT($E1027,3)="2.5")))),"Revise a classificação do item conforme as regras de preenchimento.",IF(AND($B1027&lt;&gt;"",OR(ISNUMBER(SEARCH("outro",LOWER($B1027))),ISNUMBER(SEARCH("divers",LOWER($B1027))),ISNUMBER(SEARCH("kit",LOWER($B1027))),ISNUMBER(SEARCH("ferrament",LOWER($B1027))),ISNUMBER(SEARCH("epi",LOWER($B1027)))),NOT(OR($Z1027&lt;&gt;"",$AA1027&lt;&gt;""))),"Descrição muito genérica: detalhe melhor o item e registre o racional no memorial ou em anexo.",IF(AND($Y1027=0,$B1027&lt;&gt;"",OR($G1027&lt;&gt;"",$H1027&lt;&gt;"",$J1027&lt;&gt;"",$K1027&lt;&gt;"",$M1027&lt;&gt;"",$N1027&lt;&gt;"",$P1027&lt;&gt;"",$Q1027&lt;&gt;"",$S1027&lt;&gt;"",$T1027&lt;&gt;"",$V1027&lt;&gt;"",$W1027&lt;&gt;"")),"O item possui dados lançados, mas o total está zerado. Revise os valores informados.","")))))))))))))))</f>
        <v/>
      </c>
    </row>
    <row r="1028" spans="1:35" ht="14.25" customHeight="1" x14ac:dyDescent="0.25">
      <c r="A1028" s="57" t="str">
        <f t="shared" si="195"/>
        <v/>
      </c>
      <c r="B1028" s="58"/>
      <c r="C1028" s="58"/>
      <c r="D1028" s="58"/>
      <c r="E1028" s="58"/>
      <c r="F1028" s="58"/>
      <c r="G1028" s="269"/>
      <c r="H1028" s="59"/>
      <c r="I1028" s="273">
        <f t="shared" si="196"/>
        <v>0</v>
      </c>
      <c r="J1028" s="269"/>
      <c r="K1028" s="59"/>
      <c r="L1028" s="270">
        <f t="shared" si="197"/>
        <v>0</v>
      </c>
      <c r="M1028" s="269"/>
      <c r="N1028" s="59"/>
      <c r="O1028" s="270">
        <f t="shared" si="198"/>
        <v>0</v>
      </c>
      <c r="P1028" s="269"/>
      <c r="Q1028" s="59"/>
      <c r="R1028" s="271">
        <f t="shared" si="199"/>
        <v>0</v>
      </c>
      <c r="S1028" s="269"/>
      <c r="T1028" s="59"/>
      <c r="U1028" s="270">
        <f t="shared" si="200"/>
        <v>0</v>
      </c>
      <c r="V1028" s="269"/>
      <c r="W1028" s="59"/>
      <c r="X1028" s="270">
        <f t="shared" si="201"/>
        <v>0</v>
      </c>
      <c r="Y1028" s="270">
        <f t="shared" si="202"/>
        <v>0</v>
      </c>
      <c r="Z1028" s="58"/>
      <c r="AA1028" s="58"/>
      <c r="AB1028" s="60" t="str">
        <f t="shared" si="203"/>
        <v/>
      </c>
      <c r="AC1028" s="21" t="b">
        <f t="shared" si="204"/>
        <v>0</v>
      </c>
      <c r="AD1028" s="21" t="b">
        <f t="shared" si="205"/>
        <v>0</v>
      </c>
      <c r="AE1028" s="21" t="b">
        <f t="shared" si="206"/>
        <v>0</v>
      </c>
      <c r="AF1028" s="21" t="b">
        <f ca="1">OR(AND($AC1028,NOT($AD1028)),AND($AC1028,OR(AND($G1028="",$H1028&lt;&gt;""),AND($G1028&lt;&gt;"",$H1028=""),AND($J1028="",$K1028&lt;&gt;""),AND($J1028&lt;&gt;"",$K1028=""),AND($M1028="",$N1028&lt;&gt;""),AND($M1028&lt;&gt;"",$N1028=""),AND($P1028="",$Q1028&lt;&gt;""),AND($P1028&lt;&gt;"",$Q1028=""),AND($S1028="",$T1028&lt;&gt;""),AND($S1028&lt;&gt;"",$T1028=""),AND($V1028="",$W1028&lt;&gt;""),AND($V1028&lt;&gt;"",$W1028=""))),AND($C1028&lt;&gt;"",$E1028&lt;&gt;"",LEFT(TRIM($C1028),1)&lt;&gt;LEFT(TRIM($E1028),1)),IF(OR($E1028="",$F1028=""),FALSE(),IFERROR(COUNTIF(INDIRECT("UNITS_"&amp;SUBSTITUTE(LEFT($E1028,FIND(" ",$E1028&amp;" ")-1),".","_")),$F1028)=0,TRUE())),AND($B1028&lt;&gt;"",OR(ISNUMBER(SEARCH("outro",LOWER($B1028))),ISNUMBER(SEARCH("divers",LOWER($B1028))),ISNUMBER(SEARCH("etc",LOWER($B1028))))),OR(AND(ISNUMBER(SEARCH("comunic",LOWER($B1028))),LEFT($E1028,3)&lt;&gt;"4.4"),AND(ISNUMBER(SEARCH("monitor",LOWER($B1028))),NOT(OR(LEFT($E1028,3)="1.5",LEFT($E1028,3)="2.5")))),AND($B1028&lt;&gt;"",OR(LEFT($C1028,1)="1",LEFT($C1028,1)="2"),$D1028=""),AND($D1028&lt;&gt;"",NOT(OR(LEFT($C1028,1)="1",LEFT($C1028,1)="2"))),AND($D1028&lt;&gt;"",COUNTIF(' PROJETO'!$B$14:$B$16,$D1028)=0),IF($D1028="",FALSE(),IF(COUNTIF(' PROJETO'!$B$14:$B$16,$D1028)=0,FALSE(),IFERROR(INDEX(' PROJETO'!$C$14:$C$16,MATCH($D1028,' PROJETO'!$B$14:$B$16,0))&lt;&gt;"Sim",FALSE()))))</f>
        <v>0</v>
      </c>
      <c r="AG1028" s="21" t="b">
        <f>AND($AC1028,$Y1028&gt;'CONFG.  LISTAS'!$F$4,$Z1028="",$AA1028="")</f>
        <v>0</v>
      </c>
      <c r="AH1028" s="21" t="str">
        <f t="shared" si="207"/>
        <v/>
      </c>
      <c r="AI1028" s="43" t="str">
        <f ca="1">IF(NOT($AC1028),"",IF(OR($B1028="",$C1028="",$E1028="",$F1028=""),"Preencha descrição, categoria, tipo e unidade.",IF(AND($B1028&lt;&gt;"",OR(LEFT($C1028,1)="1",LEFT($C1028,1)="2"),$D1028=""),"Informe a prática de restauração para itens diretos.",IF(AND($D1028&lt;&gt;"",NOT(OR(LEFT($C1028,1)="1",LEFT($C1028,1)="2"))),"Custos indiretos não devem pertencer a uma prática específica.",IF(AND($D1028&lt;&gt;"",COUNTIF(' PROJETO'!$B$14:$B$16,$D1028)=0),"Prática de restauração inválida ou não cadastrada.",IF(IF($D1028="",FALSE(),IF(COUNTIF(' PROJETO'!$B$14:$B$16,$D1028)=0,FALSE(),IFERROR(INDEX(' PROJETO'!$C$14:$C$16,MATCH($D1028,' PROJETO'!$B$14:$B$16,0))&lt;&gt;"Sim",FALSE()))),"A prática informada no item não foi selecionada na aba Projeto.",IF(AND(MAX($I1028,$L1028,$O1028,$R1028,$U1028,$X1028)&gt;'CONFG.  LISTAS'!$F$4,NOT(OR($Z1028&lt;&gt;"",$AA1028&lt;&gt;""))),"Memorial de cálculo ou anexo obrigatório não informado para item acima do limite.",IF(OR(AND($G1028&lt;&gt;"",$H1028&lt;&gt;"",OR($G1028&lt;=0,$H1028&lt;=0)),AND($J1028&lt;&gt;"",$K1028&lt;&gt;"",OR($J1028&lt;=0,$K1028&lt;=0)),AND($M1028&lt;&gt;"",$N1028&lt;&gt;"",OR($M1028&lt;=0,$N1028&lt;=0)),AND($P1028&lt;&gt;"",$Q1028&lt;&gt;"",OR($P1028&lt;=0,$Q1028&lt;=0)),AND($S1028&lt;&gt;"",$T1028&lt;&gt;"",OR($S1028&lt;=0,$T1028&lt;=0)),AND($V1028&lt;&gt;"",$W1028&lt;&gt;"",OR($V1028&lt;=0,$W1028&lt;=0))),"Revise os valores informados: valor unitário e quantidade devem ser maiores que zero.",IF(OR(AND($G1028="",$H1028&lt;&gt;""),AND($G1028&lt;&gt;"",$H1028=""),AND($J1028="",$K1028&lt;&gt;""),AND($J1028&lt;&gt;"",$K1028=""),AND($M1028="",$N1028&lt;&gt;""),AND($M1028&lt;&gt;"",$N1028=""),AND($P1028="",$Q1028&lt;&gt;""),AND($P1028&lt;&gt;"",$Q1028=""),AND($S1028="",$T1028&lt;&gt;""),AND($S1028&lt;&gt;"",$T1028=""),AND($V1028="",$W1028&lt;&gt;""),AND($V1028&lt;&gt;"",$W1028="")),"Há ano preenchido parcialmente: "&amp;TRIM(IF(AND($G1028="",$H1028&lt;&gt;""),"Ano 1 (falta valor unitário); ","")&amp;IF(AND($G1028&lt;&gt;"",$H1028=""),"Ano 1 (falta quantidade); ","")&amp;IF(AND($J1028="",$K1028&lt;&gt;""),"Ano 2 (falta valor unitário); ","")&amp;IF(AND($J1028&lt;&gt;"",$K1028=""),"Ano 2 (falta quantidade); ","")&amp;IF(AND($M1028="",$N1028&lt;&gt;""),"Ano 3 (falta valor unitário); ","")&amp;IF(AND($M1028&lt;&gt;"",$N1028=""),"Ano 3 (falta quantidade); ","")&amp;IF(AND($P1028="",$Q1028&lt;&gt;""),"Ano 4 (falta valor unitário); ","")&amp;IF(AND($P1028&lt;&gt;"",$Q1028=""),"Ano 4 (falta quantidade); ","")&amp;IF(AND($S1028="",$T1028&lt;&gt;""),"Ano 5 (falta valor unitário); ","")&amp;IF(AND($S1028&lt;&gt;"",$T1028=""),"Ano 5 (falta quantidade); ","")&amp;IF(AND($V1028="",$W1028&lt;&gt;""),"Ano 6 (falta valor unitário); ","")&amp;IF(AND($V1028&lt;&gt;"",$W1028=""),"Ano 6 (falta quantidade); ","")), IF(NOT(OR(AND($G1028&lt;&gt;"",$H1028&lt;&gt;""),AND($J1028&lt;&gt;"",$K1028&lt;&gt;""),AND($M1028&lt;&gt;"",$N1028&lt;&gt;""),AND($P1028&lt;&gt;"",$Q1028&lt;&gt;""),AND($S1028&lt;&gt;"",$T1028&lt;&gt;""),AND($V1028&lt;&gt;"",$W1028&lt;&gt;""))),"Informe pelo menos um ano completo com valor unitário e quantidade.",IF(AND($C1028&lt;&gt;"",$E1028&lt;&gt;"",LEFT(TRIM($C1028),1)&lt;&gt;LEFT(TRIM($E1028),1)),"Categoria e tipo estão incompatíveis.",IF(IF(OR($E1028="",$F1028=""),FALSE(),IFERROR(COUNTIF(INDIRECT("UNITS_"&amp;SUBSTITUTE(LEFT($E1028,FIND(" ",$E1028&amp;" ")-1),".","_")),$F1028)=0,TRUE())),"Unidade incompatível com o tipo selecionado.",IF(OR(AND(ISNUMBER(SEARCH("comunic",LOWER($B1028))),LEFT($E1028,3)&lt;&gt;"4.4"),AND(ISNUMBER(SEARCH("monitor",LOWER($B1028))),NOT(OR(LEFT($E1028,3)="1.5",LEFT($E1028,3)="2.5")))),"Revise a classificação do item conforme as regras de preenchimento.",IF(AND($B1028&lt;&gt;"",OR(ISNUMBER(SEARCH("outro",LOWER($B1028))),ISNUMBER(SEARCH("divers",LOWER($B1028))),ISNUMBER(SEARCH("kit",LOWER($B1028))),ISNUMBER(SEARCH("ferrament",LOWER($B1028))),ISNUMBER(SEARCH("epi",LOWER($B1028)))),NOT(OR($Z1028&lt;&gt;"",$AA1028&lt;&gt;""))),"Descrição muito genérica: detalhe melhor o item e registre o racional no memorial ou em anexo.",IF(AND($Y1028=0,$B1028&lt;&gt;"",OR($G1028&lt;&gt;"",$H1028&lt;&gt;"",$J1028&lt;&gt;"",$K1028&lt;&gt;"",$M1028&lt;&gt;"",$N1028&lt;&gt;"",$P1028&lt;&gt;"",$Q1028&lt;&gt;"",$S1028&lt;&gt;"",$T1028&lt;&gt;"",$V1028&lt;&gt;"",$W1028&lt;&gt;"")),"O item possui dados lançados, mas o total está zerado. Revise os valores informados.","")))))))))))))))</f>
        <v/>
      </c>
    </row>
    <row r="1029" spans="1:35" ht="14.25" customHeight="1" x14ac:dyDescent="0.25">
      <c r="A1029" s="57" t="str">
        <f t="shared" si="195"/>
        <v/>
      </c>
      <c r="B1029" s="61"/>
      <c r="C1029" s="61"/>
      <c r="D1029" s="58"/>
      <c r="E1029" s="61"/>
      <c r="F1029" s="61"/>
      <c r="G1029" s="272"/>
      <c r="H1029" s="62"/>
      <c r="I1029" s="273">
        <f t="shared" si="196"/>
        <v>0</v>
      </c>
      <c r="J1029" s="272"/>
      <c r="K1029" s="62"/>
      <c r="L1029" s="270">
        <f t="shared" si="197"/>
        <v>0</v>
      </c>
      <c r="M1029" s="272"/>
      <c r="N1029" s="62"/>
      <c r="O1029" s="270">
        <f t="shared" si="198"/>
        <v>0</v>
      </c>
      <c r="P1029" s="272"/>
      <c r="Q1029" s="62"/>
      <c r="R1029" s="271">
        <f t="shared" si="199"/>
        <v>0</v>
      </c>
      <c r="S1029" s="272"/>
      <c r="T1029" s="62"/>
      <c r="U1029" s="270">
        <f t="shared" si="200"/>
        <v>0</v>
      </c>
      <c r="V1029" s="272"/>
      <c r="W1029" s="62"/>
      <c r="X1029" s="270">
        <f t="shared" si="201"/>
        <v>0</v>
      </c>
      <c r="Y1029" s="270">
        <f t="shared" si="202"/>
        <v>0</v>
      </c>
      <c r="Z1029" s="61"/>
      <c r="AA1029" s="61"/>
      <c r="AB1029" s="60" t="str">
        <f t="shared" si="203"/>
        <v/>
      </c>
      <c r="AC1029" s="21" t="b">
        <f t="shared" si="204"/>
        <v>0</v>
      </c>
      <c r="AD1029" s="21" t="b">
        <f t="shared" si="205"/>
        <v>0</v>
      </c>
      <c r="AE1029" s="21" t="b">
        <f t="shared" si="206"/>
        <v>0</v>
      </c>
      <c r="AF1029" s="21" t="b">
        <f ca="1">OR(AND($AC1029,NOT($AD1029)),AND($AC1029,OR(AND($G1029="",$H1029&lt;&gt;""),AND($G1029&lt;&gt;"",$H1029=""),AND($J1029="",$K1029&lt;&gt;""),AND($J1029&lt;&gt;"",$K1029=""),AND($M1029="",$N1029&lt;&gt;""),AND($M1029&lt;&gt;"",$N1029=""),AND($P1029="",$Q1029&lt;&gt;""),AND($P1029&lt;&gt;"",$Q1029=""),AND($S1029="",$T1029&lt;&gt;""),AND($S1029&lt;&gt;"",$T1029=""),AND($V1029="",$W1029&lt;&gt;""),AND($V1029&lt;&gt;"",$W1029=""))),AND($C1029&lt;&gt;"",$E1029&lt;&gt;"",LEFT(TRIM($C1029),1)&lt;&gt;LEFT(TRIM($E1029),1)),IF(OR($E1029="",$F1029=""),FALSE(),IFERROR(COUNTIF(INDIRECT("UNITS_"&amp;SUBSTITUTE(LEFT($E1029,FIND(" ",$E1029&amp;" ")-1),".","_")),$F1029)=0,TRUE())),AND($B1029&lt;&gt;"",OR(ISNUMBER(SEARCH("outro",LOWER($B1029))),ISNUMBER(SEARCH("divers",LOWER($B1029))),ISNUMBER(SEARCH("etc",LOWER($B1029))))),OR(AND(ISNUMBER(SEARCH("comunic",LOWER($B1029))),LEFT($E1029,3)&lt;&gt;"4.4"),AND(ISNUMBER(SEARCH("monitor",LOWER($B1029))),NOT(OR(LEFT($E1029,3)="1.5",LEFT($E1029,3)="2.5")))),AND($B1029&lt;&gt;"",OR(LEFT($C1029,1)="1",LEFT($C1029,1)="2"),$D1029=""),AND($D1029&lt;&gt;"",NOT(OR(LEFT($C1029,1)="1",LEFT($C1029,1)="2"))),AND($D1029&lt;&gt;"",COUNTIF(' PROJETO'!$B$14:$B$16,$D1029)=0),IF($D1029="",FALSE(),IF(COUNTIF(' PROJETO'!$B$14:$B$16,$D1029)=0,FALSE(),IFERROR(INDEX(' PROJETO'!$C$14:$C$16,MATCH($D1029,' PROJETO'!$B$14:$B$16,0))&lt;&gt;"Sim",FALSE()))))</f>
        <v>0</v>
      </c>
      <c r="AG1029" s="21" t="b">
        <f>AND($AC1029,$Y1029&gt;'CONFG.  LISTAS'!$F$4,$Z1029="",$AA1029="")</f>
        <v>0</v>
      </c>
      <c r="AH1029" s="21" t="str">
        <f t="shared" si="207"/>
        <v/>
      </c>
      <c r="AI1029" s="43" t="str">
        <f ca="1">IF(NOT($AC1029),"",IF(OR($B1029="",$C1029="",$E1029="",$F1029=""),"Preencha descrição, categoria, tipo e unidade.",IF(AND($B1029&lt;&gt;"",OR(LEFT($C1029,1)="1",LEFT($C1029,1)="2"),$D1029=""),"Informe a prática de restauração para itens diretos.",IF(AND($D1029&lt;&gt;"",NOT(OR(LEFT($C1029,1)="1",LEFT($C1029,1)="2"))),"Custos indiretos não devem pertencer a uma prática específica.",IF(AND($D1029&lt;&gt;"",COUNTIF(' PROJETO'!$B$14:$B$16,$D1029)=0),"Prática de restauração inválida ou não cadastrada.",IF(IF($D1029="",FALSE(),IF(COUNTIF(' PROJETO'!$B$14:$B$16,$D1029)=0,FALSE(),IFERROR(INDEX(' PROJETO'!$C$14:$C$16,MATCH($D1029,' PROJETO'!$B$14:$B$16,0))&lt;&gt;"Sim",FALSE()))),"A prática informada no item não foi selecionada na aba Projeto.",IF(AND(MAX($I1029,$L1029,$O1029,$R1029,$U1029,$X1029)&gt;'CONFG.  LISTAS'!$F$4,NOT(OR($Z1029&lt;&gt;"",$AA1029&lt;&gt;""))),"Memorial de cálculo ou anexo obrigatório não informado para item acima do limite.",IF(OR(AND($G1029&lt;&gt;"",$H1029&lt;&gt;"",OR($G1029&lt;=0,$H1029&lt;=0)),AND($J1029&lt;&gt;"",$K1029&lt;&gt;"",OR($J1029&lt;=0,$K1029&lt;=0)),AND($M1029&lt;&gt;"",$N1029&lt;&gt;"",OR($M1029&lt;=0,$N1029&lt;=0)),AND($P1029&lt;&gt;"",$Q1029&lt;&gt;"",OR($P1029&lt;=0,$Q1029&lt;=0)),AND($S1029&lt;&gt;"",$T1029&lt;&gt;"",OR($S1029&lt;=0,$T1029&lt;=0)),AND($V1029&lt;&gt;"",$W1029&lt;&gt;"",OR($V1029&lt;=0,$W1029&lt;=0))),"Revise os valores informados: valor unitário e quantidade devem ser maiores que zero.",IF(OR(AND($G1029="",$H1029&lt;&gt;""),AND($G1029&lt;&gt;"",$H1029=""),AND($J1029="",$K1029&lt;&gt;""),AND($J1029&lt;&gt;"",$K1029=""),AND($M1029="",$N1029&lt;&gt;""),AND($M1029&lt;&gt;"",$N1029=""),AND($P1029="",$Q1029&lt;&gt;""),AND($P1029&lt;&gt;"",$Q1029=""),AND($S1029="",$T1029&lt;&gt;""),AND($S1029&lt;&gt;"",$T1029=""),AND($V1029="",$W1029&lt;&gt;""),AND($V1029&lt;&gt;"",$W1029="")),"Há ano preenchido parcialmente: "&amp;TRIM(IF(AND($G1029="",$H1029&lt;&gt;""),"Ano 1 (falta valor unitário); ","")&amp;IF(AND($G1029&lt;&gt;"",$H1029=""),"Ano 1 (falta quantidade); ","")&amp;IF(AND($J1029="",$K1029&lt;&gt;""),"Ano 2 (falta valor unitário); ","")&amp;IF(AND($J1029&lt;&gt;"",$K1029=""),"Ano 2 (falta quantidade); ","")&amp;IF(AND($M1029="",$N1029&lt;&gt;""),"Ano 3 (falta valor unitário); ","")&amp;IF(AND($M1029&lt;&gt;"",$N1029=""),"Ano 3 (falta quantidade); ","")&amp;IF(AND($P1029="",$Q1029&lt;&gt;""),"Ano 4 (falta valor unitário); ","")&amp;IF(AND($P1029&lt;&gt;"",$Q1029=""),"Ano 4 (falta quantidade); ","")&amp;IF(AND($S1029="",$T1029&lt;&gt;""),"Ano 5 (falta valor unitário); ","")&amp;IF(AND($S1029&lt;&gt;"",$T1029=""),"Ano 5 (falta quantidade); ","")&amp;IF(AND($V1029="",$W1029&lt;&gt;""),"Ano 6 (falta valor unitário); ","")&amp;IF(AND($V1029&lt;&gt;"",$W1029=""),"Ano 6 (falta quantidade); ","")), IF(NOT(OR(AND($G1029&lt;&gt;"",$H1029&lt;&gt;""),AND($J1029&lt;&gt;"",$K1029&lt;&gt;""),AND($M1029&lt;&gt;"",$N1029&lt;&gt;""),AND($P1029&lt;&gt;"",$Q1029&lt;&gt;""),AND($S1029&lt;&gt;"",$T1029&lt;&gt;""),AND($V1029&lt;&gt;"",$W1029&lt;&gt;""))),"Informe pelo menos um ano completo com valor unitário e quantidade.",IF(AND($C1029&lt;&gt;"",$E1029&lt;&gt;"",LEFT(TRIM($C1029),1)&lt;&gt;LEFT(TRIM($E1029),1)),"Categoria e tipo estão incompatíveis.",IF(IF(OR($E1029="",$F1029=""),FALSE(),IFERROR(COUNTIF(INDIRECT("UNITS_"&amp;SUBSTITUTE(LEFT($E1029,FIND(" ",$E1029&amp;" ")-1),".","_")),$F1029)=0,TRUE())),"Unidade incompatível com o tipo selecionado.",IF(OR(AND(ISNUMBER(SEARCH("comunic",LOWER($B1029))),LEFT($E1029,3)&lt;&gt;"4.4"),AND(ISNUMBER(SEARCH("monitor",LOWER($B1029))),NOT(OR(LEFT($E1029,3)="1.5",LEFT($E1029,3)="2.5")))),"Revise a classificação do item conforme as regras de preenchimento.",IF(AND($B1029&lt;&gt;"",OR(ISNUMBER(SEARCH("outro",LOWER($B1029))),ISNUMBER(SEARCH("divers",LOWER($B1029))),ISNUMBER(SEARCH("kit",LOWER($B1029))),ISNUMBER(SEARCH("ferrament",LOWER($B1029))),ISNUMBER(SEARCH("epi",LOWER($B1029)))),NOT(OR($Z1029&lt;&gt;"",$AA1029&lt;&gt;""))),"Descrição muito genérica: detalhe melhor o item e registre o racional no memorial ou em anexo.",IF(AND($Y1029=0,$B1029&lt;&gt;"",OR($G1029&lt;&gt;"",$H1029&lt;&gt;"",$J1029&lt;&gt;"",$K1029&lt;&gt;"",$M1029&lt;&gt;"",$N1029&lt;&gt;"",$P1029&lt;&gt;"",$Q1029&lt;&gt;"",$S1029&lt;&gt;"",$T1029&lt;&gt;"",$V1029&lt;&gt;"",$W1029&lt;&gt;"")),"O item possui dados lançados, mas o total está zerado. Revise os valores informados.","")))))))))))))))</f>
        <v/>
      </c>
    </row>
    <row r="1030" spans="1:35" ht="14.25" customHeight="1" x14ac:dyDescent="0.25">
      <c r="A1030" s="57" t="str">
        <f t="shared" si="195"/>
        <v/>
      </c>
      <c r="B1030" s="58"/>
      <c r="C1030" s="58"/>
      <c r="D1030" s="58"/>
      <c r="E1030" s="58"/>
      <c r="F1030" s="58"/>
      <c r="G1030" s="269"/>
      <c r="H1030" s="59"/>
      <c r="I1030" s="273">
        <f t="shared" si="196"/>
        <v>0</v>
      </c>
      <c r="J1030" s="269"/>
      <c r="K1030" s="59"/>
      <c r="L1030" s="270">
        <f t="shared" si="197"/>
        <v>0</v>
      </c>
      <c r="M1030" s="269"/>
      <c r="N1030" s="59"/>
      <c r="O1030" s="270">
        <f t="shared" si="198"/>
        <v>0</v>
      </c>
      <c r="P1030" s="269"/>
      <c r="Q1030" s="59"/>
      <c r="R1030" s="271">
        <f t="shared" si="199"/>
        <v>0</v>
      </c>
      <c r="S1030" s="269"/>
      <c r="T1030" s="59"/>
      <c r="U1030" s="270">
        <f t="shared" si="200"/>
        <v>0</v>
      </c>
      <c r="V1030" s="269"/>
      <c r="W1030" s="59"/>
      <c r="X1030" s="270">
        <f t="shared" si="201"/>
        <v>0</v>
      </c>
      <c r="Y1030" s="270">
        <f t="shared" si="202"/>
        <v>0</v>
      </c>
      <c r="Z1030" s="58"/>
      <c r="AA1030" s="58"/>
      <c r="AB1030" s="60" t="str">
        <f t="shared" si="203"/>
        <v/>
      </c>
      <c r="AC1030" s="21" t="b">
        <f t="shared" si="204"/>
        <v>0</v>
      </c>
      <c r="AD1030" s="21" t="b">
        <f t="shared" si="205"/>
        <v>0</v>
      </c>
      <c r="AE1030" s="21" t="b">
        <f t="shared" si="206"/>
        <v>0</v>
      </c>
      <c r="AF1030" s="21" t="b">
        <f ca="1">OR(AND($AC1030,NOT($AD1030)),AND($AC1030,OR(AND($G1030="",$H1030&lt;&gt;""),AND($G1030&lt;&gt;"",$H1030=""),AND($J1030="",$K1030&lt;&gt;""),AND($J1030&lt;&gt;"",$K1030=""),AND($M1030="",$N1030&lt;&gt;""),AND($M1030&lt;&gt;"",$N1030=""),AND($P1030="",$Q1030&lt;&gt;""),AND($P1030&lt;&gt;"",$Q1030=""),AND($S1030="",$T1030&lt;&gt;""),AND($S1030&lt;&gt;"",$T1030=""),AND($V1030="",$W1030&lt;&gt;""),AND($V1030&lt;&gt;"",$W1030=""))),AND($C1030&lt;&gt;"",$E1030&lt;&gt;"",LEFT(TRIM($C1030),1)&lt;&gt;LEFT(TRIM($E1030),1)),IF(OR($E1030="",$F1030=""),FALSE(),IFERROR(COUNTIF(INDIRECT("UNITS_"&amp;SUBSTITUTE(LEFT($E1030,FIND(" ",$E1030&amp;" ")-1),".","_")),$F1030)=0,TRUE())),AND($B1030&lt;&gt;"",OR(ISNUMBER(SEARCH("outro",LOWER($B1030))),ISNUMBER(SEARCH("divers",LOWER($B1030))),ISNUMBER(SEARCH("etc",LOWER($B1030))))),OR(AND(ISNUMBER(SEARCH("comunic",LOWER($B1030))),LEFT($E1030,3)&lt;&gt;"4.4"),AND(ISNUMBER(SEARCH("monitor",LOWER($B1030))),NOT(OR(LEFT($E1030,3)="1.5",LEFT($E1030,3)="2.5")))),AND($B1030&lt;&gt;"",OR(LEFT($C1030,1)="1",LEFT($C1030,1)="2"),$D1030=""),AND($D1030&lt;&gt;"",NOT(OR(LEFT($C1030,1)="1",LEFT($C1030,1)="2"))),AND($D1030&lt;&gt;"",COUNTIF(' PROJETO'!$B$14:$B$16,$D1030)=0),IF($D1030="",FALSE(),IF(COUNTIF(' PROJETO'!$B$14:$B$16,$D1030)=0,FALSE(),IFERROR(INDEX(' PROJETO'!$C$14:$C$16,MATCH($D1030,' PROJETO'!$B$14:$B$16,0))&lt;&gt;"Sim",FALSE()))))</f>
        <v>0</v>
      </c>
      <c r="AG1030" s="21" t="b">
        <f>AND($AC1030,$Y1030&gt;'CONFG.  LISTAS'!$F$4,$Z1030="",$AA1030="")</f>
        <v>0</v>
      </c>
      <c r="AH1030" s="21" t="str">
        <f t="shared" si="207"/>
        <v/>
      </c>
      <c r="AI1030" s="43" t="str">
        <f ca="1">IF(NOT($AC1030),"",IF(OR($B1030="",$C1030="",$E1030="",$F1030=""),"Preencha descrição, categoria, tipo e unidade.",IF(AND($B1030&lt;&gt;"",OR(LEFT($C1030,1)="1",LEFT($C1030,1)="2"),$D1030=""),"Informe a prática de restauração para itens diretos.",IF(AND($D1030&lt;&gt;"",NOT(OR(LEFT($C1030,1)="1",LEFT($C1030,1)="2"))),"Custos indiretos não devem pertencer a uma prática específica.",IF(AND($D1030&lt;&gt;"",COUNTIF(' PROJETO'!$B$14:$B$16,$D1030)=0),"Prática de restauração inválida ou não cadastrada.",IF(IF($D1030="",FALSE(),IF(COUNTIF(' PROJETO'!$B$14:$B$16,$D1030)=0,FALSE(),IFERROR(INDEX(' PROJETO'!$C$14:$C$16,MATCH($D1030,' PROJETO'!$B$14:$B$16,0))&lt;&gt;"Sim",FALSE()))),"A prática informada no item não foi selecionada na aba Projeto.",IF(AND(MAX($I1030,$L1030,$O1030,$R1030,$U1030,$X1030)&gt;'CONFG.  LISTAS'!$F$4,NOT(OR($Z1030&lt;&gt;"",$AA1030&lt;&gt;""))),"Memorial de cálculo ou anexo obrigatório não informado para item acima do limite.",IF(OR(AND($G1030&lt;&gt;"",$H1030&lt;&gt;"",OR($G1030&lt;=0,$H1030&lt;=0)),AND($J1030&lt;&gt;"",$K1030&lt;&gt;"",OR($J1030&lt;=0,$K1030&lt;=0)),AND($M1030&lt;&gt;"",$N1030&lt;&gt;"",OR($M1030&lt;=0,$N1030&lt;=0)),AND($P1030&lt;&gt;"",$Q1030&lt;&gt;"",OR($P1030&lt;=0,$Q1030&lt;=0)),AND($S1030&lt;&gt;"",$T1030&lt;&gt;"",OR($S1030&lt;=0,$T1030&lt;=0)),AND($V1030&lt;&gt;"",$W1030&lt;&gt;"",OR($V1030&lt;=0,$W1030&lt;=0))),"Revise os valores informados: valor unitário e quantidade devem ser maiores que zero.",IF(OR(AND($G1030="",$H1030&lt;&gt;""),AND($G1030&lt;&gt;"",$H1030=""),AND($J1030="",$K1030&lt;&gt;""),AND($J1030&lt;&gt;"",$K1030=""),AND($M1030="",$N1030&lt;&gt;""),AND($M1030&lt;&gt;"",$N1030=""),AND($P1030="",$Q1030&lt;&gt;""),AND($P1030&lt;&gt;"",$Q1030=""),AND($S1030="",$T1030&lt;&gt;""),AND($S1030&lt;&gt;"",$T1030=""),AND($V1030="",$W1030&lt;&gt;""),AND($V1030&lt;&gt;"",$W1030="")),"Há ano preenchido parcialmente: "&amp;TRIM(IF(AND($G1030="",$H1030&lt;&gt;""),"Ano 1 (falta valor unitário); ","")&amp;IF(AND($G1030&lt;&gt;"",$H1030=""),"Ano 1 (falta quantidade); ","")&amp;IF(AND($J1030="",$K1030&lt;&gt;""),"Ano 2 (falta valor unitário); ","")&amp;IF(AND($J1030&lt;&gt;"",$K1030=""),"Ano 2 (falta quantidade); ","")&amp;IF(AND($M1030="",$N1030&lt;&gt;""),"Ano 3 (falta valor unitário); ","")&amp;IF(AND($M1030&lt;&gt;"",$N1030=""),"Ano 3 (falta quantidade); ","")&amp;IF(AND($P1030="",$Q1030&lt;&gt;""),"Ano 4 (falta valor unitário); ","")&amp;IF(AND($P1030&lt;&gt;"",$Q1030=""),"Ano 4 (falta quantidade); ","")&amp;IF(AND($S1030="",$T1030&lt;&gt;""),"Ano 5 (falta valor unitário); ","")&amp;IF(AND($S1030&lt;&gt;"",$T1030=""),"Ano 5 (falta quantidade); ","")&amp;IF(AND($V1030="",$W1030&lt;&gt;""),"Ano 6 (falta valor unitário); ","")&amp;IF(AND($V1030&lt;&gt;"",$W1030=""),"Ano 6 (falta quantidade); ","")), IF(NOT(OR(AND($G1030&lt;&gt;"",$H1030&lt;&gt;""),AND($J1030&lt;&gt;"",$K1030&lt;&gt;""),AND($M1030&lt;&gt;"",$N1030&lt;&gt;""),AND($P1030&lt;&gt;"",$Q1030&lt;&gt;""),AND($S1030&lt;&gt;"",$T1030&lt;&gt;""),AND($V1030&lt;&gt;"",$W1030&lt;&gt;""))),"Informe pelo menos um ano completo com valor unitário e quantidade.",IF(AND($C1030&lt;&gt;"",$E1030&lt;&gt;"",LEFT(TRIM($C1030),1)&lt;&gt;LEFT(TRIM($E1030),1)),"Categoria e tipo estão incompatíveis.",IF(IF(OR($E1030="",$F1030=""),FALSE(),IFERROR(COUNTIF(INDIRECT("UNITS_"&amp;SUBSTITUTE(LEFT($E1030,FIND(" ",$E1030&amp;" ")-1),".","_")),$F1030)=0,TRUE())),"Unidade incompatível com o tipo selecionado.",IF(OR(AND(ISNUMBER(SEARCH("comunic",LOWER($B1030))),LEFT($E1030,3)&lt;&gt;"4.4"),AND(ISNUMBER(SEARCH("monitor",LOWER($B1030))),NOT(OR(LEFT($E1030,3)="1.5",LEFT($E1030,3)="2.5")))),"Revise a classificação do item conforme as regras de preenchimento.",IF(AND($B1030&lt;&gt;"",OR(ISNUMBER(SEARCH("outro",LOWER($B1030))),ISNUMBER(SEARCH("divers",LOWER($B1030))),ISNUMBER(SEARCH("kit",LOWER($B1030))),ISNUMBER(SEARCH("ferrament",LOWER($B1030))),ISNUMBER(SEARCH("epi",LOWER($B1030)))),NOT(OR($Z1030&lt;&gt;"",$AA1030&lt;&gt;""))),"Descrição muito genérica: detalhe melhor o item e registre o racional no memorial ou em anexo.",IF(AND($Y1030=0,$B1030&lt;&gt;"",OR($G1030&lt;&gt;"",$H1030&lt;&gt;"",$J1030&lt;&gt;"",$K1030&lt;&gt;"",$M1030&lt;&gt;"",$N1030&lt;&gt;"",$P1030&lt;&gt;"",$Q1030&lt;&gt;"",$S1030&lt;&gt;"",$T1030&lt;&gt;"",$V1030&lt;&gt;"",$W1030&lt;&gt;"")),"O item possui dados lançados, mas o total está zerado. Revise os valores informados.","")))))))))))))))</f>
        <v/>
      </c>
    </row>
    <row r="1031" spans="1:35" ht="14.25" customHeight="1" x14ac:dyDescent="0.25">
      <c r="A1031" s="57" t="str">
        <f t="shared" si="195"/>
        <v/>
      </c>
      <c r="B1031" s="61"/>
      <c r="C1031" s="61"/>
      <c r="D1031" s="58"/>
      <c r="E1031" s="61"/>
      <c r="F1031" s="61"/>
      <c r="G1031" s="272"/>
      <c r="H1031" s="62"/>
      <c r="I1031" s="273">
        <f t="shared" si="196"/>
        <v>0</v>
      </c>
      <c r="J1031" s="272"/>
      <c r="K1031" s="62"/>
      <c r="L1031" s="270">
        <f t="shared" si="197"/>
        <v>0</v>
      </c>
      <c r="M1031" s="272"/>
      <c r="N1031" s="62"/>
      <c r="O1031" s="270">
        <f t="shared" si="198"/>
        <v>0</v>
      </c>
      <c r="P1031" s="272"/>
      <c r="Q1031" s="62"/>
      <c r="R1031" s="271">
        <f t="shared" si="199"/>
        <v>0</v>
      </c>
      <c r="S1031" s="272"/>
      <c r="T1031" s="62"/>
      <c r="U1031" s="270">
        <f t="shared" si="200"/>
        <v>0</v>
      </c>
      <c r="V1031" s="272"/>
      <c r="W1031" s="62"/>
      <c r="X1031" s="270">
        <f t="shared" si="201"/>
        <v>0</v>
      </c>
      <c r="Y1031" s="270">
        <f t="shared" si="202"/>
        <v>0</v>
      </c>
      <c r="Z1031" s="61"/>
      <c r="AA1031" s="61"/>
      <c r="AB1031" s="60" t="str">
        <f t="shared" si="203"/>
        <v/>
      </c>
      <c r="AC1031" s="21" t="b">
        <f t="shared" si="204"/>
        <v>0</v>
      </c>
      <c r="AD1031" s="21" t="b">
        <f t="shared" si="205"/>
        <v>0</v>
      </c>
      <c r="AE1031" s="21" t="b">
        <f t="shared" si="206"/>
        <v>0</v>
      </c>
      <c r="AF1031" s="21" t="b">
        <f ca="1">OR(AND($AC1031,NOT($AD1031)),AND($AC1031,OR(AND($G1031="",$H1031&lt;&gt;""),AND($G1031&lt;&gt;"",$H1031=""),AND($J1031="",$K1031&lt;&gt;""),AND($J1031&lt;&gt;"",$K1031=""),AND($M1031="",$N1031&lt;&gt;""),AND($M1031&lt;&gt;"",$N1031=""),AND($P1031="",$Q1031&lt;&gt;""),AND($P1031&lt;&gt;"",$Q1031=""),AND($S1031="",$T1031&lt;&gt;""),AND($S1031&lt;&gt;"",$T1031=""),AND($V1031="",$W1031&lt;&gt;""),AND($V1031&lt;&gt;"",$W1031=""))),AND($C1031&lt;&gt;"",$E1031&lt;&gt;"",LEFT(TRIM($C1031),1)&lt;&gt;LEFT(TRIM($E1031),1)),IF(OR($E1031="",$F1031=""),FALSE(),IFERROR(COUNTIF(INDIRECT("UNITS_"&amp;SUBSTITUTE(LEFT($E1031,FIND(" ",$E1031&amp;" ")-1),".","_")),$F1031)=0,TRUE())),AND($B1031&lt;&gt;"",OR(ISNUMBER(SEARCH("outro",LOWER($B1031))),ISNUMBER(SEARCH("divers",LOWER($B1031))),ISNUMBER(SEARCH("etc",LOWER($B1031))))),OR(AND(ISNUMBER(SEARCH("comunic",LOWER($B1031))),LEFT($E1031,3)&lt;&gt;"4.4"),AND(ISNUMBER(SEARCH("monitor",LOWER($B1031))),NOT(OR(LEFT($E1031,3)="1.5",LEFT($E1031,3)="2.5")))),AND($B1031&lt;&gt;"",OR(LEFT($C1031,1)="1",LEFT($C1031,1)="2"),$D1031=""),AND($D1031&lt;&gt;"",NOT(OR(LEFT($C1031,1)="1",LEFT($C1031,1)="2"))),AND($D1031&lt;&gt;"",COUNTIF(' PROJETO'!$B$14:$B$16,$D1031)=0),IF($D1031="",FALSE(),IF(COUNTIF(' PROJETO'!$B$14:$B$16,$D1031)=0,FALSE(),IFERROR(INDEX(' PROJETO'!$C$14:$C$16,MATCH($D1031,' PROJETO'!$B$14:$B$16,0))&lt;&gt;"Sim",FALSE()))))</f>
        <v>0</v>
      </c>
      <c r="AG1031" s="21" t="b">
        <f>AND($AC1031,$Y1031&gt;'CONFG.  LISTAS'!$F$4,$Z1031="",$AA1031="")</f>
        <v>0</v>
      </c>
      <c r="AH1031" s="21" t="str">
        <f t="shared" si="207"/>
        <v/>
      </c>
      <c r="AI1031" s="43" t="str">
        <f ca="1">IF(NOT($AC1031),"",IF(OR($B1031="",$C1031="",$E1031="",$F1031=""),"Preencha descrição, categoria, tipo e unidade.",IF(AND($B1031&lt;&gt;"",OR(LEFT($C1031,1)="1",LEFT($C1031,1)="2"),$D1031=""),"Informe a prática de restauração para itens diretos.",IF(AND($D1031&lt;&gt;"",NOT(OR(LEFT($C1031,1)="1",LEFT($C1031,1)="2"))),"Custos indiretos não devem pertencer a uma prática específica.",IF(AND($D1031&lt;&gt;"",COUNTIF(' PROJETO'!$B$14:$B$16,$D1031)=0),"Prática de restauração inválida ou não cadastrada.",IF(IF($D1031="",FALSE(),IF(COUNTIF(' PROJETO'!$B$14:$B$16,$D1031)=0,FALSE(),IFERROR(INDEX(' PROJETO'!$C$14:$C$16,MATCH($D1031,' PROJETO'!$B$14:$B$16,0))&lt;&gt;"Sim",FALSE()))),"A prática informada no item não foi selecionada na aba Projeto.",IF(AND(MAX($I1031,$L1031,$O1031,$R1031,$U1031,$X1031)&gt;'CONFG.  LISTAS'!$F$4,NOT(OR($Z1031&lt;&gt;"",$AA1031&lt;&gt;""))),"Memorial de cálculo ou anexo obrigatório não informado para item acima do limite.",IF(OR(AND($G1031&lt;&gt;"",$H1031&lt;&gt;"",OR($G1031&lt;=0,$H1031&lt;=0)),AND($J1031&lt;&gt;"",$K1031&lt;&gt;"",OR($J1031&lt;=0,$K1031&lt;=0)),AND($M1031&lt;&gt;"",$N1031&lt;&gt;"",OR($M1031&lt;=0,$N1031&lt;=0)),AND($P1031&lt;&gt;"",$Q1031&lt;&gt;"",OR($P1031&lt;=0,$Q1031&lt;=0)),AND($S1031&lt;&gt;"",$T1031&lt;&gt;"",OR($S1031&lt;=0,$T1031&lt;=0)),AND($V1031&lt;&gt;"",$W1031&lt;&gt;"",OR($V1031&lt;=0,$W1031&lt;=0))),"Revise os valores informados: valor unitário e quantidade devem ser maiores que zero.",IF(OR(AND($G1031="",$H1031&lt;&gt;""),AND($G1031&lt;&gt;"",$H1031=""),AND($J1031="",$K1031&lt;&gt;""),AND($J1031&lt;&gt;"",$K1031=""),AND($M1031="",$N1031&lt;&gt;""),AND($M1031&lt;&gt;"",$N1031=""),AND($P1031="",$Q1031&lt;&gt;""),AND($P1031&lt;&gt;"",$Q1031=""),AND($S1031="",$T1031&lt;&gt;""),AND($S1031&lt;&gt;"",$T1031=""),AND($V1031="",$W1031&lt;&gt;""),AND($V1031&lt;&gt;"",$W1031="")),"Há ano preenchido parcialmente: "&amp;TRIM(IF(AND($G1031="",$H1031&lt;&gt;""),"Ano 1 (falta valor unitário); ","")&amp;IF(AND($G1031&lt;&gt;"",$H1031=""),"Ano 1 (falta quantidade); ","")&amp;IF(AND($J1031="",$K1031&lt;&gt;""),"Ano 2 (falta valor unitário); ","")&amp;IF(AND($J1031&lt;&gt;"",$K1031=""),"Ano 2 (falta quantidade); ","")&amp;IF(AND($M1031="",$N1031&lt;&gt;""),"Ano 3 (falta valor unitário); ","")&amp;IF(AND($M1031&lt;&gt;"",$N1031=""),"Ano 3 (falta quantidade); ","")&amp;IF(AND($P1031="",$Q1031&lt;&gt;""),"Ano 4 (falta valor unitário); ","")&amp;IF(AND($P1031&lt;&gt;"",$Q1031=""),"Ano 4 (falta quantidade); ","")&amp;IF(AND($S1031="",$T1031&lt;&gt;""),"Ano 5 (falta valor unitário); ","")&amp;IF(AND($S1031&lt;&gt;"",$T1031=""),"Ano 5 (falta quantidade); ","")&amp;IF(AND($V1031="",$W1031&lt;&gt;""),"Ano 6 (falta valor unitário); ","")&amp;IF(AND($V1031&lt;&gt;"",$W1031=""),"Ano 6 (falta quantidade); ","")), IF(NOT(OR(AND($G1031&lt;&gt;"",$H1031&lt;&gt;""),AND($J1031&lt;&gt;"",$K1031&lt;&gt;""),AND($M1031&lt;&gt;"",$N1031&lt;&gt;""),AND($P1031&lt;&gt;"",$Q1031&lt;&gt;""),AND($S1031&lt;&gt;"",$T1031&lt;&gt;""),AND($V1031&lt;&gt;"",$W1031&lt;&gt;""))),"Informe pelo menos um ano completo com valor unitário e quantidade.",IF(AND($C1031&lt;&gt;"",$E1031&lt;&gt;"",LEFT(TRIM($C1031),1)&lt;&gt;LEFT(TRIM($E1031),1)),"Categoria e tipo estão incompatíveis.",IF(IF(OR($E1031="",$F1031=""),FALSE(),IFERROR(COUNTIF(INDIRECT("UNITS_"&amp;SUBSTITUTE(LEFT($E1031,FIND(" ",$E1031&amp;" ")-1),".","_")),$F1031)=0,TRUE())),"Unidade incompatível com o tipo selecionado.",IF(OR(AND(ISNUMBER(SEARCH("comunic",LOWER($B1031))),LEFT($E1031,3)&lt;&gt;"4.4"),AND(ISNUMBER(SEARCH("monitor",LOWER($B1031))),NOT(OR(LEFT($E1031,3)="1.5",LEFT($E1031,3)="2.5")))),"Revise a classificação do item conforme as regras de preenchimento.",IF(AND($B1031&lt;&gt;"",OR(ISNUMBER(SEARCH("outro",LOWER($B1031))),ISNUMBER(SEARCH("divers",LOWER($B1031))),ISNUMBER(SEARCH("kit",LOWER($B1031))),ISNUMBER(SEARCH("ferrament",LOWER($B1031))),ISNUMBER(SEARCH("epi",LOWER($B1031)))),NOT(OR($Z1031&lt;&gt;"",$AA1031&lt;&gt;""))),"Descrição muito genérica: detalhe melhor o item e registre o racional no memorial ou em anexo.",IF(AND($Y1031=0,$B1031&lt;&gt;"",OR($G1031&lt;&gt;"",$H1031&lt;&gt;"",$J1031&lt;&gt;"",$K1031&lt;&gt;"",$M1031&lt;&gt;"",$N1031&lt;&gt;"",$P1031&lt;&gt;"",$Q1031&lt;&gt;"",$S1031&lt;&gt;"",$T1031&lt;&gt;"",$V1031&lt;&gt;"",$W1031&lt;&gt;"")),"O item possui dados lançados, mas o total está zerado. Revise os valores informados.","")))))))))))))))</f>
        <v/>
      </c>
    </row>
    <row r="1032" spans="1:35" ht="14.25" customHeight="1" x14ac:dyDescent="0.25">
      <c r="A1032" s="57" t="str">
        <f t="shared" si="195"/>
        <v/>
      </c>
      <c r="B1032" s="58"/>
      <c r="C1032" s="58"/>
      <c r="D1032" s="58"/>
      <c r="E1032" s="58"/>
      <c r="F1032" s="58"/>
      <c r="G1032" s="269"/>
      <c r="H1032" s="59"/>
      <c r="I1032" s="273">
        <f t="shared" si="196"/>
        <v>0</v>
      </c>
      <c r="J1032" s="269"/>
      <c r="K1032" s="59"/>
      <c r="L1032" s="270">
        <f t="shared" si="197"/>
        <v>0</v>
      </c>
      <c r="M1032" s="269"/>
      <c r="N1032" s="59"/>
      <c r="O1032" s="270">
        <f t="shared" si="198"/>
        <v>0</v>
      </c>
      <c r="P1032" s="269"/>
      <c r="Q1032" s="59"/>
      <c r="R1032" s="271">
        <f t="shared" si="199"/>
        <v>0</v>
      </c>
      <c r="S1032" s="269"/>
      <c r="T1032" s="59"/>
      <c r="U1032" s="270">
        <f t="shared" si="200"/>
        <v>0</v>
      </c>
      <c r="V1032" s="269"/>
      <c r="W1032" s="59"/>
      <c r="X1032" s="270">
        <f t="shared" si="201"/>
        <v>0</v>
      </c>
      <c r="Y1032" s="270">
        <f t="shared" si="202"/>
        <v>0</v>
      </c>
      <c r="Z1032" s="58"/>
      <c r="AA1032" s="58"/>
      <c r="AB1032" s="60" t="str">
        <f t="shared" si="203"/>
        <v/>
      </c>
      <c r="AC1032" s="21" t="b">
        <f t="shared" si="204"/>
        <v>0</v>
      </c>
      <c r="AD1032" s="21" t="b">
        <f t="shared" si="205"/>
        <v>0</v>
      </c>
      <c r="AE1032" s="21" t="b">
        <f t="shared" si="206"/>
        <v>0</v>
      </c>
      <c r="AF1032" s="21" t="b">
        <f ca="1">OR(AND($AC1032,NOT($AD1032)),AND($AC1032,OR(AND($G1032="",$H1032&lt;&gt;""),AND($G1032&lt;&gt;"",$H1032=""),AND($J1032="",$K1032&lt;&gt;""),AND($J1032&lt;&gt;"",$K1032=""),AND($M1032="",$N1032&lt;&gt;""),AND($M1032&lt;&gt;"",$N1032=""),AND($P1032="",$Q1032&lt;&gt;""),AND($P1032&lt;&gt;"",$Q1032=""),AND($S1032="",$T1032&lt;&gt;""),AND($S1032&lt;&gt;"",$T1032=""),AND($V1032="",$W1032&lt;&gt;""),AND($V1032&lt;&gt;"",$W1032=""))),AND($C1032&lt;&gt;"",$E1032&lt;&gt;"",LEFT(TRIM($C1032),1)&lt;&gt;LEFT(TRIM($E1032),1)),IF(OR($E1032="",$F1032=""),FALSE(),IFERROR(COUNTIF(INDIRECT("UNITS_"&amp;SUBSTITUTE(LEFT($E1032,FIND(" ",$E1032&amp;" ")-1),".","_")),$F1032)=0,TRUE())),AND($B1032&lt;&gt;"",OR(ISNUMBER(SEARCH("outro",LOWER($B1032))),ISNUMBER(SEARCH("divers",LOWER($B1032))),ISNUMBER(SEARCH("etc",LOWER($B1032))))),OR(AND(ISNUMBER(SEARCH("comunic",LOWER($B1032))),LEFT($E1032,3)&lt;&gt;"4.4"),AND(ISNUMBER(SEARCH("monitor",LOWER($B1032))),NOT(OR(LEFT($E1032,3)="1.5",LEFT($E1032,3)="2.5")))),AND($B1032&lt;&gt;"",OR(LEFT($C1032,1)="1",LEFT($C1032,1)="2"),$D1032=""),AND($D1032&lt;&gt;"",NOT(OR(LEFT($C1032,1)="1",LEFT($C1032,1)="2"))),AND($D1032&lt;&gt;"",COUNTIF(' PROJETO'!$B$14:$B$16,$D1032)=0),IF($D1032="",FALSE(),IF(COUNTIF(' PROJETO'!$B$14:$B$16,$D1032)=0,FALSE(),IFERROR(INDEX(' PROJETO'!$C$14:$C$16,MATCH($D1032,' PROJETO'!$B$14:$B$16,0))&lt;&gt;"Sim",FALSE()))))</f>
        <v>0</v>
      </c>
      <c r="AG1032" s="21" t="b">
        <f>AND($AC1032,$Y1032&gt;'CONFG.  LISTAS'!$F$4,$Z1032="",$AA1032="")</f>
        <v>0</v>
      </c>
      <c r="AH1032" s="21" t="str">
        <f t="shared" si="207"/>
        <v/>
      </c>
      <c r="AI1032" s="43" t="str">
        <f ca="1">IF(NOT($AC1032),"",IF(OR($B1032="",$C1032="",$E1032="",$F1032=""),"Preencha descrição, categoria, tipo e unidade.",IF(AND($B1032&lt;&gt;"",OR(LEFT($C1032,1)="1",LEFT($C1032,1)="2"),$D1032=""),"Informe a prática de restauração para itens diretos.",IF(AND($D1032&lt;&gt;"",NOT(OR(LEFT($C1032,1)="1",LEFT($C1032,1)="2"))),"Custos indiretos não devem pertencer a uma prática específica.",IF(AND($D1032&lt;&gt;"",COUNTIF(' PROJETO'!$B$14:$B$16,$D1032)=0),"Prática de restauração inválida ou não cadastrada.",IF(IF($D1032="",FALSE(),IF(COUNTIF(' PROJETO'!$B$14:$B$16,$D1032)=0,FALSE(),IFERROR(INDEX(' PROJETO'!$C$14:$C$16,MATCH($D1032,' PROJETO'!$B$14:$B$16,0))&lt;&gt;"Sim",FALSE()))),"A prática informada no item não foi selecionada na aba Projeto.",IF(AND(MAX($I1032,$L1032,$O1032,$R1032,$U1032,$X1032)&gt;'CONFG.  LISTAS'!$F$4,NOT(OR($Z1032&lt;&gt;"",$AA1032&lt;&gt;""))),"Memorial de cálculo ou anexo obrigatório não informado para item acima do limite.",IF(OR(AND($G1032&lt;&gt;"",$H1032&lt;&gt;"",OR($G1032&lt;=0,$H1032&lt;=0)),AND($J1032&lt;&gt;"",$K1032&lt;&gt;"",OR($J1032&lt;=0,$K1032&lt;=0)),AND($M1032&lt;&gt;"",$N1032&lt;&gt;"",OR($M1032&lt;=0,$N1032&lt;=0)),AND($P1032&lt;&gt;"",$Q1032&lt;&gt;"",OR($P1032&lt;=0,$Q1032&lt;=0)),AND($S1032&lt;&gt;"",$T1032&lt;&gt;"",OR($S1032&lt;=0,$T1032&lt;=0)),AND($V1032&lt;&gt;"",$W1032&lt;&gt;"",OR($V1032&lt;=0,$W1032&lt;=0))),"Revise os valores informados: valor unitário e quantidade devem ser maiores que zero.",IF(OR(AND($G1032="",$H1032&lt;&gt;""),AND($G1032&lt;&gt;"",$H1032=""),AND($J1032="",$K1032&lt;&gt;""),AND($J1032&lt;&gt;"",$K1032=""),AND($M1032="",$N1032&lt;&gt;""),AND($M1032&lt;&gt;"",$N1032=""),AND($P1032="",$Q1032&lt;&gt;""),AND($P1032&lt;&gt;"",$Q1032=""),AND($S1032="",$T1032&lt;&gt;""),AND($S1032&lt;&gt;"",$T1032=""),AND($V1032="",$W1032&lt;&gt;""),AND($V1032&lt;&gt;"",$W1032="")),"Há ano preenchido parcialmente: "&amp;TRIM(IF(AND($G1032="",$H1032&lt;&gt;""),"Ano 1 (falta valor unitário); ","")&amp;IF(AND($G1032&lt;&gt;"",$H1032=""),"Ano 1 (falta quantidade); ","")&amp;IF(AND($J1032="",$K1032&lt;&gt;""),"Ano 2 (falta valor unitário); ","")&amp;IF(AND($J1032&lt;&gt;"",$K1032=""),"Ano 2 (falta quantidade); ","")&amp;IF(AND($M1032="",$N1032&lt;&gt;""),"Ano 3 (falta valor unitário); ","")&amp;IF(AND($M1032&lt;&gt;"",$N1032=""),"Ano 3 (falta quantidade); ","")&amp;IF(AND($P1032="",$Q1032&lt;&gt;""),"Ano 4 (falta valor unitário); ","")&amp;IF(AND($P1032&lt;&gt;"",$Q1032=""),"Ano 4 (falta quantidade); ","")&amp;IF(AND($S1032="",$T1032&lt;&gt;""),"Ano 5 (falta valor unitário); ","")&amp;IF(AND($S1032&lt;&gt;"",$T1032=""),"Ano 5 (falta quantidade); ","")&amp;IF(AND($V1032="",$W1032&lt;&gt;""),"Ano 6 (falta valor unitário); ","")&amp;IF(AND($V1032&lt;&gt;"",$W1032=""),"Ano 6 (falta quantidade); ","")), IF(NOT(OR(AND($G1032&lt;&gt;"",$H1032&lt;&gt;""),AND($J1032&lt;&gt;"",$K1032&lt;&gt;""),AND($M1032&lt;&gt;"",$N1032&lt;&gt;""),AND($P1032&lt;&gt;"",$Q1032&lt;&gt;""),AND($S1032&lt;&gt;"",$T1032&lt;&gt;""),AND($V1032&lt;&gt;"",$W1032&lt;&gt;""))),"Informe pelo menos um ano completo com valor unitário e quantidade.",IF(AND($C1032&lt;&gt;"",$E1032&lt;&gt;"",LEFT(TRIM($C1032),1)&lt;&gt;LEFT(TRIM($E1032),1)),"Categoria e tipo estão incompatíveis.",IF(IF(OR($E1032="",$F1032=""),FALSE(),IFERROR(COUNTIF(INDIRECT("UNITS_"&amp;SUBSTITUTE(LEFT($E1032,FIND(" ",$E1032&amp;" ")-1),".","_")),$F1032)=0,TRUE())),"Unidade incompatível com o tipo selecionado.",IF(OR(AND(ISNUMBER(SEARCH("comunic",LOWER($B1032))),LEFT($E1032,3)&lt;&gt;"4.4"),AND(ISNUMBER(SEARCH("monitor",LOWER($B1032))),NOT(OR(LEFT($E1032,3)="1.5",LEFT($E1032,3)="2.5")))),"Revise a classificação do item conforme as regras de preenchimento.",IF(AND($B1032&lt;&gt;"",OR(ISNUMBER(SEARCH("outro",LOWER($B1032))),ISNUMBER(SEARCH("divers",LOWER($B1032))),ISNUMBER(SEARCH("kit",LOWER($B1032))),ISNUMBER(SEARCH("ferrament",LOWER($B1032))),ISNUMBER(SEARCH("epi",LOWER($B1032)))),NOT(OR($Z1032&lt;&gt;"",$AA1032&lt;&gt;""))),"Descrição muito genérica: detalhe melhor o item e registre o racional no memorial ou em anexo.",IF(AND($Y1032=0,$B1032&lt;&gt;"",OR($G1032&lt;&gt;"",$H1032&lt;&gt;"",$J1032&lt;&gt;"",$K1032&lt;&gt;"",$M1032&lt;&gt;"",$N1032&lt;&gt;"",$P1032&lt;&gt;"",$Q1032&lt;&gt;"",$S1032&lt;&gt;"",$T1032&lt;&gt;"",$V1032&lt;&gt;"",$W1032&lt;&gt;"")),"O item possui dados lançados, mas o total está zerado. Revise os valores informados.","")))))))))))))))</f>
        <v/>
      </c>
    </row>
    <row r="1033" spans="1:35" ht="14.25" customHeight="1" x14ac:dyDescent="0.25">
      <c r="A1033" s="57" t="str">
        <f t="shared" si="195"/>
        <v/>
      </c>
      <c r="B1033" s="61"/>
      <c r="C1033" s="61"/>
      <c r="D1033" s="58"/>
      <c r="E1033" s="61"/>
      <c r="F1033" s="61"/>
      <c r="G1033" s="272"/>
      <c r="H1033" s="62"/>
      <c r="I1033" s="273">
        <f t="shared" si="196"/>
        <v>0</v>
      </c>
      <c r="J1033" s="272"/>
      <c r="K1033" s="62"/>
      <c r="L1033" s="270">
        <f t="shared" si="197"/>
        <v>0</v>
      </c>
      <c r="M1033" s="272"/>
      <c r="N1033" s="62"/>
      <c r="O1033" s="270">
        <f t="shared" si="198"/>
        <v>0</v>
      </c>
      <c r="P1033" s="272"/>
      <c r="Q1033" s="62"/>
      <c r="R1033" s="271">
        <f t="shared" si="199"/>
        <v>0</v>
      </c>
      <c r="S1033" s="272"/>
      <c r="T1033" s="62"/>
      <c r="U1033" s="270">
        <f t="shared" si="200"/>
        <v>0</v>
      </c>
      <c r="V1033" s="272"/>
      <c r="W1033" s="62"/>
      <c r="X1033" s="270">
        <f t="shared" si="201"/>
        <v>0</v>
      </c>
      <c r="Y1033" s="270">
        <f t="shared" si="202"/>
        <v>0</v>
      </c>
      <c r="Z1033" s="61"/>
      <c r="AA1033" s="61"/>
      <c r="AB1033" s="60" t="str">
        <f t="shared" si="203"/>
        <v/>
      </c>
      <c r="AC1033" s="21" t="b">
        <f t="shared" si="204"/>
        <v>0</v>
      </c>
      <c r="AD1033" s="21" t="b">
        <f t="shared" si="205"/>
        <v>0</v>
      </c>
      <c r="AE1033" s="21" t="b">
        <f t="shared" si="206"/>
        <v>0</v>
      </c>
      <c r="AF1033" s="21" t="b">
        <f ca="1">OR(AND($AC1033,NOT($AD1033)),AND($AC1033,OR(AND($G1033="",$H1033&lt;&gt;""),AND($G1033&lt;&gt;"",$H1033=""),AND($J1033="",$K1033&lt;&gt;""),AND($J1033&lt;&gt;"",$K1033=""),AND($M1033="",$N1033&lt;&gt;""),AND($M1033&lt;&gt;"",$N1033=""),AND($P1033="",$Q1033&lt;&gt;""),AND($P1033&lt;&gt;"",$Q1033=""),AND($S1033="",$T1033&lt;&gt;""),AND($S1033&lt;&gt;"",$T1033=""),AND($V1033="",$W1033&lt;&gt;""),AND($V1033&lt;&gt;"",$W1033=""))),AND($C1033&lt;&gt;"",$E1033&lt;&gt;"",LEFT(TRIM($C1033),1)&lt;&gt;LEFT(TRIM($E1033),1)),IF(OR($E1033="",$F1033=""),FALSE(),IFERROR(COUNTIF(INDIRECT("UNITS_"&amp;SUBSTITUTE(LEFT($E1033,FIND(" ",$E1033&amp;" ")-1),".","_")),$F1033)=0,TRUE())),AND($B1033&lt;&gt;"",OR(ISNUMBER(SEARCH("outro",LOWER($B1033))),ISNUMBER(SEARCH("divers",LOWER($B1033))),ISNUMBER(SEARCH("etc",LOWER($B1033))))),OR(AND(ISNUMBER(SEARCH("comunic",LOWER($B1033))),LEFT($E1033,3)&lt;&gt;"4.4"),AND(ISNUMBER(SEARCH("monitor",LOWER($B1033))),NOT(OR(LEFT($E1033,3)="1.5",LEFT($E1033,3)="2.5")))),AND($B1033&lt;&gt;"",OR(LEFT($C1033,1)="1",LEFT($C1033,1)="2"),$D1033=""),AND($D1033&lt;&gt;"",NOT(OR(LEFT($C1033,1)="1",LEFT($C1033,1)="2"))),AND($D1033&lt;&gt;"",COUNTIF(' PROJETO'!$B$14:$B$16,$D1033)=0),IF($D1033="",FALSE(),IF(COUNTIF(' PROJETO'!$B$14:$B$16,$D1033)=0,FALSE(),IFERROR(INDEX(' PROJETO'!$C$14:$C$16,MATCH($D1033,' PROJETO'!$B$14:$B$16,0))&lt;&gt;"Sim",FALSE()))))</f>
        <v>0</v>
      </c>
      <c r="AG1033" s="21" t="b">
        <f>AND($AC1033,$Y1033&gt;'CONFG.  LISTAS'!$F$4,$Z1033="",$AA1033="")</f>
        <v>0</v>
      </c>
      <c r="AH1033" s="21" t="str">
        <f t="shared" si="207"/>
        <v/>
      </c>
      <c r="AI1033" s="43" t="str">
        <f ca="1">IF(NOT($AC1033),"",IF(OR($B1033="",$C1033="",$E1033="",$F1033=""),"Preencha descrição, categoria, tipo e unidade.",IF(AND($B1033&lt;&gt;"",OR(LEFT($C1033,1)="1",LEFT($C1033,1)="2"),$D1033=""),"Informe a prática de restauração para itens diretos.",IF(AND($D1033&lt;&gt;"",NOT(OR(LEFT($C1033,1)="1",LEFT($C1033,1)="2"))),"Custos indiretos não devem pertencer a uma prática específica.",IF(AND($D1033&lt;&gt;"",COUNTIF(' PROJETO'!$B$14:$B$16,$D1033)=0),"Prática de restauração inválida ou não cadastrada.",IF(IF($D1033="",FALSE(),IF(COUNTIF(' PROJETO'!$B$14:$B$16,$D1033)=0,FALSE(),IFERROR(INDEX(' PROJETO'!$C$14:$C$16,MATCH($D1033,' PROJETO'!$B$14:$B$16,0))&lt;&gt;"Sim",FALSE()))),"A prática informada no item não foi selecionada na aba Projeto.",IF(AND(MAX($I1033,$L1033,$O1033,$R1033,$U1033,$X1033)&gt;'CONFG.  LISTAS'!$F$4,NOT(OR($Z1033&lt;&gt;"",$AA1033&lt;&gt;""))),"Memorial de cálculo ou anexo obrigatório não informado para item acima do limite.",IF(OR(AND($G1033&lt;&gt;"",$H1033&lt;&gt;"",OR($G1033&lt;=0,$H1033&lt;=0)),AND($J1033&lt;&gt;"",$K1033&lt;&gt;"",OR($J1033&lt;=0,$K1033&lt;=0)),AND($M1033&lt;&gt;"",$N1033&lt;&gt;"",OR($M1033&lt;=0,$N1033&lt;=0)),AND($P1033&lt;&gt;"",$Q1033&lt;&gt;"",OR($P1033&lt;=0,$Q1033&lt;=0)),AND($S1033&lt;&gt;"",$T1033&lt;&gt;"",OR($S1033&lt;=0,$T1033&lt;=0)),AND($V1033&lt;&gt;"",$W1033&lt;&gt;"",OR($V1033&lt;=0,$W1033&lt;=0))),"Revise os valores informados: valor unitário e quantidade devem ser maiores que zero.",IF(OR(AND($G1033="",$H1033&lt;&gt;""),AND($G1033&lt;&gt;"",$H1033=""),AND($J1033="",$K1033&lt;&gt;""),AND($J1033&lt;&gt;"",$K1033=""),AND($M1033="",$N1033&lt;&gt;""),AND($M1033&lt;&gt;"",$N1033=""),AND($P1033="",$Q1033&lt;&gt;""),AND($P1033&lt;&gt;"",$Q1033=""),AND($S1033="",$T1033&lt;&gt;""),AND($S1033&lt;&gt;"",$T1033=""),AND($V1033="",$W1033&lt;&gt;""),AND($V1033&lt;&gt;"",$W1033="")),"Há ano preenchido parcialmente: "&amp;TRIM(IF(AND($G1033="",$H1033&lt;&gt;""),"Ano 1 (falta valor unitário); ","")&amp;IF(AND($G1033&lt;&gt;"",$H1033=""),"Ano 1 (falta quantidade); ","")&amp;IF(AND($J1033="",$K1033&lt;&gt;""),"Ano 2 (falta valor unitário); ","")&amp;IF(AND($J1033&lt;&gt;"",$K1033=""),"Ano 2 (falta quantidade); ","")&amp;IF(AND($M1033="",$N1033&lt;&gt;""),"Ano 3 (falta valor unitário); ","")&amp;IF(AND($M1033&lt;&gt;"",$N1033=""),"Ano 3 (falta quantidade); ","")&amp;IF(AND($P1033="",$Q1033&lt;&gt;""),"Ano 4 (falta valor unitário); ","")&amp;IF(AND($P1033&lt;&gt;"",$Q1033=""),"Ano 4 (falta quantidade); ","")&amp;IF(AND($S1033="",$T1033&lt;&gt;""),"Ano 5 (falta valor unitário); ","")&amp;IF(AND($S1033&lt;&gt;"",$T1033=""),"Ano 5 (falta quantidade); ","")&amp;IF(AND($V1033="",$W1033&lt;&gt;""),"Ano 6 (falta valor unitário); ","")&amp;IF(AND($V1033&lt;&gt;"",$W1033=""),"Ano 6 (falta quantidade); ","")), IF(NOT(OR(AND($G1033&lt;&gt;"",$H1033&lt;&gt;""),AND($J1033&lt;&gt;"",$K1033&lt;&gt;""),AND($M1033&lt;&gt;"",$N1033&lt;&gt;""),AND($P1033&lt;&gt;"",$Q1033&lt;&gt;""),AND($S1033&lt;&gt;"",$T1033&lt;&gt;""),AND($V1033&lt;&gt;"",$W1033&lt;&gt;""))),"Informe pelo menos um ano completo com valor unitário e quantidade.",IF(AND($C1033&lt;&gt;"",$E1033&lt;&gt;"",LEFT(TRIM($C1033),1)&lt;&gt;LEFT(TRIM($E1033),1)),"Categoria e tipo estão incompatíveis.",IF(IF(OR($E1033="",$F1033=""),FALSE(),IFERROR(COUNTIF(INDIRECT("UNITS_"&amp;SUBSTITUTE(LEFT($E1033,FIND(" ",$E1033&amp;" ")-1),".","_")),$F1033)=0,TRUE())),"Unidade incompatível com o tipo selecionado.",IF(OR(AND(ISNUMBER(SEARCH("comunic",LOWER($B1033))),LEFT($E1033,3)&lt;&gt;"4.4"),AND(ISNUMBER(SEARCH("monitor",LOWER($B1033))),NOT(OR(LEFT($E1033,3)="1.5",LEFT($E1033,3)="2.5")))),"Revise a classificação do item conforme as regras de preenchimento.",IF(AND($B1033&lt;&gt;"",OR(ISNUMBER(SEARCH("outro",LOWER($B1033))),ISNUMBER(SEARCH("divers",LOWER($B1033))),ISNUMBER(SEARCH("kit",LOWER($B1033))),ISNUMBER(SEARCH("ferrament",LOWER($B1033))),ISNUMBER(SEARCH("epi",LOWER($B1033)))),NOT(OR($Z1033&lt;&gt;"",$AA1033&lt;&gt;""))),"Descrição muito genérica: detalhe melhor o item e registre o racional no memorial ou em anexo.",IF(AND($Y1033=0,$B1033&lt;&gt;"",OR($G1033&lt;&gt;"",$H1033&lt;&gt;"",$J1033&lt;&gt;"",$K1033&lt;&gt;"",$M1033&lt;&gt;"",$N1033&lt;&gt;"",$P1033&lt;&gt;"",$Q1033&lt;&gt;"",$S1033&lt;&gt;"",$T1033&lt;&gt;"",$V1033&lt;&gt;"",$W1033&lt;&gt;"")),"O item possui dados lançados, mas o total está zerado. Revise os valores informados.","")))))))))))))))</f>
        <v/>
      </c>
    </row>
    <row r="1034" spans="1:35" ht="14.25" customHeight="1" x14ac:dyDescent="0.25">
      <c r="A1034" s="57" t="str">
        <f t="shared" ref="A1034:A1097" si="208">AH1034</f>
        <v/>
      </c>
      <c r="B1034" s="58"/>
      <c r="C1034" s="58"/>
      <c r="D1034" s="58"/>
      <c r="E1034" s="58"/>
      <c r="F1034" s="58"/>
      <c r="G1034" s="269"/>
      <c r="H1034" s="59"/>
      <c r="I1034" s="273">
        <f t="shared" ref="I1034:I1097" si="209">IFERROR(G1034*H1034,0)</f>
        <v>0</v>
      </c>
      <c r="J1034" s="269"/>
      <c r="K1034" s="59"/>
      <c r="L1034" s="270">
        <f t="shared" ref="L1034:L1097" si="210">IFERROR(J1034*K1034,0)</f>
        <v>0</v>
      </c>
      <c r="M1034" s="269"/>
      <c r="N1034" s="59"/>
      <c r="O1034" s="270">
        <f t="shared" ref="O1034:O1097" si="211">IFERROR(M1034*N1034,0)</f>
        <v>0</v>
      </c>
      <c r="P1034" s="269"/>
      <c r="Q1034" s="59"/>
      <c r="R1034" s="271">
        <f t="shared" ref="R1034:R1097" si="212">IFERROR(P1034*Q1034,0)</f>
        <v>0</v>
      </c>
      <c r="S1034" s="269"/>
      <c r="T1034" s="59"/>
      <c r="U1034" s="270">
        <f t="shared" ref="U1034:U1097" si="213">IFERROR(S1034*T1034,0)</f>
        <v>0</v>
      </c>
      <c r="V1034" s="269"/>
      <c r="W1034" s="59"/>
      <c r="X1034" s="270">
        <f t="shared" ref="X1034:X1097" si="214">IFERROR(V1034*W1034,0)</f>
        <v>0</v>
      </c>
      <c r="Y1034" s="270">
        <f t="shared" ref="Y1034:Y1097" si="215">SUM(I1034,L1034,O1034,R1034,U1034,X1034)</f>
        <v>0</v>
      </c>
      <c r="Z1034" s="58"/>
      <c r="AA1034" s="58"/>
      <c r="AB1034" s="60" t="str">
        <f t="shared" ref="AB1034:AB1097" si="216">IF($B1034="","",TEXT(ROW()-4,"000"))</f>
        <v/>
      </c>
      <c r="AC1034" s="21" t="b">
        <f t="shared" ref="AC1034:AC1097" si="217">OR(LEN($B1034&amp;"")&gt;0,LEN($C1034&amp;"")&gt;0,LEN($D1034&amp;"")&gt;0,LEN($E1034&amp;"")&gt;0,LEN($F1034&amp;"")&gt;0,LEN($G1034&amp;"")&gt;0,LEN($H1034&amp;"")&gt;0,LEN($J1034&amp;"")&gt;0,LEN($K1034&amp;"")&gt;0,LEN($M1034&amp;"")&gt;0,LEN($N1034&amp;"")&gt;0,LEN($P1034&amp;"")&gt;0,LEN($Q1034&amp;"")&gt;0,LEN($S1034&amp;"")&gt;0,LEN($T1034&amp;"")&gt;0,LEN($V1034&amp;"")&gt;0,LEN($W1034&amp;"")&gt;0,LEN($Z1034&amp;"")&gt;0,LEN($AA1034&amp;"")&gt;0)</f>
        <v>0</v>
      </c>
      <c r="AD1034" s="21" t="b">
        <f t="shared" ref="AD1034:AD1097" si="218">AND($B1034&lt;&gt;"",$C1034&lt;&gt;"",$E1034&lt;&gt;"",$F1034&lt;&gt;"")</f>
        <v>0</v>
      </c>
      <c r="AE1034" s="21" t="b">
        <f t="shared" ref="AE1034:AE1097" si="219">OR(AND($G1034&lt;&gt;"",$H1034&lt;&gt;""),AND($J1034&lt;&gt;"",$K1034&lt;&gt;""),AND($M1034&lt;&gt;"",$N1034&lt;&gt;""),AND($P1034&lt;&gt;"",$Q1034&lt;&gt;""),AND($S1034&lt;&gt;"",$T1034&lt;&gt;""),AND($V1034&lt;&gt;"",$W1034&lt;&gt;""))</f>
        <v>0</v>
      </c>
      <c r="AF1034" s="21" t="b">
        <f ca="1">OR(AND($AC1034,NOT($AD1034)),AND($AC1034,OR(AND($G1034="",$H1034&lt;&gt;""),AND($G1034&lt;&gt;"",$H1034=""),AND($J1034="",$K1034&lt;&gt;""),AND($J1034&lt;&gt;"",$K1034=""),AND($M1034="",$N1034&lt;&gt;""),AND($M1034&lt;&gt;"",$N1034=""),AND($P1034="",$Q1034&lt;&gt;""),AND($P1034&lt;&gt;"",$Q1034=""),AND($S1034="",$T1034&lt;&gt;""),AND($S1034&lt;&gt;"",$T1034=""),AND($V1034="",$W1034&lt;&gt;""),AND($V1034&lt;&gt;"",$W1034=""))),AND($C1034&lt;&gt;"",$E1034&lt;&gt;"",LEFT(TRIM($C1034),1)&lt;&gt;LEFT(TRIM($E1034),1)),IF(OR($E1034="",$F1034=""),FALSE(),IFERROR(COUNTIF(INDIRECT("UNITS_"&amp;SUBSTITUTE(LEFT($E1034,FIND(" ",$E1034&amp;" ")-1),".","_")),$F1034)=0,TRUE())),AND($B1034&lt;&gt;"",OR(ISNUMBER(SEARCH("outro",LOWER($B1034))),ISNUMBER(SEARCH("divers",LOWER($B1034))),ISNUMBER(SEARCH("etc",LOWER($B1034))))),OR(AND(ISNUMBER(SEARCH("comunic",LOWER($B1034))),LEFT($E1034,3)&lt;&gt;"4.4"),AND(ISNUMBER(SEARCH("monitor",LOWER($B1034))),NOT(OR(LEFT($E1034,3)="1.5",LEFT($E1034,3)="2.5")))),AND($B1034&lt;&gt;"",OR(LEFT($C1034,1)="1",LEFT($C1034,1)="2"),$D1034=""),AND($D1034&lt;&gt;"",NOT(OR(LEFT($C1034,1)="1",LEFT($C1034,1)="2"))),AND($D1034&lt;&gt;"",COUNTIF(' PROJETO'!$B$14:$B$16,$D1034)=0),IF($D1034="",FALSE(),IF(COUNTIF(' PROJETO'!$B$14:$B$16,$D1034)=0,FALSE(),IFERROR(INDEX(' PROJETO'!$C$14:$C$16,MATCH($D1034,' PROJETO'!$B$14:$B$16,0))&lt;&gt;"Sim",FALSE()))))</f>
        <v>0</v>
      </c>
      <c r="AG1034" s="21" t="b">
        <f>AND($AC1034,$Y1034&gt;'CONFG.  LISTAS'!$F$4,$Z1034="",$AA1034="")</f>
        <v>0</v>
      </c>
      <c r="AH1034" s="21" t="str">
        <f t="shared" ref="AH1034:AH1097" si="220">IF(NOT($AC1034),"",IF($AG1034,"⚠",IF(OR(AND($AC1034,NOT($AE1034)),$AF1034),"◔","✓")))</f>
        <v/>
      </c>
      <c r="AI1034" s="43" t="str">
        <f ca="1">IF(NOT($AC1034),"",IF(OR($B1034="",$C1034="",$E1034="",$F1034=""),"Preencha descrição, categoria, tipo e unidade.",IF(AND($B1034&lt;&gt;"",OR(LEFT($C1034,1)="1",LEFT($C1034,1)="2"),$D1034=""),"Informe a prática de restauração para itens diretos.",IF(AND($D1034&lt;&gt;"",NOT(OR(LEFT($C1034,1)="1",LEFT($C1034,1)="2"))),"Custos indiretos não devem pertencer a uma prática específica.",IF(AND($D1034&lt;&gt;"",COUNTIF(' PROJETO'!$B$14:$B$16,$D1034)=0),"Prática de restauração inválida ou não cadastrada.",IF(IF($D1034="",FALSE(),IF(COUNTIF(' PROJETO'!$B$14:$B$16,$D1034)=0,FALSE(),IFERROR(INDEX(' PROJETO'!$C$14:$C$16,MATCH($D1034,' PROJETO'!$B$14:$B$16,0))&lt;&gt;"Sim",FALSE()))),"A prática informada no item não foi selecionada na aba Projeto.",IF(AND(MAX($I1034,$L1034,$O1034,$R1034,$U1034,$X1034)&gt;'CONFG.  LISTAS'!$F$4,NOT(OR($Z1034&lt;&gt;"",$AA1034&lt;&gt;""))),"Memorial de cálculo ou anexo obrigatório não informado para item acima do limite.",IF(OR(AND($G1034&lt;&gt;"",$H1034&lt;&gt;"",OR($G1034&lt;=0,$H1034&lt;=0)),AND($J1034&lt;&gt;"",$K1034&lt;&gt;"",OR($J1034&lt;=0,$K1034&lt;=0)),AND($M1034&lt;&gt;"",$N1034&lt;&gt;"",OR($M1034&lt;=0,$N1034&lt;=0)),AND($P1034&lt;&gt;"",$Q1034&lt;&gt;"",OR($P1034&lt;=0,$Q1034&lt;=0)),AND($S1034&lt;&gt;"",$T1034&lt;&gt;"",OR($S1034&lt;=0,$T1034&lt;=0)),AND($V1034&lt;&gt;"",$W1034&lt;&gt;"",OR($V1034&lt;=0,$W1034&lt;=0))),"Revise os valores informados: valor unitário e quantidade devem ser maiores que zero.",IF(OR(AND($G1034="",$H1034&lt;&gt;""),AND($G1034&lt;&gt;"",$H1034=""),AND($J1034="",$K1034&lt;&gt;""),AND($J1034&lt;&gt;"",$K1034=""),AND($M1034="",$N1034&lt;&gt;""),AND($M1034&lt;&gt;"",$N1034=""),AND($P1034="",$Q1034&lt;&gt;""),AND($P1034&lt;&gt;"",$Q1034=""),AND($S1034="",$T1034&lt;&gt;""),AND($S1034&lt;&gt;"",$T1034=""),AND($V1034="",$W1034&lt;&gt;""),AND($V1034&lt;&gt;"",$W1034="")),"Há ano preenchido parcialmente: "&amp;TRIM(IF(AND($G1034="",$H1034&lt;&gt;""),"Ano 1 (falta valor unitário); ","")&amp;IF(AND($G1034&lt;&gt;"",$H1034=""),"Ano 1 (falta quantidade); ","")&amp;IF(AND($J1034="",$K1034&lt;&gt;""),"Ano 2 (falta valor unitário); ","")&amp;IF(AND($J1034&lt;&gt;"",$K1034=""),"Ano 2 (falta quantidade); ","")&amp;IF(AND($M1034="",$N1034&lt;&gt;""),"Ano 3 (falta valor unitário); ","")&amp;IF(AND($M1034&lt;&gt;"",$N1034=""),"Ano 3 (falta quantidade); ","")&amp;IF(AND($P1034="",$Q1034&lt;&gt;""),"Ano 4 (falta valor unitário); ","")&amp;IF(AND($P1034&lt;&gt;"",$Q1034=""),"Ano 4 (falta quantidade); ","")&amp;IF(AND($S1034="",$T1034&lt;&gt;""),"Ano 5 (falta valor unitário); ","")&amp;IF(AND($S1034&lt;&gt;"",$T1034=""),"Ano 5 (falta quantidade); ","")&amp;IF(AND($V1034="",$W1034&lt;&gt;""),"Ano 6 (falta valor unitário); ","")&amp;IF(AND($V1034&lt;&gt;"",$W1034=""),"Ano 6 (falta quantidade); ","")), IF(NOT(OR(AND($G1034&lt;&gt;"",$H1034&lt;&gt;""),AND($J1034&lt;&gt;"",$K1034&lt;&gt;""),AND($M1034&lt;&gt;"",$N1034&lt;&gt;""),AND($P1034&lt;&gt;"",$Q1034&lt;&gt;""),AND($S1034&lt;&gt;"",$T1034&lt;&gt;""),AND($V1034&lt;&gt;"",$W1034&lt;&gt;""))),"Informe pelo menos um ano completo com valor unitário e quantidade.",IF(AND($C1034&lt;&gt;"",$E1034&lt;&gt;"",LEFT(TRIM($C1034),1)&lt;&gt;LEFT(TRIM($E1034),1)),"Categoria e tipo estão incompatíveis.",IF(IF(OR($E1034="",$F1034=""),FALSE(),IFERROR(COUNTIF(INDIRECT("UNITS_"&amp;SUBSTITUTE(LEFT($E1034,FIND(" ",$E1034&amp;" ")-1),".","_")),$F1034)=0,TRUE())),"Unidade incompatível com o tipo selecionado.",IF(OR(AND(ISNUMBER(SEARCH("comunic",LOWER($B1034))),LEFT($E1034,3)&lt;&gt;"4.4"),AND(ISNUMBER(SEARCH("monitor",LOWER($B1034))),NOT(OR(LEFT($E1034,3)="1.5",LEFT($E1034,3)="2.5")))),"Revise a classificação do item conforme as regras de preenchimento.",IF(AND($B1034&lt;&gt;"",OR(ISNUMBER(SEARCH("outro",LOWER($B1034))),ISNUMBER(SEARCH("divers",LOWER($B1034))),ISNUMBER(SEARCH("kit",LOWER($B1034))),ISNUMBER(SEARCH("ferrament",LOWER($B1034))),ISNUMBER(SEARCH("epi",LOWER($B1034)))),NOT(OR($Z1034&lt;&gt;"",$AA1034&lt;&gt;""))),"Descrição muito genérica: detalhe melhor o item e registre o racional no memorial ou em anexo.",IF(AND($Y1034=0,$B1034&lt;&gt;"",OR($G1034&lt;&gt;"",$H1034&lt;&gt;"",$J1034&lt;&gt;"",$K1034&lt;&gt;"",$M1034&lt;&gt;"",$N1034&lt;&gt;"",$P1034&lt;&gt;"",$Q1034&lt;&gt;"",$S1034&lt;&gt;"",$T1034&lt;&gt;"",$V1034&lt;&gt;"",$W1034&lt;&gt;"")),"O item possui dados lançados, mas o total está zerado. Revise os valores informados.","")))))))))))))))</f>
        <v/>
      </c>
    </row>
    <row r="1035" spans="1:35" ht="14.25" customHeight="1" x14ac:dyDescent="0.25">
      <c r="A1035" s="57" t="str">
        <f t="shared" si="208"/>
        <v/>
      </c>
      <c r="B1035" s="61"/>
      <c r="C1035" s="61"/>
      <c r="D1035" s="58"/>
      <c r="E1035" s="61"/>
      <c r="F1035" s="61"/>
      <c r="G1035" s="272"/>
      <c r="H1035" s="62"/>
      <c r="I1035" s="273">
        <f t="shared" si="209"/>
        <v>0</v>
      </c>
      <c r="J1035" s="272"/>
      <c r="K1035" s="62"/>
      <c r="L1035" s="270">
        <f t="shared" si="210"/>
        <v>0</v>
      </c>
      <c r="M1035" s="272"/>
      <c r="N1035" s="62"/>
      <c r="O1035" s="270">
        <f t="shared" si="211"/>
        <v>0</v>
      </c>
      <c r="P1035" s="272"/>
      <c r="Q1035" s="62"/>
      <c r="R1035" s="271">
        <f t="shared" si="212"/>
        <v>0</v>
      </c>
      <c r="S1035" s="272"/>
      <c r="T1035" s="62"/>
      <c r="U1035" s="270">
        <f t="shared" si="213"/>
        <v>0</v>
      </c>
      <c r="V1035" s="272"/>
      <c r="W1035" s="62"/>
      <c r="X1035" s="270">
        <f t="shared" si="214"/>
        <v>0</v>
      </c>
      <c r="Y1035" s="270">
        <f t="shared" si="215"/>
        <v>0</v>
      </c>
      <c r="Z1035" s="61"/>
      <c r="AA1035" s="61"/>
      <c r="AB1035" s="60" t="str">
        <f t="shared" si="216"/>
        <v/>
      </c>
      <c r="AC1035" s="21" t="b">
        <f t="shared" si="217"/>
        <v>0</v>
      </c>
      <c r="AD1035" s="21" t="b">
        <f t="shared" si="218"/>
        <v>0</v>
      </c>
      <c r="AE1035" s="21" t="b">
        <f t="shared" si="219"/>
        <v>0</v>
      </c>
      <c r="AF1035" s="21" t="b">
        <f ca="1">OR(AND($AC1035,NOT($AD1035)),AND($AC1035,OR(AND($G1035="",$H1035&lt;&gt;""),AND($G1035&lt;&gt;"",$H1035=""),AND($J1035="",$K1035&lt;&gt;""),AND($J1035&lt;&gt;"",$K1035=""),AND($M1035="",$N1035&lt;&gt;""),AND($M1035&lt;&gt;"",$N1035=""),AND($P1035="",$Q1035&lt;&gt;""),AND($P1035&lt;&gt;"",$Q1035=""),AND($S1035="",$T1035&lt;&gt;""),AND($S1035&lt;&gt;"",$T1035=""),AND($V1035="",$W1035&lt;&gt;""),AND($V1035&lt;&gt;"",$W1035=""))),AND($C1035&lt;&gt;"",$E1035&lt;&gt;"",LEFT(TRIM($C1035),1)&lt;&gt;LEFT(TRIM($E1035),1)),IF(OR($E1035="",$F1035=""),FALSE(),IFERROR(COUNTIF(INDIRECT("UNITS_"&amp;SUBSTITUTE(LEFT($E1035,FIND(" ",$E1035&amp;" ")-1),".","_")),$F1035)=0,TRUE())),AND($B1035&lt;&gt;"",OR(ISNUMBER(SEARCH("outro",LOWER($B1035))),ISNUMBER(SEARCH("divers",LOWER($B1035))),ISNUMBER(SEARCH("etc",LOWER($B1035))))),OR(AND(ISNUMBER(SEARCH("comunic",LOWER($B1035))),LEFT($E1035,3)&lt;&gt;"4.4"),AND(ISNUMBER(SEARCH("monitor",LOWER($B1035))),NOT(OR(LEFT($E1035,3)="1.5",LEFT($E1035,3)="2.5")))),AND($B1035&lt;&gt;"",OR(LEFT($C1035,1)="1",LEFT($C1035,1)="2"),$D1035=""),AND($D1035&lt;&gt;"",NOT(OR(LEFT($C1035,1)="1",LEFT($C1035,1)="2"))),AND($D1035&lt;&gt;"",COUNTIF(' PROJETO'!$B$14:$B$16,$D1035)=0),IF($D1035="",FALSE(),IF(COUNTIF(' PROJETO'!$B$14:$B$16,$D1035)=0,FALSE(),IFERROR(INDEX(' PROJETO'!$C$14:$C$16,MATCH($D1035,' PROJETO'!$B$14:$B$16,0))&lt;&gt;"Sim",FALSE()))))</f>
        <v>0</v>
      </c>
      <c r="AG1035" s="21" t="b">
        <f>AND($AC1035,$Y1035&gt;'CONFG.  LISTAS'!$F$4,$Z1035="",$AA1035="")</f>
        <v>0</v>
      </c>
      <c r="AH1035" s="21" t="str">
        <f t="shared" si="220"/>
        <v/>
      </c>
      <c r="AI1035" s="43" t="str">
        <f ca="1">IF(NOT($AC1035),"",IF(OR($B1035="",$C1035="",$E1035="",$F1035=""),"Preencha descrição, categoria, tipo e unidade.",IF(AND($B1035&lt;&gt;"",OR(LEFT($C1035,1)="1",LEFT($C1035,1)="2"),$D1035=""),"Informe a prática de restauração para itens diretos.",IF(AND($D1035&lt;&gt;"",NOT(OR(LEFT($C1035,1)="1",LEFT($C1035,1)="2"))),"Custos indiretos não devem pertencer a uma prática específica.",IF(AND($D1035&lt;&gt;"",COUNTIF(' PROJETO'!$B$14:$B$16,$D1035)=0),"Prática de restauração inválida ou não cadastrada.",IF(IF($D1035="",FALSE(),IF(COUNTIF(' PROJETO'!$B$14:$B$16,$D1035)=0,FALSE(),IFERROR(INDEX(' PROJETO'!$C$14:$C$16,MATCH($D1035,' PROJETO'!$B$14:$B$16,0))&lt;&gt;"Sim",FALSE()))),"A prática informada no item não foi selecionada na aba Projeto.",IF(AND(MAX($I1035,$L1035,$O1035,$R1035,$U1035,$X1035)&gt;'CONFG.  LISTAS'!$F$4,NOT(OR($Z1035&lt;&gt;"",$AA1035&lt;&gt;""))),"Memorial de cálculo ou anexo obrigatório não informado para item acima do limite.",IF(OR(AND($G1035&lt;&gt;"",$H1035&lt;&gt;"",OR($G1035&lt;=0,$H1035&lt;=0)),AND($J1035&lt;&gt;"",$K1035&lt;&gt;"",OR($J1035&lt;=0,$K1035&lt;=0)),AND($M1035&lt;&gt;"",$N1035&lt;&gt;"",OR($M1035&lt;=0,$N1035&lt;=0)),AND($P1035&lt;&gt;"",$Q1035&lt;&gt;"",OR($P1035&lt;=0,$Q1035&lt;=0)),AND($S1035&lt;&gt;"",$T1035&lt;&gt;"",OR($S1035&lt;=0,$T1035&lt;=0)),AND($V1035&lt;&gt;"",$W1035&lt;&gt;"",OR($V1035&lt;=0,$W1035&lt;=0))),"Revise os valores informados: valor unitário e quantidade devem ser maiores que zero.",IF(OR(AND($G1035="",$H1035&lt;&gt;""),AND($G1035&lt;&gt;"",$H1035=""),AND($J1035="",$K1035&lt;&gt;""),AND($J1035&lt;&gt;"",$K1035=""),AND($M1035="",$N1035&lt;&gt;""),AND($M1035&lt;&gt;"",$N1035=""),AND($P1035="",$Q1035&lt;&gt;""),AND($P1035&lt;&gt;"",$Q1035=""),AND($S1035="",$T1035&lt;&gt;""),AND($S1035&lt;&gt;"",$T1035=""),AND($V1035="",$W1035&lt;&gt;""),AND($V1035&lt;&gt;"",$W1035="")),"Há ano preenchido parcialmente: "&amp;TRIM(IF(AND($G1035="",$H1035&lt;&gt;""),"Ano 1 (falta valor unitário); ","")&amp;IF(AND($G1035&lt;&gt;"",$H1035=""),"Ano 1 (falta quantidade); ","")&amp;IF(AND($J1035="",$K1035&lt;&gt;""),"Ano 2 (falta valor unitário); ","")&amp;IF(AND($J1035&lt;&gt;"",$K1035=""),"Ano 2 (falta quantidade); ","")&amp;IF(AND($M1035="",$N1035&lt;&gt;""),"Ano 3 (falta valor unitário); ","")&amp;IF(AND($M1035&lt;&gt;"",$N1035=""),"Ano 3 (falta quantidade); ","")&amp;IF(AND($P1035="",$Q1035&lt;&gt;""),"Ano 4 (falta valor unitário); ","")&amp;IF(AND($P1035&lt;&gt;"",$Q1035=""),"Ano 4 (falta quantidade); ","")&amp;IF(AND($S1035="",$T1035&lt;&gt;""),"Ano 5 (falta valor unitário); ","")&amp;IF(AND($S1035&lt;&gt;"",$T1035=""),"Ano 5 (falta quantidade); ","")&amp;IF(AND($V1035="",$W1035&lt;&gt;""),"Ano 6 (falta valor unitário); ","")&amp;IF(AND($V1035&lt;&gt;"",$W1035=""),"Ano 6 (falta quantidade); ","")), IF(NOT(OR(AND($G1035&lt;&gt;"",$H1035&lt;&gt;""),AND($J1035&lt;&gt;"",$K1035&lt;&gt;""),AND($M1035&lt;&gt;"",$N1035&lt;&gt;""),AND($P1035&lt;&gt;"",$Q1035&lt;&gt;""),AND($S1035&lt;&gt;"",$T1035&lt;&gt;""),AND($V1035&lt;&gt;"",$W1035&lt;&gt;""))),"Informe pelo menos um ano completo com valor unitário e quantidade.",IF(AND($C1035&lt;&gt;"",$E1035&lt;&gt;"",LEFT(TRIM($C1035),1)&lt;&gt;LEFT(TRIM($E1035),1)),"Categoria e tipo estão incompatíveis.",IF(IF(OR($E1035="",$F1035=""),FALSE(),IFERROR(COUNTIF(INDIRECT("UNITS_"&amp;SUBSTITUTE(LEFT($E1035,FIND(" ",$E1035&amp;" ")-1),".","_")),$F1035)=0,TRUE())),"Unidade incompatível com o tipo selecionado.",IF(OR(AND(ISNUMBER(SEARCH("comunic",LOWER($B1035))),LEFT($E1035,3)&lt;&gt;"4.4"),AND(ISNUMBER(SEARCH("monitor",LOWER($B1035))),NOT(OR(LEFT($E1035,3)="1.5",LEFT($E1035,3)="2.5")))),"Revise a classificação do item conforme as regras de preenchimento.",IF(AND($B1035&lt;&gt;"",OR(ISNUMBER(SEARCH("outro",LOWER($B1035))),ISNUMBER(SEARCH("divers",LOWER($B1035))),ISNUMBER(SEARCH("kit",LOWER($B1035))),ISNUMBER(SEARCH("ferrament",LOWER($B1035))),ISNUMBER(SEARCH("epi",LOWER($B1035)))),NOT(OR($Z1035&lt;&gt;"",$AA1035&lt;&gt;""))),"Descrição muito genérica: detalhe melhor o item e registre o racional no memorial ou em anexo.",IF(AND($Y1035=0,$B1035&lt;&gt;"",OR($G1035&lt;&gt;"",$H1035&lt;&gt;"",$J1035&lt;&gt;"",$K1035&lt;&gt;"",$M1035&lt;&gt;"",$N1035&lt;&gt;"",$P1035&lt;&gt;"",$Q1035&lt;&gt;"",$S1035&lt;&gt;"",$T1035&lt;&gt;"",$V1035&lt;&gt;"",$W1035&lt;&gt;"")),"O item possui dados lançados, mas o total está zerado. Revise os valores informados.","")))))))))))))))</f>
        <v/>
      </c>
    </row>
    <row r="1036" spans="1:35" ht="14.25" customHeight="1" x14ac:dyDescent="0.25">
      <c r="A1036" s="57" t="str">
        <f t="shared" si="208"/>
        <v/>
      </c>
      <c r="B1036" s="58"/>
      <c r="C1036" s="58"/>
      <c r="D1036" s="58"/>
      <c r="E1036" s="58"/>
      <c r="F1036" s="58"/>
      <c r="G1036" s="269"/>
      <c r="H1036" s="59"/>
      <c r="I1036" s="273">
        <f t="shared" si="209"/>
        <v>0</v>
      </c>
      <c r="J1036" s="269"/>
      <c r="K1036" s="59"/>
      <c r="L1036" s="270">
        <f t="shared" si="210"/>
        <v>0</v>
      </c>
      <c r="M1036" s="269"/>
      <c r="N1036" s="59"/>
      <c r="O1036" s="270">
        <f t="shared" si="211"/>
        <v>0</v>
      </c>
      <c r="P1036" s="269"/>
      <c r="Q1036" s="59"/>
      <c r="R1036" s="271">
        <f t="shared" si="212"/>
        <v>0</v>
      </c>
      <c r="S1036" s="269"/>
      <c r="T1036" s="59"/>
      <c r="U1036" s="270">
        <f t="shared" si="213"/>
        <v>0</v>
      </c>
      <c r="V1036" s="269"/>
      <c r="W1036" s="59"/>
      <c r="X1036" s="270">
        <f t="shared" si="214"/>
        <v>0</v>
      </c>
      <c r="Y1036" s="270">
        <f t="shared" si="215"/>
        <v>0</v>
      </c>
      <c r="Z1036" s="58"/>
      <c r="AA1036" s="58"/>
      <c r="AB1036" s="60" t="str">
        <f t="shared" si="216"/>
        <v/>
      </c>
      <c r="AC1036" s="21" t="b">
        <f t="shared" si="217"/>
        <v>0</v>
      </c>
      <c r="AD1036" s="21" t="b">
        <f t="shared" si="218"/>
        <v>0</v>
      </c>
      <c r="AE1036" s="21" t="b">
        <f t="shared" si="219"/>
        <v>0</v>
      </c>
      <c r="AF1036" s="21" t="b">
        <f ca="1">OR(AND($AC1036,NOT($AD1036)),AND($AC1036,OR(AND($G1036="",$H1036&lt;&gt;""),AND($G1036&lt;&gt;"",$H1036=""),AND($J1036="",$K1036&lt;&gt;""),AND($J1036&lt;&gt;"",$K1036=""),AND($M1036="",$N1036&lt;&gt;""),AND($M1036&lt;&gt;"",$N1036=""),AND($P1036="",$Q1036&lt;&gt;""),AND($P1036&lt;&gt;"",$Q1036=""),AND($S1036="",$T1036&lt;&gt;""),AND($S1036&lt;&gt;"",$T1036=""),AND($V1036="",$W1036&lt;&gt;""),AND($V1036&lt;&gt;"",$W1036=""))),AND($C1036&lt;&gt;"",$E1036&lt;&gt;"",LEFT(TRIM($C1036),1)&lt;&gt;LEFT(TRIM($E1036),1)),IF(OR($E1036="",$F1036=""),FALSE(),IFERROR(COUNTIF(INDIRECT("UNITS_"&amp;SUBSTITUTE(LEFT($E1036,FIND(" ",$E1036&amp;" ")-1),".","_")),$F1036)=0,TRUE())),AND($B1036&lt;&gt;"",OR(ISNUMBER(SEARCH("outro",LOWER($B1036))),ISNUMBER(SEARCH("divers",LOWER($B1036))),ISNUMBER(SEARCH("etc",LOWER($B1036))))),OR(AND(ISNUMBER(SEARCH("comunic",LOWER($B1036))),LEFT($E1036,3)&lt;&gt;"4.4"),AND(ISNUMBER(SEARCH("monitor",LOWER($B1036))),NOT(OR(LEFT($E1036,3)="1.5",LEFT($E1036,3)="2.5")))),AND($B1036&lt;&gt;"",OR(LEFT($C1036,1)="1",LEFT($C1036,1)="2"),$D1036=""),AND($D1036&lt;&gt;"",NOT(OR(LEFT($C1036,1)="1",LEFT($C1036,1)="2"))),AND($D1036&lt;&gt;"",COUNTIF(' PROJETO'!$B$14:$B$16,$D1036)=0),IF($D1036="",FALSE(),IF(COUNTIF(' PROJETO'!$B$14:$B$16,$D1036)=0,FALSE(),IFERROR(INDEX(' PROJETO'!$C$14:$C$16,MATCH($D1036,' PROJETO'!$B$14:$B$16,0))&lt;&gt;"Sim",FALSE()))))</f>
        <v>0</v>
      </c>
      <c r="AG1036" s="21" t="b">
        <f>AND($AC1036,$Y1036&gt;'CONFG.  LISTAS'!$F$4,$Z1036="",$AA1036="")</f>
        <v>0</v>
      </c>
      <c r="AH1036" s="21" t="str">
        <f t="shared" si="220"/>
        <v/>
      </c>
      <c r="AI1036" s="43" t="str">
        <f ca="1">IF(NOT($AC1036),"",IF(OR($B1036="",$C1036="",$E1036="",$F1036=""),"Preencha descrição, categoria, tipo e unidade.",IF(AND($B1036&lt;&gt;"",OR(LEFT($C1036,1)="1",LEFT($C1036,1)="2"),$D1036=""),"Informe a prática de restauração para itens diretos.",IF(AND($D1036&lt;&gt;"",NOT(OR(LEFT($C1036,1)="1",LEFT($C1036,1)="2"))),"Custos indiretos não devem pertencer a uma prática específica.",IF(AND($D1036&lt;&gt;"",COUNTIF(' PROJETO'!$B$14:$B$16,$D1036)=0),"Prática de restauração inválida ou não cadastrada.",IF(IF($D1036="",FALSE(),IF(COUNTIF(' PROJETO'!$B$14:$B$16,$D1036)=0,FALSE(),IFERROR(INDEX(' PROJETO'!$C$14:$C$16,MATCH($D1036,' PROJETO'!$B$14:$B$16,0))&lt;&gt;"Sim",FALSE()))),"A prática informada no item não foi selecionada na aba Projeto.",IF(AND(MAX($I1036,$L1036,$O1036,$R1036,$U1036,$X1036)&gt;'CONFG.  LISTAS'!$F$4,NOT(OR($Z1036&lt;&gt;"",$AA1036&lt;&gt;""))),"Memorial de cálculo ou anexo obrigatório não informado para item acima do limite.",IF(OR(AND($G1036&lt;&gt;"",$H1036&lt;&gt;"",OR($G1036&lt;=0,$H1036&lt;=0)),AND($J1036&lt;&gt;"",$K1036&lt;&gt;"",OR($J1036&lt;=0,$K1036&lt;=0)),AND($M1036&lt;&gt;"",$N1036&lt;&gt;"",OR($M1036&lt;=0,$N1036&lt;=0)),AND($P1036&lt;&gt;"",$Q1036&lt;&gt;"",OR($P1036&lt;=0,$Q1036&lt;=0)),AND($S1036&lt;&gt;"",$T1036&lt;&gt;"",OR($S1036&lt;=0,$T1036&lt;=0)),AND($V1036&lt;&gt;"",$W1036&lt;&gt;"",OR($V1036&lt;=0,$W1036&lt;=0))),"Revise os valores informados: valor unitário e quantidade devem ser maiores que zero.",IF(OR(AND($G1036="",$H1036&lt;&gt;""),AND($G1036&lt;&gt;"",$H1036=""),AND($J1036="",$K1036&lt;&gt;""),AND($J1036&lt;&gt;"",$K1036=""),AND($M1036="",$N1036&lt;&gt;""),AND($M1036&lt;&gt;"",$N1036=""),AND($P1036="",$Q1036&lt;&gt;""),AND($P1036&lt;&gt;"",$Q1036=""),AND($S1036="",$T1036&lt;&gt;""),AND($S1036&lt;&gt;"",$T1036=""),AND($V1036="",$W1036&lt;&gt;""),AND($V1036&lt;&gt;"",$W1036="")),"Há ano preenchido parcialmente: "&amp;TRIM(IF(AND($G1036="",$H1036&lt;&gt;""),"Ano 1 (falta valor unitário); ","")&amp;IF(AND($G1036&lt;&gt;"",$H1036=""),"Ano 1 (falta quantidade); ","")&amp;IF(AND($J1036="",$K1036&lt;&gt;""),"Ano 2 (falta valor unitário); ","")&amp;IF(AND($J1036&lt;&gt;"",$K1036=""),"Ano 2 (falta quantidade); ","")&amp;IF(AND($M1036="",$N1036&lt;&gt;""),"Ano 3 (falta valor unitário); ","")&amp;IF(AND($M1036&lt;&gt;"",$N1036=""),"Ano 3 (falta quantidade); ","")&amp;IF(AND($P1036="",$Q1036&lt;&gt;""),"Ano 4 (falta valor unitário); ","")&amp;IF(AND($P1036&lt;&gt;"",$Q1036=""),"Ano 4 (falta quantidade); ","")&amp;IF(AND($S1036="",$T1036&lt;&gt;""),"Ano 5 (falta valor unitário); ","")&amp;IF(AND($S1036&lt;&gt;"",$T1036=""),"Ano 5 (falta quantidade); ","")&amp;IF(AND($V1036="",$W1036&lt;&gt;""),"Ano 6 (falta valor unitário); ","")&amp;IF(AND($V1036&lt;&gt;"",$W1036=""),"Ano 6 (falta quantidade); ","")), IF(NOT(OR(AND($G1036&lt;&gt;"",$H1036&lt;&gt;""),AND($J1036&lt;&gt;"",$K1036&lt;&gt;""),AND($M1036&lt;&gt;"",$N1036&lt;&gt;""),AND($P1036&lt;&gt;"",$Q1036&lt;&gt;""),AND($S1036&lt;&gt;"",$T1036&lt;&gt;""),AND($V1036&lt;&gt;"",$W1036&lt;&gt;""))),"Informe pelo menos um ano completo com valor unitário e quantidade.",IF(AND($C1036&lt;&gt;"",$E1036&lt;&gt;"",LEFT(TRIM($C1036),1)&lt;&gt;LEFT(TRIM($E1036),1)),"Categoria e tipo estão incompatíveis.",IF(IF(OR($E1036="",$F1036=""),FALSE(),IFERROR(COUNTIF(INDIRECT("UNITS_"&amp;SUBSTITUTE(LEFT($E1036,FIND(" ",$E1036&amp;" ")-1),".","_")),$F1036)=0,TRUE())),"Unidade incompatível com o tipo selecionado.",IF(OR(AND(ISNUMBER(SEARCH("comunic",LOWER($B1036))),LEFT($E1036,3)&lt;&gt;"4.4"),AND(ISNUMBER(SEARCH("monitor",LOWER($B1036))),NOT(OR(LEFT($E1036,3)="1.5",LEFT($E1036,3)="2.5")))),"Revise a classificação do item conforme as regras de preenchimento.",IF(AND($B1036&lt;&gt;"",OR(ISNUMBER(SEARCH("outro",LOWER($B1036))),ISNUMBER(SEARCH("divers",LOWER($B1036))),ISNUMBER(SEARCH("kit",LOWER($B1036))),ISNUMBER(SEARCH("ferrament",LOWER($B1036))),ISNUMBER(SEARCH("epi",LOWER($B1036)))),NOT(OR($Z1036&lt;&gt;"",$AA1036&lt;&gt;""))),"Descrição muito genérica: detalhe melhor o item e registre o racional no memorial ou em anexo.",IF(AND($Y1036=0,$B1036&lt;&gt;"",OR($G1036&lt;&gt;"",$H1036&lt;&gt;"",$J1036&lt;&gt;"",$K1036&lt;&gt;"",$M1036&lt;&gt;"",$N1036&lt;&gt;"",$P1036&lt;&gt;"",$Q1036&lt;&gt;"",$S1036&lt;&gt;"",$T1036&lt;&gt;"",$V1036&lt;&gt;"",$W1036&lt;&gt;"")),"O item possui dados lançados, mas o total está zerado. Revise os valores informados.","")))))))))))))))</f>
        <v/>
      </c>
    </row>
    <row r="1037" spans="1:35" ht="14.25" customHeight="1" x14ac:dyDescent="0.25">
      <c r="A1037" s="57" t="str">
        <f t="shared" si="208"/>
        <v/>
      </c>
      <c r="B1037" s="61"/>
      <c r="C1037" s="61"/>
      <c r="D1037" s="58"/>
      <c r="E1037" s="61"/>
      <c r="F1037" s="61"/>
      <c r="G1037" s="272"/>
      <c r="H1037" s="62"/>
      <c r="I1037" s="273">
        <f t="shared" si="209"/>
        <v>0</v>
      </c>
      <c r="J1037" s="272"/>
      <c r="K1037" s="62"/>
      <c r="L1037" s="270">
        <f t="shared" si="210"/>
        <v>0</v>
      </c>
      <c r="M1037" s="272"/>
      <c r="N1037" s="62"/>
      <c r="O1037" s="270">
        <f t="shared" si="211"/>
        <v>0</v>
      </c>
      <c r="P1037" s="272"/>
      <c r="Q1037" s="62"/>
      <c r="R1037" s="271">
        <f t="shared" si="212"/>
        <v>0</v>
      </c>
      <c r="S1037" s="272"/>
      <c r="T1037" s="62"/>
      <c r="U1037" s="270">
        <f t="shared" si="213"/>
        <v>0</v>
      </c>
      <c r="V1037" s="272"/>
      <c r="W1037" s="62"/>
      <c r="X1037" s="270">
        <f t="shared" si="214"/>
        <v>0</v>
      </c>
      <c r="Y1037" s="270">
        <f t="shared" si="215"/>
        <v>0</v>
      </c>
      <c r="Z1037" s="61"/>
      <c r="AA1037" s="61"/>
      <c r="AB1037" s="60" t="str">
        <f t="shared" si="216"/>
        <v/>
      </c>
      <c r="AC1037" s="21" t="b">
        <f t="shared" si="217"/>
        <v>0</v>
      </c>
      <c r="AD1037" s="21" t="b">
        <f t="shared" si="218"/>
        <v>0</v>
      </c>
      <c r="AE1037" s="21" t="b">
        <f t="shared" si="219"/>
        <v>0</v>
      </c>
      <c r="AF1037" s="21" t="b">
        <f ca="1">OR(AND($AC1037,NOT($AD1037)),AND($AC1037,OR(AND($G1037="",$H1037&lt;&gt;""),AND($G1037&lt;&gt;"",$H1037=""),AND($J1037="",$K1037&lt;&gt;""),AND($J1037&lt;&gt;"",$K1037=""),AND($M1037="",$N1037&lt;&gt;""),AND($M1037&lt;&gt;"",$N1037=""),AND($P1037="",$Q1037&lt;&gt;""),AND($P1037&lt;&gt;"",$Q1037=""),AND($S1037="",$T1037&lt;&gt;""),AND($S1037&lt;&gt;"",$T1037=""),AND($V1037="",$W1037&lt;&gt;""),AND($V1037&lt;&gt;"",$W1037=""))),AND($C1037&lt;&gt;"",$E1037&lt;&gt;"",LEFT(TRIM($C1037),1)&lt;&gt;LEFT(TRIM($E1037),1)),IF(OR($E1037="",$F1037=""),FALSE(),IFERROR(COUNTIF(INDIRECT("UNITS_"&amp;SUBSTITUTE(LEFT($E1037,FIND(" ",$E1037&amp;" ")-1),".","_")),$F1037)=0,TRUE())),AND($B1037&lt;&gt;"",OR(ISNUMBER(SEARCH("outro",LOWER($B1037))),ISNUMBER(SEARCH("divers",LOWER($B1037))),ISNUMBER(SEARCH("etc",LOWER($B1037))))),OR(AND(ISNUMBER(SEARCH("comunic",LOWER($B1037))),LEFT($E1037,3)&lt;&gt;"4.4"),AND(ISNUMBER(SEARCH("monitor",LOWER($B1037))),NOT(OR(LEFT($E1037,3)="1.5",LEFT($E1037,3)="2.5")))),AND($B1037&lt;&gt;"",OR(LEFT($C1037,1)="1",LEFT($C1037,1)="2"),$D1037=""),AND($D1037&lt;&gt;"",NOT(OR(LEFT($C1037,1)="1",LEFT($C1037,1)="2"))),AND($D1037&lt;&gt;"",COUNTIF(' PROJETO'!$B$14:$B$16,$D1037)=0),IF($D1037="",FALSE(),IF(COUNTIF(' PROJETO'!$B$14:$B$16,$D1037)=0,FALSE(),IFERROR(INDEX(' PROJETO'!$C$14:$C$16,MATCH($D1037,' PROJETO'!$B$14:$B$16,0))&lt;&gt;"Sim",FALSE()))))</f>
        <v>0</v>
      </c>
      <c r="AG1037" s="21" t="b">
        <f>AND($AC1037,$Y1037&gt;'CONFG.  LISTAS'!$F$4,$Z1037="",$AA1037="")</f>
        <v>0</v>
      </c>
      <c r="AH1037" s="21" t="str">
        <f t="shared" si="220"/>
        <v/>
      </c>
      <c r="AI1037" s="43" t="str">
        <f ca="1">IF(NOT($AC1037),"",IF(OR($B1037="",$C1037="",$E1037="",$F1037=""),"Preencha descrição, categoria, tipo e unidade.",IF(AND($B1037&lt;&gt;"",OR(LEFT($C1037,1)="1",LEFT($C1037,1)="2"),$D1037=""),"Informe a prática de restauração para itens diretos.",IF(AND($D1037&lt;&gt;"",NOT(OR(LEFT($C1037,1)="1",LEFT($C1037,1)="2"))),"Custos indiretos não devem pertencer a uma prática específica.",IF(AND($D1037&lt;&gt;"",COUNTIF(' PROJETO'!$B$14:$B$16,$D1037)=0),"Prática de restauração inválida ou não cadastrada.",IF(IF($D1037="",FALSE(),IF(COUNTIF(' PROJETO'!$B$14:$B$16,$D1037)=0,FALSE(),IFERROR(INDEX(' PROJETO'!$C$14:$C$16,MATCH($D1037,' PROJETO'!$B$14:$B$16,0))&lt;&gt;"Sim",FALSE()))),"A prática informada no item não foi selecionada na aba Projeto.",IF(AND(MAX($I1037,$L1037,$O1037,$R1037,$U1037,$X1037)&gt;'CONFG.  LISTAS'!$F$4,NOT(OR($Z1037&lt;&gt;"",$AA1037&lt;&gt;""))),"Memorial de cálculo ou anexo obrigatório não informado para item acima do limite.",IF(OR(AND($G1037&lt;&gt;"",$H1037&lt;&gt;"",OR($G1037&lt;=0,$H1037&lt;=0)),AND($J1037&lt;&gt;"",$K1037&lt;&gt;"",OR($J1037&lt;=0,$K1037&lt;=0)),AND($M1037&lt;&gt;"",$N1037&lt;&gt;"",OR($M1037&lt;=0,$N1037&lt;=0)),AND($P1037&lt;&gt;"",$Q1037&lt;&gt;"",OR($P1037&lt;=0,$Q1037&lt;=0)),AND($S1037&lt;&gt;"",$T1037&lt;&gt;"",OR($S1037&lt;=0,$T1037&lt;=0)),AND($V1037&lt;&gt;"",$W1037&lt;&gt;"",OR($V1037&lt;=0,$W1037&lt;=0))),"Revise os valores informados: valor unitário e quantidade devem ser maiores que zero.",IF(OR(AND($G1037="",$H1037&lt;&gt;""),AND($G1037&lt;&gt;"",$H1037=""),AND($J1037="",$K1037&lt;&gt;""),AND($J1037&lt;&gt;"",$K1037=""),AND($M1037="",$N1037&lt;&gt;""),AND($M1037&lt;&gt;"",$N1037=""),AND($P1037="",$Q1037&lt;&gt;""),AND($P1037&lt;&gt;"",$Q1037=""),AND($S1037="",$T1037&lt;&gt;""),AND($S1037&lt;&gt;"",$T1037=""),AND($V1037="",$W1037&lt;&gt;""),AND($V1037&lt;&gt;"",$W1037="")),"Há ano preenchido parcialmente: "&amp;TRIM(IF(AND($G1037="",$H1037&lt;&gt;""),"Ano 1 (falta valor unitário); ","")&amp;IF(AND($G1037&lt;&gt;"",$H1037=""),"Ano 1 (falta quantidade); ","")&amp;IF(AND($J1037="",$K1037&lt;&gt;""),"Ano 2 (falta valor unitário); ","")&amp;IF(AND($J1037&lt;&gt;"",$K1037=""),"Ano 2 (falta quantidade); ","")&amp;IF(AND($M1037="",$N1037&lt;&gt;""),"Ano 3 (falta valor unitário); ","")&amp;IF(AND($M1037&lt;&gt;"",$N1037=""),"Ano 3 (falta quantidade); ","")&amp;IF(AND($P1037="",$Q1037&lt;&gt;""),"Ano 4 (falta valor unitário); ","")&amp;IF(AND($P1037&lt;&gt;"",$Q1037=""),"Ano 4 (falta quantidade); ","")&amp;IF(AND($S1037="",$T1037&lt;&gt;""),"Ano 5 (falta valor unitário); ","")&amp;IF(AND($S1037&lt;&gt;"",$T1037=""),"Ano 5 (falta quantidade); ","")&amp;IF(AND($V1037="",$W1037&lt;&gt;""),"Ano 6 (falta valor unitário); ","")&amp;IF(AND($V1037&lt;&gt;"",$W1037=""),"Ano 6 (falta quantidade); ","")), IF(NOT(OR(AND($G1037&lt;&gt;"",$H1037&lt;&gt;""),AND($J1037&lt;&gt;"",$K1037&lt;&gt;""),AND($M1037&lt;&gt;"",$N1037&lt;&gt;""),AND($P1037&lt;&gt;"",$Q1037&lt;&gt;""),AND($S1037&lt;&gt;"",$T1037&lt;&gt;""),AND($V1037&lt;&gt;"",$W1037&lt;&gt;""))),"Informe pelo menos um ano completo com valor unitário e quantidade.",IF(AND($C1037&lt;&gt;"",$E1037&lt;&gt;"",LEFT(TRIM($C1037),1)&lt;&gt;LEFT(TRIM($E1037),1)),"Categoria e tipo estão incompatíveis.",IF(IF(OR($E1037="",$F1037=""),FALSE(),IFERROR(COUNTIF(INDIRECT("UNITS_"&amp;SUBSTITUTE(LEFT($E1037,FIND(" ",$E1037&amp;" ")-1),".","_")),$F1037)=0,TRUE())),"Unidade incompatível com o tipo selecionado.",IF(OR(AND(ISNUMBER(SEARCH("comunic",LOWER($B1037))),LEFT($E1037,3)&lt;&gt;"4.4"),AND(ISNUMBER(SEARCH("monitor",LOWER($B1037))),NOT(OR(LEFT($E1037,3)="1.5",LEFT($E1037,3)="2.5")))),"Revise a classificação do item conforme as regras de preenchimento.",IF(AND($B1037&lt;&gt;"",OR(ISNUMBER(SEARCH("outro",LOWER($B1037))),ISNUMBER(SEARCH("divers",LOWER($B1037))),ISNUMBER(SEARCH("kit",LOWER($B1037))),ISNUMBER(SEARCH("ferrament",LOWER($B1037))),ISNUMBER(SEARCH("epi",LOWER($B1037)))),NOT(OR($Z1037&lt;&gt;"",$AA1037&lt;&gt;""))),"Descrição muito genérica: detalhe melhor o item e registre o racional no memorial ou em anexo.",IF(AND($Y1037=0,$B1037&lt;&gt;"",OR($G1037&lt;&gt;"",$H1037&lt;&gt;"",$J1037&lt;&gt;"",$K1037&lt;&gt;"",$M1037&lt;&gt;"",$N1037&lt;&gt;"",$P1037&lt;&gt;"",$Q1037&lt;&gt;"",$S1037&lt;&gt;"",$T1037&lt;&gt;"",$V1037&lt;&gt;"",$W1037&lt;&gt;"")),"O item possui dados lançados, mas o total está zerado. Revise os valores informados.","")))))))))))))))</f>
        <v/>
      </c>
    </row>
    <row r="1038" spans="1:35" ht="14.25" customHeight="1" x14ac:dyDescent="0.25">
      <c r="A1038" s="57" t="str">
        <f t="shared" si="208"/>
        <v/>
      </c>
      <c r="B1038" s="58"/>
      <c r="C1038" s="58"/>
      <c r="D1038" s="58"/>
      <c r="E1038" s="58"/>
      <c r="F1038" s="58"/>
      <c r="G1038" s="269"/>
      <c r="H1038" s="59"/>
      <c r="I1038" s="273">
        <f t="shared" si="209"/>
        <v>0</v>
      </c>
      <c r="J1038" s="269"/>
      <c r="K1038" s="59"/>
      <c r="L1038" s="270">
        <f t="shared" si="210"/>
        <v>0</v>
      </c>
      <c r="M1038" s="269"/>
      <c r="N1038" s="59"/>
      <c r="O1038" s="270">
        <f t="shared" si="211"/>
        <v>0</v>
      </c>
      <c r="P1038" s="269"/>
      <c r="Q1038" s="59"/>
      <c r="R1038" s="271">
        <f t="shared" si="212"/>
        <v>0</v>
      </c>
      <c r="S1038" s="269"/>
      <c r="T1038" s="59"/>
      <c r="U1038" s="270">
        <f t="shared" si="213"/>
        <v>0</v>
      </c>
      <c r="V1038" s="269"/>
      <c r="W1038" s="59"/>
      <c r="X1038" s="270">
        <f t="shared" si="214"/>
        <v>0</v>
      </c>
      <c r="Y1038" s="270">
        <f t="shared" si="215"/>
        <v>0</v>
      </c>
      <c r="Z1038" s="58"/>
      <c r="AA1038" s="58"/>
      <c r="AB1038" s="60" t="str">
        <f t="shared" si="216"/>
        <v/>
      </c>
      <c r="AC1038" s="21" t="b">
        <f t="shared" si="217"/>
        <v>0</v>
      </c>
      <c r="AD1038" s="21" t="b">
        <f t="shared" si="218"/>
        <v>0</v>
      </c>
      <c r="AE1038" s="21" t="b">
        <f t="shared" si="219"/>
        <v>0</v>
      </c>
      <c r="AF1038" s="21" t="b">
        <f ca="1">OR(AND($AC1038,NOT($AD1038)),AND($AC1038,OR(AND($G1038="",$H1038&lt;&gt;""),AND($G1038&lt;&gt;"",$H1038=""),AND($J1038="",$K1038&lt;&gt;""),AND($J1038&lt;&gt;"",$K1038=""),AND($M1038="",$N1038&lt;&gt;""),AND($M1038&lt;&gt;"",$N1038=""),AND($P1038="",$Q1038&lt;&gt;""),AND($P1038&lt;&gt;"",$Q1038=""),AND($S1038="",$T1038&lt;&gt;""),AND($S1038&lt;&gt;"",$T1038=""),AND($V1038="",$W1038&lt;&gt;""),AND($V1038&lt;&gt;"",$W1038=""))),AND($C1038&lt;&gt;"",$E1038&lt;&gt;"",LEFT(TRIM($C1038),1)&lt;&gt;LEFT(TRIM($E1038),1)),IF(OR($E1038="",$F1038=""),FALSE(),IFERROR(COUNTIF(INDIRECT("UNITS_"&amp;SUBSTITUTE(LEFT($E1038,FIND(" ",$E1038&amp;" ")-1),".","_")),$F1038)=0,TRUE())),AND($B1038&lt;&gt;"",OR(ISNUMBER(SEARCH("outro",LOWER($B1038))),ISNUMBER(SEARCH("divers",LOWER($B1038))),ISNUMBER(SEARCH("etc",LOWER($B1038))))),OR(AND(ISNUMBER(SEARCH("comunic",LOWER($B1038))),LEFT($E1038,3)&lt;&gt;"4.4"),AND(ISNUMBER(SEARCH("monitor",LOWER($B1038))),NOT(OR(LEFT($E1038,3)="1.5",LEFT($E1038,3)="2.5")))),AND($B1038&lt;&gt;"",OR(LEFT($C1038,1)="1",LEFT($C1038,1)="2"),$D1038=""),AND($D1038&lt;&gt;"",NOT(OR(LEFT($C1038,1)="1",LEFT($C1038,1)="2"))),AND($D1038&lt;&gt;"",COUNTIF(' PROJETO'!$B$14:$B$16,$D1038)=0),IF($D1038="",FALSE(),IF(COUNTIF(' PROJETO'!$B$14:$B$16,$D1038)=0,FALSE(),IFERROR(INDEX(' PROJETO'!$C$14:$C$16,MATCH($D1038,' PROJETO'!$B$14:$B$16,0))&lt;&gt;"Sim",FALSE()))))</f>
        <v>0</v>
      </c>
      <c r="AG1038" s="21" t="b">
        <f>AND($AC1038,$Y1038&gt;'CONFG.  LISTAS'!$F$4,$Z1038="",$AA1038="")</f>
        <v>0</v>
      </c>
      <c r="AH1038" s="21" t="str">
        <f t="shared" si="220"/>
        <v/>
      </c>
      <c r="AI1038" s="43" t="str">
        <f ca="1">IF(NOT($AC1038),"",IF(OR($B1038="",$C1038="",$E1038="",$F1038=""),"Preencha descrição, categoria, tipo e unidade.",IF(AND($B1038&lt;&gt;"",OR(LEFT($C1038,1)="1",LEFT($C1038,1)="2"),$D1038=""),"Informe a prática de restauração para itens diretos.",IF(AND($D1038&lt;&gt;"",NOT(OR(LEFT($C1038,1)="1",LEFT($C1038,1)="2"))),"Custos indiretos não devem pertencer a uma prática específica.",IF(AND($D1038&lt;&gt;"",COUNTIF(' PROJETO'!$B$14:$B$16,$D1038)=0),"Prática de restauração inválida ou não cadastrada.",IF(IF($D1038="",FALSE(),IF(COUNTIF(' PROJETO'!$B$14:$B$16,$D1038)=0,FALSE(),IFERROR(INDEX(' PROJETO'!$C$14:$C$16,MATCH($D1038,' PROJETO'!$B$14:$B$16,0))&lt;&gt;"Sim",FALSE()))),"A prática informada no item não foi selecionada na aba Projeto.",IF(AND(MAX($I1038,$L1038,$O1038,$R1038,$U1038,$X1038)&gt;'CONFG.  LISTAS'!$F$4,NOT(OR($Z1038&lt;&gt;"",$AA1038&lt;&gt;""))),"Memorial de cálculo ou anexo obrigatório não informado para item acima do limite.",IF(OR(AND($G1038&lt;&gt;"",$H1038&lt;&gt;"",OR($G1038&lt;=0,$H1038&lt;=0)),AND($J1038&lt;&gt;"",$K1038&lt;&gt;"",OR($J1038&lt;=0,$K1038&lt;=0)),AND($M1038&lt;&gt;"",$N1038&lt;&gt;"",OR($M1038&lt;=0,$N1038&lt;=0)),AND($P1038&lt;&gt;"",$Q1038&lt;&gt;"",OR($P1038&lt;=0,$Q1038&lt;=0)),AND($S1038&lt;&gt;"",$T1038&lt;&gt;"",OR($S1038&lt;=0,$T1038&lt;=0)),AND($V1038&lt;&gt;"",$W1038&lt;&gt;"",OR($V1038&lt;=0,$W1038&lt;=0))),"Revise os valores informados: valor unitário e quantidade devem ser maiores que zero.",IF(OR(AND($G1038="",$H1038&lt;&gt;""),AND($G1038&lt;&gt;"",$H1038=""),AND($J1038="",$K1038&lt;&gt;""),AND($J1038&lt;&gt;"",$K1038=""),AND($M1038="",$N1038&lt;&gt;""),AND($M1038&lt;&gt;"",$N1038=""),AND($P1038="",$Q1038&lt;&gt;""),AND($P1038&lt;&gt;"",$Q1038=""),AND($S1038="",$T1038&lt;&gt;""),AND($S1038&lt;&gt;"",$T1038=""),AND($V1038="",$W1038&lt;&gt;""),AND($V1038&lt;&gt;"",$W1038="")),"Há ano preenchido parcialmente: "&amp;TRIM(IF(AND($G1038="",$H1038&lt;&gt;""),"Ano 1 (falta valor unitário); ","")&amp;IF(AND($G1038&lt;&gt;"",$H1038=""),"Ano 1 (falta quantidade); ","")&amp;IF(AND($J1038="",$K1038&lt;&gt;""),"Ano 2 (falta valor unitário); ","")&amp;IF(AND($J1038&lt;&gt;"",$K1038=""),"Ano 2 (falta quantidade); ","")&amp;IF(AND($M1038="",$N1038&lt;&gt;""),"Ano 3 (falta valor unitário); ","")&amp;IF(AND($M1038&lt;&gt;"",$N1038=""),"Ano 3 (falta quantidade); ","")&amp;IF(AND($P1038="",$Q1038&lt;&gt;""),"Ano 4 (falta valor unitário); ","")&amp;IF(AND($P1038&lt;&gt;"",$Q1038=""),"Ano 4 (falta quantidade); ","")&amp;IF(AND($S1038="",$T1038&lt;&gt;""),"Ano 5 (falta valor unitário); ","")&amp;IF(AND($S1038&lt;&gt;"",$T1038=""),"Ano 5 (falta quantidade); ","")&amp;IF(AND($V1038="",$W1038&lt;&gt;""),"Ano 6 (falta valor unitário); ","")&amp;IF(AND($V1038&lt;&gt;"",$W1038=""),"Ano 6 (falta quantidade); ","")), IF(NOT(OR(AND($G1038&lt;&gt;"",$H1038&lt;&gt;""),AND($J1038&lt;&gt;"",$K1038&lt;&gt;""),AND($M1038&lt;&gt;"",$N1038&lt;&gt;""),AND($P1038&lt;&gt;"",$Q1038&lt;&gt;""),AND($S1038&lt;&gt;"",$T1038&lt;&gt;""),AND($V1038&lt;&gt;"",$W1038&lt;&gt;""))),"Informe pelo menos um ano completo com valor unitário e quantidade.",IF(AND($C1038&lt;&gt;"",$E1038&lt;&gt;"",LEFT(TRIM($C1038),1)&lt;&gt;LEFT(TRIM($E1038),1)),"Categoria e tipo estão incompatíveis.",IF(IF(OR($E1038="",$F1038=""),FALSE(),IFERROR(COUNTIF(INDIRECT("UNITS_"&amp;SUBSTITUTE(LEFT($E1038,FIND(" ",$E1038&amp;" ")-1),".","_")),$F1038)=0,TRUE())),"Unidade incompatível com o tipo selecionado.",IF(OR(AND(ISNUMBER(SEARCH("comunic",LOWER($B1038))),LEFT($E1038,3)&lt;&gt;"4.4"),AND(ISNUMBER(SEARCH("monitor",LOWER($B1038))),NOT(OR(LEFT($E1038,3)="1.5",LEFT($E1038,3)="2.5")))),"Revise a classificação do item conforme as regras de preenchimento.",IF(AND($B1038&lt;&gt;"",OR(ISNUMBER(SEARCH("outro",LOWER($B1038))),ISNUMBER(SEARCH("divers",LOWER($B1038))),ISNUMBER(SEARCH("kit",LOWER($B1038))),ISNUMBER(SEARCH("ferrament",LOWER($B1038))),ISNUMBER(SEARCH("epi",LOWER($B1038)))),NOT(OR($Z1038&lt;&gt;"",$AA1038&lt;&gt;""))),"Descrição muito genérica: detalhe melhor o item e registre o racional no memorial ou em anexo.",IF(AND($Y1038=0,$B1038&lt;&gt;"",OR($G1038&lt;&gt;"",$H1038&lt;&gt;"",$J1038&lt;&gt;"",$K1038&lt;&gt;"",$M1038&lt;&gt;"",$N1038&lt;&gt;"",$P1038&lt;&gt;"",$Q1038&lt;&gt;"",$S1038&lt;&gt;"",$T1038&lt;&gt;"",$V1038&lt;&gt;"",$W1038&lt;&gt;"")),"O item possui dados lançados, mas o total está zerado. Revise os valores informados.","")))))))))))))))</f>
        <v/>
      </c>
    </row>
    <row r="1039" spans="1:35" ht="14.25" customHeight="1" x14ac:dyDescent="0.25">
      <c r="A1039" s="57" t="str">
        <f t="shared" si="208"/>
        <v/>
      </c>
      <c r="B1039" s="61"/>
      <c r="C1039" s="61"/>
      <c r="D1039" s="58"/>
      <c r="E1039" s="61"/>
      <c r="F1039" s="61"/>
      <c r="G1039" s="272"/>
      <c r="H1039" s="62"/>
      <c r="I1039" s="273">
        <f t="shared" si="209"/>
        <v>0</v>
      </c>
      <c r="J1039" s="272"/>
      <c r="K1039" s="62"/>
      <c r="L1039" s="270">
        <f t="shared" si="210"/>
        <v>0</v>
      </c>
      <c r="M1039" s="272"/>
      <c r="N1039" s="62"/>
      <c r="O1039" s="270">
        <f t="shared" si="211"/>
        <v>0</v>
      </c>
      <c r="P1039" s="272"/>
      <c r="Q1039" s="62"/>
      <c r="R1039" s="271">
        <f t="shared" si="212"/>
        <v>0</v>
      </c>
      <c r="S1039" s="272"/>
      <c r="T1039" s="62"/>
      <c r="U1039" s="270">
        <f t="shared" si="213"/>
        <v>0</v>
      </c>
      <c r="V1039" s="272"/>
      <c r="W1039" s="62"/>
      <c r="X1039" s="270">
        <f t="shared" si="214"/>
        <v>0</v>
      </c>
      <c r="Y1039" s="270">
        <f t="shared" si="215"/>
        <v>0</v>
      </c>
      <c r="Z1039" s="61"/>
      <c r="AA1039" s="61"/>
      <c r="AB1039" s="60" t="str">
        <f t="shared" si="216"/>
        <v/>
      </c>
      <c r="AC1039" s="21" t="b">
        <f t="shared" si="217"/>
        <v>0</v>
      </c>
      <c r="AD1039" s="21" t="b">
        <f t="shared" si="218"/>
        <v>0</v>
      </c>
      <c r="AE1039" s="21" t="b">
        <f t="shared" si="219"/>
        <v>0</v>
      </c>
      <c r="AF1039" s="21" t="b">
        <f ca="1">OR(AND($AC1039,NOT($AD1039)),AND($AC1039,OR(AND($G1039="",$H1039&lt;&gt;""),AND($G1039&lt;&gt;"",$H1039=""),AND($J1039="",$K1039&lt;&gt;""),AND($J1039&lt;&gt;"",$K1039=""),AND($M1039="",$N1039&lt;&gt;""),AND($M1039&lt;&gt;"",$N1039=""),AND($P1039="",$Q1039&lt;&gt;""),AND($P1039&lt;&gt;"",$Q1039=""),AND($S1039="",$T1039&lt;&gt;""),AND($S1039&lt;&gt;"",$T1039=""),AND($V1039="",$W1039&lt;&gt;""),AND($V1039&lt;&gt;"",$W1039=""))),AND($C1039&lt;&gt;"",$E1039&lt;&gt;"",LEFT(TRIM($C1039),1)&lt;&gt;LEFT(TRIM($E1039),1)),IF(OR($E1039="",$F1039=""),FALSE(),IFERROR(COUNTIF(INDIRECT("UNITS_"&amp;SUBSTITUTE(LEFT($E1039,FIND(" ",$E1039&amp;" ")-1),".","_")),$F1039)=0,TRUE())),AND($B1039&lt;&gt;"",OR(ISNUMBER(SEARCH("outro",LOWER($B1039))),ISNUMBER(SEARCH("divers",LOWER($B1039))),ISNUMBER(SEARCH("etc",LOWER($B1039))))),OR(AND(ISNUMBER(SEARCH("comunic",LOWER($B1039))),LEFT($E1039,3)&lt;&gt;"4.4"),AND(ISNUMBER(SEARCH("monitor",LOWER($B1039))),NOT(OR(LEFT($E1039,3)="1.5",LEFT($E1039,3)="2.5")))),AND($B1039&lt;&gt;"",OR(LEFT($C1039,1)="1",LEFT($C1039,1)="2"),$D1039=""),AND($D1039&lt;&gt;"",NOT(OR(LEFT($C1039,1)="1",LEFT($C1039,1)="2"))),AND($D1039&lt;&gt;"",COUNTIF(' PROJETO'!$B$14:$B$16,$D1039)=0),IF($D1039="",FALSE(),IF(COUNTIF(' PROJETO'!$B$14:$B$16,$D1039)=0,FALSE(),IFERROR(INDEX(' PROJETO'!$C$14:$C$16,MATCH($D1039,' PROJETO'!$B$14:$B$16,0))&lt;&gt;"Sim",FALSE()))))</f>
        <v>0</v>
      </c>
      <c r="AG1039" s="21" t="b">
        <f>AND($AC1039,$Y1039&gt;'CONFG.  LISTAS'!$F$4,$Z1039="",$AA1039="")</f>
        <v>0</v>
      </c>
      <c r="AH1039" s="21" t="str">
        <f t="shared" si="220"/>
        <v/>
      </c>
      <c r="AI1039" s="43" t="str">
        <f ca="1">IF(NOT($AC1039),"",IF(OR($B1039="",$C1039="",$E1039="",$F1039=""),"Preencha descrição, categoria, tipo e unidade.",IF(AND($B1039&lt;&gt;"",OR(LEFT($C1039,1)="1",LEFT($C1039,1)="2"),$D1039=""),"Informe a prática de restauração para itens diretos.",IF(AND($D1039&lt;&gt;"",NOT(OR(LEFT($C1039,1)="1",LEFT($C1039,1)="2"))),"Custos indiretos não devem pertencer a uma prática específica.",IF(AND($D1039&lt;&gt;"",COUNTIF(' PROJETO'!$B$14:$B$16,$D1039)=0),"Prática de restauração inválida ou não cadastrada.",IF(IF($D1039="",FALSE(),IF(COUNTIF(' PROJETO'!$B$14:$B$16,$D1039)=0,FALSE(),IFERROR(INDEX(' PROJETO'!$C$14:$C$16,MATCH($D1039,' PROJETO'!$B$14:$B$16,0))&lt;&gt;"Sim",FALSE()))),"A prática informada no item não foi selecionada na aba Projeto.",IF(AND(MAX($I1039,$L1039,$O1039,$R1039,$U1039,$X1039)&gt;'CONFG.  LISTAS'!$F$4,NOT(OR($Z1039&lt;&gt;"",$AA1039&lt;&gt;""))),"Memorial de cálculo ou anexo obrigatório não informado para item acima do limite.",IF(OR(AND($G1039&lt;&gt;"",$H1039&lt;&gt;"",OR($G1039&lt;=0,$H1039&lt;=0)),AND($J1039&lt;&gt;"",$K1039&lt;&gt;"",OR($J1039&lt;=0,$K1039&lt;=0)),AND($M1039&lt;&gt;"",$N1039&lt;&gt;"",OR($M1039&lt;=0,$N1039&lt;=0)),AND($P1039&lt;&gt;"",$Q1039&lt;&gt;"",OR($P1039&lt;=0,$Q1039&lt;=0)),AND($S1039&lt;&gt;"",$T1039&lt;&gt;"",OR($S1039&lt;=0,$T1039&lt;=0)),AND($V1039&lt;&gt;"",$W1039&lt;&gt;"",OR($V1039&lt;=0,$W1039&lt;=0))),"Revise os valores informados: valor unitário e quantidade devem ser maiores que zero.",IF(OR(AND($G1039="",$H1039&lt;&gt;""),AND($G1039&lt;&gt;"",$H1039=""),AND($J1039="",$K1039&lt;&gt;""),AND($J1039&lt;&gt;"",$K1039=""),AND($M1039="",$N1039&lt;&gt;""),AND($M1039&lt;&gt;"",$N1039=""),AND($P1039="",$Q1039&lt;&gt;""),AND($P1039&lt;&gt;"",$Q1039=""),AND($S1039="",$T1039&lt;&gt;""),AND($S1039&lt;&gt;"",$T1039=""),AND($V1039="",$W1039&lt;&gt;""),AND($V1039&lt;&gt;"",$W1039="")),"Há ano preenchido parcialmente: "&amp;TRIM(IF(AND($G1039="",$H1039&lt;&gt;""),"Ano 1 (falta valor unitário); ","")&amp;IF(AND($G1039&lt;&gt;"",$H1039=""),"Ano 1 (falta quantidade); ","")&amp;IF(AND($J1039="",$K1039&lt;&gt;""),"Ano 2 (falta valor unitário); ","")&amp;IF(AND($J1039&lt;&gt;"",$K1039=""),"Ano 2 (falta quantidade); ","")&amp;IF(AND($M1039="",$N1039&lt;&gt;""),"Ano 3 (falta valor unitário); ","")&amp;IF(AND($M1039&lt;&gt;"",$N1039=""),"Ano 3 (falta quantidade); ","")&amp;IF(AND($P1039="",$Q1039&lt;&gt;""),"Ano 4 (falta valor unitário); ","")&amp;IF(AND($P1039&lt;&gt;"",$Q1039=""),"Ano 4 (falta quantidade); ","")&amp;IF(AND($S1039="",$T1039&lt;&gt;""),"Ano 5 (falta valor unitário); ","")&amp;IF(AND($S1039&lt;&gt;"",$T1039=""),"Ano 5 (falta quantidade); ","")&amp;IF(AND($V1039="",$W1039&lt;&gt;""),"Ano 6 (falta valor unitário); ","")&amp;IF(AND($V1039&lt;&gt;"",$W1039=""),"Ano 6 (falta quantidade); ","")), IF(NOT(OR(AND($G1039&lt;&gt;"",$H1039&lt;&gt;""),AND($J1039&lt;&gt;"",$K1039&lt;&gt;""),AND($M1039&lt;&gt;"",$N1039&lt;&gt;""),AND($P1039&lt;&gt;"",$Q1039&lt;&gt;""),AND($S1039&lt;&gt;"",$T1039&lt;&gt;""),AND($V1039&lt;&gt;"",$W1039&lt;&gt;""))),"Informe pelo menos um ano completo com valor unitário e quantidade.",IF(AND($C1039&lt;&gt;"",$E1039&lt;&gt;"",LEFT(TRIM($C1039),1)&lt;&gt;LEFT(TRIM($E1039),1)),"Categoria e tipo estão incompatíveis.",IF(IF(OR($E1039="",$F1039=""),FALSE(),IFERROR(COUNTIF(INDIRECT("UNITS_"&amp;SUBSTITUTE(LEFT($E1039,FIND(" ",$E1039&amp;" ")-1),".","_")),$F1039)=0,TRUE())),"Unidade incompatível com o tipo selecionado.",IF(OR(AND(ISNUMBER(SEARCH("comunic",LOWER($B1039))),LEFT($E1039,3)&lt;&gt;"4.4"),AND(ISNUMBER(SEARCH("monitor",LOWER($B1039))),NOT(OR(LEFT($E1039,3)="1.5",LEFT($E1039,3)="2.5")))),"Revise a classificação do item conforme as regras de preenchimento.",IF(AND($B1039&lt;&gt;"",OR(ISNUMBER(SEARCH("outro",LOWER($B1039))),ISNUMBER(SEARCH("divers",LOWER($B1039))),ISNUMBER(SEARCH("kit",LOWER($B1039))),ISNUMBER(SEARCH("ferrament",LOWER($B1039))),ISNUMBER(SEARCH("epi",LOWER($B1039)))),NOT(OR($Z1039&lt;&gt;"",$AA1039&lt;&gt;""))),"Descrição muito genérica: detalhe melhor o item e registre o racional no memorial ou em anexo.",IF(AND($Y1039=0,$B1039&lt;&gt;"",OR($G1039&lt;&gt;"",$H1039&lt;&gt;"",$J1039&lt;&gt;"",$K1039&lt;&gt;"",$M1039&lt;&gt;"",$N1039&lt;&gt;"",$P1039&lt;&gt;"",$Q1039&lt;&gt;"",$S1039&lt;&gt;"",$T1039&lt;&gt;"",$V1039&lt;&gt;"",$W1039&lt;&gt;"")),"O item possui dados lançados, mas o total está zerado. Revise os valores informados.","")))))))))))))))</f>
        <v/>
      </c>
    </row>
    <row r="1040" spans="1:35" ht="14.25" customHeight="1" x14ac:dyDescent="0.25">
      <c r="A1040" s="57" t="str">
        <f t="shared" si="208"/>
        <v/>
      </c>
      <c r="B1040" s="58"/>
      <c r="C1040" s="58"/>
      <c r="D1040" s="58"/>
      <c r="E1040" s="58"/>
      <c r="F1040" s="58"/>
      <c r="G1040" s="269"/>
      <c r="H1040" s="59"/>
      <c r="I1040" s="273">
        <f t="shared" si="209"/>
        <v>0</v>
      </c>
      <c r="J1040" s="269"/>
      <c r="K1040" s="59"/>
      <c r="L1040" s="270">
        <f t="shared" si="210"/>
        <v>0</v>
      </c>
      <c r="M1040" s="269"/>
      <c r="N1040" s="59"/>
      <c r="O1040" s="270">
        <f t="shared" si="211"/>
        <v>0</v>
      </c>
      <c r="P1040" s="269"/>
      <c r="Q1040" s="59"/>
      <c r="R1040" s="271">
        <f t="shared" si="212"/>
        <v>0</v>
      </c>
      <c r="S1040" s="269"/>
      <c r="T1040" s="59"/>
      <c r="U1040" s="270">
        <f t="shared" si="213"/>
        <v>0</v>
      </c>
      <c r="V1040" s="269"/>
      <c r="W1040" s="59"/>
      <c r="X1040" s="270">
        <f t="shared" si="214"/>
        <v>0</v>
      </c>
      <c r="Y1040" s="270">
        <f t="shared" si="215"/>
        <v>0</v>
      </c>
      <c r="Z1040" s="58"/>
      <c r="AA1040" s="58"/>
      <c r="AB1040" s="60" t="str">
        <f t="shared" si="216"/>
        <v/>
      </c>
      <c r="AC1040" s="21" t="b">
        <f t="shared" si="217"/>
        <v>0</v>
      </c>
      <c r="AD1040" s="21" t="b">
        <f t="shared" si="218"/>
        <v>0</v>
      </c>
      <c r="AE1040" s="21" t="b">
        <f t="shared" si="219"/>
        <v>0</v>
      </c>
      <c r="AF1040" s="21" t="b">
        <f ca="1">OR(AND($AC1040,NOT($AD1040)),AND($AC1040,OR(AND($G1040="",$H1040&lt;&gt;""),AND($G1040&lt;&gt;"",$H1040=""),AND($J1040="",$K1040&lt;&gt;""),AND($J1040&lt;&gt;"",$K1040=""),AND($M1040="",$N1040&lt;&gt;""),AND($M1040&lt;&gt;"",$N1040=""),AND($P1040="",$Q1040&lt;&gt;""),AND($P1040&lt;&gt;"",$Q1040=""),AND($S1040="",$T1040&lt;&gt;""),AND($S1040&lt;&gt;"",$T1040=""),AND($V1040="",$W1040&lt;&gt;""),AND($V1040&lt;&gt;"",$W1040=""))),AND($C1040&lt;&gt;"",$E1040&lt;&gt;"",LEFT(TRIM($C1040),1)&lt;&gt;LEFT(TRIM($E1040),1)),IF(OR($E1040="",$F1040=""),FALSE(),IFERROR(COUNTIF(INDIRECT("UNITS_"&amp;SUBSTITUTE(LEFT($E1040,FIND(" ",$E1040&amp;" ")-1),".","_")),$F1040)=0,TRUE())),AND($B1040&lt;&gt;"",OR(ISNUMBER(SEARCH("outro",LOWER($B1040))),ISNUMBER(SEARCH("divers",LOWER($B1040))),ISNUMBER(SEARCH("etc",LOWER($B1040))))),OR(AND(ISNUMBER(SEARCH("comunic",LOWER($B1040))),LEFT($E1040,3)&lt;&gt;"4.4"),AND(ISNUMBER(SEARCH("monitor",LOWER($B1040))),NOT(OR(LEFT($E1040,3)="1.5",LEFT($E1040,3)="2.5")))),AND($B1040&lt;&gt;"",OR(LEFT($C1040,1)="1",LEFT($C1040,1)="2"),$D1040=""),AND($D1040&lt;&gt;"",NOT(OR(LEFT($C1040,1)="1",LEFT($C1040,1)="2"))),AND($D1040&lt;&gt;"",COUNTIF(' PROJETO'!$B$14:$B$16,$D1040)=0),IF($D1040="",FALSE(),IF(COUNTIF(' PROJETO'!$B$14:$B$16,$D1040)=0,FALSE(),IFERROR(INDEX(' PROJETO'!$C$14:$C$16,MATCH($D1040,' PROJETO'!$B$14:$B$16,0))&lt;&gt;"Sim",FALSE()))))</f>
        <v>0</v>
      </c>
      <c r="AG1040" s="21" t="b">
        <f>AND($AC1040,$Y1040&gt;'CONFG.  LISTAS'!$F$4,$Z1040="",$AA1040="")</f>
        <v>0</v>
      </c>
      <c r="AH1040" s="21" t="str">
        <f t="shared" si="220"/>
        <v/>
      </c>
      <c r="AI1040" s="43" t="str">
        <f ca="1">IF(NOT($AC1040),"",IF(OR($B1040="",$C1040="",$E1040="",$F1040=""),"Preencha descrição, categoria, tipo e unidade.",IF(AND($B1040&lt;&gt;"",OR(LEFT($C1040,1)="1",LEFT($C1040,1)="2"),$D1040=""),"Informe a prática de restauração para itens diretos.",IF(AND($D1040&lt;&gt;"",NOT(OR(LEFT($C1040,1)="1",LEFT($C1040,1)="2"))),"Custos indiretos não devem pertencer a uma prática específica.",IF(AND($D1040&lt;&gt;"",COUNTIF(' PROJETO'!$B$14:$B$16,$D1040)=0),"Prática de restauração inválida ou não cadastrada.",IF(IF($D1040="",FALSE(),IF(COUNTIF(' PROJETO'!$B$14:$B$16,$D1040)=0,FALSE(),IFERROR(INDEX(' PROJETO'!$C$14:$C$16,MATCH($D1040,' PROJETO'!$B$14:$B$16,0))&lt;&gt;"Sim",FALSE()))),"A prática informada no item não foi selecionada na aba Projeto.",IF(AND(MAX($I1040,$L1040,$O1040,$R1040,$U1040,$X1040)&gt;'CONFG.  LISTAS'!$F$4,NOT(OR($Z1040&lt;&gt;"",$AA1040&lt;&gt;""))),"Memorial de cálculo ou anexo obrigatório não informado para item acima do limite.",IF(OR(AND($G1040&lt;&gt;"",$H1040&lt;&gt;"",OR($G1040&lt;=0,$H1040&lt;=0)),AND($J1040&lt;&gt;"",$K1040&lt;&gt;"",OR($J1040&lt;=0,$K1040&lt;=0)),AND($M1040&lt;&gt;"",$N1040&lt;&gt;"",OR($M1040&lt;=0,$N1040&lt;=0)),AND($P1040&lt;&gt;"",$Q1040&lt;&gt;"",OR($P1040&lt;=0,$Q1040&lt;=0)),AND($S1040&lt;&gt;"",$T1040&lt;&gt;"",OR($S1040&lt;=0,$T1040&lt;=0)),AND($V1040&lt;&gt;"",$W1040&lt;&gt;"",OR($V1040&lt;=0,$W1040&lt;=0))),"Revise os valores informados: valor unitário e quantidade devem ser maiores que zero.",IF(OR(AND($G1040="",$H1040&lt;&gt;""),AND($G1040&lt;&gt;"",$H1040=""),AND($J1040="",$K1040&lt;&gt;""),AND($J1040&lt;&gt;"",$K1040=""),AND($M1040="",$N1040&lt;&gt;""),AND($M1040&lt;&gt;"",$N1040=""),AND($P1040="",$Q1040&lt;&gt;""),AND($P1040&lt;&gt;"",$Q1040=""),AND($S1040="",$T1040&lt;&gt;""),AND($S1040&lt;&gt;"",$T1040=""),AND($V1040="",$W1040&lt;&gt;""),AND($V1040&lt;&gt;"",$W1040="")),"Há ano preenchido parcialmente: "&amp;TRIM(IF(AND($G1040="",$H1040&lt;&gt;""),"Ano 1 (falta valor unitário); ","")&amp;IF(AND($G1040&lt;&gt;"",$H1040=""),"Ano 1 (falta quantidade); ","")&amp;IF(AND($J1040="",$K1040&lt;&gt;""),"Ano 2 (falta valor unitário); ","")&amp;IF(AND($J1040&lt;&gt;"",$K1040=""),"Ano 2 (falta quantidade); ","")&amp;IF(AND($M1040="",$N1040&lt;&gt;""),"Ano 3 (falta valor unitário); ","")&amp;IF(AND($M1040&lt;&gt;"",$N1040=""),"Ano 3 (falta quantidade); ","")&amp;IF(AND($P1040="",$Q1040&lt;&gt;""),"Ano 4 (falta valor unitário); ","")&amp;IF(AND($P1040&lt;&gt;"",$Q1040=""),"Ano 4 (falta quantidade); ","")&amp;IF(AND($S1040="",$T1040&lt;&gt;""),"Ano 5 (falta valor unitário); ","")&amp;IF(AND($S1040&lt;&gt;"",$T1040=""),"Ano 5 (falta quantidade); ","")&amp;IF(AND($V1040="",$W1040&lt;&gt;""),"Ano 6 (falta valor unitário); ","")&amp;IF(AND($V1040&lt;&gt;"",$W1040=""),"Ano 6 (falta quantidade); ","")), IF(NOT(OR(AND($G1040&lt;&gt;"",$H1040&lt;&gt;""),AND($J1040&lt;&gt;"",$K1040&lt;&gt;""),AND($M1040&lt;&gt;"",$N1040&lt;&gt;""),AND($P1040&lt;&gt;"",$Q1040&lt;&gt;""),AND($S1040&lt;&gt;"",$T1040&lt;&gt;""),AND($V1040&lt;&gt;"",$W1040&lt;&gt;""))),"Informe pelo menos um ano completo com valor unitário e quantidade.",IF(AND($C1040&lt;&gt;"",$E1040&lt;&gt;"",LEFT(TRIM($C1040),1)&lt;&gt;LEFT(TRIM($E1040),1)),"Categoria e tipo estão incompatíveis.",IF(IF(OR($E1040="",$F1040=""),FALSE(),IFERROR(COUNTIF(INDIRECT("UNITS_"&amp;SUBSTITUTE(LEFT($E1040,FIND(" ",$E1040&amp;" ")-1),".","_")),$F1040)=0,TRUE())),"Unidade incompatível com o tipo selecionado.",IF(OR(AND(ISNUMBER(SEARCH("comunic",LOWER($B1040))),LEFT($E1040,3)&lt;&gt;"4.4"),AND(ISNUMBER(SEARCH("monitor",LOWER($B1040))),NOT(OR(LEFT($E1040,3)="1.5",LEFT($E1040,3)="2.5")))),"Revise a classificação do item conforme as regras de preenchimento.",IF(AND($B1040&lt;&gt;"",OR(ISNUMBER(SEARCH("outro",LOWER($B1040))),ISNUMBER(SEARCH("divers",LOWER($B1040))),ISNUMBER(SEARCH("kit",LOWER($B1040))),ISNUMBER(SEARCH("ferrament",LOWER($B1040))),ISNUMBER(SEARCH("epi",LOWER($B1040)))),NOT(OR($Z1040&lt;&gt;"",$AA1040&lt;&gt;""))),"Descrição muito genérica: detalhe melhor o item e registre o racional no memorial ou em anexo.",IF(AND($Y1040=0,$B1040&lt;&gt;"",OR($G1040&lt;&gt;"",$H1040&lt;&gt;"",$J1040&lt;&gt;"",$K1040&lt;&gt;"",$M1040&lt;&gt;"",$N1040&lt;&gt;"",$P1040&lt;&gt;"",$Q1040&lt;&gt;"",$S1040&lt;&gt;"",$T1040&lt;&gt;"",$V1040&lt;&gt;"",$W1040&lt;&gt;"")),"O item possui dados lançados, mas o total está zerado. Revise os valores informados.","")))))))))))))))</f>
        <v/>
      </c>
    </row>
    <row r="1041" spans="1:35" ht="14.25" customHeight="1" x14ac:dyDescent="0.25">
      <c r="A1041" s="57" t="str">
        <f t="shared" si="208"/>
        <v/>
      </c>
      <c r="B1041" s="61"/>
      <c r="C1041" s="61"/>
      <c r="D1041" s="58"/>
      <c r="E1041" s="61"/>
      <c r="F1041" s="61"/>
      <c r="G1041" s="272"/>
      <c r="H1041" s="62"/>
      <c r="I1041" s="273">
        <f t="shared" si="209"/>
        <v>0</v>
      </c>
      <c r="J1041" s="272"/>
      <c r="K1041" s="62"/>
      <c r="L1041" s="270">
        <f t="shared" si="210"/>
        <v>0</v>
      </c>
      <c r="M1041" s="272"/>
      <c r="N1041" s="62"/>
      <c r="O1041" s="270">
        <f t="shared" si="211"/>
        <v>0</v>
      </c>
      <c r="P1041" s="272"/>
      <c r="Q1041" s="62"/>
      <c r="R1041" s="271">
        <f t="shared" si="212"/>
        <v>0</v>
      </c>
      <c r="S1041" s="272"/>
      <c r="T1041" s="62"/>
      <c r="U1041" s="270">
        <f t="shared" si="213"/>
        <v>0</v>
      </c>
      <c r="V1041" s="272"/>
      <c r="W1041" s="62"/>
      <c r="X1041" s="270">
        <f t="shared" si="214"/>
        <v>0</v>
      </c>
      <c r="Y1041" s="270">
        <f t="shared" si="215"/>
        <v>0</v>
      </c>
      <c r="Z1041" s="61"/>
      <c r="AA1041" s="61"/>
      <c r="AB1041" s="60" t="str">
        <f t="shared" si="216"/>
        <v/>
      </c>
      <c r="AC1041" s="21" t="b">
        <f t="shared" si="217"/>
        <v>0</v>
      </c>
      <c r="AD1041" s="21" t="b">
        <f t="shared" si="218"/>
        <v>0</v>
      </c>
      <c r="AE1041" s="21" t="b">
        <f t="shared" si="219"/>
        <v>0</v>
      </c>
      <c r="AF1041" s="21" t="b">
        <f ca="1">OR(AND($AC1041,NOT($AD1041)),AND($AC1041,OR(AND($G1041="",$H1041&lt;&gt;""),AND($G1041&lt;&gt;"",$H1041=""),AND($J1041="",$K1041&lt;&gt;""),AND($J1041&lt;&gt;"",$K1041=""),AND($M1041="",$N1041&lt;&gt;""),AND($M1041&lt;&gt;"",$N1041=""),AND($P1041="",$Q1041&lt;&gt;""),AND($P1041&lt;&gt;"",$Q1041=""),AND($S1041="",$T1041&lt;&gt;""),AND($S1041&lt;&gt;"",$T1041=""),AND($V1041="",$W1041&lt;&gt;""),AND($V1041&lt;&gt;"",$W1041=""))),AND($C1041&lt;&gt;"",$E1041&lt;&gt;"",LEFT(TRIM($C1041),1)&lt;&gt;LEFT(TRIM($E1041),1)),IF(OR($E1041="",$F1041=""),FALSE(),IFERROR(COUNTIF(INDIRECT("UNITS_"&amp;SUBSTITUTE(LEFT($E1041,FIND(" ",$E1041&amp;" ")-1),".","_")),$F1041)=0,TRUE())),AND($B1041&lt;&gt;"",OR(ISNUMBER(SEARCH("outro",LOWER($B1041))),ISNUMBER(SEARCH("divers",LOWER($B1041))),ISNUMBER(SEARCH("etc",LOWER($B1041))))),OR(AND(ISNUMBER(SEARCH("comunic",LOWER($B1041))),LEFT($E1041,3)&lt;&gt;"4.4"),AND(ISNUMBER(SEARCH("monitor",LOWER($B1041))),NOT(OR(LEFT($E1041,3)="1.5",LEFT($E1041,3)="2.5")))),AND($B1041&lt;&gt;"",OR(LEFT($C1041,1)="1",LEFT($C1041,1)="2"),$D1041=""),AND($D1041&lt;&gt;"",NOT(OR(LEFT($C1041,1)="1",LEFT($C1041,1)="2"))),AND($D1041&lt;&gt;"",COUNTIF(' PROJETO'!$B$14:$B$16,$D1041)=0),IF($D1041="",FALSE(),IF(COUNTIF(' PROJETO'!$B$14:$B$16,$D1041)=0,FALSE(),IFERROR(INDEX(' PROJETO'!$C$14:$C$16,MATCH($D1041,' PROJETO'!$B$14:$B$16,0))&lt;&gt;"Sim",FALSE()))))</f>
        <v>0</v>
      </c>
      <c r="AG1041" s="21" t="b">
        <f>AND($AC1041,$Y1041&gt;'CONFG.  LISTAS'!$F$4,$Z1041="",$AA1041="")</f>
        <v>0</v>
      </c>
      <c r="AH1041" s="21" t="str">
        <f t="shared" si="220"/>
        <v/>
      </c>
      <c r="AI1041" s="43" t="str">
        <f ca="1">IF(NOT($AC1041),"",IF(OR($B1041="",$C1041="",$E1041="",$F1041=""),"Preencha descrição, categoria, tipo e unidade.",IF(AND($B1041&lt;&gt;"",OR(LEFT($C1041,1)="1",LEFT($C1041,1)="2"),$D1041=""),"Informe a prática de restauração para itens diretos.",IF(AND($D1041&lt;&gt;"",NOT(OR(LEFT($C1041,1)="1",LEFT($C1041,1)="2"))),"Custos indiretos não devem pertencer a uma prática específica.",IF(AND($D1041&lt;&gt;"",COUNTIF(' PROJETO'!$B$14:$B$16,$D1041)=0),"Prática de restauração inválida ou não cadastrada.",IF(IF($D1041="",FALSE(),IF(COUNTIF(' PROJETO'!$B$14:$B$16,$D1041)=0,FALSE(),IFERROR(INDEX(' PROJETO'!$C$14:$C$16,MATCH($D1041,' PROJETO'!$B$14:$B$16,0))&lt;&gt;"Sim",FALSE()))),"A prática informada no item não foi selecionada na aba Projeto.",IF(AND(MAX($I1041,$L1041,$O1041,$R1041,$U1041,$X1041)&gt;'CONFG.  LISTAS'!$F$4,NOT(OR($Z1041&lt;&gt;"",$AA1041&lt;&gt;""))),"Memorial de cálculo ou anexo obrigatório não informado para item acima do limite.",IF(OR(AND($G1041&lt;&gt;"",$H1041&lt;&gt;"",OR($G1041&lt;=0,$H1041&lt;=0)),AND($J1041&lt;&gt;"",$K1041&lt;&gt;"",OR($J1041&lt;=0,$K1041&lt;=0)),AND($M1041&lt;&gt;"",$N1041&lt;&gt;"",OR($M1041&lt;=0,$N1041&lt;=0)),AND($P1041&lt;&gt;"",$Q1041&lt;&gt;"",OR($P1041&lt;=0,$Q1041&lt;=0)),AND($S1041&lt;&gt;"",$T1041&lt;&gt;"",OR($S1041&lt;=0,$T1041&lt;=0)),AND($V1041&lt;&gt;"",$W1041&lt;&gt;"",OR($V1041&lt;=0,$W1041&lt;=0))),"Revise os valores informados: valor unitário e quantidade devem ser maiores que zero.",IF(OR(AND($G1041="",$H1041&lt;&gt;""),AND($G1041&lt;&gt;"",$H1041=""),AND($J1041="",$K1041&lt;&gt;""),AND($J1041&lt;&gt;"",$K1041=""),AND($M1041="",$N1041&lt;&gt;""),AND($M1041&lt;&gt;"",$N1041=""),AND($P1041="",$Q1041&lt;&gt;""),AND($P1041&lt;&gt;"",$Q1041=""),AND($S1041="",$T1041&lt;&gt;""),AND($S1041&lt;&gt;"",$T1041=""),AND($V1041="",$W1041&lt;&gt;""),AND($V1041&lt;&gt;"",$W1041="")),"Há ano preenchido parcialmente: "&amp;TRIM(IF(AND($G1041="",$H1041&lt;&gt;""),"Ano 1 (falta valor unitário); ","")&amp;IF(AND($G1041&lt;&gt;"",$H1041=""),"Ano 1 (falta quantidade); ","")&amp;IF(AND($J1041="",$K1041&lt;&gt;""),"Ano 2 (falta valor unitário); ","")&amp;IF(AND($J1041&lt;&gt;"",$K1041=""),"Ano 2 (falta quantidade); ","")&amp;IF(AND($M1041="",$N1041&lt;&gt;""),"Ano 3 (falta valor unitário); ","")&amp;IF(AND($M1041&lt;&gt;"",$N1041=""),"Ano 3 (falta quantidade); ","")&amp;IF(AND($P1041="",$Q1041&lt;&gt;""),"Ano 4 (falta valor unitário); ","")&amp;IF(AND($P1041&lt;&gt;"",$Q1041=""),"Ano 4 (falta quantidade); ","")&amp;IF(AND($S1041="",$T1041&lt;&gt;""),"Ano 5 (falta valor unitário); ","")&amp;IF(AND($S1041&lt;&gt;"",$T1041=""),"Ano 5 (falta quantidade); ","")&amp;IF(AND($V1041="",$W1041&lt;&gt;""),"Ano 6 (falta valor unitário); ","")&amp;IF(AND($V1041&lt;&gt;"",$W1041=""),"Ano 6 (falta quantidade); ","")), IF(NOT(OR(AND($G1041&lt;&gt;"",$H1041&lt;&gt;""),AND($J1041&lt;&gt;"",$K1041&lt;&gt;""),AND($M1041&lt;&gt;"",$N1041&lt;&gt;""),AND($P1041&lt;&gt;"",$Q1041&lt;&gt;""),AND($S1041&lt;&gt;"",$T1041&lt;&gt;""),AND($V1041&lt;&gt;"",$W1041&lt;&gt;""))),"Informe pelo menos um ano completo com valor unitário e quantidade.",IF(AND($C1041&lt;&gt;"",$E1041&lt;&gt;"",LEFT(TRIM($C1041),1)&lt;&gt;LEFT(TRIM($E1041),1)),"Categoria e tipo estão incompatíveis.",IF(IF(OR($E1041="",$F1041=""),FALSE(),IFERROR(COUNTIF(INDIRECT("UNITS_"&amp;SUBSTITUTE(LEFT($E1041,FIND(" ",$E1041&amp;" ")-1),".","_")),$F1041)=0,TRUE())),"Unidade incompatível com o tipo selecionado.",IF(OR(AND(ISNUMBER(SEARCH("comunic",LOWER($B1041))),LEFT($E1041,3)&lt;&gt;"4.4"),AND(ISNUMBER(SEARCH("monitor",LOWER($B1041))),NOT(OR(LEFT($E1041,3)="1.5",LEFT($E1041,3)="2.5")))),"Revise a classificação do item conforme as regras de preenchimento.",IF(AND($B1041&lt;&gt;"",OR(ISNUMBER(SEARCH("outro",LOWER($B1041))),ISNUMBER(SEARCH("divers",LOWER($B1041))),ISNUMBER(SEARCH("kit",LOWER($B1041))),ISNUMBER(SEARCH("ferrament",LOWER($B1041))),ISNUMBER(SEARCH("epi",LOWER($B1041)))),NOT(OR($Z1041&lt;&gt;"",$AA1041&lt;&gt;""))),"Descrição muito genérica: detalhe melhor o item e registre o racional no memorial ou em anexo.",IF(AND($Y1041=0,$B1041&lt;&gt;"",OR($G1041&lt;&gt;"",$H1041&lt;&gt;"",$J1041&lt;&gt;"",$K1041&lt;&gt;"",$M1041&lt;&gt;"",$N1041&lt;&gt;"",$P1041&lt;&gt;"",$Q1041&lt;&gt;"",$S1041&lt;&gt;"",$T1041&lt;&gt;"",$V1041&lt;&gt;"",$W1041&lt;&gt;"")),"O item possui dados lançados, mas o total está zerado. Revise os valores informados.","")))))))))))))))</f>
        <v/>
      </c>
    </row>
    <row r="1042" spans="1:35" ht="14.25" customHeight="1" x14ac:dyDescent="0.25">
      <c r="A1042" s="57" t="str">
        <f t="shared" si="208"/>
        <v/>
      </c>
      <c r="B1042" s="58"/>
      <c r="C1042" s="58"/>
      <c r="D1042" s="58"/>
      <c r="E1042" s="58"/>
      <c r="F1042" s="58"/>
      <c r="G1042" s="269"/>
      <c r="H1042" s="59"/>
      <c r="I1042" s="273">
        <f t="shared" si="209"/>
        <v>0</v>
      </c>
      <c r="J1042" s="269"/>
      <c r="K1042" s="59"/>
      <c r="L1042" s="270">
        <f t="shared" si="210"/>
        <v>0</v>
      </c>
      <c r="M1042" s="269"/>
      <c r="N1042" s="59"/>
      <c r="O1042" s="270">
        <f t="shared" si="211"/>
        <v>0</v>
      </c>
      <c r="P1042" s="269"/>
      <c r="Q1042" s="59"/>
      <c r="R1042" s="271">
        <f t="shared" si="212"/>
        <v>0</v>
      </c>
      <c r="S1042" s="269"/>
      <c r="T1042" s="59"/>
      <c r="U1042" s="270">
        <f t="shared" si="213"/>
        <v>0</v>
      </c>
      <c r="V1042" s="269"/>
      <c r="W1042" s="59"/>
      <c r="X1042" s="270">
        <f t="shared" si="214"/>
        <v>0</v>
      </c>
      <c r="Y1042" s="270">
        <f t="shared" si="215"/>
        <v>0</v>
      </c>
      <c r="Z1042" s="58"/>
      <c r="AA1042" s="58"/>
      <c r="AB1042" s="60" t="str">
        <f t="shared" si="216"/>
        <v/>
      </c>
      <c r="AC1042" s="21" t="b">
        <f t="shared" si="217"/>
        <v>0</v>
      </c>
      <c r="AD1042" s="21" t="b">
        <f t="shared" si="218"/>
        <v>0</v>
      </c>
      <c r="AE1042" s="21" t="b">
        <f t="shared" si="219"/>
        <v>0</v>
      </c>
      <c r="AF1042" s="21" t="b">
        <f ca="1">OR(AND($AC1042,NOT($AD1042)),AND($AC1042,OR(AND($G1042="",$H1042&lt;&gt;""),AND($G1042&lt;&gt;"",$H1042=""),AND($J1042="",$K1042&lt;&gt;""),AND($J1042&lt;&gt;"",$K1042=""),AND($M1042="",$N1042&lt;&gt;""),AND($M1042&lt;&gt;"",$N1042=""),AND($P1042="",$Q1042&lt;&gt;""),AND($P1042&lt;&gt;"",$Q1042=""),AND($S1042="",$T1042&lt;&gt;""),AND($S1042&lt;&gt;"",$T1042=""),AND($V1042="",$W1042&lt;&gt;""),AND($V1042&lt;&gt;"",$W1042=""))),AND($C1042&lt;&gt;"",$E1042&lt;&gt;"",LEFT(TRIM($C1042),1)&lt;&gt;LEFT(TRIM($E1042),1)),IF(OR($E1042="",$F1042=""),FALSE(),IFERROR(COUNTIF(INDIRECT("UNITS_"&amp;SUBSTITUTE(LEFT($E1042,FIND(" ",$E1042&amp;" ")-1),".","_")),$F1042)=0,TRUE())),AND($B1042&lt;&gt;"",OR(ISNUMBER(SEARCH("outro",LOWER($B1042))),ISNUMBER(SEARCH("divers",LOWER($B1042))),ISNUMBER(SEARCH("etc",LOWER($B1042))))),OR(AND(ISNUMBER(SEARCH("comunic",LOWER($B1042))),LEFT($E1042,3)&lt;&gt;"4.4"),AND(ISNUMBER(SEARCH("monitor",LOWER($B1042))),NOT(OR(LEFT($E1042,3)="1.5",LEFT($E1042,3)="2.5")))),AND($B1042&lt;&gt;"",OR(LEFT($C1042,1)="1",LEFT($C1042,1)="2"),$D1042=""),AND($D1042&lt;&gt;"",NOT(OR(LEFT($C1042,1)="1",LEFT($C1042,1)="2"))),AND($D1042&lt;&gt;"",COUNTIF(' PROJETO'!$B$14:$B$16,$D1042)=0),IF($D1042="",FALSE(),IF(COUNTIF(' PROJETO'!$B$14:$B$16,$D1042)=0,FALSE(),IFERROR(INDEX(' PROJETO'!$C$14:$C$16,MATCH($D1042,' PROJETO'!$B$14:$B$16,0))&lt;&gt;"Sim",FALSE()))))</f>
        <v>0</v>
      </c>
      <c r="AG1042" s="21" t="b">
        <f>AND($AC1042,$Y1042&gt;'CONFG.  LISTAS'!$F$4,$Z1042="",$AA1042="")</f>
        <v>0</v>
      </c>
      <c r="AH1042" s="21" t="str">
        <f t="shared" si="220"/>
        <v/>
      </c>
      <c r="AI1042" s="43" t="str">
        <f ca="1">IF(NOT($AC1042),"",IF(OR($B1042="",$C1042="",$E1042="",$F1042=""),"Preencha descrição, categoria, tipo e unidade.",IF(AND($B1042&lt;&gt;"",OR(LEFT($C1042,1)="1",LEFT($C1042,1)="2"),$D1042=""),"Informe a prática de restauração para itens diretos.",IF(AND($D1042&lt;&gt;"",NOT(OR(LEFT($C1042,1)="1",LEFT($C1042,1)="2"))),"Custos indiretos não devem pertencer a uma prática específica.",IF(AND($D1042&lt;&gt;"",COUNTIF(' PROJETO'!$B$14:$B$16,$D1042)=0),"Prática de restauração inválida ou não cadastrada.",IF(IF($D1042="",FALSE(),IF(COUNTIF(' PROJETO'!$B$14:$B$16,$D1042)=0,FALSE(),IFERROR(INDEX(' PROJETO'!$C$14:$C$16,MATCH($D1042,' PROJETO'!$B$14:$B$16,0))&lt;&gt;"Sim",FALSE()))),"A prática informada no item não foi selecionada na aba Projeto.",IF(AND(MAX($I1042,$L1042,$O1042,$R1042,$U1042,$X1042)&gt;'CONFG.  LISTAS'!$F$4,NOT(OR($Z1042&lt;&gt;"",$AA1042&lt;&gt;""))),"Memorial de cálculo ou anexo obrigatório não informado para item acima do limite.",IF(OR(AND($G1042&lt;&gt;"",$H1042&lt;&gt;"",OR($G1042&lt;=0,$H1042&lt;=0)),AND($J1042&lt;&gt;"",$K1042&lt;&gt;"",OR($J1042&lt;=0,$K1042&lt;=0)),AND($M1042&lt;&gt;"",$N1042&lt;&gt;"",OR($M1042&lt;=0,$N1042&lt;=0)),AND($P1042&lt;&gt;"",$Q1042&lt;&gt;"",OR($P1042&lt;=0,$Q1042&lt;=0)),AND($S1042&lt;&gt;"",$T1042&lt;&gt;"",OR($S1042&lt;=0,$T1042&lt;=0)),AND($V1042&lt;&gt;"",$W1042&lt;&gt;"",OR($V1042&lt;=0,$W1042&lt;=0))),"Revise os valores informados: valor unitário e quantidade devem ser maiores que zero.",IF(OR(AND($G1042="",$H1042&lt;&gt;""),AND($G1042&lt;&gt;"",$H1042=""),AND($J1042="",$K1042&lt;&gt;""),AND($J1042&lt;&gt;"",$K1042=""),AND($M1042="",$N1042&lt;&gt;""),AND($M1042&lt;&gt;"",$N1042=""),AND($P1042="",$Q1042&lt;&gt;""),AND($P1042&lt;&gt;"",$Q1042=""),AND($S1042="",$T1042&lt;&gt;""),AND($S1042&lt;&gt;"",$T1042=""),AND($V1042="",$W1042&lt;&gt;""),AND($V1042&lt;&gt;"",$W1042="")),"Há ano preenchido parcialmente: "&amp;TRIM(IF(AND($G1042="",$H1042&lt;&gt;""),"Ano 1 (falta valor unitário); ","")&amp;IF(AND($G1042&lt;&gt;"",$H1042=""),"Ano 1 (falta quantidade); ","")&amp;IF(AND($J1042="",$K1042&lt;&gt;""),"Ano 2 (falta valor unitário); ","")&amp;IF(AND($J1042&lt;&gt;"",$K1042=""),"Ano 2 (falta quantidade); ","")&amp;IF(AND($M1042="",$N1042&lt;&gt;""),"Ano 3 (falta valor unitário); ","")&amp;IF(AND($M1042&lt;&gt;"",$N1042=""),"Ano 3 (falta quantidade); ","")&amp;IF(AND($P1042="",$Q1042&lt;&gt;""),"Ano 4 (falta valor unitário); ","")&amp;IF(AND($P1042&lt;&gt;"",$Q1042=""),"Ano 4 (falta quantidade); ","")&amp;IF(AND($S1042="",$T1042&lt;&gt;""),"Ano 5 (falta valor unitário); ","")&amp;IF(AND($S1042&lt;&gt;"",$T1042=""),"Ano 5 (falta quantidade); ","")&amp;IF(AND($V1042="",$W1042&lt;&gt;""),"Ano 6 (falta valor unitário); ","")&amp;IF(AND($V1042&lt;&gt;"",$W1042=""),"Ano 6 (falta quantidade); ","")), IF(NOT(OR(AND($G1042&lt;&gt;"",$H1042&lt;&gt;""),AND($J1042&lt;&gt;"",$K1042&lt;&gt;""),AND($M1042&lt;&gt;"",$N1042&lt;&gt;""),AND($P1042&lt;&gt;"",$Q1042&lt;&gt;""),AND($S1042&lt;&gt;"",$T1042&lt;&gt;""),AND($V1042&lt;&gt;"",$W1042&lt;&gt;""))),"Informe pelo menos um ano completo com valor unitário e quantidade.",IF(AND($C1042&lt;&gt;"",$E1042&lt;&gt;"",LEFT(TRIM($C1042),1)&lt;&gt;LEFT(TRIM($E1042),1)),"Categoria e tipo estão incompatíveis.",IF(IF(OR($E1042="",$F1042=""),FALSE(),IFERROR(COUNTIF(INDIRECT("UNITS_"&amp;SUBSTITUTE(LEFT($E1042,FIND(" ",$E1042&amp;" ")-1),".","_")),$F1042)=0,TRUE())),"Unidade incompatível com o tipo selecionado.",IF(OR(AND(ISNUMBER(SEARCH("comunic",LOWER($B1042))),LEFT($E1042,3)&lt;&gt;"4.4"),AND(ISNUMBER(SEARCH("monitor",LOWER($B1042))),NOT(OR(LEFT($E1042,3)="1.5",LEFT($E1042,3)="2.5")))),"Revise a classificação do item conforme as regras de preenchimento.",IF(AND($B1042&lt;&gt;"",OR(ISNUMBER(SEARCH("outro",LOWER($B1042))),ISNUMBER(SEARCH("divers",LOWER($B1042))),ISNUMBER(SEARCH("kit",LOWER($B1042))),ISNUMBER(SEARCH("ferrament",LOWER($B1042))),ISNUMBER(SEARCH("epi",LOWER($B1042)))),NOT(OR($Z1042&lt;&gt;"",$AA1042&lt;&gt;""))),"Descrição muito genérica: detalhe melhor o item e registre o racional no memorial ou em anexo.",IF(AND($Y1042=0,$B1042&lt;&gt;"",OR($G1042&lt;&gt;"",$H1042&lt;&gt;"",$J1042&lt;&gt;"",$K1042&lt;&gt;"",$M1042&lt;&gt;"",$N1042&lt;&gt;"",$P1042&lt;&gt;"",$Q1042&lt;&gt;"",$S1042&lt;&gt;"",$T1042&lt;&gt;"",$V1042&lt;&gt;"",$W1042&lt;&gt;"")),"O item possui dados lançados, mas o total está zerado. Revise os valores informados.","")))))))))))))))</f>
        <v/>
      </c>
    </row>
    <row r="1043" spans="1:35" ht="14.25" customHeight="1" x14ac:dyDescent="0.25">
      <c r="A1043" s="57" t="str">
        <f t="shared" si="208"/>
        <v/>
      </c>
      <c r="B1043" s="61"/>
      <c r="C1043" s="61"/>
      <c r="D1043" s="58"/>
      <c r="E1043" s="61"/>
      <c r="F1043" s="61"/>
      <c r="G1043" s="272"/>
      <c r="H1043" s="62"/>
      <c r="I1043" s="273">
        <f t="shared" si="209"/>
        <v>0</v>
      </c>
      <c r="J1043" s="272"/>
      <c r="K1043" s="62"/>
      <c r="L1043" s="270">
        <f t="shared" si="210"/>
        <v>0</v>
      </c>
      <c r="M1043" s="272"/>
      <c r="N1043" s="62"/>
      <c r="O1043" s="270">
        <f t="shared" si="211"/>
        <v>0</v>
      </c>
      <c r="P1043" s="272"/>
      <c r="Q1043" s="62"/>
      <c r="R1043" s="271">
        <f t="shared" si="212"/>
        <v>0</v>
      </c>
      <c r="S1043" s="272"/>
      <c r="T1043" s="62"/>
      <c r="U1043" s="270">
        <f t="shared" si="213"/>
        <v>0</v>
      </c>
      <c r="V1043" s="272"/>
      <c r="W1043" s="62"/>
      <c r="X1043" s="270">
        <f t="shared" si="214"/>
        <v>0</v>
      </c>
      <c r="Y1043" s="270">
        <f t="shared" si="215"/>
        <v>0</v>
      </c>
      <c r="Z1043" s="61"/>
      <c r="AA1043" s="61"/>
      <c r="AB1043" s="60" t="str">
        <f t="shared" si="216"/>
        <v/>
      </c>
      <c r="AC1043" s="21" t="b">
        <f t="shared" si="217"/>
        <v>0</v>
      </c>
      <c r="AD1043" s="21" t="b">
        <f t="shared" si="218"/>
        <v>0</v>
      </c>
      <c r="AE1043" s="21" t="b">
        <f t="shared" si="219"/>
        <v>0</v>
      </c>
      <c r="AF1043" s="21" t="b">
        <f ca="1">OR(AND($AC1043,NOT($AD1043)),AND($AC1043,OR(AND($G1043="",$H1043&lt;&gt;""),AND($G1043&lt;&gt;"",$H1043=""),AND($J1043="",$K1043&lt;&gt;""),AND($J1043&lt;&gt;"",$K1043=""),AND($M1043="",$N1043&lt;&gt;""),AND($M1043&lt;&gt;"",$N1043=""),AND($P1043="",$Q1043&lt;&gt;""),AND($P1043&lt;&gt;"",$Q1043=""),AND($S1043="",$T1043&lt;&gt;""),AND($S1043&lt;&gt;"",$T1043=""),AND($V1043="",$W1043&lt;&gt;""),AND($V1043&lt;&gt;"",$W1043=""))),AND($C1043&lt;&gt;"",$E1043&lt;&gt;"",LEFT(TRIM($C1043),1)&lt;&gt;LEFT(TRIM($E1043),1)),IF(OR($E1043="",$F1043=""),FALSE(),IFERROR(COUNTIF(INDIRECT("UNITS_"&amp;SUBSTITUTE(LEFT($E1043,FIND(" ",$E1043&amp;" ")-1),".","_")),$F1043)=0,TRUE())),AND($B1043&lt;&gt;"",OR(ISNUMBER(SEARCH("outro",LOWER($B1043))),ISNUMBER(SEARCH("divers",LOWER($B1043))),ISNUMBER(SEARCH("etc",LOWER($B1043))))),OR(AND(ISNUMBER(SEARCH("comunic",LOWER($B1043))),LEFT($E1043,3)&lt;&gt;"4.4"),AND(ISNUMBER(SEARCH("monitor",LOWER($B1043))),NOT(OR(LEFT($E1043,3)="1.5",LEFT($E1043,3)="2.5")))),AND($B1043&lt;&gt;"",OR(LEFT($C1043,1)="1",LEFT($C1043,1)="2"),$D1043=""),AND($D1043&lt;&gt;"",NOT(OR(LEFT($C1043,1)="1",LEFT($C1043,1)="2"))),AND($D1043&lt;&gt;"",COUNTIF(' PROJETO'!$B$14:$B$16,$D1043)=0),IF($D1043="",FALSE(),IF(COUNTIF(' PROJETO'!$B$14:$B$16,$D1043)=0,FALSE(),IFERROR(INDEX(' PROJETO'!$C$14:$C$16,MATCH($D1043,' PROJETO'!$B$14:$B$16,0))&lt;&gt;"Sim",FALSE()))))</f>
        <v>0</v>
      </c>
      <c r="AG1043" s="21" t="b">
        <f>AND($AC1043,$Y1043&gt;'CONFG.  LISTAS'!$F$4,$Z1043="",$AA1043="")</f>
        <v>0</v>
      </c>
      <c r="AH1043" s="21" t="str">
        <f t="shared" si="220"/>
        <v/>
      </c>
      <c r="AI1043" s="43" t="str">
        <f ca="1">IF(NOT($AC1043),"",IF(OR($B1043="",$C1043="",$E1043="",$F1043=""),"Preencha descrição, categoria, tipo e unidade.",IF(AND($B1043&lt;&gt;"",OR(LEFT($C1043,1)="1",LEFT($C1043,1)="2"),$D1043=""),"Informe a prática de restauração para itens diretos.",IF(AND($D1043&lt;&gt;"",NOT(OR(LEFT($C1043,1)="1",LEFT($C1043,1)="2"))),"Custos indiretos não devem pertencer a uma prática específica.",IF(AND($D1043&lt;&gt;"",COUNTIF(' PROJETO'!$B$14:$B$16,$D1043)=0),"Prática de restauração inválida ou não cadastrada.",IF(IF($D1043="",FALSE(),IF(COUNTIF(' PROJETO'!$B$14:$B$16,$D1043)=0,FALSE(),IFERROR(INDEX(' PROJETO'!$C$14:$C$16,MATCH($D1043,' PROJETO'!$B$14:$B$16,0))&lt;&gt;"Sim",FALSE()))),"A prática informada no item não foi selecionada na aba Projeto.",IF(AND(MAX($I1043,$L1043,$O1043,$R1043,$U1043,$X1043)&gt;'CONFG.  LISTAS'!$F$4,NOT(OR($Z1043&lt;&gt;"",$AA1043&lt;&gt;""))),"Memorial de cálculo ou anexo obrigatório não informado para item acima do limite.",IF(OR(AND($G1043&lt;&gt;"",$H1043&lt;&gt;"",OR($G1043&lt;=0,$H1043&lt;=0)),AND($J1043&lt;&gt;"",$K1043&lt;&gt;"",OR($J1043&lt;=0,$K1043&lt;=0)),AND($M1043&lt;&gt;"",$N1043&lt;&gt;"",OR($M1043&lt;=0,$N1043&lt;=0)),AND($P1043&lt;&gt;"",$Q1043&lt;&gt;"",OR($P1043&lt;=0,$Q1043&lt;=0)),AND($S1043&lt;&gt;"",$T1043&lt;&gt;"",OR($S1043&lt;=0,$T1043&lt;=0)),AND($V1043&lt;&gt;"",$W1043&lt;&gt;"",OR($V1043&lt;=0,$W1043&lt;=0))),"Revise os valores informados: valor unitário e quantidade devem ser maiores que zero.",IF(OR(AND($G1043="",$H1043&lt;&gt;""),AND($G1043&lt;&gt;"",$H1043=""),AND($J1043="",$K1043&lt;&gt;""),AND($J1043&lt;&gt;"",$K1043=""),AND($M1043="",$N1043&lt;&gt;""),AND($M1043&lt;&gt;"",$N1043=""),AND($P1043="",$Q1043&lt;&gt;""),AND($P1043&lt;&gt;"",$Q1043=""),AND($S1043="",$T1043&lt;&gt;""),AND($S1043&lt;&gt;"",$T1043=""),AND($V1043="",$W1043&lt;&gt;""),AND($V1043&lt;&gt;"",$W1043="")),"Há ano preenchido parcialmente: "&amp;TRIM(IF(AND($G1043="",$H1043&lt;&gt;""),"Ano 1 (falta valor unitário); ","")&amp;IF(AND($G1043&lt;&gt;"",$H1043=""),"Ano 1 (falta quantidade); ","")&amp;IF(AND($J1043="",$K1043&lt;&gt;""),"Ano 2 (falta valor unitário); ","")&amp;IF(AND($J1043&lt;&gt;"",$K1043=""),"Ano 2 (falta quantidade); ","")&amp;IF(AND($M1043="",$N1043&lt;&gt;""),"Ano 3 (falta valor unitário); ","")&amp;IF(AND($M1043&lt;&gt;"",$N1043=""),"Ano 3 (falta quantidade); ","")&amp;IF(AND($P1043="",$Q1043&lt;&gt;""),"Ano 4 (falta valor unitário); ","")&amp;IF(AND($P1043&lt;&gt;"",$Q1043=""),"Ano 4 (falta quantidade); ","")&amp;IF(AND($S1043="",$T1043&lt;&gt;""),"Ano 5 (falta valor unitário); ","")&amp;IF(AND($S1043&lt;&gt;"",$T1043=""),"Ano 5 (falta quantidade); ","")&amp;IF(AND($V1043="",$W1043&lt;&gt;""),"Ano 6 (falta valor unitário); ","")&amp;IF(AND($V1043&lt;&gt;"",$W1043=""),"Ano 6 (falta quantidade); ","")), IF(NOT(OR(AND($G1043&lt;&gt;"",$H1043&lt;&gt;""),AND($J1043&lt;&gt;"",$K1043&lt;&gt;""),AND($M1043&lt;&gt;"",$N1043&lt;&gt;""),AND($P1043&lt;&gt;"",$Q1043&lt;&gt;""),AND($S1043&lt;&gt;"",$T1043&lt;&gt;""),AND($V1043&lt;&gt;"",$W1043&lt;&gt;""))),"Informe pelo menos um ano completo com valor unitário e quantidade.",IF(AND($C1043&lt;&gt;"",$E1043&lt;&gt;"",LEFT(TRIM($C1043),1)&lt;&gt;LEFT(TRIM($E1043),1)),"Categoria e tipo estão incompatíveis.",IF(IF(OR($E1043="",$F1043=""),FALSE(),IFERROR(COUNTIF(INDIRECT("UNITS_"&amp;SUBSTITUTE(LEFT($E1043,FIND(" ",$E1043&amp;" ")-1),".","_")),$F1043)=0,TRUE())),"Unidade incompatível com o tipo selecionado.",IF(OR(AND(ISNUMBER(SEARCH("comunic",LOWER($B1043))),LEFT($E1043,3)&lt;&gt;"4.4"),AND(ISNUMBER(SEARCH("monitor",LOWER($B1043))),NOT(OR(LEFT($E1043,3)="1.5",LEFT($E1043,3)="2.5")))),"Revise a classificação do item conforme as regras de preenchimento.",IF(AND($B1043&lt;&gt;"",OR(ISNUMBER(SEARCH("outro",LOWER($B1043))),ISNUMBER(SEARCH("divers",LOWER($B1043))),ISNUMBER(SEARCH("kit",LOWER($B1043))),ISNUMBER(SEARCH("ferrament",LOWER($B1043))),ISNUMBER(SEARCH("epi",LOWER($B1043)))),NOT(OR($Z1043&lt;&gt;"",$AA1043&lt;&gt;""))),"Descrição muito genérica: detalhe melhor o item e registre o racional no memorial ou em anexo.",IF(AND($Y1043=0,$B1043&lt;&gt;"",OR($G1043&lt;&gt;"",$H1043&lt;&gt;"",$J1043&lt;&gt;"",$K1043&lt;&gt;"",$M1043&lt;&gt;"",$N1043&lt;&gt;"",$P1043&lt;&gt;"",$Q1043&lt;&gt;"",$S1043&lt;&gt;"",$T1043&lt;&gt;"",$V1043&lt;&gt;"",$W1043&lt;&gt;"")),"O item possui dados lançados, mas o total está zerado. Revise os valores informados.","")))))))))))))))</f>
        <v/>
      </c>
    </row>
    <row r="1044" spans="1:35" ht="14.25" customHeight="1" x14ac:dyDescent="0.25">
      <c r="A1044" s="57" t="str">
        <f t="shared" si="208"/>
        <v/>
      </c>
      <c r="B1044" s="58"/>
      <c r="C1044" s="58"/>
      <c r="D1044" s="58"/>
      <c r="E1044" s="58"/>
      <c r="F1044" s="58"/>
      <c r="G1044" s="269"/>
      <c r="H1044" s="59"/>
      <c r="I1044" s="273">
        <f t="shared" si="209"/>
        <v>0</v>
      </c>
      <c r="J1044" s="269"/>
      <c r="K1044" s="59"/>
      <c r="L1044" s="270">
        <f t="shared" si="210"/>
        <v>0</v>
      </c>
      <c r="M1044" s="269"/>
      <c r="N1044" s="59"/>
      <c r="O1044" s="270">
        <f t="shared" si="211"/>
        <v>0</v>
      </c>
      <c r="P1044" s="269"/>
      <c r="Q1044" s="59"/>
      <c r="R1044" s="271">
        <f t="shared" si="212"/>
        <v>0</v>
      </c>
      <c r="S1044" s="269"/>
      <c r="T1044" s="59"/>
      <c r="U1044" s="270">
        <f t="shared" si="213"/>
        <v>0</v>
      </c>
      <c r="V1044" s="269"/>
      <c r="W1044" s="59"/>
      <c r="X1044" s="270">
        <f t="shared" si="214"/>
        <v>0</v>
      </c>
      <c r="Y1044" s="270">
        <f t="shared" si="215"/>
        <v>0</v>
      </c>
      <c r="Z1044" s="58"/>
      <c r="AA1044" s="58"/>
      <c r="AB1044" s="60" t="str">
        <f t="shared" si="216"/>
        <v/>
      </c>
      <c r="AC1044" s="21" t="b">
        <f t="shared" si="217"/>
        <v>0</v>
      </c>
      <c r="AD1044" s="21" t="b">
        <f t="shared" si="218"/>
        <v>0</v>
      </c>
      <c r="AE1044" s="21" t="b">
        <f t="shared" si="219"/>
        <v>0</v>
      </c>
      <c r="AF1044" s="21" t="b">
        <f ca="1">OR(AND($AC1044,NOT($AD1044)),AND($AC1044,OR(AND($G1044="",$H1044&lt;&gt;""),AND($G1044&lt;&gt;"",$H1044=""),AND($J1044="",$K1044&lt;&gt;""),AND($J1044&lt;&gt;"",$K1044=""),AND($M1044="",$N1044&lt;&gt;""),AND($M1044&lt;&gt;"",$N1044=""),AND($P1044="",$Q1044&lt;&gt;""),AND($P1044&lt;&gt;"",$Q1044=""),AND($S1044="",$T1044&lt;&gt;""),AND($S1044&lt;&gt;"",$T1044=""),AND($V1044="",$W1044&lt;&gt;""),AND($V1044&lt;&gt;"",$W1044=""))),AND($C1044&lt;&gt;"",$E1044&lt;&gt;"",LEFT(TRIM($C1044),1)&lt;&gt;LEFT(TRIM($E1044),1)),IF(OR($E1044="",$F1044=""),FALSE(),IFERROR(COUNTIF(INDIRECT("UNITS_"&amp;SUBSTITUTE(LEFT($E1044,FIND(" ",$E1044&amp;" ")-1),".","_")),$F1044)=0,TRUE())),AND($B1044&lt;&gt;"",OR(ISNUMBER(SEARCH("outro",LOWER($B1044))),ISNUMBER(SEARCH("divers",LOWER($B1044))),ISNUMBER(SEARCH("etc",LOWER($B1044))))),OR(AND(ISNUMBER(SEARCH("comunic",LOWER($B1044))),LEFT($E1044,3)&lt;&gt;"4.4"),AND(ISNUMBER(SEARCH("monitor",LOWER($B1044))),NOT(OR(LEFT($E1044,3)="1.5",LEFT($E1044,3)="2.5")))),AND($B1044&lt;&gt;"",OR(LEFT($C1044,1)="1",LEFT($C1044,1)="2"),$D1044=""),AND($D1044&lt;&gt;"",NOT(OR(LEFT($C1044,1)="1",LEFT($C1044,1)="2"))),AND($D1044&lt;&gt;"",COUNTIF(' PROJETO'!$B$14:$B$16,$D1044)=0),IF($D1044="",FALSE(),IF(COUNTIF(' PROJETO'!$B$14:$B$16,$D1044)=0,FALSE(),IFERROR(INDEX(' PROJETO'!$C$14:$C$16,MATCH($D1044,' PROJETO'!$B$14:$B$16,0))&lt;&gt;"Sim",FALSE()))))</f>
        <v>0</v>
      </c>
      <c r="AG1044" s="21" t="b">
        <f>AND($AC1044,$Y1044&gt;'CONFG.  LISTAS'!$F$4,$Z1044="",$AA1044="")</f>
        <v>0</v>
      </c>
      <c r="AH1044" s="21" t="str">
        <f t="shared" si="220"/>
        <v/>
      </c>
      <c r="AI1044" s="43" t="str">
        <f ca="1">IF(NOT($AC1044),"",IF(OR($B1044="",$C1044="",$E1044="",$F1044=""),"Preencha descrição, categoria, tipo e unidade.",IF(AND($B1044&lt;&gt;"",OR(LEFT($C1044,1)="1",LEFT($C1044,1)="2"),$D1044=""),"Informe a prática de restauração para itens diretos.",IF(AND($D1044&lt;&gt;"",NOT(OR(LEFT($C1044,1)="1",LEFT($C1044,1)="2"))),"Custos indiretos não devem pertencer a uma prática específica.",IF(AND($D1044&lt;&gt;"",COUNTIF(' PROJETO'!$B$14:$B$16,$D1044)=0),"Prática de restauração inválida ou não cadastrada.",IF(IF($D1044="",FALSE(),IF(COUNTIF(' PROJETO'!$B$14:$B$16,$D1044)=0,FALSE(),IFERROR(INDEX(' PROJETO'!$C$14:$C$16,MATCH($D1044,' PROJETO'!$B$14:$B$16,0))&lt;&gt;"Sim",FALSE()))),"A prática informada no item não foi selecionada na aba Projeto.",IF(AND(MAX($I1044,$L1044,$O1044,$R1044,$U1044,$X1044)&gt;'CONFG.  LISTAS'!$F$4,NOT(OR($Z1044&lt;&gt;"",$AA1044&lt;&gt;""))),"Memorial de cálculo ou anexo obrigatório não informado para item acima do limite.",IF(OR(AND($G1044&lt;&gt;"",$H1044&lt;&gt;"",OR($G1044&lt;=0,$H1044&lt;=0)),AND($J1044&lt;&gt;"",$K1044&lt;&gt;"",OR($J1044&lt;=0,$K1044&lt;=0)),AND($M1044&lt;&gt;"",$N1044&lt;&gt;"",OR($M1044&lt;=0,$N1044&lt;=0)),AND($P1044&lt;&gt;"",$Q1044&lt;&gt;"",OR($P1044&lt;=0,$Q1044&lt;=0)),AND($S1044&lt;&gt;"",$T1044&lt;&gt;"",OR($S1044&lt;=0,$T1044&lt;=0)),AND($V1044&lt;&gt;"",$W1044&lt;&gt;"",OR($V1044&lt;=0,$W1044&lt;=0))),"Revise os valores informados: valor unitário e quantidade devem ser maiores que zero.",IF(OR(AND($G1044="",$H1044&lt;&gt;""),AND($G1044&lt;&gt;"",$H1044=""),AND($J1044="",$K1044&lt;&gt;""),AND($J1044&lt;&gt;"",$K1044=""),AND($M1044="",$N1044&lt;&gt;""),AND($M1044&lt;&gt;"",$N1044=""),AND($P1044="",$Q1044&lt;&gt;""),AND($P1044&lt;&gt;"",$Q1044=""),AND($S1044="",$T1044&lt;&gt;""),AND($S1044&lt;&gt;"",$T1044=""),AND($V1044="",$W1044&lt;&gt;""),AND($V1044&lt;&gt;"",$W1044="")),"Há ano preenchido parcialmente: "&amp;TRIM(IF(AND($G1044="",$H1044&lt;&gt;""),"Ano 1 (falta valor unitário); ","")&amp;IF(AND($G1044&lt;&gt;"",$H1044=""),"Ano 1 (falta quantidade); ","")&amp;IF(AND($J1044="",$K1044&lt;&gt;""),"Ano 2 (falta valor unitário); ","")&amp;IF(AND($J1044&lt;&gt;"",$K1044=""),"Ano 2 (falta quantidade); ","")&amp;IF(AND($M1044="",$N1044&lt;&gt;""),"Ano 3 (falta valor unitário); ","")&amp;IF(AND($M1044&lt;&gt;"",$N1044=""),"Ano 3 (falta quantidade); ","")&amp;IF(AND($P1044="",$Q1044&lt;&gt;""),"Ano 4 (falta valor unitário); ","")&amp;IF(AND($P1044&lt;&gt;"",$Q1044=""),"Ano 4 (falta quantidade); ","")&amp;IF(AND($S1044="",$T1044&lt;&gt;""),"Ano 5 (falta valor unitário); ","")&amp;IF(AND($S1044&lt;&gt;"",$T1044=""),"Ano 5 (falta quantidade); ","")&amp;IF(AND($V1044="",$W1044&lt;&gt;""),"Ano 6 (falta valor unitário); ","")&amp;IF(AND($V1044&lt;&gt;"",$W1044=""),"Ano 6 (falta quantidade); ","")), IF(NOT(OR(AND($G1044&lt;&gt;"",$H1044&lt;&gt;""),AND($J1044&lt;&gt;"",$K1044&lt;&gt;""),AND($M1044&lt;&gt;"",$N1044&lt;&gt;""),AND($P1044&lt;&gt;"",$Q1044&lt;&gt;""),AND($S1044&lt;&gt;"",$T1044&lt;&gt;""),AND($V1044&lt;&gt;"",$W1044&lt;&gt;""))),"Informe pelo menos um ano completo com valor unitário e quantidade.",IF(AND($C1044&lt;&gt;"",$E1044&lt;&gt;"",LEFT(TRIM($C1044),1)&lt;&gt;LEFT(TRIM($E1044),1)),"Categoria e tipo estão incompatíveis.",IF(IF(OR($E1044="",$F1044=""),FALSE(),IFERROR(COUNTIF(INDIRECT("UNITS_"&amp;SUBSTITUTE(LEFT($E1044,FIND(" ",$E1044&amp;" ")-1),".","_")),$F1044)=0,TRUE())),"Unidade incompatível com o tipo selecionado.",IF(OR(AND(ISNUMBER(SEARCH("comunic",LOWER($B1044))),LEFT($E1044,3)&lt;&gt;"4.4"),AND(ISNUMBER(SEARCH("monitor",LOWER($B1044))),NOT(OR(LEFT($E1044,3)="1.5",LEFT($E1044,3)="2.5")))),"Revise a classificação do item conforme as regras de preenchimento.",IF(AND($B1044&lt;&gt;"",OR(ISNUMBER(SEARCH("outro",LOWER($B1044))),ISNUMBER(SEARCH("divers",LOWER($B1044))),ISNUMBER(SEARCH("kit",LOWER($B1044))),ISNUMBER(SEARCH("ferrament",LOWER($B1044))),ISNUMBER(SEARCH("epi",LOWER($B1044)))),NOT(OR($Z1044&lt;&gt;"",$AA1044&lt;&gt;""))),"Descrição muito genérica: detalhe melhor o item e registre o racional no memorial ou em anexo.",IF(AND($Y1044=0,$B1044&lt;&gt;"",OR($G1044&lt;&gt;"",$H1044&lt;&gt;"",$J1044&lt;&gt;"",$K1044&lt;&gt;"",$M1044&lt;&gt;"",$N1044&lt;&gt;"",$P1044&lt;&gt;"",$Q1044&lt;&gt;"",$S1044&lt;&gt;"",$T1044&lt;&gt;"",$V1044&lt;&gt;"",$W1044&lt;&gt;"")),"O item possui dados lançados, mas o total está zerado. Revise os valores informados.","")))))))))))))))</f>
        <v/>
      </c>
    </row>
    <row r="1045" spans="1:35" ht="14.25" customHeight="1" x14ac:dyDescent="0.25">
      <c r="A1045" s="57" t="str">
        <f t="shared" si="208"/>
        <v/>
      </c>
      <c r="B1045" s="61"/>
      <c r="C1045" s="61"/>
      <c r="D1045" s="58"/>
      <c r="E1045" s="61"/>
      <c r="F1045" s="61"/>
      <c r="G1045" s="272"/>
      <c r="H1045" s="62"/>
      <c r="I1045" s="273">
        <f t="shared" si="209"/>
        <v>0</v>
      </c>
      <c r="J1045" s="272"/>
      <c r="K1045" s="62"/>
      <c r="L1045" s="270">
        <f t="shared" si="210"/>
        <v>0</v>
      </c>
      <c r="M1045" s="272"/>
      <c r="N1045" s="62"/>
      <c r="O1045" s="270">
        <f t="shared" si="211"/>
        <v>0</v>
      </c>
      <c r="P1045" s="272"/>
      <c r="Q1045" s="62"/>
      <c r="R1045" s="271">
        <f t="shared" si="212"/>
        <v>0</v>
      </c>
      <c r="S1045" s="272"/>
      <c r="T1045" s="62"/>
      <c r="U1045" s="270">
        <f t="shared" si="213"/>
        <v>0</v>
      </c>
      <c r="V1045" s="272"/>
      <c r="W1045" s="62"/>
      <c r="X1045" s="270">
        <f t="shared" si="214"/>
        <v>0</v>
      </c>
      <c r="Y1045" s="270">
        <f t="shared" si="215"/>
        <v>0</v>
      </c>
      <c r="Z1045" s="61"/>
      <c r="AA1045" s="61"/>
      <c r="AB1045" s="60" t="str">
        <f t="shared" si="216"/>
        <v/>
      </c>
      <c r="AC1045" s="21" t="b">
        <f t="shared" si="217"/>
        <v>0</v>
      </c>
      <c r="AD1045" s="21" t="b">
        <f t="shared" si="218"/>
        <v>0</v>
      </c>
      <c r="AE1045" s="21" t="b">
        <f t="shared" si="219"/>
        <v>0</v>
      </c>
      <c r="AF1045" s="21" t="b">
        <f ca="1">OR(AND($AC1045,NOT($AD1045)),AND($AC1045,OR(AND($G1045="",$H1045&lt;&gt;""),AND($G1045&lt;&gt;"",$H1045=""),AND($J1045="",$K1045&lt;&gt;""),AND($J1045&lt;&gt;"",$K1045=""),AND($M1045="",$N1045&lt;&gt;""),AND($M1045&lt;&gt;"",$N1045=""),AND($P1045="",$Q1045&lt;&gt;""),AND($P1045&lt;&gt;"",$Q1045=""),AND($S1045="",$T1045&lt;&gt;""),AND($S1045&lt;&gt;"",$T1045=""),AND($V1045="",$W1045&lt;&gt;""),AND($V1045&lt;&gt;"",$W1045=""))),AND($C1045&lt;&gt;"",$E1045&lt;&gt;"",LEFT(TRIM($C1045),1)&lt;&gt;LEFT(TRIM($E1045),1)),IF(OR($E1045="",$F1045=""),FALSE(),IFERROR(COUNTIF(INDIRECT("UNITS_"&amp;SUBSTITUTE(LEFT($E1045,FIND(" ",$E1045&amp;" ")-1),".","_")),$F1045)=0,TRUE())),AND($B1045&lt;&gt;"",OR(ISNUMBER(SEARCH("outro",LOWER($B1045))),ISNUMBER(SEARCH("divers",LOWER($B1045))),ISNUMBER(SEARCH("etc",LOWER($B1045))))),OR(AND(ISNUMBER(SEARCH("comunic",LOWER($B1045))),LEFT($E1045,3)&lt;&gt;"4.4"),AND(ISNUMBER(SEARCH("monitor",LOWER($B1045))),NOT(OR(LEFT($E1045,3)="1.5",LEFT($E1045,3)="2.5")))),AND($B1045&lt;&gt;"",OR(LEFT($C1045,1)="1",LEFT($C1045,1)="2"),$D1045=""),AND($D1045&lt;&gt;"",NOT(OR(LEFT($C1045,1)="1",LEFT($C1045,1)="2"))),AND($D1045&lt;&gt;"",COUNTIF(' PROJETO'!$B$14:$B$16,$D1045)=0),IF($D1045="",FALSE(),IF(COUNTIF(' PROJETO'!$B$14:$B$16,$D1045)=0,FALSE(),IFERROR(INDEX(' PROJETO'!$C$14:$C$16,MATCH($D1045,' PROJETO'!$B$14:$B$16,0))&lt;&gt;"Sim",FALSE()))))</f>
        <v>0</v>
      </c>
      <c r="AG1045" s="21" t="b">
        <f>AND($AC1045,$Y1045&gt;'CONFG.  LISTAS'!$F$4,$Z1045="",$AA1045="")</f>
        <v>0</v>
      </c>
      <c r="AH1045" s="21" t="str">
        <f t="shared" si="220"/>
        <v/>
      </c>
      <c r="AI1045" s="43" t="str">
        <f ca="1">IF(NOT($AC1045),"",IF(OR($B1045="",$C1045="",$E1045="",$F1045=""),"Preencha descrição, categoria, tipo e unidade.",IF(AND($B1045&lt;&gt;"",OR(LEFT($C1045,1)="1",LEFT($C1045,1)="2"),$D1045=""),"Informe a prática de restauração para itens diretos.",IF(AND($D1045&lt;&gt;"",NOT(OR(LEFT($C1045,1)="1",LEFT($C1045,1)="2"))),"Custos indiretos não devem pertencer a uma prática específica.",IF(AND($D1045&lt;&gt;"",COUNTIF(' PROJETO'!$B$14:$B$16,$D1045)=0),"Prática de restauração inválida ou não cadastrada.",IF(IF($D1045="",FALSE(),IF(COUNTIF(' PROJETO'!$B$14:$B$16,$D1045)=0,FALSE(),IFERROR(INDEX(' PROJETO'!$C$14:$C$16,MATCH($D1045,' PROJETO'!$B$14:$B$16,0))&lt;&gt;"Sim",FALSE()))),"A prática informada no item não foi selecionada na aba Projeto.",IF(AND(MAX($I1045,$L1045,$O1045,$R1045,$U1045,$X1045)&gt;'CONFG.  LISTAS'!$F$4,NOT(OR($Z1045&lt;&gt;"",$AA1045&lt;&gt;""))),"Memorial de cálculo ou anexo obrigatório não informado para item acima do limite.",IF(OR(AND($G1045&lt;&gt;"",$H1045&lt;&gt;"",OR($G1045&lt;=0,$H1045&lt;=0)),AND($J1045&lt;&gt;"",$K1045&lt;&gt;"",OR($J1045&lt;=0,$K1045&lt;=0)),AND($M1045&lt;&gt;"",$N1045&lt;&gt;"",OR($M1045&lt;=0,$N1045&lt;=0)),AND($P1045&lt;&gt;"",$Q1045&lt;&gt;"",OR($P1045&lt;=0,$Q1045&lt;=0)),AND($S1045&lt;&gt;"",$T1045&lt;&gt;"",OR($S1045&lt;=0,$T1045&lt;=0)),AND($V1045&lt;&gt;"",$W1045&lt;&gt;"",OR($V1045&lt;=0,$W1045&lt;=0))),"Revise os valores informados: valor unitário e quantidade devem ser maiores que zero.",IF(OR(AND($G1045="",$H1045&lt;&gt;""),AND($G1045&lt;&gt;"",$H1045=""),AND($J1045="",$K1045&lt;&gt;""),AND($J1045&lt;&gt;"",$K1045=""),AND($M1045="",$N1045&lt;&gt;""),AND($M1045&lt;&gt;"",$N1045=""),AND($P1045="",$Q1045&lt;&gt;""),AND($P1045&lt;&gt;"",$Q1045=""),AND($S1045="",$T1045&lt;&gt;""),AND($S1045&lt;&gt;"",$T1045=""),AND($V1045="",$W1045&lt;&gt;""),AND($V1045&lt;&gt;"",$W1045="")),"Há ano preenchido parcialmente: "&amp;TRIM(IF(AND($G1045="",$H1045&lt;&gt;""),"Ano 1 (falta valor unitário); ","")&amp;IF(AND($G1045&lt;&gt;"",$H1045=""),"Ano 1 (falta quantidade); ","")&amp;IF(AND($J1045="",$K1045&lt;&gt;""),"Ano 2 (falta valor unitário); ","")&amp;IF(AND($J1045&lt;&gt;"",$K1045=""),"Ano 2 (falta quantidade); ","")&amp;IF(AND($M1045="",$N1045&lt;&gt;""),"Ano 3 (falta valor unitário); ","")&amp;IF(AND($M1045&lt;&gt;"",$N1045=""),"Ano 3 (falta quantidade); ","")&amp;IF(AND($P1045="",$Q1045&lt;&gt;""),"Ano 4 (falta valor unitário); ","")&amp;IF(AND($P1045&lt;&gt;"",$Q1045=""),"Ano 4 (falta quantidade); ","")&amp;IF(AND($S1045="",$T1045&lt;&gt;""),"Ano 5 (falta valor unitário); ","")&amp;IF(AND($S1045&lt;&gt;"",$T1045=""),"Ano 5 (falta quantidade); ","")&amp;IF(AND($V1045="",$W1045&lt;&gt;""),"Ano 6 (falta valor unitário); ","")&amp;IF(AND($V1045&lt;&gt;"",$W1045=""),"Ano 6 (falta quantidade); ","")), IF(NOT(OR(AND($G1045&lt;&gt;"",$H1045&lt;&gt;""),AND($J1045&lt;&gt;"",$K1045&lt;&gt;""),AND($M1045&lt;&gt;"",$N1045&lt;&gt;""),AND($P1045&lt;&gt;"",$Q1045&lt;&gt;""),AND($S1045&lt;&gt;"",$T1045&lt;&gt;""),AND($V1045&lt;&gt;"",$W1045&lt;&gt;""))),"Informe pelo menos um ano completo com valor unitário e quantidade.",IF(AND($C1045&lt;&gt;"",$E1045&lt;&gt;"",LEFT(TRIM($C1045),1)&lt;&gt;LEFT(TRIM($E1045),1)),"Categoria e tipo estão incompatíveis.",IF(IF(OR($E1045="",$F1045=""),FALSE(),IFERROR(COUNTIF(INDIRECT("UNITS_"&amp;SUBSTITUTE(LEFT($E1045,FIND(" ",$E1045&amp;" ")-1),".","_")),$F1045)=0,TRUE())),"Unidade incompatível com o tipo selecionado.",IF(OR(AND(ISNUMBER(SEARCH("comunic",LOWER($B1045))),LEFT($E1045,3)&lt;&gt;"4.4"),AND(ISNUMBER(SEARCH("monitor",LOWER($B1045))),NOT(OR(LEFT($E1045,3)="1.5",LEFT($E1045,3)="2.5")))),"Revise a classificação do item conforme as regras de preenchimento.",IF(AND($B1045&lt;&gt;"",OR(ISNUMBER(SEARCH("outro",LOWER($B1045))),ISNUMBER(SEARCH("divers",LOWER($B1045))),ISNUMBER(SEARCH("kit",LOWER($B1045))),ISNUMBER(SEARCH("ferrament",LOWER($B1045))),ISNUMBER(SEARCH("epi",LOWER($B1045)))),NOT(OR($Z1045&lt;&gt;"",$AA1045&lt;&gt;""))),"Descrição muito genérica: detalhe melhor o item e registre o racional no memorial ou em anexo.",IF(AND($Y1045=0,$B1045&lt;&gt;"",OR($G1045&lt;&gt;"",$H1045&lt;&gt;"",$J1045&lt;&gt;"",$K1045&lt;&gt;"",$M1045&lt;&gt;"",$N1045&lt;&gt;"",$P1045&lt;&gt;"",$Q1045&lt;&gt;"",$S1045&lt;&gt;"",$T1045&lt;&gt;"",$V1045&lt;&gt;"",$W1045&lt;&gt;"")),"O item possui dados lançados, mas o total está zerado. Revise os valores informados.","")))))))))))))))</f>
        <v/>
      </c>
    </row>
    <row r="1046" spans="1:35" ht="14.25" customHeight="1" x14ac:dyDescent="0.25">
      <c r="A1046" s="57" t="str">
        <f t="shared" si="208"/>
        <v/>
      </c>
      <c r="B1046" s="58"/>
      <c r="C1046" s="58"/>
      <c r="D1046" s="58"/>
      <c r="E1046" s="58"/>
      <c r="F1046" s="58"/>
      <c r="G1046" s="269"/>
      <c r="H1046" s="59"/>
      <c r="I1046" s="273">
        <f t="shared" si="209"/>
        <v>0</v>
      </c>
      <c r="J1046" s="269"/>
      <c r="K1046" s="59"/>
      <c r="L1046" s="270">
        <f t="shared" si="210"/>
        <v>0</v>
      </c>
      <c r="M1046" s="269"/>
      <c r="N1046" s="59"/>
      <c r="O1046" s="270">
        <f t="shared" si="211"/>
        <v>0</v>
      </c>
      <c r="P1046" s="269"/>
      <c r="Q1046" s="59"/>
      <c r="R1046" s="271">
        <f t="shared" si="212"/>
        <v>0</v>
      </c>
      <c r="S1046" s="269"/>
      <c r="T1046" s="59"/>
      <c r="U1046" s="270">
        <f t="shared" si="213"/>
        <v>0</v>
      </c>
      <c r="V1046" s="269"/>
      <c r="W1046" s="59"/>
      <c r="X1046" s="270">
        <f t="shared" si="214"/>
        <v>0</v>
      </c>
      <c r="Y1046" s="270">
        <f t="shared" si="215"/>
        <v>0</v>
      </c>
      <c r="Z1046" s="58"/>
      <c r="AA1046" s="58"/>
      <c r="AB1046" s="60" t="str">
        <f t="shared" si="216"/>
        <v/>
      </c>
      <c r="AC1046" s="21" t="b">
        <f t="shared" si="217"/>
        <v>0</v>
      </c>
      <c r="AD1046" s="21" t="b">
        <f t="shared" si="218"/>
        <v>0</v>
      </c>
      <c r="AE1046" s="21" t="b">
        <f t="shared" si="219"/>
        <v>0</v>
      </c>
      <c r="AF1046" s="21" t="b">
        <f ca="1">OR(AND($AC1046,NOT($AD1046)),AND($AC1046,OR(AND($G1046="",$H1046&lt;&gt;""),AND($G1046&lt;&gt;"",$H1046=""),AND($J1046="",$K1046&lt;&gt;""),AND($J1046&lt;&gt;"",$K1046=""),AND($M1046="",$N1046&lt;&gt;""),AND($M1046&lt;&gt;"",$N1046=""),AND($P1046="",$Q1046&lt;&gt;""),AND($P1046&lt;&gt;"",$Q1046=""),AND($S1046="",$T1046&lt;&gt;""),AND($S1046&lt;&gt;"",$T1046=""),AND($V1046="",$W1046&lt;&gt;""),AND($V1046&lt;&gt;"",$W1046=""))),AND($C1046&lt;&gt;"",$E1046&lt;&gt;"",LEFT(TRIM($C1046),1)&lt;&gt;LEFT(TRIM($E1046),1)),IF(OR($E1046="",$F1046=""),FALSE(),IFERROR(COUNTIF(INDIRECT("UNITS_"&amp;SUBSTITUTE(LEFT($E1046,FIND(" ",$E1046&amp;" ")-1),".","_")),$F1046)=0,TRUE())),AND($B1046&lt;&gt;"",OR(ISNUMBER(SEARCH("outro",LOWER($B1046))),ISNUMBER(SEARCH("divers",LOWER($B1046))),ISNUMBER(SEARCH("etc",LOWER($B1046))))),OR(AND(ISNUMBER(SEARCH("comunic",LOWER($B1046))),LEFT($E1046,3)&lt;&gt;"4.4"),AND(ISNUMBER(SEARCH("monitor",LOWER($B1046))),NOT(OR(LEFT($E1046,3)="1.5",LEFT($E1046,3)="2.5")))),AND($B1046&lt;&gt;"",OR(LEFT($C1046,1)="1",LEFT($C1046,1)="2"),$D1046=""),AND($D1046&lt;&gt;"",NOT(OR(LEFT($C1046,1)="1",LEFT($C1046,1)="2"))),AND($D1046&lt;&gt;"",COUNTIF(' PROJETO'!$B$14:$B$16,$D1046)=0),IF($D1046="",FALSE(),IF(COUNTIF(' PROJETO'!$B$14:$B$16,$D1046)=0,FALSE(),IFERROR(INDEX(' PROJETO'!$C$14:$C$16,MATCH($D1046,' PROJETO'!$B$14:$B$16,0))&lt;&gt;"Sim",FALSE()))))</f>
        <v>0</v>
      </c>
      <c r="AG1046" s="21" t="b">
        <f>AND($AC1046,$Y1046&gt;'CONFG.  LISTAS'!$F$4,$Z1046="",$AA1046="")</f>
        <v>0</v>
      </c>
      <c r="AH1046" s="21" t="str">
        <f t="shared" si="220"/>
        <v/>
      </c>
      <c r="AI1046" s="43" t="str">
        <f ca="1">IF(NOT($AC1046),"",IF(OR($B1046="",$C1046="",$E1046="",$F1046=""),"Preencha descrição, categoria, tipo e unidade.",IF(AND($B1046&lt;&gt;"",OR(LEFT($C1046,1)="1",LEFT($C1046,1)="2"),$D1046=""),"Informe a prática de restauração para itens diretos.",IF(AND($D1046&lt;&gt;"",NOT(OR(LEFT($C1046,1)="1",LEFT($C1046,1)="2"))),"Custos indiretos não devem pertencer a uma prática específica.",IF(AND($D1046&lt;&gt;"",COUNTIF(' PROJETO'!$B$14:$B$16,$D1046)=0),"Prática de restauração inválida ou não cadastrada.",IF(IF($D1046="",FALSE(),IF(COUNTIF(' PROJETO'!$B$14:$B$16,$D1046)=0,FALSE(),IFERROR(INDEX(' PROJETO'!$C$14:$C$16,MATCH($D1046,' PROJETO'!$B$14:$B$16,0))&lt;&gt;"Sim",FALSE()))),"A prática informada no item não foi selecionada na aba Projeto.",IF(AND(MAX($I1046,$L1046,$O1046,$R1046,$U1046,$X1046)&gt;'CONFG.  LISTAS'!$F$4,NOT(OR($Z1046&lt;&gt;"",$AA1046&lt;&gt;""))),"Memorial de cálculo ou anexo obrigatório não informado para item acima do limite.",IF(OR(AND($G1046&lt;&gt;"",$H1046&lt;&gt;"",OR($G1046&lt;=0,$H1046&lt;=0)),AND($J1046&lt;&gt;"",$K1046&lt;&gt;"",OR($J1046&lt;=0,$K1046&lt;=0)),AND($M1046&lt;&gt;"",$N1046&lt;&gt;"",OR($M1046&lt;=0,$N1046&lt;=0)),AND($P1046&lt;&gt;"",$Q1046&lt;&gt;"",OR($P1046&lt;=0,$Q1046&lt;=0)),AND($S1046&lt;&gt;"",$T1046&lt;&gt;"",OR($S1046&lt;=0,$T1046&lt;=0)),AND($V1046&lt;&gt;"",$W1046&lt;&gt;"",OR($V1046&lt;=0,$W1046&lt;=0))),"Revise os valores informados: valor unitário e quantidade devem ser maiores que zero.",IF(OR(AND($G1046="",$H1046&lt;&gt;""),AND($G1046&lt;&gt;"",$H1046=""),AND($J1046="",$K1046&lt;&gt;""),AND($J1046&lt;&gt;"",$K1046=""),AND($M1046="",$N1046&lt;&gt;""),AND($M1046&lt;&gt;"",$N1046=""),AND($P1046="",$Q1046&lt;&gt;""),AND($P1046&lt;&gt;"",$Q1046=""),AND($S1046="",$T1046&lt;&gt;""),AND($S1046&lt;&gt;"",$T1046=""),AND($V1046="",$W1046&lt;&gt;""),AND($V1046&lt;&gt;"",$W1046="")),"Há ano preenchido parcialmente: "&amp;TRIM(IF(AND($G1046="",$H1046&lt;&gt;""),"Ano 1 (falta valor unitário); ","")&amp;IF(AND($G1046&lt;&gt;"",$H1046=""),"Ano 1 (falta quantidade); ","")&amp;IF(AND($J1046="",$K1046&lt;&gt;""),"Ano 2 (falta valor unitário); ","")&amp;IF(AND($J1046&lt;&gt;"",$K1046=""),"Ano 2 (falta quantidade); ","")&amp;IF(AND($M1046="",$N1046&lt;&gt;""),"Ano 3 (falta valor unitário); ","")&amp;IF(AND($M1046&lt;&gt;"",$N1046=""),"Ano 3 (falta quantidade); ","")&amp;IF(AND($P1046="",$Q1046&lt;&gt;""),"Ano 4 (falta valor unitário); ","")&amp;IF(AND($P1046&lt;&gt;"",$Q1046=""),"Ano 4 (falta quantidade); ","")&amp;IF(AND($S1046="",$T1046&lt;&gt;""),"Ano 5 (falta valor unitário); ","")&amp;IF(AND($S1046&lt;&gt;"",$T1046=""),"Ano 5 (falta quantidade); ","")&amp;IF(AND($V1046="",$W1046&lt;&gt;""),"Ano 6 (falta valor unitário); ","")&amp;IF(AND($V1046&lt;&gt;"",$W1046=""),"Ano 6 (falta quantidade); ","")), IF(NOT(OR(AND($G1046&lt;&gt;"",$H1046&lt;&gt;""),AND($J1046&lt;&gt;"",$K1046&lt;&gt;""),AND($M1046&lt;&gt;"",$N1046&lt;&gt;""),AND($P1046&lt;&gt;"",$Q1046&lt;&gt;""),AND($S1046&lt;&gt;"",$T1046&lt;&gt;""),AND($V1046&lt;&gt;"",$W1046&lt;&gt;""))),"Informe pelo menos um ano completo com valor unitário e quantidade.",IF(AND($C1046&lt;&gt;"",$E1046&lt;&gt;"",LEFT(TRIM($C1046),1)&lt;&gt;LEFT(TRIM($E1046),1)),"Categoria e tipo estão incompatíveis.",IF(IF(OR($E1046="",$F1046=""),FALSE(),IFERROR(COUNTIF(INDIRECT("UNITS_"&amp;SUBSTITUTE(LEFT($E1046,FIND(" ",$E1046&amp;" ")-1),".","_")),$F1046)=0,TRUE())),"Unidade incompatível com o tipo selecionado.",IF(OR(AND(ISNUMBER(SEARCH("comunic",LOWER($B1046))),LEFT($E1046,3)&lt;&gt;"4.4"),AND(ISNUMBER(SEARCH("monitor",LOWER($B1046))),NOT(OR(LEFT($E1046,3)="1.5",LEFT($E1046,3)="2.5")))),"Revise a classificação do item conforme as regras de preenchimento.",IF(AND($B1046&lt;&gt;"",OR(ISNUMBER(SEARCH("outro",LOWER($B1046))),ISNUMBER(SEARCH("divers",LOWER($B1046))),ISNUMBER(SEARCH("kit",LOWER($B1046))),ISNUMBER(SEARCH("ferrament",LOWER($B1046))),ISNUMBER(SEARCH("epi",LOWER($B1046)))),NOT(OR($Z1046&lt;&gt;"",$AA1046&lt;&gt;""))),"Descrição muito genérica: detalhe melhor o item e registre o racional no memorial ou em anexo.",IF(AND($Y1046=0,$B1046&lt;&gt;"",OR($G1046&lt;&gt;"",$H1046&lt;&gt;"",$J1046&lt;&gt;"",$K1046&lt;&gt;"",$M1046&lt;&gt;"",$N1046&lt;&gt;"",$P1046&lt;&gt;"",$Q1046&lt;&gt;"",$S1046&lt;&gt;"",$T1046&lt;&gt;"",$V1046&lt;&gt;"",$W1046&lt;&gt;"")),"O item possui dados lançados, mas o total está zerado. Revise os valores informados.","")))))))))))))))</f>
        <v/>
      </c>
    </row>
    <row r="1047" spans="1:35" ht="14.25" customHeight="1" x14ac:dyDescent="0.25">
      <c r="A1047" s="57" t="str">
        <f t="shared" si="208"/>
        <v/>
      </c>
      <c r="B1047" s="61"/>
      <c r="C1047" s="61"/>
      <c r="D1047" s="58"/>
      <c r="E1047" s="61"/>
      <c r="F1047" s="61"/>
      <c r="G1047" s="272"/>
      <c r="H1047" s="62"/>
      <c r="I1047" s="273">
        <f t="shared" si="209"/>
        <v>0</v>
      </c>
      <c r="J1047" s="272"/>
      <c r="K1047" s="62"/>
      <c r="L1047" s="270">
        <f t="shared" si="210"/>
        <v>0</v>
      </c>
      <c r="M1047" s="272"/>
      <c r="N1047" s="62"/>
      <c r="O1047" s="270">
        <f t="shared" si="211"/>
        <v>0</v>
      </c>
      <c r="P1047" s="272"/>
      <c r="Q1047" s="62"/>
      <c r="R1047" s="271">
        <f t="shared" si="212"/>
        <v>0</v>
      </c>
      <c r="S1047" s="272"/>
      <c r="T1047" s="62"/>
      <c r="U1047" s="270">
        <f t="shared" si="213"/>
        <v>0</v>
      </c>
      <c r="V1047" s="272"/>
      <c r="W1047" s="62"/>
      <c r="X1047" s="270">
        <f t="shared" si="214"/>
        <v>0</v>
      </c>
      <c r="Y1047" s="270">
        <f t="shared" si="215"/>
        <v>0</v>
      </c>
      <c r="Z1047" s="61"/>
      <c r="AA1047" s="61"/>
      <c r="AB1047" s="60" t="str">
        <f t="shared" si="216"/>
        <v/>
      </c>
      <c r="AC1047" s="21" t="b">
        <f t="shared" si="217"/>
        <v>0</v>
      </c>
      <c r="AD1047" s="21" t="b">
        <f t="shared" si="218"/>
        <v>0</v>
      </c>
      <c r="AE1047" s="21" t="b">
        <f t="shared" si="219"/>
        <v>0</v>
      </c>
      <c r="AF1047" s="21" t="b">
        <f ca="1">OR(AND($AC1047,NOT($AD1047)),AND($AC1047,OR(AND($G1047="",$H1047&lt;&gt;""),AND($G1047&lt;&gt;"",$H1047=""),AND($J1047="",$K1047&lt;&gt;""),AND($J1047&lt;&gt;"",$K1047=""),AND($M1047="",$N1047&lt;&gt;""),AND($M1047&lt;&gt;"",$N1047=""),AND($P1047="",$Q1047&lt;&gt;""),AND($P1047&lt;&gt;"",$Q1047=""),AND($S1047="",$T1047&lt;&gt;""),AND($S1047&lt;&gt;"",$T1047=""),AND($V1047="",$W1047&lt;&gt;""),AND($V1047&lt;&gt;"",$W1047=""))),AND($C1047&lt;&gt;"",$E1047&lt;&gt;"",LEFT(TRIM($C1047),1)&lt;&gt;LEFT(TRIM($E1047),1)),IF(OR($E1047="",$F1047=""),FALSE(),IFERROR(COUNTIF(INDIRECT("UNITS_"&amp;SUBSTITUTE(LEFT($E1047,FIND(" ",$E1047&amp;" ")-1),".","_")),$F1047)=0,TRUE())),AND($B1047&lt;&gt;"",OR(ISNUMBER(SEARCH("outro",LOWER($B1047))),ISNUMBER(SEARCH("divers",LOWER($B1047))),ISNUMBER(SEARCH("etc",LOWER($B1047))))),OR(AND(ISNUMBER(SEARCH("comunic",LOWER($B1047))),LEFT($E1047,3)&lt;&gt;"4.4"),AND(ISNUMBER(SEARCH("monitor",LOWER($B1047))),NOT(OR(LEFT($E1047,3)="1.5",LEFT($E1047,3)="2.5")))),AND($B1047&lt;&gt;"",OR(LEFT($C1047,1)="1",LEFT($C1047,1)="2"),$D1047=""),AND($D1047&lt;&gt;"",NOT(OR(LEFT($C1047,1)="1",LEFT($C1047,1)="2"))),AND($D1047&lt;&gt;"",COUNTIF(' PROJETO'!$B$14:$B$16,$D1047)=0),IF($D1047="",FALSE(),IF(COUNTIF(' PROJETO'!$B$14:$B$16,$D1047)=0,FALSE(),IFERROR(INDEX(' PROJETO'!$C$14:$C$16,MATCH($D1047,' PROJETO'!$B$14:$B$16,0))&lt;&gt;"Sim",FALSE()))))</f>
        <v>0</v>
      </c>
      <c r="AG1047" s="21" t="b">
        <f>AND($AC1047,$Y1047&gt;'CONFG.  LISTAS'!$F$4,$Z1047="",$AA1047="")</f>
        <v>0</v>
      </c>
      <c r="AH1047" s="21" t="str">
        <f t="shared" si="220"/>
        <v/>
      </c>
      <c r="AI1047" s="43" t="str">
        <f ca="1">IF(NOT($AC1047),"",IF(OR($B1047="",$C1047="",$E1047="",$F1047=""),"Preencha descrição, categoria, tipo e unidade.",IF(AND($B1047&lt;&gt;"",OR(LEFT($C1047,1)="1",LEFT($C1047,1)="2"),$D1047=""),"Informe a prática de restauração para itens diretos.",IF(AND($D1047&lt;&gt;"",NOT(OR(LEFT($C1047,1)="1",LEFT($C1047,1)="2"))),"Custos indiretos não devem pertencer a uma prática específica.",IF(AND($D1047&lt;&gt;"",COUNTIF(' PROJETO'!$B$14:$B$16,$D1047)=0),"Prática de restauração inválida ou não cadastrada.",IF(IF($D1047="",FALSE(),IF(COUNTIF(' PROJETO'!$B$14:$B$16,$D1047)=0,FALSE(),IFERROR(INDEX(' PROJETO'!$C$14:$C$16,MATCH($D1047,' PROJETO'!$B$14:$B$16,0))&lt;&gt;"Sim",FALSE()))),"A prática informada no item não foi selecionada na aba Projeto.",IF(AND(MAX($I1047,$L1047,$O1047,$R1047,$U1047,$X1047)&gt;'CONFG.  LISTAS'!$F$4,NOT(OR($Z1047&lt;&gt;"",$AA1047&lt;&gt;""))),"Memorial de cálculo ou anexo obrigatório não informado para item acima do limite.",IF(OR(AND($G1047&lt;&gt;"",$H1047&lt;&gt;"",OR($G1047&lt;=0,$H1047&lt;=0)),AND($J1047&lt;&gt;"",$K1047&lt;&gt;"",OR($J1047&lt;=0,$K1047&lt;=0)),AND($M1047&lt;&gt;"",$N1047&lt;&gt;"",OR($M1047&lt;=0,$N1047&lt;=0)),AND($P1047&lt;&gt;"",$Q1047&lt;&gt;"",OR($P1047&lt;=0,$Q1047&lt;=0)),AND($S1047&lt;&gt;"",$T1047&lt;&gt;"",OR($S1047&lt;=0,$T1047&lt;=0)),AND($V1047&lt;&gt;"",$W1047&lt;&gt;"",OR($V1047&lt;=0,$W1047&lt;=0))),"Revise os valores informados: valor unitário e quantidade devem ser maiores que zero.",IF(OR(AND($G1047="",$H1047&lt;&gt;""),AND($G1047&lt;&gt;"",$H1047=""),AND($J1047="",$K1047&lt;&gt;""),AND($J1047&lt;&gt;"",$K1047=""),AND($M1047="",$N1047&lt;&gt;""),AND($M1047&lt;&gt;"",$N1047=""),AND($P1047="",$Q1047&lt;&gt;""),AND($P1047&lt;&gt;"",$Q1047=""),AND($S1047="",$T1047&lt;&gt;""),AND($S1047&lt;&gt;"",$T1047=""),AND($V1047="",$W1047&lt;&gt;""),AND($V1047&lt;&gt;"",$W1047="")),"Há ano preenchido parcialmente: "&amp;TRIM(IF(AND($G1047="",$H1047&lt;&gt;""),"Ano 1 (falta valor unitário); ","")&amp;IF(AND($G1047&lt;&gt;"",$H1047=""),"Ano 1 (falta quantidade); ","")&amp;IF(AND($J1047="",$K1047&lt;&gt;""),"Ano 2 (falta valor unitário); ","")&amp;IF(AND($J1047&lt;&gt;"",$K1047=""),"Ano 2 (falta quantidade); ","")&amp;IF(AND($M1047="",$N1047&lt;&gt;""),"Ano 3 (falta valor unitário); ","")&amp;IF(AND($M1047&lt;&gt;"",$N1047=""),"Ano 3 (falta quantidade); ","")&amp;IF(AND($P1047="",$Q1047&lt;&gt;""),"Ano 4 (falta valor unitário); ","")&amp;IF(AND($P1047&lt;&gt;"",$Q1047=""),"Ano 4 (falta quantidade); ","")&amp;IF(AND($S1047="",$T1047&lt;&gt;""),"Ano 5 (falta valor unitário); ","")&amp;IF(AND($S1047&lt;&gt;"",$T1047=""),"Ano 5 (falta quantidade); ","")&amp;IF(AND($V1047="",$W1047&lt;&gt;""),"Ano 6 (falta valor unitário); ","")&amp;IF(AND($V1047&lt;&gt;"",$W1047=""),"Ano 6 (falta quantidade); ","")), IF(NOT(OR(AND($G1047&lt;&gt;"",$H1047&lt;&gt;""),AND($J1047&lt;&gt;"",$K1047&lt;&gt;""),AND($M1047&lt;&gt;"",$N1047&lt;&gt;""),AND($P1047&lt;&gt;"",$Q1047&lt;&gt;""),AND($S1047&lt;&gt;"",$T1047&lt;&gt;""),AND($V1047&lt;&gt;"",$W1047&lt;&gt;""))),"Informe pelo menos um ano completo com valor unitário e quantidade.",IF(AND($C1047&lt;&gt;"",$E1047&lt;&gt;"",LEFT(TRIM($C1047),1)&lt;&gt;LEFT(TRIM($E1047),1)),"Categoria e tipo estão incompatíveis.",IF(IF(OR($E1047="",$F1047=""),FALSE(),IFERROR(COUNTIF(INDIRECT("UNITS_"&amp;SUBSTITUTE(LEFT($E1047,FIND(" ",$E1047&amp;" ")-1),".","_")),$F1047)=0,TRUE())),"Unidade incompatível com o tipo selecionado.",IF(OR(AND(ISNUMBER(SEARCH("comunic",LOWER($B1047))),LEFT($E1047,3)&lt;&gt;"4.4"),AND(ISNUMBER(SEARCH("monitor",LOWER($B1047))),NOT(OR(LEFT($E1047,3)="1.5",LEFT($E1047,3)="2.5")))),"Revise a classificação do item conforme as regras de preenchimento.",IF(AND($B1047&lt;&gt;"",OR(ISNUMBER(SEARCH("outro",LOWER($B1047))),ISNUMBER(SEARCH("divers",LOWER($B1047))),ISNUMBER(SEARCH("kit",LOWER($B1047))),ISNUMBER(SEARCH("ferrament",LOWER($B1047))),ISNUMBER(SEARCH("epi",LOWER($B1047)))),NOT(OR($Z1047&lt;&gt;"",$AA1047&lt;&gt;""))),"Descrição muito genérica: detalhe melhor o item e registre o racional no memorial ou em anexo.",IF(AND($Y1047=0,$B1047&lt;&gt;"",OR($G1047&lt;&gt;"",$H1047&lt;&gt;"",$J1047&lt;&gt;"",$K1047&lt;&gt;"",$M1047&lt;&gt;"",$N1047&lt;&gt;"",$P1047&lt;&gt;"",$Q1047&lt;&gt;"",$S1047&lt;&gt;"",$T1047&lt;&gt;"",$V1047&lt;&gt;"",$W1047&lt;&gt;"")),"O item possui dados lançados, mas o total está zerado. Revise os valores informados.","")))))))))))))))</f>
        <v/>
      </c>
    </row>
    <row r="1048" spans="1:35" ht="14.25" customHeight="1" x14ac:dyDescent="0.25">
      <c r="A1048" s="57" t="str">
        <f t="shared" si="208"/>
        <v/>
      </c>
      <c r="B1048" s="58"/>
      <c r="C1048" s="58"/>
      <c r="D1048" s="58"/>
      <c r="E1048" s="58"/>
      <c r="F1048" s="58"/>
      <c r="G1048" s="269"/>
      <c r="H1048" s="59"/>
      <c r="I1048" s="273">
        <f t="shared" si="209"/>
        <v>0</v>
      </c>
      <c r="J1048" s="269"/>
      <c r="K1048" s="59"/>
      <c r="L1048" s="270">
        <f t="shared" si="210"/>
        <v>0</v>
      </c>
      <c r="M1048" s="269"/>
      <c r="N1048" s="59"/>
      <c r="O1048" s="270">
        <f t="shared" si="211"/>
        <v>0</v>
      </c>
      <c r="P1048" s="269"/>
      <c r="Q1048" s="59"/>
      <c r="R1048" s="271">
        <f t="shared" si="212"/>
        <v>0</v>
      </c>
      <c r="S1048" s="269"/>
      <c r="T1048" s="59"/>
      <c r="U1048" s="270">
        <f t="shared" si="213"/>
        <v>0</v>
      </c>
      <c r="V1048" s="269"/>
      <c r="W1048" s="59"/>
      <c r="X1048" s="270">
        <f t="shared" si="214"/>
        <v>0</v>
      </c>
      <c r="Y1048" s="270">
        <f t="shared" si="215"/>
        <v>0</v>
      </c>
      <c r="Z1048" s="58"/>
      <c r="AA1048" s="58"/>
      <c r="AB1048" s="60" t="str">
        <f t="shared" si="216"/>
        <v/>
      </c>
      <c r="AC1048" s="21" t="b">
        <f t="shared" si="217"/>
        <v>0</v>
      </c>
      <c r="AD1048" s="21" t="b">
        <f t="shared" si="218"/>
        <v>0</v>
      </c>
      <c r="AE1048" s="21" t="b">
        <f t="shared" si="219"/>
        <v>0</v>
      </c>
      <c r="AF1048" s="21" t="b">
        <f ca="1">OR(AND($AC1048,NOT($AD1048)),AND($AC1048,OR(AND($G1048="",$H1048&lt;&gt;""),AND($G1048&lt;&gt;"",$H1048=""),AND($J1048="",$K1048&lt;&gt;""),AND($J1048&lt;&gt;"",$K1048=""),AND($M1048="",$N1048&lt;&gt;""),AND($M1048&lt;&gt;"",$N1048=""),AND($P1048="",$Q1048&lt;&gt;""),AND($P1048&lt;&gt;"",$Q1048=""),AND($S1048="",$T1048&lt;&gt;""),AND($S1048&lt;&gt;"",$T1048=""),AND($V1048="",$W1048&lt;&gt;""),AND($V1048&lt;&gt;"",$W1048=""))),AND($C1048&lt;&gt;"",$E1048&lt;&gt;"",LEFT(TRIM($C1048),1)&lt;&gt;LEFT(TRIM($E1048),1)),IF(OR($E1048="",$F1048=""),FALSE(),IFERROR(COUNTIF(INDIRECT("UNITS_"&amp;SUBSTITUTE(LEFT($E1048,FIND(" ",$E1048&amp;" ")-1),".","_")),$F1048)=0,TRUE())),AND($B1048&lt;&gt;"",OR(ISNUMBER(SEARCH("outro",LOWER($B1048))),ISNUMBER(SEARCH("divers",LOWER($B1048))),ISNUMBER(SEARCH("etc",LOWER($B1048))))),OR(AND(ISNUMBER(SEARCH("comunic",LOWER($B1048))),LEFT($E1048,3)&lt;&gt;"4.4"),AND(ISNUMBER(SEARCH("monitor",LOWER($B1048))),NOT(OR(LEFT($E1048,3)="1.5",LEFT($E1048,3)="2.5")))),AND($B1048&lt;&gt;"",OR(LEFT($C1048,1)="1",LEFT($C1048,1)="2"),$D1048=""),AND($D1048&lt;&gt;"",NOT(OR(LEFT($C1048,1)="1",LEFT($C1048,1)="2"))),AND($D1048&lt;&gt;"",COUNTIF(' PROJETO'!$B$14:$B$16,$D1048)=0),IF($D1048="",FALSE(),IF(COUNTIF(' PROJETO'!$B$14:$B$16,$D1048)=0,FALSE(),IFERROR(INDEX(' PROJETO'!$C$14:$C$16,MATCH($D1048,' PROJETO'!$B$14:$B$16,0))&lt;&gt;"Sim",FALSE()))))</f>
        <v>0</v>
      </c>
      <c r="AG1048" s="21" t="b">
        <f>AND($AC1048,$Y1048&gt;'CONFG.  LISTAS'!$F$4,$Z1048="",$AA1048="")</f>
        <v>0</v>
      </c>
      <c r="AH1048" s="21" t="str">
        <f t="shared" si="220"/>
        <v/>
      </c>
      <c r="AI1048" s="43" t="str">
        <f ca="1">IF(NOT($AC1048),"",IF(OR($B1048="",$C1048="",$E1048="",$F1048=""),"Preencha descrição, categoria, tipo e unidade.",IF(AND($B1048&lt;&gt;"",OR(LEFT($C1048,1)="1",LEFT($C1048,1)="2"),$D1048=""),"Informe a prática de restauração para itens diretos.",IF(AND($D1048&lt;&gt;"",NOT(OR(LEFT($C1048,1)="1",LEFT($C1048,1)="2"))),"Custos indiretos não devem pertencer a uma prática específica.",IF(AND($D1048&lt;&gt;"",COUNTIF(' PROJETO'!$B$14:$B$16,$D1048)=0),"Prática de restauração inválida ou não cadastrada.",IF(IF($D1048="",FALSE(),IF(COUNTIF(' PROJETO'!$B$14:$B$16,$D1048)=0,FALSE(),IFERROR(INDEX(' PROJETO'!$C$14:$C$16,MATCH($D1048,' PROJETO'!$B$14:$B$16,0))&lt;&gt;"Sim",FALSE()))),"A prática informada no item não foi selecionada na aba Projeto.",IF(AND(MAX($I1048,$L1048,$O1048,$R1048,$U1048,$X1048)&gt;'CONFG.  LISTAS'!$F$4,NOT(OR($Z1048&lt;&gt;"",$AA1048&lt;&gt;""))),"Memorial de cálculo ou anexo obrigatório não informado para item acima do limite.",IF(OR(AND($G1048&lt;&gt;"",$H1048&lt;&gt;"",OR($G1048&lt;=0,$H1048&lt;=0)),AND($J1048&lt;&gt;"",$K1048&lt;&gt;"",OR($J1048&lt;=0,$K1048&lt;=0)),AND($M1048&lt;&gt;"",$N1048&lt;&gt;"",OR($M1048&lt;=0,$N1048&lt;=0)),AND($P1048&lt;&gt;"",$Q1048&lt;&gt;"",OR($P1048&lt;=0,$Q1048&lt;=0)),AND($S1048&lt;&gt;"",$T1048&lt;&gt;"",OR($S1048&lt;=0,$T1048&lt;=0)),AND($V1048&lt;&gt;"",$W1048&lt;&gt;"",OR($V1048&lt;=0,$W1048&lt;=0))),"Revise os valores informados: valor unitário e quantidade devem ser maiores que zero.",IF(OR(AND($G1048="",$H1048&lt;&gt;""),AND($G1048&lt;&gt;"",$H1048=""),AND($J1048="",$K1048&lt;&gt;""),AND($J1048&lt;&gt;"",$K1048=""),AND($M1048="",$N1048&lt;&gt;""),AND($M1048&lt;&gt;"",$N1048=""),AND($P1048="",$Q1048&lt;&gt;""),AND($P1048&lt;&gt;"",$Q1048=""),AND($S1048="",$T1048&lt;&gt;""),AND($S1048&lt;&gt;"",$T1048=""),AND($V1048="",$W1048&lt;&gt;""),AND($V1048&lt;&gt;"",$W1048="")),"Há ano preenchido parcialmente: "&amp;TRIM(IF(AND($G1048="",$H1048&lt;&gt;""),"Ano 1 (falta valor unitário); ","")&amp;IF(AND($G1048&lt;&gt;"",$H1048=""),"Ano 1 (falta quantidade); ","")&amp;IF(AND($J1048="",$K1048&lt;&gt;""),"Ano 2 (falta valor unitário); ","")&amp;IF(AND($J1048&lt;&gt;"",$K1048=""),"Ano 2 (falta quantidade); ","")&amp;IF(AND($M1048="",$N1048&lt;&gt;""),"Ano 3 (falta valor unitário); ","")&amp;IF(AND($M1048&lt;&gt;"",$N1048=""),"Ano 3 (falta quantidade); ","")&amp;IF(AND($P1048="",$Q1048&lt;&gt;""),"Ano 4 (falta valor unitário); ","")&amp;IF(AND($P1048&lt;&gt;"",$Q1048=""),"Ano 4 (falta quantidade); ","")&amp;IF(AND($S1048="",$T1048&lt;&gt;""),"Ano 5 (falta valor unitário); ","")&amp;IF(AND($S1048&lt;&gt;"",$T1048=""),"Ano 5 (falta quantidade); ","")&amp;IF(AND($V1048="",$W1048&lt;&gt;""),"Ano 6 (falta valor unitário); ","")&amp;IF(AND($V1048&lt;&gt;"",$W1048=""),"Ano 6 (falta quantidade); ","")), IF(NOT(OR(AND($G1048&lt;&gt;"",$H1048&lt;&gt;""),AND($J1048&lt;&gt;"",$K1048&lt;&gt;""),AND($M1048&lt;&gt;"",$N1048&lt;&gt;""),AND($P1048&lt;&gt;"",$Q1048&lt;&gt;""),AND($S1048&lt;&gt;"",$T1048&lt;&gt;""),AND($V1048&lt;&gt;"",$W1048&lt;&gt;""))),"Informe pelo menos um ano completo com valor unitário e quantidade.",IF(AND($C1048&lt;&gt;"",$E1048&lt;&gt;"",LEFT(TRIM($C1048),1)&lt;&gt;LEFT(TRIM($E1048),1)),"Categoria e tipo estão incompatíveis.",IF(IF(OR($E1048="",$F1048=""),FALSE(),IFERROR(COUNTIF(INDIRECT("UNITS_"&amp;SUBSTITUTE(LEFT($E1048,FIND(" ",$E1048&amp;" ")-1),".","_")),$F1048)=0,TRUE())),"Unidade incompatível com o tipo selecionado.",IF(OR(AND(ISNUMBER(SEARCH("comunic",LOWER($B1048))),LEFT($E1048,3)&lt;&gt;"4.4"),AND(ISNUMBER(SEARCH("monitor",LOWER($B1048))),NOT(OR(LEFT($E1048,3)="1.5",LEFT($E1048,3)="2.5")))),"Revise a classificação do item conforme as regras de preenchimento.",IF(AND($B1048&lt;&gt;"",OR(ISNUMBER(SEARCH("outro",LOWER($B1048))),ISNUMBER(SEARCH("divers",LOWER($B1048))),ISNUMBER(SEARCH("kit",LOWER($B1048))),ISNUMBER(SEARCH("ferrament",LOWER($B1048))),ISNUMBER(SEARCH("epi",LOWER($B1048)))),NOT(OR($Z1048&lt;&gt;"",$AA1048&lt;&gt;""))),"Descrição muito genérica: detalhe melhor o item e registre o racional no memorial ou em anexo.",IF(AND($Y1048=0,$B1048&lt;&gt;"",OR($G1048&lt;&gt;"",$H1048&lt;&gt;"",$J1048&lt;&gt;"",$K1048&lt;&gt;"",$M1048&lt;&gt;"",$N1048&lt;&gt;"",$P1048&lt;&gt;"",$Q1048&lt;&gt;"",$S1048&lt;&gt;"",$T1048&lt;&gt;"",$V1048&lt;&gt;"",$W1048&lt;&gt;"")),"O item possui dados lançados, mas o total está zerado. Revise os valores informados.","")))))))))))))))</f>
        <v/>
      </c>
    </row>
    <row r="1049" spans="1:35" ht="14.25" customHeight="1" x14ac:dyDescent="0.25">
      <c r="A1049" s="57" t="str">
        <f t="shared" si="208"/>
        <v/>
      </c>
      <c r="B1049" s="61"/>
      <c r="C1049" s="61"/>
      <c r="D1049" s="58"/>
      <c r="E1049" s="61"/>
      <c r="F1049" s="61"/>
      <c r="G1049" s="272"/>
      <c r="H1049" s="62"/>
      <c r="I1049" s="273">
        <f t="shared" si="209"/>
        <v>0</v>
      </c>
      <c r="J1049" s="272"/>
      <c r="K1049" s="62"/>
      <c r="L1049" s="270">
        <f t="shared" si="210"/>
        <v>0</v>
      </c>
      <c r="M1049" s="272"/>
      <c r="N1049" s="62"/>
      <c r="O1049" s="270">
        <f t="shared" si="211"/>
        <v>0</v>
      </c>
      <c r="P1049" s="272"/>
      <c r="Q1049" s="62"/>
      <c r="R1049" s="271">
        <f t="shared" si="212"/>
        <v>0</v>
      </c>
      <c r="S1049" s="272"/>
      <c r="T1049" s="62"/>
      <c r="U1049" s="270">
        <f t="shared" si="213"/>
        <v>0</v>
      </c>
      <c r="V1049" s="272"/>
      <c r="W1049" s="62"/>
      <c r="X1049" s="270">
        <f t="shared" si="214"/>
        <v>0</v>
      </c>
      <c r="Y1049" s="270">
        <f t="shared" si="215"/>
        <v>0</v>
      </c>
      <c r="Z1049" s="61"/>
      <c r="AA1049" s="61"/>
      <c r="AB1049" s="60" t="str">
        <f t="shared" si="216"/>
        <v/>
      </c>
      <c r="AC1049" s="21" t="b">
        <f t="shared" si="217"/>
        <v>0</v>
      </c>
      <c r="AD1049" s="21" t="b">
        <f t="shared" si="218"/>
        <v>0</v>
      </c>
      <c r="AE1049" s="21" t="b">
        <f t="shared" si="219"/>
        <v>0</v>
      </c>
      <c r="AF1049" s="21" t="b">
        <f ca="1">OR(AND($AC1049,NOT($AD1049)),AND($AC1049,OR(AND($G1049="",$H1049&lt;&gt;""),AND($G1049&lt;&gt;"",$H1049=""),AND($J1049="",$K1049&lt;&gt;""),AND($J1049&lt;&gt;"",$K1049=""),AND($M1049="",$N1049&lt;&gt;""),AND($M1049&lt;&gt;"",$N1049=""),AND($P1049="",$Q1049&lt;&gt;""),AND($P1049&lt;&gt;"",$Q1049=""),AND($S1049="",$T1049&lt;&gt;""),AND($S1049&lt;&gt;"",$T1049=""),AND($V1049="",$W1049&lt;&gt;""),AND($V1049&lt;&gt;"",$W1049=""))),AND($C1049&lt;&gt;"",$E1049&lt;&gt;"",LEFT(TRIM($C1049),1)&lt;&gt;LEFT(TRIM($E1049),1)),IF(OR($E1049="",$F1049=""),FALSE(),IFERROR(COUNTIF(INDIRECT("UNITS_"&amp;SUBSTITUTE(LEFT($E1049,FIND(" ",$E1049&amp;" ")-1),".","_")),$F1049)=0,TRUE())),AND($B1049&lt;&gt;"",OR(ISNUMBER(SEARCH("outro",LOWER($B1049))),ISNUMBER(SEARCH("divers",LOWER($B1049))),ISNUMBER(SEARCH("etc",LOWER($B1049))))),OR(AND(ISNUMBER(SEARCH("comunic",LOWER($B1049))),LEFT($E1049,3)&lt;&gt;"4.4"),AND(ISNUMBER(SEARCH("monitor",LOWER($B1049))),NOT(OR(LEFT($E1049,3)="1.5",LEFT($E1049,3)="2.5")))),AND($B1049&lt;&gt;"",OR(LEFT($C1049,1)="1",LEFT($C1049,1)="2"),$D1049=""),AND($D1049&lt;&gt;"",NOT(OR(LEFT($C1049,1)="1",LEFT($C1049,1)="2"))),AND($D1049&lt;&gt;"",COUNTIF(' PROJETO'!$B$14:$B$16,$D1049)=0),IF($D1049="",FALSE(),IF(COUNTIF(' PROJETO'!$B$14:$B$16,$D1049)=0,FALSE(),IFERROR(INDEX(' PROJETO'!$C$14:$C$16,MATCH($D1049,' PROJETO'!$B$14:$B$16,0))&lt;&gt;"Sim",FALSE()))))</f>
        <v>0</v>
      </c>
      <c r="AG1049" s="21" t="b">
        <f>AND($AC1049,$Y1049&gt;'CONFG.  LISTAS'!$F$4,$Z1049="",$AA1049="")</f>
        <v>0</v>
      </c>
      <c r="AH1049" s="21" t="str">
        <f t="shared" si="220"/>
        <v/>
      </c>
      <c r="AI1049" s="43" t="str">
        <f ca="1">IF(NOT($AC1049),"",IF(OR($B1049="",$C1049="",$E1049="",$F1049=""),"Preencha descrição, categoria, tipo e unidade.",IF(AND($B1049&lt;&gt;"",OR(LEFT($C1049,1)="1",LEFT($C1049,1)="2"),$D1049=""),"Informe a prática de restauração para itens diretos.",IF(AND($D1049&lt;&gt;"",NOT(OR(LEFT($C1049,1)="1",LEFT($C1049,1)="2"))),"Custos indiretos não devem pertencer a uma prática específica.",IF(AND($D1049&lt;&gt;"",COUNTIF(' PROJETO'!$B$14:$B$16,$D1049)=0),"Prática de restauração inválida ou não cadastrada.",IF(IF($D1049="",FALSE(),IF(COUNTIF(' PROJETO'!$B$14:$B$16,$D1049)=0,FALSE(),IFERROR(INDEX(' PROJETO'!$C$14:$C$16,MATCH($D1049,' PROJETO'!$B$14:$B$16,0))&lt;&gt;"Sim",FALSE()))),"A prática informada no item não foi selecionada na aba Projeto.",IF(AND(MAX($I1049,$L1049,$O1049,$R1049,$U1049,$X1049)&gt;'CONFG.  LISTAS'!$F$4,NOT(OR($Z1049&lt;&gt;"",$AA1049&lt;&gt;""))),"Memorial de cálculo ou anexo obrigatório não informado para item acima do limite.",IF(OR(AND($G1049&lt;&gt;"",$H1049&lt;&gt;"",OR($G1049&lt;=0,$H1049&lt;=0)),AND($J1049&lt;&gt;"",$K1049&lt;&gt;"",OR($J1049&lt;=0,$K1049&lt;=0)),AND($M1049&lt;&gt;"",$N1049&lt;&gt;"",OR($M1049&lt;=0,$N1049&lt;=0)),AND($P1049&lt;&gt;"",$Q1049&lt;&gt;"",OR($P1049&lt;=0,$Q1049&lt;=0)),AND($S1049&lt;&gt;"",$T1049&lt;&gt;"",OR($S1049&lt;=0,$T1049&lt;=0)),AND($V1049&lt;&gt;"",$W1049&lt;&gt;"",OR($V1049&lt;=0,$W1049&lt;=0))),"Revise os valores informados: valor unitário e quantidade devem ser maiores que zero.",IF(OR(AND($G1049="",$H1049&lt;&gt;""),AND($G1049&lt;&gt;"",$H1049=""),AND($J1049="",$K1049&lt;&gt;""),AND($J1049&lt;&gt;"",$K1049=""),AND($M1049="",$N1049&lt;&gt;""),AND($M1049&lt;&gt;"",$N1049=""),AND($P1049="",$Q1049&lt;&gt;""),AND($P1049&lt;&gt;"",$Q1049=""),AND($S1049="",$T1049&lt;&gt;""),AND($S1049&lt;&gt;"",$T1049=""),AND($V1049="",$W1049&lt;&gt;""),AND($V1049&lt;&gt;"",$W1049="")),"Há ano preenchido parcialmente: "&amp;TRIM(IF(AND($G1049="",$H1049&lt;&gt;""),"Ano 1 (falta valor unitário); ","")&amp;IF(AND($G1049&lt;&gt;"",$H1049=""),"Ano 1 (falta quantidade); ","")&amp;IF(AND($J1049="",$K1049&lt;&gt;""),"Ano 2 (falta valor unitário); ","")&amp;IF(AND($J1049&lt;&gt;"",$K1049=""),"Ano 2 (falta quantidade); ","")&amp;IF(AND($M1049="",$N1049&lt;&gt;""),"Ano 3 (falta valor unitário); ","")&amp;IF(AND($M1049&lt;&gt;"",$N1049=""),"Ano 3 (falta quantidade); ","")&amp;IF(AND($P1049="",$Q1049&lt;&gt;""),"Ano 4 (falta valor unitário); ","")&amp;IF(AND($P1049&lt;&gt;"",$Q1049=""),"Ano 4 (falta quantidade); ","")&amp;IF(AND($S1049="",$T1049&lt;&gt;""),"Ano 5 (falta valor unitário); ","")&amp;IF(AND($S1049&lt;&gt;"",$T1049=""),"Ano 5 (falta quantidade); ","")&amp;IF(AND($V1049="",$W1049&lt;&gt;""),"Ano 6 (falta valor unitário); ","")&amp;IF(AND($V1049&lt;&gt;"",$W1049=""),"Ano 6 (falta quantidade); ","")), IF(NOT(OR(AND($G1049&lt;&gt;"",$H1049&lt;&gt;""),AND($J1049&lt;&gt;"",$K1049&lt;&gt;""),AND($M1049&lt;&gt;"",$N1049&lt;&gt;""),AND($P1049&lt;&gt;"",$Q1049&lt;&gt;""),AND($S1049&lt;&gt;"",$T1049&lt;&gt;""),AND($V1049&lt;&gt;"",$W1049&lt;&gt;""))),"Informe pelo menos um ano completo com valor unitário e quantidade.",IF(AND($C1049&lt;&gt;"",$E1049&lt;&gt;"",LEFT(TRIM($C1049),1)&lt;&gt;LEFT(TRIM($E1049),1)),"Categoria e tipo estão incompatíveis.",IF(IF(OR($E1049="",$F1049=""),FALSE(),IFERROR(COUNTIF(INDIRECT("UNITS_"&amp;SUBSTITUTE(LEFT($E1049,FIND(" ",$E1049&amp;" ")-1),".","_")),$F1049)=0,TRUE())),"Unidade incompatível com o tipo selecionado.",IF(OR(AND(ISNUMBER(SEARCH("comunic",LOWER($B1049))),LEFT($E1049,3)&lt;&gt;"4.4"),AND(ISNUMBER(SEARCH("monitor",LOWER($B1049))),NOT(OR(LEFT($E1049,3)="1.5",LEFT($E1049,3)="2.5")))),"Revise a classificação do item conforme as regras de preenchimento.",IF(AND($B1049&lt;&gt;"",OR(ISNUMBER(SEARCH("outro",LOWER($B1049))),ISNUMBER(SEARCH("divers",LOWER($B1049))),ISNUMBER(SEARCH("kit",LOWER($B1049))),ISNUMBER(SEARCH("ferrament",LOWER($B1049))),ISNUMBER(SEARCH("epi",LOWER($B1049)))),NOT(OR($Z1049&lt;&gt;"",$AA1049&lt;&gt;""))),"Descrição muito genérica: detalhe melhor o item e registre o racional no memorial ou em anexo.",IF(AND($Y1049=0,$B1049&lt;&gt;"",OR($G1049&lt;&gt;"",$H1049&lt;&gt;"",$J1049&lt;&gt;"",$K1049&lt;&gt;"",$M1049&lt;&gt;"",$N1049&lt;&gt;"",$P1049&lt;&gt;"",$Q1049&lt;&gt;"",$S1049&lt;&gt;"",$T1049&lt;&gt;"",$V1049&lt;&gt;"",$W1049&lt;&gt;"")),"O item possui dados lançados, mas o total está zerado. Revise os valores informados.","")))))))))))))))</f>
        <v/>
      </c>
    </row>
    <row r="1050" spans="1:35" ht="14.25" customHeight="1" x14ac:dyDescent="0.25">
      <c r="A1050" s="57" t="str">
        <f t="shared" si="208"/>
        <v/>
      </c>
      <c r="B1050" s="58"/>
      <c r="C1050" s="58"/>
      <c r="D1050" s="58"/>
      <c r="E1050" s="58"/>
      <c r="F1050" s="58"/>
      <c r="G1050" s="269"/>
      <c r="H1050" s="59"/>
      <c r="I1050" s="273">
        <f t="shared" si="209"/>
        <v>0</v>
      </c>
      <c r="J1050" s="269"/>
      <c r="K1050" s="59"/>
      <c r="L1050" s="270">
        <f t="shared" si="210"/>
        <v>0</v>
      </c>
      <c r="M1050" s="269"/>
      <c r="N1050" s="59"/>
      <c r="O1050" s="270">
        <f t="shared" si="211"/>
        <v>0</v>
      </c>
      <c r="P1050" s="269"/>
      <c r="Q1050" s="59"/>
      <c r="R1050" s="271">
        <f t="shared" si="212"/>
        <v>0</v>
      </c>
      <c r="S1050" s="269"/>
      <c r="T1050" s="59"/>
      <c r="U1050" s="270">
        <f t="shared" si="213"/>
        <v>0</v>
      </c>
      <c r="V1050" s="269"/>
      <c r="W1050" s="59"/>
      <c r="X1050" s="270">
        <f t="shared" si="214"/>
        <v>0</v>
      </c>
      <c r="Y1050" s="270">
        <f t="shared" si="215"/>
        <v>0</v>
      </c>
      <c r="Z1050" s="58"/>
      <c r="AA1050" s="58"/>
      <c r="AB1050" s="60" t="str">
        <f t="shared" si="216"/>
        <v/>
      </c>
      <c r="AC1050" s="21" t="b">
        <f t="shared" si="217"/>
        <v>0</v>
      </c>
      <c r="AD1050" s="21" t="b">
        <f t="shared" si="218"/>
        <v>0</v>
      </c>
      <c r="AE1050" s="21" t="b">
        <f t="shared" si="219"/>
        <v>0</v>
      </c>
      <c r="AF1050" s="21" t="b">
        <f ca="1">OR(AND($AC1050,NOT($AD1050)),AND($AC1050,OR(AND($G1050="",$H1050&lt;&gt;""),AND($G1050&lt;&gt;"",$H1050=""),AND($J1050="",$K1050&lt;&gt;""),AND($J1050&lt;&gt;"",$K1050=""),AND($M1050="",$N1050&lt;&gt;""),AND($M1050&lt;&gt;"",$N1050=""),AND($P1050="",$Q1050&lt;&gt;""),AND($P1050&lt;&gt;"",$Q1050=""),AND($S1050="",$T1050&lt;&gt;""),AND($S1050&lt;&gt;"",$T1050=""),AND($V1050="",$W1050&lt;&gt;""),AND($V1050&lt;&gt;"",$W1050=""))),AND($C1050&lt;&gt;"",$E1050&lt;&gt;"",LEFT(TRIM($C1050),1)&lt;&gt;LEFT(TRIM($E1050),1)),IF(OR($E1050="",$F1050=""),FALSE(),IFERROR(COUNTIF(INDIRECT("UNITS_"&amp;SUBSTITUTE(LEFT($E1050,FIND(" ",$E1050&amp;" ")-1),".","_")),$F1050)=0,TRUE())),AND($B1050&lt;&gt;"",OR(ISNUMBER(SEARCH("outro",LOWER($B1050))),ISNUMBER(SEARCH("divers",LOWER($B1050))),ISNUMBER(SEARCH("etc",LOWER($B1050))))),OR(AND(ISNUMBER(SEARCH("comunic",LOWER($B1050))),LEFT($E1050,3)&lt;&gt;"4.4"),AND(ISNUMBER(SEARCH("monitor",LOWER($B1050))),NOT(OR(LEFT($E1050,3)="1.5",LEFT($E1050,3)="2.5")))),AND($B1050&lt;&gt;"",OR(LEFT($C1050,1)="1",LEFT($C1050,1)="2"),$D1050=""),AND($D1050&lt;&gt;"",NOT(OR(LEFT($C1050,1)="1",LEFT($C1050,1)="2"))),AND($D1050&lt;&gt;"",COUNTIF(' PROJETO'!$B$14:$B$16,$D1050)=0),IF($D1050="",FALSE(),IF(COUNTIF(' PROJETO'!$B$14:$B$16,$D1050)=0,FALSE(),IFERROR(INDEX(' PROJETO'!$C$14:$C$16,MATCH($D1050,' PROJETO'!$B$14:$B$16,0))&lt;&gt;"Sim",FALSE()))))</f>
        <v>0</v>
      </c>
      <c r="AG1050" s="21" t="b">
        <f>AND($AC1050,$Y1050&gt;'CONFG.  LISTAS'!$F$4,$Z1050="",$AA1050="")</f>
        <v>0</v>
      </c>
      <c r="AH1050" s="21" t="str">
        <f t="shared" si="220"/>
        <v/>
      </c>
      <c r="AI1050" s="43" t="str">
        <f ca="1">IF(NOT($AC1050),"",IF(OR($B1050="",$C1050="",$E1050="",$F1050=""),"Preencha descrição, categoria, tipo e unidade.",IF(AND($B1050&lt;&gt;"",OR(LEFT($C1050,1)="1",LEFT($C1050,1)="2"),$D1050=""),"Informe a prática de restauração para itens diretos.",IF(AND($D1050&lt;&gt;"",NOT(OR(LEFT($C1050,1)="1",LEFT($C1050,1)="2"))),"Custos indiretos não devem pertencer a uma prática específica.",IF(AND($D1050&lt;&gt;"",COUNTIF(' PROJETO'!$B$14:$B$16,$D1050)=0),"Prática de restauração inválida ou não cadastrada.",IF(IF($D1050="",FALSE(),IF(COUNTIF(' PROJETO'!$B$14:$B$16,$D1050)=0,FALSE(),IFERROR(INDEX(' PROJETO'!$C$14:$C$16,MATCH($D1050,' PROJETO'!$B$14:$B$16,0))&lt;&gt;"Sim",FALSE()))),"A prática informada no item não foi selecionada na aba Projeto.",IF(AND(MAX($I1050,$L1050,$O1050,$R1050,$U1050,$X1050)&gt;'CONFG.  LISTAS'!$F$4,NOT(OR($Z1050&lt;&gt;"",$AA1050&lt;&gt;""))),"Memorial de cálculo ou anexo obrigatório não informado para item acima do limite.",IF(OR(AND($G1050&lt;&gt;"",$H1050&lt;&gt;"",OR($G1050&lt;=0,$H1050&lt;=0)),AND($J1050&lt;&gt;"",$K1050&lt;&gt;"",OR($J1050&lt;=0,$K1050&lt;=0)),AND($M1050&lt;&gt;"",$N1050&lt;&gt;"",OR($M1050&lt;=0,$N1050&lt;=0)),AND($P1050&lt;&gt;"",$Q1050&lt;&gt;"",OR($P1050&lt;=0,$Q1050&lt;=0)),AND($S1050&lt;&gt;"",$T1050&lt;&gt;"",OR($S1050&lt;=0,$T1050&lt;=0)),AND($V1050&lt;&gt;"",$W1050&lt;&gt;"",OR($V1050&lt;=0,$W1050&lt;=0))),"Revise os valores informados: valor unitário e quantidade devem ser maiores que zero.",IF(OR(AND($G1050="",$H1050&lt;&gt;""),AND($G1050&lt;&gt;"",$H1050=""),AND($J1050="",$K1050&lt;&gt;""),AND($J1050&lt;&gt;"",$K1050=""),AND($M1050="",$N1050&lt;&gt;""),AND($M1050&lt;&gt;"",$N1050=""),AND($P1050="",$Q1050&lt;&gt;""),AND($P1050&lt;&gt;"",$Q1050=""),AND($S1050="",$T1050&lt;&gt;""),AND($S1050&lt;&gt;"",$T1050=""),AND($V1050="",$W1050&lt;&gt;""),AND($V1050&lt;&gt;"",$W1050="")),"Há ano preenchido parcialmente: "&amp;TRIM(IF(AND($G1050="",$H1050&lt;&gt;""),"Ano 1 (falta valor unitário); ","")&amp;IF(AND($G1050&lt;&gt;"",$H1050=""),"Ano 1 (falta quantidade); ","")&amp;IF(AND($J1050="",$K1050&lt;&gt;""),"Ano 2 (falta valor unitário); ","")&amp;IF(AND($J1050&lt;&gt;"",$K1050=""),"Ano 2 (falta quantidade); ","")&amp;IF(AND($M1050="",$N1050&lt;&gt;""),"Ano 3 (falta valor unitário); ","")&amp;IF(AND($M1050&lt;&gt;"",$N1050=""),"Ano 3 (falta quantidade); ","")&amp;IF(AND($P1050="",$Q1050&lt;&gt;""),"Ano 4 (falta valor unitário); ","")&amp;IF(AND($P1050&lt;&gt;"",$Q1050=""),"Ano 4 (falta quantidade); ","")&amp;IF(AND($S1050="",$T1050&lt;&gt;""),"Ano 5 (falta valor unitário); ","")&amp;IF(AND($S1050&lt;&gt;"",$T1050=""),"Ano 5 (falta quantidade); ","")&amp;IF(AND($V1050="",$W1050&lt;&gt;""),"Ano 6 (falta valor unitário); ","")&amp;IF(AND($V1050&lt;&gt;"",$W1050=""),"Ano 6 (falta quantidade); ","")), IF(NOT(OR(AND($G1050&lt;&gt;"",$H1050&lt;&gt;""),AND($J1050&lt;&gt;"",$K1050&lt;&gt;""),AND($M1050&lt;&gt;"",$N1050&lt;&gt;""),AND($P1050&lt;&gt;"",$Q1050&lt;&gt;""),AND($S1050&lt;&gt;"",$T1050&lt;&gt;""),AND($V1050&lt;&gt;"",$W1050&lt;&gt;""))),"Informe pelo menos um ano completo com valor unitário e quantidade.",IF(AND($C1050&lt;&gt;"",$E1050&lt;&gt;"",LEFT(TRIM($C1050),1)&lt;&gt;LEFT(TRIM($E1050),1)),"Categoria e tipo estão incompatíveis.",IF(IF(OR($E1050="",$F1050=""),FALSE(),IFERROR(COUNTIF(INDIRECT("UNITS_"&amp;SUBSTITUTE(LEFT($E1050,FIND(" ",$E1050&amp;" ")-1),".","_")),$F1050)=0,TRUE())),"Unidade incompatível com o tipo selecionado.",IF(OR(AND(ISNUMBER(SEARCH("comunic",LOWER($B1050))),LEFT($E1050,3)&lt;&gt;"4.4"),AND(ISNUMBER(SEARCH("monitor",LOWER($B1050))),NOT(OR(LEFT($E1050,3)="1.5",LEFT($E1050,3)="2.5")))),"Revise a classificação do item conforme as regras de preenchimento.",IF(AND($B1050&lt;&gt;"",OR(ISNUMBER(SEARCH("outro",LOWER($B1050))),ISNUMBER(SEARCH("divers",LOWER($B1050))),ISNUMBER(SEARCH("kit",LOWER($B1050))),ISNUMBER(SEARCH("ferrament",LOWER($B1050))),ISNUMBER(SEARCH("epi",LOWER($B1050)))),NOT(OR($Z1050&lt;&gt;"",$AA1050&lt;&gt;""))),"Descrição muito genérica: detalhe melhor o item e registre o racional no memorial ou em anexo.",IF(AND($Y1050=0,$B1050&lt;&gt;"",OR($G1050&lt;&gt;"",$H1050&lt;&gt;"",$J1050&lt;&gt;"",$K1050&lt;&gt;"",$M1050&lt;&gt;"",$N1050&lt;&gt;"",$P1050&lt;&gt;"",$Q1050&lt;&gt;"",$S1050&lt;&gt;"",$T1050&lt;&gt;"",$V1050&lt;&gt;"",$W1050&lt;&gt;"")),"O item possui dados lançados, mas o total está zerado. Revise os valores informados.","")))))))))))))))</f>
        <v/>
      </c>
    </row>
    <row r="1051" spans="1:35" ht="14.25" customHeight="1" x14ac:dyDescent="0.25">
      <c r="A1051" s="57" t="str">
        <f t="shared" si="208"/>
        <v/>
      </c>
      <c r="B1051" s="61"/>
      <c r="C1051" s="61"/>
      <c r="D1051" s="58"/>
      <c r="E1051" s="61"/>
      <c r="F1051" s="61"/>
      <c r="G1051" s="272"/>
      <c r="H1051" s="62"/>
      <c r="I1051" s="273">
        <f t="shared" si="209"/>
        <v>0</v>
      </c>
      <c r="J1051" s="272"/>
      <c r="K1051" s="62"/>
      <c r="L1051" s="270">
        <f t="shared" si="210"/>
        <v>0</v>
      </c>
      <c r="M1051" s="272"/>
      <c r="N1051" s="62"/>
      <c r="O1051" s="270">
        <f t="shared" si="211"/>
        <v>0</v>
      </c>
      <c r="P1051" s="272"/>
      <c r="Q1051" s="62"/>
      <c r="R1051" s="271">
        <f t="shared" si="212"/>
        <v>0</v>
      </c>
      <c r="S1051" s="272"/>
      <c r="T1051" s="62"/>
      <c r="U1051" s="270">
        <f t="shared" si="213"/>
        <v>0</v>
      </c>
      <c r="V1051" s="272"/>
      <c r="W1051" s="62"/>
      <c r="X1051" s="270">
        <f t="shared" si="214"/>
        <v>0</v>
      </c>
      <c r="Y1051" s="270">
        <f t="shared" si="215"/>
        <v>0</v>
      </c>
      <c r="Z1051" s="61"/>
      <c r="AA1051" s="61"/>
      <c r="AB1051" s="60" t="str">
        <f t="shared" si="216"/>
        <v/>
      </c>
      <c r="AC1051" s="21" t="b">
        <f t="shared" si="217"/>
        <v>0</v>
      </c>
      <c r="AD1051" s="21" t="b">
        <f t="shared" si="218"/>
        <v>0</v>
      </c>
      <c r="AE1051" s="21" t="b">
        <f t="shared" si="219"/>
        <v>0</v>
      </c>
      <c r="AF1051" s="21" t="b">
        <f ca="1">OR(AND($AC1051,NOT($AD1051)),AND($AC1051,OR(AND($G1051="",$H1051&lt;&gt;""),AND($G1051&lt;&gt;"",$H1051=""),AND($J1051="",$K1051&lt;&gt;""),AND($J1051&lt;&gt;"",$K1051=""),AND($M1051="",$N1051&lt;&gt;""),AND($M1051&lt;&gt;"",$N1051=""),AND($P1051="",$Q1051&lt;&gt;""),AND($P1051&lt;&gt;"",$Q1051=""),AND($S1051="",$T1051&lt;&gt;""),AND($S1051&lt;&gt;"",$T1051=""),AND($V1051="",$W1051&lt;&gt;""),AND($V1051&lt;&gt;"",$W1051=""))),AND($C1051&lt;&gt;"",$E1051&lt;&gt;"",LEFT(TRIM($C1051),1)&lt;&gt;LEFT(TRIM($E1051),1)),IF(OR($E1051="",$F1051=""),FALSE(),IFERROR(COUNTIF(INDIRECT("UNITS_"&amp;SUBSTITUTE(LEFT($E1051,FIND(" ",$E1051&amp;" ")-1),".","_")),$F1051)=0,TRUE())),AND($B1051&lt;&gt;"",OR(ISNUMBER(SEARCH("outro",LOWER($B1051))),ISNUMBER(SEARCH("divers",LOWER($B1051))),ISNUMBER(SEARCH("etc",LOWER($B1051))))),OR(AND(ISNUMBER(SEARCH("comunic",LOWER($B1051))),LEFT($E1051,3)&lt;&gt;"4.4"),AND(ISNUMBER(SEARCH("monitor",LOWER($B1051))),NOT(OR(LEFT($E1051,3)="1.5",LEFT($E1051,3)="2.5")))),AND($B1051&lt;&gt;"",OR(LEFT($C1051,1)="1",LEFT($C1051,1)="2"),$D1051=""),AND($D1051&lt;&gt;"",NOT(OR(LEFT($C1051,1)="1",LEFT($C1051,1)="2"))),AND($D1051&lt;&gt;"",COUNTIF(' PROJETO'!$B$14:$B$16,$D1051)=0),IF($D1051="",FALSE(),IF(COUNTIF(' PROJETO'!$B$14:$B$16,$D1051)=0,FALSE(),IFERROR(INDEX(' PROJETO'!$C$14:$C$16,MATCH($D1051,' PROJETO'!$B$14:$B$16,0))&lt;&gt;"Sim",FALSE()))))</f>
        <v>0</v>
      </c>
      <c r="AG1051" s="21" t="b">
        <f>AND($AC1051,$Y1051&gt;'CONFG.  LISTAS'!$F$4,$Z1051="",$AA1051="")</f>
        <v>0</v>
      </c>
      <c r="AH1051" s="21" t="str">
        <f t="shared" si="220"/>
        <v/>
      </c>
      <c r="AI1051" s="43" t="str">
        <f ca="1">IF(NOT($AC1051),"",IF(OR($B1051="",$C1051="",$E1051="",$F1051=""),"Preencha descrição, categoria, tipo e unidade.",IF(AND($B1051&lt;&gt;"",OR(LEFT($C1051,1)="1",LEFT($C1051,1)="2"),$D1051=""),"Informe a prática de restauração para itens diretos.",IF(AND($D1051&lt;&gt;"",NOT(OR(LEFT($C1051,1)="1",LEFT($C1051,1)="2"))),"Custos indiretos não devem pertencer a uma prática específica.",IF(AND($D1051&lt;&gt;"",COUNTIF(' PROJETO'!$B$14:$B$16,$D1051)=0),"Prática de restauração inválida ou não cadastrada.",IF(IF($D1051="",FALSE(),IF(COUNTIF(' PROJETO'!$B$14:$B$16,$D1051)=0,FALSE(),IFERROR(INDEX(' PROJETO'!$C$14:$C$16,MATCH($D1051,' PROJETO'!$B$14:$B$16,0))&lt;&gt;"Sim",FALSE()))),"A prática informada no item não foi selecionada na aba Projeto.",IF(AND(MAX($I1051,$L1051,$O1051,$R1051,$U1051,$X1051)&gt;'CONFG.  LISTAS'!$F$4,NOT(OR($Z1051&lt;&gt;"",$AA1051&lt;&gt;""))),"Memorial de cálculo ou anexo obrigatório não informado para item acima do limite.",IF(OR(AND($G1051&lt;&gt;"",$H1051&lt;&gt;"",OR($G1051&lt;=0,$H1051&lt;=0)),AND($J1051&lt;&gt;"",$K1051&lt;&gt;"",OR($J1051&lt;=0,$K1051&lt;=0)),AND($M1051&lt;&gt;"",$N1051&lt;&gt;"",OR($M1051&lt;=0,$N1051&lt;=0)),AND($P1051&lt;&gt;"",$Q1051&lt;&gt;"",OR($P1051&lt;=0,$Q1051&lt;=0)),AND($S1051&lt;&gt;"",$T1051&lt;&gt;"",OR($S1051&lt;=0,$T1051&lt;=0)),AND($V1051&lt;&gt;"",$W1051&lt;&gt;"",OR($V1051&lt;=0,$W1051&lt;=0))),"Revise os valores informados: valor unitário e quantidade devem ser maiores que zero.",IF(OR(AND($G1051="",$H1051&lt;&gt;""),AND($G1051&lt;&gt;"",$H1051=""),AND($J1051="",$K1051&lt;&gt;""),AND($J1051&lt;&gt;"",$K1051=""),AND($M1051="",$N1051&lt;&gt;""),AND($M1051&lt;&gt;"",$N1051=""),AND($P1051="",$Q1051&lt;&gt;""),AND($P1051&lt;&gt;"",$Q1051=""),AND($S1051="",$T1051&lt;&gt;""),AND($S1051&lt;&gt;"",$T1051=""),AND($V1051="",$W1051&lt;&gt;""),AND($V1051&lt;&gt;"",$W1051="")),"Há ano preenchido parcialmente: "&amp;TRIM(IF(AND($G1051="",$H1051&lt;&gt;""),"Ano 1 (falta valor unitário); ","")&amp;IF(AND($G1051&lt;&gt;"",$H1051=""),"Ano 1 (falta quantidade); ","")&amp;IF(AND($J1051="",$K1051&lt;&gt;""),"Ano 2 (falta valor unitário); ","")&amp;IF(AND($J1051&lt;&gt;"",$K1051=""),"Ano 2 (falta quantidade); ","")&amp;IF(AND($M1051="",$N1051&lt;&gt;""),"Ano 3 (falta valor unitário); ","")&amp;IF(AND($M1051&lt;&gt;"",$N1051=""),"Ano 3 (falta quantidade); ","")&amp;IF(AND($P1051="",$Q1051&lt;&gt;""),"Ano 4 (falta valor unitário); ","")&amp;IF(AND($P1051&lt;&gt;"",$Q1051=""),"Ano 4 (falta quantidade); ","")&amp;IF(AND($S1051="",$T1051&lt;&gt;""),"Ano 5 (falta valor unitário); ","")&amp;IF(AND($S1051&lt;&gt;"",$T1051=""),"Ano 5 (falta quantidade); ","")&amp;IF(AND($V1051="",$W1051&lt;&gt;""),"Ano 6 (falta valor unitário); ","")&amp;IF(AND($V1051&lt;&gt;"",$W1051=""),"Ano 6 (falta quantidade); ","")), IF(NOT(OR(AND($G1051&lt;&gt;"",$H1051&lt;&gt;""),AND($J1051&lt;&gt;"",$K1051&lt;&gt;""),AND($M1051&lt;&gt;"",$N1051&lt;&gt;""),AND($P1051&lt;&gt;"",$Q1051&lt;&gt;""),AND($S1051&lt;&gt;"",$T1051&lt;&gt;""),AND($V1051&lt;&gt;"",$W1051&lt;&gt;""))),"Informe pelo menos um ano completo com valor unitário e quantidade.",IF(AND($C1051&lt;&gt;"",$E1051&lt;&gt;"",LEFT(TRIM($C1051),1)&lt;&gt;LEFT(TRIM($E1051),1)),"Categoria e tipo estão incompatíveis.",IF(IF(OR($E1051="",$F1051=""),FALSE(),IFERROR(COUNTIF(INDIRECT("UNITS_"&amp;SUBSTITUTE(LEFT($E1051,FIND(" ",$E1051&amp;" ")-1),".","_")),$F1051)=0,TRUE())),"Unidade incompatível com o tipo selecionado.",IF(OR(AND(ISNUMBER(SEARCH("comunic",LOWER($B1051))),LEFT($E1051,3)&lt;&gt;"4.4"),AND(ISNUMBER(SEARCH("monitor",LOWER($B1051))),NOT(OR(LEFT($E1051,3)="1.5",LEFT($E1051,3)="2.5")))),"Revise a classificação do item conforme as regras de preenchimento.",IF(AND($B1051&lt;&gt;"",OR(ISNUMBER(SEARCH("outro",LOWER($B1051))),ISNUMBER(SEARCH("divers",LOWER($B1051))),ISNUMBER(SEARCH("kit",LOWER($B1051))),ISNUMBER(SEARCH("ferrament",LOWER($B1051))),ISNUMBER(SEARCH("epi",LOWER($B1051)))),NOT(OR($Z1051&lt;&gt;"",$AA1051&lt;&gt;""))),"Descrição muito genérica: detalhe melhor o item e registre o racional no memorial ou em anexo.",IF(AND($Y1051=0,$B1051&lt;&gt;"",OR($G1051&lt;&gt;"",$H1051&lt;&gt;"",$J1051&lt;&gt;"",$K1051&lt;&gt;"",$M1051&lt;&gt;"",$N1051&lt;&gt;"",$P1051&lt;&gt;"",$Q1051&lt;&gt;"",$S1051&lt;&gt;"",$T1051&lt;&gt;"",$V1051&lt;&gt;"",$W1051&lt;&gt;"")),"O item possui dados lançados, mas o total está zerado. Revise os valores informados.","")))))))))))))))</f>
        <v/>
      </c>
    </row>
    <row r="1052" spans="1:35" ht="14.25" customHeight="1" x14ac:dyDescent="0.25">
      <c r="A1052" s="57" t="str">
        <f t="shared" si="208"/>
        <v/>
      </c>
      <c r="B1052" s="58"/>
      <c r="C1052" s="58"/>
      <c r="D1052" s="58"/>
      <c r="E1052" s="58"/>
      <c r="F1052" s="58"/>
      <c r="G1052" s="269"/>
      <c r="H1052" s="59"/>
      <c r="I1052" s="273">
        <f t="shared" si="209"/>
        <v>0</v>
      </c>
      <c r="J1052" s="269"/>
      <c r="K1052" s="59"/>
      <c r="L1052" s="270">
        <f t="shared" si="210"/>
        <v>0</v>
      </c>
      <c r="M1052" s="269"/>
      <c r="N1052" s="59"/>
      <c r="O1052" s="270">
        <f t="shared" si="211"/>
        <v>0</v>
      </c>
      <c r="P1052" s="269"/>
      <c r="Q1052" s="59"/>
      <c r="R1052" s="271">
        <f t="shared" si="212"/>
        <v>0</v>
      </c>
      <c r="S1052" s="269"/>
      <c r="T1052" s="59"/>
      <c r="U1052" s="270">
        <f t="shared" si="213"/>
        <v>0</v>
      </c>
      <c r="V1052" s="269"/>
      <c r="W1052" s="59"/>
      <c r="X1052" s="270">
        <f t="shared" si="214"/>
        <v>0</v>
      </c>
      <c r="Y1052" s="270">
        <f t="shared" si="215"/>
        <v>0</v>
      </c>
      <c r="Z1052" s="58"/>
      <c r="AA1052" s="58"/>
      <c r="AB1052" s="60" t="str">
        <f t="shared" si="216"/>
        <v/>
      </c>
      <c r="AC1052" s="21" t="b">
        <f t="shared" si="217"/>
        <v>0</v>
      </c>
      <c r="AD1052" s="21" t="b">
        <f t="shared" si="218"/>
        <v>0</v>
      </c>
      <c r="AE1052" s="21" t="b">
        <f t="shared" si="219"/>
        <v>0</v>
      </c>
      <c r="AF1052" s="21" t="b">
        <f ca="1">OR(AND($AC1052,NOT($AD1052)),AND($AC1052,OR(AND($G1052="",$H1052&lt;&gt;""),AND($G1052&lt;&gt;"",$H1052=""),AND($J1052="",$K1052&lt;&gt;""),AND($J1052&lt;&gt;"",$K1052=""),AND($M1052="",$N1052&lt;&gt;""),AND($M1052&lt;&gt;"",$N1052=""),AND($P1052="",$Q1052&lt;&gt;""),AND($P1052&lt;&gt;"",$Q1052=""),AND($S1052="",$T1052&lt;&gt;""),AND($S1052&lt;&gt;"",$T1052=""),AND($V1052="",$W1052&lt;&gt;""),AND($V1052&lt;&gt;"",$W1052=""))),AND($C1052&lt;&gt;"",$E1052&lt;&gt;"",LEFT(TRIM($C1052),1)&lt;&gt;LEFT(TRIM($E1052),1)),IF(OR($E1052="",$F1052=""),FALSE(),IFERROR(COUNTIF(INDIRECT("UNITS_"&amp;SUBSTITUTE(LEFT($E1052,FIND(" ",$E1052&amp;" ")-1),".","_")),$F1052)=0,TRUE())),AND($B1052&lt;&gt;"",OR(ISNUMBER(SEARCH("outro",LOWER($B1052))),ISNUMBER(SEARCH("divers",LOWER($B1052))),ISNUMBER(SEARCH("etc",LOWER($B1052))))),OR(AND(ISNUMBER(SEARCH("comunic",LOWER($B1052))),LEFT($E1052,3)&lt;&gt;"4.4"),AND(ISNUMBER(SEARCH("monitor",LOWER($B1052))),NOT(OR(LEFT($E1052,3)="1.5",LEFT($E1052,3)="2.5")))),AND($B1052&lt;&gt;"",OR(LEFT($C1052,1)="1",LEFT($C1052,1)="2"),$D1052=""),AND($D1052&lt;&gt;"",NOT(OR(LEFT($C1052,1)="1",LEFT($C1052,1)="2"))),AND($D1052&lt;&gt;"",COUNTIF(' PROJETO'!$B$14:$B$16,$D1052)=0),IF($D1052="",FALSE(),IF(COUNTIF(' PROJETO'!$B$14:$B$16,$D1052)=0,FALSE(),IFERROR(INDEX(' PROJETO'!$C$14:$C$16,MATCH($D1052,' PROJETO'!$B$14:$B$16,0))&lt;&gt;"Sim",FALSE()))))</f>
        <v>0</v>
      </c>
      <c r="AG1052" s="21" t="b">
        <f>AND($AC1052,$Y1052&gt;'CONFG.  LISTAS'!$F$4,$Z1052="",$AA1052="")</f>
        <v>0</v>
      </c>
      <c r="AH1052" s="21" t="str">
        <f t="shared" si="220"/>
        <v/>
      </c>
      <c r="AI1052" s="43" t="str">
        <f ca="1">IF(NOT($AC1052),"",IF(OR($B1052="",$C1052="",$E1052="",$F1052=""),"Preencha descrição, categoria, tipo e unidade.",IF(AND($B1052&lt;&gt;"",OR(LEFT($C1052,1)="1",LEFT($C1052,1)="2"),$D1052=""),"Informe a prática de restauração para itens diretos.",IF(AND($D1052&lt;&gt;"",NOT(OR(LEFT($C1052,1)="1",LEFT($C1052,1)="2"))),"Custos indiretos não devem pertencer a uma prática específica.",IF(AND($D1052&lt;&gt;"",COUNTIF(' PROJETO'!$B$14:$B$16,$D1052)=0),"Prática de restauração inválida ou não cadastrada.",IF(IF($D1052="",FALSE(),IF(COUNTIF(' PROJETO'!$B$14:$B$16,$D1052)=0,FALSE(),IFERROR(INDEX(' PROJETO'!$C$14:$C$16,MATCH($D1052,' PROJETO'!$B$14:$B$16,0))&lt;&gt;"Sim",FALSE()))),"A prática informada no item não foi selecionada na aba Projeto.",IF(AND(MAX($I1052,$L1052,$O1052,$R1052,$U1052,$X1052)&gt;'CONFG.  LISTAS'!$F$4,NOT(OR($Z1052&lt;&gt;"",$AA1052&lt;&gt;""))),"Memorial de cálculo ou anexo obrigatório não informado para item acima do limite.",IF(OR(AND($G1052&lt;&gt;"",$H1052&lt;&gt;"",OR($G1052&lt;=0,$H1052&lt;=0)),AND($J1052&lt;&gt;"",$K1052&lt;&gt;"",OR($J1052&lt;=0,$K1052&lt;=0)),AND($M1052&lt;&gt;"",$N1052&lt;&gt;"",OR($M1052&lt;=0,$N1052&lt;=0)),AND($P1052&lt;&gt;"",$Q1052&lt;&gt;"",OR($P1052&lt;=0,$Q1052&lt;=0)),AND($S1052&lt;&gt;"",$T1052&lt;&gt;"",OR($S1052&lt;=0,$T1052&lt;=0)),AND($V1052&lt;&gt;"",$W1052&lt;&gt;"",OR($V1052&lt;=0,$W1052&lt;=0))),"Revise os valores informados: valor unitário e quantidade devem ser maiores que zero.",IF(OR(AND($G1052="",$H1052&lt;&gt;""),AND($G1052&lt;&gt;"",$H1052=""),AND($J1052="",$K1052&lt;&gt;""),AND($J1052&lt;&gt;"",$K1052=""),AND($M1052="",$N1052&lt;&gt;""),AND($M1052&lt;&gt;"",$N1052=""),AND($P1052="",$Q1052&lt;&gt;""),AND($P1052&lt;&gt;"",$Q1052=""),AND($S1052="",$T1052&lt;&gt;""),AND($S1052&lt;&gt;"",$T1052=""),AND($V1052="",$W1052&lt;&gt;""),AND($V1052&lt;&gt;"",$W1052="")),"Há ano preenchido parcialmente: "&amp;TRIM(IF(AND($G1052="",$H1052&lt;&gt;""),"Ano 1 (falta valor unitário); ","")&amp;IF(AND($G1052&lt;&gt;"",$H1052=""),"Ano 1 (falta quantidade); ","")&amp;IF(AND($J1052="",$K1052&lt;&gt;""),"Ano 2 (falta valor unitário); ","")&amp;IF(AND($J1052&lt;&gt;"",$K1052=""),"Ano 2 (falta quantidade); ","")&amp;IF(AND($M1052="",$N1052&lt;&gt;""),"Ano 3 (falta valor unitário); ","")&amp;IF(AND($M1052&lt;&gt;"",$N1052=""),"Ano 3 (falta quantidade); ","")&amp;IF(AND($P1052="",$Q1052&lt;&gt;""),"Ano 4 (falta valor unitário); ","")&amp;IF(AND($P1052&lt;&gt;"",$Q1052=""),"Ano 4 (falta quantidade); ","")&amp;IF(AND($S1052="",$T1052&lt;&gt;""),"Ano 5 (falta valor unitário); ","")&amp;IF(AND($S1052&lt;&gt;"",$T1052=""),"Ano 5 (falta quantidade); ","")&amp;IF(AND($V1052="",$W1052&lt;&gt;""),"Ano 6 (falta valor unitário); ","")&amp;IF(AND($V1052&lt;&gt;"",$W1052=""),"Ano 6 (falta quantidade); ","")), IF(NOT(OR(AND($G1052&lt;&gt;"",$H1052&lt;&gt;""),AND($J1052&lt;&gt;"",$K1052&lt;&gt;""),AND($M1052&lt;&gt;"",$N1052&lt;&gt;""),AND($P1052&lt;&gt;"",$Q1052&lt;&gt;""),AND($S1052&lt;&gt;"",$T1052&lt;&gt;""),AND($V1052&lt;&gt;"",$W1052&lt;&gt;""))),"Informe pelo menos um ano completo com valor unitário e quantidade.",IF(AND($C1052&lt;&gt;"",$E1052&lt;&gt;"",LEFT(TRIM($C1052),1)&lt;&gt;LEFT(TRIM($E1052),1)),"Categoria e tipo estão incompatíveis.",IF(IF(OR($E1052="",$F1052=""),FALSE(),IFERROR(COUNTIF(INDIRECT("UNITS_"&amp;SUBSTITUTE(LEFT($E1052,FIND(" ",$E1052&amp;" ")-1),".","_")),$F1052)=0,TRUE())),"Unidade incompatível com o tipo selecionado.",IF(OR(AND(ISNUMBER(SEARCH("comunic",LOWER($B1052))),LEFT($E1052,3)&lt;&gt;"4.4"),AND(ISNUMBER(SEARCH("monitor",LOWER($B1052))),NOT(OR(LEFT($E1052,3)="1.5",LEFT($E1052,3)="2.5")))),"Revise a classificação do item conforme as regras de preenchimento.",IF(AND($B1052&lt;&gt;"",OR(ISNUMBER(SEARCH("outro",LOWER($B1052))),ISNUMBER(SEARCH("divers",LOWER($B1052))),ISNUMBER(SEARCH("kit",LOWER($B1052))),ISNUMBER(SEARCH("ferrament",LOWER($B1052))),ISNUMBER(SEARCH("epi",LOWER($B1052)))),NOT(OR($Z1052&lt;&gt;"",$AA1052&lt;&gt;""))),"Descrição muito genérica: detalhe melhor o item e registre o racional no memorial ou em anexo.",IF(AND($Y1052=0,$B1052&lt;&gt;"",OR($G1052&lt;&gt;"",$H1052&lt;&gt;"",$J1052&lt;&gt;"",$K1052&lt;&gt;"",$M1052&lt;&gt;"",$N1052&lt;&gt;"",$P1052&lt;&gt;"",$Q1052&lt;&gt;"",$S1052&lt;&gt;"",$T1052&lt;&gt;"",$V1052&lt;&gt;"",$W1052&lt;&gt;"")),"O item possui dados lançados, mas o total está zerado. Revise os valores informados.","")))))))))))))))</f>
        <v/>
      </c>
    </row>
    <row r="1053" spans="1:35" ht="14.25" customHeight="1" x14ac:dyDescent="0.25">
      <c r="A1053" s="57" t="str">
        <f t="shared" si="208"/>
        <v/>
      </c>
      <c r="B1053" s="61"/>
      <c r="C1053" s="61"/>
      <c r="D1053" s="58"/>
      <c r="E1053" s="61"/>
      <c r="F1053" s="61"/>
      <c r="G1053" s="272"/>
      <c r="H1053" s="62"/>
      <c r="I1053" s="273">
        <f t="shared" si="209"/>
        <v>0</v>
      </c>
      <c r="J1053" s="272"/>
      <c r="K1053" s="62"/>
      <c r="L1053" s="270">
        <f t="shared" si="210"/>
        <v>0</v>
      </c>
      <c r="M1053" s="272"/>
      <c r="N1053" s="62"/>
      <c r="O1053" s="270">
        <f t="shared" si="211"/>
        <v>0</v>
      </c>
      <c r="P1053" s="272"/>
      <c r="Q1053" s="62"/>
      <c r="R1053" s="271">
        <f t="shared" si="212"/>
        <v>0</v>
      </c>
      <c r="S1053" s="272"/>
      <c r="T1053" s="62"/>
      <c r="U1053" s="270">
        <f t="shared" si="213"/>
        <v>0</v>
      </c>
      <c r="V1053" s="272"/>
      <c r="W1053" s="62"/>
      <c r="X1053" s="270">
        <f t="shared" si="214"/>
        <v>0</v>
      </c>
      <c r="Y1053" s="270">
        <f t="shared" si="215"/>
        <v>0</v>
      </c>
      <c r="Z1053" s="61"/>
      <c r="AA1053" s="61"/>
      <c r="AB1053" s="60" t="str">
        <f t="shared" si="216"/>
        <v/>
      </c>
      <c r="AC1053" s="21" t="b">
        <f t="shared" si="217"/>
        <v>0</v>
      </c>
      <c r="AD1053" s="21" t="b">
        <f t="shared" si="218"/>
        <v>0</v>
      </c>
      <c r="AE1053" s="21" t="b">
        <f t="shared" si="219"/>
        <v>0</v>
      </c>
      <c r="AF1053" s="21" t="b">
        <f ca="1">OR(AND($AC1053,NOT($AD1053)),AND($AC1053,OR(AND($G1053="",$H1053&lt;&gt;""),AND($G1053&lt;&gt;"",$H1053=""),AND($J1053="",$K1053&lt;&gt;""),AND($J1053&lt;&gt;"",$K1053=""),AND($M1053="",$N1053&lt;&gt;""),AND($M1053&lt;&gt;"",$N1053=""),AND($P1053="",$Q1053&lt;&gt;""),AND($P1053&lt;&gt;"",$Q1053=""),AND($S1053="",$T1053&lt;&gt;""),AND($S1053&lt;&gt;"",$T1053=""),AND($V1053="",$W1053&lt;&gt;""),AND($V1053&lt;&gt;"",$W1053=""))),AND($C1053&lt;&gt;"",$E1053&lt;&gt;"",LEFT(TRIM($C1053),1)&lt;&gt;LEFT(TRIM($E1053),1)),IF(OR($E1053="",$F1053=""),FALSE(),IFERROR(COUNTIF(INDIRECT("UNITS_"&amp;SUBSTITUTE(LEFT($E1053,FIND(" ",$E1053&amp;" ")-1),".","_")),$F1053)=0,TRUE())),AND($B1053&lt;&gt;"",OR(ISNUMBER(SEARCH("outro",LOWER($B1053))),ISNUMBER(SEARCH("divers",LOWER($B1053))),ISNUMBER(SEARCH("etc",LOWER($B1053))))),OR(AND(ISNUMBER(SEARCH("comunic",LOWER($B1053))),LEFT($E1053,3)&lt;&gt;"4.4"),AND(ISNUMBER(SEARCH("monitor",LOWER($B1053))),NOT(OR(LEFT($E1053,3)="1.5",LEFT($E1053,3)="2.5")))),AND($B1053&lt;&gt;"",OR(LEFT($C1053,1)="1",LEFT($C1053,1)="2"),$D1053=""),AND($D1053&lt;&gt;"",NOT(OR(LEFT($C1053,1)="1",LEFT($C1053,1)="2"))),AND($D1053&lt;&gt;"",COUNTIF(' PROJETO'!$B$14:$B$16,$D1053)=0),IF($D1053="",FALSE(),IF(COUNTIF(' PROJETO'!$B$14:$B$16,$D1053)=0,FALSE(),IFERROR(INDEX(' PROJETO'!$C$14:$C$16,MATCH($D1053,' PROJETO'!$B$14:$B$16,0))&lt;&gt;"Sim",FALSE()))))</f>
        <v>0</v>
      </c>
      <c r="AG1053" s="21" t="b">
        <f>AND($AC1053,$Y1053&gt;'CONFG.  LISTAS'!$F$4,$Z1053="",$AA1053="")</f>
        <v>0</v>
      </c>
      <c r="AH1053" s="21" t="str">
        <f t="shared" si="220"/>
        <v/>
      </c>
      <c r="AI1053" s="43" t="str">
        <f ca="1">IF(NOT($AC1053),"",IF(OR($B1053="",$C1053="",$E1053="",$F1053=""),"Preencha descrição, categoria, tipo e unidade.",IF(AND($B1053&lt;&gt;"",OR(LEFT($C1053,1)="1",LEFT($C1053,1)="2"),$D1053=""),"Informe a prática de restauração para itens diretos.",IF(AND($D1053&lt;&gt;"",NOT(OR(LEFT($C1053,1)="1",LEFT($C1053,1)="2"))),"Custos indiretos não devem pertencer a uma prática específica.",IF(AND($D1053&lt;&gt;"",COUNTIF(' PROJETO'!$B$14:$B$16,$D1053)=0),"Prática de restauração inválida ou não cadastrada.",IF(IF($D1053="",FALSE(),IF(COUNTIF(' PROJETO'!$B$14:$B$16,$D1053)=0,FALSE(),IFERROR(INDEX(' PROJETO'!$C$14:$C$16,MATCH($D1053,' PROJETO'!$B$14:$B$16,0))&lt;&gt;"Sim",FALSE()))),"A prática informada no item não foi selecionada na aba Projeto.",IF(AND(MAX($I1053,$L1053,$O1053,$R1053,$U1053,$X1053)&gt;'CONFG.  LISTAS'!$F$4,NOT(OR($Z1053&lt;&gt;"",$AA1053&lt;&gt;""))),"Memorial de cálculo ou anexo obrigatório não informado para item acima do limite.",IF(OR(AND($G1053&lt;&gt;"",$H1053&lt;&gt;"",OR($G1053&lt;=0,$H1053&lt;=0)),AND($J1053&lt;&gt;"",$K1053&lt;&gt;"",OR($J1053&lt;=0,$K1053&lt;=0)),AND($M1053&lt;&gt;"",$N1053&lt;&gt;"",OR($M1053&lt;=0,$N1053&lt;=0)),AND($P1053&lt;&gt;"",$Q1053&lt;&gt;"",OR($P1053&lt;=0,$Q1053&lt;=0)),AND($S1053&lt;&gt;"",$T1053&lt;&gt;"",OR($S1053&lt;=0,$T1053&lt;=0)),AND($V1053&lt;&gt;"",$W1053&lt;&gt;"",OR($V1053&lt;=0,$W1053&lt;=0))),"Revise os valores informados: valor unitário e quantidade devem ser maiores que zero.",IF(OR(AND($G1053="",$H1053&lt;&gt;""),AND($G1053&lt;&gt;"",$H1053=""),AND($J1053="",$K1053&lt;&gt;""),AND($J1053&lt;&gt;"",$K1053=""),AND($M1053="",$N1053&lt;&gt;""),AND($M1053&lt;&gt;"",$N1053=""),AND($P1053="",$Q1053&lt;&gt;""),AND($P1053&lt;&gt;"",$Q1053=""),AND($S1053="",$T1053&lt;&gt;""),AND($S1053&lt;&gt;"",$T1053=""),AND($V1053="",$W1053&lt;&gt;""),AND($V1053&lt;&gt;"",$W1053="")),"Há ano preenchido parcialmente: "&amp;TRIM(IF(AND($G1053="",$H1053&lt;&gt;""),"Ano 1 (falta valor unitário); ","")&amp;IF(AND($G1053&lt;&gt;"",$H1053=""),"Ano 1 (falta quantidade); ","")&amp;IF(AND($J1053="",$K1053&lt;&gt;""),"Ano 2 (falta valor unitário); ","")&amp;IF(AND($J1053&lt;&gt;"",$K1053=""),"Ano 2 (falta quantidade); ","")&amp;IF(AND($M1053="",$N1053&lt;&gt;""),"Ano 3 (falta valor unitário); ","")&amp;IF(AND($M1053&lt;&gt;"",$N1053=""),"Ano 3 (falta quantidade); ","")&amp;IF(AND($P1053="",$Q1053&lt;&gt;""),"Ano 4 (falta valor unitário); ","")&amp;IF(AND($P1053&lt;&gt;"",$Q1053=""),"Ano 4 (falta quantidade); ","")&amp;IF(AND($S1053="",$T1053&lt;&gt;""),"Ano 5 (falta valor unitário); ","")&amp;IF(AND($S1053&lt;&gt;"",$T1053=""),"Ano 5 (falta quantidade); ","")&amp;IF(AND($V1053="",$W1053&lt;&gt;""),"Ano 6 (falta valor unitário); ","")&amp;IF(AND($V1053&lt;&gt;"",$W1053=""),"Ano 6 (falta quantidade); ","")), IF(NOT(OR(AND($G1053&lt;&gt;"",$H1053&lt;&gt;""),AND($J1053&lt;&gt;"",$K1053&lt;&gt;""),AND($M1053&lt;&gt;"",$N1053&lt;&gt;""),AND($P1053&lt;&gt;"",$Q1053&lt;&gt;""),AND($S1053&lt;&gt;"",$T1053&lt;&gt;""),AND($V1053&lt;&gt;"",$W1053&lt;&gt;""))),"Informe pelo menos um ano completo com valor unitário e quantidade.",IF(AND($C1053&lt;&gt;"",$E1053&lt;&gt;"",LEFT(TRIM($C1053),1)&lt;&gt;LEFT(TRIM($E1053),1)),"Categoria e tipo estão incompatíveis.",IF(IF(OR($E1053="",$F1053=""),FALSE(),IFERROR(COUNTIF(INDIRECT("UNITS_"&amp;SUBSTITUTE(LEFT($E1053,FIND(" ",$E1053&amp;" ")-1),".","_")),$F1053)=0,TRUE())),"Unidade incompatível com o tipo selecionado.",IF(OR(AND(ISNUMBER(SEARCH("comunic",LOWER($B1053))),LEFT($E1053,3)&lt;&gt;"4.4"),AND(ISNUMBER(SEARCH("monitor",LOWER($B1053))),NOT(OR(LEFT($E1053,3)="1.5",LEFT($E1053,3)="2.5")))),"Revise a classificação do item conforme as regras de preenchimento.",IF(AND($B1053&lt;&gt;"",OR(ISNUMBER(SEARCH("outro",LOWER($B1053))),ISNUMBER(SEARCH("divers",LOWER($B1053))),ISNUMBER(SEARCH("kit",LOWER($B1053))),ISNUMBER(SEARCH("ferrament",LOWER($B1053))),ISNUMBER(SEARCH("epi",LOWER($B1053)))),NOT(OR($Z1053&lt;&gt;"",$AA1053&lt;&gt;""))),"Descrição muito genérica: detalhe melhor o item e registre o racional no memorial ou em anexo.",IF(AND($Y1053=0,$B1053&lt;&gt;"",OR($G1053&lt;&gt;"",$H1053&lt;&gt;"",$J1053&lt;&gt;"",$K1053&lt;&gt;"",$M1053&lt;&gt;"",$N1053&lt;&gt;"",$P1053&lt;&gt;"",$Q1053&lt;&gt;"",$S1053&lt;&gt;"",$T1053&lt;&gt;"",$V1053&lt;&gt;"",$W1053&lt;&gt;"")),"O item possui dados lançados, mas o total está zerado. Revise os valores informados.","")))))))))))))))</f>
        <v/>
      </c>
    </row>
    <row r="1054" spans="1:35" ht="14.25" customHeight="1" x14ac:dyDescent="0.25">
      <c r="A1054" s="57" t="str">
        <f t="shared" si="208"/>
        <v/>
      </c>
      <c r="B1054" s="58"/>
      <c r="C1054" s="58"/>
      <c r="D1054" s="58"/>
      <c r="E1054" s="58"/>
      <c r="F1054" s="58"/>
      <c r="G1054" s="269"/>
      <c r="H1054" s="59"/>
      <c r="I1054" s="273">
        <f t="shared" si="209"/>
        <v>0</v>
      </c>
      <c r="J1054" s="269"/>
      <c r="K1054" s="59"/>
      <c r="L1054" s="270">
        <f t="shared" si="210"/>
        <v>0</v>
      </c>
      <c r="M1054" s="269"/>
      <c r="N1054" s="59"/>
      <c r="O1054" s="270">
        <f t="shared" si="211"/>
        <v>0</v>
      </c>
      <c r="P1054" s="269"/>
      <c r="Q1054" s="59"/>
      <c r="R1054" s="271">
        <f t="shared" si="212"/>
        <v>0</v>
      </c>
      <c r="S1054" s="269"/>
      <c r="T1054" s="59"/>
      <c r="U1054" s="270">
        <f t="shared" si="213"/>
        <v>0</v>
      </c>
      <c r="V1054" s="269"/>
      <c r="W1054" s="59"/>
      <c r="X1054" s="270">
        <f t="shared" si="214"/>
        <v>0</v>
      </c>
      <c r="Y1054" s="270">
        <f t="shared" si="215"/>
        <v>0</v>
      </c>
      <c r="Z1054" s="58"/>
      <c r="AA1054" s="58"/>
      <c r="AB1054" s="60" t="str">
        <f t="shared" si="216"/>
        <v/>
      </c>
      <c r="AC1054" s="21" t="b">
        <f t="shared" si="217"/>
        <v>0</v>
      </c>
      <c r="AD1054" s="21" t="b">
        <f t="shared" si="218"/>
        <v>0</v>
      </c>
      <c r="AE1054" s="21" t="b">
        <f t="shared" si="219"/>
        <v>0</v>
      </c>
      <c r="AF1054" s="21" t="b">
        <f ca="1">OR(AND($AC1054,NOT($AD1054)),AND($AC1054,OR(AND($G1054="",$H1054&lt;&gt;""),AND($G1054&lt;&gt;"",$H1054=""),AND($J1054="",$K1054&lt;&gt;""),AND($J1054&lt;&gt;"",$K1054=""),AND($M1054="",$N1054&lt;&gt;""),AND($M1054&lt;&gt;"",$N1054=""),AND($P1054="",$Q1054&lt;&gt;""),AND($P1054&lt;&gt;"",$Q1054=""),AND($S1054="",$T1054&lt;&gt;""),AND($S1054&lt;&gt;"",$T1054=""),AND($V1054="",$W1054&lt;&gt;""),AND($V1054&lt;&gt;"",$W1054=""))),AND($C1054&lt;&gt;"",$E1054&lt;&gt;"",LEFT(TRIM($C1054),1)&lt;&gt;LEFT(TRIM($E1054),1)),IF(OR($E1054="",$F1054=""),FALSE(),IFERROR(COUNTIF(INDIRECT("UNITS_"&amp;SUBSTITUTE(LEFT($E1054,FIND(" ",$E1054&amp;" ")-1),".","_")),$F1054)=0,TRUE())),AND($B1054&lt;&gt;"",OR(ISNUMBER(SEARCH("outro",LOWER($B1054))),ISNUMBER(SEARCH("divers",LOWER($B1054))),ISNUMBER(SEARCH("etc",LOWER($B1054))))),OR(AND(ISNUMBER(SEARCH("comunic",LOWER($B1054))),LEFT($E1054,3)&lt;&gt;"4.4"),AND(ISNUMBER(SEARCH("monitor",LOWER($B1054))),NOT(OR(LEFT($E1054,3)="1.5",LEFT($E1054,3)="2.5")))),AND($B1054&lt;&gt;"",OR(LEFT($C1054,1)="1",LEFT($C1054,1)="2"),$D1054=""),AND($D1054&lt;&gt;"",NOT(OR(LEFT($C1054,1)="1",LEFT($C1054,1)="2"))),AND($D1054&lt;&gt;"",COUNTIF(' PROJETO'!$B$14:$B$16,$D1054)=0),IF($D1054="",FALSE(),IF(COUNTIF(' PROJETO'!$B$14:$B$16,$D1054)=0,FALSE(),IFERROR(INDEX(' PROJETO'!$C$14:$C$16,MATCH($D1054,' PROJETO'!$B$14:$B$16,0))&lt;&gt;"Sim",FALSE()))))</f>
        <v>0</v>
      </c>
      <c r="AG1054" s="21" t="b">
        <f>AND($AC1054,$Y1054&gt;'CONFG.  LISTAS'!$F$4,$Z1054="",$AA1054="")</f>
        <v>0</v>
      </c>
      <c r="AH1054" s="21" t="str">
        <f t="shared" si="220"/>
        <v/>
      </c>
      <c r="AI1054" s="43" t="str">
        <f ca="1">IF(NOT($AC1054),"",IF(OR($B1054="",$C1054="",$E1054="",$F1054=""),"Preencha descrição, categoria, tipo e unidade.",IF(AND($B1054&lt;&gt;"",OR(LEFT($C1054,1)="1",LEFT($C1054,1)="2"),$D1054=""),"Informe a prática de restauração para itens diretos.",IF(AND($D1054&lt;&gt;"",NOT(OR(LEFT($C1054,1)="1",LEFT($C1054,1)="2"))),"Custos indiretos não devem pertencer a uma prática específica.",IF(AND($D1054&lt;&gt;"",COUNTIF(' PROJETO'!$B$14:$B$16,$D1054)=0),"Prática de restauração inválida ou não cadastrada.",IF(IF($D1054="",FALSE(),IF(COUNTIF(' PROJETO'!$B$14:$B$16,$D1054)=0,FALSE(),IFERROR(INDEX(' PROJETO'!$C$14:$C$16,MATCH($D1054,' PROJETO'!$B$14:$B$16,0))&lt;&gt;"Sim",FALSE()))),"A prática informada no item não foi selecionada na aba Projeto.",IF(AND(MAX($I1054,$L1054,$O1054,$R1054,$U1054,$X1054)&gt;'CONFG.  LISTAS'!$F$4,NOT(OR($Z1054&lt;&gt;"",$AA1054&lt;&gt;""))),"Memorial de cálculo ou anexo obrigatório não informado para item acima do limite.",IF(OR(AND($G1054&lt;&gt;"",$H1054&lt;&gt;"",OR($G1054&lt;=0,$H1054&lt;=0)),AND($J1054&lt;&gt;"",$K1054&lt;&gt;"",OR($J1054&lt;=0,$K1054&lt;=0)),AND($M1054&lt;&gt;"",$N1054&lt;&gt;"",OR($M1054&lt;=0,$N1054&lt;=0)),AND($P1054&lt;&gt;"",$Q1054&lt;&gt;"",OR($P1054&lt;=0,$Q1054&lt;=0)),AND($S1054&lt;&gt;"",$T1054&lt;&gt;"",OR($S1054&lt;=0,$T1054&lt;=0)),AND($V1054&lt;&gt;"",$W1054&lt;&gt;"",OR($V1054&lt;=0,$W1054&lt;=0))),"Revise os valores informados: valor unitário e quantidade devem ser maiores que zero.",IF(OR(AND($G1054="",$H1054&lt;&gt;""),AND($G1054&lt;&gt;"",$H1054=""),AND($J1054="",$K1054&lt;&gt;""),AND($J1054&lt;&gt;"",$K1054=""),AND($M1054="",$N1054&lt;&gt;""),AND($M1054&lt;&gt;"",$N1054=""),AND($P1054="",$Q1054&lt;&gt;""),AND($P1054&lt;&gt;"",$Q1054=""),AND($S1054="",$T1054&lt;&gt;""),AND($S1054&lt;&gt;"",$T1054=""),AND($V1054="",$W1054&lt;&gt;""),AND($V1054&lt;&gt;"",$W1054="")),"Há ano preenchido parcialmente: "&amp;TRIM(IF(AND($G1054="",$H1054&lt;&gt;""),"Ano 1 (falta valor unitário); ","")&amp;IF(AND($G1054&lt;&gt;"",$H1054=""),"Ano 1 (falta quantidade); ","")&amp;IF(AND($J1054="",$K1054&lt;&gt;""),"Ano 2 (falta valor unitário); ","")&amp;IF(AND($J1054&lt;&gt;"",$K1054=""),"Ano 2 (falta quantidade); ","")&amp;IF(AND($M1054="",$N1054&lt;&gt;""),"Ano 3 (falta valor unitário); ","")&amp;IF(AND($M1054&lt;&gt;"",$N1054=""),"Ano 3 (falta quantidade); ","")&amp;IF(AND($P1054="",$Q1054&lt;&gt;""),"Ano 4 (falta valor unitário); ","")&amp;IF(AND($P1054&lt;&gt;"",$Q1054=""),"Ano 4 (falta quantidade); ","")&amp;IF(AND($S1054="",$T1054&lt;&gt;""),"Ano 5 (falta valor unitário); ","")&amp;IF(AND($S1054&lt;&gt;"",$T1054=""),"Ano 5 (falta quantidade); ","")&amp;IF(AND($V1054="",$W1054&lt;&gt;""),"Ano 6 (falta valor unitário); ","")&amp;IF(AND($V1054&lt;&gt;"",$W1054=""),"Ano 6 (falta quantidade); ","")), IF(NOT(OR(AND($G1054&lt;&gt;"",$H1054&lt;&gt;""),AND($J1054&lt;&gt;"",$K1054&lt;&gt;""),AND($M1054&lt;&gt;"",$N1054&lt;&gt;""),AND($P1054&lt;&gt;"",$Q1054&lt;&gt;""),AND($S1054&lt;&gt;"",$T1054&lt;&gt;""),AND($V1054&lt;&gt;"",$W1054&lt;&gt;""))),"Informe pelo menos um ano completo com valor unitário e quantidade.",IF(AND($C1054&lt;&gt;"",$E1054&lt;&gt;"",LEFT(TRIM($C1054),1)&lt;&gt;LEFT(TRIM($E1054),1)),"Categoria e tipo estão incompatíveis.",IF(IF(OR($E1054="",$F1054=""),FALSE(),IFERROR(COUNTIF(INDIRECT("UNITS_"&amp;SUBSTITUTE(LEFT($E1054,FIND(" ",$E1054&amp;" ")-1),".","_")),$F1054)=0,TRUE())),"Unidade incompatível com o tipo selecionado.",IF(OR(AND(ISNUMBER(SEARCH("comunic",LOWER($B1054))),LEFT($E1054,3)&lt;&gt;"4.4"),AND(ISNUMBER(SEARCH("monitor",LOWER($B1054))),NOT(OR(LEFT($E1054,3)="1.5",LEFT($E1054,3)="2.5")))),"Revise a classificação do item conforme as regras de preenchimento.",IF(AND($B1054&lt;&gt;"",OR(ISNUMBER(SEARCH("outro",LOWER($B1054))),ISNUMBER(SEARCH("divers",LOWER($B1054))),ISNUMBER(SEARCH("kit",LOWER($B1054))),ISNUMBER(SEARCH("ferrament",LOWER($B1054))),ISNUMBER(SEARCH("epi",LOWER($B1054)))),NOT(OR($Z1054&lt;&gt;"",$AA1054&lt;&gt;""))),"Descrição muito genérica: detalhe melhor o item e registre o racional no memorial ou em anexo.",IF(AND($Y1054=0,$B1054&lt;&gt;"",OR($G1054&lt;&gt;"",$H1054&lt;&gt;"",$J1054&lt;&gt;"",$K1054&lt;&gt;"",$M1054&lt;&gt;"",$N1054&lt;&gt;"",$P1054&lt;&gt;"",$Q1054&lt;&gt;"",$S1054&lt;&gt;"",$T1054&lt;&gt;"",$V1054&lt;&gt;"",$W1054&lt;&gt;"")),"O item possui dados lançados, mas o total está zerado. Revise os valores informados.","")))))))))))))))</f>
        <v/>
      </c>
    </row>
    <row r="1055" spans="1:35" ht="14.25" customHeight="1" x14ac:dyDescent="0.25">
      <c r="A1055" s="57" t="str">
        <f t="shared" si="208"/>
        <v/>
      </c>
      <c r="B1055" s="61"/>
      <c r="C1055" s="61"/>
      <c r="D1055" s="58"/>
      <c r="E1055" s="61"/>
      <c r="F1055" s="61"/>
      <c r="G1055" s="272"/>
      <c r="H1055" s="62"/>
      <c r="I1055" s="273">
        <f t="shared" si="209"/>
        <v>0</v>
      </c>
      <c r="J1055" s="272"/>
      <c r="K1055" s="62"/>
      <c r="L1055" s="270">
        <f t="shared" si="210"/>
        <v>0</v>
      </c>
      <c r="M1055" s="272"/>
      <c r="N1055" s="62"/>
      <c r="O1055" s="270">
        <f t="shared" si="211"/>
        <v>0</v>
      </c>
      <c r="P1055" s="272"/>
      <c r="Q1055" s="62"/>
      <c r="R1055" s="271">
        <f t="shared" si="212"/>
        <v>0</v>
      </c>
      <c r="S1055" s="272"/>
      <c r="T1055" s="62"/>
      <c r="U1055" s="270">
        <f t="shared" si="213"/>
        <v>0</v>
      </c>
      <c r="V1055" s="272"/>
      <c r="W1055" s="62"/>
      <c r="X1055" s="270">
        <f t="shared" si="214"/>
        <v>0</v>
      </c>
      <c r="Y1055" s="270">
        <f t="shared" si="215"/>
        <v>0</v>
      </c>
      <c r="Z1055" s="61"/>
      <c r="AA1055" s="61"/>
      <c r="AB1055" s="60" t="str">
        <f t="shared" si="216"/>
        <v/>
      </c>
      <c r="AC1055" s="21" t="b">
        <f t="shared" si="217"/>
        <v>0</v>
      </c>
      <c r="AD1055" s="21" t="b">
        <f t="shared" si="218"/>
        <v>0</v>
      </c>
      <c r="AE1055" s="21" t="b">
        <f t="shared" si="219"/>
        <v>0</v>
      </c>
      <c r="AF1055" s="21" t="b">
        <f ca="1">OR(AND($AC1055,NOT($AD1055)),AND($AC1055,OR(AND($G1055="",$H1055&lt;&gt;""),AND($G1055&lt;&gt;"",$H1055=""),AND($J1055="",$K1055&lt;&gt;""),AND($J1055&lt;&gt;"",$K1055=""),AND($M1055="",$N1055&lt;&gt;""),AND($M1055&lt;&gt;"",$N1055=""),AND($P1055="",$Q1055&lt;&gt;""),AND($P1055&lt;&gt;"",$Q1055=""),AND($S1055="",$T1055&lt;&gt;""),AND($S1055&lt;&gt;"",$T1055=""),AND($V1055="",$W1055&lt;&gt;""),AND($V1055&lt;&gt;"",$W1055=""))),AND($C1055&lt;&gt;"",$E1055&lt;&gt;"",LEFT(TRIM($C1055),1)&lt;&gt;LEFT(TRIM($E1055),1)),IF(OR($E1055="",$F1055=""),FALSE(),IFERROR(COUNTIF(INDIRECT("UNITS_"&amp;SUBSTITUTE(LEFT($E1055,FIND(" ",$E1055&amp;" ")-1),".","_")),$F1055)=0,TRUE())),AND($B1055&lt;&gt;"",OR(ISNUMBER(SEARCH("outro",LOWER($B1055))),ISNUMBER(SEARCH("divers",LOWER($B1055))),ISNUMBER(SEARCH("etc",LOWER($B1055))))),OR(AND(ISNUMBER(SEARCH("comunic",LOWER($B1055))),LEFT($E1055,3)&lt;&gt;"4.4"),AND(ISNUMBER(SEARCH("monitor",LOWER($B1055))),NOT(OR(LEFT($E1055,3)="1.5",LEFT($E1055,3)="2.5")))),AND($B1055&lt;&gt;"",OR(LEFT($C1055,1)="1",LEFT($C1055,1)="2"),$D1055=""),AND($D1055&lt;&gt;"",NOT(OR(LEFT($C1055,1)="1",LEFT($C1055,1)="2"))),AND($D1055&lt;&gt;"",COUNTIF(' PROJETO'!$B$14:$B$16,$D1055)=0),IF($D1055="",FALSE(),IF(COUNTIF(' PROJETO'!$B$14:$B$16,$D1055)=0,FALSE(),IFERROR(INDEX(' PROJETO'!$C$14:$C$16,MATCH($D1055,' PROJETO'!$B$14:$B$16,0))&lt;&gt;"Sim",FALSE()))))</f>
        <v>0</v>
      </c>
      <c r="AG1055" s="21" t="b">
        <f>AND($AC1055,$Y1055&gt;'CONFG.  LISTAS'!$F$4,$Z1055="",$AA1055="")</f>
        <v>0</v>
      </c>
      <c r="AH1055" s="21" t="str">
        <f t="shared" si="220"/>
        <v/>
      </c>
      <c r="AI1055" s="43" t="str">
        <f ca="1">IF(NOT($AC1055),"",IF(OR($B1055="",$C1055="",$E1055="",$F1055=""),"Preencha descrição, categoria, tipo e unidade.",IF(AND($B1055&lt;&gt;"",OR(LEFT($C1055,1)="1",LEFT($C1055,1)="2"),$D1055=""),"Informe a prática de restauração para itens diretos.",IF(AND($D1055&lt;&gt;"",NOT(OR(LEFT($C1055,1)="1",LEFT($C1055,1)="2"))),"Custos indiretos não devem pertencer a uma prática específica.",IF(AND($D1055&lt;&gt;"",COUNTIF(' PROJETO'!$B$14:$B$16,$D1055)=0),"Prática de restauração inválida ou não cadastrada.",IF(IF($D1055="",FALSE(),IF(COUNTIF(' PROJETO'!$B$14:$B$16,$D1055)=0,FALSE(),IFERROR(INDEX(' PROJETO'!$C$14:$C$16,MATCH($D1055,' PROJETO'!$B$14:$B$16,0))&lt;&gt;"Sim",FALSE()))),"A prática informada no item não foi selecionada na aba Projeto.",IF(AND(MAX($I1055,$L1055,$O1055,$R1055,$U1055,$X1055)&gt;'CONFG.  LISTAS'!$F$4,NOT(OR($Z1055&lt;&gt;"",$AA1055&lt;&gt;""))),"Memorial de cálculo ou anexo obrigatório não informado para item acima do limite.",IF(OR(AND($G1055&lt;&gt;"",$H1055&lt;&gt;"",OR($G1055&lt;=0,$H1055&lt;=0)),AND($J1055&lt;&gt;"",$K1055&lt;&gt;"",OR($J1055&lt;=0,$K1055&lt;=0)),AND($M1055&lt;&gt;"",$N1055&lt;&gt;"",OR($M1055&lt;=0,$N1055&lt;=0)),AND($P1055&lt;&gt;"",$Q1055&lt;&gt;"",OR($P1055&lt;=0,$Q1055&lt;=0)),AND($S1055&lt;&gt;"",$T1055&lt;&gt;"",OR($S1055&lt;=0,$T1055&lt;=0)),AND($V1055&lt;&gt;"",$W1055&lt;&gt;"",OR($V1055&lt;=0,$W1055&lt;=0))),"Revise os valores informados: valor unitário e quantidade devem ser maiores que zero.",IF(OR(AND($G1055="",$H1055&lt;&gt;""),AND($G1055&lt;&gt;"",$H1055=""),AND($J1055="",$K1055&lt;&gt;""),AND($J1055&lt;&gt;"",$K1055=""),AND($M1055="",$N1055&lt;&gt;""),AND($M1055&lt;&gt;"",$N1055=""),AND($P1055="",$Q1055&lt;&gt;""),AND($P1055&lt;&gt;"",$Q1055=""),AND($S1055="",$T1055&lt;&gt;""),AND($S1055&lt;&gt;"",$T1055=""),AND($V1055="",$W1055&lt;&gt;""),AND($V1055&lt;&gt;"",$W1055="")),"Há ano preenchido parcialmente: "&amp;TRIM(IF(AND($G1055="",$H1055&lt;&gt;""),"Ano 1 (falta valor unitário); ","")&amp;IF(AND($G1055&lt;&gt;"",$H1055=""),"Ano 1 (falta quantidade); ","")&amp;IF(AND($J1055="",$K1055&lt;&gt;""),"Ano 2 (falta valor unitário); ","")&amp;IF(AND($J1055&lt;&gt;"",$K1055=""),"Ano 2 (falta quantidade); ","")&amp;IF(AND($M1055="",$N1055&lt;&gt;""),"Ano 3 (falta valor unitário); ","")&amp;IF(AND($M1055&lt;&gt;"",$N1055=""),"Ano 3 (falta quantidade); ","")&amp;IF(AND($P1055="",$Q1055&lt;&gt;""),"Ano 4 (falta valor unitário); ","")&amp;IF(AND($P1055&lt;&gt;"",$Q1055=""),"Ano 4 (falta quantidade); ","")&amp;IF(AND($S1055="",$T1055&lt;&gt;""),"Ano 5 (falta valor unitário); ","")&amp;IF(AND($S1055&lt;&gt;"",$T1055=""),"Ano 5 (falta quantidade); ","")&amp;IF(AND($V1055="",$W1055&lt;&gt;""),"Ano 6 (falta valor unitário); ","")&amp;IF(AND($V1055&lt;&gt;"",$W1055=""),"Ano 6 (falta quantidade); ","")), IF(NOT(OR(AND($G1055&lt;&gt;"",$H1055&lt;&gt;""),AND($J1055&lt;&gt;"",$K1055&lt;&gt;""),AND($M1055&lt;&gt;"",$N1055&lt;&gt;""),AND($P1055&lt;&gt;"",$Q1055&lt;&gt;""),AND($S1055&lt;&gt;"",$T1055&lt;&gt;""),AND($V1055&lt;&gt;"",$W1055&lt;&gt;""))),"Informe pelo menos um ano completo com valor unitário e quantidade.",IF(AND($C1055&lt;&gt;"",$E1055&lt;&gt;"",LEFT(TRIM($C1055),1)&lt;&gt;LEFT(TRIM($E1055),1)),"Categoria e tipo estão incompatíveis.",IF(IF(OR($E1055="",$F1055=""),FALSE(),IFERROR(COUNTIF(INDIRECT("UNITS_"&amp;SUBSTITUTE(LEFT($E1055,FIND(" ",$E1055&amp;" ")-1),".","_")),$F1055)=0,TRUE())),"Unidade incompatível com o tipo selecionado.",IF(OR(AND(ISNUMBER(SEARCH("comunic",LOWER($B1055))),LEFT($E1055,3)&lt;&gt;"4.4"),AND(ISNUMBER(SEARCH("monitor",LOWER($B1055))),NOT(OR(LEFT($E1055,3)="1.5",LEFT($E1055,3)="2.5")))),"Revise a classificação do item conforme as regras de preenchimento.",IF(AND($B1055&lt;&gt;"",OR(ISNUMBER(SEARCH("outro",LOWER($B1055))),ISNUMBER(SEARCH("divers",LOWER($B1055))),ISNUMBER(SEARCH("kit",LOWER($B1055))),ISNUMBER(SEARCH("ferrament",LOWER($B1055))),ISNUMBER(SEARCH("epi",LOWER($B1055)))),NOT(OR($Z1055&lt;&gt;"",$AA1055&lt;&gt;""))),"Descrição muito genérica: detalhe melhor o item e registre o racional no memorial ou em anexo.",IF(AND($Y1055=0,$B1055&lt;&gt;"",OR($G1055&lt;&gt;"",$H1055&lt;&gt;"",$J1055&lt;&gt;"",$K1055&lt;&gt;"",$M1055&lt;&gt;"",$N1055&lt;&gt;"",$P1055&lt;&gt;"",$Q1055&lt;&gt;"",$S1055&lt;&gt;"",$T1055&lt;&gt;"",$V1055&lt;&gt;"",$W1055&lt;&gt;"")),"O item possui dados lançados, mas o total está zerado. Revise os valores informados.","")))))))))))))))</f>
        <v/>
      </c>
    </row>
    <row r="1056" spans="1:35" ht="14.25" customHeight="1" x14ac:dyDescent="0.25">
      <c r="A1056" s="57" t="str">
        <f t="shared" si="208"/>
        <v/>
      </c>
      <c r="B1056" s="58"/>
      <c r="C1056" s="58"/>
      <c r="D1056" s="58"/>
      <c r="E1056" s="58"/>
      <c r="F1056" s="58"/>
      <c r="G1056" s="269"/>
      <c r="H1056" s="59"/>
      <c r="I1056" s="273">
        <f t="shared" si="209"/>
        <v>0</v>
      </c>
      <c r="J1056" s="269"/>
      <c r="K1056" s="59"/>
      <c r="L1056" s="270">
        <f t="shared" si="210"/>
        <v>0</v>
      </c>
      <c r="M1056" s="269"/>
      <c r="N1056" s="59"/>
      <c r="O1056" s="270">
        <f t="shared" si="211"/>
        <v>0</v>
      </c>
      <c r="P1056" s="269"/>
      <c r="Q1056" s="59"/>
      <c r="R1056" s="271">
        <f t="shared" si="212"/>
        <v>0</v>
      </c>
      <c r="S1056" s="269"/>
      <c r="T1056" s="59"/>
      <c r="U1056" s="270">
        <f t="shared" si="213"/>
        <v>0</v>
      </c>
      <c r="V1056" s="269"/>
      <c r="W1056" s="59"/>
      <c r="X1056" s="270">
        <f t="shared" si="214"/>
        <v>0</v>
      </c>
      <c r="Y1056" s="270">
        <f t="shared" si="215"/>
        <v>0</v>
      </c>
      <c r="Z1056" s="58"/>
      <c r="AA1056" s="58"/>
      <c r="AB1056" s="60" t="str">
        <f t="shared" si="216"/>
        <v/>
      </c>
      <c r="AC1056" s="21" t="b">
        <f t="shared" si="217"/>
        <v>0</v>
      </c>
      <c r="AD1056" s="21" t="b">
        <f t="shared" si="218"/>
        <v>0</v>
      </c>
      <c r="AE1056" s="21" t="b">
        <f t="shared" si="219"/>
        <v>0</v>
      </c>
      <c r="AF1056" s="21" t="b">
        <f ca="1">OR(AND($AC1056,NOT($AD1056)),AND($AC1056,OR(AND($G1056="",$H1056&lt;&gt;""),AND($G1056&lt;&gt;"",$H1056=""),AND($J1056="",$K1056&lt;&gt;""),AND($J1056&lt;&gt;"",$K1056=""),AND($M1056="",$N1056&lt;&gt;""),AND($M1056&lt;&gt;"",$N1056=""),AND($P1056="",$Q1056&lt;&gt;""),AND($P1056&lt;&gt;"",$Q1056=""),AND($S1056="",$T1056&lt;&gt;""),AND($S1056&lt;&gt;"",$T1056=""),AND($V1056="",$W1056&lt;&gt;""),AND($V1056&lt;&gt;"",$W1056=""))),AND($C1056&lt;&gt;"",$E1056&lt;&gt;"",LEFT(TRIM($C1056),1)&lt;&gt;LEFT(TRIM($E1056),1)),IF(OR($E1056="",$F1056=""),FALSE(),IFERROR(COUNTIF(INDIRECT("UNITS_"&amp;SUBSTITUTE(LEFT($E1056,FIND(" ",$E1056&amp;" ")-1),".","_")),$F1056)=0,TRUE())),AND($B1056&lt;&gt;"",OR(ISNUMBER(SEARCH("outro",LOWER($B1056))),ISNUMBER(SEARCH("divers",LOWER($B1056))),ISNUMBER(SEARCH("etc",LOWER($B1056))))),OR(AND(ISNUMBER(SEARCH("comunic",LOWER($B1056))),LEFT($E1056,3)&lt;&gt;"4.4"),AND(ISNUMBER(SEARCH("monitor",LOWER($B1056))),NOT(OR(LEFT($E1056,3)="1.5",LEFT($E1056,3)="2.5")))),AND($B1056&lt;&gt;"",OR(LEFT($C1056,1)="1",LEFT($C1056,1)="2"),$D1056=""),AND($D1056&lt;&gt;"",NOT(OR(LEFT($C1056,1)="1",LEFT($C1056,1)="2"))),AND($D1056&lt;&gt;"",COUNTIF(' PROJETO'!$B$14:$B$16,$D1056)=0),IF($D1056="",FALSE(),IF(COUNTIF(' PROJETO'!$B$14:$B$16,$D1056)=0,FALSE(),IFERROR(INDEX(' PROJETO'!$C$14:$C$16,MATCH($D1056,' PROJETO'!$B$14:$B$16,0))&lt;&gt;"Sim",FALSE()))))</f>
        <v>0</v>
      </c>
      <c r="AG1056" s="21" t="b">
        <f>AND($AC1056,$Y1056&gt;'CONFG.  LISTAS'!$F$4,$Z1056="",$AA1056="")</f>
        <v>0</v>
      </c>
      <c r="AH1056" s="21" t="str">
        <f t="shared" si="220"/>
        <v/>
      </c>
      <c r="AI1056" s="43" t="str">
        <f ca="1">IF(NOT($AC1056),"",IF(OR($B1056="",$C1056="",$E1056="",$F1056=""),"Preencha descrição, categoria, tipo e unidade.",IF(AND($B1056&lt;&gt;"",OR(LEFT($C1056,1)="1",LEFT($C1056,1)="2"),$D1056=""),"Informe a prática de restauração para itens diretos.",IF(AND($D1056&lt;&gt;"",NOT(OR(LEFT($C1056,1)="1",LEFT($C1056,1)="2"))),"Custos indiretos não devem pertencer a uma prática específica.",IF(AND($D1056&lt;&gt;"",COUNTIF(' PROJETO'!$B$14:$B$16,$D1056)=0),"Prática de restauração inválida ou não cadastrada.",IF(IF($D1056="",FALSE(),IF(COUNTIF(' PROJETO'!$B$14:$B$16,$D1056)=0,FALSE(),IFERROR(INDEX(' PROJETO'!$C$14:$C$16,MATCH($D1056,' PROJETO'!$B$14:$B$16,0))&lt;&gt;"Sim",FALSE()))),"A prática informada no item não foi selecionada na aba Projeto.",IF(AND(MAX($I1056,$L1056,$O1056,$R1056,$U1056,$X1056)&gt;'CONFG.  LISTAS'!$F$4,NOT(OR($Z1056&lt;&gt;"",$AA1056&lt;&gt;""))),"Memorial de cálculo ou anexo obrigatório não informado para item acima do limite.",IF(OR(AND($G1056&lt;&gt;"",$H1056&lt;&gt;"",OR($G1056&lt;=0,$H1056&lt;=0)),AND($J1056&lt;&gt;"",$K1056&lt;&gt;"",OR($J1056&lt;=0,$K1056&lt;=0)),AND($M1056&lt;&gt;"",$N1056&lt;&gt;"",OR($M1056&lt;=0,$N1056&lt;=0)),AND($P1056&lt;&gt;"",$Q1056&lt;&gt;"",OR($P1056&lt;=0,$Q1056&lt;=0)),AND($S1056&lt;&gt;"",$T1056&lt;&gt;"",OR($S1056&lt;=0,$T1056&lt;=0)),AND($V1056&lt;&gt;"",$W1056&lt;&gt;"",OR($V1056&lt;=0,$W1056&lt;=0))),"Revise os valores informados: valor unitário e quantidade devem ser maiores que zero.",IF(OR(AND($G1056="",$H1056&lt;&gt;""),AND($G1056&lt;&gt;"",$H1056=""),AND($J1056="",$K1056&lt;&gt;""),AND($J1056&lt;&gt;"",$K1056=""),AND($M1056="",$N1056&lt;&gt;""),AND($M1056&lt;&gt;"",$N1056=""),AND($P1056="",$Q1056&lt;&gt;""),AND($P1056&lt;&gt;"",$Q1056=""),AND($S1056="",$T1056&lt;&gt;""),AND($S1056&lt;&gt;"",$T1056=""),AND($V1056="",$W1056&lt;&gt;""),AND($V1056&lt;&gt;"",$W1056="")),"Há ano preenchido parcialmente: "&amp;TRIM(IF(AND($G1056="",$H1056&lt;&gt;""),"Ano 1 (falta valor unitário); ","")&amp;IF(AND($G1056&lt;&gt;"",$H1056=""),"Ano 1 (falta quantidade); ","")&amp;IF(AND($J1056="",$K1056&lt;&gt;""),"Ano 2 (falta valor unitário); ","")&amp;IF(AND($J1056&lt;&gt;"",$K1056=""),"Ano 2 (falta quantidade); ","")&amp;IF(AND($M1056="",$N1056&lt;&gt;""),"Ano 3 (falta valor unitário); ","")&amp;IF(AND($M1056&lt;&gt;"",$N1056=""),"Ano 3 (falta quantidade); ","")&amp;IF(AND($P1056="",$Q1056&lt;&gt;""),"Ano 4 (falta valor unitário); ","")&amp;IF(AND($P1056&lt;&gt;"",$Q1056=""),"Ano 4 (falta quantidade); ","")&amp;IF(AND($S1056="",$T1056&lt;&gt;""),"Ano 5 (falta valor unitário); ","")&amp;IF(AND($S1056&lt;&gt;"",$T1056=""),"Ano 5 (falta quantidade); ","")&amp;IF(AND($V1056="",$W1056&lt;&gt;""),"Ano 6 (falta valor unitário); ","")&amp;IF(AND($V1056&lt;&gt;"",$W1056=""),"Ano 6 (falta quantidade); ","")), IF(NOT(OR(AND($G1056&lt;&gt;"",$H1056&lt;&gt;""),AND($J1056&lt;&gt;"",$K1056&lt;&gt;""),AND($M1056&lt;&gt;"",$N1056&lt;&gt;""),AND($P1056&lt;&gt;"",$Q1056&lt;&gt;""),AND($S1056&lt;&gt;"",$T1056&lt;&gt;""),AND($V1056&lt;&gt;"",$W1056&lt;&gt;""))),"Informe pelo menos um ano completo com valor unitário e quantidade.",IF(AND($C1056&lt;&gt;"",$E1056&lt;&gt;"",LEFT(TRIM($C1056),1)&lt;&gt;LEFT(TRIM($E1056),1)),"Categoria e tipo estão incompatíveis.",IF(IF(OR($E1056="",$F1056=""),FALSE(),IFERROR(COUNTIF(INDIRECT("UNITS_"&amp;SUBSTITUTE(LEFT($E1056,FIND(" ",$E1056&amp;" ")-1),".","_")),$F1056)=0,TRUE())),"Unidade incompatível com o tipo selecionado.",IF(OR(AND(ISNUMBER(SEARCH("comunic",LOWER($B1056))),LEFT($E1056,3)&lt;&gt;"4.4"),AND(ISNUMBER(SEARCH("monitor",LOWER($B1056))),NOT(OR(LEFT($E1056,3)="1.5",LEFT($E1056,3)="2.5")))),"Revise a classificação do item conforme as regras de preenchimento.",IF(AND($B1056&lt;&gt;"",OR(ISNUMBER(SEARCH("outro",LOWER($B1056))),ISNUMBER(SEARCH("divers",LOWER($B1056))),ISNUMBER(SEARCH("kit",LOWER($B1056))),ISNUMBER(SEARCH("ferrament",LOWER($B1056))),ISNUMBER(SEARCH("epi",LOWER($B1056)))),NOT(OR($Z1056&lt;&gt;"",$AA1056&lt;&gt;""))),"Descrição muito genérica: detalhe melhor o item e registre o racional no memorial ou em anexo.",IF(AND($Y1056=0,$B1056&lt;&gt;"",OR($G1056&lt;&gt;"",$H1056&lt;&gt;"",$J1056&lt;&gt;"",$K1056&lt;&gt;"",$M1056&lt;&gt;"",$N1056&lt;&gt;"",$P1056&lt;&gt;"",$Q1056&lt;&gt;"",$S1056&lt;&gt;"",$T1056&lt;&gt;"",$V1056&lt;&gt;"",$W1056&lt;&gt;"")),"O item possui dados lançados, mas o total está zerado. Revise os valores informados.","")))))))))))))))</f>
        <v/>
      </c>
    </row>
    <row r="1057" spans="1:35" ht="14.25" customHeight="1" x14ac:dyDescent="0.25">
      <c r="A1057" s="57" t="str">
        <f t="shared" si="208"/>
        <v/>
      </c>
      <c r="B1057" s="61"/>
      <c r="C1057" s="61"/>
      <c r="D1057" s="58"/>
      <c r="E1057" s="61"/>
      <c r="F1057" s="61"/>
      <c r="G1057" s="272"/>
      <c r="H1057" s="62"/>
      <c r="I1057" s="273">
        <f t="shared" si="209"/>
        <v>0</v>
      </c>
      <c r="J1057" s="272"/>
      <c r="K1057" s="62"/>
      <c r="L1057" s="270">
        <f t="shared" si="210"/>
        <v>0</v>
      </c>
      <c r="M1057" s="272"/>
      <c r="N1057" s="62"/>
      <c r="O1057" s="270">
        <f t="shared" si="211"/>
        <v>0</v>
      </c>
      <c r="P1057" s="272"/>
      <c r="Q1057" s="62"/>
      <c r="R1057" s="271">
        <f t="shared" si="212"/>
        <v>0</v>
      </c>
      <c r="S1057" s="272"/>
      <c r="T1057" s="62"/>
      <c r="U1057" s="270">
        <f t="shared" si="213"/>
        <v>0</v>
      </c>
      <c r="V1057" s="272"/>
      <c r="W1057" s="62"/>
      <c r="X1057" s="270">
        <f t="shared" si="214"/>
        <v>0</v>
      </c>
      <c r="Y1057" s="270">
        <f t="shared" si="215"/>
        <v>0</v>
      </c>
      <c r="Z1057" s="61"/>
      <c r="AA1057" s="61"/>
      <c r="AB1057" s="60" t="str">
        <f t="shared" si="216"/>
        <v/>
      </c>
      <c r="AC1057" s="21" t="b">
        <f t="shared" si="217"/>
        <v>0</v>
      </c>
      <c r="AD1057" s="21" t="b">
        <f t="shared" si="218"/>
        <v>0</v>
      </c>
      <c r="AE1057" s="21" t="b">
        <f t="shared" si="219"/>
        <v>0</v>
      </c>
      <c r="AF1057" s="21" t="b">
        <f ca="1">OR(AND($AC1057,NOT($AD1057)),AND($AC1057,OR(AND($G1057="",$H1057&lt;&gt;""),AND($G1057&lt;&gt;"",$H1057=""),AND($J1057="",$K1057&lt;&gt;""),AND($J1057&lt;&gt;"",$K1057=""),AND($M1057="",$N1057&lt;&gt;""),AND($M1057&lt;&gt;"",$N1057=""),AND($P1057="",$Q1057&lt;&gt;""),AND($P1057&lt;&gt;"",$Q1057=""),AND($S1057="",$T1057&lt;&gt;""),AND($S1057&lt;&gt;"",$T1057=""),AND($V1057="",$W1057&lt;&gt;""),AND($V1057&lt;&gt;"",$W1057=""))),AND($C1057&lt;&gt;"",$E1057&lt;&gt;"",LEFT(TRIM($C1057),1)&lt;&gt;LEFT(TRIM($E1057),1)),IF(OR($E1057="",$F1057=""),FALSE(),IFERROR(COUNTIF(INDIRECT("UNITS_"&amp;SUBSTITUTE(LEFT($E1057,FIND(" ",$E1057&amp;" ")-1),".","_")),$F1057)=0,TRUE())),AND($B1057&lt;&gt;"",OR(ISNUMBER(SEARCH("outro",LOWER($B1057))),ISNUMBER(SEARCH("divers",LOWER($B1057))),ISNUMBER(SEARCH("etc",LOWER($B1057))))),OR(AND(ISNUMBER(SEARCH("comunic",LOWER($B1057))),LEFT($E1057,3)&lt;&gt;"4.4"),AND(ISNUMBER(SEARCH("monitor",LOWER($B1057))),NOT(OR(LEFT($E1057,3)="1.5",LEFT($E1057,3)="2.5")))),AND($B1057&lt;&gt;"",OR(LEFT($C1057,1)="1",LEFT($C1057,1)="2"),$D1057=""),AND($D1057&lt;&gt;"",NOT(OR(LEFT($C1057,1)="1",LEFT($C1057,1)="2"))),AND($D1057&lt;&gt;"",COUNTIF(' PROJETO'!$B$14:$B$16,$D1057)=0),IF($D1057="",FALSE(),IF(COUNTIF(' PROJETO'!$B$14:$B$16,$D1057)=0,FALSE(),IFERROR(INDEX(' PROJETO'!$C$14:$C$16,MATCH($D1057,' PROJETO'!$B$14:$B$16,0))&lt;&gt;"Sim",FALSE()))))</f>
        <v>0</v>
      </c>
      <c r="AG1057" s="21" t="b">
        <f>AND($AC1057,$Y1057&gt;'CONFG.  LISTAS'!$F$4,$Z1057="",$AA1057="")</f>
        <v>0</v>
      </c>
      <c r="AH1057" s="21" t="str">
        <f t="shared" si="220"/>
        <v/>
      </c>
      <c r="AI1057" s="43" t="str">
        <f ca="1">IF(NOT($AC1057),"",IF(OR($B1057="",$C1057="",$E1057="",$F1057=""),"Preencha descrição, categoria, tipo e unidade.",IF(AND($B1057&lt;&gt;"",OR(LEFT($C1057,1)="1",LEFT($C1057,1)="2"),$D1057=""),"Informe a prática de restauração para itens diretos.",IF(AND($D1057&lt;&gt;"",NOT(OR(LEFT($C1057,1)="1",LEFT($C1057,1)="2"))),"Custos indiretos não devem pertencer a uma prática específica.",IF(AND($D1057&lt;&gt;"",COUNTIF(' PROJETO'!$B$14:$B$16,$D1057)=0),"Prática de restauração inválida ou não cadastrada.",IF(IF($D1057="",FALSE(),IF(COUNTIF(' PROJETO'!$B$14:$B$16,$D1057)=0,FALSE(),IFERROR(INDEX(' PROJETO'!$C$14:$C$16,MATCH($D1057,' PROJETO'!$B$14:$B$16,0))&lt;&gt;"Sim",FALSE()))),"A prática informada no item não foi selecionada na aba Projeto.",IF(AND(MAX($I1057,$L1057,$O1057,$R1057,$U1057,$X1057)&gt;'CONFG.  LISTAS'!$F$4,NOT(OR($Z1057&lt;&gt;"",$AA1057&lt;&gt;""))),"Memorial de cálculo ou anexo obrigatório não informado para item acima do limite.",IF(OR(AND($G1057&lt;&gt;"",$H1057&lt;&gt;"",OR($G1057&lt;=0,$H1057&lt;=0)),AND($J1057&lt;&gt;"",$K1057&lt;&gt;"",OR($J1057&lt;=0,$K1057&lt;=0)),AND($M1057&lt;&gt;"",$N1057&lt;&gt;"",OR($M1057&lt;=0,$N1057&lt;=0)),AND($P1057&lt;&gt;"",$Q1057&lt;&gt;"",OR($P1057&lt;=0,$Q1057&lt;=0)),AND($S1057&lt;&gt;"",$T1057&lt;&gt;"",OR($S1057&lt;=0,$T1057&lt;=0)),AND($V1057&lt;&gt;"",$W1057&lt;&gt;"",OR($V1057&lt;=0,$W1057&lt;=0))),"Revise os valores informados: valor unitário e quantidade devem ser maiores que zero.",IF(OR(AND($G1057="",$H1057&lt;&gt;""),AND($G1057&lt;&gt;"",$H1057=""),AND($J1057="",$K1057&lt;&gt;""),AND($J1057&lt;&gt;"",$K1057=""),AND($M1057="",$N1057&lt;&gt;""),AND($M1057&lt;&gt;"",$N1057=""),AND($P1057="",$Q1057&lt;&gt;""),AND($P1057&lt;&gt;"",$Q1057=""),AND($S1057="",$T1057&lt;&gt;""),AND($S1057&lt;&gt;"",$T1057=""),AND($V1057="",$W1057&lt;&gt;""),AND($V1057&lt;&gt;"",$W1057="")),"Há ano preenchido parcialmente: "&amp;TRIM(IF(AND($G1057="",$H1057&lt;&gt;""),"Ano 1 (falta valor unitário); ","")&amp;IF(AND($G1057&lt;&gt;"",$H1057=""),"Ano 1 (falta quantidade); ","")&amp;IF(AND($J1057="",$K1057&lt;&gt;""),"Ano 2 (falta valor unitário); ","")&amp;IF(AND($J1057&lt;&gt;"",$K1057=""),"Ano 2 (falta quantidade); ","")&amp;IF(AND($M1057="",$N1057&lt;&gt;""),"Ano 3 (falta valor unitário); ","")&amp;IF(AND($M1057&lt;&gt;"",$N1057=""),"Ano 3 (falta quantidade); ","")&amp;IF(AND($P1057="",$Q1057&lt;&gt;""),"Ano 4 (falta valor unitário); ","")&amp;IF(AND($P1057&lt;&gt;"",$Q1057=""),"Ano 4 (falta quantidade); ","")&amp;IF(AND($S1057="",$T1057&lt;&gt;""),"Ano 5 (falta valor unitário); ","")&amp;IF(AND($S1057&lt;&gt;"",$T1057=""),"Ano 5 (falta quantidade); ","")&amp;IF(AND($V1057="",$W1057&lt;&gt;""),"Ano 6 (falta valor unitário); ","")&amp;IF(AND($V1057&lt;&gt;"",$W1057=""),"Ano 6 (falta quantidade); ","")), IF(NOT(OR(AND($G1057&lt;&gt;"",$H1057&lt;&gt;""),AND($J1057&lt;&gt;"",$K1057&lt;&gt;""),AND($M1057&lt;&gt;"",$N1057&lt;&gt;""),AND($P1057&lt;&gt;"",$Q1057&lt;&gt;""),AND($S1057&lt;&gt;"",$T1057&lt;&gt;""),AND($V1057&lt;&gt;"",$W1057&lt;&gt;""))),"Informe pelo menos um ano completo com valor unitário e quantidade.",IF(AND($C1057&lt;&gt;"",$E1057&lt;&gt;"",LEFT(TRIM($C1057),1)&lt;&gt;LEFT(TRIM($E1057),1)),"Categoria e tipo estão incompatíveis.",IF(IF(OR($E1057="",$F1057=""),FALSE(),IFERROR(COUNTIF(INDIRECT("UNITS_"&amp;SUBSTITUTE(LEFT($E1057,FIND(" ",$E1057&amp;" ")-1),".","_")),$F1057)=0,TRUE())),"Unidade incompatível com o tipo selecionado.",IF(OR(AND(ISNUMBER(SEARCH("comunic",LOWER($B1057))),LEFT($E1057,3)&lt;&gt;"4.4"),AND(ISNUMBER(SEARCH("monitor",LOWER($B1057))),NOT(OR(LEFT($E1057,3)="1.5",LEFT($E1057,3)="2.5")))),"Revise a classificação do item conforme as regras de preenchimento.",IF(AND($B1057&lt;&gt;"",OR(ISNUMBER(SEARCH("outro",LOWER($B1057))),ISNUMBER(SEARCH("divers",LOWER($B1057))),ISNUMBER(SEARCH("kit",LOWER($B1057))),ISNUMBER(SEARCH("ferrament",LOWER($B1057))),ISNUMBER(SEARCH("epi",LOWER($B1057)))),NOT(OR($Z1057&lt;&gt;"",$AA1057&lt;&gt;""))),"Descrição muito genérica: detalhe melhor o item e registre o racional no memorial ou em anexo.",IF(AND($Y1057=0,$B1057&lt;&gt;"",OR($G1057&lt;&gt;"",$H1057&lt;&gt;"",$J1057&lt;&gt;"",$K1057&lt;&gt;"",$M1057&lt;&gt;"",$N1057&lt;&gt;"",$P1057&lt;&gt;"",$Q1057&lt;&gt;"",$S1057&lt;&gt;"",$T1057&lt;&gt;"",$V1057&lt;&gt;"",$W1057&lt;&gt;"")),"O item possui dados lançados, mas o total está zerado. Revise os valores informados.","")))))))))))))))</f>
        <v/>
      </c>
    </row>
    <row r="1058" spans="1:35" ht="14.25" customHeight="1" x14ac:dyDescent="0.25">
      <c r="A1058" s="57" t="str">
        <f t="shared" si="208"/>
        <v/>
      </c>
      <c r="B1058" s="58"/>
      <c r="C1058" s="58"/>
      <c r="D1058" s="58"/>
      <c r="E1058" s="58"/>
      <c r="F1058" s="58"/>
      <c r="G1058" s="269"/>
      <c r="H1058" s="59"/>
      <c r="I1058" s="273">
        <f t="shared" si="209"/>
        <v>0</v>
      </c>
      <c r="J1058" s="269"/>
      <c r="K1058" s="59"/>
      <c r="L1058" s="270">
        <f t="shared" si="210"/>
        <v>0</v>
      </c>
      <c r="M1058" s="269"/>
      <c r="N1058" s="59"/>
      <c r="O1058" s="270">
        <f t="shared" si="211"/>
        <v>0</v>
      </c>
      <c r="P1058" s="269"/>
      <c r="Q1058" s="59"/>
      <c r="R1058" s="271">
        <f t="shared" si="212"/>
        <v>0</v>
      </c>
      <c r="S1058" s="269"/>
      <c r="T1058" s="59"/>
      <c r="U1058" s="270">
        <f t="shared" si="213"/>
        <v>0</v>
      </c>
      <c r="V1058" s="269"/>
      <c r="W1058" s="59"/>
      <c r="X1058" s="270">
        <f t="shared" si="214"/>
        <v>0</v>
      </c>
      <c r="Y1058" s="270">
        <f t="shared" si="215"/>
        <v>0</v>
      </c>
      <c r="Z1058" s="58"/>
      <c r="AA1058" s="58"/>
      <c r="AB1058" s="60" t="str">
        <f t="shared" si="216"/>
        <v/>
      </c>
      <c r="AC1058" s="21" t="b">
        <f t="shared" si="217"/>
        <v>0</v>
      </c>
      <c r="AD1058" s="21" t="b">
        <f t="shared" si="218"/>
        <v>0</v>
      </c>
      <c r="AE1058" s="21" t="b">
        <f t="shared" si="219"/>
        <v>0</v>
      </c>
      <c r="AF1058" s="21" t="b">
        <f ca="1">OR(AND($AC1058,NOT($AD1058)),AND($AC1058,OR(AND($G1058="",$H1058&lt;&gt;""),AND($G1058&lt;&gt;"",$H1058=""),AND($J1058="",$K1058&lt;&gt;""),AND($J1058&lt;&gt;"",$K1058=""),AND($M1058="",$N1058&lt;&gt;""),AND($M1058&lt;&gt;"",$N1058=""),AND($P1058="",$Q1058&lt;&gt;""),AND($P1058&lt;&gt;"",$Q1058=""),AND($S1058="",$T1058&lt;&gt;""),AND($S1058&lt;&gt;"",$T1058=""),AND($V1058="",$W1058&lt;&gt;""),AND($V1058&lt;&gt;"",$W1058=""))),AND($C1058&lt;&gt;"",$E1058&lt;&gt;"",LEFT(TRIM($C1058),1)&lt;&gt;LEFT(TRIM($E1058),1)),IF(OR($E1058="",$F1058=""),FALSE(),IFERROR(COUNTIF(INDIRECT("UNITS_"&amp;SUBSTITUTE(LEFT($E1058,FIND(" ",$E1058&amp;" ")-1),".","_")),$F1058)=0,TRUE())),AND($B1058&lt;&gt;"",OR(ISNUMBER(SEARCH("outro",LOWER($B1058))),ISNUMBER(SEARCH("divers",LOWER($B1058))),ISNUMBER(SEARCH("etc",LOWER($B1058))))),OR(AND(ISNUMBER(SEARCH("comunic",LOWER($B1058))),LEFT($E1058,3)&lt;&gt;"4.4"),AND(ISNUMBER(SEARCH("monitor",LOWER($B1058))),NOT(OR(LEFT($E1058,3)="1.5",LEFT($E1058,3)="2.5")))),AND($B1058&lt;&gt;"",OR(LEFT($C1058,1)="1",LEFT($C1058,1)="2"),$D1058=""),AND($D1058&lt;&gt;"",NOT(OR(LEFT($C1058,1)="1",LEFT($C1058,1)="2"))),AND($D1058&lt;&gt;"",COUNTIF(' PROJETO'!$B$14:$B$16,$D1058)=0),IF($D1058="",FALSE(),IF(COUNTIF(' PROJETO'!$B$14:$B$16,$D1058)=0,FALSE(),IFERROR(INDEX(' PROJETO'!$C$14:$C$16,MATCH($D1058,' PROJETO'!$B$14:$B$16,0))&lt;&gt;"Sim",FALSE()))))</f>
        <v>0</v>
      </c>
      <c r="AG1058" s="21" t="b">
        <f>AND($AC1058,$Y1058&gt;'CONFG.  LISTAS'!$F$4,$Z1058="",$AA1058="")</f>
        <v>0</v>
      </c>
      <c r="AH1058" s="21" t="str">
        <f t="shared" si="220"/>
        <v/>
      </c>
      <c r="AI1058" s="43" t="str">
        <f ca="1">IF(NOT($AC1058),"",IF(OR($B1058="",$C1058="",$E1058="",$F1058=""),"Preencha descrição, categoria, tipo e unidade.",IF(AND($B1058&lt;&gt;"",OR(LEFT($C1058,1)="1",LEFT($C1058,1)="2"),$D1058=""),"Informe a prática de restauração para itens diretos.",IF(AND($D1058&lt;&gt;"",NOT(OR(LEFT($C1058,1)="1",LEFT($C1058,1)="2"))),"Custos indiretos não devem pertencer a uma prática específica.",IF(AND($D1058&lt;&gt;"",COUNTIF(' PROJETO'!$B$14:$B$16,$D1058)=0),"Prática de restauração inválida ou não cadastrada.",IF(IF($D1058="",FALSE(),IF(COUNTIF(' PROJETO'!$B$14:$B$16,$D1058)=0,FALSE(),IFERROR(INDEX(' PROJETO'!$C$14:$C$16,MATCH($D1058,' PROJETO'!$B$14:$B$16,0))&lt;&gt;"Sim",FALSE()))),"A prática informada no item não foi selecionada na aba Projeto.",IF(AND(MAX($I1058,$L1058,$O1058,$R1058,$U1058,$X1058)&gt;'CONFG.  LISTAS'!$F$4,NOT(OR($Z1058&lt;&gt;"",$AA1058&lt;&gt;""))),"Memorial de cálculo ou anexo obrigatório não informado para item acima do limite.",IF(OR(AND($G1058&lt;&gt;"",$H1058&lt;&gt;"",OR($G1058&lt;=0,$H1058&lt;=0)),AND($J1058&lt;&gt;"",$K1058&lt;&gt;"",OR($J1058&lt;=0,$K1058&lt;=0)),AND($M1058&lt;&gt;"",$N1058&lt;&gt;"",OR($M1058&lt;=0,$N1058&lt;=0)),AND($P1058&lt;&gt;"",$Q1058&lt;&gt;"",OR($P1058&lt;=0,$Q1058&lt;=0)),AND($S1058&lt;&gt;"",$T1058&lt;&gt;"",OR($S1058&lt;=0,$T1058&lt;=0)),AND($V1058&lt;&gt;"",$W1058&lt;&gt;"",OR($V1058&lt;=0,$W1058&lt;=0))),"Revise os valores informados: valor unitário e quantidade devem ser maiores que zero.",IF(OR(AND($G1058="",$H1058&lt;&gt;""),AND($G1058&lt;&gt;"",$H1058=""),AND($J1058="",$K1058&lt;&gt;""),AND($J1058&lt;&gt;"",$K1058=""),AND($M1058="",$N1058&lt;&gt;""),AND($M1058&lt;&gt;"",$N1058=""),AND($P1058="",$Q1058&lt;&gt;""),AND($P1058&lt;&gt;"",$Q1058=""),AND($S1058="",$T1058&lt;&gt;""),AND($S1058&lt;&gt;"",$T1058=""),AND($V1058="",$W1058&lt;&gt;""),AND($V1058&lt;&gt;"",$W1058="")),"Há ano preenchido parcialmente: "&amp;TRIM(IF(AND($G1058="",$H1058&lt;&gt;""),"Ano 1 (falta valor unitário); ","")&amp;IF(AND($G1058&lt;&gt;"",$H1058=""),"Ano 1 (falta quantidade); ","")&amp;IF(AND($J1058="",$K1058&lt;&gt;""),"Ano 2 (falta valor unitário); ","")&amp;IF(AND($J1058&lt;&gt;"",$K1058=""),"Ano 2 (falta quantidade); ","")&amp;IF(AND($M1058="",$N1058&lt;&gt;""),"Ano 3 (falta valor unitário); ","")&amp;IF(AND($M1058&lt;&gt;"",$N1058=""),"Ano 3 (falta quantidade); ","")&amp;IF(AND($P1058="",$Q1058&lt;&gt;""),"Ano 4 (falta valor unitário); ","")&amp;IF(AND($P1058&lt;&gt;"",$Q1058=""),"Ano 4 (falta quantidade); ","")&amp;IF(AND($S1058="",$T1058&lt;&gt;""),"Ano 5 (falta valor unitário); ","")&amp;IF(AND($S1058&lt;&gt;"",$T1058=""),"Ano 5 (falta quantidade); ","")&amp;IF(AND($V1058="",$W1058&lt;&gt;""),"Ano 6 (falta valor unitário); ","")&amp;IF(AND($V1058&lt;&gt;"",$W1058=""),"Ano 6 (falta quantidade); ","")), IF(NOT(OR(AND($G1058&lt;&gt;"",$H1058&lt;&gt;""),AND($J1058&lt;&gt;"",$K1058&lt;&gt;""),AND($M1058&lt;&gt;"",$N1058&lt;&gt;""),AND($P1058&lt;&gt;"",$Q1058&lt;&gt;""),AND($S1058&lt;&gt;"",$T1058&lt;&gt;""),AND($V1058&lt;&gt;"",$W1058&lt;&gt;""))),"Informe pelo menos um ano completo com valor unitário e quantidade.",IF(AND($C1058&lt;&gt;"",$E1058&lt;&gt;"",LEFT(TRIM($C1058),1)&lt;&gt;LEFT(TRIM($E1058),1)),"Categoria e tipo estão incompatíveis.",IF(IF(OR($E1058="",$F1058=""),FALSE(),IFERROR(COUNTIF(INDIRECT("UNITS_"&amp;SUBSTITUTE(LEFT($E1058,FIND(" ",$E1058&amp;" ")-1),".","_")),$F1058)=0,TRUE())),"Unidade incompatível com o tipo selecionado.",IF(OR(AND(ISNUMBER(SEARCH("comunic",LOWER($B1058))),LEFT($E1058,3)&lt;&gt;"4.4"),AND(ISNUMBER(SEARCH("monitor",LOWER($B1058))),NOT(OR(LEFT($E1058,3)="1.5",LEFT($E1058,3)="2.5")))),"Revise a classificação do item conforme as regras de preenchimento.",IF(AND($B1058&lt;&gt;"",OR(ISNUMBER(SEARCH("outro",LOWER($B1058))),ISNUMBER(SEARCH("divers",LOWER($B1058))),ISNUMBER(SEARCH("kit",LOWER($B1058))),ISNUMBER(SEARCH("ferrament",LOWER($B1058))),ISNUMBER(SEARCH("epi",LOWER($B1058)))),NOT(OR($Z1058&lt;&gt;"",$AA1058&lt;&gt;""))),"Descrição muito genérica: detalhe melhor o item e registre o racional no memorial ou em anexo.",IF(AND($Y1058=0,$B1058&lt;&gt;"",OR($G1058&lt;&gt;"",$H1058&lt;&gt;"",$J1058&lt;&gt;"",$K1058&lt;&gt;"",$M1058&lt;&gt;"",$N1058&lt;&gt;"",$P1058&lt;&gt;"",$Q1058&lt;&gt;"",$S1058&lt;&gt;"",$T1058&lt;&gt;"",$V1058&lt;&gt;"",$W1058&lt;&gt;"")),"O item possui dados lançados, mas o total está zerado. Revise os valores informados.","")))))))))))))))</f>
        <v/>
      </c>
    </row>
    <row r="1059" spans="1:35" ht="14.25" customHeight="1" x14ac:dyDescent="0.25">
      <c r="A1059" s="57" t="str">
        <f t="shared" si="208"/>
        <v/>
      </c>
      <c r="B1059" s="61"/>
      <c r="C1059" s="61"/>
      <c r="D1059" s="58"/>
      <c r="E1059" s="61"/>
      <c r="F1059" s="61"/>
      <c r="G1059" s="272"/>
      <c r="H1059" s="62"/>
      <c r="I1059" s="273">
        <f t="shared" si="209"/>
        <v>0</v>
      </c>
      <c r="J1059" s="272"/>
      <c r="K1059" s="62"/>
      <c r="L1059" s="270">
        <f t="shared" si="210"/>
        <v>0</v>
      </c>
      <c r="M1059" s="272"/>
      <c r="N1059" s="62"/>
      <c r="O1059" s="270">
        <f t="shared" si="211"/>
        <v>0</v>
      </c>
      <c r="P1059" s="272"/>
      <c r="Q1059" s="62"/>
      <c r="R1059" s="271">
        <f t="shared" si="212"/>
        <v>0</v>
      </c>
      <c r="S1059" s="272"/>
      <c r="T1059" s="62"/>
      <c r="U1059" s="270">
        <f t="shared" si="213"/>
        <v>0</v>
      </c>
      <c r="V1059" s="272"/>
      <c r="W1059" s="62"/>
      <c r="X1059" s="270">
        <f t="shared" si="214"/>
        <v>0</v>
      </c>
      <c r="Y1059" s="270">
        <f t="shared" si="215"/>
        <v>0</v>
      </c>
      <c r="Z1059" s="61"/>
      <c r="AA1059" s="61"/>
      <c r="AB1059" s="60" t="str">
        <f t="shared" si="216"/>
        <v/>
      </c>
      <c r="AC1059" s="21" t="b">
        <f t="shared" si="217"/>
        <v>0</v>
      </c>
      <c r="AD1059" s="21" t="b">
        <f t="shared" si="218"/>
        <v>0</v>
      </c>
      <c r="AE1059" s="21" t="b">
        <f t="shared" si="219"/>
        <v>0</v>
      </c>
      <c r="AF1059" s="21" t="b">
        <f ca="1">OR(AND($AC1059,NOT($AD1059)),AND($AC1059,OR(AND($G1059="",$H1059&lt;&gt;""),AND($G1059&lt;&gt;"",$H1059=""),AND($J1059="",$K1059&lt;&gt;""),AND($J1059&lt;&gt;"",$K1059=""),AND($M1059="",$N1059&lt;&gt;""),AND($M1059&lt;&gt;"",$N1059=""),AND($P1059="",$Q1059&lt;&gt;""),AND($P1059&lt;&gt;"",$Q1059=""),AND($S1059="",$T1059&lt;&gt;""),AND($S1059&lt;&gt;"",$T1059=""),AND($V1059="",$W1059&lt;&gt;""),AND($V1059&lt;&gt;"",$W1059=""))),AND($C1059&lt;&gt;"",$E1059&lt;&gt;"",LEFT(TRIM($C1059),1)&lt;&gt;LEFT(TRIM($E1059),1)),IF(OR($E1059="",$F1059=""),FALSE(),IFERROR(COUNTIF(INDIRECT("UNITS_"&amp;SUBSTITUTE(LEFT($E1059,FIND(" ",$E1059&amp;" ")-1),".","_")),$F1059)=0,TRUE())),AND($B1059&lt;&gt;"",OR(ISNUMBER(SEARCH("outro",LOWER($B1059))),ISNUMBER(SEARCH("divers",LOWER($B1059))),ISNUMBER(SEARCH("etc",LOWER($B1059))))),OR(AND(ISNUMBER(SEARCH("comunic",LOWER($B1059))),LEFT($E1059,3)&lt;&gt;"4.4"),AND(ISNUMBER(SEARCH("monitor",LOWER($B1059))),NOT(OR(LEFT($E1059,3)="1.5",LEFT($E1059,3)="2.5")))),AND($B1059&lt;&gt;"",OR(LEFT($C1059,1)="1",LEFT($C1059,1)="2"),$D1059=""),AND($D1059&lt;&gt;"",NOT(OR(LEFT($C1059,1)="1",LEFT($C1059,1)="2"))),AND($D1059&lt;&gt;"",COUNTIF(' PROJETO'!$B$14:$B$16,$D1059)=0),IF($D1059="",FALSE(),IF(COUNTIF(' PROJETO'!$B$14:$B$16,$D1059)=0,FALSE(),IFERROR(INDEX(' PROJETO'!$C$14:$C$16,MATCH($D1059,' PROJETO'!$B$14:$B$16,0))&lt;&gt;"Sim",FALSE()))))</f>
        <v>0</v>
      </c>
      <c r="AG1059" s="21" t="b">
        <f>AND($AC1059,$Y1059&gt;'CONFG.  LISTAS'!$F$4,$Z1059="",$AA1059="")</f>
        <v>0</v>
      </c>
      <c r="AH1059" s="21" t="str">
        <f t="shared" si="220"/>
        <v/>
      </c>
      <c r="AI1059" s="43" t="str">
        <f ca="1">IF(NOT($AC1059),"",IF(OR($B1059="",$C1059="",$E1059="",$F1059=""),"Preencha descrição, categoria, tipo e unidade.",IF(AND($B1059&lt;&gt;"",OR(LEFT($C1059,1)="1",LEFT($C1059,1)="2"),$D1059=""),"Informe a prática de restauração para itens diretos.",IF(AND($D1059&lt;&gt;"",NOT(OR(LEFT($C1059,1)="1",LEFT($C1059,1)="2"))),"Custos indiretos não devem pertencer a uma prática específica.",IF(AND($D1059&lt;&gt;"",COUNTIF(' PROJETO'!$B$14:$B$16,$D1059)=0),"Prática de restauração inválida ou não cadastrada.",IF(IF($D1059="",FALSE(),IF(COUNTIF(' PROJETO'!$B$14:$B$16,$D1059)=0,FALSE(),IFERROR(INDEX(' PROJETO'!$C$14:$C$16,MATCH($D1059,' PROJETO'!$B$14:$B$16,0))&lt;&gt;"Sim",FALSE()))),"A prática informada no item não foi selecionada na aba Projeto.",IF(AND(MAX($I1059,$L1059,$O1059,$R1059,$U1059,$X1059)&gt;'CONFG.  LISTAS'!$F$4,NOT(OR($Z1059&lt;&gt;"",$AA1059&lt;&gt;""))),"Memorial de cálculo ou anexo obrigatório não informado para item acima do limite.",IF(OR(AND($G1059&lt;&gt;"",$H1059&lt;&gt;"",OR($G1059&lt;=0,$H1059&lt;=0)),AND($J1059&lt;&gt;"",$K1059&lt;&gt;"",OR($J1059&lt;=0,$K1059&lt;=0)),AND($M1059&lt;&gt;"",$N1059&lt;&gt;"",OR($M1059&lt;=0,$N1059&lt;=0)),AND($P1059&lt;&gt;"",$Q1059&lt;&gt;"",OR($P1059&lt;=0,$Q1059&lt;=0)),AND($S1059&lt;&gt;"",$T1059&lt;&gt;"",OR($S1059&lt;=0,$T1059&lt;=0)),AND($V1059&lt;&gt;"",$W1059&lt;&gt;"",OR($V1059&lt;=0,$W1059&lt;=0))),"Revise os valores informados: valor unitário e quantidade devem ser maiores que zero.",IF(OR(AND($G1059="",$H1059&lt;&gt;""),AND($G1059&lt;&gt;"",$H1059=""),AND($J1059="",$K1059&lt;&gt;""),AND($J1059&lt;&gt;"",$K1059=""),AND($M1059="",$N1059&lt;&gt;""),AND($M1059&lt;&gt;"",$N1059=""),AND($P1059="",$Q1059&lt;&gt;""),AND($P1059&lt;&gt;"",$Q1059=""),AND($S1059="",$T1059&lt;&gt;""),AND($S1059&lt;&gt;"",$T1059=""),AND($V1059="",$W1059&lt;&gt;""),AND($V1059&lt;&gt;"",$W1059="")),"Há ano preenchido parcialmente: "&amp;TRIM(IF(AND($G1059="",$H1059&lt;&gt;""),"Ano 1 (falta valor unitário); ","")&amp;IF(AND($G1059&lt;&gt;"",$H1059=""),"Ano 1 (falta quantidade); ","")&amp;IF(AND($J1059="",$K1059&lt;&gt;""),"Ano 2 (falta valor unitário); ","")&amp;IF(AND($J1059&lt;&gt;"",$K1059=""),"Ano 2 (falta quantidade); ","")&amp;IF(AND($M1059="",$N1059&lt;&gt;""),"Ano 3 (falta valor unitário); ","")&amp;IF(AND($M1059&lt;&gt;"",$N1059=""),"Ano 3 (falta quantidade); ","")&amp;IF(AND($P1059="",$Q1059&lt;&gt;""),"Ano 4 (falta valor unitário); ","")&amp;IF(AND($P1059&lt;&gt;"",$Q1059=""),"Ano 4 (falta quantidade); ","")&amp;IF(AND($S1059="",$T1059&lt;&gt;""),"Ano 5 (falta valor unitário); ","")&amp;IF(AND($S1059&lt;&gt;"",$T1059=""),"Ano 5 (falta quantidade); ","")&amp;IF(AND($V1059="",$W1059&lt;&gt;""),"Ano 6 (falta valor unitário); ","")&amp;IF(AND($V1059&lt;&gt;"",$W1059=""),"Ano 6 (falta quantidade); ","")), IF(NOT(OR(AND($G1059&lt;&gt;"",$H1059&lt;&gt;""),AND($J1059&lt;&gt;"",$K1059&lt;&gt;""),AND($M1059&lt;&gt;"",$N1059&lt;&gt;""),AND($P1059&lt;&gt;"",$Q1059&lt;&gt;""),AND($S1059&lt;&gt;"",$T1059&lt;&gt;""),AND($V1059&lt;&gt;"",$W1059&lt;&gt;""))),"Informe pelo menos um ano completo com valor unitário e quantidade.",IF(AND($C1059&lt;&gt;"",$E1059&lt;&gt;"",LEFT(TRIM($C1059),1)&lt;&gt;LEFT(TRIM($E1059),1)),"Categoria e tipo estão incompatíveis.",IF(IF(OR($E1059="",$F1059=""),FALSE(),IFERROR(COUNTIF(INDIRECT("UNITS_"&amp;SUBSTITUTE(LEFT($E1059,FIND(" ",$E1059&amp;" ")-1),".","_")),$F1059)=0,TRUE())),"Unidade incompatível com o tipo selecionado.",IF(OR(AND(ISNUMBER(SEARCH("comunic",LOWER($B1059))),LEFT($E1059,3)&lt;&gt;"4.4"),AND(ISNUMBER(SEARCH("monitor",LOWER($B1059))),NOT(OR(LEFT($E1059,3)="1.5",LEFT($E1059,3)="2.5")))),"Revise a classificação do item conforme as regras de preenchimento.",IF(AND($B1059&lt;&gt;"",OR(ISNUMBER(SEARCH("outro",LOWER($B1059))),ISNUMBER(SEARCH("divers",LOWER($B1059))),ISNUMBER(SEARCH("kit",LOWER($B1059))),ISNUMBER(SEARCH("ferrament",LOWER($B1059))),ISNUMBER(SEARCH("epi",LOWER($B1059)))),NOT(OR($Z1059&lt;&gt;"",$AA1059&lt;&gt;""))),"Descrição muito genérica: detalhe melhor o item e registre o racional no memorial ou em anexo.",IF(AND($Y1059=0,$B1059&lt;&gt;"",OR($G1059&lt;&gt;"",$H1059&lt;&gt;"",$J1059&lt;&gt;"",$K1059&lt;&gt;"",$M1059&lt;&gt;"",$N1059&lt;&gt;"",$P1059&lt;&gt;"",$Q1059&lt;&gt;"",$S1059&lt;&gt;"",$T1059&lt;&gt;"",$V1059&lt;&gt;"",$W1059&lt;&gt;"")),"O item possui dados lançados, mas o total está zerado. Revise os valores informados.","")))))))))))))))</f>
        <v/>
      </c>
    </row>
    <row r="1060" spans="1:35" ht="14.25" customHeight="1" x14ac:dyDescent="0.25">
      <c r="A1060" s="57" t="str">
        <f t="shared" si="208"/>
        <v/>
      </c>
      <c r="B1060" s="58"/>
      <c r="C1060" s="58"/>
      <c r="D1060" s="58"/>
      <c r="E1060" s="58"/>
      <c r="F1060" s="58"/>
      <c r="G1060" s="269"/>
      <c r="H1060" s="59"/>
      <c r="I1060" s="273">
        <f t="shared" si="209"/>
        <v>0</v>
      </c>
      <c r="J1060" s="269"/>
      <c r="K1060" s="59"/>
      <c r="L1060" s="270">
        <f t="shared" si="210"/>
        <v>0</v>
      </c>
      <c r="M1060" s="269"/>
      <c r="N1060" s="59"/>
      <c r="O1060" s="270">
        <f t="shared" si="211"/>
        <v>0</v>
      </c>
      <c r="P1060" s="269"/>
      <c r="Q1060" s="59"/>
      <c r="R1060" s="271">
        <f t="shared" si="212"/>
        <v>0</v>
      </c>
      <c r="S1060" s="269"/>
      <c r="T1060" s="59"/>
      <c r="U1060" s="270">
        <f t="shared" si="213"/>
        <v>0</v>
      </c>
      <c r="V1060" s="269"/>
      <c r="W1060" s="59"/>
      <c r="X1060" s="270">
        <f t="shared" si="214"/>
        <v>0</v>
      </c>
      <c r="Y1060" s="270">
        <f t="shared" si="215"/>
        <v>0</v>
      </c>
      <c r="Z1060" s="58"/>
      <c r="AA1060" s="58"/>
      <c r="AB1060" s="60" t="str">
        <f t="shared" si="216"/>
        <v/>
      </c>
      <c r="AC1060" s="21" t="b">
        <f t="shared" si="217"/>
        <v>0</v>
      </c>
      <c r="AD1060" s="21" t="b">
        <f t="shared" si="218"/>
        <v>0</v>
      </c>
      <c r="AE1060" s="21" t="b">
        <f t="shared" si="219"/>
        <v>0</v>
      </c>
      <c r="AF1060" s="21" t="b">
        <f ca="1">OR(AND($AC1060,NOT($AD1060)),AND($AC1060,OR(AND($G1060="",$H1060&lt;&gt;""),AND($G1060&lt;&gt;"",$H1060=""),AND($J1060="",$K1060&lt;&gt;""),AND($J1060&lt;&gt;"",$K1060=""),AND($M1060="",$N1060&lt;&gt;""),AND($M1060&lt;&gt;"",$N1060=""),AND($P1060="",$Q1060&lt;&gt;""),AND($P1060&lt;&gt;"",$Q1060=""),AND($S1060="",$T1060&lt;&gt;""),AND($S1060&lt;&gt;"",$T1060=""),AND($V1060="",$W1060&lt;&gt;""),AND($V1060&lt;&gt;"",$W1060=""))),AND($C1060&lt;&gt;"",$E1060&lt;&gt;"",LEFT(TRIM($C1060),1)&lt;&gt;LEFT(TRIM($E1060),1)),IF(OR($E1060="",$F1060=""),FALSE(),IFERROR(COUNTIF(INDIRECT("UNITS_"&amp;SUBSTITUTE(LEFT($E1060,FIND(" ",$E1060&amp;" ")-1),".","_")),$F1060)=0,TRUE())),AND($B1060&lt;&gt;"",OR(ISNUMBER(SEARCH("outro",LOWER($B1060))),ISNUMBER(SEARCH("divers",LOWER($B1060))),ISNUMBER(SEARCH("etc",LOWER($B1060))))),OR(AND(ISNUMBER(SEARCH("comunic",LOWER($B1060))),LEFT($E1060,3)&lt;&gt;"4.4"),AND(ISNUMBER(SEARCH("monitor",LOWER($B1060))),NOT(OR(LEFT($E1060,3)="1.5",LEFT($E1060,3)="2.5")))),AND($B1060&lt;&gt;"",OR(LEFT($C1060,1)="1",LEFT($C1060,1)="2"),$D1060=""),AND($D1060&lt;&gt;"",NOT(OR(LEFT($C1060,1)="1",LEFT($C1060,1)="2"))),AND($D1060&lt;&gt;"",COUNTIF(' PROJETO'!$B$14:$B$16,$D1060)=0),IF($D1060="",FALSE(),IF(COUNTIF(' PROJETO'!$B$14:$B$16,$D1060)=0,FALSE(),IFERROR(INDEX(' PROJETO'!$C$14:$C$16,MATCH($D1060,' PROJETO'!$B$14:$B$16,0))&lt;&gt;"Sim",FALSE()))))</f>
        <v>0</v>
      </c>
      <c r="AG1060" s="21" t="b">
        <f>AND($AC1060,$Y1060&gt;'CONFG.  LISTAS'!$F$4,$Z1060="",$AA1060="")</f>
        <v>0</v>
      </c>
      <c r="AH1060" s="21" t="str">
        <f t="shared" si="220"/>
        <v/>
      </c>
      <c r="AI1060" s="43" t="str">
        <f ca="1">IF(NOT($AC1060),"",IF(OR($B1060="",$C1060="",$E1060="",$F1060=""),"Preencha descrição, categoria, tipo e unidade.",IF(AND($B1060&lt;&gt;"",OR(LEFT($C1060,1)="1",LEFT($C1060,1)="2"),$D1060=""),"Informe a prática de restauração para itens diretos.",IF(AND($D1060&lt;&gt;"",NOT(OR(LEFT($C1060,1)="1",LEFT($C1060,1)="2"))),"Custos indiretos não devem pertencer a uma prática específica.",IF(AND($D1060&lt;&gt;"",COUNTIF(' PROJETO'!$B$14:$B$16,$D1060)=0),"Prática de restauração inválida ou não cadastrada.",IF(IF($D1060="",FALSE(),IF(COUNTIF(' PROJETO'!$B$14:$B$16,$D1060)=0,FALSE(),IFERROR(INDEX(' PROJETO'!$C$14:$C$16,MATCH($D1060,' PROJETO'!$B$14:$B$16,0))&lt;&gt;"Sim",FALSE()))),"A prática informada no item não foi selecionada na aba Projeto.",IF(AND(MAX($I1060,$L1060,$O1060,$R1060,$U1060,$X1060)&gt;'CONFG.  LISTAS'!$F$4,NOT(OR($Z1060&lt;&gt;"",$AA1060&lt;&gt;""))),"Memorial de cálculo ou anexo obrigatório não informado para item acima do limite.",IF(OR(AND($G1060&lt;&gt;"",$H1060&lt;&gt;"",OR($G1060&lt;=0,$H1060&lt;=0)),AND($J1060&lt;&gt;"",$K1060&lt;&gt;"",OR($J1060&lt;=0,$K1060&lt;=0)),AND($M1060&lt;&gt;"",$N1060&lt;&gt;"",OR($M1060&lt;=0,$N1060&lt;=0)),AND($P1060&lt;&gt;"",$Q1060&lt;&gt;"",OR($P1060&lt;=0,$Q1060&lt;=0)),AND($S1060&lt;&gt;"",$T1060&lt;&gt;"",OR($S1060&lt;=0,$T1060&lt;=0)),AND($V1060&lt;&gt;"",$W1060&lt;&gt;"",OR($V1060&lt;=0,$W1060&lt;=0))),"Revise os valores informados: valor unitário e quantidade devem ser maiores que zero.",IF(OR(AND($G1060="",$H1060&lt;&gt;""),AND($G1060&lt;&gt;"",$H1060=""),AND($J1060="",$K1060&lt;&gt;""),AND($J1060&lt;&gt;"",$K1060=""),AND($M1060="",$N1060&lt;&gt;""),AND($M1060&lt;&gt;"",$N1060=""),AND($P1060="",$Q1060&lt;&gt;""),AND($P1060&lt;&gt;"",$Q1060=""),AND($S1060="",$T1060&lt;&gt;""),AND($S1060&lt;&gt;"",$T1060=""),AND($V1060="",$W1060&lt;&gt;""),AND($V1060&lt;&gt;"",$W1060="")),"Há ano preenchido parcialmente: "&amp;TRIM(IF(AND($G1060="",$H1060&lt;&gt;""),"Ano 1 (falta valor unitário); ","")&amp;IF(AND($G1060&lt;&gt;"",$H1060=""),"Ano 1 (falta quantidade); ","")&amp;IF(AND($J1060="",$K1060&lt;&gt;""),"Ano 2 (falta valor unitário); ","")&amp;IF(AND($J1060&lt;&gt;"",$K1060=""),"Ano 2 (falta quantidade); ","")&amp;IF(AND($M1060="",$N1060&lt;&gt;""),"Ano 3 (falta valor unitário); ","")&amp;IF(AND($M1060&lt;&gt;"",$N1060=""),"Ano 3 (falta quantidade); ","")&amp;IF(AND($P1060="",$Q1060&lt;&gt;""),"Ano 4 (falta valor unitário); ","")&amp;IF(AND($P1060&lt;&gt;"",$Q1060=""),"Ano 4 (falta quantidade); ","")&amp;IF(AND($S1060="",$T1060&lt;&gt;""),"Ano 5 (falta valor unitário); ","")&amp;IF(AND($S1060&lt;&gt;"",$T1060=""),"Ano 5 (falta quantidade); ","")&amp;IF(AND($V1060="",$W1060&lt;&gt;""),"Ano 6 (falta valor unitário); ","")&amp;IF(AND($V1060&lt;&gt;"",$W1060=""),"Ano 6 (falta quantidade); ","")), IF(NOT(OR(AND($G1060&lt;&gt;"",$H1060&lt;&gt;""),AND($J1060&lt;&gt;"",$K1060&lt;&gt;""),AND($M1060&lt;&gt;"",$N1060&lt;&gt;""),AND($P1060&lt;&gt;"",$Q1060&lt;&gt;""),AND($S1060&lt;&gt;"",$T1060&lt;&gt;""),AND($V1060&lt;&gt;"",$W1060&lt;&gt;""))),"Informe pelo menos um ano completo com valor unitário e quantidade.",IF(AND($C1060&lt;&gt;"",$E1060&lt;&gt;"",LEFT(TRIM($C1060),1)&lt;&gt;LEFT(TRIM($E1060),1)),"Categoria e tipo estão incompatíveis.",IF(IF(OR($E1060="",$F1060=""),FALSE(),IFERROR(COUNTIF(INDIRECT("UNITS_"&amp;SUBSTITUTE(LEFT($E1060,FIND(" ",$E1060&amp;" ")-1),".","_")),$F1060)=0,TRUE())),"Unidade incompatível com o tipo selecionado.",IF(OR(AND(ISNUMBER(SEARCH("comunic",LOWER($B1060))),LEFT($E1060,3)&lt;&gt;"4.4"),AND(ISNUMBER(SEARCH("monitor",LOWER($B1060))),NOT(OR(LEFT($E1060,3)="1.5",LEFT($E1060,3)="2.5")))),"Revise a classificação do item conforme as regras de preenchimento.",IF(AND($B1060&lt;&gt;"",OR(ISNUMBER(SEARCH("outro",LOWER($B1060))),ISNUMBER(SEARCH("divers",LOWER($B1060))),ISNUMBER(SEARCH("kit",LOWER($B1060))),ISNUMBER(SEARCH("ferrament",LOWER($B1060))),ISNUMBER(SEARCH("epi",LOWER($B1060)))),NOT(OR($Z1060&lt;&gt;"",$AA1060&lt;&gt;""))),"Descrição muito genérica: detalhe melhor o item e registre o racional no memorial ou em anexo.",IF(AND($Y1060=0,$B1060&lt;&gt;"",OR($G1060&lt;&gt;"",$H1060&lt;&gt;"",$J1060&lt;&gt;"",$K1060&lt;&gt;"",$M1060&lt;&gt;"",$N1060&lt;&gt;"",$P1060&lt;&gt;"",$Q1060&lt;&gt;"",$S1060&lt;&gt;"",$T1060&lt;&gt;"",$V1060&lt;&gt;"",$W1060&lt;&gt;"")),"O item possui dados lançados, mas o total está zerado. Revise os valores informados.","")))))))))))))))</f>
        <v/>
      </c>
    </row>
    <row r="1061" spans="1:35" ht="14.25" customHeight="1" x14ac:dyDescent="0.25">
      <c r="A1061" s="57" t="str">
        <f t="shared" si="208"/>
        <v/>
      </c>
      <c r="B1061" s="61"/>
      <c r="C1061" s="61"/>
      <c r="D1061" s="58"/>
      <c r="E1061" s="61"/>
      <c r="F1061" s="61"/>
      <c r="G1061" s="272"/>
      <c r="H1061" s="62"/>
      <c r="I1061" s="273">
        <f t="shared" si="209"/>
        <v>0</v>
      </c>
      <c r="J1061" s="272"/>
      <c r="K1061" s="62"/>
      <c r="L1061" s="270">
        <f t="shared" si="210"/>
        <v>0</v>
      </c>
      <c r="M1061" s="272"/>
      <c r="N1061" s="62"/>
      <c r="O1061" s="270">
        <f t="shared" si="211"/>
        <v>0</v>
      </c>
      <c r="P1061" s="272"/>
      <c r="Q1061" s="62"/>
      <c r="R1061" s="271">
        <f t="shared" si="212"/>
        <v>0</v>
      </c>
      <c r="S1061" s="272"/>
      <c r="T1061" s="62"/>
      <c r="U1061" s="270">
        <f t="shared" si="213"/>
        <v>0</v>
      </c>
      <c r="V1061" s="272"/>
      <c r="W1061" s="62"/>
      <c r="X1061" s="270">
        <f t="shared" si="214"/>
        <v>0</v>
      </c>
      <c r="Y1061" s="270">
        <f t="shared" si="215"/>
        <v>0</v>
      </c>
      <c r="Z1061" s="61"/>
      <c r="AA1061" s="61"/>
      <c r="AB1061" s="60" t="str">
        <f t="shared" si="216"/>
        <v/>
      </c>
      <c r="AC1061" s="21" t="b">
        <f t="shared" si="217"/>
        <v>0</v>
      </c>
      <c r="AD1061" s="21" t="b">
        <f t="shared" si="218"/>
        <v>0</v>
      </c>
      <c r="AE1061" s="21" t="b">
        <f t="shared" si="219"/>
        <v>0</v>
      </c>
      <c r="AF1061" s="21" t="b">
        <f ca="1">OR(AND($AC1061,NOT($AD1061)),AND($AC1061,OR(AND($G1061="",$H1061&lt;&gt;""),AND($G1061&lt;&gt;"",$H1061=""),AND($J1061="",$K1061&lt;&gt;""),AND($J1061&lt;&gt;"",$K1061=""),AND($M1061="",$N1061&lt;&gt;""),AND($M1061&lt;&gt;"",$N1061=""),AND($P1061="",$Q1061&lt;&gt;""),AND($P1061&lt;&gt;"",$Q1061=""),AND($S1061="",$T1061&lt;&gt;""),AND($S1061&lt;&gt;"",$T1061=""),AND($V1061="",$W1061&lt;&gt;""),AND($V1061&lt;&gt;"",$W1061=""))),AND($C1061&lt;&gt;"",$E1061&lt;&gt;"",LEFT(TRIM($C1061),1)&lt;&gt;LEFT(TRIM($E1061),1)),IF(OR($E1061="",$F1061=""),FALSE(),IFERROR(COUNTIF(INDIRECT("UNITS_"&amp;SUBSTITUTE(LEFT($E1061,FIND(" ",$E1061&amp;" ")-1),".","_")),$F1061)=0,TRUE())),AND($B1061&lt;&gt;"",OR(ISNUMBER(SEARCH("outro",LOWER($B1061))),ISNUMBER(SEARCH("divers",LOWER($B1061))),ISNUMBER(SEARCH("etc",LOWER($B1061))))),OR(AND(ISNUMBER(SEARCH("comunic",LOWER($B1061))),LEFT($E1061,3)&lt;&gt;"4.4"),AND(ISNUMBER(SEARCH("monitor",LOWER($B1061))),NOT(OR(LEFT($E1061,3)="1.5",LEFT($E1061,3)="2.5")))),AND($B1061&lt;&gt;"",OR(LEFT($C1061,1)="1",LEFT($C1061,1)="2"),$D1061=""),AND($D1061&lt;&gt;"",NOT(OR(LEFT($C1061,1)="1",LEFT($C1061,1)="2"))),AND($D1061&lt;&gt;"",COUNTIF(' PROJETO'!$B$14:$B$16,$D1061)=0),IF($D1061="",FALSE(),IF(COUNTIF(' PROJETO'!$B$14:$B$16,$D1061)=0,FALSE(),IFERROR(INDEX(' PROJETO'!$C$14:$C$16,MATCH($D1061,' PROJETO'!$B$14:$B$16,0))&lt;&gt;"Sim",FALSE()))))</f>
        <v>0</v>
      </c>
      <c r="AG1061" s="21" t="b">
        <f>AND($AC1061,$Y1061&gt;'CONFG.  LISTAS'!$F$4,$Z1061="",$AA1061="")</f>
        <v>0</v>
      </c>
      <c r="AH1061" s="21" t="str">
        <f t="shared" si="220"/>
        <v/>
      </c>
      <c r="AI1061" s="43" t="str">
        <f ca="1">IF(NOT($AC1061),"",IF(OR($B1061="",$C1061="",$E1061="",$F1061=""),"Preencha descrição, categoria, tipo e unidade.",IF(AND($B1061&lt;&gt;"",OR(LEFT($C1061,1)="1",LEFT($C1061,1)="2"),$D1061=""),"Informe a prática de restauração para itens diretos.",IF(AND($D1061&lt;&gt;"",NOT(OR(LEFT($C1061,1)="1",LEFT($C1061,1)="2"))),"Custos indiretos não devem pertencer a uma prática específica.",IF(AND($D1061&lt;&gt;"",COUNTIF(' PROJETO'!$B$14:$B$16,$D1061)=0),"Prática de restauração inválida ou não cadastrada.",IF(IF($D1061="",FALSE(),IF(COUNTIF(' PROJETO'!$B$14:$B$16,$D1061)=0,FALSE(),IFERROR(INDEX(' PROJETO'!$C$14:$C$16,MATCH($D1061,' PROJETO'!$B$14:$B$16,0))&lt;&gt;"Sim",FALSE()))),"A prática informada no item não foi selecionada na aba Projeto.",IF(AND(MAX($I1061,$L1061,$O1061,$R1061,$U1061,$X1061)&gt;'CONFG.  LISTAS'!$F$4,NOT(OR($Z1061&lt;&gt;"",$AA1061&lt;&gt;""))),"Memorial de cálculo ou anexo obrigatório não informado para item acima do limite.",IF(OR(AND($G1061&lt;&gt;"",$H1061&lt;&gt;"",OR($G1061&lt;=0,$H1061&lt;=0)),AND($J1061&lt;&gt;"",$K1061&lt;&gt;"",OR($J1061&lt;=0,$K1061&lt;=0)),AND($M1061&lt;&gt;"",$N1061&lt;&gt;"",OR($M1061&lt;=0,$N1061&lt;=0)),AND($P1061&lt;&gt;"",$Q1061&lt;&gt;"",OR($P1061&lt;=0,$Q1061&lt;=0)),AND($S1061&lt;&gt;"",$T1061&lt;&gt;"",OR($S1061&lt;=0,$T1061&lt;=0)),AND($V1061&lt;&gt;"",$W1061&lt;&gt;"",OR($V1061&lt;=0,$W1061&lt;=0))),"Revise os valores informados: valor unitário e quantidade devem ser maiores que zero.",IF(OR(AND($G1061="",$H1061&lt;&gt;""),AND($G1061&lt;&gt;"",$H1061=""),AND($J1061="",$K1061&lt;&gt;""),AND($J1061&lt;&gt;"",$K1061=""),AND($M1061="",$N1061&lt;&gt;""),AND($M1061&lt;&gt;"",$N1061=""),AND($P1061="",$Q1061&lt;&gt;""),AND($P1061&lt;&gt;"",$Q1061=""),AND($S1061="",$T1061&lt;&gt;""),AND($S1061&lt;&gt;"",$T1061=""),AND($V1061="",$W1061&lt;&gt;""),AND($V1061&lt;&gt;"",$W1061="")),"Há ano preenchido parcialmente: "&amp;TRIM(IF(AND($G1061="",$H1061&lt;&gt;""),"Ano 1 (falta valor unitário); ","")&amp;IF(AND($G1061&lt;&gt;"",$H1061=""),"Ano 1 (falta quantidade); ","")&amp;IF(AND($J1061="",$K1061&lt;&gt;""),"Ano 2 (falta valor unitário); ","")&amp;IF(AND($J1061&lt;&gt;"",$K1061=""),"Ano 2 (falta quantidade); ","")&amp;IF(AND($M1061="",$N1061&lt;&gt;""),"Ano 3 (falta valor unitário); ","")&amp;IF(AND($M1061&lt;&gt;"",$N1061=""),"Ano 3 (falta quantidade); ","")&amp;IF(AND($P1061="",$Q1061&lt;&gt;""),"Ano 4 (falta valor unitário); ","")&amp;IF(AND($P1061&lt;&gt;"",$Q1061=""),"Ano 4 (falta quantidade); ","")&amp;IF(AND($S1061="",$T1061&lt;&gt;""),"Ano 5 (falta valor unitário); ","")&amp;IF(AND($S1061&lt;&gt;"",$T1061=""),"Ano 5 (falta quantidade); ","")&amp;IF(AND($V1061="",$W1061&lt;&gt;""),"Ano 6 (falta valor unitário); ","")&amp;IF(AND($V1061&lt;&gt;"",$W1061=""),"Ano 6 (falta quantidade); ","")), IF(NOT(OR(AND($G1061&lt;&gt;"",$H1061&lt;&gt;""),AND($J1061&lt;&gt;"",$K1061&lt;&gt;""),AND($M1061&lt;&gt;"",$N1061&lt;&gt;""),AND($P1061&lt;&gt;"",$Q1061&lt;&gt;""),AND($S1061&lt;&gt;"",$T1061&lt;&gt;""),AND($V1061&lt;&gt;"",$W1061&lt;&gt;""))),"Informe pelo menos um ano completo com valor unitário e quantidade.",IF(AND($C1061&lt;&gt;"",$E1061&lt;&gt;"",LEFT(TRIM($C1061),1)&lt;&gt;LEFT(TRIM($E1061),1)),"Categoria e tipo estão incompatíveis.",IF(IF(OR($E1061="",$F1061=""),FALSE(),IFERROR(COUNTIF(INDIRECT("UNITS_"&amp;SUBSTITUTE(LEFT($E1061,FIND(" ",$E1061&amp;" ")-1),".","_")),$F1061)=0,TRUE())),"Unidade incompatível com o tipo selecionado.",IF(OR(AND(ISNUMBER(SEARCH("comunic",LOWER($B1061))),LEFT($E1061,3)&lt;&gt;"4.4"),AND(ISNUMBER(SEARCH("monitor",LOWER($B1061))),NOT(OR(LEFT($E1061,3)="1.5",LEFT($E1061,3)="2.5")))),"Revise a classificação do item conforme as regras de preenchimento.",IF(AND($B1061&lt;&gt;"",OR(ISNUMBER(SEARCH("outro",LOWER($B1061))),ISNUMBER(SEARCH("divers",LOWER($B1061))),ISNUMBER(SEARCH("kit",LOWER($B1061))),ISNUMBER(SEARCH("ferrament",LOWER($B1061))),ISNUMBER(SEARCH("epi",LOWER($B1061)))),NOT(OR($Z1061&lt;&gt;"",$AA1061&lt;&gt;""))),"Descrição muito genérica: detalhe melhor o item e registre o racional no memorial ou em anexo.",IF(AND($Y1061=0,$B1061&lt;&gt;"",OR($G1061&lt;&gt;"",$H1061&lt;&gt;"",$J1061&lt;&gt;"",$K1061&lt;&gt;"",$M1061&lt;&gt;"",$N1061&lt;&gt;"",$P1061&lt;&gt;"",$Q1061&lt;&gt;"",$S1061&lt;&gt;"",$T1061&lt;&gt;"",$V1061&lt;&gt;"",$W1061&lt;&gt;"")),"O item possui dados lançados, mas o total está zerado. Revise os valores informados.","")))))))))))))))</f>
        <v/>
      </c>
    </row>
    <row r="1062" spans="1:35" ht="14.25" customHeight="1" x14ac:dyDescent="0.25">
      <c r="A1062" s="57" t="str">
        <f t="shared" si="208"/>
        <v/>
      </c>
      <c r="B1062" s="58"/>
      <c r="C1062" s="58"/>
      <c r="D1062" s="58"/>
      <c r="E1062" s="58"/>
      <c r="F1062" s="58"/>
      <c r="G1062" s="269"/>
      <c r="H1062" s="59"/>
      <c r="I1062" s="273">
        <f t="shared" si="209"/>
        <v>0</v>
      </c>
      <c r="J1062" s="269"/>
      <c r="K1062" s="59"/>
      <c r="L1062" s="270">
        <f t="shared" si="210"/>
        <v>0</v>
      </c>
      <c r="M1062" s="269"/>
      <c r="N1062" s="59"/>
      <c r="O1062" s="270">
        <f t="shared" si="211"/>
        <v>0</v>
      </c>
      <c r="P1062" s="269"/>
      <c r="Q1062" s="59"/>
      <c r="R1062" s="271">
        <f t="shared" si="212"/>
        <v>0</v>
      </c>
      <c r="S1062" s="269"/>
      <c r="T1062" s="59"/>
      <c r="U1062" s="270">
        <f t="shared" si="213"/>
        <v>0</v>
      </c>
      <c r="V1062" s="269"/>
      <c r="W1062" s="59"/>
      <c r="X1062" s="270">
        <f t="shared" si="214"/>
        <v>0</v>
      </c>
      <c r="Y1062" s="270">
        <f t="shared" si="215"/>
        <v>0</v>
      </c>
      <c r="Z1062" s="58"/>
      <c r="AA1062" s="58"/>
      <c r="AB1062" s="60" t="str">
        <f t="shared" si="216"/>
        <v/>
      </c>
      <c r="AC1062" s="21" t="b">
        <f t="shared" si="217"/>
        <v>0</v>
      </c>
      <c r="AD1062" s="21" t="b">
        <f t="shared" si="218"/>
        <v>0</v>
      </c>
      <c r="AE1062" s="21" t="b">
        <f t="shared" si="219"/>
        <v>0</v>
      </c>
      <c r="AF1062" s="21" t="b">
        <f ca="1">OR(AND($AC1062,NOT($AD1062)),AND($AC1062,OR(AND($G1062="",$H1062&lt;&gt;""),AND($G1062&lt;&gt;"",$H1062=""),AND($J1062="",$K1062&lt;&gt;""),AND($J1062&lt;&gt;"",$K1062=""),AND($M1062="",$N1062&lt;&gt;""),AND($M1062&lt;&gt;"",$N1062=""),AND($P1062="",$Q1062&lt;&gt;""),AND($P1062&lt;&gt;"",$Q1062=""),AND($S1062="",$T1062&lt;&gt;""),AND($S1062&lt;&gt;"",$T1062=""),AND($V1062="",$W1062&lt;&gt;""),AND($V1062&lt;&gt;"",$W1062=""))),AND($C1062&lt;&gt;"",$E1062&lt;&gt;"",LEFT(TRIM($C1062),1)&lt;&gt;LEFT(TRIM($E1062),1)),IF(OR($E1062="",$F1062=""),FALSE(),IFERROR(COUNTIF(INDIRECT("UNITS_"&amp;SUBSTITUTE(LEFT($E1062,FIND(" ",$E1062&amp;" ")-1),".","_")),$F1062)=0,TRUE())),AND($B1062&lt;&gt;"",OR(ISNUMBER(SEARCH("outro",LOWER($B1062))),ISNUMBER(SEARCH("divers",LOWER($B1062))),ISNUMBER(SEARCH("etc",LOWER($B1062))))),OR(AND(ISNUMBER(SEARCH("comunic",LOWER($B1062))),LEFT($E1062,3)&lt;&gt;"4.4"),AND(ISNUMBER(SEARCH("monitor",LOWER($B1062))),NOT(OR(LEFT($E1062,3)="1.5",LEFT($E1062,3)="2.5")))),AND($B1062&lt;&gt;"",OR(LEFT($C1062,1)="1",LEFT($C1062,1)="2"),$D1062=""),AND($D1062&lt;&gt;"",NOT(OR(LEFT($C1062,1)="1",LEFT($C1062,1)="2"))),AND($D1062&lt;&gt;"",COUNTIF(' PROJETO'!$B$14:$B$16,$D1062)=0),IF($D1062="",FALSE(),IF(COUNTIF(' PROJETO'!$B$14:$B$16,$D1062)=0,FALSE(),IFERROR(INDEX(' PROJETO'!$C$14:$C$16,MATCH($D1062,' PROJETO'!$B$14:$B$16,0))&lt;&gt;"Sim",FALSE()))))</f>
        <v>0</v>
      </c>
      <c r="AG1062" s="21" t="b">
        <f>AND($AC1062,$Y1062&gt;'CONFG.  LISTAS'!$F$4,$Z1062="",$AA1062="")</f>
        <v>0</v>
      </c>
      <c r="AH1062" s="21" t="str">
        <f t="shared" si="220"/>
        <v/>
      </c>
      <c r="AI1062" s="43" t="str">
        <f ca="1">IF(NOT($AC1062),"",IF(OR($B1062="",$C1062="",$E1062="",$F1062=""),"Preencha descrição, categoria, tipo e unidade.",IF(AND($B1062&lt;&gt;"",OR(LEFT($C1062,1)="1",LEFT($C1062,1)="2"),$D1062=""),"Informe a prática de restauração para itens diretos.",IF(AND($D1062&lt;&gt;"",NOT(OR(LEFT($C1062,1)="1",LEFT($C1062,1)="2"))),"Custos indiretos não devem pertencer a uma prática específica.",IF(AND($D1062&lt;&gt;"",COUNTIF(' PROJETO'!$B$14:$B$16,$D1062)=0),"Prática de restauração inválida ou não cadastrada.",IF(IF($D1062="",FALSE(),IF(COUNTIF(' PROJETO'!$B$14:$B$16,$D1062)=0,FALSE(),IFERROR(INDEX(' PROJETO'!$C$14:$C$16,MATCH($D1062,' PROJETO'!$B$14:$B$16,0))&lt;&gt;"Sim",FALSE()))),"A prática informada no item não foi selecionada na aba Projeto.",IF(AND(MAX($I1062,$L1062,$O1062,$R1062,$U1062,$X1062)&gt;'CONFG.  LISTAS'!$F$4,NOT(OR($Z1062&lt;&gt;"",$AA1062&lt;&gt;""))),"Memorial de cálculo ou anexo obrigatório não informado para item acima do limite.",IF(OR(AND($G1062&lt;&gt;"",$H1062&lt;&gt;"",OR($G1062&lt;=0,$H1062&lt;=0)),AND($J1062&lt;&gt;"",$K1062&lt;&gt;"",OR($J1062&lt;=0,$K1062&lt;=0)),AND($M1062&lt;&gt;"",$N1062&lt;&gt;"",OR($M1062&lt;=0,$N1062&lt;=0)),AND($P1062&lt;&gt;"",$Q1062&lt;&gt;"",OR($P1062&lt;=0,$Q1062&lt;=0)),AND($S1062&lt;&gt;"",$T1062&lt;&gt;"",OR($S1062&lt;=0,$T1062&lt;=0)),AND($V1062&lt;&gt;"",$W1062&lt;&gt;"",OR($V1062&lt;=0,$W1062&lt;=0))),"Revise os valores informados: valor unitário e quantidade devem ser maiores que zero.",IF(OR(AND($G1062="",$H1062&lt;&gt;""),AND($G1062&lt;&gt;"",$H1062=""),AND($J1062="",$K1062&lt;&gt;""),AND($J1062&lt;&gt;"",$K1062=""),AND($M1062="",$N1062&lt;&gt;""),AND($M1062&lt;&gt;"",$N1062=""),AND($P1062="",$Q1062&lt;&gt;""),AND($P1062&lt;&gt;"",$Q1062=""),AND($S1062="",$T1062&lt;&gt;""),AND($S1062&lt;&gt;"",$T1062=""),AND($V1062="",$W1062&lt;&gt;""),AND($V1062&lt;&gt;"",$W1062="")),"Há ano preenchido parcialmente: "&amp;TRIM(IF(AND($G1062="",$H1062&lt;&gt;""),"Ano 1 (falta valor unitário); ","")&amp;IF(AND($G1062&lt;&gt;"",$H1062=""),"Ano 1 (falta quantidade); ","")&amp;IF(AND($J1062="",$K1062&lt;&gt;""),"Ano 2 (falta valor unitário); ","")&amp;IF(AND($J1062&lt;&gt;"",$K1062=""),"Ano 2 (falta quantidade); ","")&amp;IF(AND($M1062="",$N1062&lt;&gt;""),"Ano 3 (falta valor unitário); ","")&amp;IF(AND($M1062&lt;&gt;"",$N1062=""),"Ano 3 (falta quantidade); ","")&amp;IF(AND($P1062="",$Q1062&lt;&gt;""),"Ano 4 (falta valor unitário); ","")&amp;IF(AND($P1062&lt;&gt;"",$Q1062=""),"Ano 4 (falta quantidade); ","")&amp;IF(AND($S1062="",$T1062&lt;&gt;""),"Ano 5 (falta valor unitário); ","")&amp;IF(AND($S1062&lt;&gt;"",$T1062=""),"Ano 5 (falta quantidade); ","")&amp;IF(AND($V1062="",$W1062&lt;&gt;""),"Ano 6 (falta valor unitário); ","")&amp;IF(AND($V1062&lt;&gt;"",$W1062=""),"Ano 6 (falta quantidade); ","")), IF(NOT(OR(AND($G1062&lt;&gt;"",$H1062&lt;&gt;""),AND($J1062&lt;&gt;"",$K1062&lt;&gt;""),AND($M1062&lt;&gt;"",$N1062&lt;&gt;""),AND($P1062&lt;&gt;"",$Q1062&lt;&gt;""),AND($S1062&lt;&gt;"",$T1062&lt;&gt;""),AND($V1062&lt;&gt;"",$W1062&lt;&gt;""))),"Informe pelo menos um ano completo com valor unitário e quantidade.",IF(AND($C1062&lt;&gt;"",$E1062&lt;&gt;"",LEFT(TRIM($C1062),1)&lt;&gt;LEFT(TRIM($E1062),1)),"Categoria e tipo estão incompatíveis.",IF(IF(OR($E1062="",$F1062=""),FALSE(),IFERROR(COUNTIF(INDIRECT("UNITS_"&amp;SUBSTITUTE(LEFT($E1062,FIND(" ",$E1062&amp;" ")-1),".","_")),$F1062)=0,TRUE())),"Unidade incompatível com o tipo selecionado.",IF(OR(AND(ISNUMBER(SEARCH("comunic",LOWER($B1062))),LEFT($E1062,3)&lt;&gt;"4.4"),AND(ISNUMBER(SEARCH("monitor",LOWER($B1062))),NOT(OR(LEFT($E1062,3)="1.5",LEFT($E1062,3)="2.5")))),"Revise a classificação do item conforme as regras de preenchimento.",IF(AND($B1062&lt;&gt;"",OR(ISNUMBER(SEARCH("outro",LOWER($B1062))),ISNUMBER(SEARCH("divers",LOWER($B1062))),ISNUMBER(SEARCH("kit",LOWER($B1062))),ISNUMBER(SEARCH("ferrament",LOWER($B1062))),ISNUMBER(SEARCH("epi",LOWER($B1062)))),NOT(OR($Z1062&lt;&gt;"",$AA1062&lt;&gt;""))),"Descrição muito genérica: detalhe melhor o item e registre o racional no memorial ou em anexo.",IF(AND($Y1062=0,$B1062&lt;&gt;"",OR($G1062&lt;&gt;"",$H1062&lt;&gt;"",$J1062&lt;&gt;"",$K1062&lt;&gt;"",$M1062&lt;&gt;"",$N1062&lt;&gt;"",$P1062&lt;&gt;"",$Q1062&lt;&gt;"",$S1062&lt;&gt;"",$T1062&lt;&gt;"",$V1062&lt;&gt;"",$W1062&lt;&gt;"")),"O item possui dados lançados, mas o total está zerado. Revise os valores informados.","")))))))))))))))</f>
        <v/>
      </c>
    </row>
    <row r="1063" spans="1:35" ht="14.25" customHeight="1" x14ac:dyDescent="0.25">
      <c r="A1063" s="57" t="str">
        <f t="shared" si="208"/>
        <v/>
      </c>
      <c r="B1063" s="61"/>
      <c r="C1063" s="61"/>
      <c r="D1063" s="58"/>
      <c r="E1063" s="61"/>
      <c r="F1063" s="61"/>
      <c r="G1063" s="272"/>
      <c r="H1063" s="62"/>
      <c r="I1063" s="273">
        <f t="shared" si="209"/>
        <v>0</v>
      </c>
      <c r="J1063" s="272"/>
      <c r="K1063" s="62"/>
      <c r="L1063" s="270">
        <f t="shared" si="210"/>
        <v>0</v>
      </c>
      <c r="M1063" s="272"/>
      <c r="N1063" s="62"/>
      <c r="O1063" s="270">
        <f t="shared" si="211"/>
        <v>0</v>
      </c>
      <c r="P1063" s="272"/>
      <c r="Q1063" s="62"/>
      <c r="R1063" s="271">
        <f t="shared" si="212"/>
        <v>0</v>
      </c>
      <c r="S1063" s="272"/>
      <c r="T1063" s="62"/>
      <c r="U1063" s="270">
        <f t="shared" si="213"/>
        <v>0</v>
      </c>
      <c r="V1063" s="272"/>
      <c r="W1063" s="62"/>
      <c r="X1063" s="270">
        <f t="shared" si="214"/>
        <v>0</v>
      </c>
      <c r="Y1063" s="270">
        <f t="shared" si="215"/>
        <v>0</v>
      </c>
      <c r="Z1063" s="61"/>
      <c r="AA1063" s="61"/>
      <c r="AB1063" s="60" t="str">
        <f t="shared" si="216"/>
        <v/>
      </c>
      <c r="AC1063" s="21" t="b">
        <f t="shared" si="217"/>
        <v>0</v>
      </c>
      <c r="AD1063" s="21" t="b">
        <f t="shared" si="218"/>
        <v>0</v>
      </c>
      <c r="AE1063" s="21" t="b">
        <f t="shared" si="219"/>
        <v>0</v>
      </c>
      <c r="AF1063" s="21" t="b">
        <f ca="1">OR(AND($AC1063,NOT($AD1063)),AND($AC1063,OR(AND($G1063="",$H1063&lt;&gt;""),AND($G1063&lt;&gt;"",$H1063=""),AND($J1063="",$K1063&lt;&gt;""),AND($J1063&lt;&gt;"",$K1063=""),AND($M1063="",$N1063&lt;&gt;""),AND($M1063&lt;&gt;"",$N1063=""),AND($P1063="",$Q1063&lt;&gt;""),AND($P1063&lt;&gt;"",$Q1063=""),AND($S1063="",$T1063&lt;&gt;""),AND($S1063&lt;&gt;"",$T1063=""),AND($V1063="",$W1063&lt;&gt;""),AND($V1063&lt;&gt;"",$W1063=""))),AND($C1063&lt;&gt;"",$E1063&lt;&gt;"",LEFT(TRIM($C1063),1)&lt;&gt;LEFT(TRIM($E1063),1)),IF(OR($E1063="",$F1063=""),FALSE(),IFERROR(COUNTIF(INDIRECT("UNITS_"&amp;SUBSTITUTE(LEFT($E1063,FIND(" ",$E1063&amp;" ")-1),".","_")),$F1063)=0,TRUE())),AND($B1063&lt;&gt;"",OR(ISNUMBER(SEARCH("outro",LOWER($B1063))),ISNUMBER(SEARCH("divers",LOWER($B1063))),ISNUMBER(SEARCH("etc",LOWER($B1063))))),OR(AND(ISNUMBER(SEARCH("comunic",LOWER($B1063))),LEFT($E1063,3)&lt;&gt;"4.4"),AND(ISNUMBER(SEARCH("monitor",LOWER($B1063))),NOT(OR(LEFT($E1063,3)="1.5",LEFT($E1063,3)="2.5")))),AND($B1063&lt;&gt;"",OR(LEFT($C1063,1)="1",LEFT($C1063,1)="2"),$D1063=""),AND($D1063&lt;&gt;"",NOT(OR(LEFT($C1063,1)="1",LEFT($C1063,1)="2"))),AND($D1063&lt;&gt;"",COUNTIF(' PROJETO'!$B$14:$B$16,$D1063)=0),IF($D1063="",FALSE(),IF(COUNTIF(' PROJETO'!$B$14:$B$16,$D1063)=0,FALSE(),IFERROR(INDEX(' PROJETO'!$C$14:$C$16,MATCH($D1063,' PROJETO'!$B$14:$B$16,0))&lt;&gt;"Sim",FALSE()))))</f>
        <v>0</v>
      </c>
      <c r="AG1063" s="21" t="b">
        <f>AND($AC1063,$Y1063&gt;'CONFG.  LISTAS'!$F$4,$Z1063="",$AA1063="")</f>
        <v>0</v>
      </c>
      <c r="AH1063" s="21" t="str">
        <f t="shared" si="220"/>
        <v/>
      </c>
      <c r="AI1063" s="43" t="str">
        <f ca="1">IF(NOT($AC1063),"",IF(OR($B1063="",$C1063="",$E1063="",$F1063=""),"Preencha descrição, categoria, tipo e unidade.",IF(AND($B1063&lt;&gt;"",OR(LEFT($C1063,1)="1",LEFT($C1063,1)="2"),$D1063=""),"Informe a prática de restauração para itens diretos.",IF(AND($D1063&lt;&gt;"",NOT(OR(LEFT($C1063,1)="1",LEFT($C1063,1)="2"))),"Custos indiretos não devem pertencer a uma prática específica.",IF(AND($D1063&lt;&gt;"",COUNTIF(' PROJETO'!$B$14:$B$16,$D1063)=0),"Prática de restauração inválida ou não cadastrada.",IF(IF($D1063="",FALSE(),IF(COUNTIF(' PROJETO'!$B$14:$B$16,$D1063)=0,FALSE(),IFERROR(INDEX(' PROJETO'!$C$14:$C$16,MATCH($D1063,' PROJETO'!$B$14:$B$16,0))&lt;&gt;"Sim",FALSE()))),"A prática informada no item não foi selecionada na aba Projeto.",IF(AND(MAX($I1063,$L1063,$O1063,$R1063,$U1063,$X1063)&gt;'CONFG.  LISTAS'!$F$4,NOT(OR($Z1063&lt;&gt;"",$AA1063&lt;&gt;""))),"Memorial de cálculo ou anexo obrigatório não informado para item acima do limite.",IF(OR(AND($G1063&lt;&gt;"",$H1063&lt;&gt;"",OR($G1063&lt;=0,$H1063&lt;=0)),AND($J1063&lt;&gt;"",$K1063&lt;&gt;"",OR($J1063&lt;=0,$K1063&lt;=0)),AND($M1063&lt;&gt;"",$N1063&lt;&gt;"",OR($M1063&lt;=0,$N1063&lt;=0)),AND($P1063&lt;&gt;"",$Q1063&lt;&gt;"",OR($P1063&lt;=0,$Q1063&lt;=0)),AND($S1063&lt;&gt;"",$T1063&lt;&gt;"",OR($S1063&lt;=0,$T1063&lt;=0)),AND($V1063&lt;&gt;"",$W1063&lt;&gt;"",OR($V1063&lt;=0,$W1063&lt;=0))),"Revise os valores informados: valor unitário e quantidade devem ser maiores que zero.",IF(OR(AND($G1063="",$H1063&lt;&gt;""),AND($G1063&lt;&gt;"",$H1063=""),AND($J1063="",$K1063&lt;&gt;""),AND($J1063&lt;&gt;"",$K1063=""),AND($M1063="",$N1063&lt;&gt;""),AND($M1063&lt;&gt;"",$N1063=""),AND($P1063="",$Q1063&lt;&gt;""),AND($P1063&lt;&gt;"",$Q1063=""),AND($S1063="",$T1063&lt;&gt;""),AND($S1063&lt;&gt;"",$T1063=""),AND($V1063="",$W1063&lt;&gt;""),AND($V1063&lt;&gt;"",$W1063="")),"Há ano preenchido parcialmente: "&amp;TRIM(IF(AND($G1063="",$H1063&lt;&gt;""),"Ano 1 (falta valor unitário); ","")&amp;IF(AND($G1063&lt;&gt;"",$H1063=""),"Ano 1 (falta quantidade); ","")&amp;IF(AND($J1063="",$K1063&lt;&gt;""),"Ano 2 (falta valor unitário); ","")&amp;IF(AND($J1063&lt;&gt;"",$K1063=""),"Ano 2 (falta quantidade); ","")&amp;IF(AND($M1063="",$N1063&lt;&gt;""),"Ano 3 (falta valor unitário); ","")&amp;IF(AND($M1063&lt;&gt;"",$N1063=""),"Ano 3 (falta quantidade); ","")&amp;IF(AND($P1063="",$Q1063&lt;&gt;""),"Ano 4 (falta valor unitário); ","")&amp;IF(AND($P1063&lt;&gt;"",$Q1063=""),"Ano 4 (falta quantidade); ","")&amp;IF(AND($S1063="",$T1063&lt;&gt;""),"Ano 5 (falta valor unitário); ","")&amp;IF(AND($S1063&lt;&gt;"",$T1063=""),"Ano 5 (falta quantidade); ","")&amp;IF(AND($V1063="",$W1063&lt;&gt;""),"Ano 6 (falta valor unitário); ","")&amp;IF(AND($V1063&lt;&gt;"",$W1063=""),"Ano 6 (falta quantidade); ","")), IF(NOT(OR(AND($G1063&lt;&gt;"",$H1063&lt;&gt;""),AND($J1063&lt;&gt;"",$K1063&lt;&gt;""),AND($M1063&lt;&gt;"",$N1063&lt;&gt;""),AND($P1063&lt;&gt;"",$Q1063&lt;&gt;""),AND($S1063&lt;&gt;"",$T1063&lt;&gt;""),AND($V1063&lt;&gt;"",$W1063&lt;&gt;""))),"Informe pelo menos um ano completo com valor unitário e quantidade.",IF(AND($C1063&lt;&gt;"",$E1063&lt;&gt;"",LEFT(TRIM($C1063),1)&lt;&gt;LEFT(TRIM($E1063),1)),"Categoria e tipo estão incompatíveis.",IF(IF(OR($E1063="",$F1063=""),FALSE(),IFERROR(COUNTIF(INDIRECT("UNITS_"&amp;SUBSTITUTE(LEFT($E1063,FIND(" ",$E1063&amp;" ")-1),".","_")),$F1063)=0,TRUE())),"Unidade incompatível com o tipo selecionado.",IF(OR(AND(ISNUMBER(SEARCH("comunic",LOWER($B1063))),LEFT($E1063,3)&lt;&gt;"4.4"),AND(ISNUMBER(SEARCH("monitor",LOWER($B1063))),NOT(OR(LEFT($E1063,3)="1.5",LEFT($E1063,3)="2.5")))),"Revise a classificação do item conforme as regras de preenchimento.",IF(AND($B1063&lt;&gt;"",OR(ISNUMBER(SEARCH("outro",LOWER($B1063))),ISNUMBER(SEARCH("divers",LOWER($B1063))),ISNUMBER(SEARCH("kit",LOWER($B1063))),ISNUMBER(SEARCH("ferrament",LOWER($B1063))),ISNUMBER(SEARCH("epi",LOWER($B1063)))),NOT(OR($Z1063&lt;&gt;"",$AA1063&lt;&gt;""))),"Descrição muito genérica: detalhe melhor o item e registre o racional no memorial ou em anexo.",IF(AND($Y1063=0,$B1063&lt;&gt;"",OR($G1063&lt;&gt;"",$H1063&lt;&gt;"",$J1063&lt;&gt;"",$K1063&lt;&gt;"",$M1063&lt;&gt;"",$N1063&lt;&gt;"",$P1063&lt;&gt;"",$Q1063&lt;&gt;"",$S1063&lt;&gt;"",$T1063&lt;&gt;"",$V1063&lt;&gt;"",$W1063&lt;&gt;"")),"O item possui dados lançados, mas o total está zerado. Revise os valores informados.","")))))))))))))))</f>
        <v/>
      </c>
    </row>
    <row r="1064" spans="1:35" ht="14.25" customHeight="1" x14ac:dyDescent="0.25">
      <c r="A1064" s="57" t="str">
        <f t="shared" si="208"/>
        <v/>
      </c>
      <c r="B1064" s="58"/>
      <c r="C1064" s="58"/>
      <c r="D1064" s="58"/>
      <c r="E1064" s="58"/>
      <c r="F1064" s="58"/>
      <c r="G1064" s="269"/>
      <c r="H1064" s="59"/>
      <c r="I1064" s="273">
        <f t="shared" si="209"/>
        <v>0</v>
      </c>
      <c r="J1064" s="269"/>
      <c r="K1064" s="59"/>
      <c r="L1064" s="270">
        <f t="shared" si="210"/>
        <v>0</v>
      </c>
      <c r="M1064" s="269"/>
      <c r="N1064" s="59"/>
      <c r="O1064" s="270">
        <f t="shared" si="211"/>
        <v>0</v>
      </c>
      <c r="P1064" s="269"/>
      <c r="Q1064" s="59"/>
      <c r="R1064" s="271">
        <f t="shared" si="212"/>
        <v>0</v>
      </c>
      <c r="S1064" s="269"/>
      <c r="T1064" s="59"/>
      <c r="U1064" s="270">
        <f t="shared" si="213"/>
        <v>0</v>
      </c>
      <c r="V1064" s="269"/>
      <c r="W1064" s="59"/>
      <c r="X1064" s="270">
        <f t="shared" si="214"/>
        <v>0</v>
      </c>
      <c r="Y1064" s="270">
        <f t="shared" si="215"/>
        <v>0</v>
      </c>
      <c r="Z1064" s="58"/>
      <c r="AA1064" s="58"/>
      <c r="AB1064" s="60" t="str">
        <f t="shared" si="216"/>
        <v/>
      </c>
      <c r="AC1064" s="21" t="b">
        <f t="shared" si="217"/>
        <v>0</v>
      </c>
      <c r="AD1064" s="21" t="b">
        <f t="shared" si="218"/>
        <v>0</v>
      </c>
      <c r="AE1064" s="21" t="b">
        <f t="shared" si="219"/>
        <v>0</v>
      </c>
      <c r="AF1064" s="21" t="b">
        <f ca="1">OR(AND($AC1064,NOT($AD1064)),AND($AC1064,OR(AND($G1064="",$H1064&lt;&gt;""),AND($G1064&lt;&gt;"",$H1064=""),AND($J1064="",$K1064&lt;&gt;""),AND($J1064&lt;&gt;"",$K1064=""),AND($M1064="",$N1064&lt;&gt;""),AND($M1064&lt;&gt;"",$N1064=""),AND($P1064="",$Q1064&lt;&gt;""),AND($P1064&lt;&gt;"",$Q1064=""),AND($S1064="",$T1064&lt;&gt;""),AND($S1064&lt;&gt;"",$T1064=""),AND($V1064="",$W1064&lt;&gt;""),AND($V1064&lt;&gt;"",$W1064=""))),AND($C1064&lt;&gt;"",$E1064&lt;&gt;"",LEFT(TRIM($C1064),1)&lt;&gt;LEFT(TRIM($E1064),1)),IF(OR($E1064="",$F1064=""),FALSE(),IFERROR(COUNTIF(INDIRECT("UNITS_"&amp;SUBSTITUTE(LEFT($E1064,FIND(" ",$E1064&amp;" ")-1),".","_")),$F1064)=0,TRUE())),AND($B1064&lt;&gt;"",OR(ISNUMBER(SEARCH("outro",LOWER($B1064))),ISNUMBER(SEARCH("divers",LOWER($B1064))),ISNUMBER(SEARCH("etc",LOWER($B1064))))),OR(AND(ISNUMBER(SEARCH("comunic",LOWER($B1064))),LEFT($E1064,3)&lt;&gt;"4.4"),AND(ISNUMBER(SEARCH("monitor",LOWER($B1064))),NOT(OR(LEFT($E1064,3)="1.5",LEFT($E1064,3)="2.5")))),AND($B1064&lt;&gt;"",OR(LEFT($C1064,1)="1",LEFT($C1064,1)="2"),$D1064=""),AND($D1064&lt;&gt;"",NOT(OR(LEFT($C1064,1)="1",LEFT($C1064,1)="2"))),AND($D1064&lt;&gt;"",COUNTIF(' PROJETO'!$B$14:$B$16,$D1064)=0),IF($D1064="",FALSE(),IF(COUNTIF(' PROJETO'!$B$14:$B$16,$D1064)=0,FALSE(),IFERROR(INDEX(' PROJETO'!$C$14:$C$16,MATCH($D1064,' PROJETO'!$B$14:$B$16,0))&lt;&gt;"Sim",FALSE()))))</f>
        <v>0</v>
      </c>
      <c r="AG1064" s="21" t="b">
        <f>AND($AC1064,$Y1064&gt;'CONFG.  LISTAS'!$F$4,$Z1064="",$AA1064="")</f>
        <v>0</v>
      </c>
      <c r="AH1064" s="21" t="str">
        <f t="shared" si="220"/>
        <v/>
      </c>
      <c r="AI1064" s="43" t="str">
        <f ca="1">IF(NOT($AC1064),"",IF(OR($B1064="",$C1064="",$E1064="",$F1064=""),"Preencha descrição, categoria, tipo e unidade.",IF(AND($B1064&lt;&gt;"",OR(LEFT($C1064,1)="1",LEFT($C1064,1)="2"),$D1064=""),"Informe a prática de restauração para itens diretos.",IF(AND($D1064&lt;&gt;"",NOT(OR(LEFT($C1064,1)="1",LEFT($C1064,1)="2"))),"Custos indiretos não devem pertencer a uma prática específica.",IF(AND($D1064&lt;&gt;"",COUNTIF(' PROJETO'!$B$14:$B$16,$D1064)=0),"Prática de restauração inválida ou não cadastrada.",IF(IF($D1064="",FALSE(),IF(COUNTIF(' PROJETO'!$B$14:$B$16,$D1064)=0,FALSE(),IFERROR(INDEX(' PROJETO'!$C$14:$C$16,MATCH($D1064,' PROJETO'!$B$14:$B$16,0))&lt;&gt;"Sim",FALSE()))),"A prática informada no item não foi selecionada na aba Projeto.",IF(AND(MAX($I1064,$L1064,$O1064,$R1064,$U1064,$X1064)&gt;'CONFG.  LISTAS'!$F$4,NOT(OR($Z1064&lt;&gt;"",$AA1064&lt;&gt;""))),"Memorial de cálculo ou anexo obrigatório não informado para item acima do limite.",IF(OR(AND($G1064&lt;&gt;"",$H1064&lt;&gt;"",OR($G1064&lt;=0,$H1064&lt;=0)),AND($J1064&lt;&gt;"",$K1064&lt;&gt;"",OR($J1064&lt;=0,$K1064&lt;=0)),AND($M1064&lt;&gt;"",$N1064&lt;&gt;"",OR($M1064&lt;=0,$N1064&lt;=0)),AND($P1064&lt;&gt;"",$Q1064&lt;&gt;"",OR($P1064&lt;=0,$Q1064&lt;=0)),AND($S1064&lt;&gt;"",$T1064&lt;&gt;"",OR($S1064&lt;=0,$T1064&lt;=0)),AND($V1064&lt;&gt;"",$W1064&lt;&gt;"",OR($V1064&lt;=0,$W1064&lt;=0))),"Revise os valores informados: valor unitário e quantidade devem ser maiores que zero.",IF(OR(AND($G1064="",$H1064&lt;&gt;""),AND($G1064&lt;&gt;"",$H1064=""),AND($J1064="",$K1064&lt;&gt;""),AND($J1064&lt;&gt;"",$K1064=""),AND($M1064="",$N1064&lt;&gt;""),AND($M1064&lt;&gt;"",$N1064=""),AND($P1064="",$Q1064&lt;&gt;""),AND($P1064&lt;&gt;"",$Q1064=""),AND($S1064="",$T1064&lt;&gt;""),AND($S1064&lt;&gt;"",$T1064=""),AND($V1064="",$W1064&lt;&gt;""),AND($V1064&lt;&gt;"",$W1064="")),"Há ano preenchido parcialmente: "&amp;TRIM(IF(AND($G1064="",$H1064&lt;&gt;""),"Ano 1 (falta valor unitário); ","")&amp;IF(AND($G1064&lt;&gt;"",$H1064=""),"Ano 1 (falta quantidade); ","")&amp;IF(AND($J1064="",$K1064&lt;&gt;""),"Ano 2 (falta valor unitário); ","")&amp;IF(AND($J1064&lt;&gt;"",$K1064=""),"Ano 2 (falta quantidade); ","")&amp;IF(AND($M1064="",$N1064&lt;&gt;""),"Ano 3 (falta valor unitário); ","")&amp;IF(AND($M1064&lt;&gt;"",$N1064=""),"Ano 3 (falta quantidade); ","")&amp;IF(AND($P1064="",$Q1064&lt;&gt;""),"Ano 4 (falta valor unitário); ","")&amp;IF(AND($P1064&lt;&gt;"",$Q1064=""),"Ano 4 (falta quantidade); ","")&amp;IF(AND($S1064="",$T1064&lt;&gt;""),"Ano 5 (falta valor unitário); ","")&amp;IF(AND($S1064&lt;&gt;"",$T1064=""),"Ano 5 (falta quantidade); ","")&amp;IF(AND($V1064="",$W1064&lt;&gt;""),"Ano 6 (falta valor unitário); ","")&amp;IF(AND($V1064&lt;&gt;"",$W1064=""),"Ano 6 (falta quantidade); ","")), IF(NOT(OR(AND($G1064&lt;&gt;"",$H1064&lt;&gt;""),AND($J1064&lt;&gt;"",$K1064&lt;&gt;""),AND($M1064&lt;&gt;"",$N1064&lt;&gt;""),AND($P1064&lt;&gt;"",$Q1064&lt;&gt;""),AND($S1064&lt;&gt;"",$T1064&lt;&gt;""),AND($V1064&lt;&gt;"",$W1064&lt;&gt;""))),"Informe pelo menos um ano completo com valor unitário e quantidade.",IF(AND($C1064&lt;&gt;"",$E1064&lt;&gt;"",LEFT(TRIM($C1064),1)&lt;&gt;LEFT(TRIM($E1064),1)),"Categoria e tipo estão incompatíveis.",IF(IF(OR($E1064="",$F1064=""),FALSE(),IFERROR(COUNTIF(INDIRECT("UNITS_"&amp;SUBSTITUTE(LEFT($E1064,FIND(" ",$E1064&amp;" ")-1),".","_")),$F1064)=0,TRUE())),"Unidade incompatível com o tipo selecionado.",IF(OR(AND(ISNUMBER(SEARCH("comunic",LOWER($B1064))),LEFT($E1064,3)&lt;&gt;"4.4"),AND(ISNUMBER(SEARCH("monitor",LOWER($B1064))),NOT(OR(LEFT($E1064,3)="1.5",LEFT($E1064,3)="2.5")))),"Revise a classificação do item conforme as regras de preenchimento.",IF(AND($B1064&lt;&gt;"",OR(ISNUMBER(SEARCH("outro",LOWER($B1064))),ISNUMBER(SEARCH("divers",LOWER($B1064))),ISNUMBER(SEARCH("kit",LOWER($B1064))),ISNUMBER(SEARCH("ferrament",LOWER($B1064))),ISNUMBER(SEARCH("epi",LOWER($B1064)))),NOT(OR($Z1064&lt;&gt;"",$AA1064&lt;&gt;""))),"Descrição muito genérica: detalhe melhor o item e registre o racional no memorial ou em anexo.",IF(AND($Y1064=0,$B1064&lt;&gt;"",OR($G1064&lt;&gt;"",$H1064&lt;&gt;"",$J1064&lt;&gt;"",$K1064&lt;&gt;"",$M1064&lt;&gt;"",$N1064&lt;&gt;"",$P1064&lt;&gt;"",$Q1064&lt;&gt;"",$S1064&lt;&gt;"",$T1064&lt;&gt;"",$V1064&lt;&gt;"",$W1064&lt;&gt;"")),"O item possui dados lançados, mas o total está zerado. Revise os valores informados.","")))))))))))))))</f>
        <v/>
      </c>
    </row>
    <row r="1065" spans="1:35" ht="14.25" customHeight="1" x14ac:dyDescent="0.25">
      <c r="A1065" s="57" t="str">
        <f t="shared" si="208"/>
        <v/>
      </c>
      <c r="B1065" s="61"/>
      <c r="C1065" s="61"/>
      <c r="D1065" s="58"/>
      <c r="E1065" s="61"/>
      <c r="F1065" s="61"/>
      <c r="G1065" s="272"/>
      <c r="H1065" s="62"/>
      <c r="I1065" s="273">
        <f t="shared" si="209"/>
        <v>0</v>
      </c>
      <c r="J1065" s="272"/>
      <c r="K1065" s="62"/>
      <c r="L1065" s="270">
        <f t="shared" si="210"/>
        <v>0</v>
      </c>
      <c r="M1065" s="272"/>
      <c r="N1065" s="62"/>
      <c r="O1065" s="270">
        <f t="shared" si="211"/>
        <v>0</v>
      </c>
      <c r="P1065" s="272"/>
      <c r="Q1065" s="62"/>
      <c r="R1065" s="271">
        <f t="shared" si="212"/>
        <v>0</v>
      </c>
      <c r="S1065" s="272"/>
      <c r="T1065" s="62"/>
      <c r="U1065" s="270">
        <f t="shared" si="213"/>
        <v>0</v>
      </c>
      <c r="V1065" s="272"/>
      <c r="W1065" s="62"/>
      <c r="X1065" s="270">
        <f t="shared" si="214"/>
        <v>0</v>
      </c>
      <c r="Y1065" s="270">
        <f t="shared" si="215"/>
        <v>0</v>
      </c>
      <c r="Z1065" s="61"/>
      <c r="AA1065" s="61"/>
      <c r="AB1065" s="60" t="str">
        <f t="shared" si="216"/>
        <v/>
      </c>
      <c r="AC1065" s="21" t="b">
        <f t="shared" si="217"/>
        <v>0</v>
      </c>
      <c r="AD1065" s="21" t="b">
        <f t="shared" si="218"/>
        <v>0</v>
      </c>
      <c r="AE1065" s="21" t="b">
        <f t="shared" si="219"/>
        <v>0</v>
      </c>
      <c r="AF1065" s="21" t="b">
        <f ca="1">OR(AND($AC1065,NOT($AD1065)),AND($AC1065,OR(AND($G1065="",$H1065&lt;&gt;""),AND($G1065&lt;&gt;"",$H1065=""),AND($J1065="",$K1065&lt;&gt;""),AND($J1065&lt;&gt;"",$K1065=""),AND($M1065="",$N1065&lt;&gt;""),AND($M1065&lt;&gt;"",$N1065=""),AND($P1065="",$Q1065&lt;&gt;""),AND($P1065&lt;&gt;"",$Q1065=""),AND($S1065="",$T1065&lt;&gt;""),AND($S1065&lt;&gt;"",$T1065=""),AND($V1065="",$W1065&lt;&gt;""),AND($V1065&lt;&gt;"",$W1065=""))),AND($C1065&lt;&gt;"",$E1065&lt;&gt;"",LEFT(TRIM($C1065),1)&lt;&gt;LEFT(TRIM($E1065),1)),IF(OR($E1065="",$F1065=""),FALSE(),IFERROR(COUNTIF(INDIRECT("UNITS_"&amp;SUBSTITUTE(LEFT($E1065,FIND(" ",$E1065&amp;" ")-1),".","_")),$F1065)=0,TRUE())),AND($B1065&lt;&gt;"",OR(ISNUMBER(SEARCH("outro",LOWER($B1065))),ISNUMBER(SEARCH("divers",LOWER($B1065))),ISNUMBER(SEARCH("etc",LOWER($B1065))))),OR(AND(ISNUMBER(SEARCH("comunic",LOWER($B1065))),LEFT($E1065,3)&lt;&gt;"4.4"),AND(ISNUMBER(SEARCH("monitor",LOWER($B1065))),NOT(OR(LEFT($E1065,3)="1.5",LEFT($E1065,3)="2.5")))),AND($B1065&lt;&gt;"",OR(LEFT($C1065,1)="1",LEFT($C1065,1)="2"),$D1065=""),AND($D1065&lt;&gt;"",NOT(OR(LEFT($C1065,1)="1",LEFT($C1065,1)="2"))),AND($D1065&lt;&gt;"",COUNTIF(' PROJETO'!$B$14:$B$16,$D1065)=0),IF($D1065="",FALSE(),IF(COUNTIF(' PROJETO'!$B$14:$B$16,$D1065)=0,FALSE(),IFERROR(INDEX(' PROJETO'!$C$14:$C$16,MATCH($D1065,' PROJETO'!$B$14:$B$16,0))&lt;&gt;"Sim",FALSE()))))</f>
        <v>0</v>
      </c>
      <c r="AG1065" s="21" t="b">
        <f>AND($AC1065,$Y1065&gt;'CONFG.  LISTAS'!$F$4,$Z1065="",$AA1065="")</f>
        <v>0</v>
      </c>
      <c r="AH1065" s="21" t="str">
        <f t="shared" si="220"/>
        <v/>
      </c>
      <c r="AI1065" s="43" t="str">
        <f ca="1">IF(NOT($AC1065),"",IF(OR($B1065="",$C1065="",$E1065="",$F1065=""),"Preencha descrição, categoria, tipo e unidade.",IF(AND($B1065&lt;&gt;"",OR(LEFT($C1065,1)="1",LEFT($C1065,1)="2"),$D1065=""),"Informe a prática de restauração para itens diretos.",IF(AND($D1065&lt;&gt;"",NOT(OR(LEFT($C1065,1)="1",LEFT($C1065,1)="2"))),"Custos indiretos não devem pertencer a uma prática específica.",IF(AND($D1065&lt;&gt;"",COUNTIF(' PROJETO'!$B$14:$B$16,$D1065)=0),"Prática de restauração inválida ou não cadastrada.",IF(IF($D1065="",FALSE(),IF(COUNTIF(' PROJETO'!$B$14:$B$16,$D1065)=0,FALSE(),IFERROR(INDEX(' PROJETO'!$C$14:$C$16,MATCH($D1065,' PROJETO'!$B$14:$B$16,0))&lt;&gt;"Sim",FALSE()))),"A prática informada no item não foi selecionada na aba Projeto.",IF(AND(MAX($I1065,$L1065,$O1065,$R1065,$U1065,$X1065)&gt;'CONFG.  LISTAS'!$F$4,NOT(OR($Z1065&lt;&gt;"",$AA1065&lt;&gt;""))),"Memorial de cálculo ou anexo obrigatório não informado para item acima do limite.",IF(OR(AND($G1065&lt;&gt;"",$H1065&lt;&gt;"",OR($G1065&lt;=0,$H1065&lt;=0)),AND($J1065&lt;&gt;"",$K1065&lt;&gt;"",OR($J1065&lt;=0,$K1065&lt;=0)),AND($M1065&lt;&gt;"",$N1065&lt;&gt;"",OR($M1065&lt;=0,$N1065&lt;=0)),AND($P1065&lt;&gt;"",$Q1065&lt;&gt;"",OR($P1065&lt;=0,$Q1065&lt;=0)),AND($S1065&lt;&gt;"",$T1065&lt;&gt;"",OR($S1065&lt;=0,$T1065&lt;=0)),AND($V1065&lt;&gt;"",$W1065&lt;&gt;"",OR($V1065&lt;=0,$W1065&lt;=0))),"Revise os valores informados: valor unitário e quantidade devem ser maiores que zero.",IF(OR(AND($G1065="",$H1065&lt;&gt;""),AND($G1065&lt;&gt;"",$H1065=""),AND($J1065="",$K1065&lt;&gt;""),AND($J1065&lt;&gt;"",$K1065=""),AND($M1065="",$N1065&lt;&gt;""),AND($M1065&lt;&gt;"",$N1065=""),AND($P1065="",$Q1065&lt;&gt;""),AND($P1065&lt;&gt;"",$Q1065=""),AND($S1065="",$T1065&lt;&gt;""),AND($S1065&lt;&gt;"",$T1065=""),AND($V1065="",$W1065&lt;&gt;""),AND($V1065&lt;&gt;"",$W1065="")),"Há ano preenchido parcialmente: "&amp;TRIM(IF(AND($G1065="",$H1065&lt;&gt;""),"Ano 1 (falta valor unitário); ","")&amp;IF(AND($G1065&lt;&gt;"",$H1065=""),"Ano 1 (falta quantidade); ","")&amp;IF(AND($J1065="",$K1065&lt;&gt;""),"Ano 2 (falta valor unitário); ","")&amp;IF(AND($J1065&lt;&gt;"",$K1065=""),"Ano 2 (falta quantidade); ","")&amp;IF(AND($M1065="",$N1065&lt;&gt;""),"Ano 3 (falta valor unitário); ","")&amp;IF(AND($M1065&lt;&gt;"",$N1065=""),"Ano 3 (falta quantidade); ","")&amp;IF(AND($P1065="",$Q1065&lt;&gt;""),"Ano 4 (falta valor unitário); ","")&amp;IF(AND($P1065&lt;&gt;"",$Q1065=""),"Ano 4 (falta quantidade); ","")&amp;IF(AND($S1065="",$T1065&lt;&gt;""),"Ano 5 (falta valor unitário); ","")&amp;IF(AND($S1065&lt;&gt;"",$T1065=""),"Ano 5 (falta quantidade); ","")&amp;IF(AND($V1065="",$W1065&lt;&gt;""),"Ano 6 (falta valor unitário); ","")&amp;IF(AND($V1065&lt;&gt;"",$W1065=""),"Ano 6 (falta quantidade); ","")), IF(NOT(OR(AND($G1065&lt;&gt;"",$H1065&lt;&gt;""),AND($J1065&lt;&gt;"",$K1065&lt;&gt;""),AND($M1065&lt;&gt;"",$N1065&lt;&gt;""),AND($P1065&lt;&gt;"",$Q1065&lt;&gt;""),AND($S1065&lt;&gt;"",$T1065&lt;&gt;""),AND($V1065&lt;&gt;"",$W1065&lt;&gt;""))),"Informe pelo menos um ano completo com valor unitário e quantidade.",IF(AND($C1065&lt;&gt;"",$E1065&lt;&gt;"",LEFT(TRIM($C1065),1)&lt;&gt;LEFT(TRIM($E1065),1)),"Categoria e tipo estão incompatíveis.",IF(IF(OR($E1065="",$F1065=""),FALSE(),IFERROR(COUNTIF(INDIRECT("UNITS_"&amp;SUBSTITUTE(LEFT($E1065,FIND(" ",$E1065&amp;" ")-1),".","_")),$F1065)=0,TRUE())),"Unidade incompatível com o tipo selecionado.",IF(OR(AND(ISNUMBER(SEARCH("comunic",LOWER($B1065))),LEFT($E1065,3)&lt;&gt;"4.4"),AND(ISNUMBER(SEARCH("monitor",LOWER($B1065))),NOT(OR(LEFT($E1065,3)="1.5",LEFT($E1065,3)="2.5")))),"Revise a classificação do item conforme as regras de preenchimento.",IF(AND($B1065&lt;&gt;"",OR(ISNUMBER(SEARCH("outro",LOWER($B1065))),ISNUMBER(SEARCH("divers",LOWER($B1065))),ISNUMBER(SEARCH("kit",LOWER($B1065))),ISNUMBER(SEARCH("ferrament",LOWER($B1065))),ISNUMBER(SEARCH("epi",LOWER($B1065)))),NOT(OR($Z1065&lt;&gt;"",$AA1065&lt;&gt;""))),"Descrição muito genérica: detalhe melhor o item e registre o racional no memorial ou em anexo.",IF(AND($Y1065=0,$B1065&lt;&gt;"",OR($G1065&lt;&gt;"",$H1065&lt;&gt;"",$J1065&lt;&gt;"",$K1065&lt;&gt;"",$M1065&lt;&gt;"",$N1065&lt;&gt;"",$P1065&lt;&gt;"",$Q1065&lt;&gt;"",$S1065&lt;&gt;"",$T1065&lt;&gt;"",$V1065&lt;&gt;"",$W1065&lt;&gt;"")),"O item possui dados lançados, mas o total está zerado. Revise os valores informados.","")))))))))))))))</f>
        <v/>
      </c>
    </row>
    <row r="1066" spans="1:35" ht="14.25" customHeight="1" x14ac:dyDescent="0.25">
      <c r="A1066" s="57" t="str">
        <f t="shared" si="208"/>
        <v/>
      </c>
      <c r="B1066" s="58"/>
      <c r="C1066" s="58"/>
      <c r="D1066" s="58"/>
      <c r="E1066" s="58"/>
      <c r="F1066" s="58"/>
      <c r="G1066" s="269"/>
      <c r="H1066" s="59"/>
      <c r="I1066" s="273">
        <f t="shared" si="209"/>
        <v>0</v>
      </c>
      <c r="J1066" s="269"/>
      <c r="K1066" s="59"/>
      <c r="L1066" s="270">
        <f t="shared" si="210"/>
        <v>0</v>
      </c>
      <c r="M1066" s="269"/>
      <c r="N1066" s="59"/>
      <c r="O1066" s="270">
        <f t="shared" si="211"/>
        <v>0</v>
      </c>
      <c r="P1066" s="269"/>
      <c r="Q1066" s="59"/>
      <c r="R1066" s="271">
        <f t="shared" si="212"/>
        <v>0</v>
      </c>
      <c r="S1066" s="269"/>
      <c r="T1066" s="59"/>
      <c r="U1066" s="270">
        <f t="shared" si="213"/>
        <v>0</v>
      </c>
      <c r="V1066" s="269"/>
      <c r="W1066" s="59"/>
      <c r="X1066" s="270">
        <f t="shared" si="214"/>
        <v>0</v>
      </c>
      <c r="Y1066" s="270">
        <f t="shared" si="215"/>
        <v>0</v>
      </c>
      <c r="Z1066" s="58"/>
      <c r="AA1066" s="58"/>
      <c r="AB1066" s="60" t="str">
        <f t="shared" si="216"/>
        <v/>
      </c>
      <c r="AC1066" s="21" t="b">
        <f t="shared" si="217"/>
        <v>0</v>
      </c>
      <c r="AD1066" s="21" t="b">
        <f t="shared" si="218"/>
        <v>0</v>
      </c>
      <c r="AE1066" s="21" t="b">
        <f t="shared" si="219"/>
        <v>0</v>
      </c>
      <c r="AF1066" s="21" t="b">
        <f ca="1">OR(AND($AC1066,NOT($AD1066)),AND($AC1066,OR(AND($G1066="",$H1066&lt;&gt;""),AND($G1066&lt;&gt;"",$H1066=""),AND($J1066="",$K1066&lt;&gt;""),AND($J1066&lt;&gt;"",$K1066=""),AND($M1066="",$N1066&lt;&gt;""),AND($M1066&lt;&gt;"",$N1066=""),AND($P1066="",$Q1066&lt;&gt;""),AND($P1066&lt;&gt;"",$Q1066=""),AND($S1066="",$T1066&lt;&gt;""),AND($S1066&lt;&gt;"",$T1066=""),AND($V1066="",$W1066&lt;&gt;""),AND($V1066&lt;&gt;"",$W1066=""))),AND($C1066&lt;&gt;"",$E1066&lt;&gt;"",LEFT(TRIM($C1066),1)&lt;&gt;LEFT(TRIM($E1066),1)),IF(OR($E1066="",$F1066=""),FALSE(),IFERROR(COUNTIF(INDIRECT("UNITS_"&amp;SUBSTITUTE(LEFT($E1066,FIND(" ",$E1066&amp;" ")-1),".","_")),$F1066)=0,TRUE())),AND($B1066&lt;&gt;"",OR(ISNUMBER(SEARCH("outro",LOWER($B1066))),ISNUMBER(SEARCH("divers",LOWER($B1066))),ISNUMBER(SEARCH("etc",LOWER($B1066))))),OR(AND(ISNUMBER(SEARCH("comunic",LOWER($B1066))),LEFT($E1066,3)&lt;&gt;"4.4"),AND(ISNUMBER(SEARCH("monitor",LOWER($B1066))),NOT(OR(LEFT($E1066,3)="1.5",LEFT($E1066,3)="2.5")))),AND($B1066&lt;&gt;"",OR(LEFT($C1066,1)="1",LEFT($C1066,1)="2"),$D1066=""),AND($D1066&lt;&gt;"",NOT(OR(LEFT($C1066,1)="1",LEFT($C1066,1)="2"))),AND($D1066&lt;&gt;"",COUNTIF(' PROJETO'!$B$14:$B$16,$D1066)=0),IF($D1066="",FALSE(),IF(COUNTIF(' PROJETO'!$B$14:$B$16,$D1066)=0,FALSE(),IFERROR(INDEX(' PROJETO'!$C$14:$C$16,MATCH($D1066,' PROJETO'!$B$14:$B$16,0))&lt;&gt;"Sim",FALSE()))))</f>
        <v>0</v>
      </c>
      <c r="AG1066" s="21" t="b">
        <f>AND($AC1066,$Y1066&gt;'CONFG.  LISTAS'!$F$4,$Z1066="",$AA1066="")</f>
        <v>0</v>
      </c>
      <c r="AH1066" s="21" t="str">
        <f t="shared" si="220"/>
        <v/>
      </c>
      <c r="AI1066" s="43" t="str">
        <f ca="1">IF(NOT($AC1066),"",IF(OR($B1066="",$C1066="",$E1066="",$F1066=""),"Preencha descrição, categoria, tipo e unidade.",IF(AND($B1066&lt;&gt;"",OR(LEFT($C1066,1)="1",LEFT($C1066,1)="2"),$D1066=""),"Informe a prática de restauração para itens diretos.",IF(AND($D1066&lt;&gt;"",NOT(OR(LEFT($C1066,1)="1",LEFT($C1066,1)="2"))),"Custos indiretos não devem pertencer a uma prática específica.",IF(AND($D1066&lt;&gt;"",COUNTIF(' PROJETO'!$B$14:$B$16,$D1066)=0),"Prática de restauração inválida ou não cadastrada.",IF(IF($D1066="",FALSE(),IF(COUNTIF(' PROJETO'!$B$14:$B$16,$D1066)=0,FALSE(),IFERROR(INDEX(' PROJETO'!$C$14:$C$16,MATCH($D1066,' PROJETO'!$B$14:$B$16,0))&lt;&gt;"Sim",FALSE()))),"A prática informada no item não foi selecionada na aba Projeto.",IF(AND(MAX($I1066,$L1066,$O1066,$R1066,$U1066,$X1066)&gt;'CONFG.  LISTAS'!$F$4,NOT(OR($Z1066&lt;&gt;"",$AA1066&lt;&gt;""))),"Memorial de cálculo ou anexo obrigatório não informado para item acima do limite.",IF(OR(AND($G1066&lt;&gt;"",$H1066&lt;&gt;"",OR($G1066&lt;=0,$H1066&lt;=0)),AND($J1066&lt;&gt;"",$K1066&lt;&gt;"",OR($J1066&lt;=0,$K1066&lt;=0)),AND($M1066&lt;&gt;"",$N1066&lt;&gt;"",OR($M1066&lt;=0,$N1066&lt;=0)),AND($P1066&lt;&gt;"",$Q1066&lt;&gt;"",OR($P1066&lt;=0,$Q1066&lt;=0)),AND($S1066&lt;&gt;"",$T1066&lt;&gt;"",OR($S1066&lt;=0,$T1066&lt;=0)),AND($V1066&lt;&gt;"",$W1066&lt;&gt;"",OR($V1066&lt;=0,$W1066&lt;=0))),"Revise os valores informados: valor unitário e quantidade devem ser maiores que zero.",IF(OR(AND($G1066="",$H1066&lt;&gt;""),AND($G1066&lt;&gt;"",$H1066=""),AND($J1066="",$K1066&lt;&gt;""),AND($J1066&lt;&gt;"",$K1066=""),AND($M1066="",$N1066&lt;&gt;""),AND($M1066&lt;&gt;"",$N1066=""),AND($P1066="",$Q1066&lt;&gt;""),AND($P1066&lt;&gt;"",$Q1066=""),AND($S1066="",$T1066&lt;&gt;""),AND($S1066&lt;&gt;"",$T1066=""),AND($V1066="",$W1066&lt;&gt;""),AND($V1066&lt;&gt;"",$W1066="")),"Há ano preenchido parcialmente: "&amp;TRIM(IF(AND($G1066="",$H1066&lt;&gt;""),"Ano 1 (falta valor unitário); ","")&amp;IF(AND($G1066&lt;&gt;"",$H1066=""),"Ano 1 (falta quantidade); ","")&amp;IF(AND($J1066="",$K1066&lt;&gt;""),"Ano 2 (falta valor unitário); ","")&amp;IF(AND($J1066&lt;&gt;"",$K1066=""),"Ano 2 (falta quantidade); ","")&amp;IF(AND($M1066="",$N1066&lt;&gt;""),"Ano 3 (falta valor unitário); ","")&amp;IF(AND($M1066&lt;&gt;"",$N1066=""),"Ano 3 (falta quantidade); ","")&amp;IF(AND($P1066="",$Q1066&lt;&gt;""),"Ano 4 (falta valor unitário); ","")&amp;IF(AND($P1066&lt;&gt;"",$Q1066=""),"Ano 4 (falta quantidade); ","")&amp;IF(AND($S1066="",$T1066&lt;&gt;""),"Ano 5 (falta valor unitário); ","")&amp;IF(AND($S1066&lt;&gt;"",$T1066=""),"Ano 5 (falta quantidade); ","")&amp;IF(AND($V1066="",$W1066&lt;&gt;""),"Ano 6 (falta valor unitário); ","")&amp;IF(AND($V1066&lt;&gt;"",$W1066=""),"Ano 6 (falta quantidade); ","")), IF(NOT(OR(AND($G1066&lt;&gt;"",$H1066&lt;&gt;""),AND($J1066&lt;&gt;"",$K1066&lt;&gt;""),AND($M1066&lt;&gt;"",$N1066&lt;&gt;""),AND($P1066&lt;&gt;"",$Q1066&lt;&gt;""),AND($S1066&lt;&gt;"",$T1066&lt;&gt;""),AND($V1066&lt;&gt;"",$W1066&lt;&gt;""))),"Informe pelo menos um ano completo com valor unitário e quantidade.",IF(AND($C1066&lt;&gt;"",$E1066&lt;&gt;"",LEFT(TRIM($C1066),1)&lt;&gt;LEFT(TRIM($E1066),1)),"Categoria e tipo estão incompatíveis.",IF(IF(OR($E1066="",$F1066=""),FALSE(),IFERROR(COUNTIF(INDIRECT("UNITS_"&amp;SUBSTITUTE(LEFT($E1066,FIND(" ",$E1066&amp;" ")-1),".","_")),$F1066)=0,TRUE())),"Unidade incompatível com o tipo selecionado.",IF(OR(AND(ISNUMBER(SEARCH("comunic",LOWER($B1066))),LEFT($E1066,3)&lt;&gt;"4.4"),AND(ISNUMBER(SEARCH("monitor",LOWER($B1066))),NOT(OR(LEFT($E1066,3)="1.5",LEFT($E1066,3)="2.5")))),"Revise a classificação do item conforme as regras de preenchimento.",IF(AND($B1066&lt;&gt;"",OR(ISNUMBER(SEARCH("outro",LOWER($B1066))),ISNUMBER(SEARCH("divers",LOWER($B1066))),ISNUMBER(SEARCH("kit",LOWER($B1066))),ISNUMBER(SEARCH("ferrament",LOWER($B1066))),ISNUMBER(SEARCH("epi",LOWER($B1066)))),NOT(OR($Z1066&lt;&gt;"",$AA1066&lt;&gt;""))),"Descrição muito genérica: detalhe melhor o item e registre o racional no memorial ou em anexo.",IF(AND($Y1066=0,$B1066&lt;&gt;"",OR($G1066&lt;&gt;"",$H1066&lt;&gt;"",$J1066&lt;&gt;"",$K1066&lt;&gt;"",$M1066&lt;&gt;"",$N1066&lt;&gt;"",$P1066&lt;&gt;"",$Q1066&lt;&gt;"",$S1066&lt;&gt;"",$T1066&lt;&gt;"",$V1066&lt;&gt;"",$W1066&lt;&gt;"")),"O item possui dados lançados, mas o total está zerado. Revise os valores informados.","")))))))))))))))</f>
        <v/>
      </c>
    </row>
    <row r="1067" spans="1:35" ht="14.25" customHeight="1" x14ac:dyDescent="0.25">
      <c r="A1067" s="57" t="str">
        <f t="shared" si="208"/>
        <v/>
      </c>
      <c r="B1067" s="61"/>
      <c r="C1067" s="61"/>
      <c r="D1067" s="58"/>
      <c r="E1067" s="61"/>
      <c r="F1067" s="61"/>
      <c r="G1067" s="272"/>
      <c r="H1067" s="62"/>
      <c r="I1067" s="273">
        <f t="shared" si="209"/>
        <v>0</v>
      </c>
      <c r="J1067" s="272"/>
      <c r="K1067" s="62"/>
      <c r="L1067" s="270">
        <f t="shared" si="210"/>
        <v>0</v>
      </c>
      <c r="M1067" s="272"/>
      <c r="N1067" s="62"/>
      <c r="O1067" s="270">
        <f t="shared" si="211"/>
        <v>0</v>
      </c>
      <c r="P1067" s="272"/>
      <c r="Q1067" s="62"/>
      <c r="R1067" s="271">
        <f t="shared" si="212"/>
        <v>0</v>
      </c>
      <c r="S1067" s="272"/>
      <c r="T1067" s="62"/>
      <c r="U1067" s="270">
        <f t="shared" si="213"/>
        <v>0</v>
      </c>
      <c r="V1067" s="272"/>
      <c r="W1067" s="62"/>
      <c r="X1067" s="270">
        <f t="shared" si="214"/>
        <v>0</v>
      </c>
      <c r="Y1067" s="270">
        <f t="shared" si="215"/>
        <v>0</v>
      </c>
      <c r="Z1067" s="61"/>
      <c r="AA1067" s="61"/>
      <c r="AB1067" s="60" t="str">
        <f t="shared" si="216"/>
        <v/>
      </c>
      <c r="AC1067" s="21" t="b">
        <f t="shared" si="217"/>
        <v>0</v>
      </c>
      <c r="AD1067" s="21" t="b">
        <f t="shared" si="218"/>
        <v>0</v>
      </c>
      <c r="AE1067" s="21" t="b">
        <f t="shared" si="219"/>
        <v>0</v>
      </c>
      <c r="AF1067" s="21" t="b">
        <f ca="1">OR(AND($AC1067,NOT($AD1067)),AND($AC1067,OR(AND($G1067="",$H1067&lt;&gt;""),AND($G1067&lt;&gt;"",$H1067=""),AND($J1067="",$K1067&lt;&gt;""),AND($J1067&lt;&gt;"",$K1067=""),AND($M1067="",$N1067&lt;&gt;""),AND($M1067&lt;&gt;"",$N1067=""),AND($P1067="",$Q1067&lt;&gt;""),AND($P1067&lt;&gt;"",$Q1067=""),AND($S1067="",$T1067&lt;&gt;""),AND($S1067&lt;&gt;"",$T1067=""),AND($V1067="",$W1067&lt;&gt;""),AND($V1067&lt;&gt;"",$W1067=""))),AND($C1067&lt;&gt;"",$E1067&lt;&gt;"",LEFT(TRIM($C1067),1)&lt;&gt;LEFT(TRIM($E1067),1)),IF(OR($E1067="",$F1067=""),FALSE(),IFERROR(COUNTIF(INDIRECT("UNITS_"&amp;SUBSTITUTE(LEFT($E1067,FIND(" ",$E1067&amp;" ")-1),".","_")),$F1067)=0,TRUE())),AND($B1067&lt;&gt;"",OR(ISNUMBER(SEARCH("outro",LOWER($B1067))),ISNUMBER(SEARCH("divers",LOWER($B1067))),ISNUMBER(SEARCH("etc",LOWER($B1067))))),OR(AND(ISNUMBER(SEARCH("comunic",LOWER($B1067))),LEFT($E1067,3)&lt;&gt;"4.4"),AND(ISNUMBER(SEARCH("monitor",LOWER($B1067))),NOT(OR(LEFT($E1067,3)="1.5",LEFT($E1067,3)="2.5")))),AND($B1067&lt;&gt;"",OR(LEFT($C1067,1)="1",LEFT($C1067,1)="2"),$D1067=""),AND($D1067&lt;&gt;"",NOT(OR(LEFT($C1067,1)="1",LEFT($C1067,1)="2"))),AND($D1067&lt;&gt;"",COUNTIF(' PROJETO'!$B$14:$B$16,$D1067)=0),IF($D1067="",FALSE(),IF(COUNTIF(' PROJETO'!$B$14:$B$16,$D1067)=0,FALSE(),IFERROR(INDEX(' PROJETO'!$C$14:$C$16,MATCH($D1067,' PROJETO'!$B$14:$B$16,0))&lt;&gt;"Sim",FALSE()))))</f>
        <v>0</v>
      </c>
      <c r="AG1067" s="21" t="b">
        <f>AND($AC1067,$Y1067&gt;'CONFG.  LISTAS'!$F$4,$Z1067="",$AA1067="")</f>
        <v>0</v>
      </c>
      <c r="AH1067" s="21" t="str">
        <f t="shared" si="220"/>
        <v/>
      </c>
      <c r="AI1067" s="43" t="str">
        <f ca="1">IF(NOT($AC1067),"",IF(OR($B1067="",$C1067="",$E1067="",$F1067=""),"Preencha descrição, categoria, tipo e unidade.",IF(AND($B1067&lt;&gt;"",OR(LEFT($C1067,1)="1",LEFT($C1067,1)="2"),$D1067=""),"Informe a prática de restauração para itens diretos.",IF(AND($D1067&lt;&gt;"",NOT(OR(LEFT($C1067,1)="1",LEFT($C1067,1)="2"))),"Custos indiretos não devem pertencer a uma prática específica.",IF(AND($D1067&lt;&gt;"",COUNTIF(' PROJETO'!$B$14:$B$16,$D1067)=0),"Prática de restauração inválida ou não cadastrada.",IF(IF($D1067="",FALSE(),IF(COUNTIF(' PROJETO'!$B$14:$B$16,$D1067)=0,FALSE(),IFERROR(INDEX(' PROJETO'!$C$14:$C$16,MATCH($D1067,' PROJETO'!$B$14:$B$16,0))&lt;&gt;"Sim",FALSE()))),"A prática informada no item não foi selecionada na aba Projeto.",IF(AND(MAX($I1067,$L1067,$O1067,$R1067,$U1067,$X1067)&gt;'CONFG.  LISTAS'!$F$4,NOT(OR($Z1067&lt;&gt;"",$AA1067&lt;&gt;""))),"Memorial de cálculo ou anexo obrigatório não informado para item acima do limite.",IF(OR(AND($G1067&lt;&gt;"",$H1067&lt;&gt;"",OR($G1067&lt;=0,$H1067&lt;=0)),AND($J1067&lt;&gt;"",$K1067&lt;&gt;"",OR($J1067&lt;=0,$K1067&lt;=0)),AND($M1067&lt;&gt;"",$N1067&lt;&gt;"",OR($M1067&lt;=0,$N1067&lt;=0)),AND($P1067&lt;&gt;"",$Q1067&lt;&gt;"",OR($P1067&lt;=0,$Q1067&lt;=0)),AND($S1067&lt;&gt;"",$T1067&lt;&gt;"",OR($S1067&lt;=0,$T1067&lt;=0)),AND($V1067&lt;&gt;"",$W1067&lt;&gt;"",OR($V1067&lt;=0,$W1067&lt;=0))),"Revise os valores informados: valor unitário e quantidade devem ser maiores que zero.",IF(OR(AND($G1067="",$H1067&lt;&gt;""),AND($G1067&lt;&gt;"",$H1067=""),AND($J1067="",$K1067&lt;&gt;""),AND($J1067&lt;&gt;"",$K1067=""),AND($M1067="",$N1067&lt;&gt;""),AND($M1067&lt;&gt;"",$N1067=""),AND($P1067="",$Q1067&lt;&gt;""),AND($P1067&lt;&gt;"",$Q1067=""),AND($S1067="",$T1067&lt;&gt;""),AND($S1067&lt;&gt;"",$T1067=""),AND($V1067="",$W1067&lt;&gt;""),AND($V1067&lt;&gt;"",$W1067="")),"Há ano preenchido parcialmente: "&amp;TRIM(IF(AND($G1067="",$H1067&lt;&gt;""),"Ano 1 (falta valor unitário); ","")&amp;IF(AND($G1067&lt;&gt;"",$H1067=""),"Ano 1 (falta quantidade); ","")&amp;IF(AND($J1067="",$K1067&lt;&gt;""),"Ano 2 (falta valor unitário); ","")&amp;IF(AND($J1067&lt;&gt;"",$K1067=""),"Ano 2 (falta quantidade); ","")&amp;IF(AND($M1067="",$N1067&lt;&gt;""),"Ano 3 (falta valor unitário); ","")&amp;IF(AND($M1067&lt;&gt;"",$N1067=""),"Ano 3 (falta quantidade); ","")&amp;IF(AND($P1067="",$Q1067&lt;&gt;""),"Ano 4 (falta valor unitário); ","")&amp;IF(AND($P1067&lt;&gt;"",$Q1067=""),"Ano 4 (falta quantidade); ","")&amp;IF(AND($S1067="",$T1067&lt;&gt;""),"Ano 5 (falta valor unitário); ","")&amp;IF(AND($S1067&lt;&gt;"",$T1067=""),"Ano 5 (falta quantidade); ","")&amp;IF(AND($V1067="",$W1067&lt;&gt;""),"Ano 6 (falta valor unitário); ","")&amp;IF(AND($V1067&lt;&gt;"",$W1067=""),"Ano 6 (falta quantidade); ","")), IF(NOT(OR(AND($G1067&lt;&gt;"",$H1067&lt;&gt;""),AND($J1067&lt;&gt;"",$K1067&lt;&gt;""),AND($M1067&lt;&gt;"",$N1067&lt;&gt;""),AND($P1067&lt;&gt;"",$Q1067&lt;&gt;""),AND($S1067&lt;&gt;"",$T1067&lt;&gt;""),AND($V1067&lt;&gt;"",$W1067&lt;&gt;""))),"Informe pelo menos um ano completo com valor unitário e quantidade.",IF(AND($C1067&lt;&gt;"",$E1067&lt;&gt;"",LEFT(TRIM($C1067),1)&lt;&gt;LEFT(TRIM($E1067),1)),"Categoria e tipo estão incompatíveis.",IF(IF(OR($E1067="",$F1067=""),FALSE(),IFERROR(COUNTIF(INDIRECT("UNITS_"&amp;SUBSTITUTE(LEFT($E1067,FIND(" ",$E1067&amp;" ")-1),".","_")),$F1067)=0,TRUE())),"Unidade incompatível com o tipo selecionado.",IF(OR(AND(ISNUMBER(SEARCH("comunic",LOWER($B1067))),LEFT($E1067,3)&lt;&gt;"4.4"),AND(ISNUMBER(SEARCH("monitor",LOWER($B1067))),NOT(OR(LEFT($E1067,3)="1.5",LEFT($E1067,3)="2.5")))),"Revise a classificação do item conforme as regras de preenchimento.",IF(AND($B1067&lt;&gt;"",OR(ISNUMBER(SEARCH("outro",LOWER($B1067))),ISNUMBER(SEARCH("divers",LOWER($B1067))),ISNUMBER(SEARCH("kit",LOWER($B1067))),ISNUMBER(SEARCH("ferrament",LOWER($B1067))),ISNUMBER(SEARCH("epi",LOWER($B1067)))),NOT(OR($Z1067&lt;&gt;"",$AA1067&lt;&gt;""))),"Descrição muito genérica: detalhe melhor o item e registre o racional no memorial ou em anexo.",IF(AND($Y1067=0,$B1067&lt;&gt;"",OR($G1067&lt;&gt;"",$H1067&lt;&gt;"",$J1067&lt;&gt;"",$K1067&lt;&gt;"",$M1067&lt;&gt;"",$N1067&lt;&gt;"",$P1067&lt;&gt;"",$Q1067&lt;&gt;"",$S1067&lt;&gt;"",$T1067&lt;&gt;"",$V1067&lt;&gt;"",$W1067&lt;&gt;"")),"O item possui dados lançados, mas o total está zerado. Revise os valores informados.","")))))))))))))))</f>
        <v/>
      </c>
    </row>
    <row r="1068" spans="1:35" ht="14.25" customHeight="1" x14ac:dyDescent="0.25">
      <c r="A1068" s="57" t="str">
        <f t="shared" si="208"/>
        <v/>
      </c>
      <c r="B1068" s="58"/>
      <c r="C1068" s="58"/>
      <c r="D1068" s="58"/>
      <c r="E1068" s="58"/>
      <c r="F1068" s="58"/>
      <c r="G1068" s="269"/>
      <c r="H1068" s="59"/>
      <c r="I1068" s="273">
        <f t="shared" si="209"/>
        <v>0</v>
      </c>
      <c r="J1068" s="269"/>
      <c r="K1068" s="59"/>
      <c r="L1068" s="270">
        <f t="shared" si="210"/>
        <v>0</v>
      </c>
      <c r="M1068" s="269"/>
      <c r="N1068" s="59"/>
      <c r="O1068" s="270">
        <f t="shared" si="211"/>
        <v>0</v>
      </c>
      <c r="P1068" s="269"/>
      <c r="Q1068" s="59"/>
      <c r="R1068" s="271">
        <f t="shared" si="212"/>
        <v>0</v>
      </c>
      <c r="S1068" s="269"/>
      <c r="T1068" s="59"/>
      <c r="U1068" s="270">
        <f t="shared" si="213"/>
        <v>0</v>
      </c>
      <c r="V1068" s="269"/>
      <c r="W1068" s="59"/>
      <c r="X1068" s="270">
        <f t="shared" si="214"/>
        <v>0</v>
      </c>
      <c r="Y1068" s="270">
        <f t="shared" si="215"/>
        <v>0</v>
      </c>
      <c r="Z1068" s="58"/>
      <c r="AA1068" s="58"/>
      <c r="AB1068" s="60" t="str">
        <f t="shared" si="216"/>
        <v/>
      </c>
      <c r="AC1068" s="21" t="b">
        <f t="shared" si="217"/>
        <v>0</v>
      </c>
      <c r="AD1068" s="21" t="b">
        <f t="shared" si="218"/>
        <v>0</v>
      </c>
      <c r="AE1068" s="21" t="b">
        <f t="shared" si="219"/>
        <v>0</v>
      </c>
      <c r="AF1068" s="21" t="b">
        <f ca="1">OR(AND($AC1068,NOT($AD1068)),AND($AC1068,OR(AND($G1068="",$H1068&lt;&gt;""),AND($G1068&lt;&gt;"",$H1068=""),AND($J1068="",$K1068&lt;&gt;""),AND($J1068&lt;&gt;"",$K1068=""),AND($M1068="",$N1068&lt;&gt;""),AND($M1068&lt;&gt;"",$N1068=""),AND($P1068="",$Q1068&lt;&gt;""),AND($P1068&lt;&gt;"",$Q1068=""),AND($S1068="",$T1068&lt;&gt;""),AND($S1068&lt;&gt;"",$T1068=""),AND($V1068="",$W1068&lt;&gt;""),AND($V1068&lt;&gt;"",$W1068=""))),AND($C1068&lt;&gt;"",$E1068&lt;&gt;"",LEFT(TRIM($C1068),1)&lt;&gt;LEFT(TRIM($E1068),1)),IF(OR($E1068="",$F1068=""),FALSE(),IFERROR(COUNTIF(INDIRECT("UNITS_"&amp;SUBSTITUTE(LEFT($E1068,FIND(" ",$E1068&amp;" ")-1),".","_")),$F1068)=0,TRUE())),AND($B1068&lt;&gt;"",OR(ISNUMBER(SEARCH("outro",LOWER($B1068))),ISNUMBER(SEARCH("divers",LOWER($B1068))),ISNUMBER(SEARCH("etc",LOWER($B1068))))),OR(AND(ISNUMBER(SEARCH("comunic",LOWER($B1068))),LEFT($E1068,3)&lt;&gt;"4.4"),AND(ISNUMBER(SEARCH("monitor",LOWER($B1068))),NOT(OR(LEFT($E1068,3)="1.5",LEFT($E1068,3)="2.5")))),AND($B1068&lt;&gt;"",OR(LEFT($C1068,1)="1",LEFT($C1068,1)="2"),$D1068=""),AND($D1068&lt;&gt;"",NOT(OR(LEFT($C1068,1)="1",LEFT($C1068,1)="2"))),AND($D1068&lt;&gt;"",COUNTIF(' PROJETO'!$B$14:$B$16,$D1068)=0),IF($D1068="",FALSE(),IF(COUNTIF(' PROJETO'!$B$14:$B$16,$D1068)=0,FALSE(),IFERROR(INDEX(' PROJETO'!$C$14:$C$16,MATCH($D1068,' PROJETO'!$B$14:$B$16,0))&lt;&gt;"Sim",FALSE()))))</f>
        <v>0</v>
      </c>
      <c r="AG1068" s="21" t="b">
        <f>AND($AC1068,$Y1068&gt;'CONFG.  LISTAS'!$F$4,$Z1068="",$AA1068="")</f>
        <v>0</v>
      </c>
      <c r="AH1068" s="21" t="str">
        <f t="shared" si="220"/>
        <v/>
      </c>
      <c r="AI1068" s="43" t="str">
        <f ca="1">IF(NOT($AC1068),"",IF(OR($B1068="",$C1068="",$E1068="",$F1068=""),"Preencha descrição, categoria, tipo e unidade.",IF(AND($B1068&lt;&gt;"",OR(LEFT($C1068,1)="1",LEFT($C1068,1)="2"),$D1068=""),"Informe a prática de restauração para itens diretos.",IF(AND($D1068&lt;&gt;"",NOT(OR(LEFT($C1068,1)="1",LEFT($C1068,1)="2"))),"Custos indiretos não devem pertencer a uma prática específica.",IF(AND($D1068&lt;&gt;"",COUNTIF(' PROJETO'!$B$14:$B$16,$D1068)=0),"Prática de restauração inválida ou não cadastrada.",IF(IF($D1068="",FALSE(),IF(COUNTIF(' PROJETO'!$B$14:$B$16,$D1068)=0,FALSE(),IFERROR(INDEX(' PROJETO'!$C$14:$C$16,MATCH($D1068,' PROJETO'!$B$14:$B$16,0))&lt;&gt;"Sim",FALSE()))),"A prática informada no item não foi selecionada na aba Projeto.",IF(AND(MAX($I1068,$L1068,$O1068,$R1068,$U1068,$X1068)&gt;'CONFG.  LISTAS'!$F$4,NOT(OR($Z1068&lt;&gt;"",$AA1068&lt;&gt;""))),"Memorial de cálculo ou anexo obrigatório não informado para item acima do limite.",IF(OR(AND($G1068&lt;&gt;"",$H1068&lt;&gt;"",OR($G1068&lt;=0,$H1068&lt;=0)),AND($J1068&lt;&gt;"",$K1068&lt;&gt;"",OR($J1068&lt;=0,$K1068&lt;=0)),AND($M1068&lt;&gt;"",$N1068&lt;&gt;"",OR($M1068&lt;=0,$N1068&lt;=0)),AND($P1068&lt;&gt;"",$Q1068&lt;&gt;"",OR($P1068&lt;=0,$Q1068&lt;=0)),AND($S1068&lt;&gt;"",$T1068&lt;&gt;"",OR($S1068&lt;=0,$T1068&lt;=0)),AND($V1068&lt;&gt;"",$W1068&lt;&gt;"",OR($V1068&lt;=0,$W1068&lt;=0))),"Revise os valores informados: valor unitário e quantidade devem ser maiores que zero.",IF(OR(AND($G1068="",$H1068&lt;&gt;""),AND($G1068&lt;&gt;"",$H1068=""),AND($J1068="",$K1068&lt;&gt;""),AND($J1068&lt;&gt;"",$K1068=""),AND($M1068="",$N1068&lt;&gt;""),AND($M1068&lt;&gt;"",$N1068=""),AND($P1068="",$Q1068&lt;&gt;""),AND($P1068&lt;&gt;"",$Q1068=""),AND($S1068="",$T1068&lt;&gt;""),AND($S1068&lt;&gt;"",$T1068=""),AND($V1068="",$W1068&lt;&gt;""),AND($V1068&lt;&gt;"",$W1068="")),"Há ano preenchido parcialmente: "&amp;TRIM(IF(AND($G1068="",$H1068&lt;&gt;""),"Ano 1 (falta valor unitário); ","")&amp;IF(AND($G1068&lt;&gt;"",$H1068=""),"Ano 1 (falta quantidade); ","")&amp;IF(AND($J1068="",$K1068&lt;&gt;""),"Ano 2 (falta valor unitário); ","")&amp;IF(AND($J1068&lt;&gt;"",$K1068=""),"Ano 2 (falta quantidade); ","")&amp;IF(AND($M1068="",$N1068&lt;&gt;""),"Ano 3 (falta valor unitário); ","")&amp;IF(AND($M1068&lt;&gt;"",$N1068=""),"Ano 3 (falta quantidade); ","")&amp;IF(AND($P1068="",$Q1068&lt;&gt;""),"Ano 4 (falta valor unitário); ","")&amp;IF(AND($P1068&lt;&gt;"",$Q1068=""),"Ano 4 (falta quantidade); ","")&amp;IF(AND($S1068="",$T1068&lt;&gt;""),"Ano 5 (falta valor unitário); ","")&amp;IF(AND($S1068&lt;&gt;"",$T1068=""),"Ano 5 (falta quantidade); ","")&amp;IF(AND($V1068="",$W1068&lt;&gt;""),"Ano 6 (falta valor unitário); ","")&amp;IF(AND($V1068&lt;&gt;"",$W1068=""),"Ano 6 (falta quantidade); ","")), IF(NOT(OR(AND($G1068&lt;&gt;"",$H1068&lt;&gt;""),AND($J1068&lt;&gt;"",$K1068&lt;&gt;""),AND($M1068&lt;&gt;"",$N1068&lt;&gt;""),AND($P1068&lt;&gt;"",$Q1068&lt;&gt;""),AND($S1068&lt;&gt;"",$T1068&lt;&gt;""),AND($V1068&lt;&gt;"",$W1068&lt;&gt;""))),"Informe pelo menos um ano completo com valor unitário e quantidade.",IF(AND($C1068&lt;&gt;"",$E1068&lt;&gt;"",LEFT(TRIM($C1068),1)&lt;&gt;LEFT(TRIM($E1068),1)),"Categoria e tipo estão incompatíveis.",IF(IF(OR($E1068="",$F1068=""),FALSE(),IFERROR(COUNTIF(INDIRECT("UNITS_"&amp;SUBSTITUTE(LEFT($E1068,FIND(" ",$E1068&amp;" ")-1),".","_")),$F1068)=0,TRUE())),"Unidade incompatível com o tipo selecionado.",IF(OR(AND(ISNUMBER(SEARCH("comunic",LOWER($B1068))),LEFT($E1068,3)&lt;&gt;"4.4"),AND(ISNUMBER(SEARCH("monitor",LOWER($B1068))),NOT(OR(LEFT($E1068,3)="1.5",LEFT($E1068,3)="2.5")))),"Revise a classificação do item conforme as regras de preenchimento.",IF(AND($B1068&lt;&gt;"",OR(ISNUMBER(SEARCH("outro",LOWER($B1068))),ISNUMBER(SEARCH("divers",LOWER($B1068))),ISNUMBER(SEARCH("kit",LOWER($B1068))),ISNUMBER(SEARCH("ferrament",LOWER($B1068))),ISNUMBER(SEARCH("epi",LOWER($B1068)))),NOT(OR($Z1068&lt;&gt;"",$AA1068&lt;&gt;""))),"Descrição muito genérica: detalhe melhor o item e registre o racional no memorial ou em anexo.",IF(AND($Y1068=0,$B1068&lt;&gt;"",OR($G1068&lt;&gt;"",$H1068&lt;&gt;"",$J1068&lt;&gt;"",$K1068&lt;&gt;"",$M1068&lt;&gt;"",$N1068&lt;&gt;"",$P1068&lt;&gt;"",$Q1068&lt;&gt;"",$S1068&lt;&gt;"",$T1068&lt;&gt;"",$V1068&lt;&gt;"",$W1068&lt;&gt;"")),"O item possui dados lançados, mas o total está zerado. Revise os valores informados.","")))))))))))))))</f>
        <v/>
      </c>
    </row>
    <row r="1069" spans="1:35" ht="14.25" customHeight="1" x14ac:dyDescent="0.25">
      <c r="A1069" s="57" t="str">
        <f t="shared" si="208"/>
        <v/>
      </c>
      <c r="B1069" s="61"/>
      <c r="C1069" s="61"/>
      <c r="D1069" s="58"/>
      <c r="E1069" s="61"/>
      <c r="F1069" s="61"/>
      <c r="G1069" s="272"/>
      <c r="H1069" s="62"/>
      <c r="I1069" s="273">
        <f t="shared" si="209"/>
        <v>0</v>
      </c>
      <c r="J1069" s="272"/>
      <c r="K1069" s="62"/>
      <c r="L1069" s="270">
        <f t="shared" si="210"/>
        <v>0</v>
      </c>
      <c r="M1069" s="272"/>
      <c r="N1069" s="62"/>
      <c r="O1069" s="270">
        <f t="shared" si="211"/>
        <v>0</v>
      </c>
      <c r="P1069" s="272"/>
      <c r="Q1069" s="62"/>
      <c r="R1069" s="271">
        <f t="shared" si="212"/>
        <v>0</v>
      </c>
      <c r="S1069" s="272"/>
      <c r="T1069" s="62"/>
      <c r="U1069" s="270">
        <f t="shared" si="213"/>
        <v>0</v>
      </c>
      <c r="V1069" s="272"/>
      <c r="W1069" s="62"/>
      <c r="X1069" s="270">
        <f t="shared" si="214"/>
        <v>0</v>
      </c>
      <c r="Y1069" s="270">
        <f t="shared" si="215"/>
        <v>0</v>
      </c>
      <c r="Z1069" s="61"/>
      <c r="AA1069" s="61"/>
      <c r="AB1069" s="60" t="str">
        <f t="shared" si="216"/>
        <v/>
      </c>
      <c r="AC1069" s="21" t="b">
        <f t="shared" si="217"/>
        <v>0</v>
      </c>
      <c r="AD1069" s="21" t="b">
        <f t="shared" si="218"/>
        <v>0</v>
      </c>
      <c r="AE1069" s="21" t="b">
        <f t="shared" si="219"/>
        <v>0</v>
      </c>
      <c r="AF1069" s="21" t="b">
        <f ca="1">OR(AND($AC1069,NOT($AD1069)),AND($AC1069,OR(AND($G1069="",$H1069&lt;&gt;""),AND($G1069&lt;&gt;"",$H1069=""),AND($J1069="",$K1069&lt;&gt;""),AND($J1069&lt;&gt;"",$K1069=""),AND($M1069="",$N1069&lt;&gt;""),AND($M1069&lt;&gt;"",$N1069=""),AND($P1069="",$Q1069&lt;&gt;""),AND($P1069&lt;&gt;"",$Q1069=""),AND($S1069="",$T1069&lt;&gt;""),AND($S1069&lt;&gt;"",$T1069=""),AND($V1069="",$W1069&lt;&gt;""),AND($V1069&lt;&gt;"",$W1069=""))),AND($C1069&lt;&gt;"",$E1069&lt;&gt;"",LEFT(TRIM($C1069),1)&lt;&gt;LEFT(TRIM($E1069),1)),IF(OR($E1069="",$F1069=""),FALSE(),IFERROR(COUNTIF(INDIRECT("UNITS_"&amp;SUBSTITUTE(LEFT($E1069,FIND(" ",$E1069&amp;" ")-1),".","_")),$F1069)=0,TRUE())),AND($B1069&lt;&gt;"",OR(ISNUMBER(SEARCH("outro",LOWER($B1069))),ISNUMBER(SEARCH("divers",LOWER($B1069))),ISNUMBER(SEARCH("etc",LOWER($B1069))))),OR(AND(ISNUMBER(SEARCH("comunic",LOWER($B1069))),LEFT($E1069,3)&lt;&gt;"4.4"),AND(ISNUMBER(SEARCH("monitor",LOWER($B1069))),NOT(OR(LEFT($E1069,3)="1.5",LEFT($E1069,3)="2.5")))),AND($B1069&lt;&gt;"",OR(LEFT($C1069,1)="1",LEFT($C1069,1)="2"),$D1069=""),AND($D1069&lt;&gt;"",NOT(OR(LEFT($C1069,1)="1",LEFT($C1069,1)="2"))),AND($D1069&lt;&gt;"",COUNTIF(' PROJETO'!$B$14:$B$16,$D1069)=0),IF($D1069="",FALSE(),IF(COUNTIF(' PROJETO'!$B$14:$B$16,$D1069)=0,FALSE(),IFERROR(INDEX(' PROJETO'!$C$14:$C$16,MATCH($D1069,' PROJETO'!$B$14:$B$16,0))&lt;&gt;"Sim",FALSE()))))</f>
        <v>0</v>
      </c>
      <c r="AG1069" s="21" t="b">
        <f>AND($AC1069,$Y1069&gt;'CONFG.  LISTAS'!$F$4,$Z1069="",$AA1069="")</f>
        <v>0</v>
      </c>
      <c r="AH1069" s="21" t="str">
        <f t="shared" si="220"/>
        <v/>
      </c>
      <c r="AI1069" s="43" t="str">
        <f ca="1">IF(NOT($AC1069),"",IF(OR($B1069="",$C1069="",$E1069="",$F1069=""),"Preencha descrição, categoria, tipo e unidade.",IF(AND($B1069&lt;&gt;"",OR(LEFT($C1069,1)="1",LEFT($C1069,1)="2"),$D1069=""),"Informe a prática de restauração para itens diretos.",IF(AND($D1069&lt;&gt;"",NOT(OR(LEFT($C1069,1)="1",LEFT($C1069,1)="2"))),"Custos indiretos não devem pertencer a uma prática específica.",IF(AND($D1069&lt;&gt;"",COUNTIF(' PROJETO'!$B$14:$B$16,$D1069)=0),"Prática de restauração inválida ou não cadastrada.",IF(IF($D1069="",FALSE(),IF(COUNTIF(' PROJETO'!$B$14:$B$16,$D1069)=0,FALSE(),IFERROR(INDEX(' PROJETO'!$C$14:$C$16,MATCH($D1069,' PROJETO'!$B$14:$B$16,0))&lt;&gt;"Sim",FALSE()))),"A prática informada no item não foi selecionada na aba Projeto.",IF(AND(MAX($I1069,$L1069,$O1069,$R1069,$U1069,$X1069)&gt;'CONFG.  LISTAS'!$F$4,NOT(OR($Z1069&lt;&gt;"",$AA1069&lt;&gt;""))),"Memorial de cálculo ou anexo obrigatório não informado para item acima do limite.",IF(OR(AND($G1069&lt;&gt;"",$H1069&lt;&gt;"",OR($G1069&lt;=0,$H1069&lt;=0)),AND($J1069&lt;&gt;"",$K1069&lt;&gt;"",OR($J1069&lt;=0,$K1069&lt;=0)),AND($M1069&lt;&gt;"",$N1069&lt;&gt;"",OR($M1069&lt;=0,$N1069&lt;=0)),AND($P1069&lt;&gt;"",$Q1069&lt;&gt;"",OR($P1069&lt;=0,$Q1069&lt;=0)),AND($S1069&lt;&gt;"",$T1069&lt;&gt;"",OR($S1069&lt;=0,$T1069&lt;=0)),AND($V1069&lt;&gt;"",$W1069&lt;&gt;"",OR($V1069&lt;=0,$W1069&lt;=0))),"Revise os valores informados: valor unitário e quantidade devem ser maiores que zero.",IF(OR(AND($G1069="",$H1069&lt;&gt;""),AND($G1069&lt;&gt;"",$H1069=""),AND($J1069="",$K1069&lt;&gt;""),AND($J1069&lt;&gt;"",$K1069=""),AND($M1069="",$N1069&lt;&gt;""),AND($M1069&lt;&gt;"",$N1069=""),AND($P1069="",$Q1069&lt;&gt;""),AND($P1069&lt;&gt;"",$Q1069=""),AND($S1069="",$T1069&lt;&gt;""),AND($S1069&lt;&gt;"",$T1069=""),AND($V1069="",$W1069&lt;&gt;""),AND($V1069&lt;&gt;"",$W1069="")),"Há ano preenchido parcialmente: "&amp;TRIM(IF(AND($G1069="",$H1069&lt;&gt;""),"Ano 1 (falta valor unitário); ","")&amp;IF(AND($G1069&lt;&gt;"",$H1069=""),"Ano 1 (falta quantidade); ","")&amp;IF(AND($J1069="",$K1069&lt;&gt;""),"Ano 2 (falta valor unitário); ","")&amp;IF(AND($J1069&lt;&gt;"",$K1069=""),"Ano 2 (falta quantidade); ","")&amp;IF(AND($M1069="",$N1069&lt;&gt;""),"Ano 3 (falta valor unitário); ","")&amp;IF(AND($M1069&lt;&gt;"",$N1069=""),"Ano 3 (falta quantidade); ","")&amp;IF(AND($P1069="",$Q1069&lt;&gt;""),"Ano 4 (falta valor unitário); ","")&amp;IF(AND($P1069&lt;&gt;"",$Q1069=""),"Ano 4 (falta quantidade); ","")&amp;IF(AND($S1069="",$T1069&lt;&gt;""),"Ano 5 (falta valor unitário); ","")&amp;IF(AND($S1069&lt;&gt;"",$T1069=""),"Ano 5 (falta quantidade); ","")&amp;IF(AND($V1069="",$W1069&lt;&gt;""),"Ano 6 (falta valor unitário); ","")&amp;IF(AND($V1069&lt;&gt;"",$W1069=""),"Ano 6 (falta quantidade); ","")), IF(NOT(OR(AND($G1069&lt;&gt;"",$H1069&lt;&gt;""),AND($J1069&lt;&gt;"",$K1069&lt;&gt;""),AND($M1069&lt;&gt;"",$N1069&lt;&gt;""),AND($P1069&lt;&gt;"",$Q1069&lt;&gt;""),AND($S1069&lt;&gt;"",$T1069&lt;&gt;""),AND($V1069&lt;&gt;"",$W1069&lt;&gt;""))),"Informe pelo menos um ano completo com valor unitário e quantidade.",IF(AND($C1069&lt;&gt;"",$E1069&lt;&gt;"",LEFT(TRIM($C1069),1)&lt;&gt;LEFT(TRIM($E1069),1)),"Categoria e tipo estão incompatíveis.",IF(IF(OR($E1069="",$F1069=""),FALSE(),IFERROR(COUNTIF(INDIRECT("UNITS_"&amp;SUBSTITUTE(LEFT($E1069,FIND(" ",$E1069&amp;" ")-1),".","_")),$F1069)=0,TRUE())),"Unidade incompatível com o tipo selecionado.",IF(OR(AND(ISNUMBER(SEARCH("comunic",LOWER($B1069))),LEFT($E1069,3)&lt;&gt;"4.4"),AND(ISNUMBER(SEARCH("monitor",LOWER($B1069))),NOT(OR(LEFT($E1069,3)="1.5",LEFT($E1069,3)="2.5")))),"Revise a classificação do item conforme as regras de preenchimento.",IF(AND($B1069&lt;&gt;"",OR(ISNUMBER(SEARCH("outro",LOWER($B1069))),ISNUMBER(SEARCH("divers",LOWER($B1069))),ISNUMBER(SEARCH("kit",LOWER($B1069))),ISNUMBER(SEARCH("ferrament",LOWER($B1069))),ISNUMBER(SEARCH("epi",LOWER($B1069)))),NOT(OR($Z1069&lt;&gt;"",$AA1069&lt;&gt;""))),"Descrição muito genérica: detalhe melhor o item e registre o racional no memorial ou em anexo.",IF(AND($Y1069=0,$B1069&lt;&gt;"",OR($G1069&lt;&gt;"",$H1069&lt;&gt;"",$J1069&lt;&gt;"",$K1069&lt;&gt;"",$M1069&lt;&gt;"",$N1069&lt;&gt;"",$P1069&lt;&gt;"",$Q1069&lt;&gt;"",$S1069&lt;&gt;"",$T1069&lt;&gt;"",$V1069&lt;&gt;"",$W1069&lt;&gt;"")),"O item possui dados lançados, mas o total está zerado. Revise os valores informados.","")))))))))))))))</f>
        <v/>
      </c>
    </row>
    <row r="1070" spans="1:35" ht="14.25" customHeight="1" x14ac:dyDescent="0.25">
      <c r="A1070" s="57" t="str">
        <f t="shared" si="208"/>
        <v/>
      </c>
      <c r="B1070" s="58"/>
      <c r="C1070" s="58"/>
      <c r="D1070" s="58"/>
      <c r="E1070" s="58"/>
      <c r="F1070" s="58"/>
      <c r="G1070" s="269"/>
      <c r="H1070" s="59"/>
      <c r="I1070" s="273">
        <f t="shared" si="209"/>
        <v>0</v>
      </c>
      <c r="J1070" s="269"/>
      <c r="K1070" s="59"/>
      <c r="L1070" s="270">
        <f t="shared" si="210"/>
        <v>0</v>
      </c>
      <c r="M1070" s="269"/>
      <c r="N1070" s="59"/>
      <c r="O1070" s="270">
        <f t="shared" si="211"/>
        <v>0</v>
      </c>
      <c r="P1070" s="269"/>
      <c r="Q1070" s="59"/>
      <c r="R1070" s="271">
        <f t="shared" si="212"/>
        <v>0</v>
      </c>
      <c r="S1070" s="269"/>
      <c r="T1070" s="59"/>
      <c r="U1070" s="270">
        <f t="shared" si="213"/>
        <v>0</v>
      </c>
      <c r="V1070" s="269"/>
      <c r="W1070" s="59"/>
      <c r="X1070" s="270">
        <f t="shared" si="214"/>
        <v>0</v>
      </c>
      <c r="Y1070" s="270">
        <f t="shared" si="215"/>
        <v>0</v>
      </c>
      <c r="Z1070" s="58"/>
      <c r="AA1070" s="58"/>
      <c r="AB1070" s="60" t="str">
        <f t="shared" si="216"/>
        <v/>
      </c>
      <c r="AC1070" s="21" t="b">
        <f t="shared" si="217"/>
        <v>0</v>
      </c>
      <c r="AD1070" s="21" t="b">
        <f t="shared" si="218"/>
        <v>0</v>
      </c>
      <c r="AE1070" s="21" t="b">
        <f t="shared" si="219"/>
        <v>0</v>
      </c>
      <c r="AF1070" s="21" t="b">
        <f ca="1">OR(AND($AC1070,NOT($AD1070)),AND($AC1070,OR(AND($G1070="",$H1070&lt;&gt;""),AND($G1070&lt;&gt;"",$H1070=""),AND($J1070="",$K1070&lt;&gt;""),AND($J1070&lt;&gt;"",$K1070=""),AND($M1070="",$N1070&lt;&gt;""),AND($M1070&lt;&gt;"",$N1070=""),AND($P1070="",$Q1070&lt;&gt;""),AND($P1070&lt;&gt;"",$Q1070=""),AND($S1070="",$T1070&lt;&gt;""),AND($S1070&lt;&gt;"",$T1070=""),AND($V1070="",$W1070&lt;&gt;""),AND($V1070&lt;&gt;"",$W1070=""))),AND($C1070&lt;&gt;"",$E1070&lt;&gt;"",LEFT(TRIM($C1070),1)&lt;&gt;LEFT(TRIM($E1070),1)),IF(OR($E1070="",$F1070=""),FALSE(),IFERROR(COUNTIF(INDIRECT("UNITS_"&amp;SUBSTITUTE(LEFT($E1070,FIND(" ",$E1070&amp;" ")-1),".","_")),$F1070)=0,TRUE())),AND($B1070&lt;&gt;"",OR(ISNUMBER(SEARCH("outro",LOWER($B1070))),ISNUMBER(SEARCH("divers",LOWER($B1070))),ISNUMBER(SEARCH("etc",LOWER($B1070))))),OR(AND(ISNUMBER(SEARCH("comunic",LOWER($B1070))),LEFT($E1070,3)&lt;&gt;"4.4"),AND(ISNUMBER(SEARCH("monitor",LOWER($B1070))),NOT(OR(LEFT($E1070,3)="1.5",LEFT($E1070,3)="2.5")))),AND($B1070&lt;&gt;"",OR(LEFT($C1070,1)="1",LEFT($C1070,1)="2"),$D1070=""),AND($D1070&lt;&gt;"",NOT(OR(LEFT($C1070,1)="1",LEFT($C1070,1)="2"))),AND($D1070&lt;&gt;"",COUNTIF(' PROJETO'!$B$14:$B$16,$D1070)=0),IF($D1070="",FALSE(),IF(COUNTIF(' PROJETO'!$B$14:$B$16,$D1070)=0,FALSE(),IFERROR(INDEX(' PROJETO'!$C$14:$C$16,MATCH($D1070,' PROJETO'!$B$14:$B$16,0))&lt;&gt;"Sim",FALSE()))))</f>
        <v>0</v>
      </c>
      <c r="AG1070" s="21" t="b">
        <f>AND($AC1070,$Y1070&gt;'CONFG.  LISTAS'!$F$4,$Z1070="",$AA1070="")</f>
        <v>0</v>
      </c>
      <c r="AH1070" s="21" t="str">
        <f t="shared" si="220"/>
        <v/>
      </c>
      <c r="AI1070" s="43" t="str">
        <f ca="1">IF(NOT($AC1070),"",IF(OR($B1070="",$C1070="",$E1070="",$F1070=""),"Preencha descrição, categoria, tipo e unidade.",IF(AND($B1070&lt;&gt;"",OR(LEFT($C1070,1)="1",LEFT($C1070,1)="2"),$D1070=""),"Informe a prática de restauração para itens diretos.",IF(AND($D1070&lt;&gt;"",NOT(OR(LEFT($C1070,1)="1",LEFT($C1070,1)="2"))),"Custos indiretos não devem pertencer a uma prática específica.",IF(AND($D1070&lt;&gt;"",COUNTIF(' PROJETO'!$B$14:$B$16,$D1070)=0),"Prática de restauração inválida ou não cadastrada.",IF(IF($D1070="",FALSE(),IF(COUNTIF(' PROJETO'!$B$14:$B$16,$D1070)=0,FALSE(),IFERROR(INDEX(' PROJETO'!$C$14:$C$16,MATCH($D1070,' PROJETO'!$B$14:$B$16,0))&lt;&gt;"Sim",FALSE()))),"A prática informada no item não foi selecionada na aba Projeto.",IF(AND(MAX($I1070,$L1070,$O1070,$R1070,$U1070,$X1070)&gt;'CONFG.  LISTAS'!$F$4,NOT(OR($Z1070&lt;&gt;"",$AA1070&lt;&gt;""))),"Memorial de cálculo ou anexo obrigatório não informado para item acima do limite.",IF(OR(AND($G1070&lt;&gt;"",$H1070&lt;&gt;"",OR($G1070&lt;=0,$H1070&lt;=0)),AND($J1070&lt;&gt;"",$K1070&lt;&gt;"",OR($J1070&lt;=0,$K1070&lt;=0)),AND($M1070&lt;&gt;"",$N1070&lt;&gt;"",OR($M1070&lt;=0,$N1070&lt;=0)),AND($P1070&lt;&gt;"",$Q1070&lt;&gt;"",OR($P1070&lt;=0,$Q1070&lt;=0)),AND($S1070&lt;&gt;"",$T1070&lt;&gt;"",OR($S1070&lt;=0,$T1070&lt;=0)),AND($V1070&lt;&gt;"",$W1070&lt;&gt;"",OR($V1070&lt;=0,$W1070&lt;=0))),"Revise os valores informados: valor unitário e quantidade devem ser maiores que zero.",IF(OR(AND($G1070="",$H1070&lt;&gt;""),AND($G1070&lt;&gt;"",$H1070=""),AND($J1070="",$K1070&lt;&gt;""),AND($J1070&lt;&gt;"",$K1070=""),AND($M1070="",$N1070&lt;&gt;""),AND($M1070&lt;&gt;"",$N1070=""),AND($P1070="",$Q1070&lt;&gt;""),AND($P1070&lt;&gt;"",$Q1070=""),AND($S1070="",$T1070&lt;&gt;""),AND($S1070&lt;&gt;"",$T1070=""),AND($V1070="",$W1070&lt;&gt;""),AND($V1070&lt;&gt;"",$W1070="")),"Há ano preenchido parcialmente: "&amp;TRIM(IF(AND($G1070="",$H1070&lt;&gt;""),"Ano 1 (falta valor unitário); ","")&amp;IF(AND($G1070&lt;&gt;"",$H1070=""),"Ano 1 (falta quantidade); ","")&amp;IF(AND($J1070="",$K1070&lt;&gt;""),"Ano 2 (falta valor unitário); ","")&amp;IF(AND($J1070&lt;&gt;"",$K1070=""),"Ano 2 (falta quantidade); ","")&amp;IF(AND($M1070="",$N1070&lt;&gt;""),"Ano 3 (falta valor unitário); ","")&amp;IF(AND($M1070&lt;&gt;"",$N1070=""),"Ano 3 (falta quantidade); ","")&amp;IF(AND($P1070="",$Q1070&lt;&gt;""),"Ano 4 (falta valor unitário); ","")&amp;IF(AND($P1070&lt;&gt;"",$Q1070=""),"Ano 4 (falta quantidade); ","")&amp;IF(AND($S1070="",$T1070&lt;&gt;""),"Ano 5 (falta valor unitário); ","")&amp;IF(AND($S1070&lt;&gt;"",$T1070=""),"Ano 5 (falta quantidade); ","")&amp;IF(AND($V1070="",$W1070&lt;&gt;""),"Ano 6 (falta valor unitário); ","")&amp;IF(AND($V1070&lt;&gt;"",$W1070=""),"Ano 6 (falta quantidade); ","")), IF(NOT(OR(AND($G1070&lt;&gt;"",$H1070&lt;&gt;""),AND($J1070&lt;&gt;"",$K1070&lt;&gt;""),AND($M1070&lt;&gt;"",$N1070&lt;&gt;""),AND($P1070&lt;&gt;"",$Q1070&lt;&gt;""),AND($S1070&lt;&gt;"",$T1070&lt;&gt;""),AND($V1070&lt;&gt;"",$W1070&lt;&gt;""))),"Informe pelo menos um ano completo com valor unitário e quantidade.",IF(AND($C1070&lt;&gt;"",$E1070&lt;&gt;"",LEFT(TRIM($C1070),1)&lt;&gt;LEFT(TRIM($E1070),1)),"Categoria e tipo estão incompatíveis.",IF(IF(OR($E1070="",$F1070=""),FALSE(),IFERROR(COUNTIF(INDIRECT("UNITS_"&amp;SUBSTITUTE(LEFT($E1070,FIND(" ",$E1070&amp;" ")-1),".","_")),$F1070)=0,TRUE())),"Unidade incompatível com o tipo selecionado.",IF(OR(AND(ISNUMBER(SEARCH("comunic",LOWER($B1070))),LEFT($E1070,3)&lt;&gt;"4.4"),AND(ISNUMBER(SEARCH("monitor",LOWER($B1070))),NOT(OR(LEFT($E1070,3)="1.5",LEFT($E1070,3)="2.5")))),"Revise a classificação do item conforme as regras de preenchimento.",IF(AND($B1070&lt;&gt;"",OR(ISNUMBER(SEARCH("outro",LOWER($B1070))),ISNUMBER(SEARCH("divers",LOWER($B1070))),ISNUMBER(SEARCH("kit",LOWER($B1070))),ISNUMBER(SEARCH("ferrament",LOWER($B1070))),ISNUMBER(SEARCH("epi",LOWER($B1070)))),NOT(OR($Z1070&lt;&gt;"",$AA1070&lt;&gt;""))),"Descrição muito genérica: detalhe melhor o item e registre o racional no memorial ou em anexo.",IF(AND($Y1070=0,$B1070&lt;&gt;"",OR($G1070&lt;&gt;"",$H1070&lt;&gt;"",$J1070&lt;&gt;"",$K1070&lt;&gt;"",$M1070&lt;&gt;"",$N1070&lt;&gt;"",$P1070&lt;&gt;"",$Q1070&lt;&gt;"",$S1070&lt;&gt;"",$T1070&lt;&gt;"",$V1070&lt;&gt;"",$W1070&lt;&gt;"")),"O item possui dados lançados, mas o total está zerado. Revise os valores informados.","")))))))))))))))</f>
        <v/>
      </c>
    </row>
    <row r="1071" spans="1:35" ht="14.25" customHeight="1" x14ac:dyDescent="0.25">
      <c r="A1071" s="57" t="str">
        <f t="shared" si="208"/>
        <v/>
      </c>
      <c r="B1071" s="61"/>
      <c r="C1071" s="61"/>
      <c r="D1071" s="58"/>
      <c r="E1071" s="61"/>
      <c r="F1071" s="61"/>
      <c r="G1071" s="272"/>
      <c r="H1071" s="62"/>
      <c r="I1071" s="273">
        <f t="shared" si="209"/>
        <v>0</v>
      </c>
      <c r="J1071" s="272"/>
      <c r="K1071" s="62"/>
      <c r="L1071" s="270">
        <f t="shared" si="210"/>
        <v>0</v>
      </c>
      <c r="M1071" s="272"/>
      <c r="N1071" s="62"/>
      <c r="O1071" s="270">
        <f t="shared" si="211"/>
        <v>0</v>
      </c>
      <c r="P1071" s="272"/>
      <c r="Q1071" s="62"/>
      <c r="R1071" s="271">
        <f t="shared" si="212"/>
        <v>0</v>
      </c>
      <c r="S1071" s="272"/>
      <c r="T1071" s="62"/>
      <c r="U1071" s="270">
        <f t="shared" si="213"/>
        <v>0</v>
      </c>
      <c r="V1071" s="272"/>
      <c r="W1071" s="62"/>
      <c r="X1071" s="270">
        <f t="shared" si="214"/>
        <v>0</v>
      </c>
      <c r="Y1071" s="270">
        <f t="shared" si="215"/>
        <v>0</v>
      </c>
      <c r="Z1071" s="61"/>
      <c r="AA1071" s="61"/>
      <c r="AB1071" s="60" t="str">
        <f t="shared" si="216"/>
        <v/>
      </c>
      <c r="AC1071" s="21" t="b">
        <f t="shared" si="217"/>
        <v>0</v>
      </c>
      <c r="AD1071" s="21" t="b">
        <f t="shared" si="218"/>
        <v>0</v>
      </c>
      <c r="AE1071" s="21" t="b">
        <f t="shared" si="219"/>
        <v>0</v>
      </c>
      <c r="AF1071" s="21" t="b">
        <f ca="1">OR(AND($AC1071,NOT($AD1071)),AND($AC1071,OR(AND($G1071="",$H1071&lt;&gt;""),AND($G1071&lt;&gt;"",$H1071=""),AND($J1071="",$K1071&lt;&gt;""),AND($J1071&lt;&gt;"",$K1071=""),AND($M1071="",$N1071&lt;&gt;""),AND($M1071&lt;&gt;"",$N1071=""),AND($P1071="",$Q1071&lt;&gt;""),AND($P1071&lt;&gt;"",$Q1071=""),AND($S1071="",$T1071&lt;&gt;""),AND($S1071&lt;&gt;"",$T1071=""),AND($V1071="",$W1071&lt;&gt;""),AND($V1071&lt;&gt;"",$W1071=""))),AND($C1071&lt;&gt;"",$E1071&lt;&gt;"",LEFT(TRIM($C1071),1)&lt;&gt;LEFT(TRIM($E1071),1)),IF(OR($E1071="",$F1071=""),FALSE(),IFERROR(COUNTIF(INDIRECT("UNITS_"&amp;SUBSTITUTE(LEFT($E1071,FIND(" ",$E1071&amp;" ")-1),".","_")),$F1071)=0,TRUE())),AND($B1071&lt;&gt;"",OR(ISNUMBER(SEARCH("outro",LOWER($B1071))),ISNUMBER(SEARCH("divers",LOWER($B1071))),ISNUMBER(SEARCH("etc",LOWER($B1071))))),OR(AND(ISNUMBER(SEARCH("comunic",LOWER($B1071))),LEFT($E1071,3)&lt;&gt;"4.4"),AND(ISNUMBER(SEARCH("monitor",LOWER($B1071))),NOT(OR(LEFT($E1071,3)="1.5",LEFT($E1071,3)="2.5")))),AND($B1071&lt;&gt;"",OR(LEFT($C1071,1)="1",LEFT($C1071,1)="2"),$D1071=""),AND($D1071&lt;&gt;"",NOT(OR(LEFT($C1071,1)="1",LEFT($C1071,1)="2"))),AND($D1071&lt;&gt;"",COUNTIF(' PROJETO'!$B$14:$B$16,$D1071)=0),IF($D1071="",FALSE(),IF(COUNTIF(' PROJETO'!$B$14:$B$16,$D1071)=0,FALSE(),IFERROR(INDEX(' PROJETO'!$C$14:$C$16,MATCH($D1071,' PROJETO'!$B$14:$B$16,0))&lt;&gt;"Sim",FALSE()))))</f>
        <v>0</v>
      </c>
      <c r="AG1071" s="21" t="b">
        <f>AND($AC1071,$Y1071&gt;'CONFG.  LISTAS'!$F$4,$Z1071="",$AA1071="")</f>
        <v>0</v>
      </c>
      <c r="AH1071" s="21" t="str">
        <f t="shared" si="220"/>
        <v/>
      </c>
      <c r="AI1071" s="43" t="str">
        <f ca="1">IF(NOT($AC1071),"",IF(OR($B1071="",$C1071="",$E1071="",$F1071=""),"Preencha descrição, categoria, tipo e unidade.",IF(AND($B1071&lt;&gt;"",OR(LEFT($C1071,1)="1",LEFT($C1071,1)="2"),$D1071=""),"Informe a prática de restauração para itens diretos.",IF(AND($D1071&lt;&gt;"",NOT(OR(LEFT($C1071,1)="1",LEFT($C1071,1)="2"))),"Custos indiretos não devem pertencer a uma prática específica.",IF(AND($D1071&lt;&gt;"",COUNTIF(' PROJETO'!$B$14:$B$16,$D1071)=0),"Prática de restauração inválida ou não cadastrada.",IF(IF($D1071="",FALSE(),IF(COUNTIF(' PROJETO'!$B$14:$B$16,$D1071)=0,FALSE(),IFERROR(INDEX(' PROJETO'!$C$14:$C$16,MATCH($D1071,' PROJETO'!$B$14:$B$16,0))&lt;&gt;"Sim",FALSE()))),"A prática informada no item não foi selecionada na aba Projeto.",IF(AND(MAX($I1071,$L1071,$O1071,$R1071,$U1071,$X1071)&gt;'CONFG.  LISTAS'!$F$4,NOT(OR($Z1071&lt;&gt;"",$AA1071&lt;&gt;""))),"Memorial de cálculo ou anexo obrigatório não informado para item acima do limite.",IF(OR(AND($G1071&lt;&gt;"",$H1071&lt;&gt;"",OR($G1071&lt;=0,$H1071&lt;=0)),AND($J1071&lt;&gt;"",$K1071&lt;&gt;"",OR($J1071&lt;=0,$K1071&lt;=0)),AND($M1071&lt;&gt;"",$N1071&lt;&gt;"",OR($M1071&lt;=0,$N1071&lt;=0)),AND($P1071&lt;&gt;"",$Q1071&lt;&gt;"",OR($P1071&lt;=0,$Q1071&lt;=0)),AND($S1071&lt;&gt;"",$T1071&lt;&gt;"",OR($S1071&lt;=0,$T1071&lt;=0)),AND($V1071&lt;&gt;"",$W1071&lt;&gt;"",OR($V1071&lt;=0,$W1071&lt;=0))),"Revise os valores informados: valor unitário e quantidade devem ser maiores que zero.",IF(OR(AND($G1071="",$H1071&lt;&gt;""),AND($G1071&lt;&gt;"",$H1071=""),AND($J1071="",$K1071&lt;&gt;""),AND($J1071&lt;&gt;"",$K1071=""),AND($M1071="",$N1071&lt;&gt;""),AND($M1071&lt;&gt;"",$N1071=""),AND($P1071="",$Q1071&lt;&gt;""),AND($P1071&lt;&gt;"",$Q1071=""),AND($S1071="",$T1071&lt;&gt;""),AND($S1071&lt;&gt;"",$T1071=""),AND($V1071="",$W1071&lt;&gt;""),AND($V1071&lt;&gt;"",$W1071="")),"Há ano preenchido parcialmente: "&amp;TRIM(IF(AND($G1071="",$H1071&lt;&gt;""),"Ano 1 (falta valor unitário); ","")&amp;IF(AND($G1071&lt;&gt;"",$H1071=""),"Ano 1 (falta quantidade); ","")&amp;IF(AND($J1071="",$K1071&lt;&gt;""),"Ano 2 (falta valor unitário); ","")&amp;IF(AND($J1071&lt;&gt;"",$K1071=""),"Ano 2 (falta quantidade); ","")&amp;IF(AND($M1071="",$N1071&lt;&gt;""),"Ano 3 (falta valor unitário); ","")&amp;IF(AND($M1071&lt;&gt;"",$N1071=""),"Ano 3 (falta quantidade); ","")&amp;IF(AND($P1071="",$Q1071&lt;&gt;""),"Ano 4 (falta valor unitário); ","")&amp;IF(AND($P1071&lt;&gt;"",$Q1071=""),"Ano 4 (falta quantidade); ","")&amp;IF(AND($S1071="",$T1071&lt;&gt;""),"Ano 5 (falta valor unitário); ","")&amp;IF(AND($S1071&lt;&gt;"",$T1071=""),"Ano 5 (falta quantidade); ","")&amp;IF(AND($V1071="",$W1071&lt;&gt;""),"Ano 6 (falta valor unitário); ","")&amp;IF(AND($V1071&lt;&gt;"",$W1071=""),"Ano 6 (falta quantidade); ","")), IF(NOT(OR(AND($G1071&lt;&gt;"",$H1071&lt;&gt;""),AND($J1071&lt;&gt;"",$K1071&lt;&gt;""),AND($M1071&lt;&gt;"",$N1071&lt;&gt;""),AND($P1071&lt;&gt;"",$Q1071&lt;&gt;""),AND($S1071&lt;&gt;"",$T1071&lt;&gt;""),AND($V1071&lt;&gt;"",$W1071&lt;&gt;""))),"Informe pelo menos um ano completo com valor unitário e quantidade.",IF(AND($C1071&lt;&gt;"",$E1071&lt;&gt;"",LEFT(TRIM($C1071),1)&lt;&gt;LEFT(TRIM($E1071),1)),"Categoria e tipo estão incompatíveis.",IF(IF(OR($E1071="",$F1071=""),FALSE(),IFERROR(COUNTIF(INDIRECT("UNITS_"&amp;SUBSTITUTE(LEFT($E1071,FIND(" ",$E1071&amp;" ")-1),".","_")),$F1071)=0,TRUE())),"Unidade incompatível com o tipo selecionado.",IF(OR(AND(ISNUMBER(SEARCH("comunic",LOWER($B1071))),LEFT($E1071,3)&lt;&gt;"4.4"),AND(ISNUMBER(SEARCH("monitor",LOWER($B1071))),NOT(OR(LEFT($E1071,3)="1.5",LEFT($E1071,3)="2.5")))),"Revise a classificação do item conforme as regras de preenchimento.",IF(AND($B1071&lt;&gt;"",OR(ISNUMBER(SEARCH("outro",LOWER($B1071))),ISNUMBER(SEARCH("divers",LOWER($B1071))),ISNUMBER(SEARCH("kit",LOWER($B1071))),ISNUMBER(SEARCH("ferrament",LOWER($B1071))),ISNUMBER(SEARCH("epi",LOWER($B1071)))),NOT(OR($Z1071&lt;&gt;"",$AA1071&lt;&gt;""))),"Descrição muito genérica: detalhe melhor o item e registre o racional no memorial ou em anexo.",IF(AND($Y1071=0,$B1071&lt;&gt;"",OR($G1071&lt;&gt;"",$H1071&lt;&gt;"",$J1071&lt;&gt;"",$K1071&lt;&gt;"",$M1071&lt;&gt;"",$N1071&lt;&gt;"",$P1071&lt;&gt;"",$Q1071&lt;&gt;"",$S1071&lt;&gt;"",$T1071&lt;&gt;"",$V1071&lt;&gt;"",$W1071&lt;&gt;"")),"O item possui dados lançados, mas o total está zerado. Revise os valores informados.","")))))))))))))))</f>
        <v/>
      </c>
    </row>
    <row r="1072" spans="1:35" ht="14.25" customHeight="1" x14ac:dyDescent="0.25">
      <c r="A1072" s="57" t="str">
        <f t="shared" si="208"/>
        <v/>
      </c>
      <c r="B1072" s="58"/>
      <c r="C1072" s="58"/>
      <c r="D1072" s="58"/>
      <c r="E1072" s="58"/>
      <c r="F1072" s="58"/>
      <c r="G1072" s="269"/>
      <c r="H1072" s="59"/>
      <c r="I1072" s="273">
        <f t="shared" si="209"/>
        <v>0</v>
      </c>
      <c r="J1072" s="269"/>
      <c r="K1072" s="59"/>
      <c r="L1072" s="270">
        <f t="shared" si="210"/>
        <v>0</v>
      </c>
      <c r="M1072" s="269"/>
      <c r="N1072" s="59"/>
      <c r="O1072" s="270">
        <f t="shared" si="211"/>
        <v>0</v>
      </c>
      <c r="P1072" s="269"/>
      <c r="Q1072" s="59"/>
      <c r="R1072" s="271">
        <f t="shared" si="212"/>
        <v>0</v>
      </c>
      <c r="S1072" s="269"/>
      <c r="T1072" s="59"/>
      <c r="U1072" s="270">
        <f t="shared" si="213"/>
        <v>0</v>
      </c>
      <c r="V1072" s="269"/>
      <c r="W1072" s="59"/>
      <c r="X1072" s="270">
        <f t="shared" si="214"/>
        <v>0</v>
      </c>
      <c r="Y1072" s="270">
        <f t="shared" si="215"/>
        <v>0</v>
      </c>
      <c r="Z1072" s="58"/>
      <c r="AA1072" s="58"/>
      <c r="AB1072" s="60" t="str">
        <f t="shared" si="216"/>
        <v/>
      </c>
      <c r="AC1072" s="21" t="b">
        <f t="shared" si="217"/>
        <v>0</v>
      </c>
      <c r="AD1072" s="21" t="b">
        <f t="shared" si="218"/>
        <v>0</v>
      </c>
      <c r="AE1072" s="21" t="b">
        <f t="shared" si="219"/>
        <v>0</v>
      </c>
      <c r="AF1072" s="21" t="b">
        <f ca="1">OR(AND($AC1072,NOT($AD1072)),AND($AC1072,OR(AND($G1072="",$H1072&lt;&gt;""),AND($G1072&lt;&gt;"",$H1072=""),AND($J1072="",$K1072&lt;&gt;""),AND($J1072&lt;&gt;"",$K1072=""),AND($M1072="",$N1072&lt;&gt;""),AND($M1072&lt;&gt;"",$N1072=""),AND($P1072="",$Q1072&lt;&gt;""),AND($P1072&lt;&gt;"",$Q1072=""),AND($S1072="",$T1072&lt;&gt;""),AND($S1072&lt;&gt;"",$T1072=""),AND($V1072="",$W1072&lt;&gt;""),AND($V1072&lt;&gt;"",$W1072=""))),AND($C1072&lt;&gt;"",$E1072&lt;&gt;"",LEFT(TRIM($C1072),1)&lt;&gt;LEFT(TRIM($E1072),1)),IF(OR($E1072="",$F1072=""),FALSE(),IFERROR(COUNTIF(INDIRECT("UNITS_"&amp;SUBSTITUTE(LEFT($E1072,FIND(" ",$E1072&amp;" ")-1),".","_")),$F1072)=0,TRUE())),AND($B1072&lt;&gt;"",OR(ISNUMBER(SEARCH("outro",LOWER($B1072))),ISNUMBER(SEARCH("divers",LOWER($B1072))),ISNUMBER(SEARCH("etc",LOWER($B1072))))),OR(AND(ISNUMBER(SEARCH("comunic",LOWER($B1072))),LEFT($E1072,3)&lt;&gt;"4.4"),AND(ISNUMBER(SEARCH("monitor",LOWER($B1072))),NOT(OR(LEFT($E1072,3)="1.5",LEFT($E1072,3)="2.5")))),AND($B1072&lt;&gt;"",OR(LEFT($C1072,1)="1",LEFT($C1072,1)="2"),$D1072=""),AND($D1072&lt;&gt;"",NOT(OR(LEFT($C1072,1)="1",LEFT($C1072,1)="2"))),AND($D1072&lt;&gt;"",COUNTIF(' PROJETO'!$B$14:$B$16,$D1072)=0),IF($D1072="",FALSE(),IF(COUNTIF(' PROJETO'!$B$14:$B$16,$D1072)=0,FALSE(),IFERROR(INDEX(' PROJETO'!$C$14:$C$16,MATCH($D1072,' PROJETO'!$B$14:$B$16,0))&lt;&gt;"Sim",FALSE()))))</f>
        <v>0</v>
      </c>
      <c r="AG1072" s="21" t="b">
        <f>AND($AC1072,$Y1072&gt;'CONFG.  LISTAS'!$F$4,$Z1072="",$AA1072="")</f>
        <v>0</v>
      </c>
      <c r="AH1072" s="21" t="str">
        <f t="shared" si="220"/>
        <v/>
      </c>
      <c r="AI1072" s="43" t="str">
        <f ca="1">IF(NOT($AC1072),"",IF(OR($B1072="",$C1072="",$E1072="",$F1072=""),"Preencha descrição, categoria, tipo e unidade.",IF(AND($B1072&lt;&gt;"",OR(LEFT($C1072,1)="1",LEFT($C1072,1)="2"),$D1072=""),"Informe a prática de restauração para itens diretos.",IF(AND($D1072&lt;&gt;"",NOT(OR(LEFT($C1072,1)="1",LEFT($C1072,1)="2"))),"Custos indiretos não devem pertencer a uma prática específica.",IF(AND($D1072&lt;&gt;"",COUNTIF(' PROJETO'!$B$14:$B$16,$D1072)=0),"Prática de restauração inválida ou não cadastrada.",IF(IF($D1072="",FALSE(),IF(COUNTIF(' PROJETO'!$B$14:$B$16,$D1072)=0,FALSE(),IFERROR(INDEX(' PROJETO'!$C$14:$C$16,MATCH($D1072,' PROJETO'!$B$14:$B$16,0))&lt;&gt;"Sim",FALSE()))),"A prática informada no item não foi selecionada na aba Projeto.",IF(AND(MAX($I1072,$L1072,$O1072,$R1072,$U1072,$X1072)&gt;'CONFG.  LISTAS'!$F$4,NOT(OR($Z1072&lt;&gt;"",$AA1072&lt;&gt;""))),"Memorial de cálculo ou anexo obrigatório não informado para item acima do limite.",IF(OR(AND($G1072&lt;&gt;"",$H1072&lt;&gt;"",OR($G1072&lt;=0,$H1072&lt;=0)),AND($J1072&lt;&gt;"",$K1072&lt;&gt;"",OR($J1072&lt;=0,$K1072&lt;=0)),AND($M1072&lt;&gt;"",$N1072&lt;&gt;"",OR($M1072&lt;=0,$N1072&lt;=0)),AND($P1072&lt;&gt;"",$Q1072&lt;&gt;"",OR($P1072&lt;=0,$Q1072&lt;=0)),AND($S1072&lt;&gt;"",$T1072&lt;&gt;"",OR($S1072&lt;=0,$T1072&lt;=0)),AND($V1072&lt;&gt;"",$W1072&lt;&gt;"",OR($V1072&lt;=0,$W1072&lt;=0))),"Revise os valores informados: valor unitário e quantidade devem ser maiores que zero.",IF(OR(AND($G1072="",$H1072&lt;&gt;""),AND($G1072&lt;&gt;"",$H1072=""),AND($J1072="",$K1072&lt;&gt;""),AND($J1072&lt;&gt;"",$K1072=""),AND($M1072="",$N1072&lt;&gt;""),AND($M1072&lt;&gt;"",$N1072=""),AND($P1072="",$Q1072&lt;&gt;""),AND($P1072&lt;&gt;"",$Q1072=""),AND($S1072="",$T1072&lt;&gt;""),AND($S1072&lt;&gt;"",$T1072=""),AND($V1072="",$W1072&lt;&gt;""),AND($V1072&lt;&gt;"",$W1072="")),"Há ano preenchido parcialmente: "&amp;TRIM(IF(AND($G1072="",$H1072&lt;&gt;""),"Ano 1 (falta valor unitário); ","")&amp;IF(AND($G1072&lt;&gt;"",$H1072=""),"Ano 1 (falta quantidade); ","")&amp;IF(AND($J1072="",$K1072&lt;&gt;""),"Ano 2 (falta valor unitário); ","")&amp;IF(AND($J1072&lt;&gt;"",$K1072=""),"Ano 2 (falta quantidade); ","")&amp;IF(AND($M1072="",$N1072&lt;&gt;""),"Ano 3 (falta valor unitário); ","")&amp;IF(AND($M1072&lt;&gt;"",$N1072=""),"Ano 3 (falta quantidade); ","")&amp;IF(AND($P1072="",$Q1072&lt;&gt;""),"Ano 4 (falta valor unitário); ","")&amp;IF(AND($P1072&lt;&gt;"",$Q1072=""),"Ano 4 (falta quantidade); ","")&amp;IF(AND($S1072="",$T1072&lt;&gt;""),"Ano 5 (falta valor unitário); ","")&amp;IF(AND($S1072&lt;&gt;"",$T1072=""),"Ano 5 (falta quantidade); ","")&amp;IF(AND($V1072="",$W1072&lt;&gt;""),"Ano 6 (falta valor unitário); ","")&amp;IF(AND($V1072&lt;&gt;"",$W1072=""),"Ano 6 (falta quantidade); ","")), IF(NOT(OR(AND($G1072&lt;&gt;"",$H1072&lt;&gt;""),AND($J1072&lt;&gt;"",$K1072&lt;&gt;""),AND($M1072&lt;&gt;"",$N1072&lt;&gt;""),AND($P1072&lt;&gt;"",$Q1072&lt;&gt;""),AND($S1072&lt;&gt;"",$T1072&lt;&gt;""),AND($V1072&lt;&gt;"",$W1072&lt;&gt;""))),"Informe pelo menos um ano completo com valor unitário e quantidade.",IF(AND($C1072&lt;&gt;"",$E1072&lt;&gt;"",LEFT(TRIM($C1072),1)&lt;&gt;LEFT(TRIM($E1072),1)),"Categoria e tipo estão incompatíveis.",IF(IF(OR($E1072="",$F1072=""),FALSE(),IFERROR(COUNTIF(INDIRECT("UNITS_"&amp;SUBSTITUTE(LEFT($E1072,FIND(" ",$E1072&amp;" ")-1),".","_")),$F1072)=0,TRUE())),"Unidade incompatível com o tipo selecionado.",IF(OR(AND(ISNUMBER(SEARCH("comunic",LOWER($B1072))),LEFT($E1072,3)&lt;&gt;"4.4"),AND(ISNUMBER(SEARCH("monitor",LOWER($B1072))),NOT(OR(LEFT($E1072,3)="1.5",LEFT($E1072,3)="2.5")))),"Revise a classificação do item conforme as regras de preenchimento.",IF(AND($B1072&lt;&gt;"",OR(ISNUMBER(SEARCH("outro",LOWER($B1072))),ISNUMBER(SEARCH("divers",LOWER($B1072))),ISNUMBER(SEARCH("kit",LOWER($B1072))),ISNUMBER(SEARCH("ferrament",LOWER($B1072))),ISNUMBER(SEARCH("epi",LOWER($B1072)))),NOT(OR($Z1072&lt;&gt;"",$AA1072&lt;&gt;""))),"Descrição muito genérica: detalhe melhor o item e registre o racional no memorial ou em anexo.",IF(AND($Y1072=0,$B1072&lt;&gt;"",OR($G1072&lt;&gt;"",$H1072&lt;&gt;"",$J1072&lt;&gt;"",$K1072&lt;&gt;"",$M1072&lt;&gt;"",$N1072&lt;&gt;"",$P1072&lt;&gt;"",$Q1072&lt;&gt;"",$S1072&lt;&gt;"",$T1072&lt;&gt;"",$V1072&lt;&gt;"",$W1072&lt;&gt;"")),"O item possui dados lançados, mas o total está zerado. Revise os valores informados.","")))))))))))))))</f>
        <v/>
      </c>
    </row>
    <row r="1073" spans="1:35" ht="14.25" customHeight="1" x14ac:dyDescent="0.25">
      <c r="A1073" s="57" t="str">
        <f t="shared" si="208"/>
        <v/>
      </c>
      <c r="B1073" s="61"/>
      <c r="C1073" s="61"/>
      <c r="D1073" s="58"/>
      <c r="E1073" s="61"/>
      <c r="F1073" s="61"/>
      <c r="G1073" s="272"/>
      <c r="H1073" s="62"/>
      <c r="I1073" s="273">
        <f t="shared" si="209"/>
        <v>0</v>
      </c>
      <c r="J1073" s="272"/>
      <c r="K1073" s="62"/>
      <c r="L1073" s="270">
        <f t="shared" si="210"/>
        <v>0</v>
      </c>
      <c r="M1073" s="272"/>
      <c r="N1073" s="62"/>
      <c r="O1073" s="270">
        <f t="shared" si="211"/>
        <v>0</v>
      </c>
      <c r="P1073" s="272"/>
      <c r="Q1073" s="62"/>
      <c r="R1073" s="271">
        <f t="shared" si="212"/>
        <v>0</v>
      </c>
      <c r="S1073" s="272"/>
      <c r="T1073" s="62"/>
      <c r="U1073" s="270">
        <f t="shared" si="213"/>
        <v>0</v>
      </c>
      <c r="V1073" s="272"/>
      <c r="W1073" s="62"/>
      <c r="X1073" s="270">
        <f t="shared" si="214"/>
        <v>0</v>
      </c>
      <c r="Y1073" s="270">
        <f t="shared" si="215"/>
        <v>0</v>
      </c>
      <c r="Z1073" s="61"/>
      <c r="AA1073" s="61"/>
      <c r="AB1073" s="60" t="str">
        <f t="shared" si="216"/>
        <v/>
      </c>
      <c r="AC1073" s="21" t="b">
        <f t="shared" si="217"/>
        <v>0</v>
      </c>
      <c r="AD1073" s="21" t="b">
        <f t="shared" si="218"/>
        <v>0</v>
      </c>
      <c r="AE1073" s="21" t="b">
        <f t="shared" si="219"/>
        <v>0</v>
      </c>
      <c r="AF1073" s="21" t="b">
        <f ca="1">OR(AND($AC1073,NOT($AD1073)),AND($AC1073,OR(AND($G1073="",$H1073&lt;&gt;""),AND($G1073&lt;&gt;"",$H1073=""),AND($J1073="",$K1073&lt;&gt;""),AND($J1073&lt;&gt;"",$K1073=""),AND($M1073="",$N1073&lt;&gt;""),AND($M1073&lt;&gt;"",$N1073=""),AND($P1073="",$Q1073&lt;&gt;""),AND($P1073&lt;&gt;"",$Q1073=""),AND($S1073="",$T1073&lt;&gt;""),AND($S1073&lt;&gt;"",$T1073=""),AND($V1073="",$W1073&lt;&gt;""),AND($V1073&lt;&gt;"",$W1073=""))),AND($C1073&lt;&gt;"",$E1073&lt;&gt;"",LEFT(TRIM($C1073),1)&lt;&gt;LEFT(TRIM($E1073),1)),IF(OR($E1073="",$F1073=""),FALSE(),IFERROR(COUNTIF(INDIRECT("UNITS_"&amp;SUBSTITUTE(LEFT($E1073,FIND(" ",$E1073&amp;" ")-1),".","_")),$F1073)=0,TRUE())),AND($B1073&lt;&gt;"",OR(ISNUMBER(SEARCH("outro",LOWER($B1073))),ISNUMBER(SEARCH("divers",LOWER($B1073))),ISNUMBER(SEARCH("etc",LOWER($B1073))))),OR(AND(ISNUMBER(SEARCH("comunic",LOWER($B1073))),LEFT($E1073,3)&lt;&gt;"4.4"),AND(ISNUMBER(SEARCH("monitor",LOWER($B1073))),NOT(OR(LEFT($E1073,3)="1.5",LEFT($E1073,3)="2.5")))),AND($B1073&lt;&gt;"",OR(LEFT($C1073,1)="1",LEFT($C1073,1)="2"),$D1073=""),AND($D1073&lt;&gt;"",NOT(OR(LEFT($C1073,1)="1",LEFT($C1073,1)="2"))),AND($D1073&lt;&gt;"",COUNTIF(' PROJETO'!$B$14:$B$16,$D1073)=0),IF($D1073="",FALSE(),IF(COUNTIF(' PROJETO'!$B$14:$B$16,$D1073)=0,FALSE(),IFERROR(INDEX(' PROJETO'!$C$14:$C$16,MATCH($D1073,' PROJETO'!$B$14:$B$16,0))&lt;&gt;"Sim",FALSE()))))</f>
        <v>0</v>
      </c>
      <c r="AG1073" s="21" t="b">
        <f>AND($AC1073,$Y1073&gt;'CONFG.  LISTAS'!$F$4,$Z1073="",$AA1073="")</f>
        <v>0</v>
      </c>
      <c r="AH1073" s="21" t="str">
        <f t="shared" si="220"/>
        <v/>
      </c>
      <c r="AI1073" s="43" t="str">
        <f ca="1">IF(NOT($AC1073),"",IF(OR($B1073="",$C1073="",$E1073="",$F1073=""),"Preencha descrição, categoria, tipo e unidade.",IF(AND($B1073&lt;&gt;"",OR(LEFT($C1073,1)="1",LEFT($C1073,1)="2"),$D1073=""),"Informe a prática de restauração para itens diretos.",IF(AND($D1073&lt;&gt;"",NOT(OR(LEFT($C1073,1)="1",LEFT($C1073,1)="2"))),"Custos indiretos não devem pertencer a uma prática específica.",IF(AND($D1073&lt;&gt;"",COUNTIF(' PROJETO'!$B$14:$B$16,$D1073)=0),"Prática de restauração inválida ou não cadastrada.",IF(IF($D1073="",FALSE(),IF(COUNTIF(' PROJETO'!$B$14:$B$16,$D1073)=0,FALSE(),IFERROR(INDEX(' PROJETO'!$C$14:$C$16,MATCH($D1073,' PROJETO'!$B$14:$B$16,0))&lt;&gt;"Sim",FALSE()))),"A prática informada no item não foi selecionada na aba Projeto.",IF(AND(MAX($I1073,$L1073,$O1073,$R1073,$U1073,$X1073)&gt;'CONFG.  LISTAS'!$F$4,NOT(OR($Z1073&lt;&gt;"",$AA1073&lt;&gt;""))),"Memorial de cálculo ou anexo obrigatório não informado para item acima do limite.",IF(OR(AND($G1073&lt;&gt;"",$H1073&lt;&gt;"",OR($G1073&lt;=0,$H1073&lt;=0)),AND($J1073&lt;&gt;"",$K1073&lt;&gt;"",OR($J1073&lt;=0,$K1073&lt;=0)),AND($M1073&lt;&gt;"",$N1073&lt;&gt;"",OR($M1073&lt;=0,$N1073&lt;=0)),AND($P1073&lt;&gt;"",$Q1073&lt;&gt;"",OR($P1073&lt;=0,$Q1073&lt;=0)),AND($S1073&lt;&gt;"",$T1073&lt;&gt;"",OR($S1073&lt;=0,$T1073&lt;=0)),AND($V1073&lt;&gt;"",$W1073&lt;&gt;"",OR($V1073&lt;=0,$W1073&lt;=0))),"Revise os valores informados: valor unitário e quantidade devem ser maiores que zero.",IF(OR(AND($G1073="",$H1073&lt;&gt;""),AND($G1073&lt;&gt;"",$H1073=""),AND($J1073="",$K1073&lt;&gt;""),AND($J1073&lt;&gt;"",$K1073=""),AND($M1073="",$N1073&lt;&gt;""),AND($M1073&lt;&gt;"",$N1073=""),AND($P1073="",$Q1073&lt;&gt;""),AND($P1073&lt;&gt;"",$Q1073=""),AND($S1073="",$T1073&lt;&gt;""),AND($S1073&lt;&gt;"",$T1073=""),AND($V1073="",$W1073&lt;&gt;""),AND($V1073&lt;&gt;"",$W1073="")),"Há ano preenchido parcialmente: "&amp;TRIM(IF(AND($G1073="",$H1073&lt;&gt;""),"Ano 1 (falta valor unitário); ","")&amp;IF(AND($G1073&lt;&gt;"",$H1073=""),"Ano 1 (falta quantidade); ","")&amp;IF(AND($J1073="",$K1073&lt;&gt;""),"Ano 2 (falta valor unitário); ","")&amp;IF(AND($J1073&lt;&gt;"",$K1073=""),"Ano 2 (falta quantidade); ","")&amp;IF(AND($M1073="",$N1073&lt;&gt;""),"Ano 3 (falta valor unitário); ","")&amp;IF(AND($M1073&lt;&gt;"",$N1073=""),"Ano 3 (falta quantidade); ","")&amp;IF(AND($P1073="",$Q1073&lt;&gt;""),"Ano 4 (falta valor unitário); ","")&amp;IF(AND($P1073&lt;&gt;"",$Q1073=""),"Ano 4 (falta quantidade); ","")&amp;IF(AND($S1073="",$T1073&lt;&gt;""),"Ano 5 (falta valor unitário); ","")&amp;IF(AND($S1073&lt;&gt;"",$T1073=""),"Ano 5 (falta quantidade); ","")&amp;IF(AND($V1073="",$W1073&lt;&gt;""),"Ano 6 (falta valor unitário); ","")&amp;IF(AND($V1073&lt;&gt;"",$W1073=""),"Ano 6 (falta quantidade); ","")), IF(NOT(OR(AND($G1073&lt;&gt;"",$H1073&lt;&gt;""),AND($J1073&lt;&gt;"",$K1073&lt;&gt;""),AND($M1073&lt;&gt;"",$N1073&lt;&gt;""),AND($P1073&lt;&gt;"",$Q1073&lt;&gt;""),AND($S1073&lt;&gt;"",$T1073&lt;&gt;""),AND($V1073&lt;&gt;"",$W1073&lt;&gt;""))),"Informe pelo menos um ano completo com valor unitário e quantidade.",IF(AND($C1073&lt;&gt;"",$E1073&lt;&gt;"",LEFT(TRIM($C1073),1)&lt;&gt;LEFT(TRIM($E1073),1)),"Categoria e tipo estão incompatíveis.",IF(IF(OR($E1073="",$F1073=""),FALSE(),IFERROR(COUNTIF(INDIRECT("UNITS_"&amp;SUBSTITUTE(LEFT($E1073,FIND(" ",$E1073&amp;" ")-1),".","_")),$F1073)=0,TRUE())),"Unidade incompatível com o tipo selecionado.",IF(OR(AND(ISNUMBER(SEARCH("comunic",LOWER($B1073))),LEFT($E1073,3)&lt;&gt;"4.4"),AND(ISNUMBER(SEARCH("monitor",LOWER($B1073))),NOT(OR(LEFT($E1073,3)="1.5",LEFT($E1073,3)="2.5")))),"Revise a classificação do item conforme as regras de preenchimento.",IF(AND($B1073&lt;&gt;"",OR(ISNUMBER(SEARCH("outro",LOWER($B1073))),ISNUMBER(SEARCH("divers",LOWER($B1073))),ISNUMBER(SEARCH("kit",LOWER($B1073))),ISNUMBER(SEARCH("ferrament",LOWER($B1073))),ISNUMBER(SEARCH("epi",LOWER($B1073)))),NOT(OR($Z1073&lt;&gt;"",$AA1073&lt;&gt;""))),"Descrição muito genérica: detalhe melhor o item e registre o racional no memorial ou em anexo.",IF(AND($Y1073=0,$B1073&lt;&gt;"",OR($G1073&lt;&gt;"",$H1073&lt;&gt;"",$J1073&lt;&gt;"",$K1073&lt;&gt;"",$M1073&lt;&gt;"",$N1073&lt;&gt;"",$P1073&lt;&gt;"",$Q1073&lt;&gt;"",$S1073&lt;&gt;"",$T1073&lt;&gt;"",$V1073&lt;&gt;"",$W1073&lt;&gt;"")),"O item possui dados lançados, mas o total está zerado. Revise os valores informados.","")))))))))))))))</f>
        <v/>
      </c>
    </row>
    <row r="1074" spans="1:35" ht="14.25" customHeight="1" x14ac:dyDescent="0.25">
      <c r="A1074" s="57" t="str">
        <f t="shared" si="208"/>
        <v/>
      </c>
      <c r="B1074" s="58"/>
      <c r="C1074" s="58"/>
      <c r="D1074" s="58"/>
      <c r="E1074" s="58"/>
      <c r="F1074" s="58"/>
      <c r="G1074" s="269"/>
      <c r="H1074" s="59"/>
      <c r="I1074" s="273">
        <f t="shared" si="209"/>
        <v>0</v>
      </c>
      <c r="J1074" s="269"/>
      <c r="K1074" s="59"/>
      <c r="L1074" s="270">
        <f t="shared" si="210"/>
        <v>0</v>
      </c>
      <c r="M1074" s="269"/>
      <c r="N1074" s="59"/>
      <c r="O1074" s="270">
        <f t="shared" si="211"/>
        <v>0</v>
      </c>
      <c r="P1074" s="269"/>
      <c r="Q1074" s="59"/>
      <c r="R1074" s="271">
        <f t="shared" si="212"/>
        <v>0</v>
      </c>
      <c r="S1074" s="269"/>
      <c r="T1074" s="59"/>
      <c r="U1074" s="270">
        <f t="shared" si="213"/>
        <v>0</v>
      </c>
      <c r="V1074" s="269"/>
      <c r="W1074" s="59"/>
      <c r="X1074" s="270">
        <f t="shared" si="214"/>
        <v>0</v>
      </c>
      <c r="Y1074" s="270">
        <f t="shared" si="215"/>
        <v>0</v>
      </c>
      <c r="Z1074" s="58"/>
      <c r="AA1074" s="58"/>
      <c r="AB1074" s="60" t="str">
        <f t="shared" si="216"/>
        <v/>
      </c>
      <c r="AC1074" s="21" t="b">
        <f t="shared" si="217"/>
        <v>0</v>
      </c>
      <c r="AD1074" s="21" t="b">
        <f t="shared" si="218"/>
        <v>0</v>
      </c>
      <c r="AE1074" s="21" t="b">
        <f t="shared" si="219"/>
        <v>0</v>
      </c>
      <c r="AF1074" s="21" t="b">
        <f ca="1">OR(AND($AC1074,NOT($AD1074)),AND($AC1074,OR(AND($G1074="",$H1074&lt;&gt;""),AND($G1074&lt;&gt;"",$H1074=""),AND($J1074="",$K1074&lt;&gt;""),AND($J1074&lt;&gt;"",$K1074=""),AND($M1074="",$N1074&lt;&gt;""),AND($M1074&lt;&gt;"",$N1074=""),AND($P1074="",$Q1074&lt;&gt;""),AND($P1074&lt;&gt;"",$Q1074=""),AND($S1074="",$T1074&lt;&gt;""),AND($S1074&lt;&gt;"",$T1074=""),AND($V1074="",$W1074&lt;&gt;""),AND($V1074&lt;&gt;"",$W1074=""))),AND($C1074&lt;&gt;"",$E1074&lt;&gt;"",LEFT(TRIM($C1074),1)&lt;&gt;LEFT(TRIM($E1074),1)),IF(OR($E1074="",$F1074=""),FALSE(),IFERROR(COUNTIF(INDIRECT("UNITS_"&amp;SUBSTITUTE(LEFT($E1074,FIND(" ",$E1074&amp;" ")-1),".","_")),$F1074)=0,TRUE())),AND($B1074&lt;&gt;"",OR(ISNUMBER(SEARCH("outro",LOWER($B1074))),ISNUMBER(SEARCH("divers",LOWER($B1074))),ISNUMBER(SEARCH("etc",LOWER($B1074))))),OR(AND(ISNUMBER(SEARCH("comunic",LOWER($B1074))),LEFT($E1074,3)&lt;&gt;"4.4"),AND(ISNUMBER(SEARCH("monitor",LOWER($B1074))),NOT(OR(LEFT($E1074,3)="1.5",LEFT($E1074,3)="2.5")))),AND($B1074&lt;&gt;"",OR(LEFT($C1074,1)="1",LEFT($C1074,1)="2"),$D1074=""),AND($D1074&lt;&gt;"",NOT(OR(LEFT($C1074,1)="1",LEFT($C1074,1)="2"))),AND($D1074&lt;&gt;"",COUNTIF(' PROJETO'!$B$14:$B$16,$D1074)=0),IF($D1074="",FALSE(),IF(COUNTIF(' PROJETO'!$B$14:$B$16,$D1074)=0,FALSE(),IFERROR(INDEX(' PROJETO'!$C$14:$C$16,MATCH($D1074,' PROJETO'!$B$14:$B$16,0))&lt;&gt;"Sim",FALSE()))))</f>
        <v>0</v>
      </c>
      <c r="AG1074" s="21" t="b">
        <f>AND($AC1074,$Y1074&gt;'CONFG.  LISTAS'!$F$4,$Z1074="",$AA1074="")</f>
        <v>0</v>
      </c>
      <c r="AH1074" s="21" t="str">
        <f t="shared" si="220"/>
        <v/>
      </c>
      <c r="AI1074" s="43" t="str">
        <f ca="1">IF(NOT($AC1074),"",IF(OR($B1074="",$C1074="",$E1074="",$F1074=""),"Preencha descrição, categoria, tipo e unidade.",IF(AND($B1074&lt;&gt;"",OR(LEFT($C1074,1)="1",LEFT($C1074,1)="2"),$D1074=""),"Informe a prática de restauração para itens diretos.",IF(AND($D1074&lt;&gt;"",NOT(OR(LEFT($C1074,1)="1",LEFT($C1074,1)="2"))),"Custos indiretos não devem pertencer a uma prática específica.",IF(AND($D1074&lt;&gt;"",COUNTIF(' PROJETO'!$B$14:$B$16,$D1074)=0),"Prática de restauração inválida ou não cadastrada.",IF(IF($D1074="",FALSE(),IF(COUNTIF(' PROJETO'!$B$14:$B$16,$D1074)=0,FALSE(),IFERROR(INDEX(' PROJETO'!$C$14:$C$16,MATCH($D1074,' PROJETO'!$B$14:$B$16,0))&lt;&gt;"Sim",FALSE()))),"A prática informada no item não foi selecionada na aba Projeto.",IF(AND(MAX($I1074,$L1074,$O1074,$R1074,$U1074,$X1074)&gt;'CONFG.  LISTAS'!$F$4,NOT(OR($Z1074&lt;&gt;"",$AA1074&lt;&gt;""))),"Memorial de cálculo ou anexo obrigatório não informado para item acima do limite.",IF(OR(AND($G1074&lt;&gt;"",$H1074&lt;&gt;"",OR($G1074&lt;=0,$H1074&lt;=0)),AND($J1074&lt;&gt;"",$K1074&lt;&gt;"",OR($J1074&lt;=0,$K1074&lt;=0)),AND($M1074&lt;&gt;"",$N1074&lt;&gt;"",OR($M1074&lt;=0,$N1074&lt;=0)),AND($P1074&lt;&gt;"",$Q1074&lt;&gt;"",OR($P1074&lt;=0,$Q1074&lt;=0)),AND($S1074&lt;&gt;"",$T1074&lt;&gt;"",OR($S1074&lt;=0,$T1074&lt;=0)),AND($V1074&lt;&gt;"",$W1074&lt;&gt;"",OR($V1074&lt;=0,$W1074&lt;=0))),"Revise os valores informados: valor unitário e quantidade devem ser maiores que zero.",IF(OR(AND($G1074="",$H1074&lt;&gt;""),AND($G1074&lt;&gt;"",$H1074=""),AND($J1074="",$K1074&lt;&gt;""),AND($J1074&lt;&gt;"",$K1074=""),AND($M1074="",$N1074&lt;&gt;""),AND($M1074&lt;&gt;"",$N1074=""),AND($P1074="",$Q1074&lt;&gt;""),AND($P1074&lt;&gt;"",$Q1074=""),AND($S1074="",$T1074&lt;&gt;""),AND($S1074&lt;&gt;"",$T1074=""),AND($V1074="",$W1074&lt;&gt;""),AND($V1074&lt;&gt;"",$W1074="")),"Há ano preenchido parcialmente: "&amp;TRIM(IF(AND($G1074="",$H1074&lt;&gt;""),"Ano 1 (falta valor unitário); ","")&amp;IF(AND($G1074&lt;&gt;"",$H1074=""),"Ano 1 (falta quantidade); ","")&amp;IF(AND($J1074="",$K1074&lt;&gt;""),"Ano 2 (falta valor unitário); ","")&amp;IF(AND($J1074&lt;&gt;"",$K1074=""),"Ano 2 (falta quantidade); ","")&amp;IF(AND($M1074="",$N1074&lt;&gt;""),"Ano 3 (falta valor unitário); ","")&amp;IF(AND($M1074&lt;&gt;"",$N1074=""),"Ano 3 (falta quantidade); ","")&amp;IF(AND($P1074="",$Q1074&lt;&gt;""),"Ano 4 (falta valor unitário); ","")&amp;IF(AND($P1074&lt;&gt;"",$Q1074=""),"Ano 4 (falta quantidade); ","")&amp;IF(AND($S1074="",$T1074&lt;&gt;""),"Ano 5 (falta valor unitário); ","")&amp;IF(AND($S1074&lt;&gt;"",$T1074=""),"Ano 5 (falta quantidade); ","")&amp;IF(AND($V1074="",$W1074&lt;&gt;""),"Ano 6 (falta valor unitário); ","")&amp;IF(AND($V1074&lt;&gt;"",$W1074=""),"Ano 6 (falta quantidade); ","")), IF(NOT(OR(AND($G1074&lt;&gt;"",$H1074&lt;&gt;""),AND($J1074&lt;&gt;"",$K1074&lt;&gt;""),AND($M1074&lt;&gt;"",$N1074&lt;&gt;""),AND($P1074&lt;&gt;"",$Q1074&lt;&gt;""),AND($S1074&lt;&gt;"",$T1074&lt;&gt;""),AND($V1074&lt;&gt;"",$W1074&lt;&gt;""))),"Informe pelo menos um ano completo com valor unitário e quantidade.",IF(AND($C1074&lt;&gt;"",$E1074&lt;&gt;"",LEFT(TRIM($C1074),1)&lt;&gt;LEFT(TRIM($E1074),1)),"Categoria e tipo estão incompatíveis.",IF(IF(OR($E1074="",$F1074=""),FALSE(),IFERROR(COUNTIF(INDIRECT("UNITS_"&amp;SUBSTITUTE(LEFT($E1074,FIND(" ",$E1074&amp;" ")-1),".","_")),$F1074)=0,TRUE())),"Unidade incompatível com o tipo selecionado.",IF(OR(AND(ISNUMBER(SEARCH("comunic",LOWER($B1074))),LEFT($E1074,3)&lt;&gt;"4.4"),AND(ISNUMBER(SEARCH("monitor",LOWER($B1074))),NOT(OR(LEFT($E1074,3)="1.5",LEFT($E1074,3)="2.5")))),"Revise a classificação do item conforme as regras de preenchimento.",IF(AND($B1074&lt;&gt;"",OR(ISNUMBER(SEARCH("outro",LOWER($B1074))),ISNUMBER(SEARCH("divers",LOWER($B1074))),ISNUMBER(SEARCH("kit",LOWER($B1074))),ISNUMBER(SEARCH("ferrament",LOWER($B1074))),ISNUMBER(SEARCH("epi",LOWER($B1074)))),NOT(OR($Z1074&lt;&gt;"",$AA1074&lt;&gt;""))),"Descrição muito genérica: detalhe melhor o item e registre o racional no memorial ou em anexo.",IF(AND($Y1074=0,$B1074&lt;&gt;"",OR($G1074&lt;&gt;"",$H1074&lt;&gt;"",$J1074&lt;&gt;"",$K1074&lt;&gt;"",$M1074&lt;&gt;"",$N1074&lt;&gt;"",$P1074&lt;&gt;"",$Q1074&lt;&gt;"",$S1074&lt;&gt;"",$T1074&lt;&gt;"",$V1074&lt;&gt;"",$W1074&lt;&gt;"")),"O item possui dados lançados, mas o total está zerado. Revise os valores informados.","")))))))))))))))</f>
        <v/>
      </c>
    </row>
    <row r="1075" spans="1:35" ht="14.25" customHeight="1" x14ac:dyDescent="0.25">
      <c r="A1075" s="57" t="str">
        <f t="shared" si="208"/>
        <v/>
      </c>
      <c r="B1075" s="61"/>
      <c r="C1075" s="61"/>
      <c r="D1075" s="58"/>
      <c r="E1075" s="61"/>
      <c r="F1075" s="61"/>
      <c r="G1075" s="272"/>
      <c r="H1075" s="62"/>
      <c r="I1075" s="273">
        <f t="shared" si="209"/>
        <v>0</v>
      </c>
      <c r="J1075" s="272"/>
      <c r="K1075" s="62"/>
      <c r="L1075" s="270">
        <f t="shared" si="210"/>
        <v>0</v>
      </c>
      <c r="M1075" s="272"/>
      <c r="N1075" s="62"/>
      <c r="O1075" s="270">
        <f t="shared" si="211"/>
        <v>0</v>
      </c>
      <c r="P1075" s="272"/>
      <c r="Q1075" s="62"/>
      <c r="R1075" s="271">
        <f t="shared" si="212"/>
        <v>0</v>
      </c>
      <c r="S1075" s="272"/>
      <c r="T1075" s="62"/>
      <c r="U1075" s="270">
        <f t="shared" si="213"/>
        <v>0</v>
      </c>
      <c r="V1075" s="272"/>
      <c r="W1075" s="62"/>
      <c r="X1075" s="270">
        <f t="shared" si="214"/>
        <v>0</v>
      </c>
      <c r="Y1075" s="270">
        <f t="shared" si="215"/>
        <v>0</v>
      </c>
      <c r="Z1075" s="61"/>
      <c r="AA1075" s="61"/>
      <c r="AB1075" s="60" t="str">
        <f t="shared" si="216"/>
        <v/>
      </c>
      <c r="AC1075" s="21" t="b">
        <f t="shared" si="217"/>
        <v>0</v>
      </c>
      <c r="AD1075" s="21" t="b">
        <f t="shared" si="218"/>
        <v>0</v>
      </c>
      <c r="AE1075" s="21" t="b">
        <f t="shared" si="219"/>
        <v>0</v>
      </c>
      <c r="AF1075" s="21" t="b">
        <f ca="1">OR(AND($AC1075,NOT($AD1075)),AND($AC1075,OR(AND($G1075="",$H1075&lt;&gt;""),AND($G1075&lt;&gt;"",$H1075=""),AND($J1075="",$K1075&lt;&gt;""),AND($J1075&lt;&gt;"",$K1075=""),AND($M1075="",$N1075&lt;&gt;""),AND($M1075&lt;&gt;"",$N1075=""),AND($P1075="",$Q1075&lt;&gt;""),AND($P1075&lt;&gt;"",$Q1075=""),AND($S1075="",$T1075&lt;&gt;""),AND($S1075&lt;&gt;"",$T1075=""),AND($V1075="",$W1075&lt;&gt;""),AND($V1075&lt;&gt;"",$W1075=""))),AND($C1075&lt;&gt;"",$E1075&lt;&gt;"",LEFT(TRIM($C1075),1)&lt;&gt;LEFT(TRIM($E1075),1)),IF(OR($E1075="",$F1075=""),FALSE(),IFERROR(COUNTIF(INDIRECT("UNITS_"&amp;SUBSTITUTE(LEFT($E1075,FIND(" ",$E1075&amp;" ")-1),".","_")),$F1075)=0,TRUE())),AND($B1075&lt;&gt;"",OR(ISNUMBER(SEARCH("outro",LOWER($B1075))),ISNUMBER(SEARCH("divers",LOWER($B1075))),ISNUMBER(SEARCH("etc",LOWER($B1075))))),OR(AND(ISNUMBER(SEARCH("comunic",LOWER($B1075))),LEFT($E1075,3)&lt;&gt;"4.4"),AND(ISNUMBER(SEARCH("monitor",LOWER($B1075))),NOT(OR(LEFT($E1075,3)="1.5",LEFT($E1075,3)="2.5")))),AND($B1075&lt;&gt;"",OR(LEFT($C1075,1)="1",LEFT($C1075,1)="2"),$D1075=""),AND($D1075&lt;&gt;"",NOT(OR(LEFT($C1075,1)="1",LEFT($C1075,1)="2"))),AND($D1075&lt;&gt;"",COUNTIF(' PROJETO'!$B$14:$B$16,$D1075)=0),IF($D1075="",FALSE(),IF(COUNTIF(' PROJETO'!$B$14:$B$16,$D1075)=0,FALSE(),IFERROR(INDEX(' PROJETO'!$C$14:$C$16,MATCH($D1075,' PROJETO'!$B$14:$B$16,0))&lt;&gt;"Sim",FALSE()))))</f>
        <v>0</v>
      </c>
      <c r="AG1075" s="21" t="b">
        <f>AND($AC1075,$Y1075&gt;'CONFG.  LISTAS'!$F$4,$Z1075="",$AA1075="")</f>
        <v>0</v>
      </c>
      <c r="AH1075" s="21" t="str">
        <f t="shared" si="220"/>
        <v/>
      </c>
      <c r="AI1075" s="43" t="str">
        <f ca="1">IF(NOT($AC1075),"",IF(OR($B1075="",$C1075="",$E1075="",$F1075=""),"Preencha descrição, categoria, tipo e unidade.",IF(AND($B1075&lt;&gt;"",OR(LEFT($C1075,1)="1",LEFT($C1075,1)="2"),$D1075=""),"Informe a prática de restauração para itens diretos.",IF(AND($D1075&lt;&gt;"",NOT(OR(LEFT($C1075,1)="1",LEFT($C1075,1)="2"))),"Custos indiretos não devem pertencer a uma prática específica.",IF(AND($D1075&lt;&gt;"",COUNTIF(' PROJETO'!$B$14:$B$16,$D1075)=0),"Prática de restauração inválida ou não cadastrada.",IF(IF($D1075="",FALSE(),IF(COUNTIF(' PROJETO'!$B$14:$B$16,$D1075)=0,FALSE(),IFERROR(INDEX(' PROJETO'!$C$14:$C$16,MATCH($D1075,' PROJETO'!$B$14:$B$16,0))&lt;&gt;"Sim",FALSE()))),"A prática informada no item não foi selecionada na aba Projeto.",IF(AND(MAX($I1075,$L1075,$O1075,$R1075,$U1075,$X1075)&gt;'CONFG.  LISTAS'!$F$4,NOT(OR($Z1075&lt;&gt;"",$AA1075&lt;&gt;""))),"Memorial de cálculo ou anexo obrigatório não informado para item acima do limite.",IF(OR(AND($G1075&lt;&gt;"",$H1075&lt;&gt;"",OR($G1075&lt;=0,$H1075&lt;=0)),AND($J1075&lt;&gt;"",$K1075&lt;&gt;"",OR($J1075&lt;=0,$K1075&lt;=0)),AND($M1075&lt;&gt;"",$N1075&lt;&gt;"",OR($M1075&lt;=0,$N1075&lt;=0)),AND($P1075&lt;&gt;"",$Q1075&lt;&gt;"",OR($P1075&lt;=0,$Q1075&lt;=0)),AND($S1075&lt;&gt;"",$T1075&lt;&gt;"",OR($S1075&lt;=0,$T1075&lt;=0)),AND($V1075&lt;&gt;"",$W1075&lt;&gt;"",OR($V1075&lt;=0,$W1075&lt;=0))),"Revise os valores informados: valor unitário e quantidade devem ser maiores que zero.",IF(OR(AND($G1075="",$H1075&lt;&gt;""),AND($G1075&lt;&gt;"",$H1075=""),AND($J1075="",$K1075&lt;&gt;""),AND($J1075&lt;&gt;"",$K1075=""),AND($M1075="",$N1075&lt;&gt;""),AND($M1075&lt;&gt;"",$N1075=""),AND($P1075="",$Q1075&lt;&gt;""),AND($P1075&lt;&gt;"",$Q1075=""),AND($S1075="",$T1075&lt;&gt;""),AND($S1075&lt;&gt;"",$T1075=""),AND($V1075="",$W1075&lt;&gt;""),AND($V1075&lt;&gt;"",$W1075="")),"Há ano preenchido parcialmente: "&amp;TRIM(IF(AND($G1075="",$H1075&lt;&gt;""),"Ano 1 (falta valor unitário); ","")&amp;IF(AND($G1075&lt;&gt;"",$H1075=""),"Ano 1 (falta quantidade); ","")&amp;IF(AND($J1075="",$K1075&lt;&gt;""),"Ano 2 (falta valor unitário); ","")&amp;IF(AND($J1075&lt;&gt;"",$K1075=""),"Ano 2 (falta quantidade); ","")&amp;IF(AND($M1075="",$N1075&lt;&gt;""),"Ano 3 (falta valor unitário); ","")&amp;IF(AND($M1075&lt;&gt;"",$N1075=""),"Ano 3 (falta quantidade); ","")&amp;IF(AND($P1075="",$Q1075&lt;&gt;""),"Ano 4 (falta valor unitário); ","")&amp;IF(AND($P1075&lt;&gt;"",$Q1075=""),"Ano 4 (falta quantidade); ","")&amp;IF(AND($S1075="",$T1075&lt;&gt;""),"Ano 5 (falta valor unitário); ","")&amp;IF(AND($S1075&lt;&gt;"",$T1075=""),"Ano 5 (falta quantidade); ","")&amp;IF(AND($V1075="",$W1075&lt;&gt;""),"Ano 6 (falta valor unitário); ","")&amp;IF(AND($V1075&lt;&gt;"",$W1075=""),"Ano 6 (falta quantidade); ","")), IF(NOT(OR(AND($G1075&lt;&gt;"",$H1075&lt;&gt;""),AND($J1075&lt;&gt;"",$K1075&lt;&gt;""),AND($M1075&lt;&gt;"",$N1075&lt;&gt;""),AND($P1075&lt;&gt;"",$Q1075&lt;&gt;""),AND($S1075&lt;&gt;"",$T1075&lt;&gt;""),AND($V1075&lt;&gt;"",$W1075&lt;&gt;""))),"Informe pelo menos um ano completo com valor unitário e quantidade.",IF(AND($C1075&lt;&gt;"",$E1075&lt;&gt;"",LEFT(TRIM($C1075),1)&lt;&gt;LEFT(TRIM($E1075),1)),"Categoria e tipo estão incompatíveis.",IF(IF(OR($E1075="",$F1075=""),FALSE(),IFERROR(COUNTIF(INDIRECT("UNITS_"&amp;SUBSTITUTE(LEFT($E1075,FIND(" ",$E1075&amp;" ")-1),".","_")),$F1075)=0,TRUE())),"Unidade incompatível com o tipo selecionado.",IF(OR(AND(ISNUMBER(SEARCH("comunic",LOWER($B1075))),LEFT($E1075,3)&lt;&gt;"4.4"),AND(ISNUMBER(SEARCH("monitor",LOWER($B1075))),NOT(OR(LEFT($E1075,3)="1.5",LEFT($E1075,3)="2.5")))),"Revise a classificação do item conforme as regras de preenchimento.",IF(AND($B1075&lt;&gt;"",OR(ISNUMBER(SEARCH("outro",LOWER($B1075))),ISNUMBER(SEARCH("divers",LOWER($B1075))),ISNUMBER(SEARCH("kit",LOWER($B1075))),ISNUMBER(SEARCH("ferrament",LOWER($B1075))),ISNUMBER(SEARCH("epi",LOWER($B1075)))),NOT(OR($Z1075&lt;&gt;"",$AA1075&lt;&gt;""))),"Descrição muito genérica: detalhe melhor o item e registre o racional no memorial ou em anexo.",IF(AND($Y1075=0,$B1075&lt;&gt;"",OR($G1075&lt;&gt;"",$H1075&lt;&gt;"",$J1075&lt;&gt;"",$K1075&lt;&gt;"",$M1075&lt;&gt;"",$N1075&lt;&gt;"",$P1075&lt;&gt;"",$Q1075&lt;&gt;"",$S1075&lt;&gt;"",$T1075&lt;&gt;"",$V1075&lt;&gt;"",$W1075&lt;&gt;"")),"O item possui dados lançados, mas o total está zerado. Revise os valores informados.","")))))))))))))))</f>
        <v/>
      </c>
    </row>
    <row r="1076" spans="1:35" ht="14.25" customHeight="1" x14ac:dyDescent="0.25">
      <c r="A1076" s="57" t="str">
        <f t="shared" si="208"/>
        <v/>
      </c>
      <c r="B1076" s="58"/>
      <c r="C1076" s="58"/>
      <c r="D1076" s="58"/>
      <c r="E1076" s="58"/>
      <c r="F1076" s="58"/>
      <c r="G1076" s="269"/>
      <c r="H1076" s="59"/>
      <c r="I1076" s="273">
        <f t="shared" si="209"/>
        <v>0</v>
      </c>
      <c r="J1076" s="269"/>
      <c r="K1076" s="59"/>
      <c r="L1076" s="270">
        <f t="shared" si="210"/>
        <v>0</v>
      </c>
      <c r="M1076" s="269"/>
      <c r="N1076" s="59"/>
      <c r="O1076" s="270">
        <f t="shared" si="211"/>
        <v>0</v>
      </c>
      <c r="P1076" s="269"/>
      <c r="Q1076" s="59"/>
      <c r="R1076" s="271">
        <f t="shared" si="212"/>
        <v>0</v>
      </c>
      <c r="S1076" s="269"/>
      <c r="T1076" s="59"/>
      <c r="U1076" s="270">
        <f t="shared" si="213"/>
        <v>0</v>
      </c>
      <c r="V1076" s="269"/>
      <c r="W1076" s="59"/>
      <c r="X1076" s="270">
        <f t="shared" si="214"/>
        <v>0</v>
      </c>
      <c r="Y1076" s="270">
        <f t="shared" si="215"/>
        <v>0</v>
      </c>
      <c r="Z1076" s="58"/>
      <c r="AA1076" s="58"/>
      <c r="AB1076" s="60" t="str">
        <f t="shared" si="216"/>
        <v/>
      </c>
      <c r="AC1076" s="21" t="b">
        <f t="shared" si="217"/>
        <v>0</v>
      </c>
      <c r="AD1076" s="21" t="b">
        <f t="shared" si="218"/>
        <v>0</v>
      </c>
      <c r="AE1076" s="21" t="b">
        <f t="shared" si="219"/>
        <v>0</v>
      </c>
      <c r="AF1076" s="21" t="b">
        <f ca="1">OR(AND($AC1076,NOT($AD1076)),AND($AC1076,OR(AND($G1076="",$H1076&lt;&gt;""),AND($G1076&lt;&gt;"",$H1076=""),AND($J1076="",$K1076&lt;&gt;""),AND($J1076&lt;&gt;"",$K1076=""),AND($M1076="",$N1076&lt;&gt;""),AND($M1076&lt;&gt;"",$N1076=""),AND($P1076="",$Q1076&lt;&gt;""),AND($P1076&lt;&gt;"",$Q1076=""),AND($S1076="",$T1076&lt;&gt;""),AND($S1076&lt;&gt;"",$T1076=""),AND($V1076="",$W1076&lt;&gt;""),AND($V1076&lt;&gt;"",$W1076=""))),AND($C1076&lt;&gt;"",$E1076&lt;&gt;"",LEFT(TRIM($C1076),1)&lt;&gt;LEFT(TRIM($E1076),1)),IF(OR($E1076="",$F1076=""),FALSE(),IFERROR(COUNTIF(INDIRECT("UNITS_"&amp;SUBSTITUTE(LEFT($E1076,FIND(" ",$E1076&amp;" ")-1),".","_")),$F1076)=0,TRUE())),AND($B1076&lt;&gt;"",OR(ISNUMBER(SEARCH("outro",LOWER($B1076))),ISNUMBER(SEARCH("divers",LOWER($B1076))),ISNUMBER(SEARCH("etc",LOWER($B1076))))),OR(AND(ISNUMBER(SEARCH("comunic",LOWER($B1076))),LEFT($E1076,3)&lt;&gt;"4.4"),AND(ISNUMBER(SEARCH("monitor",LOWER($B1076))),NOT(OR(LEFT($E1076,3)="1.5",LEFT($E1076,3)="2.5")))),AND($B1076&lt;&gt;"",OR(LEFT($C1076,1)="1",LEFT($C1076,1)="2"),$D1076=""),AND($D1076&lt;&gt;"",NOT(OR(LEFT($C1076,1)="1",LEFT($C1076,1)="2"))),AND($D1076&lt;&gt;"",COUNTIF(' PROJETO'!$B$14:$B$16,$D1076)=0),IF($D1076="",FALSE(),IF(COUNTIF(' PROJETO'!$B$14:$B$16,$D1076)=0,FALSE(),IFERROR(INDEX(' PROJETO'!$C$14:$C$16,MATCH($D1076,' PROJETO'!$B$14:$B$16,0))&lt;&gt;"Sim",FALSE()))))</f>
        <v>0</v>
      </c>
      <c r="AG1076" s="21" t="b">
        <f>AND($AC1076,$Y1076&gt;'CONFG.  LISTAS'!$F$4,$Z1076="",$AA1076="")</f>
        <v>0</v>
      </c>
      <c r="AH1076" s="21" t="str">
        <f t="shared" si="220"/>
        <v/>
      </c>
      <c r="AI1076" s="43" t="str">
        <f ca="1">IF(NOT($AC1076),"",IF(OR($B1076="",$C1076="",$E1076="",$F1076=""),"Preencha descrição, categoria, tipo e unidade.",IF(AND($B1076&lt;&gt;"",OR(LEFT($C1076,1)="1",LEFT($C1076,1)="2"),$D1076=""),"Informe a prática de restauração para itens diretos.",IF(AND($D1076&lt;&gt;"",NOT(OR(LEFT($C1076,1)="1",LEFT($C1076,1)="2"))),"Custos indiretos não devem pertencer a uma prática específica.",IF(AND($D1076&lt;&gt;"",COUNTIF(' PROJETO'!$B$14:$B$16,$D1076)=0),"Prática de restauração inválida ou não cadastrada.",IF(IF($D1076="",FALSE(),IF(COUNTIF(' PROJETO'!$B$14:$B$16,$D1076)=0,FALSE(),IFERROR(INDEX(' PROJETO'!$C$14:$C$16,MATCH($D1076,' PROJETO'!$B$14:$B$16,0))&lt;&gt;"Sim",FALSE()))),"A prática informada no item não foi selecionada na aba Projeto.",IF(AND(MAX($I1076,$L1076,$O1076,$R1076,$U1076,$X1076)&gt;'CONFG.  LISTAS'!$F$4,NOT(OR($Z1076&lt;&gt;"",$AA1076&lt;&gt;""))),"Memorial de cálculo ou anexo obrigatório não informado para item acima do limite.",IF(OR(AND($G1076&lt;&gt;"",$H1076&lt;&gt;"",OR($G1076&lt;=0,$H1076&lt;=0)),AND($J1076&lt;&gt;"",$K1076&lt;&gt;"",OR($J1076&lt;=0,$K1076&lt;=0)),AND($M1076&lt;&gt;"",$N1076&lt;&gt;"",OR($M1076&lt;=0,$N1076&lt;=0)),AND($P1076&lt;&gt;"",$Q1076&lt;&gt;"",OR($P1076&lt;=0,$Q1076&lt;=0)),AND($S1076&lt;&gt;"",$T1076&lt;&gt;"",OR($S1076&lt;=0,$T1076&lt;=0)),AND($V1076&lt;&gt;"",$W1076&lt;&gt;"",OR($V1076&lt;=0,$W1076&lt;=0))),"Revise os valores informados: valor unitário e quantidade devem ser maiores que zero.",IF(OR(AND($G1076="",$H1076&lt;&gt;""),AND($G1076&lt;&gt;"",$H1076=""),AND($J1076="",$K1076&lt;&gt;""),AND($J1076&lt;&gt;"",$K1076=""),AND($M1076="",$N1076&lt;&gt;""),AND($M1076&lt;&gt;"",$N1076=""),AND($P1076="",$Q1076&lt;&gt;""),AND($P1076&lt;&gt;"",$Q1076=""),AND($S1076="",$T1076&lt;&gt;""),AND($S1076&lt;&gt;"",$T1076=""),AND($V1076="",$W1076&lt;&gt;""),AND($V1076&lt;&gt;"",$W1076="")),"Há ano preenchido parcialmente: "&amp;TRIM(IF(AND($G1076="",$H1076&lt;&gt;""),"Ano 1 (falta valor unitário); ","")&amp;IF(AND($G1076&lt;&gt;"",$H1076=""),"Ano 1 (falta quantidade); ","")&amp;IF(AND($J1076="",$K1076&lt;&gt;""),"Ano 2 (falta valor unitário); ","")&amp;IF(AND($J1076&lt;&gt;"",$K1076=""),"Ano 2 (falta quantidade); ","")&amp;IF(AND($M1076="",$N1076&lt;&gt;""),"Ano 3 (falta valor unitário); ","")&amp;IF(AND($M1076&lt;&gt;"",$N1076=""),"Ano 3 (falta quantidade); ","")&amp;IF(AND($P1076="",$Q1076&lt;&gt;""),"Ano 4 (falta valor unitário); ","")&amp;IF(AND($P1076&lt;&gt;"",$Q1076=""),"Ano 4 (falta quantidade); ","")&amp;IF(AND($S1076="",$T1076&lt;&gt;""),"Ano 5 (falta valor unitário); ","")&amp;IF(AND($S1076&lt;&gt;"",$T1076=""),"Ano 5 (falta quantidade); ","")&amp;IF(AND($V1076="",$W1076&lt;&gt;""),"Ano 6 (falta valor unitário); ","")&amp;IF(AND($V1076&lt;&gt;"",$W1076=""),"Ano 6 (falta quantidade); ","")), IF(NOT(OR(AND($G1076&lt;&gt;"",$H1076&lt;&gt;""),AND($J1076&lt;&gt;"",$K1076&lt;&gt;""),AND($M1076&lt;&gt;"",$N1076&lt;&gt;""),AND($P1076&lt;&gt;"",$Q1076&lt;&gt;""),AND($S1076&lt;&gt;"",$T1076&lt;&gt;""),AND($V1076&lt;&gt;"",$W1076&lt;&gt;""))),"Informe pelo menos um ano completo com valor unitário e quantidade.",IF(AND($C1076&lt;&gt;"",$E1076&lt;&gt;"",LEFT(TRIM($C1076),1)&lt;&gt;LEFT(TRIM($E1076),1)),"Categoria e tipo estão incompatíveis.",IF(IF(OR($E1076="",$F1076=""),FALSE(),IFERROR(COUNTIF(INDIRECT("UNITS_"&amp;SUBSTITUTE(LEFT($E1076,FIND(" ",$E1076&amp;" ")-1),".","_")),$F1076)=0,TRUE())),"Unidade incompatível com o tipo selecionado.",IF(OR(AND(ISNUMBER(SEARCH("comunic",LOWER($B1076))),LEFT($E1076,3)&lt;&gt;"4.4"),AND(ISNUMBER(SEARCH("monitor",LOWER($B1076))),NOT(OR(LEFT($E1076,3)="1.5",LEFT($E1076,3)="2.5")))),"Revise a classificação do item conforme as regras de preenchimento.",IF(AND($B1076&lt;&gt;"",OR(ISNUMBER(SEARCH("outro",LOWER($B1076))),ISNUMBER(SEARCH("divers",LOWER($B1076))),ISNUMBER(SEARCH("kit",LOWER($B1076))),ISNUMBER(SEARCH("ferrament",LOWER($B1076))),ISNUMBER(SEARCH("epi",LOWER($B1076)))),NOT(OR($Z1076&lt;&gt;"",$AA1076&lt;&gt;""))),"Descrição muito genérica: detalhe melhor o item e registre o racional no memorial ou em anexo.",IF(AND($Y1076=0,$B1076&lt;&gt;"",OR($G1076&lt;&gt;"",$H1076&lt;&gt;"",$J1076&lt;&gt;"",$K1076&lt;&gt;"",$M1076&lt;&gt;"",$N1076&lt;&gt;"",$P1076&lt;&gt;"",$Q1076&lt;&gt;"",$S1076&lt;&gt;"",$T1076&lt;&gt;"",$V1076&lt;&gt;"",$W1076&lt;&gt;"")),"O item possui dados lançados, mas o total está zerado. Revise os valores informados.","")))))))))))))))</f>
        <v/>
      </c>
    </row>
    <row r="1077" spans="1:35" ht="14.25" customHeight="1" x14ac:dyDescent="0.25">
      <c r="A1077" s="57" t="str">
        <f t="shared" si="208"/>
        <v/>
      </c>
      <c r="B1077" s="61"/>
      <c r="C1077" s="61"/>
      <c r="D1077" s="58"/>
      <c r="E1077" s="61"/>
      <c r="F1077" s="61"/>
      <c r="G1077" s="272"/>
      <c r="H1077" s="62"/>
      <c r="I1077" s="273">
        <f t="shared" si="209"/>
        <v>0</v>
      </c>
      <c r="J1077" s="272"/>
      <c r="K1077" s="62"/>
      <c r="L1077" s="270">
        <f t="shared" si="210"/>
        <v>0</v>
      </c>
      <c r="M1077" s="272"/>
      <c r="N1077" s="62"/>
      <c r="O1077" s="270">
        <f t="shared" si="211"/>
        <v>0</v>
      </c>
      <c r="P1077" s="272"/>
      <c r="Q1077" s="62"/>
      <c r="R1077" s="271">
        <f t="shared" si="212"/>
        <v>0</v>
      </c>
      <c r="S1077" s="272"/>
      <c r="T1077" s="62"/>
      <c r="U1077" s="270">
        <f t="shared" si="213"/>
        <v>0</v>
      </c>
      <c r="V1077" s="272"/>
      <c r="W1077" s="62"/>
      <c r="X1077" s="270">
        <f t="shared" si="214"/>
        <v>0</v>
      </c>
      <c r="Y1077" s="270">
        <f t="shared" si="215"/>
        <v>0</v>
      </c>
      <c r="Z1077" s="61"/>
      <c r="AA1077" s="61"/>
      <c r="AB1077" s="60" t="str">
        <f t="shared" si="216"/>
        <v/>
      </c>
      <c r="AC1077" s="21" t="b">
        <f t="shared" si="217"/>
        <v>0</v>
      </c>
      <c r="AD1077" s="21" t="b">
        <f t="shared" si="218"/>
        <v>0</v>
      </c>
      <c r="AE1077" s="21" t="b">
        <f t="shared" si="219"/>
        <v>0</v>
      </c>
      <c r="AF1077" s="21" t="b">
        <f ca="1">OR(AND($AC1077,NOT($AD1077)),AND($AC1077,OR(AND($G1077="",$H1077&lt;&gt;""),AND($G1077&lt;&gt;"",$H1077=""),AND($J1077="",$K1077&lt;&gt;""),AND($J1077&lt;&gt;"",$K1077=""),AND($M1077="",$N1077&lt;&gt;""),AND($M1077&lt;&gt;"",$N1077=""),AND($P1077="",$Q1077&lt;&gt;""),AND($P1077&lt;&gt;"",$Q1077=""),AND($S1077="",$T1077&lt;&gt;""),AND($S1077&lt;&gt;"",$T1077=""),AND($V1077="",$W1077&lt;&gt;""),AND($V1077&lt;&gt;"",$W1077=""))),AND($C1077&lt;&gt;"",$E1077&lt;&gt;"",LEFT(TRIM($C1077),1)&lt;&gt;LEFT(TRIM($E1077),1)),IF(OR($E1077="",$F1077=""),FALSE(),IFERROR(COUNTIF(INDIRECT("UNITS_"&amp;SUBSTITUTE(LEFT($E1077,FIND(" ",$E1077&amp;" ")-1),".","_")),$F1077)=0,TRUE())),AND($B1077&lt;&gt;"",OR(ISNUMBER(SEARCH("outro",LOWER($B1077))),ISNUMBER(SEARCH("divers",LOWER($B1077))),ISNUMBER(SEARCH("etc",LOWER($B1077))))),OR(AND(ISNUMBER(SEARCH("comunic",LOWER($B1077))),LEFT($E1077,3)&lt;&gt;"4.4"),AND(ISNUMBER(SEARCH("monitor",LOWER($B1077))),NOT(OR(LEFT($E1077,3)="1.5",LEFT($E1077,3)="2.5")))),AND($B1077&lt;&gt;"",OR(LEFT($C1077,1)="1",LEFT($C1077,1)="2"),$D1077=""),AND($D1077&lt;&gt;"",NOT(OR(LEFT($C1077,1)="1",LEFT($C1077,1)="2"))),AND($D1077&lt;&gt;"",COUNTIF(' PROJETO'!$B$14:$B$16,$D1077)=0),IF($D1077="",FALSE(),IF(COUNTIF(' PROJETO'!$B$14:$B$16,$D1077)=0,FALSE(),IFERROR(INDEX(' PROJETO'!$C$14:$C$16,MATCH($D1077,' PROJETO'!$B$14:$B$16,0))&lt;&gt;"Sim",FALSE()))))</f>
        <v>0</v>
      </c>
      <c r="AG1077" s="21" t="b">
        <f>AND($AC1077,$Y1077&gt;'CONFG.  LISTAS'!$F$4,$Z1077="",$AA1077="")</f>
        <v>0</v>
      </c>
      <c r="AH1077" s="21" t="str">
        <f t="shared" si="220"/>
        <v/>
      </c>
      <c r="AI1077" s="43" t="str">
        <f ca="1">IF(NOT($AC1077),"",IF(OR($B1077="",$C1077="",$E1077="",$F1077=""),"Preencha descrição, categoria, tipo e unidade.",IF(AND($B1077&lt;&gt;"",OR(LEFT($C1077,1)="1",LEFT($C1077,1)="2"),$D1077=""),"Informe a prática de restauração para itens diretos.",IF(AND($D1077&lt;&gt;"",NOT(OR(LEFT($C1077,1)="1",LEFT($C1077,1)="2"))),"Custos indiretos não devem pertencer a uma prática específica.",IF(AND($D1077&lt;&gt;"",COUNTIF(' PROJETO'!$B$14:$B$16,$D1077)=0),"Prática de restauração inválida ou não cadastrada.",IF(IF($D1077="",FALSE(),IF(COUNTIF(' PROJETO'!$B$14:$B$16,$D1077)=0,FALSE(),IFERROR(INDEX(' PROJETO'!$C$14:$C$16,MATCH($D1077,' PROJETO'!$B$14:$B$16,0))&lt;&gt;"Sim",FALSE()))),"A prática informada no item não foi selecionada na aba Projeto.",IF(AND(MAX($I1077,$L1077,$O1077,$R1077,$U1077,$X1077)&gt;'CONFG.  LISTAS'!$F$4,NOT(OR($Z1077&lt;&gt;"",$AA1077&lt;&gt;""))),"Memorial de cálculo ou anexo obrigatório não informado para item acima do limite.",IF(OR(AND($G1077&lt;&gt;"",$H1077&lt;&gt;"",OR($G1077&lt;=0,$H1077&lt;=0)),AND($J1077&lt;&gt;"",$K1077&lt;&gt;"",OR($J1077&lt;=0,$K1077&lt;=0)),AND($M1077&lt;&gt;"",$N1077&lt;&gt;"",OR($M1077&lt;=0,$N1077&lt;=0)),AND($P1077&lt;&gt;"",$Q1077&lt;&gt;"",OR($P1077&lt;=0,$Q1077&lt;=0)),AND($S1077&lt;&gt;"",$T1077&lt;&gt;"",OR($S1077&lt;=0,$T1077&lt;=0)),AND($V1077&lt;&gt;"",$W1077&lt;&gt;"",OR($V1077&lt;=0,$W1077&lt;=0))),"Revise os valores informados: valor unitário e quantidade devem ser maiores que zero.",IF(OR(AND($G1077="",$H1077&lt;&gt;""),AND($G1077&lt;&gt;"",$H1077=""),AND($J1077="",$K1077&lt;&gt;""),AND($J1077&lt;&gt;"",$K1077=""),AND($M1077="",$N1077&lt;&gt;""),AND($M1077&lt;&gt;"",$N1077=""),AND($P1077="",$Q1077&lt;&gt;""),AND($P1077&lt;&gt;"",$Q1077=""),AND($S1077="",$T1077&lt;&gt;""),AND($S1077&lt;&gt;"",$T1077=""),AND($V1077="",$W1077&lt;&gt;""),AND($V1077&lt;&gt;"",$W1077="")),"Há ano preenchido parcialmente: "&amp;TRIM(IF(AND($G1077="",$H1077&lt;&gt;""),"Ano 1 (falta valor unitário); ","")&amp;IF(AND($G1077&lt;&gt;"",$H1077=""),"Ano 1 (falta quantidade); ","")&amp;IF(AND($J1077="",$K1077&lt;&gt;""),"Ano 2 (falta valor unitário); ","")&amp;IF(AND($J1077&lt;&gt;"",$K1077=""),"Ano 2 (falta quantidade); ","")&amp;IF(AND($M1077="",$N1077&lt;&gt;""),"Ano 3 (falta valor unitário); ","")&amp;IF(AND($M1077&lt;&gt;"",$N1077=""),"Ano 3 (falta quantidade); ","")&amp;IF(AND($P1077="",$Q1077&lt;&gt;""),"Ano 4 (falta valor unitário); ","")&amp;IF(AND($P1077&lt;&gt;"",$Q1077=""),"Ano 4 (falta quantidade); ","")&amp;IF(AND($S1077="",$T1077&lt;&gt;""),"Ano 5 (falta valor unitário); ","")&amp;IF(AND($S1077&lt;&gt;"",$T1077=""),"Ano 5 (falta quantidade); ","")&amp;IF(AND($V1077="",$W1077&lt;&gt;""),"Ano 6 (falta valor unitário); ","")&amp;IF(AND($V1077&lt;&gt;"",$W1077=""),"Ano 6 (falta quantidade); ","")), IF(NOT(OR(AND($G1077&lt;&gt;"",$H1077&lt;&gt;""),AND($J1077&lt;&gt;"",$K1077&lt;&gt;""),AND($M1077&lt;&gt;"",$N1077&lt;&gt;""),AND($P1077&lt;&gt;"",$Q1077&lt;&gt;""),AND($S1077&lt;&gt;"",$T1077&lt;&gt;""),AND($V1077&lt;&gt;"",$W1077&lt;&gt;""))),"Informe pelo menos um ano completo com valor unitário e quantidade.",IF(AND($C1077&lt;&gt;"",$E1077&lt;&gt;"",LEFT(TRIM($C1077),1)&lt;&gt;LEFT(TRIM($E1077),1)),"Categoria e tipo estão incompatíveis.",IF(IF(OR($E1077="",$F1077=""),FALSE(),IFERROR(COUNTIF(INDIRECT("UNITS_"&amp;SUBSTITUTE(LEFT($E1077,FIND(" ",$E1077&amp;" ")-1),".","_")),$F1077)=0,TRUE())),"Unidade incompatível com o tipo selecionado.",IF(OR(AND(ISNUMBER(SEARCH("comunic",LOWER($B1077))),LEFT($E1077,3)&lt;&gt;"4.4"),AND(ISNUMBER(SEARCH("monitor",LOWER($B1077))),NOT(OR(LEFT($E1077,3)="1.5",LEFT($E1077,3)="2.5")))),"Revise a classificação do item conforme as regras de preenchimento.",IF(AND($B1077&lt;&gt;"",OR(ISNUMBER(SEARCH("outro",LOWER($B1077))),ISNUMBER(SEARCH("divers",LOWER($B1077))),ISNUMBER(SEARCH("kit",LOWER($B1077))),ISNUMBER(SEARCH("ferrament",LOWER($B1077))),ISNUMBER(SEARCH("epi",LOWER($B1077)))),NOT(OR($Z1077&lt;&gt;"",$AA1077&lt;&gt;""))),"Descrição muito genérica: detalhe melhor o item e registre o racional no memorial ou em anexo.",IF(AND($Y1077=0,$B1077&lt;&gt;"",OR($G1077&lt;&gt;"",$H1077&lt;&gt;"",$J1077&lt;&gt;"",$K1077&lt;&gt;"",$M1077&lt;&gt;"",$N1077&lt;&gt;"",$P1077&lt;&gt;"",$Q1077&lt;&gt;"",$S1077&lt;&gt;"",$T1077&lt;&gt;"",$V1077&lt;&gt;"",$W1077&lt;&gt;"")),"O item possui dados lançados, mas o total está zerado. Revise os valores informados.","")))))))))))))))</f>
        <v/>
      </c>
    </row>
    <row r="1078" spans="1:35" ht="14.25" customHeight="1" x14ac:dyDescent="0.25">
      <c r="A1078" s="57" t="str">
        <f t="shared" si="208"/>
        <v/>
      </c>
      <c r="B1078" s="58"/>
      <c r="C1078" s="58"/>
      <c r="D1078" s="58"/>
      <c r="E1078" s="58"/>
      <c r="F1078" s="58"/>
      <c r="G1078" s="269"/>
      <c r="H1078" s="59"/>
      <c r="I1078" s="273">
        <f t="shared" si="209"/>
        <v>0</v>
      </c>
      <c r="J1078" s="269"/>
      <c r="K1078" s="59"/>
      <c r="L1078" s="270">
        <f t="shared" si="210"/>
        <v>0</v>
      </c>
      <c r="M1078" s="269"/>
      <c r="N1078" s="59"/>
      <c r="O1078" s="270">
        <f t="shared" si="211"/>
        <v>0</v>
      </c>
      <c r="P1078" s="269"/>
      <c r="Q1078" s="59"/>
      <c r="R1078" s="271">
        <f t="shared" si="212"/>
        <v>0</v>
      </c>
      <c r="S1078" s="269"/>
      <c r="T1078" s="59"/>
      <c r="U1078" s="270">
        <f t="shared" si="213"/>
        <v>0</v>
      </c>
      <c r="V1078" s="269"/>
      <c r="W1078" s="59"/>
      <c r="X1078" s="270">
        <f t="shared" si="214"/>
        <v>0</v>
      </c>
      <c r="Y1078" s="270">
        <f t="shared" si="215"/>
        <v>0</v>
      </c>
      <c r="Z1078" s="58"/>
      <c r="AA1078" s="58"/>
      <c r="AB1078" s="60" t="str">
        <f t="shared" si="216"/>
        <v/>
      </c>
      <c r="AC1078" s="21" t="b">
        <f t="shared" si="217"/>
        <v>0</v>
      </c>
      <c r="AD1078" s="21" t="b">
        <f t="shared" si="218"/>
        <v>0</v>
      </c>
      <c r="AE1078" s="21" t="b">
        <f t="shared" si="219"/>
        <v>0</v>
      </c>
      <c r="AF1078" s="21" t="b">
        <f ca="1">OR(AND($AC1078,NOT($AD1078)),AND($AC1078,OR(AND($G1078="",$H1078&lt;&gt;""),AND($G1078&lt;&gt;"",$H1078=""),AND($J1078="",$K1078&lt;&gt;""),AND($J1078&lt;&gt;"",$K1078=""),AND($M1078="",$N1078&lt;&gt;""),AND($M1078&lt;&gt;"",$N1078=""),AND($P1078="",$Q1078&lt;&gt;""),AND($P1078&lt;&gt;"",$Q1078=""),AND($S1078="",$T1078&lt;&gt;""),AND($S1078&lt;&gt;"",$T1078=""),AND($V1078="",$W1078&lt;&gt;""),AND($V1078&lt;&gt;"",$W1078=""))),AND($C1078&lt;&gt;"",$E1078&lt;&gt;"",LEFT(TRIM($C1078),1)&lt;&gt;LEFT(TRIM($E1078),1)),IF(OR($E1078="",$F1078=""),FALSE(),IFERROR(COUNTIF(INDIRECT("UNITS_"&amp;SUBSTITUTE(LEFT($E1078,FIND(" ",$E1078&amp;" ")-1),".","_")),$F1078)=0,TRUE())),AND($B1078&lt;&gt;"",OR(ISNUMBER(SEARCH("outro",LOWER($B1078))),ISNUMBER(SEARCH("divers",LOWER($B1078))),ISNUMBER(SEARCH("etc",LOWER($B1078))))),OR(AND(ISNUMBER(SEARCH("comunic",LOWER($B1078))),LEFT($E1078,3)&lt;&gt;"4.4"),AND(ISNUMBER(SEARCH("monitor",LOWER($B1078))),NOT(OR(LEFT($E1078,3)="1.5",LEFT($E1078,3)="2.5")))),AND($B1078&lt;&gt;"",OR(LEFT($C1078,1)="1",LEFT($C1078,1)="2"),$D1078=""),AND($D1078&lt;&gt;"",NOT(OR(LEFT($C1078,1)="1",LEFT($C1078,1)="2"))),AND($D1078&lt;&gt;"",COUNTIF(' PROJETO'!$B$14:$B$16,$D1078)=0),IF($D1078="",FALSE(),IF(COUNTIF(' PROJETO'!$B$14:$B$16,$D1078)=0,FALSE(),IFERROR(INDEX(' PROJETO'!$C$14:$C$16,MATCH($D1078,' PROJETO'!$B$14:$B$16,0))&lt;&gt;"Sim",FALSE()))))</f>
        <v>0</v>
      </c>
      <c r="AG1078" s="21" t="b">
        <f>AND($AC1078,$Y1078&gt;'CONFG.  LISTAS'!$F$4,$Z1078="",$AA1078="")</f>
        <v>0</v>
      </c>
      <c r="AH1078" s="21" t="str">
        <f t="shared" si="220"/>
        <v/>
      </c>
      <c r="AI1078" s="43" t="str">
        <f ca="1">IF(NOT($AC1078),"",IF(OR($B1078="",$C1078="",$E1078="",$F1078=""),"Preencha descrição, categoria, tipo e unidade.",IF(AND($B1078&lt;&gt;"",OR(LEFT($C1078,1)="1",LEFT($C1078,1)="2"),$D1078=""),"Informe a prática de restauração para itens diretos.",IF(AND($D1078&lt;&gt;"",NOT(OR(LEFT($C1078,1)="1",LEFT($C1078,1)="2"))),"Custos indiretos não devem pertencer a uma prática específica.",IF(AND($D1078&lt;&gt;"",COUNTIF(' PROJETO'!$B$14:$B$16,$D1078)=0),"Prática de restauração inválida ou não cadastrada.",IF(IF($D1078="",FALSE(),IF(COUNTIF(' PROJETO'!$B$14:$B$16,$D1078)=0,FALSE(),IFERROR(INDEX(' PROJETO'!$C$14:$C$16,MATCH($D1078,' PROJETO'!$B$14:$B$16,0))&lt;&gt;"Sim",FALSE()))),"A prática informada no item não foi selecionada na aba Projeto.",IF(AND(MAX($I1078,$L1078,$O1078,$R1078,$U1078,$X1078)&gt;'CONFG.  LISTAS'!$F$4,NOT(OR($Z1078&lt;&gt;"",$AA1078&lt;&gt;""))),"Memorial de cálculo ou anexo obrigatório não informado para item acima do limite.",IF(OR(AND($G1078&lt;&gt;"",$H1078&lt;&gt;"",OR($G1078&lt;=0,$H1078&lt;=0)),AND($J1078&lt;&gt;"",$K1078&lt;&gt;"",OR($J1078&lt;=0,$K1078&lt;=0)),AND($M1078&lt;&gt;"",$N1078&lt;&gt;"",OR($M1078&lt;=0,$N1078&lt;=0)),AND($P1078&lt;&gt;"",$Q1078&lt;&gt;"",OR($P1078&lt;=0,$Q1078&lt;=0)),AND($S1078&lt;&gt;"",$T1078&lt;&gt;"",OR($S1078&lt;=0,$T1078&lt;=0)),AND($V1078&lt;&gt;"",$W1078&lt;&gt;"",OR($V1078&lt;=0,$W1078&lt;=0))),"Revise os valores informados: valor unitário e quantidade devem ser maiores que zero.",IF(OR(AND($G1078="",$H1078&lt;&gt;""),AND($G1078&lt;&gt;"",$H1078=""),AND($J1078="",$K1078&lt;&gt;""),AND($J1078&lt;&gt;"",$K1078=""),AND($M1078="",$N1078&lt;&gt;""),AND($M1078&lt;&gt;"",$N1078=""),AND($P1078="",$Q1078&lt;&gt;""),AND($P1078&lt;&gt;"",$Q1078=""),AND($S1078="",$T1078&lt;&gt;""),AND($S1078&lt;&gt;"",$T1078=""),AND($V1078="",$W1078&lt;&gt;""),AND($V1078&lt;&gt;"",$W1078="")),"Há ano preenchido parcialmente: "&amp;TRIM(IF(AND($G1078="",$H1078&lt;&gt;""),"Ano 1 (falta valor unitário); ","")&amp;IF(AND($G1078&lt;&gt;"",$H1078=""),"Ano 1 (falta quantidade); ","")&amp;IF(AND($J1078="",$K1078&lt;&gt;""),"Ano 2 (falta valor unitário); ","")&amp;IF(AND($J1078&lt;&gt;"",$K1078=""),"Ano 2 (falta quantidade); ","")&amp;IF(AND($M1078="",$N1078&lt;&gt;""),"Ano 3 (falta valor unitário); ","")&amp;IF(AND($M1078&lt;&gt;"",$N1078=""),"Ano 3 (falta quantidade); ","")&amp;IF(AND($P1078="",$Q1078&lt;&gt;""),"Ano 4 (falta valor unitário); ","")&amp;IF(AND($P1078&lt;&gt;"",$Q1078=""),"Ano 4 (falta quantidade); ","")&amp;IF(AND($S1078="",$T1078&lt;&gt;""),"Ano 5 (falta valor unitário); ","")&amp;IF(AND($S1078&lt;&gt;"",$T1078=""),"Ano 5 (falta quantidade); ","")&amp;IF(AND($V1078="",$W1078&lt;&gt;""),"Ano 6 (falta valor unitário); ","")&amp;IF(AND($V1078&lt;&gt;"",$W1078=""),"Ano 6 (falta quantidade); ","")), IF(NOT(OR(AND($G1078&lt;&gt;"",$H1078&lt;&gt;""),AND($J1078&lt;&gt;"",$K1078&lt;&gt;""),AND($M1078&lt;&gt;"",$N1078&lt;&gt;""),AND($P1078&lt;&gt;"",$Q1078&lt;&gt;""),AND($S1078&lt;&gt;"",$T1078&lt;&gt;""),AND($V1078&lt;&gt;"",$W1078&lt;&gt;""))),"Informe pelo menos um ano completo com valor unitário e quantidade.",IF(AND($C1078&lt;&gt;"",$E1078&lt;&gt;"",LEFT(TRIM($C1078),1)&lt;&gt;LEFT(TRIM($E1078),1)),"Categoria e tipo estão incompatíveis.",IF(IF(OR($E1078="",$F1078=""),FALSE(),IFERROR(COUNTIF(INDIRECT("UNITS_"&amp;SUBSTITUTE(LEFT($E1078,FIND(" ",$E1078&amp;" ")-1),".","_")),$F1078)=0,TRUE())),"Unidade incompatível com o tipo selecionado.",IF(OR(AND(ISNUMBER(SEARCH("comunic",LOWER($B1078))),LEFT($E1078,3)&lt;&gt;"4.4"),AND(ISNUMBER(SEARCH("monitor",LOWER($B1078))),NOT(OR(LEFT($E1078,3)="1.5",LEFT($E1078,3)="2.5")))),"Revise a classificação do item conforme as regras de preenchimento.",IF(AND($B1078&lt;&gt;"",OR(ISNUMBER(SEARCH("outro",LOWER($B1078))),ISNUMBER(SEARCH("divers",LOWER($B1078))),ISNUMBER(SEARCH("kit",LOWER($B1078))),ISNUMBER(SEARCH("ferrament",LOWER($B1078))),ISNUMBER(SEARCH("epi",LOWER($B1078)))),NOT(OR($Z1078&lt;&gt;"",$AA1078&lt;&gt;""))),"Descrição muito genérica: detalhe melhor o item e registre o racional no memorial ou em anexo.",IF(AND($Y1078=0,$B1078&lt;&gt;"",OR($G1078&lt;&gt;"",$H1078&lt;&gt;"",$J1078&lt;&gt;"",$K1078&lt;&gt;"",$M1078&lt;&gt;"",$N1078&lt;&gt;"",$P1078&lt;&gt;"",$Q1078&lt;&gt;"",$S1078&lt;&gt;"",$T1078&lt;&gt;"",$V1078&lt;&gt;"",$W1078&lt;&gt;"")),"O item possui dados lançados, mas o total está zerado. Revise os valores informados.","")))))))))))))))</f>
        <v/>
      </c>
    </row>
    <row r="1079" spans="1:35" ht="14.25" customHeight="1" x14ac:dyDescent="0.25">
      <c r="A1079" s="57" t="str">
        <f t="shared" si="208"/>
        <v/>
      </c>
      <c r="B1079" s="61"/>
      <c r="C1079" s="61"/>
      <c r="D1079" s="58"/>
      <c r="E1079" s="61"/>
      <c r="F1079" s="61"/>
      <c r="G1079" s="272"/>
      <c r="H1079" s="62"/>
      <c r="I1079" s="273">
        <f t="shared" si="209"/>
        <v>0</v>
      </c>
      <c r="J1079" s="272"/>
      <c r="K1079" s="62"/>
      <c r="L1079" s="270">
        <f t="shared" si="210"/>
        <v>0</v>
      </c>
      <c r="M1079" s="272"/>
      <c r="N1079" s="62"/>
      <c r="O1079" s="270">
        <f t="shared" si="211"/>
        <v>0</v>
      </c>
      <c r="P1079" s="272"/>
      <c r="Q1079" s="62"/>
      <c r="R1079" s="271">
        <f t="shared" si="212"/>
        <v>0</v>
      </c>
      <c r="S1079" s="272"/>
      <c r="T1079" s="62"/>
      <c r="U1079" s="270">
        <f t="shared" si="213"/>
        <v>0</v>
      </c>
      <c r="V1079" s="272"/>
      <c r="W1079" s="62"/>
      <c r="X1079" s="270">
        <f t="shared" si="214"/>
        <v>0</v>
      </c>
      <c r="Y1079" s="270">
        <f t="shared" si="215"/>
        <v>0</v>
      </c>
      <c r="Z1079" s="61"/>
      <c r="AA1079" s="61"/>
      <c r="AB1079" s="60" t="str">
        <f t="shared" si="216"/>
        <v/>
      </c>
      <c r="AC1079" s="21" t="b">
        <f t="shared" si="217"/>
        <v>0</v>
      </c>
      <c r="AD1079" s="21" t="b">
        <f t="shared" si="218"/>
        <v>0</v>
      </c>
      <c r="AE1079" s="21" t="b">
        <f t="shared" si="219"/>
        <v>0</v>
      </c>
      <c r="AF1079" s="21" t="b">
        <f ca="1">OR(AND($AC1079,NOT($AD1079)),AND($AC1079,OR(AND($G1079="",$H1079&lt;&gt;""),AND($G1079&lt;&gt;"",$H1079=""),AND($J1079="",$K1079&lt;&gt;""),AND($J1079&lt;&gt;"",$K1079=""),AND($M1079="",$N1079&lt;&gt;""),AND($M1079&lt;&gt;"",$N1079=""),AND($P1079="",$Q1079&lt;&gt;""),AND($P1079&lt;&gt;"",$Q1079=""),AND($S1079="",$T1079&lt;&gt;""),AND($S1079&lt;&gt;"",$T1079=""),AND($V1079="",$W1079&lt;&gt;""),AND($V1079&lt;&gt;"",$W1079=""))),AND($C1079&lt;&gt;"",$E1079&lt;&gt;"",LEFT(TRIM($C1079),1)&lt;&gt;LEFT(TRIM($E1079),1)),IF(OR($E1079="",$F1079=""),FALSE(),IFERROR(COUNTIF(INDIRECT("UNITS_"&amp;SUBSTITUTE(LEFT($E1079,FIND(" ",$E1079&amp;" ")-1),".","_")),$F1079)=0,TRUE())),AND($B1079&lt;&gt;"",OR(ISNUMBER(SEARCH("outro",LOWER($B1079))),ISNUMBER(SEARCH("divers",LOWER($B1079))),ISNUMBER(SEARCH("etc",LOWER($B1079))))),OR(AND(ISNUMBER(SEARCH("comunic",LOWER($B1079))),LEFT($E1079,3)&lt;&gt;"4.4"),AND(ISNUMBER(SEARCH("monitor",LOWER($B1079))),NOT(OR(LEFT($E1079,3)="1.5",LEFT($E1079,3)="2.5")))),AND($B1079&lt;&gt;"",OR(LEFT($C1079,1)="1",LEFT($C1079,1)="2"),$D1079=""),AND($D1079&lt;&gt;"",NOT(OR(LEFT($C1079,1)="1",LEFT($C1079,1)="2"))),AND($D1079&lt;&gt;"",COUNTIF(' PROJETO'!$B$14:$B$16,$D1079)=0),IF($D1079="",FALSE(),IF(COUNTIF(' PROJETO'!$B$14:$B$16,$D1079)=0,FALSE(),IFERROR(INDEX(' PROJETO'!$C$14:$C$16,MATCH($D1079,' PROJETO'!$B$14:$B$16,0))&lt;&gt;"Sim",FALSE()))))</f>
        <v>0</v>
      </c>
      <c r="AG1079" s="21" t="b">
        <f>AND($AC1079,$Y1079&gt;'CONFG.  LISTAS'!$F$4,$Z1079="",$AA1079="")</f>
        <v>0</v>
      </c>
      <c r="AH1079" s="21" t="str">
        <f t="shared" si="220"/>
        <v/>
      </c>
      <c r="AI1079" s="43" t="str">
        <f ca="1">IF(NOT($AC1079),"",IF(OR($B1079="",$C1079="",$E1079="",$F1079=""),"Preencha descrição, categoria, tipo e unidade.",IF(AND($B1079&lt;&gt;"",OR(LEFT($C1079,1)="1",LEFT($C1079,1)="2"),$D1079=""),"Informe a prática de restauração para itens diretos.",IF(AND($D1079&lt;&gt;"",NOT(OR(LEFT($C1079,1)="1",LEFT($C1079,1)="2"))),"Custos indiretos não devem pertencer a uma prática específica.",IF(AND($D1079&lt;&gt;"",COUNTIF(' PROJETO'!$B$14:$B$16,$D1079)=0),"Prática de restauração inválida ou não cadastrada.",IF(IF($D1079="",FALSE(),IF(COUNTIF(' PROJETO'!$B$14:$B$16,$D1079)=0,FALSE(),IFERROR(INDEX(' PROJETO'!$C$14:$C$16,MATCH($D1079,' PROJETO'!$B$14:$B$16,0))&lt;&gt;"Sim",FALSE()))),"A prática informada no item não foi selecionada na aba Projeto.",IF(AND(MAX($I1079,$L1079,$O1079,$R1079,$U1079,$X1079)&gt;'CONFG.  LISTAS'!$F$4,NOT(OR($Z1079&lt;&gt;"",$AA1079&lt;&gt;""))),"Memorial de cálculo ou anexo obrigatório não informado para item acima do limite.",IF(OR(AND($G1079&lt;&gt;"",$H1079&lt;&gt;"",OR($G1079&lt;=0,$H1079&lt;=0)),AND($J1079&lt;&gt;"",$K1079&lt;&gt;"",OR($J1079&lt;=0,$K1079&lt;=0)),AND($M1079&lt;&gt;"",$N1079&lt;&gt;"",OR($M1079&lt;=0,$N1079&lt;=0)),AND($P1079&lt;&gt;"",$Q1079&lt;&gt;"",OR($P1079&lt;=0,$Q1079&lt;=0)),AND($S1079&lt;&gt;"",$T1079&lt;&gt;"",OR($S1079&lt;=0,$T1079&lt;=0)),AND($V1079&lt;&gt;"",$W1079&lt;&gt;"",OR($V1079&lt;=0,$W1079&lt;=0))),"Revise os valores informados: valor unitário e quantidade devem ser maiores que zero.",IF(OR(AND($G1079="",$H1079&lt;&gt;""),AND($G1079&lt;&gt;"",$H1079=""),AND($J1079="",$K1079&lt;&gt;""),AND($J1079&lt;&gt;"",$K1079=""),AND($M1079="",$N1079&lt;&gt;""),AND($M1079&lt;&gt;"",$N1079=""),AND($P1079="",$Q1079&lt;&gt;""),AND($P1079&lt;&gt;"",$Q1079=""),AND($S1079="",$T1079&lt;&gt;""),AND($S1079&lt;&gt;"",$T1079=""),AND($V1079="",$W1079&lt;&gt;""),AND($V1079&lt;&gt;"",$W1079="")),"Há ano preenchido parcialmente: "&amp;TRIM(IF(AND($G1079="",$H1079&lt;&gt;""),"Ano 1 (falta valor unitário); ","")&amp;IF(AND($G1079&lt;&gt;"",$H1079=""),"Ano 1 (falta quantidade); ","")&amp;IF(AND($J1079="",$K1079&lt;&gt;""),"Ano 2 (falta valor unitário); ","")&amp;IF(AND($J1079&lt;&gt;"",$K1079=""),"Ano 2 (falta quantidade); ","")&amp;IF(AND($M1079="",$N1079&lt;&gt;""),"Ano 3 (falta valor unitário); ","")&amp;IF(AND($M1079&lt;&gt;"",$N1079=""),"Ano 3 (falta quantidade); ","")&amp;IF(AND($P1079="",$Q1079&lt;&gt;""),"Ano 4 (falta valor unitário); ","")&amp;IF(AND($P1079&lt;&gt;"",$Q1079=""),"Ano 4 (falta quantidade); ","")&amp;IF(AND($S1079="",$T1079&lt;&gt;""),"Ano 5 (falta valor unitário); ","")&amp;IF(AND($S1079&lt;&gt;"",$T1079=""),"Ano 5 (falta quantidade); ","")&amp;IF(AND($V1079="",$W1079&lt;&gt;""),"Ano 6 (falta valor unitário); ","")&amp;IF(AND($V1079&lt;&gt;"",$W1079=""),"Ano 6 (falta quantidade); ","")), IF(NOT(OR(AND($G1079&lt;&gt;"",$H1079&lt;&gt;""),AND($J1079&lt;&gt;"",$K1079&lt;&gt;""),AND($M1079&lt;&gt;"",$N1079&lt;&gt;""),AND($P1079&lt;&gt;"",$Q1079&lt;&gt;""),AND($S1079&lt;&gt;"",$T1079&lt;&gt;""),AND($V1079&lt;&gt;"",$W1079&lt;&gt;""))),"Informe pelo menos um ano completo com valor unitário e quantidade.",IF(AND($C1079&lt;&gt;"",$E1079&lt;&gt;"",LEFT(TRIM($C1079),1)&lt;&gt;LEFT(TRIM($E1079),1)),"Categoria e tipo estão incompatíveis.",IF(IF(OR($E1079="",$F1079=""),FALSE(),IFERROR(COUNTIF(INDIRECT("UNITS_"&amp;SUBSTITUTE(LEFT($E1079,FIND(" ",$E1079&amp;" ")-1),".","_")),$F1079)=0,TRUE())),"Unidade incompatível com o tipo selecionado.",IF(OR(AND(ISNUMBER(SEARCH("comunic",LOWER($B1079))),LEFT($E1079,3)&lt;&gt;"4.4"),AND(ISNUMBER(SEARCH("monitor",LOWER($B1079))),NOT(OR(LEFT($E1079,3)="1.5",LEFT($E1079,3)="2.5")))),"Revise a classificação do item conforme as regras de preenchimento.",IF(AND($B1079&lt;&gt;"",OR(ISNUMBER(SEARCH("outro",LOWER($B1079))),ISNUMBER(SEARCH("divers",LOWER($B1079))),ISNUMBER(SEARCH("kit",LOWER($B1079))),ISNUMBER(SEARCH("ferrament",LOWER($B1079))),ISNUMBER(SEARCH("epi",LOWER($B1079)))),NOT(OR($Z1079&lt;&gt;"",$AA1079&lt;&gt;""))),"Descrição muito genérica: detalhe melhor o item e registre o racional no memorial ou em anexo.",IF(AND($Y1079=0,$B1079&lt;&gt;"",OR($G1079&lt;&gt;"",$H1079&lt;&gt;"",$J1079&lt;&gt;"",$K1079&lt;&gt;"",$M1079&lt;&gt;"",$N1079&lt;&gt;"",$P1079&lt;&gt;"",$Q1079&lt;&gt;"",$S1079&lt;&gt;"",$T1079&lt;&gt;"",$V1079&lt;&gt;"",$W1079&lt;&gt;"")),"O item possui dados lançados, mas o total está zerado. Revise os valores informados.","")))))))))))))))</f>
        <v/>
      </c>
    </row>
    <row r="1080" spans="1:35" ht="14.25" customHeight="1" x14ac:dyDescent="0.25">
      <c r="A1080" s="57" t="str">
        <f t="shared" si="208"/>
        <v/>
      </c>
      <c r="B1080" s="58"/>
      <c r="C1080" s="58"/>
      <c r="D1080" s="58"/>
      <c r="E1080" s="58"/>
      <c r="F1080" s="58"/>
      <c r="G1080" s="269"/>
      <c r="H1080" s="59"/>
      <c r="I1080" s="273">
        <f t="shared" si="209"/>
        <v>0</v>
      </c>
      <c r="J1080" s="269"/>
      <c r="K1080" s="59"/>
      <c r="L1080" s="270">
        <f t="shared" si="210"/>
        <v>0</v>
      </c>
      <c r="M1080" s="269"/>
      <c r="N1080" s="59"/>
      <c r="O1080" s="270">
        <f t="shared" si="211"/>
        <v>0</v>
      </c>
      <c r="P1080" s="269"/>
      <c r="Q1080" s="59"/>
      <c r="R1080" s="271">
        <f t="shared" si="212"/>
        <v>0</v>
      </c>
      <c r="S1080" s="269"/>
      <c r="T1080" s="59"/>
      <c r="U1080" s="270">
        <f t="shared" si="213"/>
        <v>0</v>
      </c>
      <c r="V1080" s="269"/>
      <c r="W1080" s="59"/>
      <c r="X1080" s="270">
        <f t="shared" si="214"/>
        <v>0</v>
      </c>
      <c r="Y1080" s="270">
        <f t="shared" si="215"/>
        <v>0</v>
      </c>
      <c r="Z1080" s="58"/>
      <c r="AA1080" s="58"/>
      <c r="AB1080" s="60" t="str">
        <f t="shared" si="216"/>
        <v/>
      </c>
      <c r="AC1080" s="21" t="b">
        <f t="shared" si="217"/>
        <v>0</v>
      </c>
      <c r="AD1080" s="21" t="b">
        <f t="shared" si="218"/>
        <v>0</v>
      </c>
      <c r="AE1080" s="21" t="b">
        <f t="shared" si="219"/>
        <v>0</v>
      </c>
      <c r="AF1080" s="21" t="b">
        <f ca="1">OR(AND($AC1080,NOT($AD1080)),AND($AC1080,OR(AND($G1080="",$H1080&lt;&gt;""),AND($G1080&lt;&gt;"",$H1080=""),AND($J1080="",$K1080&lt;&gt;""),AND($J1080&lt;&gt;"",$K1080=""),AND($M1080="",$N1080&lt;&gt;""),AND($M1080&lt;&gt;"",$N1080=""),AND($P1080="",$Q1080&lt;&gt;""),AND($P1080&lt;&gt;"",$Q1080=""),AND($S1080="",$T1080&lt;&gt;""),AND($S1080&lt;&gt;"",$T1080=""),AND($V1080="",$W1080&lt;&gt;""),AND($V1080&lt;&gt;"",$W1080=""))),AND($C1080&lt;&gt;"",$E1080&lt;&gt;"",LEFT(TRIM($C1080),1)&lt;&gt;LEFT(TRIM($E1080),1)),IF(OR($E1080="",$F1080=""),FALSE(),IFERROR(COUNTIF(INDIRECT("UNITS_"&amp;SUBSTITUTE(LEFT($E1080,FIND(" ",$E1080&amp;" ")-1),".","_")),$F1080)=0,TRUE())),AND($B1080&lt;&gt;"",OR(ISNUMBER(SEARCH("outro",LOWER($B1080))),ISNUMBER(SEARCH("divers",LOWER($B1080))),ISNUMBER(SEARCH("etc",LOWER($B1080))))),OR(AND(ISNUMBER(SEARCH("comunic",LOWER($B1080))),LEFT($E1080,3)&lt;&gt;"4.4"),AND(ISNUMBER(SEARCH("monitor",LOWER($B1080))),NOT(OR(LEFT($E1080,3)="1.5",LEFT($E1080,3)="2.5")))),AND($B1080&lt;&gt;"",OR(LEFT($C1080,1)="1",LEFT($C1080,1)="2"),$D1080=""),AND($D1080&lt;&gt;"",NOT(OR(LEFT($C1080,1)="1",LEFT($C1080,1)="2"))),AND($D1080&lt;&gt;"",COUNTIF(' PROJETO'!$B$14:$B$16,$D1080)=0),IF($D1080="",FALSE(),IF(COUNTIF(' PROJETO'!$B$14:$B$16,$D1080)=0,FALSE(),IFERROR(INDEX(' PROJETO'!$C$14:$C$16,MATCH($D1080,' PROJETO'!$B$14:$B$16,0))&lt;&gt;"Sim",FALSE()))))</f>
        <v>0</v>
      </c>
      <c r="AG1080" s="21" t="b">
        <f>AND($AC1080,$Y1080&gt;'CONFG.  LISTAS'!$F$4,$Z1080="",$AA1080="")</f>
        <v>0</v>
      </c>
      <c r="AH1080" s="21" t="str">
        <f t="shared" si="220"/>
        <v/>
      </c>
      <c r="AI1080" s="43" t="str">
        <f ca="1">IF(NOT($AC1080),"",IF(OR($B1080="",$C1080="",$E1080="",$F1080=""),"Preencha descrição, categoria, tipo e unidade.",IF(AND($B1080&lt;&gt;"",OR(LEFT($C1080,1)="1",LEFT($C1080,1)="2"),$D1080=""),"Informe a prática de restauração para itens diretos.",IF(AND($D1080&lt;&gt;"",NOT(OR(LEFT($C1080,1)="1",LEFT($C1080,1)="2"))),"Custos indiretos não devem pertencer a uma prática específica.",IF(AND($D1080&lt;&gt;"",COUNTIF(' PROJETO'!$B$14:$B$16,$D1080)=0),"Prática de restauração inválida ou não cadastrada.",IF(IF($D1080="",FALSE(),IF(COUNTIF(' PROJETO'!$B$14:$B$16,$D1080)=0,FALSE(),IFERROR(INDEX(' PROJETO'!$C$14:$C$16,MATCH($D1080,' PROJETO'!$B$14:$B$16,0))&lt;&gt;"Sim",FALSE()))),"A prática informada no item não foi selecionada na aba Projeto.",IF(AND(MAX($I1080,$L1080,$O1080,$R1080,$U1080,$X1080)&gt;'CONFG.  LISTAS'!$F$4,NOT(OR($Z1080&lt;&gt;"",$AA1080&lt;&gt;""))),"Memorial de cálculo ou anexo obrigatório não informado para item acima do limite.",IF(OR(AND($G1080&lt;&gt;"",$H1080&lt;&gt;"",OR($G1080&lt;=0,$H1080&lt;=0)),AND($J1080&lt;&gt;"",$K1080&lt;&gt;"",OR($J1080&lt;=0,$K1080&lt;=0)),AND($M1080&lt;&gt;"",$N1080&lt;&gt;"",OR($M1080&lt;=0,$N1080&lt;=0)),AND($P1080&lt;&gt;"",$Q1080&lt;&gt;"",OR($P1080&lt;=0,$Q1080&lt;=0)),AND($S1080&lt;&gt;"",$T1080&lt;&gt;"",OR($S1080&lt;=0,$T1080&lt;=0)),AND($V1080&lt;&gt;"",$W1080&lt;&gt;"",OR($V1080&lt;=0,$W1080&lt;=0))),"Revise os valores informados: valor unitário e quantidade devem ser maiores que zero.",IF(OR(AND($G1080="",$H1080&lt;&gt;""),AND($G1080&lt;&gt;"",$H1080=""),AND($J1080="",$K1080&lt;&gt;""),AND($J1080&lt;&gt;"",$K1080=""),AND($M1080="",$N1080&lt;&gt;""),AND($M1080&lt;&gt;"",$N1080=""),AND($P1080="",$Q1080&lt;&gt;""),AND($P1080&lt;&gt;"",$Q1080=""),AND($S1080="",$T1080&lt;&gt;""),AND($S1080&lt;&gt;"",$T1080=""),AND($V1080="",$W1080&lt;&gt;""),AND($V1080&lt;&gt;"",$W1080="")),"Há ano preenchido parcialmente: "&amp;TRIM(IF(AND($G1080="",$H1080&lt;&gt;""),"Ano 1 (falta valor unitário); ","")&amp;IF(AND($G1080&lt;&gt;"",$H1080=""),"Ano 1 (falta quantidade); ","")&amp;IF(AND($J1080="",$K1080&lt;&gt;""),"Ano 2 (falta valor unitário); ","")&amp;IF(AND($J1080&lt;&gt;"",$K1080=""),"Ano 2 (falta quantidade); ","")&amp;IF(AND($M1080="",$N1080&lt;&gt;""),"Ano 3 (falta valor unitário); ","")&amp;IF(AND($M1080&lt;&gt;"",$N1080=""),"Ano 3 (falta quantidade); ","")&amp;IF(AND($P1080="",$Q1080&lt;&gt;""),"Ano 4 (falta valor unitário); ","")&amp;IF(AND($P1080&lt;&gt;"",$Q1080=""),"Ano 4 (falta quantidade); ","")&amp;IF(AND($S1080="",$T1080&lt;&gt;""),"Ano 5 (falta valor unitário); ","")&amp;IF(AND($S1080&lt;&gt;"",$T1080=""),"Ano 5 (falta quantidade); ","")&amp;IF(AND($V1080="",$W1080&lt;&gt;""),"Ano 6 (falta valor unitário); ","")&amp;IF(AND($V1080&lt;&gt;"",$W1080=""),"Ano 6 (falta quantidade); ","")), IF(NOT(OR(AND($G1080&lt;&gt;"",$H1080&lt;&gt;""),AND($J1080&lt;&gt;"",$K1080&lt;&gt;""),AND($M1080&lt;&gt;"",$N1080&lt;&gt;""),AND($P1080&lt;&gt;"",$Q1080&lt;&gt;""),AND($S1080&lt;&gt;"",$T1080&lt;&gt;""),AND($V1080&lt;&gt;"",$W1080&lt;&gt;""))),"Informe pelo menos um ano completo com valor unitário e quantidade.",IF(AND($C1080&lt;&gt;"",$E1080&lt;&gt;"",LEFT(TRIM($C1080),1)&lt;&gt;LEFT(TRIM($E1080),1)),"Categoria e tipo estão incompatíveis.",IF(IF(OR($E1080="",$F1080=""),FALSE(),IFERROR(COUNTIF(INDIRECT("UNITS_"&amp;SUBSTITUTE(LEFT($E1080,FIND(" ",$E1080&amp;" ")-1),".","_")),$F1080)=0,TRUE())),"Unidade incompatível com o tipo selecionado.",IF(OR(AND(ISNUMBER(SEARCH("comunic",LOWER($B1080))),LEFT($E1080,3)&lt;&gt;"4.4"),AND(ISNUMBER(SEARCH("monitor",LOWER($B1080))),NOT(OR(LEFT($E1080,3)="1.5",LEFT($E1080,3)="2.5")))),"Revise a classificação do item conforme as regras de preenchimento.",IF(AND($B1080&lt;&gt;"",OR(ISNUMBER(SEARCH("outro",LOWER($B1080))),ISNUMBER(SEARCH("divers",LOWER($B1080))),ISNUMBER(SEARCH("kit",LOWER($B1080))),ISNUMBER(SEARCH("ferrament",LOWER($B1080))),ISNUMBER(SEARCH("epi",LOWER($B1080)))),NOT(OR($Z1080&lt;&gt;"",$AA1080&lt;&gt;""))),"Descrição muito genérica: detalhe melhor o item e registre o racional no memorial ou em anexo.",IF(AND($Y1080=0,$B1080&lt;&gt;"",OR($G1080&lt;&gt;"",$H1080&lt;&gt;"",$J1080&lt;&gt;"",$K1080&lt;&gt;"",$M1080&lt;&gt;"",$N1080&lt;&gt;"",$P1080&lt;&gt;"",$Q1080&lt;&gt;"",$S1080&lt;&gt;"",$T1080&lt;&gt;"",$V1080&lt;&gt;"",$W1080&lt;&gt;"")),"O item possui dados lançados, mas o total está zerado. Revise os valores informados.","")))))))))))))))</f>
        <v/>
      </c>
    </row>
    <row r="1081" spans="1:35" ht="14.25" customHeight="1" x14ac:dyDescent="0.25">
      <c r="A1081" s="57" t="str">
        <f t="shared" si="208"/>
        <v/>
      </c>
      <c r="B1081" s="61"/>
      <c r="C1081" s="61"/>
      <c r="D1081" s="58"/>
      <c r="E1081" s="61"/>
      <c r="F1081" s="61"/>
      <c r="G1081" s="272"/>
      <c r="H1081" s="62"/>
      <c r="I1081" s="273">
        <f t="shared" si="209"/>
        <v>0</v>
      </c>
      <c r="J1081" s="272"/>
      <c r="K1081" s="62"/>
      <c r="L1081" s="270">
        <f t="shared" si="210"/>
        <v>0</v>
      </c>
      <c r="M1081" s="272"/>
      <c r="N1081" s="62"/>
      <c r="O1081" s="270">
        <f t="shared" si="211"/>
        <v>0</v>
      </c>
      <c r="P1081" s="272"/>
      <c r="Q1081" s="62"/>
      <c r="R1081" s="271">
        <f t="shared" si="212"/>
        <v>0</v>
      </c>
      <c r="S1081" s="272"/>
      <c r="T1081" s="62"/>
      <c r="U1081" s="270">
        <f t="shared" si="213"/>
        <v>0</v>
      </c>
      <c r="V1081" s="272"/>
      <c r="W1081" s="62"/>
      <c r="X1081" s="270">
        <f t="shared" si="214"/>
        <v>0</v>
      </c>
      <c r="Y1081" s="270">
        <f t="shared" si="215"/>
        <v>0</v>
      </c>
      <c r="Z1081" s="61"/>
      <c r="AA1081" s="61"/>
      <c r="AB1081" s="60" t="str">
        <f t="shared" si="216"/>
        <v/>
      </c>
      <c r="AC1081" s="21" t="b">
        <f t="shared" si="217"/>
        <v>0</v>
      </c>
      <c r="AD1081" s="21" t="b">
        <f t="shared" si="218"/>
        <v>0</v>
      </c>
      <c r="AE1081" s="21" t="b">
        <f t="shared" si="219"/>
        <v>0</v>
      </c>
      <c r="AF1081" s="21" t="b">
        <f ca="1">OR(AND($AC1081,NOT($AD1081)),AND($AC1081,OR(AND($G1081="",$H1081&lt;&gt;""),AND($G1081&lt;&gt;"",$H1081=""),AND($J1081="",$K1081&lt;&gt;""),AND($J1081&lt;&gt;"",$K1081=""),AND($M1081="",$N1081&lt;&gt;""),AND($M1081&lt;&gt;"",$N1081=""),AND($P1081="",$Q1081&lt;&gt;""),AND($P1081&lt;&gt;"",$Q1081=""),AND($S1081="",$T1081&lt;&gt;""),AND($S1081&lt;&gt;"",$T1081=""),AND($V1081="",$W1081&lt;&gt;""),AND($V1081&lt;&gt;"",$W1081=""))),AND($C1081&lt;&gt;"",$E1081&lt;&gt;"",LEFT(TRIM($C1081),1)&lt;&gt;LEFT(TRIM($E1081),1)),IF(OR($E1081="",$F1081=""),FALSE(),IFERROR(COUNTIF(INDIRECT("UNITS_"&amp;SUBSTITUTE(LEFT($E1081,FIND(" ",$E1081&amp;" ")-1),".","_")),$F1081)=0,TRUE())),AND($B1081&lt;&gt;"",OR(ISNUMBER(SEARCH("outro",LOWER($B1081))),ISNUMBER(SEARCH("divers",LOWER($B1081))),ISNUMBER(SEARCH("etc",LOWER($B1081))))),OR(AND(ISNUMBER(SEARCH("comunic",LOWER($B1081))),LEFT($E1081,3)&lt;&gt;"4.4"),AND(ISNUMBER(SEARCH("monitor",LOWER($B1081))),NOT(OR(LEFT($E1081,3)="1.5",LEFT($E1081,3)="2.5")))),AND($B1081&lt;&gt;"",OR(LEFT($C1081,1)="1",LEFT($C1081,1)="2"),$D1081=""),AND($D1081&lt;&gt;"",NOT(OR(LEFT($C1081,1)="1",LEFT($C1081,1)="2"))),AND($D1081&lt;&gt;"",COUNTIF(' PROJETO'!$B$14:$B$16,$D1081)=0),IF($D1081="",FALSE(),IF(COUNTIF(' PROJETO'!$B$14:$B$16,$D1081)=0,FALSE(),IFERROR(INDEX(' PROJETO'!$C$14:$C$16,MATCH($D1081,' PROJETO'!$B$14:$B$16,0))&lt;&gt;"Sim",FALSE()))))</f>
        <v>0</v>
      </c>
      <c r="AG1081" s="21" t="b">
        <f>AND($AC1081,$Y1081&gt;'CONFG.  LISTAS'!$F$4,$Z1081="",$AA1081="")</f>
        <v>0</v>
      </c>
      <c r="AH1081" s="21" t="str">
        <f t="shared" si="220"/>
        <v/>
      </c>
      <c r="AI1081" s="43" t="str">
        <f ca="1">IF(NOT($AC1081),"",IF(OR($B1081="",$C1081="",$E1081="",$F1081=""),"Preencha descrição, categoria, tipo e unidade.",IF(AND($B1081&lt;&gt;"",OR(LEFT($C1081,1)="1",LEFT($C1081,1)="2"),$D1081=""),"Informe a prática de restauração para itens diretos.",IF(AND($D1081&lt;&gt;"",NOT(OR(LEFT($C1081,1)="1",LEFT($C1081,1)="2"))),"Custos indiretos não devem pertencer a uma prática específica.",IF(AND($D1081&lt;&gt;"",COUNTIF(' PROJETO'!$B$14:$B$16,$D1081)=0),"Prática de restauração inválida ou não cadastrada.",IF(IF($D1081="",FALSE(),IF(COUNTIF(' PROJETO'!$B$14:$B$16,$D1081)=0,FALSE(),IFERROR(INDEX(' PROJETO'!$C$14:$C$16,MATCH($D1081,' PROJETO'!$B$14:$B$16,0))&lt;&gt;"Sim",FALSE()))),"A prática informada no item não foi selecionada na aba Projeto.",IF(AND(MAX($I1081,$L1081,$O1081,$R1081,$U1081,$X1081)&gt;'CONFG.  LISTAS'!$F$4,NOT(OR($Z1081&lt;&gt;"",$AA1081&lt;&gt;""))),"Memorial de cálculo ou anexo obrigatório não informado para item acima do limite.",IF(OR(AND($G1081&lt;&gt;"",$H1081&lt;&gt;"",OR($G1081&lt;=0,$H1081&lt;=0)),AND($J1081&lt;&gt;"",$K1081&lt;&gt;"",OR($J1081&lt;=0,$K1081&lt;=0)),AND($M1081&lt;&gt;"",$N1081&lt;&gt;"",OR($M1081&lt;=0,$N1081&lt;=0)),AND($P1081&lt;&gt;"",$Q1081&lt;&gt;"",OR($P1081&lt;=0,$Q1081&lt;=0)),AND($S1081&lt;&gt;"",$T1081&lt;&gt;"",OR($S1081&lt;=0,$T1081&lt;=0)),AND($V1081&lt;&gt;"",$W1081&lt;&gt;"",OR($V1081&lt;=0,$W1081&lt;=0))),"Revise os valores informados: valor unitário e quantidade devem ser maiores que zero.",IF(OR(AND($G1081="",$H1081&lt;&gt;""),AND($G1081&lt;&gt;"",$H1081=""),AND($J1081="",$K1081&lt;&gt;""),AND($J1081&lt;&gt;"",$K1081=""),AND($M1081="",$N1081&lt;&gt;""),AND($M1081&lt;&gt;"",$N1081=""),AND($P1081="",$Q1081&lt;&gt;""),AND($P1081&lt;&gt;"",$Q1081=""),AND($S1081="",$T1081&lt;&gt;""),AND($S1081&lt;&gt;"",$T1081=""),AND($V1081="",$W1081&lt;&gt;""),AND($V1081&lt;&gt;"",$W1081="")),"Há ano preenchido parcialmente: "&amp;TRIM(IF(AND($G1081="",$H1081&lt;&gt;""),"Ano 1 (falta valor unitário); ","")&amp;IF(AND($G1081&lt;&gt;"",$H1081=""),"Ano 1 (falta quantidade); ","")&amp;IF(AND($J1081="",$K1081&lt;&gt;""),"Ano 2 (falta valor unitário); ","")&amp;IF(AND($J1081&lt;&gt;"",$K1081=""),"Ano 2 (falta quantidade); ","")&amp;IF(AND($M1081="",$N1081&lt;&gt;""),"Ano 3 (falta valor unitário); ","")&amp;IF(AND($M1081&lt;&gt;"",$N1081=""),"Ano 3 (falta quantidade); ","")&amp;IF(AND($P1081="",$Q1081&lt;&gt;""),"Ano 4 (falta valor unitário); ","")&amp;IF(AND($P1081&lt;&gt;"",$Q1081=""),"Ano 4 (falta quantidade); ","")&amp;IF(AND($S1081="",$T1081&lt;&gt;""),"Ano 5 (falta valor unitário); ","")&amp;IF(AND($S1081&lt;&gt;"",$T1081=""),"Ano 5 (falta quantidade); ","")&amp;IF(AND($V1081="",$W1081&lt;&gt;""),"Ano 6 (falta valor unitário); ","")&amp;IF(AND($V1081&lt;&gt;"",$W1081=""),"Ano 6 (falta quantidade); ","")), IF(NOT(OR(AND($G1081&lt;&gt;"",$H1081&lt;&gt;""),AND($J1081&lt;&gt;"",$K1081&lt;&gt;""),AND($M1081&lt;&gt;"",$N1081&lt;&gt;""),AND($P1081&lt;&gt;"",$Q1081&lt;&gt;""),AND($S1081&lt;&gt;"",$T1081&lt;&gt;""),AND($V1081&lt;&gt;"",$W1081&lt;&gt;""))),"Informe pelo menos um ano completo com valor unitário e quantidade.",IF(AND($C1081&lt;&gt;"",$E1081&lt;&gt;"",LEFT(TRIM($C1081),1)&lt;&gt;LEFT(TRIM($E1081),1)),"Categoria e tipo estão incompatíveis.",IF(IF(OR($E1081="",$F1081=""),FALSE(),IFERROR(COUNTIF(INDIRECT("UNITS_"&amp;SUBSTITUTE(LEFT($E1081,FIND(" ",$E1081&amp;" ")-1),".","_")),$F1081)=0,TRUE())),"Unidade incompatível com o tipo selecionado.",IF(OR(AND(ISNUMBER(SEARCH("comunic",LOWER($B1081))),LEFT($E1081,3)&lt;&gt;"4.4"),AND(ISNUMBER(SEARCH("monitor",LOWER($B1081))),NOT(OR(LEFT($E1081,3)="1.5",LEFT($E1081,3)="2.5")))),"Revise a classificação do item conforme as regras de preenchimento.",IF(AND($B1081&lt;&gt;"",OR(ISNUMBER(SEARCH("outro",LOWER($B1081))),ISNUMBER(SEARCH("divers",LOWER($B1081))),ISNUMBER(SEARCH("kit",LOWER($B1081))),ISNUMBER(SEARCH("ferrament",LOWER($B1081))),ISNUMBER(SEARCH("epi",LOWER($B1081)))),NOT(OR($Z1081&lt;&gt;"",$AA1081&lt;&gt;""))),"Descrição muito genérica: detalhe melhor o item e registre o racional no memorial ou em anexo.",IF(AND($Y1081=0,$B1081&lt;&gt;"",OR($G1081&lt;&gt;"",$H1081&lt;&gt;"",$J1081&lt;&gt;"",$K1081&lt;&gt;"",$M1081&lt;&gt;"",$N1081&lt;&gt;"",$P1081&lt;&gt;"",$Q1081&lt;&gt;"",$S1081&lt;&gt;"",$T1081&lt;&gt;"",$V1081&lt;&gt;"",$W1081&lt;&gt;"")),"O item possui dados lançados, mas o total está zerado. Revise os valores informados.","")))))))))))))))</f>
        <v/>
      </c>
    </row>
    <row r="1082" spans="1:35" ht="14.25" customHeight="1" x14ac:dyDescent="0.25">
      <c r="A1082" s="57" t="str">
        <f t="shared" si="208"/>
        <v/>
      </c>
      <c r="B1082" s="58"/>
      <c r="C1082" s="58"/>
      <c r="D1082" s="58"/>
      <c r="E1082" s="58"/>
      <c r="F1082" s="58"/>
      <c r="G1082" s="269"/>
      <c r="H1082" s="59"/>
      <c r="I1082" s="273">
        <f t="shared" si="209"/>
        <v>0</v>
      </c>
      <c r="J1082" s="269"/>
      <c r="K1082" s="59"/>
      <c r="L1082" s="270">
        <f t="shared" si="210"/>
        <v>0</v>
      </c>
      <c r="M1082" s="269"/>
      <c r="N1082" s="59"/>
      <c r="O1082" s="270">
        <f t="shared" si="211"/>
        <v>0</v>
      </c>
      <c r="P1082" s="269"/>
      <c r="Q1082" s="59"/>
      <c r="R1082" s="271">
        <f t="shared" si="212"/>
        <v>0</v>
      </c>
      <c r="S1082" s="269"/>
      <c r="T1082" s="59"/>
      <c r="U1082" s="270">
        <f t="shared" si="213"/>
        <v>0</v>
      </c>
      <c r="V1082" s="269"/>
      <c r="W1082" s="59"/>
      <c r="X1082" s="270">
        <f t="shared" si="214"/>
        <v>0</v>
      </c>
      <c r="Y1082" s="270">
        <f t="shared" si="215"/>
        <v>0</v>
      </c>
      <c r="Z1082" s="58"/>
      <c r="AA1082" s="58"/>
      <c r="AB1082" s="60" t="str">
        <f t="shared" si="216"/>
        <v/>
      </c>
      <c r="AC1082" s="21" t="b">
        <f t="shared" si="217"/>
        <v>0</v>
      </c>
      <c r="AD1082" s="21" t="b">
        <f t="shared" si="218"/>
        <v>0</v>
      </c>
      <c r="AE1082" s="21" t="b">
        <f t="shared" si="219"/>
        <v>0</v>
      </c>
      <c r="AF1082" s="21" t="b">
        <f ca="1">OR(AND($AC1082,NOT($AD1082)),AND($AC1082,OR(AND($G1082="",$H1082&lt;&gt;""),AND($G1082&lt;&gt;"",$H1082=""),AND($J1082="",$K1082&lt;&gt;""),AND($J1082&lt;&gt;"",$K1082=""),AND($M1082="",$N1082&lt;&gt;""),AND($M1082&lt;&gt;"",$N1082=""),AND($P1082="",$Q1082&lt;&gt;""),AND($P1082&lt;&gt;"",$Q1082=""),AND($S1082="",$T1082&lt;&gt;""),AND($S1082&lt;&gt;"",$T1082=""),AND($V1082="",$W1082&lt;&gt;""),AND($V1082&lt;&gt;"",$W1082=""))),AND($C1082&lt;&gt;"",$E1082&lt;&gt;"",LEFT(TRIM($C1082),1)&lt;&gt;LEFT(TRIM($E1082),1)),IF(OR($E1082="",$F1082=""),FALSE(),IFERROR(COUNTIF(INDIRECT("UNITS_"&amp;SUBSTITUTE(LEFT($E1082,FIND(" ",$E1082&amp;" ")-1),".","_")),$F1082)=0,TRUE())),AND($B1082&lt;&gt;"",OR(ISNUMBER(SEARCH("outro",LOWER($B1082))),ISNUMBER(SEARCH("divers",LOWER($B1082))),ISNUMBER(SEARCH("etc",LOWER($B1082))))),OR(AND(ISNUMBER(SEARCH("comunic",LOWER($B1082))),LEFT($E1082,3)&lt;&gt;"4.4"),AND(ISNUMBER(SEARCH("monitor",LOWER($B1082))),NOT(OR(LEFT($E1082,3)="1.5",LEFT($E1082,3)="2.5")))),AND($B1082&lt;&gt;"",OR(LEFT($C1082,1)="1",LEFT($C1082,1)="2"),$D1082=""),AND($D1082&lt;&gt;"",NOT(OR(LEFT($C1082,1)="1",LEFT($C1082,1)="2"))),AND($D1082&lt;&gt;"",COUNTIF(' PROJETO'!$B$14:$B$16,$D1082)=0),IF($D1082="",FALSE(),IF(COUNTIF(' PROJETO'!$B$14:$B$16,$D1082)=0,FALSE(),IFERROR(INDEX(' PROJETO'!$C$14:$C$16,MATCH($D1082,' PROJETO'!$B$14:$B$16,0))&lt;&gt;"Sim",FALSE()))))</f>
        <v>0</v>
      </c>
      <c r="AG1082" s="21" t="b">
        <f>AND($AC1082,$Y1082&gt;'CONFG.  LISTAS'!$F$4,$Z1082="",$AA1082="")</f>
        <v>0</v>
      </c>
      <c r="AH1082" s="21" t="str">
        <f t="shared" si="220"/>
        <v/>
      </c>
      <c r="AI1082" s="43" t="str">
        <f ca="1">IF(NOT($AC1082),"",IF(OR($B1082="",$C1082="",$E1082="",$F1082=""),"Preencha descrição, categoria, tipo e unidade.",IF(AND($B1082&lt;&gt;"",OR(LEFT($C1082,1)="1",LEFT($C1082,1)="2"),$D1082=""),"Informe a prática de restauração para itens diretos.",IF(AND($D1082&lt;&gt;"",NOT(OR(LEFT($C1082,1)="1",LEFT($C1082,1)="2"))),"Custos indiretos não devem pertencer a uma prática específica.",IF(AND($D1082&lt;&gt;"",COUNTIF(' PROJETO'!$B$14:$B$16,$D1082)=0),"Prática de restauração inválida ou não cadastrada.",IF(IF($D1082="",FALSE(),IF(COUNTIF(' PROJETO'!$B$14:$B$16,$D1082)=0,FALSE(),IFERROR(INDEX(' PROJETO'!$C$14:$C$16,MATCH($D1082,' PROJETO'!$B$14:$B$16,0))&lt;&gt;"Sim",FALSE()))),"A prática informada no item não foi selecionada na aba Projeto.",IF(AND(MAX($I1082,$L1082,$O1082,$R1082,$U1082,$X1082)&gt;'CONFG.  LISTAS'!$F$4,NOT(OR($Z1082&lt;&gt;"",$AA1082&lt;&gt;""))),"Memorial de cálculo ou anexo obrigatório não informado para item acima do limite.",IF(OR(AND($G1082&lt;&gt;"",$H1082&lt;&gt;"",OR($G1082&lt;=0,$H1082&lt;=0)),AND($J1082&lt;&gt;"",$K1082&lt;&gt;"",OR($J1082&lt;=0,$K1082&lt;=0)),AND($M1082&lt;&gt;"",$N1082&lt;&gt;"",OR($M1082&lt;=0,$N1082&lt;=0)),AND($P1082&lt;&gt;"",$Q1082&lt;&gt;"",OR($P1082&lt;=0,$Q1082&lt;=0)),AND($S1082&lt;&gt;"",$T1082&lt;&gt;"",OR($S1082&lt;=0,$T1082&lt;=0)),AND($V1082&lt;&gt;"",$W1082&lt;&gt;"",OR($V1082&lt;=0,$W1082&lt;=0))),"Revise os valores informados: valor unitário e quantidade devem ser maiores que zero.",IF(OR(AND($G1082="",$H1082&lt;&gt;""),AND($G1082&lt;&gt;"",$H1082=""),AND($J1082="",$K1082&lt;&gt;""),AND($J1082&lt;&gt;"",$K1082=""),AND($M1082="",$N1082&lt;&gt;""),AND($M1082&lt;&gt;"",$N1082=""),AND($P1082="",$Q1082&lt;&gt;""),AND($P1082&lt;&gt;"",$Q1082=""),AND($S1082="",$T1082&lt;&gt;""),AND($S1082&lt;&gt;"",$T1082=""),AND($V1082="",$W1082&lt;&gt;""),AND($V1082&lt;&gt;"",$W1082="")),"Há ano preenchido parcialmente: "&amp;TRIM(IF(AND($G1082="",$H1082&lt;&gt;""),"Ano 1 (falta valor unitário); ","")&amp;IF(AND($G1082&lt;&gt;"",$H1082=""),"Ano 1 (falta quantidade); ","")&amp;IF(AND($J1082="",$K1082&lt;&gt;""),"Ano 2 (falta valor unitário); ","")&amp;IF(AND($J1082&lt;&gt;"",$K1082=""),"Ano 2 (falta quantidade); ","")&amp;IF(AND($M1082="",$N1082&lt;&gt;""),"Ano 3 (falta valor unitário); ","")&amp;IF(AND($M1082&lt;&gt;"",$N1082=""),"Ano 3 (falta quantidade); ","")&amp;IF(AND($P1082="",$Q1082&lt;&gt;""),"Ano 4 (falta valor unitário); ","")&amp;IF(AND($P1082&lt;&gt;"",$Q1082=""),"Ano 4 (falta quantidade); ","")&amp;IF(AND($S1082="",$T1082&lt;&gt;""),"Ano 5 (falta valor unitário); ","")&amp;IF(AND($S1082&lt;&gt;"",$T1082=""),"Ano 5 (falta quantidade); ","")&amp;IF(AND($V1082="",$W1082&lt;&gt;""),"Ano 6 (falta valor unitário); ","")&amp;IF(AND($V1082&lt;&gt;"",$W1082=""),"Ano 6 (falta quantidade); ","")), IF(NOT(OR(AND($G1082&lt;&gt;"",$H1082&lt;&gt;""),AND($J1082&lt;&gt;"",$K1082&lt;&gt;""),AND($M1082&lt;&gt;"",$N1082&lt;&gt;""),AND($P1082&lt;&gt;"",$Q1082&lt;&gt;""),AND($S1082&lt;&gt;"",$T1082&lt;&gt;""),AND($V1082&lt;&gt;"",$W1082&lt;&gt;""))),"Informe pelo menos um ano completo com valor unitário e quantidade.",IF(AND($C1082&lt;&gt;"",$E1082&lt;&gt;"",LEFT(TRIM($C1082),1)&lt;&gt;LEFT(TRIM($E1082),1)),"Categoria e tipo estão incompatíveis.",IF(IF(OR($E1082="",$F1082=""),FALSE(),IFERROR(COUNTIF(INDIRECT("UNITS_"&amp;SUBSTITUTE(LEFT($E1082,FIND(" ",$E1082&amp;" ")-1),".","_")),$F1082)=0,TRUE())),"Unidade incompatível com o tipo selecionado.",IF(OR(AND(ISNUMBER(SEARCH("comunic",LOWER($B1082))),LEFT($E1082,3)&lt;&gt;"4.4"),AND(ISNUMBER(SEARCH("monitor",LOWER($B1082))),NOT(OR(LEFT($E1082,3)="1.5",LEFT($E1082,3)="2.5")))),"Revise a classificação do item conforme as regras de preenchimento.",IF(AND($B1082&lt;&gt;"",OR(ISNUMBER(SEARCH("outro",LOWER($B1082))),ISNUMBER(SEARCH("divers",LOWER($B1082))),ISNUMBER(SEARCH("kit",LOWER($B1082))),ISNUMBER(SEARCH("ferrament",LOWER($B1082))),ISNUMBER(SEARCH("epi",LOWER($B1082)))),NOT(OR($Z1082&lt;&gt;"",$AA1082&lt;&gt;""))),"Descrição muito genérica: detalhe melhor o item e registre o racional no memorial ou em anexo.",IF(AND($Y1082=0,$B1082&lt;&gt;"",OR($G1082&lt;&gt;"",$H1082&lt;&gt;"",$J1082&lt;&gt;"",$K1082&lt;&gt;"",$M1082&lt;&gt;"",$N1082&lt;&gt;"",$P1082&lt;&gt;"",$Q1082&lt;&gt;"",$S1082&lt;&gt;"",$T1082&lt;&gt;"",$V1082&lt;&gt;"",$W1082&lt;&gt;"")),"O item possui dados lançados, mas o total está zerado. Revise os valores informados.","")))))))))))))))</f>
        <v/>
      </c>
    </row>
    <row r="1083" spans="1:35" ht="14.25" customHeight="1" x14ac:dyDescent="0.25">
      <c r="A1083" s="57" t="str">
        <f t="shared" si="208"/>
        <v/>
      </c>
      <c r="B1083" s="61"/>
      <c r="C1083" s="61"/>
      <c r="D1083" s="58"/>
      <c r="E1083" s="61"/>
      <c r="F1083" s="61"/>
      <c r="G1083" s="272"/>
      <c r="H1083" s="62"/>
      <c r="I1083" s="273">
        <f t="shared" si="209"/>
        <v>0</v>
      </c>
      <c r="J1083" s="272"/>
      <c r="K1083" s="62"/>
      <c r="L1083" s="270">
        <f t="shared" si="210"/>
        <v>0</v>
      </c>
      <c r="M1083" s="272"/>
      <c r="N1083" s="62"/>
      <c r="O1083" s="270">
        <f t="shared" si="211"/>
        <v>0</v>
      </c>
      <c r="P1083" s="272"/>
      <c r="Q1083" s="62"/>
      <c r="R1083" s="271">
        <f t="shared" si="212"/>
        <v>0</v>
      </c>
      <c r="S1083" s="272"/>
      <c r="T1083" s="62"/>
      <c r="U1083" s="270">
        <f t="shared" si="213"/>
        <v>0</v>
      </c>
      <c r="V1083" s="272"/>
      <c r="W1083" s="62"/>
      <c r="X1083" s="270">
        <f t="shared" si="214"/>
        <v>0</v>
      </c>
      <c r="Y1083" s="270">
        <f t="shared" si="215"/>
        <v>0</v>
      </c>
      <c r="Z1083" s="61"/>
      <c r="AA1083" s="61"/>
      <c r="AB1083" s="60" t="str">
        <f t="shared" si="216"/>
        <v/>
      </c>
      <c r="AC1083" s="21" t="b">
        <f t="shared" si="217"/>
        <v>0</v>
      </c>
      <c r="AD1083" s="21" t="b">
        <f t="shared" si="218"/>
        <v>0</v>
      </c>
      <c r="AE1083" s="21" t="b">
        <f t="shared" si="219"/>
        <v>0</v>
      </c>
      <c r="AF1083" s="21" t="b">
        <f ca="1">OR(AND($AC1083,NOT($AD1083)),AND($AC1083,OR(AND($G1083="",$H1083&lt;&gt;""),AND($G1083&lt;&gt;"",$H1083=""),AND($J1083="",$K1083&lt;&gt;""),AND($J1083&lt;&gt;"",$K1083=""),AND($M1083="",$N1083&lt;&gt;""),AND($M1083&lt;&gt;"",$N1083=""),AND($P1083="",$Q1083&lt;&gt;""),AND($P1083&lt;&gt;"",$Q1083=""),AND($S1083="",$T1083&lt;&gt;""),AND($S1083&lt;&gt;"",$T1083=""),AND($V1083="",$W1083&lt;&gt;""),AND($V1083&lt;&gt;"",$W1083=""))),AND($C1083&lt;&gt;"",$E1083&lt;&gt;"",LEFT(TRIM($C1083),1)&lt;&gt;LEFT(TRIM($E1083),1)),IF(OR($E1083="",$F1083=""),FALSE(),IFERROR(COUNTIF(INDIRECT("UNITS_"&amp;SUBSTITUTE(LEFT($E1083,FIND(" ",$E1083&amp;" ")-1),".","_")),$F1083)=0,TRUE())),AND($B1083&lt;&gt;"",OR(ISNUMBER(SEARCH("outro",LOWER($B1083))),ISNUMBER(SEARCH("divers",LOWER($B1083))),ISNUMBER(SEARCH("etc",LOWER($B1083))))),OR(AND(ISNUMBER(SEARCH("comunic",LOWER($B1083))),LEFT($E1083,3)&lt;&gt;"4.4"),AND(ISNUMBER(SEARCH("monitor",LOWER($B1083))),NOT(OR(LEFT($E1083,3)="1.5",LEFT($E1083,3)="2.5")))),AND($B1083&lt;&gt;"",OR(LEFT($C1083,1)="1",LEFT($C1083,1)="2"),$D1083=""),AND($D1083&lt;&gt;"",NOT(OR(LEFT($C1083,1)="1",LEFT($C1083,1)="2"))),AND($D1083&lt;&gt;"",COUNTIF(' PROJETO'!$B$14:$B$16,$D1083)=0),IF($D1083="",FALSE(),IF(COUNTIF(' PROJETO'!$B$14:$B$16,$D1083)=0,FALSE(),IFERROR(INDEX(' PROJETO'!$C$14:$C$16,MATCH($D1083,' PROJETO'!$B$14:$B$16,0))&lt;&gt;"Sim",FALSE()))))</f>
        <v>0</v>
      </c>
      <c r="AG1083" s="21" t="b">
        <f>AND($AC1083,$Y1083&gt;'CONFG.  LISTAS'!$F$4,$Z1083="",$AA1083="")</f>
        <v>0</v>
      </c>
      <c r="AH1083" s="21" t="str">
        <f t="shared" si="220"/>
        <v/>
      </c>
      <c r="AI1083" s="43" t="str">
        <f ca="1">IF(NOT($AC1083),"",IF(OR($B1083="",$C1083="",$E1083="",$F1083=""),"Preencha descrição, categoria, tipo e unidade.",IF(AND($B1083&lt;&gt;"",OR(LEFT($C1083,1)="1",LEFT($C1083,1)="2"),$D1083=""),"Informe a prática de restauração para itens diretos.",IF(AND($D1083&lt;&gt;"",NOT(OR(LEFT($C1083,1)="1",LEFT($C1083,1)="2"))),"Custos indiretos não devem pertencer a uma prática específica.",IF(AND($D1083&lt;&gt;"",COUNTIF(' PROJETO'!$B$14:$B$16,$D1083)=0),"Prática de restauração inválida ou não cadastrada.",IF(IF($D1083="",FALSE(),IF(COUNTIF(' PROJETO'!$B$14:$B$16,$D1083)=0,FALSE(),IFERROR(INDEX(' PROJETO'!$C$14:$C$16,MATCH($D1083,' PROJETO'!$B$14:$B$16,0))&lt;&gt;"Sim",FALSE()))),"A prática informada no item não foi selecionada na aba Projeto.",IF(AND(MAX($I1083,$L1083,$O1083,$R1083,$U1083,$X1083)&gt;'CONFG.  LISTAS'!$F$4,NOT(OR($Z1083&lt;&gt;"",$AA1083&lt;&gt;""))),"Memorial de cálculo ou anexo obrigatório não informado para item acima do limite.",IF(OR(AND($G1083&lt;&gt;"",$H1083&lt;&gt;"",OR($G1083&lt;=0,$H1083&lt;=0)),AND($J1083&lt;&gt;"",$K1083&lt;&gt;"",OR($J1083&lt;=0,$K1083&lt;=0)),AND($M1083&lt;&gt;"",$N1083&lt;&gt;"",OR($M1083&lt;=0,$N1083&lt;=0)),AND($P1083&lt;&gt;"",$Q1083&lt;&gt;"",OR($P1083&lt;=0,$Q1083&lt;=0)),AND($S1083&lt;&gt;"",$T1083&lt;&gt;"",OR($S1083&lt;=0,$T1083&lt;=0)),AND($V1083&lt;&gt;"",$W1083&lt;&gt;"",OR($V1083&lt;=0,$W1083&lt;=0))),"Revise os valores informados: valor unitário e quantidade devem ser maiores que zero.",IF(OR(AND($G1083="",$H1083&lt;&gt;""),AND($G1083&lt;&gt;"",$H1083=""),AND($J1083="",$K1083&lt;&gt;""),AND($J1083&lt;&gt;"",$K1083=""),AND($M1083="",$N1083&lt;&gt;""),AND($M1083&lt;&gt;"",$N1083=""),AND($P1083="",$Q1083&lt;&gt;""),AND($P1083&lt;&gt;"",$Q1083=""),AND($S1083="",$T1083&lt;&gt;""),AND($S1083&lt;&gt;"",$T1083=""),AND($V1083="",$W1083&lt;&gt;""),AND($V1083&lt;&gt;"",$W1083="")),"Há ano preenchido parcialmente: "&amp;TRIM(IF(AND($G1083="",$H1083&lt;&gt;""),"Ano 1 (falta valor unitário); ","")&amp;IF(AND($G1083&lt;&gt;"",$H1083=""),"Ano 1 (falta quantidade); ","")&amp;IF(AND($J1083="",$K1083&lt;&gt;""),"Ano 2 (falta valor unitário); ","")&amp;IF(AND($J1083&lt;&gt;"",$K1083=""),"Ano 2 (falta quantidade); ","")&amp;IF(AND($M1083="",$N1083&lt;&gt;""),"Ano 3 (falta valor unitário); ","")&amp;IF(AND($M1083&lt;&gt;"",$N1083=""),"Ano 3 (falta quantidade); ","")&amp;IF(AND($P1083="",$Q1083&lt;&gt;""),"Ano 4 (falta valor unitário); ","")&amp;IF(AND($P1083&lt;&gt;"",$Q1083=""),"Ano 4 (falta quantidade); ","")&amp;IF(AND($S1083="",$T1083&lt;&gt;""),"Ano 5 (falta valor unitário); ","")&amp;IF(AND($S1083&lt;&gt;"",$T1083=""),"Ano 5 (falta quantidade); ","")&amp;IF(AND($V1083="",$W1083&lt;&gt;""),"Ano 6 (falta valor unitário); ","")&amp;IF(AND($V1083&lt;&gt;"",$W1083=""),"Ano 6 (falta quantidade); ","")), IF(NOT(OR(AND($G1083&lt;&gt;"",$H1083&lt;&gt;""),AND($J1083&lt;&gt;"",$K1083&lt;&gt;""),AND($M1083&lt;&gt;"",$N1083&lt;&gt;""),AND($P1083&lt;&gt;"",$Q1083&lt;&gt;""),AND($S1083&lt;&gt;"",$T1083&lt;&gt;""),AND($V1083&lt;&gt;"",$W1083&lt;&gt;""))),"Informe pelo menos um ano completo com valor unitário e quantidade.",IF(AND($C1083&lt;&gt;"",$E1083&lt;&gt;"",LEFT(TRIM($C1083),1)&lt;&gt;LEFT(TRIM($E1083),1)),"Categoria e tipo estão incompatíveis.",IF(IF(OR($E1083="",$F1083=""),FALSE(),IFERROR(COUNTIF(INDIRECT("UNITS_"&amp;SUBSTITUTE(LEFT($E1083,FIND(" ",$E1083&amp;" ")-1),".","_")),$F1083)=0,TRUE())),"Unidade incompatível com o tipo selecionado.",IF(OR(AND(ISNUMBER(SEARCH("comunic",LOWER($B1083))),LEFT($E1083,3)&lt;&gt;"4.4"),AND(ISNUMBER(SEARCH("monitor",LOWER($B1083))),NOT(OR(LEFT($E1083,3)="1.5",LEFT($E1083,3)="2.5")))),"Revise a classificação do item conforme as regras de preenchimento.",IF(AND($B1083&lt;&gt;"",OR(ISNUMBER(SEARCH("outro",LOWER($B1083))),ISNUMBER(SEARCH("divers",LOWER($B1083))),ISNUMBER(SEARCH("kit",LOWER($B1083))),ISNUMBER(SEARCH("ferrament",LOWER($B1083))),ISNUMBER(SEARCH("epi",LOWER($B1083)))),NOT(OR($Z1083&lt;&gt;"",$AA1083&lt;&gt;""))),"Descrição muito genérica: detalhe melhor o item e registre o racional no memorial ou em anexo.",IF(AND($Y1083=0,$B1083&lt;&gt;"",OR($G1083&lt;&gt;"",$H1083&lt;&gt;"",$J1083&lt;&gt;"",$K1083&lt;&gt;"",$M1083&lt;&gt;"",$N1083&lt;&gt;"",$P1083&lt;&gt;"",$Q1083&lt;&gt;"",$S1083&lt;&gt;"",$T1083&lt;&gt;"",$V1083&lt;&gt;"",$W1083&lt;&gt;"")),"O item possui dados lançados, mas o total está zerado. Revise os valores informados.","")))))))))))))))</f>
        <v/>
      </c>
    </row>
    <row r="1084" spans="1:35" ht="14.25" customHeight="1" x14ac:dyDescent="0.25">
      <c r="A1084" s="57" t="str">
        <f t="shared" si="208"/>
        <v/>
      </c>
      <c r="B1084" s="58"/>
      <c r="C1084" s="58"/>
      <c r="D1084" s="58"/>
      <c r="E1084" s="58"/>
      <c r="F1084" s="58"/>
      <c r="G1084" s="269"/>
      <c r="H1084" s="59"/>
      <c r="I1084" s="273">
        <f t="shared" si="209"/>
        <v>0</v>
      </c>
      <c r="J1084" s="269"/>
      <c r="K1084" s="59"/>
      <c r="L1084" s="270">
        <f t="shared" si="210"/>
        <v>0</v>
      </c>
      <c r="M1084" s="269"/>
      <c r="N1084" s="59"/>
      <c r="O1084" s="270">
        <f t="shared" si="211"/>
        <v>0</v>
      </c>
      <c r="P1084" s="269"/>
      <c r="Q1084" s="59"/>
      <c r="R1084" s="271">
        <f t="shared" si="212"/>
        <v>0</v>
      </c>
      <c r="S1084" s="269"/>
      <c r="T1084" s="59"/>
      <c r="U1084" s="270">
        <f t="shared" si="213"/>
        <v>0</v>
      </c>
      <c r="V1084" s="269"/>
      <c r="W1084" s="59"/>
      <c r="X1084" s="270">
        <f t="shared" si="214"/>
        <v>0</v>
      </c>
      <c r="Y1084" s="270">
        <f t="shared" si="215"/>
        <v>0</v>
      </c>
      <c r="Z1084" s="58"/>
      <c r="AA1084" s="58"/>
      <c r="AB1084" s="60" t="str">
        <f t="shared" si="216"/>
        <v/>
      </c>
      <c r="AC1084" s="21" t="b">
        <f t="shared" si="217"/>
        <v>0</v>
      </c>
      <c r="AD1084" s="21" t="b">
        <f t="shared" si="218"/>
        <v>0</v>
      </c>
      <c r="AE1084" s="21" t="b">
        <f t="shared" si="219"/>
        <v>0</v>
      </c>
      <c r="AF1084" s="21" t="b">
        <f ca="1">OR(AND($AC1084,NOT($AD1084)),AND($AC1084,OR(AND($G1084="",$H1084&lt;&gt;""),AND($G1084&lt;&gt;"",$H1084=""),AND($J1084="",$K1084&lt;&gt;""),AND($J1084&lt;&gt;"",$K1084=""),AND($M1084="",$N1084&lt;&gt;""),AND($M1084&lt;&gt;"",$N1084=""),AND($P1084="",$Q1084&lt;&gt;""),AND($P1084&lt;&gt;"",$Q1084=""),AND($S1084="",$T1084&lt;&gt;""),AND($S1084&lt;&gt;"",$T1084=""),AND($V1084="",$W1084&lt;&gt;""),AND($V1084&lt;&gt;"",$W1084=""))),AND($C1084&lt;&gt;"",$E1084&lt;&gt;"",LEFT(TRIM($C1084),1)&lt;&gt;LEFT(TRIM($E1084),1)),IF(OR($E1084="",$F1084=""),FALSE(),IFERROR(COUNTIF(INDIRECT("UNITS_"&amp;SUBSTITUTE(LEFT($E1084,FIND(" ",$E1084&amp;" ")-1),".","_")),$F1084)=0,TRUE())),AND($B1084&lt;&gt;"",OR(ISNUMBER(SEARCH("outro",LOWER($B1084))),ISNUMBER(SEARCH("divers",LOWER($B1084))),ISNUMBER(SEARCH("etc",LOWER($B1084))))),OR(AND(ISNUMBER(SEARCH("comunic",LOWER($B1084))),LEFT($E1084,3)&lt;&gt;"4.4"),AND(ISNUMBER(SEARCH("monitor",LOWER($B1084))),NOT(OR(LEFT($E1084,3)="1.5",LEFT($E1084,3)="2.5")))),AND($B1084&lt;&gt;"",OR(LEFT($C1084,1)="1",LEFT($C1084,1)="2"),$D1084=""),AND($D1084&lt;&gt;"",NOT(OR(LEFT($C1084,1)="1",LEFT($C1084,1)="2"))),AND($D1084&lt;&gt;"",COUNTIF(' PROJETO'!$B$14:$B$16,$D1084)=0),IF($D1084="",FALSE(),IF(COUNTIF(' PROJETO'!$B$14:$B$16,$D1084)=0,FALSE(),IFERROR(INDEX(' PROJETO'!$C$14:$C$16,MATCH($D1084,' PROJETO'!$B$14:$B$16,0))&lt;&gt;"Sim",FALSE()))))</f>
        <v>0</v>
      </c>
      <c r="AG1084" s="21" t="b">
        <f>AND($AC1084,$Y1084&gt;'CONFG.  LISTAS'!$F$4,$Z1084="",$AA1084="")</f>
        <v>0</v>
      </c>
      <c r="AH1084" s="21" t="str">
        <f t="shared" si="220"/>
        <v/>
      </c>
      <c r="AI1084" s="43" t="str">
        <f ca="1">IF(NOT($AC1084),"",IF(OR($B1084="",$C1084="",$E1084="",$F1084=""),"Preencha descrição, categoria, tipo e unidade.",IF(AND($B1084&lt;&gt;"",OR(LEFT($C1084,1)="1",LEFT($C1084,1)="2"),$D1084=""),"Informe a prática de restauração para itens diretos.",IF(AND($D1084&lt;&gt;"",NOT(OR(LEFT($C1084,1)="1",LEFT($C1084,1)="2"))),"Custos indiretos não devem pertencer a uma prática específica.",IF(AND($D1084&lt;&gt;"",COUNTIF(' PROJETO'!$B$14:$B$16,$D1084)=0),"Prática de restauração inválida ou não cadastrada.",IF(IF($D1084="",FALSE(),IF(COUNTIF(' PROJETO'!$B$14:$B$16,$D1084)=0,FALSE(),IFERROR(INDEX(' PROJETO'!$C$14:$C$16,MATCH($D1084,' PROJETO'!$B$14:$B$16,0))&lt;&gt;"Sim",FALSE()))),"A prática informada no item não foi selecionada na aba Projeto.",IF(AND(MAX($I1084,$L1084,$O1084,$R1084,$U1084,$X1084)&gt;'CONFG.  LISTAS'!$F$4,NOT(OR($Z1084&lt;&gt;"",$AA1084&lt;&gt;""))),"Memorial de cálculo ou anexo obrigatório não informado para item acima do limite.",IF(OR(AND($G1084&lt;&gt;"",$H1084&lt;&gt;"",OR($G1084&lt;=0,$H1084&lt;=0)),AND($J1084&lt;&gt;"",$K1084&lt;&gt;"",OR($J1084&lt;=0,$K1084&lt;=0)),AND($M1084&lt;&gt;"",$N1084&lt;&gt;"",OR($M1084&lt;=0,$N1084&lt;=0)),AND($P1084&lt;&gt;"",$Q1084&lt;&gt;"",OR($P1084&lt;=0,$Q1084&lt;=0)),AND($S1084&lt;&gt;"",$T1084&lt;&gt;"",OR($S1084&lt;=0,$T1084&lt;=0)),AND($V1084&lt;&gt;"",$W1084&lt;&gt;"",OR($V1084&lt;=0,$W1084&lt;=0))),"Revise os valores informados: valor unitário e quantidade devem ser maiores que zero.",IF(OR(AND($G1084="",$H1084&lt;&gt;""),AND($G1084&lt;&gt;"",$H1084=""),AND($J1084="",$K1084&lt;&gt;""),AND($J1084&lt;&gt;"",$K1084=""),AND($M1084="",$N1084&lt;&gt;""),AND($M1084&lt;&gt;"",$N1084=""),AND($P1084="",$Q1084&lt;&gt;""),AND($P1084&lt;&gt;"",$Q1084=""),AND($S1084="",$T1084&lt;&gt;""),AND($S1084&lt;&gt;"",$T1084=""),AND($V1084="",$W1084&lt;&gt;""),AND($V1084&lt;&gt;"",$W1084="")),"Há ano preenchido parcialmente: "&amp;TRIM(IF(AND($G1084="",$H1084&lt;&gt;""),"Ano 1 (falta valor unitário); ","")&amp;IF(AND($G1084&lt;&gt;"",$H1084=""),"Ano 1 (falta quantidade); ","")&amp;IF(AND($J1084="",$K1084&lt;&gt;""),"Ano 2 (falta valor unitário); ","")&amp;IF(AND($J1084&lt;&gt;"",$K1084=""),"Ano 2 (falta quantidade); ","")&amp;IF(AND($M1084="",$N1084&lt;&gt;""),"Ano 3 (falta valor unitário); ","")&amp;IF(AND($M1084&lt;&gt;"",$N1084=""),"Ano 3 (falta quantidade); ","")&amp;IF(AND($P1084="",$Q1084&lt;&gt;""),"Ano 4 (falta valor unitário); ","")&amp;IF(AND($P1084&lt;&gt;"",$Q1084=""),"Ano 4 (falta quantidade); ","")&amp;IF(AND($S1084="",$T1084&lt;&gt;""),"Ano 5 (falta valor unitário); ","")&amp;IF(AND($S1084&lt;&gt;"",$T1084=""),"Ano 5 (falta quantidade); ","")&amp;IF(AND($V1084="",$W1084&lt;&gt;""),"Ano 6 (falta valor unitário); ","")&amp;IF(AND($V1084&lt;&gt;"",$W1084=""),"Ano 6 (falta quantidade); ","")), IF(NOT(OR(AND($G1084&lt;&gt;"",$H1084&lt;&gt;""),AND($J1084&lt;&gt;"",$K1084&lt;&gt;""),AND($M1084&lt;&gt;"",$N1084&lt;&gt;""),AND($P1084&lt;&gt;"",$Q1084&lt;&gt;""),AND($S1084&lt;&gt;"",$T1084&lt;&gt;""),AND($V1084&lt;&gt;"",$W1084&lt;&gt;""))),"Informe pelo menos um ano completo com valor unitário e quantidade.",IF(AND($C1084&lt;&gt;"",$E1084&lt;&gt;"",LEFT(TRIM($C1084),1)&lt;&gt;LEFT(TRIM($E1084),1)),"Categoria e tipo estão incompatíveis.",IF(IF(OR($E1084="",$F1084=""),FALSE(),IFERROR(COUNTIF(INDIRECT("UNITS_"&amp;SUBSTITUTE(LEFT($E1084,FIND(" ",$E1084&amp;" ")-1),".","_")),$F1084)=0,TRUE())),"Unidade incompatível com o tipo selecionado.",IF(OR(AND(ISNUMBER(SEARCH("comunic",LOWER($B1084))),LEFT($E1084,3)&lt;&gt;"4.4"),AND(ISNUMBER(SEARCH("monitor",LOWER($B1084))),NOT(OR(LEFT($E1084,3)="1.5",LEFT($E1084,3)="2.5")))),"Revise a classificação do item conforme as regras de preenchimento.",IF(AND($B1084&lt;&gt;"",OR(ISNUMBER(SEARCH("outro",LOWER($B1084))),ISNUMBER(SEARCH("divers",LOWER($B1084))),ISNUMBER(SEARCH("kit",LOWER($B1084))),ISNUMBER(SEARCH("ferrament",LOWER($B1084))),ISNUMBER(SEARCH("epi",LOWER($B1084)))),NOT(OR($Z1084&lt;&gt;"",$AA1084&lt;&gt;""))),"Descrição muito genérica: detalhe melhor o item e registre o racional no memorial ou em anexo.",IF(AND($Y1084=0,$B1084&lt;&gt;"",OR($G1084&lt;&gt;"",$H1084&lt;&gt;"",$J1084&lt;&gt;"",$K1084&lt;&gt;"",$M1084&lt;&gt;"",$N1084&lt;&gt;"",$P1084&lt;&gt;"",$Q1084&lt;&gt;"",$S1084&lt;&gt;"",$T1084&lt;&gt;"",$V1084&lt;&gt;"",$W1084&lt;&gt;"")),"O item possui dados lançados, mas o total está zerado. Revise os valores informados.","")))))))))))))))</f>
        <v/>
      </c>
    </row>
    <row r="1085" spans="1:35" ht="14.25" customHeight="1" x14ac:dyDescent="0.25">
      <c r="A1085" s="57" t="str">
        <f t="shared" si="208"/>
        <v/>
      </c>
      <c r="B1085" s="61"/>
      <c r="C1085" s="61"/>
      <c r="D1085" s="58"/>
      <c r="E1085" s="61"/>
      <c r="F1085" s="61"/>
      <c r="G1085" s="272"/>
      <c r="H1085" s="62"/>
      <c r="I1085" s="273">
        <f t="shared" si="209"/>
        <v>0</v>
      </c>
      <c r="J1085" s="272"/>
      <c r="K1085" s="62"/>
      <c r="L1085" s="270">
        <f t="shared" si="210"/>
        <v>0</v>
      </c>
      <c r="M1085" s="272"/>
      <c r="N1085" s="62"/>
      <c r="O1085" s="270">
        <f t="shared" si="211"/>
        <v>0</v>
      </c>
      <c r="P1085" s="272"/>
      <c r="Q1085" s="62"/>
      <c r="R1085" s="271">
        <f t="shared" si="212"/>
        <v>0</v>
      </c>
      <c r="S1085" s="272"/>
      <c r="T1085" s="62"/>
      <c r="U1085" s="270">
        <f t="shared" si="213"/>
        <v>0</v>
      </c>
      <c r="V1085" s="272"/>
      <c r="W1085" s="62"/>
      <c r="X1085" s="270">
        <f t="shared" si="214"/>
        <v>0</v>
      </c>
      <c r="Y1085" s="270">
        <f t="shared" si="215"/>
        <v>0</v>
      </c>
      <c r="Z1085" s="61"/>
      <c r="AA1085" s="61"/>
      <c r="AB1085" s="60" t="str">
        <f t="shared" si="216"/>
        <v/>
      </c>
      <c r="AC1085" s="21" t="b">
        <f t="shared" si="217"/>
        <v>0</v>
      </c>
      <c r="AD1085" s="21" t="b">
        <f t="shared" si="218"/>
        <v>0</v>
      </c>
      <c r="AE1085" s="21" t="b">
        <f t="shared" si="219"/>
        <v>0</v>
      </c>
      <c r="AF1085" s="21" t="b">
        <f ca="1">OR(AND($AC1085,NOT($AD1085)),AND($AC1085,OR(AND($G1085="",$H1085&lt;&gt;""),AND($G1085&lt;&gt;"",$H1085=""),AND($J1085="",$K1085&lt;&gt;""),AND($J1085&lt;&gt;"",$K1085=""),AND($M1085="",$N1085&lt;&gt;""),AND($M1085&lt;&gt;"",$N1085=""),AND($P1085="",$Q1085&lt;&gt;""),AND($P1085&lt;&gt;"",$Q1085=""),AND($S1085="",$T1085&lt;&gt;""),AND($S1085&lt;&gt;"",$T1085=""),AND($V1085="",$W1085&lt;&gt;""),AND($V1085&lt;&gt;"",$W1085=""))),AND($C1085&lt;&gt;"",$E1085&lt;&gt;"",LEFT(TRIM($C1085),1)&lt;&gt;LEFT(TRIM($E1085),1)),IF(OR($E1085="",$F1085=""),FALSE(),IFERROR(COUNTIF(INDIRECT("UNITS_"&amp;SUBSTITUTE(LEFT($E1085,FIND(" ",$E1085&amp;" ")-1),".","_")),$F1085)=0,TRUE())),AND($B1085&lt;&gt;"",OR(ISNUMBER(SEARCH("outro",LOWER($B1085))),ISNUMBER(SEARCH("divers",LOWER($B1085))),ISNUMBER(SEARCH("etc",LOWER($B1085))))),OR(AND(ISNUMBER(SEARCH("comunic",LOWER($B1085))),LEFT($E1085,3)&lt;&gt;"4.4"),AND(ISNUMBER(SEARCH("monitor",LOWER($B1085))),NOT(OR(LEFT($E1085,3)="1.5",LEFT($E1085,3)="2.5")))),AND($B1085&lt;&gt;"",OR(LEFT($C1085,1)="1",LEFT($C1085,1)="2"),$D1085=""),AND($D1085&lt;&gt;"",NOT(OR(LEFT($C1085,1)="1",LEFT($C1085,1)="2"))),AND($D1085&lt;&gt;"",COUNTIF(' PROJETO'!$B$14:$B$16,$D1085)=0),IF($D1085="",FALSE(),IF(COUNTIF(' PROJETO'!$B$14:$B$16,$D1085)=0,FALSE(),IFERROR(INDEX(' PROJETO'!$C$14:$C$16,MATCH($D1085,' PROJETO'!$B$14:$B$16,0))&lt;&gt;"Sim",FALSE()))))</f>
        <v>0</v>
      </c>
      <c r="AG1085" s="21" t="b">
        <f>AND($AC1085,$Y1085&gt;'CONFG.  LISTAS'!$F$4,$Z1085="",$AA1085="")</f>
        <v>0</v>
      </c>
      <c r="AH1085" s="21" t="str">
        <f t="shared" si="220"/>
        <v/>
      </c>
      <c r="AI1085" s="43" t="str">
        <f ca="1">IF(NOT($AC1085),"",IF(OR($B1085="",$C1085="",$E1085="",$F1085=""),"Preencha descrição, categoria, tipo e unidade.",IF(AND($B1085&lt;&gt;"",OR(LEFT($C1085,1)="1",LEFT($C1085,1)="2"),$D1085=""),"Informe a prática de restauração para itens diretos.",IF(AND($D1085&lt;&gt;"",NOT(OR(LEFT($C1085,1)="1",LEFT($C1085,1)="2"))),"Custos indiretos não devem pertencer a uma prática específica.",IF(AND($D1085&lt;&gt;"",COUNTIF(' PROJETO'!$B$14:$B$16,$D1085)=0),"Prática de restauração inválida ou não cadastrada.",IF(IF($D1085="",FALSE(),IF(COUNTIF(' PROJETO'!$B$14:$B$16,$D1085)=0,FALSE(),IFERROR(INDEX(' PROJETO'!$C$14:$C$16,MATCH($D1085,' PROJETO'!$B$14:$B$16,0))&lt;&gt;"Sim",FALSE()))),"A prática informada no item não foi selecionada na aba Projeto.",IF(AND(MAX($I1085,$L1085,$O1085,$R1085,$U1085,$X1085)&gt;'CONFG.  LISTAS'!$F$4,NOT(OR($Z1085&lt;&gt;"",$AA1085&lt;&gt;""))),"Memorial de cálculo ou anexo obrigatório não informado para item acima do limite.",IF(OR(AND($G1085&lt;&gt;"",$H1085&lt;&gt;"",OR($G1085&lt;=0,$H1085&lt;=0)),AND($J1085&lt;&gt;"",$K1085&lt;&gt;"",OR($J1085&lt;=0,$K1085&lt;=0)),AND($M1085&lt;&gt;"",$N1085&lt;&gt;"",OR($M1085&lt;=0,$N1085&lt;=0)),AND($P1085&lt;&gt;"",$Q1085&lt;&gt;"",OR($P1085&lt;=0,$Q1085&lt;=0)),AND($S1085&lt;&gt;"",$T1085&lt;&gt;"",OR($S1085&lt;=0,$T1085&lt;=0)),AND($V1085&lt;&gt;"",$W1085&lt;&gt;"",OR($V1085&lt;=0,$W1085&lt;=0))),"Revise os valores informados: valor unitário e quantidade devem ser maiores que zero.",IF(OR(AND($G1085="",$H1085&lt;&gt;""),AND($G1085&lt;&gt;"",$H1085=""),AND($J1085="",$K1085&lt;&gt;""),AND($J1085&lt;&gt;"",$K1085=""),AND($M1085="",$N1085&lt;&gt;""),AND($M1085&lt;&gt;"",$N1085=""),AND($P1085="",$Q1085&lt;&gt;""),AND($P1085&lt;&gt;"",$Q1085=""),AND($S1085="",$T1085&lt;&gt;""),AND($S1085&lt;&gt;"",$T1085=""),AND($V1085="",$W1085&lt;&gt;""),AND($V1085&lt;&gt;"",$W1085="")),"Há ano preenchido parcialmente: "&amp;TRIM(IF(AND($G1085="",$H1085&lt;&gt;""),"Ano 1 (falta valor unitário); ","")&amp;IF(AND($G1085&lt;&gt;"",$H1085=""),"Ano 1 (falta quantidade); ","")&amp;IF(AND($J1085="",$K1085&lt;&gt;""),"Ano 2 (falta valor unitário); ","")&amp;IF(AND($J1085&lt;&gt;"",$K1085=""),"Ano 2 (falta quantidade); ","")&amp;IF(AND($M1085="",$N1085&lt;&gt;""),"Ano 3 (falta valor unitário); ","")&amp;IF(AND($M1085&lt;&gt;"",$N1085=""),"Ano 3 (falta quantidade); ","")&amp;IF(AND($P1085="",$Q1085&lt;&gt;""),"Ano 4 (falta valor unitário); ","")&amp;IF(AND($P1085&lt;&gt;"",$Q1085=""),"Ano 4 (falta quantidade); ","")&amp;IF(AND($S1085="",$T1085&lt;&gt;""),"Ano 5 (falta valor unitário); ","")&amp;IF(AND($S1085&lt;&gt;"",$T1085=""),"Ano 5 (falta quantidade); ","")&amp;IF(AND($V1085="",$W1085&lt;&gt;""),"Ano 6 (falta valor unitário); ","")&amp;IF(AND($V1085&lt;&gt;"",$W1085=""),"Ano 6 (falta quantidade); ","")), IF(NOT(OR(AND($G1085&lt;&gt;"",$H1085&lt;&gt;""),AND($J1085&lt;&gt;"",$K1085&lt;&gt;""),AND($M1085&lt;&gt;"",$N1085&lt;&gt;""),AND($P1085&lt;&gt;"",$Q1085&lt;&gt;""),AND($S1085&lt;&gt;"",$T1085&lt;&gt;""),AND($V1085&lt;&gt;"",$W1085&lt;&gt;""))),"Informe pelo menos um ano completo com valor unitário e quantidade.",IF(AND($C1085&lt;&gt;"",$E1085&lt;&gt;"",LEFT(TRIM($C1085),1)&lt;&gt;LEFT(TRIM($E1085),1)),"Categoria e tipo estão incompatíveis.",IF(IF(OR($E1085="",$F1085=""),FALSE(),IFERROR(COUNTIF(INDIRECT("UNITS_"&amp;SUBSTITUTE(LEFT($E1085,FIND(" ",$E1085&amp;" ")-1),".","_")),$F1085)=0,TRUE())),"Unidade incompatível com o tipo selecionado.",IF(OR(AND(ISNUMBER(SEARCH("comunic",LOWER($B1085))),LEFT($E1085,3)&lt;&gt;"4.4"),AND(ISNUMBER(SEARCH("monitor",LOWER($B1085))),NOT(OR(LEFT($E1085,3)="1.5",LEFT($E1085,3)="2.5")))),"Revise a classificação do item conforme as regras de preenchimento.",IF(AND($B1085&lt;&gt;"",OR(ISNUMBER(SEARCH("outro",LOWER($B1085))),ISNUMBER(SEARCH("divers",LOWER($B1085))),ISNUMBER(SEARCH("kit",LOWER($B1085))),ISNUMBER(SEARCH("ferrament",LOWER($B1085))),ISNUMBER(SEARCH("epi",LOWER($B1085)))),NOT(OR($Z1085&lt;&gt;"",$AA1085&lt;&gt;""))),"Descrição muito genérica: detalhe melhor o item e registre o racional no memorial ou em anexo.",IF(AND($Y1085=0,$B1085&lt;&gt;"",OR($G1085&lt;&gt;"",$H1085&lt;&gt;"",$J1085&lt;&gt;"",$K1085&lt;&gt;"",$M1085&lt;&gt;"",$N1085&lt;&gt;"",$P1085&lt;&gt;"",$Q1085&lt;&gt;"",$S1085&lt;&gt;"",$T1085&lt;&gt;"",$V1085&lt;&gt;"",$W1085&lt;&gt;"")),"O item possui dados lançados, mas o total está zerado. Revise os valores informados.","")))))))))))))))</f>
        <v/>
      </c>
    </row>
    <row r="1086" spans="1:35" ht="14.25" customHeight="1" x14ac:dyDescent="0.25">
      <c r="A1086" s="57" t="str">
        <f t="shared" si="208"/>
        <v/>
      </c>
      <c r="B1086" s="58"/>
      <c r="C1086" s="58"/>
      <c r="D1086" s="58"/>
      <c r="E1086" s="58"/>
      <c r="F1086" s="58"/>
      <c r="G1086" s="269"/>
      <c r="H1086" s="59"/>
      <c r="I1086" s="273">
        <f t="shared" si="209"/>
        <v>0</v>
      </c>
      <c r="J1086" s="269"/>
      <c r="K1086" s="59"/>
      <c r="L1086" s="270">
        <f t="shared" si="210"/>
        <v>0</v>
      </c>
      <c r="M1086" s="269"/>
      <c r="N1086" s="59"/>
      <c r="O1086" s="270">
        <f t="shared" si="211"/>
        <v>0</v>
      </c>
      <c r="P1086" s="269"/>
      <c r="Q1086" s="59"/>
      <c r="R1086" s="271">
        <f t="shared" si="212"/>
        <v>0</v>
      </c>
      <c r="S1086" s="269"/>
      <c r="T1086" s="59"/>
      <c r="U1086" s="270">
        <f t="shared" si="213"/>
        <v>0</v>
      </c>
      <c r="V1086" s="269"/>
      <c r="W1086" s="59"/>
      <c r="X1086" s="270">
        <f t="shared" si="214"/>
        <v>0</v>
      </c>
      <c r="Y1086" s="270">
        <f t="shared" si="215"/>
        <v>0</v>
      </c>
      <c r="Z1086" s="58"/>
      <c r="AA1086" s="58"/>
      <c r="AB1086" s="60" t="str">
        <f t="shared" si="216"/>
        <v/>
      </c>
      <c r="AC1086" s="21" t="b">
        <f t="shared" si="217"/>
        <v>0</v>
      </c>
      <c r="AD1086" s="21" t="b">
        <f t="shared" si="218"/>
        <v>0</v>
      </c>
      <c r="AE1086" s="21" t="b">
        <f t="shared" si="219"/>
        <v>0</v>
      </c>
      <c r="AF1086" s="21" t="b">
        <f ca="1">OR(AND($AC1086,NOT($AD1086)),AND($AC1086,OR(AND($G1086="",$H1086&lt;&gt;""),AND($G1086&lt;&gt;"",$H1086=""),AND($J1086="",$K1086&lt;&gt;""),AND($J1086&lt;&gt;"",$K1086=""),AND($M1086="",$N1086&lt;&gt;""),AND($M1086&lt;&gt;"",$N1086=""),AND($P1086="",$Q1086&lt;&gt;""),AND($P1086&lt;&gt;"",$Q1086=""),AND($S1086="",$T1086&lt;&gt;""),AND($S1086&lt;&gt;"",$T1086=""),AND($V1086="",$W1086&lt;&gt;""),AND($V1086&lt;&gt;"",$W1086=""))),AND($C1086&lt;&gt;"",$E1086&lt;&gt;"",LEFT(TRIM($C1086),1)&lt;&gt;LEFT(TRIM($E1086),1)),IF(OR($E1086="",$F1086=""),FALSE(),IFERROR(COUNTIF(INDIRECT("UNITS_"&amp;SUBSTITUTE(LEFT($E1086,FIND(" ",$E1086&amp;" ")-1),".","_")),$F1086)=0,TRUE())),AND($B1086&lt;&gt;"",OR(ISNUMBER(SEARCH("outro",LOWER($B1086))),ISNUMBER(SEARCH("divers",LOWER($B1086))),ISNUMBER(SEARCH("etc",LOWER($B1086))))),OR(AND(ISNUMBER(SEARCH("comunic",LOWER($B1086))),LEFT($E1086,3)&lt;&gt;"4.4"),AND(ISNUMBER(SEARCH("monitor",LOWER($B1086))),NOT(OR(LEFT($E1086,3)="1.5",LEFT($E1086,3)="2.5")))),AND($B1086&lt;&gt;"",OR(LEFT($C1086,1)="1",LEFT($C1086,1)="2"),$D1086=""),AND($D1086&lt;&gt;"",NOT(OR(LEFT($C1086,1)="1",LEFT($C1086,1)="2"))),AND($D1086&lt;&gt;"",COUNTIF(' PROJETO'!$B$14:$B$16,$D1086)=0),IF($D1086="",FALSE(),IF(COUNTIF(' PROJETO'!$B$14:$B$16,$D1086)=0,FALSE(),IFERROR(INDEX(' PROJETO'!$C$14:$C$16,MATCH($D1086,' PROJETO'!$B$14:$B$16,0))&lt;&gt;"Sim",FALSE()))))</f>
        <v>0</v>
      </c>
      <c r="AG1086" s="21" t="b">
        <f>AND($AC1086,$Y1086&gt;'CONFG.  LISTAS'!$F$4,$Z1086="",$AA1086="")</f>
        <v>0</v>
      </c>
      <c r="AH1086" s="21" t="str">
        <f t="shared" si="220"/>
        <v/>
      </c>
      <c r="AI1086" s="43" t="str">
        <f ca="1">IF(NOT($AC1086),"",IF(OR($B1086="",$C1086="",$E1086="",$F1086=""),"Preencha descrição, categoria, tipo e unidade.",IF(AND($B1086&lt;&gt;"",OR(LEFT($C1086,1)="1",LEFT($C1086,1)="2"),$D1086=""),"Informe a prática de restauração para itens diretos.",IF(AND($D1086&lt;&gt;"",NOT(OR(LEFT($C1086,1)="1",LEFT($C1086,1)="2"))),"Custos indiretos não devem pertencer a uma prática específica.",IF(AND($D1086&lt;&gt;"",COUNTIF(' PROJETO'!$B$14:$B$16,$D1086)=0),"Prática de restauração inválida ou não cadastrada.",IF(IF($D1086="",FALSE(),IF(COUNTIF(' PROJETO'!$B$14:$B$16,$D1086)=0,FALSE(),IFERROR(INDEX(' PROJETO'!$C$14:$C$16,MATCH($D1086,' PROJETO'!$B$14:$B$16,0))&lt;&gt;"Sim",FALSE()))),"A prática informada no item não foi selecionada na aba Projeto.",IF(AND(MAX($I1086,$L1086,$O1086,$R1086,$U1086,$X1086)&gt;'CONFG.  LISTAS'!$F$4,NOT(OR($Z1086&lt;&gt;"",$AA1086&lt;&gt;""))),"Memorial de cálculo ou anexo obrigatório não informado para item acima do limite.",IF(OR(AND($G1086&lt;&gt;"",$H1086&lt;&gt;"",OR($G1086&lt;=0,$H1086&lt;=0)),AND($J1086&lt;&gt;"",$K1086&lt;&gt;"",OR($J1086&lt;=0,$K1086&lt;=0)),AND($M1086&lt;&gt;"",$N1086&lt;&gt;"",OR($M1086&lt;=0,$N1086&lt;=0)),AND($P1086&lt;&gt;"",$Q1086&lt;&gt;"",OR($P1086&lt;=0,$Q1086&lt;=0)),AND($S1086&lt;&gt;"",$T1086&lt;&gt;"",OR($S1086&lt;=0,$T1086&lt;=0)),AND($V1086&lt;&gt;"",$W1086&lt;&gt;"",OR($V1086&lt;=0,$W1086&lt;=0))),"Revise os valores informados: valor unitário e quantidade devem ser maiores que zero.",IF(OR(AND($G1086="",$H1086&lt;&gt;""),AND($G1086&lt;&gt;"",$H1086=""),AND($J1086="",$K1086&lt;&gt;""),AND($J1086&lt;&gt;"",$K1086=""),AND($M1086="",$N1086&lt;&gt;""),AND($M1086&lt;&gt;"",$N1086=""),AND($P1086="",$Q1086&lt;&gt;""),AND($P1086&lt;&gt;"",$Q1086=""),AND($S1086="",$T1086&lt;&gt;""),AND($S1086&lt;&gt;"",$T1086=""),AND($V1086="",$W1086&lt;&gt;""),AND($V1086&lt;&gt;"",$W1086="")),"Há ano preenchido parcialmente: "&amp;TRIM(IF(AND($G1086="",$H1086&lt;&gt;""),"Ano 1 (falta valor unitário); ","")&amp;IF(AND($G1086&lt;&gt;"",$H1086=""),"Ano 1 (falta quantidade); ","")&amp;IF(AND($J1086="",$K1086&lt;&gt;""),"Ano 2 (falta valor unitário); ","")&amp;IF(AND($J1086&lt;&gt;"",$K1086=""),"Ano 2 (falta quantidade); ","")&amp;IF(AND($M1086="",$N1086&lt;&gt;""),"Ano 3 (falta valor unitário); ","")&amp;IF(AND($M1086&lt;&gt;"",$N1086=""),"Ano 3 (falta quantidade); ","")&amp;IF(AND($P1086="",$Q1086&lt;&gt;""),"Ano 4 (falta valor unitário); ","")&amp;IF(AND($P1086&lt;&gt;"",$Q1086=""),"Ano 4 (falta quantidade); ","")&amp;IF(AND($S1086="",$T1086&lt;&gt;""),"Ano 5 (falta valor unitário); ","")&amp;IF(AND($S1086&lt;&gt;"",$T1086=""),"Ano 5 (falta quantidade); ","")&amp;IF(AND($V1086="",$W1086&lt;&gt;""),"Ano 6 (falta valor unitário); ","")&amp;IF(AND($V1086&lt;&gt;"",$W1086=""),"Ano 6 (falta quantidade); ","")), IF(NOT(OR(AND($G1086&lt;&gt;"",$H1086&lt;&gt;""),AND($J1086&lt;&gt;"",$K1086&lt;&gt;""),AND($M1086&lt;&gt;"",$N1086&lt;&gt;""),AND($P1086&lt;&gt;"",$Q1086&lt;&gt;""),AND($S1086&lt;&gt;"",$T1086&lt;&gt;""),AND($V1086&lt;&gt;"",$W1086&lt;&gt;""))),"Informe pelo menos um ano completo com valor unitário e quantidade.",IF(AND($C1086&lt;&gt;"",$E1086&lt;&gt;"",LEFT(TRIM($C1086),1)&lt;&gt;LEFT(TRIM($E1086),1)),"Categoria e tipo estão incompatíveis.",IF(IF(OR($E1086="",$F1086=""),FALSE(),IFERROR(COUNTIF(INDIRECT("UNITS_"&amp;SUBSTITUTE(LEFT($E1086,FIND(" ",$E1086&amp;" ")-1),".","_")),$F1086)=0,TRUE())),"Unidade incompatível com o tipo selecionado.",IF(OR(AND(ISNUMBER(SEARCH("comunic",LOWER($B1086))),LEFT($E1086,3)&lt;&gt;"4.4"),AND(ISNUMBER(SEARCH("monitor",LOWER($B1086))),NOT(OR(LEFT($E1086,3)="1.5",LEFT($E1086,3)="2.5")))),"Revise a classificação do item conforme as regras de preenchimento.",IF(AND($B1086&lt;&gt;"",OR(ISNUMBER(SEARCH("outro",LOWER($B1086))),ISNUMBER(SEARCH("divers",LOWER($B1086))),ISNUMBER(SEARCH("kit",LOWER($B1086))),ISNUMBER(SEARCH("ferrament",LOWER($B1086))),ISNUMBER(SEARCH("epi",LOWER($B1086)))),NOT(OR($Z1086&lt;&gt;"",$AA1086&lt;&gt;""))),"Descrição muito genérica: detalhe melhor o item e registre o racional no memorial ou em anexo.",IF(AND($Y1086=0,$B1086&lt;&gt;"",OR($G1086&lt;&gt;"",$H1086&lt;&gt;"",$J1086&lt;&gt;"",$K1086&lt;&gt;"",$M1086&lt;&gt;"",$N1086&lt;&gt;"",$P1086&lt;&gt;"",$Q1086&lt;&gt;"",$S1086&lt;&gt;"",$T1086&lt;&gt;"",$V1086&lt;&gt;"",$W1086&lt;&gt;"")),"O item possui dados lançados, mas o total está zerado. Revise os valores informados.","")))))))))))))))</f>
        <v/>
      </c>
    </row>
    <row r="1087" spans="1:35" ht="14.25" customHeight="1" x14ac:dyDescent="0.25">
      <c r="A1087" s="57" t="str">
        <f t="shared" si="208"/>
        <v/>
      </c>
      <c r="B1087" s="61"/>
      <c r="C1087" s="61"/>
      <c r="D1087" s="58"/>
      <c r="E1087" s="61"/>
      <c r="F1087" s="61"/>
      <c r="G1087" s="272"/>
      <c r="H1087" s="62"/>
      <c r="I1087" s="273">
        <f t="shared" si="209"/>
        <v>0</v>
      </c>
      <c r="J1087" s="272"/>
      <c r="K1087" s="62"/>
      <c r="L1087" s="270">
        <f t="shared" si="210"/>
        <v>0</v>
      </c>
      <c r="M1087" s="272"/>
      <c r="N1087" s="62"/>
      <c r="O1087" s="270">
        <f t="shared" si="211"/>
        <v>0</v>
      </c>
      <c r="P1087" s="272"/>
      <c r="Q1087" s="62"/>
      <c r="R1087" s="271">
        <f t="shared" si="212"/>
        <v>0</v>
      </c>
      <c r="S1087" s="272"/>
      <c r="T1087" s="62"/>
      <c r="U1087" s="270">
        <f t="shared" si="213"/>
        <v>0</v>
      </c>
      <c r="V1087" s="272"/>
      <c r="W1087" s="62"/>
      <c r="X1087" s="270">
        <f t="shared" si="214"/>
        <v>0</v>
      </c>
      <c r="Y1087" s="270">
        <f t="shared" si="215"/>
        <v>0</v>
      </c>
      <c r="Z1087" s="61"/>
      <c r="AA1087" s="61"/>
      <c r="AB1087" s="60" t="str">
        <f t="shared" si="216"/>
        <v/>
      </c>
      <c r="AC1087" s="21" t="b">
        <f t="shared" si="217"/>
        <v>0</v>
      </c>
      <c r="AD1087" s="21" t="b">
        <f t="shared" si="218"/>
        <v>0</v>
      </c>
      <c r="AE1087" s="21" t="b">
        <f t="shared" si="219"/>
        <v>0</v>
      </c>
      <c r="AF1087" s="21" t="b">
        <f ca="1">OR(AND($AC1087,NOT($AD1087)),AND($AC1087,OR(AND($G1087="",$H1087&lt;&gt;""),AND($G1087&lt;&gt;"",$H1087=""),AND($J1087="",$K1087&lt;&gt;""),AND($J1087&lt;&gt;"",$K1087=""),AND($M1087="",$N1087&lt;&gt;""),AND($M1087&lt;&gt;"",$N1087=""),AND($P1087="",$Q1087&lt;&gt;""),AND($P1087&lt;&gt;"",$Q1087=""),AND($S1087="",$T1087&lt;&gt;""),AND($S1087&lt;&gt;"",$T1087=""),AND($V1087="",$W1087&lt;&gt;""),AND($V1087&lt;&gt;"",$W1087=""))),AND($C1087&lt;&gt;"",$E1087&lt;&gt;"",LEFT(TRIM($C1087),1)&lt;&gt;LEFT(TRIM($E1087),1)),IF(OR($E1087="",$F1087=""),FALSE(),IFERROR(COUNTIF(INDIRECT("UNITS_"&amp;SUBSTITUTE(LEFT($E1087,FIND(" ",$E1087&amp;" ")-1),".","_")),$F1087)=0,TRUE())),AND($B1087&lt;&gt;"",OR(ISNUMBER(SEARCH("outro",LOWER($B1087))),ISNUMBER(SEARCH("divers",LOWER($B1087))),ISNUMBER(SEARCH("etc",LOWER($B1087))))),OR(AND(ISNUMBER(SEARCH("comunic",LOWER($B1087))),LEFT($E1087,3)&lt;&gt;"4.4"),AND(ISNUMBER(SEARCH("monitor",LOWER($B1087))),NOT(OR(LEFT($E1087,3)="1.5",LEFT($E1087,3)="2.5")))),AND($B1087&lt;&gt;"",OR(LEFT($C1087,1)="1",LEFT($C1087,1)="2"),$D1087=""),AND($D1087&lt;&gt;"",NOT(OR(LEFT($C1087,1)="1",LEFT($C1087,1)="2"))),AND($D1087&lt;&gt;"",COUNTIF(' PROJETO'!$B$14:$B$16,$D1087)=0),IF($D1087="",FALSE(),IF(COUNTIF(' PROJETO'!$B$14:$B$16,$D1087)=0,FALSE(),IFERROR(INDEX(' PROJETO'!$C$14:$C$16,MATCH($D1087,' PROJETO'!$B$14:$B$16,0))&lt;&gt;"Sim",FALSE()))))</f>
        <v>0</v>
      </c>
      <c r="AG1087" s="21" t="b">
        <f>AND($AC1087,$Y1087&gt;'CONFG.  LISTAS'!$F$4,$Z1087="",$AA1087="")</f>
        <v>0</v>
      </c>
      <c r="AH1087" s="21" t="str">
        <f t="shared" si="220"/>
        <v/>
      </c>
      <c r="AI1087" s="43" t="str">
        <f ca="1">IF(NOT($AC1087),"",IF(OR($B1087="",$C1087="",$E1087="",$F1087=""),"Preencha descrição, categoria, tipo e unidade.",IF(AND($B1087&lt;&gt;"",OR(LEFT($C1087,1)="1",LEFT($C1087,1)="2"),$D1087=""),"Informe a prática de restauração para itens diretos.",IF(AND($D1087&lt;&gt;"",NOT(OR(LEFT($C1087,1)="1",LEFT($C1087,1)="2"))),"Custos indiretos não devem pertencer a uma prática específica.",IF(AND($D1087&lt;&gt;"",COUNTIF(' PROJETO'!$B$14:$B$16,$D1087)=0),"Prática de restauração inválida ou não cadastrada.",IF(IF($D1087="",FALSE(),IF(COUNTIF(' PROJETO'!$B$14:$B$16,$D1087)=0,FALSE(),IFERROR(INDEX(' PROJETO'!$C$14:$C$16,MATCH($D1087,' PROJETO'!$B$14:$B$16,0))&lt;&gt;"Sim",FALSE()))),"A prática informada no item não foi selecionada na aba Projeto.",IF(AND(MAX($I1087,$L1087,$O1087,$R1087,$U1087,$X1087)&gt;'CONFG.  LISTAS'!$F$4,NOT(OR($Z1087&lt;&gt;"",$AA1087&lt;&gt;""))),"Memorial de cálculo ou anexo obrigatório não informado para item acima do limite.",IF(OR(AND($G1087&lt;&gt;"",$H1087&lt;&gt;"",OR($G1087&lt;=0,$H1087&lt;=0)),AND($J1087&lt;&gt;"",$K1087&lt;&gt;"",OR($J1087&lt;=0,$K1087&lt;=0)),AND($M1087&lt;&gt;"",$N1087&lt;&gt;"",OR($M1087&lt;=0,$N1087&lt;=0)),AND($P1087&lt;&gt;"",$Q1087&lt;&gt;"",OR($P1087&lt;=0,$Q1087&lt;=0)),AND($S1087&lt;&gt;"",$T1087&lt;&gt;"",OR($S1087&lt;=0,$T1087&lt;=0)),AND($V1087&lt;&gt;"",$W1087&lt;&gt;"",OR($V1087&lt;=0,$W1087&lt;=0))),"Revise os valores informados: valor unitário e quantidade devem ser maiores que zero.",IF(OR(AND($G1087="",$H1087&lt;&gt;""),AND($G1087&lt;&gt;"",$H1087=""),AND($J1087="",$K1087&lt;&gt;""),AND($J1087&lt;&gt;"",$K1087=""),AND($M1087="",$N1087&lt;&gt;""),AND($M1087&lt;&gt;"",$N1087=""),AND($P1087="",$Q1087&lt;&gt;""),AND($P1087&lt;&gt;"",$Q1087=""),AND($S1087="",$T1087&lt;&gt;""),AND($S1087&lt;&gt;"",$T1087=""),AND($V1087="",$W1087&lt;&gt;""),AND($V1087&lt;&gt;"",$W1087="")),"Há ano preenchido parcialmente: "&amp;TRIM(IF(AND($G1087="",$H1087&lt;&gt;""),"Ano 1 (falta valor unitário); ","")&amp;IF(AND($G1087&lt;&gt;"",$H1087=""),"Ano 1 (falta quantidade); ","")&amp;IF(AND($J1087="",$K1087&lt;&gt;""),"Ano 2 (falta valor unitário); ","")&amp;IF(AND($J1087&lt;&gt;"",$K1087=""),"Ano 2 (falta quantidade); ","")&amp;IF(AND($M1087="",$N1087&lt;&gt;""),"Ano 3 (falta valor unitário); ","")&amp;IF(AND($M1087&lt;&gt;"",$N1087=""),"Ano 3 (falta quantidade); ","")&amp;IF(AND($P1087="",$Q1087&lt;&gt;""),"Ano 4 (falta valor unitário); ","")&amp;IF(AND($P1087&lt;&gt;"",$Q1087=""),"Ano 4 (falta quantidade); ","")&amp;IF(AND($S1087="",$T1087&lt;&gt;""),"Ano 5 (falta valor unitário); ","")&amp;IF(AND($S1087&lt;&gt;"",$T1087=""),"Ano 5 (falta quantidade); ","")&amp;IF(AND($V1087="",$W1087&lt;&gt;""),"Ano 6 (falta valor unitário); ","")&amp;IF(AND($V1087&lt;&gt;"",$W1087=""),"Ano 6 (falta quantidade); ","")), IF(NOT(OR(AND($G1087&lt;&gt;"",$H1087&lt;&gt;""),AND($J1087&lt;&gt;"",$K1087&lt;&gt;""),AND($M1087&lt;&gt;"",$N1087&lt;&gt;""),AND($P1087&lt;&gt;"",$Q1087&lt;&gt;""),AND($S1087&lt;&gt;"",$T1087&lt;&gt;""),AND($V1087&lt;&gt;"",$W1087&lt;&gt;""))),"Informe pelo menos um ano completo com valor unitário e quantidade.",IF(AND($C1087&lt;&gt;"",$E1087&lt;&gt;"",LEFT(TRIM($C1087),1)&lt;&gt;LEFT(TRIM($E1087),1)),"Categoria e tipo estão incompatíveis.",IF(IF(OR($E1087="",$F1087=""),FALSE(),IFERROR(COUNTIF(INDIRECT("UNITS_"&amp;SUBSTITUTE(LEFT($E1087,FIND(" ",$E1087&amp;" ")-1),".","_")),$F1087)=0,TRUE())),"Unidade incompatível com o tipo selecionado.",IF(OR(AND(ISNUMBER(SEARCH("comunic",LOWER($B1087))),LEFT($E1087,3)&lt;&gt;"4.4"),AND(ISNUMBER(SEARCH("monitor",LOWER($B1087))),NOT(OR(LEFT($E1087,3)="1.5",LEFT($E1087,3)="2.5")))),"Revise a classificação do item conforme as regras de preenchimento.",IF(AND($B1087&lt;&gt;"",OR(ISNUMBER(SEARCH("outro",LOWER($B1087))),ISNUMBER(SEARCH("divers",LOWER($B1087))),ISNUMBER(SEARCH("kit",LOWER($B1087))),ISNUMBER(SEARCH("ferrament",LOWER($B1087))),ISNUMBER(SEARCH("epi",LOWER($B1087)))),NOT(OR($Z1087&lt;&gt;"",$AA1087&lt;&gt;""))),"Descrição muito genérica: detalhe melhor o item e registre o racional no memorial ou em anexo.",IF(AND($Y1087=0,$B1087&lt;&gt;"",OR($G1087&lt;&gt;"",$H1087&lt;&gt;"",$J1087&lt;&gt;"",$K1087&lt;&gt;"",$M1087&lt;&gt;"",$N1087&lt;&gt;"",$P1087&lt;&gt;"",$Q1087&lt;&gt;"",$S1087&lt;&gt;"",$T1087&lt;&gt;"",$V1087&lt;&gt;"",$W1087&lt;&gt;"")),"O item possui dados lançados, mas o total está zerado. Revise os valores informados.","")))))))))))))))</f>
        <v/>
      </c>
    </row>
    <row r="1088" spans="1:35" ht="14.25" customHeight="1" x14ac:dyDescent="0.25">
      <c r="A1088" s="57" t="str">
        <f t="shared" si="208"/>
        <v/>
      </c>
      <c r="B1088" s="58"/>
      <c r="C1088" s="58"/>
      <c r="D1088" s="58"/>
      <c r="E1088" s="58"/>
      <c r="F1088" s="58"/>
      <c r="G1088" s="269"/>
      <c r="H1088" s="59"/>
      <c r="I1088" s="273">
        <f t="shared" si="209"/>
        <v>0</v>
      </c>
      <c r="J1088" s="269"/>
      <c r="K1088" s="59"/>
      <c r="L1088" s="270">
        <f t="shared" si="210"/>
        <v>0</v>
      </c>
      <c r="M1088" s="269"/>
      <c r="N1088" s="59"/>
      <c r="O1088" s="270">
        <f t="shared" si="211"/>
        <v>0</v>
      </c>
      <c r="P1088" s="269"/>
      <c r="Q1088" s="59"/>
      <c r="R1088" s="271">
        <f t="shared" si="212"/>
        <v>0</v>
      </c>
      <c r="S1088" s="269"/>
      <c r="T1088" s="59"/>
      <c r="U1088" s="270">
        <f t="shared" si="213"/>
        <v>0</v>
      </c>
      <c r="V1088" s="269"/>
      <c r="W1088" s="59"/>
      <c r="X1088" s="270">
        <f t="shared" si="214"/>
        <v>0</v>
      </c>
      <c r="Y1088" s="270">
        <f t="shared" si="215"/>
        <v>0</v>
      </c>
      <c r="Z1088" s="58"/>
      <c r="AA1088" s="58"/>
      <c r="AB1088" s="60" t="str">
        <f t="shared" si="216"/>
        <v/>
      </c>
      <c r="AC1088" s="21" t="b">
        <f t="shared" si="217"/>
        <v>0</v>
      </c>
      <c r="AD1088" s="21" t="b">
        <f t="shared" si="218"/>
        <v>0</v>
      </c>
      <c r="AE1088" s="21" t="b">
        <f t="shared" si="219"/>
        <v>0</v>
      </c>
      <c r="AF1088" s="21" t="b">
        <f ca="1">OR(AND($AC1088,NOT($AD1088)),AND($AC1088,OR(AND($G1088="",$H1088&lt;&gt;""),AND($G1088&lt;&gt;"",$H1088=""),AND($J1088="",$K1088&lt;&gt;""),AND($J1088&lt;&gt;"",$K1088=""),AND($M1088="",$N1088&lt;&gt;""),AND($M1088&lt;&gt;"",$N1088=""),AND($P1088="",$Q1088&lt;&gt;""),AND($P1088&lt;&gt;"",$Q1088=""),AND($S1088="",$T1088&lt;&gt;""),AND($S1088&lt;&gt;"",$T1088=""),AND($V1088="",$W1088&lt;&gt;""),AND($V1088&lt;&gt;"",$W1088=""))),AND($C1088&lt;&gt;"",$E1088&lt;&gt;"",LEFT(TRIM($C1088),1)&lt;&gt;LEFT(TRIM($E1088),1)),IF(OR($E1088="",$F1088=""),FALSE(),IFERROR(COUNTIF(INDIRECT("UNITS_"&amp;SUBSTITUTE(LEFT($E1088,FIND(" ",$E1088&amp;" ")-1),".","_")),$F1088)=0,TRUE())),AND($B1088&lt;&gt;"",OR(ISNUMBER(SEARCH("outro",LOWER($B1088))),ISNUMBER(SEARCH("divers",LOWER($B1088))),ISNUMBER(SEARCH("etc",LOWER($B1088))))),OR(AND(ISNUMBER(SEARCH("comunic",LOWER($B1088))),LEFT($E1088,3)&lt;&gt;"4.4"),AND(ISNUMBER(SEARCH("monitor",LOWER($B1088))),NOT(OR(LEFT($E1088,3)="1.5",LEFT($E1088,3)="2.5")))),AND($B1088&lt;&gt;"",OR(LEFT($C1088,1)="1",LEFT($C1088,1)="2"),$D1088=""),AND($D1088&lt;&gt;"",NOT(OR(LEFT($C1088,1)="1",LEFT($C1088,1)="2"))),AND($D1088&lt;&gt;"",COUNTIF(' PROJETO'!$B$14:$B$16,$D1088)=0),IF($D1088="",FALSE(),IF(COUNTIF(' PROJETO'!$B$14:$B$16,$D1088)=0,FALSE(),IFERROR(INDEX(' PROJETO'!$C$14:$C$16,MATCH($D1088,' PROJETO'!$B$14:$B$16,0))&lt;&gt;"Sim",FALSE()))))</f>
        <v>0</v>
      </c>
      <c r="AG1088" s="21" t="b">
        <f>AND($AC1088,$Y1088&gt;'CONFG.  LISTAS'!$F$4,$Z1088="",$AA1088="")</f>
        <v>0</v>
      </c>
      <c r="AH1088" s="21" t="str">
        <f t="shared" si="220"/>
        <v/>
      </c>
      <c r="AI1088" s="43" t="str">
        <f ca="1">IF(NOT($AC1088),"",IF(OR($B1088="",$C1088="",$E1088="",$F1088=""),"Preencha descrição, categoria, tipo e unidade.",IF(AND($B1088&lt;&gt;"",OR(LEFT($C1088,1)="1",LEFT($C1088,1)="2"),$D1088=""),"Informe a prática de restauração para itens diretos.",IF(AND($D1088&lt;&gt;"",NOT(OR(LEFT($C1088,1)="1",LEFT($C1088,1)="2"))),"Custos indiretos não devem pertencer a uma prática específica.",IF(AND($D1088&lt;&gt;"",COUNTIF(' PROJETO'!$B$14:$B$16,$D1088)=0),"Prática de restauração inválida ou não cadastrada.",IF(IF($D1088="",FALSE(),IF(COUNTIF(' PROJETO'!$B$14:$B$16,$D1088)=0,FALSE(),IFERROR(INDEX(' PROJETO'!$C$14:$C$16,MATCH($D1088,' PROJETO'!$B$14:$B$16,0))&lt;&gt;"Sim",FALSE()))),"A prática informada no item não foi selecionada na aba Projeto.",IF(AND(MAX($I1088,$L1088,$O1088,$R1088,$U1088,$X1088)&gt;'CONFG.  LISTAS'!$F$4,NOT(OR($Z1088&lt;&gt;"",$AA1088&lt;&gt;""))),"Memorial de cálculo ou anexo obrigatório não informado para item acima do limite.",IF(OR(AND($G1088&lt;&gt;"",$H1088&lt;&gt;"",OR($G1088&lt;=0,$H1088&lt;=0)),AND($J1088&lt;&gt;"",$K1088&lt;&gt;"",OR($J1088&lt;=0,$K1088&lt;=0)),AND($M1088&lt;&gt;"",$N1088&lt;&gt;"",OR($M1088&lt;=0,$N1088&lt;=0)),AND($P1088&lt;&gt;"",$Q1088&lt;&gt;"",OR($P1088&lt;=0,$Q1088&lt;=0)),AND($S1088&lt;&gt;"",$T1088&lt;&gt;"",OR($S1088&lt;=0,$T1088&lt;=0)),AND($V1088&lt;&gt;"",$W1088&lt;&gt;"",OR($V1088&lt;=0,$W1088&lt;=0))),"Revise os valores informados: valor unitário e quantidade devem ser maiores que zero.",IF(OR(AND($G1088="",$H1088&lt;&gt;""),AND($G1088&lt;&gt;"",$H1088=""),AND($J1088="",$K1088&lt;&gt;""),AND($J1088&lt;&gt;"",$K1088=""),AND($M1088="",$N1088&lt;&gt;""),AND($M1088&lt;&gt;"",$N1088=""),AND($P1088="",$Q1088&lt;&gt;""),AND($P1088&lt;&gt;"",$Q1088=""),AND($S1088="",$T1088&lt;&gt;""),AND($S1088&lt;&gt;"",$T1088=""),AND($V1088="",$W1088&lt;&gt;""),AND($V1088&lt;&gt;"",$W1088="")),"Há ano preenchido parcialmente: "&amp;TRIM(IF(AND($G1088="",$H1088&lt;&gt;""),"Ano 1 (falta valor unitário); ","")&amp;IF(AND($G1088&lt;&gt;"",$H1088=""),"Ano 1 (falta quantidade); ","")&amp;IF(AND($J1088="",$K1088&lt;&gt;""),"Ano 2 (falta valor unitário); ","")&amp;IF(AND($J1088&lt;&gt;"",$K1088=""),"Ano 2 (falta quantidade); ","")&amp;IF(AND($M1088="",$N1088&lt;&gt;""),"Ano 3 (falta valor unitário); ","")&amp;IF(AND($M1088&lt;&gt;"",$N1088=""),"Ano 3 (falta quantidade); ","")&amp;IF(AND($P1088="",$Q1088&lt;&gt;""),"Ano 4 (falta valor unitário); ","")&amp;IF(AND($P1088&lt;&gt;"",$Q1088=""),"Ano 4 (falta quantidade); ","")&amp;IF(AND($S1088="",$T1088&lt;&gt;""),"Ano 5 (falta valor unitário); ","")&amp;IF(AND($S1088&lt;&gt;"",$T1088=""),"Ano 5 (falta quantidade); ","")&amp;IF(AND($V1088="",$W1088&lt;&gt;""),"Ano 6 (falta valor unitário); ","")&amp;IF(AND($V1088&lt;&gt;"",$W1088=""),"Ano 6 (falta quantidade); ","")), IF(NOT(OR(AND($G1088&lt;&gt;"",$H1088&lt;&gt;""),AND($J1088&lt;&gt;"",$K1088&lt;&gt;""),AND($M1088&lt;&gt;"",$N1088&lt;&gt;""),AND($P1088&lt;&gt;"",$Q1088&lt;&gt;""),AND($S1088&lt;&gt;"",$T1088&lt;&gt;""),AND($V1088&lt;&gt;"",$W1088&lt;&gt;""))),"Informe pelo menos um ano completo com valor unitário e quantidade.",IF(AND($C1088&lt;&gt;"",$E1088&lt;&gt;"",LEFT(TRIM($C1088),1)&lt;&gt;LEFT(TRIM($E1088),1)),"Categoria e tipo estão incompatíveis.",IF(IF(OR($E1088="",$F1088=""),FALSE(),IFERROR(COUNTIF(INDIRECT("UNITS_"&amp;SUBSTITUTE(LEFT($E1088,FIND(" ",$E1088&amp;" ")-1),".","_")),$F1088)=0,TRUE())),"Unidade incompatível com o tipo selecionado.",IF(OR(AND(ISNUMBER(SEARCH("comunic",LOWER($B1088))),LEFT($E1088,3)&lt;&gt;"4.4"),AND(ISNUMBER(SEARCH("monitor",LOWER($B1088))),NOT(OR(LEFT($E1088,3)="1.5",LEFT($E1088,3)="2.5")))),"Revise a classificação do item conforme as regras de preenchimento.",IF(AND($B1088&lt;&gt;"",OR(ISNUMBER(SEARCH("outro",LOWER($B1088))),ISNUMBER(SEARCH("divers",LOWER($B1088))),ISNUMBER(SEARCH("kit",LOWER($B1088))),ISNUMBER(SEARCH("ferrament",LOWER($B1088))),ISNUMBER(SEARCH("epi",LOWER($B1088)))),NOT(OR($Z1088&lt;&gt;"",$AA1088&lt;&gt;""))),"Descrição muito genérica: detalhe melhor o item e registre o racional no memorial ou em anexo.",IF(AND($Y1088=0,$B1088&lt;&gt;"",OR($G1088&lt;&gt;"",$H1088&lt;&gt;"",$J1088&lt;&gt;"",$K1088&lt;&gt;"",$M1088&lt;&gt;"",$N1088&lt;&gt;"",$P1088&lt;&gt;"",$Q1088&lt;&gt;"",$S1088&lt;&gt;"",$T1088&lt;&gt;"",$V1088&lt;&gt;"",$W1088&lt;&gt;"")),"O item possui dados lançados, mas o total está zerado. Revise os valores informados.","")))))))))))))))</f>
        <v/>
      </c>
    </row>
    <row r="1089" spans="1:35" ht="14.25" customHeight="1" x14ac:dyDescent="0.25">
      <c r="A1089" s="57" t="str">
        <f t="shared" si="208"/>
        <v/>
      </c>
      <c r="B1089" s="61"/>
      <c r="C1089" s="61"/>
      <c r="D1089" s="58"/>
      <c r="E1089" s="61"/>
      <c r="F1089" s="61"/>
      <c r="G1089" s="272"/>
      <c r="H1089" s="62"/>
      <c r="I1089" s="273">
        <f t="shared" si="209"/>
        <v>0</v>
      </c>
      <c r="J1089" s="272"/>
      <c r="K1089" s="62"/>
      <c r="L1089" s="270">
        <f t="shared" si="210"/>
        <v>0</v>
      </c>
      <c r="M1089" s="272"/>
      <c r="N1089" s="62"/>
      <c r="O1089" s="270">
        <f t="shared" si="211"/>
        <v>0</v>
      </c>
      <c r="P1089" s="272"/>
      <c r="Q1089" s="62"/>
      <c r="R1089" s="271">
        <f t="shared" si="212"/>
        <v>0</v>
      </c>
      <c r="S1089" s="272"/>
      <c r="T1089" s="62"/>
      <c r="U1089" s="270">
        <f t="shared" si="213"/>
        <v>0</v>
      </c>
      <c r="V1089" s="272"/>
      <c r="W1089" s="62"/>
      <c r="X1089" s="270">
        <f t="shared" si="214"/>
        <v>0</v>
      </c>
      <c r="Y1089" s="270">
        <f t="shared" si="215"/>
        <v>0</v>
      </c>
      <c r="Z1089" s="61"/>
      <c r="AA1089" s="61"/>
      <c r="AB1089" s="60" t="str">
        <f t="shared" si="216"/>
        <v/>
      </c>
      <c r="AC1089" s="21" t="b">
        <f t="shared" si="217"/>
        <v>0</v>
      </c>
      <c r="AD1089" s="21" t="b">
        <f t="shared" si="218"/>
        <v>0</v>
      </c>
      <c r="AE1089" s="21" t="b">
        <f t="shared" si="219"/>
        <v>0</v>
      </c>
      <c r="AF1089" s="21" t="b">
        <f ca="1">OR(AND($AC1089,NOT($AD1089)),AND($AC1089,OR(AND($G1089="",$H1089&lt;&gt;""),AND($G1089&lt;&gt;"",$H1089=""),AND($J1089="",$K1089&lt;&gt;""),AND($J1089&lt;&gt;"",$K1089=""),AND($M1089="",$N1089&lt;&gt;""),AND($M1089&lt;&gt;"",$N1089=""),AND($P1089="",$Q1089&lt;&gt;""),AND($P1089&lt;&gt;"",$Q1089=""),AND($S1089="",$T1089&lt;&gt;""),AND($S1089&lt;&gt;"",$T1089=""),AND($V1089="",$W1089&lt;&gt;""),AND($V1089&lt;&gt;"",$W1089=""))),AND($C1089&lt;&gt;"",$E1089&lt;&gt;"",LEFT(TRIM($C1089),1)&lt;&gt;LEFT(TRIM($E1089),1)),IF(OR($E1089="",$F1089=""),FALSE(),IFERROR(COUNTIF(INDIRECT("UNITS_"&amp;SUBSTITUTE(LEFT($E1089,FIND(" ",$E1089&amp;" ")-1),".","_")),$F1089)=0,TRUE())),AND($B1089&lt;&gt;"",OR(ISNUMBER(SEARCH("outro",LOWER($B1089))),ISNUMBER(SEARCH("divers",LOWER($B1089))),ISNUMBER(SEARCH("etc",LOWER($B1089))))),OR(AND(ISNUMBER(SEARCH("comunic",LOWER($B1089))),LEFT($E1089,3)&lt;&gt;"4.4"),AND(ISNUMBER(SEARCH("monitor",LOWER($B1089))),NOT(OR(LEFT($E1089,3)="1.5",LEFT($E1089,3)="2.5")))),AND($B1089&lt;&gt;"",OR(LEFT($C1089,1)="1",LEFT($C1089,1)="2"),$D1089=""),AND($D1089&lt;&gt;"",NOT(OR(LEFT($C1089,1)="1",LEFT($C1089,1)="2"))),AND($D1089&lt;&gt;"",COUNTIF(' PROJETO'!$B$14:$B$16,$D1089)=0),IF($D1089="",FALSE(),IF(COUNTIF(' PROJETO'!$B$14:$B$16,$D1089)=0,FALSE(),IFERROR(INDEX(' PROJETO'!$C$14:$C$16,MATCH($D1089,' PROJETO'!$B$14:$B$16,0))&lt;&gt;"Sim",FALSE()))))</f>
        <v>0</v>
      </c>
      <c r="AG1089" s="21" t="b">
        <f>AND($AC1089,$Y1089&gt;'CONFG.  LISTAS'!$F$4,$Z1089="",$AA1089="")</f>
        <v>0</v>
      </c>
      <c r="AH1089" s="21" t="str">
        <f t="shared" si="220"/>
        <v/>
      </c>
      <c r="AI1089" s="43" t="str">
        <f ca="1">IF(NOT($AC1089),"",IF(OR($B1089="",$C1089="",$E1089="",$F1089=""),"Preencha descrição, categoria, tipo e unidade.",IF(AND($B1089&lt;&gt;"",OR(LEFT($C1089,1)="1",LEFT($C1089,1)="2"),$D1089=""),"Informe a prática de restauração para itens diretos.",IF(AND($D1089&lt;&gt;"",NOT(OR(LEFT($C1089,1)="1",LEFT($C1089,1)="2"))),"Custos indiretos não devem pertencer a uma prática específica.",IF(AND($D1089&lt;&gt;"",COUNTIF(' PROJETO'!$B$14:$B$16,$D1089)=0),"Prática de restauração inválida ou não cadastrada.",IF(IF($D1089="",FALSE(),IF(COUNTIF(' PROJETO'!$B$14:$B$16,$D1089)=0,FALSE(),IFERROR(INDEX(' PROJETO'!$C$14:$C$16,MATCH($D1089,' PROJETO'!$B$14:$B$16,0))&lt;&gt;"Sim",FALSE()))),"A prática informada no item não foi selecionada na aba Projeto.",IF(AND(MAX($I1089,$L1089,$O1089,$R1089,$U1089,$X1089)&gt;'CONFG.  LISTAS'!$F$4,NOT(OR($Z1089&lt;&gt;"",$AA1089&lt;&gt;""))),"Memorial de cálculo ou anexo obrigatório não informado para item acima do limite.",IF(OR(AND($G1089&lt;&gt;"",$H1089&lt;&gt;"",OR($G1089&lt;=0,$H1089&lt;=0)),AND($J1089&lt;&gt;"",$K1089&lt;&gt;"",OR($J1089&lt;=0,$K1089&lt;=0)),AND($M1089&lt;&gt;"",$N1089&lt;&gt;"",OR($M1089&lt;=0,$N1089&lt;=0)),AND($P1089&lt;&gt;"",$Q1089&lt;&gt;"",OR($P1089&lt;=0,$Q1089&lt;=0)),AND($S1089&lt;&gt;"",$T1089&lt;&gt;"",OR($S1089&lt;=0,$T1089&lt;=0)),AND($V1089&lt;&gt;"",$W1089&lt;&gt;"",OR($V1089&lt;=0,$W1089&lt;=0))),"Revise os valores informados: valor unitário e quantidade devem ser maiores que zero.",IF(OR(AND($G1089="",$H1089&lt;&gt;""),AND($G1089&lt;&gt;"",$H1089=""),AND($J1089="",$K1089&lt;&gt;""),AND($J1089&lt;&gt;"",$K1089=""),AND($M1089="",$N1089&lt;&gt;""),AND($M1089&lt;&gt;"",$N1089=""),AND($P1089="",$Q1089&lt;&gt;""),AND($P1089&lt;&gt;"",$Q1089=""),AND($S1089="",$T1089&lt;&gt;""),AND($S1089&lt;&gt;"",$T1089=""),AND($V1089="",$W1089&lt;&gt;""),AND($V1089&lt;&gt;"",$W1089="")),"Há ano preenchido parcialmente: "&amp;TRIM(IF(AND($G1089="",$H1089&lt;&gt;""),"Ano 1 (falta valor unitário); ","")&amp;IF(AND($G1089&lt;&gt;"",$H1089=""),"Ano 1 (falta quantidade); ","")&amp;IF(AND($J1089="",$K1089&lt;&gt;""),"Ano 2 (falta valor unitário); ","")&amp;IF(AND($J1089&lt;&gt;"",$K1089=""),"Ano 2 (falta quantidade); ","")&amp;IF(AND($M1089="",$N1089&lt;&gt;""),"Ano 3 (falta valor unitário); ","")&amp;IF(AND($M1089&lt;&gt;"",$N1089=""),"Ano 3 (falta quantidade); ","")&amp;IF(AND($P1089="",$Q1089&lt;&gt;""),"Ano 4 (falta valor unitário); ","")&amp;IF(AND($P1089&lt;&gt;"",$Q1089=""),"Ano 4 (falta quantidade); ","")&amp;IF(AND($S1089="",$T1089&lt;&gt;""),"Ano 5 (falta valor unitário); ","")&amp;IF(AND($S1089&lt;&gt;"",$T1089=""),"Ano 5 (falta quantidade); ","")&amp;IF(AND($V1089="",$W1089&lt;&gt;""),"Ano 6 (falta valor unitário); ","")&amp;IF(AND($V1089&lt;&gt;"",$W1089=""),"Ano 6 (falta quantidade); ","")), IF(NOT(OR(AND($G1089&lt;&gt;"",$H1089&lt;&gt;""),AND($J1089&lt;&gt;"",$K1089&lt;&gt;""),AND($M1089&lt;&gt;"",$N1089&lt;&gt;""),AND($P1089&lt;&gt;"",$Q1089&lt;&gt;""),AND($S1089&lt;&gt;"",$T1089&lt;&gt;""),AND($V1089&lt;&gt;"",$W1089&lt;&gt;""))),"Informe pelo menos um ano completo com valor unitário e quantidade.",IF(AND($C1089&lt;&gt;"",$E1089&lt;&gt;"",LEFT(TRIM($C1089),1)&lt;&gt;LEFT(TRIM($E1089),1)),"Categoria e tipo estão incompatíveis.",IF(IF(OR($E1089="",$F1089=""),FALSE(),IFERROR(COUNTIF(INDIRECT("UNITS_"&amp;SUBSTITUTE(LEFT($E1089,FIND(" ",$E1089&amp;" ")-1),".","_")),$F1089)=0,TRUE())),"Unidade incompatível com o tipo selecionado.",IF(OR(AND(ISNUMBER(SEARCH("comunic",LOWER($B1089))),LEFT($E1089,3)&lt;&gt;"4.4"),AND(ISNUMBER(SEARCH("monitor",LOWER($B1089))),NOT(OR(LEFT($E1089,3)="1.5",LEFT($E1089,3)="2.5")))),"Revise a classificação do item conforme as regras de preenchimento.",IF(AND($B1089&lt;&gt;"",OR(ISNUMBER(SEARCH("outro",LOWER($B1089))),ISNUMBER(SEARCH("divers",LOWER($B1089))),ISNUMBER(SEARCH("kit",LOWER($B1089))),ISNUMBER(SEARCH("ferrament",LOWER($B1089))),ISNUMBER(SEARCH("epi",LOWER($B1089)))),NOT(OR($Z1089&lt;&gt;"",$AA1089&lt;&gt;""))),"Descrição muito genérica: detalhe melhor o item e registre o racional no memorial ou em anexo.",IF(AND($Y1089=0,$B1089&lt;&gt;"",OR($G1089&lt;&gt;"",$H1089&lt;&gt;"",$J1089&lt;&gt;"",$K1089&lt;&gt;"",$M1089&lt;&gt;"",$N1089&lt;&gt;"",$P1089&lt;&gt;"",$Q1089&lt;&gt;"",$S1089&lt;&gt;"",$T1089&lt;&gt;"",$V1089&lt;&gt;"",$W1089&lt;&gt;"")),"O item possui dados lançados, mas o total está zerado. Revise os valores informados.","")))))))))))))))</f>
        <v/>
      </c>
    </row>
    <row r="1090" spans="1:35" ht="14.25" customHeight="1" x14ac:dyDescent="0.25">
      <c r="A1090" s="57" t="str">
        <f t="shared" si="208"/>
        <v/>
      </c>
      <c r="B1090" s="58"/>
      <c r="C1090" s="58"/>
      <c r="D1090" s="58"/>
      <c r="E1090" s="58"/>
      <c r="F1090" s="58"/>
      <c r="G1090" s="269"/>
      <c r="H1090" s="59"/>
      <c r="I1090" s="273">
        <f t="shared" si="209"/>
        <v>0</v>
      </c>
      <c r="J1090" s="269"/>
      <c r="K1090" s="59"/>
      <c r="L1090" s="270">
        <f t="shared" si="210"/>
        <v>0</v>
      </c>
      <c r="M1090" s="269"/>
      <c r="N1090" s="59"/>
      <c r="O1090" s="270">
        <f t="shared" si="211"/>
        <v>0</v>
      </c>
      <c r="P1090" s="269"/>
      <c r="Q1090" s="59"/>
      <c r="R1090" s="271">
        <f t="shared" si="212"/>
        <v>0</v>
      </c>
      <c r="S1090" s="269"/>
      <c r="T1090" s="59"/>
      <c r="U1090" s="270">
        <f t="shared" si="213"/>
        <v>0</v>
      </c>
      <c r="V1090" s="269"/>
      <c r="W1090" s="59"/>
      <c r="X1090" s="270">
        <f t="shared" si="214"/>
        <v>0</v>
      </c>
      <c r="Y1090" s="270">
        <f t="shared" si="215"/>
        <v>0</v>
      </c>
      <c r="Z1090" s="58"/>
      <c r="AA1090" s="58"/>
      <c r="AB1090" s="60" t="str">
        <f t="shared" si="216"/>
        <v/>
      </c>
      <c r="AC1090" s="21" t="b">
        <f t="shared" si="217"/>
        <v>0</v>
      </c>
      <c r="AD1090" s="21" t="b">
        <f t="shared" si="218"/>
        <v>0</v>
      </c>
      <c r="AE1090" s="21" t="b">
        <f t="shared" si="219"/>
        <v>0</v>
      </c>
      <c r="AF1090" s="21" t="b">
        <f ca="1">OR(AND($AC1090,NOT($AD1090)),AND($AC1090,OR(AND($G1090="",$H1090&lt;&gt;""),AND($G1090&lt;&gt;"",$H1090=""),AND($J1090="",$K1090&lt;&gt;""),AND($J1090&lt;&gt;"",$K1090=""),AND($M1090="",$N1090&lt;&gt;""),AND($M1090&lt;&gt;"",$N1090=""),AND($P1090="",$Q1090&lt;&gt;""),AND($P1090&lt;&gt;"",$Q1090=""),AND($S1090="",$T1090&lt;&gt;""),AND($S1090&lt;&gt;"",$T1090=""),AND($V1090="",$W1090&lt;&gt;""),AND($V1090&lt;&gt;"",$W1090=""))),AND($C1090&lt;&gt;"",$E1090&lt;&gt;"",LEFT(TRIM($C1090),1)&lt;&gt;LEFT(TRIM($E1090),1)),IF(OR($E1090="",$F1090=""),FALSE(),IFERROR(COUNTIF(INDIRECT("UNITS_"&amp;SUBSTITUTE(LEFT($E1090,FIND(" ",$E1090&amp;" ")-1),".","_")),$F1090)=0,TRUE())),AND($B1090&lt;&gt;"",OR(ISNUMBER(SEARCH("outro",LOWER($B1090))),ISNUMBER(SEARCH("divers",LOWER($B1090))),ISNUMBER(SEARCH("etc",LOWER($B1090))))),OR(AND(ISNUMBER(SEARCH("comunic",LOWER($B1090))),LEFT($E1090,3)&lt;&gt;"4.4"),AND(ISNUMBER(SEARCH("monitor",LOWER($B1090))),NOT(OR(LEFT($E1090,3)="1.5",LEFT($E1090,3)="2.5")))),AND($B1090&lt;&gt;"",OR(LEFT($C1090,1)="1",LEFT($C1090,1)="2"),$D1090=""),AND($D1090&lt;&gt;"",NOT(OR(LEFT($C1090,1)="1",LEFT($C1090,1)="2"))),AND($D1090&lt;&gt;"",COUNTIF(' PROJETO'!$B$14:$B$16,$D1090)=0),IF($D1090="",FALSE(),IF(COUNTIF(' PROJETO'!$B$14:$B$16,$D1090)=0,FALSE(),IFERROR(INDEX(' PROJETO'!$C$14:$C$16,MATCH($D1090,' PROJETO'!$B$14:$B$16,0))&lt;&gt;"Sim",FALSE()))))</f>
        <v>0</v>
      </c>
      <c r="AG1090" s="21" t="b">
        <f>AND($AC1090,$Y1090&gt;'CONFG.  LISTAS'!$F$4,$Z1090="",$AA1090="")</f>
        <v>0</v>
      </c>
      <c r="AH1090" s="21" t="str">
        <f t="shared" si="220"/>
        <v/>
      </c>
      <c r="AI1090" s="43" t="str">
        <f ca="1">IF(NOT($AC1090),"",IF(OR($B1090="",$C1090="",$E1090="",$F1090=""),"Preencha descrição, categoria, tipo e unidade.",IF(AND($B1090&lt;&gt;"",OR(LEFT($C1090,1)="1",LEFT($C1090,1)="2"),$D1090=""),"Informe a prática de restauração para itens diretos.",IF(AND($D1090&lt;&gt;"",NOT(OR(LEFT($C1090,1)="1",LEFT($C1090,1)="2"))),"Custos indiretos não devem pertencer a uma prática específica.",IF(AND($D1090&lt;&gt;"",COUNTIF(' PROJETO'!$B$14:$B$16,$D1090)=0),"Prática de restauração inválida ou não cadastrada.",IF(IF($D1090="",FALSE(),IF(COUNTIF(' PROJETO'!$B$14:$B$16,$D1090)=0,FALSE(),IFERROR(INDEX(' PROJETO'!$C$14:$C$16,MATCH($D1090,' PROJETO'!$B$14:$B$16,0))&lt;&gt;"Sim",FALSE()))),"A prática informada no item não foi selecionada na aba Projeto.",IF(AND(MAX($I1090,$L1090,$O1090,$R1090,$U1090,$X1090)&gt;'CONFG.  LISTAS'!$F$4,NOT(OR($Z1090&lt;&gt;"",$AA1090&lt;&gt;""))),"Memorial de cálculo ou anexo obrigatório não informado para item acima do limite.",IF(OR(AND($G1090&lt;&gt;"",$H1090&lt;&gt;"",OR($G1090&lt;=0,$H1090&lt;=0)),AND($J1090&lt;&gt;"",$K1090&lt;&gt;"",OR($J1090&lt;=0,$K1090&lt;=0)),AND($M1090&lt;&gt;"",$N1090&lt;&gt;"",OR($M1090&lt;=0,$N1090&lt;=0)),AND($P1090&lt;&gt;"",$Q1090&lt;&gt;"",OR($P1090&lt;=0,$Q1090&lt;=0)),AND($S1090&lt;&gt;"",$T1090&lt;&gt;"",OR($S1090&lt;=0,$T1090&lt;=0)),AND($V1090&lt;&gt;"",$W1090&lt;&gt;"",OR($V1090&lt;=0,$W1090&lt;=0))),"Revise os valores informados: valor unitário e quantidade devem ser maiores que zero.",IF(OR(AND($G1090="",$H1090&lt;&gt;""),AND($G1090&lt;&gt;"",$H1090=""),AND($J1090="",$K1090&lt;&gt;""),AND($J1090&lt;&gt;"",$K1090=""),AND($M1090="",$N1090&lt;&gt;""),AND($M1090&lt;&gt;"",$N1090=""),AND($P1090="",$Q1090&lt;&gt;""),AND($P1090&lt;&gt;"",$Q1090=""),AND($S1090="",$T1090&lt;&gt;""),AND($S1090&lt;&gt;"",$T1090=""),AND($V1090="",$W1090&lt;&gt;""),AND($V1090&lt;&gt;"",$W1090="")),"Há ano preenchido parcialmente: "&amp;TRIM(IF(AND($G1090="",$H1090&lt;&gt;""),"Ano 1 (falta valor unitário); ","")&amp;IF(AND($G1090&lt;&gt;"",$H1090=""),"Ano 1 (falta quantidade); ","")&amp;IF(AND($J1090="",$K1090&lt;&gt;""),"Ano 2 (falta valor unitário); ","")&amp;IF(AND($J1090&lt;&gt;"",$K1090=""),"Ano 2 (falta quantidade); ","")&amp;IF(AND($M1090="",$N1090&lt;&gt;""),"Ano 3 (falta valor unitário); ","")&amp;IF(AND($M1090&lt;&gt;"",$N1090=""),"Ano 3 (falta quantidade); ","")&amp;IF(AND($P1090="",$Q1090&lt;&gt;""),"Ano 4 (falta valor unitário); ","")&amp;IF(AND($P1090&lt;&gt;"",$Q1090=""),"Ano 4 (falta quantidade); ","")&amp;IF(AND($S1090="",$T1090&lt;&gt;""),"Ano 5 (falta valor unitário); ","")&amp;IF(AND($S1090&lt;&gt;"",$T1090=""),"Ano 5 (falta quantidade); ","")&amp;IF(AND($V1090="",$W1090&lt;&gt;""),"Ano 6 (falta valor unitário); ","")&amp;IF(AND($V1090&lt;&gt;"",$W1090=""),"Ano 6 (falta quantidade); ","")), IF(NOT(OR(AND($G1090&lt;&gt;"",$H1090&lt;&gt;""),AND($J1090&lt;&gt;"",$K1090&lt;&gt;""),AND($M1090&lt;&gt;"",$N1090&lt;&gt;""),AND($P1090&lt;&gt;"",$Q1090&lt;&gt;""),AND($S1090&lt;&gt;"",$T1090&lt;&gt;""),AND($V1090&lt;&gt;"",$W1090&lt;&gt;""))),"Informe pelo menos um ano completo com valor unitário e quantidade.",IF(AND($C1090&lt;&gt;"",$E1090&lt;&gt;"",LEFT(TRIM($C1090),1)&lt;&gt;LEFT(TRIM($E1090),1)),"Categoria e tipo estão incompatíveis.",IF(IF(OR($E1090="",$F1090=""),FALSE(),IFERROR(COUNTIF(INDIRECT("UNITS_"&amp;SUBSTITUTE(LEFT($E1090,FIND(" ",$E1090&amp;" ")-1),".","_")),$F1090)=0,TRUE())),"Unidade incompatível com o tipo selecionado.",IF(OR(AND(ISNUMBER(SEARCH("comunic",LOWER($B1090))),LEFT($E1090,3)&lt;&gt;"4.4"),AND(ISNUMBER(SEARCH("monitor",LOWER($B1090))),NOT(OR(LEFT($E1090,3)="1.5",LEFT($E1090,3)="2.5")))),"Revise a classificação do item conforme as regras de preenchimento.",IF(AND($B1090&lt;&gt;"",OR(ISNUMBER(SEARCH("outro",LOWER($B1090))),ISNUMBER(SEARCH("divers",LOWER($B1090))),ISNUMBER(SEARCH("kit",LOWER($B1090))),ISNUMBER(SEARCH("ferrament",LOWER($B1090))),ISNUMBER(SEARCH("epi",LOWER($B1090)))),NOT(OR($Z1090&lt;&gt;"",$AA1090&lt;&gt;""))),"Descrição muito genérica: detalhe melhor o item e registre o racional no memorial ou em anexo.",IF(AND($Y1090=0,$B1090&lt;&gt;"",OR($G1090&lt;&gt;"",$H1090&lt;&gt;"",$J1090&lt;&gt;"",$K1090&lt;&gt;"",$M1090&lt;&gt;"",$N1090&lt;&gt;"",$P1090&lt;&gt;"",$Q1090&lt;&gt;"",$S1090&lt;&gt;"",$T1090&lt;&gt;"",$V1090&lt;&gt;"",$W1090&lt;&gt;"")),"O item possui dados lançados, mas o total está zerado. Revise os valores informados.","")))))))))))))))</f>
        <v/>
      </c>
    </row>
    <row r="1091" spans="1:35" ht="14.25" customHeight="1" x14ac:dyDescent="0.25">
      <c r="A1091" s="57" t="str">
        <f t="shared" si="208"/>
        <v/>
      </c>
      <c r="B1091" s="61"/>
      <c r="C1091" s="61"/>
      <c r="D1091" s="58"/>
      <c r="E1091" s="61"/>
      <c r="F1091" s="61"/>
      <c r="G1091" s="272"/>
      <c r="H1091" s="62"/>
      <c r="I1091" s="273">
        <f t="shared" si="209"/>
        <v>0</v>
      </c>
      <c r="J1091" s="272"/>
      <c r="K1091" s="62"/>
      <c r="L1091" s="270">
        <f t="shared" si="210"/>
        <v>0</v>
      </c>
      <c r="M1091" s="272"/>
      <c r="N1091" s="62"/>
      <c r="O1091" s="270">
        <f t="shared" si="211"/>
        <v>0</v>
      </c>
      <c r="P1091" s="272"/>
      <c r="Q1091" s="62"/>
      <c r="R1091" s="271">
        <f t="shared" si="212"/>
        <v>0</v>
      </c>
      <c r="S1091" s="272"/>
      <c r="T1091" s="62"/>
      <c r="U1091" s="270">
        <f t="shared" si="213"/>
        <v>0</v>
      </c>
      <c r="V1091" s="272"/>
      <c r="W1091" s="62"/>
      <c r="X1091" s="270">
        <f t="shared" si="214"/>
        <v>0</v>
      </c>
      <c r="Y1091" s="270">
        <f t="shared" si="215"/>
        <v>0</v>
      </c>
      <c r="Z1091" s="61"/>
      <c r="AA1091" s="61"/>
      <c r="AB1091" s="60" t="str">
        <f t="shared" si="216"/>
        <v/>
      </c>
      <c r="AC1091" s="21" t="b">
        <f t="shared" si="217"/>
        <v>0</v>
      </c>
      <c r="AD1091" s="21" t="b">
        <f t="shared" si="218"/>
        <v>0</v>
      </c>
      <c r="AE1091" s="21" t="b">
        <f t="shared" si="219"/>
        <v>0</v>
      </c>
      <c r="AF1091" s="21" t="b">
        <f ca="1">OR(AND($AC1091,NOT($AD1091)),AND($AC1091,OR(AND($G1091="",$H1091&lt;&gt;""),AND($G1091&lt;&gt;"",$H1091=""),AND($J1091="",$K1091&lt;&gt;""),AND($J1091&lt;&gt;"",$K1091=""),AND($M1091="",$N1091&lt;&gt;""),AND($M1091&lt;&gt;"",$N1091=""),AND($P1091="",$Q1091&lt;&gt;""),AND($P1091&lt;&gt;"",$Q1091=""),AND($S1091="",$T1091&lt;&gt;""),AND($S1091&lt;&gt;"",$T1091=""),AND($V1091="",$W1091&lt;&gt;""),AND($V1091&lt;&gt;"",$W1091=""))),AND($C1091&lt;&gt;"",$E1091&lt;&gt;"",LEFT(TRIM($C1091),1)&lt;&gt;LEFT(TRIM($E1091),1)),IF(OR($E1091="",$F1091=""),FALSE(),IFERROR(COUNTIF(INDIRECT("UNITS_"&amp;SUBSTITUTE(LEFT($E1091,FIND(" ",$E1091&amp;" ")-1),".","_")),$F1091)=0,TRUE())),AND($B1091&lt;&gt;"",OR(ISNUMBER(SEARCH("outro",LOWER($B1091))),ISNUMBER(SEARCH("divers",LOWER($B1091))),ISNUMBER(SEARCH("etc",LOWER($B1091))))),OR(AND(ISNUMBER(SEARCH("comunic",LOWER($B1091))),LEFT($E1091,3)&lt;&gt;"4.4"),AND(ISNUMBER(SEARCH("monitor",LOWER($B1091))),NOT(OR(LEFT($E1091,3)="1.5",LEFT($E1091,3)="2.5")))),AND($B1091&lt;&gt;"",OR(LEFT($C1091,1)="1",LEFT($C1091,1)="2"),$D1091=""),AND($D1091&lt;&gt;"",NOT(OR(LEFT($C1091,1)="1",LEFT($C1091,1)="2"))),AND($D1091&lt;&gt;"",COUNTIF(' PROJETO'!$B$14:$B$16,$D1091)=0),IF($D1091="",FALSE(),IF(COUNTIF(' PROJETO'!$B$14:$B$16,$D1091)=0,FALSE(),IFERROR(INDEX(' PROJETO'!$C$14:$C$16,MATCH($D1091,' PROJETO'!$B$14:$B$16,0))&lt;&gt;"Sim",FALSE()))))</f>
        <v>0</v>
      </c>
      <c r="AG1091" s="21" t="b">
        <f>AND($AC1091,$Y1091&gt;'CONFG.  LISTAS'!$F$4,$Z1091="",$AA1091="")</f>
        <v>0</v>
      </c>
      <c r="AH1091" s="21" t="str">
        <f t="shared" si="220"/>
        <v/>
      </c>
      <c r="AI1091" s="43" t="str">
        <f ca="1">IF(NOT($AC1091),"",IF(OR($B1091="",$C1091="",$E1091="",$F1091=""),"Preencha descrição, categoria, tipo e unidade.",IF(AND($B1091&lt;&gt;"",OR(LEFT($C1091,1)="1",LEFT($C1091,1)="2"),$D1091=""),"Informe a prática de restauração para itens diretos.",IF(AND($D1091&lt;&gt;"",NOT(OR(LEFT($C1091,1)="1",LEFT($C1091,1)="2"))),"Custos indiretos não devem pertencer a uma prática específica.",IF(AND($D1091&lt;&gt;"",COUNTIF(' PROJETO'!$B$14:$B$16,$D1091)=0),"Prática de restauração inválida ou não cadastrada.",IF(IF($D1091="",FALSE(),IF(COUNTIF(' PROJETO'!$B$14:$B$16,$D1091)=0,FALSE(),IFERROR(INDEX(' PROJETO'!$C$14:$C$16,MATCH($D1091,' PROJETO'!$B$14:$B$16,0))&lt;&gt;"Sim",FALSE()))),"A prática informada no item não foi selecionada na aba Projeto.",IF(AND(MAX($I1091,$L1091,$O1091,$R1091,$U1091,$X1091)&gt;'CONFG.  LISTAS'!$F$4,NOT(OR($Z1091&lt;&gt;"",$AA1091&lt;&gt;""))),"Memorial de cálculo ou anexo obrigatório não informado para item acima do limite.",IF(OR(AND($G1091&lt;&gt;"",$H1091&lt;&gt;"",OR($G1091&lt;=0,$H1091&lt;=0)),AND($J1091&lt;&gt;"",$K1091&lt;&gt;"",OR($J1091&lt;=0,$K1091&lt;=0)),AND($M1091&lt;&gt;"",$N1091&lt;&gt;"",OR($M1091&lt;=0,$N1091&lt;=0)),AND($P1091&lt;&gt;"",$Q1091&lt;&gt;"",OR($P1091&lt;=0,$Q1091&lt;=0)),AND($S1091&lt;&gt;"",$T1091&lt;&gt;"",OR($S1091&lt;=0,$T1091&lt;=0)),AND($V1091&lt;&gt;"",$W1091&lt;&gt;"",OR($V1091&lt;=0,$W1091&lt;=0))),"Revise os valores informados: valor unitário e quantidade devem ser maiores que zero.",IF(OR(AND($G1091="",$H1091&lt;&gt;""),AND($G1091&lt;&gt;"",$H1091=""),AND($J1091="",$K1091&lt;&gt;""),AND($J1091&lt;&gt;"",$K1091=""),AND($M1091="",$N1091&lt;&gt;""),AND($M1091&lt;&gt;"",$N1091=""),AND($P1091="",$Q1091&lt;&gt;""),AND($P1091&lt;&gt;"",$Q1091=""),AND($S1091="",$T1091&lt;&gt;""),AND($S1091&lt;&gt;"",$T1091=""),AND($V1091="",$W1091&lt;&gt;""),AND($V1091&lt;&gt;"",$W1091="")),"Há ano preenchido parcialmente: "&amp;TRIM(IF(AND($G1091="",$H1091&lt;&gt;""),"Ano 1 (falta valor unitário); ","")&amp;IF(AND($G1091&lt;&gt;"",$H1091=""),"Ano 1 (falta quantidade); ","")&amp;IF(AND($J1091="",$K1091&lt;&gt;""),"Ano 2 (falta valor unitário); ","")&amp;IF(AND($J1091&lt;&gt;"",$K1091=""),"Ano 2 (falta quantidade); ","")&amp;IF(AND($M1091="",$N1091&lt;&gt;""),"Ano 3 (falta valor unitário); ","")&amp;IF(AND($M1091&lt;&gt;"",$N1091=""),"Ano 3 (falta quantidade); ","")&amp;IF(AND($P1091="",$Q1091&lt;&gt;""),"Ano 4 (falta valor unitário); ","")&amp;IF(AND($P1091&lt;&gt;"",$Q1091=""),"Ano 4 (falta quantidade); ","")&amp;IF(AND($S1091="",$T1091&lt;&gt;""),"Ano 5 (falta valor unitário); ","")&amp;IF(AND($S1091&lt;&gt;"",$T1091=""),"Ano 5 (falta quantidade); ","")&amp;IF(AND($V1091="",$W1091&lt;&gt;""),"Ano 6 (falta valor unitário); ","")&amp;IF(AND($V1091&lt;&gt;"",$W1091=""),"Ano 6 (falta quantidade); ","")), IF(NOT(OR(AND($G1091&lt;&gt;"",$H1091&lt;&gt;""),AND($J1091&lt;&gt;"",$K1091&lt;&gt;""),AND($M1091&lt;&gt;"",$N1091&lt;&gt;""),AND($P1091&lt;&gt;"",$Q1091&lt;&gt;""),AND($S1091&lt;&gt;"",$T1091&lt;&gt;""),AND($V1091&lt;&gt;"",$W1091&lt;&gt;""))),"Informe pelo menos um ano completo com valor unitário e quantidade.",IF(AND($C1091&lt;&gt;"",$E1091&lt;&gt;"",LEFT(TRIM($C1091),1)&lt;&gt;LEFT(TRIM($E1091),1)),"Categoria e tipo estão incompatíveis.",IF(IF(OR($E1091="",$F1091=""),FALSE(),IFERROR(COUNTIF(INDIRECT("UNITS_"&amp;SUBSTITUTE(LEFT($E1091,FIND(" ",$E1091&amp;" ")-1),".","_")),$F1091)=0,TRUE())),"Unidade incompatível com o tipo selecionado.",IF(OR(AND(ISNUMBER(SEARCH("comunic",LOWER($B1091))),LEFT($E1091,3)&lt;&gt;"4.4"),AND(ISNUMBER(SEARCH("monitor",LOWER($B1091))),NOT(OR(LEFT($E1091,3)="1.5",LEFT($E1091,3)="2.5")))),"Revise a classificação do item conforme as regras de preenchimento.",IF(AND($B1091&lt;&gt;"",OR(ISNUMBER(SEARCH("outro",LOWER($B1091))),ISNUMBER(SEARCH("divers",LOWER($B1091))),ISNUMBER(SEARCH("kit",LOWER($B1091))),ISNUMBER(SEARCH("ferrament",LOWER($B1091))),ISNUMBER(SEARCH("epi",LOWER($B1091)))),NOT(OR($Z1091&lt;&gt;"",$AA1091&lt;&gt;""))),"Descrição muito genérica: detalhe melhor o item e registre o racional no memorial ou em anexo.",IF(AND($Y1091=0,$B1091&lt;&gt;"",OR($G1091&lt;&gt;"",$H1091&lt;&gt;"",$J1091&lt;&gt;"",$K1091&lt;&gt;"",$M1091&lt;&gt;"",$N1091&lt;&gt;"",$P1091&lt;&gt;"",$Q1091&lt;&gt;"",$S1091&lt;&gt;"",$T1091&lt;&gt;"",$V1091&lt;&gt;"",$W1091&lt;&gt;"")),"O item possui dados lançados, mas o total está zerado. Revise os valores informados.","")))))))))))))))</f>
        <v/>
      </c>
    </row>
    <row r="1092" spans="1:35" ht="14.25" customHeight="1" x14ac:dyDescent="0.25">
      <c r="A1092" s="57" t="str">
        <f t="shared" si="208"/>
        <v/>
      </c>
      <c r="B1092" s="58"/>
      <c r="C1092" s="58"/>
      <c r="D1092" s="58"/>
      <c r="E1092" s="58"/>
      <c r="F1092" s="58"/>
      <c r="G1092" s="269"/>
      <c r="H1092" s="59"/>
      <c r="I1092" s="273">
        <f t="shared" si="209"/>
        <v>0</v>
      </c>
      <c r="J1092" s="269"/>
      <c r="K1092" s="59"/>
      <c r="L1092" s="270">
        <f t="shared" si="210"/>
        <v>0</v>
      </c>
      <c r="M1092" s="269"/>
      <c r="N1092" s="59"/>
      <c r="O1092" s="270">
        <f t="shared" si="211"/>
        <v>0</v>
      </c>
      <c r="P1092" s="269"/>
      <c r="Q1092" s="59"/>
      <c r="R1092" s="271">
        <f t="shared" si="212"/>
        <v>0</v>
      </c>
      <c r="S1092" s="269"/>
      <c r="T1092" s="59"/>
      <c r="U1092" s="270">
        <f t="shared" si="213"/>
        <v>0</v>
      </c>
      <c r="V1092" s="269"/>
      <c r="W1092" s="59"/>
      <c r="X1092" s="270">
        <f t="shared" si="214"/>
        <v>0</v>
      </c>
      <c r="Y1092" s="270">
        <f t="shared" si="215"/>
        <v>0</v>
      </c>
      <c r="Z1092" s="58"/>
      <c r="AA1092" s="58"/>
      <c r="AB1092" s="60" t="str">
        <f t="shared" si="216"/>
        <v/>
      </c>
      <c r="AC1092" s="21" t="b">
        <f t="shared" si="217"/>
        <v>0</v>
      </c>
      <c r="AD1092" s="21" t="b">
        <f t="shared" si="218"/>
        <v>0</v>
      </c>
      <c r="AE1092" s="21" t="b">
        <f t="shared" si="219"/>
        <v>0</v>
      </c>
      <c r="AF1092" s="21" t="b">
        <f ca="1">OR(AND($AC1092,NOT($AD1092)),AND($AC1092,OR(AND($G1092="",$H1092&lt;&gt;""),AND($G1092&lt;&gt;"",$H1092=""),AND($J1092="",$K1092&lt;&gt;""),AND($J1092&lt;&gt;"",$K1092=""),AND($M1092="",$N1092&lt;&gt;""),AND($M1092&lt;&gt;"",$N1092=""),AND($P1092="",$Q1092&lt;&gt;""),AND($P1092&lt;&gt;"",$Q1092=""),AND($S1092="",$T1092&lt;&gt;""),AND($S1092&lt;&gt;"",$T1092=""),AND($V1092="",$W1092&lt;&gt;""),AND($V1092&lt;&gt;"",$W1092=""))),AND($C1092&lt;&gt;"",$E1092&lt;&gt;"",LEFT(TRIM($C1092),1)&lt;&gt;LEFT(TRIM($E1092),1)),IF(OR($E1092="",$F1092=""),FALSE(),IFERROR(COUNTIF(INDIRECT("UNITS_"&amp;SUBSTITUTE(LEFT($E1092,FIND(" ",$E1092&amp;" ")-1),".","_")),$F1092)=0,TRUE())),AND($B1092&lt;&gt;"",OR(ISNUMBER(SEARCH("outro",LOWER($B1092))),ISNUMBER(SEARCH("divers",LOWER($B1092))),ISNUMBER(SEARCH("etc",LOWER($B1092))))),OR(AND(ISNUMBER(SEARCH("comunic",LOWER($B1092))),LEFT($E1092,3)&lt;&gt;"4.4"),AND(ISNUMBER(SEARCH("monitor",LOWER($B1092))),NOT(OR(LEFT($E1092,3)="1.5",LEFT($E1092,3)="2.5")))),AND($B1092&lt;&gt;"",OR(LEFT($C1092,1)="1",LEFT($C1092,1)="2"),$D1092=""),AND($D1092&lt;&gt;"",NOT(OR(LEFT($C1092,1)="1",LEFT($C1092,1)="2"))),AND($D1092&lt;&gt;"",COUNTIF(' PROJETO'!$B$14:$B$16,$D1092)=0),IF($D1092="",FALSE(),IF(COUNTIF(' PROJETO'!$B$14:$B$16,$D1092)=0,FALSE(),IFERROR(INDEX(' PROJETO'!$C$14:$C$16,MATCH($D1092,' PROJETO'!$B$14:$B$16,0))&lt;&gt;"Sim",FALSE()))))</f>
        <v>0</v>
      </c>
      <c r="AG1092" s="21" t="b">
        <f>AND($AC1092,$Y1092&gt;'CONFG.  LISTAS'!$F$4,$Z1092="",$AA1092="")</f>
        <v>0</v>
      </c>
      <c r="AH1092" s="21" t="str">
        <f t="shared" si="220"/>
        <v/>
      </c>
      <c r="AI1092" s="43" t="str">
        <f ca="1">IF(NOT($AC1092),"",IF(OR($B1092="",$C1092="",$E1092="",$F1092=""),"Preencha descrição, categoria, tipo e unidade.",IF(AND($B1092&lt;&gt;"",OR(LEFT($C1092,1)="1",LEFT($C1092,1)="2"),$D1092=""),"Informe a prática de restauração para itens diretos.",IF(AND($D1092&lt;&gt;"",NOT(OR(LEFT($C1092,1)="1",LEFT($C1092,1)="2"))),"Custos indiretos não devem pertencer a uma prática específica.",IF(AND($D1092&lt;&gt;"",COUNTIF(' PROJETO'!$B$14:$B$16,$D1092)=0),"Prática de restauração inválida ou não cadastrada.",IF(IF($D1092="",FALSE(),IF(COUNTIF(' PROJETO'!$B$14:$B$16,$D1092)=0,FALSE(),IFERROR(INDEX(' PROJETO'!$C$14:$C$16,MATCH($D1092,' PROJETO'!$B$14:$B$16,0))&lt;&gt;"Sim",FALSE()))),"A prática informada no item não foi selecionada na aba Projeto.",IF(AND(MAX($I1092,$L1092,$O1092,$R1092,$U1092,$X1092)&gt;'CONFG.  LISTAS'!$F$4,NOT(OR($Z1092&lt;&gt;"",$AA1092&lt;&gt;""))),"Memorial de cálculo ou anexo obrigatório não informado para item acima do limite.",IF(OR(AND($G1092&lt;&gt;"",$H1092&lt;&gt;"",OR($G1092&lt;=0,$H1092&lt;=0)),AND($J1092&lt;&gt;"",$K1092&lt;&gt;"",OR($J1092&lt;=0,$K1092&lt;=0)),AND($M1092&lt;&gt;"",$N1092&lt;&gt;"",OR($M1092&lt;=0,$N1092&lt;=0)),AND($P1092&lt;&gt;"",$Q1092&lt;&gt;"",OR($P1092&lt;=0,$Q1092&lt;=0)),AND($S1092&lt;&gt;"",$T1092&lt;&gt;"",OR($S1092&lt;=0,$T1092&lt;=0)),AND($V1092&lt;&gt;"",$W1092&lt;&gt;"",OR($V1092&lt;=0,$W1092&lt;=0))),"Revise os valores informados: valor unitário e quantidade devem ser maiores que zero.",IF(OR(AND($G1092="",$H1092&lt;&gt;""),AND($G1092&lt;&gt;"",$H1092=""),AND($J1092="",$K1092&lt;&gt;""),AND($J1092&lt;&gt;"",$K1092=""),AND($M1092="",$N1092&lt;&gt;""),AND($M1092&lt;&gt;"",$N1092=""),AND($P1092="",$Q1092&lt;&gt;""),AND($P1092&lt;&gt;"",$Q1092=""),AND($S1092="",$T1092&lt;&gt;""),AND($S1092&lt;&gt;"",$T1092=""),AND($V1092="",$W1092&lt;&gt;""),AND($V1092&lt;&gt;"",$W1092="")),"Há ano preenchido parcialmente: "&amp;TRIM(IF(AND($G1092="",$H1092&lt;&gt;""),"Ano 1 (falta valor unitário); ","")&amp;IF(AND($G1092&lt;&gt;"",$H1092=""),"Ano 1 (falta quantidade); ","")&amp;IF(AND($J1092="",$K1092&lt;&gt;""),"Ano 2 (falta valor unitário); ","")&amp;IF(AND($J1092&lt;&gt;"",$K1092=""),"Ano 2 (falta quantidade); ","")&amp;IF(AND($M1092="",$N1092&lt;&gt;""),"Ano 3 (falta valor unitário); ","")&amp;IF(AND($M1092&lt;&gt;"",$N1092=""),"Ano 3 (falta quantidade); ","")&amp;IF(AND($P1092="",$Q1092&lt;&gt;""),"Ano 4 (falta valor unitário); ","")&amp;IF(AND($P1092&lt;&gt;"",$Q1092=""),"Ano 4 (falta quantidade); ","")&amp;IF(AND($S1092="",$T1092&lt;&gt;""),"Ano 5 (falta valor unitário); ","")&amp;IF(AND($S1092&lt;&gt;"",$T1092=""),"Ano 5 (falta quantidade); ","")&amp;IF(AND($V1092="",$W1092&lt;&gt;""),"Ano 6 (falta valor unitário); ","")&amp;IF(AND($V1092&lt;&gt;"",$W1092=""),"Ano 6 (falta quantidade); ","")), IF(NOT(OR(AND($G1092&lt;&gt;"",$H1092&lt;&gt;""),AND($J1092&lt;&gt;"",$K1092&lt;&gt;""),AND($M1092&lt;&gt;"",$N1092&lt;&gt;""),AND($P1092&lt;&gt;"",$Q1092&lt;&gt;""),AND($S1092&lt;&gt;"",$T1092&lt;&gt;""),AND($V1092&lt;&gt;"",$W1092&lt;&gt;""))),"Informe pelo menos um ano completo com valor unitário e quantidade.",IF(AND($C1092&lt;&gt;"",$E1092&lt;&gt;"",LEFT(TRIM($C1092),1)&lt;&gt;LEFT(TRIM($E1092),1)),"Categoria e tipo estão incompatíveis.",IF(IF(OR($E1092="",$F1092=""),FALSE(),IFERROR(COUNTIF(INDIRECT("UNITS_"&amp;SUBSTITUTE(LEFT($E1092,FIND(" ",$E1092&amp;" ")-1),".","_")),$F1092)=0,TRUE())),"Unidade incompatível com o tipo selecionado.",IF(OR(AND(ISNUMBER(SEARCH("comunic",LOWER($B1092))),LEFT($E1092,3)&lt;&gt;"4.4"),AND(ISNUMBER(SEARCH("monitor",LOWER($B1092))),NOT(OR(LEFT($E1092,3)="1.5",LEFT($E1092,3)="2.5")))),"Revise a classificação do item conforme as regras de preenchimento.",IF(AND($B1092&lt;&gt;"",OR(ISNUMBER(SEARCH("outro",LOWER($B1092))),ISNUMBER(SEARCH("divers",LOWER($B1092))),ISNUMBER(SEARCH("kit",LOWER($B1092))),ISNUMBER(SEARCH("ferrament",LOWER($B1092))),ISNUMBER(SEARCH("epi",LOWER($B1092)))),NOT(OR($Z1092&lt;&gt;"",$AA1092&lt;&gt;""))),"Descrição muito genérica: detalhe melhor o item e registre o racional no memorial ou em anexo.",IF(AND($Y1092=0,$B1092&lt;&gt;"",OR($G1092&lt;&gt;"",$H1092&lt;&gt;"",$J1092&lt;&gt;"",$K1092&lt;&gt;"",$M1092&lt;&gt;"",$N1092&lt;&gt;"",$P1092&lt;&gt;"",$Q1092&lt;&gt;"",$S1092&lt;&gt;"",$T1092&lt;&gt;"",$V1092&lt;&gt;"",$W1092&lt;&gt;"")),"O item possui dados lançados, mas o total está zerado. Revise os valores informados.","")))))))))))))))</f>
        <v/>
      </c>
    </row>
    <row r="1093" spans="1:35" ht="14.25" customHeight="1" x14ac:dyDescent="0.25">
      <c r="A1093" s="57" t="str">
        <f t="shared" si="208"/>
        <v/>
      </c>
      <c r="B1093" s="61"/>
      <c r="C1093" s="61"/>
      <c r="D1093" s="58"/>
      <c r="E1093" s="61"/>
      <c r="F1093" s="61"/>
      <c r="G1093" s="272"/>
      <c r="H1093" s="62"/>
      <c r="I1093" s="273">
        <f t="shared" si="209"/>
        <v>0</v>
      </c>
      <c r="J1093" s="272"/>
      <c r="K1093" s="62"/>
      <c r="L1093" s="270">
        <f t="shared" si="210"/>
        <v>0</v>
      </c>
      <c r="M1093" s="272"/>
      <c r="N1093" s="62"/>
      <c r="O1093" s="270">
        <f t="shared" si="211"/>
        <v>0</v>
      </c>
      <c r="P1093" s="272"/>
      <c r="Q1093" s="62"/>
      <c r="R1093" s="271">
        <f t="shared" si="212"/>
        <v>0</v>
      </c>
      <c r="S1093" s="272"/>
      <c r="T1093" s="62"/>
      <c r="U1093" s="270">
        <f t="shared" si="213"/>
        <v>0</v>
      </c>
      <c r="V1093" s="272"/>
      <c r="W1093" s="62"/>
      <c r="X1093" s="270">
        <f t="shared" si="214"/>
        <v>0</v>
      </c>
      <c r="Y1093" s="270">
        <f t="shared" si="215"/>
        <v>0</v>
      </c>
      <c r="Z1093" s="61"/>
      <c r="AA1093" s="61"/>
      <c r="AB1093" s="60" t="str">
        <f t="shared" si="216"/>
        <v/>
      </c>
      <c r="AC1093" s="21" t="b">
        <f t="shared" si="217"/>
        <v>0</v>
      </c>
      <c r="AD1093" s="21" t="b">
        <f t="shared" si="218"/>
        <v>0</v>
      </c>
      <c r="AE1093" s="21" t="b">
        <f t="shared" si="219"/>
        <v>0</v>
      </c>
      <c r="AF1093" s="21" t="b">
        <f ca="1">OR(AND($AC1093,NOT($AD1093)),AND($AC1093,OR(AND($G1093="",$H1093&lt;&gt;""),AND($G1093&lt;&gt;"",$H1093=""),AND($J1093="",$K1093&lt;&gt;""),AND($J1093&lt;&gt;"",$K1093=""),AND($M1093="",$N1093&lt;&gt;""),AND($M1093&lt;&gt;"",$N1093=""),AND($P1093="",$Q1093&lt;&gt;""),AND($P1093&lt;&gt;"",$Q1093=""),AND($S1093="",$T1093&lt;&gt;""),AND($S1093&lt;&gt;"",$T1093=""),AND($V1093="",$W1093&lt;&gt;""),AND($V1093&lt;&gt;"",$W1093=""))),AND($C1093&lt;&gt;"",$E1093&lt;&gt;"",LEFT(TRIM($C1093),1)&lt;&gt;LEFT(TRIM($E1093),1)),IF(OR($E1093="",$F1093=""),FALSE(),IFERROR(COUNTIF(INDIRECT("UNITS_"&amp;SUBSTITUTE(LEFT($E1093,FIND(" ",$E1093&amp;" ")-1),".","_")),$F1093)=0,TRUE())),AND($B1093&lt;&gt;"",OR(ISNUMBER(SEARCH("outro",LOWER($B1093))),ISNUMBER(SEARCH("divers",LOWER($B1093))),ISNUMBER(SEARCH("etc",LOWER($B1093))))),OR(AND(ISNUMBER(SEARCH("comunic",LOWER($B1093))),LEFT($E1093,3)&lt;&gt;"4.4"),AND(ISNUMBER(SEARCH("monitor",LOWER($B1093))),NOT(OR(LEFT($E1093,3)="1.5",LEFT($E1093,3)="2.5")))),AND($B1093&lt;&gt;"",OR(LEFT($C1093,1)="1",LEFT($C1093,1)="2"),$D1093=""),AND($D1093&lt;&gt;"",NOT(OR(LEFT($C1093,1)="1",LEFT($C1093,1)="2"))),AND($D1093&lt;&gt;"",COUNTIF(' PROJETO'!$B$14:$B$16,$D1093)=0),IF($D1093="",FALSE(),IF(COUNTIF(' PROJETO'!$B$14:$B$16,$D1093)=0,FALSE(),IFERROR(INDEX(' PROJETO'!$C$14:$C$16,MATCH($D1093,' PROJETO'!$B$14:$B$16,0))&lt;&gt;"Sim",FALSE()))))</f>
        <v>0</v>
      </c>
      <c r="AG1093" s="21" t="b">
        <f>AND($AC1093,$Y1093&gt;'CONFG.  LISTAS'!$F$4,$Z1093="",$AA1093="")</f>
        <v>0</v>
      </c>
      <c r="AH1093" s="21" t="str">
        <f t="shared" si="220"/>
        <v/>
      </c>
      <c r="AI1093" s="43" t="str">
        <f ca="1">IF(NOT($AC1093),"",IF(OR($B1093="",$C1093="",$E1093="",$F1093=""),"Preencha descrição, categoria, tipo e unidade.",IF(AND($B1093&lt;&gt;"",OR(LEFT($C1093,1)="1",LEFT($C1093,1)="2"),$D1093=""),"Informe a prática de restauração para itens diretos.",IF(AND($D1093&lt;&gt;"",NOT(OR(LEFT($C1093,1)="1",LEFT($C1093,1)="2"))),"Custos indiretos não devem pertencer a uma prática específica.",IF(AND($D1093&lt;&gt;"",COUNTIF(' PROJETO'!$B$14:$B$16,$D1093)=0),"Prática de restauração inválida ou não cadastrada.",IF(IF($D1093="",FALSE(),IF(COUNTIF(' PROJETO'!$B$14:$B$16,$D1093)=0,FALSE(),IFERROR(INDEX(' PROJETO'!$C$14:$C$16,MATCH($D1093,' PROJETO'!$B$14:$B$16,0))&lt;&gt;"Sim",FALSE()))),"A prática informada no item não foi selecionada na aba Projeto.",IF(AND(MAX($I1093,$L1093,$O1093,$R1093,$U1093,$X1093)&gt;'CONFG.  LISTAS'!$F$4,NOT(OR($Z1093&lt;&gt;"",$AA1093&lt;&gt;""))),"Memorial de cálculo ou anexo obrigatório não informado para item acima do limite.",IF(OR(AND($G1093&lt;&gt;"",$H1093&lt;&gt;"",OR($G1093&lt;=0,$H1093&lt;=0)),AND($J1093&lt;&gt;"",$K1093&lt;&gt;"",OR($J1093&lt;=0,$K1093&lt;=0)),AND($M1093&lt;&gt;"",$N1093&lt;&gt;"",OR($M1093&lt;=0,$N1093&lt;=0)),AND($P1093&lt;&gt;"",$Q1093&lt;&gt;"",OR($P1093&lt;=0,$Q1093&lt;=0)),AND($S1093&lt;&gt;"",$T1093&lt;&gt;"",OR($S1093&lt;=0,$T1093&lt;=0)),AND($V1093&lt;&gt;"",$W1093&lt;&gt;"",OR($V1093&lt;=0,$W1093&lt;=0))),"Revise os valores informados: valor unitário e quantidade devem ser maiores que zero.",IF(OR(AND($G1093="",$H1093&lt;&gt;""),AND($G1093&lt;&gt;"",$H1093=""),AND($J1093="",$K1093&lt;&gt;""),AND($J1093&lt;&gt;"",$K1093=""),AND($M1093="",$N1093&lt;&gt;""),AND($M1093&lt;&gt;"",$N1093=""),AND($P1093="",$Q1093&lt;&gt;""),AND($P1093&lt;&gt;"",$Q1093=""),AND($S1093="",$T1093&lt;&gt;""),AND($S1093&lt;&gt;"",$T1093=""),AND($V1093="",$W1093&lt;&gt;""),AND($V1093&lt;&gt;"",$W1093="")),"Há ano preenchido parcialmente: "&amp;TRIM(IF(AND($G1093="",$H1093&lt;&gt;""),"Ano 1 (falta valor unitário); ","")&amp;IF(AND($G1093&lt;&gt;"",$H1093=""),"Ano 1 (falta quantidade); ","")&amp;IF(AND($J1093="",$K1093&lt;&gt;""),"Ano 2 (falta valor unitário); ","")&amp;IF(AND($J1093&lt;&gt;"",$K1093=""),"Ano 2 (falta quantidade); ","")&amp;IF(AND($M1093="",$N1093&lt;&gt;""),"Ano 3 (falta valor unitário); ","")&amp;IF(AND($M1093&lt;&gt;"",$N1093=""),"Ano 3 (falta quantidade); ","")&amp;IF(AND($P1093="",$Q1093&lt;&gt;""),"Ano 4 (falta valor unitário); ","")&amp;IF(AND($P1093&lt;&gt;"",$Q1093=""),"Ano 4 (falta quantidade); ","")&amp;IF(AND($S1093="",$T1093&lt;&gt;""),"Ano 5 (falta valor unitário); ","")&amp;IF(AND($S1093&lt;&gt;"",$T1093=""),"Ano 5 (falta quantidade); ","")&amp;IF(AND($V1093="",$W1093&lt;&gt;""),"Ano 6 (falta valor unitário); ","")&amp;IF(AND($V1093&lt;&gt;"",$W1093=""),"Ano 6 (falta quantidade); ","")), IF(NOT(OR(AND($G1093&lt;&gt;"",$H1093&lt;&gt;""),AND($J1093&lt;&gt;"",$K1093&lt;&gt;""),AND($M1093&lt;&gt;"",$N1093&lt;&gt;""),AND($P1093&lt;&gt;"",$Q1093&lt;&gt;""),AND($S1093&lt;&gt;"",$T1093&lt;&gt;""),AND($V1093&lt;&gt;"",$W1093&lt;&gt;""))),"Informe pelo menos um ano completo com valor unitário e quantidade.",IF(AND($C1093&lt;&gt;"",$E1093&lt;&gt;"",LEFT(TRIM($C1093),1)&lt;&gt;LEFT(TRIM($E1093),1)),"Categoria e tipo estão incompatíveis.",IF(IF(OR($E1093="",$F1093=""),FALSE(),IFERROR(COUNTIF(INDIRECT("UNITS_"&amp;SUBSTITUTE(LEFT($E1093,FIND(" ",$E1093&amp;" ")-1),".","_")),$F1093)=0,TRUE())),"Unidade incompatível com o tipo selecionado.",IF(OR(AND(ISNUMBER(SEARCH("comunic",LOWER($B1093))),LEFT($E1093,3)&lt;&gt;"4.4"),AND(ISNUMBER(SEARCH("monitor",LOWER($B1093))),NOT(OR(LEFT($E1093,3)="1.5",LEFT($E1093,3)="2.5")))),"Revise a classificação do item conforme as regras de preenchimento.",IF(AND($B1093&lt;&gt;"",OR(ISNUMBER(SEARCH("outro",LOWER($B1093))),ISNUMBER(SEARCH("divers",LOWER($B1093))),ISNUMBER(SEARCH("kit",LOWER($B1093))),ISNUMBER(SEARCH("ferrament",LOWER($B1093))),ISNUMBER(SEARCH("epi",LOWER($B1093)))),NOT(OR($Z1093&lt;&gt;"",$AA1093&lt;&gt;""))),"Descrição muito genérica: detalhe melhor o item e registre o racional no memorial ou em anexo.",IF(AND($Y1093=0,$B1093&lt;&gt;"",OR($G1093&lt;&gt;"",$H1093&lt;&gt;"",$J1093&lt;&gt;"",$K1093&lt;&gt;"",$M1093&lt;&gt;"",$N1093&lt;&gt;"",$P1093&lt;&gt;"",$Q1093&lt;&gt;"",$S1093&lt;&gt;"",$T1093&lt;&gt;"",$V1093&lt;&gt;"",$W1093&lt;&gt;"")),"O item possui dados lançados, mas o total está zerado. Revise os valores informados.","")))))))))))))))</f>
        <v/>
      </c>
    </row>
    <row r="1094" spans="1:35" ht="14.25" customHeight="1" x14ac:dyDescent="0.25">
      <c r="A1094" s="57" t="str">
        <f t="shared" si="208"/>
        <v/>
      </c>
      <c r="B1094" s="58"/>
      <c r="C1094" s="58"/>
      <c r="D1094" s="58"/>
      <c r="E1094" s="58"/>
      <c r="F1094" s="58"/>
      <c r="G1094" s="269"/>
      <c r="H1094" s="59"/>
      <c r="I1094" s="273">
        <f t="shared" si="209"/>
        <v>0</v>
      </c>
      <c r="J1094" s="269"/>
      <c r="K1094" s="59"/>
      <c r="L1094" s="270">
        <f t="shared" si="210"/>
        <v>0</v>
      </c>
      <c r="M1094" s="269"/>
      <c r="N1094" s="59"/>
      <c r="O1094" s="270">
        <f t="shared" si="211"/>
        <v>0</v>
      </c>
      <c r="P1094" s="269"/>
      <c r="Q1094" s="59"/>
      <c r="R1094" s="271">
        <f t="shared" si="212"/>
        <v>0</v>
      </c>
      <c r="S1094" s="269"/>
      <c r="T1094" s="59"/>
      <c r="U1094" s="270">
        <f t="shared" si="213"/>
        <v>0</v>
      </c>
      <c r="V1094" s="269"/>
      <c r="W1094" s="59"/>
      <c r="X1094" s="270">
        <f t="shared" si="214"/>
        <v>0</v>
      </c>
      <c r="Y1094" s="270">
        <f t="shared" si="215"/>
        <v>0</v>
      </c>
      <c r="Z1094" s="58"/>
      <c r="AA1094" s="58"/>
      <c r="AB1094" s="60" t="str">
        <f t="shared" si="216"/>
        <v/>
      </c>
      <c r="AC1094" s="21" t="b">
        <f t="shared" si="217"/>
        <v>0</v>
      </c>
      <c r="AD1094" s="21" t="b">
        <f t="shared" si="218"/>
        <v>0</v>
      </c>
      <c r="AE1094" s="21" t="b">
        <f t="shared" si="219"/>
        <v>0</v>
      </c>
      <c r="AF1094" s="21" t="b">
        <f ca="1">OR(AND($AC1094,NOT($AD1094)),AND($AC1094,OR(AND($G1094="",$H1094&lt;&gt;""),AND($G1094&lt;&gt;"",$H1094=""),AND($J1094="",$K1094&lt;&gt;""),AND($J1094&lt;&gt;"",$K1094=""),AND($M1094="",$N1094&lt;&gt;""),AND($M1094&lt;&gt;"",$N1094=""),AND($P1094="",$Q1094&lt;&gt;""),AND($P1094&lt;&gt;"",$Q1094=""),AND($S1094="",$T1094&lt;&gt;""),AND($S1094&lt;&gt;"",$T1094=""),AND($V1094="",$W1094&lt;&gt;""),AND($V1094&lt;&gt;"",$W1094=""))),AND($C1094&lt;&gt;"",$E1094&lt;&gt;"",LEFT(TRIM($C1094),1)&lt;&gt;LEFT(TRIM($E1094),1)),IF(OR($E1094="",$F1094=""),FALSE(),IFERROR(COUNTIF(INDIRECT("UNITS_"&amp;SUBSTITUTE(LEFT($E1094,FIND(" ",$E1094&amp;" ")-1),".","_")),$F1094)=0,TRUE())),AND($B1094&lt;&gt;"",OR(ISNUMBER(SEARCH("outro",LOWER($B1094))),ISNUMBER(SEARCH("divers",LOWER($B1094))),ISNUMBER(SEARCH("etc",LOWER($B1094))))),OR(AND(ISNUMBER(SEARCH("comunic",LOWER($B1094))),LEFT($E1094,3)&lt;&gt;"4.4"),AND(ISNUMBER(SEARCH("monitor",LOWER($B1094))),NOT(OR(LEFT($E1094,3)="1.5",LEFT($E1094,3)="2.5")))),AND($B1094&lt;&gt;"",OR(LEFT($C1094,1)="1",LEFT($C1094,1)="2"),$D1094=""),AND($D1094&lt;&gt;"",NOT(OR(LEFT($C1094,1)="1",LEFT($C1094,1)="2"))),AND($D1094&lt;&gt;"",COUNTIF(' PROJETO'!$B$14:$B$16,$D1094)=0),IF($D1094="",FALSE(),IF(COUNTIF(' PROJETO'!$B$14:$B$16,$D1094)=0,FALSE(),IFERROR(INDEX(' PROJETO'!$C$14:$C$16,MATCH($D1094,' PROJETO'!$B$14:$B$16,0))&lt;&gt;"Sim",FALSE()))))</f>
        <v>0</v>
      </c>
      <c r="AG1094" s="21" t="b">
        <f>AND($AC1094,$Y1094&gt;'CONFG.  LISTAS'!$F$4,$Z1094="",$AA1094="")</f>
        <v>0</v>
      </c>
      <c r="AH1094" s="21" t="str">
        <f t="shared" si="220"/>
        <v/>
      </c>
      <c r="AI1094" s="43" t="str">
        <f ca="1">IF(NOT($AC1094),"",IF(OR($B1094="",$C1094="",$E1094="",$F1094=""),"Preencha descrição, categoria, tipo e unidade.",IF(AND($B1094&lt;&gt;"",OR(LEFT($C1094,1)="1",LEFT($C1094,1)="2"),$D1094=""),"Informe a prática de restauração para itens diretos.",IF(AND($D1094&lt;&gt;"",NOT(OR(LEFT($C1094,1)="1",LEFT($C1094,1)="2"))),"Custos indiretos não devem pertencer a uma prática específica.",IF(AND($D1094&lt;&gt;"",COUNTIF(' PROJETO'!$B$14:$B$16,$D1094)=0),"Prática de restauração inválida ou não cadastrada.",IF(IF($D1094="",FALSE(),IF(COUNTIF(' PROJETO'!$B$14:$B$16,$D1094)=0,FALSE(),IFERROR(INDEX(' PROJETO'!$C$14:$C$16,MATCH($D1094,' PROJETO'!$B$14:$B$16,0))&lt;&gt;"Sim",FALSE()))),"A prática informada no item não foi selecionada na aba Projeto.",IF(AND(MAX($I1094,$L1094,$O1094,$R1094,$U1094,$X1094)&gt;'CONFG.  LISTAS'!$F$4,NOT(OR($Z1094&lt;&gt;"",$AA1094&lt;&gt;""))),"Memorial de cálculo ou anexo obrigatório não informado para item acima do limite.",IF(OR(AND($G1094&lt;&gt;"",$H1094&lt;&gt;"",OR($G1094&lt;=0,$H1094&lt;=0)),AND($J1094&lt;&gt;"",$K1094&lt;&gt;"",OR($J1094&lt;=0,$K1094&lt;=0)),AND($M1094&lt;&gt;"",$N1094&lt;&gt;"",OR($M1094&lt;=0,$N1094&lt;=0)),AND($P1094&lt;&gt;"",$Q1094&lt;&gt;"",OR($P1094&lt;=0,$Q1094&lt;=0)),AND($S1094&lt;&gt;"",$T1094&lt;&gt;"",OR($S1094&lt;=0,$T1094&lt;=0)),AND($V1094&lt;&gt;"",$W1094&lt;&gt;"",OR($V1094&lt;=0,$W1094&lt;=0))),"Revise os valores informados: valor unitário e quantidade devem ser maiores que zero.",IF(OR(AND($G1094="",$H1094&lt;&gt;""),AND($G1094&lt;&gt;"",$H1094=""),AND($J1094="",$K1094&lt;&gt;""),AND($J1094&lt;&gt;"",$K1094=""),AND($M1094="",$N1094&lt;&gt;""),AND($M1094&lt;&gt;"",$N1094=""),AND($P1094="",$Q1094&lt;&gt;""),AND($P1094&lt;&gt;"",$Q1094=""),AND($S1094="",$T1094&lt;&gt;""),AND($S1094&lt;&gt;"",$T1094=""),AND($V1094="",$W1094&lt;&gt;""),AND($V1094&lt;&gt;"",$W1094="")),"Há ano preenchido parcialmente: "&amp;TRIM(IF(AND($G1094="",$H1094&lt;&gt;""),"Ano 1 (falta valor unitário); ","")&amp;IF(AND($G1094&lt;&gt;"",$H1094=""),"Ano 1 (falta quantidade); ","")&amp;IF(AND($J1094="",$K1094&lt;&gt;""),"Ano 2 (falta valor unitário); ","")&amp;IF(AND($J1094&lt;&gt;"",$K1094=""),"Ano 2 (falta quantidade); ","")&amp;IF(AND($M1094="",$N1094&lt;&gt;""),"Ano 3 (falta valor unitário); ","")&amp;IF(AND($M1094&lt;&gt;"",$N1094=""),"Ano 3 (falta quantidade); ","")&amp;IF(AND($P1094="",$Q1094&lt;&gt;""),"Ano 4 (falta valor unitário); ","")&amp;IF(AND($P1094&lt;&gt;"",$Q1094=""),"Ano 4 (falta quantidade); ","")&amp;IF(AND($S1094="",$T1094&lt;&gt;""),"Ano 5 (falta valor unitário); ","")&amp;IF(AND($S1094&lt;&gt;"",$T1094=""),"Ano 5 (falta quantidade); ","")&amp;IF(AND($V1094="",$W1094&lt;&gt;""),"Ano 6 (falta valor unitário); ","")&amp;IF(AND($V1094&lt;&gt;"",$W1094=""),"Ano 6 (falta quantidade); ","")), IF(NOT(OR(AND($G1094&lt;&gt;"",$H1094&lt;&gt;""),AND($J1094&lt;&gt;"",$K1094&lt;&gt;""),AND($M1094&lt;&gt;"",$N1094&lt;&gt;""),AND($P1094&lt;&gt;"",$Q1094&lt;&gt;""),AND($S1094&lt;&gt;"",$T1094&lt;&gt;""),AND($V1094&lt;&gt;"",$W1094&lt;&gt;""))),"Informe pelo menos um ano completo com valor unitário e quantidade.",IF(AND($C1094&lt;&gt;"",$E1094&lt;&gt;"",LEFT(TRIM($C1094),1)&lt;&gt;LEFT(TRIM($E1094),1)),"Categoria e tipo estão incompatíveis.",IF(IF(OR($E1094="",$F1094=""),FALSE(),IFERROR(COUNTIF(INDIRECT("UNITS_"&amp;SUBSTITUTE(LEFT($E1094,FIND(" ",$E1094&amp;" ")-1),".","_")),$F1094)=0,TRUE())),"Unidade incompatível com o tipo selecionado.",IF(OR(AND(ISNUMBER(SEARCH("comunic",LOWER($B1094))),LEFT($E1094,3)&lt;&gt;"4.4"),AND(ISNUMBER(SEARCH("monitor",LOWER($B1094))),NOT(OR(LEFT($E1094,3)="1.5",LEFT($E1094,3)="2.5")))),"Revise a classificação do item conforme as regras de preenchimento.",IF(AND($B1094&lt;&gt;"",OR(ISNUMBER(SEARCH("outro",LOWER($B1094))),ISNUMBER(SEARCH("divers",LOWER($B1094))),ISNUMBER(SEARCH("kit",LOWER($B1094))),ISNUMBER(SEARCH("ferrament",LOWER($B1094))),ISNUMBER(SEARCH("epi",LOWER($B1094)))),NOT(OR($Z1094&lt;&gt;"",$AA1094&lt;&gt;""))),"Descrição muito genérica: detalhe melhor o item e registre o racional no memorial ou em anexo.",IF(AND($Y1094=0,$B1094&lt;&gt;"",OR($G1094&lt;&gt;"",$H1094&lt;&gt;"",$J1094&lt;&gt;"",$K1094&lt;&gt;"",$M1094&lt;&gt;"",$N1094&lt;&gt;"",$P1094&lt;&gt;"",$Q1094&lt;&gt;"",$S1094&lt;&gt;"",$T1094&lt;&gt;"",$V1094&lt;&gt;"",$W1094&lt;&gt;"")),"O item possui dados lançados, mas o total está zerado. Revise os valores informados.","")))))))))))))))</f>
        <v/>
      </c>
    </row>
    <row r="1095" spans="1:35" ht="14.25" customHeight="1" x14ac:dyDescent="0.25">
      <c r="A1095" s="57" t="str">
        <f t="shared" si="208"/>
        <v/>
      </c>
      <c r="B1095" s="61"/>
      <c r="C1095" s="61"/>
      <c r="D1095" s="58"/>
      <c r="E1095" s="61"/>
      <c r="F1095" s="61"/>
      <c r="G1095" s="272"/>
      <c r="H1095" s="62"/>
      <c r="I1095" s="273">
        <f t="shared" si="209"/>
        <v>0</v>
      </c>
      <c r="J1095" s="272"/>
      <c r="K1095" s="62"/>
      <c r="L1095" s="270">
        <f t="shared" si="210"/>
        <v>0</v>
      </c>
      <c r="M1095" s="272"/>
      <c r="N1095" s="62"/>
      <c r="O1095" s="270">
        <f t="shared" si="211"/>
        <v>0</v>
      </c>
      <c r="P1095" s="272"/>
      <c r="Q1095" s="62"/>
      <c r="R1095" s="271">
        <f t="shared" si="212"/>
        <v>0</v>
      </c>
      <c r="S1095" s="272"/>
      <c r="T1095" s="62"/>
      <c r="U1095" s="270">
        <f t="shared" si="213"/>
        <v>0</v>
      </c>
      <c r="V1095" s="272"/>
      <c r="W1095" s="62"/>
      <c r="X1095" s="270">
        <f t="shared" si="214"/>
        <v>0</v>
      </c>
      <c r="Y1095" s="270">
        <f t="shared" si="215"/>
        <v>0</v>
      </c>
      <c r="Z1095" s="61"/>
      <c r="AA1095" s="61"/>
      <c r="AB1095" s="60" t="str">
        <f t="shared" si="216"/>
        <v/>
      </c>
      <c r="AC1095" s="21" t="b">
        <f t="shared" si="217"/>
        <v>0</v>
      </c>
      <c r="AD1095" s="21" t="b">
        <f t="shared" si="218"/>
        <v>0</v>
      </c>
      <c r="AE1095" s="21" t="b">
        <f t="shared" si="219"/>
        <v>0</v>
      </c>
      <c r="AF1095" s="21" t="b">
        <f ca="1">OR(AND($AC1095,NOT($AD1095)),AND($AC1095,OR(AND($G1095="",$H1095&lt;&gt;""),AND($G1095&lt;&gt;"",$H1095=""),AND($J1095="",$K1095&lt;&gt;""),AND($J1095&lt;&gt;"",$K1095=""),AND($M1095="",$N1095&lt;&gt;""),AND($M1095&lt;&gt;"",$N1095=""),AND($P1095="",$Q1095&lt;&gt;""),AND($P1095&lt;&gt;"",$Q1095=""),AND($S1095="",$T1095&lt;&gt;""),AND($S1095&lt;&gt;"",$T1095=""),AND($V1095="",$W1095&lt;&gt;""),AND($V1095&lt;&gt;"",$W1095=""))),AND($C1095&lt;&gt;"",$E1095&lt;&gt;"",LEFT(TRIM($C1095),1)&lt;&gt;LEFT(TRIM($E1095),1)),IF(OR($E1095="",$F1095=""),FALSE(),IFERROR(COUNTIF(INDIRECT("UNITS_"&amp;SUBSTITUTE(LEFT($E1095,FIND(" ",$E1095&amp;" ")-1),".","_")),$F1095)=0,TRUE())),AND($B1095&lt;&gt;"",OR(ISNUMBER(SEARCH("outro",LOWER($B1095))),ISNUMBER(SEARCH("divers",LOWER($B1095))),ISNUMBER(SEARCH("etc",LOWER($B1095))))),OR(AND(ISNUMBER(SEARCH("comunic",LOWER($B1095))),LEFT($E1095,3)&lt;&gt;"4.4"),AND(ISNUMBER(SEARCH("monitor",LOWER($B1095))),NOT(OR(LEFT($E1095,3)="1.5",LEFT($E1095,3)="2.5")))),AND($B1095&lt;&gt;"",OR(LEFT($C1095,1)="1",LEFT($C1095,1)="2"),$D1095=""),AND($D1095&lt;&gt;"",NOT(OR(LEFT($C1095,1)="1",LEFT($C1095,1)="2"))),AND($D1095&lt;&gt;"",COUNTIF(' PROJETO'!$B$14:$B$16,$D1095)=0),IF($D1095="",FALSE(),IF(COUNTIF(' PROJETO'!$B$14:$B$16,$D1095)=0,FALSE(),IFERROR(INDEX(' PROJETO'!$C$14:$C$16,MATCH($D1095,' PROJETO'!$B$14:$B$16,0))&lt;&gt;"Sim",FALSE()))))</f>
        <v>0</v>
      </c>
      <c r="AG1095" s="21" t="b">
        <f>AND($AC1095,$Y1095&gt;'CONFG.  LISTAS'!$F$4,$Z1095="",$AA1095="")</f>
        <v>0</v>
      </c>
      <c r="AH1095" s="21" t="str">
        <f t="shared" si="220"/>
        <v/>
      </c>
      <c r="AI1095" s="43" t="str">
        <f ca="1">IF(NOT($AC1095),"",IF(OR($B1095="",$C1095="",$E1095="",$F1095=""),"Preencha descrição, categoria, tipo e unidade.",IF(AND($B1095&lt;&gt;"",OR(LEFT($C1095,1)="1",LEFT($C1095,1)="2"),$D1095=""),"Informe a prática de restauração para itens diretos.",IF(AND($D1095&lt;&gt;"",NOT(OR(LEFT($C1095,1)="1",LEFT($C1095,1)="2"))),"Custos indiretos não devem pertencer a uma prática específica.",IF(AND($D1095&lt;&gt;"",COUNTIF(' PROJETO'!$B$14:$B$16,$D1095)=0),"Prática de restauração inválida ou não cadastrada.",IF(IF($D1095="",FALSE(),IF(COUNTIF(' PROJETO'!$B$14:$B$16,$D1095)=0,FALSE(),IFERROR(INDEX(' PROJETO'!$C$14:$C$16,MATCH($D1095,' PROJETO'!$B$14:$B$16,0))&lt;&gt;"Sim",FALSE()))),"A prática informada no item não foi selecionada na aba Projeto.",IF(AND(MAX($I1095,$L1095,$O1095,$R1095,$U1095,$X1095)&gt;'CONFG.  LISTAS'!$F$4,NOT(OR($Z1095&lt;&gt;"",$AA1095&lt;&gt;""))),"Memorial de cálculo ou anexo obrigatório não informado para item acima do limite.",IF(OR(AND($G1095&lt;&gt;"",$H1095&lt;&gt;"",OR($G1095&lt;=0,$H1095&lt;=0)),AND($J1095&lt;&gt;"",$K1095&lt;&gt;"",OR($J1095&lt;=0,$K1095&lt;=0)),AND($M1095&lt;&gt;"",$N1095&lt;&gt;"",OR($M1095&lt;=0,$N1095&lt;=0)),AND($P1095&lt;&gt;"",$Q1095&lt;&gt;"",OR($P1095&lt;=0,$Q1095&lt;=0)),AND($S1095&lt;&gt;"",$T1095&lt;&gt;"",OR($S1095&lt;=0,$T1095&lt;=0)),AND($V1095&lt;&gt;"",$W1095&lt;&gt;"",OR($V1095&lt;=0,$W1095&lt;=0))),"Revise os valores informados: valor unitário e quantidade devem ser maiores que zero.",IF(OR(AND($G1095="",$H1095&lt;&gt;""),AND($G1095&lt;&gt;"",$H1095=""),AND($J1095="",$K1095&lt;&gt;""),AND($J1095&lt;&gt;"",$K1095=""),AND($M1095="",$N1095&lt;&gt;""),AND($M1095&lt;&gt;"",$N1095=""),AND($P1095="",$Q1095&lt;&gt;""),AND($P1095&lt;&gt;"",$Q1095=""),AND($S1095="",$T1095&lt;&gt;""),AND($S1095&lt;&gt;"",$T1095=""),AND($V1095="",$W1095&lt;&gt;""),AND($V1095&lt;&gt;"",$W1095="")),"Há ano preenchido parcialmente: "&amp;TRIM(IF(AND($G1095="",$H1095&lt;&gt;""),"Ano 1 (falta valor unitário); ","")&amp;IF(AND($G1095&lt;&gt;"",$H1095=""),"Ano 1 (falta quantidade); ","")&amp;IF(AND($J1095="",$K1095&lt;&gt;""),"Ano 2 (falta valor unitário); ","")&amp;IF(AND($J1095&lt;&gt;"",$K1095=""),"Ano 2 (falta quantidade); ","")&amp;IF(AND($M1095="",$N1095&lt;&gt;""),"Ano 3 (falta valor unitário); ","")&amp;IF(AND($M1095&lt;&gt;"",$N1095=""),"Ano 3 (falta quantidade); ","")&amp;IF(AND($P1095="",$Q1095&lt;&gt;""),"Ano 4 (falta valor unitário); ","")&amp;IF(AND($P1095&lt;&gt;"",$Q1095=""),"Ano 4 (falta quantidade); ","")&amp;IF(AND($S1095="",$T1095&lt;&gt;""),"Ano 5 (falta valor unitário); ","")&amp;IF(AND($S1095&lt;&gt;"",$T1095=""),"Ano 5 (falta quantidade); ","")&amp;IF(AND($V1095="",$W1095&lt;&gt;""),"Ano 6 (falta valor unitário); ","")&amp;IF(AND($V1095&lt;&gt;"",$W1095=""),"Ano 6 (falta quantidade); ","")), IF(NOT(OR(AND($G1095&lt;&gt;"",$H1095&lt;&gt;""),AND($J1095&lt;&gt;"",$K1095&lt;&gt;""),AND($M1095&lt;&gt;"",$N1095&lt;&gt;""),AND($P1095&lt;&gt;"",$Q1095&lt;&gt;""),AND($S1095&lt;&gt;"",$T1095&lt;&gt;""),AND($V1095&lt;&gt;"",$W1095&lt;&gt;""))),"Informe pelo menos um ano completo com valor unitário e quantidade.",IF(AND($C1095&lt;&gt;"",$E1095&lt;&gt;"",LEFT(TRIM($C1095),1)&lt;&gt;LEFT(TRIM($E1095),1)),"Categoria e tipo estão incompatíveis.",IF(IF(OR($E1095="",$F1095=""),FALSE(),IFERROR(COUNTIF(INDIRECT("UNITS_"&amp;SUBSTITUTE(LEFT($E1095,FIND(" ",$E1095&amp;" ")-1),".","_")),$F1095)=0,TRUE())),"Unidade incompatível com o tipo selecionado.",IF(OR(AND(ISNUMBER(SEARCH("comunic",LOWER($B1095))),LEFT($E1095,3)&lt;&gt;"4.4"),AND(ISNUMBER(SEARCH("monitor",LOWER($B1095))),NOT(OR(LEFT($E1095,3)="1.5",LEFT($E1095,3)="2.5")))),"Revise a classificação do item conforme as regras de preenchimento.",IF(AND($B1095&lt;&gt;"",OR(ISNUMBER(SEARCH("outro",LOWER($B1095))),ISNUMBER(SEARCH("divers",LOWER($B1095))),ISNUMBER(SEARCH("kit",LOWER($B1095))),ISNUMBER(SEARCH("ferrament",LOWER($B1095))),ISNUMBER(SEARCH("epi",LOWER($B1095)))),NOT(OR($Z1095&lt;&gt;"",$AA1095&lt;&gt;""))),"Descrição muito genérica: detalhe melhor o item e registre o racional no memorial ou em anexo.",IF(AND($Y1095=0,$B1095&lt;&gt;"",OR($G1095&lt;&gt;"",$H1095&lt;&gt;"",$J1095&lt;&gt;"",$K1095&lt;&gt;"",$M1095&lt;&gt;"",$N1095&lt;&gt;"",$P1095&lt;&gt;"",$Q1095&lt;&gt;"",$S1095&lt;&gt;"",$T1095&lt;&gt;"",$V1095&lt;&gt;"",$W1095&lt;&gt;"")),"O item possui dados lançados, mas o total está zerado. Revise os valores informados.","")))))))))))))))</f>
        <v/>
      </c>
    </row>
    <row r="1096" spans="1:35" ht="14.25" customHeight="1" x14ac:dyDescent="0.25">
      <c r="A1096" s="57" t="str">
        <f t="shared" si="208"/>
        <v/>
      </c>
      <c r="B1096" s="58"/>
      <c r="C1096" s="58"/>
      <c r="D1096" s="58"/>
      <c r="E1096" s="58"/>
      <c r="F1096" s="58"/>
      <c r="G1096" s="269"/>
      <c r="H1096" s="59"/>
      <c r="I1096" s="273">
        <f t="shared" si="209"/>
        <v>0</v>
      </c>
      <c r="J1096" s="269"/>
      <c r="K1096" s="59"/>
      <c r="L1096" s="270">
        <f t="shared" si="210"/>
        <v>0</v>
      </c>
      <c r="M1096" s="269"/>
      <c r="N1096" s="59"/>
      <c r="O1096" s="270">
        <f t="shared" si="211"/>
        <v>0</v>
      </c>
      <c r="P1096" s="269"/>
      <c r="Q1096" s="59"/>
      <c r="R1096" s="271">
        <f t="shared" si="212"/>
        <v>0</v>
      </c>
      <c r="S1096" s="269"/>
      <c r="T1096" s="59"/>
      <c r="U1096" s="270">
        <f t="shared" si="213"/>
        <v>0</v>
      </c>
      <c r="V1096" s="269"/>
      <c r="W1096" s="59"/>
      <c r="X1096" s="270">
        <f t="shared" si="214"/>
        <v>0</v>
      </c>
      <c r="Y1096" s="270">
        <f t="shared" si="215"/>
        <v>0</v>
      </c>
      <c r="Z1096" s="58"/>
      <c r="AA1096" s="58"/>
      <c r="AB1096" s="60" t="str">
        <f t="shared" si="216"/>
        <v/>
      </c>
      <c r="AC1096" s="21" t="b">
        <f t="shared" si="217"/>
        <v>0</v>
      </c>
      <c r="AD1096" s="21" t="b">
        <f t="shared" si="218"/>
        <v>0</v>
      </c>
      <c r="AE1096" s="21" t="b">
        <f t="shared" si="219"/>
        <v>0</v>
      </c>
      <c r="AF1096" s="21" t="b">
        <f ca="1">OR(AND($AC1096,NOT($AD1096)),AND($AC1096,OR(AND($G1096="",$H1096&lt;&gt;""),AND($G1096&lt;&gt;"",$H1096=""),AND($J1096="",$K1096&lt;&gt;""),AND($J1096&lt;&gt;"",$K1096=""),AND($M1096="",$N1096&lt;&gt;""),AND($M1096&lt;&gt;"",$N1096=""),AND($P1096="",$Q1096&lt;&gt;""),AND($P1096&lt;&gt;"",$Q1096=""),AND($S1096="",$T1096&lt;&gt;""),AND($S1096&lt;&gt;"",$T1096=""),AND($V1096="",$W1096&lt;&gt;""),AND($V1096&lt;&gt;"",$W1096=""))),AND($C1096&lt;&gt;"",$E1096&lt;&gt;"",LEFT(TRIM($C1096),1)&lt;&gt;LEFT(TRIM($E1096),1)),IF(OR($E1096="",$F1096=""),FALSE(),IFERROR(COUNTIF(INDIRECT("UNITS_"&amp;SUBSTITUTE(LEFT($E1096,FIND(" ",$E1096&amp;" ")-1),".","_")),$F1096)=0,TRUE())),AND($B1096&lt;&gt;"",OR(ISNUMBER(SEARCH("outro",LOWER($B1096))),ISNUMBER(SEARCH("divers",LOWER($B1096))),ISNUMBER(SEARCH("etc",LOWER($B1096))))),OR(AND(ISNUMBER(SEARCH("comunic",LOWER($B1096))),LEFT($E1096,3)&lt;&gt;"4.4"),AND(ISNUMBER(SEARCH("monitor",LOWER($B1096))),NOT(OR(LEFT($E1096,3)="1.5",LEFT($E1096,3)="2.5")))),AND($B1096&lt;&gt;"",OR(LEFT($C1096,1)="1",LEFT($C1096,1)="2"),$D1096=""),AND($D1096&lt;&gt;"",NOT(OR(LEFT($C1096,1)="1",LEFT($C1096,1)="2"))),AND($D1096&lt;&gt;"",COUNTIF(' PROJETO'!$B$14:$B$16,$D1096)=0),IF($D1096="",FALSE(),IF(COUNTIF(' PROJETO'!$B$14:$B$16,$D1096)=0,FALSE(),IFERROR(INDEX(' PROJETO'!$C$14:$C$16,MATCH($D1096,' PROJETO'!$B$14:$B$16,0))&lt;&gt;"Sim",FALSE()))))</f>
        <v>0</v>
      </c>
      <c r="AG1096" s="21" t="b">
        <f>AND($AC1096,$Y1096&gt;'CONFG.  LISTAS'!$F$4,$Z1096="",$AA1096="")</f>
        <v>0</v>
      </c>
      <c r="AH1096" s="21" t="str">
        <f t="shared" si="220"/>
        <v/>
      </c>
      <c r="AI1096" s="43" t="str">
        <f ca="1">IF(NOT($AC1096),"",IF(OR($B1096="",$C1096="",$E1096="",$F1096=""),"Preencha descrição, categoria, tipo e unidade.",IF(AND($B1096&lt;&gt;"",OR(LEFT($C1096,1)="1",LEFT($C1096,1)="2"),$D1096=""),"Informe a prática de restauração para itens diretos.",IF(AND($D1096&lt;&gt;"",NOT(OR(LEFT($C1096,1)="1",LEFT($C1096,1)="2"))),"Custos indiretos não devem pertencer a uma prática específica.",IF(AND($D1096&lt;&gt;"",COUNTIF(' PROJETO'!$B$14:$B$16,$D1096)=0),"Prática de restauração inválida ou não cadastrada.",IF(IF($D1096="",FALSE(),IF(COUNTIF(' PROJETO'!$B$14:$B$16,$D1096)=0,FALSE(),IFERROR(INDEX(' PROJETO'!$C$14:$C$16,MATCH($D1096,' PROJETO'!$B$14:$B$16,0))&lt;&gt;"Sim",FALSE()))),"A prática informada no item não foi selecionada na aba Projeto.",IF(AND(MAX($I1096,$L1096,$O1096,$R1096,$U1096,$X1096)&gt;'CONFG.  LISTAS'!$F$4,NOT(OR($Z1096&lt;&gt;"",$AA1096&lt;&gt;""))),"Memorial de cálculo ou anexo obrigatório não informado para item acima do limite.",IF(OR(AND($G1096&lt;&gt;"",$H1096&lt;&gt;"",OR($G1096&lt;=0,$H1096&lt;=0)),AND($J1096&lt;&gt;"",$K1096&lt;&gt;"",OR($J1096&lt;=0,$K1096&lt;=0)),AND($M1096&lt;&gt;"",$N1096&lt;&gt;"",OR($M1096&lt;=0,$N1096&lt;=0)),AND($P1096&lt;&gt;"",$Q1096&lt;&gt;"",OR($P1096&lt;=0,$Q1096&lt;=0)),AND($S1096&lt;&gt;"",$T1096&lt;&gt;"",OR($S1096&lt;=0,$T1096&lt;=0)),AND($V1096&lt;&gt;"",$W1096&lt;&gt;"",OR($V1096&lt;=0,$W1096&lt;=0))),"Revise os valores informados: valor unitário e quantidade devem ser maiores que zero.",IF(OR(AND($G1096="",$H1096&lt;&gt;""),AND($G1096&lt;&gt;"",$H1096=""),AND($J1096="",$K1096&lt;&gt;""),AND($J1096&lt;&gt;"",$K1096=""),AND($M1096="",$N1096&lt;&gt;""),AND($M1096&lt;&gt;"",$N1096=""),AND($P1096="",$Q1096&lt;&gt;""),AND($P1096&lt;&gt;"",$Q1096=""),AND($S1096="",$T1096&lt;&gt;""),AND($S1096&lt;&gt;"",$T1096=""),AND($V1096="",$W1096&lt;&gt;""),AND($V1096&lt;&gt;"",$W1096="")),"Há ano preenchido parcialmente: "&amp;TRIM(IF(AND($G1096="",$H1096&lt;&gt;""),"Ano 1 (falta valor unitário); ","")&amp;IF(AND($G1096&lt;&gt;"",$H1096=""),"Ano 1 (falta quantidade); ","")&amp;IF(AND($J1096="",$K1096&lt;&gt;""),"Ano 2 (falta valor unitário); ","")&amp;IF(AND($J1096&lt;&gt;"",$K1096=""),"Ano 2 (falta quantidade); ","")&amp;IF(AND($M1096="",$N1096&lt;&gt;""),"Ano 3 (falta valor unitário); ","")&amp;IF(AND($M1096&lt;&gt;"",$N1096=""),"Ano 3 (falta quantidade); ","")&amp;IF(AND($P1096="",$Q1096&lt;&gt;""),"Ano 4 (falta valor unitário); ","")&amp;IF(AND($P1096&lt;&gt;"",$Q1096=""),"Ano 4 (falta quantidade); ","")&amp;IF(AND($S1096="",$T1096&lt;&gt;""),"Ano 5 (falta valor unitário); ","")&amp;IF(AND($S1096&lt;&gt;"",$T1096=""),"Ano 5 (falta quantidade); ","")&amp;IF(AND($V1096="",$W1096&lt;&gt;""),"Ano 6 (falta valor unitário); ","")&amp;IF(AND($V1096&lt;&gt;"",$W1096=""),"Ano 6 (falta quantidade); ","")), IF(NOT(OR(AND($G1096&lt;&gt;"",$H1096&lt;&gt;""),AND($J1096&lt;&gt;"",$K1096&lt;&gt;""),AND($M1096&lt;&gt;"",$N1096&lt;&gt;""),AND($P1096&lt;&gt;"",$Q1096&lt;&gt;""),AND($S1096&lt;&gt;"",$T1096&lt;&gt;""),AND($V1096&lt;&gt;"",$W1096&lt;&gt;""))),"Informe pelo menos um ano completo com valor unitário e quantidade.",IF(AND($C1096&lt;&gt;"",$E1096&lt;&gt;"",LEFT(TRIM($C1096),1)&lt;&gt;LEFT(TRIM($E1096),1)),"Categoria e tipo estão incompatíveis.",IF(IF(OR($E1096="",$F1096=""),FALSE(),IFERROR(COUNTIF(INDIRECT("UNITS_"&amp;SUBSTITUTE(LEFT($E1096,FIND(" ",$E1096&amp;" ")-1),".","_")),$F1096)=0,TRUE())),"Unidade incompatível com o tipo selecionado.",IF(OR(AND(ISNUMBER(SEARCH("comunic",LOWER($B1096))),LEFT($E1096,3)&lt;&gt;"4.4"),AND(ISNUMBER(SEARCH("monitor",LOWER($B1096))),NOT(OR(LEFT($E1096,3)="1.5",LEFT($E1096,3)="2.5")))),"Revise a classificação do item conforme as regras de preenchimento.",IF(AND($B1096&lt;&gt;"",OR(ISNUMBER(SEARCH("outro",LOWER($B1096))),ISNUMBER(SEARCH("divers",LOWER($B1096))),ISNUMBER(SEARCH("kit",LOWER($B1096))),ISNUMBER(SEARCH("ferrament",LOWER($B1096))),ISNUMBER(SEARCH("epi",LOWER($B1096)))),NOT(OR($Z1096&lt;&gt;"",$AA1096&lt;&gt;""))),"Descrição muito genérica: detalhe melhor o item e registre o racional no memorial ou em anexo.",IF(AND($Y1096=0,$B1096&lt;&gt;"",OR($G1096&lt;&gt;"",$H1096&lt;&gt;"",$J1096&lt;&gt;"",$K1096&lt;&gt;"",$M1096&lt;&gt;"",$N1096&lt;&gt;"",$P1096&lt;&gt;"",$Q1096&lt;&gt;"",$S1096&lt;&gt;"",$T1096&lt;&gt;"",$V1096&lt;&gt;"",$W1096&lt;&gt;"")),"O item possui dados lançados, mas o total está zerado. Revise os valores informados.","")))))))))))))))</f>
        <v/>
      </c>
    </row>
    <row r="1097" spans="1:35" ht="14.25" customHeight="1" x14ac:dyDescent="0.25">
      <c r="A1097" s="57" t="str">
        <f t="shared" si="208"/>
        <v/>
      </c>
      <c r="B1097" s="61"/>
      <c r="C1097" s="61"/>
      <c r="D1097" s="58"/>
      <c r="E1097" s="61"/>
      <c r="F1097" s="61"/>
      <c r="G1097" s="272"/>
      <c r="H1097" s="62"/>
      <c r="I1097" s="273">
        <f t="shared" si="209"/>
        <v>0</v>
      </c>
      <c r="J1097" s="272"/>
      <c r="K1097" s="62"/>
      <c r="L1097" s="270">
        <f t="shared" si="210"/>
        <v>0</v>
      </c>
      <c r="M1097" s="272"/>
      <c r="N1097" s="62"/>
      <c r="O1097" s="270">
        <f t="shared" si="211"/>
        <v>0</v>
      </c>
      <c r="P1097" s="272"/>
      <c r="Q1097" s="62"/>
      <c r="R1097" s="271">
        <f t="shared" si="212"/>
        <v>0</v>
      </c>
      <c r="S1097" s="272"/>
      <c r="T1097" s="62"/>
      <c r="U1097" s="270">
        <f t="shared" si="213"/>
        <v>0</v>
      </c>
      <c r="V1097" s="272"/>
      <c r="W1097" s="62"/>
      <c r="X1097" s="270">
        <f t="shared" si="214"/>
        <v>0</v>
      </c>
      <c r="Y1097" s="270">
        <f t="shared" si="215"/>
        <v>0</v>
      </c>
      <c r="Z1097" s="61"/>
      <c r="AA1097" s="61"/>
      <c r="AB1097" s="60" t="str">
        <f t="shared" si="216"/>
        <v/>
      </c>
      <c r="AC1097" s="21" t="b">
        <f t="shared" si="217"/>
        <v>0</v>
      </c>
      <c r="AD1097" s="21" t="b">
        <f t="shared" si="218"/>
        <v>0</v>
      </c>
      <c r="AE1097" s="21" t="b">
        <f t="shared" si="219"/>
        <v>0</v>
      </c>
      <c r="AF1097" s="21" t="b">
        <f ca="1">OR(AND($AC1097,NOT($AD1097)),AND($AC1097,OR(AND($G1097="",$H1097&lt;&gt;""),AND($G1097&lt;&gt;"",$H1097=""),AND($J1097="",$K1097&lt;&gt;""),AND($J1097&lt;&gt;"",$K1097=""),AND($M1097="",$N1097&lt;&gt;""),AND($M1097&lt;&gt;"",$N1097=""),AND($P1097="",$Q1097&lt;&gt;""),AND($P1097&lt;&gt;"",$Q1097=""),AND($S1097="",$T1097&lt;&gt;""),AND($S1097&lt;&gt;"",$T1097=""),AND($V1097="",$W1097&lt;&gt;""),AND($V1097&lt;&gt;"",$W1097=""))),AND($C1097&lt;&gt;"",$E1097&lt;&gt;"",LEFT(TRIM($C1097),1)&lt;&gt;LEFT(TRIM($E1097),1)),IF(OR($E1097="",$F1097=""),FALSE(),IFERROR(COUNTIF(INDIRECT("UNITS_"&amp;SUBSTITUTE(LEFT($E1097,FIND(" ",$E1097&amp;" ")-1),".","_")),$F1097)=0,TRUE())),AND($B1097&lt;&gt;"",OR(ISNUMBER(SEARCH("outro",LOWER($B1097))),ISNUMBER(SEARCH("divers",LOWER($B1097))),ISNUMBER(SEARCH("etc",LOWER($B1097))))),OR(AND(ISNUMBER(SEARCH("comunic",LOWER($B1097))),LEFT($E1097,3)&lt;&gt;"4.4"),AND(ISNUMBER(SEARCH("monitor",LOWER($B1097))),NOT(OR(LEFT($E1097,3)="1.5",LEFT($E1097,3)="2.5")))),AND($B1097&lt;&gt;"",OR(LEFT($C1097,1)="1",LEFT($C1097,1)="2"),$D1097=""),AND($D1097&lt;&gt;"",NOT(OR(LEFT($C1097,1)="1",LEFT($C1097,1)="2"))),AND($D1097&lt;&gt;"",COUNTIF(' PROJETO'!$B$14:$B$16,$D1097)=0),IF($D1097="",FALSE(),IF(COUNTIF(' PROJETO'!$B$14:$B$16,$D1097)=0,FALSE(),IFERROR(INDEX(' PROJETO'!$C$14:$C$16,MATCH($D1097,' PROJETO'!$B$14:$B$16,0))&lt;&gt;"Sim",FALSE()))))</f>
        <v>0</v>
      </c>
      <c r="AG1097" s="21" t="b">
        <f>AND($AC1097,$Y1097&gt;'CONFG.  LISTAS'!$F$4,$Z1097="",$AA1097="")</f>
        <v>0</v>
      </c>
      <c r="AH1097" s="21" t="str">
        <f t="shared" si="220"/>
        <v/>
      </c>
      <c r="AI1097" s="43" t="str">
        <f ca="1">IF(NOT($AC1097),"",IF(OR($B1097="",$C1097="",$E1097="",$F1097=""),"Preencha descrição, categoria, tipo e unidade.",IF(AND($B1097&lt;&gt;"",OR(LEFT($C1097,1)="1",LEFT($C1097,1)="2"),$D1097=""),"Informe a prática de restauração para itens diretos.",IF(AND($D1097&lt;&gt;"",NOT(OR(LEFT($C1097,1)="1",LEFT($C1097,1)="2"))),"Custos indiretos não devem pertencer a uma prática específica.",IF(AND($D1097&lt;&gt;"",COUNTIF(' PROJETO'!$B$14:$B$16,$D1097)=0),"Prática de restauração inválida ou não cadastrada.",IF(IF($D1097="",FALSE(),IF(COUNTIF(' PROJETO'!$B$14:$B$16,$D1097)=0,FALSE(),IFERROR(INDEX(' PROJETO'!$C$14:$C$16,MATCH($D1097,' PROJETO'!$B$14:$B$16,0))&lt;&gt;"Sim",FALSE()))),"A prática informada no item não foi selecionada na aba Projeto.",IF(AND(MAX($I1097,$L1097,$O1097,$R1097,$U1097,$X1097)&gt;'CONFG.  LISTAS'!$F$4,NOT(OR($Z1097&lt;&gt;"",$AA1097&lt;&gt;""))),"Memorial de cálculo ou anexo obrigatório não informado para item acima do limite.",IF(OR(AND($G1097&lt;&gt;"",$H1097&lt;&gt;"",OR($G1097&lt;=0,$H1097&lt;=0)),AND($J1097&lt;&gt;"",$K1097&lt;&gt;"",OR($J1097&lt;=0,$K1097&lt;=0)),AND($M1097&lt;&gt;"",$N1097&lt;&gt;"",OR($M1097&lt;=0,$N1097&lt;=0)),AND($P1097&lt;&gt;"",$Q1097&lt;&gt;"",OR($P1097&lt;=0,$Q1097&lt;=0)),AND($S1097&lt;&gt;"",$T1097&lt;&gt;"",OR($S1097&lt;=0,$T1097&lt;=0)),AND($V1097&lt;&gt;"",$W1097&lt;&gt;"",OR($V1097&lt;=0,$W1097&lt;=0))),"Revise os valores informados: valor unitário e quantidade devem ser maiores que zero.",IF(OR(AND($G1097="",$H1097&lt;&gt;""),AND($G1097&lt;&gt;"",$H1097=""),AND($J1097="",$K1097&lt;&gt;""),AND($J1097&lt;&gt;"",$K1097=""),AND($M1097="",$N1097&lt;&gt;""),AND($M1097&lt;&gt;"",$N1097=""),AND($P1097="",$Q1097&lt;&gt;""),AND($P1097&lt;&gt;"",$Q1097=""),AND($S1097="",$T1097&lt;&gt;""),AND($S1097&lt;&gt;"",$T1097=""),AND($V1097="",$W1097&lt;&gt;""),AND($V1097&lt;&gt;"",$W1097="")),"Há ano preenchido parcialmente: "&amp;TRIM(IF(AND($G1097="",$H1097&lt;&gt;""),"Ano 1 (falta valor unitário); ","")&amp;IF(AND($G1097&lt;&gt;"",$H1097=""),"Ano 1 (falta quantidade); ","")&amp;IF(AND($J1097="",$K1097&lt;&gt;""),"Ano 2 (falta valor unitário); ","")&amp;IF(AND($J1097&lt;&gt;"",$K1097=""),"Ano 2 (falta quantidade); ","")&amp;IF(AND($M1097="",$N1097&lt;&gt;""),"Ano 3 (falta valor unitário); ","")&amp;IF(AND($M1097&lt;&gt;"",$N1097=""),"Ano 3 (falta quantidade); ","")&amp;IF(AND($P1097="",$Q1097&lt;&gt;""),"Ano 4 (falta valor unitário); ","")&amp;IF(AND($P1097&lt;&gt;"",$Q1097=""),"Ano 4 (falta quantidade); ","")&amp;IF(AND($S1097="",$T1097&lt;&gt;""),"Ano 5 (falta valor unitário); ","")&amp;IF(AND($S1097&lt;&gt;"",$T1097=""),"Ano 5 (falta quantidade); ","")&amp;IF(AND($V1097="",$W1097&lt;&gt;""),"Ano 6 (falta valor unitário); ","")&amp;IF(AND($V1097&lt;&gt;"",$W1097=""),"Ano 6 (falta quantidade); ","")), IF(NOT(OR(AND($G1097&lt;&gt;"",$H1097&lt;&gt;""),AND($J1097&lt;&gt;"",$K1097&lt;&gt;""),AND($M1097&lt;&gt;"",$N1097&lt;&gt;""),AND($P1097&lt;&gt;"",$Q1097&lt;&gt;""),AND($S1097&lt;&gt;"",$T1097&lt;&gt;""),AND($V1097&lt;&gt;"",$W1097&lt;&gt;""))),"Informe pelo menos um ano completo com valor unitário e quantidade.",IF(AND($C1097&lt;&gt;"",$E1097&lt;&gt;"",LEFT(TRIM($C1097),1)&lt;&gt;LEFT(TRIM($E1097),1)),"Categoria e tipo estão incompatíveis.",IF(IF(OR($E1097="",$F1097=""),FALSE(),IFERROR(COUNTIF(INDIRECT("UNITS_"&amp;SUBSTITUTE(LEFT($E1097,FIND(" ",$E1097&amp;" ")-1),".","_")),$F1097)=0,TRUE())),"Unidade incompatível com o tipo selecionado.",IF(OR(AND(ISNUMBER(SEARCH("comunic",LOWER($B1097))),LEFT($E1097,3)&lt;&gt;"4.4"),AND(ISNUMBER(SEARCH("monitor",LOWER($B1097))),NOT(OR(LEFT($E1097,3)="1.5",LEFT($E1097,3)="2.5")))),"Revise a classificação do item conforme as regras de preenchimento.",IF(AND($B1097&lt;&gt;"",OR(ISNUMBER(SEARCH("outro",LOWER($B1097))),ISNUMBER(SEARCH("divers",LOWER($B1097))),ISNUMBER(SEARCH("kit",LOWER($B1097))),ISNUMBER(SEARCH("ferrament",LOWER($B1097))),ISNUMBER(SEARCH("epi",LOWER($B1097)))),NOT(OR($Z1097&lt;&gt;"",$AA1097&lt;&gt;""))),"Descrição muito genérica: detalhe melhor o item e registre o racional no memorial ou em anexo.",IF(AND($Y1097=0,$B1097&lt;&gt;"",OR($G1097&lt;&gt;"",$H1097&lt;&gt;"",$J1097&lt;&gt;"",$K1097&lt;&gt;"",$M1097&lt;&gt;"",$N1097&lt;&gt;"",$P1097&lt;&gt;"",$Q1097&lt;&gt;"",$S1097&lt;&gt;"",$T1097&lt;&gt;"",$V1097&lt;&gt;"",$W1097&lt;&gt;"")),"O item possui dados lançados, mas o total está zerado. Revise os valores informados.","")))))))))))))))</f>
        <v/>
      </c>
    </row>
    <row r="1098" spans="1:35" ht="14.25" customHeight="1" x14ac:dyDescent="0.25">
      <c r="A1098" s="57" t="str">
        <f t="shared" ref="A1098:A1161" si="221">AH1098</f>
        <v/>
      </c>
      <c r="B1098" s="58"/>
      <c r="C1098" s="58"/>
      <c r="D1098" s="58"/>
      <c r="E1098" s="58"/>
      <c r="F1098" s="58"/>
      <c r="G1098" s="269"/>
      <c r="H1098" s="59"/>
      <c r="I1098" s="273">
        <f t="shared" ref="I1098:I1161" si="222">IFERROR(G1098*H1098,0)</f>
        <v>0</v>
      </c>
      <c r="J1098" s="269"/>
      <c r="K1098" s="59"/>
      <c r="L1098" s="270">
        <f t="shared" ref="L1098:L1161" si="223">IFERROR(J1098*K1098,0)</f>
        <v>0</v>
      </c>
      <c r="M1098" s="269"/>
      <c r="N1098" s="59"/>
      <c r="O1098" s="270">
        <f t="shared" ref="O1098:O1161" si="224">IFERROR(M1098*N1098,0)</f>
        <v>0</v>
      </c>
      <c r="P1098" s="269"/>
      <c r="Q1098" s="59"/>
      <c r="R1098" s="271">
        <f t="shared" ref="R1098:R1161" si="225">IFERROR(P1098*Q1098,0)</f>
        <v>0</v>
      </c>
      <c r="S1098" s="269"/>
      <c r="T1098" s="59"/>
      <c r="U1098" s="270">
        <f t="shared" ref="U1098:U1161" si="226">IFERROR(S1098*T1098,0)</f>
        <v>0</v>
      </c>
      <c r="V1098" s="269"/>
      <c r="W1098" s="59"/>
      <c r="X1098" s="270">
        <f t="shared" ref="X1098:X1161" si="227">IFERROR(V1098*W1098,0)</f>
        <v>0</v>
      </c>
      <c r="Y1098" s="270">
        <f t="shared" ref="Y1098:Y1161" si="228">SUM(I1098,L1098,O1098,R1098,U1098,X1098)</f>
        <v>0</v>
      </c>
      <c r="Z1098" s="58"/>
      <c r="AA1098" s="58"/>
      <c r="AB1098" s="60" t="str">
        <f t="shared" ref="AB1098:AB1161" si="229">IF($B1098="","",TEXT(ROW()-4,"000"))</f>
        <v/>
      </c>
      <c r="AC1098" s="21" t="b">
        <f t="shared" ref="AC1098:AC1161" si="230">OR(LEN($B1098&amp;"")&gt;0,LEN($C1098&amp;"")&gt;0,LEN($D1098&amp;"")&gt;0,LEN($E1098&amp;"")&gt;0,LEN($F1098&amp;"")&gt;0,LEN($G1098&amp;"")&gt;0,LEN($H1098&amp;"")&gt;0,LEN($J1098&amp;"")&gt;0,LEN($K1098&amp;"")&gt;0,LEN($M1098&amp;"")&gt;0,LEN($N1098&amp;"")&gt;0,LEN($P1098&amp;"")&gt;0,LEN($Q1098&amp;"")&gt;0,LEN($S1098&amp;"")&gt;0,LEN($T1098&amp;"")&gt;0,LEN($V1098&amp;"")&gt;0,LEN($W1098&amp;"")&gt;0,LEN($Z1098&amp;"")&gt;0,LEN($AA1098&amp;"")&gt;0)</f>
        <v>0</v>
      </c>
      <c r="AD1098" s="21" t="b">
        <f t="shared" ref="AD1098:AD1161" si="231">AND($B1098&lt;&gt;"",$C1098&lt;&gt;"",$E1098&lt;&gt;"",$F1098&lt;&gt;"")</f>
        <v>0</v>
      </c>
      <c r="AE1098" s="21" t="b">
        <f t="shared" ref="AE1098:AE1161" si="232">OR(AND($G1098&lt;&gt;"",$H1098&lt;&gt;""),AND($J1098&lt;&gt;"",$K1098&lt;&gt;""),AND($M1098&lt;&gt;"",$N1098&lt;&gt;""),AND($P1098&lt;&gt;"",$Q1098&lt;&gt;""),AND($S1098&lt;&gt;"",$T1098&lt;&gt;""),AND($V1098&lt;&gt;"",$W1098&lt;&gt;""))</f>
        <v>0</v>
      </c>
      <c r="AF1098" s="21" t="b">
        <f ca="1">OR(AND($AC1098,NOT($AD1098)),AND($AC1098,OR(AND($G1098="",$H1098&lt;&gt;""),AND($G1098&lt;&gt;"",$H1098=""),AND($J1098="",$K1098&lt;&gt;""),AND($J1098&lt;&gt;"",$K1098=""),AND($M1098="",$N1098&lt;&gt;""),AND($M1098&lt;&gt;"",$N1098=""),AND($P1098="",$Q1098&lt;&gt;""),AND($P1098&lt;&gt;"",$Q1098=""),AND($S1098="",$T1098&lt;&gt;""),AND($S1098&lt;&gt;"",$T1098=""),AND($V1098="",$W1098&lt;&gt;""),AND($V1098&lt;&gt;"",$W1098=""))),AND($C1098&lt;&gt;"",$E1098&lt;&gt;"",LEFT(TRIM($C1098),1)&lt;&gt;LEFT(TRIM($E1098),1)),IF(OR($E1098="",$F1098=""),FALSE(),IFERROR(COUNTIF(INDIRECT("UNITS_"&amp;SUBSTITUTE(LEFT($E1098,FIND(" ",$E1098&amp;" ")-1),".","_")),$F1098)=0,TRUE())),AND($B1098&lt;&gt;"",OR(ISNUMBER(SEARCH("outro",LOWER($B1098))),ISNUMBER(SEARCH("divers",LOWER($B1098))),ISNUMBER(SEARCH("etc",LOWER($B1098))))),OR(AND(ISNUMBER(SEARCH("comunic",LOWER($B1098))),LEFT($E1098,3)&lt;&gt;"4.4"),AND(ISNUMBER(SEARCH("monitor",LOWER($B1098))),NOT(OR(LEFT($E1098,3)="1.5",LEFT($E1098,3)="2.5")))),AND($B1098&lt;&gt;"",OR(LEFT($C1098,1)="1",LEFT($C1098,1)="2"),$D1098=""),AND($D1098&lt;&gt;"",NOT(OR(LEFT($C1098,1)="1",LEFT($C1098,1)="2"))),AND($D1098&lt;&gt;"",COUNTIF(' PROJETO'!$B$14:$B$16,$D1098)=0),IF($D1098="",FALSE(),IF(COUNTIF(' PROJETO'!$B$14:$B$16,$D1098)=0,FALSE(),IFERROR(INDEX(' PROJETO'!$C$14:$C$16,MATCH($D1098,' PROJETO'!$B$14:$B$16,0))&lt;&gt;"Sim",FALSE()))))</f>
        <v>0</v>
      </c>
      <c r="AG1098" s="21" t="b">
        <f>AND($AC1098,$Y1098&gt;'CONFG.  LISTAS'!$F$4,$Z1098="",$AA1098="")</f>
        <v>0</v>
      </c>
      <c r="AH1098" s="21" t="str">
        <f t="shared" ref="AH1098:AH1161" si="233">IF(NOT($AC1098),"",IF($AG1098,"⚠",IF(OR(AND($AC1098,NOT($AE1098)),$AF1098),"◔","✓")))</f>
        <v/>
      </c>
      <c r="AI1098" s="43" t="str">
        <f ca="1">IF(NOT($AC1098),"",IF(OR($B1098="",$C1098="",$E1098="",$F1098=""),"Preencha descrição, categoria, tipo e unidade.",IF(AND($B1098&lt;&gt;"",OR(LEFT($C1098,1)="1",LEFT($C1098,1)="2"),$D1098=""),"Informe a prática de restauração para itens diretos.",IF(AND($D1098&lt;&gt;"",NOT(OR(LEFT($C1098,1)="1",LEFT($C1098,1)="2"))),"Custos indiretos não devem pertencer a uma prática específica.",IF(AND($D1098&lt;&gt;"",COUNTIF(' PROJETO'!$B$14:$B$16,$D1098)=0),"Prática de restauração inválida ou não cadastrada.",IF(IF($D1098="",FALSE(),IF(COUNTIF(' PROJETO'!$B$14:$B$16,$D1098)=0,FALSE(),IFERROR(INDEX(' PROJETO'!$C$14:$C$16,MATCH($D1098,' PROJETO'!$B$14:$B$16,0))&lt;&gt;"Sim",FALSE()))),"A prática informada no item não foi selecionada na aba Projeto.",IF(AND(MAX($I1098,$L1098,$O1098,$R1098,$U1098,$X1098)&gt;'CONFG.  LISTAS'!$F$4,NOT(OR($Z1098&lt;&gt;"",$AA1098&lt;&gt;""))),"Memorial de cálculo ou anexo obrigatório não informado para item acima do limite.",IF(OR(AND($G1098&lt;&gt;"",$H1098&lt;&gt;"",OR($G1098&lt;=0,$H1098&lt;=0)),AND($J1098&lt;&gt;"",$K1098&lt;&gt;"",OR($J1098&lt;=0,$K1098&lt;=0)),AND($M1098&lt;&gt;"",$N1098&lt;&gt;"",OR($M1098&lt;=0,$N1098&lt;=0)),AND($P1098&lt;&gt;"",$Q1098&lt;&gt;"",OR($P1098&lt;=0,$Q1098&lt;=0)),AND($S1098&lt;&gt;"",$T1098&lt;&gt;"",OR($S1098&lt;=0,$T1098&lt;=0)),AND($V1098&lt;&gt;"",$W1098&lt;&gt;"",OR($V1098&lt;=0,$W1098&lt;=0))),"Revise os valores informados: valor unitário e quantidade devem ser maiores que zero.",IF(OR(AND($G1098="",$H1098&lt;&gt;""),AND($G1098&lt;&gt;"",$H1098=""),AND($J1098="",$K1098&lt;&gt;""),AND($J1098&lt;&gt;"",$K1098=""),AND($M1098="",$N1098&lt;&gt;""),AND($M1098&lt;&gt;"",$N1098=""),AND($P1098="",$Q1098&lt;&gt;""),AND($P1098&lt;&gt;"",$Q1098=""),AND($S1098="",$T1098&lt;&gt;""),AND($S1098&lt;&gt;"",$T1098=""),AND($V1098="",$W1098&lt;&gt;""),AND($V1098&lt;&gt;"",$W1098="")),"Há ano preenchido parcialmente: "&amp;TRIM(IF(AND($G1098="",$H1098&lt;&gt;""),"Ano 1 (falta valor unitário); ","")&amp;IF(AND($G1098&lt;&gt;"",$H1098=""),"Ano 1 (falta quantidade); ","")&amp;IF(AND($J1098="",$K1098&lt;&gt;""),"Ano 2 (falta valor unitário); ","")&amp;IF(AND($J1098&lt;&gt;"",$K1098=""),"Ano 2 (falta quantidade); ","")&amp;IF(AND($M1098="",$N1098&lt;&gt;""),"Ano 3 (falta valor unitário); ","")&amp;IF(AND($M1098&lt;&gt;"",$N1098=""),"Ano 3 (falta quantidade); ","")&amp;IF(AND($P1098="",$Q1098&lt;&gt;""),"Ano 4 (falta valor unitário); ","")&amp;IF(AND($P1098&lt;&gt;"",$Q1098=""),"Ano 4 (falta quantidade); ","")&amp;IF(AND($S1098="",$T1098&lt;&gt;""),"Ano 5 (falta valor unitário); ","")&amp;IF(AND($S1098&lt;&gt;"",$T1098=""),"Ano 5 (falta quantidade); ","")&amp;IF(AND($V1098="",$W1098&lt;&gt;""),"Ano 6 (falta valor unitário); ","")&amp;IF(AND($V1098&lt;&gt;"",$W1098=""),"Ano 6 (falta quantidade); ","")), IF(NOT(OR(AND($G1098&lt;&gt;"",$H1098&lt;&gt;""),AND($J1098&lt;&gt;"",$K1098&lt;&gt;""),AND($M1098&lt;&gt;"",$N1098&lt;&gt;""),AND($P1098&lt;&gt;"",$Q1098&lt;&gt;""),AND($S1098&lt;&gt;"",$T1098&lt;&gt;""),AND($V1098&lt;&gt;"",$W1098&lt;&gt;""))),"Informe pelo menos um ano completo com valor unitário e quantidade.",IF(AND($C1098&lt;&gt;"",$E1098&lt;&gt;"",LEFT(TRIM($C1098),1)&lt;&gt;LEFT(TRIM($E1098),1)),"Categoria e tipo estão incompatíveis.",IF(IF(OR($E1098="",$F1098=""),FALSE(),IFERROR(COUNTIF(INDIRECT("UNITS_"&amp;SUBSTITUTE(LEFT($E1098,FIND(" ",$E1098&amp;" ")-1),".","_")),$F1098)=0,TRUE())),"Unidade incompatível com o tipo selecionado.",IF(OR(AND(ISNUMBER(SEARCH("comunic",LOWER($B1098))),LEFT($E1098,3)&lt;&gt;"4.4"),AND(ISNUMBER(SEARCH("monitor",LOWER($B1098))),NOT(OR(LEFT($E1098,3)="1.5",LEFT($E1098,3)="2.5")))),"Revise a classificação do item conforme as regras de preenchimento.",IF(AND($B1098&lt;&gt;"",OR(ISNUMBER(SEARCH("outro",LOWER($B1098))),ISNUMBER(SEARCH("divers",LOWER($B1098))),ISNUMBER(SEARCH("kit",LOWER($B1098))),ISNUMBER(SEARCH("ferrament",LOWER($B1098))),ISNUMBER(SEARCH("epi",LOWER($B1098)))),NOT(OR($Z1098&lt;&gt;"",$AA1098&lt;&gt;""))),"Descrição muito genérica: detalhe melhor o item e registre o racional no memorial ou em anexo.",IF(AND($Y1098=0,$B1098&lt;&gt;"",OR($G1098&lt;&gt;"",$H1098&lt;&gt;"",$J1098&lt;&gt;"",$K1098&lt;&gt;"",$M1098&lt;&gt;"",$N1098&lt;&gt;"",$P1098&lt;&gt;"",$Q1098&lt;&gt;"",$S1098&lt;&gt;"",$T1098&lt;&gt;"",$V1098&lt;&gt;"",$W1098&lt;&gt;"")),"O item possui dados lançados, mas o total está zerado. Revise os valores informados.","")))))))))))))))</f>
        <v/>
      </c>
    </row>
    <row r="1099" spans="1:35" ht="14.25" customHeight="1" x14ac:dyDescent="0.25">
      <c r="A1099" s="57" t="str">
        <f t="shared" si="221"/>
        <v/>
      </c>
      <c r="B1099" s="61"/>
      <c r="C1099" s="61"/>
      <c r="D1099" s="58"/>
      <c r="E1099" s="61"/>
      <c r="F1099" s="61"/>
      <c r="G1099" s="272"/>
      <c r="H1099" s="62"/>
      <c r="I1099" s="273">
        <f t="shared" si="222"/>
        <v>0</v>
      </c>
      <c r="J1099" s="272"/>
      <c r="K1099" s="62"/>
      <c r="L1099" s="270">
        <f t="shared" si="223"/>
        <v>0</v>
      </c>
      <c r="M1099" s="272"/>
      <c r="N1099" s="62"/>
      <c r="O1099" s="270">
        <f t="shared" si="224"/>
        <v>0</v>
      </c>
      <c r="P1099" s="272"/>
      <c r="Q1099" s="62"/>
      <c r="R1099" s="271">
        <f t="shared" si="225"/>
        <v>0</v>
      </c>
      <c r="S1099" s="272"/>
      <c r="T1099" s="62"/>
      <c r="U1099" s="270">
        <f t="shared" si="226"/>
        <v>0</v>
      </c>
      <c r="V1099" s="272"/>
      <c r="W1099" s="62"/>
      <c r="X1099" s="270">
        <f t="shared" si="227"/>
        <v>0</v>
      </c>
      <c r="Y1099" s="270">
        <f t="shared" si="228"/>
        <v>0</v>
      </c>
      <c r="Z1099" s="61"/>
      <c r="AA1099" s="61"/>
      <c r="AB1099" s="60" t="str">
        <f t="shared" si="229"/>
        <v/>
      </c>
      <c r="AC1099" s="21" t="b">
        <f t="shared" si="230"/>
        <v>0</v>
      </c>
      <c r="AD1099" s="21" t="b">
        <f t="shared" si="231"/>
        <v>0</v>
      </c>
      <c r="AE1099" s="21" t="b">
        <f t="shared" si="232"/>
        <v>0</v>
      </c>
      <c r="AF1099" s="21" t="b">
        <f ca="1">OR(AND($AC1099,NOT($AD1099)),AND($AC1099,OR(AND($G1099="",$H1099&lt;&gt;""),AND($G1099&lt;&gt;"",$H1099=""),AND($J1099="",$K1099&lt;&gt;""),AND($J1099&lt;&gt;"",$K1099=""),AND($M1099="",$N1099&lt;&gt;""),AND($M1099&lt;&gt;"",$N1099=""),AND($P1099="",$Q1099&lt;&gt;""),AND($P1099&lt;&gt;"",$Q1099=""),AND($S1099="",$T1099&lt;&gt;""),AND($S1099&lt;&gt;"",$T1099=""),AND($V1099="",$W1099&lt;&gt;""),AND($V1099&lt;&gt;"",$W1099=""))),AND($C1099&lt;&gt;"",$E1099&lt;&gt;"",LEFT(TRIM($C1099),1)&lt;&gt;LEFT(TRIM($E1099),1)),IF(OR($E1099="",$F1099=""),FALSE(),IFERROR(COUNTIF(INDIRECT("UNITS_"&amp;SUBSTITUTE(LEFT($E1099,FIND(" ",$E1099&amp;" ")-1),".","_")),$F1099)=0,TRUE())),AND($B1099&lt;&gt;"",OR(ISNUMBER(SEARCH("outro",LOWER($B1099))),ISNUMBER(SEARCH("divers",LOWER($B1099))),ISNUMBER(SEARCH("etc",LOWER($B1099))))),OR(AND(ISNUMBER(SEARCH("comunic",LOWER($B1099))),LEFT($E1099,3)&lt;&gt;"4.4"),AND(ISNUMBER(SEARCH("monitor",LOWER($B1099))),NOT(OR(LEFT($E1099,3)="1.5",LEFT($E1099,3)="2.5")))),AND($B1099&lt;&gt;"",OR(LEFT($C1099,1)="1",LEFT($C1099,1)="2"),$D1099=""),AND($D1099&lt;&gt;"",NOT(OR(LEFT($C1099,1)="1",LEFT($C1099,1)="2"))),AND($D1099&lt;&gt;"",COUNTIF(' PROJETO'!$B$14:$B$16,$D1099)=0),IF($D1099="",FALSE(),IF(COUNTIF(' PROJETO'!$B$14:$B$16,$D1099)=0,FALSE(),IFERROR(INDEX(' PROJETO'!$C$14:$C$16,MATCH($D1099,' PROJETO'!$B$14:$B$16,0))&lt;&gt;"Sim",FALSE()))))</f>
        <v>0</v>
      </c>
      <c r="AG1099" s="21" t="b">
        <f>AND($AC1099,$Y1099&gt;'CONFG.  LISTAS'!$F$4,$Z1099="",$AA1099="")</f>
        <v>0</v>
      </c>
      <c r="AH1099" s="21" t="str">
        <f t="shared" si="233"/>
        <v/>
      </c>
      <c r="AI1099" s="43" t="str">
        <f ca="1">IF(NOT($AC1099),"",IF(OR($B1099="",$C1099="",$E1099="",$F1099=""),"Preencha descrição, categoria, tipo e unidade.",IF(AND($B1099&lt;&gt;"",OR(LEFT($C1099,1)="1",LEFT($C1099,1)="2"),$D1099=""),"Informe a prática de restauração para itens diretos.",IF(AND($D1099&lt;&gt;"",NOT(OR(LEFT($C1099,1)="1",LEFT($C1099,1)="2"))),"Custos indiretos não devem pertencer a uma prática específica.",IF(AND($D1099&lt;&gt;"",COUNTIF(' PROJETO'!$B$14:$B$16,$D1099)=0),"Prática de restauração inválida ou não cadastrada.",IF(IF($D1099="",FALSE(),IF(COUNTIF(' PROJETO'!$B$14:$B$16,$D1099)=0,FALSE(),IFERROR(INDEX(' PROJETO'!$C$14:$C$16,MATCH($D1099,' PROJETO'!$B$14:$B$16,0))&lt;&gt;"Sim",FALSE()))),"A prática informada no item não foi selecionada na aba Projeto.",IF(AND(MAX($I1099,$L1099,$O1099,$R1099,$U1099,$X1099)&gt;'CONFG.  LISTAS'!$F$4,NOT(OR($Z1099&lt;&gt;"",$AA1099&lt;&gt;""))),"Memorial de cálculo ou anexo obrigatório não informado para item acima do limite.",IF(OR(AND($G1099&lt;&gt;"",$H1099&lt;&gt;"",OR($G1099&lt;=0,$H1099&lt;=0)),AND($J1099&lt;&gt;"",$K1099&lt;&gt;"",OR($J1099&lt;=0,$K1099&lt;=0)),AND($M1099&lt;&gt;"",$N1099&lt;&gt;"",OR($M1099&lt;=0,$N1099&lt;=0)),AND($P1099&lt;&gt;"",$Q1099&lt;&gt;"",OR($P1099&lt;=0,$Q1099&lt;=0)),AND($S1099&lt;&gt;"",$T1099&lt;&gt;"",OR($S1099&lt;=0,$T1099&lt;=0)),AND($V1099&lt;&gt;"",$W1099&lt;&gt;"",OR($V1099&lt;=0,$W1099&lt;=0))),"Revise os valores informados: valor unitário e quantidade devem ser maiores que zero.",IF(OR(AND($G1099="",$H1099&lt;&gt;""),AND($G1099&lt;&gt;"",$H1099=""),AND($J1099="",$K1099&lt;&gt;""),AND($J1099&lt;&gt;"",$K1099=""),AND($M1099="",$N1099&lt;&gt;""),AND($M1099&lt;&gt;"",$N1099=""),AND($P1099="",$Q1099&lt;&gt;""),AND($P1099&lt;&gt;"",$Q1099=""),AND($S1099="",$T1099&lt;&gt;""),AND($S1099&lt;&gt;"",$T1099=""),AND($V1099="",$W1099&lt;&gt;""),AND($V1099&lt;&gt;"",$W1099="")),"Há ano preenchido parcialmente: "&amp;TRIM(IF(AND($G1099="",$H1099&lt;&gt;""),"Ano 1 (falta valor unitário); ","")&amp;IF(AND($G1099&lt;&gt;"",$H1099=""),"Ano 1 (falta quantidade); ","")&amp;IF(AND($J1099="",$K1099&lt;&gt;""),"Ano 2 (falta valor unitário); ","")&amp;IF(AND($J1099&lt;&gt;"",$K1099=""),"Ano 2 (falta quantidade); ","")&amp;IF(AND($M1099="",$N1099&lt;&gt;""),"Ano 3 (falta valor unitário); ","")&amp;IF(AND($M1099&lt;&gt;"",$N1099=""),"Ano 3 (falta quantidade); ","")&amp;IF(AND($P1099="",$Q1099&lt;&gt;""),"Ano 4 (falta valor unitário); ","")&amp;IF(AND($P1099&lt;&gt;"",$Q1099=""),"Ano 4 (falta quantidade); ","")&amp;IF(AND($S1099="",$T1099&lt;&gt;""),"Ano 5 (falta valor unitário); ","")&amp;IF(AND($S1099&lt;&gt;"",$T1099=""),"Ano 5 (falta quantidade); ","")&amp;IF(AND($V1099="",$W1099&lt;&gt;""),"Ano 6 (falta valor unitário); ","")&amp;IF(AND($V1099&lt;&gt;"",$W1099=""),"Ano 6 (falta quantidade); ","")), IF(NOT(OR(AND($G1099&lt;&gt;"",$H1099&lt;&gt;""),AND($J1099&lt;&gt;"",$K1099&lt;&gt;""),AND($M1099&lt;&gt;"",$N1099&lt;&gt;""),AND($P1099&lt;&gt;"",$Q1099&lt;&gt;""),AND($S1099&lt;&gt;"",$T1099&lt;&gt;""),AND($V1099&lt;&gt;"",$W1099&lt;&gt;""))),"Informe pelo menos um ano completo com valor unitário e quantidade.",IF(AND($C1099&lt;&gt;"",$E1099&lt;&gt;"",LEFT(TRIM($C1099),1)&lt;&gt;LEFT(TRIM($E1099),1)),"Categoria e tipo estão incompatíveis.",IF(IF(OR($E1099="",$F1099=""),FALSE(),IFERROR(COUNTIF(INDIRECT("UNITS_"&amp;SUBSTITUTE(LEFT($E1099,FIND(" ",$E1099&amp;" ")-1),".","_")),$F1099)=0,TRUE())),"Unidade incompatível com o tipo selecionado.",IF(OR(AND(ISNUMBER(SEARCH("comunic",LOWER($B1099))),LEFT($E1099,3)&lt;&gt;"4.4"),AND(ISNUMBER(SEARCH("monitor",LOWER($B1099))),NOT(OR(LEFT($E1099,3)="1.5",LEFT($E1099,3)="2.5")))),"Revise a classificação do item conforme as regras de preenchimento.",IF(AND($B1099&lt;&gt;"",OR(ISNUMBER(SEARCH("outro",LOWER($B1099))),ISNUMBER(SEARCH("divers",LOWER($B1099))),ISNUMBER(SEARCH("kit",LOWER($B1099))),ISNUMBER(SEARCH("ferrament",LOWER($B1099))),ISNUMBER(SEARCH("epi",LOWER($B1099)))),NOT(OR($Z1099&lt;&gt;"",$AA1099&lt;&gt;""))),"Descrição muito genérica: detalhe melhor o item e registre o racional no memorial ou em anexo.",IF(AND($Y1099=0,$B1099&lt;&gt;"",OR($G1099&lt;&gt;"",$H1099&lt;&gt;"",$J1099&lt;&gt;"",$K1099&lt;&gt;"",$M1099&lt;&gt;"",$N1099&lt;&gt;"",$P1099&lt;&gt;"",$Q1099&lt;&gt;"",$S1099&lt;&gt;"",$T1099&lt;&gt;"",$V1099&lt;&gt;"",$W1099&lt;&gt;"")),"O item possui dados lançados, mas o total está zerado. Revise os valores informados.","")))))))))))))))</f>
        <v/>
      </c>
    </row>
    <row r="1100" spans="1:35" ht="14.25" customHeight="1" x14ac:dyDescent="0.25">
      <c r="A1100" s="57" t="str">
        <f t="shared" si="221"/>
        <v/>
      </c>
      <c r="B1100" s="58"/>
      <c r="C1100" s="58"/>
      <c r="D1100" s="58"/>
      <c r="E1100" s="58"/>
      <c r="F1100" s="58"/>
      <c r="G1100" s="269"/>
      <c r="H1100" s="59"/>
      <c r="I1100" s="273">
        <f t="shared" si="222"/>
        <v>0</v>
      </c>
      <c r="J1100" s="269"/>
      <c r="K1100" s="59"/>
      <c r="L1100" s="270">
        <f t="shared" si="223"/>
        <v>0</v>
      </c>
      <c r="M1100" s="269"/>
      <c r="N1100" s="59"/>
      <c r="O1100" s="270">
        <f t="shared" si="224"/>
        <v>0</v>
      </c>
      <c r="P1100" s="269"/>
      <c r="Q1100" s="59"/>
      <c r="R1100" s="271">
        <f t="shared" si="225"/>
        <v>0</v>
      </c>
      <c r="S1100" s="269"/>
      <c r="T1100" s="59"/>
      <c r="U1100" s="270">
        <f t="shared" si="226"/>
        <v>0</v>
      </c>
      <c r="V1100" s="269"/>
      <c r="W1100" s="59"/>
      <c r="X1100" s="270">
        <f t="shared" si="227"/>
        <v>0</v>
      </c>
      <c r="Y1100" s="270">
        <f t="shared" si="228"/>
        <v>0</v>
      </c>
      <c r="Z1100" s="58"/>
      <c r="AA1100" s="58"/>
      <c r="AB1100" s="60" t="str">
        <f t="shared" si="229"/>
        <v/>
      </c>
      <c r="AC1100" s="21" t="b">
        <f t="shared" si="230"/>
        <v>0</v>
      </c>
      <c r="AD1100" s="21" t="b">
        <f t="shared" si="231"/>
        <v>0</v>
      </c>
      <c r="AE1100" s="21" t="b">
        <f t="shared" si="232"/>
        <v>0</v>
      </c>
      <c r="AF1100" s="21" t="b">
        <f ca="1">OR(AND($AC1100,NOT($AD1100)),AND($AC1100,OR(AND($G1100="",$H1100&lt;&gt;""),AND($G1100&lt;&gt;"",$H1100=""),AND($J1100="",$K1100&lt;&gt;""),AND($J1100&lt;&gt;"",$K1100=""),AND($M1100="",$N1100&lt;&gt;""),AND($M1100&lt;&gt;"",$N1100=""),AND($P1100="",$Q1100&lt;&gt;""),AND($P1100&lt;&gt;"",$Q1100=""),AND($S1100="",$T1100&lt;&gt;""),AND($S1100&lt;&gt;"",$T1100=""),AND($V1100="",$W1100&lt;&gt;""),AND($V1100&lt;&gt;"",$W1100=""))),AND($C1100&lt;&gt;"",$E1100&lt;&gt;"",LEFT(TRIM($C1100),1)&lt;&gt;LEFT(TRIM($E1100),1)),IF(OR($E1100="",$F1100=""),FALSE(),IFERROR(COUNTIF(INDIRECT("UNITS_"&amp;SUBSTITUTE(LEFT($E1100,FIND(" ",$E1100&amp;" ")-1),".","_")),$F1100)=0,TRUE())),AND($B1100&lt;&gt;"",OR(ISNUMBER(SEARCH("outro",LOWER($B1100))),ISNUMBER(SEARCH("divers",LOWER($B1100))),ISNUMBER(SEARCH("etc",LOWER($B1100))))),OR(AND(ISNUMBER(SEARCH("comunic",LOWER($B1100))),LEFT($E1100,3)&lt;&gt;"4.4"),AND(ISNUMBER(SEARCH("monitor",LOWER($B1100))),NOT(OR(LEFT($E1100,3)="1.5",LEFT($E1100,3)="2.5")))),AND($B1100&lt;&gt;"",OR(LEFT($C1100,1)="1",LEFT($C1100,1)="2"),$D1100=""),AND($D1100&lt;&gt;"",NOT(OR(LEFT($C1100,1)="1",LEFT($C1100,1)="2"))),AND($D1100&lt;&gt;"",COUNTIF(' PROJETO'!$B$14:$B$16,$D1100)=0),IF($D1100="",FALSE(),IF(COUNTIF(' PROJETO'!$B$14:$B$16,$D1100)=0,FALSE(),IFERROR(INDEX(' PROJETO'!$C$14:$C$16,MATCH($D1100,' PROJETO'!$B$14:$B$16,0))&lt;&gt;"Sim",FALSE()))))</f>
        <v>0</v>
      </c>
      <c r="AG1100" s="21" t="b">
        <f>AND($AC1100,$Y1100&gt;'CONFG.  LISTAS'!$F$4,$Z1100="",$AA1100="")</f>
        <v>0</v>
      </c>
      <c r="AH1100" s="21" t="str">
        <f t="shared" si="233"/>
        <v/>
      </c>
      <c r="AI1100" s="43" t="str">
        <f ca="1">IF(NOT($AC1100),"",IF(OR($B1100="",$C1100="",$E1100="",$F1100=""),"Preencha descrição, categoria, tipo e unidade.",IF(AND($B1100&lt;&gt;"",OR(LEFT($C1100,1)="1",LEFT($C1100,1)="2"),$D1100=""),"Informe a prática de restauração para itens diretos.",IF(AND($D1100&lt;&gt;"",NOT(OR(LEFT($C1100,1)="1",LEFT($C1100,1)="2"))),"Custos indiretos não devem pertencer a uma prática específica.",IF(AND($D1100&lt;&gt;"",COUNTIF(' PROJETO'!$B$14:$B$16,$D1100)=0),"Prática de restauração inválida ou não cadastrada.",IF(IF($D1100="",FALSE(),IF(COUNTIF(' PROJETO'!$B$14:$B$16,$D1100)=0,FALSE(),IFERROR(INDEX(' PROJETO'!$C$14:$C$16,MATCH($D1100,' PROJETO'!$B$14:$B$16,0))&lt;&gt;"Sim",FALSE()))),"A prática informada no item não foi selecionada na aba Projeto.",IF(AND(MAX($I1100,$L1100,$O1100,$R1100,$U1100,$X1100)&gt;'CONFG.  LISTAS'!$F$4,NOT(OR($Z1100&lt;&gt;"",$AA1100&lt;&gt;""))),"Memorial de cálculo ou anexo obrigatório não informado para item acima do limite.",IF(OR(AND($G1100&lt;&gt;"",$H1100&lt;&gt;"",OR($G1100&lt;=0,$H1100&lt;=0)),AND($J1100&lt;&gt;"",$K1100&lt;&gt;"",OR($J1100&lt;=0,$K1100&lt;=0)),AND($M1100&lt;&gt;"",$N1100&lt;&gt;"",OR($M1100&lt;=0,$N1100&lt;=0)),AND($P1100&lt;&gt;"",$Q1100&lt;&gt;"",OR($P1100&lt;=0,$Q1100&lt;=0)),AND($S1100&lt;&gt;"",$T1100&lt;&gt;"",OR($S1100&lt;=0,$T1100&lt;=0)),AND($V1100&lt;&gt;"",$W1100&lt;&gt;"",OR($V1100&lt;=0,$W1100&lt;=0))),"Revise os valores informados: valor unitário e quantidade devem ser maiores que zero.",IF(OR(AND($G1100="",$H1100&lt;&gt;""),AND($G1100&lt;&gt;"",$H1100=""),AND($J1100="",$K1100&lt;&gt;""),AND($J1100&lt;&gt;"",$K1100=""),AND($M1100="",$N1100&lt;&gt;""),AND($M1100&lt;&gt;"",$N1100=""),AND($P1100="",$Q1100&lt;&gt;""),AND($P1100&lt;&gt;"",$Q1100=""),AND($S1100="",$T1100&lt;&gt;""),AND($S1100&lt;&gt;"",$T1100=""),AND($V1100="",$W1100&lt;&gt;""),AND($V1100&lt;&gt;"",$W1100="")),"Há ano preenchido parcialmente: "&amp;TRIM(IF(AND($G1100="",$H1100&lt;&gt;""),"Ano 1 (falta valor unitário); ","")&amp;IF(AND($G1100&lt;&gt;"",$H1100=""),"Ano 1 (falta quantidade); ","")&amp;IF(AND($J1100="",$K1100&lt;&gt;""),"Ano 2 (falta valor unitário); ","")&amp;IF(AND($J1100&lt;&gt;"",$K1100=""),"Ano 2 (falta quantidade); ","")&amp;IF(AND($M1100="",$N1100&lt;&gt;""),"Ano 3 (falta valor unitário); ","")&amp;IF(AND($M1100&lt;&gt;"",$N1100=""),"Ano 3 (falta quantidade); ","")&amp;IF(AND($P1100="",$Q1100&lt;&gt;""),"Ano 4 (falta valor unitário); ","")&amp;IF(AND($P1100&lt;&gt;"",$Q1100=""),"Ano 4 (falta quantidade); ","")&amp;IF(AND($S1100="",$T1100&lt;&gt;""),"Ano 5 (falta valor unitário); ","")&amp;IF(AND($S1100&lt;&gt;"",$T1100=""),"Ano 5 (falta quantidade); ","")&amp;IF(AND($V1100="",$W1100&lt;&gt;""),"Ano 6 (falta valor unitário); ","")&amp;IF(AND($V1100&lt;&gt;"",$W1100=""),"Ano 6 (falta quantidade); ","")), IF(NOT(OR(AND($G1100&lt;&gt;"",$H1100&lt;&gt;""),AND($J1100&lt;&gt;"",$K1100&lt;&gt;""),AND($M1100&lt;&gt;"",$N1100&lt;&gt;""),AND($P1100&lt;&gt;"",$Q1100&lt;&gt;""),AND($S1100&lt;&gt;"",$T1100&lt;&gt;""),AND($V1100&lt;&gt;"",$W1100&lt;&gt;""))),"Informe pelo menos um ano completo com valor unitário e quantidade.",IF(AND($C1100&lt;&gt;"",$E1100&lt;&gt;"",LEFT(TRIM($C1100),1)&lt;&gt;LEFT(TRIM($E1100),1)),"Categoria e tipo estão incompatíveis.",IF(IF(OR($E1100="",$F1100=""),FALSE(),IFERROR(COUNTIF(INDIRECT("UNITS_"&amp;SUBSTITUTE(LEFT($E1100,FIND(" ",$E1100&amp;" ")-1),".","_")),$F1100)=0,TRUE())),"Unidade incompatível com o tipo selecionado.",IF(OR(AND(ISNUMBER(SEARCH("comunic",LOWER($B1100))),LEFT($E1100,3)&lt;&gt;"4.4"),AND(ISNUMBER(SEARCH("monitor",LOWER($B1100))),NOT(OR(LEFT($E1100,3)="1.5",LEFT($E1100,3)="2.5")))),"Revise a classificação do item conforme as regras de preenchimento.",IF(AND($B1100&lt;&gt;"",OR(ISNUMBER(SEARCH("outro",LOWER($B1100))),ISNUMBER(SEARCH("divers",LOWER($B1100))),ISNUMBER(SEARCH("kit",LOWER($B1100))),ISNUMBER(SEARCH("ferrament",LOWER($B1100))),ISNUMBER(SEARCH("epi",LOWER($B1100)))),NOT(OR($Z1100&lt;&gt;"",$AA1100&lt;&gt;""))),"Descrição muito genérica: detalhe melhor o item e registre o racional no memorial ou em anexo.",IF(AND($Y1100=0,$B1100&lt;&gt;"",OR($G1100&lt;&gt;"",$H1100&lt;&gt;"",$J1100&lt;&gt;"",$K1100&lt;&gt;"",$M1100&lt;&gt;"",$N1100&lt;&gt;"",$P1100&lt;&gt;"",$Q1100&lt;&gt;"",$S1100&lt;&gt;"",$T1100&lt;&gt;"",$V1100&lt;&gt;"",$W1100&lt;&gt;"")),"O item possui dados lançados, mas o total está zerado. Revise os valores informados.","")))))))))))))))</f>
        <v/>
      </c>
    </row>
    <row r="1101" spans="1:35" ht="14.25" customHeight="1" x14ac:dyDescent="0.25">
      <c r="A1101" s="57" t="str">
        <f t="shared" si="221"/>
        <v/>
      </c>
      <c r="B1101" s="61"/>
      <c r="C1101" s="61"/>
      <c r="D1101" s="58"/>
      <c r="E1101" s="61"/>
      <c r="F1101" s="61"/>
      <c r="G1101" s="272"/>
      <c r="H1101" s="62"/>
      <c r="I1101" s="273">
        <f t="shared" si="222"/>
        <v>0</v>
      </c>
      <c r="J1101" s="272"/>
      <c r="K1101" s="62"/>
      <c r="L1101" s="270">
        <f t="shared" si="223"/>
        <v>0</v>
      </c>
      <c r="M1101" s="272"/>
      <c r="N1101" s="62"/>
      <c r="O1101" s="270">
        <f t="shared" si="224"/>
        <v>0</v>
      </c>
      <c r="P1101" s="272"/>
      <c r="Q1101" s="62"/>
      <c r="R1101" s="271">
        <f t="shared" si="225"/>
        <v>0</v>
      </c>
      <c r="S1101" s="272"/>
      <c r="T1101" s="62"/>
      <c r="U1101" s="270">
        <f t="shared" si="226"/>
        <v>0</v>
      </c>
      <c r="V1101" s="272"/>
      <c r="W1101" s="62"/>
      <c r="X1101" s="270">
        <f t="shared" si="227"/>
        <v>0</v>
      </c>
      <c r="Y1101" s="270">
        <f t="shared" si="228"/>
        <v>0</v>
      </c>
      <c r="Z1101" s="61"/>
      <c r="AA1101" s="61"/>
      <c r="AB1101" s="60" t="str">
        <f t="shared" si="229"/>
        <v/>
      </c>
      <c r="AC1101" s="21" t="b">
        <f t="shared" si="230"/>
        <v>0</v>
      </c>
      <c r="AD1101" s="21" t="b">
        <f t="shared" si="231"/>
        <v>0</v>
      </c>
      <c r="AE1101" s="21" t="b">
        <f t="shared" si="232"/>
        <v>0</v>
      </c>
      <c r="AF1101" s="21" t="b">
        <f ca="1">OR(AND($AC1101,NOT($AD1101)),AND($AC1101,OR(AND($G1101="",$H1101&lt;&gt;""),AND($G1101&lt;&gt;"",$H1101=""),AND($J1101="",$K1101&lt;&gt;""),AND($J1101&lt;&gt;"",$K1101=""),AND($M1101="",$N1101&lt;&gt;""),AND($M1101&lt;&gt;"",$N1101=""),AND($P1101="",$Q1101&lt;&gt;""),AND($P1101&lt;&gt;"",$Q1101=""),AND($S1101="",$T1101&lt;&gt;""),AND($S1101&lt;&gt;"",$T1101=""),AND($V1101="",$W1101&lt;&gt;""),AND($V1101&lt;&gt;"",$W1101=""))),AND($C1101&lt;&gt;"",$E1101&lt;&gt;"",LEFT(TRIM($C1101),1)&lt;&gt;LEFT(TRIM($E1101),1)),IF(OR($E1101="",$F1101=""),FALSE(),IFERROR(COUNTIF(INDIRECT("UNITS_"&amp;SUBSTITUTE(LEFT($E1101,FIND(" ",$E1101&amp;" ")-1),".","_")),$F1101)=0,TRUE())),AND($B1101&lt;&gt;"",OR(ISNUMBER(SEARCH("outro",LOWER($B1101))),ISNUMBER(SEARCH("divers",LOWER($B1101))),ISNUMBER(SEARCH("etc",LOWER($B1101))))),OR(AND(ISNUMBER(SEARCH("comunic",LOWER($B1101))),LEFT($E1101,3)&lt;&gt;"4.4"),AND(ISNUMBER(SEARCH("monitor",LOWER($B1101))),NOT(OR(LEFT($E1101,3)="1.5",LEFT($E1101,3)="2.5")))),AND($B1101&lt;&gt;"",OR(LEFT($C1101,1)="1",LEFT($C1101,1)="2"),$D1101=""),AND($D1101&lt;&gt;"",NOT(OR(LEFT($C1101,1)="1",LEFT($C1101,1)="2"))),AND($D1101&lt;&gt;"",COUNTIF(' PROJETO'!$B$14:$B$16,$D1101)=0),IF($D1101="",FALSE(),IF(COUNTIF(' PROJETO'!$B$14:$B$16,$D1101)=0,FALSE(),IFERROR(INDEX(' PROJETO'!$C$14:$C$16,MATCH($D1101,' PROJETO'!$B$14:$B$16,0))&lt;&gt;"Sim",FALSE()))))</f>
        <v>0</v>
      </c>
      <c r="AG1101" s="21" t="b">
        <f>AND($AC1101,$Y1101&gt;'CONFG.  LISTAS'!$F$4,$Z1101="",$AA1101="")</f>
        <v>0</v>
      </c>
      <c r="AH1101" s="21" t="str">
        <f t="shared" si="233"/>
        <v/>
      </c>
      <c r="AI1101" s="43" t="str">
        <f ca="1">IF(NOT($AC1101),"",IF(OR($B1101="",$C1101="",$E1101="",$F1101=""),"Preencha descrição, categoria, tipo e unidade.",IF(AND($B1101&lt;&gt;"",OR(LEFT($C1101,1)="1",LEFT($C1101,1)="2"),$D1101=""),"Informe a prática de restauração para itens diretos.",IF(AND($D1101&lt;&gt;"",NOT(OR(LEFT($C1101,1)="1",LEFT($C1101,1)="2"))),"Custos indiretos não devem pertencer a uma prática específica.",IF(AND($D1101&lt;&gt;"",COUNTIF(' PROJETO'!$B$14:$B$16,$D1101)=0),"Prática de restauração inválida ou não cadastrada.",IF(IF($D1101="",FALSE(),IF(COUNTIF(' PROJETO'!$B$14:$B$16,$D1101)=0,FALSE(),IFERROR(INDEX(' PROJETO'!$C$14:$C$16,MATCH($D1101,' PROJETO'!$B$14:$B$16,0))&lt;&gt;"Sim",FALSE()))),"A prática informada no item não foi selecionada na aba Projeto.",IF(AND(MAX($I1101,$L1101,$O1101,$R1101,$U1101,$X1101)&gt;'CONFG.  LISTAS'!$F$4,NOT(OR($Z1101&lt;&gt;"",$AA1101&lt;&gt;""))),"Memorial de cálculo ou anexo obrigatório não informado para item acima do limite.",IF(OR(AND($G1101&lt;&gt;"",$H1101&lt;&gt;"",OR($G1101&lt;=0,$H1101&lt;=0)),AND($J1101&lt;&gt;"",$K1101&lt;&gt;"",OR($J1101&lt;=0,$K1101&lt;=0)),AND($M1101&lt;&gt;"",$N1101&lt;&gt;"",OR($M1101&lt;=0,$N1101&lt;=0)),AND($P1101&lt;&gt;"",$Q1101&lt;&gt;"",OR($P1101&lt;=0,$Q1101&lt;=0)),AND($S1101&lt;&gt;"",$T1101&lt;&gt;"",OR($S1101&lt;=0,$T1101&lt;=0)),AND($V1101&lt;&gt;"",$W1101&lt;&gt;"",OR($V1101&lt;=0,$W1101&lt;=0))),"Revise os valores informados: valor unitário e quantidade devem ser maiores que zero.",IF(OR(AND($G1101="",$H1101&lt;&gt;""),AND($G1101&lt;&gt;"",$H1101=""),AND($J1101="",$K1101&lt;&gt;""),AND($J1101&lt;&gt;"",$K1101=""),AND($M1101="",$N1101&lt;&gt;""),AND($M1101&lt;&gt;"",$N1101=""),AND($P1101="",$Q1101&lt;&gt;""),AND($P1101&lt;&gt;"",$Q1101=""),AND($S1101="",$T1101&lt;&gt;""),AND($S1101&lt;&gt;"",$T1101=""),AND($V1101="",$W1101&lt;&gt;""),AND($V1101&lt;&gt;"",$W1101="")),"Há ano preenchido parcialmente: "&amp;TRIM(IF(AND($G1101="",$H1101&lt;&gt;""),"Ano 1 (falta valor unitário); ","")&amp;IF(AND($G1101&lt;&gt;"",$H1101=""),"Ano 1 (falta quantidade); ","")&amp;IF(AND($J1101="",$K1101&lt;&gt;""),"Ano 2 (falta valor unitário); ","")&amp;IF(AND($J1101&lt;&gt;"",$K1101=""),"Ano 2 (falta quantidade); ","")&amp;IF(AND($M1101="",$N1101&lt;&gt;""),"Ano 3 (falta valor unitário); ","")&amp;IF(AND($M1101&lt;&gt;"",$N1101=""),"Ano 3 (falta quantidade); ","")&amp;IF(AND($P1101="",$Q1101&lt;&gt;""),"Ano 4 (falta valor unitário); ","")&amp;IF(AND($P1101&lt;&gt;"",$Q1101=""),"Ano 4 (falta quantidade); ","")&amp;IF(AND($S1101="",$T1101&lt;&gt;""),"Ano 5 (falta valor unitário); ","")&amp;IF(AND($S1101&lt;&gt;"",$T1101=""),"Ano 5 (falta quantidade); ","")&amp;IF(AND($V1101="",$W1101&lt;&gt;""),"Ano 6 (falta valor unitário); ","")&amp;IF(AND($V1101&lt;&gt;"",$W1101=""),"Ano 6 (falta quantidade); ","")), IF(NOT(OR(AND($G1101&lt;&gt;"",$H1101&lt;&gt;""),AND($J1101&lt;&gt;"",$K1101&lt;&gt;""),AND($M1101&lt;&gt;"",$N1101&lt;&gt;""),AND($P1101&lt;&gt;"",$Q1101&lt;&gt;""),AND($S1101&lt;&gt;"",$T1101&lt;&gt;""),AND($V1101&lt;&gt;"",$W1101&lt;&gt;""))),"Informe pelo menos um ano completo com valor unitário e quantidade.",IF(AND($C1101&lt;&gt;"",$E1101&lt;&gt;"",LEFT(TRIM($C1101),1)&lt;&gt;LEFT(TRIM($E1101),1)),"Categoria e tipo estão incompatíveis.",IF(IF(OR($E1101="",$F1101=""),FALSE(),IFERROR(COUNTIF(INDIRECT("UNITS_"&amp;SUBSTITUTE(LEFT($E1101,FIND(" ",$E1101&amp;" ")-1),".","_")),$F1101)=0,TRUE())),"Unidade incompatível com o tipo selecionado.",IF(OR(AND(ISNUMBER(SEARCH("comunic",LOWER($B1101))),LEFT($E1101,3)&lt;&gt;"4.4"),AND(ISNUMBER(SEARCH("monitor",LOWER($B1101))),NOT(OR(LEFT($E1101,3)="1.5",LEFT($E1101,3)="2.5")))),"Revise a classificação do item conforme as regras de preenchimento.",IF(AND($B1101&lt;&gt;"",OR(ISNUMBER(SEARCH("outro",LOWER($B1101))),ISNUMBER(SEARCH("divers",LOWER($B1101))),ISNUMBER(SEARCH("kit",LOWER($B1101))),ISNUMBER(SEARCH("ferrament",LOWER($B1101))),ISNUMBER(SEARCH("epi",LOWER($B1101)))),NOT(OR($Z1101&lt;&gt;"",$AA1101&lt;&gt;""))),"Descrição muito genérica: detalhe melhor o item e registre o racional no memorial ou em anexo.",IF(AND($Y1101=0,$B1101&lt;&gt;"",OR($G1101&lt;&gt;"",$H1101&lt;&gt;"",$J1101&lt;&gt;"",$K1101&lt;&gt;"",$M1101&lt;&gt;"",$N1101&lt;&gt;"",$P1101&lt;&gt;"",$Q1101&lt;&gt;"",$S1101&lt;&gt;"",$T1101&lt;&gt;"",$V1101&lt;&gt;"",$W1101&lt;&gt;"")),"O item possui dados lançados, mas o total está zerado. Revise os valores informados.","")))))))))))))))</f>
        <v/>
      </c>
    </row>
    <row r="1102" spans="1:35" ht="14.25" customHeight="1" x14ac:dyDescent="0.25">
      <c r="A1102" s="57" t="str">
        <f t="shared" si="221"/>
        <v/>
      </c>
      <c r="B1102" s="58"/>
      <c r="C1102" s="58"/>
      <c r="D1102" s="58"/>
      <c r="E1102" s="58"/>
      <c r="F1102" s="58"/>
      <c r="G1102" s="269"/>
      <c r="H1102" s="59"/>
      <c r="I1102" s="273">
        <f t="shared" si="222"/>
        <v>0</v>
      </c>
      <c r="J1102" s="269"/>
      <c r="K1102" s="59"/>
      <c r="L1102" s="270">
        <f t="shared" si="223"/>
        <v>0</v>
      </c>
      <c r="M1102" s="269"/>
      <c r="N1102" s="59"/>
      <c r="O1102" s="270">
        <f t="shared" si="224"/>
        <v>0</v>
      </c>
      <c r="P1102" s="269"/>
      <c r="Q1102" s="59"/>
      <c r="R1102" s="271">
        <f t="shared" si="225"/>
        <v>0</v>
      </c>
      <c r="S1102" s="269"/>
      <c r="T1102" s="59"/>
      <c r="U1102" s="270">
        <f t="shared" si="226"/>
        <v>0</v>
      </c>
      <c r="V1102" s="269"/>
      <c r="W1102" s="59"/>
      <c r="X1102" s="270">
        <f t="shared" si="227"/>
        <v>0</v>
      </c>
      <c r="Y1102" s="270">
        <f t="shared" si="228"/>
        <v>0</v>
      </c>
      <c r="Z1102" s="58"/>
      <c r="AA1102" s="58"/>
      <c r="AB1102" s="60" t="str">
        <f t="shared" si="229"/>
        <v/>
      </c>
      <c r="AC1102" s="21" t="b">
        <f t="shared" si="230"/>
        <v>0</v>
      </c>
      <c r="AD1102" s="21" t="b">
        <f t="shared" si="231"/>
        <v>0</v>
      </c>
      <c r="AE1102" s="21" t="b">
        <f t="shared" si="232"/>
        <v>0</v>
      </c>
      <c r="AF1102" s="21" t="b">
        <f ca="1">OR(AND($AC1102,NOT($AD1102)),AND($AC1102,OR(AND($G1102="",$H1102&lt;&gt;""),AND($G1102&lt;&gt;"",$H1102=""),AND($J1102="",$K1102&lt;&gt;""),AND($J1102&lt;&gt;"",$K1102=""),AND($M1102="",$N1102&lt;&gt;""),AND($M1102&lt;&gt;"",$N1102=""),AND($P1102="",$Q1102&lt;&gt;""),AND($P1102&lt;&gt;"",$Q1102=""),AND($S1102="",$T1102&lt;&gt;""),AND($S1102&lt;&gt;"",$T1102=""),AND($V1102="",$W1102&lt;&gt;""),AND($V1102&lt;&gt;"",$W1102=""))),AND($C1102&lt;&gt;"",$E1102&lt;&gt;"",LEFT(TRIM($C1102),1)&lt;&gt;LEFT(TRIM($E1102),1)),IF(OR($E1102="",$F1102=""),FALSE(),IFERROR(COUNTIF(INDIRECT("UNITS_"&amp;SUBSTITUTE(LEFT($E1102,FIND(" ",$E1102&amp;" ")-1),".","_")),$F1102)=0,TRUE())),AND($B1102&lt;&gt;"",OR(ISNUMBER(SEARCH("outro",LOWER($B1102))),ISNUMBER(SEARCH("divers",LOWER($B1102))),ISNUMBER(SEARCH("etc",LOWER($B1102))))),OR(AND(ISNUMBER(SEARCH("comunic",LOWER($B1102))),LEFT($E1102,3)&lt;&gt;"4.4"),AND(ISNUMBER(SEARCH("monitor",LOWER($B1102))),NOT(OR(LEFT($E1102,3)="1.5",LEFT($E1102,3)="2.5")))),AND($B1102&lt;&gt;"",OR(LEFT($C1102,1)="1",LEFT($C1102,1)="2"),$D1102=""),AND($D1102&lt;&gt;"",NOT(OR(LEFT($C1102,1)="1",LEFT($C1102,1)="2"))),AND($D1102&lt;&gt;"",COUNTIF(' PROJETO'!$B$14:$B$16,$D1102)=0),IF($D1102="",FALSE(),IF(COUNTIF(' PROJETO'!$B$14:$B$16,$D1102)=0,FALSE(),IFERROR(INDEX(' PROJETO'!$C$14:$C$16,MATCH($D1102,' PROJETO'!$B$14:$B$16,0))&lt;&gt;"Sim",FALSE()))))</f>
        <v>0</v>
      </c>
      <c r="AG1102" s="21" t="b">
        <f>AND($AC1102,$Y1102&gt;'CONFG.  LISTAS'!$F$4,$Z1102="",$AA1102="")</f>
        <v>0</v>
      </c>
      <c r="AH1102" s="21" t="str">
        <f t="shared" si="233"/>
        <v/>
      </c>
      <c r="AI1102" s="43" t="str">
        <f ca="1">IF(NOT($AC1102),"",IF(OR($B1102="",$C1102="",$E1102="",$F1102=""),"Preencha descrição, categoria, tipo e unidade.",IF(AND($B1102&lt;&gt;"",OR(LEFT($C1102,1)="1",LEFT($C1102,1)="2"),$D1102=""),"Informe a prática de restauração para itens diretos.",IF(AND($D1102&lt;&gt;"",NOT(OR(LEFT($C1102,1)="1",LEFT($C1102,1)="2"))),"Custos indiretos não devem pertencer a uma prática específica.",IF(AND($D1102&lt;&gt;"",COUNTIF(' PROJETO'!$B$14:$B$16,$D1102)=0),"Prática de restauração inválida ou não cadastrada.",IF(IF($D1102="",FALSE(),IF(COUNTIF(' PROJETO'!$B$14:$B$16,$D1102)=0,FALSE(),IFERROR(INDEX(' PROJETO'!$C$14:$C$16,MATCH($D1102,' PROJETO'!$B$14:$B$16,0))&lt;&gt;"Sim",FALSE()))),"A prática informada no item não foi selecionada na aba Projeto.",IF(AND(MAX($I1102,$L1102,$O1102,$R1102,$U1102,$X1102)&gt;'CONFG.  LISTAS'!$F$4,NOT(OR($Z1102&lt;&gt;"",$AA1102&lt;&gt;""))),"Memorial de cálculo ou anexo obrigatório não informado para item acima do limite.",IF(OR(AND($G1102&lt;&gt;"",$H1102&lt;&gt;"",OR($G1102&lt;=0,$H1102&lt;=0)),AND($J1102&lt;&gt;"",$K1102&lt;&gt;"",OR($J1102&lt;=0,$K1102&lt;=0)),AND($M1102&lt;&gt;"",$N1102&lt;&gt;"",OR($M1102&lt;=0,$N1102&lt;=0)),AND($P1102&lt;&gt;"",$Q1102&lt;&gt;"",OR($P1102&lt;=0,$Q1102&lt;=0)),AND($S1102&lt;&gt;"",$T1102&lt;&gt;"",OR($S1102&lt;=0,$T1102&lt;=0)),AND($V1102&lt;&gt;"",$W1102&lt;&gt;"",OR($V1102&lt;=0,$W1102&lt;=0))),"Revise os valores informados: valor unitário e quantidade devem ser maiores que zero.",IF(OR(AND($G1102="",$H1102&lt;&gt;""),AND($G1102&lt;&gt;"",$H1102=""),AND($J1102="",$K1102&lt;&gt;""),AND($J1102&lt;&gt;"",$K1102=""),AND($M1102="",$N1102&lt;&gt;""),AND($M1102&lt;&gt;"",$N1102=""),AND($P1102="",$Q1102&lt;&gt;""),AND($P1102&lt;&gt;"",$Q1102=""),AND($S1102="",$T1102&lt;&gt;""),AND($S1102&lt;&gt;"",$T1102=""),AND($V1102="",$W1102&lt;&gt;""),AND($V1102&lt;&gt;"",$W1102="")),"Há ano preenchido parcialmente: "&amp;TRIM(IF(AND($G1102="",$H1102&lt;&gt;""),"Ano 1 (falta valor unitário); ","")&amp;IF(AND($G1102&lt;&gt;"",$H1102=""),"Ano 1 (falta quantidade); ","")&amp;IF(AND($J1102="",$K1102&lt;&gt;""),"Ano 2 (falta valor unitário); ","")&amp;IF(AND($J1102&lt;&gt;"",$K1102=""),"Ano 2 (falta quantidade); ","")&amp;IF(AND($M1102="",$N1102&lt;&gt;""),"Ano 3 (falta valor unitário); ","")&amp;IF(AND($M1102&lt;&gt;"",$N1102=""),"Ano 3 (falta quantidade); ","")&amp;IF(AND($P1102="",$Q1102&lt;&gt;""),"Ano 4 (falta valor unitário); ","")&amp;IF(AND($P1102&lt;&gt;"",$Q1102=""),"Ano 4 (falta quantidade); ","")&amp;IF(AND($S1102="",$T1102&lt;&gt;""),"Ano 5 (falta valor unitário); ","")&amp;IF(AND($S1102&lt;&gt;"",$T1102=""),"Ano 5 (falta quantidade); ","")&amp;IF(AND($V1102="",$W1102&lt;&gt;""),"Ano 6 (falta valor unitário); ","")&amp;IF(AND($V1102&lt;&gt;"",$W1102=""),"Ano 6 (falta quantidade); ","")), IF(NOT(OR(AND($G1102&lt;&gt;"",$H1102&lt;&gt;""),AND($J1102&lt;&gt;"",$K1102&lt;&gt;""),AND($M1102&lt;&gt;"",$N1102&lt;&gt;""),AND($P1102&lt;&gt;"",$Q1102&lt;&gt;""),AND($S1102&lt;&gt;"",$T1102&lt;&gt;""),AND($V1102&lt;&gt;"",$W1102&lt;&gt;""))),"Informe pelo menos um ano completo com valor unitário e quantidade.",IF(AND($C1102&lt;&gt;"",$E1102&lt;&gt;"",LEFT(TRIM($C1102),1)&lt;&gt;LEFT(TRIM($E1102),1)),"Categoria e tipo estão incompatíveis.",IF(IF(OR($E1102="",$F1102=""),FALSE(),IFERROR(COUNTIF(INDIRECT("UNITS_"&amp;SUBSTITUTE(LEFT($E1102,FIND(" ",$E1102&amp;" ")-1),".","_")),$F1102)=0,TRUE())),"Unidade incompatível com o tipo selecionado.",IF(OR(AND(ISNUMBER(SEARCH("comunic",LOWER($B1102))),LEFT($E1102,3)&lt;&gt;"4.4"),AND(ISNUMBER(SEARCH("monitor",LOWER($B1102))),NOT(OR(LEFT($E1102,3)="1.5",LEFT($E1102,3)="2.5")))),"Revise a classificação do item conforme as regras de preenchimento.",IF(AND($B1102&lt;&gt;"",OR(ISNUMBER(SEARCH("outro",LOWER($B1102))),ISNUMBER(SEARCH("divers",LOWER($B1102))),ISNUMBER(SEARCH("kit",LOWER($B1102))),ISNUMBER(SEARCH("ferrament",LOWER($B1102))),ISNUMBER(SEARCH("epi",LOWER($B1102)))),NOT(OR($Z1102&lt;&gt;"",$AA1102&lt;&gt;""))),"Descrição muito genérica: detalhe melhor o item e registre o racional no memorial ou em anexo.",IF(AND($Y1102=0,$B1102&lt;&gt;"",OR($G1102&lt;&gt;"",$H1102&lt;&gt;"",$J1102&lt;&gt;"",$K1102&lt;&gt;"",$M1102&lt;&gt;"",$N1102&lt;&gt;"",$P1102&lt;&gt;"",$Q1102&lt;&gt;"",$S1102&lt;&gt;"",$T1102&lt;&gt;"",$V1102&lt;&gt;"",$W1102&lt;&gt;"")),"O item possui dados lançados, mas o total está zerado. Revise os valores informados.","")))))))))))))))</f>
        <v/>
      </c>
    </row>
    <row r="1103" spans="1:35" ht="14.25" customHeight="1" x14ac:dyDescent="0.25">
      <c r="A1103" s="57" t="str">
        <f t="shared" si="221"/>
        <v/>
      </c>
      <c r="B1103" s="61"/>
      <c r="C1103" s="61"/>
      <c r="D1103" s="58"/>
      <c r="E1103" s="61"/>
      <c r="F1103" s="61"/>
      <c r="G1103" s="272"/>
      <c r="H1103" s="62"/>
      <c r="I1103" s="273">
        <f t="shared" si="222"/>
        <v>0</v>
      </c>
      <c r="J1103" s="272"/>
      <c r="K1103" s="62"/>
      <c r="L1103" s="270">
        <f t="shared" si="223"/>
        <v>0</v>
      </c>
      <c r="M1103" s="272"/>
      <c r="N1103" s="62"/>
      <c r="O1103" s="270">
        <f t="shared" si="224"/>
        <v>0</v>
      </c>
      <c r="P1103" s="272"/>
      <c r="Q1103" s="62"/>
      <c r="R1103" s="271">
        <f t="shared" si="225"/>
        <v>0</v>
      </c>
      <c r="S1103" s="272"/>
      <c r="T1103" s="62"/>
      <c r="U1103" s="270">
        <f t="shared" si="226"/>
        <v>0</v>
      </c>
      <c r="V1103" s="272"/>
      <c r="W1103" s="62"/>
      <c r="X1103" s="270">
        <f t="shared" si="227"/>
        <v>0</v>
      </c>
      <c r="Y1103" s="270">
        <f t="shared" si="228"/>
        <v>0</v>
      </c>
      <c r="Z1103" s="61"/>
      <c r="AA1103" s="61"/>
      <c r="AB1103" s="60" t="str">
        <f t="shared" si="229"/>
        <v/>
      </c>
      <c r="AC1103" s="21" t="b">
        <f t="shared" si="230"/>
        <v>0</v>
      </c>
      <c r="AD1103" s="21" t="b">
        <f t="shared" si="231"/>
        <v>0</v>
      </c>
      <c r="AE1103" s="21" t="b">
        <f t="shared" si="232"/>
        <v>0</v>
      </c>
      <c r="AF1103" s="21" t="b">
        <f ca="1">OR(AND($AC1103,NOT($AD1103)),AND($AC1103,OR(AND($G1103="",$H1103&lt;&gt;""),AND($G1103&lt;&gt;"",$H1103=""),AND($J1103="",$K1103&lt;&gt;""),AND($J1103&lt;&gt;"",$K1103=""),AND($M1103="",$N1103&lt;&gt;""),AND($M1103&lt;&gt;"",$N1103=""),AND($P1103="",$Q1103&lt;&gt;""),AND($P1103&lt;&gt;"",$Q1103=""),AND($S1103="",$T1103&lt;&gt;""),AND($S1103&lt;&gt;"",$T1103=""),AND($V1103="",$W1103&lt;&gt;""),AND($V1103&lt;&gt;"",$W1103=""))),AND($C1103&lt;&gt;"",$E1103&lt;&gt;"",LEFT(TRIM($C1103),1)&lt;&gt;LEFT(TRIM($E1103),1)),IF(OR($E1103="",$F1103=""),FALSE(),IFERROR(COUNTIF(INDIRECT("UNITS_"&amp;SUBSTITUTE(LEFT($E1103,FIND(" ",$E1103&amp;" ")-1),".","_")),$F1103)=0,TRUE())),AND($B1103&lt;&gt;"",OR(ISNUMBER(SEARCH("outro",LOWER($B1103))),ISNUMBER(SEARCH("divers",LOWER($B1103))),ISNUMBER(SEARCH("etc",LOWER($B1103))))),OR(AND(ISNUMBER(SEARCH("comunic",LOWER($B1103))),LEFT($E1103,3)&lt;&gt;"4.4"),AND(ISNUMBER(SEARCH("monitor",LOWER($B1103))),NOT(OR(LEFT($E1103,3)="1.5",LEFT($E1103,3)="2.5")))),AND($B1103&lt;&gt;"",OR(LEFT($C1103,1)="1",LEFT($C1103,1)="2"),$D1103=""),AND($D1103&lt;&gt;"",NOT(OR(LEFT($C1103,1)="1",LEFT($C1103,1)="2"))),AND($D1103&lt;&gt;"",COUNTIF(' PROJETO'!$B$14:$B$16,$D1103)=0),IF($D1103="",FALSE(),IF(COUNTIF(' PROJETO'!$B$14:$B$16,$D1103)=0,FALSE(),IFERROR(INDEX(' PROJETO'!$C$14:$C$16,MATCH($D1103,' PROJETO'!$B$14:$B$16,0))&lt;&gt;"Sim",FALSE()))))</f>
        <v>0</v>
      </c>
      <c r="AG1103" s="21" t="b">
        <f>AND($AC1103,$Y1103&gt;'CONFG.  LISTAS'!$F$4,$Z1103="",$AA1103="")</f>
        <v>0</v>
      </c>
      <c r="AH1103" s="21" t="str">
        <f t="shared" si="233"/>
        <v/>
      </c>
      <c r="AI1103" s="43" t="str">
        <f ca="1">IF(NOT($AC1103),"",IF(OR($B1103="",$C1103="",$E1103="",$F1103=""),"Preencha descrição, categoria, tipo e unidade.",IF(AND($B1103&lt;&gt;"",OR(LEFT($C1103,1)="1",LEFT($C1103,1)="2"),$D1103=""),"Informe a prática de restauração para itens diretos.",IF(AND($D1103&lt;&gt;"",NOT(OR(LEFT($C1103,1)="1",LEFT($C1103,1)="2"))),"Custos indiretos não devem pertencer a uma prática específica.",IF(AND($D1103&lt;&gt;"",COUNTIF(' PROJETO'!$B$14:$B$16,$D1103)=0),"Prática de restauração inválida ou não cadastrada.",IF(IF($D1103="",FALSE(),IF(COUNTIF(' PROJETO'!$B$14:$B$16,$D1103)=0,FALSE(),IFERROR(INDEX(' PROJETO'!$C$14:$C$16,MATCH($D1103,' PROJETO'!$B$14:$B$16,0))&lt;&gt;"Sim",FALSE()))),"A prática informada no item não foi selecionada na aba Projeto.",IF(AND(MAX($I1103,$L1103,$O1103,$R1103,$U1103,$X1103)&gt;'CONFG.  LISTAS'!$F$4,NOT(OR($Z1103&lt;&gt;"",$AA1103&lt;&gt;""))),"Memorial de cálculo ou anexo obrigatório não informado para item acima do limite.",IF(OR(AND($G1103&lt;&gt;"",$H1103&lt;&gt;"",OR($G1103&lt;=0,$H1103&lt;=0)),AND($J1103&lt;&gt;"",$K1103&lt;&gt;"",OR($J1103&lt;=0,$K1103&lt;=0)),AND($M1103&lt;&gt;"",$N1103&lt;&gt;"",OR($M1103&lt;=0,$N1103&lt;=0)),AND($P1103&lt;&gt;"",$Q1103&lt;&gt;"",OR($P1103&lt;=0,$Q1103&lt;=0)),AND($S1103&lt;&gt;"",$T1103&lt;&gt;"",OR($S1103&lt;=0,$T1103&lt;=0)),AND($V1103&lt;&gt;"",$W1103&lt;&gt;"",OR($V1103&lt;=0,$W1103&lt;=0))),"Revise os valores informados: valor unitário e quantidade devem ser maiores que zero.",IF(OR(AND($G1103="",$H1103&lt;&gt;""),AND($G1103&lt;&gt;"",$H1103=""),AND($J1103="",$K1103&lt;&gt;""),AND($J1103&lt;&gt;"",$K1103=""),AND($M1103="",$N1103&lt;&gt;""),AND($M1103&lt;&gt;"",$N1103=""),AND($P1103="",$Q1103&lt;&gt;""),AND($P1103&lt;&gt;"",$Q1103=""),AND($S1103="",$T1103&lt;&gt;""),AND($S1103&lt;&gt;"",$T1103=""),AND($V1103="",$W1103&lt;&gt;""),AND($V1103&lt;&gt;"",$W1103="")),"Há ano preenchido parcialmente: "&amp;TRIM(IF(AND($G1103="",$H1103&lt;&gt;""),"Ano 1 (falta valor unitário); ","")&amp;IF(AND($G1103&lt;&gt;"",$H1103=""),"Ano 1 (falta quantidade); ","")&amp;IF(AND($J1103="",$K1103&lt;&gt;""),"Ano 2 (falta valor unitário); ","")&amp;IF(AND($J1103&lt;&gt;"",$K1103=""),"Ano 2 (falta quantidade); ","")&amp;IF(AND($M1103="",$N1103&lt;&gt;""),"Ano 3 (falta valor unitário); ","")&amp;IF(AND($M1103&lt;&gt;"",$N1103=""),"Ano 3 (falta quantidade); ","")&amp;IF(AND($P1103="",$Q1103&lt;&gt;""),"Ano 4 (falta valor unitário); ","")&amp;IF(AND($P1103&lt;&gt;"",$Q1103=""),"Ano 4 (falta quantidade); ","")&amp;IF(AND($S1103="",$T1103&lt;&gt;""),"Ano 5 (falta valor unitário); ","")&amp;IF(AND($S1103&lt;&gt;"",$T1103=""),"Ano 5 (falta quantidade); ","")&amp;IF(AND($V1103="",$W1103&lt;&gt;""),"Ano 6 (falta valor unitário); ","")&amp;IF(AND($V1103&lt;&gt;"",$W1103=""),"Ano 6 (falta quantidade); ","")), IF(NOT(OR(AND($G1103&lt;&gt;"",$H1103&lt;&gt;""),AND($J1103&lt;&gt;"",$K1103&lt;&gt;""),AND($M1103&lt;&gt;"",$N1103&lt;&gt;""),AND($P1103&lt;&gt;"",$Q1103&lt;&gt;""),AND($S1103&lt;&gt;"",$T1103&lt;&gt;""),AND($V1103&lt;&gt;"",$W1103&lt;&gt;""))),"Informe pelo menos um ano completo com valor unitário e quantidade.",IF(AND($C1103&lt;&gt;"",$E1103&lt;&gt;"",LEFT(TRIM($C1103),1)&lt;&gt;LEFT(TRIM($E1103),1)),"Categoria e tipo estão incompatíveis.",IF(IF(OR($E1103="",$F1103=""),FALSE(),IFERROR(COUNTIF(INDIRECT("UNITS_"&amp;SUBSTITUTE(LEFT($E1103,FIND(" ",$E1103&amp;" ")-1),".","_")),$F1103)=0,TRUE())),"Unidade incompatível com o tipo selecionado.",IF(OR(AND(ISNUMBER(SEARCH("comunic",LOWER($B1103))),LEFT($E1103,3)&lt;&gt;"4.4"),AND(ISNUMBER(SEARCH("monitor",LOWER($B1103))),NOT(OR(LEFT($E1103,3)="1.5",LEFT($E1103,3)="2.5")))),"Revise a classificação do item conforme as regras de preenchimento.",IF(AND($B1103&lt;&gt;"",OR(ISNUMBER(SEARCH("outro",LOWER($B1103))),ISNUMBER(SEARCH("divers",LOWER($B1103))),ISNUMBER(SEARCH("kit",LOWER($B1103))),ISNUMBER(SEARCH("ferrament",LOWER($B1103))),ISNUMBER(SEARCH("epi",LOWER($B1103)))),NOT(OR($Z1103&lt;&gt;"",$AA1103&lt;&gt;""))),"Descrição muito genérica: detalhe melhor o item e registre o racional no memorial ou em anexo.",IF(AND($Y1103=0,$B1103&lt;&gt;"",OR($G1103&lt;&gt;"",$H1103&lt;&gt;"",$J1103&lt;&gt;"",$K1103&lt;&gt;"",$M1103&lt;&gt;"",$N1103&lt;&gt;"",$P1103&lt;&gt;"",$Q1103&lt;&gt;"",$S1103&lt;&gt;"",$T1103&lt;&gt;"",$V1103&lt;&gt;"",$W1103&lt;&gt;"")),"O item possui dados lançados, mas o total está zerado. Revise os valores informados.","")))))))))))))))</f>
        <v/>
      </c>
    </row>
    <row r="1104" spans="1:35" ht="14.25" customHeight="1" x14ac:dyDescent="0.25">
      <c r="A1104" s="57" t="str">
        <f t="shared" si="221"/>
        <v/>
      </c>
      <c r="B1104" s="58"/>
      <c r="C1104" s="58"/>
      <c r="D1104" s="58"/>
      <c r="E1104" s="58"/>
      <c r="F1104" s="58"/>
      <c r="G1104" s="269"/>
      <c r="H1104" s="59"/>
      <c r="I1104" s="273">
        <f t="shared" si="222"/>
        <v>0</v>
      </c>
      <c r="J1104" s="269"/>
      <c r="K1104" s="59"/>
      <c r="L1104" s="270">
        <f t="shared" si="223"/>
        <v>0</v>
      </c>
      <c r="M1104" s="269"/>
      <c r="N1104" s="59"/>
      <c r="O1104" s="270">
        <f t="shared" si="224"/>
        <v>0</v>
      </c>
      <c r="P1104" s="269"/>
      <c r="Q1104" s="59"/>
      <c r="R1104" s="271">
        <f t="shared" si="225"/>
        <v>0</v>
      </c>
      <c r="S1104" s="269"/>
      <c r="T1104" s="59"/>
      <c r="U1104" s="270">
        <f t="shared" si="226"/>
        <v>0</v>
      </c>
      <c r="V1104" s="269"/>
      <c r="W1104" s="59"/>
      <c r="X1104" s="270">
        <f t="shared" si="227"/>
        <v>0</v>
      </c>
      <c r="Y1104" s="270">
        <f t="shared" si="228"/>
        <v>0</v>
      </c>
      <c r="Z1104" s="58"/>
      <c r="AA1104" s="58"/>
      <c r="AB1104" s="60" t="str">
        <f t="shared" si="229"/>
        <v/>
      </c>
      <c r="AC1104" s="21" t="b">
        <f t="shared" si="230"/>
        <v>0</v>
      </c>
      <c r="AD1104" s="21" t="b">
        <f t="shared" si="231"/>
        <v>0</v>
      </c>
      <c r="AE1104" s="21" t="b">
        <f t="shared" si="232"/>
        <v>0</v>
      </c>
      <c r="AF1104" s="21" t="b">
        <f ca="1">OR(AND($AC1104,NOT($AD1104)),AND($AC1104,OR(AND($G1104="",$H1104&lt;&gt;""),AND($G1104&lt;&gt;"",$H1104=""),AND($J1104="",$K1104&lt;&gt;""),AND($J1104&lt;&gt;"",$K1104=""),AND($M1104="",$N1104&lt;&gt;""),AND($M1104&lt;&gt;"",$N1104=""),AND($P1104="",$Q1104&lt;&gt;""),AND($P1104&lt;&gt;"",$Q1104=""),AND($S1104="",$T1104&lt;&gt;""),AND($S1104&lt;&gt;"",$T1104=""),AND($V1104="",$W1104&lt;&gt;""),AND($V1104&lt;&gt;"",$W1104=""))),AND($C1104&lt;&gt;"",$E1104&lt;&gt;"",LEFT(TRIM($C1104),1)&lt;&gt;LEFT(TRIM($E1104),1)),IF(OR($E1104="",$F1104=""),FALSE(),IFERROR(COUNTIF(INDIRECT("UNITS_"&amp;SUBSTITUTE(LEFT($E1104,FIND(" ",$E1104&amp;" ")-1),".","_")),$F1104)=0,TRUE())),AND($B1104&lt;&gt;"",OR(ISNUMBER(SEARCH("outro",LOWER($B1104))),ISNUMBER(SEARCH("divers",LOWER($B1104))),ISNUMBER(SEARCH("etc",LOWER($B1104))))),OR(AND(ISNUMBER(SEARCH("comunic",LOWER($B1104))),LEFT($E1104,3)&lt;&gt;"4.4"),AND(ISNUMBER(SEARCH("monitor",LOWER($B1104))),NOT(OR(LEFT($E1104,3)="1.5",LEFT($E1104,3)="2.5")))),AND($B1104&lt;&gt;"",OR(LEFT($C1104,1)="1",LEFT($C1104,1)="2"),$D1104=""),AND($D1104&lt;&gt;"",NOT(OR(LEFT($C1104,1)="1",LEFT($C1104,1)="2"))),AND($D1104&lt;&gt;"",COUNTIF(' PROJETO'!$B$14:$B$16,$D1104)=0),IF($D1104="",FALSE(),IF(COUNTIF(' PROJETO'!$B$14:$B$16,$D1104)=0,FALSE(),IFERROR(INDEX(' PROJETO'!$C$14:$C$16,MATCH($D1104,' PROJETO'!$B$14:$B$16,0))&lt;&gt;"Sim",FALSE()))))</f>
        <v>0</v>
      </c>
      <c r="AG1104" s="21" t="b">
        <f>AND($AC1104,$Y1104&gt;'CONFG.  LISTAS'!$F$4,$Z1104="",$AA1104="")</f>
        <v>0</v>
      </c>
      <c r="AH1104" s="21" t="str">
        <f t="shared" si="233"/>
        <v/>
      </c>
      <c r="AI1104" s="43" t="str">
        <f ca="1">IF(NOT($AC1104),"",IF(OR($B1104="",$C1104="",$E1104="",$F1104=""),"Preencha descrição, categoria, tipo e unidade.",IF(AND($B1104&lt;&gt;"",OR(LEFT($C1104,1)="1",LEFT($C1104,1)="2"),$D1104=""),"Informe a prática de restauração para itens diretos.",IF(AND($D1104&lt;&gt;"",NOT(OR(LEFT($C1104,1)="1",LEFT($C1104,1)="2"))),"Custos indiretos não devem pertencer a uma prática específica.",IF(AND($D1104&lt;&gt;"",COUNTIF(' PROJETO'!$B$14:$B$16,$D1104)=0),"Prática de restauração inválida ou não cadastrada.",IF(IF($D1104="",FALSE(),IF(COUNTIF(' PROJETO'!$B$14:$B$16,$D1104)=0,FALSE(),IFERROR(INDEX(' PROJETO'!$C$14:$C$16,MATCH($D1104,' PROJETO'!$B$14:$B$16,0))&lt;&gt;"Sim",FALSE()))),"A prática informada no item não foi selecionada na aba Projeto.",IF(AND(MAX($I1104,$L1104,$O1104,$R1104,$U1104,$X1104)&gt;'CONFG.  LISTAS'!$F$4,NOT(OR($Z1104&lt;&gt;"",$AA1104&lt;&gt;""))),"Memorial de cálculo ou anexo obrigatório não informado para item acima do limite.",IF(OR(AND($G1104&lt;&gt;"",$H1104&lt;&gt;"",OR($G1104&lt;=0,$H1104&lt;=0)),AND($J1104&lt;&gt;"",$K1104&lt;&gt;"",OR($J1104&lt;=0,$K1104&lt;=0)),AND($M1104&lt;&gt;"",$N1104&lt;&gt;"",OR($M1104&lt;=0,$N1104&lt;=0)),AND($P1104&lt;&gt;"",$Q1104&lt;&gt;"",OR($P1104&lt;=0,$Q1104&lt;=0)),AND($S1104&lt;&gt;"",$T1104&lt;&gt;"",OR($S1104&lt;=0,$T1104&lt;=0)),AND($V1104&lt;&gt;"",$W1104&lt;&gt;"",OR($V1104&lt;=0,$W1104&lt;=0))),"Revise os valores informados: valor unitário e quantidade devem ser maiores que zero.",IF(OR(AND($G1104="",$H1104&lt;&gt;""),AND($G1104&lt;&gt;"",$H1104=""),AND($J1104="",$K1104&lt;&gt;""),AND($J1104&lt;&gt;"",$K1104=""),AND($M1104="",$N1104&lt;&gt;""),AND($M1104&lt;&gt;"",$N1104=""),AND($P1104="",$Q1104&lt;&gt;""),AND($P1104&lt;&gt;"",$Q1104=""),AND($S1104="",$T1104&lt;&gt;""),AND($S1104&lt;&gt;"",$T1104=""),AND($V1104="",$W1104&lt;&gt;""),AND($V1104&lt;&gt;"",$W1104="")),"Há ano preenchido parcialmente: "&amp;TRIM(IF(AND($G1104="",$H1104&lt;&gt;""),"Ano 1 (falta valor unitário); ","")&amp;IF(AND($G1104&lt;&gt;"",$H1104=""),"Ano 1 (falta quantidade); ","")&amp;IF(AND($J1104="",$K1104&lt;&gt;""),"Ano 2 (falta valor unitário); ","")&amp;IF(AND($J1104&lt;&gt;"",$K1104=""),"Ano 2 (falta quantidade); ","")&amp;IF(AND($M1104="",$N1104&lt;&gt;""),"Ano 3 (falta valor unitário); ","")&amp;IF(AND($M1104&lt;&gt;"",$N1104=""),"Ano 3 (falta quantidade); ","")&amp;IF(AND($P1104="",$Q1104&lt;&gt;""),"Ano 4 (falta valor unitário); ","")&amp;IF(AND($P1104&lt;&gt;"",$Q1104=""),"Ano 4 (falta quantidade); ","")&amp;IF(AND($S1104="",$T1104&lt;&gt;""),"Ano 5 (falta valor unitário); ","")&amp;IF(AND($S1104&lt;&gt;"",$T1104=""),"Ano 5 (falta quantidade); ","")&amp;IF(AND($V1104="",$W1104&lt;&gt;""),"Ano 6 (falta valor unitário); ","")&amp;IF(AND($V1104&lt;&gt;"",$W1104=""),"Ano 6 (falta quantidade); ","")), IF(NOT(OR(AND($G1104&lt;&gt;"",$H1104&lt;&gt;""),AND($J1104&lt;&gt;"",$K1104&lt;&gt;""),AND($M1104&lt;&gt;"",$N1104&lt;&gt;""),AND($P1104&lt;&gt;"",$Q1104&lt;&gt;""),AND($S1104&lt;&gt;"",$T1104&lt;&gt;""),AND($V1104&lt;&gt;"",$W1104&lt;&gt;""))),"Informe pelo menos um ano completo com valor unitário e quantidade.",IF(AND($C1104&lt;&gt;"",$E1104&lt;&gt;"",LEFT(TRIM($C1104),1)&lt;&gt;LEFT(TRIM($E1104),1)),"Categoria e tipo estão incompatíveis.",IF(IF(OR($E1104="",$F1104=""),FALSE(),IFERROR(COUNTIF(INDIRECT("UNITS_"&amp;SUBSTITUTE(LEFT($E1104,FIND(" ",$E1104&amp;" ")-1),".","_")),$F1104)=0,TRUE())),"Unidade incompatível com o tipo selecionado.",IF(OR(AND(ISNUMBER(SEARCH("comunic",LOWER($B1104))),LEFT($E1104,3)&lt;&gt;"4.4"),AND(ISNUMBER(SEARCH("monitor",LOWER($B1104))),NOT(OR(LEFT($E1104,3)="1.5",LEFT($E1104,3)="2.5")))),"Revise a classificação do item conforme as regras de preenchimento.",IF(AND($B1104&lt;&gt;"",OR(ISNUMBER(SEARCH("outro",LOWER($B1104))),ISNUMBER(SEARCH("divers",LOWER($B1104))),ISNUMBER(SEARCH("kit",LOWER($B1104))),ISNUMBER(SEARCH("ferrament",LOWER($B1104))),ISNUMBER(SEARCH("epi",LOWER($B1104)))),NOT(OR($Z1104&lt;&gt;"",$AA1104&lt;&gt;""))),"Descrição muito genérica: detalhe melhor o item e registre o racional no memorial ou em anexo.",IF(AND($Y1104=0,$B1104&lt;&gt;"",OR($G1104&lt;&gt;"",$H1104&lt;&gt;"",$J1104&lt;&gt;"",$K1104&lt;&gt;"",$M1104&lt;&gt;"",$N1104&lt;&gt;"",$P1104&lt;&gt;"",$Q1104&lt;&gt;"",$S1104&lt;&gt;"",$T1104&lt;&gt;"",$V1104&lt;&gt;"",$W1104&lt;&gt;"")),"O item possui dados lançados, mas o total está zerado. Revise os valores informados.","")))))))))))))))</f>
        <v/>
      </c>
    </row>
    <row r="1105" spans="1:35" ht="14.25" customHeight="1" x14ac:dyDescent="0.25">
      <c r="A1105" s="57" t="str">
        <f t="shared" si="221"/>
        <v/>
      </c>
      <c r="B1105" s="61"/>
      <c r="C1105" s="61"/>
      <c r="D1105" s="58"/>
      <c r="E1105" s="61"/>
      <c r="F1105" s="61"/>
      <c r="G1105" s="272"/>
      <c r="H1105" s="62"/>
      <c r="I1105" s="273">
        <f t="shared" si="222"/>
        <v>0</v>
      </c>
      <c r="J1105" s="272"/>
      <c r="K1105" s="62"/>
      <c r="L1105" s="270">
        <f t="shared" si="223"/>
        <v>0</v>
      </c>
      <c r="M1105" s="272"/>
      <c r="N1105" s="62"/>
      <c r="O1105" s="270">
        <f t="shared" si="224"/>
        <v>0</v>
      </c>
      <c r="P1105" s="272"/>
      <c r="Q1105" s="62"/>
      <c r="R1105" s="271">
        <f t="shared" si="225"/>
        <v>0</v>
      </c>
      <c r="S1105" s="272"/>
      <c r="T1105" s="62"/>
      <c r="U1105" s="270">
        <f t="shared" si="226"/>
        <v>0</v>
      </c>
      <c r="V1105" s="272"/>
      <c r="W1105" s="62"/>
      <c r="X1105" s="270">
        <f t="shared" si="227"/>
        <v>0</v>
      </c>
      <c r="Y1105" s="270">
        <f t="shared" si="228"/>
        <v>0</v>
      </c>
      <c r="Z1105" s="61"/>
      <c r="AA1105" s="61"/>
      <c r="AB1105" s="60" t="str">
        <f t="shared" si="229"/>
        <v/>
      </c>
      <c r="AC1105" s="21" t="b">
        <f t="shared" si="230"/>
        <v>0</v>
      </c>
      <c r="AD1105" s="21" t="b">
        <f t="shared" si="231"/>
        <v>0</v>
      </c>
      <c r="AE1105" s="21" t="b">
        <f t="shared" si="232"/>
        <v>0</v>
      </c>
      <c r="AF1105" s="21" t="b">
        <f ca="1">OR(AND($AC1105,NOT($AD1105)),AND($AC1105,OR(AND($G1105="",$H1105&lt;&gt;""),AND($G1105&lt;&gt;"",$H1105=""),AND($J1105="",$K1105&lt;&gt;""),AND($J1105&lt;&gt;"",$K1105=""),AND($M1105="",$N1105&lt;&gt;""),AND($M1105&lt;&gt;"",$N1105=""),AND($P1105="",$Q1105&lt;&gt;""),AND($P1105&lt;&gt;"",$Q1105=""),AND($S1105="",$T1105&lt;&gt;""),AND($S1105&lt;&gt;"",$T1105=""),AND($V1105="",$W1105&lt;&gt;""),AND($V1105&lt;&gt;"",$W1105=""))),AND($C1105&lt;&gt;"",$E1105&lt;&gt;"",LEFT(TRIM($C1105),1)&lt;&gt;LEFT(TRIM($E1105),1)),IF(OR($E1105="",$F1105=""),FALSE(),IFERROR(COUNTIF(INDIRECT("UNITS_"&amp;SUBSTITUTE(LEFT($E1105,FIND(" ",$E1105&amp;" ")-1),".","_")),$F1105)=0,TRUE())),AND($B1105&lt;&gt;"",OR(ISNUMBER(SEARCH("outro",LOWER($B1105))),ISNUMBER(SEARCH("divers",LOWER($B1105))),ISNUMBER(SEARCH("etc",LOWER($B1105))))),OR(AND(ISNUMBER(SEARCH("comunic",LOWER($B1105))),LEFT($E1105,3)&lt;&gt;"4.4"),AND(ISNUMBER(SEARCH("monitor",LOWER($B1105))),NOT(OR(LEFT($E1105,3)="1.5",LEFT($E1105,3)="2.5")))),AND($B1105&lt;&gt;"",OR(LEFT($C1105,1)="1",LEFT($C1105,1)="2"),$D1105=""),AND($D1105&lt;&gt;"",NOT(OR(LEFT($C1105,1)="1",LEFT($C1105,1)="2"))),AND($D1105&lt;&gt;"",COUNTIF(' PROJETO'!$B$14:$B$16,$D1105)=0),IF($D1105="",FALSE(),IF(COUNTIF(' PROJETO'!$B$14:$B$16,$D1105)=0,FALSE(),IFERROR(INDEX(' PROJETO'!$C$14:$C$16,MATCH($D1105,' PROJETO'!$B$14:$B$16,0))&lt;&gt;"Sim",FALSE()))))</f>
        <v>0</v>
      </c>
      <c r="AG1105" s="21" t="b">
        <f>AND($AC1105,$Y1105&gt;'CONFG.  LISTAS'!$F$4,$Z1105="",$AA1105="")</f>
        <v>0</v>
      </c>
      <c r="AH1105" s="21" t="str">
        <f t="shared" si="233"/>
        <v/>
      </c>
      <c r="AI1105" s="43" t="str">
        <f ca="1">IF(NOT($AC1105),"",IF(OR($B1105="",$C1105="",$E1105="",$F1105=""),"Preencha descrição, categoria, tipo e unidade.",IF(AND($B1105&lt;&gt;"",OR(LEFT($C1105,1)="1",LEFT($C1105,1)="2"),$D1105=""),"Informe a prática de restauração para itens diretos.",IF(AND($D1105&lt;&gt;"",NOT(OR(LEFT($C1105,1)="1",LEFT($C1105,1)="2"))),"Custos indiretos não devem pertencer a uma prática específica.",IF(AND($D1105&lt;&gt;"",COUNTIF(' PROJETO'!$B$14:$B$16,$D1105)=0),"Prática de restauração inválida ou não cadastrada.",IF(IF($D1105="",FALSE(),IF(COUNTIF(' PROJETO'!$B$14:$B$16,$D1105)=0,FALSE(),IFERROR(INDEX(' PROJETO'!$C$14:$C$16,MATCH($D1105,' PROJETO'!$B$14:$B$16,0))&lt;&gt;"Sim",FALSE()))),"A prática informada no item não foi selecionada na aba Projeto.",IF(AND(MAX($I1105,$L1105,$O1105,$R1105,$U1105,$X1105)&gt;'CONFG.  LISTAS'!$F$4,NOT(OR($Z1105&lt;&gt;"",$AA1105&lt;&gt;""))),"Memorial de cálculo ou anexo obrigatório não informado para item acima do limite.",IF(OR(AND($G1105&lt;&gt;"",$H1105&lt;&gt;"",OR($G1105&lt;=0,$H1105&lt;=0)),AND($J1105&lt;&gt;"",$K1105&lt;&gt;"",OR($J1105&lt;=0,$K1105&lt;=0)),AND($M1105&lt;&gt;"",$N1105&lt;&gt;"",OR($M1105&lt;=0,$N1105&lt;=0)),AND($P1105&lt;&gt;"",$Q1105&lt;&gt;"",OR($P1105&lt;=0,$Q1105&lt;=0)),AND($S1105&lt;&gt;"",$T1105&lt;&gt;"",OR($S1105&lt;=0,$T1105&lt;=0)),AND($V1105&lt;&gt;"",$W1105&lt;&gt;"",OR($V1105&lt;=0,$W1105&lt;=0))),"Revise os valores informados: valor unitário e quantidade devem ser maiores que zero.",IF(OR(AND($G1105="",$H1105&lt;&gt;""),AND($G1105&lt;&gt;"",$H1105=""),AND($J1105="",$K1105&lt;&gt;""),AND($J1105&lt;&gt;"",$K1105=""),AND($M1105="",$N1105&lt;&gt;""),AND($M1105&lt;&gt;"",$N1105=""),AND($P1105="",$Q1105&lt;&gt;""),AND($P1105&lt;&gt;"",$Q1105=""),AND($S1105="",$T1105&lt;&gt;""),AND($S1105&lt;&gt;"",$T1105=""),AND($V1105="",$W1105&lt;&gt;""),AND($V1105&lt;&gt;"",$W1105="")),"Há ano preenchido parcialmente: "&amp;TRIM(IF(AND($G1105="",$H1105&lt;&gt;""),"Ano 1 (falta valor unitário); ","")&amp;IF(AND($G1105&lt;&gt;"",$H1105=""),"Ano 1 (falta quantidade); ","")&amp;IF(AND($J1105="",$K1105&lt;&gt;""),"Ano 2 (falta valor unitário); ","")&amp;IF(AND($J1105&lt;&gt;"",$K1105=""),"Ano 2 (falta quantidade); ","")&amp;IF(AND($M1105="",$N1105&lt;&gt;""),"Ano 3 (falta valor unitário); ","")&amp;IF(AND($M1105&lt;&gt;"",$N1105=""),"Ano 3 (falta quantidade); ","")&amp;IF(AND($P1105="",$Q1105&lt;&gt;""),"Ano 4 (falta valor unitário); ","")&amp;IF(AND($P1105&lt;&gt;"",$Q1105=""),"Ano 4 (falta quantidade); ","")&amp;IF(AND($S1105="",$T1105&lt;&gt;""),"Ano 5 (falta valor unitário); ","")&amp;IF(AND($S1105&lt;&gt;"",$T1105=""),"Ano 5 (falta quantidade); ","")&amp;IF(AND($V1105="",$W1105&lt;&gt;""),"Ano 6 (falta valor unitário); ","")&amp;IF(AND($V1105&lt;&gt;"",$W1105=""),"Ano 6 (falta quantidade); ","")), IF(NOT(OR(AND($G1105&lt;&gt;"",$H1105&lt;&gt;""),AND($J1105&lt;&gt;"",$K1105&lt;&gt;""),AND($M1105&lt;&gt;"",$N1105&lt;&gt;""),AND($P1105&lt;&gt;"",$Q1105&lt;&gt;""),AND($S1105&lt;&gt;"",$T1105&lt;&gt;""),AND($V1105&lt;&gt;"",$W1105&lt;&gt;""))),"Informe pelo menos um ano completo com valor unitário e quantidade.",IF(AND($C1105&lt;&gt;"",$E1105&lt;&gt;"",LEFT(TRIM($C1105),1)&lt;&gt;LEFT(TRIM($E1105),1)),"Categoria e tipo estão incompatíveis.",IF(IF(OR($E1105="",$F1105=""),FALSE(),IFERROR(COUNTIF(INDIRECT("UNITS_"&amp;SUBSTITUTE(LEFT($E1105,FIND(" ",$E1105&amp;" ")-1),".","_")),$F1105)=0,TRUE())),"Unidade incompatível com o tipo selecionado.",IF(OR(AND(ISNUMBER(SEARCH("comunic",LOWER($B1105))),LEFT($E1105,3)&lt;&gt;"4.4"),AND(ISNUMBER(SEARCH("monitor",LOWER($B1105))),NOT(OR(LEFT($E1105,3)="1.5",LEFT($E1105,3)="2.5")))),"Revise a classificação do item conforme as regras de preenchimento.",IF(AND($B1105&lt;&gt;"",OR(ISNUMBER(SEARCH("outro",LOWER($B1105))),ISNUMBER(SEARCH("divers",LOWER($B1105))),ISNUMBER(SEARCH("kit",LOWER($B1105))),ISNUMBER(SEARCH("ferrament",LOWER($B1105))),ISNUMBER(SEARCH("epi",LOWER($B1105)))),NOT(OR($Z1105&lt;&gt;"",$AA1105&lt;&gt;""))),"Descrição muito genérica: detalhe melhor o item e registre o racional no memorial ou em anexo.",IF(AND($Y1105=0,$B1105&lt;&gt;"",OR($G1105&lt;&gt;"",$H1105&lt;&gt;"",$J1105&lt;&gt;"",$K1105&lt;&gt;"",$M1105&lt;&gt;"",$N1105&lt;&gt;"",$P1105&lt;&gt;"",$Q1105&lt;&gt;"",$S1105&lt;&gt;"",$T1105&lt;&gt;"",$V1105&lt;&gt;"",$W1105&lt;&gt;"")),"O item possui dados lançados, mas o total está zerado. Revise os valores informados.","")))))))))))))))</f>
        <v/>
      </c>
    </row>
    <row r="1106" spans="1:35" ht="14.25" customHeight="1" x14ac:dyDescent="0.25">
      <c r="A1106" s="57" t="str">
        <f t="shared" si="221"/>
        <v/>
      </c>
      <c r="B1106" s="58"/>
      <c r="C1106" s="58"/>
      <c r="D1106" s="58"/>
      <c r="E1106" s="58"/>
      <c r="F1106" s="58"/>
      <c r="G1106" s="269"/>
      <c r="H1106" s="59"/>
      <c r="I1106" s="273">
        <f t="shared" si="222"/>
        <v>0</v>
      </c>
      <c r="J1106" s="269"/>
      <c r="K1106" s="59"/>
      <c r="L1106" s="270">
        <f t="shared" si="223"/>
        <v>0</v>
      </c>
      <c r="M1106" s="269"/>
      <c r="N1106" s="59"/>
      <c r="O1106" s="270">
        <f t="shared" si="224"/>
        <v>0</v>
      </c>
      <c r="P1106" s="269"/>
      <c r="Q1106" s="59"/>
      <c r="R1106" s="271">
        <f t="shared" si="225"/>
        <v>0</v>
      </c>
      <c r="S1106" s="269"/>
      <c r="T1106" s="59"/>
      <c r="U1106" s="270">
        <f t="shared" si="226"/>
        <v>0</v>
      </c>
      <c r="V1106" s="269"/>
      <c r="W1106" s="59"/>
      <c r="X1106" s="270">
        <f t="shared" si="227"/>
        <v>0</v>
      </c>
      <c r="Y1106" s="270">
        <f t="shared" si="228"/>
        <v>0</v>
      </c>
      <c r="Z1106" s="58"/>
      <c r="AA1106" s="58"/>
      <c r="AB1106" s="60" t="str">
        <f t="shared" si="229"/>
        <v/>
      </c>
      <c r="AC1106" s="21" t="b">
        <f t="shared" si="230"/>
        <v>0</v>
      </c>
      <c r="AD1106" s="21" t="b">
        <f t="shared" si="231"/>
        <v>0</v>
      </c>
      <c r="AE1106" s="21" t="b">
        <f t="shared" si="232"/>
        <v>0</v>
      </c>
      <c r="AF1106" s="21" t="b">
        <f ca="1">OR(AND($AC1106,NOT($AD1106)),AND($AC1106,OR(AND($G1106="",$H1106&lt;&gt;""),AND($G1106&lt;&gt;"",$H1106=""),AND($J1106="",$K1106&lt;&gt;""),AND($J1106&lt;&gt;"",$K1106=""),AND($M1106="",$N1106&lt;&gt;""),AND($M1106&lt;&gt;"",$N1106=""),AND($P1106="",$Q1106&lt;&gt;""),AND($P1106&lt;&gt;"",$Q1106=""),AND($S1106="",$T1106&lt;&gt;""),AND($S1106&lt;&gt;"",$T1106=""),AND($V1106="",$W1106&lt;&gt;""),AND($V1106&lt;&gt;"",$W1106=""))),AND($C1106&lt;&gt;"",$E1106&lt;&gt;"",LEFT(TRIM($C1106),1)&lt;&gt;LEFT(TRIM($E1106),1)),IF(OR($E1106="",$F1106=""),FALSE(),IFERROR(COUNTIF(INDIRECT("UNITS_"&amp;SUBSTITUTE(LEFT($E1106,FIND(" ",$E1106&amp;" ")-1),".","_")),$F1106)=0,TRUE())),AND($B1106&lt;&gt;"",OR(ISNUMBER(SEARCH("outro",LOWER($B1106))),ISNUMBER(SEARCH("divers",LOWER($B1106))),ISNUMBER(SEARCH("etc",LOWER($B1106))))),OR(AND(ISNUMBER(SEARCH("comunic",LOWER($B1106))),LEFT($E1106,3)&lt;&gt;"4.4"),AND(ISNUMBER(SEARCH("monitor",LOWER($B1106))),NOT(OR(LEFT($E1106,3)="1.5",LEFT($E1106,3)="2.5")))),AND($B1106&lt;&gt;"",OR(LEFT($C1106,1)="1",LEFT($C1106,1)="2"),$D1106=""),AND($D1106&lt;&gt;"",NOT(OR(LEFT($C1106,1)="1",LEFT($C1106,1)="2"))),AND($D1106&lt;&gt;"",COUNTIF(' PROJETO'!$B$14:$B$16,$D1106)=0),IF($D1106="",FALSE(),IF(COUNTIF(' PROJETO'!$B$14:$B$16,$D1106)=0,FALSE(),IFERROR(INDEX(' PROJETO'!$C$14:$C$16,MATCH($D1106,' PROJETO'!$B$14:$B$16,0))&lt;&gt;"Sim",FALSE()))))</f>
        <v>0</v>
      </c>
      <c r="AG1106" s="21" t="b">
        <f>AND($AC1106,$Y1106&gt;'CONFG.  LISTAS'!$F$4,$Z1106="",$AA1106="")</f>
        <v>0</v>
      </c>
      <c r="AH1106" s="21" t="str">
        <f t="shared" si="233"/>
        <v/>
      </c>
      <c r="AI1106" s="43" t="str">
        <f ca="1">IF(NOT($AC1106),"",IF(OR($B1106="",$C1106="",$E1106="",$F1106=""),"Preencha descrição, categoria, tipo e unidade.",IF(AND($B1106&lt;&gt;"",OR(LEFT($C1106,1)="1",LEFT($C1106,1)="2"),$D1106=""),"Informe a prática de restauração para itens diretos.",IF(AND($D1106&lt;&gt;"",NOT(OR(LEFT($C1106,1)="1",LEFT($C1106,1)="2"))),"Custos indiretos não devem pertencer a uma prática específica.",IF(AND($D1106&lt;&gt;"",COUNTIF(' PROJETO'!$B$14:$B$16,$D1106)=0),"Prática de restauração inválida ou não cadastrada.",IF(IF($D1106="",FALSE(),IF(COUNTIF(' PROJETO'!$B$14:$B$16,$D1106)=0,FALSE(),IFERROR(INDEX(' PROJETO'!$C$14:$C$16,MATCH($D1106,' PROJETO'!$B$14:$B$16,0))&lt;&gt;"Sim",FALSE()))),"A prática informada no item não foi selecionada na aba Projeto.",IF(AND(MAX($I1106,$L1106,$O1106,$R1106,$U1106,$X1106)&gt;'CONFG.  LISTAS'!$F$4,NOT(OR($Z1106&lt;&gt;"",$AA1106&lt;&gt;""))),"Memorial de cálculo ou anexo obrigatório não informado para item acima do limite.",IF(OR(AND($G1106&lt;&gt;"",$H1106&lt;&gt;"",OR($G1106&lt;=0,$H1106&lt;=0)),AND($J1106&lt;&gt;"",$K1106&lt;&gt;"",OR($J1106&lt;=0,$K1106&lt;=0)),AND($M1106&lt;&gt;"",$N1106&lt;&gt;"",OR($M1106&lt;=0,$N1106&lt;=0)),AND($P1106&lt;&gt;"",$Q1106&lt;&gt;"",OR($P1106&lt;=0,$Q1106&lt;=0)),AND($S1106&lt;&gt;"",$T1106&lt;&gt;"",OR($S1106&lt;=0,$T1106&lt;=0)),AND($V1106&lt;&gt;"",$W1106&lt;&gt;"",OR($V1106&lt;=0,$W1106&lt;=0))),"Revise os valores informados: valor unitário e quantidade devem ser maiores que zero.",IF(OR(AND($G1106="",$H1106&lt;&gt;""),AND($G1106&lt;&gt;"",$H1106=""),AND($J1106="",$K1106&lt;&gt;""),AND($J1106&lt;&gt;"",$K1106=""),AND($M1106="",$N1106&lt;&gt;""),AND($M1106&lt;&gt;"",$N1106=""),AND($P1106="",$Q1106&lt;&gt;""),AND($P1106&lt;&gt;"",$Q1106=""),AND($S1106="",$T1106&lt;&gt;""),AND($S1106&lt;&gt;"",$T1106=""),AND($V1106="",$W1106&lt;&gt;""),AND($V1106&lt;&gt;"",$W1106="")),"Há ano preenchido parcialmente: "&amp;TRIM(IF(AND($G1106="",$H1106&lt;&gt;""),"Ano 1 (falta valor unitário); ","")&amp;IF(AND($G1106&lt;&gt;"",$H1106=""),"Ano 1 (falta quantidade); ","")&amp;IF(AND($J1106="",$K1106&lt;&gt;""),"Ano 2 (falta valor unitário); ","")&amp;IF(AND($J1106&lt;&gt;"",$K1106=""),"Ano 2 (falta quantidade); ","")&amp;IF(AND($M1106="",$N1106&lt;&gt;""),"Ano 3 (falta valor unitário); ","")&amp;IF(AND($M1106&lt;&gt;"",$N1106=""),"Ano 3 (falta quantidade); ","")&amp;IF(AND($P1106="",$Q1106&lt;&gt;""),"Ano 4 (falta valor unitário); ","")&amp;IF(AND($P1106&lt;&gt;"",$Q1106=""),"Ano 4 (falta quantidade); ","")&amp;IF(AND($S1106="",$T1106&lt;&gt;""),"Ano 5 (falta valor unitário); ","")&amp;IF(AND($S1106&lt;&gt;"",$T1106=""),"Ano 5 (falta quantidade); ","")&amp;IF(AND($V1106="",$W1106&lt;&gt;""),"Ano 6 (falta valor unitário); ","")&amp;IF(AND($V1106&lt;&gt;"",$W1106=""),"Ano 6 (falta quantidade); ","")), IF(NOT(OR(AND($G1106&lt;&gt;"",$H1106&lt;&gt;""),AND($J1106&lt;&gt;"",$K1106&lt;&gt;""),AND($M1106&lt;&gt;"",$N1106&lt;&gt;""),AND($P1106&lt;&gt;"",$Q1106&lt;&gt;""),AND($S1106&lt;&gt;"",$T1106&lt;&gt;""),AND($V1106&lt;&gt;"",$W1106&lt;&gt;""))),"Informe pelo menos um ano completo com valor unitário e quantidade.",IF(AND($C1106&lt;&gt;"",$E1106&lt;&gt;"",LEFT(TRIM($C1106),1)&lt;&gt;LEFT(TRIM($E1106),1)),"Categoria e tipo estão incompatíveis.",IF(IF(OR($E1106="",$F1106=""),FALSE(),IFERROR(COUNTIF(INDIRECT("UNITS_"&amp;SUBSTITUTE(LEFT($E1106,FIND(" ",$E1106&amp;" ")-1),".","_")),$F1106)=0,TRUE())),"Unidade incompatível com o tipo selecionado.",IF(OR(AND(ISNUMBER(SEARCH("comunic",LOWER($B1106))),LEFT($E1106,3)&lt;&gt;"4.4"),AND(ISNUMBER(SEARCH("monitor",LOWER($B1106))),NOT(OR(LEFT($E1106,3)="1.5",LEFT($E1106,3)="2.5")))),"Revise a classificação do item conforme as regras de preenchimento.",IF(AND($B1106&lt;&gt;"",OR(ISNUMBER(SEARCH("outro",LOWER($B1106))),ISNUMBER(SEARCH("divers",LOWER($B1106))),ISNUMBER(SEARCH("kit",LOWER($B1106))),ISNUMBER(SEARCH("ferrament",LOWER($B1106))),ISNUMBER(SEARCH("epi",LOWER($B1106)))),NOT(OR($Z1106&lt;&gt;"",$AA1106&lt;&gt;""))),"Descrição muito genérica: detalhe melhor o item e registre o racional no memorial ou em anexo.",IF(AND($Y1106=0,$B1106&lt;&gt;"",OR($G1106&lt;&gt;"",$H1106&lt;&gt;"",$J1106&lt;&gt;"",$K1106&lt;&gt;"",$M1106&lt;&gt;"",$N1106&lt;&gt;"",$P1106&lt;&gt;"",$Q1106&lt;&gt;"",$S1106&lt;&gt;"",$T1106&lt;&gt;"",$V1106&lt;&gt;"",$W1106&lt;&gt;"")),"O item possui dados lançados, mas o total está zerado. Revise os valores informados.","")))))))))))))))</f>
        <v/>
      </c>
    </row>
    <row r="1107" spans="1:35" ht="14.25" customHeight="1" x14ac:dyDescent="0.25">
      <c r="A1107" s="57" t="str">
        <f t="shared" si="221"/>
        <v/>
      </c>
      <c r="B1107" s="61"/>
      <c r="C1107" s="61"/>
      <c r="D1107" s="58"/>
      <c r="E1107" s="61"/>
      <c r="F1107" s="61"/>
      <c r="G1107" s="272"/>
      <c r="H1107" s="62"/>
      <c r="I1107" s="273">
        <f t="shared" si="222"/>
        <v>0</v>
      </c>
      <c r="J1107" s="272"/>
      <c r="K1107" s="62"/>
      <c r="L1107" s="270">
        <f t="shared" si="223"/>
        <v>0</v>
      </c>
      <c r="M1107" s="272"/>
      <c r="N1107" s="62"/>
      <c r="O1107" s="270">
        <f t="shared" si="224"/>
        <v>0</v>
      </c>
      <c r="P1107" s="272"/>
      <c r="Q1107" s="62"/>
      <c r="R1107" s="271">
        <f t="shared" si="225"/>
        <v>0</v>
      </c>
      <c r="S1107" s="272"/>
      <c r="T1107" s="62"/>
      <c r="U1107" s="270">
        <f t="shared" si="226"/>
        <v>0</v>
      </c>
      <c r="V1107" s="272"/>
      <c r="W1107" s="62"/>
      <c r="X1107" s="270">
        <f t="shared" si="227"/>
        <v>0</v>
      </c>
      <c r="Y1107" s="270">
        <f t="shared" si="228"/>
        <v>0</v>
      </c>
      <c r="Z1107" s="61"/>
      <c r="AA1107" s="61"/>
      <c r="AB1107" s="60" t="str">
        <f t="shared" si="229"/>
        <v/>
      </c>
      <c r="AC1107" s="21" t="b">
        <f t="shared" si="230"/>
        <v>0</v>
      </c>
      <c r="AD1107" s="21" t="b">
        <f t="shared" si="231"/>
        <v>0</v>
      </c>
      <c r="AE1107" s="21" t="b">
        <f t="shared" si="232"/>
        <v>0</v>
      </c>
      <c r="AF1107" s="21" t="b">
        <f ca="1">OR(AND($AC1107,NOT($AD1107)),AND($AC1107,OR(AND($G1107="",$H1107&lt;&gt;""),AND($G1107&lt;&gt;"",$H1107=""),AND($J1107="",$K1107&lt;&gt;""),AND($J1107&lt;&gt;"",$K1107=""),AND($M1107="",$N1107&lt;&gt;""),AND($M1107&lt;&gt;"",$N1107=""),AND($P1107="",$Q1107&lt;&gt;""),AND($P1107&lt;&gt;"",$Q1107=""),AND($S1107="",$T1107&lt;&gt;""),AND($S1107&lt;&gt;"",$T1107=""),AND($V1107="",$W1107&lt;&gt;""),AND($V1107&lt;&gt;"",$W1107=""))),AND($C1107&lt;&gt;"",$E1107&lt;&gt;"",LEFT(TRIM($C1107),1)&lt;&gt;LEFT(TRIM($E1107),1)),IF(OR($E1107="",$F1107=""),FALSE(),IFERROR(COUNTIF(INDIRECT("UNITS_"&amp;SUBSTITUTE(LEFT($E1107,FIND(" ",$E1107&amp;" ")-1),".","_")),$F1107)=0,TRUE())),AND($B1107&lt;&gt;"",OR(ISNUMBER(SEARCH("outro",LOWER($B1107))),ISNUMBER(SEARCH("divers",LOWER($B1107))),ISNUMBER(SEARCH("etc",LOWER($B1107))))),OR(AND(ISNUMBER(SEARCH("comunic",LOWER($B1107))),LEFT($E1107,3)&lt;&gt;"4.4"),AND(ISNUMBER(SEARCH("monitor",LOWER($B1107))),NOT(OR(LEFT($E1107,3)="1.5",LEFT($E1107,3)="2.5")))),AND($B1107&lt;&gt;"",OR(LEFT($C1107,1)="1",LEFT($C1107,1)="2"),$D1107=""),AND($D1107&lt;&gt;"",NOT(OR(LEFT($C1107,1)="1",LEFT($C1107,1)="2"))),AND($D1107&lt;&gt;"",COUNTIF(' PROJETO'!$B$14:$B$16,$D1107)=0),IF($D1107="",FALSE(),IF(COUNTIF(' PROJETO'!$B$14:$B$16,$D1107)=0,FALSE(),IFERROR(INDEX(' PROJETO'!$C$14:$C$16,MATCH($D1107,' PROJETO'!$B$14:$B$16,0))&lt;&gt;"Sim",FALSE()))))</f>
        <v>0</v>
      </c>
      <c r="AG1107" s="21" t="b">
        <f>AND($AC1107,$Y1107&gt;'CONFG.  LISTAS'!$F$4,$Z1107="",$AA1107="")</f>
        <v>0</v>
      </c>
      <c r="AH1107" s="21" t="str">
        <f t="shared" si="233"/>
        <v/>
      </c>
      <c r="AI1107" s="43" t="str">
        <f ca="1">IF(NOT($AC1107),"",IF(OR($B1107="",$C1107="",$E1107="",$F1107=""),"Preencha descrição, categoria, tipo e unidade.",IF(AND($B1107&lt;&gt;"",OR(LEFT($C1107,1)="1",LEFT($C1107,1)="2"),$D1107=""),"Informe a prática de restauração para itens diretos.",IF(AND($D1107&lt;&gt;"",NOT(OR(LEFT($C1107,1)="1",LEFT($C1107,1)="2"))),"Custos indiretos não devem pertencer a uma prática específica.",IF(AND($D1107&lt;&gt;"",COUNTIF(' PROJETO'!$B$14:$B$16,$D1107)=0),"Prática de restauração inválida ou não cadastrada.",IF(IF($D1107="",FALSE(),IF(COUNTIF(' PROJETO'!$B$14:$B$16,$D1107)=0,FALSE(),IFERROR(INDEX(' PROJETO'!$C$14:$C$16,MATCH($D1107,' PROJETO'!$B$14:$B$16,0))&lt;&gt;"Sim",FALSE()))),"A prática informada no item não foi selecionada na aba Projeto.",IF(AND(MAX($I1107,$L1107,$O1107,$R1107,$U1107,$X1107)&gt;'CONFG.  LISTAS'!$F$4,NOT(OR($Z1107&lt;&gt;"",$AA1107&lt;&gt;""))),"Memorial de cálculo ou anexo obrigatório não informado para item acima do limite.",IF(OR(AND($G1107&lt;&gt;"",$H1107&lt;&gt;"",OR($G1107&lt;=0,$H1107&lt;=0)),AND($J1107&lt;&gt;"",$K1107&lt;&gt;"",OR($J1107&lt;=0,$K1107&lt;=0)),AND($M1107&lt;&gt;"",$N1107&lt;&gt;"",OR($M1107&lt;=0,$N1107&lt;=0)),AND($P1107&lt;&gt;"",$Q1107&lt;&gt;"",OR($P1107&lt;=0,$Q1107&lt;=0)),AND($S1107&lt;&gt;"",$T1107&lt;&gt;"",OR($S1107&lt;=0,$T1107&lt;=0)),AND($V1107&lt;&gt;"",$W1107&lt;&gt;"",OR($V1107&lt;=0,$W1107&lt;=0))),"Revise os valores informados: valor unitário e quantidade devem ser maiores que zero.",IF(OR(AND($G1107="",$H1107&lt;&gt;""),AND($G1107&lt;&gt;"",$H1107=""),AND($J1107="",$K1107&lt;&gt;""),AND($J1107&lt;&gt;"",$K1107=""),AND($M1107="",$N1107&lt;&gt;""),AND($M1107&lt;&gt;"",$N1107=""),AND($P1107="",$Q1107&lt;&gt;""),AND($P1107&lt;&gt;"",$Q1107=""),AND($S1107="",$T1107&lt;&gt;""),AND($S1107&lt;&gt;"",$T1107=""),AND($V1107="",$W1107&lt;&gt;""),AND($V1107&lt;&gt;"",$W1107="")),"Há ano preenchido parcialmente: "&amp;TRIM(IF(AND($G1107="",$H1107&lt;&gt;""),"Ano 1 (falta valor unitário); ","")&amp;IF(AND($G1107&lt;&gt;"",$H1107=""),"Ano 1 (falta quantidade); ","")&amp;IF(AND($J1107="",$K1107&lt;&gt;""),"Ano 2 (falta valor unitário); ","")&amp;IF(AND($J1107&lt;&gt;"",$K1107=""),"Ano 2 (falta quantidade); ","")&amp;IF(AND($M1107="",$N1107&lt;&gt;""),"Ano 3 (falta valor unitário); ","")&amp;IF(AND($M1107&lt;&gt;"",$N1107=""),"Ano 3 (falta quantidade); ","")&amp;IF(AND($P1107="",$Q1107&lt;&gt;""),"Ano 4 (falta valor unitário); ","")&amp;IF(AND($P1107&lt;&gt;"",$Q1107=""),"Ano 4 (falta quantidade); ","")&amp;IF(AND($S1107="",$T1107&lt;&gt;""),"Ano 5 (falta valor unitário); ","")&amp;IF(AND($S1107&lt;&gt;"",$T1107=""),"Ano 5 (falta quantidade); ","")&amp;IF(AND($V1107="",$W1107&lt;&gt;""),"Ano 6 (falta valor unitário); ","")&amp;IF(AND($V1107&lt;&gt;"",$W1107=""),"Ano 6 (falta quantidade); ","")), IF(NOT(OR(AND($G1107&lt;&gt;"",$H1107&lt;&gt;""),AND($J1107&lt;&gt;"",$K1107&lt;&gt;""),AND($M1107&lt;&gt;"",$N1107&lt;&gt;""),AND($P1107&lt;&gt;"",$Q1107&lt;&gt;""),AND($S1107&lt;&gt;"",$T1107&lt;&gt;""),AND($V1107&lt;&gt;"",$W1107&lt;&gt;""))),"Informe pelo menos um ano completo com valor unitário e quantidade.",IF(AND($C1107&lt;&gt;"",$E1107&lt;&gt;"",LEFT(TRIM($C1107),1)&lt;&gt;LEFT(TRIM($E1107),1)),"Categoria e tipo estão incompatíveis.",IF(IF(OR($E1107="",$F1107=""),FALSE(),IFERROR(COUNTIF(INDIRECT("UNITS_"&amp;SUBSTITUTE(LEFT($E1107,FIND(" ",$E1107&amp;" ")-1),".","_")),$F1107)=0,TRUE())),"Unidade incompatível com o tipo selecionado.",IF(OR(AND(ISNUMBER(SEARCH("comunic",LOWER($B1107))),LEFT($E1107,3)&lt;&gt;"4.4"),AND(ISNUMBER(SEARCH("monitor",LOWER($B1107))),NOT(OR(LEFT($E1107,3)="1.5",LEFT($E1107,3)="2.5")))),"Revise a classificação do item conforme as regras de preenchimento.",IF(AND($B1107&lt;&gt;"",OR(ISNUMBER(SEARCH("outro",LOWER($B1107))),ISNUMBER(SEARCH("divers",LOWER($B1107))),ISNUMBER(SEARCH("kit",LOWER($B1107))),ISNUMBER(SEARCH("ferrament",LOWER($B1107))),ISNUMBER(SEARCH("epi",LOWER($B1107)))),NOT(OR($Z1107&lt;&gt;"",$AA1107&lt;&gt;""))),"Descrição muito genérica: detalhe melhor o item e registre o racional no memorial ou em anexo.",IF(AND($Y1107=0,$B1107&lt;&gt;"",OR($G1107&lt;&gt;"",$H1107&lt;&gt;"",$J1107&lt;&gt;"",$K1107&lt;&gt;"",$M1107&lt;&gt;"",$N1107&lt;&gt;"",$P1107&lt;&gt;"",$Q1107&lt;&gt;"",$S1107&lt;&gt;"",$T1107&lt;&gt;"",$V1107&lt;&gt;"",$W1107&lt;&gt;"")),"O item possui dados lançados, mas o total está zerado. Revise os valores informados.","")))))))))))))))</f>
        <v/>
      </c>
    </row>
    <row r="1108" spans="1:35" ht="14.25" customHeight="1" x14ac:dyDescent="0.25">
      <c r="A1108" s="57" t="str">
        <f t="shared" si="221"/>
        <v/>
      </c>
      <c r="B1108" s="58"/>
      <c r="C1108" s="58"/>
      <c r="D1108" s="58"/>
      <c r="E1108" s="58"/>
      <c r="F1108" s="58"/>
      <c r="G1108" s="269"/>
      <c r="H1108" s="59"/>
      <c r="I1108" s="273">
        <f t="shared" si="222"/>
        <v>0</v>
      </c>
      <c r="J1108" s="269"/>
      <c r="K1108" s="59"/>
      <c r="L1108" s="270">
        <f t="shared" si="223"/>
        <v>0</v>
      </c>
      <c r="M1108" s="269"/>
      <c r="N1108" s="59"/>
      <c r="O1108" s="270">
        <f t="shared" si="224"/>
        <v>0</v>
      </c>
      <c r="P1108" s="269"/>
      <c r="Q1108" s="59"/>
      <c r="R1108" s="271">
        <f t="shared" si="225"/>
        <v>0</v>
      </c>
      <c r="S1108" s="269"/>
      <c r="T1108" s="59"/>
      <c r="U1108" s="270">
        <f t="shared" si="226"/>
        <v>0</v>
      </c>
      <c r="V1108" s="269"/>
      <c r="W1108" s="59"/>
      <c r="X1108" s="270">
        <f t="shared" si="227"/>
        <v>0</v>
      </c>
      <c r="Y1108" s="270">
        <f t="shared" si="228"/>
        <v>0</v>
      </c>
      <c r="Z1108" s="58"/>
      <c r="AA1108" s="58"/>
      <c r="AB1108" s="60" t="str">
        <f t="shared" si="229"/>
        <v/>
      </c>
      <c r="AC1108" s="21" t="b">
        <f t="shared" si="230"/>
        <v>0</v>
      </c>
      <c r="AD1108" s="21" t="b">
        <f t="shared" si="231"/>
        <v>0</v>
      </c>
      <c r="AE1108" s="21" t="b">
        <f t="shared" si="232"/>
        <v>0</v>
      </c>
      <c r="AF1108" s="21" t="b">
        <f ca="1">OR(AND($AC1108,NOT($AD1108)),AND($AC1108,OR(AND($G1108="",$H1108&lt;&gt;""),AND($G1108&lt;&gt;"",$H1108=""),AND($J1108="",$K1108&lt;&gt;""),AND($J1108&lt;&gt;"",$K1108=""),AND($M1108="",$N1108&lt;&gt;""),AND($M1108&lt;&gt;"",$N1108=""),AND($P1108="",$Q1108&lt;&gt;""),AND($P1108&lt;&gt;"",$Q1108=""),AND($S1108="",$T1108&lt;&gt;""),AND($S1108&lt;&gt;"",$T1108=""),AND($V1108="",$W1108&lt;&gt;""),AND($V1108&lt;&gt;"",$W1108=""))),AND($C1108&lt;&gt;"",$E1108&lt;&gt;"",LEFT(TRIM($C1108),1)&lt;&gt;LEFT(TRIM($E1108),1)),IF(OR($E1108="",$F1108=""),FALSE(),IFERROR(COUNTIF(INDIRECT("UNITS_"&amp;SUBSTITUTE(LEFT($E1108,FIND(" ",$E1108&amp;" ")-1),".","_")),$F1108)=0,TRUE())),AND($B1108&lt;&gt;"",OR(ISNUMBER(SEARCH("outro",LOWER($B1108))),ISNUMBER(SEARCH("divers",LOWER($B1108))),ISNUMBER(SEARCH("etc",LOWER($B1108))))),OR(AND(ISNUMBER(SEARCH("comunic",LOWER($B1108))),LEFT($E1108,3)&lt;&gt;"4.4"),AND(ISNUMBER(SEARCH("monitor",LOWER($B1108))),NOT(OR(LEFT($E1108,3)="1.5",LEFT($E1108,3)="2.5")))),AND($B1108&lt;&gt;"",OR(LEFT($C1108,1)="1",LEFT($C1108,1)="2"),$D1108=""),AND($D1108&lt;&gt;"",NOT(OR(LEFT($C1108,1)="1",LEFT($C1108,1)="2"))),AND($D1108&lt;&gt;"",COUNTIF(' PROJETO'!$B$14:$B$16,$D1108)=0),IF($D1108="",FALSE(),IF(COUNTIF(' PROJETO'!$B$14:$B$16,$D1108)=0,FALSE(),IFERROR(INDEX(' PROJETO'!$C$14:$C$16,MATCH($D1108,' PROJETO'!$B$14:$B$16,0))&lt;&gt;"Sim",FALSE()))))</f>
        <v>0</v>
      </c>
      <c r="AG1108" s="21" t="b">
        <f>AND($AC1108,$Y1108&gt;'CONFG.  LISTAS'!$F$4,$Z1108="",$AA1108="")</f>
        <v>0</v>
      </c>
      <c r="AH1108" s="21" t="str">
        <f t="shared" si="233"/>
        <v/>
      </c>
      <c r="AI1108" s="43" t="str">
        <f ca="1">IF(NOT($AC1108),"",IF(OR($B1108="",$C1108="",$E1108="",$F1108=""),"Preencha descrição, categoria, tipo e unidade.",IF(AND($B1108&lt;&gt;"",OR(LEFT($C1108,1)="1",LEFT($C1108,1)="2"),$D1108=""),"Informe a prática de restauração para itens diretos.",IF(AND($D1108&lt;&gt;"",NOT(OR(LEFT($C1108,1)="1",LEFT($C1108,1)="2"))),"Custos indiretos não devem pertencer a uma prática específica.",IF(AND($D1108&lt;&gt;"",COUNTIF(' PROJETO'!$B$14:$B$16,$D1108)=0),"Prática de restauração inválida ou não cadastrada.",IF(IF($D1108="",FALSE(),IF(COUNTIF(' PROJETO'!$B$14:$B$16,$D1108)=0,FALSE(),IFERROR(INDEX(' PROJETO'!$C$14:$C$16,MATCH($D1108,' PROJETO'!$B$14:$B$16,0))&lt;&gt;"Sim",FALSE()))),"A prática informada no item não foi selecionada na aba Projeto.",IF(AND(MAX($I1108,$L1108,$O1108,$R1108,$U1108,$X1108)&gt;'CONFG.  LISTAS'!$F$4,NOT(OR($Z1108&lt;&gt;"",$AA1108&lt;&gt;""))),"Memorial de cálculo ou anexo obrigatório não informado para item acima do limite.",IF(OR(AND($G1108&lt;&gt;"",$H1108&lt;&gt;"",OR($G1108&lt;=0,$H1108&lt;=0)),AND($J1108&lt;&gt;"",$K1108&lt;&gt;"",OR($J1108&lt;=0,$K1108&lt;=0)),AND($M1108&lt;&gt;"",$N1108&lt;&gt;"",OR($M1108&lt;=0,$N1108&lt;=0)),AND($P1108&lt;&gt;"",$Q1108&lt;&gt;"",OR($P1108&lt;=0,$Q1108&lt;=0)),AND($S1108&lt;&gt;"",$T1108&lt;&gt;"",OR($S1108&lt;=0,$T1108&lt;=0)),AND($V1108&lt;&gt;"",$W1108&lt;&gt;"",OR($V1108&lt;=0,$W1108&lt;=0))),"Revise os valores informados: valor unitário e quantidade devem ser maiores que zero.",IF(OR(AND($G1108="",$H1108&lt;&gt;""),AND($G1108&lt;&gt;"",$H1108=""),AND($J1108="",$K1108&lt;&gt;""),AND($J1108&lt;&gt;"",$K1108=""),AND($M1108="",$N1108&lt;&gt;""),AND($M1108&lt;&gt;"",$N1108=""),AND($P1108="",$Q1108&lt;&gt;""),AND($P1108&lt;&gt;"",$Q1108=""),AND($S1108="",$T1108&lt;&gt;""),AND($S1108&lt;&gt;"",$T1108=""),AND($V1108="",$W1108&lt;&gt;""),AND($V1108&lt;&gt;"",$W1108="")),"Há ano preenchido parcialmente: "&amp;TRIM(IF(AND($G1108="",$H1108&lt;&gt;""),"Ano 1 (falta valor unitário); ","")&amp;IF(AND($G1108&lt;&gt;"",$H1108=""),"Ano 1 (falta quantidade); ","")&amp;IF(AND($J1108="",$K1108&lt;&gt;""),"Ano 2 (falta valor unitário); ","")&amp;IF(AND($J1108&lt;&gt;"",$K1108=""),"Ano 2 (falta quantidade); ","")&amp;IF(AND($M1108="",$N1108&lt;&gt;""),"Ano 3 (falta valor unitário); ","")&amp;IF(AND($M1108&lt;&gt;"",$N1108=""),"Ano 3 (falta quantidade); ","")&amp;IF(AND($P1108="",$Q1108&lt;&gt;""),"Ano 4 (falta valor unitário); ","")&amp;IF(AND($P1108&lt;&gt;"",$Q1108=""),"Ano 4 (falta quantidade); ","")&amp;IF(AND($S1108="",$T1108&lt;&gt;""),"Ano 5 (falta valor unitário); ","")&amp;IF(AND($S1108&lt;&gt;"",$T1108=""),"Ano 5 (falta quantidade); ","")&amp;IF(AND($V1108="",$W1108&lt;&gt;""),"Ano 6 (falta valor unitário); ","")&amp;IF(AND($V1108&lt;&gt;"",$W1108=""),"Ano 6 (falta quantidade); ","")), IF(NOT(OR(AND($G1108&lt;&gt;"",$H1108&lt;&gt;""),AND($J1108&lt;&gt;"",$K1108&lt;&gt;""),AND($M1108&lt;&gt;"",$N1108&lt;&gt;""),AND($P1108&lt;&gt;"",$Q1108&lt;&gt;""),AND($S1108&lt;&gt;"",$T1108&lt;&gt;""),AND($V1108&lt;&gt;"",$W1108&lt;&gt;""))),"Informe pelo menos um ano completo com valor unitário e quantidade.",IF(AND($C1108&lt;&gt;"",$E1108&lt;&gt;"",LEFT(TRIM($C1108),1)&lt;&gt;LEFT(TRIM($E1108),1)),"Categoria e tipo estão incompatíveis.",IF(IF(OR($E1108="",$F1108=""),FALSE(),IFERROR(COUNTIF(INDIRECT("UNITS_"&amp;SUBSTITUTE(LEFT($E1108,FIND(" ",$E1108&amp;" ")-1),".","_")),$F1108)=0,TRUE())),"Unidade incompatível com o tipo selecionado.",IF(OR(AND(ISNUMBER(SEARCH("comunic",LOWER($B1108))),LEFT($E1108,3)&lt;&gt;"4.4"),AND(ISNUMBER(SEARCH("monitor",LOWER($B1108))),NOT(OR(LEFT($E1108,3)="1.5",LEFT($E1108,3)="2.5")))),"Revise a classificação do item conforme as regras de preenchimento.",IF(AND($B1108&lt;&gt;"",OR(ISNUMBER(SEARCH("outro",LOWER($B1108))),ISNUMBER(SEARCH("divers",LOWER($B1108))),ISNUMBER(SEARCH("kit",LOWER($B1108))),ISNUMBER(SEARCH("ferrament",LOWER($B1108))),ISNUMBER(SEARCH("epi",LOWER($B1108)))),NOT(OR($Z1108&lt;&gt;"",$AA1108&lt;&gt;""))),"Descrição muito genérica: detalhe melhor o item e registre o racional no memorial ou em anexo.",IF(AND($Y1108=0,$B1108&lt;&gt;"",OR($G1108&lt;&gt;"",$H1108&lt;&gt;"",$J1108&lt;&gt;"",$K1108&lt;&gt;"",$M1108&lt;&gt;"",$N1108&lt;&gt;"",$P1108&lt;&gt;"",$Q1108&lt;&gt;"",$S1108&lt;&gt;"",$T1108&lt;&gt;"",$V1108&lt;&gt;"",$W1108&lt;&gt;"")),"O item possui dados lançados, mas o total está zerado. Revise os valores informados.","")))))))))))))))</f>
        <v/>
      </c>
    </row>
    <row r="1109" spans="1:35" ht="14.25" customHeight="1" x14ac:dyDescent="0.25">
      <c r="A1109" s="57" t="str">
        <f t="shared" si="221"/>
        <v/>
      </c>
      <c r="B1109" s="61"/>
      <c r="C1109" s="61"/>
      <c r="D1109" s="58"/>
      <c r="E1109" s="61"/>
      <c r="F1109" s="61"/>
      <c r="G1109" s="272"/>
      <c r="H1109" s="62"/>
      <c r="I1109" s="273">
        <f t="shared" si="222"/>
        <v>0</v>
      </c>
      <c r="J1109" s="272"/>
      <c r="K1109" s="62"/>
      <c r="L1109" s="270">
        <f t="shared" si="223"/>
        <v>0</v>
      </c>
      <c r="M1109" s="272"/>
      <c r="N1109" s="62"/>
      <c r="O1109" s="270">
        <f t="shared" si="224"/>
        <v>0</v>
      </c>
      <c r="P1109" s="272"/>
      <c r="Q1109" s="62"/>
      <c r="R1109" s="271">
        <f t="shared" si="225"/>
        <v>0</v>
      </c>
      <c r="S1109" s="272"/>
      <c r="T1109" s="62"/>
      <c r="U1109" s="270">
        <f t="shared" si="226"/>
        <v>0</v>
      </c>
      <c r="V1109" s="272"/>
      <c r="W1109" s="62"/>
      <c r="X1109" s="270">
        <f t="shared" si="227"/>
        <v>0</v>
      </c>
      <c r="Y1109" s="270">
        <f t="shared" si="228"/>
        <v>0</v>
      </c>
      <c r="Z1109" s="61"/>
      <c r="AA1109" s="61"/>
      <c r="AB1109" s="60" t="str">
        <f t="shared" si="229"/>
        <v/>
      </c>
      <c r="AC1109" s="21" t="b">
        <f t="shared" si="230"/>
        <v>0</v>
      </c>
      <c r="AD1109" s="21" t="b">
        <f t="shared" si="231"/>
        <v>0</v>
      </c>
      <c r="AE1109" s="21" t="b">
        <f t="shared" si="232"/>
        <v>0</v>
      </c>
      <c r="AF1109" s="21" t="b">
        <f ca="1">OR(AND($AC1109,NOT($AD1109)),AND($AC1109,OR(AND($G1109="",$H1109&lt;&gt;""),AND($G1109&lt;&gt;"",$H1109=""),AND($J1109="",$K1109&lt;&gt;""),AND($J1109&lt;&gt;"",$K1109=""),AND($M1109="",$N1109&lt;&gt;""),AND($M1109&lt;&gt;"",$N1109=""),AND($P1109="",$Q1109&lt;&gt;""),AND($P1109&lt;&gt;"",$Q1109=""),AND($S1109="",$T1109&lt;&gt;""),AND($S1109&lt;&gt;"",$T1109=""),AND($V1109="",$W1109&lt;&gt;""),AND($V1109&lt;&gt;"",$W1109=""))),AND($C1109&lt;&gt;"",$E1109&lt;&gt;"",LEFT(TRIM($C1109),1)&lt;&gt;LEFT(TRIM($E1109),1)),IF(OR($E1109="",$F1109=""),FALSE(),IFERROR(COUNTIF(INDIRECT("UNITS_"&amp;SUBSTITUTE(LEFT($E1109,FIND(" ",$E1109&amp;" ")-1),".","_")),$F1109)=0,TRUE())),AND($B1109&lt;&gt;"",OR(ISNUMBER(SEARCH("outro",LOWER($B1109))),ISNUMBER(SEARCH("divers",LOWER($B1109))),ISNUMBER(SEARCH("etc",LOWER($B1109))))),OR(AND(ISNUMBER(SEARCH("comunic",LOWER($B1109))),LEFT($E1109,3)&lt;&gt;"4.4"),AND(ISNUMBER(SEARCH("monitor",LOWER($B1109))),NOT(OR(LEFT($E1109,3)="1.5",LEFT($E1109,3)="2.5")))),AND($B1109&lt;&gt;"",OR(LEFT($C1109,1)="1",LEFT($C1109,1)="2"),$D1109=""),AND($D1109&lt;&gt;"",NOT(OR(LEFT($C1109,1)="1",LEFT($C1109,1)="2"))),AND($D1109&lt;&gt;"",COUNTIF(' PROJETO'!$B$14:$B$16,$D1109)=0),IF($D1109="",FALSE(),IF(COUNTIF(' PROJETO'!$B$14:$B$16,$D1109)=0,FALSE(),IFERROR(INDEX(' PROJETO'!$C$14:$C$16,MATCH($D1109,' PROJETO'!$B$14:$B$16,0))&lt;&gt;"Sim",FALSE()))))</f>
        <v>0</v>
      </c>
      <c r="AG1109" s="21" t="b">
        <f>AND($AC1109,$Y1109&gt;'CONFG.  LISTAS'!$F$4,$Z1109="",$AA1109="")</f>
        <v>0</v>
      </c>
      <c r="AH1109" s="21" t="str">
        <f t="shared" si="233"/>
        <v/>
      </c>
      <c r="AI1109" s="43" t="str">
        <f ca="1">IF(NOT($AC1109),"",IF(OR($B1109="",$C1109="",$E1109="",$F1109=""),"Preencha descrição, categoria, tipo e unidade.",IF(AND($B1109&lt;&gt;"",OR(LEFT($C1109,1)="1",LEFT($C1109,1)="2"),$D1109=""),"Informe a prática de restauração para itens diretos.",IF(AND($D1109&lt;&gt;"",NOT(OR(LEFT($C1109,1)="1",LEFT($C1109,1)="2"))),"Custos indiretos não devem pertencer a uma prática específica.",IF(AND($D1109&lt;&gt;"",COUNTIF(' PROJETO'!$B$14:$B$16,$D1109)=0),"Prática de restauração inválida ou não cadastrada.",IF(IF($D1109="",FALSE(),IF(COUNTIF(' PROJETO'!$B$14:$B$16,$D1109)=0,FALSE(),IFERROR(INDEX(' PROJETO'!$C$14:$C$16,MATCH($D1109,' PROJETO'!$B$14:$B$16,0))&lt;&gt;"Sim",FALSE()))),"A prática informada no item não foi selecionada na aba Projeto.",IF(AND(MAX($I1109,$L1109,$O1109,$R1109,$U1109,$X1109)&gt;'CONFG.  LISTAS'!$F$4,NOT(OR($Z1109&lt;&gt;"",$AA1109&lt;&gt;""))),"Memorial de cálculo ou anexo obrigatório não informado para item acima do limite.",IF(OR(AND($G1109&lt;&gt;"",$H1109&lt;&gt;"",OR($G1109&lt;=0,$H1109&lt;=0)),AND($J1109&lt;&gt;"",$K1109&lt;&gt;"",OR($J1109&lt;=0,$K1109&lt;=0)),AND($M1109&lt;&gt;"",$N1109&lt;&gt;"",OR($M1109&lt;=0,$N1109&lt;=0)),AND($P1109&lt;&gt;"",$Q1109&lt;&gt;"",OR($P1109&lt;=0,$Q1109&lt;=0)),AND($S1109&lt;&gt;"",$T1109&lt;&gt;"",OR($S1109&lt;=0,$T1109&lt;=0)),AND($V1109&lt;&gt;"",$W1109&lt;&gt;"",OR($V1109&lt;=0,$W1109&lt;=0))),"Revise os valores informados: valor unitário e quantidade devem ser maiores que zero.",IF(OR(AND($G1109="",$H1109&lt;&gt;""),AND($G1109&lt;&gt;"",$H1109=""),AND($J1109="",$K1109&lt;&gt;""),AND($J1109&lt;&gt;"",$K1109=""),AND($M1109="",$N1109&lt;&gt;""),AND($M1109&lt;&gt;"",$N1109=""),AND($P1109="",$Q1109&lt;&gt;""),AND($P1109&lt;&gt;"",$Q1109=""),AND($S1109="",$T1109&lt;&gt;""),AND($S1109&lt;&gt;"",$T1109=""),AND($V1109="",$W1109&lt;&gt;""),AND($V1109&lt;&gt;"",$W1109="")),"Há ano preenchido parcialmente: "&amp;TRIM(IF(AND($G1109="",$H1109&lt;&gt;""),"Ano 1 (falta valor unitário); ","")&amp;IF(AND($G1109&lt;&gt;"",$H1109=""),"Ano 1 (falta quantidade); ","")&amp;IF(AND($J1109="",$K1109&lt;&gt;""),"Ano 2 (falta valor unitário); ","")&amp;IF(AND($J1109&lt;&gt;"",$K1109=""),"Ano 2 (falta quantidade); ","")&amp;IF(AND($M1109="",$N1109&lt;&gt;""),"Ano 3 (falta valor unitário); ","")&amp;IF(AND($M1109&lt;&gt;"",$N1109=""),"Ano 3 (falta quantidade); ","")&amp;IF(AND($P1109="",$Q1109&lt;&gt;""),"Ano 4 (falta valor unitário); ","")&amp;IF(AND($P1109&lt;&gt;"",$Q1109=""),"Ano 4 (falta quantidade); ","")&amp;IF(AND($S1109="",$T1109&lt;&gt;""),"Ano 5 (falta valor unitário); ","")&amp;IF(AND($S1109&lt;&gt;"",$T1109=""),"Ano 5 (falta quantidade); ","")&amp;IF(AND($V1109="",$W1109&lt;&gt;""),"Ano 6 (falta valor unitário); ","")&amp;IF(AND($V1109&lt;&gt;"",$W1109=""),"Ano 6 (falta quantidade); ","")), IF(NOT(OR(AND($G1109&lt;&gt;"",$H1109&lt;&gt;""),AND($J1109&lt;&gt;"",$K1109&lt;&gt;""),AND($M1109&lt;&gt;"",$N1109&lt;&gt;""),AND($P1109&lt;&gt;"",$Q1109&lt;&gt;""),AND($S1109&lt;&gt;"",$T1109&lt;&gt;""),AND($V1109&lt;&gt;"",$W1109&lt;&gt;""))),"Informe pelo menos um ano completo com valor unitário e quantidade.",IF(AND($C1109&lt;&gt;"",$E1109&lt;&gt;"",LEFT(TRIM($C1109),1)&lt;&gt;LEFT(TRIM($E1109),1)),"Categoria e tipo estão incompatíveis.",IF(IF(OR($E1109="",$F1109=""),FALSE(),IFERROR(COUNTIF(INDIRECT("UNITS_"&amp;SUBSTITUTE(LEFT($E1109,FIND(" ",$E1109&amp;" ")-1),".","_")),$F1109)=0,TRUE())),"Unidade incompatível com o tipo selecionado.",IF(OR(AND(ISNUMBER(SEARCH("comunic",LOWER($B1109))),LEFT($E1109,3)&lt;&gt;"4.4"),AND(ISNUMBER(SEARCH("monitor",LOWER($B1109))),NOT(OR(LEFT($E1109,3)="1.5",LEFT($E1109,3)="2.5")))),"Revise a classificação do item conforme as regras de preenchimento.",IF(AND($B1109&lt;&gt;"",OR(ISNUMBER(SEARCH("outro",LOWER($B1109))),ISNUMBER(SEARCH("divers",LOWER($B1109))),ISNUMBER(SEARCH("kit",LOWER($B1109))),ISNUMBER(SEARCH("ferrament",LOWER($B1109))),ISNUMBER(SEARCH("epi",LOWER($B1109)))),NOT(OR($Z1109&lt;&gt;"",$AA1109&lt;&gt;""))),"Descrição muito genérica: detalhe melhor o item e registre o racional no memorial ou em anexo.",IF(AND($Y1109=0,$B1109&lt;&gt;"",OR($G1109&lt;&gt;"",$H1109&lt;&gt;"",$J1109&lt;&gt;"",$K1109&lt;&gt;"",$M1109&lt;&gt;"",$N1109&lt;&gt;"",$P1109&lt;&gt;"",$Q1109&lt;&gt;"",$S1109&lt;&gt;"",$T1109&lt;&gt;"",$V1109&lt;&gt;"",$W1109&lt;&gt;"")),"O item possui dados lançados, mas o total está zerado. Revise os valores informados.","")))))))))))))))</f>
        <v/>
      </c>
    </row>
    <row r="1110" spans="1:35" ht="14.25" customHeight="1" x14ac:dyDescent="0.25">
      <c r="A1110" s="57" t="str">
        <f t="shared" si="221"/>
        <v/>
      </c>
      <c r="B1110" s="58"/>
      <c r="C1110" s="58"/>
      <c r="D1110" s="58"/>
      <c r="E1110" s="58"/>
      <c r="F1110" s="58"/>
      <c r="G1110" s="269"/>
      <c r="H1110" s="59"/>
      <c r="I1110" s="273">
        <f t="shared" si="222"/>
        <v>0</v>
      </c>
      <c r="J1110" s="269"/>
      <c r="K1110" s="59"/>
      <c r="L1110" s="270">
        <f t="shared" si="223"/>
        <v>0</v>
      </c>
      <c r="M1110" s="269"/>
      <c r="N1110" s="59"/>
      <c r="O1110" s="270">
        <f t="shared" si="224"/>
        <v>0</v>
      </c>
      <c r="P1110" s="269"/>
      <c r="Q1110" s="59"/>
      <c r="R1110" s="271">
        <f t="shared" si="225"/>
        <v>0</v>
      </c>
      <c r="S1110" s="269"/>
      <c r="T1110" s="59"/>
      <c r="U1110" s="270">
        <f t="shared" si="226"/>
        <v>0</v>
      </c>
      <c r="V1110" s="269"/>
      <c r="W1110" s="59"/>
      <c r="X1110" s="270">
        <f t="shared" si="227"/>
        <v>0</v>
      </c>
      <c r="Y1110" s="270">
        <f t="shared" si="228"/>
        <v>0</v>
      </c>
      <c r="Z1110" s="58"/>
      <c r="AA1110" s="58"/>
      <c r="AB1110" s="60" t="str">
        <f t="shared" si="229"/>
        <v/>
      </c>
      <c r="AC1110" s="21" t="b">
        <f t="shared" si="230"/>
        <v>0</v>
      </c>
      <c r="AD1110" s="21" t="b">
        <f t="shared" si="231"/>
        <v>0</v>
      </c>
      <c r="AE1110" s="21" t="b">
        <f t="shared" si="232"/>
        <v>0</v>
      </c>
      <c r="AF1110" s="21" t="b">
        <f ca="1">OR(AND($AC1110,NOT($AD1110)),AND($AC1110,OR(AND($G1110="",$H1110&lt;&gt;""),AND($G1110&lt;&gt;"",$H1110=""),AND($J1110="",$K1110&lt;&gt;""),AND($J1110&lt;&gt;"",$K1110=""),AND($M1110="",$N1110&lt;&gt;""),AND($M1110&lt;&gt;"",$N1110=""),AND($P1110="",$Q1110&lt;&gt;""),AND($P1110&lt;&gt;"",$Q1110=""),AND($S1110="",$T1110&lt;&gt;""),AND($S1110&lt;&gt;"",$T1110=""),AND($V1110="",$W1110&lt;&gt;""),AND($V1110&lt;&gt;"",$W1110=""))),AND($C1110&lt;&gt;"",$E1110&lt;&gt;"",LEFT(TRIM($C1110),1)&lt;&gt;LEFT(TRIM($E1110),1)),IF(OR($E1110="",$F1110=""),FALSE(),IFERROR(COUNTIF(INDIRECT("UNITS_"&amp;SUBSTITUTE(LEFT($E1110,FIND(" ",$E1110&amp;" ")-1),".","_")),$F1110)=0,TRUE())),AND($B1110&lt;&gt;"",OR(ISNUMBER(SEARCH("outro",LOWER($B1110))),ISNUMBER(SEARCH("divers",LOWER($B1110))),ISNUMBER(SEARCH("etc",LOWER($B1110))))),OR(AND(ISNUMBER(SEARCH("comunic",LOWER($B1110))),LEFT($E1110,3)&lt;&gt;"4.4"),AND(ISNUMBER(SEARCH("monitor",LOWER($B1110))),NOT(OR(LEFT($E1110,3)="1.5",LEFT($E1110,3)="2.5")))),AND($B1110&lt;&gt;"",OR(LEFT($C1110,1)="1",LEFT($C1110,1)="2"),$D1110=""),AND($D1110&lt;&gt;"",NOT(OR(LEFT($C1110,1)="1",LEFT($C1110,1)="2"))),AND($D1110&lt;&gt;"",COUNTIF(' PROJETO'!$B$14:$B$16,$D1110)=0),IF($D1110="",FALSE(),IF(COUNTIF(' PROJETO'!$B$14:$B$16,$D1110)=0,FALSE(),IFERROR(INDEX(' PROJETO'!$C$14:$C$16,MATCH($D1110,' PROJETO'!$B$14:$B$16,0))&lt;&gt;"Sim",FALSE()))))</f>
        <v>0</v>
      </c>
      <c r="AG1110" s="21" t="b">
        <f>AND($AC1110,$Y1110&gt;'CONFG.  LISTAS'!$F$4,$Z1110="",$AA1110="")</f>
        <v>0</v>
      </c>
      <c r="AH1110" s="21" t="str">
        <f t="shared" si="233"/>
        <v/>
      </c>
      <c r="AI1110" s="43" t="str">
        <f ca="1">IF(NOT($AC1110),"",IF(OR($B1110="",$C1110="",$E1110="",$F1110=""),"Preencha descrição, categoria, tipo e unidade.",IF(AND($B1110&lt;&gt;"",OR(LEFT($C1110,1)="1",LEFT($C1110,1)="2"),$D1110=""),"Informe a prática de restauração para itens diretos.",IF(AND($D1110&lt;&gt;"",NOT(OR(LEFT($C1110,1)="1",LEFT($C1110,1)="2"))),"Custos indiretos não devem pertencer a uma prática específica.",IF(AND($D1110&lt;&gt;"",COUNTIF(' PROJETO'!$B$14:$B$16,$D1110)=0),"Prática de restauração inválida ou não cadastrada.",IF(IF($D1110="",FALSE(),IF(COUNTIF(' PROJETO'!$B$14:$B$16,$D1110)=0,FALSE(),IFERROR(INDEX(' PROJETO'!$C$14:$C$16,MATCH($D1110,' PROJETO'!$B$14:$B$16,0))&lt;&gt;"Sim",FALSE()))),"A prática informada no item não foi selecionada na aba Projeto.",IF(AND(MAX($I1110,$L1110,$O1110,$R1110,$U1110,$X1110)&gt;'CONFG.  LISTAS'!$F$4,NOT(OR($Z1110&lt;&gt;"",$AA1110&lt;&gt;""))),"Memorial de cálculo ou anexo obrigatório não informado para item acima do limite.",IF(OR(AND($G1110&lt;&gt;"",$H1110&lt;&gt;"",OR($G1110&lt;=0,$H1110&lt;=0)),AND($J1110&lt;&gt;"",$K1110&lt;&gt;"",OR($J1110&lt;=0,$K1110&lt;=0)),AND($M1110&lt;&gt;"",$N1110&lt;&gt;"",OR($M1110&lt;=0,$N1110&lt;=0)),AND($P1110&lt;&gt;"",$Q1110&lt;&gt;"",OR($P1110&lt;=0,$Q1110&lt;=0)),AND($S1110&lt;&gt;"",$T1110&lt;&gt;"",OR($S1110&lt;=0,$T1110&lt;=0)),AND($V1110&lt;&gt;"",$W1110&lt;&gt;"",OR($V1110&lt;=0,$W1110&lt;=0))),"Revise os valores informados: valor unitário e quantidade devem ser maiores que zero.",IF(OR(AND($G1110="",$H1110&lt;&gt;""),AND($G1110&lt;&gt;"",$H1110=""),AND($J1110="",$K1110&lt;&gt;""),AND($J1110&lt;&gt;"",$K1110=""),AND($M1110="",$N1110&lt;&gt;""),AND($M1110&lt;&gt;"",$N1110=""),AND($P1110="",$Q1110&lt;&gt;""),AND($P1110&lt;&gt;"",$Q1110=""),AND($S1110="",$T1110&lt;&gt;""),AND($S1110&lt;&gt;"",$T1110=""),AND($V1110="",$W1110&lt;&gt;""),AND($V1110&lt;&gt;"",$W1110="")),"Há ano preenchido parcialmente: "&amp;TRIM(IF(AND($G1110="",$H1110&lt;&gt;""),"Ano 1 (falta valor unitário); ","")&amp;IF(AND($G1110&lt;&gt;"",$H1110=""),"Ano 1 (falta quantidade); ","")&amp;IF(AND($J1110="",$K1110&lt;&gt;""),"Ano 2 (falta valor unitário); ","")&amp;IF(AND($J1110&lt;&gt;"",$K1110=""),"Ano 2 (falta quantidade); ","")&amp;IF(AND($M1110="",$N1110&lt;&gt;""),"Ano 3 (falta valor unitário); ","")&amp;IF(AND($M1110&lt;&gt;"",$N1110=""),"Ano 3 (falta quantidade); ","")&amp;IF(AND($P1110="",$Q1110&lt;&gt;""),"Ano 4 (falta valor unitário); ","")&amp;IF(AND($P1110&lt;&gt;"",$Q1110=""),"Ano 4 (falta quantidade); ","")&amp;IF(AND($S1110="",$T1110&lt;&gt;""),"Ano 5 (falta valor unitário); ","")&amp;IF(AND($S1110&lt;&gt;"",$T1110=""),"Ano 5 (falta quantidade); ","")&amp;IF(AND($V1110="",$W1110&lt;&gt;""),"Ano 6 (falta valor unitário); ","")&amp;IF(AND($V1110&lt;&gt;"",$W1110=""),"Ano 6 (falta quantidade); ","")), IF(NOT(OR(AND($G1110&lt;&gt;"",$H1110&lt;&gt;""),AND($J1110&lt;&gt;"",$K1110&lt;&gt;""),AND($M1110&lt;&gt;"",$N1110&lt;&gt;""),AND($P1110&lt;&gt;"",$Q1110&lt;&gt;""),AND($S1110&lt;&gt;"",$T1110&lt;&gt;""),AND($V1110&lt;&gt;"",$W1110&lt;&gt;""))),"Informe pelo menos um ano completo com valor unitário e quantidade.",IF(AND($C1110&lt;&gt;"",$E1110&lt;&gt;"",LEFT(TRIM($C1110),1)&lt;&gt;LEFT(TRIM($E1110),1)),"Categoria e tipo estão incompatíveis.",IF(IF(OR($E1110="",$F1110=""),FALSE(),IFERROR(COUNTIF(INDIRECT("UNITS_"&amp;SUBSTITUTE(LEFT($E1110,FIND(" ",$E1110&amp;" ")-1),".","_")),$F1110)=0,TRUE())),"Unidade incompatível com o tipo selecionado.",IF(OR(AND(ISNUMBER(SEARCH("comunic",LOWER($B1110))),LEFT($E1110,3)&lt;&gt;"4.4"),AND(ISNUMBER(SEARCH("monitor",LOWER($B1110))),NOT(OR(LEFT($E1110,3)="1.5",LEFT($E1110,3)="2.5")))),"Revise a classificação do item conforme as regras de preenchimento.",IF(AND($B1110&lt;&gt;"",OR(ISNUMBER(SEARCH("outro",LOWER($B1110))),ISNUMBER(SEARCH("divers",LOWER($B1110))),ISNUMBER(SEARCH("kit",LOWER($B1110))),ISNUMBER(SEARCH("ferrament",LOWER($B1110))),ISNUMBER(SEARCH("epi",LOWER($B1110)))),NOT(OR($Z1110&lt;&gt;"",$AA1110&lt;&gt;""))),"Descrição muito genérica: detalhe melhor o item e registre o racional no memorial ou em anexo.",IF(AND($Y1110=0,$B1110&lt;&gt;"",OR($G1110&lt;&gt;"",$H1110&lt;&gt;"",$J1110&lt;&gt;"",$K1110&lt;&gt;"",$M1110&lt;&gt;"",$N1110&lt;&gt;"",$P1110&lt;&gt;"",$Q1110&lt;&gt;"",$S1110&lt;&gt;"",$T1110&lt;&gt;"",$V1110&lt;&gt;"",$W1110&lt;&gt;"")),"O item possui dados lançados, mas o total está zerado. Revise os valores informados.","")))))))))))))))</f>
        <v/>
      </c>
    </row>
    <row r="1111" spans="1:35" ht="14.25" customHeight="1" x14ac:dyDescent="0.25">
      <c r="A1111" s="57" t="str">
        <f t="shared" si="221"/>
        <v/>
      </c>
      <c r="B1111" s="61"/>
      <c r="C1111" s="61"/>
      <c r="D1111" s="58"/>
      <c r="E1111" s="61"/>
      <c r="F1111" s="61"/>
      <c r="G1111" s="272"/>
      <c r="H1111" s="62"/>
      <c r="I1111" s="273">
        <f t="shared" si="222"/>
        <v>0</v>
      </c>
      <c r="J1111" s="272"/>
      <c r="K1111" s="62"/>
      <c r="L1111" s="270">
        <f t="shared" si="223"/>
        <v>0</v>
      </c>
      <c r="M1111" s="272"/>
      <c r="N1111" s="62"/>
      <c r="O1111" s="270">
        <f t="shared" si="224"/>
        <v>0</v>
      </c>
      <c r="P1111" s="272"/>
      <c r="Q1111" s="62"/>
      <c r="R1111" s="271">
        <f t="shared" si="225"/>
        <v>0</v>
      </c>
      <c r="S1111" s="272"/>
      <c r="T1111" s="62"/>
      <c r="U1111" s="270">
        <f t="shared" si="226"/>
        <v>0</v>
      </c>
      <c r="V1111" s="272"/>
      <c r="W1111" s="62"/>
      <c r="X1111" s="270">
        <f t="shared" si="227"/>
        <v>0</v>
      </c>
      <c r="Y1111" s="270">
        <f t="shared" si="228"/>
        <v>0</v>
      </c>
      <c r="Z1111" s="61"/>
      <c r="AA1111" s="61"/>
      <c r="AB1111" s="60" t="str">
        <f t="shared" si="229"/>
        <v/>
      </c>
      <c r="AC1111" s="21" t="b">
        <f t="shared" si="230"/>
        <v>0</v>
      </c>
      <c r="AD1111" s="21" t="b">
        <f t="shared" si="231"/>
        <v>0</v>
      </c>
      <c r="AE1111" s="21" t="b">
        <f t="shared" si="232"/>
        <v>0</v>
      </c>
      <c r="AF1111" s="21" t="b">
        <f ca="1">OR(AND($AC1111,NOT($AD1111)),AND($AC1111,OR(AND($G1111="",$H1111&lt;&gt;""),AND($G1111&lt;&gt;"",$H1111=""),AND($J1111="",$K1111&lt;&gt;""),AND($J1111&lt;&gt;"",$K1111=""),AND($M1111="",$N1111&lt;&gt;""),AND($M1111&lt;&gt;"",$N1111=""),AND($P1111="",$Q1111&lt;&gt;""),AND($P1111&lt;&gt;"",$Q1111=""),AND($S1111="",$T1111&lt;&gt;""),AND($S1111&lt;&gt;"",$T1111=""),AND($V1111="",$W1111&lt;&gt;""),AND($V1111&lt;&gt;"",$W1111=""))),AND($C1111&lt;&gt;"",$E1111&lt;&gt;"",LEFT(TRIM($C1111),1)&lt;&gt;LEFT(TRIM($E1111),1)),IF(OR($E1111="",$F1111=""),FALSE(),IFERROR(COUNTIF(INDIRECT("UNITS_"&amp;SUBSTITUTE(LEFT($E1111,FIND(" ",$E1111&amp;" ")-1),".","_")),$F1111)=0,TRUE())),AND($B1111&lt;&gt;"",OR(ISNUMBER(SEARCH("outro",LOWER($B1111))),ISNUMBER(SEARCH("divers",LOWER($B1111))),ISNUMBER(SEARCH("etc",LOWER($B1111))))),OR(AND(ISNUMBER(SEARCH("comunic",LOWER($B1111))),LEFT($E1111,3)&lt;&gt;"4.4"),AND(ISNUMBER(SEARCH("monitor",LOWER($B1111))),NOT(OR(LEFT($E1111,3)="1.5",LEFT($E1111,3)="2.5")))),AND($B1111&lt;&gt;"",OR(LEFT($C1111,1)="1",LEFT($C1111,1)="2"),$D1111=""),AND($D1111&lt;&gt;"",NOT(OR(LEFT($C1111,1)="1",LEFT($C1111,1)="2"))),AND($D1111&lt;&gt;"",COUNTIF(' PROJETO'!$B$14:$B$16,$D1111)=0),IF($D1111="",FALSE(),IF(COUNTIF(' PROJETO'!$B$14:$B$16,$D1111)=0,FALSE(),IFERROR(INDEX(' PROJETO'!$C$14:$C$16,MATCH($D1111,' PROJETO'!$B$14:$B$16,0))&lt;&gt;"Sim",FALSE()))))</f>
        <v>0</v>
      </c>
      <c r="AG1111" s="21" t="b">
        <f>AND($AC1111,$Y1111&gt;'CONFG.  LISTAS'!$F$4,$Z1111="",$AA1111="")</f>
        <v>0</v>
      </c>
      <c r="AH1111" s="21" t="str">
        <f t="shared" si="233"/>
        <v/>
      </c>
      <c r="AI1111" s="43" t="str">
        <f ca="1">IF(NOT($AC1111),"",IF(OR($B1111="",$C1111="",$E1111="",$F1111=""),"Preencha descrição, categoria, tipo e unidade.",IF(AND($B1111&lt;&gt;"",OR(LEFT($C1111,1)="1",LEFT($C1111,1)="2"),$D1111=""),"Informe a prática de restauração para itens diretos.",IF(AND($D1111&lt;&gt;"",NOT(OR(LEFT($C1111,1)="1",LEFT($C1111,1)="2"))),"Custos indiretos não devem pertencer a uma prática específica.",IF(AND($D1111&lt;&gt;"",COUNTIF(' PROJETO'!$B$14:$B$16,$D1111)=0),"Prática de restauração inválida ou não cadastrada.",IF(IF($D1111="",FALSE(),IF(COUNTIF(' PROJETO'!$B$14:$B$16,$D1111)=0,FALSE(),IFERROR(INDEX(' PROJETO'!$C$14:$C$16,MATCH($D1111,' PROJETO'!$B$14:$B$16,0))&lt;&gt;"Sim",FALSE()))),"A prática informada no item não foi selecionada na aba Projeto.",IF(AND(MAX($I1111,$L1111,$O1111,$R1111,$U1111,$X1111)&gt;'CONFG.  LISTAS'!$F$4,NOT(OR($Z1111&lt;&gt;"",$AA1111&lt;&gt;""))),"Memorial de cálculo ou anexo obrigatório não informado para item acima do limite.",IF(OR(AND($G1111&lt;&gt;"",$H1111&lt;&gt;"",OR($G1111&lt;=0,$H1111&lt;=0)),AND($J1111&lt;&gt;"",$K1111&lt;&gt;"",OR($J1111&lt;=0,$K1111&lt;=0)),AND($M1111&lt;&gt;"",$N1111&lt;&gt;"",OR($M1111&lt;=0,$N1111&lt;=0)),AND($P1111&lt;&gt;"",$Q1111&lt;&gt;"",OR($P1111&lt;=0,$Q1111&lt;=0)),AND($S1111&lt;&gt;"",$T1111&lt;&gt;"",OR($S1111&lt;=0,$T1111&lt;=0)),AND($V1111&lt;&gt;"",$W1111&lt;&gt;"",OR($V1111&lt;=0,$W1111&lt;=0))),"Revise os valores informados: valor unitário e quantidade devem ser maiores que zero.",IF(OR(AND($G1111="",$H1111&lt;&gt;""),AND($G1111&lt;&gt;"",$H1111=""),AND($J1111="",$K1111&lt;&gt;""),AND($J1111&lt;&gt;"",$K1111=""),AND($M1111="",$N1111&lt;&gt;""),AND($M1111&lt;&gt;"",$N1111=""),AND($P1111="",$Q1111&lt;&gt;""),AND($P1111&lt;&gt;"",$Q1111=""),AND($S1111="",$T1111&lt;&gt;""),AND($S1111&lt;&gt;"",$T1111=""),AND($V1111="",$W1111&lt;&gt;""),AND($V1111&lt;&gt;"",$W1111="")),"Há ano preenchido parcialmente: "&amp;TRIM(IF(AND($G1111="",$H1111&lt;&gt;""),"Ano 1 (falta valor unitário); ","")&amp;IF(AND($G1111&lt;&gt;"",$H1111=""),"Ano 1 (falta quantidade); ","")&amp;IF(AND($J1111="",$K1111&lt;&gt;""),"Ano 2 (falta valor unitário); ","")&amp;IF(AND($J1111&lt;&gt;"",$K1111=""),"Ano 2 (falta quantidade); ","")&amp;IF(AND($M1111="",$N1111&lt;&gt;""),"Ano 3 (falta valor unitário); ","")&amp;IF(AND($M1111&lt;&gt;"",$N1111=""),"Ano 3 (falta quantidade); ","")&amp;IF(AND($P1111="",$Q1111&lt;&gt;""),"Ano 4 (falta valor unitário); ","")&amp;IF(AND($P1111&lt;&gt;"",$Q1111=""),"Ano 4 (falta quantidade); ","")&amp;IF(AND($S1111="",$T1111&lt;&gt;""),"Ano 5 (falta valor unitário); ","")&amp;IF(AND($S1111&lt;&gt;"",$T1111=""),"Ano 5 (falta quantidade); ","")&amp;IF(AND($V1111="",$W1111&lt;&gt;""),"Ano 6 (falta valor unitário); ","")&amp;IF(AND($V1111&lt;&gt;"",$W1111=""),"Ano 6 (falta quantidade); ","")), IF(NOT(OR(AND($G1111&lt;&gt;"",$H1111&lt;&gt;""),AND($J1111&lt;&gt;"",$K1111&lt;&gt;""),AND($M1111&lt;&gt;"",$N1111&lt;&gt;""),AND($P1111&lt;&gt;"",$Q1111&lt;&gt;""),AND($S1111&lt;&gt;"",$T1111&lt;&gt;""),AND($V1111&lt;&gt;"",$W1111&lt;&gt;""))),"Informe pelo menos um ano completo com valor unitário e quantidade.",IF(AND($C1111&lt;&gt;"",$E1111&lt;&gt;"",LEFT(TRIM($C1111),1)&lt;&gt;LEFT(TRIM($E1111),1)),"Categoria e tipo estão incompatíveis.",IF(IF(OR($E1111="",$F1111=""),FALSE(),IFERROR(COUNTIF(INDIRECT("UNITS_"&amp;SUBSTITUTE(LEFT($E1111,FIND(" ",$E1111&amp;" ")-1),".","_")),$F1111)=0,TRUE())),"Unidade incompatível com o tipo selecionado.",IF(OR(AND(ISNUMBER(SEARCH("comunic",LOWER($B1111))),LEFT($E1111,3)&lt;&gt;"4.4"),AND(ISNUMBER(SEARCH("monitor",LOWER($B1111))),NOT(OR(LEFT($E1111,3)="1.5",LEFT($E1111,3)="2.5")))),"Revise a classificação do item conforme as regras de preenchimento.",IF(AND($B1111&lt;&gt;"",OR(ISNUMBER(SEARCH("outro",LOWER($B1111))),ISNUMBER(SEARCH("divers",LOWER($B1111))),ISNUMBER(SEARCH("kit",LOWER($B1111))),ISNUMBER(SEARCH("ferrament",LOWER($B1111))),ISNUMBER(SEARCH("epi",LOWER($B1111)))),NOT(OR($Z1111&lt;&gt;"",$AA1111&lt;&gt;""))),"Descrição muito genérica: detalhe melhor o item e registre o racional no memorial ou em anexo.",IF(AND($Y1111=0,$B1111&lt;&gt;"",OR($G1111&lt;&gt;"",$H1111&lt;&gt;"",$J1111&lt;&gt;"",$K1111&lt;&gt;"",$M1111&lt;&gt;"",$N1111&lt;&gt;"",$P1111&lt;&gt;"",$Q1111&lt;&gt;"",$S1111&lt;&gt;"",$T1111&lt;&gt;"",$V1111&lt;&gt;"",$W1111&lt;&gt;"")),"O item possui dados lançados, mas o total está zerado. Revise os valores informados.","")))))))))))))))</f>
        <v/>
      </c>
    </row>
    <row r="1112" spans="1:35" ht="14.25" customHeight="1" x14ac:dyDescent="0.25">
      <c r="A1112" s="57" t="str">
        <f t="shared" si="221"/>
        <v/>
      </c>
      <c r="B1112" s="58"/>
      <c r="C1112" s="58"/>
      <c r="D1112" s="58"/>
      <c r="E1112" s="58"/>
      <c r="F1112" s="58"/>
      <c r="G1112" s="269"/>
      <c r="H1112" s="59"/>
      <c r="I1112" s="273">
        <f t="shared" si="222"/>
        <v>0</v>
      </c>
      <c r="J1112" s="269"/>
      <c r="K1112" s="59"/>
      <c r="L1112" s="270">
        <f t="shared" si="223"/>
        <v>0</v>
      </c>
      <c r="M1112" s="269"/>
      <c r="N1112" s="59"/>
      <c r="O1112" s="270">
        <f t="shared" si="224"/>
        <v>0</v>
      </c>
      <c r="P1112" s="269"/>
      <c r="Q1112" s="59"/>
      <c r="R1112" s="271">
        <f t="shared" si="225"/>
        <v>0</v>
      </c>
      <c r="S1112" s="269"/>
      <c r="T1112" s="59"/>
      <c r="U1112" s="270">
        <f t="shared" si="226"/>
        <v>0</v>
      </c>
      <c r="V1112" s="269"/>
      <c r="W1112" s="59"/>
      <c r="X1112" s="270">
        <f t="shared" si="227"/>
        <v>0</v>
      </c>
      <c r="Y1112" s="270">
        <f t="shared" si="228"/>
        <v>0</v>
      </c>
      <c r="Z1112" s="58"/>
      <c r="AA1112" s="58"/>
      <c r="AB1112" s="60" t="str">
        <f t="shared" si="229"/>
        <v/>
      </c>
      <c r="AC1112" s="21" t="b">
        <f t="shared" si="230"/>
        <v>0</v>
      </c>
      <c r="AD1112" s="21" t="b">
        <f t="shared" si="231"/>
        <v>0</v>
      </c>
      <c r="AE1112" s="21" t="b">
        <f t="shared" si="232"/>
        <v>0</v>
      </c>
      <c r="AF1112" s="21" t="b">
        <f ca="1">OR(AND($AC1112,NOT($AD1112)),AND($AC1112,OR(AND($G1112="",$H1112&lt;&gt;""),AND($G1112&lt;&gt;"",$H1112=""),AND($J1112="",$K1112&lt;&gt;""),AND($J1112&lt;&gt;"",$K1112=""),AND($M1112="",$N1112&lt;&gt;""),AND($M1112&lt;&gt;"",$N1112=""),AND($P1112="",$Q1112&lt;&gt;""),AND($P1112&lt;&gt;"",$Q1112=""),AND($S1112="",$T1112&lt;&gt;""),AND($S1112&lt;&gt;"",$T1112=""),AND($V1112="",$W1112&lt;&gt;""),AND($V1112&lt;&gt;"",$W1112=""))),AND($C1112&lt;&gt;"",$E1112&lt;&gt;"",LEFT(TRIM($C1112),1)&lt;&gt;LEFT(TRIM($E1112),1)),IF(OR($E1112="",$F1112=""),FALSE(),IFERROR(COUNTIF(INDIRECT("UNITS_"&amp;SUBSTITUTE(LEFT($E1112,FIND(" ",$E1112&amp;" ")-1),".","_")),$F1112)=0,TRUE())),AND($B1112&lt;&gt;"",OR(ISNUMBER(SEARCH("outro",LOWER($B1112))),ISNUMBER(SEARCH("divers",LOWER($B1112))),ISNUMBER(SEARCH("etc",LOWER($B1112))))),OR(AND(ISNUMBER(SEARCH("comunic",LOWER($B1112))),LEFT($E1112,3)&lt;&gt;"4.4"),AND(ISNUMBER(SEARCH("monitor",LOWER($B1112))),NOT(OR(LEFT($E1112,3)="1.5",LEFT($E1112,3)="2.5")))),AND($B1112&lt;&gt;"",OR(LEFT($C1112,1)="1",LEFT($C1112,1)="2"),$D1112=""),AND($D1112&lt;&gt;"",NOT(OR(LEFT($C1112,1)="1",LEFT($C1112,1)="2"))),AND($D1112&lt;&gt;"",COUNTIF(' PROJETO'!$B$14:$B$16,$D1112)=0),IF($D1112="",FALSE(),IF(COUNTIF(' PROJETO'!$B$14:$B$16,$D1112)=0,FALSE(),IFERROR(INDEX(' PROJETO'!$C$14:$C$16,MATCH($D1112,' PROJETO'!$B$14:$B$16,0))&lt;&gt;"Sim",FALSE()))))</f>
        <v>0</v>
      </c>
      <c r="AG1112" s="21" t="b">
        <f>AND($AC1112,$Y1112&gt;'CONFG.  LISTAS'!$F$4,$Z1112="",$AA1112="")</f>
        <v>0</v>
      </c>
      <c r="AH1112" s="21" t="str">
        <f t="shared" si="233"/>
        <v/>
      </c>
      <c r="AI1112" s="43" t="str">
        <f ca="1">IF(NOT($AC1112),"",IF(OR($B1112="",$C1112="",$E1112="",$F1112=""),"Preencha descrição, categoria, tipo e unidade.",IF(AND($B1112&lt;&gt;"",OR(LEFT($C1112,1)="1",LEFT($C1112,1)="2"),$D1112=""),"Informe a prática de restauração para itens diretos.",IF(AND($D1112&lt;&gt;"",NOT(OR(LEFT($C1112,1)="1",LEFT($C1112,1)="2"))),"Custos indiretos não devem pertencer a uma prática específica.",IF(AND($D1112&lt;&gt;"",COUNTIF(' PROJETO'!$B$14:$B$16,$D1112)=0),"Prática de restauração inválida ou não cadastrada.",IF(IF($D1112="",FALSE(),IF(COUNTIF(' PROJETO'!$B$14:$B$16,$D1112)=0,FALSE(),IFERROR(INDEX(' PROJETO'!$C$14:$C$16,MATCH($D1112,' PROJETO'!$B$14:$B$16,0))&lt;&gt;"Sim",FALSE()))),"A prática informada no item não foi selecionada na aba Projeto.",IF(AND(MAX($I1112,$L1112,$O1112,$R1112,$U1112,$X1112)&gt;'CONFG.  LISTAS'!$F$4,NOT(OR($Z1112&lt;&gt;"",$AA1112&lt;&gt;""))),"Memorial de cálculo ou anexo obrigatório não informado para item acima do limite.",IF(OR(AND($G1112&lt;&gt;"",$H1112&lt;&gt;"",OR($G1112&lt;=0,$H1112&lt;=0)),AND($J1112&lt;&gt;"",$K1112&lt;&gt;"",OR($J1112&lt;=0,$K1112&lt;=0)),AND($M1112&lt;&gt;"",$N1112&lt;&gt;"",OR($M1112&lt;=0,$N1112&lt;=0)),AND($P1112&lt;&gt;"",$Q1112&lt;&gt;"",OR($P1112&lt;=0,$Q1112&lt;=0)),AND($S1112&lt;&gt;"",$T1112&lt;&gt;"",OR($S1112&lt;=0,$T1112&lt;=0)),AND($V1112&lt;&gt;"",$W1112&lt;&gt;"",OR($V1112&lt;=0,$W1112&lt;=0))),"Revise os valores informados: valor unitário e quantidade devem ser maiores que zero.",IF(OR(AND($G1112="",$H1112&lt;&gt;""),AND($G1112&lt;&gt;"",$H1112=""),AND($J1112="",$K1112&lt;&gt;""),AND($J1112&lt;&gt;"",$K1112=""),AND($M1112="",$N1112&lt;&gt;""),AND($M1112&lt;&gt;"",$N1112=""),AND($P1112="",$Q1112&lt;&gt;""),AND($P1112&lt;&gt;"",$Q1112=""),AND($S1112="",$T1112&lt;&gt;""),AND($S1112&lt;&gt;"",$T1112=""),AND($V1112="",$W1112&lt;&gt;""),AND($V1112&lt;&gt;"",$W1112="")),"Há ano preenchido parcialmente: "&amp;TRIM(IF(AND($G1112="",$H1112&lt;&gt;""),"Ano 1 (falta valor unitário); ","")&amp;IF(AND($G1112&lt;&gt;"",$H1112=""),"Ano 1 (falta quantidade); ","")&amp;IF(AND($J1112="",$K1112&lt;&gt;""),"Ano 2 (falta valor unitário); ","")&amp;IF(AND($J1112&lt;&gt;"",$K1112=""),"Ano 2 (falta quantidade); ","")&amp;IF(AND($M1112="",$N1112&lt;&gt;""),"Ano 3 (falta valor unitário); ","")&amp;IF(AND($M1112&lt;&gt;"",$N1112=""),"Ano 3 (falta quantidade); ","")&amp;IF(AND($P1112="",$Q1112&lt;&gt;""),"Ano 4 (falta valor unitário); ","")&amp;IF(AND($P1112&lt;&gt;"",$Q1112=""),"Ano 4 (falta quantidade); ","")&amp;IF(AND($S1112="",$T1112&lt;&gt;""),"Ano 5 (falta valor unitário); ","")&amp;IF(AND($S1112&lt;&gt;"",$T1112=""),"Ano 5 (falta quantidade); ","")&amp;IF(AND($V1112="",$W1112&lt;&gt;""),"Ano 6 (falta valor unitário); ","")&amp;IF(AND($V1112&lt;&gt;"",$W1112=""),"Ano 6 (falta quantidade); ","")), IF(NOT(OR(AND($G1112&lt;&gt;"",$H1112&lt;&gt;""),AND($J1112&lt;&gt;"",$K1112&lt;&gt;""),AND($M1112&lt;&gt;"",$N1112&lt;&gt;""),AND($P1112&lt;&gt;"",$Q1112&lt;&gt;""),AND($S1112&lt;&gt;"",$T1112&lt;&gt;""),AND($V1112&lt;&gt;"",$W1112&lt;&gt;""))),"Informe pelo menos um ano completo com valor unitário e quantidade.",IF(AND($C1112&lt;&gt;"",$E1112&lt;&gt;"",LEFT(TRIM($C1112),1)&lt;&gt;LEFT(TRIM($E1112),1)),"Categoria e tipo estão incompatíveis.",IF(IF(OR($E1112="",$F1112=""),FALSE(),IFERROR(COUNTIF(INDIRECT("UNITS_"&amp;SUBSTITUTE(LEFT($E1112,FIND(" ",$E1112&amp;" ")-1),".","_")),$F1112)=0,TRUE())),"Unidade incompatível com o tipo selecionado.",IF(OR(AND(ISNUMBER(SEARCH("comunic",LOWER($B1112))),LEFT($E1112,3)&lt;&gt;"4.4"),AND(ISNUMBER(SEARCH("monitor",LOWER($B1112))),NOT(OR(LEFT($E1112,3)="1.5",LEFT($E1112,3)="2.5")))),"Revise a classificação do item conforme as regras de preenchimento.",IF(AND($B1112&lt;&gt;"",OR(ISNUMBER(SEARCH("outro",LOWER($B1112))),ISNUMBER(SEARCH("divers",LOWER($B1112))),ISNUMBER(SEARCH("kit",LOWER($B1112))),ISNUMBER(SEARCH("ferrament",LOWER($B1112))),ISNUMBER(SEARCH("epi",LOWER($B1112)))),NOT(OR($Z1112&lt;&gt;"",$AA1112&lt;&gt;""))),"Descrição muito genérica: detalhe melhor o item e registre o racional no memorial ou em anexo.",IF(AND($Y1112=0,$B1112&lt;&gt;"",OR($G1112&lt;&gt;"",$H1112&lt;&gt;"",$J1112&lt;&gt;"",$K1112&lt;&gt;"",$M1112&lt;&gt;"",$N1112&lt;&gt;"",$P1112&lt;&gt;"",$Q1112&lt;&gt;"",$S1112&lt;&gt;"",$T1112&lt;&gt;"",$V1112&lt;&gt;"",$W1112&lt;&gt;"")),"O item possui dados lançados, mas o total está zerado. Revise os valores informados.","")))))))))))))))</f>
        <v/>
      </c>
    </row>
    <row r="1113" spans="1:35" ht="14.25" customHeight="1" x14ac:dyDescent="0.25">
      <c r="A1113" s="57" t="str">
        <f t="shared" si="221"/>
        <v/>
      </c>
      <c r="B1113" s="61"/>
      <c r="C1113" s="61"/>
      <c r="D1113" s="58"/>
      <c r="E1113" s="61"/>
      <c r="F1113" s="61"/>
      <c r="G1113" s="272"/>
      <c r="H1113" s="62"/>
      <c r="I1113" s="273">
        <f t="shared" si="222"/>
        <v>0</v>
      </c>
      <c r="J1113" s="272"/>
      <c r="K1113" s="62"/>
      <c r="L1113" s="270">
        <f t="shared" si="223"/>
        <v>0</v>
      </c>
      <c r="M1113" s="272"/>
      <c r="N1113" s="62"/>
      <c r="O1113" s="270">
        <f t="shared" si="224"/>
        <v>0</v>
      </c>
      <c r="P1113" s="272"/>
      <c r="Q1113" s="62"/>
      <c r="R1113" s="271">
        <f t="shared" si="225"/>
        <v>0</v>
      </c>
      <c r="S1113" s="272"/>
      <c r="T1113" s="62"/>
      <c r="U1113" s="270">
        <f t="shared" si="226"/>
        <v>0</v>
      </c>
      <c r="V1113" s="272"/>
      <c r="W1113" s="62"/>
      <c r="X1113" s="270">
        <f t="shared" si="227"/>
        <v>0</v>
      </c>
      <c r="Y1113" s="270">
        <f t="shared" si="228"/>
        <v>0</v>
      </c>
      <c r="Z1113" s="61"/>
      <c r="AA1113" s="61"/>
      <c r="AB1113" s="60" t="str">
        <f t="shared" si="229"/>
        <v/>
      </c>
      <c r="AC1113" s="21" t="b">
        <f t="shared" si="230"/>
        <v>0</v>
      </c>
      <c r="AD1113" s="21" t="b">
        <f t="shared" si="231"/>
        <v>0</v>
      </c>
      <c r="AE1113" s="21" t="b">
        <f t="shared" si="232"/>
        <v>0</v>
      </c>
      <c r="AF1113" s="21" t="b">
        <f ca="1">OR(AND($AC1113,NOT($AD1113)),AND($AC1113,OR(AND($G1113="",$H1113&lt;&gt;""),AND($G1113&lt;&gt;"",$H1113=""),AND($J1113="",$K1113&lt;&gt;""),AND($J1113&lt;&gt;"",$K1113=""),AND($M1113="",$N1113&lt;&gt;""),AND($M1113&lt;&gt;"",$N1113=""),AND($P1113="",$Q1113&lt;&gt;""),AND($P1113&lt;&gt;"",$Q1113=""),AND($S1113="",$T1113&lt;&gt;""),AND($S1113&lt;&gt;"",$T1113=""),AND($V1113="",$W1113&lt;&gt;""),AND($V1113&lt;&gt;"",$W1113=""))),AND($C1113&lt;&gt;"",$E1113&lt;&gt;"",LEFT(TRIM($C1113),1)&lt;&gt;LEFT(TRIM($E1113),1)),IF(OR($E1113="",$F1113=""),FALSE(),IFERROR(COUNTIF(INDIRECT("UNITS_"&amp;SUBSTITUTE(LEFT($E1113,FIND(" ",$E1113&amp;" ")-1),".","_")),$F1113)=0,TRUE())),AND($B1113&lt;&gt;"",OR(ISNUMBER(SEARCH("outro",LOWER($B1113))),ISNUMBER(SEARCH("divers",LOWER($B1113))),ISNUMBER(SEARCH("etc",LOWER($B1113))))),OR(AND(ISNUMBER(SEARCH("comunic",LOWER($B1113))),LEFT($E1113,3)&lt;&gt;"4.4"),AND(ISNUMBER(SEARCH("monitor",LOWER($B1113))),NOT(OR(LEFT($E1113,3)="1.5",LEFT($E1113,3)="2.5")))),AND($B1113&lt;&gt;"",OR(LEFT($C1113,1)="1",LEFT($C1113,1)="2"),$D1113=""),AND($D1113&lt;&gt;"",NOT(OR(LEFT($C1113,1)="1",LEFT($C1113,1)="2"))),AND($D1113&lt;&gt;"",COUNTIF(' PROJETO'!$B$14:$B$16,$D1113)=0),IF($D1113="",FALSE(),IF(COUNTIF(' PROJETO'!$B$14:$B$16,$D1113)=0,FALSE(),IFERROR(INDEX(' PROJETO'!$C$14:$C$16,MATCH($D1113,' PROJETO'!$B$14:$B$16,0))&lt;&gt;"Sim",FALSE()))))</f>
        <v>0</v>
      </c>
      <c r="AG1113" s="21" t="b">
        <f>AND($AC1113,$Y1113&gt;'CONFG.  LISTAS'!$F$4,$Z1113="",$AA1113="")</f>
        <v>0</v>
      </c>
      <c r="AH1113" s="21" t="str">
        <f t="shared" si="233"/>
        <v/>
      </c>
      <c r="AI1113" s="43" t="str">
        <f ca="1">IF(NOT($AC1113),"",IF(OR($B1113="",$C1113="",$E1113="",$F1113=""),"Preencha descrição, categoria, tipo e unidade.",IF(AND($B1113&lt;&gt;"",OR(LEFT($C1113,1)="1",LEFT($C1113,1)="2"),$D1113=""),"Informe a prática de restauração para itens diretos.",IF(AND($D1113&lt;&gt;"",NOT(OR(LEFT($C1113,1)="1",LEFT($C1113,1)="2"))),"Custos indiretos não devem pertencer a uma prática específica.",IF(AND($D1113&lt;&gt;"",COUNTIF(' PROJETO'!$B$14:$B$16,$D1113)=0),"Prática de restauração inválida ou não cadastrada.",IF(IF($D1113="",FALSE(),IF(COUNTIF(' PROJETO'!$B$14:$B$16,$D1113)=0,FALSE(),IFERROR(INDEX(' PROJETO'!$C$14:$C$16,MATCH($D1113,' PROJETO'!$B$14:$B$16,0))&lt;&gt;"Sim",FALSE()))),"A prática informada no item não foi selecionada na aba Projeto.",IF(AND(MAX($I1113,$L1113,$O1113,$R1113,$U1113,$X1113)&gt;'CONFG.  LISTAS'!$F$4,NOT(OR($Z1113&lt;&gt;"",$AA1113&lt;&gt;""))),"Memorial de cálculo ou anexo obrigatório não informado para item acima do limite.",IF(OR(AND($G1113&lt;&gt;"",$H1113&lt;&gt;"",OR($G1113&lt;=0,$H1113&lt;=0)),AND($J1113&lt;&gt;"",$K1113&lt;&gt;"",OR($J1113&lt;=0,$K1113&lt;=0)),AND($M1113&lt;&gt;"",$N1113&lt;&gt;"",OR($M1113&lt;=0,$N1113&lt;=0)),AND($P1113&lt;&gt;"",$Q1113&lt;&gt;"",OR($P1113&lt;=0,$Q1113&lt;=0)),AND($S1113&lt;&gt;"",$T1113&lt;&gt;"",OR($S1113&lt;=0,$T1113&lt;=0)),AND($V1113&lt;&gt;"",$W1113&lt;&gt;"",OR($V1113&lt;=0,$W1113&lt;=0))),"Revise os valores informados: valor unitário e quantidade devem ser maiores que zero.",IF(OR(AND($G1113="",$H1113&lt;&gt;""),AND($G1113&lt;&gt;"",$H1113=""),AND($J1113="",$K1113&lt;&gt;""),AND($J1113&lt;&gt;"",$K1113=""),AND($M1113="",$N1113&lt;&gt;""),AND($M1113&lt;&gt;"",$N1113=""),AND($P1113="",$Q1113&lt;&gt;""),AND($P1113&lt;&gt;"",$Q1113=""),AND($S1113="",$T1113&lt;&gt;""),AND($S1113&lt;&gt;"",$T1113=""),AND($V1113="",$W1113&lt;&gt;""),AND($V1113&lt;&gt;"",$W1113="")),"Há ano preenchido parcialmente: "&amp;TRIM(IF(AND($G1113="",$H1113&lt;&gt;""),"Ano 1 (falta valor unitário); ","")&amp;IF(AND($G1113&lt;&gt;"",$H1113=""),"Ano 1 (falta quantidade); ","")&amp;IF(AND($J1113="",$K1113&lt;&gt;""),"Ano 2 (falta valor unitário); ","")&amp;IF(AND($J1113&lt;&gt;"",$K1113=""),"Ano 2 (falta quantidade); ","")&amp;IF(AND($M1113="",$N1113&lt;&gt;""),"Ano 3 (falta valor unitário); ","")&amp;IF(AND($M1113&lt;&gt;"",$N1113=""),"Ano 3 (falta quantidade); ","")&amp;IF(AND($P1113="",$Q1113&lt;&gt;""),"Ano 4 (falta valor unitário); ","")&amp;IF(AND($P1113&lt;&gt;"",$Q1113=""),"Ano 4 (falta quantidade); ","")&amp;IF(AND($S1113="",$T1113&lt;&gt;""),"Ano 5 (falta valor unitário); ","")&amp;IF(AND($S1113&lt;&gt;"",$T1113=""),"Ano 5 (falta quantidade); ","")&amp;IF(AND($V1113="",$W1113&lt;&gt;""),"Ano 6 (falta valor unitário); ","")&amp;IF(AND($V1113&lt;&gt;"",$W1113=""),"Ano 6 (falta quantidade); ","")), IF(NOT(OR(AND($G1113&lt;&gt;"",$H1113&lt;&gt;""),AND($J1113&lt;&gt;"",$K1113&lt;&gt;""),AND($M1113&lt;&gt;"",$N1113&lt;&gt;""),AND($P1113&lt;&gt;"",$Q1113&lt;&gt;""),AND($S1113&lt;&gt;"",$T1113&lt;&gt;""),AND($V1113&lt;&gt;"",$W1113&lt;&gt;""))),"Informe pelo menos um ano completo com valor unitário e quantidade.",IF(AND($C1113&lt;&gt;"",$E1113&lt;&gt;"",LEFT(TRIM($C1113),1)&lt;&gt;LEFT(TRIM($E1113),1)),"Categoria e tipo estão incompatíveis.",IF(IF(OR($E1113="",$F1113=""),FALSE(),IFERROR(COUNTIF(INDIRECT("UNITS_"&amp;SUBSTITUTE(LEFT($E1113,FIND(" ",$E1113&amp;" ")-1),".","_")),$F1113)=0,TRUE())),"Unidade incompatível com o tipo selecionado.",IF(OR(AND(ISNUMBER(SEARCH("comunic",LOWER($B1113))),LEFT($E1113,3)&lt;&gt;"4.4"),AND(ISNUMBER(SEARCH("monitor",LOWER($B1113))),NOT(OR(LEFT($E1113,3)="1.5",LEFT($E1113,3)="2.5")))),"Revise a classificação do item conforme as regras de preenchimento.",IF(AND($B1113&lt;&gt;"",OR(ISNUMBER(SEARCH("outro",LOWER($B1113))),ISNUMBER(SEARCH("divers",LOWER($B1113))),ISNUMBER(SEARCH("kit",LOWER($B1113))),ISNUMBER(SEARCH("ferrament",LOWER($B1113))),ISNUMBER(SEARCH("epi",LOWER($B1113)))),NOT(OR($Z1113&lt;&gt;"",$AA1113&lt;&gt;""))),"Descrição muito genérica: detalhe melhor o item e registre o racional no memorial ou em anexo.",IF(AND($Y1113=0,$B1113&lt;&gt;"",OR($G1113&lt;&gt;"",$H1113&lt;&gt;"",$J1113&lt;&gt;"",$K1113&lt;&gt;"",$M1113&lt;&gt;"",$N1113&lt;&gt;"",$P1113&lt;&gt;"",$Q1113&lt;&gt;"",$S1113&lt;&gt;"",$T1113&lt;&gt;"",$V1113&lt;&gt;"",$W1113&lt;&gt;"")),"O item possui dados lançados, mas o total está zerado. Revise os valores informados.","")))))))))))))))</f>
        <v/>
      </c>
    </row>
    <row r="1114" spans="1:35" ht="14.25" customHeight="1" x14ac:dyDescent="0.25">
      <c r="A1114" s="57" t="str">
        <f t="shared" si="221"/>
        <v/>
      </c>
      <c r="B1114" s="58"/>
      <c r="C1114" s="58"/>
      <c r="D1114" s="58"/>
      <c r="E1114" s="58"/>
      <c r="F1114" s="58"/>
      <c r="G1114" s="269"/>
      <c r="H1114" s="59"/>
      <c r="I1114" s="273">
        <f t="shared" si="222"/>
        <v>0</v>
      </c>
      <c r="J1114" s="269"/>
      <c r="K1114" s="59"/>
      <c r="L1114" s="270">
        <f t="shared" si="223"/>
        <v>0</v>
      </c>
      <c r="M1114" s="269"/>
      <c r="N1114" s="59"/>
      <c r="O1114" s="270">
        <f t="shared" si="224"/>
        <v>0</v>
      </c>
      <c r="P1114" s="269"/>
      <c r="Q1114" s="59"/>
      <c r="R1114" s="271">
        <f t="shared" si="225"/>
        <v>0</v>
      </c>
      <c r="S1114" s="269"/>
      <c r="T1114" s="59"/>
      <c r="U1114" s="270">
        <f t="shared" si="226"/>
        <v>0</v>
      </c>
      <c r="V1114" s="269"/>
      <c r="W1114" s="59"/>
      <c r="X1114" s="270">
        <f t="shared" si="227"/>
        <v>0</v>
      </c>
      <c r="Y1114" s="270">
        <f t="shared" si="228"/>
        <v>0</v>
      </c>
      <c r="Z1114" s="58"/>
      <c r="AA1114" s="58"/>
      <c r="AB1114" s="60" t="str">
        <f t="shared" si="229"/>
        <v/>
      </c>
      <c r="AC1114" s="21" t="b">
        <f t="shared" si="230"/>
        <v>0</v>
      </c>
      <c r="AD1114" s="21" t="b">
        <f t="shared" si="231"/>
        <v>0</v>
      </c>
      <c r="AE1114" s="21" t="b">
        <f t="shared" si="232"/>
        <v>0</v>
      </c>
      <c r="AF1114" s="21" t="b">
        <f ca="1">OR(AND($AC1114,NOT($AD1114)),AND($AC1114,OR(AND($G1114="",$H1114&lt;&gt;""),AND($G1114&lt;&gt;"",$H1114=""),AND($J1114="",$K1114&lt;&gt;""),AND($J1114&lt;&gt;"",$K1114=""),AND($M1114="",$N1114&lt;&gt;""),AND($M1114&lt;&gt;"",$N1114=""),AND($P1114="",$Q1114&lt;&gt;""),AND($P1114&lt;&gt;"",$Q1114=""),AND($S1114="",$T1114&lt;&gt;""),AND($S1114&lt;&gt;"",$T1114=""),AND($V1114="",$W1114&lt;&gt;""),AND($V1114&lt;&gt;"",$W1114=""))),AND($C1114&lt;&gt;"",$E1114&lt;&gt;"",LEFT(TRIM($C1114),1)&lt;&gt;LEFT(TRIM($E1114),1)),IF(OR($E1114="",$F1114=""),FALSE(),IFERROR(COUNTIF(INDIRECT("UNITS_"&amp;SUBSTITUTE(LEFT($E1114,FIND(" ",$E1114&amp;" ")-1),".","_")),$F1114)=0,TRUE())),AND($B1114&lt;&gt;"",OR(ISNUMBER(SEARCH("outro",LOWER($B1114))),ISNUMBER(SEARCH("divers",LOWER($B1114))),ISNUMBER(SEARCH("etc",LOWER($B1114))))),OR(AND(ISNUMBER(SEARCH("comunic",LOWER($B1114))),LEFT($E1114,3)&lt;&gt;"4.4"),AND(ISNUMBER(SEARCH("monitor",LOWER($B1114))),NOT(OR(LEFT($E1114,3)="1.5",LEFT($E1114,3)="2.5")))),AND($B1114&lt;&gt;"",OR(LEFT($C1114,1)="1",LEFT($C1114,1)="2"),$D1114=""),AND($D1114&lt;&gt;"",NOT(OR(LEFT($C1114,1)="1",LEFT($C1114,1)="2"))),AND($D1114&lt;&gt;"",COUNTIF(' PROJETO'!$B$14:$B$16,$D1114)=0),IF($D1114="",FALSE(),IF(COUNTIF(' PROJETO'!$B$14:$B$16,$D1114)=0,FALSE(),IFERROR(INDEX(' PROJETO'!$C$14:$C$16,MATCH($D1114,' PROJETO'!$B$14:$B$16,0))&lt;&gt;"Sim",FALSE()))))</f>
        <v>0</v>
      </c>
      <c r="AG1114" s="21" t="b">
        <f>AND($AC1114,$Y1114&gt;'CONFG.  LISTAS'!$F$4,$Z1114="",$AA1114="")</f>
        <v>0</v>
      </c>
      <c r="AH1114" s="21" t="str">
        <f t="shared" si="233"/>
        <v/>
      </c>
      <c r="AI1114" s="43" t="str">
        <f ca="1">IF(NOT($AC1114),"",IF(OR($B1114="",$C1114="",$E1114="",$F1114=""),"Preencha descrição, categoria, tipo e unidade.",IF(AND($B1114&lt;&gt;"",OR(LEFT($C1114,1)="1",LEFT($C1114,1)="2"),$D1114=""),"Informe a prática de restauração para itens diretos.",IF(AND($D1114&lt;&gt;"",NOT(OR(LEFT($C1114,1)="1",LEFT($C1114,1)="2"))),"Custos indiretos não devem pertencer a uma prática específica.",IF(AND($D1114&lt;&gt;"",COUNTIF(' PROJETO'!$B$14:$B$16,$D1114)=0),"Prática de restauração inválida ou não cadastrada.",IF(IF($D1114="",FALSE(),IF(COUNTIF(' PROJETO'!$B$14:$B$16,$D1114)=0,FALSE(),IFERROR(INDEX(' PROJETO'!$C$14:$C$16,MATCH($D1114,' PROJETO'!$B$14:$B$16,0))&lt;&gt;"Sim",FALSE()))),"A prática informada no item não foi selecionada na aba Projeto.",IF(AND(MAX($I1114,$L1114,$O1114,$R1114,$U1114,$X1114)&gt;'CONFG.  LISTAS'!$F$4,NOT(OR($Z1114&lt;&gt;"",$AA1114&lt;&gt;""))),"Memorial de cálculo ou anexo obrigatório não informado para item acima do limite.",IF(OR(AND($G1114&lt;&gt;"",$H1114&lt;&gt;"",OR($G1114&lt;=0,$H1114&lt;=0)),AND($J1114&lt;&gt;"",$K1114&lt;&gt;"",OR($J1114&lt;=0,$K1114&lt;=0)),AND($M1114&lt;&gt;"",$N1114&lt;&gt;"",OR($M1114&lt;=0,$N1114&lt;=0)),AND($P1114&lt;&gt;"",$Q1114&lt;&gt;"",OR($P1114&lt;=0,$Q1114&lt;=0)),AND($S1114&lt;&gt;"",$T1114&lt;&gt;"",OR($S1114&lt;=0,$T1114&lt;=0)),AND($V1114&lt;&gt;"",$W1114&lt;&gt;"",OR($V1114&lt;=0,$W1114&lt;=0))),"Revise os valores informados: valor unitário e quantidade devem ser maiores que zero.",IF(OR(AND($G1114="",$H1114&lt;&gt;""),AND($G1114&lt;&gt;"",$H1114=""),AND($J1114="",$K1114&lt;&gt;""),AND($J1114&lt;&gt;"",$K1114=""),AND($M1114="",$N1114&lt;&gt;""),AND($M1114&lt;&gt;"",$N1114=""),AND($P1114="",$Q1114&lt;&gt;""),AND($P1114&lt;&gt;"",$Q1114=""),AND($S1114="",$T1114&lt;&gt;""),AND($S1114&lt;&gt;"",$T1114=""),AND($V1114="",$W1114&lt;&gt;""),AND($V1114&lt;&gt;"",$W1114="")),"Há ano preenchido parcialmente: "&amp;TRIM(IF(AND($G1114="",$H1114&lt;&gt;""),"Ano 1 (falta valor unitário); ","")&amp;IF(AND($G1114&lt;&gt;"",$H1114=""),"Ano 1 (falta quantidade); ","")&amp;IF(AND($J1114="",$K1114&lt;&gt;""),"Ano 2 (falta valor unitário); ","")&amp;IF(AND($J1114&lt;&gt;"",$K1114=""),"Ano 2 (falta quantidade); ","")&amp;IF(AND($M1114="",$N1114&lt;&gt;""),"Ano 3 (falta valor unitário); ","")&amp;IF(AND($M1114&lt;&gt;"",$N1114=""),"Ano 3 (falta quantidade); ","")&amp;IF(AND($P1114="",$Q1114&lt;&gt;""),"Ano 4 (falta valor unitário); ","")&amp;IF(AND($P1114&lt;&gt;"",$Q1114=""),"Ano 4 (falta quantidade); ","")&amp;IF(AND($S1114="",$T1114&lt;&gt;""),"Ano 5 (falta valor unitário); ","")&amp;IF(AND($S1114&lt;&gt;"",$T1114=""),"Ano 5 (falta quantidade); ","")&amp;IF(AND($V1114="",$W1114&lt;&gt;""),"Ano 6 (falta valor unitário); ","")&amp;IF(AND($V1114&lt;&gt;"",$W1114=""),"Ano 6 (falta quantidade); ","")), IF(NOT(OR(AND($G1114&lt;&gt;"",$H1114&lt;&gt;""),AND($J1114&lt;&gt;"",$K1114&lt;&gt;""),AND($M1114&lt;&gt;"",$N1114&lt;&gt;""),AND($P1114&lt;&gt;"",$Q1114&lt;&gt;""),AND($S1114&lt;&gt;"",$T1114&lt;&gt;""),AND($V1114&lt;&gt;"",$W1114&lt;&gt;""))),"Informe pelo menos um ano completo com valor unitário e quantidade.",IF(AND($C1114&lt;&gt;"",$E1114&lt;&gt;"",LEFT(TRIM($C1114),1)&lt;&gt;LEFT(TRIM($E1114),1)),"Categoria e tipo estão incompatíveis.",IF(IF(OR($E1114="",$F1114=""),FALSE(),IFERROR(COUNTIF(INDIRECT("UNITS_"&amp;SUBSTITUTE(LEFT($E1114,FIND(" ",$E1114&amp;" ")-1),".","_")),$F1114)=0,TRUE())),"Unidade incompatível com o tipo selecionado.",IF(OR(AND(ISNUMBER(SEARCH("comunic",LOWER($B1114))),LEFT($E1114,3)&lt;&gt;"4.4"),AND(ISNUMBER(SEARCH("monitor",LOWER($B1114))),NOT(OR(LEFT($E1114,3)="1.5",LEFT($E1114,3)="2.5")))),"Revise a classificação do item conforme as regras de preenchimento.",IF(AND($B1114&lt;&gt;"",OR(ISNUMBER(SEARCH("outro",LOWER($B1114))),ISNUMBER(SEARCH("divers",LOWER($B1114))),ISNUMBER(SEARCH("kit",LOWER($B1114))),ISNUMBER(SEARCH("ferrament",LOWER($B1114))),ISNUMBER(SEARCH("epi",LOWER($B1114)))),NOT(OR($Z1114&lt;&gt;"",$AA1114&lt;&gt;""))),"Descrição muito genérica: detalhe melhor o item e registre o racional no memorial ou em anexo.",IF(AND($Y1114=0,$B1114&lt;&gt;"",OR($G1114&lt;&gt;"",$H1114&lt;&gt;"",$J1114&lt;&gt;"",$K1114&lt;&gt;"",$M1114&lt;&gt;"",$N1114&lt;&gt;"",$P1114&lt;&gt;"",$Q1114&lt;&gt;"",$S1114&lt;&gt;"",$T1114&lt;&gt;"",$V1114&lt;&gt;"",$W1114&lt;&gt;"")),"O item possui dados lançados, mas o total está zerado. Revise os valores informados.","")))))))))))))))</f>
        <v/>
      </c>
    </row>
    <row r="1115" spans="1:35" ht="14.25" customHeight="1" x14ac:dyDescent="0.25">
      <c r="A1115" s="57" t="str">
        <f t="shared" si="221"/>
        <v/>
      </c>
      <c r="B1115" s="61"/>
      <c r="C1115" s="61"/>
      <c r="D1115" s="58"/>
      <c r="E1115" s="61"/>
      <c r="F1115" s="61"/>
      <c r="G1115" s="272"/>
      <c r="H1115" s="62"/>
      <c r="I1115" s="273">
        <f t="shared" si="222"/>
        <v>0</v>
      </c>
      <c r="J1115" s="272"/>
      <c r="K1115" s="62"/>
      <c r="L1115" s="270">
        <f t="shared" si="223"/>
        <v>0</v>
      </c>
      <c r="M1115" s="272"/>
      <c r="N1115" s="62"/>
      <c r="O1115" s="270">
        <f t="shared" si="224"/>
        <v>0</v>
      </c>
      <c r="P1115" s="272"/>
      <c r="Q1115" s="62"/>
      <c r="R1115" s="271">
        <f t="shared" si="225"/>
        <v>0</v>
      </c>
      <c r="S1115" s="272"/>
      <c r="T1115" s="62"/>
      <c r="U1115" s="270">
        <f t="shared" si="226"/>
        <v>0</v>
      </c>
      <c r="V1115" s="272"/>
      <c r="W1115" s="62"/>
      <c r="X1115" s="270">
        <f t="shared" si="227"/>
        <v>0</v>
      </c>
      <c r="Y1115" s="270">
        <f t="shared" si="228"/>
        <v>0</v>
      </c>
      <c r="Z1115" s="61"/>
      <c r="AA1115" s="61"/>
      <c r="AB1115" s="60" t="str">
        <f t="shared" si="229"/>
        <v/>
      </c>
      <c r="AC1115" s="21" t="b">
        <f t="shared" si="230"/>
        <v>0</v>
      </c>
      <c r="AD1115" s="21" t="b">
        <f t="shared" si="231"/>
        <v>0</v>
      </c>
      <c r="AE1115" s="21" t="b">
        <f t="shared" si="232"/>
        <v>0</v>
      </c>
      <c r="AF1115" s="21" t="b">
        <f ca="1">OR(AND($AC1115,NOT($AD1115)),AND($AC1115,OR(AND($G1115="",$H1115&lt;&gt;""),AND($G1115&lt;&gt;"",$H1115=""),AND($J1115="",$K1115&lt;&gt;""),AND($J1115&lt;&gt;"",$K1115=""),AND($M1115="",$N1115&lt;&gt;""),AND($M1115&lt;&gt;"",$N1115=""),AND($P1115="",$Q1115&lt;&gt;""),AND($P1115&lt;&gt;"",$Q1115=""),AND($S1115="",$T1115&lt;&gt;""),AND($S1115&lt;&gt;"",$T1115=""),AND($V1115="",$W1115&lt;&gt;""),AND($V1115&lt;&gt;"",$W1115=""))),AND($C1115&lt;&gt;"",$E1115&lt;&gt;"",LEFT(TRIM($C1115),1)&lt;&gt;LEFT(TRIM($E1115),1)),IF(OR($E1115="",$F1115=""),FALSE(),IFERROR(COUNTIF(INDIRECT("UNITS_"&amp;SUBSTITUTE(LEFT($E1115,FIND(" ",$E1115&amp;" ")-1),".","_")),$F1115)=0,TRUE())),AND($B1115&lt;&gt;"",OR(ISNUMBER(SEARCH("outro",LOWER($B1115))),ISNUMBER(SEARCH("divers",LOWER($B1115))),ISNUMBER(SEARCH("etc",LOWER($B1115))))),OR(AND(ISNUMBER(SEARCH("comunic",LOWER($B1115))),LEFT($E1115,3)&lt;&gt;"4.4"),AND(ISNUMBER(SEARCH("monitor",LOWER($B1115))),NOT(OR(LEFT($E1115,3)="1.5",LEFT($E1115,3)="2.5")))),AND($B1115&lt;&gt;"",OR(LEFT($C1115,1)="1",LEFT($C1115,1)="2"),$D1115=""),AND($D1115&lt;&gt;"",NOT(OR(LEFT($C1115,1)="1",LEFT($C1115,1)="2"))),AND($D1115&lt;&gt;"",COUNTIF(' PROJETO'!$B$14:$B$16,$D1115)=0),IF($D1115="",FALSE(),IF(COUNTIF(' PROJETO'!$B$14:$B$16,$D1115)=0,FALSE(),IFERROR(INDEX(' PROJETO'!$C$14:$C$16,MATCH($D1115,' PROJETO'!$B$14:$B$16,0))&lt;&gt;"Sim",FALSE()))))</f>
        <v>0</v>
      </c>
      <c r="AG1115" s="21" t="b">
        <f>AND($AC1115,$Y1115&gt;'CONFG.  LISTAS'!$F$4,$Z1115="",$AA1115="")</f>
        <v>0</v>
      </c>
      <c r="AH1115" s="21" t="str">
        <f t="shared" si="233"/>
        <v/>
      </c>
      <c r="AI1115" s="43" t="str">
        <f ca="1">IF(NOT($AC1115),"",IF(OR($B1115="",$C1115="",$E1115="",$F1115=""),"Preencha descrição, categoria, tipo e unidade.",IF(AND($B1115&lt;&gt;"",OR(LEFT($C1115,1)="1",LEFT($C1115,1)="2"),$D1115=""),"Informe a prática de restauração para itens diretos.",IF(AND($D1115&lt;&gt;"",NOT(OR(LEFT($C1115,1)="1",LEFT($C1115,1)="2"))),"Custos indiretos não devem pertencer a uma prática específica.",IF(AND($D1115&lt;&gt;"",COUNTIF(' PROJETO'!$B$14:$B$16,$D1115)=0),"Prática de restauração inválida ou não cadastrada.",IF(IF($D1115="",FALSE(),IF(COUNTIF(' PROJETO'!$B$14:$B$16,$D1115)=0,FALSE(),IFERROR(INDEX(' PROJETO'!$C$14:$C$16,MATCH($D1115,' PROJETO'!$B$14:$B$16,0))&lt;&gt;"Sim",FALSE()))),"A prática informada no item não foi selecionada na aba Projeto.",IF(AND(MAX($I1115,$L1115,$O1115,$R1115,$U1115,$X1115)&gt;'CONFG.  LISTAS'!$F$4,NOT(OR($Z1115&lt;&gt;"",$AA1115&lt;&gt;""))),"Memorial de cálculo ou anexo obrigatório não informado para item acima do limite.",IF(OR(AND($G1115&lt;&gt;"",$H1115&lt;&gt;"",OR($G1115&lt;=0,$H1115&lt;=0)),AND($J1115&lt;&gt;"",$K1115&lt;&gt;"",OR($J1115&lt;=0,$K1115&lt;=0)),AND($M1115&lt;&gt;"",$N1115&lt;&gt;"",OR($M1115&lt;=0,$N1115&lt;=0)),AND($P1115&lt;&gt;"",$Q1115&lt;&gt;"",OR($P1115&lt;=0,$Q1115&lt;=0)),AND($S1115&lt;&gt;"",$T1115&lt;&gt;"",OR($S1115&lt;=0,$T1115&lt;=0)),AND($V1115&lt;&gt;"",$W1115&lt;&gt;"",OR($V1115&lt;=0,$W1115&lt;=0))),"Revise os valores informados: valor unitário e quantidade devem ser maiores que zero.",IF(OR(AND($G1115="",$H1115&lt;&gt;""),AND($G1115&lt;&gt;"",$H1115=""),AND($J1115="",$K1115&lt;&gt;""),AND($J1115&lt;&gt;"",$K1115=""),AND($M1115="",$N1115&lt;&gt;""),AND($M1115&lt;&gt;"",$N1115=""),AND($P1115="",$Q1115&lt;&gt;""),AND($P1115&lt;&gt;"",$Q1115=""),AND($S1115="",$T1115&lt;&gt;""),AND($S1115&lt;&gt;"",$T1115=""),AND($V1115="",$W1115&lt;&gt;""),AND($V1115&lt;&gt;"",$W1115="")),"Há ano preenchido parcialmente: "&amp;TRIM(IF(AND($G1115="",$H1115&lt;&gt;""),"Ano 1 (falta valor unitário); ","")&amp;IF(AND($G1115&lt;&gt;"",$H1115=""),"Ano 1 (falta quantidade); ","")&amp;IF(AND($J1115="",$K1115&lt;&gt;""),"Ano 2 (falta valor unitário); ","")&amp;IF(AND($J1115&lt;&gt;"",$K1115=""),"Ano 2 (falta quantidade); ","")&amp;IF(AND($M1115="",$N1115&lt;&gt;""),"Ano 3 (falta valor unitário); ","")&amp;IF(AND($M1115&lt;&gt;"",$N1115=""),"Ano 3 (falta quantidade); ","")&amp;IF(AND($P1115="",$Q1115&lt;&gt;""),"Ano 4 (falta valor unitário); ","")&amp;IF(AND($P1115&lt;&gt;"",$Q1115=""),"Ano 4 (falta quantidade); ","")&amp;IF(AND($S1115="",$T1115&lt;&gt;""),"Ano 5 (falta valor unitário); ","")&amp;IF(AND($S1115&lt;&gt;"",$T1115=""),"Ano 5 (falta quantidade); ","")&amp;IF(AND($V1115="",$W1115&lt;&gt;""),"Ano 6 (falta valor unitário); ","")&amp;IF(AND($V1115&lt;&gt;"",$W1115=""),"Ano 6 (falta quantidade); ","")), IF(NOT(OR(AND($G1115&lt;&gt;"",$H1115&lt;&gt;""),AND($J1115&lt;&gt;"",$K1115&lt;&gt;""),AND($M1115&lt;&gt;"",$N1115&lt;&gt;""),AND($P1115&lt;&gt;"",$Q1115&lt;&gt;""),AND($S1115&lt;&gt;"",$T1115&lt;&gt;""),AND($V1115&lt;&gt;"",$W1115&lt;&gt;""))),"Informe pelo menos um ano completo com valor unitário e quantidade.",IF(AND($C1115&lt;&gt;"",$E1115&lt;&gt;"",LEFT(TRIM($C1115),1)&lt;&gt;LEFT(TRIM($E1115),1)),"Categoria e tipo estão incompatíveis.",IF(IF(OR($E1115="",$F1115=""),FALSE(),IFERROR(COUNTIF(INDIRECT("UNITS_"&amp;SUBSTITUTE(LEFT($E1115,FIND(" ",$E1115&amp;" ")-1),".","_")),$F1115)=0,TRUE())),"Unidade incompatível com o tipo selecionado.",IF(OR(AND(ISNUMBER(SEARCH("comunic",LOWER($B1115))),LEFT($E1115,3)&lt;&gt;"4.4"),AND(ISNUMBER(SEARCH("monitor",LOWER($B1115))),NOT(OR(LEFT($E1115,3)="1.5",LEFT($E1115,3)="2.5")))),"Revise a classificação do item conforme as regras de preenchimento.",IF(AND($B1115&lt;&gt;"",OR(ISNUMBER(SEARCH("outro",LOWER($B1115))),ISNUMBER(SEARCH("divers",LOWER($B1115))),ISNUMBER(SEARCH("kit",LOWER($B1115))),ISNUMBER(SEARCH("ferrament",LOWER($B1115))),ISNUMBER(SEARCH("epi",LOWER($B1115)))),NOT(OR($Z1115&lt;&gt;"",$AA1115&lt;&gt;""))),"Descrição muito genérica: detalhe melhor o item e registre o racional no memorial ou em anexo.",IF(AND($Y1115=0,$B1115&lt;&gt;"",OR($G1115&lt;&gt;"",$H1115&lt;&gt;"",$J1115&lt;&gt;"",$K1115&lt;&gt;"",$M1115&lt;&gt;"",$N1115&lt;&gt;"",$P1115&lt;&gt;"",$Q1115&lt;&gt;"",$S1115&lt;&gt;"",$T1115&lt;&gt;"",$V1115&lt;&gt;"",$W1115&lt;&gt;"")),"O item possui dados lançados, mas o total está zerado. Revise os valores informados.","")))))))))))))))</f>
        <v/>
      </c>
    </row>
    <row r="1116" spans="1:35" ht="14.25" customHeight="1" x14ac:dyDescent="0.25">
      <c r="A1116" s="57" t="str">
        <f t="shared" si="221"/>
        <v/>
      </c>
      <c r="B1116" s="58"/>
      <c r="C1116" s="58"/>
      <c r="D1116" s="58"/>
      <c r="E1116" s="58"/>
      <c r="F1116" s="58"/>
      <c r="G1116" s="269"/>
      <c r="H1116" s="59"/>
      <c r="I1116" s="273">
        <f t="shared" si="222"/>
        <v>0</v>
      </c>
      <c r="J1116" s="269"/>
      <c r="K1116" s="59"/>
      <c r="L1116" s="270">
        <f t="shared" si="223"/>
        <v>0</v>
      </c>
      <c r="M1116" s="269"/>
      <c r="N1116" s="59"/>
      <c r="O1116" s="270">
        <f t="shared" si="224"/>
        <v>0</v>
      </c>
      <c r="P1116" s="269"/>
      <c r="Q1116" s="59"/>
      <c r="R1116" s="271">
        <f t="shared" si="225"/>
        <v>0</v>
      </c>
      <c r="S1116" s="269"/>
      <c r="T1116" s="59"/>
      <c r="U1116" s="270">
        <f t="shared" si="226"/>
        <v>0</v>
      </c>
      <c r="V1116" s="269"/>
      <c r="W1116" s="59"/>
      <c r="X1116" s="270">
        <f t="shared" si="227"/>
        <v>0</v>
      </c>
      <c r="Y1116" s="270">
        <f t="shared" si="228"/>
        <v>0</v>
      </c>
      <c r="Z1116" s="58"/>
      <c r="AA1116" s="58"/>
      <c r="AB1116" s="60" t="str">
        <f t="shared" si="229"/>
        <v/>
      </c>
      <c r="AC1116" s="21" t="b">
        <f t="shared" si="230"/>
        <v>0</v>
      </c>
      <c r="AD1116" s="21" t="b">
        <f t="shared" si="231"/>
        <v>0</v>
      </c>
      <c r="AE1116" s="21" t="b">
        <f t="shared" si="232"/>
        <v>0</v>
      </c>
      <c r="AF1116" s="21" t="b">
        <f ca="1">OR(AND($AC1116,NOT($AD1116)),AND($AC1116,OR(AND($G1116="",$H1116&lt;&gt;""),AND($G1116&lt;&gt;"",$H1116=""),AND($J1116="",$K1116&lt;&gt;""),AND($J1116&lt;&gt;"",$K1116=""),AND($M1116="",$N1116&lt;&gt;""),AND($M1116&lt;&gt;"",$N1116=""),AND($P1116="",$Q1116&lt;&gt;""),AND($P1116&lt;&gt;"",$Q1116=""),AND($S1116="",$T1116&lt;&gt;""),AND($S1116&lt;&gt;"",$T1116=""),AND($V1116="",$W1116&lt;&gt;""),AND($V1116&lt;&gt;"",$W1116=""))),AND($C1116&lt;&gt;"",$E1116&lt;&gt;"",LEFT(TRIM($C1116),1)&lt;&gt;LEFT(TRIM($E1116),1)),IF(OR($E1116="",$F1116=""),FALSE(),IFERROR(COUNTIF(INDIRECT("UNITS_"&amp;SUBSTITUTE(LEFT($E1116,FIND(" ",$E1116&amp;" ")-1),".","_")),$F1116)=0,TRUE())),AND($B1116&lt;&gt;"",OR(ISNUMBER(SEARCH("outro",LOWER($B1116))),ISNUMBER(SEARCH("divers",LOWER($B1116))),ISNUMBER(SEARCH("etc",LOWER($B1116))))),OR(AND(ISNUMBER(SEARCH("comunic",LOWER($B1116))),LEFT($E1116,3)&lt;&gt;"4.4"),AND(ISNUMBER(SEARCH("monitor",LOWER($B1116))),NOT(OR(LEFT($E1116,3)="1.5",LEFT($E1116,3)="2.5")))),AND($B1116&lt;&gt;"",OR(LEFT($C1116,1)="1",LEFT($C1116,1)="2"),$D1116=""),AND($D1116&lt;&gt;"",NOT(OR(LEFT($C1116,1)="1",LEFT($C1116,1)="2"))),AND($D1116&lt;&gt;"",COUNTIF(' PROJETO'!$B$14:$B$16,$D1116)=0),IF($D1116="",FALSE(),IF(COUNTIF(' PROJETO'!$B$14:$B$16,$D1116)=0,FALSE(),IFERROR(INDEX(' PROJETO'!$C$14:$C$16,MATCH($D1116,' PROJETO'!$B$14:$B$16,0))&lt;&gt;"Sim",FALSE()))))</f>
        <v>0</v>
      </c>
      <c r="AG1116" s="21" t="b">
        <f>AND($AC1116,$Y1116&gt;'CONFG.  LISTAS'!$F$4,$Z1116="",$AA1116="")</f>
        <v>0</v>
      </c>
      <c r="AH1116" s="21" t="str">
        <f t="shared" si="233"/>
        <v/>
      </c>
      <c r="AI1116" s="43" t="str">
        <f ca="1">IF(NOT($AC1116),"",IF(OR($B1116="",$C1116="",$E1116="",$F1116=""),"Preencha descrição, categoria, tipo e unidade.",IF(AND($B1116&lt;&gt;"",OR(LEFT($C1116,1)="1",LEFT($C1116,1)="2"),$D1116=""),"Informe a prática de restauração para itens diretos.",IF(AND($D1116&lt;&gt;"",NOT(OR(LEFT($C1116,1)="1",LEFT($C1116,1)="2"))),"Custos indiretos não devem pertencer a uma prática específica.",IF(AND($D1116&lt;&gt;"",COUNTIF(' PROJETO'!$B$14:$B$16,$D1116)=0),"Prática de restauração inválida ou não cadastrada.",IF(IF($D1116="",FALSE(),IF(COUNTIF(' PROJETO'!$B$14:$B$16,$D1116)=0,FALSE(),IFERROR(INDEX(' PROJETO'!$C$14:$C$16,MATCH($D1116,' PROJETO'!$B$14:$B$16,0))&lt;&gt;"Sim",FALSE()))),"A prática informada no item não foi selecionada na aba Projeto.",IF(AND(MAX($I1116,$L1116,$O1116,$R1116,$U1116,$X1116)&gt;'CONFG.  LISTAS'!$F$4,NOT(OR($Z1116&lt;&gt;"",$AA1116&lt;&gt;""))),"Memorial de cálculo ou anexo obrigatório não informado para item acima do limite.",IF(OR(AND($G1116&lt;&gt;"",$H1116&lt;&gt;"",OR($G1116&lt;=0,$H1116&lt;=0)),AND($J1116&lt;&gt;"",$K1116&lt;&gt;"",OR($J1116&lt;=0,$K1116&lt;=0)),AND($M1116&lt;&gt;"",$N1116&lt;&gt;"",OR($M1116&lt;=0,$N1116&lt;=0)),AND($P1116&lt;&gt;"",$Q1116&lt;&gt;"",OR($P1116&lt;=0,$Q1116&lt;=0)),AND($S1116&lt;&gt;"",$T1116&lt;&gt;"",OR($S1116&lt;=0,$T1116&lt;=0)),AND($V1116&lt;&gt;"",$W1116&lt;&gt;"",OR($V1116&lt;=0,$W1116&lt;=0))),"Revise os valores informados: valor unitário e quantidade devem ser maiores que zero.",IF(OR(AND($G1116="",$H1116&lt;&gt;""),AND($G1116&lt;&gt;"",$H1116=""),AND($J1116="",$K1116&lt;&gt;""),AND($J1116&lt;&gt;"",$K1116=""),AND($M1116="",$N1116&lt;&gt;""),AND($M1116&lt;&gt;"",$N1116=""),AND($P1116="",$Q1116&lt;&gt;""),AND($P1116&lt;&gt;"",$Q1116=""),AND($S1116="",$T1116&lt;&gt;""),AND($S1116&lt;&gt;"",$T1116=""),AND($V1116="",$W1116&lt;&gt;""),AND($V1116&lt;&gt;"",$W1116="")),"Há ano preenchido parcialmente: "&amp;TRIM(IF(AND($G1116="",$H1116&lt;&gt;""),"Ano 1 (falta valor unitário); ","")&amp;IF(AND($G1116&lt;&gt;"",$H1116=""),"Ano 1 (falta quantidade); ","")&amp;IF(AND($J1116="",$K1116&lt;&gt;""),"Ano 2 (falta valor unitário); ","")&amp;IF(AND($J1116&lt;&gt;"",$K1116=""),"Ano 2 (falta quantidade); ","")&amp;IF(AND($M1116="",$N1116&lt;&gt;""),"Ano 3 (falta valor unitário); ","")&amp;IF(AND($M1116&lt;&gt;"",$N1116=""),"Ano 3 (falta quantidade); ","")&amp;IF(AND($P1116="",$Q1116&lt;&gt;""),"Ano 4 (falta valor unitário); ","")&amp;IF(AND($P1116&lt;&gt;"",$Q1116=""),"Ano 4 (falta quantidade); ","")&amp;IF(AND($S1116="",$T1116&lt;&gt;""),"Ano 5 (falta valor unitário); ","")&amp;IF(AND($S1116&lt;&gt;"",$T1116=""),"Ano 5 (falta quantidade); ","")&amp;IF(AND($V1116="",$W1116&lt;&gt;""),"Ano 6 (falta valor unitário); ","")&amp;IF(AND($V1116&lt;&gt;"",$W1116=""),"Ano 6 (falta quantidade); ","")), IF(NOT(OR(AND($G1116&lt;&gt;"",$H1116&lt;&gt;""),AND($J1116&lt;&gt;"",$K1116&lt;&gt;""),AND($M1116&lt;&gt;"",$N1116&lt;&gt;""),AND($P1116&lt;&gt;"",$Q1116&lt;&gt;""),AND($S1116&lt;&gt;"",$T1116&lt;&gt;""),AND($V1116&lt;&gt;"",$W1116&lt;&gt;""))),"Informe pelo menos um ano completo com valor unitário e quantidade.",IF(AND($C1116&lt;&gt;"",$E1116&lt;&gt;"",LEFT(TRIM($C1116),1)&lt;&gt;LEFT(TRIM($E1116),1)),"Categoria e tipo estão incompatíveis.",IF(IF(OR($E1116="",$F1116=""),FALSE(),IFERROR(COUNTIF(INDIRECT("UNITS_"&amp;SUBSTITUTE(LEFT($E1116,FIND(" ",$E1116&amp;" ")-1),".","_")),$F1116)=0,TRUE())),"Unidade incompatível com o tipo selecionado.",IF(OR(AND(ISNUMBER(SEARCH("comunic",LOWER($B1116))),LEFT($E1116,3)&lt;&gt;"4.4"),AND(ISNUMBER(SEARCH("monitor",LOWER($B1116))),NOT(OR(LEFT($E1116,3)="1.5",LEFT($E1116,3)="2.5")))),"Revise a classificação do item conforme as regras de preenchimento.",IF(AND($B1116&lt;&gt;"",OR(ISNUMBER(SEARCH("outro",LOWER($B1116))),ISNUMBER(SEARCH("divers",LOWER($B1116))),ISNUMBER(SEARCH("kit",LOWER($B1116))),ISNUMBER(SEARCH("ferrament",LOWER($B1116))),ISNUMBER(SEARCH("epi",LOWER($B1116)))),NOT(OR($Z1116&lt;&gt;"",$AA1116&lt;&gt;""))),"Descrição muito genérica: detalhe melhor o item e registre o racional no memorial ou em anexo.",IF(AND($Y1116=0,$B1116&lt;&gt;"",OR($G1116&lt;&gt;"",$H1116&lt;&gt;"",$J1116&lt;&gt;"",$K1116&lt;&gt;"",$M1116&lt;&gt;"",$N1116&lt;&gt;"",$P1116&lt;&gt;"",$Q1116&lt;&gt;"",$S1116&lt;&gt;"",$T1116&lt;&gt;"",$V1116&lt;&gt;"",$W1116&lt;&gt;"")),"O item possui dados lançados, mas o total está zerado. Revise os valores informados.","")))))))))))))))</f>
        <v/>
      </c>
    </row>
    <row r="1117" spans="1:35" ht="14.25" customHeight="1" x14ac:dyDescent="0.25">
      <c r="A1117" s="57" t="str">
        <f t="shared" si="221"/>
        <v/>
      </c>
      <c r="B1117" s="61"/>
      <c r="C1117" s="61"/>
      <c r="D1117" s="58"/>
      <c r="E1117" s="61"/>
      <c r="F1117" s="61"/>
      <c r="G1117" s="272"/>
      <c r="H1117" s="62"/>
      <c r="I1117" s="273">
        <f t="shared" si="222"/>
        <v>0</v>
      </c>
      <c r="J1117" s="272"/>
      <c r="K1117" s="62"/>
      <c r="L1117" s="270">
        <f t="shared" si="223"/>
        <v>0</v>
      </c>
      <c r="M1117" s="272"/>
      <c r="N1117" s="62"/>
      <c r="O1117" s="270">
        <f t="shared" si="224"/>
        <v>0</v>
      </c>
      <c r="P1117" s="272"/>
      <c r="Q1117" s="62"/>
      <c r="R1117" s="271">
        <f t="shared" si="225"/>
        <v>0</v>
      </c>
      <c r="S1117" s="272"/>
      <c r="T1117" s="62"/>
      <c r="U1117" s="270">
        <f t="shared" si="226"/>
        <v>0</v>
      </c>
      <c r="V1117" s="272"/>
      <c r="W1117" s="62"/>
      <c r="X1117" s="270">
        <f t="shared" si="227"/>
        <v>0</v>
      </c>
      <c r="Y1117" s="270">
        <f t="shared" si="228"/>
        <v>0</v>
      </c>
      <c r="Z1117" s="61"/>
      <c r="AA1117" s="61"/>
      <c r="AB1117" s="60" t="str">
        <f t="shared" si="229"/>
        <v/>
      </c>
      <c r="AC1117" s="21" t="b">
        <f t="shared" si="230"/>
        <v>0</v>
      </c>
      <c r="AD1117" s="21" t="b">
        <f t="shared" si="231"/>
        <v>0</v>
      </c>
      <c r="AE1117" s="21" t="b">
        <f t="shared" si="232"/>
        <v>0</v>
      </c>
      <c r="AF1117" s="21" t="b">
        <f ca="1">OR(AND($AC1117,NOT($AD1117)),AND($AC1117,OR(AND($G1117="",$H1117&lt;&gt;""),AND($G1117&lt;&gt;"",$H1117=""),AND($J1117="",$K1117&lt;&gt;""),AND($J1117&lt;&gt;"",$K1117=""),AND($M1117="",$N1117&lt;&gt;""),AND($M1117&lt;&gt;"",$N1117=""),AND($P1117="",$Q1117&lt;&gt;""),AND($P1117&lt;&gt;"",$Q1117=""),AND($S1117="",$T1117&lt;&gt;""),AND($S1117&lt;&gt;"",$T1117=""),AND($V1117="",$W1117&lt;&gt;""),AND($V1117&lt;&gt;"",$W1117=""))),AND($C1117&lt;&gt;"",$E1117&lt;&gt;"",LEFT(TRIM($C1117),1)&lt;&gt;LEFT(TRIM($E1117),1)),IF(OR($E1117="",$F1117=""),FALSE(),IFERROR(COUNTIF(INDIRECT("UNITS_"&amp;SUBSTITUTE(LEFT($E1117,FIND(" ",$E1117&amp;" ")-1),".","_")),$F1117)=0,TRUE())),AND($B1117&lt;&gt;"",OR(ISNUMBER(SEARCH("outro",LOWER($B1117))),ISNUMBER(SEARCH("divers",LOWER($B1117))),ISNUMBER(SEARCH("etc",LOWER($B1117))))),OR(AND(ISNUMBER(SEARCH("comunic",LOWER($B1117))),LEFT($E1117,3)&lt;&gt;"4.4"),AND(ISNUMBER(SEARCH("monitor",LOWER($B1117))),NOT(OR(LEFT($E1117,3)="1.5",LEFT($E1117,3)="2.5")))),AND($B1117&lt;&gt;"",OR(LEFT($C1117,1)="1",LEFT($C1117,1)="2"),$D1117=""),AND($D1117&lt;&gt;"",NOT(OR(LEFT($C1117,1)="1",LEFT($C1117,1)="2"))),AND($D1117&lt;&gt;"",COUNTIF(' PROJETO'!$B$14:$B$16,$D1117)=0),IF($D1117="",FALSE(),IF(COUNTIF(' PROJETO'!$B$14:$B$16,$D1117)=0,FALSE(),IFERROR(INDEX(' PROJETO'!$C$14:$C$16,MATCH($D1117,' PROJETO'!$B$14:$B$16,0))&lt;&gt;"Sim",FALSE()))))</f>
        <v>0</v>
      </c>
      <c r="AG1117" s="21" t="b">
        <f>AND($AC1117,$Y1117&gt;'CONFG.  LISTAS'!$F$4,$Z1117="",$AA1117="")</f>
        <v>0</v>
      </c>
      <c r="AH1117" s="21" t="str">
        <f t="shared" si="233"/>
        <v/>
      </c>
      <c r="AI1117" s="43" t="str">
        <f ca="1">IF(NOT($AC1117),"",IF(OR($B1117="",$C1117="",$E1117="",$F1117=""),"Preencha descrição, categoria, tipo e unidade.",IF(AND($B1117&lt;&gt;"",OR(LEFT($C1117,1)="1",LEFT($C1117,1)="2"),$D1117=""),"Informe a prática de restauração para itens diretos.",IF(AND($D1117&lt;&gt;"",NOT(OR(LEFT($C1117,1)="1",LEFT($C1117,1)="2"))),"Custos indiretos não devem pertencer a uma prática específica.",IF(AND($D1117&lt;&gt;"",COUNTIF(' PROJETO'!$B$14:$B$16,$D1117)=0),"Prática de restauração inválida ou não cadastrada.",IF(IF($D1117="",FALSE(),IF(COUNTIF(' PROJETO'!$B$14:$B$16,$D1117)=0,FALSE(),IFERROR(INDEX(' PROJETO'!$C$14:$C$16,MATCH($D1117,' PROJETO'!$B$14:$B$16,0))&lt;&gt;"Sim",FALSE()))),"A prática informada no item não foi selecionada na aba Projeto.",IF(AND(MAX($I1117,$L1117,$O1117,$R1117,$U1117,$X1117)&gt;'CONFG.  LISTAS'!$F$4,NOT(OR($Z1117&lt;&gt;"",$AA1117&lt;&gt;""))),"Memorial de cálculo ou anexo obrigatório não informado para item acima do limite.",IF(OR(AND($G1117&lt;&gt;"",$H1117&lt;&gt;"",OR($G1117&lt;=0,$H1117&lt;=0)),AND($J1117&lt;&gt;"",$K1117&lt;&gt;"",OR($J1117&lt;=0,$K1117&lt;=0)),AND($M1117&lt;&gt;"",$N1117&lt;&gt;"",OR($M1117&lt;=0,$N1117&lt;=0)),AND($P1117&lt;&gt;"",$Q1117&lt;&gt;"",OR($P1117&lt;=0,$Q1117&lt;=0)),AND($S1117&lt;&gt;"",$T1117&lt;&gt;"",OR($S1117&lt;=0,$T1117&lt;=0)),AND($V1117&lt;&gt;"",$W1117&lt;&gt;"",OR($V1117&lt;=0,$W1117&lt;=0))),"Revise os valores informados: valor unitário e quantidade devem ser maiores que zero.",IF(OR(AND($G1117="",$H1117&lt;&gt;""),AND($G1117&lt;&gt;"",$H1117=""),AND($J1117="",$K1117&lt;&gt;""),AND($J1117&lt;&gt;"",$K1117=""),AND($M1117="",$N1117&lt;&gt;""),AND($M1117&lt;&gt;"",$N1117=""),AND($P1117="",$Q1117&lt;&gt;""),AND($P1117&lt;&gt;"",$Q1117=""),AND($S1117="",$T1117&lt;&gt;""),AND($S1117&lt;&gt;"",$T1117=""),AND($V1117="",$W1117&lt;&gt;""),AND($V1117&lt;&gt;"",$W1117="")),"Há ano preenchido parcialmente: "&amp;TRIM(IF(AND($G1117="",$H1117&lt;&gt;""),"Ano 1 (falta valor unitário); ","")&amp;IF(AND($G1117&lt;&gt;"",$H1117=""),"Ano 1 (falta quantidade); ","")&amp;IF(AND($J1117="",$K1117&lt;&gt;""),"Ano 2 (falta valor unitário); ","")&amp;IF(AND($J1117&lt;&gt;"",$K1117=""),"Ano 2 (falta quantidade); ","")&amp;IF(AND($M1117="",$N1117&lt;&gt;""),"Ano 3 (falta valor unitário); ","")&amp;IF(AND($M1117&lt;&gt;"",$N1117=""),"Ano 3 (falta quantidade); ","")&amp;IF(AND($P1117="",$Q1117&lt;&gt;""),"Ano 4 (falta valor unitário); ","")&amp;IF(AND($P1117&lt;&gt;"",$Q1117=""),"Ano 4 (falta quantidade); ","")&amp;IF(AND($S1117="",$T1117&lt;&gt;""),"Ano 5 (falta valor unitário); ","")&amp;IF(AND($S1117&lt;&gt;"",$T1117=""),"Ano 5 (falta quantidade); ","")&amp;IF(AND($V1117="",$W1117&lt;&gt;""),"Ano 6 (falta valor unitário); ","")&amp;IF(AND($V1117&lt;&gt;"",$W1117=""),"Ano 6 (falta quantidade); ","")), IF(NOT(OR(AND($G1117&lt;&gt;"",$H1117&lt;&gt;""),AND($J1117&lt;&gt;"",$K1117&lt;&gt;""),AND($M1117&lt;&gt;"",$N1117&lt;&gt;""),AND($P1117&lt;&gt;"",$Q1117&lt;&gt;""),AND($S1117&lt;&gt;"",$T1117&lt;&gt;""),AND($V1117&lt;&gt;"",$W1117&lt;&gt;""))),"Informe pelo menos um ano completo com valor unitário e quantidade.",IF(AND($C1117&lt;&gt;"",$E1117&lt;&gt;"",LEFT(TRIM($C1117),1)&lt;&gt;LEFT(TRIM($E1117),1)),"Categoria e tipo estão incompatíveis.",IF(IF(OR($E1117="",$F1117=""),FALSE(),IFERROR(COUNTIF(INDIRECT("UNITS_"&amp;SUBSTITUTE(LEFT($E1117,FIND(" ",$E1117&amp;" ")-1),".","_")),$F1117)=0,TRUE())),"Unidade incompatível com o tipo selecionado.",IF(OR(AND(ISNUMBER(SEARCH("comunic",LOWER($B1117))),LEFT($E1117,3)&lt;&gt;"4.4"),AND(ISNUMBER(SEARCH("monitor",LOWER($B1117))),NOT(OR(LEFT($E1117,3)="1.5",LEFT($E1117,3)="2.5")))),"Revise a classificação do item conforme as regras de preenchimento.",IF(AND($B1117&lt;&gt;"",OR(ISNUMBER(SEARCH("outro",LOWER($B1117))),ISNUMBER(SEARCH("divers",LOWER($B1117))),ISNUMBER(SEARCH("kit",LOWER($B1117))),ISNUMBER(SEARCH("ferrament",LOWER($B1117))),ISNUMBER(SEARCH("epi",LOWER($B1117)))),NOT(OR($Z1117&lt;&gt;"",$AA1117&lt;&gt;""))),"Descrição muito genérica: detalhe melhor o item e registre o racional no memorial ou em anexo.",IF(AND($Y1117=0,$B1117&lt;&gt;"",OR($G1117&lt;&gt;"",$H1117&lt;&gt;"",$J1117&lt;&gt;"",$K1117&lt;&gt;"",$M1117&lt;&gt;"",$N1117&lt;&gt;"",$P1117&lt;&gt;"",$Q1117&lt;&gt;"",$S1117&lt;&gt;"",$T1117&lt;&gt;"",$V1117&lt;&gt;"",$W1117&lt;&gt;"")),"O item possui dados lançados, mas o total está zerado. Revise os valores informados.","")))))))))))))))</f>
        <v/>
      </c>
    </row>
    <row r="1118" spans="1:35" ht="14.25" customHeight="1" x14ac:dyDescent="0.25">
      <c r="A1118" s="57" t="str">
        <f t="shared" si="221"/>
        <v/>
      </c>
      <c r="B1118" s="58"/>
      <c r="C1118" s="58"/>
      <c r="D1118" s="58"/>
      <c r="E1118" s="58"/>
      <c r="F1118" s="58"/>
      <c r="G1118" s="269"/>
      <c r="H1118" s="59"/>
      <c r="I1118" s="273">
        <f t="shared" si="222"/>
        <v>0</v>
      </c>
      <c r="J1118" s="269"/>
      <c r="K1118" s="59"/>
      <c r="L1118" s="270">
        <f t="shared" si="223"/>
        <v>0</v>
      </c>
      <c r="M1118" s="269"/>
      <c r="N1118" s="59"/>
      <c r="O1118" s="270">
        <f t="shared" si="224"/>
        <v>0</v>
      </c>
      <c r="P1118" s="269"/>
      <c r="Q1118" s="59"/>
      <c r="R1118" s="271">
        <f t="shared" si="225"/>
        <v>0</v>
      </c>
      <c r="S1118" s="269"/>
      <c r="T1118" s="59"/>
      <c r="U1118" s="270">
        <f t="shared" si="226"/>
        <v>0</v>
      </c>
      <c r="V1118" s="269"/>
      <c r="W1118" s="59"/>
      <c r="X1118" s="270">
        <f t="shared" si="227"/>
        <v>0</v>
      </c>
      <c r="Y1118" s="270">
        <f t="shared" si="228"/>
        <v>0</v>
      </c>
      <c r="Z1118" s="58"/>
      <c r="AA1118" s="58"/>
      <c r="AB1118" s="60" t="str">
        <f t="shared" si="229"/>
        <v/>
      </c>
      <c r="AC1118" s="21" t="b">
        <f t="shared" si="230"/>
        <v>0</v>
      </c>
      <c r="AD1118" s="21" t="b">
        <f t="shared" si="231"/>
        <v>0</v>
      </c>
      <c r="AE1118" s="21" t="b">
        <f t="shared" si="232"/>
        <v>0</v>
      </c>
      <c r="AF1118" s="21" t="b">
        <f ca="1">OR(AND($AC1118,NOT($AD1118)),AND($AC1118,OR(AND($G1118="",$H1118&lt;&gt;""),AND($G1118&lt;&gt;"",$H1118=""),AND($J1118="",$K1118&lt;&gt;""),AND($J1118&lt;&gt;"",$K1118=""),AND($M1118="",$N1118&lt;&gt;""),AND($M1118&lt;&gt;"",$N1118=""),AND($P1118="",$Q1118&lt;&gt;""),AND($P1118&lt;&gt;"",$Q1118=""),AND($S1118="",$T1118&lt;&gt;""),AND($S1118&lt;&gt;"",$T1118=""),AND($V1118="",$W1118&lt;&gt;""),AND($V1118&lt;&gt;"",$W1118=""))),AND($C1118&lt;&gt;"",$E1118&lt;&gt;"",LEFT(TRIM($C1118),1)&lt;&gt;LEFT(TRIM($E1118),1)),IF(OR($E1118="",$F1118=""),FALSE(),IFERROR(COUNTIF(INDIRECT("UNITS_"&amp;SUBSTITUTE(LEFT($E1118,FIND(" ",$E1118&amp;" ")-1),".","_")),$F1118)=0,TRUE())),AND($B1118&lt;&gt;"",OR(ISNUMBER(SEARCH("outro",LOWER($B1118))),ISNUMBER(SEARCH("divers",LOWER($B1118))),ISNUMBER(SEARCH("etc",LOWER($B1118))))),OR(AND(ISNUMBER(SEARCH("comunic",LOWER($B1118))),LEFT($E1118,3)&lt;&gt;"4.4"),AND(ISNUMBER(SEARCH("monitor",LOWER($B1118))),NOT(OR(LEFT($E1118,3)="1.5",LEFT($E1118,3)="2.5")))),AND($B1118&lt;&gt;"",OR(LEFT($C1118,1)="1",LEFT($C1118,1)="2"),$D1118=""),AND($D1118&lt;&gt;"",NOT(OR(LEFT($C1118,1)="1",LEFT($C1118,1)="2"))),AND($D1118&lt;&gt;"",COUNTIF(' PROJETO'!$B$14:$B$16,$D1118)=0),IF($D1118="",FALSE(),IF(COUNTIF(' PROJETO'!$B$14:$B$16,$D1118)=0,FALSE(),IFERROR(INDEX(' PROJETO'!$C$14:$C$16,MATCH($D1118,' PROJETO'!$B$14:$B$16,0))&lt;&gt;"Sim",FALSE()))))</f>
        <v>0</v>
      </c>
      <c r="AG1118" s="21" t="b">
        <f>AND($AC1118,$Y1118&gt;'CONFG.  LISTAS'!$F$4,$Z1118="",$AA1118="")</f>
        <v>0</v>
      </c>
      <c r="AH1118" s="21" t="str">
        <f t="shared" si="233"/>
        <v/>
      </c>
      <c r="AI1118" s="43" t="str">
        <f ca="1">IF(NOT($AC1118),"",IF(OR($B1118="",$C1118="",$E1118="",$F1118=""),"Preencha descrição, categoria, tipo e unidade.",IF(AND($B1118&lt;&gt;"",OR(LEFT($C1118,1)="1",LEFT($C1118,1)="2"),$D1118=""),"Informe a prática de restauração para itens diretos.",IF(AND($D1118&lt;&gt;"",NOT(OR(LEFT($C1118,1)="1",LEFT($C1118,1)="2"))),"Custos indiretos não devem pertencer a uma prática específica.",IF(AND($D1118&lt;&gt;"",COUNTIF(' PROJETO'!$B$14:$B$16,$D1118)=0),"Prática de restauração inválida ou não cadastrada.",IF(IF($D1118="",FALSE(),IF(COUNTIF(' PROJETO'!$B$14:$B$16,$D1118)=0,FALSE(),IFERROR(INDEX(' PROJETO'!$C$14:$C$16,MATCH($D1118,' PROJETO'!$B$14:$B$16,0))&lt;&gt;"Sim",FALSE()))),"A prática informada no item não foi selecionada na aba Projeto.",IF(AND(MAX($I1118,$L1118,$O1118,$R1118,$U1118,$X1118)&gt;'CONFG.  LISTAS'!$F$4,NOT(OR($Z1118&lt;&gt;"",$AA1118&lt;&gt;""))),"Memorial de cálculo ou anexo obrigatório não informado para item acima do limite.",IF(OR(AND($G1118&lt;&gt;"",$H1118&lt;&gt;"",OR($G1118&lt;=0,$H1118&lt;=0)),AND($J1118&lt;&gt;"",$K1118&lt;&gt;"",OR($J1118&lt;=0,$K1118&lt;=0)),AND($M1118&lt;&gt;"",$N1118&lt;&gt;"",OR($M1118&lt;=0,$N1118&lt;=0)),AND($P1118&lt;&gt;"",$Q1118&lt;&gt;"",OR($P1118&lt;=0,$Q1118&lt;=0)),AND($S1118&lt;&gt;"",$T1118&lt;&gt;"",OR($S1118&lt;=0,$T1118&lt;=0)),AND($V1118&lt;&gt;"",$W1118&lt;&gt;"",OR($V1118&lt;=0,$W1118&lt;=0))),"Revise os valores informados: valor unitário e quantidade devem ser maiores que zero.",IF(OR(AND($G1118="",$H1118&lt;&gt;""),AND($G1118&lt;&gt;"",$H1118=""),AND($J1118="",$K1118&lt;&gt;""),AND($J1118&lt;&gt;"",$K1118=""),AND($M1118="",$N1118&lt;&gt;""),AND($M1118&lt;&gt;"",$N1118=""),AND($P1118="",$Q1118&lt;&gt;""),AND($P1118&lt;&gt;"",$Q1118=""),AND($S1118="",$T1118&lt;&gt;""),AND($S1118&lt;&gt;"",$T1118=""),AND($V1118="",$W1118&lt;&gt;""),AND($V1118&lt;&gt;"",$W1118="")),"Há ano preenchido parcialmente: "&amp;TRIM(IF(AND($G1118="",$H1118&lt;&gt;""),"Ano 1 (falta valor unitário); ","")&amp;IF(AND($G1118&lt;&gt;"",$H1118=""),"Ano 1 (falta quantidade); ","")&amp;IF(AND($J1118="",$K1118&lt;&gt;""),"Ano 2 (falta valor unitário); ","")&amp;IF(AND($J1118&lt;&gt;"",$K1118=""),"Ano 2 (falta quantidade); ","")&amp;IF(AND($M1118="",$N1118&lt;&gt;""),"Ano 3 (falta valor unitário); ","")&amp;IF(AND($M1118&lt;&gt;"",$N1118=""),"Ano 3 (falta quantidade); ","")&amp;IF(AND($P1118="",$Q1118&lt;&gt;""),"Ano 4 (falta valor unitário); ","")&amp;IF(AND($P1118&lt;&gt;"",$Q1118=""),"Ano 4 (falta quantidade); ","")&amp;IF(AND($S1118="",$T1118&lt;&gt;""),"Ano 5 (falta valor unitário); ","")&amp;IF(AND($S1118&lt;&gt;"",$T1118=""),"Ano 5 (falta quantidade); ","")&amp;IF(AND($V1118="",$W1118&lt;&gt;""),"Ano 6 (falta valor unitário); ","")&amp;IF(AND($V1118&lt;&gt;"",$W1118=""),"Ano 6 (falta quantidade); ","")), IF(NOT(OR(AND($G1118&lt;&gt;"",$H1118&lt;&gt;""),AND($J1118&lt;&gt;"",$K1118&lt;&gt;""),AND($M1118&lt;&gt;"",$N1118&lt;&gt;""),AND($P1118&lt;&gt;"",$Q1118&lt;&gt;""),AND($S1118&lt;&gt;"",$T1118&lt;&gt;""),AND($V1118&lt;&gt;"",$W1118&lt;&gt;""))),"Informe pelo menos um ano completo com valor unitário e quantidade.",IF(AND($C1118&lt;&gt;"",$E1118&lt;&gt;"",LEFT(TRIM($C1118),1)&lt;&gt;LEFT(TRIM($E1118),1)),"Categoria e tipo estão incompatíveis.",IF(IF(OR($E1118="",$F1118=""),FALSE(),IFERROR(COUNTIF(INDIRECT("UNITS_"&amp;SUBSTITUTE(LEFT($E1118,FIND(" ",$E1118&amp;" ")-1),".","_")),$F1118)=0,TRUE())),"Unidade incompatível com o tipo selecionado.",IF(OR(AND(ISNUMBER(SEARCH("comunic",LOWER($B1118))),LEFT($E1118,3)&lt;&gt;"4.4"),AND(ISNUMBER(SEARCH("monitor",LOWER($B1118))),NOT(OR(LEFT($E1118,3)="1.5",LEFT($E1118,3)="2.5")))),"Revise a classificação do item conforme as regras de preenchimento.",IF(AND($B1118&lt;&gt;"",OR(ISNUMBER(SEARCH("outro",LOWER($B1118))),ISNUMBER(SEARCH("divers",LOWER($B1118))),ISNUMBER(SEARCH("kit",LOWER($B1118))),ISNUMBER(SEARCH("ferrament",LOWER($B1118))),ISNUMBER(SEARCH("epi",LOWER($B1118)))),NOT(OR($Z1118&lt;&gt;"",$AA1118&lt;&gt;""))),"Descrição muito genérica: detalhe melhor o item e registre o racional no memorial ou em anexo.",IF(AND($Y1118=0,$B1118&lt;&gt;"",OR($G1118&lt;&gt;"",$H1118&lt;&gt;"",$J1118&lt;&gt;"",$K1118&lt;&gt;"",$M1118&lt;&gt;"",$N1118&lt;&gt;"",$P1118&lt;&gt;"",$Q1118&lt;&gt;"",$S1118&lt;&gt;"",$T1118&lt;&gt;"",$V1118&lt;&gt;"",$W1118&lt;&gt;"")),"O item possui dados lançados, mas o total está zerado. Revise os valores informados.","")))))))))))))))</f>
        <v/>
      </c>
    </row>
    <row r="1119" spans="1:35" ht="14.25" customHeight="1" x14ac:dyDescent="0.25">
      <c r="A1119" s="57" t="str">
        <f t="shared" si="221"/>
        <v/>
      </c>
      <c r="B1119" s="61"/>
      <c r="C1119" s="61"/>
      <c r="D1119" s="58"/>
      <c r="E1119" s="61"/>
      <c r="F1119" s="61"/>
      <c r="G1119" s="272"/>
      <c r="H1119" s="62"/>
      <c r="I1119" s="273">
        <f t="shared" si="222"/>
        <v>0</v>
      </c>
      <c r="J1119" s="272"/>
      <c r="K1119" s="62"/>
      <c r="L1119" s="270">
        <f t="shared" si="223"/>
        <v>0</v>
      </c>
      <c r="M1119" s="272"/>
      <c r="N1119" s="62"/>
      <c r="O1119" s="270">
        <f t="shared" si="224"/>
        <v>0</v>
      </c>
      <c r="P1119" s="272"/>
      <c r="Q1119" s="62"/>
      <c r="R1119" s="271">
        <f t="shared" si="225"/>
        <v>0</v>
      </c>
      <c r="S1119" s="272"/>
      <c r="T1119" s="62"/>
      <c r="U1119" s="270">
        <f t="shared" si="226"/>
        <v>0</v>
      </c>
      <c r="V1119" s="272"/>
      <c r="W1119" s="62"/>
      <c r="X1119" s="270">
        <f t="shared" si="227"/>
        <v>0</v>
      </c>
      <c r="Y1119" s="270">
        <f t="shared" si="228"/>
        <v>0</v>
      </c>
      <c r="Z1119" s="61"/>
      <c r="AA1119" s="61"/>
      <c r="AB1119" s="60" t="str">
        <f t="shared" si="229"/>
        <v/>
      </c>
      <c r="AC1119" s="21" t="b">
        <f t="shared" si="230"/>
        <v>0</v>
      </c>
      <c r="AD1119" s="21" t="b">
        <f t="shared" si="231"/>
        <v>0</v>
      </c>
      <c r="AE1119" s="21" t="b">
        <f t="shared" si="232"/>
        <v>0</v>
      </c>
      <c r="AF1119" s="21" t="b">
        <f ca="1">OR(AND($AC1119,NOT($AD1119)),AND($AC1119,OR(AND($G1119="",$H1119&lt;&gt;""),AND($G1119&lt;&gt;"",$H1119=""),AND($J1119="",$K1119&lt;&gt;""),AND($J1119&lt;&gt;"",$K1119=""),AND($M1119="",$N1119&lt;&gt;""),AND($M1119&lt;&gt;"",$N1119=""),AND($P1119="",$Q1119&lt;&gt;""),AND($P1119&lt;&gt;"",$Q1119=""),AND($S1119="",$T1119&lt;&gt;""),AND($S1119&lt;&gt;"",$T1119=""),AND($V1119="",$W1119&lt;&gt;""),AND($V1119&lt;&gt;"",$W1119=""))),AND($C1119&lt;&gt;"",$E1119&lt;&gt;"",LEFT(TRIM($C1119),1)&lt;&gt;LEFT(TRIM($E1119),1)),IF(OR($E1119="",$F1119=""),FALSE(),IFERROR(COUNTIF(INDIRECT("UNITS_"&amp;SUBSTITUTE(LEFT($E1119,FIND(" ",$E1119&amp;" ")-1),".","_")),$F1119)=0,TRUE())),AND($B1119&lt;&gt;"",OR(ISNUMBER(SEARCH("outro",LOWER($B1119))),ISNUMBER(SEARCH("divers",LOWER($B1119))),ISNUMBER(SEARCH("etc",LOWER($B1119))))),OR(AND(ISNUMBER(SEARCH("comunic",LOWER($B1119))),LEFT($E1119,3)&lt;&gt;"4.4"),AND(ISNUMBER(SEARCH("monitor",LOWER($B1119))),NOT(OR(LEFT($E1119,3)="1.5",LEFT($E1119,3)="2.5")))),AND($B1119&lt;&gt;"",OR(LEFT($C1119,1)="1",LEFT($C1119,1)="2"),$D1119=""),AND($D1119&lt;&gt;"",NOT(OR(LEFT($C1119,1)="1",LEFT($C1119,1)="2"))),AND($D1119&lt;&gt;"",COUNTIF(' PROJETO'!$B$14:$B$16,$D1119)=0),IF($D1119="",FALSE(),IF(COUNTIF(' PROJETO'!$B$14:$B$16,$D1119)=0,FALSE(),IFERROR(INDEX(' PROJETO'!$C$14:$C$16,MATCH($D1119,' PROJETO'!$B$14:$B$16,0))&lt;&gt;"Sim",FALSE()))))</f>
        <v>0</v>
      </c>
      <c r="AG1119" s="21" t="b">
        <f>AND($AC1119,$Y1119&gt;'CONFG.  LISTAS'!$F$4,$Z1119="",$AA1119="")</f>
        <v>0</v>
      </c>
      <c r="AH1119" s="21" t="str">
        <f t="shared" si="233"/>
        <v/>
      </c>
      <c r="AI1119" s="43" t="str">
        <f ca="1">IF(NOT($AC1119),"",IF(OR($B1119="",$C1119="",$E1119="",$F1119=""),"Preencha descrição, categoria, tipo e unidade.",IF(AND($B1119&lt;&gt;"",OR(LEFT($C1119,1)="1",LEFT($C1119,1)="2"),$D1119=""),"Informe a prática de restauração para itens diretos.",IF(AND($D1119&lt;&gt;"",NOT(OR(LEFT($C1119,1)="1",LEFT($C1119,1)="2"))),"Custos indiretos não devem pertencer a uma prática específica.",IF(AND($D1119&lt;&gt;"",COUNTIF(' PROJETO'!$B$14:$B$16,$D1119)=0),"Prática de restauração inválida ou não cadastrada.",IF(IF($D1119="",FALSE(),IF(COUNTIF(' PROJETO'!$B$14:$B$16,$D1119)=0,FALSE(),IFERROR(INDEX(' PROJETO'!$C$14:$C$16,MATCH($D1119,' PROJETO'!$B$14:$B$16,0))&lt;&gt;"Sim",FALSE()))),"A prática informada no item não foi selecionada na aba Projeto.",IF(AND(MAX($I1119,$L1119,$O1119,$R1119,$U1119,$X1119)&gt;'CONFG.  LISTAS'!$F$4,NOT(OR($Z1119&lt;&gt;"",$AA1119&lt;&gt;""))),"Memorial de cálculo ou anexo obrigatório não informado para item acima do limite.",IF(OR(AND($G1119&lt;&gt;"",$H1119&lt;&gt;"",OR($G1119&lt;=0,$H1119&lt;=0)),AND($J1119&lt;&gt;"",$K1119&lt;&gt;"",OR($J1119&lt;=0,$K1119&lt;=0)),AND($M1119&lt;&gt;"",$N1119&lt;&gt;"",OR($M1119&lt;=0,$N1119&lt;=0)),AND($P1119&lt;&gt;"",$Q1119&lt;&gt;"",OR($P1119&lt;=0,$Q1119&lt;=0)),AND($S1119&lt;&gt;"",$T1119&lt;&gt;"",OR($S1119&lt;=0,$T1119&lt;=0)),AND($V1119&lt;&gt;"",$W1119&lt;&gt;"",OR($V1119&lt;=0,$W1119&lt;=0))),"Revise os valores informados: valor unitário e quantidade devem ser maiores que zero.",IF(OR(AND($G1119="",$H1119&lt;&gt;""),AND($G1119&lt;&gt;"",$H1119=""),AND($J1119="",$K1119&lt;&gt;""),AND($J1119&lt;&gt;"",$K1119=""),AND($M1119="",$N1119&lt;&gt;""),AND($M1119&lt;&gt;"",$N1119=""),AND($P1119="",$Q1119&lt;&gt;""),AND($P1119&lt;&gt;"",$Q1119=""),AND($S1119="",$T1119&lt;&gt;""),AND($S1119&lt;&gt;"",$T1119=""),AND($V1119="",$W1119&lt;&gt;""),AND($V1119&lt;&gt;"",$W1119="")),"Há ano preenchido parcialmente: "&amp;TRIM(IF(AND($G1119="",$H1119&lt;&gt;""),"Ano 1 (falta valor unitário); ","")&amp;IF(AND($G1119&lt;&gt;"",$H1119=""),"Ano 1 (falta quantidade); ","")&amp;IF(AND($J1119="",$K1119&lt;&gt;""),"Ano 2 (falta valor unitário); ","")&amp;IF(AND($J1119&lt;&gt;"",$K1119=""),"Ano 2 (falta quantidade); ","")&amp;IF(AND($M1119="",$N1119&lt;&gt;""),"Ano 3 (falta valor unitário); ","")&amp;IF(AND($M1119&lt;&gt;"",$N1119=""),"Ano 3 (falta quantidade); ","")&amp;IF(AND($P1119="",$Q1119&lt;&gt;""),"Ano 4 (falta valor unitário); ","")&amp;IF(AND($P1119&lt;&gt;"",$Q1119=""),"Ano 4 (falta quantidade); ","")&amp;IF(AND($S1119="",$T1119&lt;&gt;""),"Ano 5 (falta valor unitário); ","")&amp;IF(AND($S1119&lt;&gt;"",$T1119=""),"Ano 5 (falta quantidade); ","")&amp;IF(AND($V1119="",$W1119&lt;&gt;""),"Ano 6 (falta valor unitário); ","")&amp;IF(AND($V1119&lt;&gt;"",$W1119=""),"Ano 6 (falta quantidade); ","")), IF(NOT(OR(AND($G1119&lt;&gt;"",$H1119&lt;&gt;""),AND($J1119&lt;&gt;"",$K1119&lt;&gt;""),AND($M1119&lt;&gt;"",$N1119&lt;&gt;""),AND($P1119&lt;&gt;"",$Q1119&lt;&gt;""),AND($S1119&lt;&gt;"",$T1119&lt;&gt;""),AND($V1119&lt;&gt;"",$W1119&lt;&gt;""))),"Informe pelo menos um ano completo com valor unitário e quantidade.",IF(AND($C1119&lt;&gt;"",$E1119&lt;&gt;"",LEFT(TRIM($C1119),1)&lt;&gt;LEFT(TRIM($E1119),1)),"Categoria e tipo estão incompatíveis.",IF(IF(OR($E1119="",$F1119=""),FALSE(),IFERROR(COUNTIF(INDIRECT("UNITS_"&amp;SUBSTITUTE(LEFT($E1119,FIND(" ",$E1119&amp;" ")-1),".","_")),$F1119)=0,TRUE())),"Unidade incompatível com o tipo selecionado.",IF(OR(AND(ISNUMBER(SEARCH("comunic",LOWER($B1119))),LEFT($E1119,3)&lt;&gt;"4.4"),AND(ISNUMBER(SEARCH("monitor",LOWER($B1119))),NOT(OR(LEFT($E1119,3)="1.5",LEFT($E1119,3)="2.5")))),"Revise a classificação do item conforme as regras de preenchimento.",IF(AND($B1119&lt;&gt;"",OR(ISNUMBER(SEARCH("outro",LOWER($B1119))),ISNUMBER(SEARCH("divers",LOWER($B1119))),ISNUMBER(SEARCH("kit",LOWER($B1119))),ISNUMBER(SEARCH("ferrament",LOWER($B1119))),ISNUMBER(SEARCH("epi",LOWER($B1119)))),NOT(OR($Z1119&lt;&gt;"",$AA1119&lt;&gt;""))),"Descrição muito genérica: detalhe melhor o item e registre o racional no memorial ou em anexo.",IF(AND($Y1119=0,$B1119&lt;&gt;"",OR($G1119&lt;&gt;"",$H1119&lt;&gt;"",$J1119&lt;&gt;"",$K1119&lt;&gt;"",$M1119&lt;&gt;"",$N1119&lt;&gt;"",$P1119&lt;&gt;"",$Q1119&lt;&gt;"",$S1119&lt;&gt;"",$T1119&lt;&gt;"",$V1119&lt;&gt;"",$W1119&lt;&gt;"")),"O item possui dados lançados, mas o total está zerado. Revise os valores informados.","")))))))))))))))</f>
        <v/>
      </c>
    </row>
    <row r="1120" spans="1:35" ht="14.25" customHeight="1" x14ac:dyDescent="0.25">
      <c r="A1120" s="57" t="str">
        <f t="shared" si="221"/>
        <v/>
      </c>
      <c r="B1120" s="58"/>
      <c r="C1120" s="58"/>
      <c r="D1120" s="58"/>
      <c r="E1120" s="58"/>
      <c r="F1120" s="58"/>
      <c r="G1120" s="269"/>
      <c r="H1120" s="59"/>
      <c r="I1120" s="273">
        <f t="shared" si="222"/>
        <v>0</v>
      </c>
      <c r="J1120" s="269"/>
      <c r="K1120" s="59"/>
      <c r="L1120" s="270">
        <f t="shared" si="223"/>
        <v>0</v>
      </c>
      <c r="M1120" s="269"/>
      <c r="N1120" s="59"/>
      <c r="O1120" s="270">
        <f t="shared" si="224"/>
        <v>0</v>
      </c>
      <c r="P1120" s="269"/>
      <c r="Q1120" s="59"/>
      <c r="R1120" s="271">
        <f t="shared" si="225"/>
        <v>0</v>
      </c>
      <c r="S1120" s="269"/>
      <c r="T1120" s="59"/>
      <c r="U1120" s="270">
        <f t="shared" si="226"/>
        <v>0</v>
      </c>
      <c r="V1120" s="269"/>
      <c r="W1120" s="59"/>
      <c r="X1120" s="270">
        <f t="shared" si="227"/>
        <v>0</v>
      </c>
      <c r="Y1120" s="270">
        <f t="shared" si="228"/>
        <v>0</v>
      </c>
      <c r="Z1120" s="58"/>
      <c r="AA1120" s="58"/>
      <c r="AB1120" s="60" t="str">
        <f t="shared" si="229"/>
        <v/>
      </c>
      <c r="AC1120" s="21" t="b">
        <f t="shared" si="230"/>
        <v>0</v>
      </c>
      <c r="AD1120" s="21" t="b">
        <f t="shared" si="231"/>
        <v>0</v>
      </c>
      <c r="AE1120" s="21" t="b">
        <f t="shared" si="232"/>
        <v>0</v>
      </c>
      <c r="AF1120" s="21" t="b">
        <f ca="1">OR(AND($AC1120,NOT($AD1120)),AND($AC1120,OR(AND($G1120="",$H1120&lt;&gt;""),AND($G1120&lt;&gt;"",$H1120=""),AND($J1120="",$K1120&lt;&gt;""),AND($J1120&lt;&gt;"",$K1120=""),AND($M1120="",$N1120&lt;&gt;""),AND($M1120&lt;&gt;"",$N1120=""),AND($P1120="",$Q1120&lt;&gt;""),AND($P1120&lt;&gt;"",$Q1120=""),AND($S1120="",$T1120&lt;&gt;""),AND($S1120&lt;&gt;"",$T1120=""),AND($V1120="",$W1120&lt;&gt;""),AND($V1120&lt;&gt;"",$W1120=""))),AND($C1120&lt;&gt;"",$E1120&lt;&gt;"",LEFT(TRIM($C1120),1)&lt;&gt;LEFT(TRIM($E1120),1)),IF(OR($E1120="",$F1120=""),FALSE(),IFERROR(COUNTIF(INDIRECT("UNITS_"&amp;SUBSTITUTE(LEFT($E1120,FIND(" ",$E1120&amp;" ")-1),".","_")),$F1120)=0,TRUE())),AND($B1120&lt;&gt;"",OR(ISNUMBER(SEARCH("outro",LOWER($B1120))),ISNUMBER(SEARCH("divers",LOWER($B1120))),ISNUMBER(SEARCH("etc",LOWER($B1120))))),OR(AND(ISNUMBER(SEARCH("comunic",LOWER($B1120))),LEFT($E1120,3)&lt;&gt;"4.4"),AND(ISNUMBER(SEARCH("monitor",LOWER($B1120))),NOT(OR(LEFT($E1120,3)="1.5",LEFT($E1120,3)="2.5")))),AND($B1120&lt;&gt;"",OR(LEFT($C1120,1)="1",LEFT($C1120,1)="2"),$D1120=""),AND($D1120&lt;&gt;"",NOT(OR(LEFT($C1120,1)="1",LEFT($C1120,1)="2"))),AND($D1120&lt;&gt;"",COUNTIF(' PROJETO'!$B$14:$B$16,$D1120)=0),IF($D1120="",FALSE(),IF(COUNTIF(' PROJETO'!$B$14:$B$16,$D1120)=0,FALSE(),IFERROR(INDEX(' PROJETO'!$C$14:$C$16,MATCH($D1120,' PROJETO'!$B$14:$B$16,0))&lt;&gt;"Sim",FALSE()))))</f>
        <v>0</v>
      </c>
      <c r="AG1120" s="21" t="b">
        <f>AND($AC1120,$Y1120&gt;'CONFG.  LISTAS'!$F$4,$Z1120="",$AA1120="")</f>
        <v>0</v>
      </c>
      <c r="AH1120" s="21" t="str">
        <f t="shared" si="233"/>
        <v/>
      </c>
      <c r="AI1120" s="43" t="str">
        <f ca="1">IF(NOT($AC1120),"",IF(OR($B1120="",$C1120="",$E1120="",$F1120=""),"Preencha descrição, categoria, tipo e unidade.",IF(AND($B1120&lt;&gt;"",OR(LEFT($C1120,1)="1",LEFT($C1120,1)="2"),$D1120=""),"Informe a prática de restauração para itens diretos.",IF(AND($D1120&lt;&gt;"",NOT(OR(LEFT($C1120,1)="1",LEFT($C1120,1)="2"))),"Custos indiretos não devem pertencer a uma prática específica.",IF(AND($D1120&lt;&gt;"",COUNTIF(' PROJETO'!$B$14:$B$16,$D1120)=0),"Prática de restauração inválida ou não cadastrada.",IF(IF($D1120="",FALSE(),IF(COUNTIF(' PROJETO'!$B$14:$B$16,$D1120)=0,FALSE(),IFERROR(INDEX(' PROJETO'!$C$14:$C$16,MATCH($D1120,' PROJETO'!$B$14:$B$16,0))&lt;&gt;"Sim",FALSE()))),"A prática informada no item não foi selecionada na aba Projeto.",IF(AND(MAX($I1120,$L1120,$O1120,$R1120,$U1120,$X1120)&gt;'CONFG.  LISTAS'!$F$4,NOT(OR($Z1120&lt;&gt;"",$AA1120&lt;&gt;""))),"Memorial de cálculo ou anexo obrigatório não informado para item acima do limite.",IF(OR(AND($G1120&lt;&gt;"",$H1120&lt;&gt;"",OR($G1120&lt;=0,$H1120&lt;=0)),AND($J1120&lt;&gt;"",$K1120&lt;&gt;"",OR($J1120&lt;=0,$K1120&lt;=0)),AND($M1120&lt;&gt;"",$N1120&lt;&gt;"",OR($M1120&lt;=0,$N1120&lt;=0)),AND($P1120&lt;&gt;"",$Q1120&lt;&gt;"",OR($P1120&lt;=0,$Q1120&lt;=0)),AND($S1120&lt;&gt;"",$T1120&lt;&gt;"",OR($S1120&lt;=0,$T1120&lt;=0)),AND($V1120&lt;&gt;"",$W1120&lt;&gt;"",OR($V1120&lt;=0,$W1120&lt;=0))),"Revise os valores informados: valor unitário e quantidade devem ser maiores que zero.",IF(OR(AND($G1120="",$H1120&lt;&gt;""),AND($G1120&lt;&gt;"",$H1120=""),AND($J1120="",$K1120&lt;&gt;""),AND($J1120&lt;&gt;"",$K1120=""),AND($M1120="",$N1120&lt;&gt;""),AND($M1120&lt;&gt;"",$N1120=""),AND($P1120="",$Q1120&lt;&gt;""),AND($P1120&lt;&gt;"",$Q1120=""),AND($S1120="",$T1120&lt;&gt;""),AND($S1120&lt;&gt;"",$T1120=""),AND($V1120="",$W1120&lt;&gt;""),AND($V1120&lt;&gt;"",$W1120="")),"Há ano preenchido parcialmente: "&amp;TRIM(IF(AND($G1120="",$H1120&lt;&gt;""),"Ano 1 (falta valor unitário); ","")&amp;IF(AND($G1120&lt;&gt;"",$H1120=""),"Ano 1 (falta quantidade); ","")&amp;IF(AND($J1120="",$K1120&lt;&gt;""),"Ano 2 (falta valor unitário); ","")&amp;IF(AND($J1120&lt;&gt;"",$K1120=""),"Ano 2 (falta quantidade); ","")&amp;IF(AND($M1120="",$N1120&lt;&gt;""),"Ano 3 (falta valor unitário); ","")&amp;IF(AND($M1120&lt;&gt;"",$N1120=""),"Ano 3 (falta quantidade); ","")&amp;IF(AND($P1120="",$Q1120&lt;&gt;""),"Ano 4 (falta valor unitário); ","")&amp;IF(AND($P1120&lt;&gt;"",$Q1120=""),"Ano 4 (falta quantidade); ","")&amp;IF(AND($S1120="",$T1120&lt;&gt;""),"Ano 5 (falta valor unitário); ","")&amp;IF(AND($S1120&lt;&gt;"",$T1120=""),"Ano 5 (falta quantidade); ","")&amp;IF(AND($V1120="",$W1120&lt;&gt;""),"Ano 6 (falta valor unitário); ","")&amp;IF(AND($V1120&lt;&gt;"",$W1120=""),"Ano 6 (falta quantidade); ","")), IF(NOT(OR(AND($G1120&lt;&gt;"",$H1120&lt;&gt;""),AND($J1120&lt;&gt;"",$K1120&lt;&gt;""),AND($M1120&lt;&gt;"",$N1120&lt;&gt;""),AND($P1120&lt;&gt;"",$Q1120&lt;&gt;""),AND($S1120&lt;&gt;"",$T1120&lt;&gt;""),AND($V1120&lt;&gt;"",$W1120&lt;&gt;""))),"Informe pelo menos um ano completo com valor unitário e quantidade.",IF(AND($C1120&lt;&gt;"",$E1120&lt;&gt;"",LEFT(TRIM($C1120),1)&lt;&gt;LEFT(TRIM($E1120),1)),"Categoria e tipo estão incompatíveis.",IF(IF(OR($E1120="",$F1120=""),FALSE(),IFERROR(COUNTIF(INDIRECT("UNITS_"&amp;SUBSTITUTE(LEFT($E1120,FIND(" ",$E1120&amp;" ")-1),".","_")),$F1120)=0,TRUE())),"Unidade incompatível com o tipo selecionado.",IF(OR(AND(ISNUMBER(SEARCH("comunic",LOWER($B1120))),LEFT($E1120,3)&lt;&gt;"4.4"),AND(ISNUMBER(SEARCH("monitor",LOWER($B1120))),NOT(OR(LEFT($E1120,3)="1.5",LEFT($E1120,3)="2.5")))),"Revise a classificação do item conforme as regras de preenchimento.",IF(AND($B1120&lt;&gt;"",OR(ISNUMBER(SEARCH("outro",LOWER($B1120))),ISNUMBER(SEARCH("divers",LOWER($B1120))),ISNUMBER(SEARCH("kit",LOWER($B1120))),ISNUMBER(SEARCH("ferrament",LOWER($B1120))),ISNUMBER(SEARCH("epi",LOWER($B1120)))),NOT(OR($Z1120&lt;&gt;"",$AA1120&lt;&gt;""))),"Descrição muito genérica: detalhe melhor o item e registre o racional no memorial ou em anexo.",IF(AND($Y1120=0,$B1120&lt;&gt;"",OR($G1120&lt;&gt;"",$H1120&lt;&gt;"",$J1120&lt;&gt;"",$K1120&lt;&gt;"",$M1120&lt;&gt;"",$N1120&lt;&gt;"",$P1120&lt;&gt;"",$Q1120&lt;&gt;"",$S1120&lt;&gt;"",$T1120&lt;&gt;"",$V1120&lt;&gt;"",$W1120&lt;&gt;"")),"O item possui dados lançados, mas o total está zerado. Revise os valores informados.","")))))))))))))))</f>
        <v/>
      </c>
    </row>
    <row r="1121" spans="1:35" ht="14.25" customHeight="1" x14ac:dyDescent="0.25">
      <c r="A1121" s="57" t="str">
        <f t="shared" si="221"/>
        <v/>
      </c>
      <c r="B1121" s="61"/>
      <c r="C1121" s="61"/>
      <c r="D1121" s="58"/>
      <c r="E1121" s="61"/>
      <c r="F1121" s="61"/>
      <c r="G1121" s="272"/>
      <c r="H1121" s="62"/>
      <c r="I1121" s="273">
        <f t="shared" si="222"/>
        <v>0</v>
      </c>
      <c r="J1121" s="272"/>
      <c r="K1121" s="62"/>
      <c r="L1121" s="270">
        <f t="shared" si="223"/>
        <v>0</v>
      </c>
      <c r="M1121" s="272"/>
      <c r="N1121" s="62"/>
      <c r="O1121" s="270">
        <f t="shared" si="224"/>
        <v>0</v>
      </c>
      <c r="P1121" s="272"/>
      <c r="Q1121" s="62"/>
      <c r="R1121" s="271">
        <f t="shared" si="225"/>
        <v>0</v>
      </c>
      <c r="S1121" s="272"/>
      <c r="T1121" s="62"/>
      <c r="U1121" s="270">
        <f t="shared" si="226"/>
        <v>0</v>
      </c>
      <c r="V1121" s="272"/>
      <c r="W1121" s="62"/>
      <c r="X1121" s="270">
        <f t="shared" si="227"/>
        <v>0</v>
      </c>
      <c r="Y1121" s="270">
        <f t="shared" si="228"/>
        <v>0</v>
      </c>
      <c r="Z1121" s="61"/>
      <c r="AA1121" s="61"/>
      <c r="AB1121" s="60" t="str">
        <f t="shared" si="229"/>
        <v/>
      </c>
      <c r="AC1121" s="21" t="b">
        <f t="shared" si="230"/>
        <v>0</v>
      </c>
      <c r="AD1121" s="21" t="b">
        <f t="shared" si="231"/>
        <v>0</v>
      </c>
      <c r="AE1121" s="21" t="b">
        <f t="shared" si="232"/>
        <v>0</v>
      </c>
      <c r="AF1121" s="21" t="b">
        <f ca="1">OR(AND($AC1121,NOT($AD1121)),AND($AC1121,OR(AND($G1121="",$H1121&lt;&gt;""),AND($G1121&lt;&gt;"",$H1121=""),AND($J1121="",$K1121&lt;&gt;""),AND($J1121&lt;&gt;"",$K1121=""),AND($M1121="",$N1121&lt;&gt;""),AND($M1121&lt;&gt;"",$N1121=""),AND($P1121="",$Q1121&lt;&gt;""),AND($P1121&lt;&gt;"",$Q1121=""),AND($S1121="",$T1121&lt;&gt;""),AND($S1121&lt;&gt;"",$T1121=""),AND($V1121="",$W1121&lt;&gt;""),AND($V1121&lt;&gt;"",$W1121=""))),AND($C1121&lt;&gt;"",$E1121&lt;&gt;"",LEFT(TRIM($C1121),1)&lt;&gt;LEFT(TRIM($E1121),1)),IF(OR($E1121="",$F1121=""),FALSE(),IFERROR(COUNTIF(INDIRECT("UNITS_"&amp;SUBSTITUTE(LEFT($E1121,FIND(" ",$E1121&amp;" ")-1),".","_")),$F1121)=0,TRUE())),AND($B1121&lt;&gt;"",OR(ISNUMBER(SEARCH("outro",LOWER($B1121))),ISNUMBER(SEARCH("divers",LOWER($B1121))),ISNUMBER(SEARCH("etc",LOWER($B1121))))),OR(AND(ISNUMBER(SEARCH("comunic",LOWER($B1121))),LEFT($E1121,3)&lt;&gt;"4.4"),AND(ISNUMBER(SEARCH("monitor",LOWER($B1121))),NOT(OR(LEFT($E1121,3)="1.5",LEFT($E1121,3)="2.5")))),AND($B1121&lt;&gt;"",OR(LEFT($C1121,1)="1",LEFT($C1121,1)="2"),$D1121=""),AND($D1121&lt;&gt;"",NOT(OR(LEFT($C1121,1)="1",LEFT($C1121,1)="2"))),AND($D1121&lt;&gt;"",COUNTIF(' PROJETO'!$B$14:$B$16,$D1121)=0),IF($D1121="",FALSE(),IF(COUNTIF(' PROJETO'!$B$14:$B$16,$D1121)=0,FALSE(),IFERROR(INDEX(' PROJETO'!$C$14:$C$16,MATCH($D1121,' PROJETO'!$B$14:$B$16,0))&lt;&gt;"Sim",FALSE()))))</f>
        <v>0</v>
      </c>
      <c r="AG1121" s="21" t="b">
        <f>AND($AC1121,$Y1121&gt;'CONFG.  LISTAS'!$F$4,$Z1121="",$AA1121="")</f>
        <v>0</v>
      </c>
      <c r="AH1121" s="21" t="str">
        <f t="shared" si="233"/>
        <v/>
      </c>
      <c r="AI1121" s="43" t="str">
        <f ca="1">IF(NOT($AC1121),"",IF(OR($B1121="",$C1121="",$E1121="",$F1121=""),"Preencha descrição, categoria, tipo e unidade.",IF(AND($B1121&lt;&gt;"",OR(LEFT($C1121,1)="1",LEFT($C1121,1)="2"),$D1121=""),"Informe a prática de restauração para itens diretos.",IF(AND($D1121&lt;&gt;"",NOT(OR(LEFT($C1121,1)="1",LEFT($C1121,1)="2"))),"Custos indiretos não devem pertencer a uma prática específica.",IF(AND($D1121&lt;&gt;"",COUNTIF(' PROJETO'!$B$14:$B$16,$D1121)=0),"Prática de restauração inválida ou não cadastrada.",IF(IF($D1121="",FALSE(),IF(COUNTIF(' PROJETO'!$B$14:$B$16,$D1121)=0,FALSE(),IFERROR(INDEX(' PROJETO'!$C$14:$C$16,MATCH($D1121,' PROJETO'!$B$14:$B$16,0))&lt;&gt;"Sim",FALSE()))),"A prática informada no item não foi selecionada na aba Projeto.",IF(AND(MAX($I1121,$L1121,$O1121,$R1121,$U1121,$X1121)&gt;'CONFG.  LISTAS'!$F$4,NOT(OR($Z1121&lt;&gt;"",$AA1121&lt;&gt;""))),"Memorial de cálculo ou anexo obrigatório não informado para item acima do limite.",IF(OR(AND($G1121&lt;&gt;"",$H1121&lt;&gt;"",OR($G1121&lt;=0,$H1121&lt;=0)),AND($J1121&lt;&gt;"",$K1121&lt;&gt;"",OR($J1121&lt;=0,$K1121&lt;=0)),AND($M1121&lt;&gt;"",$N1121&lt;&gt;"",OR($M1121&lt;=0,$N1121&lt;=0)),AND($P1121&lt;&gt;"",$Q1121&lt;&gt;"",OR($P1121&lt;=0,$Q1121&lt;=0)),AND($S1121&lt;&gt;"",$T1121&lt;&gt;"",OR($S1121&lt;=0,$T1121&lt;=0)),AND($V1121&lt;&gt;"",$W1121&lt;&gt;"",OR($V1121&lt;=0,$W1121&lt;=0))),"Revise os valores informados: valor unitário e quantidade devem ser maiores que zero.",IF(OR(AND($G1121="",$H1121&lt;&gt;""),AND($G1121&lt;&gt;"",$H1121=""),AND($J1121="",$K1121&lt;&gt;""),AND($J1121&lt;&gt;"",$K1121=""),AND($M1121="",$N1121&lt;&gt;""),AND($M1121&lt;&gt;"",$N1121=""),AND($P1121="",$Q1121&lt;&gt;""),AND($P1121&lt;&gt;"",$Q1121=""),AND($S1121="",$T1121&lt;&gt;""),AND($S1121&lt;&gt;"",$T1121=""),AND($V1121="",$W1121&lt;&gt;""),AND($V1121&lt;&gt;"",$W1121="")),"Há ano preenchido parcialmente: "&amp;TRIM(IF(AND($G1121="",$H1121&lt;&gt;""),"Ano 1 (falta valor unitário); ","")&amp;IF(AND($G1121&lt;&gt;"",$H1121=""),"Ano 1 (falta quantidade); ","")&amp;IF(AND($J1121="",$K1121&lt;&gt;""),"Ano 2 (falta valor unitário); ","")&amp;IF(AND($J1121&lt;&gt;"",$K1121=""),"Ano 2 (falta quantidade); ","")&amp;IF(AND($M1121="",$N1121&lt;&gt;""),"Ano 3 (falta valor unitário); ","")&amp;IF(AND($M1121&lt;&gt;"",$N1121=""),"Ano 3 (falta quantidade); ","")&amp;IF(AND($P1121="",$Q1121&lt;&gt;""),"Ano 4 (falta valor unitário); ","")&amp;IF(AND($P1121&lt;&gt;"",$Q1121=""),"Ano 4 (falta quantidade); ","")&amp;IF(AND($S1121="",$T1121&lt;&gt;""),"Ano 5 (falta valor unitário); ","")&amp;IF(AND($S1121&lt;&gt;"",$T1121=""),"Ano 5 (falta quantidade); ","")&amp;IF(AND($V1121="",$W1121&lt;&gt;""),"Ano 6 (falta valor unitário); ","")&amp;IF(AND($V1121&lt;&gt;"",$W1121=""),"Ano 6 (falta quantidade); ","")), IF(NOT(OR(AND($G1121&lt;&gt;"",$H1121&lt;&gt;""),AND($J1121&lt;&gt;"",$K1121&lt;&gt;""),AND($M1121&lt;&gt;"",$N1121&lt;&gt;""),AND($P1121&lt;&gt;"",$Q1121&lt;&gt;""),AND($S1121&lt;&gt;"",$T1121&lt;&gt;""),AND($V1121&lt;&gt;"",$W1121&lt;&gt;""))),"Informe pelo menos um ano completo com valor unitário e quantidade.",IF(AND($C1121&lt;&gt;"",$E1121&lt;&gt;"",LEFT(TRIM($C1121),1)&lt;&gt;LEFT(TRIM($E1121),1)),"Categoria e tipo estão incompatíveis.",IF(IF(OR($E1121="",$F1121=""),FALSE(),IFERROR(COUNTIF(INDIRECT("UNITS_"&amp;SUBSTITUTE(LEFT($E1121,FIND(" ",$E1121&amp;" ")-1),".","_")),$F1121)=0,TRUE())),"Unidade incompatível com o tipo selecionado.",IF(OR(AND(ISNUMBER(SEARCH("comunic",LOWER($B1121))),LEFT($E1121,3)&lt;&gt;"4.4"),AND(ISNUMBER(SEARCH("monitor",LOWER($B1121))),NOT(OR(LEFT($E1121,3)="1.5",LEFT($E1121,3)="2.5")))),"Revise a classificação do item conforme as regras de preenchimento.",IF(AND($B1121&lt;&gt;"",OR(ISNUMBER(SEARCH("outro",LOWER($B1121))),ISNUMBER(SEARCH("divers",LOWER($B1121))),ISNUMBER(SEARCH("kit",LOWER($B1121))),ISNUMBER(SEARCH("ferrament",LOWER($B1121))),ISNUMBER(SEARCH("epi",LOWER($B1121)))),NOT(OR($Z1121&lt;&gt;"",$AA1121&lt;&gt;""))),"Descrição muito genérica: detalhe melhor o item e registre o racional no memorial ou em anexo.",IF(AND($Y1121=0,$B1121&lt;&gt;"",OR($G1121&lt;&gt;"",$H1121&lt;&gt;"",$J1121&lt;&gt;"",$K1121&lt;&gt;"",$M1121&lt;&gt;"",$N1121&lt;&gt;"",$P1121&lt;&gt;"",$Q1121&lt;&gt;"",$S1121&lt;&gt;"",$T1121&lt;&gt;"",$V1121&lt;&gt;"",$W1121&lt;&gt;"")),"O item possui dados lançados, mas o total está zerado. Revise os valores informados.","")))))))))))))))</f>
        <v/>
      </c>
    </row>
    <row r="1122" spans="1:35" ht="14.25" customHeight="1" x14ac:dyDescent="0.25">
      <c r="A1122" s="57" t="str">
        <f t="shared" si="221"/>
        <v/>
      </c>
      <c r="B1122" s="58"/>
      <c r="C1122" s="58"/>
      <c r="D1122" s="58"/>
      <c r="E1122" s="58"/>
      <c r="F1122" s="58"/>
      <c r="G1122" s="269"/>
      <c r="H1122" s="59"/>
      <c r="I1122" s="273">
        <f t="shared" si="222"/>
        <v>0</v>
      </c>
      <c r="J1122" s="269"/>
      <c r="K1122" s="59"/>
      <c r="L1122" s="270">
        <f t="shared" si="223"/>
        <v>0</v>
      </c>
      <c r="M1122" s="269"/>
      <c r="N1122" s="59"/>
      <c r="O1122" s="270">
        <f t="shared" si="224"/>
        <v>0</v>
      </c>
      <c r="P1122" s="269"/>
      <c r="Q1122" s="59"/>
      <c r="R1122" s="271">
        <f t="shared" si="225"/>
        <v>0</v>
      </c>
      <c r="S1122" s="269"/>
      <c r="T1122" s="59"/>
      <c r="U1122" s="270">
        <f t="shared" si="226"/>
        <v>0</v>
      </c>
      <c r="V1122" s="269"/>
      <c r="W1122" s="59"/>
      <c r="X1122" s="270">
        <f t="shared" si="227"/>
        <v>0</v>
      </c>
      <c r="Y1122" s="270">
        <f t="shared" si="228"/>
        <v>0</v>
      </c>
      <c r="Z1122" s="58"/>
      <c r="AA1122" s="58"/>
      <c r="AB1122" s="60" t="str">
        <f t="shared" si="229"/>
        <v/>
      </c>
      <c r="AC1122" s="21" t="b">
        <f t="shared" si="230"/>
        <v>0</v>
      </c>
      <c r="AD1122" s="21" t="b">
        <f t="shared" si="231"/>
        <v>0</v>
      </c>
      <c r="AE1122" s="21" t="b">
        <f t="shared" si="232"/>
        <v>0</v>
      </c>
      <c r="AF1122" s="21" t="b">
        <f ca="1">OR(AND($AC1122,NOT($AD1122)),AND($AC1122,OR(AND($G1122="",$H1122&lt;&gt;""),AND($G1122&lt;&gt;"",$H1122=""),AND($J1122="",$K1122&lt;&gt;""),AND($J1122&lt;&gt;"",$K1122=""),AND($M1122="",$N1122&lt;&gt;""),AND($M1122&lt;&gt;"",$N1122=""),AND($P1122="",$Q1122&lt;&gt;""),AND($P1122&lt;&gt;"",$Q1122=""),AND($S1122="",$T1122&lt;&gt;""),AND($S1122&lt;&gt;"",$T1122=""),AND($V1122="",$W1122&lt;&gt;""),AND($V1122&lt;&gt;"",$W1122=""))),AND($C1122&lt;&gt;"",$E1122&lt;&gt;"",LEFT(TRIM($C1122),1)&lt;&gt;LEFT(TRIM($E1122),1)),IF(OR($E1122="",$F1122=""),FALSE(),IFERROR(COUNTIF(INDIRECT("UNITS_"&amp;SUBSTITUTE(LEFT($E1122,FIND(" ",$E1122&amp;" ")-1),".","_")),$F1122)=0,TRUE())),AND($B1122&lt;&gt;"",OR(ISNUMBER(SEARCH("outro",LOWER($B1122))),ISNUMBER(SEARCH("divers",LOWER($B1122))),ISNUMBER(SEARCH("etc",LOWER($B1122))))),OR(AND(ISNUMBER(SEARCH("comunic",LOWER($B1122))),LEFT($E1122,3)&lt;&gt;"4.4"),AND(ISNUMBER(SEARCH("monitor",LOWER($B1122))),NOT(OR(LEFT($E1122,3)="1.5",LEFT($E1122,3)="2.5")))),AND($B1122&lt;&gt;"",OR(LEFT($C1122,1)="1",LEFT($C1122,1)="2"),$D1122=""),AND($D1122&lt;&gt;"",NOT(OR(LEFT($C1122,1)="1",LEFT($C1122,1)="2"))),AND($D1122&lt;&gt;"",COUNTIF(' PROJETO'!$B$14:$B$16,$D1122)=0),IF($D1122="",FALSE(),IF(COUNTIF(' PROJETO'!$B$14:$B$16,$D1122)=0,FALSE(),IFERROR(INDEX(' PROJETO'!$C$14:$C$16,MATCH($D1122,' PROJETO'!$B$14:$B$16,0))&lt;&gt;"Sim",FALSE()))))</f>
        <v>0</v>
      </c>
      <c r="AG1122" s="21" t="b">
        <f>AND($AC1122,$Y1122&gt;'CONFG.  LISTAS'!$F$4,$Z1122="",$AA1122="")</f>
        <v>0</v>
      </c>
      <c r="AH1122" s="21" t="str">
        <f t="shared" si="233"/>
        <v/>
      </c>
      <c r="AI1122" s="43" t="str">
        <f ca="1">IF(NOT($AC1122),"",IF(OR($B1122="",$C1122="",$E1122="",$F1122=""),"Preencha descrição, categoria, tipo e unidade.",IF(AND($B1122&lt;&gt;"",OR(LEFT($C1122,1)="1",LEFT($C1122,1)="2"),$D1122=""),"Informe a prática de restauração para itens diretos.",IF(AND($D1122&lt;&gt;"",NOT(OR(LEFT($C1122,1)="1",LEFT($C1122,1)="2"))),"Custos indiretos não devem pertencer a uma prática específica.",IF(AND($D1122&lt;&gt;"",COUNTIF(' PROJETO'!$B$14:$B$16,$D1122)=0),"Prática de restauração inválida ou não cadastrada.",IF(IF($D1122="",FALSE(),IF(COUNTIF(' PROJETO'!$B$14:$B$16,$D1122)=0,FALSE(),IFERROR(INDEX(' PROJETO'!$C$14:$C$16,MATCH($D1122,' PROJETO'!$B$14:$B$16,0))&lt;&gt;"Sim",FALSE()))),"A prática informada no item não foi selecionada na aba Projeto.",IF(AND(MAX($I1122,$L1122,$O1122,$R1122,$U1122,$X1122)&gt;'CONFG.  LISTAS'!$F$4,NOT(OR($Z1122&lt;&gt;"",$AA1122&lt;&gt;""))),"Memorial de cálculo ou anexo obrigatório não informado para item acima do limite.",IF(OR(AND($G1122&lt;&gt;"",$H1122&lt;&gt;"",OR($G1122&lt;=0,$H1122&lt;=0)),AND($J1122&lt;&gt;"",$K1122&lt;&gt;"",OR($J1122&lt;=0,$K1122&lt;=0)),AND($M1122&lt;&gt;"",$N1122&lt;&gt;"",OR($M1122&lt;=0,$N1122&lt;=0)),AND($P1122&lt;&gt;"",$Q1122&lt;&gt;"",OR($P1122&lt;=0,$Q1122&lt;=0)),AND($S1122&lt;&gt;"",$T1122&lt;&gt;"",OR($S1122&lt;=0,$T1122&lt;=0)),AND($V1122&lt;&gt;"",$W1122&lt;&gt;"",OR($V1122&lt;=0,$W1122&lt;=0))),"Revise os valores informados: valor unitário e quantidade devem ser maiores que zero.",IF(OR(AND($G1122="",$H1122&lt;&gt;""),AND($G1122&lt;&gt;"",$H1122=""),AND($J1122="",$K1122&lt;&gt;""),AND($J1122&lt;&gt;"",$K1122=""),AND($M1122="",$N1122&lt;&gt;""),AND($M1122&lt;&gt;"",$N1122=""),AND($P1122="",$Q1122&lt;&gt;""),AND($P1122&lt;&gt;"",$Q1122=""),AND($S1122="",$T1122&lt;&gt;""),AND($S1122&lt;&gt;"",$T1122=""),AND($V1122="",$W1122&lt;&gt;""),AND($V1122&lt;&gt;"",$W1122="")),"Há ano preenchido parcialmente: "&amp;TRIM(IF(AND($G1122="",$H1122&lt;&gt;""),"Ano 1 (falta valor unitário); ","")&amp;IF(AND($G1122&lt;&gt;"",$H1122=""),"Ano 1 (falta quantidade); ","")&amp;IF(AND($J1122="",$K1122&lt;&gt;""),"Ano 2 (falta valor unitário); ","")&amp;IF(AND($J1122&lt;&gt;"",$K1122=""),"Ano 2 (falta quantidade); ","")&amp;IF(AND($M1122="",$N1122&lt;&gt;""),"Ano 3 (falta valor unitário); ","")&amp;IF(AND($M1122&lt;&gt;"",$N1122=""),"Ano 3 (falta quantidade); ","")&amp;IF(AND($P1122="",$Q1122&lt;&gt;""),"Ano 4 (falta valor unitário); ","")&amp;IF(AND($P1122&lt;&gt;"",$Q1122=""),"Ano 4 (falta quantidade); ","")&amp;IF(AND($S1122="",$T1122&lt;&gt;""),"Ano 5 (falta valor unitário); ","")&amp;IF(AND($S1122&lt;&gt;"",$T1122=""),"Ano 5 (falta quantidade); ","")&amp;IF(AND($V1122="",$W1122&lt;&gt;""),"Ano 6 (falta valor unitário); ","")&amp;IF(AND($V1122&lt;&gt;"",$W1122=""),"Ano 6 (falta quantidade); ","")), IF(NOT(OR(AND($G1122&lt;&gt;"",$H1122&lt;&gt;""),AND($J1122&lt;&gt;"",$K1122&lt;&gt;""),AND($M1122&lt;&gt;"",$N1122&lt;&gt;""),AND($P1122&lt;&gt;"",$Q1122&lt;&gt;""),AND($S1122&lt;&gt;"",$T1122&lt;&gt;""),AND($V1122&lt;&gt;"",$W1122&lt;&gt;""))),"Informe pelo menos um ano completo com valor unitário e quantidade.",IF(AND($C1122&lt;&gt;"",$E1122&lt;&gt;"",LEFT(TRIM($C1122),1)&lt;&gt;LEFT(TRIM($E1122),1)),"Categoria e tipo estão incompatíveis.",IF(IF(OR($E1122="",$F1122=""),FALSE(),IFERROR(COUNTIF(INDIRECT("UNITS_"&amp;SUBSTITUTE(LEFT($E1122,FIND(" ",$E1122&amp;" ")-1),".","_")),$F1122)=0,TRUE())),"Unidade incompatível com o tipo selecionado.",IF(OR(AND(ISNUMBER(SEARCH("comunic",LOWER($B1122))),LEFT($E1122,3)&lt;&gt;"4.4"),AND(ISNUMBER(SEARCH("monitor",LOWER($B1122))),NOT(OR(LEFT($E1122,3)="1.5",LEFT($E1122,3)="2.5")))),"Revise a classificação do item conforme as regras de preenchimento.",IF(AND($B1122&lt;&gt;"",OR(ISNUMBER(SEARCH("outro",LOWER($B1122))),ISNUMBER(SEARCH("divers",LOWER($B1122))),ISNUMBER(SEARCH("kit",LOWER($B1122))),ISNUMBER(SEARCH("ferrament",LOWER($B1122))),ISNUMBER(SEARCH("epi",LOWER($B1122)))),NOT(OR($Z1122&lt;&gt;"",$AA1122&lt;&gt;""))),"Descrição muito genérica: detalhe melhor o item e registre o racional no memorial ou em anexo.",IF(AND($Y1122=0,$B1122&lt;&gt;"",OR($G1122&lt;&gt;"",$H1122&lt;&gt;"",$J1122&lt;&gt;"",$K1122&lt;&gt;"",$M1122&lt;&gt;"",$N1122&lt;&gt;"",$P1122&lt;&gt;"",$Q1122&lt;&gt;"",$S1122&lt;&gt;"",$T1122&lt;&gt;"",$V1122&lt;&gt;"",$W1122&lt;&gt;"")),"O item possui dados lançados, mas o total está zerado. Revise os valores informados.","")))))))))))))))</f>
        <v/>
      </c>
    </row>
    <row r="1123" spans="1:35" ht="14.25" customHeight="1" x14ac:dyDescent="0.25">
      <c r="A1123" s="57" t="str">
        <f t="shared" si="221"/>
        <v/>
      </c>
      <c r="B1123" s="61"/>
      <c r="C1123" s="61"/>
      <c r="D1123" s="58"/>
      <c r="E1123" s="61"/>
      <c r="F1123" s="61"/>
      <c r="G1123" s="272"/>
      <c r="H1123" s="62"/>
      <c r="I1123" s="273">
        <f t="shared" si="222"/>
        <v>0</v>
      </c>
      <c r="J1123" s="272"/>
      <c r="K1123" s="62"/>
      <c r="L1123" s="270">
        <f t="shared" si="223"/>
        <v>0</v>
      </c>
      <c r="M1123" s="272"/>
      <c r="N1123" s="62"/>
      <c r="O1123" s="270">
        <f t="shared" si="224"/>
        <v>0</v>
      </c>
      <c r="P1123" s="272"/>
      <c r="Q1123" s="62"/>
      <c r="R1123" s="271">
        <f t="shared" si="225"/>
        <v>0</v>
      </c>
      <c r="S1123" s="272"/>
      <c r="T1123" s="62"/>
      <c r="U1123" s="270">
        <f t="shared" si="226"/>
        <v>0</v>
      </c>
      <c r="V1123" s="272"/>
      <c r="W1123" s="62"/>
      <c r="X1123" s="270">
        <f t="shared" si="227"/>
        <v>0</v>
      </c>
      <c r="Y1123" s="270">
        <f t="shared" si="228"/>
        <v>0</v>
      </c>
      <c r="Z1123" s="61"/>
      <c r="AA1123" s="61"/>
      <c r="AB1123" s="60" t="str">
        <f t="shared" si="229"/>
        <v/>
      </c>
      <c r="AC1123" s="21" t="b">
        <f t="shared" si="230"/>
        <v>0</v>
      </c>
      <c r="AD1123" s="21" t="b">
        <f t="shared" si="231"/>
        <v>0</v>
      </c>
      <c r="AE1123" s="21" t="b">
        <f t="shared" si="232"/>
        <v>0</v>
      </c>
      <c r="AF1123" s="21" t="b">
        <f ca="1">OR(AND($AC1123,NOT($AD1123)),AND($AC1123,OR(AND($G1123="",$H1123&lt;&gt;""),AND($G1123&lt;&gt;"",$H1123=""),AND($J1123="",$K1123&lt;&gt;""),AND($J1123&lt;&gt;"",$K1123=""),AND($M1123="",$N1123&lt;&gt;""),AND($M1123&lt;&gt;"",$N1123=""),AND($P1123="",$Q1123&lt;&gt;""),AND($P1123&lt;&gt;"",$Q1123=""),AND($S1123="",$T1123&lt;&gt;""),AND($S1123&lt;&gt;"",$T1123=""),AND($V1123="",$W1123&lt;&gt;""),AND($V1123&lt;&gt;"",$W1123=""))),AND($C1123&lt;&gt;"",$E1123&lt;&gt;"",LEFT(TRIM($C1123),1)&lt;&gt;LEFT(TRIM($E1123),1)),IF(OR($E1123="",$F1123=""),FALSE(),IFERROR(COUNTIF(INDIRECT("UNITS_"&amp;SUBSTITUTE(LEFT($E1123,FIND(" ",$E1123&amp;" ")-1),".","_")),$F1123)=0,TRUE())),AND($B1123&lt;&gt;"",OR(ISNUMBER(SEARCH("outro",LOWER($B1123))),ISNUMBER(SEARCH("divers",LOWER($B1123))),ISNUMBER(SEARCH("etc",LOWER($B1123))))),OR(AND(ISNUMBER(SEARCH("comunic",LOWER($B1123))),LEFT($E1123,3)&lt;&gt;"4.4"),AND(ISNUMBER(SEARCH("monitor",LOWER($B1123))),NOT(OR(LEFT($E1123,3)="1.5",LEFT($E1123,3)="2.5")))),AND($B1123&lt;&gt;"",OR(LEFT($C1123,1)="1",LEFT($C1123,1)="2"),$D1123=""),AND($D1123&lt;&gt;"",NOT(OR(LEFT($C1123,1)="1",LEFT($C1123,1)="2"))),AND($D1123&lt;&gt;"",COUNTIF(' PROJETO'!$B$14:$B$16,$D1123)=0),IF($D1123="",FALSE(),IF(COUNTIF(' PROJETO'!$B$14:$B$16,$D1123)=0,FALSE(),IFERROR(INDEX(' PROJETO'!$C$14:$C$16,MATCH($D1123,' PROJETO'!$B$14:$B$16,0))&lt;&gt;"Sim",FALSE()))))</f>
        <v>0</v>
      </c>
      <c r="AG1123" s="21" t="b">
        <f>AND($AC1123,$Y1123&gt;'CONFG.  LISTAS'!$F$4,$Z1123="",$AA1123="")</f>
        <v>0</v>
      </c>
      <c r="AH1123" s="21" t="str">
        <f t="shared" si="233"/>
        <v/>
      </c>
      <c r="AI1123" s="43" t="str">
        <f ca="1">IF(NOT($AC1123),"",IF(OR($B1123="",$C1123="",$E1123="",$F1123=""),"Preencha descrição, categoria, tipo e unidade.",IF(AND($B1123&lt;&gt;"",OR(LEFT($C1123,1)="1",LEFT($C1123,1)="2"),$D1123=""),"Informe a prática de restauração para itens diretos.",IF(AND($D1123&lt;&gt;"",NOT(OR(LEFT($C1123,1)="1",LEFT($C1123,1)="2"))),"Custos indiretos não devem pertencer a uma prática específica.",IF(AND($D1123&lt;&gt;"",COUNTIF(' PROJETO'!$B$14:$B$16,$D1123)=0),"Prática de restauração inválida ou não cadastrada.",IF(IF($D1123="",FALSE(),IF(COUNTIF(' PROJETO'!$B$14:$B$16,$D1123)=0,FALSE(),IFERROR(INDEX(' PROJETO'!$C$14:$C$16,MATCH($D1123,' PROJETO'!$B$14:$B$16,0))&lt;&gt;"Sim",FALSE()))),"A prática informada no item não foi selecionada na aba Projeto.",IF(AND(MAX($I1123,$L1123,$O1123,$R1123,$U1123,$X1123)&gt;'CONFG.  LISTAS'!$F$4,NOT(OR($Z1123&lt;&gt;"",$AA1123&lt;&gt;""))),"Memorial de cálculo ou anexo obrigatório não informado para item acima do limite.",IF(OR(AND($G1123&lt;&gt;"",$H1123&lt;&gt;"",OR($G1123&lt;=0,$H1123&lt;=0)),AND($J1123&lt;&gt;"",$K1123&lt;&gt;"",OR($J1123&lt;=0,$K1123&lt;=0)),AND($M1123&lt;&gt;"",$N1123&lt;&gt;"",OR($M1123&lt;=0,$N1123&lt;=0)),AND($P1123&lt;&gt;"",$Q1123&lt;&gt;"",OR($P1123&lt;=0,$Q1123&lt;=0)),AND($S1123&lt;&gt;"",$T1123&lt;&gt;"",OR($S1123&lt;=0,$T1123&lt;=0)),AND($V1123&lt;&gt;"",$W1123&lt;&gt;"",OR($V1123&lt;=0,$W1123&lt;=0))),"Revise os valores informados: valor unitário e quantidade devem ser maiores que zero.",IF(OR(AND($G1123="",$H1123&lt;&gt;""),AND($G1123&lt;&gt;"",$H1123=""),AND($J1123="",$K1123&lt;&gt;""),AND($J1123&lt;&gt;"",$K1123=""),AND($M1123="",$N1123&lt;&gt;""),AND($M1123&lt;&gt;"",$N1123=""),AND($P1123="",$Q1123&lt;&gt;""),AND($P1123&lt;&gt;"",$Q1123=""),AND($S1123="",$T1123&lt;&gt;""),AND($S1123&lt;&gt;"",$T1123=""),AND($V1123="",$W1123&lt;&gt;""),AND($V1123&lt;&gt;"",$W1123="")),"Há ano preenchido parcialmente: "&amp;TRIM(IF(AND($G1123="",$H1123&lt;&gt;""),"Ano 1 (falta valor unitário); ","")&amp;IF(AND($G1123&lt;&gt;"",$H1123=""),"Ano 1 (falta quantidade); ","")&amp;IF(AND($J1123="",$K1123&lt;&gt;""),"Ano 2 (falta valor unitário); ","")&amp;IF(AND($J1123&lt;&gt;"",$K1123=""),"Ano 2 (falta quantidade); ","")&amp;IF(AND($M1123="",$N1123&lt;&gt;""),"Ano 3 (falta valor unitário); ","")&amp;IF(AND($M1123&lt;&gt;"",$N1123=""),"Ano 3 (falta quantidade); ","")&amp;IF(AND($P1123="",$Q1123&lt;&gt;""),"Ano 4 (falta valor unitário); ","")&amp;IF(AND($P1123&lt;&gt;"",$Q1123=""),"Ano 4 (falta quantidade); ","")&amp;IF(AND($S1123="",$T1123&lt;&gt;""),"Ano 5 (falta valor unitário); ","")&amp;IF(AND($S1123&lt;&gt;"",$T1123=""),"Ano 5 (falta quantidade); ","")&amp;IF(AND($V1123="",$W1123&lt;&gt;""),"Ano 6 (falta valor unitário); ","")&amp;IF(AND($V1123&lt;&gt;"",$W1123=""),"Ano 6 (falta quantidade); ","")), IF(NOT(OR(AND($G1123&lt;&gt;"",$H1123&lt;&gt;""),AND($J1123&lt;&gt;"",$K1123&lt;&gt;""),AND($M1123&lt;&gt;"",$N1123&lt;&gt;""),AND($P1123&lt;&gt;"",$Q1123&lt;&gt;""),AND($S1123&lt;&gt;"",$T1123&lt;&gt;""),AND($V1123&lt;&gt;"",$W1123&lt;&gt;""))),"Informe pelo menos um ano completo com valor unitário e quantidade.",IF(AND($C1123&lt;&gt;"",$E1123&lt;&gt;"",LEFT(TRIM($C1123),1)&lt;&gt;LEFT(TRIM($E1123),1)),"Categoria e tipo estão incompatíveis.",IF(IF(OR($E1123="",$F1123=""),FALSE(),IFERROR(COUNTIF(INDIRECT("UNITS_"&amp;SUBSTITUTE(LEFT($E1123,FIND(" ",$E1123&amp;" ")-1),".","_")),$F1123)=0,TRUE())),"Unidade incompatível com o tipo selecionado.",IF(OR(AND(ISNUMBER(SEARCH("comunic",LOWER($B1123))),LEFT($E1123,3)&lt;&gt;"4.4"),AND(ISNUMBER(SEARCH("monitor",LOWER($B1123))),NOT(OR(LEFT($E1123,3)="1.5",LEFT($E1123,3)="2.5")))),"Revise a classificação do item conforme as regras de preenchimento.",IF(AND($B1123&lt;&gt;"",OR(ISNUMBER(SEARCH("outro",LOWER($B1123))),ISNUMBER(SEARCH("divers",LOWER($B1123))),ISNUMBER(SEARCH("kit",LOWER($B1123))),ISNUMBER(SEARCH("ferrament",LOWER($B1123))),ISNUMBER(SEARCH("epi",LOWER($B1123)))),NOT(OR($Z1123&lt;&gt;"",$AA1123&lt;&gt;""))),"Descrição muito genérica: detalhe melhor o item e registre o racional no memorial ou em anexo.",IF(AND($Y1123=0,$B1123&lt;&gt;"",OR($G1123&lt;&gt;"",$H1123&lt;&gt;"",$J1123&lt;&gt;"",$K1123&lt;&gt;"",$M1123&lt;&gt;"",$N1123&lt;&gt;"",$P1123&lt;&gt;"",$Q1123&lt;&gt;"",$S1123&lt;&gt;"",$T1123&lt;&gt;"",$V1123&lt;&gt;"",$W1123&lt;&gt;"")),"O item possui dados lançados, mas o total está zerado. Revise os valores informados.","")))))))))))))))</f>
        <v/>
      </c>
    </row>
    <row r="1124" spans="1:35" ht="14.25" customHeight="1" x14ac:dyDescent="0.25">
      <c r="A1124" s="57" t="str">
        <f t="shared" si="221"/>
        <v/>
      </c>
      <c r="B1124" s="58"/>
      <c r="C1124" s="58"/>
      <c r="D1124" s="58"/>
      <c r="E1124" s="58"/>
      <c r="F1124" s="58"/>
      <c r="G1124" s="269"/>
      <c r="H1124" s="59"/>
      <c r="I1124" s="273">
        <f t="shared" si="222"/>
        <v>0</v>
      </c>
      <c r="J1124" s="269"/>
      <c r="K1124" s="59"/>
      <c r="L1124" s="270">
        <f t="shared" si="223"/>
        <v>0</v>
      </c>
      <c r="M1124" s="269"/>
      <c r="N1124" s="59"/>
      <c r="O1124" s="270">
        <f t="shared" si="224"/>
        <v>0</v>
      </c>
      <c r="P1124" s="269"/>
      <c r="Q1124" s="59"/>
      <c r="R1124" s="271">
        <f t="shared" si="225"/>
        <v>0</v>
      </c>
      <c r="S1124" s="269"/>
      <c r="T1124" s="59"/>
      <c r="U1124" s="270">
        <f t="shared" si="226"/>
        <v>0</v>
      </c>
      <c r="V1124" s="269"/>
      <c r="W1124" s="59"/>
      <c r="X1124" s="270">
        <f t="shared" si="227"/>
        <v>0</v>
      </c>
      <c r="Y1124" s="270">
        <f t="shared" si="228"/>
        <v>0</v>
      </c>
      <c r="Z1124" s="58"/>
      <c r="AA1124" s="58"/>
      <c r="AB1124" s="60" t="str">
        <f t="shared" si="229"/>
        <v/>
      </c>
      <c r="AC1124" s="21" t="b">
        <f t="shared" si="230"/>
        <v>0</v>
      </c>
      <c r="AD1124" s="21" t="b">
        <f t="shared" si="231"/>
        <v>0</v>
      </c>
      <c r="AE1124" s="21" t="b">
        <f t="shared" si="232"/>
        <v>0</v>
      </c>
      <c r="AF1124" s="21" t="b">
        <f ca="1">OR(AND($AC1124,NOT($AD1124)),AND($AC1124,OR(AND($G1124="",$H1124&lt;&gt;""),AND($G1124&lt;&gt;"",$H1124=""),AND($J1124="",$K1124&lt;&gt;""),AND($J1124&lt;&gt;"",$K1124=""),AND($M1124="",$N1124&lt;&gt;""),AND($M1124&lt;&gt;"",$N1124=""),AND($P1124="",$Q1124&lt;&gt;""),AND($P1124&lt;&gt;"",$Q1124=""),AND($S1124="",$T1124&lt;&gt;""),AND($S1124&lt;&gt;"",$T1124=""),AND($V1124="",$W1124&lt;&gt;""),AND($V1124&lt;&gt;"",$W1124=""))),AND($C1124&lt;&gt;"",$E1124&lt;&gt;"",LEFT(TRIM($C1124),1)&lt;&gt;LEFT(TRIM($E1124),1)),IF(OR($E1124="",$F1124=""),FALSE(),IFERROR(COUNTIF(INDIRECT("UNITS_"&amp;SUBSTITUTE(LEFT($E1124,FIND(" ",$E1124&amp;" ")-1),".","_")),$F1124)=0,TRUE())),AND($B1124&lt;&gt;"",OR(ISNUMBER(SEARCH("outro",LOWER($B1124))),ISNUMBER(SEARCH("divers",LOWER($B1124))),ISNUMBER(SEARCH("etc",LOWER($B1124))))),OR(AND(ISNUMBER(SEARCH("comunic",LOWER($B1124))),LEFT($E1124,3)&lt;&gt;"4.4"),AND(ISNUMBER(SEARCH("monitor",LOWER($B1124))),NOT(OR(LEFT($E1124,3)="1.5",LEFT($E1124,3)="2.5")))),AND($B1124&lt;&gt;"",OR(LEFT($C1124,1)="1",LEFT($C1124,1)="2"),$D1124=""),AND($D1124&lt;&gt;"",NOT(OR(LEFT($C1124,1)="1",LEFT($C1124,1)="2"))),AND($D1124&lt;&gt;"",COUNTIF(' PROJETO'!$B$14:$B$16,$D1124)=0),IF($D1124="",FALSE(),IF(COUNTIF(' PROJETO'!$B$14:$B$16,$D1124)=0,FALSE(),IFERROR(INDEX(' PROJETO'!$C$14:$C$16,MATCH($D1124,' PROJETO'!$B$14:$B$16,0))&lt;&gt;"Sim",FALSE()))))</f>
        <v>0</v>
      </c>
      <c r="AG1124" s="21" t="b">
        <f>AND($AC1124,$Y1124&gt;'CONFG.  LISTAS'!$F$4,$Z1124="",$AA1124="")</f>
        <v>0</v>
      </c>
      <c r="AH1124" s="21" t="str">
        <f t="shared" si="233"/>
        <v/>
      </c>
      <c r="AI1124" s="43" t="str">
        <f ca="1">IF(NOT($AC1124),"",IF(OR($B1124="",$C1124="",$E1124="",$F1124=""),"Preencha descrição, categoria, tipo e unidade.",IF(AND($B1124&lt;&gt;"",OR(LEFT($C1124,1)="1",LEFT($C1124,1)="2"),$D1124=""),"Informe a prática de restauração para itens diretos.",IF(AND($D1124&lt;&gt;"",NOT(OR(LEFT($C1124,1)="1",LEFT($C1124,1)="2"))),"Custos indiretos não devem pertencer a uma prática específica.",IF(AND($D1124&lt;&gt;"",COUNTIF(' PROJETO'!$B$14:$B$16,$D1124)=0),"Prática de restauração inválida ou não cadastrada.",IF(IF($D1124="",FALSE(),IF(COUNTIF(' PROJETO'!$B$14:$B$16,$D1124)=0,FALSE(),IFERROR(INDEX(' PROJETO'!$C$14:$C$16,MATCH($D1124,' PROJETO'!$B$14:$B$16,0))&lt;&gt;"Sim",FALSE()))),"A prática informada no item não foi selecionada na aba Projeto.",IF(AND(MAX($I1124,$L1124,$O1124,$R1124,$U1124,$X1124)&gt;'CONFG.  LISTAS'!$F$4,NOT(OR($Z1124&lt;&gt;"",$AA1124&lt;&gt;""))),"Memorial de cálculo ou anexo obrigatório não informado para item acima do limite.",IF(OR(AND($G1124&lt;&gt;"",$H1124&lt;&gt;"",OR($G1124&lt;=0,$H1124&lt;=0)),AND($J1124&lt;&gt;"",$K1124&lt;&gt;"",OR($J1124&lt;=0,$K1124&lt;=0)),AND($M1124&lt;&gt;"",$N1124&lt;&gt;"",OR($M1124&lt;=0,$N1124&lt;=0)),AND($P1124&lt;&gt;"",$Q1124&lt;&gt;"",OR($P1124&lt;=0,$Q1124&lt;=0)),AND($S1124&lt;&gt;"",$T1124&lt;&gt;"",OR($S1124&lt;=0,$T1124&lt;=0)),AND($V1124&lt;&gt;"",$W1124&lt;&gt;"",OR($V1124&lt;=0,$W1124&lt;=0))),"Revise os valores informados: valor unitário e quantidade devem ser maiores que zero.",IF(OR(AND($G1124="",$H1124&lt;&gt;""),AND($G1124&lt;&gt;"",$H1124=""),AND($J1124="",$K1124&lt;&gt;""),AND($J1124&lt;&gt;"",$K1124=""),AND($M1124="",$N1124&lt;&gt;""),AND($M1124&lt;&gt;"",$N1124=""),AND($P1124="",$Q1124&lt;&gt;""),AND($P1124&lt;&gt;"",$Q1124=""),AND($S1124="",$T1124&lt;&gt;""),AND($S1124&lt;&gt;"",$T1124=""),AND($V1124="",$W1124&lt;&gt;""),AND($V1124&lt;&gt;"",$W1124="")),"Há ano preenchido parcialmente: "&amp;TRIM(IF(AND($G1124="",$H1124&lt;&gt;""),"Ano 1 (falta valor unitário); ","")&amp;IF(AND($G1124&lt;&gt;"",$H1124=""),"Ano 1 (falta quantidade); ","")&amp;IF(AND($J1124="",$K1124&lt;&gt;""),"Ano 2 (falta valor unitário); ","")&amp;IF(AND($J1124&lt;&gt;"",$K1124=""),"Ano 2 (falta quantidade); ","")&amp;IF(AND($M1124="",$N1124&lt;&gt;""),"Ano 3 (falta valor unitário); ","")&amp;IF(AND($M1124&lt;&gt;"",$N1124=""),"Ano 3 (falta quantidade); ","")&amp;IF(AND($P1124="",$Q1124&lt;&gt;""),"Ano 4 (falta valor unitário); ","")&amp;IF(AND($P1124&lt;&gt;"",$Q1124=""),"Ano 4 (falta quantidade); ","")&amp;IF(AND($S1124="",$T1124&lt;&gt;""),"Ano 5 (falta valor unitário); ","")&amp;IF(AND($S1124&lt;&gt;"",$T1124=""),"Ano 5 (falta quantidade); ","")&amp;IF(AND($V1124="",$W1124&lt;&gt;""),"Ano 6 (falta valor unitário); ","")&amp;IF(AND($V1124&lt;&gt;"",$W1124=""),"Ano 6 (falta quantidade); ","")), IF(NOT(OR(AND($G1124&lt;&gt;"",$H1124&lt;&gt;""),AND($J1124&lt;&gt;"",$K1124&lt;&gt;""),AND($M1124&lt;&gt;"",$N1124&lt;&gt;""),AND($P1124&lt;&gt;"",$Q1124&lt;&gt;""),AND($S1124&lt;&gt;"",$T1124&lt;&gt;""),AND($V1124&lt;&gt;"",$W1124&lt;&gt;""))),"Informe pelo menos um ano completo com valor unitário e quantidade.",IF(AND($C1124&lt;&gt;"",$E1124&lt;&gt;"",LEFT(TRIM($C1124),1)&lt;&gt;LEFT(TRIM($E1124),1)),"Categoria e tipo estão incompatíveis.",IF(IF(OR($E1124="",$F1124=""),FALSE(),IFERROR(COUNTIF(INDIRECT("UNITS_"&amp;SUBSTITUTE(LEFT($E1124,FIND(" ",$E1124&amp;" ")-1),".","_")),$F1124)=0,TRUE())),"Unidade incompatível com o tipo selecionado.",IF(OR(AND(ISNUMBER(SEARCH("comunic",LOWER($B1124))),LEFT($E1124,3)&lt;&gt;"4.4"),AND(ISNUMBER(SEARCH("monitor",LOWER($B1124))),NOT(OR(LEFT($E1124,3)="1.5",LEFT($E1124,3)="2.5")))),"Revise a classificação do item conforme as regras de preenchimento.",IF(AND($B1124&lt;&gt;"",OR(ISNUMBER(SEARCH("outro",LOWER($B1124))),ISNUMBER(SEARCH("divers",LOWER($B1124))),ISNUMBER(SEARCH("kit",LOWER($B1124))),ISNUMBER(SEARCH("ferrament",LOWER($B1124))),ISNUMBER(SEARCH("epi",LOWER($B1124)))),NOT(OR($Z1124&lt;&gt;"",$AA1124&lt;&gt;""))),"Descrição muito genérica: detalhe melhor o item e registre o racional no memorial ou em anexo.",IF(AND($Y1124=0,$B1124&lt;&gt;"",OR($G1124&lt;&gt;"",$H1124&lt;&gt;"",$J1124&lt;&gt;"",$K1124&lt;&gt;"",$M1124&lt;&gt;"",$N1124&lt;&gt;"",$P1124&lt;&gt;"",$Q1124&lt;&gt;"",$S1124&lt;&gt;"",$T1124&lt;&gt;"",$V1124&lt;&gt;"",$W1124&lt;&gt;"")),"O item possui dados lançados, mas o total está zerado. Revise os valores informados.","")))))))))))))))</f>
        <v/>
      </c>
    </row>
    <row r="1125" spans="1:35" ht="14.25" customHeight="1" x14ac:dyDescent="0.25">
      <c r="A1125" s="57" t="str">
        <f t="shared" si="221"/>
        <v/>
      </c>
      <c r="B1125" s="61"/>
      <c r="C1125" s="61"/>
      <c r="D1125" s="58"/>
      <c r="E1125" s="61"/>
      <c r="F1125" s="61"/>
      <c r="G1125" s="272"/>
      <c r="H1125" s="62"/>
      <c r="I1125" s="273">
        <f t="shared" si="222"/>
        <v>0</v>
      </c>
      <c r="J1125" s="272"/>
      <c r="K1125" s="62"/>
      <c r="L1125" s="270">
        <f t="shared" si="223"/>
        <v>0</v>
      </c>
      <c r="M1125" s="272"/>
      <c r="N1125" s="62"/>
      <c r="O1125" s="270">
        <f t="shared" si="224"/>
        <v>0</v>
      </c>
      <c r="P1125" s="272"/>
      <c r="Q1125" s="62"/>
      <c r="R1125" s="271">
        <f t="shared" si="225"/>
        <v>0</v>
      </c>
      <c r="S1125" s="272"/>
      <c r="T1125" s="62"/>
      <c r="U1125" s="270">
        <f t="shared" si="226"/>
        <v>0</v>
      </c>
      <c r="V1125" s="272"/>
      <c r="W1125" s="62"/>
      <c r="X1125" s="270">
        <f t="shared" si="227"/>
        <v>0</v>
      </c>
      <c r="Y1125" s="270">
        <f t="shared" si="228"/>
        <v>0</v>
      </c>
      <c r="Z1125" s="61"/>
      <c r="AA1125" s="61"/>
      <c r="AB1125" s="60" t="str">
        <f t="shared" si="229"/>
        <v/>
      </c>
      <c r="AC1125" s="21" t="b">
        <f t="shared" si="230"/>
        <v>0</v>
      </c>
      <c r="AD1125" s="21" t="b">
        <f t="shared" si="231"/>
        <v>0</v>
      </c>
      <c r="AE1125" s="21" t="b">
        <f t="shared" si="232"/>
        <v>0</v>
      </c>
      <c r="AF1125" s="21" t="b">
        <f ca="1">OR(AND($AC1125,NOT($AD1125)),AND($AC1125,OR(AND($G1125="",$H1125&lt;&gt;""),AND($G1125&lt;&gt;"",$H1125=""),AND($J1125="",$K1125&lt;&gt;""),AND($J1125&lt;&gt;"",$K1125=""),AND($M1125="",$N1125&lt;&gt;""),AND($M1125&lt;&gt;"",$N1125=""),AND($P1125="",$Q1125&lt;&gt;""),AND($P1125&lt;&gt;"",$Q1125=""),AND($S1125="",$T1125&lt;&gt;""),AND($S1125&lt;&gt;"",$T1125=""),AND($V1125="",$W1125&lt;&gt;""),AND($V1125&lt;&gt;"",$W1125=""))),AND($C1125&lt;&gt;"",$E1125&lt;&gt;"",LEFT(TRIM($C1125),1)&lt;&gt;LEFT(TRIM($E1125),1)),IF(OR($E1125="",$F1125=""),FALSE(),IFERROR(COUNTIF(INDIRECT("UNITS_"&amp;SUBSTITUTE(LEFT($E1125,FIND(" ",$E1125&amp;" ")-1),".","_")),$F1125)=0,TRUE())),AND($B1125&lt;&gt;"",OR(ISNUMBER(SEARCH("outro",LOWER($B1125))),ISNUMBER(SEARCH("divers",LOWER($B1125))),ISNUMBER(SEARCH("etc",LOWER($B1125))))),OR(AND(ISNUMBER(SEARCH("comunic",LOWER($B1125))),LEFT($E1125,3)&lt;&gt;"4.4"),AND(ISNUMBER(SEARCH("monitor",LOWER($B1125))),NOT(OR(LEFT($E1125,3)="1.5",LEFT($E1125,3)="2.5")))),AND($B1125&lt;&gt;"",OR(LEFT($C1125,1)="1",LEFT($C1125,1)="2"),$D1125=""),AND($D1125&lt;&gt;"",NOT(OR(LEFT($C1125,1)="1",LEFT($C1125,1)="2"))),AND($D1125&lt;&gt;"",COUNTIF(' PROJETO'!$B$14:$B$16,$D1125)=0),IF($D1125="",FALSE(),IF(COUNTIF(' PROJETO'!$B$14:$B$16,$D1125)=0,FALSE(),IFERROR(INDEX(' PROJETO'!$C$14:$C$16,MATCH($D1125,' PROJETO'!$B$14:$B$16,0))&lt;&gt;"Sim",FALSE()))))</f>
        <v>0</v>
      </c>
      <c r="AG1125" s="21" t="b">
        <f>AND($AC1125,$Y1125&gt;'CONFG.  LISTAS'!$F$4,$Z1125="",$AA1125="")</f>
        <v>0</v>
      </c>
      <c r="AH1125" s="21" t="str">
        <f t="shared" si="233"/>
        <v/>
      </c>
      <c r="AI1125" s="43" t="str">
        <f ca="1">IF(NOT($AC1125),"",IF(OR($B1125="",$C1125="",$E1125="",$F1125=""),"Preencha descrição, categoria, tipo e unidade.",IF(AND($B1125&lt;&gt;"",OR(LEFT($C1125,1)="1",LEFT($C1125,1)="2"),$D1125=""),"Informe a prática de restauração para itens diretos.",IF(AND($D1125&lt;&gt;"",NOT(OR(LEFT($C1125,1)="1",LEFT($C1125,1)="2"))),"Custos indiretos não devem pertencer a uma prática específica.",IF(AND($D1125&lt;&gt;"",COUNTIF(' PROJETO'!$B$14:$B$16,$D1125)=0),"Prática de restauração inválida ou não cadastrada.",IF(IF($D1125="",FALSE(),IF(COUNTIF(' PROJETO'!$B$14:$B$16,$D1125)=0,FALSE(),IFERROR(INDEX(' PROJETO'!$C$14:$C$16,MATCH($D1125,' PROJETO'!$B$14:$B$16,0))&lt;&gt;"Sim",FALSE()))),"A prática informada no item não foi selecionada na aba Projeto.",IF(AND(MAX($I1125,$L1125,$O1125,$R1125,$U1125,$X1125)&gt;'CONFG.  LISTAS'!$F$4,NOT(OR($Z1125&lt;&gt;"",$AA1125&lt;&gt;""))),"Memorial de cálculo ou anexo obrigatório não informado para item acima do limite.",IF(OR(AND($G1125&lt;&gt;"",$H1125&lt;&gt;"",OR($G1125&lt;=0,$H1125&lt;=0)),AND($J1125&lt;&gt;"",$K1125&lt;&gt;"",OR($J1125&lt;=0,$K1125&lt;=0)),AND($M1125&lt;&gt;"",$N1125&lt;&gt;"",OR($M1125&lt;=0,$N1125&lt;=0)),AND($P1125&lt;&gt;"",$Q1125&lt;&gt;"",OR($P1125&lt;=0,$Q1125&lt;=0)),AND($S1125&lt;&gt;"",$T1125&lt;&gt;"",OR($S1125&lt;=0,$T1125&lt;=0)),AND($V1125&lt;&gt;"",$W1125&lt;&gt;"",OR($V1125&lt;=0,$W1125&lt;=0))),"Revise os valores informados: valor unitário e quantidade devem ser maiores que zero.",IF(OR(AND($G1125="",$H1125&lt;&gt;""),AND($G1125&lt;&gt;"",$H1125=""),AND($J1125="",$K1125&lt;&gt;""),AND($J1125&lt;&gt;"",$K1125=""),AND($M1125="",$N1125&lt;&gt;""),AND($M1125&lt;&gt;"",$N1125=""),AND($P1125="",$Q1125&lt;&gt;""),AND($P1125&lt;&gt;"",$Q1125=""),AND($S1125="",$T1125&lt;&gt;""),AND($S1125&lt;&gt;"",$T1125=""),AND($V1125="",$W1125&lt;&gt;""),AND($V1125&lt;&gt;"",$W1125="")),"Há ano preenchido parcialmente: "&amp;TRIM(IF(AND($G1125="",$H1125&lt;&gt;""),"Ano 1 (falta valor unitário); ","")&amp;IF(AND($G1125&lt;&gt;"",$H1125=""),"Ano 1 (falta quantidade); ","")&amp;IF(AND($J1125="",$K1125&lt;&gt;""),"Ano 2 (falta valor unitário); ","")&amp;IF(AND($J1125&lt;&gt;"",$K1125=""),"Ano 2 (falta quantidade); ","")&amp;IF(AND($M1125="",$N1125&lt;&gt;""),"Ano 3 (falta valor unitário); ","")&amp;IF(AND($M1125&lt;&gt;"",$N1125=""),"Ano 3 (falta quantidade); ","")&amp;IF(AND($P1125="",$Q1125&lt;&gt;""),"Ano 4 (falta valor unitário); ","")&amp;IF(AND($P1125&lt;&gt;"",$Q1125=""),"Ano 4 (falta quantidade); ","")&amp;IF(AND($S1125="",$T1125&lt;&gt;""),"Ano 5 (falta valor unitário); ","")&amp;IF(AND($S1125&lt;&gt;"",$T1125=""),"Ano 5 (falta quantidade); ","")&amp;IF(AND($V1125="",$W1125&lt;&gt;""),"Ano 6 (falta valor unitário); ","")&amp;IF(AND($V1125&lt;&gt;"",$W1125=""),"Ano 6 (falta quantidade); ","")), IF(NOT(OR(AND($G1125&lt;&gt;"",$H1125&lt;&gt;""),AND($J1125&lt;&gt;"",$K1125&lt;&gt;""),AND($M1125&lt;&gt;"",$N1125&lt;&gt;""),AND($P1125&lt;&gt;"",$Q1125&lt;&gt;""),AND($S1125&lt;&gt;"",$T1125&lt;&gt;""),AND($V1125&lt;&gt;"",$W1125&lt;&gt;""))),"Informe pelo menos um ano completo com valor unitário e quantidade.",IF(AND($C1125&lt;&gt;"",$E1125&lt;&gt;"",LEFT(TRIM($C1125),1)&lt;&gt;LEFT(TRIM($E1125),1)),"Categoria e tipo estão incompatíveis.",IF(IF(OR($E1125="",$F1125=""),FALSE(),IFERROR(COUNTIF(INDIRECT("UNITS_"&amp;SUBSTITUTE(LEFT($E1125,FIND(" ",$E1125&amp;" ")-1),".","_")),$F1125)=0,TRUE())),"Unidade incompatível com o tipo selecionado.",IF(OR(AND(ISNUMBER(SEARCH("comunic",LOWER($B1125))),LEFT($E1125,3)&lt;&gt;"4.4"),AND(ISNUMBER(SEARCH("monitor",LOWER($B1125))),NOT(OR(LEFT($E1125,3)="1.5",LEFT($E1125,3)="2.5")))),"Revise a classificação do item conforme as regras de preenchimento.",IF(AND($B1125&lt;&gt;"",OR(ISNUMBER(SEARCH("outro",LOWER($B1125))),ISNUMBER(SEARCH("divers",LOWER($B1125))),ISNUMBER(SEARCH("kit",LOWER($B1125))),ISNUMBER(SEARCH("ferrament",LOWER($B1125))),ISNUMBER(SEARCH("epi",LOWER($B1125)))),NOT(OR($Z1125&lt;&gt;"",$AA1125&lt;&gt;""))),"Descrição muito genérica: detalhe melhor o item e registre o racional no memorial ou em anexo.",IF(AND($Y1125=0,$B1125&lt;&gt;"",OR($G1125&lt;&gt;"",$H1125&lt;&gt;"",$J1125&lt;&gt;"",$K1125&lt;&gt;"",$M1125&lt;&gt;"",$N1125&lt;&gt;"",$P1125&lt;&gt;"",$Q1125&lt;&gt;"",$S1125&lt;&gt;"",$T1125&lt;&gt;"",$V1125&lt;&gt;"",$W1125&lt;&gt;"")),"O item possui dados lançados, mas o total está zerado. Revise os valores informados.","")))))))))))))))</f>
        <v/>
      </c>
    </row>
    <row r="1126" spans="1:35" ht="14.25" customHeight="1" x14ac:dyDescent="0.25">
      <c r="A1126" s="57" t="str">
        <f t="shared" si="221"/>
        <v/>
      </c>
      <c r="B1126" s="58"/>
      <c r="C1126" s="58"/>
      <c r="D1126" s="58"/>
      <c r="E1126" s="58"/>
      <c r="F1126" s="58"/>
      <c r="G1126" s="269"/>
      <c r="H1126" s="59"/>
      <c r="I1126" s="273">
        <f t="shared" si="222"/>
        <v>0</v>
      </c>
      <c r="J1126" s="269"/>
      <c r="K1126" s="59"/>
      <c r="L1126" s="270">
        <f t="shared" si="223"/>
        <v>0</v>
      </c>
      <c r="M1126" s="269"/>
      <c r="N1126" s="59"/>
      <c r="O1126" s="270">
        <f t="shared" si="224"/>
        <v>0</v>
      </c>
      <c r="P1126" s="269"/>
      <c r="Q1126" s="59"/>
      <c r="R1126" s="271">
        <f t="shared" si="225"/>
        <v>0</v>
      </c>
      <c r="S1126" s="269"/>
      <c r="T1126" s="59"/>
      <c r="U1126" s="270">
        <f t="shared" si="226"/>
        <v>0</v>
      </c>
      <c r="V1126" s="269"/>
      <c r="W1126" s="59"/>
      <c r="X1126" s="270">
        <f t="shared" si="227"/>
        <v>0</v>
      </c>
      <c r="Y1126" s="270">
        <f t="shared" si="228"/>
        <v>0</v>
      </c>
      <c r="Z1126" s="58"/>
      <c r="AA1126" s="58"/>
      <c r="AB1126" s="60" t="str">
        <f t="shared" si="229"/>
        <v/>
      </c>
      <c r="AC1126" s="21" t="b">
        <f t="shared" si="230"/>
        <v>0</v>
      </c>
      <c r="AD1126" s="21" t="b">
        <f t="shared" si="231"/>
        <v>0</v>
      </c>
      <c r="AE1126" s="21" t="b">
        <f t="shared" si="232"/>
        <v>0</v>
      </c>
      <c r="AF1126" s="21" t="b">
        <f ca="1">OR(AND($AC1126,NOT($AD1126)),AND($AC1126,OR(AND($G1126="",$H1126&lt;&gt;""),AND($G1126&lt;&gt;"",$H1126=""),AND($J1126="",$K1126&lt;&gt;""),AND($J1126&lt;&gt;"",$K1126=""),AND($M1126="",$N1126&lt;&gt;""),AND($M1126&lt;&gt;"",$N1126=""),AND($P1126="",$Q1126&lt;&gt;""),AND($P1126&lt;&gt;"",$Q1126=""),AND($S1126="",$T1126&lt;&gt;""),AND($S1126&lt;&gt;"",$T1126=""),AND($V1126="",$W1126&lt;&gt;""),AND($V1126&lt;&gt;"",$W1126=""))),AND($C1126&lt;&gt;"",$E1126&lt;&gt;"",LEFT(TRIM($C1126),1)&lt;&gt;LEFT(TRIM($E1126),1)),IF(OR($E1126="",$F1126=""),FALSE(),IFERROR(COUNTIF(INDIRECT("UNITS_"&amp;SUBSTITUTE(LEFT($E1126,FIND(" ",$E1126&amp;" ")-1),".","_")),$F1126)=0,TRUE())),AND($B1126&lt;&gt;"",OR(ISNUMBER(SEARCH("outro",LOWER($B1126))),ISNUMBER(SEARCH("divers",LOWER($B1126))),ISNUMBER(SEARCH("etc",LOWER($B1126))))),OR(AND(ISNUMBER(SEARCH("comunic",LOWER($B1126))),LEFT($E1126,3)&lt;&gt;"4.4"),AND(ISNUMBER(SEARCH("monitor",LOWER($B1126))),NOT(OR(LEFT($E1126,3)="1.5",LEFT($E1126,3)="2.5")))),AND($B1126&lt;&gt;"",OR(LEFT($C1126,1)="1",LEFT($C1126,1)="2"),$D1126=""),AND($D1126&lt;&gt;"",NOT(OR(LEFT($C1126,1)="1",LEFT($C1126,1)="2"))),AND($D1126&lt;&gt;"",COUNTIF(' PROJETO'!$B$14:$B$16,$D1126)=0),IF($D1126="",FALSE(),IF(COUNTIF(' PROJETO'!$B$14:$B$16,$D1126)=0,FALSE(),IFERROR(INDEX(' PROJETO'!$C$14:$C$16,MATCH($D1126,' PROJETO'!$B$14:$B$16,0))&lt;&gt;"Sim",FALSE()))))</f>
        <v>0</v>
      </c>
      <c r="AG1126" s="21" t="b">
        <f>AND($AC1126,$Y1126&gt;'CONFG.  LISTAS'!$F$4,$Z1126="",$AA1126="")</f>
        <v>0</v>
      </c>
      <c r="AH1126" s="21" t="str">
        <f t="shared" si="233"/>
        <v/>
      </c>
      <c r="AI1126" s="43" t="str">
        <f ca="1">IF(NOT($AC1126),"",IF(OR($B1126="",$C1126="",$E1126="",$F1126=""),"Preencha descrição, categoria, tipo e unidade.",IF(AND($B1126&lt;&gt;"",OR(LEFT($C1126,1)="1",LEFT($C1126,1)="2"),$D1126=""),"Informe a prática de restauração para itens diretos.",IF(AND($D1126&lt;&gt;"",NOT(OR(LEFT($C1126,1)="1",LEFT($C1126,1)="2"))),"Custos indiretos não devem pertencer a uma prática específica.",IF(AND($D1126&lt;&gt;"",COUNTIF(' PROJETO'!$B$14:$B$16,$D1126)=0),"Prática de restauração inválida ou não cadastrada.",IF(IF($D1126="",FALSE(),IF(COUNTIF(' PROJETO'!$B$14:$B$16,$D1126)=0,FALSE(),IFERROR(INDEX(' PROJETO'!$C$14:$C$16,MATCH($D1126,' PROJETO'!$B$14:$B$16,0))&lt;&gt;"Sim",FALSE()))),"A prática informada no item não foi selecionada na aba Projeto.",IF(AND(MAX($I1126,$L1126,$O1126,$R1126,$U1126,$X1126)&gt;'CONFG.  LISTAS'!$F$4,NOT(OR($Z1126&lt;&gt;"",$AA1126&lt;&gt;""))),"Memorial de cálculo ou anexo obrigatório não informado para item acima do limite.",IF(OR(AND($G1126&lt;&gt;"",$H1126&lt;&gt;"",OR($G1126&lt;=0,$H1126&lt;=0)),AND($J1126&lt;&gt;"",$K1126&lt;&gt;"",OR($J1126&lt;=0,$K1126&lt;=0)),AND($M1126&lt;&gt;"",$N1126&lt;&gt;"",OR($M1126&lt;=0,$N1126&lt;=0)),AND($P1126&lt;&gt;"",$Q1126&lt;&gt;"",OR($P1126&lt;=0,$Q1126&lt;=0)),AND($S1126&lt;&gt;"",$T1126&lt;&gt;"",OR($S1126&lt;=0,$T1126&lt;=0)),AND($V1126&lt;&gt;"",$W1126&lt;&gt;"",OR($V1126&lt;=0,$W1126&lt;=0))),"Revise os valores informados: valor unitário e quantidade devem ser maiores que zero.",IF(OR(AND($G1126="",$H1126&lt;&gt;""),AND($G1126&lt;&gt;"",$H1126=""),AND($J1126="",$K1126&lt;&gt;""),AND($J1126&lt;&gt;"",$K1126=""),AND($M1126="",$N1126&lt;&gt;""),AND($M1126&lt;&gt;"",$N1126=""),AND($P1126="",$Q1126&lt;&gt;""),AND($P1126&lt;&gt;"",$Q1126=""),AND($S1126="",$T1126&lt;&gt;""),AND($S1126&lt;&gt;"",$T1126=""),AND($V1126="",$W1126&lt;&gt;""),AND($V1126&lt;&gt;"",$W1126="")),"Há ano preenchido parcialmente: "&amp;TRIM(IF(AND($G1126="",$H1126&lt;&gt;""),"Ano 1 (falta valor unitário); ","")&amp;IF(AND($G1126&lt;&gt;"",$H1126=""),"Ano 1 (falta quantidade); ","")&amp;IF(AND($J1126="",$K1126&lt;&gt;""),"Ano 2 (falta valor unitário); ","")&amp;IF(AND($J1126&lt;&gt;"",$K1126=""),"Ano 2 (falta quantidade); ","")&amp;IF(AND($M1126="",$N1126&lt;&gt;""),"Ano 3 (falta valor unitário); ","")&amp;IF(AND($M1126&lt;&gt;"",$N1126=""),"Ano 3 (falta quantidade); ","")&amp;IF(AND($P1126="",$Q1126&lt;&gt;""),"Ano 4 (falta valor unitário); ","")&amp;IF(AND($P1126&lt;&gt;"",$Q1126=""),"Ano 4 (falta quantidade); ","")&amp;IF(AND($S1126="",$T1126&lt;&gt;""),"Ano 5 (falta valor unitário); ","")&amp;IF(AND($S1126&lt;&gt;"",$T1126=""),"Ano 5 (falta quantidade); ","")&amp;IF(AND($V1126="",$W1126&lt;&gt;""),"Ano 6 (falta valor unitário); ","")&amp;IF(AND($V1126&lt;&gt;"",$W1126=""),"Ano 6 (falta quantidade); ","")), IF(NOT(OR(AND($G1126&lt;&gt;"",$H1126&lt;&gt;""),AND($J1126&lt;&gt;"",$K1126&lt;&gt;""),AND($M1126&lt;&gt;"",$N1126&lt;&gt;""),AND($P1126&lt;&gt;"",$Q1126&lt;&gt;""),AND($S1126&lt;&gt;"",$T1126&lt;&gt;""),AND($V1126&lt;&gt;"",$W1126&lt;&gt;""))),"Informe pelo menos um ano completo com valor unitário e quantidade.",IF(AND($C1126&lt;&gt;"",$E1126&lt;&gt;"",LEFT(TRIM($C1126),1)&lt;&gt;LEFT(TRIM($E1126),1)),"Categoria e tipo estão incompatíveis.",IF(IF(OR($E1126="",$F1126=""),FALSE(),IFERROR(COUNTIF(INDIRECT("UNITS_"&amp;SUBSTITUTE(LEFT($E1126,FIND(" ",$E1126&amp;" ")-1),".","_")),$F1126)=0,TRUE())),"Unidade incompatível com o tipo selecionado.",IF(OR(AND(ISNUMBER(SEARCH("comunic",LOWER($B1126))),LEFT($E1126,3)&lt;&gt;"4.4"),AND(ISNUMBER(SEARCH("monitor",LOWER($B1126))),NOT(OR(LEFT($E1126,3)="1.5",LEFT($E1126,3)="2.5")))),"Revise a classificação do item conforme as regras de preenchimento.",IF(AND($B1126&lt;&gt;"",OR(ISNUMBER(SEARCH("outro",LOWER($B1126))),ISNUMBER(SEARCH("divers",LOWER($B1126))),ISNUMBER(SEARCH("kit",LOWER($B1126))),ISNUMBER(SEARCH("ferrament",LOWER($B1126))),ISNUMBER(SEARCH("epi",LOWER($B1126)))),NOT(OR($Z1126&lt;&gt;"",$AA1126&lt;&gt;""))),"Descrição muito genérica: detalhe melhor o item e registre o racional no memorial ou em anexo.",IF(AND($Y1126=0,$B1126&lt;&gt;"",OR($G1126&lt;&gt;"",$H1126&lt;&gt;"",$J1126&lt;&gt;"",$K1126&lt;&gt;"",$M1126&lt;&gt;"",$N1126&lt;&gt;"",$P1126&lt;&gt;"",$Q1126&lt;&gt;"",$S1126&lt;&gt;"",$T1126&lt;&gt;"",$V1126&lt;&gt;"",$W1126&lt;&gt;"")),"O item possui dados lançados, mas o total está zerado. Revise os valores informados.","")))))))))))))))</f>
        <v/>
      </c>
    </row>
    <row r="1127" spans="1:35" ht="14.25" customHeight="1" x14ac:dyDescent="0.25">
      <c r="A1127" s="57" t="str">
        <f t="shared" si="221"/>
        <v/>
      </c>
      <c r="B1127" s="61"/>
      <c r="C1127" s="61"/>
      <c r="D1127" s="58"/>
      <c r="E1127" s="61"/>
      <c r="F1127" s="61"/>
      <c r="G1127" s="272"/>
      <c r="H1127" s="62"/>
      <c r="I1127" s="273">
        <f t="shared" si="222"/>
        <v>0</v>
      </c>
      <c r="J1127" s="272"/>
      <c r="K1127" s="62"/>
      <c r="L1127" s="270">
        <f t="shared" si="223"/>
        <v>0</v>
      </c>
      <c r="M1127" s="272"/>
      <c r="N1127" s="62"/>
      <c r="O1127" s="270">
        <f t="shared" si="224"/>
        <v>0</v>
      </c>
      <c r="P1127" s="272"/>
      <c r="Q1127" s="62"/>
      <c r="R1127" s="271">
        <f t="shared" si="225"/>
        <v>0</v>
      </c>
      <c r="S1127" s="272"/>
      <c r="T1127" s="62"/>
      <c r="U1127" s="270">
        <f t="shared" si="226"/>
        <v>0</v>
      </c>
      <c r="V1127" s="272"/>
      <c r="W1127" s="62"/>
      <c r="X1127" s="270">
        <f t="shared" si="227"/>
        <v>0</v>
      </c>
      <c r="Y1127" s="270">
        <f t="shared" si="228"/>
        <v>0</v>
      </c>
      <c r="Z1127" s="61"/>
      <c r="AA1127" s="61"/>
      <c r="AB1127" s="60" t="str">
        <f t="shared" si="229"/>
        <v/>
      </c>
      <c r="AC1127" s="21" t="b">
        <f t="shared" si="230"/>
        <v>0</v>
      </c>
      <c r="AD1127" s="21" t="b">
        <f t="shared" si="231"/>
        <v>0</v>
      </c>
      <c r="AE1127" s="21" t="b">
        <f t="shared" si="232"/>
        <v>0</v>
      </c>
      <c r="AF1127" s="21" t="b">
        <f ca="1">OR(AND($AC1127,NOT($AD1127)),AND($AC1127,OR(AND($G1127="",$H1127&lt;&gt;""),AND($G1127&lt;&gt;"",$H1127=""),AND($J1127="",$K1127&lt;&gt;""),AND($J1127&lt;&gt;"",$K1127=""),AND($M1127="",$N1127&lt;&gt;""),AND($M1127&lt;&gt;"",$N1127=""),AND($P1127="",$Q1127&lt;&gt;""),AND($P1127&lt;&gt;"",$Q1127=""),AND($S1127="",$T1127&lt;&gt;""),AND($S1127&lt;&gt;"",$T1127=""),AND($V1127="",$W1127&lt;&gt;""),AND($V1127&lt;&gt;"",$W1127=""))),AND($C1127&lt;&gt;"",$E1127&lt;&gt;"",LEFT(TRIM($C1127),1)&lt;&gt;LEFT(TRIM($E1127),1)),IF(OR($E1127="",$F1127=""),FALSE(),IFERROR(COUNTIF(INDIRECT("UNITS_"&amp;SUBSTITUTE(LEFT($E1127,FIND(" ",$E1127&amp;" ")-1),".","_")),$F1127)=0,TRUE())),AND($B1127&lt;&gt;"",OR(ISNUMBER(SEARCH("outro",LOWER($B1127))),ISNUMBER(SEARCH("divers",LOWER($B1127))),ISNUMBER(SEARCH("etc",LOWER($B1127))))),OR(AND(ISNUMBER(SEARCH("comunic",LOWER($B1127))),LEFT($E1127,3)&lt;&gt;"4.4"),AND(ISNUMBER(SEARCH("monitor",LOWER($B1127))),NOT(OR(LEFT($E1127,3)="1.5",LEFT($E1127,3)="2.5")))),AND($B1127&lt;&gt;"",OR(LEFT($C1127,1)="1",LEFT($C1127,1)="2"),$D1127=""),AND($D1127&lt;&gt;"",NOT(OR(LEFT($C1127,1)="1",LEFT($C1127,1)="2"))),AND($D1127&lt;&gt;"",COUNTIF(' PROJETO'!$B$14:$B$16,$D1127)=0),IF($D1127="",FALSE(),IF(COUNTIF(' PROJETO'!$B$14:$B$16,$D1127)=0,FALSE(),IFERROR(INDEX(' PROJETO'!$C$14:$C$16,MATCH($D1127,' PROJETO'!$B$14:$B$16,0))&lt;&gt;"Sim",FALSE()))))</f>
        <v>0</v>
      </c>
      <c r="AG1127" s="21" t="b">
        <f>AND($AC1127,$Y1127&gt;'CONFG.  LISTAS'!$F$4,$Z1127="",$AA1127="")</f>
        <v>0</v>
      </c>
      <c r="AH1127" s="21" t="str">
        <f t="shared" si="233"/>
        <v/>
      </c>
      <c r="AI1127" s="43" t="str">
        <f ca="1">IF(NOT($AC1127),"",IF(OR($B1127="",$C1127="",$E1127="",$F1127=""),"Preencha descrição, categoria, tipo e unidade.",IF(AND($B1127&lt;&gt;"",OR(LEFT($C1127,1)="1",LEFT($C1127,1)="2"),$D1127=""),"Informe a prática de restauração para itens diretos.",IF(AND($D1127&lt;&gt;"",NOT(OR(LEFT($C1127,1)="1",LEFT($C1127,1)="2"))),"Custos indiretos não devem pertencer a uma prática específica.",IF(AND($D1127&lt;&gt;"",COUNTIF(' PROJETO'!$B$14:$B$16,$D1127)=0),"Prática de restauração inválida ou não cadastrada.",IF(IF($D1127="",FALSE(),IF(COUNTIF(' PROJETO'!$B$14:$B$16,$D1127)=0,FALSE(),IFERROR(INDEX(' PROJETO'!$C$14:$C$16,MATCH($D1127,' PROJETO'!$B$14:$B$16,0))&lt;&gt;"Sim",FALSE()))),"A prática informada no item não foi selecionada na aba Projeto.",IF(AND(MAX($I1127,$L1127,$O1127,$R1127,$U1127,$X1127)&gt;'CONFG.  LISTAS'!$F$4,NOT(OR($Z1127&lt;&gt;"",$AA1127&lt;&gt;""))),"Memorial de cálculo ou anexo obrigatório não informado para item acima do limite.",IF(OR(AND($G1127&lt;&gt;"",$H1127&lt;&gt;"",OR($G1127&lt;=0,$H1127&lt;=0)),AND($J1127&lt;&gt;"",$K1127&lt;&gt;"",OR($J1127&lt;=0,$K1127&lt;=0)),AND($M1127&lt;&gt;"",$N1127&lt;&gt;"",OR($M1127&lt;=0,$N1127&lt;=0)),AND($P1127&lt;&gt;"",$Q1127&lt;&gt;"",OR($P1127&lt;=0,$Q1127&lt;=0)),AND($S1127&lt;&gt;"",$T1127&lt;&gt;"",OR($S1127&lt;=0,$T1127&lt;=0)),AND($V1127&lt;&gt;"",$W1127&lt;&gt;"",OR($V1127&lt;=0,$W1127&lt;=0))),"Revise os valores informados: valor unitário e quantidade devem ser maiores que zero.",IF(OR(AND($G1127="",$H1127&lt;&gt;""),AND($G1127&lt;&gt;"",$H1127=""),AND($J1127="",$K1127&lt;&gt;""),AND($J1127&lt;&gt;"",$K1127=""),AND($M1127="",$N1127&lt;&gt;""),AND($M1127&lt;&gt;"",$N1127=""),AND($P1127="",$Q1127&lt;&gt;""),AND($P1127&lt;&gt;"",$Q1127=""),AND($S1127="",$T1127&lt;&gt;""),AND($S1127&lt;&gt;"",$T1127=""),AND($V1127="",$W1127&lt;&gt;""),AND($V1127&lt;&gt;"",$W1127="")),"Há ano preenchido parcialmente: "&amp;TRIM(IF(AND($G1127="",$H1127&lt;&gt;""),"Ano 1 (falta valor unitário); ","")&amp;IF(AND($G1127&lt;&gt;"",$H1127=""),"Ano 1 (falta quantidade); ","")&amp;IF(AND($J1127="",$K1127&lt;&gt;""),"Ano 2 (falta valor unitário); ","")&amp;IF(AND($J1127&lt;&gt;"",$K1127=""),"Ano 2 (falta quantidade); ","")&amp;IF(AND($M1127="",$N1127&lt;&gt;""),"Ano 3 (falta valor unitário); ","")&amp;IF(AND($M1127&lt;&gt;"",$N1127=""),"Ano 3 (falta quantidade); ","")&amp;IF(AND($P1127="",$Q1127&lt;&gt;""),"Ano 4 (falta valor unitário); ","")&amp;IF(AND($P1127&lt;&gt;"",$Q1127=""),"Ano 4 (falta quantidade); ","")&amp;IF(AND($S1127="",$T1127&lt;&gt;""),"Ano 5 (falta valor unitário); ","")&amp;IF(AND($S1127&lt;&gt;"",$T1127=""),"Ano 5 (falta quantidade); ","")&amp;IF(AND($V1127="",$W1127&lt;&gt;""),"Ano 6 (falta valor unitário); ","")&amp;IF(AND($V1127&lt;&gt;"",$W1127=""),"Ano 6 (falta quantidade); ","")), IF(NOT(OR(AND($G1127&lt;&gt;"",$H1127&lt;&gt;""),AND($J1127&lt;&gt;"",$K1127&lt;&gt;""),AND($M1127&lt;&gt;"",$N1127&lt;&gt;""),AND($P1127&lt;&gt;"",$Q1127&lt;&gt;""),AND($S1127&lt;&gt;"",$T1127&lt;&gt;""),AND($V1127&lt;&gt;"",$W1127&lt;&gt;""))),"Informe pelo menos um ano completo com valor unitário e quantidade.",IF(AND($C1127&lt;&gt;"",$E1127&lt;&gt;"",LEFT(TRIM($C1127),1)&lt;&gt;LEFT(TRIM($E1127),1)),"Categoria e tipo estão incompatíveis.",IF(IF(OR($E1127="",$F1127=""),FALSE(),IFERROR(COUNTIF(INDIRECT("UNITS_"&amp;SUBSTITUTE(LEFT($E1127,FIND(" ",$E1127&amp;" ")-1),".","_")),$F1127)=0,TRUE())),"Unidade incompatível com o tipo selecionado.",IF(OR(AND(ISNUMBER(SEARCH("comunic",LOWER($B1127))),LEFT($E1127,3)&lt;&gt;"4.4"),AND(ISNUMBER(SEARCH("monitor",LOWER($B1127))),NOT(OR(LEFT($E1127,3)="1.5",LEFT($E1127,3)="2.5")))),"Revise a classificação do item conforme as regras de preenchimento.",IF(AND($B1127&lt;&gt;"",OR(ISNUMBER(SEARCH("outro",LOWER($B1127))),ISNUMBER(SEARCH("divers",LOWER($B1127))),ISNUMBER(SEARCH("kit",LOWER($B1127))),ISNUMBER(SEARCH("ferrament",LOWER($B1127))),ISNUMBER(SEARCH("epi",LOWER($B1127)))),NOT(OR($Z1127&lt;&gt;"",$AA1127&lt;&gt;""))),"Descrição muito genérica: detalhe melhor o item e registre o racional no memorial ou em anexo.",IF(AND($Y1127=0,$B1127&lt;&gt;"",OR($G1127&lt;&gt;"",$H1127&lt;&gt;"",$J1127&lt;&gt;"",$K1127&lt;&gt;"",$M1127&lt;&gt;"",$N1127&lt;&gt;"",$P1127&lt;&gt;"",$Q1127&lt;&gt;"",$S1127&lt;&gt;"",$T1127&lt;&gt;"",$V1127&lt;&gt;"",$W1127&lt;&gt;"")),"O item possui dados lançados, mas o total está zerado. Revise os valores informados.","")))))))))))))))</f>
        <v/>
      </c>
    </row>
    <row r="1128" spans="1:35" ht="14.25" customHeight="1" x14ac:dyDescent="0.25">
      <c r="A1128" s="57" t="str">
        <f t="shared" si="221"/>
        <v/>
      </c>
      <c r="B1128" s="58"/>
      <c r="C1128" s="58"/>
      <c r="D1128" s="58"/>
      <c r="E1128" s="58"/>
      <c r="F1128" s="58"/>
      <c r="G1128" s="269"/>
      <c r="H1128" s="59"/>
      <c r="I1128" s="273">
        <f t="shared" si="222"/>
        <v>0</v>
      </c>
      <c r="J1128" s="269"/>
      <c r="K1128" s="59"/>
      <c r="L1128" s="270">
        <f t="shared" si="223"/>
        <v>0</v>
      </c>
      <c r="M1128" s="269"/>
      <c r="N1128" s="59"/>
      <c r="O1128" s="270">
        <f t="shared" si="224"/>
        <v>0</v>
      </c>
      <c r="P1128" s="269"/>
      <c r="Q1128" s="59"/>
      <c r="R1128" s="271">
        <f t="shared" si="225"/>
        <v>0</v>
      </c>
      <c r="S1128" s="269"/>
      <c r="T1128" s="59"/>
      <c r="U1128" s="270">
        <f t="shared" si="226"/>
        <v>0</v>
      </c>
      <c r="V1128" s="269"/>
      <c r="W1128" s="59"/>
      <c r="X1128" s="270">
        <f t="shared" si="227"/>
        <v>0</v>
      </c>
      <c r="Y1128" s="270">
        <f t="shared" si="228"/>
        <v>0</v>
      </c>
      <c r="Z1128" s="58"/>
      <c r="AA1128" s="58"/>
      <c r="AB1128" s="60" t="str">
        <f t="shared" si="229"/>
        <v/>
      </c>
      <c r="AC1128" s="21" t="b">
        <f t="shared" si="230"/>
        <v>0</v>
      </c>
      <c r="AD1128" s="21" t="b">
        <f t="shared" si="231"/>
        <v>0</v>
      </c>
      <c r="AE1128" s="21" t="b">
        <f t="shared" si="232"/>
        <v>0</v>
      </c>
      <c r="AF1128" s="21" t="b">
        <f ca="1">OR(AND($AC1128,NOT($AD1128)),AND($AC1128,OR(AND($G1128="",$H1128&lt;&gt;""),AND($G1128&lt;&gt;"",$H1128=""),AND($J1128="",$K1128&lt;&gt;""),AND($J1128&lt;&gt;"",$K1128=""),AND($M1128="",$N1128&lt;&gt;""),AND($M1128&lt;&gt;"",$N1128=""),AND($P1128="",$Q1128&lt;&gt;""),AND($P1128&lt;&gt;"",$Q1128=""),AND($S1128="",$T1128&lt;&gt;""),AND($S1128&lt;&gt;"",$T1128=""),AND($V1128="",$W1128&lt;&gt;""),AND($V1128&lt;&gt;"",$W1128=""))),AND($C1128&lt;&gt;"",$E1128&lt;&gt;"",LEFT(TRIM($C1128),1)&lt;&gt;LEFT(TRIM($E1128),1)),IF(OR($E1128="",$F1128=""),FALSE(),IFERROR(COUNTIF(INDIRECT("UNITS_"&amp;SUBSTITUTE(LEFT($E1128,FIND(" ",$E1128&amp;" ")-1),".","_")),$F1128)=0,TRUE())),AND($B1128&lt;&gt;"",OR(ISNUMBER(SEARCH("outro",LOWER($B1128))),ISNUMBER(SEARCH("divers",LOWER($B1128))),ISNUMBER(SEARCH("etc",LOWER($B1128))))),OR(AND(ISNUMBER(SEARCH("comunic",LOWER($B1128))),LEFT($E1128,3)&lt;&gt;"4.4"),AND(ISNUMBER(SEARCH("monitor",LOWER($B1128))),NOT(OR(LEFT($E1128,3)="1.5",LEFT($E1128,3)="2.5")))),AND($B1128&lt;&gt;"",OR(LEFT($C1128,1)="1",LEFT($C1128,1)="2"),$D1128=""),AND($D1128&lt;&gt;"",NOT(OR(LEFT($C1128,1)="1",LEFT($C1128,1)="2"))),AND($D1128&lt;&gt;"",COUNTIF(' PROJETO'!$B$14:$B$16,$D1128)=0),IF($D1128="",FALSE(),IF(COUNTIF(' PROJETO'!$B$14:$B$16,$D1128)=0,FALSE(),IFERROR(INDEX(' PROJETO'!$C$14:$C$16,MATCH($D1128,' PROJETO'!$B$14:$B$16,0))&lt;&gt;"Sim",FALSE()))))</f>
        <v>0</v>
      </c>
      <c r="AG1128" s="21" t="b">
        <f>AND($AC1128,$Y1128&gt;'CONFG.  LISTAS'!$F$4,$Z1128="",$AA1128="")</f>
        <v>0</v>
      </c>
      <c r="AH1128" s="21" t="str">
        <f t="shared" si="233"/>
        <v/>
      </c>
      <c r="AI1128" s="43" t="str">
        <f ca="1">IF(NOT($AC1128),"",IF(OR($B1128="",$C1128="",$E1128="",$F1128=""),"Preencha descrição, categoria, tipo e unidade.",IF(AND($B1128&lt;&gt;"",OR(LEFT($C1128,1)="1",LEFT($C1128,1)="2"),$D1128=""),"Informe a prática de restauração para itens diretos.",IF(AND($D1128&lt;&gt;"",NOT(OR(LEFT($C1128,1)="1",LEFT($C1128,1)="2"))),"Custos indiretos não devem pertencer a uma prática específica.",IF(AND($D1128&lt;&gt;"",COUNTIF(' PROJETO'!$B$14:$B$16,$D1128)=0),"Prática de restauração inválida ou não cadastrada.",IF(IF($D1128="",FALSE(),IF(COUNTIF(' PROJETO'!$B$14:$B$16,$D1128)=0,FALSE(),IFERROR(INDEX(' PROJETO'!$C$14:$C$16,MATCH($D1128,' PROJETO'!$B$14:$B$16,0))&lt;&gt;"Sim",FALSE()))),"A prática informada no item não foi selecionada na aba Projeto.",IF(AND(MAX($I1128,$L1128,$O1128,$R1128,$U1128,$X1128)&gt;'CONFG.  LISTAS'!$F$4,NOT(OR($Z1128&lt;&gt;"",$AA1128&lt;&gt;""))),"Memorial de cálculo ou anexo obrigatório não informado para item acima do limite.",IF(OR(AND($G1128&lt;&gt;"",$H1128&lt;&gt;"",OR($G1128&lt;=0,$H1128&lt;=0)),AND($J1128&lt;&gt;"",$K1128&lt;&gt;"",OR($J1128&lt;=0,$K1128&lt;=0)),AND($M1128&lt;&gt;"",$N1128&lt;&gt;"",OR($M1128&lt;=0,$N1128&lt;=0)),AND($P1128&lt;&gt;"",$Q1128&lt;&gt;"",OR($P1128&lt;=0,$Q1128&lt;=0)),AND($S1128&lt;&gt;"",$T1128&lt;&gt;"",OR($S1128&lt;=0,$T1128&lt;=0)),AND($V1128&lt;&gt;"",$W1128&lt;&gt;"",OR($V1128&lt;=0,$W1128&lt;=0))),"Revise os valores informados: valor unitário e quantidade devem ser maiores que zero.",IF(OR(AND($G1128="",$H1128&lt;&gt;""),AND($G1128&lt;&gt;"",$H1128=""),AND($J1128="",$K1128&lt;&gt;""),AND($J1128&lt;&gt;"",$K1128=""),AND($M1128="",$N1128&lt;&gt;""),AND($M1128&lt;&gt;"",$N1128=""),AND($P1128="",$Q1128&lt;&gt;""),AND($P1128&lt;&gt;"",$Q1128=""),AND($S1128="",$T1128&lt;&gt;""),AND($S1128&lt;&gt;"",$T1128=""),AND($V1128="",$W1128&lt;&gt;""),AND($V1128&lt;&gt;"",$W1128="")),"Há ano preenchido parcialmente: "&amp;TRIM(IF(AND($G1128="",$H1128&lt;&gt;""),"Ano 1 (falta valor unitário); ","")&amp;IF(AND($G1128&lt;&gt;"",$H1128=""),"Ano 1 (falta quantidade); ","")&amp;IF(AND($J1128="",$K1128&lt;&gt;""),"Ano 2 (falta valor unitário); ","")&amp;IF(AND($J1128&lt;&gt;"",$K1128=""),"Ano 2 (falta quantidade); ","")&amp;IF(AND($M1128="",$N1128&lt;&gt;""),"Ano 3 (falta valor unitário); ","")&amp;IF(AND($M1128&lt;&gt;"",$N1128=""),"Ano 3 (falta quantidade); ","")&amp;IF(AND($P1128="",$Q1128&lt;&gt;""),"Ano 4 (falta valor unitário); ","")&amp;IF(AND($P1128&lt;&gt;"",$Q1128=""),"Ano 4 (falta quantidade); ","")&amp;IF(AND($S1128="",$T1128&lt;&gt;""),"Ano 5 (falta valor unitário); ","")&amp;IF(AND($S1128&lt;&gt;"",$T1128=""),"Ano 5 (falta quantidade); ","")&amp;IF(AND($V1128="",$W1128&lt;&gt;""),"Ano 6 (falta valor unitário); ","")&amp;IF(AND($V1128&lt;&gt;"",$W1128=""),"Ano 6 (falta quantidade); ","")), IF(NOT(OR(AND($G1128&lt;&gt;"",$H1128&lt;&gt;""),AND($J1128&lt;&gt;"",$K1128&lt;&gt;""),AND($M1128&lt;&gt;"",$N1128&lt;&gt;""),AND($P1128&lt;&gt;"",$Q1128&lt;&gt;""),AND($S1128&lt;&gt;"",$T1128&lt;&gt;""),AND($V1128&lt;&gt;"",$W1128&lt;&gt;""))),"Informe pelo menos um ano completo com valor unitário e quantidade.",IF(AND($C1128&lt;&gt;"",$E1128&lt;&gt;"",LEFT(TRIM($C1128),1)&lt;&gt;LEFT(TRIM($E1128),1)),"Categoria e tipo estão incompatíveis.",IF(IF(OR($E1128="",$F1128=""),FALSE(),IFERROR(COUNTIF(INDIRECT("UNITS_"&amp;SUBSTITUTE(LEFT($E1128,FIND(" ",$E1128&amp;" ")-1),".","_")),$F1128)=0,TRUE())),"Unidade incompatível com o tipo selecionado.",IF(OR(AND(ISNUMBER(SEARCH("comunic",LOWER($B1128))),LEFT($E1128,3)&lt;&gt;"4.4"),AND(ISNUMBER(SEARCH("monitor",LOWER($B1128))),NOT(OR(LEFT($E1128,3)="1.5",LEFT($E1128,3)="2.5")))),"Revise a classificação do item conforme as regras de preenchimento.",IF(AND($B1128&lt;&gt;"",OR(ISNUMBER(SEARCH("outro",LOWER($B1128))),ISNUMBER(SEARCH("divers",LOWER($B1128))),ISNUMBER(SEARCH("kit",LOWER($B1128))),ISNUMBER(SEARCH("ferrament",LOWER($B1128))),ISNUMBER(SEARCH("epi",LOWER($B1128)))),NOT(OR($Z1128&lt;&gt;"",$AA1128&lt;&gt;""))),"Descrição muito genérica: detalhe melhor o item e registre o racional no memorial ou em anexo.",IF(AND($Y1128=0,$B1128&lt;&gt;"",OR($G1128&lt;&gt;"",$H1128&lt;&gt;"",$J1128&lt;&gt;"",$K1128&lt;&gt;"",$M1128&lt;&gt;"",$N1128&lt;&gt;"",$P1128&lt;&gt;"",$Q1128&lt;&gt;"",$S1128&lt;&gt;"",$T1128&lt;&gt;"",$V1128&lt;&gt;"",$W1128&lt;&gt;"")),"O item possui dados lançados, mas o total está zerado. Revise os valores informados.","")))))))))))))))</f>
        <v/>
      </c>
    </row>
    <row r="1129" spans="1:35" ht="14.25" customHeight="1" x14ac:dyDescent="0.25">
      <c r="A1129" s="57" t="str">
        <f t="shared" si="221"/>
        <v/>
      </c>
      <c r="B1129" s="61"/>
      <c r="C1129" s="61"/>
      <c r="D1129" s="58"/>
      <c r="E1129" s="61"/>
      <c r="F1129" s="61"/>
      <c r="G1129" s="272"/>
      <c r="H1129" s="62"/>
      <c r="I1129" s="273">
        <f t="shared" si="222"/>
        <v>0</v>
      </c>
      <c r="J1129" s="272"/>
      <c r="K1129" s="62"/>
      <c r="L1129" s="270">
        <f t="shared" si="223"/>
        <v>0</v>
      </c>
      <c r="M1129" s="272"/>
      <c r="N1129" s="62"/>
      <c r="O1129" s="270">
        <f t="shared" si="224"/>
        <v>0</v>
      </c>
      <c r="P1129" s="272"/>
      <c r="Q1129" s="62"/>
      <c r="R1129" s="271">
        <f t="shared" si="225"/>
        <v>0</v>
      </c>
      <c r="S1129" s="272"/>
      <c r="T1129" s="62"/>
      <c r="U1129" s="270">
        <f t="shared" si="226"/>
        <v>0</v>
      </c>
      <c r="V1129" s="272"/>
      <c r="W1129" s="62"/>
      <c r="X1129" s="270">
        <f t="shared" si="227"/>
        <v>0</v>
      </c>
      <c r="Y1129" s="270">
        <f t="shared" si="228"/>
        <v>0</v>
      </c>
      <c r="Z1129" s="61"/>
      <c r="AA1129" s="61"/>
      <c r="AB1129" s="60" t="str">
        <f t="shared" si="229"/>
        <v/>
      </c>
      <c r="AC1129" s="21" t="b">
        <f t="shared" si="230"/>
        <v>0</v>
      </c>
      <c r="AD1129" s="21" t="b">
        <f t="shared" si="231"/>
        <v>0</v>
      </c>
      <c r="AE1129" s="21" t="b">
        <f t="shared" si="232"/>
        <v>0</v>
      </c>
      <c r="AF1129" s="21" t="b">
        <f ca="1">OR(AND($AC1129,NOT($AD1129)),AND($AC1129,OR(AND($G1129="",$H1129&lt;&gt;""),AND($G1129&lt;&gt;"",$H1129=""),AND($J1129="",$K1129&lt;&gt;""),AND($J1129&lt;&gt;"",$K1129=""),AND($M1129="",$N1129&lt;&gt;""),AND($M1129&lt;&gt;"",$N1129=""),AND($P1129="",$Q1129&lt;&gt;""),AND($P1129&lt;&gt;"",$Q1129=""),AND($S1129="",$T1129&lt;&gt;""),AND($S1129&lt;&gt;"",$T1129=""),AND($V1129="",$W1129&lt;&gt;""),AND($V1129&lt;&gt;"",$W1129=""))),AND($C1129&lt;&gt;"",$E1129&lt;&gt;"",LEFT(TRIM($C1129),1)&lt;&gt;LEFT(TRIM($E1129),1)),IF(OR($E1129="",$F1129=""),FALSE(),IFERROR(COUNTIF(INDIRECT("UNITS_"&amp;SUBSTITUTE(LEFT($E1129,FIND(" ",$E1129&amp;" ")-1),".","_")),$F1129)=0,TRUE())),AND($B1129&lt;&gt;"",OR(ISNUMBER(SEARCH("outro",LOWER($B1129))),ISNUMBER(SEARCH("divers",LOWER($B1129))),ISNUMBER(SEARCH("etc",LOWER($B1129))))),OR(AND(ISNUMBER(SEARCH("comunic",LOWER($B1129))),LEFT($E1129,3)&lt;&gt;"4.4"),AND(ISNUMBER(SEARCH("monitor",LOWER($B1129))),NOT(OR(LEFT($E1129,3)="1.5",LEFT($E1129,3)="2.5")))),AND($B1129&lt;&gt;"",OR(LEFT($C1129,1)="1",LEFT($C1129,1)="2"),$D1129=""),AND($D1129&lt;&gt;"",NOT(OR(LEFT($C1129,1)="1",LEFT($C1129,1)="2"))),AND($D1129&lt;&gt;"",COUNTIF(' PROJETO'!$B$14:$B$16,$D1129)=0),IF($D1129="",FALSE(),IF(COUNTIF(' PROJETO'!$B$14:$B$16,$D1129)=0,FALSE(),IFERROR(INDEX(' PROJETO'!$C$14:$C$16,MATCH($D1129,' PROJETO'!$B$14:$B$16,0))&lt;&gt;"Sim",FALSE()))))</f>
        <v>0</v>
      </c>
      <c r="AG1129" s="21" t="b">
        <f>AND($AC1129,$Y1129&gt;'CONFG.  LISTAS'!$F$4,$Z1129="",$AA1129="")</f>
        <v>0</v>
      </c>
      <c r="AH1129" s="21" t="str">
        <f t="shared" si="233"/>
        <v/>
      </c>
      <c r="AI1129" s="43" t="str">
        <f ca="1">IF(NOT($AC1129),"",IF(OR($B1129="",$C1129="",$E1129="",$F1129=""),"Preencha descrição, categoria, tipo e unidade.",IF(AND($B1129&lt;&gt;"",OR(LEFT($C1129,1)="1",LEFT($C1129,1)="2"),$D1129=""),"Informe a prática de restauração para itens diretos.",IF(AND($D1129&lt;&gt;"",NOT(OR(LEFT($C1129,1)="1",LEFT($C1129,1)="2"))),"Custos indiretos não devem pertencer a uma prática específica.",IF(AND($D1129&lt;&gt;"",COUNTIF(' PROJETO'!$B$14:$B$16,$D1129)=0),"Prática de restauração inválida ou não cadastrada.",IF(IF($D1129="",FALSE(),IF(COUNTIF(' PROJETO'!$B$14:$B$16,$D1129)=0,FALSE(),IFERROR(INDEX(' PROJETO'!$C$14:$C$16,MATCH($D1129,' PROJETO'!$B$14:$B$16,0))&lt;&gt;"Sim",FALSE()))),"A prática informada no item não foi selecionada na aba Projeto.",IF(AND(MAX($I1129,$L1129,$O1129,$R1129,$U1129,$X1129)&gt;'CONFG.  LISTAS'!$F$4,NOT(OR($Z1129&lt;&gt;"",$AA1129&lt;&gt;""))),"Memorial de cálculo ou anexo obrigatório não informado para item acima do limite.",IF(OR(AND($G1129&lt;&gt;"",$H1129&lt;&gt;"",OR($G1129&lt;=0,$H1129&lt;=0)),AND($J1129&lt;&gt;"",$K1129&lt;&gt;"",OR($J1129&lt;=0,$K1129&lt;=0)),AND($M1129&lt;&gt;"",$N1129&lt;&gt;"",OR($M1129&lt;=0,$N1129&lt;=0)),AND($P1129&lt;&gt;"",$Q1129&lt;&gt;"",OR($P1129&lt;=0,$Q1129&lt;=0)),AND($S1129&lt;&gt;"",$T1129&lt;&gt;"",OR($S1129&lt;=0,$T1129&lt;=0)),AND($V1129&lt;&gt;"",$W1129&lt;&gt;"",OR($V1129&lt;=0,$W1129&lt;=0))),"Revise os valores informados: valor unitário e quantidade devem ser maiores que zero.",IF(OR(AND($G1129="",$H1129&lt;&gt;""),AND($G1129&lt;&gt;"",$H1129=""),AND($J1129="",$K1129&lt;&gt;""),AND($J1129&lt;&gt;"",$K1129=""),AND($M1129="",$N1129&lt;&gt;""),AND($M1129&lt;&gt;"",$N1129=""),AND($P1129="",$Q1129&lt;&gt;""),AND($P1129&lt;&gt;"",$Q1129=""),AND($S1129="",$T1129&lt;&gt;""),AND($S1129&lt;&gt;"",$T1129=""),AND($V1129="",$W1129&lt;&gt;""),AND($V1129&lt;&gt;"",$W1129="")),"Há ano preenchido parcialmente: "&amp;TRIM(IF(AND($G1129="",$H1129&lt;&gt;""),"Ano 1 (falta valor unitário); ","")&amp;IF(AND($G1129&lt;&gt;"",$H1129=""),"Ano 1 (falta quantidade); ","")&amp;IF(AND($J1129="",$K1129&lt;&gt;""),"Ano 2 (falta valor unitário); ","")&amp;IF(AND($J1129&lt;&gt;"",$K1129=""),"Ano 2 (falta quantidade); ","")&amp;IF(AND($M1129="",$N1129&lt;&gt;""),"Ano 3 (falta valor unitário); ","")&amp;IF(AND($M1129&lt;&gt;"",$N1129=""),"Ano 3 (falta quantidade); ","")&amp;IF(AND($P1129="",$Q1129&lt;&gt;""),"Ano 4 (falta valor unitário); ","")&amp;IF(AND($P1129&lt;&gt;"",$Q1129=""),"Ano 4 (falta quantidade); ","")&amp;IF(AND($S1129="",$T1129&lt;&gt;""),"Ano 5 (falta valor unitário); ","")&amp;IF(AND($S1129&lt;&gt;"",$T1129=""),"Ano 5 (falta quantidade); ","")&amp;IF(AND($V1129="",$W1129&lt;&gt;""),"Ano 6 (falta valor unitário); ","")&amp;IF(AND($V1129&lt;&gt;"",$W1129=""),"Ano 6 (falta quantidade); ","")), IF(NOT(OR(AND($G1129&lt;&gt;"",$H1129&lt;&gt;""),AND($J1129&lt;&gt;"",$K1129&lt;&gt;""),AND($M1129&lt;&gt;"",$N1129&lt;&gt;""),AND($P1129&lt;&gt;"",$Q1129&lt;&gt;""),AND($S1129&lt;&gt;"",$T1129&lt;&gt;""),AND($V1129&lt;&gt;"",$W1129&lt;&gt;""))),"Informe pelo menos um ano completo com valor unitário e quantidade.",IF(AND($C1129&lt;&gt;"",$E1129&lt;&gt;"",LEFT(TRIM($C1129),1)&lt;&gt;LEFT(TRIM($E1129),1)),"Categoria e tipo estão incompatíveis.",IF(IF(OR($E1129="",$F1129=""),FALSE(),IFERROR(COUNTIF(INDIRECT("UNITS_"&amp;SUBSTITUTE(LEFT($E1129,FIND(" ",$E1129&amp;" ")-1),".","_")),$F1129)=0,TRUE())),"Unidade incompatível com o tipo selecionado.",IF(OR(AND(ISNUMBER(SEARCH("comunic",LOWER($B1129))),LEFT($E1129,3)&lt;&gt;"4.4"),AND(ISNUMBER(SEARCH("monitor",LOWER($B1129))),NOT(OR(LEFT($E1129,3)="1.5",LEFT($E1129,3)="2.5")))),"Revise a classificação do item conforme as regras de preenchimento.",IF(AND($B1129&lt;&gt;"",OR(ISNUMBER(SEARCH("outro",LOWER($B1129))),ISNUMBER(SEARCH("divers",LOWER($B1129))),ISNUMBER(SEARCH("kit",LOWER($B1129))),ISNUMBER(SEARCH("ferrament",LOWER($B1129))),ISNUMBER(SEARCH("epi",LOWER($B1129)))),NOT(OR($Z1129&lt;&gt;"",$AA1129&lt;&gt;""))),"Descrição muito genérica: detalhe melhor o item e registre o racional no memorial ou em anexo.",IF(AND($Y1129=0,$B1129&lt;&gt;"",OR($G1129&lt;&gt;"",$H1129&lt;&gt;"",$J1129&lt;&gt;"",$K1129&lt;&gt;"",$M1129&lt;&gt;"",$N1129&lt;&gt;"",$P1129&lt;&gt;"",$Q1129&lt;&gt;"",$S1129&lt;&gt;"",$T1129&lt;&gt;"",$V1129&lt;&gt;"",$W1129&lt;&gt;"")),"O item possui dados lançados, mas o total está zerado. Revise os valores informados.","")))))))))))))))</f>
        <v/>
      </c>
    </row>
    <row r="1130" spans="1:35" ht="14.25" customHeight="1" x14ac:dyDescent="0.25">
      <c r="A1130" s="57" t="str">
        <f t="shared" si="221"/>
        <v/>
      </c>
      <c r="B1130" s="58"/>
      <c r="C1130" s="58"/>
      <c r="D1130" s="58"/>
      <c r="E1130" s="58"/>
      <c r="F1130" s="58"/>
      <c r="G1130" s="269"/>
      <c r="H1130" s="59"/>
      <c r="I1130" s="273">
        <f t="shared" si="222"/>
        <v>0</v>
      </c>
      <c r="J1130" s="269"/>
      <c r="K1130" s="59"/>
      <c r="L1130" s="270">
        <f t="shared" si="223"/>
        <v>0</v>
      </c>
      <c r="M1130" s="269"/>
      <c r="N1130" s="59"/>
      <c r="O1130" s="270">
        <f t="shared" si="224"/>
        <v>0</v>
      </c>
      <c r="P1130" s="269"/>
      <c r="Q1130" s="59"/>
      <c r="R1130" s="271">
        <f t="shared" si="225"/>
        <v>0</v>
      </c>
      <c r="S1130" s="269"/>
      <c r="T1130" s="59"/>
      <c r="U1130" s="270">
        <f t="shared" si="226"/>
        <v>0</v>
      </c>
      <c r="V1130" s="269"/>
      <c r="W1130" s="59"/>
      <c r="X1130" s="270">
        <f t="shared" si="227"/>
        <v>0</v>
      </c>
      <c r="Y1130" s="270">
        <f t="shared" si="228"/>
        <v>0</v>
      </c>
      <c r="Z1130" s="58"/>
      <c r="AA1130" s="58"/>
      <c r="AB1130" s="60" t="str">
        <f t="shared" si="229"/>
        <v/>
      </c>
      <c r="AC1130" s="21" t="b">
        <f t="shared" si="230"/>
        <v>0</v>
      </c>
      <c r="AD1130" s="21" t="b">
        <f t="shared" si="231"/>
        <v>0</v>
      </c>
      <c r="AE1130" s="21" t="b">
        <f t="shared" si="232"/>
        <v>0</v>
      </c>
      <c r="AF1130" s="21" t="b">
        <f ca="1">OR(AND($AC1130,NOT($AD1130)),AND($AC1130,OR(AND($G1130="",$H1130&lt;&gt;""),AND($G1130&lt;&gt;"",$H1130=""),AND($J1130="",$K1130&lt;&gt;""),AND($J1130&lt;&gt;"",$K1130=""),AND($M1130="",$N1130&lt;&gt;""),AND($M1130&lt;&gt;"",$N1130=""),AND($P1130="",$Q1130&lt;&gt;""),AND($P1130&lt;&gt;"",$Q1130=""),AND($S1130="",$T1130&lt;&gt;""),AND($S1130&lt;&gt;"",$T1130=""),AND($V1130="",$W1130&lt;&gt;""),AND($V1130&lt;&gt;"",$W1130=""))),AND($C1130&lt;&gt;"",$E1130&lt;&gt;"",LEFT(TRIM($C1130),1)&lt;&gt;LEFT(TRIM($E1130),1)),IF(OR($E1130="",$F1130=""),FALSE(),IFERROR(COUNTIF(INDIRECT("UNITS_"&amp;SUBSTITUTE(LEFT($E1130,FIND(" ",$E1130&amp;" ")-1),".","_")),$F1130)=0,TRUE())),AND($B1130&lt;&gt;"",OR(ISNUMBER(SEARCH("outro",LOWER($B1130))),ISNUMBER(SEARCH("divers",LOWER($B1130))),ISNUMBER(SEARCH("etc",LOWER($B1130))))),OR(AND(ISNUMBER(SEARCH("comunic",LOWER($B1130))),LEFT($E1130,3)&lt;&gt;"4.4"),AND(ISNUMBER(SEARCH("monitor",LOWER($B1130))),NOT(OR(LEFT($E1130,3)="1.5",LEFT($E1130,3)="2.5")))),AND($B1130&lt;&gt;"",OR(LEFT($C1130,1)="1",LEFT($C1130,1)="2"),$D1130=""),AND($D1130&lt;&gt;"",NOT(OR(LEFT($C1130,1)="1",LEFT($C1130,1)="2"))),AND($D1130&lt;&gt;"",COUNTIF(' PROJETO'!$B$14:$B$16,$D1130)=0),IF($D1130="",FALSE(),IF(COUNTIF(' PROJETO'!$B$14:$B$16,$D1130)=0,FALSE(),IFERROR(INDEX(' PROJETO'!$C$14:$C$16,MATCH($D1130,' PROJETO'!$B$14:$B$16,0))&lt;&gt;"Sim",FALSE()))))</f>
        <v>0</v>
      </c>
      <c r="AG1130" s="21" t="b">
        <f>AND($AC1130,$Y1130&gt;'CONFG.  LISTAS'!$F$4,$Z1130="",$AA1130="")</f>
        <v>0</v>
      </c>
      <c r="AH1130" s="21" t="str">
        <f t="shared" si="233"/>
        <v/>
      </c>
      <c r="AI1130" s="43" t="str">
        <f ca="1">IF(NOT($AC1130),"",IF(OR($B1130="",$C1130="",$E1130="",$F1130=""),"Preencha descrição, categoria, tipo e unidade.",IF(AND($B1130&lt;&gt;"",OR(LEFT($C1130,1)="1",LEFT($C1130,1)="2"),$D1130=""),"Informe a prática de restauração para itens diretos.",IF(AND($D1130&lt;&gt;"",NOT(OR(LEFT($C1130,1)="1",LEFT($C1130,1)="2"))),"Custos indiretos não devem pertencer a uma prática específica.",IF(AND($D1130&lt;&gt;"",COUNTIF(' PROJETO'!$B$14:$B$16,$D1130)=0),"Prática de restauração inválida ou não cadastrada.",IF(IF($D1130="",FALSE(),IF(COUNTIF(' PROJETO'!$B$14:$B$16,$D1130)=0,FALSE(),IFERROR(INDEX(' PROJETO'!$C$14:$C$16,MATCH($D1130,' PROJETO'!$B$14:$B$16,0))&lt;&gt;"Sim",FALSE()))),"A prática informada no item não foi selecionada na aba Projeto.",IF(AND(MAX($I1130,$L1130,$O1130,$R1130,$U1130,$X1130)&gt;'CONFG.  LISTAS'!$F$4,NOT(OR($Z1130&lt;&gt;"",$AA1130&lt;&gt;""))),"Memorial de cálculo ou anexo obrigatório não informado para item acima do limite.",IF(OR(AND($G1130&lt;&gt;"",$H1130&lt;&gt;"",OR($G1130&lt;=0,$H1130&lt;=0)),AND($J1130&lt;&gt;"",$K1130&lt;&gt;"",OR($J1130&lt;=0,$K1130&lt;=0)),AND($M1130&lt;&gt;"",$N1130&lt;&gt;"",OR($M1130&lt;=0,$N1130&lt;=0)),AND($P1130&lt;&gt;"",$Q1130&lt;&gt;"",OR($P1130&lt;=0,$Q1130&lt;=0)),AND($S1130&lt;&gt;"",$T1130&lt;&gt;"",OR($S1130&lt;=0,$T1130&lt;=0)),AND($V1130&lt;&gt;"",$W1130&lt;&gt;"",OR($V1130&lt;=0,$W1130&lt;=0))),"Revise os valores informados: valor unitário e quantidade devem ser maiores que zero.",IF(OR(AND($G1130="",$H1130&lt;&gt;""),AND($G1130&lt;&gt;"",$H1130=""),AND($J1130="",$K1130&lt;&gt;""),AND($J1130&lt;&gt;"",$K1130=""),AND($M1130="",$N1130&lt;&gt;""),AND($M1130&lt;&gt;"",$N1130=""),AND($P1130="",$Q1130&lt;&gt;""),AND($P1130&lt;&gt;"",$Q1130=""),AND($S1130="",$T1130&lt;&gt;""),AND($S1130&lt;&gt;"",$T1130=""),AND($V1130="",$W1130&lt;&gt;""),AND($V1130&lt;&gt;"",$W1130="")),"Há ano preenchido parcialmente: "&amp;TRIM(IF(AND($G1130="",$H1130&lt;&gt;""),"Ano 1 (falta valor unitário); ","")&amp;IF(AND($G1130&lt;&gt;"",$H1130=""),"Ano 1 (falta quantidade); ","")&amp;IF(AND($J1130="",$K1130&lt;&gt;""),"Ano 2 (falta valor unitário); ","")&amp;IF(AND($J1130&lt;&gt;"",$K1130=""),"Ano 2 (falta quantidade); ","")&amp;IF(AND($M1130="",$N1130&lt;&gt;""),"Ano 3 (falta valor unitário); ","")&amp;IF(AND($M1130&lt;&gt;"",$N1130=""),"Ano 3 (falta quantidade); ","")&amp;IF(AND($P1130="",$Q1130&lt;&gt;""),"Ano 4 (falta valor unitário); ","")&amp;IF(AND($P1130&lt;&gt;"",$Q1130=""),"Ano 4 (falta quantidade); ","")&amp;IF(AND($S1130="",$T1130&lt;&gt;""),"Ano 5 (falta valor unitário); ","")&amp;IF(AND($S1130&lt;&gt;"",$T1130=""),"Ano 5 (falta quantidade); ","")&amp;IF(AND($V1130="",$W1130&lt;&gt;""),"Ano 6 (falta valor unitário); ","")&amp;IF(AND($V1130&lt;&gt;"",$W1130=""),"Ano 6 (falta quantidade); ","")), IF(NOT(OR(AND($G1130&lt;&gt;"",$H1130&lt;&gt;""),AND($J1130&lt;&gt;"",$K1130&lt;&gt;""),AND($M1130&lt;&gt;"",$N1130&lt;&gt;""),AND($P1130&lt;&gt;"",$Q1130&lt;&gt;""),AND($S1130&lt;&gt;"",$T1130&lt;&gt;""),AND($V1130&lt;&gt;"",$W1130&lt;&gt;""))),"Informe pelo menos um ano completo com valor unitário e quantidade.",IF(AND($C1130&lt;&gt;"",$E1130&lt;&gt;"",LEFT(TRIM($C1130),1)&lt;&gt;LEFT(TRIM($E1130),1)),"Categoria e tipo estão incompatíveis.",IF(IF(OR($E1130="",$F1130=""),FALSE(),IFERROR(COUNTIF(INDIRECT("UNITS_"&amp;SUBSTITUTE(LEFT($E1130,FIND(" ",$E1130&amp;" ")-1),".","_")),$F1130)=0,TRUE())),"Unidade incompatível com o tipo selecionado.",IF(OR(AND(ISNUMBER(SEARCH("comunic",LOWER($B1130))),LEFT($E1130,3)&lt;&gt;"4.4"),AND(ISNUMBER(SEARCH("monitor",LOWER($B1130))),NOT(OR(LEFT($E1130,3)="1.5",LEFT($E1130,3)="2.5")))),"Revise a classificação do item conforme as regras de preenchimento.",IF(AND($B1130&lt;&gt;"",OR(ISNUMBER(SEARCH("outro",LOWER($B1130))),ISNUMBER(SEARCH("divers",LOWER($B1130))),ISNUMBER(SEARCH("kit",LOWER($B1130))),ISNUMBER(SEARCH("ferrament",LOWER($B1130))),ISNUMBER(SEARCH("epi",LOWER($B1130)))),NOT(OR($Z1130&lt;&gt;"",$AA1130&lt;&gt;""))),"Descrição muito genérica: detalhe melhor o item e registre o racional no memorial ou em anexo.",IF(AND($Y1130=0,$B1130&lt;&gt;"",OR($G1130&lt;&gt;"",$H1130&lt;&gt;"",$J1130&lt;&gt;"",$K1130&lt;&gt;"",$M1130&lt;&gt;"",$N1130&lt;&gt;"",$P1130&lt;&gt;"",$Q1130&lt;&gt;"",$S1130&lt;&gt;"",$T1130&lt;&gt;"",$V1130&lt;&gt;"",$W1130&lt;&gt;"")),"O item possui dados lançados, mas o total está zerado. Revise os valores informados.","")))))))))))))))</f>
        <v/>
      </c>
    </row>
    <row r="1131" spans="1:35" ht="14.25" customHeight="1" x14ac:dyDescent="0.25">
      <c r="A1131" s="57" t="str">
        <f t="shared" si="221"/>
        <v/>
      </c>
      <c r="B1131" s="61"/>
      <c r="C1131" s="61"/>
      <c r="D1131" s="58"/>
      <c r="E1131" s="61"/>
      <c r="F1131" s="61"/>
      <c r="G1131" s="272"/>
      <c r="H1131" s="62"/>
      <c r="I1131" s="273">
        <f t="shared" si="222"/>
        <v>0</v>
      </c>
      <c r="J1131" s="272"/>
      <c r="K1131" s="62"/>
      <c r="L1131" s="270">
        <f t="shared" si="223"/>
        <v>0</v>
      </c>
      <c r="M1131" s="272"/>
      <c r="N1131" s="62"/>
      <c r="O1131" s="270">
        <f t="shared" si="224"/>
        <v>0</v>
      </c>
      <c r="P1131" s="272"/>
      <c r="Q1131" s="62"/>
      <c r="R1131" s="271">
        <f t="shared" si="225"/>
        <v>0</v>
      </c>
      <c r="S1131" s="272"/>
      <c r="T1131" s="62"/>
      <c r="U1131" s="270">
        <f t="shared" si="226"/>
        <v>0</v>
      </c>
      <c r="V1131" s="272"/>
      <c r="W1131" s="62"/>
      <c r="X1131" s="270">
        <f t="shared" si="227"/>
        <v>0</v>
      </c>
      <c r="Y1131" s="270">
        <f t="shared" si="228"/>
        <v>0</v>
      </c>
      <c r="Z1131" s="61"/>
      <c r="AA1131" s="61"/>
      <c r="AB1131" s="60" t="str">
        <f t="shared" si="229"/>
        <v/>
      </c>
      <c r="AC1131" s="21" t="b">
        <f t="shared" si="230"/>
        <v>0</v>
      </c>
      <c r="AD1131" s="21" t="b">
        <f t="shared" si="231"/>
        <v>0</v>
      </c>
      <c r="AE1131" s="21" t="b">
        <f t="shared" si="232"/>
        <v>0</v>
      </c>
      <c r="AF1131" s="21" t="b">
        <f ca="1">OR(AND($AC1131,NOT($AD1131)),AND($AC1131,OR(AND($G1131="",$H1131&lt;&gt;""),AND($G1131&lt;&gt;"",$H1131=""),AND($J1131="",$K1131&lt;&gt;""),AND($J1131&lt;&gt;"",$K1131=""),AND($M1131="",$N1131&lt;&gt;""),AND($M1131&lt;&gt;"",$N1131=""),AND($P1131="",$Q1131&lt;&gt;""),AND($P1131&lt;&gt;"",$Q1131=""),AND($S1131="",$T1131&lt;&gt;""),AND($S1131&lt;&gt;"",$T1131=""),AND($V1131="",$W1131&lt;&gt;""),AND($V1131&lt;&gt;"",$W1131=""))),AND($C1131&lt;&gt;"",$E1131&lt;&gt;"",LEFT(TRIM($C1131),1)&lt;&gt;LEFT(TRIM($E1131),1)),IF(OR($E1131="",$F1131=""),FALSE(),IFERROR(COUNTIF(INDIRECT("UNITS_"&amp;SUBSTITUTE(LEFT($E1131,FIND(" ",$E1131&amp;" ")-1),".","_")),$F1131)=0,TRUE())),AND($B1131&lt;&gt;"",OR(ISNUMBER(SEARCH("outro",LOWER($B1131))),ISNUMBER(SEARCH("divers",LOWER($B1131))),ISNUMBER(SEARCH("etc",LOWER($B1131))))),OR(AND(ISNUMBER(SEARCH("comunic",LOWER($B1131))),LEFT($E1131,3)&lt;&gt;"4.4"),AND(ISNUMBER(SEARCH("monitor",LOWER($B1131))),NOT(OR(LEFT($E1131,3)="1.5",LEFT($E1131,3)="2.5")))),AND($B1131&lt;&gt;"",OR(LEFT($C1131,1)="1",LEFT($C1131,1)="2"),$D1131=""),AND($D1131&lt;&gt;"",NOT(OR(LEFT($C1131,1)="1",LEFT($C1131,1)="2"))),AND($D1131&lt;&gt;"",COUNTIF(' PROJETO'!$B$14:$B$16,$D1131)=0),IF($D1131="",FALSE(),IF(COUNTIF(' PROJETO'!$B$14:$B$16,$D1131)=0,FALSE(),IFERROR(INDEX(' PROJETO'!$C$14:$C$16,MATCH($D1131,' PROJETO'!$B$14:$B$16,0))&lt;&gt;"Sim",FALSE()))))</f>
        <v>0</v>
      </c>
      <c r="AG1131" s="21" t="b">
        <f>AND($AC1131,$Y1131&gt;'CONFG.  LISTAS'!$F$4,$Z1131="",$AA1131="")</f>
        <v>0</v>
      </c>
      <c r="AH1131" s="21" t="str">
        <f t="shared" si="233"/>
        <v/>
      </c>
      <c r="AI1131" s="43" t="str">
        <f ca="1">IF(NOT($AC1131),"",IF(OR($B1131="",$C1131="",$E1131="",$F1131=""),"Preencha descrição, categoria, tipo e unidade.",IF(AND($B1131&lt;&gt;"",OR(LEFT($C1131,1)="1",LEFT($C1131,1)="2"),$D1131=""),"Informe a prática de restauração para itens diretos.",IF(AND($D1131&lt;&gt;"",NOT(OR(LEFT($C1131,1)="1",LEFT($C1131,1)="2"))),"Custos indiretos não devem pertencer a uma prática específica.",IF(AND($D1131&lt;&gt;"",COUNTIF(' PROJETO'!$B$14:$B$16,$D1131)=0),"Prática de restauração inválida ou não cadastrada.",IF(IF($D1131="",FALSE(),IF(COUNTIF(' PROJETO'!$B$14:$B$16,$D1131)=0,FALSE(),IFERROR(INDEX(' PROJETO'!$C$14:$C$16,MATCH($D1131,' PROJETO'!$B$14:$B$16,0))&lt;&gt;"Sim",FALSE()))),"A prática informada no item não foi selecionada na aba Projeto.",IF(AND(MAX($I1131,$L1131,$O1131,$R1131,$U1131,$X1131)&gt;'CONFG.  LISTAS'!$F$4,NOT(OR($Z1131&lt;&gt;"",$AA1131&lt;&gt;""))),"Memorial de cálculo ou anexo obrigatório não informado para item acima do limite.",IF(OR(AND($G1131&lt;&gt;"",$H1131&lt;&gt;"",OR($G1131&lt;=0,$H1131&lt;=0)),AND($J1131&lt;&gt;"",$K1131&lt;&gt;"",OR($J1131&lt;=0,$K1131&lt;=0)),AND($M1131&lt;&gt;"",$N1131&lt;&gt;"",OR($M1131&lt;=0,$N1131&lt;=0)),AND($P1131&lt;&gt;"",$Q1131&lt;&gt;"",OR($P1131&lt;=0,$Q1131&lt;=0)),AND($S1131&lt;&gt;"",$T1131&lt;&gt;"",OR($S1131&lt;=0,$T1131&lt;=0)),AND($V1131&lt;&gt;"",$W1131&lt;&gt;"",OR($V1131&lt;=0,$W1131&lt;=0))),"Revise os valores informados: valor unitário e quantidade devem ser maiores que zero.",IF(OR(AND($G1131="",$H1131&lt;&gt;""),AND($G1131&lt;&gt;"",$H1131=""),AND($J1131="",$K1131&lt;&gt;""),AND($J1131&lt;&gt;"",$K1131=""),AND($M1131="",$N1131&lt;&gt;""),AND($M1131&lt;&gt;"",$N1131=""),AND($P1131="",$Q1131&lt;&gt;""),AND($P1131&lt;&gt;"",$Q1131=""),AND($S1131="",$T1131&lt;&gt;""),AND($S1131&lt;&gt;"",$T1131=""),AND($V1131="",$W1131&lt;&gt;""),AND($V1131&lt;&gt;"",$W1131="")),"Há ano preenchido parcialmente: "&amp;TRIM(IF(AND($G1131="",$H1131&lt;&gt;""),"Ano 1 (falta valor unitário); ","")&amp;IF(AND($G1131&lt;&gt;"",$H1131=""),"Ano 1 (falta quantidade); ","")&amp;IF(AND($J1131="",$K1131&lt;&gt;""),"Ano 2 (falta valor unitário); ","")&amp;IF(AND($J1131&lt;&gt;"",$K1131=""),"Ano 2 (falta quantidade); ","")&amp;IF(AND($M1131="",$N1131&lt;&gt;""),"Ano 3 (falta valor unitário); ","")&amp;IF(AND($M1131&lt;&gt;"",$N1131=""),"Ano 3 (falta quantidade); ","")&amp;IF(AND($P1131="",$Q1131&lt;&gt;""),"Ano 4 (falta valor unitário); ","")&amp;IF(AND($P1131&lt;&gt;"",$Q1131=""),"Ano 4 (falta quantidade); ","")&amp;IF(AND($S1131="",$T1131&lt;&gt;""),"Ano 5 (falta valor unitário); ","")&amp;IF(AND($S1131&lt;&gt;"",$T1131=""),"Ano 5 (falta quantidade); ","")&amp;IF(AND($V1131="",$W1131&lt;&gt;""),"Ano 6 (falta valor unitário); ","")&amp;IF(AND($V1131&lt;&gt;"",$W1131=""),"Ano 6 (falta quantidade); ","")), IF(NOT(OR(AND($G1131&lt;&gt;"",$H1131&lt;&gt;""),AND($J1131&lt;&gt;"",$K1131&lt;&gt;""),AND($M1131&lt;&gt;"",$N1131&lt;&gt;""),AND($P1131&lt;&gt;"",$Q1131&lt;&gt;""),AND($S1131&lt;&gt;"",$T1131&lt;&gt;""),AND($V1131&lt;&gt;"",$W1131&lt;&gt;""))),"Informe pelo menos um ano completo com valor unitário e quantidade.",IF(AND($C1131&lt;&gt;"",$E1131&lt;&gt;"",LEFT(TRIM($C1131),1)&lt;&gt;LEFT(TRIM($E1131),1)),"Categoria e tipo estão incompatíveis.",IF(IF(OR($E1131="",$F1131=""),FALSE(),IFERROR(COUNTIF(INDIRECT("UNITS_"&amp;SUBSTITUTE(LEFT($E1131,FIND(" ",$E1131&amp;" ")-1),".","_")),$F1131)=0,TRUE())),"Unidade incompatível com o tipo selecionado.",IF(OR(AND(ISNUMBER(SEARCH("comunic",LOWER($B1131))),LEFT($E1131,3)&lt;&gt;"4.4"),AND(ISNUMBER(SEARCH("monitor",LOWER($B1131))),NOT(OR(LEFT($E1131,3)="1.5",LEFT($E1131,3)="2.5")))),"Revise a classificação do item conforme as regras de preenchimento.",IF(AND($B1131&lt;&gt;"",OR(ISNUMBER(SEARCH("outro",LOWER($B1131))),ISNUMBER(SEARCH("divers",LOWER($B1131))),ISNUMBER(SEARCH("kit",LOWER($B1131))),ISNUMBER(SEARCH("ferrament",LOWER($B1131))),ISNUMBER(SEARCH("epi",LOWER($B1131)))),NOT(OR($Z1131&lt;&gt;"",$AA1131&lt;&gt;""))),"Descrição muito genérica: detalhe melhor o item e registre o racional no memorial ou em anexo.",IF(AND($Y1131=0,$B1131&lt;&gt;"",OR($G1131&lt;&gt;"",$H1131&lt;&gt;"",$J1131&lt;&gt;"",$K1131&lt;&gt;"",$M1131&lt;&gt;"",$N1131&lt;&gt;"",$P1131&lt;&gt;"",$Q1131&lt;&gt;"",$S1131&lt;&gt;"",$T1131&lt;&gt;"",$V1131&lt;&gt;"",$W1131&lt;&gt;"")),"O item possui dados lançados, mas o total está zerado. Revise os valores informados.","")))))))))))))))</f>
        <v/>
      </c>
    </row>
    <row r="1132" spans="1:35" ht="14.25" customHeight="1" x14ac:dyDescent="0.25">
      <c r="A1132" s="57" t="str">
        <f t="shared" si="221"/>
        <v/>
      </c>
      <c r="B1132" s="58"/>
      <c r="C1132" s="58"/>
      <c r="D1132" s="58"/>
      <c r="E1132" s="58"/>
      <c r="F1132" s="58"/>
      <c r="G1132" s="269"/>
      <c r="H1132" s="59"/>
      <c r="I1132" s="273">
        <f t="shared" si="222"/>
        <v>0</v>
      </c>
      <c r="J1132" s="269"/>
      <c r="K1132" s="59"/>
      <c r="L1132" s="270">
        <f t="shared" si="223"/>
        <v>0</v>
      </c>
      <c r="M1132" s="269"/>
      <c r="N1132" s="59"/>
      <c r="O1132" s="270">
        <f t="shared" si="224"/>
        <v>0</v>
      </c>
      <c r="P1132" s="269"/>
      <c r="Q1132" s="59"/>
      <c r="R1132" s="271">
        <f t="shared" si="225"/>
        <v>0</v>
      </c>
      <c r="S1132" s="269"/>
      <c r="T1132" s="59"/>
      <c r="U1132" s="270">
        <f t="shared" si="226"/>
        <v>0</v>
      </c>
      <c r="V1132" s="269"/>
      <c r="W1132" s="59"/>
      <c r="X1132" s="270">
        <f t="shared" si="227"/>
        <v>0</v>
      </c>
      <c r="Y1132" s="270">
        <f t="shared" si="228"/>
        <v>0</v>
      </c>
      <c r="Z1132" s="58"/>
      <c r="AA1132" s="58"/>
      <c r="AB1132" s="60" t="str">
        <f t="shared" si="229"/>
        <v/>
      </c>
      <c r="AC1132" s="21" t="b">
        <f t="shared" si="230"/>
        <v>0</v>
      </c>
      <c r="AD1132" s="21" t="b">
        <f t="shared" si="231"/>
        <v>0</v>
      </c>
      <c r="AE1132" s="21" t="b">
        <f t="shared" si="232"/>
        <v>0</v>
      </c>
      <c r="AF1132" s="21" t="b">
        <f ca="1">OR(AND($AC1132,NOT($AD1132)),AND($AC1132,OR(AND($G1132="",$H1132&lt;&gt;""),AND($G1132&lt;&gt;"",$H1132=""),AND($J1132="",$K1132&lt;&gt;""),AND($J1132&lt;&gt;"",$K1132=""),AND($M1132="",$N1132&lt;&gt;""),AND($M1132&lt;&gt;"",$N1132=""),AND($P1132="",$Q1132&lt;&gt;""),AND($P1132&lt;&gt;"",$Q1132=""),AND($S1132="",$T1132&lt;&gt;""),AND($S1132&lt;&gt;"",$T1132=""),AND($V1132="",$W1132&lt;&gt;""),AND($V1132&lt;&gt;"",$W1132=""))),AND($C1132&lt;&gt;"",$E1132&lt;&gt;"",LEFT(TRIM($C1132),1)&lt;&gt;LEFT(TRIM($E1132),1)),IF(OR($E1132="",$F1132=""),FALSE(),IFERROR(COUNTIF(INDIRECT("UNITS_"&amp;SUBSTITUTE(LEFT($E1132,FIND(" ",$E1132&amp;" ")-1),".","_")),$F1132)=0,TRUE())),AND($B1132&lt;&gt;"",OR(ISNUMBER(SEARCH("outro",LOWER($B1132))),ISNUMBER(SEARCH("divers",LOWER($B1132))),ISNUMBER(SEARCH("etc",LOWER($B1132))))),OR(AND(ISNUMBER(SEARCH("comunic",LOWER($B1132))),LEFT($E1132,3)&lt;&gt;"4.4"),AND(ISNUMBER(SEARCH("monitor",LOWER($B1132))),NOT(OR(LEFT($E1132,3)="1.5",LEFT($E1132,3)="2.5")))),AND($B1132&lt;&gt;"",OR(LEFT($C1132,1)="1",LEFT($C1132,1)="2"),$D1132=""),AND($D1132&lt;&gt;"",NOT(OR(LEFT($C1132,1)="1",LEFT($C1132,1)="2"))),AND($D1132&lt;&gt;"",COUNTIF(' PROJETO'!$B$14:$B$16,$D1132)=0),IF($D1132="",FALSE(),IF(COUNTIF(' PROJETO'!$B$14:$B$16,$D1132)=0,FALSE(),IFERROR(INDEX(' PROJETO'!$C$14:$C$16,MATCH($D1132,' PROJETO'!$B$14:$B$16,0))&lt;&gt;"Sim",FALSE()))))</f>
        <v>0</v>
      </c>
      <c r="AG1132" s="21" t="b">
        <f>AND($AC1132,$Y1132&gt;'CONFG.  LISTAS'!$F$4,$Z1132="",$AA1132="")</f>
        <v>0</v>
      </c>
      <c r="AH1132" s="21" t="str">
        <f t="shared" si="233"/>
        <v/>
      </c>
      <c r="AI1132" s="43" t="str">
        <f ca="1">IF(NOT($AC1132),"",IF(OR($B1132="",$C1132="",$E1132="",$F1132=""),"Preencha descrição, categoria, tipo e unidade.",IF(AND($B1132&lt;&gt;"",OR(LEFT($C1132,1)="1",LEFT($C1132,1)="2"),$D1132=""),"Informe a prática de restauração para itens diretos.",IF(AND($D1132&lt;&gt;"",NOT(OR(LEFT($C1132,1)="1",LEFT($C1132,1)="2"))),"Custos indiretos não devem pertencer a uma prática específica.",IF(AND($D1132&lt;&gt;"",COUNTIF(' PROJETO'!$B$14:$B$16,$D1132)=0),"Prática de restauração inválida ou não cadastrada.",IF(IF($D1132="",FALSE(),IF(COUNTIF(' PROJETO'!$B$14:$B$16,$D1132)=0,FALSE(),IFERROR(INDEX(' PROJETO'!$C$14:$C$16,MATCH($D1132,' PROJETO'!$B$14:$B$16,0))&lt;&gt;"Sim",FALSE()))),"A prática informada no item não foi selecionada na aba Projeto.",IF(AND(MAX($I1132,$L1132,$O1132,$R1132,$U1132,$X1132)&gt;'CONFG.  LISTAS'!$F$4,NOT(OR($Z1132&lt;&gt;"",$AA1132&lt;&gt;""))),"Memorial de cálculo ou anexo obrigatório não informado para item acima do limite.",IF(OR(AND($G1132&lt;&gt;"",$H1132&lt;&gt;"",OR($G1132&lt;=0,$H1132&lt;=0)),AND($J1132&lt;&gt;"",$K1132&lt;&gt;"",OR($J1132&lt;=0,$K1132&lt;=0)),AND($M1132&lt;&gt;"",$N1132&lt;&gt;"",OR($M1132&lt;=0,$N1132&lt;=0)),AND($P1132&lt;&gt;"",$Q1132&lt;&gt;"",OR($P1132&lt;=0,$Q1132&lt;=0)),AND($S1132&lt;&gt;"",$T1132&lt;&gt;"",OR($S1132&lt;=0,$T1132&lt;=0)),AND($V1132&lt;&gt;"",$W1132&lt;&gt;"",OR($V1132&lt;=0,$W1132&lt;=0))),"Revise os valores informados: valor unitário e quantidade devem ser maiores que zero.",IF(OR(AND($G1132="",$H1132&lt;&gt;""),AND($G1132&lt;&gt;"",$H1132=""),AND($J1132="",$K1132&lt;&gt;""),AND($J1132&lt;&gt;"",$K1132=""),AND($M1132="",$N1132&lt;&gt;""),AND($M1132&lt;&gt;"",$N1132=""),AND($P1132="",$Q1132&lt;&gt;""),AND($P1132&lt;&gt;"",$Q1132=""),AND($S1132="",$T1132&lt;&gt;""),AND($S1132&lt;&gt;"",$T1132=""),AND($V1132="",$W1132&lt;&gt;""),AND($V1132&lt;&gt;"",$W1132="")),"Há ano preenchido parcialmente: "&amp;TRIM(IF(AND($G1132="",$H1132&lt;&gt;""),"Ano 1 (falta valor unitário); ","")&amp;IF(AND($G1132&lt;&gt;"",$H1132=""),"Ano 1 (falta quantidade); ","")&amp;IF(AND($J1132="",$K1132&lt;&gt;""),"Ano 2 (falta valor unitário); ","")&amp;IF(AND($J1132&lt;&gt;"",$K1132=""),"Ano 2 (falta quantidade); ","")&amp;IF(AND($M1132="",$N1132&lt;&gt;""),"Ano 3 (falta valor unitário); ","")&amp;IF(AND($M1132&lt;&gt;"",$N1132=""),"Ano 3 (falta quantidade); ","")&amp;IF(AND($P1132="",$Q1132&lt;&gt;""),"Ano 4 (falta valor unitário); ","")&amp;IF(AND($P1132&lt;&gt;"",$Q1132=""),"Ano 4 (falta quantidade); ","")&amp;IF(AND($S1132="",$T1132&lt;&gt;""),"Ano 5 (falta valor unitário); ","")&amp;IF(AND($S1132&lt;&gt;"",$T1132=""),"Ano 5 (falta quantidade); ","")&amp;IF(AND($V1132="",$W1132&lt;&gt;""),"Ano 6 (falta valor unitário); ","")&amp;IF(AND($V1132&lt;&gt;"",$W1132=""),"Ano 6 (falta quantidade); ","")), IF(NOT(OR(AND($G1132&lt;&gt;"",$H1132&lt;&gt;""),AND($J1132&lt;&gt;"",$K1132&lt;&gt;""),AND($M1132&lt;&gt;"",$N1132&lt;&gt;""),AND($P1132&lt;&gt;"",$Q1132&lt;&gt;""),AND($S1132&lt;&gt;"",$T1132&lt;&gt;""),AND($V1132&lt;&gt;"",$W1132&lt;&gt;""))),"Informe pelo menos um ano completo com valor unitário e quantidade.",IF(AND($C1132&lt;&gt;"",$E1132&lt;&gt;"",LEFT(TRIM($C1132),1)&lt;&gt;LEFT(TRIM($E1132),1)),"Categoria e tipo estão incompatíveis.",IF(IF(OR($E1132="",$F1132=""),FALSE(),IFERROR(COUNTIF(INDIRECT("UNITS_"&amp;SUBSTITUTE(LEFT($E1132,FIND(" ",$E1132&amp;" ")-1),".","_")),$F1132)=0,TRUE())),"Unidade incompatível com o tipo selecionado.",IF(OR(AND(ISNUMBER(SEARCH("comunic",LOWER($B1132))),LEFT($E1132,3)&lt;&gt;"4.4"),AND(ISNUMBER(SEARCH("monitor",LOWER($B1132))),NOT(OR(LEFT($E1132,3)="1.5",LEFT($E1132,3)="2.5")))),"Revise a classificação do item conforme as regras de preenchimento.",IF(AND($B1132&lt;&gt;"",OR(ISNUMBER(SEARCH("outro",LOWER($B1132))),ISNUMBER(SEARCH("divers",LOWER($B1132))),ISNUMBER(SEARCH("kit",LOWER($B1132))),ISNUMBER(SEARCH("ferrament",LOWER($B1132))),ISNUMBER(SEARCH("epi",LOWER($B1132)))),NOT(OR($Z1132&lt;&gt;"",$AA1132&lt;&gt;""))),"Descrição muito genérica: detalhe melhor o item e registre o racional no memorial ou em anexo.",IF(AND($Y1132=0,$B1132&lt;&gt;"",OR($G1132&lt;&gt;"",$H1132&lt;&gt;"",$J1132&lt;&gt;"",$K1132&lt;&gt;"",$M1132&lt;&gt;"",$N1132&lt;&gt;"",$P1132&lt;&gt;"",$Q1132&lt;&gt;"",$S1132&lt;&gt;"",$T1132&lt;&gt;"",$V1132&lt;&gt;"",$W1132&lt;&gt;"")),"O item possui dados lançados, mas o total está zerado. Revise os valores informados.","")))))))))))))))</f>
        <v/>
      </c>
    </row>
    <row r="1133" spans="1:35" ht="14.25" customHeight="1" x14ac:dyDescent="0.25">
      <c r="A1133" s="57" t="str">
        <f t="shared" si="221"/>
        <v/>
      </c>
      <c r="B1133" s="61"/>
      <c r="C1133" s="61"/>
      <c r="D1133" s="58"/>
      <c r="E1133" s="61"/>
      <c r="F1133" s="61"/>
      <c r="G1133" s="272"/>
      <c r="H1133" s="62"/>
      <c r="I1133" s="273">
        <f t="shared" si="222"/>
        <v>0</v>
      </c>
      <c r="J1133" s="272"/>
      <c r="K1133" s="62"/>
      <c r="L1133" s="270">
        <f t="shared" si="223"/>
        <v>0</v>
      </c>
      <c r="M1133" s="272"/>
      <c r="N1133" s="62"/>
      <c r="O1133" s="270">
        <f t="shared" si="224"/>
        <v>0</v>
      </c>
      <c r="P1133" s="272"/>
      <c r="Q1133" s="62"/>
      <c r="R1133" s="271">
        <f t="shared" si="225"/>
        <v>0</v>
      </c>
      <c r="S1133" s="272"/>
      <c r="T1133" s="62"/>
      <c r="U1133" s="270">
        <f t="shared" si="226"/>
        <v>0</v>
      </c>
      <c r="V1133" s="272"/>
      <c r="W1133" s="62"/>
      <c r="X1133" s="270">
        <f t="shared" si="227"/>
        <v>0</v>
      </c>
      <c r="Y1133" s="270">
        <f t="shared" si="228"/>
        <v>0</v>
      </c>
      <c r="Z1133" s="61"/>
      <c r="AA1133" s="61"/>
      <c r="AB1133" s="60" t="str">
        <f t="shared" si="229"/>
        <v/>
      </c>
      <c r="AC1133" s="21" t="b">
        <f t="shared" si="230"/>
        <v>0</v>
      </c>
      <c r="AD1133" s="21" t="b">
        <f t="shared" si="231"/>
        <v>0</v>
      </c>
      <c r="AE1133" s="21" t="b">
        <f t="shared" si="232"/>
        <v>0</v>
      </c>
      <c r="AF1133" s="21" t="b">
        <f ca="1">OR(AND($AC1133,NOT($AD1133)),AND($AC1133,OR(AND($G1133="",$H1133&lt;&gt;""),AND($G1133&lt;&gt;"",$H1133=""),AND($J1133="",$K1133&lt;&gt;""),AND($J1133&lt;&gt;"",$K1133=""),AND($M1133="",$N1133&lt;&gt;""),AND($M1133&lt;&gt;"",$N1133=""),AND($P1133="",$Q1133&lt;&gt;""),AND($P1133&lt;&gt;"",$Q1133=""),AND($S1133="",$T1133&lt;&gt;""),AND($S1133&lt;&gt;"",$T1133=""),AND($V1133="",$W1133&lt;&gt;""),AND($V1133&lt;&gt;"",$W1133=""))),AND($C1133&lt;&gt;"",$E1133&lt;&gt;"",LEFT(TRIM($C1133),1)&lt;&gt;LEFT(TRIM($E1133),1)),IF(OR($E1133="",$F1133=""),FALSE(),IFERROR(COUNTIF(INDIRECT("UNITS_"&amp;SUBSTITUTE(LEFT($E1133,FIND(" ",$E1133&amp;" ")-1),".","_")),$F1133)=0,TRUE())),AND($B1133&lt;&gt;"",OR(ISNUMBER(SEARCH("outro",LOWER($B1133))),ISNUMBER(SEARCH("divers",LOWER($B1133))),ISNUMBER(SEARCH("etc",LOWER($B1133))))),OR(AND(ISNUMBER(SEARCH("comunic",LOWER($B1133))),LEFT($E1133,3)&lt;&gt;"4.4"),AND(ISNUMBER(SEARCH("monitor",LOWER($B1133))),NOT(OR(LEFT($E1133,3)="1.5",LEFT($E1133,3)="2.5")))),AND($B1133&lt;&gt;"",OR(LEFT($C1133,1)="1",LEFT($C1133,1)="2"),$D1133=""),AND($D1133&lt;&gt;"",NOT(OR(LEFT($C1133,1)="1",LEFT($C1133,1)="2"))),AND($D1133&lt;&gt;"",COUNTIF(' PROJETO'!$B$14:$B$16,$D1133)=0),IF($D1133="",FALSE(),IF(COUNTIF(' PROJETO'!$B$14:$B$16,$D1133)=0,FALSE(),IFERROR(INDEX(' PROJETO'!$C$14:$C$16,MATCH($D1133,' PROJETO'!$B$14:$B$16,0))&lt;&gt;"Sim",FALSE()))))</f>
        <v>0</v>
      </c>
      <c r="AG1133" s="21" t="b">
        <f>AND($AC1133,$Y1133&gt;'CONFG.  LISTAS'!$F$4,$Z1133="",$AA1133="")</f>
        <v>0</v>
      </c>
      <c r="AH1133" s="21" t="str">
        <f t="shared" si="233"/>
        <v/>
      </c>
      <c r="AI1133" s="43" t="str">
        <f ca="1">IF(NOT($AC1133),"",IF(OR($B1133="",$C1133="",$E1133="",$F1133=""),"Preencha descrição, categoria, tipo e unidade.",IF(AND($B1133&lt;&gt;"",OR(LEFT($C1133,1)="1",LEFT($C1133,1)="2"),$D1133=""),"Informe a prática de restauração para itens diretos.",IF(AND($D1133&lt;&gt;"",NOT(OR(LEFT($C1133,1)="1",LEFT($C1133,1)="2"))),"Custos indiretos não devem pertencer a uma prática específica.",IF(AND($D1133&lt;&gt;"",COUNTIF(' PROJETO'!$B$14:$B$16,$D1133)=0),"Prática de restauração inválida ou não cadastrada.",IF(IF($D1133="",FALSE(),IF(COUNTIF(' PROJETO'!$B$14:$B$16,$D1133)=0,FALSE(),IFERROR(INDEX(' PROJETO'!$C$14:$C$16,MATCH($D1133,' PROJETO'!$B$14:$B$16,0))&lt;&gt;"Sim",FALSE()))),"A prática informada no item não foi selecionada na aba Projeto.",IF(AND(MAX($I1133,$L1133,$O1133,$R1133,$U1133,$X1133)&gt;'CONFG.  LISTAS'!$F$4,NOT(OR($Z1133&lt;&gt;"",$AA1133&lt;&gt;""))),"Memorial de cálculo ou anexo obrigatório não informado para item acima do limite.",IF(OR(AND($G1133&lt;&gt;"",$H1133&lt;&gt;"",OR($G1133&lt;=0,$H1133&lt;=0)),AND($J1133&lt;&gt;"",$K1133&lt;&gt;"",OR($J1133&lt;=0,$K1133&lt;=0)),AND($M1133&lt;&gt;"",$N1133&lt;&gt;"",OR($M1133&lt;=0,$N1133&lt;=0)),AND($P1133&lt;&gt;"",$Q1133&lt;&gt;"",OR($P1133&lt;=0,$Q1133&lt;=0)),AND($S1133&lt;&gt;"",$T1133&lt;&gt;"",OR($S1133&lt;=0,$T1133&lt;=0)),AND($V1133&lt;&gt;"",$W1133&lt;&gt;"",OR($V1133&lt;=0,$W1133&lt;=0))),"Revise os valores informados: valor unitário e quantidade devem ser maiores que zero.",IF(OR(AND($G1133="",$H1133&lt;&gt;""),AND($G1133&lt;&gt;"",$H1133=""),AND($J1133="",$K1133&lt;&gt;""),AND($J1133&lt;&gt;"",$K1133=""),AND($M1133="",$N1133&lt;&gt;""),AND($M1133&lt;&gt;"",$N1133=""),AND($P1133="",$Q1133&lt;&gt;""),AND($P1133&lt;&gt;"",$Q1133=""),AND($S1133="",$T1133&lt;&gt;""),AND($S1133&lt;&gt;"",$T1133=""),AND($V1133="",$W1133&lt;&gt;""),AND($V1133&lt;&gt;"",$W1133="")),"Há ano preenchido parcialmente: "&amp;TRIM(IF(AND($G1133="",$H1133&lt;&gt;""),"Ano 1 (falta valor unitário); ","")&amp;IF(AND($G1133&lt;&gt;"",$H1133=""),"Ano 1 (falta quantidade); ","")&amp;IF(AND($J1133="",$K1133&lt;&gt;""),"Ano 2 (falta valor unitário); ","")&amp;IF(AND($J1133&lt;&gt;"",$K1133=""),"Ano 2 (falta quantidade); ","")&amp;IF(AND($M1133="",$N1133&lt;&gt;""),"Ano 3 (falta valor unitário); ","")&amp;IF(AND($M1133&lt;&gt;"",$N1133=""),"Ano 3 (falta quantidade); ","")&amp;IF(AND($P1133="",$Q1133&lt;&gt;""),"Ano 4 (falta valor unitário); ","")&amp;IF(AND($P1133&lt;&gt;"",$Q1133=""),"Ano 4 (falta quantidade); ","")&amp;IF(AND($S1133="",$T1133&lt;&gt;""),"Ano 5 (falta valor unitário); ","")&amp;IF(AND($S1133&lt;&gt;"",$T1133=""),"Ano 5 (falta quantidade); ","")&amp;IF(AND($V1133="",$W1133&lt;&gt;""),"Ano 6 (falta valor unitário); ","")&amp;IF(AND($V1133&lt;&gt;"",$W1133=""),"Ano 6 (falta quantidade); ","")), IF(NOT(OR(AND($G1133&lt;&gt;"",$H1133&lt;&gt;""),AND($J1133&lt;&gt;"",$K1133&lt;&gt;""),AND($M1133&lt;&gt;"",$N1133&lt;&gt;""),AND($P1133&lt;&gt;"",$Q1133&lt;&gt;""),AND($S1133&lt;&gt;"",$T1133&lt;&gt;""),AND($V1133&lt;&gt;"",$W1133&lt;&gt;""))),"Informe pelo menos um ano completo com valor unitário e quantidade.",IF(AND($C1133&lt;&gt;"",$E1133&lt;&gt;"",LEFT(TRIM($C1133),1)&lt;&gt;LEFT(TRIM($E1133),1)),"Categoria e tipo estão incompatíveis.",IF(IF(OR($E1133="",$F1133=""),FALSE(),IFERROR(COUNTIF(INDIRECT("UNITS_"&amp;SUBSTITUTE(LEFT($E1133,FIND(" ",$E1133&amp;" ")-1),".","_")),$F1133)=0,TRUE())),"Unidade incompatível com o tipo selecionado.",IF(OR(AND(ISNUMBER(SEARCH("comunic",LOWER($B1133))),LEFT($E1133,3)&lt;&gt;"4.4"),AND(ISNUMBER(SEARCH("monitor",LOWER($B1133))),NOT(OR(LEFT($E1133,3)="1.5",LEFT($E1133,3)="2.5")))),"Revise a classificação do item conforme as regras de preenchimento.",IF(AND($B1133&lt;&gt;"",OR(ISNUMBER(SEARCH("outro",LOWER($B1133))),ISNUMBER(SEARCH("divers",LOWER($B1133))),ISNUMBER(SEARCH("kit",LOWER($B1133))),ISNUMBER(SEARCH("ferrament",LOWER($B1133))),ISNUMBER(SEARCH("epi",LOWER($B1133)))),NOT(OR($Z1133&lt;&gt;"",$AA1133&lt;&gt;""))),"Descrição muito genérica: detalhe melhor o item e registre o racional no memorial ou em anexo.",IF(AND($Y1133=0,$B1133&lt;&gt;"",OR($G1133&lt;&gt;"",$H1133&lt;&gt;"",$J1133&lt;&gt;"",$K1133&lt;&gt;"",$M1133&lt;&gt;"",$N1133&lt;&gt;"",$P1133&lt;&gt;"",$Q1133&lt;&gt;"",$S1133&lt;&gt;"",$T1133&lt;&gt;"",$V1133&lt;&gt;"",$W1133&lt;&gt;"")),"O item possui dados lançados, mas o total está zerado. Revise os valores informados.","")))))))))))))))</f>
        <v/>
      </c>
    </row>
    <row r="1134" spans="1:35" ht="14.25" customHeight="1" x14ac:dyDescent="0.25">
      <c r="A1134" s="57" t="str">
        <f t="shared" si="221"/>
        <v/>
      </c>
      <c r="B1134" s="58"/>
      <c r="C1134" s="58"/>
      <c r="D1134" s="58"/>
      <c r="E1134" s="58"/>
      <c r="F1134" s="58"/>
      <c r="G1134" s="269"/>
      <c r="H1134" s="59"/>
      <c r="I1134" s="273">
        <f t="shared" si="222"/>
        <v>0</v>
      </c>
      <c r="J1134" s="269"/>
      <c r="K1134" s="59"/>
      <c r="L1134" s="270">
        <f t="shared" si="223"/>
        <v>0</v>
      </c>
      <c r="M1134" s="269"/>
      <c r="N1134" s="59"/>
      <c r="O1134" s="270">
        <f t="shared" si="224"/>
        <v>0</v>
      </c>
      <c r="P1134" s="269"/>
      <c r="Q1134" s="59"/>
      <c r="R1134" s="271">
        <f t="shared" si="225"/>
        <v>0</v>
      </c>
      <c r="S1134" s="269"/>
      <c r="T1134" s="59"/>
      <c r="U1134" s="270">
        <f t="shared" si="226"/>
        <v>0</v>
      </c>
      <c r="V1134" s="269"/>
      <c r="W1134" s="59"/>
      <c r="X1134" s="270">
        <f t="shared" si="227"/>
        <v>0</v>
      </c>
      <c r="Y1134" s="270">
        <f t="shared" si="228"/>
        <v>0</v>
      </c>
      <c r="Z1134" s="58"/>
      <c r="AA1134" s="58"/>
      <c r="AB1134" s="60" t="str">
        <f t="shared" si="229"/>
        <v/>
      </c>
      <c r="AC1134" s="21" t="b">
        <f t="shared" si="230"/>
        <v>0</v>
      </c>
      <c r="AD1134" s="21" t="b">
        <f t="shared" si="231"/>
        <v>0</v>
      </c>
      <c r="AE1134" s="21" t="b">
        <f t="shared" si="232"/>
        <v>0</v>
      </c>
      <c r="AF1134" s="21" t="b">
        <f ca="1">OR(AND($AC1134,NOT($AD1134)),AND($AC1134,OR(AND($G1134="",$H1134&lt;&gt;""),AND($G1134&lt;&gt;"",$H1134=""),AND($J1134="",$K1134&lt;&gt;""),AND($J1134&lt;&gt;"",$K1134=""),AND($M1134="",$N1134&lt;&gt;""),AND($M1134&lt;&gt;"",$N1134=""),AND($P1134="",$Q1134&lt;&gt;""),AND($P1134&lt;&gt;"",$Q1134=""),AND($S1134="",$T1134&lt;&gt;""),AND($S1134&lt;&gt;"",$T1134=""),AND($V1134="",$W1134&lt;&gt;""),AND($V1134&lt;&gt;"",$W1134=""))),AND($C1134&lt;&gt;"",$E1134&lt;&gt;"",LEFT(TRIM($C1134),1)&lt;&gt;LEFT(TRIM($E1134),1)),IF(OR($E1134="",$F1134=""),FALSE(),IFERROR(COUNTIF(INDIRECT("UNITS_"&amp;SUBSTITUTE(LEFT($E1134,FIND(" ",$E1134&amp;" ")-1),".","_")),$F1134)=0,TRUE())),AND($B1134&lt;&gt;"",OR(ISNUMBER(SEARCH("outro",LOWER($B1134))),ISNUMBER(SEARCH("divers",LOWER($B1134))),ISNUMBER(SEARCH("etc",LOWER($B1134))))),OR(AND(ISNUMBER(SEARCH("comunic",LOWER($B1134))),LEFT($E1134,3)&lt;&gt;"4.4"),AND(ISNUMBER(SEARCH("monitor",LOWER($B1134))),NOT(OR(LEFT($E1134,3)="1.5",LEFT($E1134,3)="2.5")))),AND($B1134&lt;&gt;"",OR(LEFT($C1134,1)="1",LEFT($C1134,1)="2"),$D1134=""),AND($D1134&lt;&gt;"",NOT(OR(LEFT($C1134,1)="1",LEFT($C1134,1)="2"))),AND($D1134&lt;&gt;"",COUNTIF(' PROJETO'!$B$14:$B$16,$D1134)=0),IF($D1134="",FALSE(),IF(COUNTIF(' PROJETO'!$B$14:$B$16,$D1134)=0,FALSE(),IFERROR(INDEX(' PROJETO'!$C$14:$C$16,MATCH($D1134,' PROJETO'!$B$14:$B$16,0))&lt;&gt;"Sim",FALSE()))))</f>
        <v>0</v>
      </c>
      <c r="AG1134" s="21" t="b">
        <f>AND($AC1134,$Y1134&gt;'CONFG.  LISTAS'!$F$4,$Z1134="",$AA1134="")</f>
        <v>0</v>
      </c>
      <c r="AH1134" s="21" t="str">
        <f t="shared" si="233"/>
        <v/>
      </c>
      <c r="AI1134" s="43" t="str">
        <f ca="1">IF(NOT($AC1134),"",IF(OR($B1134="",$C1134="",$E1134="",$F1134=""),"Preencha descrição, categoria, tipo e unidade.",IF(AND($B1134&lt;&gt;"",OR(LEFT($C1134,1)="1",LEFT($C1134,1)="2"),$D1134=""),"Informe a prática de restauração para itens diretos.",IF(AND($D1134&lt;&gt;"",NOT(OR(LEFT($C1134,1)="1",LEFT($C1134,1)="2"))),"Custos indiretos não devem pertencer a uma prática específica.",IF(AND($D1134&lt;&gt;"",COUNTIF(' PROJETO'!$B$14:$B$16,$D1134)=0),"Prática de restauração inválida ou não cadastrada.",IF(IF($D1134="",FALSE(),IF(COUNTIF(' PROJETO'!$B$14:$B$16,$D1134)=0,FALSE(),IFERROR(INDEX(' PROJETO'!$C$14:$C$16,MATCH($D1134,' PROJETO'!$B$14:$B$16,0))&lt;&gt;"Sim",FALSE()))),"A prática informada no item não foi selecionada na aba Projeto.",IF(AND(MAX($I1134,$L1134,$O1134,$R1134,$U1134,$X1134)&gt;'CONFG.  LISTAS'!$F$4,NOT(OR($Z1134&lt;&gt;"",$AA1134&lt;&gt;""))),"Memorial de cálculo ou anexo obrigatório não informado para item acima do limite.",IF(OR(AND($G1134&lt;&gt;"",$H1134&lt;&gt;"",OR($G1134&lt;=0,$H1134&lt;=0)),AND($J1134&lt;&gt;"",$K1134&lt;&gt;"",OR($J1134&lt;=0,$K1134&lt;=0)),AND($M1134&lt;&gt;"",$N1134&lt;&gt;"",OR($M1134&lt;=0,$N1134&lt;=0)),AND($P1134&lt;&gt;"",$Q1134&lt;&gt;"",OR($P1134&lt;=0,$Q1134&lt;=0)),AND($S1134&lt;&gt;"",$T1134&lt;&gt;"",OR($S1134&lt;=0,$T1134&lt;=0)),AND($V1134&lt;&gt;"",$W1134&lt;&gt;"",OR($V1134&lt;=0,$W1134&lt;=0))),"Revise os valores informados: valor unitário e quantidade devem ser maiores que zero.",IF(OR(AND($G1134="",$H1134&lt;&gt;""),AND($G1134&lt;&gt;"",$H1134=""),AND($J1134="",$K1134&lt;&gt;""),AND($J1134&lt;&gt;"",$K1134=""),AND($M1134="",$N1134&lt;&gt;""),AND($M1134&lt;&gt;"",$N1134=""),AND($P1134="",$Q1134&lt;&gt;""),AND($P1134&lt;&gt;"",$Q1134=""),AND($S1134="",$T1134&lt;&gt;""),AND($S1134&lt;&gt;"",$T1134=""),AND($V1134="",$W1134&lt;&gt;""),AND($V1134&lt;&gt;"",$W1134="")),"Há ano preenchido parcialmente: "&amp;TRIM(IF(AND($G1134="",$H1134&lt;&gt;""),"Ano 1 (falta valor unitário); ","")&amp;IF(AND($G1134&lt;&gt;"",$H1134=""),"Ano 1 (falta quantidade); ","")&amp;IF(AND($J1134="",$K1134&lt;&gt;""),"Ano 2 (falta valor unitário); ","")&amp;IF(AND($J1134&lt;&gt;"",$K1134=""),"Ano 2 (falta quantidade); ","")&amp;IF(AND($M1134="",$N1134&lt;&gt;""),"Ano 3 (falta valor unitário); ","")&amp;IF(AND($M1134&lt;&gt;"",$N1134=""),"Ano 3 (falta quantidade); ","")&amp;IF(AND($P1134="",$Q1134&lt;&gt;""),"Ano 4 (falta valor unitário); ","")&amp;IF(AND($P1134&lt;&gt;"",$Q1134=""),"Ano 4 (falta quantidade); ","")&amp;IF(AND($S1134="",$T1134&lt;&gt;""),"Ano 5 (falta valor unitário); ","")&amp;IF(AND($S1134&lt;&gt;"",$T1134=""),"Ano 5 (falta quantidade); ","")&amp;IF(AND($V1134="",$W1134&lt;&gt;""),"Ano 6 (falta valor unitário); ","")&amp;IF(AND($V1134&lt;&gt;"",$W1134=""),"Ano 6 (falta quantidade); ","")), IF(NOT(OR(AND($G1134&lt;&gt;"",$H1134&lt;&gt;""),AND($J1134&lt;&gt;"",$K1134&lt;&gt;""),AND($M1134&lt;&gt;"",$N1134&lt;&gt;""),AND($P1134&lt;&gt;"",$Q1134&lt;&gt;""),AND($S1134&lt;&gt;"",$T1134&lt;&gt;""),AND($V1134&lt;&gt;"",$W1134&lt;&gt;""))),"Informe pelo menos um ano completo com valor unitário e quantidade.",IF(AND($C1134&lt;&gt;"",$E1134&lt;&gt;"",LEFT(TRIM($C1134),1)&lt;&gt;LEFT(TRIM($E1134),1)),"Categoria e tipo estão incompatíveis.",IF(IF(OR($E1134="",$F1134=""),FALSE(),IFERROR(COUNTIF(INDIRECT("UNITS_"&amp;SUBSTITUTE(LEFT($E1134,FIND(" ",$E1134&amp;" ")-1),".","_")),$F1134)=0,TRUE())),"Unidade incompatível com o tipo selecionado.",IF(OR(AND(ISNUMBER(SEARCH("comunic",LOWER($B1134))),LEFT($E1134,3)&lt;&gt;"4.4"),AND(ISNUMBER(SEARCH("monitor",LOWER($B1134))),NOT(OR(LEFT($E1134,3)="1.5",LEFT($E1134,3)="2.5")))),"Revise a classificação do item conforme as regras de preenchimento.",IF(AND($B1134&lt;&gt;"",OR(ISNUMBER(SEARCH("outro",LOWER($B1134))),ISNUMBER(SEARCH("divers",LOWER($B1134))),ISNUMBER(SEARCH("kit",LOWER($B1134))),ISNUMBER(SEARCH("ferrament",LOWER($B1134))),ISNUMBER(SEARCH("epi",LOWER($B1134)))),NOT(OR($Z1134&lt;&gt;"",$AA1134&lt;&gt;""))),"Descrição muito genérica: detalhe melhor o item e registre o racional no memorial ou em anexo.",IF(AND($Y1134=0,$B1134&lt;&gt;"",OR($G1134&lt;&gt;"",$H1134&lt;&gt;"",$J1134&lt;&gt;"",$K1134&lt;&gt;"",$M1134&lt;&gt;"",$N1134&lt;&gt;"",$P1134&lt;&gt;"",$Q1134&lt;&gt;"",$S1134&lt;&gt;"",$T1134&lt;&gt;"",$V1134&lt;&gt;"",$W1134&lt;&gt;"")),"O item possui dados lançados, mas o total está zerado. Revise os valores informados.","")))))))))))))))</f>
        <v/>
      </c>
    </row>
    <row r="1135" spans="1:35" ht="14.25" customHeight="1" x14ac:dyDescent="0.25">
      <c r="A1135" s="57" t="str">
        <f t="shared" si="221"/>
        <v/>
      </c>
      <c r="B1135" s="61"/>
      <c r="C1135" s="61"/>
      <c r="D1135" s="58"/>
      <c r="E1135" s="61"/>
      <c r="F1135" s="61"/>
      <c r="G1135" s="272"/>
      <c r="H1135" s="62"/>
      <c r="I1135" s="273">
        <f t="shared" si="222"/>
        <v>0</v>
      </c>
      <c r="J1135" s="272"/>
      <c r="K1135" s="62"/>
      <c r="L1135" s="270">
        <f t="shared" si="223"/>
        <v>0</v>
      </c>
      <c r="M1135" s="272"/>
      <c r="N1135" s="62"/>
      <c r="O1135" s="270">
        <f t="shared" si="224"/>
        <v>0</v>
      </c>
      <c r="P1135" s="272"/>
      <c r="Q1135" s="62"/>
      <c r="R1135" s="271">
        <f t="shared" si="225"/>
        <v>0</v>
      </c>
      <c r="S1135" s="272"/>
      <c r="T1135" s="62"/>
      <c r="U1135" s="270">
        <f t="shared" si="226"/>
        <v>0</v>
      </c>
      <c r="V1135" s="272"/>
      <c r="W1135" s="62"/>
      <c r="X1135" s="270">
        <f t="shared" si="227"/>
        <v>0</v>
      </c>
      <c r="Y1135" s="270">
        <f t="shared" si="228"/>
        <v>0</v>
      </c>
      <c r="Z1135" s="61"/>
      <c r="AA1135" s="61"/>
      <c r="AB1135" s="60" t="str">
        <f t="shared" si="229"/>
        <v/>
      </c>
      <c r="AC1135" s="21" t="b">
        <f t="shared" si="230"/>
        <v>0</v>
      </c>
      <c r="AD1135" s="21" t="b">
        <f t="shared" si="231"/>
        <v>0</v>
      </c>
      <c r="AE1135" s="21" t="b">
        <f t="shared" si="232"/>
        <v>0</v>
      </c>
      <c r="AF1135" s="21" t="b">
        <f ca="1">OR(AND($AC1135,NOT($AD1135)),AND($AC1135,OR(AND($G1135="",$H1135&lt;&gt;""),AND($G1135&lt;&gt;"",$H1135=""),AND($J1135="",$K1135&lt;&gt;""),AND($J1135&lt;&gt;"",$K1135=""),AND($M1135="",$N1135&lt;&gt;""),AND($M1135&lt;&gt;"",$N1135=""),AND($P1135="",$Q1135&lt;&gt;""),AND($P1135&lt;&gt;"",$Q1135=""),AND($S1135="",$T1135&lt;&gt;""),AND($S1135&lt;&gt;"",$T1135=""),AND($V1135="",$W1135&lt;&gt;""),AND($V1135&lt;&gt;"",$W1135=""))),AND($C1135&lt;&gt;"",$E1135&lt;&gt;"",LEFT(TRIM($C1135),1)&lt;&gt;LEFT(TRIM($E1135),1)),IF(OR($E1135="",$F1135=""),FALSE(),IFERROR(COUNTIF(INDIRECT("UNITS_"&amp;SUBSTITUTE(LEFT($E1135,FIND(" ",$E1135&amp;" ")-1),".","_")),$F1135)=0,TRUE())),AND($B1135&lt;&gt;"",OR(ISNUMBER(SEARCH("outro",LOWER($B1135))),ISNUMBER(SEARCH("divers",LOWER($B1135))),ISNUMBER(SEARCH("etc",LOWER($B1135))))),OR(AND(ISNUMBER(SEARCH("comunic",LOWER($B1135))),LEFT($E1135,3)&lt;&gt;"4.4"),AND(ISNUMBER(SEARCH("monitor",LOWER($B1135))),NOT(OR(LEFT($E1135,3)="1.5",LEFT($E1135,3)="2.5")))),AND($B1135&lt;&gt;"",OR(LEFT($C1135,1)="1",LEFT($C1135,1)="2"),$D1135=""),AND($D1135&lt;&gt;"",NOT(OR(LEFT($C1135,1)="1",LEFT($C1135,1)="2"))),AND($D1135&lt;&gt;"",COUNTIF(' PROJETO'!$B$14:$B$16,$D1135)=0),IF($D1135="",FALSE(),IF(COUNTIF(' PROJETO'!$B$14:$B$16,$D1135)=0,FALSE(),IFERROR(INDEX(' PROJETO'!$C$14:$C$16,MATCH($D1135,' PROJETO'!$B$14:$B$16,0))&lt;&gt;"Sim",FALSE()))))</f>
        <v>0</v>
      </c>
      <c r="AG1135" s="21" t="b">
        <f>AND($AC1135,$Y1135&gt;'CONFG.  LISTAS'!$F$4,$Z1135="",$AA1135="")</f>
        <v>0</v>
      </c>
      <c r="AH1135" s="21" t="str">
        <f t="shared" si="233"/>
        <v/>
      </c>
      <c r="AI1135" s="43" t="str">
        <f ca="1">IF(NOT($AC1135),"",IF(OR($B1135="",$C1135="",$E1135="",$F1135=""),"Preencha descrição, categoria, tipo e unidade.",IF(AND($B1135&lt;&gt;"",OR(LEFT($C1135,1)="1",LEFT($C1135,1)="2"),$D1135=""),"Informe a prática de restauração para itens diretos.",IF(AND($D1135&lt;&gt;"",NOT(OR(LEFT($C1135,1)="1",LEFT($C1135,1)="2"))),"Custos indiretos não devem pertencer a uma prática específica.",IF(AND($D1135&lt;&gt;"",COUNTIF(' PROJETO'!$B$14:$B$16,$D1135)=0),"Prática de restauração inválida ou não cadastrada.",IF(IF($D1135="",FALSE(),IF(COUNTIF(' PROJETO'!$B$14:$B$16,$D1135)=0,FALSE(),IFERROR(INDEX(' PROJETO'!$C$14:$C$16,MATCH($D1135,' PROJETO'!$B$14:$B$16,0))&lt;&gt;"Sim",FALSE()))),"A prática informada no item não foi selecionada na aba Projeto.",IF(AND(MAX($I1135,$L1135,$O1135,$R1135,$U1135,$X1135)&gt;'CONFG.  LISTAS'!$F$4,NOT(OR($Z1135&lt;&gt;"",$AA1135&lt;&gt;""))),"Memorial de cálculo ou anexo obrigatório não informado para item acima do limite.",IF(OR(AND($G1135&lt;&gt;"",$H1135&lt;&gt;"",OR($G1135&lt;=0,$H1135&lt;=0)),AND($J1135&lt;&gt;"",$K1135&lt;&gt;"",OR($J1135&lt;=0,$K1135&lt;=0)),AND($M1135&lt;&gt;"",$N1135&lt;&gt;"",OR($M1135&lt;=0,$N1135&lt;=0)),AND($P1135&lt;&gt;"",$Q1135&lt;&gt;"",OR($P1135&lt;=0,$Q1135&lt;=0)),AND($S1135&lt;&gt;"",$T1135&lt;&gt;"",OR($S1135&lt;=0,$T1135&lt;=0)),AND($V1135&lt;&gt;"",$W1135&lt;&gt;"",OR($V1135&lt;=0,$W1135&lt;=0))),"Revise os valores informados: valor unitário e quantidade devem ser maiores que zero.",IF(OR(AND($G1135="",$H1135&lt;&gt;""),AND($G1135&lt;&gt;"",$H1135=""),AND($J1135="",$K1135&lt;&gt;""),AND($J1135&lt;&gt;"",$K1135=""),AND($M1135="",$N1135&lt;&gt;""),AND($M1135&lt;&gt;"",$N1135=""),AND($P1135="",$Q1135&lt;&gt;""),AND($P1135&lt;&gt;"",$Q1135=""),AND($S1135="",$T1135&lt;&gt;""),AND($S1135&lt;&gt;"",$T1135=""),AND($V1135="",$W1135&lt;&gt;""),AND($V1135&lt;&gt;"",$W1135="")),"Há ano preenchido parcialmente: "&amp;TRIM(IF(AND($G1135="",$H1135&lt;&gt;""),"Ano 1 (falta valor unitário); ","")&amp;IF(AND($G1135&lt;&gt;"",$H1135=""),"Ano 1 (falta quantidade); ","")&amp;IF(AND($J1135="",$K1135&lt;&gt;""),"Ano 2 (falta valor unitário); ","")&amp;IF(AND($J1135&lt;&gt;"",$K1135=""),"Ano 2 (falta quantidade); ","")&amp;IF(AND($M1135="",$N1135&lt;&gt;""),"Ano 3 (falta valor unitário); ","")&amp;IF(AND($M1135&lt;&gt;"",$N1135=""),"Ano 3 (falta quantidade); ","")&amp;IF(AND($P1135="",$Q1135&lt;&gt;""),"Ano 4 (falta valor unitário); ","")&amp;IF(AND($P1135&lt;&gt;"",$Q1135=""),"Ano 4 (falta quantidade); ","")&amp;IF(AND($S1135="",$T1135&lt;&gt;""),"Ano 5 (falta valor unitário); ","")&amp;IF(AND($S1135&lt;&gt;"",$T1135=""),"Ano 5 (falta quantidade); ","")&amp;IF(AND($V1135="",$W1135&lt;&gt;""),"Ano 6 (falta valor unitário); ","")&amp;IF(AND($V1135&lt;&gt;"",$W1135=""),"Ano 6 (falta quantidade); ","")), IF(NOT(OR(AND($G1135&lt;&gt;"",$H1135&lt;&gt;""),AND($J1135&lt;&gt;"",$K1135&lt;&gt;""),AND($M1135&lt;&gt;"",$N1135&lt;&gt;""),AND($P1135&lt;&gt;"",$Q1135&lt;&gt;""),AND($S1135&lt;&gt;"",$T1135&lt;&gt;""),AND($V1135&lt;&gt;"",$W1135&lt;&gt;""))),"Informe pelo menos um ano completo com valor unitário e quantidade.",IF(AND($C1135&lt;&gt;"",$E1135&lt;&gt;"",LEFT(TRIM($C1135),1)&lt;&gt;LEFT(TRIM($E1135),1)),"Categoria e tipo estão incompatíveis.",IF(IF(OR($E1135="",$F1135=""),FALSE(),IFERROR(COUNTIF(INDIRECT("UNITS_"&amp;SUBSTITUTE(LEFT($E1135,FIND(" ",$E1135&amp;" ")-1),".","_")),$F1135)=0,TRUE())),"Unidade incompatível com o tipo selecionado.",IF(OR(AND(ISNUMBER(SEARCH("comunic",LOWER($B1135))),LEFT($E1135,3)&lt;&gt;"4.4"),AND(ISNUMBER(SEARCH("monitor",LOWER($B1135))),NOT(OR(LEFT($E1135,3)="1.5",LEFT($E1135,3)="2.5")))),"Revise a classificação do item conforme as regras de preenchimento.",IF(AND($B1135&lt;&gt;"",OR(ISNUMBER(SEARCH("outro",LOWER($B1135))),ISNUMBER(SEARCH("divers",LOWER($B1135))),ISNUMBER(SEARCH("kit",LOWER($B1135))),ISNUMBER(SEARCH("ferrament",LOWER($B1135))),ISNUMBER(SEARCH("epi",LOWER($B1135)))),NOT(OR($Z1135&lt;&gt;"",$AA1135&lt;&gt;""))),"Descrição muito genérica: detalhe melhor o item e registre o racional no memorial ou em anexo.",IF(AND($Y1135=0,$B1135&lt;&gt;"",OR($G1135&lt;&gt;"",$H1135&lt;&gt;"",$J1135&lt;&gt;"",$K1135&lt;&gt;"",$M1135&lt;&gt;"",$N1135&lt;&gt;"",$P1135&lt;&gt;"",$Q1135&lt;&gt;"",$S1135&lt;&gt;"",$T1135&lt;&gt;"",$V1135&lt;&gt;"",$W1135&lt;&gt;"")),"O item possui dados lançados, mas o total está zerado. Revise os valores informados.","")))))))))))))))</f>
        <v/>
      </c>
    </row>
    <row r="1136" spans="1:35" ht="14.25" customHeight="1" x14ac:dyDescent="0.25">
      <c r="A1136" s="57" t="str">
        <f t="shared" si="221"/>
        <v/>
      </c>
      <c r="B1136" s="58"/>
      <c r="C1136" s="58"/>
      <c r="D1136" s="58"/>
      <c r="E1136" s="58"/>
      <c r="F1136" s="58"/>
      <c r="G1136" s="269"/>
      <c r="H1136" s="59"/>
      <c r="I1136" s="273">
        <f t="shared" si="222"/>
        <v>0</v>
      </c>
      <c r="J1136" s="269"/>
      <c r="K1136" s="59"/>
      <c r="L1136" s="270">
        <f t="shared" si="223"/>
        <v>0</v>
      </c>
      <c r="M1136" s="269"/>
      <c r="N1136" s="59"/>
      <c r="O1136" s="270">
        <f t="shared" si="224"/>
        <v>0</v>
      </c>
      <c r="P1136" s="269"/>
      <c r="Q1136" s="59"/>
      <c r="R1136" s="271">
        <f t="shared" si="225"/>
        <v>0</v>
      </c>
      <c r="S1136" s="269"/>
      <c r="T1136" s="59"/>
      <c r="U1136" s="270">
        <f t="shared" si="226"/>
        <v>0</v>
      </c>
      <c r="V1136" s="269"/>
      <c r="W1136" s="59"/>
      <c r="X1136" s="270">
        <f t="shared" si="227"/>
        <v>0</v>
      </c>
      <c r="Y1136" s="270">
        <f t="shared" si="228"/>
        <v>0</v>
      </c>
      <c r="Z1136" s="58"/>
      <c r="AA1136" s="58"/>
      <c r="AB1136" s="60" t="str">
        <f t="shared" si="229"/>
        <v/>
      </c>
      <c r="AC1136" s="21" t="b">
        <f t="shared" si="230"/>
        <v>0</v>
      </c>
      <c r="AD1136" s="21" t="b">
        <f t="shared" si="231"/>
        <v>0</v>
      </c>
      <c r="AE1136" s="21" t="b">
        <f t="shared" si="232"/>
        <v>0</v>
      </c>
      <c r="AF1136" s="21" t="b">
        <f ca="1">OR(AND($AC1136,NOT($AD1136)),AND($AC1136,OR(AND($G1136="",$H1136&lt;&gt;""),AND($G1136&lt;&gt;"",$H1136=""),AND($J1136="",$K1136&lt;&gt;""),AND($J1136&lt;&gt;"",$K1136=""),AND($M1136="",$N1136&lt;&gt;""),AND($M1136&lt;&gt;"",$N1136=""),AND($P1136="",$Q1136&lt;&gt;""),AND($P1136&lt;&gt;"",$Q1136=""),AND($S1136="",$T1136&lt;&gt;""),AND($S1136&lt;&gt;"",$T1136=""),AND($V1136="",$W1136&lt;&gt;""),AND($V1136&lt;&gt;"",$W1136=""))),AND($C1136&lt;&gt;"",$E1136&lt;&gt;"",LEFT(TRIM($C1136),1)&lt;&gt;LEFT(TRIM($E1136),1)),IF(OR($E1136="",$F1136=""),FALSE(),IFERROR(COUNTIF(INDIRECT("UNITS_"&amp;SUBSTITUTE(LEFT($E1136,FIND(" ",$E1136&amp;" ")-1),".","_")),$F1136)=0,TRUE())),AND($B1136&lt;&gt;"",OR(ISNUMBER(SEARCH("outro",LOWER($B1136))),ISNUMBER(SEARCH("divers",LOWER($B1136))),ISNUMBER(SEARCH("etc",LOWER($B1136))))),OR(AND(ISNUMBER(SEARCH("comunic",LOWER($B1136))),LEFT($E1136,3)&lt;&gt;"4.4"),AND(ISNUMBER(SEARCH("monitor",LOWER($B1136))),NOT(OR(LEFT($E1136,3)="1.5",LEFT($E1136,3)="2.5")))),AND($B1136&lt;&gt;"",OR(LEFT($C1136,1)="1",LEFT($C1136,1)="2"),$D1136=""),AND($D1136&lt;&gt;"",NOT(OR(LEFT($C1136,1)="1",LEFT($C1136,1)="2"))),AND($D1136&lt;&gt;"",COUNTIF(' PROJETO'!$B$14:$B$16,$D1136)=0),IF($D1136="",FALSE(),IF(COUNTIF(' PROJETO'!$B$14:$B$16,$D1136)=0,FALSE(),IFERROR(INDEX(' PROJETO'!$C$14:$C$16,MATCH($D1136,' PROJETO'!$B$14:$B$16,0))&lt;&gt;"Sim",FALSE()))))</f>
        <v>0</v>
      </c>
      <c r="AG1136" s="21" t="b">
        <f>AND($AC1136,$Y1136&gt;'CONFG.  LISTAS'!$F$4,$Z1136="",$AA1136="")</f>
        <v>0</v>
      </c>
      <c r="AH1136" s="21" t="str">
        <f t="shared" si="233"/>
        <v/>
      </c>
      <c r="AI1136" s="43" t="str">
        <f ca="1">IF(NOT($AC1136),"",IF(OR($B1136="",$C1136="",$E1136="",$F1136=""),"Preencha descrição, categoria, tipo e unidade.",IF(AND($B1136&lt;&gt;"",OR(LEFT($C1136,1)="1",LEFT($C1136,1)="2"),$D1136=""),"Informe a prática de restauração para itens diretos.",IF(AND($D1136&lt;&gt;"",NOT(OR(LEFT($C1136,1)="1",LEFT($C1136,1)="2"))),"Custos indiretos não devem pertencer a uma prática específica.",IF(AND($D1136&lt;&gt;"",COUNTIF(' PROJETO'!$B$14:$B$16,$D1136)=0),"Prática de restauração inválida ou não cadastrada.",IF(IF($D1136="",FALSE(),IF(COUNTIF(' PROJETO'!$B$14:$B$16,$D1136)=0,FALSE(),IFERROR(INDEX(' PROJETO'!$C$14:$C$16,MATCH($D1136,' PROJETO'!$B$14:$B$16,0))&lt;&gt;"Sim",FALSE()))),"A prática informada no item não foi selecionada na aba Projeto.",IF(AND(MAX($I1136,$L1136,$O1136,$R1136,$U1136,$X1136)&gt;'CONFG.  LISTAS'!$F$4,NOT(OR($Z1136&lt;&gt;"",$AA1136&lt;&gt;""))),"Memorial de cálculo ou anexo obrigatório não informado para item acima do limite.",IF(OR(AND($G1136&lt;&gt;"",$H1136&lt;&gt;"",OR($G1136&lt;=0,$H1136&lt;=0)),AND($J1136&lt;&gt;"",$K1136&lt;&gt;"",OR($J1136&lt;=0,$K1136&lt;=0)),AND($M1136&lt;&gt;"",$N1136&lt;&gt;"",OR($M1136&lt;=0,$N1136&lt;=0)),AND($P1136&lt;&gt;"",$Q1136&lt;&gt;"",OR($P1136&lt;=0,$Q1136&lt;=0)),AND($S1136&lt;&gt;"",$T1136&lt;&gt;"",OR($S1136&lt;=0,$T1136&lt;=0)),AND($V1136&lt;&gt;"",$W1136&lt;&gt;"",OR($V1136&lt;=0,$W1136&lt;=0))),"Revise os valores informados: valor unitário e quantidade devem ser maiores que zero.",IF(OR(AND($G1136="",$H1136&lt;&gt;""),AND($G1136&lt;&gt;"",$H1136=""),AND($J1136="",$K1136&lt;&gt;""),AND($J1136&lt;&gt;"",$K1136=""),AND($M1136="",$N1136&lt;&gt;""),AND($M1136&lt;&gt;"",$N1136=""),AND($P1136="",$Q1136&lt;&gt;""),AND($P1136&lt;&gt;"",$Q1136=""),AND($S1136="",$T1136&lt;&gt;""),AND($S1136&lt;&gt;"",$T1136=""),AND($V1136="",$W1136&lt;&gt;""),AND($V1136&lt;&gt;"",$W1136="")),"Há ano preenchido parcialmente: "&amp;TRIM(IF(AND($G1136="",$H1136&lt;&gt;""),"Ano 1 (falta valor unitário); ","")&amp;IF(AND($G1136&lt;&gt;"",$H1136=""),"Ano 1 (falta quantidade); ","")&amp;IF(AND($J1136="",$K1136&lt;&gt;""),"Ano 2 (falta valor unitário); ","")&amp;IF(AND($J1136&lt;&gt;"",$K1136=""),"Ano 2 (falta quantidade); ","")&amp;IF(AND($M1136="",$N1136&lt;&gt;""),"Ano 3 (falta valor unitário); ","")&amp;IF(AND($M1136&lt;&gt;"",$N1136=""),"Ano 3 (falta quantidade); ","")&amp;IF(AND($P1136="",$Q1136&lt;&gt;""),"Ano 4 (falta valor unitário); ","")&amp;IF(AND($P1136&lt;&gt;"",$Q1136=""),"Ano 4 (falta quantidade); ","")&amp;IF(AND($S1136="",$T1136&lt;&gt;""),"Ano 5 (falta valor unitário); ","")&amp;IF(AND($S1136&lt;&gt;"",$T1136=""),"Ano 5 (falta quantidade); ","")&amp;IF(AND($V1136="",$W1136&lt;&gt;""),"Ano 6 (falta valor unitário); ","")&amp;IF(AND($V1136&lt;&gt;"",$W1136=""),"Ano 6 (falta quantidade); ","")), IF(NOT(OR(AND($G1136&lt;&gt;"",$H1136&lt;&gt;""),AND($J1136&lt;&gt;"",$K1136&lt;&gt;""),AND($M1136&lt;&gt;"",$N1136&lt;&gt;""),AND($P1136&lt;&gt;"",$Q1136&lt;&gt;""),AND($S1136&lt;&gt;"",$T1136&lt;&gt;""),AND($V1136&lt;&gt;"",$W1136&lt;&gt;""))),"Informe pelo menos um ano completo com valor unitário e quantidade.",IF(AND($C1136&lt;&gt;"",$E1136&lt;&gt;"",LEFT(TRIM($C1136),1)&lt;&gt;LEFT(TRIM($E1136),1)),"Categoria e tipo estão incompatíveis.",IF(IF(OR($E1136="",$F1136=""),FALSE(),IFERROR(COUNTIF(INDIRECT("UNITS_"&amp;SUBSTITUTE(LEFT($E1136,FIND(" ",$E1136&amp;" ")-1),".","_")),$F1136)=0,TRUE())),"Unidade incompatível com o tipo selecionado.",IF(OR(AND(ISNUMBER(SEARCH("comunic",LOWER($B1136))),LEFT($E1136,3)&lt;&gt;"4.4"),AND(ISNUMBER(SEARCH("monitor",LOWER($B1136))),NOT(OR(LEFT($E1136,3)="1.5",LEFT($E1136,3)="2.5")))),"Revise a classificação do item conforme as regras de preenchimento.",IF(AND($B1136&lt;&gt;"",OR(ISNUMBER(SEARCH("outro",LOWER($B1136))),ISNUMBER(SEARCH("divers",LOWER($B1136))),ISNUMBER(SEARCH("kit",LOWER($B1136))),ISNUMBER(SEARCH("ferrament",LOWER($B1136))),ISNUMBER(SEARCH("epi",LOWER($B1136)))),NOT(OR($Z1136&lt;&gt;"",$AA1136&lt;&gt;""))),"Descrição muito genérica: detalhe melhor o item e registre o racional no memorial ou em anexo.",IF(AND($Y1136=0,$B1136&lt;&gt;"",OR($G1136&lt;&gt;"",$H1136&lt;&gt;"",$J1136&lt;&gt;"",$K1136&lt;&gt;"",$M1136&lt;&gt;"",$N1136&lt;&gt;"",$P1136&lt;&gt;"",$Q1136&lt;&gt;"",$S1136&lt;&gt;"",$T1136&lt;&gt;"",$V1136&lt;&gt;"",$W1136&lt;&gt;"")),"O item possui dados lançados, mas o total está zerado. Revise os valores informados.","")))))))))))))))</f>
        <v/>
      </c>
    </row>
    <row r="1137" spans="1:35" ht="14.25" customHeight="1" x14ac:dyDescent="0.25">
      <c r="A1137" s="57" t="str">
        <f t="shared" si="221"/>
        <v/>
      </c>
      <c r="B1137" s="61"/>
      <c r="C1137" s="61"/>
      <c r="D1137" s="58"/>
      <c r="E1137" s="61"/>
      <c r="F1137" s="61"/>
      <c r="G1137" s="272"/>
      <c r="H1137" s="62"/>
      <c r="I1137" s="273">
        <f t="shared" si="222"/>
        <v>0</v>
      </c>
      <c r="J1137" s="272"/>
      <c r="K1137" s="62"/>
      <c r="L1137" s="270">
        <f t="shared" si="223"/>
        <v>0</v>
      </c>
      <c r="M1137" s="272"/>
      <c r="N1137" s="62"/>
      <c r="O1137" s="270">
        <f t="shared" si="224"/>
        <v>0</v>
      </c>
      <c r="P1137" s="272"/>
      <c r="Q1137" s="62"/>
      <c r="R1137" s="271">
        <f t="shared" si="225"/>
        <v>0</v>
      </c>
      <c r="S1137" s="272"/>
      <c r="T1137" s="62"/>
      <c r="U1137" s="270">
        <f t="shared" si="226"/>
        <v>0</v>
      </c>
      <c r="V1137" s="272"/>
      <c r="W1137" s="62"/>
      <c r="X1137" s="270">
        <f t="shared" si="227"/>
        <v>0</v>
      </c>
      <c r="Y1137" s="270">
        <f t="shared" si="228"/>
        <v>0</v>
      </c>
      <c r="Z1137" s="61"/>
      <c r="AA1137" s="61"/>
      <c r="AB1137" s="60" t="str">
        <f t="shared" si="229"/>
        <v/>
      </c>
      <c r="AC1137" s="21" t="b">
        <f t="shared" si="230"/>
        <v>0</v>
      </c>
      <c r="AD1137" s="21" t="b">
        <f t="shared" si="231"/>
        <v>0</v>
      </c>
      <c r="AE1137" s="21" t="b">
        <f t="shared" si="232"/>
        <v>0</v>
      </c>
      <c r="AF1137" s="21" t="b">
        <f ca="1">OR(AND($AC1137,NOT($AD1137)),AND($AC1137,OR(AND($G1137="",$H1137&lt;&gt;""),AND($G1137&lt;&gt;"",$H1137=""),AND($J1137="",$K1137&lt;&gt;""),AND($J1137&lt;&gt;"",$K1137=""),AND($M1137="",$N1137&lt;&gt;""),AND($M1137&lt;&gt;"",$N1137=""),AND($P1137="",$Q1137&lt;&gt;""),AND($P1137&lt;&gt;"",$Q1137=""),AND($S1137="",$T1137&lt;&gt;""),AND($S1137&lt;&gt;"",$T1137=""),AND($V1137="",$W1137&lt;&gt;""),AND($V1137&lt;&gt;"",$W1137=""))),AND($C1137&lt;&gt;"",$E1137&lt;&gt;"",LEFT(TRIM($C1137),1)&lt;&gt;LEFT(TRIM($E1137),1)),IF(OR($E1137="",$F1137=""),FALSE(),IFERROR(COUNTIF(INDIRECT("UNITS_"&amp;SUBSTITUTE(LEFT($E1137,FIND(" ",$E1137&amp;" ")-1),".","_")),$F1137)=0,TRUE())),AND($B1137&lt;&gt;"",OR(ISNUMBER(SEARCH("outro",LOWER($B1137))),ISNUMBER(SEARCH("divers",LOWER($B1137))),ISNUMBER(SEARCH("etc",LOWER($B1137))))),OR(AND(ISNUMBER(SEARCH("comunic",LOWER($B1137))),LEFT($E1137,3)&lt;&gt;"4.4"),AND(ISNUMBER(SEARCH("monitor",LOWER($B1137))),NOT(OR(LEFT($E1137,3)="1.5",LEFT($E1137,3)="2.5")))),AND($B1137&lt;&gt;"",OR(LEFT($C1137,1)="1",LEFT($C1137,1)="2"),$D1137=""),AND($D1137&lt;&gt;"",NOT(OR(LEFT($C1137,1)="1",LEFT($C1137,1)="2"))),AND($D1137&lt;&gt;"",COUNTIF(' PROJETO'!$B$14:$B$16,$D1137)=0),IF($D1137="",FALSE(),IF(COUNTIF(' PROJETO'!$B$14:$B$16,$D1137)=0,FALSE(),IFERROR(INDEX(' PROJETO'!$C$14:$C$16,MATCH($D1137,' PROJETO'!$B$14:$B$16,0))&lt;&gt;"Sim",FALSE()))))</f>
        <v>0</v>
      </c>
      <c r="AG1137" s="21" t="b">
        <f>AND($AC1137,$Y1137&gt;'CONFG.  LISTAS'!$F$4,$Z1137="",$AA1137="")</f>
        <v>0</v>
      </c>
      <c r="AH1137" s="21" t="str">
        <f t="shared" si="233"/>
        <v/>
      </c>
      <c r="AI1137" s="43" t="str">
        <f ca="1">IF(NOT($AC1137),"",IF(OR($B1137="",$C1137="",$E1137="",$F1137=""),"Preencha descrição, categoria, tipo e unidade.",IF(AND($B1137&lt;&gt;"",OR(LEFT($C1137,1)="1",LEFT($C1137,1)="2"),$D1137=""),"Informe a prática de restauração para itens diretos.",IF(AND($D1137&lt;&gt;"",NOT(OR(LEFT($C1137,1)="1",LEFT($C1137,1)="2"))),"Custos indiretos não devem pertencer a uma prática específica.",IF(AND($D1137&lt;&gt;"",COUNTIF(' PROJETO'!$B$14:$B$16,$D1137)=0),"Prática de restauração inválida ou não cadastrada.",IF(IF($D1137="",FALSE(),IF(COUNTIF(' PROJETO'!$B$14:$B$16,$D1137)=0,FALSE(),IFERROR(INDEX(' PROJETO'!$C$14:$C$16,MATCH($D1137,' PROJETO'!$B$14:$B$16,0))&lt;&gt;"Sim",FALSE()))),"A prática informada no item não foi selecionada na aba Projeto.",IF(AND(MAX($I1137,$L1137,$O1137,$R1137,$U1137,$X1137)&gt;'CONFG.  LISTAS'!$F$4,NOT(OR($Z1137&lt;&gt;"",$AA1137&lt;&gt;""))),"Memorial de cálculo ou anexo obrigatório não informado para item acima do limite.",IF(OR(AND($G1137&lt;&gt;"",$H1137&lt;&gt;"",OR($G1137&lt;=0,$H1137&lt;=0)),AND($J1137&lt;&gt;"",$K1137&lt;&gt;"",OR($J1137&lt;=0,$K1137&lt;=0)),AND($M1137&lt;&gt;"",$N1137&lt;&gt;"",OR($M1137&lt;=0,$N1137&lt;=0)),AND($P1137&lt;&gt;"",$Q1137&lt;&gt;"",OR($P1137&lt;=0,$Q1137&lt;=0)),AND($S1137&lt;&gt;"",$T1137&lt;&gt;"",OR($S1137&lt;=0,$T1137&lt;=0)),AND($V1137&lt;&gt;"",$W1137&lt;&gt;"",OR($V1137&lt;=0,$W1137&lt;=0))),"Revise os valores informados: valor unitário e quantidade devem ser maiores que zero.",IF(OR(AND($G1137="",$H1137&lt;&gt;""),AND($G1137&lt;&gt;"",$H1137=""),AND($J1137="",$K1137&lt;&gt;""),AND($J1137&lt;&gt;"",$K1137=""),AND($M1137="",$N1137&lt;&gt;""),AND($M1137&lt;&gt;"",$N1137=""),AND($P1137="",$Q1137&lt;&gt;""),AND($P1137&lt;&gt;"",$Q1137=""),AND($S1137="",$T1137&lt;&gt;""),AND($S1137&lt;&gt;"",$T1137=""),AND($V1137="",$W1137&lt;&gt;""),AND($V1137&lt;&gt;"",$W1137="")),"Há ano preenchido parcialmente: "&amp;TRIM(IF(AND($G1137="",$H1137&lt;&gt;""),"Ano 1 (falta valor unitário); ","")&amp;IF(AND($G1137&lt;&gt;"",$H1137=""),"Ano 1 (falta quantidade); ","")&amp;IF(AND($J1137="",$K1137&lt;&gt;""),"Ano 2 (falta valor unitário); ","")&amp;IF(AND($J1137&lt;&gt;"",$K1137=""),"Ano 2 (falta quantidade); ","")&amp;IF(AND($M1137="",$N1137&lt;&gt;""),"Ano 3 (falta valor unitário); ","")&amp;IF(AND($M1137&lt;&gt;"",$N1137=""),"Ano 3 (falta quantidade); ","")&amp;IF(AND($P1137="",$Q1137&lt;&gt;""),"Ano 4 (falta valor unitário); ","")&amp;IF(AND($P1137&lt;&gt;"",$Q1137=""),"Ano 4 (falta quantidade); ","")&amp;IF(AND($S1137="",$T1137&lt;&gt;""),"Ano 5 (falta valor unitário); ","")&amp;IF(AND($S1137&lt;&gt;"",$T1137=""),"Ano 5 (falta quantidade); ","")&amp;IF(AND($V1137="",$W1137&lt;&gt;""),"Ano 6 (falta valor unitário); ","")&amp;IF(AND($V1137&lt;&gt;"",$W1137=""),"Ano 6 (falta quantidade); ","")), IF(NOT(OR(AND($G1137&lt;&gt;"",$H1137&lt;&gt;""),AND($J1137&lt;&gt;"",$K1137&lt;&gt;""),AND($M1137&lt;&gt;"",$N1137&lt;&gt;""),AND($P1137&lt;&gt;"",$Q1137&lt;&gt;""),AND($S1137&lt;&gt;"",$T1137&lt;&gt;""),AND($V1137&lt;&gt;"",$W1137&lt;&gt;""))),"Informe pelo menos um ano completo com valor unitário e quantidade.",IF(AND($C1137&lt;&gt;"",$E1137&lt;&gt;"",LEFT(TRIM($C1137),1)&lt;&gt;LEFT(TRIM($E1137),1)),"Categoria e tipo estão incompatíveis.",IF(IF(OR($E1137="",$F1137=""),FALSE(),IFERROR(COUNTIF(INDIRECT("UNITS_"&amp;SUBSTITUTE(LEFT($E1137,FIND(" ",$E1137&amp;" ")-1),".","_")),$F1137)=0,TRUE())),"Unidade incompatível com o tipo selecionado.",IF(OR(AND(ISNUMBER(SEARCH("comunic",LOWER($B1137))),LEFT($E1137,3)&lt;&gt;"4.4"),AND(ISNUMBER(SEARCH("monitor",LOWER($B1137))),NOT(OR(LEFT($E1137,3)="1.5",LEFT($E1137,3)="2.5")))),"Revise a classificação do item conforme as regras de preenchimento.",IF(AND($B1137&lt;&gt;"",OR(ISNUMBER(SEARCH("outro",LOWER($B1137))),ISNUMBER(SEARCH("divers",LOWER($B1137))),ISNUMBER(SEARCH("kit",LOWER($B1137))),ISNUMBER(SEARCH("ferrament",LOWER($B1137))),ISNUMBER(SEARCH("epi",LOWER($B1137)))),NOT(OR($Z1137&lt;&gt;"",$AA1137&lt;&gt;""))),"Descrição muito genérica: detalhe melhor o item e registre o racional no memorial ou em anexo.",IF(AND($Y1137=0,$B1137&lt;&gt;"",OR($G1137&lt;&gt;"",$H1137&lt;&gt;"",$J1137&lt;&gt;"",$K1137&lt;&gt;"",$M1137&lt;&gt;"",$N1137&lt;&gt;"",$P1137&lt;&gt;"",$Q1137&lt;&gt;"",$S1137&lt;&gt;"",$T1137&lt;&gt;"",$V1137&lt;&gt;"",$W1137&lt;&gt;"")),"O item possui dados lançados, mas o total está zerado. Revise os valores informados.","")))))))))))))))</f>
        <v/>
      </c>
    </row>
    <row r="1138" spans="1:35" ht="14.25" customHeight="1" x14ac:dyDescent="0.25">
      <c r="A1138" s="57" t="str">
        <f t="shared" si="221"/>
        <v/>
      </c>
      <c r="B1138" s="58"/>
      <c r="C1138" s="58"/>
      <c r="D1138" s="58"/>
      <c r="E1138" s="58"/>
      <c r="F1138" s="58"/>
      <c r="G1138" s="269"/>
      <c r="H1138" s="59"/>
      <c r="I1138" s="273">
        <f t="shared" si="222"/>
        <v>0</v>
      </c>
      <c r="J1138" s="269"/>
      <c r="K1138" s="59"/>
      <c r="L1138" s="270">
        <f t="shared" si="223"/>
        <v>0</v>
      </c>
      <c r="M1138" s="269"/>
      <c r="N1138" s="59"/>
      <c r="O1138" s="270">
        <f t="shared" si="224"/>
        <v>0</v>
      </c>
      <c r="P1138" s="269"/>
      <c r="Q1138" s="59"/>
      <c r="R1138" s="271">
        <f t="shared" si="225"/>
        <v>0</v>
      </c>
      <c r="S1138" s="269"/>
      <c r="T1138" s="59"/>
      <c r="U1138" s="270">
        <f t="shared" si="226"/>
        <v>0</v>
      </c>
      <c r="V1138" s="269"/>
      <c r="W1138" s="59"/>
      <c r="X1138" s="270">
        <f t="shared" si="227"/>
        <v>0</v>
      </c>
      <c r="Y1138" s="270">
        <f t="shared" si="228"/>
        <v>0</v>
      </c>
      <c r="Z1138" s="58"/>
      <c r="AA1138" s="58"/>
      <c r="AB1138" s="60" t="str">
        <f t="shared" si="229"/>
        <v/>
      </c>
      <c r="AC1138" s="21" t="b">
        <f t="shared" si="230"/>
        <v>0</v>
      </c>
      <c r="AD1138" s="21" t="b">
        <f t="shared" si="231"/>
        <v>0</v>
      </c>
      <c r="AE1138" s="21" t="b">
        <f t="shared" si="232"/>
        <v>0</v>
      </c>
      <c r="AF1138" s="21" t="b">
        <f ca="1">OR(AND($AC1138,NOT($AD1138)),AND($AC1138,OR(AND($G1138="",$H1138&lt;&gt;""),AND($G1138&lt;&gt;"",$H1138=""),AND($J1138="",$K1138&lt;&gt;""),AND($J1138&lt;&gt;"",$K1138=""),AND($M1138="",$N1138&lt;&gt;""),AND($M1138&lt;&gt;"",$N1138=""),AND($P1138="",$Q1138&lt;&gt;""),AND($P1138&lt;&gt;"",$Q1138=""),AND($S1138="",$T1138&lt;&gt;""),AND($S1138&lt;&gt;"",$T1138=""),AND($V1138="",$W1138&lt;&gt;""),AND($V1138&lt;&gt;"",$W1138=""))),AND($C1138&lt;&gt;"",$E1138&lt;&gt;"",LEFT(TRIM($C1138),1)&lt;&gt;LEFT(TRIM($E1138),1)),IF(OR($E1138="",$F1138=""),FALSE(),IFERROR(COUNTIF(INDIRECT("UNITS_"&amp;SUBSTITUTE(LEFT($E1138,FIND(" ",$E1138&amp;" ")-1),".","_")),$F1138)=0,TRUE())),AND($B1138&lt;&gt;"",OR(ISNUMBER(SEARCH("outro",LOWER($B1138))),ISNUMBER(SEARCH("divers",LOWER($B1138))),ISNUMBER(SEARCH("etc",LOWER($B1138))))),OR(AND(ISNUMBER(SEARCH("comunic",LOWER($B1138))),LEFT($E1138,3)&lt;&gt;"4.4"),AND(ISNUMBER(SEARCH("monitor",LOWER($B1138))),NOT(OR(LEFT($E1138,3)="1.5",LEFT($E1138,3)="2.5")))),AND($B1138&lt;&gt;"",OR(LEFT($C1138,1)="1",LEFT($C1138,1)="2"),$D1138=""),AND($D1138&lt;&gt;"",NOT(OR(LEFT($C1138,1)="1",LEFT($C1138,1)="2"))),AND($D1138&lt;&gt;"",COUNTIF(' PROJETO'!$B$14:$B$16,$D1138)=0),IF($D1138="",FALSE(),IF(COUNTIF(' PROJETO'!$B$14:$B$16,$D1138)=0,FALSE(),IFERROR(INDEX(' PROJETO'!$C$14:$C$16,MATCH($D1138,' PROJETO'!$B$14:$B$16,0))&lt;&gt;"Sim",FALSE()))))</f>
        <v>0</v>
      </c>
      <c r="AG1138" s="21" t="b">
        <f>AND($AC1138,$Y1138&gt;'CONFG.  LISTAS'!$F$4,$Z1138="",$AA1138="")</f>
        <v>0</v>
      </c>
      <c r="AH1138" s="21" t="str">
        <f t="shared" si="233"/>
        <v/>
      </c>
      <c r="AI1138" s="43" t="str">
        <f ca="1">IF(NOT($AC1138),"",IF(OR($B1138="",$C1138="",$E1138="",$F1138=""),"Preencha descrição, categoria, tipo e unidade.",IF(AND($B1138&lt;&gt;"",OR(LEFT($C1138,1)="1",LEFT($C1138,1)="2"),$D1138=""),"Informe a prática de restauração para itens diretos.",IF(AND($D1138&lt;&gt;"",NOT(OR(LEFT($C1138,1)="1",LEFT($C1138,1)="2"))),"Custos indiretos não devem pertencer a uma prática específica.",IF(AND($D1138&lt;&gt;"",COUNTIF(' PROJETO'!$B$14:$B$16,$D1138)=0),"Prática de restauração inválida ou não cadastrada.",IF(IF($D1138="",FALSE(),IF(COUNTIF(' PROJETO'!$B$14:$B$16,$D1138)=0,FALSE(),IFERROR(INDEX(' PROJETO'!$C$14:$C$16,MATCH($D1138,' PROJETO'!$B$14:$B$16,0))&lt;&gt;"Sim",FALSE()))),"A prática informada no item não foi selecionada na aba Projeto.",IF(AND(MAX($I1138,$L1138,$O1138,$R1138,$U1138,$X1138)&gt;'CONFG.  LISTAS'!$F$4,NOT(OR($Z1138&lt;&gt;"",$AA1138&lt;&gt;""))),"Memorial de cálculo ou anexo obrigatório não informado para item acima do limite.",IF(OR(AND($G1138&lt;&gt;"",$H1138&lt;&gt;"",OR($G1138&lt;=0,$H1138&lt;=0)),AND($J1138&lt;&gt;"",$K1138&lt;&gt;"",OR($J1138&lt;=0,$K1138&lt;=0)),AND($M1138&lt;&gt;"",$N1138&lt;&gt;"",OR($M1138&lt;=0,$N1138&lt;=0)),AND($P1138&lt;&gt;"",$Q1138&lt;&gt;"",OR($P1138&lt;=0,$Q1138&lt;=0)),AND($S1138&lt;&gt;"",$T1138&lt;&gt;"",OR($S1138&lt;=0,$T1138&lt;=0)),AND($V1138&lt;&gt;"",$W1138&lt;&gt;"",OR($V1138&lt;=0,$W1138&lt;=0))),"Revise os valores informados: valor unitário e quantidade devem ser maiores que zero.",IF(OR(AND($G1138="",$H1138&lt;&gt;""),AND($G1138&lt;&gt;"",$H1138=""),AND($J1138="",$K1138&lt;&gt;""),AND($J1138&lt;&gt;"",$K1138=""),AND($M1138="",$N1138&lt;&gt;""),AND($M1138&lt;&gt;"",$N1138=""),AND($P1138="",$Q1138&lt;&gt;""),AND($P1138&lt;&gt;"",$Q1138=""),AND($S1138="",$T1138&lt;&gt;""),AND($S1138&lt;&gt;"",$T1138=""),AND($V1138="",$W1138&lt;&gt;""),AND($V1138&lt;&gt;"",$W1138="")),"Há ano preenchido parcialmente: "&amp;TRIM(IF(AND($G1138="",$H1138&lt;&gt;""),"Ano 1 (falta valor unitário); ","")&amp;IF(AND($G1138&lt;&gt;"",$H1138=""),"Ano 1 (falta quantidade); ","")&amp;IF(AND($J1138="",$K1138&lt;&gt;""),"Ano 2 (falta valor unitário); ","")&amp;IF(AND($J1138&lt;&gt;"",$K1138=""),"Ano 2 (falta quantidade); ","")&amp;IF(AND($M1138="",$N1138&lt;&gt;""),"Ano 3 (falta valor unitário); ","")&amp;IF(AND($M1138&lt;&gt;"",$N1138=""),"Ano 3 (falta quantidade); ","")&amp;IF(AND($P1138="",$Q1138&lt;&gt;""),"Ano 4 (falta valor unitário); ","")&amp;IF(AND($P1138&lt;&gt;"",$Q1138=""),"Ano 4 (falta quantidade); ","")&amp;IF(AND($S1138="",$T1138&lt;&gt;""),"Ano 5 (falta valor unitário); ","")&amp;IF(AND($S1138&lt;&gt;"",$T1138=""),"Ano 5 (falta quantidade); ","")&amp;IF(AND($V1138="",$W1138&lt;&gt;""),"Ano 6 (falta valor unitário); ","")&amp;IF(AND($V1138&lt;&gt;"",$W1138=""),"Ano 6 (falta quantidade); ","")), IF(NOT(OR(AND($G1138&lt;&gt;"",$H1138&lt;&gt;""),AND($J1138&lt;&gt;"",$K1138&lt;&gt;""),AND($M1138&lt;&gt;"",$N1138&lt;&gt;""),AND($P1138&lt;&gt;"",$Q1138&lt;&gt;""),AND($S1138&lt;&gt;"",$T1138&lt;&gt;""),AND($V1138&lt;&gt;"",$W1138&lt;&gt;""))),"Informe pelo menos um ano completo com valor unitário e quantidade.",IF(AND($C1138&lt;&gt;"",$E1138&lt;&gt;"",LEFT(TRIM($C1138),1)&lt;&gt;LEFT(TRIM($E1138),1)),"Categoria e tipo estão incompatíveis.",IF(IF(OR($E1138="",$F1138=""),FALSE(),IFERROR(COUNTIF(INDIRECT("UNITS_"&amp;SUBSTITUTE(LEFT($E1138,FIND(" ",$E1138&amp;" ")-1),".","_")),$F1138)=0,TRUE())),"Unidade incompatível com o tipo selecionado.",IF(OR(AND(ISNUMBER(SEARCH("comunic",LOWER($B1138))),LEFT($E1138,3)&lt;&gt;"4.4"),AND(ISNUMBER(SEARCH("monitor",LOWER($B1138))),NOT(OR(LEFT($E1138,3)="1.5",LEFT($E1138,3)="2.5")))),"Revise a classificação do item conforme as regras de preenchimento.",IF(AND($B1138&lt;&gt;"",OR(ISNUMBER(SEARCH("outro",LOWER($B1138))),ISNUMBER(SEARCH("divers",LOWER($B1138))),ISNUMBER(SEARCH("kit",LOWER($B1138))),ISNUMBER(SEARCH("ferrament",LOWER($B1138))),ISNUMBER(SEARCH("epi",LOWER($B1138)))),NOT(OR($Z1138&lt;&gt;"",$AA1138&lt;&gt;""))),"Descrição muito genérica: detalhe melhor o item e registre o racional no memorial ou em anexo.",IF(AND($Y1138=0,$B1138&lt;&gt;"",OR($G1138&lt;&gt;"",$H1138&lt;&gt;"",$J1138&lt;&gt;"",$K1138&lt;&gt;"",$M1138&lt;&gt;"",$N1138&lt;&gt;"",$P1138&lt;&gt;"",$Q1138&lt;&gt;"",$S1138&lt;&gt;"",$T1138&lt;&gt;"",$V1138&lt;&gt;"",$W1138&lt;&gt;"")),"O item possui dados lançados, mas o total está zerado. Revise os valores informados.","")))))))))))))))</f>
        <v/>
      </c>
    </row>
    <row r="1139" spans="1:35" ht="14.25" customHeight="1" x14ac:dyDescent="0.25">
      <c r="A1139" s="57" t="str">
        <f t="shared" si="221"/>
        <v/>
      </c>
      <c r="B1139" s="61"/>
      <c r="C1139" s="61"/>
      <c r="D1139" s="58"/>
      <c r="E1139" s="61"/>
      <c r="F1139" s="61"/>
      <c r="G1139" s="272"/>
      <c r="H1139" s="62"/>
      <c r="I1139" s="273">
        <f t="shared" si="222"/>
        <v>0</v>
      </c>
      <c r="J1139" s="272"/>
      <c r="K1139" s="62"/>
      <c r="L1139" s="270">
        <f t="shared" si="223"/>
        <v>0</v>
      </c>
      <c r="M1139" s="272"/>
      <c r="N1139" s="62"/>
      <c r="O1139" s="270">
        <f t="shared" si="224"/>
        <v>0</v>
      </c>
      <c r="P1139" s="272"/>
      <c r="Q1139" s="62"/>
      <c r="R1139" s="271">
        <f t="shared" si="225"/>
        <v>0</v>
      </c>
      <c r="S1139" s="272"/>
      <c r="T1139" s="62"/>
      <c r="U1139" s="270">
        <f t="shared" si="226"/>
        <v>0</v>
      </c>
      <c r="V1139" s="272"/>
      <c r="W1139" s="62"/>
      <c r="X1139" s="270">
        <f t="shared" si="227"/>
        <v>0</v>
      </c>
      <c r="Y1139" s="270">
        <f t="shared" si="228"/>
        <v>0</v>
      </c>
      <c r="Z1139" s="61"/>
      <c r="AA1139" s="61"/>
      <c r="AB1139" s="60" t="str">
        <f t="shared" si="229"/>
        <v/>
      </c>
      <c r="AC1139" s="21" t="b">
        <f t="shared" si="230"/>
        <v>0</v>
      </c>
      <c r="AD1139" s="21" t="b">
        <f t="shared" si="231"/>
        <v>0</v>
      </c>
      <c r="AE1139" s="21" t="b">
        <f t="shared" si="232"/>
        <v>0</v>
      </c>
      <c r="AF1139" s="21" t="b">
        <f ca="1">OR(AND($AC1139,NOT($AD1139)),AND($AC1139,OR(AND($G1139="",$H1139&lt;&gt;""),AND($G1139&lt;&gt;"",$H1139=""),AND($J1139="",$K1139&lt;&gt;""),AND($J1139&lt;&gt;"",$K1139=""),AND($M1139="",$N1139&lt;&gt;""),AND($M1139&lt;&gt;"",$N1139=""),AND($P1139="",$Q1139&lt;&gt;""),AND($P1139&lt;&gt;"",$Q1139=""),AND($S1139="",$T1139&lt;&gt;""),AND($S1139&lt;&gt;"",$T1139=""),AND($V1139="",$W1139&lt;&gt;""),AND($V1139&lt;&gt;"",$W1139=""))),AND($C1139&lt;&gt;"",$E1139&lt;&gt;"",LEFT(TRIM($C1139),1)&lt;&gt;LEFT(TRIM($E1139),1)),IF(OR($E1139="",$F1139=""),FALSE(),IFERROR(COUNTIF(INDIRECT("UNITS_"&amp;SUBSTITUTE(LEFT($E1139,FIND(" ",$E1139&amp;" ")-1),".","_")),$F1139)=0,TRUE())),AND($B1139&lt;&gt;"",OR(ISNUMBER(SEARCH("outro",LOWER($B1139))),ISNUMBER(SEARCH("divers",LOWER($B1139))),ISNUMBER(SEARCH("etc",LOWER($B1139))))),OR(AND(ISNUMBER(SEARCH("comunic",LOWER($B1139))),LEFT($E1139,3)&lt;&gt;"4.4"),AND(ISNUMBER(SEARCH("monitor",LOWER($B1139))),NOT(OR(LEFT($E1139,3)="1.5",LEFT($E1139,3)="2.5")))),AND($B1139&lt;&gt;"",OR(LEFT($C1139,1)="1",LEFT($C1139,1)="2"),$D1139=""),AND($D1139&lt;&gt;"",NOT(OR(LEFT($C1139,1)="1",LEFT($C1139,1)="2"))),AND($D1139&lt;&gt;"",COUNTIF(' PROJETO'!$B$14:$B$16,$D1139)=0),IF($D1139="",FALSE(),IF(COUNTIF(' PROJETO'!$B$14:$B$16,$D1139)=0,FALSE(),IFERROR(INDEX(' PROJETO'!$C$14:$C$16,MATCH($D1139,' PROJETO'!$B$14:$B$16,0))&lt;&gt;"Sim",FALSE()))))</f>
        <v>0</v>
      </c>
      <c r="AG1139" s="21" t="b">
        <f>AND($AC1139,$Y1139&gt;'CONFG.  LISTAS'!$F$4,$Z1139="",$AA1139="")</f>
        <v>0</v>
      </c>
      <c r="AH1139" s="21" t="str">
        <f t="shared" si="233"/>
        <v/>
      </c>
      <c r="AI1139" s="43" t="str">
        <f ca="1">IF(NOT($AC1139),"",IF(OR($B1139="",$C1139="",$E1139="",$F1139=""),"Preencha descrição, categoria, tipo e unidade.",IF(AND($B1139&lt;&gt;"",OR(LEFT($C1139,1)="1",LEFT($C1139,1)="2"),$D1139=""),"Informe a prática de restauração para itens diretos.",IF(AND($D1139&lt;&gt;"",NOT(OR(LEFT($C1139,1)="1",LEFT($C1139,1)="2"))),"Custos indiretos não devem pertencer a uma prática específica.",IF(AND($D1139&lt;&gt;"",COUNTIF(' PROJETO'!$B$14:$B$16,$D1139)=0),"Prática de restauração inválida ou não cadastrada.",IF(IF($D1139="",FALSE(),IF(COUNTIF(' PROJETO'!$B$14:$B$16,$D1139)=0,FALSE(),IFERROR(INDEX(' PROJETO'!$C$14:$C$16,MATCH($D1139,' PROJETO'!$B$14:$B$16,0))&lt;&gt;"Sim",FALSE()))),"A prática informada no item não foi selecionada na aba Projeto.",IF(AND(MAX($I1139,$L1139,$O1139,$R1139,$U1139,$X1139)&gt;'CONFG.  LISTAS'!$F$4,NOT(OR($Z1139&lt;&gt;"",$AA1139&lt;&gt;""))),"Memorial de cálculo ou anexo obrigatório não informado para item acima do limite.",IF(OR(AND($G1139&lt;&gt;"",$H1139&lt;&gt;"",OR($G1139&lt;=0,$H1139&lt;=0)),AND($J1139&lt;&gt;"",$K1139&lt;&gt;"",OR($J1139&lt;=0,$K1139&lt;=0)),AND($M1139&lt;&gt;"",$N1139&lt;&gt;"",OR($M1139&lt;=0,$N1139&lt;=0)),AND($P1139&lt;&gt;"",$Q1139&lt;&gt;"",OR($P1139&lt;=0,$Q1139&lt;=0)),AND($S1139&lt;&gt;"",$T1139&lt;&gt;"",OR($S1139&lt;=0,$T1139&lt;=0)),AND($V1139&lt;&gt;"",$W1139&lt;&gt;"",OR($V1139&lt;=0,$W1139&lt;=0))),"Revise os valores informados: valor unitário e quantidade devem ser maiores que zero.",IF(OR(AND($G1139="",$H1139&lt;&gt;""),AND($G1139&lt;&gt;"",$H1139=""),AND($J1139="",$K1139&lt;&gt;""),AND($J1139&lt;&gt;"",$K1139=""),AND($M1139="",$N1139&lt;&gt;""),AND($M1139&lt;&gt;"",$N1139=""),AND($P1139="",$Q1139&lt;&gt;""),AND($P1139&lt;&gt;"",$Q1139=""),AND($S1139="",$T1139&lt;&gt;""),AND($S1139&lt;&gt;"",$T1139=""),AND($V1139="",$W1139&lt;&gt;""),AND($V1139&lt;&gt;"",$W1139="")),"Há ano preenchido parcialmente: "&amp;TRIM(IF(AND($G1139="",$H1139&lt;&gt;""),"Ano 1 (falta valor unitário); ","")&amp;IF(AND($G1139&lt;&gt;"",$H1139=""),"Ano 1 (falta quantidade); ","")&amp;IF(AND($J1139="",$K1139&lt;&gt;""),"Ano 2 (falta valor unitário); ","")&amp;IF(AND($J1139&lt;&gt;"",$K1139=""),"Ano 2 (falta quantidade); ","")&amp;IF(AND($M1139="",$N1139&lt;&gt;""),"Ano 3 (falta valor unitário); ","")&amp;IF(AND($M1139&lt;&gt;"",$N1139=""),"Ano 3 (falta quantidade); ","")&amp;IF(AND($P1139="",$Q1139&lt;&gt;""),"Ano 4 (falta valor unitário); ","")&amp;IF(AND($P1139&lt;&gt;"",$Q1139=""),"Ano 4 (falta quantidade); ","")&amp;IF(AND($S1139="",$T1139&lt;&gt;""),"Ano 5 (falta valor unitário); ","")&amp;IF(AND($S1139&lt;&gt;"",$T1139=""),"Ano 5 (falta quantidade); ","")&amp;IF(AND($V1139="",$W1139&lt;&gt;""),"Ano 6 (falta valor unitário); ","")&amp;IF(AND($V1139&lt;&gt;"",$W1139=""),"Ano 6 (falta quantidade); ","")), IF(NOT(OR(AND($G1139&lt;&gt;"",$H1139&lt;&gt;""),AND($J1139&lt;&gt;"",$K1139&lt;&gt;""),AND($M1139&lt;&gt;"",$N1139&lt;&gt;""),AND($P1139&lt;&gt;"",$Q1139&lt;&gt;""),AND($S1139&lt;&gt;"",$T1139&lt;&gt;""),AND($V1139&lt;&gt;"",$W1139&lt;&gt;""))),"Informe pelo menos um ano completo com valor unitário e quantidade.",IF(AND($C1139&lt;&gt;"",$E1139&lt;&gt;"",LEFT(TRIM($C1139),1)&lt;&gt;LEFT(TRIM($E1139),1)),"Categoria e tipo estão incompatíveis.",IF(IF(OR($E1139="",$F1139=""),FALSE(),IFERROR(COUNTIF(INDIRECT("UNITS_"&amp;SUBSTITUTE(LEFT($E1139,FIND(" ",$E1139&amp;" ")-1),".","_")),$F1139)=0,TRUE())),"Unidade incompatível com o tipo selecionado.",IF(OR(AND(ISNUMBER(SEARCH("comunic",LOWER($B1139))),LEFT($E1139,3)&lt;&gt;"4.4"),AND(ISNUMBER(SEARCH("monitor",LOWER($B1139))),NOT(OR(LEFT($E1139,3)="1.5",LEFT($E1139,3)="2.5")))),"Revise a classificação do item conforme as regras de preenchimento.",IF(AND($B1139&lt;&gt;"",OR(ISNUMBER(SEARCH("outro",LOWER($B1139))),ISNUMBER(SEARCH("divers",LOWER($B1139))),ISNUMBER(SEARCH("kit",LOWER($B1139))),ISNUMBER(SEARCH("ferrament",LOWER($B1139))),ISNUMBER(SEARCH("epi",LOWER($B1139)))),NOT(OR($Z1139&lt;&gt;"",$AA1139&lt;&gt;""))),"Descrição muito genérica: detalhe melhor o item e registre o racional no memorial ou em anexo.",IF(AND($Y1139=0,$B1139&lt;&gt;"",OR($G1139&lt;&gt;"",$H1139&lt;&gt;"",$J1139&lt;&gt;"",$K1139&lt;&gt;"",$M1139&lt;&gt;"",$N1139&lt;&gt;"",$P1139&lt;&gt;"",$Q1139&lt;&gt;"",$S1139&lt;&gt;"",$T1139&lt;&gt;"",$V1139&lt;&gt;"",$W1139&lt;&gt;"")),"O item possui dados lançados, mas o total está zerado. Revise os valores informados.","")))))))))))))))</f>
        <v/>
      </c>
    </row>
    <row r="1140" spans="1:35" ht="14.25" customHeight="1" x14ac:dyDescent="0.25">
      <c r="A1140" s="57" t="str">
        <f t="shared" si="221"/>
        <v/>
      </c>
      <c r="B1140" s="58"/>
      <c r="C1140" s="58"/>
      <c r="D1140" s="58"/>
      <c r="E1140" s="58"/>
      <c r="F1140" s="58"/>
      <c r="G1140" s="269"/>
      <c r="H1140" s="59"/>
      <c r="I1140" s="273">
        <f t="shared" si="222"/>
        <v>0</v>
      </c>
      <c r="J1140" s="269"/>
      <c r="K1140" s="59"/>
      <c r="L1140" s="270">
        <f t="shared" si="223"/>
        <v>0</v>
      </c>
      <c r="M1140" s="269"/>
      <c r="N1140" s="59"/>
      <c r="O1140" s="270">
        <f t="shared" si="224"/>
        <v>0</v>
      </c>
      <c r="P1140" s="269"/>
      <c r="Q1140" s="59"/>
      <c r="R1140" s="271">
        <f t="shared" si="225"/>
        <v>0</v>
      </c>
      <c r="S1140" s="269"/>
      <c r="T1140" s="59"/>
      <c r="U1140" s="270">
        <f t="shared" si="226"/>
        <v>0</v>
      </c>
      <c r="V1140" s="269"/>
      <c r="W1140" s="59"/>
      <c r="X1140" s="270">
        <f t="shared" si="227"/>
        <v>0</v>
      </c>
      <c r="Y1140" s="270">
        <f t="shared" si="228"/>
        <v>0</v>
      </c>
      <c r="Z1140" s="58"/>
      <c r="AA1140" s="58"/>
      <c r="AB1140" s="60" t="str">
        <f t="shared" si="229"/>
        <v/>
      </c>
      <c r="AC1140" s="21" t="b">
        <f t="shared" si="230"/>
        <v>0</v>
      </c>
      <c r="AD1140" s="21" t="b">
        <f t="shared" si="231"/>
        <v>0</v>
      </c>
      <c r="AE1140" s="21" t="b">
        <f t="shared" si="232"/>
        <v>0</v>
      </c>
      <c r="AF1140" s="21" t="b">
        <f ca="1">OR(AND($AC1140,NOT($AD1140)),AND($AC1140,OR(AND($G1140="",$H1140&lt;&gt;""),AND($G1140&lt;&gt;"",$H1140=""),AND($J1140="",$K1140&lt;&gt;""),AND($J1140&lt;&gt;"",$K1140=""),AND($M1140="",$N1140&lt;&gt;""),AND($M1140&lt;&gt;"",$N1140=""),AND($P1140="",$Q1140&lt;&gt;""),AND($P1140&lt;&gt;"",$Q1140=""),AND($S1140="",$T1140&lt;&gt;""),AND($S1140&lt;&gt;"",$T1140=""),AND($V1140="",$W1140&lt;&gt;""),AND($V1140&lt;&gt;"",$W1140=""))),AND($C1140&lt;&gt;"",$E1140&lt;&gt;"",LEFT(TRIM($C1140),1)&lt;&gt;LEFT(TRIM($E1140),1)),IF(OR($E1140="",$F1140=""),FALSE(),IFERROR(COUNTIF(INDIRECT("UNITS_"&amp;SUBSTITUTE(LEFT($E1140,FIND(" ",$E1140&amp;" ")-1),".","_")),$F1140)=0,TRUE())),AND($B1140&lt;&gt;"",OR(ISNUMBER(SEARCH("outro",LOWER($B1140))),ISNUMBER(SEARCH("divers",LOWER($B1140))),ISNUMBER(SEARCH("etc",LOWER($B1140))))),OR(AND(ISNUMBER(SEARCH("comunic",LOWER($B1140))),LEFT($E1140,3)&lt;&gt;"4.4"),AND(ISNUMBER(SEARCH("monitor",LOWER($B1140))),NOT(OR(LEFT($E1140,3)="1.5",LEFT($E1140,3)="2.5")))),AND($B1140&lt;&gt;"",OR(LEFT($C1140,1)="1",LEFT($C1140,1)="2"),$D1140=""),AND($D1140&lt;&gt;"",NOT(OR(LEFT($C1140,1)="1",LEFT($C1140,1)="2"))),AND($D1140&lt;&gt;"",COUNTIF(' PROJETO'!$B$14:$B$16,$D1140)=0),IF($D1140="",FALSE(),IF(COUNTIF(' PROJETO'!$B$14:$B$16,$D1140)=0,FALSE(),IFERROR(INDEX(' PROJETO'!$C$14:$C$16,MATCH($D1140,' PROJETO'!$B$14:$B$16,0))&lt;&gt;"Sim",FALSE()))))</f>
        <v>0</v>
      </c>
      <c r="AG1140" s="21" t="b">
        <f>AND($AC1140,$Y1140&gt;'CONFG.  LISTAS'!$F$4,$Z1140="",$AA1140="")</f>
        <v>0</v>
      </c>
      <c r="AH1140" s="21" t="str">
        <f t="shared" si="233"/>
        <v/>
      </c>
      <c r="AI1140" s="43" t="str">
        <f ca="1">IF(NOT($AC1140),"",IF(OR($B1140="",$C1140="",$E1140="",$F1140=""),"Preencha descrição, categoria, tipo e unidade.",IF(AND($B1140&lt;&gt;"",OR(LEFT($C1140,1)="1",LEFT($C1140,1)="2"),$D1140=""),"Informe a prática de restauração para itens diretos.",IF(AND($D1140&lt;&gt;"",NOT(OR(LEFT($C1140,1)="1",LEFT($C1140,1)="2"))),"Custos indiretos não devem pertencer a uma prática específica.",IF(AND($D1140&lt;&gt;"",COUNTIF(' PROJETO'!$B$14:$B$16,$D1140)=0),"Prática de restauração inválida ou não cadastrada.",IF(IF($D1140="",FALSE(),IF(COUNTIF(' PROJETO'!$B$14:$B$16,$D1140)=0,FALSE(),IFERROR(INDEX(' PROJETO'!$C$14:$C$16,MATCH($D1140,' PROJETO'!$B$14:$B$16,0))&lt;&gt;"Sim",FALSE()))),"A prática informada no item não foi selecionada na aba Projeto.",IF(AND(MAX($I1140,$L1140,$O1140,$R1140,$U1140,$X1140)&gt;'CONFG.  LISTAS'!$F$4,NOT(OR($Z1140&lt;&gt;"",$AA1140&lt;&gt;""))),"Memorial de cálculo ou anexo obrigatório não informado para item acima do limite.",IF(OR(AND($G1140&lt;&gt;"",$H1140&lt;&gt;"",OR($G1140&lt;=0,$H1140&lt;=0)),AND($J1140&lt;&gt;"",$K1140&lt;&gt;"",OR($J1140&lt;=0,$K1140&lt;=0)),AND($M1140&lt;&gt;"",$N1140&lt;&gt;"",OR($M1140&lt;=0,$N1140&lt;=0)),AND($P1140&lt;&gt;"",$Q1140&lt;&gt;"",OR($P1140&lt;=0,$Q1140&lt;=0)),AND($S1140&lt;&gt;"",$T1140&lt;&gt;"",OR($S1140&lt;=0,$T1140&lt;=0)),AND($V1140&lt;&gt;"",$W1140&lt;&gt;"",OR($V1140&lt;=0,$W1140&lt;=0))),"Revise os valores informados: valor unitário e quantidade devem ser maiores que zero.",IF(OR(AND($G1140="",$H1140&lt;&gt;""),AND($G1140&lt;&gt;"",$H1140=""),AND($J1140="",$K1140&lt;&gt;""),AND($J1140&lt;&gt;"",$K1140=""),AND($M1140="",$N1140&lt;&gt;""),AND($M1140&lt;&gt;"",$N1140=""),AND($P1140="",$Q1140&lt;&gt;""),AND($P1140&lt;&gt;"",$Q1140=""),AND($S1140="",$T1140&lt;&gt;""),AND($S1140&lt;&gt;"",$T1140=""),AND($V1140="",$W1140&lt;&gt;""),AND($V1140&lt;&gt;"",$W1140="")),"Há ano preenchido parcialmente: "&amp;TRIM(IF(AND($G1140="",$H1140&lt;&gt;""),"Ano 1 (falta valor unitário); ","")&amp;IF(AND($G1140&lt;&gt;"",$H1140=""),"Ano 1 (falta quantidade); ","")&amp;IF(AND($J1140="",$K1140&lt;&gt;""),"Ano 2 (falta valor unitário); ","")&amp;IF(AND($J1140&lt;&gt;"",$K1140=""),"Ano 2 (falta quantidade); ","")&amp;IF(AND($M1140="",$N1140&lt;&gt;""),"Ano 3 (falta valor unitário); ","")&amp;IF(AND($M1140&lt;&gt;"",$N1140=""),"Ano 3 (falta quantidade); ","")&amp;IF(AND($P1140="",$Q1140&lt;&gt;""),"Ano 4 (falta valor unitário); ","")&amp;IF(AND($P1140&lt;&gt;"",$Q1140=""),"Ano 4 (falta quantidade); ","")&amp;IF(AND($S1140="",$T1140&lt;&gt;""),"Ano 5 (falta valor unitário); ","")&amp;IF(AND($S1140&lt;&gt;"",$T1140=""),"Ano 5 (falta quantidade); ","")&amp;IF(AND($V1140="",$W1140&lt;&gt;""),"Ano 6 (falta valor unitário); ","")&amp;IF(AND($V1140&lt;&gt;"",$W1140=""),"Ano 6 (falta quantidade); ","")), IF(NOT(OR(AND($G1140&lt;&gt;"",$H1140&lt;&gt;""),AND($J1140&lt;&gt;"",$K1140&lt;&gt;""),AND($M1140&lt;&gt;"",$N1140&lt;&gt;""),AND($P1140&lt;&gt;"",$Q1140&lt;&gt;""),AND($S1140&lt;&gt;"",$T1140&lt;&gt;""),AND($V1140&lt;&gt;"",$W1140&lt;&gt;""))),"Informe pelo menos um ano completo com valor unitário e quantidade.",IF(AND($C1140&lt;&gt;"",$E1140&lt;&gt;"",LEFT(TRIM($C1140),1)&lt;&gt;LEFT(TRIM($E1140),1)),"Categoria e tipo estão incompatíveis.",IF(IF(OR($E1140="",$F1140=""),FALSE(),IFERROR(COUNTIF(INDIRECT("UNITS_"&amp;SUBSTITUTE(LEFT($E1140,FIND(" ",$E1140&amp;" ")-1),".","_")),$F1140)=0,TRUE())),"Unidade incompatível com o tipo selecionado.",IF(OR(AND(ISNUMBER(SEARCH("comunic",LOWER($B1140))),LEFT($E1140,3)&lt;&gt;"4.4"),AND(ISNUMBER(SEARCH("monitor",LOWER($B1140))),NOT(OR(LEFT($E1140,3)="1.5",LEFT($E1140,3)="2.5")))),"Revise a classificação do item conforme as regras de preenchimento.",IF(AND($B1140&lt;&gt;"",OR(ISNUMBER(SEARCH("outro",LOWER($B1140))),ISNUMBER(SEARCH("divers",LOWER($B1140))),ISNUMBER(SEARCH("kit",LOWER($B1140))),ISNUMBER(SEARCH("ferrament",LOWER($B1140))),ISNUMBER(SEARCH("epi",LOWER($B1140)))),NOT(OR($Z1140&lt;&gt;"",$AA1140&lt;&gt;""))),"Descrição muito genérica: detalhe melhor o item e registre o racional no memorial ou em anexo.",IF(AND($Y1140=0,$B1140&lt;&gt;"",OR($G1140&lt;&gt;"",$H1140&lt;&gt;"",$J1140&lt;&gt;"",$K1140&lt;&gt;"",$M1140&lt;&gt;"",$N1140&lt;&gt;"",$P1140&lt;&gt;"",$Q1140&lt;&gt;"",$S1140&lt;&gt;"",$T1140&lt;&gt;"",$V1140&lt;&gt;"",$W1140&lt;&gt;"")),"O item possui dados lançados, mas o total está zerado. Revise os valores informados.","")))))))))))))))</f>
        <v/>
      </c>
    </row>
    <row r="1141" spans="1:35" ht="14.25" customHeight="1" x14ac:dyDescent="0.25">
      <c r="A1141" s="57" t="str">
        <f t="shared" si="221"/>
        <v/>
      </c>
      <c r="B1141" s="61"/>
      <c r="C1141" s="61"/>
      <c r="D1141" s="58"/>
      <c r="E1141" s="61"/>
      <c r="F1141" s="61"/>
      <c r="G1141" s="272"/>
      <c r="H1141" s="62"/>
      <c r="I1141" s="273">
        <f t="shared" si="222"/>
        <v>0</v>
      </c>
      <c r="J1141" s="272"/>
      <c r="K1141" s="62"/>
      <c r="L1141" s="270">
        <f t="shared" si="223"/>
        <v>0</v>
      </c>
      <c r="M1141" s="272"/>
      <c r="N1141" s="62"/>
      <c r="O1141" s="270">
        <f t="shared" si="224"/>
        <v>0</v>
      </c>
      <c r="P1141" s="272"/>
      <c r="Q1141" s="62"/>
      <c r="R1141" s="271">
        <f t="shared" si="225"/>
        <v>0</v>
      </c>
      <c r="S1141" s="272"/>
      <c r="T1141" s="62"/>
      <c r="U1141" s="270">
        <f t="shared" si="226"/>
        <v>0</v>
      </c>
      <c r="V1141" s="272"/>
      <c r="W1141" s="62"/>
      <c r="X1141" s="270">
        <f t="shared" si="227"/>
        <v>0</v>
      </c>
      <c r="Y1141" s="270">
        <f t="shared" si="228"/>
        <v>0</v>
      </c>
      <c r="Z1141" s="61"/>
      <c r="AA1141" s="61"/>
      <c r="AB1141" s="60" t="str">
        <f t="shared" si="229"/>
        <v/>
      </c>
      <c r="AC1141" s="21" t="b">
        <f t="shared" si="230"/>
        <v>0</v>
      </c>
      <c r="AD1141" s="21" t="b">
        <f t="shared" si="231"/>
        <v>0</v>
      </c>
      <c r="AE1141" s="21" t="b">
        <f t="shared" si="232"/>
        <v>0</v>
      </c>
      <c r="AF1141" s="21" t="b">
        <f ca="1">OR(AND($AC1141,NOT($AD1141)),AND($AC1141,OR(AND($G1141="",$H1141&lt;&gt;""),AND($G1141&lt;&gt;"",$H1141=""),AND($J1141="",$K1141&lt;&gt;""),AND($J1141&lt;&gt;"",$K1141=""),AND($M1141="",$N1141&lt;&gt;""),AND($M1141&lt;&gt;"",$N1141=""),AND($P1141="",$Q1141&lt;&gt;""),AND($P1141&lt;&gt;"",$Q1141=""),AND($S1141="",$T1141&lt;&gt;""),AND($S1141&lt;&gt;"",$T1141=""),AND($V1141="",$W1141&lt;&gt;""),AND($V1141&lt;&gt;"",$W1141=""))),AND($C1141&lt;&gt;"",$E1141&lt;&gt;"",LEFT(TRIM($C1141),1)&lt;&gt;LEFT(TRIM($E1141),1)),IF(OR($E1141="",$F1141=""),FALSE(),IFERROR(COUNTIF(INDIRECT("UNITS_"&amp;SUBSTITUTE(LEFT($E1141,FIND(" ",$E1141&amp;" ")-1),".","_")),$F1141)=0,TRUE())),AND($B1141&lt;&gt;"",OR(ISNUMBER(SEARCH("outro",LOWER($B1141))),ISNUMBER(SEARCH("divers",LOWER($B1141))),ISNUMBER(SEARCH("etc",LOWER($B1141))))),OR(AND(ISNUMBER(SEARCH("comunic",LOWER($B1141))),LEFT($E1141,3)&lt;&gt;"4.4"),AND(ISNUMBER(SEARCH("monitor",LOWER($B1141))),NOT(OR(LEFT($E1141,3)="1.5",LEFT($E1141,3)="2.5")))),AND($B1141&lt;&gt;"",OR(LEFT($C1141,1)="1",LEFT($C1141,1)="2"),$D1141=""),AND($D1141&lt;&gt;"",NOT(OR(LEFT($C1141,1)="1",LEFT($C1141,1)="2"))),AND($D1141&lt;&gt;"",COUNTIF(' PROJETO'!$B$14:$B$16,$D1141)=0),IF($D1141="",FALSE(),IF(COUNTIF(' PROJETO'!$B$14:$B$16,$D1141)=0,FALSE(),IFERROR(INDEX(' PROJETO'!$C$14:$C$16,MATCH($D1141,' PROJETO'!$B$14:$B$16,0))&lt;&gt;"Sim",FALSE()))))</f>
        <v>0</v>
      </c>
      <c r="AG1141" s="21" t="b">
        <f>AND($AC1141,$Y1141&gt;'CONFG.  LISTAS'!$F$4,$Z1141="",$AA1141="")</f>
        <v>0</v>
      </c>
      <c r="AH1141" s="21" t="str">
        <f t="shared" si="233"/>
        <v/>
      </c>
      <c r="AI1141" s="43" t="str">
        <f ca="1">IF(NOT($AC1141),"",IF(OR($B1141="",$C1141="",$E1141="",$F1141=""),"Preencha descrição, categoria, tipo e unidade.",IF(AND($B1141&lt;&gt;"",OR(LEFT($C1141,1)="1",LEFT($C1141,1)="2"),$D1141=""),"Informe a prática de restauração para itens diretos.",IF(AND($D1141&lt;&gt;"",NOT(OR(LEFT($C1141,1)="1",LEFT($C1141,1)="2"))),"Custos indiretos não devem pertencer a uma prática específica.",IF(AND($D1141&lt;&gt;"",COUNTIF(' PROJETO'!$B$14:$B$16,$D1141)=0),"Prática de restauração inválida ou não cadastrada.",IF(IF($D1141="",FALSE(),IF(COUNTIF(' PROJETO'!$B$14:$B$16,$D1141)=0,FALSE(),IFERROR(INDEX(' PROJETO'!$C$14:$C$16,MATCH($D1141,' PROJETO'!$B$14:$B$16,0))&lt;&gt;"Sim",FALSE()))),"A prática informada no item não foi selecionada na aba Projeto.",IF(AND(MAX($I1141,$L1141,$O1141,$R1141,$U1141,$X1141)&gt;'CONFG.  LISTAS'!$F$4,NOT(OR($Z1141&lt;&gt;"",$AA1141&lt;&gt;""))),"Memorial de cálculo ou anexo obrigatório não informado para item acima do limite.",IF(OR(AND($G1141&lt;&gt;"",$H1141&lt;&gt;"",OR($G1141&lt;=0,$H1141&lt;=0)),AND($J1141&lt;&gt;"",$K1141&lt;&gt;"",OR($J1141&lt;=0,$K1141&lt;=0)),AND($M1141&lt;&gt;"",$N1141&lt;&gt;"",OR($M1141&lt;=0,$N1141&lt;=0)),AND($P1141&lt;&gt;"",$Q1141&lt;&gt;"",OR($P1141&lt;=0,$Q1141&lt;=0)),AND($S1141&lt;&gt;"",$T1141&lt;&gt;"",OR($S1141&lt;=0,$T1141&lt;=0)),AND($V1141&lt;&gt;"",$W1141&lt;&gt;"",OR($V1141&lt;=0,$W1141&lt;=0))),"Revise os valores informados: valor unitário e quantidade devem ser maiores que zero.",IF(OR(AND($G1141="",$H1141&lt;&gt;""),AND($G1141&lt;&gt;"",$H1141=""),AND($J1141="",$K1141&lt;&gt;""),AND($J1141&lt;&gt;"",$K1141=""),AND($M1141="",$N1141&lt;&gt;""),AND($M1141&lt;&gt;"",$N1141=""),AND($P1141="",$Q1141&lt;&gt;""),AND($P1141&lt;&gt;"",$Q1141=""),AND($S1141="",$T1141&lt;&gt;""),AND($S1141&lt;&gt;"",$T1141=""),AND($V1141="",$W1141&lt;&gt;""),AND($V1141&lt;&gt;"",$W1141="")),"Há ano preenchido parcialmente: "&amp;TRIM(IF(AND($G1141="",$H1141&lt;&gt;""),"Ano 1 (falta valor unitário); ","")&amp;IF(AND($G1141&lt;&gt;"",$H1141=""),"Ano 1 (falta quantidade); ","")&amp;IF(AND($J1141="",$K1141&lt;&gt;""),"Ano 2 (falta valor unitário); ","")&amp;IF(AND($J1141&lt;&gt;"",$K1141=""),"Ano 2 (falta quantidade); ","")&amp;IF(AND($M1141="",$N1141&lt;&gt;""),"Ano 3 (falta valor unitário); ","")&amp;IF(AND($M1141&lt;&gt;"",$N1141=""),"Ano 3 (falta quantidade); ","")&amp;IF(AND($P1141="",$Q1141&lt;&gt;""),"Ano 4 (falta valor unitário); ","")&amp;IF(AND($P1141&lt;&gt;"",$Q1141=""),"Ano 4 (falta quantidade); ","")&amp;IF(AND($S1141="",$T1141&lt;&gt;""),"Ano 5 (falta valor unitário); ","")&amp;IF(AND($S1141&lt;&gt;"",$T1141=""),"Ano 5 (falta quantidade); ","")&amp;IF(AND($V1141="",$W1141&lt;&gt;""),"Ano 6 (falta valor unitário); ","")&amp;IF(AND($V1141&lt;&gt;"",$W1141=""),"Ano 6 (falta quantidade); ","")), IF(NOT(OR(AND($G1141&lt;&gt;"",$H1141&lt;&gt;""),AND($J1141&lt;&gt;"",$K1141&lt;&gt;""),AND($M1141&lt;&gt;"",$N1141&lt;&gt;""),AND($P1141&lt;&gt;"",$Q1141&lt;&gt;""),AND($S1141&lt;&gt;"",$T1141&lt;&gt;""),AND($V1141&lt;&gt;"",$W1141&lt;&gt;""))),"Informe pelo menos um ano completo com valor unitário e quantidade.",IF(AND($C1141&lt;&gt;"",$E1141&lt;&gt;"",LEFT(TRIM($C1141),1)&lt;&gt;LEFT(TRIM($E1141),1)),"Categoria e tipo estão incompatíveis.",IF(IF(OR($E1141="",$F1141=""),FALSE(),IFERROR(COUNTIF(INDIRECT("UNITS_"&amp;SUBSTITUTE(LEFT($E1141,FIND(" ",$E1141&amp;" ")-1),".","_")),$F1141)=0,TRUE())),"Unidade incompatível com o tipo selecionado.",IF(OR(AND(ISNUMBER(SEARCH("comunic",LOWER($B1141))),LEFT($E1141,3)&lt;&gt;"4.4"),AND(ISNUMBER(SEARCH("monitor",LOWER($B1141))),NOT(OR(LEFT($E1141,3)="1.5",LEFT($E1141,3)="2.5")))),"Revise a classificação do item conforme as regras de preenchimento.",IF(AND($B1141&lt;&gt;"",OR(ISNUMBER(SEARCH("outro",LOWER($B1141))),ISNUMBER(SEARCH("divers",LOWER($B1141))),ISNUMBER(SEARCH("kit",LOWER($B1141))),ISNUMBER(SEARCH("ferrament",LOWER($B1141))),ISNUMBER(SEARCH("epi",LOWER($B1141)))),NOT(OR($Z1141&lt;&gt;"",$AA1141&lt;&gt;""))),"Descrição muito genérica: detalhe melhor o item e registre o racional no memorial ou em anexo.",IF(AND($Y1141=0,$B1141&lt;&gt;"",OR($G1141&lt;&gt;"",$H1141&lt;&gt;"",$J1141&lt;&gt;"",$K1141&lt;&gt;"",$M1141&lt;&gt;"",$N1141&lt;&gt;"",$P1141&lt;&gt;"",$Q1141&lt;&gt;"",$S1141&lt;&gt;"",$T1141&lt;&gt;"",$V1141&lt;&gt;"",$W1141&lt;&gt;"")),"O item possui dados lançados, mas o total está zerado. Revise os valores informados.","")))))))))))))))</f>
        <v/>
      </c>
    </row>
    <row r="1142" spans="1:35" ht="14.25" customHeight="1" x14ac:dyDescent="0.25">
      <c r="A1142" s="57" t="str">
        <f t="shared" si="221"/>
        <v/>
      </c>
      <c r="B1142" s="58"/>
      <c r="C1142" s="58"/>
      <c r="D1142" s="58"/>
      <c r="E1142" s="58"/>
      <c r="F1142" s="58"/>
      <c r="G1142" s="269"/>
      <c r="H1142" s="59"/>
      <c r="I1142" s="273">
        <f t="shared" si="222"/>
        <v>0</v>
      </c>
      <c r="J1142" s="269"/>
      <c r="K1142" s="59"/>
      <c r="L1142" s="270">
        <f t="shared" si="223"/>
        <v>0</v>
      </c>
      <c r="M1142" s="269"/>
      <c r="N1142" s="59"/>
      <c r="O1142" s="270">
        <f t="shared" si="224"/>
        <v>0</v>
      </c>
      <c r="P1142" s="269"/>
      <c r="Q1142" s="59"/>
      <c r="R1142" s="271">
        <f t="shared" si="225"/>
        <v>0</v>
      </c>
      <c r="S1142" s="269"/>
      <c r="T1142" s="59"/>
      <c r="U1142" s="270">
        <f t="shared" si="226"/>
        <v>0</v>
      </c>
      <c r="V1142" s="269"/>
      <c r="W1142" s="59"/>
      <c r="X1142" s="270">
        <f t="shared" si="227"/>
        <v>0</v>
      </c>
      <c r="Y1142" s="270">
        <f t="shared" si="228"/>
        <v>0</v>
      </c>
      <c r="Z1142" s="58"/>
      <c r="AA1142" s="58"/>
      <c r="AB1142" s="60" t="str">
        <f t="shared" si="229"/>
        <v/>
      </c>
      <c r="AC1142" s="21" t="b">
        <f t="shared" si="230"/>
        <v>0</v>
      </c>
      <c r="AD1142" s="21" t="b">
        <f t="shared" si="231"/>
        <v>0</v>
      </c>
      <c r="AE1142" s="21" t="b">
        <f t="shared" si="232"/>
        <v>0</v>
      </c>
      <c r="AF1142" s="21" t="b">
        <f ca="1">OR(AND($AC1142,NOT($AD1142)),AND($AC1142,OR(AND($G1142="",$H1142&lt;&gt;""),AND($G1142&lt;&gt;"",$H1142=""),AND($J1142="",$K1142&lt;&gt;""),AND($J1142&lt;&gt;"",$K1142=""),AND($M1142="",$N1142&lt;&gt;""),AND($M1142&lt;&gt;"",$N1142=""),AND($P1142="",$Q1142&lt;&gt;""),AND($P1142&lt;&gt;"",$Q1142=""),AND($S1142="",$T1142&lt;&gt;""),AND($S1142&lt;&gt;"",$T1142=""),AND($V1142="",$W1142&lt;&gt;""),AND($V1142&lt;&gt;"",$W1142=""))),AND($C1142&lt;&gt;"",$E1142&lt;&gt;"",LEFT(TRIM($C1142),1)&lt;&gt;LEFT(TRIM($E1142),1)),IF(OR($E1142="",$F1142=""),FALSE(),IFERROR(COUNTIF(INDIRECT("UNITS_"&amp;SUBSTITUTE(LEFT($E1142,FIND(" ",$E1142&amp;" ")-1),".","_")),$F1142)=0,TRUE())),AND($B1142&lt;&gt;"",OR(ISNUMBER(SEARCH("outro",LOWER($B1142))),ISNUMBER(SEARCH("divers",LOWER($B1142))),ISNUMBER(SEARCH("etc",LOWER($B1142))))),OR(AND(ISNUMBER(SEARCH("comunic",LOWER($B1142))),LEFT($E1142,3)&lt;&gt;"4.4"),AND(ISNUMBER(SEARCH("monitor",LOWER($B1142))),NOT(OR(LEFT($E1142,3)="1.5",LEFT($E1142,3)="2.5")))),AND($B1142&lt;&gt;"",OR(LEFT($C1142,1)="1",LEFT($C1142,1)="2"),$D1142=""),AND($D1142&lt;&gt;"",NOT(OR(LEFT($C1142,1)="1",LEFT($C1142,1)="2"))),AND($D1142&lt;&gt;"",COUNTIF(' PROJETO'!$B$14:$B$16,$D1142)=0),IF($D1142="",FALSE(),IF(COUNTIF(' PROJETO'!$B$14:$B$16,$D1142)=0,FALSE(),IFERROR(INDEX(' PROJETO'!$C$14:$C$16,MATCH($D1142,' PROJETO'!$B$14:$B$16,0))&lt;&gt;"Sim",FALSE()))))</f>
        <v>0</v>
      </c>
      <c r="AG1142" s="21" t="b">
        <f>AND($AC1142,$Y1142&gt;'CONFG.  LISTAS'!$F$4,$Z1142="",$AA1142="")</f>
        <v>0</v>
      </c>
      <c r="AH1142" s="21" t="str">
        <f t="shared" si="233"/>
        <v/>
      </c>
      <c r="AI1142" s="43" t="str">
        <f ca="1">IF(NOT($AC1142),"",IF(OR($B1142="",$C1142="",$E1142="",$F1142=""),"Preencha descrição, categoria, tipo e unidade.",IF(AND($B1142&lt;&gt;"",OR(LEFT($C1142,1)="1",LEFT($C1142,1)="2"),$D1142=""),"Informe a prática de restauração para itens diretos.",IF(AND($D1142&lt;&gt;"",NOT(OR(LEFT($C1142,1)="1",LEFT($C1142,1)="2"))),"Custos indiretos não devem pertencer a uma prática específica.",IF(AND($D1142&lt;&gt;"",COUNTIF(' PROJETO'!$B$14:$B$16,$D1142)=0),"Prática de restauração inválida ou não cadastrada.",IF(IF($D1142="",FALSE(),IF(COUNTIF(' PROJETO'!$B$14:$B$16,$D1142)=0,FALSE(),IFERROR(INDEX(' PROJETO'!$C$14:$C$16,MATCH($D1142,' PROJETO'!$B$14:$B$16,0))&lt;&gt;"Sim",FALSE()))),"A prática informada no item não foi selecionada na aba Projeto.",IF(AND(MAX($I1142,$L1142,$O1142,$R1142,$U1142,$X1142)&gt;'CONFG.  LISTAS'!$F$4,NOT(OR($Z1142&lt;&gt;"",$AA1142&lt;&gt;""))),"Memorial de cálculo ou anexo obrigatório não informado para item acima do limite.",IF(OR(AND($G1142&lt;&gt;"",$H1142&lt;&gt;"",OR($G1142&lt;=0,$H1142&lt;=0)),AND($J1142&lt;&gt;"",$K1142&lt;&gt;"",OR($J1142&lt;=0,$K1142&lt;=0)),AND($M1142&lt;&gt;"",$N1142&lt;&gt;"",OR($M1142&lt;=0,$N1142&lt;=0)),AND($P1142&lt;&gt;"",$Q1142&lt;&gt;"",OR($P1142&lt;=0,$Q1142&lt;=0)),AND($S1142&lt;&gt;"",$T1142&lt;&gt;"",OR($S1142&lt;=0,$T1142&lt;=0)),AND($V1142&lt;&gt;"",$W1142&lt;&gt;"",OR($V1142&lt;=0,$W1142&lt;=0))),"Revise os valores informados: valor unitário e quantidade devem ser maiores que zero.",IF(OR(AND($G1142="",$H1142&lt;&gt;""),AND($G1142&lt;&gt;"",$H1142=""),AND($J1142="",$K1142&lt;&gt;""),AND($J1142&lt;&gt;"",$K1142=""),AND($M1142="",$N1142&lt;&gt;""),AND($M1142&lt;&gt;"",$N1142=""),AND($P1142="",$Q1142&lt;&gt;""),AND($P1142&lt;&gt;"",$Q1142=""),AND($S1142="",$T1142&lt;&gt;""),AND($S1142&lt;&gt;"",$T1142=""),AND($V1142="",$W1142&lt;&gt;""),AND($V1142&lt;&gt;"",$W1142="")),"Há ano preenchido parcialmente: "&amp;TRIM(IF(AND($G1142="",$H1142&lt;&gt;""),"Ano 1 (falta valor unitário); ","")&amp;IF(AND($G1142&lt;&gt;"",$H1142=""),"Ano 1 (falta quantidade); ","")&amp;IF(AND($J1142="",$K1142&lt;&gt;""),"Ano 2 (falta valor unitário); ","")&amp;IF(AND($J1142&lt;&gt;"",$K1142=""),"Ano 2 (falta quantidade); ","")&amp;IF(AND($M1142="",$N1142&lt;&gt;""),"Ano 3 (falta valor unitário); ","")&amp;IF(AND($M1142&lt;&gt;"",$N1142=""),"Ano 3 (falta quantidade); ","")&amp;IF(AND($P1142="",$Q1142&lt;&gt;""),"Ano 4 (falta valor unitário); ","")&amp;IF(AND($P1142&lt;&gt;"",$Q1142=""),"Ano 4 (falta quantidade); ","")&amp;IF(AND($S1142="",$T1142&lt;&gt;""),"Ano 5 (falta valor unitário); ","")&amp;IF(AND($S1142&lt;&gt;"",$T1142=""),"Ano 5 (falta quantidade); ","")&amp;IF(AND($V1142="",$W1142&lt;&gt;""),"Ano 6 (falta valor unitário); ","")&amp;IF(AND($V1142&lt;&gt;"",$W1142=""),"Ano 6 (falta quantidade); ","")), IF(NOT(OR(AND($G1142&lt;&gt;"",$H1142&lt;&gt;""),AND($J1142&lt;&gt;"",$K1142&lt;&gt;""),AND($M1142&lt;&gt;"",$N1142&lt;&gt;""),AND($P1142&lt;&gt;"",$Q1142&lt;&gt;""),AND($S1142&lt;&gt;"",$T1142&lt;&gt;""),AND($V1142&lt;&gt;"",$W1142&lt;&gt;""))),"Informe pelo menos um ano completo com valor unitário e quantidade.",IF(AND($C1142&lt;&gt;"",$E1142&lt;&gt;"",LEFT(TRIM($C1142),1)&lt;&gt;LEFT(TRIM($E1142),1)),"Categoria e tipo estão incompatíveis.",IF(IF(OR($E1142="",$F1142=""),FALSE(),IFERROR(COUNTIF(INDIRECT("UNITS_"&amp;SUBSTITUTE(LEFT($E1142,FIND(" ",$E1142&amp;" ")-1),".","_")),$F1142)=0,TRUE())),"Unidade incompatível com o tipo selecionado.",IF(OR(AND(ISNUMBER(SEARCH("comunic",LOWER($B1142))),LEFT($E1142,3)&lt;&gt;"4.4"),AND(ISNUMBER(SEARCH("monitor",LOWER($B1142))),NOT(OR(LEFT($E1142,3)="1.5",LEFT($E1142,3)="2.5")))),"Revise a classificação do item conforme as regras de preenchimento.",IF(AND($B1142&lt;&gt;"",OR(ISNUMBER(SEARCH("outro",LOWER($B1142))),ISNUMBER(SEARCH("divers",LOWER($B1142))),ISNUMBER(SEARCH("kit",LOWER($B1142))),ISNUMBER(SEARCH("ferrament",LOWER($B1142))),ISNUMBER(SEARCH("epi",LOWER($B1142)))),NOT(OR($Z1142&lt;&gt;"",$AA1142&lt;&gt;""))),"Descrição muito genérica: detalhe melhor o item e registre o racional no memorial ou em anexo.",IF(AND($Y1142=0,$B1142&lt;&gt;"",OR($G1142&lt;&gt;"",$H1142&lt;&gt;"",$J1142&lt;&gt;"",$K1142&lt;&gt;"",$M1142&lt;&gt;"",$N1142&lt;&gt;"",$P1142&lt;&gt;"",$Q1142&lt;&gt;"",$S1142&lt;&gt;"",$T1142&lt;&gt;"",$V1142&lt;&gt;"",$W1142&lt;&gt;"")),"O item possui dados lançados, mas o total está zerado. Revise os valores informados.","")))))))))))))))</f>
        <v/>
      </c>
    </row>
    <row r="1143" spans="1:35" ht="14.25" customHeight="1" x14ac:dyDescent="0.25">
      <c r="A1143" s="57" t="str">
        <f t="shared" si="221"/>
        <v/>
      </c>
      <c r="B1143" s="61"/>
      <c r="C1143" s="61"/>
      <c r="D1143" s="58"/>
      <c r="E1143" s="61"/>
      <c r="F1143" s="61"/>
      <c r="G1143" s="272"/>
      <c r="H1143" s="62"/>
      <c r="I1143" s="273">
        <f t="shared" si="222"/>
        <v>0</v>
      </c>
      <c r="J1143" s="272"/>
      <c r="K1143" s="62"/>
      <c r="L1143" s="270">
        <f t="shared" si="223"/>
        <v>0</v>
      </c>
      <c r="M1143" s="272"/>
      <c r="N1143" s="62"/>
      <c r="O1143" s="270">
        <f t="shared" si="224"/>
        <v>0</v>
      </c>
      <c r="P1143" s="272"/>
      <c r="Q1143" s="62"/>
      <c r="R1143" s="271">
        <f t="shared" si="225"/>
        <v>0</v>
      </c>
      <c r="S1143" s="272"/>
      <c r="T1143" s="62"/>
      <c r="U1143" s="270">
        <f t="shared" si="226"/>
        <v>0</v>
      </c>
      <c r="V1143" s="272"/>
      <c r="W1143" s="62"/>
      <c r="X1143" s="270">
        <f t="shared" si="227"/>
        <v>0</v>
      </c>
      <c r="Y1143" s="270">
        <f t="shared" si="228"/>
        <v>0</v>
      </c>
      <c r="Z1143" s="61"/>
      <c r="AA1143" s="61"/>
      <c r="AB1143" s="60" t="str">
        <f t="shared" si="229"/>
        <v/>
      </c>
      <c r="AC1143" s="21" t="b">
        <f t="shared" si="230"/>
        <v>0</v>
      </c>
      <c r="AD1143" s="21" t="b">
        <f t="shared" si="231"/>
        <v>0</v>
      </c>
      <c r="AE1143" s="21" t="b">
        <f t="shared" si="232"/>
        <v>0</v>
      </c>
      <c r="AF1143" s="21" t="b">
        <f ca="1">OR(AND($AC1143,NOT($AD1143)),AND($AC1143,OR(AND($G1143="",$H1143&lt;&gt;""),AND($G1143&lt;&gt;"",$H1143=""),AND($J1143="",$K1143&lt;&gt;""),AND($J1143&lt;&gt;"",$K1143=""),AND($M1143="",$N1143&lt;&gt;""),AND($M1143&lt;&gt;"",$N1143=""),AND($P1143="",$Q1143&lt;&gt;""),AND($P1143&lt;&gt;"",$Q1143=""),AND($S1143="",$T1143&lt;&gt;""),AND($S1143&lt;&gt;"",$T1143=""),AND($V1143="",$W1143&lt;&gt;""),AND($V1143&lt;&gt;"",$W1143=""))),AND($C1143&lt;&gt;"",$E1143&lt;&gt;"",LEFT(TRIM($C1143),1)&lt;&gt;LEFT(TRIM($E1143),1)),IF(OR($E1143="",$F1143=""),FALSE(),IFERROR(COUNTIF(INDIRECT("UNITS_"&amp;SUBSTITUTE(LEFT($E1143,FIND(" ",$E1143&amp;" ")-1),".","_")),$F1143)=0,TRUE())),AND($B1143&lt;&gt;"",OR(ISNUMBER(SEARCH("outro",LOWER($B1143))),ISNUMBER(SEARCH("divers",LOWER($B1143))),ISNUMBER(SEARCH("etc",LOWER($B1143))))),OR(AND(ISNUMBER(SEARCH("comunic",LOWER($B1143))),LEFT($E1143,3)&lt;&gt;"4.4"),AND(ISNUMBER(SEARCH("monitor",LOWER($B1143))),NOT(OR(LEFT($E1143,3)="1.5",LEFT($E1143,3)="2.5")))),AND($B1143&lt;&gt;"",OR(LEFT($C1143,1)="1",LEFT($C1143,1)="2"),$D1143=""),AND($D1143&lt;&gt;"",NOT(OR(LEFT($C1143,1)="1",LEFT($C1143,1)="2"))),AND($D1143&lt;&gt;"",COUNTIF(' PROJETO'!$B$14:$B$16,$D1143)=0),IF($D1143="",FALSE(),IF(COUNTIF(' PROJETO'!$B$14:$B$16,$D1143)=0,FALSE(),IFERROR(INDEX(' PROJETO'!$C$14:$C$16,MATCH($D1143,' PROJETO'!$B$14:$B$16,0))&lt;&gt;"Sim",FALSE()))))</f>
        <v>0</v>
      </c>
      <c r="AG1143" s="21" t="b">
        <f>AND($AC1143,$Y1143&gt;'CONFG.  LISTAS'!$F$4,$Z1143="",$AA1143="")</f>
        <v>0</v>
      </c>
      <c r="AH1143" s="21" t="str">
        <f t="shared" si="233"/>
        <v/>
      </c>
      <c r="AI1143" s="43" t="str">
        <f ca="1">IF(NOT($AC1143),"",IF(OR($B1143="",$C1143="",$E1143="",$F1143=""),"Preencha descrição, categoria, tipo e unidade.",IF(AND($B1143&lt;&gt;"",OR(LEFT($C1143,1)="1",LEFT($C1143,1)="2"),$D1143=""),"Informe a prática de restauração para itens diretos.",IF(AND($D1143&lt;&gt;"",NOT(OR(LEFT($C1143,1)="1",LEFT($C1143,1)="2"))),"Custos indiretos não devem pertencer a uma prática específica.",IF(AND($D1143&lt;&gt;"",COUNTIF(' PROJETO'!$B$14:$B$16,$D1143)=0),"Prática de restauração inválida ou não cadastrada.",IF(IF($D1143="",FALSE(),IF(COUNTIF(' PROJETO'!$B$14:$B$16,$D1143)=0,FALSE(),IFERROR(INDEX(' PROJETO'!$C$14:$C$16,MATCH($D1143,' PROJETO'!$B$14:$B$16,0))&lt;&gt;"Sim",FALSE()))),"A prática informada no item não foi selecionada na aba Projeto.",IF(AND(MAX($I1143,$L1143,$O1143,$R1143,$U1143,$X1143)&gt;'CONFG.  LISTAS'!$F$4,NOT(OR($Z1143&lt;&gt;"",$AA1143&lt;&gt;""))),"Memorial de cálculo ou anexo obrigatório não informado para item acima do limite.",IF(OR(AND($G1143&lt;&gt;"",$H1143&lt;&gt;"",OR($G1143&lt;=0,$H1143&lt;=0)),AND($J1143&lt;&gt;"",$K1143&lt;&gt;"",OR($J1143&lt;=0,$K1143&lt;=0)),AND($M1143&lt;&gt;"",$N1143&lt;&gt;"",OR($M1143&lt;=0,$N1143&lt;=0)),AND($P1143&lt;&gt;"",$Q1143&lt;&gt;"",OR($P1143&lt;=0,$Q1143&lt;=0)),AND($S1143&lt;&gt;"",$T1143&lt;&gt;"",OR($S1143&lt;=0,$T1143&lt;=0)),AND($V1143&lt;&gt;"",$W1143&lt;&gt;"",OR($V1143&lt;=0,$W1143&lt;=0))),"Revise os valores informados: valor unitário e quantidade devem ser maiores que zero.",IF(OR(AND($G1143="",$H1143&lt;&gt;""),AND($G1143&lt;&gt;"",$H1143=""),AND($J1143="",$K1143&lt;&gt;""),AND($J1143&lt;&gt;"",$K1143=""),AND($M1143="",$N1143&lt;&gt;""),AND($M1143&lt;&gt;"",$N1143=""),AND($P1143="",$Q1143&lt;&gt;""),AND($P1143&lt;&gt;"",$Q1143=""),AND($S1143="",$T1143&lt;&gt;""),AND($S1143&lt;&gt;"",$T1143=""),AND($V1143="",$W1143&lt;&gt;""),AND($V1143&lt;&gt;"",$W1143="")),"Há ano preenchido parcialmente: "&amp;TRIM(IF(AND($G1143="",$H1143&lt;&gt;""),"Ano 1 (falta valor unitário); ","")&amp;IF(AND($G1143&lt;&gt;"",$H1143=""),"Ano 1 (falta quantidade); ","")&amp;IF(AND($J1143="",$K1143&lt;&gt;""),"Ano 2 (falta valor unitário); ","")&amp;IF(AND($J1143&lt;&gt;"",$K1143=""),"Ano 2 (falta quantidade); ","")&amp;IF(AND($M1143="",$N1143&lt;&gt;""),"Ano 3 (falta valor unitário); ","")&amp;IF(AND($M1143&lt;&gt;"",$N1143=""),"Ano 3 (falta quantidade); ","")&amp;IF(AND($P1143="",$Q1143&lt;&gt;""),"Ano 4 (falta valor unitário); ","")&amp;IF(AND($P1143&lt;&gt;"",$Q1143=""),"Ano 4 (falta quantidade); ","")&amp;IF(AND($S1143="",$T1143&lt;&gt;""),"Ano 5 (falta valor unitário); ","")&amp;IF(AND($S1143&lt;&gt;"",$T1143=""),"Ano 5 (falta quantidade); ","")&amp;IF(AND($V1143="",$W1143&lt;&gt;""),"Ano 6 (falta valor unitário); ","")&amp;IF(AND($V1143&lt;&gt;"",$W1143=""),"Ano 6 (falta quantidade); ","")), IF(NOT(OR(AND($G1143&lt;&gt;"",$H1143&lt;&gt;""),AND($J1143&lt;&gt;"",$K1143&lt;&gt;""),AND($M1143&lt;&gt;"",$N1143&lt;&gt;""),AND($P1143&lt;&gt;"",$Q1143&lt;&gt;""),AND($S1143&lt;&gt;"",$T1143&lt;&gt;""),AND($V1143&lt;&gt;"",$W1143&lt;&gt;""))),"Informe pelo menos um ano completo com valor unitário e quantidade.",IF(AND($C1143&lt;&gt;"",$E1143&lt;&gt;"",LEFT(TRIM($C1143),1)&lt;&gt;LEFT(TRIM($E1143),1)),"Categoria e tipo estão incompatíveis.",IF(IF(OR($E1143="",$F1143=""),FALSE(),IFERROR(COUNTIF(INDIRECT("UNITS_"&amp;SUBSTITUTE(LEFT($E1143,FIND(" ",$E1143&amp;" ")-1),".","_")),$F1143)=0,TRUE())),"Unidade incompatível com o tipo selecionado.",IF(OR(AND(ISNUMBER(SEARCH("comunic",LOWER($B1143))),LEFT($E1143,3)&lt;&gt;"4.4"),AND(ISNUMBER(SEARCH("monitor",LOWER($B1143))),NOT(OR(LEFT($E1143,3)="1.5",LEFT($E1143,3)="2.5")))),"Revise a classificação do item conforme as regras de preenchimento.",IF(AND($B1143&lt;&gt;"",OR(ISNUMBER(SEARCH("outro",LOWER($B1143))),ISNUMBER(SEARCH("divers",LOWER($B1143))),ISNUMBER(SEARCH("kit",LOWER($B1143))),ISNUMBER(SEARCH("ferrament",LOWER($B1143))),ISNUMBER(SEARCH("epi",LOWER($B1143)))),NOT(OR($Z1143&lt;&gt;"",$AA1143&lt;&gt;""))),"Descrição muito genérica: detalhe melhor o item e registre o racional no memorial ou em anexo.",IF(AND($Y1143=0,$B1143&lt;&gt;"",OR($G1143&lt;&gt;"",$H1143&lt;&gt;"",$J1143&lt;&gt;"",$K1143&lt;&gt;"",$M1143&lt;&gt;"",$N1143&lt;&gt;"",$P1143&lt;&gt;"",$Q1143&lt;&gt;"",$S1143&lt;&gt;"",$T1143&lt;&gt;"",$V1143&lt;&gt;"",$W1143&lt;&gt;"")),"O item possui dados lançados, mas o total está zerado. Revise os valores informados.","")))))))))))))))</f>
        <v/>
      </c>
    </row>
    <row r="1144" spans="1:35" ht="14.25" customHeight="1" x14ac:dyDescent="0.25">
      <c r="A1144" s="57" t="str">
        <f t="shared" si="221"/>
        <v/>
      </c>
      <c r="B1144" s="58"/>
      <c r="C1144" s="58"/>
      <c r="D1144" s="58"/>
      <c r="E1144" s="58"/>
      <c r="F1144" s="58"/>
      <c r="G1144" s="269"/>
      <c r="H1144" s="59"/>
      <c r="I1144" s="273">
        <f t="shared" si="222"/>
        <v>0</v>
      </c>
      <c r="J1144" s="269"/>
      <c r="K1144" s="59"/>
      <c r="L1144" s="270">
        <f t="shared" si="223"/>
        <v>0</v>
      </c>
      <c r="M1144" s="269"/>
      <c r="N1144" s="59"/>
      <c r="O1144" s="270">
        <f t="shared" si="224"/>
        <v>0</v>
      </c>
      <c r="P1144" s="269"/>
      <c r="Q1144" s="59"/>
      <c r="R1144" s="271">
        <f t="shared" si="225"/>
        <v>0</v>
      </c>
      <c r="S1144" s="269"/>
      <c r="T1144" s="59"/>
      <c r="U1144" s="270">
        <f t="shared" si="226"/>
        <v>0</v>
      </c>
      <c r="V1144" s="269"/>
      <c r="W1144" s="59"/>
      <c r="X1144" s="270">
        <f t="shared" si="227"/>
        <v>0</v>
      </c>
      <c r="Y1144" s="270">
        <f t="shared" si="228"/>
        <v>0</v>
      </c>
      <c r="Z1144" s="58"/>
      <c r="AA1144" s="58"/>
      <c r="AB1144" s="60" t="str">
        <f t="shared" si="229"/>
        <v/>
      </c>
      <c r="AC1144" s="21" t="b">
        <f t="shared" si="230"/>
        <v>0</v>
      </c>
      <c r="AD1144" s="21" t="b">
        <f t="shared" si="231"/>
        <v>0</v>
      </c>
      <c r="AE1144" s="21" t="b">
        <f t="shared" si="232"/>
        <v>0</v>
      </c>
      <c r="AF1144" s="21" t="b">
        <f ca="1">OR(AND($AC1144,NOT($AD1144)),AND($AC1144,OR(AND($G1144="",$H1144&lt;&gt;""),AND($G1144&lt;&gt;"",$H1144=""),AND($J1144="",$K1144&lt;&gt;""),AND($J1144&lt;&gt;"",$K1144=""),AND($M1144="",$N1144&lt;&gt;""),AND($M1144&lt;&gt;"",$N1144=""),AND($P1144="",$Q1144&lt;&gt;""),AND($P1144&lt;&gt;"",$Q1144=""),AND($S1144="",$T1144&lt;&gt;""),AND($S1144&lt;&gt;"",$T1144=""),AND($V1144="",$W1144&lt;&gt;""),AND($V1144&lt;&gt;"",$W1144=""))),AND($C1144&lt;&gt;"",$E1144&lt;&gt;"",LEFT(TRIM($C1144),1)&lt;&gt;LEFT(TRIM($E1144),1)),IF(OR($E1144="",$F1144=""),FALSE(),IFERROR(COUNTIF(INDIRECT("UNITS_"&amp;SUBSTITUTE(LEFT($E1144,FIND(" ",$E1144&amp;" ")-1),".","_")),$F1144)=0,TRUE())),AND($B1144&lt;&gt;"",OR(ISNUMBER(SEARCH("outro",LOWER($B1144))),ISNUMBER(SEARCH("divers",LOWER($B1144))),ISNUMBER(SEARCH("etc",LOWER($B1144))))),OR(AND(ISNUMBER(SEARCH("comunic",LOWER($B1144))),LEFT($E1144,3)&lt;&gt;"4.4"),AND(ISNUMBER(SEARCH("monitor",LOWER($B1144))),NOT(OR(LEFT($E1144,3)="1.5",LEFT($E1144,3)="2.5")))),AND($B1144&lt;&gt;"",OR(LEFT($C1144,1)="1",LEFT($C1144,1)="2"),$D1144=""),AND($D1144&lt;&gt;"",NOT(OR(LEFT($C1144,1)="1",LEFT($C1144,1)="2"))),AND($D1144&lt;&gt;"",COUNTIF(' PROJETO'!$B$14:$B$16,$D1144)=0),IF($D1144="",FALSE(),IF(COUNTIF(' PROJETO'!$B$14:$B$16,$D1144)=0,FALSE(),IFERROR(INDEX(' PROJETO'!$C$14:$C$16,MATCH($D1144,' PROJETO'!$B$14:$B$16,0))&lt;&gt;"Sim",FALSE()))))</f>
        <v>0</v>
      </c>
      <c r="AG1144" s="21" t="b">
        <f>AND($AC1144,$Y1144&gt;'CONFG.  LISTAS'!$F$4,$Z1144="",$AA1144="")</f>
        <v>0</v>
      </c>
      <c r="AH1144" s="21" t="str">
        <f t="shared" si="233"/>
        <v/>
      </c>
      <c r="AI1144" s="43" t="str">
        <f ca="1">IF(NOT($AC1144),"",IF(OR($B1144="",$C1144="",$E1144="",$F1144=""),"Preencha descrição, categoria, tipo e unidade.",IF(AND($B1144&lt;&gt;"",OR(LEFT($C1144,1)="1",LEFT($C1144,1)="2"),$D1144=""),"Informe a prática de restauração para itens diretos.",IF(AND($D1144&lt;&gt;"",NOT(OR(LEFT($C1144,1)="1",LEFT($C1144,1)="2"))),"Custos indiretos não devem pertencer a uma prática específica.",IF(AND($D1144&lt;&gt;"",COUNTIF(' PROJETO'!$B$14:$B$16,$D1144)=0),"Prática de restauração inválida ou não cadastrada.",IF(IF($D1144="",FALSE(),IF(COUNTIF(' PROJETO'!$B$14:$B$16,$D1144)=0,FALSE(),IFERROR(INDEX(' PROJETO'!$C$14:$C$16,MATCH($D1144,' PROJETO'!$B$14:$B$16,0))&lt;&gt;"Sim",FALSE()))),"A prática informada no item não foi selecionada na aba Projeto.",IF(AND(MAX($I1144,$L1144,$O1144,$R1144,$U1144,$X1144)&gt;'CONFG.  LISTAS'!$F$4,NOT(OR($Z1144&lt;&gt;"",$AA1144&lt;&gt;""))),"Memorial de cálculo ou anexo obrigatório não informado para item acima do limite.",IF(OR(AND($G1144&lt;&gt;"",$H1144&lt;&gt;"",OR($G1144&lt;=0,$H1144&lt;=0)),AND($J1144&lt;&gt;"",$K1144&lt;&gt;"",OR($J1144&lt;=0,$K1144&lt;=0)),AND($M1144&lt;&gt;"",$N1144&lt;&gt;"",OR($M1144&lt;=0,$N1144&lt;=0)),AND($P1144&lt;&gt;"",$Q1144&lt;&gt;"",OR($P1144&lt;=0,$Q1144&lt;=0)),AND($S1144&lt;&gt;"",$T1144&lt;&gt;"",OR($S1144&lt;=0,$T1144&lt;=0)),AND($V1144&lt;&gt;"",$W1144&lt;&gt;"",OR($V1144&lt;=0,$W1144&lt;=0))),"Revise os valores informados: valor unitário e quantidade devem ser maiores que zero.",IF(OR(AND($G1144="",$H1144&lt;&gt;""),AND($G1144&lt;&gt;"",$H1144=""),AND($J1144="",$K1144&lt;&gt;""),AND($J1144&lt;&gt;"",$K1144=""),AND($M1144="",$N1144&lt;&gt;""),AND($M1144&lt;&gt;"",$N1144=""),AND($P1144="",$Q1144&lt;&gt;""),AND($P1144&lt;&gt;"",$Q1144=""),AND($S1144="",$T1144&lt;&gt;""),AND($S1144&lt;&gt;"",$T1144=""),AND($V1144="",$W1144&lt;&gt;""),AND($V1144&lt;&gt;"",$W1144="")),"Há ano preenchido parcialmente: "&amp;TRIM(IF(AND($G1144="",$H1144&lt;&gt;""),"Ano 1 (falta valor unitário); ","")&amp;IF(AND($G1144&lt;&gt;"",$H1144=""),"Ano 1 (falta quantidade); ","")&amp;IF(AND($J1144="",$K1144&lt;&gt;""),"Ano 2 (falta valor unitário); ","")&amp;IF(AND($J1144&lt;&gt;"",$K1144=""),"Ano 2 (falta quantidade); ","")&amp;IF(AND($M1144="",$N1144&lt;&gt;""),"Ano 3 (falta valor unitário); ","")&amp;IF(AND($M1144&lt;&gt;"",$N1144=""),"Ano 3 (falta quantidade); ","")&amp;IF(AND($P1144="",$Q1144&lt;&gt;""),"Ano 4 (falta valor unitário); ","")&amp;IF(AND($P1144&lt;&gt;"",$Q1144=""),"Ano 4 (falta quantidade); ","")&amp;IF(AND($S1144="",$T1144&lt;&gt;""),"Ano 5 (falta valor unitário); ","")&amp;IF(AND($S1144&lt;&gt;"",$T1144=""),"Ano 5 (falta quantidade); ","")&amp;IF(AND($V1144="",$W1144&lt;&gt;""),"Ano 6 (falta valor unitário); ","")&amp;IF(AND($V1144&lt;&gt;"",$W1144=""),"Ano 6 (falta quantidade); ","")), IF(NOT(OR(AND($G1144&lt;&gt;"",$H1144&lt;&gt;""),AND($J1144&lt;&gt;"",$K1144&lt;&gt;""),AND($M1144&lt;&gt;"",$N1144&lt;&gt;""),AND($P1144&lt;&gt;"",$Q1144&lt;&gt;""),AND($S1144&lt;&gt;"",$T1144&lt;&gt;""),AND($V1144&lt;&gt;"",$W1144&lt;&gt;""))),"Informe pelo menos um ano completo com valor unitário e quantidade.",IF(AND($C1144&lt;&gt;"",$E1144&lt;&gt;"",LEFT(TRIM($C1144),1)&lt;&gt;LEFT(TRIM($E1144),1)),"Categoria e tipo estão incompatíveis.",IF(IF(OR($E1144="",$F1144=""),FALSE(),IFERROR(COUNTIF(INDIRECT("UNITS_"&amp;SUBSTITUTE(LEFT($E1144,FIND(" ",$E1144&amp;" ")-1),".","_")),$F1144)=0,TRUE())),"Unidade incompatível com o tipo selecionado.",IF(OR(AND(ISNUMBER(SEARCH("comunic",LOWER($B1144))),LEFT($E1144,3)&lt;&gt;"4.4"),AND(ISNUMBER(SEARCH("monitor",LOWER($B1144))),NOT(OR(LEFT($E1144,3)="1.5",LEFT($E1144,3)="2.5")))),"Revise a classificação do item conforme as regras de preenchimento.",IF(AND($B1144&lt;&gt;"",OR(ISNUMBER(SEARCH("outro",LOWER($B1144))),ISNUMBER(SEARCH("divers",LOWER($B1144))),ISNUMBER(SEARCH("kit",LOWER($B1144))),ISNUMBER(SEARCH("ferrament",LOWER($B1144))),ISNUMBER(SEARCH("epi",LOWER($B1144)))),NOT(OR($Z1144&lt;&gt;"",$AA1144&lt;&gt;""))),"Descrição muito genérica: detalhe melhor o item e registre o racional no memorial ou em anexo.",IF(AND($Y1144=0,$B1144&lt;&gt;"",OR($G1144&lt;&gt;"",$H1144&lt;&gt;"",$J1144&lt;&gt;"",$K1144&lt;&gt;"",$M1144&lt;&gt;"",$N1144&lt;&gt;"",$P1144&lt;&gt;"",$Q1144&lt;&gt;"",$S1144&lt;&gt;"",$T1144&lt;&gt;"",$V1144&lt;&gt;"",$W1144&lt;&gt;"")),"O item possui dados lançados, mas o total está zerado. Revise os valores informados.","")))))))))))))))</f>
        <v/>
      </c>
    </row>
    <row r="1145" spans="1:35" ht="14.25" customHeight="1" x14ac:dyDescent="0.25">
      <c r="A1145" s="57" t="str">
        <f t="shared" si="221"/>
        <v/>
      </c>
      <c r="B1145" s="61"/>
      <c r="C1145" s="61"/>
      <c r="D1145" s="58"/>
      <c r="E1145" s="61"/>
      <c r="F1145" s="61"/>
      <c r="G1145" s="272"/>
      <c r="H1145" s="62"/>
      <c r="I1145" s="273">
        <f t="shared" si="222"/>
        <v>0</v>
      </c>
      <c r="J1145" s="272"/>
      <c r="K1145" s="62"/>
      <c r="L1145" s="270">
        <f t="shared" si="223"/>
        <v>0</v>
      </c>
      <c r="M1145" s="272"/>
      <c r="N1145" s="62"/>
      <c r="O1145" s="270">
        <f t="shared" si="224"/>
        <v>0</v>
      </c>
      <c r="P1145" s="272"/>
      <c r="Q1145" s="62"/>
      <c r="R1145" s="271">
        <f t="shared" si="225"/>
        <v>0</v>
      </c>
      <c r="S1145" s="272"/>
      <c r="T1145" s="62"/>
      <c r="U1145" s="270">
        <f t="shared" si="226"/>
        <v>0</v>
      </c>
      <c r="V1145" s="272"/>
      <c r="W1145" s="62"/>
      <c r="X1145" s="270">
        <f t="shared" si="227"/>
        <v>0</v>
      </c>
      <c r="Y1145" s="270">
        <f t="shared" si="228"/>
        <v>0</v>
      </c>
      <c r="Z1145" s="61"/>
      <c r="AA1145" s="61"/>
      <c r="AB1145" s="60" t="str">
        <f t="shared" si="229"/>
        <v/>
      </c>
      <c r="AC1145" s="21" t="b">
        <f t="shared" si="230"/>
        <v>0</v>
      </c>
      <c r="AD1145" s="21" t="b">
        <f t="shared" si="231"/>
        <v>0</v>
      </c>
      <c r="AE1145" s="21" t="b">
        <f t="shared" si="232"/>
        <v>0</v>
      </c>
      <c r="AF1145" s="21" t="b">
        <f ca="1">OR(AND($AC1145,NOT($AD1145)),AND($AC1145,OR(AND($G1145="",$H1145&lt;&gt;""),AND($G1145&lt;&gt;"",$H1145=""),AND($J1145="",$K1145&lt;&gt;""),AND($J1145&lt;&gt;"",$K1145=""),AND($M1145="",$N1145&lt;&gt;""),AND($M1145&lt;&gt;"",$N1145=""),AND($P1145="",$Q1145&lt;&gt;""),AND($P1145&lt;&gt;"",$Q1145=""),AND($S1145="",$T1145&lt;&gt;""),AND($S1145&lt;&gt;"",$T1145=""),AND($V1145="",$W1145&lt;&gt;""),AND($V1145&lt;&gt;"",$W1145=""))),AND($C1145&lt;&gt;"",$E1145&lt;&gt;"",LEFT(TRIM($C1145),1)&lt;&gt;LEFT(TRIM($E1145),1)),IF(OR($E1145="",$F1145=""),FALSE(),IFERROR(COUNTIF(INDIRECT("UNITS_"&amp;SUBSTITUTE(LEFT($E1145,FIND(" ",$E1145&amp;" ")-1),".","_")),$F1145)=0,TRUE())),AND($B1145&lt;&gt;"",OR(ISNUMBER(SEARCH("outro",LOWER($B1145))),ISNUMBER(SEARCH("divers",LOWER($B1145))),ISNUMBER(SEARCH("etc",LOWER($B1145))))),OR(AND(ISNUMBER(SEARCH("comunic",LOWER($B1145))),LEFT($E1145,3)&lt;&gt;"4.4"),AND(ISNUMBER(SEARCH("monitor",LOWER($B1145))),NOT(OR(LEFT($E1145,3)="1.5",LEFT($E1145,3)="2.5")))),AND($B1145&lt;&gt;"",OR(LEFT($C1145,1)="1",LEFT($C1145,1)="2"),$D1145=""),AND($D1145&lt;&gt;"",NOT(OR(LEFT($C1145,1)="1",LEFT($C1145,1)="2"))),AND($D1145&lt;&gt;"",COUNTIF(' PROJETO'!$B$14:$B$16,$D1145)=0),IF($D1145="",FALSE(),IF(COUNTIF(' PROJETO'!$B$14:$B$16,$D1145)=0,FALSE(),IFERROR(INDEX(' PROJETO'!$C$14:$C$16,MATCH($D1145,' PROJETO'!$B$14:$B$16,0))&lt;&gt;"Sim",FALSE()))))</f>
        <v>0</v>
      </c>
      <c r="AG1145" s="21" t="b">
        <f>AND($AC1145,$Y1145&gt;'CONFG.  LISTAS'!$F$4,$Z1145="",$AA1145="")</f>
        <v>0</v>
      </c>
      <c r="AH1145" s="21" t="str">
        <f t="shared" si="233"/>
        <v/>
      </c>
      <c r="AI1145" s="43" t="str">
        <f ca="1">IF(NOT($AC1145),"",IF(OR($B1145="",$C1145="",$E1145="",$F1145=""),"Preencha descrição, categoria, tipo e unidade.",IF(AND($B1145&lt;&gt;"",OR(LEFT($C1145,1)="1",LEFT($C1145,1)="2"),$D1145=""),"Informe a prática de restauração para itens diretos.",IF(AND($D1145&lt;&gt;"",NOT(OR(LEFT($C1145,1)="1",LEFT($C1145,1)="2"))),"Custos indiretos não devem pertencer a uma prática específica.",IF(AND($D1145&lt;&gt;"",COUNTIF(' PROJETO'!$B$14:$B$16,$D1145)=0),"Prática de restauração inválida ou não cadastrada.",IF(IF($D1145="",FALSE(),IF(COUNTIF(' PROJETO'!$B$14:$B$16,$D1145)=0,FALSE(),IFERROR(INDEX(' PROJETO'!$C$14:$C$16,MATCH($D1145,' PROJETO'!$B$14:$B$16,0))&lt;&gt;"Sim",FALSE()))),"A prática informada no item não foi selecionada na aba Projeto.",IF(AND(MAX($I1145,$L1145,$O1145,$R1145,$U1145,$X1145)&gt;'CONFG.  LISTAS'!$F$4,NOT(OR($Z1145&lt;&gt;"",$AA1145&lt;&gt;""))),"Memorial de cálculo ou anexo obrigatório não informado para item acima do limite.",IF(OR(AND($G1145&lt;&gt;"",$H1145&lt;&gt;"",OR($G1145&lt;=0,$H1145&lt;=0)),AND($J1145&lt;&gt;"",$K1145&lt;&gt;"",OR($J1145&lt;=0,$K1145&lt;=0)),AND($M1145&lt;&gt;"",$N1145&lt;&gt;"",OR($M1145&lt;=0,$N1145&lt;=0)),AND($P1145&lt;&gt;"",$Q1145&lt;&gt;"",OR($P1145&lt;=0,$Q1145&lt;=0)),AND($S1145&lt;&gt;"",$T1145&lt;&gt;"",OR($S1145&lt;=0,$T1145&lt;=0)),AND($V1145&lt;&gt;"",$W1145&lt;&gt;"",OR($V1145&lt;=0,$W1145&lt;=0))),"Revise os valores informados: valor unitário e quantidade devem ser maiores que zero.",IF(OR(AND($G1145="",$H1145&lt;&gt;""),AND($G1145&lt;&gt;"",$H1145=""),AND($J1145="",$K1145&lt;&gt;""),AND($J1145&lt;&gt;"",$K1145=""),AND($M1145="",$N1145&lt;&gt;""),AND($M1145&lt;&gt;"",$N1145=""),AND($P1145="",$Q1145&lt;&gt;""),AND($P1145&lt;&gt;"",$Q1145=""),AND($S1145="",$T1145&lt;&gt;""),AND($S1145&lt;&gt;"",$T1145=""),AND($V1145="",$W1145&lt;&gt;""),AND($V1145&lt;&gt;"",$W1145="")),"Há ano preenchido parcialmente: "&amp;TRIM(IF(AND($G1145="",$H1145&lt;&gt;""),"Ano 1 (falta valor unitário); ","")&amp;IF(AND($G1145&lt;&gt;"",$H1145=""),"Ano 1 (falta quantidade); ","")&amp;IF(AND($J1145="",$K1145&lt;&gt;""),"Ano 2 (falta valor unitário); ","")&amp;IF(AND($J1145&lt;&gt;"",$K1145=""),"Ano 2 (falta quantidade); ","")&amp;IF(AND($M1145="",$N1145&lt;&gt;""),"Ano 3 (falta valor unitário); ","")&amp;IF(AND($M1145&lt;&gt;"",$N1145=""),"Ano 3 (falta quantidade); ","")&amp;IF(AND($P1145="",$Q1145&lt;&gt;""),"Ano 4 (falta valor unitário); ","")&amp;IF(AND($P1145&lt;&gt;"",$Q1145=""),"Ano 4 (falta quantidade); ","")&amp;IF(AND($S1145="",$T1145&lt;&gt;""),"Ano 5 (falta valor unitário); ","")&amp;IF(AND($S1145&lt;&gt;"",$T1145=""),"Ano 5 (falta quantidade); ","")&amp;IF(AND($V1145="",$W1145&lt;&gt;""),"Ano 6 (falta valor unitário); ","")&amp;IF(AND($V1145&lt;&gt;"",$W1145=""),"Ano 6 (falta quantidade); ","")), IF(NOT(OR(AND($G1145&lt;&gt;"",$H1145&lt;&gt;""),AND($J1145&lt;&gt;"",$K1145&lt;&gt;""),AND($M1145&lt;&gt;"",$N1145&lt;&gt;""),AND($P1145&lt;&gt;"",$Q1145&lt;&gt;""),AND($S1145&lt;&gt;"",$T1145&lt;&gt;""),AND($V1145&lt;&gt;"",$W1145&lt;&gt;""))),"Informe pelo menos um ano completo com valor unitário e quantidade.",IF(AND($C1145&lt;&gt;"",$E1145&lt;&gt;"",LEFT(TRIM($C1145),1)&lt;&gt;LEFT(TRIM($E1145),1)),"Categoria e tipo estão incompatíveis.",IF(IF(OR($E1145="",$F1145=""),FALSE(),IFERROR(COUNTIF(INDIRECT("UNITS_"&amp;SUBSTITUTE(LEFT($E1145,FIND(" ",$E1145&amp;" ")-1),".","_")),$F1145)=0,TRUE())),"Unidade incompatível com o tipo selecionado.",IF(OR(AND(ISNUMBER(SEARCH("comunic",LOWER($B1145))),LEFT($E1145,3)&lt;&gt;"4.4"),AND(ISNUMBER(SEARCH("monitor",LOWER($B1145))),NOT(OR(LEFT($E1145,3)="1.5",LEFT($E1145,3)="2.5")))),"Revise a classificação do item conforme as regras de preenchimento.",IF(AND($B1145&lt;&gt;"",OR(ISNUMBER(SEARCH("outro",LOWER($B1145))),ISNUMBER(SEARCH("divers",LOWER($B1145))),ISNUMBER(SEARCH("kit",LOWER($B1145))),ISNUMBER(SEARCH("ferrament",LOWER($B1145))),ISNUMBER(SEARCH("epi",LOWER($B1145)))),NOT(OR($Z1145&lt;&gt;"",$AA1145&lt;&gt;""))),"Descrição muito genérica: detalhe melhor o item e registre o racional no memorial ou em anexo.",IF(AND($Y1145=0,$B1145&lt;&gt;"",OR($G1145&lt;&gt;"",$H1145&lt;&gt;"",$J1145&lt;&gt;"",$K1145&lt;&gt;"",$M1145&lt;&gt;"",$N1145&lt;&gt;"",$P1145&lt;&gt;"",$Q1145&lt;&gt;"",$S1145&lt;&gt;"",$T1145&lt;&gt;"",$V1145&lt;&gt;"",$W1145&lt;&gt;"")),"O item possui dados lançados, mas o total está zerado. Revise os valores informados.","")))))))))))))))</f>
        <v/>
      </c>
    </row>
    <row r="1146" spans="1:35" ht="14.25" customHeight="1" x14ac:dyDescent="0.25">
      <c r="A1146" s="57" t="str">
        <f t="shared" si="221"/>
        <v/>
      </c>
      <c r="B1146" s="58"/>
      <c r="C1146" s="58"/>
      <c r="D1146" s="58"/>
      <c r="E1146" s="58"/>
      <c r="F1146" s="58"/>
      <c r="G1146" s="269"/>
      <c r="H1146" s="59"/>
      <c r="I1146" s="273">
        <f t="shared" si="222"/>
        <v>0</v>
      </c>
      <c r="J1146" s="269"/>
      <c r="K1146" s="59"/>
      <c r="L1146" s="270">
        <f t="shared" si="223"/>
        <v>0</v>
      </c>
      <c r="M1146" s="269"/>
      <c r="N1146" s="59"/>
      <c r="O1146" s="270">
        <f t="shared" si="224"/>
        <v>0</v>
      </c>
      <c r="P1146" s="269"/>
      <c r="Q1146" s="59"/>
      <c r="R1146" s="271">
        <f t="shared" si="225"/>
        <v>0</v>
      </c>
      <c r="S1146" s="269"/>
      <c r="T1146" s="59"/>
      <c r="U1146" s="270">
        <f t="shared" si="226"/>
        <v>0</v>
      </c>
      <c r="V1146" s="269"/>
      <c r="W1146" s="59"/>
      <c r="X1146" s="270">
        <f t="shared" si="227"/>
        <v>0</v>
      </c>
      <c r="Y1146" s="270">
        <f t="shared" si="228"/>
        <v>0</v>
      </c>
      <c r="Z1146" s="58"/>
      <c r="AA1146" s="58"/>
      <c r="AB1146" s="60" t="str">
        <f t="shared" si="229"/>
        <v/>
      </c>
      <c r="AC1146" s="21" t="b">
        <f t="shared" si="230"/>
        <v>0</v>
      </c>
      <c r="AD1146" s="21" t="b">
        <f t="shared" si="231"/>
        <v>0</v>
      </c>
      <c r="AE1146" s="21" t="b">
        <f t="shared" si="232"/>
        <v>0</v>
      </c>
      <c r="AF1146" s="21" t="b">
        <f ca="1">OR(AND($AC1146,NOT($AD1146)),AND($AC1146,OR(AND($G1146="",$H1146&lt;&gt;""),AND($G1146&lt;&gt;"",$H1146=""),AND($J1146="",$K1146&lt;&gt;""),AND($J1146&lt;&gt;"",$K1146=""),AND($M1146="",$N1146&lt;&gt;""),AND($M1146&lt;&gt;"",$N1146=""),AND($P1146="",$Q1146&lt;&gt;""),AND($P1146&lt;&gt;"",$Q1146=""),AND($S1146="",$T1146&lt;&gt;""),AND($S1146&lt;&gt;"",$T1146=""),AND($V1146="",$W1146&lt;&gt;""),AND($V1146&lt;&gt;"",$W1146=""))),AND($C1146&lt;&gt;"",$E1146&lt;&gt;"",LEFT(TRIM($C1146),1)&lt;&gt;LEFT(TRIM($E1146),1)),IF(OR($E1146="",$F1146=""),FALSE(),IFERROR(COUNTIF(INDIRECT("UNITS_"&amp;SUBSTITUTE(LEFT($E1146,FIND(" ",$E1146&amp;" ")-1),".","_")),$F1146)=0,TRUE())),AND($B1146&lt;&gt;"",OR(ISNUMBER(SEARCH("outro",LOWER($B1146))),ISNUMBER(SEARCH("divers",LOWER($B1146))),ISNUMBER(SEARCH("etc",LOWER($B1146))))),OR(AND(ISNUMBER(SEARCH("comunic",LOWER($B1146))),LEFT($E1146,3)&lt;&gt;"4.4"),AND(ISNUMBER(SEARCH("monitor",LOWER($B1146))),NOT(OR(LEFT($E1146,3)="1.5",LEFT($E1146,3)="2.5")))),AND($B1146&lt;&gt;"",OR(LEFT($C1146,1)="1",LEFT($C1146,1)="2"),$D1146=""),AND($D1146&lt;&gt;"",NOT(OR(LEFT($C1146,1)="1",LEFT($C1146,1)="2"))),AND($D1146&lt;&gt;"",COUNTIF(' PROJETO'!$B$14:$B$16,$D1146)=0),IF($D1146="",FALSE(),IF(COUNTIF(' PROJETO'!$B$14:$B$16,$D1146)=0,FALSE(),IFERROR(INDEX(' PROJETO'!$C$14:$C$16,MATCH($D1146,' PROJETO'!$B$14:$B$16,0))&lt;&gt;"Sim",FALSE()))))</f>
        <v>0</v>
      </c>
      <c r="AG1146" s="21" t="b">
        <f>AND($AC1146,$Y1146&gt;'CONFG.  LISTAS'!$F$4,$Z1146="",$AA1146="")</f>
        <v>0</v>
      </c>
      <c r="AH1146" s="21" t="str">
        <f t="shared" si="233"/>
        <v/>
      </c>
      <c r="AI1146" s="43" t="str">
        <f ca="1">IF(NOT($AC1146),"",IF(OR($B1146="",$C1146="",$E1146="",$F1146=""),"Preencha descrição, categoria, tipo e unidade.",IF(AND($B1146&lt;&gt;"",OR(LEFT($C1146,1)="1",LEFT($C1146,1)="2"),$D1146=""),"Informe a prática de restauração para itens diretos.",IF(AND($D1146&lt;&gt;"",NOT(OR(LEFT($C1146,1)="1",LEFT($C1146,1)="2"))),"Custos indiretos não devem pertencer a uma prática específica.",IF(AND($D1146&lt;&gt;"",COUNTIF(' PROJETO'!$B$14:$B$16,$D1146)=0),"Prática de restauração inválida ou não cadastrada.",IF(IF($D1146="",FALSE(),IF(COUNTIF(' PROJETO'!$B$14:$B$16,$D1146)=0,FALSE(),IFERROR(INDEX(' PROJETO'!$C$14:$C$16,MATCH($D1146,' PROJETO'!$B$14:$B$16,0))&lt;&gt;"Sim",FALSE()))),"A prática informada no item não foi selecionada na aba Projeto.",IF(AND(MAX($I1146,$L1146,$O1146,$R1146,$U1146,$X1146)&gt;'CONFG.  LISTAS'!$F$4,NOT(OR($Z1146&lt;&gt;"",$AA1146&lt;&gt;""))),"Memorial de cálculo ou anexo obrigatório não informado para item acima do limite.",IF(OR(AND($G1146&lt;&gt;"",$H1146&lt;&gt;"",OR($G1146&lt;=0,$H1146&lt;=0)),AND($J1146&lt;&gt;"",$K1146&lt;&gt;"",OR($J1146&lt;=0,$K1146&lt;=0)),AND($M1146&lt;&gt;"",$N1146&lt;&gt;"",OR($M1146&lt;=0,$N1146&lt;=0)),AND($P1146&lt;&gt;"",$Q1146&lt;&gt;"",OR($P1146&lt;=0,$Q1146&lt;=0)),AND($S1146&lt;&gt;"",$T1146&lt;&gt;"",OR($S1146&lt;=0,$T1146&lt;=0)),AND($V1146&lt;&gt;"",$W1146&lt;&gt;"",OR($V1146&lt;=0,$W1146&lt;=0))),"Revise os valores informados: valor unitário e quantidade devem ser maiores que zero.",IF(OR(AND($G1146="",$H1146&lt;&gt;""),AND($G1146&lt;&gt;"",$H1146=""),AND($J1146="",$K1146&lt;&gt;""),AND($J1146&lt;&gt;"",$K1146=""),AND($M1146="",$N1146&lt;&gt;""),AND($M1146&lt;&gt;"",$N1146=""),AND($P1146="",$Q1146&lt;&gt;""),AND($P1146&lt;&gt;"",$Q1146=""),AND($S1146="",$T1146&lt;&gt;""),AND($S1146&lt;&gt;"",$T1146=""),AND($V1146="",$W1146&lt;&gt;""),AND($V1146&lt;&gt;"",$W1146="")),"Há ano preenchido parcialmente: "&amp;TRIM(IF(AND($G1146="",$H1146&lt;&gt;""),"Ano 1 (falta valor unitário); ","")&amp;IF(AND($G1146&lt;&gt;"",$H1146=""),"Ano 1 (falta quantidade); ","")&amp;IF(AND($J1146="",$K1146&lt;&gt;""),"Ano 2 (falta valor unitário); ","")&amp;IF(AND($J1146&lt;&gt;"",$K1146=""),"Ano 2 (falta quantidade); ","")&amp;IF(AND($M1146="",$N1146&lt;&gt;""),"Ano 3 (falta valor unitário); ","")&amp;IF(AND($M1146&lt;&gt;"",$N1146=""),"Ano 3 (falta quantidade); ","")&amp;IF(AND($P1146="",$Q1146&lt;&gt;""),"Ano 4 (falta valor unitário); ","")&amp;IF(AND($P1146&lt;&gt;"",$Q1146=""),"Ano 4 (falta quantidade); ","")&amp;IF(AND($S1146="",$T1146&lt;&gt;""),"Ano 5 (falta valor unitário); ","")&amp;IF(AND($S1146&lt;&gt;"",$T1146=""),"Ano 5 (falta quantidade); ","")&amp;IF(AND($V1146="",$W1146&lt;&gt;""),"Ano 6 (falta valor unitário); ","")&amp;IF(AND($V1146&lt;&gt;"",$W1146=""),"Ano 6 (falta quantidade); ","")), IF(NOT(OR(AND($G1146&lt;&gt;"",$H1146&lt;&gt;""),AND($J1146&lt;&gt;"",$K1146&lt;&gt;""),AND($M1146&lt;&gt;"",$N1146&lt;&gt;""),AND($P1146&lt;&gt;"",$Q1146&lt;&gt;""),AND($S1146&lt;&gt;"",$T1146&lt;&gt;""),AND($V1146&lt;&gt;"",$W1146&lt;&gt;""))),"Informe pelo menos um ano completo com valor unitário e quantidade.",IF(AND($C1146&lt;&gt;"",$E1146&lt;&gt;"",LEFT(TRIM($C1146),1)&lt;&gt;LEFT(TRIM($E1146),1)),"Categoria e tipo estão incompatíveis.",IF(IF(OR($E1146="",$F1146=""),FALSE(),IFERROR(COUNTIF(INDIRECT("UNITS_"&amp;SUBSTITUTE(LEFT($E1146,FIND(" ",$E1146&amp;" ")-1),".","_")),$F1146)=0,TRUE())),"Unidade incompatível com o tipo selecionado.",IF(OR(AND(ISNUMBER(SEARCH("comunic",LOWER($B1146))),LEFT($E1146,3)&lt;&gt;"4.4"),AND(ISNUMBER(SEARCH("monitor",LOWER($B1146))),NOT(OR(LEFT($E1146,3)="1.5",LEFT($E1146,3)="2.5")))),"Revise a classificação do item conforme as regras de preenchimento.",IF(AND($B1146&lt;&gt;"",OR(ISNUMBER(SEARCH("outro",LOWER($B1146))),ISNUMBER(SEARCH("divers",LOWER($B1146))),ISNUMBER(SEARCH("kit",LOWER($B1146))),ISNUMBER(SEARCH("ferrament",LOWER($B1146))),ISNUMBER(SEARCH("epi",LOWER($B1146)))),NOT(OR($Z1146&lt;&gt;"",$AA1146&lt;&gt;""))),"Descrição muito genérica: detalhe melhor o item e registre o racional no memorial ou em anexo.",IF(AND($Y1146=0,$B1146&lt;&gt;"",OR($G1146&lt;&gt;"",$H1146&lt;&gt;"",$J1146&lt;&gt;"",$K1146&lt;&gt;"",$M1146&lt;&gt;"",$N1146&lt;&gt;"",$P1146&lt;&gt;"",$Q1146&lt;&gt;"",$S1146&lt;&gt;"",$T1146&lt;&gt;"",$V1146&lt;&gt;"",$W1146&lt;&gt;"")),"O item possui dados lançados, mas o total está zerado. Revise os valores informados.","")))))))))))))))</f>
        <v/>
      </c>
    </row>
    <row r="1147" spans="1:35" ht="14.25" customHeight="1" x14ac:dyDescent="0.25">
      <c r="A1147" s="57" t="str">
        <f t="shared" si="221"/>
        <v/>
      </c>
      <c r="B1147" s="61"/>
      <c r="C1147" s="61"/>
      <c r="D1147" s="58"/>
      <c r="E1147" s="61"/>
      <c r="F1147" s="61"/>
      <c r="G1147" s="272"/>
      <c r="H1147" s="62"/>
      <c r="I1147" s="273">
        <f t="shared" si="222"/>
        <v>0</v>
      </c>
      <c r="J1147" s="272"/>
      <c r="K1147" s="62"/>
      <c r="L1147" s="270">
        <f t="shared" si="223"/>
        <v>0</v>
      </c>
      <c r="M1147" s="272"/>
      <c r="N1147" s="62"/>
      <c r="O1147" s="270">
        <f t="shared" si="224"/>
        <v>0</v>
      </c>
      <c r="P1147" s="272"/>
      <c r="Q1147" s="62"/>
      <c r="R1147" s="271">
        <f t="shared" si="225"/>
        <v>0</v>
      </c>
      <c r="S1147" s="272"/>
      <c r="T1147" s="62"/>
      <c r="U1147" s="270">
        <f t="shared" si="226"/>
        <v>0</v>
      </c>
      <c r="V1147" s="272"/>
      <c r="W1147" s="62"/>
      <c r="X1147" s="270">
        <f t="shared" si="227"/>
        <v>0</v>
      </c>
      <c r="Y1147" s="270">
        <f t="shared" si="228"/>
        <v>0</v>
      </c>
      <c r="Z1147" s="61"/>
      <c r="AA1147" s="61"/>
      <c r="AB1147" s="60" t="str">
        <f t="shared" si="229"/>
        <v/>
      </c>
      <c r="AC1147" s="21" t="b">
        <f t="shared" si="230"/>
        <v>0</v>
      </c>
      <c r="AD1147" s="21" t="b">
        <f t="shared" si="231"/>
        <v>0</v>
      </c>
      <c r="AE1147" s="21" t="b">
        <f t="shared" si="232"/>
        <v>0</v>
      </c>
      <c r="AF1147" s="21" t="b">
        <f ca="1">OR(AND($AC1147,NOT($AD1147)),AND($AC1147,OR(AND($G1147="",$H1147&lt;&gt;""),AND($G1147&lt;&gt;"",$H1147=""),AND($J1147="",$K1147&lt;&gt;""),AND($J1147&lt;&gt;"",$K1147=""),AND($M1147="",$N1147&lt;&gt;""),AND($M1147&lt;&gt;"",$N1147=""),AND($P1147="",$Q1147&lt;&gt;""),AND($P1147&lt;&gt;"",$Q1147=""),AND($S1147="",$T1147&lt;&gt;""),AND($S1147&lt;&gt;"",$T1147=""),AND($V1147="",$W1147&lt;&gt;""),AND($V1147&lt;&gt;"",$W1147=""))),AND($C1147&lt;&gt;"",$E1147&lt;&gt;"",LEFT(TRIM($C1147),1)&lt;&gt;LEFT(TRIM($E1147),1)),IF(OR($E1147="",$F1147=""),FALSE(),IFERROR(COUNTIF(INDIRECT("UNITS_"&amp;SUBSTITUTE(LEFT($E1147,FIND(" ",$E1147&amp;" ")-1),".","_")),$F1147)=0,TRUE())),AND($B1147&lt;&gt;"",OR(ISNUMBER(SEARCH("outro",LOWER($B1147))),ISNUMBER(SEARCH("divers",LOWER($B1147))),ISNUMBER(SEARCH("etc",LOWER($B1147))))),OR(AND(ISNUMBER(SEARCH("comunic",LOWER($B1147))),LEFT($E1147,3)&lt;&gt;"4.4"),AND(ISNUMBER(SEARCH("monitor",LOWER($B1147))),NOT(OR(LEFT($E1147,3)="1.5",LEFT($E1147,3)="2.5")))),AND($B1147&lt;&gt;"",OR(LEFT($C1147,1)="1",LEFT($C1147,1)="2"),$D1147=""),AND($D1147&lt;&gt;"",NOT(OR(LEFT($C1147,1)="1",LEFT($C1147,1)="2"))),AND($D1147&lt;&gt;"",COUNTIF(' PROJETO'!$B$14:$B$16,$D1147)=0),IF($D1147="",FALSE(),IF(COUNTIF(' PROJETO'!$B$14:$B$16,$D1147)=0,FALSE(),IFERROR(INDEX(' PROJETO'!$C$14:$C$16,MATCH($D1147,' PROJETO'!$B$14:$B$16,0))&lt;&gt;"Sim",FALSE()))))</f>
        <v>0</v>
      </c>
      <c r="AG1147" s="21" t="b">
        <f>AND($AC1147,$Y1147&gt;'CONFG.  LISTAS'!$F$4,$Z1147="",$AA1147="")</f>
        <v>0</v>
      </c>
      <c r="AH1147" s="21" t="str">
        <f t="shared" si="233"/>
        <v/>
      </c>
      <c r="AI1147" s="43" t="str">
        <f ca="1">IF(NOT($AC1147),"",IF(OR($B1147="",$C1147="",$E1147="",$F1147=""),"Preencha descrição, categoria, tipo e unidade.",IF(AND($B1147&lt;&gt;"",OR(LEFT($C1147,1)="1",LEFT($C1147,1)="2"),$D1147=""),"Informe a prática de restauração para itens diretos.",IF(AND($D1147&lt;&gt;"",NOT(OR(LEFT($C1147,1)="1",LEFT($C1147,1)="2"))),"Custos indiretos não devem pertencer a uma prática específica.",IF(AND($D1147&lt;&gt;"",COUNTIF(' PROJETO'!$B$14:$B$16,$D1147)=0),"Prática de restauração inválida ou não cadastrada.",IF(IF($D1147="",FALSE(),IF(COUNTIF(' PROJETO'!$B$14:$B$16,$D1147)=0,FALSE(),IFERROR(INDEX(' PROJETO'!$C$14:$C$16,MATCH($D1147,' PROJETO'!$B$14:$B$16,0))&lt;&gt;"Sim",FALSE()))),"A prática informada no item não foi selecionada na aba Projeto.",IF(AND(MAX($I1147,$L1147,$O1147,$R1147,$U1147,$X1147)&gt;'CONFG.  LISTAS'!$F$4,NOT(OR($Z1147&lt;&gt;"",$AA1147&lt;&gt;""))),"Memorial de cálculo ou anexo obrigatório não informado para item acima do limite.",IF(OR(AND($G1147&lt;&gt;"",$H1147&lt;&gt;"",OR($G1147&lt;=0,$H1147&lt;=0)),AND($J1147&lt;&gt;"",$K1147&lt;&gt;"",OR($J1147&lt;=0,$K1147&lt;=0)),AND($M1147&lt;&gt;"",$N1147&lt;&gt;"",OR($M1147&lt;=0,$N1147&lt;=0)),AND($P1147&lt;&gt;"",$Q1147&lt;&gt;"",OR($P1147&lt;=0,$Q1147&lt;=0)),AND($S1147&lt;&gt;"",$T1147&lt;&gt;"",OR($S1147&lt;=0,$T1147&lt;=0)),AND($V1147&lt;&gt;"",$W1147&lt;&gt;"",OR($V1147&lt;=0,$W1147&lt;=0))),"Revise os valores informados: valor unitário e quantidade devem ser maiores que zero.",IF(OR(AND($G1147="",$H1147&lt;&gt;""),AND($G1147&lt;&gt;"",$H1147=""),AND($J1147="",$K1147&lt;&gt;""),AND($J1147&lt;&gt;"",$K1147=""),AND($M1147="",$N1147&lt;&gt;""),AND($M1147&lt;&gt;"",$N1147=""),AND($P1147="",$Q1147&lt;&gt;""),AND($P1147&lt;&gt;"",$Q1147=""),AND($S1147="",$T1147&lt;&gt;""),AND($S1147&lt;&gt;"",$T1147=""),AND($V1147="",$W1147&lt;&gt;""),AND($V1147&lt;&gt;"",$W1147="")),"Há ano preenchido parcialmente: "&amp;TRIM(IF(AND($G1147="",$H1147&lt;&gt;""),"Ano 1 (falta valor unitário); ","")&amp;IF(AND($G1147&lt;&gt;"",$H1147=""),"Ano 1 (falta quantidade); ","")&amp;IF(AND($J1147="",$K1147&lt;&gt;""),"Ano 2 (falta valor unitário); ","")&amp;IF(AND($J1147&lt;&gt;"",$K1147=""),"Ano 2 (falta quantidade); ","")&amp;IF(AND($M1147="",$N1147&lt;&gt;""),"Ano 3 (falta valor unitário); ","")&amp;IF(AND($M1147&lt;&gt;"",$N1147=""),"Ano 3 (falta quantidade); ","")&amp;IF(AND($P1147="",$Q1147&lt;&gt;""),"Ano 4 (falta valor unitário); ","")&amp;IF(AND($P1147&lt;&gt;"",$Q1147=""),"Ano 4 (falta quantidade); ","")&amp;IF(AND($S1147="",$T1147&lt;&gt;""),"Ano 5 (falta valor unitário); ","")&amp;IF(AND($S1147&lt;&gt;"",$T1147=""),"Ano 5 (falta quantidade); ","")&amp;IF(AND($V1147="",$W1147&lt;&gt;""),"Ano 6 (falta valor unitário); ","")&amp;IF(AND($V1147&lt;&gt;"",$W1147=""),"Ano 6 (falta quantidade); ","")), IF(NOT(OR(AND($G1147&lt;&gt;"",$H1147&lt;&gt;""),AND($J1147&lt;&gt;"",$K1147&lt;&gt;""),AND($M1147&lt;&gt;"",$N1147&lt;&gt;""),AND($P1147&lt;&gt;"",$Q1147&lt;&gt;""),AND($S1147&lt;&gt;"",$T1147&lt;&gt;""),AND($V1147&lt;&gt;"",$W1147&lt;&gt;""))),"Informe pelo menos um ano completo com valor unitário e quantidade.",IF(AND($C1147&lt;&gt;"",$E1147&lt;&gt;"",LEFT(TRIM($C1147),1)&lt;&gt;LEFT(TRIM($E1147),1)),"Categoria e tipo estão incompatíveis.",IF(IF(OR($E1147="",$F1147=""),FALSE(),IFERROR(COUNTIF(INDIRECT("UNITS_"&amp;SUBSTITUTE(LEFT($E1147,FIND(" ",$E1147&amp;" ")-1),".","_")),$F1147)=0,TRUE())),"Unidade incompatível com o tipo selecionado.",IF(OR(AND(ISNUMBER(SEARCH("comunic",LOWER($B1147))),LEFT($E1147,3)&lt;&gt;"4.4"),AND(ISNUMBER(SEARCH("monitor",LOWER($B1147))),NOT(OR(LEFT($E1147,3)="1.5",LEFT($E1147,3)="2.5")))),"Revise a classificação do item conforme as regras de preenchimento.",IF(AND($B1147&lt;&gt;"",OR(ISNUMBER(SEARCH("outro",LOWER($B1147))),ISNUMBER(SEARCH("divers",LOWER($B1147))),ISNUMBER(SEARCH("kit",LOWER($B1147))),ISNUMBER(SEARCH("ferrament",LOWER($B1147))),ISNUMBER(SEARCH("epi",LOWER($B1147)))),NOT(OR($Z1147&lt;&gt;"",$AA1147&lt;&gt;""))),"Descrição muito genérica: detalhe melhor o item e registre o racional no memorial ou em anexo.",IF(AND($Y1147=0,$B1147&lt;&gt;"",OR($G1147&lt;&gt;"",$H1147&lt;&gt;"",$J1147&lt;&gt;"",$K1147&lt;&gt;"",$M1147&lt;&gt;"",$N1147&lt;&gt;"",$P1147&lt;&gt;"",$Q1147&lt;&gt;"",$S1147&lt;&gt;"",$T1147&lt;&gt;"",$V1147&lt;&gt;"",$W1147&lt;&gt;"")),"O item possui dados lançados, mas o total está zerado. Revise os valores informados.","")))))))))))))))</f>
        <v/>
      </c>
    </row>
    <row r="1148" spans="1:35" ht="14.25" customHeight="1" x14ac:dyDescent="0.25">
      <c r="A1148" s="57" t="str">
        <f t="shared" si="221"/>
        <v/>
      </c>
      <c r="B1148" s="58"/>
      <c r="C1148" s="58"/>
      <c r="D1148" s="58"/>
      <c r="E1148" s="58"/>
      <c r="F1148" s="58"/>
      <c r="G1148" s="269"/>
      <c r="H1148" s="59"/>
      <c r="I1148" s="273">
        <f t="shared" si="222"/>
        <v>0</v>
      </c>
      <c r="J1148" s="269"/>
      <c r="K1148" s="59"/>
      <c r="L1148" s="270">
        <f t="shared" si="223"/>
        <v>0</v>
      </c>
      <c r="M1148" s="269"/>
      <c r="N1148" s="59"/>
      <c r="O1148" s="270">
        <f t="shared" si="224"/>
        <v>0</v>
      </c>
      <c r="P1148" s="269"/>
      <c r="Q1148" s="59"/>
      <c r="R1148" s="271">
        <f t="shared" si="225"/>
        <v>0</v>
      </c>
      <c r="S1148" s="269"/>
      <c r="T1148" s="59"/>
      <c r="U1148" s="270">
        <f t="shared" si="226"/>
        <v>0</v>
      </c>
      <c r="V1148" s="269"/>
      <c r="W1148" s="59"/>
      <c r="X1148" s="270">
        <f t="shared" si="227"/>
        <v>0</v>
      </c>
      <c r="Y1148" s="270">
        <f t="shared" si="228"/>
        <v>0</v>
      </c>
      <c r="Z1148" s="58"/>
      <c r="AA1148" s="58"/>
      <c r="AB1148" s="60" t="str">
        <f t="shared" si="229"/>
        <v/>
      </c>
      <c r="AC1148" s="21" t="b">
        <f t="shared" si="230"/>
        <v>0</v>
      </c>
      <c r="AD1148" s="21" t="b">
        <f t="shared" si="231"/>
        <v>0</v>
      </c>
      <c r="AE1148" s="21" t="b">
        <f t="shared" si="232"/>
        <v>0</v>
      </c>
      <c r="AF1148" s="21" t="b">
        <f ca="1">OR(AND($AC1148,NOT($AD1148)),AND($AC1148,OR(AND($G1148="",$H1148&lt;&gt;""),AND($G1148&lt;&gt;"",$H1148=""),AND($J1148="",$K1148&lt;&gt;""),AND($J1148&lt;&gt;"",$K1148=""),AND($M1148="",$N1148&lt;&gt;""),AND($M1148&lt;&gt;"",$N1148=""),AND($P1148="",$Q1148&lt;&gt;""),AND($P1148&lt;&gt;"",$Q1148=""),AND($S1148="",$T1148&lt;&gt;""),AND($S1148&lt;&gt;"",$T1148=""),AND($V1148="",$W1148&lt;&gt;""),AND($V1148&lt;&gt;"",$W1148=""))),AND($C1148&lt;&gt;"",$E1148&lt;&gt;"",LEFT(TRIM($C1148),1)&lt;&gt;LEFT(TRIM($E1148),1)),IF(OR($E1148="",$F1148=""),FALSE(),IFERROR(COUNTIF(INDIRECT("UNITS_"&amp;SUBSTITUTE(LEFT($E1148,FIND(" ",$E1148&amp;" ")-1),".","_")),$F1148)=0,TRUE())),AND($B1148&lt;&gt;"",OR(ISNUMBER(SEARCH("outro",LOWER($B1148))),ISNUMBER(SEARCH("divers",LOWER($B1148))),ISNUMBER(SEARCH("etc",LOWER($B1148))))),OR(AND(ISNUMBER(SEARCH("comunic",LOWER($B1148))),LEFT($E1148,3)&lt;&gt;"4.4"),AND(ISNUMBER(SEARCH("monitor",LOWER($B1148))),NOT(OR(LEFT($E1148,3)="1.5",LEFT($E1148,3)="2.5")))),AND($B1148&lt;&gt;"",OR(LEFT($C1148,1)="1",LEFT($C1148,1)="2"),$D1148=""),AND($D1148&lt;&gt;"",NOT(OR(LEFT($C1148,1)="1",LEFT($C1148,1)="2"))),AND($D1148&lt;&gt;"",COUNTIF(' PROJETO'!$B$14:$B$16,$D1148)=0),IF($D1148="",FALSE(),IF(COUNTIF(' PROJETO'!$B$14:$B$16,$D1148)=0,FALSE(),IFERROR(INDEX(' PROJETO'!$C$14:$C$16,MATCH($D1148,' PROJETO'!$B$14:$B$16,0))&lt;&gt;"Sim",FALSE()))))</f>
        <v>0</v>
      </c>
      <c r="AG1148" s="21" t="b">
        <f>AND($AC1148,$Y1148&gt;'CONFG.  LISTAS'!$F$4,$Z1148="",$AA1148="")</f>
        <v>0</v>
      </c>
      <c r="AH1148" s="21" t="str">
        <f t="shared" si="233"/>
        <v/>
      </c>
      <c r="AI1148" s="43" t="str">
        <f ca="1">IF(NOT($AC1148),"",IF(OR($B1148="",$C1148="",$E1148="",$F1148=""),"Preencha descrição, categoria, tipo e unidade.",IF(AND($B1148&lt;&gt;"",OR(LEFT($C1148,1)="1",LEFT($C1148,1)="2"),$D1148=""),"Informe a prática de restauração para itens diretos.",IF(AND($D1148&lt;&gt;"",NOT(OR(LEFT($C1148,1)="1",LEFT($C1148,1)="2"))),"Custos indiretos não devem pertencer a uma prática específica.",IF(AND($D1148&lt;&gt;"",COUNTIF(' PROJETO'!$B$14:$B$16,$D1148)=0),"Prática de restauração inválida ou não cadastrada.",IF(IF($D1148="",FALSE(),IF(COUNTIF(' PROJETO'!$B$14:$B$16,$D1148)=0,FALSE(),IFERROR(INDEX(' PROJETO'!$C$14:$C$16,MATCH($D1148,' PROJETO'!$B$14:$B$16,0))&lt;&gt;"Sim",FALSE()))),"A prática informada no item não foi selecionada na aba Projeto.",IF(AND(MAX($I1148,$L1148,$O1148,$R1148,$U1148,$X1148)&gt;'CONFG.  LISTAS'!$F$4,NOT(OR($Z1148&lt;&gt;"",$AA1148&lt;&gt;""))),"Memorial de cálculo ou anexo obrigatório não informado para item acima do limite.",IF(OR(AND($G1148&lt;&gt;"",$H1148&lt;&gt;"",OR($G1148&lt;=0,$H1148&lt;=0)),AND($J1148&lt;&gt;"",$K1148&lt;&gt;"",OR($J1148&lt;=0,$K1148&lt;=0)),AND($M1148&lt;&gt;"",$N1148&lt;&gt;"",OR($M1148&lt;=0,$N1148&lt;=0)),AND($P1148&lt;&gt;"",$Q1148&lt;&gt;"",OR($P1148&lt;=0,$Q1148&lt;=0)),AND($S1148&lt;&gt;"",$T1148&lt;&gt;"",OR($S1148&lt;=0,$T1148&lt;=0)),AND($V1148&lt;&gt;"",$W1148&lt;&gt;"",OR($V1148&lt;=0,$W1148&lt;=0))),"Revise os valores informados: valor unitário e quantidade devem ser maiores que zero.",IF(OR(AND($G1148="",$H1148&lt;&gt;""),AND($G1148&lt;&gt;"",$H1148=""),AND($J1148="",$K1148&lt;&gt;""),AND($J1148&lt;&gt;"",$K1148=""),AND($M1148="",$N1148&lt;&gt;""),AND($M1148&lt;&gt;"",$N1148=""),AND($P1148="",$Q1148&lt;&gt;""),AND($P1148&lt;&gt;"",$Q1148=""),AND($S1148="",$T1148&lt;&gt;""),AND($S1148&lt;&gt;"",$T1148=""),AND($V1148="",$W1148&lt;&gt;""),AND($V1148&lt;&gt;"",$W1148="")),"Há ano preenchido parcialmente: "&amp;TRIM(IF(AND($G1148="",$H1148&lt;&gt;""),"Ano 1 (falta valor unitário); ","")&amp;IF(AND($G1148&lt;&gt;"",$H1148=""),"Ano 1 (falta quantidade); ","")&amp;IF(AND($J1148="",$K1148&lt;&gt;""),"Ano 2 (falta valor unitário); ","")&amp;IF(AND($J1148&lt;&gt;"",$K1148=""),"Ano 2 (falta quantidade); ","")&amp;IF(AND($M1148="",$N1148&lt;&gt;""),"Ano 3 (falta valor unitário); ","")&amp;IF(AND($M1148&lt;&gt;"",$N1148=""),"Ano 3 (falta quantidade); ","")&amp;IF(AND($P1148="",$Q1148&lt;&gt;""),"Ano 4 (falta valor unitário); ","")&amp;IF(AND($P1148&lt;&gt;"",$Q1148=""),"Ano 4 (falta quantidade); ","")&amp;IF(AND($S1148="",$T1148&lt;&gt;""),"Ano 5 (falta valor unitário); ","")&amp;IF(AND($S1148&lt;&gt;"",$T1148=""),"Ano 5 (falta quantidade); ","")&amp;IF(AND($V1148="",$W1148&lt;&gt;""),"Ano 6 (falta valor unitário); ","")&amp;IF(AND($V1148&lt;&gt;"",$W1148=""),"Ano 6 (falta quantidade); ","")), IF(NOT(OR(AND($G1148&lt;&gt;"",$H1148&lt;&gt;""),AND($J1148&lt;&gt;"",$K1148&lt;&gt;""),AND($M1148&lt;&gt;"",$N1148&lt;&gt;""),AND($P1148&lt;&gt;"",$Q1148&lt;&gt;""),AND($S1148&lt;&gt;"",$T1148&lt;&gt;""),AND($V1148&lt;&gt;"",$W1148&lt;&gt;""))),"Informe pelo menos um ano completo com valor unitário e quantidade.",IF(AND($C1148&lt;&gt;"",$E1148&lt;&gt;"",LEFT(TRIM($C1148),1)&lt;&gt;LEFT(TRIM($E1148),1)),"Categoria e tipo estão incompatíveis.",IF(IF(OR($E1148="",$F1148=""),FALSE(),IFERROR(COUNTIF(INDIRECT("UNITS_"&amp;SUBSTITUTE(LEFT($E1148,FIND(" ",$E1148&amp;" ")-1),".","_")),$F1148)=0,TRUE())),"Unidade incompatível com o tipo selecionado.",IF(OR(AND(ISNUMBER(SEARCH("comunic",LOWER($B1148))),LEFT($E1148,3)&lt;&gt;"4.4"),AND(ISNUMBER(SEARCH("monitor",LOWER($B1148))),NOT(OR(LEFT($E1148,3)="1.5",LEFT($E1148,3)="2.5")))),"Revise a classificação do item conforme as regras de preenchimento.",IF(AND($B1148&lt;&gt;"",OR(ISNUMBER(SEARCH("outro",LOWER($B1148))),ISNUMBER(SEARCH("divers",LOWER($B1148))),ISNUMBER(SEARCH("kit",LOWER($B1148))),ISNUMBER(SEARCH("ferrament",LOWER($B1148))),ISNUMBER(SEARCH("epi",LOWER($B1148)))),NOT(OR($Z1148&lt;&gt;"",$AA1148&lt;&gt;""))),"Descrição muito genérica: detalhe melhor o item e registre o racional no memorial ou em anexo.",IF(AND($Y1148=0,$B1148&lt;&gt;"",OR($G1148&lt;&gt;"",$H1148&lt;&gt;"",$J1148&lt;&gt;"",$K1148&lt;&gt;"",$M1148&lt;&gt;"",$N1148&lt;&gt;"",$P1148&lt;&gt;"",$Q1148&lt;&gt;"",$S1148&lt;&gt;"",$T1148&lt;&gt;"",$V1148&lt;&gt;"",$W1148&lt;&gt;"")),"O item possui dados lançados, mas o total está zerado. Revise os valores informados.","")))))))))))))))</f>
        <v/>
      </c>
    </row>
    <row r="1149" spans="1:35" ht="14.25" customHeight="1" x14ac:dyDescent="0.25">
      <c r="A1149" s="57" t="str">
        <f t="shared" si="221"/>
        <v/>
      </c>
      <c r="B1149" s="61"/>
      <c r="C1149" s="61"/>
      <c r="D1149" s="58"/>
      <c r="E1149" s="61"/>
      <c r="F1149" s="61"/>
      <c r="G1149" s="272"/>
      <c r="H1149" s="62"/>
      <c r="I1149" s="273">
        <f t="shared" si="222"/>
        <v>0</v>
      </c>
      <c r="J1149" s="272"/>
      <c r="K1149" s="62"/>
      <c r="L1149" s="270">
        <f t="shared" si="223"/>
        <v>0</v>
      </c>
      <c r="M1149" s="272"/>
      <c r="N1149" s="62"/>
      <c r="O1149" s="270">
        <f t="shared" si="224"/>
        <v>0</v>
      </c>
      <c r="P1149" s="272"/>
      <c r="Q1149" s="62"/>
      <c r="R1149" s="271">
        <f t="shared" si="225"/>
        <v>0</v>
      </c>
      <c r="S1149" s="272"/>
      <c r="T1149" s="62"/>
      <c r="U1149" s="270">
        <f t="shared" si="226"/>
        <v>0</v>
      </c>
      <c r="V1149" s="272"/>
      <c r="W1149" s="62"/>
      <c r="X1149" s="270">
        <f t="shared" si="227"/>
        <v>0</v>
      </c>
      <c r="Y1149" s="270">
        <f t="shared" si="228"/>
        <v>0</v>
      </c>
      <c r="Z1149" s="61"/>
      <c r="AA1149" s="61"/>
      <c r="AB1149" s="60" t="str">
        <f t="shared" si="229"/>
        <v/>
      </c>
      <c r="AC1149" s="21" t="b">
        <f t="shared" si="230"/>
        <v>0</v>
      </c>
      <c r="AD1149" s="21" t="b">
        <f t="shared" si="231"/>
        <v>0</v>
      </c>
      <c r="AE1149" s="21" t="b">
        <f t="shared" si="232"/>
        <v>0</v>
      </c>
      <c r="AF1149" s="21" t="b">
        <f ca="1">OR(AND($AC1149,NOT($AD1149)),AND($AC1149,OR(AND($G1149="",$H1149&lt;&gt;""),AND($G1149&lt;&gt;"",$H1149=""),AND($J1149="",$K1149&lt;&gt;""),AND($J1149&lt;&gt;"",$K1149=""),AND($M1149="",$N1149&lt;&gt;""),AND($M1149&lt;&gt;"",$N1149=""),AND($P1149="",$Q1149&lt;&gt;""),AND($P1149&lt;&gt;"",$Q1149=""),AND($S1149="",$T1149&lt;&gt;""),AND($S1149&lt;&gt;"",$T1149=""),AND($V1149="",$W1149&lt;&gt;""),AND($V1149&lt;&gt;"",$W1149=""))),AND($C1149&lt;&gt;"",$E1149&lt;&gt;"",LEFT(TRIM($C1149),1)&lt;&gt;LEFT(TRIM($E1149),1)),IF(OR($E1149="",$F1149=""),FALSE(),IFERROR(COUNTIF(INDIRECT("UNITS_"&amp;SUBSTITUTE(LEFT($E1149,FIND(" ",$E1149&amp;" ")-1),".","_")),$F1149)=0,TRUE())),AND($B1149&lt;&gt;"",OR(ISNUMBER(SEARCH("outro",LOWER($B1149))),ISNUMBER(SEARCH("divers",LOWER($B1149))),ISNUMBER(SEARCH("etc",LOWER($B1149))))),OR(AND(ISNUMBER(SEARCH("comunic",LOWER($B1149))),LEFT($E1149,3)&lt;&gt;"4.4"),AND(ISNUMBER(SEARCH("monitor",LOWER($B1149))),NOT(OR(LEFT($E1149,3)="1.5",LEFT($E1149,3)="2.5")))),AND($B1149&lt;&gt;"",OR(LEFT($C1149,1)="1",LEFT($C1149,1)="2"),$D1149=""),AND($D1149&lt;&gt;"",NOT(OR(LEFT($C1149,1)="1",LEFT($C1149,1)="2"))),AND($D1149&lt;&gt;"",COUNTIF(' PROJETO'!$B$14:$B$16,$D1149)=0),IF($D1149="",FALSE(),IF(COUNTIF(' PROJETO'!$B$14:$B$16,$D1149)=0,FALSE(),IFERROR(INDEX(' PROJETO'!$C$14:$C$16,MATCH($D1149,' PROJETO'!$B$14:$B$16,0))&lt;&gt;"Sim",FALSE()))))</f>
        <v>0</v>
      </c>
      <c r="AG1149" s="21" t="b">
        <f>AND($AC1149,$Y1149&gt;'CONFG.  LISTAS'!$F$4,$Z1149="",$AA1149="")</f>
        <v>0</v>
      </c>
      <c r="AH1149" s="21" t="str">
        <f t="shared" si="233"/>
        <v/>
      </c>
      <c r="AI1149" s="43" t="str">
        <f ca="1">IF(NOT($AC1149),"",IF(OR($B1149="",$C1149="",$E1149="",$F1149=""),"Preencha descrição, categoria, tipo e unidade.",IF(AND($B1149&lt;&gt;"",OR(LEFT($C1149,1)="1",LEFT($C1149,1)="2"),$D1149=""),"Informe a prática de restauração para itens diretos.",IF(AND($D1149&lt;&gt;"",NOT(OR(LEFT($C1149,1)="1",LEFT($C1149,1)="2"))),"Custos indiretos não devem pertencer a uma prática específica.",IF(AND($D1149&lt;&gt;"",COUNTIF(' PROJETO'!$B$14:$B$16,$D1149)=0),"Prática de restauração inválida ou não cadastrada.",IF(IF($D1149="",FALSE(),IF(COUNTIF(' PROJETO'!$B$14:$B$16,$D1149)=0,FALSE(),IFERROR(INDEX(' PROJETO'!$C$14:$C$16,MATCH($D1149,' PROJETO'!$B$14:$B$16,0))&lt;&gt;"Sim",FALSE()))),"A prática informada no item não foi selecionada na aba Projeto.",IF(AND(MAX($I1149,$L1149,$O1149,$R1149,$U1149,$X1149)&gt;'CONFG.  LISTAS'!$F$4,NOT(OR($Z1149&lt;&gt;"",$AA1149&lt;&gt;""))),"Memorial de cálculo ou anexo obrigatório não informado para item acima do limite.",IF(OR(AND($G1149&lt;&gt;"",$H1149&lt;&gt;"",OR($G1149&lt;=0,$H1149&lt;=0)),AND($J1149&lt;&gt;"",$K1149&lt;&gt;"",OR($J1149&lt;=0,$K1149&lt;=0)),AND($M1149&lt;&gt;"",$N1149&lt;&gt;"",OR($M1149&lt;=0,$N1149&lt;=0)),AND($P1149&lt;&gt;"",$Q1149&lt;&gt;"",OR($P1149&lt;=0,$Q1149&lt;=0)),AND($S1149&lt;&gt;"",$T1149&lt;&gt;"",OR($S1149&lt;=0,$T1149&lt;=0)),AND($V1149&lt;&gt;"",$W1149&lt;&gt;"",OR($V1149&lt;=0,$W1149&lt;=0))),"Revise os valores informados: valor unitário e quantidade devem ser maiores que zero.",IF(OR(AND($G1149="",$H1149&lt;&gt;""),AND($G1149&lt;&gt;"",$H1149=""),AND($J1149="",$K1149&lt;&gt;""),AND($J1149&lt;&gt;"",$K1149=""),AND($M1149="",$N1149&lt;&gt;""),AND($M1149&lt;&gt;"",$N1149=""),AND($P1149="",$Q1149&lt;&gt;""),AND($P1149&lt;&gt;"",$Q1149=""),AND($S1149="",$T1149&lt;&gt;""),AND($S1149&lt;&gt;"",$T1149=""),AND($V1149="",$W1149&lt;&gt;""),AND($V1149&lt;&gt;"",$W1149="")),"Há ano preenchido parcialmente: "&amp;TRIM(IF(AND($G1149="",$H1149&lt;&gt;""),"Ano 1 (falta valor unitário); ","")&amp;IF(AND($G1149&lt;&gt;"",$H1149=""),"Ano 1 (falta quantidade); ","")&amp;IF(AND($J1149="",$K1149&lt;&gt;""),"Ano 2 (falta valor unitário); ","")&amp;IF(AND($J1149&lt;&gt;"",$K1149=""),"Ano 2 (falta quantidade); ","")&amp;IF(AND($M1149="",$N1149&lt;&gt;""),"Ano 3 (falta valor unitário); ","")&amp;IF(AND($M1149&lt;&gt;"",$N1149=""),"Ano 3 (falta quantidade); ","")&amp;IF(AND($P1149="",$Q1149&lt;&gt;""),"Ano 4 (falta valor unitário); ","")&amp;IF(AND($P1149&lt;&gt;"",$Q1149=""),"Ano 4 (falta quantidade); ","")&amp;IF(AND($S1149="",$T1149&lt;&gt;""),"Ano 5 (falta valor unitário); ","")&amp;IF(AND($S1149&lt;&gt;"",$T1149=""),"Ano 5 (falta quantidade); ","")&amp;IF(AND($V1149="",$W1149&lt;&gt;""),"Ano 6 (falta valor unitário); ","")&amp;IF(AND($V1149&lt;&gt;"",$W1149=""),"Ano 6 (falta quantidade); ","")), IF(NOT(OR(AND($G1149&lt;&gt;"",$H1149&lt;&gt;""),AND($J1149&lt;&gt;"",$K1149&lt;&gt;""),AND($M1149&lt;&gt;"",$N1149&lt;&gt;""),AND($P1149&lt;&gt;"",$Q1149&lt;&gt;""),AND($S1149&lt;&gt;"",$T1149&lt;&gt;""),AND($V1149&lt;&gt;"",$W1149&lt;&gt;""))),"Informe pelo menos um ano completo com valor unitário e quantidade.",IF(AND($C1149&lt;&gt;"",$E1149&lt;&gt;"",LEFT(TRIM($C1149),1)&lt;&gt;LEFT(TRIM($E1149),1)),"Categoria e tipo estão incompatíveis.",IF(IF(OR($E1149="",$F1149=""),FALSE(),IFERROR(COUNTIF(INDIRECT("UNITS_"&amp;SUBSTITUTE(LEFT($E1149,FIND(" ",$E1149&amp;" ")-1),".","_")),$F1149)=0,TRUE())),"Unidade incompatível com o tipo selecionado.",IF(OR(AND(ISNUMBER(SEARCH("comunic",LOWER($B1149))),LEFT($E1149,3)&lt;&gt;"4.4"),AND(ISNUMBER(SEARCH("monitor",LOWER($B1149))),NOT(OR(LEFT($E1149,3)="1.5",LEFT($E1149,3)="2.5")))),"Revise a classificação do item conforme as regras de preenchimento.",IF(AND($B1149&lt;&gt;"",OR(ISNUMBER(SEARCH("outro",LOWER($B1149))),ISNUMBER(SEARCH("divers",LOWER($B1149))),ISNUMBER(SEARCH("kit",LOWER($B1149))),ISNUMBER(SEARCH("ferrament",LOWER($B1149))),ISNUMBER(SEARCH("epi",LOWER($B1149)))),NOT(OR($Z1149&lt;&gt;"",$AA1149&lt;&gt;""))),"Descrição muito genérica: detalhe melhor o item e registre o racional no memorial ou em anexo.",IF(AND($Y1149=0,$B1149&lt;&gt;"",OR($G1149&lt;&gt;"",$H1149&lt;&gt;"",$J1149&lt;&gt;"",$K1149&lt;&gt;"",$M1149&lt;&gt;"",$N1149&lt;&gt;"",$P1149&lt;&gt;"",$Q1149&lt;&gt;"",$S1149&lt;&gt;"",$T1149&lt;&gt;"",$V1149&lt;&gt;"",$W1149&lt;&gt;"")),"O item possui dados lançados, mas o total está zerado. Revise os valores informados.","")))))))))))))))</f>
        <v/>
      </c>
    </row>
    <row r="1150" spans="1:35" ht="14.25" customHeight="1" x14ac:dyDescent="0.25">
      <c r="A1150" s="57" t="str">
        <f t="shared" si="221"/>
        <v/>
      </c>
      <c r="B1150" s="58"/>
      <c r="C1150" s="58"/>
      <c r="D1150" s="58"/>
      <c r="E1150" s="58"/>
      <c r="F1150" s="58"/>
      <c r="G1150" s="269"/>
      <c r="H1150" s="59"/>
      <c r="I1150" s="273">
        <f t="shared" si="222"/>
        <v>0</v>
      </c>
      <c r="J1150" s="269"/>
      <c r="K1150" s="59"/>
      <c r="L1150" s="270">
        <f t="shared" si="223"/>
        <v>0</v>
      </c>
      <c r="M1150" s="269"/>
      <c r="N1150" s="59"/>
      <c r="O1150" s="270">
        <f t="shared" si="224"/>
        <v>0</v>
      </c>
      <c r="P1150" s="269"/>
      <c r="Q1150" s="59"/>
      <c r="R1150" s="271">
        <f t="shared" si="225"/>
        <v>0</v>
      </c>
      <c r="S1150" s="269"/>
      <c r="T1150" s="59"/>
      <c r="U1150" s="270">
        <f t="shared" si="226"/>
        <v>0</v>
      </c>
      <c r="V1150" s="269"/>
      <c r="W1150" s="59"/>
      <c r="X1150" s="270">
        <f t="shared" si="227"/>
        <v>0</v>
      </c>
      <c r="Y1150" s="270">
        <f t="shared" si="228"/>
        <v>0</v>
      </c>
      <c r="Z1150" s="58"/>
      <c r="AA1150" s="58"/>
      <c r="AB1150" s="60" t="str">
        <f t="shared" si="229"/>
        <v/>
      </c>
      <c r="AC1150" s="21" t="b">
        <f t="shared" si="230"/>
        <v>0</v>
      </c>
      <c r="AD1150" s="21" t="b">
        <f t="shared" si="231"/>
        <v>0</v>
      </c>
      <c r="AE1150" s="21" t="b">
        <f t="shared" si="232"/>
        <v>0</v>
      </c>
      <c r="AF1150" s="21" t="b">
        <f ca="1">OR(AND($AC1150,NOT($AD1150)),AND($AC1150,OR(AND($G1150="",$H1150&lt;&gt;""),AND($G1150&lt;&gt;"",$H1150=""),AND($J1150="",$K1150&lt;&gt;""),AND($J1150&lt;&gt;"",$K1150=""),AND($M1150="",$N1150&lt;&gt;""),AND($M1150&lt;&gt;"",$N1150=""),AND($P1150="",$Q1150&lt;&gt;""),AND($P1150&lt;&gt;"",$Q1150=""),AND($S1150="",$T1150&lt;&gt;""),AND($S1150&lt;&gt;"",$T1150=""),AND($V1150="",$W1150&lt;&gt;""),AND($V1150&lt;&gt;"",$W1150=""))),AND($C1150&lt;&gt;"",$E1150&lt;&gt;"",LEFT(TRIM($C1150),1)&lt;&gt;LEFT(TRIM($E1150),1)),IF(OR($E1150="",$F1150=""),FALSE(),IFERROR(COUNTIF(INDIRECT("UNITS_"&amp;SUBSTITUTE(LEFT($E1150,FIND(" ",$E1150&amp;" ")-1),".","_")),$F1150)=0,TRUE())),AND($B1150&lt;&gt;"",OR(ISNUMBER(SEARCH("outro",LOWER($B1150))),ISNUMBER(SEARCH("divers",LOWER($B1150))),ISNUMBER(SEARCH("etc",LOWER($B1150))))),OR(AND(ISNUMBER(SEARCH("comunic",LOWER($B1150))),LEFT($E1150,3)&lt;&gt;"4.4"),AND(ISNUMBER(SEARCH("monitor",LOWER($B1150))),NOT(OR(LEFT($E1150,3)="1.5",LEFT($E1150,3)="2.5")))),AND($B1150&lt;&gt;"",OR(LEFT($C1150,1)="1",LEFT($C1150,1)="2"),$D1150=""),AND($D1150&lt;&gt;"",NOT(OR(LEFT($C1150,1)="1",LEFT($C1150,1)="2"))),AND($D1150&lt;&gt;"",COUNTIF(' PROJETO'!$B$14:$B$16,$D1150)=0),IF($D1150="",FALSE(),IF(COUNTIF(' PROJETO'!$B$14:$B$16,$D1150)=0,FALSE(),IFERROR(INDEX(' PROJETO'!$C$14:$C$16,MATCH($D1150,' PROJETO'!$B$14:$B$16,0))&lt;&gt;"Sim",FALSE()))))</f>
        <v>0</v>
      </c>
      <c r="AG1150" s="21" t="b">
        <f>AND($AC1150,$Y1150&gt;'CONFG.  LISTAS'!$F$4,$Z1150="",$AA1150="")</f>
        <v>0</v>
      </c>
      <c r="AH1150" s="21" t="str">
        <f t="shared" si="233"/>
        <v/>
      </c>
      <c r="AI1150" s="43" t="str">
        <f ca="1">IF(NOT($AC1150),"",IF(OR($B1150="",$C1150="",$E1150="",$F1150=""),"Preencha descrição, categoria, tipo e unidade.",IF(AND($B1150&lt;&gt;"",OR(LEFT($C1150,1)="1",LEFT($C1150,1)="2"),$D1150=""),"Informe a prática de restauração para itens diretos.",IF(AND($D1150&lt;&gt;"",NOT(OR(LEFT($C1150,1)="1",LEFT($C1150,1)="2"))),"Custos indiretos não devem pertencer a uma prática específica.",IF(AND($D1150&lt;&gt;"",COUNTIF(' PROJETO'!$B$14:$B$16,$D1150)=0),"Prática de restauração inválida ou não cadastrada.",IF(IF($D1150="",FALSE(),IF(COUNTIF(' PROJETO'!$B$14:$B$16,$D1150)=0,FALSE(),IFERROR(INDEX(' PROJETO'!$C$14:$C$16,MATCH($D1150,' PROJETO'!$B$14:$B$16,0))&lt;&gt;"Sim",FALSE()))),"A prática informada no item não foi selecionada na aba Projeto.",IF(AND(MAX($I1150,$L1150,$O1150,$R1150,$U1150,$X1150)&gt;'CONFG.  LISTAS'!$F$4,NOT(OR($Z1150&lt;&gt;"",$AA1150&lt;&gt;""))),"Memorial de cálculo ou anexo obrigatório não informado para item acima do limite.",IF(OR(AND($G1150&lt;&gt;"",$H1150&lt;&gt;"",OR($G1150&lt;=0,$H1150&lt;=0)),AND($J1150&lt;&gt;"",$K1150&lt;&gt;"",OR($J1150&lt;=0,$K1150&lt;=0)),AND($M1150&lt;&gt;"",$N1150&lt;&gt;"",OR($M1150&lt;=0,$N1150&lt;=0)),AND($P1150&lt;&gt;"",$Q1150&lt;&gt;"",OR($P1150&lt;=0,$Q1150&lt;=0)),AND($S1150&lt;&gt;"",$T1150&lt;&gt;"",OR($S1150&lt;=0,$T1150&lt;=0)),AND($V1150&lt;&gt;"",$W1150&lt;&gt;"",OR($V1150&lt;=0,$W1150&lt;=0))),"Revise os valores informados: valor unitário e quantidade devem ser maiores que zero.",IF(OR(AND($G1150="",$H1150&lt;&gt;""),AND($G1150&lt;&gt;"",$H1150=""),AND($J1150="",$K1150&lt;&gt;""),AND($J1150&lt;&gt;"",$K1150=""),AND($M1150="",$N1150&lt;&gt;""),AND($M1150&lt;&gt;"",$N1150=""),AND($P1150="",$Q1150&lt;&gt;""),AND($P1150&lt;&gt;"",$Q1150=""),AND($S1150="",$T1150&lt;&gt;""),AND($S1150&lt;&gt;"",$T1150=""),AND($V1150="",$W1150&lt;&gt;""),AND($V1150&lt;&gt;"",$W1150="")),"Há ano preenchido parcialmente: "&amp;TRIM(IF(AND($G1150="",$H1150&lt;&gt;""),"Ano 1 (falta valor unitário); ","")&amp;IF(AND($G1150&lt;&gt;"",$H1150=""),"Ano 1 (falta quantidade); ","")&amp;IF(AND($J1150="",$K1150&lt;&gt;""),"Ano 2 (falta valor unitário); ","")&amp;IF(AND($J1150&lt;&gt;"",$K1150=""),"Ano 2 (falta quantidade); ","")&amp;IF(AND($M1150="",$N1150&lt;&gt;""),"Ano 3 (falta valor unitário); ","")&amp;IF(AND($M1150&lt;&gt;"",$N1150=""),"Ano 3 (falta quantidade); ","")&amp;IF(AND($P1150="",$Q1150&lt;&gt;""),"Ano 4 (falta valor unitário); ","")&amp;IF(AND($P1150&lt;&gt;"",$Q1150=""),"Ano 4 (falta quantidade); ","")&amp;IF(AND($S1150="",$T1150&lt;&gt;""),"Ano 5 (falta valor unitário); ","")&amp;IF(AND($S1150&lt;&gt;"",$T1150=""),"Ano 5 (falta quantidade); ","")&amp;IF(AND($V1150="",$W1150&lt;&gt;""),"Ano 6 (falta valor unitário); ","")&amp;IF(AND($V1150&lt;&gt;"",$W1150=""),"Ano 6 (falta quantidade); ","")), IF(NOT(OR(AND($G1150&lt;&gt;"",$H1150&lt;&gt;""),AND($J1150&lt;&gt;"",$K1150&lt;&gt;""),AND($M1150&lt;&gt;"",$N1150&lt;&gt;""),AND($P1150&lt;&gt;"",$Q1150&lt;&gt;""),AND($S1150&lt;&gt;"",$T1150&lt;&gt;""),AND($V1150&lt;&gt;"",$W1150&lt;&gt;""))),"Informe pelo menos um ano completo com valor unitário e quantidade.",IF(AND($C1150&lt;&gt;"",$E1150&lt;&gt;"",LEFT(TRIM($C1150),1)&lt;&gt;LEFT(TRIM($E1150),1)),"Categoria e tipo estão incompatíveis.",IF(IF(OR($E1150="",$F1150=""),FALSE(),IFERROR(COUNTIF(INDIRECT("UNITS_"&amp;SUBSTITUTE(LEFT($E1150,FIND(" ",$E1150&amp;" ")-1),".","_")),$F1150)=0,TRUE())),"Unidade incompatível com o tipo selecionado.",IF(OR(AND(ISNUMBER(SEARCH("comunic",LOWER($B1150))),LEFT($E1150,3)&lt;&gt;"4.4"),AND(ISNUMBER(SEARCH("monitor",LOWER($B1150))),NOT(OR(LEFT($E1150,3)="1.5",LEFT($E1150,3)="2.5")))),"Revise a classificação do item conforme as regras de preenchimento.",IF(AND($B1150&lt;&gt;"",OR(ISNUMBER(SEARCH("outro",LOWER($B1150))),ISNUMBER(SEARCH("divers",LOWER($B1150))),ISNUMBER(SEARCH("kit",LOWER($B1150))),ISNUMBER(SEARCH("ferrament",LOWER($B1150))),ISNUMBER(SEARCH("epi",LOWER($B1150)))),NOT(OR($Z1150&lt;&gt;"",$AA1150&lt;&gt;""))),"Descrição muito genérica: detalhe melhor o item e registre o racional no memorial ou em anexo.",IF(AND($Y1150=0,$B1150&lt;&gt;"",OR($G1150&lt;&gt;"",$H1150&lt;&gt;"",$J1150&lt;&gt;"",$K1150&lt;&gt;"",$M1150&lt;&gt;"",$N1150&lt;&gt;"",$P1150&lt;&gt;"",$Q1150&lt;&gt;"",$S1150&lt;&gt;"",$T1150&lt;&gt;"",$V1150&lt;&gt;"",$W1150&lt;&gt;"")),"O item possui dados lançados, mas o total está zerado. Revise os valores informados.","")))))))))))))))</f>
        <v/>
      </c>
    </row>
    <row r="1151" spans="1:35" ht="14.25" customHeight="1" x14ac:dyDescent="0.25">
      <c r="A1151" s="57" t="str">
        <f t="shared" si="221"/>
        <v/>
      </c>
      <c r="B1151" s="61"/>
      <c r="C1151" s="61"/>
      <c r="D1151" s="58"/>
      <c r="E1151" s="61"/>
      <c r="F1151" s="61"/>
      <c r="G1151" s="272"/>
      <c r="H1151" s="62"/>
      <c r="I1151" s="273">
        <f t="shared" si="222"/>
        <v>0</v>
      </c>
      <c r="J1151" s="272"/>
      <c r="K1151" s="62"/>
      <c r="L1151" s="270">
        <f t="shared" si="223"/>
        <v>0</v>
      </c>
      <c r="M1151" s="272"/>
      <c r="N1151" s="62"/>
      <c r="O1151" s="270">
        <f t="shared" si="224"/>
        <v>0</v>
      </c>
      <c r="P1151" s="272"/>
      <c r="Q1151" s="62"/>
      <c r="R1151" s="271">
        <f t="shared" si="225"/>
        <v>0</v>
      </c>
      <c r="S1151" s="272"/>
      <c r="T1151" s="62"/>
      <c r="U1151" s="270">
        <f t="shared" si="226"/>
        <v>0</v>
      </c>
      <c r="V1151" s="272"/>
      <c r="W1151" s="62"/>
      <c r="X1151" s="270">
        <f t="shared" si="227"/>
        <v>0</v>
      </c>
      <c r="Y1151" s="270">
        <f t="shared" si="228"/>
        <v>0</v>
      </c>
      <c r="Z1151" s="61"/>
      <c r="AA1151" s="61"/>
      <c r="AB1151" s="60" t="str">
        <f t="shared" si="229"/>
        <v/>
      </c>
      <c r="AC1151" s="21" t="b">
        <f t="shared" si="230"/>
        <v>0</v>
      </c>
      <c r="AD1151" s="21" t="b">
        <f t="shared" si="231"/>
        <v>0</v>
      </c>
      <c r="AE1151" s="21" t="b">
        <f t="shared" si="232"/>
        <v>0</v>
      </c>
      <c r="AF1151" s="21" t="b">
        <f ca="1">OR(AND($AC1151,NOT($AD1151)),AND($AC1151,OR(AND($G1151="",$H1151&lt;&gt;""),AND($G1151&lt;&gt;"",$H1151=""),AND($J1151="",$K1151&lt;&gt;""),AND($J1151&lt;&gt;"",$K1151=""),AND($M1151="",$N1151&lt;&gt;""),AND($M1151&lt;&gt;"",$N1151=""),AND($P1151="",$Q1151&lt;&gt;""),AND($P1151&lt;&gt;"",$Q1151=""),AND($S1151="",$T1151&lt;&gt;""),AND($S1151&lt;&gt;"",$T1151=""),AND($V1151="",$W1151&lt;&gt;""),AND($V1151&lt;&gt;"",$W1151=""))),AND($C1151&lt;&gt;"",$E1151&lt;&gt;"",LEFT(TRIM($C1151),1)&lt;&gt;LEFT(TRIM($E1151),1)),IF(OR($E1151="",$F1151=""),FALSE(),IFERROR(COUNTIF(INDIRECT("UNITS_"&amp;SUBSTITUTE(LEFT($E1151,FIND(" ",$E1151&amp;" ")-1),".","_")),$F1151)=0,TRUE())),AND($B1151&lt;&gt;"",OR(ISNUMBER(SEARCH("outro",LOWER($B1151))),ISNUMBER(SEARCH("divers",LOWER($B1151))),ISNUMBER(SEARCH("etc",LOWER($B1151))))),OR(AND(ISNUMBER(SEARCH("comunic",LOWER($B1151))),LEFT($E1151,3)&lt;&gt;"4.4"),AND(ISNUMBER(SEARCH("monitor",LOWER($B1151))),NOT(OR(LEFT($E1151,3)="1.5",LEFT($E1151,3)="2.5")))),AND($B1151&lt;&gt;"",OR(LEFT($C1151,1)="1",LEFT($C1151,1)="2"),$D1151=""),AND($D1151&lt;&gt;"",NOT(OR(LEFT($C1151,1)="1",LEFT($C1151,1)="2"))),AND($D1151&lt;&gt;"",COUNTIF(' PROJETO'!$B$14:$B$16,$D1151)=0),IF($D1151="",FALSE(),IF(COUNTIF(' PROJETO'!$B$14:$B$16,$D1151)=0,FALSE(),IFERROR(INDEX(' PROJETO'!$C$14:$C$16,MATCH($D1151,' PROJETO'!$B$14:$B$16,0))&lt;&gt;"Sim",FALSE()))))</f>
        <v>0</v>
      </c>
      <c r="AG1151" s="21" t="b">
        <f>AND($AC1151,$Y1151&gt;'CONFG.  LISTAS'!$F$4,$Z1151="",$AA1151="")</f>
        <v>0</v>
      </c>
      <c r="AH1151" s="21" t="str">
        <f t="shared" si="233"/>
        <v/>
      </c>
      <c r="AI1151" s="43" t="str">
        <f ca="1">IF(NOT($AC1151),"",IF(OR($B1151="",$C1151="",$E1151="",$F1151=""),"Preencha descrição, categoria, tipo e unidade.",IF(AND($B1151&lt;&gt;"",OR(LEFT($C1151,1)="1",LEFT($C1151,1)="2"),$D1151=""),"Informe a prática de restauração para itens diretos.",IF(AND($D1151&lt;&gt;"",NOT(OR(LEFT($C1151,1)="1",LEFT($C1151,1)="2"))),"Custos indiretos não devem pertencer a uma prática específica.",IF(AND($D1151&lt;&gt;"",COUNTIF(' PROJETO'!$B$14:$B$16,$D1151)=0),"Prática de restauração inválida ou não cadastrada.",IF(IF($D1151="",FALSE(),IF(COUNTIF(' PROJETO'!$B$14:$B$16,$D1151)=0,FALSE(),IFERROR(INDEX(' PROJETO'!$C$14:$C$16,MATCH($D1151,' PROJETO'!$B$14:$B$16,0))&lt;&gt;"Sim",FALSE()))),"A prática informada no item não foi selecionada na aba Projeto.",IF(AND(MAX($I1151,$L1151,$O1151,$R1151,$U1151,$X1151)&gt;'CONFG.  LISTAS'!$F$4,NOT(OR($Z1151&lt;&gt;"",$AA1151&lt;&gt;""))),"Memorial de cálculo ou anexo obrigatório não informado para item acima do limite.",IF(OR(AND($G1151&lt;&gt;"",$H1151&lt;&gt;"",OR($G1151&lt;=0,$H1151&lt;=0)),AND($J1151&lt;&gt;"",$K1151&lt;&gt;"",OR($J1151&lt;=0,$K1151&lt;=0)),AND($M1151&lt;&gt;"",$N1151&lt;&gt;"",OR($M1151&lt;=0,$N1151&lt;=0)),AND($P1151&lt;&gt;"",$Q1151&lt;&gt;"",OR($P1151&lt;=0,$Q1151&lt;=0)),AND($S1151&lt;&gt;"",$T1151&lt;&gt;"",OR($S1151&lt;=0,$T1151&lt;=0)),AND($V1151&lt;&gt;"",$W1151&lt;&gt;"",OR($V1151&lt;=0,$W1151&lt;=0))),"Revise os valores informados: valor unitário e quantidade devem ser maiores que zero.",IF(OR(AND($G1151="",$H1151&lt;&gt;""),AND($G1151&lt;&gt;"",$H1151=""),AND($J1151="",$K1151&lt;&gt;""),AND($J1151&lt;&gt;"",$K1151=""),AND($M1151="",$N1151&lt;&gt;""),AND($M1151&lt;&gt;"",$N1151=""),AND($P1151="",$Q1151&lt;&gt;""),AND($P1151&lt;&gt;"",$Q1151=""),AND($S1151="",$T1151&lt;&gt;""),AND($S1151&lt;&gt;"",$T1151=""),AND($V1151="",$W1151&lt;&gt;""),AND($V1151&lt;&gt;"",$W1151="")),"Há ano preenchido parcialmente: "&amp;TRIM(IF(AND($G1151="",$H1151&lt;&gt;""),"Ano 1 (falta valor unitário); ","")&amp;IF(AND($G1151&lt;&gt;"",$H1151=""),"Ano 1 (falta quantidade); ","")&amp;IF(AND($J1151="",$K1151&lt;&gt;""),"Ano 2 (falta valor unitário); ","")&amp;IF(AND($J1151&lt;&gt;"",$K1151=""),"Ano 2 (falta quantidade); ","")&amp;IF(AND($M1151="",$N1151&lt;&gt;""),"Ano 3 (falta valor unitário); ","")&amp;IF(AND($M1151&lt;&gt;"",$N1151=""),"Ano 3 (falta quantidade); ","")&amp;IF(AND($P1151="",$Q1151&lt;&gt;""),"Ano 4 (falta valor unitário); ","")&amp;IF(AND($P1151&lt;&gt;"",$Q1151=""),"Ano 4 (falta quantidade); ","")&amp;IF(AND($S1151="",$T1151&lt;&gt;""),"Ano 5 (falta valor unitário); ","")&amp;IF(AND($S1151&lt;&gt;"",$T1151=""),"Ano 5 (falta quantidade); ","")&amp;IF(AND($V1151="",$W1151&lt;&gt;""),"Ano 6 (falta valor unitário); ","")&amp;IF(AND($V1151&lt;&gt;"",$W1151=""),"Ano 6 (falta quantidade); ","")), IF(NOT(OR(AND($G1151&lt;&gt;"",$H1151&lt;&gt;""),AND($J1151&lt;&gt;"",$K1151&lt;&gt;""),AND($M1151&lt;&gt;"",$N1151&lt;&gt;""),AND($P1151&lt;&gt;"",$Q1151&lt;&gt;""),AND($S1151&lt;&gt;"",$T1151&lt;&gt;""),AND($V1151&lt;&gt;"",$W1151&lt;&gt;""))),"Informe pelo menos um ano completo com valor unitário e quantidade.",IF(AND($C1151&lt;&gt;"",$E1151&lt;&gt;"",LEFT(TRIM($C1151),1)&lt;&gt;LEFT(TRIM($E1151),1)),"Categoria e tipo estão incompatíveis.",IF(IF(OR($E1151="",$F1151=""),FALSE(),IFERROR(COUNTIF(INDIRECT("UNITS_"&amp;SUBSTITUTE(LEFT($E1151,FIND(" ",$E1151&amp;" ")-1),".","_")),$F1151)=0,TRUE())),"Unidade incompatível com o tipo selecionado.",IF(OR(AND(ISNUMBER(SEARCH("comunic",LOWER($B1151))),LEFT($E1151,3)&lt;&gt;"4.4"),AND(ISNUMBER(SEARCH("monitor",LOWER($B1151))),NOT(OR(LEFT($E1151,3)="1.5",LEFT($E1151,3)="2.5")))),"Revise a classificação do item conforme as regras de preenchimento.",IF(AND($B1151&lt;&gt;"",OR(ISNUMBER(SEARCH("outro",LOWER($B1151))),ISNUMBER(SEARCH("divers",LOWER($B1151))),ISNUMBER(SEARCH("kit",LOWER($B1151))),ISNUMBER(SEARCH("ferrament",LOWER($B1151))),ISNUMBER(SEARCH("epi",LOWER($B1151)))),NOT(OR($Z1151&lt;&gt;"",$AA1151&lt;&gt;""))),"Descrição muito genérica: detalhe melhor o item e registre o racional no memorial ou em anexo.",IF(AND($Y1151=0,$B1151&lt;&gt;"",OR($G1151&lt;&gt;"",$H1151&lt;&gt;"",$J1151&lt;&gt;"",$K1151&lt;&gt;"",$M1151&lt;&gt;"",$N1151&lt;&gt;"",$P1151&lt;&gt;"",$Q1151&lt;&gt;"",$S1151&lt;&gt;"",$T1151&lt;&gt;"",$V1151&lt;&gt;"",$W1151&lt;&gt;"")),"O item possui dados lançados, mas o total está zerado. Revise os valores informados.","")))))))))))))))</f>
        <v/>
      </c>
    </row>
    <row r="1152" spans="1:35" ht="14.25" customHeight="1" x14ac:dyDescent="0.25">
      <c r="A1152" s="57" t="str">
        <f t="shared" si="221"/>
        <v/>
      </c>
      <c r="B1152" s="58"/>
      <c r="C1152" s="58"/>
      <c r="D1152" s="58"/>
      <c r="E1152" s="58"/>
      <c r="F1152" s="58"/>
      <c r="G1152" s="269"/>
      <c r="H1152" s="59"/>
      <c r="I1152" s="273">
        <f t="shared" si="222"/>
        <v>0</v>
      </c>
      <c r="J1152" s="269"/>
      <c r="K1152" s="59"/>
      <c r="L1152" s="270">
        <f t="shared" si="223"/>
        <v>0</v>
      </c>
      <c r="M1152" s="269"/>
      <c r="N1152" s="59"/>
      <c r="O1152" s="270">
        <f t="shared" si="224"/>
        <v>0</v>
      </c>
      <c r="P1152" s="269"/>
      <c r="Q1152" s="59"/>
      <c r="R1152" s="271">
        <f t="shared" si="225"/>
        <v>0</v>
      </c>
      <c r="S1152" s="269"/>
      <c r="T1152" s="59"/>
      <c r="U1152" s="270">
        <f t="shared" si="226"/>
        <v>0</v>
      </c>
      <c r="V1152" s="269"/>
      <c r="W1152" s="59"/>
      <c r="X1152" s="270">
        <f t="shared" si="227"/>
        <v>0</v>
      </c>
      <c r="Y1152" s="270">
        <f t="shared" si="228"/>
        <v>0</v>
      </c>
      <c r="Z1152" s="58"/>
      <c r="AA1152" s="58"/>
      <c r="AB1152" s="60" t="str">
        <f t="shared" si="229"/>
        <v/>
      </c>
      <c r="AC1152" s="21" t="b">
        <f t="shared" si="230"/>
        <v>0</v>
      </c>
      <c r="AD1152" s="21" t="b">
        <f t="shared" si="231"/>
        <v>0</v>
      </c>
      <c r="AE1152" s="21" t="b">
        <f t="shared" si="232"/>
        <v>0</v>
      </c>
      <c r="AF1152" s="21" t="b">
        <f ca="1">OR(AND($AC1152,NOT($AD1152)),AND($AC1152,OR(AND($G1152="",$H1152&lt;&gt;""),AND($G1152&lt;&gt;"",$H1152=""),AND($J1152="",$K1152&lt;&gt;""),AND($J1152&lt;&gt;"",$K1152=""),AND($M1152="",$N1152&lt;&gt;""),AND($M1152&lt;&gt;"",$N1152=""),AND($P1152="",$Q1152&lt;&gt;""),AND($P1152&lt;&gt;"",$Q1152=""),AND($S1152="",$T1152&lt;&gt;""),AND($S1152&lt;&gt;"",$T1152=""),AND($V1152="",$W1152&lt;&gt;""),AND($V1152&lt;&gt;"",$W1152=""))),AND($C1152&lt;&gt;"",$E1152&lt;&gt;"",LEFT(TRIM($C1152),1)&lt;&gt;LEFT(TRIM($E1152),1)),IF(OR($E1152="",$F1152=""),FALSE(),IFERROR(COUNTIF(INDIRECT("UNITS_"&amp;SUBSTITUTE(LEFT($E1152,FIND(" ",$E1152&amp;" ")-1),".","_")),$F1152)=0,TRUE())),AND($B1152&lt;&gt;"",OR(ISNUMBER(SEARCH("outro",LOWER($B1152))),ISNUMBER(SEARCH("divers",LOWER($B1152))),ISNUMBER(SEARCH("etc",LOWER($B1152))))),OR(AND(ISNUMBER(SEARCH("comunic",LOWER($B1152))),LEFT($E1152,3)&lt;&gt;"4.4"),AND(ISNUMBER(SEARCH("monitor",LOWER($B1152))),NOT(OR(LEFT($E1152,3)="1.5",LEFT($E1152,3)="2.5")))),AND($B1152&lt;&gt;"",OR(LEFT($C1152,1)="1",LEFT($C1152,1)="2"),$D1152=""),AND($D1152&lt;&gt;"",NOT(OR(LEFT($C1152,1)="1",LEFT($C1152,1)="2"))),AND($D1152&lt;&gt;"",COUNTIF(' PROJETO'!$B$14:$B$16,$D1152)=0),IF($D1152="",FALSE(),IF(COUNTIF(' PROJETO'!$B$14:$B$16,$D1152)=0,FALSE(),IFERROR(INDEX(' PROJETO'!$C$14:$C$16,MATCH($D1152,' PROJETO'!$B$14:$B$16,0))&lt;&gt;"Sim",FALSE()))))</f>
        <v>0</v>
      </c>
      <c r="AG1152" s="21" t="b">
        <f>AND($AC1152,$Y1152&gt;'CONFG.  LISTAS'!$F$4,$Z1152="",$AA1152="")</f>
        <v>0</v>
      </c>
      <c r="AH1152" s="21" t="str">
        <f t="shared" si="233"/>
        <v/>
      </c>
      <c r="AI1152" s="43" t="str">
        <f ca="1">IF(NOT($AC1152),"",IF(OR($B1152="",$C1152="",$E1152="",$F1152=""),"Preencha descrição, categoria, tipo e unidade.",IF(AND($B1152&lt;&gt;"",OR(LEFT($C1152,1)="1",LEFT($C1152,1)="2"),$D1152=""),"Informe a prática de restauração para itens diretos.",IF(AND($D1152&lt;&gt;"",NOT(OR(LEFT($C1152,1)="1",LEFT($C1152,1)="2"))),"Custos indiretos não devem pertencer a uma prática específica.",IF(AND($D1152&lt;&gt;"",COUNTIF(' PROJETO'!$B$14:$B$16,$D1152)=0),"Prática de restauração inválida ou não cadastrada.",IF(IF($D1152="",FALSE(),IF(COUNTIF(' PROJETO'!$B$14:$B$16,$D1152)=0,FALSE(),IFERROR(INDEX(' PROJETO'!$C$14:$C$16,MATCH($D1152,' PROJETO'!$B$14:$B$16,0))&lt;&gt;"Sim",FALSE()))),"A prática informada no item não foi selecionada na aba Projeto.",IF(AND(MAX($I1152,$L1152,$O1152,$R1152,$U1152,$X1152)&gt;'CONFG.  LISTAS'!$F$4,NOT(OR($Z1152&lt;&gt;"",$AA1152&lt;&gt;""))),"Memorial de cálculo ou anexo obrigatório não informado para item acima do limite.",IF(OR(AND($G1152&lt;&gt;"",$H1152&lt;&gt;"",OR($G1152&lt;=0,$H1152&lt;=0)),AND($J1152&lt;&gt;"",$K1152&lt;&gt;"",OR($J1152&lt;=0,$K1152&lt;=0)),AND($M1152&lt;&gt;"",$N1152&lt;&gt;"",OR($M1152&lt;=0,$N1152&lt;=0)),AND($P1152&lt;&gt;"",$Q1152&lt;&gt;"",OR($P1152&lt;=0,$Q1152&lt;=0)),AND($S1152&lt;&gt;"",$T1152&lt;&gt;"",OR($S1152&lt;=0,$T1152&lt;=0)),AND($V1152&lt;&gt;"",$W1152&lt;&gt;"",OR($V1152&lt;=0,$W1152&lt;=0))),"Revise os valores informados: valor unitário e quantidade devem ser maiores que zero.",IF(OR(AND($G1152="",$H1152&lt;&gt;""),AND($G1152&lt;&gt;"",$H1152=""),AND($J1152="",$K1152&lt;&gt;""),AND($J1152&lt;&gt;"",$K1152=""),AND($M1152="",$N1152&lt;&gt;""),AND($M1152&lt;&gt;"",$N1152=""),AND($P1152="",$Q1152&lt;&gt;""),AND($P1152&lt;&gt;"",$Q1152=""),AND($S1152="",$T1152&lt;&gt;""),AND($S1152&lt;&gt;"",$T1152=""),AND($V1152="",$W1152&lt;&gt;""),AND($V1152&lt;&gt;"",$W1152="")),"Há ano preenchido parcialmente: "&amp;TRIM(IF(AND($G1152="",$H1152&lt;&gt;""),"Ano 1 (falta valor unitário); ","")&amp;IF(AND($G1152&lt;&gt;"",$H1152=""),"Ano 1 (falta quantidade); ","")&amp;IF(AND($J1152="",$K1152&lt;&gt;""),"Ano 2 (falta valor unitário); ","")&amp;IF(AND($J1152&lt;&gt;"",$K1152=""),"Ano 2 (falta quantidade); ","")&amp;IF(AND($M1152="",$N1152&lt;&gt;""),"Ano 3 (falta valor unitário); ","")&amp;IF(AND($M1152&lt;&gt;"",$N1152=""),"Ano 3 (falta quantidade); ","")&amp;IF(AND($P1152="",$Q1152&lt;&gt;""),"Ano 4 (falta valor unitário); ","")&amp;IF(AND($P1152&lt;&gt;"",$Q1152=""),"Ano 4 (falta quantidade); ","")&amp;IF(AND($S1152="",$T1152&lt;&gt;""),"Ano 5 (falta valor unitário); ","")&amp;IF(AND($S1152&lt;&gt;"",$T1152=""),"Ano 5 (falta quantidade); ","")&amp;IF(AND($V1152="",$W1152&lt;&gt;""),"Ano 6 (falta valor unitário); ","")&amp;IF(AND($V1152&lt;&gt;"",$W1152=""),"Ano 6 (falta quantidade); ","")), IF(NOT(OR(AND($G1152&lt;&gt;"",$H1152&lt;&gt;""),AND($J1152&lt;&gt;"",$K1152&lt;&gt;""),AND($M1152&lt;&gt;"",$N1152&lt;&gt;""),AND($P1152&lt;&gt;"",$Q1152&lt;&gt;""),AND($S1152&lt;&gt;"",$T1152&lt;&gt;""),AND($V1152&lt;&gt;"",$W1152&lt;&gt;""))),"Informe pelo menos um ano completo com valor unitário e quantidade.",IF(AND($C1152&lt;&gt;"",$E1152&lt;&gt;"",LEFT(TRIM($C1152),1)&lt;&gt;LEFT(TRIM($E1152),1)),"Categoria e tipo estão incompatíveis.",IF(IF(OR($E1152="",$F1152=""),FALSE(),IFERROR(COUNTIF(INDIRECT("UNITS_"&amp;SUBSTITUTE(LEFT($E1152,FIND(" ",$E1152&amp;" ")-1),".","_")),$F1152)=0,TRUE())),"Unidade incompatível com o tipo selecionado.",IF(OR(AND(ISNUMBER(SEARCH("comunic",LOWER($B1152))),LEFT($E1152,3)&lt;&gt;"4.4"),AND(ISNUMBER(SEARCH("monitor",LOWER($B1152))),NOT(OR(LEFT($E1152,3)="1.5",LEFT($E1152,3)="2.5")))),"Revise a classificação do item conforme as regras de preenchimento.",IF(AND($B1152&lt;&gt;"",OR(ISNUMBER(SEARCH("outro",LOWER($B1152))),ISNUMBER(SEARCH("divers",LOWER($B1152))),ISNUMBER(SEARCH("kit",LOWER($B1152))),ISNUMBER(SEARCH("ferrament",LOWER($B1152))),ISNUMBER(SEARCH("epi",LOWER($B1152)))),NOT(OR($Z1152&lt;&gt;"",$AA1152&lt;&gt;""))),"Descrição muito genérica: detalhe melhor o item e registre o racional no memorial ou em anexo.",IF(AND($Y1152=0,$B1152&lt;&gt;"",OR($G1152&lt;&gt;"",$H1152&lt;&gt;"",$J1152&lt;&gt;"",$K1152&lt;&gt;"",$M1152&lt;&gt;"",$N1152&lt;&gt;"",$P1152&lt;&gt;"",$Q1152&lt;&gt;"",$S1152&lt;&gt;"",$T1152&lt;&gt;"",$V1152&lt;&gt;"",$W1152&lt;&gt;"")),"O item possui dados lançados, mas o total está zerado. Revise os valores informados.","")))))))))))))))</f>
        <v/>
      </c>
    </row>
    <row r="1153" spans="1:35" ht="14.25" customHeight="1" x14ac:dyDescent="0.25">
      <c r="A1153" s="57" t="str">
        <f t="shared" si="221"/>
        <v/>
      </c>
      <c r="B1153" s="61"/>
      <c r="C1153" s="61"/>
      <c r="D1153" s="58"/>
      <c r="E1153" s="61"/>
      <c r="F1153" s="61"/>
      <c r="G1153" s="272"/>
      <c r="H1153" s="62"/>
      <c r="I1153" s="273">
        <f t="shared" si="222"/>
        <v>0</v>
      </c>
      <c r="J1153" s="272"/>
      <c r="K1153" s="62"/>
      <c r="L1153" s="270">
        <f t="shared" si="223"/>
        <v>0</v>
      </c>
      <c r="M1153" s="272"/>
      <c r="N1153" s="62"/>
      <c r="O1153" s="270">
        <f t="shared" si="224"/>
        <v>0</v>
      </c>
      <c r="P1153" s="272"/>
      <c r="Q1153" s="62"/>
      <c r="R1153" s="271">
        <f t="shared" si="225"/>
        <v>0</v>
      </c>
      <c r="S1153" s="272"/>
      <c r="T1153" s="62"/>
      <c r="U1153" s="270">
        <f t="shared" si="226"/>
        <v>0</v>
      </c>
      <c r="V1153" s="272"/>
      <c r="W1153" s="62"/>
      <c r="X1153" s="270">
        <f t="shared" si="227"/>
        <v>0</v>
      </c>
      <c r="Y1153" s="270">
        <f t="shared" si="228"/>
        <v>0</v>
      </c>
      <c r="Z1153" s="61"/>
      <c r="AA1153" s="61"/>
      <c r="AB1153" s="60" t="str">
        <f t="shared" si="229"/>
        <v/>
      </c>
      <c r="AC1153" s="21" t="b">
        <f t="shared" si="230"/>
        <v>0</v>
      </c>
      <c r="AD1153" s="21" t="b">
        <f t="shared" si="231"/>
        <v>0</v>
      </c>
      <c r="AE1153" s="21" t="b">
        <f t="shared" si="232"/>
        <v>0</v>
      </c>
      <c r="AF1153" s="21" t="b">
        <f ca="1">OR(AND($AC1153,NOT($AD1153)),AND($AC1153,OR(AND($G1153="",$H1153&lt;&gt;""),AND($G1153&lt;&gt;"",$H1153=""),AND($J1153="",$K1153&lt;&gt;""),AND($J1153&lt;&gt;"",$K1153=""),AND($M1153="",$N1153&lt;&gt;""),AND($M1153&lt;&gt;"",$N1153=""),AND($P1153="",$Q1153&lt;&gt;""),AND($P1153&lt;&gt;"",$Q1153=""),AND($S1153="",$T1153&lt;&gt;""),AND($S1153&lt;&gt;"",$T1153=""),AND($V1153="",$W1153&lt;&gt;""),AND($V1153&lt;&gt;"",$W1153=""))),AND($C1153&lt;&gt;"",$E1153&lt;&gt;"",LEFT(TRIM($C1153),1)&lt;&gt;LEFT(TRIM($E1153),1)),IF(OR($E1153="",$F1153=""),FALSE(),IFERROR(COUNTIF(INDIRECT("UNITS_"&amp;SUBSTITUTE(LEFT($E1153,FIND(" ",$E1153&amp;" ")-1),".","_")),$F1153)=0,TRUE())),AND($B1153&lt;&gt;"",OR(ISNUMBER(SEARCH("outro",LOWER($B1153))),ISNUMBER(SEARCH("divers",LOWER($B1153))),ISNUMBER(SEARCH("etc",LOWER($B1153))))),OR(AND(ISNUMBER(SEARCH("comunic",LOWER($B1153))),LEFT($E1153,3)&lt;&gt;"4.4"),AND(ISNUMBER(SEARCH("monitor",LOWER($B1153))),NOT(OR(LEFT($E1153,3)="1.5",LEFT($E1153,3)="2.5")))),AND($B1153&lt;&gt;"",OR(LEFT($C1153,1)="1",LEFT($C1153,1)="2"),$D1153=""),AND($D1153&lt;&gt;"",NOT(OR(LEFT($C1153,1)="1",LEFT($C1153,1)="2"))),AND($D1153&lt;&gt;"",COUNTIF(' PROJETO'!$B$14:$B$16,$D1153)=0),IF($D1153="",FALSE(),IF(COUNTIF(' PROJETO'!$B$14:$B$16,$D1153)=0,FALSE(),IFERROR(INDEX(' PROJETO'!$C$14:$C$16,MATCH($D1153,' PROJETO'!$B$14:$B$16,0))&lt;&gt;"Sim",FALSE()))))</f>
        <v>0</v>
      </c>
      <c r="AG1153" s="21" t="b">
        <f>AND($AC1153,$Y1153&gt;'CONFG.  LISTAS'!$F$4,$Z1153="",$AA1153="")</f>
        <v>0</v>
      </c>
      <c r="AH1153" s="21" t="str">
        <f t="shared" si="233"/>
        <v/>
      </c>
      <c r="AI1153" s="43" t="str">
        <f ca="1">IF(NOT($AC1153),"",IF(OR($B1153="",$C1153="",$E1153="",$F1153=""),"Preencha descrição, categoria, tipo e unidade.",IF(AND($B1153&lt;&gt;"",OR(LEFT($C1153,1)="1",LEFT($C1153,1)="2"),$D1153=""),"Informe a prática de restauração para itens diretos.",IF(AND($D1153&lt;&gt;"",NOT(OR(LEFT($C1153,1)="1",LEFT($C1153,1)="2"))),"Custos indiretos não devem pertencer a uma prática específica.",IF(AND($D1153&lt;&gt;"",COUNTIF(' PROJETO'!$B$14:$B$16,$D1153)=0),"Prática de restauração inválida ou não cadastrada.",IF(IF($D1153="",FALSE(),IF(COUNTIF(' PROJETO'!$B$14:$B$16,$D1153)=0,FALSE(),IFERROR(INDEX(' PROJETO'!$C$14:$C$16,MATCH($D1153,' PROJETO'!$B$14:$B$16,0))&lt;&gt;"Sim",FALSE()))),"A prática informada no item não foi selecionada na aba Projeto.",IF(AND(MAX($I1153,$L1153,$O1153,$R1153,$U1153,$X1153)&gt;'CONFG.  LISTAS'!$F$4,NOT(OR($Z1153&lt;&gt;"",$AA1153&lt;&gt;""))),"Memorial de cálculo ou anexo obrigatório não informado para item acima do limite.",IF(OR(AND($G1153&lt;&gt;"",$H1153&lt;&gt;"",OR($G1153&lt;=0,$H1153&lt;=0)),AND($J1153&lt;&gt;"",$K1153&lt;&gt;"",OR($J1153&lt;=0,$K1153&lt;=0)),AND($M1153&lt;&gt;"",$N1153&lt;&gt;"",OR($M1153&lt;=0,$N1153&lt;=0)),AND($P1153&lt;&gt;"",$Q1153&lt;&gt;"",OR($P1153&lt;=0,$Q1153&lt;=0)),AND($S1153&lt;&gt;"",$T1153&lt;&gt;"",OR($S1153&lt;=0,$T1153&lt;=0)),AND($V1153&lt;&gt;"",$W1153&lt;&gt;"",OR($V1153&lt;=0,$W1153&lt;=0))),"Revise os valores informados: valor unitário e quantidade devem ser maiores que zero.",IF(OR(AND($G1153="",$H1153&lt;&gt;""),AND($G1153&lt;&gt;"",$H1153=""),AND($J1153="",$K1153&lt;&gt;""),AND($J1153&lt;&gt;"",$K1153=""),AND($M1153="",$N1153&lt;&gt;""),AND($M1153&lt;&gt;"",$N1153=""),AND($P1153="",$Q1153&lt;&gt;""),AND($P1153&lt;&gt;"",$Q1153=""),AND($S1153="",$T1153&lt;&gt;""),AND($S1153&lt;&gt;"",$T1153=""),AND($V1153="",$W1153&lt;&gt;""),AND($V1153&lt;&gt;"",$W1153="")),"Há ano preenchido parcialmente: "&amp;TRIM(IF(AND($G1153="",$H1153&lt;&gt;""),"Ano 1 (falta valor unitário); ","")&amp;IF(AND($G1153&lt;&gt;"",$H1153=""),"Ano 1 (falta quantidade); ","")&amp;IF(AND($J1153="",$K1153&lt;&gt;""),"Ano 2 (falta valor unitário); ","")&amp;IF(AND($J1153&lt;&gt;"",$K1153=""),"Ano 2 (falta quantidade); ","")&amp;IF(AND($M1153="",$N1153&lt;&gt;""),"Ano 3 (falta valor unitário); ","")&amp;IF(AND($M1153&lt;&gt;"",$N1153=""),"Ano 3 (falta quantidade); ","")&amp;IF(AND($P1153="",$Q1153&lt;&gt;""),"Ano 4 (falta valor unitário); ","")&amp;IF(AND($P1153&lt;&gt;"",$Q1153=""),"Ano 4 (falta quantidade); ","")&amp;IF(AND($S1153="",$T1153&lt;&gt;""),"Ano 5 (falta valor unitário); ","")&amp;IF(AND($S1153&lt;&gt;"",$T1153=""),"Ano 5 (falta quantidade); ","")&amp;IF(AND($V1153="",$W1153&lt;&gt;""),"Ano 6 (falta valor unitário); ","")&amp;IF(AND($V1153&lt;&gt;"",$W1153=""),"Ano 6 (falta quantidade); ","")), IF(NOT(OR(AND($G1153&lt;&gt;"",$H1153&lt;&gt;""),AND($J1153&lt;&gt;"",$K1153&lt;&gt;""),AND($M1153&lt;&gt;"",$N1153&lt;&gt;""),AND($P1153&lt;&gt;"",$Q1153&lt;&gt;""),AND($S1153&lt;&gt;"",$T1153&lt;&gt;""),AND($V1153&lt;&gt;"",$W1153&lt;&gt;""))),"Informe pelo menos um ano completo com valor unitário e quantidade.",IF(AND($C1153&lt;&gt;"",$E1153&lt;&gt;"",LEFT(TRIM($C1153),1)&lt;&gt;LEFT(TRIM($E1153),1)),"Categoria e tipo estão incompatíveis.",IF(IF(OR($E1153="",$F1153=""),FALSE(),IFERROR(COUNTIF(INDIRECT("UNITS_"&amp;SUBSTITUTE(LEFT($E1153,FIND(" ",$E1153&amp;" ")-1),".","_")),$F1153)=0,TRUE())),"Unidade incompatível com o tipo selecionado.",IF(OR(AND(ISNUMBER(SEARCH("comunic",LOWER($B1153))),LEFT($E1153,3)&lt;&gt;"4.4"),AND(ISNUMBER(SEARCH("monitor",LOWER($B1153))),NOT(OR(LEFT($E1153,3)="1.5",LEFT($E1153,3)="2.5")))),"Revise a classificação do item conforme as regras de preenchimento.",IF(AND($B1153&lt;&gt;"",OR(ISNUMBER(SEARCH("outro",LOWER($B1153))),ISNUMBER(SEARCH("divers",LOWER($B1153))),ISNUMBER(SEARCH("kit",LOWER($B1153))),ISNUMBER(SEARCH("ferrament",LOWER($B1153))),ISNUMBER(SEARCH("epi",LOWER($B1153)))),NOT(OR($Z1153&lt;&gt;"",$AA1153&lt;&gt;""))),"Descrição muito genérica: detalhe melhor o item e registre o racional no memorial ou em anexo.",IF(AND($Y1153=0,$B1153&lt;&gt;"",OR($G1153&lt;&gt;"",$H1153&lt;&gt;"",$J1153&lt;&gt;"",$K1153&lt;&gt;"",$M1153&lt;&gt;"",$N1153&lt;&gt;"",$P1153&lt;&gt;"",$Q1153&lt;&gt;"",$S1153&lt;&gt;"",$T1153&lt;&gt;"",$V1153&lt;&gt;"",$W1153&lt;&gt;"")),"O item possui dados lançados, mas o total está zerado. Revise os valores informados.","")))))))))))))))</f>
        <v/>
      </c>
    </row>
    <row r="1154" spans="1:35" ht="14.25" customHeight="1" x14ac:dyDescent="0.25">
      <c r="A1154" s="57" t="str">
        <f t="shared" si="221"/>
        <v/>
      </c>
      <c r="B1154" s="58"/>
      <c r="C1154" s="58"/>
      <c r="D1154" s="58"/>
      <c r="E1154" s="58"/>
      <c r="F1154" s="58"/>
      <c r="G1154" s="269"/>
      <c r="H1154" s="59"/>
      <c r="I1154" s="273">
        <f t="shared" si="222"/>
        <v>0</v>
      </c>
      <c r="J1154" s="269"/>
      <c r="K1154" s="59"/>
      <c r="L1154" s="270">
        <f t="shared" si="223"/>
        <v>0</v>
      </c>
      <c r="M1154" s="269"/>
      <c r="N1154" s="59"/>
      <c r="O1154" s="270">
        <f t="shared" si="224"/>
        <v>0</v>
      </c>
      <c r="P1154" s="269"/>
      <c r="Q1154" s="59"/>
      <c r="R1154" s="271">
        <f t="shared" si="225"/>
        <v>0</v>
      </c>
      <c r="S1154" s="269"/>
      <c r="T1154" s="59"/>
      <c r="U1154" s="270">
        <f t="shared" si="226"/>
        <v>0</v>
      </c>
      <c r="V1154" s="269"/>
      <c r="W1154" s="59"/>
      <c r="X1154" s="270">
        <f t="shared" si="227"/>
        <v>0</v>
      </c>
      <c r="Y1154" s="270">
        <f t="shared" si="228"/>
        <v>0</v>
      </c>
      <c r="Z1154" s="58"/>
      <c r="AA1154" s="58"/>
      <c r="AB1154" s="60" t="str">
        <f t="shared" si="229"/>
        <v/>
      </c>
      <c r="AC1154" s="21" t="b">
        <f t="shared" si="230"/>
        <v>0</v>
      </c>
      <c r="AD1154" s="21" t="b">
        <f t="shared" si="231"/>
        <v>0</v>
      </c>
      <c r="AE1154" s="21" t="b">
        <f t="shared" si="232"/>
        <v>0</v>
      </c>
      <c r="AF1154" s="21" t="b">
        <f ca="1">OR(AND($AC1154,NOT($AD1154)),AND($AC1154,OR(AND($G1154="",$H1154&lt;&gt;""),AND($G1154&lt;&gt;"",$H1154=""),AND($J1154="",$K1154&lt;&gt;""),AND($J1154&lt;&gt;"",$K1154=""),AND($M1154="",$N1154&lt;&gt;""),AND($M1154&lt;&gt;"",$N1154=""),AND($P1154="",$Q1154&lt;&gt;""),AND($P1154&lt;&gt;"",$Q1154=""),AND($S1154="",$T1154&lt;&gt;""),AND($S1154&lt;&gt;"",$T1154=""),AND($V1154="",$W1154&lt;&gt;""),AND($V1154&lt;&gt;"",$W1154=""))),AND($C1154&lt;&gt;"",$E1154&lt;&gt;"",LEFT(TRIM($C1154),1)&lt;&gt;LEFT(TRIM($E1154),1)),IF(OR($E1154="",$F1154=""),FALSE(),IFERROR(COUNTIF(INDIRECT("UNITS_"&amp;SUBSTITUTE(LEFT($E1154,FIND(" ",$E1154&amp;" ")-1),".","_")),$F1154)=0,TRUE())),AND($B1154&lt;&gt;"",OR(ISNUMBER(SEARCH("outro",LOWER($B1154))),ISNUMBER(SEARCH("divers",LOWER($B1154))),ISNUMBER(SEARCH("etc",LOWER($B1154))))),OR(AND(ISNUMBER(SEARCH("comunic",LOWER($B1154))),LEFT($E1154,3)&lt;&gt;"4.4"),AND(ISNUMBER(SEARCH("monitor",LOWER($B1154))),NOT(OR(LEFT($E1154,3)="1.5",LEFT($E1154,3)="2.5")))),AND($B1154&lt;&gt;"",OR(LEFT($C1154,1)="1",LEFT($C1154,1)="2"),$D1154=""),AND($D1154&lt;&gt;"",NOT(OR(LEFT($C1154,1)="1",LEFT($C1154,1)="2"))),AND($D1154&lt;&gt;"",COUNTIF(' PROJETO'!$B$14:$B$16,$D1154)=0),IF($D1154="",FALSE(),IF(COUNTIF(' PROJETO'!$B$14:$B$16,$D1154)=0,FALSE(),IFERROR(INDEX(' PROJETO'!$C$14:$C$16,MATCH($D1154,' PROJETO'!$B$14:$B$16,0))&lt;&gt;"Sim",FALSE()))))</f>
        <v>0</v>
      </c>
      <c r="AG1154" s="21" t="b">
        <f>AND($AC1154,$Y1154&gt;'CONFG.  LISTAS'!$F$4,$Z1154="",$AA1154="")</f>
        <v>0</v>
      </c>
      <c r="AH1154" s="21" t="str">
        <f t="shared" si="233"/>
        <v/>
      </c>
      <c r="AI1154" s="43" t="str">
        <f ca="1">IF(NOT($AC1154),"",IF(OR($B1154="",$C1154="",$E1154="",$F1154=""),"Preencha descrição, categoria, tipo e unidade.",IF(AND($B1154&lt;&gt;"",OR(LEFT($C1154,1)="1",LEFT($C1154,1)="2"),$D1154=""),"Informe a prática de restauração para itens diretos.",IF(AND($D1154&lt;&gt;"",NOT(OR(LEFT($C1154,1)="1",LEFT($C1154,1)="2"))),"Custos indiretos não devem pertencer a uma prática específica.",IF(AND($D1154&lt;&gt;"",COUNTIF(' PROJETO'!$B$14:$B$16,$D1154)=0),"Prática de restauração inválida ou não cadastrada.",IF(IF($D1154="",FALSE(),IF(COUNTIF(' PROJETO'!$B$14:$B$16,$D1154)=0,FALSE(),IFERROR(INDEX(' PROJETO'!$C$14:$C$16,MATCH($D1154,' PROJETO'!$B$14:$B$16,0))&lt;&gt;"Sim",FALSE()))),"A prática informada no item não foi selecionada na aba Projeto.",IF(AND(MAX($I1154,$L1154,$O1154,$R1154,$U1154,$X1154)&gt;'CONFG.  LISTAS'!$F$4,NOT(OR($Z1154&lt;&gt;"",$AA1154&lt;&gt;""))),"Memorial de cálculo ou anexo obrigatório não informado para item acima do limite.",IF(OR(AND($G1154&lt;&gt;"",$H1154&lt;&gt;"",OR($G1154&lt;=0,$H1154&lt;=0)),AND($J1154&lt;&gt;"",$K1154&lt;&gt;"",OR($J1154&lt;=0,$K1154&lt;=0)),AND($M1154&lt;&gt;"",$N1154&lt;&gt;"",OR($M1154&lt;=0,$N1154&lt;=0)),AND($P1154&lt;&gt;"",$Q1154&lt;&gt;"",OR($P1154&lt;=0,$Q1154&lt;=0)),AND($S1154&lt;&gt;"",$T1154&lt;&gt;"",OR($S1154&lt;=0,$T1154&lt;=0)),AND($V1154&lt;&gt;"",$W1154&lt;&gt;"",OR($V1154&lt;=0,$W1154&lt;=0))),"Revise os valores informados: valor unitário e quantidade devem ser maiores que zero.",IF(OR(AND($G1154="",$H1154&lt;&gt;""),AND($G1154&lt;&gt;"",$H1154=""),AND($J1154="",$K1154&lt;&gt;""),AND($J1154&lt;&gt;"",$K1154=""),AND($M1154="",$N1154&lt;&gt;""),AND($M1154&lt;&gt;"",$N1154=""),AND($P1154="",$Q1154&lt;&gt;""),AND($P1154&lt;&gt;"",$Q1154=""),AND($S1154="",$T1154&lt;&gt;""),AND($S1154&lt;&gt;"",$T1154=""),AND($V1154="",$W1154&lt;&gt;""),AND($V1154&lt;&gt;"",$W1154="")),"Há ano preenchido parcialmente: "&amp;TRIM(IF(AND($G1154="",$H1154&lt;&gt;""),"Ano 1 (falta valor unitário); ","")&amp;IF(AND($G1154&lt;&gt;"",$H1154=""),"Ano 1 (falta quantidade); ","")&amp;IF(AND($J1154="",$K1154&lt;&gt;""),"Ano 2 (falta valor unitário); ","")&amp;IF(AND($J1154&lt;&gt;"",$K1154=""),"Ano 2 (falta quantidade); ","")&amp;IF(AND($M1154="",$N1154&lt;&gt;""),"Ano 3 (falta valor unitário); ","")&amp;IF(AND($M1154&lt;&gt;"",$N1154=""),"Ano 3 (falta quantidade); ","")&amp;IF(AND($P1154="",$Q1154&lt;&gt;""),"Ano 4 (falta valor unitário); ","")&amp;IF(AND($P1154&lt;&gt;"",$Q1154=""),"Ano 4 (falta quantidade); ","")&amp;IF(AND($S1154="",$T1154&lt;&gt;""),"Ano 5 (falta valor unitário); ","")&amp;IF(AND($S1154&lt;&gt;"",$T1154=""),"Ano 5 (falta quantidade); ","")&amp;IF(AND($V1154="",$W1154&lt;&gt;""),"Ano 6 (falta valor unitário); ","")&amp;IF(AND($V1154&lt;&gt;"",$W1154=""),"Ano 6 (falta quantidade); ","")), IF(NOT(OR(AND($G1154&lt;&gt;"",$H1154&lt;&gt;""),AND($J1154&lt;&gt;"",$K1154&lt;&gt;""),AND($M1154&lt;&gt;"",$N1154&lt;&gt;""),AND($P1154&lt;&gt;"",$Q1154&lt;&gt;""),AND($S1154&lt;&gt;"",$T1154&lt;&gt;""),AND($V1154&lt;&gt;"",$W1154&lt;&gt;""))),"Informe pelo menos um ano completo com valor unitário e quantidade.",IF(AND($C1154&lt;&gt;"",$E1154&lt;&gt;"",LEFT(TRIM($C1154),1)&lt;&gt;LEFT(TRIM($E1154),1)),"Categoria e tipo estão incompatíveis.",IF(IF(OR($E1154="",$F1154=""),FALSE(),IFERROR(COUNTIF(INDIRECT("UNITS_"&amp;SUBSTITUTE(LEFT($E1154,FIND(" ",$E1154&amp;" ")-1),".","_")),$F1154)=0,TRUE())),"Unidade incompatível com o tipo selecionado.",IF(OR(AND(ISNUMBER(SEARCH("comunic",LOWER($B1154))),LEFT($E1154,3)&lt;&gt;"4.4"),AND(ISNUMBER(SEARCH("monitor",LOWER($B1154))),NOT(OR(LEFT($E1154,3)="1.5",LEFT($E1154,3)="2.5")))),"Revise a classificação do item conforme as regras de preenchimento.",IF(AND($B1154&lt;&gt;"",OR(ISNUMBER(SEARCH("outro",LOWER($B1154))),ISNUMBER(SEARCH("divers",LOWER($B1154))),ISNUMBER(SEARCH("kit",LOWER($B1154))),ISNUMBER(SEARCH("ferrament",LOWER($B1154))),ISNUMBER(SEARCH("epi",LOWER($B1154)))),NOT(OR($Z1154&lt;&gt;"",$AA1154&lt;&gt;""))),"Descrição muito genérica: detalhe melhor o item e registre o racional no memorial ou em anexo.",IF(AND($Y1154=0,$B1154&lt;&gt;"",OR($G1154&lt;&gt;"",$H1154&lt;&gt;"",$J1154&lt;&gt;"",$K1154&lt;&gt;"",$M1154&lt;&gt;"",$N1154&lt;&gt;"",$P1154&lt;&gt;"",$Q1154&lt;&gt;"",$S1154&lt;&gt;"",$T1154&lt;&gt;"",$V1154&lt;&gt;"",$W1154&lt;&gt;"")),"O item possui dados lançados, mas o total está zerado. Revise os valores informados.","")))))))))))))))</f>
        <v/>
      </c>
    </row>
    <row r="1155" spans="1:35" ht="14.25" customHeight="1" x14ac:dyDescent="0.25">
      <c r="A1155" s="57" t="str">
        <f t="shared" si="221"/>
        <v/>
      </c>
      <c r="B1155" s="61"/>
      <c r="C1155" s="61"/>
      <c r="D1155" s="58"/>
      <c r="E1155" s="61"/>
      <c r="F1155" s="61"/>
      <c r="G1155" s="272"/>
      <c r="H1155" s="62"/>
      <c r="I1155" s="273">
        <f t="shared" si="222"/>
        <v>0</v>
      </c>
      <c r="J1155" s="272"/>
      <c r="K1155" s="62"/>
      <c r="L1155" s="270">
        <f t="shared" si="223"/>
        <v>0</v>
      </c>
      <c r="M1155" s="272"/>
      <c r="N1155" s="62"/>
      <c r="O1155" s="270">
        <f t="shared" si="224"/>
        <v>0</v>
      </c>
      <c r="P1155" s="272"/>
      <c r="Q1155" s="62"/>
      <c r="R1155" s="271">
        <f t="shared" si="225"/>
        <v>0</v>
      </c>
      <c r="S1155" s="272"/>
      <c r="T1155" s="62"/>
      <c r="U1155" s="270">
        <f t="shared" si="226"/>
        <v>0</v>
      </c>
      <c r="V1155" s="272"/>
      <c r="W1155" s="62"/>
      <c r="X1155" s="270">
        <f t="shared" si="227"/>
        <v>0</v>
      </c>
      <c r="Y1155" s="270">
        <f t="shared" si="228"/>
        <v>0</v>
      </c>
      <c r="Z1155" s="61"/>
      <c r="AA1155" s="61"/>
      <c r="AB1155" s="60" t="str">
        <f t="shared" si="229"/>
        <v/>
      </c>
      <c r="AC1155" s="21" t="b">
        <f t="shared" si="230"/>
        <v>0</v>
      </c>
      <c r="AD1155" s="21" t="b">
        <f t="shared" si="231"/>
        <v>0</v>
      </c>
      <c r="AE1155" s="21" t="b">
        <f t="shared" si="232"/>
        <v>0</v>
      </c>
      <c r="AF1155" s="21" t="b">
        <f ca="1">OR(AND($AC1155,NOT($AD1155)),AND($AC1155,OR(AND($G1155="",$H1155&lt;&gt;""),AND($G1155&lt;&gt;"",$H1155=""),AND($J1155="",$K1155&lt;&gt;""),AND($J1155&lt;&gt;"",$K1155=""),AND($M1155="",$N1155&lt;&gt;""),AND($M1155&lt;&gt;"",$N1155=""),AND($P1155="",$Q1155&lt;&gt;""),AND($P1155&lt;&gt;"",$Q1155=""),AND($S1155="",$T1155&lt;&gt;""),AND($S1155&lt;&gt;"",$T1155=""),AND($V1155="",$W1155&lt;&gt;""),AND($V1155&lt;&gt;"",$W1155=""))),AND($C1155&lt;&gt;"",$E1155&lt;&gt;"",LEFT(TRIM($C1155),1)&lt;&gt;LEFT(TRIM($E1155),1)),IF(OR($E1155="",$F1155=""),FALSE(),IFERROR(COUNTIF(INDIRECT("UNITS_"&amp;SUBSTITUTE(LEFT($E1155,FIND(" ",$E1155&amp;" ")-1),".","_")),$F1155)=0,TRUE())),AND($B1155&lt;&gt;"",OR(ISNUMBER(SEARCH("outro",LOWER($B1155))),ISNUMBER(SEARCH("divers",LOWER($B1155))),ISNUMBER(SEARCH("etc",LOWER($B1155))))),OR(AND(ISNUMBER(SEARCH("comunic",LOWER($B1155))),LEFT($E1155,3)&lt;&gt;"4.4"),AND(ISNUMBER(SEARCH("monitor",LOWER($B1155))),NOT(OR(LEFT($E1155,3)="1.5",LEFT($E1155,3)="2.5")))),AND($B1155&lt;&gt;"",OR(LEFT($C1155,1)="1",LEFT($C1155,1)="2"),$D1155=""),AND($D1155&lt;&gt;"",NOT(OR(LEFT($C1155,1)="1",LEFT($C1155,1)="2"))),AND($D1155&lt;&gt;"",COUNTIF(' PROJETO'!$B$14:$B$16,$D1155)=0),IF($D1155="",FALSE(),IF(COUNTIF(' PROJETO'!$B$14:$B$16,$D1155)=0,FALSE(),IFERROR(INDEX(' PROJETO'!$C$14:$C$16,MATCH($D1155,' PROJETO'!$B$14:$B$16,0))&lt;&gt;"Sim",FALSE()))))</f>
        <v>0</v>
      </c>
      <c r="AG1155" s="21" t="b">
        <f>AND($AC1155,$Y1155&gt;'CONFG.  LISTAS'!$F$4,$Z1155="",$AA1155="")</f>
        <v>0</v>
      </c>
      <c r="AH1155" s="21" t="str">
        <f t="shared" si="233"/>
        <v/>
      </c>
      <c r="AI1155" s="43" t="str">
        <f ca="1">IF(NOT($AC1155),"",IF(OR($B1155="",$C1155="",$E1155="",$F1155=""),"Preencha descrição, categoria, tipo e unidade.",IF(AND($B1155&lt;&gt;"",OR(LEFT($C1155,1)="1",LEFT($C1155,1)="2"),$D1155=""),"Informe a prática de restauração para itens diretos.",IF(AND($D1155&lt;&gt;"",NOT(OR(LEFT($C1155,1)="1",LEFT($C1155,1)="2"))),"Custos indiretos não devem pertencer a uma prática específica.",IF(AND($D1155&lt;&gt;"",COUNTIF(' PROJETO'!$B$14:$B$16,$D1155)=0),"Prática de restauração inválida ou não cadastrada.",IF(IF($D1155="",FALSE(),IF(COUNTIF(' PROJETO'!$B$14:$B$16,$D1155)=0,FALSE(),IFERROR(INDEX(' PROJETO'!$C$14:$C$16,MATCH($D1155,' PROJETO'!$B$14:$B$16,0))&lt;&gt;"Sim",FALSE()))),"A prática informada no item não foi selecionada na aba Projeto.",IF(AND(MAX($I1155,$L1155,$O1155,$R1155,$U1155,$X1155)&gt;'CONFG.  LISTAS'!$F$4,NOT(OR($Z1155&lt;&gt;"",$AA1155&lt;&gt;""))),"Memorial de cálculo ou anexo obrigatório não informado para item acima do limite.",IF(OR(AND($G1155&lt;&gt;"",$H1155&lt;&gt;"",OR($G1155&lt;=0,$H1155&lt;=0)),AND($J1155&lt;&gt;"",$K1155&lt;&gt;"",OR($J1155&lt;=0,$K1155&lt;=0)),AND($M1155&lt;&gt;"",$N1155&lt;&gt;"",OR($M1155&lt;=0,$N1155&lt;=0)),AND($P1155&lt;&gt;"",$Q1155&lt;&gt;"",OR($P1155&lt;=0,$Q1155&lt;=0)),AND($S1155&lt;&gt;"",$T1155&lt;&gt;"",OR($S1155&lt;=0,$T1155&lt;=0)),AND($V1155&lt;&gt;"",$W1155&lt;&gt;"",OR($V1155&lt;=0,$W1155&lt;=0))),"Revise os valores informados: valor unitário e quantidade devem ser maiores que zero.",IF(OR(AND($G1155="",$H1155&lt;&gt;""),AND($G1155&lt;&gt;"",$H1155=""),AND($J1155="",$K1155&lt;&gt;""),AND($J1155&lt;&gt;"",$K1155=""),AND($M1155="",$N1155&lt;&gt;""),AND($M1155&lt;&gt;"",$N1155=""),AND($P1155="",$Q1155&lt;&gt;""),AND($P1155&lt;&gt;"",$Q1155=""),AND($S1155="",$T1155&lt;&gt;""),AND($S1155&lt;&gt;"",$T1155=""),AND($V1155="",$W1155&lt;&gt;""),AND($V1155&lt;&gt;"",$W1155="")),"Há ano preenchido parcialmente: "&amp;TRIM(IF(AND($G1155="",$H1155&lt;&gt;""),"Ano 1 (falta valor unitário); ","")&amp;IF(AND($G1155&lt;&gt;"",$H1155=""),"Ano 1 (falta quantidade); ","")&amp;IF(AND($J1155="",$K1155&lt;&gt;""),"Ano 2 (falta valor unitário); ","")&amp;IF(AND($J1155&lt;&gt;"",$K1155=""),"Ano 2 (falta quantidade); ","")&amp;IF(AND($M1155="",$N1155&lt;&gt;""),"Ano 3 (falta valor unitário); ","")&amp;IF(AND($M1155&lt;&gt;"",$N1155=""),"Ano 3 (falta quantidade); ","")&amp;IF(AND($P1155="",$Q1155&lt;&gt;""),"Ano 4 (falta valor unitário); ","")&amp;IF(AND($P1155&lt;&gt;"",$Q1155=""),"Ano 4 (falta quantidade); ","")&amp;IF(AND($S1155="",$T1155&lt;&gt;""),"Ano 5 (falta valor unitário); ","")&amp;IF(AND($S1155&lt;&gt;"",$T1155=""),"Ano 5 (falta quantidade); ","")&amp;IF(AND($V1155="",$W1155&lt;&gt;""),"Ano 6 (falta valor unitário); ","")&amp;IF(AND($V1155&lt;&gt;"",$W1155=""),"Ano 6 (falta quantidade); ","")), IF(NOT(OR(AND($G1155&lt;&gt;"",$H1155&lt;&gt;""),AND($J1155&lt;&gt;"",$K1155&lt;&gt;""),AND($M1155&lt;&gt;"",$N1155&lt;&gt;""),AND($P1155&lt;&gt;"",$Q1155&lt;&gt;""),AND($S1155&lt;&gt;"",$T1155&lt;&gt;""),AND($V1155&lt;&gt;"",$W1155&lt;&gt;""))),"Informe pelo menos um ano completo com valor unitário e quantidade.",IF(AND($C1155&lt;&gt;"",$E1155&lt;&gt;"",LEFT(TRIM($C1155),1)&lt;&gt;LEFT(TRIM($E1155),1)),"Categoria e tipo estão incompatíveis.",IF(IF(OR($E1155="",$F1155=""),FALSE(),IFERROR(COUNTIF(INDIRECT("UNITS_"&amp;SUBSTITUTE(LEFT($E1155,FIND(" ",$E1155&amp;" ")-1),".","_")),$F1155)=0,TRUE())),"Unidade incompatível com o tipo selecionado.",IF(OR(AND(ISNUMBER(SEARCH("comunic",LOWER($B1155))),LEFT($E1155,3)&lt;&gt;"4.4"),AND(ISNUMBER(SEARCH("monitor",LOWER($B1155))),NOT(OR(LEFT($E1155,3)="1.5",LEFT($E1155,3)="2.5")))),"Revise a classificação do item conforme as regras de preenchimento.",IF(AND($B1155&lt;&gt;"",OR(ISNUMBER(SEARCH("outro",LOWER($B1155))),ISNUMBER(SEARCH("divers",LOWER($B1155))),ISNUMBER(SEARCH("kit",LOWER($B1155))),ISNUMBER(SEARCH("ferrament",LOWER($B1155))),ISNUMBER(SEARCH("epi",LOWER($B1155)))),NOT(OR($Z1155&lt;&gt;"",$AA1155&lt;&gt;""))),"Descrição muito genérica: detalhe melhor o item e registre o racional no memorial ou em anexo.",IF(AND($Y1155=0,$B1155&lt;&gt;"",OR($G1155&lt;&gt;"",$H1155&lt;&gt;"",$J1155&lt;&gt;"",$K1155&lt;&gt;"",$M1155&lt;&gt;"",$N1155&lt;&gt;"",$P1155&lt;&gt;"",$Q1155&lt;&gt;"",$S1155&lt;&gt;"",$T1155&lt;&gt;"",$V1155&lt;&gt;"",$W1155&lt;&gt;"")),"O item possui dados lançados, mas o total está zerado. Revise os valores informados.","")))))))))))))))</f>
        <v/>
      </c>
    </row>
    <row r="1156" spans="1:35" ht="14.25" customHeight="1" x14ac:dyDescent="0.25">
      <c r="A1156" s="57" t="str">
        <f t="shared" si="221"/>
        <v/>
      </c>
      <c r="B1156" s="58"/>
      <c r="C1156" s="58"/>
      <c r="D1156" s="58"/>
      <c r="E1156" s="58"/>
      <c r="F1156" s="58"/>
      <c r="G1156" s="269"/>
      <c r="H1156" s="59"/>
      <c r="I1156" s="273">
        <f t="shared" si="222"/>
        <v>0</v>
      </c>
      <c r="J1156" s="269"/>
      <c r="K1156" s="59"/>
      <c r="L1156" s="270">
        <f t="shared" si="223"/>
        <v>0</v>
      </c>
      <c r="M1156" s="269"/>
      <c r="N1156" s="59"/>
      <c r="O1156" s="270">
        <f t="shared" si="224"/>
        <v>0</v>
      </c>
      <c r="P1156" s="269"/>
      <c r="Q1156" s="59"/>
      <c r="R1156" s="271">
        <f t="shared" si="225"/>
        <v>0</v>
      </c>
      <c r="S1156" s="269"/>
      <c r="T1156" s="59"/>
      <c r="U1156" s="270">
        <f t="shared" si="226"/>
        <v>0</v>
      </c>
      <c r="V1156" s="269"/>
      <c r="W1156" s="59"/>
      <c r="X1156" s="270">
        <f t="shared" si="227"/>
        <v>0</v>
      </c>
      <c r="Y1156" s="270">
        <f t="shared" si="228"/>
        <v>0</v>
      </c>
      <c r="Z1156" s="58"/>
      <c r="AA1156" s="58"/>
      <c r="AB1156" s="60" t="str">
        <f t="shared" si="229"/>
        <v/>
      </c>
      <c r="AC1156" s="21" t="b">
        <f t="shared" si="230"/>
        <v>0</v>
      </c>
      <c r="AD1156" s="21" t="b">
        <f t="shared" si="231"/>
        <v>0</v>
      </c>
      <c r="AE1156" s="21" t="b">
        <f t="shared" si="232"/>
        <v>0</v>
      </c>
      <c r="AF1156" s="21" t="b">
        <f ca="1">OR(AND($AC1156,NOT($AD1156)),AND($AC1156,OR(AND($G1156="",$H1156&lt;&gt;""),AND($G1156&lt;&gt;"",$H1156=""),AND($J1156="",$K1156&lt;&gt;""),AND($J1156&lt;&gt;"",$K1156=""),AND($M1156="",$N1156&lt;&gt;""),AND($M1156&lt;&gt;"",$N1156=""),AND($P1156="",$Q1156&lt;&gt;""),AND($P1156&lt;&gt;"",$Q1156=""),AND($S1156="",$T1156&lt;&gt;""),AND($S1156&lt;&gt;"",$T1156=""),AND($V1156="",$W1156&lt;&gt;""),AND($V1156&lt;&gt;"",$W1156=""))),AND($C1156&lt;&gt;"",$E1156&lt;&gt;"",LEFT(TRIM($C1156),1)&lt;&gt;LEFT(TRIM($E1156),1)),IF(OR($E1156="",$F1156=""),FALSE(),IFERROR(COUNTIF(INDIRECT("UNITS_"&amp;SUBSTITUTE(LEFT($E1156,FIND(" ",$E1156&amp;" ")-1),".","_")),$F1156)=0,TRUE())),AND($B1156&lt;&gt;"",OR(ISNUMBER(SEARCH("outro",LOWER($B1156))),ISNUMBER(SEARCH("divers",LOWER($B1156))),ISNUMBER(SEARCH("etc",LOWER($B1156))))),OR(AND(ISNUMBER(SEARCH("comunic",LOWER($B1156))),LEFT($E1156,3)&lt;&gt;"4.4"),AND(ISNUMBER(SEARCH("monitor",LOWER($B1156))),NOT(OR(LEFT($E1156,3)="1.5",LEFT($E1156,3)="2.5")))),AND($B1156&lt;&gt;"",OR(LEFT($C1156,1)="1",LEFT($C1156,1)="2"),$D1156=""),AND($D1156&lt;&gt;"",NOT(OR(LEFT($C1156,1)="1",LEFT($C1156,1)="2"))),AND($D1156&lt;&gt;"",COUNTIF(' PROJETO'!$B$14:$B$16,$D1156)=0),IF($D1156="",FALSE(),IF(COUNTIF(' PROJETO'!$B$14:$B$16,$D1156)=0,FALSE(),IFERROR(INDEX(' PROJETO'!$C$14:$C$16,MATCH($D1156,' PROJETO'!$B$14:$B$16,0))&lt;&gt;"Sim",FALSE()))))</f>
        <v>0</v>
      </c>
      <c r="AG1156" s="21" t="b">
        <f>AND($AC1156,$Y1156&gt;'CONFG.  LISTAS'!$F$4,$Z1156="",$AA1156="")</f>
        <v>0</v>
      </c>
      <c r="AH1156" s="21" t="str">
        <f t="shared" si="233"/>
        <v/>
      </c>
      <c r="AI1156" s="43" t="str">
        <f ca="1">IF(NOT($AC1156),"",IF(OR($B1156="",$C1156="",$E1156="",$F1156=""),"Preencha descrição, categoria, tipo e unidade.",IF(AND($B1156&lt;&gt;"",OR(LEFT($C1156,1)="1",LEFT($C1156,1)="2"),$D1156=""),"Informe a prática de restauração para itens diretos.",IF(AND($D1156&lt;&gt;"",NOT(OR(LEFT($C1156,1)="1",LEFT($C1156,1)="2"))),"Custos indiretos não devem pertencer a uma prática específica.",IF(AND($D1156&lt;&gt;"",COUNTIF(' PROJETO'!$B$14:$B$16,$D1156)=0),"Prática de restauração inválida ou não cadastrada.",IF(IF($D1156="",FALSE(),IF(COUNTIF(' PROJETO'!$B$14:$B$16,$D1156)=0,FALSE(),IFERROR(INDEX(' PROJETO'!$C$14:$C$16,MATCH($D1156,' PROJETO'!$B$14:$B$16,0))&lt;&gt;"Sim",FALSE()))),"A prática informada no item não foi selecionada na aba Projeto.",IF(AND(MAX($I1156,$L1156,$O1156,$R1156,$U1156,$X1156)&gt;'CONFG.  LISTAS'!$F$4,NOT(OR($Z1156&lt;&gt;"",$AA1156&lt;&gt;""))),"Memorial de cálculo ou anexo obrigatório não informado para item acima do limite.",IF(OR(AND($G1156&lt;&gt;"",$H1156&lt;&gt;"",OR($G1156&lt;=0,$H1156&lt;=0)),AND($J1156&lt;&gt;"",$K1156&lt;&gt;"",OR($J1156&lt;=0,$K1156&lt;=0)),AND($M1156&lt;&gt;"",$N1156&lt;&gt;"",OR($M1156&lt;=0,$N1156&lt;=0)),AND($P1156&lt;&gt;"",$Q1156&lt;&gt;"",OR($P1156&lt;=0,$Q1156&lt;=0)),AND($S1156&lt;&gt;"",$T1156&lt;&gt;"",OR($S1156&lt;=0,$T1156&lt;=0)),AND($V1156&lt;&gt;"",$W1156&lt;&gt;"",OR($V1156&lt;=0,$W1156&lt;=0))),"Revise os valores informados: valor unitário e quantidade devem ser maiores que zero.",IF(OR(AND($G1156="",$H1156&lt;&gt;""),AND($G1156&lt;&gt;"",$H1156=""),AND($J1156="",$K1156&lt;&gt;""),AND($J1156&lt;&gt;"",$K1156=""),AND($M1156="",$N1156&lt;&gt;""),AND($M1156&lt;&gt;"",$N1156=""),AND($P1156="",$Q1156&lt;&gt;""),AND($P1156&lt;&gt;"",$Q1156=""),AND($S1156="",$T1156&lt;&gt;""),AND($S1156&lt;&gt;"",$T1156=""),AND($V1156="",$W1156&lt;&gt;""),AND($V1156&lt;&gt;"",$W1156="")),"Há ano preenchido parcialmente: "&amp;TRIM(IF(AND($G1156="",$H1156&lt;&gt;""),"Ano 1 (falta valor unitário); ","")&amp;IF(AND($G1156&lt;&gt;"",$H1156=""),"Ano 1 (falta quantidade); ","")&amp;IF(AND($J1156="",$K1156&lt;&gt;""),"Ano 2 (falta valor unitário); ","")&amp;IF(AND($J1156&lt;&gt;"",$K1156=""),"Ano 2 (falta quantidade); ","")&amp;IF(AND($M1156="",$N1156&lt;&gt;""),"Ano 3 (falta valor unitário); ","")&amp;IF(AND($M1156&lt;&gt;"",$N1156=""),"Ano 3 (falta quantidade); ","")&amp;IF(AND($P1156="",$Q1156&lt;&gt;""),"Ano 4 (falta valor unitário); ","")&amp;IF(AND($P1156&lt;&gt;"",$Q1156=""),"Ano 4 (falta quantidade); ","")&amp;IF(AND($S1156="",$T1156&lt;&gt;""),"Ano 5 (falta valor unitário); ","")&amp;IF(AND($S1156&lt;&gt;"",$T1156=""),"Ano 5 (falta quantidade); ","")&amp;IF(AND($V1156="",$W1156&lt;&gt;""),"Ano 6 (falta valor unitário); ","")&amp;IF(AND($V1156&lt;&gt;"",$W1156=""),"Ano 6 (falta quantidade); ","")), IF(NOT(OR(AND($G1156&lt;&gt;"",$H1156&lt;&gt;""),AND($J1156&lt;&gt;"",$K1156&lt;&gt;""),AND($M1156&lt;&gt;"",$N1156&lt;&gt;""),AND($P1156&lt;&gt;"",$Q1156&lt;&gt;""),AND($S1156&lt;&gt;"",$T1156&lt;&gt;""),AND($V1156&lt;&gt;"",$W1156&lt;&gt;""))),"Informe pelo menos um ano completo com valor unitário e quantidade.",IF(AND($C1156&lt;&gt;"",$E1156&lt;&gt;"",LEFT(TRIM($C1156),1)&lt;&gt;LEFT(TRIM($E1156),1)),"Categoria e tipo estão incompatíveis.",IF(IF(OR($E1156="",$F1156=""),FALSE(),IFERROR(COUNTIF(INDIRECT("UNITS_"&amp;SUBSTITUTE(LEFT($E1156,FIND(" ",$E1156&amp;" ")-1),".","_")),$F1156)=0,TRUE())),"Unidade incompatível com o tipo selecionado.",IF(OR(AND(ISNUMBER(SEARCH("comunic",LOWER($B1156))),LEFT($E1156,3)&lt;&gt;"4.4"),AND(ISNUMBER(SEARCH("monitor",LOWER($B1156))),NOT(OR(LEFT($E1156,3)="1.5",LEFT($E1156,3)="2.5")))),"Revise a classificação do item conforme as regras de preenchimento.",IF(AND($B1156&lt;&gt;"",OR(ISNUMBER(SEARCH("outro",LOWER($B1156))),ISNUMBER(SEARCH("divers",LOWER($B1156))),ISNUMBER(SEARCH("kit",LOWER($B1156))),ISNUMBER(SEARCH("ferrament",LOWER($B1156))),ISNUMBER(SEARCH("epi",LOWER($B1156)))),NOT(OR($Z1156&lt;&gt;"",$AA1156&lt;&gt;""))),"Descrição muito genérica: detalhe melhor o item e registre o racional no memorial ou em anexo.",IF(AND($Y1156=0,$B1156&lt;&gt;"",OR($G1156&lt;&gt;"",$H1156&lt;&gt;"",$J1156&lt;&gt;"",$K1156&lt;&gt;"",$M1156&lt;&gt;"",$N1156&lt;&gt;"",$P1156&lt;&gt;"",$Q1156&lt;&gt;"",$S1156&lt;&gt;"",$T1156&lt;&gt;"",$V1156&lt;&gt;"",$W1156&lt;&gt;"")),"O item possui dados lançados, mas o total está zerado. Revise os valores informados.","")))))))))))))))</f>
        <v/>
      </c>
    </row>
    <row r="1157" spans="1:35" ht="14.25" customHeight="1" x14ac:dyDescent="0.25">
      <c r="A1157" s="57" t="str">
        <f t="shared" si="221"/>
        <v/>
      </c>
      <c r="B1157" s="61"/>
      <c r="C1157" s="61"/>
      <c r="D1157" s="58"/>
      <c r="E1157" s="61"/>
      <c r="F1157" s="61"/>
      <c r="G1157" s="272"/>
      <c r="H1157" s="62"/>
      <c r="I1157" s="273">
        <f t="shared" si="222"/>
        <v>0</v>
      </c>
      <c r="J1157" s="272"/>
      <c r="K1157" s="62"/>
      <c r="L1157" s="270">
        <f t="shared" si="223"/>
        <v>0</v>
      </c>
      <c r="M1157" s="272"/>
      <c r="N1157" s="62"/>
      <c r="O1157" s="270">
        <f t="shared" si="224"/>
        <v>0</v>
      </c>
      <c r="P1157" s="272"/>
      <c r="Q1157" s="62"/>
      <c r="R1157" s="271">
        <f t="shared" si="225"/>
        <v>0</v>
      </c>
      <c r="S1157" s="272"/>
      <c r="T1157" s="62"/>
      <c r="U1157" s="270">
        <f t="shared" si="226"/>
        <v>0</v>
      </c>
      <c r="V1157" s="272"/>
      <c r="W1157" s="62"/>
      <c r="X1157" s="270">
        <f t="shared" si="227"/>
        <v>0</v>
      </c>
      <c r="Y1157" s="270">
        <f t="shared" si="228"/>
        <v>0</v>
      </c>
      <c r="Z1157" s="61"/>
      <c r="AA1157" s="61"/>
      <c r="AB1157" s="60" t="str">
        <f t="shared" si="229"/>
        <v/>
      </c>
      <c r="AC1157" s="21" t="b">
        <f t="shared" si="230"/>
        <v>0</v>
      </c>
      <c r="AD1157" s="21" t="b">
        <f t="shared" si="231"/>
        <v>0</v>
      </c>
      <c r="AE1157" s="21" t="b">
        <f t="shared" si="232"/>
        <v>0</v>
      </c>
      <c r="AF1157" s="21" t="b">
        <f ca="1">OR(AND($AC1157,NOT($AD1157)),AND($AC1157,OR(AND($G1157="",$H1157&lt;&gt;""),AND($G1157&lt;&gt;"",$H1157=""),AND($J1157="",$K1157&lt;&gt;""),AND($J1157&lt;&gt;"",$K1157=""),AND($M1157="",$N1157&lt;&gt;""),AND($M1157&lt;&gt;"",$N1157=""),AND($P1157="",$Q1157&lt;&gt;""),AND($P1157&lt;&gt;"",$Q1157=""),AND($S1157="",$T1157&lt;&gt;""),AND($S1157&lt;&gt;"",$T1157=""),AND($V1157="",$W1157&lt;&gt;""),AND($V1157&lt;&gt;"",$W1157=""))),AND($C1157&lt;&gt;"",$E1157&lt;&gt;"",LEFT(TRIM($C1157),1)&lt;&gt;LEFT(TRIM($E1157),1)),IF(OR($E1157="",$F1157=""),FALSE(),IFERROR(COUNTIF(INDIRECT("UNITS_"&amp;SUBSTITUTE(LEFT($E1157,FIND(" ",$E1157&amp;" ")-1),".","_")),$F1157)=0,TRUE())),AND($B1157&lt;&gt;"",OR(ISNUMBER(SEARCH("outro",LOWER($B1157))),ISNUMBER(SEARCH("divers",LOWER($B1157))),ISNUMBER(SEARCH("etc",LOWER($B1157))))),OR(AND(ISNUMBER(SEARCH("comunic",LOWER($B1157))),LEFT($E1157,3)&lt;&gt;"4.4"),AND(ISNUMBER(SEARCH("monitor",LOWER($B1157))),NOT(OR(LEFT($E1157,3)="1.5",LEFT($E1157,3)="2.5")))),AND($B1157&lt;&gt;"",OR(LEFT($C1157,1)="1",LEFT($C1157,1)="2"),$D1157=""),AND($D1157&lt;&gt;"",NOT(OR(LEFT($C1157,1)="1",LEFT($C1157,1)="2"))),AND($D1157&lt;&gt;"",COUNTIF(' PROJETO'!$B$14:$B$16,$D1157)=0),IF($D1157="",FALSE(),IF(COUNTIF(' PROJETO'!$B$14:$B$16,$D1157)=0,FALSE(),IFERROR(INDEX(' PROJETO'!$C$14:$C$16,MATCH($D1157,' PROJETO'!$B$14:$B$16,0))&lt;&gt;"Sim",FALSE()))))</f>
        <v>0</v>
      </c>
      <c r="AG1157" s="21" t="b">
        <f>AND($AC1157,$Y1157&gt;'CONFG.  LISTAS'!$F$4,$Z1157="",$AA1157="")</f>
        <v>0</v>
      </c>
      <c r="AH1157" s="21" t="str">
        <f t="shared" si="233"/>
        <v/>
      </c>
      <c r="AI1157" s="43" t="str">
        <f ca="1">IF(NOT($AC1157),"",IF(OR($B1157="",$C1157="",$E1157="",$F1157=""),"Preencha descrição, categoria, tipo e unidade.",IF(AND($B1157&lt;&gt;"",OR(LEFT($C1157,1)="1",LEFT($C1157,1)="2"),$D1157=""),"Informe a prática de restauração para itens diretos.",IF(AND($D1157&lt;&gt;"",NOT(OR(LEFT($C1157,1)="1",LEFT($C1157,1)="2"))),"Custos indiretos não devem pertencer a uma prática específica.",IF(AND($D1157&lt;&gt;"",COUNTIF(' PROJETO'!$B$14:$B$16,$D1157)=0),"Prática de restauração inválida ou não cadastrada.",IF(IF($D1157="",FALSE(),IF(COUNTIF(' PROJETO'!$B$14:$B$16,$D1157)=0,FALSE(),IFERROR(INDEX(' PROJETO'!$C$14:$C$16,MATCH($D1157,' PROJETO'!$B$14:$B$16,0))&lt;&gt;"Sim",FALSE()))),"A prática informada no item não foi selecionada na aba Projeto.",IF(AND(MAX($I1157,$L1157,$O1157,$R1157,$U1157,$X1157)&gt;'CONFG.  LISTAS'!$F$4,NOT(OR($Z1157&lt;&gt;"",$AA1157&lt;&gt;""))),"Memorial de cálculo ou anexo obrigatório não informado para item acima do limite.",IF(OR(AND($G1157&lt;&gt;"",$H1157&lt;&gt;"",OR($G1157&lt;=0,$H1157&lt;=0)),AND($J1157&lt;&gt;"",$K1157&lt;&gt;"",OR($J1157&lt;=0,$K1157&lt;=0)),AND($M1157&lt;&gt;"",$N1157&lt;&gt;"",OR($M1157&lt;=0,$N1157&lt;=0)),AND($P1157&lt;&gt;"",$Q1157&lt;&gt;"",OR($P1157&lt;=0,$Q1157&lt;=0)),AND($S1157&lt;&gt;"",$T1157&lt;&gt;"",OR($S1157&lt;=0,$T1157&lt;=0)),AND($V1157&lt;&gt;"",$W1157&lt;&gt;"",OR($V1157&lt;=0,$W1157&lt;=0))),"Revise os valores informados: valor unitário e quantidade devem ser maiores que zero.",IF(OR(AND($G1157="",$H1157&lt;&gt;""),AND($G1157&lt;&gt;"",$H1157=""),AND($J1157="",$K1157&lt;&gt;""),AND($J1157&lt;&gt;"",$K1157=""),AND($M1157="",$N1157&lt;&gt;""),AND($M1157&lt;&gt;"",$N1157=""),AND($P1157="",$Q1157&lt;&gt;""),AND($P1157&lt;&gt;"",$Q1157=""),AND($S1157="",$T1157&lt;&gt;""),AND($S1157&lt;&gt;"",$T1157=""),AND($V1157="",$W1157&lt;&gt;""),AND($V1157&lt;&gt;"",$W1157="")),"Há ano preenchido parcialmente: "&amp;TRIM(IF(AND($G1157="",$H1157&lt;&gt;""),"Ano 1 (falta valor unitário); ","")&amp;IF(AND($G1157&lt;&gt;"",$H1157=""),"Ano 1 (falta quantidade); ","")&amp;IF(AND($J1157="",$K1157&lt;&gt;""),"Ano 2 (falta valor unitário); ","")&amp;IF(AND($J1157&lt;&gt;"",$K1157=""),"Ano 2 (falta quantidade); ","")&amp;IF(AND($M1157="",$N1157&lt;&gt;""),"Ano 3 (falta valor unitário); ","")&amp;IF(AND($M1157&lt;&gt;"",$N1157=""),"Ano 3 (falta quantidade); ","")&amp;IF(AND($P1157="",$Q1157&lt;&gt;""),"Ano 4 (falta valor unitário); ","")&amp;IF(AND($P1157&lt;&gt;"",$Q1157=""),"Ano 4 (falta quantidade); ","")&amp;IF(AND($S1157="",$T1157&lt;&gt;""),"Ano 5 (falta valor unitário); ","")&amp;IF(AND($S1157&lt;&gt;"",$T1157=""),"Ano 5 (falta quantidade); ","")&amp;IF(AND($V1157="",$W1157&lt;&gt;""),"Ano 6 (falta valor unitário); ","")&amp;IF(AND($V1157&lt;&gt;"",$W1157=""),"Ano 6 (falta quantidade); ","")), IF(NOT(OR(AND($G1157&lt;&gt;"",$H1157&lt;&gt;""),AND($J1157&lt;&gt;"",$K1157&lt;&gt;""),AND($M1157&lt;&gt;"",$N1157&lt;&gt;""),AND($P1157&lt;&gt;"",$Q1157&lt;&gt;""),AND($S1157&lt;&gt;"",$T1157&lt;&gt;""),AND($V1157&lt;&gt;"",$W1157&lt;&gt;""))),"Informe pelo menos um ano completo com valor unitário e quantidade.",IF(AND($C1157&lt;&gt;"",$E1157&lt;&gt;"",LEFT(TRIM($C1157),1)&lt;&gt;LEFT(TRIM($E1157),1)),"Categoria e tipo estão incompatíveis.",IF(IF(OR($E1157="",$F1157=""),FALSE(),IFERROR(COUNTIF(INDIRECT("UNITS_"&amp;SUBSTITUTE(LEFT($E1157,FIND(" ",$E1157&amp;" ")-1),".","_")),$F1157)=0,TRUE())),"Unidade incompatível com o tipo selecionado.",IF(OR(AND(ISNUMBER(SEARCH("comunic",LOWER($B1157))),LEFT($E1157,3)&lt;&gt;"4.4"),AND(ISNUMBER(SEARCH("monitor",LOWER($B1157))),NOT(OR(LEFT($E1157,3)="1.5",LEFT($E1157,3)="2.5")))),"Revise a classificação do item conforme as regras de preenchimento.",IF(AND($B1157&lt;&gt;"",OR(ISNUMBER(SEARCH("outro",LOWER($B1157))),ISNUMBER(SEARCH("divers",LOWER($B1157))),ISNUMBER(SEARCH("kit",LOWER($B1157))),ISNUMBER(SEARCH("ferrament",LOWER($B1157))),ISNUMBER(SEARCH("epi",LOWER($B1157)))),NOT(OR($Z1157&lt;&gt;"",$AA1157&lt;&gt;""))),"Descrição muito genérica: detalhe melhor o item e registre o racional no memorial ou em anexo.",IF(AND($Y1157=0,$B1157&lt;&gt;"",OR($G1157&lt;&gt;"",$H1157&lt;&gt;"",$J1157&lt;&gt;"",$K1157&lt;&gt;"",$M1157&lt;&gt;"",$N1157&lt;&gt;"",$P1157&lt;&gt;"",$Q1157&lt;&gt;"",$S1157&lt;&gt;"",$T1157&lt;&gt;"",$V1157&lt;&gt;"",$W1157&lt;&gt;"")),"O item possui dados lançados, mas o total está zerado. Revise os valores informados.","")))))))))))))))</f>
        <v/>
      </c>
    </row>
    <row r="1158" spans="1:35" ht="14.25" customHeight="1" x14ac:dyDescent="0.25">
      <c r="A1158" s="57" t="str">
        <f t="shared" si="221"/>
        <v/>
      </c>
      <c r="B1158" s="58"/>
      <c r="C1158" s="58"/>
      <c r="D1158" s="58"/>
      <c r="E1158" s="58"/>
      <c r="F1158" s="58"/>
      <c r="G1158" s="269"/>
      <c r="H1158" s="59"/>
      <c r="I1158" s="273">
        <f t="shared" si="222"/>
        <v>0</v>
      </c>
      <c r="J1158" s="269"/>
      <c r="K1158" s="59"/>
      <c r="L1158" s="270">
        <f t="shared" si="223"/>
        <v>0</v>
      </c>
      <c r="M1158" s="269"/>
      <c r="N1158" s="59"/>
      <c r="O1158" s="270">
        <f t="shared" si="224"/>
        <v>0</v>
      </c>
      <c r="P1158" s="269"/>
      <c r="Q1158" s="59"/>
      <c r="R1158" s="271">
        <f t="shared" si="225"/>
        <v>0</v>
      </c>
      <c r="S1158" s="269"/>
      <c r="T1158" s="59"/>
      <c r="U1158" s="270">
        <f t="shared" si="226"/>
        <v>0</v>
      </c>
      <c r="V1158" s="269"/>
      <c r="W1158" s="59"/>
      <c r="X1158" s="270">
        <f t="shared" si="227"/>
        <v>0</v>
      </c>
      <c r="Y1158" s="270">
        <f t="shared" si="228"/>
        <v>0</v>
      </c>
      <c r="Z1158" s="58"/>
      <c r="AA1158" s="58"/>
      <c r="AB1158" s="60" t="str">
        <f t="shared" si="229"/>
        <v/>
      </c>
      <c r="AC1158" s="21" t="b">
        <f t="shared" si="230"/>
        <v>0</v>
      </c>
      <c r="AD1158" s="21" t="b">
        <f t="shared" si="231"/>
        <v>0</v>
      </c>
      <c r="AE1158" s="21" t="b">
        <f t="shared" si="232"/>
        <v>0</v>
      </c>
      <c r="AF1158" s="21" t="b">
        <f ca="1">OR(AND($AC1158,NOT($AD1158)),AND($AC1158,OR(AND($G1158="",$H1158&lt;&gt;""),AND($G1158&lt;&gt;"",$H1158=""),AND($J1158="",$K1158&lt;&gt;""),AND($J1158&lt;&gt;"",$K1158=""),AND($M1158="",$N1158&lt;&gt;""),AND($M1158&lt;&gt;"",$N1158=""),AND($P1158="",$Q1158&lt;&gt;""),AND($P1158&lt;&gt;"",$Q1158=""),AND($S1158="",$T1158&lt;&gt;""),AND($S1158&lt;&gt;"",$T1158=""),AND($V1158="",$W1158&lt;&gt;""),AND($V1158&lt;&gt;"",$W1158=""))),AND($C1158&lt;&gt;"",$E1158&lt;&gt;"",LEFT(TRIM($C1158),1)&lt;&gt;LEFT(TRIM($E1158),1)),IF(OR($E1158="",$F1158=""),FALSE(),IFERROR(COUNTIF(INDIRECT("UNITS_"&amp;SUBSTITUTE(LEFT($E1158,FIND(" ",$E1158&amp;" ")-1),".","_")),$F1158)=0,TRUE())),AND($B1158&lt;&gt;"",OR(ISNUMBER(SEARCH("outro",LOWER($B1158))),ISNUMBER(SEARCH("divers",LOWER($B1158))),ISNUMBER(SEARCH("etc",LOWER($B1158))))),OR(AND(ISNUMBER(SEARCH("comunic",LOWER($B1158))),LEFT($E1158,3)&lt;&gt;"4.4"),AND(ISNUMBER(SEARCH("monitor",LOWER($B1158))),NOT(OR(LEFT($E1158,3)="1.5",LEFT($E1158,3)="2.5")))),AND($B1158&lt;&gt;"",OR(LEFT($C1158,1)="1",LEFT($C1158,1)="2"),$D1158=""),AND($D1158&lt;&gt;"",NOT(OR(LEFT($C1158,1)="1",LEFT($C1158,1)="2"))),AND($D1158&lt;&gt;"",COUNTIF(' PROJETO'!$B$14:$B$16,$D1158)=0),IF($D1158="",FALSE(),IF(COUNTIF(' PROJETO'!$B$14:$B$16,$D1158)=0,FALSE(),IFERROR(INDEX(' PROJETO'!$C$14:$C$16,MATCH($D1158,' PROJETO'!$B$14:$B$16,0))&lt;&gt;"Sim",FALSE()))))</f>
        <v>0</v>
      </c>
      <c r="AG1158" s="21" t="b">
        <f>AND($AC1158,$Y1158&gt;'CONFG.  LISTAS'!$F$4,$Z1158="",$AA1158="")</f>
        <v>0</v>
      </c>
      <c r="AH1158" s="21" t="str">
        <f t="shared" si="233"/>
        <v/>
      </c>
      <c r="AI1158" s="43" t="str">
        <f ca="1">IF(NOT($AC1158),"",IF(OR($B1158="",$C1158="",$E1158="",$F1158=""),"Preencha descrição, categoria, tipo e unidade.",IF(AND($B1158&lt;&gt;"",OR(LEFT($C1158,1)="1",LEFT($C1158,1)="2"),$D1158=""),"Informe a prática de restauração para itens diretos.",IF(AND($D1158&lt;&gt;"",NOT(OR(LEFT($C1158,1)="1",LEFT($C1158,1)="2"))),"Custos indiretos não devem pertencer a uma prática específica.",IF(AND($D1158&lt;&gt;"",COUNTIF(' PROJETO'!$B$14:$B$16,$D1158)=0),"Prática de restauração inválida ou não cadastrada.",IF(IF($D1158="",FALSE(),IF(COUNTIF(' PROJETO'!$B$14:$B$16,$D1158)=0,FALSE(),IFERROR(INDEX(' PROJETO'!$C$14:$C$16,MATCH($D1158,' PROJETO'!$B$14:$B$16,0))&lt;&gt;"Sim",FALSE()))),"A prática informada no item não foi selecionada na aba Projeto.",IF(AND(MAX($I1158,$L1158,$O1158,$R1158,$U1158,$X1158)&gt;'CONFG.  LISTAS'!$F$4,NOT(OR($Z1158&lt;&gt;"",$AA1158&lt;&gt;""))),"Memorial de cálculo ou anexo obrigatório não informado para item acima do limite.",IF(OR(AND($G1158&lt;&gt;"",$H1158&lt;&gt;"",OR($G1158&lt;=0,$H1158&lt;=0)),AND($J1158&lt;&gt;"",$K1158&lt;&gt;"",OR($J1158&lt;=0,$K1158&lt;=0)),AND($M1158&lt;&gt;"",$N1158&lt;&gt;"",OR($M1158&lt;=0,$N1158&lt;=0)),AND($P1158&lt;&gt;"",$Q1158&lt;&gt;"",OR($P1158&lt;=0,$Q1158&lt;=0)),AND($S1158&lt;&gt;"",$T1158&lt;&gt;"",OR($S1158&lt;=0,$T1158&lt;=0)),AND($V1158&lt;&gt;"",$W1158&lt;&gt;"",OR($V1158&lt;=0,$W1158&lt;=0))),"Revise os valores informados: valor unitário e quantidade devem ser maiores que zero.",IF(OR(AND($G1158="",$H1158&lt;&gt;""),AND($G1158&lt;&gt;"",$H1158=""),AND($J1158="",$K1158&lt;&gt;""),AND($J1158&lt;&gt;"",$K1158=""),AND($M1158="",$N1158&lt;&gt;""),AND($M1158&lt;&gt;"",$N1158=""),AND($P1158="",$Q1158&lt;&gt;""),AND($P1158&lt;&gt;"",$Q1158=""),AND($S1158="",$T1158&lt;&gt;""),AND($S1158&lt;&gt;"",$T1158=""),AND($V1158="",$W1158&lt;&gt;""),AND($V1158&lt;&gt;"",$W1158="")),"Há ano preenchido parcialmente: "&amp;TRIM(IF(AND($G1158="",$H1158&lt;&gt;""),"Ano 1 (falta valor unitário); ","")&amp;IF(AND($G1158&lt;&gt;"",$H1158=""),"Ano 1 (falta quantidade); ","")&amp;IF(AND($J1158="",$K1158&lt;&gt;""),"Ano 2 (falta valor unitário); ","")&amp;IF(AND($J1158&lt;&gt;"",$K1158=""),"Ano 2 (falta quantidade); ","")&amp;IF(AND($M1158="",$N1158&lt;&gt;""),"Ano 3 (falta valor unitário); ","")&amp;IF(AND($M1158&lt;&gt;"",$N1158=""),"Ano 3 (falta quantidade); ","")&amp;IF(AND($P1158="",$Q1158&lt;&gt;""),"Ano 4 (falta valor unitário); ","")&amp;IF(AND($P1158&lt;&gt;"",$Q1158=""),"Ano 4 (falta quantidade); ","")&amp;IF(AND($S1158="",$T1158&lt;&gt;""),"Ano 5 (falta valor unitário); ","")&amp;IF(AND($S1158&lt;&gt;"",$T1158=""),"Ano 5 (falta quantidade); ","")&amp;IF(AND($V1158="",$W1158&lt;&gt;""),"Ano 6 (falta valor unitário); ","")&amp;IF(AND($V1158&lt;&gt;"",$W1158=""),"Ano 6 (falta quantidade); ","")), IF(NOT(OR(AND($G1158&lt;&gt;"",$H1158&lt;&gt;""),AND($J1158&lt;&gt;"",$K1158&lt;&gt;""),AND($M1158&lt;&gt;"",$N1158&lt;&gt;""),AND($P1158&lt;&gt;"",$Q1158&lt;&gt;""),AND($S1158&lt;&gt;"",$T1158&lt;&gt;""),AND($V1158&lt;&gt;"",$W1158&lt;&gt;""))),"Informe pelo menos um ano completo com valor unitário e quantidade.",IF(AND($C1158&lt;&gt;"",$E1158&lt;&gt;"",LEFT(TRIM($C1158),1)&lt;&gt;LEFT(TRIM($E1158),1)),"Categoria e tipo estão incompatíveis.",IF(IF(OR($E1158="",$F1158=""),FALSE(),IFERROR(COUNTIF(INDIRECT("UNITS_"&amp;SUBSTITUTE(LEFT($E1158,FIND(" ",$E1158&amp;" ")-1),".","_")),$F1158)=0,TRUE())),"Unidade incompatível com o tipo selecionado.",IF(OR(AND(ISNUMBER(SEARCH("comunic",LOWER($B1158))),LEFT($E1158,3)&lt;&gt;"4.4"),AND(ISNUMBER(SEARCH("monitor",LOWER($B1158))),NOT(OR(LEFT($E1158,3)="1.5",LEFT($E1158,3)="2.5")))),"Revise a classificação do item conforme as regras de preenchimento.",IF(AND($B1158&lt;&gt;"",OR(ISNUMBER(SEARCH("outro",LOWER($B1158))),ISNUMBER(SEARCH("divers",LOWER($B1158))),ISNUMBER(SEARCH("kit",LOWER($B1158))),ISNUMBER(SEARCH("ferrament",LOWER($B1158))),ISNUMBER(SEARCH("epi",LOWER($B1158)))),NOT(OR($Z1158&lt;&gt;"",$AA1158&lt;&gt;""))),"Descrição muito genérica: detalhe melhor o item e registre o racional no memorial ou em anexo.",IF(AND($Y1158=0,$B1158&lt;&gt;"",OR($G1158&lt;&gt;"",$H1158&lt;&gt;"",$J1158&lt;&gt;"",$K1158&lt;&gt;"",$M1158&lt;&gt;"",$N1158&lt;&gt;"",$P1158&lt;&gt;"",$Q1158&lt;&gt;"",$S1158&lt;&gt;"",$T1158&lt;&gt;"",$V1158&lt;&gt;"",$W1158&lt;&gt;"")),"O item possui dados lançados, mas o total está zerado. Revise os valores informados.","")))))))))))))))</f>
        <v/>
      </c>
    </row>
    <row r="1159" spans="1:35" ht="14.25" customHeight="1" x14ac:dyDescent="0.25">
      <c r="A1159" s="57" t="str">
        <f t="shared" si="221"/>
        <v/>
      </c>
      <c r="B1159" s="61"/>
      <c r="C1159" s="61"/>
      <c r="D1159" s="58"/>
      <c r="E1159" s="61"/>
      <c r="F1159" s="61"/>
      <c r="G1159" s="272"/>
      <c r="H1159" s="62"/>
      <c r="I1159" s="273">
        <f t="shared" si="222"/>
        <v>0</v>
      </c>
      <c r="J1159" s="272"/>
      <c r="K1159" s="62"/>
      <c r="L1159" s="270">
        <f t="shared" si="223"/>
        <v>0</v>
      </c>
      <c r="M1159" s="272"/>
      <c r="N1159" s="62"/>
      <c r="O1159" s="270">
        <f t="shared" si="224"/>
        <v>0</v>
      </c>
      <c r="P1159" s="272"/>
      <c r="Q1159" s="62"/>
      <c r="R1159" s="271">
        <f t="shared" si="225"/>
        <v>0</v>
      </c>
      <c r="S1159" s="272"/>
      <c r="T1159" s="62"/>
      <c r="U1159" s="270">
        <f t="shared" si="226"/>
        <v>0</v>
      </c>
      <c r="V1159" s="272"/>
      <c r="W1159" s="62"/>
      <c r="X1159" s="270">
        <f t="shared" si="227"/>
        <v>0</v>
      </c>
      <c r="Y1159" s="270">
        <f t="shared" si="228"/>
        <v>0</v>
      </c>
      <c r="Z1159" s="61"/>
      <c r="AA1159" s="61"/>
      <c r="AB1159" s="60" t="str">
        <f t="shared" si="229"/>
        <v/>
      </c>
      <c r="AC1159" s="21" t="b">
        <f t="shared" si="230"/>
        <v>0</v>
      </c>
      <c r="AD1159" s="21" t="b">
        <f t="shared" si="231"/>
        <v>0</v>
      </c>
      <c r="AE1159" s="21" t="b">
        <f t="shared" si="232"/>
        <v>0</v>
      </c>
      <c r="AF1159" s="21" t="b">
        <f ca="1">OR(AND($AC1159,NOT($AD1159)),AND($AC1159,OR(AND($G1159="",$H1159&lt;&gt;""),AND($G1159&lt;&gt;"",$H1159=""),AND($J1159="",$K1159&lt;&gt;""),AND($J1159&lt;&gt;"",$K1159=""),AND($M1159="",$N1159&lt;&gt;""),AND($M1159&lt;&gt;"",$N1159=""),AND($P1159="",$Q1159&lt;&gt;""),AND($P1159&lt;&gt;"",$Q1159=""),AND($S1159="",$T1159&lt;&gt;""),AND($S1159&lt;&gt;"",$T1159=""),AND($V1159="",$W1159&lt;&gt;""),AND($V1159&lt;&gt;"",$W1159=""))),AND($C1159&lt;&gt;"",$E1159&lt;&gt;"",LEFT(TRIM($C1159),1)&lt;&gt;LEFT(TRIM($E1159),1)),IF(OR($E1159="",$F1159=""),FALSE(),IFERROR(COUNTIF(INDIRECT("UNITS_"&amp;SUBSTITUTE(LEFT($E1159,FIND(" ",$E1159&amp;" ")-1),".","_")),$F1159)=0,TRUE())),AND($B1159&lt;&gt;"",OR(ISNUMBER(SEARCH("outro",LOWER($B1159))),ISNUMBER(SEARCH("divers",LOWER($B1159))),ISNUMBER(SEARCH("etc",LOWER($B1159))))),OR(AND(ISNUMBER(SEARCH("comunic",LOWER($B1159))),LEFT($E1159,3)&lt;&gt;"4.4"),AND(ISNUMBER(SEARCH("monitor",LOWER($B1159))),NOT(OR(LEFT($E1159,3)="1.5",LEFT($E1159,3)="2.5")))),AND($B1159&lt;&gt;"",OR(LEFT($C1159,1)="1",LEFT($C1159,1)="2"),$D1159=""),AND($D1159&lt;&gt;"",NOT(OR(LEFT($C1159,1)="1",LEFT($C1159,1)="2"))),AND($D1159&lt;&gt;"",COUNTIF(' PROJETO'!$B$14:$B$16,$D1159)=0),IF($D1159="",FALSE(),IF(COUNTIF(' PROJETO'!$B$14:$B$16,$D1159)=0,FALSE(),IFERROR(INDEX(' PROJETO'!$C$14:$C$16,MATCH($D1159,' PROJETO'!$B$14:$B$16,0))&lt;&gt;"Sim",FALSE()))))</f>
        <v>0</v>
      </c>
      <c r="AG1159" s="21" t="b">
        <f>AND($AC1159,$Y1159&gt;'CONFG.  LISTAS'!$F$4,$Z1159="",$AA1159="")</f>
        <v>0</v>
      </c>
      <c r="AH1159" s="21" t="str">
        <f t="shared" si="233"/>
        <v/>
      </c>
      <c r="AI1159" s="43" t="str">
        <f ca="1">IF(NOT($AC1159),"",IF(OR($B1159="",$C1159="",$E1159="",$F1159=""),"Preencha descrição, categoria, tipo e unidade.",IF(AND($B1159&lt;&gt;"",OR(LEFT($C1159,1)="1",LEFT($C1159,1)="2"),$D1159=""),"Informe a prática de restauração para itens diretos.",IF(AND($D1159&lt;&gt;"",NOT(OR(LEFT($C1159,1)="1",LEFT($C1159,1)="2"))),"Custos indiretos não devem pertencer a uma prática específica.",IF(AND($D1159&lt;&gt;"",COUNTIF(' PROJETO'!$B$14:$B$16,$D1159)=0),"Prática de restauração inválida ou não cadastrada.",IF(IF($D1159="",FALSE(),IF(COUNTIF(' PROJETO'!$B$14:$B$16,$D1159)=0,FALSE(),IFERROR(INDEX(' PROJETO'!$C$14:$C$16,MATCH($D1159,' PROJETO'!$B$14:$B$16,0))&lt;&gt;"Sim",FALSE()))),"A prática informada no item não foi selecionada na aba Projeto.",IF(AND(MAX($I1159,$L1159,$O1159,$R1159,$U1159,$X1159)&gt;'CONFG.  LISTAS'!$F$4,NOT(OR($Z1159&lt;&gt;"",$AA1159&lt;&gt;""))),"Memorial de cálculo ou anexo obrigatório não informado para item acima do limite.",IF(OR(AND($G1159&lt;&gt;"",$H1159&lt;&gt;"",OR($G1159&lt;=0,$H1159&lt;=0)),AND($J1159&lt;&gt;"",$K1159&lt;&gt;"",OR($J1159&lt;=0,$K1159&lt;=0)),AND($M1159&lt;&gt;"",$N1159&lt;&gt;"",OR($M1159&lt;=0,$N1159&lt;=0)),AND($P1159&lt;&gt;"",$Q1159&lt;&gt;"",OR($P1159&lt;=0,$Q1159&lt;=0)),AND($S1159&lt;&gt;"",$T1159&lt;&gt;"",OR($S1159&lt;=0,$T1159&lt;=0)),AND($V1159&lt;&gt;"",$W1159&lt;&gt;"",OR($V1159&lt;=0,$W1159&lt;=0))),"Revise os valores informados: valor unitário e quantidade devem ser maiores que zero.",IF(OR(AND($G1159="",$H1159&lt;&gt;""),AND($G1159&lt;&gt;"",$H1159=""),AND($J1159="",$K1159&lt;&gt;""),AND($J1159&lt;&gt;"",$K1159=""),AND($M1159="",$N1159&lt;&gt;""),AND($M1159&lt;&gt;"",$N1159=""),AND($P1159="",$Q1159&lt;&gt;""),AND($P1159&lt;&gt;"",$Q1159=""),AND($S1159="",$T1159&lt;&gt;""),AND($S1159&lt;&gt;"",$T1159=""),AND($V1159="",$W1159&lt;&gt;""),AND($V1159&lt;&gt;"",$W1159="")),"Há ano preenchido parcialmente: "&amp;TRIM(IF(AND($G1159="",$H1159&lt;&gt;""),"Ano 1 (falta valor unitário); ","")&amp;IF(AND($G1159&lt;&gt;"",$H1159=""),"Ano 1 (falta quantidade); ","")&amp;IF(AND($J1159="",$K1159&lt;&gt;""),"Ano 2 (falta valor unitário); ","")&amp;IF(AND($J1159&lt;&gt;"",$K1159=""),"Ano 2 (falta quantidade); ","")&amp;IF(AND($M1159="",$N1159&lt;&gt;""),"Ano 3 (falta valor unitário); ","")&amp;IF(AND($M1159&lt;&gt;"",$N1159=""),"Ano 3 (falta quantidade); ","")&amp;IF(AND($P1159="",$Q1159&lt;&gt;""),"Ano 4 (falta valor unitário); ","")&amp;IF(AND($P1159&lt;&gt;"",$Q1159=""),"Ano 4 (falta quantidade); ","")&amp;IF(AND($S1159="",$T1159&lt;&gt;""),"Ano 5 (falta valor unitário); ","")&amp;IF(AND($S1159&lt;&gt;"",$T1159=""),"Ano 5 (falta quantidade); ","")&amp;IF(AND($V1159="",$W1159&lt;&gt;""),"Ano 6 (falta valor unitário); ","")&amp;IF(AND($V1159&lt;&gt;"",$W1159=""),"Ano 6 (falta quantidade); ","")), IF(NOT(OR(AND($G1159&lt;&gt;"",$H1159&lt;&gt;""),AND($J1159&lt;&gt;"",$K1159&lt;&gt;""),AND($M1159&lt;&gt;"",$N1159&lt;&gt;""),AND($P1159&lt;&gt;"",$Q1159&lt;&gt;""),AND($S1159&lt;&gt;"",$T1159&lt;&gt;""),AND($V1159&lt;&gt;"",$W1159&lt;&gt;""))),"Informe pelo menos um ano completo com valor unitário e quantidade.",IF(AND($C1159&lt;&gt;"",$E1159&lt;&gt;"",LEFT(TRIM($C1159),1)&lt;&gt;LEFT(TRIM($E1159),1)),"Categoria e tipo estão incompatíveis.",IF(IF(OR($E1159="",$F1159=""),FALSE(),IFERROR(COUNTIF(INDIRECT("UNITS_"&amp;SUBSTITUTE(LEFT($E1159,FIND(" ",$E1159&amp;" ")-1),".","_")),$F1159)=0,TRUE())),"Unidade incompatível com o tipo selecionado.",IF(OR(AND(ISNUMBER(SEARCH("comunic",LOWER($B1159))),LEFT($E1159,3)&lt;&gt;"4.4"),AND(ISNUMBER(SEARCH("monitor",LOWER($B1159))),NOT(OR(LEFT($E1159,3)="1.5",LEFT($E1159,3)="2.5")))),"Revise a classificação do item conforme as regras de preenchimento.",IF(AND($B1159&lt;&gt;"",OR(ISNUMBER(SEARCH("outro",LOWER($B1159))),ISNUMBER(SEARCH("divers",LOWER($B1159))),ISNUMBER(SEARCH("kit",LOWER($B1159))),ISNUMBER(SEARCH("ferrament",LOWER($B1159))),ISNUMBER(SEARCH("epi",LOWER($B1159)))),NOT(OR($Z1159&lt;&gt;"",$AA1159&lt;&gt;""))),"Descrição muito genérica: detalhe melhor o item e registre o racional no memorial ou em anexo.",IF(AND($Y1159=0,$B1159&lt;&gt;"",OR($G1159&lt;&gt;"",$H1159&lt;&gt;"",$J1159&lt;&gt;"",$K1159&lt;&gt;"",$M1159&lt;&gt;"",$N1159&lt;&gt;"",$P1159&lt;&gt;"",$Q1159&lt;&gt;"",$S1159&lt;&gt;"",$T1159&lt;&gt;"",$V1159&lt;&gt;"",$W1159&lt;&gt;"")),"O item possui dados lançados, mas o total está zerado. Revise os valores informados.","")))))))))))))))</f>
        <v/>
      </c>
    </row>
    <row r="1160" spans="1:35" ht="14.25" customHeight="1" x14ac:dyDescent="0.25">
      <c r="A1160" s="57" t="str">
        <f t="shared" si="221"/>
        <v/>
      </c>
      <c r="B1160" s="58"/>
      <c r="C1160" s="58"/>
      <c r="D1160" s="58"/>
      <c r="E1160" s="58"/>
      <c r="F1160" s="58"/>
      <c r="G1160" s="269"/>
      <c r="H1160" s="59"/>
      <c r="I1160" s="273">
        <f t="shared" si="222"/>
        <v>0</v>
      </c>
      <c r="J1160" s="269"/>
      <c r="K1160" s="59"/>
      <c r="L1160" s="270">
        <f t="shared" si="223"/>
        <v>0</v>
      </c>
      <c r="M1160" s="269"/>
      <c r="N1160" s="59"/>
      <c r="O1160" s="270">
        <f t="shared" si="224"/>
        <v>0</v>
      </c>
      <c r="P1160" s="269"/>
      <c r="Q1160" s="59"/>
      <c r="R1160" s="271">
        <f t="shared" si="225"/>
        <v>0</v>
      </c>
      <c r="S1160" s="269"/>
      <c r="T1160" s="59"/>
      <c r="U1160" s="270">
        <f t="shared" si="226"/>
        <v>0</v>
      </c>
      <c r="V1160" s="269"/>
      <c r="W1160" s="59"/>
      <c r="X1160" s="270">
        <f t="shared" si="227"/>
        <v>0</v>
      </c>
      <c r="Y1160" s="270">
        <f t="shared" si="228"/>
        <v>0</v>
      </c>
      <c r="Z1160" s="58"/>
      <c r="AA1160" s="58"/>
      <c r="AB1160" s="60" t="str">
        <f t="shared" si="229"/>
        <v/>
      </c>
      <c r="AC1160" s="21" t="b">
        <f t="shared" si="230"/>
        <v>0</v>
      </c>
      <c r="AD1160" s="21" t="b">
        <f t="shared" si="231"/>
        <v>0</v>
      </c>
      <c r="AE1160" s="21" t="b">
        <f t="shared" si="232"/>
        <v>0</v>
      </c>
      <c r="AF1160" s="21" t="b">
        <f ca="1">OR(AND($AC1160,NOT($AD1160)),AND($AC1160,OR(AND($G1160="",$H1160&lt;&gt;""),AND($G1160&lt;&gt;"",$H1160=""),AND($J1160="",$K1160&lt;&gt;""),AND($J1160&lt;&gt;"",$K1160=""),AND($M1160="",$N1160&lt;&gt;""),AND($M1160&lt;&gt;"",$N1160=""),AND($P1160="",$Q1160&lt;&gt;""),AND($P1160&lt;&gt;"",$Q1160=""),AND($S1160="",$T1160&lt;&gt;""),AND($S1160&lt;&gt;"",$T1160=""),AND($V1160="",$W1160&lt;&gt;""),AND($V1160&lt;&gt;"",$W1160=""))),AND($C1160&lt;&gt;"",$E1160&lt;&gt;"",LEFT(TRIM($C1160),1)&lt;&gt;LEFT(TRIM($E1160),1)),IF(OR($E1160="",$F1160=""),FALSE(),IFERROR(COUNTIF(INDIRECT("UNITS_"&amp;SUBSTITUTE(LEFT($E1160,FIND(" ",$E1160&amp;" ")-1),".","_")),$F1160)=0,TRUE())),AND($B1160&lt;&gt;"",OR(ISNUMBER(SEARCH("outro",LOWER($B1160))),ISNUMBER(SEARCH("divers",LOWER($B1160))),ISNUMBER(SEARCH("etc",LOWER($B1160))))),OR(AND(ISNUMBER(SEARCH("comunic",LOWER($B1160))),LEFT($E1160,3)&lt;&gt;"4.4"),AND(ISNUMBER(SEARCH("monitor",LOWER($B1160))),NOT(OR(LEFT($E1160,3)="1.5",LEFT($E1160,3)="2.5")))),AND($B1160&lt;&gt;"",OR(LEFT($C1160,1)="1",LEFT($C1160,1)="2"),$D1160=""),AND($D1160&lt;&gt;"",NOT(OR(LEFT($C1160,1)="1",LEFT($C1160,1)="2"))),AND($D1160&lt;&gt;"",COUNTIF(' PROJETO'!$B$14:$B$16,$D1160)=0),IF($D1160="",FALSE(),IF(COUNTIF(' PROJETO'!$B$14:$B$16,$D1160)=0,FALSE(),IFERROR(INDEX(' PROJETO'!$C$14:$C$16,MATCH($D1160,' PROJETO'!$B$14:$B$16,0))&lt;&gt;"Sim",FALSE()))))</f>
        <v>0</v>
      </c>
      <c r="AG1160" s="21" t="b">
        <f>AND($AC1160,$Y1160&gt;'CONFG.  LISTAS'!$F$4,$Z1160="",$AA1160="")</f>
        <v>0</v>
      </c>
      <c r="AH1160" s="21" t="str">
        <f t="shared" si="233"/>
        <v/>
      </c>
      <c r="AI1160" s="43" t="str">
        <f ca="1">IF(NOT($AC1160),"",IF(OR($B1160="",$C1160="",$E1160="",$F1160=""),"Preencha descrição, categoria, tipo e unidade.",IF(AND($B1160&lt;&gt;"",OR(LEFT($C1160,1)="1",LEFT($C1160,1)="2"),$D1160=""),"Informe a prática de restauração para itens diretos.",IF(AND($D1160&lt;&gt;"",NOT(OR(LEFT($C1160,1)="1",LEFT($C1160,1)="2"))),"Custos indiretos não devem pertencer a uma prática específica.",IF(AND($D1160&lt;&gt;"",COUNTIF(' PROJETO'!$B$14:$B$16,$D1160)=0),"Prática de restauração inválida ou não cadastrada.",IF(IF($D1160="",FALSE(),IF(COUNTIF(' PROJETO'!$B$14:$B$16,$D1160)=0,FALSE(),IFERROR(INDEX(' PROJETO'!$C$14:$C$16,MATCH($D1160,' PROJETO'!$B$14:$B$16,0))&lt;&gt;"Sim",FALSE()))),"A prática informada no item não foi selecionada na aba Projeto.",IF(AND(MAX($I1160,$L1160,$O1160,$R1160,$U1160,$X1160)&gt;'CONFG.  LISTAS'!$F$4,NOT(OR($Z1160&lt;&gt;"",$AA1160&lt;&gt;""))),"Memorial de cálculo ou anexo obrigatório não informado para item acima do limite.",IF(OR(AND($G1160&lt;&gt;"",$H1160&lt;&gt;"",OR($G1160&lt;=0,$H1160&lt;=0)),AND($J1160&lt;&gt;"",$K1160&lt;&gt;"",OR($J1160&lt;=0,$K1160&lt;=0)),AND($M1160&lt;&gt;"",$N1160&lt;&gt;"",OR($M1160&lt;=0,$N1160&lt;=0)),AND($P1160&lt;&gt;"",$Q1160&lt;&gt;"",OR($P1160&lt;=0,$Q1160&lt;=0)),AND($S1160&lt;&gt;"",$T1160&lt;&gt;"",OR($S1160&lt;=0,$T1160&lt;=0)),AND($V1160&lt;&gt;"",$W1160&lt;&gt;"",OR($V1160&lt;=0,$W1160&lt;=0))),"Revise os valores informados: valor unitário e quantidade devem ser maiores que zero.",IF(OR(AND($G1160="",$H1160&lt;&gt;""),AND($G1160&lt;&gt;"",$H1160=""),AND($J1160="",$K1160&lt;&gt;""),AND($J1160&lt;&gt;"",$K1160=""),AND($M1160="",$N1160&lt;&gt;""),AND($M1160&lt;&gt;"",$N1160=""),AND($P1160="",$Q1160&lt;&gt;""),AND($P1160&lt;&gt;"",$Q1160=""),AND($S1160="",$T1160&lt;&gt;""),AND($S1160&lt;&gt;"",$T1160=""),AND($V1160="",$W1160&lt;&gt;""),AND($V1160&lt;&gt;"",$W1160="")),"Há ano preenchido parcialmente: "&amp;TRIM(IF(AND($G1160="",$H1160&lt;&gt;""),"Ano 1 (falta valor unitário); ","")&amp;IF(AND($G1160&lt;&gt;"",$H1160=""),"Ano 1 (falta quantidade); ","")&amp;IF(AND($J1160="",$K1160&lt;&gt;""),"Ano 2 (falta valor unitário); ","")&amp;IF(AND($J1160&lt;&gt;"",$K1160=""),"Ano 2 (falta quantidade); ","")&amp;IF(AND($M1160="",$N1160&lt;&gt;""),"Ano 3 (falta valor unitário); ","")&amp;IF(AND($M1160&lt;&gt;"",$N1160=""),"Ano 3 (falta quantidade); ","")&amp;IF(AND($P1160="",$Q1160&lt;&gt;""),"Ano 4 (falta valor unitário); ","")&amp;IF(AND($P1160&lt;&gt;"",$Q1160=""),"Ano 4 (falta quantidade); ","")&amp;IF(AND($S1160="",$T1160&lt;&gt;""),"Ano 5 (falta valor unitário); ","")&amp;IF(AND($S1160&lt;&gt;"",$T1160=""),"Ano 5 (falta quantidade); ","")&amp;IF(AND($V1160="",$W1160&lt;&gt;""),"Ano 6 (falta valor unitário); ","")&amp;IF(AND($V1160&lt;&gt;"",$W1160=""),"Ano 6 (falta quantidade); ","")), IF(NOT(OR(AND($G1160&lt;&gt;"",$H1160&lt;&gt;""),AND($J1160&lt;&gt;"",$K1160&lt;&gt;""),AND($M1160&lt;&gt;"",$N1160&lt;&gt;""),AND($P1160&lt;&gt;"",$Q1160&lt;&gt;""),AND($S1160&lt;&gt;"",$T1160&lt;&gt;""),AND($V1160&lt;&gt;"",$W1160&lt;&gt;""))),"Informe pelo menos um ano completo com valor unitário e quantidade.",IF(AND($C1160&lt;&gt;"",$E1160&lt;&gt;"",LEFT(TRIM($C1160),1)&lt;&gt;LEFT(TRIM($E1160),1)),"Categoria e tipo estão incompatíveis.",IF(IF(OR($E1160="",$F1160=""),FALSE(),IFERROR(COUNTIF(INDIRECT("UNITS_"&amp;SUBSTITUTE(LEFT($E1160,FIND(" ",$E1160&amp;" ")-1),".","_")),$F1160)=0,TRUE())),"Unidade incompatível com o tipo selecionado.",IF(OR(AND(ISNUMBER(SEARCH("comunic",LOWER($B1160))),LEFT($E1160,3)&lt;&gt;"4.4"),AND(ISNUMBER(SEARCH("monitor",LOWER($B1160))),NOT(OR(LEFT($E1160,3)="1.5",LEFT($E1160,3)="2.5")))),"Revise a classificação do item conforme as regras de preenchimento.",IF(AND($B1160&lt;&gt;"",OR(ISNUMBER(SEARCH("outro",LOWER($B1160))),ISNUMBER(SEARCH("divers",LOWER($B1160))),ISNUMBER(SEARCH("kit",LOWER($B1160))),ISNUMBER(SEARCH("ferrament",LOWER($B1160))),ISNUMBER(SEARCH("epi",LOWER($B1160)))),NOT(OR($Z1160&lt;&gt;"",$AA1160&lt;&gt;""))),"Descrição muito genérica: detalhe melhor o item e registre o racional no memorial ou em anexo.",IF(AND($Y1160=0,$B1160&lt;&gt;"",OR($G1160&lt;&gt;"",$H1160&lt;&gt;"",$J1160&lt;&gt;"",$K1160&lt;&gt;"",$M1160&lt;&gt;"",$N1160&lt;&gt;"",$P1160&lt;&gt;"",$Q1160&lt;&gt;"",$S1160&lt;&gt;"",$T1160&lt;&gt;"",$V1160&lt;&gt;"",$W1160&lt;&gt;"")),"O item possui dados lançados, mas o total está zerado. Revise os valores informados.","")))))))))))))))</f>
        <v/>
      </c>
    </row>
    <row r="1161" spans="1:35" ht="14.25" customHeight="1" x14ac:dyDescent="0.25">
      <c r="A1161" s="57" t="str">
        <f t="shared" si="221"/>
        <v/>
      </c>
      <c r="B1161" s="61"/>
      <c r="C1161" s="61"/>
      <c r="D1161" s="58"/>
      <c r="E1161" s="61"/>
      <c r="F1161" s="61"/>
      <c r="G1161" s="272"/>
      <c r="H1161" s="62"/>
      <c r="I1161" s="273">
        <f t="shared" si="222"/>
        <v>0</v>
      </c>
      <c r="J1161" s="272"/>
      <c r="K1161" s="62"/>
      <c r="L1161" s="270">
        <f t="shared" si="223"/>
        <v>0</v>
      </c>
      <c r="M1161" s="272"/>
      <c r="N1161" s="62"/>
      <c r="O1161" s="270">
        <f t="shared" si="224"/>
        <v>0</v>
      </c>
      <c r="P1161" s="272"/>
      <c r="Q1161" s="62"/>
      <c r="R1161" s="271">
        <f t="shared" si="225"/>
        <v>0</v>
      </c>
      <c r="S1161" s="272"/>
      <c r="T1161" s="62"/>
      <c r="U1161" s="270">
        <f t="shared" si="226"/>
        <v>0</v>
      </c>
      <c r="V1161" s="272"/>
      <c r="W1161" s="62"/>
      <c r="X1161" s="270">
        <f t="shared" si="227"/>
        <v>0</v>
      </c>
      <c r="Y1161" s="270">
        <f t="shared" si="228"/>
        <v>0</v>
      </c>
      <c r="Z1161" s="61"/>
      <c r="AA1161" s="61"/>
      <c r="AB1161" s="60" t="str">
        <f t="shared" si="229"/>
        <v/>
      </c>
      <c r="AC1161" s="21" t="b">
        <f t="shared" si="230"/>
        <v>0</v>
      </c>
      <c r="AD1161" s="21" t="b">
        <f t="shared" si="231"/>
        <v>0</v>
      </c>
      <c r="AE1161" s="21" t="b">
        <f t="shared" si="232"/>
        <v>0</v>
      </c>
      <c r="AF1161" s="21" t="b">
        <f ca="1">OR(AND($AC1161,NOT($AD1161)),AND($AC1161,OR(AND($G1161="",$H1161&lt;&gt;""),AND($G1161&lt;&gt;"",$H1161=""),AND($J1161="",$K1161&lt;&gt;""),AND($J1161&lt;&gt;"",$K1161=""),AND($M1161="",$N1161&lt;&gt;""),AND($M1161&lt;&gt;"",$N1161=""),AND($P1161="",$Q1161&lt;&gt;""),AND($P1161&lt;&gt;"",$Q1161=""),AND($S1161="",$T1161&lt;&gt;""),AND($S1161&lt;&gt;"",$T1161=""),AND($V1161="",$W1161&lt;&gt;""),AND($V1161&lt;&gt;"",$W1161=""))),AND($C1161&lt;&gt;"",$E1161&lt;&gt;"",LEFT(TRIM($C1161),1)&lt;&gt;LEFT(TRIM($E1161),1)),IF(OR($E1161="",$F1161=""),FALSE(),IFERROR(COUNTIF(INDIRECT("UNITS_"&amp;SUBSTITUTE(LEFT($E1161,FIND(" ",$E1161&amp;" ")-1),".","_")),$F1161)=0,TRUE())),AND($B1161&lt;&gt;"",OR(ISNUMBER(SEARCH("outro",LOWER($B1161))),ISNUMBER(SEARCH("divers",LOWER($B1161))),ISNUMBER(SEARCH("etc",LOWER($B1161))))),OR(AND(ISNUMBER(SEARCH("comunic",LOWER($B1161))),LEFT($E1161,3)&lt;&gt;"4.4"),AND(ISNUMBER(SEARCH("monitor",LOWER($B1161))),NOT(OR(LEFT($E1161,3)="1.5",LEFT($E1161,3)="2.5")))),AND($B1161&lt;&gt;"",OR(LEFT($C1161,1)="1",LEFT($C1161,1)="2"),$D1161=""),AND($D1161&lt;&gt;"",NOT(OR(LEFT($C1161,1)="1",LEFT($C1161,1)="2"))),AND($D1161&lt;&gt;"",COUNTIF(' PROJETO'!$B$14:$B$16,$D1161)=0),IF($D1161="",FALSE(),IF(COUNTIF(' PROJETO'!$B$14:$B$16,$D1161)=0,FALSE(),IFERROR(INDEX(' PROJETO'!$C$14:$C$16,MATCH($D1161,' PROJETO'!$B$14:$B$16,0))&lt;&gt;"Sim",FALSE()))))</f>
        <v>0</v>
      </c>
      <c r="AG1161" s="21" t="b">
        <f>AND($AC1161,$Y1161&gt;'CONFG.  LISTAS'!$F$4,$Z1161="",$AA1161="")</f>
        <v>0</v>
      </c>
      <c r="AH1161" s="21" t="str">
        <f t="shared" si="233"/>
        <v/>
      </c>
      <c r="AI1161" s="43" t="str">
        <f ca="1">IF(NOT($AC1161),"",IF(OR($B1161="",$C1161="",$E1161="",$F1161=""),"Preencha descrição, categoria, tipo e unidade.",IF(AND($B1161&lt;&gt;"",OR(LEFT($C1161,1)="1",LEFT($C1161,1)="2"),$D1161=""),"Informe a prática de restauração para itens diretos.",IF(AND($D1161&lt;&gt;"",NOT(OR(LEFT($C1161,1)="1",LEFT($C1161,1)="2"))),"Custos indiretos não devem pertencer a uma prática específica.",IF(AND($D1161&lt;&gt;"",COUNTIF(' PROJETO'!$B$14:$B$16,$D1161)=0),"Prática de restauração inválida ou não cadastrada.",IF(IF($D1161="",FALSE(),IF(COUNTIF(' PROJETO'!$B$14:$B$16,$D1161)=0,FALSE(),IFERROR(INDEX(' PROJETO'!$C$14:$C$16,MATCH($D1161,' PROJETO'!$B$14:$B$16,0))&lt;&gt;"Sim",FALSE()))),"A prática informada no item não foi selecionada na aba Projeto.",IF(AND(MAX($I1161,$L1161,$O1161,$R1161,$U1161,$X1161)&gt;'CONFG.  LISTAS'!$F$4,NOT(OR($Z1161&lt;&gt;"",$AA1161&lt;&gt;""))),"Memorial de cálculo ou anexo obrigatório não informado para item acima do limite.",IF(OR(AND($G1161&lt;&gt;"",$H1161&lt;&gt;"",OR($G1161&lt;=0,$H1161&lt;=0)),AND($J1161&lt;&gt;"",$K1161&lt;&gt;"",OR($J1161&lt;=0,$K1161&lt;=0)),AND($M1161&lt;&gt;"",$N1161&lt;&gt;"",OR($M1161&lt;=0,$N1161&lt;=0)),AND($P1161&lt;&gt;"",$Q1161&lt;&gt;"",OR($P1161&lt;=0,$Q1161&lt;=0)),AND($S1161&lt;&gt;"",$T1161&lt;&gt;"",OR($S1161&lt;=0,$T1161&lt;=0)),AND($V1161&lt;&gt;"",$W1161&lt;&gt;"",OR($V1161&lt;=0,$W1161&lt;=0))),"Revise os valores informados: valor unitário e quantidade devem ser maiores que zero.",IF(OR(AND($G1161="",$H1161&lt;&gt;""),AND($G1161&lt;&gt;"",$H1161=""),AND($J1161="",$K1161&lt;&gt;""),AND($J1161&lt;&gt;"",$K1161=""),AND($M1161="",$N1161&lt;&gt;""),AND($M1161&lt;&gt;"",$N1161=""),AND($P1161="",$Q1161&lt;&gt;""),AND($P1161&lt;&gt;"",$Q1161=""),AND($S1161="",$T1161&lt;&gt;""),AND($S1161&lt;&gt;"",$T1161=""),AND($V1161="",$W1161&lt;&gt;""),AND($V1161&lt;&gt;"",$W1161="")),"Há ano preenchido parcialmente: "&amp;TRIM(IF(AND($G1161="",$H1161&lt;&gt;""),"Ano 1 (falta valor unitário); ","")&amp;IF(AND($G1161&lt;&gt;"",$H1161=""),"Ano 1 (falta quantidade); ","")&amp;IF(AND($J1161="",$K1161&lt;&gt;""),"Ano 2 (falta valor unitário); ","")&amp;IF(AND($J1161&lt;&gt;"",$K1161=""),"Ano 2 (falta quantidade); ","")&amp;IF(AND($M1161="",$N1161&lt;&gt;""),"Ano 3 (falta valor unitário); ","")&amp;IF(AND($M1161&lt;&gt;"",$N1161=""),"Ano 3 (falta quantidade); ","")&amp;IF(AND($P1161="",$Q1161&lt;&gt;""),"Ano 4 (falta valor unitário); ","")&amp;IF(AND($P1161&lt;&gt;"",$Q1161=""),"Ano 4 (falta quantidade); ","")&amp;IF(AND($S1161="",$T1161&lt;&gt;""),"Ano 5 (falta valor unitário); ","")&amp;IF(AND($S1161&lt;&gt;"",$T1161=""),"Ano 5 (falta quantidade); ","")&amp;IF(AND($V1161="",$W1161&lt;&gt;""),"Ano 6 (falta valor unitário); ","")&amp;IF(AND($V1161&lt;&gt;"",$W1161=""),"Ano 6 (falta quantidade); ","")), IF(NOT(OR(AND($G1161&lt;&gt;"",$H1161&lt;&gt;""),AND($J1161&lt;&gt;"",$K1161&lt;&gt;""),AND($M1161&lt;&gt;"",$N1161&lt;&gt;""),AND($P1161&lt;&gt;"",$Q1161&lt;&gt;""),AND($S1161&lt;&gt;"",$T1161&lt;&gt;""),AND($V1161&lt;&gt;"",$W1161&lt;&gt;""))),"Informe pelo menos um ano completo com valor unitário e quantidade.",IF(AND($C1161&lt;&gt;"",$E1161&lt;&gt;"",LEFT(TRIM($C1161),1)&lt;&gt;LEFT(TRIM($E1161),1)),"Categoria e tipo estão incompatíveis.",IF(IF(OR($E1161="",$F1161=""),FALSE(),IFERROR(COUNTIF(INDIRECT("UNITS_"&amp;SUBSTITUTE(LEFT($E1161,FIND(" ",$E1161&amp;" ")-1),".","_")),$F1161)=0,TRUE())),"Unidade incompatível com o tipo selecionado.",IF(OR(AND(ISNUMBER(SEARCH("comunic",LOWER($B1161))),LEFT($E1161,3)&lt;&gt;"4.4"),AND(ISNUMBER(SEARCH("monitor",LOWER($B1161))),NOT(OR(LEFT($E1161,3)="1.5",LEFT($E1161,3)="2.5")))),"Revise a classificação do item conforme as regras de preenchimento.",IF(AND($B1161&lt;&gt;"",OR(ISNUMBER(SEARCH("outro",LOWER($B1161))),ISNUMBER(SEARCH("divers",LOWER($B1161))),ISNUMBER(SEARCH("kit",LOWER($B1161))),ISNUMBER(SEARCH("ferrament",LOWER($B1161))),ISNUMBER(SEARCH("epi",LOWER($B1161)))),NOT(OR($Z1161&lt;&gt;"",$AA1161&lt;&gt;""))),"Descrição muito genérica: detalhe melhor o item e registre o racional no memorial ou em anexo.",IF(AND($Y1161=0,$B1161&lt;&gt;"",OR($G1161&lt;&gt;"",$H1161&lt;&gt;"",$J1161&lt;&gt;"",$K1161&lt;&gt;"",$M1161&lt;&gt;"",$N1161&lt;&gt;"",$P1161&lt;&gt;"",$Q1161&lt;&gt;"",$S1161&lt;&gt;"",$T1161&lt;&gt;"",$V1161&lt;&gt;"",$W1161&lt;&gt;"")),"O item possui dados lançados, mas o total está zerado. Revise os valores informados.","")))))))))))))))</f>
        <v/>
      </c>
    </row>
    <row r="1162" spans="1:35" ht="14.25" customHeight="1" x14ac:dyDescent="0.25">
      <c r="A1162" s="57" t="str">
        <f t="shared" ref="A1162:A1225" si="234">AH1162</f>
        <v/>
      </c>
      <c r="B1162" s="58"/>
      <c r="C1162" s="58"/>
      <c r="D1162" s="58"/>
      <c r="E1162" s="58"/>
      <c r="F1162" s="58"/>
      <c r="G1162" s="269"/>
      <c r="H1162" s="59"/>
      <c r="I1162" s="273">
        <f t="shared" ref="I1162:I1225" si="235">IFERROR(G1162*H1162,0)</f>
        <v>0</v>
      </c>
      <c r="J1162" s="269"/>
      <c r="K1162" s="59"/>
      <c r="L1162" s="270">
        <f t="shared" ref="L1162:L1225" si="236">IFERROR(J1162*K1162,0)</f>
        <v>0</v>
      </c>
      <c r="M1162" s="269"/>
      <c r="N1162" s="59"/>
      <c r="O1162" s="270">
        <f t="shared" ref="O1162:O1225" si="237">IFERROR(M1162*N1162,0)</f>
        <v>0</v>
      </c>
      <c r="P1162" s="269"/>
      <c r="Q1162" s="59"/>
      <c r="R1162" s="271">
        <f t="shared" ref="R1162:R1225" si="238">IFERROR(P1162*Q1162,0)</f>
        <v>0</v>
      </c>
      <c r="S1162" s="269"/>
      <c r="T1162" s="59"/>
      <c r="U1162" s="270">
        <f t="shared" ref="U1162:U1225" si="239">IFERROR(S1162*T1162,0)</f>
        <v>0</v>
      </c>
      <c r="V1162" s="269"/>
      <c r="W1162" s="59"/>
      <c r="X1162" s="270">
        <f t="shared" ref="X1162:X1225" si="240">IFERROR(V1162*W1162,0)</f>
        <v>0</v>
      </c>
      <c r="Y1162" s="270">
        <f t="shared" ref="Y1162:Y1225" si="241">SUM(I1162,L1162,O1162,R1162,U1162,X1162)</f>
        <v>0</v>
      </c>
      <c r="Z1162" s="58"/>
      <c r="AA1162" s="58"/>
      <c r="AB1162" s="60" t="str">
        <f t="shared" ref="AB1162:AB1225" si="242">IF($B1162="","",TEXT(ROW()-4,"000"))</f>
        <v/>
      </c>
      <c r="AC1162" s="21" t="b">
        <f t="shared" ref="AC1162:AC1225" si="243">OR(LEN($B1162&amp;"")&gt;0,LEN($C1162&amp;"")&gt;0,LEN($D1162&amp;"")&gt;0,LEN($E1162&amp;"")&gt;0,LEN($F1162&amp;"")&gt;0,LEN($G1162&amp;"")&gt;0,LEN($H1162&amp;"")&gt;0,LEN($J1162&amp;"")&gt;0,LEN($K1162&amp;"")&gt;0,LEN($M1162&amp;"")&gt;0,LEN($N1162&amp;"")&gt;0,LEN($P1162&amp;"")&gt;0,LEN($Q1162&amp;"")&gt;0,LEN($S1162&amp;"")&gt;0,LEN($T1162&amp;"")&gt;0,LEN($V1162&amp;"")&gt;0,LEN($W1162&amp;"")&gt;0,LEN($Z1162&amp;"")&gt;0,LEN($AA1162&amp;"")&gt;0)</f>
        <v>0</v>
      </c>
      <c r="AD1162" s="21" t="b">
        <f t="shared" ref="AD1162:AD1225" si="244">AND($B1162&lt;&gt;"",$C1162&lt;&gt;"",$E1162&lt;&gt;"",$F1162&lt;&gt;"")</f>
        <v>0</v>
      </c>
      <c r="AE1162" s="21" t="b">
        <f t="shared" ref="AE1162:AE1225" si="245">OR(AND($G1162&lt;&gt;"",$H1162&lt;&gt;""),AND($J1162&lt;&gt;"",$K1162&lt;&gt;""),AND($M1162&lt;&gt;"",$N1162&lt;&gt;""),AND($P1162&lt;&gt;"",$Q1162&lt;&gt;""),AND($S1162&lt;&gt;"",$T1162&lt;&gt;""),AND($V1162&lt;&gt;"",$W1162&lt;&gt;""))</f>
        <v>0</v>
      </c>
      <c r="AF1162" s="21" t="b">
        <f ca="1">OR(AND($AC1162,NOT($AD1162)),AND($AC1162,OR(AND($G1162="",$H1162&lt;&gt;""),AND($G1162&lt;&gt;"",$H1162=""),AND($J1162="",$K1162&lt;&gt;""),AND($J1162&lt;&gt;"",$K1162=""),AND($M1162="",$N1162&lt;&gt;""),AND($M1162&lt;&gt;"",$N1162=""),AND($P1162="",$Q1162&lt;&gt;""),AND($P1162&lt;&gt;"",$Q1162=""),AND($S1162="",$T1162&lt;&gt;""),AND($S1162&lt;&gt;"",$T1162=""),AND($V1162="",$W1162&lt;&gt;""),AND($V1162&lt;&gt;"",$W1162=""))),AND($C1162&lt;&gt;"",$E1162&lt;&gt;"",LEFT(TRIM($C1162),1)&lt;&gt;LEFT(TRIM($E1162),1)),IF(OR($E1162="",$F1162=""),FALSE(),IFERROR(COUNTIF(INDIRECT("UNITS_"&amp;SUBSTITUTE(LEFT($E1162,FIND(" ",$E1162&amp;" ")-1),".","_")),$F1162)=0,TRUE())),AND($B1162&lt;&gt;"",OR(ISNUMBER(SEARCH("outro",LOWER($B1162))),ISNUMBER(SEARCH("divers",LOWER($B1162))),ISNUMBER(SEARCH("etc",LOWER($B1162))))),OR(AND(ISNUMBER(SEARCH("comunic",LOWER($B1162))),LEFT($E1162,3)&lt;&gt;"4.4"),AND(ISNUMBER(SEARCH("monitor",LOWER($B1162))),NOT(OR(LEFT($E1162,3)="1.5",LEFT($E1162,3)="2.5")))),AND($B1162&lt;&gt;"",OR(LEFT($C1162,1)="1",LEFT($C1162,1)="2"),$D1162=""),AND($D1162&lt;&gt;"",NOT(OR(LEFT($C1162,1)="1",LEFT($C1162,1)="2"))),AND($D1162&lt;&gt;"",COUNTIF(' PROJETO'!$B$14:$B$16,$D1162)=0),IF($D1162="",FALSE(),IF(COUNTIF(' PROJETO'!$B$14:$B$16,$D1162)=0,FALSE(),IFERROR(INDEX(' PROJETO'!$C$14:$C$16,MATCH($D1162,' PROJETO'!$B$14:$B$16,0))&lt;&gt;"Sim",FALSE()))))</f>
        <v>0</v>
      </c>
      <c r="AG1162" s="21" t="b">
        <f>AND($AC1162,$Y1162&gt;'CONFG.  LISTAS'!$F$4,$Z1162="",$AA1162="")</f>
        <v>0</v>
      </c>
      <c r="AH1162" s="21" t="str">
        <f t="shared" ref="AH1162:AH1225" si="246">IF(NOT($AC1162),"",IF($AG1162,"⚠",IF(OR(AND($AC1162,NOT($AE1162)),$AF1162),"◔","✓")))</f>
        <v/>
      </c>
      <c r="AI1162" s="43" t="str">
        <f ca="1">IF(NOT($AC1162),"",IF(OR($B1162="",$C1162="",$E1162="",$F1162=""),"Preencha descrição, categoria, tipo e unidade.",IF(AND($B1162&lt;&gt;"",OR(LEFT($C1162,1)="1",LEFT($C1162,1)="2"),$D1162=""),"Informe a prática de restauração para itens diretos.",IF(AND($D1162&lt;&gt;"",NOT(OR(LEFT($C1162,1)="1",LEFT($C1162,1)="2"))),"Custos indiretos não devem pertencer a uma prática específica.",IF(AND($D1162&lt;&gt;"",COUNTIF(' PROJETO'!$B$14:$B$16,$D1162)=0),"Prática de restauração inválida ou não cadastrada.",IF(IF($D1162="",FALSE(),IF(COUNTIF(' PROJETO'!$B$14:$B$16,$D1162)=0,FALSE(),IFERROR(INDEX(' PROJETO'!$C$14:$C$16,MATCH($D1162,' PROJETO'!$B$14:$B$16,0))&lt;&gt;"Sim",FALSE()))),"A prática informada no item não foi selecionada na aba Projeto.",IF(AND(MAX($I1162,$L1162,$O1162,$R1162,$U1162,$X1162)&gt;'CONFG.  LISTAS'!$F$4,NOT(OR($Z1162&lt;&gt;"",$AA1162&lt;&gt;""))),"Memorial de cálculo ou anexo obrigatório não informado para item acima do limite.",IF(OR(AND($G1162&lt;&gt;"",$H1162&lt;&gt;"",OR($G1162&lt;=0,$H1162&lt;=0)),AND($J1162&lt;&gt;"",$K1162&lt;&gt;"",OR($J1162&lt;=0,$K1162&lt;=0)),AND($M1162&lt;&gt;"",$N1162&lt;&gt;"",OR($M1162&lt;=0,$N1162&lt;=0)),AND($P1162&lt;&gt;"",$Q1162&lt;&gt;"",OR($P1162&lt;=0,$Q1162&lt;=0)),AND($S1162&lt;&gt;"",$T1162&lt;&gt;"",OR($S1162&lt;=0,$T1162&lt;=0)),AND($V1162&lt;&gt;"",$W1162&lt;&gt;"",OR($V1162&lt;=0,$W1162&lt;=0))),"Revise os valores informados: valor unitário e quantidade devem ser maiores que zero.",IF(OR(AND($G1162="",$H1162&lt;&gt;""),AND($G1162&lt;&gt;"",$H1162=""),AND($J1162="",$K1162&lt;&gt;""),AND($J1162&lt;&gt;"",$K1162=""),AND($M1162="",$N1162&lt;&gt;""),AND($M1162&lt;&gt;"",$N1162=""),AND($P1162="",$Q1162&lt;&gt;""),AND($P1162&lt;&gt;"",$Q1162=""),AND($S1162="",$T1162&lt;&gt;""),AND($S1162&lt;&gt;"",$T1162=""),AND($V1162="",$W1162&lt;&gt;""),AND($V1162&lt;&gt;"",$W1162="")),"Há ano preenchido parcialmente: "&amp;TRIM(IF(AND($G1162="",$H1162&lt;&gt;""),"Ano 1 (falta valor unitário); ","")&amp;IF(AND($G1162&lt;&gt;"",$H1162=""),"Ano 1 (falta quantidade); ","")&amp;IF(AND($J1162="",$K1162&lt;&gt;""),"Ano 2 (falta valor unitário); ","")&amp;IF(AND($J1162&lt;&gt;"",$K1162=""),"Ano 2 (falta quantidade); ","")&amp;IF(AND($M1162="",$N1162&lt;&gt;""),"Ano 3 (falta valor unitário); ","")&amp;IF(AND($M1162&lt;&gt;"",$N1162=""),"Ano 3 (falta quantidade); ","")&amp;IF(AND($P1162="",$Q1162&lt;&gt;""),"Ano 4 (falta valor unitário); ","")&amp;IF(AND($P1162&lt;&gt;"",$Q1162=""),"Ano 4 (falta quantidade); ","")&amp;IF(AND($S1162="",$T1162&lt;&gt;""),"Ano 5 (falta valor unitário); ","")&amp;IF(AND($S1162&lt;&gt;"",$T1162=""),"Ano 5 (falta quantidade); ","")&amp;IF(AND($V1162="",$W1162&lt;&gt;""),"Ano 6 (falta valor unitário); ","")&amp;IF(AND($V1162&lt;&gt;"",$W1162=""),"Ano 6 (falta quantidade); ","")), IF(NOT(OR(AND($G1162&lt;&gt;"",$H1162&lt;&gt;""),AND($J1162&lt;&gt;"",$K1162&lt;&gt;""),AND($M1162&lt;&gt;"",$N1162&lt;&gt;""),AND($P1162&lt;&gt;"",$Q1162&lt;&gt;""),AND($S1162&lt;&gt;"",$T1162&lt;&gt;""),AND($V1162&lt;&gt;"",$W1162&lt;&gt;""))),"Informe pelo menos um ano completo com valor unitário e quantidade.",IF(AND($C1162&lt;&gt;"",$E1162&lt;&gt;"",LEFT(TRIM($C1162),1)&lt;&gt;LEFT(TRIM($E1162),1)),"Categoria e tipo estão incompatíveis.",IF(IF(OR($E1162="",$F1162=""),FALSE(),IFERROR(COUNTIF(INDIRECT("UNITS_"&amp;SUBSTITUTE(LEFT($E1162,FIND(" ",$E1162&amp;" ")-1),".","_")),$F1162)=0,TRUE())),"Unidade incompatível com o tipo selecionado.",IF(OR(AND(ISNUMBER(SEARCH("comunic",LOWER($B1162))),LEFT($E1162,3)&lt;&gt;"4.4"),AND(ISNUMBER(SEARCH("monitor",LOWER($B1162))),NOT(OR(LEFT($E1162,3)="1.5",LEFT($E1162,3)="2.5")))),"Revise a classificação do item conforme as regras de preenchimento.",IF(AND($B1162&lt;&gt;"",OR(ISNUMBER(SEARCH("outro",LOWER($B1162))),ISNUMBER(SEARCH("divers",LOWER($B1162))),ISNUMBER(SEARCH("kit",LOWER($B1162))),ISNUMBER(SEARCH("ferrament",LOWER($B1162))),ISNUMBER(SEARCH("epi",LOWER($B1162)))),NOT(OR($Z1162&lt;&gt;"",$AA1162&lt;&gt;""))),"Descrição muito genérica: detalhe melhor o item e registre o racional no memorial ou em anexo.",IF(AND($Y1162=0,$B1162&lt;&gt;"",OR($G1162&lt;&gt;"",$H1162&lt;&gt;"",$J1162&lt;&gt;"",$K1162&lt;&gt;"",$M1162&lt;&gt;"",$N1162&lt;&gt;"",$P1162&lt;&gt;"",$Q1162&lt;&gt;"",$S1162&lt;&gt;"",$T1162&lt;&gt;"",$V1162&lt;&gt;"",$W1162&lt;&gt;"")),"O item possui dados lançados, mas o total está zerado. Revise os valores informados.","")))))))))))))))</f>
        <v/>
      </c>
    </row>
    <row r="1163" spans="1:35" ht="14.25" customHeight="1" x14ac:dyDescent="0.25">
      <c r="A1163" s="57" t="str">
        <f t="shared" si="234"/>
        <v/>
      </c>
      <c r="B1163" s="61"/>
      <c r="C1163" s="61"/>
      <c r="D1163" s="58"/>
      <c r="E1163" s="61"/>
      <c r="F1163" s="61"/>
      <c r="G1163" s="272"/>
      <c r="H1163" s="62"/>
      <c r="I1163" s="273">
        <f t="shared" si="235"/>
        <v>0</v>
      </c>
      <c r="J1163" s="272"/>
      <c r="K1163" s="62"/>
      <c r="L1163" s="270">
        <f t="shared" si="236"/>
        <v>0</v>
      </c>
      <c r="M1163" s="272"/>
      <c r="N1163" s="62"/>
      <c r="O1163" s="270">
        <f t="shared" si="237"/>
        <v>0</v>
      </c>
      <c r="P1163" s="272"/>
      <c r="Q1163" s="62"/>
      <c r="R1163" s="271">
        <f t="shared" si="238"/>
        <v>0</v>
      </c>
      <c r="S1163" s="272"/>
      <c r="T1163" s="62"/>
      <c r="U1163" s="270">
        <f t="shared" si="239"/>
        <v>0</v>
      </c>
      <c r="V1163" s="272"/>
      <c r="W1163" s="62"/>
      <c r="X1163" s="270">
        <f t="shared" si="240"/>
        <v>0</v>
      </c>
      <c r="Y1163" s="270">
        <f t="shared" si="241"/>
        <v>0</v>
      </c>
      <c r="Z1163" s="61"/>
      <c r="AA1163" s="61"/>
      <c r="AB1163" s="60" t="str">
        <f t="shared" si="242"/>
        <v/>
      </c>
      <c r="AC1163" s="21" t="b">
        <f t="shared" si="243"/>
        <v>0</v>
      </c>
      <c r="AD1163" s="21" t="b">
        <f t="shared" si="244"/>
        <v>0</v>
      </c>
      <c r="AE1163" s="21" t="b">
        <f t="shared" si="245"/>
        <v>0</v>
      </c>
      <c r="AF1163" s="21" t="b">
        <f ca="1">OR(AND($AC1163,NOT($AD1163)),AND($AC1163,OR(AND($G1163="",$H1163&lt;&gt;""),AND($G1163&lt;&gt;"",$H1163=""),AND($J1163="",$K1163&lt;&gt;""),AND($J1163&lt;&gt;"",$K1163=""),AND($M1163="",$N1163&lt;&gt;""),AND($M1163&lt;&gt;"",$N1163=""),AND($P1163="",$Q1163&lt;&gt;""),AND($P1163&lt;&gt;"",$Q1163=""),AND($S1163="",$T1163&lt;&gt;""),AND($S1163&lt;&gt;"",$T1163=""),AND($V1163="",$W1163&lt;&gt;""),AND($V1163&lt;&gt;"",$W1163=""))),AND($C1163&lt;&gt;"",$E1163&lt;&gt;"",LEFT(TRIM($C1163),1)&lt;&gt;LEFT(TRIM($E1163),1)),IF(OR($E1163="",$F1163=""),FALSE(),IFERROR(COUNTIF(INDIRECT("UNITS_"&amp;SUBSTITUTE(LEFT($E1163,FIND(" ",$E1163&amp;" ")-1),".","_")),$F1163)=0,TRUE())),AND($B1163&lt;&gt;"",OR(ISNUMBER(SEARCH("outro",LOWER($B1163))),ISNUMBER(SEARCH("divers",LOWER($B1163))),ISNUMBER(SEARCH("etc",LOWER($B1163))))),OR(AND(ISNUMBER(SEARCH("comunic",LOWER($B1163))),LEFT($E1163,3)&lt;&gt;"4.4"),AND(ISNUMBER(SEARCH("monitor",LOWER($B1163))),NOT(OR(LEFT($E1163,3)="1.5",LEFT($E1163,3)="2.5")))),AND($B1163&lt;&gt;"",OR(LEFT($C1163,1)="1",LEFT($C1163,1)="2"),$D1163=""),AND($D1163&lt;&gt;"",NOT(OR(LEFT($C1163,1)="1",LEFT($C1163,1)="2"))),AND($D1163&lt;&gt;"",COUNTIF(' PROJETO'!$B$14:$B$16,$D1163)=0),IF($D1163="",FALSE(),IF(COUNTIF(' PROJETO'!$B$14:$B$16,$D1163)=0,FALSE(),IFERROR(INDEX(' PROJETO'!$C$14:$C$16,MATCH($D1163,' PROJETO'!$B$14:$B$16,0))&lt;&gt;"Sim",FALSE()))))</f>
        <v>0</v>
      </c>
      <c r="AG1163" s="21" t="b">
        <f>AND($AC1163,$Y1163&gt;'CONFG.  LISTAS'!$F$4,$Z1163="",$AA1163="")</f>
        <v>0</v>
      </c>
      <c r="AH1163" s="21" t="str">
        <f t="shared" si="246"/>
        <v/>
      </c>
      <c r="AI1163" s="43" t="str">
        <f ca="1">IF(NOT($AC1163),"",IF(OR($B1163="",$C1163="",$E1163="",$F1163=""),"Preencha descrição, categoria, tipo e unidade.",IF(AND($B1163&lt;&gt;"",OR(LEFT($C1163,1)="1",LEFT($C1163,1)="2"),$D1163=""),"Informe a prática de restauração para itens diretos.",IF(AND($D1163&lt;&gt;"",NOT(OR(LEFT($C1163,1)="1",LEFT($C1163,1)="2"))),"Custos indiretos não devem pertencer a uma prática específica.",IF(AND($D1163&lt;&gt;"",COUNTIF(' PROJETO'!$B$14:$B$16,$D1163)=0),"Prática de restauração inválida ou não cadastrada.",IF(IF($D1163="",FALSE(),IF(COUNTIF(' PROJETO'!$B$14:$B$16,$D1163)=0,FALSE(),IFERROR(INDEX(' PROJETO'!$C$14:$C$16,MATCH($D1163,' PROJETO'!$B$14:$B$16,0))&lt;&gt;"Sim",FALSE()))),"A prática informada no item não foi selecionada na aba Projeto.",IF(AND(MAX($I1163,$L1163,$O1163,$R1163,$U1163,$X1163)&gt;'CONFG.  LISTAS'!$F$4,NOT(OR($Z1163&lt;&gt;"",$AA1163&lt;&gt;""))),"Memorial de cálculo ou anexo obrigatório não informado para item acima do limite.",IF(OR(AND($G1163&lt;&gt;"",$H1163&lt;&gt;"",OR($G1163&lt;=0,$H1163&lt;=0)),AND($J1163&lt;&gt;"",$K1163&lt;&gt;"",OR($J1163&lt;=0,$K1163&lt;=0)),AND($M1163&lt;&gt;"",$N1163&lt;&gt;"",OR($M1163&lt;=0,$N1163&lt;=0)),AND($P1163&lt;&gt;"",$Q1163&lt;&gt;"",OR($P1163&lt;=0,$Q1163&lt;=0)),AND($S1163&lt;&gt;"",$T1163&lt;&gt;"",OR($S1163&lt;=0,$T1163&lt;=0)),AND($V1163&lt;&gt;"",$W1163&lt;&gt;"",OR($V1163&lt;=0,$W1163&lt;=0))),"Revise os valores informados: valor unitário e quantidade devem ser maiores que zero.",IF(OR(AND($G1163="",$H1163&lt;&gt;""),AND($G1163&lt;&gt;"",$H1163=""),AND($J1163="",$K1163&lt;&gt;""),AND($J1163&lt;&gt;"",$K1163=""),AND($M1163="",$N1163&lt;&gt;""),AND($M1163&lt;&gt;"",$N1163=""),AND($P1163="",$Q1163&lt;&gt;""),AND($P1163&lt;&gt;"",$Q1163=""),AND($S1163="",$T1163&lt;&gt;""),AND($S1163&lt;&gt;"",$T1163=""),AND($V1163="",$W1163&lt;&gt;""),AND($V1163&lt;&gt;"",$W1163="")),"Há ano preenchido parcialmente: "&amp;TRIM(IF(AND($G1163="",$H1163&lt;&gt;""),"Ano 1 (falta valor unitário); ","")&amp;IF(AND($G1163&lt;&gt;"",$H1163=""),"Ano 1 (falta quantidade); ","")&amp;IF(AND($J1163="",$K1163&lt;&gt;""),"Ano 2 (falta valor unitário); ","")&amp;IF(AND($J1163&lt;&gt;"",$K1163=""),"Ano 2 (falta quantidade); ","")&amp;IF(AND($M1163="",$N1163&lt;&gt;""),"Ano 3 (falta valor unitário); ","")&amp;IF(AND($M1163&lt;&gt;"",$N1163=""),"Ano 3 (falta quantidade); ","")&amp;IF(AND($P1163="",$Q1163&lt;&gt;""),"Ano 4 (falta valor unitário); ","")&amp;IF(AND($P1163&lt;&gt;"",$Q1163=""),"Ano 4 (falta quantidade); ","")&amp;IF(AND($S1163="",$T1163&lt;&gt;""),"Ano 5 (falta valor unitário); ","")&amp;IF(AND($S1163&lt;&gt;"",$T1163=""),"Ano 5 (falta quantidade); ","")&amp;IF(AND($V1163="",$W1163&lt;&gt;""),"Ano 6 (falta valor unitário); ","")&amp;IF(AND($V1163&lt;&gt;"",$W1163=""),"Ano 6 (falta quantidade); ","")), IF(NOT(OR(AND($G1163&lt;&gt;"",$H1163&lt;&gt;""),AND($J1163&lt;&gt;"",$K1163&lt;&gt;""),AND($M1163&lt;&gt;"",$N1163&lt;&gt;""),AND($P1163&lt;&gt;"",$Q1163&lt;&gt;""),AND($S1163&lt;&gt;"",$T1163&lt;&gt;""),AND($V1163&lt;&gt;"",$W1163&lt;&gt;""))),"Informe pelo menos um ano completo com valor unitário e quantidade.",IF(AND($C1163&lt;&gt;"",$E1163&lt;&gt;"",LEFT(TRIM($C1163),1)&lt;&gt;LEFT(TRIM($E1163),1)),"Categoria e tipo estão incompatíveis.",IF(IF(OR($E1163="",$F1163=""),FALSE(),IFERROR(COUNTIF(INDIRECT("UNITS_"&amp;SUBSTITUTE(LEFT($E1163,FIND(" ",$E1163&amp;" ")-1),".","_")),$F1163)=0,TRUE())),"Unidade incompatível com o tipo selecionado.",IF(OR(AND(ISNUMBER(SEARCH("comunic",LOWER($B1163))),LEFT($E1163,3)&lt;&gt;"4.4"),AND(ISNUMBER(SEARCH("monitor",LOWER($B1163))),NOT(OR(LEFT($E1163,3)="1.5",LEFT($E1163,3)="2.5")))),"Revise a classificação do item conforme as regras de preenchimento.",IF(AND($B1163&lt;&gt;"",OR(ISNUMBER(SEARCH("outro",LOWER($B1163))),ISNUMBER(SEARCH("divers",LOWER($B1163))),ISNUMBER(SEARCH("kit",LOWER($B1163))),ISNUMBER(SEARCH("ferrament",LOWER($B1163))),ISNUMBER(SEARCH("epi",LOWER($B1163)))),NOT(OR($Z1163&lt;&gt;"",$AA1163&lt;&gt;""))),"Descrição muito genérica: detalhe melhor o item e registre o racional no memorial ou em anexo.",IF(AND($Y1163=0,$B1163&lt;&gt;"",OR($G1163&lt;&gt;"",$H1163&lt;&gt;"",$J1163&lt;&gt;"",$K1163&lt;&gt;"",$M1163&lt;&gt;"",$N1163&lt;&gt;"",$P1163&lt;&gt;"",$Q1163&lt;&gt;"",$S1163&lt;&gt;"",$T1163&lt;&gt;"",$V1163&lt;&gt;"",$W1163&lt;&gt;"")),"O item possui dados lançados, mas o total está zerado. Revise os valores informados.","")))))))))))))))</f>
        <v/>
      </c>
    </row>
    <row r="1164" spans="1:35" ht="14.25" customHeight="1" x14ac:dyDescent="0.25">
      <c r="A1164" s="57" t="str">
        <f t="shared" si="234"/>
        <v/>
      </c>
      <c r="B1164" s="58"/>
      <c r="C1164" s="58"/>
      <c r="D1164" s="58"/>
      <c r="E1164" s="58"/>
      <c r="F1164" s="58"/>
      <c r="G1164" s="269"/>
      <c r="H1164" s="59"/>
      <c r="I1164" s="273">
        <f t="shared" si="235"/>
        <v>0</v>
      </c>
      <c r="J1164" s="269"/>
      <c r="K1164" s="59"/>
      <c r="L1164" s="270">
        <f t="shared" si="236"/>
        <v>0</v>
      </c>
      <c r="M1164" s="269"/>
      <c r="N1164" s="59"/>
      <c r="O1164" s="270">
        <f t="shared" si="237"/>
        <v>0</v>
      </c>
      <c r="P1164" s="269"/>
      <c r="Q1164" s="59"/>
      <c r="R1164" s="271">
        <f t="shared" si="238"/>
        <v>0</v>
      </c>
      <c r="S1164" s="269"/>
      <c r="T1164" s="59"/>
      <c r="U1164" s="270">
        <f t="shared" si="239"/>
        <v>0</v>
      </c>
      <c r="V1164" s="269"/>
      <c r="W1164" s="59"/>
      <c r="X1164" s="270">
        <f t="shared" si="240"/>
        <v>0</v>
      </c>
      <c r="Y1164" s="270">
        <f t="shared" si="241"/>
        <v>0</v>
      </c>
      <c r="Z1164" s="58"/>
      <c r="AA1164" s="58"/>
      <c r="AB1164" s="60" t="str">
        <f t="shared" si="242"/>
        <v/>
      </c>
      <c r="AC1164" s="21" t="b">
        <f t="shared" si="243"/>
        <v>0</v>
      </c>
      <c r="AD1164" s="21" t="b">
        <f t="shared" si="244"/>
        <v>0</v>
      </c>
      <c r="AE1164" s="21" t="b">
        <f t="shared" si="245"/>
        <v>0</v>
      </c>
      <c r="AF1164" s="21" t="b">
        <f ca="1">OR(AND($AC1164,NOT($AD1164)),AND($AC1164,OR(AND($G1164="",$H1164&lt;&gt;""),AND($G1164&lt;&gt;"",$H1164=""),AND($J1164="",$K1164&lt;&gt;""),AND($J1164&lt;&gt;"",$K1164=""),AND($M1164="",$N1164&lt;&gt;""),AND($M1164&lt;&gt;"",$N1164=""),AND($P1164="",$Q1164&lt;&gt;""),AND($P1164&lt;&gt;"",$Q1164=""),AND($S1164="",$T1164&lt;&gt;""),AND($S1164&lt;&gt;"",$T1164=""),AND($V1164="",$W1164&lt;&gt;""),AND($V1164&lt;&gt;"",$W1164=""))),AND($C1164&lt;&gt;"",$E1164&lt;&gt;"",LEFT(TRIM($C1164),1)&lt;&gt;LEFT(TRIM($E1164),1)),IF(OR($E1164="",$F1164=""),FALSE(),IFERROR(COUNTIF(INDIRECT("UNITS_"&amp;SUBSTITUTE(LEFT($E1164,FIND(" ",$E1164&amp;" ")-1),".","_")),$F1164)=0,TRUE())),AND($B1164&lt;&gt;"",OR(ISNUMBER(SEARCH("outro",LOWER($B1164))),ISNUMBER(SEARCH("divers",LOWER($B1164))),ISNUMBER(SEARCH("etc",LOWER($B1164))))),OR(AND(ISNUMBER(SEARCH("comunic",LOWER($B1164))),LEFT($E1164,3)&lt;&gt;"4.4"),AND(ISNUMBER(SEARCH("monitor",LOWER($B1164))),NOT(OR(LEFT($E1164,3)="1.5",LEFT($E1164,3)="2.5")))),AND($B1164&lt;&gt;"",OR(LEFT($C1164,1)="1",LEFT($C1164,1)="2"),$D1164=""),AND($D1164&lt;&gt;"",NOT(OR(LEFT($C1164,1)="1",LEFT($C1164,1)="2"))),AND($D1164&lt;&gt;"",COUNTIF(' PROJETO'!$B$14:$B$16,$D1164)=0),IF($D1164="",FALSE(),IF(COUNTIF(' PROJETO'!$B$14:$B$16,$D1164)=0,FALSE(),IFERROR(INDEX(' PROJETO'!$C$14:$C$16,MATCH($D1164,' PROJETO'!$B$14:$B$16,0))&lt;&gt;"Sim",FALSE()))))</f>
        <v>0</v>
      </c>
      <c r="AG1164" s="21" t="b">
        <f>AND($AC1164,$Y1164&gt;'CONFG.  LISTAS'!$F$4,$Z1164="",$AA1164="")</f>
        <v>0</v>
      </c>
      <c r="AH1164" s="21" t="str">
        <f t="shared" si="246"/>
        <v/>
      </c>
      <c r="AI1164" s="43" t="str">
        <f ca="1">IF(NOT($AC1164),"",IF(OR($B1164="",$C1164="",$E1164="",$F1164=""),"Preencha descrição, categoria, tipo e unidade.",IF(AND($B1164&lt;&gt;"",OR(LEFT($C1164,1)="1",LEFT($C1164,1)="2"),$D1164=""),"Informe a prática de restauração para itens diretos.",IF(AND($D1164&lt;&gt;"",NOT(OR(LEFT($C1164,1)="1",LEFT($C1164,1)="2"))),"Custos indiretos não devem pertencer a uma prática específica.",IF(AND($D1164&lt;&gt;"",COUNTIF(' PROJETO'!$B$14:$B$16,$D1164)=0),"Prática de restauração inválida ou não cadastrada.",IF(IF($D1164="",FALSE(),IF(COUNTIF(' PROJETO'!$B$14:$B$16,$D1164)=0,FALSE(),IFERROR(INDEX(' PROJETO'!$C$14:$C$16,MATCH($D1164,' PROJETO'!$B$14:$B$16,0))&lt;&gt;"Sim",FALSE()))),"A prática informada no item não foi selecionada na aba Projeto.",IF(AND(MAX($I1164,$L1164,$O1164,$R1164,$U1164,$X1164)&gt;'CONFG.  LISTAS'!$F$4,NOT(OR($Z1164&lt;&gt;"",$AA1164&lt;&gt;""))),"Memorial de cálculo ou anexo obrigatório não informado para item acima do limite.",IF(OR(AND($G1164&lt;&gt;"",$H1164&lt;&gt;"",OR($G1164&lt;=0,$H1164&lt;=0)),AND($J1164&lt;&gt;"",$K1164&lt;&gt;"",OR($J1164&lt;=0,$K1164&lt;=0)),AND($M1164&lt;&gt;"",$N1164&lt;&gt;"",OR($M1164&lt;=0,$N1164&lt;=0)),AND($P1164&lt;&gt;"",$Q1164&lt;&gt;"",OR($P1164&lt;=0,$Q1164&lt;=0)),AND($S1164&lt;&gt;"",$T1164&lt;&gt;"",OR($S1164&lt;=0,$T1164&lt;=0)),AND($V1164&lt;&gt;"",$W1164&lt;&gt;"",OR($V1164&lt;=0,$W1164&lt;=0))),"Revise os valores informados: valor unitário e quantidade devem ser maiores que zero.",IF(OR(AND($G1164="",$H1164&lt;&gt;""),AND($G1164&lt;&gt;"",$H1164=""),AND($J1164="",$K1164&lt;&gt;""),AND($J1164&lt;&gt;"",$K1164=""),AND($M1164="",$N1164&lt;&gt;""),AND($M1164&lt;&gt;"",$N1164=""),AND($P1164="",$Q1164&lt;&gt;""),AND($P1164&lt;&gt;"",$Q1164=""),AND($S1164="",$T1164&lt;&gt;""),AND($S1164&lt;&gt;"",$T1164=""),AND($V1164="",$W1164&lt;&gt;""),AND($V1164&lt;&gt;"",$W1164="")),"Há ano preenchido parcialmente: "&amp;TRIM(IF(AND($G1164="",$H1164&lt;&gt;""),"Ano 1 (falta valor unitário); ","")&amp;IF(AND($G1164&lt;&gt;"",$H1164=""),"Ano 1 (falta quantidade); ","")&amp;IF(AND($J1164="",$K1164&lt;&gt;""),"Ano 2 (falta valor unitário); ","")&amp;IF(AND($J1164&lt;&gt;"",$K1164=""),"Ano 2 (falta quantidade); ","")&amp;IF(AND($M1164="",$N1164&lt;&gt;""),"Ano 3 (falta valor unitário); ","")&amp;IF(AND($M1164&lt;&gt;"",$N1164=""),"Ano 3 (falta quantidade); ","")&amp;IF(AND($P1164="",$Q1164&lt;&gt;""),"Ano 4 (falta valor unitário); ","")&amp;IF(AND($P1164&lt;&gt;"",$Q1164=""),"Ano 4 (falta quantidade); ","")&amp;IF(AND($S1164="",$T1164&lt;&gt;""),"Ano 5 (falta valor unitário); ","")&amp;IF(AND($S1164&lt;&gt;"",$T1164=""),"Ano 5 (falta quantidade); ","")&amp;IF(AND($V1164="",$W1164&lt;&gt;""),"Ano 6 (falta valor unitário); ","")&amp;IF(AND($V1164&lt;&gt;"",$W1164=""),"Ano 6 (falta quantidade); ","")), IF(NOT(OR(AND($G1164&lt;&gt;"",$H1164&lt;&gt;""),AND($J1164&lt;&gt;"",$K1164&lt;&gt;""),AND($M1164&lt;&gt;"",$N1164&lt;&gt;""),AND($P1164&lt;&gt;"",$Q1164&lt;&gt;""),AND($S1164&lt;&gt;"",$T1164&lt;&gt;""),AND($V1164&lt;&gt;"",$W1164&lt;&gt;""))),"Informe pelo menos um ano completo com valor unitário e quantidade.",IF(AND($C1164&lt;&gt;"",$E1164&lt;&gt;"",LEFT(TRIM($C1164),1)&lt;&gt;LEFT(TRIM($E1164),1)),"Categoria e tipo estão incompatíveis.",IF(IF(OR($E1164="",$F1164=""),FALSE(),IFERROR(COUNTIF(INDIRECT("UNITS_"&amp;SUBSTITUTE(LEFT($E1164,FIND(" ",$E1164&amp;" ")-1),".","_")),$F1164)=0,TRUE())),"Unidade incompatível com o tipo selecionado.",IF(OR(AND(ISNUMBER(SEARCH("comunic",LOWER($B1164))),LEFT($E1164,3)&lt;&gt;"4.4"),AND(ISNUMBER(SEARCH("monitor",LOWER($B1164))),NOT(OR(LEFT($E1164,3)="1.5",LEFT($E1164,3)="2.5")))),"Revise a classificação do item conforme as regras de preenchimento.",IF(AND($B1164&lt;&gt;"",OR(ISNUMBER(SEARCH("outro",LOWER($B1164))),ISNUMBER(SEARCH("divers",LOWER($B1164))),ISNUMBER(SEARCH("kit",LOWER($B1164))),ISNUMBER(SEARCH("ferrament",LOWER($B1164))),ISNUMBER(SEARCH("epi",LOWER($B1164)))),NOT(OR($Z1164&lt;&gt;"",$AA1164&lt;&gt;""))),"Descrição muito genérica: detalhe melhor o item e registre o racional no memorial ou em anexo.",IF(AND($Y1164=0,$B1164&lt;&gt;"",OR($G1164&lt;&gt;"",$H1164&lt;&gt;"",$J1164&lt;&gt;"",$K1164&lt;&gt;"",$M1164&lt;&gt;"",$N1164&lt;&gt;"",$P1164&lt;&gt;"",$Q1164&lt;&gt;"",$S1164&lt;&gt;"",$T1164&lt;&gt;"",$V1164&lt;&gt;"",$W1164&lt;&gt;"")),"O item possui dados lançados, mas o total está zerado. Revise os valores informados.","")))))))))))))))</f>
        <v/>
      </c>
    </row>
    <row r="1165" spans="1:35" ht="14.25" customHeight="1" x14ac:dyDescent="0.25">
      <c r="A1165" s="57" t="str">
        <f t="shared" si="234"/>
        <v/>
      </c>
      <c r="B1165" s="61"/>
      <c r="C1165" s="61"/>
      <c r="D1165" s="58"/>
      <c r="E1165" s="61"/>
      <c r="F1165" s="61"/>
      <c r="G1165" s="272"/>
      <c r="H1165" s="62"/>
      <c r="I1165" s="273">
        <f t="shared" si="235"/>
        <v>0</v>
      </c>
      <c r="J1165" s="272"/>
      <c r="K1165" s="62"/>
      <c r="L1165" s="270">
        <f t="shared" si="236"/>
        <v>0</v>
      </c>
      <c r="M1165" s="272"/>
      <c r="N1165" s="62"/>
      <c r="O1165" s="270">
        <f t="shared" si="237"/>
        <v>0</v>
      </c>
      <c r="P1165" s="272"/>
      <c r="Q1165" s="62"/>
      <c r="R1165" s="271">
        <f t="shared" si="238"/>
        <v>0</v>
      </c>
      <c r="S1165" s="272"/>
      <c r="T1165" s="62"/>
      <c r="U1165" s="270">
        <f t="shared" si="239"/>
        <v>0</v>
      </c>
      <c r="V1165" s="272"/>
      <c r="W1165" s="62"/>
      <c r="X1165" s="270">
        <f t="shared" si="240"/>
        <v>0</v>
      </c>
      <c r="Y1165" s="270">
        <f t="shared" si="241"/>
        <v>0</v>
      </c>
      <c r="Z1165" s="61"/>
      <c r="AA1165" s="61"/>
      <c r="AB1165" s="60" t="str">
        <f t="shared" si="242"/>
        <v/>
      </c>
      <c r="AC1165" s="21" t="b">
        <f t="shared" si="243"/>
        <v>0</v>
      </c>
      <c r="AD1165" s="21" t="b">
        <f t="shared" si="244"/>
        <v>0</v>
      </c>
      <c r="AE1165" s="21" t="b">
        <f t="shared" si="245"/>
        <v>0</v>
      </c>
      <c r="AF1165" s="21" t="b">
        <f ca="1">OR(AND($AC1165,NOT($AD1165)),AND($AC1165,OR(AND($G1165="",$H1165&lt;&gt;""),AND($G1165&lt;&gt;"",$H1165=""),AND($J1165="",$K1165&lt;&gt;""),AND($J1165&lt;&gt;"",$K1165=""),AND($M1165="",$N1165&lt;&gt;""),AND($M1165&lt;&gt;"",$N1165=""),AND($P1165="",$Q1165&lt;&gt;""),AND($P1165&lt;&gt;"",$Q1165=""),AND($S1165="",$T1165&lt;&gt;""),AND($S1165&lt;&gt;"",$T1165=""),AND($V1165="",$W1165&lt;&gt;""),AND($V1165&lt;&gt;"",$W1165=""))),AND($C1165&lt;&gt;"",$E1165&lt;&gt;"",LEFT(TRIM($C1165),1)&lt;&gt;LEFT(TRIM($E1165),1)),IF(OR($E1165="",$F1165=""),FALSE(),IFERROR(COUNTIF(INDIRECT("UNITS_"&amp;SUBSTITUTE(LEFT($E1165,FIND(" ",$E1165&amp;" ")-1),".","_")),$F1165)=0,TRUE())),AND($B1165&lt;&gt;"",OR(ISNUMBER(SEARCH("outro",LOWER($B1165))),ISNUMBER(SEARCH("divers",LOWER($B1165))),ISNUMBER(SEARCH("etc",LOWER($B1165))))),OR(AND(ISNUMBER(SEARCH("comunic",LOWER($B1165))),LEFT($E1165,3)&lt;&gt;"4.4"),AND(ISNUMBER(SEARCH("monitor",LOWER($B1165))),NOT(OR(LEFT($E1165,3)="1.5",LEFT($E1165,3)="2.5")))),AND($B1165&lt;&gt;"",OR(LEFT($C1165,1)="1",LEFT($C1165,1)="2"),$D1165=""),AND($D1165&lt;&gt;"",NOT(OR(LEFT($C1165,1)="1",LEFT($C1165,1)="2"))),AND($D1165&lt;&gt;"",COUNTIF(' PROJETO'!$B$14:$B$16,$D1165)=0),IF($D1165="",FALSE(),IF(COUNTIF(' PROJETO'!$B$14:$B$16,$D1165)=0,FALSE(),IFERROR(INDEX(' PROJETO'!$C$14:$C$16,MATCH($D1165,' PROJETO'!$B$14:$B$16,0))&lt;&gt;"Sim",FALSE()))))</f>
        <v>0</v>
      </c>
      <c r="AG1165" s="21" t="b">
        <f>AND($AC1165,$Y1165&gt;'CONFG.  LISTAS'!$F$4,$Z1165="",$AA1165="")</f>
        <v>0</v>
      </c>
      <c r="AH1165" s="21" t="str">
        <f t="shared" si="246"/>
        <v/>
      </c>
      <c r="AI1165" s="43" t="str">
        <f ca="1">IF(NOT($AC1165),"",IF(OR($B1165="",$C1165="",$E1165="",$F1165=""),"Preencha descrição, categoria, tipo e unidade.",IF(AND($B1165&lt;&gt;"",OR(LEFT($C1165,1)="1",LEFT($C1165,1)="2"),$D1165=""),"Informe a prática de restauração para itens diretos.",IF(AND($D1165&lt;&gt;"",NOT(OR(LEFT($C1165,1)="1",LEFT($C1165,1)="2"))),"Custos indiretos não devem pertencer a uma prática específica.",IF(AND($D1165&lt;&gt;"",COUNTIF(' PROJETO'!$B$14:$B$16,$D1165)=0),"Prática de restauração inválida ou não cadastrada.",IF(IF($D1165="",FALSE(),IF(COUNTIF(' PROJETO'!$B$14:$B$16,$D1165)=0,FALSE(),IFERROR(INDEX(' PROJETO'!$C$14:$C$16,MATCH($D1165,' PROJETO'!$B$14:$B$16,0))&lt;&gt;"Sim",FALSE()))),"A prática informada no item não foi selecionada na aba Projeto.",IF(AND(MAX($I1165,$L1165,$O1165,$R1165,$U1165,$X1165)&gt;'CONFG.  LISTAS'!$F$4,NOT(OR($Z1165&lt;&gt;"",$AA1165&lt;&gt;""))),"Memorial de cálculo ou anexo obrigatório não informado para item acima do limite.",IF(OR(AND($G1165&lt;&gt;"",$H1165&lt;&gt;"",OR($G1165&lt;=0,$H1165&lt;=0)),AND($J1165&lt;&gt;"",$K1165&lt;&gt;"",OR($J1165&lt;=0,$K1165&lt;=0)),AND($M1165&lt;&gt;"",$N1165&lt;&gt;"",OR($M1165&lt;=0,$N1165&lt;=0)),AND($P1165&lt;&gt;"",$Q1165&lt;&gt;"",OR($P1165&lt;=0,$Q1165&lt;=0)),AND($S1165&lt;&gt;"",$T1165&lt;&gt;"",OR($S1165&lt;=0,$T1165&lt;=0)),AND($V1165&lt;&gt;"",$W1165&lt;&gt;"",OR($V1165&lt;=0,$W1165&lt;=0))),"Revise os valores informados: valor unitário e quantidade devem ser maiores que zero.",IF(OR(AND($G1165="",$H1165&lt;&gt;""),AND($G1165&lt;&gt;"",$H1165=""),AND($J1165="",$K1165&lt;&gt;""),AND($J1165&lt;&gt;"",$K1165=""),AND($M1165="",$N1165&lt;&gt;""),AND($M1165&lt;&gt;"",$N1165=""),AND($P1165="",$Q1165&lt;&gt;""),AND($P1165&lt;&gt;"",$Q1165=""),AND($S1165="",$T1165&lt;&gt;""),AND($S1165&lt;&gt;"",$T1165=""),AND($V1165="",$W1165&lt;&gt;""),AND($V1165&lt;&gt;"",$W1165="")),"Há ano preenchido parcialmente: "&amp;TRIM(IF(AND($G1165="",$H1165&lt;&gt;""),"Ano 1 (falta valor unitário); ","")&amp;IF(AND($G1165&lt;&gt;"",$H1165=""),"Ano 1 (falta quantidade); ","")&amp;IF(AND($J1165="",$K1165&lt;&gt;""),"Ano 2 (falta valor unitário); ","")&amp;IF(AND($J1165&lt;&gt;"",$K1165=""),"Ano 2 (falta quantidade); ","")&amp;IF(AND($M1165="",$N1165&lt;&gt;""),"Ano 3 (falta valor unitário); ","")&amp;IF(AND($M1165&lt;&gt;"",$N1165=""),"Ano 3 (falta quantidade); ","")&amp;IF(AND($P1165="",$Q1165&lt;&gt;""),"Ano 4 (falta valor unitário); ","")&amp;IF(AND($P1165&lt;&gt;"",$Q1165=""),"Ano 4 (falta quantidade); ","")&amp;IF(AND($S1165="",$T1165&lt;&gt;""),"Ano 5 (falta valor unitário); ","")&amp;IF(AND($S1165&lt;&gt;"",$T1165=""),"Ano 5 (falta quantidade); ","")&amp;IF(AND($V1165="",$W1165&lt;&gt;""),"Ano 6 (falta valor unitário); ","")&amp;IF(AND($V1165&lt;&gt;"",$W1165=""),"Ano 6 (falta quantidade); ","")), IF(NOT(OR(AND($G1165&lt;&gt;"",$H1165&lt;&gt;""),AND($J1165&lt;&gt;"",$K1165&lt;&gt;""),AND($M1165&lt;&gt;"",$N1165&lt;&gt;""),AND($P1165&lt;&gt;"",$Q1165&lt;&gt;""),AND($S1165&lt;&gt;"",$T1165&lt;&gt;""),AND($V1165&lt;&gt;"",$W1165&lt;&gt;""))),"Informe pelo menos um ano completo com valor unitário e quantidade.",IF(AND($C1165&lt;&gt;"",$E1165&lt;&gt;"",LEFT(TRIM($C1165),1)&lt;&gt;LEFT(TRIM($E1165),1)),"Categoria e tipo estão incompatíveis.",IF(IF(OR($E1165="",$F1165=""),FALSE(),IFERROR(COUNTIF(INDIRECT("UNITS_"&amp;SUBSTITUTE(LEFT($E1165,FIND(" ",$E1165&amp;" ")-1),".","_")),$F1165)=0,TRUE())),"Unidade incompatível com o tipo selecionado.",IF(OR(AND(ISNUMBER(SEARCH("comunic",LOWER($B1165))),LEFT($E1165,3)&lt;&gt;"4.4"),AND(ISNUMBER(SEARCH("monitor",LOWER($B1165))),NOT(OR(LEFT($E1165,3)="1.5",LEFT($E1165,3)="2.5")))),"Revise a classificação do item conforme as regras de preenchimento.",IF(AND($B1165&lt;&gt;"",OR(ISNUMBER(SEARCH("outro",LOWER($B1165))),ISNUMBER(SEARCH("divers",LOWER($B1165))),ISNUMBER(SEARCH("kit",LOWER($B1165))),ISNUMBER(SEARCH("ferrament",LOWER($B1165))),ISNUMBER(SEARCH("epi",LOWER($B1165)))),NOT(OR($Z1165&lt;&gt;"",$AA1165&lt;&gt;""))),"Descrição muito genérica: detalhe melhor o item e registre o racional no memorial ou em anexo.",IF(AND($Y1165=0,$B1165&lt;&gt;"",OR($G1165&lt;&gt;"",$H1165&lt;&gt;"",$J1165&lt;&gt;"",$K1165&lt;&gt;"",$M1165&lt;&gt;"",$N1165&lt;&gt;"",$P1165&lt;&gt;"",$Q1165&lt;&gt;"",$S1165&lt;&gt;"",$T1165&lt;&gt;"",$V1165&lt;&gt;"",$W1165&lt;&gt;"")),"O item possui dados lançados, mas o total está zerado. Revise os valores informados.","")))))))))))))))</f>
        <v/>
      </c>
    </row>
    <row r="1166" spans="1:35" ht="14.25" customHeight="1" x14ac:dyDescent="0.25">
      <c r="A1166" s="57" t="str">
        <f t="shared" si="234"/>
        <v/>
      </c>
      <c r="B1166" s="58"/>
      <c r="C1166" s="58"/>
      <c r="D1166" s="58"/>
      <c r="E1166" s="58"/>
      <c r="F1166" s="58"/>
      <c r="G1166" s="269"/>
      <c r="H1166" s="59"/>
      <c r="I1166" s="273">
        <f t="shared" si="235"/>
        <v>0</v>
      </c>
      <c r="J1166" s="269"/>
      <c r="K1166" s="59"/>
      <c r="L1166" s="270">
        <f t="shared" si="236"/>
        <v>0</v>
      </c>
      <c r="M1166" s="269"/>
      <c r="N1166" s="59"/>
      <c r="O1166" s="270">
        <f t="shared" si="237"/>
        <v>0</v>
      </c>
      <c r="P1166" s="269"/>
      <c r="Q1166" s="59"/>
      <c r="R1166" s="271">
        <f t="shared" si="238"/>
        <v>0</v>
      </c>
      <c r="S1166" s="269"/>
      <c r="T1166" s="59"/>
      <c r="U1166" s="270">
        <f t="shared" si="239"/>
        <v>0</v>
      </c>
      <c r="V1166" s="269"/>
      <c r="W1166" s="59"/>
      <c r="X1166" s="270">
        <f t="shared" si="240"/>
        <v>0</v>
      </c>
      <c r="Y1166" s="270">
        <f t="shared" si="241"/>
        <v>0</v>
      </c>
      <c r="Z1166" s="58"/>
      <c r="AA1166" s="58"/>
      <c r="AB1166" s="60" t="str">
        <f t="shared" si="242"/>
        <v/>
      </c>
      <c r="AC1166" s="21" t="b">
        <f t="shared" si="243"/>
        <v>0</v>
      </c>
      <c r="AD1166" s="21" t="b">
        <f t="shared" si="244"/>
        <v>0</v>
      </c>
      <c r="AE1166" s="21" t="b">
        <f t="shared" si="245"/>
        <v>0</v>
      </c>
      <c r="AF1166" s="21" t="b">
        <f ca="1">OR(AND($AC1166,NOT($AD1166)),AND($AC1166,OR(AND($G1166="",$H1166&lt;&gt;""),AND($G1166&lt;&gt;"",$H1166=""),AND($J1166="",$K1166&lt;&gt;""),AND($J1166&lt;&gt;"",$K1166=""),AND($M1166="",$N1166&lt;&gt;""),AND($M1166&lt;&gt;"",$N1166=""),AND($P1166="",$Q1166&lt;&gt;""),AND($P1166&lt;&gt;"",$Q1166=""),AND($S1166="",$T1166&lt;&gt;""),AND($S1166&lt;&gt;"",$T1166=""),AND($V1166="",$W1166&lt;&gt;""),AND($V1166&lt;&gt;"",$W1166=""))),AND($C1166&lt;&gt;"",$E1166&lt;&gt;"",LEFT(TRIM($C1166),1)&lt;&gt;LEFT(TRIM($E1166),1)),IF(OR($E1166="",$F1166=""),FALSE(),IFERROR(COUNTIF(INDIRECT("UNITS_"&amp;SUBSTITUTE(LEFT($E1166,FIND(" ",$E1166&amp;" ")-1),".","_")),$F1166)=0,TRUE())),AND($B1166&lt;&gt;"",OR(ISNUMBER(SEARCH("outro",LOWER($B1166))),ISNUMBER(SEARCH("divers",LOWER($B1166))),ISNUMBER(SEARCH("etc",LOWER($B1166))))),OR(AND(ISNUMBER(SEARCH("comunic",LOWER($B1166))),LEFT($E1166,3)&lt;&gt;"4.4"),AND(ISNUMBER(SEARCH("monitor",LOWER($B1166))),NOT(OR(LEFT($E1166,3)="1.5",LEFT($E1166,3)="2.5")))),AND($B1166&lt;&gt;"",OR(LEFT($C1166,1)="1",LEFT($C1166,1)="2"),$D1166=""),AND($D1166&lt;&gt;"",NOT(OR(LEFT($C1166,1)="1",LEFT($C1166,1)="2"))),AND($D1166&lt;&gt;"",COUNTIF(' PROJETO'!$B$14:$B$16,$D1166)=0),IF($D1166="",FALSE(),IF(COUNTIF(' PROJETO'!$B$14:$B$16,$D1166)=0,FALSE(),IFERROR(INDEX(' PROJETO'!$C$14:$C$16,MATCH($D1166,' PROJETO'!$B$14:$B$16,0))&lt;&gt;"Sim",FALSE()))))</f>
        <v>0</v>
      </c>
      <c r="AG1166" s="21" t="b">
        <f>AND($AC1166,$Y1166&gt;'CONFG.  LISTAS'!$F$4,$Z1166="",$AA1166="")</f>
        <v>0</v>
      </c>
      <c r="AH1166" s="21" t="str">
        <f t="shared" si="246"/>
        <v/>
      </c>
      <c r="AI1166" s="43" t="str">
        <f ca="1">IF(NOT($AC1166),"",IF(OR($B1166="",$C1166="",$E1166="",$F1166=""),"Preencha descrição, categoria, tipo e unidade.",IF(AND($B1166&lt;&gt;"",OR(LEFT($C1166,1)="1",LEFT($C1166,1)="2"),$D1166=""),"Informe a prática de restauração para itens diretos.",IF(AND($D1166&lt;&gt;"",NOT(OR(LEFT($C1166,1)="1",LEFT($C1166,1)="2"))),"Custos indiretos não devem pertencer a uma prática específica.",IF(AND($D1166&lt;&gt;"",COUNTIF(' PROJETO'!$B$14:$B$16,$D1166)=0),"Prática de restauração inválida ou não cadastrada.",IF(IF($D1166="",FALSE(),IF(COUNTIF(' PROJETO'!$B$14:$B$16,$D1166)=0,FALSE(),IFERROR(INDEX(' PROJETO'!$C$14:$C$16,MATCH($D1166,' PROJETO'!$B$14:$B$16,0))&lt;&gt;"Sim",FALSE()))),"A prática informada no item não foi selecionada na aba Projeto.",IF(AND(MAX($I1166,$L1166,$O1166,$R1166,$U1166,$X1166)&gt;'CONFG.  LISTAS'!$F$4,NOT(OR($Z1166&lt;&gt;"",$AA1166&lt;&gt;""))),"Memorial de cálculo ou anexo obrigatório não informado para item acima do limite.",IF(OR(AND($G1166&lt;&gt;"",$H1166&lt;&gt;"",OR($G1166&lt;=0,$H1166&lt;=0)),AND($J1166&lt;&gt;"",$K1166&lt;&gt;"",OR($J1166&lt;=0,$K1166&lt;=0)),AND($M1166&lt;&gt;"",$N1166&lt;&gt;"",OR($M1166&lt;=0,$N1166&lt;=0)),AND($P1166&lt;&gt;"",$Q1166&lt;&gt;"",OR($P1166&lt;=0,$Q1166&lt;=0)),AND($S1166&lt;&gt;"",$T1166&lt;&gt;"",OR($S1166&lt;=0,$T1166&lt;=0)),AND($V1166&lt;&gt;"",$W1166&lt;&gt;"",OR($V1166&lt;=0,$W1166&lt;=0))),"Revise os valores informados: valor unitário e quantidade devem ser maiores que zero.",IF(OR(AND($G1166="",$H1166&lt;&gt;""),AND($G1166&lt;&gt;"",$H1166=""),AND($J1166="",$K1166&lt;&gt;""),AND($J1166&lt;&gt;"",$K1166=""),AND($M1166="",$N1166&lt;&gt;""),AND($M1166&lt;&gt;"",$N1166=""),AND($P1166="",$Q1166&lt;&gt;""),AND($P1166&lt;&gt;"",$Q1166=""),AND($S1166="",$T1166&lt;&gt;""),AND($S1166&lt;&gt;"",$T1166=""),AND($V1166="",$W1166&lt;&gt;""),AND($V1166&lt;&gt;"",$W1166="")),"Há ano preenchido parcialmente: "&amp;TRIM(IF(AND($G1166="",$H1166&lt;&gt;""),"Ano 1 (falta valor unitário); ","")&amp;IF(AND($G1166&lt;&gt;"",$H1166=""),"Ano 1 (falta quantidade); ","")&amp;IF(AND($J1166="",$K1166&lt;&gt;""),"Ano 2 (falta valor unitário); ","")&amp;IF(AND($J1166&lt;&gt;"",$K1166=""),"Ano 2 (falta quantidade); ","")&amp;IF(AND($M1166="",$N1166&lt;&gt;""),"Ano 3 (falta valor unitário); ","")&amp;IF(AND($M1166&lt;&gt;"",$N1166=""),"Ano 3 (falta quantidade); ","")&amp;IF(AND($P1166="",$Q1166&lt;&gt;""),"Ano 4 (falta valor unitário); ","")&amp;IF(AND($P1166&lt;&gt;"",$Q1166=""),"Ano 4 (falta quantidade); ","")&amp;IF(AND($S1166="",$T1166&lt;&gt;""),"Ano 5 (falta valor unitário); ","")&amp;IF(AND($S1166&lt;&gt;"",$T1166=""),"Ano 5 (falta quantidade); ","")&amp;IF(AND($V1166="",$W1166&lt;&gt;""),"Ano 6 (falta valor unitário); ","")&amp;IF(AND($V1166&lt;&gt;"",$W1166=""),"Ano 6 (falta quantidade); ","")), IF(NOT(OR(AND($G1166&lt;&gt;"",$H1166&lt;&gt;""),AND($J1166&lt;&gt;"",$K1166&lt;&gt;""),AND($M1166&lt;&gt;"",$N1166&lt;&gt;""),AND($P1166&lt;&gt;"",$Q1166&lt;&gt;""),AND($S1166&lt;&gt;"",$T1166&lt;&gt;""),AND($V1166&lt;&gt;"",$W1166&lt;&gt;""))),"Informe pelo menos um ano completo com valor unitário e quantidade.",IF(AND($C1166&lt;&gt;"",$E1166&lt;&gt;"",LEFT(TRIM($C1166),1)&lt;&gt;LEFT(TRIM($E1166),1)),"Categoria e tipo estão incompatíveis.",IF(IF(OR($E1166="",$F1166=""),FALSE(),IFERROR(COUNTIF(INDIRECT("UNITS_"&amp;SUBSTITUTE(LEFT($E1166,FIND(" ",$E1166&amp;" ")-1),".","_")),$F1166)=0,TRUE())),"Unidade incompatível com o tipo selecionado.",IF(OR(AND(ISNUMBER(SEARCH("comunic",LOWER($B1166))),LEFT($E1166,3)&lt;&gt;"4.4"),AND(ISNUMBER(SEARCH("monitor",LOWER($B1166))),NOT(OR(LEFT($E1166,3)="1.5",LEFT($E1166,3)="2.5")))),"Revise a classificação do item conforme as regras de preenchimento.",IF(AND($B1166&lt;&gt;"",OR(ISNUMBER(SEARCH("outro",LOWER($B1166))),ISNUMBER(SEARCH("divers",LOWER($B1166))),ISNUMBER(SEARCH("kit",LOWER($B1166))),ISNUMBER(SEARCH("ferrament",LOWER($B1166))),ISNUMBER(SEARCH("epi",LOWER($B1166)))),NOT(OR($Z1166&lt;&gt;"",$AA1166&lt;&gt;""))),"Descrição muito genérica: detalhe melhor o item e registre o racional no memorial ou em anexo.",IF(AND($Y1166=0,$B1166&lt;&gt;"",OR($G1166&lt;&gt;"",$H1166&lt;&gt;"",$J1166&lt;&gt;"",$K1166&lt;&gt;"",$M1166&lt;&gt;"",$N1166&lt;&gt;"",$P1166&lt;&gt;"",$Q1166&lt;&gt;"",$S1166&lt;&gt;"",$T1166&lt;&gt;"",$V1166&lt;&gt;"",$W1166&lt;&gt;"")),"O item possui dados lançados, mas o total está zerado. Revise os valores informados.","")))))))))))))))</f>
        <v/>
      </c>
    </row>
    <row r="1167" spans="1:35" ht="14.25" customHeight="1" x14ac:dyDescent="0.25">
      <c r="A1167" s="57" t="str">
        <f t="shared" si="234"/>
        <v/>
      </c>
      <c r="B1167" s="61"/>
      <c r="C1167" s="61"/>
      <c r="D1167" s="58"/>
      <c r="E1167" s="61"/>
      <c r="F1167" s="61"/>
      <c r="G1167" s="272"/>
      <c r="H1167" s="62"/>
      <c r="I1167" s="273">
        <f t="shared" si="235"/>
        <v>0</v>
      </c>
      <c r="J1167" s="272"/>
      <c r="K1167" s="62"/>
      <c r="L1167" s="270">
        <f t="shared" si="236"/>
        <v>0</v>
      </c>
      <c r="M1167" s="272"/>
      <c r="N1167" s="62"/>
      <c r="O1167" s="270">
        <f t="shared" si="237"/>
        <v>0</v>
      </c>
      <c r="P1167" s="272"/>
      <c r="Q1167" s="62"/>
      <c r="R1167" s="271">
        <f t="shared" si="238"/>
        <v>0</v>
      </c>
      <c r="S1167" s="272"/>
      <c r="T1167" s="62"/>
      <c r="U1167" s="270">
        <f t="shared" si="239"/>
        <v>0</v>
      </c>
      <c r="V1167" s="272"/>
      <c r="W1167" s="62"/>
      <c r="X1167" s="270">
        <f t="shared" si="240"/>
        <v>0</v>
      </c>
      <c r="Y1167" s="270">
        <f t="shared" si="241"/>
        <v>0</v>
      </c>
      <c r="Z1167" s="61"/>
      <c r="AA1167" s="61"/>
      <c r="AB1167" s="60" t="str">
        <f t="shared" si="242"/>
        <v/>
      </c>
      <c r="AC1167" s="21" t="b">
        <f t="shared" si="243"/>
        <v>0</v>
      </c>
      <c r="AD1167" s="21" t="b">
        <f t="shared" si="244"/>
        <v>0</v>
      </c>
      <c r="AE1167" s="21" t="b">
        <f t="shared" si="245"/>
        <v>0</v>
      </c>
      <c r="AF1167" s="21" t="b">
        <f ca="1">OR(AND($AC1167,NOT($AD1167)),AND($AC1167,OR(AND($G1167="",$H1167&lt;&gt;""),AND($G1167&lt;&gt;"",$H1167=""),AND($J1167="",$K1167&lt;&gt;""),AND($J1167&lt;&gt;"",$K1167=""),AND($M1167="",$N1167&lt;&gt;""),AND($M1167&lt;&gt;"",$N1167=""),AND($P1167="",$Q1167&lt;&gt;""),AND($P1167&lt;&gt;"",$Q1167=""),AND($S1167="",$T1167&lt;&gt;""),AND($S1167&lt;&gt;"",$T1167=""),AND($V1167="",$W1167&lt;&gt;""),AND($V1167&lt;&gt;"",$W1167=""))),AND($C1167&lt;&gt;"",$E1167&lt;&gt;"",LEFT(TRIM($C1167),1)&lt;&gt;LEFT(TRIM($E1167),1)),IF(OR($E1167="",$F1167=""),FALSE(),IFERROR(COUNTIF(INDIRECT("UNITS_"&amp;SUBSTITUTE(LEFT($E1167,FIND(" ",$E1167&amp;" ")-1),".","_")),$F1167)=0,TRUE())),AND($B1167&lt;&gt;"",OR(ISNUMBER(SEARCH("outro",LOWER($B1167))),ISNUMBER(SEARCH("divers",LOWER($B1167))),ISNUMBER(SEARCH("etc",LOWER($B1167))))),OR(AND(ISNUMBER(SEARCH("comunic",LOWER($B1167))),LEFT($E1167,3)&lt;&gt;"4.4"),AND(ISNUMBER(SEARCH("monitor",LOWER($B1167))),NOT(OR(LEFT($E1167,3)="1.5",LEFT($E1167,3)="2.5")))),AND($B1167&lt;&gt;"",OR(LEFT($C1167,1)="1",LEFT($C1167,1)="2"),$D1167=""),AND($D1167&lt;&gt;"",NOT(OR(LEFT($C1167,1)="1",LEFT($C1167,1)="2"))),AND($D1167&lt;&gt;"",COUNTIF(' PROJETO'!$B$14:$B$16,$D1167)=0),IF($D1167="",FALSE(),IF(COUNTIF(' PROJETO'!$B$14:$B$16,$D1167)=0,FALSE(),IFERROR(INDEX(' PROJETO'!$C$14:$C$16,MATCH($D1167,' PROJETO'!$B$14:$B$16,0))&lt;&gt;"Sim",FALSE()))))</f>
        <v>0</v>
      </c>
      <c r="AG1167" s="21" t="b">
        <f>AND($AC1167,$Y1167&gt;'CONFG.  LISTAS'!$F$4,$Z1167="",$AA1167="")</f>
        <v>0</v>
      </c>
      <c r="AH1167" s="21" t="str">
        <f t="shared" si="246"/>
        <v/>
      </c>
      <c r="AI1167" s="43" t="str">
        <f ca="1">IF(NOT($AC1167),"",IF(OR($B1167="",$C1167="",$E1167="",$F1167=""),"Preencha descrição, categoria, tipo e unidade.",IF(AND($B1167&lt;&gt;"",OR(LEFT($C1167,1)="1",LEFT($C1167,1)="2"),$D1167=""),"Informe a prática de restauração para itens diretos.",IF(AND($D1167&lt;&gt;"",NOT(OR(LEFT($C1167,1)="1",LEFT($C1167,1)="2"))),"Custos indiretos não devem pertencer a uma prática específica.",IF(AND($D1167&lt;&gt;"",COUNTIF(' PROJETO'!$B$14:$B$16,$D1167)=0),"Prática de restauração inválida ou não cadastrada.",IF(IF($D1167="",FALSE(),IF(COUNTIF(' PROJETO'!$B$14:$B$16,$D1167)=0,FALSE(),IFERROR(INDEX(' PROJETO'!$C$14:$C$16,MATCH($D1167,' PROJETO'!$B$14:$B$16,0))&lt;&gt;"Sim",FALSE()))),"A prática informada no item não foi selecionada na aba Projeto.",IF(AND(MAX($I1167,$L1167,$O1167,$R1167,$U1167,$X1167)&gt;'CONFG.  LISTAS'!$F$4,NOT(OR($Z1167&lt;&gt;"",$AA1167&lt;&gt;""))),"Memorial de cálculo ou anexo obrigatório não informado para item acima do limite.",IF(OR(AND($G1167&lt;&gt;"",$H1167&lt;&gt;"",OR($G1167&lt;=0,$H1167&lt;=0)),AND($J1167&lt;&gt;"",$K1167&lt;&gt;"",OR($J1167&lt;=0,$K1167&lt;=0)),AND($M1167&lt;&gt;"",$N1167&lt;&gt;"",OR($M1167&lt;=0,$N1167&lt;=0)),AND($P1167&lt;&gt;"",$Q1167&lt;&gt;"",OR($P1167&lt;=0,$Q1167&lt;=0)),AND($S1167&lt;&gt;"",$T1167&lt;&gt;"",OR($S1167&lt;=0,$T1167&lt;=0)),AND($V1167&lt;&gt;"",$W1167&lt;&gt;"",OR($V1167&lt;=0,$W1167&lt;=0))),"Revise os valores informados: valor unitário e quantidade devem ser maiores que zero.",IF(OR(AND($G1167="",$H1167&lt;&gt;""),AND($G1167&lt;&gt;"",$H1167=""),AND($J1167="",$K1167&lt;&gt;""),AND($J1167&lt;&gt;"",$K1167=""),AND($M1167="",$N1167&lt;&gt;""),AND($M1167&lt;&gt;"",$N1167=""),AND($P1167="",$Q1167&lt;&gt;""),AND($P1167&lt;&gt;"",$Q1167=""),AND($S1167="",$T1167&lt;&gt;""),AND($S1167&lt;&gt;"",$T1167=""),AND($V1167="",$W1167&lt;&gt;""),AND($V1167&lt;&gt;"",$W1167="")),"Há ano preenchido parcialmente: "&amp;TRIM(IF(AND($G1167="",$H1167&lt;&gt;""),"Ano 1 (falta valor unitário); ","")&amp;IF(AND($G1167&lt;&gt;"",$H1167=""),"Ano 1 (falta quantidade); ","")&amp;IF(AND($J1167="",$K1167&lt;&gt;""),"Ano 2 (falta valor unitário); ","")&amp;IF(AND($J1167&lt;&gt;"",$K1167=""),"Ano 2 (falta quantidade); ","")&amp;IF(AND($M1167="",$N1167&lt;&gt;""),"Ano 3 (falta valor unitário); ","")&amp;IF(AND($M1167&lt;&gt;"",$N1167=""),"Ano 3 (falta quantidade); ","")&amp;IF(AND($P1167="",$Q1167&lt;&gt;""),"Ano 4 (falta valor unitário); ","")&amp;IF(AND($P1167&lt;&gt;"",$Q1167=""),"Ano 4 (falta quantidade); ","")&amp;IF(AND($S1167="",$T1167&lt;&gt;""),"Ano 5 (falta valor unitário); ","")&amp;IF(AND($S1167&lt;&gt;"",$T1167=""),"Ano 5 (falta quantidade); ","")&amp;IF(AND($V1167="",$W1167&lt;&gt;""),"Ano 6 (falta valor unitário); ","")&amp;IF(AND($V1167&lt;&gt;"",$W1167=""),"Ano 6 (falta quantidade); ","")), IF(NOT(OR(AND($G1167&lt;&gt;"",$H1167&lt;&gt;""),AND($J1167&lt;&gt;"",$K1167&lt;&gt;""),AND($M1167&lt;&gt;"",$N1167&lt;&gt;""),AND($P1167&lt;&gt;"",$Q1167&lt;&gt;""),AND($S1167&lt;&gt;"",$T1167&lt;&gt;""),AND($V1167&lt;&gt;"",$W1167&lt;&gt;""))),"Informe pelo menos um ano completo com valor unitário e quantidade.",IF(AND($C1167&lt;&gt;"",$E1167&lt;&gt;"",LEFT(TRIM($C1167),1)&lt;&gt;LEFT(TRIM($E1167),1)),"Categoria e tipo estão incompatíveis.",IF(IF(OR($E1167="",$F1167=""),FALSE(),IFERROR(COUNTIF(INDIRECT("UNITS_"&amp;SUBSTITUTE(LEFT($E1167,FIND(" ",$E1167&amp;" ")-1),".","_")),$F1167)=0,TRUE())),"Unidade incompatível com o tipo selecionado.",IF(OR(AND(ISNUMBER(SEARCH("comunic",LOWER($B1167))),LEFT($E1167,3)&lt;&gt;"4.4"),AND(ISNUMBER(SEARCH("monitor",LOWER($B1167))),NOT(OR(LEFT($E1167,3)="1.5",LEFT($E1167,3)="2.5")))),"Revise a classificação do item conforme as regras de preenchimento.",IF(AND($B1167&lt;&gt;"",OR(ISNUMBER(SEARCH("outro",LOWER($B1167))),ISNUMBER(SEARCH("divers",LOWER($B1167))),ISNUMBER(SEARCH("kit",LOWER($B1167))),ISNUMBER(SEARCH("ferrament",LOWER($B1167))),ISNUMBER(SEARCH("epi",LOWER($B1167)))),NOT(OR($Z1167&lt;&gt;"",$AA1167&lt;&gt;""))),"Descrição muito genérica: detalhe melhor o item e registre o racional no memorial ou em anexo.",IF(AND($Y1167=0,$B1167&lt;&gt;"",OR($G1167&lt;&gt;"",$H1167&lt;&gt;"",$J1167&lt;&gt;"",$K1167&lt;&gt;"",$M1167&lt;&gt;"",$N1167&lt;&gt;"",$P1167&lt;&gt;"",$Q1167&lt;&gt;"",$S1167&lt;&gt;"",$T1167&lt;&gt;"",$V1167&lt;&gt;"",$W1167&lt;&gt;"")),"O item possui dados lançados, mas o total está zerado. Revise os valores informados.","")))))))))))))))</f>
        <v/>
      </c>
    </row>
    <row r="1168" spans="1:35" ht="14.25" customHeight="1" x14ac:dyDescent="0.25">
      <c r="A1168" s="57" t="str">
        <f t="shared" si="234"/>
        <v/>
      </c>
      <c r="B1168" s="58"/>
      <c r="C1168" s="58"/>
      <c r="D1168" s="58"/>
      <c r="E1168" s="58"/>
      <c r="F1168" s="58"/>
      <c r="G1168" s="269"/>
      <c r="H1168" s="59"/>
      <c r="I1168" s="273">
        <f t="shared" si="235"/>
        <v>0</v>
      </c>
      <c r="J1168" s="269"/>
      <c r="K1168" s="59"/>
      <c r="L1168" s="270">
        <f t="shared" si="236"/>
        <v>0</v>
      </c>
      <c r="M1168" s="269"/>
      <c r="N1168" s="59"/>
      <c r="O1168" s="270">
        <f t="shared" si="237"/>
        <v>0</v>
      </c>
      <c r="P1168" s="269"/>
      <c r="Q1168" s="59"/>
      <c r="R1168" s="271">
        <f t="shared" si="238"/>
        <v>0</v>
      </c>
      <c r="S1168" s="269"/>
      <c r="T1168" s="59"/>
      <c r="U1168" s="270">
        <f t="shared" si="239"/>
        <v>0</v>
      </c>
      <c r="V1168" s="269"/>
      <c r="W1168" s="59"/>
      <c r="X1168" s="270">
        <f t="shared" si="240"/>
        <v>0</v>
      </c>
      <c r="Y1168" s="270">
        <f t="shared" si="241"/>
        <v>0</v>
      </c>
      <c r="Z1168" s="58"/>
      <c r="AA1168" s="58"/>
      <c r="AB1168" s="60" t="str">
        <f t="shared" si="242"/>
        <v/>
      </c>
      <c r="AC1168" s="21" t="b">
        <f t="shared" si="243"/>
        <v>0</v>
      </c>
      <c r="AD1168" s="21" t="b">
        <f t="shared" si="244"/>
        <v>0</v>
      </c>
      <c r="AE1168" s="21" t="b">
        <f t="shared" si="245"/>
        <v>0</v>
      </c>
      <c r="AF1168" s="21" t="b">
        <f ca="1">OR(AND($AC1168,NOT($AD1168)),AND($AC1168,OR(AND($G1168="",$H1168&lt;&gt;""),AND($G1168&lt;&gt;"",$H1168=""),AND($J1168="",$K1168&lt;&gt;""),AND($J1168&lt;&gt;"",$K1168=""),AND($M1168="",$N1168&lt;&gt;""),AND($M1168&lt;&gt;"",$N1168=""),AND($P1168="",$Q1168&lt;&gt;""),AND($P1168&lt;&gt;"",$Q1168=""),AND($S1168="",$T1168&lt;&gt;""),AND($S1168&lt;&gt;"",$T1168=""),AND($V1168="",$W1168&lt;&gt;""),AND($V1168&lt;&gt;"",$W1168=""))),AND($C1168&lt;&gt;"",$E1168&lt;&gt;"",LEFT(TRIM($C1168),1)&lt;&gt;LEFT(TRIM($E1168),1)),IF(OR($E1168="",$F1168=""),FALSE(),IFERROR(COUNTIF(INDIRECT("UNITS_"&amp;SUBSTITUTE(LEFT($E1168,FIND(" ",$E1168&amp;" ")-1),".","_")),$F1168)=0,TRUE())),AND($B1168&lt;&gt;"",OR(ISNUMBER(SEARCH("outro",LOWER($B1168))),ISNUMBER(SEARCH("divers",LOWER($B1168))),ISNUMBER(SEARCH("etc",LOWER($B1168))))),OR(AND(ISNUMBER(SEARCH("comunic",LOWER($B1168))),LEFT($E1168,3)&lt;&gt;"4.4"),AND(ISNUMBER(SEARCH("monitor",LOWER($B1168))),NOT(OR(LEFT($E1168,3)="1.5",LEFT($E1168,3)="2.5")))),AND($B1168&lt;&gt;"",OR(LEFT($C1168,1)="1",LEFT($C1168,1)="2"),$D1168=""),AND($D1168&lt;&gt;"",NOT(OR(LEFT($C1168,1)="1",LEFT($C1168,1)="2"))),AND($D1168&lt;&gt;"",COUNTIF(' PROJETO'!$B$14:$B$16,$D1168)=0),IF($D1168="",FALSE(),IF(COUNTIF(' PROJETO'!$B$14:$B$16,$D1168)=0,FALSE(),IFERROR(INDEX(' PROJETO'!$C$14:$C$16,MATCH($D1168,' PROJETO'!$B$14:$B$16,0))&lt;&gt;"Sim",FALSE()))))</f>
        <v>0</v>
      </c>
      <c r="AG1168" s="21" t="b">
        <f>AND($AC1168,$Y1168&gt;'CONFG.  LISTAS'!$F$4,$Z1168="",$AA1168="")</f>
        <v>0</v>
      </c>
      <c r="AH1168" s="21" t="str">
        <f t="shared" si="246"/>
        <v/>
      </c>
      <c r="AI1168" s="43" t="str">
        <f ca="1">IF(NOT($AC1168),"",IF(OR($B1168="",$C1168="",$E1168="",$F1168=""),"Preencha descrição, categoria, tipo e unidade.",IF(AND($B1168&lt;&gt;"",OR(LEFT($C1168,1)="1",LEFT($C1168,1)="2"),$D1168=""),"Informe a prática de restauração para itens diretos.",IF(AND($D1168&lt;&gt;"",NOT(OR(LEFT($C1168,1)="1",LEFT($C1168,1)="2"))),"Custos indiretos não devem pertencer a uma prática específica.",IF(AND($D1168&lt;&gt;"",COUNTIF(' PROJETO'!$B$14:$B$16,$D1168)=0),"Prática de restauração inválida ou não cadastrada.",IF(IF($D1168="",FALSE(),IF(COUNTIF(' PROJETO'!$B$14:$B$16,$D1168)=0,FALSE(),IFERROR(INDEX(' PROJETO'!$C$14:$C$16,MATCH($D1168,' PROJETO'!$B$14:$B$16,0))&lt;&gt;"Sim",FALSE()))),"A prática informada no item não foi selecionada na aba Projeto.",IF(AND(MAX($I1168,$L1168,$O1168,$R1168,$U1168,$X1168)&gt;'CONFG.  LISTAS'!$F$4,NOT(OR($Z1168&lt;&gt;"",$AA1168&lt;&gt;""))),"Memorial de cálculo ou anexo obrigatório não informado para item acima do limite.",IF(OR(AND($G1168&lt;&gt;"",$H1168&lt;&gt;"",OR($G1168&lt;=0,$H1168&lt;=0)),AND($J1168&lt;&gt;"",$K1168&lt;&gt;"",OR($J1168&lt;=0,$K1168&lt;=0)),AND($M1168&lt;&gt;"",$N1168&lt;&gt;"",OR($M1168&lt;=0,$N1168&lt;=0)),AND($P1168&lt;&gt;"",$Q1168&lt;&gt;"",OR($P1168&lt;=0,$Q1168&lt;=0)),AND($S1168&lt;&gt;"",$T1168&lt;&gt;"",OR($S1168&lt;=0,$T1168&lt;=0)),AND($V1168&lt;&gt;"",$W1168&lt;&gt;"",OR($V1168&lt;=0,$W1168&lt;=0))),"Revise os valores informados: valor unitário e quantidade devem ser maiores que zero.",IF(OR(AND($G1168="",$H1168&lt;&gt;""),AND($G1168&lt;&gt;"",$H1168=""),AND($J1168="",$K1168&lt;&gt;""),AND($J1168&lt;&gt;"",$K1168=""),AND($M1168="",$N1168&lt;&gt;""),AND($M1168&lt;&gt;"",$N1168=""),AND($P1168="",$Q1168&lt;&gt;""),AND($P1168&lt;&gt;"",$Q1168=""),AND($S1168="",$T1168&lt;&gt;""),AND($S1168&lt;&gt;"",$T1168=""),AND($V1168="",$W1168&lt;&gt;""),AND($V1168&lt;&gt;"",$W1168="")),"Há ano preenchido parcialmente: "&amp;TRIM(IF(AND($G1168="",$H1168&lt;&gt;""),"Ano 1 (falta valor unitário); ","")&amp;IF(AND($G1168&lt;&gt;"",$H1168=""),"Ano 1 (falta quantidade); ","")&amp;IF(AND($J1168="",$K1168&lt;&gt;""),"Ano 2 (falta valor unitário); ","")&amp;IF(AND($J1168&lt;&gt;"",$K1168=""),"Ano 2 (falta quantidade); ","")&amp;IF(AND($M1168="",$N1168&lt;&gt;""),"Ano 3 (falta valor unitário); ","")&amp;IF(AND($M1168&lt;&gt;"",$N1168=""),"Ano 3 (falta quantidade); ","")&amp;IF(AND($P1168="",$Q1168&lt;&gt;""),"Ano 4 (falta valor unitário); ","")&amp;IF(AND($P1168&lt;&gt;"",$Q1168=""),"Ano 4 (falta quantidade); ","")&amp;IF(AND($S1168="",$T1168&lt;&gt;""),"Ano 5 (falta valor unitário); ","")&amp;IF(AND($S1168&lt;&gt;"",$T1168=""),"Ano 5 (falta quantidade); ","")&amp;IF(AND($V1168="",$W1168&lt;&gt;""),"Ano 6 (falta valor unitário); ","")&amp;IF(AND($V1168&lt;&gt;"",$W1168=""),"Ano 6 (falta quantidade); ","")), IF(NOT(OR(AND($G1168&lt;&gt;"",$H1168&lt;&gt;""),AND($J1168&lt;&gt;"",$K1168&lt;&gt;""),AND($M1168&lt;&gt;"",$N1168&lt;&gt;""),AND($P1168&lt;&gt;"",$Q1168&lt;&gt;""),AND($S1168&lt;&gt;"",$T1168&lt;&gt;""),AND($V1168&lt;&gt;"",$W1168&lt;&gt;""))),"Informe pelo menos um ano completo com valor unitário e quantidade.",IF(AND($C1168&lt;&gt;"",$E1168&lt;&gt;"",LEFT(TRIM($C1168),1)&lt;&gt;LEFT(TRIM($E1168),1)),"Categoria e tipo estão incompatíveis.",IF(IF(OR($E1168="",$F1168=""),FALSE(),IFERROR(COUNTIF(INDIRECT("UNITS_"&amp;SUBSTITUTE(LEFT($E1168,FIND(" ",$E1168&amp;" ")-1),".","_")),$F1168)=0,TRUE())),"Unidade incompatível com o tipo selecionado.",IF(OR(AND(ISNUMBER(SEARCH("comunic",LOWER($B1168))),LEFT($E1168,3)&lt;&gt;"4.4"),AND(ISNUMBER(SEARCH("monitor",LOWER($B1168))),NOT(OR(LEFT($E1168,3)="1.5",LEFT($E1168,3)="2.5")))),"Revise a classificação do item conforme as regras de preenchimento.",IF(AND($B1168&lt;&gt;"",OR(ISNUMBER(SEARCH("outro",LOWER($B1168))),ISNUMBER(SEARCH("divers",LOWER($B1168))),ISNUMBER(SEARCH("kit",LOWER($B1168))),ISNUMBER(SEARCH("ferrament",LOWER($B1168))),ISNUMBER(SEARCH("epi",LOWER($B1168)))),NOT(OR($Z1168&lt;&gt;"",$AA1168&lt;&gt;""))),"Descrição muito genérica: detalhe melhor o item e registre o racional no memorial ou em anexo.",IF(AND($Y1168=0,$B1168&lt;&gt;"",OR($G1168&lt;&gt;"",$H1168&lt;&gt;"",$J1168&lt;&gt;"",$K1168&lt;&gt;"",$M1168&lt;&gt;"",$N1168&lt;&gt;"",$P1168&lt;&gt;"",$Q1168&lt;&gt;"",$S1168&lt;&gt;"",$T1168&lt;&gt;"",$V1168&lt;&gt;"",$W1168&lt;&gt;"")),"O item possui dados lançados, mas o total está zerado. Revise os valores informados.","")))))))))))))))</f>
        <v/>
      </c>
    </row>
    <row r="1169" spans="1:35" ht="14.25" customHeight="1" x14ac:dyDescent="0.25">
      <c r="A1169" s="57" t="str">
        <f t="shared" si="234"/>
        <v/>
      </c>
      <c r="B1169" s="61"/>
      <c r="C1169" s="61"/>
      <c r="D1169" s="58"/>
      <c r="E1169" s="61"/>
      <c r="F1169" s="61"/>
      <c r="G1169" s="272"/>
      <c r="H1169" s="62"/>
      <c r="I1169" s="273">
        <f t="shared" si="235"/>
        <v>0</v>
      </c>
      <c r="J1169" s="272"/>
      <c r="K1169" s="62"/>
      <c r="L1169" s="270">
        <f t="shared" si="236"/>
        <v>0</v>
      </c>
      <c r="M1169" s="272"/>
      <c r="N1169" s="62"/>
      <c r="O1169" s="270">
        <f t="shared" si="237"/>
        <v>0</v>
      </c>
      <c r="P1169" s="272"/>
      <c r="Q1169" s="62"/>
      <c r="R1169" s="271">
        <f t="shared" si="238"/>
        <v>0</v>
      </c>
      <c r="S1169" s="272"/>
      <c r="T1169" s="62"/>
      <c r="U1169" s="270">
        <f t="shared" si="239"/>
        <v>0</v>
      </c>
      <c r="V1169" s="272"/>
      <c r="W1169" s="62"/>
      <c r="X1169" s="270">
        <f t="shared" si="240"/>
        <v>0</v>
      </c>
      <c r="Y1169" s="270">
        <f t="shared" si="241"/>
        <v>0</v>
      </c>
      <c r="Z1169" s="61"/>
      <c r="AA1169" s="61"/>
      <c r="AB1169" s="60" t="str">
        <f t="shared" si="242"/>
        <v/>
      </c>
      <c r="AC1169" s="21" t="b">
        <f t="shared" si="243"/>
        <v>0</v>
      </c>
      <c r="AD1169" s="21" t="b">
        <f t="shared" si="244"/>
        <v>0</v>
      </c>
      <c r="AE1169" s="21" t="b">
        <f t="shared" si="245"/>
        <v>0</v>
      </c>
      <c r="AF1169" s="21" t="b">
        <f ca="1">OR(AND($AC1169,NOT($AD1169)),AND($AC1169,OR(AND($G1169="",$H1169&lt;&gt;""),AND($G1169&lt;&gt;"",$H1169=""),AND($J1169="",$K1169&lt;&gt;""),AND($J1169&lt;&gt;"",$K1169=""),AND($M1169="",$N1169&lt;&gt;""),AND($M1169&lt;&gt;"",$N1169=""),AND($P1169="",$Q1169&lt;&gt;""),AND($P1169&lt;&gt;"",$Q1169=""),AND($S1169="",$T1169&lt;&gt;""),AND($S1169&lt;&gt;"",$T1169=""),AND($V1169="",$W1169&lt;&gt;""),AND($V1169&lt;&gt;"",$W1169=""))),AND($C1169&lt;&gt;"",$E1169&lt;&gt;"",LEFT(TRIM($C1169),1)&lt;&gt;LEFT(TRIM($E1169),1)),IF(OR($E1169="",$F1169=""),FALSE(),IFERROR(COUNTIF(INDIRECT("UNITS_"&amp;SUBSTITUTE(LEFT($E1169,FIND(" ",$E1169&amp;" ")-1),".","_")),$F1169)=0,TRUE())),AND($B1169&lt;&gt;"",OR(ISNUMBER(SEARCH("outro",LOWER($B1169))),ISNUMBER(SEARCH("divers",LOWER($B1169))),ISNUMBER(SEARCH("etc",LOWER($B1169))))),OR(AND(ISNUMBER(SEARCH("comunic",LOWER($B1169))),LEFT($E1169,3)&lt;&gt;"4.4"),AND(ISNUMBER(SEARCH("monitor",LOWER($B1169))),NOT(OR(LEFT($E1169,3)="1.5",LEFT($E1169,3)="2.5")))),AND($B1169&lt;&gt;"",OR(LEFT($C1169,1)="1",LEFT($C1169,1)="2"),$D1169=""),AND($D1169&lt;&gt;"",NOT(OR(LEFT($C1169,1)="1",LEFT($C1169,1)="2"))),AND($D1169&lt;&gt;"",COUNTIF(' PROJETO'!$B$14:$B$16,$D1169)=0),IF($D1169="",FALSE(),IF(COUNTIF(' PROJETO'!$B$14:$B$16,$D1169)=0,FALSE(),IFERROR(INDEX(' PROJETO'!$C$14:$C$16,MATCH($D1169,' PROJETO'!$B$14:$B$16,0))&lt;&gt;"Sim",FALSE()))))</f>
        <v>0</v>
      </c>
      <c r="AG1169" s="21" t="b">
        <f>AND($AC1169,$Y1169&gt;'CONFG.  LISTAS'!$F$4,$Z1169="",$AA1169="")</f>
        <v>0</v>
      </c>
      <c r="AH1169" s="21" t="str">
        <f t="shared" si="246"/>
        <v/>
      </c>
      <c r="AI1169" s="43" t="str">
        <f ca="1">IF(NOT($AC1169),"",IF(OR($B1169="",$C1169="",$E1169="",$F1169=""),"Preencha descrição, categoria, tipo e unidade.",IF(AND($B1169&lt;&gt;"",OR(LEFT($C1169,1)="1",LEFT($C1169,1)="2"),$D1169=""),"Informe a prática de restauração para itens diretos.",IF(AND($D1169&lt;&gt;"",NOT(OR(LEFT($C1169,1)="1",LEFT($C1169,1)="2"))),"Custos indiretos não devem pertencer a uma prática específica.",IF(AND($D1169&lt;&gt;"",COUNTIF(' PROJETO'!$B$14:$B$16,$D1169)=0),"Prática de restauração inválida ou não cadastrada.",IF(IF($D1169="",FALSE(),IF(COUNTIF(' PROJETO'!$B$14:$B$16,$D1169)=0,FALSE(),IFERROR(INDEX(' PROJETO'!$C$14:$C$16,MATCH($D1169,' PROJETO'!$B$14:$B$16,0))&lt;&gt;"Sim",FALSE()))),"A prática informada no item não foi selecionada na aba Projeto.",IF(AND(MAX($I1169,$L1169,$O1169,$R1169,$U1169,$X1169)&gt;'CONFG.  LISTAS'!$F$4,NOT(OR($Z1169&lt;&gt;"",$AA1169&lt;&gt;""))),"Memorial de cálculo ou anexo obrigatório não informado para item acima do limite.",IF(OR(AND($G1169&lt;&gt;"",$H1169&lt;&gt;"",OR($G1169&lt;=0,$H1169&lt;=0)),AND($J1169&lt;&gt;"",$K1169&lt;&gt;"",OR($J1169&lt;=0,$K1169&lt;=0)),AND($M1169&lt;&gt;"",$N1169&lt;&gt;"",OR($M1169&lt;=0,$N1169&lt;=0)),AND($P1169&lt;&gt;"",$Q1169&lt;&gt;"",OR($P1169&lt;=0,$Q1169&lt;=0)),AND($S1169&lt;&gt;"",$T1169&lt;&gt;"",OR($S1169&lt;=0,$T1169&lt;=0)),AND($V1169&lt;&gt;"",$W1169&lt;&gt;"",OR($V1169&lt;=0,$W1169&lt;=0))),"Revise os valores informados: valor unitário e quantidade devem ser maiores que zero.",IF(OR(AND($G1169="",$H1169&lt;&gt;""),AND($G1169&lt;&gt;"",$H1169=""),AND($J1169="",$K1169&lt;&gt;""),AND($J1169&lt;&gt;"",$K1169=""),AND($M1169="",$N1169&lt;&gt;""),AND($M1169&lt;&gt;"",$N1169=""),AND($P1169="",$Q1169&lt;&gt;""),AND($P1169&lt;&gt;"",$Q1169=""),AND($S1169="",$T1169&lt;&gt;""),AND($S1169&lt;&gt;"",$T1169=""),AND($V1169="",$W1169&lt;&gt;""),AND($V1169&lt;&gt;"",$W1169="")),"Há ano preenchido parcialmente: "&amp;TRIM(IF(AND($G1169="",$H1169&lt;&gt;""),"Ano 1 (falta valor unitário); ","")&amp;IF(AND($G1169&lt;&gt;"",$H1169=""),"Ano 1 (falta quantidade); ","")&amp;IF(AND($J1169="",$K1169&lt;&gt;""),"Ano 2 (falta valor unitário); ","")&amp;IF(AND($J1169&lt;&gt;"",$K1169=""),"Ano 2 (falta quantidade); ","")&amp;IF(AND($M1169="",$N1169&lt;&gt;""),"Ano 3 (falta valor unitário); ","")&amp;IF(AND($M1169&lt;&gt;"",$N1169=""),"Ano 3 (falta quantidade); ","")&amp;IF(AND($P1169="",$Q1169&lt;&gt;""),"Ano 4 (falta valor unitário); ","")&amp;IF(AND($P1169&lt;&gt;"",$Q1169=""),"Ano 4 (falta quantidade); ","")&amp;IF(AND($S1169="",$T1169&lt;&gt;""),"Ano 5 (falta valor unitário); ","")&amp;IF(AND($S1169&lt;&gt;"",$T1169=""),"Ano 5 (falta quantidade); ","")&amp;IF(AND($V1169="",$W1169&lt;&gt;""),"Ano 6 (falta valor unitário); ","")&amp;IF(AND($V1169&lt;&gt;"",$W1169=""),"Ano 6 (falta quantidade); ","")), IF(NOT(OR(AND($G1169&lt;&gt;"",$H1169&lt;&gt;""),AND($J1169&lt;&gt;"",$K1169&lt;&gt;""),AND($M1169&lt;&gt;"",$N1169&lt;&gt;""),AND($P1169&lt;&gt;"",$Q1169&lt;&gt;""),AND($S1169&lt;&gt;"",$T1169&lt;&gt;""),AND($V1169&lt;&gt;"",$W1169&lt;&gt;""))),"Informe pelo menos um ano completo com valor unitário e quantidade.",IF(AND($C1169&lt;&gt;"",$E1169&lt;&gt;"",LEFT(TRIM($C1169),1)&lt;&gt;LEFT(TRIM($E1169),1)),"Categoria e tipo estão incompatíveis.",IF(IF(OR($E1169="",$F1169=""),FALSE(),IFERROR(COUNTIF(INDIRECT("UNITS_"&amp;SUBSTITUTE(LEFT($E1169,FIND(" ",$E1169&amp;" ")-1),".","_")),$F1169)=0,TRUE())),"Unidade incompatível com o tipo selecionado.",IF(OR(AND(ISNUMBER(SEARCH("comunic",LOWER($B1169))),LEFT($E1169,3)&lt;&gt;"4.4"),AND(ISNUMBER(SEARCH("monitor",LOWER($B1169))),NOT(OR(LEFT($E1169,3)="1.5",LEFT($E1169,3)="2.5")))),"Revise a classificação do item conforme as regras de preenchimento.",IF(AND($B1169&lt;&gt;"",OR(ISNUMBER(SEARCH("outro",LOWER($B1169))),ISNUMBER(SEARCH("divers",LOWER($B1169))),ISNUMBER(SEARCH("kit",LOWER($B1169))),ISNUMBER(SEARCH("ferrament",LOWER($B1169))),ISNUMBER(SEARCH("epi",LOWER($B1169)))),NOT(OR($Z1169&lt;&gt;"",$AA1169&lt;&gt;""))),"Descrição muito genérica: detalhe melhor o item e registre o racional no memorial ou em anexo.",IF(AND($Y1169=0,$B1169&lt;&gt;"",OR($G1169&lt;&gt;"",$H1169&lt;&gt;"",$J1169&lt;&gt;"",$K1169&lt;&gt;"",$M1169&lt;&gt;"",$N1169&lt;&gt;"",$P1169&lt;&gt;"",$Q1169&lt;&gt;"",$S1169&lt;&gt;"",$T1169&lt;&gt;"",$V1169&lt;&gt;"",$W1169&lt;&gt;"")),"O item possui dados lançados, mas o total está zerado. Revise os valores informados.","")))))))))))))))</f>
        <v/>
      </c>
    </row>
    <row r="1170" spans="1:35" ht="14.25" customHeight="1" x14ac:dyDescent="0.25">
      <c r="A1170" s="57" t="str">
        <f t="shared" si="234"/>
        <v/>
      </c>
      <c r="B1170" s="58"/>
      <c r="C1170" s="58"/>
      <c r="D1170" s="58"/>
      <c r="E1170" s="58"/>
      <c r="F1170" s="58"/>
      <c r="G1170" s="269"/>
      <c r="H1170" s="59"/>
      <c r="I1170" s="273">
        <f t="shared" si="235"/>
        <v>0</v>
      </c>
      <c r="J1170" s="269"/>
      <c r="K1170" s="59"/>
      <c r="L1170" s="270">
        <f t="shared" si="236"/>
        <v>0</v>
      </c>
      <c r="M1170" s="269"/>
      <c r="N1170" s="59"/>
      <c r="O1170" s="270">
        <f t="shared" si="237"/>
        <v>0</v>
      </c>
      <c r="P1170" s="269"/>
      <c r="Q1170" s="59"/>
      <c r="R1170" s="271">
        <f t="shared" si="238"/>
        <v>0</v>
      </c>
      <c r="S1170" s="269"/>
      <c r="T1170" s="59"/>
      <c r="U1170" s="270">
        <f t="shared" si="239"/>
        <v>0</v>
      </c>
      <c r="V1170" s="269"/>
      <c r="W1170" s="59"/>
      <c r="X1170" s="270">
        <f t="shared" si="240"/>
        <v>0</v>
      </c>
      <c r="Y1170" s="270">
        <f t="shared" si="241"/>
        <v>0</v>
      </c>
      <c r="Z1170" s="58"/>
      <c r="AA1170" s="58"/>
      <c r="AB1170" s="60" t="str">
        <f t="shared" si="242"/>
        <v/>
      </c>
      <c r="AC1170" s="21" t="b">
        <f t="shared" si="243"/>
        <v>0</v>
      </c>
      <c r="AD1170" s="21" t="b">
        <f t="shared" si="244"/>
        <v>0</v>
      </c>
      <c r="AE1170" s="21" t="b">
        <f t="shared" si="245"/>
        <v>0</v>
      </c>
      <c r="AF1170" s="21" t="b">
        <f ca="1">OR(AND($AC1170,NOT($AD1170)),AND($AC1170,OR(AND($G1170="",$H1170&lt;&gt;""),AND($G1170&lt;&gt;"",$H1170=""),AND($J1170="",$K1170&lt;&gt;""),AND($J1170&lt;&gt;"",$K1170=""),AND($M1170="",$N1170&lt;&gt;""),AND($M1170&lt;&gt;"",$N1170=""),AND($P1170="",$Q1170&lt;&gt;""),AND($P1170&lt;&gt;"",$Q1170=""),AND($S1170="",$T1170&lt;&gt;""),AND($S1170&lt;&gt;"",$T1170=""),AND($V1170="",$W1170&lt;&gt;""),AND($V1170&lt;&gt;"",$W1170=""))),AND($C1170&lt;&gt;"",$E1170&lt;&gt;"",LEFT(TRIM($C1170),1)&lt;&gt;LEFT(TRIM($E1170),1)),IF(OR($E1170="",$F1170=""),FALSE(),IFERROR(COUNTIF(INDIRECT("UNITS_"&amp;SUBSTITUTE(LEFT($E1170,FIND(" ",$E1170&amp;" ")-1),".","_")),$F1170)=0,TRUE())),AND($B1170&lt;&gt;"",OR(ISNUMBER(SEARCH("outro",LOWER($B1170))),ISNUMBER(SEARCH("divers",LOWER($B1170))),ISNUMBER(SEARCH("etc",LOWER($B1170))))),OR(AND(ISNUMBER(SEARCH("comunic",LOWER($B1170))),LEFT($E1170,3)&lt;&gt;"4.4"),AND(ISNUMBER(SEARCH("monitor",LOWER($B1170))),NOT(OR(LEFT($E1170,3)="1.5",LEFT($E1170,3)="2.5")))),AND($B1170&lt;&gt;"",OR(LEFT($C1170,1)="1",LEFT($C1170,1)="2"),$D1170=""),AND($D1170&lt;&gt;"",NOT(OR(LEFT($C1170,1)="1",LEFT($C1170,1)="2"))),AND($D1170&lt;&gt;"",COUNTIF(' PROJETO'!$B$14:$B$16,$D1170)=0),IF($D1170="",FALSE(),IF(COUNTIF(' PROJETO'!$B$14:$B$16,$D1170)=0,FALSE(),IFERROR(INDEX(' PROJETO'!$C$14:$C$16,MATCH($D1170,' PROJETO'!$B$14:$B$16,0))&lt;&gt;"Sim",FALSE()))))</f>
        <v>0</v>
      </c>
      <c r="AG1170" s="21" t="b">
        <f>AND($AC1170,$Y1170&gt;'CONFG.  LISTAS'!$F$4,$Z1170="",$AA1170="")</f>
        <v>0</v>
      </c>
      <c r="AH1170" s="21" t="str">
        <f t="shared" si="246"/>
        <v/>
      </c>
      <c r="AI1170" s="43" t="str">
        <f ca="1">IF(NOT($AC1170),"",IF(OR($B1170="",$C1170="",$E1170="",$F1170=""),"Preencha descrição, categoria, tipo e unidade.",IF(AND($B1170&lt;&gt;"",OR(LEFT($C1170,1)="1",LEFT($C1170,1)="2"),$D1170=""),"Informe a prática de restauração para itens diretos.",IF(AND($D1170&lt;&gt;"",NOT(OR(LEFT($C1170,1)="1",LEFT($C1170,1)="2"))),"Custos indiretos não devem pertencer a uma prática específica.",IF(AND($D1170&lt;&gt;"",COUNTIF(' PROJETO'!$B$14:$B$16,$D1170)=0),"Prática de restauração inválida ou não cadastrada.",IF(IF($D1170="",FALSE(),IF(COUNTIF(' PROJETO'!$B$14:$B$16,$D1170)=0,FALSE(),IFERROR(INDEX(' PROJETO'!$C$14:$C$16,MATCH($D1170,' PROJETO'!$B$14:$B$16,0))&lt;&gt;"Sim",FALSE()))),"A prática informada no item não foi selecionada na aba Projeto.",IF(AND(MAX($I1170,$L1170,$O1170,$R1170,$U1170,$X1170)&gt;'CONFG.  LISTAS'!$F$4,NOT(OR($Z1170&lt;&gt;"",$AA1170&lt;&gt;""))),"Memorial de cálculo ou anexo obrigatório não informado para item acima do limite.",IF(OR(AND($G1170&lt;&gt;"",$H1170&lt;&gt;"",OR($G1170&lt;=0,$H1170&lt;=0)),AND($J1170&lt;&gt;"",$K1170&lt;&gt;"",OR($J1170&lt;=0,$K1170&lt;=0)),AND($M1170&lt;&gt;"",$N1170&lt;&gt;"",OR($M1170&lt;=0,$N1170&lt;=0)),AND($P1170&lt;&gt;"",$Q1170&lt;&gt;"",OR($P1170&lt;=0,$Q1170&lt;=0)),AND($S1170&lt;&gt;"",$T1170&lt;&gt;"",OR($S1170&lt;=0,$T1170&lt;=0)),AND($V1170&lt;&gt;"",$W1170&lt;&gt;"",OR($V1170&lt;=0,$W1170&lt;=0))),"Revise os valores informados: valor unitário e quantidade devem ser maiores que zero.",IF(OR(AND($G1170="",$H1170&lt;&gt;""),AND($G1170&lt;&gt;"",$H1170=""),AND($J1170="",$K1170&lt;&gt;""),AND($J1170&lt;&gt;"",$K1170=""),AND($M1170="",$N1170&lt;&gt;""),AND($M1170&lt;&gt;"",$N1170=""),AND($P1170="",$Q1170&lt;&gt;""),AND($P1170&lt;&gt;"",$Q1170=""),AND($S1170="",$T1170&lt;&gt;""),AND($S1170&lt;&gt;"",$T1170=""),AND($V1170="",$W1170&lt;&gt;""),AND($V1170&lt;&gt;"",$W1170="")),"Há ano preenchido parcialmente: "&amp;TRIM(IF(AND($G1170="",$H1170&lt;&gt;""),"Ano 1 (falta valor unitário); ","")&amp;IF(AND($G1170&lt;&gt;"",$H1170=""),"Ano 1 (falta quantidade); ","")&amp;IF(AND($J1170="",$K1170&lt;&gt;""),"Ano 2 (falta valor unitário); ","")&amp;IF(AND($J1170&lt;&gt;"",$K1170=""),"Ano 2 (falta quantidade); ","")&amp;IF(AND($M1170="",$N1170&lt;&gt;""),"Ano 3 (falta valor unitário); ","")&amp;IF(AND($M1170&lt;&gt;"",$N1170=""),"Ano 3 (falta quantidade); ","")&amp;IF(AND($P1170="",$Q1170&lt;&gt;""),"Ano 4 (falta valor unitário); ","")&amp;IF(AND($P1170&lt;&gt;"",$Q1170=""),"Ano 4 (falta quantidade); ","")&amp;IF(AND($S1170="",$T1170&lt;&gt;""),"Ano 5 (falta valor unitário); ","")&amp;IF(AND($S1170&lt;&gt;"",$T1170=""),"Ano 5 (falta quantidade); ","")&amp;IF(AND($V1170="",$W1170&lt;&gt;""),"Ano 6 (falta valor unitário); ","")&amp;IF(AND($V1170&lt;&gt;"",$W1170=""),"Ano 6 (falta quantidade); ","")), IF(NOT(OR(AND($G1170&lt;&gt;"",$H1170&lt;&gt;""),AND($J1170&lt;&gt;"",$K1170&lt;&gt;""),AND($M1170&lt;&gt;"",$N1170&lt;&gt;""),AND($P1170&lt;&gt;"",$Q1170&lt;&gt;""),AND($S1170&lt;&gt;"",$T1170&lt;&gt;""),AND($V1170&lt;&gt;"",$W1170&lt;&gt;""))),"Informe pelo menos um ano completo com valor unitário e quantidade.",IF(AND($C1170&lt;&gt;"",$E1170&lt;&gt;"",LEFT(TRIM($C1170),1)&lt;&gt;LEFT(TRIM($E1170),1)),"Categoria e tipo estão incompatíveis.",IF(IF(OR($E1170="",$F1170=""),FALSE(),IFERROR(COUNTIF(INDIRECT("UNITS_"&amp;SUBSTITUTE(LEFT($E1170,FIND(" ",$E1170&amp;" ")-1),".","_")),$F1170)=0,TRUE())),"Unidade incompatível com o tipo selecionado.",IF(OR(AND(ISNUMBER(SEARCH("comunic",LOWER($B1170))),LEFT($E1170,3)&lt;&gt;"4.4"),AND(ISNUMBER(SEARCH("monitor",LOWER($B1170))),NOT(OR(LEFT($E1170,3)="1.5",LEFT($E1170,3)="2.5")))),"Revise a classificação do item conforme as regras de preenchimento.",IF(AND($B1170&lt;&gt;"",OR(ISNUMBER(SEARCH("outro",LOWER($B1170))),ISNUMBER(SEARCH("divers",LOWER($B1170))),ISNUMBER(SEARCH("kit",LOWER($B1170))),ISNUMBER(SEARCH("ferrament",LOWER($B1170))),ISNUMBER(SEARCH("epi",LOWER($B1170)))),NOT(OR($Z1170&lt;&gt;"",$AA1170&lt;&gt;""))),"Descrição muito genérica: detalhe melhor o item e registre o racional no memorial ou em anexo.",IF(AND($Y1170=0,$B1170&lt;&gt;"",OR($G1170&lt;&gt;"",$H1170&lt;&gt;"",$J1170&lt;&gt;"",$K1170&lt;&gt;"",$M1170&lt;&gt;"",$N1170&lt;&gt;"",$P1170&lt;&gt;"",$Q1170&lt;&gt;"",$S1170&lt;&gt;"",$T1170&lt;&gt;"",$V1170&lt;&gt;"",$W1170&lt;&gt;"")),"O item possui dados lançados, mas o total está zerado. Revise os valores informados.","")))))))))))))))</f>
        <v/>
      </c>
    </row>
    <row r="1171" spans="1:35" ht="14.25" customHeight="1" x14ac:dyDescent="0.25">
      <c r="A1171" s="57" t="str">
        <f t="shared" si="234"/>
        <v/>
      </c>
      <c r="B1171" s="61"/>
      <c r="C1171" s="61"/>
      <c r="D1171" s="58"/>
      <c r="E1171" s="61"/>
      <c r="F1171" s="61"/>
      <c r="G1171" s="272"/>
      <c r="H1171" s="62"/>
      <c r="I1171" s="273">
        <f t="shared" si="235"/>
        <v>0</v>
      </c>
      <c r="J1171" s="272"/>
      <c r="K1171" s="62"/>
      <c r="L1171" s="270">
        <f t="shared" si="236"/>
        <v>0</v>
      </c>
      <c r="M1171" s="272"/>
      <c r="N1171" s="62"/>
      <c r="O1171" s="270">
        <f t="shared" si="237"/>
        <v>0</v>
      </c>
      <c r="P1171" s="272"/>
      <c r="Q1171" s="62"/>
      <c r="R1171" s="271">
        <f t="shared" si="238"/>
        <v>0</v>
      </c>
      <c r="S1171" s="272"/>
      <c r="T1171" s="62"/>
      <c r="U1171" s="270">
        <f t="shared" si="239"/>
        <v>0</v>
      </c>
      <c r="V1171" s="272"/>
      <c r="W1171" s="62"/>
      <c r="X1171" s="270">
        <f t="shared" si="240"/>
        <v>0</v>
      </c>
      <c r="Y1171" s="270">
        <f t="shared" si="241"/>
        <v>0</v>
      </c>
      <c r="Z1171" s="61"/>
      <c r="AA1171" s="61"/>
      <c r="AB1171" s="60" t="str">
        <f t="shared" si="242"/>
        <v/>
      </c>
      <c r="AC1171" s="21" t="b">
        <f t="shared" si="243"/>
        <v>0</v>
      </c>
      <c r="AD1171" s="21" t="b">
        <f t="shared" si="244"/>
        <v>0</v>
      </c>
      <c r="AE1171" s="21" t="b">
        <f t="shared" si="245"/>
        <v>0</v>
      </c>
      <c r="AF1171" s="21" t="b">
        <f ca="1">OR(AND($AC1171,NOT($AD1171)),AND($AC1171,OR(AND($G1171="",$H1171&lt;&gt;""),AND($G1171&lt;&gt;"",$H1171=""),AND($J1171="",$K1171&lt;&gt;""),AND($J1171&lt;&gt;"",$K1171=""),AND($M1171="",$N1171&lt;&gt;""),AND($M1171&lt;&gt;"",$N1171=""),AND($P1171="",$Q1171&lt;&gt;""),AND($P1171&lt;&gt;"",$Q1171=""),AND($S1171="",$T1171&lt;&gt;""),AND($S1171&lt;&gt;"",$T1171=""),AND($V1171="",$W1171&lt;&gt;""),AND($V1171&lt;&gt;"",$W1171=""))),AND($C1171&lt;&gt;"",$E1171&lt;&gt;"",LEFT(TRIM($C1171),1)&lt;&gt;LEFT(TRIM($E1171),1)),IF(OR($E1171="",$F1171=""),FALSE(),IFERROR(COUNTIF(INDIRECT("UNITS_"&amp;SUBSTITUTE(LEFT($E1171,FIND(" ",$E1171&amp;" ")-1),".","_")),$F1171)=0,TRUE())),AND($B1171&lt;&gt;"",OR(ISNUMBER(SEARCH("outro",LOWER($B1171))),ISNUMBER(SEARCH("divers",LOWER($B1171))),ISNUMBER(SEARCH("etc",LOWER($B1171))))),OR(AND(ISNUMBER(SEARCH("comunic",LOWER($B1171))),LEFT($E1171,3)&lt;&gt;"4.4"),AND(ISNUMBER(SEARCH("monitor",LOWER($B1171))),NOT(OR(LEFT($E1171,3)="1.5",LEFT($E1171,3)="2.5")))),AND($B1171&lt;&gt;"",OR(LEFT($C1171,1)="1",LEFT($C1171,1)="2"),$D1171=""),AND($D1171&lt;&gt;"",NOT(OR(LEFT($C1171,1)="1",LEFT($C1171,1)="2"))),AND($D1171&lt;&gt;"",COUNTIF(' PROJETO'!$B$14:$B$16,$D1171)=0),IF($D1171="",FALSE(),IF(COUNTIF(' PROJETO'!$B$14:$B$16,$D1171)=0,FALSE(),IFERROR(INDEX(' PROJETO'!$C$14:$C$16,MATCH($D1171,' PROJETO'!$B$14:$B$16,0))&lt;&gt;"Sim",FALSE()))))</f>
        <v>0</v>
      </c>
      <c r="AG1171" s="21" t="b">
        <f>AND($AC1171,$Y1171&gt;'CONFG.  LISTAS'!$F$4,$Z1171="",$AA1171="")</f>
        <v>0</v>
      </c>
      <c r="AH1171" s="21" t="str">
        <f t="shared" si="246"/>
        <v/>
      </c>
      <c r="AI1171" s="43" t="str">
        <f ca="1">IF(NOT($AC1171),"",IF(OR($B1171="",$C1171="",$E1171="",$F1171=""),"Preencha descrição, categoria, tipo e unidade.",IF(AND($B1171&lt;&gt;"",OR(LEFT($C1171,1)="1",LEFT($C1171,1)="2"),$D1171=""),"Informe a prática de restauração para itens diretos.",IF(AND($D1171&lt;&gt;"",NOT(OR(LEFT($C1171,1)="1",LEFT($C1171,1)="2"))),"Custos indiretos não devem pertencer a uma prática específica.",IF(AND($D1171&lt;&gt;"",COUNTIF(' PROJETO'!$B$14:$B$16,$D1171)=0),"Prática de restauração inválida ou não cadastrada.",IF(IF($D1171="",FALSE(),IF(COUNTIF(' PROJETO'!$B$14:$B$16,$D1171)=0,FALSE(),IFERROR(INDEX(' PROJETO'!$C$14:$C$16,MATCH($D1171,' PROJETO'!$B$14:$B$16,0))&lt;&gt;"Sim",FALSE()))),"A prática informada no item não foi selecionada na aba Projeto.",IF(AND(MAX($I1171,$L1171,$O1171,$R1171,$U1171,$X1171)&gt;'CONFG.  LISTAS'!$F$4,NOT(OR($Z1171&lt;&gt;"",$AA1171&lt;&gt;""))),"Memorial de cálculo ou anexo obrigatório não informado para item acima do limite.",IF(OR(AND($G1171&lt;&gt;"",$H1171&lt;&gt;"",OR($G1171&lt;=0,$H1171&lt;=0)),AND($J1171&lt;&gt;"",$K1171&lt;&gt;"",OR($J1171&lt;=0,$K1171&lt;=0)),AND($M1171&lt;&gt;"",$N1171&lt;&gt;"",OR($M1171&lt;=0,$N1171&lt;=0)),AND($P1171&lt;&gt;"",$Q1171&lt;&gt;"",OR($P1171&lt;=0,$Q1171&lt;=0)),AND($S1171&lt;&gt;"",$T1171&lt;&gt;"",OR($S1171&lt;=0,$T1171&lt;=0)),AND($V1171&lt;&gt;"",$W1171&lt;&gt;"",OR($V1171&lt;=0,$W1171&lt;=0))),"Revise os valores informados: valor unitário e quantidade devem ser maiores que zero.",IF(OR(AND($G1171="",$H1171&lt;&gt;""),AND($G1171&lt;&gt;"",$H1171=""),AND($J1171="",$K1171&lt;&gt;""),AND($J1171&lt;&gt;"",$K1171=""),AND($M1171="",$N1171&lt;&gt;""),AND($M1171&lt;&gt;"",$N1171=""),AND($P1171="",$Q1171&lt;&gt;""),AND($P1171&lt;&gt;"",$Q1171=""),AND($S1171="",$T1171&lt;&gt;""),AND($S1171&lt;&gt;"",$T1171=""),AND($V1171="",$W1171&lt;&gt;""),AND($V1171&lt;&gt;"",$W1171="")),"Há ano preenchido parcialmente: "&amp;TRIM(IF(AND($G1171="",$H1171&lt;&gt;""),"Ano 1 (falta valor unitário); ","")&amp;IF(AND($G1171&lt;&gt;"",$H1171=""),"Ano 1 (falta quantidade); ","")&amp;IF(AND($J1171="",$K1171&lt;&gt;""),"Ano 2 (falta valor unitário); ","")&amp;IF(AND($J1171&lt;&gt;"",$K1171=""),"Ano 2 (falta quantidade); ","")&amp;IF(AND($M1171="",$N1171&lt;&gt;""),"Ano 3 (falta valor unitário); ","")&amp;IF(AND($M1171&lt;&gt;"",$N1171=""),"Ano 3 (falta quantidade); ","")&amp;IF(AND($P1171="",$Q1171&lt;&gt;""),"Ano 4 (falta valor unitário); ","")&amp;IF(AND($P1171&lt;&gt;"",$Q1171=""),"Ano 4 (falta quantidade); ","")&amp;IF(AND($S1171="",$T1171&lt;&gt;""),"Ano 5 (falta valor unitário); ","")&amp;IF(AND($S1171&lt;&gt;"",$T1171=""),"Ano 5 (falta quantidade); ","")&amp;IF(AND($V1171="",$W1171&lt;&gt;""),"Ano 6 (falta valor unitário); ","")&amp;IF(AND($V1171&lt;&gt;"",$W1171=""),"Ano 6 (falta quantidade); ","")), IF(NOT(OR(AND($G1171&lt;&gt;"",$H1171&lt;&gt;""),AND($J1171&lt;&gt;"",$K1171&lt;&gt;""),AND($M1171&lt;&gt;"",$N1171&lt;&gt;""),AND($P1171&lt;&gt;"",$Q1171&lt;&gt;""),AND($S1171&lt;&gt;"",$T1171&lt;&gt;""),AND($V1171&lt;&gt;"",$W1171&lt;&gt;""))),"Informe pelo menos um ano completo com valor unitário e quantidade.",IF(AND($C1171&lt;&gt;"",$E1171&lt;&gt;"",LEFT(TRIM($C1171),1)&lt;&gt;LEFT(TRIM($E1171),1)),"Categoria e tipo estão incompatíveis.",IF(IF(OR($E1171="",$F1171=""),FALSE(),IFERROR(COUNTIF(INDIRECT("UNITS_"&amp;SUBSTITUTE(LEFT($E1171,FIND(" ",$E1171&amp;" ")-1),".","_")),$F1171)=0,TRUE())),"Unidade incompatível com o tipo selecionado.",IF(OR(AND(ISNUMBER(SEARCH("comunic",LOWER($B1171))),LEFT($E1171,3)&lt;&gt;"4.4"),AND(ISNUMBER(SEARCH("monitor",LOWER($B1171))),NOT(OR(LEFT($E1171,3)="1.5",LEFT($E1171,3)="2.5")))),"Revise a classificação do item conforme as regras de preenchimento.",IF(AND($B1171&lt;&gt;"",OR(ISNUMBER(SEARCH("outro",LOWER($B1171))),ISNUMBER(SEARCH("divers",LOWER($B1171))),ISNUMBER(SEARCH("kit",LOWER($B1171))),ISNUMBER(SEARCH("ferrament",LOWER($B1171))),ISNUMBER(SEARCH("epi",LOWER($B1171)))),NOT(OR($Z1171&lt;&gt;"",$AA1171&lt;&gt;""))),"Descrição muito genérica: detalhe melhor o item e registre o racional no memorial ou em anexo.",IF(AND($Y1171=0,$B1171&lt;&gt;"",OR($G1171&lt;&gt;"",$H1171&lt;&gt;"",$J1171&lt;&gt;"",$K1171&lt;&gt;"",$M1171&lt;&gt;"",$N1171&lt;&gt;"",$P1171&lt;&gt;"",$Q1171&lt;&gt;"",$S1171&lt;&gt;"",$T1171&lt;&gt;"",$V1171&lt;&gt;"",$W1171&lt;&gt;"")),"O item possui dados lançados, mas o total está zerado. Revise os valores informados.","")))))))))))))))</f>
        <v/>
      </c>
    </row>
    <row r="1172" spans="1:35" ht="14.25" customHeight="1" x14ac:dyDescent="0.25">
      <c r="A1172" s="57" t="str">
        <f t="shared" si="234"/>
        <v/>
      </c>
      <c r="B1172" s="58"/>
      <c r="C1172" s="58"/>
      <c r="D1172" s="58"/>
      <c r="E1172" s="58"/>
      <c r="F1172" s="58"/>
      <c r="G1172" s="269"/>
      <c r="H1172" s="59"/>
      <c r="I1172" s="273">
        <f t="shared" si="235"/>
        <v>0</v>
      </c>
      <c r="J1172" s="269"/>
      <c r="K1172" s="59"/>
      <c r="L1172" s="270">
        <f t="shared" si="236"/>
        <v>0</v>
      </c>
      <c r="M1172" s="269"/>
      <c r="N1172" s="59"/>
      <c r="O1172" s="270">
        <f t="shared" si="237"/>
        <v>0</v>
      </c>
      <c r="P1172" s="269"/>
      <c r="Q1172" s="59"/>
      <c r="R1172" s="271">
        <f t="shared" si="238"/>
        <v>0</v>
      </c>
      <c r="S1172" s="269"/>
      <c r="T1172" s="59"/>
      <c r="U1172" s="270">
        <f t="shared" si="239"/>
        <v>0</v>
      </c>
      <c r="V1172" s="269"/>
      <c r="W1172" s="59"/>
      <c r="X1172" s="270">
        <f t="shared" si="240"/>
        <v>0</v>
      </c>
      <c r="Y1172" s="270">
        <f t="shared" si="241"/>
        <v>0</v>
      </c>
      <c r="Z1172" s="58"/>
      <c r="AA1172" s="58"/>
      <c r="AB1172" s="60" t="str">
        <f t="shared" si="242"/>
        <v/>
      </c>
      <c r="AC1172" s="21" t="b">
        <f t="shared" si="243"/>
        <v>0</v>
      </c>
      <c r="AD1172" s="21" t="b">
        <f t="shared" si="244"/>
        <v>0</v>
      </c>
      <c r="AE1172" s="21" t="b">
        <f t="shared" si="245"/>
        <v>0</v>
      </c>
      <c r="AF1172" s="21" t="b">
        <f ca="1">OR(AND($AC1172,NOT($AD1172)),AND($AC1172,OR(AND($G1172="",$H1172&lt;&gt;""),AND($G1172&lt;&gt;"",$H1172=""),AND($J1172="",$K1172&lt;&gt;""),AND($J1172&lt;&gt;"",$K1172=""),AND($M1172="",$N1172&lt;&gt;""),AND($M1172&lt;&gt;"",$N1172=""),AND($P1172="",$Q1172&lt;&gt;""),AND($P1172&lt;&gt;"",$Q1172=""),AND($S1172="",$T1172&lt;&gt;""),AND($S1172&lt;&gt;"",$T1172=""),AND($V1172="",$W1172&lt;&gt;""),AND($V1172&lt;&gt;"",$W1172=""))),AND($C1172&lt;&gt;"",$E1172&lt;&gt;"",LEFT(TRIM($C1172),1)&lt;&gt;LEFT(TRIM($E1172),1)),IF(OR($E1172="",$F1172=""),FALSE(),IFERROR(COUNTIF(INDIRECT("UNITS_"&amp;SUBSTITUTE(LEFT($E1172,FIND(" ",$E1172&amp;" ")-1),".","_")),$F1172)=0,TRUE())),AND($B1172&lt;&gt;"",OR(ISNUMBER(SEARCH("outro",LOWER($B1172))),ISNUMBER(SEARCH("divers",LOWER($B1172))),ISNUMBER(SEARCH("etc",LOWER($B1172))))),OR(AND(ISNUMBER(SEARCH("comunic",LOWER($B1172))),LEFT($E1172,3)&lt;&gt;"4.4"),AND(ISNUMBER(SEARCH("monitor",LOWER($B1172))),NOT(OR(LEFT($E1172,3)="1.5",LEFT($E1172,3)="2.5")))),AND($B1172&lt;&gt;"",OR(LEFT($C1172,1)="1",LEFT($C1172,1)="2"),$D1172=""),AND($D1172&lt;&gt;"",NOT(OR(LEFT($C1172,1)="1",LEFT($C1172,1)="2"))),AND($D1172&lt;&gt;"",COUNTIF(' PROJETO'!$B$14:$B$16,$D1172)=0),IF($D1172="",FALSE(),IF(COUNTIF(' PROJETO'!$B$14:$B$16,$D1172)=0,FALSE(),IFERROR(INDEX(' PROJETO'!$C$14:$C$16,MATCH($D1172,' PROJETO'!$B$14:$B$16,0))&lt;&gt;"Sim",FALSE()))))</f>
        <v>0</v>
      </c>
      <c r="AG1172" s="21" t="b">
        <f>AND($AC1172,$Y1172&gt;'CONFG.  LISTAS'!$F$4,$Z1172="",$AA1172="")</f>
        <v>0</v>
      </c>
      <c r="AH1172" s="21" t="str">
        <f t="shared" si="246"/>
        <v/>
      </c>
      <c r="AI1172" s="43" t="str">
        <f ca="1">IF(NOT($AC1172),"",IF(OR($B1172="",$C1172="",$E1172="",$F1172=""),"Preencha descrição, categoria, tipo e unidade.",IF(AND($B1172&lt;&gt;"",OR(LEFT($C1172,1)="1",LEFT($C1172,1)="2"),$D1172=""),"Informe a prática de restauração para itens diretos.",IF(AND($D1172&lt;&gt;"",NOT(OR(LEFT($C1172,1)="1",LEFT($C1172,1)="2"))),"Custos indiretos não devem pertencer a uma prática específica.",IF(AND($D1172&lt;&gt;"",COUNTIF(' PROJETO'!$B$14:$B$16,$D1172)=0),"Prática de restauração inválida ou não cadastrada.",IF(IF($D1172="",FALSE(),IF(COUNTIF(' PROJETO'!$B$14:$B$16,$D1172)=0,FALSE(),IFERROR(INDEX(' PROJETO'!$C$14:$C$16,MATCH($D1172,' PROJETO'!$B$14:$B$16,0))&lt;&gt;"Sim",FALSE()))),"A prática informada no item não foi selecionada na aba Projeto.",IF(AND(MAX($I1172,$L1172,$O1172,$R1172,$U1172,$X1172)&gt;'CONFG.  LISTAS'!$F$4,NOT(OR($Z1172&lt;&gt;"",$AA1172&lt;&gt;""))),"Memorial de cálculo ou anexo obrigatório não informado para item acima do limite.",IF(OR(AND($G1172&lt;&gt;"",$H1172&lt;&gt;"",OR($G1172&lt;=0,$H1172&lt;=0)),AND($J1172&lt;&gt;"",$K1172&lt;&gt;"",OR($J1172&lt;=0,$K1172&lt;=0)),AND($M1172&lt;&gt;"",$N1172&lt;&gt;"",OR($M1172&lt;=0,$N1172&lt;=0)),AND($P1172&lt;&gt;"",$Q1172&lt;&gt;"",OR($P1172&lt;=0,$Q1172&lt;=0)),AND($S1172&lt;&gt;"",$T1172&lt;&gt;"",OR($S1172&lt;=0,$T1172&lt;=0)),AND($V1172&lt;&gt;"",$W1172&lt;&gt;"",OR($V1172&lt;=0,$W1172&lt;=0))),"Revise os valores informados: valor unitário e quantidade devem ser maiores que zero.",IF(OR(AND($G1172="",$H1172&lt;&gt;""),AND($G1172&lt;&gt;"",$H1172=""),AND($J1172="",$K1172&lt;&gt;""),AND($J1172&lt;&gt;"",$K1172=""),AND($M1172="",$N1172&lt;&gt;""),AND($M1172&lt;&gt;"",$N1172=""),AND($P1172="",$Q1172&lt;&gt;""),AND($P1172&lt;&gt;"",$Q1172=""),AND($S1172="",$T1172&lt;&gt;""),AND($S1172&lt;&gt;"",$T1172=""),AND($V1172="",$W1172&lt;&gt;""),AND($V1172&lt;&gt;"",$W1172="")),"Há ano preenchido parcialmente: "&amp;TRIM(IF(AND($G1172="",$H1172&lt;&gt;""),"Ano 1 (falta valor unitário); ","")&amp;IF(AND($G1172&lt;&gt;"",$H1172=""),"Ano 1 (falta quantidade); ","")&amp;IF(AND($J1172="",$K1172&lt;&gt;""),"Ano 2 (falta valor unitário); ","")&amp;IF(AND($J1172&lt;&gt;"",$K1172=""),"Ano 2 (falta quantidade); ","")&amp;IF(AND($M1172="",$N1172&lt;&gt;""),"Ano 3 (falta valor unitário); ","")&amp;IF(AND($M1172&lt;&gt;"",$N1172=""),"Ano 3 (falta quantidade); ","")&amp;IF(AND($P1172="",$Q1172&lt;&gt;""),"Ano 4 (falta valor unitário); ","")&amp;IF(AND($P1172&lt;&gt;"",$Q1172=""),"Ano 4 (falta quantidade); ","")&amp;IF(AND($S1172="",$T1172&lt;&gt;""),"Ano 5 (falta valor unitário); ","")&amp;IF(AND($S1172&lt;&gt;"",$T1172=""),"Ano 5 (falta quantidade); ","")&amp;IF(AND($V1172="",$W1172&lt;&gt;""),"Ano 6 (falta valor unitário); ","")&amp;IF(AND($V1172&lt;&gt;"",$W1172=""),"Ano 6 (falta quantidade); ","")), IF(NOT(OR(AND($G1172&lt;&gt;"",$H1172&lt;&gt;""),AND($J1172&lt;&gt;"",$K1172&lt;&gt;""),AND($M1172&lt;&gt;"",$N1172&lt;&gt;""),AND($P1172&lt;&gt;"",$Q1172&lt;&gt;""),AND($S1172&lt;&gt;"",$T1172&lt;&gt;""),AND($V1172&lt;&gt;"",$W1172&lt;&gt;""))),"Informe pelo menos um ano completo com valor unitário e quantidade.",IF(AND($C1172&lt;&gt;"",$E1172&lt;&gt;"",LEFT(TRIM($C1172),1)&lt;&gt;LEFT(TRIM($E1172),1)),"Categoria e tipo estão incompatíveis.",IF(IF(OR($E1172="",$F1172=""),FALSE(),IFERROR(COUNTIF(INDIRECT("UNITS_"&amp;SUBSTITUTE(LEFT($E1172,FIND(" ",$E1172&amp;" ")-1),".","_")),$F1172)=0,TRUE())),"Unidade incompatível com o tipo selecionado.",IF(OR(AND(ISNUMBER(SEARCH("comunic",LOWER($B1172))),LEFT($E1172,3)&lt;&gt;"4.4"),AND(ISNUMBER(SEARCH("monitor",LOWER($B1172))),NOT(OR(LEFT($E1172,3)="1.5",LEFT($E1172,3)="2.5")))),"Revise a classificação do item conforme as regras de preenchimento.",IF(AND($B1172&lt;&gt;"",OR(ISNUMBER(SEARCH("outro",LOWER($B1172))),ISNUMBER(SEARCH("divers",LOWER($B1172))),ISNUMBER(SEARCH("kit",LOWER($B1172))),ISNUMBER(SEARCH("ferrament",LOWER($B1172))),ISNUMBER(SEARCH("epi",LOWER($B1172)))),NOT(OR($Z1172&lt;&gt;"",$AA1172&lt;&gt;""))),"Descrição muito genérica: detalhe melhor o item e registre o racional no memorial ou em anexo.",IF(AND($Y1172=0,$B1172&lt;&gt;"",OR($G1172&lt;&gt;"",$H1172&lt;&gt;"",$J1172&lt;&gt;"",$K1172&lt;&gt;"",$M1172&lt;&gt;"",$N1172&lt;&gt;"",$P1172&lt;&gt;"",$Q1172&lt;&gt;"",$S1172&lt;&gt;"",$T1172&lt;&gt;"",$V1172&lt;&gt;"",$W1172&lt;&gt;"")),"O item possui dados lançados, mas o total está zerado. Revise os valores informados.","")))))))))))))))</f>
        <v/>
      </c>
    </row>
    <row r="1173" spans="1:35" ht="14.25" customHeight="1" x14ac:dyDescent="0.25">
      <c r="A1173" s="57" t="str">
        <f t="shared" si="234"/>
        <v/>
      </c>
      <c r="B1173" s="61"/>
      <c r="C1173" s="61"/>
      <c r="D1173" s="58"/>
      <c r="E1173" s="61"/>
      <c r="F1173" s="61"/>
      <c r="G1173" s="272"/>
      <c r="H1173" s="62"/>
      <c r="I1173" s="273">
        <f t="shared" si="235"/>
        <v>0</v>
      </c>
      <c r="J1173" s="272"/>
      <c r="K1173" s="62"/>
      <c r="L1173" s="270">
        <f t="shared" si="236"/>
        <v>0</v>
      </c>
      <c r="M1173" s="272"/>
      <c r="N1173" s="62"/>
      <c r="O1173" s="270">
        <f t="shared" si="237"/>
        <v>0</v>
      </c>
      <c r="P1173" s="272"/>
      <c r="Q1173" s="62"/>
      <c r="R1173" s="271">
        <f t="shared" si="238"/>
        <v>0</v>
      </c>
      <c r="S1173" s="272"/>
      <c r="T1173" s="62"/>
      <c r="U1173" s="270">
        <f t="shared" si="239"/>
        <v>0</v>
      </c>
      <c r="V1173" s="272"/>
      <c r="W1173" s="62"/>
      <c r="X1173" s="270">
        <f t="shared" si="240"/>
        <v>0</v>
      </c>
      <c r="Y1173" s="270">
        <f t="shared" si="241"/>
        <v>0</v>
      </c>
      <c r="Z1173" s="61"/>
      <c r="AA1173" s="61"/>
      <c r="AB1173" s="60" t="str">
        <f t="shared" si="242"/>
        <v/>
      </c>
      <c r="AC1173" s="21" t="b">
        <f t="shared" si="243"/>
        <v>0</v>
      </c>
      <c r="AD1173" s="21" t="b">
        <f t="shared" si="244"/>
        <v>0</v>
      </c>
      <c r="AE1173" s="21" t="b">
        <f t="shared" si="245"/>
        <v>0</v>
      </c>
      <c r="AF1173" s="21" t="b">
        <f ca="1">OR(AND($AC1173,NOT($AD1173)),AND($AC1173,OR(AND($G1173="",$H1173&lt;&gt;""),AND($G1173&lt;&gt;"",$H1173=""),AND($J1173="",$K1173&lt;&gt;""),AND($J1173&lt;&gt;"",$K1173=""),AND($M1173="",$N1173&lt;&gt;""),AND($M1173&lt;&gt;"",$N1173=""),AND($P1173="",$Q1173&lt;&gt;""),AND($P1173&lt;&gt;"",$Q1173=""),AND($S1173="",$T1173&lt;&gt;""),AND($S1173&lt;&gt;"",$T1173=""),AND($V1173="",$W1173&lt;&gt;""),AND($V1173&lt;&gt;"",$W1173=""))),AND($C1173&lt;&gt;"",$E1173&lt;&gt;"",LEFT(TRIM($C1173),1)&lt;&gt;LEFT(TRIM($E1173),1)),IF(OR($E1173="",$F1173=""),FALSE(),IFERROR(COUNTIF(INDIRECT("UNITS_"&amp;SUBSTITUTE(LEFT($E1173,FIND(" ",$E1173&amp;" ")-1),".","_")),$F1173)=0,TRUE())),AND($B1173&lt;&gt;"",OR(ISNUMBER(SEARCH("outro",LOWER($B1173))),ISNUMBER(SEARCH("divers",LOWER($B1173))),ISNUMBER(SEARCH("etc",LOWER($B1173))))),OR(AND(ISNUMBER(SEARCH("comunic",LOWER($B1173))),LEFT($E1173,3)&lt;&gt;"4.4"),AND(ISNUMBER(SEARCH("monitor",LOWER($B1173))),NOT(OR(LEFT($E1173,3)="1.5",LEFT($E1173,3)="2.5")))),AND($B1173&lt;&gt;"",OR(LEFT($C1173,1)="1",LEFT($C1173,1)="2"),$D1173=""),AND($D1173&lt;&gt;"",NOT(OR(LEFT($C1173,1)="1",LEFT($C1173,1)="2"))),AND($D1173&lt;&gt;"",COUNTIF(' PROJETO'!$B$14:$B$16,$D1173)=0),IF($D1173="",FALSE(),IF(COUNTIF(' PROJETO'!$B$14:$B$16,$D1173)=0,FALSE(),IFERROR(INDEX(' PROJETO'!$C$14:$C$16,MATCH($D1173,' PROJETO'!$B$14:$B$16,0))&lt;&gt;"Sim",FALSE()))))</f>
        <v>0</v>
      </c>
      <c r="AG1173" s="21" t="b">
        <f>AND($AC1173,$Y1173&gt;'CONFG.  LISTAS'!$F$4,$Z1173="",$AA1173="")</f>
        <v>0</v>
      </c>
      <c r="AH1173" s="21" t="str">
        <f t="shared" si="246"/>
        <v/>
      </c>
      <c r="AI1173" s="43" t="str">
        <f ca="1">IF(NOT($AC1173),"",IF(OR($B1173="",$C1173="",$E1173="",$F1173=""),"Preencha descrição, categoria, tipo e unidade.",IF(AND($B1173&lt;&gt;"",OR(LEFT($C1173,1)="1",LEFT($C1173,1)="2"),$D1173=""),"Informe a prática de restauração para itens diretos.",IF(AND($D1173&lt;&gt;"",NOT(OR(LEFT($C1173,1)="1",LEFT($C1173,1)="2"))),"Custos indiretos não devem pertencer a uma prática específica.",IF(AND($D1173&lt;&gt;"",COUNTIF(' PROJETO'!$B$14:$B$16,$D1173)=0),"Prática de restauração inválida ou não cadastrada.",IF(IF($D1173="",FALSE(),IF(COUNTIF(' PROJETO'!$B$14:$B$16,$D1173)=0,FALSE(),IFERROR(INDEX(' PROJETO'!$C$14:$C$16,MATCH($D1173,' PROJETO'!$B$14:$B$16,0))&lt;&gt;"Sim",FALSE()))),"A prática informada no item não foi selecionada na aba Projeto.",IF(AND(MAX($I1173,$L1173,$O1173,$R1173,$U1173,$X1173)&gt;'CONFG.  LISTAS'!$F$4,NOT(OR($Z1173&lt;&gt;"",$AA1173&lt;&gt;""))),"Memorial de cálculo ou anexo obrigatório não informado para item acima do limite.",IF(OR(AND($G1173&lt;&gt;"",$H1173&lt;&gt;"",OR($G1173&lt;=0,$H1173&lt;=0)),AND($J1173&lt;&gt;"",$K1173&lt;&gt;"",OR($J1173&lt;=0,$K1173&lt;=0)),AND($M1173&lt;&gt;"",$N1173&lt;&gt;"",OR($M1173&lt;=0,$N1173&lt;=0)),AND($P1173&lt;&gt;"",$Q1173&lt;&gt;"",OR($P1173&lt;=0,$Q1173&lt;=0)),AND($S1173&lt;&gt;"",$T1173&lt;&gt;"",OR($S1173&lt;=0,$T1173&lt;=0)),AND($V1173&lt;&gt;"",$W1173&lt;&gt;"",OR($V1173&lt;=0,$W1173&lt;=0))),"Revise os valores informados: valor unitário e quantidade devem ser maiores que zero.",IF(OR(AND($G1173="",$H1173&lt;&gt;""),AND($G1173&lt;&gt;"",$H1173=""),AND($J1173="",$K1173&lt;&gt;""),AND($J1173&lt;&gt;"",$K1173=""),AND($M1173="",$N1173&lt;&gt;""),AND($M1173&lt;&gt;"",$N1173=""),AND($P1173="",$Q1173&lt;&gt;""),AND($P1173&lt;&gt;"",$Q1173=""),AND($S1173="",$T1173&lt;&gt;""),AND($S1173&lt;&gt;"",$T1173=""),AND($V1173="",$W1173&lt;&gt;""),AND($V1173&lt;&gt;"",$W1173="")),"Há ano preenchido parcialmente: "&amp;TRIM(IF(AND($G1173="",$H1173&lt;&gt;""),"Ano 1 (falta valor unitário); ","")&amp;IF(AND($G1173&lt;&gt;"",$H1173=""),"Ano 1 (falta quantidade); ","")&amp;IF(AND($J1173="",$K1173&lt;&gt;""),"Ano 2 (falta valor unitário); ","")&amp;IF(AND($J1173&lt;&gt;"",$K1173=""),"Ano 2 (falta quantidade); ","")&amp;IF(AND($M1173="",$N1173&lt;&gt;""),"Ano 3 (falta valor unitário); ","")&amp;IF(AND($M1173&lt;&gt;"",$N1173=""),"Ano 3 (falta quantidade); ","")&amp;IF(AND($P1173="",$Q1173&lt;&gt;""),"Ano 4 (falta valor unitário); ","")&amp;IF(AND($P1173&lt;&gt;"",$Q1173=""),"Ano 4 (falta quantidade); ","")&amp;IF(AND($S1173="",$T1173&lt;&gt;""),"Ano 5 (falta valor unitário); ","")&amp;IF(AND($S1173&lt;&gt;"",$T1173=""),"Ano 5 (falta quantidade); ","")&amp;IF(AND($V1173="",$W1173&lt;&gt;""),"Ano 6 (falta valor unitário); ","")&amp;IF(AND($V1173&lt;&gt;"",$W1173=""),"Ano 6 (falta quantidade); ","")), IF(NOT(OR(AND($G1173&lt;&gt;"",$H1173&lt;&gt;""),AND($J1173&lt;&gt;"",$K1173&lt;&gt;""),AND($M1173&lt;&gt;"",$N1173&lt;&gt;""),AND($P1173&lt;&gt;"",$Q1173&lt;&gt;""),AND($S1173&lt;&gt;"",$T1173&lt;&gt;""),AND($V1173&lt;&gt;"",$W1173&lt;&gt;""))),"Informe pelo menos um ano completo com valor unitário e quantidade.",IF(AND($C1173&lt;&gt;"",$E1173&lt;&gt;"",LEFT(TRIM($C1173),1)&lt;&gt;LEFT(TRIM($E1173),1)),"Categoria e tipo estão incompatíveis.",IF(IF(OR($E1173="",$F1173=""),FALSE(),IFERROR(COUNTIF(INDIRECT("UNITS_"&amp;SUBSTITUTE(LEFT($E1173,FIND(" ",$E1173&amp;" ")-1),".","_")),$F1173)=0,TRUE())),"Unidade incompatível com o tipo selecionado.",IF(OR(AND(ISNUMBER(SEARCH("comunic",LOWER($B1173))),LEFT($E1173,3)&lt;&gt;"4.4"),AND(ISNUMBER(SEARCH("monitor",LOWER($B1173))),NOT(OR(LEFT($E1173,3)="1.5",LEFT($E1173,3)="2.5")))),"Revise a classificação do item conforme as regras de preenchimento.",IF(AND($B1173&lt;&gt;"",OR(ISNUMBER(SEARCH("outro",LOWER($B1173))),ISNUMBER(SEARCH("divers",LOWER($B1173))),ISNUMBER(SEARCH("kit",LOWER($B1173))),ISNUMBER(SEARCH("ferrament",LOWER($B1173))),ISNUMBER(SEARCH("epi",LOWER($B1173)))),NOT(OR($Z1173&lt;&gt;"",$AA1173&lt;&gt;""))),"Descrição muito genérica: detalhe melhor o item e registre o racional no memorial ou em anexo.",IF(AND($Y1173=0,$B1173&lt;&gt;"",OR($G1173&lt;&gt;"",$H1173&lt;&gt;"",$J1173&lt;&gt;"",$K1173&lt;&gt;"",$M1173&lt;&gt;"",$N1173&lt;&gt;"",$P1173&lt;&gt;"",$Q1173&lt;&gt;"",$S1173&lt;&gt;"",$T1173&lt;&gt;"",$V1173&lt;&gt;"",$W1173&lt;&gt;"")),"O item possui dados lançados, mas o total está zerado. Revise os valores informados.","")))))))))))))))</f>
        <v/>
      </c>
    </row>
    <row r="1174" spans="1:35" ht="14.25" customHeight="1" x14ac:dyDescent="0.25">
      <c r="A1174" s="57" t="str">
        <f t="shared" si="234"/>
        <v/>
      </c>
      <c r="B1174" s="58"/>
      <c r="C1174" s="58"/>
      <c r="D1174" s="58"/>
      <c r="E1174" s="58"/>
      <c r="F1174" s="58"/>
      <c r="G1174" s="269"/>
      <c r="H1174" s="59"/>
      <c r="I1174" s="273">
        <f t="shared" si="235"/>
        <v>0</v>
      </c>
      <c r="J1174" s="269"/>
      <c r="K1174" s="59"/>
      <c r="L1174" s="270">
        <f t="shared" si="236"/>
        <v>0</v>
      </c>
      <c r="M1174" s="269"/>
      <c r="N1174" s="59"/>
      <c r="O1174" s="270">
        <f t="shared" si="237"/>
        <v>0</v>
      </c>
      <c r="P1174" s="269"/>
      <c r="Q1174" s="59"/>
      <c r="R1174" s="271">
        <f t="shared" si="238"/>
        <v>0</v>
      </c>
      <c r="S1174" s="269"/>
      <c r="T1174" s="59"/>
      <c r="U1174" s="270">
        <f t="shared" si="239"/>
        <v>0</v>
      </c>
      <c r="V1174" s="269"/>
      <c r="W1174" s="59"/>
      <c r="X1174" s="270">
        <f t="shared" si="240"/>
        <v>0</v>
      </c>
      <c r="Y1174" s="270">
        <f t="shared" si="241"/>
        <v>0</v>
      </c>
      <c r="Z1174" s="58"/>
      <c r="AA1174" s="58"/>
      <c r="AB1174" s="60" t="str">
        <f t="shared" si="242"/>
        <v/>
      </c>
      <c r="AC1174" s="21" t="b">
        <f t="shared" si="243"/>
        <v>0</v>
      </c>
      <c r="AD1174" s="21" t="b">
        <f t="shared" si="244"/>
        <v>0</v>
      </c>
      <c r="AE1174" s="21" t="b">
        <f t="shared" si="245"/>
        <v>0</v>
      </c>
      <c r="AF1174" s="21" t="b">
        <f ca="1">OR(AND($AC1174,NOT($AD1174)),AND($AC1174,OR(AND($G1174="",$H1174&lt;&gt;""),AND($G1174&lt;&gt;"",$H1174=""),AND($J1174="",$K1174&lt;&gt;""),AND($J1174&lt;&gt;"",$K1174=""),AND($M1174="",$N1174&lt;&gt;""),AND($M1174&lt;&gt;"",$N1174=""),AND($P1174="",$Q1174&lt;&gt;""),AND($P1174&lt;&gt;"",$Q1174=""),AND($S1174="",$T1174&lt;&gt;""),AND($S1174&lt;&gt;"",$T1174=""),AND($V1174="",$W1174&lt;&gt;""),AND($V1174&lt;&gt;"",$W1174=""))),AND($C1174&lt;&gt;"",$E1174&lt;&gt;"",LEFT(TRIM($C1174),1)&lt;&gt;LEFT(TRIM($E1174),1)),IF(OR($E1174="",$F1174=""),FALSE(),IFERROR(COUNTIF(INDIRECT("UNITS_"&amp;SUBSTITUTE(LEFT($E1174,FIND(" ",$E1174&amp;" ")-1),".","_")),$F1174)=0,TRUE())),AND($B1174&lt;&gt;"",OR(ISNUMBER(SEARCH("outro",LOWER($B1174))),ISNUMBER(SEARCH("divers",LOWER($B1174))),ISNUMBER(SEARCH("etc",LOWER($B1174))))),OR(AND(ISNUMBER(SEARCH("comunic",LOWER($B1174))),LEFT($E1174,3)&lt;&gt;"4.4"),AND(ISNUMBER(SEARCH("monitor",LOWER($B1174))),NOT(OR(LEFT($E1174,3)="1.5",LEFT($E1174,3)="2.5")))),AND($B1174&lt;&gt;"",OR(LEFT($C1174,1)="1",LEFT($C1174,1)="2"),$D1174=""),AND($D1174&lt;&gt;"",NOT(OR(LEFT($C1174,1)="1",LEFT($C1174,1)="2"))),AND($D1174&lt;&gt;"",COUNTIF(' PROJETO'!$B$14:$B$16,$D1174)=0),IF($D1174="",FALSE(),IF(COUNTIF(' PROJETO'!$B$14:$B$16,$D1174)=0,FALSE(),IFERROR(INDEX(' PROJETO'!$C$14:$C$16,MATCH($D1174,' PROJETO'!$B$14:$B$16,0))&lt;&gt;"Sim",FALSE()))))</f>
        <v>0</v>
      </c>
      <c r="AG1174" s="21" t="b">
        <f>AND($AC1174,$Y1174&gt;'CONFG.  LISTAS'!$F$4,$Z1174="",$AA1174="")</f>
        <v>0</v>
      </c>
      <c r="AH1174" s="21" t="str">
        <f t="shared" si="246"/>
        <v/>
      </c>
      <c r="AI1174" s="43" t="str">
        <f ca="1">IF(NOT($AC1174),"",IF(OR($B1174="",$C1174="",$E1174="",$F1174=""),"Preencha descrição, categoria, tipo e unidade.",IF(AND($B1174&lt;&gt;"",OR(LEFT($C1174,1)="1",LEFT($C1174,1)="2"),$D1174=""),"Informe a prática de restauração para itens diretos.",IF(AND($D1174&lt;&gt;"",NOT(OR(LEFT($C1174,1)="1",LEFT($C1174,1)="2"))),"Custos indiretos não devem pertencer a uma prática específica.",IF(AND($D1174&lt;&gt;"",COUNTIF(' PROJETO'!$B$14:$B$16,$D1174)=0),"Prática de restauração inválida ou não cadastrada.",IF(IF($D1174="",FALSE(),IF(COUNTIF(' PROJETO'!$B$14:$B$16,$D1174)=0,FALSE(),IFERROR(INDEX(' PROJETO'!$C$14:$C$16,MATCH($D1174,' PROJETO'!$B$14:$B$16,0))&lt;&gt;"Sim",FALSE()))),"A prática informada no item não foi selecionada na aba Projeto.",IF(AND(MAX($I1174,$L1174,$O1174,$R1174,$U1174,$X1174)&gt;'CONFG.  LISTAS'!$F$4,NOT(OR($Z1174&lt;&gt;"",$AA1174&lt;&gt;""))),"Memorial de cálculo ou anexo obrigatório não informado para item acima do limite.",IF(OR(AND($G1174&lt;&gt;"",$H1174&lt;&gt;"",OR($G1174&lt;=0,$H1174&lt;=0)),AND($J1174&lt;&gt;"",$K1174&lt;&gt;"",OR($J1174&lt;=0,$K1174&lt;=0)),AND($M1174&lt;&gt;"",$N1174&lt;&gt;"",OR($M1174&lt;=0,$N1174&lt;=0)),AND($P1174&lt;&gt;"",$Q1174&lt;&gt;"",OR($P1174&lt;=0,$Q1174&lt;=0)),AND($S1174&lt;&gt;"",$T1174&lt;&gt;"",OR($S1174&lt;=0,$T1174&lt;=0)),AND($V1174&lt;&gt;"",$W1174&lt;&gt;"",OR($V1174&lt;=0,$W1174&lt;=0))),"Revise os valores informados: valor unitário e quantidade devem ser maiores que zero.",IF(OR(AND($G1174="",$H1174&lt;&gt;""),AND($G1174&lt;&gt;"",$H1174=""),AND($J1174="",$K1174&lt;&gt;""),AND($J1174&lt;&gt;"",$K1174=""),AND($M1174="",$N1174&lt;&gt;""),AND($M1174&lt;&gt;"",$N1174=""),AND($P1174="",$Q1174&lt;&gt;""),AND($P1174&lt;&gt;"",$Q1174=""),AND($S1174="",$T1174&lt;&gt;""),AND($S1174&lt;&gt;"",$T1174=""),AND($V1174="",$W1174&lt;&gt;""),AND($V1174&lt;&gt;"",$W1174="")),"Há ano preenchido parcialmente: "&amp;TRIM(IF(AND($G1174="",$H1174&lt;&gt;""),"Ano 1 (falta valor unitário); ","")&amp;IF(AND($G1174&lt;&gt;"",$H1174=""),"Ano 1 (falta quantidade); ","")&amp;IF(AND($J1174="",$K1174&lt;&gt;""),"Ano 2 (falta valor unitário); ","")&amp;IF(AND($J1174&lt;&gt;"",$K1174=""),"Ano 2 (falta quantidade); ","")&amp;IF(AND($M1174="",$N1174&lt;&gt;""),"Ano 3 (falta valor unitário); ","")&amp;IF(AND($M1174&lt;&gt;"",$N1174=""),"Ano 3 (falta quantidade); ","")&amp;IF(AND($P1174="",$Q1174&lt;&gt;""),"Ano 4 (falta valor unitário); ","")&amp;IF(AND($P1174&lt;&gt;"",$Q1174=""),"Ano 4 (falta quantidade); ","")&amp;IF(AND($S1174="",$T1174&lt;&gt;""),"Ano 5 (falta valor unitário); ","")&amp;IF(AND($S1174&lt;&gt;"",$T1174=""),"Ano 5 (falta quantidade); ","")&amp;IF(AND($V1174="",$W1174&lt;&gt;""),"Ano 6 (falta valor unitário); ","")&amp;IF(AND($V1174&lt;&gt;"",$W1174=""),"Ano 6 (falta quantidade); ","")), IF(NOT(OR(AND($G1174&lt;&gt;"",$H1174&lt;&gt;""),AND($J1174&lt;&gt;"",$K1174&lt;&gt;""),AND($M1174&lt;&gt;"",$N1174&lt;&gt;""),AND($P1174&lt;&gt;"",$Q1174&lt;&gt;""),AND($S1174&lt;&gt;"",$T1174&lt;&gt;""),AND($V1174&lt;&gt;"",$W1174&lt;&gt;""))),"Informe pelo menos um ano completo com valor unitário e quantidade.",IF(AND($C1174&lt;&gt;"",$E1174&lt;&gt;"",LEFT(TRIM($C1174),1)&lt;&gt;LEFT(TRIM($E1174),1)),"Categoria e tipo estão incompatíveis.",IF(IF(OR($E1174="",$F1174=""),FALSE(),IFERROR(COUNTIF(INDIRECT("UNITS_"&amp;SUBSTITUTE(LEFT($E1174,FIND(" ",$E1174&amp;" ")-1),".","_")),$F1174)=0,TRUE())),"Unidade incompatível com o tipo selecionado.",IF(OR(AND(ISNUMBER(SEARCH("comunic",LOWER($B1174))),LEFT($E1174,3)&lt;&gt;"4.4"),AND(ISNUMBER(SEARCH("monitor",LOWER($B1174))),NOT(OR(LEFT($E1174,3)="1.5",LEFT($E1174,3)="2.5")))),"Revise a classificação do item conforme as regras de preenchimento.",IF(AND($B1174&lt;&gt;"",OR(ISNUMBER(SEARCH("outro",LOWER($B1174))),ISNUMBER(SEARCH("divers",LOWER($B1174))),ISNUMBER(SEARCH("kit",LOWER($B1174))),ISNUMBER(SEARCH("ferrament",LOWER($B1174))),ISNUMBER(SEARCH("epi",LOWER($B1174)))),NOT(OR($Z1174&lt;&gt;"",$AA1174&lt;&gt;""))),"Descrição muito genérica: detalhe melhor o item e registre o racional no memorial ou em anexo.",IF(AND($Y1174=0,$B1174&lt;&gt;"",OR($G1174&lt;&gt;"",$H1174&lt;&gt;"",$J1174&lt;&gt;"",$K1174&lt;&gt;"",$M1174&lt;&gt;"",$N1174&lt;&gt;"",$P1174&lt;&gt;"",$Q1174&lt;&gt;"",$S1174&lt;&gt;"",$T1174&lt;&gt;"",$V1174&lt;&gt;"",$W1174&lt;&gt;"")),"O item possui dados lançados, mas o total está zerado. Revise os valores informados.","")))))))))))))))</f>
        <v/>
      </c>
    </row>
    <row r="1175" spans="1:35" ht="14.25" customHeight="1" x14ac:dyDescent="0.25">
      <c r="A1175" s="57" t="str">
        <f t="shared" si="234"/>
        <v/>
      </c>
      <c r="B1175" s="61"/>
      <c r="C1175" s="61"/>
      <c r="D1175" s="58"/>
      <c r="E1175" s="61"/>
      <c r="F1175" s="61"/>
      <c r="G1175" s="272"/>
      <c r="H1175" s="62"/>
      <c r="I1175" s="273">
        <f t="shared" si="235"/>
        <v>0</v>
      </c>
      <c r="J1175" s="272"/>
      <c r="K1175" s="62"/>
      <c r="L1175" s="270">
        <f t="shared" si="236"/>
        <v>0</v>
      </c>
      <c r="M1175" s="272"/>
      <c r="N1175" s="62"/>
      <c r="O1175" s="270">
        <f t="shared" si="237"/>
        <v>0</v>
      </c>
      <c r="P1175" s="272"/>
      <c r="Q1175" s="62"/>
      <c r="R1175" s="271">
        <f t="shared" si="238"/>
        <v>0</v>
      </c>
      <c r="S1175" s="272"/>
      <c r="T1175" s="62"/>
      <c r="U1175" s="270">
        <f t="shared" si="239"/>
        <v>0</v>
      </c>
      <c r="V1175" s="272"/>
      <c r="W1175" s="62"/>
      <c r="X1175" s="270">
        <f t="shared" si="240"/>
        <v>0</v>
      </c>
      <c r="Y1175" s="270">
        <f t="shared" si="241"/>
        <v>0</v>
      </c>
      <c r="Z1175" s="61"/>
      <c r="AA1175" s="61"/>
      <c r="AB1175" s="60" t="str">
        <f t="shared" si="242"/>
        <v/>
      </c>
      <c r="AC1175" s="21" t="b">
        <f t="shared" si="243"/>
        <v>0</v>
      </c>
      <c r="AD1175" s="21" t="b">
        <f t="shared" si="244"/>
        <v>0</v>
      </c>
      <c r="AE1175" s="21" t="b">
        <f t="shared" si="245"/>
        <v>0</v>
      </c>
      <c r="AF1175" s="21" t="b">
        <f ca="1">OR(AND($AC1175,NOT($AD1175)),AND($AC1175,OR(AND($G1175="",$H1175&lt;&gt;""),AND($G1175&lt;&gt;"",$H1175=""),AND($J1175="",$K1175&lt;&gt;""),AND($J1175&lt;&gt;"",$K1175=""),AND($M1175="",$N1175&lt;&gt;""),AND($M1175&lt;&gt;"",$N1175=""),AND($P1175="",$Q1175&lt;&gt;""),AND($P1175&lt;&gt;"",$Q1175=""),AND($S1175="",$T1175&lt;&gt;""),AND($S1175&lt;&gt;"",$T1175=""),AND($V1175="",$W1175&lt;&gt;""),AND($V1175&lt;&gt;"",$W1175=""))),AND($C1175&lt;&gt;"",$E1175&lt;&gt;"",LEFT(TRIM($C1175),1)&lt;&gt;LEFT(TRIM($E1175),1)),IF(OR($E1175="",$F1175=""),FALSE(),IFERROR(COUNTIF(INDIRECT("UNITS_"&amp;SUBSTITUTE(LEFT($E1175,FIND(" ",$E1175&amp;" ")-1),".","_")),$F1175)=0,TRUE())),AND($B1175&lt;&gt;"",OR(ISNUMBER(SEARCH("outro",LOWER($B1175))),ISNUMBER(SEARCH("divers",LOWER($B1175))),ISNUMBER(SEARCH("etc",LOWER($B1175))))),OR(AND(ISNUMBER(SEARCH("comunic",LOWER($B1175))),LEFT($E1175,3)&lt;&gt;"4.4"),AND(ISNUMBER(SEARCH("monitor",LOWER($B1175))),NOT(OR(LEFT($E1175,3)="1.5",LEFT($E1175,3)="2.5")))),AND($B1175&lt;&gt;"",OR(LEFT($C1175,1)="1",LEFT($C1175,1)="2"),$D1175=""),AND($D1175&lt;&gt;"",NOT(OR(LEFT($C1175,1)="1",LEFT($C1175,1)="2"))),AND($D1175&lt;&gt;"",COUNTIF(' PROJETO'!$B$14:$B$16,$D1175)=0),IF($D1175="",FALSE(),IF(COUNTIF(' PROJETO'!$B$14:$B$16,$D1175)=0,FALSE(),IFERROR(INDEX(' PROJETO'!$C$14:$C$16,MATCH($D1175,' PROJETO'!$B$14:$B$16,0))&lt;&gt;"Sim",FALSE()))))</f>
        <v>0</v>
      </c>
      <c r="AG1175" s="21" t="b">
        <f>AND($AC1175,$Y1175&gt;'CONFG.  LISTAS'!$F$4,$Z1175="",$AA1175="")</f>
        <v>0</v>
      </c>
      <c r="AH1175" s="21" t="str">
        <f t="shared" si="246"/>
        <v/>
      </c>
      <c r="AI1175" s="43" t="str">
        <f ca="1">IF(NOT($AC1175),"",IF(OR($B1175="",$C1175="",$E1175="",$F1175=""),"Preencha descrição, categoria, tipo e unidade.",IF(AND($B1175&lt;&gt;"",OR(LEFT($C1175,1)="1",LEFT($C1175,1)="2"),$D1175=""),"Informe a prática de restauração para itens diretos.",IF(AND($D1175&lt;&gt;"",NOT(OR(LEFT($C1175,1)="1",LEFT($C1175,1)="2"))),"Custos indiretos não devem pertencer a uma prática específica.",IF(AND($D1175&lt;&gt;"",COUNTIF(' PROJETO'!$B$14:$B$16,$D1175)=0),"Prática de restauração inválida ou não cadastrada.",IF(IF($D1175="",FALSE(),IF(COUNTIF(' PROJETO'!$B$14:$B$16,$D1175)=0,FALSE(),IFERROR(INDEX(' PROJETO'!$C$14:$C$16,MATCH($D1175,' PROJETO'!$B$14:$B$16,0))&lt;&gt;"Sim",FALSE()))),"A prática informada no item não foi selecionada na aba Projeto.",IF(AND(MAX($I1175,$L1175,$O1175,$R1175,$U1175,$X1175)&gt;'CONFG.  LISTAS'!$F$4,NOT(OR($Z1175&lt;&gt;"",$AA1175&lt;&gt;""))),"Memorial de cálculo ou anexo obrigatório não informado para item acima do limite.",IF(OR(AND($G1175&lt;&gt;"",$H1175&lt;&gt;"",OR($G1175&lt;=0,$H1175&lt;=0)),AND($J1175&lt;&gt;"",$K1175&lt;&gt;"",OR($J1175&lt;=0,$K1175&lt;=0)),AND($M1175&lt;&gt;"",$N1175&lt;&gt;"",OR($M1175&lt;=0,$N1175&lt;=0)),AND($P1175&lt;&gt;"",$Q1175&lt;&gt;"",OR($P1175&lt;=0,$Q1175&lt;=0)),AND($S1175&lt;&gt;"",$T1175&lt;&gt;"",OR($S1175&lt;=0,$T1175&lt;=0)),AND($V1175&lt;&gt;"",$W1175&lt;&gt;"",OR($V1175&lt;=0,$W1175&lt;=0))),"Revise os valores informados: valor unitário e quantidade devem ser maiores que zero.",IF(OR(AND($G1175="",$H1175&lt;&gt;""),AND($G1175&lt;&gt;"",$H1175=""),AND($J1175="",$K1175&lt;&gt;""),AND($J1175&lt;&gt;"",$K1175=""),AND($M1175="",$N1175&lt;&gt;""),AND($M1175&lt;&gt;"",$N1175=""),AND($P1175="",$Q1175&lt;&gt;""),AND($P1175&lt;&gt;"",$Q1175=""),AND($S1175="",$T1175&lt;&gt;""),AND($S1175&lt;&gt;"",$T1175=""),AND($V1175="",$W1175&lt;&gt;""),AND($V1175&lt;&gt;"",$W1175="")),"Há ano preenchido parcialmente: "&amp;TRIM(IF(AND($G1175="",$H1175&lt;&gt;""),"Ano 1 (falta valor unitário); ","")&amp;IF(AND($G1175&lt;&gt;"",$H1175=""),"Ano 1 (falta quantidade); ","")&amp;IF(AND($J1175="",$K1175&lt;&gt;""),"Ano 2 (falta valor unitário); ","")&amp;IF(AND($J1175&lt;&gt;"",$K1175=""),"Ano 2 (falta quantidade); ","")&amp;IF(AND($M1175="",$N1175&lt;&gt;""),"Ano 3 (falta valor unitário); ","")&amp;IF(AND($M1175&lt;&gt;"",$N1175=""),"Ano 3 (falta quantidade); ","")&amp;IF(AND($P1175="",$Q1175&lt;&gt;""),"Ano 4 (falta valor unitário); ","")&amp;IF(AND($P1175&lt;&gt;"",$Q1175=""),"Ano 4 (falta quantidade); ","")&amp;IF(AND($S1175="",$T1175&lt;&gt;""),"Ano 5 (falta valor unitário); ","")&amp;IF(AND($S1175&lt;&gt;"",$T1175=""),"Ano 5 (falta quantidade); ","")&amp;IF(AND($V1175="",$W1175&lt;&gt;""),"Ano 6 (falta valor unitário); ","")&amp;IF(AND($V1175&lt;&gt;"",$W1175=""),"Ano 6 (falta quantidade); ","")), IF(NOT(OR(AND($G1175&lt;&gt;"",$H1175&lt;&gt;""),AND($J1175&lt;&gt;"",$K1175&lt;&gt;""),AND($M1175&lt;&gt;"",$N1175&lt;&gt;""),AND($P1175&lt;&gt;"",$Q1175&lt;&gt;""),AND($S1175&lt;&gt;"",$T1175&lt;&gt;""),AND($V1175&lt;&gt;"",$W1175&lt;&gt;""))),"Informe pelo menos um ano completo com valor unitário e quantidade.",IF(AND($C1175&lt;&gt;"",$E1175&lt;&gt;"",LEFT(TRIM($C1175),1)&lt;&gt;LEFT(TRIM($E1175),1)),"Categoria e tipo estão incompatíveis.",IF(IF(OR($E1175="",$F1175=""),FALSE(),IFERROR(COUNTIF(INDIRECT("UNITS_"&amp;SUBSTITUTE(LEFT($E1175,FIND(" ",$E1175&amp;" ")-1),".","_")),$F1175)=0,TRUE())),"Unidade incompatível com o tipo selecionado.",IF(OR(AND(ISNUMBER(SEARCH("comunic",LOWER($B1175))),LEFT($E1175,3)&lt;&gt;"4.4"),AND(ISNUMBER(SEARCH("monitor",LOWER($B1175))),NOT(OR(LEFT($E1175,3)="1.5",LEFT($E1175,3)="2.5")))),"Revise a classificação do item conforme as regras de preenchimento.",IF(AND($B1175&lt;&gt;"",OR(ISNUMBER(SEARCH("outro",LOWER($B1175))),ISNUMBER(SEARCH("divers",LOWER($B1175))),ISNUMBER(SEARCH("kit",LOWER($B1175))),ISNUMBER(SEARCH("ferrament",LOWER($B1175))),ISNUMBER(SEARCH("epi",LOWER($B1175)))),NOT(OR($Z1175&lt;&gt;"",$AA1175&lt;&gt;""))),"Descrição muito genérica: detalhe melhor o item e registre o racional no memorial ou em anexo.",IF(AND($Y1175=0,$B1175&lt;&gt;"",OR($G1175&lt;&gt;"",$H1175&lt;&gt;"",$J1175&lt;&gt;"",$K1175&lt;&gt;"",$M1175&lt;&gt;"",$N1175&lt;&gt;"",$P1175&lt;&gt;"",$Q1175&lt;&gt;"",$S1175&lt;&gt;"",$T1175&lt;&gt;"",$V1175&lt;&gt;"",$W1175&lt;&gt;"")),"O item possui dados lançados, mas o total está zerado. Revise os valores informados.","")))))))))))))))</f>
        <v/>
      </c>
    </row>
    <row r="1176" spans="1:35" ht="14.25" customHeight="1" x14ac:dyDescent="0.25">
      <c r="A1176" s="57" t="str">
        <f t="shared" si="234"/>
        <v/>
      </c>
      <c r="B1176" s="58"/>
      <c r="C1176" s="58"/>
      <c r="D1176" s="58"/>
      <c r="E1176" s="58"/>
      <c r="F1176" s="58"/>
      <c r="G1176" s="269"/>
      <c r="H1176" s="59"/>
      <c r="I1176" s="273">
        <f t="shared" si="235"/>
        <v>0</v>
      </c>
      <c r="J1176" s="269"/>
      <c r="K1176" s="59"/>
      <c r="L1176" s="270">
        <f t="shared" si="236"/>
        <v>0</v>
      </c>
      <c r="M1176" s="269"/>
      <c r="N1176" s="59"/>
      <c r="O1176" s="270">
        <f t="shared" si="237"/>
        <v>0</v>
      </c>
      <c r="P1176" s="269"/>
      <c r="Q1176" s="59"/>
      <c r="R1176" s="271">
        <f t="shared" si="238"/>
        <v>0</v>
      </c>
      <c r="S1176" s="269"/>
      <c r="T1176" s="59"/>
      <c r="U1176" s="270">
        <f t="shared" si="239"/>
        <v>0</v>
      </c>
      <c r="V1176" s="269"/>
      <c r="W1176" s="59"/>
      <c r="X1176" s="270">
        <f t="shared" si="240"/>
        <v>0</v>
      </c>
      <c r="Y1176" s="270">
        <f t="shared" si="241"/>
        <v>0</v>
      </c>
      <c r="Z1176" s="58"/>
      <c r="AA1176" s="58"/>
      <c r="AB1176" s="60" t="str">
        <f t="shared" si="242"/>
        <v/>
      </c>
      <c r="AC1176" s="21" t="b">
        <f t="shared" si="243"/>
        <v>0</v>
      </c>
      <c r="AD1176" s="21" t="b">
        <f t="shared" si="244"/>
        <v>0</v>
      </c>
      <c r="AE1176" s="21" t="b">
        <f t="shared" si="245"/>
        <v>0</v>
      </c>
      <c r="AF1176" s="21" t="b">
        <f ca="1">OR(AND($AC1176,NOT($AD1176)),AND($AC1176,OR(AND($G1176="",$H1176&lt;&gt;""),AND($G1176&lt;&gt;"",$H1176=""),AND($J1176="",$K1176&lt;&gt;""),AND($J1176&lt;&gt;"",$K1176=""),AND($M1176="",$N1176&lt;&gt;""),AND($M1176&lt;&gt;"",$N1176=""),AND($P1176="",$Q1176&lt;&gt;""),AND($P1176&lt;&gt;"",$Q1176=""),AND($S1176="",$T1176&lt;&gt;""),AND($S1176&lt;&gt;"",$T1176=""),AND($V1176="",$W1176&lt;&gt;""),AND($V1176&lt;&gt;"",$W1176=""))),AND($C1176&lt;&gt;"",$E1176&lt;&gt;"",LEFT(TRIM($C1176),1)&lt;&gt;LEFT(TRIM($E1176),1)),IF(OR($E1176="",$F1176=""),FALSE(),IFERROR(COUNTIF(INDIRECT("UNITS_"&amp;SUBSTITUTE(LEFT($E1176,FIND(" ",$E1176&amp;" ")-1),".","_")),$F1176)=0,TRUE())),AND($B1176&lt;&gt;"",OR(ISNUMBER(SEARCH("outro",LOWER($B1176))),ISNUMBER(SEARCH("divers",LOWER($B1176))),ISNUMBER(SEARCH("etc",LOWER($B1176))))),OR(AND(ISNUMBER(SEARCH("comunic",LOWER($B1176))),LEFT($E1176,3)&lt;&gt;"4.4"),AND(ISNUMBER(SEARCH("monitor",LOWER($B1176))),NOT(OR(LEFT($E1176,3)="1.5",LEFT($E1176,3)="2.5")))),AND($B1176&lt;&gt;"",OR(LEFT($C1176,1)="1",LEFT($C1176,1)="2"),$D1176=""),AND($D1176&lt;&gt;"",NOT(OR(LEFT($C1176,1)="1",LEFT($C1176,1)="2"))),AND($D1176&lt;&gt;"",COUNTIF(' PROJETO'!$B$14:$B$16,$D1176)=0),IF($D1176="",FALSE(),IF(COUNTIF(' PROJETO'!$B$14:$B$16,$D1176)=0,FALSE(),IFERROR(INDEX(' PROJETO'!$C$14:$C$16,MATCH($D1176,' PROJETO'!$B$14:$B$16,0))&lt;&gt;"Sim",FALSE()))))</f>
        <v>0</v>
      </c>
      <c r="AG1176" s="21" t="b">
        <f>AND($AC1176,$Y1176&gt;'CONFG.  LISTAS'!$F$4,$Z1176="",$AA1176="")</f>
        <v>0</v>
      </c>
      <c r="AH1176" s="21" t="str">
        <f t="shared" si="246"/>
        <v/>
      </c>
      <c r="AI1176" s="43" t="str">
        <f ca="1">IF(NOT($AC1176),"",IF(OR($B1176="",$C1176="",$E1176="",$F1176=""),"Preencha descrição, categoria, tipo e unidade.",IF(AND($B1176&lt;&gt;"",OR(LEFT($C1176,1)="1",LEFT($C1176,1)="2"),$D1176=""),"Informe a prática de restauração para itens diretos.",IF(AND($D1176&lt;&gt;"",NOT(OR(LEFT($C1176,1)="1",LEFT($C1176,1)="2"))),"Custos indiretos não devem pertencer a uma prática específica.",IF(AND($D1176&lt;&gt;"",COUNTIF(' PROJETO'!$B$14:$B$16,$D1176)=0),"Prática de restauração inválida ou não cadastrada.",IF(IF($D1176="",FALSE(),IF(COUNTIF(' PROJETO'!$B$14:$B$16,$D1176)=0,FALSE(),IFERROR(INDEX(' PROJETO'!$C$14:$C$16,MATCH($D1176,' PROJETO'!$B$14:$B$16,0))&lt;&gt;"Sim",FALSE()))),"A prática informada no item não foi selecionada na aba Projeto.",IF(AND(MAX($I1176,$L1176,$O1176,$R1176,$U1176,$X1176)&gt;'CONFG.  LISTAS'!$F$4,NOT(OR($Z1176&lt;&gt;"",$AA1176&lt;&gt;""))),"Memorial de cálculo ou anexo obrigatório não informado para item acima do limite.",IF(OR(AND($G1176&lt;&gt;"",$H1176&lt;&gt;"",OR($G1176&lt;=0,$H1176&lt;=0)),AND($J1176&lt;&gt;"",$K1176&lt;&gt;"",OR($J1176&lt;=0,$K1176&lt;=0)),AND($M1176&lt;&gt;"",$N1176&lt;&gt;"",OR($M1176&lt;=0,$N1176&lt;=0)),AND($P1176&lt;&gt;"",$Q1176&lt;&gt;"",OR($P1176&lt;=0,$Q1176&lt;=0)),AND($S1176&lt;&gt;"",$T1176&lt;&gt;"",OR($S1176&lt;=0,$T1176&lt;=0)),AND($V1176&lt;&gt;"",$W1176&lt;&gt;"",OR($V1176&lt;=0,$W1176&lt;=0))),"Revise os valores informados: valor unitário e quantidade devem ser maiores que zero.",IF(OR(AND($G1176="",$H1176&lt;&gt;""),AND($G1176&lt;&gt;"",$H1176=""),AND($J1176="",$K1176&lt;&gt;""),AND($J1176&lt;&gt;"",$K1176=""),AND($M1176="",$N1176&lt;&gt;""),AND($M1176&lt;&gt;"",$N1176=""),AND($P1176="",$Q1176&lt;&gt;""),AND($P1176&lt;&gt;"",$Q1176=""),AND($S1176="",$T1176&lt;&gt;""),AND($S1176&lt;&gt;"",$T1176=""),AND($V1176="",$W1176&lt;&gt;""),AND($V1176&lt;&gt;"",$W1176="")),"Há ano preenchido parcialmente: "&amp;TRIM(IF(AND($G1176="",$H1176&lt;&gt;""),"Ano 1 (falta valor unitário); ","")&amp;IF(AND($G1176&lt;&gt;"",$H1176=""),"Ano 1 (falta quantidade); ","")&amp;IF(AND($J1176="",$K1176&lt;&gt;""),"Ano 2 (falta valor unitário); ","")&amp;IF(AND($J1176&lt;&gt;"",$K1176=""),"Ano 2 (falta quantidade); ","")&amp;IF(AND($M1176="",$N1176&lt;&gt;""),"Ano 3 (falta valor unitário); ","")&amp;IF(AND($M1176&lt;&gt;"",$N1176=""),"Ano 3 (falta quantidade); ","")&amp;IF(AND($P1176="",$Q1176&lt;&gt;""),"Ano 4 (falta valor unitário); ","")&amp;IF(AND($P1176&lt;&gt;"",$Q1176=""),"Ano 4 (falta quantidade); ","")&amp;IF(AND($S1176="",$T1176&lt;&gt;""),"Ano 5 (falta valor unitário); ","")&amp;IF(AND($S1176&lt;&gt;"",$T1176=""),"Ano 5 (falta quantidade); ","")&amp;IF(AND($V1176="",$W1176&lt;&gt;""),"Ano 6 (falta valor unitário); ","")&amp;IF(AND($V1176&lt;&gt;"",$W1176=""),"Ano 6 (falta quantidade); ","")), IF(NOT(OR(AND($G1176&lt;&gt;"",$H1176&lt;&gt;""),AND($J1176&lt;&gt;"",$K1176&lt;&gt;""),AND($M1176&lt;&gt;"",$N1176&lt;&gt;""),AND($P1176&lt;&gt;"",$Q1176&lt;&gt;""),AND($S1176&lt;&gt;"",$T1176&lt;&gt;""),AND($V1176&lt;&gt;"",$W1176&lt;&gt;""))),"Informe pelo menos um ano completo com valor unitário e quantidade.",IF(AND($C1176&lt;&gt;"",$E1176&lt;&gt;"",LEFT(TRIM($C1176),1)&lt;&gt;LEFT(TRIM($E1176),1)),"Categoria e tipo estão incompatíveis.",IF(IF(OR($E1176="",$F1176=""),FALSE(),IFERROR(COUNTIF(INDIRECT("UNITS_"&amp;SUBSTITUTE(LEFT($E1176,FIND(" ",$E1176&amp;" ")-1),".","_")),$F1176)=0,TRUE())),"Unidade incompatível com o tipo selecionado.",IF(OR(AND(ISNUMBER(SEARCH("comunic",LOWER($B1176))),LEFT($E1176,3)&lt;&gt;"4.4"),AND(ISNUMBER(SEARCH("monitor",LOWER($B1176))),NOT(OR(LEFT($E1176,3)="1.5",LEFT($E1176,3)="2.5")))),"Revise a classificação do item conforme as regras de preenchimento.",IF(AND($B1176&lt;&gt;"",OR(ISNUMBER(SEARCH("outro",LOWER($B1176))),ISNUMBER(SEARCH("divers",LOWER($B1176))),ISNUMBER(SEARCH("kit",LOWER($B1176))),ISNUMBER(SEARCH("ferrament",LOWER($B1176))),ISNUMBER(SEARCH("epi",LOWER($B1176)))),NOT(OR($Z1176&lt;&gt;"",$AA1176&lt;&gt;""))),"Descrição muito genérica: detalhe melhor o item e registre o racional no memorial ou em anexo.",IF(AND($Y1176=0,$B1176&lt;&gt;"",OR($G1176&lt;&gt;"",$H1176&lt;&gt;"",$J1176&lt;&gt;"",$K1176&lt;&gt;"",$M1176&lt;&gt;"",$N1176&lt;&gt;"",$P1176&lt;&gt;"",$Q1176&lt;&gt;"",$S1176&lt;&gt;"",$T1176&lt;&gt;"",$V1176&lt;&gt;"",$W1176&lt;&gt;"")),"O item possui dados lançados, mas o total está zerado. Revise os valores informados.","")))))))))))))))</f>
        <v/>
      </c>
    </row>
    <row r="1177" spans="1:35" ht="14.25" customHeight="1" x14ac:dyDescent="0.25">
      <c r="A1177" s="57" t="str">
        <f t="shared" si="234"/>
        <v/>
      </c>
      <c r="B1177" s="61"/>
      <c r="C1177" s="61"/>
      <c r="D1177" s="58"/>
      <c r="E1177" s="61"/>
      <c r="F1177" s="61"/>
      <c r="G1177" s="272"/>
      <c r="H1177" s="62"/>
      <c r="I1177" s="273">
        <f t="shared" si="235"/>
        <v>0</v>
      </c>
      <c r="J1177" s="272"/>
      <c r="K1177" s="62"/>
      <c r="L1177" s="270">
        <f t="shared" si="236"/>
        <v>0</v>
      </c>
      <c r="M1177" s="272"/>
      <c r="N1177" s="62"/>
      <c r="O1177" s="270">
        <f t="shared" si="237"/>
        <v>0</v>
      </c>
      <c r="P1177" s="272"/>
      <c r="Q1177" s="62"/>
      <c r="R1177" s="271">
        <f t="shared" si="238"/>
        <v>0</v>
      </c>
      <c r="S1177" s="272"/>
      <c r="T1177" s="62"/>
      <c r="U1177" s="270">
        <f t="shared" si="239"/>
        <v>0</v>
      </c>
      <c r="V1177" s="272"/>
      <c r="W1177" s="62"/>
      <c r="X1177" s="270">
        <f t="shared" si="240"/>
        <v>0</v>
      </c>
      <c r="Y1177" s="270">
        <f t="shared" si="241"/>
        <v>0</v>
      </c>
      <c r="Z1177" s="61"/>
      <c r="AA1177" s="61"/>
      <c r="AB1177" s="60" t="str">
        <f t="shared" si="242"/>
        <v/>
      </c>
      <c r="AC1177" s="21" t="b">
        <f t="shared" si="243"/>
        <v>0</v>
      </c>
      <c r="AD1177" s="21" t="b">
        <f t="shared" si="244"/>
        <v>0</v>
      </c>
      <c r="AE1177" s="21" t="b">
        <f t="shared" si="245"/>
        <v>0</v>
      </c>
      <c r="AF1177" s="21" t="b">
        <f ca="1">OR(AND($AC1177,NOT($AD1177)),AND($AC1177,OR(AND($G1177="",$H1177&lt;&gt;""),AND($G1177&lt;&gt;"",$H1177=""),AND($J1177="",$K1177&lt;&gt;""),AND($J1177&lt;&gt;"",$K1177=""),AND($M1177="",$N1177&lt;&gt;""),AND($M1177&lt;&gt;"",$N1177=""),AND($P1177="",$Q1177&lt;&gt;""),AND($P1177&lt;&gt;"",$Q1177=""),AND($S1177="",$T1177&lt;&gt;""),AND($S1177&lt;&gt;"",$T1177=""),AND($V1177="",$W1177&lt;&gt;""),AND($V1177&lt;&gt;"",$W1177=""))),AND($C1177&lt;&gt;"",$E1177&lt;&gt;"",LEFT(TRIM($C1177),1)&lt;&gt;LEFT(TRIM($E1177),1)),IF(OR($E1177="",$F1177=""),FALSE(),IFERROR(COUNTIF(INDIRECT("UNITS_"&amp;SUBSTITUTE(LEFT($E1177,FIND(" ",$E1177&amp;" ")-1),".","_")),$F1177)=0,TRUE())),AND($B1177&lt;&gt;"",OR(ISNUMBER(SEARCH("outro",LOWER($B1177))),ISNUMBER(SEARCH("divers",LOWER($B1177))),ISNUMBER(SEARCH("etc",LOWER($B1177))))),OR(AND(ISNUMBER(SEARCH("comunic",LOWER($B1177))),LEFT($E1177,3)&lt;&gt;"4.4"),AND(ISNUMBER(SEARCH("monitor",LOWER($B1177))),NOT(OR(LEFT($E1177,3)="1.5",LEFT($E1177,3)="2.5")))),AND($B1177&lt;&gt;"",OR(LEFT($C1177,1)="1",LEFT($C1177,1)="2"),$D1177=""),AND($D1177&lt;&gt;"",NOT(OR(LEFT($C1177,1)="1",LEFT($C1177,1)="2"))),AND($D1177&lt;&gt;"",COUNTIF(' PROJETO'!$B$14:$B$16,$D1177)=0),IF($D1177="",FALSE(),IF(COUNTIF(' PROJETO'!$B$14:$B$16,$D1177)=0,FALSE(),IFERROR(INDEX(' PROJETO'!$C$14:$C$16,MATCH($D1177,' PROJETO'!$B$14:$B$16,0))&lt;&gt;"Sim",FALSE()))))</f>
        <v>0</v>
      </c>
      <c r="AG1177" s="21" t="b">
        <f>AND($AC1177,$Y1177&gt;'CONFG.  LISTAS'!$F$4,$Z1177="",$AA1177="")</f>
        <v>0</v>
      </c>
      <c r="AH1177" s="21" t="str">
        <f t="shared" si="246"/>
        <v/>
      </c>
      <c r="AI1177" s="43" t="str">
        <f ca="1">IF(NOT($AC1177),"",IF(OR($B1177="",$C1177="",$E1177="",$F1177=""),"Preencha descrição, categoria, tipo e unidade.",IF(AND($B1177&lt;&gt;"",OR(LEFT($C1177,1)="1",LEFT($C1177,1)="2"),$D1177=""),"Informe a prática de restauração para itens diretos.",IF(AND($D1177&lt;&gt;"",NOT(OR(LEFT($C1177,1)="1",LEFT($C1177,1)="2"))),"Custos indiretos não devem pertencer a uma prática específica.",IF(AND($D1177&lt;&gt;"",COUNTIF(' PROJETO'!$B$14:$B$16,$D1177)=0),"Prática de restauração inválida ou não cadastrada.",IF(IF($D1177="",FALSE(),IF(COUNTIF(' PROJETO'!$B$14:$B$16,$D1177)=0,FALSE(),IFERROR(INDEX(' PROJETO'!$C$14:$C$16,MATCH($D1177,' PROJETO'!$B$14:$B$16,0))&lt;&gt;"Sim",FALSE()))),"A prática informada no item não foi selecionada na aba Projeto.",IF(AND(MAX($I1177,$L1177,$O1177,$R1177,$U1177,$X1177)&gt;'CONFG.  LISTAS'!$F$4,NOT(OR($Z1177&lt;&gt;"",$AA1177&lt;&gt;""))),"Memorial de cálculo ou anexo obrigatório não informado para item acima do limite.",IF(OR(AND($G1177&lt;&gt;"",$H1177&lt;&gt;"",OR($G1177&lt;=0,$H1177&lt;=0)),AND($J1177&lt;&gt;"",$K1177&lt;&gt;"",OR($J1177&lt;=0,$K1177&lt;=0)),AND($M1177&lt;&gt;"",$N1177&lt;&gt;"",OR($M1177&lt;=0,$N1177&lt;=0)),AND($P1177&lt;&gt;"",$Q1177&lt;&gt;"",OR($P1177&lt;=0,$Q1177&lt;=0)),AND($S1177&lt;&gt;"",$T1177&lt;&gt;"",OR($S1177&lt;=0,$T1177&lt;=0)),AND($V1177&lt;&gt;"",$W1177&lt;&gt;"",OR($V1177&lt;=0,$W1177&lt;=0))),"Revise os valores informados: valor unitário e quantidade devem ser maiores que zero.",IF(OR(AND($G1177="",$H1177&lt;&gt;""),AND($G1177&lt;&gt;"",$H1177=""),AND($J1177="",$K1177&lt;&gt;""),AND($J1177&lt;&gt;"",$K1177=""),AND($M1177="",$N1177&lt;&gt;""),AND($M1177&lt;&gt;"",$N1177=""),AND($P1177="",$Q1177&lt;&gt;""),AND($P1177&lt;&gt;"",$Q1177=""),AND($S1177="",$T1177&lt;&gt;""),AND($S1177&lt;&gt;"",$T1177=""),AND($V1177="",$W1177&lt;&gt;""),AND($V1177&lt;&gt;"",$W1177="")),"Há ano preenchido parcialmente: "&amp;TRIM(IF(AND($G1177="",$H1177&lt;&gt;""),"Ano 1 (falta valor unitário); ","")&amp;IF(AND($G1177&lt;&gt;"",$H1177=""),"Ano 1 (falta quantidade); ","")&amp;IF(AND($J1177="",$K1177&lt;&gt;""),"Ano 2 (falta valor unitário); ","")&amp;IF(AND($J1177&lt;&gt;"",$K1177=""),"Ano 2 (falta quantidade); ","")&amp;IF(AND($M1177="",$N1177&lt;&gt;""),"Ano 3 (falta valor unitário); ","")&amp;IF(AND($M1177&lt;&gt;"",$N1177=""),"Ano 3 (falta quantidade); ","")&amp;IF(AND($P1177="",$Q1177&lt;&gt;""),"Ano 4 (falta valor unitário); ","")&amp;IF(AND($P1177&lt;&gt;"",$Q1177=""),"Ano 4 (falta quantidade); ","")&amp;IF(AND($S1177="",$T1177&lt;&gt;""),"Ano 5 (falta valor unitário); ","")&amp;IF(AND($S1177&lt;&gt;"",$T1177=""),"Ano 5 (falta quantidade); ","")&amp;IF(AND($V1177="",$W1177&lt;&gt;""),"Ano 6 (falta valor unitário); ","")&amp;IF(AND($V1177&lt;&gt;"",$W1177=""),"Ano 6 (falta quantidade); ","")), IF(NOT(OR(AND($G1177&lt;&gt;"",$H1177&lt;&gt;""),AND($J1177&lt;&gt;"",$K1177&lt;&gt;""),AND($M1177&lt;&gt;"",$N1177&lt;&gt;""),AND($P1177&lt;&gt;"",$Q1177&lt;&gt;""),AND($S1177&lt;&gt;"",$T1177&lt;&gt;""),AND($V1177&lt;&gt;"",$W1177&lt;&gt;""))),"Informe pelo menos um ano completo com valor unitário e quantidade.",IF(AND($C1177&lt;&gt;"",$E1177&lt;&gt;"",LEFT(TRIM($C1177),1)&lt;&gt;LEFT(TRIM($E1177),1)),"Categoria e tipo estão incompatíveis.",IF(IF(OR($E1177="",$F1177=""),FALSE(),IFERROR(COUNTIF(INDIRECT("UNITS_"&amp;SUBSTITUTE(LEFT($E1177,FIND(" ",$E1177&amp;" ")-1),".","_")),$F1177)=0,TRUE())),"Unidade incompatível com o tipo selecionado.",IF(OR(AND(ISNUMBER(SEARCH("comunic",LOWER($B1177))),LEFT($E1177,3)&lt;&gt;"4.4"),AND(ISNUMBER(SEARCH("monitor",LOWER($B1177))),NOT(OR(LEFT($E1177,3)="1.5",LEFT($E1177,3)="2.5")))),"Revise a classificação do item conforme as regras de preenchimento.",IF(AND($B1177&lt;&gt;"",OR(ISNUMBER(SEARCH("outro",LOWER($B1177))),ISNUMBER(SEARCH("divers",LOWER($B1177))),ISNUMBER(SEARCH("kit",LOWER($B1177))),ISNUMBER(SEARCH("ferrament",LOWER($B1177))),ISNUMBER(SEARCH("epi",LOWER($B1177)))),NOT(OR($Z1177&lt;&gt;"",$AA1177&lt;&gt;""))),"Descrição muito genérica: detalhe melhor o item e registre o racional no memorial ou em anexo.",IF(AND($Y1177=0,$B1177&lt;&gt;"",OR($G1177&lt;&gt;"",$H1177&lt;&gt;"",$J1177&lt;&gt;"",$K1177&lt;&gt;"",$M1177&lt;&gt;"",$N1177&lt;&gt;"",$P1177&lt;&gt;"",$Q1177&lt;&gt;"",$S1177&lt;&gt;"",$T1177&lt;&gt;"",$V1177&lt;&gt;"",$W1177&lt;&gt;"")),"O item possui dados lançados, mas o total está zerado. Revise os valores informados.","")))))))))))))))</f>
        <v/>
      </c>
    </row>
    <row r="1178" spans="1:35" ht="14.25" customHeight="1" x14ac:dyDescent="0.25">
      <c r="A1178" s="57" t="str">
        <f t="shared" si="234"/>
        <v/>
      </c>
      <c r="B1178" s="58"/>
      <c r="C1178" s="58"/>
      <c r="D1178" s="58"/>
      <c r="E1178" s="58"/>
      <c r="F1178" s="58"/>
      <c r="G1178" s="269"/>
      <c r="H1178" s="59"/>
      <c r="I1178" s="273">
        <f t="shared" si="235"/>
        <v>0</v>
      </c>
      <c r="J1178" s="269"/>
      <c r="K1178" s="59"/>
      <c r="L1178" s="270">
        <f t="shared" si="236"/>
        <v>0</v>
      </c>
      <c r="M1178" s="269"/>
      <c r="N1178" s="59"/>
      <c r="O1178" s="270">
        <f t="shared" si="237"/>
        <v>0</v>
      </c>
      <c r="P1178" s="269"/>
      <c r="Q1178" s="59"/>
      <c r="R1178" s="271">
        <f t="shared" si="238"/>
        <v>0</v>
      </c>
      <c r="S1178" s="269"/>
      <c r="T1178" s="59"/>
      <c r="U1178" s="270">
        <f t="shared" si="239"/>
        <v>0</v>
      </c>
      <c r="V1178" s="269"/>
      <c r="W1178" s="59"/>
      <c r="X1178" s="270">
        <f t="shared" si="240"/>
        <v>0</v>
      </c>
      <c r="Y1178" s="270">
        <f t="shared" si="241"/>
        <v>0</v>
      </c>
      <c r="Z1178" s="58"/>
      <c r="AA1178" s="58"/>
      <c r="AB1178" s="60" t="str">
        <f t="shared" si="242"/>
        <v/>
      </c>
      <c r="AC1178" s="21" t="b">
        <f t="shared" si="243"/>
        <v>0</v>
      </c>
      <c r="AD1178" s="21" t="b">
        <f t="shared" si="244"/>
        <v>0</v>
      </c>
      <c r="AE1178" s="21" t="b">
        <f t="shared" si="245"/>
        <v>0</v>
      </c>
      <c r="AF1178" s="21" t="b">
        <f ca="1">OR(AND($AC1178,NOT($AD1178)),AND($AC1178,OR(AND($G1178="",$H1178&lt;&gt;""),AND($G1178&lt;&gt;"",$H1178=""),AND($J1178="",$K1178&lt;&gt;""),AND($J1178&lt;&gt;"",$K1178=""),AND($M1178="",$N1178&lt;&gt;""),AND($M1178&lt;&gt;"",$N1178=""),AND($P1178="",$Q1178&lt;&gt;""),AND($P1178&lt;&gt;"",$Q1178=""),AND($S1178="",$T1178&lt;&gt;""),AND($S1178&lt;&gt;"",$T1178=""),AND($V1178="",$W1178&lt;&gt;""),AND($V1178&lt;&gt;"",$W1178=""))),AND($C1178&lt;&gt;"",$E1178&lt;&gt;"",LEFT(TRIM($C1178),1)&lt;&gt;LEFT(TRIM($E1178),1)),IF(OR($E1178="",$F1178=""),FALSE(),IFERROR(COUNTIF(INDIRECT("UNITS_"&amp;SUBSTITUTE(LEFT($E1178,FIND(" ",$E1178&amp;" ")-1),".","_")),$F1178)=0,TRUE())),AND($B1178&lt;&gt;"",OR(ISNUMBER(SEARCH("outro",LOWER($B1178))),ISNUMBER(SEARCH("divers",LOWER($B1178))),ISNUMBER(SEARCH("etc",LOWER($B1178))))),OR(AND(ISNUMBER(SEARCH("comunic",LOWER($B1178))),LEFT($E1178,3)&lt;&gt;"4.4"),AND(ISNUMBER(SEARCH("monitor",LOWER($B1178))),NOT(OR(LEFT($E1178,3)="1.5",LEFT($E1178,3)="2.5")))),AND($B1178&lt;&gt;"",OR(LEFT($C1178,1)="1",LEFT($C1178,1)="2"),$D1178=""),AND($D1178&lt;&gt;"",NOT(OR(LEFT($C1178,1)="1",LEFT($C1178,1)="2"))),AND($D1178&lt;&gt;"",COUNTIF(' PROJETO'!$B$14:$B$16,$D1178)=0),IF($D1178="",FALSE(),IF(COUNTIF(' PROJETO'!$B$14:$B$16,$D1178)=0,FALSE(),IFERROR(INDEX(' PROJETO'!$C$14:$C$16,MATCH($D1178,' PROJETO'!$B$14:$B$16,0))&lt;&gt;"Sim",FALSE()))))</f>
        <v>0</v>
      </c>
      <c r="AG1178" s="21" t="b">
        <f>AND($AC1178,$Y1178&gt;'CONFG.  LISTAS'!$F$4,$Z1178="",$AA1178="")</f>
        <v>0</v>
      </c>
      <c r="AH1178" s="21" t="str">
        <f t="shared" si="246"/>
        <v/>
      </c>
      <c r="AI1178" s="43" t="str">
        <f ca="1">IF(NOT($AC1178),"",IF(OR($B1178="",$C1178="",$E1178="",$F1178=""),"Preencha descrição, categoria, tipo e unidade.",IF(AND($B1178&lt;&gt;"",OR(LEFT($C1178,1)="1",LEFT($C1178,1)="2"),$D1178=""),"Informe a prática de restauração para itens diretos.",IF(AND($D1178&lt;&gt;"",NOT(OR(LEFT($C1178,1)="1",LEFT($C1178,1)="2"))),"Custos indiretos não devem pertencer a uma prática específica.",IF(AND($D1178&lt;&gt;"",COUNTIF(' PROJETO'!$B$14:$B$16,$D1178)=0),"Prática de restauração inválida ou não cadastrada.",IF(IF($D1178="",FALSE(),IF(COUNTIF(' PROJETO'!$B$14:$B$16,$D1178)=0,FALSE(),IFERROR(INDEX(' PROJETO'!$C$14:$C$16,MATCH($D1178,' PROJETO'!$B$14:$B$16,0))&lt;&gt;"Sim",FALSE()))),"A prática informada no item não foi selecionada na aba Projeto.",IF(AND(MAX($I1178,$L1178,$O1178,$R1178,$U1178,$X1178)&gt;'CONFG.  LISTAS'!$F$4,NOT(OR($Z1178&lt;&gt;"",$AA1178&lt;&gt;""))),"Memorial de cálculo ou anexo obrigatório não informado para item acima do limite.",IF(OR(AND($G1178&lt;&gt;"",$H1178&lt;&gt;"",OR($G1178&lt;=0,$H1178&lt;=0)),AND($J1178&lt;&gt;"",$K1178&lt;&gt;"",OR($J1178&lt;=0,$K1178&lt;=0)),AND($M1178&lt;&gt;"",$N1178&lt;&gt;"",OR($M1178&lt;=0,$N1178&lt;=0)),AND($P1178&lt;&gt;"",$Q1178&lt;&gt;"",OR($P1178&lt;=0,$Q1178&lt;=0)),AND($S1178&lt;&gt;"",$T1178&lt;&gt;"",OR($S1178&lt;=0,$T1178&lt;=0)),AND($V1178&lt;&gt;"",$W1178&lt;&gt;"",OR($V1178&lt;=0,$W1178&lt;=0))),"Revise os valores informados: valor unitário e quantidade devem ser maiores que zero.",IF(OR(AND($G1178="",$H1178&lt;&gt;""),AND($G1178&lt;&gt;"",$H1178=""),AND($J1178="",$K1178&lt;&gt;""),AND($J1178&lt;&gt;"",$K1178=""),AND($M1178="",$N1178&lt;&gt;""),AND($M1178&lt;&gt;"",$N1178=""),AND($P1178="",$Q1178&lt;&gt;""),AND($P1178&lt;&gt;"",$Q1178=""),AND($S1178="",$T1178&lt;&gt;""),AND($S1178&lt;&gt;"",$T1178=""),AND($V1178="",$W1178&lt;&gt;""),AND($V1178&lt;&gt;"",$W1178="")),"Há ano preenchido parcialmente: "&amp;TRIM(IF(AND($G1178="",$H1178&lt;&gt;""),"Ano 1 (falta valor unitário); ","")&amp;IF(AND($G1178&lt;&gt;"",$H1178=""),"Ano 1 (falta quantidade); ","")&amp;IF(AND($J1178="",$K1178&lt;&gt;""),"Ano 2 (falta valor unitário); ","")&amp;IF(AND($J1178&lt;&gt;"",$K1178=""),"Ano 2 (falta quantidade); ","")&amp;IF(AND($M1178="",$N1178&lt;&gt;""),"Ano 3 (falta valor unitário); ","")&amp;IF(AND($M1178&lt;&gt;"",$N1178=""),"Ano 3 (falta quantidade); ","")&amp;IF(AND($P1178="",$Q1178&lt;&gt;""),"Ano 4 (falta valor unitário); ","")&amp;IF(AND($P1178&lt;&gt;"",$Q1178=""),"Ano 4 (falta quantidade); ","")&amp;IF(AND($S1178="",$T1178&lt;&gt;""),"Ano 5 (falta valor unitário); ","")&amp;IF(AND($S1178&lt;&gt;"",$T1178=""),"Ano 5 (falta quantidade); ","")&amp;IF(AND($V1178="",$W1178&lt;&gt;""),"Ano 6 (falta valor unitário); ","")&amp;IF(AND($V1178&lt;&gt;"",$W1178=""),"Ano 6 (falta quantidade); ","")), IF(NOT(OR(AND($G1178&lt;&gt;"",$H1178&lt;&gt;""),AND($J1178&lt;&gt;"",$K1178&lt;&gt;""),AND($M1178&lt;&gt;"",$N1178&lt;&gt;""),AND($P1178&lt;&gt;"",$Q1178&lt;&gt;""),AND($S1178&lt;&gt;"",$T1178&lt;&gt;""),AND($V1178&lt;&gt;"",$W1178&lt;&gt;""))),"Informe pelo menos um ano completo com valor unitário e quantidade.",IF(AND($C1178&lt;&gt;"",$E1178&lt;&gt;"",LEFT(TRIM($C1178),1)&lt;&gt;LEFT(TRIM($E1178),1)),"Categoria e tipo estão incompatíveis.",IF(IF(OR($E1178="",$F1178=""),FALSE(),IFERROR(COUNTIF(INDIRECT("UNITS_"&amp;SUBSTITUTE(LEFT($E1178,FIND(" ",$E1178&amp;" ")-1),".","_")),$F1178)=0,TRUE())),"Unidade incompatível com o tipo selecionado.",IF(OR(AND(ISNUMBER(SEARCH("comunic",LOWER($B1178))),LEFT($E1178,3)&lt;&gt;"4.4"),AND(ISNUMBER(SEARCH("monitor",LOWER($B1178))),NOT(OR(LEFT($E1178,3)="1.5",LEFT($E1178,3)="2.5")))),"Revise a classificação do item conforme as regras de preenchimento.",IF(AND($B1178&lt;&gt;"",OR(ISNUMBER(SEARCH("outro",LOWER($B1178))),ISNUMBER(SEARCH("divers",LOWER($B1178))),ISNUMBER(SEARCH("kit",LOWER($B1178))),ISNUMBER(SEARCH("ferrament",LOWER($B1178))),ISNUMBER(SEARCH("epi",LOWER($B1178)))),NOT(OR($Z1178&lt;&gt;"",$AA1178&lt;&gt;""))),"Descrição muito genérica: detalhe melhor o item e registre o racional no memorial ou em anexo.",IF(AND($Y1178=0,$B1178&lt;&gt;"",OR($G1178&lt;&gt;"",$H1178&lt;&gt;"",$J1178&lt;&gt;"",$K1178&lt;&gt;"",$M1178&lt;&gt;"",$N1178&lt;&gt;"",$P1178&lt;&gt;"",$Q1178&lt;&gt;"",$S1178&lt;&gt;"",$T1178&lt;&gt;"",$V1178&lt;&gt;"",$W1178&lt;&gt;"")),"O item possui dados lançados, mas o total está zerado. Revise os valores informados.","")))))))))))))))</f>
        <v/>
      </c>
    </row>
    <row r="1179" spans="1:35" ht="14.25" customHeight="1" x14ac:dyDescent="0.25">
      <c r="A1179" s="57" t="str">
        <f t="shared" si="234"/>
        <v/>
      </c>
      <c r="B1179" s="61"/>
      <c r="C1179" s="61"/>
      <c r="D1179" s="58"/>
      <c r="E1179" s="61"/>
      <c r="F1179" s="61"/>
      <c r="G1179" s="272"/>
      <c r="H1179" s="62"/>
      <c r="I1179" s="273">
        <f t="shared" si="235"/>
        <v>0</v>
      </c>
      <c r="J1179" s="272"/>
      <c r="K1179" s="62"/>
      <c r="L1179" s="270">
        <f t="shared" si="236"/>
        <v>0</v>
      </c>
      <c r="M1179" s="272"/>
      <c r="N1179" s="62"/>
      <c r="O1179" s="270">
        <f t="shared" si="237"/>
        <v>0</v>
      </c>
      <c r="P1179" s="272"/>
      <c r="Q1179" s="62"/>
      <c r="R1179" s="271">
        <f t="shared" si="238"/>
        <v>0</v>
      </c>
      <c r="S1179" s="272"/>
      <c r="T1179" s="62"/>
      <c r="U1179" s="270">
        <f t="shared" si="239"/>
        <v>0</v>
      </c>
      <c r="V1179" s="272"/>
      <c r="W1179" s="62"/>
      <c r="X1179" s="270">
        <f t="shared" si="240"/>
        <v>0</v>
      </c>
      <c r="Y1179" s="270">
        <f t="shared" si="241"/>
        <v>0</v>
      </c>
      <c r="Z1179" s="61"/>
      <c r="AA1179" s="61"/>
      <c r="AB1179" s="60" t="str">
        <f t="shared" si="242"/>
        <v/>
      </c>
      <c r="AC1179" s="21" t="b">
        <f t="shared" si="243"/>
        <v>0</v>
      </c>
      <c r="AD1179" s="21" t="b">
        <f t="shared" si="244"/>
        <v>0</v>
      </c>
      <c r="AE1179" s="21" t="b">
        <f t="shared" si="245"/>
        <v>0</v>
      </c>
      <c r="AF1179" s="21" t="b">
        <f ca="1">OR(AND($AC1179,NOT($AD1179)),AND($AC1179,OR(AND($G1179="",$H1179&lt;&gt;""),AND($G1179&lt;&gt;"",$H1179=""),AND($J1179="",$K1179&lt;&gt;""),AND($J1179&lt;&gt;"",$K1179=""),AND($M1179="",$N1179&lt;&gt;""),AND($M1179&lt;&gt;"",$N1179=""),AND($P1179="",$Q1179&lt;&gt;""),AND($P1179&lt;&gt;"",$Q1179=""),AND($S1179="",$T1179&lt;&gt;""),AND($S1179&lt;&gt;"",$T1179=""),AND($V1179="",$W1179&lt;&gt;""),AND($V1179&lt;&gt;"",$W1179=""))),AND($C1179&lt;&gt;"",$E1179&lt;&gt;"",LEFT(TRIM($C1179),1)&lt;&gt;LEFT(TRIM($E1179),1)),IF(OR($E1179="",$F1179=""),FALSE(),IFERROR(COUNTIF(INDIRECT("UNITS_"&amp;SUBSTITUTE(LEFT($E1179,FIND(" ",$E1179&amp;" ")-1),".","_")),$F1179)=0,TRUE())),AND($B1179&lt;&gt;"",OR(ISNUMBER(SEARCH("outro",LOWER($B1179))),ISNUMBER(SEARCH("divers",LOWER($B1179))),ISNUMBER(SEARCH("etc",LOWER($B1179))))),OR(AND(ISNUMBER(SEARCH("comunic",LOWER($B1179))),LEFT($E1179,3)&lt;&gt;"4.4"),AND(ISNUMBER(SEARCH("monitor",LOWER($B1179))),NOT(OR(LEFT($E1179,3)="1.5",LEFT($E1179,3)="2.5")))),AND($B1179&lt;&gt;"",OR(LEFT($C1179,1)="1",LEFT($C1179,1)="2"),$D1179=""),AND($D1179&lt;&gt;"",NOT(OR(LEFT($C1179,1)="1",LEFT($C1179,1)="2"))),AND($D1179&lt;&gt;"",COUNTIF(' PROJETO'!$B$14:$B$16,$D1179)=0),IF($D1179="",FALSE(),IF(COUNTIF(' PROJETO'!$B$14:$B$16,$D1179)=0,FALSE(),IFERROR(INDEX(' PROJETO'!$C$14:$C$16,MATCH($D1179,' PROJETO'!$B$14:$B$16,0))&lt;&gt;"Sim",FALSE()))))</f>
        <v>0</v>
      </c>
      <c r="AG1179" s="21" t="b">
        <f>AND($AC1179,$Y1179&gt;'CONFG.  LISTAS'!$F$4,$Z1179="",$AA1179="")</f>
        <v>0</v>
      </c>
      <c r="AH1179" s="21" t="str">
        <f t="shared" si="246"/>
        <v/>
      </c>
      <c r="AI1179" s="43" t="str">
        <f ca="1">IF(NOT($AC1179),"",IF(OR($B1179="",$C1179="",$E1179="",$F1179=""),"Preencha descrição, categoria, tipo e unidade.",IF(AND($B1179&lt;&gt;"",OR(LEFT($C1179,1)="1",LEFT($C1179,1)="2"),$D1179=""),"Informe a prática de restauração para itens diretos.",IF(AND($D1179&lt;&gt;"",NOT(OR(LEFT($C1179,1)="1",LEFT($C1179,1)="2"))),"Custos indiretos não devem pertencer a uma prática específica.",IF(AND($D1179&lt;&gt;"",COUNTIF(' PROJETO'!$B$14:$B$16,$D1179)=0),"Prática de restauração inválida ou não cadastrada.",IF(IF($D1179="",FALSE(),IF(COUNTIF(' PROJETO'!$B$14:$B$16,$D1179)=0,FALSE(),IFERROR(INDEX(' PROJETO'!$C$14:$C$16,MATCH($D1179,' PROJETO'!$B$14:$B$16,0))&lt;&gt;"Sim",FALSE()))),"A prática informada no item não foi selecionada na aba Projeto.",IF(AND(MAX($I1179,$L1179,$O1179,$R1179,$U1179,$X1179)&gt;'CONFG.  LISTAS'!$F$4,NOT(OR($Z1179&lt;&gt;"",$AA1179&lt;&gt;""))),"Memorial de cálculo ou anexo obrigatório não informado para item acima do limite.",IF(OR(AND($G1179&lt;&gt;"",$H1179&lt;&gt;"",OR($G1179&lt;=0,$H1179&lt;=0)),AND($J1179&lt;&gt;"",$K1179&lt;&gt;"",OR($J1179&lt;=0,$K1179&lt;=0)),AND($M1179&lt;&gt;"",$N1179&lt;&gt;"",OR($M1179&lt;=0,$N1179&lt;=0)),AND($P1179&lt;&gt;"",$Q1179&lt;&gt;"",OR($P1179&lt;=0,$Q1179&lt;=0)),AND($S1179&lt;&gt;"",$T1179&lt;&gt;"",OR($S1179&lt;=0,$T1179&lt;=0)),AND($V1179&lt;&gt;"",$W1179&lt;&gt;"",OR($V1179&lt;=0,$W1179&lt;=0))),"Revise os valores informados: valor unitário e quantidade devem ser maiores que zero.",IF(OR(AND($G1179="",$H1179&lt;&gt;""),AND($G1179&lt;&gt;"",$H1179=""),AND($J1179="",$K1179&lt;&gt;""),AND($J1179&lt;&gt;"",$K1179=""),AND($M1179="",$N1179&lt;&gt;""),AND($M1179&lt;&gt;"",$N1179=""),AND($P1179="",$Q1179&lt;&gt;""),AND($P1179&lt;&gt;"",$Q1179=""),AND($S1179="",$T1179&lt;&gt;""),AND($S1179&lt;&gt;"",$T1179=""),AND($V1179="",$W1179&lt;&gt;""),AND($V1179&lt;&gt;"",$W1179="")),"Há ano preenchido parcialmente: "&amp;TRIM(IF(AND($G1179="",$H1179&lt;&gt;""),"Ano 1 (falta valor unitário); ","")&amp;IF(AND($G1179&lt;&gt;"",$H1179=""),"Ano 1 (falta quantidade); ","")&amp;IF(AND($J1179="",$K1179&lt;&gt;""),"Ano 2 (falta valor unitário); ","")&amp;IF(AND($J1179&lt;&gt;"",$K1179=""),"Ano 2 (falta quantidade); ","")&amp;IF(AND($M1179="",$N1179&lt;&gt;""),"Ano 3 (falta valor unitário); ","")&amp;IF(AND($M1179&lt;&gt;"",$N1179=""),"Ano 3 (falta quantidade); ","")&amp;IF(AND($P1179="",$Q1179&lt;&gt;""),"Ano 4 (falta valor unitário); ","")&amp;IF(AND($P1179&lt;&gt;"",$Q1179=""),"Ano 4 (falta quantidade); ","")&amp;IF(AND($S1179="",$T1179&lt;&gt;""),"Ano 5 (falta valor unitário); ","")&amp;IF(AND($S1179&lt;&gt;"",$T1179=""),"Ano 5 (falta quantidade); ","")&amp;IF(AND($V1179="",$W1179&lt;&gt;""),"Ano 6 (falta valor unitário); ","")&amp;IF(AND($V1179&lt;&gt;"",$W1179=""),"Ano 6 (falta quantidade); ","")), IF(NOT(OR(AND($G1179&lt;&gt;"",$H1179&lt;&gt;""),AND($J1179&lt;&gt;"",$K1179&lt;&gt;""),AND($M1179&lt;&gt;"",$N1179&lt;&gt;""),AND($P1179&lt;&gt;"",$Q1179&lt;&gt;""),AND($S1179&lt;&gt;"",$T1179&lt;&gt;""),AND($V1179&lt;&gt;"",$W1179&lt;&gt;""))),"Informe pelo menos um ano completo com valor unitário e quantidade.",IF(AND($C1179&lt;&gt;"",$E1179&lt;&gt;"",LEFT(TRIM($C1179),1)&lt;&gt;LEFT(TRIM($E1179),1)),"Categoria e tipo estão incompatíveis.",IF(IF(OR($E1179="",$F1179=""),FALSE(),IFERROR(COUNTIF(INDIRECT("UNITS_"&amp;SUBSTITUTE(LEFT($E1179,FIND(" ",$E1179&amp;" ")-1),".","_")),$F1179)=0,TRUE())),"Unidade incompatível com o tipo selecionado.",IF(OR(AND(ISNUMBER(SEARCH("comunic",LOWER($B1179))),LEFT($E1179,3)&lt;&gt;"4.4"),AND(ISNUMBER(SEARCH("monitor",LOWER($B1179))),NOT(OR(LEFT($E1179,3)="1.5",LEFT($E1179,3)="2.5")))),"Revise a classificação do item conforme as regras de preenchimento.",IF(AND($B1179&lt;&gt;"",OR(ISNUMBER(SEARCH("outro",LOWER($B1179))),ISNUMBER(SEARCH("divers",LOWER($B1179))),ISNUMBER(SEARCH("kit",LOWER($B1179))),ISNUMBER(SEARCH("ferrament",LOWER($B1179))),ISNUMBER(SEARCH("epi",LOWER($B1179)))),NOT(OR($Z1179&lt;&gt;"",$AA1179&lt;&gt;""))),"Descrição muito genérica: detalhe melhor o item e registre o racional no memorial ou em anexo.",IF(AND($Y1179=0,$B1179&lt;&gt;"",OR($G1179&lt;&gt;"",$H1179&lt;&gt;"",$J1179&lt;&gt;"",$K1179&lt;&gt;"",$M1179&lt;&gt;"",$N1179&lt;&gt;"",$P1179&lt;&gt;"",$Q1179&lt;&gt;"",$S1179&lt;&gt;"",$T1179&lt;&gt;"",$V1179&lt;&gt;"",$W1179&lt;&gt;"")),"O item possui dados lançados, mas o total está zerado. Revise os valores informados.","")))))))))))))))</f>
        <v/>
      </c>
    </row>
    <row r="1180" spans="1:35" ht="14.25" customHeight="1" x14ac:dyDescent="0.25">
      <c r="A1180" s="57" t="str">
        <f t="shared" si="234"/>
        <v/>
      </c>
      <c r="B1180" s="58"/>
      <c r="C1180" s="58"/>
      <c r="D1180" s="58"/>
      <c r="E1180" s="58"/>
      <c r="F1180" s="58"/>
      <c r="G1180" s="269"/>
      <c r="H1180" s="59"/>
      <c r="I1180" s="273">
        <f t="shared" si="235"/>
        <v>0</v>
      </c>
      <c r="J1180" s="269"/>
      <c r="K1180" s="59"/>
      <c r="L1180" s="270">
        <f t="shared" si="236"/>
        <v>0</v>
      </c>
      <c r="M1180" s="269"/>
      <c r="N1180" s="59"/>
      <c r="O1180" s="270">
        <f t="shared" si="237"/>
        <v>0</v>
      </c>
      <c r="P1180" s="269"/>
      <c r="Q1180" s="59"/>
      <c r="R1180" s="271">
        <f t="shared" si="238"/>
        <v>0</v>
      </c>
      <c r="S1180" s="269"/>
      <c r="T1180" s="59"/>
      <c r="U1180" s="270">
        <f t="shared" si="239"/>
        <v>0</v>
      </c>
      <c r="V1180" s="269"/>
      <c r="W1180" s="59"/>
      <c r="X1180" s="270">
        <f t="shared" si="240"/>
        <v>0</v>
      </c>
      <c r="Y1180" s="270">
        <f t="shared" si="241"/>
        <v>0</v>
      </c>
      <c r="Z1180" s="58"/>
      <c r="AA1180" s="58"/>
      <c r="AB1180" s="60" t="str">
        <f t="shared" si="242"/>
        <v/>
      </c>
      <c r="AC1180" s="21" t="b">
        <f t="shared" si="243"/>
        <v>0</v>
      </c>
      <c r="AD1180" s="21" t="b">
        <f t="shared" si="244"/>
        <v>0</v>
      </c>
      <c r="AE1180" s="21" t="b">
        <f t="shared" si="245"/>
        <v>0</v>
      </c>
      <c r="AF1180" s="21" t="b">
        <f ca="1">OR(AND($AC1180,NOT($AD1180)),AND($AC1180,OR(AND($G1180="",$H1180&lt;&gt;""),AND($G1180&lt;&gt;"",$H1180=""),AND($J1180="",$K1180&lt;&gt;""),AND($J1180&lt;&gt;"",$K1180=""),AND($M1180="",$N1180&lt;&gt;""),AND($M1180&lt;&gt;"",$N1180=""),AND($P1180="",$Q1180&lt;&gt;""),AND($P1180&lt;&gt;"",$Q1180=""),AND($S1180="",$T1180&lt;&gt;""),AND($S1180&lt;&gt;"",$T1180=""),AND($V1180="",$W1180&lt;&gt;""),AND($V1180&lt;&gt;"",$W1180=""))),AND($C1180&lt;&gt;"",$E1180&lt;&gt;"",LEFT(TRIM($C1180),1)&lt;&gt;LEFT(TRIM($E1180),1)),IF(OR($E1180="",$F1180=""),FALSE(),IFERROR(COUNTIF(INDIRECT("UNITS_"&amp;SUBSTITUTE(LEFT($E1180,FIND(" ",$E1180&amp;" ")-1),".","_")),$F1180)=0,TRUE())),AND($B1180&lt;&gt;"",OR(ISNUMBER(SEARCH("outro",LOWER($B1180))),ISNUMBER(SEARCH("divers",LOWER($B1180))),ISNUMBER(SEARCH("etc",LOWER($B1180))))),OR(AND(ISNUMBER(SEARCH("comunic",LOWER($B1180))),LEFT($E1180,3)&lt;&gt;"4.4"),AND(ISNUMBER(SEARCH("monitor",LOWER($B1180))),NOT(OR(LEFT($E1180,3)="1.5",LEFT($E1180,3)="2.5")))),AND($B1180&lt;&gt;"",OR(LEFT($C1180,1)="1",LEFT($C1180,1)="2"),$D1180=""),AND($D1180&lt;&gt;"",NOT(OR(LEFT($C1180,1)="1",LEFT($C1180,1)="2"))),AND($D1180&lt;&gt;"",COUNTIF(' PROJETO'!$B$14:$B$16,$D1180)=0),IF($D1180="",FALSE(),IF(COUNTIF(' PROJETO'!$B$14:$B$16,$D1180)=0,FALSE(),IFERROR(INDEX(' PROJETO'!$C$14:$C$16,MATCH($D1180,' PROJETO'!$B$14:$B$16,0))&lt;&gt;"Sim",FALSE()))))</f>
        <v>0</v>
      </c>
      <c r="AG1180" s="21" t="b">
        <f>AND($AC1180,$Y1180&gt;'CONFG.  LISTAS'!$F$4,$Z1180="",$AA1180="")</f>
        <v>0</v>
      </c>
      <c r="AH1180" s="21" t="str">
        <f t="shared" si="246"/>
        <v/>
      </c>
      <c r="AI1180" s="43" t="str">
        <f ca="1">IF(NOT($AC1180),"",IF(OR($B1180="",$C1180="",$E1180="",$F1180=""),"Preencha descrição, categoria, tipo e unidade.",IF(AND($B1180&lt;&gt;"",OR(LEFT($C1180,1)="1",LEFT($C1180,1)="2"),$D1180=""),"Informe a prática de restauração para itens diretos.",IF(AND($D1180&lt;&gt;"",NOT(OR(LEFT($C1180,1)="1",LEFT($C1180,1)="2"))),"Custos indiretos não devem pertencer a uma prática específica.",IF(AND($D1180&lt;&gt;"",COUNTIF(' PROJETO'!$B$14:$B$16,$D1180)=0),"Prática de restauração inválida ou não cadastrada.",IF(IF($D1180="",FALSE(),IF(COUNTIF(' PROJETO'!$B$14:$B$16,$D1180)=0,FALSE(),IFERROR(INDEX(' PROJETO'!$C$14:$C$16,MATCH($D1180,' PROJETO'!$B$14:$B$16,0))&lt;&gt;"Sim",FALSE()))),"A prática informada no item não foi selecionada na aba Projeto.",IF(AND(MAX($I1180,$L1180,$O1180,$R1180,$U1180,$X1180)&gt;'CONFG.  LISTAS'!$F$4,NOT(OR($Z1180&lt;&gt;"",$AA1180&lt;&gt;""))),"Memorial de cálculo ou anexo obrigatório não informado para item acima do limite.",IF(OR(AND($G1180&lt;&gt;"",$H1180&lt;&gt;"",OR($G1180&lt;=0,$H1180&lt;=0)),AND($J1180&lt;&gt;"",$K1180&lt;&gt;"",OR($J1180&lt;=0,$K1180&lt;=0)),AND($M1180&lt;&gt;"",$N1180&lt;&gt;"",OR($M1180&lt;=0,$N1180&lt;=0)),AND($P1180&lt;&gt;"",$Q1180&lt;&gt;"",OR($P1180&lt;=0,$Q1180&lt;=0)),AND($S1180&lt;&gt;"",$T1180&lt;&gt;"",OR($S1180&lt;=0,$T1180&lt;=0)),AND($V1180&lt;&gt;"",$W1180&lt;&gt;"",OR($V1180&lt;=0,$W1180&lt;=0))),"Revise os valores informados: valor unitário e quantidade devem ser maiores que zero.",IF(OR(AND($G1180="",$H1180&lt;&gt;""),AND($G1180&lt;&gt;"",$H1180=""),AND($J1180="",$K1180&lt;&gt;""),AND($J1180&lt;&gt;"",$K1180=""),AND($M1180="",$N1180&lt;&gt;""),AND($M1180&lt;&gt;"",$N1180=""),AND($P1180="",$Q1180&lt;&gt;""),AND($P1180&lt;&gt;"",$Q1180=""),AND($S1180="",$T1180&lt;&gt;""),AND($S1180&lt;&gt;"",$T1180=""),AND($V1180="",$W1180&lt;&gt;""),AND($V1180&lt;&gt;"",$W1180="")),"Há ano preenchido parcialmente: "&amp;TRIM(IF(AND($G1180="",$H1180&lt;&gt;""),"Ano 1 (falta valor unitário); ","")&amp;IF(AND($G1180&lt;&gt;"",$H1180=""),"Ano 1 (falta quantidade); ","")&amp;IF(AND($J1180="",$K1180&lt;&gt;""),"Ano 2 (falta valor unitário); ","")&amp;IF(AND($J1180&lt;&gt;"",$K1180=""),"Ano 2 (falta quantidade); ","")&amp;IF(AND($M1180="",$N1180&lt;&gt;""),"Ano 3 (falta valor unitário); ","")&amp;IF(AND($M1180&lt;&gt;"",$N1180=""),"Ano 3 (falta quantidade); ","")&amp;IF(AND($P1180="",$Q1180&lt;&gt;""),"Ano 4 (falta valor unitário); ","")&amp;IF(AND($P1180&lt;&gt;"",$Q1180=""),"Ano 4 (falta quantidade); ","")&amp;IF(AND($S1180="",$T1180&lt;&gt;""),"Ano 5 (falta valor unitário); ","")&amp;IF(AND($S1180&lt;&gt;"",$T1180=""),"Ano 5 (falta quantidade); ","")&amp;IF(AND($V1180="",$W1180&lt;&gt;""),"Ano 6 (falta valor unitário); ","")&amp;IF(AND($V1180&lt;&gt;"",$W1180=""),"Ano 6 (falta quantidade); ","")), IF(NOT(OR(AND($G1180&lt;&gt;"",$H1180&lt;&gt;""),AND($J1180&lt;&gt;"",$K1180&lt;&gt;""),AND($M1180&lt;&gt;"",$N1180&lt;&gt;""),AND($P1180&lt;&gt;"",$Q1180&lt;&gt;""),AND($S1180&lt;&gt;"",$T1180&lt;&gt;""),AND($V1180&lt;&gt;"",$W1180&lt;&gt;""))),"Informe pelo menos um ano completo com valor unitário e quantidade.",IF(AND($C1180&lt;&gt;"",$E1180&lt;&gt;"",LEFT(TRIM($C1180),1)&lt;&gt;LEFT(TRIM($E1180),1)),"Categoria e tipo estão incompatíveis.",IF(IF(OR($E1180="",$F1180=""),FALSE(),IFERROR(COUNTIF(INDIRECT("UNITS_"&amp;SUBSTITUTE(LEFT($E1180,FIND(" ",$E1180&amp;" ")-1),".","_")),$F1180)=0,TRUE())),"Unidade incompatível com o tipo selecionado.",IF(OR(AND(ISNUMBER(SEARCH("comunic",LOWER($B1180))),LEFT($E1180,3)&lt;&gt;"4.4"),AND(ISNUMBER(SEARCH("monitor",LOWER($B1180))),NOT(OR(LEFT($E1180,3)="1.5",LEFT($E1180,3)="2.5")))),"Revise a classificação do item conforme as regras de preenchimento.",IF(AND($B1180&lt;&gt;"",OR(ISNUMBER(SEARCH("outro",LOWER($B1180))),ISNUMBER(SEARCH("divers",LOWER($B1180))),ISNUMBER(SEARCH("kit",LOWER($B1180))),ISNUMBER(SEARCH("ferrament",LOWER($B1180))),ISNUMBER(SEARCH("epi",LOWER($B1180)))),NOT(OR($Z1180&lt;&gt;"",$AA1180&lt;&gt;""))),"Descrição muito genérica: detalhe melhor o item e registre o racional no memorial ou em anexo.",IF(AND($Y1180=0,$B1180&lt;&gt;"",OR($G1180&lt;&gt;"",$H1180&lt;&gt;"",$J1180&lt;&gt;"",$K1180&lt;&gt;"",$M1180&lt;&gt;"",$N1180&lt;&gt;"",$P1180&lt;&gt;"",$Q1180&lt;&gt;"",$S1180&lt;&gt;"",$T1180&lt;&gt;"",$V1180&lt;&gt;"",$W1180&lt;&gt;"")),"O item possui dados lançados, mas o total está zerado. Revise os valores informados.","")))))))))))))))</f>
        <v/>
      </c>
    </row>
    <row r="1181" spans="1:35" ht="14.25" customHeight="1" x14ac:dyDescent="0.25">
      <c r="A1181" s="57" t="str">
        <f t="shared" si="234"/>
        <v/>
      </c>
      <c r="B1181" s="61"/>
      <c r="C1181" s="61"/>
      <c r="D1181" s="58"/>
      <c r="E1181" s="61"/>
      <c r="F1181" s="61"/>
      <c r="G1181" s="272"/>
      <c r="H1181" s="62"/>
      <c r="I1181" s="273">
        <f t="shared" si="235"/>
        <v>0</v>
      </c>
      <c r="J1181" s="272"/>
      <c r="K1181" s="62"/>
      <c r="L1181" s="270">
        <f t="shared" si="236"/>
        <v>0</v>
      </c>
      <c r="M1181" s="272"/>
      <c r="N1181" s="62"/>
      <c r="O1181" s="270">
        <f t="shared" si="237"/>
        <v>0</v>
      </c>
      <c r="P1181" s="272"/>
      <c r="Q1181" s="62"/>
      <c r="R1181" s="271">
        <f t="shared" si="238"/>
        <v>0</v>
      </c>
      <c r="S1181" s="272"/>
      <c r="T1181" s="62"/>
      <c r="U1181" s="270">
        <f t="shared" si="239"/>
        <v>0</v>
      </c>
      <c r="V1181" s="272"/>
      <c r="W1181" s="62"/>
      <c r="X1181" s="270">
        <f t="shared" si="240"/>
        <v>0</v>
      </c>
      <c r="Y1181" s="270">
        <f t="shared" si="241"/>
        <v>0</v>
      </c>
      <c r="Z1181" s="61"/>
      <c r="AA1181" s="61"/>
      <c r="AB1181" s="60" t="str">
        <f t="shared" si="242"/>
        <v/>
      </c>
      <c r="AC1181" s="21" t="b">
        <f t="shared" si="243"/>
        <v>0</v>
      </c>
      <c r="AD1181" s="21" t="b">
        <f t="shared" si="244"/>
        <v>0</v>
      </c>
      <c r="AE1181" s="21" t="b">
        <f t="shared" si="245"/>
        <v>0</v>
      </c>
      <c r="AF1181" s="21" t="b">
        <f ca="1">OR(AND($AC1181,NOT($AD1181)),AND($AC1181,OR(AND($G1181="",$H1181&lt;&gt;""),AND($G1181&lt;&gt;"",$H1181=""),AND($J1181="",$K1181&lt;&gt;""),AND($J1181&lt;&gt;"",$K1181=""),AND($M1181="",$N1181&lt;&gt;""),AND($M1181&lt;&gt;"",$N1181=""),AND($P1181="",$Q1181&lt;&gt;""),AND($P1181&lt;&gt;"",$Q1181=""),AND($S1181="",$T1181&lt;&gt;""),AND($S1181&lt;&gt;"",$T1181=""),AND($V1181="",$W1181&lt;&gt;""),AND($V1181&lt;&gt;"",$W1181=""))),AND($C1181&lt;&gt;"",$E1181&lt;&gt;"",LEFT(TRIM($C1181),1)&lt;&gt;LEFT(TRIM($E1181),1)),IF(OR($E1181="",$F1181=""),FALSE(),IFERROR(COUNTIF(INDIRECT("UNITS_"&amp;SUBSTITUTE(LEFT($E1181,FIND(" ",$E1181&amp;" ")-1),".","_")),$F1181)=0,TRUE())),AND($B1181&lt;&gt;"",OR(ISNUMBER(SEARCH("outro",LOWER($B1181))),ISNUMBER(SEARCH("divers",LOWER($B1181))),ISNUMBER(SEARCH("etc",LOWER($B1181))))),OR(AND(ISNUMBER(SEARCH("comunic",LOWER($B1181))),LEFT($E1181,3)&lt;&gt;"4.4"),AND(ISNUMBER(SEARCH("monitor",LOWER($B1181))),NOT(OR(LEFT($E1181,3)="1.5",LEFT($E1181,3)="2.5")))),AND($B1181&lt;&gt;"",OR(LEFT($C1181,1)="1",LEFT($C1181,1)="2"),$D1181=""),AND($D1181&lt;&gt;"",NOT(OR(LEFT($C1181,1)="1",LEFT($C1181,1)="2"))),AND($D1181&lt;&gt;"",COUNTIF(' PROJETO'!$B$14:$B$16,$D1181)=0),IF($D1181="",FALSE(),IF(COUNTIF(' PROJETO'!$B$14:$B$16,$D1181)=0,FALSE(),IFERROR(INDEX(' PROJETO'!$C$14:$C$16,MATCH($D1181,' PROJETO'!$B$14:$B$16,0))&lt;&gt;"Sim",FALSE()))))</f>
        <v>0</v>
      </c>
      <c r="AG1181" s="21" t="b">
        <f>AND($AC1181,$Y1181&gt;'CONFG.  LISTAS'!$F$4,$Z1181="",$AA1181="")</f>
        <v>0</v>
      </c>
      <c r="AH1181" s="21" t="str">
        <f t="shared" si="246"/>
        <v/>
      </c>
      <c r="AI1181" s="43" t="str">
        <f ca="1">IF(NOT($AC1181),"",IF(OR($B1181="",$C1181="",$E1181="",$F1181=""),"Preencha descrição, categoria, tipo e unidade.",IF(AND($B1181&lt;&gt;"",OR(LEFT($C1181,1)="1",LEFT($C1181,1)="2"),$D1181=""),"Informe a prática de restauração para itens diretos.",IF(AND($D1181&lt;&gt;"",NOT(OR(LEFT($C1181,1)="1",LEFT($C1181,1)="2"))),"Custos indiretos não devem pertencer a uma prática específica.",IF(AND($D1181&lt;&gt;"",COUNTIF(' PROJETO'!$B$14:$B$16,$D1181)=0),"Prática de restauração inválida ou não cadastrada.",IF(IF($D1181="",FALSE(),IF(COUNTIF(' PROJETO'!$B$14:$B$16,$D1181)=0,FALSE(),IFERROR(INDEX(' PROJETO'!$C$14:$C$16,MATCH($D1181,' PROJETO'!$B$14:$B$16,0))&lt;&gt;"Sim",FALSE()))),"A prática informada no item não foi selecionada na aba Projeto.",IF(AND(MAX($I1181,$L1181,$O1181,$R1181,$U1181,$X1181)&gt;'CONFG.  LISTAS'!$F$4,NOT(OR($Z1181&lt;&gt;"",$AA1181&lt;&gt;""))),"Memorial de cálculo ou anexo obrigatório não informado para item acima do limite.",IF(OR(AND($G1181&lt;&gt;"",$H1181&lt;&gt;"",OR($G1181&lt;=0,$H1181&lt;=0)),AND($J1181&lt;&gt;"",$K1181&lt;&gt;"",OR($J1181&lt;=0,$K1181&lt;=0)),AND($M1181&lt;&gt;"",$N1181&lt;&gt;"",OR($M1181&lt;=0,$N1181&lt;=0)),AND($P1181&lt;&gt;"",$Q1181&lt;&gt;"",OR($P1181&lt;=0,$Q1181&lt;=0)),AND($S1181&lt;&gt;"",$T1181&lt;&gt;"",OR($S1181&lt;=0,$T1181&lt;=0)),AND($V1181&lt;&gt;"",$W1181&lt;&gt;"",OR($V1181&lt;=0,$W1181&lt;=0))),"Revise os valores informados: valor unitário e quantidade devem ser maiores que zero.",IF(OR(AND($G1181="",$H1181&lt;&gt;""),AND($G1181&lt;&gt;"",$H1181=""),AND($J1181="",$K1181&lt;&gt;""),AND($J1181&lt;&gt;"",$K1181=""),AND($M1181="",$N1181&lt;&gt;""),AND($M1181&lt;&gt;"",$N1181=""),AND($P1181="",$Q1181&lt;&gt;""),AND($P1181&lt;&gt;"",$Q1181=""),AND($S1181="",$T1181&lt;&gt;""),AND($S1181&lt;&gt;"",$T1181=""),AND($V1181="",$W1181&lt;&gt;""),AND($V1181&lt;&gt;"",$W1181="")),"Há ano preenchido parcialmente: "&amp;TRIM(IF(AND($G1181="",$H1181&lt;&gt;""),"Ano 1 (falta valor unitário); ","")&amp;IF(AND($G1181&lt;&gt;"",$H1181=""),"Ano 1 (falta quantidade); ","")&amp;IF(AND($J1181="",$K1181&lt;&gt;""),"Ano 2 (falta valor unitário); ","")&amp;IF(AND($J1181&lt;&gt;"",$K1181=""),"Ano 2 (falta quantidade); ","")&amp;IF(AND($M1181="",$N1181&lt;&gt;""),"Ano 3 (falta valor unitário); ","")&amp;IF(AND($M1181&lt;&gt;"",$N1181=""),"Ano 3 (falta quantidade); ","")&amp;IF(AND($P1181="",$Q1181&lt;&gt;""),"Ano 4 (falta valor unitário); ","")&amp;IF(AND($P1181&lt;&gt;"",$Q1181=""),"Ano 4 (falta quantidade); ","")&amp;IF(AND($S1181="",$T1181&lt;&gt;""),"Ano 5 (falta valor unitário); ","")&amp;IF(AND($S1181&lt;&gt;"",$T1181=""),"Ano 5 (falta quantidade); ","")&amp;IF(AND($V1181="",$W1181&lt;&gt;""),"Ano 6 (falta valor unitário); ","")&amp;IF(AND($V1181&lt;&gt;"",$W1181=""),"Ano 6 (falta quantidade); ","")), IF(NOT(OR(AND($G1181&lt;&gt;"",$H1181&lt;&gt;""),AND($J1181&lt;&gt;"",$K1181&lt;&gt;""),AND($M1181&lt;&gt;"",$N1181&lt;&gt;""),AND($P1181&lt;&gt;"",$Q1181&lt;&gt;""),AND($S1181&lt;&gt;"",$T1181&lt;&gt;""),AND($V1181&lt;&gt;"",$W1181&lt;&gt;""))),"Informe pelo menos um ano completo com valor unitário e quantidade.",IF(AND($C1181&lt;&gt;"",$E1181&lt;&gt;"",LEFT(TRIM($C1181),1)&lt;&gt;LEFT(TRIM($E1181),1)),"Categoria e tipo estão incompatíveis.",IF(IF(OR($E1181="",$F1181=""),FALSE(),IFERROR(COUNTIF(INDIRECT("UNITS_"&amp;SUBSTITUTE(LEFT($E1181,FIND(" ",$E1181&amp;" ")-1),".","_")),$F1181)=0,TRUE())),"Unidade incompatível com o tipo selecionado.",IF(OR(AND(ISNUMBER(SEARCH("comunic",LOWER($B1181))),LEFT($E1181,3)&lt;&gt;"4.4"),AND(ISNUMBER(SEARCH("monitor",LOWER($B1181))),NOT(OR(LEFT($E1181,3)="1.5",LEFT($E1181,3)="2.5")))),"Revise a classificação do item conforme as regras de preenchimento.",IF(AND($B1181&lt;&gt;"",OR(ISNUMBER(SEARCH("outro",LOWER($B1181))),ISNUMBER(SEARCH("divers",LOWER($B1181))),ISNUMBER(SEARCH("kit",LOWER($B1181))),ISNUMBER(SEARCH("ferrament",LOWER($B1181))),ISNUMBER(SEARCH("epi",LOWER($B1181)))),NOT(OR($Z1181&lt;&gt;"",$AA1181&lt;&gt;""))),"Descrição muito genérica: detalhe melhor o item e registre o racional no memorial ou em anexo.",IF(AND($Y1181=0,$B1181&lt;&gt;"",OR($G1181&lt;&gt;"",$H1181&lt;&gt;"",$J1181&lt;&gt;"",$K1181&lt;&gt;"",$M1181&lt;&gt;"",$N1181&lt;&gt;"",$P1181&lt;&gt;"",$Q1181&lt;&gt;"",$S1181&lt;&gt;"",$T1181&lt;&gt;"",$V1181&lt;&gt;"",$W1181&lt;&gt;"")),"O item possui dados lançados, mas o total está zerado. Revise os valores informados.","")))))))))))))))</f>
        <v/>
      </c>
    </row>
    <row r="1182" spans="1:35" ht="14.25" customHeight="1" x14ac:dyDescent="0.25">
      <c r="A1182" s="57" t="str">
        <f t="shared" si="234"/>
        <v/>
      </c>
      <c r="B1182" s="58"/>
      <c r="C1182" s="58"/>
      <c r="D1182" s="58"/>
      <c r="E1182" s="58"/>
      <c r="F1182" s="58"/>
      <c r="G1182" s="269"/>
      <c r="H1182" s="59"/>
      <c r="I1182" s="273">
        <f t="shared" si="235"/>
        <v>0</v>
      </c>
      <c r="J1182" s="269"/>
      <c r="K1182" s="59"/>
      <c r="L1182" s="270">
        <f t="shared" si="236"/>
        <v>0</v>
      </c>
      <c r="M1182" s="269"/>
      <c r="N1182" s="59"/>
      <c r="O1182" s="270">
        <f t="shared" si="237"/>
        <v>0</v>
      </c>
      <c r="P1182" s="269"/>
      <c r="Q1182" s="59"/>
      <c r="R1182" s="271">
        <f t="shared" si="238"/>
        <v>0</v>
      </c>
      <c r="S1182" s="269"/>
      <c r="T1182" s="59"/>
      <c r="U1182" s="270">
        <f t="shared" si="239"/>
        <v>0</v>
      </c>
      <c r="V1182" s="269"/>
      <c r="W1182" s="59"/>
      <c r="X1182" s="270">
        <f t="shared" si="240"/>
        <v>0</v>
      </c>
      <c r="Y1182" s="270">
        <f t="shared" si="241"/>
        <v>0</v>
      </c>
      <c r="Z1182" s="58"/>
      <c r="AA1182" s="58"/>
      <c r="AB1182" s="60" t="str">
        <f t="shared" si="242"/>
        <v/>
      </c>
      <c r="AC1182" s="21" t="b">
        <f t="shared" si="243"/>
        <v>0</v>
      </c>
      <c r="AD1182" s="21" t="b">
        <f t="shared" si="244"/>
        <v>0</v>
      </c>
      <c r="AE1182" s="21" t="b">
        <f t="shared" si="245"/>
        <v>0</v>
      </c>
      <c r="AF1182" s="21" t="b">
        <f ca="1">OR(AND($AC1182,NOT($AD1182)),AND($AC1182,OR(AND($G1182="",$H1182&lt;&gt;""),AND($G1182&lt;&gt;"",$H1182=""),AND($J1182="",$K1182&lt;&gt;""),AND($J1182&lt;&gt;"",$K1182=""),AND($M1182="",$N1182&lt;&gt;""),AND($M1182&lt;&gt;"",$N1182=""),AND($P1182="",$Q1182&lt;&gt;""),AND($P1182&lt;&gt;"",$Q1182=""),AND($S1182="",$T1182&lt;&gt;""),AND($S1182&lt;&gt;"",$T1182=""),AND($V1182="",$W1182&lt;&gt;""),AND($V1182&lt;&gt;"",$W1182=""))),AND($C1182&lt;&gt;"",$E1182&lt;&gt;"",LEFT(TRIM($C1182),1)&lt;&gt;LEFT(TRIM($E1182),1)),IF(OR($E1182="",$F1182=""),FALSE(),IFERROR(COUNTIF(INDIRECT("UNITS_"&amp;SUBSTITUTE(LEFT($E1182,FIND(" ",$E1182&amp;" ")-1),".","_")),$F1182)=0,TRUE())),AND($B1182&lt;&gt;"",OR(ISNUMBER(SEARCH("outro",LOWER($B1182))),ISNUMBER(SEARCH("divers",LOWER($B1182))),ISNUMBER(SEARCH("etc",LOWER($B1182))))),OR(AND(ISNUMBER(SEARCH("comunic",LOWER($B1182))),LEFT($E1182,3)&lt;&gt;"4.4"),AND(ISNUMBER(SEARCH("monitor",LOWER($B1182))),NOT(OR(LEFT($E1182,3)="1.5",LEFT($E1182,3)="2.5")))),AND($B1182&lt;&gt;"",OR(LEFT($C1182,1)="1",LEFT($C1182,1)="2"),$D1182=""),AND($D1182&lt;&gt;"",NOT(OR(LEFT($C1182,1)="1",LEFT($C1182,1)="2"))),AND($D1182&lt;&gt;"",COUNTIF(' PROJETO'!$B$14:$B$16,$D1182)=0),IF($D1182="",FALSE(),IF(COUNTIF(' PROJETO'!$B$14:$B$16,$D1182)=0,FALSE(),IFERROR(INDEX(' PROJETO'!$C$14:$C$16,MATCH($D1182,' PROJETO'!$B$14:$B$16,0))&lt;&gt;"Sim",FALSE()))))</f>
        <v>0</v>
      </c>
      <c r="AG1182" s="21" t="b">
        <f>AND($AC1182,$Y1182&gt;'CONFG.  LISTAS'!$F$4,$Z1182="",$AA1182="")</f>
        <v>0</v>
      </c>
      <c r="AH1182" s="21" t="str">
        <f t="shared" si="246"/>
        <v/>
      </c>
      <c r="AI1182" s="43" t="str">
        <f ca="1">IF(NOT($AC1182),"",IF(OR($B1182="",$C1182="",$E1182="",$F1182=""),"Preencha descrição, categoria, tipo e unidade.",IF(AND($B1182&lt;&gt;"",OR(LEFT($C1182,1)="1",LEFT($C1182,1)="2"),$D1182=""),"Informe a prática de restauração para itens diretos.",IF(AND($D1182&lt;&gt;"",NOT(OR(LEFT($C1182,1)="1",LEFT($C1182,1)="2"))),"Custos indiretos não devem pertencer a uma prática específica.",IF(AND($D1182&lt;&gt;"",COUNTIF(' PROJETO'!$B$14:$B$16,$D1182)=0),"Prática de restauração inválida ou não cadastrada.",IF(IF($D1182="",FALSE(),IF(COUNTIF(' PROJETO'!$B$14:$B$16,$D1182)=0,FALSE(),IFERROR(INDEX(' PROJETO'!$C$14:$C$16,MATCH($D1182,' PROJETO'!$B$14:$B$16,0))&lt;&gt;"Sim",FALSE()))),"A prática informada no item não foi selecionada na aba Projeto.",IF(AND(MAX($I1182,$L1182,$O1182,$R1182,$U1182,$X1182)&gt;'CONFG.  LISTAS'!$F$4,NOT(OR($Z1182&lt;&gt;"",$AA1182&lt;&gt;""))),"Memorial de cálculo ou anexo obrigatório não informado para item acima do limite.",IF(OR(AND($G1182&lt;&gt;"",$H1182&lt;&gt;"",OR($G1182&lt;=0,$H1182&lt;=0)),AND($J1182&lt;&gt;"",$K1182&lt;&gt;"",OR($J1182&lt;=0,$K1182&lt;=0)),AND($M1182&lt;&gt;"",$N1182&lt;&gt;"",OR($M1182&lt;=0,$N1182&lt;=0)),AND($P1182&lt;&gt;"",$Q1182&lt;&gt;"",OR($P1182&lt;=0,$Q1182&lt;=0)),AND($S1182&lt;&gt;"",$T1182&lt;&gt;"",OR($S1182&lt;=0,$T1182&lt;=0)),AND($V1182&lt;&gt;"",$W1182&lt;&gt;"",OR($V1182&lt;=0,$W1182&lt;=0))),"Revise os valores informados: valor unitário e quantidade devem ser maiores que zero.",IF(OR(AND($G1182="",$H1182&lt;&gt;""),AND($G1182&lt;&gt;"",$H1182=""),AND($J1182="",$K1182&lt;&gt;""),AND($J1182&lt;&gt;"",$K1182=""),AND($M1182="",$N1182&lt;&gt;""),AND($M1182&lt;&gt;"",$N1182=""),AND($P1182="",$Q1182&lt;&gt;""),AND($P1182&lt;&gt;"",$Q1182=""),AND($S1182="",$T1182&lt;&gt;""),AND($S1182&lt;&gt;"",$T1182=""),AND($V1182="",$W1182&lt;&gt;""),AND($V1182&lt;&gt;"",$W1182="")),"Há ano preenchido parcialmente: "&amp;TRIM(IF(AND($G1182="",$H1182&lt;&gt;""),"Ano 1 (falta valor unitário); ","")&amp;IF(AND($G1182&lt;&gt;"",$H1182=""),"Ano 1 (falta quantidade); ","")&amp;IF(AND($J1182="",$K1182&lt;&gt;""),"Ano 2 (falta valor unitário); ","")&amp;IF(AND($J1182&lt;&gt;"",$K1182=""),"Ano 2 (falta quantidade); ","")&amp;IF(AND($M1182="",$N1182&lt;&gt;""),"Ano 3 (falta valor unitário); ","")&amp;IF(AND($M1182&lt;&gt;"",$N1182=""),"Ano 3 (falta quantidade); ","")&amp;IF(AND($P1182="",$Q1182&lt;&gt;""),"Ano 4 (falta valor unitário); ","")&amp;IF(AND($P1182&lt;&gt;"",$Q1182=""),"Ano 4 (falta quantidade); ","")&amp;IF(AND($S1182="",$T1182&lt;&gt;""),"Ano 5 (falta valor unitário); ","")&amp;IF(AND($S1182&lt;&gt;"",$T1182=""),"Ano 5 (falta quantidade); ","")&amp;IF(AND($V1182="",$W1182&lt;&gt;""),"Ano 6 (falta valor unitário); ","")&amp;IF(AND($V1182&lt;&gt;"",$W1182=""),"Ano 6 (falta quantidade); ","")), IF(NOT(OR(AND($G1182&lt;&gt;"",$H1182&lt;&gt;""),AND($J1182&lt;&gt;"",$K1182&lt;&gt;""),AND($M1182&lt;&gt;"",$N1182&lt;&gt;""),AND($P1182&lt;&gt;"",$Q1182&lt;&gt;""),AND($S1182&lt;&gt;"",$T1182&lt;&gt;""),AND($V1182&lt;&gt;"",$W1182&lt;&gt;""))),"Informe pelo menos um ano completo com valor unitário e quantidade.",IF(AND($C1182&lt;&gt;"",$E1182&lt;&gt;"",LEFT(TRIM($C1182),1)&lt;&gt;LEFT(TRIM($E1182),1)),"Categoria e tipo estão incompatíveis.",IF(IF(OR($E1182="",$F1182=""),FALSE(),IFERROR(COUNTIF(INDIRECT("UNITS_"&amp;SUBSTITUTE(LEFT($E1182,FIND(" ",$E1182&amp;" ")-1),".","_")),$F1182)=0,TRUE())),"Unidade incompatível com o tipo selecionado.",IF(OR(AND(ISNUMBER(SEARCH("comunic",LOWER($B1182))),LEFT($E1182,3)&lt;&gt;"4.4"),AND(ISNUMBER(SEARCH("monitor",LOWER($B1182))),NOT(OR(LEFT($E1182,3)="1.5",LEFT($E1182,3)="2.5")))),"Revise a classificação do item conforme as regras de preenchimento.",IF(AND($B1182&lt;&gt;"",OR(ISNUMBER(SEARCH("outro",LOWER($B1182))),ISNUMBER(SEARCH("divers",LOWER($B1182))),ISNUMBER(SEARCH("kit",LOWER($B1182))),ISNUMBER(SEARCH("ferrament",LOWER($B1182))),ISNUMBER(SEARCH("epi",LOWER($B1182)))),NOT(OR($Z1182&lt;&gt;"",$AA1182&lt;&gt;""))),"Descrição muito genérica: detalhe melhor o item e registre o racional no memorial ou em anexo.",IF(AND($Y1182=0,$B1182&lt;&gt;"",OR($G1182&lt;&gt;"",$H1182&lt;&gt;"",$J1182&lt;&gt;"",$K1182&lt;&gt;"",$M1182&lt;&gt;"",$N1182&lt;&gt;"",$P1182&lt;&gt;"",$Q1182&lt;&gt;"",$S1182&lt;&gt;"",$T1182&lt;&gt;"",$V1182&lt;&gt;"",$W1182&lt;&gt;"")),"O item possui dados lançados, mas o total está zerado. Revise os valores informados.","")))))))))))))))</f>
        <v/>
      </c>
    </row>
    <row r="1183" spans="1:35" ht="14.25" customHeight="1" x14ac:dyDescent="0.25">
      <c r="A1183" s="57" t="str">
        <f t="shared" si="234"/>
        <v/>
      </c>
      <c r="B1183" s="61"/>
      <c r="C1183" s="61"/>
      <c r="D1183" s="58"/>
      <c r="E1183" s="61"/>
      <c r="F1183" s="61"/>
      <c r="G1183" s="272"/>
      <c r="H1183" s="62"/>
      <c r="I1183" s="273">
        <f t="shared" si="235"/>
        <v>0</v>
      </c>
      <c r="J1183" s="272"/>
      <c r="K1183" s="62"/>
      <c r="L1183" s="270">
        <f t="shared" si="236"/>
        <v>0</v>
      </c>
      <c r="M1183" s="272"/>
      <c r="N1183" s="62"/>
      <c r="O1183" s="270">
        <f t="shared" si="237"/>
        <v>0</v>
      </c>
      <c r="P1183" s="272"/>
      <c r="Q1183" s="62"/>
      <c r="R1183" s="271">
        <f t="shared" si="238"/>
        <v>0</v>
      </c>
      <c r="S1183" s="272"/>
      <c r="T1183" s="62"/>
      <c r="U1183" s="270">
        <f t="shared" si="239"/>
        <v>0</v>
      </c>
      <c r="V1183" s="272"/>
      <c r="W1183" s="62"/>
      <c r="X1183" s="270">
        <f t="shared" si="240"/>
        <v>0</v>
      </c>
      <c r="Y1183" s="270">
        <f t="shared" si="241"/>
        <v>0</v>
      </c>
      <c r="Z1183" s="61"/>
      <c r="AA1183" s="61"/>
      <c r="AB1183" s="60" t="str">
        <f t="shared" si="242"/>
        <v/>
      </c>
      <c r="AC1183" s="21" t="b">
        <f t="shared" si="243"/>
        <v>0</v>
      </c>
      <c r="AD1183" s="21" t="b">
        <f t="shared" si="244"/>
        <v>0</v>
      </c>
      <c r="AE1183" s="21" t="b">
        <f t="shared" si="245"/>
        <v>0</v>
      </c>
      <c r="AF1183" s="21" t="b">
        <f ca="1">OR(AND($AC1183,NOT($AD1183)),AND($AC1183,OR(AND($G1183="",$H1183&lt;&gt;""),AND($G1183&lt;&gt;"",$H1183=""),AND($J1183="",$K1183&lt;&gt;""),AND($J1183&lt;&gt;"",$K1183=""),AND($M1183="",$N1183&lt;&gt;""),AND($M1183&lt;&gt;"",$N1183=""),AND($P1183="",$Q1183&lt;&gt;""),AND($P1183&lt;&gt;"",$Q1183=""),AND($S1183="",$T1183&lt;&gt;""),AND($S1183&lt;&gt;"",$T1183=""),AND($V1183="",$W1183&lt;&gt;""),AND($V1183&lt;&gt;"",$W1183=""))),AND($C1183&lt;&gt;"",$E1183&lt;&gt;"",LEFT(TRIM($C1183),1)&lt;&gt;LEFT(TRIM($E1183),1)),IF(OR($E1183="",$F1183=""),FALSE(),IFERROR(COUNTIF(INDIRECT("UNITS_"&amp;SUBSTITUTE(LEFT($E1183,FIND(" ",$E1183&amp;" ")-1),".","_")),$F1183)=0,TRUE())),AND($B1183&lt;&gt;"",OR(ISNUMBER(SEARCH("outro",LOWER($B1183))),ISNUMBER(SEARCH("divers",LOWER($B1183))),ISNUMBER(SEARCH("etc",LOWER($B1183))))),OR(AND(ISNUMBER(SEARCH("comunic",LOWER($B1183))),LEFT($E1183,3)&lt;&gt;"4.4"),AND(ISNUMBER(SEARCH("monitor",LOWER($B1183))),NOT(OR(LEFT($E1183,3)="1.5",LEFT($E1183,3)="2.5")))),AND($B1183&lt;&gt;"",OR(LEFT($C1183,1)="1",LEFT($C1183,1)="2"),$D1183=""),AND($D1183&lt;&gt;"",NOT(OR(LEFT($C1183,1)="1",LEFT($C1183,1)="2"))),AND($D1183&lt;&gt;"",COUNTIF(' PROJETO'!$B$14:$B$16,$D1183)=0),IF($D1183="",FALSE(),IF(COUNTIF(' PROJETO'!$B$14:$B$16,$D1183)=0,FALSE(),IFERROR(INDEX(' PROJETO'!$C$14:$C$16,MATCH($D1183,' PROJETO'!$B$14:$B$16,0))&lt;&gt;"Sim",FALSE()))))</f>
        <v>0</v>
      </c>
      <c r="AG1183" s="21" t="b">
        <f>AND($AC1183,$Y1183&gt;'CONFG.  LISTAS'!$F$4,$Z1183="",$AA1183="")</f>
        <v>0</v>
      </c>
      <c r="AH1183" s="21" t="str">
        <f t="shared" si="246"/>
        <v/>
      </c>
      <c r="AI1183" s="43" t="str">
        <f ca="1">IF(NOT($AC1183),"",IF(OR($B1183="",$C1183="",$E1183="",$F1183=""),"Preencha descrição, categoria, tipo e unidade.",IF(AND($B1183&lt;&gt;"",OR(LEFT($C1183,1)="1",LEFT($C1183,1)="2"),$D1183=""),"Informe a prática de restauração para itens diretos.",IF(AND($D1183&lt;&gt;"",NOT(OR(LEFT($C1183,1)="1",LEFT($C1183,1)="2"))),"Custos indiretos não devem pertencer a uma prática específica.",IF(AND($D1183&lt;&gt;"",COUNTIF(' PROJETO'!$B$14:$B$16,$D1183)=0),"Prática de restauração inválida ou não cadastrada.",IF(IF($D1183="",FALSE(),IF(COUNTIF(' PROJETO'!$B$14:$B$16,$D1183)=0,FALSE(),IFERROR(INDEX(' PROJETO'!$C$14:$C$16,MATCH($D1183,' PROJETO'!$B$14:$B$16,0))&lt;&gt;"Sim",FALSE()))),"A prática informada no item não foi selecionada na aba Projeto.",IF(AND(MAX($I1183,$L1183,$O1183,$R1183,$U1183,$X1183)&gt;'CONFG.  LISTAS'!$F$4,NOT(OR($Z1183&lt;&gt;"",$AA1183&lt;&gt;""))),"Memorial de cálculo ou anexo obrigatório não informado para item acima do limite.",IF(OR(AND($G1183&lt;&gt;"",$H1183&lt;&gt;"",OR($G1183&lt;=0,$H1183&lt;=0)),AND($J1183&lt;&gt;"",$K1183&lt;&gt;"",OR($J1183&lt;=0,$K1183&lt;=0)),AND($M1183&lt;&gt;"",$N1183&lt;&gt;"",OR($M1183&lt;=0,$N1183&lt;=0)),AND($P1183&lt;&gt;"",$Q1183&lt;&gt;"",OR($P1183&lt;=0,$Q1183&lt;=0)),AND($S1183&lt;&gt;"",$T1183&lt;&gt;"",OR($S1183&lt;=0,$T1183&lt;=0)),AND($V1183&lt;&gt;"",$W1183&lt;&gt;"",OR($V1183&lt;=0,$W1183&lt;=0))),"Revise os valores informados: valor unitário e quantidade devem ser maiores que zero.",IF(OR(AND($G1183="",$H1183&lt;&gt;""),AND($G1183&lt;&gt;"",$H1183=""),AND($J1183="",$K1183&lt;&gt;""),AND($J1183&lt;&gt;"",$K1183=""),AND($M1183="",$N1183&lt;&gt;""),AND($M1183&lt;&gt;"",$N1183=""),AND($P1183="",$Q1183&lt;&gt;""),AND($P1183&lt;&gt;"",$Q1183=""),AND($S1183="",$T1183&lt;&gt;""),AND($S1183&lt;&gt;"",$T1183=""),AND($V1183="",$W1183&lt;&gt;""),AND($V1183&lt;&gt;"",$W1183="")),"Há ano preenchido parcialmente: "&amp;TRIM(IF(AND($G1183="",$H1183&lt;&gt;""),"Ano 1 (falta valor unitário); ","")&amp;IF(AND($G1183&lt;&gt;"",$H1183=""),"Ano 1 (falta quantidade); ","")&amp;IF(AND($J1183="",$K1183&lt;&gt;""),"Ano 2 (falta valor unitário); ","")&amp;IF(AND($J1183&lt;&gt;"",$K1183=""),"Ano 2 (falta quantidade); ","")&amp;IF(AND($M1183="",$N1183&lt;&gt;""),"Ano 3 (falta valor unitário); ","")&amp;IF(AND($M1183&lt;&gt;"",$N1183=""),"Ano 3 (falta quantidade); ","")&amp;IF(AND($P1183="",$Q1183&lt;&gt;""),"Ano 4 (falta valor unitário); ","")&amp;IF(AND($P1183&lt;&gt;"",$Q1183=""),"Ano 4 (falta quantidade); ","")&amp;IF(AND($S1183="",$T1183&lt;&gt;""),"Ano 5 (falta valor unitário); ","")&amp;IF(AND($S1183&lt;&gt;"",$T1183=""),"Ano 5 (falta quantidade); ","")&amp;IF(AND($V1183="",$W1183&lt;&gt;""),"Ano 6 (falta valor unitário); ","")&amp;IF(AND($V1183&lt;&gt;"",$W1183=""),"Ano 6 (falta quantidade); ","")), IF(NOT(OR(AND($G1183&lt;&gt;"",$H1183&lt;&gt;""),AND($J1183&lt;&gt;"",$K1183&lt;&gt;""),AND($M1183&lt;&gt;"",$N1183&lt;&gt;""),AND($P1183&lt;&gt;"",$Q1183&lt;&gt;""),AND($S1183&lt;&gt;"",$T1183&lt;&gt;""),AND($V1183&lt;&gt;"",$W1183&lt;&gt;""))),"Informe pelo menos um ano completo com valor unitário e quantidade.",IF(AND($C1183&lt;&gt;"",$E1183&lt;&gt;"",LEFT(TRIM($C1183),1)&lt;&gt;LEFT(TRIM($E1183),1)),"Categoria e tipo estão incompatíveis.",IF(IF(OR($E1183="",$F1183=""),FALSE(),IFERROR(COUNTIF(INDIRECT("UNITS_"&amp;SUBSTITUTE(LEFT($E1183,FIND(" ",$E1183&amp;" ")-1),".","_")),$F1183)=0,TRUE())),"Unidade incompatível com o tipo selecionado.",IF(OR(AND(ISNUMBER(SEARCH("comunic",LOWER($B1183))),LEFT($E1183,3)&lt;&gt;"4.4"),AND(ISNUMBER(SEARCH("monitor",LOWER($B1183))),NOT(OR(LEFT($E1183,3)="1.5",LEFT($E1183,3)="2.5")))),"Revise a classificação do item conforme as regras de preenchimento.",IF(AND($B1183&lt;&gt;"",OR(ISNUMBER(SEARCH("outro",LOWER($B1183))),ISNUMBER(SEARCH("divers",LOWER($B1183))),ISNUMBER(SEARCH("kit",LOWER($B1183))),ISNUMBER(SEARCH("ferrament",LOWER($B1183))),ISNUMBER(SEARCH("epi",LOWER($B1183)))),NOT(OR($Z1183&lt;&gt;"",$AA1183&lt;&gt;""))),"Descrição muito genérica: detalhe melhor o item e registre o racional no memorial ou em anexo.",IF(AND($Y1183=0,$B1183&lt;&gt;"",OR($G1183&lt;&gt;"",$H1183&lt;&gt;"",$J1183&lt;&gt;"",$K1183&lt;&gt;"",$M1183&lt;&gt;"",$N1183&lt;&gt;"",$P1183&lt;&gt;"",$Q1183&lt;&gt;"",$S1183&lt;&gt;"",$T1183&lt;&gt;"",$V1183&lt;&gt;"",$W1183&lt;&gt;"")),"O item possui dados lançados, mas o total está zerado. Revise os valores informados.","")))))))))))))))</f>
        <v/>
      </c>
    </row>
    <row r="1184" spans="1:35" ht="14.25" customHeight="1" x14ac:dyDescent="0.25">
      <c r="A1184" s="57" t="str">
        <f t="shared" si="234"/>
        <v/>
      </c>
      <c r="B1184" s="58"/>
      <c r="C1184" s="58"/>
      <c r="D1184" s="58"/>
      <c r="E1184" s="58"/>
      <c r="F1184" s="58"/>
      <c r="G1184" s="269"/>
      <c r="H1184" s="59"/>
      <c r="I1184" s="273">
        <f t="shared" si="235"/>
        <v>0</v>
      </c>
      <c r="J1184" s="269"/>
      <c r="K1184" s="59"/>
      <c r="L1184" s="270">
        <f t="shared" si="236"/>
        <v>0</v>
      </c>
      <c r="M1184" s="269"/>
      <c r="N1184" s="59"/>
      <c r="O1184" s="270">
        <f t="shared" si="237"/>
        <v>0</v>
      </c>
      <c r="P1184" s="269"/>
      <c r="Q1184" s="59"/>
      <c r="R1184" s="271">
        <f t="shared" si="238"/>
        <v>0</v>
      </c>
      <c r="S1184" s="269"/>
      <c r="T1184" s="59"/>
      <c r="U1184" s="270">
        <f t="shared" si="239"/>
        <v>0</v>
      </c>
      <c r="V1184" s="269"/>
      <c r="W1184" s="59"/>
      <c r="X1184" s="270">
        <f t="shared" si="240"/>
        <v>0</v>
      </c>
      <c r="Y1184" s="270">
        <f t="shared" si="241"/>
        <v>0</v>
      </c>
      <c r="Z1184" s="58"/>
      <c r="AA1184" s="58"/>
      <c r="AB1184" s="60" t="str">
        <f t="shared" si="242"/>
        <v/>
      </c>
      <c r="AC1184" s="21" t="b">
        <f t="shared" si="243"/>
        <v>0</v>
      </c>
      <c r="AD1184" s="21" t="b">
        <f t="shared" si="244"/>
        <v>0</v>
      </c>
      <c r="AE1184" s="21" t="b">
        <f t="shared" si="245"/>
        <v>0</v>
      </c>
      <c r="AF1184" s="21" t="b">
        <f ca="1">OR(AND($AC1184,NOT($AD1184)),AND($AC1184,OR(AND($G1184="",$H1184&lt;&gt;""),AND($G1184&lt;&gt;"",$H1184=""),AND($J1184="",$K1184&lt;&gt;""),AND($J1184&lt;&gt;"",$K1184=""),AND($M1184="",$N1184&lt;&gt;""),AND($M1184&lt;&gt;"",$N1184=""),AND($P1184="",$Q1184&lt;&gt;""),AND($P1184&lt;&gt;"",$Q1184=""),AND($S1184="",$T1184&lt;&gt;""),AND($S1184&lt;&gt;"",$T1184=""),AND($V1184="",$W1184&lt;&gt;""),AND($V1184&lt;&gt;"",$W1184=""))),AND($C1184&lt;&gt;"",$E1184&lt;&gt;"",LEFT(TRIM($C1184),1)&lt;&gt;LEFT(TRIM($E1184),1)),IF(OR($E1184="",$F1184=""),FALSE(),IFERROR(COUNTIF(INDIRECT("UNITS_"&amp;SUBSTITUTE(LEFT($E1184,FIND(" ",$E1184&amp;" ")-1),".","_")),$F1184)=0,TRUE())),AND($B1184&lt;&gt;"",OR(ISNUMBER(SEARCH("outro",LOWER($B1184))),ISNUMBER(SEARCH("divers",LOWER($B1184))),ISNUMBER(SEARCH("etc",LOWER($B1184))))),OR(AND(ISNUMBER(SEARCH("comunic",LOWER($B1184))),LEFT($E1184,3)&lt;&gt;"4.4"),AND(ISNUMBER(SEARCH("monitor",LOWER($B1184))),NOT(OR(LEFT($E1184,3)="1.5",LEFT($E1184,3)="2.5")))),AND($B1184&lt;&gt;"",OR(LEFT($C1184,1)="1",LEFT($C1184,1)="2"),$D1184=""),AND($D1184&lt;&gt;"",NOT(OR(LEFT($C1184,1)="1",LEFT($C1184,1)="2"))),AND($D1184&lt;&gt;"",COUNTIF(' PROJETO'!$B$14:$B$16,$D1184)=0),IF($D1184="",FALSE(),IF(COUNTIF(' PROJETO'!$B$14:$B$16,$D1184)=0,FALSE(),IFERROR(INDEX(' PROJETO'!$C$14:$C$16,MATCH($D1184,' PROJETO'!$B$14:$B$16,0))&lt;&gt;"Sim",FALSE()))))</f>
        <v>0</v>
      </c>
      <c r="AG1184" s="21" t="b">
        <f>AND($AC1184,$Y1184&gt;'CONFG.  LISTAS'!$F$4,$Z1184="",$AA1184="")</f>
        <v>0</v>
      </c>
      <c r="AH1184" s="21" t="str">
        <f t="shared" si="246"/>
        <v/>
      </c>
      <c r="AI1184" s="43" t="str">
        <f ca="1">IF(NOT($AC1184),"",IF(OR($B1184="",$C1184="",$E1184="",$F1184=""),"Preencha descrição, categoria, tipo e unidade.",IF(AND($B1184&lt;&gt;"",OR(LEFT($C1184,1)="1",LEFT($C1184,1)="2"),$D1184=""),"Informe a prática de restauração para itens diretos.",IF(AND($D1184&lt;&gt;"",NOT(OR(LEFT($C1184,1)="1",LEFT($C1184,1)="2"))),"Custos indiretos não devem pertencer a uma prática específica.",IF(AND($D1184&lt;&gt;"",COUNTIF(' PROJETO'!$B$14:$B$16,$D1184)=0),"Prática de restauração inválida ou não cadastrada.",IF(IF($D1184="",FALSE(),IF(COUNTIF(' PROJETO'!$B$14:$B$16,$D1184)=0,FALSE(),IFERROR(INDEX(' PROJETO'!$C$14:$C$16,MATCH($D1184,' PROJETO'!$B$14:$B$16,0))&lt;&gt;"Sim",FALSE()))),"A prática informada no item não foi selecionada na aba Projeto.",IF(AND(MAX($I1184,$L1184,$O1184,$R1184,$U1184,$X1184)&gt;'CONFG.  LISTAS'!$F$4,NOT(OR($Z1184&lt;&gt;"",$AA1184&lt;&gt;""))),"Memorial de cálculo ou anexo obrigatório não informado para item acima do limite.",IF(OR(AND($G1184&lt;&gt;"",$H1184&lt;&gt;"",OR($G1184&lt;=0,$H1184&lt;=0)),AND($J1184&lt;&gt;"",$K1184&lt;&gt;"",OR($J1184&lt;=0,$K1184&lt;=0)),AND($M1184&lt;&gt;"",$N1184&lt;&gt;"",OR($M1184&lt;=0,$N1184&lt;=0)),AND($P1184&lt;&gt;"",$Q1184&lt;&gt;"",OR($P1184&lt;=0,$Q1184&lt;=0)),AND($S1184&lt;&gt;"",$T1184&lt;&gt;"",OR($S1184&lt;=0,$T1184&lt;=0)),AND($V1184&lt;&gt;"",$W1184&lt;&gt;"",OR($V1184&lt;=0,$W1184&lt;=0))),"Revise os valores informados: valor unitário e quantidade devem ser maiores que zero.",IF(OR(AND($G1184="",$H1184&lt;&gt;""),AND($G1184&lt;&gt;"",$H1184=""),AND($J1184="",$K1184&lt;&gt;""),AND($J1184&lt;&gt;"",$K1184=""),AND($M1184="",$N1184&lt;&gt;""),AND($M1184&lt;&gt;"",$N1184=""),AND($P1184="",$Q1184&lt;&gt;""),AND($P1184&lt;&gt;"",$Q1184=""),AND($S1184="",$T1184&lt;&gt;""),AND($S1184&lt;&gt;"",$T1184=""),AND($V1184="",$W1184&lt;&gt;""),AND($V1184&lt;&gt;"",$W1184="")),"Há ano preenchido parcialmente: "&amp;TRIM(IF(AND($G1184="",$H1184&lt;&gt;""),"Ano 1 (falta valor unitário); ","")&amp;IF(AND($G1184&lt;&gt;"",$H1184=""),"Ano 1 (falta quantidade); ","")&amp;IF(AND($J1184="",$K1184&lt;&gt;""),"Ano 2 (falta valor unitário); ","")&amp;IF(AND($J1184&lt;&gt;"",$K1184=""),"Ano 2 (falta quantidade); ","")&amp;IF(AND($M1184="",$N1184&lt;&gt;""),"Ano 3 (falta valor unitário); ","")&amp;IF(AND($M1184&lt;&gt;"",$N1184=""),"Ano 3 (falta quantidade); ","")&amp;IF(AND($P1184="",$Q1184&lt;&gt;""),"Ano 4 (falta valor unitário); ","")&amp;IF(AND($P1184&lt;&gt;"",$Q1184=""),"Ano 4 (falta quantidade); ","")&amp;IF(AND($S1184="",$T1184&lt;&gt;""),"Ano 5 (falta valor unitário); ","")&amp;IF(AND($S1184&lt;&gt;"",$T1184=""),"Ano 5 (falta quantidade); ","")&amp;IF(AND($V1184="",$W1184&lt;&gt;""),"Ano 6 (falta valor unitário); ","")&amp;IF(AND($V1184&lt;&gt;"",$W1184=""),"Ano 6 (falta quantidade); ","")), IF(NOT(OR(AND($G1184&lt;&gt;"",$H1184&lt;&gt;""),AND($J1184&lt;&gt;"",$K1184&lt;&gt;""),AND($M1184&lt;&gt;"",$N1184&lt;&gt;""),AND($P1184&lt;&gt;"",$Q1184&lt;&gt;""),AND($S1184&lt;&gt;"",$T1184&lt;&gt;""),AND($V1184&lt;&gt;"",$W1184&lt;&gt;""))),"Informe pelo menos um ano completo com valor unitário e quantidade.",IF(AND($C1184&lt;&gt;"",$E1184&lt;&gt;"",LEFT(TRIM($C1184),1)&lt;&gt;LEFT(TRIM($E1184),1)),"Categoria e tipo estão incompatíveis.",IF(IF(OR($E1184="",$F1184=""),FALSE(),IFERROR(COUNTIF(INDIRECT("UNITS_"&amp;SUBSTITUTE(LEFT($E1184,FIND(" ",$E1184&amp;" ")-1),".","_")),$F1184)=0,TRUE())),"Unidade incompatível com o tipo selecionado.",IF(OR(AND(ISNUMBER(SEARCH("comunic",LOWER($B1184))),LEFT($E1184,3)&lt;&gt;"4.4"),AND(ISNUMBER(SEARCH("monitor",LOWER($B1184))),NOT(OR(LEFT($E1184,3)="1.5",LEFT($E1184,3)="2.5")))),"Revise a classificação do item conforme as regras de preenchimento.",IF(AND($B1184&lt;&gt;"",OR(ISNUMBER(SEARCH("outro",LOWER($B1184))),ISNUMBER(SEARCH("divers",LOWER($B1184))),ISNUMBER(SEARCH("kit",LOWER($B1184))),ISNUMBER(SEARCH("ferrament",LOWER($B1184))),ISNUMBER(SEARCH("epi",LOWER($B1184)))),NOT(OR($Z1184&lt;&gt;"",$AA1184&lt;&gt;""))),"Descrição muito genérica: detalhe melhor o item e registre o racional no memorial ou em anexo.",IF(AND($Y1184=0,$B1184&lt;&gt;"",OR($G1184&lt;&gt;"",$H1184&lt;&gt;"",$J1184&lt;&gt;"",$K1184&lt;&gt;"",$M1184&lt;&gt;"",$N1184&lt;&gt;"",$P1184&lt;&gt;"",$Q1184&lt;&gt;"",$S1184&lt;&gt;"",$T1184&lt;&gt;"",$V1184&lt;&gt;"",$W1184&lt;&gt;"")),"O item possui dados lançados, mas o total está zerado. Revise os valores informados.","")))))))))))))))</f>
        <v/>
      </c>
    </row>
    <row r="1185" spans="1:35" ht="14.25" customHeight="1" x14ac:dyDescent="0.25">
      <c r="A1185" s="57" t="str">
        <f t="shared" si="234"/>
        <v/>
      </c>
      <c r="B1185" s="61"/>
      <c r="C1185" s="61"/>
      <c r="D1185" s="58"/>
      <c r="E1185" s="61"/>
      <c r="F1185" s="61"/>
      <c r="G1185" s="272"/>
      <c r="H1185" s="62"/>
      <c r="I1185" s="273">
        <f t="shared" si="235"/>
        <v>0</v>
      </c>
      <c r="J1185" s="272"/>
      <c r="K1185" s="62"/>
      <c r="L1185" s="270">
        <f t="shared" si="236"/>
        <v>0</v>
      </c>
      <c r="M1185" s="272"/>
      <c r="N1185" s="62"/>
      <c r="O1185" s="270">
        <f t="shared" si="237"/>
        <v>0</v>
      </c>
      <c r="P1185" s="272"/>
      <c r="Q1185" s="62"/>
      <c r="R1185" s="271">
        <f t="shared" si="238"/>
        <v>0</v>
      </c>
      <c r="S1185" s="272"/>
      <c r="T1185" s="62"/>
      <c r="U1185" s="270">
        <f t="shared" si="239"/>
        <v>0</v>
      </c>
      <c r="V1185" s="272"/>
      <c r="W1185" s="62"/>
      <c r="X1185" s="270">
        <f t="shared" si="240"/>
        <v>0</v>
      </c>
      <c r="Y1185" s="270">
        <f t="shared" si="241"/>
        <v>0</v>
      </c>
      <c r="Z1185" s="61"/>
      <c r="AA1185" s="61"/>
      <c r="AB1185" s="60" t="str">
        <f t="shared" si="242"/>
        <v/>
      </c>
      <c r="AC1185" s="21" t="b">
        <f t="shared" si="243"/>
        <v>0</v>
      </c>
      <c r="AD1185" s="21" t="b">
        <f t="shared" si="244"/>
        <v>0</v>
      </c>
      <c r="AE1185" s="21" t="b">
        <f t="shared" si="245"/>
        <v>0</v>
      </c>
      <c r="AF1185" s="21" t="b">
        <f ca="1">OR(AND($AC1185,NOT($AD1185)),AND($AC1185,OR(AND($G1185="",$H1185&lt;&gt;""),AND($G1185&lt;&gt;"",$H1185=""),AND($J1185="",$K1185&lt;&gt;""),AND($J1185&lt;&gt;"",$K1185=""),AND($M1185="",$N1185&lt;&gt;""),AND($M1185&lt;&gt;"",$N1185=""),AND($P1185="",$Q1185&lt;&gt;""),AND($P1185&lt;&gt;"",$Q1185=""),AND($S1185="",$T1185&lt;&gt;""),AND($S1185&lt;&gt;"",$T1185=""),AND($V1185="",$W1185&lt;&gt;""),AND($V1185&lt;&gt;"",$W1185=""))),AND($C1185&lt;&gt;"",$E1185&lt;&gt;"",LEFT(TRIM($C1185),1)&lt;&gt;LEFT(TRIM($E1185),1)),IF(OR($E1185="",$F1185=""),FALSE(),IFERROR(COUNTIF(INDIRECT("UNITS_"&amp;SUBSTITUTE(LEFT($E1185,FIND(" ",$E1185&amp;" ")-1),".","_")),$F1185)=0,TRUE())),AND($B1185&lt;&gt;"",OR(ISNUMBER(SEARCH("outro",LOWER($B1185))),ISNUMBER(SEARCH("divers",LOWER($B1185))),ISNUMBER(SEARCH("etc",LOWER($B1185))))),OR(AND(ISNUMBER(SEARCH("comunic",LOWER($B1185))),LEFT($E1185,3)&lt;&gt;"4.4"),AND(ISNUMBER(SEARCH("monitor",LOWER($B1185))),NOT(OR(LEFT($E1185,3)="1.5",LEFT($E1185,3)="2.5")))),AND($B1185&lt;&gt;"",OR(LEFT($C1185,1)="1",LEFT($C1185,1)="2"),$D1185=""),AND($D1185&lt;&gt;"",NOT(OR(LEFT($C1185,1)="1",LEFT($C1185,1)="2"))),AND($D1185&lt;&gt;"",COUNTIF(' PROJETO'!$B$14:$B$16,$D1185)=0),IF($D1185="",FALSE(),IF(COUNTIF(' PROJETO'!$B$14:$B$16,$D1185)=0,FALSE(),IFERROR(INDEX(' PROJETO'!$C$14:$C$16,MATCH($D1185,' PROJETO'!$B$14:$B$16,0))&lt;&gt;"Sim",FALSE()))))</f>
        <v>0</v>
      </c>
      <c r="AG1185" s="21" t="b">
        <f>AND($AC1185,$Y1185&gt;'CONFG.  LISTAS'!$F$4,$Z1185="",$AA1185="")</f>
        <v>0</v>
      </c>
      <c r="AH1185" s="21" t="str">
        <f t="shared" si="246"/>
        <v/>
      </c>
      <c r="AI1185" s="43" t="str">
        <f ca="1">IF(NOT($AC1185),"",IF(OR($B1185="",$C1185="",$E1185="",$F1185=""),"Preencha descrição, categoria, tipo e unidade.",IF(AND($B1185&lt;&gt;"",OR(LEFT($C1185,1)="1",LEFT($C1185,1)="2"),$D1185=""),"Informe a prática de restauração para itens diretos.",IF(AND($D1185&lt;&gt;"",NOT(OR(LEFT($C1185,1)="1",LEFT($C1185,1)="2"))),"Custos indiretos não devem pertencer a uma prática específica.",IF(AND($D1185&lt;&gt;"",COUNTIF(' PROJETO'!$B$14:$B$16,$D1185)=0),"Prática de restauração inválida ou não cadastrada.",IF(IF($D1185="",FALSE(),IF(COUNTIF(' PROJETO'!$B$14:$B$16,$D1185)=0,FALSE(),IFERROR(INDEX(' PROJETO'!$C$14:$C$16,MATCH($D1185,' PROJETO'!$B$14:$B$16,0))&lt;&gt;"Sim",FALSE()))),"A prática informada no item não foi selecionada na aba Projeto.",IF(AND(MAX($I1185,$L1185,$O1185,$R1185,$U1185,$X1185)&gt;'CONFG.  LISTAS'!$F$4,NOT(OR($Z1185&lt;&gt;"",$AA1185&lt;&gt;""))),"Memorial de cálculo ou anexo obrigatório não informado para item acima do limite.",IF(OR(AND($G1185&lt;&gt;"",$H1185&lt;&gt;"",OR($G1185&lt;=0,$H1185&lt;=0)),AND($J1185&lt;&gt;"",$K1185&lt;&gt;"",OR($J1185&lt;=0,$K1185&lt;=0)),AND($M1185&lt;&gt;"",$N1185&lt;&gt;"",OR($M1185&lt;=0,$N1185&lt;=0)),AND($P1185&lt;&gt;"",$Q1185&lt;&gt;"",OR($P1185&lt;=0,$Q1185&lt;=0)),AND($S1185&lt;&gt;"",$T1185&lt;&gt;"",OR($S1185&lt;=0,$T1185&lt;=0)),AND($V1185&lt;&gt;"",$W1185&lt;&gt;"",OR($V1185&lt;=0,$W1185&lt;=0))),"Revise os valores informados: valor unitário e quantidade devem ser maiores que zero.",IF(OR(AND($G1185="",$H1185&lt;&gt;""),AND($G1185&lt;&gt;"",$H1185=""),AND($J1185="",$K1185&lt;&gt;""),AND($J1185&lt;&gt;"",$K1185=""),AND($M1185="",$N1185&lt;&gt;""),AND($M1185&lt;&gt;"",$N1185=""),AND($P1185="",$Q1185&lt;&gt;""),AND($P1185&lt;&gt;"",$Q1185=""),AND($S1185="",$T1185&lt;&gt;""),AND($S1185&lt;&gt;"",$T1185=""),AND($V1185="",$W1185&lt;&gt;""),AND($V1185&lt;&gt;"",$W1185="")),"Há ano preenchido parcialmente: "&amp;TRIM(IF(AND($G1185="",$H1185&lt;&gt;""),"Ano 1 (falta valor unitário); ","")&amp;IF(AND($G1185&lt;&gt;"",$H1185=""),"Ano 1 (falta quantidade); ","")&amp;IF(AND($J1185="",$K1185&lt;&gt;""),"Ano 2 (falta valor unitário); ","")&amp;IF(AND($J1185&lt;&gt;"",$K1185=""),"Ano 2 (falta quantidade); ","")&amp;IF(AND($M1185="",$N1185&lt;&gt;""),"Ano 3 (falta valor unitário); ","")&amp;IF(AND($M1185&lt;&gt;"",$N1185=""),"Ano 3 (falta quantidade); ","")&amp;IF(AND($P1185="",$Q1185&lt;&gt;""),"Ano 4 (falta valor unitário); ","")&amp;IF(AND($P1185&lt;&gt;"",$Q1185=""),"Ano 4 (falta quantidade); ","")&amp;IF(AND($S1185="",$T1185&lt;&gt;""),"Ano 5 (falta valor unitário); ","")&amp;IF(AND($S1185&lt;&gt;"",$T1185=""),"Ano 5 (falta quantidade); ","")&amp;IF(AND($V1185="",$W1185&lt;&gt;""),"Ano 6 (falta valor unitário); ","")&amp;IF(AND($V1185&lt;&gt;"",$W1185=""),"Ano 6 (falta quantidade); ","")), IF(NOT(OR(AND($G1185&lt;&gt;"",$H1185&lt;&gt;""),AND($J1185&lt;&gt;"",$K1185&lt;&gt;""),AND($M1185&lt;&gt;"",$N1185&lt;&gt;""),AND($P1185&lt;&gt;"",$Q1185&lt;&gt;""),AND($S1185&lt;&gt;"",$T1185&lt;&gt;""),AND($V1185&lt;&gt;"",$W1185&lt;&gt;""))),"Informe pelo menos um ano completo com valor unitário e quantidade.",IF(AND($C1185&lt;&gt;"",$E1185&lt;&gt;"",LEFT(TRIM($C1185),1)&lt;&gt;LEFT(TRIM($E1185),1)),"Categoria e tipo estão incompatíveis.",IF(IF(OR($E1185="",$F1185=""),FALSE(),IFERROR(COUNTIF(INDIRECT("UNITS_"&amp;SUBSTITUTE(LEFT($E1185,FIND(" ",$E1185&amp;" ")-1),".","_")),$F1185)=0,TRUE())),"Unidade incompatível com o tipo selecionado.",IF(OR(AND(ISNUMBER(SEARCH("comunic",LOWER($B1185))),LEFT($E1185,3)&lt;&gt;"4.4"),AND(ISNUMBER(SEARCH("monitor",LOWER($B1185))),NOT(OR(LEFT($E1185,3)="1.5",LEFT($E1185,3)="2.5")))),"Revise a classificação do item conforme as regras de preenchimento.",IF(AND($B1185&lt;&gt;"",OR(ISNUMBER(SEARCH("outro",LOWER($B1185))),ISNUMBER(SEARCH("divers",LOWER($B1185))),ISNUMBER(SEARCH("kit",LOWER($B1185))),ISNUMBER(SEARCH("ferrament",LOWER($B1185))),ISNUMBER(SEARCH("epi",LOWER($B1185)))),NOT(OR($Z1185&lt;&gt;"",$AA1185&lt;&gt;""))),"Descrição muito genérica: detalhe melhor o item e registre o racional no memorial ou em anexo.",IF(AND($Y1185=0,$B1185&lt;&gt;"",OR($G1185&lt;&gt;"",$H1185&lt;&gt;"",$J1185&lt;&gt;"",$K1185&lt;&gt;"",$M1185&lt;&gt;"",$N1185&lt;&gt;"",$P1185&lt;&gt;"",$Q1185&lt;&gt;"",$S1185&lt;&gt;"",$T1185&lt;&gt;"",$V1185&lt;&gt;"",$W1185&lt;&gt;"")),"O item possui dados lançados, mas o total está zerado. Revise os valores informados.","")))))))))))))))</f>
        <v/>
      </c>
    </row>
    <row r="1186" spans="1:35" ht="14.25" customHeight="1" x14ac:dyDescent="0.25">
      <c r="A1186" s="57" t="str">
        <f t="shared" si="234"/>
        <v/>
      </c>
      <c r="B1186" s="58"/>
      <c r="C1186" s="58"/>
      <c r="D1186" s="58"/>
      <c r="E1186" s="58"/>
      <c r="F1186" s="58"/>
      <c r="G1186" s="269"/>
      <c r="H1186" s="59"/>
      <c r="I1186" s="273">
        <f t="shared" si="235"/>
        <v>0</v>
      </c>
      <c r="J1186" s="269"/>
      <c r="K1186" s="59"/>
      <c r="L1186" s="270">
        <f t="shared" si="236"/>
        <v>0</v>
      </c>
      <c r="M1186" s="269"/>
      <c r="N1186" s="59"/>
      <c r="O1186" s="270">
        <f t="shared" si="237"/>
        <v>0</v>
      </c>
      <c r="P1186" s="269"/>
      <c r="Q1186" s="59"/>
      <c r="R1186" s="271">
        <f t="shared" si="238"/>
        <v>0</v>
      </c>
      <c r="S1186" s="269"/>
      <c r="T1186" s="59"/>
      <c r="U1186" s="270">
        <f t="shared" si="239"/>
        <v>0</v>
      </c>
      <c r="V1186" s="269"/>
      <c r="W1186" s="59"/>
      <c r="X1186" s="270">
        <f t="shared" si="240"/>
        <v>0</v>
      </c>
      <c r="Y1186" s="270">
        <f t="shared" si="241"/>
        <v>0</v>
      </c>
      <c r="Z1186" s="58"/>
      <c r="AA1186" s="58"/>
      <c r="AB1186" s="60" t="str">
        <f t="shared" si="242"/>
        <v/>
      </c>
      <c r="AC1186" s="21" t="b">
        <f t="shared" si="243"/>
        <v>0</v>
      </c>
      <c r="AD1186" s="21" t="b">
        <f t="shared" si="244"/>
        <v>0</v>
      </c>
      <c r="AE1186" s="21" t="b">
        <f t="shared" si="245"/>
        <v>0</v>
      </c>
      <c r="AF1186" s="21" t="b">
        <f ca="1">OR(AND($AC1186,NOT($AD1186)),AND($AC1186,OR(AND($G1186="",$H1186&lt;&gt;""),AND($G1186&lt;&gt;"",$H1186=""),AND($J1186="",$K1186&lt;&gt;""),AND($J1186&lt;&gt;"",$K1186=""),AND($M1186="",$N1186&lt;&gt;""),AND($M1186&lt;&gt;"",$N1186=""),AND($P1186="",$Q1186&lt;&gt;""),AND($P1186&lt;&gt;"",$Q1186=""),AND($S1186="",$T1186&lt;&gt;""),AND($S1186&lt;&gt;"",$T1186=""),AND($V1186="",$W1186&lt;&gt;""),AND($V1186&lt;&gt;"",$W1186=""))),AND($C1186&lt;&gt;"",$E1186&lt;&gt;"",LEFT(TRIM($C1186),1)&lt;&gt;LEFT(TRIM($E1186),1)),IF(OR($E1186="",$F1186=""),FALSE(),IFERROR(COUNTIF(INDIRECT("UNITS_"&amp;SUBSTITUTE(LEFT($E1186,FIND(" ",$E1186&amp;" ")-1),".","_")),$F1186)=0,TRUE())),AND($B1186&lt;&gt;"",OR(ISNUMBER(SEARCH("outro",LOWER($B1186))),ISNUMBER(SEARCH("divers",LOWER($B1186))),ISNUMBER(SEARCH("etc",LOWER($B1186))))),OR(AND(ISNUMBER(SEARCH("comunic",LOWER($B1186))),LEFT($E1186,3)&lt;&gt;"4.4"),AND(ISNUMBER(SEARCH("monitor",LOWER($B1186))),NOT(OR(LEFT($E1186,3)="1.5",LEFT($E1186,3)="2.5")))),AND($B1186&lt;&gt;"",OR(LEFT($C1186,1)="1",LEFT($C1186,1)="2"),$D1186=""),AND($D1186&lt;&gt;"",NOT(OR(LEFT($C1186,1)="1",LEFT($C1186,1)="2"))),AND($D1186&lt;&gt;"",COUNTIF(' PROJETO'!$B$14:$B$16,$D1186)=0),IF($D1186="",FALSE(),IF(COUNTIF(' PROJETO'!$B$14:$B$16,$D1186)=0,FALSE(),IFERROR(INDEX(' PROJETO'!$C$14:$C$16,MATCH($D1186,' PROJETO'!$B$14:$B$16,0))&lt;&gt;"Sim",FALSE()))))</f>
        <v>0</v>
      </c>
      <c r="AG1186" s="21" t="b">
        <f>AND($AC1186,$Y1186&gt;'CONFG.  LISTAS'!$F$4,$Z1186="",$AA1186="")</f>
        <v>0</v>
      </c>
      <c r="AH1186" s="21" t="str">
        <f t="shared" si="246"/>
        <v/>
      </c>
      <c r="AI1186" s="43" t="str">
        <f ca="1">IF(NOT($AC1186),"",IF(OR($B1186="",$C1186="",$E1186="",$F1186=""),"Preencha descrição, categoria, tipo e unidade.",IF(AND($B1186&lt;&gt;"",OR(LEFT($C1186,1)="1",LEFT($C1186,1)="2"),$D1186=""),"Informe a prática de restauração para itens diretos.",IF(AND($D1186&lt;&gt;"",NOT(OR(LEFT($C1186,1)="1",LEFT($C1186,1)="2"))),"Custos indiretos não devem pertencer a uma prática específica.",IF(AND($D1186&lt;&gt;"",COUNTIF(' PROJETO'!$B$14:$B$16,$D1186)=0),"Prática de restauração inválida ou não cadastrada.",IF(IF($D1186="",FALSE(),IF(COUNTIF(' PROJETO'!$B$14:$B$16,$D1186)=0,FALSE(),IFERROR(INDEX(' PROJETO'!$C$14:$C$16,MATCH($D1186,' PROJETO'!$B$14:$B$16,0))&lt;&gt;"Sim",FALSE()))),"A prática informada no item não foi selecionada na aba Projeto.",IF(AND(MAX($I1186,$L1186,$O1186,$R1186,$U1186,$X1186)&gt;'CONFG.  LISTAS'!$F$4,NOT(OR($Z1186&lt;&gt;"",$AA1186&lt;&gt;""))),"Memorial de cálculo ou anexo obrigatório não informado para item acima do limite.",IF(OR(AND($G1186&lt;&gt;"",$H1186&lt;&gt;"",OR($G1186&lt;=0,$H1186&lt;=0)),AND($J1186&lt;&gt;"",$K1186&lt;&gt;"",OR($J1186&lt;=0,$K1186&lt;=0)),AND($M1186&lt;&gt;"",$N1186&lt;&gt;"",OR($M1186&lt;=0,$N1186&lt;=0)),AND($P1186&lt;&gt;"",$Q1186&lt;&gt;"",OR($P1186&lt;=0,$Q1186&lt;=0)),AND($S1186&lt;&gt;"",$T1186&lt;&gt;"",OR($S1186&lt;=0,$T1186&lt;=0)),AND($V1186&lt;&gt;"",$W1186&lt;&gt;"",OR($V1186&lt;=0,$W1186&lt;=0))),"Revise os valores informados: valor unitário e quantidade devem ser maiores que zero.",IF(OR(AND($G1186="",$H1186&lt;&gt;""),AND($G1186&lt;&gt;"",$H1186=""),AND($J1186="",$K1186&lt;&gt;""),AND($J1186&lt;&gt;"",$K1186=""),AND($M1186="",$N1186&lt;&gt;""),AND($M1186&lt;&gt;"",$N1186=""),AND($P1186="",$Q1186&lt;&gt;""),AND($P1186&lt;&gt;"",$Q1186=""),AND($S1186="",$T1186&lt;&gt;""),AND($S1186&lt;&gt;"",$T1186=""),AND($V1186="",$W1186&lt;&gt;""),AND($V1186&lt;&gt;"",$W1186="")),"Há ano preenchido parcialmente: "&amp;TRIM(IF(AND($G1186="",$H1186&lt;&gt;""),"Ano 1 (falta valor unitário); ","")&amp;IF(AND($G1186&lt;&gt;"",$H1186=""),"Ano 1 (falta quantidade); ","")&amp;IF(AND($J1186="",$K1186&lt;&gt;""),"Ano 2 (falta valor unitário); ","")&amp;IF(AND($J1186&lt;&gt;"",$K1186=""),"Ano 2 (falta quantidade); ","")&amp;IF(AND($M1186="",$N1186&lt;&gt;""),"Ano 3 (falta valor unitário); ","")&amp;IF(AND($M1186&lt;&gt;"",$N1186=""),"Ano 3 (falta quantidade); ","")&amp;IF(AND($P1186="",$Q1186&lt;&gt;""),"Ano 4 (falta valor unitário); ","")&amp;IF(AND($P1186&lt;&gt;"",$Q1186=""),"Ano 4 (falta quantidade); ","")&amp;IF(AND($S1186="",$T1186&lt;&gt;""),"Ano 5 (falta valor unitário); ","")&amp;IF(AND($S1186&lt;&gt;"",$T1186=""),"Ano 5 (falta quantidade); ","")&amp;IF(AND($V1186="",$W1186&lt;&gt;""),"Ano 6 (falta valor unitário); ","")&amp;IF(AND($V1186&lt;&gt;"",$W1186=""),"Ano 6 (falta quantidade); ","")), IF(NOT(OR(AND($G1186&lt;&gt;"",$H1186&lt;&gt;""),AND($J1186&lt;&gt;"",$K1186&lt;&gt;""),AND($M1186&lt;&gt;"",$N1186&lt;&gt;""),AND($P1186&lt;&gt;"",$Q1186&lt;&gt;""),AND($S1186&lt;&gt;"",$T1186&lt;&gt;""),AND($V1186&lt;&gt;"",$W1186&lt;&gt;""))),"Informe pelo menos um ano completo com valor unitário e quantidade.",IF(AND($C1186&lt;&gt;"",$E1186&lt;&gt;"",LEFT(TRIM($C1186),1)&lt;&gt;LEFT(TRIM($E1186),1)),"Categoria e tipo estão incompatíveis.",IF(IF(OR($E1186="",$F1186=""),FALSE(),IFERROR(COUNTIF(INDIRECT("UNITS_"&amp;SUBSTITUTE(LEFT($E1186,FIND(" ",$E1186&amp;" ")-1),".","_")),$F1186)=0,TRUE())),"Unidade incompatível com o tipo selecionado.",IF(OR(AND(ISNUMBER(SEARCH("comunic",LOWER($B1186))),LEFT($E1186,3)&lt;&gt;"4.4"),AND(ISNUMBER(SEARCH("monitor",LOWER($B1186))),NOT(OR(LEFT($E1186,3)="1.5",LEFT($E1186,3)="2.5")))),"Revise a classificação do item conforme as regras de preenchimento.",IF(AND($B1186&lt;&gt;"",OR(ISNUMBER(SEARCH("outro",LOWER($B1186))),ISNUMBER(SEARCH("divers",LOWER($B1186))),ISNUMBER(SEARCH("kit",LOWER($B1186))),ISNUMBER(SEARCH("ferrament",LOWER($B1186))),ISNUMBER(SEARCH("epi",LOWER($B1186)))),NOT(OR($Z1186&lt;&gt;"",$AA1186&lt;&gt;""))),"Descrição muito genérica: detalhe melhor o item e registre o racional no memorial ou em anexo.",IF(AND($Y1186=0,$B1186&lt;&gt;"",OR($G1186&lt;&gt;"",$H1186&lt;&gt;"",$J1186&lt;&gt;"",$K1186&lt;&gt;"",$M1186&lt;&gt;"",$N1186&lt;&gt;"",$P1186&lt;&gt;"",$Q1186&lt;&gt;"",$S1186&lt;&gt;"",$T1186&lt;&gt;"",$V1186&lt;&gt;"",$W1186&lt;&gt;"")),"O item possui dados lançados, mas o total está zerado. Revise os valores informados.","")))))))))))))))</f>
        <v/>
      </c>
    </row>
    <row r="1187" spans="1:35" ht="14.25" customHeight="1" x14ac:dyDescent="0.25">
      <c r="A1187" s="57" t="str">
        <f t="shared" si="234"/>
        <v/>
      </c>
      <c r="B1187" s="61"/>
      <c r="C1187" s="61"/>
      <c r="D1187" s="58"/>
      <c r="E1187" s="61"/>
      <c r="F1187" s="61"/>
      <c r="G1187" s="272"/>
      <c r="H1187" s="62"/>
      <c r="I1187" s="273">
        <f t="shared" si="235"/>
        <v>0</v>
      </c>
      <c r="J1187" s="272"/>
      <c r="K1187" s="62"/>
      <c r="L1187" s="270">
        <f t="shared" si="236"/>
        <v>0</v>
      </c>
      <c r="M1187" s="272"/>
      <c r="N1187" s="62"/>
      <c r="O1187" s="270">
        <f t="shared" si="237"/>
        <v>0</v>
      </c>
      <c r="P1187" s="272"/>
      <c r="Q1187" s="62"/>
      <c r="R1187" s="271">
        <f t="shared" si="238"/>
        <v>0</v>
      </c>
      <c r="S1187" s="272"/>
      <c r="T1187" s="62"/>
      <c r="U1187" s="270">
        <f t="shared" si="239"/>
        <v>0</v>
      </c>
      <c r="V1187" s="272"/>
      <c r="W1187" s="62"/>
      <c r="X1187" s="270">
        <f t="shared" si="240"/>
        <v>0</v>
      </c>
      <c r="Y1187" s="270">
        <f t="shared" si="241"/>
        <v>0</v>
      </c>
      <c r="Z1187" s="61"/>
      <c r="AA1187" s="61"/>
      <c r="AB1187" s="60" t="str">
        <f t="shared" si="242"/>
        <v/>
      </c>
      <c r="AC1187" s="21" t="b">
        <f t="shared" si="243"/>
        <v>0</v>
      </c>
      <c r="AD1187" s="21" t="b">
        <f t="shared" si="244"/>
        <v>0</v>
      </c>
      <c r="AE1187" s="21" t="b">
        <f t="shared" si="245"/>
        <v>0</v>
      </c>
      <c r="AF1187" s="21" t="b">
        <f ca="1">OR(AND($AC1187,NOT($AD1187)),AND($AC1187,OR(AND($G1187="",$H1187&lt;&gt;""),AND($G1187&lt;&gt;"",$H1187=""),AND($J1187="",$K1187&lt;&gt;""),AND($J1187&lt;&gt;"",$K1187=""),AND($M1187="",$N1187&lt;&gt;""),AND($M1187&lt;&gt;"",$N1187=""),AND($P1187="",$Q1187&lt;&gt;""),AND($P1187&lt;&gt;"",$Q1187=""),AND($S1187="",$T1187&lt;&gt;""),AND($S1187&lt;&gt;"",$T1187=""),AND($V1187="",$W1187&lt;&gt;""),AND($V1187&lt;&gt;"",$W1187=""))),AND($C1187&lt;&gt;"",$E1187&lt;&gt;"",LEFT(TRIM($C1187),1)&lt;&gt;LEFT(TRIM($E1187),1)),IF(OR($E1187="",$F1187=""),FALSE(),IFERROR(COUNTIF(INDIRECT("UNITS_"&amp;SUBSTITUTE(LEFT($E1187,FIND(" ",$E1187&amp;" ")-1),".","_")),$F1187)=0,TRUE())),AND($B1187&lt;&gt;"",OR(ISNUMBER(SEARCH("outro",LOWER($B1187))),ISNUMBER(SEARCH("divers",LOWER($B1187))),ISNUMBER(SEARCH("etc",LOWER($B1187))))),OR(AND(ISNUMBER(SEARCH("comunic",LOWER($B1187))),LEFT($E1187,3)&lt;&gt;"4.4"),AND(ISNUMBER(SEARCH("monitor",LOWER($B1187))),NOT(OR(LEFT($E1187,3)="1.5",LEFT($E1187,3)="2.5")))),AND($B1187&lt;&gt;"",OR(LEFT($C1187,1)="1",LEFT($C1187,1)="2"),$D1187=""),AND($D1187&lt;&gt;"",NOT(OR(LEFT($C1187,1)="1",LEFT($C1187,1)="2"))),AND($D1187&lt;&gt;"",COUNTIF(' PROJETO'!$B$14:$B$16,$D1187)=0),IF($D1187="",FALSE(),IF(COUNTIF(' PROJETO'!$B$14:$B$16,$D1187)=0,FALSE(),IFERROR(INDEX(' PROJETO'!$C$14:$C$16,MATCH($D1187,' PROJETO'!$B$14:$B$16,0))&lt;&gt;"Sim",FALSE()))))</f>
        <v>0</v>
      </c>
      <c r="AG1187" s="21" t="b">
        <f>AND($AC1187,$Y1187&gt;'CONFG.  LISTAS'!$F$4,$Z1187="",$AA1187="")</f>
        <v>0</v>
      </c>
      <c r="AH1187" s="21" t="str">
        <f t="shared" si="246"/>
        <v/>
      </c>
      <c r="AI1187" s="43" t="str">
        <f ca="1">IF(NOT($AC1187),"",IF(OR($B1187="",$C1187="",$E1187="",$F1187=""),"Preencha descrição, categoria, tipo e unidade.",IF(AND($B1187&lt;&gt;"",OR(LEFT($C1187,1)="1",LEFT($C1187,1)="2"),$D1187=""),"Informe a prática de restauração para itens diretos.",IF(AND($D1187&lt;&gt;"",NOT(OR(LEFT($C1187,1)="1",LEFT($C1187,1)="2"))),"Custos indiretos não devem pertencer a uma prática específica.",IF(AND($D1187&lt;&gt;"",COUNTIF(' PROJETO'!$B$14:$B$16,$D1187)=0),"Prática de restauração inválida ou não cadastrada.",IF(IF($D1187="",FALSE(),IF(COUNTIF(' PROJETO'!$B$14:$B$16,$D1187)=0,FALSE(),IFERROR(INDEX(' PROJETO'!$C$14:$C$16,MATCH($D1187,' PROJETO'!$B$14:$B$16,0))&lt;&gt;"Sim",FALSE()))),"A prática informada no item não foi selecionada na aba Projeto.",IF(AND(MAX($I1187,$L1187,$O1187,$R1187,$U1187,$X1187)&gt;'CONFG.  LISTAS'!$F$4,NOT(OR($Z1187&lt;&gt;"",$AA1187&lt;&gt;""))),"Memorial de cálculo ou anexo obrigatório não informado para item acima do limite.",IF(OR(AND($G1187&lt;&gt;"",$H1187&lt;&gt;"",OR($G1187&lt;=0,$H1187&lt;=0)),AND($J1187&lt;&gt;"",$K1187&lt;&gt;"",OR($J1187&lt;=0,$K1187&lt;=0)),AND($M1187&lt;&gt;"",$N1187&lt;&gt;"",OR($M1187&lt;=0,$N1187&lt;=0)),AND($P1187&lt;&gt;"",$Q1187&lt;&gt;"",OR($P1187&lt;=0,$Q1187&lt;=0)),AND($S1187&lt;&gt;"",$T1187&lt;&gt;"",OR($S1187&lt;=0,$T1187&lt;=0)),AND($V1187&lt;&gt;"",$W1187&lt;&gt;"",OR($V1187&lt;=0,$W1187&lt;=0))),"Revise os valores informados: valor unitário e quantidade devem ser maiores que zero.",IF(OR(AND($G1187="",$H1187&lt;&gt;""),AND($G1187&lt;&gt;"",$H1187=""),AND($J1187="",$K1187&lt;&gt;""),AND($J1187&lt;&gt;"",$K1187=""),AND($M1187="",$N1187&lt;&gt;""),AND($M1187&lt;&gt;"",$N1187=""),AND($P1187="",$Q1187&lt;&gt;""),AND($P1187&lt;&gt;"",$Q1187=""),AND($S1187="",$T1187&lt;&gt;""),AND($S1187&lt;&gt;"",$T1187=""),AND($V1187="",$W1187&lt;&gt;""),AND($V1187&lt;&gt;"",$W1187="")),"Há ano preenchido parcialmente: "&amp;TRIM(IF(AND($G1187="",$H1187&lt;&gt;""),"Ano 1 (falta valor unitário); ","")&amp;IF(AND($G1187&lt;&gt;"",$H1187=""),"Ano 1 (falta quantidade); ","")&amp;IF(AND($J1187="",$K1187&lt;&gt;""),"Ano 2 (falta valor unitário); ","")&amp;IF(AND($J1187&lt;&gt;"",$K1187=""),"Ano 2 (falta quantidade); ","")&amp;IF(AND($M1187="",$N1187&lt;&gt;""),"Ano 3 (falta valor unitário); ","")&amp;IF(AND($M1187&lt;&gt;"",$N1187=""),"Ano 3 (falta quantidade); ","")&amp;IF(AND($P1187="",$Q1187&lt;&gt;""),"Ano 4 (falta valor unitário); ","")&amp;IF(AND($P1187&lt;&gt;"",$Q1187=""),"Ano 4 (falta quantidade); ","")&amp;IF(AND($S1187="",$T1187&lt;&gt;""),"Ano 5 (falta valor unitário); ","")&amp;IF(AND($S1187&lt;&gt;"",$T1187=""),"Ano 5 (falta quantidade); ","")&amp;IF(AND($V1187="",$W1187&lt;&gt;""),"Ano 6 (falta valor unitário); ","")&amp;IF(AND($V1187&lt;&gt;"",$W1187=""),"Ano 6 (falta quantidade); ","")), IF(NOT(OR(AND($G1187&lt;&gt;"",$H1187&lt;&gt;""),AND($J1187&lt;&gt;"",$K1187&lt;&gt;""),AND($M1187&lt;&gt;"",$N1187&lt;&gt;""),AND($P1187&lt;&gt;"",$Q1187&lt;&gt;""),AND($S1187&lt;&gt;"",$T1187&lt;&gt;""),AND($V1187&lt;&gt;"",$W1187&lt;&gt;""))),"Informe pelo menos um ano completo com valor unitário e quantidade.",IF(AND($C1187&lt;&gt;"",$E1187&lt;&gt;"",LEFT(TRIM($C1187),1)&lt;&gt;LEFT(TRIM($E1187),1)),"Categoria e tipo estão incompatíveis.",IF(IF(OR($E1187="",$F1187=""),FALSE(),IFERROR(COUNTIF(INDIRECT("UNITS_"&amp;SUBSTITUTE(LEFT($E1187,FIND(" ",$E1187&amp;" ")-1),".","_")),$F1187)=0,TRUE())),"Unidade incompatível com o tipo selecionado.",IF(OR(AND(ISNUMBER(SEARCH("comunic",LOWER($B1187))),LEFT($E1187,3)&lt;&gt;"4.4"),AND(ISNUMBER(SEARCH("monitor",LOWER($B1187))),NOT(OR(LEFT($E1187,3)="1.5",LEFT($E1187,3)="2.5")))),"Revise a classificação do item conforme as regras de preenchimento.",IF(AND($B1187&lt;&gt;"",OR(ISNUMBER(SEARCH("outro",LOWER($B1187))),ISNUMBER(SEARCH("divers",LOWER($B1187))),ISNUMBER(SEARCH("kit",LOWER($B1187))),ISNUMBER(SEARCH("ferrament",LOWER($B1187))),ISNUMBER(SEARCH("epi",LOWER($B1187)))),NOT(OR($Z1187&lt;&gt;"",$AA1187&lt;&gt;""))),"Descrição muito genérica: detalhe melhor o item e registre o racional no memorial ou em anexo.",IF(AND($Y1187=0,$B1187&lt;&gt;"",OR($G1187&lt;&gt;"",$H1187&lt;&gt;"",$J1187&lt;&gt;"",$K1187&lt;&gt;"",$M1187&lt;&gt;"",$N1187&lt;&gt;"",$P1187&lt;&gt;"",$Q1187&lt;&gt;"",$S1187&lt;&gt;"",$T1187&lt;&gt;"",$V1187&lt;&gt;"",$W1187&lt;&gt;"")),"O item possui dados lançados, mas o total está zerado. Revise os valores informados.","")))))))))))))))</f>
        <v/>
      </c>
    </row>
    <row r="1188" spans="1:35" ht="14.25" customHeight="1" x14ac:dyDescent="0.25">
      <c r="A1188" s="57" t="str">
        <f t="shared" si="234"/>
        <v/>
      </c>
      <c r="B1188" s="58"/>
      <c r="C1188" s="58"/>
      <c r="D1188" s="58"/>
      <c r="E1188" s="58"/>
      <c r="F1188" s="58"/>
      <c r="G1188" s="269"/>
      <c r="H1188" s="59"/>
      <c r="I1188" s="273">
        <f t="shared" si="235"/>
        <v>0</v>
      </c>
      <c r="J1188" s="269"/>
      <c r="K1188" s="59"/>
      <c r="L1188" s="270">
        <f t="shared" si="236"/>
        <v>0</v>
      </c>
      <c r="M1188" s="269"/>
      <c r="N1188" s="59"/>
      <c r="O1188" s="270">
        <f t="shared" si="237"/>
        <v>0</v>
      </c>
      <c r="P1188" s="269"/>
      <c r="Q1188" s="59"/>
      <c r="R1188" s="271">
        <f t="shared" si="238"/>
        <v>0</v>
      </c>
      <c r="S1188" s="269"/>
      <c r="T1188" s="59"/>
      <c r="U1188" s="270">
        <f t="shared" si="239"/>
        <v>0</v>
      </c>
      <c r="V1188" s="269"/>
      <c r="W1188" s="59"/>
      <c r="X1188" s="270">
        <f t="shared" si="240"/>
        <v>0</v>
      </c>
      <c r="Y1188" s="270">
        <f t="shared" si="241"/>
        <v>0</v>
      </c>
      <c r="Z1188" s="58"/>
      <c r="AA1188" s="58"/>
      <c r="AB1188" s="60" t="str">
        <f t="shared" si="242"/>
        <v/>
      </c>
      <c r="AC1188" s="21" t="b">
        <f t="shared" si="243"/>
        <v>0</v>
      </c>
      <c r="AD1188" s="21" t="b">
        <f t="shared" si="244"/>
        <v>0</v>
      </c>
      <c r="AE1188" s="21" t="b">
        <f t="shared" si="245"/>
        <v>0</v>
      </c>
      <c r="AF1188" s="21" t="b">
        <f ca="1">OR(AND($AC1188,NOT($AD1188)),AND($AC1188,OR(AND($G1188="",$H1188&lt;&gt;""),AND($G1188&lt;&gt;"",$H1188=""),AND($J1188="",$K1188&lt;&gt;""),AND($J1188&lt;&gt;"",$K1188=""),AND($M1188="",$N1188&lt;&gt;""),AND($M1188&lt;&gt;"",$N1188=""),AND($P1188="",$Q1188&lt;&gt;""),AND($P1188&lt;&gt;"",$Q1188=""),AND($S1188="",$T1188&lt;&gt;""),AND($S1188&lt;&gt;"",$T1188=""),AND($V1188="",$W1188&lt;&gt;""),AND($V1188&lt;&gt;"",$W1188=""))),AND($C1188&lt;&gt;"",$E1188&lt;&gt;"",LEFT(TRIM($C1188),1)&lt;&gt;LEFT(TRIM($E1188),1)),IF(OR($E1188="",$F1188=""),FALSE(),IFERROR(COUNTIF(INDIRECT("UNITS_"&amp;SUBSTITUTE(LEFT($E1188,FIND(" ",$E1188&amp;" ")-1),".","_")),$F1188)=0,TRUE())),AND($B1188&lt;&gt;"",OR(ISNUMBER(SEARCH("outro",LOWER($B1188))),ISNUMBER(SEARCH("divers",LOWER($B1188))),ISNUMBER(SEARCH("etc",LOWER($B1188))))),OR(AND(ISNUMBER(SEARCH("comunic",LOWER($B1188))),LEFT($E1188,3)&lt;&gt;"4.4"),AND(ISNUMBER(SEARCH("monitor",LOWER($B1188))),NOT(OR(LEFT($E1188,3)="1.5",LEFT($E1188,3)="2.5")))),AND($B1188&lt;&gt;"",OR(LEFT($C1188,1)="1",LEFT($C1188,1)="2"),$D1188=""),AND($D1188&lt;&gt;"",NOT(OR(LEFT($C1188,1)="1",LEFT($C1188,1)="2"))),AND($D1188&lt;&gt;"",COUNTIF(' PROJETO'!$B$14:$B$16,$D1188)=0),IF($D1188="",FALSE(),IF(COUNTIF(' PROJETO'!$B$14:$B$16,$D1188)=0,FALSE(),IFERROR(INDEX(' PROJETO'!$C$14:$C$16,MATCH($D1188,' PROJETO'!$B$14:$B$16,0))&lt;&gt;"Sim",FALSE()))))</f>
        <v>0</v>
      </c>
      <c r="AG1188" s="21" t="b">
        <f>AND($AC1188,$Y1188&gt;'CONFG.  LISTAS'!$F$4,$Z1188="",$AA1188="")</f>
        <v>0</v>
      </c>
      <c r="AH1188" s="21" t="str">
        <f t="shared" si="246"/>
        <v/>
      </c>
      <c r="AI1188" s="43" t="str">
        <f ca="1">IF(NOT($AC1188),"",IF(OR($B1188="",$C1188="",$E1188="",$F1188=""),"Preencha descrição, categoria, tipo e unidade.",IF(AND($B1188&lt;&gt;"",OR(LEFT($C1188,1)="1",LEFT($C1188,1)="2"),$D1188=""),"Informe a prática de restauração para itens diretos.",IF(AND($D1188&lt;&gt;"",NOT(OR(LEFT($C1188,1)="1",LEFT($C1188,1)="2"))),"Custos indiretos não devem pertencer a uma prática específica.",IF(AND($D1188&lt;&gt;"",COUNTIF(' PROJETO'!$B$14:$B$16,$D1188)=0),"Prática de restauração inválida ou não cadastrada.",IF(IF($D1188="",FALSE(),IF(COUNTIF(' PROJETO'!$B$14:$B$16,$D1188)=0,FALSE(),IFERROR(INDEX(' PROJETO'!$C$14:$C$16,MATCH($D1188,' PROJETO'!$B$14:$B$16,0))&lt;&gt;"Sim",FALSE()))),"A prática informada no item não foi selecionada na aba Projeto.",IF(AND(MAX($I1188,$L1188,$O1188,$R1188,$U1188,$X1188)&gt;'CONFG.  LISTAS'!$F$4,NOT(OR($Z1188&lt;&gt;"",$AA1188&lt;&gt;""))),"Memorial de cálculo ou anexo obrigatório não informado para item acima do limite.",IF(OR(AND($G1188&lt;&gt;"",$H1188&lt;&gt;"",OR($G1188&lt;=0,$H1188&lt;=0)),AND($J1188&lt;&gt;"",$K1188&lt;&gt;"",OR($J1188&lt;=0,$K1188&lt;=0)),AND($M1188&lt;&gt;"",$N1188&lt;&gt;"",OR($M1188&lt;=0,$N1188&lt;=0)),AND($P1188&lt;&gt;"",$Q1188&lt;&gt;"",OR($P1188&lt;=0,$Q1188&lt;=0)),AND($S1188&lt;&gt;"",$T1188&lt;&gt;"",OR($S1188&lt;=0,$T1188&lt;=0)),AND($V1188&lt;&gt;"",$W1188&lt;&gt;"",OR($V1188&lt;=0,$W1188&lt;=0))),"Revise os valores informados: valor unitário e quantidade devem ser maiores que zero.",IF(OR(AND($G1188="",$H1188&lt;&gt;""),AND($G1188&lt;&gt;"",$H1188=""),AND($J1188="",$K1188&lt;&gt;""),AND($J1188&lt;&gt;"",$K1188=""),AND($M1188="",$N1188&lt;&gt;""),AND($M1188&lt;&gt;"",$N1188=""),AND($P1188="",$Q1188&lt;&gt;""),AND($P1188&lt;&gt;"",$Q1188=""),AND($S1188="",$T1188&lt;&gt;""),AND($S1188&lt;&gt;"",$T1188=""),AND($V1188="",$W1188&lt;&gt;""),AND($V1188&lt;&gt;"",$W1188="")),"Há ano preenchido parcialmente: "&amp;TRIM(IF(AND($G1188="",$H1188&lt;&gt;""),"Ano 1 (falta valor unitário); ","")&amp;IF(AND($G1188&lt;&gt;"",$H1188=""),"Ano 1 (falta quantidade); ","")&amp;IF(AND($J1188="",$K1188&lt;&gt;""),"Ano 2 (falta valor unitário); ","")&amp;IF(AND($J1188&lt;&gt;"",$K1188=""),"Ano 2 (falta quantidade); ","")&amp;IF(AND($M1188="",$N1188&lt;&gt;""),"Ano 3 (falta valor unitário); ","")&amp;IF(AND($M1188&lt;&gt;"",$N1188=""),"Ano 3 (falta quantidade); ","")&amp;IF(AND($P1188="",$Q1188&lt;&gt;""),"Ano 4 (falta valor unitário); ","")&amp;IF(AND($P1188&lt;&gt;"",$Q1188=""),"Ano 4 (falta quantidade); ","")&amp;IF(AND($S1188="",$T1188&lt;&gt;""),"Ano 5 (falta valor unitário); ","")&amp;IF(AND($S1188&lt;&gt;"",$T1188=""),"Ano 5 (falta quantidade); ","")&amp;IF(AND($V1188="",$W1188&lt;&gt;""),"Ano 6 (falta valor unitário); ","")&amp;IF(AND($V1188&lt;&gt;"",$W1188=""),"Ano 6 (falta quantidade); ","")), IF(NOT(OR(AND($G1188&lt;&gt;"",$H1188&lt;&gt;""),AND($J1188&lt;&gt;"",$K1188&lt;&gt;""),AND($M1188&lt;&gt;"",$N1188&lt;&gt;""),AND($P1188&lt;&gt;"",$Q1188&lt;&gt;""),AND($S1188&lt;&gt;"",$T1188&lt;&gt;""),AND($V1188&lt;&gt;"",$W1188&lt;&gt;""))),"Informe pelo menos um ano completo com valor unitário e quantidade.",IF(AND($C1188&lt;&gt;"",$E1188&lt;&gt;"",LEFT(TRIM($C1188),1)&lt;&gt;LEFT(TRIM($E1188),1)),"Categoria e tipo estão incompatíveis.",IF(IF(OR($E1188="",$F1188=""),FALSE(),IFERROR(COUNTIF(INDIRECT("UNITS_"&amp;SUBSTITUTE(LEFT($E1188,FIND(" ",$E1188&amp;" ")-1),".","_")),$F1188)=0,TRUE())),"Unidade incompatível com o tipo selecionado.",IF(OR(AND(ISNUMBER(SEARCH("comunic",LOWER($B1188))),LEFT($E1188,3)&lt;&gt;"4.4"),AND(ISNUMBER(SEARCH("monitor",LOWER($B1188))),NOT(OR(LEFT($E1188,3)="1.5",LEFT($E1188,3)="2.5")))),"Revise a classificação do item conforme as regras de preenchimento.",IF(AND($B1188&lt;&gt;"",OR(ISNUMBER(SEARCH("outro",LOWER($B1188))),ISNUMBER(SEARCH("divers",LOWER($B1188))),ISNUMBER(SEARCH("kit",LOWER($B1188))),ISNUMBER(SEARCH("ferrament",LOWER($B1188))),ISNUMBER(SEARCH("epi",LOWER($B1188)))),NOT(OR($Z1188&lt;&gt;"",$AA1188&lt;&gt;""))),"Descrição muito genérica: detalhe melhor o item e registre o racional no memorial ou em anexo.",IF(AND($Y1188=0,$B1188&lt;&gt;"",OR($G1188&lt;&gt;"",$H1188&lt;&gt;"",$J1188&lt;&gt;"",$K1188&lt;&gt;"",$M1188&lt;&gt;"",$N1188&lt;&gt;"",$P1188&lt;&gt;"",$Q1188&lt;&gt;"",$S1188&lt;&gt;"",$T1188&lt;&gt;"",$V1188&lt;&gt;"",$W1188&lt;&gt;"")),"O item possui dados lançados, mas o total está zerado. Revise os valores informados.","")))))))))))))))</f>
        <v/>
      </c>
    </row>
    <row r="1189" spans="1:35" ht="14.25" customHeight="1" x14ac:dyDescent="0.25">
      <c r="A1189" s="57" t="str">
        <f t="shared" si="234"/>
        <v/>
      </c>
      <c r="B1189" s="61"/>
      <c r="C1189" s="61"/>
      <c r="D1189" s="58"/>
      <c r="E1189" s="61"/>
      <c r="F1189" s="61"/>
      <c r="G1189" s="272"/>
      <c r="H1189" s="62"/>
      <c r="I1189" s="273">
        <f t="shared" si="235"/>
        <v>0</v>
      </c>
      <c r="J1189" s="272"/>
      <c r="K1189" s="62"/>
      <c r="L1189" s="270">
        <f t="shared" si="236"/>
        <v>0</v>
      </c>
      <c r="M1189" s="272"/>
      <c r="N1189" s="62"/>
      <c r="O1189" s="270">
        <f t="shared" si="237"/>
        <v>0</v>
      </c>
      <c r="P1189" s="272"/>
      <c r="Q1189" s="62"/>
      <c r="R1189" s="271">
        <f t="shared" si="238"/>
        <v>0</v>
      </c>
      <c r="S1189" s="272"/>
      <c r="T1189" s="62"/>
      <c r="U1189" s="270">
        <f t="shared" si="239"/>
        <v>0</v>
      </c>
      <c r="V1189" s="272"/>
      <c r="W1189" s="62"/>
      <c r="X1189" s="270">
        <f t="shared" si="240"/>
        <v>0</v>
      </c>
      <c r="Y1189" s="270">
        <f t="shared" si="241"/>
        <v>0</v>
      </c>
      <c r="Z1189" s="61"/>
      <c r="AA1189" s="61"/>
      <c r="AB1189" s="60" t="str">
        <f t="shared" si="242"/>
        <v/>
      </c>
      <c r="AC1189" s="21" t="b">
        <f t="shared" si="243"/>
        <v>0</v>
      </c>
      <c r="AD1189" s="21" t="b">
        <f t="shared" si="244"/>
        <v>0</v>
      </c>
      <c r="AE1189" s="21" t="b">
        <f t="shared" si="245"/>
        <v>0</v>
      </c>
      <c r="AF1189" s="21" t="b">
        <f ca="1">OR(AND($AC1189,NOT($AD1189)),AND($AC1189,OR(AND($G1189="",$H1189&lt;&gt;""),AND($G1189&lt;&gt;"",$H1189=""),AND($J1189="",$K1189&lt;&gt;""),AND($J1189&lt;&gt;"",$K1189=""),AND($M1189="",$N1189&lt;&gt;""),AND($M1189&lt;&gt;"",$N1189=""),AND($P1189="",$Q1189&lt;&gt;""),AND($P1189&lt;&gt;"",$Q1189=""),AND($S1189="",$T1189&lt;&gt;""),AND($S1189&lt;&gt;"",$T1189=""),AND($V1189="",$W1189&lt;&gt;""),AND($V1189&lt;&gt;"",$W1189=""))),AND($C1189&lt;&gt;"",$E1189&lt;&gt;"",LEFT(TRIM($C1189),1)&lt;&gt;LEFT(TRIM($E1189),1)),IF(OR($E1189="",$F1189=""),FALSE(),IFERROR(COUNTIF(INDIRECT("UNITS_"&amp;SUBSTITUTE(LEFT($E1189,FIND(" ",$E1189&amp;" ")-1),".","_")),$F1189)=0,TRUE())),AND($B1189&lt;&gt;"",OR(ISNUMBER(SEARCH("outro",LOWER($B1189))),ISNUMBER(SEARCH("divers",LOWER($B1189))),ISNUMBER(SEARCH("etc",LOWER($B1189))))),OR(AND(ISNUMBER(SEARCH("comunic",LOWER($B1189))),LEFT($E1189,3)&lt;&gt;"4.4"),AND(ISNUMBER(SEARCH("monitor",LOWER($B1189))),NOT(OR(LEFT($E1189,3)="1.5",LEFT($E1189,3)="2.5")))),AND($B1189&lt;&gt;"",OR(LEFT($C1189,1)="1",LEFT($C1189,1)="2"),$D1189=""),AND($D1189&lt;&gt;"",NOT(OR(LEFT($C1189,1)="1",LEFT($C1189,1)="2"))),AND($D1189&lt;&gt;"",COUNTIF(' PROJETO'!$B$14:$B$16,$D1189)=0),IF($D1189="",FALSE(),IF(COUNTIF(' PROJETO'!$B$14:$B$16,$D1189)=0,FALSE(),IFERROR(INDEX(' PROJETO'!$C$14:$C$16,MATCH($D1189,' PROJETO'!$B$14:$B$16,0))&lt;&gt;"Sim",FALSE()))))</f>
        <v>0</v>
      </c>
      <c r="AG1189" s="21" t="b">
        <f>AND($AC1189,$Y1189&gt;'CONFG.  LISTAS'!$F$4,$Z1189="",$AA1189="")</f>
        <v>0</v>
      </c>
      <c r="AH1189" s="21" t="str">
        <f t="shared" si="246"/>
        <v/>
      </c>
      <c r="AI1189" s="43" t="str">
        <f ca="1">IF(NOT($AC1189),"",IF(OR($B1189="",$C1189="",$E1189="",$F1189=""),"Preencha descrição, categoria, tipo e unidade.",IF(AND($B1189&lt;&gt;"",OR(LEFT($C1189,1)="1",LEFT($C1189,1)="2"),$D1189=""),"Informe a prática de restauração para itens diretos.",IF(AND($D1189&lt;&gt;"",NOT(OR(LEFT($C1189,1)="1",LEFT($C1189,1)="2"))),"Custos indiretos não devem pertencer a uma prática específica.",IF(AND($D1189&lt;&gt;"",COUNTIF(' PROJETO'!$B$14:$B$16,$D1189)=0),"Prática de restauração inválida ou não cadastrada.",IF(IF($D1189="",FALSE(),IF(COUNTIF(' PROJETO'!$B$14:$B$16,$D1189)=0,FALSE(),IFERROR(INDEX(' PROJETO'!$C$14:$C$16,MATCH($D1189,' PROJETO'!$B$14:$B$16,0))&lt;&gt;"Sim",FALSE()))),"A prática informada no item não foi selecionada na aba Projeto.",IF(AND(MAX($I1189,$L1189,$O1189,$R1189,$U1189,$X1189)&gt;'CONFG.  LISTAS'!$F$4,NOT(OR($Z1189&lt;&gt;"",$AA1189&lt;&gt;""))),"Memorial de cálculo ou anexo obrigatório não informado para item acima do limite.",IF(OR(AND($G1189&lt;&gt;"",$H1189&lt;&gt;"",OR($G1189&lt;=0,$H1189&lt;=0)),AND($J1189&lt;&gt;"",$K1189&lt;&gt;"",OR($J1189&lt;=0,$K1189&lt;=0)),AND($M1189&lt;&gt;"",$N1189&lt;&gt;"",OR($M1189&lt;=0,$N1189&lt;=0)),AND($P1189&lt;&gt;"",$Q1189&lt;&gt;"",OR($P1189&lt;=0,$Q1189&lt;=0)),AND($S1189&lt;&gt;"",$T1189&lt;&gt;"",OR($S1189&lt;=0,$T1189&lt;=0)),AND($V1189&lt;&gt;"",$W1189&lt;&gt;"",OR($V1189&lt;=0,$W1189&lt;=0))),"Revise os valores informados: valor unitário e quantidade devem ser maiores que zero.",IF(OR(AND($G1189="",$H1189&lt;&gt;""),AND($G1189&lt;&gt;"",$H1189=""),AND($J1189="",$K1189&lt;&gt;""),AND($J1189&lt;&gt;"",$K1189=""),AND($M1189="",$N1189&lt;&gt;""),AND($M1189&lt;&gt;"",$N1189=""),AND($P1189="",$Q1189&lt;&gt;""),AND($P1189&lt;&gt;"",$Q1189=""),AND($S1189="",$T1189&lt;&gt;""),AND($S1189&lt;&gt;"",$T1189=""),AND($V1189="",$W1189&lt;&gt;""),AND($V1189&lt;&gt;"",$W1189="")),"Há ano preenchido parcialmente: "&amp;TRIM(IF(AND($G1189="",$H1189&lt;&gt;""),"Ano 1 (falta valor unitário); ","")&amp;IF(AND($G1189&lt;&gt;"",$H1189=""),"Ano 1 (falta quantidade); ","")&amp;IF(AND($J1189="",$K1189&lt;&gt;""),"Ano 2 (falta valor unitário); ","")&amp;IF(AND($J1189&lt;&gt;"",$K1189=""),"Ano 2 (falta quantidade); ","")&amp;IF(AND($M1189="",$N1189&lt;&gt;""),"Ano 3 (falta valor unitário); ","")&amp;IF(AND($M1189&lt;&gt;"",$N1189=""),"Ano 3 (falta quantidade); ","")&amp;IF(AND($P1189="",$Q1189&lt;&gt;""),"Ano 4 (falta valor unitário); ","")&amp;IF(AND($P1189&lt;&gt;"",$Q1189=""),"Ano 4 (falta quantidade); ","")&amp;IF(AND($S1189="",$T1189&lt;&gt;""),"Ano 5 (falta valor unitário); ","")&amp;IF(AND($S1189&lt;&gt;"",$T1189=""),"Ano 5 (falta quantidade); ","")&amp;IF(AND($V1189="",$W1189&lt;&gt;""),"Ano 6 (falta valor unitário); ","")&amp;IF(AND($V1189&lt;&gt;"",$W1189=""),"Ano 6 (falta quantidade); ","")), IF(NOT(OR(AND($G1189&lt;&gt;"",$H1189&lt;&gt;""),AND($J1189&lt;&gt;"",$K1189&lt;&gt;""),AND($M1189&lt;&gt;"",$N1189&lt;&gt;""),AND($P1189&lt;&gt;"",$Q1189&lt;&gt;""),AND($S1189&lt;&gt;"",$T1189&lt;&gt;""),AND($V1189&lt;&gt;"",$W1189&lt;&gt;""))),"Informe pelo menos um ano completo com valor unitário e quantidade.",IF(AND($C1189&lt;&gt;"",$E1189&lt;&gt;"",LEFT(TRIM($C1189),1)&lt;&gt;LEFT(TRIM($E1189),1)),"Categoria e tipo estão incompatíveis.",IF(IF(OR($E1189="",$F1189=""),FALSE(),IFERROR(COUNTIF(INDIRECT("UNITS_"&amp;SUBSTITUTE(LEFT($E1189,FIND(" ",$E1189&amp;" ")-1),".","_")),$F1189)=0,TRUE())),"Unidade incompatível com o tipo selecionado.",IF(OR(AND(ISNUMBER(SEARCH("comunic",LOWER($B1189))),LEFT($E1189,3)&lt;&gt;"4.4"),AND(ISNUMBER(SEARCH("monitor",LOWER($B1189))),NOT(OR(LEFT($E1189,3)="1.5",LEFT($E1189,3)="2.5")))),"Revise a classificação do item conforme as regras de preenchimento.",IF(AND($B1189&lt;&gt;"",OR(ISNUMBER(SEARCH("outro",LOWER($B1189))),ISNUMBER(SEARCH("divers",LOWER($B1189))),ISNUMBER(SEARCH("kit",LOWER($B1189))),ISNUMBER(SEARCH("ferrament",LOWER($B1189))),ISNUMBER(SEARCH("epi",LOWER($B1189)))),NOT(OR($Z1189&lt;&gt;"",$AA1189&lt;&gt;""))),"Descrição muito genérica: detalhe melhor o item e registre o racional no memorial ou em anexo.",IF(AND($Y1189=0,$B1189&lt;&gt;"",OR($G1189&lt;&gt;"",$H1189&lt;&gt;"",$J1189&lt;&gt;"",$K1189&lt;&gt;"",$M1189&lt;&gt;"",$N1189&lt;&gt;"",$P1189&lt;&gt;"",$Q1189&lt;&gt;"",$S1189&lt;&gt;"",$T1189&lt;&gt;"",$V1189&lt;&gt;"",$W1189&lt;&gt;"")),"O item possui dados lançados, mas o total está zerado. Revise os valores informados.","")))))))))))))))</f>
        <v/>
      </c>
    </row>
    <row r="1190" spans="1:35" ht="14.25" customHeight="1" x14ac:dyDescent="0.25">
      <c r="A1190" s="57" t="str">
        <f t="shared" si="234"/>
        <v/>
      </c>
      <c r="B1190" s="58"/>
      <c r="C1190" s="58"/>
      <c r="D1190" s="58"/>
      <c r="E1190" s="58"/>
      <c r="F1190" s="58"/>
      <c r="G1190" s="269"/>
      <c r="H1190" s="59"/>
      <c r="I1190" s="273">
        <f t="shared" si="235"/>
        <v>0</v>
      </c>
      <c r="J1190" s="269"/>
      <c r="K1190" s="59"/>
      <c r="L1190" s="270">
        <f t="shared" si="236"/>
        <v>0</v>
      </c>
      <c r="M1190" s="269"/>
      <c r="N1190" s="59"/>
      <c r="O1190" s="270">
        <f t="shared" si="237"/>
        <v>0</v>
      </c>
      <c r="P1190" s="269"/>
      <c r="Q1190" s="59"/>
      <c r="R1190" s="271">
        <f t="shared" si="238"/>
        <v>0</v>
      </c>
      <c r="S1190" s="269"/>
      <c r="T1190" s="59"/>
      <c r="U1190" s="270">
        <f t="shared" si="239"/>
        <v>0</v>
      </c>
      <c r="V1190" s="269"/>
      <c r="W1190" s="59"/>
      <c r="X1190" s="270">
        <f t="shared" si="240"/>
        <v>0</v>
      </c>
      <c r="Y1190" s="270">
        <f t="shared" si="241"/>
        <v>0</v>
      </c>
      <c r="Z1190" s="58"/>
      <c r="AA1190" s="58"/>
      <c r="AB1190" s="60" t="str">
        <f t="shared" si="242"/>
        <v/>
      </c>
      <c r="AC1190" s="21" t="b">
        <f t="shared" si="243"/>
        <v>0</v>
      </c>
      <c r="AD1190" s="21" t="b">
        <f t="shared" si="244"/>
        <v>0</v>
      </c>
      <c r="AE1190" s="21" t="b">
        <f t="shared" si="245"/>
        <v>0</v>
      </c>
      <c r="AF1190" s="21" t="b">
        <f ca="1">OR(AND($AC1190,NOT($AD1190)),AND($AC1190,OR(AND($G1190="",$H1190&lt;&gt;""),AND($G1190&lt;&gt;"",$H1190=""),AND($J1190="",$K1190&lt;&gt;""),AND($J1190&lt;&gt;"",$K1190=""),AND($M1190="",$N1190&lt;&gt;""),AND($M1190&lt;&gt;"",$N1190=""),AND($P1190="",$Q1190&lt;&gt;""),AND($P1190&lt;&gt;"",$Q1190=""),AND($S1190="",$T1190&lt;&gt;""),AND($S1190&lt;&gt;"",$T1190=""),AND($V1190="",$W1190&lt;&gt;""),AND($V1190&lt;&gt;"",$W1190=""))),AND($C1190&lt;&gt;"",$E1190&lt;&gt;"",LEFT(TRIM($C1190),1)&lt;&gt;LEFT(TRIM($E1190),1)),IF(OR($E1190="",$F1190=""),FALSE(),IFERROR(COUNTIF(INDIRECT("UNITS_"&amp;SUBSTITUTE(LEFT($E1190,FIND(" ",$E1190&amp;" ")-1),".","_")),$F1190)=0,TRUE())),AND($B1190&lt;&gt;"",OR(ISNUMBER(SEARCH("outro",LOWER($B1190))),ISNUMBER(SEARCH("divers",LOWER($B1190))),ISNUMBER(SEARCH("etc",LOWER($B1190))))),OR(AND(ISNUMBER(SEARCH("comunic",LOWER($B1190))),LEFT($E1190,3)&lt;&gt;"4.4"),AND(ISNUMBER(SEARCH("monitor",LOWER($B1190))),NOT(OR(LEFT($E1190,3)="1.5",LEFT($E1190,3)="2.5")))),AND($B1190&lt;&gt;"",OR(LEFT($C1190,1)="1",LEFT($C1190,1)="2"),$D1190=""),AND($D1190&lt;&gt;"",NOT(OR(LEFT($C1190,1)="1",LEFT($C1190,1)="2"))),AND($D1190&lt;&gt;"",COUNTIF(' PROJETO'!$B$14:$B$16,$D1190)=0),IF($D1190="",FALSE(),IF(COUNTIF(' PROJETO'!$B$14:$B$16,$D1190)=0,FALSE(),IFERROR(INDEX(' PROJETO'!$C$14:$C$16,MATCH($D1190,' PROJETO'!$B$14:$B$16,0))&lt;&gt;"Sim",FALSE()))))</f>
        <v>0</v>
      </c>
      <c r="AG1190" s="21" t="b">
        <f>AND($AC1190,$Y1190&gt;'CONFG.  LISTAS'!$F$4,$Z1190="",$AA1190="")</f>
        <v>0</v>
      </c>
      <c r="AH1190" s="21" t="str">
        <f t="shared" si="246"/>
        <v/>
      </c>
      <c r="AI1190" s="43" t="str">
        <f ca="1">IF(NOT($AC1190),"",IF(OR($B1190="",$C1190="",$E1190="",$F1190=""),"Preencha descrição, categoria, tipo e unidade.",IF(AND($B1190&lt;&gt;"",OR(LEFT($C1190,1)="1",LEFT($C1190,1)="2"),$D1190=""),"Informe a prática de restauração para itens diretos.",IF(AND($D1190&lt;&gt;"",NOT(OR(LEFT($C1190,1)="1",LEFT($C1190,1)="2"))),"Custos indiretos não devem pertencer a uma prática específica.",IF(AND($D1190&lt;&gt;"",COUNTIF(' PROJETO'!$B$14:$B$16,$D1190)=0),"Prática de restauração inválida ou não cadastrada.",IF(IF($D1190="",FALSE(),IF(COUNTIF(' PROJETO'!$B$14:$B$16,$D1190)=0,FALSE(),IFERROR(INDEX(' PROJETO'!$C$14:$C$16,MATCH($D1190,' PROJETO'!$B$14:$B$16,0))&lt;&gt;"Sim",FALSE()))),"A prática informada no item não foi selecionada na aba Projeto.",IF(AND(MAX($I1190,$L1190,$O1190,$R1190,$U1190,$X1190)&gt;'CONFG.  LISTAS'!$F$4,NOT(OR($Z1190&lt;&gt;"",$AA1190&lt;&gt;""))),"Memorial de cálculo ou anexo obrigatório não informado para item acima do limite.",IF(OR(AND($G1190&lt;&gt;"",$H1190&lt;&gt;"",OR($G1190&lt;=0,$H1190&lt;=0)),AND($J1190&lt;&gt;"",$K1190&lt;&gt;"",OR($J1190&lt;=0,$K1190&lt;=0)),AND($M1190&lt;&gt;"",$N1190&lt;&gt;"",OR($M1190&lt;=0,$N1190&lt;=0)),AND($P1190&lt;&gt;"",$Q1190&lt;&gt;"",OR($P1190&lt;=0,$Q1190&lt;=0)),AND($S1190&lt;&gt;"",$T1190&lt;&gt;"",OR($S1190&lt;=0,$T1190&lt;=0)),AND($V1190&lt;&gt;"",$W1190&lt;&gt;"",OR($V1190&lt;=0,$W1190&lt;=0))),"Revise os valores informados: valor unitário e quantidade devem ser maiores que zero.",IF(OR(AND($G1190="",$H1190&lt;&gt;""),AND($G1190&lt;&gt;"",$H1190=""),AND($J1190="",$K1190&lt;&gt;""),AND($J1190&lt;&gt;"",$K1190=""),AND($M1190="",$N1190&lt;&gt;""),AND($M1190&lt;&gt;"",$N1190=""),AND($P1190="",$Q1190&lt;&gt;""),AND($P1190&lt;&gt;"",$Q1190=""),AND($S1190="",$T1190&lt;&gt;""),AND($S1190&lt;&gt;"",$T1190=""),AND($V1190="",$W1190&lt;&gt;""),AND($V1190&lt;&gt;"",$W1190="")),"Há ano preenchido parcialmente: "&amp;TRIM(IF(AND($G1190="",$H1190&lt;&gt;""),"Ano 1 (falta valor unitário); ","")&amp;IF(AND($G1190&lt;&gt;"",$H1190=""),"Ano 1 (falta quantidade); ","")&amp;IF(AND($J1190="",$K1190&lt;&gt;""),"Ano 2 (falta valor unitário); ","")&amp;IF(AND($J1190&lt;&gt;"",$K1190=""),"Ano 2 (falta quantidade); ","")&amp;IF(AND($M1190="",$N1190&lt;&gt;""),"Ano 3 (falta valor unitário); ","")&amp;IF(AND($M1190&lt;&gt;"",$N1190=""),"Ano 3 (falta quantidade); ","")&amp;IF(AND($P1190="",$Q1190&lt;&gt;""),"Ano 4 (falta valor unitário); ","")&amp;IF(AND($P1190&lt;&gt;"",$Q1190=""),"Ano 4 (falta quantidade); ","")&amp;IF(AND($S1190="",$T1190&lt;&gt;""),"Ano 5 (falta valor unitário); ","")&amp;IF(AND($S1190&lt;&gt;"",$T1190=""),"Ano 5 (falta quantidade); ","")&amp;IF(AND($V1190="",$W1190&lt;&gt;""),"Ano 6 (falta valor unitário); ","")&amp;IF(AND($V1190&lt;&gt;"",$W1190=""),"Ano 6 (falta quantidade); ","")), IF(NOT(OR(AND($G1190&lt;&gt;"",$H1190&lt;&gt;""),AND($J1190&lt;&gt;"",$K1190&lt;&gt;""),AND($M1190&lt;&gt;"",$N1190&lt;&gt;""),AND($P1190&lt;&gt;"",$Q1190&lt;&gt;""),AND($S1190&lt;&gt;"",$T1190&lt;&gt;""),AND($V1190&lt;&gt;"",$W1190&lt;&gt;""))),"Informe pelo menos um ano completo com valor unitário e quantidade.",IF(AND($C1190&lt;&gt;"",$E1190&lt;&gt;"",LEFT(TRIM($C1190),1)&lt;&gt;LEFT(TRIM($E1190),1)),"Categoria e tipo estão incompatíveis.",IF(IF(OR($E1190="",$F1190=""),FALSE(),IFERROR(COUNTIF(INDIRECT("UNITS_"&amp;SUBSTITUTE(LEFT($E1190,FIND(" ",$E1190&amp;" ")-1),".","_")),$F1190)=0,TRUE())),"Unidade incompatível com o tipo selecionado.",IF(OR(AND(ISNUMBER(SEARCH("comunic",LOWER($B1190))),LEFT($E1190,3)&lt;&gt;"4.4"),AND(ISNUMBER(SEARCH("monitor",LOWER($B1190))),NOT(OR(LEFT($E1190,3)="1.5",LEFT($E1190,3)="2.5")))),"Revise a classificação do item conforme as regras de preenchimento.",IF(AND($B1190&lt;&gt;"",OR(ISNUMBER(SEARCH("outro",LOWER($B1190))),ISNUMBER(SEARCH("divers",LOWER($B1190))),ISNUMBER(SEARCH("kit",LOWER($B1190))),ISNUMBER(SEARCH("ferrament",LOWER($B1190))),ISNUMBER(SEARCH("epi",LOWER($B1190)))),NOT(OR($Z1190&lt;&gt;"",$AA1190&lt;&gt;""))),"Descrição muito genérica: detalhe melhor o item e registre o racional no memorial ou em anexo.",IF(AND($Y1190=0,$B1190&lt;&gt;"",OR($G1190&lt;&gt;"",$H1190&lt;&gt;"",$J1190&lt;&gt;"",$K1190&lt;&gt;"",$M1190&lt;&gt;"",$N1190&lt;&gt;"",$P1190&lt;&gt;"",$Q1190&lt;&gt;"",$S1190&lt;&gt;"",$T1190&lt;&gt;"",$V1190&lt;&gt;"",$W1190&lt;&gt;"")),"O item possui dados lançados, mas o total está zerado. Revise os valores informados.","")))))))))))))))</f>
        <v/>
      </c>
    </row>
    <row r="1191" spans="1:35" ht="14.25" customHeight="1" x14ac:dyDescent="0.25">
      <c r="A1191" s="57" t="str">
        <f t="shared" si="234"/>
        <v/>
      </c>
      <c r="B1191" s="61"/>
      <c r="C1191" s="61"/>
      <c r="D1191" s="58"/>
      <c r="E1191" s="61"/>
      <c r="F1191" s="61"/>
      <c r="G1191" s="272"/>
      <c r="H1191" s="62"/>
      <c r="I1191" s="273">
        <f t="shared" si="235"/>
        <v>0</v>
      </c>
      <c r="J1191" s="272"/>
      <c r="K1191" s="62"/>
      <c r="L1191" s="270">
        <f t="shared" si="236"/>
        <v>0</v>
      </c>
      <c r="M1191" s="272"/>
      <c r="N1191" s="62"/>
      <c r="O1191" s="270">
        <f t="shared" si="237"/>
        <v>0</v>
      </c>
      <c r="P1191" s="272"/>
      <c r="Q1191" s="62"/>
      <c r="R1191" s="271">
        <f t="shared" si="238"/>
        <v>0</v>
      </c>
      <c r="S1191" s="272"/>
      <c r="T1191" s="62"/>
      <c r="U1191" s="270">
        <f t="shared" si="239"/>
        <v>0</v>
      </c>
      <c r="V1191" s="272"/>
      <c r="W1191" s="62"/>
      <c r="X1191" s="270">
        <f t="shared" si="240"/>
        <v>0</v>
      </c>
      <c r="Y1191" s="270">
        <f t="shared" si="241"/>
        <v>0</v>
      </c>
      <c r="Z1191" s="61"/>
      <c r="AA1191" s="61"/>
      <c r="AB1191" s="60" t="str">
        <f t="shared" si="242"/>
        <v/>
      </c>
      <c r="AC1191" s="21" t="b">
        <f t="shared" si="243"/>
        <v>0</v>
      </c>
      <c r="AD1191" s="21" t="b">
        <f t="shared" si="244"/>
        <v>0</v>
      </c>
      <c r="AE1191" s="21" t="b">
        <f t="shared" si="245"/>
        <v>0</v>
      </c>
      <c r="AF1191" s="21" t="b">
        <f ca="1">OR(AND($AC1191,NOT($AD1191)),AND($AC1191,OR(AND($G1191="",$H1191&lt;&gt;""),AND($G1191&lt;&gt;"",$H1191=""),AND($J1191="",$K1191&lt;&gt;""),AND($J1191&lt;&gt;"",$K1191=""),AND($M1191="",$N1191&lt;&gt;""),AND($M1191&lt;&gt;"",$N1191=""),AND($P1191="",$Q1191&lt;&gt;""),AND($P1191&lt;&gt;"",$Q1191=""),AND($S1191="",$T1191&lt;&gt;""),AND($S1191&lt;&gt;"",$T1191=""),AND($V1191="",$W1191&lt;&gt;""),AND($V1191&lt;&gt;"",$W1191=""))),AND($C1191&lt;&gt;"",$E1191&lt;&gt;"",LEFT(TRIM($C1191),1)&lt;&gt;LEFT(TRIM($E1191),1)),IF(OR($E1191="",$F1191=""),FALSE(),IFERROR(COUNTIF(INDIRECT("UNITS_"&amp;SUBSTITUTE(LEFT($E1191,FIND(" ",$E1191&amp;" ")-1),".","_")),$F1191)=0,TRUE())),AND($B1191&lt;&gt;"",OR(ISNUMBER(SEARCH("outro",LOWER($B1191))),ISNUMBER(SEARCH("divers",LOWER($B1191))),ISNUMBER(SEARCH("etc",LOWER($B1191))))),OR(AND(ISNUMBER(SEARCH("comunic",LOWER($B1191))),LEFT($E1191,3)&lt;&gt;"4.4"),AND(ISNUMBER(SEARCH("monitor",LOWER($B1191))),NOT(OR(LEFT($E1191,3)="1.5",LEFT($E1191,3)="2.5")))),AND($B1191&lt;&gt;"",OR(LEFT($C1191,1)="1",LEFT($C1191,1)="2"),$D1191=""),AND($D1191&lt;&gt;"",NOT(OR(LEFT($C1191,1)="1",LEFT($C1191,1)="2"))),AND($D1191&lt;&gt;"",COUNTIF(' PROJETO'!$B$14:$B$16,$D1191)=0),IF($D1191="",FALSE(),IF(COUNTIF(' PROJETO'!$B$14:$B$16,$D1191)=0,FALSE(),IFERROR(INDEX(' PROJETO'!$C$14:$C$16,MATCH($D1191,' PROJETO'!$B$14:$B$16,0))&lt;&gt;"Sim",FALSE()))))</f>
        <v>0</v>
      </c>
      <c r="AG1191" s="21" t="b">
        <f>AND($AC1191,$Y1191&gt;'CONFG.  LISTAS'!$F$4,$Z1191="",$AA1191="")</f>
        <v>0</v>
      </c>
      <c r="AH1191" s="21" t="str">
        <f t="shared" si="246"/>
        <v/>
      </c>
      <c r="AI1191" s="43" t="str">
        <f ca="1">IF(NOT($AC1191),"",IF(OR($B1191="",$C1191="",$E1191="",$F1191=""),"Preencha descrição, categoria, tipo e unidade.",IF(AND($B1191&lt;&gt;"",OR(LEFT($C1191,1)="1",LEFT($C1191,1)="2"),$D1191=""),"Informe a prática de restauração para itens diretos.",IF(AND($D1191&lt;&gt;"",NOT(OR(LEFT($C1191,1)="1",LEFT($C1191,1)="2"))),"Custos indiretos não devem pertencer a uma prática específica.",IF(AND($D1191&lt;&gt;"",COUNTIF(' PROJETO'!$B$14:$B$16,$D1191)=0),"Prática de restauração inválida ou não cadastrada.",IF(IF($D1191="",FALSE(),IF(COUNTIF(' PROJETO'!$B$14:$B$16,$D1191)=0,FALSE(),IFERROR(INDEX(' PROJETO'!$C$14:$C$16,MATCH($D1191,' PROJETO'!$B$14:$B$16,0))&lt;&gt;"Sim",FALSE()))),"A prática informada no item não foi selecionada na aba Projeto.",IF(AND(MAX($I1191,$L1191,$O1191,$R1191,$U1191,$X1191)&gt;'CONFG.  LISTAS'!$F$4,NOT(OR($Z1191&lt;&gt;"",$AA1191&lt;&gt;""))),"Memorial de cálculo ou anexo obrigatório não informado para item acima do limite.",IF(OR(AND($G1191&lt;&gt;"",$H1191&lt;&gt;"",OR($G1191&lt;=0,$H1191&lt;=0)),AND($J1191&lt;&gt;"",$K1191&lt;&gt;"",OR($J1191&lt;=0,$K1191&lt;=0)),AND($M1191&lt;&gt;"",$N1191&lt;&gt;"",OR($M1191&lt;=0,$N1191&lt;=0)),AND($P1191&lt;&gt;"",$Q1191&lt;&gt;"",OR($P1191&lt;=0,$Q1191&lt;=0)),AND($S1191&lt;&gt;"",$T1191&lt;&gt;"",OR($S1191&lt;=0,$T1191&lt;=0)),AND($V1191&lt;&gt;"",$W1191&lt;&gt;"",OR($V1191&lt;=0,$W1191&lt;=0))),"Revise os valores informados: valor unitário e quantidade devem ser maiores que zero.",IF(OR(AND($G1191="",$H1191&lt;&gt;""),AND($G1191&lt;&gt;"",$H1191=""),AND($J1191="",$K1191&lt;&gt;""),AND($J1191&lt;&gt;"",$K1191=""),AND($M1191="",$N1191&lt;&gt;""),AND($M1191&lt;&gt;"",$N1191=""),AND($P1191="",$Q1191&lt;&gt;""),AND($P1191&lt;&gt;"",$Q1191=""),AND($S1191="",$T1191&lt;&gt;""),AND($S1191&lt;&gt;"",$T1191=""),AND($V1191="",$W1191&lt;&gt;""),AND($V1191&lt;&gt;"",$W1191="")),"Há ano preenchido parcialmente: "&amp;TRIM(IF(AND($G1191="",$H1191&lt;&gt;""),"Ano 1 (falta valor unitário); ","")&amp;IF(AND($G1191&lt;&gt;"",$H1191=""),"Ano 1 (falta quantidade); ","")&amp;IF(AND($J1191="",$K1191&lt;&gt;""),"Ano 2 (falta valor unitário); ","")&amp;IF(AND($J1191&lt;&gt;"",$K1191=""),"Ano 2 (falta quantidade); ","")&amp;IF(AND($M1191="",$N1191&lt;&gt;""),"Ano 3 (falta valor unitário); ","")&amp;IF(AND($M1191&lt;&gt;"",$N1191=""),"Ano 3 (falta quantidade); ","")&amp;IF(AND($P1191="",$Q1191&lt;&gt;""),"Ano 4 (falta valor unitário); ","")&amp;IF(AND($P1191&lt;&gt;"",$Q1191=""),"Ano 4 (falta quantidade); ","")&amp;IF(AND($S1191="",$T1191&lt;&gt;""),"Ano 5 (falta valor unitário); ","")&amp;IF(AND($S1191&lt;&gt;"",$T1191=""),"Ano 5 (falta quantidade); ","")&amp;IF(AND($V1191="",$W1191&lt;&gt;""),"Ano 6 (falta valor unitário); ","")&amp;IF(AND($V1191&lt;&gt;"",$W1191=""),"Ano 6 (falta quantidade); ","")), IF(NOT(OR(AND($G1191&lt;&gt;"",$H1191&lt;&gt;""),AND($J1191&lt;&gt;"",$K1191&lt;&gt;""),AND($M1191&lt;&gt;"",$N1191&lt;&gt;""),AND($P1191&lt;&gt;"",$Q1191&lt;&gt;""),AND($S1191&lt;&gt;"",$T1191&lt;&gt;""),AND($V1191&lt;&gt;"",$W1191&lt;&gt;""))),"Informe pelo menos um ano completo com valor unitário e quantidade.",IF(AND($C1191&lt;&gt;"",$E1191&lt;&gt;"",LEFT(TRIM($C1191),1)&lt;&gt;LEFT(TRIM($E1191),1)),"Categoria e tipo estão incompatíveis.",IF(IF(OR($E1191="",$F1191=""),FALSE(),IFERROR(COUNTIF(INDIRECT("UNITS_"&amp;SUBSTITUTE(LEFT($E1191,FIND(" ",$E1191&amp;" ")-1),".","_")),$F1191)=0,TRUE())),"Unidade incompatível com o tipo selecionado.",IF(OR(AND(ISNUMBER(SEARCH("comunic",LOWER($B1191))),LEFT($E1191,3)&lt;&gt;"4.4"),AND(ISNUMBER(SEARCH("monitor",LOWER($B1191))),NOT(OR(LEFT($E1191,3)="1.5",LEFT($E1191,3)="2.5")))),"Revise a classificação do item conforme as regras de preenchimento.",IF(AND($B1191&lt;&gt;"",OR(ISNUMBER(SEARCH("outro",LOWER($B1191))),ISNUMBER(SEARCH("divers",LOWER($B1191))),ISNUMBER(SEARCH("kit",LOWER($B1191))),ISNUMBER(SEARCH("ferrament",LOWER($B1191))),ISNUMBER(SEARCH("epi",LOWER($B1191)))),NOT(OR($Z1191&lt;&gt;"",$AA1191&lt;&gt;""))),"Descrição muito genérica: detalhe melhor o item e registre o racional no memorial ou em anexo.",IF(AND($Y1191=0,$B1191&lt;&gt;"",OR($G1191&lt;&gt;"",$H1191&lt;&gt;"",$J1191&lt;&gt;"",$K1191&lt;&gt;"",$M1191&lt;&gt;"",$N1191&lt;&gt;"",$P1191&lt;&gt;"",$Q1191&lt;&gt;"",$S1191&lt;&gt;"",$T1191&lt;&gt;"",$V1191&lt;&gt;"",$W1191&lt;&gt;"")),"O item possui dados lançados, mas o total está zerado. Revise os valores informados.","")))))))))))))))</f>
        <v/>
      </c>
    </row>
    <row r="1192" spans="1:35" ht="14.25" customHeight="1" x14ac:dyDescent="0.25">
      <c r="A1192" s="57" t="str">
        <f t="shared" si="234"/>
        <v/>
      </c>
      <c r="B1192" s="58"/>
      <c r="C1192" s="58"/>
      <c r="D1192" s="58"/>
      <c r="E1192" s="58"/>
      <c r="F1192" s="58"/>
      <c r="G1192" s="269"/>
      <c r="H1192" s="59"/>
      <c r="I1192" s="273">
        <f t="shared" si="235"/>
        <v>0</v>
      </c>
      <c r="J1192" s="269"/>
      <c r="K1192" s="59"/>
      <c r="L1192" s="270">
        <f t="shared" si="236"/>
        <v>0</v>
      </c>
      <c r="M1192" s="269"/>
      <c r="N1192" s="59"/>
      <c r="O1192" s="270">
        <f t="shared" si="237"/>
        <v>0</v>
      </c>
      <c r="P1192" s="269"/>
      <c r="Q1192" s="59"/>
      <c r="R1192" s="271">
        <f t="shared" si="238"/>
        <v>0</v>
      </c>
      <c r="S1192" s="269"/>
      <c r="T1192" s="59"/>
      <c r="U1192" s="270">
        <f t="shared" si="239"/>
        <v>0</v>
      </c>
      <c r="V1192" s="269"/>
      <c r="W1192" s="59"/>
      <c r="X1192" s="270">
        <f t="shared" si="240"/>
        <v>0</v>
      </c>
      <c r="Y1192" s="270">
        <f t="shared" si="241"/>
        <v>0</v>
      </c>
      <c r="Z1192" s="58"/>
      <c r="AA1192" s="58"/>
      <c r="AB1192" s="60" t="str">
        <f t="shared" si="242"/>
        <v/>
      </c>
      <c r="AC1192" s="21" t="b">
        <f t="shared" si="243"/>
        <v>0</v>
      </c>
      <c r="AD1192" s="21" t="b">
        <f t="shared" si="244"/>
        <v>0</v>
      </c>
      <c r="AE1192" s="21" t="b">
        <f t="shared" si="245"/>
        <v>0</v>
      </c>
      <c r="AF1192" s="21" t="b">
        <f ca="1">OR(AND($AC1192,NOT($AD1192)),AND($AC1192,OR(AND($G1192="",$H1192&lt;&gt;""),AND($G1192&lt;&gt;"",$H1192=""),AND($J1192="",$K1192&lt;&gt;""),AND($J1192&lt;&gt;"",$K1192=""),AND($M1192="",$N1192&lt;&gt;""),AND($M1192&lt;&gt;"",$N1192=""),AND($P1192="",$Q1192&lt;&gt;""),AND($P1192&lt;&gt;"",$Q1192=""),AND($S1192="",$T1192&lt;&gt;""),AND($S1192&lt;&gt;"",$T1192=""),AND($V1192="",$W1192&lt;&gt;""),AND($V1192&lt;&gt;"",$W1192=""))),AND($C1192&lt;&gt;"",$E1192&lt;&gt;"",LEFT(TRIM($C1192),1)&lt;&gt;LEFT(TRIM($E1192),1)),IF(OR($E1192="",$F1192=""),FALSE(),IFERROR(COUNTIF(INDIRECT("UNITS_"&amp;SUBSTITUTE(LEFT($E1192,FIND(" ",$E1192&amp;" ")-1),".","_")),$F1192)=0,TRUE())),AND($B1192&lt;&gt;"",OR(ISNUMBER(SEARCH("outro",LOWER($B1192))),ISNUMBER(SEARCH("divers",LOWER($B1192))),ISNUMBER(SEARCH("etc",LOWER($B1192))))),OR(AND(ISNUMBER(SEARCH("comunic",LOWER($B1192))),LEFT($E1192,3)&lt;&gt;"4.4"),AND(ISNUMBER(SEARCH("monitor",LOWER($B1192))),NOT(OR(LEFT($E1192,3)="1.5",LEFT($E1192,3)="2.5")))),AND($B1192&lt;&gt;"",OR(LEFT($C1192,1)="1",LEFT($C1192,1)="2"),$D1192=""),AND($D1192&lt;&gt;"",NOT(OR(LEFT($C1192,1)="1",LEFT($C1192,1)="2"))),AND($D1192&lt;&gt;"",COUNTIF(' PROJETO'!$B$14:$B$16,$D1192)=0),IF($D1192="",FALSE(),IF(COUNTIF(' PROJETO'!$B$14:$B$16,$D1192)=0,FALSE(),IFERROR(INDEX(' PROJETO'!$C$14:$C$16,MATCH($D1192,' PROJETO'!$B$14:$B$16,0))&lt;&gt;"Sim",FALSE()))))</f>
        <v>0</v>
      </c>
      <c r="AG1192" s="21" t="b">
        <f>AND($AC1192,$Y1192&gt;'CONFG.  LISTAS'!$F$4,$Z1192="",$AA1192="")</f>
        <v>0</v>
      </c>
      <c r="AH1192" s="21" t="str">
        <f t="shared" si="246"/>
        <v/>
      </c>
      <c r="AI1192" s="43" t="str">
        <f ca="1">IF(NOT($AC1192),"",IF(OR($B1192="",$C1192="",$E1192="",$F1192=""),"Preencha descrição, categoria, tipo e unidade.",IF(AND($B1192&lt;&gt;"",OR(LEFT($C1192,1)="1",LEFT($C1192,1)="2"),$D1192=""),"Informe a prática de restauração para itens diretos.",IF(AND($D1192&lt;&gt;"",NOT(OR(LEFT($C1192,1)="1",LEFT($C1192,1)="2"))),"Custos indiretos não devem pertencer a uma prática específica.",IF(AND($D1192&lt;&gt;"",COUNTIF(' PROJETO'!$B$14:$B$16,$D1192)=0),"Prática de restauração inválida ou não cadastrada.",IF(IF($D1192="",FALSE(),IF(COUNTIF(' PROJETO'!$B$14:$B$16,$D1192)=0,FALSE(),IFERROR(INDEX(' PROJETO'!$C$14:$C$16,MATCH($D1192,' PROJETO'!$B$14:$B$16,0))&lt;&gt;"Sim",FALSE()))),"A prática informada no item não foi selecionada na aba Projeto.",IF(AND(MAX($I1192,$L1192,$O1192,$R1192,$U1192,$X1192)&gt;'CONFG.  LISTAS'!$F$4,NOT(OR($Z1192&lt;&gt;"",$AA1192&lt;&gt;""))),"Memorial de cálculo ou anexo obrigatório não informado para item acima do limite.",IF(OR(AND($G1192&lt;&gt;"",$H1192&lt;&gt;"",OR($G1192&lt;=0,$H1192&lt;=0)),AND($J1192&lt;&gt;"",$K1192&lt;&gt;"",OR($J1192&lt;=0,$K1192&lt;=0)),AND($M1192&lt;&gt;"",$N1192&lt;&gt;"",OR($M1192&lt;=0,$N1192&lt;=0)),AND($P1192&lt;&gt;"",$Q1192&lt;&gt;"",OR($P1192&lt;=0,$Q1192&lt;=0)),AND($S1192&lt;&gt;"",$T1192&lt;&gt;"",OR($S1192&lt;=0,$T1192&lt;=0)),AND($V1192&lt;&gt;"",$W1192&lt;&gt;"",OR($V1192&lt;=0,$W1192&lt;=0))),"Revise os valores informados: valor unitário e quantidade devem ser maiores que zero.",IF(OR(AND($G1192="",$H1192&lt;&gt;""),AND($G1192&lt;&gt;"",$H1192=""),AND($J1192="",$K1192&lt;&gt;""),AND($J1192&lt;&gt;"",$K1192=""),AND($M1192="",$N1192&lt;&gt;""),AND($M1192&lt;&gt;"",$N1192=""),AND($P1192="",$Q1192&lt;&gt;""),AND($P1192&lt;&gt;"",$Q1192=""),AND($S1192="",$T1192&lt;&gt;""),AND($S1192&lt;&gt;"",$T1192=""),AND($V1192="",$W1192&lt;&gt;""),AND($V1192&lt;&gt;"",$W1192="")),"Há ano preenchido parcialmente: "&amp;TRIM(IF(AND($G1192="",$H1192&lt;&gt;""),"Ano 1 (falta valor unitário); ","")&amp;IF(AND($G1192&lt;&gt;"",$H1192=""),"Ano 1 (falta quantidade); ","")&amp;IF(AND($J1192="",$K1192&lt;&gt;""),"Ano 2 (falta valor unitário); ","")&amp;IF(AND($J1192&lt;&gt;"",$K1192=""),"Ano 2 (falta quantidade); ","")&amp;IF(AND($M1192="",$N1192&lt;&gt;""),"Ano 3 (falta valor unitário); ","")&amp;IF(AND($M1192&lt;&gt;"",$N1192=""),"Ano 3 (falta quantidade); ","")&amp;IF(AND($P1192="",$Q1192&lt;&gt;""),"Ano 4 (falta valor unitário); ","")&amp;IF(AND($P1192&lt;&gt;"",$Q1192=""),"Ano 4 (falta quantidade); ","")&amp;IF(AND($S1192="",$T1192&lt;&gt;""),"Ano 5 (falta valor unitário); ","")&amp;IF(AND($S1192&lt;&gt;"",$T1192=""),"Ano 5 (falta quantidade); ","")&amp;IF(AND($V1192="",$W1192&lt;&gt;""),"Ano 6 (falta valor unitário); ","")&amp;IF(AND($V1192&lt;&gt;"",$W1192=""),"Ano 6 (falta quantidade); ","")), IF(NOT(OR(AND($G1192&lt;&gt;"",$H1192&lt;&gt;""),AND($J1192&lt;&gt;"",$K1192&lt;&gt;""),AND($M1192&lt;&gt;"",$N1192&lt;&gt;""),AND($P1192&lt;&gt;"",$Q1192&lt;&gt;""),AND($S1192&lt;&gt;"",$T1192&lt;&gt;""),AND($V1192&lt;&gt;"",$W1192&lt;&gt;""))),"Informe pelo menos um ano completo com valor unitário e quantidade.",IF(AND($C1192&lt;&gt;"",$E1192&lt;&gt;"",LEFT(TRIM($C1192),1)&lt;&gt;LEFT(TRIM($E1192),1)),"Categoria e tipo estão incompatíveis.",IF(IF(OR($E1192="",$F1192=""),FALSE(),IFERROR(COUNTIF(INDIRECT("UNITS_"&amp;SUBSTITUTE(LEFT($E1192,FIND(" ",$E1192&amp;" ")-1),".","_")),$F1192)=0,TRUE())),"Unidade incompatível com o tipo selecionado.",IF(OR(AND(ISNUMBER(SEARCH("comunic",LOWER($B1192))),LEFT($E1192,3)&lt;&gt;"4.4"),AND(ISNUMBER(SEARCH("monitor",LOWER($B1192))),NOT(OR(LEFT($E1192,3)="1.5",LEFT($E1192,3)="2.5")))),"Revise a classificação do item conforme as regras de preenchimento.",IF(AND($B1192&lt;&gt;"",OR(ISNUMBER(SEARCH("outro",LOWER($B1192))),ISNUMBER(SEARCH("divers",LOWER($B1192))),ISNUMBER(SEARCH("kit",LOWER($B1192))),ISNUMBER(SEARCH("ferrament",LOWER($B1192))),ISNUMBER(SEARCH("epi",LOWER($B1192)))),NOT(OR($Z1192&lt;&gt;"",$AA1192&lt;&gt;""))),"Descrição muito genérica: detalhe melhor o item e registre o racional no memorial ou em anexo.",IF(AND($Y1192=0,$B1192&lt;&gt;"",OR($G1192&lt;&gt;"",$H1192&lt;&gt;"",$J1192&lt;&gt;"",$K1192&lt;&gt;"",$M1192&lt;&gt;"",$N1192&lt;&gt;"",$P1192&lt;&gt;"",$Q1192&lt;&gt;"",$S1192&lt;&gt;"",$T1192&lt;&gt;"",$V1192&lt;&gt;"",$W1192&lt;&gt;"")),"O item possui dados lançados, mas o total está zerado. Revise os valores informados.","")))))))))))))))</f>
        <v/>
      </c>
    </row>
    <row r="1193" spans="1:35" ht="14.25" customHeight="1" x14ac:dyDescent="0.25">
      <c r="A1193" s="57" t="str">
        <f t="shared" si="234"/>
        <v/>
      </c>
      <c r="B1193" s="61"/>
      <c r="C1193" s="61"/>
      <c r="D1193" s="58"/>
      <c r="E1193" s="61"/>
      <c r="F1193" s="61"/>
      <c r="G1193" s="272"/>
      <c r="H1193" s="62"/>
      <c r="I1193" s="273">
        <f t="shared" si="235"/>
        <v>0</v>
      </c>
      <c r="J1193" s="272"/>
      <c r="K1193" s="62"/>
      <c r="L1193" s="270">
        <f t="shared" si="236"/>
        <v>0</v>
      </c>
      <c r="M1193" s="272"/>
      <c r="N1193" s="62"/>
      <c r="O1193" s="270">
        <f t="shared" si="237"/>
        <v>0</v>
      </c>
      <c r="P1193" s="272"/>
      <c r="Q1193" s="62"/>
      <c r="R1193" s="271">
        <f t="shared" si="238"/>
        <v>0</v>
      </c>
      <c r="S1193" s="272"/>
      <c r="T1193" s="62"/>
      <c r="U1193" s="270">
        <f t="shared" si="239"/>
        <v>0</v>
      </c>
      <c r="V1193" s="272"/>
      <c r="W1193" s="62"/>
      <c r="X1193" s="270">
        <f t="shared" si="240"/>
        <v>0</v>
      </c>
      <c r="Y1193" s="270">
        <f t="shared" si="241"/>
        <v>0</v>
      </c>
      <c r="Z1193" s="61"/>
      <c r="AA1193" s="61"/>
      <c r="AB1193" s="60" t="str">
        <f t="shared" si="242"/>
        <v/>
      </c>
      <c r="AC1193" s="21" t="b">
        <f t="shared" si="243"/>
        <v>0</v>
      </c>
      <c r="AD1193" s="21" t="b">
        <f t="shared" si="244"/>
        <v>0</v>
      </c>
      <c r="AE1193" s="21" t="b">
        <f t="shared" si="245"/>
        <v>0</v>
      </c>
      <c r="AF1193" s="21" t="b">
        <f ca="1">OR(AND($AC1193,NOT($AD1193)),AND($AC1193,OR(AND($G1193="",$H1193&lt;&gt;""),AND($G1193&lt;&gt;"",$H1193=""),AND($J1193="",$K1193&lt;&gt;""),AND($J1193&lt;&gt;"",$K1193=""),AND($M1193="",$N1193&lt;&gt;""),AND($M1193&lt;&gt;"",$N1193=""),AND($P1193="",$Q1193&lt;&gt;""),AND($P1193&lt;&gt;"",$Q1193=""),AND($S1193="",$T1193&lt;&gt;""),AND($S1193&lt;&gt;"",$T1193=""),AND($V1193="",$W1193&lt;&gt;""),AND($V1193&lt;&gt;"",$W1193=""))),AND($C1193&lt;&gt;"",$E1193&lt;&gt;"",LEFT(TRIM($C1193),1)&lt;&gt;LEFT(TRIM($E1193),1)),IF(OR($E1193="",$F1193=""),FALSE(),IFERROR(COUNTIF(INDIRECT("UNITS_"&amp;SUBSTITUTE(LEFT($E1193,FIND(" ",$E1193&amp;" ")-1),".","_")),$F1193)=0,TRUE())),AND($B1193&lt;&gt;"",OR(ISNUMBER(SEARCH("outro",LOWER($B1193))),ISNUMBER(SEARCH("divers",LOWER($B1193))),ISNUMBER(SEARCH("etc",LOWER($B1193))))),OR(AND(ISNUMBER(SEARCH("comunic",LOWER($B1193))),LEFT($E1193,3)&lt;&gt;"4.4"),AND(ISNUMBER(SEARCH("monitor",LOWER($B1193))),NOT(OR(LEFT($E1193,3)="1.5",LEFT($E1193,3)="2.5")))),AND($B1193&lt;&gt;"",OR(LEFT($C1193,1)="1",LEFT($C1193,1)="2"),$D1193=""),AND($D1193&lt;&gt;"",NOT(OR(LEFT($C1193,1)="1",LEFT($C1193,1)="2"))),AND($D1193&lt;&gt;"",COUNTIF(' PROJETO'!$B$14:$B$16,$D1193)=0),IF($D1193="",FALSE(),IF(COUNTIF(' PROJETO'!$B$14:$B$16,$D1193)=0,FALSE(),IFERROR(INDEX(' PROJETO'!$C$14:$C$16,MATCH($D1193,' PROJETO'!$B$14:$B$16,0))&lt;&gt;"Sim",FALSE()))))</f>
        <v>0</v>
      </c>
      <c r="AG1193" s="21" t="b">
        <f>AND($AC1193,$Y1193&gt;'CONFG.  LISTAS'!$F$4,$Z1193="",$AA1193="")</f>
        <v>0</v>
      </c>
      <c r="AH1193" s="21" t="str">
        <f t="shared" si="246"/>
        <v/>
      </c>
      <c r="AI1193" s="43" t="str">
        <f ca="1">IF(NOT($AC1193),"",IF(OR($B1193="",$C1193="",$E1193="",$F1193=""),"Preencha descrição, categoria, tipo e unidade.",IF(AND($B1193&lt;&gt;"",OR(LEFT($C1193,1)="1",LEFT($C1193,1)="2"),$D1193=""),"Informe a prática de restauração para itens diretos.",IF(AND($D1193&lt;&gt;"",NOT(OR(LEFT($C1193,1)="1",LEFT($C1193,1)="2"))),"Custos indiretos não devem pertencer a uma prática específica.",IF(AND($D1193&lt;&gt;"",COUNTIF(' PROJETO'!$B$14:$B$16,$D1193)=0),"Prática de restauração inválida ou não cadastrada.",IF(IF($D1193="",FALSE(),IF(COUNTIF(' PROJETO'!$B$14:$B$16,$D1193)=0,FALSE(),IFERROR(INDEX(' PROJETO'!$C$14:$C$16,MATCH($D1193,' PROJETO'!$B$14:$B$16,0))&lt;&gt;"Sim",FALSE()))),"A prática informada no item não foi selecionada na aba Projeto.",IF(AND(MAX($I1193,$L1193,$O1193,$R1193,$U1193,$X1193)&gt;'CONFG.  LISTAS'!$F$4,NOT(OR($Z1193&lt;&gt;"",$AA1193&lt;&gt;""))),"Memorial de cálculo ou anexo obrigatório não informado para item acima do limite.",IF(OR(AND($G1193&lt;&gt;"",$H1193&lt;&gt;"",OR($G1193&lt;=0,$H1193&lt;=0)),AND($J1193&lt;&gt;"",$K1193&lt;&gt;"",OR($J1193&lt;=0,$K1193&lt;=0)),AND($M1193&lt;&gt;"",$N1193&lt;&gt;"",OR($M1193&lt;=0,$N1193&lt;=0)),AND($P1193&lt;&gt;"",$Q1193&lt;&gt;"",OR($P1193&lt;=0,$Q1193&lt;=0)),AND($S1193&lt;&gt;"",$T1193&lt;&gt;"",OR($S1193&lt;=0,$T1193&lt;=0)),AND($V1193&lt;&gt;"",$W1193&lt;&gt;"",OR($V1193&lt;=0,$W1193&lt;=0))),"Revise os valores informados: valor unitário e quantidade devem ser maiores que zero.",IF(OR(AND($G1193="",$H1193&lt;&gt;""),AND($G1193&lt;&gt;"",$H1193=""),AND($J1193="",$K1193&lt;&gt;""),AND($J1193&lt;&gt;"",$K1193=""),AND($M1193="",$N1193&lt;&gt;""),AND($M1193&lt;&gt;"",$N1193=""),AND($P1193="",$Q1193&lt;&gt;""),AND($P1193&lt;&gt;"",$Q1193=""),AND($S1193="",$T1193&lt;&gt;""),AND($S1193&lt;&gt;"",$T1193=""),AND($V1193="",$W1193&lt;&gt;""),AND($V1193&lt;&gt;"",$W1193="")),"Há ano preenchido parcialmente: "&amp;TRIM(IF(AND($G1193="",$H1193&lt;&gt;""),"Ano 1 (falta valor unitário); ","")&amp;IF(AND($G1193&lt;&gt;"",$H1193=""),"Ano 1 (falta quantidade); ","")&amp;IF(AND($J1193="",$K1193&lt;&gt;""),"Ano 2 (falta valor unitário); ","")&amp;IF(AND($J1193&lt;&gt;"",$K1193=""),"Ano 2 (falta quantidade); ","")&amp;IF(AND($M1193="",$N1193&lt;&gt;""),"Ano 3 (falta valor unitário); ","")&amp;IF(AND($M1193&lt;&gt;"",$N1193=""),"Ano 3 (falta quantidade); ","")&amp;IF(AND($P1193="",$Q1193&lt;&gt;""),"Ano 4 (falta valor unitário); ","")&amp;IF(AND($P1193&lt;&gt;"",$Q1193=""),"Ano 4 (falta quantidade); ","")&amp;IF(AND($S1193="",$T1193&lt;&gt;""),"Ano 5 (falta valor unitário); ","")&amp;IF(AND($S1193&lt;&gt;"",$T1193=""),"Ano 5 (falta quantidade); ","")&amp;IF(AND($V1193="",$W1193&lt;&gt;""),"Ano 6 (falta valor unitário); ","")&amp;IF(AND($V1193&lt;&gt;"",$W1193=""),"Ano 6 (falta quantidade); ","")), IF(NOT(OR(AND($G1193&lt;&gt;"",$H1193&lt;&gt;""),AND($J1193&lt;&gt;"",$K1193&lt;&gt;""),AND($M1193&lt;&gt;"",$N1193&lt;&gt;""),AND($P1193&lt;&gt;"",$Q1193&lt;&gt;""),AND($S1193&lt;&gt;"",$T1193&lt;&gt;""),AND($V1193&lt;&gt;"",$W1193&lt;&gt;""))),"Informe pelo menos um ano completo com valor unitário e quantidade.",IF(AND($C1193&lt;&gt;"",$E1193&lt;&gt;"",LEFT(TRIM($C1193),1)&lt;&gt;LEFT(TRIM($E1193),1)),"Categoria e tipo estão incompatíveis.",IF(IF(OR($E1193="",$F1193=""),FALSE(),IFERROR(COUNTIF(INDIRECT("UNITS_"&amp;SUBSTITUTE(LEFT($E1193,FIND(" ",$E1193&amp;" ")-1),".","_")),$F1193)=0,TRUE())),"Unidade incompatível com o tipo selecionado.",IF(OR(AND(ISNUMBER(SEARCH("comunic",LOWER($B1193))),LEFT($E1193,3)&lt;&gt;"4.4"),AND(ISNUMBER(SEARCH("monitor",LOWER($B1193))),NOT(OR(LEFT($E1193,3)="1.5",LEFT($E1193,3)="2.5")))),"Revise a classificação do item conforme as regras de preenchimento.",IF(AND($B1193&lt;&gt;"",OR(ISNUMBER(SEARCH("outro",LOWER($B1193))),ISNUMBER(SEARCH("divers",LOWER($B1193))),ISNUMBER(SEARCH("kit",LOWER($B1193))),ISNUMBER(SEARCH("ferrament",LOWER($B1193))),ISNUMBER(SEARCH("epi",LOWER($B1193)))),NOT(OR($Z1193&lt;&gt;"",$AA1193&lt;&gt;""))),"Descrição muito genérica: detalhe melhor o item e registre o racional no memorial ou em anexo.",IF(AND($Y1193=0,$B1193&lt;&gt;"",OR($G1193&lt;&gt;"",$H1193&lt;&gt;"",$J1193&lt;&gt;"",$K1193&lt;&gt;"",$M1193&lt;&gt;"",$N1193&lt;&gt;"",$P1193&lt;&gt;"",$Q1193&lt;&gt;"",$S1193&lt;&gt;"",$T1193&lt;&gt;"",$V1193&lt;&gt;"",$W1193&lt;&gt;"")),"O item possui dados lançados, mas o total está zerado. Revise os valores informados.","")))))))))))))))</f>
        <v/>
      </c>
    </row>
    <row r="1194" spans="1:35" ht="14.25" customHeight="1" x14ac:dyDescent="0.25">
      <c r="A1194" s="57" t="str">
        <f t="shared" si="234"/>
        <v/>
      </c>
      <c r="B1194" s="58"/>
      <c r="C1194" s="58"/>
      <c r="D1194" s="58"/>
      <c r="E1194" s="58"/>
      <c r="F1194" s="58"/>
      <c r="G1194" s="269"/>
      <c r="H1194" s="59"/>
      <c r="I1194" s="273">
        <f t="shared" si="235"/>
        <v>0</v>
      </c>
      <c r="J1194" s="269"/>
      <c r="K1194" s="59"/>
      <c r="L1194" s="270">
        <f t="shared" si="236"/>
        <v>0</v>
      </c>
      <c r="M1194" s="269"/>
      <c r="N1194" s="59"/>
      <c r="O1194" s="270">
        <f t="shared" si="237"/>
        <v>0</v>
      </c>
      <c r="P1194" s="269"/>
      <c r="Q1194" s="59"/>
      <c r="R1194" s="271">
        <f t="shared" si="238"/>
        <v>0</v>
      </c>
      <c r="S1194" s="269"/>
      <c r="T1194" s="59"/>
      <c r="U1194" s="270">
        <f t="shared" si="239"/>
        <v>0</v>
      </c>
      <c r="V1194" s="269"/>
      <c r="W1194" s="59"/>
      <c r="X1194" s="270">
        <f t="shared" si="240"/>
        <v>0</v>
      </c>
      <c r="Y1194" s="270">
        <f t="shared" si="241"/>
        <v>0</v>
      </c>
      <c r="Z1194" s="58"/>
      <c r="AA1194" s="58"/>
      <c r="AB1194" s="60" t="str">
        <f t="shared" si="242"/>
        <v/>
      </c>
      <c r="AC1194" s="21" t="b">
        <f t="shared" si="243"/>
        <v>0</v>
      </c>
      <c r="AD1194" s="21" t="b">
        <f t="shared" si="244"/>
        <v>0</v>
      </c>
      <c r="AE1194" s="21" t="b">
        <f t="shared" si="245"/>
        <v>0</v>
      </c>
      <c r="AF1194" s="21" t="b">
        <f ca="1">OR(AND($AC1194,NOT($AD1194)),AND($AC1194,OR(AND($G1194="",$H1194&lt;&gt;""),AND($G1194&lt;&gt;"",$H1194=""),AND($J1194="",$K1194&lt;&gt;""),AND($J1194&lt;&gt;"",$K1194=""),AND($M1194="",$N1194&lt;&gt;""),AND($M1194&lt;&gt;"",$N1194=""),AND($P1194="",$Q1194&lt;&gt;""),AND($P1194&lt;&gt;"",$Q1194=""),AND($S1194="",$T1194&lt;&gt;""),AND($S1194&lt;&gt;"",$T1194=""),AND($V1194="",$W1194&lt;&gt;""),AND($V1194&lt;&gt;"",$W1194=""))),AND($C1194&lt;&gt;"",$E1194&lt;&gt;"",LEFT(TRIM($C1194),1)&lt;&gt;LEFT(TRIM($E1194),1)),IF(OR($E1194="",$F1194=""),FALSE(),IFERROR(COUNTIF(INDIRECT("UNITS_"&amp;SUBSTITUTE(LEFT($E1194,FIND(" ",$E1194&amp;" ")-1),".","_")),$F1194)=0,TRUE())),AND($B1194&lt;&gt;"",OR(ISNUMBER(SEARCH("outro",LOWER($B1194))),ISNUMBER(SEARCH("divers",LOWER($B1194))),ISNUMBER(SEARCH("etc",LOWER($B1194))))),OR(AND(ISNUMBER(SEARCH("comunic",LOWER($B1194))),LEFT($E1194,3)&lt;&gt;"4.4"),AND(ISNUMBER(SEARCH("monitor",LOWER($B1194))),NOT(OR(LEFT($E1194,3)="1.5",LEFT($E1194,3)="2.5")))),AND($B1194&lt;&gt;"",OR(LEFT($C1194,1)="1",LEFT($C1194,1)="2"),$D1194=""),AND($D1194&lt;&gt;"",NOT(OR(LEFT($C1194,1)="1",LEFT($C1194,1)="2"))),AND($D1194&lt;&gt;"",COUNTIF(' PROJETO'!$B$14:$B$16,$D1194)=0),IF($D1194="",FALSE(),IF(COUNTIF(' PROJETO'!$B$14:$B$16,$D1194)=0,FALSE(),IFERROR(INDEX(' PROJETO'!$C$14:$C$16,MATCH($D1194,' PROJETO'!$B$14:$B$16,0))&lt;&gt;"Sim",FALSE()))))</f>
        <v>0</v>
      </c>
      <c r="AG1194" s="21" t="b">
        <f>AND($AC1194,$Y1194&gt;'CONFG.  LISTAS'!$F$4,$Z1194="",$AA1194="")</f>
        <v>0</v>
      </c>
      <c r="AH1194" s="21" t="str">
        <f t="shared" si="246"/>
        <v/>
      </c>
      <c r="AI1194" s="43" t="str">
        <f ca="1">IF(NOT($AC1194),"",IF(OR($B1194="",$C1194="",$E1194="",$F1194=""),"Preencha descrição, categoria, tipo e unidade.",IF(AND($B1194&lt;&gt;"",OR(LEFT($C1194,1)="1",LEFT($C1194,1)="2"),$D1194=""),"Informe a prática de restauração para itens diretos.",IF(AND($D1194&lt;&gt;"",NOT(OR(LEFT($C1194,1)="1",LEFT($C1194,1)="2"))),"Custos indiretos não devem pertencer a uma prática específica.",IF(AND($D1194&lt;&gt;"",COUNTIF(' PROJETO'!$B$14:$B$16,$D1194)=0),"Prática de restauração inválida ou não cadastrada.",IF(IF($D1194="",FALSE(),IF(COUNTIF(' PROJETO'!$B$14:$B$16,$D1194)=0,FALSE(),IFERROR(INDEX(' PROJETO'!$C$14:$C$16,MATCH($D1194,' PROJETO'!$B$14:$B$16,0))&lt;&gt;"Sim",FALSE()))),"A prática informada no item não foi selecionada na aba Projeto.",IF(AND(MAX($I1194,$L1194,$O1194,$R1194,$U1194,$X1194)&gt;'CONFG.  LISTAS'!$F$4,NOT(OR($Z1194&lt;&gt;"",$AA1194&lt;&gt;""))),"Memorial de cálculo ou anexo obrigatório não informado para item acima do limite.",IF(OR(AND($G1194&lt;&gt;"",$H1194&lt;&gt;"",OR($G1194&lt;=0,$H1194&lt;=0)),AND($J1194&lt;&gt;"",$K1194&lt;&gt;"",OR($J1194&lt;=0,$K1194&lt;=0)),AND($M1194&lt;&gt;"",$N1194&lt;&gt;"",OR($M1194&lt;=0,$N1194&lt;=0)),AND($P1194&lt;&gt;"",$Q1194&lt;&gt;"",OR($P1194&lt;=0,$Q1194&lt;=0)),AND($S1194&lt;&gt;"",$T1194&lt;&gt;"",OR($S1194&lt;=0,$T1194&lt;=0)),AND($V1194&lt;&gt;"",$W1194&lt;&gt;"",OR($V1194&lt;=0,$W1194&lt;=0))),"Revise os valores informados: valor unitário e quantidade devem ser maiores que zero.",IF(OR(AND($G1194="",$H1194&lt;&gt;""),AND($G1194&lt;&gt;"",$H1194=""),AND($J1194="",$K1194&lt;&gt;""),AND($J1194&lt;&gt;"",$K1194=""),AND($M1194="",$N1194&lt;&gt;""),AND($M1194&lt;&gt;"",$N1194=""),AND($P1194="",$Q1194&lt;&gt;""),AND($P1194&lt;&gt;"",$Q1194=""),AND($S1194="",$T1194&lt;&gt;""),AND($S1194&lt;&gt;"",$T1194=""),AND($V1194="",$W1194&lt;&gt;""),AND($V1194&lt;&gt;"",$W1194="")),"Há ano preenchido parcialmente: "&amp;TRIM(IF(AND($G1194="",$H1194&lt;&gt;""),"Ano 1 (falta valor unitário); ","")&amp;IF(AND($G1194&lt;&gt;"",$H1194=""),"Ano 1 (falta quantidade); ","")&amp;IF(AND($J1194="",$K1194&lt;&gt;""),"Ano 2 (falta valor unitário); ","")&amp;IF(AND($J1194&lt;&gt;"",$K1194=""),"Ano 2 (falta quantidade); ","")&amp;IF(AND($M1194="",$N1194&lt;&gt;""),"Ano 3 (falta valor unitário); ","")&amp;IF(AND($M1194&lt;&gt;"",$N1194=""),"Ano 3 (falta quantidade); ","")&amp;IF(AND($P1194="",$Q1194&lt;&gt;""),"Ano 4 (falta valor unitário); ","")&amp;IF(AND($P1194&lt;&gt;"",$Q1194=""),"Ano 4 (falta quantidade); ","")&amp;IF(AND($S1194="",$T1194&lt;&gt;""),"Ano 5 (falta valor unitário); ","")&amp;IF(AND($S1194&lt;&gt;"",$T1194=""),"Ano 5 (falta quantidade); ","")&amp;IF(AND($V1194="",$W1194&lt;&gt;""),"Ano 6 (falta valor unitário); ","")&amp;IF(AND($V1194&lt;&gt;"",$W1194=""),"Ano 6 (falta quantidade); ","")), IF(NOT(OR(AND($G1194&lt;&gt;"",$H1194&lt;&gt;""),AND($J1194&lt;&gt;"",$K1194&lt;&gt;""),AND($M1194&lt;&gt;"",$N1194&lt;&gt;""),AND($P1194&lt;&gt;"",$Q1194&lt;&gt;""),AND($S1194&lt;&gt;"",$T1194&lt;&gt;""),AND($V1194&lt;&gt;"",$W1194&lt;&gt;""))),"Informe pelo menos um ano completo com valor unitário e quantidade.",IF(AND($C1194&lt;&gt;"",$E1194&lt;&gt;"",LEFT(TRIM($C1194),1)&lt;&gt;LEFT(TRIM($E1194),1)),"Categoria e tipo estão incompatíveis.",IF(IF(OR($E1194="",$F1194=""),FALSE(),IFERROR(COUNTIF(INDIRECT("UNITS_"&amp;SUBSTITUTE(LEFT($E1194,FIND(" ",$E1194&amp;" ")-1),".","_")),$F1194)=0,TRUE())),"Unidade incompatível com o tipo selecionado.",IF(OR(AND(ISNUMBER(SEARCH("comunic",LOWER($B1194))),LEFT($E1194,3)&lt;&gt;"4.4"),AND(ISNUMBER(SEARCH("monitor",LOWER($B1194))),NOT(OR(LEFT($E1194,3)="1.5",LEFT($E1194,3)="2.5")))),"Revise a classificação do item conforme as regras de preenchimento.",IF(AND($B1194&lt;&gt;"",OR(ISNUMBER(SEARCH("outro",LOWER($B1194))),ISNUMBER(SEARCH("divers",LOWER($B1194))),ISNUMBER(SEARCH("kit",LOWER($B1194))),ISNUMBER(SEARCH("ferrament",LOWER($B1194))),ISNUMBER(SEARCH("epi",LOWER($B1194)))),NOT(OR($Z1194&lt;&gt;"",$AA1194&lt;&gt;""))),"Descrição muito genérica: detalhe melhor o item e registre o racional no memorial ou em anexo.",IF(AND($Y1194=0,$B1194&lt;&gt;"",OR($G1194&lt;&gt;"",$H1194&lt;&gt;"",$J1194&lt;&gt;"",$K1194&lt;&gt;"",$M1194&lt;&gt;"",$N1194&lt;&gt;"",$P1194&lt;&gt;"",$Q1194&lt;&gt;"",$S1194&lt;&gt;"",$T1194&lt;&gt;"",$V1194&lt;&gt;"",$W1194&lt;&gt;"")),"O item possui dados lançados, mas o total está zerado. Revise os valores informados.","")))))))))))))))</f>
        <v/>
      </c>
    </row>
    <row r="1195" spans="1:35" ht="14.25" customHeight="1" x14ac:dyDescent="0.25">
      <c r="A1195" s="57" t="str">
        <f t="shared" si="234"/>
        <v/>
      </c>
      <c r="B1195" s="61"/>
      <c r="C1195" s="61"/>
      <c r="D1195" s="58"/>
      <c r="E1195" s="61"/>
      <c r="F1195" s="61"/>
      <c r="G1195" s="272"/>
      <c r="H1195" s="62"/>
      <c r="I1195" s="273">
        <f t="shared" si="235"/>
        <v>0</v>
      </c>
      <c r="J1195" s="272"/>
      <c r="K1195" s="62"/>
      <c r="L1195" s="270">
        <f t="shared" si="236"/>
        <v>0</v>
      </c>
      <c r="M1195" s="272"/>
      <c r="N1195" s="62"/>
      <c r="O1195" s="270">
        <f t="shared" si="237"/>
        <v>0</v>
      </c>
      <c r="P1195" s="272"/>
      <c r="Q1195" s="62"/>
      <c r="R1195" s="271">
        <f t="shared" si="238"/>
        <v>0</v>
      </c>
      <c r="S1195" s="272"/>
      <c r="T1195" s="62"/>
      <c r="U1195" s="270">
        <f t="shared" si="239"/>
        <v>0</v>
      </c>
      <c r="V1195" s="272"/>
      <c r="W1195" s="62"/>
      <c r="X1195" s="270">
        <f t="shared" si="240"/>
        <v>0</v>
      </c>
      <c r="Y1195" s="270">
        <f t="shared" si="241"/>
        <v>0</v>
      </c>
      <c r="Z1195" s="61"/>
      <c r="AA1195" s="61"/>
      <c r="AB1195" s="60" t="str">
        <f t="shared" si="242"/>
        <v/>
      </c>
      <c r="AC1195" s="21" t="b">
        <f t="shared" si="243"/>
        <v>0</v>
      </c>
      <c r="AD1195" s="21" t="b">
        <f t="shared" si="244"/>
        <v>0</v>
      </c>
      <c r="AE1195" s="21" t="b">
        <f t="shared" si="245"/>
        <v>0</v>
      </c>
      <c r="AF1195" s="21" t="b">
        <f ca="1">OR(AND($AC1195,NOT($AD1195)),AND($AC1195,OR(AND($G1195="",$H1195&lt;&gt;""),AND($G1195&lt;&gt;"",$H1195=""),AND($J1195="",$K1195&lt;&gt;""),AND($J1195&lt;&gt;"",$K1195=""),AND($M1195="",$N1195&lt;&gt;""),AND($M1195&lt;&gt;"",$N1195=""),AND($P1195="",$Q1195&lt;&gt;""),AND($P1195&lt;&gt;"",$Q1195=""),AND($S1195="",$T1195&lt;&gt;""),AND($S1195&lt;&gt;"",$T1195=""),AND($V1195="",$W1195&lt;&gt;""),AND($V1195&lt;&gt;"",$W1195=""))),AND($C1195&lt;&gt;"",$E1195&lt;&gt;"",LEFT(TRIM($C1195),1)&lt;&gt;LEFT(TRIM($E1195),1)),IF(OR($E1195="",$F1195=""),FALSE(),IFERROR(COUNTIF(INDIRECT("UNITS_"&amp;SUBSTITUTE(LEFT($E1195,FIND(" ",$E1195&amp;" ")-1),".","_")),$F1195)=0,TRUE())),AND($B1195&lt;&gt;"",OR(ISNUMBER(SEARCH("outro",LOWER($B1195))),ISNUMBER(SEARCH("divers",LOWER($B1195))),ISNUMBER(SEARCH("etc",LOWER($B1195))))),OR(AND(ISNUMBER(SEARCH("comunic",LOWER($B1195))),LEFT($E1195,3)&lt;&gt;"4.4"),AND(ISNUMBER(SEARCH("monitor",LOWER($B1195))),NOT(OR(LEFT($E1195,3)="1.5",LEFT($E1195,3)="2.5")))),AND($B1195&lt;&gt;"",OR(LEFT($C1195,1)="1",LEFT($C1195,1)="2"),$D1195=""),AND($D1195&lt;&gt;"",NOT(OR(LEFT($C1195,1)="1",LEFT($C1195,1)="2"))),AND($D1195&lt;&gt;"",COUNTIF(' PROJETO'!$B$14:$B$16,$D1195)=0),IF($D1195="",FALSE(),IF(COUNTIF(' PROJETO'!$B$14:$B$16,$D1195)=0,FALSE(),IFERROR(INDEX(' PROJETO'!$C$14:$C$16,MATCH($D1195,' PROJETO'!$B$14:$B$16,0))&lt;&gt;"Sim",FALSE()))))</f>
        <v>0</v>
      </c>
      <c r="AG1195" s="21" t="b">
        <f>AND($AC1195,$Y1195&gt;'CONFG.  LISTAS'!$F$4,$Z1195="",$AA1195="")</f>
        <v>0</v>
      </c>
      <c r="AH1195" s="21" t="str">
        <f t="shared" si="246"/>
        <v/>
      </c>
      <c r="AI1195" s="43" t="str">
        <f ca="1">IF(NOT($AC1195),"",IF(OR($B1195="",$C1195="",$E1195="",$F1195=""),"Preencha descrição, categoria, tipo e unidade.",IF(AND($B1195&lt;&gt;"",OR(LEFT($C1195,1)="1",LEFT($C1195,1)="2"),$D1195=""),"Informe a prática de restauração para itens diretos.",IF(AND($D1195&lt;&gt;"",NOT(OR(LEFT($C1195,1)="1",LEFT($C1195,1)="2"))),"Custos indiretos não devem pertencer a uma prática específica.",IF(AND($D1195&lt;&gt;"",COUNTIF(' PROJETO'!$B$14:$B$16,$D1195)=0),"Prática de restauração inválida ou não cadastrada.",IF(IF($D1195="",FALSE(),IF(COUNTIF(' PROJETO'!$B$14:$B$16,$D1195)=0,FALSE(),IFERROR(INDEX(' PROJETO'!$C$14:$C$16,MATCH($D1195,' PROJETO'!$B$14:$B$16,0))&lt;&gt;"Sim",FALSE()))),"A prática informada no item não foi selecionada na aba Projeto.",IF(AND(MAX($I1195,$L1195,$O1195,$R1195,$U1195,$X1195)&gt;'CONFG.  LISTAS'!$F$4,NOT(OR($Z1195&lt;&gt;"",$AA1195&lt;&gt;""))),"Memorial de cálculo ou anexo obrigatório não informado para item acima do limite.",IF(OR(AND($G1195&lt;&gt;"",$H1195&lt;&gt;"",OR($G1195&lt;=0,$H1195&lt;=0)),AND($J1195&lt;&gt;"",$K1195&lt;&gt;"",OR($J1195&lt;=0,$K1195&lt;=0)),AND($M1195&lt;&gt;"",$N1195&lt;&gt;"",OR($M1195&lt;=0,$N1195&lt;=0)),AND($P1195&lt;&gt;"",$Q1195&lt;&gt;"",OR($P1195&lt;=0,$Q1195&lt;=0)),AND($S1195&lt;&gt;"",$T1195&lt;&gt;"",OR($S1195&lt;=0,$T1195&lt;=0)),AND($V1195&lt;&gt;"",$W1195&lt;&gt;"",OR($V1195&lt;=0,$W1195&lt;=0))),"Revise os valores informados: valor unitário e quantidade devem ser maiores que zero.",IF(OR(AND($G1195="",$H1195&lt;&gt;""),AND($G1195&lt;&gt;"",$H1195=""),AND($J1195="",$K1195&lt;&gt;""),AND($J1195&lt;&gt;"",$K1195=""),AND($M1195="",$N1195&lt;&gt;""),AND($M1195&lt;&gt;"",$N1195=""),AND($P1195="",$Q1195&lt;&gt;""),AND($P1195&lt;&gt;"",$Q1195=""),AND($S1195="",$T1195&lt;&gt;""),AND($S1195&lt;&gt;"",$T1195=""),AND($V1195="",$W1195&lt;&gt;""),AND($V1195&lt;&gt;"",$W1195="")),"Há ano preenchido parcialmente: "&amp;TRIM(IF(AND($G1195="",$H1195&lt;&gt;""),"Ano 1 (falta valor unitário); ","")&amp;IF(AND($G1195&lt;&gt;"",$H1195=""),"Ano 1 (falta quantidade); ","")&amp;IF(AND($J1195="",$K1195&lt;&gt;""),"Ano 2 (falta valor unitário); ","")&amp;IF(AND($J1195&lt;&gt;"",$K1195=""),"Ano 2 (falta quantidade); ","")&amp;IF(AND($M1195="",$N1195&lt;&gt;""),"Ano 3 (falta valor unitário); ","")&amp;IF(AND($M1195&lt;&gt;"",$N1195=""),"Ano 3 (falta quantidade); ","")&amp;IF(AND($P1195="",$Q1195&lt;&gt;""),"Ano 4 (falta valor unitário); ","")&amp;IF(AND($P1195&lt;&gt;"",$Q1195=""),"Ano 4 (falta quantidade); ","")&amp;IF(AND($S1195="",$T1195&lt;&gt;""),"Ano 5 (falta valor unitário); ","")&amp;IF(AND($S1195&lt;&gt;"",$T1195=""),"Ano 5 (falta quantidade); ","")&amp;IF(AND($V1195="",$W1195&lt;&gt;""),"Ano 6 (falta valor unitário); ","")&amp;IF(AND($V1195&lt;&gt;"",$W1195=""),"Ano 6 (falta quantidade); ","")), IF(NOT(OR(AND($G1195&lt;&gt;"",$H1195&lt;&gt;""),AND($J1195&lt;&gt;"",$K1195&lt;&gt;""),AND($M1195&lt;&gt;"",$N1195&lt;&gt;""),AND($P1195&lt;&gt;"",$Q1195&lt;&gt;""),AND($S1195&lt;&gt;"",$T1195&lt;&gt;""),AND($V1195&lt;&gt;"",$W1195&lt;&gt;""))),"Informe pelo menos um ano completo com valor unitário e quantidade.",IF(AND($C1195&lt;&gt;"",$E1195&lt;&gt;"",LEFT(TRIM($C1195),1)&lt;&gt;LEFT(TRIM($E1195),1)),"Categoria e tipo estão incompatíveis.",IF(IF(OR($E1195="",$F1195=""),FALSE(),IFERROR(COUNTIF(INDIRECT("UNITS_"&amp;SUBSTITUTE(LEFT($E1195,FIND(" ",$E1195&amp;" ")-1),".","_")),$F1195)=0,TRUE())),"Unidade incompatível com o tipo selecionado.",IF(OR(AND(ISNUMBER(SEARCH("comunic",LOWER($B1195))),LEFT($E1195,3)&lt;&gt;"4.4"),AND(ISNUMBER(SEARCH("monitor",LOWER($B1195))),NOT(OR(LEFT($E1195,3)="1.5",LEFT($E1195,3)="2.5")))),"Revise a classificação do item conforme as regras de preenchimento.",IF(AND($B1195&lt;&gt;"",OR(ISNUMBER(SEARCH("outro",LOWER($B1195))),ISNUMBER(SEARCH("divers",LOWER($B1195))),ISNUMBER(SEARCH("kit",LOWER($B1195))),ISNUMBER(SEARCH("ferrament",LOWER($B1195))),ISNUMBER(SEARCH("epi",LOWER($B1195)))),NOT(OR($Z1195&lt;&gt;"",$AA1195&lt;&gt;""))),"Descrição muito genérica: detalhe melhor o item e registre o racional no memorial ou em anexo.",IF(AND($Y1195=0,$B1195&lt;&gt;"",OR($G1195&lt;&gt;"",$H1195&lt;&gt;"",$J1195&lt;&gt;"",$K1195&lt;&gt;"",$M1195&lt;&gt;"",$N1195&lt;&gt;"",$P1195&lt;&gt;"",$Q1195&lt;&gt;"",$S1195&lt;&gt;"",$T1195&lt;&gt;"",$V1195&lt;&gt;"",$W1195&lt;&gt;"")),"O item possui dados lançados, mas o total está zerado. Revise os valores informados.","")))))))))))))))</f>
        <v/>
      </c>
    </row>
    <row r="1196" spans="1:35" ht="14.25" customHeight="1" x14ac:dyDescent="0.25">
      <c r="A1196" s="57" t="str">
        <f t="shared" si="234"/>
        <v/>
      </c>
      <c r="B1196" s="58"/>
      <c r="C1196" s="58"/>
      <c r="D1196" s="58"/>
      <c r="E1196" s="58"/>
      <c r="F1196" s="58"/>
      <c r="G1196" s="269"/>
      <c r="H1196" s="59"/>
      <c r="I1196" s="273">
        <f t="shared" si="235"/>
        <v>0</v>
      </c>
      <c r="J1196" s="269"/>
      <c r="K1196" s="59"/>
      <c r="L1196" s="270">
        <f t="shared" si="236"/>
        <v>0</v>
      </c>
      <c r="M1196" s="269"/>
      <c r="N1196" s="59"/>
      <c r="O1196" s="270">
        <f t="shared" si="237"/>
        <v>0</v>
      </c>
      <c r="P1196" s="269"/>
      <c r="Q1196" s="59"/>
      <c r="R1196" s="271">
        <f t="shared" si="238"/>
        <v>0</v>
      </c>
      <c r="S1196" s="269"/>
      <c r="T1196" s="59"/>
      <c r="U1196" s="270">
        <f t="shared" si="239"/>
        <v>0</v>
      </c>
      <c r="V1196" s="269"/>
      <c r="W1196" s="59"/>
      <c r="X1196" s="270">
        <f t="shared" si="240"/>
        <v>0</v>
      </c>
      <c r="Y1196" s="270">
        <f t="shared" si="241"/>
        <v>0</v>
      </c>
      <c r="Z1196" s="58"/>
      <c r="AA1196" s="58"/>
      <c r="AB1196" s="60" t="str">
        <f t="shared" si="242"/>
        <v/>
      </c>
      <c r="AC1196" s="21" t="b">
        <f t="shared" si="243"/>
        <v>0</v>
      </c>
      <c r="AD1196" s="21" t="b">
        <f t="shared" si="244"/>
        <v>0</v>
      </c>
      <c r="AE1196" s="21" t="b">
        <f t="shared" si="245"/>
        <v>0</v>
      </c>
      <c r="AF1196" s="21" t="b">
        <f ca="1">OR(AND($AC1196,NOT($AD1196)),AND($AC1196,OR(AND($G1196="",$H1196&lt;&gt;""),AND($G1196&lt;&gt;"",$H1196=""),AND($J1196="",$K1196&lt;&gt;""),AND($J1196&lt;&gt;"",$K1196=""),AND($M1196="",$N1196&lt;&gt;""),AND($M1196&lt;&gt;"",$N1196=""),AND($P1196="",$Q1196&lt;&gt;""),AND($P1196&lt;&gt;"",$Q1196=""),AND($S1196="",$T1196&lt;&gt;""),AND($S1196&lt;&gt;"",$T1196=""),AND($V1196="",$W1196&lt;&gt;""),AND($V1196&lt;&gt;"",$W1196=""))),AND($C1196&lt;&gt;"",$E1196&lt;&gt;"",LEFT(TRIM($C1196),1)&lt;&gt;LEFT(TRIM($E1196),1)),IF(OR($E1196="",$F1196=""),FALSE(),IFERROR(COUNTIF(INDIRECT("UNITS_"&amp;SUBSTITUTE(LEFT($E1196,FIND(" ",$E1196&amp;" ")-1),".","_")),$F1196)=0,TRUE())),AND($B1196&lt;&gt;"",OR(ISNUMBER(SEARCH("outro",LOWER($B1196))),ISNUMBER(SEARCH("divers",LOWER($B1196))),ISNUMBER(SEARCH("etc",LOWER($B1196))))),OR(AND(ISNUMBER(SEARCH("comunic",LOWER($B1196))),LEFT($E1196,3)&lt;&gt;"4.4"),AND(ISNUMBER(SEARCH("monitor",LOWER($B1196))),NOT(OR(LEFT($E1196,3)="1.5",LEFT($E1196,3)="2.5")))),AND($B1196&lt;&gt;"",OR(LEFT($C1196,1)="1",LEFT($C1196,1)="2"),$D1196=""),AND($D1196&lt;&gt;"",NOT(OR(LEFT($C1196,1)="1",LEFT($C1196,1)="2"))),AND($D1196&lt;&gt;"",COUNTIF(' PROJETO'!$B$14:$B$16,$D1196)=0),IF($D1196="",FALSE(),IF(COUNTIF(' PROJETO'!$B$14:$B$16,$D1196)=0,FALSE(),IFERROR(INDEX(' PROJETO'!$C$14:$C$16,MATCH($D1196,' PROJETO'!$B$14:$B$16,0))&lt;&gt;"Sim",FALSE()))))</f>
        <v>0</v>
      </c>
      <c r="AG1196" s="21" t="b">
        <f>AND($AC1196,$Y1196&gt;'CONFG.  LISTAS'!$F$4,$Z1196="",$AA1196="")</f>
        <v>0</v>
      </c>
      <c r="AH1196" s="21" t="str">
        <f t="shared" si="246"/>
        <v/>
      </c>
      <c r="AI1196" s="43" t="str">
        <f ca="1">IF(NOT($AC1196),"",IF(OR($B1196="",$C1196="",$E1196="",$F1196=""),"Preencha descrição, categoria, tipo e unidade.",IF(AND($B1196&lt;&gt;"",OR(LEFT($C1196,1)="1",LEFT($C1196,1)="2"),$D1196=""),"Informe a prática de restauração para itens diretos.",IF(AND($D1196&lt;&gt;"",NOT(OR(LEFT($C1196,1)="1",LEFT($C1196,1)="2"))),"Custos indiretos não devem pertencer a uma prática específica.",IF(AND($D1196&lt;&gt;"",COUNTIF(' PROJETO'!$B$14:$B$16,$D1196)=0),"Prática de restauração inválida ou não cadastrada.",IF(IF($D1196="",FALSE(),IF(COUNTIF(' PROJETO'!$B$14:$B$16,$D1196)=0,FALSE(),IFERROR(INDEX(' PROJETO'!$C$14:$C$16,MATCH($D1196,' PROJETO'!$B$14:$B$16,0))&lt;&gt;"Sim",FALSE()))),"A prática informada no item não foi selecionada na aba Projeto.",IF(AND(MAX($I1196,$L1196,$O1196,$R1196,$U1196,$X1196)&gt;'CONFG.  LISTAS'!$F$4,NOT(OR($Z1196&lt;&gt;"",$AA1196&lt;&gt;""))),"Memorial de cálculo ou anexo obrigatório não informado para item acima do limite.",IF(OR(AND($G1196&lt;&gt;"",$H1196&lt;&gt;"",OR($G1196&lt;=0,$H1196&lt;=0)),AND($J1196&lt;&gt;"",$K1196&lt;&gt;"",OR($J1196&lt;=0,$K1196&lt;=0)),AND($M1196&lt;&gt;"",$N1196&lt;&gt;"",OR($M1196&lt;=0,$N1196&lt;=0)),AND($P1196&lt;&gt;"",$Q1196&lt;&gt;"",OR($P1196&lt;=0,$Q1196&lt;=0)),AND($S1196&lt;&gt;"",$T1196&lt;&gt;"",OR($S1196&lt;=0,$T1196&lt;=0)),AND($V1196&lt;&gt;"",$W1196&lt;&gt;"",OR($V1196&lt;=0,$W1196&lt;=0))),"Revise os valores informados: valor unitário e quantidade devem ser maiores que zero.",IF(OR(AND($G1196="",$H1196&lt;&gt;""),AND($G1196&lt;&gt;"",$H1196=""),AND($J1196="",$K1196&lt;&gt;""),AND($J1196&lt;&gt;"",$K1196=""),AND($M1196="",$N1196&lt;&gt;""),AND($M1196&lt;&gt;"",$N1196=""),AND($P1196="",$Q1196&lt;&gt;""),AND($P1196&lt;&gt;"",$Q1196=""),AND($S1196="",$T1196&lt;&gt;""),AND($S1196&lt;&gt;"",$T1196=""),AND($V1196="",$W1196&lt;&gt;""),AND($V1196&lt;&gt;"",$W1196="")),"Há ano preenchido parcialmente: "&amp;TRIM(IF(AND($G1196="",$H1196&lt;&gt;""),"Ano 1 (falta valor unitário); ","")&amp;IF(AND($G1196&lt;&gt;"",$H1196=""),"Ano 1 (falta quantidade); ","")&amp;IF(AND($J1196="",$K1196&lt;&gt;""),"Ano 2 (falta valor unitário); ","")&amp;IF(AND($J1196&lt;&gt;"",$K1196=""),"Ano 2 (falta quantidade); ","")&amp;IF(AND($M1196="",$N1196&lt;&gt;""),"Ano 3 (falta valor unitário); ","")&amp;IF(AND($M1196&lt;&gt;"",$N1196=""),"Ano 3 (falta quantidade); ","")&amp;IF(AND($P1196="",$Q1196&lt;&gt;""),"Ano 4 (falta valor unitário); ","")&amp;IF(AND($P1196&lt;&gt;"",$Q1196=""),"Ano 4 (falta quantidade); ","")&amp;IF(AND($S1196="",$T1196&lt;&gt;""),"Ano 5 (falta valor unitário); ","")&amp;IF(AND($S1196&lt;&gt;"",$T1196=""),"Ano 5 (falta quantidade); ","")&amp;IF(AND($V1196="",$W1196&lt;&gt;""),"Ano 6 (falta valor unitário); ","")&amp;IF(AND($V1196&lt;&gt;"",$W1196=""),"Ano 6 (falta quantidade); ","")), IF(NOT(OR(AND($G1196&lt;&gt;"",$H1196&lt;&gt;""),AND($J1196&lt;&gt;"",$K1196&lt;&gt;""),AND($M1196&lt;&gt;"",$N1196&lt;&gt;""),AND($P1196&lt;&gt;"",$Q1196&lt;&gt;""),AND($S1196&lt;&gt;"",$T1196&lt;&gt;""),AND($V1196&lt;&gt;"",$W1196&lt;&gt;""))),"Informe pelo menos um ano completo com valor unitário e quantidade.",IF(AND($C1196&lt;&gt;"",$E1196&lt;&gt;"",LEFT(TRIM($C1196),1)&lt;&gt;LEFT(TRIM($E1196),1)),"Categoria e tipo estão incompatíveis.",IF(IF(OR($E1196="",$F1196=""),FALSE(),IFERROR(COUNTIF(INDIRECT("UNITS_"&amp;SUBSTITUTE(LEFT($E1196,FIND(" ",$E1196&amp;" ")-1),".","_")),$F1196)=0,TRUE())),"Unidade incompatível com o tipo selecionado.",IF(OR(AND(ISNUMBER(SEARCH("comunic",LOWER($B1196))),LEFT($E1196,3)&lt;&gt;"4.4"),AND(ISNUMBER(SEARCH("monitor",LOWER($B1196))),NOT(OR(LEFT($E1196,3)="1.5",LEFT($E1196,3)="2.5")))),"Revise a classificação do item conforme as regras de preenchimento.",IF(AND($B1196&lt;&gt;"",OR(ISNUMBER(SEARCH("outro",LOWER($B1196))),ISNUMBER(SEARCH("divers",LOWER($B1196))),ISNUMBER(SEARCH("kit",LOWER($B1196))),ISNUMBER(SEARCH("ferrament",LOWER($B1196))),ISNUMBER(SEARCH("epi",LOWER($B1196)))),NOT(OR($Z1196&lt;&gt;"",$AA1196&lt;&gt;""))),"Descrição muito genérica: detalhe melhor o item e registre o racional no memorial ou em anexo.",IF(AND($Y1196=0,$B1196&lt;&gt;"",OR($G1196&lt;&gt;"",$H1196&lt;&gt;"",$J1196&lt;&gt;"",$K1196&lt;&gt;"",$M1196&lt;&gt;"",$N1196&lt;&gt;"",$P1196&lt;&gt;"",$Q1196&lt;&gt;"",$S1196&lt;&gt;"",$T1196&lt;&gt;"",$V1196&lt;&gt;"",$W1196&lt;&gt;"")),"O item possui dados lançados, mas o total está zerado. Revise os valores informados.","")))))))))))))))</f>
        <v/>
      </c>
    </row>
    <row r="1197" spans="1:35" ht="14.25" customHeight="1" x14ac:dyDescent="0.25">
      <c r="A1197" s="57" t="str">
        <f t="shared" si="234"/>
        <v/>
      </c>
      <c r="B1197" s="61"/>
      <c r="C1197" s="61"/>
      <c r="D1197" s="58"/>
      <c r="E1197" s="61"/>
      <c r="F1197" s="61"/>
      <c r="G1197" s="272"/>
      <c r="H1197" s="62"/>
      <c r="I1197" s="273">
        <f t="shared" si="235"/>
        <v>0</v>
      </c>
      <c r="J1197" s="272"/>
      <c r="K1197" s="62"/>
      <c r="L1197" s="270">
        <f t="shared" si="236"/>
        <v>0</v>
      </c>
      <c r="M1197" s="272"/>
      <c r="N1197" s="62"/>
      <c r="O1197" s="270">
        <f t="shared" si="237"/>
        <v>0</v>
      </c>
      <c r="P1197" s="272"/>
      <c r="Q1197" s="62"/>
      <c r="R1197" s="271">
        <f t="shared" si="238"/>
        <v>0</v>
      </c>
      <c r="S1197" s="272"/>
      <c r="T1197" s="62"/>
      <c r="U1197" s="270">
        <f t="shared" si="239"/>
        <v>0</v>
      </c>
      <c r="V1197" s="272"/>
      <c r="W1197" s="62"/>
      <c r="X1197" s="270">
        <f t="shared" si="240"/>
        <v>0</v>
      </c>
      <c r="Y1197" s="270">
        <f t="shared" si="241"/>
        <v>0</v>
      </c>
      <c r="Z1197" s="61"/>
      <c r="AA1197" s="61"/>
      <c r="AB1197" s="60" t="str">
        <f t="shared" si="242"/>
        <v/>
      </c>
      <c r="AC1197" s="21" t="b">
        <f t="shared" si="243"/>
        <v>0</v>
      </c>
      <c r="AD1197" s="21" t="b">
        <f t="shared" si="244"/>
        <v>0</v>
      </c>
      <c r="AE1197" s="21" t="b">
        <f t="shared" si="245"/>
        <v>0</v>
      </c>
      <c r="AF1197" s="21" t="b">
        <f ca="1">OR(AND($AC1197,NOT($AD1197)),AND($AC1197,OR(AND($G1197="",$H1197&lt;&gt;""),AND($G1197&lt;&gt;"",$H1197=""),AND($J1197="",$K1197&lt;&gt;""),AND($J1197&lt;&gt;"",$K1197=""),AND($M1197="",$N1197&lt;&gt;""),AND($M1197&lt;&gt;"",$N1197=""),AND($P1197="",$Q1197&lt;&gt;""),AND($P1197&lt;&gt;"",$Q1197=""),AND($S1197="",$T1197&lt;&gt;""),AND($S1197&lt;&gt;"",$T1197=""),AND($V1197="",$W1197&lt;&gt;""),AND($V1197&lt;&gt;"",$W1197=""))),AND($C1197&lt;&gt;"",$E1197&lt;&gt;"",LEFT(TRIM($C1197),1)&lt;&gt;LEFT(TRIM($E1197),1)),IF(OR($E1197="",$F1197=""),FALSE(),IFERROR(COUNTIF(INDIRECT("UNITS_"&amp;SUBSTITUTE(LEFT($E1197,FIND(" ",$E1197&amp;" ")-1),".","_")),$F1197)=0,TRUE())),AND($B1197&lt;&gt;"",OR(ISNUMBER(SEARCH("outro",LOWER($B1197))),ISNUMBER(SEARCH("divers",LOWER($B1197))),ISNUMBER(SEARCH("etc",LOWER($B1197))))),OR(AND(ISNUMBER(SEARCH("comunic",LOWER($B1197))),LEFT($E1197,3)&lt;&gt;"4.4"),AND(ISNUMBER(SEARCH("monitor",LOWER($B1197))),NOT(OR(LEFT($E1197,3)="1.5",LEFT($E1197,3)="2.5")))),AND($B1197&lt;&gt;"",OR(LEFT($C1197,1)="1",LEFT($C1197,1)="2"),$D1197=""),AND($D1197&lt;&gt;"",NOT(OR(LEFT($C1197,1)="1",LEFT($C1197,1)="2"))),AND($D1197&lt;&gt;"",COUNTIF(' PROJETO'!$B$14:$B$16,$D1197)=0),IF($D1197="",FALSE(),IF(COUNTIF(' PROJETO'!$B$14:$B$16,$D1197)=0,FALSE(),IFERROR(INDEX(' PROJETO'!$C$14:$C$16,MATCH($D1197,' PROJETO'!$B$14:$B$16,0))&lt;&gt;"Sim",FALSE()))))</f>
        <v>0</v>
      </c>
      <c r="AG1197" s="21" t="b">
        <f>AND($AC1197,$Y1197&gt;'CONFG.  LISTAS'!$F$4,$Z1197="",$AA1197="")</f>
        <v>0</v>
      </c>
      <c r="AH1197" s="21" t="str">
        <f t="shared" si="246"/>
        <v/>
      </c>
      <c r="AI1197" s="43" t="str">
        <f ca="1">IF(NOT($AC1197),"",IF(OR($B1197="",$C1197="",$E1197="",$F1197=""),"Preencha descrição, categoria, tipo e unidade.",IF(AND($B1197&lt;&gt;"",OR(LEFT($C1197,1)="1",LEFT($C1197,1)="2"),$D1197=""),"Informe a prática de restauração para itens diretos.",IF(AND($D1197&lt;&gt;"",NOT(OR(LEFT($C1197,1)="1",LEFT($C1197,1)="2"))),"Custos indiretos não devem pertencer a uma prática específica.",IF(AND($D1197&lt;&gt;"",COUNTIF(' PROJETO'!$B$14:$B$16,$D1197)=0),"Prática de restauração inválida ou não cadastrada.",IF(IF($D1197="",FALSE(),IF(COUNTIF(' PROJETO'!$B$14:$B$16,$D1197)=0,FALSE(),IFERROR(INDEX(' PROJETO'!$C$14:$C$16,MATCH($D1197,' PROJETO'!$B$14:$B$16,0))&lt;&gt;"Sim",FALSE()))),"A prática informada no item não foi selecionada na aba Projeto.",IF(AND(MAX($I1197,$L1197,$O1197,$R1197,$U1197,$X1197)&gt;'CONFG.  LISTAS'!$F$4,NOT(OR($Z1197&lt;&gt;"",$AA1197&lt;&gt;""))),"Memorial de cálculo ou anexo obrigatório não informado para item acima do limite.",IF(OR(AND($G1197&lt;&gt;"",$H1197&lt;&gt;"",OR($G1197&lt;=0,$H1197&lt;=0)),AND($J1197&lt;&gt;"",$K1197&lt;&gt;"",OR($J1197&lt;=0,$K1197&lt;=0)),AND($M1197&lt;&gt;"",$N1197&lt;&gt;"",OR($M1197&lt;=0,$N1197&lt;=0)),AND($P1197&lt;&gt;"",$Q1197&lt;&gt;"",OR($P1197&lt;=0,$Q1197&lt;=0)),AND($S1197&lt;&gt;"",$T1197&lt;&gt;"",OR($S1197&lt;=0,$T1197&lt;=0)),AND($V1197&lt;&gt;"",$W1197&lt;&gt;"",OR($V1197&lt;=0,$W1197&lt;=0))),"Revise os valores informados: valor unitário e quantidade devem ser maiores que zero.",IF(OR(AND($G1197="",$H1197&lt;&gt;""),AND($G1197&lt;&gt;"",$H1197=""),AND($J1197="",$K1197&lt;&gt;""),AND($J1197&lt;&gt;"",$K1197=""),AND($M1197="",$N1197&lt;&gt;""),AND($M1197&lt;&gt;"",$N1197=""),AND($P1197="",$Q1197&lt;&gt;""),AND($P1197&lt;&gt;"",$Q1197=""),AND($S1197="",$T1197&lt;&gt;""),AND($S1197&lt;&gt;"",$T1197=""),AND($V1197="",$W1197&lt;&gt;""),AND($V1197&lt;&gt;"",$W1197="")),"Há ano preenchido parcialmente: "&amp;TRIM(IF(AND($G1197="",$H1197&lt;&gt;""),"Ano 1 (falta valor unitário); ","")&amp;IF(AND($G1197&lt;&gt;"",$H1197=""),"Ano 1 (falta quantidade); ","")&amp;IF(AND($J1197="",$K1197&lt;&gt;""),"Ano 2 (falta valor unitário); ","")&amp;IF(AND($J1197&lt;&gt;"",$K1197=""),"Ano 2 (falta quantidade); ","")&amp;IF(AND($M1197="",$N1197&lt;&gt;""),"Ano 3 (falta valor unitário); ","")&amp;IF(AND($M1197&lt;&gt;"",$N1197=""),"Ano 3 (falta quantidade); ","")&amp;IF(AND($P1197="",$Q1197&lt;&gt;""),"Ano 4 (falta valor unitário); ","")&amp;IF(AND($P1197&lt;&gt;"",$Q1197=""),"Ano 4 (falta quantidade); ","")&amp;IF(AND($S1197="",$T1197&lt;&gt;""),"Ano 5 (falta valor unitário); ","")&amp;IF(AND($S1197&lt;&gt;"",$T1197=""),"Ano 5 (falta quantidade); ","")&amp;IF(AND($V1197="",$W1197&lt;&gt;""),"Ano 6 (falta valor unitário); ","")&amp;IF(AND($V1197&lt;&gt;"",$W1197=""),"Ano 6 (falta quantidade); ","")), IF(NOT(OR(AND($G1197&lt;&gt;"",$H1197&lt;&gt;""),AND($J1197&lt;&gt;"",$K1197&lt;&gt;""),AND($M1197&lt;&gt;"",$N1197&lt;&gt;""),AND($P1197&lt;&gt;"",$Q1197&lt;&gt;""),AND($S1197&lt;&gt;"",$T1197&lt;&gt;""),AND($V1197&lt;&gt;"",$W1197&lt;&gt;""))),"Informe pelo menos um ano completo com valor unitário e quantidade.",IF(AND($C1197&lt;&gt;"",$E1197&lt;&gt;"",LEFT(TRIM($C1197),1)&lt;&gt;LEFT(TRIM($E1197),1)),"Categoria e tipo estão incompatíveis.",IF(IF(OR($E1197="",$F1197=""),FALSE(),IFERROR(COUNTIF(INDIRECT("UNITS_"&amp;SUBSTITUTE(LEFT($E1197,FIND(" ",$E1197&amp;" ")-1),".","_")),$F1197)=0,TRUE())),"Unidade incompatível com o tipo selecionado.",IF(OR(AND(ISNUMBER(SEARCH("comunic",LOWER($B1197))),LEFT($E1197,3)&lt;&gt;"4.4"),AND(ISNUMBER(SEARCH("monitor",LOWER($B1197))),NOT(OR(LEFT($E1197,3)="1.5",LEFT($E1197,3)="2.5")))),"Revise a classificação do item conforme as regras de preenchimento.",IF(AND($B1197&lt;&gt;"",OR(ISNUMBER(SEARCH("outro",LOWER($B1197))),ISNUMBER(SEARCH("divers",LOWER($B1197))),ISNUMBER(SEARCH("kit",LOWER($B1197))),ISNUMBER(SEARCH("ferrament",LOWER($B1197))),ISNUMBER(SEARCH("epi",LOWER($B1197)))),NOT(OR($Z1197&lt;&gt;"",$AA1197&lt;&gt;""))),"Descrição muito genérica: detalhe melhor o item e registre o racional no memorial ou em anexo.",IF(AND($Y1197=0,$B1197&lt;&gt;"",OR($G1197&lt;&gt;"",$H1197&lt;&gt;"",$J1197&lt;&gt;"",$K1197&lt;&gt;"",$M1197&lt;&gt;"",$N1197&lt;&gt;"",$P1197&lt;&gt;"",$Q1197&lt;&gt;"",$S1197&lt;&gt;"",$T1197&lt;&gt;"",$V1197&lt;&gt;"",$W1197&lt;&gt;"")),"O item possui dados lançados, mas o total está zerado. Revise os valores informados.","")))))))))))))))</f>
        <v/>
      </c>
    </row>
    <row r="1198" spans="1:35" ht="14.25" customHeight="1" x14ac:dyDescent="0.25">
      <c r="A1198" s="57" t="str">
        <f t="shared" si="234"/>
        <v/>
      </c>
      <c r="B1198" s="58"/>
      <c r="C1198" s="58"/>
      <c r="D1198" s="58"/>
      <c r="E1198" s="58"/>
      <c r="F1198" s="58"/>
      <c r="G1198" s="269"/>
      <c r="H1198" s="59"/>
      <c r="I1198" s="273">
        <f t="shared" si="235"/>
        <v>0</v>
      </c>
      <c r="J1198" s="269"/>
      <c r="K1198" s="59"/>
      <c r="L1198" s="270">
        <f t="shared" si="236"/>
        <v>0</v>
      </c>
      <c r="M1198" s="269"/>
      <c r="N1198" s="59"/>
      <c r="O1198" s="270">
        <f t="shared" si="237"/>
        <v>0</v>
      </c>
      <c r="P1198" s="269"/>
      <c r="Q1198" s="59"/>
      <c r="R1198" s="271">
        <f t="shared" si="238"/>
        <v>0</v>
      </c>
      <c r="S1198" s="269"/>
      <c r="T1198" s="59"/>
      <c r="U1198" s="270">
        <f t="shared" si="239"/>
        <v>0</v>
      </c>
      <c r="V1198" s="269"/>
      <c r="W1198" s="59"/>
      <c r="X1198" s="270">
        <f t="shared" si="240"/>
        <v>0</v>
      </c>
      <c r="Y1198" s="270">
        <f t="shared" si="241"/>
        <v>0</v>
      </c>
      <c r="Z1198" s="58"/>
      <c r="AA1198" s="58"/>
      <c r="AB1198" s="60" t="str">
        <f t="shared" si="242"/>
        <v/>
      </c>
      <c r="AC1198" s="21" t="b">
        <f t="shared" si="243"/>
        <v>0</v>
      </c>
      <c r="AD1198" s="21" t="b">
        <f t="shared" si="244"/>
        <v>0</v>
      </c>
      <c r="AE1198" s="21" t="b">
        <f t="shared" si="245"/>
        <v>0</v>
      </c>
      <c r="AF1198" s="21" t="b">
        <f ca="1">OR(AND($AC1198,NOT($AD1198)),AND($AC1198,OR(AND($G1198="",$H1198&lt;&gt;""),AND($G1198&lt;&gt;"",$H1198=""),AND($J1198="",$K1198&lt;&gt;""),AND($J1198&lt;&gt;"",$K1198=""),AND($M1198="",$N1198&lt;&gt;""),AND($M1198&lt;&gt;"",$N1198=""),AND($P1198="",$Q1198&lt;&gt;""),AND($P1198&lt;&gt;"",$Q1198=""),AND($S1198="",$T1198&lt;&gt;""),AND($S1198&lt;&gt;"",$T1198=""),AND($V1198="",$W1198&lt;&gt;""),AND($V1198&lt;&gt;"",$W1198=""))),AND($C1198&lt;&gt;"",$E1198&lt;&gt;"",LEFT(TRIM($C1198),1)&lt;&gt;LEFT(TRIM($E1198),1)),IF(OR($E1198="",$F1198=""),FALSE(),IFERROR(COUNTIF(INDIRECT("UNITS_"&amp;SUBSTITUTE(LEFT($E1198,FIND(" ",$E1198&amp;" ")-1),".","_")),$F1198)=0,TRUE())),AND($B1198&lt;&gt;"",OR(ISNUMBER(SEARCH("outro",LOWER($B1198))),ISNUMBER(SEARCH("divers",LOWER($B1198))),ISNUMBER(SEARCH("etc",LOWER($B1198))))),OR(AND(ISNUMBER(SEARCH("comunic",LOWER($B1198))),LEFT($E1198,3)&lt;&gt;"4.4"),AND(ISNUMBER(SEARCH("monitor",LOWER($B1198))),NOT(OR(LEFT($E1198,3)="1.5",LEFT($E1198,3)="2.5")))),AND($B1198&lt;&gt;"",OR(LEFT($C1198,1)="1",LEFT($C1198,1)="2"),$D1198=""),AND($D1198&lt;&gt;"",NOT(OR(LEFT($C1198,1)="1",LEFT($C1198,1)="2"))),AND($D1198&lt;&gt;"",COUNTIF(' PROJETO'!$B$14:$B$16,$D1198)=0),IF($D1198="",FALSE(),IF(COUNTIF(' PROJETO'!$B$14:$B$16,$D1198)=0,FALSE(),IFERROR(INDEX(' PROJETO'!$C$14:$C$16,MATCH($D1198,' PROJETO'!$B$14:$B$16,0))&lt;&gt;"Sim",FALSE()))))</f>
        <v>0</v>
      </c>
      <c r="AG1198" s="21" t="b">
        <f>AND($AC1198,$Y1198&gt;'CONFG.  LISTAS'!$F$4,$Z1198="",$AA1198="")</f>
        <v>0</v>
      </c>
      <c r="AH1198" s="21" t="str">
        <f t="shared" si="246"/>
        <v/>
      </c>
      <c r="AI1198" s="43" t="str">
        <f ca="1">IF(NOT($AC1198),"",IF(OR($B1198="",$C1198="",$E1198="",$F1198=""),"Preencha descrição, categoria, tipo e unidade.",IF(AND($B1198&lt;&gt;"",OR(LEFT($C1198,1)="1",LEFT($C1198,1)="2"),$D1198=""),"Informe a prática de restauração para itens diretos.",IF(AND($D1198&lt;&gt;"",NOT(OR(LEFT($C1198,1)="1",LEFT($C1198,1)="2"))),"Custos indiretos não devem pertencer a uma prática específica.",IF(AND($D1198&lt;&gt;"",COUNTIF(' PROJETO'!$B$14:$B$16,$D1198)=0),"Prática de restauração inválida ou não cadastrada.",IF(IF($D1198="",FALSE(),IF(COUNTIF(' PROJETO'!$B$14:$B$16,$D1198)=0,FALSE(),IFERROR(INDEX(' PROJETO'!$C$14:$C$16,MATCH($D1198,' PROJETO'!$B$14:$B$16,0))&lt;&gt;"Sim",FALSE()))),"A prática informada no item não foi selecionada na aba Projeto.",IF(AND(MAX($I1198,$L1198,$O1198,$R1198,$U1198,$X1198)&gt;'CONFG.  LISTAS'!$F$4,NOT(OR($Z1198&lt;&gt;"",$AA1198&lt;&gt;""))),"Memorial de cálculo ou anexo obrigatório não informado para item acima do limite.",IF(OR(AND($G1198&lt;&gt;"",$H1198&lt;&gt;"",OR($G1198&lt;=0,$H1198&lt;=0)),AND($J1198&lt;&gt;"",$K1198&lt;&gt;"",OR($J1198&lt;=0,$K1198&lt;=0)),AND($M1198&lt;&gt;"",$N1198&lt;&gt;"",OR($M1198&lt;=0,$N1198&lt;=0)),AND($P1198&lt;&gt;"",$Q1198&lt;&gt;"",OR($P1198&lt;=0,$Q1198&lt;=0)),AND($S1198&lt;&gt;"",$T1198&lt;&gt;"",OR($S1198&lt;=0,$T1198&lt;=0)),AND($V1198&lt;&gt;"",$W1198&lt;&gt;"",OR($V1198&lt;=0,$W1198&lt;=0))),"Revise os valores informados: valor unitário e quantidade devem ser maiores que zero.",IF(OR(AND($G1198="",$H1198&lt;&gt;""),AND($G1198&lt;&gt;"",$H1198=""),AND($J1198="",$K1198&lt;&gt;""),AND($J1198&lt;&gt;"",$K1198=""),AND($M1198="",$N1198&lt;&gt;""),AND($M1198&lt;&gt;"",$N1198=""),AND($P1198="",$Q1198&lt;&gt;""),AND($P1198&lt;&gt;"",$Q1198=""),AND($S1198="",$T1198&lt;&gt;""),AND($S1198&lt;&gt;"",$T1198=""),AND($V1198="",$W1198&lt;&gt;""),AND($V1198&lt;&gt;"",$W1198="")),"Há ano preenchido parcialmente: "&amp;TRIM(IF(AND($G1198="",$H1198&lt;&gt;""),"Ano 1 (falta valor unitário); ","")&amp;IF(AND($G1198&lt;&gt;"",$H1198=""),"Ano 1 (falta quantidade); ","")&amp;IF(AND($J1198="",$K1198&lt;&gt;""),"Ano 2 (falta valor unitário); ","")&amp;IF(AND($J1198&lt;&gt;"",$K1198=""),"Ano 2 (falta quantidade); ","")&amp;IF(AND($M1198="",$N1198&lt;&gt;""),"Ano 3 (falta valor unitário); ","")&amp;IF(AND($M1198&lt;&gt;"",$N1198=""),"Ano 3 (falta quantidade); ","")&amp;IF(AND($P1198="",$Q1198&lt;&gt;""),"Ano 4 (falta valor unitário); ","")&amp;IF(AND($P1198&lt;&gt;"",$Q1198=""),"Ano 4 (falta quantidade); ","")&amp;IF(AND($S1198="",$T1198&lt;&gt;""),"Ano 5 (falta valor unitário); ","")&amp;IF(AND($S1198&lt;&gt;"",$T1198=""),"Ano 5 (falta quantidade); ","")&amp;IF(AND($V1198="",$W1198&lt;&gt;""),"Ano 6 (falta valor unitário); ","")&amp;IF(AND($V1198&lt;&gt;"",$W1198=""),"Ano 6 (falta quantidade); ","")), IF(NOT(OR(AND($G1198&lt;&gt;"",$H1198&lt;&gt;""),AND($J1198&lt;&gt;"",$K1198&lt;&gt;""),AND($M1198&lt;&gt;"",$N1198&lt;&gt;""),AND($P1198&lt;&gt;"",$Q1198&lt;&gt;""),AND($S1198&lt;&gt;"",$T1198&lt;&gt;""),AND($V1198&lt;&gt;"",$W1198&lt;&gt;""))),"Informe pelo menos um ano completo com valor unitário e quantidade.",IF(AND($C1198&lt;&gt;"",$E1198&lt;&gt;"",LEFT(TRIM($C1198),1)&lt;&gt;LEFT(TRIM($E1198),1)),"Categoria e tipo estão incompatíveis.",IF(IF(OR($E1198="",$F1198=""),FALSE(),IFERROR(COUNTIF(INDIRECT("UNITS_"&amp;SUBSTITUTE(LEFT($E1198,FIND(" ",$E1198&amp;" ")-1),".","_")),$F1198)=0,TRUE())),"Unidade incompatível com o tipo selecionado.",IF(OR(AND(ISNUMBER(SEARCH("comunic",LOWER($B1198))),LEFT($E1198,3)&lt;&gt;"4.4"),AND(ISNUMBER(SEARCH("monitor",LOWER($B1198))),NOT(OR(LEFT($E1198,3)="1.5",LEFT($E1198,3)="2.5")))),"Revise a classificação do item conforme as regras de preenchimento.",IF(AND($B1198&lt;&gt;"",OR(ISNUMBER(SEARCH("outro",LOWER($B1198))),ISNUMBER(SEARCH("divers",LOWER($B1198))),ISNUMBER(SEARCH("kit",LOWER($B1198))),ISNUMBER(SEARCH("ferrament",LOWER($B1198))),ISNUMBER(SEARCH("epi",LOWER($B1198)))),NOT(OR($Z1198&lt;&gt;"",$AA1198&lt;&gt;""))),"Descrição muito genérica: detalhe melhor o item e registre o racional no memorial ou em anexo.",IF(AND($Y1198=0,$B1198&lt;&gt;"",OR($G1198&lt;&gt;"",$H1198&lt;&gt;"",$J1198&lt;&gt;"",$K1198&lt;&gt;"",$M1198&lt;&gt;"",$N1198&lt;&gt;"",$P1198&lt;&gt;"",$Q1198&lt;&gt;"",$S1198&lt;&gt;"",$T1198&lt;&gt;"",$V1198&lt;&gt;"",$W1198&lt;&gt;"")),"O item possui dados lançados, mas o total está zerado. Revise os valores informados.","")))))))))))))))</f>
        <v/>
      </c>
    </row>
    <row r="1199" spans="1:35" ht="14.25" customHeight="1" x14ac:dyDescent="0.25">
      <c r="A1199" s="57" t="str">
        <f t="shared" si="234"/>
        <v/>
      </c>
      <c r="B1199" s="61"/>
      <c r="C1199" s="61"/>
      <c r="D1199" s="58"/>
      <c r="E1199" s="61"/>
      <c r="F1199" s="61"/>
      <c r="G1199" s="272"/>
      <c r="H1199" s="62"/>
      <c r="I1199" s="273">
        <f t="shared" si="235"/>
        <v>0</v>
      </c>
      <c r="J1199" s="272"/>
      <c r="K1199" s="62"/>
      <c r="L1199" s="270">
        <f t="shared" si="236"/>
        <v>0</v>
      </c>
      <c r="M1199" s="272"/>
      <c r="N1199" s="62"/>
      <c r="O1199" s="270">
        <f t="shared" si="237"/>
        <v>0</v>
      </c>
      <c r="P1199" s="272"/>
      <c r="Q1199" s="62"/>
      <c r="R1199" s="271">
        <f t="shared" si="238"/>
        <v>0</v>
      </c>
      <c r="S1199" s="272"/>
      <c r="T1199" s="62"/>
      <c r="U1199" s="270">
        <f t="shared" si="239"/>
        <v>0</v>
      </c>
      <c r="V1199" s="272"/>
      <c r="W1199" s="62"/>
      <c r="X1199" s="270">
        <f t="shared" si="240"/>
        <v>0</v>
      </c>
      <c r="Y1199" s="270">
        <f t="shared" si="241"/>
        <v>0</v>
      </c>
      <c r="Z1199" s="61"/>
      <c r="AA1199" s="61"/>
      <c r="AB1199" s="60" t="str">
        <f t="shared" si="242"/>
        <v/>
      </c>
      <c r="AC1199" s="21" t="b">
        <f t="shared" si="243"/>
        <v>0</v>
      </c>
      <c r="AD1199" s="21" t="b">
        <f t="shared" si="244"/>
        <v>0</v>
      </c>
      <c r="AE1199" s="21" t="b">
        <f t="shared" si="245"/>
        <v>0</v>
      </c>
      <c r="AF1199" s="21" t="b">
        <f ca="1">OR(AND($AC1199,NOT($AD1199)),AND($AC1199,OR(AND($G1199="",$H1199&lt;&gt;""),AND($G1199&lt;&gt;"",$H1199=""),AND($J1199="",$K1199&lt;&gt;""),AND($J1199&lt;&gt;"",$K1199=""),AND($M1199="",$N1199&lt;&gt;""),AND($M1199&lt;&gt;"",$N1199=""),AND($P1199="",$Q1199&lt;&gt;""),AND($P1199&lt;&gt;"",$Q1199=""),AND($S1199="",$T1199&lt;&gt;""),AND($S1199&lt;&gt;"",$T1199=""),AND($V1199="",$W1199&lt;&gt;""),AND($V1199&lt;&gt;"",$W1199=""))),AND($C1199&lt;&gt;"",$E1199&lt;&gt;"",LEFT(TRIM($C1199),1)&lt;&gt;LEFT(TRIM($E1199),1)),IF(OR($E1199="",$F1199=""),FALSE(),IFERROR(COUNTIF(INDIRECT("UNITS_"&amp;SUBSTITUTE(LEFT($E1199,FIND(" ",$E1199&amp;" ")-1),".","_")),$F1199)=0,TRUE())),AND($B1199&lt;&gt;"",OR(ISNUMBER(SEARCH("outro",LOWER($B1199))),ISNUMBER(SEARCH("divers",LOWER($B1199))),ISNUMBER(SEARCH("etc",LOWER($B1199))))),OR(AND(ISNUMBER(SEARCH("comunic",LOWER($B1199))),LEFT($E1199,3)&lt;&gt;"4.4"),AND(ISNUMBER(SEARCH("monitor",LOWER($B1199))),NOT(OR(LEFT($E1199,3)="1.5",LEFT($E1199,3)="2.5")))),AND($B1199&lt;&gt;"",OR(LEFT($C1199,1)="1",LEFT($C1199,1)="2"),$D1199=""),AND($D1199&lt;&gt;"",NOT(OR(LEFT($C1199,1)="1",LEFT($C1199,1)="2"))),AND($D1199&lt;&gt;"",COUNTIF(' PROJETO'!$B$14:$B$16,$D1199)=0),IF($D1199="",FALSE(),IF(COUNTIF(' PROJETO'!$B$14:$B$16,$D1199)=0,FALSE(),IFERROR(INDEX(' PROJETO'!$C$14:$C$16,MATCH($D1199,' PROJETO'!$B$14:$B$16,0))&lt;&gt;"Sim",FALSE()))))</f>
        <v>0</v>
      </c>
      <c r="AG1199" s="21" t="b">
        <f>AND($AC1199,$Y1199&gt;'CONFG.  LISTAS'!$F$4,$Z1199="",$AA1199="")</f>
        <v>0</v>
      </c>
      <c r="AH1199" s="21" t="str">
        <f t="shared" si="246"/>
        <v/>
      </c>
      <c r="AI1199" s="43" t="str">
        <f ca="1">IF(NOT($AC1199),"",IF(OR($B1199="",$C1199="",$E1199="",$F1199=""),"Preencha descrição, categoria, tipo e unidade.",IF(AND($B1199&lt;&gt;"",OR(LEFT($C1199,1)="1",LEFT($C1199,1)="2"),$D1199=""),"Informe a prática de restauração para itens diretos.",IF(AND($D1199&lt;&gt;"",NOT(OR(LEFT($C1199,1)="1",LEFT($C1199,1)="2"))),"Custos indiretos não devem pertencer a uma prática específica.",IF(AND($D1199&lt;&gt;"",COUNTIF(' PROJETO'!$B$14:$B$16,$D1199)=0),"Prática de restauração inválida ou não cadastrada.",IF(IF($D1199="",FALSE(),IF(COUNTIF(' PROJETO'!$B$14:$B$16,$D1199)=0,FALSE(),IFERROR(INDEX(' PROJETO'!$C$14:$C$16,MATCH($D1199,' PROJETO'!$B$14:$B$16,0))&lt;&gt;"Sim",FALSE()))),"A prática informada no item não foi selecionada na aba Projeto.",IF(AND(MAX($I1199,$L1199,$O1199,$R1199,$U1199,$X1199)&gt;'CONFG.  LISTAS'!$F$4,NOT(OR($Z1199&lt;&gt;"",$AA1199&lt;&gt;""))),"Memorial de cálculo ou anexo obrigatório não informado para item acima do limite.",IF(OR(AND($G1199&lt;&gt;"",$H1199&lt;&gt;"",OR($G1199&lt;=0,$H1199&lt;=0)),AND($J1199&lt;&gt;"",$K1199&lt;&gt;"",OR($J1199&lt;=0,$K1199&lt;=0)),AND($M1199&lt;&gt;"",$N1199&lt;&gt;"",OR($M1199&lt;=0,$N1199&lt;=0)),AND($P1199&lt;&gt;"",$Q1199&lt;&gt;"",OR($P1199&lt;=0,$Q1199&lt;=0)),AND($S1199&lt;&gt;"",$T1199&lt;&gt;"",OR($S1199&lt;=0,$T1199&lt;=0)),AND($V1199&lt;&gt;"",$W1199&lt;&gt;"",OR($V1199&lt;=0,$W1199&lt;=0))),"Revise os valores informados: valor unitário e quantidade devem ser maiores que zero.",IF(OR(AND($G1199="",$H1199&lt;&gt;""),AND($G1199&lt;&gt;"",$H1199=""),AND($J1199="",$K1199&lt;&gt;""),AND($J1199&lt;&gt;"",$K1199=""),AND($M1199="",$N1199&lt;&gt;""),AND($M1199&lt;&gt;"",$N1199=""),AND($P1199="",$Q1199&lt;&gt;""),AND($P1199&lt;&gt;"",$Q1199=""),AND($S1199="",$T1199&lt;&gt;""),AND($S1199&lt;&gt;"",$T1199=""),AND($V1199="",$W1199&lt;&gt;""),AND($V1199&lt;&gt;"",$W1199="")),"Há ano preenchido parcialmente: "&amp;TRIM(IF(AND($G1199="",$H1199&lt;&gt;""),"Ano 1 (falta valor unitário); ","")&amp;IF(AND($G1199&lt;&gt;"",$H1199=""),"Ano 1 (falta quantidade); ","")&amp;IF(AND($J1199="",$K1199&lt;&gt;""),"Ano 2 (falta valor unitário); ","")&amp;IF(AND($J1199&lt;&gt;"",$K1199=""),"Ano 2 (falta quantidade); ","")&amp;IF(AND($M1199="",$N1199&lt;&gt;""),"Ano 3 (falta valor unitário); ","")&amp;IF(AND($M1199&lt;&gt;"",$N1199=""),"Ano 3 (falta quantidade); ","")&amp;IF(AND($P1199="",$Q1199&lt;&gt;""),"Ano 4 (falta valor unitário); ","")&amp;IF(AND($P1199&lt;&gt;"",$Q1199=""),"Ano 4 (falta quantidade); ","")&amp;IF(AND($S1199="",$T1199&lt;&gt;""),"Ano 5 (falta valor unitário); ","")&amp;IF(AND($S1199&lt;&gt;"",$T1199=""),"Ano 5 (falta quantidade); ","")&amp;IF(AND($V1199="",$W1199&lt;&gt;""),"Ano 6 (falta valor unitário); ","")&amp;IF(AND($V1199&lt;&gt;"",$W1199=""),"Ano 6 (falta quantidade); ","")), IF(NOT(OR(AND($G1199&lt;&gt;"",$H1199&lt;&gt;""),AND($J1199&lt;&gt;"",$K1199&lt;&gt;""),AND($M1199&lt;&gt;"",$N1199&lt;&gt;""),AND($P1199&lt;&gt;"",$Q1199&lt;&gt;""),AND($S1199&lt;&gt;"",$T1199&lt;&gt;""),AND($V1199&lt;&gt;"",$W1199&lt;&gt;""))),"Informe pelo menos um ano completo com valor unitário e quantidade.",IF(AND($C1199&lt;&gt;"",$E1199&lt;&gt;"",LEFT(TRIM($C1199),1)&lt;&gt;LEFT(TRIM($E1199),1)),"Categoria e tipo estão incompatíveis.",IF(IF(OR($E1199="",$F1199=""),FALSE(),IFERROR(COUNTIF(INDIRECT("UNITS_"&amp;SUBSTITUTE(LEFT($E1199,FIND(" ",$E1199&amp;" ")-1),".","_")),$F1199)=0,TRUE())),"Unidade incompatível com o tipo selecionado.",IF(OR(AND(ISNUMBER(SEARCH("comunic",LOWER($B1199))),LEFT($E1199,3)&lt;&gt;"4.4"),AND(ISNUMBER(SEARCH("monitor",LOWER($B1199))),NOT(OR(LEFT($E1199,3)="1.5",LEFT($E1199,3)="2.5")))),"Revise a classificação do item conforme as regras de preenchimento.",IF(AND($B1199&lt;&gt;"",OR(ISNUMBER(SEARCH("outro",LOWER($B1199))),ISNUMBER(SEARCH("divers",LOWER($B1199))),ISNUMBER(SEARCH("kit",LOWER($B1199))),ISNUMBER(SEARCH("ferrament",LOWER($B1199))),ISNUMBER(SEARCH("epi",LOWER($B1199)))),NOT(OR($Z1199&lt;&gt;"",$AA1199&lt;&gt;""))),"Descrição muito genérica: detalhe melhor o item e registre o racional no memorial ou em anexo.",IF(AND($Y1199=0,$B1199&lt;&gt;"",OR($G1199&lt;&gt;"",$H1199&lt;&gt;"",$J1199&lt;&gt;"",$K1199&lt;&gt;"",$M1199&lt;&gt;"",$N1199&lt;&gt;"",$P1199&lt;&gt;"",$Q1199&lt;&gt;"",$S1199&lt;&gt;"",$T1199&lt;&gt;"",$V1199&lt;&gt;"",$W1199&lt;&gt;"")),"O item possui dados lançados, mas o total está zerado. Revise os valores informados.","")))))))))))))))</f>
        <v/>
      </c>
    </row>
    <row r="1200" spans="1:35" ht="14.25" customHeight="1" x14ac:dyDescent="0.25">
      <c r="A1200" s="57" t="str">
        <f t="shared" si="234"/>
        <v/>
      </c>
      <c r="B1200" s="58"/>
      <c r="C1200" s="58"/>
      <c r="D1200" s="58"/>
      <c r="E1200" s="58"/>
      <c r="F1200" s="58"/>
      <c r="G1200" s="269"/>
      <c r="H1200" s="59"/>
      <c r="I1200" s="273">
        <f t="shared" si="235"/>
        <v>0</v>
      </c>
      <c r="J1200" s="269"/>
      <c r="K1200" s="59"/>
      <c r="L1200" s="270">
        <f t="shared" si="236"/>
        <v>0</v>
      </c>
      <c r="M1200" s="269"/>
      <c r="N1200" s="59"/>
      <c r="O1200" s="270">
        <f t="shared" si="237"/>
        <v>0</v>
      </c>
      <c r="P1200" s="269"/>
      <c r="Q1200" s="59"/>
      <c r="R1200" s="271">
        <f t="shared" si="238"/>
        <v>0</v>
      </c>
      <c r="S1200" s="269"/>
      <c r="T1200" s="59"/>
      <c r="U1200" s="270">
        <f t="shared" si="239"/>
        <v>0</v>
      </c>
      <c r="V1200" s="269"/>
      <c r="W1200" s="59"/>
      <c r="X1200" s="270">
        <f t="shared" si="240"/>
        <v>0</v>
      </c>
      <c r="Y1200" s="270">
        <f t="shared" si="241"/>
        <v>0</v>
      </c>
      <c r="Z1200" s="58"/>
      <c r="AA1200" s="58"/>
      <c r="AB1200" s="60" t="str">
        <f t="shared" si="242"/>
        <v/>
      </c>
      <c r="AC1200" s="21" t="b">
        <f t="shared" si="243"/>
        <v>0</v>
      </c>
      <c r="AD1200" s="21" t="b">
        <f t="shared" si="244"/>
        <v>0</v>
      </c>
      <c r="AE1200" s="21" t="b">
        <f t="shared" si="245"/>
        <v>0</v>
      </c>
      <c r="AF1200" s="21" t="b">
        <f ca="1">OR(AND($AC1200,NOT($AD1200)),AND($AC1200,OR(AND($G1200="",$H1200&lt;&gt;""),AND($G1200&lt;&gt;"",$H1200=""),AND($J1200="",$K1200&lt;&gt;""),AND($J1200&lt;&gt;"",$K1200=""),AND($M1200="",$N1200&lt;&gt;""),AND($M1200&lt;&gt;"",$N1200=""),AND($P1200="",$Q1200&lt;&gt;""),AND($P1200&lt;&gt;"",$Q1200=""),AND($S1200="",$T1200&lt;&gt;""),AND($S1200&lt;&gt;"",$T1200=""),AND($V1200="",$W1200&lt;&gt;""),AND($V1200&lt;&gt;"",$W1200=""))),AND($C1200&lt;&gt;"",$E1200&lt;&gt;"",LEFT(TRIM($C1200),1)&lt;&gt;LEFT(TRIM($E1200),1)),IF(OR($E1200="",$F1200=""),FALSE(),IFERROR(COUNTIF(INDIRECT("UNITS_"&amp;SUBSTITUTE(LEFT($E1200,FIND(" ",$E1200&amp;" ")-1),".","_")),$F1200)=0,TRUE())),AND($B1200&lt;&gt;"",OR(ISNUMBER(SEARCH("outro",LOWER($B1200))),ISNUMBER(SEARCH("divers",LOWER($B1200))),ISNUMBER(SEARCH("etc",LOWER($B1200))))),OR(AND(ISNUMBER(SEARCH("comunic",LOWER($B1200))),LEFT($E1200,3)&lt;&gt;"4.4"),AND(ISNUMBER(SEARCH("monitor",LOWER($B1200))),NOT(OR(LEFT($E1200,3)="1.5",LEFT($E1200,3)="2.5")))),AND($B1200&lt;&gt;"",OR(LEFT($C1200,1)="1",LEFT($C1200,1)="2"),$D1200=""),AND($D1200&lt;&gt;"",NOT(OR(LEFT($C1200,1)="1",LEFT($C1200,1)="2"))),AND($D1200&lt;&gt;"",COUNTIF(' PROJETO'!$B$14:$B$16,$D1200)=0),IF($D1200="",FALSE(),IF(COUNTIF(' PROJETO'!$B$14:$B$16,$D1200)=0,FALSE(),IFERROR(INDEX(' PROJETO'!$C$14:$C$16,MATCH($D1200,' PROJETO'!$B$14:$B$16,0))&lt;&gt;"Sim",FALSE()))))</f>
        <v>0</v>
      </c>
      <c r="AG1200" s="21" t="b">
        <f>AND($AC1200,$Y1200&gt;'CONFG.  LISTAS'!$F$4,$Z1200="",$AA1200="")</f>
        <v>0</v>
      </c>
      <c r="AH1200" s="21" t="str">
        <f t="shared" si="246"/>
        <v/>
      </c>
      <c r="AI1200" s="43" t="str">
        <f ca="1">IF(NOT($AC1200),"",IF(OR($B1200="",$C1200="",$E1200="",$F1200=""),"Preencha descrição, categoria, tipo e unidade.",IF(AND($B1200&lt;&gt;"",OR(LEFT($C1200,1)="1",LEFT($C1200,1)="2"),$D1200=""),"Informe a prática de restauração para itens diretos.",IF(AND($D1200&lt;&gt;"",NOT(OR(LEFT($C1200,1)="1",LEFT($C1200,1)="2"))),"Custos indiretos não devem pertencer a uma prática específica.",IF(AND($D1200&lt;&gt;"",COUNTIF(' PROJETO'!$B$14:$B$16,$D1200)=0),"Prática de restauração inválida ou não cadastrada.",IF(IF($D1200="",FALSE(),IF(COUNTIF(' PROJETO'!$B$14:$B$16,$D1200)=0,FALSE(),IFERROR(INDEX(' PROJETO'!$C$14:$C$16,MATCH($D1200,' PROJETO'!$B$14:$B$16,0))&lt;&gt;"Sim",FALSE()))),"A prática informada no item não foi selecionada na aba Projeto.",IF(AND(MAX($I1200,$L1200,$O1200,$R1200,$U1200,$X1200)&gt;'CONFG.  LISTAS'!$F$4,NOT(OR($Z1200&lt;&gt;"",$AA1200&lt;&gt;""))),"Memorial de cálculo ou anexo obrigatório não informado para item acima do limite.",IF(OR(AND($G1200&lt;&gt;"",$H1200&lt;&gt;"",OR($G1200&lt;=0,$H1200&lt;=0)),AND($J1200&lt;&gt;"",$K1200&lt;&gt;"",OR($J1200&lt;=0,$K1200&lt;=0)),AND($M1200&lt;&gt;"",$N1200&lt;&gt;"",OR($M1200&lt;=0,$N1200&lt;=0)),AND($P1200&lt;&gt;"",$Q1200&lt;&gt;"",OR($P1200&lt;=0,$Q1200&lt;=0)),AND($S1200&lt;&gt;"",$T1200&lt;&gt;"",OR($S1200&lt;=0,$T1200&lt;=0)),AND($V1200&lt;&gt;"",$W1200&lt;&gt;"",OR($V1200&lt;=0,$W1200&lt;=0))),"Revise os valores informados: valor unitário e quantidade devem ser maiores que zero.",IF(OR(AND($G1200="",$H1200&lt;&gt;""),AND($G1200&lt;&gt;"",$H1200=""),AND($J1200="",$K1200&lt;&gt;""),AND($J1200&lt;&gt;"",$K1200=""),AND($M1200="",$N1200&lt;&gt;""),AND($M1200&lt;&gt;"",$N1200=""),AND($P1200="",$Q1200&lt;&gt;""),AND($P1200&lt;&gt;"",$Q1200=""),AND($S1200="",$T1200&lt;&gt;""),AND($S1200&lt;&gt;"",$T1200=""),AND($V1200="",$W1200&lt;&gt;""),AND($V1200&lt;&gt;"",$W1200="")),"Há ano preenchido parcialmente: "&amp;TRIM(IF(AND($G1200="",$H1200&lt;&gt;""),"Ano 1 (falta valor unitário); ","")&amp;IF(AND($G1200&lt;&gt;"",$H1200=""),"Ano 1 (falta quantidade); ","")&amp;IF(AND($J1200="",$K1200&lt;&gt;""),"Ano 2 (falta valor unitário); ","")&amp;IF(AND($J1200&lt;&gt;"",$K1200=""),"Ano 2 (falta quantidade); ","")&amp;IF(AND($M1200="",$N1200&lt;&gt;""),"Ano 3 (falta valor unitário); ","")&amp;IF(AND($M1200&lt;&gt;"",$N1200=""),"Ano 3 (falta quantidade); ","")&amp;IF(AND($P1200="",$Q1200&lt;&gt;""),"Ano 4 (falta valor unitário); ","")&amp;IF(AND($P1200&lt;&gt;"",$Q1200=""),"Ano 4 (falta quantidade); ","")&amp;IF(AND($S1200="",$T1200&lt;&gt;""),"Ano 5 (falta valor unitário); ","")&amp;IF(AND($S1200&lt;&gt;"",$T1200=""),"Ano 5 (falta quantidade); ","")&amp;IF(AND($V1200="",$W1200&lt;&gt;""),"Ano 6 (falta valor unitário); ","")&amp;IF(AND($V1200&lt;&gt;"",$W1200=""),"Ano 6 (falta quantidade); ","")), IF(NOT(OR(AND($G1200&lt;&gt;"",$H1200&lt;&gt;""),AND($J1200&lt;&gt;"",$K1200&lt;&gt;""),AND($M1200&lt;&gt;"",$N1200&lt;&gt;""),AND($P1200&lt;&gt;"",$Q1200&lt;&gt;""),AND($S1200&lt;&gt;"",$T1200&lt;&gt;""),AND($V1200&lt;&gt;"",$W1200&lt;&gt;""))),"Informe pelo menos um ano completo com valor unitário e quantidade.",IF(AND($C1200&lt;&gt;"",$E1200&lt;&gt;"",LEFT(TRIM($C1200),1)&lt;&gt;LEFT(TRIM($E1200),1)),"Categoria e tipo estão incompatíveis.",IF(IF(OR($E1200="",$F1200=""),FALSE(),IFERROR(COUNTIF(INDIRECT("UNITS_"&amp;SUBSTITUTE(LEFT($E1200,FIND(" ",$E1200&amp;" ")-1),".","_")),$F1200)=0,TRUE())),"Unidade incompatível com o tipo selecionado.",IF(OR(AND(ISNUMBER(SEARCH("comunic",LOWER($B1200))),LEFT($E1200,3)&lt;&gt;"4.4"),AND(ISNUMBER(SEARCH("monitor",LOWER($B1200))),NOT(OR(LEFT($E1200,3)="1.5",LEFT($E1200,3)="2.5")))),"Revise a classificação do item conforme as regras de preenchimento.",IF(AND($B1200&lt;&gt;"",OR(ISNUMBER(SEARCH("outro",LOWER($B1200))),ISNUMBER(SEARCH("divers",LOWER($B1200))),ISNUMBER(SEARCH("kit",LOWER($B1200))),ISNUMBER(SEARCH("ferrament",LOWER($B1200))),ISNUMBER(SEARCH("epi",LOWER($B1200)))),NOT(OR($Z1200&lt;&gt;"",$AA1200&lt;&gt;""))),"Descrição muito genérica: detalhe melhor o item e registre o racional no memorial ou em anexo.",IF(AND($Y1200=0,$B1200&lt;&gt;"",OR($G1200&lt;&gt;"",$H1200&lt;&gt;"",$J1200&lt;&gt;"",$K1200&lt;&gt;"",$M1200&lt;&gt;"",$N1200&lt;&gt;"",$P1200&lt;&gt;"",$Q1200&lt;&gt;"",$S1200&lt;&gt;"",$T1200&lt;&gt;"",$V1200&lt;&gt;"",$W1200&lt;&gt;"")),"O item possui dados lançados, mas o total está zerado. Revise os valores informados.","")))))))))))))))</f>
        <v/>
      </c>
    </row>
    <row r="1201" spans="1:35" ht="14.25" customHeight="1" x14ac:dyDescent="0.25">
      <c r="A1201" s="57" t="str">
        <f t="shared" si="234"/>
        <v/>
      </c>
      <c r="B1201" s="61"/>
      <c r="C1201" s="61"/>
      <c r="D1201" s="58"/>
      <c r="E1201" s="61"/>
      <c r="F1201" s="61"/>
      <c r="G1201" s="272"/>
      <c r="H1201" s="62"/>
      <c r="I1201" s="273">
        <f t="shared" si="235"/>
        <v>0</v>
      </c>
      <c r="J1201" s="272"/>
      <c r="K1201" s="62"/>
      <c r="L1201" s="270">
        <f t="shared" si="236"/>
        <v>0</v>
      </c>
      <c r="M1201" s="272"/>
      <c r="N1201" s="62"/>
      <c r="O1201" s="270">
        <f t="shared" si="237"/>
        <v>0</v>
      </c>
      <c r="P1201" s="272"/>
      <c r="Q1201" s="62"/>
      <c r="R1201" s="271">
        <f t="shared" si="238"/>
        <v>0</v>
      </c>
      <c r="S1201" s="272"/>
      <c r="T1201" s="62"/>
      <c r="U1201" s="270">
        <f t="shared" si="239"/>
        <v>0</v>
      </c>
      <c r="V1201" s="272"/>
      <c r="W1201" s="62"/>
      <c r="X1201" s="270">
        <f t="shared" si="240"/>
        <v>0</v>
      </c>
      <c r="Y1201" s="270">
        <f t="shared" si="241"/>
        <v>0</v>
      </c>
      <c r="Z1201" s="61"/>
      <c r="AA1201" s="61"/>
      <c r="AB1201" s="60" t="str">
        <f t="shared" si="242"/>
        <v/>
      </c>
      <c r="AC1201" s="21" t="b">
        <f t="shared" si="243"/>
        <v>0</v>
      </c>
      <c r="AD1201" s="21" t="b">
        <f t="shared" si="244"/>
        <v>0</v>
      </c>
      <c r="AE1201" s="21" t="b">
        <f t="shared" si="245"/>
        <v>0</v>
      </c>
      <c r="AF1201" s="21" t="b">
        <f ca="1">OR(AND($AC1201,NOT($AD1201)),AND($AC1201,OR(AND($G1201="",$H1201&lt;&gt;""),AND($G1201&lt;&gt;"",$H1201=""),AND($J1201="",$K1201&lt;&gt;""),AND($J1201&lt;&gt;"",$K1201=""),AND($M1201="",$N1201&lt;&gt;""),AND($M1201&lt;&gt;"",$N1201=""),AND($P1201="",$Q1201&lt;&gt;""),AND($P1201&lt;&gt;"",$Q1201=""),AND($S1201="",$T1201&lt;&gt;""),AND($S1201&lt;&gt;"",$T1201=""),AND($V1201="",$W1201&lt;&gt;""),AND($V1201&lt;&gt;"",$W1201=""))),AND($C1201&lt;&gt;"",$E1201&lt;&gt;"",LEFT(TRIM($C1201),1)&lt;&gt;LEFT(TRIM($E1201),1)),IF(OR($E1201="",$F1201=""),FALSE(),IFERROR(COUNTIF(INDIRECT("UNITS_"&amp;SUBSTITUTE(LEFT($E1201,FIND(" ",$E1201&amp;" ")-1),".","_")),$F1201)=0,TRUE())),AND($B1201&lt;&gt;"",OR(ISNUMBER(SEARCH("outro",LOWER($B1201))),ISNUMBER(SEARCH("divers",LOWER($B1201))),ISNUMBER(SEARCH("etc",LOWER($B1201))))),OR(AND(ISNUMBER(SEARCH("comunic",LOWER($B1201))),LEFT($E1201,3)&lt;&gt;"4.4"),AND(ISNUMBER(SEARCH("monitor",LOWER($B1201))),NOT(OR(LEFT($E1201,3)="1.5",LEFT($E1201,3)="2.5")))),AND($B1201&lt;&gt;"",OR(LEFT($C1201,1)="1",LEFT($C1201,1)="2"),$D1201=""),AND($D1201&lt;&gt;"",NOT(OR(LEFT($C1201,1)="1",LEFT($C1201,1)="2"))),AND($D1201&lt;&gt;"",COUNTIF(' PROJETO'!$B$14:$B$16,$D1201)=0),IF($D1201="",FALSE(),IF(COUNTIF(' PROJETO'!$B$14:$B$16,$D1201)=0,FALSE(),IFERROR(INDEX(' PROJETO'!$C$14:$C$16,MATCH($D1201,' PROJETO'!$B$14:$B$16,0))&lt;&gt;"Sim",FALSE()))))</f>
        <v>0</v>
      </c>
      <c r="AG1201" s="21" t="b">
        <f>AND($AC1201,$Y1201&gt;'CONFG.  LISTAS'!$F$4,$Z1201="",$AA1201="")</f>
        <v>0</v>
      </c>
      <c r="AH1201" s="21" t="str">
        <f t="shared" si="246"/>
        <v/>
      </c>
      <c r="AI1201" s="43" t="str">
        <f ca="1">IF(NOT($AC1201),"",IF(OR($B1201="",$C1201="",$E1201="",$F1201=""),"Preencha descrição, categoria, tipo e unidade.",IF(AND($B1201&lt;&gt;"",OR(LEFT($C1201,1)="1",LEFT($C1201,1)="2"),$D1201=""),"Informe a prática de restauração para itens diretos.",IF(AND($D1201&lt;&gt;"",NOT(OR(LEFT($C1201,1)="1",LEFT($C1201,1)="2"))),"Custos indiretos não devem pertencer a uma prática específica.",IF(AND($D1201&lt;&gt;"",COUNTIF(' PROJETO'!$B$14:$B$16,$D1201)=0),"Prática de restauração inválida ou não cadastrada.",IF(IF($D1201="",FALSE(),IF(COUNTIF(' PROJETO'!$B$14:$B$16,$D1201)=0,FALSE(),IFERROR(INDEX(' PROJETO'!$C$14:$C$16,MATCH($D1201,' PROJETO'!$B$14:$B$16,0))&lt;&gt;"Sim",FALSE()))),"A prática informada no item não foi selecionada na aba Projeto.",IF(AND(MAX($I1201,$L1201,$O1201,$R1201,$U1201,$X1201)&gt;'CONFG.  LISTAS'!$F$4,NOT(OR($Z1201&lt;&gt;"",$AA1201&lt;&gt;""))),"Memorial de cálculo ou anexo obrigatório não informado para item acima do limite.",IF(OR(AND($G1201&lt;&gt;"",$H1201&lt;&gt;"",OR($G1201&lt;=0,$H1201&lt;=0)),AND($J1201&lt;&gt;"",$K1201&lt;&gt;"",OR($J1201&lt;=0,$K1201&lt;=0)),AND($M1201&lt;&gt;"",$N1201&lt;&gt;"",OR($M1201&lt;=0,$N1201&lt;=0)),AND($P1201&lt;&gt;"",$Q1201&lt;&gt;"",OR($P1201&lt;=0,$Q1201&lt;=0)),AND($S1201&lt;&gt;"",$T1201&lt;&gt;"",OR($S1201&lt;=0,$T1201&lt;=0)),AND($V1201&lt;&gt;"",$W1201&lt;&gt;"",OR($V1201&lt;=0,$W1201&lt;=0))),"Revise os valores informados: valor unitário e quantidade devem ser maiores que zero.",IF(OR(AND($G1201="",$H1201&lt;&gt;""),AND($G1201&lt;&gt;"",$H1201=""),AND($J1201="",$K1201&lt;&gt;""),AND($J1201&lt;&gt;"",$K1201=""),AND($M1201="",$N1201&lt;&gt;""),AND($M1201&lt;&gt;"",$N1201=""),AND($P1201="",$Q1201&lt;&gt;""),AND($P1201&lt;&gt;"",$Q1201=""),AND($S1201="",$T1201&lt;&gt;""),AND($S1201&lt;&gt;"",$T1201=""),AND($V1201="",$W1201&lt;&gt;""),AND($V1201&lt;&gt;"",$W1201="")),"Há ano preenchido parcialmente: "&amp;TRIM(IF(AND($G1201="",$H1201&lt;&gt;""),"Ano 1 (falta valor unitário); ","")&amp;IF(AND($G1201&lt;&gt;"",$H1201=""),"Ano 1 (falta quantidade); ","")&amp;IF(AND($J1201="",$K1201&lt;&gt;""),"Ano 2 (falta valor unitário); ","")&amp;IF(AND($J1201&lt;&gt;"",$K1201=""),"Ano 2 (falta quantidade); ","")&amp;IF(AND($M1201="",$N1201&lt;&gt;""),"Ano 3 (falta valor unitário); ","")&amp;IF(AND($M1201&lt;&gt;"",$N1201=""),"Ano 3 (falta quantidade); ","")&amp;IF(AND($P1201="",$Q1201&lt;&gt;""),"Ano 4 (falta valor unitário); ","")&amp;IF(AND($P1201&lt;&gt;"",$Q1201=""),"Ano 4 (falta quantidade); ","")&amp;IF(AND($S1201="",$T1201&lt;&gt;""),"Ano 5 (falta valor unitário); ","")&amp;IF(AND($S1201&lt;&gt;"",$T1201=""),"Ano 5 (falta quantidade); ","")&amp;IF(AND($V1201="",$W1201&lt;&gt;""),"Ano 6 (falta valor unitário); ","")&amp;IF(AND($V1201&lt;&gt;"",$W1201=""),"Ano 6 (falta quantidade); ","")), IF(NOT(OR(AND($G1201&lt;&gt;"",$H1201&lt;&gt;""),AND($J1201&lt;&gt;"",$K1201&lt;&gt;""),AND($M1201&lt;&gt;"",$N1201&lt;&gt;""),AND($P1201&lt;&gt;"",$Q1201&lt;&gt;""),AND($S1201&lt;&gt;"",$T1201&lt;&gt;""),AND($V1201&lt;&gt;"",$W1201&lt;&gt;""))),"Informe pelo menos um ano completo com valor unitário e quantidade.",IF(AND($C1201&lt;&gt;"",$E1201&lt;&gt;"",LEFT(TRIM($C1201),1)&lt;&gt;LEFT(TRIM($E1201),1)),"Categoria e tipo estão incompatíveis.",IF(IF(OR($E1201="",$F1201=""),FALSE(),IFERROR(COUNTIF(INDIRECT("UNITS_"&amp;SUBSTITUTE(LEFT($E1201,FIND(" ",$E1201&amp;" ")-1),".","_")),$F1201)=0,TRUE())),"Unidade incompatível com o tipo selecionado.",IF(OR(AND(ISNUMBER(SEARCH("comunic",LOWER($B1201))),LEFT($E1201,3)&lt;&gt;"4.4"),AND(ISNUMBER(SEARCH("monitor",LOWER($B1201))),NOT(OR(LEFT($E1201,3)="1.5",LEFT($E1201,3)="2.5")))),"Revise a classificação do item conforme as regras de preenchimento.",IF(AND($B1201&lt;&gt;"",OR(ISNUMBER(SEARCH("outro",LOWER($B1201))),ISNUMBER(SEARCH("divers",LOWER($B1201))),ISNUMBER(SEARCH("kit",LOWER($B1201))),ISNUMBER(SEARCH("ferrament",LOWER($B1201))),ISNUMBER(SEARCH("epi",LOWER($B1201)))),NOT(OR($Z1201&lt;&gt;"",$AA1201&lt;&gt;""))),"Descrição muito genérica: detalhe melhor o item e registre o racional no memorial ou em anexo.",IF(AND($Y1201=0,$B1201&lt;&gt;"",OR($G1201&lt;&gt;"",$H1201&lt;&gt;"",$J1201&lt;&gt;"",$K1201&lt;&gt;"",$M1201&lt;&gt;"",$N1201&lt;&gt;"",$P1201&lt;&gt;"",$Q1201&lt;&gt;"",$S1201&lt;&gt;"",$T1201&lt;&gt;"",$V1201&lt;&gt;"",$W1201&lt;&gt;"")),"O item possui dados lançados, mas o total está zerado. Revise os valores informados.","")))))))))))))))</f>
        <v/>
      </c>
    </row>
    <row r="1202" spans="1:35" ht="14.25" customHeight="1" x14ac:dyDescent="0.25">
      <c r="A1202" s="57" t="str">
        <f t="shared" si="234"/>
        <v/>
      </c>
      <c r="B1202" s="58"/>
      <c r="C1202" s="58"/>
      <c r="D1202" s="58"/>
      <c r="E1202" s="58"/>
      <c r="F1202" s="58"/>
      <c r="G1202" s="269"/>
      <c r="H1202" s="59"/>
      <c r="I1202" s="273">
        <f t="shared" si="235"/>
        <v>0</v>
      </c>
      <c r="J1202" s="269"/>
      <c r="K1202" s="59"/>
      <c r="L1202" s="270">
        <f t="shared" si="236"/>
        <v>0</v>
      </c>
      <c r="M1202" s="269"/>
      <c r="N1202" s="59"/>
      <c r="O1202" s="270">
        <f t="shared" si="237"/>
        <v>0</v>
      </c>
      <c r="P1202" s="269"/>
      <c r="Q1202" s="59"/>
      <c r="R1202" s="271">
        <f t="shared" si="238"/>
        <v>0</v>
      </c>
      <c r="S1202" s="269"/>
      <c r="T1202" s="59"/>
      <c r="U1202" s="270">
        <f t="shared" si="239"/>
        <v>0</v>
      </c>
      <c r="V1202" s="269"/>
      <c r="W1202" s="59"/>
      <c r="X1202" s="270">
        <f t="shared" si="240"/>
        <v>0</v>
      </c>
      <c r="Y1202" s="270">
        <f t="shared" si="241"/>
        <v>0</v>
      </c>
      <c r="Z1202" s="58"/>
      <c r="AA1202" s="58"/>
      <c r="AB1202" s="60" t="str">
        <f t="shared" si="242"/>
        <v/>
      </c>
      <c r="AC1202" s="21" t="b">
        <f t="shared" si="243"/>
        <v>0</v>
      </c>
      <c r="AD1202" s="21" t="b">
        <f t="shared" si="244"/>
        <v>0</v>
      </c>
      <c r="AE1202" s="21" t="b">
        <f t="shared" si="245"/>
        <v>0</v>
      </c>
      <c r="AF1202" s="21" t="b">
        <f ca="1">OR(AND($AC1202,NOT($AD1202)),AND($AC1202,OR(AND($G1202="",$H1202&lt;&gt;""),AND($G1202&lt;&gt;"",$H1202=""),AND($J1202="",$K1202&lt;&gt;""),AND($J1202&lt;&gt;"",$K1202=""),AND($M1202="",$N1202&lt;&gt;""),AND($M1202&lt;&gt;"",$N1202=""),AND($P1202="",$Q1202&lt;&gt;""),AND($P1202&lt;&gt;"",$Q1202=""),AND($S1202="",$T1202&lt;&gt;""),AND($S1202&lt;&gt;"",$T1202=""),AND($V1202="",$W1202&lt;&gt;""),AND($V1202&lt;&gt;"",$W1202=""))),AND($C1202&lt;&gt;"",$E1202&lt;&gt;"",LEFT(TRIM($C1202),1)&lt;&gt;LEFT(TRIM($E1202),1)),IF(OR($E1202="",$F1202=""),FALSE(),IFERROR(COUNTIF(INDIRECT("UNITS_"&amp;SUBSTITUTE(LEFT($E1202,FIND(" ",$E1202&amp;" ")-1),".","_")),$F1202)=0,TRUE())),AND($B1202&lt;&gt;"",OR(ISNUMBER(SEARCH("outro",LOWER($B1202))),ISNUMBER(SEARCH("divers",LOWER($B1202))),ISNUMBER(SEARCH("etc",LOWER($B1202))))),OR(AND(ISNUMBER(SEARCH("comunic",LOWER($B1202))),LEFT($E1202,3)&lt;&gt;"4.4"),AND(ISNUMBER(SEARCH("monitor",LOWER($B1202))),NOT(OR(LEFT($E1202,3)="1.5",LEFT($E1202,3)="2.5")))),AND($B1202&lt;&gt;"",OR(LEFT($C1202,1)="1",LEFT($C1202,1)="2"),$D1202=""),AND($D1202&lt;&gt;"",NOT(OR(LEFT($C1202,1)="1",LEFT($C1202,1)="2"))),AND($D1202&lt;&gt;"",COUNTIF(' PROJETO'!$B$14:$B$16,$D1202)=0),IF($D1202="",FALSE(),IF(COUNTIF(' PROJETO'!$B$14:$B$16,$D1202)=0,FALSE(),IFERROR(INDEX(' PROJETO'!$C$14:$C$16,MATCH($D1202,' PROJETO'!$B$14:$B$16,0))&lt;&gt;"Sim",FALSE()))))</f>
        <v>0</v>
      </c>
      <c r="AG1202" s="21" t="b">
        <f>AND($AC1202,$Y1202&gt;'CONFG.  LISTAS'!$F$4,$Z1202="",$AA1202="")</f>
        <v>0</v>
      </c>
      <c r="AH1202" s="21" t="str">
        <f t="shared" si="246"/>
        <v/>
      </c>
      <c r="AI1202" s="43" t="str">
        <f ca="1">IF(NOT($AC1202),"",IF(OR($B1202="",$C1202="",$E1202="",$F1202=""),"Preencha descrição, categoria, tipo e unidade.",IF(AND($B1202&lt;&gt;"",OR(LEFT($C1202,1)="1",LEFT($C1202,1)="2"),$D1202=""),"Informe a prática de restauração para itens diretos.",IF(AND($D1202&lt;&gt;"",NOT(OR(LEFT($C1202,1)="1",LEFT($C1202,1)="2"))),"Custos indiretos não devem pertencer a uma prática específica.",IF(AND($D1202&lt;&gt;"",COUNTIF(' PROJETO'!$B$14:$B$16,$D1202)=0),"Prática de restauração inválida ou não cadastrada.",IF(IF($D1202="",FALSE(),IF(COUNTIF(' PROJETO'!$B$14:$B$16,$D1202)=0,FALSE(),IFERROR(INDEX(' PROJETO'!$C$14:$C$16,MATCH($D1202,' PROJETO'!$B$14:$B$16,0))&lt;&gt;"Sim",FALSE()))),"A prática informada no item não foi selecionada na aba Projeto.",IF(AND(MAX($I1202,$L1202,$O1202,$R1202,$U1202,$X1202)&gt;'CONFG.  LISTAS'!$F$4,NOT(OR($Z1202&lt;&gt;"",$AA1202&lt;&gt;""))),"Memorial de cálculo ou anexo obrigatório não informado para item acima do limite.",IF(OR(AND($G1202&lt;&gt;"",$H1202&lt;&gt;"",OR($G1202&lt;=0,$H1202&lt;=0)),AND($J1202&lt;&gt;"",$K1202&lt;&gt;"",OR($J1202&lt;=0,$K1202&lt;=0)),AND($M1202&lt;&gt;"",$N1202&lt;&gt;"",OR($M1202&lt;=0,$N1202&lt;=0)),AND($P1202&lt;&gt;"",$Q1202&lt;&gt;"",OR($P1202&lt;=0,$Q1202&lt;=0)),AND($S1202&lt;&gt;"",$T1202&lt;&gt;"",OR($S1202&lt;=0,$T1202&lt;=0)),AND($V1202&lt;&gt;"",$W1202&lt;&gt;"",OR($V1202&lt;=0,$W1202&lt;=0))),"Revise os valores informados: valor unitário e quantidade devem ser maiores que zero.",IF(OR(AND($G1202="",$H1202&lt;&gt;""),AND($G1202&lt;&gt;"",$H1202=""),AND($J1202="",$K1202&lt;&gt;""),AND($J1202&lt;&gt;"",$K1202=""),AND($M1202="",$N1202&lt;&gt;""),AND($M1202&lt;&gt;"",$N1202=""),AND($P1202="",$Q1202&lt;&gt;""),AND($P1202&lt;&gt;"",$Q1202=""),AND($S1202="",$T1202&lt;&gt;""),AND($S1202&lt;&gt;"",$T1202=""),AND($V1202="",$W1202&lt;&gt;""),AND($V1202&lt;&gt;"",$W1202="")),"Há ano preenchido parcialmente: "&amp;TRIM(IF(AND($G1202="",$H1202&lt;&gt;""),"Ano 1 (falta valor unitário); ","")&amp;IF(AND($G1202&lt;&gt;"",$H1202=""),"Ano 1 (falta quantidade); ","")&amp;IF(AND($J1202="",$K1202&lt;&gt;""),"Ano 2 (falta valor unitário); ","")&amp;IF(AND($J1202&lt;&gt;"",$K1202=""),"Ano 2 (falta quantidade); ","")&amp;IF(AND($M1202="",$N1202&lt;&gt;""),"Ano 3 (falta valor unitário); ","")&amp;IF(AND($M1202&lt;&gt;"",$N1202=""),"Ano 3 (falta quantidade); ","")&amp;IF(AND($P1202="",$Q1202&lt;&gt;""),"Ano 4 (falta valor unitário); ","")&amp;IF(AND($P1202&lt;&gt;"",$Q1202=""),"Ano 4 (falta quantidade); ","")&amp;IF(AND($S1202="",$T1202&lt;&gt;""),"Ano 5 (falta valor unitário); ","")&amp;IF(AND($S1202&lt;&gt;"",$T1202=""),"Ano 5 (falta quantidade); ","")&amp;IF(AND($V1202="",$W1202&lt;&gt;""),"Ano 6 (falta valor unitário); ","")&amp;IF(AND($V1202&lt;&gt;"",$W1202=""),"Ano 6 (falta quantidade); ","")), IF(NOT(OR(AND($G1202&lt;&gt;"",$H1202&lt;&gt;""),AND($J1202&lt;&gt;"",$K1202&lt;&gt;""),AND($M1202&lt;&gt;"",$N1202&lt;&gt;""),AND($P1202&lt;&gt;"",$Q1202&lt;&gt;""),AND($S1202&lt;&gt;"",$T1202&lt;&gt;""),AND($V1202&lt;&gt;"",$W1202&lt;&gt;""))),"Informe pelo menos um ano completo com valor unitário e quantidade.",IF(AND($C1202&lt;&gt;"",$E1202&lt;&gt;"",LEFT(TRIM($C1202),1)&lt;&gt;LEFT(TRIM($E1202),1)),"Categoria e tipo estão incompatíveis.",IF(IF(OR($E1202="",$F1202=""),FALSE(),IFERROR(COUNTIF(INDIRECT("UNITS_"&amp;SUBSTITUTE(LEFT($E1202,FIND(" ",$E1202&amp;" ")-1),".","_")),$F1202)=0,TRUE())),"Unidade incompatível com o tipo selecionado.",IF(OR(AND(ISNUMBER(SEARCH("comunic",LOWER($B1202))),LEFT($E1202,3)&lt;&gt;"4.4"),AND(ISNUMBER(SEARCH("monitor",LOWER($B1202))),NOT(OR(LEFT($E1202,3)="1.5",LEFT($E1202,3)="2.5")))),"Revise a classificação do item conforme as regras de preenchimento.",IF(AND($B1202&lt;&gt;"",OR(ISNUMBER(SEARCH("outro",LOWER($B1202))),ISNUMBER(SEARCH("divers",LOWER($B1202))),ISNUMBER(SEARCH("kit",LOWER($B1202))),ISNUMBER(SEARCH("ferrament",LOWER($B1202))),ISNUMBER(SEARCH("epi",LOWER($B1202)))),NOT(OR($Z1202&lt;&gt;"",$AA1202&lt;&gt;""))),"Descrição muito genérica: detalhe melhor o item e registre o racional no memorial ou em anexo.",IF(AND($Y1202=0,$B1202&lt;&gt;"",OR($G1202&lt;&gt;"",$H1202&lt;&gt;"",$J1202&lt;&gt;"",$K1202&lt;&gt;"",$M1202&lt;&gt;"",$N1202&lt;&gt;"",$P1202&lt;&gt;"",$Q1202&lt;&gt;"",$S1202&lt;&gt;"",$T1202&lt;&gt;"",$V1202&lt;&gt;"",$W1202&lt;&gt;"")),"O item possui dados lançados, mas o total está zerado. Revise os valores informados.","")))))))))))))))</f>
        <v/>
      </c>
    </row>
    <row r="1203" spans="1:35" ht="14.25" customHeight="1" x14ac:dyDescent="0.25">
      <c r="A1203" s="57" t="str">
        <f t="shared" si="234"/>
        <v/>
      </c>
      <c r="B1203" s="61"/>
      <c r="C1203" s="61"/>
      <c r="D1203" s="58"/>
      <c r="E1203" s="61"/>
      <c r="F1203" s="61"/>
      <c r="G1203" s="272"/>
      <c r="H1203" s="62"/>
      <c r="I1203" s="273">
        <f t="shared" si="235"/>
        <v>0</v>
      </c>
      <c r="J1203" s="272"/>
      <c r="K1203" s="62"/>
      <c r="L1203" s="270">
        <f t="shared" si="236"/>
        <v>0</v>
      </c>
      <c r="M1203" s="272"/>
      <c r="N1203" s="62"/>
      <c r="O1203" s="270">
        <f t="shared" si="237"/>
        <v>0</v>
      </c>
      <c r="P1203" s="272"/>
      <c r="Q1203" s="62"/>
      <c r="R1203" s="271">
        <f t="shared" si="238"/>
        <v>0</v>
      </c>
      <c r="S1203" s="272"/>
      <c r="T1203" s="62"/>
      <c r="U1203" s="270">
        <f t="shared" si="239"/>
        <v>0</v>
      </c>
      <c r="V1203" s="272"/>
      <c r="W1203" s="62"/>
      <c r="X1203" s="270">
        <f t="shared" si="240"/>
        <v>0</v>
      </c>
      <c r="Y1203" s="270">
        <f t="shared" si="241"/>
        <v>0</v>
      </c>
      <c r="Z1203" s="61"/>
      <c r="AA1203" s="61"/>
      <c r="AB1203" s="60" t="str">
        <f t="shared" si="242"/>
        <v/>
      </c>
      <c r="AC1203" s="21" t="b">
        <f t="shared" si="243"/>
        <v>0</v>
      </c>
      <c r="AD1203" s="21" t="b">
        <f t="shared" si="244"/>
        <v>0</v>
      </c>
      <c r="AE1203" s="21" t="b">
        <f t="shared" si="245"/>
        <v>0</v>
      </c>
      <c r="AF1203" s="21" t="b">
        <f ca="1">OR(AND($AC1203,NOT($AD1203)),AND($AC1203,OR(AND($G1203="",$H1203&lt;&gt;""),AND($G1203&lt;&gt;"",$H1203=""),AND($J1203="",$K1203&lt;&gt;""),AND($J1203&lt;&gt;"",$K1203=""),AND($M1203="",$N1203&lt;&gt;""),AND($M1203&lt;&gt;"",$N1203=""),AND($P1203="",$Q1203&lt;&gt;""),AND($P1203&lt;&gt;"",$Q1203=""),AND($S1203="",$T1203&lt;&gt;""),AND($S1203&lt;&gt;"",$T1203=""),AND($V1203="",$W1203&lt;&gt;""),AND($V1203&lt;&gt;"",$W1203=""))),AND($C1203&lt;&gt;"",$E1203&lt;&gt;"",LEFT(TRIM($C1203),1)&lt;&gt;LEFT(TRIM($E1203),1)),IF(OR($E1203="",$F1203=""),FALSE(),IFERROR(COUNTIF(INDIRECT("UNITS_"&amp;SUBSTITUTE(LEFT($E1203,FIND(" ",$E1203&amp;" ")-1),".","_")),$F1203)=0,TRUE())),AND($B1203&lt;&gt;"",OR(ISNUMBER(SEARCH("outro",LOWER($B1203))),ISNUMBER(SEARCH("divers",LOWER($B1203))),ISNUMBER(SEARCH("etc",LOWER($B1203))))),OR(AND(ISNUMBER(SEARCH("comunic",LOWER($B1203))),LEFT($E1203,3)&lt;&gt;"4.4"),AND(ISNUMBER(SEARCH("monitor",LOWER($B1203))),NOT(OR(LEFT($E1203,3)="1.5",LEFT($E1203,3)="2.5")))),AND($B1203&lt;&gt;"",OR(LEFT($C1203,1)="1",LEFT($C1203,1)="2"),$D1203=""),AND($D1203&lt;&gt;"",NOT(OR(LEFT($C1203,1)="1",LEFT($C1203,1)="2"))),AND($D1203&lt;&gt;"",COUNTIF(' PROJETO'!$B$14:$B$16,$D1203)=0),IF($D1203="",FALSE(),IF(COUNTIF(' PROJETO'!$B$14:$B$16,$D1203)=0,FALSE(),IFERROR(INDEX(' PROJETO'!$C$14:$C$16,MATCH($D1203,' PROJETO'!$B$14:$B$16,0))&lt;&gt;"Sim",FALSE()))))</f>
        <v>0</v>
      </c>
      <c r="AG1203" s="21" t="b">
        <f>AND($AC1203,$Y1203&gt;'CONFG.  LISTAS'!$F$4,$Z1203="",$AA1203="")</f>
        <v>0</v>
      </c>
      <c r="AH1203" s="21" t="str">
        <f t="shared" si="246"/>
        <v/>
      </c>
      <c r="AI1203" s="43" t="str">
        <f ca="1">IF(NOT($AC1203),"",IF(OR($B1203="",$C1203="",$E1203="",$F1203=""),"Preencha descrição, categoria, tipo e unidade.",IF(AND($B1203&lt;&gt;"",OR(LEFT($C1203,1)="1",LEFT($C1203,1)="2"),$D1203=""),"Informe a prática de restauração para itens diretos.",IF(AND($D1203&lt;&gt;"",NOT(OR(LEFT($C1203,1)="1",LEFT($C1203,1)="2"))),"Custos indiretos não devem pertencer a uma prática específica.",IF(AND($D1203&lt;&gt;"",COUNTIF(' PROJETO'!$B$14:$B$16,$D1203)=0),"Prática de restauração inválida ou não cadastrada.",IF(IF($D1203="",FALSE(),IF(COUNTIF(' PROJETO'!$B$14:$B$16,$D1203)=0,FALSE(),IFERROR(INDEX(' PROJETO'!$C$14:$C$16,MATCH($D1203,' PROJETO'!$B$14:$B$16,0))&lt;&gt;"Sim",FALSE()))),"A prática informada no item não foi selecionada na aba Projeto.",IF(AND(MAX($I1203,$L1203,$O1203,$R1203,$U1203,$X1203)&gt;'CONFG.  LISTAS'!$F$4,NOT(OR($Z1203&lt;&gt;"",$AA1203&lt;&gt;""))),"Memorial de cálculo ou anexo obrigatório não informado para item acima do limite.",IF(OR(AND($G1203&lt;&gt;"",$H1203&lt;&gt;"",OR($G1203&lt;=0,$H1203&lt;=0)),AND($J1203&lt;&gt;"",$K1203&lt;&gt;"",OR($J1203&lt;=0,$K1203&lt;=0)),AND($M1203&lt;&gt;"",$N1203&lt;&gt;"",OR($M1203&lt;=0,$N1203&lt;=0)),AND($P1203&lt;&gt;"",$Q1203&lt;&gt;"",OR($P1203&lt;=0,$Q1203&lt;=0)),AND($S1203&lt;&gt;"",$T1203&lt;&gt;"",OR($S1203&lt;=0,$T1203&lt;=0)),AND($V1203&lt;&gt;"",$W1203&lt;&gt;"",OR($V1203&lt;=0,$W1203&lt;=0))),"Revise os valores informados: valor unitário e quantidade devem ser maiores que zero.",IF(OR(AND($G1203="",$H1203&lt;&gt;""),AND($G1203&lt;&gt;"",$H1203=""),AND($J1203="",$K1203&lt;&gt;""),AND($J1203&lt;&gt;"",$K1203=""),AND($M1203="",$N1203&lt;&gt;""),AND($M1203&lt;&gt;"",$N1203=""),AND($P1203="",$Q1203&lt;&gt;""),AND($P1203&lt;&gt;"",$Q1203=""),AND($S1203="",$T1203&lt;&gt;""),AND($S1203&lt;&gt;"",$T1203=""),AND($V1203="",$W1203&lt;&gt;""),AND($V1203&lt;&gt;"",$W1203="")),"Há ano preenchido parcialmente: "&amp;TRIM(IF(AND($G1203="",$H1203&lt;&gt;""),"Ano 1 (falta valor unitário); ","")&amp;IF(AND($G1203&lt;&gt;"",$H1203=""),"Ano 1 (falta quantidade); ","")&amp;IF(AND($J1203="",$K1203&lt;&gt;""),"Ano 2 (falta valor unitário); ","")&amp;IF(AND($J1203&lt;&gt;"",$K1203=""),"Ano 2 (falta quantidade); ","")&amp;IF(AND($M1203="",$N1203&lt;&gt;""),"Ano 3 (falta valor unitário); ","")&amp;IF(AND($M1203&lt;&gt;"",$N1203=""),"Ano 3 (falta quantidade); ","")&amp;IF(AND($P1203="",$Q1203&lt;&gt;""),"Ano 4 (falta valor unitário); ","")&amp;IF(AND($P1203&lt;&gt;"",$Q1203=""),"Ano 4 (falta quantidade); ","")&amp;IF(AND($S1203="",$T1203&lt;&gt;""),"Ano 5 (falta valor unitário); ","")&amp;IF(AND($S1203&lt;&gt;"",$T1203=""),"Ano 5 (falta quantidade); ","")&amp;IF(AND($V1203="",$W1203&lt;&gt;""),"Ano 6 (falta valor unitário); ","")&amp;IF(AND($V1203&lt;&gt;"",$W1203=""),"Ano 6 (falta quantidade); ","")), IF(NOT(OR(AND($G1203&lt;&gt;"",$H1203&lt;&gt;""),AND($J1203&lt;&gt;"",$K1203&lt;&gt;""),AND($M1203&lt;&gt;"",$N1203&lt;&gt;""),AND($P1203&lt;&gt;"",$Q1203&lt;&gt;""),AND($S1203&lt;&gt;"",$T1203&lt;&gt;""),AND($V1203&lt;&gt;"",$W1203&lt;&gt;""))),"Informe pelo menos um ano completo com valor unitário e quantidade.",IF(AND($C1203&lt;&gt;"",$E1203&lt;&gt;"",LEFT(TRIM($C1203),1)&lt;&gt;LEFT(TRIM($E1203),1)),"Categoria e tipo estão incompatíveis.",IF(IF(OR($E1203="",$F1203=""),FALSE(),IFERROR(COUNTIF(INDIRECT("UNITS_"&amp;SUBSTITUTE(LEFT($E1203,FIND(" ",$E1203&amp;" ")-1),".","_")),$F1203)=0,TRUE())),"Unidade incompatível com o tipo selecionado.",IF(OR(AND(ISNUMBER(SEARCH("comunic",LOWER($B1203))),LEFT($E1203,3)&lt;&gt;"4.4"),AND(ISNUMBER(SEARCH("monitor",LOWER($B1203))),NOT(OR(LEFT($E1203,3)="1.5",LEFT($E1203,3)="2.5")))),"Revise a classificação do item conforme as regras de preenchimento.",IF(AND($B1203&lt;&gt;"",OR(ISNUMBER(SEARCH("outro",LOWER($B1203))),ISNUMBER(SEARCH("divers",LOWER($B1203))),ISNUMBER(SEARCH("kit",LOWER($B1203))),ISNUMBER(SEARCH("ferrament",LOWER($B1203))),ISNUMBER(SEARCH("epi",LOWER($B1203)))),NOT(OR($Z1203&lt;&gt;"",$AA1203&lt;&gt;""))),"Descrição muito genérica: detalhe melhor o item e registre o racional no memorial ou em anexo.",IF(AND($Y1203=0,$B1203&lt;&gt;"",OR($G1203&lt;&gt;"",$H1203&lt;&gt;"",$J1203&lt;&gt;"",$K1203&lt;&gt;"",$M1203&lt;&gt;"",$N1203&lt;&gt;"",$P1203&lt;&gt;"",$Q1203&lt;&gt;"",$S1203&lt;&gt;"",$T1203&lt;&gt;"",$V1203&lt;&gt;"",$W1203&lt;&gt;"")),"O item possui dados lançados, mas o total está zerado. Revise os valores informados.","")))))))))))))))</f>
        <v/>
      </c>
    </row>
    <row r="1204" spans="1:35" ht="14.25" customHeight="1" x14ac:dyDescent="0.25">
      <c r="A1204" s="57" t="str">
        <f t="shared" si="234"/>
        <v/>
      </c>
      <c r="B1204" s="58"/>
      <c r="C1204" s="58"/>
      <c r="D1204" s="58"/>
      <c r="E1204" s="58"/>
      <c r="F1204" s="58"/>
      <c r="G1204" s="269"/>
      <c r="H1204" s="59"/>
      <c r="I1204" s="273">
        <f t="shared" si="235"/>
        <v>0</v>
      </c>
      <c r="J1204" s="269"/>
      <c r="K1204" s="59"/>
      <c r="L1204" s="270">
        <f t="shared" si="236"/>
        <v>0</v>
      </c>
      <c r="M1204" s="269"/>
      <c r="N1204" s="59"/>
      <c r="O1204" s="270">
        <f t="shared" si="237"/>
        <v>0</v>
      </c>
      <c r="P1204" s="269"/>
      <c r="Q1204" s="59"/>
      <c r="R1204" s="271">
        <f t="shared" si="238"/>
        <v>0</v>
      </c>
      <c r="S1204" s="269"/>
      <c r="T1204" s="59"/>
      <c r="U1204" s="270">
        <f t="shared" si="239"/>
        <v>0</v>
      </c>
      <c r="V1204" s="269"/>
      <c r="W1204" s="59"/>
      <c r="X1204" s="270">
        <f t="shared" si="240"/>
        <v>0</v>
      </c>
      <c r="Y1204" s="270">
        <f t="shared" si="241"/>
        <v>0</v>
      </c>
      <c r="Z1204" s="58"/>
      <c r="AA1204" s="58"/>
      <c r="AB1204" s="60" t="str">
        <f t="shared" si="242"/>
        <v/>
      </c>
      <c r="AC1204" s="21" t="b">
        <f t="shared" si="243"/>
        <v>0</v>
      </c>
      <c r="AD1204" s="21" t="b">
        <f t="shared" si="244"/>
        <v>0</v>
      </c>
      <c r="AE1204" s="21" t="b">
        <f t="shared" si="245"/>
        <v>0</v>
      </c>
      <c r="AF1204" s="21" t="b">
        <f ca="1">OR(AND($AC1204,NOT($AD1204)),AND($AC1204,OR(AND($G1204="",$H1204&lt;&gt;""),AND($G1204&lt;&gt;"",$H1204=""),AND($J1204="",$K1204&lt;&gt;""),AND($J1204&lt;&gt;"",$K1204=""),AND($M1204="",$N1204&lt;&gt;""),AND($M1204&lt;&gt;"",$N1204=""),AND($P1204="",$Q1204&lt;&gt;""),AND($P1204&lt;&gt;"",$Q1204=""),AND($S1204="",$T1204&lt;&gt;""),AND($S1204&lt;&gt;"",$T1204=""),AND($V1204="",$W1204&lt;&gt;""),AND($V1204&lt;&gt;"",$W1204=""))),AND($C1204&lt;&gt;"",$E1204&lt;&gt;"",LEFT(TRIM($C1204),1)&lt;&gt;LEFT(TRIM($E1204),1)),IF(OR($E1204="",$F1204=""),FALSE(),IFERROR(COUNTIF(INDIRECT("UNITS_"&amp;SUBSTITUTE(LEFT($E1204,FIND(" ",$E1204&amp;" ")-1),".","_")),$F1204)=0,TRUE())),AND($B1204&lt;&gt;"",OR(ISNUMBER(SEARCH("outro",LOWER($B1204))),ISNUMBER(SEARCH("divers",LOWER($B1204))),ISNUMBER(SEARCH("etc",LOWER($B1204))))),OR(AND(ISNUMBER(SEARCH("comunic",LOWER($B1204))),LEFT($E1204,3)&lt;&gt;"4.4"),AND(ISNUMBER(SEARCH("monitor",LOWER($B1204))),NOT(OR(LEFT($E1204,3)="1.5",LEFT($E1204,3)="2.5")))),AND($B1204&lt;&gt;"",OR(LEFT($C1204,1)="1",LEFT($C1204,1)="2"),$D1204=""),AND($D1204&lt;&gt;"",NOT(OR(LEFT($C1204,1)="1",LEFT($C1204,1)="2"))),AND($D1204&lt;&gt;"",COUNTIF(' PROJETO'!$B$14:$B$16,$D1204)=0),IF($D1204="",FALSE(),IF(COUNTIF(' PROJETO'!$B$14:$B$16,$D1204)=0,FALSE(),IFERROR(INDEX(' PROJETO'!$C$14:$C$16,MATCH($D1204,' PROJETO'!$B$14:$B$16,0))&lt;&gt;"Sim",FALSE()))))</f>
        <v>0</v>
      </c>
      <c r="AG1204" s="21" t="b">
        <f>AND($AC1204,$Y1204&gt;'CONFG.  LISTAS'!$F$4,$Z1204="",$AA1204="")</f>
        <v>0</v>
      </c>
      <c r="AH1204" s="21" t="str">
        <f t="shared" si="246"/>
        <v/>
      </c>
      <c r="AI1204" s="43" t="str">
        <f ca="1">IF(NOT($AC1204),"",IF(OR($B1204="",$C1204="",$E1204="",$F1204=""),"Preencha descrição, categoria, tipo e unidade.",IF(AND($B1204&lt;&gt;"",OR(LEFT($C1204,1)="1",LEFT($C1204,1)="2"),$D1204=""),"Informe a prática de restauração para itens diretos.",IF(AND($D1204&lt;&gt;"",NOT(OR(LEFT($C1204,1)="1",LEFT($C1204,1)="2"))),"Custos indiretos não devem pertencer a uma prática específica.",IF(AND($D1204&lt;&gt;"",COUNTIF(' PROJETO'!$B$14:$B$16,$D1204)=0),"Prática de restauração inválida ou não cadastrada.",IF(IF($D1204="",FALSE(),IF(COUNTIF(' PROJETO'!$B$14:$B$16,$D1204)=0,FALSE(),IFERROR(INDEX(' PROJETO'!$C$14:$C$16,MATCH($D1204,' PROJETO'!$B$14:$B$16,0))&lt;&gt;"Sim",FALSE()))),"A prática informada no item não foi selecionada na aba Projeto.",IF(AND(MAX($I1204,$L1204,$O1204,$R1204,$U1204,$X1204)&gt;'CONFG.  LISTAS'!$F$4,NOT(OR($Z1204&lt;&gt;"",$AA1204&lt;&gt;""))),"Memorial de cálculo ou anexo obrigatório não informado para item acima do limite.",IF(OR(AND($G1204&lt;&gt;"",$H1204&lt;&gt;"",OR($G1204&lt;=0,$H1204&lt;=0)),AND($J1204&lt;&gt;"",$K1204&lt;&gt;"",OR($J1204&lt;=0,$K1204&lt;=0)),AND($M1204&lt;&gt;"",$N1204&lt;&gt;"",OR($M1204&lt;=0,$N1204&lt;=0)),AND($P1204&lt;&gt;"",$Q1204&lt;&gt;"",OR($P1204&lt;=0,$Q1204&lt;=0)),AND($S1204&lt;&gt;"",$T1204&lt;&gt;"",OR($S1204&lt;=0,$T1204&lt;=0)),AND($V1204&lt;&gt;"",$W1204&lt;&gt;"",OR($V1204&lt;=0,$W1204&lt;=0))),"Revise os valores informados: valor unitário e quantidade devem ser maiores que zero.",IF(OR(AND($G1204="",$H1204&lt;&gt;""),AND($G1204&lt;&gt;"",$H1204=""),AND($J1204="",$K1204&lt;&gt;""),AND($J1204&lt;&gt;"",$K1204=""),AND($M1204="",$N1204&lt;&gt;""),AND($M1204&lt;&gt;"",$N1204=""),AND($P1204="",$Q1204&lt;&gt;""),AND($P1204&lt;&gt;"",$Q1204=""),AND($S1204="",$T1204&lt;&gt;""),AND($S1204&lt;&gt;"",$T1204=""),AND($V1204="",$W1204&lt;&gt;""),AND($V1204&lt;&gt;"",$W1204="")),"Há ano preenchido parcialmente: "&amp;TRIM(IF(AND($G1204="",$H1204&lt;&gt;""),"Ano 1 (falta valor unitário); ","")&amp;IF(AND($G1204&lt;&gt;"",$H1204=""),"Ano 1 (falta quantidade); ","")&amp;IF(AND($J1204="",$K1204&lt;&gt;""),"Ano 2 (falta valor unitário); ","")&amp;IF(AND($J1204&lt;&gt;"",$K1204=""),"Ano 2 (falta quantidade); ","")&amp;IF(AND($M1204="",$N1204&lt;&gt;""),"Ano 3 (falta valor unitário); ","")&amp;IF(AND($M1204&lt;&gt;"",$N1204=""),"Ano 3 (falta quantidade); ","")&amp;IF(AND($P1204="",$Q1204&lt;&gt;""),"Ano 4 (falta valor unitário); ","")&amp;IF(AND($P1204&lt;&gt;"",$Q1204=""),"Ano 4 (falta quantidade); ","")&amp;IF(AND($S1204="",$T1204&lt;&gt;""),"Ano 5 (falta valor unitário); ","")&amp;IF(AND($S1204&lt;&gt;"",$T1204=""),"Ano 5 (falta quantidade); ","")&amp;IF(AND($V1204="",$W1204&lt;&gt;""),"Ano 6 (falta valor unitário); ","")&amp;IF(AND($V1204&lt;&gt;"",$W1204=""),"Ano 6 (falta quantidade); ","")), IF(NOT(OR(AND($G1204&lt;&gt;"",$H1204&lt;&gt;""),AND($J1204&lt;&gt;"",$K1204&lt;&gt;""),AND($M1204&lt;&gt;"",$N1204&lt;&gt;""),AND($P1204&lt;&gt;"",$Q1204&lt;&gt;""),AND($S1204&lt;&gt;"",$T1204&lt;&gt;""),AND($V1204&lt;&gt;"",$W1204&lt;&gt;""))),"Informe pelo menos um ano completo com valor unitário e quantidade.",IF(AND($C1204&lt;&gt;"",$E1204&lt;&gt;"",LEFT(TRIM($C1204),1)&lt;&gt;LEFT(TRIM($E1204),1)),"Categoria e tipo estão incompatíveis.",IF(IF(OR($E1204="",$F1204=""),FALSE(),IFERROR(COUNTIF(INDIRECT("UNITS_"&amp;SUBSTITUTE(LEFT($E1204,FIND(" ",$E1204&amp;" ")-1),".","_")),$F1204)=0,TRUE())),"Unidade incompatível com o tipo selecionado.",IF(OR(AND(ISNUMBER(SEARCH("comunic",LOWER($B1204))),LEFT($E1204,3)&lt;&gt;"4.4"),AND(ISNUMBER(SEARCH("monitor",LOWER($B1204))),NOT(OR(LEFT($E1204,3)="1.5",LEFT($E1204,3)="2.5")))),"Revise a classificação do item conforme as regras de preenchimento.",IF(AND($B1204&lt;&gt;"",OR(ISNUMBER(SEARCH("outro",LOWER($B1204))),ISNUMBER(SEARCH("divers",LOWER($B1204))),ISNUMBER(SEARCH("kit",LOWER($B1204))),ISNUMBER(SEARCH("ferrament",LOWER($B1204))),ISNUMBER(SEARCH("epi",LOWER($B1204)))),NOT(OR($Z1204&lt;&gt;"",$AA1204&lt;&gt;""))),"Descrição muito genérica: detalhe melhor o item e registre o racional no memorial ou em anexo.",IF(AND($Y1204=0,$B1204&lt;&gt;"",OR($G1204&lt;&gt;"",$H1204&lt;&gt;"",$J1204&lt;&gt;"",$K1204&lt;&gt;"",$M1204&lt;&gt;"",$N1204&lt;&gt;"",$P1204&lt;&gt;"",$Q1204&lt;&gt;"",$S1204&lt;&gt;"",$T1204&lt;&gt;"",$V1204&lt;&gt;"",$W1204&lt;&gt;"")),"O item possui dados lançados, mas o total está zerado. Revise os valores informados.","")))))))))))))))</f>
        <v/>
      </c>
    </row>
    <row r="1205" spans="1:35" ht="14.25" customHeight="1" x14ac:dyDescent="0.25">
      <c r="A1205" s="57" t="str">
        <f t="shared" si="234"/>
        <v/>
      </c>
      <c r="B1205" s="61"/>
      <c r="C1205" s="61"/>
      <c r="D1205" s="58"/>
      <c r="E1205" s="61"/>
      <c r="F1205" s="61"/>
      <c r="G1205" s="272"/>
      <c r="H1205" s="62"/>
      <c r="I1205" s="273">
        <f t="shared" si="235"/>
        <v>0</v>
      </c>
      <c r="J1205" s="272"/>
      <c r="K1205" s="62"/>
      <c r="L1205" s="270">
        <f t="shared" si="236"/>
        <v>0</v>
      </c>
      <c r="M1205" s="272"/>
      <c r="N1205" s="62"/>
      <c r="O1205" s="270">
        <f t="shared" si="237"/>
        <v>0</v>
      </c>
      <c r="P1205" s="272"/>
      <c r="Q1205" s="62"/>
      <c r="R1205" s="271">
        <f t="shared" si="238"/>
        <v>0</v>
      </c>
      <c r="S1205" s="272"/>
      <c r="T1205" s="62"/>
      <c r="U1205" s="270">
        <f t="shared" si="239"/>
        <v>0</v>
      </c>
      <c r="V1205" s="272"/>
      <c r="W1205" s="62"/>
      <c r="X1205" s="270">
        <f t="shared" si="240"/>
        <v>0</v>
      </c>
      <c r="Y1205" s="270">
        <f t="shared" si="241"/>
        <v>0</v>
      </c>
      <c r="Z1205" s="61"/>
      <c r="AA1205" s="61"/>
      <c r="AB1205" s="60" t="str">
        <f t="shared" si="242"/>
        <v/>
      </c>
      <c r="AC1205" s="21" t="b">
        <f t="shared" si="243"/>
        <v>0</v>
      </c>
      <c r="AD1205" s="21" t="b">
        <f t="shared" si="244"/>
        <v>0</v>
      </c>
      <c r="AE1205" s="21" t="b">
        <f t="shared" si="245"/>
        <v>0</v>
      </c>
      <c r="AF1205" s="21" t="b">
        <f ca="1">OR(AND($AC1205,NOT($AD1205)),AND($AC1205,OR(AND($G1205="",$H1205&lt;&gt;""),AND($G1205&lt;&gt;"",$H1205=""),AND($J1205="",$K1205&lt;&gt;""),AND($J1205&lt;&gt;"",$K1205=""),AND($M1205="",$N1205&lt;&gt;""),AND($M1205&lt;&gt;"",$N1205=""),AND($P1205="",$Q1205&lt;&gt;""),AND($P1205&lt;&gt;"",$Q1205=""),AND($S1205="",$T1205&lt;&gt;""),AND($S1205&lt;&gt;"",$T1205=""),AND($V1205="",$W1205&lt;&gt;""),AND($V1205&lt;&gt;"",$W1205=""))),AND($C1205&lt;&gt;"",$E1205&lt;&gt;"",LEFT(TRIM($C1205),1)&lt;&gt;LEFT(TRIM($E1205),1)),IF(OR($E1205="",$F1205=""),FALSE(),IFERROR(COUNTIF(INDIRECT("UNITS_"&amp;SUBSTITUTE(LEFT($E1205,FIND(" ",$E1205&amp;" ")-1),".","_")),$F1205)=0,TRUE())),AND($B1205&lt;&gt;"",OR(ISNUMBER(SEARCH("outro",LOWER($B1205))),ISNUMBER(SEARCH("divers",LOWER($B1205))),ISNUMBER(SEARCH("etc",LOWER($B1205))))),OR(AND(ISNUMBER(SEARCH("comunic",LOWER($B1205))),LEFT($E1205,3)&lt;&gt;"4.4"),AND(ISNUMBER(SEARCH("monitor",LOWER($B1205))),NOT(OR(LEFT($E1205,3)="1.5",LEFT($E1205,3)="2.5")))),AND($B1205&lt;&gt;"",OR(LEFT($C1205,1)="1",LEFT($C1205,1)="2"),$D1205=""),AND($D1205&lt;&gt;"",NOT(OR(LEFT($C1205,1)="1",LEFT($C1205,1)="2"))),AND($D1205&lt;&gt;"",COUNTIF(' PROJETO'!$B$14:$B$16,$D1205)=0),IF($D1205="",FALSE(),IF(COUNTIF(' PROJETO'!$B$14:$B$16,$D1205)=0,FALSE(),IFERROR(INDEX(' PROJETO'!$C$14:$C$16,MATCH($D1205,' PROJETO'!$B$14:$B$16,0))&lt;&gt;"Sim",FALSE()))))</f>
        <v>0</v>
      </c>
      <c r="AG1205" s="21" t="b">
        <f>AND($AC1205,$Y1205&gt;'CONFG.  LISTAS'!$F$4,$Z1205="",$AA1205="")</f>
        <v>0</v>
      </c>
      <c r="AH1205" s="21" t="str">
        <f t="shared" si="246"/>
        <v/>
      </c>
      <c r="AI1205" s="43" t="str">
        <f ca="1">IF(NOT($AC1205),"",IF(OR($B1205="",$C1205="",$E1205="",$F1205=""),"Preencha descrição, categoria, tipo e unidade.",IF(AND($B1205&lt;&gt;"",OR(LEFT($C1205,1)="1",LEFT($C1205,1)="2"),$D1205=""),"Informe a prática de restauração para itens diretos.",IF(AND($D1205&lt;&gt;"",NOT(OR(LEFT($C1205,1)="1",LEFT($C1205,1)="2"))),"Custos indiretos não devem pertencer a uma prática específica.",IF(AND($D1205&lt;&gt;"",COUNTIF(' PROJETO'!$B$14:$B$16,$D1205)=0),"Prática de restauração inválida ou não cadastrada.",IF(IF($D1205="",FALSE(),IF(COUNTIF(' PROJETO'!$B$14:$B$16,$D1205)=0,FALSE(),IFERROR(INDEX(' PROJETO'!$C$14:$C$16,MATCH($D1205,' PROJETO'!$B$14:$B$16,0))&lt;&gt;"Sim",FALSE()))),"A prática informada no item não foi selecionada na aba Projeto.",IF(AND(MAX($I1205,$L1205,$O1205,$R1205,$U1205,$X1205)&gt;'CONFG.  LISTAS'!$F$4,NOT(OR($Z1205&lt;&gt;"",$AA1205&lt;&gt;""))),"Memorial de cálculo ou anexo obrigatório não informado para item acima do limite.",IF(OR(AND($G1205&lt;&gt;"",$H1205&lt;&gt;"",OR($G1205&lt;=0,$H1205&lt;=0)),AND($J1205&lt;&gt;"",$K1205&lt;&gt;"",OR($J1205&lt;=0,$K1205&lt;=0)),AND($M1205&lt;&gt;"",$N1205&lt;&gt;"",OR($M1205&lt;=0,$N1205&lt;=0)),AND($P1205&lt;&gt;"",$Q1205&lt;&gt;"",OR($P1205&lt;=0,$Q1205&lt;=0)),AND($S1205&lt;&gt;"",$T1205&lt;&gt;"",OR($S1205&lt;=0,$T1205&lt;=0)),AND($V1205&lt;&gt;"",$W1205&lt;&gt;"",OR($V1205&lt;=0,$W1205&lt;=0))),"Revise os valores informados: valor unitário e quantidade devem ser maiores que zero.",IF(OR(AND($G1205="",$H1205&lt;&gt;""),AND($G1205&lt;&gt;"",$H1205=""),AND($J1205="",$K1205&lt;&gt;""),AND($J1205&lt;&gt;"",$K1205=""),AND($M1205="",$N1205&lt;&gt;""),AND($M1205&lt;&gt;"",$N1205=""),AND($P1205="",$Q1205&lt;&gt;""),AND($P1205&lt;&gt;"",$Q1205=""),AND($S1205="",$T1205&lt;&gt;""),AND($S1205&lt;&gt;"",$T1205=""),AND($V1205="",$W1205&lt;&gt;""),AND($V1205&lt;&gt;"",$W1205="")),"Há ano preenchido parcialmente: "&amp;TRIM(IF(AND($G1205="",$H1205&lt;&gt;""),"Ano 1 (falta valor unitário); ","")&amp;IF(AND($G1205&lt;&gt;"",$H1205=""),"Ano 1 (falta quantidade); ","")&amp;IF(AND($J1205="",$K1205&lt;&gt;""),"Ano 2 (falta valor unitário); ","")&amp;IF(AND($J1205&lt;&gt;"",$K1205=""),"Ano 2 (falta quantidade); ","")&amp;IF(AND($M1205="",$N1205&lt;&gt;""),"Ano 3 (falta valor unitário); ","")&amp;IF(AND($M1205&lt;&gt;"",$N1205=""),"Ano 3 (falta quantidade); ","")&amp;IF(AND($P1205="",$Q1205&lt;&gt;""),"Ano 4 (falta valor unitário); ","")&amp;IF(AND($P1205&lt;&gt;"",$Q1205=""),"Ano 4 (falta quantidade); ","")&amp;IF(AND($S1205="",$T1205&lt;&gt;""),"Ano 5 (falta valor unitário); ","")&amp;IF(AND($S1205&lt;&gt;"",$T1205=""),"Ano 5 (falta quantidade); ","")&amp;IF(AND($V1205="",$W1205&lt;&gt;""),"Ano 6 (falta valor unitário); ","")&amp;IF(AND($V1205&lt;&gt;"",$W1205=""),"Ano 6 (falta quantidade); ","")), IF(NOT(OR(AND($G1205&lt;&gt;"",$H1205&lt;&gt;""),AND($J1205&lt;&gt;"",$K1205&lt;&gt;""),AND($M1205&lt;&gt;"",$N1205&lt;&gt;""),AND($P1205&lt;&gt;"",$Q1205&lt;&gt;""),AND($S1205&lt;&gt;"",$T1205&lt;&gt;""),AND($V1205&lt;&gt;"",$W1205&lt;&gt;""))),"Informe pelo menos um ano completo com valor unitário e quantidade.",IF(AND($C1205&lt;&gt;"",$E1205&lt;&gt;"",LEFT(TRIM($C1205),1)&lt;&gt;LEFT(TRIM($E1205),1)),"Categoria e tipo estão incompatíveis.",IF(IF(OR($E1205="",$F1205=""),FALSE(),IFERROR(COUNTIF(INDIRECT("UNITS_"&amp;SUBSTITUTE(LEFT($E1205,FIND(" ",$E1205&amp;" ")-1),".","_")),$F1205)=0,TRUE())),"Unidade incompatível com o tipo selecionado.",IF(OR(AND(ISNUMBER(SEARCH("comunic",LOWER($B1205))),LEFT($E1205,3)&lt;&gt;"4.4"),AND(ISNUMBER(SEARCH("monitor",LOWER($B1205))),NOT(OR(LEFT($E1205,3)="1.5",LEFT($E1205,3)="2.5")))),"Revise a classificação do item conforme as regras de preenchimento.",IF(AND($B1205&lt;&gt;"",OR(ISNUMBER(SEARCH("outro",LOWER($B1205))),ISNUMBER(SEARCH("divers",LOWER($B1205))),ISNUMBER(SEARCH("kit",LOWER($B1205))),ISNUMBER(SEARCH("ferrament",LOWER($B1205))),ISNUMBER(SEARCH("epi",LOWER($B1205)))),NOT(OR($Z1205&lt;&gt;"",$AA1205&lt;&gt;""))),"Descrição muito genérica: detalhe melhor o item e registre o racional no memorial ou em anexo.",IF(AND($Y1205=0,$B1205&lt;&gt;"",OR($G1205&lt;&gt;"",$H1205&lt;&gt;"",$J1205&lt;&gt;"",$K1205&lt;&gt;"",$M1205&lt;&gt;"",$N1205&lt;&gt;"",$P1205&lt;&gt;"",$Q1205&lt;&gt;"",$S1205&lt;&gt;"",$T1205&lt;&gt;"",$V1205&lt;&gt;"",$W1205&lt;&gt;"")),"O item possui dados lançados, mas o total está zerado. Revise os valores informados.","")))))))))))))))</f>
        <v/>
      </c>
    </row>
    <row r="1206" spans="1:35" ht="14.25" customHeight="1" x14ac:dyDescent="0.25">
      <c r="A1206" s="57" t="str">
        <f t="shared" si="234"/>
        <v/>
      </c>
      <c r="B1206" s="58"/>
      <c r="C1206" s="58"/>
      <c r="D1206" s="58"/>
      <c r="E1206" s="58"/>
      <c r="F1206" s="58"/>
      <c r="G1206" s="269"/>
      <c r="H1206" s="59"/>
      <c r="I1206" s="273">
        <f t="shared" si="235"/>
        <v>0</v>
      </c>
      <c r="J1206" s="269"/>
      <c r="K1206" s="59"/>
      <c r="L1206" s="270">
        <f t="shared" si="236"/>
        <v>0</v>
      </c>
      <c r="M1206" s="269"/>
      <c r="N1206" s="59"/>
      <c r="O1206" s="270">
        <f t="shared" si="237"/>
        <v>0</v>
      </c>
      <c r="P1206" s="269"/>
      <c r="Q1206" s="59"/>
      <c r="R1206" s="271">
        <f t="shared" si="238"/>
        <v>0</v>
      </c>
      <c r="S1206" s="269"/>
      <c r="T1206" s="59"/>
      <c r="U1206" s="270">
        <f t="shared" si="239"/>
        <v>0</v>
      </c>
      <c r="V1206" s="269"/>
      <c r="W1206" s="59"/>
      <c r="X1206" s="270">
        <f t="shared" si="240"/>
        <v>0</v>
      </c>
      <c r="Y1206" s="270">
        <f t="shared" si="241"/>
        <v>0</v>
      </c>
      <c r="Z1206" s="58"/>
      <c r="AA1206" s="58"/>
      <c r="AB1206" s="60" t="str">
        <f t="shared" si="242"/>
        <v/>
      </c>
      <c r="AC1206" s="21" t="b">
        <f t="shared" si="243"/>
        <v>0</v>
      </c>
      <c r="AD1206" s="21" t="b">
        <f t="shared" si="244"/>
        <v>0</v>
      </c>
      <c r="AE1206" s="21" t="b">
        <f t="shared" si="245"/>
        <v>0</v>
      </c>
      <c r="AF1206" s="21" t="b">
        <f ca="1">OR(AND($AC1206,NOT($AD1206)),AND($AC1206,OR(AND($G1206="",$H1206&lt;&gt;""),AND($G1206&lt;&gt;"",$H1206=""),AND($J1206="",$K1206&lt;&gt;""),AND($J1206&lt;&gt;"",$K1206=""),AND($M1206="",$N1206&lt;&gt;""),AND($M1206&lt;&gt;"",$N1206=""),AND($P1206="",$Q1206&lt;&gt;""),AND($P1206&lt;&gt;"",$Q1206=""),AND($S1206="",$T1206&lt;&gt;""),AND($S1206&lt;&gt;"",$T1206=""),AND($V1206="",$W1206&lt;&gt;""),AND($V1206&lt;&gt;"",$W1206=""))),AND($C1206&lt;&gt;"",$E1206&lt;&gt;"",LEFT(TRIM($C1206),1)&lt;&gt;LEFT(TRIM($E1206),1)),IF(OR($E1206="",$F1206=""),FALSE(),IFERROR(COUNTIF(INDIRECT("UNITS_"&amp;SUBSTITUTE(LEFT($E1206,FIND(" ",$E1206&amp;" ")-1),".","_")),$F1206)=0,TRUE())),AND($B1206&lt;&gt;"",OR(ISNUMBER(SEARCH("outro",LOWER($B1206))),ISNUMBER(SEARCH("divers",LOWER($B1206))),ISNUMBER(SEARCH("etc",LOWER($B1206))))),OR(AND(ISNUMBER(SEARCH("comunic",LOWER($B1206))),LEFT($E1206,3)&lt;&gt;"4.4"),AND(ISNUMBER(SEARCH("monitor",LOWER($B1206))),NOT(OR(LEFT($E1206,3)="1.5",LEFT($E1206,3)="2.5")))),AND($B1206&lt;&gt;"",OR(LEFT($C1206,1)="1",LEFT($C1206,1)="2"),$D1206=""),AND($D1206&lt;&gt;"",NOT(OR(LEFT($C1206,1)="1",LEFT($C1206,1)="2"))),AND($D1206&lt;&gt;"",COUNTIF(' PROJETO'!$B$14:$B$16,$D1206)=0),IF($D1206="",FALSE(),IF(COUNTIF(' PROJETO'!$B$14:$B$16,$D1206)=0,FALSE(),IFERROR(INDEX(' PROJETO'!$C$14:$C$16,MATCH($D1206,' PROJETO'!$B$14:$B$16,0))&lt;&gt;"Sim",FALSE()))))</f>
        <v>0</v>
      </c>
      <c r="AG1206" s="21" t="b">
        <f>AND($AC1206,$Y1206&gt;'CONFG.  LISTAS'!$F$4,$Z1206="",$AA1206="")</f>
        <v>0</v>
      </c>
      <c r="AH1206" s="21" t="str">
        <f t="shared" si="246"/>
        <v/>
      </c>
      <c r="AI1206" s="43" t="str">
        <f ca="1">IF(NOT($AC1206),"",IF(OR($B1206="",$C1206="",$E1206="",$F1206=""),"Preencha descrição, categoria, tipo e unidade.",IF(AND($B1206&lt;&gt;"",OR(LEFT($C1206,1)="1",LEFT($C1206,1)="2"),$D1206=""),"Informe a prática de restauração para itens diretos.",IF(AND($D1206&lt;&gt;"",NOT(OR(LEFT($C1206,1)="1",LEFT($C1206,1)="2"))),"Custos indiretos não devem pertencer a uma prática específica.",IF(AND($D1206&lt;&gt;"",COUNTIF(' PROJETO'!$B$14:$B$16,$D1206)=0),"Prática de restauração inválida ou não cadastrada.",IF(IF($D1206="",FALSE(),IF(COUNTIF(' PROJETO'!$B$14:$B$16,$D1206)=0,FALSE(),IFERROR(INDEX(' PROJETO'!$C$14:$C$16,MATCH($D1206,' PROJETO'!$B$14:$B$16,0))&lt;&gt;"Sim",FALSE()))),"A prática informada no item não foi selecionada na aba Projeto.",IF(AND(MAX($I1206,$L1206,$O1206,$R1206,$U1206,$X1206)&gt;'CONFG.  LISTAS'!$F$4,NOT(OR($Z1206&lt;&gt;"",$AA1206&lt;&gt;""))),"Memorial de cálculo ou anexo obrigatório não informado para item acima do limite.",IF(OR(AND($G1206&lt;&gt;"",$H1206&lt;&gt;"",OR($G1206&lt;=0,$H1206&lt;=0)),AND($J1206&lt;&gt;"",$K1206&lt;&gt;"",OR($J1206&lt;=0,$K1206&lt;=0)),AND($M1206&lt;&gt;"",$N1206&lt;&gt;"",OR($M1206&lt;=0,$N1206&lt;=0)),AND($P1206&lt;&gt;"",$Q1206&lt;&gt;"",OR($P1206&lt;=0,$Q1206&lt;=0)),AND($S1206&lt;&gt;"",$T1206&lt;&gt;"",OR($S1206&lt;=0,$T1206&lt;=0)),AND($V1206&lt;&gt;"",$W1206&lt;&gt;"",OR($V1206&lt;=0,$W1206&lt;=0))),"Revise os valores informados: valor unitário e quantidade devem ser maiores que zero.",IF(OR(AND($G1206="",$H1206&lt;&gt;""),AND($G1206&lt;&gt;"",$H1206=""),AND($J1206="",$K1206&lt;&gt;""),AND($J1206&lt;&gt;"",$K1206=""),AND($M1206="",$N1206&lt;&gt;""),AND($M1206&lt;&gt;"",$N1206=""),AND($P1206="",$Q1206&lt;&gt;""),AND($P1206&lt;&gt;"",$Q1206=""),AND($S1206="",$T1206&lt;&gt;""),AND($S1206&lt;&gt;"",$T1206=""),AND($V1206="",$W1206&lt;&gt;""),AND($V1206&lt;&gt;"",$W1206="")),"Há ano preenchido parcialmente: "&amp;TRIM(IF(AND($G1206="",$H1206&lt;&gt;""),"Ano 1 (falta valor unitário); ","")&amp;IF(AND($G1206&lt;&gt;"",$H1206=""),"Ano 1 (falta quantidade); ","")&amp;IF(AND($J1206="",$K1206&lt;&gt;""),"Ano 2 (falta valor unitário); ","")&amp;IF(AND($J1206&lt;&gt;"",$K1206=""),"Ano 2 (falta quantidade); ","")&amp;IF(AND($M1206="",$N1206&lt;&gt;""),"Ano 3 (falta valor unitário); ","")&amp;IF(AND($M1206&lt;&gt;"",$N1206=""),"Ano 3 (falta quantidade); ","")&amp;IF(AND($P1206="",$Q1206&lt;&gt;""),"Ano 4 (falta valor unitário); ","")&amp;IF(AND($P1206&lt;&gt;"",$Q1206=""),"Ano 4 (falta quantidade); ","")&amp;IF(AND($S1206="",$T1206&lt;&gt;""),"Ano 5 (falta valor unitário); ","")&amp;IF(AND($S1206&lt;&gt;"",$T1206=""),"Ano 5 (falta quantidade); ","")&amp;IF(AND($V1206="",$W1206&lt;&gt;""),"Ano 6 (falta valor unitário); ","")&amp;IF(AND($V1206&lt;&gt;"",$W1206=""),"Ano 6 (falta quantidade); ","")), IF(NOT(OR(AND($G1206&lt;&gt;"",$H1206&lt;&gt;""),AND($J1206&lt;&gt;"",$K1206&lt;&gt;""),AND($M1206&lt;&gt;"",$N1206&lt;&gt;""),AND($P1206&lt;&gt;"",$Q1206&lt;&gt;""),AND($S1206&lt;&gt;"",$T1206&lt;&gt;""),AND($V1206&lt;&gt;"",$W1206&lt;&gt;""))),"Informe pelo menos um ano completo com valor unitário e quantidade.",IF(AND($C1206&lt;&gt;"",$E1206&lt;&gt;"",LEFT(TRIM($C1206),1)&lt;&gt;LEFT(TRIM($E1206),1)),"Categoria e tipo estão incompatíveis.",IF(IF(OR($E1206="",$F1206=""),FALSE(),IFERROR(COUNTIF(INDIRECT("UNITS_"&amp;SUBSTITUTE(LEFT($E1206,FIND(" ",$E1206&amp;" ")-1),".","_")),$F1206)=0,TRUE())),"Unidade incompatível com o tipo selecionado.",IF(OR(AND(ISNUMBER(SEARCH("comunic",LOWER($B1206))),LEFT($E1206,3)&lt;&gt;"4.4"),AND(ISNUMBER(SEARCH("monitor",LOWER($B1206))),NOT(OR(LEFT($E1206,3)="1.5",LEFT($E1206,3)="2.5")))),"Revise a classificação do item conforme as regras de preenchimento.",IF(AND($B1206&lt;&gt;"",OR(ISNUMBER(SEARCH("outro",LOWER($B1206))),ISNUMBER(SEARCH("divers",LOWER($B1206))),ISNUMBER(SEARCH("kit",LOWER($B1206))),ISNUMBER(SEARCH("ferrament",LOWER($B1206))),ISNUMBER(SEARCH("epi",LOWER($B1206)))),NOT(OR($Z1206&lt;&gt;"",$AA1206&lt;&gt;""))),"Descrição muito genérica: detalhe melhor o item e registre o racional no memorial ou em anexo.",IF(AND($Y1206=0,$B1206&lt;&gt;"",OR($G1206&lt;&gt;"",$H1206&lt;&gt;"",$J1206&lt;&gt;"",$K1206&lt;&gt;"",$M1206&lt;&gt;"",$N1206&lt;&gt;"",$P1206&lt;&gt;"",$Q1206&lt;&gt;"",$S1206&lt;&gt;"",$T1206&lt;&gt;"",$V1206&lt;&gt;"",$W1206&lt;&gt;"")),"O item possui dados lançados, mas o total está zerado. Revise os valores informados.","")))))))))))))))</f>
        <v/>
      </c>
    </row>
    <row r="1207" spans="1:35" ht="14.25" customHeight="1" x14ac:dyDescent="0.25">
      <c r="A1207" s="57" t="str">
        <f t="shared" si="234"/>
        <v/>
      </c>
      <c r="B1207" s="61"/>
      <c r="C1207" s="61"/>
      <c r="D1207" s="58"/>
      <c r="E1207" s="61"/>
      <c r="F1207" s="61"/>
      <c r="G1207" s="272"/>
      <c r="H1207" s="62"/>
      <c r="I1207" s="273">
        <f t="shared" si="235"/>
        <v>0</v>
      </c>
      <c r="J1207" s="272"/>
      <c r="K1207" s="62"/>
      <c r="L1207" s="270">
        <f t="shared" si="236"/>
        <v>0</v>
      </c>
      <c r="M1207" s="272"/>
      <c r="N1207" s="62"/>
      <c r="O1207" s="270">
        <f t="shared" si="237"/>
        <v>0</v>
      </c>
      <c r="P1207" s="272"/>
      <c r="Q1207" s="62"/>
      <c r="R1207" s="271">
        <f t="shared" si="238"/>
        <v>0</v>
      </c>
      <c r="S1207" s="272"/>
      <c r="T1207" s="62"/>
      <c r="U1207" s="270">
        <f t="shared" si="239"/>
        <v>0</v>
      </c>
      <c r="V1207" s="272"/>
      <c r="W1207" s="62"/>
      <c r="X1207" s="270">
        <f t="shared" si="240"/>
        <v>0</v>
      </c>
      <c r="Y1207" s="270">
        <f t="shared" si="241"/>
        <v>0</v>
      </c>
      <c r="Z1207" s="61"/>
      <c r="AA1207" s="61"/>
      <c r="AB1207" s="60" t="str">
        <f t="shared" si="242"/>
        <v/>
      </c>
      <c r="AC1207" s="21" t="b">
        <f t="shared" si="243"/>
        <v>0</v>
      </c>
      <c r="AD1207" s="21" t="b">
        <f t="shared" si="244"/>
        <v>0</v>
      </c>
      <c r="AE1207" s="21" t="b">
        <f t="shared" si="245"/>
        <v>0</v>
      </c>
      <c r="AF1207" s="21" t="b">
        <f ca="1">OR(AND($AC1207,NOT($AD1207)),AND($AC1207,OR(AND($G1207="",$H1207&lt;&gt;""),AND($G1207&lt;&gt;"",$H1207=""),AND($J1207="",$K1207&lt;&gt;""),AND($J1207&lt;&gt;"",$K1207=""),AND($M1207="",$N1207&lt;&gt;""),AND($M1207&lt;&gt;"",$N1207=""),AND($P1207="",$Q1207&lt;&gt;""),AND($P1207&lt;&gt;"",$Q1207=""),AND($S1207="",$T1207&lt;&gt;""),AND($S1207&lt;&gt;"",$T1207=""),AND($V1207="",$W1207&lt;&gt;""),AND($V1207&lt;&gt;"",$W1207=""))),AND($C1207&lt;&gt;"",$E1207&lt;&gt;"",LEFT(TRIM($C1207),1)&lt;&gt;LEFT(TRIM($E1207),1)),IF(OR($E1207="",$F1207=""),FALSE(),IFERROR(COUNTIF(INDIRECT("UNITS_"&amp;SUBSTITUTE(LEFT($E1207,FIND(" ",$E1207&amp;" ")-1),".","_")),$F1207)=0,TRUE())),AND($B1207&lt;&gt;"",OR(ISNUMBER(SEARCH("outro",LOWER($B1207))),ISNUMBER(SEARCH("divers",LOWER($B1207))),ISNUMBER(SEARCH("etc",LOWER($B1207))))),OR(AND(ISNUMBER(SEARCH("comunic",LOWER($B1207))),LEFT($E1207,3)&lt;&gt;"4.4"),AND(ISNUMBER(SEARCH("monitor",LOWER($B1207))),NOT(OR(LEFT($E1207,3)="1.5",LEFT($E1207,3)="2.5")))),AND($B1207&lt;&gt;"",OR(LEFT($C1207,1)="1",LEFT($C1207,1)="2"),$D1207=""),AND($D1207&lt;&gt;"",NOT(OR(LEFT($C1207,1)="1",LEFT($C1207,1)="2"))),AND($D1207&lt;&gt;"",COUNTIF(' PROJETO'!$B$14:$B$16,$D1207)=0),IF($D1207="",FALSE(),IF(COUNTIF(' PROJETO'!$B$14:$B$16,$D1207)=0,FALSE(),IFERROR(INDEX(' PROJETO'!$C$14:$C$16,MATCH($D1207,' PROJETO'!$B$14:$B$16,0))&lt;&gt;"Sim",FALSE()))))</f>
        <v>0</v>
      </c>
      <c r="AG1207" s="21" t="b">
        <f>AND($AC1207,$Y1207&gt;'CONFG.  LISTAS'!$F$4,$Z1207="",$AA1207="")</f>
        <v>0</v>
      </c>
      <c r="AH1207" s="21" t="str">
        <f t="shared" si="246"/>
        <v/>
      </c>
      <c r="AI1207" s="43" t="str">
        <f ca="1">IF(NOT($AC1207),"",IF(OR($B1207="",$C1207="",$E1207="",$F1207=""),"Preencha descrição, categoria, tipo e unidade.",IF(AND($B1207&lt;&gt;"",OR(LEFT($C1207,1)="1",LEFT($C1207,1)="2"),$D1207=""),"Informe a prática de restauração para itens diretos.",IF(AND($D1207&lt;&gt;"",NOT(OR(LEFT($C1207,1)="1",LEFT($C1207,1)="2"))),"Custos indiretos não devem pertencer a uma prática específica.",IF(AND($D1207&lt;&gt;"",COUNTIF(' PROJETO'!$B$14:$B$16,$D1207)=0),"Prática de restauração inválida ou não cadastrada.",IF(IF($D1207="",FALSE(),IF(COUNTIF(' PROJETO'!$B$14:$B$16,$D1207)=0,FALSE(),IFERROR(INDEX(' PROJETO'!$C$14:$C$16,MATCH($D1207,' PROJETO'!$B$14:$B$16,0))&lt;&gt;"Sim",FALSE()))),"A prática informada no item não foi selecionada na aba Projeto.",IF(AND(MAX($I1207,$L1207,$O1207,$R1207,$U1207,$X1207)&gt;'CONFG.  LISTAS'!$F$4,NOT(OR($Z1207&lt;&gt;"",$AA1207&lt;&gt;""))),"Memorial de cálculo ou anexo obrigatório não informado para item acima do limite.",IF(OR(AND($G1207&lt;&gt;"",$H1207&lt;&gt;"",OR($G1207&lt;=0,$H1207&lt;=0)),AND($J1207&lt;&gt;"",$K1207&lt;&gt;"",OR($J1207&lt;=0,$K1207&lt;=0)),AND($M1207&lt;&gt;"",$N1207&lt;&gt;"",OR($M1207&lt;=0,$N1207&lt;=0)),AND($P1207&lt;&gt;"",$Q1207&lt;&gt;"",OR($P1207&lt;=0,$Q1207&lt;=0)),AND($S1207&lt;&gt;"",$T1207&lt;&gt;"",OR($S1207&lt;=0,$T1207&lt;=0)),AND($V1207&lt;&gt;"",$W1207&lt;&gt;"",OR($V1207&lt;=0,$W1207&lt;=0))),"Revise os valores informados: valor unitário e quantidade devem ser maiores que zero.",IF(OR(AND($G1207="",$H1207&lt;&gt;""),AND($G1207&lt;&gt;"",$H1207=""),AND($J1207="",$K1207&lt;&gt;""),AND($J1207&lt;&gt;"",$K1207=""),AND($M1207="",$N1207&lt;&gt;""),AND($M1207&lt;&gt;"",$N1207=""),AND($P1207="",$Q1207&lt;&gt;""),AND($P1207&lt;&gt;"",$Q1207=""),AND($S1207="",$T1207&lt;&gt;""),AND($S1207&lt;&gt;"",$T1207=""),AND($V1207="",$W1207&lt;&gt;""),AND($V1207&lt;&gt;"",$W1207="")),"Há ano preenchido parcialmente: "&amp;TRIM(IF(AND($G1207="",$H1207&lt;&gt;""),"Ano 1 (falta valor unitário); ","")&amp;IF(AND($G1207&lt;&gt;"",$H1207=""),"Ano 1 (falta quantidade); ","")&amp;IF(AND($J1207="",$K1207&lt;&gt;""),"Ano 2 (falta valor unitário); ","")&amp;IF(AND($J1207&lt;&gt;"",$K1207=""),"Ano 2 (falta quantidade); ","")&amp;IF(AND($M1207="",$N1207&lt;&gt;""),"Ano 3 (falta valor unitário); ","")&amp;IF(AND($M1207&lt;&gt;"",$N1207=""),"Ano 3 (falta quantidade); ","")&amp;IF(AND($P1207="",$Q1207&lt;&gt;""),"Ano 4 (falta valor unitário); ","")&amp;IF(AND($P1207&lt;&gt;"",$Q1207=""),"Ano 4 (falta quantidade); ","")&amp;IF(AND($S1207="",$T1207&lt;&gt;""),"Ano 5 (falta valor unitário); ","")&amp;IF(AND($S1207&lt;&gt;"",$T1207=""),"Ano 5 (falta quantidade); ","")&amp;IF(AND($V1207="",$W1207&lt;&gt;""),"Ano 6 (falta valor unitário); ","")&amp;IF(AND($V1207&lt;&gt;"",$W1207=""),"Ano 6 (falta quantidade); ","")), IF(NOT(OR(AND($G1207&lt;&gt;"",$H1207&lt;&gt;""),AND($J1207&lt;&gt;"",$K1207&lt;&gt;""),AND($M1207&lt;&gt;"",$N1207&lt;&gt;""),AND($P1207&lt;&gt;"",$Q1207&lt;&gt;""),AND($S1207&lt;&gt;"",$T1207&lt;&gt;""),AND($V1207&lt;&gt;"",$W1207&lt;&gt;""))),"Informe pelo menos um ano completo com valor unitário e quantidade.",IF(AND($C1207&lt;&gt;"",$E1207&lt;&gt;"",LEFT(TRIM($C1207),1)&lt;&gt;LEFT(TRIM($E1207),1)),"Categoria e tipo estão incompatíveis.",IF(IF(OR($E1207="",$F1207=""),FALSE(),IFERROR(COUNTIF(INDIRECT("UNITS_"&amp;SUBSTITUTE(LEFT($E1207,FIND(" ",$E1207&amp;" ")-1),".","_")),$F1207)=0,TRUE())),"Unidade incompatível com o tipo selecionado.",IF(OR(AND(ISNUMBER(SEARCH("comunic",LOWER($B1207))),LEFT($E1207,3)&lt;&gt;"4.4"),AND(ISNUMBER(SEARCH("monitor",LOWER($B1207))),NOT(OR(LEFT($E1207,3)="1.5",LEFT($E1207,3)="2.5")))),"Revise a classificação do item conforme as regras de preenchimento.",IF(AND($B1207&lt;&gt;"",OR(ISNUMBER(SEARCH("outro",LOWER($B1207))),ISNUMBER(SEARCH("divers",LOWER($B1207))),ISNUMBER(SEARCH("kit",LOWER($B1207))),ISNUMBER(SEARCH("ferrament",LOWER($B1207))),ISNUMBER(SEARCH("epi",LOWER($B1207)))),NOT(OR($Z1207&lt;&gt;"",$AA1207&lt;&gt;""))),"Descrição muito genérica: detalhe melhor o item e registre o racional no memorial ou em anexo.",IF(AND($Y1207=0,$B1207&lt;&gt;"",OR($G1207&lt;&gt;"",$H1207&lt;&gt;"",$J1207&lt;&gt;"",$K1207&lt;&gt;"",$M1207&lt;&gt;"",$N1207&lt;&gt;"",$P1207&lt;&gt;"",$Q1207&lt;&gt;"",$S1207&lt;&gt;"",$T1207&lt;&gt;"",$V1207&lt;&gt;"",$W1207&lt;&gt;"")),"O item possui dados lançados, mas o total está zerado. Revise os valores informados.","")))))))))))))))</f>
        <v/>
      </c>
    </row>
    <row r="1208" spans="1:35" ht="14.25" customHeight="1" x14ac:dyDescent="0.25">
      <c r="A1208" s="57" t="str">
        <f t="shared" si="234"/>
        <v/>
      </c>
      <c r="B1208" s="58"/>
      <c r="C1208" s="58"/>
      <c r="D1208" s="58"/>
      <c r="E1208" s="58"/>
      <c r="F1208" s="58"/>
      <c r="G1208" s="269"/>
      <c r="H1208" s="59"/>
      <c r="I1208" s="273">
        <f t="shared" si="235"/>
        <v>0</v>
      </c>
      <c r="J1208" s="269"/>
      <c r="K1208" s="59"/>
      <c r="L1208" s="270">
        <f t="shared" si="236"/>
        <v>0</v>
      </c>
      <c r="M1208" s="269"/>
      <c r="N1208" s="59"/>
      <c r="O1208" s="270">
        <f t="shared" si="237"/>
        <v>0</v>
      </c>
      <c r="P1208" s="269"/>
      <c r="Q1208" s="59"/>
      <c r="R1208" s="271">
        <f t="shared" si="238"/>
        <v>0</v>
      </c>
      <c r="S1208" s="269"/>
      <c r="T1208" s="59"/>
      <c r="U1208" s="270">
        <f t="shared" si="239"/>
        <v>0</v>
      </c>
      <c r="V1208" s="269"/>
      <c r="W1208" s="59"/>
      <c r="X1208" s="270">
        <f t="shared" si="240"/>
        <v>0</v>
      </c>
      <c r="Y1208" s="270">
        <f t="shared" si="241"/>
        <v>0</v>
      </c>
      <c r="Z1208" s="58"/>
      <c r="AA1208" s="58"/>
      <c r="AB1208" s="60" t="str">
        <f t="shared" si="242"/>
        <v/>
      </c>
      <c r="AC1208" s="21" t="b">
        <f t="shared" si="243"/>
        <v>0</v>
      </c>
      <c r="AD1208" s="21" t="b">
        <f t="shared" si="244"/>
        <v>0</v>
      </c>
      <c r="AE1208" s="21" t="b">
        <f t="shared" si="245"/>
        <v>0</v>
      </c>
      <c r="AF1208" s="21" t="b">
        <f ca="1">OR(AND($AC1208,NOT($AD1208)),AND($AC1208,OR(AND($G1208="",$H1208&lt;&gt;""),AND($G1208&lt;&gt;"",$H1208=""),AND($J1208="",$K1208&lt;&gt;""),AND($J1208&lt;&gt;"",$K1208=""),AND($M1208="",$N1208&lt;&gt;""),AND($M1208&lt;&gt;"",$N1208=""),AND($P1208="",$Q1208&lt;&gt;""),AND($P1208&lt;&gt;"",$Q1208=""),AND($S1208="",$T1208&lt;&gt;""),AND($S1208&lt;&gt;"",$T1208=""),AND($V1208="",$W1208&lt;&gt;""),AND($V1208&lt;&gt;"",$W1208=""))),AND($C1208&lt;&gt;"",$E1208&lt;&gt;"",LEFT(TRIM($C1208),1)&lt;&gt;LEFT(TRIM($E1208),1)),IF(OR($E1208="",$F1208=""),FALSE(),IFERROR(COUNTIF(INDIRECT("UNITS_"&amp;SUBSTITUTE(LEFT($E1208,FIND(" ",$E1208&amp;" ")-1),".","_")),$F1208)=0,TRUE())),AND($B1208&lt;&gt;"",OR(ISNUMBER(SEARCH("outro",LOWER($B1208))),ISNUMBER(SEARCH("divers",LOWER($B1208))),ISNUMBER(SEARCH("etc",LOWER($B1208))))),OR(AND(ISNUMBER(SEARCH("comunic",LOWER($B1208))),LEFT($E1208,3)&lt;&gt;"4.4"),AND(ISNUMBER(SEARCH("monitor",LOWER($B1208))),NOT(OR(LEFT($E1208,3)="1.5",LEFT($E1208,3)="2.5")))),AND($B1208&lt;&gt;"",OR(LEFT($C1208,1)="1",LEFT($C1208,1)="2"),$D1208=""),AND($D1208&lt;&gt;"",NOT(OR(LEFT($C1208,1)="1",LEFT($C1208,1)="2"))),AND($D1208&lt;&gt;"",COUNTIF(' PROJETO'!$B$14:$B$16,$D1208)=0),IF($D1208="",FALSE(),IF(COUNTIF(' PROJETO'!$B$14:$B$16,$D1208)=0,FALSE(),IFERROR(INDEX(' PROJETO'!$C$14:$C$16,MATCH($D1208,' PROJETO'!$B$14:$B$16,0))&lt;&gt;"Sim",FALSE()))))</f>
        <v>0</v>
      </c>
      <c r="AG1208" s="21" t="b">
        <f>AND($AC1208,$Y1208&gt;'CONFG.  LISTAS'!$F$4,$Z1208="",$AA1208="")</f>
        <v>0</v>
      </c>
      <c r="AH1208" s="21" t="str">
        <f t="shared" si="246"/>
        <v/>
      </c>
      <c r="AI1208" s="43" t="str">
        <f ca="1">IF(NOT($AC1208),"",IF(OR($B1208="",$C1208="",$E1208="",$F1208=""),"Preencha descrição, categoria, tipo e unidade.",IF(AND($B1208&lt;&gt;"",OR(LEFT($C1208,1)="1",LEFT($C1208,1)="2"),$D1208=""),"Informe a prática de restauração para itens diretos.",IF(AND($D1208&lt;&gt;"",NOT(OR(LEFT($C1208,1)="1",LEFT($C1208,1)="2"))),"Custos indiretos não devem pertencer a uma prática específica.",IF(AND($D1208&lt;&gt;"",COUNTIF(' PROJETO'!$B$14:$B$16,$D1208)=0),"Prática de restauração inválida ou não cadastrada.",IF(IF($D1208="",FALSE(),IF(COUNTIF(' PROJETO'!$B$14:$B$16,$D1208)=0,FALSE(),IFERROR(INDEX(' PROJETO'!$C$14:$C$16,MATCH($D1208,' PROJETO'!$B$14:$B$16,0))&lt;&gt;"Sim",FALSE()))),"A prática informada no item não foi selecionada na aba Projeto.",IF(AND(MAX($I1208,$L1208,$O1208,$R1208,$U1208,$X1208)&gt;'CONFG.  LISTAS'!$F$4,NOT(OR($Z1208&lt;&gt;"",$AA1208&lt;&gt;""))),"Memorial de cálculo ou anexo obrigatório não informado para item acima do limite.",IF(OR(AND($G1208&lt;&gt;"",$H1208&lt;&gt;"",OR($G1208&lt;=0,$H1208&lt;=0)),AND($J1208&lt;&gt;"",$K1208&lt;&gt;"",OR($J1208&lt;=0,$K1208&lt;=0)),AND($M1208&lt;&gt;"",$N1208&lt;&gt;"",OR($M1208&lt;=0,$N1208&lt;=0)),AND($P1208&lt;&gt;"",$Q1208&lt;&gt;"",OR($P1208&lt;=0,$Q1208&lt;=0)),AND($S1208&lt;&gt;"",$T1208&lt;&gt;"",OR($S1208&lt;=0,$T1208&lt;=0)),AND($V1208&lt;&gt;"",$W1208&lt;&gt;"",OR($V1208&lt;=0,$W1208&lt;=0))),"Revise os valores informados: valor unitário e quantidade devem ser maiores que zero.",IF(OR(AND($G1208="",$H1208&lt;&gt;""),AND($G1208&lt;&gt;"",$H1208=""),AND($J1208="",$K1208&lt;&gt;""),AND($J1208&lt;&gt;"",$K1208=""),AND($M1208="",$N1208&lt;&gt;""),AND($M1208&lt;&gt;"",$N1208=""),AND($P1208="",$Q1208&lt;&gt;""),AND($P1208&lt;&gt;"",$Q1208=""),AND($S1208="",$T1208&lt;&gt;""),AND($S1208&lt;&gt;"",$T1208=""),AND($V1208="",$W1208&lt;&gt;""),AND($V1208&lt;&gt;"",$W1208="")),"Há ano preenchido parcialmente: "&amp;TRIM(IF(AND($G1208="",$H1208&lt;&gt;""),"Ano 1 (falta valor unitário); ","")&amp;IF(AND($G1208&lt;&gt;"",$H1208=""),"Ano 1 (falta quantidade); ","")&amp;IF(AND($J1208="",$K1208&lt;&gt;""),"Ano 2 (falta valor unitário); ","")&amp;IF(AND($J1208&lt;&gt;"",$K1208=""),"Ano 2 (falta quantidade); ","")&amp;IF(AND($M1208="",$N1208&lt;&gt;""),"Ano 3 (falta valor unitário); ","")&amp;IF(AND($M1208&lt;&gt;"",$N1208=""),"Ano 3 (falta quantidade); ","")&amp;IF(AND($P1208="",$Q1208&lt;&gt;""),"Ano 4 (falta valor unitário); ","")&amp;IF(AND($P1208&lt;&gt;"",$Q1208=""),"Ano 4 (falta quantidade); ","")&amp;IF(AND($S1208="",$T1208&lt;&gt;""),"Ano 5 (falta valor unitário); ","")&amp;IF(AND($S1208&lt;&gt;"",$T1208=""),"Ano 5 (falta quantidade); ","")&amp;IF(AND($V1208="",$W1208&lt;&gt;""),"Ano 6 (falta valor unitário); ","")&amp;IF(AND($V1208&lt;&gt;"",$W1208=""),"Ano 6 (falta quantidade); ","")), IF(NOT(OR(AND($G1208&lt;&gt;"",$H1208&lt;&gt;""),AND($J1208&lt;&gt;"",$K1208&lt;&gt;""),AND($M1208&lt;&gt;"",$N1208&lt;&gt;""),AND($P1208&lt;&gt;"",$Q1208&lt;&gt;""),AND($S1208&lt;&gt;"",$T1208&lt;&gt;""),AND($V1208&lt;&gt;"",$W1208&lt;&gt;""))),"Informe pelo menos um ano completo com valor unitário e quantidade.",IF(AND($C1208&lt;&gt;"",$E1208&lt;&gt;"",LEFT(TRIM($C1208),1)&lt;&gt;LEFT(TRIM($E1208),1)),"Categoria e tipo estão incompatíveis.",IF(IF(OR($E1208="",$F1208=""),FALSE(),IFERROR(COUNTIF(INDIRECT("UNITS_"&amp;SUBSTITUTE(LEFT($E1208,FIND(" ",$E1208&amp;" ")-1),".","_")),$F1208)=0,TRUE())),"Unidade incompatível com o tipo selecionado.",IF(OR(AND(ISNUMBER(SEARCH("comunic",LOWER($B1208))),LEFT($E1208,3)&lt;&gt;"4.4"),AND(ISNUMBER(SEARCH("monitor",LOWER($B1208))),NOT(OR(LEFT($E1208,3)="1.5",LEFT($E1208,3)="2.5")))),"Revise a classificação do item conforme as regras de preenchimento.",IF(AND($B1208&lt;&gt;"",OR(ISNUMBER(SEARCH("outro",LOWER($B1208))),ISNUMBER(SEARCH("divers",LOWER($B1208))),ISNUMBER(SEARCH("kit",LOWER($B1208))),ISNUMBER(SEARCH("ferrament",LOWER($B1208))),ISNUMBER(SEARCH("epi",LOWER($B1208)))),NOT(OR($Z1208&lt;&gt;"",$AA1208&lt;&gt;""))),"Descrição muito genérica: detalhe melhor o item e registre o racional no memorial ou em anexo.",IF(AND($Y1208=0,$B1208&lt;&gt;"",OR($G1208&lt;&gt;"",$H1208&lt;&gt;"",$J1208&lt;&gt;"",$K1208&lt;&gt;"",$M1208&lt;&gt;"",$N1208&lt;&gt;"",$P1208&lt;&gt;"",$Q1208&lt;&gt;"",$S1208&lt;&gt;"",$T1208&lt;&gt;"",$V1208&lt;&gt;"",$W1208&lt;&gt;"")),"O item possui dados lançados, mas o total está zerado. Revise os valores informados.","")))))))))))))))</f>
        <v/>
      </c>
    </row>
    <row r="1209" spans="1:35" ht="14.25" customHeight="1" x14ac:dyDescent="0.25">
      <c r="A1209" s="57" t="str">
        <f t="shared" si="234"/>
        <v/>
      </c>
      <c r="B1209" s="61"/>
      <c r="C1209" s="61"/>
      <c r="D1209" s="58"/>
      <c r="E1209" s="61"/>
      <c r="F1209" s="61"/>
      <c r="G1209" s="272"/>
      <c r="H1209" s="62"/>
      <c r="I1209" s="273">
        <f t="shared" si="235"/>
        <v>0</v>
      </c>
      <c r="J1209" s="272"/>
      <c r="K1209" s="62"/>
      <c r="L1209" s="270">
        <f t="shared" si="236"/>
        <v>0</v>
      </c>
      <c r="M1209" s="272"/>
      <c r="N1209" s="62"/>
      <c r="O1209" s="270">
        <f t="shared" si="237"/>
        <v>0</v>
      </c>
      <c r="P1209" s="272"/>
      <c r="Q1209" s="62"/>
      <c r="R1209" s="271">
        <f t="shared" si="238"/>
        <v>0</v>
      </c>
      <c r="S1209" s="272"/>
      <c r="T1209" s="62"/>
      <c r="U1209" s="270">
        <f t="shared" si="239"/>
        <v>0</v>
      </c>
      <c r="V1209" s="272"/>
      <c r="W1209" s="62"/>
      <c r="X1209" s="270">
        <f t="shared" si="240"/>
        <v>0</v>
      </c>
      <c r="Y1209" s="270">
        <f t="shared" si="241"/>
        <v>0</v>
      </c>
      <c r="Z1209" s="61"/>
      <c r="AA1209" s="61"/>
      <c r="AB1209" s="60" t="str">
        <f t="shared" si="242"/>
        <v/>
      </c>
      <c r="AC1209" s="21" t="b">
        <f t="shared" si="243"/>
        <v>0</v>
      </c>
      <c r="AD1209" s="21" t="b">
        <f t="shared" si="244"/>
        <v>0</v>
      </c>
      <c r="AE1209" s="21" t="b">
        <f t="shared" si="245"/>
        <v>0</v>
      </c>
      <c r="AF1209" s="21" t="b">
        <f ca="1">OR(AND($AC1209,NOT($AD1209)),AND($AC1209,OR(AND($G1209="",$H1209&lt;&gt;""),AND($G1209&lt;&gt;"",$H1209=""),AND($J1209="",$K1209&lt;&gt;""),AND($J1209&lt;&gt;"",$K1209=""),AND($M1209="",$N1209&lt;&gt;""),AND($M1209&lt;&gt;"",$N1209=""),AND($P1209="",$Q1209&lt;&gt;""),AND($P1209&lt;&gt;"",$Q1209=""),AND($S1209="",$T1209&lt;&gt;""),AND($S1209&lt;&gt;"",$T1209=""),AND($V1209="",$W1209&lt;&gt;""),AND($V1209&lt;&gt;"",$W1209=""))),AND($C1209&lt;&gt;"",$E1209&lt;&gt;"",LEFT(TRIM($C1209),1)&lt;&gt;LEFT(TRIM($E1209),1)),IF(OR($E1209="",$F1209=""),FALSE(),IFERROR(COUNTIF(INDIRECT("UNITS_"&amp;SUBSTITUTE(LEFT($E1209,FIND(" ",$E1209&amp;" ")-1),".","_")),$F1209)=0,TRUE())),AND($B1209&lt;&gt;"",OR(ISNUMBER(SEARCH("outro",LOWER($B1209))),ISNUMBER(SEARCH("divers",LOWER($B1209))),ISNUMBER(SEARCH("etc",LOWER($B1209))))),OR(AND(ISNUMBER(SEARCH("comunic",LOWER($B1209))),LEFT($E1209,3)&lt;&gt;"4.4"),AND(ISNUMBER(SEARCH("monitor",LOWER($B1209))),NOT(OR(LEFT($E1209,3)="1.5",LEFT($E1209,3)="2.5")))),AND($B1209&lt;&gt;"",OR(LEFT($C1209,1)="1",LEFT($C1209,1)="2"),$D1209=""),AND($D1209&lt;&gt;"",NOT(OR(LEFT($C1209,1)="1",LEFT($C1209,1)="2"))),AND($D1209&lt;&gt;"",COUNTIF(' PROJETO'!$B$14:$B$16,$D1209)=0),IF($D1209="",FALSE(),IF(COUNTIF(' PROJETO'!$B$14:$B$16,$D1209)=0,FALSE(),IFERROR(INDEX(' PROJETO'!$C$14:$C$16,MATCH($D1209,' PROJETO'!$B$14:$B$16,0))&lt;&gt;"Sim",FALSE()))))</f>
        <v>0</v>
      </c>
      <c r="AG1209" s="21" t="b">
        <f>AND($AC1209,$Y1209&gt;'CONFG.  LISTAS'!$F$4,$Z1209="",$AA1209="")</f>
        <v>0</v>
      </c>
      <c r="AH1209" s="21" t="str">
        <f t="shared" si="246"/>
        <v/>
      </c>
      <c r="AI1209" s="43" t="str">
        <f ca="1">IF(NOT($AC1209),"",IF(OR($B1209="",$C1209="",$E1209="",$F1209=""),"Preencha descrição, categoria, tipo e unidade.",IF(AND($B1209&lt;&gt;"",OR(LEFT($C1209,1)="1",LEFT($C1209,1)="2"),$D1209=""),"Informe a prática de restauração para itens diretos.",IF(AND($D1209&lt;&gt;"",NOT(OR(LEFT($C1209,1)="1",LEFT($C1209,1)="2"))),"Custos indiretos não devem pertencer a uma prática específica.",IF(AND($D1209&lt;&gt;"",COUNTIF(' PROJETO'!$B$14:$B$16,$D1209)=0),"Prática de restauração inválida ou não cadastrada.",IF(IF($D1209="",FALSE(),IF(COUNTIF(' PROJETO'!$B$14:$B$16,$D1209)=0,FALSE(),IFERROR(INDEX(' PROJETO'!$C$14:$C$16,MATCH($D1209,' PROJETO'!$B$14:$B$16,0))&lt;&gt;"Sim",FALSE()))),"A prática informada no item não foi selecionada na aba Projeto.",IF(AND(MAX($I1209,$L1209,$O1209,$R1209,$U1209,$X1209)&gt;'CONFG.  LISTAS'!$F$4,NOT(OR($Z1209&lt;&gt;"",$AA1209&lt;&gt;""))),"Memorial de cálculo ou anexo obrigatório não informado para item acima do limite.",IF(OR(AND($G1209&lt;&gt;"",$H1209&lt;&gt;"",OR($G1209&lt;=0,$H1209&lt;=0)),AND($J1209&lt;&gt;"",$K1209&lt;&gt;"",OR($J1209&lt;=0,$K1209&lt;=0)),AND($M1209&lt;&gt;"",$N1209&lt;&gt;"",OR($M1209&lt;=0,$N1209&lt;=0)),AND($P1209&lt;&gt;"",$Q1209&lt;&gt;"",OR($P1209&lt;=0,$Q1209&lt;=0)),AND($S1209&lt;&gt;"",$T1209&lt;&gt;"",OR($S1209&lt;=0,$T1209&lt;=0)),AND($V1209&lt;&gt;"",$W1209&lt;&gt;"",OR($V1209&lt;=0,$W1209&lt;=0))),"Revise os valores informados: valor unitário e quantidade devem ser maiores que zero.",IF(OR(AND($G1209="",$H1209&lt;&gt;""),AND($G1209&lt;&gt;"",$H1209=""),AND($J1209="",$K1209&lt;&gt;""),AND($J1209&lt;&gt;"",$K1209=""),AND($M1209="",$N1209&lt;&gt;""),AND($M1209&lt;&gt;"",$N1209=""),AND($P1209="",$Q1209&lt;&gt;""),AND($P1209&lt;&gt;"",$Q1209=""),AND($S1209="",$T1209&lt;&gt;""),AND($S1209&lt;&gt;"",$T1209=""),AND($V1209="",$W1209&lt;&gt;""),AND($V1209&lt;&gt;"",$W1209="")),"Há ano preenchido parcialmente: "&amp;TRIM(IF(AND($G1209="",$H1209&lt;&gt;""),"Ano 1 (falta valor unitário); ","")&amp;IF(AND($G1209&lt;&gt;"",$H1209=""),"Ano 1 (falta quantidade); ","")&amp;IF(AND($J1209="",$K1209&lt;&gt;""),"Ano 2 (falta valor unitário); ","")&amp;IF(AND($J1209&lt;&gt;"",$K1209=""),"Ano 2 (falta quantidade); ","")&amp;IF(AND($M1209="",$N1209&lt;&gt;""),"Ano 3 (falta valor unitário); ","")&amp;IF(AND($M1209&lt;&gt;"",$N1209=""),"Ano 3 (falta quantidade); ","")&amp;IF(AND($P1209="",$Q1209&lt;&gt;""),"Ano 4 (falta valor unitário); ","")&amp;IF(AND($P1209&lt;&gt;"",$Q1209=""),"Ano 4 (falta quantidade); ","")&amp;IF(AND($S1209="",$T1209&lt;&gt;""),"Ano 5 (falta valor unitário); ","")&amp;IF(AND($S1209&lt;&gt;"",$T1209=""),"Ano 5 (falta quantidade); ","")&amp;IF(AND($V1209="",$W1209&lt;&gt;""),"Ano 6 (falta valor unitário); ","")&amp;IF(AND($V1209&lt;&gt;"",$W1209=""),"Ano 6 (falta quantidade); ","")), IF(NOT(OR(AND($G1209&lt;&gt;"",$H1209&lt;&gt;""),AND($J1209&lt;&gt;"",$K1209&lt;&gt;""),AND($M1209&lt;&gt;"",$N1209&lt;&gt;""),AND($P1209&lt;&gt;"",$Q1209&lt;&gt;""),AND($S1209&lt;&gt;"",$T1209&lt;&gt;""),AND($V1209&lt;&gt;"",$W1209&lt;&gt;""))),"Informe pelo menos um ano completo com valor unitário e quantidade.",IF(AND($C1209&lt;&gt;"",$E1209&lt;&gt;"",LEFT(TRIM($C1209),1)&lt;&gt;LEFT(TRIM($E1209),1)),"Categoria e tipo estão incompatíveis.",IF(IF(OR($E1209="",$F1209=""),FALSE(),IFERROR(COUNTIF(INDIRECT("UNITS_"&amp;SUBSTITUTE(LEFT($E1209,FIND(" ",$E1209&amp;" ")-1),".","_")),$F1209)=0,TRUE())),"Unidade incompatível com o tipo selecionado.",IF(OR(AND(ISNUMBER(SEARCH("comunic",LOWER($B1209))),LEFT($E1209,3)&lt;&gt;"4.4"),AND(ISNUMBER(SEARCH("monitor",LOWER($B1209))),NOT(OR(LEFT($E1209,3)="1.5",LEFT($E1209,3)="2.5")))),"Revise a classificação do item conforme as regras de preenchimento.",IF(AND($B1209&lt;&gt;"",OR(ISNUMBER(SEARCH("outro",LOWER($B1209))),ISNUMBER(SEARCH("divers",LOWER($B1209))),ISNUMBER(SEARCH("kit",LOWER($B1209))),ISNUMBER(SEARCH("ferrament",LOWER($B1209))),ISNUMBER(SEARCH("epi",LOWER($B1209)))),NOT(OR($Z1209&lt;&gt;"",$AA1209&lt;&gt;""))),"Descrição muito genérica: detalhe melhor o item e registre o racional no memorial ou em anexo.",IF(AND($Y1209=0,$B1209&lt;&gt;"",OR($G1209&lt;&gt;"",$H1209&lt;&gt;"",$J1209&lt;&gt;"",$K1209&lt;&gt;"",$M1209&lt;&gt;"",$N1209&lt;&gt;"",$P1209&lt;&gt;"",$Q1209&lt;&gt;"",$S1209&lt;&gt;"",$T1209&lt;&gt;"",$V1209&lt;&gt;"",$W1209&lt;&gt;"")),"O item possui dados lançados, mas o total está zerado. Revise os valores informados.","")))))))))))))))</f>
        <v/>
      </c>
    </row>
    <row r="1210" spans="1:35" ht="14.25" customHeight="1" x14ac:dyDescent="0.25">
      <c r="A1210" s="57" t="str">
        <f t="shared" si="234"/>
        <v/>
      </c>
      <c r="B1210" s="58"/>
      <c r="C1210" s="58"/>
      <c r="D1210" s="58"/>
      <c r="E1210" s="58"/>
      <c r="F1210" s="58"/>
      <c r="G1210" s="269"/>
      <c r="H1210" s="59"/>
      <c r="I1210" s="273">
        <f t="shared" si="235"/>
        <v>0</v>
      </c>
      <c r="J1210" s="269"/>
      <c r="K1210" s="59"/>
      <c r="L1210" s="270">
        <f t="shared" si="236"/>
        <v>0</v>
      </c>
      <c r="M1210" s="269"/>
      <c r="N1210" s="59"/>
      <c r="O1210" s="270">
        <f t="shared" si="237"/>
        <v>0</v>
      </c>
      <c r="P1210" s="269"/>
      <c r="Q1210" s="59"/>
      <c r="R1210" s="271">
        <f t="shared" si="238"/>
        <v>0</v>
      </c>
      <c r="S1210" s="269"/>
      <c r="T1210" s="59"/>
      <c r="U1210" s="270">
        <f t="shared" si="239"/>
        <v>0</v>
      </c>
      <c r="V1210" s="269"/>
      <c r="W1210" s="59"/>
      <c r="X1210" s="270">
        <f t="shared" si="240"/>
        <v>0</v>
      </c>
      <c r="Y1210" s="270">
        <f t="shared" si="241"/>
        <v>0</v>
      </c>
      <c r="Z1210" s="58"/>
      <c r="AA1210" s="58"/>
      <c r="AB1210" s="60" t="str">
        <f t="shared" si="242"/>
        <v/>
      </c>
      <c r="AC1210" s="21" t="b">
        <f t="shared" si="243"/>
        <v>0</v>
      </c>
      <c r="AD1210" s="21" t="b">
        <f t="shared" si="244"/>
        <v>0</v>
      </c>
      <c r="AE1210" s="21" t="b">
        <f t="shared" si="245"/>
        <v>0</v>
      </c>
      <c r="AF1210" s="21" t="b">
        <f ca="1">OR(AND($AC1210,NOT($AD1210)),AND($AC1210,OR(AND($G1210="",$H1210&lt;&gt;""),AND($G1210&lt;&gt;"",$H1210=""),AND($J1210="",$K1210&lt;&gt;""),AND($J1210&lt;&gt;"",$K1210=""),AND($M1210="",$N1210&lt;&gt;""),AND($M1210&lt;&gt;"",$N1210=""),AND($P1210="",$Q1210&lt;&gt;""),AND($P1210&lt;&gt;"",$Q1210=""),AND($S1210="",$T1210&lt;&gt;""),AND($S1210&lt;&gt;"",$T1210=""),AND($V1210="",$W1210&lt;&gt;""),AND($V1210&lt;&gt;"",$W1210=""))),AND($C1210&lt;&gt;"",$E1210&lt;&gt;"",LEFT(TRIM($C1210),1)&lt;&gt;LEFT(TRIM($E1210),1)),IF(OR($E1210="",$F1210=""),FALSE(),IFERROR(COUNTIF(INDIRECT("UNITS_"&amp;SUBSTITUTE(LEFT($E1210,FIND(" ",$E1210&amp;" ")-1),".","_")),$F1210)=0,TRUE())),AND($B1210&lt;&gt;"",OR(ISNUMBER(SEARCH("outro",LOWER($B1210))),ISNUMBER(SEARCH("divers",LOWER($B1210))),ISNUMBER(SEARCH("etc",LOWER($B1210))))),OR(AND(ISNUMBER(SEARCH("comunic",LOWER($B1210))),LEFT($E1210,3)&lt;&gt;"4.4"),AND(ISNUMBER(SEARCH("monitor",LOWER($B1210))),NOT(OR(LEFT($E1210,3)="1.5",LEFT($E1210,3)="2.5")))),AND($B1210&lt;&gt;"",OR(LEFT($C1210,1)="1",LEFT($C1210,1)="2"),$D1210=""),AND($D1210&lt;&gt;"",NOT(OR(LEFT($C1210,1)="1",LEFT($C1210,1)="2"))),AND($D1210&lt;&gt;"",COUNTIF(' PROJETO'!$B$14:$B$16,$D1210)=0),IF($D1210="",FALSE(),IF(COUNTIF(' PROJETO'!$B$14:$B$16,$D1210)=0,FALSE(),IFERROR(INDEX(' PROJETO'!$C$14:$C$16,MATCH($D1210,' PROJETO'!$B$14:$B$16,0))&lt;&gt;"Sim",FALSE()))))</f>
        <v>0</v>
      </c>
      <c r="AG1210" s="21" t="b">
        <f>AND($AC1210,$Y1210&gt;'CONFG.  LISTAS'!$F$4,$Z1210="",$AA1210="")</f>
        <v>0</v>
      </c>
      <c r="AH1210" s="21" t="str">
        <f t="shared" si="246"/>
        <v/>
      </c>
      <c r="AI1210" s="43" t="str">
        <f ca="1">IF(NOT($AC1210),"",IF(OR($B1210="",$C1210="",$E1210="",$F1210=""),"Preencha descrição, categoria, tipo e unidade.",IF(AND($B1210&lt;&gt;"",OR(LEFT($C1210,1)="1",LEFT($C1210,1)="2"),$D1210=""),"Informe a prática de restauração para itens diretos.",IF(AND($D1210&lt;&gt;"",NOT(OR(LEFT($C1210,1)="1",LEFT($C1210,1)="2"))),"Custos indiretos não devem pertencer a uma prática específica.",IF(AND($D1210&lt;&gt;"",COUNTIF(' PROJETO'!$B$14:$B$16,$D1210)=0),"Prática de restauração inválida ou não cadastrada.",IF(IF($D1210="",FALSE(),IF(COUNTIF(' PROJETO'!$B$14:$B$16,$D1210)=0,FALSE(),IFERROR(INDEX(' PROJETO'!$C$14:$C$16,MATCH($D1210,' PROJETO'!$B$14:$B$16,0))&lt;&gt;"Sim",FALSE()))),"A prática informada no item não foi selecionada na aba Projeto.",IF(AND(MAX($I1210,$L1210,$O1210,$R1210,$U1210,$X1210)&gt;'CONFG.  LISTAS'!$F$4,NOT(OR($Z1210&lt;&gt;"",$AA1210&lt;&gt;""))),"Memorial de cálculo ou anexo obrigatório não informado para item acima do limite.",IF(OR(AND($G1210&lt;&gt;"",$H1210&lt;&gt;"",OR($G1210&lt;=0,$H1210&lt;=0)),AND($J1210&lt;&gt;"",$K1210&lt;&gt;"",OR($J1210&lt;=0,$K1210&lt;=0)),AND($M1210&lt;&gt;"",$N1210&lt;&gt;"",OR($M1210&lt;=0,$N1210&lt;=0)),AND($P1210&lt;&gt;"",$Q1210&lt;&gt;"",OR($P1210&lt;=0,$Q1210&lt;=0)),AND($S1210&lt;&gt;"",$T1210&lt;&gt;"",OR($S1210&lt;=0,$T1210&lt;=0)),AND($V1210&lt;&gt;"",$W1210&lt;&gt;"",OR($V1210&lt;=0,$W1210&lt;=0))),"Revise os valores informados: valor unitário e quantidade devem ser maiores que zero.",IF(OR(AND($G1210="",$H1210&lt;&gt;""),AND($G1210&lt;&gt;"",$H1210=""),AND($J1210="",$K1210&lt;&gt;""),AND($J1210&lt;&gt;"",$K1210=""),AND($M1210="",$N1210&lt;&gt;""),AND($M1210&lt;&gt;"",$N1210=""),AND($P1210="",$Q1210&lt;&gt;""),AND($P1210&lt;&gt;"",$Q1210=""),AND($S1210="",$T1210&lt;&gt;""),AND($S1210&lt;&gt;"",$T1210=""),AND($V1210="",$W1210&lt;&gt;""),AND($V1210&lt;&gt;"",$W1210="")),"Há ano preenchido parcialmente: "&amp;TRIM(IF(AND($G1210="",$H1210&lt;&gt;""),"Ano 1 (falta valor unitário); ","")&amp;IF(AND($G1210&lt;&gt;"",$H1210=""),"Ano 1 (falta quantidade); ","")&amp;IF(AND($J1210="",$K1210&lt;&gt;""),"Ano 2 (falta valor unitário); ","")&amp;IF(AND($J1210&lt;&gt;"",$K1210=""),"Ano 2 (falta quantidade); ","")&amp;IF(AND($M1210="",$N1210&lt;&gt;""),"Ano 3 (falta valor unitário); ","")&amp;IF(AND($M1210&lt;&gt;"",$N1210=""),"Ano 3 (falta quantidade); ","")&amp;IF(AND($P1210="",$Q1210&lt;&gt;""),"Ano 4 (falta valor unitário); ","")&amp;IF(AND($P1210&lt;&gt;"",$Q1210=""),"Ano 4 (falta quantidade); ","")&amp;IF(AND($S1210="",$T1210&lt;&gt;""),"Ano 5 (falta valor unitário); ","")&amp;IF(AND($S1210&lt;&gt;"",$T1210=""),"Ano 5 (falta quantidade); ","")&amp;IF(AND($V1210="",$W1210&lt;&gt;""),"Ano 6 (falta valor unitário); ","")&amp;IF(AND($V1210&lt;&gt;"",$W1210=""),"Ano 6 (falta quantidade); ","")), IF(NOT(OR(AND($G1210&lt;&gt;"",$H1210&lt;&gt;""),AND($J1210&lt;&gt;"",$K1210&lt;&gt;""),AND($M1210&lt;&gt;"",$N1210&lt;&gt;""),AND($P1210&lt;&gt;"",$Q1210&lt;&gt;""),AND($S1210&lt;&gt;"",$T1210&lt;&gt;""),AND($V1210&lt;&gt;"",$W1210&lt;&gt;""))),"Informe pelo menos um ano completo com valor unitário e quantidade.",IF(AND($C1210&lt;&gt;"",$E1210&lt;&gt;"",LEFT(TRIM($C1210),1)&lt;&gt;LEFT(TRIM($E1210),1)),"Categoria e tipo estão incompatíveis.",IF(IF(OR($E1210="",$F1210=""),FALSE(),IFERROR(COUNTIF(INDIRECT("UNITS_"&amp;SUBSTITUTE(LEFT($E1210,FIND(" ",$E1210&amp;" ")-1),".","_")),$F1210)=0,TRUE())),"Unidade incompatível com o tipo selecionado.",IF(OR(AND(ISNUMBER(SEARCH("comunic",LOWER($B1210))),LEFT($E1210,3)&lt;&gt;"4.4"),AND(ISNUMBER(SEARCH("monitor",LOWER($B1210))),NOT(OR(LEFT($E1210,3)="1.5",LEFT($E1210,3)="2.5")))),"Revise a classificação do item conforme as regras de preenchimento.",IF(AND($B1210&lt;&gt;"",OR(ISNUMBER(SEARCH("outro",LOWER($B1210))),ISNUMBER(SEARCH("divers",LOWER($B1210))),ISNUMBER(SEARCH("kit",LOWER($B1210))),ISNUMBER(SEARCH("ferrament",LOWER($B1210))),ISNUMBER(SEARCH("epi",LOWER($B1210)))),NOT(OR($Z1210&lt;&gt;"",$AA1210&lt;&gt;""))),"Descrição muito genérica: detalhe melhor o item e registre o racional no memorial ou em anexo.",IF(AND($Y1210=0,$B1210&lt;&gt;"",OR($G1210&lt;&gt;"",$H1210&lt;&gt;"",$J1210&lt;&gt;"",$K1210&lt;&gt;"",$M1210&lt;&gt;"",$N1210&lt;&gt;"",$P1210&lt;&gt;"",$Q1210&lt;&gt;"",$S1210&lt;&gt;"",$T1210&lt;&gt;"",$V1210&lt;&gt;"",$W1210&lt;&gt;"")),"O item possui dados lançados, mas o total está zerado. Revise os valores informados.","")))))))))))))))</f>
        <v/>
      </c>
    </row>
    <row r="1211" spans="1:35" ht="14.25" customHeight="1" x14ac:dyDescent="0.25">
      <c r="A1211" s="57" t="str">
        <f t="shared" si="234"/>
        <v/>
      </c>
      <c r="B1211" s="61"/>
      <c r="C1211" s="61"/>
      <c r="D1211" s="58"/>
      <c r="E1211" s="61"/>
      <c r="F1211" s="61"/>
      <c r="G1211" s="272"/>
      <c r="H1211" s="62"/>
      <c r="I1211" s="273">
        <f t="shared" si="235"/>
        <v>0</v>
      </c>
      <c r="J1211" s="272"/>
      <c r="K1211" s="62"/>
      <c r="L1211" s="270">
        <f t="shared" si="236"/>
        <v>0</v>
      </c>
      <c r="M1211" s="272"/>
      <c r="N1211" s="62"/>
      <c r="O1211" s="270">
        <f t="shared" si="237"/>
        <v>0</v>
      </c>
      <c r="P1211" s="272"/>
      <c r="Q1211" s="62"/>
      <c r="R1211" s="271">
        <f t="shared" si="238"/>
        <v>0</v>
      </c>
      <c r="S1211" s="272"/>
      <c r="T1211" s="62"/>
      <c r="U1211" s="270">
        <f t="shared" si="239"/>
        <v>0</v>
      </c>
      <c r="V1211" s="272"/>
      <c r="W1211" s="62"/>
      <c r="X1211" s="270">
        <f t="shared" si="240"/>
        <v>0</v>
      </c>
      <c r="Y1211" s="270">
        <f t="shared" si="241"/>
        <v>0</v>
      </c>
      <c r="Z1211" s="61"/>
      <c r="AA1211" s="61"/>
      <c r="AB1211" s="60" t="str">
        <f t="shared" si="242"/>
        <v/>
      </c>
      <c r="AC1211" s="21" t="b">
        <f t="shared" si="243"/>
        <v>0</v>
      </c>
      <c r="AD1211" s="21" t="b">
        <f t="shared" si="244"/>
        <v>0</v>
      </c>
      <c r="AE1211" s="21" t="b">
        <f t="shared" si="245"/>
        <v>0</v>
      </c>
      <c r="AF1211" s="21" t="b">
        <f ca="1">OR(AND($AC1211,NOT($AD1211)),AND($AC1211,OR(AND($G1211="",$H1211&lt;&gt;""),AND($G1211&lt;&gt;"",$H1211=""),AND($J1211="",$K1211&lt;&gt;""),AND($J1211&lt;&gt;"",$K1211=""),AND($M1211="",$N1211&lt;&gt;""),AND($M1211&lt;&gt;"",$N1211=""),AND($P1211="",$Q1211&lt;&gt;""),AND($P1211&lt;&gt;"",$Q1211=""),AND($S1211="",$T1211&lt;&gt;""),AND($S1211&lt;&gt;"",$T1211=""),AND($V1211="",$W1211&lt;&gt;""),AND($V1211&lt;&gt;"",$W1211=""))),AND($C1211&lt;&gt;"",$E1211&lt;&gt;"",LEFT(TRIM($C1211),1)&lt;&gt;LEFT(TRIM($E1211),1)),IF(OR($E1211="",$F1211=""),FALSE(),IFERROR(COUNTIF(INDIRECT("UNITS_"&amp;SUBSTITUTE(LEFT($E1211,FIND(" ",$E1211&amp;" ")-1),".","_")),$F1211)=0,TRUE())),AND($B1211&lt;&gt;"",OR(ISNUMBER(SEARCH("outro",LOWER($B1211))),ISNUMBER(SEARCH("divers",LOWER($B1211))),ISNUMBER(SEARCH("etc",LOWER($B1211))))),OR(AND(ISNUMBER(SEARCH("comunic",LOWER($B1211))),LEFT($E1211,3)&lt;&gt;"4.4"),AND(ISNUMBER(SEARCH("monitor",LOWER($B1211))),NOT(OR(LEFT($E1211,3)="1.5",LEFT($E1211,3)="2.5")))),AND($B1211&lt;&gt;"",OR(LEFT($C1211,1)="1",LEFT($C1211,1)="2"),$D1211=""),AND($D1211&lt;&gt;"",NOT(OR(LEFT($C1211,1)="1",LEFT($C1211,1)="2"))),AND($D1211&lt;&gt;"",COUNTIF(' PROJETO'!$B$14:$B$16,$D1211)=0),IF($D1211="",FALSE(),IF(COUNTIF(' PROJETO'!$B$14:$B$16,$D1211)=0,FALSE(),IFERROR(INDEX(' PROJETO'!$C$14:$C$16,MATCH($D1211,' PROJETO'!$B$14:$B$16,0))&lt;&gt;"Sim",FALSE()))))</f>
        <v>0</v>
      </c>
      <c r="AG1211" s="21" t="b">
        <f>AND($AC1211,$Y1211&gt;'CONFG.  LISTAS'!$F$4,$Z1211="",$AA1211="")</f>
        <v>0</v>
      </c>
      <c r="AH1211" s="21" t="str">
        <f t="shared" si="246"/>
        <v/>
      </c>
      <c r="AI1211" s="43" t="str">
        <f ca="1">IF(NOT($AC1211),"",IF(OR($B1211="",$C1211="",$E1211="",$F1211=""),"Preencha descrição, categoria, tipo e unidade.",IF(AND($B1211&lt;&gt;"",OR(LEFT($C1211,1)="1",LEFT($C1211,1)="2"),$D1211=""),"Informe a prática de restauração para itens diretos.",IF(AND($D1211&lt;&gt;"",NOT(OR(LEFT($C1211,1)="1",LEFT($C1211,1)="2"))),"Custos indiretos não devem pertencer a uma prática específica.",IF(AND($D1211&lt;&gt;"",COUNTIF(' PROJETO'!$B$14:$B$16,$D1211)=0),"Prática de restauração inválida ou não cadastrada.",IF(IF($D1211="",FALSE(),IF(COUNTIF(' PROJETO'!$B$14:$B$16,$D1211)=0,FALSE(),IFERROR(INDEX(' PROJETO'!$C$14:$C$16,MATCH($D1211,' PROJETO'!$B$14:$B$16,0))&lt;&gt;"Sim",FALSE()))),"A prática informada no item não foi selecionada na aba Projeto.",IF(AND(MAX($I1211,$L1211,$O1211,$R1211,$U1211,$X1211)&gt;'CONFG.  LISTAS'!$F$4,NOT(OR($Z1211&lt;&gt;"",$AA1211&lt;&gt;""))),"Memorial de cálculo ou anexo obrigatório não informado para item acima do limite.",IF(OR(AND($G1211&lt;&gt;"",$H1211&lt;&gt;"",OR($G1211&lt;=0,$H1211&lt;=0)),AND($J1211&lt;&gt;"",$K1211&lt;&gt;"",OR($J1211&lt;=0,$K1211&lt;=0)),AND($M1211&lt;&gt;"",$N1211&lt;&gt;"",OR($M1211&lt;=0,$N1211&lt;=0)),AND($P1211&lt;&gt;"",$Q1211&lt;&gt;"",OR($P1211&lt;=0,$Q1211&lt;=0)),AND($S1211&lt;&gt;"",$T1211&lt;&gt;"",OR($S1211&lt;=0,$T1211&lt;=0)),AND($V1211&lt;&gt;"",$W1211&lt;&gt;"",OR($V1211&lt;=0,$W1211&lt;=0))),"Revise os valores informados: valor unitário e quantidade devem ser maiores que zero.",IF(OR(AND($G1211="",$H1211&lt;&gt;""),AND($G1211&lt;&gt;"",$H1211=""),AND($J1211="",$K1211&lt;&gt;""),AND($J1211&lt;&gt;"",$K1211=""),AND($M1211="",$N1211&lt;&gt;""),AND($M1211&lt;&gt;"",$N1211=""),AND($P1211="",$Q1211&lt;&gt;""),AND($P1211&lt;&gt;"",$Q1211=""),AND($S1211="",$T1211&lt;&gt;""),AND($S1211&lt;&gt;"",$T1211=""),AND($V1211="",$W1211&lt;&gt;""),AND($V1211&lt;&gt;"",$W1211="")),"Há ano preenchido parcialmente: "&amp;TRIM(IF(AND($G1211="",$H1211&lt;&gt;""),"Ano 1 (falta valor unitário); ","")&amp;IF(AND($G1211&lt;&gt;"",$H1211=""),"Ano 1 (falta quantidade); ","")&amp;IF(AND($J1211="",$K1211&lt;&gt;""),"Ano 2 (falta valor unitário); ","")&amp;IF(AND($J1211&lt;&gt;"",$K1211=""),"Ano 2 (falta quantidade); ","")&amp;IF(AND($M1211="",$N1211&lt;&gt;""),"Ano 3 (falta valor unitário); ","")&amp;IF(AND($M1211&lt;&gt;"",$N1211=""),"Ano 3 (falta quantidade); ","")&amp;IF(AND($P1211="",$Q1211&lt;&gt;""),"Ano 4 (falta valor unitário); ","")&amp;IF(AND($P1211&lt;&gt;"",$Q1211=""),"Ano 4 (falta quantidade); ","")&amp;IF(AND($S1211="",$T1211&lt;&gt;""),"Ano 5 (falta valor unitário); ","")&amp;IF(AND($S1211&lt;&gt;"",$T1211=""),"Ano 5 (falta quantidade); ","")&amp;IF(AND($V1211="",$W1211&lt;&gt;""),"Ano 6 (falta valor unitário); ","")&amp;IF(AND($V1211&lt;&gt;"",$W1211=""),"Ano 6 (falta quantidade); ","")), IF(NOT(OR(AND($G1211&lt;&gt;"",$H1211&lt;&gt;""),AND($J1211&lt;&gt;"",$K1211&lt;&gt;""),AND($M1211&lt;&gt;"",$N1211&lt;&gt;""),AND($P1211&lt;&gt;"",$Q1211&lt;&gt;""),AND($S1211&lt;&gt;"",$T1211&lt;&gt;""),AND($V1211&lt;&gt;"",$W1211&lt;&gt;""))),"Informe pelo menos um ano completo com valor unitário e quantidade.",IF(AND($C1211&lt;&gt;"",$E1211&lt;&gt;"",LEFT(TRIM($C1211),1)&lt;&gt;LEFT(TRIM($E1211),1)),"Categoria e tipo estão incompatíveis.",IF(IF(OR($E1211="",$F1211=""),FALSE(),IFERROR(COUNTIF(INDIRECT("UNITS_"&amp;SUBSTITUTE(LEFT($E1211,FIND(" ",$E1211&amp;" ")-1),".","_")),$F1211)=0,TRUE())),"Unidade incompatível com o tipo selecionado.",IF(OR(AND(ISNUMBER(SEARCH("comunic",LOWER($B1211))),LEFT($E1211,3)&lt;&gt;"4.4"),AND(ISNUMBER(SEARCH("monitor",LOWER($B1211))),NOT(OR(LEFT($E1211,3)="1.5",LEFT($E1211,3)="2.5")))),"Revise a classificação do item conforme as regras de preenchimento.",IF(AND($B1211&lt;&gt;"",OR(ISNUMBER(SEARCH("outro",LOWER($B1211))),ISNUMBER(SEARCH("divers",LOWER($B1211))),ISNUMBER(SEARCH("kit",LOWER($B1211))),ISNUMBER(SEARCH("ferrament",LOWER($B1211))),ISNUMBER(SEARCH("epi",LOWER($B1211)))),NOT(OR($Z1211&lt;&gt;"",$AA1211&lt;&gt;""))),"Descrição muito genérica: detalhe melhor o item e registre o racional no memorial ou em anexo.",IF(AND($Y1211=0,$B1211&lt;&gt;"",OR($G1211&lt;&gt;"",$H1211&lt;&gt;"",$J1211&lt;&gt;"",$K1211&lt;&gt;"",$M1211&lt;&gt;"",$N1211&lt;&gt;"",$P1211&lt;&gt;"",$Q1211&lt;&gt;"",$S1211&lt;&gt;"",$T1211&lt;&gt;"",$V1211&lt;&gt;"",$W1211&lt;&gt;"")),"O item possui dados lançados, mas o total está zerado. Revise os valores informados.","")))))))))))))))</f>
        <v/>
      </c>
    </row>
    <row r="1212" spans="1:35" ht="14.25" customHeight="1" x14ac:dyDescent="0.25">
      <c r="A1212" s="57" t="str">
        <f t="shared" si="234"/>
        <v/>
      </c>
      <c r="B1212" s="58"/>
      <c r="C1212" s="58"/>
      <c r="D1212" s="58"/>
      <c r="E1212" s="58"/>
      <c r="F1212" s="58"/>
      <c r="G1212" s="269"/>
      <c r="H1212" s="59"/>
      <c r="I1212" s="273">
        <f t="shared" si="235"/>
        <v>0</v>
      </c>
      <c r="J1212" s="269"/>
      <c r="K1212" s="59"/>
      <c r="L1212" s="270">
        <f t="shared" si="236"/>
        <v>0</v>
      </c>
      <c r="M1212" s="269"/>
      <c r="N1212" s="59"/>
      <c r="O1212" s="270">
        <f t="shared" si="237"/>
        <v>0</v>
      </c>
      <c r="P1212" s="269"/>
      <c r="Q1212" s="59"/>
      <c r="R1212" s="271">
        <f t="shared" si="238"/>
        <v>0</v>
      </c>
      <c r="S1212" s="269"/>
      <c r="T1212" s="59"/>
      <c r="U1212" s="270">
        <f t="shared" si="239"/>
        <v>0</v>
      </c>
      <c r="V1212" s="269"/>
      <c r="W1212" s="59"/>
      <c r="X1212" s="270">
        <f t="shared" si="240"/>
        <v>0</v>
      </c>
      <c r="Y1212" s="270">
        <f t="shared" si="241"/>
        <v>0</v>
      </c>
      <c r="Z1212" s="58"/>
      <c r="AA1212" s="58"/>
      <c r="AB1212" s="60" t="str">
        <f t="shared" si="242"/>
        <v/>
      </c>
      <c r="AC1212" s="21" t="b">
        <f t="shared" si="243"/>
        <v>0</v>
      </c>
      <c r="AD1212" s="21" t="b">
        <f t="shared" si="244"/>
        <v>0</v>
      </c>
      <c r="AE1212" s="21" t="b">
        <f t="shared" si="245"/>
        <v>0</v>
      </c>
      <c r="AF1212" s="21" t="b">
        <f ca="1">OR(AND($AC1212,NOT($AD1212)),AND($AC1212,OR(AND($G1212="",$H1212&lt;&gt;""),AND($G1212&lt;&gt;"",$H1212=""),AND($J1212="",$K1212&lt;&gt;""),AND($J1212&lt;&gt;"",$K1212=""),AND($M1212="",$N1212&lt;&gt;""),AND($M1212&lt;&gt;"",$N1212=""),AND($P1212="",$Q1212&lt;&gt;""),AND($P1212&lt;&gt;"",$Q1212=""),AND($S1212="",$T1212&lt;&gt;""),AND($S1212&lt;&gt;"",$T1212=""),AND($V1212="",$W1212&lt;&gt;""),AND($V1212&lt;&gt;"",$W1212=""))),AND($C1212&lt;&gt;"",$E1212&lt;&gt;"",LEFT(TRIM($C1212),1)&lt;&gt;LEFT(TRIM($E1212),1)),IF(OR($E1212="",$F1212=""),FALSE(),IFERROR(COUNTIF(INDIRECT("UNITS_"&amp;SUBSTITUTE(LEFT($E1212,FIND(" ",$E1212&amp;" ")-1),".","_")),$F1212)=0,TRUE())),AND($B1212&lt;&gt;"",OR(ISNUMBER(SEARCH("outro",LOWER($B1212))),ISNUMBER(SEARCH("divers",LOWER($B1212))),ISNUMBER(SEARCH("etc",LOWER($B1212))))),OR(AND(ISNUMBER(SEARCH("comunic",LOWER($B1212))),LEFT($E1212,3)&lt;&gt;"4.4"),AND(ISNUMBER(SEARCH("monitor",LOWER($B1212))),NOT(OR(LEFT($E1212,3)="1.5",LEFT($E1212,3)="2.5")))),AND($B1212&lt;&gt;"",OR(LEFT($C1212,1)="1",LEFT($C1212,1)="2"),$D1212=""),AND($D1212&lt;&gt;"",NOT(OR(LEFT($C1212,1)="1",LEFT($C1212,1)="2"))),AND($D1212&lt;&gt;"",COUNTIF(' PROJETO'!$B$14:$B$16,$D1212)=0),IF($D1212="",FALSE(),IF(COUNTIF(' PROJETO'!$B$14:$B$16,$D1212)=0,FALSE(),IFERROR(INDEX(' PROJETO'!$C$14:$C$16,MATCH($D1212,' PROJETO'!$B$14:$B$16,0))&lt;&gt;"Sim",FALSE()))))</f>
        <v>0</v>
      </c>
      <c r="AG1212" s="21" t="b">
        <f>AND($AC1212,$Y1212&gt;'CONFG.  LISTAS'!$F$4,$Z1212="",$AA1212="")</f>
        <v>0</v>
      </c>
      <c r="AH1212" s="21" t="str">
        <f t="shared" si="246"/>
        <v/>
      </c>
      <c r="AI1212" s="43" t="str">
        <f ca="1">IF(NOT($AC1212),"",IF(OR($B1212="",$C1212="",$E1212="",$F1212=""),"Preencha descrição, categoria, tipo e unidade.",IF(AND($B1212&lt;&gt;"",OR(LEFT($C1212,1)="1",LEFT($C1212,1)="2"),$D1212=""),"Informe a prática de restauração para itens diretos.",IF(AND($D1212&lt;&gt;"",NOT(OR(LEFT($C1212,1)="1",LEFT($C1212,1)="2"))),"Custos indiretos não devem pertencer a uma prática específica.",IF(AND($D1212&lt;&gt;"",COUNTIF(' PROJETO'!$B$14:$B$16,$D1212)=0),"Prática de restauração inválida ou não cadastrada.",IF(IF($D1212="",FALSE(),IF(COUNTIF(' PROJETO'!$B$14:$B$16,$D1212)=0,FALSE(),IFERROR(INDEX(' PROJETO'!$C$14:$C$16,MATCH($D1212,' PROJETO'!$B$14:$B$16,0))&lt;&gt;"Sim",FALSE()))),"A prática informada no item não foi selecionada na aba Projeto.",IF(AND(MAX($I1212,$L1212,$O1212,$R1212,$U1212,$X1212)&gt;'CONFG.  LISTAS'!$F$4,NOT(OR($Z1212&lt;&gt;"",$AA1212&lt;&gt;""))),"Memorial de cálculo ou anexo obrigatório não informado para item acima do limite.",IF(OR(AND($G1212&lt;&gt;"",$H1212&lt;&gt;"",OR($G1212&lt;=0,$H1212&lt;=0)),AND($J1212&lt;&gt;"",$K1212&lt;&gt;"",OR($J1212&lt;=0,$K1212&lt;=0)),AND($M1212&lt;&gt;"",$N1212&lt;&gt;"",OR($M1212&lt;=0,$N1212&lt;=0)),AND($P1212&lt;&gt;"",$Q1212&lt;&gt;"",OR($P1212&lt;=0,$Q1212&lt;=0)),AND($S1212&lt;&gt;"",$T1212&lt;&gt;"",OR($S1212&lt;=0,$T1212&lt;=0)),AND($V1212&lt;&gt;"",$W1212&lt;&gt;"",OR($V1212&lt;=0,$W1212&lt;=0))),"Revise os valores informados: valor unitário e quantidade devem ser maiores que zero.",IF(OR(AND($G1212="",$H1212&lt;&gt;""),AND($G1212&lt;&gt;"",$H1212=""),AND($J1212="",$K1212&lt;&gt;""),AND($J1212&lt;&gt;"",$K1212=""),AND($M1212="",$N1212&lt;&gt;""),AND($M1212&lt;&gt;"",$N1212=""),AND($P1212="",$Q1212&lt;&gt;""),AND($P1212&lt;&gt;"",$Q1212=""),AND($S1212="",$T1212&lt;&gt;""),AND($S1212&lt;&gt;"",$T1212=""),AND($V1212="",$W1212&lt;&gt;""),AND($V1212&lt;&gt;"",$W1212="")),"Há ano preenchido parcialmente: "&amp;TRIM(IF(AND($G1212="",$H1212&lt;&gt;""),"Ano 1 (falta valor unitário); ","")&amp;IF(AND($G1212&lt;&gt;"",$H1212=""),"Ano 1 (falta quantidade); ","")&amp;IF(AND($J1212="",$K1212&lt;&gt;""),"Ano 2 (falta valor unitário); ","")&amp;IF(AND($J1212&lt;&gt;"",$K1212=""),"Ano 2 (falta quantidade); ","")&amp;IF(AND($M1212="",$N1212&lt;&gt;""),"Ano 3 (falta valor unitário); ","")&amp;IF(AND($M1212&lt;&gt;"",$N1212=""),"Ano 3 (falta quantidade); ","")&amp;IF(AND($P1212="",$Q1212&lt;&gt;""),"Ano 4 (falta valor unitário); ","")&amp;IF(AND($P1212&lt;&gt;"",$Q1212=""),"Ano 4 (falta quantidade); ","")&amp;IF(AND($S1212="",$T1212&lt;&gt;""),"Ano 5 (falta valor unitário); ","")&amp;IF(AND($S1212&lt;&gt;"",$T1212=""),"Ano 5 (falta quantidade); ","")&amp;IF(AND($V1212="",$W1212&lt;&gt;""),"Ano 6 (falta valor unitário); ","")&amp;IF(AND($V1212&lt;&gt;"",$W1212=""),"Ano 6 (falta quantidade); ","")), IF(NOT(OR(AND($G1212&lt;&gt;"",$H1212&lt;&gt;""),AND($J1212&lt;&gt;"",$K1212&lt;&gt;""),AND($M1212&lt;&gt;"",$N1212&lt;&gt;""),AND($P1212&lt;&gt;"",$Q1212&lt;&gt;""),AND($S1212&lt;&gt;"",$T1212&lt;&gt;""),AND($V1212&lt;&gt;"",$W1212&lt;&gt;""))),"Informe pelo menos um ano completo com valor unitário e quantidade.",IF(AND($C1212&lt;&gt;"",$E1212&lt;&gt;"",LEFT(TRIM($C1212),1)&lt;&gt;LEFT(TRIM($E1212),1)),"Categoria e tipo estão incompatíveis.",IF(IF(OR($E1212="",$F1212=""),FALSE(),IFERROR(COUNTIF(INDIRECT("UNITS_"&amp;SUBSTITUTE(LEFT($E1212,FIND(" ",$E1212&amp;" ")-1),".","_")),$F1212)=0,TRUE())),"Unidade incompatível com o tipo selecionado.",IF(OR(AND(ISNUMBER(SEARCH("comunic",LOWER($B1212))),LEFT($E1212,3)&lt;&gt;"4.4"),AND(ISNUMBER(SEARCH("monitor",LOWER($B1212))),NOT(OR(LEFT($E1212,3)="1.5",LEFT($E1212,3)="2.5")))),"Revise a classificação do item conforme as regras de preenchimento.",IF(AND($B1212&lt;&gt;"",OR(ISNUMBER(SEARCH("outro",LOWER($B1212))),ISNUMBER(SEARCH("divers",LOWER($B1212))),ISNUMBER(SEARCH("kit",LOWER($B1212))),ISNUMBER(SEARCH("ferrament",LOWER($B1212))),ISNUMBER(SEARCH("epi",LOWER($B1212)))),NOT(OR($Z1212&lt;&gt;"",$AA1212&lt;&gt;""))),"Descrição muito genérica: detalhe melhor o item e registre o racional no memorial ou em anexo.",IF(AND($Y1212=0,$B1212&lt;&gt;"",OR($G1212&lt;&gt;"",$H1212&lt;&gt;"",$J1212&lt;&gt;"",$K1212&lt;&gt;"",$M1212&lt;&gt;"",$N1212&lt;&gt;"",$P1212&lt;&gt;"",$Q1212&lt;&gt;"",$S1212&lt;&gt;"",$T1212&lt;&gt;"",$V1212&lt;&gt;"",$W1212&lt;&gt;"")),"O item possui dados lançados, mas o total está zerado. Revise os valores informados.","")))))))))))))))</f>
        <v/>
      </c>
    </row>
    <row r="1213" spans="1:35" ht="14.25" customHeight="1" x14ac:dyDescent="0.25">
      <c r="A1213" s="57" t="str">
        <f t="shared" si="234"/>
        <v/>
      </c>
      <c r="B1213" s="61"/>
      <c r="C1213" s="61"/>
      <c r="D1213" s="58"/>
      <c r="E1213" s="61"/>
      <c r="F1213" s="61"/>
      <c r="G1213" s="272"/>
      <c r="H1213" s="62"/>
      <c r="I1213" s="273">
        <f t="shared" si="235"/>
        <v>0</v>
      </c>
      <c r="J1213" s="272"/>
      <c r="K1213" s="62"/>
      <c r="L1213" s="270">
        <f t="shared" si="236"/>
        <v>0</v>
      </c>
      <c r="M1213" s="272"/>
      <c r="N1213" s="62"/>
      <c r="O1213" s="270">
        <f t="shared" si="237"/>
        <v>0</v>
      </c>
      <c r="P1213" s="272"/>
      <c r="Q1213" s="62"/>
      <c r="R1213" s="271">
        <f t="shared" si="238"/>
        <v>0</v>
      </c>
      <c r="S1213" s="272"/>
      <c r="T1213" s="62"/>
      <c r="U1213" s="270">
        <f t="shared" si="239"/>
        <v>0</v>
      </c>
      <c r="V1213" s="272"/>
      <c r="W1213" s="62"/>
      <c r="X1213" s="270">
        <f t="shared" si="240"/>
        <v>0</v>
      </c>
      <c r="Y1213" s="270">
        <f t="shared" si="241"/>
        <v>0</v>
      </c>
      <c r="Z1213" s="61"/>
      <c r="AA1213" s="61"/>
      <c r="AB1213" s="60" t="str">
        <f t="shared" si="242"/>
        <v/>
      </c>
      <c r="AC1213" s="21" t="b">
        <f t="shared" si="243"/>
        <v>0</v>
      </c>
      <c r="AD1213" s="21" t="b">
        <f t="shared" si="244"/>
        <v>0</v>
      </c>
      <c r="AE1213" s="21" t="b">
        <f t="shared" si="245"/>
        <v>0</v>
      </c>
      <c r="AF1213" s="21" t="b">
        <f ca="1">OR(AND($AC1213,NOT($AD1213)),AND($AC1213,OR(AND($G1213="",$H1213&lt;&gt;""),AND($G1213&lt;&gt;"",$H1213=""),AND($J1213="",$K1213&lt;&gt;""),AND($J1213&lt;&gt;"",$K1213=""),AND($M1213="",$N1213&lt;&gt;""),AND($M1213&lt;&gt;"",$N1213=""),AND($P1213="",$Q1213&lt;&gt;""),AND($P1213&lt;&gt;"",$Q1213=""),AND($S1213="",$T1213&lt;&gt;""),AND($S1213&lt;&gt;"",$T1213=""),AND($V1213="",$W1213&lt;&gt;""),AND($V1213&lt;&gt;"",$W1213=""))),AND($C1213&lt;&gt;"",$E1213&lt;&gt;"",LEFT(TRIM($C1213),1)&lt;&gt;LEFT(TRIM($E1213),1)),IF(OR($E1213="",$F1213=""),FALSE(),IFERROR(COUNTIF(INDIRECT("UNITS_"&amp;SUBSTITUTE(LEFT($E1213,FIND(" ",$E1213&amp;" ")-1),".","_")),$F1213)=0,TRUE())),AND($B1213&lt;&gt;"",OR(ISNUMBER(SEARCH("outro",LOWER($B1213))),ISNUMBER(SEARCH("divers",LOWER($B1213))),ISNUMBER(SEARCH("etc",LOWER($B1213))))),OR(AND(ISNUMBER(SEARCH("comunic",LOWER($B1213))),LEFT($E1213,3)&lt;&gt;"4.4"),AND(ISNUMBER(SEARCH("monitor",LOWER($B1213))),NOT(OR(LEFT($E1213,3)="1.5",LEFT($E1213,3)="2.5")))),AND($B1213&lt;&gt;"",OR(LEFT($C1213,1)="1",LEFT($C1213,1)="2"),$D1213=""),AND($D1213&lt;&gt;"",NOT(OR(LEFT($C1213,1)="1",LEFT($C1213,1)="2"))),AND($D1213&lt;&gt;"",COUNTIF(' PROJETO'!$B$14:$B$16,$D1213)=0),IF($D1213="",FALSE(),IF(COUNTIF(' PROJETO'!$B$14:$B$16,$D1213)=0,FALSE(),IFERROR(INDEX(' PROJETO'!$C$14:$C$16,MATCH($D1213,' PROJETO'!$B$14:$B$16,0))&lt;&gt;"Sim",FALSE()))))</f>
        <v>0</v>
      </c>
      <c r="AG1213" s="21" t="b">
        <f>AND($AC1213,$Y1213&gt;'CONFG.  LISTAS'!$F$4,$Z1213="",$AA1213="")</f>
        <v>0</v>
      </c>
      <c r="AH1213" s="21" t="str">
        <f t="shared" si="246"/>
        <v/>
      </c>
      <c r="AI1213" s="43" t="str">
        <f ca="1">IF(NOT($AC1213),"",IF(OR($B1213="",$C1213="",$E1213="",$F1213=""),"Preencha descrição, categoria, tipo e unidade.",IF(AND($B1213&lt;&gt;"",OR(LEFT($C1213,1)="1",LEFT($C1213,1)="2"),$D1213=""),"Informe a prática de restauração para itens diretos.",IF(AND($D1213&lt;&gt;"",NOT(OR(LEFT($C1213,1)="1",LEFT($C1213,1)="2"))),"Custos indiretos não devem pertencer a uma prática específica.",IF(AND($D1213&lt;&gt;"",COUNTIF(' PROJETO'!$B$14:$B$16,$D1213)=0),"Prática de restauração inválida ou não cadastrada.",IF(IF($D1213="",FALSE(),IF(COUNTIF(' PROJETO'!$B$14:$B$16,$D1213)=0,FALSE(),IFERROR(INDEX(' PROJETO'!$C$14:$C$16,MATCH($D1213,' PROJETO'!$B$14:$B$16,0))&lt;&gt;"Sim",FALSE()))),"A prática informada no item não foi selecionada na aba Projeto.",IF(AND(MAX($I1213,$L1213,$O1213,$R1213,$U1213,$X1213)&gt;'CONFG.  LISTAS'!$F$4,NOT(OR($Z1213&lt;&gt;"",$AA1213&lt;&gt;""))),"Memorial de cálculo ou anexo obrigatório não informado para item acima do limite.",IF(OR(AND($G1213&lt;&gt;"",$H1213&lt;&gt;"",OR($G1213&lt;=0,$H1213&lt;=0)),AND($J1213&lt;&gt;"",$K1213&lt;&gt;"",OR($J1213&lt;=0,$K1213&lt;=0)),AND($M1213&lt;&gt;"",$N1213&lt;&gt;"",OR($M1213&lt;=0,$N1213&lt;=0)),AND($P1213&lt;&gt;"",$Q1213&lt;&gt;"",OR($P1213&lt;=0,$Q1213&lt;=0)),AND($S1213&lt;&gt;"",$T1213&lt;&gt;"",OR($S1213&lt;=0,$T1213&lt;=0)),AND($V1213&lt;&gt;"",$W1213&lt;&gt;"",OR($V1213&lt;=0,$W1213&lt;=0))),"Revise os valores informados: valor unitário e quantidade devem ser maiores que zero.",IF(OR(AND($G1213="",$H1213&lt;&gt;""),AND($G1213&lt;&gt;"",$H1213=""),AND($J1213="",$K1213&lt;&gt;""),AND($J1213&lt;&gt;"",$K1213=""),AND($M1213="",$N1213&lt;&gt;""),AND($M1213&lt;&gt;"",$N1213=""),AND($P1213="",$Q1213&lt;&gt;""),AND($P1213&lt;&gt;"",$Q1213=""),AND($S1213="",$T1213&lt;&gt;""),AND($S1213&lt;&gt;"",$T1213=""),AND($V1213="",$W1213&lt;&gt;""),AND($V1213&lt;&gt;"",$W1213="")),"Há ano preenchido parcialmente: "&amp;TRIM(IF(AND($G1213="",$H1213&lt;&gt;""),"Ano 1 (falta valor unitário); ","")&amp;IF(AND($G1213&lt;&gt;"",$H1213=""),"Ano 1 (falta quantidade); ","")&amp;IF(AND($J1213="",$K1213&lt;&gt;""),"Ano 2 (falta valor unitário); ","")&amp;IF(AND($J1213&lt;&gt;"",$K1213=""),"Ano 2 (falta quantidade); ","")&amp;IF(AND($M1213="",$N1213&lt;&gt;""),"Ano 3 (falta valor unitário); ","")&amp;IF(AND($M1213&lt;&gt;"",$N1213=""),"Ano 3 (falta quantidade); ","")&amp;IF(AND($P1213="",$Q1213&lt;&gt;""),"Ano 4 (falta valor unitário); ","")&amp;IF(AND($P1213&lt;&gt;"",$Q1213=""),"Ano 4 (falta quantidade); ","")&amp;IF(AND($S1213="",$T1213&lt;&gt;""),"Ano 5 (falta valor unitário); ","")&amp;IF(AND($S1213&lt;&gt;"",$T1213=""),"Ano 5 (falta quantidade); ","")&amp;IF(AND($V1213="",$W1213&lt;&gt;""),"Ano 6 (falta valor unitário); ","")&amp;IF(AND($V1213&lt;&gt;"",$W1213=""),"Ano 6 (falta quantidade); ","")), IF(NOT(OR(AND($G1213&lt;&gt;"",$H1213&lt;&gt;""),AND($J1213&lt;&gt;"",$K1213&lt;&gt;""),AND($M1213&lt;&gt;"",$N1213&lt;&gt;""),AND($P1213&lt;&gt;"",$Q1213&lt;&gt;""),AND($S1213&lt;&gt;"",$T1213&lt;&gt;""),AND($V1213&lt;&gt;"",$W1213&lt;&gt;""))),"Informe pelo menos um ano completo com valor unitário e quantidade.",IF(AND($C1213&lt;&gt;"",$E1213&lt;&gt;"",LEFT(TRIM($C1213),1)&lt;&gt;LEFT(TRIM($E1213),1)),"Categoria e tipo estão incompatíveis.",IF(IF(OR($E1213="",$F1213=""),FALSE(),IFERROR(COUNTIF(INDIRECT("UNITS_"&amp;SUBSTITUTE(LEFT($E1213,FIND(" ",$E1213&amp;" ")-1),".","_")),$F1213)=0,TRUE())),"Unidade incompatível com o tipo selecionado.",IF(OR(AND(ISNUMBER(SEARCH("comunic",LOWER($B1213))),LEFT($E1213,3)&lt;&gt;"4.4"),AND(ISNUMBER(SEARCH("monitor",LOWER($B1213))),NOT(OR(LEFT($E1213,3)="1.5",LEFT($E1213,3)="2.5")))),"Revise a classificação do item conforme as regras de preenchimento.",IF(AND($B1213&lt;&gt;"",OR(ISNUMBER(SEARCH("outro",LOWER($B1213))),ISNUMBER(SEARCH("divers",LOWER($B1213))),ISNUMBER(SEARCH("kit",LOWER($B1213))),ISNUMBER(SEARCH("ferrament",LOWER($B1213))),ISNUMBER(SEARCH("epi",LOWER($B1213)))),NOT(OR($Z1213&lt;&gt;"",$AA1213&lt;&gt;""))),"Descrição muito genérica: detalhe melhor o item e registre o racional no memorial ou em anexo.",IF(AND($Y1213=0,$B1213&lt;&gt;"",OR($G1213&lt;&gt;"",$H1213&lt;&gt;"",$J1213&lt;&gt;"",$K1213&lt;&gt;"",$M1213&lt;&gt;"",$N1213&lt;&gt;"",$P1213&lt;&gt;"",$Q1213&lt;&gt;"",$S1213&lt;&gt;"",$T1213&lt;&gt;"",$V1213&lt;&gt;"",$W1213&lt;&gt;"")),"O item possui dados lançados, mas o total está zerado. Revise os valores informados.","")))))))))))))))</f>
        <v/>
      </c>
    </row>
    <row r="1214" spans="1:35" ht="14.25" customHeight="1" x14ac:dyDescent="0.25">
      <c r="A1214" s="57" t="str">
        <f t="shared" si="234"/>
        <v/>
      </c>
      <c r="B1214" s="58"/>
      <c r="C1214" s="58"/>
      <c r="D1214" s="58"/>
      <c r="E1214" s="58"/>
      <c r="F1214" s="58"/>
      <c r="G1214" s="269"/>
      <c r="H1214" s="59"/>
      <c r="I1214" s="273">
        <f t="shared" si="235"/>
        <v>0</v>
      </c>
      <c r="J1214" s="269"/>
      <c r="K1214" s="59"/>
      <c r="L1214" s="270">
        <f t="shared" si="236"/>
        <v>0</v>
      </c>
      <c r="M1214" s="269"/>
      <c r="N1214" s="59"/>
      <c r="O1214" s="270">
        <f t="shared" si="237"/>
        <v>0</v>
      </c>
      <c r="P1214" s="269"/>
      <c r="Q1214" s="59"/>
      <c r="R1214" s="271">
        <f t="shared" si="238"/>
        <v>0</v>
      </c>
      <c r="S1214" s="269"/>
      <c r="T1214" s="59"/>
      <c r="U1214" s="270">
        <f t="shared" si="239"/>
        <v>0</v>
      </c>
      <c r="V1214" s="269"/>
      <c r="W1214" s="59"/>
      <c r="X1214" s="270">
        <f t="shared" si="240"/>
        <v>0</v>
      </c>
      <c r="Y1214" s="270">
        <f t="shared" si="241"/>
        <v>0</v>
      </c>
      <c r="Z1214" s="58"/>
      <c r="AA1214" s="58"/>
      <c r="AB1214" s="60" t="str">
        <f t="shared" si="242"/>
        <v/>
      </c>
      <c r="AC1214" s="21" t="b">
        <f t="shared" si="243"/>
        <v>0</v>
      </c>
      <c r="AD1214" s="21" t="b">
        <f t="shared" si="244"/>
        <v>0</v>
      </c>
      <c r="AE1214" s="21" t="b">
        <f t="shared" si="245"/>
        <v>0</v>
      </c>
      <c r="AF1214" s="21" t="b">
        <f ca="1">OR(AND($AC1214,NOT($AD1214)),AND($AC1214,OR(AND($G1214="",$H1214&lt;&gt;""),AND($G1214&lt;&gt;"",$H1214=""),AND($J1214="",$K1214&lt;&gt;""),AND($J1214&lt;&gt;"",$K1214=""),AND($M1214="",$N1214&lt;&gt;""),AND($M1214&lt;&gt;"",$N1214=""),AND($P1214="",$Q1214&lt;&gt;""),AND($P1214&lt;&gt;"",$Q1214=""),AND($S1214="",$T1214&lt;&gt;""),AND($S1214&lt;&gt;"",$T1214=""),AND($V1214="",$W1214&lt;&gt;""),AND($V1214&lt;&gt;"",$W1214=""))),AND($C1214&lt;&gt;"",$E1214&lt;&gt;"",LEFT(TRIM($C1214),1)&lt;&gt;LEFT(TRIM($E1214),1)),IF(OR($E1214="",$F1214=""),FALSE(),IFERROR(COUNTIF(INDIRECT("UNITS_"&amp;SUBSTITUTE(LEFT($E1214,FIND(" ",$E1214&amp;" ")-1),".","_")),$F1214)=0,TRUE())),AND($B1214&lt;&gt;"",OR(ISNUMBER(SEARCH("outro",LOWER($B1214))),ISNUMBER(SEARCH("divers",LOWER($B1214))),ISNUMBER(SEARCH("etc",LOWER($B1214))))),OR(AND(ISNUMBER(SEARCH("comunic",LOWER($B1214))),LEFT($E1214,3)&lt;&gt;"4.4"),AND(ISNUMBER(SEARCH("monitor",LOWER($B1214))),NOT(OR(LEFT($E1214,3)="1.5",LEFT($E1214,3)="2.5")))),AND($B1214&lt;&gt;"",OR(LEFT($C1214,1)="1",LEFT($C1214,1)="2"),$D1214=""),AND($D1214&lt;&gt;"",NOT(OR(LEFT($C1214,1)="1",LEFT($C1214,1)="2"))),AND($D1214&lt;&gt;"",COUNTIF(' PROJETO'!$B$14:$B$16,$D1214)=0),IF($D1214="",FALSE(),IF(COUNTIF(' PROJETO'!$B$14:$B$16,$D1214)=0,FALSE(),IFERROR(INDEX(' PROJETO'!$C$14:$C$16,MATCH($D1214,' PROJETO'!$B$14:$B$16,0))&lt;&gt;"Sim",FALSE()))))</f>
        <v>0</v>
      </c>
      <c r="AG1214" s="21" t="b">
        <f>AND($AC1214,$Y1214&gt;'CONFG.  LISTAS'!$F$4,$Z1214="",$AA1214="")</f>
        <v>0</v>
      </c>
      <c r="AH1214" s="21" t="str">
        <f t="shared" si="246"/>
        <v/>
      </c>
      <c r="AI1214" s="43" t="str">
        <f ca="1">IF(NOT($AC1214),"",IF(OR($B1214="",$C1214="",$E1214="",$F1214=""),"Preencha descrição, categoria, tipo e unidade.",IF(AND($B1214&lt;&gt;"",OR(LEFT($C1214,1)="1",LEFT($C1214,1)="2"),$D1214=""),"Informe a prática de restauração para itens diretos.",IF(AND($D1214&lt;&gt;"",NOT(OR(LEFT($C1214,1)="1",LEFT($C1214,1)="2"))),"Custos indiretos não devem pertencer a uma prática específica.",IF(AND($D1214&lt;&gt;"",COUNTIF(' PROJETO'!$B$14:$B$16,$D1214)=0),"Prática de restauração inválida ou não cadastrada.",IF(IF($D1214="",FALSE(),IF(COUNTIF(' PROJETO'!$B$14:$B$16,$D1214)=0,FALSE(),IFERROR(INDEX(' PROJETO'!$C$14:$C$16,MATCH($D1214,' PROJETO'!$B$14:$B$16,0))&lt;&gt;"Sim",FALSE()))),"A prática informada no item não foi selecionada na aba Projeto.",IF(AND(MAX($I1214,$L1214,$O1214,$R1214,$U1214,$X1214)&gt;'CONFG.  LISTAS'!$F$4,NOT(OR($Z1214&lt;&gt;"",$AA1214&lt;&gt;""))),"Memorial de cálculo ou anexo obrigatório não informado para item acima do limite.",IF(OR(AND($G1214&lt;&gt;"",$H1214&lt;&gt;"",OR($G1214&lt;=0,$H1214&lt;=0)),AND($J1214&lt;&gt;"",$K1214&lt;&gt;"",OR($J1214&lt;=0,$K1214&lt;=0)),AND($M1214&lt;&gt;"",$N1214&lt;&gt;"",OR($M1214&lt;=0,$N1214&lt;=0)),AND($P1214&lt;&gt;"",$Q1214&lt;&gt;"",OR($P1214&lt;=0,$Q1214&lt;=0)),AND($S1214&lt;&gt;"",$T1214&lt;&gt;"",OR($S1214&lt;=0,$T1214&lt;=0)),AND($V1214&lt;&gt;"",$W1214&lt;&gt;"",OR($V1214&lt;=0,$W1214&lt;=0))),"Revise os valores informados: valor unitário e quantidade devem ser maiores que zero.",IF(OR(AND($G1214="",$H1214&lt;&gt;""),AND($G1214&lt;&gt;"",$H1214=""),AND($J1214="",$K1214&lt;&gt;""),AND($J1214&lt;&gt;"",$K1214=""),AND($M1214="",$N1214&lt;&gt;""),AND($M1214&lt;&gt;"",$N1214=""),AND($P1214="",$Q1214&lt;&gt;""),AND($P1214&lt;&gt;"",$Q1214=""),AND($S1214="",$T1214&lt;&gt;""),AND($S1214&lt;&gt;"",$T1214=""),AND($V1214="",$W1214&lt;&gt;""),AND($V1214&lt;&gt;"",$W1214="")),"Há ano preenchido parcialmente: "&amp;TRIM(IF(AND($G1214="",$H1214&lt;&gt;""),"Ano 1 (falta valor unitário); ","")&amp;IF(AND($G1214&lt;&gt;"",$H1214=""),"Ano 1 (falta quantidade); ","")&amp;IF(AND($J1214="",$K1214&lt;&gt;""),"Ano 2 (falta valor unitário); ","")&amp;IF(AND($J1214&lt;&gt;"",$K1214=""),"Ano 2 (falta quantidade); ","")&amp;IF(AND($M1214="",$N1214&lt;&gt;""),"Ano 3 (falta valor unitário); ","")&amp;IF(AND($M1214&lt;&gt;"",$N1214=""),"Ano 3 (falta quantidade); ","")&amp;IF(AND($P1214="",$Q1214&lt;&gt;""),"Ano 4 (falta valor unitário); ","")&amp;IF(AND($P1214&lt;&gt;"",$Q1214=""),"Ano 4 (falta quantidade); ","")&amp;IF(AND($S1214="",$T1214&lt;&gt;""),"Ano 5 (falta valor unitário); ","")&amp;IF(AND($S1214&lt;&gt;"",$T1214=""),"Ano 5 (falta quantidade); ","")&amp;IF(AND($V1214="",$W1214&lt;&gt;""),"Ano 6 (falta valor unitário); ","")&amp;IF(AND($V1214&lt;&gt;"",$W1214=""),"Ano 6 (falta quantidade); ","")), IF(NOT(OR(AND($G1214&lt;&gt;"",$H1214&lt;&gt;""),AND($J1214&lt;&gt;"",$K1214&lt;&gt;""),AND($M1214&lt;&gt;"",$N1214&lt;&gt;""),AND($P1214&lt;&gt;"",$Q1214&lt;&gt;""),AND($S1214&lt;&gt;"",$T1214&lt;&gt;""),AND($V1214&lt;&gt;"",$W1214&lt;&gt;""))),"Informe pelo menos um ano completo com valor unitário e quantidade.",IF(AND($C1214&lt;&gt;"",$E1214&lt;&gt;"",LEFT(TRIM($C1214),1)&lt;&gt;LEFT(TRIM($E1214),1)),"Categoria e tipo estão incompatíveis.",IF(IF(OR($E1214="",$F1214=""),FALSE(),IFERROR(COUNTIF(INDIRECT("UNITS_"&amp;SUBSTITUTE(LEFT($E1214,FIND(" ",$E1214&amp;" ")-1),".","_")),$F1214)=0,TRUE())),"Unidade incompatível com o tipo selecionado.",IF(OR(AND(ISNUMBER(SEARCH("comunic",LOWER($B1214))),LEFT($E1214,3)&lt;&gt;"4.4"),AND(ISNUMBER(SEARCH("monitor",LOWER($B1214))),NOT(OR(LEFT($E1214,3)="1.5",LEFT($E1214,3)="2.5")))),"Revise a classificação do item conforme as regras de preenchimento.",IF(AND($B1214&lt;&gt;"",OR(ISNUMBER(SEARCH("outro",LOWER($B1214))),ISNUMBER(SEARCH("divers",LOWER($B1214))),ISNUMBER(SEARCH("kit",LOWER($B1214))),ISNUMBER(SEARCH("ferrament",LOWER($B1214))),ISNUMBER(SEARCH("epi",LOWER($B1214)))),NOT(OR($Z1214&lt;&gt;"",$AA1214&lt;&gt;""))),"Descrição muito genérica: detalhe melhor o item e registre o racional no memorial ou em anexo.",IF(AND($Y1214=0,$B1214&lt;&gt;"",OR($G1214&lt;&gt;"",$H1214&lt;&gt;"",$J1214&lt;&gt;"",$K1214&lt;&gt;"",$M1214&lt;&gt;"",$N1214&lt;&gt;"",$P1214&lt;&gt;"",$Q1214&lt;&gt;"",$S1214&lt;&gt;"",$T1214&lt;&gt;"",$V1214&lt;&gt;"",$W1214&lt;&gt;"")),"O item possui dados lançados, mas o total está zerado. Revise os valores informados.","")))))))))))))))</f>
        <v/>
      </c>
    </row>
    <row r="1215" spans="1:35" ht="14.25" customHeight="1" x14ac:dyDescent="0.25">
      <c r="A1215" s="57" t="str">
        <f t="shared" si="234"/>
        <v/>
      </c>
      <c r="B1215" s="61"/>
      <c r="C1215" s="61"/>
      <c r="D1215" s="58"/>
      <c r="E1215" s="61"/>
      <c r="F1215" s="61"/>
      <c r="G1215" s="272"/>
      <c r="H1215" s="62"/>
      <c r="I1215" s="273">
        <f t="shared" si="235"/>
        <v>0</v>
      </c>
      <c r="J1215" s="272"/>
      <c r="K1215" s="62"/>
      <c r="L1215" s="270">
        <f t="shared" si="236"/>
        <v>0</v>
      </c>
      <c r="M1215" s="272"/>
      <c r="N1215" s="62"/>
      <c r="O1215" s="270">
        <f t="shared" si="237"/>
        <v>0</v>
      </c>
      <c r="P1215" s="272"/>
      <c r="Q1215" s="62"/>
      <c r="R1215" s="271">
        <f t="shared" si="238"/>
        <v>0</v>
      </c>
      <c r="S1215" s="272"/>
      <c r="T1215" s="62"/>
      <c r="U1215" s="270">
        <f t="shared" si="239"/>
        <v>0</v>
      </c>
      <c r="V1215" s="272"/>
      <c r="W1215" s="62"/>
      <c r="X1215" s="270">
        <f t="shared" si="240"/>
        <v>0</v>
      </c>
      <c r="Y1215" s="270">
        <f t="shared" si="241"/>
        <v>0</v>
      </c>
      <c r="Z1215" s="61"/>
      <c r="AA1215" s="61"/>
      <c r="AB1215" s="60" t="str">
        <f t="shared" si="242"/>
        <v/>
      </c>
      <c r="AC1215" s="21" t="b">
        <f t="shared" si="243"/>
        <v>0</v>
      </c>
      <c r="AD1215" s="21" t="b">
        <f t="shared" si="244"/>
        <v>0</v>
      </c>
      <c r="AE1215" s="21" t="b">
        <f t="shared" si="245"/>
        <v>0</v>
      </c>
      <c r="AF1215" s="21" t="b">
        <f ca="1">OR(AND($AC1215,NOT($AD1215)),AND($AC1215,OR(AND($G1215="",$H1215&lt;&gt;""),AND($G1215&lt;&gt;"",$H1215=""),AND($J1215="",$K1215&lt;&gt;""),AND($J1215&lt;&gt;"",$K1215=""),AND($M1215="",$N1215&lt;&gt;""),AND($M1215&lt;&gt;"",$N1215=""),AND($P1215="",$Q1215&lt;&gt;""),AND($P1215&lt;&gt;"",$Q1215=""),AND($S1215="",$T1215&lt;&gt;""),AND($S1215&lt;&gt;"",$T1215=""),AND($V1215="",$W1215&lt;&gt;""),AND($V1215&lt;&gt;"",$W1215=""))),AND($C1215&lt;&gt;"",$E1215&lt;&gt;"",LEFT(TRIM($C1215),1)&lt;&gt;LEFT(TRIM($E1215),1)),IF(OR($E1215="",$F1215=""),FALSE(),IFERROR(COUNTIF(INDIRECT("UNITS_"&amp;SUBSTITUTE(LEFT($E1215,FIND(" ",$E1215&amp;" ")-1),".","_")),$F1215)=0,TRUE())),AND($B1215&lt;&gt;"",OR(ISNUMBER(SEARCH("outro",LOWER($B1215))),ISNUMBER(SEARCH("divers",LOWER($B1215))),ISNUMBER(SEARCH("etc",LOWER($B1215))))),OR(AND(ISNUMBER(SEARCH("comunic",LOWER($B1215))),LEFT($E1215,3)&lt;&gt;"4.4"),AND(ISNUMBER(SEARCH("monitor",LOWER($B1215))),NOT(OR(LEFT($E1215,3)="1.5",LEFT($E1215,3)="2.5")))),AND($B1215&lt;&gt;"",OR(LEFT($C1215,1)="1",LEFT($C1215,1)="2"),$D1215=""),AND($D1215&lt;&gt;"",NOT(OR(LEFT($C1215,1)="1",LEFT($C1215,1)="2"))),AND($D1215&lt;&gt;"",COUNTIF(' PROJETO'!$B$14:$B$16,$D1215)=0),IF($D1215="",FALSE(),IF(COUNTIF(' PROJETO'!$B$14:$B$16,$D1215)=0,FALSE(),IFERROR(INDEX(' PROJETO'!$C$14:$C$16,MATCH($D1215,' PROJETO'!$B$14:$B$16,0))&lt;&gt;"Sim",FALSE()))))</f>
        <v>0</v>
      </c>
      <c r="AG1215" s="21" t="b">
        <f>AND($AC1215,$Y1215&gt;'CONFG.  LISTAS'!$F$4,$Z1215="",$AA1215="")</f>
        <v>0</v>
      </c>
      <c r="AH1215" s="21" t="str">
        <f t="shared" si="246"/>
        <v/>
      </c>
      <c r="AI1215" s="43" t="str">
        <f ca="1">IF(NOT($AC1215),"",IF(OR($B1215="",$C1215="",$E1215="",$F1215=""),"Preencha descrição, categoria, tipo e unidade.",IF(AND($B1215&lt;&gt;"",OR(LEFT($C1215,1)="1",LEFT($C1215,1)="2"),$D1215=""),"Informe a prática de restauração para itens diretos.",IF(AND($D1215&lt;&gt;"",NOT(OR(LEFT($C1215,1)="1",LEFT($C1215,1)="2"))),"Custos indiretos não devem pertencer a uma prática específica.",IF(AND($D1215&lt;&gt;"",COUNTIF(' PROJETO'!$B$14:$B$16,$D1215)=0),"Prática de restauração inválida ou não cadastrada.",IF(IF($D1215="",FALSE(),IF(COUNTIF(' PROJETO'!$B$14:$B$16,$D1215)=0,FALSE(),IFERROR(INDEX(' PROJETO'!$C$14:$C$16,MATCH($D1215,' PROJETO'!$B$14:$B$16,0))&lt;&gt;"Sim",FALSE()))),"A prática informada no item não foi selecionada na aba Projeto.",IF(AND(MAX($I1215,$L1215,$O1215,$R1215,$U1215,$X1215)&gt;'CONFG.  LISTAS'!$F$4,NOT(OR($Z1215&lt;&gt;"",$AA1215&lt;&gt;""))),"Memorial de cálculo ou anexo obrigatório não informado para item acima do limite.",IF(OR(AND($G1215&lt;&gt;"",$H1215&lt;&gt;"",OR($G1215&lt;=0,$H1215&lt;=0)),AND($J1215&lt;&gt;"",$K1215&lt;&gt;"",OR($J1215&lt;=0,$K1215&lt;=0)),AND($M1215&lt;&gt;"",$N1215&lt;&gt;"",OR($M1215&lt;=0,$N1215&lt;=0)),AND($P1215&lt;&gt;"",$Q1215&lt;&gt;"",OR($P1215&lt;=0,$Q1215&lt;=0)),AND($S1215&lt;&gt;"",$T1215&lt;&gt;"",OR($S1215&lt;=0,$T1215&lt;=0)),AND($V1215&lt;&gt;"",$W1215&lt;&gt;"",OR($V1215&lt;=0,$W1215&lt;=0))),"Revise os valores informados: valor unitário e quantidade devem ser maiores que zero.",IF(OR(AND($G1215="",$H1215&lt;&gt;""),AND($G1215&lt;&gt;"",$H1215=""),AND($J1215="",$K1215&lt;&gt;""),AND($J1215&lt;&gt;"",$K1215=""),AND($M1215="",$N1215&lt;&gt;""),AND($M1215&lt;&gt;"",$N1215=""),AND($P1215="",$Q1215&lt;&gt;""),AND($P1215&lt;&gt;"",$Q1215=""),AND($S1215="",$T1215&lt;&gt;""),AND($S1215&lt;&gt;"",$T1215=""),AND($V1215="",$W1215&lt;&gt;""),AND($V1215&lt;&gt;"",$W1215="")),"Há ano preenchido parcialmente: "&amp;TRIM(IF(AND($G1215="",$H1215&lt;&gt;""),"Ano 1 (falta valor unitário); ","")&amp;IF(AND($G1215&lt;&gt;"",$H1215=""),"Ano 1 (falta quantidade); ","")&amp;IF(AND($J1215="",$K1215&lt;&gt;""),"Ano 2 (falta valor unitário); ","")&amp;IF(AND($J1215&lt;&gt;"",$K1215=""),"Ano 2 (falta quantidade); ","")&amp;IF(AND($M1215="",$N1215&lt;&gt;""),"Ano 3 (falta valor unitário); ","")&amp;IF(AND($M1215&lt;&gt;"",$N1215=""),"Ano 3 (falta quantidade); ","")&amp;IF(AND($P1215="",$Q1215&lt;&gt;""),"Ano 4 (falta valor unitário); ","")&amp;IF(AND($P1215&lt;&gt;"",$Q1215=""),"Ano 4 (falta quantidade); ","")&amp;IF(AND($S1215="",$T1215&lt;&gt;""),"Ano 5 (falta valor unitário); ","")&amp;IF(AND($S1215&lt;&gt;"",$T1215=""),"Ano 5 (falta quantidade); ","")&amp;IF(AND($V1215="",$W1215&lt;&gt;""),"Ano 6 (falta valor unitário); ","")&amp;IF(AND($V1215&lt;&gt;"",$W1215=""),"Ano 6 (falta quantidade); ","")), IF(NOT(OR(AND($G1215&lt;&gt;"",$H1215&lt;&gt;""),AND($J1215&lt;&gt;"",$K1215&lt;&gt;""),AND($M1215&lt;&gt;"",$N1215&lt;&gt;""),AND($P1215&lt;&gt;"",$Q1215&lt;&gt;""),AND($S1215&lt;&gt;"",$T1215&lt;&gt;""),AND($V1215&lt;&gt;"",$W1215&lt;&gt;""))),"Informe pelo menos um ano completo com valor unitário e quantidade.",IF(AND($C1215&lt;&gt;"",$E1215&lt;&gt;"",LEFT(TRIM($C1215),1)&lt;&gt;LEFT(TRIM($E1215),1)),"Categoria e tipo estão incompatíveis.",IF(IF(OR($E1215="",$F1215=""),FALSE(),IFERROR(COUNTIF(INDIRECT("UNITS_"&amp;SUBSTITUTE(LEFT($E1215,FIND(" ",$E1215&amp;" ")-1),".","_")),$F1215)=0,TRUE())),"Unidade incompatível com o tipo selecionado.",IF(OR(AND(ISNUMBER(SEARCH("comunic",LOWER($B1215))),LEFT($E1215,3)&lt;&gt;"4.4"),AND(ISNUMBER(SEARCH("monitor",LOWER($B1215))),NOT(OR(LEFT($E1215,3)="1.5",LEFT($E1215,3)="2.5")))),"Revise a classificação do item conforme as regras de preenchimento.",IF(AND($B1215&lt;&gt;"",OR(ISNUMBER(SEARCH("outro",LOWER($B1215))),ISNUMBER(SEARCH("divers",LOWER($B1215))),ISNUMBER(SEARCH("kit",LOWER($B1215))),ISNUMBER(SEARCH("ferrament",LOWER($B1215))),ISNUMBER(SEARCH("epi",LOWER($B1215)))),NOT(OR($Z1215&lt;&gt;"",$AA1215&lt;&gt;""))),"Descrição muito genérica: detalhe melhor o item e registre o racional no memorial ou em anexo.",IF(AND($Y1215=0,$B1215&lt;&gt;"",OR($G1215&lt;&gt;"",$H1215&lt;&gt;"",$J1215&lt;&gt;"",$K1215&lt;&gt;"",$M1215&lt;&gt;"",$N1215&lt;&gt;"",$P1215&lt;&gt;"",$Q1215&lt;&gt;"",$S1215&lt;&gt;"",$T1215&lt;&gt;"",$V1215&lt;&gt;"",$W1215&lt;&gt;"")),"O item possui dados lançados, mas o total está zerado. Revise os valores informados.","")))))))))))))))</f>
        <v/>
      </c>
    </row>
    <row r="1216" spans="1:35" ht="14.25" customHeight="1" x14ac:dyDescent="0.25">
      <c r="A1216" s="57" t="str">
        <f t="shared" si="234"/>
        <v/>
      </c>
      <c r="B1216" s="58"/>
      <c r="C1216" s="58"/>
      <c r="D1216" s="58"/>
      <c r="E1216" s="58"/>
      <c r="F1216" s="58"/>
      <c r="G1216" s="269"/>
      <c r="H1216" s="59"/>
      <c r="I1216" s="273">
        <f t="shared" si="235"/>
        <v>0</v>
      </c>
      <c r="J1216" s="269"/>
      <c r="K1216" s="59"/>
      <c r="L1216" s="270">
        <f t="shared" si="236"/>
        <v>0</v>
      </c>
      <c r="M1216" s="269"/>
      <c r="N1216" s="59"/>
      <c r="O1216" s="270">
        <f t="shared" si="237"/>
        <v>0</v>
      </c>
      <c r="P1216" s="269"/>
      <c r="Q1216" s="59"/>
      <c r="R1216" s="271">
        <f t="shared" si="238"/>
        <v>0</v>
      </c>
      <c r="S1216" s="269"/>
      <c r="T1216" s="59"/>
      <c r="U1216" s="270">
        <f t="shared" si="239"/>
        <v>0</v>
      </c>
      <c r="V1216" s="269"/>
      <c r="W1216" s="59"/>
      <c r="X1216" s="270">
        <f t="shared" si="240"/>
        <v>0</v>
      </c>
      <c r="Y1216" s="270">
        <f t="shared" si="241"/>
        <v>0</v>
      </c>
      <c r="Z1216" s="58"/>
      <c r="AA1216" s="58"/>
      <c r="AB1216" s="60" t="str">
        <f t="shared" si="242"/>
        <v/>
      </c>
      <c r="AC1216" s="21" t="b">
        <f t="shared" si="243"/>
        <v>0</v>
      </c>
      <c r="AD1216" s="21" t="b">
        <f t="shared" si="244"/>
        <v>0</v>
      </c>
      <c r="AE1216" s="21" t="b">
        <f t="shared" si="245"/>
        <v>0</v>
      </c>
      <c r="AF1216" s="21" t="b">
        <f ca="1">OR(AND($AC1216,NOT($AD1216)),AND($AC1216,OR(AND($G1216="",$H1216&lt;&gt;""),AND($G1216&lt;&gt;"",$H1216=""),AND($J1216="",$K1216&lt;&gt;""),AND($J1216&lt;&gt;"",$K1216=""),AND($M1216="",$N1216&lt;&gt;""),AND($M1216&lt;&gt;"",$N1216=""),AND($P1216="",$Q1216&lt;&gt;""),AND($P1216&lt;&gt;"",$Q1216=""),AND($S1216="",$T1216&lt;&gt;""),AND($S1216&lt;&gt;"",$T1216=""),AND($V1216="",$W1216&lt;&gt;""),AND($V1216&lt;&gt;"",$W1216=""))),AND($C1216&lt;&gt;"",$E1216&lt;&gt;"",LEFT(TRIM($C1216),1)&lt;&gt;LEFT(TRIM($E1216),1)),IF(OR($E1216="",$F1216=""),FALSE(),IFERROR(COUNTIF(INDIRECT("UNITS_"&amp;SUBSTITUTE(LEFT($E1216,FIND(" ",$E1216&amp;" ")-1),".","_")),$F1216)=0,TRUE())),AND($B1216&lt;&gt;"",OR(ISNUMBER(SEARCH("outro",LOWER($B1216))),ISNUMBER(SEARCH("divers",LOWER($B1216))),ISNUMBER(SEARCH("etc",LOWER($B1216))))),OR(AND(ISNUMBER(SEARCH("comunic",LOWER($B1216))),LEFT($E1216,3)&lt;&gt;"4.4"),AND(ISNUMBER(SEARCH("monitor",LOWER($B1216))),NOT(OR(LEFT($E1216,3)="1.5",LEFT($E1216,3)="2.5")))),AND($B1216&lt;&gt;"",OR(LEFT($C1216,1)="1",LEFT($C1216,1)="2"),$D1216=""),AND($D1216&lt;&gt;"",NOT(OR(LEFT($C1216,1)="1",LEFT($C1216,1)="2"))),AND($D1216&lt;&gt;"",COUNTIF(' PROJETO'!$B$14:$B$16,$D1216)=0),IF($D1216="",FALSE(),IF(COUNTIF(' PROJETO'!$B$14:$B$16,$D1216)=0,FALSE(),IFERROR(INDEX(' PROJETO'!$C$14:$C$16,MATCH($D1216,' PROJETO'!$B$14:$B$16,0))&lt;&gt;"Sim",FALSE()))))</f>
        <v>0</v>
      </c>
      <c r="AG1216" s="21" t="b">
        <f>AND($AC1216,$Y1216&gt;'CONFG.  LISTAS'!$F$4,$Z1216="",$AA1216="")</f>
        <v>0</v>
      </c>
      <c r="AH1216" s="21" t="str">
        <f t="shared" si="246"/>
        <v/>
      </c>
      <c r="AI1216" s="43" t="str">
        <f ca="1">IF(NOT($AC1216),"",IF(OR($B1216="",$C1216="",$E1216="",$F1216=""),"Preencha descrição, categoria, tipo e unidade.",IF(AND($B1216&lt;&gt;"",OR(LEFT($C1216,1)="1",LEFT($C1216,1)="2"),$D1216=""),"Informe a prática de restauração para itens diretos.",IF(AND($D1216&lt;&gt;"",NOT(OR(LEFT($C1216,1)="1",LEFT($C1216,1)="2"))),"Custos indiretos não devem pertencer a uma prática específica.",IF(AND($D1216&lt;&gt;"",COUNTIF(' PROJETO'!$B$14:$B$16,$D1216)=0),"Prática de restauração inválida ou não cadastrada.",IF(IF($D1216="",FALSE(),IF(COUNTIF(' PROJETO'!$B$14:$B$16,$D1216)=0,FALSE(),IFERROR(INDEX(' PROJETO'!$C$14:$C$16,MATCH($D1216,' PROJETO'!$B$14:$B$16,0))&lt;&gt;"Sim",FALSE()))),"A prática informada no item não foi selecionada na aba Projeto.",IF(AND(MAX($I1216,$L1216,$O1216,$R1216,$U1216,$X1216)&gt;'CONFG.  LISTAS'!$F$4,NOT(OR($Z1216&lt;&gt;"",$AA1216&lt;&gt;""))),"Memorial de cálculo ou anexo obrigatório não informado para item acima do limite.",IF(OR(AND($G1216&lt;&gt;"",$H1216&lt;&gt;"",OR($G1216&lt;=0,$H1216&lt;=0)),AND($J1216&lt;&gt;"",$K1216&lt;&gt;"",OR($J1216&lt;=0,$K1216&lt;=0)),AND($M1216&lt;&gt;"",$N1216&lt;&gt;"",OR($M1216&lt;=0,$N1216&lt;=0)),AND($P1216&lt;&gt;"",$Q1216&lt;&gt;"",OR($P1216&lt;=0,$Q1216&lt;=0)),AND($S1216&lt;&gt;"",$T1216&lt;&gt;"",OR($S1216&lt;=0,$T1216&lt;=0)),AND($V1216&lt;&gt;"",$W1216&lt;&gt;"",OR($V1216&lt;=0,$W1216&lt;=0))),"Revise os valores informados: valor unitário e quantidade devem ser maiores que zero.",IF(OR(AND($G1216="",$H1216&lt;&gt;""),AND($G1216&lt;&gt;"",$H1216=""),AND($J1216="",$K1216&lt;&gt;""),AND($J1216&lt;&gt;"",$K1216=""),AND($M1216="",$N1216&lt;&gt;""),AND($M1216&lt;&gt;"",$N1216=""),AND($P1216="",$Q1216&lt;&gt;""),AND($P1216&lt;&gt;"",$Q1216=""),AND($S1216="",$T1216&lt;&gt;""),AND($S1216&lt;&gt;"",$T1216=""),AND($V1216="",$W1216&lt;&gt;""),AND($V1216&lt;&gt;"",$W1216="")),"Há ano preenchido parcialmente: "&amp;TRIM(IF(AND($G1216="",$H1216&lt;&gt;""),"Ano 1 (falta valor unitário); ","")&amp;IF(AND($G1216&lt;&gt;"",$H1216=""),"Ano 1 (falta quantidade); ","")&amp;IF(AND($J1216="",$K1216&lt;&gt;""),"Ano 2 (falta valor unitário); ","")&amp;IF(AND($J1216&lt;&gt;"",$K1216=""),"Ano 2 (falta quantidade); ","")&amp;IF(AND($M1216="",$N1216&lt;&gt;""),"Ano 3 (falta valor unitário); ","")&amp;IF(AND($M1216&lt;&gt;"",$N1216=""),"Ano 3 (falta quantidade); ","")&amp;IF(AND($P1216="",$Q1216&lt;&gt;""),"Ano 4 (falta valor unitário); ","")&amp;IF(AND($P1216&lt;&gt;"",$Q1216=""),"Ano 4 (falta quantidade); ","")&amp;IF(AND($S1216="",$T1216&lt;&gt;""),"Ano 5 (falta valor unitário); ","")&amp;IF(AND($S1216&lt;&gt;"",$T1216=""),"Ano 5 (falta quantidade); ","")&amp;IF(AND($V1216="",$W1216&lt;&gt;""),"Ano 6 (falta valor unitário); ","")&amp;IF(AND($V1216&lt;&gt;"",$W1216=""),"Ano 6 (falta quantidade); ","")), IF(NOT(OR(AND($G1216&lt;&gt;"",$H1216&lt;&gt;""),AND($J1216&lt;&gt;"",$K1216&lt;&gt;""),AND($M1216&lt;&gt;"",$N1216&lt;&gt;""),AND($P1216&lt;&gt;"",$Q1216&lt;&gt;""),AND($S1216&lt;&gt;"",$T1216&lt;&gt;""),AND($V1216&lt;&gt;"",$W1216&lt;&gt;""))),"Informe pelo menos um ano completo com valor unitário e quantidade.",IF(AND($C1216&lt;&gt;"",$E1216&lt;&gt;"",LEFT(TRIM($C1216),1)&lt;&gt;LEFT(TRIM($E1216),1)),"Categoria e tipo estão incompatíveis.",IF(IF(OR($E1216="",$F1216=""),FALSE(),IFERROR(COUNTIF(INDIRECT("UNITS_"&amp;SUBSTITUTE(LEFT($E1216,FIND(" ",$E1216&amp;" ")-1),".","_")),$F1216)=0,TRUE())),"Unidade incompatível com o tipo selecionado.",IF(OR(AND(ISNUMBER(SEARCH("comunic",LOWER($B1216))),LEFT($E1216,3)&lt;&gt;"4.4"),AND(ISNUMBER(SEARCH("monitor",LOWER($B1216))),NOT(OR(LEFT($E1216,3)="1.5",LEFT($E1216,3)="2.5")))),"Revise a classificação do item conforme as regras de preenchimento.",IF(AND($B1216&lt;&gt;"",OR(ISNUMBER(SEARCH("outro",LOWER($B1216))),ISNUMBER(SEARCH("divers",LOWER($B1216))),ISNUMBER(SEARCH("kit",LOWER($B1216))),ISNUMBER(SEARCH("ferrament",LOWER($B1216))),ISNUMBER(SEARCH("epi",LOWER($B1216)))),NOT(OR($Z1216&lt;&gt;"",$AA1216&lt;&gt;""))),"Descrição muito genérica: detalhe melhor o item e registre o racional no memorial ou em anexo.",IF(AND($Y1216=0,$B1216&lt;&gt;"",OR($G1216&lt;&gt;"",$H1216&lt;&gt;"",$J1216&lt;&gt;"",$K1216&lt;&gt;"",$M1216&lt;&gt;"",$N1216&lt;&gt;"",$P1216&lt;&gt;"",$Q1216&lt;&gt;"",$S1216&lt;&gt;"",$T1216&lt;&gt;"",$V1216&lt;&gt;"",$W1216&lt;&gt;"")),"O item possui dados lançados, mas o total está zerado. Revise os valores informados.","")))))))))))))))</f>
        <v/>
      </c>
    </row>
    <row r="1217" spans="1:35" ht="14.25" customHeight="1" x14ac:dyDescent="0.25">
      <c r="A1217" s="57" t="str">
        <f t="shared" si="234"/>
        <v/>
      </c>
      <c r="B1217" s="61"/>
      <c r="C1217" s="61"/>
      <c r="D1217" s="58"/>
      <c r="E1217" s="61"/>
      <c r="F1217" s="61"/>
      <c r="G1217" s="272"/>
      <c r="H1217" s="62"/>
      <c r="I1217" s="273">
        <f t="shared" si="235"/>
        <v>0</v>
      </c>
      <c r="J1217" s="272"/>
      <c r="K1217" s="62"/>
      <c r="L1217" s="270">
        <f t="shared" si="236"/>
        <v>0</v>
      </c>
      <c r="M1217" s="272"/>
      <c r="N1217" s="62"/>
      <c r="O1217" s="270">
        <f t="shared" si="237"/>
        <v>0</v>
      </c>
      <c r="P1217" s="272"/>
      <c r="Q1217" s="62"/>
      <c r="R1217" s="271">
        <f t="shared" si="238"/>
        <v>0</v>
      </c>
      <c r="S1217" s="272"/>
      <c r="T1217" s="62"/>
      <c r="U1217" s="270">
        <f t="shared" si="239"/>
        <v>0</v>
      </c>
      <c r="V1217" s="272"/>
      <c r="W1217" s="62"/>
      <c r="X1217" s="270">
        <f t="shared" si="240"/>
        <v>0</v>
      </c>
      <c r="Y1217" s="270">
        <f t="shared" si="241"/>
        <v>0</v>
      </c>
      <c r="Z1217" s="61"/>
      <c r="AA1217" s="61"/>
      <c r="AB1217" s="60" t="str">
        <f t="shared" si="242"/>
        <v/>
      </c>
      <c r="AC1217" s="21" t="b">
        <f t="shared" si="243"/>
        <v>0</v>
      </c>
      <c r="AD1217" s="21" t="b">
        <f t="shared" si="244"/>
        <v>0</v>
      </c>
      <c r="AE1217" s="21" t="b">
        <f t="shared" si="245"/>
        <v>0</v>
      </c>
      <c r="AF1217" s="21" t="b">
        <f ca="1">OR(AND($AC1217,NOT($AD1217)),AND($AC1217,OR(AND($G1217="",$H1217&lt;&gt;""),AND($G1217&lt;&gt;"",$H1217=""),AND($J1217="",$K1217&lt;&gt;""),AND($J1217&lt;&gt;"",$K1217=""),AND($M1217="",$N1217&lt;&gt;""),AND($M1217&lt;&gt;"",$N1217=""),AND($P1217="",$Q1217&lt;&gt;""),AND($P1217&lt;&gt;"",$Q1217=""),AND($S1217="",$T1217&lt;&gt;""),AND($S1217&lt;&gt;"",$T1217=""),AND($V1217="",$W1217&lt;&gt;""),AND($V1217&lt;&gt;"",$W1217=""))),AND($C1217&lt;&gt;"",$E1217&lt;&gt;"",LEFT(TRIM($C1217),1)&lt;&gt;LEFT(TRIM($E1217),1)),IF(OR($E1217="",$F1217=""),FALSE(),IFERROR(COUNTIF(INDIRECT("UNITS_"&amp;SUBSTITUTE(LEFT($E1217,FIND(" ",$E1217&amp;" ")-1),".","_")),$F1217)=0,TRUE())),AND($B1217&lt;&gt;"",OR(ISNUMBER(SEARCH("outro",LOWER($B1217))),ISNUMBER(SEARCH("divers",LOWER($B1217))),ISNUMBER(SEARCH("etc",LOWER($B1217))))),OR(AND(ISNUMBER(SEARCH("comunic",LOWER($B1217))),LEFT($E1217,3)&lt;&gt;"4.4"),AND(ISNUMBER(SEARCH("monitor",LOWER($B1217))),NOT(OR(LEFT($E1217,3)="1.5",LEFT($E1217,3)="2.5")))),AND($B1217&lt;&gt;"",OR(LEFT($C1217,1)="1",LEFT($C1217,1)="2"),$D1217=""),AND($D1217&lt;&gt;"",NOT(OR(LEFT($C1217,1)="1",LEFT($C1217,1)="2"))),AND($D1217&lt;&gt;"",COUNTIF(' PROJETO'!$B$14:$B$16,$D1217)=0),IF($D1217="",FALSE(),IF(COUNTIF(' PROJETO'!$B$14:$B$16,$D1217)=0,FALSE(),IFERROR(INDEX(' PROJETO'!$C$14:$C$16,MATCH($D1217,' PROJETO'!$B$14:$B$16,0))&lt;&gt;"Sim",FALSE()))))</f>
        <v>0</v>
      </c>
      <c r="AG1217" s="21" t="b">
        <f>AND($AC1217,$Y1217&gt;'CONFG.  LISTAS'!$F$4,$Z1217="",$AA1217="")</f>
        <v>0</v>
      </c>
      <c r="AH1217" s="21" t="str">
        <f t="shared" si="246"/>
        <v/>
      </c>
      <c r="AI1217" s="43" t="str">
        <f ca="1">IF(NOT($AC1217),"",IF(OR($B1217="",$C1217="",$E1217="",$F1217=""),"Preencha descrição, categoria, tipo e unidade.",IF(AND($B1217&lt;&gt;"",OR(LEFT($C1217,1)="1",LEFT($C1217,1)="2"),$D1217=""),"Informe a prática de restauração para itens diretos.",IF(AND($D1217&lt;&gt;"",NOT(OR(LEFT($C1217,1)="1",LEFT($C1217,1)="2"))),"Custos indiretos não devem pertencer a uma prática específica.",IF(AND($D1217&lt;&gt;"",COUNTIF(' PROJETO'!$B$14:$B$16,$D1217)=0),"Prática de restauração inválida ou não cadastrada.",IF(IF($D1217="",FALSE(),IF(COUNTIF(' PROJETO'!$B$14:$B$16,$D1217)=0,FALSE(),IFERROR(INDEX(' PROJETO'!$C$14:$C$16,MATCH($D1217,' PROJETO'!$B$14:$B$16,0))&lt;&gt;"Sim",FALSE()))),"A prática informada no item não foi selecionada na aba Projeto.",IF(AND(MAX($I1217,$L1217,$O1217,$R1217,$U1217,$X1217)&gt;'CONFG.  LISTAS'!$F$4,NOT(OR($Z1217&lt;&gt;"",$AA1217&lt;&gt;""))),"Memorial de cálculo ou anexo obrigatório não informado para item acima do limite.",IF(OR(AND($G1217&lt;&gt;"",$H1217&lt;&gt;"",OR($G1217&lt;=0,$H1217&lt;=0)),AND($J1217&lt;&gt;"",$K1217&lt;&gt;"",OR($J1217&lt;=0,$K1217&lt;=0)),AND($M1217&lt;&gt;"",$N1217&lt;&gt;"",OR($M1217&lt;=0,$N1217&lt;=0)),AND($P1217&lt;&gt;"",$Q1217&lt;&gt;"",OR($P1217&lt;=0,$Q1217&lt;=0)),AND($S1217&lt;&gt;"",$T1217&lt;&gt;"",OR($S1217&lt;=0,$T1217&lt;=0)),AND($V1217&lt;&gt;"",$W1217&lt;&gt;"",OR($V1217&lt;=0,$W1217&lt;=0))),"Revise os valores informados: valor unitário e quantidade devem ser maiores que zero.",IF(OR(AND($G1217="",$H1217&lt;&gt;""),AND($G1217&lt;&gt;"",$H1217=""),AND($J1217="",$K1217&lt;&gt;""),AND($J1217&lt;&gt;"",$K1217=""),AND($M1217="",$N1217&lt;&gt;""),AND($M1217&lt;&gt;"",$N1217=""),AND($P1217="",$Q1217&lt;&gt;""),AND($P1217&lt;&gt;"",$Q1217=""),AND($S1217="",$T1217&lt;&gt;""),AND($S1217&lt;&gt;"",$T1217=""),AND($V1217="",$W1217&lt;&gt;""),AND($V1217&lt;&gt;"",$W1217="")),"Há ano preenchido parcialmente: "&amp;TRIM(IF(AND($G1217="",$H1217&lt;&gt;""),"Ano 1 (falta valor unitário); ","")&amp;IF(AND($G1217&lt;&gt;"",$H1217=""),"Ano 1 (falta quantidade); ","")&amp;IF(AND($J1217="",$K1217&lt;&gt;""),"Ano 2 (falta valor unitário); ","")&amp;IF(AND($J1217&lt;&gt;"",$K1217=""),"Ano 2 (falta quantidade); ","")&amp;IF(AND($M1217="",$N1217&lt;&gt;""),"Ano 3 (falta valor unitário); ","")&amp;IF(AND($M1217&lt;&gt;"",$N1217=""),"Ano 3 (falta quantidade); ","")&amp;IF(AND($P1217="",$Q1217&lt;&gt;""),"Ano 4 (falta valor unitário); ","")&amp;IF(AND($P1217&lt;&gt;"",$Q1217=""),"Ano 4 (falta quantidade); ","")&amp;IF(AND($S1217="",$T1217&lt;&gt;""),"Ano 5 (falta valor unitário); ","")&amp;IF(AND($S1217&lt;&gt;"",$T1217=""),"Ano 5 (falta quantidade); ","")&amp;IF(AND($V1217="",$W1217&lt;&gt;""),"Ano 6 (falta valor unitário); ","")&amp;IF(AND($V1217&lt;&gt;"",$W1217=""),"Ano 6 (falta quantidade); ","")), IF(NOT(OR(AND($G1217&lt;&gt;"",$H1217&lt;&gt;""),AND($J1217&lt;&gt;"",$K1217&lt;&gt;""),AND($M1217&lt;&gt;"",$N1217&lt;&gt;""),AND($P1217&lt;&gt;"",$Q1217&lt;&gt;""),AND($S1217&lt;&gt;"",$T1217&lt;&gt;""),AND($V1217&lt;&gt;"",$W1217&lt;&gt;""))),"Informe pelo menos um ano completo com valor unitário e quantidade.",IF(AND($C1217&lt;&gt;"",$E1217&lt;&gt;"",LEFT(TRIM($C1217),1)&lt;&gt;LEFT(TRIM($E1217),1)),"Categoria e tipo estão incompatíveis.",IF(IF(OR($E1217="",$F1217=""),FALSE(),IFERROR(COUNTIF(INDIRECT("UNITS_"&amp;SUBSTITUTE(LEFT($E1217,FIND(" ",$E1217&amp;" ")-1),".","_")),$F1217)=0,TRUE())),"Unidade incompatível com o tipo selecionado.",IF(OR(AND(ISNUMBER(SEARCH("comunic",LOWER($B1217))),LEFT($E1217,3)&lt;&gt;"4.4"),AND(ISNUMBER(SEARCH("monitor",LOWER($B1217))),NOT(OR(LEFT($E1217,3)="1.5",LEFT($E1217,3)="2.5")))),"Revise a classificação do item conforme as regras de preenchimento.",IF(AND($B1217&lt;&gt;"",OR(ISNUMBER(SEARCH("outro",LOWER($B1217))),ISNUMBER(SEARCH("divers",LOWER($B1217))),ISNUMBER(SEARCH("kit",LOWER($B1217))),ISNUMBER(SEARCH("ferrament",LOWER($B1217))),ISNUMBER(SEARCH("epi",LOWER($B1217)))),NOT(OR($Z1217&lt;&gt;"",$AA1217&lt;&gt;""))),"Descrição muito genérica: detalhe melhor o item e registre o racional no memorial ou em anexo.",IF(AND($Y1217=0,$B1217&lt;&gt;"",OR($G1217&lt;&gt;"",$H1217&lt;&gt;"",$J1217&lt;&gt;"",$K1217&lt;&gt;"",$M1217&lt;&gt;"",$N1217&lt;&gt;"",$P1217&lt;&gt;"",$Q1217&lt;&gt;"",$S1217&lt;&gt;"",$T1217&lt;&gt;"",$V1217&lt;&gt;"",$W1217&lt;&gt;"")),"O item possui dados lançados, mas o total está zerado. Revise os valores informados.","")))))))))))))))</f>
        <v/>
      </c>
    </row>
    <row r="1218" spans="1:35" ht="14.25" customHeight="1" x14ac:dyDescent="0.25">
      <c r="A1218" s="57" t="str">
        <f t="shared" si="234"/>
        <v/>
      </c>
      <c r="B1218" s="58"/>
      <c r="C1218" s="58"/>
      <c r="D1218" s="58"/>
      <c r="E1218" s="58"/>
      <c r="F1218" s="58"/>
      <c r="G1218" s="269"/>
      <c r="H1218" s="59"/>
      <c r="I1218" s="273">
        <f t="shared" si="235"/>
        <v>0</v>
      </c>
      <c r="J1218" s="269"/>
      <c r="K1218" s="59"/>
      <c r="L1218" s="270">
        <f t="shared" si="236"/>
        <v>0</v>
      </c>
      <c r="M1218" s="269"/>
      <c r="N1218" s="59"/>
      <c r="O1218" s="270">
        <f t="shared" si="237"/>
        <v>0</v>
      </c>
      <c r="P1218" s="269"/>
      <c r="Q1218" s="59"/>
      <c r="R1218" s="271">
        <f t="shared" si="238"/>
        <v>0</v>
      </c>
      <c r="S1218" s="269"/>
      <c r="T1218" s="59"/>
      <c r="U1218" s="270">
        <f t="shared" si="239"/>
        <v>0</v>
      </c>
      <c r="V1218" s="269"/>
      <c r="W1218" s="59"/>
      <c r="X1218" s="270">
        <f t="shared" si="240"/>
        <v>0</v>
      </c>
      <c r="Y1218" s="270">
        <f t="shared" si="241"/>
        <v>0</v>
      </c>
      <c r="Z1218" s="58"/>
      <c r="AA1218" s="58"/>
      <c r="AB1218" s="60" t="str">
        <f t="shared" si="242"/>
        <v/>
      </c>
      <c r="AC1218" s="21" t="b">
        <f t="shared" si="243"/>
        <v>0</v>
      </c>
      <c r="AD1218" s="21" t="b">
        <f t="shared" si="244"/>
        <v>0</v>
      </c>
      <c r="AE1218" s="21" t="b">
        <f t="shared" si="245"/>
        <v>0</v>
      </c>
      <c r="AF1218" s="21" t="b">
        <f ca="1">OR(AND($AC1218,NOT($AD1218)),AND($AC1218,OR(AND($G1218="",$H1218&lt;&gt;""),AND($G1218&lt;&gt;"",$H1218=""),AND($J1218="",$K1218&lt;&gt;""),AND($J1218&lt;&gt;"",$K1218=""),AND($M1218="",$N1218&lt;&gt;""),AND($M1218&lt;&gt;"",$N1218=""),AND($P1218="",$Q1218&lt;&gt;""),AND($P1218&lt;&gt;"",$Q1218=""),AND($S1218="",$T1218&lt;&gt;""),AND($S1218&lt;&gt;"",$T1218=""),AND($V1218="",$W1218&lt;&gt;""),AND($V1218&lt;&gt;"",$W1218=""))),AND($C1218&lt;&gt;"",$E1218&lt;&gt;"",LEFT(TRIM($C1218),1)&lt;&gt;LEFT(TRIM($E1218),1)),IF(OR($E1218="",$F1218=""),FALSE(),IFERROR(COUNTIF(INDIRECT("UNITS_"&amp;SUBSTITUTE(LEFT($E1218,FIND(" ",$E1218&amp;" ")-1),".","_")),$F1218)=0,TRUE())),AND($B1218&lt;&gt;"",OR(ISNUMBER(SEARCH("outro",LOWER($B1218))),ISNUMBER(SEARCH("divers",LOWER($B1218))),ISNUMBER(SEARCH("etc",LOWER($B1218))))),OR(AND(ISNUMBER(SEARCH("comunic",LOWER($B1218))),LEFT($E1218,3)&lt;&gt;"4.4"),AND(ISNUMBER(SEARCH("monitor",LOWER($B1218))),NOT(OR(LEFT($E1218,3)="1.5",LEFT($E1218,3)="2.5")))),AND($B1218&lt;&gt;"",OR(LEFT($C1218,1)="1",LEFT($C1218,1)="2"),$D1218=""),AND($D1218&lt;&gt;"",NOT(OR(LEFT($C1218,1)="1",LEFT($C1218,1)="2"))),AND($D1218&lt;&gt;"",COUNTIF(' PROJETO'!$B$14:$B$16,$D1218)=0),IF($D1218="",FALSE(),IF(COUNTIF(' PROJETO'!$B$14:$B$16,$D1218)=0,FALSE(),IFERROR(INDEX(' PROJETO'!$C$14:$C$16,MATCH($D1218,' PROJETO'!$B$14:$B$16,0))&lt;&gt;"Sim",FALSE()))))</f>
        <v>0</v>
      </c>
      <c r="AG1218" s="21" t="b">
        <f>AND($AC1218,$Y1218&gt;'CONFG.  LISTAS'!$F$4,$Z1218="",$AA1218="")</f>
        <v>0</v>
      </c>
      <c r="AH1218" s="21" t="str">
        <f t="shared" si="246"/>
        <v/>
      </c>
      <c r="AI1218" s="43" t="str">
        <f ca="1">IF(NOT($AC1218),"",IF(OR($B1218="",$C1218="",$E1218="",$F1218=""),"Preencha descrição, categoria, tipo e unidade.",IF(AND($B1218&lt;&gt;"",OR(LEFT($C1218,1)="1",LEFT($C1218,1)="2"),$D1218=""),"Informe a prática de restauração para itens diretos.",IF(AND($D1218&lt;&gt;"",NOT(OR(LEFT($C1218,1)="1",LEFT($C1218,1)="2"))),"Custos indiretos não devem pertencer a uma prática específica.",IF(AND($D1218&lt;&gt;"",COUNTIF(' PROJETO'!$B$14:$B$16,$D1218)=0),"Prática de restauração inválida ou não cadastrada.",IF(IF($D1218="",FALSE(),IF(COUNTIF(' PROJETO'!$B$14:$B$16,$D1218)=0,FALSE(),IFERROR(INDEX(' PROJETO'!$C$14:$C$16,MATCH($D1218,' PROJETO'!$B$14:$B$16,0))&lt;&gt;"Sim",FALSE()))),"A prática informada no item não foi selecionada na aba Projeto.",IF(AND(MAX($I1218,$L1218,$O1218,$R1218,$U1218,$X1218)&gt;'CONFG.  LISTAS'!$F$4,NOT(OR($Z1218&lt;&gt;"",$AA1218&lt;&gt;""))),"Memorial de cálculo ou anexo obrigatório não informado para item acima do limite.",IF(OR(AND($G1218&lt;&gt;"",$H1218&lt;&gt;"",OR($G1218&lt;=0,$H1218&lt;=0)),AND($J1218&lt;&gt;"",$K1218&lt;&gt;"",OR($J1218&lt;=0,$K1218&lt;=0)),AND($M1218&lt;&gt;"",$N1218&lt;&gt;"",OR($M1218&lt;=0,$N1218&lt;=0)),AND($P1218&lt;&gt;"",$Q1218&lt;&gt;"",OR($P1218&lt;=0,$Q1218&lt;=0)),AND($S1218&lt;&gt;"",$T1218&lt;&gt;"",OR($S1218&lt;=0,$T1218&lt;=0)),AND($V1218&lt;&gt;"",$W1218&lt;&gt;"",OR($V1218&lt;=0,$W1218&lt;=0))),"Revise os valores informados: valor unitário e quantidade devem ser maiores que zero.",IF(OR(AND($G1218="",$H1218&lt;&gt;""),AND($G1218&lt;&gt;"",$H1218=""),AND($J1218="",$K1218&lt;&gt;""),AND($J1218&lt;&gt;"",$K1218=""),AND($M1218="",$N1218&lt;&gt;""),AND($M1218&lt;&gt;"",$N1218=""),AND($P1218="",$Q1218&lt;&gt;""),AND($P1218&lt;&gt;"",$Q1218=""),AND($S1218="",$T1218&lt;&gt;""),AND($S1218&lt;&gt;"",$T1218=""),AND($V1218="",$W1218&lt;&gt;""),AND($V1218&lt;&gt;"",$W1218="")),"Há ano preenchido parcialmente: "&amp;TRIM(IF(AND($G1218="",$H1218&lt;&gt;""),"Ano 1 (falta valor unitário); ","")&amp;IF(AND($G1218&lt;&gt;"",$H1218=""),"Ano 1 (falta quantidade); ","")&amp;IF(AND($J1218="",$K1218&lt;&gt;""),"Ano 2 (falta valor unitário); ","")&amp;IF(AND($J1218&lt;&gt;"",$K1218=""),"Ano 2 (falta quantidade); ","")&amp;IF(AND($M1218="",$N1218&lt;&gt;""),"Ano 3 (falta valor unitário); ","")&amp;IF(AND($M1218&lt;&gt;"",$N1218=""),"Ano 3 (falta quantidade); ","")&amp;IF(AND($P1218="",$Q1218&lt;&gt;""),"Ano 4 (falta valor unitário); ","")&amp;IF(AND($P1218&lt;&gt;"",$Q1218=""),"Ano 4 (falta quantidade); ","")&amp;IF(AND($S1218="",$T1218&lt;&gt;""),"Ano 5 (falta valor unitário); ","")&amp;IF(AND($S1218&lt;&gt;"",$T1218=""),"Ano 5 (falta quantidade); ","")&amp;IF(AND($V1218="",$W1218&lt;&gt;""),"Ano 6 (falta valor unitário); ","")&amp;IF(AND($V1218&lt;&gt;"",$W1218=""),"Ano 6 (falta quantidade); ","")), IF(NOT(OR(AND($G1218&lt;&gt;"",$H1218&lt;&gt;""),AND($J1218&lt;&gt;"",$K1218&lt;&gt;""),AND($M1218&lt;&gt;"",$N1218&lt;&gt;""),AND($P1218&lt;&gt;"",$Q1218&lt;&gt;""),AND($S1218&lt;&gt;"",$T1218&lt;&gt;""),AND($V1218&lt;&gt;"",$W1218&lt;&gt;""))),"Informe pelo menos um ano completo com valor unitário e quantidade.",IF(AND($C1218&lt;&gt;"",$E1218&lt;&gt;"",LEFT(TRIM($C1218),1)&lt;&gt;LEFT(TRIM($E1218),1)),"Categoria e tipo estão incompatíveis.",IF(IF(OR($E1218="",$F1218=""),FALSE(),IFERROR(COUNTIF(INDIRECT("UNITS_"&amp;SUBSTITUTE(LEFT($E1218,FIND(" ",$E1218&amp;" ")-1),".","_")),$F1218)=0,TRUE())),"Unidade incompatível com o tipo selecionado.",IF(OR(AND(ISNUMBER(SEARCH("comunic",LOWER($B1218))),LEFT($E1218,3)&lt;&gt;"4.4"),AND(ISNUMBER(SEARCH("monitor",LOWER($B1218))),NOT(OR(LEFT($E1218,3)="1.5",LEFT($E1218,3)="2.5")))),"Revise a classificação do item conforme as regras de preenchimento.",IF(AND($B1218&lt;&gt;"",OR(ISNUMBER(SEARCH("outro",LOWER($B1218))),ISNUMBER(SEARCH("divers",LOWER($B1218))),ISNUMBER(SEARCH("kit",LOWER($B1218))),ISNUMBER(SEARCH("ferrament",LOWER($B1218))),ISNUMBER(SEARCH("epi",LOWER($B1218)))),NOT(OR($Z1218&lt;&gt;"",$AA1218&lt;&gt;""))),"Descrição muito genérica: detalhe melhor o item e registre o racional no memorial ou em anexo.",IF(AND($Y1218=0,$B1218&lt;&gt;"",OR($G1218&lt;&gt;"",$H1218&lt;&gt;"",$J1218&lt;&gt;"",$K1218&lt;&gt;"",$M1218&lt;&gt;"",$N1218&lt;&gt;"",$P1218&lt;&gt;"",$Q1218&lt;&gt;"",$S1218&lt;&gt;"",$T1218&lt;&gt;"",$V1218&lt;&gt;"",$W1218&lt;&gt;"")),"O item possui dados lançados, mas o total está zerado. Revise os valores informados.","")))))))))))))))</f>
        <v/>
      </c>
    </row>
    <row r="1219" spans="1:35" ht="14.25" customHeight="1" x14ac:dyDescent="0.25">
      <c r="A1219" s="57" t="str">
        <f t="shared" si="234"/>
        <v/>
      </c>
      <c r="B1219" s="61"/>
      <c r="C1219" s="61"/>
      <c r="D1219" s="58"/>
      <c r="E1219" s="61"/>
      <c r="F1219" s="61"/>
      <c r="G1219" s="272"/>
      <c r="H1219" s="62"/>
      <c r="I1219" s="273">
        <f t="shared" si="235"/>
        <v>0</v>
      </c>
      <c r="J1219" s="272"/>
      <c r="K1219" s="62"/>
      <c r="L1219" s="270">
        <f t="shared" si="236"/>
        <v>0</v>
      </c>
      <c r="M1219" s="272"/>
      <c r="N1219" s="62"/>
      <c r="O1219" s="270">
        <f t="shared" si="237"/>
        <v>0</v>
      </c>
      <c r="P1219" s="272"/>
      <c r="Q1219" s="62"/>
      <c r="R1219" s="271">
        <f t="shared" si="238"/>
        <v>0</v>
      </c>
      <c r="S1219" s="272"/>
      <c r="T1219" s="62"/>
      <c r="U1219" s="270">
        <f t="shared" si="239"/>
        <v>0</v>
      </c>
      <c r="V1219" s="272"/>
      <c r="W1219" s="62"/>
      <c r="X1219" s="270">
        <f t="shared" si="240"/>
        <v>0</v>
      </c>
      <c r="Y1219" s="270">
        <f t="shared" si="241"/>
        <v>0</v>
      </c>
      <c r="Z1219" s="61"/>
      <c r="AA1219" s="61"/>
      <c r="AB1219" s="60" t="str">
        <f t="shared" si="242"/>
        <v/>
      </c>
      <c r="AC1219" s="21" t="b">
        <f t="shared" si="243"/>
        <v>0</v>
      </c>
      <c r="AD1219" s="21" t="b">
        <f t="shared" si="244"/>
        <v>0</v>
      </c>
      <c r="AE1219" s="21" t="b">
        <f t="shared" si="245"/>
        <v>0</v>
      </c>
      <c r="AF1219" s="21" t="b">
        <f ca="1">OR(AND($AC1219,NOT($AD1219)),AND($AC1219,OR(AND($G1219="",$H1219&lt;&gt;""),AND($G1219&lt;&gt;"",$H1219=""),AND($J1219="",$K1219&lt;&gt;""),AND($J1219&lt;&gt;"",$K1219=""),AND($M1219="",$N1219&lt;&gt;""),AND($M1219&lt;&gt;"",$N1219=""),AND($P1219="",$Q1219&lt;&gt;""),AND($P1219&lt;&gt;"",$Q1219=""),AND($S1219="",$T1219&lt;&gt;""),AND($S1219&lt;&gt;"",$T1219=""),AND($V1219="",$W1219&lt;&gt;""),AND($V1219&lt;&gt;"",$W1219=""))),AND($C1219&lt;&gt;"",$E1219&lt;&gt;"",LEFT(TRIM($C1219),1)&lt;&gt;LEFT(TRIM($E1219),1)),IF(OR($E1219="",$F1219=""),FALSE(),IFERROR(COUNTIF(INDIRECT("UNITS_"&amp;SUBSTITUTE(LEFT($E1219,FIND(" ",$E1219&amp;" ")-1),".","_")),$F1219)=0,TRUE())),AND($B1219&lt;&gt;"",OR(ISNUMBER(SEARCH("outro",LOWER($B1219))),ISNUMBER(SEARCH("divers",LOWER($B1219))),ISNUMBER(SEARCH("etc",LOWER($B1219))))),OR(AND(ISNUMBER(SEARCH("comunic",LOWER($B1219))),LEFT($E1219,3)&lt;&gt;"4.4"),AND(ISNUMBER(SEARCH("monitor",LOWER($B1219))),NOT(OR(LEFT($E1219,3)="1.5",LEFT($E1219,3)="2.5")))),AND($B1219&lt;&gt;"",OR(LEFT($C1219,1)="1",LEFT($C1219,1)="2"),$D1219=""),AND($D1219&lt;&gt;"",NOT(OR(LEFT($C1219,1)="1",LEFT($C1219,1)="2"))),AND($D1219&lt;&gt;"",COUNTIF(' PROJETO'!$B$14:$B$16,$D1219)=0),IF($D1219="",FALSE(),IF(COUNTIF(' PROJETO'!$B$14:$B$16,$D1219)=0,FALSE(),IFERROR(INDEX(' PROJETO'!$C$14:$C$16,MATCH($D1219,' PROJETO'!$B$14:$B$16,0))&lt;&gt;"Sim",FALSE()))))</f>
        <v>0</v>
      </c>
      <c r="AG1219" s="21" t="b">
        <f>AND($AC1219,$Y1219&gt;'CONFG.  LISTAS'!$F$4,$Z1219="",$AA1219="")</f>
        <v>0</v>
      </c>
      <c r="AH1219" s="21" t="str">
        <f t="shared" si="246"/>
        <v/>
      </c>
      <c r="AI1219" s="43" t="str">
        <f ca="1">IF(NOT($AC1219),"",IF(OR($B1219="",$C1219="",$E1219="",$F1219=""),"Preencha descrição, categoria, tipo e unidade.",IF(AND($B1219&lt;&gt;"",OR(LEFT($C1219,1)="1",LEFT($C1219,1)="2"),$D1219=""),"Informe a prática de restauração para itens diretos.",IF(AND($D1219&lt;&gt;"",NOT(OR(LEFT($C1219,1)="1",LEFT($C1219,1)="2"))),"Custos indiretos não devem pertencer a uma prática específica.",IF(AND($D1219&lt;&gt;"",COUNTIF(' PROJETO'!$B$14:$B$16,$D1219)=0),"Prática de restauração inválida ou não cadastrada.",IF(IF($D1219="",FALSE(),IF(COUNTIF(' PROJETO'!$B$14:$B$16,$D1219)=0,FALSE(),IFERROR(INDEX(' PROJETO'!$C$14:$C$16,MATCH($D1219,' PROJETO'!$B$14:$B$16,0))&lt;&gt;"Sim",FALSE()))),"A prática informada no item não foi selecionada na aba Projeto.",IF(AND(MAX($I1219,$L1219,$O1219,$R1219,$U1219,$X1219)&gt;'CONFG.  LISTAS'!$F$4,NOT(OR($Z1219&lt;&gt;"",$AA1219&lt;&gt;""))),"Memorial de cálculo ou anexo obrigatório não informado para item acima do limite.",IF(OR(AND($G1219&lt;&gt;"",$H1219&lt;&gt;"",OR($G1219&lt;=0,$H1219&lt;=0)),AND($J1219&lt;&gt;"",$K1219&lt;&gt;"",OR($J1219&lt;=0,$K1219&lt;=0)),AND($M1219&lt;&gt;"",$N1219&lt;&gt;"",OR($M1219&lt;=0,$N1219&lt;=0)),AND($P1219&lt;&gt;"",$Q1219&lt;&gt;"",OR($P1219&lt;=0,$Q1219&lt;=0)),AND($S1219&lt;&gt;"",$T1219&lt;&gt;"",OR($S1219&lt;=0,$T1219&lt;=0)),AND($V1219&lt;&gt;"",$W1219&lt;&gt;"",OR($V1219&lt;=0,$W1219&lt;=0))),"Revise os valores informados: valor unitário e quantidade devem ser maiores que zero.",IF(OR(AND($G1219="",$H1219&lt;&gt;""),AND($G1219&lt;&gt;"",$H1219=""),AND($J1219="",$K1219&lt;&gt;""),AND($J1219&lt;&gt;"",$K1219=""),AND($M1219="",$N1219&lt;&gt;""),AND($M1219&lt;&gt;"",$N1219=""),AND($P1219="",$Q1219&lt;&gt;""),AND($P1219&lt;&gt;"",$Q1219=""),AND($S1219="",$T1219&lt;&gt;""),AND($S1219&lt;&gt;"",$T1219=""),AND($V1219="",$W1219&lt;&gt;""),AND($V1219&lt;&gt;"",$W1219="")),"Há ano preenchido parcialmente: "&amp;TRIM(IF(AND($G1219="",$H1219&lt;&gt;""),"Ano 1 (falta valor unitário); ","")&amp;IF(AND($G1219&lt;&gt;"",$H1219=""),"Ano 1 (falta quantidade); ","")&amp;IF(AND($J1219="",$K1219&lt;&gt;""),"Ano 2 (falta valor unitário); ","")&amp;IF(AND($J1219&lt;&gt;"",$K1219=""),"Ano 2 (falta quantidade); ","")&amp;IF(AND($M1219="",$N1219&lt;&gt;""),"Ano 3 (falta valor unitário); ","")&amp;IF(AND($M1219&lt;&gt;"",$N1219=""),"Ano 3 (falta quantidade); ","")&amp;IF(AND($P1219="",$Q1219&lt;&gt;""),"Ano 4 (falta valor unitário); ","")&amp;IF(AND($P1219&lt;&gt;"",$Q1219=""),"Ano 4 (falta quantidade); ","")&amp;IF(AND($S1219="",$T1219&lt;&gt;""),"Ano 5 (falta valor unitário); ","")&amp;IF(AND($S1219&lt;&gt;"",$T1219=""),"Ano 5 (falta quantidade); ","")&amp;IF(AND($V1219="",$W1219&lt;&gt;""),"Ano 6 (falta valor unitário); ","")&amp;IF(AND($V1219&lt;&gt;"",$W1219=""),"Ano 6 (falta quantidade); ","")), IF(NOT(OR(AND($G1219&lt;&gt;"",$H1219&lt;&gt;""),AND($J1219&lt;&gt;"",$K1219&lt;&gt;""),AND($M1219&lt;&gt;"",$N1219&lt;&gt;""),AND($P1219&lt;&gt;"",$Q1219&lt;&gt;""),AND($S1219&lt;&gt;"",$T1219&lt;&gt;""),AND($V1219&lt;&gt;"",$W1219&lt;&gt;""))),"Informe pelo menos um ano completo com valor unitário e quantidade.",IF(AND($C1219&lt;&gt;"",$E1219&lt;&gt;"",LEFT(TRIM($C1219),1)&lt;&gt;LEFT(TRIM($E1219),1)),"Categoria e tipo estão incompatíveis.",IF(IF(OR($E1219="",$F1219=""),FALSE(),IFERROR(COUNTIF(INDIRECT("UNITS_"&amp;SUBSTITUTE(LEFT($E1219,FIND(" ",$E1219&amp;" ")-1),".","_")),$F1219)=0,TRUE())),"Unidade incompatível com o tipo selecionado.",IF(OR(AND(ISNUMBER(SEARCH("comunic",LOWER($B1219))),LEFT($E1219,3)&lt;&gt;"4.4"),AND(ISNUMBER(SEARCH("monitor",LOWER($B1219))),NOT(OR(LEFT($E1219,3)="1.5",LEFT($E1219,3)="2.5")))),"Revise a classificação do item conforme as regras de preenchimento.",IF(AND($B1219&lt;&gt;"",OR(ISNUMBER(SEARCH("outro",LOWER($B1219))),ISNUMBER(SEARCH("divers",LOWER($B1219))),ISNUMBER(SEARCH("kit",LOWER($B1219))),ISNUMBER(SEARCH("ferrament",LOWER($B1219))),ISNUMBER(SEARCH("epi",LOWER($B1219)))),NOT(OR($Z1219&lt;&gt;"",$AA1219&lt;&gt;""))),"Descrição muito genérica: detalhe melhor o item e registre o racional no memorial ou em anexo.",IF(AND($Y1219=0,$B1219&lt;&gt;"",OR($G1219&lt;&gt;"",$H1219&lt;&gt;"",$J1219&lt;&gt;"",$K1219&lt;&gt;"",$M1219&lt;&gt;"",$N1219&lt;&gt;"",$P1219&lt;&gt;"",$Q1219&lt;&gt;"",$S1219&lt;&gt;"",$T1219&lt;&gt;"",$V1219&lt;&gt;"",$W1219&lt;&gt;"")),"O item possui dados lançados, mas o total está zerado. Revise os valores informados.","")))))))))))))))</f>
        <v/>
      </c>
    </row>
    <row r="1220" spans="1:35" ht="14.25" customHeight="1" x14ac:dyDescent="0.25">
      <c r="A1220" s="57" t="str">
        <f t="shared" si="234"/>
        <v/>
      </c>
      <c r="B1220" s="58"/>
      <c r="C1220" s="58"/>
      <c r="D1220" s="58"/>
      <c r="E1220" s="58"/>
      <c r="F1220" s="58"/>
      <c r="G1220" s="269"/>
      <c r="H1220" s="59"/>
      <c r="I1220" s="273">
        <f t="shared" si="235"/>
        <v>0</v>
      </c>
      <c r="J1220" s="269"/>
      <c r="K1220" s="59"/>
      <c r="L1220" s="270">
        <f t="shared" si="236"/>
        <v>0</v>
      </c>
      <c r="M1220" s="269"/>
      <c r="N1220" s="59"/>
      <c r="O1220" s="270">
        <f t="shared" si="237"/>
        <v>0</v>
      </c>
      <c r="P1220" s="269"/>
      <c r="Q1220" s="59"/>
      <c r="R1220" s="271">
        <f t="shared" si="238"/>
        <v>0</v>
      </c>
      <c r="S1220" s="269"/>
      <c r="T1220" s="59"/>
      <c r="U1220" s="270">
        <f t="shared" si="239"/>
        <v>0</v>
      </c>
      <c r="V1220" s="269"/>
      <c r="W1220" s="59"/>
      <c r="X1220" s="270">
        <f t="shared" si="240"/>
        <v>0</v>
      </c>
      <c r="Y1220" s="270">
        <f t="shared" si="241"/>
        <v>0</v>
      </c>
      <c r="Z1220" s="58"/>
      <c r="AA1220" s="58"/>
      <c r="AB1220" s="60" t="str">
        <f t="shared" si="242"/>
        <v/>
      </c>
      <c r="AC1220" s="21" t="b">
        <f t="shared" si="243"/>
        <v>0</v>
      </c>
      <c r="AD1220" s="21" t="b">
        <f t="shared" si="244"/>
        <v>0</v>
      </c>
      <c r="AE1220" s="21" t="b">
        <f t="shared" si="245"/>
        <v>0</v>
      </c>
      <c r="AF1220" s="21" t="b">
        <f ca="1">OR(AND($AC1220,NOT($AD1220)),AND($AC1220,OR(AND($G1220="",$H1220&lt;&gt;""),AND($G1220&lt;&gt;"",$H1220=""),AND($J1220="",$K1220&lt;&gt;""),AND($J1220&lt;&gt;"",$K1220=""),AND($M1220="",$N1220&lt;&gt;""),AND($M1220&lt;&gt;"",$N1220=""),AND($P1220="",$Q1220&lt;&gt;""),AND($P1220&lt;&gt;"",$Q1220=""),AND($S1220="",$T1220&lt;&gt;""),AND($S1220&lt;&gt;"",$T1220=""),AND($V1220="",$W1220&lt;&gt;""),AND($V1220&lt;&gt;"",$W1220=""))),AND($C1220&lt;&gt;"",$E1220&lt;&gt;"",LEFT(TRIM($C1220),1)&lt;&gt;LEFT(TRIM($E1220),1)),IF(OR($E1220="",$F1220=""),FALSE(),IFERROR(COUNTIF(INDIRECT("UNITS_"&amp;SUBSTITUTE(LEFT($E1220,FIND(" ",$E1220&amp;" ")-1),".","_")),$F1220)=0,TRUE())),AND($B1220&lt;&gt;"",OR(ISNUMBER(SEARCH("outro",LOWER($B1220))),ISNUMBER(SEARCH("divers",LOWER($B1220))),ISNUMBER(SEARCH("etc",LOWER($B1220))))),OR(AND(ISNUMBER(SEARCH("comunic",LOWER($B1220))),LEFT($E1220,3)&lt;&gt;"4.4"),AND(ISNUMBER(SEARCH("monitor",LOWER($B1220))),NOT(OR(LEFT($E1220,3)="1.5",LEFT($E1220,3)="2.5")))),AND($B1220&lt;&gt;"",OR(LEFT($C1220,1)="1",LEFT($C1220,1)="2"),$D1220=""),AND($D1220&lt;&gt;"",NOT(OR(LEFT($C1220,1)="1",LEFT($C1220,1)="2"))),AND($D1220&lt;&gt;"",COUNTIF(' PROJETO'!$B$14:$B$16,$D1220)=0),IF($D1220="",FALSE(),IF(COUNTIF(' PROJETO'!$B$14:$B$16,$D1220)=0,FALSE(),IFERROR(INDEX(' PROJETO'!$C$14:$C$16,MATCH($D1220,' PROJETO'!$B$14:$B$16,0))&lt;&gt;"Sim",FALSE()))))</f>
        <v>0</v>
      </c>
      <c r="AG1220" s="21" t="b">
        <f>AND($AC1220,$Y1220&gt;'CONFG.  LISTAS'!$F$4,$Z1220="",$AA1220="")</f>
        <v>0</v>
      </c>
      <c r="AH1220" s="21" t="str">
        <f t="shared" si="246"/>
        <v/>
      </c>
      <c r="AI1220" s="43" t="str">
        <f ca="1">IF(NOT($AC1220),"",IF(OR($B1220="",$C1220="",$E1220="",$F1220=""),"Preencha descrição, categoria, tipo e unidade.",IF(AND($B1220&lt;&gt;"",OR(LEFT($C1220,1)="1",LEFT($C1220,1)="2"),$D1220=""),"Informe a prática de restauração para itens diretos.",IF(AND($D1220&lt;&gt;"",NOT(OR(LEFT($C1220,1)="1",LEFT($C1220,1)="2"))),"Custos indiretos não devem pertencer a uma prática específica.",IF(AND($D1220&lt;&gt;"",COUNTIF(' PROJETO'!$B$14:$B$16,$D1220)=0),"Prática de restauração inválida ou não cadastrada.",IF(IF($D1220="",FALSE(),IF(COUNTIF(' PROJETO'!$B$14:$B$16,$D1220)=0,FALSE(),IFERROR(INDEX(' PROJETO'!$C$14:$C$16,MATCH($D1220,' PROJETO'!$B$14:$B$16,0))&lt;&gt;"Sim",FALSE()))),"A prática informada no item não foi selecionada na aba Projeto.",IF(AND(MAX($I1220,$L1220,$O1220,$R1220,$U1220,$X1220)&gt;'CONFG.  LISTAS'!$F$4,NOT(OR($Z1220&lt;&gt;"",$AA1220&lt;&gt;""))),"Memorial de cálculo ou anexo obrigatório não informado para item acima do limite.",IF(OR(AND($G1220&lt;&gt;"",$H1220&lt;&gt;"",OR($G1220&lt;=0,$H1220&lt;=0)),AND($J1220&lt;&gt;"",$K1220&lt;&gt;"",OR($J1220&lt;=0,$K1220&lt;=0)),AND($M1220&lt;&gt;"",$N1220&lt;&gt;"",OR($M1220&lt;=0,$N1220&lt;=0)),AND($P1220&lt;&gt;"",$Q1220&lt;&gt;"",OR($P1220&lt;=0,$Q1220&lt;=0)),AND($S1220&lt;&gt;"",$T1220&lt;&gt;"",OR($S1220&lt;=0,$T1220&lt;=0)),AND($V1220&lt;&gt;"",$W1220&lt;&gt;"",OR($V1220&lt;=0,$W1220&lt;=0))),"Revise os valores informados: valor unitário e quantidade devem ser maiores que zero.",IF(OR(AND($G1220="",$H1220&lt;&gt;""),AND($G1220&lt;&gt;"",$H1220=""),AND($J1220="",$K1220&lt;&gt;""),AND($J1220&lt;&gt;"",$K1220=""),AND($M1220="",$N1220&lt;&gt;""),AND($M1220&lt;&gt;"",$N1220=""),AND($P1220="",$Q1220&lt;&gt;""),AND($P1220&lt;&gt;"",$Q1220=""),AND($S1220="",$T1220&lt;&gt;""),AND($S1220&lt;&gt;"",$T1220=""),AND($V1220="",$W1220&lt;&gt;""),AND($V1220&lt;&gt;"",$W1220="")),"Há ano preenchido parcialmente: "&amp;TRIM(IF(AND($G1220="",$H1220&lt;&gt;""),"Ano 1 (falta valor unitário); ","")&amp;IF(AND($G1220&lt;&gt;"",$H1220=""),"Ano 1 (falta quantidade); ","")&amp;IF(AND($J1220="",$K1220&lt;&gt;""),"Ano 2 (falta valor unitário); ","")&amp;IF(AND($J1220&lt;&gt;"",$K1220=""),"Ano 2 (falta quantidade); ","")&amp;IF(AND($M1220="",$N1220&lt;&gt;""),"Ano 3 (falta valor unitário); ","")&amp;IF(AND($M1220&lt;&gt;"",$N1220=""),"Ano 3 (falta quantidade); ","")&amp;IF(AND($P1220="",$Q1220&lt;&gt;""),"Ano 4 (falta valor unitário); ","")&amp;IF(AND($P1220&lt;&gt;"",$Q1220=""),"Ano 4 (falta quantidade); ","")&amp;IF(AND($S1220="",$T1220&lt;&gt;""),"Ano 5 (falta valor unitário); ","")&amp;IF(AND($S1220&lt;&gt;"",$T1220=""),"Ano 5 (falta quantidade); ","")&amp;IF(AND($V1220="",$W1220&lt;&gt;""),"Ano 6 (falta valor unitário); ","")&amp;IF(AND($V1220&lt;&gt;"",$W1220=""),"Ano 6 (falta quantidade); ","")), IF(NOT(OR(AND($G1220&lt;&gt;"",$H1220&lt;&gt;""),AND($J1220&lt;&gt;"",$K1220&lt;&gt;""),AND($M1220&lt;&gt;"",$N1220&lt;&gt;""),AND($P1220&lt;&gt;"",$Q1220&lt;&gt;""),AND($S1220&lt;&gt;"",$T1220&lt;&gt;""),AND($V1220&lt;&gt;"",$W1220&lt;&gt;""))),"Informe pelo menos um ano completo com valor unitário e quantidade.",IF(AND($C1220&lt;&gt;"",$E1220&lt;&gt;"",LEFT(TRIM($C1220),1)&lt;&gt;LEFT(TRIM($E1220),1)),"Categoria e tipo estão incompatíveis.",IF(IF(OR($E1220="",$F1220=""),FALSE(),IFERROR(COUNTIF(INDIRECT("UNITS_"&amp;SUBSTITUTE(LEFT($E1220,FIND(" ",$E1220&amp;" ")-1),".","_")),$F1220)=0,TRUE())),"Unidade incompatível com o tipo selecionado.",IF(OR(AND(ISNUMBER(SEARCH("comunic",LOWER($B1220))),LEFT($E1220,3)&lt;&gt;"4.4"),AND(ISNUMBER(SEARCH("monitor",LOWER($B1220))),NOT(OR(LEFT($E1220,3)="1.5",LEFT($E1220,3)="2.5")))),"Revise a classificação do item conforme as regras de preenchimento.",IF(AND($B1220&lt;&gt;"",OR(ISNUMBER(SEARCH("outro",LOWER($B1220))),ISNUMBER(SEARCH("divers",LOWER($B1220))),ISNUMBER(SEARCH("kit",LOWER($B1220))),ISNUMBER(SEARCH("ferrament",LOWER($B1220))),ISNUMBER(SEARCH("epi",LOWER($B1220)))),NOT(OR($Z1220&lt;&gt;"",$AA1220&lt;&gt;""))),"Descrição muito genérica: detalhe melhor o item e registre o racional no memorial ou em anexo.",IF(AND($Y1220=0,$B1220&lt;&gt;"",OR($G1220&lt;&gt;"",$H1220&lt;&gt;"",$J1220&lt;&gt;"",$K1220&lt;&gt;"",$M1220&lt;&gt;"",$N1220&lt;&gt;"",$P1220&lt;&gt;"",$Q1220&lt;&gt;"",$S1220&lt;&gt;"",$T1220&lt;&gt;"",$V1220&lt;&gt;"",$W1220&lt;&gt;"")),"O item possui dados lançados, mas o total está zerado. Revise os valores informados.","")))))))))))))))</f>
        <v/>
      </c>
    </row>
    <row r="1221" spans="1:35" ht="14.25" customHeight="1" x14ac:dyDescent="0.25">
      <c r="A1221" s="57" t="str">
        <f t="shared" si="234"/>
        <v/>
      </c>
      <c r="B1221" s="61"/>
      <c r="C1221" s="61"/>
      <c r="D1221" s="58"/>
      <c r="E1221" s="61"/>
      <c r="F1221" s="61"/>
      <c r="G1221" s="272"/>
      <c r="H1221" s="62"/>
      <c r="I1221" s="273">
        <f t="shared" si="235"/>
        <v>0</v>
      </c>
      <c r="J1221" s="272"/>
      <c r="K1221" s="62"/>
      <c r="L1221" s="270">
        <f t="shared" si="236"/>
        <v>0</v>
      </c>
      <c r="M1221" s="272"/>
      <c r="N1221" s="62"/>
      <c r="O1221" s="270">
        <f t="shared" si="237"/>
        <v>0</v>
      </c>
      <c r="P1221" s="272"/>
      <c r="Q1221" s="62"/>
      <c r="R1221" s="271">
        <f t="shared" si="238"/>
        <v>0</v>
      </c>
      <c r="S1221" s="272"/>
      <c r="T1221" s="62"/>
      <c r="U1221" s="270">
        <f t="shared" si="239"/>
        <v>0</v>
      </c>
      <c r="V1221" s="272"/>
      <c r="W1221" s="62"/>
      <c r="X1221" s="270">
        <f t="shared" si="240"/>
        <v>0</v>
      </c>
      <c r="Y1221" s="270">
        <f t="shared" si="241"/>
        <v>0</v>
      </c>
      <c r="Z1221" s="61"/>
      <c r="AA1221" s="61"/>
      <c r="AB1221" s="60" t="str">
        <f t="shared" si="242"/>
        <v/>
      </c>
      <c r="AC1221" s="21" t="b">
        <f t="shared" si="243"/>
        <v>0</v>
      </c>
      <c r="AD1221" s="21" t="b">
        <f t="shared" si="244"/>
        <v>0</v>
      </c>
      <c r="AE1221" s="21" t="b">
        <f t="shared" si="245"/>
        <v>0</v>
      </c>
      <c r="AF1221" s="21" t="b">
        <f ca="1">OR(AND($AC1221,NOT($AD1221)),AND($AC1221,OR(AND($G1221="",$H1221&lt;&gt;""),AND($G1221&lt;&gt;"",$H1221=""),AND($J1221="",$K1221&lt;&gt;""),AND($J1221&lt;&gt;"",$K1221=""),AND($M1221="",$N1221&lt;&gt;""),AND($M1221&lt;&gt;"",$N1221=""),AND($P1221="",$Q1221&lt;&gt;""),AND($P1221&lt;&gt;"",$Q1221=""),AND($S1221="",$T1221&lt;&gt;""),AND($S1221&lt;&gt;"",$T1221=""),AND($V1221="",$W1221&lt;&gt;""),AND($V1221&lt;&gt;"",$W1221=""))),AND($C1221&lt;&gt;"",$E1221&lt;&gt;"",LEFT(TRIM($C1221),1)&lt;&gt;LEFT(TRIM($E1221),1)),IF(OR($E1221="",$F1221=""),FALSE(),IFERROR(COUNTIF(INDIRECT("UNITS_"&amp;SUBSTITUTE(LEFT($E1221,FIND(" ",$E1221&amp;" ")-1),".","_")),$F1221)=0,TRUE())),AND($B1221&lt;&gt;"",OR(ISNUMBER(SEARCH("outro",LOWER($B1221))),ISNUMBER(SEARCH("divers",LOWER($B1221))),ISNUMBER(SEARCH("etc",LOWER($B1221))))),OR(AND(ISNUMBER(SEARCH("comunic",LOWER($B1221))),LEFT($E1221,3)&lt;&gt;"4.4"),AND(ISNUMBER(SEARCH("monitor",LOWER($B1221))),NOT(OR(LEFT($E1221,3)="1.5",LEFT($E1221,3)="2.5")))),AND($B1221&lt;&gt;"",OR(LEFT($C1221,1)="1",LEFT($C1221,1)="2"),$D1221=""),AND($D1221&lt;&gt;"",NOT(OR(LEFT($C1221,1)="1",LEFT($C1221,1)="2"))),AND($D1221&lt;&gt;"",COUNTIF(' PROJETO'!$B$14:$B$16,$D1221)=0),IF($D1221="",FALSE(),IF(COUNTIF(' PROJETO'!$B$14:$B$16,$D1221)=0,FALSE(),IFERROR(INDEX(' PROJETO'!$C$14:$C$16,MATCH($D1221,' PROJETO'!$B$14:$B$16,0))&lt;&gt;"Sim",FALSE()))))</f>
        <v>0</v>
      </c>
      <c r="AG1221" s="21" t="b">
        <f>AND($AC1221,$Y1221&gt;'CONFG.  LISTAS'!$F$4,$Z1221="",$AA1221="")</f>
        <v>0</v>
      </c>
      <c r="AH1221" s="21" t="str">
        <f t="shared" si="246"/>
        <v/>
      </c>
      <c r="AI1221" s="43" t="str">
        <f ca="1">IF(NOT($AC1221),"",IF(OR($B1221="",$C1221="",$E1221="",$F1221=""),"Preencha descrição, categoria, tipo e unidade.",IF(AND($B1221&lt;&gt;"",OR(LEFT($C1221,1)="1",LEFT($C1221,1)="2"),$D1221=""),"Informe a prática de restauração para itens diretos.",IF(AND($D1221&lt;&gt;"",NOT(OR(LEFT($C1221,1)="1",LEFT($C1221,1)="2"))),"Custos indiretos não devem pertencer a uma prática específica.",IF(AND($D1221&lt;&gt;"",COUNTIF(' PROJETO'!$B$14:$B$16,$D1221)=0),"Prática de restauração inválida ou não cadastrada.",IF(IF($D1221="",FALSE(),IF(COUNTIF(' PROJETO'!$B$14:$B$16,$D1221)=0,FALSE(),IFERROR(INDEX(' PROJETO'!$C$14:$C$16,MATCH($D1221,' PROJETO'!$B$14:$B$16,0))&lt;&gt;"Sim",FALSE()))),"A prática informada no item não foi selecionada na aba Projeto.",IF(AND(MAX($I1221,$L1221,$O1221,$R1221,$U1221,$X1221)&gt;'CONFG.  LISTAS'!$F$4,NOT(OR($Z1221&lt;&gt;"",$AA1221&lt;&gt;""))),"Memorial de cálculo ou anexo obrigatório não informado para item acima do limite.",IF(OR(AND($G1221&lt;&gt;"",$H1221&lt;&gt;"",OR($G1221&lt;=0,$H1221&lt;=0)),AND($J1221&lt;&gt;"",$K1221&lt;&gt;"",OR($J1221&lt;=0,$K1221&lt;=0)),AND($M1221&lt;&gt;"",$N1221&lt;&gt;"",OR($M1221&lt;=0,$N1221&lt;=0)),AND($P1221&lt;&gt;"",$Q1221&lt;&gt;"",OR($P1221&lt;=0,$Q1221&lt;=0)),AND($S1221&lt;&gt;"",$T1221&lt;&gt;"",OR($S1221&lt;=0,$T1221&lt;=0)),AND($V1221&lt;&gt;"",$W1221&lt;&gt;"",OR($V1221&lt;=0,$W1221&lt;=0))),"Revise os valores informados: valor unitário e quantidade devem ser maiores que zero.",IF(OR(AND($G1221="",$H1221&lt;&gt;""),AND($G1221&lt;&gt;"",$H1221=""),AND($J1221="",$K1221&lt;&gt;""),AND($J1221&lt;&gt;"",$K1221=""),AND($M1221="",$N1221&lt;&gt;""),AND($M1221&lt;&gt;"",$N1221=""),AND($P1221="",$Q1221&lt;&gt;""),AND($P1221&lt;&gt;"",$Q1221=""),AND($S1221="",$T1221&lt;&gt;""),AND($S1221&lt;&gt;"",$T1221=""),AND($V1221="",$W1221&lt;&gt;""),AND($V1221&lt;&gt;"",$W1221="")),"Há ano preenchido parcialmente: "&amp;TRIM(IF(AND($G1221="",$H1221&lt;&gt;""),"Ano 1 (falta valor unitário); ","")&amp;IF(AND($G1221&lt;&gt;"",$H1221=""),"Ano 1 (falta quantidade); ","")&amp;IF(AND($J1221="",$K1221&lt;&gt;""),"Ano 2 (falta valor unitário); ","")&amp;IF(AND($J1221&lt;&gt;"",$K1221=""),"Ano 2 (falta quantidade); ","")&amp;IF(AND($M1221="",$N1221&lt;&gt;""),"Ano 3 (falta valor unitário); ","")&amp;IF(AND($M1221&lt;&gt;"",$N1221=""),"Ano 3 (falta quantidade); ","")&amp;IF(AND($P1221="",$Q1221&lt;&gt;""),"Ano 4 (falta valor unitário); ","")&amp;IF(AND($P1221&lt;&gt;"",$Q1221=""),"Ano 4 (falta quantidade); ","")&amp;IF(AND($S1221="",$T1221&lt;&gt;""),"Ano 5 (falta valor unitário); ","")&amp;IF(AND($S1221&lt;&gt;"",$T1221=""),"Ano 5 (falta quantidade); ","")&amp;IF(AND($V1221="",$W1221&lt;&gt;""),"Ano 6 (falta valor unitário); ","")&amp;IF(AND($V1221&lt;&gt;"",$W1221=""),"Ano 6 (falta quantidade); ","")), IF(NOT(OR(AND($G1221&lt;&gt;"",$H1221&lt;&gt;""),AND($J1221&lt;&gt;"",$K1221&lt;&gt;""),AND($M1221&lt;&gt;"",$N1221&lt;&gt;""),AND($P1221&lt;&gt;"",$Q1221&lt;&gt;""),AND($S1221&lt;&gt;"",$T1221&lt;&gt;""),AND($V1221&lt;&gt;"",$W1221&lt;&gt;""))),"Informe pelo menos um ano completo com valor unitário e quantidade.",IF(AND($C1221&lt;&gt;"",$E1221&lt;&gt;"",LEFT(TRIM($C1221),1)&lt;&gt;LEFT(TRIM($E1221),1)),"Categoria e tipo estão incompatíveis.",IF(IF(OR($E1221="",$F1221=""),FALSE(),IFERROR(COUNTIF(INDIRECT("UNITS_"&amp;SUBSTITUTE(LEFT($E1221,FIND(" ",$E1221&amp;" ")-1),".","_")),$F1221)=0,TRUE())),"Unidade incompatível com o tipo selecionado.",IF(OR(AND(ISNUMBER(SEARCH("comunic",LOWER($B1221))),LEFT($E1221,3)&lt;&gt;"4.4"),AND(ISNUMBER(SEARCH("monitor",LOWER($B1221))),NOT(OR(LEFT($E1221,3)="1.5",LEFT($E1221,3)="2.5")))),"Revise a classificação do item conforme as regras de preenchimento.",IF(AND($B1221&lt;&gt;"",OR(ISNUMBER(SEARCH("outro",LOWER($B1221))),ISNUMBER(SEARCH("divers",LOWER($B1221))),ISNUMBER(SEARCH("kit",LOWER($B1221))),ISNUMBER(SEARCH("ferrament",LOWER($B1221))),ISNUMBER(SEARCH("epi",LOWER($B1221)))),NOT(OR($Z1221&lt;&gt;"",$AA1221&lt;&gt;""))),"Descrição muito genérica: detalhe melhor o item e registre o racional no memorial ou em anexo.",IF(AND($Y1221=0,$B1221&lt;&gt;"",OR($G1221&lt;&gt;"",$H1221&lt;&gt;"",$J1221&lt;&gt;"",$K1221&lt;&gt;"",$M1221&lt;&gt;"",$N1221&lt;&gt;"",$P1221&lt;&gt;"",$Q1221&lt;&gt;"",$S1221&lt;&gt;"",$T1221&lt;&gt;"",$V1221&lt;&gt;"",$W1221&lt;&gt;"")),"O item possui dados lançados, mas o total está zerado. Revise os valores informados.","")))))))))))))))</f>
        <v/>
      </c>
    </row>
    <row r="1222" spans="1:35" ht="14.25" customHeight="1" x14ac:dyDescent="0.25">
      <c r="A1222" s="57" t="str">
        <f t="shared" si="234"/>
        <v/>
      </c>
      <c r="B1222" s="58"/>
      <c r="C1222" s="58"/>
      <c r="D1222" s="58"/>
      <c r="E1222" s="58"/>
      <c r="F1222" s="58"/>
      <c r="G1222" s="269"/>
      <c r="H1222" s="59"/>
      <c r="I1222" s="273">
        <f t="shared" si="235"/>
        <v>0</v>
      </c>
      <c r="J1222" s="269"/>
      <c r="K1222" s="59"/>
      <c r="L1222" s="270">
        <f t="shared" si="236"/>
        <v>0</v>
      </c>
      <c r="M1222" s="269"/>
      <c r="N1222" s="59"/>
      <c r="O1222" s="270">
        <f t="shared" si="237"/>
        <v>0</v>
      </c>
      <c r="P1222" s="269"/>
      <c r="Q1222" s="59"/>
      <c r="R1222" s="271">
        <f t="shared" si="238"/>
        <v>0</v>
      </c>
      <c r="S1222" s="269"/>
      <c r="T1222" s="59"/>
      <c r="U1222" s="270">
        <f t="shared" si="239"/>
        <v>0</v>
      </c>
      <c r="V1222" s="269"/>
      <c r="W1222" s="59"/>
      <c r="X1222" s="270">
        <f t="shared" si="240"/>
        <v>0</v>
      </c>
      <c r="Y1222" s="270">
        <f t="shared" si="241"/>
        <v>0</v>
      </c>
      <c r="Z1222" s="58"/>
      <c r="AA1222" s="58"/>
      <c r="AB1222" s="60" t="str">
        <f t="shared" si="242"/>
        <v/>
      </c>
      <c r="AC1222" s="21" t="b">
        <f t="shared" si="243"/>
        <v>0</v>
      </c>
      <c r="AD1222" s="21" t="b">
        <f t="shared" si="244"/>
        <v>0</v>
      </c>
      <c r="AE1222" s="21" t="b">
        <f t="shared" si="245"/>
        <v>0</v>
      </c>
      <c r="AF1222" s="21" t="b">
        <f ca="1">OR(AND($AC1222,NOT($AD1222)),AND($AC1222,OR(AND($G1222="",$H1222&lt;&gt;""),AND($G1222&lt;&gt;"",$H1222=""),AND($J1222="",$K1222&lt;&gt;""),AND($J1222&lt;&gt;"",$K1222=""),AND($M1222="",$N1222&lt;&gt;""),AND($M1222&lt;&gt;"",$N1222=""),AND($P1222="",$Q1222&lt;&gt;""),AND($P1222&lt;&gt;"",$Q1222=""),AND($S1222="",$T1222&lt;&gt;""),AND($S1222&lt;&gt;"",$T1222=""),AND($V1222="",$W1222&lt;&gt;""),AND($V1222&lt;&gt;"",$W1222=""))),AND($C1222&lt;&gt;"",$E1222&lt;&gt;"",LEFT(TRIM($C1222),1)&lt;&gt;LEFT(TRIM($E1222),1)),IF(OR($E1222="",$F1222=""),FALSE(),IFERROR(COUNTIF(INDIRECT("UNITS_"&amp;SUBSTITUTE(LEFT($E1222,FIND(" ",$E1222&amp;" ")-1),".","_")),$F1222)=0,TRUE())),AND($B1222&lt;&gt;"",OR(ISNUMBER(SEARCH("outro",LOWER($B1222))),ISNUMBER(SEARCH("divers",LOWER($B1222))),ISNUMBER(SEARCH("etc",LOWER($B1222))))),OR(AND(ISNUMBER(SEARCH("comunic",LOWER($B1222))),LEFT($E1222,3)&lt;&gt;"4.4"),AND(ISNUMBER(SEARCH("monitor",LOWER($B1222))),NOT(OR(LEFT($E1222,3)="1.5",LEFT($E1222,3)="2.5")))),AND($B1222&lt;&gt;"",OR(LEFT($C1222,1)="1",LEFT($C1222,1)="2"),$D1222=""),AND($D1222&lt;&gt;"",NOT(OR(LEFT($C1222,1)="1",LEFT($C1222,1)="2"))),AND($D1222&lt;&gt;"",COUNTIF(' PROJETO'!$B$14:$B$16,$D1222)=0),IF($D1222="",FALSE(),IF(COUNTIF(' PROJETO'!$B$14:$B$16,$D1222)=0,FALSE(),IFERROR(INDEX(' PROJETO'!$C$14:$C$16,MATCH($D1222,' PROJETO'!$B$14:$B$16,0))&lt;&gt;"Sim",FALSE()))))</f>
        <v>0</v>
      </c>
      <c r="AG1222" s="21" t="b">
        <f>AND($AC1222,$Y1222&gt;'CONFG.  LISTAS'!$F$4,$Z1222="",$AA1222="")</f>
        <v>0</v>
      </c>
      <c r="AH1222" s="21" t="str">
        <f t="shared" si="246"/>
        <v/>
      </c>
      <c r="AI1222" s="43" t="str">
        <f ca="1">IF(NOT($AC1222),"",IF(OR($B1222="",$C1222="",$E1222="",$F1222=""),"Preencha descrição, categoria, tipo e unidade.",IF(AND($B1222&lt;&gt;"",OR(LEFT($C1222,1)="1",LEFT($C1222,1)="2"),$D1222=""),"Informe a prática de restauração para itens diretos.",IF(AND($D1222&lt;&gt;"",NOT(OR(LEFT($C1222,1)="1",LEFT($C1222,1)="2"))),"Custos indiretos não devem pertencer a uma prática específica.",IF(AND($D1222&lt;&gt;"",COUNTIF(' PROJETO'!$B$14:$B$16,$D1222)=0),"Prática de restauração inválida ou não cadastrada.",IF(IF($D1222="",FALSE(),IF(COUNTIF(' PROJETO'!$B$14:$B$16,$D1222)=0,FALSE(),IFERROR(INDEX(' PROJETO'!$C$14:$C$16,MATCH($D1222,' PROJETO'!$B$14:$B$16,0))&lt;&gt;"Sim",FALSE()))),"A prática informada no item não foi selecionada na aba Projeto.",IF(AND(MAX($I1222,$L1222,$O1222,$R1222,$U1222,$X1222)&gt;'CONFG.  LISTAS'!$F$4,NOT(OR($Z1222&lt;&gt;"",$AA1222&lt;&gt;""))),"Memorial de cálculo ou anexo obrigatório não informado para item acima do limite.",IF(OR(AND($G1222&lt;&gt;"",$H1222&lt;&gt;"",OR($G1222&lt;=0,$H1222&lt;=0)),AND($J1222&lt;&gt;"",$K1222&lt;&gt;"",OR($J1222&lt;=0,$K1222&lt;=0)),AND($M1222&lt;&gt;"",$N1222&lt;&gt;"",OR($M1222&lt;=0,$N1222&lt;=0)),AND($P1222&lt;&gt;"",$Q1222&lt;&gt;"",OR($P1222&lt;=0,$Q1222&lt;=0)),AND($S1222&lt;&gt;"",$T1222&lt;&gt;"",OR($S1222&lt;=0,$T1222&lt;=0)),AND($V1222&lt;&gt;"",$W1222&lt;&gt;"",OR($V1222&lt;=0,$W1222&lt;=0))),"Revise os valores informados: valor unitário e quantidade devem ser maiores que zero.",IF(OR(AND($G1222="",$H1222&lt;&gt;""),AND($G1222&lt;&gt;"",$H1222=""),AND($J1222="",$K1222&lt;&gt;""),AND($J1222&lt;&gt;"",$K1222=""),AND($M1222="",$N1222&lt;&gt;""),AND($M1222&lt;&gt;"",$N1222=""),AND($P1222="",$Q1222&lt;&gt;""),AND($P1222&lt;&gt;"",$Q1222=""),AND($S1222="",$T1222&lt;&gt;""),AND($S1222&lt;&gt;"",$T1222=""),AND($V1222="",$W1222&lt;&gt;""),AND($V1222&lt;&gt;"",$W1222="")),"Há ano preenchido parcialmente: "&amp;TRIM(IF(AND($G1222="",$H1222&lt;&gt;""),"Ano 1 (falta valor unitário); ","")&amp;IF(AND($G1222&lt;&gt;"",$H1222=""),"Ano 1 (falta quantidade); ","")&amp;IF(AND($J1222="",$K1222&lt;&gt;""),"Ano 2 (falta valor unitário); ","")&amp;IF(AND($J1222&lt;&gt;"",$K1222=""),"Ano 2 (falta quantidade); ","")&amp;IF(AND($M1222="",$N1222&lt;&gt;""),"Ano 3 (falta valor unitário); ","")&amp;IF(AND($M1222&lt;&gt;"",$N1222=""),"Ano 3 (falta quantidade); ","")&amp;IF(AND($P1222="",$Q1222&lt;&gt;""),"Ano 4 (falta valor unitário); ","")&amp;IF(AND($P1222&lt;&gt;"",$Q1222=""),"Ano 4 (falta quantidade); ","")&amp;IF(AND($S1222="",$T1222&lt;&gt;""),"Ano 5 (falta valor unitário); ","")&amp;IF(AND($S1222&lt;&gt;"",$T1222=""),"Ano 5 (falta quantidade); ","")&amp;IF(AND($V1222="",$W1222&lt;&gt;""),"Ano 6 (falta valor unitário); ","")&amp;IF(AND($V1222&lt;&gt;"",$W1222=""),"Ano 6 (falta quantidade); ","")), IF(NOT(OR(AND($G1222&lt;&gt;"",$H1222&lt;&gt;""),AND($J1222&lt;&gt;"",$K1222&lt;&gt;""),AND($M1222&lt;&gt;"",$N1222&lt;&gt;""),AND($P1222&lt;&gt;"",$Q1222&lt;&gt;""),AND($S1222&lt;&gt;"",$T1222&lt;&gt;""),AND($V1222&lt;&gt;"",$W1222&lt;&gt;""))),"Informe pelo menos um ano completo com valor unitário e quantidade.",IF(AND($C1222&lt;&gt;"",$E1222&lt;&gt;"",LEFT(TRIM($C1222),1)&lt;&gt;LEFT(TRIM($E1222),1)),"Categoria e tipo estão incompatíveis.",IF(IF(OR($E1222="",$F1222=""),FALSE(),IFERROR(COUNTIF(INDIRECT("UNITS_"&amp;SUBSTITUTE(LEFT($E1222,FIND(" ",$E1222&amp;" ")-1),".","_")),$F1222)=0,TRUE())),"Unidade incompatível com o tipo selecionado.",IF(OR(AND(ISNUMBER(SEARCH("comunic",LOWER($B1222))),LEFT($E1222,3)&lt;&gt;"4.4"),AND(ISNUMBER(SEARCH("monitor",LOWER($B1222))),NOT(OR(LEFT($E1222,3)="1.5",LEFT($E1222,3)="2.5")))),"Revise a classificação do item conforme as regras de preenchimento.",IF(AND($B1222&lt;&gt;"",OR(ISNUMBER(SEARCH("outro",LOWER($B1222))),ISNUMBER(SEARCH("divers",LOWER($B1222))),ISNUMBER(SEARCH("kit",LOWER($B1222))),ISNUMBER(SEARCH("ferrament",LOWER($B1222))),ISNUMBER(SEARCH("epi",LOWER($B1222)))),NOT(OR($Z1222&lt;&gt;"",$AA1222&lt;&gt;""))),"Descrição muito genérica: detalhe melhor o item e registre o racional no memorial ou em anexo.",IF(AND($Y1222=0,$B1222&lt;&gt;"",OR($G1222&lt;&gt;"",$H1222&lt;&gt;"",$J1222&lt;&gt;"",$K1222&lt;&gt;"",$M1222&lt;&gt;"",$N1222&lt;&gt;"",$P1222&lt;&gt;"",$Q1222&lt;&gt;"",$S1222&lt;&gt;"",$T1222&lt;&gt;"",$V1222&lt;&gt;"",$W1222&lt;&gt;"")),"O item possui dados lançados, mas o total está zerado. Revise os valores informados.","")))))))))))))))</f>
        <v/>
      </c>
    </row>
    <row r="1223" spans="1:35" ht="14.25" customHeight="1" x14ac:dyDescent="0.25">
      <c r="A1223" s="57" t="str">
        <f t="shared" si="234"/>
        <v/>
      </c>
      <c r="B1223" s="61"/>
      <c r="C1223" s="61"/>
      <c r="D1223" s="58"/>
      <c r="E1223" s="61"/>
      <c r="F1223" s="61"/>
      <c r="G1223" s="272"/>
      <c r="H1223" s="62"/>
      <c r="I1223" s="273">
        <f t="shared" si="235"/>
        <v>0</v>
      </c>
      <c r="J1223" s="272"/>
      <c r="K1223" s="62"/>
      <c r="L1223" s="270">
        <f t="shared" si="236"/>
        <v>0</v>
      </c>
      <c r="M1223" s="272"/>
      <c r="N1223" s="62"/>
      <c r="O1223" s="270">
        <f t="shared" si="237"/>
        <v>0</v>
      </c>
      <c r="P1223" s="272"/>
      <c r="Q1223" s="62"/>
      <c r="R1223" s="271">
        <f t="shared" si="238"/>
        <v>0</v>
      </c>
      <c r="S1223" s="272"/>
      <c r="T1223" s="62"/>
      <c r="U1223" s="270">
        <f t="shared" si="239"/>
        <v>0</v>
      </c>
      <c r="V1223" s="272"/>
      <c r="W1223" s="62"/>
      <c r="X1223" s="270">
        <f t="shared" si="240"/>
        <v>0</v>
      </c>
      <c r="Y1223" s="270">
        <f t="shared" si="241"/>
        <v>0</v>
      </c>
      <c r="Z1223" s="61"/>
      <c r="AA1223" s="61"/>
      <c r="AB1223" s="60" t="str">
        <f t="shared" si="242"/>
        <v/>
      </c>
      <c r="AC1223" s="21" t="b">
        <f t="shared" si="243"/>
        <v>0</v>
      </c>
      <c r="AD1223" s="21" t="b">
        <f t="shared" si="244"/>
        <v>0</v>
      </c>
      <c r="AE1223" s="21" t="b">
        <f t="shared" si="245"/>
        <v>0</v>
      </c>
      <c r="AF1223" s="21" t="b">
        <f ca="1">OR(AND($AC1223,NOT($AD1223)),AND($AC1223,OR(AND($G1223="",$H1223&lt;&gt;""),AND($G1223&lt;&gt;"",$H1223=""),AND($J1223="",$K1223&lt;&gt;""),AND($J1223&lt;&gt;"",$K1223=""),AND($M1223="",$N1223&lt;&gt;""),AND($M1223&lt;&gt;"",$N1223=""),AND($P1223="",$Q1223&lt;&gt;""),AND($P1223&lt;&gt;"",$Q1223=""),AND($S1223="",$T1223&lt;&gt;""),AND($S1223&lt;&gt;"",$T1223=""),AND($V1223="",$W1223&lt;&gt;""),AND($V1223&lt;&gt;"",$W1223=""))),AND($C1223&lt;&gt;"",$E1223&lt;&gt;"",LEFT(TRIM($C1223),1)&lt;&gt;LEFT(TRIM($E1223),1)),IF(OR($E1223="",$F1223=""),FALSE(),IFERROR(COUNTIF(INDIRECT("UNITS_"&amp;SUBSTITUTE(LEFT($E1223,FIND(" ",$E1223&amp;" ")-1),".","_")),$F1223)=0,TRUE())),AND($B1223&lt;&gt;"",OR(ISNUMBER(SEARCH("outro",LOWER($B1223))),ISNUMBER(SEARCH("divers",LOWER($B1223))),ISNUMBER(SEARCH("etc",LOWER($B1223))))),OR(AND(ISNUMBER(SEARCH("comunic",LOWER($B1223))),LEFT($E1223,3)&lt;&gt;"4.4"),AND(ISNUMBER(SEARCH("monitor",LOWER($B1223))),NOT(OR(LEFT($E1223,3)="1.5",LEFT($E1223,3)="2.5")))),AND($B1223&lt;&gt;"",OR(LEFT($C1223,1)="1",LEFT($C1223,1)="2"),$D1223=""),AND($D1223&lt;&gt;"",NOT(OR(LEFT($C1223,1)="1",LEFT($C1223,1)="2"))),AND($D1223&lt;&gt;"",COUNTIF(' PROJETO'!$B$14:$B$16,$D1223)=0),IF($D1223="",FALSE(),IF(COUNTIF(' PROJETO'!$B$14:$B$16,$D1223)=0,FALSE(),IFERROR(INDEX(' PROJETO'!$C$14:$C$16,MATCH($D1223,' PROJETO'!$B$14:$B$16,0))&lt;&gt;"Sim",FALSE()))))</f>
        <v>0</v>
      </c>
      <c r="AG1223" s="21" t="b">
        <f>AND($AC1223,$Y1223&gt;'CONFG.  LISTAS'!$F$4,$Z1223="",$AA1223="")</f>
        <v>0</v>
      </c>
      <c r="AH1223" s="21" t="str">
        <f t="shared" si="246"/>
        <v/>
      </c>
      <c r="AI1223" s="43" t="str">
        <f ca="1">IF(NOT($AC1223),"",IF(OR($B1223="",$C1223="",$E1223="",$F1223=""),"Preencha descrição, categoria, tipo e unidade.",IF(AND($B1223&lt;&gt;"",OR(LEFT($C1223,1)="1",LEFT($C1223,1)="2"),$D1223=""),"Informe a prática de restauração para itens diretos.",IF(AND($D1223&lt;&gt;"",NOT(OR(LEFT($C1223,1)="1",LEFT($C1223,1)="2"))),"Custos indiretos não devem pertencer a uma prática específica.",IF(AND($D1223&lt;&gt;"",COUNTIF(' PROJETO'!$B$14:$B$16,$D1223)=0),"Prática de restauração inválida ou não cadastrada.",IF(IF($D1223="",FALSE(),IF(COUNTIF(' PROJETO'!$B$14:$B$16,$D1223)=0,FALSE(),IFERROR(INDEX(' PROJETO'!$C$14:$C$16,MATCH($D1223,' PROJETO'!$B$14:$B$16,0))&lt;&gt;"Sim",FALSE()))),"A prática informada no item não foi selecionada na aba Projeto.",IF(AND(MAX($I1223,$L1223,$O1223,$R1223,$U1223,$X1223)&gt;'CONFG.  LISTAS'!$F$4,NOT(OR($Z1223&lt;&gt;"",$AA1223&lt;&gt;""))),"Memorial de cálculo ou anexo obrigatório não informado para item acima do limite.",IF(OR(AND($G1223&lt;&gt;"",$H1223&lt;&gt;"",OR($G1223&lt;=0,$H1223&lt;=0)),AND($J1223&lt;&gt;"",$K1223&lt;&gt;"",OR($J1223&lt;=0,$K1223&lt;=0)),AND($M1223&lt;&gt;"",$N1223&lt;&gt;"",OR($M1223&lt;=0,$N1223&lt;=0)),AND($P1223&lt;&gt;"",$Q1223&lt;&gt;"",OR($P1223&lt;=0,$Q1223&lt;=0)),AND($S1223&lt;&gt;"",$T1223&lt;&gt;"",OR($S1223&lt;=0,$T1223&lt;=0)),AND($V1223&lt;&gt;"",$W1223&lt;&gt;"",OR($V1223&lt;=0,$W1223&lt;=0))),"Revise os valores informados: valor unitário e quantidade devem ser maiores que zero.",IF(OR(AND($G1223="",$H1223&lt;&gt;""),AND($G1223&lt;&gt;"",$H1223=""),AND($J1223="",$K1223&lt;&gt;""),AND($J1223&lt;&gt;"",$K1223=""),AND($M1223="",$N1223&lt;&gt;""),AND($M1223&lt;&gt;"",$N1223=""),AND($P1223="",$Q1223&lt;&gt;""),AND($P1223&lt;&gt;"",$Q1223=""),AND($S1223="",$T1223&lt;&gt;""),AND($S1223&lt;&gt;"",$T1223=""),AND($V1223="",$W1223&lt;&gt;""),AND($V1223&lt;&gt;"",$W1223="")),"Há ano preenchido parcialmente: "&amp;TRIM(IF(AND($G1223="",$H1223&lt;&gt;""),"Ano 1 (falta valor unitário); ","")&amp;IF(AND($G1223&lt;&gt;"",$H1223=""),"Ano 1 (falta quantidade); ","")&amp;IF(AND($J1223="",$K1223&lt;&gt;""),"Ano 2 (falta valor unitário); ","")&amp;IF(AND($J1223&lt;&gt;"",$K1223=""),"Ano 2 (falta quantidade); ","")&amp;IF(AND($M1223="",$N1223&lt;&gt;""),"Ano 3 (falta valor unitário); ","")&amp;IF(AND($M1223&lt;&gt;"",$N1223=""),"Ano 3 (falta quantidade); ","")&amp;IF(AND($P1223="",$Q1223&lt;&gt;""),"Ano 4 (falta valor unitário); ","")&amp;IF(AND($P1223&lt;&gt;"",$Q1223=""),"Ano 4 (falta quantidade); ","")&amp;IF(AND($S1223="",$T1223&lt;&gt;""),"Ano 5 (falta valor unitário); ","")&amp;IF(AND($S1223&lt;&gt;"",$T1223=""),"Ano 5 (falta quantidade); ","")&amp;IF(AND($V1223="",$W1223&lt;&gt;""),"Ano 6 (falta valor unitário); ","")&amp;IF(AND($V1223&lt;&gt;"",$W1223=""),"Ano 6 (falta quantidade); ","")), IF(NOT(OR(AND($G1223&lt;&gt;"",$H1223&lt;&gt;""),AND($J1223&lt;&gt;"",$K1223&lt;&gt;""),AND($M1223&lt;&gt;"",$N1223&lt;&gt;""),AND($P1223&lt;&gt;"",$Q1223&lt;&gt;""),AND($S1223&lt;&gt;"",$T1223&lt;&gt;""),AND($V1223&lt;&gt;"",$W1223&lt;&gt;""))),"Informe pelo menos um ano completo com valor unitário e quantidade.",IF(AND($C1223&lt;&gt;"",$E1223&lt;&gt;"",LEFT(TRIM($C1223),1)&lt;&gt;LEFT(TRIM($E1223),1)),"Categoria e tipo estão incompatíveis.",IF(IF(OR($E1223="",$F1223=""),FALSE(),IFERROR(COUNTIF(INDIRECT("UNITS_"&amp;SUBSTITUTE(LEFT($E1223,FIND(" ",$E1223&amp;" ")-1),".","_")),$F1223)=0,TRUE())),"Unidade incompatível com o tipo selecionado.",IF(OR(AND(ISNUMBER(SEARCH("comunic",LOWER($B1223))),LEFT($E1223,3)&lt;&gt;"4.4"),AND(ISNUMBER(SEARCH("monitor",LOWER($B1223))),NOT(OR(LEFT($E1223,3)="1.5",LEFT($E1223,3)="2.5")))),"Revise a classificação do item conforme as regras de preenchimento.",IF(AND($B1223&lt;&gt;"",OR(ISNUMBER(SEARCH("outro",LOWER($B1223))),ISNUMBER(SEARCH("divers",LOWER($B1223))),ISNUMBER(SEARCH("kit",LOWER($B1223))),ISNUMBER(SEARCH("ferrament",LOWER($B1223))),ISNUMBER(SEARCH("epi",LOWER($B1223)))),NOT(OR($Z1223&lt;&gt;"",$AA1223&lt;&gt;""))),"Descrição muito genérica: detalhe melhor o item e registre o racional no memorial ou em anexo.",IF(AND($Y1223=0,$B1223&lt;&gt;"",OR($G1223&lt;&gt;"",$H1223&lt;&gt;"",$J1223&lt;&gt;"",$K1223&lt;&gt;"",$M1223&lt;&gt;"",$N1223&lt;&gt;"",$P1223&lt;&gt;"",$Q1223&lt;&gt;"",$S1223&lt;&gt;"",$T1223&lt;&gt;"",$V1223&lt;&gt;"",$W1223&lt;&gt;"")),"O item possui dados lançados, mas o total está zerado. Revise os valores informados.","")))))))))))))))</f>
        <v/>
      </c>
    </row>
    <row r="1224" spans="1:35" ht="14.25" customHeight="1" x14ac:dyDescent="0.25">
      <c r="A1224" s="57" t="str">
        <f t="shared" si="234"/>
        <v/>
      </c>
      <c r="B1224" s="58"/>
      <c r="C1224" s="58"/>
      <c r="D1224" s="58"/>
      <c r="E1224" s="58"/>
      <c r="F1224" s="58"/>
      <c r="G1224" s="269"/>
      <c r="H1224" s="59"/>
      <c r="I1224" s="273">
        <f t="shared" si="235"/>
        <v>0</v>
      </c>
      <c r="J1224" s="269"/>
      <c r="K1224" s="59"/>
      <c r="L1224" s="270">
        <f t="shared" si="236"/>
        <v>0</v>
      </c>
      <c r="M1224" s="269"/>
      <c r="N1224" s="59"/>
      <c r="O1224" s="270">
        <f t="shared" si="237"/>
        <v>0</v>
      </c>
      <c r="P1224" s="269"/>
      <c r="Q1224" s="59"/>
      <c r="R1224" s="271">
        <f t="shared" si="238"/>
        <v>0</v>
      </c>
      <c r="S1224" s="269"/>
      <c r="T1224" s="59"/>
      <c r="U1224" s="270">
        <f t="shared" si="239"/>
        <v>0</v>
      </c>
      <c r="V1224" s="269"/>
      <c r="W1224" s="59"/>
      <c r="X1224" s="270">
        <f t="shared" si="240"/>
        <v>0</v>
      </c>
      <c r="Y1224" s="270">
        <f t="shared" si="241"/>
        <v>0</v>
      </c>
      <c r="Z1224" s="58"/>
      <c r="AA1224" s="58"/>
      <c r="AB1224" s="60" t="str">
        <f t="shared" si="242"/>
        <v/>
      </c>
      <c r="AC1224" s="21" t="b">
        <f t="shared" si="243"/>
        <v>0</v>
      </c>
      <c r="AD1224" s="21" t="b">
        <f t="shared" si="244"/>
        <v>0</v>
      </c>
      <c r="AE1224" s="21" t="b">
        <f t="shared" si="245"/>
        <v>0</v>
      </c>
      <c r="AF1224" s="21" t="b">
        <f ca="1">OR(AND($AC1224,NOT($AD1224)),AND($AC1224,OR(AND($G1224="",$H1224&lt;&gt;""),AND($G1224&lt;&gt;"",$H1224=""),AND($J1224="",$K1224&lt;&gt;""),AND($J1224&lt;&gt;"",$K1224=""),AND($M1224="",$N1224&lt;&gt;""),AND($M1224&lt;&gt;"",$N1224=""),AND($P1224="",$Q1224&lt;&gt;""),AND($P1224&lt;&gt;"",$Q1224=""),AND($S1224="",$T1224&lt;&gt;""),AND($S1224&lt;&gt;"",$T1224=""),AND($V1224="",$W1224&lt;&gt;""),AND($V1224&lt;&gt;"",$W1224=""))),AND($C1224&lt;&gt;"",$E1224&lt;&gt;"",LEFT(TRIM($C1224),1)&lt;&gt;LEFT(TRIM($E1224),1)),IF(OR($E1224="",$F1224=""),FALSE(),IFERROR(COUNTIF(INDIRECT("UNITS_"&amp;SUBSTITUTE(LEFT($E1224,FIND(" ",$E1224&amp;" ")-1),".","_")),$F1224)=0,TRUE())),AND($B1224&lt;&gt;"",OR(ISNUMBER(SEARCH("outro",LOWER($B1224))),ISNUMBER(SEARCH("divers",LOWER($B1224))),ISNUMBER(SEARCH("etc",LOWER($B1224))))),OR(AND(ISNUMBER(SEARCH("comunic",LOWER($B1224))),LEFT($E1224,3)&lt;&gt;"4.4"),AND(ISNUMBER(SEARCH("monitor",LOWER($B1224))),NOT(OR(LEFT($E1224,3)="1.5",LEFT($E1224,3)="2.5")))),AND($B1224&lt;&gt;"",OR(LEFT($C1224,1)="1",LEFT($C1224,1)="2"),$D1224=""),AND($D1224&lt;&gt;"",NOT(OR(LEFT($C1224,1)="1",LEFT($C1224,1)="2"))),AND($D1224&lt;&gt;"",COUNTIF(' PROJETO'!$B$14:$B$16,$D1224)=0),IF($D1224="",FALSE(),IF(COUNTIF(' PROJETO'!$B$14:$B$16,$D1224)=0,FALSE(),IFERROR(INDEX(' PROJETO'!$C$14:$C$16,MATCH($D1224,' PROJETO'!$B$14:$B$16,0))&lt;&gt;"Sim",FALSE()))))</f>
        <v>0</v>
      </c>
      <c r="AG1224" s="21" t="b">
        <f>AND($AC1224,$Y1224&gt;'CONFG.  LISTAS'!$F$4,$Z1224="",$AA1224="")</f>
        <v>0</v>
      </c>
      <c r="AH1224" s="21" t="str">
        <f t="shared" si="246"/>
        <v/>
      </c>
      <c r="AI1224" s="43" t="str">
        <f ca="1">IF(NOT($AC1224),"",IF(OR($B1224="",$C1224="",$E1224="",$F1224=""),"Preencha descrição, categoria, tipo e unidade.",IF(AND($B1224&lt;&gt;"",OR(LEFT($C1224,1)="1",LEFT($C1224,1)="2"),$D1224=""),"Informe a prática de restauração para itens diretos.",IF(AND($D1224&lt;&gt;"",NOT(OR(LEFT($C1224,1)="1",LEFT($C1224,1)="2"))),"Custos indiretos não devem pertencer a uma prática específica.",IF(AND($D1224&lt;&gt;"",COUNTIF(' PROJETO'!$B$14:$B$16,$D1224)=0),"Prática de restauração inválida ou não cadastrada.",IF(IF($D1224="",FALSE(),IF(COUNTIF(' PROJETO'!$B$14:$B$16,$D1224)=0,FALSE(),IFERROR(INDEX(' PROJETO'!$C$14:$C$16,MATCH($D1224,' PROJETO'!$B$14:$B$16,0))&lt;&gt;"Sim",FALSE()))),"A prática informada no item não foi selecionada na aba Projeto.",IF(AND(MAX($I1224,$L1224,$O1224,$R1224,$U1224,$X1224)&gt;'CONFG.  LISTAS'!$F$4,NOT(OR($Z1224&lt;&gt;"",$AA1224&lt;&gt;""))),"Memorial de cálculo ou anexo obrigatório não informado para item acima do limite.",IF(OR(AND($G1224&lt;&gt;"",$H1224&lt;&gt;"",OR($G1224&lt;=0,$H1224&lt;=0)),AND($J1224&lt;&gt;"",$K1224&lt;&gt;"",OR($J1224&lt;=0,$K1224&lt;=0)),AND($M1224&lt;&gt;"",$N1224&lt;&gt;"",OR($M1224&lt;=0,$N1224&lt;=0)),AND($P1224&lt;&gt;"",$Q1224&lt;&gt;"",OR($P1224&lt;=0,$Q1224&lt;=0)),AND($S1224&lt;&gt;"",$T1224&lt;&gt;"",OR($S1224&lt;=0,$T1224&lt;=0)),AND($V1224&lt;&gt;"",$W1224&lt;&gt;"",OR($V1224&lt;=0,$W1224&lt;=0))),"Revise os valores informados: valor unitário e quantidade devem ser maiores que zero.",IF(OR(AND($G1224="",$H1224&lt;&gt;""),AND($G1224&lt;&gt;"",$H1224=""),AND($J1224="",$K1224&lt;&gt;""),AND($J1224&lt;&gt;"",$K1224=""),AND($M1224="",$N1224&lt;&gt;""),AND($M1224&lt;&gt;"",$N1224=""),AND($P1224="",$Q1224&lt;&gt;""),AND($P1224&lt;&gt;"",$Q1224=""),AND($S1224="",$T1224&lt;&gt;""),AND($S1224&lt;&gt;"",$T1224=""),AND($V1224="",$W1224&lt;&gt;""),AND($V1224&lt;&gt;"",$W1224="")),"Há ano preenchido parcialmente: "&amp;TRIM(IF(AND($G1224="",$H1224&lt;&gt;""),"Ano 1 (falta valor unitário); ","")&amp;IF(AND($G1224&lt;&gt;"",$H1224=""),"Ano 1 (falta quantidade); ","")&amp;IF(AND($J1224="",$K1224&lt;&gt;""),"Ano 2 (falta valor unitário); ","")&amp;IF(AND($J1224&lt;&gt;"",$K1224=""),"Ano 2 (falta quantidade); ","")&amp;IF(AND($M1224="",$N1224&lt;&gt;""),"Ano 3 (falta valor unitário); ","")&amp;IF(AND($M1224&lt;&gt;"",$N1224=""),"Ano 3 (falta quantidade); ","")&amp;IF(AND($P1224="",$Q1224&lt;&gt;""),"Ano 4 (falta valor unitário); ","")&amp;IF(AND($P1224&lt;&gt;"",$Q1224=""),"Ano 4 (falta quantidade); ","")&amp;IF(AND($S1224="",$T1224&lt;&gt;""),"Ano 5 (falta valor unitário); ","")&amp;IF(AND($S1224&lt;&gt;"",$T1224=""),"Ano 5 (falta quantidade); ","")&amp;IF(AND($V1224="",$W1224&lt;&gt;""),"Ano 6 (falta valor unitário); ","")&amp;IF(AND($V1224&lt;&gt;"",$W1224=""),"Ano 6 (falta quantidade); ","")), IF(NOT(OR(AND($G1224&lt;&gt;"",$H1224&lt;&gt;""),AND($J1224&lt;&gt;"",$K1224&lt;&gt;""),AND($M1224&lt;&gt;"",$N1224&lt;&gt;""),AND($P1224&lt;&gt;"",$Q1224&lt;&gt;""),AND($S1224&lt;&gt;"",$T1224&lt;&gt;""),AND($V1224&lt;&gt;"",$W1224&lt;&gt;""))),"Informe pelo menos um ano completo com valor unitário e quantidade.",IF(AND($C1224&lt;&gt;"",$E1224&lt;&gt;"",LEFT(TRIM($C1224),1)&lt;&gt;LEFT(TRIM($E1224),1)),"Categoria e tipo estão incompatíveis.",IF(IF(OR($E1224="",$F1224=""),FALSE(),IFERROR(COUNTIF(INDIRECT("UNITS_"&amp;SUBSTITUTE(LEFT($E1224,FIND(" ",$E1224&amp;" ")-1),".","_")),$F1224)=0,TRUE())),"Unidade incompatível com o tipo selecionado.",IF(OR(AND(ISNUMBER(SEARCH("comunic",LOWER($B1224))),LEFT($E1224,3)&lt;&gt;"4.4"),AND(ISNUMBER(SEARCH("monitor",LOWER($B1224))),NOT(OR(LEFT($E1224,3)="1.5",LEFT($E1224,3)="2.5")))),"Revise a classificação do item conforme as regras de preenchimento.",IF(AND($B1224&lt;&gt;"",OR(ISNUMBER(SEARCH("outro",LOWER($B1224))),ISNUMBER(SEARCH("divers",LOWER($B1224))),ISNUMBER(SEARCH("kit",LOWER($B1224))),ISNUMBER(SEARCH("ferrament",LOWER($B1224))),ISNUMBER(SEARCH("epi",LOWER($B1224)))),NOT(OR($Z1224&lt;&gt;"",$AA1224&lt;&gt;""))),"Descrição muito genérica: detalhe melhor o item e registre o racional no memorial ou em anexo.",IF(AND($Y1224=0,$B1224&lt;&gt;"",OR($G1224&lt;&gt;"",$H1224&lt;&gt;"",$J1224&lt;&gt;"",$K1224&lt;&gt;"",$M1224&lt;&gt;"",$N1224&lt;&gt;"",$P1224&lt;&gt;"",$Q1224&lt;&gt;"",$S1224&lt;&gt;"",$T1224&lt;&gt;"",$V1224&lt;&gt;"",$W1224&lt;&gt;"")),"O item possui dados lançados, mas o total está zerado. Revise os valores informados.","")))))))))))))))</f>
        <v/>
      </c>
    </row>
    <row r="1225" spans="1:35" ht="14.25" customHeight="1" x14ac:dyDescent="0.25">
      <c r="A1225" s="57" t="str">
        <f t="shared" si="234"/>
        <v/>
      </c>
      <c r="B1225" s="61"/>
      <c r="C1225" s="61"/>
      <c r="D1225" s="58"/>
      <c r="E1225" s="61"/>
      <c r="F1225" s="61"/>
      <c r="G1225" s="272"/>
      <c r="H1225" s="62"/>
      <c r="I1225" s="273">
        <f t="shared" si="235"/>
        <v>0</v>
      </c>
      <c r="J1225" s="272"/>
      <c r="K1225" s="62"/>
      <c r="L1225" s="270">
        <f t="shared" si="236"/>
        <v>0</v>
      </c>
      <c r="M1225" s="272"/>
      <c r="N1225" s="62"/>
      <c r="O1225" s="270">
        <f t="shared" si="237"/>
        <v>0</v>
      </c>
      <c r="P1225" s="272"/>
      <c r="Q1225" s="62"/>
      <c r="R1225" s="271">
        <f t="shared" si="238"/>
        <v>0</v>
      </c>
      <c r="S1225" s="272"/>
      <c r="T1225" s="62"/>
      <c r="U1225" s="270">
        <f t="shared" si="239"/>
        <v>0</v>
      </c>
      <c r="V1225" s="272"/>
      <c r="W1225" s="62"/>
      <c r="X1225" s="270">
        <f t="shared" si="240"/>
        <v>0</v>
      </c>
      <c r="Y1225" s="270">
        <f t="shared" si="241"/>
        <v>0</v>
      </c>
      <c r="Z1225" s="61"/>
      <c r="AA1225" s="61"/>
      <c r="AB1225" s="60" t="str">
        <f t="shared" si="242"/>
        <v/>
      </c>
      <c r="AC1225" s="21" t="b">
        <f t="shared" si="243"/>
        <v>0</v>
      </c>
      <c r="AD1225" s="21" t="b">
        <f t="shared" si="244"/>
        <v>0</v>
      </c>
      <c r="AE1225" s="21" t="b">
        <f t="shared" si="245"/>
        <v>0</v>
      </c>
      <c r="AF1225" s="21" t="b">
        <f ca="1">OR(AND($AC1225,NOT($AD1225)),AND($AC1225,OR(AND($G1225="",$H1225&lt;&gt;""),AND($G1225&lt;&gt;"",$H1225=""),AND($J1225="",$K1225&lt;&gt;""),AND($J1225&lt;&gt;"",$K1225=""),AND($M1225="",$N1225&lt;&gt;""),AND($M1225&lt;&gt;"",$N1225=""),AND($P1225="",$Q1225&lt;&gt;""),AND($P1225&lt;&gt;"",$Q1225=""),AND($S1225="",$T1225&lt;&gt;""),AND($S1225&lt;&gt;"",$T1225=""),AND($V1225="",$W1225&lt;&gt;""),AND($V1225&lt;&gt;"",$W1225=""))),AND($C1225&lt;&gt;"",$E1225&lt;&gt;"",LEFT(TRIM($C1225),1)&lt;&gt;LEFT(TRIM($E1225),1)),IF(OR($E1225="",$F1225=""),FALSE(),IFERROR(COUNTIF(INDIRECT("UNITS_"&amp;SUBSTITUTE(LEFT($E1225,FIND(" ",$E1225&amp;" ")-1),".","_")),$F1225)=0,TRUE())),AND($B1225&lt;&gt;"",OR(ISNUMBER(SEARCH("outro",LOWER($B1225))),ISNUMBER(SEARCH("divers",LOWER($B1225))),ISNUMBER(SEARCH("etc",LOWER($B1225))))),OR(AND(ISNUMBER(SEARCH("comunic",LOWER($B1225))),LEFT($E1225,3)&lt;&gt;"4.4"),AND(ISNUMBER(SEARCH("monitor",LOWER($B1225))),NOT(OR(LEFT($E1225,3)="1.5",LEFT($E1225,3)="2.5")))),AND($B1225&lt;&gt;"",OR(LEFT($C1225,1)="1",LEFT($C1225,1)="2"),$D1225=""),AND($D1225&lt;&gt;"",NOT(OR(LEFT($C1225,1)="1",LEFT($C1225,1)="2"))),AND($D1225&lt;&gt;"",COUNTIF(' PROJETO'!$B$14:$B$16,$D1225)=0),IF($D1225="",FALSE(),IF(COUNTIF(' PROJETO'!$B$14:$B$16,$D1225)=0,FALSE(),IFERROR(INDEX(' PROJETO'!$C$14:$C$16,MATCH($D1225,' PROJETO'!$B$14:$B$16,0))&lt;&gt;"Sim",FALSE()))))</f>
        <v>0</v>
      </c>
      <c r="AG1225" s="21" t="b">
        <f>AND($AC1225,$Y1225&gt;'CONFG.  LISTAS'!$F$4,$Z1225="",$AA1225="")</f>
        <v>0</v>
      </c>
      <c r="AH1225" s="21" t="str">
        <f t="shared" si="246"/>
        <v/>
      </c>
      <c r="AI1225" s="43" t="str">
        <f ca="1">IF(NOT($AC1225),"",IF(OR($B1225="",$C1225="",$E1225="",$F1225=""),"Preencha descrição, categoria, tipo e unidade.",IF(AND($B1225&lt;&gt;"",OR(LEFT($C1225,1)="1",LEFT($C1225,1)="2"),$D1225=""),"Informe a prática de restauração para itens diretos.",IF(AND($D1225&lt;&gt;"",NOT(OR(LEFT($C1225,1)="1",LEFT($C1225,1)="2"))),"Custos indiretos não devem pertencer a uma prática específica.",IF(AND($D1225&lt;&gt;"",COUNTIF(' PROJETO'!$B$14:$B$16,$D1225)=0),"Prática de restauração inválida ou não cadastrada.",IF(IF($D1225="",FALSE(),IF(COUNTIF(' PROJETO'!$B$14:$B$16,$D1225)=0,FALSE(),IFERROR(INDEX(' PROJETO'!$C$14:$C$16,MATCH($D1225,' PROJETO'!$B$14:$B$16,0))&lt;&gt;"Sim",FALSE()))),"A prática informada no item não foi selecionada na aba Projeto.",IF(AND(MAX($I1225,$L1225,$O1225,$R1225,$U1225,$X1225)&gt;'CONFG.  LISTAS'!$F$4,NOT(OR($Z1225&lt;&gt;"",$AA1225&lt;&gt;""))),"Memorial de cálculo ou anexo obrigatório não informado para item acima do limite.",IF(OR(AND($G1225&lt;&gt;"",$H1225&lt;&gt;"",OR($G1225&lt;=0,$H1225&lt;=0)),AND($J1225&lt;&gt;"",$K1225&lt;&gt;"",OR($J1225&lt;=0,$K1225&lt;=0)),AND($M1225&lt;&gt;"",$N1225&lt;&gt;"",OR($M1225&lt;=0,$N1225&lt;=0)),AND($P1225&lt;&gt;"",$Q1225&lt;&gt;"",OR($P1225&lt;=0,$Q1225&lt;=0)),AND($S1225&lt;&gt;"",$T1225&lt;&gt;"",OR($S1225&lt;=0,$T1225&lt;=0)),AND($V1225&lt;&gt;"",$W1225&lt;&gt;"",OR($V1225&lt;=0,$W1225&lt;=0))),"Revise os valores informados: valor unitário e quantidade devem ser maiores que zero.",IF(OR(AND($G1225="",$H1225&lt;&gt;""),AND($G1225&lt;&gt;"",$H1225=""),AND($J1225="",$K1225&lt;&gt;""),AND($J1225&lt;&gt;"",$K1225=""),AND($M1225="",$N1225&lt;&gt;""),AND($M1225&lt;&gt;"",$N1225=""),AND($P1225="",$Q1225&lt;&gt;""),AND($P1225&lt;&gt;"",$Q1225=""),AND($S1225="",$T1225&lt;&gt;""),AND($S1225&lt;&gt;"",$T1225=""),AND($V1225="",$W1225&lt;&gt;""),AND($V1225&lt;&gt;"",$W1225="")),"Há ano preenchido parcialmente: "&amp;TRIM(IF(AND($G1225="",$H1225&lt;&gt;""),"Ano 1 (falta valor unitário); ","")&amp;IF(AND($G1225&lt;&gt;"",$H1225=""),"Ano 1 (falta quantidade); ","")&amp;IF(AND($J1225="",$K1225&lt;&gt;""),"Ano 2 (falta valor unitário); ","")&amp;IF(AND($J1225&lt;&gt;"",$K1225=""),"Ano 2 (falta quantidade); ","")&amp;IF(AND($M1225="",$N1225&lt;&gt;""),"Ano 3 (falta valor unitário); ","")&amp;IF(AND($M1225&lt;&gt;"",$N1225=""),"Ano 3 (falta quantidade); ","")&amp;IF(AND($P1225="",$Q1225&lt;&gt;""),"Ano 4 (falta valor unitário); ","")&amp;IF(AND($P1225&lt;&gt;"",$Q1225=""),"Ano 4 (falta quantidade); ","")&amp;IF(AND($S1225="",$T1225&lt;&gt;""),"Ano 5 (falta valor unitário); ","")&amp;IF(AND($S1225&lt;&gt;"",$T1225=""),"Ano 5 (falta quantidade); ","")&amp;IF(AND($V1225="",$W1225&lt;&gt;""),"Ano 6 (falta valor unitário); ","")&amp;IF(AND($V1225&lt;&gt;"",$W1225=""),"Ano 6 (falta quantidade); ","")), IF(NOT(OR(AND($G1225&lt;&gt;"",$H1225&lt;&gt;""),AND($J1225&lt;&gt;"",$K1225&lt;&gt;""),AND($M1225&lt;&gt;"",$N1225&lt;&gt;""),AND($P1225&lt;&gt;"",$Q1225&lt;&gt;""),AND($S1225&lt;&gt;"",$T1225&lt;&gt;""),AND($V1225&lt;&gt;"",$W1225&lt;&gt;""))),"Informe pelo menos um ano completo com valor unitário e quantidade.",IF(AND($C1225&lt;&gt;"",$E1225&lt;&gt;"",LEFT(TRIM($C1225),1)&lt;&gt;LEFT(TRIM($E1225),1)),"Categoria e tipo estão incompatíveis.",IF(IF(OR($E1225="",$F1225=""),FALSE(),IFERROR(COUNTIF(INDIRECT("UNITS_"&amp;SUBSTITUTE(LEFT($E1225,FIND(" ",$E1225&amp;" ")-1),".","_")),$F1225)=0,TRUE())),"Unidade incompatível com o tipo selecionado.",IF(OR(AND(ISNUMBER(SEARCH("comunic",LOWER($B1225))),LEFT($E1225,3)&lt;&gt;"4.4"),AND(ISNUMBER(SEARCH("monitor",LOWER($B1225))),NOT(OR(LEFT($E1225,3)="1.5",LEFT($E1225,3)="2.5")))),"Revise a classificação do item conforme as regras de preenchimento.",IF(AND($B1225&lt;&gt;"",OR(ISNUMBER(SEARCH("outro",LOWER($B1225))),ISNUMBER(SEARCH("divers",LOWER($B1225))),ISNUMBER(SEARCH("kit",LOWER($B1225))),ISNUMBER(SEARCH("ferrament",LOWER($B1225))),ISNUMBER(SEARCH("epi",LOWER($B1225)))),NOT(OR($Z1225&lt;&gt;"",$AA1225&lt;&gt;""))),"Descrição muito genérica: detalhe melhor o item e registre o racional no memorial ou em anexo.",IF(AND($Y1225=0,$B1225&lt;&gt;"",OR($G1225&lt;&gt;"",$H1225&lt;&gt;"",$J1225&lt;&gt;"",$K1225&lt;&gt;"",$M1225&lt;&gt;"",$N1225&lt;&gt;"",$P1225&lt;&gt;"",$Q1225&lt;&gt;"",$S1225&lt;&gt;"",$T1225&lt;&gt;"",$V1225&lt;&gt;"",$W1225&lt;&gt;"")),"O item possui dados lançados, mas o total está zerado. Revise os valores informados.","")))))))))))))))</f>
        <v/>
      </c>
    </row>
    <row r="1226" spans="1:35" ht="14.25" customHeight="1" x14ac:dyDescent="0.25">
      <c r="A1226" s="57" t="str">
        <f t="shared" ref="A1226:A1289" si="247">AH1226</f>
        <v/>
      </c>
      <c r="B1226" s="58"/>
      <c r="C1226" s="58"/>
      <c r="D1226" s="58"/>
      <c r="E1226" s="58"/>
      <c r="F1226" s="58"/>
      <c r="G1226" s="269"/>
      <c r="H1226" s="59"/>
      <c r="I1226" s="273">
        <f t="shared" ref="I1226:I1289" si="248">IFERROR(G1226*H1226,0)</f>
        <v>0</v>
      </c>
      <c r="J1226" s="269"/>
      <c r="K1226" s="59"/>
      <c r="L1226" s="270">
        <f t="shared" ref="L1226:L1289" si="249">IFERROR(J1226*K1226,0)</f>
        <v>0</v>
      </c>
      <c r="M1226" s="269"/>
      <c r="N1226" s="59"/>
      <c r="O1226" s="270">
        <f t="shared" ref="O1226:O1289" si="250">IFERROR(M1226*N1226,0)</f>
        <v>0</v>
      </c>
      <c r="P1226" s="269"/>
      <c r="Q1226" s="59"/>
      <c r="R1226" s="271">
        <f t="shared" ref="R1226:R1289" si="251">IFERROR(P1226*Q1226,0)</f>
        <v>0</v>
      </c>
      <c r="S1226" s="269"/>
      <c r="T1226" s="59"/>
      <c r="U1226" s="270">
        <f t="shared" ref="U1226:U1289" si="252">IFERROR(S1226*T1226,0)</f>
        <v>0</v>
      </c>
      <c r="V1226" s="269"/>
      <c r="W1226" s="59"/>
      <c r="X1226" s="270">
        <f t="shared" ref="X1226:X1289" si="253">IFERROR(V1226*W1226,0)</f>
        <v>0</v>
      </c>
      <c r="Y1226" s="270">
        <f t="shared" ref="Y1226:Y1289" si="254">SUM(I1226,L1226,O1226,R1226,U1226,X1226)</f>
        <v>0</v>
      </c>
      <c r="Z1226" s="58"/>
      <c r="AA1226" s="58"/>
      <c r="AB1226" s="60" t="str">
        <f t="shared" ref="AB1226:AB1289" si="255">IF($B1226="","",TEXT(ROW()-4,"000"))</f>
        <v/>
      </c>
      <c r="AC1226" s="21" t="b">
        <f t="shared" ref="AC1226:AC1289" si="256">OR(LEN($B1226&amp;"")&gt;0,LEN($C1226&amp;"")&gt;0,LEN($D1226&amp;"")&gt;0,LEN($E1226&amp;"")&gt;0,LEN($F1226&amp;"")&gt;0,LEN($G1226&amp;"")&gt;0,LEN($H1226&amp;"")&gt;0,LEN($J1226&amp;"")&gt;0,LEN($K1226&amp;"")&gt;0,LEN($M1226&amp;"")&gt;0,LEN($N1226&amp;"")&gt;0,LEN($P1226&amp;"")&gt;0,LEN($Q1226&amp;"")&gt;0,LEN($S1226&amp;"")&gt;0,LEN($T1226&amp;"")&gt;0,LEN($V1226&amp;"")&gt;0,LEN($W1226&amp;"")&gt;0,LEN($Z1226&amp;"")&gt;0,LEN($AA1226&amp;"")&gt;0)</f>
        <v>0</v>
      </c>
      <c r="AD1226" s="21" t="b">
        <f t="shared" ref="AD1226:AD1289" si="257">AND($B1226&lt;&gt;"",$C1226&lt;&gt;"",$E1226&lt;&gt;"",$F1226&lt;&gt;"")</f>
        <v>0</v>
      </c>
      <c r="AE1226" s="21" t="b">
        <f t="shared" ref="AE1226:AE1289" si="258">OR(AND($G1226&lt;&gt;"",$H1226&lt;&gt;""),AND($J1226&lt;&gt;"",$K1226&lt;&gt;""),AND($M1226&lt;&gt;"",$N1226&lt;&gt;""),AND($P1226&lt;&gt;"",$Q1226&lt;&gt;""),AND($S1226&lt;&gt;"",$T1226&lt;&gt;""),AND($V1226&lt;&gt;"",$W1226&lt;&gt;""))</f>
        <v>0</v>
      </c>
      <c r="AF1226" s="21" t="b">
        <f ca="1">OR(AND($AC1226,NOT($AD1226)),AND($AC1226,OR(AND($G1226="",$H1226&lt;&gt;""),AND($G1226&lt;&gt;"",$H1226=""),AND($J1226="",$K1226&lt;&gt;""),AND($J1226&lt;&gt;"",$K1226=""),AND($M1226="",$N1226&lt;&gt;""),AND($M1226&lt;&gt;"",$N1226=""),AND($P1226="",$Q1226&lt;&gt;""),AND($P1226&lt;&gt;"",$Q1226=""),AND($S1226="",$T1226&lt;&gt;""),AND($S1226&lt;&gt;"",$T1226=""),AND($V1226="",$W1226&lt;&gt;""),AND($V1226&lt;&gt;"",$W1226=""))),AND($C1226&lt;&gt;"",$E1226&lt;&gt;"",LEFT(TRIM($C1226),1)&lt;&gt;LEFT(TRIM($E1226),1)),IF(OR($E1226="",$F1226=""),FALSE(),IFERROR(COUNTIF(INDIRECT("UNITS_"&amp;SUBSTITUTE(LEFT($E1226,FIND(" ",$E1226&amp;" ")-1),".","_")),$F1226)=0,TRUE())),AND($B1226&lt;&gt;"",OR(ISNUMBER(SEARCH("outro",LOWER($B1226))),ISNUMBER(SEARCH("divers",LOWER($B1226))),ISNUMBER(SEARCH("etc",LOWER($B1226))))),OR(AND(ISNUMBER(SEARCH("comunic",LOWER($B1226))),LEFT($E1226,3)&lt;&gt;"4.4"),AND(ISNUMBER(SEARCH("monitor",LOWER($B1226))),NOT(OR(LEFT($E1226,3)="1.5",LEFT($E1226,3)="2.5")))),AND($B1226&lt;&gt;"",OR(LEFT($C1226,1)="1",LEFT($C1226,1)="2"),$D1226=""),AND($D1226&lt;&gt;"",NOT(OR(LEFT($C1226,1)="1",LEFT($C1226,1)="2"))),AND($D1226&lt;&gt;"",COUNTIF(' PROJETO'!$B$14:$B$16,$D1226)=0),IF($D1226="",FALSE(),IF(COUNTIF(' PROJETO'!$B$14:$B$16,$D1226)=0,FALSE(),IFERROR(INDEX(' PROJETO'!$C$14:$C$16,MATCH($D1226,' PROJETO'!$B$14:$B$16,0))&lt;&gt;"Sim",FALSE()))))</f>
        <v>0</v>
      </c>
      <c r="AG1226" s="21" t="b">
        <f>AND($AC1226,$Y1226&gt;'CONFG.  LISTAS'!$F$4,$Z1226="",$AA1226="")</f>
        <v>0</v>
      </c>
      <c r="AH1226" s="21" t="str">
        <f t="shared" ref="AH1226:AH1289" si="259">IF(NOT($AC1226),"",IF($AG1226,"⚠",IF(OR(AND($AC1226,NOT($AE1226)),$AF1226),"◔","✓")))</f>
        <v/>
      </c>
      <c r="AI1226" s="43" t="str">
        <f ca="1">IF(NOT($AC1226),"",IF(OR($B1226="",$C1226="",$E1226="",$F1226=""),"Preencha descrição, categoria, tipo e unidade.",IF(AND($B1226&lt;&gt;"",OR(LEFT($C1226,1)="1",LEFT($C1226,1)="2"),$D1226=""),"Informe a prática de restauração para itens diretos.",IF(AND($D1226&lt;&gt;"",NOT(OR(LEFT($C1226,1)="1",LEFT($C1226,1)="2"))),"Custos indiretos não devem pertencer a uma prática específica.",IF(AND($D1226&lt;&gt;"",COUNTIF(' PROJETO'!$B$14:$B$16,$D1226)=0),"Prática de restauração inválida ou não cadastrada.",IF(IF($D1226="",FALSE(),IF(COUNTIF(' PROJETO'!$B$14:$B$16,$D1226)=0,FALSE(),IFERROR(INDEX(' PROJETO'!$C$14:$C$16,MATCH($D1226,' PROJETO'!$B$14:$B$16,0))&lt;&gt;"Sim",FALSE()))),"A prática informada no item não foi selecionada na aba Projeto.",IF(AND(MAX($I1226,$L1226,$O1226,$R1226,$U1226,$X1226)&gt;'CONFG.  LISTAS'!$F$4,NOT(OR($Z1226&lt;&gt;"",$AA1226&lt;&gt;""))),"Memorial de cálculo ou anexo obrigatório não informado para item acima do limite.",IF(OR(AND($G1226&lt;&gt;"",$H1226&lt;&gt;"",OR($G1226&lt;=0,$H1226&lt;=0)),AND($J1226&lt;&gt;"",$K1226&lt;&gt;"",OR($J1226&lt;=0,$K1226&lt;=0)),AND($M1226&lt;&gt;"",$N1226&lt;&gt;"",OR($M1226&lt;=0,$N1226&lt;=0)),AND($P1226&lt;&gt;"",$Q1226&lt;&gt;"",OR($P1226&lt;=0,$Q1226&lt;=0)),AND($S1226&lt;&gt;"",$T1226&lt;&gt;"",OR($S1226&lt;=0,$T1226&lt;=0)),AND($V1226&lt;&gt;"",$W1226&lt;&gt;"",OR($V1226&lt;=0,$W1226&lt;=0))),"Revise os valores informados: valor unitário e quantidade devem ser maiores que zero.",IF(OR(AND($G1226="",$H1226&lt;&gt;""),AND($G1226&lt;&gt;"",$H1226=""),AND($J1226="",$K1226&lt;&gt;""),AND($J1226&lt;&gt;"",$K1226=""),AND($M1226="",$N1226&lt;&gt;""),AND($M1226&lt;&gt;"",$N1226=""),AND($P1226="",$Q1226&lt;&gt;""),AND($P1226&lt;&gt;"",$Q1226=""),AND($S1226="",$T1226&lt;&gt;""),AND($S1226&lt;&gt;"",$T1226=""),AND($V1226="",$W1226&lt;&gt;""),AND($V1226&lt;&gt;"",$W1226="")),"Há ano preenchido parcialmente: "&amp;TRIM(IF(AND($G1226="",$H1226&lt;&gt;""),"Ano 1 (falta valor unitário); ","")&amp;IF(AND($G1226&lt;&gt;"",$H1226=""),"Ano 1 (falta quantidade); ","")&amp;IF(AND($J1226="",$K1226&lt;&gt;""),"Ano 2 (falta valor unitário); ","")&amp;IF(AND($J1226&lt;&gt;"",$K1226=""),"Ano 2 (falta quantidade); ","")&amp;IF(AND($M1226="",$N1226&lt;&gt;""),"Ano 3 (falta valor unitário); ","")&amp;IF(AND($M1226&lt;&gt;"",$N1226=""),"Ano 3 (falta quantidade); ","")&amp;IF(AND($P1226="",$Q1226&lt;&gt;""),"Ano 4 (falta valor unitário); ","")&amp;IF(AND($P1226&lt;&gt;"",$Q1226=""),"Ano 4 (falta quantidade); ","")&amp;IF(AND($S1226="",$T1226&lt;&gt;""),"Ano 5 (falta valor unitário); ","")&amp;IF(AND($S1226&lt;&gt;"",$T1226=""),"Ano 5 (falta quantidade); ","")&amp;IF(AND($V1226="",$W1226&lt;&gt;""),"Ano 6 (falta valor unitário); ","")&amp;IF(AND($V1226&lt;&gt;"",$W1226=""),"Ano 6 (falta quantidade); ","")), IF(NOT(OR(AND($G1226&lt;&gt;"",$H1226&lt;&gt;""),AND($J1226&lt;&gt;"",$K1226&lt;&gt;""),AND($M1226&lt;&gt;"",$N1226&lt;&gt;""),AND($P1226&lt;&gt;"",$Q1226&lt;&gt;""),AND($S1226&lt;&gt;"",$T1226&lt;&gt;""),AND($V1226&lt;&gt;"",$W1226&lt;&gt;""))),"Informe pelo menos um ano completo com valor unitário e quantidade.",IF(AND($C1226&lt;&gt;"",$E1226&lt;&gt;"",LEFT(TRIM($C1226),1)&lt;&gt;LEFT(TRIM($E1226),1)),"Categoria e tipo estão incompatíveis.",IF(IF(OR($E1226="",$F1226=""),FALSE(),IFERROR(COUNTIF(INDIRECT("UNITS_"&amp;SUBSTITUTE(LEFT($E1226,FIND(" ",$E1226&amp;" ")-1),".","_")),$F1226)=0,TRUE())),"Unidade incompatível com o tipo selecionado.",IF(OR(AND(ISNUMBER(SEARCH("comunic",LOWER($B1226))),LEFT($E1226,3)&lt;&gt;"4.4"),AND(ISNUMBER(SEARCH("monitor",LOWER($B1226))),NOT(OR(LEFT($E1226,3)="1.5",LEFT($E1226,3)="2.5")))),"Revise a classificação do item conforme as regras de preenchimento.",IF(AND($B1226&lt;&gt;"",OR(ISNUMBER(SEARCH("outro",LOWER($B1226))),ISNUMBER(SEARCH("divers",LOWER($B1226))),ISNUMBER(SEARCH("kit",LOWER($B1226))),ISNUMBER(SEARCH("ferrament",LOWER($B1226))),ISNUMBER(SEARCH("epi",LOWER($B1226)))),NOT(OR($Z1226&lt;&gt;"",$AA1226&lt;&gt;""))),"Descrição muito genérica: detalhe melhor o item e registre o racional no memorial ou em anexo.",IF(AND($Y1226=0,$B1226&lt;&gt;"",OR($G1226&lt;&gt;"",$H1226&lt;&gt;"",$J1226&lt;&gt;"",$K1226&lt;&gt;"",$M1226&lt;&gt;"",$N1226&lt;&gt;"",$P1226&lt;&gt;"",$Q1226&lt;&gt;"",$S1226&lt;&gt;"",$T1226&lt;&gt;"",$V1226&lt;&gt;"",$W1226&lt;&gt;"")),"O item possui dados lançados, mas o total está zerado. Revise os valores informados.","")))))))))))))))</f>
        <v/>
      </c>
    </row>
    <row r="1227" spans="1:35" ht="14.25" customHeight="1" x14ac:dyDescent="0.25">
      <c r="A1227" s="57" t="str">
        <f t="shared" si="247"/>
        <v/>
      </c>
      <c r="B1227" s="61"/>
      <c r="C1227" s="61"/>
      <c r="D1227" s="58"/>
      <c r="E1227" s="61"/>
      <c r="F1227" s="61"/>
      <c r="G1227" s="272"/>
      <c r="H1227" s="62"/>
      <c r="I1227" s="273">
        <f t="shared" si="248"/>
        <v>0</v>
      </c>
      <c r="J1227" s="272"/>
      <c r="K1227" s="62"/>
      <c r="L1227" s="270">
        <f t="shared" si="249"/>
        <v>0</v>
      </c>
      <c r="M1227" s="272"/>
      <c r="N1227" s="62"/>
      <c r="O1227" s="270">
        <f t="shared" si="250"/>
        <v>0</v>
      </c>
      <c r="P1227" s="272"/>
      <c r="Q1227" s="62"/>
      <c r="R1227" s="271">
        <f t="shared" si="251"/>
        <v>0</v>
      </c>
      <c r="S1227" s="272"/>
      <c r="T1227" s="62"/>
      <c r="U1227" s="270">
        <f t="shared" si="252"/>
        <v>0</v>
      </c>
      <c r="V1227" s="272"/>
      <c r="W1227" s="62"/>
      <c r="X1227" s="270">
        <f t="shared" si="253"/>
        <v>0</v>
      </c>
      <c r="Y1227" s="270">
        <f t="shared" si="254"/>
        <v>0</v>
      </c>
      <c r="Z1227" s="61"/>
      <c r="AA1227" s="61"/>
      <c r="AB1227" s="60" t="str">
        <f t="shared" si="255"/>
        <v/>
      </c>
      <c r="AC1227" s="21" t="b">
        <f t="shared" si="256"/>
        <v>0</v>
      </c>
      <c r="AD1227" s="21" t="b">
        <f t="shared" si="257"/>
        <v>0</v>
      </c>
      <c r="AE1227" s="21" t="b">
        <f t="shared" si="258"/>
        <v>0</v>
      </c>
      <c r="AF1227" s="21" t="b">
        <f ca="1">OR(AND($AC1227,NOT($AD1227)),AND($AC1227,OR(AND($G1227="",$H1227&lt;&gt;""),AND($G1227&lt;&gt;"",$H1227=""),AND($J1227="",$K1227&lt;&gt;""),AND($J1227&lt;&gt;"",$K1227=""),AND($M1227="",$N1227&lt;&gt;""),AND($M1227&lt;&gt;"",$N1227=""),AND($P1227="",$Q1227&lt;&gt;""),AND($P1227&lt;&gt;"",$Q1227=""),AND($S1227="",$T1227&lt;&gt;""),AND($S1227&lt;&gt;"",$T1227=""),AND($V1227="",$W1227&lt;&gt;""),AND($V1227&lt;&gt;"",$W1227=""))),AND($C1227&lt;&gt;"",$E1227&lt;&gt;"",LEFT(TRIM($C1227),1)&lt;&gt;LEFT(TRIM($E1227),1)),IF(OR($E1227="",$F1227=""),FALSE(),IFERROR(COUNTIF(INDIRECT("UNITS_"&amp;SUBSTITUTE(LEFT($E1227,FIND(" ",$E1227&amp;" ")-1),".","_")),$F1227)=0,TRUE())),AND($B1227&lt;&gt;"",OR(ISNUMBER(SEARCH("outro",LOWER($B1227))),ISNUMBER(SEARCH("divers",LOWER($B1227))),ISNUMBER(SEARCH("etc",LOWER($B1227))))),OR(AND(ISNUMBER(SEARCH("comunic",LOWER($B1227))),LEFT($E1227,3)&lt;&gt;"4.4"),AND(ISNUMBER(SEARCH("monitor",LOWER($B1227))),NOT(OR(LEFT($E1227,3)="1.5",LEFT($E1227,3)="2.5")))),AND($B1227&lt;&gt;"",OR(LEFT($C1227,1)="1",LEFT($C1227,1)="2"),$D1227=""),AND($D1227&lt;&gt;"",NOT(OR(LEFT($C1227,1)="1",LEFT($C1227,1)="2"))),AND($D1227&lt;&gt;"",COUNTIF(' PROJETO'!$B$14:$B$16,$D1227)=0),IF($D1227="",FALSE(),IF(COUNTIF(' PROJETO'!$B$14:$B$16,$D1227)=0,FALSE(),IFERROR(INDEX(' PROJETO'!$C$14:$C$16,MATCH($D1227,' PROJETO'!$B$14:$B$16,0))&lt;&gt;"Sim",FALSE()))))</f>
        <v>0</v>
      </c>
      <c r="AG1227" s="21" t="b">
        <f>AND($AC1227,$Y1227&gt;'CONFG.  LISTAS'!$F$4,$Z1227="",$AA1227="")</f>
        <v>0</v>
      </c>
      <c r="AH1227" s="21" t="str">
        <f t="shared" si="259"/>
        <v/>
      </c>
      <c r="AI1227" s="43" t="str">
        <f ca="1">IF(NOT($AC1227),"",IF(OR($B1227="",$C1227="",$E1227="",$F1227=""),"Preencha descrição, categoria, tipo e unidade.",IF(AND($B1227&lt;&gt;"",OR(LEFT($C1227,1)="1",LEFT($C1227,1)="2"),$D1227=""),"Informe a prática de restauração para itens diretos.",IF(AND($D1227&lt;&gt;"",NOT(OR(LEFT($C1227,1)="1",LEFT($C1227,1)="2"))),"Custos indiretos não devem pertencer a uma prática específica.",IF(AND($D1227&lt;&gt;"",COUNTIF(' PROJETO'!$B$14:$B$16,$D1227)=0),"Prática de restauração inválida ou não cadastrada.",IF(IF($D1227="",FALSE(),IF(COUNTIF(' PROJETO'!$B$14:$B$16,$D1227)=0,FALSE(),IFERROR(INDEX(' PROJETO'!$C$14:$C$16,MATCH($D1227,' PROJETO'!$B$14:$B$16,0))&lt;&gt;"Sim",FALSE()))),"A prática informada no item não foi selecionada na aba Projeto.",IF(AND(MAX($I1227,$L1227,$O1227,$R1227,$U1227,$X1227)&gt;'CONFG.  LISTAS'!$F$4,NOT(OR($Z1227&lt;&gt;"",$AA1227&lt;&gt;""))),"Memorial de cálculo ou anexo obrigatório não informado para item acima do limite.",IF(OR(AND($G1227&lt;&gt;"",$H1227&lt;&gt;"",OR($G1227&lt;=0,$H1227&lt;=0)),AND($J1227&lt;&gt;"",$K1227&lt;&gt;"",OR($J1227&lt;=0,$K1227&lt;=0)),AND($M1227&lt;&gt;"",$N1227&lt;&gt;"",OR($M1227&lt;=0,$N1227&lt;=0)),AND($P1227&lt;&gt;"",$Q1227&lt;&gt;"",OR($P1227&lt;=0,$Q1227&lt;=0)),AND($S1227&lt;&gt;"",$T1227&lt;&gt;"",OR($S1227&lt;=0,$T1227&lt;=0)),AND($V1227&lt;&gt;"",$W1227&lt;&gt;"",OR($V1227&lt;=0,$W1227&lt;=0))),"Revise os valores informados: valor unitário e quantidade devem ser maiores que zero.",IF(OR(AND($G1227="",$H1227&lt;&gt;""),AND($G1227&lt;&gt;"",$H1227=""),AND($J1227="",$K1227&lt;&gt;""),AND($J1227&lt;&gt;"",$K1227=""),AND($M1227="",$N1227&lt;&gt;""),AND($M1227&lt;&gt;"",$N1227=""),AND($P1227="",$Q1227&lt;&gt;""),AND($P1227&lt;&gt;"",$Q1227=""),AND($S1227="",$T1227&lt;&gt;""),AND($S1227&lt;&gt;"",$T1227=""),AND($V1227="",$W1227&lt;&gt;""),AND($V1227&lt;&gt;"",$W1227="")),"Há ano preenchido parcialmente: "&amp;TRIM(IF(AND($G1227="",$H1227&lt;&gt;""),"Ano 1 (falta valor unitário); ","")&amp;IF(AND($G1227&lt;&gt;"",$H1227=""),"Ano 1 (falta quantidade); ","")&amp;IF(AND($J1227="",$K1227&lt;&gt;""),"Ano 2 (falta valor unitário); ","")&amp;IF(AND($J1227&lt;&gt;"",$K1227=""),"Ano 2 (falta quantidade); ","")&amp;IF(AND($M1227="",$N1227&lt;&gt;""),"Ano 3 (falta valor unitário); ","")&amp;IF(AND($M1227&lt;&gt;"",$N1227=""),"Ano 3 (falta quantidade); ","")&amp;IF(AND($P1227="",$Q1227&lt;&gt;""),"Ano 4 (falta valor unitário); ","")&amp;IF(AND($P1227&lt;&gt;"",$Q1227=""),"Ano 4 (falta quantidade); ","")&amp;IF(AND($S1227="",$T1227&lt;&gt;""),"Ano 5 (falta valor unitário); ","")&amp;IF(AND($S1227&lt;&gt;"",$T1227=""),"Ano 5 (falta quantidade); ","")&amp;IF(AND($V1227="",$W1227&lt;&gt;""),"Ano 6 (falta valor unitário); ","")&amp;IF(AND($V1227&lt;&gt;"",$W1227=""),"Ano 6 (falta quantidade); ","")), IF(NOT(OR(AND($G1227&lt;&gt;"",$H1227&lt;&gt;""),AND($J1227&lt;&gt;"",$K1227&lt;&gt;""),AND($M1227&lt;&gt;"",$N1227&lt;&gt;""),AND($P1227&lt;&gt;"",$Q1227&lt;&gt;""),AND($S1227&lt;&gt;"",$T1227&lt;&gt;""),AND($V1227&lt;&gt;"",$W1227&lt;&gt;""))),"Informe pelo menos um ano completo com valor unitário e quantidade.",IF(AND($C1227&lt;&gt;"",$E1227&lt;&gt;"",LEFT(TRIM($C1227),1)&lt;&gt;LEFT(TRIM($E1227),1)),"Categoria e tipo estão incompatíveis.",IF(IF(OR($E1227="",$F1227=""),FALSE(),IFERROR(COUNTIF(INDIRECT("UNITS_"&amp;SUBSTITUTE(LEFT($E1227,FIND(" ",$E1227&amp;" ")-1),".","_")),$F1227)=0,TRUE())),"Unidade incompatível com o tipo selecionado.",IF(OR(AND(ISNUMBER(SEARCH("comunic",LOWER($B1227))),LEFT($E1227,3)&lt;&gt;"4.4"),AND(ISNUMBER(SEARCH("monitor",LOWER($B1227))),NOT(OR(LEFT($E1227,3)="1.5",LEFT($E1227,3)="2.5")))),"Revise a classificação do item conforme as regras de preenchimento.",IF(AND($B1227&lt;&gt;"",OR(ISNUMBER(SEARCH("outro",LOWER($B1227))),ISNUMBER(SEARCH("divers",LOWER($B1227))),ISNUMBER(SEARCH("kit",LOWER($B1227))),ISNUMBER(SEARCH("ferrament",LOWER($B1227))),ISNUMBER(SEARCH("epi",LOWER($B1227)))),NOT(OR($Z1227&lt;&gt;"",$AA1227&lt;&gt;""))),"Descrição muito genérica: detalhe melhor o item e registre o racional no memorial ou em anexo.",IF(AND($Y1227=0,$B1227&lt;&gt;"",OR($G1227&lt;&gt;"",$H1227&lt;&gt;"",$J1227&lt;&gt;"",$K1227&lt;&gt;"",$M1227&lt;&gt;"",$N1227&lt;&gt;"",$P1227&lt;&gt;"",$Q1227&lt;&gt;"",$S1227&lt;&gt;"",$T1227&lt;&gt;"",$V1227&lt;&gt;"",$W1227&lt;&gt;"")),"O item possui dados lançados, mas o total está zerado. Revise os valores informados.","")))))))))))))))</f>
        <v/>
      </c>
    </row>
    <row r="1228" spans="1:35" ht="14.25" customHeight="1" x14ac:dyDescent="0.25">
      <c r="A1228" s="57" t="str">
        <f t="shared" si="247"/>
        <v/>
      </c>
      <c r="B1228" s="58"/>
      <c r="C1228" s="58"/>
      <c r="D1228" s="58"/>
      <c r="E1228" s="58"/>
      <c r="F1228" s="58"/>
      <c r="G1228" s="269"/>
      <c r="H1228" s="59"/>
      <c r="I1228" s="273">
        <f t="shared" si="248"/>
        <v>0</v>
      </c>
      <c r="J1228" s="269"/>
      <c r="K1228" s="59"/>
      <c r="L1228" s="270">
        <f t="shared" si="249"/>
        <v>0</v>
      </c>
      <c r="M1228" s="269"/>
      <c r="N1228" s="59"/>
      <c r="O1228" s="270">
        <f t="shared" si="250"/>
        <v>0</v>
      </c>
      <c r="P1228" s="269"/>
      <c r="Q1228" s="59"/>
      <c r="R1228" s="271">
        <f t="shared" si="251"/>
        <v>0</v>
      </c>
      <c r="S1228" s="269"/>
      <c r="T1228" s="59"/>
      <c r="U1228" s="270">
        <f t="shared" si="252"/>
        <v>0</v>
      </c>
      <c r="V1228" s="269"/>
      <c r="W1228" s="59"/>
      <c r="X1228" s="270">
        <f t="shared" si="253"/>
        <v>0</v>
      </c>
      <c r="Y1228" s="270">
        <f t="shared" si="254"/>
        <v>0</v>
      </c>
      <c r="Z1228" s="58"/>
      <c r="AA1228" s="58"/>
      <c r="AB1228" s="60" t="str">
        <f t="shared" si="255"/>
        <v/>
      </c>
      <c r="AC1228" s="21" t="b">
        <f t="shared" si="256"/>
        <v>0</v>
      </c>
      <c r="AD1228" s="21" t="b">
        <f t="shared" si="257"/>
        <v>0</v>
      </c>
      <c r="AE1228" s="21" t="b">
        <f t="shared" si="258"/>
        <v>0</v>
      </c>
      <c r="AF1228" s="21" t="b">
        <f ca="1">OR(AND($AC1228,NOT($AD1228)),AND($AC1228,OR(AND($G1228="",$H1228&lt;&gt;""),AND($G1228&lt;&gt;"",$H1228=""),AND($J1228="",$K1228&lt;&gt;""),AND($J1228&lt;&gt;"",$K1228=""),AND($M1228="",$N1228&lt;&gt;""),AND($M1228&lt;&gt;"",$N1228=""),AND($P1228="",$Q1228&lt;&gt;""),AND($P1228&lt;&gt;"",$Q1228=""),AND($S1228="",$T1228&lt;&gt;""),AND($S1228&lt;&gt;"",$T1228=""),AND($V1228="",$W1228&lt;&gt;""),AND($V1228&lt;&gt;"",$W1228=""))),AND($C1228&lt;&gt;"",$E1228&lt;&gt;"",LEFT(TRIM($C1228),1)&lt;&gt;LEFT(TRIM($E1228),1)),IF(OR($E1228="",$F1228=""),FALSE(),IFERROR(COUNTIF(INDIRECT("UNITS_"&amp;SUBSTITUTE(LEFT($E1228,FIND(" ",$E1228&amp;" ")-1),".","_")),$F1228)=0,TRUE())),AND($B1228&lt;&gt;"",OR(ISNUMBER(SEARCH("outro",LOWER($B1228))),ISNUMBER(SEARCH("divers",LOWER($B1228))),ISNUMBER(SEARCH("etc",LOWER($B1228))))),OR(AND(ISNUMBER(SEARCH("comunic",LOWER($B1228))),LEFT($E1228,3)&lt;&gt;"4.4"),AND(ISNUMBER(SEARCH("monitor",LOWER($B1228))),NOT(OR(LEFT($E1228,3)="1.5",LEFT($E1228,3)="2.5")))),AND($B1228&lt;&gt;"",OR(LEFT($C1228,1)="1",LEFT($C1228,1)="2"),$D1228=""),AND($D1228&lt;&gt;"",NOT(OR(LEFT($C1228,1)="1",LEFT($C1228,1)="2"))),AND($D1228&lt;&gt;"",COUNTIF(' PROJETO'!$B$14:$B$16,$D1228)=0),IF($D1228="",FALSE(),IF(COUNTIF(' PROJETO'!$B$14:$B$16,$D1228)=0,FALSE(),IFERROR(INDEX(' PROJETO'!$C$14:$C$16,MATCH($D1228,' PROJETO'!$B$14:$B$16,0))&lt;&gt;"Sim",FALSE()))))</f>
        <v>0</v>
      </c>
      <c r="AG1228" s="21" t="b">
        <f>AND($AC1228,$Y1228&gt;'CONFG.  LISTAS'!$F$4,$Z1228="",$AA1228="")</f>
        <v>0</v>
      </c>
      <c r="AH1228" s="21" t="str">
        <f t="shared" si="259"/>
        <v/>
      </c>
      <c r="AI1228" s="43" t="str">
        <f ca="1">IF(NOT($AC1228),"",IF(OR($B1228="",$C1228="",$E1228="",$F1228=""),"Preencha descrição, categoria, tipo e unidade.",IF(AND($B1228&lt;&gt;"",OR(LEFT($C1228,1)="1",LEFT($C1228,1)="2"),$D1228=""),"Informe a prática de restauração para itens diretos.",IF(AND($D1228&lt;&gt;"",NOT(OR(LEFT($C1228,1)="1",LEFT($C1228,1)="2"))),"Custos indiretos não devem pertencer a uma prática específica.",IF(AND($D1228&lt;&gt;"",COUNTIF(' PROJETO'!$B$14:$B$16,$D1228)=0),"Prática de restauração inválida ou não cadastrada.",IF(IF($D1228="",FALSE(),IF(COUNTIF(' PROJETO'!$B$14:$B$16,$D1228)=0,FALSE(),IFERROR(INDEX(' PROJETO'!$C$14:$C$16,MATCH($D1228,' PROJETO'!$B$14:$B$16,0))&lt;&gt;"Sim",FALSE()))),"A prática informada no item não foi selecionada na aba Projeto.",IF(AND(MAX($I1228,$L1228,$O1228,$R1228,$U1228,$X1228)&gt;'CONFG.  LISTAS'!$F$4,NOT(OR($Z1228&lt;&gt;"",$AA1228&lt;&gt;""))),"Memorial de cálculo ou anexo obrigatório não informado para item acima do limite.",IF(OR(AND($G1228&lt;&gt;"",$H1228&lt;&gt;"",OR($G1228&lt;=0,$H1228&lt;=0)),AND($J1228&lt;&gt;"",$K1228&lt;&gt;"",OR($J1228&lt;=0,$K1228&lt;=0)),AND($M1228&lt;&gt;"",$N1228&lt;&gt;"",OR($M1228&lt;=0,$N1228&lt;=0)),AND($P1228&lt;&gt;"",$Q1228&lt;&gt;"",OR($P1228&lt;=0,$Q1228&lt;=0)),AND($S1228&lt;&gt;"",$T1228&lt;&gt;"",OR($S1228&lt;=0,$T1228&lt;=0)),AND($V1228&lt;&gt;"",$W1228&lt;&gt;"",OR($V1228&lt;=0,$W1228&lt;=0))),"Revise os valores informados: valor unitário e quantidade devem ser maiores que zero.",IF(OR(AND($G1228="",$H1228&lt;&gt;""),AND($G1228&lt;&gt;"",$H1228=""),AND($J1228="",$K1228&lt;&gt;""),AND($J1228&lt;&gt;"",$K1228=""),AND($M1228="",$N1228&lt;&gt;""),AND($M1228&lt;&gt;"",$N1228=""),AND($P1228="",$Q1228&lt;&gt;""),AND($P1228&lt;&gt;"",$Q1228=""),AND($S1228="",$T1228&lt;&gt;""),AND($S1228&lt;&gt;"",$T1228=""),AND($V1228="",$W1228&lt;&gt;""),AND($V1228&lt;&gt;"",$W1228="")),"Há ano preenchido parcialmente: "&amp;TRIM(IF(AND($G1228="",$H1228&lt;&gt;""),"Ano 1 (falta valor unitário); ","")&amp;IF(AND($G1228&lt;&gt;"",$H1228=""),"Ano 1 (falta quantidade); ","")&amp;IF(AND($J1228="",$K1228&lt;&gt;""),"Ano 2 (falta valor unitário); ","")&amp;IF(AND($J1228&lt;&gt;"",$K1228=""),"Ano 2 (falta quantidade); ","")&amp;IF(AND($M1228="",$N1228&lt;&gt;""),"Ano 3 (falta valor unitário); ","")&amp;IF(AND($M1228&lt;&gt;"",$N1228=""),"Ano 3 (falta quantidade); ","")&amp;IF(AND($P1228="",$Q1228&lt;&gt;""),"Ano 4 (falta valor unitário); ","")&amp;IF(AND($P1228&lt;&gt;"",$Q1228=""),"Ano 4 (falta quantidade); ","")&amp;IF(AND($S1228="",$T1228&lt;&gt;""),"Ano 5 (falta valor unitário); ","")&amp;IF(AND($S1228&lt;&gt;"",$T1228=""),"Ano 5 (falta quantidade); ","")&amp;IF(AND($V1228="",$W1228&lt;&gt;""),"Ano 6 (falta valor unitário); ","")&amp;IF(AND($V1228&lt;&gt;"",$W1228=""),"Ano 6 (falta quantidade); ","")), IF(NOT(OR(AND($G1228&lt;&gt;"",$H1228&lt;&gt;""),AND($J1228&lt;&gt;"",$K1228&lt;&gt;""),AND($M1228&lt;&gt;"",$N1228&lt;&gt;""),AND($P1228&lt;&gt;"",$Q1228&lt;&gt;""),AND($S1228&lt;&gt;"",$T1228&lt;&gt;""),AND($V1228&lt;&gt;"",$W1228&lt;&gt;""))),"Informe pelo menos um ano completo com valor unitário e quantidade.",IF(AND($C1228&lt;&gt;"",$E1228&lt;&gt;"",LEFT(TRIM($C1228),1)&lt;&gt;LEFT(TRIM($E1228),1)),"Categoria e tipo estão incompatíveis.",IF(IF(OR($E1228="",$F1228=""),FALSE(),IFERROR(COUNTIF(INDIRECT("UNITS_"&amp;SUBSTITUTE(LEFT($E1228,FIND(" ",$E1228&amp;" ")-1),".","_")),$F1228)=0,TRUE())),"Unidade incompatível com o tipo selecionado.",IF(OR(AND(ISNUMBER(SEARCH("comunic",LOWER($B1228))),LEFT($E1228,3)&lt;&gt;"4.4"),AND(ISNUMBER(SEARCH("monitor",LOWER($B1228))),NOT(OR(LEFT($E1228,3)="1.5",LEFT($E1228,3)="2.5")))),"Revise a classificação do item conforme as regras de preenchimento.",IF(AND($B1228&lt;&gt;"",OR(ISNUMBER(SEARCH("outro",LOWER($B1228))),ISNUMBER(SEARCH("divers",LOWER($B1228))),ISNUMBER(SEARCH("kit",LOWER($B1228))),ISNUMBER(SEARCH("ferrament",LOWER($B1228))),ISNUMBER(SEARCH("epi",LOWER($B1228)))),NOT(OR($Z1228&lt;&gt;"",$AA1228&lt;&gt;""))),"Descrição muito genérica: detalhe melhor o item e registre o racional no memorial ou em anexo.",IF(AND($Y1228=0,$B1228&lt;&gt;"",OR($G1228&lt;&gt;"",$H1228&lt;&gt;"",$J1228&lt;&gt;"",$K1228&lt;&gt;"",$M1228&lt;&gt;"",$N1228&lt;&gt;"",$P1228&lt;&gt;"",$Q1228&lt;&gt;"",$S1228&lt;&gt;"",$T1228&lt;&gt;"",$V1228&lt;&gt;"",$W1228&lt;&gt;"")),"O item possui dados lançados, mas o total está zerado. Revise os valores informados.","")))))))))))))))</f>
        <v/>
      </c>
    </row>
    <row r="1229" spans="1:35" ht="14.25" customHeight="1" x14ac:dyDescent="0.25">
      <c r="A1229" s="57" t="str">
        <f t="shared" si="247"/>
        <v/>
      </c>
      <c r="B1229" s="61"/>
      <c r="C1229" s="61"/>
      <c r="D1229" s="58"/>
      <c r="E1229" s="61"/>
      <c r="F1229" s="61"/>
      <c r="G1229" s="272"/>
      <c r="H1229" s="62"/>
      <c r="I1229" s="273">
        <f t="shared" si="248"/>
        <v>0</v>
      </c>
      <c r="J1229" s="272"/>
      <c r="K1229" s="62"/>
      <c r="L1229" s="270">
        <f t="shared" si="249"/>
        <v>0</v>
      </c>
      <c r="M1229" s="272"/>
      <c r="N1229" s="62"/>
      <c r="O1229" s="270">
        <f t="shared" si="250"/>
        <v>0</v>
      </c>
      <c r="P1229" s="272"/>
      <c r="Q1229" s="62"/>
      <c r="R1229" s="271">
        <f t="shared" si="251"/>
        <v>0</v>
      </c>
      <c r="S1229" s="272"/>
      <c r="T1229" s="62"/>
      <c r="U1229" s="270">
        <f t="shared" si="252"/>
        <v>0</v>
      </c>
      <c r="V1229" s="272"/>
      <c r="W1229" s="62"/>
      <c r="X1229" s="270">
        <f t="shared" si="253"/>
        <v>0</v>
      </c>
      <c r="Y1229" s="270">
        <f t="shared" si="254"/>
        <v>0</v>
      </c>
      <c r="Z1229" s="61"/>
      <c r="AA1229" s="61"/>
      <c r="AB1229" s="60" t="str">
        <f t="shared" si="255"/>
        <v/>
      </c>
      <c r="AC1229" s="21" t="b">
        <f t="shared" si="256"/>
        <v>0</v>
      </c>
      <c r="AD1229" s="21" t="b">
        <f t="shared" si="257"/>
        <v>0</v>
      </c>
      <c r="AE1229" s="21" t="b">
        <f t="shared" si="258"/>
        <v>0</v>
      </c>
      <c r="AF1229" s="21" t="b">
        <f ca="1">OR(AND($AC1229,NOT($AD1229)),AND($AC1229,OR(AND($G1229="",$H1229&lt;&gt;""),AND($G1229&lt;&gt;"",$H1229=""),AND($J1229="",$K1229&lt;&gt;""),AND($J1229&lt;&gt;"",$K1229=""),AND($M1229="",$N1229&lt;&gt;""),AND($M1229&lt;&gt;"",$N1229=""),AND($P1229="",$Q1229&lt;&gt;""),AND($P1229&lt;&gt;"",$Q1229=""),AND($S1229="",$T1229&lt;&gt;""),AND($S1229&lt;&gt;"",$T1229=""),AND($V1229="",$W1229&lt;&gt;""),AND($V1229&lt;&gt;"",$W1229=""))),AND($C1229&lt;&gt;"",$E1229&lt;&gt;"",LEFT(TRIM($C1229),1)&lt;&gt;LEFT(TRIM($E1229),1)),IF(OR($E1229="",$F1229=""),FALSE(),IFERROR(COUNTIF(INDIRECT("UNITS_"&amp;SUBSTITUTE(LEFT($E1229,FIND(" ",$E1229&amp;" ")-1),".","_")),$F1229)=0,TRUE())),AND($B1229&lt;&gt;"",OR(ISNUMBER(SEARCH("outro",LOWER($B1229))),ISNUMBER(SEARCH("divers",LOWER($B1229))),ISNUMBER(SEARCH("etc",LOWER($B1229))))),OR(AND(ISNUMBER(SEARCH("comunic",LOWER($B1229))),LEFT($E1229,3)&lt;&gt;"4.4"),AND(ISNUMBER(SEARCH("monitor",LOWER($B1229))),NOT(OR(LEFT($E1229,3)="1.5",LEFT($E1229,3)="2.5")))),AND($B1229&lt;&gt;"",OR(LEFT($C1229,1)="1",LEFT($C1229,1)="2"),$D1229=""),AND($D1229&lt;&gt;"",NOT(OR(LEFT($C1229,1)="1",LEFT($C1229,1)="2"))),AND($D1229&lt;&gt;"",COUNTIF(' PROJETO'!$B$14:$B$16,$D1229)=0),IF($D1229="",FALSE(),IF(COUNTIF(' PROJETO'!$B$14:$B$16,$D1229)=0,FALSE(),IFERROR(INDEX(' PROJETO'!$C$14:$C$16,MATCH($D1229,' PROJETO'!$B$14:$B$16,0))&lt;&gt;"Sim",FALSE()))))</f>
        <v>0</v>
      </c>
      <c r="AG1229" s="21" t="b">
        <f>AND($AC1229,$Y1229&gt;'CONFG.  LISTAS'!$F$4,$Z1229="",$AA1229="")</f>
        <v>0</v>
      </c>
      <c r="AH1229" s="21" t="str">
        <f t="shared" si="259"/>
        <v/>
      </c>
      <c r="AI1229" s="43" t="str">
        <f ca="1">IF(NOT($AC1229),"",IF(OR($B1229="",$C1229="",$E1229="",$F1229=""),"Preencha descrição, categoria, tipo e unidade.",IF(AND($B1229&lt;&gt;"",OR(LEFT($C1229,1)="1",LEFT($C1229,1)="2"),$D1229=""),"Informe a prática de restauração para itens diretos.",IF(AND($D1229&lt;&gt;"",NOT(OR(LEFT($C1229,1)="1",LEFT($C1229,1)="2"))),"Custos indiretos não devem pertencer a uma prática específica.",IF(AND($D1229&lt;&gt;"",COUNTIF(' PROJETO'!$B$14:$B$16,$D1229)=0),"Prática de restauração inválida ou não cadastrada.",IF(IF($D1229="",FALSE(),IF(COUNTIF(' PROJETO'!$B$14:$B$16,$D1229)=0,FALSE(),IFERROR(INDEX(' PROJETO'!$C$14:$C$16,MATCH($D1229,' PROJETO'!$B$14:$B$16,0))&lt;&gt;"Sim",FALSE()))),"A prática informada no item não foi selecionada na aba Projeto.",IF(AND(MAX($I1229,$L1229,$O1229,$R1229,$U1229,$X1229)&gt;'CONFG.  LISTAS'!$F$4,NOT(OR($Z1229&lt;&gt;"",$AA1229&lt;&gt;""))),"Memorial de cálculo ou anexo obrigatório não informado para item acima do limite.",IF(OR(AND($G1229&lt;&gt;"",$H1229&lt;&gt;"",OR($G1229&lt;=0,$H1229&lt;=0)),AND($J1229&lt;&gt;"",$K1229&lt;&gt;"",OR($J1229&lt;=0,$K1229&lt;=0)),AND($M1229&lt;&gt;"",$N1229&lt;&gt;"",OR($M1229&lt;=0,$N1229&lt;=0)),AND($P1229&lt;&gt;"",$Q1229&lt;&gt;"",OR($P1229&lt;=0,$Q1229&lt;=0)),AND($S1229&lt;&gt;"",$T1229&lt;&gt;"",OR($S1229&lt;=0,$T1229&lt;=0)),AND($V1229&lt;&gt;"",$W1229&lt;&gt;"",OR($V1229&lt;=0,$W1229&lt;=0))),"Revise os valores informados: valor unitário e quantidade devem ser maiores que zero.",IF(OR(AND($G1229="",$H1229&lt;&gt;""),AND($G1229&lt;&gt;"",$H1229=""),AND($J1229="",$K1229&lt;&gt;""),AND($J1229&lt;&gt;"",$K1229=""),AND($M1229="",$N1229&lt;&gt;""),AND($M1229&lt;&gt;"",$N1229=""),AND($P1229="",$Q1229&lt;&gt;""),AND($P1229&lt;&gt;"",$Q1229=""),AND($S1229="",$T1229&lt;&gt;""),AND($S1229&lt;&gt;"",$T1229=""),AND($V1229="",$W1229&lt;&gt;""),AND($V1229&lt;&gt;"",$W1229="")),"Há ano preenchido parcialmente: "&amp;TRIM(IF(AND($G1229="",$H1229&lt;&gt;""),"Ano 1 (falta valor unitário); ","")&amp;IF(AND($G1229&lt;&gt;"",$H1229=""),"Ano 1 (falta quantidade); ","")&amp;IF(AND($J1229="",$K1229&lt;&gt;""),"Ano 2 (falta valor unitário); ","")&amp;IF(AND($J1229&lt;&gt;"",$K1229=""),"Ano 2 (falta quantidade); ","")&amp;IF(AND($M1229="",$N1229&lt;&gt;""),"Ano 3 (falta valor unitário); ","")&amp;IF(AND($M1229&lt;&gt;"",$N1229=""),"Ano 3 (falta quantidade); ","")&amp;IF(AND($P1229="",$Q1229&lt;&gt;""),"Ano 4 (falta valor unitário); ","")&amp;IF(AND($P1229&lt;&gt;"",$Q1229=""),"Ano 4 (falta quantidade); ","")&amp;IF(AND($S1229="",$T1229&lt;&gt;""),"Ano 5 (falta valor unitário); ","")&amp;IF(AND($S1229&lt;&gt;"",$T1229=""),"Ano 5 (falta quantidade); ","")&amp;IF(AND($V1229="",$W1229&lt;&gt;""),"Ano 6 (falta valor unitário); ","")&amp;IF(AND($V1229&lt;&gt;"",$W1229=""),"Ano 6 (falta quantidade); ","")), IF(NOT(OR(AND($G1229&lt;&gt;"",$H1229&lt;&gt;""),AND($J1229&lt;&gt;"",$K1229&lt;&gt;""),AND($M1229&lt;&gt;"",$N1229&lt;&gt;""),AND($P1229&lt;&gt;"",$Q1229&lt;&gt;""),AND($S1229&lt;&gt;"",$T1229&lt;&gt;""),AND($V1229&lt;&gt;"",$W1229&lt;&gt;""))),"Informe pelo menos um ano completo com valor unitário e quantidade.",IF(AND($C1229&lt;&gt;"",$E1229&lt;&gt;"",LEFT(TRIM($C1229),1)&lt;&gt;LEFT(TRIM($E1229),1)),"Categoria e tipo estão incompatíveis.",IF(IF(OR($E1229="",$F1229=""),FALSE(),IFERROR(COUNTIF(INDIRECT("UNITS_"&amp;SUBSTITUTE(LEFT($E1229,FIND(" ",$E1229&amp;" ")-1),".","_")),$F1229)=0,TRUE())),"Unidade incompatível com o tipo selecionado.",IF(OR(AND(ISNUMBER(SEARCH("comunic",LOWER($B1229))),LEFT($E1229,3)&lt;&gt;"4.4"),AND(ISNUMBER(SEARCH("monitor",LOWER($B1229))),NOT(OR(LEFT($E1229,3)="1.5",LEFT($E1229,3)="2.5")))),"Revise a classificação do item conforme as regras de preenchimento.",IF(AND($B1229&lt;&gt;"",OR(ISNUMBER(SEARCH("outro",LOWER($B1229))),ISNUMBER(SEARCH("divers",LOWER($B1229))),ISNUMBER(SEARCH("kit",LOWER($B1229))),ISNUMBER(SEARCH("ferrament",LOWER($B1229))),ISNUMBER(SEARCH("epi",LOWER($B1229)))),NOT(OR($Z1229&lt;&gt;"",$AA1229&lt;&gt;""))),"Descrição muito genérica: detalhe melhor o item e registre o racional no memorial ou em anexo.",IF(AND($Y1229=0,$B1229&lt;&gt;"",OR($G1229&lt;&gt;"",$H1229&lt;&gt;"",$J1229&lt;&gt;"",$K1229&lt;&gt;"",$M1229&lt;&gt;"",$N1229&lt;&gt;"",$P1229&lt;&gt;"",$Q1229&lt;&gt;"",$S1229&lt;&gt;"",$T1229&lt;&gt;"",$V1229&lt;&gt;"",$W1229&lt;&gt;"")),"O item possui dados lançados, mas o total está zerado. Revise os valores informados.","")))))))))))))))</f>
        <v/>
      </c>
    </row>
    <row r="1230" spans="1:35" ht="14.25" customHeight="1" x14ac:dyDescent="0.25">
      <c r="A1230" s="57" t="str">
        <f t="shared" si="247"/>
        <v/>
      </c>
      <c r="B1230" s="58"/>
      <c r="C1230" s="58"/>
      <c r="D1230" s="58"/>
      <c r="E1230" s="58"/>
      <c r="F1230" s="58"/>
      <c r="G1230" s="269"/>
      <c r="H1230" s="59"/>
      <c r="I1230" s="273">
        <f t="shared" si="248"/>
        <v>0</v>
      </c>
      <c r="J1230" s="269"/>
      <c r="K1230" s="59"/>
      <c r="L1230" s="270">
        <f t="shared" si="249"/>
        <v>0</v>
      </c>
      <c r="M1230" s="269"/>
      <c r="N1230" s="59"/>
      <c r="O1230" s="270">
        <f t="shared" si="250"/>
        <v>0</v>
      </c>
      <c r="P1230" s="269"/>
      <c r="Q1230" s="59"/>
      <c r="R1230" s="271">
        <f t="shared" si="251"/>
        <v>0</v>
      </c>
      <c r="S1230" s="269"/>
      <c r="T1230" s="59"/>
      <c r="U1230" s="270">
        <f t="shared" si="252"/>
        <v>0</v>
      </c>
      <c r="V1230" s="269"/>
      <c r="W1230" s="59"/>
      <c r="X1230" s="270">
        <f t="shared" si="253"/>
        <v>0</v>
      </c>
      <c r="Y1230" s="270">
        <f t="shared" si="254"/>
        <v>0</v>
      </c>
      <c r="Z1230" s="58"/>
      <c r="AA1230" s="58"/>
      <c r="AB1230" s="60" t="str">
        <f t="shared" si="255"/>
        <v/>
      </c>
      <c r="AC1230" s="21" t="b">
        <f t="shared" si="256"/>
        <v>0</v>
      </c>
      <c r="AD1230" s="21" t="b">
        <f t="shared" si="257"/>
        <v>0</v>
      </c>
      <c r="AE1230" s="21" t="b">
        <f t="shared" si="258"/>
        <v>0</v>
      </c>
      <c r="AF1230" s="21" t="b">
        <f ca="1">OR(AND($AC1230,NOT($AD1230)),AND($AC1230,OR(AND($G1230="",$H1230&lt;&gt;""),AND($G1230&lt;&gt;"",$H1230=""),AND($J1230="",$K1230&lt;&gt;""),AND($J1230&lt;&gt;"",$K1230=""),AND($M1230="",$N1230&lt;&gt;""),AND($M1230&lt;&gt;"",$N1230=""),AND($P1230="",$Q1230&lt;&gt;""),AND($P1230&lt;&gt;"",$Q1230=""),AND($S1230="",$T1230&lt;&gt;""),AND($S1230&lt;&gt;"",$T1230=""),AND($V1230="",$W1230&lt;&gt;""),AND($V1230&lt;&gt;"",$W1230=""))),AND($C1230&lt;&gt;"",$E1230&lt;&gt;"",LEFT(TRIM($C1230),1)&lt;&gt;LEFT(TRIM($E1230),1)),IF(OR($E1230="",$F1230=""),FALSE(),IFERROR(COUNTIF(INDIRECT("UNITS_"&amp;SUBSTITUTE(LEFT($E1230,FIND(" ",$E1230&amp;" ")-1),".","_")),$F1230)=0,TRUE())),AND($B1230&lt;&gt;"",OR(ISNUMBER(SEARCH("outro",LOWER($B1230))),ISNUMBER(SEARCH("divers",LOWER($B1230))),ISNUMBER(SEARCH("etc",LOWER($B1230))))),OR(AND(ISNUMBER(SEARCH("comunic",LOWER($B1230))),LEFT($E1230,3)&lt;&gt;"4.4"),AND(ISNUMBER(SEARCH("monitor",LOWER($B1230))),NOT(OR(LEFT($E1230,3)="1.5",LEFT($E1230,3)="2.5")))),AND($B1230&lt;&gt;"",OR(LEFT($C1230,1)="1",LEFT($C1230,1)="2"),$D1230=""),AND($D1230&lt;&gt;"",NOT(OR(LEFT($C1230,1)="1",LEFT($C1230,1)="2"))),AND($D1230&lt;&gt;"",COUNTIF(' PROJETO'!$B$14:$B$16,$D1230)=0),IF($D1230="",FALSE(),IF(COUNTIF(' PROJETO'!$B$14:$B$16,$D1230)=0,FALSE(),IFERROR(INDEX(' PROJETO'!$C$14:$C$16,MATCH($D1230,' PROJETO'!$B$14:$B$16,0))&lt;&gt;"Sim",FALSE()))))</f>
        <v>0</v>
      </c>
      <c r="AG1230" s="21" t="b">
        <f>AND($AC1230,$Y1230&gt;'CONFG.  LISTAS'!$F$4,$Z1230="",$AA1230="")</f>
        <v>0</v>
      </c>
      <c r="AH1230" s="21" t="str">
        <f t="shared" si="259"/>
        <v/>
      </c>
      <c r="AI1230" s="43" t="str">
        <f ca="1">IF(NOT($AC1230),"",IF(OR($B1230="",$C1230="",$E1230="",$F1230=""),"Preencha descrição, categoria, tipo e unidade.",IF(AND($B1230&lt;&gt;"",OR(LEFT($C1230,1)="1",LEFT($C1230,1)="2"),$D1230=""),"Informe a prática de restauração para itens diretos.",IF(AND($D1230&lt;&gt;"",NOT(OR(LEFT($C1230,1)="1",LEFT($C1230,1)="2"))),"Custos indiretos não devem pertencer a uma prática específica.",IF(AND($D1230&lt;&gt;"",COUNTIF(' PROJETO'!$B$14:$B$16,$D1230)=0),"Prática de restauração inválida ou não cadastrada.",IF(IF($D1230="",FALSE(),IF(COUNTIF(' PROJETO'!$B$14:$B$16,$D1230)=0,FALSE(),IFERROR(INDEX(' PROJETO'!$C$14:$C$16,MATCH($D1230,' PROJETO'!$B$14:$B$16,0))&lt;&gt;"Sim",FALSE()))),"A prática informada no item não foi selecionada na aba Projeto.",IF(AND(MAX($I1230,$L1230,$O1230,$R1230,$U1230,$X1230)&gt;'CONFG.  LISTAS'!$F$4,NOT(OR($Z1230&lt;&gt;"",$AA1230&lt;&gt;""))),"Memorial de cálculo ou anexo obrigatório não informado para item acima do limite.",IF(OR(AND($G1230&lt;&gt;"",$H1230&lt;&gt;"",OR($G1230&lt;=0,$H1230&lt;=0)),AND($J1230&lt;&gt;"",$K1230&lt;&gt;"",OR($J1230&lt;=0,$K1230&lt;=0)),AND($M1230&lt;&gt;"",$N1230&lt;&gt;"",OR($M1230&lt;=0,$N1230&lt;=0)),AND($P1230&lt;&gt;"",$Q1230&lt;&gt;"",OR($P1230&lt;=0,$Q1230&lt;=0)),AND($S1230&lt;&gt;"",$T1230&lt;&gt;"",OR($S1230&lt;=0,$T1230&lt;=0)),AND($V1230&lt;&gt;"",$W1230&lt;&gt;"",OR($V1230&lt;=0,$W1230&lt;=0))),"Revise os valores informados: valor unitário e quantidade devem ser maiores que zero.",IF(OR(AND($G1230="",$H1230&lt;&gt;""),AND($G1230&lt;&gt;"",$H1230=""),AND($J1230="",$K1230&lt;&gt;""),AND($J1230&lt;&gt;"",$K1230=""),AND($M1230="",$N1230&lt;&gt;""),AND($M1230&lt;&gt;"",$N1230=""),AND($P1230="",$Q1230&lt;&gt;""),AND($P1230&lt;&gt;"",$Q1230=""),AND($S1230="",$T1230&lt;&gt;""),AND($S1230&lt;&gt;"",$T1230=""),AND($V1230="",$W1230&lt;&gt;""),AND($V1230&lt;&gt;"",$W1230="")),"Há ano preenchido parcialmente: "&amp;TRIM(IF(AND($G1230="",$H1230&lt;&gt;""),"Ano 1 (falta valor unitário); ","")&amp;IF(AND($G1230&lt;&gt;"",$H1230=""),"Ano 1 (falta quantidade); ","")&amp;IF(AND($J1230="",$K1230&lt;&gt;""),"Ano 2 (falta valor unitário); ","")&amp;IF(AND($J1230&lt;&gt;"",$K1230=""),"Ano 2 (falta quantidade); ","")&amp;IF(AND($M1230="",$N1230&lt;&gt;""),"Ano 3 (falta valor unitário); ","")&amp;IF(AND($M1230&lt;&gt;"",$N1230=""),"Ano 3 (falta quantidade); ","")&amp;IF(AND($P1230="",$Q1230&lt;&gt;""),"Ano 4 (falta valor unitário); ","")&amp;IF(AND($P1230&lt;&gt;"",$Q1230=""),"Ano 4 (falta quantidade); ","")&amp;IF(AND($S1230="",$T1230&lt;&gt;""),"Ano 5 (falta valor unitário); ","")&amp;IF(AND($S1230&lt;&gt;"",$T1230=""),"Ano 5 (falta quantidade); ","")&amp;IF(AND($V1230="",$W1230&lt;&gt;""),"Ano 6 (falta valor unitário); ","")&amp;IF(AND($V1230&lt;&gt;"",$W1230=""),"Ano 6 (falta quantidade); ","")), IF(NOT(OR(AND($G1230&lt;&gt;"",$H1230&lt;&gt;""),AND($J1230&lt;&gt;"",$K1230&lt;&gt;""),AND($M1230&lt;&gt;"",$N1230&lt;&gt;""),AND($P1230&lt;&gt;"",$Q1230&lt;&gt;""),AND($S1230&lt;&gt;"",$T1230&lt;&gt;""),AND($V1230&lt;&gt;"",$W1230&lt;&gt;""))),"Informe pelo menos um ano completo com valor unitário e quantidade.",IF(AND($C1230&lt;&gt;"",$E1230&lt;&gt;"",LEFT(TRIM($C1230),1)&lt;&gt;LEFT(TRIM($E1230),1)),"Categoria e tipo estão incompatíveis.",IF(IF(OR($E1230="",$F1230=""),FALSE(),IFERROR(COUNTIF(INDIRECT("UNITS_"&amp;SUBSTITUTE(LEFT($E1230,FIND(" ",$E1230&amp;" ")-1),".","_")),$F1230)=0,TRUE())),"Unidade incompatível com o tipo selecionado.",IF(OR(AND(ISNUMBER(SEARCH("comunic",LOWER($B1230))),LEFT($E1230,3)&lt;&gt;"4.4"),AND(ISNUMBER(SEARCH("monitor",LOWER($B1230))),NOT(OR(LEFT($E1230,3)="1.5",LEFT($E1230,3)="2.5")))),"Revise a classificação do item conforme as regras de preenchimento.",IF(AND($B1230&lt;&gt;"",OR(ISNUMBER(SEARCH("outro",LOWER($B1230))),ISNUMBER(SEARCH("divers",LOWER($B1230))),ISNUMBER(SEARCH("kit",LOWER($B1230))),ISNUMBER(SEARCH("ferrament",LOWER($B1230))),ISNUMBER(SEARCH("epi",LOWER($B1230)))),NOT(OR($Z1230&lt;&gt;"",$AA1230&lt;&gt;""))),"Descrição muito genérica: detalhe melhor o item e registre o racional no memorial ou em anexo.",IF(AND($Y1230=0,$B1230&lt;&gt;"",OR($G1230&lt;&gt;"",$H1230&lt;&gt;"",$J1230&lt;&gt;"",$K1230&lt;&gt;"",$M1230&lt;&gt;"",$N1230&lt;&gt;"",$P1230&lt;&gt;"",$Q1230&lt;&gt;"",$S1230&lt;&gt;"",$T1230&lt;&gt;"",$V1230&lt;&gt;"",$W1230&lt;&gt;"")),"O item possui dados lançados, mas o total está zerado. Revise os valores informados.","")))))))))))))))</f>
        <v/>
      </c>
    </row>
    <row r="1231" spans="1:35" ht="14.25" customHeight="1" x14ac:dyDescent="0.25">
      <c r="A1231" s="57" t="str">
        <f t="shared" si="247"/>
        <v/>
      </c>
      <c r="B1231" s="61"/>
      <c r="C1231" s="61"/>
      <c r="D1231" s="58"/>
      <c r="E1231" s="61"/>
      <c r="F1231" s="61"/>
      <c r="G1231" s="272"/>
      <c r="H1231" s="62"/>
      <c r="I1231" s="273">
        <f t="shared" si="248"/>
        <v>0</v>
      </c>
      <c r="J1231" s="272"/>
      <c r="K1231" s="62"/>
      <c r="L1231" s="270">
        <f t="shared" si="249"/>
        <v>0</v>
      </c>
      <c r="M1231" s="272"/>
      <c r="N1231" s="62"/>
      <c r="O1231" s="270">
        <f t="shared" si="250"/>
        <v>0</v>
      </c>
      <c r="P1231" s="272"/>
      <c r="Q1231" s="62"/>
      <c r="R1231" s="271">
        <f t="shared" si="251"/>
        <v>0</v>
      </c>
      <c r="S1231" s="272"/>
      <c r="T1231" s="62"/>
      <c r="U1231" s="270">
        <f t="shared" si="252"/>
        <v>0</v>
      </c>
      <c r="V1231" s="272"/>
      <c r="W1231" s="62"/>
      <c r="X1231" s="270">
        <f t="shared" si="253"/>
        <v>0</v>
      </c>
      <c r="Y1231" s="270">
        <f t="shared" si="254"/>
        <v>0</v>
      </c>
      <c r="Z1231" s="61"/>
      <c r="AA1231" s="61"/>
      <c r="AB1231" s="60" t="str">
        <f t="shared" si="255"/>
        <v/>
      </c>
      <c r="AC1231" s="21" t="b">
        <f t="shared" si="256"/>
        <v>0</v>
      </c>
      <c r="AD1231" s="21" t="b">
        <f t="shared" si="257"/>
        <v>0</v>
      </c>
      <c r="AE1231" s="21" t="b">
        <f t="shared" si="258"/>
        <v>0</v>
      </c>
      <c r="AF1231" s="21" t="b">
        <f ca="1">OR(AND($AC1231,NOT($AD1231)),AND($AC1231,OR(AND($G1231="",$H1231&lt;&gt;""),AND($G1231&lt;&gt;"",$H1231=""),AND($J1231="",$K1231&lt;&gt;""),AND($J1231&lt;&gt;"",$K1231=""),AND($M1231="",$N1231&lt;&gt;""),AND($M1231&lt;&gt;"",$N1231=""),AND($P1231="",$Q1231&lt;&gt;""),AND($P1231&lt;&gt;"",$Q1231=""),AND($S1231="",$T1231&lt;&gt;""),AND($S1231&lt;&gt;"",$T1231=""),AND($V1231="",$W1231&lt;&gt;""),AND($V1231&lt;&gt;"",$W1231=""))),AND($C1231&lt;&gt;"",$E1231&lt;&gt;"",LEFT(TRIM($C1231),1)&lt;&gt;LEFT(TRIM($E1231),1)),IF(OR($E1231="",$F1231=""),FALSE(),IFERROR(COUNTIF(INDIRECT("UNITS_"&amp;SUBSTITUTE(LEFT($E1231,FIND(" ",$E1231&amp;" ")-1),".","_")),$F1231)=0,TRUE())),AND($B1231&lt;&gt;"",OR(ISNUMBER(SEARCH("outro",LOWER($B1231))),ISNUMBER(SEARCH("divers",LOWER($B1231))),ISNUMBER(SEARCH("etc",LOWER($B1231))))),OR(AND(ISNUMBER(SEARCH("comunic",LOWER($B1231))),LEFT($E1231,3)&lt;&gt;"4.4"),AND(ISNUMBER(SEARCH("monitor",LOWER($B1231))),NOT(OR(LEFT($E1231,3)="1.5",LEFT($E1231,3)="2.5")))),AND($B1231&lt;&gt;"",OR(LEFT($C1231,1)="1",LEFT($C1231,1)="2"),$D1231=""),AND($D1231&lt;&gt;"",NOT(OR(LEFT($C1231,1)="1",LEFT($C1231,1)="2"))),AND($D1231&lt;&gt;"",COUNTIF(' PROJETO'!$B$14:$B$16,$D1231)=0),IF($D1231="",FALSE(),IF(COUNTIF(' PROJETO'!$B$14:$B$16,$D1231)=0,FALSE(),IFERROR(INDEX(' PROJETO'!$C$14:$C$16,MATCH($D1231,' PROJETO'!$B$14:$B$16,0))&lt;&gt;"Sim",FALSE()))))</f>
        <v>0</v>
      </c>
      <c r="AG1231" s="21" t="b">
        <f>AND($AC1231,$Y1231&gt;'CONFG.  LISTAS'!$F$4,$Z1231="",$AA1231="")</f>
        <v>0</v>
      </c>
      <c r="AH1231" s="21" t="str">
        <f t="shared" si="259"/>
        <v/>
      </c>
      <c r="AI1231" s="43" t="str">
        <f ca="1">IF(NOT($AC1231),"",IF(OR($B1231="",$C1231="",$E1231="",$F1231=""),"Preencha descrição, categoria, tipo e unidade.",IF(AND($B1231&lt;&gt;"",OR(LEFT($C1231,1)="1",LEFT($C1231,1)="2"),$D1231=""),"Informe a prática de restauração para itens diretos.",IF(AND($D1231&lt;&gt;"",NOT(OR(LEFT($C1231,1)="1",LEFT($C1231,1)="2"))),"Custos indiretos não devem pertencer a uma prática específica.",IF(AND($D1231&lt;&gt;"",COUNTIF(' PROJETO'!$B$14:$B$16,$D1231)=0),"Prática de restauração inválida ou não cadastrada.",IF(IF($D1231="",FALSE(),IF(COUNTIF(' PROJETO'!$B$14:$B$16,$D1231)=0,FALSE(),IFERROR(INDEX(' PROJETO'!$C$14:$C$16,MATCH($D1231,' PROJETO'!$B$14:$B$16,0))&lt;&gt;"Sim",FALSE()))),"A prática informada no item não foi selecionada na aba Projeto.",IF(AND(MAX($I1231,$L1231,$O1231,$R1231,$U1231,$X1231)&gt;'CONFG.  LISTAS'!$F$4,NOT(OR($Z1231&lt;&gt;"",$AA1231&lt;&gt;""))),"Memorial de cálculo ou anexo obrigatório não informado para item acima do limite.",IF(OR(AND($G1231&lt;&gt;"",$H1231&lt;&gt;"",OR($G1231&lt;=0,$H1231&lt;=0)),AND($J1231&lt;&gt;"",$K1231&lt;&gt;"",OR($J1231&lt;=0,$K1231&lt;=0)),AND($M1231&lt;&gt;"",$N1231&lt;&gt;"",OR($M1231&lt;=0,$N1231&lt;=0)),AND($P1231&lt;&gt;"",$Q1231&lt;&gt;"",OR($P1231&lt;=0,$Q1231&lt;=0)),AND($S1231&lt;&gt;"",$T1231&lt;&gt;"",OR($S1231&lt;=0,$T1231&lt;=0)),AND($V1231&lt;&gt;"",$W1231&lt;&gt;"",OR($V1231&lt;=0,$W1231&lt;=0))),"Revise os valores informados: valor unitário e quantidade devem ser maiores que zero.",IF(OR(AND($G1231="",$H1231&lt;&gt;""),AND($G1231&lt;&gt;"",$H1231=""),AND($J1231="",$K1231&lt;&gt;""),AND($J1231&lt;&gt;"",$K1231=""),AND($M1231="",$N1231&lt;&gt;""),AND($M1231&lt;&gt;"",$N1231=""),AND($P1231="",$Q1231&lt;&gt;""),AND($P1231&lt;&gt;"",$Q1231=""),AND($S1231="",$T1231&lt;&gt;""),AND($S1231&lt;&gt;"",$T1231=""),AND($V1231="",$W1231&lt;&gt;""),AND($V1231&lt;&gt;"",$W1231="")),"Há ano preenchido parcialmente: "&amp;TRIM(IF(AND($G1231="",$H1231&lt;&gt;""),"Ano 1 (falta valor unitário); ","")&amp;IF(AND($G1231&lt;&gt;"",$H1231=""),"Ano 1 (falta quantidade); ","")&amp;IF(AND($J1231="",$K1231&lt;&gt;""),"Ano 2 (falta valor unitário); ","")&amp;IF(AND($J1231&lt;&gt;"",$K1231=""),"Ano 2 (falta quantidade); ","")&amp;IF(AND($M1231="",$N1231&lt;&gt;""),"Ano 3 (falta valor unitário); ","")&amp;IF(AND($M1231&lt;&gt;"",$N1231=""),"Ano 3 (falta quantidade); ","")&amp;IF(AND($P1231="",$Q1231&lt;&gt;""),"Ano 4 (falta valor unitário); ","")&amp;IF(AND($P1231&lt;&gt;"",$Q1231=""),"Ano 4 (falta quantidade); ","")&amp;IF(AND($S1231="",$T1231&lt;&gt;""),"Ano 5 (falta valor unitário); ","")&amp;IF(AND($S1231&lt;&gt;"",$T1231=""),"Ano 5 (falta quantidade); ","")&amp;IF(AND($V1231="",$W1231&lt;&gt;""),"Ano 6 (falta valor unitário); ","")&amp;IF(AND($V1231&lt;&gt;"",$W1231=""),"Ano 6 (falta quantidade); ","")), IF(NOT(OR(AND($G1231&lt;&gt;"",$H1231&lt;&gt;""),AND($J1231&lt;&gt;"",$K1231&lt;&gt;""),AND($M1231&lt;&gt;"",$N1231&lt;&gt;""),AND($P1231&lt;&gt;"",$Q1231&lt;&gt;""),AND($S1231&lt;&gt;"",$T1231&lt;&gt;""),AND($V1231&lt;&gt;"",$W1231&lt;&gt;""))),"Informe pelo menos um ano completo com valor unitário e quantidade.",IF(AND($C1231&lt;&gt;"",$E1231&lt;&gt;"",LEFT(TRIM($C1231),1)&lt;&gt;LEFT(TRIM($E1231),1)),"Categoria e tipo estão incompatíveis.",IF(IF(OR($E1231="",$F1231=""),FALSE(),IFERROR(COUNTIF(INDIRECT("UNITS_"&amp;SUBSTITUTE(LEFT($E1231,FIND(" ",$E1231&amp;" ")-1),".","_")),$F1231)=0,TRUE())),"Unidade incompatível com o tipo selecionado.",IF(OR(AND(ISNUMBER(SEARCH("comunic",LOWER($B1231))),LEFT($E1231,3)&lt;&gt;"4.4"),AND(ISNUMBER(SEARCH("monitor",LOWER($B1231))),NOT(OR(LEFT($E1231,3)="1.5",LEFT($E1231,3)="2.5")))),"Revise a classificação do item conforme as regras de preenchimento.",IF(AND($B1231&lt;&gt;"",OR(ISNUMBER(SEARCH("outro",LOWER($B1231))),ISNUMBER(SEARCH("divers",LOWER($B1231))),ISNUMBER(SEARCH("kit",LOWER($B1231))),ISNUMBER(SEARCH("ferrament",LOWER($B1231))),ISNUMBER(SEARCH("epi",LOWER($B1231)))),NOT(OR($Z1231&lt;&gt;"",$AA1231&lt;&gt;""))),"Descrição muito genérica: detalhe melhor o item e registre o racional no memorial ou em anexo.",IF(AND($Y1231=0,$B1231&lt;&gt;"",OR($G1231&lt;&gt;"",$H1231&lt;&gt;"",$J1231&lt;&gt;"",$K1231&lt;&gt;"",$M1231&lt;&gt;"",$N1231&lt;&gt;"",$P1231&lt;&gt;"",$Q1231&lt;&gt;"",$S1231&lt;&gt;"",$T1231&lt;&gt;"",$V1231&lt;&gt;"",$W1231&lt;&gt;"")),"O item possui dados lançados, mas o total está zerado. Revise os valores informados.","")))))))))))))))</f>
        <v/>
      </c>
    </row>
    <row r="1232" spans="1:35" ht="14.25" customHeight="1" x14ac:dyDescent="0.25">
      <c r="A1232" s="57" t="str">
        <f t="shared" si="247"/>
        <v/>
      </c>
      <c r="B1232" s="58"/>
      <c r="C1232" s="58"/>
      <c r="D1232" s="58"/>
      <c r="E1232" s="58"/>
      <c r="F1232" s="58"/>
      <c r="G1232" s="269"/>
      <c r="H1232" s="59"/>
      <c r="I1232" s="273">
        <f t="shared" si="248"/>
        <v>0</v>
      </c>
      <c r="J1232" s="269"/>
      <c r="K1232" s="59"/>
      <c r="L1232" s="270">
        <f t="shared" si="249"/>
        <v>0</v>
      </c>
      <c r="M1232" s="269"/>
      <c r="N1232" s="59"/>
      <c r="O1232" s="270">
        <f t="shared" si="250"/>
        <v>0</v>
      </c>
      <c r="P1232" s="269"/>
      <c r="Q1232" s="59"/>
      <c r="R1232" s="271">
        <f t="shared" si="251"/>
        <v>0</v>
      </c>
      <c r="S1232" s="269"/>
      <c r="T1232" s="59"/>
      <c r="U1232" s="270">
        <f t="shared" si="252"/>
        <v>0</v>
      </c>
      <c r="V1232" s="269"/>
      <c r="W1232" s="59"/>
      <c r="X1232" s="270">
        <f t="shared" si="253"/>
        <v>0</v>
      </c>
      <c r="Y1232" s="270">
        <f t="shared" si="254"/>
        <v>0</v>
      </c>
      <c r="Z1232" s="58"/>
      <c r="AA1232" s="58"/>
      <c r="AB1232" s="60" t="str">
        <f t="shared" si="255"/>
        <v/>
      </c>
      <c r="AC1232" s="21" t="b">
        <f t="shared" si="256"/>
        <v>0</v>
      </c>
      <c r="AD1232" s="21" t="b">
        <f t="shared" si="257"/>
        <v>0</v>
      </c>
      <c r="AE1232" s="21" t="b">
        <f t="shared" si="258"/>
        <v>0</v>
      </c>
      <c r="AF1232" s="21" t="b">
        <f ca="1">OR(AND($AC1232,NOT($AD1232)),AND($AC1232,OR(AND($G1232="",$H1232&lt;&gt;""),AND($G1232&lt;&gt;"",$H1232=""),AND($J1232="",$K1232&lt;&gt;""),AND($J1232&lt;&gt;"",$K1232=""),AND($M1232="",$N1232&lt;&gt;""),AND($M1232&lt;&gt;"",$N1232=""),AND($P1232="",$Q1232&lt;&gt;""),AND($P1232&lt;&gt;"",$Q1232=""),AND($S1232="",$T1232&lt;&gt;""),AND($S1232&lt;&gt;"",$T1232=""),AND($V1232="",$W1232&lt;&gt;""),AND($V1232&lt;&gt;"",$W1232=""))),AND($C1232&lt;&gt;"",$E1232&lt;&gt;"",LEFT(TRIM($C1232),1)&lt;&gt;LEFT(TRIM($E1232),1)),IF(OR($E1232="",$F1232=""),FALSE(),IFERROR(COUNTIF(INDIRECT("UNITS_"&amp;SUBSTITUTE(LEFT($E1232,FIND(" ",$E1232&amp;" ")-1),".","_")),$F1232)=0,TRUE())),AND($B1232&lt;&gt;"",OR(ISNUMBER(SEARCH("outro",LOWER($B1232))),ISNUMBER(SEARCH("divers",LOWER($B1232))),ISNUMBER(SEARCH("etc",LOWER($B1232))))),OR(AND(ISNUMBER(SEARCH("comunic",LOWER($B1232))),LEFT($E1232,3)&lt;&gt;"4.4"),AND(ISNUMBER(SEARCH("monitor",LOWER($B1232))),NOT(OR(LEFT($E1232,3)="1.5",LEFT($E1232,3)="2.5")))),AND($B1232&lt;&gt;"",OR(LEFT($C1232,1)="1",LEFT($C1232,1)="2"),$D1232=""),AND($D1232&lt;&gt;"",NOT(OR(LEFT($C1232,1)="1",LEFT($C1232,1)="2"))),AND($D1232&lt;&gt;"",COUNTIF(' PROJETO'!$B$14:$B$16,$D1232)=0),IF($D1232="",FALSE(),IF(COUNTIF(' PROJETO'!$B$14:$B$16,$D1232)=0,FALSE(),IFERROR(INDEX(' PROJETO'!$C$14:$C$16,MATCH($D1232,' PROJETO'!$B$14:$B$16,0))&lt;&gt;"Sim",FALSE()))))</f>
        <v>0</v>
      </c>
      <c r="AG1232" s="21" t="b">
        <f>AND($AC1232,$Y1232&gt;'CONFG.  LISTAS'!$F$4,$Z1232="",$AA1232="")</f>
        <v>0</v>
      </c>
      <c r="AH1232" s="21" t="str">
        <f t="shared" si="259"/>
        <v/>
      </c>
      <c r="AI1232" s="43" t="str">
        <f ca="1">IF(NOT($AC1232),"",IF(OR($B1232="",$C1232="",$E1232="",$F1232=""),"Preencha descrição, categoria, tipo e unidade.",IF(AND($B1232&lt;&gt;"",OR(LEFT($C1232,1)="1",LEFT($C1232,1)="2"),$D1232=""),"Informe a prática de restauração para itens diretos.",IF(AND($D1232&lt;&gt;"",NOT(OR(LEFT($C1232,1)="1",LEFT($C1232,1)="2"))),"Custos indiretos não devem pertencer a uma prática específica.",IF(AND($D1232&lt;&gt;"",COUNTIF(' PROJETO'!$B$14:$B$16,$D1232)=0),"Prática de restauração inválida ou não cadastrada.",IF(IF($D1232="",FALSE(),IF(COUNTIF(' PROJETO'!$B$14:$B$16,$D1232)=0,FALSE(),IFERROR(INDEX(' PROJETO'!$C$14:$C$16,MATCH($D1232,' PROJETO'!$B$14:$B$16,0))&lt;&gt;"Sim",FALSE()))),"A prática informada no item não foi selecionada na aba Projeto.",IF(AND(MAX($I1232,$L1232,$O1232,$R1232,$U1232,$X1232)&gt;'CONFG.  LISTAS'!$F$4,NOT(OR($Z1232&lt;&gt;"",$AA1232&lt;&gt;""))),"Memorial de cálculo ou anexo obrigatório não informado para item acima do limite.",IF(OR(AND($G1232&lt;&gt;"",$H1232&lt;&gt;"",OR($G1232&lt;=0,$H1232&lt;=0)),AND($J1232&lt;&gt;"",$K1232&lt;&gt;"",OR($J1232&lt;=0,$K1232&lt;=0)),AND($M1232&lt;&gt;"",$N1232&lt;&gt;"",OR($M1232&lt;=0,$N1232&lt;=0)),AND($P1232&lt;&gt;"",$Q1232&lt;&gt;"",OR($P1232&lt;=0,$Q1232&lt;=0)),AND($S1232&lt;&gt;"",$T1232&lt;&gt;"",OR($S1232&lt;=0,$T1232&lt;=0)),AND($V1232&lt;&gt;"",$W1232&lt;&gt;"",OR($V1232&lt;=0,$W1232&lt;=0))),"Revise os valores informados: valor unitário e quantidade devem ser maiores que zero.",IF(OR(AND($G1232="",$H1232&lt;&gt;""),AND($G1232&lt;&gt;"",$H1232=""),AND($J1232="",$K1232&lt;&gt;""),AND($J1232&lt;&gt;"",$K1232=""),AND($M1232="",$N1232&lt;&gt;""),AND($M1232&lt;&gt;"",$N1232=""),AND($P1232="",$Q1232&lt;&gt;""),AND($P1232&lt;&gt;"",$Q1232=""),AND($S1232="",$T1232&lt;&gt;""),AND($S1232&lt;&gt;"",$T1232=""),AND($V1232="",$W1232&lt;&gt;""),AND($V1232&lt;&gt;"",$W1232="")),"Há ano preenchido parcialmente: "&amp;TRIM(IF(AND($G1232="",$H1232&lt;&gt;""),"Ano 1 (falta valor unitário); ","")&amp;IF(AND($G1232&lt;&gt;"",$H1232=""),"Ano 1 (falta quantidade); ","")&amp;IF(AND($J1232="",$K1232&lt;&gt;""),"Ano 2 (falta valor unitário); ","")&amp;IF(AND($J1232&lt;&gt;"",$K1232=""),"Ano 2 (falta quantidade); ","")&amp;IF(AND($M1232="",$N1232&lt;&gt;""),"Ano 3 (falta valor unitário); ","")&amp;IF(AND($M1232&lt;&gt;"",$N1232=""),"Ano 3 (falta quantidade); ","")&amp;IF(AND($P1232="",$Q1232&lt;&gt;""),"Ano 4 (falta valor unitário); ","")&amp;IF(AND($P1232&lt;&gt;"",$Q1232=""),"Ano 4 (falta quantidade); ","")&amp;IF(AND($S1232="",$T1232&lt;&gt;""),"Ano 5 (falta valor unitário); ","")&amp;IF(AND($S1232&lt;&gt;"",$T1232=""),"Ano 5 (falta quantidade); ","")&amp;IF(AND($V1232="",$W1232&lt;&gt;""),"Ano 6 (falta valor unitário); ","")&amp;IF(AND($V1232&lt;&gt;"",$W1232=""),"Ano 6 (falta quantidade); ","")), IF(NOT(OR(AND($G1232&lt;&gt;"",$H1232&lt;&gt;""),AND($J1232&lt;&gt;"",$K1232&lt;&gt;""),AND($M1232&lt;&gt;"",$N1232&lt;&gt;""),AND($P1232&lt;&gt;"",$Q1232&lt;&gt;""),AND($S1232&lt;&gt;"",$T1232&lt;&gt;""),AND($V1232&lt;&gt;"",$W1232&lt;&gt;""))),"Informe pelo menos um ano completo com valor unitário e quantidade.",IF(AND($C1232&lt;&gt;"",$E1232&lt;&gt;"",LEFT(TRIM($C1232),1)&lt;&gt;LEFT(TRIM($E1232),1)),"Categoria e tipo estão incompatíveis.",IF(IF(OR($E1232="",$F1232=""),FALSE(),IFERROR(COUNTIF(INDIRECT("UNITS_"&amp;SUBSTITUTE(LEFT($E1232,FIND(" ",$E1232&amp;" ")-1),".","_")),$F1232)=0,TRUE())),"Unidade incompatível com o tipo selecionado.",IF(OR(AND(ISNUMBER(SEARCH("comunic",LOWER($B1232))),LEFT($E1232,3)&lt;&gt;"4.4"),AND(ISNUMBER(SEARCH("monitor",LOWER($B1232))),NOT(OR(LEFT($E1232,3)="1.5",LEFT($E1232,3)="2.5")))),"Revise a classificação do item conforme as regras de preenchimento.",IF(AND($B1232&lt;&gt;"",OR(ISNUMBER(SEARCH("outro",LOWER($B1232))),ISNUMBER(SEARCH("divers",LOWER($B1232))),ISNUMBER(SEARCH("kit",LOWER($B1232))),ISNUMBER(SEARCH("ferrament",LOWER($B1232))),ISNUMBER(SEARCH("epi",LOWER($B1232)))),NOT(OR($Z1232&lt;&gt;"",$AA1232&lt;&gt;""))),"Descrição muito genérica: detalhe melhor o item e registre o racional no memorial ou em anexo.",IF(AND($Y1232=0,$B1232&lt;&gt;"",OR($G1232&lt;&gt;"",$H1232&lt;&gt;"",$J1232&lt;&gt;"",$K1232&lt;&gt;"",$M1232&lt;&gt;"",$N1232&lt;&gt;"",$P1232&lt;&gt;"",$Q1232&lt;&gt;"",$S1232&lt;&gt;"",$T1232&lt;&gt;"",$V1232&lt;&gt;"",$W1232&lt;&gt;"")),"O item possui dados lançados, mas o total está zerado. Revise os valores informados.","")))))))))))))))</f>
        <v/>
      </c>
    </row>
    <row r="1233" spans="1:35" ht="14.25" customHeight="1" x14ac:dyDescent="0.25">
      <c r="A1233" s="57" t="str">
        <f t="shared" si="247"/>
        <v/>
      </c>
      <c r="B1233" s="61"/>
      <c r="C1233" s="61"/>
      <c r="D1233" s="58"/>
      <c r="E1233" s="61"/>
      <c r="F1233" s="61"/>
      <c r="G1233" s="272"/>
      <c r="H1233" s="62"/>
      <c r="I1233" s="273">
        <f t="shared" si="248"/>
        <v>0</v>
      </c>
      <c r="J1233" s="272"/>
      <c r="K1233" s="62"/>
      <c r="L1233" s="270">
        <f t="shared" si="249"/>
        <v>0</v>
      </c>
      <c r="M1233" s="272"/>
      <c r="N1233" s="62"/>
      <c r="O1233" s="270">
        <f t="shared" si="250"/>
        <v>0</v>
      </c>
      <c r="P1233" s="272"/>
      <c r="Q1233" s="62"/>
      <c r="R1233" s="271">
        <f t="shared" si="251"/>
        <v>0</v>
      </c>
      <c r="S1233" s="272"/>
      <c r="T1233" s="62"/>
      <c r="U1233" s="270">
        <f t="shared" si="252"/>
        <v>0</v>
      </c>
      <c r="V1233" s="272"/>
      <c r="W1233" s="62"/>
      <c r="X1233" s="270">
        <f t="shared" si="253"/>
        <v>0</v>
      </c>
      <c r="Y1233" s="270">
        <f t="shared" si="254"/>
        <v>0</v>
      </c>
      <c r="Z1233" s="61"/>
      <c r="AA1233" s="61"/>
      <c r="AB1233" s="60" t="str">
        <f t="shared" si="255"/>
        <v/>
      </c>
      <c r="AC1233" s="21" t="b">
        <f t="shared" si="256"/>
        <v>0</v>
      </c>
      <c r="AD1233" s="21" t="b">
        <f t="shared" si="257"/>
        <v>0</v>
      </c>
      <c r="AE1233" s="21" t="b">
        <f t="shared" si="258"/>
        <v>0</v>
      </c>
      <c r="AF1233" s="21" t="b">
        <f ca="1">OR(AND($AC1233,NOT($AD1233)),AND($AC1233,OR(AND($G1233="",$H1233&lt;&gt;""),AND($G1233&lt;&gt;"",$H1233=""),AND($J1233="",$K1233&lt;&gt;""),AND($J1233&lt;&gt;"",$K1233=""),AND($M1233="",$N1233&lt;&gt;""),AND($M1233&lt;&gt;"",$N1233=""),AND($P1233="",$Q1233&lt;&gt;""),AND($P1233&lt;&gt;"",$Q1233=""),AND($S1233="",$T1233&lt;&gt;""),AND($S1233&lt;&gt;"",$T1233=""),AND($V1233="",$W1233&lt;&gt;""),AND($V1233&lt;&gt;"",$W1233=""))),AND($C1233&lt;&gt;"",$E1233&lt;&gt;"",LEFT(TRIM($C1233),1)&lt;&gt;LEFT(TRIM($E1233),1)),IF(OR($E1233="",$F1233=""),FALSE(),IFERROR(COUNTIF(INDIRECT("UNITS_"&amp;SUBSTITUTE(LEFT($E1233,FIND(" ",$E1233&amp;" ")-1),".","_")),$F1233)=0,TRUE())),AND($B1233&lt;&gt;"",OR(ISNUMBER(SEARCH("outro",LOWER($B1233))),ISNUMBER(SEARCH("divers",LOWER($B1233))),ISNUMBER(SEARCH("etc",LOWER($B1233))))),OR(AND(ISNUMBER(SEARCH("comunic",LOWER($B1233))),LEFT($E1233,3)&lt;&gt;"4.4"),AND(ISNUMBER(SEARCH("monitor",LOWER($B1233))),NOT(OR(LEFT($E1233,3)="1.5",LEFT($E1233,3)="2.5")))),AND($B1233&lt;&gt;"",OR(LEFT($C1233,1)="1",LEFT($C1233,1)="2"),$D1233=""),AND($D1233&lt;&gt;"",NOT(OR(LEFT($C1233,1)="1",LEFT($C1233,1)="2"))),AND($D1233&lt;&gt;"",COUNTIF(' PROJETO'!$B$14:$B$16,$D1233)=0),IF($D1233="",FALSE(),IF(COUNTIF(' PROJETO'!$B$14:$B$16,$D1233)=0,FALSE(),IFERROR(INDEX(' PROJETO'!$C$14:$C$16,MATCH($D1233,' PROJETO'!$B$14:$B$16,0))&lt;&gt;"Sim",FALSE()))))</f>
        <v>0</v>
      </c>
      <c r="AG1233" s="21" t="b">
        <f>AND($AC1233,$Y1233&gt;'CONFG.  LISTAS'!$F$4,$Z1233="",$AA1233="")</f>
        <v>0</v>
      </c>
      <c r="AH1233" s="21" t="str">
        <f t="shared" si="259"/>
        <v/>
      </c>
      <c r="AI1233" s="43" t="str">
        <f ca="1">IF(NOT($AC1233),"",IF(OR($B1233="",$C1233="",$E1233="",$F1233=""),"Preencha descrição, categoria, tipo e unidade.",IF(AND($B1233&lt;&gt;"",OR(LEFT($C1233,1)="1",LEFT($C1233,1)="2"),$D1233=""),"Informe a prática de restauração para itens diretos.",IF(AND($D1233&lt;&gt;"",NOT(OR(LEFT($C1233,1)="1",LEFT($C1233,1)="2"))),"Custos indiretos não devem pertencer a uma prática específica.",IF(AND($D1233&lt;&gt;"",COUNTIF(' PROJETO'!$B$14:$B$16,$D1233)=0),"Prática de restauração inválida ou não cadastrada.",IF(IF($D1233="",FALSE(),IF(COUNTIF(' PROJETO'!$B$14:$B$16,$D1233)=0,FALSE(),IFERROR(INDEX(' PROJETO'!$C$14:$C$16,MATCH($D1233,' PROJETO'!$B$14:$B$16,0))&lt;&gt;"Sim",FALSE()))),"A prática informada no item não foi selecionada na aba Projeto.",IF(AND(MAX($I1233,$L1233,$O1233,$R1233,$U1233,$X1233)&gt;'CONFG.  LISTAS'!$F$4,NOT(OR($Z1233&lt;&gt;"",$AA1233&lt;&gt;""))),"Memorial de cálculo ou anexo obrigatório não informado para item acima do limite.",IF(OR(AND($G1233&lt;&gt;"",$H1233&lt;&gt;"",OR($G1233&lt;=0,$H1233&lt;=0)),AND($J1233&lt;&gt;"",$K1233&lt;&gt;"",OR($J1233&lt;=0,$K1233&lt;=0)),AND($M1233&lt;&gt;"",$N1233&lt;&gt;"",OR($M1233&lt;=0,$N1233&lt;=0)),AND($P1233&lt;&gt;"",$Q1233&lt;&gt;"",OR($P1233&lt;=0,$Q1233&lt;=0)),AND($S1233&lt;&gt;"",$T1233&lt;&gt;"",OR($S1233&lt;=0,$T1233&lt;=0)),AND($V1233&lt;&gt;"",$W1233&lt;&gt;"",OR($V1233&lt;=0,$W1233&lt;=0))),"Revise os valores informados: valor unitário e quantidade devem ser maiores que zero.",IF(OR(AND($G1233="",$H1233&lt;&gt;""),AND($G1233&lt;&gt;"",$H1233=""),AND($J1233="",$K1233&lt;&gt;""),AND($J1233&lt;&gt;"",$K1233=""),AND($M1233="",$N1233&lt;&gt;""),AND($M1233&lt;&gt;"",$N1233=""),AND($P1233="",$Q1233&lt;&gt;""),AND($P1233&lt;&gt;"",$Q1233=""),AND($S1233="",$T1233&lt;&gt;""),AND($S1233&lt;&gt;"",$T1233=""),AND($V1233="",$W1233&lt;&gt;""),AND($V1233&lt;&gt;"",$W1233="")),"Há ano preenchido parcialmente: "&amp;TRIM(IF(AND($G1233="",$H1233&lt;&gt;""),"Ano 1 (falta valor unitário); ","")&amp;IF(AND($G1233&lt;&gt;"",$H1233=""),"Ano 1 (falta quantidade); ","")&amp;IF(AND($J1233="",$K1233&lt;&gt;""),"Ano 2 (falta valor unitário); ","")&amp;IF(AND($J1233&lt;&gt;"",$K1233=""),"Ano 2 (falta quantidade); ","")&amp;IF(AND($M1233="",$N1233&lt;&gt;""),"Ano 3 (falta valor unitário); ","")&amp;IF(AND($M1233&lt;&gt;"",$N1233=""),"Ano 3 (falta quantidade); ","")&amp;IF(AND($P1233="",$Q1233&lt;&gt;""),"Ano 4 (falta valor unitário); ","")&amp;IF(AND($P1233&lt;&gt;"",$Q1233=""),"Ano 4 (falta quantidade); ","")&amp;IF(AND($S1233="",$T1233&lt;&gt;""),"Ano 5 (falta valor unitário); ","")&amp;IF(AND($S1233&lt;&gt;"",$T1233=""),"Ano 5 (falta quantidade); ","")&amp;IF(AND($V1233="",$W1233&lt;&gt;""),"Ano 6 (falta valor unitário); ","")&amp;IF(AND($V1233&lt;&gt;"",$W1233=""),"Ano 6 (falta quantidade); ","")), IF(NOT(OR(AND($G1233&lt;&gt;"",$H1233&lt;&gt;""),AND($J1233&lt;&gt;"",$K1233&lt;&gt;""),AND($M1233&lt;&gt;"",$N1233&lt;&gt;""),AND($P1233&lt;&gt;"",$Q1233&lt;&gt;""),AND($S1233&lt;&gt;"",$T1233&lt;&gt;""),AND($V1233&lt;&gt;"",$W1233&lt;&gt;""))),"Informe pelo menos um ano completo com valor unitário e quantidade.",IF(AND($C1233&lt;&gt;"",$E1233&lt;&gt;"",LEFT(TRIM($C1233),1)&lt;&gt;LEFT(TRIM($E1233),1)),"Categoria e tipo estão incompatíveis.",IF(IF(OR($E1233="",$F1233=""),FALSE(),IFERROR(COUNTIF(INDIRECT("UNITS_"&amp;SUBSTITUTE(LEFT($E1233,FIND(" ",$E1233&amp;" ")-1),".","_")),$F1233)=0,TRUE())),"Unidade incompatível com o tipo selecionado.",IF(OR(AND(ISNUMBER(SEARCH("comunic",LOWER($B1233))),LEFT($E1233,3)&lt;&gt;"4.4"),AND(ISNUMBER(SEARCH("monitor",LOWER($B1233))),NOT(OR(LEFT($E1233,3)="1.5",LEFT($E1233,3)="2.5")))),"Revise a classificação do item conforme as regras de preenchimento.",IF(AND($B1233&lt;&gt;"",OR(ISNUMBER(SEARCH("outro",LOWER($B1233))),ISNUMBER(SEARCH("divers",LOWER($B1233))),ISNUMBER(SEARCH("kit",LOWER($B1233))),ISNUMBER(SEARCH("ferrament",LOWER($B1233))),ISNUMBER(SEARCH("epi",LOWER($B1233)))),NOT(OR($Z1233&lt;&gt;"",$AA1233&lt;&gt;""))),"Descrição muito genérica: detalhe melhor o item e registre o racional no memorial ou em anexo.",IF(AND($Y1233=0,$B1233&lt;&gt;"",OR($G1233&lt;&gt;"",$H1233&lt;&gt;"",$J1233&lt;&gt;"",$K1233&lt;&gt;"",$M1233&lt;&gt;"",$N1233&lt;&gt;"",$P1233&lt;&gt;"",$Q1233&lt;&gt;"",$S1233&lt;&gt;"",$T1233&lt;&gt;"",$V1233&lt;&gt;"",$W1233&lt;&gt;"")),"O item possui dados lançados, mas o total está zerado. Revise os valores informados.","")))))))))))))))</f>
        <v/>
      </c>
    </row>
    <row r="1234" spans="1:35" ht="14.25" customHeight="1" x14ac:dyDescent="0.25">
      <c r="A1234" s="57" t="str">
        <f t="shared" si="247"/>
        <v/>
      </c>
      <c r="B1234" s="58"/>
      <c r="C1234" s="58"/>
      <c r="D1234" s="58"/>
      <c r="E1234" s="58"/>
      <c r="F1234" s="58"/>
      <c r="G1234" s="269"/>
      <c r="H1234" s="59"/>
      <c r="I1234" s="273">
        <f t="shared" si="248"/>
        <v>0</v>
      </c>
      <c r="J1234" s="269"/>
      <c r="K1234" s="59"/>
      <c r="L1234" s="270">
        <f t="shared" si="249"/>
        <v>0</v>
      </c>
      <c r="M1234" s="269"/>
      <c r="N1234" s="59"/>
      <c r="O1234" s="270">
        <f t="shared" si="250"/>
        <v>0</v>
      </c>
      <c r="P1234" s="269"/>
      <c r="Q1234" s="59"/>
      <c r="R1234" s="271">
        <f t="shared" si="251"/>
        <v>0</v>
      </c>
      <c r="S1234" s="269"/>
      <c r="T1234" s="59"/>
      <c r="U1234" s="270">
        <f t="shared" si="252"/>
        <v>0</v>
      </c>
      <c r="V1234" s="269"/>
      <c r="W1234" s="59"/>
      <c r="X1234" s="270">
        <f t="shared" si="253"/>
        <v>0</v>
      </c>
      <c r="Y1234" s="270">
        <f t="shared" si="254"/>
        <v>0</v>
      </c>
      <c r="Z1234" s="58"/>
      <c r="AA1234" s="58"/>
      <c r="AB1234" s="60" t="str">
        <f t="shared" si="255"/>
        <v/>
      </c>
      <c r="AC1234" s="21" t="b">
        <f t="shared" si="256"/>
        <v>0</v>
      </c>
      <c r="AD1234" s="21" t="b">
        <f t="shared" si="257"/>
        <v>0</v>
      </c>
      <c r="AE1234" s="21" t="b">
        <f t="shared" si="258"/>
        <v>0</v>
      </c>
      <c r="AF1234" s="21" t="b">
        <f ca="1">OR(AND($AC1234,NOT($AD1234)),AND($AC1234,OR(AND($G1234="",$H1234&lt;&gt;""),AND($G1234&lt;&gt;"",$H1234=""),AND($J1234="",$K1234&lt;&gt;""),AND($J1234&lt;&gt;"",$K1234=""),AND($M1234="",$N1234&lt;&gt;""),AND($M1234&lt;&gt;"",$N1234=""),AND($P1234="",$Q1234&lt;&gt;""),AND($P1234&lt;&gt;"",$Q1234=""),AND($S1234="",$T1234&lt;&gt;""),AND($S1234&lt;&gt;"",$T1234=""),AND($V1234="",$W1234&lt;&gt;""),AND($V1234&lt;&gt;"",$W1234=""))),AND($C1234&lt;&gt;"",$E1234&lt;&gt;"",LEFT(TRIM($C1234),1)&lt;&gt;LEFT(TRIM($E1234),1)),IF(OR($E1234="",$F1234=""),FALSE(),IFERROR(COUNTIF(INDIRECT("UNITS_"&amp;SUBSTITUTE(LEFT($E1234,FIND(" ",$E1234&amp;" ")-1),".","_")),$F1234)=0,TRUE())),AND($B1234&lt;&gt;"",OR(ISNUMBER(SEARCH("outro",LOWER($B1234))),ISNUMBER(SEARCH("divers",LOWER($B1234))),ISNUMBER(SEARCH("etc",LOWER($B1234))))),OR(AND(ISNUMBER(SEARCH("comunic",LOWER($B1234))),LEFT($E1234,3)&lt;&gt;"4.4"),AND(ISNUMBER(SEARCH("monitor",LOWER($B1234))),NOT(OR(LEFT($E1234,3)="1.5",LEFT($E1234,3)="2.5")))),AND($B1234&lt;&gt;"",OR(LEFT($C1234,1)="1",LEFT($C1234,1)="2"),$D1234=""),AND($D1234&lt;&gt;"",NOT(OR(LEFT($C1234,1)="1",LEFT($C1234,1)="2"))),AND($D1234&lt;&gt;"",COUNTIF(' PROJETO'!$B$14:$B$16,$D1234)=0),IF($D1234="",FALSE(),IF(COUNTIF(' PROJETO'!$B$14:$B$16,$D1234)=0,FALSE(),IFERROR(INDEX(' PROJETO'!$C$14:$C$16,MATCH($D1234,' PROJETO'!$B$14:$B$16,0))&lt;&gt;"Sim",FALSE()))))</f>
        <v>0</v>
      </c>
      <c r="AG1234" s="21" t="b">
        <f>AND($AC1234,$Y1234&gt;'CONFG.  LISTAS'!$F$4,$Z1234="",$AA1234="")</f>
        <v>0</v>
      </c>
      <c r="AH1234" s="21" t="str">
        <f t="shared" si="259"/>
        <v/>
      </c>
      <c r="AI1234" s="43" t="str">
        <f ca="1">IF(NOT($AC1234),"",IF(OR($B1234="",$C1234="",$E1234="",$F1234=""),"Preencha descrição, categoria, tipo e unidade.",IF(AND($B1234&lt;&gt;"",OR(LEFT($C1234,1)="1",LEFT($C1234,1)="2"),$D1234=""),"Informe a prática de restauração para itens diretos.",IF(AND($D1234&lt;&gt;"",NOT(OR(LEFT($C1234,1)="1",LEFT($C1234,1)="2"))),"Custos indiretos não devem pertencer a uma prática específica.",IF(AND($D1234&lt;&gt;"",COUNTIF(' PROJETO'!$B$14:$B$16,$D1234)=0),"Prática de restauração inválida ou não cadastrada.",IF(IF($D1234="",FALSE(),IF(COUNTIF(' PROJETO'!$B$14:$B$16,$D1234)=0,FALSE(),IFERROR(INDEX(' PROJETO'!$C$14:$C$16,MATCH($D1234,' PROJETO'!$B$14:$B$16,0))&lt;&gt;"Sim",FALSE()))),"A prática informada no item não foi selecionada na aba Projeto.",IF(AND(MAX($I1234,$L1234,$O1234,$R1234,$U1234,$X1234)&gt;'CONFG.  LISTAS'!$F$4,NOT(OR($Z1234&lt;&gt;"",$AA1234&lt;&gt;""))),"Memorial de cálculo ou anexo obrigatório não informado para item acima do limite.",IF(OR(AND($G1234&lt;&gt;"",$H1234&lt;&gt;"",OR($G1234&lt;=0,$H1234&lt;=0)),AND($J1234&lt;&gt;"",$K1234&lt;&gt;"",OR($J1234&lt;=0,$K1234&lt;=0)),AND($M1234&lt;&gt;"",$N1234&lt;&gt;"",OR($M1234&lt;=0,$N1234&lt;=0)),AND($P1234&lt;&gt;"",$Q1234&lt;&gt;"",OR($P1234&lt;=0,$Q1234&lt;=0)),AND($S1234&lt;&gt;"",$T1234&lt;&gt;"",OR($S1234&lt;=0,$T1234&lt;=0)),AND($V1234&lt;&gt;"",$W1234&lt;&gt;"",OR($V1234&lt;=0,$W1234&lt;=0))),"Revise os valores informados: valor unitário e quantidade devem ser maiores que zero.",IF(OR(AND($G1234="",$H1234&lt;&gt;""),AND($G1234&lt;&gt;"",$H1234=""),AND($J1234="",$K1234&lt;&gt;""),AND($J1234&lt;&gt;"",$K1234=""),AND($M1234="",$N1234&lt;&gt;""),AND($M1234&lt;&gt;"",$N1234=""),AND($P1234="",$Q1234&lt;&gt;""),AND($P1234&lt;&gt;"",$Q1234=""),AND($S1234="",$T1234&lt;&gt;""),AND($S1234&lt;&gt;"",$T1234=""),AND($V1234="",$W1234&lt;&gt;""),AND($V1234&lt;&gt;"",$W1234="")),"Há ano preenchido parcialmente: "&amp;TRIM(IF(AND($G1234="",$H1234&lt;&gt;""),"Ano 1 (falta valor unitário); ","")&amp;IF(AND($G1234&lt;&gt;"",$H1234=""),"Ano 1 (falta quantidade); ","")&amp;IF(AND($J1234="",$K1234&lt;&gt;""),"Ano 2 (falta valor unitário); ","")&amp;IF(AND($J1234&lt;&gt;"",$K1234=""),"Ano 2 (falta quantidade); ","")&amp;IF(AND($M1234="",$N1234&lt;&gt;""),"Ano 3 (falta valor unitário); ","")&amp;IF(AND($M1234&lt;&gt;"",$N1234=""),"Ano 3 (falta quantidade); ","")&amp;IF(AND($P1234="",$Q1234&lt;&gt;""),"Ano 4 (falta valor unitário); ","")&amp;IF(AND($P1234&lt;&gt;"",$Q1234=""),"Ano 4 (falta quantidade); ","")&amp;IF(AND($S1234="",$T1234&lt;&gt;""),"Ano 5 (falta valor unitário); ","")&amp;IF(AND($S1234&lt;&gt;"",$T1234=""),"Ano 5 (falta quantidade); ","")&amp;IF(AND($V1234="",$W1234&lt;&gt;""),"Ano 6 (falta valor unitário); ","")&amp;IF(AND($V1234&lt;&gt;"",$W1234=""),"Ano 6 (falta quantidade); ","")), IF(NOT(OR(AND($G1234&lt;&gt;"",$H1234&lt;&gt;""),AND($J1234&lt;&gt;"",$K1234&lt;&gt;""),AND($M1234&lt;&gt;"",$N1234&lt;&gt;""),AND($P1234&lt;&gt;"",$Q1234&lt;&gt;""),AND($S1234&lt;&gt;"",$T1234&lt;&gt;""),AND($V1234&lt;&gt;"",$W1234&lt;&gt;""))),"Informe pelo menos um ano completo com valor unitário e quantidade.",IF(AND($C1234&lt;&gt;"",$E1234&lt;&gt;"",LEFT(TRIM($C1234),1)&lt;&gt;LEFT(TRIM($E1234),1)),"Categoria e tipo estão incompatíveis.",IF(IF(OR($E1234="",$F1234=""),FALSE(),IFERROR(COUNTIF(INDIRECT("UNITS_"&amp;SUBSTITUTE(LEFT($E1234,FIND(" ",$E1234&amp;" ")-1),".","_")),$F1234)=0,TRUE())),"Unidade incompatível com o tipo selecionado.",IF(OR(AND(ISNUMBER(SEARCH("comunic",LOWER($B1234))),LEFT($E1234,3)&lt;&gt;"4.4"),AND(ISNUMBER(SEARCH("monitor",LOWER($B1234))),NOT(OR(LEFT($E1234,3)="1.5",LEFT($E1234,3)="2.5")))),"Revise a classificação do item conforme as regras de preenchimento.",IF(AND($B1234&lt;&gt;"",OR(ISNUMBER(SEARCH("outro",LOWER($B1234))),ISNUMBER(SEARCH("divers",LOWER($B1234))),ISNUMBER(SEARCH("kit",LOWER($B1234))),ISNUMBER(SEARCH("ferrament",LOWER($B1234))),ISNUMBER(SEARCH("epi",LOWER($B1234)))),NOT(OR($Z1234&lt;&gt;"",$AA1234&lt;&gt;""))),"Descrição muito genérica: detalhe melhor o item e registre o racional no memorial ou em anexo.",IF(AND($Y1234=0,$B1234&lt;&gt;"",OR($G1234&lt;&gt;"",$H1234&lt;&gt;"",$J1234&lt;&gt;"",$K1234&lt;&gt;"",$M1234&lt;&gt;"",$N1234&lt;&gt;"",$P1234&lt;&gt;"",$Q1234&lt;&gt;"",$S1234&lt;&gt;"",$T1234&lt;&gt;"",$V1234&lt;&gt;"",$W1234&lt;&gt;"")),"O item possui dados lançados, mas o total está zerado. Revise os valores informados.","")))))))))))))))</f>
        <v/>
      </c>
    </row>
    <row r="1235" spans="1:35" ht="14.25" customHeight="1" x14ac:dyDescent="0.25">
      <c r="A1235" s="57" t="str">
        <f t="shared" si="247"/>
        <v/>
      </c>
      <c r="B1235" s="61"/>
      <c r="C1235" s="61"/>
      <c r="D1235" s="58"/>
      <c r="E1235" s="61"/>
      <c r="F1235" s="61"/>
      <c r="G1235" s="272"/>
      <c r="H1235" s="62"/>
      <c r="I1235" s="273">
        <f t="shared" si="248"/>
        <v>0</v>
      </c>
      <c r="J1235" s="272"/>
      <c r="K1235" s="62"/>
      <c r="L1235" s="270">
        <f t="shared" si="249"/>
        <v>0</v>
      </c>
      <c r="M1235" s="272"/>
      <c r="N1235" s="62"/>
      <c r="O1235" s="270">
        <f t="shared" si="250"/>
        <v>0</v>
      </c>
      <c r="P1235" s="272"/>
      <c r="Q1235" s="62"/>
      <c r="R1235" s="271">
        <f t="shared" si="251"/>
        <v>0</v>
      </c>
      <c r="S1235" s="272"/>
      <c r="T1235" s="62"/>
      <c r="U1235" s="270">
        <f t="shared" si="252"/>
        <v>0</v>
      </c>
      <c r="V1235" s="272"/>
      <c r="W1235" s="62"/>
      <c r="X1235" s="270">
        <f t="shared" si="253"/>
        <v>0</v>
      </c>
      <c r="Y1235" s="270">
        <f t="shared" si="254"/>
        <v>0</v>
      </c>
      <c r="Z1235" s="61"/>
      <c r="AA1235" s="61"/>
      <c r="AB1235" s="60" t="str">
        <f t="shared" si="255"/>
        <v/>
      </c>
      <c r="AC1235" s="21" t="b">
        <f t="shared" si="256"/>
        <v>0</v>
      </c>
      <c r="AD1235" s="21" t="b">
        <f t="shared" si="257"/>
        <v>0</v>
      </c>
      <c r="AE1235" s="21" t="b">
        <f t="shared" si="258"/>
        <v>0</v>
      </c>
      <c r="AF1235" s="21" t="b">
        <f ca="1">OR(AND($AC1235,NOT($AD1235)),AND($AC1235,OR(AND($G1235="",$H1235&lt;&gt;""),AND($G1235&lt;&gt;"",$H1235=""),AND($J1235="",$K1235&lt;&gt;""),AND($J1235&lt;&gt;"",$K1235=""),AND($M1235="",$N1235&lt;&gt;""),AND($M1235&lt;&gt;"",$N1235=""),AND($P1235="",$Q1235&lt;&gt;""),AND($P1235&lt;&gt;"",$Q1235=""),AND($S1235="",$T1235&lt;&gt;""),AND($S1235&lt;&gt;"",$T1235=""),AND($V1235="",$W1235&lt;&gt;""),AND($V1235&lt;&gt;"",$W1235=""))),AND($C1235&lt;&gt;"",$E1235&lt;&gt;"",LEFT(TRIM($C1235),1)&lt;&gt;LEFT(TRIM($E1235),1)),IF(OR($E1235="",$F1235=""),FALSE(),IFERROR(COUNTIF(INDIRECT("UNITS_"&amp;SUBSTITUTE(LEFT($E1235,FIND(" ",$E1235&amp;" ")-1),".","_")),$F1235)=0,TRUE())),AND($B1235&lt;&gt;"",OR(ISNUMBER(SEARCH("outro",LOWER($B1235))),ISNUMBER(SEARCH("divers",LOWER($B1235))),ISNUMBER(SEARCH("etc",LOWER($B1235))))),OR(AND(ISNUMBER(SEARCH("comunic",LOWER($B1235))),LEFT($E1235,3)&lt;&gt;"4.4"),AND(ISNUMBER(SEARCH("monitor",LOWER($B1235))),NOT(OR(LEFT($E1235,3)="1.5",LEFT($E1235,3)="2.5")))),AND($B1235&lt;&gt;"",OR(LEFT($C1235,1)="1",LEFT($C1235,1)="2"),$D1235=""),AND($D1235&lt;&gt;"",NOT(OR(LEFT($C1235,1)="1",LEFT($C1235,1)="2"))),AND($D1235&lt;&gt;"",COUNTIF(' PROJETO'!$B$14:$B$16,$D1235)=0),IF($D1235="",FALSE(),IF(COUNTIF(' PROJETO'!$B$14:$B$16,$D1235)=0,FALSE(),IFERROR(INDEX(' PROJETO'!$C$14:$C$16,MATCH($D1235,' PROJETO'!$B$14:$B$16,0))&lt;&gt;"Sim",FALSE()))))</f>
        <v>0</v>
      </c>
      <c r="AG1235" s="21" t="b">
        <f>AND($AC1235,$Y1235&gt;'CONFG.  LISTAS'!$F$4,$Z1235="",$AA1235="")</f>
        <v>0</v>
      </c>
      <c r="AH1235" s="21" t="str">
        <f t="shared" si="259"/>
        <v/>
      </c>
      <c r="AI1235" s="43" t="str">
        <f ca="1">IF(NOT($AC1235),"",IF(OR($B1235="",$C1235="",$E1235="",$F1235=""),"Preencha descrição, categoria, tipo e unidade.",IF(AND($B1235&lt;&gt;"",OR(LEFT($C1235,1)="1",LEFT($C1235,1)="2"),$D1235=""),"Informe a prática de restauração para itens diretos.",IF(AND($D1235&lt;&gt;"",NOT(OR(LEFT($C1235,1)="1",LEFT($C1235,1)="2"))),"Custos indiretos não devem pertencer a uma prática específica.",IF(AND($D1235&lt;&gt;"",COUNTIF(' PROJETO'!$B$14:$B$16,$D1235)=0),"Prática de restauração inválida ou não cadastrada.",IF(IF($D1235="",FALSE(),IF(COUNTIF(' PROJETO'!$B$14:$B$16,$D1235)=0,FALSE(),IFERROR(INDEX(' PROJETO'!$C$14:$C$16,MATCH($D1235,' PROJETO'!$B$14:$B$16,0))&lt;&gt;"Sim",FALSE()))),"A prática informada no item não foi selecionada na aba Projeto.",IF(AND(MAX($I1235,$L1235,$O1235,$R1235,$U1235,$X1235)&gt;'CONFG.  LISTAS'!$F$4,NOT(OR($Z1235&lt;&gt;"",$AA1235&lt;&gt;""))),"Memorial de cálculo ou anexo obrigatório não informado para item acima do limite.",IF(OR(AND($G1235&lt;&gt;"",$H1235&lt;&gt;"",OR($G1235&lt;=0,$H1235&lt;=0)),AND($J1235&lt;&gt;"",$K1235&lt;&gt;"",OR($J1235&lt;=0,$K1235&lt;=0)),AND($M1235&lt;&gt;"",$N1235&lt;&gt;"",OR($M1235&lt;=0,$N1235&lt;=0)),AND($P1235&lt;&gt;"",$Q1235&lt;&gt;"",OR($P1235&lt;=0,$Q1235&lt;=0)),AND($S1235&lt;&gt;"",$T1235&lt;&gt;"",OR($S1235&lt;=0,$T1235&lt;=0)),AND($V1235&lt;&gt;"",$W1235&lt;&gt;"",OR($V1235&lt;=0,$W1235&lt;=0))),"Revise os valores informados: valor unitário e quantidade devem ser maiores que zero.",IF(OR(AND($G1235="",$H1235&lt;&gt;""),AND($G1235&lt;&gt;"",$H1235=""),AND($J1235="",$K1235&lt;&gt;""),AND($J1235&lt;&gt;"",$K1235=""),AND($M1235="",$N1235&lt;&gt;""),AND($M1235&lt;&gt;"",$N1235=""),AND($P1235="",$Q1235&lt;&gt;""),AND($P1235&lt;&gt;"",$Q1235=""),AND($S1235="",$T1235&lt;&gt;""),AND($S1235&lt;&gt;"",$T1235=""),AND($V1235="",$W1235&lt;&gt;""),AND($V1235&lt;&gt;"",$W1235="")),"Há ano preenchido parcialmente: "&amp;TRIM(IF(AND($G1235="",$H1235&lt;&gt;""),"Ano 1 (falta valor unitário); ","")&amp;IF(AND($G1235&lt;&gt;"",$H1235=""),"Ano 1 (falta quantidade); ","")&amp;IF(AND($J1235="",$K1235&lt;&gt;""),"Ano 2 (falta valor unitário); ","")&amp;IF(AND($J1235&lt;&gt;"",$K1235=""),"Ano 2 (falta quantidade); ","")&amp;IF(AND($M1235="",$N1235&lt;&gt;""),"Ano 3 (falta valor unitário); ","")&amp;IF(AND($M1235&lt;&gt;"",$N1235=""),"Ano 3 (falta quantidade); ","")&amp;IF(AND($P1235="",$Q1235&lt;&gt;""),"Ano 4 (falta valor unitário); ","")&amp;IF(AND($P1235&lt;&gt;"",$Q1235=""),"Ano 4 (falta quantidade); ","")&amp;IF(AND($S1235="",$T1235&lt;&gt;""),"Ano 5 (falta valor unitário); ","")&amp;IF(AND($S1235&lt;&gt;"",$T1235=""),"Ano 5 (falta quantidade); ","")&amp;IF(AND($V1235="",$W1235&lt;&gt;""),"Ano 6 (falta valor unitário); ","")&amp;IF(AND($V1235&lt;&gt;"",$W1235=""),"Ano 6 (falta quantidade); ","")), IF(NOT(OR(AND($G1235&lt;&gt;"",$H1235&lt;&gt;""),AND($J1235&lt;&gt;"",$K1235&lt;&gt;""),AND($M1235&lt;&gt;"",$N1235&lt;&gt;""),AND($P1235&lt;&gt;"",$Q1235&lt;&gt;""),AND($S1235&lt;&gt;"",$T1235&lt;&gt;""),AND($V1235&lt;&gt;"",$W1235&lt;&gt;""))),"Informe pelo menos um ano completo com valor unitário e quantidade.",IF(AND($C1235&lt;&gt;"",$E1235&lt;&gt;"",LEFT(TRIM($C1235),1)&lt;&gt;LEFT(TRIM($E1235),1)),"Categoria e tipo estão incompatíveis.",IF(IF(OR($E1235="",$F1235=""),FALSE(),IFERROR(COUNTIF(INDIRECT("UNITS_"&amp;SUBSTITUTE(LEFT($E1235,FIND(" ",$E1235&amp;" ")-1),".","_")),$F1235)=0,TRUE())),"Unidade incompatível com o tipo selecionado.",IF(OR(AND(ISNUMBER(SEARCH("comunic",LOWER($B1235))),LEFT($E1235,3)&lt;&gt;"4.4"),AND(ISNUMBER(SEARCH("monitor",LOWER($B1235))),NOT(OR(LEFT($E1235,3)="1.5",LEFT($E1235,3)="2.5")))),"Revise a classificação do item conforme as regras de preenchimento.",IF(AND($B1235&lt;&gt;"",OR(ISNUMBER(SEARCH("outro",LOWER($B1235))),ISNUMBER(SEARCH("divers",LOWER($B1235))),ISNUMBER(SEARCH("kit",LOWER($B1235))),ISNUMBER(SEARCH("ferrament",LOWER($B1235))),ISNUMBER(SEARCH("epi",LOWER($B1235)))),NOT(OR($Z1235&lt;&gt;"",$AA1235&lt;&gt;""))),"Descrição muito genérica: detalhe melhor o item e registre o racional no memorial ou em anexo.",IF(AND($Y1235=0,$B1235&lt;&gt;"",OR($G1235&lt;&gt;"",$H1235&lt;&gt;"",$J1235&lt;&gt;"",$K1235&lt;&gt;"",$M1235&lt;&gt;"",$N1235&lt;&gt;"",$P1235&lt;&gt;"",$Q1235&lt;&gt;"",$S1235&lt;&gt;"",$T1235&lt;&gt;"",$V1235&lt;&gt;"",$W1235&lt;&gt;"")),"O item possui dados lançados, mas o total está zerado. Revise os valores informados.","")))))))))))))))</f>
        <v/>
      </c>
    </row>
    <row r="1236" spans="1:35" ht="14.25" customHeight="1" x14ac:dyDescent="0.25">
      <c r="A1236" s="57" t="str">
        <f t="shared" si="247"/>
        <v/>
      </c>
      <c r="B1236" s="58"/>
      <c r="C1236" s="58"/>
      <c r="D1236" s="58"/>
      <c r="E1236" s="58"/>
      <c r="F1236" s="58"/>
      <c r="G1236" s="269"/>
      <c r="H1236" s="59"/>
      <c r="I1236" s="273">
        <f t="shared" si="248"/>
        <v>0</v>
      </c>
      <c r="J1236" s="269"/>
      <c r="K1236" s="59"/>
      <c r="L1236" s="270">
        <f t="shared" si="249"/>
        <v>0</v>
      </c>
      <c r="M1236" s="269"/>
      <c r="N1236" s="59"/>
      <c r="O1236" s="270">
        <f t="shared" si="250"/>
        <v>0</v>
      </c>
      <c r="P1236" s="269"/>
      <c r="Q1236" s="59"/>
      <c r="R1236" s="271">
        <f t="shared" si="251"/>
        <v>0</v>
      </c>
      <c r="S1236" s="269"/>
      <c r="T1236" s="59"/>
      <c r="U1236" s="270">
        <f t="shared" si="252"/>
        <v>0</v>
      </c>
      <c r="V1236" s="269"/>
      <c r="W1236" s="59"/>
      <c r="X1236" s="270">
        <f t="shared" si="253"/>
        <v>0</v>
      </c>
      <c r="Y1236" s="270">
        <f t="shared" si="254"/>
        <v>0</v>
      </c>
      <c r="Z1236" s="58"/>
      <c r="AA1236" s="58"/>
      <c r="AB1236" s="60" t="str">
        <f t="shared" si="255"/>
        <v/>
      </c>
      <c r="AC1236" s="21" t="b">
        <f t="shared" si="256"/>
        <v>0</v>
      </c>
      <c r="AD1236" s="21" t="b">
        <f t="shared" si="257"/>
        <v>0</v>
      </c>
      <c r="AE1236" s="21" t="b">
        <f t="shared" si="258"/>
        <v>0</v>
      </c>
      <c r="AF1236" s="21" t="b">
        <f ca="1">OR(AND($AC1236,NOT($AD1236)),AND($AC1236,OR(AND($G1236="",$H1236&lt;&gt;""),AND($G1236&lt;&gt;"",$H1236=""),AND($J1236="",$K1236&lt;&gt;""),AND($J1236&lt;&gt;"",$K1236=""),AND($M1236="",$N1236&lt;&gt;""),AND($M1236&lt;&gt;"",$N1236=""),AND($P1236="",$Q1236&lt;&gt;""),AND($P1236&lt;&gt;"",$Q1236=""),AND($S1236="",$T1236&lt;&gt;""),AND($S1236&lt;&gt;"",$T1236=""),AND($V1236="",$W1236&lt;&gt;""),AND($V1236&lt;&gt;"",$W1236=""))),AND($C1236&lt;&gt;"",$E1236&lt;&gt;"",LEFT(TRIM($C1236),1)&lt;&gt;LEFT(TRIM($E1236),1)),IF(OR($E1236="",$F1236=""),FALSE(),IFERROR(COUNTIF(INDIRECT("UNITS_"&amp;SUBSTITUTE(LEFT($E1236,FIND(" ",$E1236&amp;" ")-1),".","_")),$F1236)=0,TRUE())),AND($B1236&lt;&gt;"",OR(ISNUMBER(SEARCH("outro",LOWER($B1236))),ISNUMBER(SEARCH("divers",LOWER($B1236))),ISNUMBER(SEARCH("etc",LOWER($B1236))))),OR(AND(ISNUMBER(SEARCH("comunic",LOWER($B1236))),LEFT($E1236,3)&lt;&gt;"4.4"),AND(ISNUMBER(SEARCH("monitor",LOWER($B1236))),NOT(OR(LEFT($E1236,3)="1.5",LEFT($E1236,3)="2.5")))),AND($B1236&lt;&gt;"",OR(LEFT($C1236,1)="1",LEFT($C1236,1)="2"),$D1236=""),AND($D1236&lt;&gt;"",NOT(OR(LEFT($C1236,1)="1",LEFT($C1236,1)="2"))),AND($D1236&lt;&gt;"",COUNTIF(' PROJETO'!$B$14:$B$16,$D1236)=0),IF($D1236="",FALSE(),IF(COUNTIF(' PROJETO'!$B$14:$B$16,$D1236)=0,FALSE(),IFERROR(INDEX(' PROJETO'!$C$14:$C$16,MATCH($D1236,' PROJETO'!$B$14:$B$16,0))&lt;&gt;"Sim",FALSE()))))</f>
        <v>0</v>
      </c>
      <c r="AG1236" s="21" t="b">
        <f>AND($AC1236,$Y1236&gt;'CONFG.  LISTAS'!$F$4,$Z1236="",$AA1236="")</f>
        <v>0</v>
      </c>
      <c r="AH1236" s="21" t="str">
        <f t="shared" si="259"/>
        <v/>
      </c>
      <c r="AI1236" s="43" t="str">
        <f ca="1">IF(NOT($AC1236),"",IF(OR($B1236="",$C1236="",$E1236="",$F1236=""),"Preencha descrição, categoria, tipo e unidade.",IF(AND($B1236&lt;&gt;"",OR(LEFT($C1236,1)="1",LEFT($C1236,1)="2"),$D1236=""),"Informe a prática de restauração para itens diretos.",IF(AND($D1236&lt;&gt;"",NOT(OR(LEFT($C1236,1)="1",LEFT($C1236,1)="2"))),"Custos indiretos não devem pertencer a uma prática específica.",IF(AND($D1236&lt;&gt;"",COUNTIF(' PROJETO'!$B$14:$B$16,$D1236)=0),"Prática de restauração inválida ou não cadastrada.",IF(IF($D1236="",FALSE(),IF(COUNTIF(' PROJETO'!$B$14:$B$16,$D1236)=0,FALSE(),IFERROR(INDEX(' PROJETO'!$C$14:$C$16,MATCH($D1236,' PROJETO'!$B$14:$B$16,0))&lt;&gt;"Sim",FALSE()))),"A prática informada no item não foi selecionada na aba Projeto.",IF(AND(MAX($I1236,$L1236,$O1236,$R1236,$U1236,$X1236)&gt;'CONFG.  LISTAS'!$F$4,NOT(OR($Z1236&lt;&gt;"",$AA1236&lt;&gt;""))),"Memorial de cálculo ou anexo obrigatório não informado para item acima do limite.",IF(OR(AND($G1236&lt;&gt;"",$H1236&lt;&gt;"",OR($G1236&lt;=0,$H1236&lt;=0)),AND($J1236&lt;&gt;"",$K1236&lt;&gt;"",OR($J1236&lt;=0,$K1236&lt;=0)),AND($M1236&lt;&gt;"",$N1236&lt;&gt;"",OR($M1236&lt;=0,$N1236&lt;=0)),AND($P1236&lt;&gt;"",$Q1236&lt;&gt;"",OR($P1236&lt;=0,$Q1236&lt;=0)),AND($S1236&lt;&gt;"",$T1236&lt;&gt;"",OR($S1236&lt;=0,$T1236&lt;=0)),AND($V1236&lt;&gt;"",$W1236&lt;&gt;"",OR($V1236&lt;=0,$W1236&lt;=0))),"Revise os valores informados: valor unitário e quantidade devem ser maiores que zero.",IF(OR(AND($G1236="",$H1236&lt;&gt;""),AND($G1236&lt;&gt;"",$H1236=""),AND($J1236="",$K1236&lt;&gt;""),AND($J1236&lt;&gt;"",$K1236=""),AND($M1236="",$N1236&lt;&gt;""),AND($M1236&lt;&gt;"",$N1236=""),AND($P1236="",$Q1236&lt;&gt;""),AND($P1236&lt;&gt;"",$Q1236=""),AND($S1236="",$T1236&lt;&gt;""),AND($S1236&lt;&gt;"",$T1236=""),AND($V1236="",$W1236&lt;&gt;""),AND($V1236&lt;&gt;"",$W1236="")),"Há ano preenchido parcialmente: "&amp;TRIM(IF(AND($G1236="",$H1236&lt;&gt;""),"Ano 1 (falta valor unitário); ","")&amp;IF(AND($G1236&lt;&gt;"",$H1236=""),"Ano 1 (falta quantidade); ","")&amp;IF(AND($J1236="",$K1236&lt;&gt;""),"Ano 2 (falta valor unitário); ","")&amp;IF(AND($J1236&lt;&gt;"",$K1236=""),"Ano 2 (falta quantidade); ","")&amp;IF(AND($M1236="",$N1236&lt;&gt;""),"Ano 3 (falta valor unitário); ","")&amp;IF(AND($M1236&lt;&gt;"",$N1236=""),"Ano 3 (falta quantidade); ","")&amp;IF(AND($P1236="",$Q1236&lt;&gt;""),"Ano 4 (falta valor unitário); ","")&amp;IF(AND($P1236&lt;&gt;"",$Q1236=""),"Ano 4 (falta quantidade); ","")&amp;IF(AND($S1236="",$T1236&lt;&gt;""),"Ano 5 (falta valor unitário); ","")&amp;IF(AND($S1236&lt;&gt;"",$T1236=""),"Ano 5 (falta quantidade); ","")&amp;IF(AND($V1236="",$W1236&lt;&gt;""),"Ano 6 (falta valor unitário); ","")&amp;IF(AND($V1236&lt;&gt;"",$W1236=""),"Ano 6 (falta quantidade); ","")), IF(NOT(OR(AND($G1236&lt;&gt;"",$H1236&lt;&gt;""),AND($J1236&lt;&gt;"",$K1236&lt;&gt;""),AND($M1236&lt;&gt;"",$N1236&lt;&gt;""),AND($P1236&lt;&gt;"",$Q1236&lt;&gt;""),AND($S1236&lt;&gt;"",$T1236&lt;&gt;""),AND($V1236&lt;&gt;"",$W1236&lt;&gt;""))),"Informe pelo menos um ano completo com valor unitário e quantidade.",IF(AND($C1236&lt;&gt;"",$E1236&lt;&gt;"",LEFT(TRIM($C1236),1)&lt;&gt;LEFT(TRIM($E1236),1)),"Categoria e tipo estão incompatíveis.",IF(IF(OR($E1236="",$F1236=""),FALSE(),IFERROR(COUNTIF(INDIRECT("UNITS_"&amp;SUBSTITUTE(LEFT($E1236,FIND(" ",$E1236&amp;" ")-1),".","_")),$F1236)=0,TRUE())),"Unidade incompatível com o tipo selecionado.",IF(OR(AND(ISNUMBER(SEARCH("comunic",LOWER($B1236))),LEFT($E1236,3)&lt;&gt;"4.4"),AND(ISNUMBER(SEARCH("monitor",LOWER($B1236))),NOT(OR(LEFT($E1236,3)="1.5",LEFT($E1236,3)="2.5")))),"Revise a classificação do item conforme as regras de preenchimento.",IF(AND($B1236&lt;&gt;"",OR(ISNUMBER(SEARCH("outro",LOWER($B1236))),ISNUMBER(SEARCH("divers",LOWER($B1236))),ISNUMBER(SEARCH("kit",LOWER($B1236))),ISNUMBER(SEARCH("ferrament",LOWER($B1236))),ISNUMBER(SEARCH("epi",LOWER($B1236)))),NOT(OR($Z1236&lt;&gt;"",$AA1236&lt;&gt;""))),"Descrição muito genérica: detalhe melhor o item e registre o racional no memorial ou em anexo.",IF(AND($Y1236=0,$B1236&lt;&gt;"",OR($G1236&lt;&gt;"",$H1236&lt;&gt;"",$J1236&lt;&gt;"",$K1236&lt;&gt;"",$M1236&lt;&gt;"",$N1236&lt;&gt;"",$P1236&lt;&gt;"",$Q1236&lt;&gt;"",$S1236&lt;&gt;"",$T1236&lt;&gt;"",$V1236&lt;&gt;"",$W1236&lt;&gt;"")),"O item possui dados lançados, mas o total está zerado. Revise os valores informados.","")))))))))))))))</f>
        <v/>
      </c>
    </row>
    <row r="1237" spans="1:35" ht="14.25" customHeight="1" x14ac:dyDescent="0.25">
      <c r="A1237" s="57" t="str">
        <f t="shared" si="247"/>
        <v/>
      </c>
      <c r="B1237" s="61"/>
      <c r="C1237" s="61"/>
      <c r="D1237" s="58"/>
      <c r="E1237" s="61"/>
      <c r="F1237" s="61"/>
      <c r="G1237" s="272"/>
      <c r="H1237" s="62"/>
      <c r="I1237" s="273">
        <f t="shared" si="248"/>
        <v>0</v>
      </c>
      <c r="J1237" s="272"/>
      <c r="K1237" s="62"/>
      <c r="L1237" s="270">
        <f t="shared" si="249"/>
        <v>0</v>
      </c>
      <c r="M1237" s="272"/>
      <c r="N1237" s="62"/>
      <c r="O1237" s="270">
        <f t="shared" si="250"/>
        <v>0</v>
      </c>
      <c r="P1237" s="272"/>
      <c r="Q1237" s="62"/>
      <c r="R1237" s="271">
        <f t="shared" si="251"/>
        <v>0</v>
      </c>
      <c r="S1237" s="272"/>
      <c r="T1237" s="62"/>
      <c r="U1237" s="270">
        <f t="shared" si="252"/>
        <v>0</v>
      </c>
      <c r="V1237" s="272"/>
      <c r="W1237" s="62"/>
      <c r="X1237" s="270">
        <f t="shared" si="253"/>
        <v>0</v>
      </c>
      <c r="Y1237" s="270">
        <f t="shared" si="254"/>
        <v>0</v>
      </c>
      <c r="Z1237" s="61"/>
      <c r="AA1237" s="61"/>
      <c r="AB1237" s="60" t="str">
        <f t="shared" si="255"/>
        <v/>
      </c>
      <c r="AC1237" s="21" t="b">
        <f t="shared" si="256"/>
        <v>0</v>
      </c>
      <c r="AD1237" s="21" t="b">
        <f t="shared" si="257"/>
        <v>0</v>
      </c>
      <c r="AE1237" s="21" t="b">
        <f t="shared" si="258"/>
        <v>0</v>
      </c>
      <c r="AF1237" s="21" t="b">
        <f ca="1">OR(AND($AC1237,NOT($AD1237)),AND($AC1237,OR(AND($G1237="",$H1237&lt;&gt;""),AND($G1237&lt;&gt;"",$H1237=""),AND($J1237="",$K1237&lt;&gt;""),AND($J1237&lt;&gt;"",$K1237=""),AND($M1237="",$N1237&lt;&gt;""),AND($M1237&lt;&gt;"",$N1237=""),AND($P1237="",$Q1237&lt;&gt;""),AND($P1237&lt;&gt;"",$Q1237=""),AND($S1237="",$T1237&lt;&gt;""),AND($S1237&lt;&gt;"",$T1237=""),AND($V1237="",$W1237&lt;&gt;""),AND($V1237&lt;&gt;"",$W1237=""))),AND($C1237&lt;&gt;"",$E1237&lt;&gt;"",LEFT(TRIM($C1237),1)&lt;&gt;LEFT(TRIM($E1237),1)),IF(OR($E1237="",$F1237=""),FALSE(),IFERROR(COUNTIF(INDIRECT("UNITS_"&amp;SUBSTITUTE(LEFT($E1237,FIND(" ",$E1237&amp;" ")-1),".","_")),$F1237)=0,TRUE())),AND($B1237&lt;&gt;"",OR(ISNUMBER(SEARCH("outro",LOWER($B1237))),ISNUMBER(SEARCH("divers",LOWER($B1237))),ISNUMBER(SEARCH("etc",LOWER($B1237))))),OR(AND(ISNUMBER(SEARCH("comunic",LOWER($B1237))),LEFT($E1237,3)&lt;&gt;"4.4"),AND(ISNUMBER(SEARCH("monitor",LOWER($B1237))),NOT(OR(LEFT($E1237,3)="1.5",LEFT($E1237,3)="2.5")))),AND($B1237&lt;&gt;"",OR(LEFT($C1237,1)="1",LEFT($C1237,1)="2"),$D1237=""),AND($D1237&lt;&gt;"",NOT(OR(LEFT($C1237,1)="1",LEFT($C1237,1)="2"))),AND($D1237&lt;&gt;"",COUNTIF(' PROJETO'!$B$14:$B$16,$D1237)=0),IF($D1237="",FALSE(),IF(COUNTIF(' PROJETO'!$B$14:$B$16,$D1237)=0,FALSE(),IFERROR(INDEX(' PROJETO'!$C$14:$C$16,MATCH($D1237,' PROJETO'!$B$14:$B$16,0))&lt;&gt;"Sim",FALSE()))))</f>
        <v>0</v>
      </c>
      <c r="AG1237" s="21" t="b">
        <f>AND($AC1237,$Y1237&gt;'CONFG.  LISTAS'!$F$4,$Z1237="",$AA1237="")</f>
        <v>0</v>
      </c>
      <c r="AH1237" s="21" t="str">
        <f t="shared" si="259"/>
        <v/>
      </c>
      <c r="AI1237" s="43" t="str">
        <f ca="1">IF(NOT($AC1237),"",IF(OR($B1237="",$C1237="",$E1237="",$F1237=""),"Preencha descrição, categoria, tipo e unidade.",IF(AND($B1237&lt;&gt;"",OR(LEFT($C1237,1)="1",LEFT($C1237,1)="2"),$D1237=""),"Informe a prática de restauração para itens diretos.",IF(AND($D1237&lt;&gt;"",NOT(OR(LEFT($C1237,1)="1",LEFT($C1237,1)="2"))),"Custos indiretos não devem pertencer a uma prática específica.",IF(AND($D1237&lt;&gt;"",COUNTIF(' PROJETO'!$B$14:$B$16,$D1237)=0),"Prática de restauração inválida ou não cadastrada.",IF(IF($D1237="",FALSE(),IF(COUNTIF(' PROJETO'!$B$14:$B$16,$D1237)=0,FALSE(),IFERROR(INDEX(' PROJETO'!$C$14:$C$16,MATCH($D1237,' PROJETO'!$B$14:$B$16,0))&lt;&gt;"Sim",FALSE()))),"A prática informada no item não foi selecionada na aba Projeto.",IF(AND(MAX($I1237,$L1237,$O1237,$R1237,$U1237,$X1237)&gt;'CONFG.  LISTAS'!$F$4,NOT(OR($Z1237&lt;&gt;"",$AA1237&lt;&gt;""))),"Memorial de cálculo ou anexo obrigatório não informado para item acima do limite.",IF(OR(AND($G1237&lt;&gt;"",$H1237&lt;&gt;"",OR($G1237&lt;=0,$H1237&lt;=0)),AND($J1237&lt;&gt;"",$K1237&lt;&gt;"",OR($J1237&lt;=0,$K1237&lt;=0)),AND($M1237&lt;&gt;"",$N1237&lt;&gt;"",OR($M1237&lt;=0,$N1237&lt;=0)),AND($P1237&lt;&gt;"",$Q1237&lt;&gt;"",OR($P1237&lt;=0,$Q1237&lt;=0)),AND($S1237&lt;&gt;"",$T1237&lt;&gt;"",OR($S1237&lt;=0,$T1237&lt;=0)),AND($V1237&lt;&gt;"",$W1237&lt;&gt;"",OR($V1237&lt;=0,$W1237&lt;=0))),"Revise os valores informados: valor unitário e quantidade devem ser maiores que zero.",IF(OR(AND($G1237="",$H1237&lt;&gt;""),AND($G1237&lt;&gt;"",$H1237=""),AND($J1237="",$K1237&lt;&gt;""),AND($J1237&lt;&gt;"",$K1237=""),AND($M1237="",$N1237&lt;&gt;""),AND($M1237&lt;&gt;"",$N1237=""),AND($P1237="",$Q1237&lt;&gt;""),AND($P1237&lt;&gt;"",$Q1237=""),AND($S1237="",$T1237&lt;&gt;""),AND($S1237&lt;&gt;"",$T1237=""),AND($V1237="",$W1237&lt;&gt;""),AND($V1237&lt;&gt;"",$W1237="")),"Há ano preenchido parcialmente: "&amp;TRIM(IF(AND($G1237="",$H1237&lt;&gt;""),"Ano 1 (falta valor unitário); ","")&amp;IF(AND($G1237&lt;&gt;"",$H1237=""),"Ano 1 (falta quantidade); ","")&amp;IF(AND($J1237="",$K1237&lt;&gt;""),"Ano 2 (falta valor unitário); ","")&amp;IF(AND($J1237&lt;&gt;"",$K1237=""),"Ano 2 (falta quantidade); ","")&amp;IF(AND($M1237="",$N1237&lt;&gt;""),"Ano 3 (falta valor unitário); ","")&amp;IF(AND($M1237&lt;&gt;"",$N1237=""),"Ano 3 (falta quantidade); ","")&amp;IF(AND($P1237="",$Q1237&lt;&gt;""),"Ano 4 (falta valor unitário); ","")&amp;IF(AND($P1237&lt;&gt;"",$Q1237=""),"Ano 4 (falta quantidade); ","")&amp;IF(AND($S1237="",$T1237&lt;&gt;""),"Ano 5 (falta valor unitário); ","")&amp;IF(AND($S1237&lt;&gt;"",$T1237=""),"Ano 5 (falta quantidade); ","")&amp;IF(AND($V1237="",$W1237&lt;&gt;""),"Ano 6 (falta valor unitário); ","")&amp;IF(AND($V1237&lt;&gt;"",$W1237=""),"Ano 6 (falta quantidade); ","")), IF(NOT(OR(AND($G1237&lt;&gt;"",$H1237&lt;&gt;""),AND($J1237&lt;&gt;"",$K1237&lt;&gt;""),AND($M1237&lt;&gt;"",$N1237&lt;&gt;""),AND($P1237&lt;&gt;"",$Q1237&lt;&gt;""),AND($S1237&lt;&gt;"",$T1237&lt;&gt;""),AND($V1237&lt;&gt;"",$W1237&lt;&gt;""))),"Informe pelo menos um ano completo com valor unitário e quantidade.",IF(AND($C1237&lt;&gt;"",$E1237&lt;&gt;"",LEFT(TRIM($C1237),1)&lt;&gt;LEFT(TRIM($E1237),1)),"Categoria e tipo estão incompatíveis.",IF(IF(OR($E1237="",$F1237=""),FALSE(),IFERROR(COUNTIF(INDIRECT("UNITS_"&amp;SUBSTITUTE(LEFT($E1237,FIND(" ",$E1237&amp;" ")-1),".","_")),$F1237)=0,TRUE())),"Unidade incompatível com o tipo selecionado.",IF(OR(AND(ISNUMBER(SEARCH("comunic",LOWER($B1237))),LEFT($E1237,3)&lt;&gt;"4.4"),AND(ISNUMBER(SEARCH("monitor",LOWER($B1237))),NOT(OR(LEFT($E1237,3)="1.5",LEFT($E1237,3)="2.5")))),"Revise a classificação do item conforme as regras de preenchimento.",IF(AND($B1237&lt;&gt;"",OR(ISNUMBER(SEARCH("outro",LOWER($B1237))),ISNUMBER(SEARCH("divers",LOWER($B1237))),ISNUMBER(SEARCH("kit",LOWER($B1237))),ISNUMBER(SEARCH("ferrament",LOWER($B1237))),ISNUMBER(SEARCH("epi",LOWER($B1237)))),NOT(OR($Z1237&lt;&gt;"",$AA1237&lt;&gt;""))),"Descrição muito genérica: detalhe melhor o item e registre o racional no memorial ou em anexo.",IF(AND($Y1237=0,$B1237&lt;&gt;"",OR($G1237&lt;&gt;"",$H1237&lt;&gt;"",$J1237&lt;&gt;"",$K1237&lt;&gt;"",$M1237&lt;&gt;"",$N1237&lt;&gt;"",$P1237&lt;&gt;"",$Q1237&lt;&gt;"",$S1237&lt;&gt;"",$T1237&lt;&gt;"",$V1237&lt;&gt;"",$W1237&lt;&gt;"")),"O item possui dados lançados, mas o total está zerado. Revise os valores informados.","")))))))))))))))</f>
        <v/>
      </c>
    </row>
    <row r="1238" spans="1:35" ht="14.25" customHeight="1" x14ac:dyDescent="0.25">
      <c r="A1238" s="57" t="str">
        <f t="shared" si="247"/>
        <v/>
      </c>
      <c r="B1238" s="58"/>
      <c r="C1238" s="58"/>
      <c r="D1238" s="58"/>
      <c r="E1238" s="58"/>
      <c r="F1238" s="58"/>
      <c r="G1238" s="269"/>
      <c r="H1238" s="59"/>
      <c r="I1238" s="273">
        <f t="shared" si="248"/>
        <v>0</v>
      </c>
      <c r="J1238" s="269"/>
      <c r="K1238" s="59"/>
      <c r="L1238" s="270">
        <f t="shared" si="249"/>
        <v>0</v>
      </c>
      <c r="M1238" s="269"/>
      <c r="N1238" s="59"/>
      <c r="O1238" s="270">
        <f t="shared" si="250"/>
        <v>0</v>
      </c>
      <c r="P1238" s="269"/>
      <c r="Q1238" s="59"/>
      <c r="R1238" s="271">
        <f t="shared" si="251"/>
        <v>0</v>
      </c>
      <c r="S1238" s="269"/>
      <c r="T1238" s="59"/>
      <c r="U1238" s="270">
        <f t="shared" si="252"/>
        <v>0</v>
      </c>
      <c r="V1238" s="269"/>
      <c r="W1238" s="59"/>
      <c r="X1238" s="270">
        <f t="shared" si="253"/>
        <v>0</v>
      </c>
      <c r="Y1238" s="270">
        <f t="shared" si="254"/>
        <v>0</v>
      </c>
      <c r="Z1238" s="58"/>
      <c r="AA1238" s="58"/>
      <c r="AB1238" s="60" t="str">
        <f t="shared" si="255"/>
        <v/>
      </c>
      <c r="AC1238" s="21" t="b">
        <f t="shared" si="256"/>
        <v>0</v>
      </c>
      <c r="AD1238" s="21" t="b">
        <f t="shared" si="257"/>
        <v>0</v>
      </c>
      <c r="AE1238" s="21" t="b">
        <f t="shared" si="258"/>
        <v>0</v>
      </c>
      <c r="AF1238" s="21" t="b">
        <f ca="1">OR(AND($AC1238,NOT($AD1238)),AND($AC1238,OR(AND($G1238="",$H1238&lt;&gt;""),AND($G1238&lt;&gt;"",$H1238=""),AND($J1238="",$K1238&lt;&gt;""),AND($J1238&lt;&gt;"",$K1238=""),AND($M1238="",$N1238&lt;&gt;""),AND($M1238&lt;&gt;"",$N1238=""),AND($P1238="",$Q1238&lt;&gt;""),AND($P1238&lt;&gt;"",$Q1238=""),AND($S1238="",$T1238&lt;&gt;""),AND($S1238&lt;&gt;"",$T1238=""),AND($V1238="",$W1238&lt;&gt;""),AND($V1238&lt;&gt;"",$W1238=""))),AND($C1238&lt;&gt;"",$E1238&lt;&gt;"",LEFT(TRIM($C1238),1)&lt;&gt;LEFT(TRIM($E1238),1)),IF(OR($E1238="",$F1238=""),FALSE(),IFERROR(COUNTIF(INDIRECT("UNITS_"&amp;SUBSTITUTE(LEFT($E1238,FIND(" ",$E1238&amp;" ")-1),".","_")),$F1238)=0,TRUE())),AND($B1238&lt;&gt;"",OR(ISNUMBER(SEARCH("outro",LOWER($B1238))),ISNUMBER(SEARCH("divers",LOWER($B1238))),ISNUMBER(SEARCH("etc",LOWER($B1238))))),OR(AND(ISNUMBER(SEARCH("comunic",LOWER($B1238))),LEFT($E1238,3)&lt;&gt;"4.4"),AND(ISNUMBER(SEARCH("monitor",LOWER($B1238))),NOT(OR(LEFT($E1238,3)="1.5",LEFT($E1238,3)="2.5")))),AND($B1238&lt;&gt;"",OR(LEFT($C1238,1)="1",LEFT($C1238,1)="2"),$D1238=""),AND($D1238&lt;&gt;"",NOT(OR(LEFT($C1238,1)="1",LEFT($C1238,1)="2"))),AND($D1238&lt;&gt;"",COUNTIF(' PROJETO'!$B$14:$B$16,$D1238)=0),IF($D1238="",FALSE(),IF(COUNTIF(' PROJETO'!$B$14:$B$16,$D1238)=0,FALSE(),IFERROR(INDEX(' PROJETO'!$C$14:$C$16,MATCH($D1238,' PROJETO'!$B$14:$B$16,0))&lt;&gt;"Sim",FALSE()))))</f>
        <v>0</v>
      </c>
      <c r="AG1238" s="21" t="b">
        <f>AND($AC1238,$Y1238&gt;'CONFG.  LISTAS'!$F$4,$Z1238="",$AA1238="")</f>
        <v>0</v>
      </c>
      <c r="AH1238" s="21" t="str">
        <f t="shared" si="259"/>
        <v/>
      </c>
      <c r="AI1238" s="43" t="str">
        <f ca="1">IF(NOT($AC1238),"",IF(OR($B1238="",$C1238="",$E1238="",$F1238=""),"Preencha descrição, categoria, tipo e unidade.",IF(AND($B1238&lt;&gt;"",OR(LEFT($C1238,1)="1",LEFT($C1238,1)="2"),$D1238=""),"Informe a prática de restauração para itens diretos.",IF(AND($D1238&lt;&gt;"",NOT(OR(LEFT($C1238,1)="1",LEFT($C1238,1)="2"))),"Custos indiretos não devem pertencer a uma prática específica.",IF(AND($D1238&lt;&gt;"",COUNTIF(' PROJETO'!$B$14:$B$16,$D1238)=0),"Prática de restauração inválida ou não cadastrada.",IF(IF($D1238="",FALSE(),IF(COUNTIF(' PROJETO'!$B$14:$B$16,$D1238)=0,FALSE(),IFERROR(INDEX(' PROJETO'!$C$14:$C$16,MATCH($D1238,' PROJETO'!$B$14:$B$16,0))&lt;&gt;"Sim",FALSE()))),"A prática informada no item não foi selecionada na aba Projeto.",IF(AND(MAX($I1238,$L1238,$O1238,$R1238,$U1238,$X1238)&gt;'CONFG.  LISTAS'!$F$4,NOT(OR($Z1238&lt;&gt;"",$AA1238&lt;&gt;""))),"Memorial de cálculo ou anexo obrigatório não informado para item acima do limite.",IF(OR(AND($G1238&lt;&gt;"",$H1238&lt;&gt;"",OR($G1238&lt;=0,$H1238&lt;=0)),AND($J1238&lt;&gt;"",$K1238&lt;&gt;"",OR($J1238&lt;=0,$K1238&lt;=0)),AND($M1238&lt;&gt;"",$N1238&lt;&gt;"",OR($M1238&lt;=0,$N1238&lt;=0)),AND($P1238&lt;&gt;"",$Q1238&lt;&gt;"",OR($P1238&lt;=0,$Q1238&lt;=0)),AND($S1238&lt;&gt;"",$T1238&lt;&gt;"",OR($S1238&lt;=0,$T1238&lt;=0)),AND($V1238&lt;&gt;"",$W1238&lt;&gt;"",OR($V1238&lt;=0,$W1238&lt;=0))),"Revise os valores informados: valor unitário e quantidade devem ser maiores que zero.",IF(OR(AND($G1238="",$H1238&lt;&gt;""),AND($G1238&lt;&gt;"",$H1238=""),AND($J1238="",$K1238&lt;&gt;""),AND($J1238&lt;&gt;"",$K1238=""),AND($M1238="",$N1238&lt;&gt;""),AND($M1238&lt;&gt;"",$N1238=""),AND($P1238="",$Q1238&lt;&gt;""),AND($P1238&lt;&gt;"",$Q1238=""),AND($S1238="",$T1238&lt;&gt;""),AND($S1238&lt;&gt;"",$T1238=""),AND($V1238="",$W1238&lt;&gt;""),AND($V1238&lt;&gt;"",$W1238="")),"Há ano preenchido parcialmente: "&amp;TRIM(IF(AND($G1238="",$H1238&lt;&gt;""),"Ano 1 (falta valor unitário); ","")&amp;IF(AND($G1238&lt;&gt;"",$H1238=""),"Ano 1 (falta quantidade); ","")&amp;IF(AND($J1238="",$K1238&lt;&gt;""),"Ano 2 (falta valor unitário); ","")&amp;IF(AND($J1238&lt;&gt;"",$K1238=""),"Ano 2 (falta quantidade); ","")&amp;IF(AND($M1238="",$N1238&lt;&gt;""),"Ano 3 (falta valor unitário); ","")&amp;IF(AND($M1238&lt;&gt;"",$N1238=""),"Ano 3 (falta quantidade); ","")&amp;IF(AND($P1238="",$Q1238&lt;&gt;""),"Ano 4 (falta valor unitário); ","")&amp;IF(AND($P1238&lt;&gt;"",$Q1238=""),"Ano 4 (falta quantidade); ","")&amp;IF(AND($S1238="",$T1238&lt;&gt;""),"Ano 5 (falta valor unitário); ","")&amp;IF(AND($S1238&lt;&gt;"",$T1238=""),"Ano 5 (falta quantidade); ","")&amp;IF(AND($V1238="",$W1238&lt;&gt;""),"Ano 6 (falta valor unitário); ","")&amp;IF(AND($V1238&lt;&gt;"",$W1238=""),"Ano 6 (falta quantidade); ","")), IF(NOT(OR(AND($G1238&lt;&gt;"",$H1238&lt;&gt;""),AND($J1238&lt;&gt;"",$K1238&lt;&gt;""),AND($M1238&lt;&gt;"",$N1238&lt;&gt;""),AND($P1238&lt;&gt;"",$Q1238&lt;&gt;""),AND($S1238&lt;&gt;"",$T1238&lt;&gt;""),AND($V1238&lt;&gt;"",$W1238&lt;&gt;""))),"Informe pelo menos um ano completo com valor unitário e quantidade.",IF(AND($C1238&lt;&gt;"",$E1238&lt;&gt;"",LEFT(TRIM($C1238),1)&lt;&gt;LEFT(TRIM($E1238),1)),"Categoria e tipo estão incompatíveis.",IF(IF(OR($E1238="",$F1238=""),FALSE(),IFERROR(COUNTIF(INDIRECT("UNITS_"&amp;SUBSTITUTE(LEFT($E1238,FIND(" ",$E1238&amp;" ")-1),".","_")),$F1238)=0,TRUE())),"Unidade incompatível com o tipo selecionado.",IF(OR(AND(ISNUMBER(SEARCH("comunic",LOWER($B1238))),LEFT($E1238,3)&lt;&gt;"4.4"),AND(ISNUMBER(SEARCH("monitor",LOWER($B1238))),NOT(OR(LEFT($E1238,3)="1.5",LEFT($E1238,3)="2.5")))),"Revise a classificação do item conforme as regras de preenchimento.",IF(AND($B1238&lt;&gt;"",OR(ISNUMBER(SEARCH("outro",LOWER($B1238))),ISNUMBER(SEARCH("divers",LOWER($B1238))),ISNUMBER(SEARCH("kit",LOWER($B1238))),ISNUMBER(SEARCH("ferrament",LOWER($B1238))),ISNUMBER(SEARCH("epi",LOWER($B1238)))),NOT(OR($Z1238&lt;&gt;"",$AA1238&lt;&gt;""))),"Descrição muito genérica: detalhe melhor o item e registre o racional no memorial ou em anexo.",IF(AND($Y1238=0,$B1238&lt;&gt;"",OR($G1238&lt;&gt;"",$H1238&lt;&gt;"",$J1238&lt;&gt;"",$K1238&lt;&gt;"",$M1238&lt;&gt;"",$N1238&lt;&gt;"",$P1238&lt;&gt;"",$Q1238&lt;&gt;"",$S1238&lt;&gt;"",$T1238&lt;&gt;"",$V1238&lt;&gt;"",$W1238&lt;&gt;"")),"O item possui dados lançados, mas o total está zerado. Revise os valores informados.","")))))))))))))))</f>
        <v/>
      </c>
    </row>
    <row r="1239" spans="1:35" ht="14.25" customHeight="1" x14ac:dyDescent="0.25">
      <c r="A1239" s="57" t="str">
        <f t="shared" si="247"/>
        <v/>
      </c>
      <c r="B1239" s="61"/>
      <c r="C1239" s="61"/>
      <c r="D1239" s="58"/>
      <c r="E1239" s="61"/>
      <c r="F1239" s="61"/>
      <c r="G1239" s="272"/>
      <c r="H1239" s="62"/>
      <c r="I1239" s="273">
        <f t="shared" si="248"/>
        <v>0</v>
      </c>
      <c r="J1239" s="272"/>
      <c r="K1239" s="62"/>
      <c r="L1239" s="270">
        <f t="shared" si="249"/>
        <v>0</v>
      </c>
      <c r="M1239" s="272"/>
      <c r="N1239" s="62"/>
      <c r="O1239" s="270">
        <f t="shared" si="250"/>
        <v>0</v>
      </c>
      <c r="P1239" s="272"/>
      <c r="Q1239" s="62"/>
      <c r="R1239" s="271">
        <f t="shared" si="251"/>
        <v>0</v>
      </c>
      <c r="S1239" s="272"/>
      <c r="T1239" s="62"/>
      <c r="U1239" s="270">
        <f t="shared" si="252"/>
        <v>0</v>
      </c>
      <c r="V1239" s="272"/>
      <c r="W1239" s="62"/>
      <c r="X1239" s="270">
        <f t="shared" si="253"/>
        <v>0</v>
      </c>
      <c r="Y1239" s="270">
        <f t="shared" si="254"/>
        <v>0</v>
      </c>
      <c r="Z1239" s="61"/>
      <c r="AA1239" s="61"/>
      <c r="AB1239" s="60" t="str">
        <f t="shared" si="255"/>
        <v/>
      </c>
      <c r="AC1239" s="21" t="b">
        <f t="shared" si="256"/>
        <v>0</v>
      </c>
      <c r="AD1239" s="21" t="b">
        <f t="shared" si="257"/>
        <v>0</v>
      </c>
      <c r="AE1239" s="21" t="b">
        <f t="shared" si="258"/>
        <v>0</v>
      </c>
      <c r="AF1239" s="21" t="b">
        <f ca="1">OR(AND($AC1239,NOT($AD1239)),AND($AC1239,OR(AND($G1239="",$H1239&lt;&gt;""),AND($G1239&lt;&gt;"",$H1239=""),AND($J1239="",$K1239&lt;&gt;""),AND($J1239&lt;&gt;"",$K1239=""),AND($M1239="",$N1239&lt;&gt;""),AND($M1239&lt;&gt;"",$N1239=""),AND($P1239="",$Q1239&lt;&gt;""),AND($P1239&lt;&gt;"",$Q1239=""),AND($S1239="",$T1239&lt;&gt;""),AND($S1239&lt;&gt;"",$T1239=""),AND($V1239="",$W1239&lt;&gt;""),AND($V1239&lt;&gt;"",$W1239=""))),AND($C1239&lt;&gt;"",$E1239&lt;&gt;"",LEFT(TRIM($C1239),1)&lt;&gt;LEFT(TRIM($E1239),1)),IF(OR($E1239="",$F1239=""),FALSE(),IFERROR(COUNTIF(INDIRECT("UNITS_"&amp;SUBSTITUTE(LEFT($E1239,FIND(" ",$E1239&amp;" ")-1),".","_")),$F1239)=0,TRUE())),AND($B1239&lt;&gt;"",OR(ISNUMBER(SEARCH("outro",LOWER($B1239))),ISNUMBER(SEARCH("divers",LOWER($B1239))),ISNUMBER(SEARCH("etc",LOWER($B1239))))),OR(AND(ISNUMBER(SEARCH("comunic",LOWER($B1239))),LEFT($E1239,3)&lt;&gt;"4.4"),AND(ISNUMBER(SEARCH("monitor",LOWER($B1239))),NOT(OR(LEFT($E1239,3)="1.5",LEFT($E1239,3)="2.5")))),AND($B1239&lt;&gt;"",OR(LEFT($C1239,1)="1",LEFT($C1239,1)="2"),$D1239=""),AND($D1239&lt;&gt;"",NOT(OR(LEFT($C1239,1)="1",LEFT($C1239,1)="2"))),AND($D1239&lt;&gt;"",COUNTIF(' PROJETO'!$B$14:$B$16,$D1239)=0),IF($D1239="",FALSE(),IF(COUNTIF(' PROJETO'!$B$14:$B$16,$D1239)=0,FALSE(),IFERROR(INDEX(' PROJETO'!$C$14:$C$16,MATCH($D1239,' PROJETO'!$B$14:$B$16,0))&lt;&gt;"Sim",FALSE()))))</f>
        <v>0</v>
      </c>
      <c r="AG1239" s="21" t="b">
        <f>AND($AC1239,$Y1239&gt;'CONFG.  LISTAS'!$F$4,$Z1239="",$AA1239="")</f>
        <v>0</v>
      </c>
      <c r="AH1239" s="21" t="str">
        <f t="shared" si="259"/>
        <v/>
      </c>
      <c r="AI1239" s="43" t="str">
        <f ca="1">IF(NOT($AC1239),"",IF(OR($B1239="",$C1239="",$E1239="",$F1239=""),"Preencha descrição, categoria, tipo e unidade.",IF(AND($B1239&lt;&gt;"",OR(LEFT($C1239,1)="1",LEFT($C1239,1)="2"),$D1239=""),"Informe a prática de restauração para itens diretos.",IF(AND($D1239&lt;&gt;"",NOT(OR(LEFT($C1239,1)="1",LEFT($C1239,1)="2"))),"Custos indiretos não devem pertencer a uma prática específica.",IF(AND($D1239&lt;&gt;"",COUNTIF(' PROJETO'!$B$14:$B$16,$D1239)=0),"Prática de restauração inválida ou não cadastrada.",IF(IF($D1239="",FALSE(),IF(COUNTIF(' PROJETO'!$B$14:$B$16,$D1239)=0,FALSE(),IFERROR(INDEX(' PROJETO'!$C$14:$C$16,MATCH($D1239,' PROJETO'!$B$14:$B$16,0))&lt;&gt;"Sim",FALSE()))),"A prática informada no item não foi selecionada na aba Projeto.",IF(AND(MAX($I1239,$L1239,$O1239,$R1239,$U1239,$X1239)&gt;'CONFG.  LISTAS'!$F$4,NOT(OR($Z1239&lt;&gt;"",$AA1239&lt;&gt;""))),"Memorial de cálculo ou anexo obrigatório não informado para item acima do limite.",IF(OR(AND($G1239&lt;&gt;"",$H1239&lt;&gt;"",OR($G1239&lt;=0,$H1239&lt;=0)),AND($J1239&lt;&gt;"",$K1239&lt;&gt;"",OR($J1239&lt;=0,$K1239&lt;=0)),AND($M1239&lt;&gt;"",$N1239&lt;&gt;"",OR($M1239&lt;=0,$N1239&lt;=0)),AND($P1239&lt;&gt;"",$Q1239&lt;&gt;"",OR($P1239&lt;=0,$Q1239&lt;=0)),AND($S1239&lt;&gt;"",$T1239&lt;&gt;"",OR($S1239&lt;=0,$T1239&lt;=0)),AND($V1239&lt;&gt;"",$W1239&lt;&gt;"",OR($V1239&lt;=0,$W1239&lt;=0))),"Revise os valores informados: valor unitário e quantidade devem ser maiores que zero.",IF(OR(AND($G1239="",$H1239&lt;&gt;""),AND($G1239&lt;&gt;"",$H1239=""),AND($J1239="",$K1239&lt;&gt;""),AND($J1239&lt;&gt;"",$K1239=""),AND($M1239="",$N1239&lt;&gt;""),AND($M1239&lt;&gt;"",$N1239=""),AND($P1239="",$Q1239&lt;&gt;""),AND($P1239&lt;&gt;"",$Q1239=""),AND($S1239="",$T1239&lt;&gt;""),AND($S1239&lt;&gt;"",$T1239=""),AND($V1239="",$W1239&lt;&gt;""),AND($V1239&lt;&gt;"",$W1239="")),"Há ano preenchido parcialmente: "&amp;TRIM(IF(AND($G1239="",$H1239&lt;&gt;""),"Ano 1 (falta valor unitário); ","")&amp;IF(AND($G1239&lt;&gt;"",$H1239=""),"Ano 1 (falta quantidade); ","")&amp;IF(AND($J1239="",$K1239&lt;&gt;""),"Ano 2 (falta valor unitário); ","")&amp;IF(AND($J1239&lt;&gt;"",$K1239=""),"Ano 2 (falta quantidade); ","")&amp;IF(AND($M1239="",$N1239&lt;&gt;""),"Ano 3 (falta valor unitário); ","")&amp;IF(AND($M1239&lt;&gt;"",$N1239=""),"Ano 3 (falta quantidade); ","")&amp;IF(AND($P1239="",$Q1239&lt;&gt;""),"Ano 4 (falta valor unitário); ","")&amp;IF(AND($P1239&lt;&gt;"",$Q1239=""),"Ano 4 (falta quantidade); ","")&amp;IF(AND($S1239="",$T1239&lt;&gt;""),"Ano 5 (falta valor unitário); ","")&amp;IF(AND($S1239&lt;&gt;"",$T1239=""),"Ano 5 (falta quantidade); ","")&amp;IF(AND($V1239="",$W1239&lt;&gt;""),"Ano 6 (falta valor unitário); ","")&amp;IF(AND($V1239&lt;&gt;"",$W1239=""),"Ano 6 (falta quantidade); ","")), IF(NOT(OR(AND($G1239&lt;&gt;"",$H1239&lt;&gt;""),AND($J1239&lt;&gt;"",$K1239&lt;&gt;""),AND($M1239&lt;&gt;"",$N1239&lt;&gt;""),AND($P1239&lt;&gt;"",$Q1239&lt;&gt;""),AND($S1239&lt;&gt;"",$T1239&lt;&gt;""),AND($V1239&lt;&gt;"",$W1239&lt;&gt;""))),"Informe pelo menos um ano completo com valor unitário e quantidade.",IF(AND($C1239&lt;&gt;"",$E1239&lt;&gt;"",LEFT(TRIM($C1239),1)&lt;&gt;LEFT(TRIM($E1239),1)),"Categoria e tipo estão incompatíveis.",IF(IF(OR($E1239="",$F1239=""),FALSE(),IFERROR(COUNTIF(INDIRECT("UNITS_"&amp;SUBSTITUTE(LEFT($E1239,FIND(" ",$E1239&amp;" ")-1),".","_")),$F1239)=0,TRUE())),"Unidade incompatível com o tipo selecionado.",IF(OR(AND(ISNUMBER(SEARCH("comunic",LOWER($B1239))),LEFT($E1239,3)&lt;&gt;"4.4"),AND(ISNUMBER(SEARCH("monitor",LOWER($B1239))),NOT(OR(LEFT($E1239,3)="1.5",LEFT($E1239,3)="2.5")))),"Revise a classificação do item conforme as regras de preenchimento.",IF(AND($B1239&lt;&gt;"",OR(ISNUMBER(SEARCH("outro",LOWER($B1239))),ISNUMBER(SEARCH("divers",LOWER($B1239))),ISNUMBER(SEARCH("kit",LOWER($B1239))),ISNUMBER(SEARCH("ferrament",LOWER($B1239))),ISNUMBER(SEARCH("epi",LOWER($B1239)))),NOT(OR($Z1239&lt;&gt;"",$AA1239&lt;&gt;""))),"Descrição muito genérica: detalhe melhor o item e registre o racional no memorial ou em anexo.",IF(AND($Y1239=0,$B1239&lt;&gt;"",OR($G1239&lt;&gt;"",$H1239&lt;&gt;"",$J1239&lt;&gt;"",$K1239&lt;&gt;"",$M1239&lt;&gt;"",$N1239&lt;&gt;"",$P1239&lt;&gt;"",$Q1239&lt;&gt;"",$S1239&lt;&gt;"",$T1239&lt;&gt;"",$V1239&lt;&gt;"",$W1239&lt;&gt;"")),"O item possui dados lançados, mas o total está zerado. Revise os valores informados.","")))))))))))))))</f>
        <v/>
      </c>
    </row>
    <row r="1240" spans="1:35" ht="14.25" customHeight="1" x14ac:dyDescent="0.25">
      <c r="A1240" s="57" t="str">
        <f t="shared" si="247"/>
        <v/>
      </c>
      <c r="B1240" s="58"/>
      <c r="C1240" s="58"/>
      <c r="D1240" s="58"/>
      <c r="E1240" s="58"/>
      <c r="F1240" s="58"/>
      <c r="G1240" s="269"/>
      <c r="H1240" s="59"/>
      <c r="I1240" s="273">
        <f t="shared" si="248"/>
        <v>0</v>
      </c>
      <c r="J1240" s="269"/>
      <c r="K1240" s="59"/>
      <c r="L1240" s="270">
        <f t="shared" si="249"/>
        <v>0</v>
      </c>
      <c r="M1240" s="269"/>
      <c r="N1240" s="59"/>
      <c r="O1240" s="270">
        <f t="shared" si="250"/>
        <v>0</v>
      </c>
      <c r="P1240" s="269"/>
      <c r="Q1240" s="59"/>
      <c r="R1240" s="271">
        <f t="shared" si="251"/>
        <v>0</v>
      </c>
      <c r="S1240" s="269"/>
      <c r="T1240" s="59"/>
      <c r="U1240" s="270">
        <f t="shared" si="252"/>
        <v>0</v>
      </c>
      <c r="V1240" s="269"/>
      <c r="W1240" s="59"/>
      <c r="X1240" s="270">
        <f t="shared" si="253"/>
        <v>0</v>
      </c>
      <c r="Y1240" s="270">
        <f t="shared" si="254"/>
        <v>0</v>
      </c>
      <c r="Z1240" s="58"/>
      <c r="AA1240" s="58"/>
      <c r="AB1240" s="60" t="str">
        <f t="shared" si="255"/>
        <v/>
      </c>
      <c r="AC1240" s="21" t="b">
        <f t="shared" si="256"/>
        <v>0</v>
      </c>
      <c r="AD1240" s="21" t="b">
        <f t="shared" si="257"/>
        <v>0</v>
      </c>
      <c r="AE1240" s="21" t="b">
        <f t="shared" si="258"/>
        <v>0</v>
      </c>
      <c r="AF1240" s="21" t="b">
        <f ca="1">OR(AND($AC1240,NOT($AD1240)),AND($AC1240,OR(AND($G1240="",$H1240&lt;&gt;""),AND($G1240&lt;&gt;"",$H1240=""),AND($J1240="",$K1240&lt;&gt;""),AND($J1240&lt;&gt;"",$K1240=""),AND($M1240="",$N1240&lt;&gt;""),AND($M1240&lt;&gt;"",$N1240=""),AND($P1240="",$Q1240&lt;&gt;""),AND($P1240&lt;&gt;"",$Q1240=""),AND($S1240="",$T1240&lt;&gt;""),AND($S1240&lt;&gt;"",$T1240=""),AND($V1240="",$W1240&lt;&gt;""),AND($V1240&lt;&gt;"",$W1240=""))),AND($C1240&lt;&gt;"",$E1240&lt;&gt;"",LEFT(TRIM($C1240),1)&lt;&gt;LEFT(TRIM($E1240),1)),IF(OR($E1240="",$F1240=""),FALSE(),IFERROR(COUNTIF(INDIRECT("UNITS_"&amp;SUBSTITUTE(LEFT($E1240,FIND(" ",$E1240&amp;" ")-1),".","_")),$F1240)=0,TRUE())),AND($B1240&lt;&gt;"",OR(ISNUMBER(SEARCH("outro",LOWER($B1240))),ISNUMBER(SEARCH("divers",LOWER($B1240))),ISNUMBER(SEARCH("etc",LOWER($B1240))))),OR(AND(ISNUMBER(SEARCH("comunic",LOWER($B1240))),LEFT($E1240,3)&lt;&gt;"4.4"),AND(ISNUMBER(SEARCH("monitor",LOWER($B1240))),NOT(OR(LEFT($E1240,3)="1.5",LEFT($E1240,3)="2.5")))),AND($B1240&lt;&gt;"",OR(LEFT($C1240,1)="1",LEFT($C1240,1)="2"),$D1240=""),AND($D1240&lt;&gt;"",NOT(OR(LEFT($C1240,1)="1",LEFT($C1240,1)="2"))),AND($D1240&lt;&gt;"",COUNTIF(' PROJETO'!$B$14:$B$16,$D1240)=0),IF($D1240="",FALSE(),IF(COUNTIF(' PROJETO'!$B$14:$B$16,$D1240)=0,FALSE(),IFERROR(INDEX(' PROJETO'!$C$14:$C$16,MATCH($D1240,' PROJETO'!$B$14:$B$16,0))&lt;&gt;"Sim",FALSE()))))</f>
        <v>0</v>
      </c>
      <c r="AG1240" s="21" t="b">
        <f>AND($AC1240,$Y1240&gt;'CONFG.  LISTAS'!$F$4,$Z1240="",$AA1240="")</f>
        <v>0</v>
      </c>
      <c r="AH1240" s="21" t="str">
        <f t="shared" si="259"/>
        <v/>
      </c>
      <c r="AI1240" s="43" t="str">
        <f ca="1">IF(NOT($AC1240),"",IF(OR($B1240="",$C1240="",$E1240="",$F1240=""),"Preencha descrição, categoria, tipo e unidade.",IF(AND($B1240&lt;&gt;"",OR(LEFT($C1240,1)="1",LEFT($C1240,1)="2"),$D1240=""),"Informe a prática de restauração para itens diretos.",IF(AND($D1240&lt;&gt;"",NOT(OR(LEFT($C1240,1)="1",LEFT($C1240,1)="2"))),"Custos indiretos não devem pertencer a uma prática específica.",IF(AND($D1240&lt;&gt;"",COUNTIF(' PROJETO'!$B$14:$B$16,$D1240)=0),"Prática de restauração inválida ou não cadastrada.",IF(IF($D1240="",FALSE(),IF(COUNTIF(' PROJETO'!$B$14:$B$16,$D1240)=0,FALSE(),IFERROR(INDEX(' PROJETO'!$C$14:$C$16,MATCH($D1240,' PROJETO'!$B$14:$B$16,0))&lt;&gt;"Sim",FALSE()))),"A prática informada no item não foi selecionada na aba Projeto.",IF(AND(MAX($I1240,$L1240,$O1240,$R1240,$U1240,$X1240)&gt;'CONFG.  LISTAS'!$F$4,NOT(OR($Z1240&lt;&gt;"",$AA1240&lt;&gt;""))),"Memorial de cálculo ou anexo obrigatório não informado para item acima do limite.",IF(OR(AND($G1240&lt;&gt;"",$H1240&lt;&gt;"",OR($G1240&lt;=0,$H1240&lt;=0)),AND($J1240&lt;&gt;"",$K1240&lt;&gt;"",OR($J1240&lt;=0,$K1240&lt;=0)),AND($M1240&lt;&gt;"",$N1240&lt;&gt;"",OR($M1240&lt;=0,$N1240&lt;=0)),AND($P1240&lt;&gt;"",$Q1240&lt;&gt;"",OR($P1240&lt;=0,$Q1240&lt;=0)),AND($S1240&lt;&gt;"",$T1240&lt;&gt;"",OR($S1240&lt;=0,$T1240&lt;=0)),AND($V1240&lt;&gt;"",$W1240&lt;&gt;"",OR($V1240&lt;=0,$W1240&lt;=0))),"Revise os valores informados: valor unitário e quantidade devem ser maiores que zero.",IF(OR(AND($G1240="",$H1240&lt;&gt;""),AND($G1240&lt;&gt;"",$H1240=""),AND($J1240="",$K1240&lt;&gt;""),AND($J1240&lt;&gt;"",$K1240=""),AND($M1240="",$N1240&lt;&gt;""),AND($M1240&lt;&gt;"",$N1240=""),AND($P1240="",$Q1240&lt;&gt;""),AND($P1240&lt;&gt;"",$Q1240=""),AND($S1240="",$T1240&lt;&gt;""),AND($S1240&lt;&gt;"",$T1240=""),AND($V1240="",$W1240&lt;&gt;""),AND($V1240&lt;&gt;"",$W1240="")),"Há ano preenchido parcialmente: "&amp;TRIM(IF(AND($G1240="",$H1240&lt;&gt;""),"Ano 1 (falta valor unitário); ","")&amp;IF(AND($G1240&lt;&gt;"",$H1240=""),"Ano 1 (falta quantidade); ","")&amp;IF(AND($J1240="",$K1240&lt;&gt;""),"Ano 2 (falta valor unitário); ","")&amp;IF(AND($J1240&lt;&gt;"",$K1240=""),"Ano 2 (falta quantidade); ","")&amp;IF(AND($M1240="",$N1240&lt;&gt;""),"Ano 3 (falta valor unitário); ","")&amp;IF(AND($M1240&lt;&gt;"",$N1240=""),"Ano 3 (falta quantidade); ","")&amp;IF(AND($P1240="",$Q1240&lt;&gt;""),"Ano 4 (falta valor unitário); ","")&amp;IF(AND($P1240&lt;&gt;"",$Q1240=""),"Ano 4 (falta quantidade); ","")&amp;IF(AND($S1240="",$T1240&lt;&gt;""),"Ano 5 (falta valor unitário); ","")&amp;IF(AND($S1240&lt;&gt;"",$T1240=""),"Ano 5 (falta quantidade); ","")&amp;IF(AND($V1240="",$W1240&lt;&gt;""),"Ano 6 (falta valor unitário); ","")&amp;IF(AND($V1240&lt;&gt;"",$W1240=""),"Ano 6 (falta quantidade); ","")), IF(NOT(OR(AND($G1240&lt;&gt;"",$H1240&lt;&gt;""),AND($J1240&lt;&gt;"",$K1240&lt;&gt;""),AND($M1240&lt;&gt;"",$N1240&lt;&gt;""),AND($P1240&lt;&gt;"",$Q1240&lt;&gt;""),AND($S1240&lt;&gt;"",$T1240&lt;&gt;""),AND($V1240&lt;&gt;"",$W1240&lt;&gt;""))),"Informe pelo menos um ano completo com valor unitário e quantidade.",IF(AND($C1240&lt;&gt;"",$E1240&lt;&gt;"",LEFT(TRIM($C1240),1)&lt;&gt;LEFT(TRIM($E1240),1)),"Categoria e tipo estão incompatíveis.",IF(IF(OR($E1240="",$F1240=""),FALSE(),IFERROR(COUNTIF(INDIRECT("UNITS_"&amp;SUBSTITUTE(LEFT($E1240,FIND(" ",$E1240&amp;" ")-1),".","_")),$F1240)=0,TRUE())),"Unidade incompatível com o tipo selecionado.",IF(OR(AND(ISNUMBER(SEARCH("comunic",LOWER($B1240))),LEFT($E1240,3)&lt;&gt;"4.4"),AND(ISNUMBER(SEARCH("monitor",LOWER($B1240))),NOT(OR(LEFT($E1240,3)="1.5",LEFT($E1240,3)="2.5")))),"Revise a classificação do item conforme as regras de preenchimento.",IF(AND($B1240&lt;&gt;"",OR(ISNUMBER(SEARCH("outro",LOWER($B1240))),ISNUMBER(SEARCH("divers",LOWER($B1240))),ISNUMBER(SEARCH("kit",LOWER($B1240))),ISNUMBER(SEARCH("ferrament",LOWER($B1240))),ISNUMBER(SEARCH("epi",LOWER($B1240)))),NOT(OR($Z1240&lt;&gt;"",$AA1240&lt;&gt;""))),"Descrição muito genérica: detalhe melhor o item e registre o racional no memorial ou em anexo.",IF(AND($Y1240=0,$B1240&lt;&gt;"",OR($G1240&lt;&gt;"",$H1240&lt;&gt;"",$J1240&lt;&gt;"",$K1240&lt;&gt;"",$M1240&lt;&gt;"",$N1240&lt;&gt;"",$P1240&lt;&gt;"",$Q1240&lt;&gt;"",$S1240&lt;&gt;"",$T1240&lt;&gt;"",$V1240&lt;&gt;"",$W1240&lt;&gt;"")),"O item possui dados lançados, mas o total está zerado. Revise os valores informados.","")))))))))))))))</f>
        <v/>
      </c>
    </row>
    <row r="1241" spans="1:35" ht="14.25" customHeight="1" x14ac:dyDescent="0.25">
      <c r="A1241" s="57" t="str">
        <f t="shared" si="247"/>
        <v/>
      </c>
      <c r="B1241" s="61"/>
      <c r="C1241" s="61"/>
      <c r="D1241" s="58"/>
      <c r="E1241" s="61"/>
      <c r="F1241" s="61"/>
      <c r="G1241" s="272"/>
      <c r="H1241" s="62"/>
      <c r="I1241" s="273">
        <f t="shared" si="248"/>
        <v>0</v>
      </c>
      <c r="J1241" s="272"/>
      <c r="K1241" s="62"/>
      <c r="L1241" s="270">
        <f t="shared" si="249"/>
        <v>0</v>
      </c>
      <c r="M1241" s="272"/>
      <c r="N1241" s="62"/>
      <c r="O1241" s="270">
        <f t="shared" si="250"/>
        <v>0</v>
      </c>
      <c r="P1241" s="272"/>
      <c r="Q1241" s="62"/>
      <c r="R1241" s="271">
        <f t="shared" si="251"/>
        <v>0</v>
      </c>
      <c r="S1241" s="272"/>
      <c r="T1241" s="62"/>
      <c r="U1241" s="270">
        <f t="shared" si="252"/>
        <v>0</v>
      </c>
      <c r="V1241" s="272"/>
      <c r="W1241" s="62"/>
      <c r="X1241" s="270">
        <f t="shared" si="253"/>
        <v>0</v>
      </c>
      <c r="Y1241" s="270">
        <f t="shared" si="254"/>
        <v>0</v>
      </c>
      <c r="Z1241" s="61"/>
      <c r="AA1241" s="61"/>
      <c r="AB1241" s="60" t="str">
        <f t="shared" si="255"/>
        <v/>
      </c>
      <c r="AC1241" s="21" t="b">
        <f t="shared" si="256"/>
        <v>0</v>
      </c>
      <c r="AD1241" s="21" t="b">
        <f t="shared" si="257"/>
        <v>0</v>
      </c>
      <c r="AE1241" s="21" t="b">
        <f t="shared" si="258"/>
        <v>0</v>
      </c>
      <c r="AF1241" s="21" t="b">
        <f ca="1">OR(AND($AC1241,NOT($AD1241)),AND($AC1241,OR(AND($G1241="",$H1241&lt;&gt;""),AND($G1241&lt;&gt;"",$H1241=""),AND($J1241="",$K1241&lt;&gt;""),AND($J1241&lt;&gt;"",$K1241=""),AND($M1241="",$N1241&lt;&gt;""),AND($M1241&lt;&gt;"",$N1241=""),AND($P1241="",$Q1241&lt;&gt;""),AND($P1241&lt;&gt;"",$Q1241=""),AND($S1241="",$T1241&lt;&gt;""),AND($S1241&lt;&gt;"",$T1241=""),AND($V1241="",$W1241&lt;&gt;""),AND($V1241&lt;&gt;"",$W1241=""))),AND($C1241&lt;&gt;"",$E1241&lt;&gt;"",LEFT(TRIM($C1241),1)&lt;&gt;LEFT(TRIM($E1241),1)),IF(OR($E1241="",$F1241=""),FALSE(),IFERROR(COUNTIF(INDIRECT("UNITS_"&amp;SUBSTITUTE(LEFT($E1241,FIND(" ",$E1241&amp;" ")-1),".","_")),$F1241)=0,TRUE())),AND($B1241&lt;&gt;"",OR(ISNUMBER(SEARCH("outro",LOWER($B1241))),ISNUMBER(SEARCH("divers",LOWER($B1241))),ISNUMBER(SEARCH("etc",LOWER($B1241))))),OR(AND(ISNUMBER(SEARCH("comunic",LOWER($B1241))),LEFT($E1241,3)&lt;&gt;"4.4"),AND(ISNUMBER(SEARCH("monitor",LOWER($B1241))),NOT(OR(LEFT($E1241,3)="1.5",LEFT($E1241,3)="2.5")))),AND($B1241&lt;&gt;"",OR(LEFT($C1241,1)="1",LEFT($C1241,1)="2"),$D1241=""),AND($D1241&lt;&gt;"",NOT(OR(LEFT($C1241,1)="1",LEFT($C1241,1)="2"))),AND($D1241&lt;&gt;"",COUNTIF(' PROJETO'!$B$14:$B$16,$D1241)=0),IF($D1241="",FALSE(),IF(COUNTIF(' PROJETO'!$B$14:$B$16,$D1241)=0,FALSE(),IFERROR(INDEX(' PROJETO'!$C$14:$C$16,MATCH($D1241,' PROJETO'!$B$14:$B$16,0))&lt;&gt;"Sim",FALSE()))))</f>
        <v>0</v>
      </c>
      <c r="AG1241" s="21" t="b">
        <f>AND($AC1241,$Y1241&gt;'CONFG.  LISTAS'!$F$4,$Z1241="",$AA1241="")</f>
        <v>0</v>
      </c>
      <c r="AH1241" s="21" t="str">
        <f t="shared" si="259"/>
        <v/>
      </c>
      <c r="AI1241" s="43" t="str">
        <f ca="1">IF(NOT($AC1241),"",IF(OR($B1241="",$C1241="",$E1241="",$F1241=""),"Preencha descrição, categoria, tipo e unidade.",IF(AND($B1241&lt;&gt;"",OR(LEFT($C1241,1)="1",LEFT($C1241,1)="2"),$D1241=""),"Informe a prática de restauração para itens diretos.",IF(AND($D1241&lt;&gt;"",NOT(OR(LEFT($C1241,1)="1",LEFT($C1241,1)="2"))),"Custos indiretos não devem pertencer a uma prática específica.",IF(AND($D1241&lt;&gt;"",COUNTIF(' PROJETO'!$B$14:$B$16,$D1241)=0),"Prática de restauração inválida ou não cadastrada.",IF(IF($D1241="",FALSE(),IF(COUNTIF(' PROJETO'!$B$14:$B$16,$D1241)=0,FALSE(),IFERROR(INDEX(' PROJETO'!$C$14:$C$16,MATCH($D1241,' PROJETO'!$B$14:$B$16,0))&lt;&gt;"Sim",FALSE()))),"A prática informada no item não foi selecionada na aba Projeto.",IF(AND(MAX($I1241,$L1241,$O1241,$R1241,$U1241,$X1241)&gt;'CONFG.  LISTAS'!$F$4,NOT(OR($Z1241&lt;&gt;"",$AA1241&lt;&gt;""))),"Memorial de cálculo ou anexo obrigatório não informado para item acima do limite.",IF(OR(AND($G1241&lt;&gt;"",$H1241&lt;&gt;"",OR($G1241&lt;=0,$H1241&lt;=0)),AND($J1241&lt;&gt;"",$K1241&lt;&gt;"",OR($J1241&lt;=0,$K1241&lt;=0)),AND($M1241&lt;&gt;"",$N1241&lt;&gt;"",OR($M1241&lt;=0,$N1241&lt;=0)),AND($P1241&lt;&gt;"",$Q1241&lt;&gt;"",OR($P1241&lt;=0,$Q1241&lt;=0)),AND($S1241&lt;&gt;"",$T1241&lt;&gt;"",OR($S1241&lt;=0,$T1241&lt;=0)),AND($V1241&lt;&gt;"",$W1241&lt;&gt;"",OR($V1241&lt;=0,$W1241&lt;=0))),"Revise os valores informados: valor unitário e quantidade devem ser maiores que zero.",IF(OR(AND($G1241="",$H1241&lt;&gt;""),AND($G1241&lt;&gt;"",$H1241=""),AND($J1241="",$K1241&lt;&gt;""),AND($J1241&lt;&gt;"",$K1241=""),AND($M1241="",$N1241&lt;&gt;""),AND($M1241&lt;&gt;"",$N1241=""),AND($P1241="",$Q1241&lt;&gt;""),AND($P1241&lt;&gt;"",$Q1241=""),AND($S1241="",$T1241&lt;&gt;""),AND($S1241&lt;&gt;"",$T1241=""),AND($V1241="",$W1241&lt;&gt;""),AND($V1241&lt;&gt;"",$W1241="")),"Há ano preenchido parcialmente: "&amp;TRIM(IF(AND($G1241="",$H1241&lt;&gt;""),"Ano 1 (falta valor unitário); ","")&amp;IF(AND($G1241&lt;&gt;"",$H1241=""),"Ano 1 (falta quantidade); ","")&amp;IF(AND($J1241="",$K1241&lt;&gt;""),"Ano 2 (falta valor unitário); ","")&amp;IF(AND($J1241&lt;&gt;"",$K1241=""),"Ano 2 (falta quantidade); ","")&amp;IF(AND($M1241="",$N1241&lt;&gt;""),"Ano 3 (falta valor unitário); ","")&amp;IF(AND($M1241&lt;&gt;"",$N1241=""),"Ano 3 (falta quantidade); ","")&amp;IF(AND($P1241="",$Q1241&lt;&gt;""),"Ano 4 (falta valor unitário); ","")&amp;IF(AND($P1241&lt;&gt;"",$Q1241=""),"Ano 4 (falta quantidade); ","")&amp;IF(AND($S1241="",$T1241&lt;&gt;""),"Ano 5 (falta valor unitário); ","")&amp;IF(AND($S1241&lt;&gt;"",$T1241=""),"Ano 5 (falta quantidade); ","")&amp;IF(AND($V1241="",$W1241&lt;&gt;""),"Ano 6 (falta valor unitário); ","")&amp;IF(AND($V1241&lt;&gt;"",$W1241=""),"Ano 6 (falta quantidade); ","")), IF(NOT(OR(AND($G1241&lt;&gt;"",$H1241&lt;&gt;""),AND($J1241&lt;&gt;"",$K1241&lt;&gt;""),AND($M1241&lt;&gt;"",$N1241&lt;&gt;""),AND($P1241&lt;&gt;"",$Q1241&lt;&gt;""),AND($S1241&lt;&gt;"",$T1241&lt;&gt;""),AND($V1241&lt;&gt;"",$W1241&lt;&gt;""))),"Informe pelo menos um ano completo com valor unitário e quantidade.",IF(AND($C1241&lt;&gt;"",$E1241&lt;&gt;"",LEFT(TRIM($C1241),1)&lt;&gt;LEFT(TRIM($E1241),1)),"Categoria e tipo estão incompatíveis.",IF(IF(OR($E1241="",$F1241=""),FALSE(),IFERROR(COUNTIF(INDIRECT("UNITS_"&amp;SUBSTITUTE(LEFT($E1241,FIND(" ",$E1241&amp;" ")-1),".","_")),$F1241)=0,TRUE())),"Unidade incompatível com o tipo selecionado.",IF(OR(AND(ISNUMBER(SEARCH("comunic",LOWER($B1241))),LEFT($E1241,3)&lt;&gt;"4.4"),AND(ISNUMBER(SEARCH("monitor",LOWER($B1241))),NOT(OR(LEFT($E1241,3)="1.5",LEFT($E1241,3)="2.5")))),"Revise a classificação do item conforme as regras de preenchimento.",IF(AND($B1241&lt;&gt;"",OR(ISNUMBER(SEARCH("outro",LOWER($B1241))),ISNUMBER(SEARCH("divers",LOWER($B1241))),ISNUMBER(SEARCH("kit",LOWER($B1241))),ISNUMBER(SEARCH("ferrament",LOWER($B1241))),ISNUMBER(SEARCH("epi",LOWER($B1241)))),NOT(OR($Z1241&lt;&gt;"",$AA1241&lt;&gt;""))),"Descrição muito genérica: detalhe melhor o item e registre o racional no memorial ou em anexo.",IF(AND($Y1241=0,$B1241&lt;&gt;"",OR($G1241&lt;&gt;"",$H1241&lt;&gt;"",$J1241&lt;&gt;"",$K1241&lt;&gt;"",$M1241&lt;&gt;"",$N1241&lt;&gt;"",$P1241&lt;&gt;"",$Q1241&lt;&gt;"",$S1241&lt;&gt;"",$T1241&lt;&gt;"",$V1241&lt;&gt;"",$W1241&lt;&gt;"")),"O item possui dados lançados, mas o total está zerado. Revise os valores informados.","")))))))))))))))</f>
        <v/>
      </c>
    </row>
    <row r="1242" spans="1:35" ht="14.25" customHeight="1" x14ac:dyDescent="0.25">
      <c r="A1242" s="57" t="str">
        <f t="shared" si="247"/>
        <v/>
      </c>
      <c r="B1242" s="58"/>
      <c r="C1242" s="58"/>
      <c r="D1242" s="58"/>
      <c r="E1242" s="58"/>
      <c r="F1242" s="58"/>
      <c r="G1242" s="269"/>
      <c r="H1242" s="59"/>
      <c r="I1242" s="273">
        <f t="shared" si="248"/>
        <v>0</v>
      </c>
      <c r="J1242" s="269"/>
      <c r="K1242" s="59"/>
      <c r="L1242" s="270">
        <f t="shared" si="249"/>
        <v>0</v>
      </c>
      <c r="M1242" s="269"/>
      <c r="N1242" s="59"/>
      <c r="O1242" s="270">
        <f t="shared" si="250"/>
        <v>0</v>
      </c>
      <c r="P1242" s="269"/>
      <c r="Q1242" s="59"/>
      <c r="R1242" s="271">
        <f t="shared" si="251"/>
        <v>0</v>
      </c>
      <c r="S1242" s="269"/>
      <c r="T1242" s="59"/>
      <c r="U1242" s="270">
        <f t="shared" si="252"/>
        <v>0</v>
      </c>
      <c r="V1242" s="269"/>
      <c r="W1242" s="59"/>
      <c r="X1242" s="270">
        <f t="shared" si="253"/>
        <v>0</v>
      </c>
      <c r="Y1242" s="270">
        <f t="shared" si="254"/>
        <v>0</v>
      </c>
      <c r="Z1242" s="58"/>
      <c r="AA1242" s="58"/>
      <c r="AB1242" s="60" t="str">
        <f t="shared" si="255"/>
        <v/>
      </c>
      <c r="AC1242" s="21" t="b">
        <f t="shared" si="256"/>
        <v>0</v>
      </c>
      <c r="AD1242" s="21" t="b">
        <f t="shared" si="257"/>
        <v>0</v>
      </c>
      <c r="AE1242" s="21" t="b">
        <f t="shared" si="258"/>
        <v>0</v>
      </c>
      <c r="AF1242" s="21" t="b">
        <f ca="1">OR(AND($AC1242,NOT($AD1242)),AND($AC1242,OR(AND($G1242="",$H1242&lt;&gt;""),AND($G1242&lt;&gt;"",$H1242=""),AND($J1242="",$K1242&lt;&gt;""),AND($J1242&lt;&gt;"",$K1242=""),AND($M1242="",$N1242&lt;&gt;""),AND($M1242&lt;&gt;"",$N1242=""),AND($P1242="",$Q1242&lt;&gt;""),AND($P1242&lt;&gt;"",$Q1242=""),AND($S1242="",$T1242&lt;&gt;""),AND($S1242&lt;&gt;"",$T1242=""),AND($V1242="",$W1242&lt;&gt;""),AND($V1242&lt;&gt;"",$W1242=""))),AND($C1242&lt;&gt;"",$E1242&lt;&gt;"",LEFT(TRIM($C1242),1)&lt;&gt;LEFT(TRIM($E1242),1)),IF(OR($E1242="",$F1242=""),FALSE(),IFERROR(COUNTIF(INDIRECT("UNITS_"&amp;SUBSTITUTE(LEFT($E1242,FIND(" ",$E1242&amp;" ")-1),".","_")),$F1242)=0,TRUE())),AND($B1242&lt;&gt;"",OR(ISNUMBER(SEARCH("outro",LOWER($B1242))),ISNUMBER(SEARCH("divers",LOWER($B1242))),ISNUMBER(SEARCH("etc",LOWER($B1242))))),OR(AND(ISNUMBER(SEARCH("comunic",LOWER($B1242))),LEFT($E1242,3)&lt;&gt;"4.4"),AND(ISNUMBER(SEARCH("monitor",LOWER($B1242))),NOT(OR(LEFT($E1242,3)="1.5",LEFT($E1242,3)="2.5")))),AND($B1242&lt;&gt;"",OR(LEFT($C1242,1)="1",LEFT($C1242,1)="2"),$D1242=""),AND($D1242&lt;&gt;"",NOT(OR(LEFT($C1242,1)="1",LEFT($C1242,1)="2"))),AND($D1242&lt;&gt;"",COUNTIF(' PROJETO'!$B$14:$B$16,$D1242)=0),IF($D1242="",FALSE(),IF(COUNTIF(' PROJETO'!$B$14:$B$16,$D1242)=0,FALSE(),IFERROR(INDEX(' PROJETO'!$C$14:$C$16,MATCH($D1242,' PROJETO'!$B$14:$B$16,0))&lt;&gt;"Sim",FALSE()))))</f>
        <v>0</v>
      </c>
      <c r="AG1242" s="21" t="b">
        <f>AND($AC1242,$Y1242&gt;'CONFG.  LISTAS'!$F$4,$Z1242="",$AA1242="")</f>
        <v>0</v>
      </c>
      <c r="AH1242" s="21" t="str">
        <f t="shared" si="259"/>
        <v/>
      </c>
      <c r="AI1242" s="43" t="str">
        <f ca="1">IF(NOT($AC1242),"",IF(OR($B1242="",$C1242="",$E1242="",$F1242=""),"Preencha descrição, categoria, tipo e unidade.",IF(AND($B1242&lt;&gt;"",OR(LEFT($C1242,1)="1",LEFT($C1242,1)="2"),$D1242=""),"Informe a prática de restauração para itens diretos.",IF(AND($D1242&lt;&gt;"",NOT(OR(LEFT($C1242,1)="1",LEFT($C1242,1)="2"))),"Custos indiretos não devem pertencer a uma prática específica.",IF(AND($D1242&lt;&gt;"",COUNTIF(' PROJETO'!$B$14:$B$16,$D1242)=0),"Prática de restauração inválida ou não cadastrada.",IF(IF($D1242="",FALSE(),IF(COUNTIF(' PROJETO'!$B$14:$B$16,$D1242)=0,FALSE(),IFERROR(INDEX(' PROJETO'!$C$14:$C$16,MATCH($D1242,' PROJETO'!$B$14:$B$16,0))&lt;&gt;"Sim",FALSE()))),"A prática informada no item não foi selecionada na aba Projeto.",IF(AND(MAX($I1242,$L1242,$O1242,$R1242,$U1242,$X1242)&gt;'CONFG.  LISTAS'!$F$4,NOT(OR($Z1242&lt;&gt;"",$AA1242&lt;&gt;""))),"Memorial de cálculo ou anexo obrigatório não informado para item acima do limite.",IF(OR(AND($G1242&lt;&gt;"",$H1242&lt;&gt;"",OR($G1242&lt;=0,$H1242&lt;=0)),AND($J1242&lt;&gt;"",$K1242&lt;&gt;"",OR($J1242&lt;=0,$K1242&lt;=0)),AND($M1242&lt;&gt;"",$N1242&lt;&gt;"",OR($M1242&lt;=0,$N1242&lt;=0)),AND($P1242&lt;&gt;"",$Q1242&lt;&gt;"",OR($P1242&lt;=0,$Q1242&lt;=0)),AND($S1242&lt;&gt;"",$T1242&lt;&gt;"",OR($S1242&lt;=0,$T1242&lt;=0)),AND($V1242&lt;&gt;"",$W1242&lt;&gt;"",OR($V1242&lt;=0,$W1242&lt;=0))),"Revise os valores informados: valor unitário e quantidade devem ser maiores que zero.",IF(OR(AND($G1242="",$H1242&lt;&gt;""),AND($G1242&lt;&gt;"",$H1242=""),AND($J1242="",$K1242&lt;&gt;""),AND($J1242&lt;&gt;"",$K1242=""),AND($M1242="",$N1242&lt;&gt;""),AND($M1242&lt;&gt;"",$N1242=""),AND($P1242="",$Q1242&lt;&gt;""),AND($P1242&lt;&gt;"",$Q1242=""),AND($S1242="",$T1242&lt;&gt;""),AND($S1242&lt;&gt;"",$T1242=""),AND($V1242="",$W1242&lt;&gt;""),AND($V1242&lt;&gt;"",$W1242="")),"Há ano preenchido parcialmente: "&amp;TRIM(IF(AND($G1242="",$H1242&lt;&gt;""),"Ano 1 (falta valor unitário); ","")&amp;IF(AND($G1242&lt;&gt;"",$H1242=""),"Ano 1 (falta quantidade); ","")&amp;IF(AND($J1242="",$K1242&lt;&gt;""),"Ano 2 (falta valor unitário); ","")&amp;IF(AND($J1242&lt;&gt;"",$K1242=""),"Ano 2 (falta quantidade); ","")&amp;IF(AND($M1242="",$N1242&lt;&gt;""),"Ano 3 (falta valor unitário); ","")&amp;IF(AND($M1242&lt;&gt;"",$N1242=""),"Ano 3 (falta quantidade); ","")&amp;IF(AND($P1242="",$Q1242&lt;&gt;""),"Ano 4 (falta valor unitário); ","")&amp;IF(AND($P1242&lt;&gt;"",$Q1242=""),"Ano 4 (falta quantidade); ","")&amp;IF(AND($S1242="",$T1242&lt;&gt;""),"Ano 5 (falta valor unitário); ","")&amp;IF(AND($S1242&lt;&gt;"",$T1242=""),"Ano 5 (falta quantidade); ","")&amp;IF(AND($V1242="",$W1242&lt;&gt;""),"Ano 6 (falta valor unitário); ","")&amp;IF(AND($V1242&lt;&gt;"",$W1242=""),"Ano 6 (falta quantidade); ","")), IF(NOT(OR(AND($G1242&lt;&gt;"",$H1242&lt;&gt;""),AND($J1242&lt;&gt;"",$K1242&lt;&gt;""),AND($M1242&lt;&gt;"",$N1242&lt;&gt;""),AND($P1242&lt;&gt;"",$Q1242&lt;&gt;""),AND($S1242&lt;&gt;"",$T1242&lt;&gt;""),AND($V1242&lt;&gt;"",$W1242&lt;&gt;""))),"Informe pelo menos um ano completo com valor unitário e quantidade.",IF(AND($C1242&lt;&gt;"",$E1242&lt;&gt;"",LEFT(TRIM($C1242),1)&lt;&gt;LEFT(TRIM($E1242),1)),"Categoria e tipo estão incompatíveis.",IF(IF(OR($E1242="",$F1242=""),FALSE(),IFERROR(COUNTIF(INDIRECT("UNITS_"&amp;SUBSTITUTE(LEFT($E1242,FIND(" ",$E1242&amp;" ")-1),".","_")),$F1242)=0,TRUE())),"Unidade incompatível com o tipo selecionado.",IF(OR(AND(ISNUMBER(SEARCH("comunic",LOWER($B1242))),LEFT($E1242,3)&lt;&gt;"4.4"),AND(ISNUMBER(SEARCH("monitor",LOWER($B1242))),NOT(OR(LEFT($E1242,3)="1.5",LEFT($E1242,3)="2.5")))),"Revise a classificação do item conforme as regras de preenchimento.",IF(AND($B1242&lt;&gt;"",OR(ISNUMBER(SEARCH("outro",LOWER($B1242))),ISNUMBER(SEARCH("divers",LOWER($B1242))),ISNUMBER(SEARCH("kit",LOWER($B1242))),ISNUMBER(SEARCH("ferrament",LOWER($B1242))),ISNUMBER(SEARCH("epi",LOWER($B1242)))),NOT(OR($Z1242&lt;&gt;"",$AA1242&lt;&gt;""))),"Descrição muito genérica: detalhe melhor o item e registre o racional no memorial ou em anexo.",IF(AND($Y1242=0,$B1242&lt;&gt;"",OR($G1242&lt;&gt;"",$H1242&lt;&gt;"",$J1242&lt;&gt;"",$K1242&lt;&gt;"",$M1242&lt;&gt;"",$N1242&lt;&gt;"",$P1242&lt;&gt;"",$Q1242&lt;&gt;"",$S1242&lt;&gt;"",$T1242&lt;&gt;"",$V1242&lt;&gt;"",$W1242&lt;&gt;"")),"O item possui dados lançados, mas o total está zerado. Revise os valores informados.","")))))))))))))))</f>
        <v/>
      </c>
    </row>
    <row r="1243" spans="1:35" ht="14.25" customHeight="1" x14ac:dyDescent="0.25">
      <c r="A1243" s="57" t="str">
        <f t="shared" si="247"/>
        <v/>
      </c>
      <c r="B1243" s="61"/>
      <c r="C1243" s="61"/>
      <c r="D1243" s="58"/>
      <c r="E1243" s="61"/>
      <c r="F1243" s="61"/>
      <c r="G1243" s="272"/>
      <c r="H1243" s="62"/>
      <c r="I1243" s="273">
        <f t="shared" si="248"/>
        <v>0</v>
      </c>
      <c r="J1243" s="272"/>
      <c r="K1243" s="62"/>
      <c r="L1243" s="270">
        <f t="shared" si="249"/>
        <v>0</v>
      </c>
      <c r="M1243" s="272"/>
      <c r="N1243" s="62"/>
      <c r="O1243" s="270">
        <f t="shared" si="250"/>
        <v>0</v>
      </c>
      <c r="P1243" s="272"/>
      <c r="Q1243" s="62"/>
      <c r="R1243" s="271">
        <f t="shared" si="251"/>
        <v>0</v>
      </c>
      <c r="S1243" s="272"/>
      <c r="T1243" s="62"/>
      <c r="U1243" s="270">
        <f t="shared" si="252"/>
        <v>0</v>
      </c>
      <c r="V1243" s="272"/>
      <c r="W1243" s="62"/>
      <c r="X1243" s="270">
        <f t="shared" si="253"/>
        <v>0</v>
      </c>
      <c r="Y1243" s="270">
        <f t="shared" si="254"/>
        <v>0</v>
      </c>
      <c r="Z1243" s="61"/>
      <c r="AA1243" s="61"/>
      <c r="AB1243" s="60" t="str">
        <f t="shared" si="255"/>
        <v/>
      </c>
      <c r="AC1243" s="21" t="b">
        <f t="shared" si="256"/>
        <v>0</v>
      </c>
      <c r="AD1243" s="21" t="b">
        <f t="shared" si="257"/>
        <v>0</v>
      </c>
      <c r="AE1243" s="21" t="b">
        <f t="shared" si="258"/>
        <v>0</v>
      </c>
      <c r="AF1243" s="21" t="b">
        <f ca="1">OR(AND($AC1243,NOT($AD1243)),AND($AC1243,OR(AND($G1243="",$H1243&lt;&gt;""),AND($G1243&lt;&gt;"",$H1243=""),AND($J1243="",$K1243&lt;&gt;""),AND($J1243&lt;&gt;"",$K1243=""),AND($M1243="",$N1243&lt;&gt;""),AND($M1243&lt;&gt;"",$N1243=""),AND($P1243="",$Q1243&lt;&gt;""),AND($P1243&lt;&gt;"",$Q1243=""),AND($S1243="",$T1243&lt;&gt;""),AND($S1243&lt;&gt;"",$T1243=""),AND($V1243="",$W1243&lt;&gt;""),AND($V1243&lt;&gt;"",$W1243=""))),AND($C1243&lt;&gt;"",$E1243&lt;&gt;"",LEFT(TRIM($C1243),1)&lt;&gt;LEFT(TRIM($E1243),1)),IF(OR($E1243="",$F1243=""),FALSE(),IFERROR(COUNTIF(INDIRECT("UNITS_"&amp;SUBSTITUTE(LEFT($E1243,FIND(" ",$E1243&amp;" ")-1),".","_")),$F1243)=0,TRUE())),AND($B1243&lt;&gt;"",OR(ISNUMBER(SEARCH("outro",LOWER($B1243))),ISNUMBER(SEARCH("divers",LOWER($B1243))),ISNUMBER(SEARCH("etc",LOWER($B1243))))),OR(AND(ISNUMBER(SEARCH("comunic",LOWER($B1243))),LEFT($E1243,3)&lt;&gt;"4.4"),AND(ISNUMBER(SEARCH("monitor",LOWER($B1243))),NOT(OR(LEFT($E1243,3)="1.5",LEFT($E1243,3)="2.5")))),AND($B1243&lt;&gt;"",OR(LEFT($C1243,1)="1",LEFT($C1243,1)="2"),$D1243=""),AND($D1243&lt;&gt;"",NOT(OR(LEFT($C1243,1)="1",LEFT($C1243,1)="2"))),AND($D1243&lt;&gt;"",COUNTIF(' PROJETO'!$B$14:$B$16,$D1243)=0),IF($D1243="",FALSE(),IF(COUNTIF(' PROJETO'!$B$14:$B$16,$D1243)=0,FALSE(),IFERROR(INDEX(' PROJETO'!$C$14:$C$16,MATCH($D1243,' PROJETO'!$B$14:$B$16,0))&lt;&gt;"Sim",FALSE()))))</f>
        <v>0</v>
      </c>
      <c r="AG1243" s="21" t="b">
        <f>AND($AC1243,$Y1243&gt;'CONFG.  LISTAS'!$F$4,$Z1243="",$AA1243="")</f>
        <v>0</v>
      </c>
      <c r="AH1243" s="21" t="str">
        <f t="shared" si="259"/>
        <v/>
      </c>
      <c r="AI1243" s="43" t="str">
        <f ca="1">IF(NOT($AC1243),"",IF(OR($B1243="",$C1243="",$E1243="",$F1243=""),"Preencha descrição, categoria, tipo e unidade.",IF(AND($B1243&lt;&gt;"",OR(LEFT($C1243,1)="1",LEFT($C1243,1)="2"),$D1243=""),"Informe a prática de restauração para itens diretos.",IF(AND($D1243&lt;&gt;"",NOT(OR(LEFT($C1243,1)="1",LEFT($C1243,1)="2"))),"Custos indiretos não devem pertencer a uma prática específica.",IF(AND($D1243&lt;&gt;"",COUNTIF(' PROJETO'!$B$14:$B$16,$D1243)=0),"Prática de restauração inválida ou não cadastrada.",IF(IF($D1243="",FALSE(),IF(COUNTIF(' PROJETO'!$B$14:$B$16,$D1243)=0,FALSE(),IFERROR(INDEX(' PROJETO'!$C$14:$C$16,MATCH($D1243,' PROJETO'!$B$14:$B$16,0))&lt;&gt;"Sim",FALSE()))),"A prática informada no item não foi selecionada na aba Projeto.",IF(AND(MAX($I1243,$L1243,$O1243,$R1243,$U1243,$X1243)&gt;'CONFG.  LISTAS'!$F$4,NOT(OR($Z1243&lt;&gt;"",$AA1243&lt;&gt;""))),"Memorial de cálculo ou anexo obrigatório não informado para item acima do limite.",IF(OR(AND($G1243&lt;&gt;"",$H1243&lt;&gt;"",OR($G1243&lt;=0,$H1243&lt;=0)),AND($J1243&lt;&gt;"",$K1243&lt;&gt;"",OR($J1243&lt;=0,$K1243&lt;=0)),AND($M1243&lt;&gt;"",$N1243&lt;&gt;"",OR($M1243&lt;=0,$N1243&lt;=0)),AND($P1243&lt;&gt;"",$Q1243&lt;&gt;"",OR($P1243&lt;=0,$Q1243&lt;=0)),AND($S1243&lt;&gt;"",$T1243&lt;&gt;"",OR($S1243&lt;=0,$T1243&lt;=0)),AND($V1243&lt;&gt;"",$W1243&lt;&gt;"",OR($V1243&lt;=0,$W1243&lt;=0))),"Revise os valores informados: valor unitário e quantidade devem ser maiores que zero.",IF(OR(AND($G1243="",$H1243&lt;&gt;""),AND($G1243&lt;&gt;"",$H1243=""),AND($J1243="",$K1243&lt;&gt;""),AND($J1243&lt;&gt;"",$K1243=""),AND($M1243="",$N1243&lt;&gt;""),AND($M1243&lt;&gt;"",$N1243=""),AND($P1243="",$Q1243&lt;&gt;""),AND($P1243&lt;&gt;"",$Q1243=""),AND($S1243="",$T1243&lt;&gt;""),AND($S1243&lt;&gt;"",$T1243=""),AND($V1243="",$W1243&lt;&gt;""),AND($V1243&lt;&gt;"",$W1243="")),"Há ano preenchido parcialmente: "&amp;TRIM(IF(AND($G1243="",$H1243&lt;&gt;""),"Ano 1 (falta valor unitário); ","")&amp;IF(AND($G1243&lt;&gt;"",$H1243=""),"Ano 1 (falta quantidade); ","")&amp;IF(AND($J1243="",$K1243&lt;&gt;""),"Ano 2 (falta valor unitário); ","")&amp;IF(AND($J1243&lt;&gt;"",$K1243=""),"Ano 2 (falta quantidade); ","")&amp;IF(AND($M1243="",$N1243&lt;&gt;""),"Ano 3 (falta valor unitário); ","")&amp;IF(AND($M1243&lt;&gt;"",$N1243=""),"Ano 3 (falta quantidade); ","")&amp;IF(AND($P1243="",$Q1243&lt;&gt;""),"Ano 4 (falta valor unitário); ","")&amp;IF(AND($P1243&lt;&gt;"",$Q1243=""),"Ano 4 (falta quantidade); ","")&amp;IF(AND($S1243="",$T1243&lt;&gt;""),"Ano 5 (falta valor unitário); ","")&amp;IF(AND($S1243&lt;&gt;"",$T1243=""),"Ano 5 (falta quantidade); ","")&amp;IF(AND($V1243="",$W1243&lt;&gt;""),"Ano 6 (falta valor unitário); ","")&amp;IF(AND($V1243&lt;&gt;"",$W1243=""),"Ano 6 (falta quantidade); ","")), IF(NOT(OR(AND($G1243&lt;&gt;"",$H1243&lt;&gt;""),AND($J1243&lt;&gt;"",$K1243&lt;&gt;""),AND($M1243&lt;&gt;"",$N1243&lt;&gt;""),AND($P1243&lt;&gt;"",$Q1243&lt;&gt;""),AND($S1243&lt;&gt;"",$T1243&lt;&gt;""),AND($V1243&lt;&gt;"",$W1243&lt;&gt;""))),"Informe pelo menos um ano completo com valor unitário e quantidade.",IF(AND($C1243&lt;&gt;"",$E1243&lt;&gt;"",LEFT(TRIM($C1243),1)&lt;&gt;LEFT(TRIM($E1243),1)),"Categoria e tipo estão incompatíveis.",IF(IF(OR($E1243="",$F1243=""),FALSE(),IFERROR(COUNTIF(INDIRECT("UNITS_"&amp;SUBSTITUTE(LEFT($E1243,FIND(" ",$E1243&amp;" ")-1),".","_")),$F1243)=0,TRUE())),"Unidade incompatível com o tipo selecionado.",IF(OR(AND(ISNUMBER(SEARCH("comunic",LOWER($B1243))),LEFT($E1243,3)&lt;&gt;"4.4"),AND(ISNUMBER(SEARCH("monitor",LOWER($B1243))),NOT(OR(LEFT($E1243,3)="1.5",LEFT($E1243,3)="2.5")))),"Revise a classificação do item conforme as regras de preenchimento.",IF(AND($B1243&lt;&gt;"",OR(ISNUMBER(SEARCH("outro",LOWER($B1243))),ISNUMBER(SEARCH("divers",LOWER($B1243))),ISNUMBER(SEARCH("kit",LOWER($B1243))),ISNUMBER(SEARCH("ferrament",LOWER($B1243))),ISNUMBER(SEARCH("epi",LOWER($B1243)))),NOT(OR($Z1243&lt;&gt;"",$AA1243&lt;&gt;""))),"Descrição muito genérica: detalhe melhor o item e registre o racional no memorial ou em anexo.",IF(AND($Y1243=0,$B1243&lt;&gt;"",OR($G1243&lt;&gt;"",$H1243&lt;&gt;"",$J1243&lt;&gt;"",$K1243&lt;&gt;"",$M1243&lt;&gt;"",$N1243&lt;&gt;"",$P1243&lt;&gt;"",$Q1243&lt;&gt;"",$S1243&lt;&gt;"",$T1243&lt;&gt;"",$V1243&lt;&gt;"",$W1243&lt;&gt;"")),"O item possui dados lançados, mas o total está zerado. Revise os valores informados.","")))))))))))))))</f>
        <v/>
      </c>
    </row>
    <row r="1244" spans="1:35" ht="14.25" customHeight="1" x14ac:dyDescent="0.25">
      <c r="A1244" s="57" t="str">
        <f t="shared" si="247"/>
        <v/>
      </c>
      <c r="B1244" s="58"/>
      <c r="C1244" s="58"/>
      <c r="D1244" s="58"/>
      <c r="E1244" s="58"/>
      <c r="F1244" s="58"/>
      <c r="G1244" s="269"/>
      <c r="H1244" s="59"/>
      <c r="I1244" s="273">
        <f t="shared" si="248"/>
        <v>0</v>
      </c>
      <c r="J1244" s="269"/>
      <c r="K1244" s="59"/>
      <c r="L1244" s="270">
        <f t="shared" si="249"/>
        <v>0</v>
      </c>
      <c r="M1244" s="269"/>
      <c r="N1244" s="59"/>
      <c r="O1244" s="270">
        <f t="shared" si="250"/>
        <v>0</v>
      </c>
      <c r="P1244" s="269"/>
      <c r="Q1244" s="59"/>
      <c r="R1244" s="271">
        <f t="shared" si="251"/>
        <v>0</v>
      </c>
      <c r="S1244" s="269"/>
      <c r="T1244" s="59"/>
      <c r="U1244" s="270">
        <f t="shared" si="252"/>
        <v>0</v>
      </c>
      <c r="V1244" s="269"/>
      <c r="W1244" s="59"/>
      <c r="X1244" s="270">
        <f t="shared" si="253"/>
        <v>0</v>
      </c>
      <c r="Y1244" s="270">
        <f t="shared" si="254"/>
        <v>0</v>
      </c>
      <c r="Z1244" s="58"/>
      <c r="AA1244" s="58"/>
      <c r="AB1244" s="60" t="str">
        <f t="shared" si="255"/>
        <v/>
      </c>
      <c r="AC1244" s="21" t="b">
        <f t="shared" si="256"/>
        <v>0</v>
      </c>
      <c r="AD1244" s="21" t="b">
        <f t="shared" si="257"/>
        <v>0</v>
      </c>
      <c r="AE1244" s="21" t="b">
        <f t="shared" si="258"/>
        <v>0</v>
      </c>
      <c r="AF1244" s="21" t="b">
        <f ca="1">OR(AND($AC1244,NOT($AD1244)),AND($AC1244,OR(AND($G1244="",$H1244&lt;&gt;""),AND($G1244&lt;&gt;"",$H1244=""),AND($J1244="",$K1244&lt;&gt;""),AND($J1244&lt;&gt;"",$K1244=""),AND($M1244="",$N1244&lt;&gt;""),AND($M1244&lt;&gt;"",$N1244=""),AND($P1244="",$Q1244&lt;&gt;""),AND($P1244&lt;&gt;"",$Q1244=""),AND($S1244="",$T1244&lt;&gt;""),AND($S1244&lt;&gt;"",$T1244=""),AND($V1244="",$W1244&lt;&gt;""),AND($V1244&lt;&gt;"",$W1244=""))),AND($C1244&lt;&gt;"",$E1244&lt;&gt;"",LEFT(TRIM($C1244),1)&lt;&gt;LEFT(TRIM($E1244),1)),IF(OR($E1244="",$F1244=""),FALSE(),IFERROR(COUNTIF(INDIRECT("UNITS_"&amp;SUBSTITUTE(LEFT($E1244,FIND(" ",$E1244&amp;" ")-1),".","_")),$F1244)=0,TRUE())),AND($B1244&lt;&gt;"",OR(ISNUMBER(SEARCH("outro",LOWER($B1244))),ISNUMBER(SEARCH("divers",LOWER($B1244))),ISNUMBER(SEARCH("etc",LOWER($B1244))))),OR(AND(ISNUMBER(SEARCH("comunic",LOWER($B1244))),LEFT($E1244,3)&lt;&gt;"4.4"),AND(ISNUMBER(SEARCH("monitor",LOWER($B1244))),NOT(OR(LEFT($E1244,3)="1.5",LEFT($E1244,3)="2.5")))),AND($B1244&lt;&gt;"",OR(LEFT($C1244,1)="1",LEFT($C1244,1)="2"),$D1244=""),AND($D1244&lt;&gt;"",NOT(OR(LEFT($C1244,1)="1",LEFT($C1244,1)="2"))),AND($D1244&lt;&gt;"",COUNTIF(' PROJETO'!$B$14:$B$16,$D1244)=0),IF($D1244="",FALSE(),IF(COUNTIF(' PROJETO'!$B$14:$B$16,$D1244)=0,FALSE(),IFERROR(INDEX(' PROJETO'!$C$14:$C$16,MATCH($D1244,' PROJETO'!$B$14:$B$16,0))&lt;&gt;"Sim",FALSE()))))</f>
        <v>0</v>
      </c>
      <c r="AG1244" s="21" t="b">
        <f>AND($AC1244,$Y1244&gt;'CONFG.  LISTAS'!$F$4,$Z1244="",$AA1244="")</f>
        <v>0</v>
      </c>
      <c r="AH1244" s="21" t="str">
        <f t="shared" si="259"/>
        <v/>
      </c>
      <c r="AI1244" s="43" t="str">
        <f ca="1">IF(NOT($AC1244),"",IF(OR($B1244="",$C1244="",$E1244="",$F1244=""),"Preencha descrição, categoria, tipo e unidade.",IF(AND($B1244&lt;&gt;"",OR(LEFT($C1244,1)="1",LEFT($C1244,1)="2"),$D1244=""),"Informe a prática de restauração para itens diretos.",IF(AND($D1244&lt;&gt;"",NOT(OR(LEFT($C1244,1)="1",LEFT($C1244,1)="2"))),"Custos indiretos não devem pertencer a uma prática específica.",IF(AND($D1244&lt;&gt;"",COUNTIF(' PROJETO'!$B$14:$B$16,$D1244)=0),"Prática de restauração inválida ou não cadastrada.",IF(IF($D1244="",FALSE(),IF(COUNTIF(' PROJETO'!$B$14:$B$16,$D1244)=0,FALSE(),IFERROR(INDEX(' PROJETO'!$C$14:$C$16,MATCH($D1244,' PROJETO'!$B$14:$B$16,0))&lt;&gt;"Sim",FALSE()))),"A prática informada no item não foi selecionada na aba Projeto.",IF(AND(MAX($I1244,$L1244,$O1244,$R1244,$U1244,$X1244)&gt;'CONFG.  LISTAS'!$F$4,NOT(OR($Z1244&lt;&gt;"",$AA1244&lt;&gt;""))),"Memorial de cálculo ou anexo obrigatório não informado para item acima do limite.",IF(OR(AND($G1244&lt;&gt;"",$H1244&lt;&gt;"",OR($G1244&lt;=0,$H1244&lt;=0)),AND($J1244&lt;&gt;"",$K1244&lt;&gt;"",OR($J1244&lt;=0,$K1244&lt;=0)),AND($M1244&lt;&gt;"",$N1244&lt;&gt;"",OR($M1244&lt;=0,$N1244&lt;=0)),AND($P1244&lt;&gt;"",$Q1244&lt;&gt;"",OR($P1244&lt;=0,$Q1244&lt;=0)),AND($S1244&lt;&gt;"",$T1244&lt;&gt;"",OR($S1244&lt;=0,$T1244&lt;=0)),AND($V1244&lt;&gt;"",$W1244&lt;&gt;"",OR($V1244&lt;=0,$W1244&lt;=0))),"Revise os valores informados: valor unitário e quantidade devem ser maiores que zero.",IF(OR(AND($G1244="",$H1244&lt;&gt;""),AND($G1244&lt;&gt;"",$H1244=""),AND($J1244="",$K1244&lt;&gt;""),AND($J1244&lt;&gt;"",$K1244=""),AND($M1244="",$N1244&lt;&gt;""),AND($M1244&lt;&gt;"",$N1244=""),AND($P1244="",$Q1244&lt;&gt;""),AND($P1244&lt;&gt;"",$Q1244=""),AND($S1244="",$T1244&lt;&gt;""),AND($S1244&lt;&gt;"",$T1244=""),AND($V1244="",$W1244&lt;&gt;""),AND($V1244&lt;&gt;"",$W1244="")),"Há ano preenchido parcialmente: "&amp;TRIM(IF(AND($G1244="",$H1244&lt;&gt;""),"Ano 1 (falta valor unitário); ","")&amp;IF(AND($G1244&lt;&gt;"",$H1244=""),"Ano 1 (falta quantidade); ","")&amp;IF(AND($J1244="",$K1244&lt;&gt;""),"Ano 2 (falta valor unitário); ","")&amp;IF(AND($J1244&lt;&gt;"",$K1244=""),"Ano 2 (falta quantidade); ","")&amp;IF(AND($M1244="",$N1244&lt;&gt;""),"Ano 3 (falta valor unitário); ","")&amp;IF(AND($M1244&lt;&gt;"",$N1244=""),"Ano 3 (falta quantidade); ","")&amp;IF(AND($P1244="",$Q1244&lt;&gt;""),"Ano 4 (falta valor unitário); ","")&amp;IF(AND($P1244&lt;&gt;"",$Q1244=""),"Ano 4 (falta quantidade); ","")&amp;IF(AND($S1244="",$T1244&lt;&gt;""),"Ano 5 (falta valor unitário); ","")&amp;IF(AND($S1244&lt;&gt;"",$T1244=""),"Ano 5 (falta quantidade); ","")&amp;IF(AND($V1244="",$W1244&lt;&gt;""),"Ano 6 (falta valor unitário); ","")&amp;IF(AND($V1244&lt;&gt;"",$W1244=""),"Ano 6 (falta quantidade); ","")), IF(NOT(OR(AND($G1244&lt;&gt;"",$H1244&lt;&gt;""),AND($J1244&lt;&gt;"",$K1244&lt;&gt;""),AND($M1244&lt;&gt;"",$N1244&lt;&gt;""),AND($P1244&lt;&gt;"",$Q1244&lt;&gt;""),AND($S1244&lt;&gt;"",$T1244&lt;&gt;""),AND($V1244&lt;&gt;"",$W1244&lt;&gt;""))),"Informe pelo menos um ano completo com valor unitário e quantidade.",IF(AND($C1244&lt;&gt;"",$E1244&lt;&gt;"",LEFT(TRIM($C1244),1)&lt;&gt;LEFT(TRIM($E1244),1)),"Categoria e tipo estão incompatíveis.",IF(IF(OR($E1244="",$F1244=""),FALSE(),IFERROR(COUNTIF(INDIRECT("UNITS_"&amp;SUBSTITUTE(LEFT($E1244,FIND(" ",$E1244&amp;" ")-1),".","_")),$F1244)=0,TRUE())),"Unidade incompatível com o tipo selecionado.",IF(OR(AND(ISNUMBER(SEARCH("comunic",LOWER($B1244))),LEFT($E1244,3)&lt;&gt;"4.4"),AND(ISNUMBER(SEARCH("monitor",LOWER($B1244))),NOT(OR(LEFT($E1244,3)="1.5",LEFT($E1244,3)="2.5")))),"Revise a classificação do item conforme as regras de preenchimento.",IF(AND($B1244&lt;&gt;"",OR(ISNUMBER(SEARCH("outro",LOWER($B1244))),ISNUMBER(SEARCH("divers",LOWER($B1244))),ISNUMBER(SEARCH("kit",LOWER($B1244))),ISNUMBER(SEARCH("ferrament",LOWER($B1244))),ISNUMBER(SEARCH("epi",LOWER($B1244)))),NOT(OR($Z1244&lt;&gt;"",$AA1244&lt;&gt;""))),"Descrição muito genérica: detalhe melhor o item e registre o racional no memorial ou em anexo.",IF(AND($Y1244=0,$B1244&lt;&gt;"",OR($G1244&lt;&gt;"",$H1244&lt;&gt;"",$J1244&lt;&gt;"",$K1244&lt;&gt;"",$M1244&lt;&gt;"",$N1244&lt;&gt;"",$P1244&lt;&gt;"",$Q1244&lt;&gt;"",$S1244&lt;&gt;"",$T1244&lt;&gt;"",$V1244&lt;&gt;"",$W1244&lt;&gt;"")),"O item possui dados lançados, mas o total está zerado. Revise os valores informados.","")))))))))))))))</f>
        <v/>
      </c>
    </row>
    <row r="1245" spans="1:35" ht="14.25" customHeight="1" x14ac:dyDescent="0.25">
      <c r="A1245" s="57" t="str">
        <f t="shared" si="247"/>
        <v/>
      </c>
      <c r="B1245" s="61"/>
      <c r="C1245" s="61"/>
      <c r="D1245" s="58"/>
      <c r="E1245" s="61"/>
      <c r="F1245" s="61"/>
      <c r="G1245" s="272"/>
      <c r="H1245" s="62"/>
      <c r="I1245" s="273">
        <f t="shared" si="248"/>
        <v>0</v>
      </c>
      <c r="J1245" s="272"/>
      <c r="K1245" s="62"/>
      <c r="L1245" s="270">
        <f t="shared" si="249"/>
        <v>0</v>
      </c>
      <c r="M1245" s="272"/>
      <c r="N1245" s="62"/>
      <c r="O1245" s="270">
        <f t="shared" si="250"/>
        <v>0</v>
      </c>
      <c r="P1245" s="272"/>
      <c r="Q1245" s="62"/>
      <c r="R1245" s="271">
        <f t="shared" si="251"/>
        <v>0</v>
      </c>
      <c r="S1245" s="272"/>
      <c r="T1245" s="62"/>
      <c r="U1245" s="270">
        <f t="shared" si="252"/>
        <v>0</v>
      </c>
      <c r="V1245" s="272"/>
      <c r="W1245" s="62"/>
      <c r="X1245" s="270">
        <f t="shared" si="253"/>
        <v>0</v>
      </c>
      <c r="Y1245" s="270">
        <f t="shared" si="254"/>
        <v>0</v>
      </c>
      <c r="Z1245" s="61"/>
      <c r="AA1245" s="61"/>
      <c r="AB1245" s="60" t="str">
        <f t="shared" si="255"/>
        <v/>
      </c>
      <c r="AC1245" s="21" t="b">
        <f t="shared" si="256"/>
        <v>0</v>
      </c>
      <c r="AD1245" s="21" t="b">
        <f t="shared" si="257"/>
        <v>0</v>
      </c>
      <c r="AE1245" s="21" t="b">
        <f t="shared" si="258"/>
        <v>0</v>
      </c>
      <c r="AF1245" s="21" t="b">
        <f ca="1">OR(AND($AC1245,NOT($AD1245)),AND($AC1245,OR(AND($G1245="",$H1245&lt;&gt;""),AND($G1245&lt;&gt;"",$H1245=""),AND($J1245="",$K1245&lt;&gt;""),AND($J1245&lt;&gt;"",$K1245=""),AND($M1245="",$N1245&lt;&gt;""),AND($M1245&lt;&gt;"",$N1245=""),AND($P1245="",$Q1245&lt;&gt;""),AND($P1245&lt;&gt;"",$Q1245=""),AND($S1245="",$T1245&lt;&gt;""),AND($S1245&lt;&gt;"",$T1245=""),AND($V1245="",$W1245&lt;&gt;""),AND($V1245&lt;&gt;"",$W1245=""))),AND($C1245&lt;&gt;"",$E1245&lt;&gt;"",LEFT(TRIM($C1245),1)&lt;&gt;LEFT(TRIM($E1245),1)),IF(OR($E1245="",$F1245=""),FALSE(),IFERROR(COUNTIF(INDIRECT("UNITS_"&amp;SUBSTITUTE(LEFT($E1245,FIND(" ",$E1245&amp;" ")-1),".","_")),$F1245)=0,TRUE())),AND($B1245&lt;&gt;"",OR(ISNUMBER(SEARCH("outro",LOWER($B1245))),ISNUMBER(SEARCH("divers",LOWER($B1245))),ISNUMBER(SEARCH("etc",LOWER($B1245))))),OR(AND(ISNUMBER(SEARCH("comunic",LOWER($B1245))),LEFT($E1245,3)&lt;&gt;"4.4"),AND(ISNUMBER(SEARCH("monitor",LOWER($B1245))),NOT(OR(LEFT($E1245,3)="1.5",LEFT($E1245,3)="2.5")))),AND($B1245&lt;&gt;"",OR(LEFT($C1245,1)="1",LEFT($C1245,1)="2"),$D1245=""),AND($D1245&lt;&gt;"",NOT(OR(LEFT($C1245,1)="1",LEFT($C1245,1)="2"))),AND($D1245&lt;&gt;"",COUNTIF(' PROJETO'!$B$14:$B$16,$D1245)=0),IF($D1245="",FALSE(),IF(COUNTIF(' PROJETO'!$B$14:$B$16,$D1245)=0,FALSE(),IFERROR(INDEX(' PROJETO'!$C$14:$C$16,MATCH($D1245,' PROJETO'!$B$14:$B$16,0))&lt;&gt;"Sim",FALSE()))))</f>
        <v>0</v>
      </c>
      <c r="AG1245" s="21" t="b">
        <f>AND($AC1245,$Y1245&gt;'CONFG.  LISTAS'!$F$4,$Z1245="",$AA1245="")</f>
        <v>0</v>
      </c>
      <c r="AH1245" s="21" t="str">
        <f t="shared" si="259"/>
        <v/>
      </c>
      <c r="AI1245" s="43" t="str">
        <f ca="1">IF(NOT($AC1245),"",IF(OR($B1245="",$C1245="",$E1245="",$F1245=""),"Preencha descrição, categoria, tipo e unidade.",IF(AND($B1245&lt;&gt;"",OR(LEFT($C1245,1)="1",LEFT($C1245,1)="2"),$D1245=""),"Informe a prática de restauração para itens diretos.",IF(AND($D1245&lt;&gt;"",NOT(OR(LEFT($C1245,1)="1",LEFT($C1245,1)="2"))),"Custos indiretos não devem pertencer a uma prática específica.",IF(AND($D1245&lt;&gt;"",COUNTIF(' PROJETO'!$B$14:$B$16,$D1245)=0),"Prática de restauração inválida ou não cadastrada.",IF(IF($D1245="",FALSE(),IF(COUNTIF(' PROJETO'!$B$14:$B$16,$D1245)=0,FALSE(),IFERROR(INDEX(' PROJETO'!$C$14:$C$16,MATCH($D1245,' PROJETO'!$B$14:$B$16,0))&lt;&gt;"Sim",FALSE()))),"A prática informada no item não foi selecionada na aba Projeto.",IF(AND(MAX($I1245,$L1245,$O1245,$R1245,$U1245,$X1245)&gt;'CONFG.  LISTAS'!$F$4,NOT(OR($Z1245&lt;&gt;"",$AA1245&lt;&gt;""))),"Memorial de cálculo ou anexo obrigatório não informado para item acima do limite.",IF(OR(AND($G1245&lt;&gt;"",$H1245&lt;&gt;"",OR($G1245&lt;=0,$H1245&lt;=0)),AND($J1245&lt;&gt;"",$K1245&lt;&gt;"",OR($J1245&lt;=0,$K1245&lt;=0)),AND($M1245&lt;&gt;"",$N1245&lt;&gt;"",OR($M1245&lt;=0,$N1245&lt;=0)),AND($P1245&lt;&gt;"",$Q1245&lt;&gt;"",OR($P1245&lt;=0,$Q1245&lt;=0)),AND($S1245&lt;&gt;"",$T1245&lt;&gt;"",OR($S1245&lt;=0,$T1245&lt;=0)),AND($V1245&lt;&gt;"",$W1245&lt;&gt;"",OR($V1245&lt;=0,$W1245&lt;=0))),"Revise os valores informados: valor unitário e quantidade devem ser maiores que zero.",IF(OR(AND($G1245="",$H1245&lt;&gt;""),AND($G1245&lt;&gt;"",$H1245=""),AND($J1245="",$K1245&lt;&gt;""),AND($J1245&lt;&gt;"",$K1245=""),AND($M1245="",$N1245&lt;&gt;""),AND($M1245&lt;&gt;"",$N1245=""),AND($P1245="",$Q1245&lt;&gt;""),AND($P1245&lt;&gt;"",$Q1245=""),AND($S1245="",$T1245&lt;&gt;""),AND($S1245&lt;&gt;"",$T1245=""),AND($V1245="",$W1245&lt;&gt;""),AND($V1245&lt;&gt;"",$W1245="")),"Há ano preenchido parcialmente: "&amp;TRIM(IF(AND($G1245="",$H1245&lt;&gt;""),"Ano 1 (falta valor unitário); ","")&amp;IF(AND($G1245&lt;&gt;"",$H1245=""),"Ano 1 (falta quantidade); ","")&amp;IF(AND($J1245="",$K1245&lt;&gt;""),"Ano 2 (falta valor unitário); ","")&amp;IF(AND($J1245&lt;&gt;"",$K1245=""),"Ano 2 (falta quantidade); ","")&amp;IF(AND($M1245="",$N1245&lt;&gt;""),"Ano 3 (falta valor unitário); ","")&amp;IF(AND($M1245&lt;&gt;"",$N1245=""),"Ano 3 (falta quantidade); ","")&amp;IF(AND($P1245="",$Q1245&lt;&gt;""),"Ano 4 (falta valor unitário); ","")&amp;IF(AND($P1245&lt;&gt;"",$Q1245=""),"Ano 4 (falta quantidade); ","")&amp;IF(AND($S1245="",$T1245&lt;&gt;""),"Ano 5 (falta valor unitário); ","")&amp;IF(AND($S1245&lt;&gt;"",$T1245=""),"Ano 5 (falta quantidade); ","")&amp;IF(AND($V1245="",$W1245&lt;&gt;""),"Ano 6 (falta valor unitário); ","")&amp;IF(AND($V1245&lt;&gt;"",$W1245=""),"Ano 6 (falta quantidade); ","")), IF(NOT(OR(AND($G1245&lt;&gt;"",$H1245&lt;&gt;""),AND($J1245&lt;&gt;"",$K1245&lt;&gt;""),AND($M1245&lt;&gt;"",$N1245&lt;&gt;""),AND($P1245&lt;&gt;"",$Q1245&lt;&gt;""),AND($S1245&lt;&gt;"",$T1245&lt;&gt;""),AND($V1245&lt;&gt;"",$W1245&lt;&gt;""))),"Informe pelo menos um ano completo com valor unitário e quantidade.",IF(AND($C1245&lt;&gt;"",$E1245&lt;&gt;"",LEFT(TRIM($C1245),1)&lt;&gt;LEFT(TRIM($E1245),1)),"Categoria e tipo estão incompatíveis.",IF(IF(OR($E1245="",$F1245=""),FALSE(),IFERROR(COUNTIF(INDIRECT("UNITS_"&amp;SUBSTITUTE(LEFT($E1245,FIND(" ",$E1245&amp;" ")-1),".","_")),$F1245)=0,TRUE())),"Unidade incompatível com o tipo selecionado.",IF(OR(AND(ISNUMBER(SEARCH("comunic",LOWER($B1245))),LEFT($E1245,3)&lt;&gt;"4.4"),AND(ISNUMBER(SEARCH("monitor",LOWER($B1245))),NOT(OR(LEFT($E1245,3)="1.5",LEFT($E1245,3)="2.5")))),"Revise a classificação do item conforme as regras de preenchimento.",IF(AND($B1245&lt;&gt;"",OR(ISNUMBER(SEARCH("outro",LOWER($B1245))),ISNUMBER(SEARCH("divers",LOWER($B1245))),ISNUMBER(SEARCH("kit",LOWER($B1245))),ISNUMBER(SEARCH("ferrament",LOWER($B1245))),ISNUMBER(SEARCH("epi",LOWER($B1245)))),NOT(OR($Z1245&lt;&gt;"",$AA1245&lt;&gt;""))),"Descrição muito genérica: detalhe melhor o item e registre o racional no memorial ou em anexo.",IF(AND($Y1245=0,$B1245&lt;&gt;"",OR($G1245&lt;&gt;"",$H1245&lt;&gt;"",$J1245&lt;&gt;"",$K1245&lt;&gt;"",$M1245&lt;&gt;"",$N1245&lt;&gt;"",$P1245&lt;&gt;"",$Q1245&lt;&gt;"",$S1245&lt;&gt;"",$T1245&lt;&gt;"",$V1245&lt;&gt;"",$W1245&lt;&gt;"")),"O item possui dados lançados, mas o total está zerado. Revise os valores informados.","")))))))))))))))</f>
        <v/>
      </c>
    </row>
    <row r="1246" spans="1:35" ht="14.25" customHeight="1" x14ac:dyDescent="0.25">
      <c r="A1246" s="57" t="str">
        <f t="shared" si="247"/>
        <v/>
      </c>
      <c r="B1246" s="58"/>
      <c r="C1246" s="58"/>
      <c r="D1246" s="58"/>
      <c r="E1246" s="58"/>
      <c r="F1246" s="58"/>
      <c r="G1246" s="269"/>
      <c r="H1246" s="59"/>
      <c r="I1246" s="273">
        <f t="shared" si="248"/>
        <v>0</v>
      </c>
      <c r="J1246" s="269"/>
      <c r="K1246" s="59"/>
      <c r="L1246" s="270">
        <f t="shared" si="249"/>
        <v>0</v>
      </c>
      <c r="M1246" s="269"/>
      <c r="N1246" s="59"/>
      <c r="O1246" s="270">
        <f t="shared" si="250"/>
        <v>0</v>
      </c>
      <c r="P1246" s="269"/>
      <c r="Q1246" s="59"/>
      <c r="R1246" s="271">
        <f t="shared" si="251"/>
        <v>0</v>
      </c>
      <c r="S1246" s="269"/>
      <c r="T1246" s="59"/>
      <c r="U1246" s="270">
        <f t="shared" si="252"/>
        <v>0</v>
      </c>
      <c r="V1246" s="269"/>
      <c r="W1246" s="59"/>
      <c r="X1246" s="270">
        <f t="shared" si="253"/>
        <v>0</v>
      </c>
      <c r="Y1246" s="270">
        <f t="shared" si="254"/>
        <v>0</v>
      </c>
      <c r="Z1246" s="58"/>
      <c r="AA1246" s="58"/>
      <c r="AB1246" s="60" t="str">
        <f t="shared" si="255"/>
        <v/>
      </c>
      <c r="AC1246" s="21" t="b">
        <f t="shared" si="256"/>
        <v>0</v>
      </c>
      <c r="AD1246" s="21" t="b">
        <f t="shared" si="257"/>
        <v>0</v>
      </c>
      <c r="AE1246" s="21" t="b">
        <f t="shared" si="258"/>
        <v>0</v>
      </c>
      <c r="AF1246" s="21" t="b">
        <f ca="1">OR(AND($AC1246,NOT($AD1246)),AND($AC1246,OR(AND($G1246="",$H1246&lt;&gt;""),AND($G1246&lt;&gt;"",$H1246=""),AND($J1246="",$K1246&lt;&gt;""),AND($J1246&lt;&gt;"",$K1246=""),AND($M1246="",$N1246&lt;&gt;""),AND($M1246&lt;&gt;"",$N1246=""),AND($P1246="",$Q1246&lt;&gt;""),AND($P1246&lt;&gt;"",$Q1246=""),AND($S1246="",$T1246&lt;&gt;""),AND($S1246&lt;&gt;"",$T1246=""),AND($V1246="",$W1246&lt;&gt;""),AND($V1246&lt;&gt;"",$W1246=""))),AND($C1246&lt;&gt;"",$E1246&lt;&gt;"",LEFT(TRIM($C1246),1)&lt;&gt;LEFT(TRIM($E1246),1)),IF(OR($E1246="",$F1246=""),FALSE(),IFERROR(COUNTIF(INDIRECT("UNITS_"&amp;SUBSTITUTE(LEFT($E1246,FIND(" ",$E1246&amp;" ")-1),".","_")),$F1246)=0,TRUE())),AND($B1246&lt;&gt;"",OR(ISNUMBER(SEARCH("outro",LOWER($B1246))),ISNUMBER(SEARCH("divers",LOWER($B1246))),ISNUMBER(SEARCH("etc",LOWER($B1246))))),OR(AND(ISNUMBER(SEARCH("comunic",LOWER($B1246))),LEFT($E1246,3)&lt;&gt;"4.4"),AND(ISNUMBER(SEARCH("monitor",LOWER($B1246))),NOT(OR(LEFT($E1246,3)="1.5",LEFT($E1246,3)="2.5")))),AND($B1246&lt;&gt;"",OR(LEFT($C1246,1)="1",LEFT($C1246,1)="2"),$D1246=""),AND($D1246&lt;&gt;"",NOT(OR(LEFT($C1246,1)="1",LEFT($C1246,1)="2"))),AND($D1246&lt;&gt;"",COUNTIF(' PROJETO'!$B$14:$B$16,$D1246)=0),IF($D1246="",FALSE(),IF(COUNTIF(' PROJETO'!$B$14:$B$16,$D1246)=0,FALSE(),IFERROR(INDEX(' PROJETO'!$C$14:$C$16,MATCH($D1246,' PROJETO'!$B$14:$B$16,0))&lt;&gt;"Sim",FALSE()))))</f>
        <v>0</v>
      </c>
      <c r="AG1246" s="21" t="b">
        <f>AND($AC1246,$Y1246&gt;'CONFG.  LISTAS'!$F$4,$Z1246="",$AA1246="")</f>
        <v>0</v>
      </c>
      <c r="AH1246" s="21" t="str">
        <f t="shared" si="259"/>
        <v/>
      </c>
      <c r="AI1246" s="43" t="str">
        <f ca="1">IF(NOT($AC1246),"",IF(OR($B1246="",$C1246="",$E1246="",$F1246=""),"Preencha descrição, categoria, tipo e unidade.",IF(AND($B1246&lt;&gt;"",OR(LEFT($C1246,1)="1",LEFT($C1246,1)="2"),$D1246=""),"Informe a prática de restauração para itens diretos.",IF(AND($D1246&lt;&gt;"",NOT(OR(LEFT($C1246,1)="1",LEFT($C1246,1)="2"))),"Custos indiretos não devem pertencer a uma prática específica.",IF(AND($D1246&lt;&gt;"",COUNTIF(' PROJETO'!$B$14:$B$16,$D1246)=0),"Prática de restauração inválida ou não cadastrada.",IF(IF($D1246="",FALSE(),IF(COUNTIF(' PROJETO'!$B$14:$B$16,$D1246)=0,FALSE(),IFERROR(INDEX(' PROJETO'!$C$14:$C$16,MATCH($D1246,' PROJETO'!$B$14:$B$16,0))&lt;&gt;"Sim",FALSE()))),"A prática informada no item não foi selecionada na aba Projeto.",IF(AND(MAX($I1246,$L1246,$O1246,$R1246,$U1246,$X1246)&gt;'CONFG.  LISTAS'!$F$4,NOT(OR($Z1246&lt;&gt;"",$AA1246&lt;&gt;""))),"Memorial de cálculo ou anexo obrigatório não informado para item acima do limite.",IF(OR(AND($G1246&lt;&gt;"",$H1246&lt;&gt;"",OR($G1246&lt;=0,$H1246&lt;=0)),AND($J1246&lt;&gt;"",$K1246&lt;&gt;"",OR($J1246&lt;=0,$K1246&lt;=0)),AND($M1246&lt;&gt;"",$N1246&lt;&gt;"",OR($M1246&lt;=0,$N1246&lt;=0)),AND($P1246&lt;&gt;"",$Q1246&lt;&gt;"",OR($P1246&lt;=0,$Q1246&lt;=0)),AND($S1246&lt;&gt;"",$T1246&lt;&gt;"",OR($S1246&lt;=0,$T1246&lt;=0)),AND($V1246&lt;&gt;"",$W1246&lt;&gt;"",OR($V1246&lt;=0,$W1246&lt;=0))),"Revise os valores informados: valor unitário e quantidade devem ser maiores que zero.",IF(OR(AND($G1246="",$H1246&lt;&gt;""),AND($G1246&lt;&gt;"",$H1246=""),AND($J1246="",$K1246&lt;&gt;""),AND($J1246&lt;&gt;"",$K1246=""),AND($M1246="",$N1246&lt;&gt;""),AND($M1246&lt;&gt;"",$N1246=""),AND($P1246="",$Q1246&lt;&gt;""),AND($P1246&lt;&gt;"",$Q1246=""),AND($S1246="",$T1246&lt;&gt;""),AND($S1246&lt;&gt;"",$T1246=""),AND($V1246="",$W1246&lt;&gt;""),AND($V1246&lt;&gt;"",$W1246="")),"Há ano preenchido parcialmente: "&amp;TRIM(IF(AND($G1246="",$H1246&lt;&gt;""),"Ano 1 (falta valor unitário); ","")&amp;IF(AND($G1246&lt;&gt;"",$H1246=""),"Ano 1 (falta quantidade); ","")&amp;IF(AND($J1246="",$K1246&lt;&gt;""),"Ano 2 (falta valor unitário); ","")&amp;IF(AND($J1246&lt;&gt;"",$K1246=""),"Ano 2 (falta quantidade); ","")&amp;IF(AND($M1246="",$N1246&lt;&gt;""),"Ano 3 (falta valor unitário); ","")&amp;IF(AND($M1246&lt;&gt;"",$N1246=""),"Ano 3 (falta quantidade); ","")&amp;IF(AND($P1246="",$Q1246&lt;&gt;""),"Ano 4 (falta valor unitário); ","")&amp;IF(AND($P1246&lt;&gt;"",$Q1246=""),"Ano 4 (falta quantidade); ","")&amp;IF(AND($S1246="",$T1246&lt;&gt;""),"Ano 5 (falta valor unitário); ","")&amp;IF(AND($S1246&lt;&gt;"",$T1246=""),"Ano 5 (falta quantidade); ","")&amp;IF(AND($V1246="",$W1246&lt;&gt;""),"Ano 6 (falta valor unitário); ","")&amp;IF(AND($V1246&lt;&gt;"",$W1246=""),"Ano 6 (falta quantidade); ","")), IF(NOT(OR(AND($G1246&lt;&gt;"",$H1246&lt;&gt;""),AND($J1246&lt;&gt;"",$K1246&lt;&gt;""),AND($M1246&lt;&gt;"",$N1246&lt;&gt;""),AND($P1246&lt;&gt;"",$Q1246&lt;&gt;""),AND($S1246&lt;&gt;"",$T1246&lt;&gt;""),AND($V1246&lt;&gt;"",$W1246&lt;&gt;""))),"Informe pelo menos um ano completo com valor unitário e quantidade.",IF(AND($C1246&lt;&gt;"",$E1246&lt;&gt;"",LEFT(TRIM($C1246),1)&lt;&gt;LEFT(TRIM($E1246),1)),"Categoria e tipo estão incompatíveis.",IF(IF(OR($E1246="",$F1246=""),FALSE(),IFERROR(COUNTIF(INDIRECT("UNITS_"&amp;SUBSTITUTE(LEFT($E1246,FIND(" ",$E1246&amp;" ")-1),".","_")),$F1246)=0,TRUE())),"Unidade incompatível com o tipo selecionado.",IF(OR(AND(ISNUMBER(SEARCH("comunic",LOWER($B1246))),LEFT($E1246,3)&lt;&gt;"4.4"),AND(ISNUMBER(SEARCH("monitor",LOWER($B1246))),NOT(OR(LEFT($E1246,3)="1.5",LEFT($E1246,3)="2.5")))),"Revise a classificação do item conforme as regras de preenchimento.",IF(AND($B1246&lt;&gt;"",OR(ISNUMBER(SEARCH("outro",LOWER($B1246))),ISNUMBER(SEARCH("divers",LOWER($B1246))),ISNUMBER(SEARCH("kit",LOWER($B1246))),ISNUMBER(SEARCH("ferrament",LOWER($B1246))),ISNUMBER(SEARCH("epi",LOWER($B1246)))),NOT(OR($Z1246&lt;&gt;"",$AA1246&lt;&gt;""))),"Descrição muito genérica: detalhe melhor o item e registre o racional no memorial ou em anexo.",IF(AND($Y1246=0,$B1246&lt;&gt;"",OR($G1246&lt;&gt;"",$H1246&lt;&gt;"",$J1246&lt;&gt;"",$K1246&lt;&gt;"",$M1246&lt;&gt;"",$N1246&lt;&gt;"",$P1246&lt;&gt;"",$Q1246&lt;&gt;"",$S1246&lt;&gt;"",$T1246&lt;&gt;"",$V1246&lt;&gt;"",$W1246&lt;&gt;"")),"O item possui dados lançados, mas o total está zerado. Revise os valores informados.","")))))))))))))))</f>
        <v/>
      </c>
    </row>
    <row r="1247" spans="1:35" ht="14.25" customHeight="1" x14ac:dyDescent="0.25">
      <c r="A1247" s="57" t="str">
        <f t="shared" si="247"/>
        <v/>
      </c>
      <c r="B1247" s="61"/>
      <c r="C1247" s="61"/>
      <c r="D1247" s="58"/>
      <c r="E1247" s="61"/>
      <c r="F1247" s="61"/>
      <c r="G1247" s="272"/>
      <c r="H1247" s="62"/>
      <c r="I1247" s="273">
        <f t="shared" si="248"/>
        <v>0</v>
      </c>
      <c r="J1247" s="272"/>
      <c r="K1247" s="62"/>
      <c r="L1247" s="270">
        <f t="shared" si="249"/>
        <v>0</v>
      </c>
      <c r="M1247" s="272"/>
      <c r="N1247" s="62"/>
      <c r="O1247" s="270">
        <f t="shared" si="250"/>
        <v>0</v>
      </c>
      <c r="P1247" s="272"/>
      <c r="Q1247" s="62"/>
      <c r="R1247" s="271">
        <f t="shared" si="251"/>
        <v>0</v>
      </c>
      <c r="S1247" s="272"/>
      <c r="T1247" s="62"/>
      <c r="U1247" s="270">
        <f t="shared" si="252"/>
        <v>0</v>
      </c>
      <c r="V1247" s="272"/>
      <c r="W1247" s="62"/>
      <c r="X1247" s="270">
        <f t="shared" si="253"/>
        <v>0</v>
      </c>
      <c r="Y1247" s="270">
        <f t="shared" si="254"/>
        <v>0</v>
      </c>
      <c r="Z1247" s="61"/>
      <c r="AA1247" s="61"/>
      <c r="AB1247" s="60" t="str">
        <f t="shared" si="255"/>
        <v/>
      </c>
      <c r="AC1247" s="21" t="b">
        <f t="shared" si="256"/>
        <v>0</v>
      </c>
      <c r="AD1247" s="21" t="b">
        <f t="shared" si="257"/>
        <v>0</v>
      </c>
      <c r="AE1247" s="21" t="b">
        <f t="shared" si="258"/>
        <v>0</v>
      </c>
      <c r="AF1247" s="21" t="b">
        <f ca="1">OR(AND($AC1247,NOT($AD1247)),AND($AC1247,OR(AND($G1247="",$H1247&lt;&gt;""),AND($G1247&lt;&gt;"",$H1247=""),AND($J1247="",$K1247&lt;&gt;""),AND($J1247&lt;&gt;"",$K1247=""),AND($M1247="",$N1247&lt;&gt;""),AND($M1247&lt;&gt;"",$N1247=""),AND($P1247="",$Q1247&lt;&gt;""),AND($P1247&lt;&gt;"",$Q1247=""),AND($S1247="",$T1247&lt;&gt;""),AND($S1247&lt;&gt;"",$T1247=""),AND($V1247="",$W1247&lt;&gt;""),AND($V1247&lt;&gt;"",$W1247=""))),AND($C1247&lt;&gt;"",$E1247&lt;&gt;"",LEFT(TRIM($C1247),1)&lt;&gt;LEFT(TRIM($E1247),1)),IF(OR($E1247="",$F1247=""),FALSE(),IFERROR(COUNTIF(INDIRECT("UNITS_"&amp;SUBSTITUTE(LEFT($E1247,FIND(" ",$E1247&amp;" ")-1),".","_")),$F1247)=0,TRUE())),AND($B1247&lt;&gt;"",OR(ISNUMBER(SEARCH("outro",LOWER($B1247))),ISNUMBER(SEARCH("divers",LOWER($B1247))),ISNUMBER(SEARCH("etc",LOWER($B1247))))),OR(AND(ISNUMBER(SEARCH("comunic",LOWER($B1247))),LEFT($E1247,3)&lt;&gt;"4.4"),AND(ISNUMBER(SEARCH("monitor",LOWER($B1247))),NOT(OR(LEFT($E1247,3)="1.5",LEFT($E1247,3)="2.5")))),AND($B1247&lt;&gt;"",OR(LEFT($C1247,1)="1",LEFT($C1247,1)="2"),$D1247=""),AND($D1247&lt;&gt;"",NOT(OR(LEFT($C1247,1)="1",LEFT($C1247,1)="2"))),AND($D1247&lt;&gt;"",COUNTIF(' PROJETO'!$B$14:$B$16,$D1247)=0),IF($D1247="",FALSE(),IF(COUNTIF(' PROJETO'!$B$14:$B$16,$D1247)=0,FALSE(),IFERROR(INDEX(' PROJETO'!$C$14:$C$16,MATCH($D1247,' PROJETO'!$B$14:$B$16,0))&lt;&gt;"Sim",FALSE()))))</f>
        <v>0</v>
      </c>
      <c r="AG1247" s="21" t="b">
        <f>AND($AC1247,$Y1247&gt;'CONFG.  LISTAS'!$F$4,$Z1247="",$AA1247="")</f>
        <v>0</v>
      </c>
      <c r="AH1247" s="21" t="str">
        <f t="shared" si="259"/>
        <v/>
      </c>
      <c r="AI1247" s="43" t="str">
        <f ca="1">IF(NOT($AC1247),"",IF(OR($B1247="",$C1247="",$E1247="",$F1247=""),"Preencha descrição, categoria, tipo e unidade.",IF(AND($B1247&lt;&gt;"",OR(LEFT($C1247,1)="1",LEFT($C1247,1)="2"),$D1247=""),"Informe a prática de restauração para itens diretos.",IF(AND($D1247&lt;&gt;"",NOT(OR(LEFT($C1247,1)="1",LEFT($C1247,1)="2"))),"Custos indiretos não devem pertencer a uma prática específica.",IF(AND($D1247&lt;&gt;"",COUNTIF(' PROJETO'!$B$14:$B$16,$D1247)=0),"Prática de restauração inválida ou não cadastrada.",IF(IF($D1247="",FALSE(),IF(COUNTIF(' PROJETO'!$B$14:$B$16,$D1247)=0,FALSE(),IFERROR(INDEX(' PROJETO'!$C$14:$C$16,MATCH($D1247,' PROJETO'!$B$14:$B$16,0))&lt;&gt;"Sim",FALSE()))),"A prática informada no item não foi selecionada na aba Projeto.",IF(AND(MAX($I1247,$L1247,$O1247,$R1247,$U1247,$X1247)&gt;'CONFG.  LISTAS'!$F$4,NOT(OR($Z1247&lt;&gt;"",$AA1247&lt;&gt;""))),"Memorial de cálculo ou anexo obrigatório não informado para item acima do limite.",IF(OR(AND($G1247&lt;&gt;"",$H1247&lt;&gt;"",OR($G1247&lt;=0,$H1247&lt;=0)),AND($J1247&lt;&gt;"",$K1247&lt;&gt;"",OR($J1247&lt;=0,$K1247&lt;=0)),AND($M1247&lt;&gt;"",$N1247&lt;&gt;"",OR($M1247&lt;=0,$N1247&lt;=0)),AND($P1247&lt;&gt;"",$Q1247&lt;&gt;"",OR($P1247&lt;=0,$Q1247&lt;=0)),AND($S1247&lt;&gt;"",$T1247&lt;&gt;"",OR($S1247&lt;=0,$T1247&lt;=0)),AND($V1247&lt;&gt;"",$W1247&lt;&gt;"",OR($V1247&lt;=0,$W1247&lt;=0))),"Revise os valores informados: valor unitário e quantidade devem ser maiores que zero.",IF(OR(AND($G1247="",$H1247&lt;&gt;""),AND($G1247&lt;&gt;"",$H1247=""),AND($J1247="",$K1247&lt;&gt;""),AND($J1247&lt;&gt;"",$K1247=""),AND($M1247="",$N1247&lt;&gt;""),AND($M1247&lt;&gt;"",$N1247=""),AND($P1247="",$Q1247&lt;&gt;""),AND($P1247&lt;&gt;"",$Q1247=""),AND($S1247="",$T1247&lt;&gt;""),AND($S1247&lt;&gt;"",$T1247=""),AND($V1247="",$W1247&lt;&gt;""),AND($V1247&lt;&gt;"",$W1247="")),"Há ano preenchido parcialmente: "&amp;TRIM(IF(AND($G1247="",$H1247&lt;&gt;""),"Ano 1 (falta valor unitário); ","")&amp;IF(AND($G1247&lt;&gt;"",$H1247=""),"Ano 1 (falta quantidade); ","")&amp;IF(AND($J1247="",$K1247&lt;&gt;""),"Ano 2 (falta valor unitário); ","")&amp;IF(AND($J1247&lt;&gt;"",$K1247=""),"Ano 2 (falta quantidade); ","")&amp;IF(AND($M1247="",$N1247&lt;&gt;""),"Ano 3 (falta valor unitário); ","")&amp;IF(AND($M1247&lt;&gt;"",$N1247=""),"Ano 3 (falta quantidade); ","")&amp;IF(AND($P1247="",$Q1247&lt;&gt;""),"Ano 4 (falta valor unitário); ","")&amp;IF(AND($P1247&lt;&gt;"",$Q1247=""),"Ano 4 (falta quantidade); ","")&amp;IF(AND($S1247="",$T1247&lt;&gt;""),"Ano 5 (falta valor unitário); ","")&amp;IF(AND($S1247&lt;&gt;"",$T1247=""),"Ano 5 (falta quantidade); ","")&amp;IF(AND($V1247="",$W1247&lt;&gt;""),"Ano 6 (falta valor unitário); ","")&amp;IF(AND($V1247&lt;&gt;"",$W1247=""),"Ano 6 (falta quantidade); ","")), IF(NOT(OR(AND($G1247&lt;&gt;"",$H1247&lt;&gt;""),AND($J1247&lt;&gt;"",$K1247&lt;&gt;""),AND($M1247&lt;&gt;"",$N1247&lt;&gt;""),AND($P1247&lt;&gt;"",$Q1247&lt;&gt;""),AND($S1247&lt;&gt;"",$T1247&lt;&gt;""),AND($V1247&lt;&gt;"",$W1247&lt;&gt;""))),"Informe pelo menos um ano completo com valor unitário e quantidade.",IF(AND($C1247&lt;&gt;"",$E1247&lt;&gt;"",LEFT(TRIM($C1247),1)&lt;&gt;LEFT(TRIM($E1247),1)),"Categoria e tipo estão incompatíveis.",IF(IF(OR($E1247="",$F1247=""),FALSE(),IFERROR(COUNTIF(INDIRECT("UNITS_"&amp;SUBSTITUTE(LEFT($E1247,FIND(" ",$E1247&amp;" ")-1),".","_")),$F1247)=0,TRUE())),"Unidade incompatível com o tipo selecionado.",IF(OR(AND(ISNUMBER(SEARCH("comunic",LOWER($B1247))),LEFT($E1247,3)&lt;&gt;"4.4"),AND(ISNUMBER(SEARCH("monitor",LOWER($B1247))),NOT(OR(LEFT($E1247,3)="1.5",LEFT($E1247,3)="2.5")))),"Revise a classificação do item conforme as regras de preenchimento.",IF(AND($B1247&lt;&gt;"",OR(ISNUMBER(SEARCH("outro",LOWER($B1247))),ISNUMBER(SEARCH("divers",LOWER($B1247))),ISNUMBER(SEARCH("kit",LOWER($B1247))),ISNUMBER(SEARCH("ferrament",LOWER($B1247))),ISNUMBER(SEARCH("epi",LOWER($B1247)))),NOT(OR($Z1247&lt;&gt;"",$AA1247&lt;&gt;""))),"Descrição muito genérica: detalhe melhor o item e registre o racional no memorial ou em anexo.",IF(AND($Y1247=0,$B1247&lt;&gt;"",OR($G1247&lt;&gt;"",$H1247&lt;&gt;"",$J1247&lt;&gt;"",$K1247&lt;&gt;"",$M1247&lt;&gt;"",$N1247&lt;&gt;"",$P1247&lt;&gt;"",$Q1247&lt;&gt;"",$S1247&lt;&gt;"",$T1247&lt;&gt;"",$V1247&lt;&gt;"",$W1247&lt;&gt;"")),"O item possui dados lançados, mas o total está zerado. Revise os valores informados.","")))))))))))))))</f>
        <v/>
      </c>
    </row>
    <row r="1248" spans="1:35" ht="14.25" customHeight="1" x14ac:dyDescent="0.25">
      <c r="A1248" s="57" t="str">
        <f t="shared" si="247"/>
        <v/>
      </c>
      <c r="B1248" s="58"/>
      <c r="C1248" s="58"/>
      <c r="D1248" s="58"/>
      <c r="E1248" s="58"/>
      <c r="F1248" s="58"/>
      <c r="G1248" s="269"/>
      <c r="H1248" s="59"/>
      <c r="I1248" s="273">
        <f t="shared" si="248"/>
        <v>0</v>
      </c>
      <c r="J1248" s="269"/>
      <c r="K1248" s="59"/>
      <c r="L1248" s="270">
        <f t="shared" si="249"/>
        <v>0</v>
      </c>
      <c r="M1248" s="269"/>
      <c r="N1248" s="59"/>
      <c r="O1248" s="270">
        <f t="shared" si="250"/>
        <v>0</v>
      </c>
      <c r="P1248" s="269"/>
      <c r="Q1248" s="59"/>
      <c r="R1248" s="271">
        <f t="shared" si="251"/>
        <v>0</v>
      </c>
      <c r="S1248" s="269"/>
      <c r="T1248" s="59"/>
      <c r="U1248" s="270">
        <f t="shared" si="252"/>
        <v>0</v>
      </c>
      <c r="V1248" s="269"/>
      <c r="W1248" s="59"/>
      <c r="X1248" s="270">
        <f t="shared" si="253"/>
        <v>0</v>
      </c>
      <c r="Y1248" s="270">
        <f t="shared" si="254"/>
        <v>0</v>
      </c>
      <c r="Z1248" s="58"/>
      <c r="AA1248" s="58"/>
      <c r="AB1248" s="60" t="str">
        <f t="shared" si="255"/>
        <v/>
      </c>
      <c r="AC1248" s="21" t="b">
        <f t="shared" si="256"/>
        <v>0</v>
      </c>
      <c r="AD1248" s="21" t="b">
        <f t="shared" si="257"/>
        <v>0</v>
      </c>
      <c r="AE1248" s="21" t="b">
        <f t="shared" si="258"/>
        <v>0</v>
      </c>
      <c r="AF1248" s="21" t="b">
        <f ca="1">OR(AND($AC1248,NOT($AD1248)),AND($AC1248,OR(AND($G1248="",$H1248&lt;&gt;""),AND($G1248&lt;&gt;"",$H1248=""),AND($J1248="",$K1248&lt;&gt;""),AND($J1248&lt;&gt;"",$K1248=""),AND($M1248="",$N1248&lt;&gt;""),AND($M1248&lt;&gt;"",$N1248=""),AND($P1248="",$Q1248&lt;&gt;""),AND($P1248&lt;&gt;"",$Q1248=""),AND($S1248="",$T1248&lt;&gt;""),AND($S1248&lt;&gt;"",$T1248=""),AND($V1248="",$W1248&lt;&gt;""),AND($V1248&lt;&gt;"",$W1248=""))),AND($C1248&lt;&gt;"",$E1248&lt;&gt;"",LEFT(TRIM($C1248),1)&lt;&gt;LEFT(TRIM($E1248),1)),IF(OR($E1248="",$F1248=""),FALSE(),IFERROR(COUNTIF(INDIRECT("UNITS_"&amp;SUBSTITUTE(LEFT($E1248,FIND(" ",$E1248&amp;" ")-1),".","_")),$F1248)=0,TRUE())),AND($B1248&lt;&gt;"",OR(ISNUMBER(SEARCH("outro",LOWER($B1248))),ISNUMBER(SEARCH("divers",LOWER($B1248))),ISNUMBER(SEARCH("etc",LOWER($B1248))))),OR(AND(ISNUMBER(SEARCH("comunic",LOWER($B1248))),LEFT($E1248,3)&lt;&gt;"4.4"),AND(ISNUMBER(SEARCH("monitor",LOWER($B1248))),NOT(OR(LEFT($E1248,3)="1.5",LEFT($E1248,3)="2.5")))),AND($B1248&lt;&gt;"",OR(LEFT($C1248,1)="1",LEFT($C1248,1)="2"),$D1248=""),AND($D1248&lt;&gt;"",NOT(OR(LEFT($C1248,1)="1",LEFT($C1248,1)="2"))),AND($D1248&lt;&gt;"",COUNTIF(' PROJETO'!$B$14:$B$16,$D1248)=0),IF($D1248="",FALSE(),IF(COUNTIF(' PROJETO'!$B$14:$B$16,$D1248)=0,FALSE(),IFERROR(INDEX(' PROJETO'!$C$14:$C$16,MATCH($D1248,' PROJETO'!$B$14:$B$16,0))&lt;&gt;"Sim",FALSE()))))</f>
        <v>0</v>
      </c>
      <c r="AG1248" s="21" t="b">
        <f>AND($AC1248,$Y1248&gt;'CONFG.  LISTAS'!$F$4,$Z1248="",$AA1248="")</f>
        <v>0</v>
      </c>
      <c r="AH1248" s="21" t="str">
        <f t="shared" si="259"/>
        <v/>
      </c>
      <c r="AI1248" s="43" t="str">
        <f ca="1">IF(NOT($AC1248),"",IF(OR($B1248="",$C1248="",$E1248="",$F1248=""),"Preencha descrição, categoria, tipo e unidade.",IF(AND($B1248&lt;&gt;"",OR(LEFT($C1248,1)="1",LEFT($C1248,1)="2"),$D1248=""),"Informe a prática de restauração para itens diretos.",IF(AND($D1248&lt;&gt;"",NOT(OR(LEFT($C1248,1)="1",LEFT($C1248,1)="2"))),"Custos indiretos não devem pertencer a uma prática específica.",IF(AND($D1248&lt;&gt;"",COUNTIF(' PROJETO'!$B$14:$B$16,$D1248)=0),"Prática de restauração inválida ou não cadastrada.",IF(IF($D1248="",FALSE(),IF(COUNTIF(' PROJETO'!$B$14:$B$16,$D1248)=0,FALSE(),IFERROR(INDEX(' PROJETO'!$C$14:$C$16,MATCH($D1248,' PROJETO'!$B$14:$B$16,0))&lt;&gt;"Sim",FALSE()))),"A prática informada no item não foi selecionada na aba Projeto.",IF(AND(MAX($I1248,$L1248,$O1248,$R1248,$U1248,$X1248)&gt;'CONFG.  LISTAS'!$F$4,NOT(OR($Z1248&lt;&gt;"",$AA1248&lt;&gt;""))),"Memorial de cálculo ou anexo obrigatório não informado para item acima do limite.",IF(OR(AND($G1248&lt;&gt;"",$H1248&lt;&gt;"",OR($G1248&lt;=0,$H1248&lt;=0)),AND($J1248&lt;&gt;"",$K1248&lt;&gt;"",OR($J1248&lt;=0,$K1248&lt;=0)),AND($M1248&lt;&gt;"",$N1248&lt;&gt;"",OR($M1248&lt;=0,$N1248&lt;=0)),AND($P1248&lt;&gt;"",$Q1248&lt;&gt;"",OR($P1248&lt;=0,$Q1248&lt;=0)),AND($S1248&lt;&gt;"",$T1248&lt;&gt;"",OR($S1248&lt;=0,$T1248&lt;=0)),AND($V1248&lt;&gt;"",$W1248&lt;&gt;"",OR($V1248&lt;=0,$W1248&lt;=0))),"Revise os valores informados: valor unitário e quantidade devem ser maiores que zero.",IF(OR(AND($G1248="",$H1248&lt;&gt;""),AND($G1248&lt;&gt;"",$H1248=""),AND($J1248="",$K1248&lt;&gt;""),AND($J1248&lt;&gt;"",$K1248=""),AND($M1248="",$N1248&lt;&gt;""),AND($M1248&lt;&gt;"",$N1248=""),AND($P1248="",$Q1248&lt;&gt;""),AND($P1248&lt;&gt;"",$Q1248=""),AND($S1248="",$T1248&lt;&gt;""),AND($S1248&lt;&gt;"",$T1248=""),AND($V1248="",$W1248&lt;&gt;""),AND($V1248&lt;&gt;"",$W1248="")),"Há ano preenchido parcialmente: "&amp;TRIM(IF(AND($G1248="",$H1248&lt;&gt;""),"Ano 1 (falta valor unitário); ","")&amp;IF(AND($G1248&lt;&gt;"",$H1248=""),"Ano 1 (falta quantidade); ","")&amp;IF(AND($J1248="",$K1248&lt;&gt;""),"Ano 2 (falta valor unitário); ","")&amp;IF(AND($J1248&lt;&gt;"",$K1248=""),"Ano 2 (falta quantidade); ","")&amp;IF(AND($M1248="",$N1248&lt;&gt;""),"Ano 3 (falta valor unitário); ","")&amp;IF(AND($M1248&lt;&gt;"",$N1248=""),"Ano 3 (falta quantidade); ","")&amp;IF(AND($P1248="",$Q1248&lt;&gt;""),"Ano 4 (falta valor unitário); ","")&amp;IF(AND($P1248&lt;&gt;"",$Q1248=""),"Ano 4 (falta quantidade); ","")&amp;IF(AND($S1248="",$T1248&lt;&gt;""),"Ano 5 (falta valor unitário); ","")&amp;IF(AND($S1248&lt;&gt;"",$T1248=""),"Ano 5 (falta quantidade); ","")&amp;IF(AND($V1248="",$W1248&lt;&gt;""),"Ano 6 (falta valor unitário); ","")&amp;IF(AND($V1248&lt;&gt;"",$W1248=""),"Ano 6 (falta quantidade); ","")), IF(NOT(OR(AND($G1248&lt;&gt;"",$H1248&lt;&gt;""),AND($J1248&lt;&gt;"",$K1248&lt;&gt;""),AND($M1248&lt;&gt;"",$N1248&lt;&gt;""),AND($P1248&lt;&gt;"",$Q1248&lt;&gt;""),AND($S1248&lt;&gt;"",$T1248&lt;&gt;""),AND($V1248&lt;&gt;"",$W1248&lt;&gt;""))),"Informe pelo menos um ano completo com valor unitário e quantidade.",IF(AND($C1248&lt;&gt;"",$E1248&lt;&gt;"",LEFT(TRIM($C1248),1)&lt;&gt;LEFT(TRIM($E1248),1)),"Categoria e tipo estão incompatíveis.",IF(IF(OR($E1248="",$F1248=""),FALSE(),IFERROR(COUNTIF(INDIRECT("UNITS_"&amp;SUBSTITUTE(LEFT($E1248,FIND(" ",$E1248&amp;" ")-1),".","_")),$F1248)=0,TRUE())),"Unidade incompatível com o tipo selecionado.",IF(OR(AND(ISNUMBER(SEARCH("comunic",LOWER($B1248))),LEFT($E1248,3)&lt;&gt;"4.4"),AND(ISNUMBER(SEARCH("monitor",LOWER($B1248))),NOT(OR(LEFT($E1248,3)="1.5",LEFT($E1248,3)="2.5")))),"Revise a classificação do item conforme as regras de preenchimento.",IF(AND($B1248&lt;&gt;"",OR(ISNUMBER(SEARCH("outro",LOWER($B1248))),ISNUMBER(SEARCH("divers",LOWER($B1248))),ISNUMBER(SEARCH("kit",LOWER($B1248))),ISNUMBER(SEARCH("ferrament",LOWER($B1248))),ISNUMBER(SEARCH("epi",LOWER($B1248)))),NOT(OR($Z1248&lt;&gt;"",$AA1248&lt;&gt;""))),"Descrição muito genérica: detalhe melhor o item e registre o racional no memorial ou em anexo.",IF(AND($Y1248=0,$B1248&lt;&gt;"",OR($G1248&lt;&gt;"",$H1248&lt;&gt;"",$J1248&lt;&gt;"",$K1248&lt;&gt;"",$M1248&lt;&gt;"",$N1248&lt;&gt;"",$P1248&lt;&gt;"",$Q1248&lt;&gt;"",$S1248&lt;&gt;"",$T1248&lt;&gt;"",$V1248&lt;&gt;"",$W1248&lt;&gt;"")),"O item possui dados lançados, mas o total está zerado. Revise os valores informados.","")))))))))))))))</f>
        <v/>
      </c>
    </row>
    <row r="1249" spans="1:35" ht="14.25" customHeight="1" x14ac:dyDescent="0.25">
      <c r="A1249" s="57" t="str">
        <f t="shared" si="247"/>
        <v/>
      </c>
      <c r="B1249" s="61"/>
      <c r="C1249" s="61"/>
      <c r="D1249" s="58"/>
      <c r="E1249" s="61"/>
      <c r="F1249" s="61"/>
      <c r="G1249" s="272"/>
      <c r="H1249" s="62"/>
      <c r="I1249" s="273">
        <f t="shared" si="248"/>
        <v>0</v>
      </c>
      <c r="J1249" s="272"/>
      <c r="K1249" s="62"/>
      <c r="L1249" s="270">
        <f t="shared" si="249"/>
        <v>0</v>
      </c>
      <c r="M1249" s="272"/>
      <c r="N1249" s="62"/>
      <c r="O1249" s="270">
        <f t="shared" si="250"/>
        <v>0</v>
      </c>
      <c r="P1249" s="272"/>
      <c r="Q1249" s="62"/>
      <c r="R1249" s="271">
        <f t="shared" si="251"/>
        <v>0</v>
      </c>
      <c r="S1249" s="272"/>
      <c r="T1249" s="62"/>
      <c r="U1249" s="270">
        <f t="shared" si="252"/>
        <v>0</v>
      </c>
      <c r="V1249" s="272"/>
      <c r="W1249" s="62"/>
      <c r="X1249" s="270">
        <f t="shared" si="253"/>
        <v>0</v>
      </c>
      <c r="Y1249" s="270">
        <f t="shared" si="254"/>
        <v>0</v>
      </c>
      <c r="Z1249" s="61"/>
      <c r="AA1249" s="61"/>
      <c r="AB1249" s="60" t="str">
        <f t="shared" si="255"/>
        <v/>
      </c>
      <c r="AC1249" s="21" t="b">
        <f t="shared" si="256"/>
        <v>0</v>
      </c>
      <c r="AD1249" s="21" t="b">
        <f t="shared" si="257"/>
        <v>0</v>
      </c>
      <c r="AE1249" s="21" t="b">
        <f t="shared" si="258"/>
        <v>0</v>
      </c>
      <c r="AF1249" s="21" t="b">
        <f ca="1">OR(AND($AC1249,NOT($AD1249)),AND($AC1249,OR(AND($G1249="",$H1249&lt;&gt;""),AND($G1249&lt;&gt;"",$H1249=""),AND($J1249="",$K1249&lt;&gt;""),AND($J1249&lt;&gt;"",$K1249=""),AND($M1249="",$N1249&lt;&gt;""),AND($M1249&lt;&gt;"",$N1249=""),AND($P1249="",$Q1249&lt;&gt;""),AND($P1249&lt;&gt;"",$Q1249=""),AND($S1249="",$T1249&lt;&gt;""),AND($S1249&lt;&gt;"",$T1249=""),AND($V1249="",$W1249&lt;&gt;""),AND($V1249&lt;&gt;"",$W1249=""))),AND($C1249&lt;&gt;"",$E1249&lt;&gt;"",LEFT(TRIM($C1249),1)&lt;&gt;LEFT(TRIM($E1249),1)),IF(OR($E1249="",$F1249=""),FALSE(),IFERROR(COUNTIF(INDIRECT("UNITS_"&amp;SUBSTITUTE(LEFT($E1249,FIND(" ",$E1249&amp;" ")-1),".","_")),$F1249)=0,TRUE())),AND($B1249&lt;&gt;"",OR(ISNUMBER(SEARCH("outro",LOWER($B1249))),ISNUMBER(SEARCH("divers",LOWER($B1249))),ISNUMBER(SEARCH("etc",LOWER($B1249))))),OR(AND(ISNUMBER(SEARCH("comunic",LOWER($B1249))),LEFT($E1249,3)&lt;&gt;"4.4"),AND(ISNUMBER(SEARCH("monitor",LOWER($B1249))),NOT(OR(LEFT($E1249,3)="1.5",LEFT($E1249,3)="2.5")))),AND($B1249&lt;&gt;"",OR(LEFT($C1249,1)="1",LEFT($C1249,1)="2"),$D1249=""),AND($D1249&lt;&gt;"",NOT(OR(LEFT($C1249,1)="1",LEFT($C1249,1)="2"))),AND($D1249&lt;&gt;"",COUNTIF(' PROJETO'!$B$14:$B$16,$D1249)=0),IF($D1249="",FALSE(),IF(COUNTIF(' PROJETO'!$B$14:$B$16,$D1249)=0,FALSE(),IFERROR(INDEX(' PROJETO'!$C$14:$C$16,MATCH($D1249,' PROJETO'!$B$14:$B$16,0))&lt;&gt;"Sim",FALSE()))))</f>
        <v>0</v>
      </c>
      <c r="AG1249" s="21" t="b">
        <f>AND($AC1249,$Y1249&gt;'CONFG.  LISTAS'!$F$4,$Z1249="",$AA1249="")</f>
        <v>0</v>
      </c>
      <c r="AH1249" s="21" t="str">
        <f t="shared" si="259"/>
        <v/>
      </c>
      <c r="AI1249" s="43" t="str">
        <f ca="1">IF(NOT($AC1249),"",IF(OR($B1249="",$C1249="",$E1249="",$F1249=""),"Preencha descrição, categoria, tipo e unidade.",IF(AND($B1249&lt;&gt;"",OR(LEFT($C1249,1)="1",LEFT($C1249,1)="2"),$D1249=""),"Informe a prática de restauração para itens diretos.",IF(AND($D1249&lt;&gt;"",NOT(OR(LEFT($C1249,1)="1",LEFT($C1249,1)="2"))),"Custos indiretos não devem pertencer a uma prática específica.",IF(AND($D1249&lt;&gt;"",COUNTIF(' PROJETO'!$B$14:$B$16,$D1249)=0),"Prática de restauração inválida ou não cadastrada.",IF(IF($D1249="",FALSE(),IF(COUNTIF(' PROJETO'!$B$14:$B$16,$D1249)=0,FALSE(),IFERROR(INDEX(' PROJETO'!$C$14:$C$16,MATCH($D1249,' PROJETO'!$B$14:$B$16,0))&lt;&gt;"Sim",FALSE()))),"A prática informada no item não foi selecionada na aba Projeto.",IF(AND(MAX($I1249,$L1249,$O1249,$R1249,$U1249,$X1249)&gt;'CONFG.  LISTAS'!$F$4,NOT(OR($Z1249&lt;&gt;"",$AA1249&lt;&gt;""))),"Memorial de cálculo ou anexo obrigatório não informado para item acima do limite.",IF(OR(AND($G1249&lt;&gt;"",$H1249&lt;&gt;"",OR($G1249&lt;=0,$H1249&lt;=0)),AND($J1249&lt;&gt;"",$K1249&lt;&gt;"",OR($J1249&lt;=0,$K1249&lt;=0)),AND($M1249&lt;&gt;"",$N1249&lt;&gt;"",OR($M1249&lt;=0,$N1249&lt;=0)),AND($P1249&lt;&gt;"",$Q1249&lt;&gt;"",OR($P1249&lt;=0,$Q1249&lt;=0)),AND($S1249&lt;&gt;"",$T1249&lt;&gt;"",OR($S1249&lt;=0,$T1249&lt;=0)),AND($V1249&lt;&gt;"",$W1249&lt;&gt;"",OR($V1249&lt;=0,$W1249&lt;=0))),"Revise os valores informados: valor unitário e quantidade devem ser maiores que zero.",IF(OR(AND($G1249="",$H1249&lt;&gt;""),AND($G1249&lt;&gt;"",$H1249=""),AND($J1249="",$K1249&lt;&gt;""),AND($J1249&lt;&gt;"",$K1249=""),AND($M1249="",$N1249&lt;&gt;""),AND($M1249&lt;&gt;"",$N1249=""),AND($P1249="",$Q1249&lt;&gt;""),AND($P1249&lt;&gt;"",$Q1249=""),AND($S1249="",$T1249&lt;&gt;""),AND($S1249&lt;&gt;"",$T1249=""),AND($V1249="",$W1249&lt;&gt;""),AND($V1249&lt;&gt;"",$W1249="")),"Há ano preenchido parcialmente: "&amp;TRIM(IF(AND($G1249="",$H1249&lt;&gt;""),"Ano 1 (falta valor unitário); ","")&amp;IF(AND($G1249&lt;&gt;"",$H1249=""),"Ano 1 (falta quantidade); ","")&amp;IF(AND($J1249="",$K1249&lt;&gt;""),"Ano 2 (falta valor unitário); ","")&amp;IF(AND($J1249&lt;&gt;"",$K1249=""),"Ano 2 (falta quantidade); ","")&amp;IF(AND($M1249="",$N1249&lt;&gt;""),"Ano 3 (falta valor unitário); ","")&amp;IF(AND($M1249&lt;&gt;"",$N1249=""),"Ano 3 (falta quantidade); ","")&amp;IF(AND($P1249="",$Q1249&lt;&gt;""),"Ano 4 (falta valor unitário); ","")&amp;IF(AND($P1249&lt;&gt;"",$Q1249=""),"Ano 4 (falta quantidade); ","")&amp;IF(AND($S1249="",$T1249&lt;&gt;""),"Ano 5 (falta valor unitário); ","")&amp;IF(AND($S1249&lt;&gt;"",$T1249=""),"Ano 5 (falta quantidade); ","")&amp;IF(AND($V1249="",$W1249&lt;&gt;""),"Ano 6 (falta valor unitário); ","")&amp;IF(AND($V1249&lt;&gt;"",$W1249=""),"Ano 6 (falta quantidade); ","")), IF(NOT(OR(AND($G1249&lt;&gt;"",$H1249&lt;&gt;""),AND($J1249&lt;&gt;"",$K1249&lt;&gt;""),AND($M1249&lt;&gt;"",$N1249&lt;&gt;""),AND($P1249&lt;&gt;"",$Q1249&lt;&gt;""),AND($S1249&lt;&gt;"",$T1249&lt;&gt;""),AND($V1249&lt;&gt;"",$W1249&lt;&gt;""))),"Informe pelo menos um ano completo com valor unitário e quantidade.",IF(AND($C1249&lt;&gt;"",$E1249&lt;&gt;"",LEFT(TRIM($C1249),1)&lt;&gt;LEFT(TRIM($E1249),1)),"Categoria e tipo estão incompatíveis.",IF(IF(OR($E1249="",$F1249=""),FALSE(),IFERROR(COUNTIF(INDIRECT("UNITS_"&amp;SUBSTITUTE(LEFT($E1249,FIND(" ",$E1249&amp;" ")-1),".","_")),$F1249)=0,TRUE())),"Unidade incompatível com o tipo selecionado.",IF(OR(AND(ISNUMBER(SEARCH("comunic",LOWER($B1249))),LEFT($E1249,3)&lt;&gt;"4.4"),AND(ISNUMBER(SEARCH("monitor",LOWER($B1249))),NOT(OR(LEFT($E1249,3)="1.5",LEFT($E1249,3)="2.5")))),"Revise a classificação do item conforme as regras de preenchimento.",IF(AND($B1249&lt;&gt;"",OR(ISNUMBER(SEARCH("outro",LOWER($B1249))),ISNUMBER(SEARCH("divers",LOWER($B1249))),ISNUMBER(SEARCH("kit",LOWER($B1249))),ISNUMBER(SEARCH("ferrament",LOWER($B1249))),ISNUMBER(SEARCH("epi",LOWER($B1249)))),NOT(OR($Z1249&lt;&gt;"",$AA1249&lt;&gt;""))),"Descrição muito genérica: detalhe melhor o item e registre o racional no memorial ou em anexo.",IF(AND($Y1249=0,$B1249&lt;&gt;"",OR($G1249&lt;&gt;"",$H1249&lt;&gt;"",$J1249&lt;&gt;"",$K1249&lt;&gt;"",$M1249&lt;&gt;"",$N1249&lt;&gt;"",$P1249&lt;&gt;"",$Q1249&lt;&gt;"",$S1249&lt;&gt;"",$T1249&lt;&gt;"",$V1249&lt;&gt;"",$W1249&lt;&gt;"")),"O item possui dados lançados, mas o total está zerado. Revise os valores informados.","")))))))))))))))</f>
        <v/>
      </c>
    </row>
    <row r="1250" spans="1:35" ht="14.25" customHeight="1" x14ac:dyDescent="0.25">
      <c r="A1250" s="57" t="str">
        <f t="shared" si="247"/>
        <v/>
      </c>
      <c r="B1250" s="58"/>
      <c r="C1250" s="58"/>
      <c r="D1250" s="58"/>
      <c r="E1250" s="58"/>
      <c r="F1250" s="58"/>
      <c r="G1250" s="269"/>
      <c r="H1250" s="59"/>
      <c r="I1250" s="273">
        <f t="shared" si="248"/>
        <v>0</v>
      </c>
      <c r="J1250" s="269"/>
      <c r="K1250" s="59"/>
      <c r="L1250" s="270">
        <f t="shared" si="249"/>
        <v>0</v>
      </c>
      <c r="M1250" s="269"/>
      <c r="N1250" s="59"/>
      <c r="O1250" s="270">
        <f t="shared" si="250"/>
        <v>0</v>
      </c>
      <c r="P1250" s="269"/>
      <c r="Q1250" s="59"/>
      <c r="R1250" s="271">
        <f t="shared" si="251"/>
        <v>0</v>
      </c>
      <c r="S1250" s="269"/>
      <c r="T1250" s="59"/>
      <c r="U1250" s="270">
        <f t="shared" si="252"/>
        <v>0</v>
      </c>
      <c r="V1250" s="269"/>
      <c r="W1250" s="59"/>
      <c r="X1250" s="270">
        <f t="shared" si="253"/>
        <v>0</v>
      </c>
      <c r="Y1250" s="270">
        <f t="shared" si="254"/>
        <v>0</v>
      </c>
      <c r="Z1250" s="58"/>
      <c r="AA1250" s="58"/>
      <c r="AB1250" s="60" t="str">
        <f t="shared" si="255"/>
        <v/>
      </c>
      <c r="AC1250" s="21" t="b">
        <f t="shared" si="256"/>
        <v>0</v>
      </c>
      <c r="AD1250" s="21" t="b">
        <f t="shared" si="257"/>
        <v>0</v>
      </c>
      <c r="AE1250" s="21" t="b">
        <f t="shared" si="258"/>
        <v>0</v>
      </c>
      <c r="AF1250" s="21" t="b">
        <f ca="1">OR(AND($AC1250,NOT($AD1250)),AND($AC1250,OR(AND($G1250="",$H1250&lt;&gt;""),AND($G1250&lt;&gt;"",$H1250=""),AND($J1250="",$K1250&lt;&gt;""),AND($J1250&lt;&gt;"",$K1250=""),AND($M1250="",$N1250&lt;&gt;""),AND($M1250&lt;&gt;"",$N1250=""),AND($P1250="",$Q1250&lt;&gt;""),AND($P1250&lt;&gt;"",$Q1250=""),AND($S1250="",$T1250&lt;&gt;""),AND($S1250&lt;&gt;"",$T1250=""),AND($V1250="",$W1250&lt;&gt;""),AND($V1250&lt;&gt;"",$W1250=""))),AND($C1250&lt;&gt;"",$E1250&lt;&gt;"",LEFT(TRIM($C1250),1)&lt;&gt;LEFT(TRIM($E1250),1)),IF(OR($E1250="",$F1250=""),FALSE(),IFERROR(COUNTIF(INDIRECT("UNITS_"&amp;SUBSTITUTE(LEFT($E1250,FIND(" ",$E1250&amp;" ")-1),".","_")),$F1250)=0,TRUE())),AND($B1250&lt;&gt;"",OR(ISNUMBER(SEARCH("outro",LOWER($B1250))),ISNUMBER(SEARCH("divers",LOWER($B1250))),ISNUMBER(SEARCH("etc",LOWER($B1250))))),OR(AND(ISNUMBER(SEARCH("comunic",LOWER($B1250))),LEFT($E1250,3)&lt;&gt;"4.4"),AND(ISNUMBER(SEARCH("monitor",LOWER($B1250))),NOT(OR(LEFT($E1250,3)="1.5",LEFT($E1250,3)="2.5")))),AND($B1250&lt;&gt;"",OR(LEFT($C1250,1)="1",LEFT($C1250,1)="2"),$D1250=""),AND($D1250&lt;&gt;"",NOT(OR(LEFT($C1250,1)="1",LEFT($C1250,1)="2"))),AND($D1250&lt;&gt;"",COUNTIF(' PROJETO'!$B$14:$B$16,$D1250)=0),IF($D1250="",FALSE(),IF(COUNTIF(' PROJETO'!$B$14:$B$16,$D1250)=0,FALSE(),IFERROR(INDEX(' PROJETO'!$C$14:$C$16,MATCH($D1250,' PROJETO'!$B$14:$B$16,0))&lt;&gt;"Sim",FALSE()))))</f>
        <v>0</v>
      </c>
      <c r="AG1250" s="21" t="b">
        <f>AND($AC1250,$Y1250&gt;'CONFG.  LISTAS'!$F$4,$Z1250="",$AA1250="")</f>
        <v>0</v>
      </c>
      <c r="AH1250" s="21" t="str">
        <f t="shared" si="259"/>
        <v/>
      </c>
      <c r="AI1250" s="43" t="str">
        <f ca="1">IF(NOT($AC1250),"",IF(OR($B1250="",$C1250="",$E1250="",$F1250=""),"Preencha descrição, categoria, tipo e unidade.",IF(AND($B1250&lt;&gt;"",OR(LEFT($C1250,1)="1",LEFT($C1250,1)="2"),$D1250=""),"Informe a prática de restauração para itens diretos.",IF(AND($D1250&lt;&gt;"",NOT(OR(LEFT($C1250,1)="1",LEFT($C1250,1)="2"))),"Custos indiretos não devem pertencer a uma prática específica.",IF(AND($D1250&lt;&gt;"",COUNTIF(' PROJETO'!$B$14:$B$16,$D1250)=0),"Prática de restauração inválida ou não cadastrada.",IF(IF($D1250="",FALSE(),IF(COUNTIF(' PROJETO'!$B$14:$B$16,$D1250)=0,FALSE(),IFERROR(INDEX(' PROJETO'!$C$14:$C$16,MATCH($D1250,' PROJETO'!$B$14:$B$16,0))&lt;&gt;"Sim",FALSE()))),"A prática informada no item não foi selecionada na aba Projeto.",IF(AND(MAX($I1250,$L1250,$O1250,$R1250,$U1250,$X1250)&gt;'CONFG.  LISTAS'!$F$4,NOT(OR($Z1250&lt;&gt;"",$AA1250&lt;&gt;""))),"Memorial de cálculo ou anexo obrigatório não informado para item acima do limite.",IF(OR(AND($G1250&lt;&gt;"",$H1250&lt;&gt;"",OR($G1250&lt;=0,$H1250&lt;=0)),AND($J1250&lt;&gt;"",$K1250&lt;&gt;"",OR($J1250&lt;=0,$K1250&lt;=0)),AND($M1250&lt;&gt;"",$N1250&lt;&gt;"",OR($M1250&lt;=0,$N1250&lt;=0)),AND($P1250&lt;&gt;"",$Q1250&lt;&gt;"",OR($P1250&lt;=0,$Q1250&lt;=0)),AND($S1250&lt;&gt;"",$T1250&lt;&gt;"",OR($S1250&lt;=0,$T1250&lt;=0)),AND($V1250&lt;&gt;"",$W1250&lt;&gt;"",OR($V1250&lt;=0,$W1250&lt;=0))),"Revise os valores informados: valor unitário e quantidade devem ser maiores que zero.",IF(OR(AND($G1250="",$H1250&lt;&gt;""),AND($G1250&lt;&gt;"",$H1250=""),AND($J1250="",$K1250&lt;&gt;""),AND($J1250&lt;&gt;"",$K1250=""),AND($M1250="",$N1250&lt;&gt;""),AND($M1250&lt;&gt;"",$N1250=""),AND($P1250="",$Q1250&lt;&gt;""),AND($P1250&lt;&gt;"",$Q1250=""),AND($S1250="",$T1250&lt;&gt;""),AND($S1250&lt;&gt;"",$T1250=""),AND($V1250="",$W1250&lt;&gt;""),AND($V1250&lt;&gt;"",$W1250="")),"Há ano preenchido parcialmente: "&amp;TRIM(IF(AND($G1250="",$H1250&lt;&gt;""),"Ano 1 (falta valor unitário); ","")&amp;IF(AND($G1250&lt;&gt;"",$H1250=""),"Ano 1 (falta quantidade); ","")&amp;IF(AND($J1250="",$K1250&lt;&gt;""),"Ano 2 (falta valor unitário); ","")&amp;IF(AND($J1250&lt;&gt;"",$K1250=""),"Ano 2 (falta quantidade); ","")&amp;IF(AND($M1250="",$N1250&lt;&gt;""),"Ano 3 (falta valor unitário); ","")&amp;IF(AND($M1250&lt;&gt;"",$N1250=""),"Ano 3 (falta quantidade); ","")&amp;IF(AND($P1250="",$Q1250&lt;&gt;""),"Ano 4 (falta valor unitário); ","")&amp;IF(AND($P1250&lt;&gt;"",$Q1250=""),"Ano 4 (falta quantidade); ","")&amp;IF(AND($S1250="",$T1250&lt;&gt;""),"Ano 5 (falta valor unitário); ","")&amp;IF(AND($S1250&lt;&gt;"",$T1250=""),"Ano 5 (falta quantidade); ","")&amp;IF(AND($V1250="",$W1250&lt;&gt;""),"Ano 6 (falta valor unitário); ","")&amp;IF(AND($V1250&lt;&gt;"",$W1250=""),"Ano 6 (falta quantidade); ","")), IF(NOT(OR(AND($G1250&lt;&gt;"",$H1250&lt;&gt;""),AND($J1250&lt;&gt;"",$K1250&lt;&gt;""),AND($M1250&lt;&gt;"",$N1250&lt;&gt;""),AND($P1250&lt;&gt;"",$Q1250&lt;&gt;""),AND($S1250&lt;&gt;"",$T1250&lt;&gt;""),AND($V1250&lt;&gt;"",$W1250&lt;&gt;""))),"Informe pelo menos um ano completo com valor unitário e quantidade.",IF(AND($C1250&lt;&gt;"",$E1250&lt;&gt;"",LEFT(TRIM($C1250),1)&lt;&gt;LEFT(TRIM($E1250),1)),"Categoria e tipo estão incompatíveis.",IF(IF(OR($E1250="",$F1250=""),FALSE(),IFERROR(COUNTIF(INDIRECT("UNITS_"&amp;SUBSTITUTE(LEFT($E1250,FIND(" ",$E1250&amp;" ")-1),".","_")),$F1250)=0,TRUE())),"Unidade incompatível com o tipo selecionado.",IF(OR(AND(ISNUMBER(SEARCH("comunic",LOWER($B1250))),LEFT($E1250,3)&lt;&gt;"4.4"),AND(ISNUMBER(SEARCH("monitor",LOWER($B1250))),NOT(OR(LEFT($E1250,3)="1.5",LEFT($E1250,3)="2.5")))),"Revise a classificação do item conforme as regras de preenchimento.",IF(AND($B1250&lt;&gt;"",OR(ISNUMBER(SEARCH("outro",LOWER($B1250))),ISNUMBER(SEARCH("divers",LOWER($B1250))),ISNUMBER(SEARCH("kit",LOWER($B1250))),ISNUMBER(SEARCH("ferrament",LOWER($B1250))),ISNUMBER(SEARCH("epi",LOWER($B1250)))),NOT(OR($Z1250&lt;&gt;"",$AA1250&lt;&gt;""))),"Descrição muito genérica: detalhe melhor o item e registre o racional no memorial ou em anexo.",IF(AND($Y1250=0,$B1250&lt;&gt;"",OR($G1250&lt;&gt;"",$H1250&lt;&gt;"",$J1250&lt;&gt;"",$K1250&lt;&gt;"",$M1250&lt;&gt;"",$N1250&lt;&gt;"",$P1250&lt;&gt;"",$Q1250&lt;&gt;"",$S1250&lt;&gt;"",$T1250&lt;&gt;"",$V1250&lt;&gt;"",$W1250&lt;&gt;"")),"O item possui dados lançados, mas o total está zerado. Revise os valores informados.","")))))))))))))))</f>
        <v/>
      </c>
    </row>
    <row r="1251" spans="1:35" ht="14.25" customHeight="1" x14ac:dyDescent="0.25">
      <c r="A1251" s="57" t="str">
        <f t="shared" si="247"/>
        <v/>
      </c>
      <c r="B1251" s="61"/>
      <c r="C1251" s="61"/>
      <c r="D1251" s="58"/>
      <c r="E1251" s="61"/>
      <c r="F1251" s="61"/>
      <c r="G1251" s="272"/>
      <c r="H1251" s="62"/>
      <c r="I1251" s="273">
        <f t="shared" si="248"/>
        <v>0</v>
      </c>
      <c r="J1251" s="272"/>
      <c r="K1251" s="62"/>
      <c r="L1251" s="270">
        <f t="shared" si="249"/>
        <v>0</v>
      </c>
      <c r="M1251" s="272"/>
      <c r="N1251" s="62"/>
      <c r="O1251" s="270">
        <f t="shared" si="250"/>
        <v>0</v>
      </c>
      <c r="P1251" s="272"/>
      <c r="Q1251" s="62"/>
      <c r="R1251" s="271">
        <f t="shared" si="251"/>
        <v>0</v>
      </c>
      <c r="S1251" s="272"/>
      <c r="T1251" s="62"/>
      <c r="U1251" s="270">
        <f t="shared" si="252"/>
        <v>0</v>
      </c>
      <c r="V1251" s="272"/>
      <c r="W1251" s="62"/>
      <c r="X1251" s="270">
        <f t="shared" si="253"/>
        <v>0</v>
      </c>
      <c r="Y1251" s="270">
        <f t="shared" si="254"/>
        <v>0</v>
      </c>
      <c r="Z1251" s="61"/>
      <c r="AA1251" s="61"/>
      <c r="AB1251" s="60" t="str">
        <f t="shared" si="255"/>
        <v/>
      </c>
      <c r="AC1251" s="21" t="b">
        <f t="shared" si="256"/>
        <v>0</v>
      </c>
      <c r="AD1251" s="21" t="b">
        <f t="shared" si="257"/>
        <v>0</v>
      </c>
      <c r="AE1251" s="21" t="b">
        <f t="shared" si="258"/>
        <v>0</v>
      </c>
      <c r="AF1251" s="21" t="b">
        <f ca="1">OR(AND($AC1251,NOT($AD1251)),AND($AC1251,OR(AND($G1251="",$H1251&lt;&gt;""),AND($G1251&lt;&gt;"",$H1251=""),AND($J1251="",$K1251&lt;&gt;""),AND($J1251&lt;&gt;"",$K1251=""),AND($M1251="",$N1251&lt;&gt;""),AND($M1251&lt;&gt;"",$N1251=""),AND($P1251="",$Q1251&lt;&gt;""),AND($P1251&lt;&gt;"",$Q1251=""),AND($S1251="",$T1251&lt;&gt;""),AND($S1251&lt;&gt;"",$T1251=""),AND($V1251="",$W1251&lt;&gt;""),AND($V1251&lt;&gt;"",$W1251=""))),AND($C1251&lt;&gt;"",$E1251&lt;&gt;"",LEFT(TRIM($C1251),1)&lt;&gt;LEFT(TRIM($E1251),1)),IF(OR($E1251="",$F1251=""),FALSE(),IFERROR(COUNTIF(INDIRECT("UNITS_"&amp;SUBSTITUTE(LEFT($E1251,FIND(" ",$E1251&amp;" ")-1),".","_")),$F1251)=0,TRUE())),AND($B1251&lt;&gt;"",OR(ISNUMBER(SEARCH("outro",LOWER($B1251))),ISNUMBER(SEARCH("divers",LOWER($B1251))),ISNUMBER(SEARCH("etc",LOWER($B1251))))),OR(AND(ISNUMBER(SEARCH("comunic",LOWER($B1251))),LEFT($E1251,3)&lt;&gt;"4.4"),AND(ISNUMBER(SEARCH("monitor",LOWER($B1251))),NOT(OR(LEFT($E1251,3)="1.5",LEFT($E1251,3)="2.5")))),AND($B1251&lt;&gt;"",OR(LEFT($C1251,1)="1",LEFT($C1251,1)="2"),$D1251=""),AND($D1251&lt;&gt;"",NOT(OR(LEFT($C1251,1)="1",LEFT($C1251,1)="2"))),AND($D1251&lt;&gt;"",COUNTIF(' PROJETO'!$B$14:$B$16,$D1251)=0),IF($D1251="",FALSE(),IF(COUNTIF(' PROJETO'!$B$14:$B$16,$D1251)=0,FALSE(),IFERROR(INDEX(' PROJETO'!$C$14:$C$16,MATCH($D1251,' PROJETO'!$B$14:$B$16,0))&lt;&gt;"Sim",FALSE()))))</f>
        <v>0</v>
      </c>
      <c r="AG1251" s="21" t="b">
        <f>AND($AC1251,$Y1251&gt;'CONFG.  LISTAS'!$F$4,$Z1251="",$AA1251="")</f>
        <v>0</v>
      </c>
      <c r="AH1251" s="21" t="str">
        <f t="shared" si="259"/>
        <v/>
      </c>
      <c r="AI1251" s="43" t="str">
        <f ca="1">IF(NOT($AC1251),"",IF(OR($B1251="",$C1251="",$E1251="",$F1251=""),"Preencha descrição, categoria, tipo e unidade.",IF(AND($B1251&lt;&gt;"",OR(LEFT($C1251,1)="1",LEFT($C1251,1)="2"),$D1251=""),"Informe a prática de restauração para itens diretos.",IF(AND($D1251&lt;&gt;"",NOT(OR(LEFT($C1251,1)="1",LEFT($C1251,1)="2"))),"Custos indiretos não devem pertencer a uma prática específica.",IF(AND($D1251&lt;&gt;"",COUNTIF(' PROJETO'!$B$14:$B$16,$D1251)=0),"Prática de restauração inválida ou não cadastrada.",IF(IF($D1251="",FALSE(),IF(COUNTIF(' PROJETO'!$B$14:$B$16,$D1251)=0,FALSE(),IFERROR(INDEX(' PROJETO'!$C$14:$C$16,MATCH($D1251,' PROJETO'!$B$14:$B$16,0))&lt;&gt;"Sim",FALSE()))),"A prática informada no item não foi selecionada na aba Projeto.",IF(AND(MAX($I1251,$L1251,$O1251,$R1251,$U1251,$X1251)&gt;'CONFG.  LISTAS'!$F$4,NOT(OR($Z1251&lt;&gt;"",$AA1251&lt;&gt;""))),"Memorial de cálculo ou anexo obrigatório não informado para item acima do limite.",IF(OR(AND($G1251&lt;&gt;"",$H1251&lt;&gt;"",OR($G1251&lt;=0,$H1251&lt;=0)),AND($J1251&lt;&gt;"",$K1251&lt;&gt;"",OR($J1251&lt;=0,$K1251&lt;=0)),AND($M1251&lt;&gt;"",$N1251&lt;&gt;"",OR($M1251&lt;=0,$N1251&lt;=0)),AND($P1251&lt;&gt;"",$Q1251&lt;&gt;"",OR($P1251&lt;=0,$Q1251&lt;=0)),AND($S1251&lt;&gt;"",$T1251&lt;&gt;"",OR($S1251&lt;=0,$T1251&lt;=0)),AND($V1251&lt;&gt;"",$W1251&lt;&gt;"",OR($V1251&lt;=0,$W1251&lt;=0))),"Revise os valores informados: valor unitário e quantidade devem ser maiores que zero.",IF(OR(AND($G1251="",$H1251&lt;&gt;""),AND($G1251&lt;&gt;"",$H1251=""),AND($J1251="",$K1251&lt;&gt;""),AND($J1251&lt;&gt;"",$K1251=""),AND($M1251="",$N1251&lt;&gt;""),AND($M1251&lt;&gt;"",$N1251=""),AND($P1251="",$Q1251&lt;&gt;""),AND($P1251&lt;&gt;"",$Q1251=""),AND($S1251="",$T1251&lt;&gt;""),AND($S1251&lt;&gt;"",$T1251=""),AND($V1251="",$W1251&lt;&gt;""),AND($V1251&lt;&gt;"",$W1251="")),"Há ano preenchido parcialmente: "&amp;TRIM(IF(AND($G1251="",$H1251&lt;&gt;""),"Ano 1 (falta valor unitário); ","")&amp;IF(AND($G1251&lt;&gt;"",$H1251=""),"Ano 1 (falta quantidade); ","")&amp;IF(AND($J1251="",$K1251&lt;&gt;""),"Ano 2 (falta valor unitário); ","")&amp;IF(AND($J1251&lt;&gt;"",$K1251=""),"Ano 2 (falta quantidade); ","")&amp;IF(AND($M1251="",$N1251&lt;&gt;""),"Ano 3 (falta valor unitário); ","")&amp;IF(AND($M1251&lt;&gt;"",$N1251=""),"Ano 3 (falta quantidade); ","")&amp;IF(AND($P1251="",$Q1251&lt;&gt;""),"Ano 4 (falta valor unitário); ","")&amp;IF(AND($P1251&lt;&gt;"",$Q1251=""),"Ano 4 (falta quantidade); ","")&amp;IF(AND($S1251="",$T1251&lt;&gt;""),"Ano 5 (falta valor unitário); ","")&amp;IF(AND($S1251&lt;&gt;"",$T1251=""),"Ano 5 (falta quantidade); ","")&amp;IF(AND($V1251="",$W1251&lt;&gt;""),"Ano 6 (falta valor unitário); ","")&amp;IF(AND($V1251&lt;&gt;"",$W1251=""),"Ano 6 (falta quantidade); ","")), IF(NOT(OR(AND($G1251&lt;&gt;"",$H1251&lt;&gt;""),AND($J1251&lt;&gt;"",$K1251&lt;&gt;""),AND($M1251&lt;&gt;"",$N1251&lt;&gt;""),AND($P1251&lt;&gt;"",$Q1251&lt;&gt;""),AND($S1251&lt;&gt;"",$T1251&lt;&gt;""),AND($V1251&lt;&gt;"",$W1251&lt;&gt;""))),"Informe pelo menos um ano completo com valor unitário e quantidade.",IF(AND($C1251&lt;&gt;"",$E1251&lt;&gt;"",LEFT(TRIM($C1251),1)&lt;&gt;LEFT(TRIM($E1251),1)),"Categoria e tipo estão incompatíveis.",IF(IF(OR($E1251="",$F1251=""),FALSE(),IFERROR(COUNTIF(INDIRECT("UNITS_"&amp;SUBSTITUTE(LEFT($E1251,FIND(" ",$E1251&amp;" ")-1),".","_")),$F1251)=0,TRUE())),"Unidade incompatível com o tipo selecionado.",IF(OR(AND(ISNUMBER(SEARCH("comunic",LOWER($B1251))),LEFT($E1251,3)&lt;&gt;"4.4"),AND(ISNUMBER(SEARCH("monitor",LOWER($B1251))),NOT(OR(LEFT($E1251,3)="1.5",LEFT($E1251,3)="2.5")))),"Revise a classificação do item conforme as regras de preenchimento.",IF(AND($B1251&lt;&gt;"",OR(ISNUMBER(SEARCH("outro",LOWER($B1251))),ISNUMBER(SEARCH("divers",LOWER($B1251))),ISNUMBER(SEARCH("kit",LOWER($B1251))),ISNUMBER(SEARCH("ferrament",LOWER($B1251))),ISNUMBER(SEARCH("epi",LOWER($B1251)))),NOT(OR($Z1251&lt;&gt;"",$AA1251&lt;&gt;""))),"Descrição muito genérica: detalhe melhor o item e registre o racional no memorial ou em anexo.",IF(AND($Y1251=0,$B1251&lt;&gt;"",OR($G1251&lt;&gt;"",$H1251&lt;&gt;"",$J1251&lt;&gt;"",$K1251&lt;&gt;"",$M1251&lt;&gt;"",$N1251&lt;&gt;"",$P1251&lt;&gt;"",$Q1251&lt;&gt;"",$S1251&lt;&gt;"",$T1251&lt;&gt;"",$V1251&lt;&gt;"",$W1251&lt;&gt;"")),"O item possui dados lançados, mas o total está zerado. Revise os valores informados.","")))))))))))))))</f>
        <v/>
      </c>
    </row>
    <row r="1252" spans="1:35" ht="14.25" customHeight="1" x14ac:dyDescent="0.25">
      <c r="A1252" s="57" t="str">
        <f t="shared" si="247"/>
        <v/>
      </c>
      <c r="B1252" s="58"/>
      <c r="C1252" s="58"/>
      <c r="D1252" s="58"/>
      <c r="E1252" s="58"/>
      <c r="F1252" s="58"/>
      <c r="G1252" s="269"/>
      <c r="H1252" s="59"/>
      <c r="I1252" s="273">
        <f t="shared" si="248"/>
        <v>0</v>
      </c>
      <c r="J1252" s="269"/>
      <c r="K1252" s="59"/>
      <c r="L1252" s="270">
        <f t="shared" si="249"/>
        <v>0</v>
      </c>
      <c r="M1252" s="269"/>
      <c r="N1252" s="59"/>
      <c r="O1252" s="270">
        <f t="shared" si="250"/>
        <v>0</v>
      </c>
      <c r="P1252" s="269"/>
      <c r="Q1252" s="59"/>
      <c r="R1252" s="271">
        <f t="shared" si="251"/>
        <v>0</v>
      </c>
      <c r="S1252" s="269"/>
      <c r="T1252" s="59"/>
      <c r="U1252" s="270">
        <f t="shared" si="252"/>
        <v>0</v>
      </c>
      <c r="V1252" s="269"/>
      <c r="W1252" s="59"/>
      <c r="X1252" s="270">
        <f t="shared" si="253"/>
        <v>0</v>
      </c>
      <c r="Y1252" s="270">
        <f t="shared" si="254"/>
        <v>0</v>
      </c>
      <c r="Z1252" s="58"/>
      <c r="AA1252" s="58"/>
      <c r="AB1252" s="60" t="str">
        <f t="shared" si="255"/>
        <v/>
      </c>
      <c r="AC1252" s="21" t="b">
        <f t="shared" si="256"/>
        <v>0</v>
      </c>
      <c r="AD1252" s="21" t="b">
        <f t="shared" si="257"/>
        <v>0</v>
      </c>
      <c r="AE1252" s="21" t="b">
        <f t="shared" si="258"/>
        <v>0</v>
      </c>
      <c r="AF1252" s="21" t="b">
        <f ca="1">OR(AND($AC1252,NOT($AD1252)),AND($AC1252,OR(AND($G1252="",$H1252&lt;&gt;""),AND($G1252&lt;&gt;"",$H1252=""),AND($J1252="",$K1252&lt;&gt;""),AND($J1252&lt;&gt;"",$K1252=""),AND($M1252="",$N1252&lt;&gt;""),AND($M1252&lt;&gt;"",$N1252=""),AND($P1252="",$Q1252&lt;&gt;""),AND($P1252&lt;&gt;"",$Q1252=""),AND($S1252="",$T1252&lt;&gt;""),AND($S1252&lt;&gt;"",$T1252=""),AND($V1252="",$W1252&lt;&gt;""),AND($V1252&lt;&gt;"",$W1252=""))),AND($C1252&lt;&gt;"",$E1252&lt;&gt;"",LEFT(TRIM($C1252),1)&lt;&gt;LEFT(TRIM($E1252),1)),IF(OR($E1252="",$F1252=""),FALSE(),IFERROR(COUNTIF(INDIRECT("UNITS_"&amp;SUBSTITUTE(LEFT($E1252,FIND(" ",$E1252&amp;" ")-1),".","_")),$F1252)=0,TRUE())),AND($B1252&lt;&gt;"",OR(ISNUMBER(SEARCH("outro",LOWER($B1252))),ISNUMBER(SEARCH("divers",LOWER($B1252))),ISNUMBER(SEARCH("etc",LOWER($B1252))))),OR(AND(ISNUMBER(SEARCH("comunic",LOWER($B1252))),LEFT($E1252,3)&lt;&gt;"4.4"),AND(ISNUMBER(SEARCH("monitor",LOWER($B1252))),NOT(OR(LEFT($E1252,3)="1.5",LEFT($E1252,3)="2.5")))),AND($B1252&lt;&gt;"",OR(LEFT($C1252,1)="1",LEFT($C1252,1)="2"),$D1252=""),AND($D1252&lt;&gt;"",NOT(OR(LEFT($C1252,1)="1",LEFT($C1252,1)="2"))),AND($D1252&lt;&gt;"",COUNTIF(' PROJETO'!$B$14:$B$16,$D1252)=0),IF($D1252="",FALSE(),IF(COUNTIF(' PROJETO'!$B$14:$B$16,$D1252)=0,FALSE(),IFERROR(INDEX(' PROJETO'!$C$14:$C$16,MATCH($D1252,' PROJETO'!$B$14:$B$16,0))&lt;&gt;"Sim",FALSE()))))</f>
        <v>0</v>
      </c>
      <c r="AG1252" s="21" t="b">
        <f>AND($AC1252,$Y1252&gt;'CONFG.  LISTAS'!$F$4,$Z1252="",$AA1252="")</f>
        <v>0</v>
      </c>
      <c r="AH1252" s="21" t="str">
        <f t="shared" si="259"/>
        <v/>
      </c>
      <c r="AI1252" s="43" t="str">
        <f ca="1">IF(NOT($AC1252),"",IF(OR($B1252="",$C1252="",$E1252="",$F1252=""),"Preencha descrição, categoria, tipo e unidade.",IF(AND($B1252&lt;&gt;"",OR(LEFT($C1252,1)="1",LEFT($C1252,1)="2"),$D1252=""),"Informe a prática de restauração para itens diretos.",IF(AND($D1252&lt;&gt;"",NOT(OR(LEFT($C1252,1)="1",LEFT($C1252,1)="2"))),"Custos indiretos não devem pertencer a uma prática específica.",IF(AND($D1252&lt;&gt;"",COUNTIF(' PROJETO'!$B$14:$B$16,$D1252)=0),"Prática de restauração inválida ou não cadastrada.",IF(IF($D1252="",FALSE(),IF(COUNTIF(' PROJETO'!$B$14:$B$16,$D1252)=0,FALSE(),IFERROR(INDEX(' PROJETO'!$C$14:$C$16,MATCH($D1252,' PROJETO'!$B$14:$B$16,0))&lt;&gt;"Sim",FALSE()))),"A prática informada no item não foi selecionada na aba Projeto.",IF(AND(MAX($I1252,$L1252,$O1252,$R1252,$U1252,$X1252)&gt;'CONFG.  LISTAS'!$F$4,NOT(OR($Z1252&lt;&gt;"",$AA1252&lt;&gt;""))),"Memorial de cálculo ou anexo obrigatório não informado para item acima do limite.",IF(OR(AND($G1252&lt;&gt;"",$H1252&lt;&gt;"",OR($G1252&lt;=0,$H1252&lt;=0)),AND($J1252&lt;&gt;"",$K1252&lt;&gt;"",OR($J1252&lt;=0,$K1252&lt;=0)),AND($M1252&lt;&gt;"",$N1252&lt;&gt;"",OR($M1252&lt;=0,$N1252&lt;=0)),AND($P1252&lt;&gt;"",$Q1252&lt;&gt;"",OR($P1252&lt;=0,$Q1252&lt;=0)),AND($S1252&lt;&gt;"",$T1252&lt;&gt;"",OR($S1252&lt;=0,$T1252&lt;=0)),AND($V1252&lt;&gt;"",$W1252&lt;&gt;"",OR($V1252&lt;=0,$W1252&lt;=0))),"Revise os valores informados: valor unitário e quantidade devem ser maiores que zero.",IF(OR(AND($G1252="",$H1252&lt;&gt;""),AND($G1252&lt;&gt;"",$H1252=""),AND($J1252="",$K1252&lt;&gt;""),AND($J1252&lt;&gt;"",$K1252=""),AND($M1252="",$N1252&lt;&gt;""),AND($M1252&lt;&gt;"",$N1252=""),AND($P1252="",$Q1252&lt;&gt;""),AND($P1252&lt;&gt;"",$Q1252=""),AND($S1252="",$T1252&lt;&gt;""),AND($S1252&lt;&gt;"",$T1252=""),AND($V1252="",$W1252&lt;&gt;""),AND($V1252&lt;&gt;"",$W1252="")),"Há ano preenchido parcialmente: "&amp;TRIM(IF(AND($G1252="",$H1252&lt;&gt;""),"Ano 1 (falta valor unitário); ","")&amp;IF(AND($G1252&lt;&gt;"",$H1252=""),"Ano 1 (falta quantidade); ","")&amp;IF(AND($J1252="",$K1252&lt;&gt;""),"Ano 2 (falta valor unitário); ","")&amp;IF(AND($J1252&lt;&gt;"",$K1252=""),"Ano 2 (falta quantidade); ","")&amp;IF(AND($M1252="",$N1252&lt;&gt;""),"Ano 3 (falta valor unitário); ","")&amp;IF(AND($M1252&lt;&gt;"",$N1252=""),"Ano 3 (falta quantidade); ","")&amp;IF(AND($P1252="",$Q1252&lt;&gt;""),"Ano 4 (falta valor unitário); ","")&amp;IF(AND($P1252&lt;&gt;"",$Q1252=""),"Ano 4 (falta quantidade); ","")&amp;IF(AND($S1252="",$T1252&lt;&gt;""),"Ano 5 (falta valor unitário); ","")&amp;IF(AND($S1252&lt;&gt;"",$T1252=""),"Ano 5 (falta quantidade); ","")&amp;IF(AND($V1252="",$W1252&lt;&gt;""),"Ano 6 (falta valor unitário); ","")&amp;IF(AND($V1252&lt;&gt;"",$W1252=""),"Ano 6 (falta quantidade); ","")), IF(NOT(OR(AND($G1252&lt;&gt;"",$H1252&lt;&gt;""),AND($J1252&lt;&gt;"",$K1252&lt;&gt;""),AND($M1252&lt;&gt;"",$N1252&lt;&gt;""),AND($P1252&lt;&gt;"",$Q1252&lt;&gt;""),AND($S1252&lt;&gt;"",$T1252&lt;&gt;""),AND($V1252&lt;&gt;"",$W1252&lt;&gt;""))),"Informe pelo menos um ano completo com valor unitário e quantidade.",IF(AND($C1252&lt;&gt;"",$E1252&lt;&gt;"",LEFT(TRIM($C1252),1)&lt;&gt;LEFT(TRIM($E1252),1)),"Categoria e tipo estão incompatíveis.",IF(IF(OR($E1252="",$F1252=""),FALSE(),IFERROR(COUNTIF(INDIRECT("UNITS_"&amp;SUBSTITUTE(LEFT($E1252,FIND(" ",$E1252&amp;" ")-1),".","_")),$F1252)=0,TRUE())),"Unidade incompatível com o tipo selecionado.",IF(OR(AND(ISNUMBER(SEARCH("comunic",LOWER($B1252))),LEFT($E1252,3)&lt;&gt;"4.4"),AND(ISNUMBER(SEARCH("monitor",LOWER($B1252))),NOT(OR(LEFT($E1252,3)="1.5",LEFT($E1252,3)="2.5")))),"Revise a classificação do item conforme as regras de preenchimento.",IF(AND($B1252&lt;&gt;"",OR(ISNUMBER(SEARCH("outro",LOWER($B1252))),ISNUMBER(SEARCH("divers",LOWER($B1252))),ISNUMBER(SEARCH("kit",LOWER($B1252))),ISNUMBER(SEARCH("ferrament",LOWER($B1252))),ISNUMBER(SEARCH("epi",LOWER($B1252)))),NOT(OR($Z1252&lt;&gt;"",$AA1252&lt;&gt;""))),"Descrição muito genérica: detalhe melhor o item e registre o racional no memorial ou em anexo.",IF(AND($Y1252=0,$B1252&lt;&gt;"",OR($G1252&lt;&gt;"",$H1252&lt;&gt;"",$J1252&lt;&gt;"",$K1252&lt;&gt;"",$M1252&lt;&gt;"",$N1252&lt;&gt;"",$P1252&lt;&gt;"",$Q1252&lt;&gt;"",$S1252&lt;&gt;"",$T1252&lt;&gt;"",$V1252&lt;&gt;"",$W1252&lt;&gt;"")),"O item possui dados lançados, mas o total está zerado. Revise os valores informados.","")))))))))))))))</f>
        <v/>
      </c>
    </row>
    <row r="1253" spans="1:35" ht="14.25" customHeight="1" x14ac:dyDescent="0.25">
      <c r="A1253" s="57" t="str">
        <f t="shared" si="247"/>
        <v/>
      </c>
      <c r="B1253" s="61"/>
      <c r="C1253" s="61"/>
      <c r="D1253" s="58"/>
      <c r="E1253" s="61"/>
      <c r="F1253" s="61"/>
      <c r="G1253" s="272"/>
      <c r="H1253" s="62"/>
      <c r="I1253" s="273">
        <f t="shared" si="248"/>
        <v>0</v>
      </c>
      <c r="J1253" s="272"/>
      <c r="K1253" s="62"/>
      <c r="L1253" s="270">
        <f t="shared" si="249"/>
        <v>0</v>
      </c>
      <c r="M1253" s="272"/>
      <c r="N1253" s="62"/>
      <c r="O1253" s="270">
        <f t="shared" si="250"/>
        <v>0</v>
      </c>
      <c r="P1253" s="272"/>
      <c r="Q1253" s="62"/>
      <c r="R1253" s="271">
        <f t="shared" si="251"/>
        <v>0</v>
      </c>
      <c r="S1253" s="272"/>
      <c r="T1253" s="62"/>
      <c r="U1253" s="270">
        <f t="shared" si="252"/>
        <v>0</v>
      </c>
      <c r="V1253" s="272"/>
      <c r="W1253" s="62"/>
      <c r="X1253" s="270">
        <f t="shared" si="253"/>
        <v>0</v>
      </c>
      <c r="Y1253" s="270">
        <f t="shared" si="254"/>
        <v>0</v>
      </c>
      <c r="Z1253" s="61"/>
      <c r="AA1253" s="61"/>
      <c r="AB1253" s="60" t="str">
        <f t="shared" si="255"/>
        <v/>
      </c>
      <c r="AC1253" s="21" t="b">
        <f t="shared" si="256"/>
        <v>0</v>
      </c>
      <c r="AD1253" s="21" t="b">
        <f t="shared" si="257"/>
        <v>0</v>
      </c>
      <c r="AE1253" s="21" t="b">
        <f t="shared" si="258"/>
        <v>0</v>
      </c>
      <c r="AF1253" s="21" t="b">
        <f ca="1">OR(AND($AC1253,NOT($AD1253)),AND($AC1253,OR(AND($G1253="",$H1253&lt;&gt;""),AND($G1253&lt;&gt;"",$H1253=""),AND($J1253="",$K1253&lt;&gt;""),AND($J1253&lt;&gt;"",$K1253=""),AND($M1253="",$N1253&lt;&gt;""),AND($M1253&lt;&gt;"",$N1253=""),AND($P1253="",$Q1253&lt;&gt;""),AND($P1253&lt;&gt;"",$Q1253=""),AND($S1253="",$T1253&lt;&gt;""),AND($S1253&lt;&gt;"",$T1253=""),AND($V1253="",$W1253&lt;&gt;""),AND($V1253&lt;&gt;"",$W1253=""))),AND($C1253&lt;&gt;"",$E1253&lt;&gt;"",LEFT(TRIM($C1253),1)&lt;&gt;LEFT(TRIM($E1253),1)),IF(OR($E1253="",$F1253=""),FALSE(),IFERROR(COUNTIF(INDIRECT("UNITS_"&amp;SUBSTITUTE(LEFT($E1253,FIND(" ",$E1253&amp;" ")-1),".","_")),$F1253)=0,TRUE())),AND($B1253&lt;&gt;"",OR(ISNUMBER(SEARCH("outro",LOWER($B1253))),ISNUMBER(SEARCH("divers",LOWER($B1253))),ISNUMBER(SEARCH("etc",LOWER($B1253))))),OR(AND(ISNUMBER(SEARCH("comunic",LOWER($B1253))),LEFT($E1253,3)&lt;&gt;"4.4"),AND(ISNUMBER(SEARCH("monitor",LOWER($B1253))),NOT(OR(LEFT($E1253,3)="1.5",LEFT($E1253,3)="2.5")))),AND($B1253&lt;&gt;"",OR(LEFT($C1253,1)="1",LEFT($C1253,1)="2"),$D1253=""),AND($D1253&lt;&gt;"",NOT(OR(LEFT($C1253,1)="1",LEFT($C1253,1)="2"))),AND($D1253&lt;&gt;"",COUNTIF(' PROJETO'!$B$14:$B$16,$D1253)=0),IF($D1253="",FALSE(),IF(COUNTIF(' PROJETO'!$B$14:$B$16,$D1253)=0,FALSE(),IFERROR(INDEX(' PROJETO'!$C$14:$C$16,MATCH($D1253,' PROJETO'!$B$14:$B$16,0))&lt;&gt;"Sim",FALSE()))))</f>
        <v>0</v>
      </c>
      <c r="AG1253" s="21" t="b">
        <f>AND($AC1253,$Y1253&gt;'CONFG.  LISTAS'!$F$4,$Z1253="",$AA1253="")</f>
        <v>0</v>
      </c>
      <c r="AH1253" s="21" t="str">
        <f t="shared" si="259"/>
        <v/>
      </c>
      <c r="AI1253" s="43" t="str">
        <f ca="1">IF(NOT($AC1253),"",IF(OR($B1253="",$C1253="",$E1253="",$F1253=""),"Preencha descrição, categoria, tipo e unidade.",IF(AND($B1253&lt;&gt;"",OR(LEFT($C1253,1)="1",LEFT($C1253,1)="2"),$D1253=""),"Informe a prática de restauração para itens diretos.",IF(AND($D1253&lt;&gt;"",NOT(OR(LEFT($C1253,1)="1",LEFT($C1253,1)="2"))),"Custos indiretos não devem pertencer a uma prática específica.",IF(AND($D1253&lt;&gt;"",COUNTIF(' PROJETO'!$B$14:$B$16,$D1253)=0),"Prática de restauração inválida ou não cadastrada.",IF(IF($D1253="",FALSE(),IF(COUNTIF(' PROJETO'!$B$14:$B$16,$D1253)=0,FALSE(),IFERROR(INDEX(' PROJETO'!$C$14:$C$16,MATCH($D1253,' PROJETO'!$B$14:$B$16,0))&lt;&gt;"Sim",FALSE()))),"A prática informada no item não foi selecionada na aba Projeto.",IF(AND(MAX($I1253,$L1253,$O1253,$R1253,$U1253,$X1253)&gt;'CONFG.  LISTAS'!$F$4,NOT(OR($Z1253&lt;&gt;"",$AA1253&lt;&gt;""))),"Memorial de cálculo ou anexo obrigatório não informado para item acima do limite.",IF(OR(AND($G1253&lt;&gt;"",$H1253&lt;&gt;"",OR($G1253&lt;=0,$H1253&lt;=0)),AND($J1253&lt;&gt;"",$K1253&lt;&gt;"",OR($J1253&lt;=0,$K1253&lt;=0)),AND($M1253&lt;&gt;"",$N1253&lt;&gt;"",OR($M1253&lt;=0,$N1253&lt;=0)),AND($P1253&lt;&gt;"",$Q1253&lt;&gt;"",OR($P1253&lt;=0,$Q1253&lt;=0)),AND($S1253&lt;&gt;"",$T1253&lt;&gt;"",OR($S1253&lt;=0,$T1253&lt;=0)),AND($V1253&lt;&gt;"",$W1253&lt;&gt;"",OR($V1253&lt;=0,$W1253&lt;=0))),"Revise os valores informados: valor unitário e quantidade devem ser maiores que zero.",IF(OR(AND($G1253="",$H1253&lt;&gt;""),AND($G1253&lt;&gt;"",$H1253=""),AND($J1253="",$K1253&lt;&gt;""),AND($J1253&lt;&gt;"",$K1253=""),AND($M1253="",$N1253&lt;&gt;""),AND($M1253&lt;&gt;"",$N1253=""),AND($P1253="",$Q1253&lt;&gt;""),AND($P1253&lt;&gt;"",$Q1253=""),AND($S1253="",$T1253&lt;&gt;""),AND($S1253&lt;&gt;"",$T1253=""),AND($V1253="",$W1253&lt;&gt;""),AND($V1253&lt;&gt;"",$W1253="")),"Há ano preenchido parcialmente: "&amp;TRIM(IF(AND($G1253="",$H1253&lt;&gt;""),"Ano 1 (falta valor unitário); ","")&amp;IF(AND($G1253&lt;&gt;"",$H1253=""),"Ano 1 (falta quantidade); ","")&amp;IF(AND($J1253="",$K1253&lt;&gt;""),"Ano 2 (falta valor unitário); ","")&amp;IF(AND($J1253&lt;&gt;"",$K1253=""),"Ano 2 (falta quantidade); ","")&amp;IF(AND($M1253="",$N1253&lt;&gt;""),"Ano 3 (falta valor unitário); ","")&amp;IF(AND($M1253&lt;&gt;"",$N1253=""),"Ano 3 (falta quantidade); ","")&amp;IF(AND($P1253="",$Q1253&lt;&gt;""),"Ano 4 (falta valor unitário); ","")&amp;IF(AND($P1253&lt;&gt;"",$Q1253=""),"Ano 4 (falta quantidade); ","")&amp;IF(AND($S1253="",$T1253&lt;&gt;""),"Ano 5 (falta valor unitário); ","")&amp;IF(AND($S1253&lt;&gt;"",$T1253=""),"Ano 5 (falta quantidade); ","")&amp;IF(AND($V1253="",$W1253&lt;&gt;""),"Ano 6 (falta valor unitário); ","")&amp;IF(AND($V1253&lt;&gt;"",$W1253=""),"Ano 6 (falta quantidade); ","")), IF(NOT(OR(AND($G1253&lt;&gt;"",$H1253&lt;&gt;""),AND($J1253&lt;&gt;"",$K1253&lt;&gt;""),AND($M1253&lt;&gt;"",$N1253&lt;&gt;""),AND($P1253&lt;&gt;"",$Q1253&lt;&gt;""),AND($S1253&lt;&gt;"",$T1253&lt;&gt;""),AND($V1253&lt;&gt;"",$W1253&lt;&gt;""))),"Informe pelo menos um ano completo com valor unitário e quantidade.",IF(AND($C1253&lt;&gt;"",$E1253&lt;&gt;"",LEFT(TRIM($C1253),1)&lt;&gt;LEFT(TRIM($E1253),1)),"Categoria e tipo estão incompatíveis.",IF(IF(OR($E1253="",$F1253=""),FALSE(),IFERROR(COUNTIF(INDIRECT("UNITS_"&amp;SUBSTITUTE(LEFT($E1253,FIND(" ",$E1253&amp;" ")-1),".","_")),$F1253)=0,TRUE())),"Unidade incompatível com o tipo selecionado.",IF(OR(AND(ISNUMBER(SEARCH("comunic",LOWER($B1253))),LEFT($E1253,3)&lt;&gt;"4.4"),AND(ISNUMBER(SEARCH("monitor",LOWER($B1253))),NOT(OR(LEFT($E1253,3)="1.5",LEFT($E1253,3)="2.5")))),"Revise a classificação do item conforme as regras de preenchimento.",IF(AND($B1253&lt;&gt;"",OR(ISNUMBER(SEARCH("outro",LOWER($B1253))),ISNUMBER(SEARCH("divers",LOWER($B1253))),ISNUMBER(SEARCH("kit",LOWER($B1253))),ISNUMBER(SEARCH("ferrament",LOWER($B1253))),ISNUMBER(SEARCH("epi",LOWER($B1253)))),NOT(OR($Z1253&lt;&gt;"",$AA1253&lt;&gt;""))),"Descrição muito genérica: detalhe melhor o item e registre o racional no memorial ou em anexo.",IF(AND($Y1253=0,$B1253&lt;&gt;"",OR($G1253&lt;&gt;"",$H1253&lt;&gt;"",$J1253&lt;&gt;"",$K1253&lt;&gt;"",$M1253&lt;&gt;"",$N1253&lt;&gt;"",$P1253&lt;&gt;"",$Q1253&lt;&gt;"",$S1253&lt;&gt;"",$T1253&lt;&gt;"",$V1253&lt;&gt;"",$W1253&lt;&gt;"")),"O item possui dados lançados, mas o total está zerado. Revise os valores informados.","")))))))))))))))</f>
        <v/>
      </c>
    </row>
    <row r="1254" spans="1:35" ht="14.25" customHeight="1" x14ac:dyDescent="0.25">
      <c r="A1254" s="57" t="str">
        <f t="shared" si="247"/>
        <v/>
      </c>
      <c r="B1254" s="58"/>
      <c r="C1254" s="58"/>
      <c r="D1254" s="58"/>
      <c r="E1254" s="58"/>
      <c r="F1254" s="58"/>
      <c r="G1254" s="269"/>
      <c r="H1254" s="59"/>
      <c r="I1254" s="273">
        <f t="shared" si="248"/>
        <v>0</v>
      </c>
      <c r="J1254" s="269"/>
      <c r="K1254" s="59"/>
      <c r="L1254" s="270">
        <f t="shared" si="249"/>
        <v>0</v>
      </c>
      <c r="M1254" s="269"/>
      <c r="N1254" s="59"/>
      <c r="O1254" s="270">
        <f t="shared" si="250"/>
        <v>0</v>
      </c>
      <c r="P1254" s="269"/>
      <c r="Q1254" s="59"/>
      <c r="R1254" s="271">
        <f t="shared" si="251"/>
        <v>0</v>
      </c>
      <c r="S1254" s="269"/>
      <c r="T1254" s="59"/>
      <c r="U1254" s="270">
        <f t="shared" si="252"/>
        <v>0</v>
      </c>
      <c r="V1254" s="269"/>
      <c r="W1254" s="59"/>
      <c r="X1254" s="270">
        <f t="shared" si="253"/>
        <v>0</v>
      </c>
      <c r="Y1254" s="270">
        <f t="shared" si="254"/>
        <v>0</v>
      </c>
      <c r="Z1254" s="58"/>
      <c r="AA1254" s="58"/>
      <c r="AB1254" s="60" t="str">
        <f t="shared" si="255"/>
        <v/>
      </c>
      <c r="AC1254" s="21" t="b">
        <f t="shared" si="256"/>
        <v>0</v>
      </c>
      <c r="AD1254" s="21" t="b">
        <f t="shared" si="257"/>
        <v>0</v>
      </c>
      <c r="AE1254" s="21" t="b">
        <f t="shared" si="258"/>
        <v>0</v>
      </c>
      <c r="AF1254" s="21" t="b">
        <f ca="1">OR(AND($AC1254,NOT($AD1254)),AND($AC1254,OR(AND($G1254="",$H1254&lt;&gt;""),AND($G1254&lt;&gt;"",$H1254=""),AND($J1254="",$K1254&lt;&gt;""),AND($J1254&lt;&gt;"",$K1254=""),AND($M1254="",$N1254&lt;&gt;""),AND($M1254&lt;&gt;"",$N1254=""),AND($P1254="",$Q1254&lt;&gt;""),AND($P1254&lt;&gt;"",$Q1254=""),AND($S1254="",$T1254&lt;&gt;""),AND($S1254&lt;&gt;"",$T1254=""),AND($V1254="",$W1254&lt;&gt;""),AND($V1254&lt;&gt;"",$W1254=""))),AND($C1254&lt;&gt;"",$E1254&lt;&gt;"",LEFT(TRIM($C1254),1)&lt;&gt;LEFT(TRIM($E1254),1)),IF(OR($E1254="",$F1254=""),FALSE(),IFERROR(COUNTIF(INDIRECT("UNITS_"&amp;SUBSTITUTE(LEFT($E1254,FIND(" ",$E1254&amp;" ")-1),".","_")),$F1254)=0,TRUE())),AND($B1254&lt;&gt;"",OR(ISNUMBER(SEARCH("outro",LOWER($B1254))),ISNUMBER(SEARCH("divers",LOWER($B1254))),ISNUMBER(SEARCH("etc",LOWER($B1254))))),OR(AND(ISNUMBER(SEARCH("comunic",LOWER($B1254))),LEFT($E1254,3)&lt;&gt;"4.4"),AND(ISNUMBER(SEARCH("monitor",LOWER($B1254))),NOT(OR(LEFT($E1254,3)="1.5",LEFT($E1254,3)="2.5")))),AND($B1254&lt;&gt;"",OR(LEFT($C1254,1)="1",LEFT($C1254,1)="2"),$D1254=""),AND($D1254&lt;&gt;"",NOT(OR(LEFT($C1254,1)="1",LEFT($C1254,1)="2"))),AND($D1254&lt;&gt;"",COUNTIF(' PROJETO'!$B$14:$B$16,$D1254)=0),IF($D1254="",FALSE(),IF(COUNTIF(' PROJETO'!$B$14:$B$16,$D1254)=0,FALSE(),IFERROR(INDEX(' PROJETO'!$C$14:$C$16,MATCH($D1254,' PROJETO'!$B$14:$B$16,0))&lt;&gt;"Sim",FALSE()))))</f>
        <v>0</v>
      </c>
      <c r="AG1254" s="21" t="b">
        <f>AND($AC1254,$Y1254&gt;'CONFG.  LISTAS'!$F$4,$Z1254="",$AA1254="")</f>
        <v>0</v>
      </c>
      <c r="AH1254" s="21" t="str">
        <f t="shared" si="259"/>
        <v/>
      </c>
      <c r="AI1254" s="43" t="str">
        <f ca="1">IF(NOT($AC1254),"",IF(OR($B1254="",$C1254="",$E1254="",$F1254=""),"Preencha descrição, categoria, tipo e unidade.",IF(AND($B1254&lt;&gt;"",OR(LEFT($C1254,1)="1",LEFT($C1254,1)="2"),$D1254=""),"Informe a prática de restauração para itens diretos.",IF(AND($D1254&lt;&gt;"",NOT(OR(LEFT($C1254,1)="1",LEFT($C1254,1)="2"))),"Custos indiretos não devem pertencer a uma prática específica.",IF(AND($D1254&lt;&gt;"",COUNTIF(' PROJETO'!$B$14:$B$16,$D1254)=0),"Prática de restauração inválida ou não cadastrada.",IF(IF($D1254="",FALSE(),IF(COUNTIF(' PROJETO'!$B$14:$B$16,$D1254)=0,FALSE(),IFERROR(INDEX(' PROJETO'!$C$14:$C$16,MATCH($D1254,' PROJETO'!$B$14:$B$16,0))&lt;&gt;"Sim",FALSE()))),"A prática informada no item não foi selecionada na aba Projeto.",IF(AND(MAX($I1254,$L1254,$O1254,$R1254,$U1254,$X1254)&gt;'CONFG.  LISTAS'!$F$4,NOT(OR($Z1254&lt;&gt;"",$AA1254&lt;&gt;""))),"Memorial de cálculo ou anexo obrigatório não informado para item acima do limite.",IF(OR(AND($G1254&lt;&gt;"",$H1254&lt;&gt;"",OR($G1254&lt;=0,$H1254&lt;=0)),AND($J1254&lt;&gt;"",$K1254&lt;&gt;"",OR($J1254&lt;=0,$K1254&lt;=0)),AND($M1254&lt;&gt;"",$N1254&lt;&gt;"",OR($M1254&lt;=0,$N1254&lt;=0)),AND($P1254&lt;&gt;"",$Q1254&lt;&gt;"",OR($P1254&lt;=0,$Q1254&lt;=0)),AND($S1254&lt;&gt;"",$T1254&lt;&gt;"",OR($S1254&lt;=0,$T1254&lt;=0)),AND($V1254&lt;&gt;"",$W1254&lt;&gt;"",OR($V1254&lt;=0,$W1254&lt;=0))),"Revise os valores informados: valor unitário e quantidade devem ser maiores que zero.",IF(OR(AND($G1254="",$H1254&lt;&gt;""),AND($G1254&lt;&gt;"",$H1254=""),AND($J1254="",$K1254&lt;&gt;""),AND($J1254&lt;&gt;"",$K1254=""),AND($M1254="",$N1254&lt;&gt;""),AND($M1254&lt;&gt;"",$N1254=""),AND($P1254="",$Q1254&lt;&gt;""),AND($P1254&lt;&gt;"",$Q1254=""),AND($S1254="",$T1254&lt;&gt;""),AND($S1254&lt;&gt;"",$T1254=""),AND($V1254="",$W1254&lt;&gt;""),AND($V1254&lt;&gt;"",$W1254="")),"Há ano preenchido parcialmente: "&amp;TRIM(IF(AND($G1254="",$H1254&lt;&gt;""),"Ano 1 (falta valor unitário); ","")&amp;IF(AND($G1254&lt;&gt;"",$H1254=""),"Ano 1 (falta quantidade); ","")&amp;IF(AND($J1254="",$K1254&lt;&gt;""),"Ano 2 (falta valor unitário); ","")&amp;IF(AND($J1254&lt;&gt;"",$K1254=""),"Ano 2 (falta quantidade); ","")&amp;IF(AND($M1254="",$N1254&lt;&gt;""),"Ano 3 (falta valor unitário); ","")&amp;IF(AND($M1254&lt;&gt;"",$N1254=""),"Ano 3 (falta quantidade); ","")&amp;IF(AND($P1254="",$Q1254&lt;&gt;""),"Ano 4 (falta valor unitário); ","")&amp;IF(AND($P1254&lt;&gt;"",$Q1254=""),"Ano 4 (falta quantidade); ","")&amp;IF(AND($S1254="",$T1254&lt;&gt;""),"Ano 5 (falta valor unitário); ","")&amp;IF(AND($S1254&lt;&gt;"",$T1254=""),"Ano 5 (falta quantidade); ","")&amp;IF(AND($V1254="",$W1254&lt;&gt;""),"Ano 6 (falta valor unitário); ","")&amp;IF(AND($V1254&lt;&gt;"",$W1254=""),"Ano 6 (falta quantidade); ","")), IF(NOT(OR(AND($G1254&lt;&gt;"",$H1254&lt;&gt;""),AND($J1254&lt;&gt;"",$K1254&lt;&gt;""),AND($M1254&lt;&gt;"",$N1254&lt;&gt;""),AND($P1254&lt;&gt;"",$Q1254&lt;&gt;""),AND($S1254&lt;&gt;"",$T1254&lt;&gt;""),AND($V1254&lt;&gt;"",$W1254&lt;&gt;""))),"Informe pelo menos um ano completo com valor unitário e quantidade.",IF(AND($C1254&lt;&gt;"",$E1254&lt;&gt;"",LEFT(TRIM($C1254),1)&lt;&gt;LEFT(TRIM($E1254),1)),"Categoria e tipo estão incompatíveis.",IF(IF(OR($E1254="",$F1254=""),FALSE(),IFERROR(COUNTIF(INDIRECT("UNITS_"&amp;SUBSTITUTE(LEFT($E1254,FIND(" ",$E1254&amp;" ")-1),".","_")),$F1254)=0,TRUE())),"Unidade incompatível com o tipo selecionado.",IF(OR(AND(ISNUMBER(SEARCH("comunic",LOWER($B1254))),LEFT($E1254,3)&lt;&gt;"4.4"),AND(ISNUMBER(SEARCH("monitor",LOWER($B1254))),NOT(OR(LEFT($E1254,3)="1.5",LEFT($E1254,3)="2.5")))),"Revise a classificação do item conforme as regras de preenchimento.",IF(AND($B1254&lt;&gt;"",OR(ISNUMBER(SEARCH("outro",LOWER($B1254))),ISNUMBER(SEARCH("divers",LOWER($B1254))),ISNUMBER(SEARCH("kit",LOWER($B1254))),ISNUMBER(SEARCH("ferrament",LOWER($B1254))),ISNUMBER(SEARCH("epi",LOWER($B1254)))),NOT(OR($Z1254&lt;&gt;"",$AA1254&lt;&gt;""))),"Descrição muito genérica: detalhe melhor o item e registre o racional no memorial ou em anexo.",IF(AND($Y1254=0,$B1254&lt;&gt;"",OR($G1254&lt;&gt;"",$H1254&lt;&gt;"",$J1254&lt;&gt;"",$K1254&lt;&gt;"",$M1254&lt;&gt;"",$N1254&lt;&gt;"",$P1254&lt;&gt;"",$Q1254&lt;&gt;"",$S1254&lt;&gt;"",$T1254&lt;&gt;"",$V1254&lt;&gt;"",$W1254&lt;&gt;"")),"O item possui dados lançados, mas o total está zerado. Revise os valores informados.","")))))))))))))))</f>
        <v/>
      </c>
    </row>
    <row r="1255" spans="1:35" ht="14.25" customHeight="1" x14ac:dyDescent="0.25">
      <c r="A1255" s="57" t="str">
        <f t="shared" si="247"/>
        <v/>
      </c>
      <c r="B1255" s="61"/>
      <c r="C1255" s="61"/>
      <c r="D1255" s="58"/>
      <c r="E1255" s="61"/>
      <c r="F1255" s="61"/>
      <c r="G1255" s="272"/>
      <c r="H1255" s="62"/>
      <c r="I1255" s="273">
        <f t="shared" si="248"/>
        <v>0</v>
      </c>
      <c r="J1255" s="272"/>
      <c r="K1255" s="62"/>
      <c r="L1255" s="270">
        <f t="shared" si="249"/>
        <v>0</v>
      </c>
      <c r="M1255" s="272"/>
      <c r="N1255" s="62"/>
      <c r="O1255" s="270">
        <f t="shared" si="250"/>
        <v>0</v>
      </c>
      <c r="P1255" s="272"/>
      <c r="Q1255" s="62"/>
      <c r="R1255" s="271">
        <f t="shared" si="251"/>
        <v>0</v>
      </c>
      <c r="S1255" s="272"/>
      <c r="T1255" s="62"/>
      <c r="U1255" s="270">
        <f t="shared" si="252"/>
        <v>0</v>
      </c>
      <c r="V1255" s="272"/>
      <c r="W1255" s="62"/>
      <c r="X1255" s="270">
        <f t="shared" si="253"/>
        <v>0</v>
      </c>
      <c r="Y1255" s="270">
        <f t="shared" si="254"/>
        <v>0</v>
      </c>
      <c r="Z1255" s="61"/>
      <c r="AA1255" s="61"/>
      <c r="AB1255" s="60" t="str">
        <f t="shared" si="255"/>
        <v/>
      </c>
      <c r="AC1255" s="21" t="b">
        <f t="shared" si="256"/>
        <v>0</v>
      </c>
      <c r="AD1255" s="21" t="b">
        <f t="shared" si="257"/>
        <v>0</v>
      </c>
      <c r="AE1255" s="21" t="b">
        <f t="shared" si="258"/>
        <v>0</v>
      </c>
      <c r="AF1255" s="21" t="b">
        <f ca="1">OR(AND($AC1255,NOT($AD1255)),AND($AC1255,OR(AND($G1255="",$H1255&lt;&gt;""),AND($G1255&lt;&gt;"",$H1255=""),AND($J1255="",$K1255&lt;&gt;""),AND($J1255&lt;&gt;"",$K1255=""),AND($M1255="",$N1255&lt;&gt;""),AND($M1255&lt;&gt;"",$N1255=""),AND($P1255="",$Q1255&lt;&gt;""),AND($P1255&lt;&gt;"",$Q1255=""),AND($S1255="",$T1255&lt;&gt;""),AND($S1255&lt;&gt;"",$T1255=""),AND($V1255="",$W1255&lt;&gt;""),AND($V1255&lt;&gt;"",$W1255=""))),AND($C1255&lt;&gt;"",$E1255&lt;&gt;"",LEFT(TRIM($C1255),1)&lt;&gt;LEFT(TRIM($E1255),1)),IF(OR($E1255="",$F1255=""),FALSE(),IFERROR(COUNTIF(INDIRECT("UNITS_"&amp;SUBSTITUTE(LEFT($E1255,FIND(" ",$E1255&amp;" ")-1),".","_")),$F1255)=0,TRUE())),AND($B1255&lt;&gt;"",OR(ISNUMBER(SEARCH("outro",LOWER($B1255))),ISNUMBER(SEARCH("divers",LOWER($B1255))),ISNUMBER(SEARCH("etc",LOWER($B1255))))),OR(AND(ISNUMBER(SEARCH("comunic",LOWER($B1255))),LEFT($E1255,3)&lt;&gt;"4.4"),AND(ISNUMBER(SEARCH("monitor",LOWER($B1255))),NOT(OR(LEFT($E1255,3)="1.5",LEFT($E1255,3)="2.5")))),AND($B1255&lt;&gt;"",OR(LEFT($C1255,1)="1",LEFT($C1255,1)="2"),$D1255=""),AND($D1255&lt;&gt;"",NOT(OR(LEFT($C1255,1)="1",LEFT($C1255,1)="2"))),AND($D1255&lt;&gt;"",COUNTIF(' PROJETO'!$B$14:$B$16,$D1255)=0),IF($D1255="",FALSE(),IF(COUNTIF(' PROJETO'!$B$14:$B$16,$D1255)=0,FALSE(),IFERROR(INDEX(' PROJETO'!$C$14:$C$16,MATCH($D1255,' PROJETO'!$B$14:$B$16,0))&lt;&gt;"Sim",FALSE()))))</f>
        <v>0</v>
      </c>
      <c r="AG1255" s="21" t="b">
        <f>AND($AC1255,$Y1255&gt;'CONFG.  LISTAS'!$F$4,$Z1255="",$AA1255="")</f>
        <v>0</v>
      </c>
      <c r="AH1255" s="21" t="str">
        <f t="shared" si="259"/>
        <v/>
      </c>
      <c r="AI1255" s="43" t="str">
        <f ca="1">IF(NOT($AC1255),"",IF(OR($B1255="",$C1255="",$E1255="",$F1255=""),"Preencha descrição, categoria, tipo e unidade.",IF(AND($B1255&lt;&gt;"",OR(LEFT($C1255,1)="1",LEFT($C1255,1)="2"),$D1255=""),"Informe a prática de restauração para itens diretos.",IF(AND($D1255&lt;&gt;"",NOT(OR(LEFT($C1255,1)="1",LEFT($C1255,1)="2"))),"Custos indiretos não devem pertencer a uma prática específica.",IF(AND($D1255&lt;&gt;"",COUNTIF(' PROJETO'!$B$14:$B$16,$D1255)=0),"Prática de restauração inválida ou não cadastrada.",IF(IF($D1255="",FALSE(),IF(COUNTIF(' PROJETO'!$B$14:$B$16,$D1255)=0,FALSE(),IFERROR(INDEX(' PROJETO'!$C$14:$C$16,MATCH($D1255,' PROJETO'!$B$14:$B$16,0))&lt;&gt;"Sim",FALSE()))),"A prática informada no item não foi selecionada na aba Projeto.",IF(AND(MAX($I1255,$L1255,$O1255,$R1255,$U1255,$X1255)&gt;'CONFG.  LISTAS'!$F$4,NOT(OR($Z1255&lt;&gt;"",$AA1255&lt;&gt;""))),"Memorial de cálculo ou anexo obrigatório não informado para item acima do limite.",IF(OR(AND($G1255&lt;&gt;"",$H1255&lt;&gt;"",OR($G1255&lt;=0,$H1255&lt;=0)),AND($J1255&lt;&gt;"",$K1255&lt;&gt;"",OR($J1255&lt;=0,$K1255&lt;=0)),AND($M1255&lt;&gt;"",$N1255&lt;&gt;"",OR($M1255&lt;=0,$N1255&lt;=0)),AND($P1255&lt;&gt;"",$Q1255&lt;&gt;"",OR($P1255&lt;=0,$Q1255&lt;=0)),AND($S1255&lt;&gt;"",$T1255&lt;&gt;"",OR($S1255&lt;=0,$T1255&lt;=0)),AND($V1255&lt;&gt;"",$W1255&lt;&gt;"",OR($V1255&lt;=0,$W1255&lt;=0))),"Revise os valores informados: valor unitário e quantidade devem ser maiores que zero.",IF(OR(AND($G1255="",$H1255&lt;&gt;""),AND($G1255&lt;&gt;"",$H1255=""),AND($J1255="",$K1255&lt;&gt;""),AND($J1255&lt;&gt;"",$K1255=""),AND($M1255="",$N1255&lt;&gt;""),AND($M1255&lt;&gt;"",$N1255=""),AND($P1255="",$Q1255&lt;&gt;""),AND($P1255&lt;&gt;"",$Q1255=""),AND($S1255="",$T1255&lt;&gt;""),AND($S1255&lt;&gt;"",$T1255=""),AND($V1255="",$W1255&lt;&gt;""),AND($V1255&lt;&gt;"",$W1255="")),"Há ano preenchido parcialmente: "&amp;TRIM(IF(AND($G1255="",$H1255&lt;&gt;""),"Ano 1 (falta valor unitário); ","")&amp;IF(AND($G1255&lt;&gt;"",$H1255=""),"Ano 1 (falta quantidade); ","")&amp;IF(AND($J1255="",$K1255&lt;&gt;""),"Ano 2 (falta valor unitário); ","")&amp;IF(AND($J1255&lt;&gt;"",$K1255=""),"Ano 2 (falta quantidade); ","")&amp;IF(AND($M1255="",$N1255&lt;&gt;""),"Ano 3 (falta valor unitário); ","")&amp;IF(AND($M1255&lt;&gt;"",$N1255=""),"Ano 3 (falta quantidade); ","")&amp;IF(AND($P1255="",$Q1255&lt;&gt;""),"Ano 4 (falta valor unitário); ","")&amp;IF(AND($P1255&lt;&gt;"",$Q1255=""),"Ano 4 (falta quantidade); ","")&amp;IF(AND($S1255="",$T1255&lt;&gt;""),"Ano 5 (falta valor unitário); ","")&amp;IF(AND($S1255&lt;&gt;"",$T1255=""),"Ano 5 (falta quantidade); ","")&amp;IF(AND($V1255="",$W1255&lt;&gt;""),"Ano 6 (falta valor unitário); ","")&amp;IF(AND($V1255&lt;&gt;"",$W1255=""),"Ano 6 (falta quantidade); ","")), IF(NOT(OR(AND($G1255&lt;&gt;"",$H1255&lt;&gt;""),AND($J1255&lt;&gt;"",$K1255&lt;&gt;""),AND($M1255&lt;&gt;"",$N1255&lt;&gt;""),AND($P1255&lt;&gt;"",$Q1255&lt;&gt;""),AND($S1255&lt;&gt;"",$T1255&lt;&gt;""),AND($V1255&lt;&gt;"",$W1255&lt;&gt;""))),"Informe pelo menos um ano completo com valor unitário e quantidade.",IF(AND($C1255&lt;&gt;"",$E1255&lt;&gt;"",LEFT(TRIM($C1255),1)&lt;&gt;LEFT(TRIM($E1255),1)),"Categoria e tipo estão incompatíveis.",IF(IF(OR($E1255="",$F1255=""),FALSE(),IFERROR(COUNTIF(INDIRECT("UNITS_"&amp;SUBSTITUTE(LEFT($E1255,FIND(" ",$E1255&amp;" ")-1),".","_")),$F1255)=0,TRUE())),"Unidade incompatível com o tipo selecionado.",IF(OR(AND(ISNUMBER(SEARCH("comunic",LOWER($B1255))),LEFT($E1255,3)&lt;&gt;"4.4"),AND(ISNUMBER(SEARCH("monitor",LOWER($B1255))),NOT(OR(LEFT($E1255,3)="1.5",LEFT($E1255,3)="2.5")))),"Revise a classificação do item conforme as regras de preenchimento.",IF(AND($B1255&lt;&gt;"",OR(ISNUMBER(SEARCH("outro",LOWER($B1255))),ISNUMBER(SEARCH("divers",LOWER($B1255))),ISNUMBER(SEARCH("kit",LOWER($B1255))),ISNUMBER(SEARCH("ferrament",LOWER($B1255))),ISNUMBER(SEARCH("epi",LOWER($B1255)))),NOT(OR($Z1255&lt;&gt;"",$AA1255&lt;&gt;""))),"Descrição muito genérica: detalhe melhor o item e registre o racional no memorial ou em anexo.",IF(AND($Y1255=0,$B1255&lt;&gt;"",OR($G1255&lt;&gt;"",$H1255&lt;&gt;"",$J1255&lt;&gt;"",$K1255&lt;&gt;"",$M1255&lt;&gt;"",$N1255&lt;&gt;"",$P1255&lt;&gt;"",$Q1255&lt;&gt;"",$S1255&lt;&gt;"",$T1255&lt;&gt;"",$V1255&lt;&gt;"",$W1255&lt;&gt;"")),"O item possui dados lançados, mas o total está zerado. Revise os valores informados.","")))))))))))))))</f>
        <v/>
      </c>
    </row>
    <row r="1256" spans="1:35" ht="14.25" customHeight="1" x14ac:dyDescent="0.25">
      <c r="A1256" s="57" t="str">
        <f t="shared" si="247"/>
        <v/>
      </c>
      <c r="B1256" s="58"/>
      <c r="C1256" s="58"/>
      <c r="D1256" s="58"/>
      <c r="E1256" s="58"/>
      <c r="F1256" s="58"/>
      <c r="G1256" s="269"/>
      <c r="H1256" s="59"/>
      <c r="I1256" s="273">
        <f t="shared" si="248"/>
        <v>0</v>
      </c>
      <c r="J1256" s="269"/>
      <c r="K1256" s="59"/>
      <c r="L1256" s="270">
        <f t="shared" si="249"/>
        <v>0</v>
      </c>
      <c r="M1256" s="269"/>
      <c r="N1256" s="59"/>
      <c r="O1256" s="270">
        <f t="shared" si="250"/>
        <v>0</v>
      </c>
      <c r="P1256" s="269"/>
      <c r="Q1256" s="59"/>
      <c r="R1256" s="271">
        <f t="shared" si="251"/>
        <v>0</v>
      </c>
      <c r="S1256" s="269"/>
      <c r="T1256" s="59"/>
      <c r="U1256" s="270">
        <f t="shared" si="252"/>
        <v>0</v>
      </c>
      <c r="V1256" s="269"/>
      <c r="W1256" s="59"/>
      <c r="X1256" s="270">
        <f t="shared" si="253"/>
        <v>0</v>
      </c>
      <c r="Y1256" s="270">
        <f t="shared" si="254"/>
        <v>0</v>
      </c>
      <c r="Z1256" s="58"/>
      <c r="AA1256" s="58"/>
      <c r="AB1256" s="60" t="str">
        <f t="shared" si="255"/>
        <v/>
      </c>
      <c r="AC1256" s="21" t="b">
        <f t="shared" si="256"/>
        <v>0</v>
      </c>
      <c r="AD1256" s="21" t="b">
        <f t="shared" si="257"/>
        <v>0</v>
      </c>
      <c r="AE1256" s="21" t="b">
        <f t="shared" si="258"/>
        <v>0</v>
      </c>
      <c r="AF1256" s="21" t="b">
        <f ca="1">OR(AND($AC1256,NOT($AD1256)),AND($AC1256,OR(AND($G1256="",$H1256&lt;&gt;""),AND($G1256&lt;&gt;"",$H1256=""),AND($J1256="",$K1256&lt;&gt;""),AND($J1256&lt;&gt;"",$K1256=""),AND($M1256="",$N1256&lt;&gt;""),AND($M1256&lt;&gt;"",$N1256=""),AND($P1256="",$Q1256&lt;&gt;""),AND($P1256&lt;&gt;"",$Q1256=""),AND($S1256="",$T1256&lt;&gt;""),AND($S1256&lt;&gt;"",$T1256=""),AND($V1256="",$W1256&lt;&gt;""),AND($V1256&lt;&gt;"",$W1256=""))),AND($C1256&lt;&gt;"",$E1256&lt;&gt;"",LEFT(TRIM($C1256),1)&lt;&gt;LEFT(TRIM($E1256),1)),IF(OR($E1256="",$F1256=""),FALSE(),IFERROR(COUNTIF(INDIRECT("UNITS_"&amp;SUBSTITUTE(LEFT($E1256,FIND(" ",$E1256&amp;" ")-1),".","_")),$F1256)=0,TRUE())),AND($B1256&lt;&gt;"",OR(ISNUMBER(SEARCH("outro",LOWER($B1256))),ISNUMBER(SEARCH("divers",LOWER($B1256))),ISNUMBER(SEARCH("etc",LOWER($B1256))))),OR(AND(ISNUMBER(SEARCH("comunic",LOWER($B1256))),LEFT($E1256,3)&lt;&gt;"4.4"),AND(ISNUMBER(SEARCH("monitor",LOWER($B1256))),NOT(OR(LEFT($E1256,3)="1.5",LEFT($E1256,3)="2.5")))),AND($B1256&lt;&gt;"",OR(LEFT($C1256,1)="1",LEFT($C1256,1)="2"),$D1256=""),AND($D1256&lt;&gt;"",NOT(OR(LEFT($C1256,1)="1",LEFT($C1256,1)="2"))),AND($D1256&lt;&gt;"",COUNTIF(' PROJETO'!$B$14:$B$16,$D1256)=0),IF($D1256="",FALSE(),IF(COUNTIF(' PROJETO'!$B$14:$B$16,$D1256)=0,FALSE(),IFERROR(INDEX(' PROJETO'!$C$14:$C$16,MATCH($D1256,' PROJETO'!$B$14:$B$16,0))&lt;&gt;"Sim",FALSE()))))</f>
        <v>0</v>
      </c>
      <c r="AG1256" s="21" t="b">
        <f>AND($AC1256,$Y1256&gt;'CONFG.  LISTAS'!$F$4,$Z1256="",$AA1256="")</f>
        <v>0</v>
      </c>
      <c r="AH1256" s="21" t="str">
        <f t="shared" si="259"/>
        <v/>
      </c>
      <c r="AI1256" s="43" t="str">
        <f ca="1">IF(NOT($AC1256),"",IF(OR($B1256="",$C1256="",$E1256="",$F1256=""),"Preencha descrição, categoria, tipo e unidade.",IF(AND($B1256&lt;&gt;"",OR(LEFT($C1256,1)="1",LEFT($C1256,1)="2"),$D1256=""),"Informe a prática de restauração para itens diretos.",IF(AND($D1256&lt;&gt;"",NOT(OR(LEFT($C1256,1)="1",LEFT($C1256,1)="2"))),"Custos indiretos não devem pertencer a uma prática específica.",IF(AND($D1256&lt;&gt;"",COUNTIF(' PROJETO'!$B$14:$B$16,$D1256)=0),"Prática de restauração inválida ou não cadastrada.",IF(IF($D1256="",FALSE(),IF(COUNTIF(' PROJETO'!$B$14:$B$16,$D1256)=0,FALSE(),IFERROR(INDEX(' PROJETO'!$C$14:$C$16,MATCH($D1256,' PROJETO'!$B$14:$B$16,0))&lt;&gt;"Sim",FALSE()))),"A prática informada no item não foi selecionada na aba Projeto.",IF(AND(MAX($I1256,$L1256,$O1256,$R1256,$U1256,$X1256)&gt;'CONFG.  LISTAS'!$F$4,NOT(OR($Z1256&lt;&gt;"",$AA1256&lt;&gt;""))),"Memorial de cálculo ou anexo obrigatório não informado para item acima do limite.",IF(OR(AND($G1256&lt;&gt;"",$H1256&lt;&gt;"",OR($G1256&lt;=0,$H1256&lt;=0)),AND($J1256&lt;&gt;"",$K1256&lt;&gt;"",OR($J1256&lt;=0,$K1256&lt;=0)),AND($M1256&lt;&gt;"",$N1256&lt;&gt;"",OR($M1256&lt;=0,$N1256&lt;=0)),AND($P1256&lt;&gt;"",$Q1256&lt;&gt;"",OR($P1256&lt;=0,$Q1256&lt;=0)),AND($S1256&lt;&gt;"",$T1256&lt;&gt;"",OR($S1256&lt;=0,$T1256&lt;=0)),AND($V1256&lt;&gt;"",$W1256&lt;&gt;"",OR($V1256&lt;=0,$W1256&lt;=0))),"Revise os valores informados: valor unitário e quantidade devem ser maiores que zero.",IF(OR(AND($G1256="",$H1256&lt;&gt;""),AND($G1256&lt;&gt;"",$H1256=""),AND($J1256="",$K1256&lt;&gt;""),AND($J1256&lt;&gt;"",$K1256=""),AND($M1256="",$N1256&lt;&gt;""),AND($M1256&lt;&gt;"",$N1256=""),AND($P1256="",$Q1256&lt;&gt;""),AND($P1256&lt;&gt;"",$Q1256=""),AND($S1256="",$T1256&lt;&gt;""),AND($S1256&lt;&gt;"",$T1256=""),AND($V1256="",$W1256&lt;&gt;""),AND($V1256&lt;&gt;"",$W1256="")),"Há ano preenchido parcialmente: "&amp;TRIM(IF(AND($G1256="",$H1256&lt;&gt;""),"Ano 1 (falta valor unitário); ","")&amp;IF(AND($G1256&lt;&gt;"",$H1256=""),"Ano 1 (falta quantidade); ","")&amp;IF(AND($J1256="",$K1256&lt;&gt;""),"Ano 2 (falta valor unitário); ","")&amp;IF(AND($J1256&lt;&gt;"",$K1256=""),"Ano 2 (falta quantidade); ","")&amp;IF(AND($M1256="",$N1256&lt;&gt;""),"Ano 3 (falta valor unitário); ","")&amp;IF(AND($M1256&lt;&gt;"",$N1256=""),"Ano 3 (falta quantidade); ","")&amp;IF(AND($P1256="",$Q1256&lt;&gt;""),"Ano 4 (falta valor unitário); ","")&amp;IF(AND($P1256&lt;&gt;"",$Q1256=""),"Ano 4 (falta quantidade); ","")&amp;IF(AND($S1256="",$T1256&lt;&gt;""),"Ano 5 (falta valor unitário); ","")&amp;IF(AND($S1256&lt;&gt;"",$T1256=""),"Ano 5 (falta quantidade); ","")&amp;IF(AND($V1256="",$W1256&lt;&gt;""),"Ano 6 (falta valor unitário); ","")&amp;IF(AND($V1256&lt;&gt;"",$W1256=""),"Ano 6 (falta quantidade); ","")), IF(NOT(OR(AND($G1256&lt;&gt;"",$H1256&lt;&gt;""),AND($J1256&lt;&gt;"",$K1256&lt;&gt;""),AND($M1256&lt;&gt;"",$N1256&lt;&gt;""),AND($P1256&lt;&gt;"",$Q1256&lt;&gt;""),AND($S1256&lt;&gt;"",$T1256&lt;&gt;""),AND($V1256&lt;&gt;"",$W1256&lt;&gt;""))),"Informe pelo menos um ano completo com valor unitário e quantidade.",IF(AND($C1256&lt;&gt;"",$E1256&lt;&gt;"",LEFT(TRIM($C1256),1)&lt;&gt;LEFT(TRIM($E1256),1)),"Categoria e tipo estão incompatíveis.",IF(IF(OR($E1256="",$F1256=""),FALSE(),IFERROR(COUNTIF(INDIRECT("UNITS_"&amp;SUBSTITUTE(LEFT($E1256,FIND(" ",$E1256&amp;" ")-1),".","_")),$F1256)=0,TRUE())),"Unidade incompatível com o tipo selecionado.",IF(OR(AND(ISNUMBER(SEARCH("comunic",LOWER($B1256))),LEFT($E1256,3)&lt;&gt;"4.4"),AND(ISNUMBER(SEARCH("monitor",LOWER($B1256))),NOT(OR(LEFT($E1256,3)="1.5",LEFT($E1256,3)="2.5")))),"Revise a classificação do item conforme as regras de preenchimento.",IF(AND($B1256&lt;&gt;"",OR(ISNUMBER(SEARCH("outro",LOWER($B1256))),ISNUMBER(SEARCH("divers",LOWER($B1256))),ISNUMBER(SEARCH("kit",LOWER($B1256))),ISNUMBER(SEARCH("ferrament",LOWER($B1256))),ISNUMBER(SEARCH("epi",LOWER($B1256)))),NOT(OR($Z1256&lt;&gt;"",$AA1256&lt;&gt;""))),"Descrição muito genérica: detalhe melhor o item e registre o racional no memorial ou em anexo.",IF(AND($Y1256=0,$B1256&lt;&gt;"",OR($G1256&lt;&gt;"",$H1256&lt;&gt;"",$J1256&lt;&gt;"",$K1256&lt;&gt;"",$M1256&lt;&gt;"",$N1256&lt;&gt;"",$P1256&lt;&gt;"",$Q1256&lt;&gt;"",$S1256&lt;&gt;"",$T1256&lt;&gt;"",$V1256&lt;&gt;"",$W1256&lt;&gt;"")),"O item possui dados lançados, mas o total está zerado. Revise os valores informados.","")))))))))))))))</f>
        <v/>
      </c>
    </row>
    <row r="1257" spans="1:35" ht="14.25" customHeight="1" x14ac:dyDescent="0.25">
      <c r="A1257" s="57" t="str">
        <f t="shared" si="247"/>
        <v/>
      </c>
      <c r="B1257" s="61"/>
      <c r="C1257" s="61"/>
      <c r="D1257" s="58"/>
      <c r="E1257" s="61"/>
      <c r="F1257" s="61"/>
      <c r="G1257" s="272"/>
      <c r="H1257" s="62"/>
      <c r="I1257" s="273">
        <f t="shared" si="248"/>
        <v>0</v>
      </c>
      <c r="J1257" s="272"/>
      <c r="K1257" s="62"/>
      <c r="L1257" s="270">
        <f t="shared" si="249"/>
        <v>0</v>
      </c>
      <c r="M1257" s="272"/>
      <c r="N1257" s="62"/>
      <c r="O1257" s="270">
        <f t="shared" si="250"/>
        <v>0</v>
      </c>
      <c r="P1257" s="272"/>
      <c r="Q1257" s="62"/>
      <c r="R1257" s="271">
        <f t="shared" si="251"/>
        <v>0</v>
      </c>
      <c r="S1257" s="272"/>
      <c r="T1257" s="62"/>
      <c r="U1257" s="270">
        <f t="shared" si="252"/>
        <v>0</v>
      </c>
      <c r="V1257" s="272"/>
      <c r="W1257" s="62"/>
      <c r="X1257" s="270">
        <f t="shared" si="253"/>
        <v>0</v>
      </c>
      <c r="Y1257" s="270">
        <f t="shared" si="254"/>
        <v>0</v>
      </c>
      <c r="Z1257" s="61"/>
      <c r="AA1257" s="61"/>
      <c r="AB1257" s="60" t="str">
        <f t="shared" si="255"/>
        <v/>
      </c>
      <c r="AC1257" s="21" t="b">
        <f t="shared" si="256"/>
        <v>0</v>
      </c>
      <c r="AD1257" s="21" t="b">
        <f t="shared" si="257"/>
        <v>0</v>
      </c>
      <c r="AE1257" s="21" t="b">
        <f t="shared" si="258"/>
        <v>0</v>
      </c>
      <c r="AF1257" s="21" t="b">
        <f ca="1">OR(AND($AC1257,NOT($AD1257)),AND($AC1257,OR(AND($G1257="",$H1257&lt;&gt;""),AND($G1257&lt;&gt;"",$H1257=""),AND($J1257="",$K1257&lt;&gt;""),AND($J1257&lt;&gt;"",$K1257=""),AND($M1257="",$N1257&lt;&gt;""),AND($M1257&lt;&gt;"",$N1257=""),AND($P1257="",$Q1257&lt;&gt;""),AND($P1257&lt;&gt;"",$Q1257=""),AND($S1257="",$T1257&lt;&gt;""),AND($S1257&lt;&gt;"",$T1257=""),AND($V1257="",$W1257&lt;&gt;""),AND($V1257&lt;&gt;"",$W1257=""))),AND($C1257&lt;&gt;"",$E1257&lt;&gt;"",LEFT(TRIM($C1257),1)&lt;&gt;LEFT(TRIM($E1257),1)),IF(OR($E1257="",$F1257=""),FALSE(),IFERROR(COUNTIF(INDIRECT("UNITS_"&amp;SUBSTITUTE(LEFT($E1257,FIND(" ",$E1257&amp;" ")-1),".","_")),$F1257)=0,TRUE())),AND($B1257&lt;&gt;"",OR(ISNUMBER(SEARCH("outro",LOWER($B1257))),ISNUMBER(SEARCH("divers",LOWER($B1257))),ISNUMBER(SEARCH("etc",LOWER($B1257))))),OR(AND(ISNUMBER(SEARCH("comunic",LOWER($B1257))),LEFT($E1257,3)&lt;&gt;"4.4"),AND(ISNUMBER(SEARCH("monitor",LOWER($B1257))),NOT(OR(LEFT($E1257,3)="1.5",LEFT($E1257,3)="2.5")))),AND($B1257&lt;&gt;"",OR(LEFT($C1257,1)="1",LEFT($C1257,1)="2"),$D1257=""),AND($D1257&lt;&gt;"",NOT(OR(LEFT($C1257,1)="1",LEFT($C1257,1)="2"))),AND($D1257&lt;&gt;"",COUNTIF(' PROJETO'!$B$14:$B$16,$D1257)=0),IF($D1257="",FALSE(),IF(COUNTIF(' PROJETO'!$B$14:$B$16,$D1257)=0,FALSE(),IFERROR(INDEX(' PROJETO'!$C$14:$C$16,MATCH($D1257,' PROJETO'!$B$14:$B$16,0))&lt;&gt;"Sim",FALSE()))))</f>
        <v>0</v>
      </c>
      <c r="AG1257" s="21" t="b">
        <f>AND($AC1257,$Y1257&gt;'CONFG.  LISTAS'!$F$4,$Z1257="",$AA1257="")</f>
        <v>0</v>
      </c>
      <c r="AH1257" s="21" t="str">
        <f t="shared" si="259"/>
        <v/>
      </c>
      <c r="AI1257" s="43" t="str">
        <f ca="1">IF(NOT($AC1257),"",IF(OR($B1257="",$C1257="",$E1257="",$F1257=""),"Preencha descrição, categoria, tipo e unidade.",IF(AND($B1257&lt;&gt;"",OR(LEFT($C1257,1)="1",LEFT($C1257,1)="2"),$D1257=""),"Informe a prática de restauração para itens diretos.",IF(AND($D1257&lt;&gt;"",NOT(OR(LEFT($C1257,1)="1",LEFT($C1257,1)="2"))),"Custos indiretos não devem pertencer a uma prática específica.",IF(AND($D1257&lt;&gt;"",COUNTIF(' PROJETO'!$B$14:$B$16,$D1257)=0),"Prática de restauração inválida ou não cadastrada.",IF(IF($D1257="",FALSE(),IF(COUNTIF(' PROJETO'!$B$14:$B$16,$D1257)=0,FALSE(),IFERROR(INDEX(' PROJETO'!$C$14:$C$16,MATCH($D1257,' PROJETO'!$B$14:$B$16,0))&lt;&gt;"Sim",FALSE()))),"A prática informada no item não foi selecionada na aba Projeto.",IF(AND(MAX($I1257,$L1257,$O1257,$R1257,$U1257,$X1257)&gt;'CONFG.  LISTAS'!$F$4,NOT(OR($Z1257&lt;&gt;"",$AA1257&lt;&gt;""))),"Memorial de cálculo ou anexo obrigatório não informado para item acima do limite.",IF(OR(AND($G1257&lt;&gt;"",$H1257&lt;&gt;"",OR($G1257&lt;=0,$H1257&lt;=0)),AND($J1257&lt;&gt;"",$K1257&lt;&gt;"",OR($J1257&lt;=0,$K1257&lt;=0)),AND($M1257&lt;&gt;"",$N1257&lt;&gt;"",OR($M1257&lt;=0,$N1257&lt;=0)),AND($P1257&lt;&gt;"",$Q1257&lt;&gt;"",OR($P1257&lt;=0,$Q1257&lt;=0)),AND($S1257&lt;&gt;"",$T1257&lt;&gt;"",OR($S1257&lt;=0,$T1257&lt;=0)),AND($V1257&lt;&gt;"",$W1257&lt;&gt;"",OR($V1257&lt;=0,$W1257&lt;=0))),"Revise os valores informados: valor unitário e quantidade devem ser maiores que zero.",IF(OR(AND($G1257="",$H1257&lt;&gt;""),AND($G1257&lt;&gt;"",$H1257=""),AND($J1257="",$K1257&lt;&gt;""),AND($J1257&lt;&gt;"",$K1257=""),AND($M1257="",$N1257&lt;&gt;""),AND($M1257&lt;&gt;"",$N1257=""),AND($P1257="",$Q1257&lt;&gt;""),AND($P1257&lt;&gt;"",$Q1257=""),AND($S1257="",$T1257&lt;&gt;""),AND($S1257&lt;&gt;"",$T1257=""),AND($V1257="",$W1257&lt;&gt;""),AND($V1257&lt;&gt;"",$W1257="")),"Há ano preenchido parcialmente: "&amp;TRIM(IF(AND($G1257="",$H1257&lt;&gt;""),"Ano 1 (falta valor unitário); ","")&amp;IF(AND($G1257&lt;&gt;"",$H1257=""),"Ano 1 (falta quantidade); ","")&amp;IF(AND($J1257="",$K1257&lt;&gt;""),"Ano 2 (falta valor unitário); ","")&amp;IF(AND($J1257&lt;&gt;"",$K1257=""),"Ano 2 (falta quantidade); ","")&amp;IF(AND($M1257="",$N1257&lt;&gt;""),"Ano 3 (falta valor unitário); ","")&amp;IF(AND($M1257&lt;&gt;"",$N1257=""),"Ano 3 (falta quantidade); ","")&amp;IF(AND($P1257="",$Q1257&lt;&gt;""),"Ano 4 (falta valor unitário); ","")&amp;IF(AND($P1257&lt;&gt;"",$Q1257=""),"Ano 4 (falta quantidade); ","")&amp;IF(AND($S1257="",$T1257&lt;&gt;""),"Ano 5 (falta valor unitário); ","")&amp;IF(AND($S1257&lt;&gt;"",$T1257=""),"Ano 5 (falta quantidade); ","")&amp;IF(AND($V1257="",$W1257&lt;&gt;""),"Ano 6 (falta valor unitário); ","")&amp;IF(AND($V1257&lt;&gt;"",$W1257=""),"Ano 6 (falta quantidade); ","")), IF(NOT(OR(AND($G1257&lt;&gt;"",$H1257&lt;&gt;""),AND($J1257&lt;&gt;"",$K1257&lt;&gt;""),AND($M1257&lt;&gt;"",$N1257&lt;&gt;""),AND($P1257&lt;&gt;"",$Q1257&lt;&gt;""),AND($S1257&lt;&gt;"",$T1257&lt;&gt;""),AND($V1257&lt;&gt;"",$W1257&lt;&gt;""))),"Informe pelo menos um ano completo com valor unitário e quantidade.",IF(AND($C1257&lt;&gt;"",$E1257&lt;&gt;"",LEFT(TRIM($C1257),1)&lt;&gt;LEFT(TRIM($E1257),1)),"Categoria e tipo estão incompatíveis.",IF(IF(OR($E1257="",$F1257=""),FALSE(),IFERROR(COUNTIF(INDIRECT("UNITS_"&amp;SUBSTITUTE(LEFT($E1257,FIND(" ",$E1257&amp;" ")-1),".","_")),$F1257)=0,TRUE())),"Unidade incompatível com o tipo selecionado.",IF(OR(AND(ISNUMBER(SEARCH("comunic",LOWER($B1257))),LEFT($E1257,3)&lt;&gt;"4.4"),AND(ISNUMBER(SEARCH("monitor",LOWER($B1257))),NOT(OR(LEFT($E1257,3)="1.5",LEFT($E1257,3)="2.5")))),"Revise a classificação do item conforme as regras de preenchimento.",IF(AND($B1257&lt;&gt;"",OR(ISNUMBER(SEARCH("outro",LOWER($B1257))),ISNUMBER(SEARCH("divers",LOWER($B1257))),ISNUMBER(SEARCH("kit",LOWER($B1257))),ISNUMBER(SEARCH("ferrament",LOWER($B1257))),ISNUMBER(SEARCH("epi",LOWER($B1257)))),NOT(OR($Z1257&lt;&gt;"",$AA1257&lt;&gt;""))),"Descrição muito genérica: detalhe melhor o item e registre o racional no memorial ou em anexo.",IF(AND($Y1257=0,$B1257&lt;&gt;"",OR($G1257&lt;&gt;"",$H1257&lt;&gt;"",$J1257&lt;&gt;"",$K1257&lt;&gt;"",$M1257&lt;&gt;"",$N1257&lt;&gt;"",$P1257&lt;&gt;"",$Q1257&lt;&gt;"",$S1257&lt;&gt;"",$T1257&lt;&gt;"",$V1257&lt;&gt;"",$W1257&lt;&gt;"")),"O item possui dados lançados, mas o total está zerado. Revise os valores informados.","")))))))))))))))</f>
        <v/>
      </c>
    </row>
    <row r="1258" spans="1:35" ht="14.25" customHeight="1" x14ac:dyDescent="0.25">
      <c r="A1258" s="57" t="str">
        <f t="shared" si="247"/>
        <v/>
      </c>
      <c r="B1258" s="58"/>
      <c r="C1258" s="58"/>
      <c r="D1258" s="58"/>
      <c r="E1258" s="58"/>
      <c r="F1258" s="58"/>
      <c r="G1258" s="269"/>
      <c r="H1258" s="59"/>
      <c r="I1258" s="273">
        <f t="shared" si="248"/>
        <v>0</v>
      </c>
      <c r="J1258" s="269"/>
      <c r="K1258" s="59"/>
      <c r="L1258" s="270">
        <f t="shared" si="249"/>
        <v>0</v>
      </c>
      <c r="M1258" s="269"/>
      <c r="N1258" s="59"/>
      <c r="O1258" s="270">
        <f t="shared" si="250"/>
        <v>0</v>
      </c>
      <c r="P1258" s="269"/>
      <c r="Q1258" s="59"/>
      <c r="R1258" s="271">
        <f t="shared" si="251"/>
        <v>0</v>
      </c>
      <c r="S1258" s="269"/>
      <c r="T1258" s="59"/>
      <c r="U1258" s="270">
        <f t="shared" si="252"/>
        <v>0</v>
      </c>
      <c r="V1258" s="269"/>
      <c r="W1258" s="59"/>
      <c r="X1258" s="270">
        <f t="shared" si="253"/>
        <v>0</v>
      </c>
      <c r="Y1258" s="270">
        <f t="shared" si="254"/>
        <v>0</v>
      </c>
      <c r="Z1258" s="58"/>
      <c r="AA1258" s="58"/>
      <c r="AB1258" s="60" t="str">
        <f t="shared" si="255"/>
        <v/>
      </c>
      <c r="AC1258" s="21" t="b">
        <f t="shared" si="256"/>
        <v>0</v>
      </c>
      <c r="AD1258" s="21" t="b">
        <f t="shared" si="257"/>
        <v>0</v>
      </c>
      <c r="AE1258" s="21" t="b">
        <f t="shared" si="258"/>
        <v>0</v>
      </c>
      <c r="AF1258" s="21" t="b">
        <f ca="1">OR(AND($AC1258,NOT($AD1258)),AND($AC1258,OR(AND($G1258="",$H1258&lt;&gt;""),AND($G1258&lt;&gt;"",$H1258=""),AND($J1258="",$K1258&lt;&gt;""),AND($J1258&lt;&gt;"",$K1258=""),AND($M1258="",$N1258&lt;&gt;""),AND($M1258&lt;&gt;"",$N1258=""),AND($P1258="",$Q1258&lt;&gt;""),AND($P1258&lt;&gt;"",$Q1258=""),AND($S1258="",$T1258&lt;&gt;""),AND($S1258&lt;&gt;"",$T1258=""),AND($V1258="",$W1258&lt;&gt;""),AND($V1258&lt;&gt;"",$W1258=""))),AND($C1258&lt;&gt;"",$E1258&lt;&gt;"",LEFT(TRIM($C1258),1)&lt;&gt;LEFT(TRIM($E1258),1)),IF(OR($E1258="",$F1258=""),FALSE(),IFERROR(COUNTIF(INDIRECT("UNITS_"&amp;SUBSTITUTE(LEFT($E1258,FIND(" ",$E1258&amp;" ")-1),".","_")),$F1258)=0,TRUE())),AND($B1258&lt;&gt;"",OR(ISNUMBER(SEARCH("outro",LOWER($B1258))),ISNUMBER(SEARCH("divers",LOWER($B1258))),ISNUMBER(SEARCH("etc",LOWER($B1258))))),OR(AND(ISNUMBER(SEARCH("comunic",LOWER($B1258))),LEFT($E1258,3)&lt;&gt;"4.4"),AND(ISNUMBER(SEARCH("monitor",LOWER($B1258))),NOT(OR(LEFT($E1258,3)="1.5",LEFT($E1258,3)="2.5")))),AND($B1258&lt;&gt;"",OR(LEFT($C1258,1)="1",LEFT($C1258,1)="2"),$D1258=""),AND($D1258&lt;&gt;"",NOT(OR(LEFT($C1258,1)="1",LEFT($C1258,1)="2"))),AND($D1258&lt;&gt;"",COUNTIF(' PROJETO'!$B$14:$B$16,$D1258)=0),IF($D1258="",FALSE(),IF(COUNTIF(' PROJETO'!$B$14:$B$16,$D1258)=0,FALSE(),IFERROR(INDEX(' PROJETO'!$C$14:$C$16,MATCH($D1258,' PROJETO'!$B$14:$B$16,0))&lt;&gt;"Sim",FALSE()))))</f>
        <v>0</v>
      </c>
      <c r="AG1258" s="21" t="b">
        <f>AND($AC1258,$Y1258&gt;'CONFG.  LISTAS'!$F$4,$Z1258="",$AA1258="")</f>
        <v>0</v>
      </c>
      <c r="AH1258" s="21" t="str">
        <f t="shared" si="259"/>
        <v/>
      </c>
      <c r="AI1258" s="43" t="str">
        <f ca="1">IF(NOT($AC1258),"",IF(OR($B1258="",$C1258="",$E1258="",$F1258=""),"Preencha descrição, categoria, tipo e unidade.",IF(AND($B1258&lt;&gt;"",OR(LEFT($C1258,1)="1",LEFT($C1258,1)="2"),$D1258=""),"Informe a prática de restauração para itens diretos.",IF(AND($D1258&lt;&gt;"",NOT(OR(LEFT($C1258,1)="1",LEFT($C1258,1)="2"))),"Custos indiretos não devem pertencer a uma prática específica.",IF(AND($D1258&lt;&gt;"",COUNTIF(' PROJETO'!$B$14:$B$16,$D1258)=0),"Prática de restauração inválida ou não cadastrada.",IF(IF($D1258="",FALSE(),IF(COUNTIF(' PROJETO'!$B$14:$B$16,$D1258)=0,FALSE(),IFERROR(INDEX(' PROJETO'!$C$14:$C$16,MATCH($D1258,' PROJETO'!$B$14:$B$16,0))&lt;&gt;"Sim",FALSE()))),"A prática informada no item não foi selecionada na aba Projeto.",IF(AND(MAX($I1258,$L1258,$O1258,$R1258,$U1258,$X1258)&gt;'CONFG.  LISTAS'!$F$4,NOT(OR($Z1258&lt;&gt;"",$AA1258&lt;&gt;""))),"Memorial de cálculo ou anexo obrigatório não informado para item acima do limite.",IF(OR(AND($G1258&lt;&gt;"",$H1258&lt;&gt;"",OR($G1258&lt;=0,$H1258&lt;=0)),AND($J1258&lt;&gt;"",$K1258&lt;&gt;"",OR($J1258&lt;=0,$K1258&lt;=0)),AND($M1258&lt;&gt;"",$N1258&lt;&gt;"",OR($M1258&lt;=0,$N1258&lt;=0)),AND($P1258&lt;&gt;"",$Q1258&lt;&gt;"",OR($P1258&lt;=0,$Q1258&lt;=0)),AND($S1258&lt;&gt;"",$T1258&lt;&gt;"",OR($S1258&lt;=0,$T1258&lt;=0)),AND($V1258&lt;&gt;"",$W1258&lt;&gt;"",OR($V1258&lt;=0,$W1258&lt;=0))),"Revise os valores informados: valor unitário e quantidade devem ser maiores que zero.",IF(OR(AND($G1258="",$H1258&lt;&gt;""),AND($G1258&lt;&gt;"",$H1258=""),AND($J1258="",$K1258&lt;&gt;""),AND($J1258&lt;&gt;"",$K1258=""),AND($M1258="",$N1258&lt;&gt;""),AND($M1258&lt;&gt;"",$N1258=""),AND($P1258="",$Q1258&lt;&gt;""),AND($P1258&lt;&gt;"",$Q1258=""),AND($S1258="",$T1258&lt;&gt;""),AND($S1258&lt;&gt;"",$T1258=""),AND($V1258="",$W1258&lt;&gt;""),AND($V1258&lt;&gt;"",$W1258="")),"Há ano preenchido parcialmente: "&amp;TRIM(IF(AND($G1258="",$H1258&lt;&gt;""),"Ano 1 (falta valor unitário); ","")&amp;IF(AND($G1258&lt;&gt;"",$H1258=""),"Ano 1 (falta quantidade); ","")&amp;IF(AND($J1258="",$K1258&lt;&gt;""),"Ano 2 (falta valor unitário); ","")&amp;IF(AND($J1258&lt;&gt;"",$K1258=""),"Ano 2 (falta quantidade); ","")&amp;IF(AND($M1258="",$N1258&lt;&gt;""),"Ano 3 (falta valor unitário); ","")&amp;IF(AND($M1258&lt;&gt;"",$N1258=""),"Ano 3 (falta quantidade); ","")&amp;IF(AND($P1258="",$Q1258&lt;&gt;""),"Ano 4 (falta valor unitário); ","")&amp;IF(AND($P1258&lt;&gt;"",$Q1258=""),"Ano 4 (falta quantidade); ","")&amp;IF(AND($S1258="",$T1258&lt;&gt;""),"Ano 5 (falta valor unitário); ","")&amp;IF(AND($S1258&lt;&gt;"",$T1258=""),"Ano 5 (falta quantidade); ","")&amp;IF(AND($V1258="",$W1258&lt;&gt;""),"Ano 6 (falta valor unitário); ","")&amp;IF(AND($V1258&lt;&gt;"",$W1258=""),"Ano 6 (falta quantidade); ","")), IF(NOT(OR(AND($G1258&lt;&gt;"",$H1258&lt;&gt;""),AND($J1258&lt;&gt;"",$K1258&lt;&gt;""),AND($M1258&lt;&gt;"",$N1258&lt;&gt;""),AND($P1258&lt;&gt;"",$Q1258&lt;&gt;""),AND($S1258&lt;&gt;"",$T1258&lt;&gt;""),AND($V1258&lt;&gt;"",$W1258&lt;&gt;""))),"Informe pelo menos um ano completo com valor unitário e quantidade.",IF(AND($C1258&lt;&gt;"",$E1258&lt;&gt;"",LEFT(TRIM($C1258),1)&lt;&gt;LEFT(TRIM($E1258),1)),"Categoria e tipo estão incompatíveis.",IF(IF(OR($E1258="",$F1258=""),FALSE(),IFERROR(COUNTIF(INDIRECT("UNITS_"&amp;SUBSTITUTE(LEFT($E1258,FIND(" ",$E1258&amp;" ")-1),".","_")),$F1258)=0,TRUE())),"Unidade incompatível com o tipo selecionado.",IF(OR(AND(ISNUMBER(SEARCH("comunic",LOWER($B1258))),LEFT($E1258,3)&lt;&gt;"4.4"),AND(ISNUMBER(SEARCH("monitor",LOWER($B1258))),NOT(OR(LEFT($E1258,3)="1.5",LEFT($E1258,3)="2.5")))),"Revise a classificação do item conforme as regras de preenchimento.",IF(AND($B1258&lt;&gt;"",OR(ISNUMBER(SEARCH("outro",LOWER($B1258))),ISNUMBER(SEARCH("divers",LOWER($B1258))),ISNUMBER(SEARCH("kit",LOWER($B1258))),ISNUMBER(SEARCH("ferrament",LOWER($B1258))),ISNUMBER(SEARCH("epi",LOWER($B1258)))),NOT(OR($Z1258&lt;&gt;"",$AA1258&lt;&gt;""))),"Descrição muito genérica: detalhe melhor o item e registre o racional no memorial ou em anexo.",IF(AND($Y1258=0,$B1258&lt;&gt;"",OR($G1258&lt;&gt;"",$H1258&lt;&gt;"",$J1258&lt;&gt;"",$K1258&lt;&gt;"",$M1258&lt;&gt;"",$N1258&lt;&gt;"",$P1258&lt;&gt;"",$Q1258&lt;&gt;"",$S1258&lt;&gt;"",$T1258&lt;&gt;"",$V1258&lt;&gt;"",$W1258&lt;&gt;"")),"O item possui dados lançados, mas o total está zerado. Revise os valores informados.","")))))))))))))))</f>
        <v/>
      </c>
    </row>
    <row r="1259" spans="1:35" ht="14.25" customHeight="1" x14ac:dyDescent="0.25">
      <c r="A1259" s="57" t="str">
        <f t="shared" si="247"/>
        <v/>
      </c>
      <c r="B1259" s="61"/>
      <c r="C1259" s="61"/>
      <c r="D1259" s="58"/>
      <c r="E1259" s="61"/>
      <c r="F1259" s="61"/>
      <c r="G1259" s="272"/>
      <c r="H1259" s="62"/>
      <c r="I1259" s="273">
        <f t="shared" si="248"/>
        <v>0</v>
      </c>
      <c r="J1259" s="272"/>
      <c r="K1259" s="62"/>
      <c r="L1259" s="270">
        <f t="shared" si="249"/>
        <v>0</v>
      </c>
      <c r="M1259" s="272"/>
      <c r="N1259" s="62"/>
      <c r="O1259" s="270">
        <f t="shared" si="250"/>
        <v>0</v>
      </c>
      <c r="P1259" s="272"/>
      <c r="Q1259" s="62"/>
      <c r="R1259" s="271">
        <f t="shared" si="251"/>
        <v>0</v>
      </c>
      <c r="S1259" s="272"/>
      <c r="T1259" s="62"/>
      <c r="U1259" s="270">
        <f t="shared" si="252"/>
        <v>0</v>
      </c>
      <c r="V1259" s="272"/>
      <c r="W1259" s="62"/>
      <c r="X1259" s="270">
        <f t="shared" si="253"/>
        <v>0</v>
      </c>
      <c r="Y1259" s="270">
        <f t="shared" si="254"/>
        <v>0</v>
      </c>
      <c r="Z1259" s="61"/>
      <c r="AA1259" s="61"/>
      <c r="AB1259" s="60" t="str">
        <f t="shared" si="255"/>
        <v/>
      </c>
      <c r="AC1259" s="21" t="b">
        <f t="shared" si="256"/>
        <v>0</v>
      </c>
      <c r="AD1259" s="21" t="b">
        <f t="shared" si="257"/>
        <v>0</v>
      </c>
      <c r="AE1259" s="21" t="b">
        <f t="shared" si="258"/>
        <v>0</v>
      </c>
      <c r="AF1259" s="21" t="b">
        <f ca="1">OR(AND($AC1259,NOT($AD1259)),AND($AC1259,OR(AND($G1259="",$H1259&lt;&gt;""),AND($G1259&lt;&gt;"",$H1259=""),AND($J1259="",$K1259&lt;&gt;""),AND($J1259&lt;&gt;"",$K1259=""),AND($M1259="",$N1259&lt;&gt;""),AND($M1259&lt;&gt;"",$N1259=""),AND($P1259="",$Q1259&lt;&gt;""),AND($P1259&lt;&gt;"",$Q1259=""),AND($S1259="",$T1259&lt;&gt;""),AND($S1259&lt;&gt;"",$T1259=""),AND($V1259="",$W1259&lt;&gt;""),AND($V1259&lt;&gt;"",$W1259=""))),AND($C1259&lt;&gt;"",$E1259&lt;&gt;"",LEFT(TRIM($C1259),1)&lt;&gt;LEFT(TRIM($E1259),1)),IF(OR($E1259="",$F1259=""),FALSE(),IFERROR(COUNTIF(INDIRECT("UNITS_"&amp;SUBSTITUTE(LEFT($E1259,FIND(" ",$E1259&amp;" ")-1),".","_")),$F1259)=0,TRUE())),AND($B1259&lt;&gt;"",OR(ISNUMBER(SEARCH("outro",LOWER($B1259))),ISNUMBER(SEARCH("divers",LOWER($B1259))),ISNUMBER(SEARCH("etc",LOWER($B1259))))),OR(AND(ISNUMBER(SEARCH("comunic",LOWER($B1259))),LEFT($E1259,3)&lt;&gt;"4.4"),AND(ISNUMBER(SEARCH("monitor",LOWER($B1259))),NOT(OR(LEFT($E1259,3)="1.5",LEFT($E1259,3)="2.5")))),AND($B1259&lt;&gt;"",OR(LEFT($C1259,1)="1",LEFT($C1259,1)="2"),$D1259=""),AND($D1259&lt;&gt;"",NOT(OR(LEFT($C1259,1)="1",LEFT($C1259,1)="2"))),AND($D1259&lt;&gt;"",COUNTIF(' PROJETO'!$B$14:$B$16,$D1259)=0),IF($D1259="",FALSE(),IF(COUNTIF(' PROJETO'!$B$14:$B$16,$D1259)=0,FALSE(),IFERROR(INDEX(' PROJETO'!$C$14:$C$16,MATCH($D1259,' PROJETO'!$B$14:$B$16,0))&lt;&gt;"Sim",FALSE()))))</f>
        <v>0</v>
      </c>
      <c r="AG1259" s="21" t="b">
        <f>AND($AC1259,$Y1259&gt;'CONFG.  LISTAS'!$F$4,$Z1259="",$AA1259="")</f>
        <v>0</v>
      </c>
      <c r="AH1259" s="21" t="str">
        <f t="shared" si="259"/>
        <v/>
      </c>
      <c r="AI1259" s="43" t="str">
        <f ca="1">IF(NOT($AC1259),"",IF(OR($B1259="",$C1259="",$E1259="",$F1259=""),"Preencha descrição, categoria, tipo e unidade.",IF(AND($B1259&lt;&gt;"",OR(LEFT($C1259,1)="1",LEFT($C1259,1)="2"),$D1259=""),"Informe a prática de restauração para itens diretos.",IF(AND($D1259&lt;&gt;"",NOT(OR(LEFT($C1259,1)="1",LEFT($C1259,1)="2"))),"Custos indiretos não devem pertencer a uma prática específica.",IF(AND($D1259&lt;&gt;"",COUNTIF(' PROJETO'!$B$14:$B$16,$D1259)=0),"Prática de restauração inválida ou não cadastrada.",IF(IF($D1259="",FALSE(),IF(COUNTIF(' PROJETO'!$B$14:$B$16,$D1259)=0,FALSE(),IFERROR(INDEX(' PROJETO'!$C$14:$C$16,MATCH($D1259,' PROJETO'!$B$14:$B$16,0))&lt;&gt;"Sim",FALSE()))),"A prática informada no item não foi selecionada na aba Projeto.",IF(AND(MAX($I1259,$L1259,$O1259,$R1259,$U1259,$X1259)&gt;'CONFG.  LISTAS'!$F$4,NOT(OR($Z1259&lt;&gt;"",$AA1259&lt;&gt;""))),"Memorial de cálculo ou anexo obrigatório não informado para item acima do limite.",IF(OR(AND($G1259&lt;&gt;"",$H1259&lt;&gt;"",OR($G1259&lt;=0,$H1259&lt;=0)),AND($J1259&lt;&gt;"",$K1259&lt;&gt;"",OR($J1259&lt;=0,$K1259&lt;=0)),AND($M1259&lt;&gt;"",$N1259&lt;&gt;"",OR($M1259&lt;=0,$N1259&lt;=0)),AND($P1259&lt;&gt;"",$Q1259&lt;&gt;"",OR($P1259&lt;=0,$Q1259&lt;=0)),AND($S1259&lt;&gt;"",$T1259&lt;&gt;"",OR($S1259&lt;=0,$T1259&lt;=0)),AND($V1259&lt;&gt;"",$W1259&lt;&gt;"",OR($V1259&lt;=0,$W1259&lt;=0))),"Revise os valores informados: valor unitário e quantidade devem ser maiores que zero.",IF(OR(AND($G1259="",$H1259&lt;&gt;""),AND($G1259&lt;&gt;"",$H1259=""),AND($J1259="",$K1259&lt;&gt;""),AND($J1259&lt;&gt;"",$K1259=""),AND($M1259="",$N1259&lt;&gt;""),AND($M1259&lt;&gt;"",$N1259=""),AND($P1259="",$Q1259&lt;&gt;""),AND($P1259&lt;&gt;"",$Q1259=""),AND($S1259="",$T1259&lt;&gt;""),AND($S1259&lt;&gt;"",$T1259=""),AND($V1259="",$W1259&lt;&gt;""),AND($V1259&lt;&gt;"",$W1259="")),"Há ano preenchido parcialmente: "&amp;TRIM(IF(AND($G1259="",$H1259&lt;&gt;""),"Ano 1 (falta valor unitário); ","")&amp;IF(AND($G1259&lt;&gt;"",$H1259=""),"Ano 1 (falta quantidade); ","")&amp;IF(AND($J1259="",$K1259&lt;&gt;""),"Ano 2 (falta valor unitário); ","")&amp;IF(AND($J1259&lt;&gt;"",$K1259=""),"Ano 2 (falta quantidade); ","")&amp;IF(AND($M1259="",$N1259&lt;&gt;""),"Ano 3 (falta valor unitário); ","")&amp;IF(AND($M1259&lt;&gt;"",$N1259=""),"Ano 3 (falta quantidade); ","")&amp;IF(AND($P1259="",$Q1259&lt;&gt;""),"Ano 4 (falta valor unitário); ","")&amp;IF(AND($P1259&lt;&gt;"",$Q1259=""),"Ano 4 (falta quantidade); ","")&amp;IF(AND($S1259="",$T1259&lt;&gt;""),"Ano 5 (falta valor unitário); ","")&amp;IF(AND($S1259&lt;&gt;"",$T1259=""),"Ano 5 (falta quantidade); ","")&amp;IF(AND($V1259="",$W1259&lt;&gt;""),"Ano 6 (falta valor unitário); ","")&amp;IF(AND($V1259&lt;&gt;"",$W1259=""),"Ano 6 (falta quantidade); ","")), IF(NOT(OR(AND($G1259&lt;&gt;"",$H1259&lt;&gt;""),AND($J1259&lt;&gt;"",$K1259&lt;&gt;""),AND($M1259&lt;&gt;"",$N1259&lt;&gt;""),AND($P1259&lt;&gt;"",$Q1259&lt;&gt;""),AND($S1259&lt;&gt;"",$T1259&lt;&gt;""),AND($V1259&lt;&gt;"",$W1259&lt;&gt;""))),"Informe pelo menos um ano completo com valor unitário e quantidade.",IF(AND($C1259&lt;&gt;"",$E1259&lt;&gt;"",LEFT(TRIM($C1259),1)&lt;&gt;LEFT(TRIM($E1259),1)),"Categoria e tipo estão incompatíveis.",IF(IF(OR($E1259="",$F1259=""),FALSE(),IFERROR(COUNTIF(INDIRECT("UNITS_"&amp;SUBSTITUTE(LEFT($E1259,FIND(" ",$E1259&amp;" ")-1),".","_")),$F1259)=0,TRUE())),"Unidade incompatível com o tipo selecionado.",IF(OR(AND(ISNUMBER(SEARCH("comunic",LOWER($B1259))),LEFT($E1259,3)&lt;&gt;"4.4"),AND(ISNUMBER(SEARCH("monitor",LOWER($B1259))),NOT(OR(LEFT($E1259,3)="1.5",LEFT($E1259,3)="2.5")))),"Revise a classificação do item conforme as regras de preenchimento.",IF(AND($B1259&lt;&gt;"",OR(ISNUMBER(SEARCH("outro",LOWER($B1259))),ISNUMBER(SEARCH("divers",LOWER($B1259))),ISNUMBER(SEARCH("kit",LOWER($B1259))),ISNUMBER(SEARCH("ferrament",LOWER($B1259))),ISNUMBER(SEARCH("epi",LOWER($B1259)))),NOT(OR($Z1259&lt;&gt;"",$AA1259&lt;&gt;""))),"Descrição muito genérica: detalhe melhor o item e registre o racional no memorial ou em anexo.",IF(AND($Y1259=0,$B1259&lt;&gt;"",OR($G1259&lt;&gt;"",$H1259&lt;&gt;"",$J1259&lt;&gt;"",$K1259&lt;&gt;"",$M1259&lt;&gt;"",$N1259&lt;&gt;"",$P1259&lt;&gt;"",$Q1259&lt;&gt;"",$S1259&lt;&gt;"",$T1259&lt;&gt;"",$V1259&lt;&gt;"",$W1259&lt;&gt;"")),"O item possui dados lançados, mas o total está zerado. Revise os valores informados.","")))))))))))))))</f>
        <v/>
      </c>
    </row>
    <row r="1260" spans="1:35" ht="14.25" customHeight="1" x14ac:dyDescent="0.25">
      <c r="A1260" s="57" t="str">
        <f t="shared" si="247"/>
        <v/>
      </c>
      <c r="B1260" s="58"/>
      <c r="C1260" s="58"/>
      <c r="D1260" s="58"/>
      <c r="E1260" s="58"/>
      <c r="F1260" s="58"/>
      <c r="G1260" s="269"/>
      <c r="H1260" s="59"/>
      <c r="I1260" s="273">
        <f t="shared" si="248"/>
        <v>0</v>
      </c>
      <c r="J1260" s="269"/>
      <c r="K1260" s="59"/>
      <c r="L1260" s="270">
        <f t="shared" si="249"/>
        <v>0</v>
      </c>
      <c r="M1260" s="269"/>
      <c r="N1260" s="59"/>
      <c r="O1260" s="270">
        <f t="shared" si="250"/>
        <v>0</v>
      </c>
      <c r="P1260" s="269"/>
      <c r="Q1260" s="59"/>
      <c r="R1260" s="271">
        <f t="shared" si="251"/>
        <v>0</v>
      </c>
      <c r="S1260" s="269"/>
      <c r="T1260" s="59"/>
      <c r="U1260" s="270">
        <f t="shared" si="252"/>
        <v>0</v>
      </c>
      <c r="V1260" s="269"/>
      <c r="W1260" s="59"/>
      <c r="X1260" s="270">
        <f t="shared" si="253"/>
        <v>0</v>
      </c>
      <c r="Y1260" s="270">
        <f t="shared" si="254"/>
        <v>0</v>
      </c>
      <c r="Z1260" s="58"/>
      <c r="AA1260" s="58"/>
      <c r="AB1260" s="60" t="str">
        <f t="shared" si="255"/>
        <v/>
      </c>
      <c r="AC1260" s="21" t="b">
        <f t="shared" si="256"/>
        <v>0</v>
      </c>
      <c r="AD1260" s="21" t="b">
        <f t="shared" si="257"/>
        <v>0</v>
      </c>
      <c r="AE1260" s="21" t="b">
        <f t="shared" si="258"/>
        <v>0</v>
      </c>
      <c r="AF1260" s="21" t="b">
        <f ca="1">OR(AND($AC1260,NOT($AD1260)),AND($AC1260,OR(AND($G1260="",$H1260&lt;&gt;""),AND($G1260&lt;&gt;"",$H1260=""),AND($J1260="",$K1260&lt;&gt;""),AND($J1260&lt;&gt;"",$K1260=""),AND($M1260="",$N1260&lt;&gt;""),AND($M1260&lt;&gt;"",$N1260=""),AND($P1260="",$Q1260&lt;&gt;""),AND($P1260&lt;&gt;"",$Q1260=""),AND($S1260="",$T1260&lt;&gt;""),AND($S1260&lt;&gt;"",$T1260=""),AND($V1260="",$W1260&lt;&gt;""),AND($V1260&lt;&gt;"",$W1260=""))),AND($C1260&lt;&gt;"",$E1260&lt;&gt;"",LEFT(TRIM($C1260),1)&lt;&gt;LEFT(TRIM($E1260),1)),IF(OR($E1260="",$F1260=""),FALSE(),IFERROR(COUNTIF(INDIRECT("UNITS_"&amp;SUBSTITUTE(LEFT($E1260,FIND(" ",$E1260&amp;" ")-1),".","_")),$F1260)=0,TRUE())),AND($B1260&lt;&gt;"",OR(ISNUMBER(SEARCH("outro",LOWER($B1260))),ISNUMBER(SEARCH("divers",LOWER($B1260))),ISNUMBER(SEARCH("etc",LOWER($B1260))))),OR(AND(ISNUMBER(SEARCH("comunic",LOWER($B1260))),LEFT($E1260,3)&lt;&gt;"4.4"),AND(ISNUMBER(SEARCH("monitor",LOWER($B1260))),NOT(OR(LEFT($E1260,3)="1.5",LEFT($E1260,3)="2.5")))),AND($B1260&lt;&gt;"",OR(LEFT($C1260,1)="1",LEFT($C1260,1)="2"),$D1260=""),AND($D1260&lt;&gt;"",NOT(OR(LEFT($C1260,1)="1",LEFT($C1260,1)="2"))),AND($D1260&lt;&gt;"",COUNTIF(' PROJETO'!$B$14:$B$16,$D1260)=0),IF($D1260="",FALSE(),IF(COUNTIF(' PROJETO'!$B$14:$B$16,$D1260)=0,FALSE(),IFERROR(INDEX(' PROJETO'!$C$14:$C$16,MATCH($D1260,' PROJETO'!$B$14:$B$16,0))&lt;&gt;"Sim",FALSE()))))</f>
        <v>0</v>
      </c>
      <c r="AG1260" s="21" t="b">
        <f>AND($AC1260,$Y1260&gt;'CONFG.  LISTAS'!$F$4,$Z1260="",$AA1260="")</f>
        <v>0</v>
      </c>
      <c r="AH1260" s="21" t="str">
        <f t="shared" si="259"/>
        <v/>
      </c>
      <c r="AI1260" s="43" t="str">
        <f ca="1">IF(NOT($AC1260),"",IF(OR($B1260="",$C1260="",$E1260="",$F1260=""),"Preencha descrição, categoria, tipo e unidade.",IF(AND($B1260&lt;&gt;"",OR(LEFT($C1260,1)="1",LEFT($C1260,1)="2"),$D1260=""),"Informe a prática de restauração para itens diretos.",IF(AND($D1260&lt;&gt;"",NOT(OR(LEFT($C1260,1)="1",LEFT($C1260,1)="2"))),"Custos indiretos não devem pertencer a uma prática específica.",IF(AND($D1260&lt;&gt;"",COUNTIF(' PROJETO'!$B$14:$B$16,$D1260)=0),"Prática de restauração inválida ou não cadastrada.",IF(IF($D1260="",FALSE(),IF(COUNTIF(' PROJETO'!$B$14:$B$16,$D1260)=0,FALSE(),IFERROR(INDEX(' PROJETO'!$C$14:$C$16,MATCH($D1260,' PROJETO'!$B$14:$B$16,0))&lt;&gt;"Sim",FALSE()))),"A prática informada no item não foi selecionada na aba Projeto.",IF(AND(MAX($I1260,$L1260,$O1260,$R1260,$U1260,$X1260)&gt;'CONFG.  LISTAS'!$F$4,NOT(OR($Z1260&lt;&gt;"",$AA1260&lt;&gt;""))),"Memorial de cálculo ou anexo obrigatório não informado para item acima do limite.",IF(OR(AND($G1260&lt;&gt;"",$H1260&lt;&gt;"",OR($G1260&lt;=0,$H1260&lt;=0)),AND($J1260&lt;&gt;"",$K1260&lt;&gt;"",OR($J1260&lt;=0,$K1260&lt;=0)),AND($M1260&lt;&gt;"",$N1260&lt;&gt;"",OR($M1260&lt;=0,$N1260&lt;=0)),AND($P1260&lt;&gt;"",$Q1260&lt;&gt;"",OR($P1260&lt;=0,$Q1260&lt;=0)),AND($S1260&lt;&gt;"",$T1260&lt;&gt;"",OR($S1260&lt;=0,$T1260&lt;=0)),AND($V1260&lt;&gt;"",$W1260&lt;&gt;"",OR($V1260&lt;=0,$W1260&lt;=0))),"Revise os valores informados: valor unitário e quantidade devem ser maiores que zero.",IF(OR(AND($G1260="",$H1260&lt;&gt;""),AND($G1260&lt;&gt;"",$H1260=""),AND($J1260="",$K1260&lt;&gt;""),AND($J1260&lt;&gt;"",$K1260=""),AND($M1260="",$N1260&lt;&gt;""),AND($M1260&lt;&gt;"",$N1260=""),AND($P1260="",$Q1260&lt;&gt;""),AND($P1260&lt;&gt;"",$Q1260=""),AND($S1260="",$T1260&lt;&gt;""),AND($S1260&lt;&gt;"",$T1260=""),AND($V1260="",$W1260&lt;&gt;""),AND($V1260&lt;&gt;"",$W1260="")),"Há ano preenchido parcialmente: "&amp;TRIM(IF(AND($G1260="",$H1260&lt;&gt;""),"Ano 1 (falta valor unitário); ","")&amp;IF(AND($G1260&lt;&gt;"",$H1260=""),"Ano 1 (falta quantidade); ","")&amp;IF(AND($J1260="",$K1260&lt;&gt;""),"Ano 2 (falta valor unitário); ","")&amp;IF(AND($J1260&lt;&gt;"",$K1260=""),"Ano 2 (falta quantidade); ","")&amp;IF(AND($M1260="",$N1260&lt;&gt;""),"Ano 3 (falta valor unitário); ","")&amp;IF(AND($M1260&lt;&gt;"",$N1260=""),"Ano 3 (falta quantidade); ","")&amp;IF(AND($P1260="",$Q1260&lt;&gt;""),"Ano 4 (falta valor unitário); ","")&amp;IF(AND($P1260&lt;&gt;"",$Q1260=""),"Ano 4 (falta quantidade); ","")&amp;IF(AND($S1260="",$T1260&lt;&gt;""),"Ano 5 (falta valor unitário); ","")&amp;IF(AND($S1260&lt;&gt;"",$T1260=""),"Ano 5 (falta quantidade); ","")&amp;IF(AND($V1260="",$W1260&lt;&gt;""),"Ano 6 (falta valor unitário); ","")&amp;IF(AND($V1260&lt;&gt;"",$W1260=""),"Ano 6 (falta quantidade); ","")), IF(NOT(OR(AND($G1260&lt;&gt;"",$H1260&lt;&gt;""),AND($J1260&lt;&gt;"",$K1260&lt;&gt;""),AND($M1260&lt;&gt;"",$N1260&lt;&gt;""),AND($P1260&lt;&gt;"",$Q1260&lt;&gt;""),AND($S1260&lt;&gt;"",$T1260&lt;&gt;""),AND($V1260&lt;&gt;"",$W1260&lt;&gt;""))),"Informe pelo menos um ano completo com valor unitário e quantidade.",IF(AND($C1260&lt;&gt;"",$E1260&lt;&gt;"",LEFT(TRIM($C1260),1)&lt;&gt;LEFT(TRIM($E1260),1)),"Categoria e tipo estão incompatíveis.",IF(IF(OR($E1260="",$F1260=""),FALSE(),IFERROR(COUNTIF(INDIRECT("UNITS_"&amp;SUBSTITUTE(LEFT($E1260,FIND(" ",$E1260&amp;" ")-1),".","_")),$F1260)=0,TRUE())),"Unidade incompatível com o tipo selecionado.",IF(OR(AND(ISNUMBER(SEARCH("comunic",LOWER($B1260))),LEFT($E1260,3)&lt;&gt;"4.4"),AND(ISNUMBER(SEARCH("monitor",LOWER($B1260))),NOT(OR(LEFT($E1260,3)="1.5",LEFT($E1260,3)="2.5")))),"Revise a classificação do item conforme as regras de preenchimento.",IF(AND($B1260&lt;&gt;"",OR(ISNUMBER(SEARCH("outro",LOWER($B1260))),ISNUMBER(SEARCH("divers",LOWER($B1260))),ISNUMBER(SEARCH("kit",LOWER($B1260))),ISNUMBER(SEARCH("ferrament",LOWER($B1260))),ISNUMBER(SEARCH("epi",LOWER($B1260)))),NOT(OR($Z1260&lt;&gt;"",$AA1260&lt;&gt;""))),"Descrição muito genérica: detalhe melhor o item e registre o racional no memorial ou em anexo.",IF(AND($Y1260=0,$B1260&lt;&gt;"",OR($G1260&lt;&gt;"",$H1260&lt;&gt;"",$J1260&lt;&gt;"",$K1260&lt;&gt;"",$M1260&lt;&gt;"",$N1260&lt;&gt;"",$P1260&lt;&gt;"",$Q1260&lt;&gt;"",$S1260&lt;&gt;"",$T1260&lt;&gt;"",$V1260&lt;&gt;"",$W1260&lt;&gt;"")),"O item possui dados lançados, mas o total está zerado. Revise os valores informados.","")))))))))))))))</f>
        <v/>
      </c>
    </row>
    <row r="1261" spans="1:35" ht="14.25" customHeight="1" x14ac:dyDescent="0.25">
      <c r="A1261" s="57" t="str">
        <f t="shared" si="247"/>
        <v/>
      </c>
      <c r="B1261" s="61"/>
      <c r="C1261" s="61"/>
      <c r="D1261" s="58"/>
      <c r="E1261" s="61"/>
      <c r="F1261" s="61"/>
      <c r="G1261" s="272"/>
      <c r="H1261" s="62"/>
      <c r="I1261" s="273">
        <f t="shared" si="248"/>
        <v>0</v>
      </c>
      <c r="J1261" s="272"/>
      <c r="K1261" s="62"/>
      <c r="L1261" s="270">
        <f t="shared" si="249"/>
        <v>0</v>
      </c>
      <c r="M1261" s="272"/>
      <c r="N1261" s="62"/>
      <c r="O1261" s="270">
        <f t="shared" si="250"/>
        <v>0</v>
      </c>
      <c r="P1261" s="272"/>
      <c r="Q1261" s="62"/>
      <c r="R1261" s="271">
        <f t="shared" si="251"/>
        <v>0</v>
      </c>
      <c r="S1261" s="272"/>
      <c r="T1261" s="62"/>
      <c r="U1261" s="270">
        <f t="shared" si="252"/>
        <v>0</v>
      </c>
      <c r="V1261" s="272"/>
      <c r="W1261" s="62"/>
      <c r="X1261" s="270">
        <f t="shared" si="253"/>
        <v>0</v>
      </c>
      <c r="Y1261" s="270">
        <f t="shared" si="254"/>
        <v>0</v>
      </c>
      <c r="Z1261" s="61"/>
      <c r="AA1261" s="61"/>
      <c r="AB1261" s="60" t="str">
        <f t="shared" si="255"/>
        <v/>
      </c>
      <c r="AC1261" s="21" t="b">
        <f t="shared" si="256"/>
        <v>0</v>
      </c>
      <c r="AD1261" s="21" t="b">
        <f t="shared" si="257"/>
        <v>0</v>
      </c>
      <c r="AE1261" s="21" t="b">
        <f t="shared" si="258"/>
        <v>0</v>
      </c>
      <c r="AF1261" s="21" t="b">
        <f ca="1">OR(AND($AC1261,NOT($AD1261)),AND($AC1261,OR(AND($G1261="",$H1261&lt;&gt;""),AND($G1261&lt;&gt;"",$H1261=""),AND($J1261="",$K1261&lt;&gt;""),AND($J1261&lt;&gt;"",$K1261=""),AND($M1261="",$N1261&lt;&gt;""),AND($M1261&lt;&gt;"",$N1261=""),AND($P1261="",$Q1261&lt;&gt;""),AND($P1261&lt;&gt;"",$Q1261=""),AND($S1261="",$T1261&lt;&gt;""),AND($S1261&lt;&gt;"",$T1261=""),AND($V1261="",$W1261&lt;&gt;""),AND($V1261&lt;&gt;"",$W1261=""))),AND($C1261&lt;&gt;"",$E1261&lt;&gt;"",LEFT(TRIM($C1261),1)&lt;&gt;LEFT(TRIM($E1261),1)),IF(OR($E1261="",$F1261=""),FALSE(),IFERROR(COUNTIF(INDIRECT("UNITS_"&amp;SUBSTITUTE(LEFT($E1261,FIND(" ",$E1261&amp;" ")-1),".","_")),$F1261)=0,TRUE())),AND($B1261&lt;&gt;"",OR(ISNUMBER(SEARCH("outro",LOWER($B1261))),ISNUMBER(SEARCH("divers",LOWER($B1261))),ISNUMBER(SEARCH("etc",LOWER($B1261))))),OR(AND(ISNUMBER(SEARCH("comunic",LOWER($B1261))),LEFT($E1261,3)&lt;&gt;"4.4"),AND(ISNUMBER(SEARCH("monitor",LOWER($B1261))),NOT(OR(LEFT($E1261,3)="1.5",LEFT($E1261,3)="2.5")))),AND($B1261&lt;&gt;"",OR(LEFT($C1261,1)="1",LEFT($C1261,1)="2"),$D1261=""),AND($D1261&lt;&gt;"",NOT(OR(LEFT($C1261,1)="1",LEFT($C1261,1)="2"))),AND($D1261&lt;&gt;"",COUNTIF(' PROJETO'!$B$14:$B$16,$D1261)=0),IF($D1261="",FALSE(),IF(COUNTIF(' PROJETO'!$B$14:$B$16,$D1261)=0,FALSE(),IFERROR(INDEX(' PROJETO'!$C$14:$C$16,MATCH($D1261,' PROJETO'!$B$14:$B$16,0))&lt;&gt;"Sim",FALSE()))))</f>
        <v>0</v>
      </c>
      <c r="AG1261" s="21" t="b">
        <f>AND($AC1261,$Y1261&gt;'CONFG.  LISTAS'!$F$4,$Z1261="",$AA1261="")</f>
        <v>0</v>
      </c>
      <c r="AH1261" s="21" t="str">
        <f t="shared" si="259"/>
        <v/>
      </c>
      <c r="AI1261" s="43" t="str">
        <f ca="1">IF(NOT($AC1261),"",IF(OR($B1261="",$C1261="",$E1261="",$F1261=""),"Preencha descrição, categoria, tipo e unidade.",IF(AND($B1261&lt;&gt;"",OR(LEFT($C1261,1)="1",LEFT($C1261,1)="2"),$D1261=""),"Informe a prática de restauração para itens diretos.",IF(AND($D1261&lt;&gt;"",NOT(OR(LEFT($C1261,1)="1",LEFT($C1261,1)="2"))),"Custos indiretos não devem pertencer a uma prática específica.",IF(AND($D1261&lt;&gt;"",COUNTIF(' PROJETO'!$B$14:$B$16,$D1261)=0),"Prática de restauração inválida ou não cadastrada.",IF(IF($D1261="",FALSE(),IF(COUNTIF(' PROJETO'!$B$14:$B$16,$D1261)=0,FALSE(),IFERROR(INDEX(' PROJETO'!$C$14:$C$16,MATCH($D1261,' PROJETO'!$B$14:$B$16,0))&lt;&gt;"Sim",FALSE()))),"A prática informada no item não foi selecionada na aba Projeto.",IF(AND(MAX($I1261,$L1261,$O1261,$R1261,$U1261,$X1261)&gt;'CONFG.  LISTAS'!$F$4,NOT(OR($Z1261&lt;&gt;"",$AA1261&lt;&gt;""))),"Memorial de cálculo ou anexo obrigatório não informado para item acima do limite.",IF(OR(AND($G1261&lt;&gt;"",$H1261&lt;&gt;"",OR($G1261&lt;=0,$H1261&lt;=0)),AND($J1261&lt;&gt;"",$K1261&lt;&gt;"",OR($J1261&lt;=0,$K1261&lt;=0)),AND($M1261&lt;&gt;"",$N1261&lt;&gt;"",OR($M1261&lt;=0,$N1261&lt;=0)),AND($P1261&lt;&gt;"",$Q1261&lt;&gt;"",OR($P1261&lt;=0,$Q1261&lt;=0)),AND($S1261&lt;&gt;"",$T1261&lt;&gt;"",OR($S1261&lt;=0,$T1261&lt;=0)),AND($V1261&lt;&gt;"",$W1261&lt;&gt;"",OR($V1261&lt;=0,$W1261&lt;=0))),"Revise os valores informados: valor unitário e quantidade devem ser maiores que zero.",IF(OR(AND($G1261="",$H1261&lt;&gt;""),AND($G1261&lt;&gt;"",$H1261=""),AND($J1261="",$K1261&lt;&gt;""),AND($J1261&lt;&gt;"",$K1261=""),AND($M1261="",$N1261&lt;&gt;""),AND($M1261&lt;&gt;"",$N1261=""),AND($P1261="",$Q1261&lt;&gt;""),AND($P1261&lt;&gt;"",$Q1261=""),AND($S1261="",$T1261&lt;&gt;""),AND($S1261&lt;&gt;"",$T1261=""),AND($V1261="",$W1261&lt;&gt;""),AND($V1261&lt;&gt;"",$W1261="")),"Há ano preenchido parcialmente: "&amp;TRIM(IF(AND($G1261="",$H1261&lt;&gt;""),"Ano 1 (falta valor unitário); ","")&amp;IF(AND($G1261&lt;&gt;"",$H1261=""),"Ano 1 (falta quantidade); ","")&amp;IF(AND($J1261="",$K1261&lt;&gt;""),"Ano 2 (falta valor unitário); ","")&amp;IF(AND($J1261&lt;&gt;"",$K1261=""),"Ano 2 (falta quantidade); ","")&amp;IF(AND($M1261="",$N1261&lt;&gt;""),"Ano 3 (falta valor unitário); ","")&amp;IF(AND($M1261&lt;&gt;"",$N1261=""),"Ano 3 (falta quantidade); ","")&amp;IF(AND($P1261="",$Q1261&lt;&gt;""),"Ano 4 (falta valor unitário); ","")&amp;IF(AND($P1261&lt;&gt;"",$Q1261=""),"Ano 4 (falta quantidade); ","")&amp;IF(AND($S1261="",$T1261&lt;&gt;""),"Ano 5 (falta valor unitário); ","")&amp;IF(AND($S1261&lt;&gt;"",$T1261=""),"Ano 5 (falta quantidade); ","")&amp;IF(AND($V1261="",$W1261&lt;&gt;""),"Ano 6 (falta valor unitário); ","")&amp;IF(AND($V1261&lt;&gt;"",$W1261=""),"Ano 6 (falta quantidade); ","")), IF(NOT(OR(AND($G1261&lt;&gt;"",$H1261&lt;&gt;""),AND($J1261&lt;&gt;"",$K1261&lt;&gt;""),AND($M1261&lt;&gt;"",$N1261&lt;&gt;""),AND($P1261&lt;&gt;"",$Q1261&lt;&gt;""),AND($S1261&lt;&gt;"",$T1261&lt;&gt;""),AND($V1261&lt;&gt;"",$W1261&lt;&gt;""))),"Informe pelo menos um ano completo com valor unitário e quantidade.",IF(AND($C1261&lt;&gt;"",$E1261&lt;&gt;"",LEFT(TRIM($C1261),1)&lt;&gt;LEFT(TRIM($E1261),1)),"Categoria e tipo estão incompatíveis.",IF(IF(OR($E1261="",$F1261=""),FALSE(),IFERROR(COUNTIF(INDIRECT("UNITS_"&amp;SUBSTITUTE(LEFT($E1261,FIND(" ",$E1261&amp;" ")-1),".","_")),$F1261)=0,TRUE())),"Unidade incompatível com o tipo selecionado.",IF(OR(AND(ISNUMBER(SEARCH("comunic",LOWER($B1261))),LEFT($E1261,3)&lt;&gt;"4.4"),AND(ISNUMBER(SEARCH("monitor",LOWER($B1261))),NOT(OR(LEFT($E1261,3)="1.5",LEFT($E1261,3)="2.5")))),"Revise a classificação do item conforme as regras de preenchimento.",IF(AND($B1261&lt;&gt;"",OR(ISNUMBER(SEARCH("outro",LOWER($B1261))),ISNUMBER(SEARCH("divers",LOWER($B1261))),ISNUMBER(SEARCH("kit",LOWER($B1261))),ISNUMBER(SEARCH("ferrament",LOWER($B1261))),ISNUMBER(SEARCH("epi",LOWER($B1261)))),NOT(OR($Z1261&lt;&gt;"",$AA1261&lt;&gt;""))),"Descrição muito genérica: detalhe melhor o item e registre o racional no memorial ou em anexo.",IF(AND($Y1261=0,$B1261&lt;&gt;"",OR($G1261&lt;&gt;"",$H1261&lt;&gt;"",$J1261&lt;&gt;"",$K1261&lt;&gt;"",$M1261&lt;&gt;"",$N1261&lt;&gt;"",$P1261&lt;&gt;"",$Q1261&lt;&gt;"",$S1261&lt;&gt;"",$T1261&lt;&gt;"",$V1261&lt;&gt;"",$W1261&lt;&gt;"")),"O item possui dados lançados, mas o total está zerado. Revise os valores informados.","")))))))))))))))</f>
        <v/>
      </c>
    </row>
    <row r="1262" spans="1:35" ht="14.25" customHeight="1" x14ac:dyDescent="0.25">
      <c r="A1262" s="57" t="str">
        <f t="shared" si="247"/>
        <v/>
      </c>
      <c r="B1262" s="58"/>
      <c r="C1262" s="58"/>
      <c r="D1262" s="58"/>
      <c r="E1262" s="58"/>
      <c r="F1262" s="58"/>
      <c r="G1262" s="269"/>
      <c r="H1262" s="59"/>
      <c r="I1262" s="273">
        <f t="shared" si="248"/>
        <v>0</v>
      </c>
      <c r="J1262" s="269"/>
      <c r="K1262" s="59"/>
      <c r="L1262" s="270">
        <f t="shared" si="249"/>
        <v>0</v>
      </c>
      <c r="M1262" s="269"/>
      <c r="N1262" s="59"/>
      <c r="O1262" s="270">
        <f t="shared" si="250"/>
        <v>0</v>
      </c>
      <c r="P1262" s="269"/>
      <c r="Q1262" s="59"/>
      <c r="R1262" s="271">
        <f t="shared" si="251"/>
        <v>0</v>
      </c>
      <c r="S1262" s="269"/>
      <c r="T1262" s="59"/>
      <c r="U1262" s="270">
        <f t="shared" si="252"/>
        <v>0</v>
      </c>
      <c r="V1262" s="269"/>
      <c r="W1262" s="59"/>
      <c r="X1262" s="270">
        <f t="shared" si="253"/>
        <v>0</v>
      </c>
      <c r="Y1262" s="270">
        <f t="shared" si="254"/>
        <v>0</v>
      </c>
      <c r="Z1262" s="58"/>
      <c r="AA1262" s="58"/>
      <c r="AB1262" s="60" t="str">
        <f t="shared" si="255"/>
        <v/>
      </c>
      <c r="AC1262" s="21" t="b">
        <f t="shared" si="256"/>
        <v>0</v>
      </c>
      <c r="AD1262" s="21" t="b">
        <f t="shared" si="257"/>
        <v>0</v>
      </c>
      <c r="AE1262" s="21" t="b">
        <f t="shared" si="258"/>
        <v>0</v>
      </c>
      <c r="AF1262" s="21" t="b">
        <f ca="1">OR(AND($AC1262,NOT($AD1262)),AND($AC1262,OR(AND($G1262="",$H1262&lt;&gt;""),AND($G1262&lt;&gt;"",$H1262=""),AND($J1262="",$K1262&lt;&gt;""),AND($J1262&lt;&gt;"",$K1262=""),AND($M1262="",$N1262&lt;&gt;""),AND($M1262&lt;&gt;"",$N1262=""),AND($P1262="",$Q1262&lt;&gt;""),AND($P1262&lt;&gt;"",$Q1262=""),AND($S1262="",$T1262&lt;&gt;""),AND($S1262&lt;&gt;"",$T1262=""),AND($V1262="",$W1262&lt;&gt;""),AND($V1262&lt;&gt;"",$W1262=""))),AND($C1262&lt;&gt;"",$E1262&lt;&gt;"",LEFT(TRIM($C1262),1)&lt;&gt;LEFT(TRIM($E1262),1)),IF(OR($E1262="",$F1262=""),FALSE(),IFERROR(COUNTIF(INDIRECT("UNITS_"&amp;SUBSTITUTE(LEFT($E1262,FIND(" ",$E1262&amp;" ")-1),".","_")),$F1262)=0,TRUE())),AND($B1262&lt;&gt;"",OR(ISNUMBER(SEARCH("outro",LOWER($B1262))),ISNUMBER(SEARCH("divers",LOWER($B1262))),ISNUMBER(SEARCH("etc",LOWER($B1262))))),OR(AND(ISNUMBER(SEARCH("comunic",LOWER($B1262))),LEFT($E1262,3)&lt;&gt;"4.4"),AND(ISNUMBER(SEARCH("monitor",LOWER($B1262))),NOT(OR(LEFT($E1262,3)="1.5",LEFT($E1262,3)="2.5")))),AND($B1262&lt;&gt;"",OR(LEFT($C1262,1)="1",LEFT($C1262,1)="2"),$D1262=""),AND($D1262&lt;&gt;"",NOT(OR(LEFT($C1262,1)="1",LEFT($C1262,1)="2"))),AND($D1262&lt;&gt;"",COUNTIF(' PROJETO'!$B$14:$B$16,$D1262)=0),IF($D1262="",FALSE(),IF(COUNTIF(' PROJETO'!$B$14:$B$16,$D1262)=0,FALSE(),IFERROR(INDEX(' PROJETO'!$C$14:$C$16,MATCH($D1262,' PROJETO'!$B$14:$B$16,0))&lt;&gt;"Sim",FALSE()))))</f>
        <v>0</v>
      </c>
      <c r="AG1262" s="21" t="b">
        <f>AND($AC1262,$Y1262&gt;'CONFG.  LISTAS'!$F$4,$Z1262="",$AA1262="")</f>
        <v>0</v>
      </c>
      <c r="AH1262" s="21" t="str">
        <f t="shared" si="259"/>
        <v/>
      </c>
      <c r="AI1262" s="43" t="str">
        <f ca="1">IF(NOT($AC1262),"",IF(OR($B1262="",$C1262="",$E1262="",$F1262=""),"Preencha descrição, categoria, tipo e unidade.",IF(AND($B1262&lt;&gt;"",OR(LEFT($C1262,1)="1",LEFT($C1262,1)="2"),$D1262=""),"Informe a prática de restauração para itens diretos.",IF(AND($D1262&lt;&gt;"",NOT(OR(LEFT($C1262,1)="1",LEFT($C1262,1)="2"))),"Custos indiretos não devem pertencer a uma prática específica.",IF(AND($D1262&lt;&gt;"",COUNTIF(' PROJETO'!$B$14:$B$16,$D1262)=0),"Prática de restauração inválida ou não cadastrada.",IF(IF($D1262="",FALSE(),IF(COUNTIF(' PROJETO'!$B$14:$B$16,$D1262)=0,FALSE(),IFERROR(INDEX(' PROJETO'!$C$14:$C$16,MATCH($D1262,' PROJETO'!$B$14:$B$16,0))&lt;&gt;"Sim",FALSE()))),"A prática informada no item não foi selecionada na aba Projeto.",IF(AND(MAX($I1262,$L1262,$O1262,$R1262,$U1262,$X1262)&gt;'CONFG.  LISTAS'!$F$4,NOT(OR($Z1262&lt;&gt;"",$AA1262&lt;&gt;""))),"Memorial de cálculo ou anexo obrigatório não informado para item acima do limite.",IF(OR(AND($G1262&lt;&gt;"",$H1262&lt;&gt;"",OR($G1262&lt;=0,$H1262&lt;=0)),AND($J1262&lt;&gt;"",$K1262&lt;&gt;"",OR($J1262&lt;=0,$K1262&lt;=0)),AND($M1262&lt;&gt;"",$N1262&lt;&gt;"",OR($M1262&lt;=0,$N1262&lt;=0)),AND($P1262&lt;&gt;"",$Q1262&lt;&gt;"",OR($P1262&lt;=0,$Q1262&lt;=0)),AND($S1262&lt;&gt;"",$T1262&lt;&gt;"",OR($S1262&lt;=0,$T1262&lt;=0)),AND($V1262&lt;&gt;"",$W1262&lt;&gt;"",OR($V1262&lt;=0,$W1262&lt;=0))),"Revise os valores informados: valor unitário e quantidade devem ser maiores que zero.",IF(OR(AND($G1262="",$H1262&lt;&gt;""),AND($G1262&lt;&gt;"",$H1262=""),AND($J1262="",$K1262&lt;&gt;""),AND($J1262&lt;&gt;"",$K1262=""),AND($M1262="",$N1262&lt;&gt;""),AND($M1262&lt;&gt;"",$N1262=""),AND($P1262="",$Q1262&lt;&gt;""),AND($P1262&lt;&gt;"",$Q1262=""),AND($S1262="",$T1262&lt;&gt;""),AND($S1262&lt;&gt;"",$T1262=""),AND($V1262="",$W1262&lt;&gt;""),AND($V1262&lt;&gt;"",$W1262="")),"Há ano preenchido parcialmente: "&amp;TRIM(IF(AND($G1262="",$H1262&lt;&gt;""),"Ano 1 (falta valor unitário); ","")&amp;IF(AND($G1262&lt;&gt;"",$H1262=""),"Ano 1 (falta quantidade); ","")&amp;IF(AND($J1262="",$K1262&lt;&gt;""),"Ano 2 (falta valor unitário); ","")&amp;IF(AND($J1262&lt;&gt;"",$K1262=""),"Ano 2 (falta quantidade); ","")&amp;IF(AND($M1262="",$N1262&lt;&gt;""),"Ano 3 (falta valor unitário); ","")&amp;IF(AND($M1262&lt;&gt;"",$N1262=""),"Ano 3 (falta quantidade); ","")&amp;IF(AND($P1262="",$Q1262&lt;&gt;""),"Ano 4 (falta valor unitário); ","")&amp;IF(AND($P1262&lt;&gt;"",$Q1262=""),"Ano 4 (falta quantidade); ","")&amp;IF(AND($S1262="",$T1262&lt;&gt;""),"Ano 5 (falta valor unitário); ","")&amp;IF(AND($S1262&lt;&gt;"",$T1262=""),"Ano 5 (falta quantidade); ","")&amp;IF(AND($V1262="",$W1262&lt;&gt;""),"Ano 6 (falta valor unitário); ","")&amp;IF(AND($V1262&lt;&gt;"",$W1262=""),"Ano 6 (falta quantidade); ","")), IF(NOT(OR(AND($G1262&lt;&gt;"",$H1262&lt;&gt;""),AND($J1262&lt;&gt;"",$K1262&lt;&gt;""),AND($M1262&lt;&gt;"",$N1262&lt;&gt;""),AND($P1262&lt;&gt;"",$Q1262&lt;&gt;""),AND($S1262&lt;&gt;"",$T1262&lt;&gt;""),AND($V1262&lt;&gt;"",$W1262&lt;&gt;""))),"Informe pelo menos um ano completo com valor unitário e quantidade.",IF(AND($C1262&lt;&gt;"",$E1262&lt;&gt;"",LEFT(TRIM($C1262),1)&lt;&gt;LEFT(TRIM($E1262),1)),"Categoria e tipo estão incompatíveis.",IF(IF(OR($E1262="",$F1262=""),FALSE(),IFERROR(COUNTIF(INDIRECT("UNITS_"&amp;SUBSTITUTE(LEFT($E1262,FIND(" ",$E1262&amp;" ")-1),".","_")),$F1262)=0,TRUE())),"Unidade incompatível com o tipo selecionado.",IF(OR(AND(ISNUMBER(SEARCH("comunic",LOWER($B1262))),LEFT($E1262,3)&lt;&gt;"4.4"),AND(ISNUMBER(SEARCH("monitor",LOWER($B1262))),NOT(OR(LEFT($E1262,3)="1.5",LEFT($E1262,3)="2.5")))),"Revise a classificação do item conforme as regras de preenchimento.",IF(AND($B1262&lt;&gt;"",OR(ISNUMBER(SEARCH("outro",LOWER($B1262))),ISNUMBER(SEARCH("divers",LOWER($B1262))),ISNUMBER(SEARCH("kit",LOWER($B1262))),ISNUMBER(SEARCH("ferrament",LOWER($B1262))),ISNUMBER(SEARCH("epi",LOWER($B1262)))),NOT(OR($Z1262&lt;&gt;"",$AA1262&lt;&gt;""))),"Descrição muito genérica: detalhe melhor o item e registre o racional no memorial ou em anexo.",IF(AND($Y1262=0,$B1262&lt;&gt;"",OR($G1262&lt;&gt;"",$H1262&lt;&gt;"",$J1262&lt;&gt;"",$K1262&lt;&gt;"",$M1262&lt;&gt;"",$N1262&lt;&gt;"",$P1262&lt;&gt;"",$Q1262&lt;&gt;"",$S1262&lt;&gt;"",$T1262&lt;&gt;"",$V1262&lt;&gt;"",$W1262&lt;&gt;"")),"O item possui dados lançados, mas o total está zerado. Revise os valores informados.","")))))))))))))))</f>
        <v/>
      </c>
    </row>
    <row r="1263" spans="1:35" ht="14.25" customHeight="1" x14ac:dyDescent="0.25">
      <c r="A1263" s="57" t="str">
        <f t="shared" si="247"/>
        <v/>
      </c>
      <c r="B1263" s="61"/>
      <c r="C1263" s="61"/>
      <c r="D1263" s="58"/>
      <c r="E1263" s="61"/>
      <c r="F1263" s="61"/>
      <c r="G1263" s="272"/>
      <c r="H1263" s="62"/>
      <c r="I1263" s="273">
        <f t="shared" si="248"/>
        <v>0</v>
      </c>
      <c r="J1263" s="272"/>
      <c r="K1263" s="62"/>
      <c r="L1263" s="270">
        <f t="shared" si="249"/>
        <v>0</v>
      </c>
      <c r="M1263" s="272"/>
      <c r="N1263" s="62"/>
      <c r="O1263" s="270">
        <f t="shared" si="250"/>
        <v>0</v>
      </c>
      <c r="P1263" s="272"/>
      <c r="Q1263" s="62"/>
      <c r="R1263" s="271">
        <f t="shared" si="251"/>
        <v>0</v>
      </c>
      <c r="S1263" s="272"/>
      <c r="T1263" s="62"/>
      <c r="U1263" s="270">
        <f t="shared" si="252"/>
        <v>0</v>
      </c>
      <c r="V1263" s="272"/>
      <c r="W1263" s="62"/>
      <c r="X1263" s="270">
        <f t="shared" si="253"/>
        <v>0</v>
      </c>
      <c r="Y1263" s="270">
        <f t="shared" si="254"/>
        <v>0</v>
      </c>
      <c r="Z1263" s="61"/>
      <c r="AA1263" s="61"/>
      <c r="AB1263" s="60" t="str">
        <f t="shared" si="255"/>
        <v/>
      </c>
      <c r="AC1263" s="21" t="b">
        <f t="shared" si="256"/>
        <v>0</v>
      </c>
      <c r="AD1263" s="21" t="b">
        <f t="shared" si="257"/>
        <v>0</v>
      </c>
      <c r="AE1263" s="21" t="b">
        <f t="shared" si="258"/>
        <v>0</v>
      </c>
      <c r="AF1263" s="21" t="b">
        <f ca="1">OR(AND($AC1263,NOT($AD1263)),AND($AC1263,OR(AND($G1263="",$H1263&lt;&gt;""),AND($G1263&lt;&gt;"",$H1263=""),AND($J1263="",$K1263&lt;&gt;""),AND($J1263&lt;&gt;"",$K1263=""),AND($M1263="",$N1263&lt;&gt;""),AND($M1263&lt;&gt;"",$N1263=""),AND($P1263="",$Q1263&lt;&gt;""),AND($P1263&lt;&gt;"",$Q1263=""),AND($S1263="",$T1263&lt;&gt;""),AND($S1263&lt;&gt;"",$T1263=""),AND($V1263="",$W1263&lt;&gt;""),AND($V1263&lt;&gt;"",$W1263=""))),AND($C1263&lt;&gt;"",$E1263&lt;&gt;"",LEFT(TRIM($C1263),1)&lt;&gt;LEFT(TRIM($E1263),1)),IF(OR($E1263="",$F1263=""),FALSE(),IFERROR(COUNTIF(INDIRECT("UNITS_"&amp;SUBSTITUTE(LEFT($E1263,FIND(" ",$E1263&amp;" ")-1),".","_")),$F1263)=0,TRUE())),AND($B1263&lt;&gt;"",OR(ISNUMBER(SEARCH("outro",LOWER($B1263))),ISNUMBER(SEARCH("divers",LOWER($B1263))),ISNUMBER(SEARCH("etc",LOWER($B1263))))),OR(AND(ISNUMBER(SEARCH("comunic",LOWER($B1263))),LEFT($E1263,3)&lt;&gt;"4.4"),AND(ISNUMBER(SEARCH("monitor",LOWER($B1263))),NOT(OR(LEFT($E1263,3)="1.5",LEFT($E1263,3)="2.5")))),AND($B1263&lt;&gt;"",OR(LEFT($C1263,1)="1",LEFT($C1263,1)="2"),$D1263=""),AND($D1263&lt;&gt;"",NOT(OR(LEFT($C1263,1)="1",LEFT($C1263,1)="2"))),AND($D1263&lt;&gt;"",COUNTIF(' PROJETO'!$B$14:$B$16,$D1263)=0),IF($D1263="",FALSE(),IF(COUNTIF(' PROJETO'!$B$14:$B$16,$D1263)=0,FALSE(),IFERROR(INDEX(' PROJETO'!$C$14:$C$16,MATCH($D1263,' PROJETO'!$B$14:$B$16,0))&lt;&gt;"Sim",FALSE()))))</f>
        <v>0</v>
      </c>
      <c r="AG1263" s="21" t="b">
        <f>AND($AC1263,$Y1263&gt;'CONFG.  LISTAS'!$F$4,$Z1263="",$AA1263="")</f>
        <v>0</v>
      </c>
      <c r="AH1263" s="21" t="str">
        <f t="shared" si="259"/>
        <v/>
      </c>
      <c r="AI1263" s="43" t="str">
        <f ca="1">IF(NOT($AC1263),"",IF(OR($B1263="",$C1263="",$E1263="",$F1263=""),"Preencha descrição, categoria, tipo e unidade.",IF(AND($B1263&lt;&gt;"",OR(LEFT($C1263,1)="1",LEFT($C1263,1)="2"),$D1263=""),"Informe a prática de restauração para itens diretos.",IF(AND($D1263&lt;&gt;"",NOT(OR(LEFT($C1263,1)="1",LEFT($C1263,1)="2"))),"Custos indiretos não devem pertencer a uma prática específica.",IF(AND($D1263&lt;&gt;"",COUNTIF(' PROJETO'!$B$14:$B$16,$D1263)=0),"Prática de restauração inválida ou não cadastrada.",IF(IF($D1263="",FALSE(),IF(COUNTIF(' PROJETO'!$B$14:$B$16,$D1263)=0,FALSE(),IFERROR(INDEX(' PROJETO'!$C$14:$C$16,MATCH($D1263,' PROJETO'!$B$14:$B$16,0))&lt;&gt;"Sim",FALSE()))),"A prática informada no item não foi selecionada na aba Projeto.",IF(AND(MAX($I1263,$L1263,$O1263,$R1263,$U1263,$X1263)&gt;'CONFG.  LISTAS'!$F$4,NOT(OR($Z1263&lt;&gt;"",$AA1263&lt;&gt;""))),"Memorial de cálculo ou anexo obrigatório não informado para item acima do limite.",IF(OR(AND($G1263&lt;&gt;"",$H1263&lt;&gt;"",OR($G1263&lt;=0,$H1263&lt;=0)),AND($J1263&lt;&gt;"",$K1263&lt;&gt;"",OR($J1263&lt;=0,$K1263&lt;=0)),AND($M1263&lt;&gt;"",$N1263&lt;&gt;"",OR($M1263&lt;=0,$N1263&lt;=0)),AND($P1263&lt;&gt;"",$Q1263&lt;&gt;"",OR($P1263&lt;=0,$Q1263&lt;=0)),AND($S1263&lt;&gt;"",$T1263&lt;&gt;"",OR($S1263&lt;=0,$T1263&lt;=0)),AND($V1263&lt;&gt;"",$W1263&lt;&gt;"",OR($V1263&lt;=0,$W1263&lt;=0))),"Revise os valores informados: valor unitário e quantidade devem ser maiores que zero.",IF(OR(AND($G1263="",$H1263&lt;&gt;""),AND($G1263&lt;&gt;"",$H1263=""),AND($J1263="",$K1263&lt;&gt;""),AND($J1263&lt;&gt;"",$K1263=""),AND($M1263="",$N1263&lt;&gt;""),AND($M1263&lt;&gt;"",$N1263=""),AND($P1263="",$Q1263&lt;&gt;""),AND($P1263&lt;&gt;"",$Q1263=""),AND($S1263="",$T1263&lt;&gt;""),AND($S1263&lt;&gt;"",$T1263=""),AND($V1263="",$W1263&lt;&gt;""),AND($V1263&lt;&gt;"",$W1263="")),"Há ano preenchido parcialmente: "&amp;TRIM(IF(AND($G1263="",$H1263&lt;&gt;""),"Ano 1 (falta valor unitário); ","")&amp;IF(AND($G1263&lt;&gt;"",$H1263=""),"Ano 1 (falta quantidade); ","")&amp;IF(AND($J1263="",$K1263&lt;&gt;""),"Ano 2 (falta valor unitário); ","")&amp;IF(AND($J1263&lt;&gt;"",$K1263=""),"Ano 2 (falta quantidade); ","")&amp;IF(AND($M1263="",$N1263&lt;&gt;""),"Ano 3 (falta valor unitário); ","")&amp;IF(AND($M1263&lt;&gt;"",$N1263=""),"Ano 3 (falta quantidade); ","")&amp;IF(AND($P1263="",$Q1263&lt;&gt;""),"Ano 4 (falta valor unitário); ","")&amp;IF(AND($P1263&lt;&gt;"",$Q1263=""),"Ano 4 (falta quantidade); ","")&amp;IF(AND($S1263="",$T1263&lt;&gt;""),"Ano 5 (falta valor unitário); ","")&amp;IF(AND($S1263&lt;&gt;"",$T1263=""),"Ano 5 (falta quantidade); ","")&amp;IF(AND($V1263="",$W1263&lt;&gt;""),"Ano 6 (falta valor unitário); ","")&amp;IF(AND($V1263&lt;&gt;"",$W1263=""),"Ano 6 (falta quantidade); ","")), IF(NOT(OR(AND($G1263&lt;&gt;"",$H1263&lt;&gt;""),AND($J1263&lt;&gt;"",$K1263&lt;&gt;""),AND($M1263&lt;&gt;"",$N1263&lt;&gt;""),AND($P1263&lt;&gt;"",$Q1263&lt;&gt;""),AND($S1263&lt;&gt;"",$T1263&lt;&gt;""),AND($V1263&lt;&gt;"",$W1263&lt;&gt;""))),"Informe pelo menos um ano completo com valor unitário e quantidade.",IF(AND($C1263&lt;&gt;"",$E1263&lt;&gt;"",LEFT(TRIM($C1263),1)&lt;&gt;LEFT(TRIM($E1263),1)),"Categoria e tipo estão incompatíveis.",IF(IF(OR($E1263="",$F1263=""),FALSE(),IFERROR(COUNTIF(INDIRECT("UNITS_"&amp;SUBSTITUTE(LEFT($E1263,FIND(" ",$E1263&amp;" ")-1),".","_")),$F1263)=0,TRUE())),"Unidade incompatível com o tipo selecionado.",IF(OR(AND(ISNUMBER(SEARCH("comunic",LOWER($B1263))),LEFT($E1263,3)&lt;&gt;"4.4"),AND(ISNUMBER(SEARCH("monitor",LOWER($B1263))),NOT(OR(LEFT($E1263,3)="1.5",LEFT($E1263,3)="2.5")))),"Revise a classificação do item conforme as regras de preenchimento.",IF(AND($B1263&lt;&gt;"",OR(ISNUMBER(SEARCH("outro",LOWER($B1263))),ISNUMBER(SEARCH("divers",LOWER($B1263))),ISNUMBER(SEARCH("kit",LOWER($B1263))),ISNUMBER(SEARCH("ferrament",LOWER($B1263))),ISNUMBER(SEARCH("epi",LOWER($B1263)))),NOT(OR($Z1263&lt;&gt;"",$AA1263&lt;&gt;""))),"Descrição muito genérica: detalhe melhor o item e registre o racional no memorial ou em anexo.",IF(AND($Y1263=0,$B1263&lt;&gt;"",OR($G1263&lt;&gt;"",$H1263&lt;&gt;"",$J1263&lt;&gt;"",$K1263&lt;&gt;"",$M1263&lt;&gt;"",$N1263&lt;&gt;"",$P1263&lt;&gt;"",$Q1263&lt;&gt;"",$S1263&lt;&gt;"",$T1263&lt;&gt;"",$V1263&lt;&gt;"",$W1263&lt;&gt;"")),"O item possui dados lançados, mas o total está zerado. Revise os valores informados.","")))))))))))))))</f>
        <v/>
      </c>
    </row>
    <row r="1264" spans="1:35" ht="14.25" customHeight="1" x14ac:dyDescent="0.25">
      <c r="A1264" s="57" t="str">
        <f t="shared" si="247"/>
        <v/>
      </c>
      <c r="B1264" s="58"/>
      <c r="C1264" s="58"/>
      <c r="D1264" s="58"/>
      <c r="E1264" s="58"/>
      <c r="F1264" s="58"/>
      <c r="G1264" s="269"/>
      <c r="H1264" s="59"/>
      <c r="I1264" s="273">
        <f t="shared" si="248"/>
        <v>0</v>
      </c>
      <c r="J1264" s="269"/>
      <c r="K1264" s="59"/>
      <c r="L1264" s="270">
        <f t="shared" si="249"/>
        <v>0</v>
      </c>
      <c r="M1264" s="269"/>
      <c r="N1264" s="59"/>
      <c r="O1264" s="270">
        <f t="shared" si="250"/>
        <v>0</v>
      </c>
      <c r="P1264" s="269"/>
      <c r="Q1264" s="59"/>
      <c r="R1264" s="271">
        <f t="shared" si="251"/>
        <v>0</v>
      </c>
      <c r="S1264" s="269"/>
      <c r="T1264" s="59"/>
      <c r="U1264" s="270">
        <f t="shared" si="252"/>
        <v>0</v>
      </c>
      <c r="V1264" s="269"/>
      <c r="W1264" s="59"/>
      <c r="X1264" s="270">
        <f t="shared" si="253"/>
        <v>0</v>
      </c>
      <c r="Y1264" s="270">
        <f t="shared" si="254"/>
        <v>0</v>
      </c>
      <c r="Z1264" s="58"/>
      <c r="AA1264" s="58"/>
      <c r="AB1264" s="60" t="str">
        <f t="shared" si="255"/>
        <v/>
      </c>
      <c r="AC1264" s="21" t="b">
        <f t="shared" si="256"/>
        <v>0</v>
      </c>
      <c r="AD1264" s="21" t="b">
        <f t="shared" si="257"/>
        <v>0</v>
      </c>
      <c r="AE1264" s="21" t="b">
        <f t="shared" si="258"/>
        <v>0</v>
      </c>
      <c r="AF1264" s="21" t="b">
        <f ca="1">OR(AND($AC1264,NOT($AD1264)),AND($AC1264,OR(AND($G1264="",$H1264&lt;&gt;""),AND($G1264&lt;&gt;"",$H1264=""),AND($J1264="",$K1264&lt;&gt;""),AND($J1264&lt;&gt;"",$K1264=""),AND($M1264="",$N1264&lt;&gt;""),AND($M1264&lt;&gt;"",$N1264=""),AND($P1264="",$Q1264&lt;&gt;""),AND($P1264&lt;&gt;"",$Q1264=""),AND($S1264="",$T1264&lt;&gt;""),AND($S1264&lt;&gt;"",$T1264=""),AND($V1264="",$W1264&lt;&gt;""),AND($V1264&lt;&gt;"",$W1264=""))),AND($C1264&lt;&gt;"",$E1264&lt;&gt;"",LEFT(TRIM($C1264),1)&lt;&gt;LEFT(TRIM($E1264),1)),IF(OR($E1264="",$F1264=""),FALSE(),IFERROR(COUNTIF(INDIRECT("UNITS_"&amp;SUBSTITUTE(LEFT($E1264,FIND(" ",$E1264&amp;" ")-1),".","_")),$F1264)=0,TRUE())),AND($B1264&lt;&gt;"",OR(ISNUMBER(SEARCH("outro",LOWER($B1264))),ISNUMBER(SEARCH("divers",LOWER($B1264))),ISNUMBER(SEARCH("etc",LOWER($B1264))))),OR(AND(ISNUMBER(SEARCH("comunic",LOWER($B1264))),LEFT($E1264,3)&lt;&gt;"4.4"),AND(ISNUMBER(SEARCH("monitor",LOWER($B1264))),NOT(OR(LEFT($E1264,3)="1.5",LEFT($E1264,3)="2.5")))),AND($B1264&lt;&gt;"",OR(LEFT($C1264,1)="1",LEFT($C1264,1)="2"),$D1264=""),AND($D1264&lt;&gt;"",NOT(OR(LEFT($C1264,1)="1",LEFT($C1264,1)="2"))),AND($D1264&lt;&gt;"",COUNTIF(' PROJETO'!$B$14:$B$16,$D1264)=0),IF($D1264="",FALSE(),IF(COUNTIF(' PROJETO'!$B$14:$B$16,$D1264)=0,FALSE(),IFERROR(INDEX(' PROJETO'!$C$14:$C$16,MATCH($D1264,' PROJETO'!$B$14:$B$16,0))&lt;&gt;"Sim",FALSE()))))</f>
        <v>0</v>
      </c>
      <c r="AG1264" s="21" t="b">
        <f>AND($AC1264,$Y1264&gt;'CONFG.  LISTAS'!$F$4,$Z1264="",$AA1264="")</f>
        <v>0</v>
      </c>
      <c r="AH1264" s="21" t="str">
        <f t="shared" si="259"/>
        <v/>
      </c>
      <c r="AI1264" s="43" t="str">
        <f ca="1">IF(NOT($AC1264),"",IF(OR($B1264="",$C1264="",$E1264="",$F1264=""),"Preencha descrição, categoria, tipo e unidade.",IF(AND($B1264&lt;&gt;"",OR(LEFT($C1264,1)="1",LEFT($C1264,1)="2"),$D1264=""),"Informe a prática de restauração para itens diretos.",IF(AND($D1264&lt;&gt;"",NOT(OR(LEFT($C1264,1)="1",LEFT($C1264,1)="2"))),"Custos indiretos não devem pertencer a uma prática específica.",IF(AND($D1264&lt;&gt;"",COUNTIF(' PROJETO'!$B$14:$B$16,$D1264)=0),"Prática de restauração inválida ou não cadastrada.",IF(IF($D1264="",FALSE(),IF(COUNTIF(' PROJETO'!$B$14:$B$16,$D1264)=0,FALSE(),IFERROR(INDEX(' PROJETO'!$C$14:$C$16,MATCH($D1264,' PROJETO'!$B$14:$B$16,0))&lt;&gt;"Sim",FALSE()))),"A prática informada no item não foi selecionada na aba Projeto.",IF(AND(MAX($I1264,$L1264,$O1264,$R1264,$U1264,$X1264)&gt;'CONFG.  LISTAS'!$F$4,NOT(OR($Z1264&lt;&gt;"",$AA1264&lt;&gt;""))),"Memorial de cálculo ou anexo obrigatório não informado para item acima do limite.",IF(OR(AND($G1264&lt;&gt;"",$H1264&lt;&gt;"",OR($G1264&lt;=0,$H1264&lt;=0)),AND($J1264&lt;&gt;"",$K1264&lt;&gt;"",OR($J1264&lt;=0,$K1264&lt;=0)),AND($M1264&lt;&gt;"",$N1264&lt;&gt;"",OR($M1264&lt;=0,$N1264&lt;=0)),AND($P1264&lt;&gt;"",$Q1264&lt;&gt;"",OR($P1264&lt;=0,$Q1264&lt;=0)),AND($S1264&lt;&gt;"",$T1264&lt;&gt;"",OR($S1264&lt;=0,$T1264&lt;=0)),AND($V1264&lt;&gt;"",$W1264&lt;&gt;"",OR($V1264&lt;=0,$W1264&lt;=0))),"Revise os valores informados: valor unitário e quantidade devem ser maiores que zero.",IF(OR(AND($G1264="",$H1264&lt;&gt;""),AND($G1264&lt;&gt;"",$H1264=""),AND($J1264="",$K1264&lt;&gt;""),AND($J1264&lt;&gt;"",$K1264=""),AND($M1264="",$N1264&lt;&gt;""),AND($M1264&lt;&gt;"",$N1264=""),AND($P1264="",$Q1264&lt;&gt;""),AND($P1264&lt;&gt;"",$Q1264=""),AND($S1264="",$T1264&lt;&gt;""),AND($S1264&lt;&gt;"",$T1264=""),AND($V1264="",$W1264&lt;&gt;""),AND($V1264&lt;&gt;"",$W1264="")),"Há ano preenchido parcialmente: "&amp;TRIM(IF(AND($G1264="",$H1264&lt;&gt;""),"Ano 1 (falta valor unitário); ","")&amp;IF(AND($G1264&lt;&gt;"",$H1264=""),"Ano 1 (falta quantidade); ","")&amp;IF(AND($J1264="",$K1264&lt;&gt;""),"Ano 2 (falta valor unitário); ","")&amp;IF(AND($J1264&lt;&gt;"",$K1264=""),"Ano 2 (falta quantidade); ","")&amp;IF(AND($M1264="",$N1264&lt;&gt;""),"Ano 3 (falta valor unitário); ","")&amp;IF(AND($M1264&lt;&gt;"",$N1264=""),"Ano 3 (falta quantidade); ","")&amp;IF(AND($P1264="",$Q1264&lt;&gt;""),"Ano 4 (falta valor unitário); ","")&amp;IF(AND($P1264&lt;&gt;"",$Q1264=""),"Ano 4 (falta quantidade); ","")&amp;IF(AND($S1264="",$T1264&lt;&gt;""),"Ano 5 (falta valor unitário); ","")&amp;IF(AND($S1264&lt;&gt;"",$T1264=""),"Ano 5 (falta quantidade); ","")&amp;IF(AND($V1264="",$W1264&lt;&gt;""),"Ano 6 (falta valor unitário); ","")&amp;IF(AND($V1264&lt;&gt;"",$W1264=""),"Ano 6 (falta quantidade); ","")), IF(NOT(OR(AND($G1264&lt;&gt;"",$H1264&lt;&gt;""),AND($J1264&lt;&gt;"",$K1264&lt;&gt;""),AND($M1264&lt;&gt;"",$N1264&lt;&gt;""),AND($P1264&lt;&gt;"",$Q1264&lt;&gt;""),AND($S1264&lt;&gt;"",$T1264&lt;&gt;""),AND($V1264&lt;&gt;"",$W1264&lt;&gt;""))),"Informe pelo menos um ano completo com valor unitário e quantidade.",IF(AND($C1264&lt;&gt;"",$E1264&lt;&gt;"",LEFT(TRIM($C1264),1)&lt;&gt;LEFT(TRIM($E1264),1)),"Categoria e tipo estão incompatíveis.",IF(IF(OR($E1264="",$F1264=""),FALSE(),IFERROR(COUNTIF(INDIRECT("UNITS_"&amp;SUBSTITUTE(LEFT($E1264,FIND(" ",$E1264&amp;" ")-1),".","_")),$F1264)=0,TRUE())),"Unidade incompatível com o tipo selecionado.",IF(OR(AND(ISNUMBER(SEARCH("comunic",LOWER($B1264))),LEFT($E1264,3)&lt;&gt;"4.4"),AND(ISNUMBER(SEARCH("monitor",LOWER($B1264))),NOT(OR(LEFT($E1264,3)="1.5",LEFT($E1264,3)="2.5")))),"Revise a classificação do item conforme as regras de preenchimento.",IF(AND($B1264&lt;&gt;"",OR(ISNUMBER(SEARCH("outro",LOWER($B1264))),ISNUMBER(SEARCH("divers",LOWER($B1264))),ISNUMBER(SEARCH("kit",LOWER($B1264))),ISNUMBER(SEARCH("ferrament",LOWER($B1264))),ISNUMBER(SEARCH("epi",LOWER($B1264)))),NOT(OR($Z1264&lt;&gt;"",$AA1264&lt;&gt;""))),"Descrição muito genérica: detalhe melhor o item e registre o racional no memorial ou em anexo.",IF(AND($Y1264=0,$B1264&lt;&gt;"",OR($G1264&lt;&gt;"",$H1264&lt;&gt;"",$J1264&lt;&gt;"",$K1264&lt;&gt;"",$M1264&lt;&gt;"",$N1264&lt;&gt;"",$P1264&lt;&gt;"",$Q1264&lt;&gt;"",$S1264&lt;&gt;"",$T1264&lt;&gt;"",$V1264&lt;&gt;"",$W1264&lt;&gt;"")),"O item possui dados lançados, mas o total está zerado. Revise os valores informados.","")))))))))))))))</f>
        <v/>
      </c>
    </row>
    <row r="1265" spans="1:35" ht="14.25" customHeight="1" x14ac:dyDescent="0.25">
      <c r="A1265" s="57" t="str">
        <f t="shared" si="247"/>
        <v/>
      </c>
      <c r="B1265" s="61"/>
      <c r="C1265" s="61"/>
      <c r="D1265" s="58"/>
      <c r="E1265" s="61"/>
      <c r="F1265" s="61"/>
      <c r="G1265" s="272"/>
      <c r="H1265" s="62"/>
      <c r="I1265" s="273">
        <f t="shared" si="248"/>
        <v>0</v>
      </c>
      <c r="J1265" s="272"/>
      <c r="K1265" s="62"/>
      <c r="L1265" s="270">
        <f t="shared" si="249"/>
        <v>0</v>
      </c>
      <c r="M1265" s="272"/>
      <c r="N1265" s="62"/>
      <c r="O1265" s="270">
        <f t="shared" si="250"/>
        <v>0</v>
      </c>
      <c r="P1265" s="272"/>
      <c r="Q1265" s="62"/>
      <c r="R1265" s="271">
        <f t="shared" si="251"/>
        <v>0</v>
      </c>
      <c r="S1265" s="272"/>
      <c r="T1265" s="62"/>
      <c r="U1265" s="270">
        <f t="shared" si="252"/>
        <v>0</v>
      </c>
      <c r="V1265" s="272"/>
      <c r="W1265" s="62"/>
      <c r="X1265" s="270">
        <f t="shared" si="253"/>
        <v>0</v>
      </c>
      <c r="Y1265" s="270">
        <f t="shared" si="254"/>
        <v>0</v>
      </c>
      <c r="Z1265" s="61"/>
      <c r="AA1265" s="61"/>
      <c r="AB1265" s="60" t="str">
        <f t="shared" si="255"/>
        <v/>
      </c>
      <c r="AC1265" s="21" t="b">
        <f t="shared" si="256"/>
        <v>0</v>
      </c>
      <c r="AD1265" s="21" t="b">
        <f t="shared" si="257"/>
        <v>0</v>
      </c>
      <c r="AE1265" s="21" t="b">
        <f t="shared" si="258"/>
        <v>0</v>
      </c>
      <c r="AF1265" s="21" t="b">
        <f ca="1">OR(AND($AC1265,NOT($AD1265)),AND($AC1265,OR(AND($G1265="",$H1265&lt;&gt;""),AND($G1265&lt;&gt;"",$H1265=""),AND($J1265="",$K1265&lt;&gt;""),AND($J1265&lt;&gt;"",$K1265=""),AND($M1265="",$N1265&lt;&gt;""),AND($M1265&lt;&gt;"",$N1265=""),AND($P1265="",$Q1265&lt;&gt;""),AND($P1265&lt;&gt;"",$Q1265=""),AND($S1265="",$T1265&lt;&gt;""),AND($S1265&lt;&gt;"",$T1265=""),AND($V1265="",$W1265&lt;&gt;""),AND($V1265&lt;&gt;"",$W1265=""))),AND($C1265&lt;&gt;"",$E1265&lt;&gt;"",LEFT(TRIM($C1265),1)&lt;&gt;LEFT(TRIM($E1265),1)),IF(OR($E1265="",$F1265=""),FALSE(),IFERROR(COUNTIF(INDIRECT("UNITS_"&amp;SUBSTITUTE(LEFT($E1265,FIND(" ",$E1265&amp;" ")-1),".","_")),$F1265)=0,TRUE())),AND($B1265&lt;&gt;"",OR(ISNUMBER(SEARCH("outro",LOWER($B1265))),ISNUMBER(SEARCH("divers",LOWER($B1265))),ISNUMBER(SEARCH("etc",LOWER($B1265))))),OR(AND(ISNUMBER(SEARCH("comunic",LOWER($B1265))),LEFT($E1265,3)&lt;&gt;"4.4"),AND(ISNUMBER(SEARCH("monitor",LOWER($B1265))),NOT(OR(LEFT($E1265,3)="1.5",LEFT($E1265,3)="2.5")))),AND($B1265&lt;&gt;"",OR(LEFT($C1265,1)="1",LEFT($C1265,1)="2"),$D1265=""),AND($D1265&lt;&gt;"",NOT(OR(LEFT($C1265,1)="1",LEFT($C1265,1)="2"))),AND($D1265&lt;&gt;"",COUNTIF(' PROJETO'!$B$14:$B$16,$D1265)=0),IF($D1265="",FALSE(),IF(COUNTIF(' PROJETO'!$B$14:$B$16,$D1265)=0,FALSE(),IFERROR(INDEX(' PROJETO'!$C$14:$C$16,MATCH($D1265,' PROJETO'!$B$14:$B$16,0))&lt;&gt;"Sim",FALSE()))))</f>
        <v>0</v>
      </c>
      <c r="AG1265" s="21" t="b">
        <f>AND($AC1265,$Y1265&gt;'CONFG.  LISTAS'!$F$4,$Z1265="",$AA1265="")</f>
        <v>0</v>
      </c>
      <c r="AH1265" s="21" t="str">
        <f t="shared" si="259"/>
        <v/>
      </c>
      <c r="AI1265" s="43" t="str">
        <f ca="1">IF(NOT($AC1265),"",IF(OR($B1265="",$C1265="",$E1265="",$F1265=""),"Preencha descrição, categoria, tipo e unidade.",IF(AND($B1265&lt;&gt;"",OR(LEFT($C1265,1)="1",LEFT($C1265,1)="2"),$D1265=""),"Informe a prática de restauração para itens diretos.",IF(AND($D1265&lt;&gt;"",NOT(OR(LEFT($C1265,1)="1",LEFT($C1265,1)="2"))),"Custos indiretos não devem pertencer a uma prática específica.",IF(AND($D1265&lt;&gt;"",COUNTIF(' PROJETO'!$B$14:$B$16,$D1265)=0),"Prática de restauração inválida ou não cadastrada.",IF(IF($D1265="",FALSE(),IF(COUNTIF(' PROJETO'!$B$14:$B$16,$D1265)=0,FALSE(),IFERROR(INDEX(' PROJETO'!$C$14:$C$16,MATCH($D1265,' PROJETO'!$B$14:$B$16,0))&lt;&gt;"Sim",FALSE()))),"A prática informada no item não foi selecionada na aba Projeto.",IF(AND(MAX($I1265,$L1265,$O1265,$R1265,$U1265,$X1265)&gt;'CONFG.  LISTAS'!$F$4,NOT(OR($Z1265&lt;&gt;"",$AA1265&lt;&gt;""))),"Memorial de cálculo ou anexo obrigatório não informado para item acima do limite.",IF(OR(AND($G1265&lt;&gt;"",$H1265&lt;&gt;"",OR($G1265&lt;=0,$H1265&lt;=0)),AND($J1265&lt;&gt;"",$K1265&lt;&gt;"",OR($J1265&lt;=0,$K1265&lt;=0)),AND($M1265&lt;&gt;"",$N1265&lt;&gt;"",OR($M1265&lt;=0,$N1265&lt;=0)),AND($P1265&lt;&gt;"",$Q1265&lt;&gt;"",OR($P1265&lt;=0,$Q1265&lt;=0)),AND($S1265&lt;&gt;"",$T1265&lt;&gt;"",OR($S1265&lt;=0,$T1265&lt;=0)),AND($V1265&lt;&gt;"",$W1265&lt;&gt;"",OR($V1265&lt;=0,$W1265&lt;=0))),"Revise os valores informados: valor unitário e quantidade devem ser maiores que zero.",IF(OR(AND($G1265="",$H1265&lt;&gt;""),AND($G1265&lt;&gt;"",$H1265=""),AND($J1265="",$K1265&lt;&gt;""),AND($J1265&lt;&gt;"",$K1265=""),AND($M1265="",$N1265&lt;&gt;""),AND($M1265&lt;&gt;"",$N1265=""),AND($P1265="",$Q1265&lt;&gt;""),AND($P1265&lt;&gt;"",$Q1265=""),AND($S1265="",$T1265&lt;&gt;""),AND($S1265&lt;&gt;"",$T1265=""),AND($V1265="",$W1265&lt;&gt;""),AND($V1265&lt;&gt;"",$W1265="")),"Há ano preenchido parcialmente: "&amp;TRIM(IF(AND($G1265="",$H1265&lt;&gt;""),"Ano 1 (falta valor unitário); ","")&amp;IF(AND($G1265&lt;&gt;"",$H1265=""),"Ano 1 (falta quantidade); ","")&amp;IF(AND($J1265="",$K1265&lt;&gt;""),"Ano 2 (falta valor unitário); ","")&amp;IF(AND($J1265&lt;&gt;"",$K1265=""),"Ano 2 (falta quantidade); ","")&amp;IF(AND($M1265="",$N1265&lt;&gt;""),"Ano 3 (falta valor unitário); ","")&amp;IF(AND($M1265&lt;&gt;"",$N1265=""),"Ano 3 (falta quantidade); ","")&amp;IF(AND($P1265="",$Q1265&lt;&gt;""),"Ano 4 (falta valor unitário); ","")&amp;IF(AND($P1265&lt;&gt;"",$Q1265=""),"Ano 4 (falta quantidade); ","")&amp;IF(AND($S1265="",$T1265&lt;&gt;""),"Ano 5 (falta valor unitário); ","")&amp;IF(AND($S1265&lt;&gt;"",$T1265=""),"Ano 5 (falta quantidade); ","")&amp;IF(AND($V1265="",$W1265&lt;&gt;""),"Ano 6 (falta valor unitário); ","")&amp;IF(AND($V1265&lt;&gt;"",$W1265=""),"Ano 6 (falta quantidade); ","")), IF(NOT(OR(AND($G1265&lt;&gt;"",$H1265&lt;&gt;""),AND($J1265&lt;&gt;"",$K1265&lt;&gt;""),AND($M1265&lt;&gt;"",$N1265&lt;&gt;""),AND($P1265&lt;&gt;"",$Q1265&lt;&gt;""),AND($S1265&lt;&gt;"",$T1265&lt;&gt;""),AND($V1265&lt;&gt;"",$W1265&lt;&gt;""))),"Informe pelo menos um ano completo com valor unitário e quantidade.",IF(AND($C1265&lt;&gt;"",$E1265&lt;&gt;"",LEFT(TRIM($C1265),1)&lt;&gt;LEFT(TRIM($E1265),1)),"Categoria e tipo estão incompatíveis.",IF(IF(OR($E1265="",$F1265=""),FALSE(),IFERROR(COUNTIF(INDIRECT("UNITS_"&amp;SUBSTITUTE(LEFT($E1265,FIND(" ",$E1265&amp;" ")-1),".","_")),$F1265)=0,TRUE())),"Unidade incompatível com o tipo selecionado.",IF(OR(AND(ISNUMBER(SEARCH("comunic",LOWER($B1265))),LEFT($E1265,3)&lt;&gt;"4.4"),AND(ISNUMBER(SEARCH("monitor",LOWER($B1265))),NOT(OR(LEFT($E1265,3)="1.5",LEFT($E1265,3)="2.5")))),"Revise a classificação do item conforme as regras de preenchimento.",IF(AND($B1265&lt;&gt;"",OR(ISNUMBER(SEARCH("outro",LOWER($B1265))),ISNUMBER(SEARCH("divers",LOWER($B1265))),ISNUMBER(SEARCH("kit",LOWER($B1265))),ISNUMBER(SEARCH("ferrament",LOWER($B1265))),ISNUMBER(SEARCH("epi",LOWER($B1265)))),NOT(OR($Z1265&lt;&gt;"",$AA1265&lt;&gt;""))),"Descrição muito genérica: detalhe melhor o item e registre o racional no memorial ou em anexo.",IF(AND($Y1265=0,$B1265&lt;&gt;"",OR($G1265&lt;&gt;"",$H1265&lt;&gt;"",$J1265&lt;&gt;"",$K1265&lt;&gt;"",$M1265&lt;&gt;"",$N1265&lt;&gt;"",$P1265&lt;&gt;"",$Q1265&lt;&gt;"",$S1265&lt;&gt;"",$T1265&lt;&gt;"",$V1265&lt;&gt;"",$W1265&lt;&gt;"")),"O item possui dados lançados, mas o total está zerado. Revise os valores informados.","")))))))))))))))</f>
        <v/>
      </c>
    </row>
    <row r="1266" spans="1:35" ht="14.25" customHeight="1" x14ac:dyDescent="0.25">
      <c r="A1266" s="57" t="str">
        <f t="shared" si="247"/>
        <v/>
      </c>
      <c r="B1266" s="58"/>
      <c r="C1266" s="58"/>
      <c r="D1266" s="58"/>
      <c r="E1266" s="58"/>
      <c r="F1266" s="58"/>
      <c r="G1266" s="269"/>
      <c r="H1266" s="59"/>
      <c r="I1266" s="273">
        <f t="shared" si="248"/>
        <v>0</v>
      </c>
      <c r="J1266" s="269"/>
      <c r="K1266" s="59"/>
      <c r="L1266" s="270">
        <f t="shared" si="249"/>
        <v>0</v>
      </c>
      <c r="M1266" s="269"/>
      <c r="N1266" s="59"/>
      <c r="O1266" s="270">
        <f t="shared" si="250"/>
        <v>0</v>
      </c>
      <c r="P1266" s="269"/>
      <c r="Q1266" s="59"/>
      <c r="R1266" s="271">
        <f t="shared" si="251"/>
        <v>0</v>
      </c>
      <c r="S1266" s="269"/>
      <c r="T1266" s="59"/>
      <c r="U1266" s="270">
        <f t="shared" si="252"/>
        <v>0</v>
      </c>
      <c r="V1266" s="269"/>
      <c r="W1266" s="59"/>
      <c r="X1266" s="270">
        <f t="shared" si="253"/>
        <v>0</v>
      </c>
      <c r="Y1266" s="270">
        <f t="shared" si="254"/>
        <v>0</v>
      </c>
      <c r="Z1266" s="58"/>
      <c r="AA1266" s="58"/>
      <c r="AB1266" s="60" t="str">
        <f t="shared" si="255"/>
        <v/>
      </c>
      <c r="AC1266" s="21" t="b">
        <f t="shared" si="256"/>
        <v>0</v>
      </c>
      <c r="AD1266" s="21" t="b">
        <f t="shared" si="257"/>
        <v>0</v>
      </c>
      <c r="AE1266" s="21" t="b">
        <f t="shared" si="258"/>
        <v>0</v>
      </c>
      <c r="AF1266" s="21" t="b">
        <f ca="1">OR(AND($AC1266,NOT($AD1266)),AND($AC1266,OR(AND($G1266="",$H1266&lt;&gt;""),AND($G1266&lt;&gt;"",$H1266=""),AND($J1266="",$K1266&lt;&gt;""),AND($J1266&lt;&gt;"",$K1266=""),AND($M1266="",$N1266&lt;&gt;""),AND($M1266&lt;&gt;"",$N1266=""),AND($P1266="",$Q1266&lt;&gt;""),AND($P1266&lt;&gt;"",$Q1266=""),AND($S1266="",$T1266&lt;&gt;""),AND($S1266&lt;&gt;"",$T1266=""),AND($V1266="",$W1266&lt;&gt;""),AND($V1266&lt;&gt;"",$W1266=""))),AND($C1266&lt;&gt;"",$E1266&lt;&gt;"",LEFT(TRIM($C1266),1)&lt;&gt;LEFT(TRIM($E1266),1)),IF(OR($E1266="",$F1266=""),FALSE(),IFERROR(COUNTIF(INDIRECT("UNITS_"&amp;SUBSTITUTE(LEFT($E1266,FIND(" ",$E1266&amp;" ")-1),".","_")),$F1266)=0,TRUE())),AND($B1266&lt;&gt;"",OR(ISNUMBER(SEARCH("outro",LOWER($B1266))),ISNUMBER(SEARCH("divers",LOWER($B1266))),ISNUMBER(SEARCH("etc",LOWER($B1266))))),OR(AND(ISNUMBER(SEARCH("comunic",LOWER($B1266))),LEFT($E1266,3)&lt;&gt;"4.4"),AND(ISNUMBER(SEARCH("monitor",LOWER($B1266))),NOT(OR(LEFT($E1266,3)="1.5",LEFT($E1266,3)="2.5")))),AND($B1266&lt;&gt;"",OR(LEFT($C1266,1)="1",LEFT($C1266,1)="2"),$D1266=""),AND($D1266&lt;&gt;"",NOT(OR(LEFT($C1266,1)="1",LEFT($C1266,1)="2"))),AND($D1266&lt;&gt;"",COUNTIF(' PROJETO'!$B$14:$B$16,$D1266)=0),IF($D1266="",FALSE(),IF(COUNTIF(' PROJETO'!$B$14:$B$16,$D1266)=0,FALSE(),IFERROR(INDEX(' PROJETO'!$C$14:$C$16,MATCH($D1266,' PROJETO'!$B$14:$B$16,0))&lt;&gt;"Sim",FALSE()))))</f>
        <v>0</v>
      </c>
      <c r="AG1266" s="21" t="b">
        <f>AND($AC1266,$Y1266&gt;'CONFG.  LISTAS'!$F$4,$Z1266="",$AA1266="")</f>
        <v>0</v>
      </c>
      <c r="AH1266" s="21" t="str">
        <f t="shared" si="259"/>
        <v/>
      </c>
      <c r="AI1266" s="43" t="str">
        <f ca="1">IF(NOT($AC1266),"",IF(OR($B1266="",$C1266="",$E1266="",$F1266=""),"Preencha descrição, categoria, tipo e unidade.",IF(AND($B1266&lt;&gt;"",OR(LEFT($C1266,1)="1",LEFT($C1266,1)="2"),$D1266=""),"Informe a prática de restauração para itens diretos.",IF(AND($D1266&lt;&gt;"",NOT(OR(LEFT($C1266,1)="1",LEFT($C1266,1)="2"))),"Custos indiretos não devem pertencer a uma prática específica.",IF(AND($D1266&lt;&gt;"",COUNTIF(' PROJETO'!$B$14:$B$16,$D1266)=0),"Prática de restauração inválida ou não cadastrada.",IF(IF($D1266="",FALSE(),IF(COUNTIF(' PROJETO'!$B$14:$B$16,$D1266)=0,FALSE(),IFERROR(INDEX(' PROJETO'!$C$14:$C$16,MATCH($D1266,' PROJETO'!$B$14:$B$16,0))&lt;&gt;"Sim",FALSE()))),"A prática informada no item não foi selecionada na aba Projeto.",IF(AND(MAX($I1266,$L1266,$O1266,$R1266,$U1266,$X1266)&gt;'CONFG.  LISTAS'!$F$4,NOT(OR($Z1266&lt;&gt;"",$AA1266&lt;&gt;""))),"Memorial de cálculo ou anexo obrigatório não informado para item acima do limite.",IF(OR(AND($G1266&lt;&gt;"",$H1266&lt;&gt;"",OR($G1266&lt;=0,$H1266&lt;=0)),AND($J1266&lt;&gt;"",$K1266&lt;&gt;"",OR($J1266&lt;=0,$K1266&lt;=0)),AND($M1266&lt;&gt;"",$N1266&lt;&gt;"",OR($M1266&lt;=0,$N1266&lt;=0)),AND($P1266&lt;&gt;"",$Q1266&lt;&gt;"",OR($P1266&lt;=0,$Q1266&lt;=0)),AND($S1266&lt;&gt;"",$T1266&lt;&gt;"",OR($S1266&lt;=0,$T1266&lt;=0)),AND($V1266&lt;&gt;"",$W1266&lt;&gt;"",OR($V1266&lt;=0,$W1266&lt;=0))),"Revise os valores informados: valor unitário e quantidade devem ser maiores que zero.",IF(OR(AND($G1266="",$H1266&lt;&gt;""),AND($G1266&lt;&gt;"",$H1266=""),AND($J1266="",$K1266&lt;&gt;""),AND($J1266&lt;&gt;"",$K1266=""),AND($M1266="",$N1266&lt;&gt;""),AND($M1266&lt;&gt;"",$N1266=""),AND($P1266="",$Q1266&lt;&gt;""),AND($P1266&lt;&gt;"",$Q1266=""),AND($S1266="",$T1266&lt;&gt;""),AND($S1266&lt;&gt;"",$T1266=""),AND($V1266="",$W1266&lt;&gt;""),AND($V1266&lt;&gt;"",$W1266="")),"Há ano preenchido parcialmente: "&amp;TRIM(IF(AND($G1266="",$H1266&lt;&gt;""),"Ano 1 (falta valor unitário); ","")&amp;IF(AND($G1266&lt;&gt;"",$H1266=""),"Ano 1 (falta quantidade); ","")&amp;IF(AND($J1266="",$K1266&lt;&gt;""),"Ano 2 (falta valor unitário); ","")&amp;IF(AND($J1266&lt;&gt;"",$K1266=""),"Ano 2 (falta quantidade); ","")&amp;IF(AND($M1266="",$N1266&lt;&gt;""),"Ano 3 (falta valor unitário); ","")&amp;IF(AND($M1266&lt;&gt;"",$N1266=""),"Ano 3 (falta quantidade); ","")&amp;IF(AND($P1266="",$Q1266&lt;&gt;""),"Ano 4 (falta valor unitário); ","")&amp;IF(AND($P1266&lt;&gt;"",$Q1266=""),"Ano 4 (falta quantidade); ","")&amp;IF(AND($S1266="",$T1266&lt;&gt;""),"Ano 5 (falta valor unitário); ","")&amp;IF(AND($S1266&lt;&gt;"",$T1266=""),"Ano 5 (falta quantidade); ","")&amp;IF(AND($V1266="",$W1266&lt;&gt;""),"Ano 6 (falta valor unitário); ","")&amp;IF(AND($V1266&lt;&gt;"",$W1266=""),"Ano 6 (falta quantidade); ","")), IF(NOT(OR(AND($G1266&lt;&gt;"",$H1266&lt;&gt;""),AND($J1266&lt;&gt;"",$K1266&lt;&gt;""),AND($M1266&lt;&gt;"",$N1266&lt;&gt;""),AND($P1266&lt;&gt;"",$Q1266&lt;&gt;""),AND($S1266&lt;&gt;"",$T1266&lt;&gt;""),AND($V1266&lt;&gt;"",$W1266&lt;&gt;""))),"Informe pelo menos um ano completo com valor unitário e quantidade.",IF(AND($C1266&lt;&gt;"",$E1266&lt;&gt;"",LEFT(TRIM($C1266),1)&lt;&gt;LEFT(TRIM($E1266),1)),"Categoria e tipo estão incompatíveis.",IF(IF(OR($E1266="",$F1266=""),FALSE(),IFERROR(COUNTIF(INDIRECT("UNITS_"&amp;SUBSTITUTE(LEFT($E1266,FIND(" ",$E1266&amp;" ")-1),".","_")),$F1266)=0,TRUE())),"Unidade incompatível com o tipo selecionado.",IF(OR(AND(ISNUMBER(SEARCH("comunic",LOWER($B1266))),LEFT($E1266,3)&lt;&gt;"4.4"),AND(ISNUMBER(SEARCH("monitor",LOWER($B1266))),NOT(OR(LEFT($E1266,3)="1.5",LEFT($E1266,3)="2.5")))),"Revise a classificação do item conforme as regras de preenchimento.",IF(AND($B1266&lt;&gt;"",OR(ISNUMBER(SEARCH("outro",LOWER($B1266))),ISNUMBER(SEARCH("divers",LOWER($B1266))),ISNUMBER(SEARCH("kit",LOWER($B1266))),ISNUMBER(SEARCH("ferrament",LOWER($B1266))),ISNUMBER(SEARCH("epi",LOWER($B1266)))),NOT(OR($Z1266&lt;&gt;"",$AA1266&lt;&gt;""))),"Descrição muito genérica: detalhe melhor o item e registre o racional no memorial ou em anexo.",IF(AND($Y1266=0,$B1266&lt;&gt;"",OR($G1266&lt;&gt;"",$H1266&lt;&gt;"",$J1266&lt;&gt;"",$K1266&lt;&gt;"",$M1266&lt;&gt;"",$N1266&lt;&gt;"",$P1266&lt;&gt;"",$Q1266&lt;&gt;"",$S1266&lt;&gt;"",$T1266&lt;&gt;"",$V1266&lt;&gt;"",$W1266&lt;&gt;"")),"O item possui dados lançados, mas o total está zerado. Revise os valores informados.","")))))))))))))))</f>
        <v/>
      </c>
    </row>
    <row r="1267" spans="1:35" ht="14.25" customHeight="1" x14ac:dyDescent="0.25">
      <c r="A1267" s="57" t="str">
        <f t="shared" si="247"/>
        <v/>
      </c>
      <c r="B1267" s="61"/>
      <c r="C1267" s="61"/>
      <c r="D1267" s="58"/>
      <c r="E1267" s="61"/>
      <c r="F1267" s="61"/>
      <c r="G1267" s="272"/>
      <c r="H1267" s="62"/>
      <c r="I1267" s="273">
        <f t="shared" si="248"/>
        <v>0</v>
      </c>
      <c r="J1267" s="272"/>
      <c r="K1267" s="62"/>
      <c r="L1267" s="270">
        <f t="shared" si="249"/>
        <v>0</v>
      </c>
      <c r="M1267" s="272"/>
      <c r="N1267" s="62"/>
      <c r="O1267" s="270">
        <f t="shared" si="250"/>
        <v>0</v>
      </c>
      <c r="P1267" s="272"/>
      <c r="Q1267" s="62"/>
      <c r="R1267" s="271">
        <f t="shared" si="251"/>
        <v>0</v>
      </c>
      <c r="S1267" s="272"/>
      <c r="T1267" s="62"/>
      <c r="U1267" s="270">
        <f t="shared" si="252"/>
        <v>0</v>
      </c>
      <c r="V1267" s="272"/>
      <c r="W1267" s="62"/>
      <c r="X1267" s="270">
        <f t="shared" si="253"/>
        <v>0</v>
      </c>
      <c r="Y1267" s="270">
        <f t="shared" si="254"/>
        <v>0</v>
      </c>
      <c r="Z1267" s="61"/>
      <c r="AA1267" s="61"/>
      <c r="AB1267" s="60" t="str">
        <f t="shared" si="255"/>
        <v/>
      </c>
      <c r="AC1267" s="21" t="b">
        <f t="shared" si="256"/>
        <v>0</v>
      </c>
      <c r="AD1267" s="21" t="b">
        <f t="shared" si="257"/>
        <v>0</v>
      </c>
      <c r="AE1267" s="21" t="b">
        <f t="shared" si="258"/>
        <v>0</v>
      </c>
      <c r="AF1267" s="21" t="b">
        <f ca="1">OR(AND($AC1267,NOT($AD1267)),AND($AC1267,OR(AND($G1267="",$H1267&lt;&gt;""),AND($G1267&lt;&gt;"",$H1267=""),AND($J1267="",$K1267&lt;&gt;""),AND($J1267&lt;&gt;"",$K1267=""),AND($M1267="",$N1267&lt;&gt;""),AND($M1267&lt;&gt;"",$N1267=""),AND($P1267="",$Q1267&lt;&gt;""),AND($P1267&lt;&gt;"",$Q1267=""),AND($S1267="",$T1267&lt;&gt;""),AND($S1267&lt;&gt;"",$T1267=""),AND($V1267="",$W1267&lt;&gt;""),AND($V1267&lt;&gt;"",$W1267=""))),AND($C1267&lt;&gt;"",$E1267&lt;&gt;"",LEFT(TRIM($C1267),1)&lt;&gt;LEFT(TRIM($E1267),1)),IF(OR($E1267="",$F1267=""),FALSE(),IFERROR(COUNTIF(INDIRECT("UNITS_"&amp;SUBSTITUTE(LEFT($E1267,FIND(" ",$E1267&amp;" ")-1),".","_")),$F1267)=0,TRUE())),AND($B1267&lt;&gt;"",OR(ISNUMBER(SEARCH("outro",LOWER($B1267))),ISNUMBER(SEARCH("divers",LOWER($B1267))),ISNUMBER(SEARCH("etc",LOWER($B1267))))),OR(AND(ISNUMBER(SEARCH("comunic",LOWER($B1267))),LEFT($E1267,3)&lt;&gt;"4.4"),AND(ISNUMBER(SEARCH("monitor",LOWER($B1267))),NOT(OR(LEFT($E1267,3)="1.5",LEFT($E1267,3)="2.5")))),AND($B1267&lt;&gt;"",OR(LEFT($C1267,1)="1",LEFT($C1267,1)="2"),$D1267=""),AND($D1267&lt;&gt;"",NOT(OR(LEFT($C1267,1)="1",LEFT($C1267,1)="2"))),AND($D1267&lt;&gt;"",COUNTIF(' PROJETO'!$B$14:$B$16,$D1267)=0),IF($D1267="",FALSE(),IF(COUNTIF(' PROJETO'!$B$14:$B$16,$D1267)=0,FALSE(),IFERROR(INDEX(' PROJETO'!$C$14:$C$16,MATCH($D1267,' PROJETO'!$B$14:$B$16,0))&lt;&gt;"Sim",FALSE()))))</f>
        <v>0</v>
      </c>
      <c r="AG1267" s="21" t="b">
        <f>AND($AC1267,$Y1267&gt;'CONFG.  LISTAS'!$F$4,$Z1267="",$AA1267="")</f>
        <v>0</v>
      </c>
      <c r="AH1267" s="21" t="str">
        <f t="shared" si="259"/>
        <v/>
      </c>
      <c r="AI1267" s="43" t="str">
        <f ca="1">IF(NOT($AC1267),"",IF(OR($B1267="",$C1267="",$E1267="",$F1267=""),"Preencha descrição, categoria, tipo e unidade.",IF(AND($B1267&lt;&gt;"",OR(LEFT($C1267,1)="1",LEFT($C1267,1)="2"),$D1267=""),"Informe a prática de restauração para itens diretos.",IF(AND($D1267&lt;&gt;"",NOT(OR(LEFT($C1267,1)="1",LEFT($C1267,1)="2"))),"Custos indiretos não devem pertencer a uma prática específica.",IF(AND($D1267&lt;&gt;"",COUNTIF(' PROJETO'!$B$14:$B$16,$D1267)=0),"Prática de restauração inválida ou não cadastrada.",IF(IF($D1267="",FALSE(),IF(COUNTIF(' PROJETO'!$B$14:$B$16,$D1267)=0,FALSE(),IFERROR(INDEX(' PROJETO'!$C$14:$C$16,MATCH($D1267,' PROJETO'!$B$14:$B$16,0))&lt;&gt;"Sim",FALSE()))),"A prática informada no item não foi selecionada na aba Projeto.",IF(AND(MAX($I1267,$L1267,$O1267,$R1267,$U1267,$X1267)&gt;'CONFG.  LISTAS'!$F$4,NOT(OR($Z1267&lt;&gt;"",$AA1267&lt;&gt;""))),"Memorial de cálculo ou anexo obrigatório não informado para item acima do limite.",IF(OR(AND($G1267&lt;&gt;"",$H1267&lt;&gt;"",OR($G1267&lt;=0,$H1267&lt;=0)),AND($J1267&lt;&gt;"",$K1267&lt;&gt;"",OR($J1267&lt;=0,$K1267&lt;=0)),AND($M1267&lt;&gt;"",$N1267&lt;&gt;"",OR($M1267&lt;=0,$N1267&lt;=0)),AND($P1267&lt;&gt;"",$Q1267&lt;&gt;"",OR($P1267&lt;=0,$Q1267&lt;=0)),AND($S1267&lt;&gt;"",$T1267&lt;&gt;"",OR($S1267&lt;=0,$T1267&lt;=0)),AND($V1267&lt;&gt;"",$W1267&lt;&gt;"",OR($V1267&lt;=0,$W1267&lt;=0))),"Revise os valores informados: valor unitário e quantidade devem ser maiores que zero.",IF(OR(AND($G1267="",$H1267&lt;&gt;""),AND($G1267&lt;&gt;"",$H1267=""),AND($J1267="",$K1267&lt;&gt;""),AND($J1267&lt;&gt;"",$K1267=""),AND($M1267="",$N1267&lt;&gt;""),AND($M1267&lt;&gt;"",$N1267=""),AND($P1267="",$Q1267&lt;&gt;""),AND($P1267&lt;&gt;"",$Q1267=""),AND($S1267="",$T1267&lt;&gt;""),AND($S1267&lt;&gt;"",$T1267=""),AND($V1267="",$W1267&lt;&gt;""),AND($V1267&lt;&gt;"",$W1267="")),"Há ano preenchido parcialmente: "&amp;TRIM(IF(AND($G1267="",$H1267&lt;&gt;""),"Ano 1 (falta valor unitário); ","")&amp;IF(AND($G1267&lt;&gt;"",$H1267=""),"Ano 1 (falta quantidade); ","")&amp;IF(AND($J1267="",$K1267&lt;&gt;""),"Ano 2 (falta valor unitário); ","")&amp;IF(AND($J1267&lt;&gt;"",$K1267=""),"Ano 2 (falta quantidade); ","")&amp;IF(AND($M1267="",$N1267&lt;&gt;""),"Ano 3 (falta valor unitário); ","")&amp;IF(AND($M1267&lt;&gt;"",$N1267=""),"Ano 3 (falta quantidade); ","")&amp;IF(AND($P1267="",$Q1267&lt;&gt;""),"Ano 4 (falta valor unitário); ","")&amp;IF(AND($P1267&lt;&gt;"",$Q1267=""),"Ano 4 (falta quantidade); ","")&amp;IF(AND($S1267="",$T1267&lt;&gt;""),"Ano 5 (falta valor unitário); ","")&amp;IF(AND($S1267&lt;&gt;"",$T1267=""),"Ano 5 (falta quantidade); ","")&amp;IF(AND($V1267="",$W1267&lt;&gt;""),"Ano 6 (falta valor unitário); ","")&amp;IF(AND($V1267&lt;&gt;"",$W1267=""),"Ano 6 (falta quantidade); ","")), IF(NOT(OR(AND($G1267&lt;&gt;"",$H1267&lt;&gt;""),AND($J1267&lt;&gt;"",$K1267&lt;&gt;""),AND($M1267&lt;&gt;"",$N1267&lt;&gt;""),AND($P1267&lt;&gt;"",$Q1267&lt;&gt;""),AND($S1267&lt;&gt;"",$T1267&lt;&gt;""),AND($V1267&lt;&gt;"",$W1267&lt;&gt;""))),"Informe pelo menos um ano completo com valor unitário e quantidade.",IF(AND($C1267&lt;&gt;"",$E1267&lt;&gt;"",LEFT(TRIM($C1267),1)&lt;&gt;LEFT(TRIM($E1267),1)),"Categoria e tipo estão incompatíveis.",IF(IF(OR($E1267="",$F1267=""),FALSE(),IFERROR(COUNTIF(INDIRECT("UNITS_"&amp;SUBSTITUTE(LEFT($E1267,FIND(" ",$E1267&amp;" ")-1),".","_")),$F1267)=0,TRUE())),"Unidade incompatível com o tipo selecionado.",IF(OR(AND(ISNUMBER(SEARCH("comunic",LOWER($B1267))),LEFT($E1267,3)&lt;&gt;"4.4"),AND(ISNUMBER(SEARCH("monitor",LOWER($B1267))),NOT(OR(LEFT($E1267,3)="1.5",LEFT($E1267,3)="2.5")))),"Revise a classificação do item conforme as regras de preenchimento.",IF(AND($B1267&lt;&gt;"",OR(ISNUMBER(SEARCH("outro",LOWER($B1267))),ISNUMBER(SEARCH("divers",LOWER($B1267))),ISNUMBER(SEARCH("kit",LOWER($B1267))),ISNUMBER(SEARCH("ferrament",LOWER($B1267))),ISNUMBER(SEARCH("epi",LOWER($B1267)))),NOT(OR($Z1267&lt;&gt;"",$AA1267&lt;&gt;""))),"Descrição muito genérica: detalhe melhor o item e registre o racional no memorial ou em anexo.",IF(AND($Y1267=0,$B1267&lt;&gt;"",OR($G1267&lt;&gt;"",$H1267&lt;&gt;"",$J1267&lt;&gt;"",$K1267&lt;&gt;"",$M1267&lt;&gt;"",$N1267&lt;&gt;"",$P1267&lt;&gt;"",$Q1267&lt;&gt;"",$S1267&lt;&gt;"",$T1267&lt;&gt;"",$V1267&lt;&gt;"",$W1267&lt;&gt;"")),"O item possui dados lançados, mas o total está zerado. Revise os valores informados.","")))))))))))))))</f>
        <v/>
      </c>
    </row>
    <row r="1268" spans="1:35" ht="14.25" customHeight="1" x14ac:dyDescent="0.25">
      <c r="A1268" s="57" t="str">
        <f t="shared" si="247"/>
        <v/>
      </c>
      <c r="B1268" s="58"/>
      <c r="C1268" s="58"/>
      <c r="D1268" s="58"/>
      <c r="E1268" s="58"/>
      <c r="F1268" s="58"/>
      <c r="G1268" s="269"/>
      <c r="H1268" s="59"/>
      <c r="I1268" s="273">
        <f t="shared" si="248"/>
        <v>0</v>
      </c>
      <c r="J1268" s="269"/>
      <c r="K1268" s="59"/>
      <c r="L1268" s="270">
        <f t="shared" si="249"/>
        <v>0</v>
      </c>
      <c r="M1268" s="269"/>
      <c r="N1268" s="59"/>
      <c r="O1268" s="270">
        <f t="shared" si="250"/>
        <v>0</v>
      </c>
      <c r="P1268" s="269"/>
      <c r="Q1268" s="59"/>
      <c r="R1268" s="271">
        <f t="shared" si="251"/>
        <v>0</v>
      </c>
      <c r="S1268" s="269"/>
      <c r="T1268" s="59"/>
      <c r="U1268" s="270">
        <f t="shared" si="252"/>
        <v>0</v>
      </c>
      <c r="V1268" s="269"/>
      <c r="W1268" s="59"/>
      <c r="X1268" s="270">
        <f t="shared" si="253"/>
        <v>0</v>
      </c>
      <c r="Y1268" s="270">
        <f t="shared" si="254"/>
        <v>0</v>
      </c>
      <c r="Z1268" s="58"/>
      <c r="AA1268" s="58"/>
      <c r="AB1268" s="60" t="str">
        <f t="shared" si="255"/>
        <v/>
      </c>
      <c r="AC1268" s="21" t="b">
        <f t="shared" si="256"/>
        <v>0</v>
      </c>
      <c r="AD1268" s="21" t="b">
        <f t="shared" si="257"/>
        <v>0</v>
      </c>
      <c r="AE1268" s="21" t="b">
        <f t="shared" si="258"/>
        <v>0</v>
      </c>
      <c r="AF1268" s="21" t="b">
        <f ca="1">OR(AND($AC1268,NOT($AD1268)),AND($AC1268,OR(AND($G1268="",$H1268&lt;&gt;""),AND($G1268&lt;&gt;"",$H1268=""),AND($J1268="",$K1268&lt;&gt;""),AND($J1268&lt;&gt;"",$K1268=""),AND($M1268="",$N1268&lt;&gt;""),AND($M1268&lt;&gt;"",$N1268=""),AND($P1268="",$Q1268&lt;&gt;""),AND($P1268&lt;&gt;"",$Q1268=""),AND($S1268="",$T1268&lt;&gt;""),AND($S1268&lt;&gt;"",$T1268=""),AND($V1268="",$W1268&lt;&gt;""),AND($V1268&lt;&gt;"",$W1268=""))),AND($C1268&lt;&gt;"",$E1268&lt;&gt;"",LEFT(TRIM($C1268),1)&lt;&gt;LEFT(TRIM($E1268),1)),IF(OR($E1268="",$F1268=""),FALSE(),IFERROR(COUNTIF(INDIRECT("UNITS_"&amp;SUBSTITUTE(LEFT($E1268,FIND(" ",$E1268&amp;" ")-1),".","_")),$F1268)=0,TRUE())),AND($B1268&lt;&gt;"",OR(ISNUMBER(SEARCH("outro",LOWER($B1268))),ISNUMBER(SEARCH("divers",LOWER($B1268))),ISNUMBER(SEARCH("etc",LOWER($B1268))))),OR(AND(ISNUMBER(SEARCH("comunic",LOWER($B1268))),LEFT($E1268,3)&lt;&gt;"4.4"),AND(ISNUMBER(SEARCH("monitor",LOWER($B1268))),NOT(OR(LEFT($E1268,3)="1.5",LEFT($E1268,3)="2.5")))),AND($B1268&lt;&gt;"",OR(LEFT($C1268,1)="1",LEFT($C1268,1)="2"),$D1268=""),AND($D1268&lt;&gt;"",NOT(OR(LEFT($C1268,1)="1",LEFT($C1268,1)="2"))),AND($D1268&lt;&gt;"",COUNTIF(' PROJETO'!$B$14:$B$16,$D1268)=0),IF($D1268="",FALSE(),IF(COUNTIF(' PROJETO'!$B$14:$B$16,$D1268)=0,FALSE(),IFERROR(INDEX(' PROJETO'!$C$14:$C$16,MATCH($D1268,' PROJETO'!$B$14:$B$16,0))&lt;&gt;"Sim",FALSE()))))</f>
        <v>0</v>
      </c>
      <c r="AG1268" s="21" t="b">
        <f>AND($AC1268,$Y1268&gt;'CONFG.  LISTAS'!$F$4,$Z1268="",$AA1268="")</f>
        <v>0</v>
      </c>
      <c r="AH1268" s="21" t="str">
        <f t="shared" si="259"/>
        <v/>
      </c>
      <c r="AI1268" s="43" t="str">
        <f ca="1">IF(NOT($AC1268),"",IF(OR($B1268="",$C1268="",$E1268="",$F1268=""),"Preencha descrição, categoria, tipo e unidade.",IF(AND($B1268&lt;&gt;"",OR(LEFT($C1268,1)="1",LEFT($C1268,1)="2"),$D1268=""),"Informe a prática de restauração para itens diretos.",IF(AND($D1268&lt;&gt;"",NOT(OR(LEFT($C1268,1)="1",LEFT($C1268,1)="2"))),"Custos indiretos não devem pertencer a uma prática específica.",IF(AND($D1268&lt;&gt;"",COUNTIF(' PROJETO'!$B$14:$B$16,$D1268)=0),"Prática de restauração inválida ou não cadastrada.",IF(IF($D1268="",FALSE(),IF(COUNTIF(' PROJETO'!$B$14:$B$16,$D1268)=0,FALSE(),IFERROR(INDEX(' PROJETO'!$C$14:$C$16,MATCH($D1268,' PROJETO'!$B$14:$B$16,0))&lt;&gt;"Sim",FALSE()))),"A prática informada no item não foi selecionada na aba Projeto.",IF(AND(MAX($I1268,$L1268,$O1268,$R1268,$U1268,$X1268)&gt;'CONFG.  LISTAS'!$F$4,NOT(OR($Z1268&lt;&gt;"",$AA1268&lt;&gt;""))),"Memorial de cálculo ou anexo obrigatório não informado para item acima do limite.",IF(OR(AND($G1268&lt;&gt;"",$H1268&lt;&gt;"",OR($G1268&lt;=0,$H1268&lt;=0)),AND($J1268&lt;&gt;"",$K1268&lt;&gt;"",OR($J1268&lt;=0,$K1268&lt;=0)),AND($M1268&lt;&gt;"",$N1268&lt;&gt;"",OR($M1268&lt;=0,$N1268&lt;=0)),AND($P1268&lt;&gt;"",$Q1268&lt;&gt;"",OR($P1268&lt;=0,$Q1268&lt;=0)),AND($S1268&lt;&gt;"",$T1268&lt;&gt;"",OR($S1268&lt;=0,$T1268&lt;=0)),AND($V1268&lt;&gt;"",$W1268&lt;&gt;"",OR($V1268&lt;=0,$W1268&lt;=0))),"Revise os valores informados: valor unitário e quantidade devem ser maiores que zero.",IF(OR(AND($G1268="",$H1268&lt;&gt;""),AND($G1268&lt;&gt;"",$H1268=""),AND($J1268="",$K1268&lt;&gt;""),AND($J1268&lt;&gt;"",$K1268=""),AND($M1268="",$N1268&lt;&gt;""),AND($M1268&lt;&gt;"",$N1268=""),AND($P1268="",$Q1268&lt;&gt;""),AND($P1268&lt;&gt;"",$Q1268=""),AND($S1268="",$T1268&lt;&gt;""),AND($S1268&lt;&gt;"",$T1268=""),AND($V1268="",$W1268&lt;&gt;""),AND($V1268&lt;&gt;"",$W1268="")),"Há ano preenchido parcialmente: "&amp;TRIM(IF(AND($G1268="",$H1268&lt;&gt;""),"Ano 1 (falta valor unitário); ","")&amp;IF(AND($G1268&lt;&gt;"",$H1268=""),"Ano 1 (falta quantidade); ","")&amp;IF(AND($J1268="",$K1268&lt;&gt;""),"Ano 2 (falta valor unitário); ","")&amp;IF(AND($J1268&lt;&gt;"",$K1268=""),"Ano 2 (falta quantidade); ","")&amp;IF(AND($M1268="",$N1268&lt;&gt;""),"Ano 3 (falta valor unitário); ","")&amp;IF(AND($M1268&lt;&gt;"",$N1268=""),"Ano 3 (falta quantidade); ","")&amp;IF(AND($P1268="",$Q1268&lt;&gt;""),"Ano 4 (falta valor unitário); ","")&amp;IF(AND($P1268&lt;&gt;"",$Q1268=""),"Ano 4 (falta quantidade); ","")&amp;IF(AND($S1268="",$T1268&lt;&gt;""),"Ano 5 (falta valor unitário); ","")&amp;IF(AND($S1268&lt;&gt;"",$T1268=""),"Ano 5 (falta quantidade); ","")&amp;IF(AND($V1268="",$W1268&lt;&gt;""),"Ano 6 (falta valor unitário); ","")&amp;IF(AND($V1268&lt;&gt;"",$W1268=""),"Ano 6 (falta quantidade); ","")), IF(NOT(OR(AND($G1268&lt;&gt;"",$H1268&lt;&gt;""),AND($J1268&lt;&gt;"",$K1268&lt;&gt;""),AND($M1268&lt;&gt;"",$N1268&lt;&gt;""),AND($P1268&lt;&gt;"",$Q1268&lt;&gt;""),AND($S1268&lt;&gt;"",$T1268&lt;&gt;""),AND($V1268&lt;&gt;"",$W1268&lt;&gt;""))),"Informe pelo menos um ano completo com valor unitário e quantidade.",IF(AND($C1268&lt;&gt;"",$E1268&lt;&gt;"",LEFT(TRIM($C1268),1)&lt;&gt;LEFT(TRIM($E1268),1)),"Categoria e tipo estão incompatíveis.",IF(IF(OR($E1268="",$F1268=""),FALSE(),IFERROR(COUNTIF(INDIRECT("UNITS_"&amp;SUBSTITUTE(LEFT($E1268,FIND(" ",$E1268&amp;" ")-1),".","_")),$F1268)=0,TRUE())),"Unidade incompatível com o tipo selecionado.",IF(OR(AND(ISNUMBER(SEARCH("comunic",LOWER($B1268))),LEFT($E1268,3)&lt;&gt;"4.4"),AND(ISNUMBER(SEARCH("monitor",LOWER($B1268))),NOT(OR(LEFT($E1268,3)="1.5",LEFT($E1268,3)="2.5")))),"Revise a classificação do item conforme as regras de preenchimento.",IF(AND($B1268&lt;&gt;"",OR(ISNUMBER(SEARCH("outro",LOWER($B1268))),ISNUMBER(SEARCH("divers",LOWER($B1268))),ISNUMBER(SEARCH("kit",LOWER($B1268))),ISNUMBER(SEARCH("ferrament",LOWER($B1268))),ISNUMBER(SEARCH("epi",LOWER($B1268)))),NOT(OR($Z1268&lt;&gt;"",$AA1268&lt;&gt;""))),"Descrição muito genérica: detalhe melhor o item e registre o racional no memorial ou em anexo.",IF(AND($Y1268=0,$B1268&lt;&gt;"",OR($G1268&lt;&gt;"",$H1268&lt;&gt;"",$J1268&lt;&gt;"",$K1268&lt;&gt;"",$M1268&lt;&gt;"",$N1268&lt;&gt;"",$P1268&lt;&gt;"",$Q1268&lt;&gt;"",$S1268&lt;&gt;"",$T1268&lt;&gt;"",$V1268&lt;&gt;"",$W1268&lt;&gt;"")),"O item possui dados lançados, mas o total está zerado. Revise os valores informados.","")))))))))))))))</f>
        <v/>
      </c>
    </row>
    <row r="1269" spans="1:35" ht="14.25" customHeight="1" x14ac:dyDescent="0.25">
      <c r="A1269" s="57" t="str">
        <f t="shared" si="247"/>
        <v/>
      </c>
      <c r="B1269" s="61"/>
      <c r="C1269" s="61"/>
      <c r="D1269" s="58"/>
      <c r="E1269" s="61"/>
      <c r="F1269" s="61"/>
      <c r="G1269" s="272"/>
      <c r="H1269" s="62"/>
      <c r="I1269" s="273">
        <f t="shared" si="248"/>
        <v>0</v>
      </c>
      <c r="J1269" s="272"/>
      <c r="K1269" s="62"/>
      <c r="L1269" s="270">
        <f t="shared" si="249"/>
        <v>0</v>
      </c>
      <c r="M1269" s="272"/>
      <c r="N1269" s="62"/>
      <c r="O1269" s="270">
        <f t="shared" si="250"/>
        <v>0</v>
      </c>
      <c r="P1269" s="272"/>
      <c r="Q1269" s="62"/>
      <c r="R1269" s="271">
        <f t="shared" si="251"/>
        <v>0</v>
      </c>
      <c r="S1269" s="272"/>
      <c r="T1269" s="62"/>
      <c r="U1269" s="270">
        <f t="shared" si="252"/>
        <v>0</v>
      </c>
      <c r="V1269" s="272"/>
      <c r="W1269" s="62"/>
      <c r="X1269" s="270">
        <f t="shared" si="253"/>
        <v>0</v>
      </c>
      <c r="Y1269" s="270">
        <f t="shared" si="254"/>
        <v>0</v>
      </c>
      <c r="Z1269" s="61"/>
      <c r="AA1269" s="61"/>
      <c r="AB1269" s="60" t="str">
        <f t="shared" si="255"/>
        <v/>
      </c>
      <c r="AC1269" s="21" t="b">
        <f t="shared" si="256"/>
        <v>0</v>
      </c>
      <c r="AD1269" s="21" t="b">
        <f t="shared" si="257"/>
        <v>0</v>
      </c>
      <c r="AE1269" s="21" t="b">
        <f t="shared" si="258"/>
        <v>0</v>
      </c>
      <c r="AF1269" s="21" t="b">
        <f ca="1">OR(AND($AC1269,NOT($AD1269)),AND($AC1269,OR(AND($G1269="",$H1269&lt;&gt;""),AND($G1269&lt;&gt;"",$H1269=""),AND($J1269="",$K1269&lt;&gt;""),AND($J1269&lt;&gt;"",$K1269=""),AND($M1269="",$N1269&lt;&gt;""),AND($M1269&lt;&gt;"",$N1269=""),AND($P1269="",$Q1269&lt;&gt;""),AND($P1269&lt;&gt;"",$Q1269=""),AND($S1269="",$T1269&lt;&gt;""),AND($S1269&lt;&gt;"",$T1269=""),AND($V1269="",$W1269&lt;&gt;""),AND($V1269&lt;&gt;"",$W1269=""))),AND($C1269&lt;&gt;"",$E1269&lt;&gt;"",LEFT(TRIM($C1269),1)&lt;&gt;LEFT(TRIM($E1269),1)),IF(OR($E1269="",$F1269=""),FALSE(),IFERROR(COUNTIF(INDIRECT("UNITS_"&amp;SUBSTITUTE(LEFT($E1269,FIND(" ",$E1269&amp;" ")-1),".","_")),$F1269)=0,TRUE())),AND($B1269&lt;&gt;"",OR(ISNUMBER(SEARCH("outro",LOWER($B1269))),ISNUMBER(SEARCH("divers",LOWER($B1269))),ISNUMBER(SEARCH("etc",LOWER($B1269))))),OR(AND(ISNUMBER(SEARCH("comunic",LOWER($B1269))),LEFT($E1269,3)&lt;&gt;"4.4"),AND(ISNUMBER(SEARCH("monitor",LOWER($B1269))),NOT(OR(LEFT($E1269,3)="1.5",LEFT($E1269,3)="2.5")))),AND($B1269&lt;&gt;"",OR(LEFT($C1269,1)="1",LEFT($C1269,1)="2"),$D1269=""),AND($D1269&lt;&gt;"",NOT(OR(LEFT($C1269,1)="1",LEFT($C1269,1)="2"))),AND($D1269&lt;&gt;"",COUNTIF(' PROJETO'!$B$14:$B$16,$D1269)=0),IF($D1269="",FALSE(),IF(COUNTIF(' PROJETO'!$B$14:$B$16,$D1269)=0,FALSE(),IFERROR(INDEX(' PROJETO'!$C$14:$C$16,MATCH($D1269,' PROJETO'!$B$14:$B$16,0))&lt;&gt;"Sim",FALSE()))))</f>
        <v>0</v>
      </c>
      <c r="AG1269" s="21" t="b">
        <f>AND($AC1269,$Y1269&gt;'CONFG.  LISTAS'!$F$4,$Z1269="",$AA1269="")</f>
        <v>0</v>
      </c>
      <c r="AH1269" s="21" t="str">
        <f t="shared" si="259"/>
        <v/>
      </c>
      <c r="AI1269" s="43" t="str">
        <f ca="1">IF(NOT($AC1269),"",IF(OR($B1269="",$C1269="",$E1269="",$F1269=""),"Preencha descrição, categoria, tipo e unidade.",IF(AND($B1269&lt;&gt;"",OR(LEFT($C1269,1)="1",LEFT($C1269,1)="2"),$D1269=""),"Informe a prática de restauração para itens diretos.",IF(AND($D1269&lt;&gt;"",NOT(OR(LEFT($C1269,1)="1",LEFT($C1269,1)="2"))),"Custos indiretos não devem pertencer a uma prática específica.",IF(AND($D1269&lt;&gt;"",COUNTIF(' PROJETO'!$B$14:$B$16,$D1269)=0),"Prática de restauração inválida ou não cadastrada.",IF(IF($D1269="",FALSE(),IF(COUNTIF(' PROJETO'!$B$14:$B$16,$D1269)=0,FALSE(),IFERROR(INDEX(' PROJETO'!$C$14:$C$16,MATCH($D1269,' PROJETO'!$B$14:$B$16,0))&lt;&gt;"Sim",FALSE()))),"A prática informada no item não foi selecionada na aba Projeto.",IF(AND(MAX($I1269,$L1269,$O1269,$R1269,$U1269,$X1269)&gt;'CONFG.  LISTAS'!$F$4,NOT(OR($Z1269&lt;&gt;"",$AA1269&lt;&gt;""))),"Memorial de cálculo ou anexo obrigatório não informado para item acima do limite.",IF(OR(AND($G1269&lt;&gt;"",$H1269&lt;&gt;"",OR($G1269&lt;=0,$H1269&lt;=0)),AND($J1269&lt;&gt;"",$K1269&lt;&gt;"",OR($J1269&lt;=0,$K1269&lt;=0)),AND($M1269&lt;&gt;"",$N1269&lt;&gt;"",OR($M1269&lt;=0,$N1269&lt;=0)),AND($P1269&lt;&gt;"",$Q1269&lt;&gt;"",OR($P1269&lt;=0,$Q1269&lt;=0)),AND($S1269&lt;&gt;"",$T1269&lt;&gt;"",OR($S1269&lt;=0,$T1269&lt;=0)),AND($V1269&lt;&gt;"",$W1269&lt;&gt;"",OR($V1269&lt;=0,$W1269&lt;=0))),"Revise os valores informados: valor unitário e quantidade devem ser maiores que zero.",IF(OR(AND($G1269="",$H1269&lt;&gt;""),AND($G1269&lt;&gt;"",$H1269=""),AND($J1269="",$K1269&lt;&gt;""),AND($J1269&lt;&gt;"",$K1269=""),AND($M1269="",$N1269&lt;&gt;""),AND($M1269&lt;&gt;"",$N1269=""),AND($P1269="",$Q1269&lt;&gt;""),AND($P1269&lt;&gt;"",$Q1269=""),AND($S1269="",$T1269&lt;&gt;""),AND($S1269&lt;&gt;"",$T1269=""),AND($V1269="",$W1269&lt;&gt;""),AND($V1269&lt;&gt;"",$W1269="")),"Há ano preenchido parcialmente: "&amp;TRIM(IF(AND($G1269="",$H1269&lt;&gt;""),"Ano 1 (falta valor unitário); ","")&amp;IF(AND($G1269&lt;&gt;"",$H1269=""),"Ano 1 (falta quantidade); ","")&amp;IF(AND($J1269="",$K1269&lt;&gt;""),"Ano 2 (falta valor unitário); ","")&amp;IF(AND($J1269&lt;&gt;"",$K1269=""),"Ano 2 (falta quantidade); ","")&amp;IF(AND($M1269="",$N1269&lt;&gt;""),"Ano 3 (falta valor unitário); ","")&amp;IF(AND($M1269&lt;&gt;"",$N1269=""),"Ano 3 (falta quantidade); ","")&amp;IF(AND($P1269="",$Q1269&lt;&gt;""),"Ano 4 (falta valor unitário); ","")&amp;IF(AND($P1269&lt;&gt;"",$Q1269=""),"Ano 4 (falta quantidade); ","")&amp;IF(AND($S1269="",$T1269&lt;&gt;""),"Ano 5 (falta valor unitário); ","")&amp;IF(AND($S1269&lt;&gt;"",$T1269=""),"Ano 5 (falta quantidade); ","")&amp;IF(AND($V1269="",$W1269&lt;&gt;""),"Ano 6 (falta valor unitário); ","")&amp;IF(AND($V1269&lt;&gt;"",$W1269=""),"Ano 6 (falta quantidade); ","")), IF(NOT(OR(AND($G1269&lt;&gt;"",$H1269&lt;&gt;""),AND($J1269&lt;&gt;"",$K1269&lt;&gt;""),AND($M1269&lt;&gt;"",$N1269&lt;&gt;""),AND($P1269&lt;&gt;"",$Q1269&lt;&gt;""),AND($S1269&lt;&gt;"",$T1269&lt;&gt;""),AND($V1269&lt;&gt;"",$W1269&lt;&gt;""))),"Informe pelo menos um ano completo com valor unitário e quantidade.",IF(AND($C1269&lt;&gt;"",$E1269&lt;&gt;"",LEFT(TRIM($C1269),1)&lt;&gt;LEFT(TRIM($E1269),1)),"Categoria e tipo estão incompatíveis.",IF(IF(OR($E1269="",$F1269=""),FALSE(),IFERROR(COUNTIF(INDIRECT("UNITS_"&amp;SUBSTITUTE(LEFT($E1269,FIND(" ",$E1269&amp;" ")-1),".","_")),$F1269)=0,TRUE())),"Unidade incompatível com o tipo selecionado.",IF(OR(AND(ISNUMBER(SEARCH("comunic",LOWER($B1269))),LEFT($E1269,3)&lt;&gt;"4.4"),AND(ISNUMBER(SEARCH("monitor",LOWER($B1269))),NOT(OR(LEFT($E1269,3)="1.5",LEFT($E1269,3)="2.5")))),"Revise a classificação do item conforme as regras de preenchimento.",IF(AND($B1269&lt;&gt;"",OR(ISNUMBER(SEARCH("outro",LOWER($B1269))),ISNUMBER(SEARCH("divers",LOWER($B1269))),ISNUMBER(SEARCH("kit",LOWER($B1269))),ISNUMBER(SEARCH("ferrament",LOWER($B1269))),ISNUMBER(SEARCH("epi",LOWER($B1269)))),NOT(OR($Z1269&lt;&gt;"",$AA1269&lt;&gt;""))),"Descrição muito genérica: detalhe melhor o item e registre o racional no memorial ou em anexo.",IF(AND($Y1269=0,$B1269&lt;&gt;"",OR($G1269&lt;&gt;"",$H1269&lt;&gt;"",$J1269&lt;&gt;"",$K1269&lt;&gt;"",$M1269&lt;&gt;"",$N1269&lt;&gt;"",$P1269&lt;&gt;"",$Q1269&lt;&gt;"",$S1269&lt;&gt;"",$T1269&lt;&gt;"",$V1269&lt;&gt;"",$W1269&lt;&gt;"")),"O item possui dados lançados, mas o total está zerado. Revise os valores informados.","")))))))))))))))</f>
        <v/>
      </c>
    </row>
    <row r="1270" spans="1:35" ht="14.25" customHeight="1" x14ac:dyDescent="0.25">
      <c r="A1270" s="57" t="str">
        <f t="shared" si="247"/>
        <v/>
      </c>
      <c r="B1270" s="58"/>
      <c r="C1270" s="58"/>
      <c r="D1270" s="58"/>
      <c r="E1270" s="58"/>
      <c r="F1270" s="58"/>
      <c r="G1270" s="269"/>
      <c r="H1270" s="59"/>
      <c r="I1270" s="273">
        <f t="shared" si="248"/>
        <v>0</v>
      </c>
      <c r="J1270" s="269"/>
      <c r="K1270" s="59"/>
      <c r="L1270" s="270">
        <f t="shared" si="249"/>
        <v>0</v>
      </c>
      <c r="M1270" s="269"/>
      <c r="N1270" s="59"/>
      <c r="O1270" s="270">
        <f t="shared" si="250"/>
        <v>0</v>
      </c>
      <c r="P1270" s="269"/>
      <c r="Q1270" s="59"/>
      <c r="R1270" s="271">
        <f t="shared" si="251"/>
        <v>0</v>
      </c>
      <c r="S1270" s="269"/>
      <c r="T1270" s="59"/>
      <c r="U1270" s="270">
        <f t="shared" si="252"/>
        <v>0</v>
      </c>
      <c r="V1270" s="269"/>
      <c r="W1270" s="59"/>
      <c r="X1270" s="270">
        <f t="shared" si="253"/>
        <v>0</v>
      </c>
      <c r="Y1270" s="270">
        <f t="shared" si="254"/>
        <v>0</v>
      </c>
      <c r="Z1270" s="58"/>
      <c r="AA1270" s="58"/>
      <c r="AB1270" s="60" t="str">
        <f t="shared" si="255"/>
        <v/>
      </c>
      <c r="AC1270" s="21" t="b">
        <f t="shared" si="256"/>
        <v>0</v>
      </c>
      <c r="AD1270" s="21" t="b">
        <f t="shared" si="257"/>
        <v>0</v>
      </c>
      <c r="AE1270" s="21" t="b">
        <f t="shared" si="258"/>
        <v>0</v>
      </c>
      <c r="AF1270" s="21" t="b">
        <f ca="1">OR(AND($AC1270,NOT($AD1270)),AND($AC1270,OR(AND($G1270="",$H1270&lt;&gt;""),AND($G1270&lt;&gt;"",$H1270=""),AND($J1270="",$K1270&lt;&gt;""),AND($J1270&lt;&gt;"",$K1270=""),AND($M1270="",$N1270&lt;&gt;""),AND($M1270&lt;&gt;"",$N1270=""),AND($P1270="",$Q1270&lt;&gt;""),AND($P1270&lt;&gt;"",$Q1270=""),AND($S1270="",$T1270&lt;&gt;""),AND($S1270&lt;&gt;"",$T1270=""),AND($V1270="",$W1270&lt;&gt;""),AND($V1270&lt;&gt;"",$W1270=""))),AND($C1270&lt;&gt;"",$E1270&lt;&gt;"",LEFT(TRIM($C1270),1)&lt;&gt;LEFT(TRIM($E1270),1)),IF(OR($E1270="",$F1270=""),FALSE(),IFERROR(COUNTIF(INDIRECT("UNITS_"&amp;SUBSTITUTE(LEFT($E1270,FIND(" ",$E1270&amp;" ")-1),".","_")),$F1270)=0,TRUE())),AND($B1270&lt;&gt;"",OR(ISNUMBER(SEARCH("outro",LOWER($B1270))),ISNUMBER(SEARCH("divers",LOWER($B1270))),ISNUMBER(SEARCH("etc",LOWER($B1270))))),OR(AND(ISNUMBER(SEARCH("comunic",LOWER($B1270))),LEFT($E1270,3)&lt;&gt;"4.4"),AND(ISNUMBER(SEARCH("monitor",LOWER($B1270))),NOT(OR(LEFT($E1270,3)="1.5",LEFT($E1270,3)="2.5")))),AND($B1270&lt;&gt;"",OR(LEFT($C1270,1)="1",LEFT($C1270,1)="2"),$D1270=""),AND($D1270&lt;&gt;"",NOT(OR(LEFT($C1270,1)="1",LEFT($C1270,1)="2"))),AND($D1270&lt;&gt;"",COUNTIF(' PROJETO'!$B$14:$B$16,$D1270)=0),IF($D1270="",FALSE(),IF(COUNTIF(' PROJETO'!$B$14:$B$16,$D1270)=0,FALSE(),IFERROR(INDEX(' PROJETO'!$C$14:$C$16,MATCH($D1270,' PROJETO'!$B$14:$B$16,0))&lt;&gt;"Sim",FALSE()))))</f>
        <v>0</v>
      </c>
      <c r="AG1270" s="21" t="b">
        <f>AND($AC1270,$Y1270&gt;'CONFG.  LISTAS'!$F$4,$Z1270="",$AA1270="")</f>
        <v>0</v>
      </c>
      <c r="AH1270" s="21" t="str">
        <f t="shared" si="259"/>
        <v/>
      </c>
      <c r="AI1270" s="43" t="str">
        <f ca="1">IF(NOT($AC1270),"",IF(OR($B1270="",$C1270="",$E1270="",$F1270=""),"Preencha descrição, categoria, tipo e unidade.",IF(AND($B1270&lt;&gt;"",OR(LEFT($C1270,1)="1",LEFT($C1270,1)="2"),$D1270=""),"Informe a prática de restauração para itens diretos.",IF(AND($D1270&lt;&gt;"",NOT(OR(LEFT($C1270,1)="1",LEFT($C1270,1)="2"))),"Custos indiretos não devem pertencer a uma prática específica.",IF(AND($D1270&lt;&gt;"",COUNTIF(' PROJETO'!$B$14:$B$16,$D1270)=0),"Prática de restauração inválida ou não cadastrada.",IF(IF($D1270="",FALSE(),IF(COUNTIF(' PROJETO'!$B$14:$B$16,$D1270)=0,FALSE(),IFERROR(INDEX(' PROJETO'!$C$14:$C$16,MATCH($D1270,' PROJETO'!$B$14:$B$16,0))&lt;&gt;"Sim",FALSE()))),"A prática informada no item não foi selecionada na aba Projeto.",IF(AND(MAX($I1270,$L1270,$O1270,$R1270,$U1270,$X1270)&gt;'CONFG.  LISTAS'!$F$4,NOT(OR($Z1270&lt;&gt;"",$AA1270&lt;&gt;""))),"Memorial de cálculo ou anexo obrigatório não informado para item acima do limite.",IF(OR(AND($G1270&lt;&gt;"",$H1270&lt;&gt;"",OR($G1270&lt;=0,$H1270&lt;=0)),AND($J1270&lt;&gt;"",$K1270&lt;&gt;"",OR($J1270&lt;=0,$K1270&lt;=0)),AND($M1270&lt;&gt;"",$N1270&lt;&gt;"",OR($M1270&lt;=0,$N1270&lt;=0)),AND($P1270&lt;&gt;"",$Q1270&lt;&gt;"",OR($P1270&lt;=0,$Q1270&lt;=0)),AND($S1270&lt;&gt;"",$T1270&lt;&gt;"",OR($S1270&lt;=0,$T1270&lt;=0)),AND($V1270&lt;&gt;"",$W1270&lt;&gt;"",OR($V1270&lt;=0,$W1270&lt;=0))),"Revise os valores informados: valor unitário e quantidade devem ser maiores que zero.",IF(OR(AND($G1270="",$H1270&lt;&gt;""),AND($G1270&lt;&gt;"",$H1270=""),AND($J1270="",$K1270&lt;&gt;""),AND($J1270&lt;&gt;"",$K1270=""),AND($M1270="",$N1270&lt;&gt;""),AND($M1270&lt;&gt;"",$N1270=""),AND($P1270="",$Q1270&lt;&gt;""),AND($P1270&lt;&gt;"",$Q1270=""),AND($S1270="",$T1270&lt;&gt;""),AND($S1270&lt;&gt;"",$T1270=""),AND($V1270="",$W1270&lt;&gt;""),AND($V1270&lt;&gt;"",$W1270="")),"Há ano preenchido parcialmente: "&amp;TRIM(IF(AND($G1270="",$H1270&lt;&gt;""),"Ano 1 (falta valor unitário); ","")&amp;IF(AND($G1270&lt;&gt;"",$H1270=""),"Ano 1 (falta quantidade); ","")&amp;IF(AND($J1270="",$K1270&lt;&gt;""),"Ano 2 (falta valor unitário); ","")&amp;IF(AND($J1270&lt;&gt;"",$K1270=""),"Ano 2 (falta quantidade); ","")&amp;IF(AND($M1270="",$N1270&lt;&gt;""),"Ano 3 (falta valor unitário); ","")&amp;IF(AND($M1270&lt;&gt;"",$N1270=""),"Ano 3 (falta quantidade); ","")&amp;IF(AND($P1270="",$Q1270&lt;&gt;""),"Ano 4 (falta valor unitário); ","")&amp;IF(AND($P1270&lt;&gt;"",$Q1270=""),"Ano 4 (falta quantidade); ","")&amp;IF(AND($S1270="",$T1270&lt;&gt;""),"Ano 5 (falta valor unitário); ","")&amp;IF(AND($S1270&lt;&gt;"",$T1270=""),"Ano 5 (falta quantidade); ","")&amp;IF(AND($V1270="",$W1270&lt;&gt;""),"Ano 6 (falta valor unitário); ","")&amp;IF(AND($V1270&lt;&gt;"",$W1270=""),"Ano 6 (falta quantidade); ","")), IF(NOT(OR(AND($G1270&lt;&gt;"",$H1270&lt;&gt;""),AND($J1270&lt;&gt;"",$K1270&lt;&gt;""),AND($M1270&lt;&gt;"",$N1270&lt;&gt;""),AND($P1270&lt;&gt;"",$Q1270&lt;&gt;""),AND($S1270&lt;&gt;"",$T1270&lt;&gt;""),AND($V1270&lt;&gt;"",$W1270&lt;&gt;""))),"Informe pelo menos um ano completo com valor unitário e quantidade.",IF(AND($C1270&lt;&gt;"",$E1270&lt;&gt;"",LEFT(TRIM($C1270),1)&lt;&gt;LEFT(TRIM($E1270),1)),"Categoria e tipo estão incompatíveis.",IF(IF(OR($E1270="",$F1270=""),FALSE(),IFERROR(COUNTIF(INDIRECT("UNITS_"&amp;SUBSTITUTE(LEFT($E1270,FIND(" ",$E1270&amp;" ")-1),".","_")),$F1270)=0,TRUE())),"Unidade incompatível com o tipo selecionado.",IF(OR(AND(ISNUMBER(SEARCH("comunic",LOWER($B1270))),LEFT($E1270,3)&lt;&gt;"4.4"),AND(ISNUMBER(SEARCH("monitor",LOWER($B1270))),NOT(OR(LEFT($E1270,3)="1.5",LEFT($E1270,3)="2.5")))),"Revise a classificação do item conforme as regras de preenchimento.",IF(AND($B1270&lt;&gt;"",OR(ISNUMBER(SEARCH("outro",LOWER($B1270))),ISNUMBER(SEARCH("divers",LOWER($B1270))),ISNUMBER(SEARCH("kit",LOWER($B1270))),ISNUMBER(SEARCH("ferrament",LOWER($B1270))),ISNUMBER(SEARCH("epi",LOWER($B1270)))),NOT(OR($Z1270&lt;&gt;"",$AA1270&lt;&gt;""))),"Descrição muito genérica: detalhe melhor o item e registre o racional no memorial ou em anexo.",IF(AND($Y1270=0,$B1270&lt;&gt;"",OR($G1270&lt;&gt;"",$H1270&lt;&gt;"",$J1270&lt;&gt;"",$K1270&lt;&gt;"",$M1270&lt;&gt;"",$N1270&lt;&gt;"",$P1270&lt;&gt;"",$Q1270&lt;&gt;"",$S1270&lt;&gt;"",$T1270&lt;&gt;"",$V1270&lt;&gt;"",$W1270&lt;&gt;"")),"O item possui dados lançados, mas o total está zerado. Revise os valores informados.","")))))))))))))))</f>
        <v/>
      </c>
    </row>
    <row r="1271" spans="1:35" ht="14.25" customHeight="1" x14ac:dyDescent="0.25">
      <c r="A1271" s="57" t="str">
        <f t="shared" si="247"/>
        <v/>
      </c>
      <c r="B1271" s="61"/>
      <c r="C1271" s="61"/>
      <c r="D1271" s="58"/>
      <c r="E1271" s="61"/>
      <c r="F1271" s="61"/>
      <c r="G1271" s="272"/>
      <c r="H1271" s="62"/>
      <c r="I1271" s="273">
        <f t="shared" si="248"/>
        <v>0</v>
      </c>
      <c r="J1271" s="272"/>
      <c r="K1271" s="62"/>
      <c r="L1271" s="270">
        <f t="shared" si="249"/>
        <v>0</v>
      </c>
      <c r="M1271" s="272"/>
      <c r="N1271" s="62"/>
      <c r="O1271" s="270">
        <f t="shared" si="250"/>
        <v>0</v>
      </c>
      <c r="P1271" s="272"/>
      <c r="Q1271" s="62"/>
      <c r="R1271" s="271">
        <f t="shared" si="251"/>
        <v>0</v>
      </c>
      <c r="S1271" s="272"/>
      <c r="T1271" s="62"/>
      <c r="U1271" s="270">
        <f t="shared" si="252"/>
        <v>0</v>
      </c>
      <c r="V1271" s="272"/>
      <c r="W1271" s="62"/>
      <c r="X1271" s="270">
        <f t="shared" si="253"/>
        <v>0</v>
      </c>
      <c r="Y1271" s="270">
        <f t="shared" si="254"/>
        <v>0</v>
      </c>
      <c r="Z1271" s="61"/>
      <c r="AA1271" s="61"/>
      <c r="AB1271" s="60" t="str">
        <f t="shared" si="255"/>
        <v/>
      </c>
      <c r="AC1271" s="21" t="b">
        <f t="shared" si="256"/>
        <v>0</v>
      </c>
      <c r="AD1271" s="21" t="b">
        <f t="shared" si="257"/>
        <v>0</v>
      </c>
      <c r="AE1271" s="21" t="b">
        <f t="shared" si="258"/>
        <v>0</v>
      </c>
      <c r="AF1271" s="21" t="b">
        <f ca="1">OR(AND($AC1271,NOT($AD1271)),AND($AC1271,OR(AND($G1271="",$H1271&lt;&gt;""),AND($G1271&lt;&gt;"",$H1271=""),AND($J1271="",$K1271&lt;&gt;""),AND($J1271&lt;&gt;"",$K1271=""),AND($M1271="",$N1271&lt;&gt;""),AND($M1271&lt;&gt;"",$N1271=""),AND($P1271="",$Q1271&lt;&gt;""),AND($P1271&lt;&gt;"",$Q1271=""),AND($S1271="",$T1271&lt;&gt;""),AND($S1271&lt;&gt;"",$T1271=""),AND($V1271="",$W1271&lt;&gt;""),AND($V1271&lt;&gt;"",$W1271=""))),AND($C1271&lt;&gt;"",$E1271&lt;&gt;"",LEFT(TRIM($C1271),1)&lt;&gt;LEFT(TRIM($E1271),1)),IF(OR($E1271="",$F1271=""),FALSE(),IFERROR(COUNTIF(INDIRECT("UNITS_"&amp;SUBSTITUTE(LEFT($E1271,FIND(" ",$E1271&amp;" ")-1),".","_")),$F1271)=0,TRUE())),AND($B1271&lt;&gt;"",OR(ISNUMBER(SEARCH("outro",LOWER($B1271))),ISNUMBER(SEARCH("divers",LOWER($B1271))),ISNUMBER(SEARCH("etc",LOWER($B1271))))),OR(AND(ISNUMBER(SEARCH("comunic",LOWER($B1271))),LEFT($E1271,3)&lt;&gt;"4.4"),AND(ISNUMBER(SEARCH("monitor",LOWER($B1271))),NOT(OR(LEFT($E1271,3)="1.5",LEFT($E1271,3)="2.5")))),AND($B1271&lt;&gt;"",OR(LEFT($C1271,1)="1",LEFT($C1271,1)="2"),$D1271=""),AND($D1271&lt;&gt;"",NOT(OR(LEFT($C1271,1)="1",LEFT($C1271,1)="2"))),AND($D1271&lt;&gt;"",COUNTIF(' PROJETO'!$B$14:$B$16,$D1271)=0),IF($D1271="",FALSE(),IF(COUNTIF(' PROJETO'!$B$14:$B$16,$D1271)=0,FALSE(),IFERROR(INDEX(' PROJETO'!$C$14:$C$16,MATCH($D1271,' PROJETO'!$B$14:$B$16,0))&lt;&gt;"Sim",FALSE()))))</f>
        <v>0</v>
      </c>
      <c r="AG1271" s="21" t="b">
        <f>AND($AC1271,$Y1271&gt;'CONFG.  LISTAS'!$F$4,$Z1271="",$AA1271="")</f>
        <v>0</v>
      </c>
      <c r="AH1271" s="21" t="str">
        <f t="shared" si="259"/>
        <v/>
      </c>
      <c r="AI1271" s="43" t="str">
        <f ca="1">IF(NOT($AC1271),"",IF(OR($B1271="",$C1271="",$E1271="",$F1271=""),"Preencha descrição, categoria, tipo e unidade.",IF(AND($B1271&lt;&gt;"",OR(LEFT($C1271,1)="1",LEFT($C1271,1)="2"),$D1271=""),"Informe a prática de restauração para itens diretos.",IF(AND($D1271&lt;&gt;"",NOT(OR(LEFT($C1271,1)="1",LEFT($C1271,1)="2"))),"Custos indiretos não devem pertencer a uma prática específica.",IF(AND($D1271&lt;&gt;"",COUNTIF(' PROJETO'!$B$14:$B$16,$D1271)=0),"Prática de restauração inválida ou não cadastrada.",IF(IF($D1271="",FALSE(),IF(COUNTIF(' PROJETO'!$B$14:$B$16,$D1271)=0,FALSE(),IFERROR(INDEX(' PROJETO'!$C$14:$C$16,MATCH($D1271,' PROJETO'!$B$14:$B$16,0))&lt;&gt;"Sim",FALSE()))),"A prática informada no item não foi selecionada na aba Projeto.",IF(AND(MAX($I1271,$L1271,$O1271,$R1271,$U1271,$X1271)&gt;'CONFG.  LISTAS'!$F$4,NOT(OR($Z1271&lt;&gt;"",$AA1271&lt;&gt;""))),"Memorial de cálculo ou anexo obrigatório não informado para item acima do limite.",IF(OR(AND($G1271&lt;&gt;"",$H1271&lt;&gt;"",OR($G1271&lt;=0,$H1271&lt;=0)),AND($J1271&lt;&gt;"",$K1271&lt;&gt;"",OR($J1271&lt;=0,$K1271&lt;=0)),AND($M1271&lt;&gt;"",$N1271&lt;&gt;"",OR($M1271&lt;=0,$N1271&lt;=0)),AND($P1271&lt;&gt;"",$Q1271&lt;&gt;"",OR($P1271&lt;=0,$Q1271&lt;=0)),AND($S1271&lt;&gt;"",$T1271&lt;&gt;"",OR($S1271&lt;=0,$T1271&lt;=0)),AND($V1271&lt;&gt;"",$W1271&lt;&gt;"",OR($V1271&lt;=0,$W1271&lt;=0))),"Revise os valores informados: valor unitário e quantidade devem ser maiores que zero.",IF(OR(AND($G1271="",$H1271&lt;&gt;""),AND($G1271&lt;&gt;"",$H1271=""),AND($J1271="",$K1271&lt;&gt;""),AND($J1271&lt;&gt;"",$K1271=""),AND($M1271="",$N1271&lt;&gt;""),AND($M1271&lt;&gt;"",$N1271=""),AND($P1271="",$Q1271&lt;&gt;""),AND($P1271&lt;&gt;"",$Q1271=""),AND($S1271="",$T1271&lt;&gt;""),AND($S1271&lt;&gt;"",$T1271=""),AND($V1271="",$W1271&lt;&gt;""),AND($V1271&lt;&gt;"",$W1271="")),"Há ano preenchido parcialmente: "&amp;TRIM(IF(AND($G1271="",$H1271&lt;&gt;""),"Ano 1 (falta valor unitário); ","")&amp;IF(AND($G1271&lt;&gt;"",$H1271=""),"Ano 1 (falta quantidade); ","")&amp;IF(AND($J1271="",$K1271&lt;&gt;""),"Ano 2 (falta valor unitário); ","")&amp;IF(AND($J1271&lt;&gt;"",$K1271=""),"Ano 2 (falta quantidade); ","")&amp;IF(AND($M1271="",$N1271&lt;&gt;""),"Ano 3 (falta valor unitário); ","")&amp;IF(AND($M1271&lt;&gt;"",$N1271=""),"Ano 3 (falta quantidade); ","")&amp;IF(AND($P1271="",$Q1271&lt;&gt;""),"Ano 4 (falta valor unitário); ","")&amp;IF(AND($P1271&lt;&gt;"",$Q1271=""),"Ano 4 (falta quantidade); ","")&amp;IF(AND($S1271="",$T1271&lt;&gt;""),"Ano 5 (falta valor unitário); ","")&amp;IF(AND($S1271&lt;&gt;"",$T1271=""),"Ano 5 (falta quantidade); ","")&amp;IF(AND($V1271="",$W1271&lt;&gt;""),"Ano 6 (falta valor unitário); ","")&amp;IF(AND($V1271&lt;&gt;"",$W1271=""),"Ano 6 (falta quantidade); ","")), IF(NOT(OR(AND($G1271&lt;&gt;"",$H1271&lt;&gt;""),AND($J1271&lt;&gt;"",$K1271&lt;&gt;""),AND($M1271&lt;&gt;"",$N1271&lt;&gt;""),AND($P1271&lt;&gt;"",$Q1271&lt;&gt;""),AND($S1271&lt;&gt;"",$T1271&lt;&gt;""),AND($V1271&lt;&gt;"",$W1271&lt;&gt;""))),"Informe pelo menos um ano completo com valor unitário e quantidade.",IF(AND($C1271&lt;&gt;"",$E1271&lt;&gt;"",LEFT(TRIM($C1271),1)&lt;&gt;LEFT(TRIM($E1271),1)),"Categoria e tipo estão incompatíveis.",IF(IF(OR($E1271="",$F1271=""),FALSE(),IFERROR(COUNTIF(INDIRECT("UNITS_"&amp;SUBSTITUTE(LEFT($E1271,FIND(" ",$E1271&amp;" ")-1),".","_")),$F1271)=0,TRUE())),"Unidade incompatível com o tipo selecionado.",IF(OR(AND(ISNUMBER(SEARCH("comunic",LOWER($B1271))),LEFT($E1271,3)&lt;&gt;"4.4"),AND(ISNUMBER(SEARCH("monitor",LOWER($B1271))),NOT(OR(LEFT($E1271,3)="1.5",LEFT($E1271,3)="2.5")))),"Revise a classificação do item conforme as regras de preenchimento.",IF(AND($B1271&lt;&gt;"",OR(ISNUMBER(SEARCH("outro",LOWER($B1271))),ISNUMBER(SEARCH("divers",LOWER($B1271))),ISNUMBER(SEARCH("kit",LOWER($B1271))),ISNUMBER(SEARCH("ferrament",LOWER($B1271))),ISNUMBER(SEARCH("epi",LOWER($B1271)))),NOT(OR($Z1271&lt;&gt;"",$AA1271&lt;&gt;""))),"Descrição muito genérica: detalhe melhor o item e registre o racional no memorial ou em anexo.",IF(AND($Y1271=0,$B1271&lt;&gt;"",OR($G1271&lt;&gt;"",$H1271&lt;&gt;"",$J1271&lt;&gt;"",$K1271&lt;&gt;"",$M1271&lt;&gt;"",$N1271&lt;&gt;"",$P1271&lt;&gt;"",$Q1271&lt;&gt;"",$S1271&lt;&gt;"",$T1271&lt;&gt;"",$V1271&lt;&gt;"",$W1271&lt;&gt;"")),"O item possui dados lançados, mas o total está zerado. Revise os valores informados.","")))))))))))))))</f>
        <v/>
      </c>
    </row>
    <row r="1272" spans="1:35" ht="14.25" customHeight="1" x14ac:dyDescent="0.25">
      <c r="A1272" s="57" t="str">
        <f t="shared" si="247"/>
        <v/>
      </c>
      <c r="B1272" s="58"/>
      <c r="C1272" s="58"/>
      <c r="D1272" s="58"/>
      <c r="E1272" s="58"/>
      <c r="F1272" s="58"/>
      <c r="G1272" s="269"/>
      <c r="H1272" s="59"/>
      <c r="I1272" s="273">
        <f t="shared" si="248"/>
        <v>0</v>
      </c>
      <c r="J1272" s="269"/>
      <c r="K1272" s="59"/>
      <c r="L1272" s="270">
        <f t="shared" si="249"/>
        <v>0</v>
      </c>
      <c r="M1272" s="269"/>
      <c r="N1272" s="59"/>
      <c r="O1272" s="270">
        <f t="shared" si="250"/>
        <v>0</v>
      </c>
      <c r="P1272" s="269"/>
      <c r="Q1272" s="59"/>
      <c r="R1272" s="271">
        <f t="shared" si="251"/>
        <v>0</v>
      </c>
      <c r="S1272" s="269"/>
      <c r="T1272" s="59"/>
      <c r="U1272" s="270">
        <f t="shared" si="252"/>
        <v>0</v>
      </c>
      <c r="V1272" s="269"/>
      <c r="W1272" s="59"/>
      <c r="X1272" s="270">
        <f t="shared" si="253"/>
        <v>0</v>
      </c>
      <c r="Y1272" s="270">
        <f t="shared" si="254"/>
        <v>0</v>
      </c>
      <c r="Z1272" s="58"/>
      <c r="AA1272" s="58"/>
      <c r="AB1272" s="60" t="str">
        <f t="shared" si="255"/>
        <v/>
      </c>
      <c r="AC1272" s="21" t="b">
        <f t="shared" si="256"/>
        <v>0</v>
      </c>
      <c r="AD1272" s="21" t="b">
        <f t="shared" si="257"/>
        <v>0</v>
      </c>
      <c r="AE1272" s="21" t="b">
        <f t="shared" si="258"/>
        <v>0</v>
      </c>
      <c r="AF1272" s="21" t="b">
        <f ca="1">OR(AND($AC1272,NOT($AD1272)),AND($AC1272,OR(AND($G1272="",$H1272&lt;&gt;""),AND($G1272&lt;&gt;"",$H1272=""),AND($J1272="",$K1272&lt;&gt;""),AND($J1272&lt;&gt;"",$K1272=""),AND($M1272="",$N1272&lt;&gt;""),AND($M1272&lt;&gt;"",$N1272=""),AND($P1272="",$Q1272&lt;&gt;""),AND($P1272&lt;&gt;"",$Q1272=""),AND($S1272="",$T1272&lt;&gt;""),AND($S1272&lt;&gt;"",$T1272=""),AND($V1272="",$W1272&lt;&gt;""),AND($V1272&lt;&gt;"",$W1272=""))),AND($C1272&lt;&gt;"",$E1272&lt;&gt;"",LEFT(TRIM($C1272),1)&lt;&gt;LEFT(TRIM($E1272),1)),IF(OR($E1272="",$F1272=""),FALSE(),IFERROR(COUNTIF(INDIRECT("UNITS_"&amp;SUBSTITUTE(LEFT($E1272,FIND(" ",$E1272&amp;" ")-1),".","_")),$F1272)=0,TRUE())),AND($B1272&lt;&gt;"",OR(ISNUMBER(SEARCH("outro",LOWER($B1272))),ISNUMBER(SEARCH("divers",LOWER($B1272))),ISNUMBER(SEARCH("etc",LOWER($B1272))))),OR(AND(ISNUMBER(SEARCH("comunic",LOWER($B1272))),LEFT($E1272,3)&lt;&gt;"4.4"),AND(ISNUMBER(SEARCH("monitor",LOWER($B1272))),NOT(OR(LEFT($E1272,3)="1.5",LEFT($E1272,3)="2.5")))),AND($B1272&lt;&gt;"",OR(LEFT($C1272,1)="1",LEFT($C1272,1)="2"),$D1272=""),AND($D1272&lt;&gt;"",NOT(OR(LEFT($C1272,1)="1",LEFT($C1272,1)="2"))),AND($D1272&lt;&gt;"",COUNTIF(' PROJETO'!$B$14:$B$16,$D1272)=0),IF($D1272="",FALSE(),IF(COUNTIF(' PROJETO'!$B$14:$B$16,$D1272)=0,FALSE(),IFERROR(INDEX(' PROJETO'!$C$14:$C$16,MATCH($D1272,' PROJETO'!$B$14:$B$16,0))&lt;&gt;"Sim",FALSE()))))</f>
        <v>0</v>
      </c>
      <c r="AG1272" s="21" t="b">
        <f>AND($AC1272,$Y1272&gt;'CONFG.  LISTAS'!$F$4,$Z1272="",$AA1272="")</f>
        <v>0</v>
      </c>
      <c r="AH1272" s="21" t="str">
        <f t="shared" si="259"/>
        <v/>
      </c>
      <c r="AI1272" s="43" t="str">
        <f ca="1">IF(NOT($AC1272),"",IF(OR($B1272="",$C1272="",$E1272="",$F1272=""),"Preencha descrição, categoria, tipo e unidade.",IF(AND($B1272&lt;&gt;"",OR(LEFT($C1272,1)="1",LEFT($C1272,1)="2"),$D1272=""),"Informe a prática de restauração para itens diretos.",IF(AND($D1272&lt;&gt;"",NOT(OR(LEFT($C1272,1)="1",LEFT($C1272,1)="2"))),"Custos indiretos não devem pertencer a uma prática específica.",IF(AND($D1272&lt;&gt;"",COUNTIF(' PROJETO'!$B$14:$B$16,$D1272)=0),"Prática de restauração inválida ou não cadastrada.",IF(IF($D1272="",FALSE(),IF(COUNTIF(' PROJETO'!$B$14:$B$16,$D1272)=0,FALSE(),IFERROR(INDEX(' PROJETO'!$C$14:$C$16,MATCH($D1272,' PROJETO'!$B$14:$B$16,0))&lt;&gt;"Sim",FALSE()))),"A prática informada no item não foi selecionada na aba Projeto.",IF(AND(MAX($I1272,$L1272,$O1272,$R1272,$U1272,$X1272)&gt;'CONFG.  LISTAS'!$F$4,NOT(OR($Z1272&lt;&gt;"",$AA1272&lt;&gt;""))),"Memorial de cálculo ou anexo obrigatório não informado para item acima do limite.",IF(OR(AND($G1272&lt;&gt;"",$H1272&lt;&gt;"",OR($G1272&lt;=0,$H1272&lt;=0)),AND($J1272&lt;&gt;"",$K1272&lt;&gt;"",OR($J1272&lt;=0,$K1272&lt;=0)),AND($M1272&lt;&gt;"",$N1272&lt;&gt;"",OR($M1272&lt;=0,$N1272&lt;=0)),AND($P1272&lt;&gt;"",$Q1272&lt;&gt;"",OR($P1272&lt;=0,$Q1272&lt;=0)),AND($S1272&lt;&gt;"",$T1272&lt;&gt;"",OR($S1272&lt;=0,$T1272&lt;=0)),AND($V1272&lt;&gt;"",$W1272&lt;&gt;"",OR($V1272&lt;=0,$W1272&lt;=0))),"Revise os valores informados: valor unitário e quantidade devem ser maiores que zero.",IF(OR(AND($G1272="",$H1272&lt;&gt;""),AND($G1272&lt;&gt;"",$H1272=""),AND($J1272="",$K1272&lt;&gt;""),AND($J1272&lt;&gt;"",$K1272=""),AND($M1272="",$N1272&lt;&gt;""),AND($M1272&lt;&gt;"",$N1272=""),AND($P1272="",$Q1272&lt;&gt;""),AND($P1272&lt;&gt;"",$Q1272=""),AND($S1272="",$T1272&lt;&gt;""),AND($S1272&lt;&gt;"",$T1272=""),AND($V1272="",$W1272&lt;&gt;""),AND($V1272&lt;&gt;"",$W1272="")),"Há ano preenchido parcialmente: "&amp;TRIM(IF(AND($G1272="",$H1272&lt;&gt;""),"Ano 1 (falta valor unitário); ","")&amp;IF(AND($G1272&lt;&gt;"",$H1272=""),"Ano 1 (falta quantidade); ","")&amp;IF(AND($J1272="",$K1272&lt;&gt;""),"Ano 2 (falta valor unitário); ","")&amp;IF(AND($J1272&lt;&gt;"",$K1272=""),"Ano 2 (falta quantidade); ","")&amp;IF(AND($M1272="",$N1272&lt;&gt;""),"Ano 3 (falta valor unitário); ","")&amp;IF(AND($M1272&lt;&gt;"",$N1272=""),"Ano 3 (falta quantidade); ","")&amp;IF(AND($P1272="",$Q1272&lt;&gt;""),"Ano 4 (falta valor unitário); ","")&amp;IF(AND($P1272&lt;&gt;"",$Q1272=""),"Ano 4 (falta quantidade); ","")&amp;IF(AND($S1272="",$T1272&lt;&gt;""),"Ano 5 (falta valor unitário); ","")&amp;IF(AND($S1272&lt;&gt;"",$T1272=""),"Ano 5 (falta quantidade); ","")&amp;IF(AND($V1272="",$W1272&lt;&gt;""),"Ano 6 (falta valor unitário); ","")&amp;IF(AND($V1272&lt;&gt;"",$W1272=""),"Ano 6 (falta quantidade); ","")), IF(NOT(OR(AND($G1272&lt;&gt;"",$H1272&lt;&gt;""),AND($J1272&lt;&gt;"",$K1272&lt;&gt;""),AND($M1272&lt;&gt;"",$N1272&lt;&gt;""),AND($P1272&lt;&gt;"",$Q1272&lt;&gt;""),AND($S1272&lt;&gt;"",$T1272&lt;&gt;""),AND($V1272&lt;&gt;"",$W1272&lt;&gt;""))),"Informe pelo menos um ano completo com valor unitário e quantidade.",IF(AND($C1272&lt;&gt;"",$E1272&lt;&gt;"",LEFT(TRIM($C1272),1)&lt;&gt;LEFT(TRIM($E1272),1)),"Categoria e tipo estão incompatíveis.",IF(IF(OR($E1272="",$F1272=""),FALSE(),IFERROR(COUNTIF(INDIRECT("UNITS_"&amp;SUBSTITUTE(LEFT($E1272,FIND(" ",$E1272&amp;" ")-1),".","_")),$F1272)=0,TRUE())),"Unidade incompatível com o tipo selecionado.",IF(OR(AND(ISNUMBER(SEARCH("comunic",LOWER($B1272))),LEFT($E1272,3)&lt;&gt;"4.4"),AND(ISNUMBER(SEARCH("monitor",LOWER($B1272))),NOT(OR(LEFT($E1272,3)="1.5",LEFT($E1272,3)="2.5")))),"Revise a classificação do item conforme as regras de preenchimento.",IF(AND($B1272&lt;&gt;"",OR(ISNUMBER(SEARCH("outro",LOWER($B1272))),ISNUMBER(SEARCH("divers",LOWER($B1272))),ISNUMBER(SEARCH("kit",LOWER($B1272))),ISNUMBER(SEARCH("ferrament",LOWER($B1272))),ISNUMBER(SEARCH("epi",LOWER($B1272)))),NOT(OR($Z1272&lt;&gt;"",$AA1272&lt;&gt;""))),"Descrição muito genérica: detalhe melhor o item e registre o racional no memorial ou em anexo.",IF(AND($Y1272=0,$B1272&lt;&gt;"",OR($G1272&lt;&gt;"",$H1272&lt;&gt;"",$J1272&lt;&gt;"",$K1272&lt;&gt;"",$M1272&lt;&gt;"",$N1272&lt;&gt;"",$P1272&lt;&gt;"",$Q1272&lt;&gt;"",$S1272&lt;&gt;"",$T1272&lt;&gt;"",$V1272&lt;&gt;"",$W1272&lt;&gt;"")),"O item possui dados lançados, mas o total está zerado. Revise os valores informados.","")))))))))))))))</f>
        <v/>
      </c>
    </row>
    <row r="1273" spans="1:35" ht="14.25" customHeight="1" x14ac:dyDescent="0.25">
      <c r="A1273" s="57" t="str">
        <f t="shared" si="247"/>
        <v/>
      </c>
      <c r="B1273" s="61"/>
      <c r="C1273" s="61"/>
      <c r="D1273" s="58"/>
      <c r="E1273" s="61"/>
      <c r="F1273" s="61"/>
      <c r="G1273" s="272"/>
      <c r="H1273" s="62"/>
      <c r="I1273" s="273">
        <f t="shared" si="248"/>
        <v>0</v>
      </c>
      <c r="J1273" s="272"/>
      <c r="K1273" s="62"/>
      <c r="L1273" s="270">
        <f t="shared" si="249"/>
        <v>0</v>
      </c>
      <c r="M1273" s="272"/>
      <c r="N1273" s="62"/>
      <c r="O1273" s="270">
        <f t="shared" si="250"/>
        <v>0</v>
      </c>
      <c r="P1273" s="272"/>
      <c r="Q1273" s="62"/>
      <c r="R1273" s="271">
        <f t="shared" si="251"/>
        <v>0</v>
      </c>
      <c r="S1273" s="272"/>
      <c r="T1273" s="62"/>
      <c r="U1273" s="270">
        <f t="shared" si="252"/>
        <v>0</v>
      </c>
      <c r="V1273" s="272"/>
      <c r="W1273" s="62"/>
      <c r="X1273" s="270">
        <f t="shared" si="253"/>
        <v>0</v>
      </c>
      <c r="Y1273" s="270">
        <f t="shared" si="254"/>
        <v>0</v>
      </c>
      <c r="Z1273" s="61"/>
      <c r="AA1273" s="61"/>
      <c r="AB1273" s="60" t="str">
        <f t="shared" si="255"/>
        <v/>
      </c>
      <c r="AC1273" s="21" t="b">
        <f t="shared" si="256"/>
        <v>0</v>
      </c>
      <c r="AD1273" s="21" t="b">
        <f t="shared" si="257"/>
        <v>0</v>
      </c>
      <c r="AE1273" s="21" t="b">
        <f t="shared" si="258"/>
        <v>0</v>
      </c>
      <c r="AF1273" s="21" t="b">
        <f ca="1">OR(AND($AC1273,NOT($AD1273)),AND($AC1273,OR(AND($G1273="",$H1273&lt;&gt;""),AND($G1273&lt;&gt;"",$H1273=""),AND($J1273="",$K1273&lt;&gt;""),AND($J1273&lt;&gt;"",$K1273=""),AND($M1273="",$N1273&lt;&gt;""),AND($M1273&lt;&gt;"",$N1273=""),AND($P1273="",$Q1273&lt;&gt;""),AND($P1273&lt;&gt;"",$Q1273=""),AND($S1273="",$T1273&lt;&gt;""),AND($S1273&lt;&gt;"",$T1273=""),AND($V1273="",$W1273&lt;&gt;""),AND($V1273&lt;&gt;"",$W1273=""))),AND($C1273&lt;&gt;"",$E1273&lt;&gt;"",LEFT(TRIM($C1273),1)&lt;&gt;LEFT(TRIM($E1273),1)),IF(OR($E1273="",$F1273=""),FALSE(),IFERROR(COUNTIF(INDIRECT("UNITS_"&amp;SUBSTITUTE(LEFT($E1273,FIND(" ",$E1273&amp;" ")-1),".","_")),$F1273)=0,TRUE())),AND($B1273&lt;&gt;"",OR(ISNUMBER(SEARCH("outro",LOWER($B1273))),ISNUMBER(SEARCH("divers",LOWER($B1273))),ISNUMBER(SEARCH("etc",LOWER($B1273))))),OR(AND(ISNUMBER(SEARCH("comunic",LOWER($B1273))),LEFT($E1273,3)&lt;&gt;"4.4"),AND(ISNUMBER(SEARCH("monitor",LOWER($B1273))),NOT(OR(LEFT($E1273,3)="1.5",LEFT($E1273,3)="2.5")))),AND($B1273&lt;&gt;"",OR(LEFT($C1273,1)="1",LEFT($C1273,1)="2"),$D1273=""),AND($D1273&lt;&gt;"",NOT(OR(LEFT($C1273,1)="1",LEFT($C1273,1)="2"))),AND($D1273&lt;&gt;"",COUNTIF(' PROJETO'!$B$14:$B$16,$D1273)=0),IF($D1273="",FALSE(),IF(COUNTIF(' PROJETO'!$B$14:$B$16,$D1273)=0,FALSE(),IFERROR(INDEX(' PROJETO'!$C$14:$C$16,MATCH($D1273,' PROJETO'!$B$14:$B$16,0))&lt;&gt;"Sim",FALSE()))))</f>
        <v>0</v>
      </c>
      <c r="AG1273" s="21" t="b">
        <f>AND($AC1273,$Y1273&gt;'CONFG.  LISTAS'!$F$4,$Z1273="",$AA1273="")</f>
        <v>0</v>
      </c>
      <c r="AH1273" s="21" t="str">
        <f t="shared" si="259"/>
        <v/>
      </c>
      <c r="AI1273" s="43" t="str">
        <f ca="1">IF(NOT($AC1273),"",IF(OR($B1273="",$C1273="",$E1273="",$F1273=""),"Preencha descrição, categoria, tipo e unidade.",IF(AND($B1273&lt;&gt;"",OR(LEFT($C1273,1)="1",LEFT($C1273,1)="2"),$D1273=""),"Informe a prática de restauração para itens diretos.",IF(AND($D1273&lt;&gt;"",NOT(OR(LEFT($C1273,1)="1",LEFT($C1273,1)="2"))),"Custos indiretos não devem pertencer a uma prática específica.",IF(AND($D1273&lt;&gt;"",COUNTIF(' PROJETO'!$B$14:$B$16,$D1273)=0),"Prática de restauração inválida ou não cadastrada.",IF(IF($D1273="",FALSE(),IF(COUNTIF(' PROJETO'!$B$14:$B$16,$D1273)=0,FALSE(),IFERROR(INDEX(' PROJETO'!$C$14:$C$16,MATCH($D1273,' PROJETO'!$B$14:$B$16,0))&lt;&gt;"Sim",FALSE()))),"A prática informada no item não foi selecionada na aba Projeto.",IF(AND(MAX($I1273,$L1273,$O1273,$R1273,$U1273,$X1273)&gt;'CONFG.  LISTAS'!$F$4,NOT(OR($Z1273&lt;&gt;"",$AA1273&lt;&gt;""))),"Memorial de cálculo ou anexo obrigatório não informado para item acima do limite.",IF(OR(AND($G1273&lt;&gt;"",$H1273&lt;&gt;"",OR($G1273&lt;=0,$H1273&lt;=0)),AND($J1273&lt;&gt;"",$K1273&lt;&gt;"",OR($J1273&lt;=0,$K1273&lt;=0)),AND($M1273&lt;&gt;"",$N1273&lt;&gt;"",OR($M1273&lt;=0,$N1273&lt;=0)),AND($P1273&lt;&gt;"",$Q1273&lt;&gt;"",OR($P1273&lt;=0,$Q1273&lt;=0)),AND($S1273&lt;&gt;"",$T1273&lt;&gt;"",OR($S1273&lt;=0,$T1273&lt;=0)),AND($V1273&lt;&gt;"",$W1273&lt;&gt;"",OR($V1273&lt;=0,$W1273&lt;=0))),"Revise os valores informados: valor unitário e quantidade devem ser maiores que zero.",IF(OR(AND($G1273="",$H1273&lt;&gt;""),AND($G1273&lt;&gt;"",$H1273=""),AND($J1273="",$K1273&lt;&gt;""),AND($J1273&lt;&gt;"",$K1273=""),AND($M1273="",$N1273&lt;&gt;""),AND($M1273&lt;&gt;"",$N1273=""),AND($P1273="",$Q1273&lt;&gt;""),AND($P1273&lt;&gt;"",$Q1273=""),AND($S1273="",$T1273&lt;&gt;""),AND($S1273&lt;&gt;"",$T1273=""),AND($V1273="",$W1273&lt;&gt;""),AND($V1273&lt;&gt;"",$W1273="")),"Há ano preenchido parcialmente: "&amp;TRIM(IF(AND($G1273="",$H1273&lt;&gt;""),"Ano 1 (falta valor unitário); ","")&amp;IF(AND($G1273&lt;&gt;"",$H1273=""),"Ano 1 (falta quantidade); ","")&amp;IF(AND($J1273="",$K1273&lt;&gt;""),"Ano 2 (falta valor unitário); ","")&amp;IF(AND($J1273&lt;&gt;"",$K1273=""),"Ano 2 (falta quantidade); ","")&amp;IF(AND($M1273="",$N1273&lt;&gt;""),"Ano 3 (falta valor unitário); ","")&amp;IF(AND($M1273&lt;&gt;"",$N1273=""),"Ano 3 (falta quantidade); ","")&amp;IF(AND($P1273="",$Q1273&lt;&gt;""),"Ano 4 (falta valor unitário); ","")&amp;IF(AND($P1273&lt;&gt;"",$Q1273=""),"Ano 4 (falta quantidade); ","")&amp;IF(AND($S1273="",$T1273&lt;&gt;""),"Ano 5 (falta valor unitário); ","")&amp;IF(AND($S1273&lt;&gt;"",$T1273=""),"Ano 5 (falta quantidade); ","")&amp;IF(AND($V1273="",$W1273&lt;&gt;""),"Ano 6 (falta valor unitário); ","")&amp;IF(AND($V1273&lt;&gt;"",$W1273=""),"Ano 6 (falta quantidade); ","")), IF(NOT(OR(AND($G1273&lt;&gt;"",$H1273&lt;&gt;""),AND($J1273&lt;&gt;"",$K1273&lt;&gt;""),AND($M1273&lt;&gt;"",$N1273&lt;&gt;""),AND($P1273&lt;&gt;"",$Q1273&lt;&gt;""),AND($S1273&lt;&gt;"",$T1273&lt;&gt;""),AND($V1273&lt;&gt;"",$W1273&lt;&gt;""))),"Informe pelo menos um ano completo com valor unitário e quantidade.",IF(AND($C1273&lt;&gt;"",$E1273&lt;&gt;"",LEFT(TRIM($C1273),1)&lt;&gt;LEFT(TRIM($E1273),1)),"Categoria e tipo estão incompatíveis.",IF(IF(OR($E1273="",$F1273=""),FALSE(),IFERROR(COUNTIF(INDIRECT("UNITS_"&amp;SUBSTITUTE(LEFT($E1273,FIND(" ",$E1273&amp;" ")-1),".","_")),$F1273)=0,TRUE())),"Unidade incompatível com o tipo selecionado.",IF(OR(AND(ISNUMBER(SEARCH("comunic",LOWER($B1273))),LEFT($E1273,3)&lt;&gt;"4.4"),AND(ISNUMBER(SEARCH("monitor",LOWER($B1273))),NOT(OR(LEFT($E1273,3)="1.5",LEFT($E1273,3)="2.5")))),"Revise a classificação do item conforme as regras de preenchimento.",IF(AND($B1273&lt;&gt;"",OR(ISNUMBER(SEARCH("outro",LOWER($B1273))),ISNUMBER(SEARCH("divers",LOWER($B1273))),ISNUMBER(SEARCH("kit",LOWER($B1273))),ISNUMBER(SEARCH("ferrament",LOWER($B1273))),ISNUMBER(SEARCH("epi",LOWER($B1273)))),NOT(OR($Z1273&lt;&gt;"",$AA1273&lt;&gt;""))),"Descrição muito genérica: detalhe melhor o item e registre o racional no memorial ou em anexo.",IF(AND($Y1273=0,$B1273&lt;&gt;"",OR($G1273&lt;&gt;"",$H1273&lt;&gt;"",$J1273&lt;&gt;"",$K1273&lt;&gt;"",$M1273&lt;&gt;"",$N1273&lt;&gt;"",$P1273&lt;&gt;"",$Q1273&lt;&gt;"",$S1273&lt;&gt;"",$T1273&lt;&gt;"",$V1273&lt;&gt;"",$W1273&lt;&gt;"")),"O item possui dados lançados, mas o total está zerado. Revise os valores informados.","")))))))))))))))</f>
        <v/>
      </c>
    </row>
    <row r="1274" spans="1:35" ht="14.25" customHeight="1" x14ac:dyDescent="0.25">
      <c r="A1274" s="57" t="str">
        <f t="shared" si="247"/>
        <v/>
      </c>
      <c r="B1274" s="58"/>
      <c r="C1274" s="58"/>
      <c r="D1274" s="58"/>
      <c r="E1274" s="58"/>
      <c r="F1274" s="58"/>
      <c r="G1274" s="269"/>
      <c r="H1274" s="59"/>
      <c r="I1274" s="273">
        <f t="shared" si="248"/>
        <v>0</v>
      </c>
      <c r="J1274" s="269"/>
      <c r="K1274" s="59"/>
      <c r="L1274" s="270">
        <f t="shared" si="249"/>
        <v>0</v>
      </c>
      <c r="M1274" s="269"/>
      <c r="N1274" s="59"/>
      <c r="O1274" s="270">
        <f t="shared" si="250"/>
        <v>0</v>
      </c>
      <c r="P1274" s="269"/>
      <c r="Q1274" s="59"/>
      <c r="R1274" s="271">
        <f t="shared" si="251"/>
        <v>0</v>
      </c>
      <c r="S1274" s="269"/>
      <c r="T1274" s="59"/>
      <c r="U1274" s="270">
        <f t="shared" si="252"/>
        <v>0</v>
      </c>
      <c r="V1274" s="269"/>
      <c r="W1274" s="59"/>
      <c r="X1274" s="270">
        <f t="shared" si="253"/>
        <v>0</v>
      </c>
      <c r="Y1274" s="270">
        <f t="shared" si="254"/>
        <v>0</v>
      </c>
      <c r="Z1274" s="58"/>
      <c r="AA1274" s="58"/>
      <c r="AB1274" s="60" t="str">
        <f t="shared" si="255"/>
        <v/>
      </c>
      <c r="AC1274" s="21" t="b">
        <f t="shared" si="256"/>
        <v>0</v>
      </c>
      <c r="AD1274" s="21" t="b">
        <f t="shared" si="257"/>
        <v>0</v>
      </c>
      <c r="AE1274" s="21" t="b">
        <f t="shared" si="258"/>
        <v>0</v>
      </c>
      <c r="AF1274" s="21" t="b">
        <f ca="1">OR(AND($AC1274,NOT($AD1274)),AND($AC1274,OR(AND($G1274="",$H1274&lt;&gt;""),AND($G1274&lt;&gt;"",$H1274=""),AND($J1274="",$K1274&lt;&gt;""),AND($J1274&lt;&gt;"",$K1274=""),AND($M1274="",$N1274&lt;&gt;""),AND($M1274&lt;&gt;"",$N1274=""),AND($P1274="",$Q1274&lt;&gt;""),AND($P1274&lt;&gt;"",$Q1274=""),AND($S1274="",$T1274&lt;&gt;""),AND($S1274&lt;&gt;"",$T1274=""),AND($V1274="",$W1274&lt;&gt;""),AND($V1274&lt;&gt;"",$W1274=""))),AND($C1274&lt;&gt;"",$E1274&lt;&gt;"",LEFT(TRIM($C1274),1)&lt;&gt;LEFT(TRIM($E1274),1)),IF(OR($E1274="",$F1274=""),FALSE(),IFERROR(COUNTIF(INDIRECT("UNITS_"&amp;SUBSTITUTE(LEFT($E1274,FIND(" ",$E1274&amp;" ")-1),".","_")),$F1274)=0,TRUE())),AND($B1274&lt;&gt;"",OR(ISNUMBER(SEARCH("outro",LOWER($B1274))),ISNUMBER(SEARCH("divers",LOWER($B1274))),ISNUMBER(SEARCH("etc",LOWER($B1274))))),OR(AND(ISNUMBER(SEARCH("comunic",LOWER($B1274))),LEFT($E1274,3)&lt;&gt;"4.4"),AND(ISNUMBER(SEARCH("monitor",LOWER($B1274))),NOT(OR(LEFT($E1274,3)="1.5",LEFT($E1274,3)="2.5")))),AND($B1274&lt;&gt;"",OR(LEFT($C1274,1)="1",LEFT($C1274,1)="2"),$D1274=""),AND($D1274&lt;&gt;"",NOT(OR(LEFT($C1274,1)="1",LEFT($C1274,1)="2"))),AND($D1274&lt;&gt;"",COUNTIF(' PROJETO'!$B$14:$B$16,$D1274)=0),IF($D1274="",FALSE(),IF(COUNTIF(' PROJETO'!$B$14:$B$16,$D1274)=0,FALSE(),IFERROR(INDEX(' PROJETO'!$C$14:$C$16,MATCH($D1274,' PROJETO'!$B$14:$B$16,0))&lt;&gt;"Sim",FALSE()))))</f>
        <v>0</v>
      </c>
      <c r="AG1274" s="21" t="b">
        <f>AND($AC1274,$Y1274&gt;'CONFG.  LISTAS'!$F$4,$Z1274="",$AA1274="")</f>
        <v>0</v>
      </c>
      <c r="AH1274" s="21" t="str">
        <f t="shared" si="259"/>
        <v/>
      </c>
      <c r="AI1274" s="43" t="str">
        <f ca="1">IF(NOT($AC1274),"",IF(OR($B1274="",$C1274="",$E1274="",$F1274=""),"Preencha descrição, categoria, tipo e unidade.",IF(AND($B1274&lt;&gt;"",OR(LEFT($C1274,1)="1",LEFT($C1274,1)="2"),$D1274=""),"Informe a prática de restauração para itens diretos.",IF(AND($D1274&lt;&gt;"",NOT(OR(LEFT($C1274,1)="1",LEFT($C1274,1)="2"))),"Custos indiretos não devem pertencer a uma prática específica.",IF(AND($D1274&lt;&gt;"",COUNTIF(' PROJETO'!$B$14:$B$16,$D1274)=0),"Prática de restauração inválida ou não cadastrada.",IF(IF($D1274="",FALSE(),IF(COUNTIF(' PROJETO'!$B$14:$B$16,$D1274)=0,FALSE(),IFERROR(INDEX(' PROJETO'!$C$14:$C$16,MATCH($D1274,' PROJETO'!$B$14:$B$16,0))&lt;&gt;"Sim",FALSE()))),"A prática informada no item não foi selecionada na aba Projeto.",IF(AND(MAX($I1274,$L1274,$O1274,$R1274,$U1274,$X1274)&gt;'CONFG.  LISTAS'!$F$4,NOT(OR($Z1274&lt;&gt;"",$AA1274&lt;&gt;""))),"Memorial de cálculo ou anexo obrigatório não informado para item acima do limite.",IF(OR(AND($G1274&lt;&gt;"",$H1274&lt;&gt;"",OR($G1274&lt;=0,$H1274&lt;=0)),AND($J1274&lt;&gt;"",$K1274&lt;&gt;"",OR($J1274&lt;=0,$K1274&lt;=0)),AND($M1274&lt;&gt;"",$N1274&lt;&gt;"",OR($M1274&lt;=0,$N1274&lt;=0)),AND($P1274&lt;&gt;"",$Q1274&lt;&gt;"",OR($P1274&lt;=0,$Q1274&lt;=0)),AND($S1274&lt;&gt;"",$T1274&lt;&gt;"",OR($S1274&lt;=0,$T1274&lt;=0)),AND($V1274&lt;&gt;"",$W1274&lt;&gt;"",OR($V1274&lt;=0,$W1274&lt;=0))),"Revise os valores informados: valor unitário e quantidade devem ser maiores que zero.",IF(OR(AND($G1274="",$H1274&lt;&gt;""),AND($G1274&lt;&gt;"",$H1274=""),AND($J1274="",$K1274&lt;&gt;""),AND($J1274&lt;&gt;"",$K1274=""),AND($M1274="",$N1274&lt;&gt;""),AND($M1274&lt;&gt;"",$N1274=""),AND($P1274="",$Q1274&lt;&gt;""),AND($P1274&lt;&gt;"",$Q1274=""),AND($S1274="",$T1274&lt;&gt;""),AND($S1274&lt;&gt;"",$T1274=""),AND($V1274="",$W1274&lt;&gt;""),AND($V1274&lt;&gt;"",$W1274="")),"Há ano preenchido parcialmente: "&amp;TRIM(IF(AND($G1274="",$H1274&lt;&gt;""),"Ano 1 (falta valor unitário); ","")&amp;IF(AND($G1274&lt;&gt;"",$H1274=""),"Ano 1 (falta quantidade); ","")&amp;IF(AND($J1274="",$K1274&lt;&gt;""),"Ano 2 (falta valor unitário); ","")&amp;IF(AND($J1274&lt;&gt;"",$K1274=""),"Ano 2 (falta quantidade); ","")&amp;IF(AND($M1274="",$N1274&lt;&gt;""),"Ano 3 (falta valor unitário); ","")&amp;IF(AND($M1274&lt;&gt;"",$N1274=""),"Ano 3 (falta quantidade); ","")&amp;IF(AND($P1274="",$Q1274&lt;&gt;""),"Ano 4 (falta valor unitário); ","")&amp;IF(AND($P1274&lt;&gt;"",$Q1274=""),"Ano 4 (falta quantidade); ","")&amp;IF(AND($S1274="",$T1274&lt;&gt;""),"Ano 5 (falta valor unitário); ","")&amp;IF(AND($S1274&lt;&gt;"",$T1274=""),"Ano 5 (falta quantidade); ","")&amp;IF(AND($V1274="",$W1274&lt;&gt;""),"Ano 6 (falta valor unitário); ","")&amp;IF(AND($V1274&lt;&gt;"",$W1274=""),"Ano 6 (falta quantidade); ","")), IF(NOT(OR(AND($G1274&lt;&gt;"",$H1274&lt;&gt;""),AND($J1274&lt;&gt;"",$K1274&lt;&gt;""),AND($M1274&lt;&gt;"",$N1274&lt;&gt;""),AND($P1274&lt;&gt;"",$Q1274&lt;&gt;""),AND($S1274&lt;&gt;"",$T1274&lt;&gt;""),AND($V1274&lt;&gt;"",$W1274&lt;&gt;""))),"Informe pelo menos um ano completo com valor unitário e quantidade.",IF(AND($C1274&lt;&gt;"",$E1274&lt;&gt;"",LEFT(TRIM($C1274),1)&lt;&gt;LEFT(TRIM($E1274),1)),"Categoria e tipo estão incompatíveis.",IF(IF(OR($E1274="",$F1274=""),FALSE(),IFERROR(COUNTIF(INDIRECT("UNITS_"&amp;SUBSTITUTE(LEFT($E1274,FIND(" ",$E1274&amp;" ")-1),".","_")),$F1274)=0,TRUE())),"Unidade incompatível com o tipo selecionado.",IF(OR(AND(ISNUMBER(SEARCH("comunic",LOWER($B1274))),LEFT($E1274,3)&lt;&gt;"4.4"),AND(ISNUMBER(SEARCH("monitor",LOWER($B1274))),NOT(OR(LEFT($E1274,3)="1.5",LEFT($E1274,3)="2.5")))),"Revise a classificação do item conforme as regras de preenchimento.",IF(AND($B1274&lt;&gt;"",OR(ISNUMBER(SEARCH("outro",LOWER($B1274))),ISNUMBER(SEARCH("divers",LOWER($B1274))),ISNUMBER(SEARCH("kit",LOWER($B1274))),ISNUMBER(SEARCH("ferrament",LOWER($B1274))),ISNUMBER(SEARCH("epi",LOWER($B1274)))),NOT(OR($Z1274&lt;&gt;"",$AA1274&lt;&gt;""))),"Descrição muito genérica: detalhe melhor o item e registre o racional no memorial ou em anexo.",IF(AND($Y1274=0,$B1274&lt;&gt;"",OR($G1274&lt;&gt;"",$H1274&lt;&gt;"",$J1274&lt;&gt;"",$K1274&lt;&gt;"",$M1274&lt;&gt;"",$N1274&lt;&gt;"",$P1274&lt;&gt;"",$Q1274&lt;&gt;"",$S1274&lt;&gt;"",$T1274&lt;&gt;"",$V1274&lt;&gt;"",$W1274&lt;&gt;"")),"O item possui dados lançados, mas o total está zerado. Revise os valores informados.","")))))))))))))))</f>
        <v/>
      </c>
    </row>
    <row r="1275" spans="1:35" ht="14.25" customHeight="1" x14ac:dyDescent="0.25">
      <c r="A1275" s="57" t="str">
        <f t="shared" si="247"/>
        <v/>
      </c>
      <c r="B1275" s="61"/>
      <c r="C1275" s="61"/>
      <c r="D1275" s="58"/>
      <c r="E1275" s="61"/>
      <c r="F1275" s="61"/>
      <c r="G1275" s="272"/>
      <c r="H1275" s="62"/>
      <c r="I1275" s="273">
        <f t="shared" si="248"/>
        <v>0</v>
      </c>
      <c r="J1275" s="272"/>
      <c r="K1275" s="62"/>
      <c r="L1275" s="270">
        <f t="shared" si="249"/>
        <v>0</v>
      </c>
      <c r="M1275" s="272"/>
      <c r="N1275" s="62"/>
      <c r="O1275" s="270">
        <f t="shared" si="250"/>
        <v>0</v>
      </c>
      <c r="P1275" s="272"/>
      <c r="Q1275" s="62"/>
      <c r="R1275" s="271">
        <f t="shared" si="251"/>
        <v>0</v>
      </c>
      <c r="S1275" s="272"/>
      <c r="T1275" s="62"/>
      <c r="U1275" s="270">
        <f t="shared" si="252"/>
        <v>0</v>
      </c>
      <c r="V1275" s="272"/>
      <c r="W1275" s="62"/>
      <c r="X1275" s="270">
        <f t="shared" si="253"/>
        <v>0</v>
      </c>
      <c r="Y1275" s="270">
        <f t="shared" si="254"/>
        <v>0</v>
      </c>
      <c r="Z1275" s="61"/>
      <c r="AA1275" s="61"/>
      <c r="AB1275" s="60" t="str">
        <f t="shared" si="255"/>
        <v/>
      </c>
      <c r="AC1275" s="21" t="b">
        <f t="shared" si="256"/>
        <v>0</v>
      </c>
      <c r="AD1275" s="21" t="b">
        <f t="shared" si="257"/>
        <v>0</v>
      </c>
      <c r="AE1275" s="21" t="b">
        <f t="shared" si="258"/>
        <v>0</v>
      </c>
      <c r="AF1275" s="21" t="b">
        <f ca="1">OR(AND($AC1275,NOT($AD1275)),AND($AC1275,OR(AND($G1275="",$H1275&lt;&gt;""),AND($G1275&lt;&gt;"",$H1275=""),AND($J1275="",$K1275&lt;&gt;""),AND($J1275&lt;&gt;"",$K1275=""),AND($M1275="",$N1275&lt;&gt;""),AND($M1275&lt;&gt;"",$N1275=""),AND($P1275="",$Q1275&lt;&gt;""),AND($P1275&lt;&gt;"",$Q1275=""),AND($S1275="",$T1275&lt;&gt;""),AND($S1275&lt;&gt;"",$T1275=""),AND($V1275="",$W1275&lt;&gt;""),AND($V1275&lt;&gt;"",$W1275=""))),AND($C1275&lt;&gt;"",$E1275&lt;&gt;"",LEFT(TRIM($C1275),1)&lt;&gt;LEFT(TRIM($E1275),1)),IF(OR($E1275="",$F1275=""),FALSE(),IFERROR(COUNTIF(INDIRECT("UNITS_"&amp;SUBSTITUTE(LEFT($E1275,FIND(" ",$E1275&amp;" ")-1),".","_")),$F1275)=0,TRUE())),AND($B1275&lt;&gt;"",OR(ISNUMBER(SEARCH("outro",LOWER($B1275))),ISNUMBER(SEARCH("divers",LOWER($B1275))),ISNUMBER(SEARCH("etc",LOWER($B1275))))),OR(AND(ISNUMBER(SEARCH("comunic",LOWER($B1275))),LEFT($E1275,3)&lt;&gt;"4.4"),AND(ISNUMBER(SEARCH("monitor",LOWER($B1275))),NOT(OR(LEFT($E1275,3)="1.5",LEFT($E1275,3)="2.5")))),AND($B1275&lt;&gt;"",OR(LEFT($C1275,1)="1",LEFT($C1275,1)="2"),$D1275=""),AND($D1275&lt;&gt;"",NOT(OR(LEFT($C1275,1)="1",LEFT($C1275,1)="2"))),AND($D1275&lt;&gt;"",COUNTIF(' PROJETO'!$B$14:$B$16,$D1275)=0),IF($D1275="",FALSE(),IF(COUNTIF(' PROJETO'!$B$14:$B$16,$D1275)=0,FALSE(),IFERROR(INDEX(' PROJETO'!$C$14:$C$16,MATCH($D1275,' PROJETO'!$B$14:$B$16,0))&lt;&gt;"Sim",FALSE()))))</f>
        <v>0</v>
      </c>
      <c r="AG1275" s="21" t="b">
        <f>AND($AC1275,$Y1275&gt;'CONFG.  LISTAS'!$F$4,$Z1275="",$AA1275="")</f>
        <v>0</v>
      </c>
      <c r="AH1275" s="21" t="str">
        <f t="shared" si="259"/>
        <v/>
      </c>
      <c r="AI1275" s="43" t="str">
        <f ca="1">IF(NOT($AC1275),"",IF(OR($B1275="",$C1275="",$E1275="",$F1275=""),"Preencha descrição, categoria, tipo e unidade.",IF(AND($B1275&lt;&gt;"",OR(LEFT($C1275,1)="1",LEFT($C1275,1)="2"),$D1275=""),"Informe a prática de restauração para itens diretos.",IF(AND($D1275&lt;&gt;"",NOT(OR(LEFT($C1275,1)="1",LEFT($C1275,1)="2"))),"Custos indiretos não devem pertencer a uma prática específica.",IF(AND($D1275&lt;&gt;"",COUNTIF(' PROJETO'!$B$14:$B$16,$D1275)=0),"Prática de restauração inválida ou não cadastrada.",IF(IF($D1275="",FALSE(),IF(COUNTIF(' PROJETO'!$B$14:$B$16,$D1275)=0,FALSE(),IFERROR(INDEX(' PROJETO'!$C$14:$C$16,MATCH($D1275,' PROJETO'!$B$14:$B$16,0))&lt;&gt;"Sim",FALSE()))),"A prática informada no item não foi selecionada na aba Projeto.",IF(AND(MAX($I1275,$L1275,$O1275,$R1275,$U1275,$X1275)&gt;'CONFG.  LISTAS'!$F$4,NOT(OR($Z1275&lt;&gt;"",$AA1275&lt;&gt;""))),"Memorial de cálculo ou anexo obrigatório não informado para item acima do limite.",IF(OR(AND($G1275&lt;&gt;"",$H1275&lt;&gt;"",OR($G1275&lt;=0,$H1275&lt;=0)),AND($J1275&lt;&gt;"",$K1275&lt;&gt;"",OR($J1275&lt;=0,$K1275&lt;=0)),AND($M1275&lt;&gt;"",$N1275&lt;&gt;"",OR($M1275&lt;=0,$N1275&lt;=0)),AND($P1275&lt;&gt;"",$Q1275&lt;&gt;"",OR($P1275&lt;=0,$Q1275&lt;=0)),AND($S1275&lt;&gt;"",$T1275&lt;&gt;"",OR($S1275&lt;=0,$T1275&lt;=0)),AND($V1275&lt;&gt;"",$W1275&lt;&gt;"",OR($V1275&lt;=0,$W1275&lt;=0))),"Revise os valores informados: valor unitário e quantidade devem ser maiores que zero.",IF(OR(AND($G1275="",$H1275&lt;&gt;""),AND($G1275&lt;&gt;"",$H1275=""),AND($J1275="",$K1275&lt;&gt;""),AND($J1275&lt;&gt;"",$K1275=""),AND($M1275="",$N1275&lt;&gt;""),AND($M1275&lt;&gt;"",$N1275=""),AND($P1275="",$Q1275&lt;&gt;""),AND($P1275&lt;&gt;"",$Q1275=""),AND($S1275="",$T1275&lt;&gt;""),AND($S1275&lt;&gt;"",$T1275=""),AND($V1275="",$W1275&lt;&gt;""),AND($V1275&lt;&gt;"",$W1275="")),"Há ano preenchido parcialmente: "&amp;TRIM(IF(AND($G1275="",$H1275&lt;&gt;""),"Ano 1 (falta valor unitário); ","")&amp;IF(AND($G1275&lt;&gt;"",$H1275=""),"Ano 1 (falta quantidade); ","")&amp;IF(AND($J1275="",$K1275&lt;&gt;""),"Ano 2 (falta valor unitário); ","")&amp;IF(AND($J1275&lt;&gt;"",$K1275=""),"Ano 2 (falta quantidade); ","")&amp;IF(AND($M1275="",$N1275&lt;&gt;""),"Ano 3 (falta valor unitário); ","")&amp;IF(AND($M1275&lt;&gt;"",$N1275=""),"Ano 3 (falta quantidade); ","")&amp;IF(AND($P1275="",$Q1275&lt;&gt;""),"Ano 4 (falta valor unitário); ","")&amp;IF(AND($P1275&lt;&gt;"",$Q1275=""),"Ano 4 (falta quantidade); ","")&amp;IF(AND($S1275="",$T1275&lt;&gt;""),"Ano 5 (falta valor unitário); ","")&amp;IF(AND($S1275&lt;&gt;"",$T1275=""),"Ano 5 (falta quantidade); ","")&amp;IF(AND($V1275="",$W1275&lt;&gt;""),"Ano 6 (falta valor unitário); ","")&amp;IF(AND($V1275&lt;&gt;"",$W1275=""),"Ano 6 (falta quantidade); ","")), IF(NOT(OR(AND($G1275&lt;&gt;"",$H1275&lt;&gt;""),AND($J1275&lt;&gt;"",$K1275&lt;&gt;""),AND($M1275&lt;&gt;"",$N1275&lt;&gt;""),AND($P1275&lt;&gt;"",$Q1275&lt;&gt;""),AND($S1275&lt;&gt;"",$T1275&lt;&gt;""),AND($V1275&lt;&gt;"",$W1275&lt;&gt;""))),"Informe pelo menos um ano completo com valor unitário e quantidade.",IF(AND($C1275&lt;&gt;"",$E1275&lt;&gt;"",LEFT(TRIM($C1275),1)&lt;&gt;LEFT(TRIM($E1275),1)),"Categoria e tipo estão incompatíveis.",IF(IF(OR($E1275="",$F1275=""),FALSE(),IFERROR(COUNTIF(INDIRECT("UNITS_"&amp;SUBSTITUTE(LEFT($E1275,FIND(" ",$E1275&amp;" ")-1),".","_")),$F1275)=0,TRUE())),"Unidade incompatível com o tipo selecionado.",IF(OR(AND(ISNUMBER(SEARCH("comunic",LOWER($B1275))),LEFT($E1275,3)&lt;&gt;"4.4"),AND(ISNUMBER(SEARCH("monitor",LOWER($B1275))),NOT(OR(LEFT($E1275,3)="1.5",LEFT($E1275,3)="2.5")))),"Revise a classificação do item conforme as regras de preenchimento.",IF(AND($B1275&lt;&gt;"",OR(ISNUMBER(SEARCH("outro",LOWER($B1275))),ISNUMBER(SEARCH("divers",LOWER($B1275))),ISNUMBER(SEARCH("kit",LOWER($B1275))),ISNUMBER(SEARCH("ferrament",LOWER($B1275))),ISNUMBER(SEARCH("epi",LOWER($B1275)))),NOT(OR($Z1275&lt;&gt;"",$AA1275&lt;&gt;""))),"Descrição muito genérica: detalhe melhor o item e registre o racional no memorial ou em anexo.",IF(AND($Y1275=0,$B1275&lt;&gt;"",OR($G1275&lt;&gt;"",$H1275&lt;&gt;"",$J1275&lt;&gt;"",$K1275&lt;&gt;"",$M1275&lt;&gt;"",$N1275&lt;&gt;"",$P1275&lt;&gt;"",$Q1275&lt;&gt;"",$S1275&lt;&gt;"",$T1275&lt;&gt;"",$V1275&lt;&gt;"",$W1275&lt;&gt;"")),"O item possui dados lançados, mas o total está zerado. Revise os valores informados.","")))))))))))))))</f>
        <v/>
      </c>
    </row>
    <row r="1276" spans="1:35" ht="14.25" customHeight="1" x14ac:dyDescent="0.25">
      <c r="A1276" s="57" t="str">
        <f t="shared" si="247"/>
        <v/>
      </c>
      <c r="B1276" s="58"/>
      <c r="C1276" s="58"/>
      <c r="D1276" s="58"/>
      <c r="E1276" s="58"/>
      <c r="F1276" s="58"/>
      <c r="G1276" s="269"/>
      <c r="H1276" s="59"/>
      <c r="I1276" s="273">
        <f t="shared" si="248"/>
        <v>0</v>
      </c>
      <c r="J1276" s="269"/>
      <c r="K1276" s="59"/>
      <c r="L1276" s="270">
        <f t="shared" si="249"/>
        <v>0</v>
      </c>
      <c r="M1276" s="269"/>
      <c r="N1276" s="59"/>
      <c r="O1276" s="270">
        <f t="shared" si="250"/>
        <v>0</v>
      </c>
      <c r="P1276" s="269"/>
      <c r="Q1276" s="59"/>
      <c r="R1276" s="271">
        <f t="shared" si="251"/>
        <v>0</v>
      </c>
      <c r="S1276" s="269"/>
      <c r="T1276" s="59"/>
      <c r="U1276" s="270">
        <f t="shared" si="252"/>
        <v>0</v>
      </c>
      <c r="V1276" s="269"/>
      <c r="W1276" s="59"/>
      <c r="X1276" s="270">
        <f t="shared" si="253"/>
        <v>0</v>
      </c>
      <c r="Y1276" s="270">
        <f t="shared" si="254"/>
        <v>0</v>
      </c>
      <c r="Z1276" s="58"/>
      <c r="AA1276" s="58"/>
      <c r="AB1276" s="60" t="str">
        <f t="shared" si="255"/>
        <v/>
      </c>
      <c r="AC1276" s="21" t="b">
        <f t="shared" si="256"/>
        <v>0</v>
      </c>
      <c r="AD1276" s="21" t="b">
        <f t="shared" si="257"/>
        <v>0</v>
      </c>
      <c r="AE1276" s="21" t="b">
        <f t="shared" si="258"/>
        <v>0</v>
      </c>
      <c r="AF1276" s="21" t="b">
        <f ca="1">OR(AND($AC1276,NOT($AD1276)),AND($AC1276,OR(AND($G1276="",$H1276&lt;&gt;""),AND($G1276&lt;&gt;"",$H1276=""),AND($J1276="",$K1276&lt;&gt;""),AND($J1276&lt;&gt;"",$K1276=""),AND($M1276="",$N1276&lt;&gt;""),AND($M1276&lt;&gt;"",$N1276=""),AND($P1276="",$Q1276&lt;&gt;""),AND($P1276&lt;&gt;"",$Q1276=""),AND($S1276="",$T1276&lt;&gt;""),AND($S1276&lt;&gt;"",$T1276=""),AND($V1276="",$W1276&lt;&gt;""),AND($V1276&lt;&gt;"",$W1276=""))),AND($C1276&lt;&gt;"",$E1276&lt;&gt;"",LEFT(TRIM($C1276),1)&lt;&gt;LEFT(TRIM($E1276),1)),IF(OR($E1276="",$F1276=""),FALSE(),IFERROR(COUNTIF(INDIRECT("UNITS_"&amp;SUBSTITUTE(LEFT($E1276,FIND(" ",$E1276&amp;" ")-1),".","_")),$F1276)=0,TRUE())),AND($B1276&lt;&gt;"",OR(ISNUMBER(SEARCH("outro",LOWER($B1276))),ISNUMBER(SEARCH("divers",LOWER($B1276))),ISNUMBER(SEARCH("etc",LOWER($B1276))))),OR(AND(ISNUMBER(SEARCH("comunic",LOWER($B1276))),LEFT($E1276,3)&lt;&gt;"4.4"),AND(ISNUMBER(SEARCH("monitor",LOWER($B1276))),NOT(OR(LEFT($E1276,3)="1.5",LEFT($E1276,3)="2.5")))),AND($B1276&lt;&gt;"",OR(LEFT($C1276,1)="1",LEFT($C1276,1)="2"),$D1276=""),AND($D1276&lt;&gt;"",NOT(OR(LEFT($C1276,1)="1",LEFT($C1276,1)="2"))),AND($D1276&lt;&gt;"",COUNTIF(' PROJETO'!$B$14:$B$16,$D1276)=0),IF($D1276="",FALSE(),IF(COUNTIF(' PROJETO'!$B$14:$B$16,$D1276)=0,FALSE(),IFERROR(INDEX(' PROJETO'!$C$14:$C$16,MATCH($D1276,' PROJETO'!$B$14:$B$16,0))&lt;&gt;"Sim",FALSE()))))</f>
        <v>0</v>
      </c>
      <c r="AG1276" s="21" t="b">
        <f>AND($AC1276,$Y1276&gt;'CONFG.  LISTAS'!$F$4,$Z1276="",$AA1276="")</f>
        <v>0</v>
      </c>
      <c r="AH1276" s="21" t="str">
        <f t="shared" si="259"/>
        <v/>
      </c>
      <c r="AI1276" s="43" t="str">
        <f ca="1">IF(NOT($AC1276),"",IF(OR($B1276="",$C1276="",$E1276="",$F1276=""),"Preencha descrição, categoria, tipo e unidade.",IF(AND($B1276&lt;&gt;"",OR(LEFT($C1276,1)="1",LEFT($C1276,1)="2"),$D1276=""),"Informe a prática de restauração para itens diretos.",IF(AND($D1276&lt;&gt;"",NOT(OR(LEFT($C1276,1)="1",LEFT($C1276,1)="2"))),"Custos indiretos não devem pertencer a uma prática específica.",IF(AND($D1276&lt;&gt;"",COUNTIF(' PROJETO'!$B$14:$B$16,$D1276)=0),"Prática de restauração inválida ou não cadastrada.",IF(IF($D1276="",FALSE(),IF(COUNTIF(' PROJETO'!$B$14:$B$16,$D1276)=0,FALSE(),IFERROR(INDEX(' PROJETO'!$C$14:$C$16,MATCH($D1276,' PROJETO'!$B$14:$B$16,0))&lt;&gt;"Sim",FALSE()))),"A prática informada no item não foi selecionada na aba Projeto.",IF(AND(MAX($I1276,$L1276,$O1276,$R1276,$U1276,$X1276)&gt;'CONFG.  LISTAS'!$F$4,NOT(OR($Z1276&lt;&gt;"",$AA1276&lt;&gt;""))),"Memorial de cálculo ou anexo obrigatório não informado para item acima do limite.",IF(OR(AND($G1276&lt;&gt;"",$H1276&lt;&gt;"",OR($G1276&lt;=0,$H1276&lt;=0)),AND($J1276&lt;&gt;"",$K1276&lt;&gt;"",OR($J1276&lt;=0,$K1276&lt;=0)),AND($M1276&lt;&gt;"",$N1276&lt;&gt;"",OR($M1276&lt;=0,$N1276&lt;=0)),AND($P1276&lt;&gt;"",$Q1276&lt;&gt;"",OR($P1276&lt;=0,$Q1276&lt;=0)),AND($S1276&lt;&gt;"",$T1276&lt;&gt;"",OR($S1276&lt;=0,$T1276&lt;=0)),AND($V1276&lt;&gt;"",$W1276&lt;&gt;"",OR($V1276&lt;=0,$W1276&lt;=0))),"Revise os valores informados: valor unitário e quantidade devem ser maiores que zero.",IF(OR(AND($G1276="",$H1276&lt;&gt;""),AND($G1276&lt;&gt;"",$H1276=""),AND($J1276="",$K1276&lt;&gt;""),AND($J1276&lt;&gt;"",$K1276=""),AND($M1276="",$N1276&lt;&gt;""),AND($M1276&lt;&gt;"",$N1276=""),AND($P1276="",$Q1276&lt;&gt;""),AND($P1276&lt;&gt;"",$Q1276=""),AND($S1276="",$T1276&lt;&gt;""),AND($S1276&lt;&gt;"",$T1276=""),AND($V1276="",$W1276&lt;&gt;""),AND($V1276&lt;&gt;"",$W1276="")),"Há ano preenchido parcialmente: "&amp;TRIM(IF(AND($G1276="",$H1276&lt;&gt;""),"Ano 1 (falta valor unitário); ","")&amp;IF(AND($G1276&lt;&gt;"",$H1276=""),"Ano 1 (falta quantidade); ","")&amp;IF(AND($J1276="",$K1276&lt;&gt;""),"Ano 2 (falta valor unitário); ","")&amp;IF(AND($J1276&lt;&gt;"",$K1276=""),"Ano 2 (falta quantidade); ","")&amp;IF(AND($M1276="",$N1276&lt;&gt;""),"Ano 3 (falta valor unitário); ","")&amp;IF(AND($M1276&lt;&gt;"",$N1276=""),"Ano 3 (falta quantidade); ","")&amp;IF(AND($P1276="",$Q1276&lt;&gt;""),"Ano 4 (falta valor unitário); ","")&amp;IF(AND($P1276&lt;&gt;"",$Q1276=""),"Ano 4 (falta quantidade); ","")&amp;IF(AND($S1276="",$T1276&lt;&gt;""),"Ano 5 (falta valor unitário); ","")&amp;IF(AND($S1276&lt;&gt;"",$T1276=""),"Ano 5 (falta quantidade); ","")&amp;IF(AND($V1276="",$W1276&lt;&gt;""),"Ano 6 (falta valor unitário); ","")&amp;IF(AND($V1276&lt;&gt;"",$W1276=""),"Ano 6 (falta quantidade); ","")), IF(NOT(OR(AND($G1276&lt;&gt;"",$H1276&lt;&gt;""),AND($J1276&lt;&gt;"",$K1276&lt;&gt;""),AND($M1276&lt;&gt;"",$N1276&lt;&gt;""),AND($P1276&lt;&gt;"",$Q1276&lt;&gt;""),AND($S1276&lt;&gt;"",$T1276&lt;&gt;""),AND($V1276&lt;&gt;"",$W1276&lt;&gt;""))),"Informe pelo menos um ano completo com valor unitário e quantidade.",IF(AND($C1276&lt;&gt;"",$E1276&lt;&gt;"",LEFT(TRIM($C1276),1)&lt;&gt;LEFT(TRIM($E1276),1)),"Categoria e tipo estão incompatíveis.",IF(IF(OR($E1276="",$F1276=""),FALSE(),IFERROR(COUNTIF(INDIRECT("UNITS_"&amp;SUBSTITUTE(LEFT($E1276,FIND(" ",$E1276&amp;" ")-1),".","_")),$F1276)=0,TRUE())),"Unidade incompatível com o tipo selecionado.",IF(OR(AND(ISNUMBER(SEARCH("comunic",LOWER($B1276))),LEFT($E1276,3)&lt;&gt;"4.4"),AND(ISNUMBER(SEARCH("monitor",LOWER($B1276))),NOT(OR(LEFT($E1276,3)="1.5",LEFT($E1276,3)="2.5")))),"Revise a classificação do item conforme as regras de preenchimento.",IF(AND($B1276&lt;&gt;"",OR(ISNUMBER(SEARCH("outro",LOWER($B1276))),ISNUMBER(SEARCH("divers",LOWER($B1276))),ISNUMBER(SEARCH("kit",LOWER($B1276))),ISNUMBER(SEARCH("ferrament",LOWER($B1276))),ISNUMBER(SEARCH("epi",LOWER($B1276)))),NOT(OR($Z1276&lt;&gt;"",$AA1276&lt;&gt;""))),"Descrição muito genérica: detalhe melhor o item e registre o racional no memorial ou em anexo.",IF(AND($Y1276=0,$B1276&lt;&gt;"",OR($G1276&lt;&gt;"",$H1276&lt;&gt;"",$J1276&lt;&gt;"",$K1276&lt;&gt;"",$M1276&lt;&gt;"",$N1276&lt;&gt;"",$P1276&lt;&gt;"",$Q1276&lt;&gt;"",$S1276&lt;&gt;"",$T1276&lt;&gt;"",$V1276&lt;&gt;"",$W1276&lt;&gt;"")),"O item possui dados lançados, mas o total está zerado. Revise os valores informados.","")))))))))))))))</f>
        <v/>
      </c>
    </row>
    <row r="1277" spans="1:35" ht="14.25" customHeight="1" x14ac:dyDescent="0.25">
      <c r="A1277" s="57" t="str">
        <f t="shared" si="247"/>
        <v/>
      </c>
      <c r="B1277" s="61"/>
      <c r="C1277" s="61"/>
      <c r="D1277" s="58"/>
      <c r="E1277" s="61"/>
      <c r="F1277" s="61"/>
      <c r="G1277" s="272"/>
      <c r="H1277" s="62"/>
      <c r="I1277" s="273">
        <f t="shared" si="248"/>
        <v>0</v>
      </c>
      <c r="J1277" s="272"/>
      <c r="K1277" s="62"/>
      <c r="L1277" s="270">
        <f t="shared" si="249"/>
        <v>0</v>
      </c>
      <c r="M1277" s="272"/>
      <c r="N1277" s="62"/>
      <c r="O1277" s="270">
        <f t="shared" si="250"/>
        <v>0</v>
      </c>
      <c r="P1277" s="272"/>
      <c r="Q1277" s="62"/>
      <c r="R1277" s="271">
        <f t="shared" si="251"/>
        <v>0</v>
      </c>
      <c r="S1277" s="272"/>
      <c r="T1277" s="62"/>
      <c r="U1277" s="270">
        <f t="shared" si="252"/>
        <v>0</v>
      </c>
      <c r="V1277" s="272"/>
      <c r="W1277" s="62"/>
      <c r="X1277" s="270">
        <f t="shared" si="253"/>
        <v>0</v>
      </c>
      <c r="Y1277" s="270">
        <f t="shared" si="254"/>
        <v>0</v>
      </c>
      <c r="Z1277" s="61"/>
      <c r="AA1277" s="61"/>
      <c r="AB1277" s="60" t="str">
        <f t="shared" si="255"/>
        <v/>
      </c>
      <c r="AC1277" s="21" t="b">
        <f t="shared" si="256"/>
        <v>0</v>
      </c>
      <c r="AD1277" s="21" t="b">
        <f t="shared" si="257"/>
        <v>0</v>
      </c>
      <c r="AE1277" s="21" t="b">
        <f t="shared" si="258"/>
        <v>0</v>
      </c>
      <c r="AF1277" s="21" t="b">
        <f ca="1">OR(AND($AC1277,NOT($AD1277)),AND($AC1277,OR(AND($G1277="",$H1277&lt;&gt;""),AND($G1277&lt;&gt;"",$H1277=""),AND($J1277="",$K1277&lt;&gt;""),AND($J1277&lt;&gt;"",$K1277=""),AND($M1277="",$N1277&lt;&gt;""),AND($M1277&lt;&gt;"",$N1277=""),AND($P1277="",$Q1277&lt;&gt;""),AND($P1277&lt;&gt;"",$Q1277=""),AND($S1277="",$T1277&lt;&gt;""),AND($S1277&lt;&gt;"",$T1277=""),AND($V1277="",$W1277&lt;&gt;""),AND($V1277&lt;&gt;"",$W1277=""))),AND($C1277&lt;&gt;"",$E1277&lt;&gt;"",LEFT(TRIM($C1277),1)&lt;&gt;LEFT(TRIM($E1277),1)),IF(OR($E1277="",$F1277=""),FALSE(),IFERROR(COUNTIF(INDIRECT("UNITS_"&amp;SUBSTITUTE(LEFT($E1277,FIND(" ",$E1277&amp;" ")-1),".","_")),$F1277)=0,TRUE())),AND($B1277&lt;&gt;"",OR(ISNUMBER(SEARCH("outro",LOWER($B1277))),ISNUMBER(SEARCH("divers",LOWER($B1277))),ISNUMBER(SEARCH("etc",LOWER($B1277))))),OR(AND(ISNUMBER(SEARCH("comunic",LOWER($B1277))),LEFT($E1277,3)&lt;&gt;"4.4"),AND(ISNUMBER(SEARCH("monitor",LOWER($B1277))),NOT(OR(LEFT($E1277,3)="1.5",LEFT($E1277,3)="2.5")))),AND($B1277&lt;&gt;"",OR(LEFT($C1277,1)="1",LEFT($C1277,1)="2"),$D1277=""),AND($D1277&lt;&gt;"",NOT(OR(LEFT($C1277,1)="1",LEFT($C1277,1)="2"))),AND($D1277&lt;&gt;"",COUNTIF(' PROJETO'!$B$14:$B$16,$D1277)=0),IF($D1277="",FALSE(),IF(COUNTIF(' PROJETO'!$B$14:$B$16,$D1277)=0,FALSE(),IFERROR(INDEX(' PROJETO'!$C$14:$C$16,MATCH($D1277,' PROJETO'!$B$14:$B$16,0))&lt;&gt;"Sim",FALSE()))))</f>
        <v>0</v>
      </c>
      <c r="AG1277" s="21" t="b">
        <f>AND($AC1277,$Y1277&gt;'CONFG.  LISTAS'!$F$4,$Z1277="",$AA1277="")</f>
        <v>0</v>
      </c>
      <c r="AH1277" s="21" t="str">
        <f t="shared" si="259"/>
        <v/>
      </c>
      <c r="AI1277" s="43" t="str">
        <f ca="1">IF(NOT($AC1277),"",IF(OR($B1277="",$C1277="",$E1277="",$F1277=""),"Preencha descrição, categoria, tipo e unidade.",IF(AND($B1277&lt;&gt;"",OR(LEFT($C1277,1)="1",LEFT($C1277,1)="2"),$D1277=""),"Informe a prática de restauração para itens diretos.",IF(AND($D1277&lt;&gt;"",NOT(OR(LEFT($C1277,1)="1",LEFT($C1277,1)="2"))),"Custos indiretos não devem pertencer a uma prática específica.",IF(AND($D1277&lt;&gt;"",COUNTIF(' PROJETO'!$B$14:$B$16,$D1277)=0),"Prática de restauração inválida ou não cadastrada.",IF(IF($D1277="",FALSE(),IF(COUNTIF(' PROJETO'!$B$14:$B$16,$D1277)=0,FALSE(),IFERROR(INDEX(' PROJETO'!$C$14:$C$16,MATCH($D1277,' PROJETO'!$B$14:$B$16,0))&lt;&gt;"Sim",FALSE()))),"A prática informada no item não foi selecionada na aba Projeto.",IF(AND(MAX($I1277,$L1277,$O1277,$R1277,$U1277,$X1277)&gt;'CONFG.  LISTAS'!$F$4,NOT(OR($Z1277&lt;&gt;"",$AA1277&lt;&gt;""))),"Memorial de cálculo ou anexo obrigatório não informado para item acima do limite.",IF(OR(AND($G1277&lt;&gt;"",$H1277&lt;&gt;"",OR($G1277&lt;=0,$H1277&lt;=0)),AND($J1277&lt;&gt;"",$K1277&lt;&gt;"",OR($J1277&lt;=0,$K1277&lt;=0)),AND($M1277&lt;&gt;"",$N1277&lt;&gt;"",OR($M1277&lt;=0,$N1277&lt;=0)),AND($P1277&lt;&gt;"",$Q1277&lt;&gt;"",OR($P1277&lt;=0,$Q1277&lt;=0)),AND($S1277&lt;&gt;"",$T1277&lt;&gt;"",OR($S1277&lt;=0,$T1277&lt;=0)),AND($V1277&lt;&gt;"",$W1277&lt;&gt;"",OR($V1277&lt;=0,$W1277&lt;=0))),"Revise os valores informados: valor unitário e quantidade devem ser maiores que zero.",IF(OR(AND($G1277="",$H1277&lt;&gt;""),AND($G1277&lt;&gt;"",$H1277=""),AND($J1277="",$K1277&lt;&gt;""),AND($J1277&lt;&gt;"",$K1277=""),AND($M1277="",$N1277&lt;&gt;""),AND($M1277&lt;&gt;"",$N1277=""),AND($P1277="",$Q1277&lt;&gt;""),AND($P1277&lt;&gt;"",$Q1277=""),AND($S1277="",$T1277&lt;&gt;""),AND($S1277&lt;&gt;"",$T1277=""),AND($V1277="",$W1277&lt;&gt;""),AND($V1277&lt;&gt;"",$W1277="")),"Há ano preenchido parcialmente: "&amp;TRIM(IF(AND($G1277="",$H1277&lt;&gt;""),"Ano 1 (falta valor unitário); ","")&amp;IF(AND($G1277&lt;&gt;"",$H1277=""),"Ano 1 (falta quantidade); ","")&amp;IF(AND($J1277="",$K1277&lt;&gt;""),"Ano 2 (falta valor unitário); ","")&amp;IF(AND($J1277&lt;&gt;"",$K1277=""),"Ano 2 (falta quantidade); ","")&amp;IF(AND($M1277="",$N1277&lt;&gt;""),"Ano 3 (falta valor unitário); ","")&amp;IF(AND($M1277&lt;&gt;"",$N1277=""),"Ano 3 (falta quantidade); ","")&amp;IF(AND($P1277="",$Q1277&lt;&gt;""),"Ano 4 (falta valor unitário); ","")&amp;IF(AND($P1277&lt;&gt;"",$Q1277=""),"Ano 4 (falta quantidade); ","")&amp;IF(AND($S1277="",$T1277&lt;&gt;""),"Ano 5 (falta valor unitário); ","")&amp;IF(AND($S1277&lt;&gt;"",$T1277=""),"Ano 5 (falta quantidade); ","")&amp;IF(AND($V1277="",$W1277&lt;&gt;""),"Ano 6 (falta valor unitário); ","")&amp;IF(AND($V1277&lt;&gt;"",$W1277=""),"Ano 6 (falta quantidade); ","")), IF(NOT(OR(AND($G1277&lt;&gt;"",$H1277&lt;&gt;""),AND($J1277&lt;&gt;"",$K1277&lt;&gt;""),AND($M1277&lt;&gt;"",$N1277&lt;&gt;""),AND($P1277&lt;&gt;"",$Q1277&lt;&gt;""),AND($S1277&lt;&gt;"",$T1277&lt;&gt;""),AND($V1277&lt;&gt;"",$W1277&lt;&gt;""))),"Informe pelo menos um ano completo com valor unitário e quantidade.",IF(AND($C1277&lt;&gt;"",$E1277&lt;&gt;"",LEFT(TRIM($C1277),1)&lt;&gt;LEFT(TRIM($E1277),1)),"Categoria e tipo estão incompatíveis.",IF(IF(OR($E1277="",$F1277=""),FALSE(),IFERROR(COUNTIF(INDIRECT("UNITS_"&amp;SUBSTITUTE(LEFT($E1277,FIND(" ",$E1277&amp;" ")-1),".","_")),$F1277)=0,TRUE())),"Unidade incompatível com o tipo selecionado.",IF(OR(AND(ISNUMBER(SEARCH("comunic",LOWER($B1277))),LEFT($E1277,3)&lt;&gt;"4.4"),AND(ISNUMBER(SEARCH("monitor",LOWER($B1277))),NOT(OR(LEFT($E1277,3)="1.5",LEFT($E1277,3)="2.5")))),"Revise a classificação do item conforme as regras de preenchimento.",IF(AND($B1277&lt;&gt;"",OR(ISNUMBER(SEARCH("outro",LOWER($B1277))),ISNUMBER(SEARCH("divers",LOWER($B1277))),ISNUMBER(SEARCH("kit",LOWER($B1277))),ISNUMBER(SEARCH("ferrament",LOWER($B1277))),ISNUMBER(SEARCH("epi",LOWER($B1277)))),NOT(OR($Z1277&lt;&gt;"",$AA1277&lt;&gt;""))),"Descrição muito genérica: detalhe melhor o item e registre o racional no memorial ou em anexo.",IF(AND($Y1277=0,$B1277&lt;&gt;"",OR($G1277&lt;&gt;"",$H1277&lt;&gt;"",$J1277&lt;&gt;"",$K1277&lt;&gt;"",$M1277&lt;&gt;"",$N1277&lt;&gt;"",$P1277&lt;&gt;"",$Q1277&lt;&gt;"",$S1277&lt;&gt;"",$T1277&lt;&gt;"",$V1277&lt;&gt;"",$W1277&lt;&gt;"")),"O item possui dados lançados, mas o total está zerado. Revise os valores informados.","")))))))))))))))</f>
        <v/>
      </c>
    </row>
    <row r="1278" spans="1:35" ht="14.25" customHeight="1" x14ac:dyDescent="0.25">
      <c r="A1278" s="57" t="str">
        <f t="shared" si="247"/>
        <v/>
      </c>
      <c r="B1278" s="58"/>
      <c r="C1278" s="58"/>
      <c r="D1278" s="58"/>
      <c r="E1278" s="58"/>
      <c r="F1278" s="58"/>
      <c r="G1278" s="269"/>
      <c r="H1278" s="59"/>
      <c r="I1278" s="273">
        <f t="shared" si="248"/>
        <v>0</v>
      </c>
      <c r="J1278" s="269"/>
      <c r="K1278" s="59"/>
      <c r="L1278" s="270">
        <f t="shared" si="249"/>
        <v>0</v>
      </c>
      <c r="M1278" s="269"/>
      <c r="N1278" s="59"/>
      <c r="O1278" s="270">
        <f t="shared" si="250"/>
        <v>0</v>
      </c>
      <c r="P1278" s="269"/>
      <c r="Q1278" s="59"/>
      <c r="R1278" s="271">
        <f t="shared" si="251"/>
        <v>0</v>
      </c>
      <c r="S1278" s="269"/>
      <c r="T1278" s="59"/>
      <c r="U1278" s="270">
        <f t="shared" si="252"/>
        <v>0</v>
      </c>
      <c r="V1278" s="269"/>
      <c r="W1278" s="59"/>
      <c r="X1278" s="270">
        <f t="shared" si="253"/>
        <v>0</v>
      </c>
      <c r="Y1278" s="270">
        <f t="shared" si="254"/>
        <v>0</v>
      </c>
      <c r="Z1278" s="58"/>
      <c r="AA1278" s="58"/>
      <c r="AB1278" s="60" t="str">
        <f t="shared" si="255"/>
        <v/>
      </c>
      <c r="AC1278" s="21" t="b">
        <f t="shared" si="256"/>
        <v>0</v>
      </c>
      <c r="AD1278" s="21" t="b">
        <f t="shared" si="257"/>
        <v>0</v>
      </c>
      <c r="AE1278" s="21" t="b">
        <f t="shared" si="258"/>
        <v>0</v>
      </c>
      <c r="AF1278" s="21" t="b">
        <f ca="1">OR(AND($AC1278,NOT($AD1278)),AND($AC1278,OR(AND($G1278="",$H1278&lt;&gt;""),AND($G1278&lt;&gt;"",$H1278=""),AND($J1278="",$K1278&lt;&gt;""),AND($J1278&lt;&gt;"",$K1278=""),AND($M1278="",$N1278&lt;&gt;""),AND($M1278&lt;&gt;"",$N1278=""),AND($P1278="",$Q1278&lt;&gt;""),AND($P1278&lt;&gt;"",$Q1278=""),AND($S1278="",$T1278&lt;&gt;""),AND($S1278&lt;&gt;"",$T1278=""),AND($V1278="",$W1278&lt;&gt;""),AND($V1278&lt;&gt;"",$W1278=""))),AND($C1278&lt;&gt;"",$E1278&lt;&gt;"",LEFT(TRIM($C1278),1)&lt;&gt;LEFT(TRIM($E1278),1)),IF(OR($E1278="",$F1278=""),FALSE(),IFERROR(COUNTIF(INDIRECT("UNITS_"&amp;SUBSTITUTE(LEFT($E1278,FIND(" ",$E1278&amp;" ")-1),".","_")),$F1278)=0,TRUE())),AND($B1278&lt;&gt;"",OR(ISNUMBER(SEARCH("outro",LOWER($B1278))),ISNUMBER(SEARCH("divers",LOWER($B1278))),ISNUMBER(SEARCH("etc",LOWER($B1278))))),OR(AND(ISNUMBER(SEARCH("comunic",LOWER($B1278))),LEFT($E1278,3)&lt;&gt;"4.4"),AND(ISNUMBER(SEARCH("monitor",LOWER($B1278))),NOT(OR(LEFT($E1278,3)="1.5",LEFT($E1278,3)="2.5")))),AND($B1278&lt;&gt;"",OR(LEFT($C1278,1)="1",LEFT($C1278,1)="2"),$D1278=""),AND($D1278&lt;&gt;"",NOT(OR(LEFT($C1278,1)="1",LEFT($C1278,1)="2"))),AND($D1278&lt;&gt;"",COUNTIF(' PROJETO'!$B$14:$B$16,$D1278)=0),IF($D1278="",FALSE(),IF(COUNTIF(' PROJETO'!$B$14:$B$16,$D1278)=0,FALSE(),IFERROR(INDEX(' PROJETO'!$C$14:$C$16,MATCH($D1278,' PROJETO'!$B$14:$B$16,0))&lt;&gt;"Sim",FALSE()))))</f>
        <v>0</v>
      </c>
      <c r="AG1278" s="21" t="b">
        <f>AND($AC1278,$Y1278&gt;'CONFG.  LISTAS'!$F$4,$Z1278="",$AA1278="")</f>
        <v>0</v>
      </c>
      <c r="AH1278" s="21" t="str">
        <f t="shared" si="259"/>
        <v/>
      </c>
      <c r="AI1278" s="43" t="str">
        <f ca="1">IF(NOT($AC1278),"",IF(OR($B1278="",$C1278="",$E1278="",$F1278=""),"Preencha descrição, categoria, tipo e unidade.",IF(AND($B1278&lt;&gt;"",OR(LEFT($C1278,1)="1",LEFT($C1278,1)="2"),$D1278=""),"Informe a prática de restauração para itens diretos.",IF(AND($D1278&lt;&gt;"",NOT(OR(LEFT($C1278,1)="1",LEFT($C1278,1)="2"))),"Custos indiretos não devem pertencer a uma prática específica.",IF(AND($D1278&lt;&gt;"",COUNTIF(' PROJETO'!$B$14:$B$16,$D1278)=0),"Prática de restauração inválida ou não cadastrada.",IF(IF($D1278="",FALSE(),IF(COUNTIF(' PROJETO'!$B$14:$B$16,$D1278)=0,FALSE(),IFERROR(INDEX(' PROJETO'!$C$14:$C$16,MATCH($D1278,' PROJETO'!$B$14:$B$16,0))&lt;&gt;"Sim",FALSE()))),"A prática informada no item não foi selecionada na aba Projeto.",IF(AND(MAX($I1278,$L1278,$O1278,$R1278,$U1278,$X1278)&gt;'CONFG.  LISTAS'!$F$4,NOT(OR($Z1278&lt;&gt;"",$AA1278&lt;&gt;""))),"Memorial de cálculo ou anexo obrigatório não informado para item acima do limite.",IF(OR(AND($G1278&lt;&gt;"",$H1278&lt;&gt;"",OR($G1278&lt;=0,$H1278&lt;=0)),AND($J1278&lt;&gt;"",$K1278&lt;&gt;"",OR($J1278&lt;=0,$K1278&lt;=0)),AND($M1278&lt;&gt;"",$N1278&lt;&gt;"",OR($M1278&lt;=0,$N1278&lt;=0)),AND($P1278&lt;&gt;"",$Q1278&lt;&gt;"",OR($P1278&lt;=0,$Q1278&lt;=0)),AND($S1278&lt;&gt;"",$T1278&lt;&gt;"",OR($S1278&lt;=0,$T1278&lt;=0)),AND($V1278&lt;&gt;"",$W1278&lt;&gt;"",OR($V1278&lt;=0,$W1278&lt;=0))),"Revise os valores informados: valor unitário e quantidade devem ser maiores que zero.",IF(OR(AND($G1278="",$H1278&lt;&gt;""),AND($G1278&lt;&gt;"",$H1278=""),AND($J1278="",$K1278&lt;&gt;""),AND($J1278&lt;&gt;"",$K1278=""),AND($M1278="",$N1278&lt;&gt;""),AND($M1278&lt;&gt;"",$N1278=""),AND($P1278="",$Q1278&lt;&gt;""),AND($P1278&lt;&gt;"",$Q1278=""),AND($S1278="",$T1278&lt;&gt;""),AND($S1278&lt;&gt;"",$T1278=""),AND($V1278="",$W1278&lt;&gt;""),AND($V1278&lt;&gt;"",$W1278="")),"Há ano preenchido parcialmente: "&amp;TRIM(IF(AND($G1278="",$H1278&lt;&gt;""),"Ano 1 (falta valor unitário); ","")&amp;IF(AND($G1278&lt;&gt;"",$H1278=""),"Ano 1 (falta quantidade); ","")&amp;IF(AND($J1278="",$K1278&lt;&gt;""),"Ano 2 (falta valor unitário); ","")&amp;IF(AND($J1278&lt;&gt;"",$K1278=""),"Ano 2 (falta quantidade); ","")&amp;IF(AND($M1278="",$N1278&lt;&gt;""),"Ano 3 (falta valor unitário); ","")&amp;IF(AND($M1278&lt;&gt;"",$N1278=""),"Ano 3 (falta quantidade); ","")&amp;IF(AND($P1278="",$Q1278&lt;&gt;""),"Ano 4 (falta valor unitário); ","")&amp;IF(AND($P1278&lt;&gt;"",$Q1278=""),"Ano 4 (falta quantidade); ","")&amp;IF(AND($S1278="",$T1278&lt;&gt;""),"Ano 5 (falta valor unitário); ","")&amp;IF(AND($S1278&lt;&gt;"",$T1278=""),"Ano 5 (falta quantidade); ","")&amp;IF(AND($V1278="",$W1278&lt;&gt;""),"Ano 6 (falta valor unitário); ","")&amp;IF(AND($V1278&lt;&gt;"",$W1278=""),"Ano 6 (falta quantidade); ","")), IF(NOT(OR(AND($G1278&lt;&gt;"",$H1278&lt;&gt;""),AND($J1278&lt;&gt;"",$K1278&lt;&gt;""),AND($M1278&lt;&gt;"",$N1278&lt;&gt;""),AND($P1278&lt;&gt;"",$Q1278&lt;&gt;""),AND($S1278&lt;&gt;"",$T1278&lt;&gt;""),AND($V1278&lt;&gt;"",$W1278&lt;&gt;""))),"Informe pelo menos um ano completo com valor unitário e quantidade.",IF(AND($C1278&lt;&gt;"",$E1278&lt;&gt;"",LEFT(TRIM($C1278),1)&lt;&gt;LEFT(TRIM($E1278),1)),"Categoria e tipo estão incompatíveis.",IF(IF(OR($E1278="",$F1278=""),FALSE(),IFERROR(COUNTIF(INDIRECT("UNITS_"&amp;SUBSTITUTE(LEFT($E1278,FIND(" ",$E1278&amp;" ")-1),".","_")),$F1278)=0,TRUE())),"Unidade incompatível com o tipo selecionado.",IF(OR(AND(ISNUMBER(SEARCH("comunic",LOWER($B1278))),LEFT($E1278,3)&lt;&gt;"4.4"),AND(ISNUMBER(SEARCH("monitor",LOWER($B1278))),NOT(OR(LEFT($E1278,3)="1.5",LEFT($E1278,3)="2.5")))),"Revise a classificação do item conforme as regras de preenchimento.",IF(AND($B1278&lt;&gt;"",OR(ISNUMBER(SEARCH("outro",LOWER($B1278))),ISNUMBER(SEARCH("divers",LOWER($B1278))),ISNUMBER(SEARCH("kit",LOWER($B1278))),ISNUMBER(SEARCH("ferrament",LOWER($B1278))),ISNUMBER(SEARCH("epi",LOWER($B1278)))),NOT(OR($Z1278&lt;&gt;"",$AA1278&lt;&gt;""))),"Descrição muito genérica: detalhe melhor o item e registre o racional no memorial ou em anexo.",IF(AND($Y1278=0,$B1278&lt;&gt;"",OR($G1278&lt;&gt;"",$H1278&lt;&gt;"",$J1278&lt;&gt;"",$K1278&lt;&gt;"",$M1278&lt;&gt;"",$N1278&lt;&gt;"",$P1278&lt;&gt;"",$Q1278&lt;&gt;"",$S1278&lt;&gt;"",$T1278&lt;&gt;"",$V1278&lt;&gt;"",$W1278&lt;&gt;"")),"O item possui dados lançados, mas o total está zerado. Revise os valores informados.","")))))))))))))))</f>
        <v/>
      </c>
    </row>
    <row r="1279" spans="1:35" ht="14.25" customHeight="1" x14ac:dyDescent="0.25">
      <c r="A1279" s="57" t="str">
        <f t="shared" si="247"/>
        <v/>
      </c>
      <c r="B1279" s="61"/>
      <c r="C1279" s="61"/>
      <c r="D1279" s="58"/>
      <c r="E1279" s="61"/>
      <c r="F1279" s="61"/>
      <c r="G1279" s="272"/>
      <c r="H1279" s="62"/>
      <c r="I1279" s="273">
        <f t="shared" si="248"/>
        <v>0</v>
      </c>
      <c r="J1279" s="272"/>
      <c r="K1279" s="62"/>
      <c r="L1279" s="270">
        <f t="shared" si="249"/>
        <v>0</v>
      </c>
      <c r="M1279" s="272"/>
      <c r="N1279" s="62"/>
      <c r="O1279" s="270">
        <f t="shared" si="250"/>
        <v>0</v>
      </c>
      <c r="P1279" s="272"/>
      <c r="Q1279" s="62"/>
      <c r="R1279" s="271">
        <f t="shared" si="251"/>
        <v>0</v>
      </c>
      <c r="S1279" s="272"/>
      <c r="T1279" s="62"/>
      <c r="U1279" s="270">
        <f t="shared" si="252"/>
        <v>0</v>
      </c>
      <c r="V1279" s="272"/>
      <c r="W1279" s="62"/>
      <c r="X1279" s="270">
        <f t="shared" si="253"/>
        <v>0</v>
      </c>
      <c r="Y1279" s="270">
        <f t="shared" si="254"/>
        <v>0</v>
      </c>
      <c r="Z1279" s="61"/>
      <c r="AA1279" s="61"/>
      <c r="AB1279" s="60" t="str">
        <f t="shared" si="255"/>
        <v/>
      </c>
      <c r="AC1279" s="21" t="b">
        <f t="shared" si="256"/>
        <v>0</v>
      </c>
      <c r="AD1279" s="21" t="b">
        <f t="shared" si="257"/>
        <v>0</v>
      </c>
      <c r="AE1279" s="21" t="b">
        <f t="shared" si="258"/>
        <v>0</v>
      </c>
      <c r="AF1279" s="21" t="b">
        <f ca="1">OR(AND($AC1279,NOT($AD1279)),AND($AC1279,OR(AND($G1279="",$H1279&lt;&gt;""),AND($G1279&lt;&gt;"",$H1279=""),AND($J1279="",$K1279&lt;&gt;""),AND($J1279&lt;&gt;"",$K1279=""),AND($M1279="",$N1279&lt;&gt;""),AND($M1279&lt;&gt;"",$N1279=""),AND($P1279="",$Q1279&lt;&gt;""),AND($P1279&lt;&gt;"",$Q1279=""),AND($S1279="",$T1279&lt;&gt;""),AND($S1279&lt;&gt;"",$T1279=""),AND($V1279="",$W1279&lt;&gt;""),AND($V1279&lt;&gt;"",$W1279=""))),AND($C1279&lt;&gt;"",$E1279&lt;&gt;"",LEFT(TRIM($C1279),1)&lt;&gt;LEFT(TRIM($E1279),1)),IF(OR($E1279="",$F1279=""),FALSE(),IFERROR(COUNTIF(INDIRECT("UNITS_"&amp;SUBSTITUTE(LEFT($E1279,FIND(" ",$E1279&amp;" ")-1),".","_")),$F1279)=0,TRUE())),AND($B1279&lt;&gt;"",OR(ISNUMBER(SEARCH("outro",LOWER($B1279))),ISNUMBER(SEARCH("divers",LOWER($B1279))),ISNUMBER(SEARCH("etc",LOWER($B1279))))),OR(AND(ISNUMBER(SEARCH("comunic",LOWER($B1279))),LEFT($E1279,3)&lt;&gt;"4.4"),AND(ISNUMBER(SEARCH("monitor",LOWER($B1279))),NOT(OR(LEFT($E1279,3)="1.5",LEFT($E1279,3)="2.5")))),AND($B1279&lt;&gt;"",OR(LEFT($C1279,1)="1",LEFT($C1279,1)="2"),$D1279=""),AND($D1279&lt;&gt;"",NOT(OR(LEFT($C1279,1)="1",LEFT($C1279,1)="2"))),AND($D1279&lt;&gt;"",COUNTIF(' PROJETO'!$B$14:$B$16,$D1279)=0),IF($D1279="",FALSE(),IF(COUNTIF(' PROJETO'!$B$14:$B$16,$D1279)=0,FALSE(),IFERROR(INDEX(' PROJETO'!$C$14:$C$16,MATCH($D1279,' PROJETO'!$B$14:$B$16,0))&lt;&gt;"Sim",FALSE()))))</f>
        <v>0</v>
      </c>
      <c r="AG1279" s="21" t="b">
        <f>AND($AC1279,$Y1279&gt;'CONFG.  LISTAS'!$F$4,$Z1279="",$AA1279="")</f>
        <v>0</v>
      </c>
      <c r="AH1279" s="21" t="str">
        <f t="shared" si="259"/>
        <v/>
      </c>
      <c r="AI1279" s="43" t="str">
        <f ca="1">IF(NOT($AC1279),"",IF(OR($B1279="",$C1279="",$E1279="",$F1279=""),"Preencha descrição, categoria, tipo e unidade.",IF(AND($B1279&lt;&gt;"",OR(LEFT($C1279,1)="1",LEFT($C1279,1)="2"),$D1279=""),"Informe a prática de restauração para itens diretos.",IF(AND($D1279&lt;&gt;"",NOT(OR(LEFT($C1279,1)="1",LEFT($C1279,1)="2"))),"Custos indiretos não devem pertencer a uma prática específica.",IF(AND($D1279&lt;&gt;"",COUNTIF(' PROJETO'!$B$14:$B$16,$D1279)=0),"Prática de restauração inválida ou não cadastrada.",IF(IF($D1279="",FALSE(),IF(COUNTIF(' PROJETO'!$B$14:$B$16,$D1279)=0,FALSE(),IFERROR(INDEX(' PROJETO'!$C$14:$C$16,MATCH($D1279,' PROJETO'!$B$14:$B$16,0))&lt;&gt;"Sim",FALSE()))),"A prática informada no item não foi selecionada na aba Projeto.",IF(AND(MAX($I1279,$L1279,$O1279,$R1279,$U1279,$X1279)&gt;'CONFG.  LISTAS'!$F$4,NOT(OR($Z1279&lt;&gt;"",$AA1279&lt;&gt;""))),"Memorial de cálculo ou anexo obrigatório não informado para item acima do limite.",IF(OR(AND($G1279&lt;&gt;"",$H1279&lt;&gt;"",OR($G1279&lt;=0,$H1279&lt;=0)),AND($J1279&lt;&gt;"",$K1279&lt;&gt;"",OR($J1279&lt;=0,$K1279&lt;=0)),AND($M1279&lt;&gt;"",$N1279&lt;&gt;"",OR($M1279&lt;=0,$N1279&lt;=0)),AND($P1279&lt;&gt;"",$Q1279&lt;&gt;"",OR($P1279&lt;=0,$Q1279&lt;=0)),AND($S1279&lt;&gt;"",$T1279&lt;&gt;"",OR($S1279&lt;=0,$T1279&lt;=0)),AND($V1279&lt;&gt;"",$W1279&lt;&gt;"",OR($V1279&lt;=0,$W1279&lt;=0))),"Revise os valores informados: valor unitário e quantidade devem ser maiores que zero.",IF(OR(AND($G1279="",$H1279&lt;&gt;""),AND($G1279&lt;&gt;"",$H1279=""),AND($J1279="",$K1279&lt;&gt;""),AND($J1279&lt;&gt;"",$K1279=""),AND($M1279="",$N1279&lt;&gt;""),AND($M1279&lt;&gt;"",$N1279=""),AND($P1279="",$Q1279&lt;&gt;""),AND($P1279&lt;&gt;"",$Q1279=""),AND($S1279="",$T1279&lt;&gt;""),AND($S1279&lt;&gt;"",$T1279=""),AND($V1279="",$W1279&lt;&gt;""),AND($V1279&lt;&gt;"",$W1279="")),"Há ano preenchido parcialmente: "&amp;TRIM(IF(AND($G1279="",$H1279&lt;&gt;""),"Ano 1 (falta valor unitário); ","")&amp;IF(AND($G1279&lt;&gt;"",$H1279=""),"Ano 1 (falta quantidade); ","")&amp;IF(AND($J1279="",$K1279&lt;&gt;""),"Ano 2 (falta valor unitário); ","")&amp;IF(AND($J1279&lt;&gt;"",$K1279=""),"Ano 2 (falta quantidade); ","")&amp;IF(AND($M1279="",$N1279&lt;&gt;""),"Ano 3 (falta valor unitário); ","")&amp;IF(AND($M1279&lt;&gt;"",$N1279=""),"Ano 3 (falta quantidade); ","")&amp;IF(AND($P1279="",$Q1279&lt;&gt;""),"Ano 4 (falta valor unitário); ","")&amp;IF(AND($P1279&lt;&gt;"",$Q1279=""),"Ano 4 (falta quantidade); ","")&amp;IF(AND($S1279="",$T1279&lt;&gt;""),"Ano 5 (falta valor unitário); ","")&amp;IF(AND($S1279&lt;&gt;"",$T1279=""),"Ano 5 (falta quantidade); ","")&amp;IF(AND($V1279="",$W1279&lt;&gt;""),"Ano 6 (falta valor unitário); ","")&amp;IF(AND($V1279&lt;&gt;"",$W1279=""),"Ano 6 (falta quantidade); ","")), IF(NOT(OR(AND($G1279&lt;&gt;"",$H1279&lt;&gt;""),AND($J1279&lt;&gt;"",$K1279&lt;&gt;""),AND($M1279&lt;&gt;"",$N1279&lt;&gt;""),AND($P1279&lt;&gt;"",$Q1279&lt;&gt;""),AND($S1279&lt;&gt;"",$T1279&lt;&gt;""),AND($V1279&lt;&gt;"",$W1279&lt;&gt;""))),"Informe pelo menos um ano completo com valor unitário e quantidade.",IF(AND($C1279&lt;&gt;"",$E1279&lt;&gt;"",LEFT(TRIM($C1279),1)&lt;&gt;LEFT(TRIM($E1279),1)),"Categoria e tipo estão incompatíveis.",IF(IF(OR($E1279="",$F1279=""),FALSE(),IFERROR(COUNTIF(INDIRECT("UNITS_"&amp;SUBSTITUTE(LEFT($E1279,FIND(" ",$E1279&amp;" ")-1),".","_")),$F1279)=0,TRUE())),"Unidade incompatível com o tipo selecionado.",IF(OR(AND(ISNUMBER(SEARCH("comunic",LOWER($B1279))),LEFT($E1279,3)&lt;&gt;"4.4"),AND(ISNUMBER(SEARCH("monitor",LOWER($B1279))),NOT(OR(LEFT($E1279,3)="1.5",LEFT($E1279,3)="2.5")))),"Revise a classificação do item conforme as regras de preenchimento.",IF(AND($B1279&lt;&gt;"",OR(ISNUMBER(SEARCH("outro",LOWER($B1279))),ISNUMBER(SEARCH("divers",LOWER($B1279))),ISNUMBER(SEARCH("kit",LOWER($B1279))),ISNUMBER(SEARCH("ferrament",LOWER($B1279))),ISNUMBER(SEARCH("epi",LOWER($B1279)))),NOT(OR($Z1279&lt;&gt;"",$AA1279&lt;&gt;""))),"Descrição muito genérica: detalhe melhor o item e registre o racional no memorial ou em anexo.",IF(AND($Y1279=0,$B1279&lt;&gt;"",OR($G1279&lt;&gt;"",$H1279&lt;&gt;"",$J1279&lt;&gt;"",$K1279&lt;&gt;"",$M1279&lt;&gt;"",$N1279&lt;&gt;"",$P1279&lt;&gt;"",$Q1279&lt;&gt;"",$S1279&lt;&gt;"",$T1279&lt;&gt;"",$V1279&lt;&gt;"",$W1279&lt;&gt;"")),"O item possui dados lançados, mas o total está zerado. Revise os valores informados.","")))))))))))))))</f>
        <v/>
      </c>
    </row>
    <row r="1280" spans="1:35" ht="14.25" customHeight="1" x14ac:dyDescent="0.25">
      <c r="A1280" s="57" t="str">
        <f t="shared" si="247"/>
        <v/>
      </c>
      <c r="B1280" s="58"/>
      <c r="C1280" s="58"/>
      <c r="D1280" s="58"/>
      <c r="E1280" s="58"/>
      <c r="F1280" s="58"/>
      <c r="G1280" s="269"/>
      <c r="H1280" s="59"/>
      <c r="I1280" s="273">
        <f t="shared" si="248"/>
        <v>0</v>
      </c>
      <c r="J1280" s="269"/>
      <c r="K1280" s="59"/>
      <c r="L1280" s="270">
        <f t="shared" si="249"/>
        <v>0</v>
      </c>
      <c r="M1280" s="269"/>
      <c r="N1280" s="59"/>
      <c r="O1280" s="270">
        <f t="shared" si="250"/>
        <v>0</v>
      </c>
      <c r="P1280" s="269"/>
      <c r="Q1280" s="59"/>
      <c r="R1280" s="271">
        <f t="shared" si="251"/>
        <v>0</v>
      </c>
      <c r="S1280" s="269"/>
      <c r="T1280" s="59"/>
      <c r="U1280" s="270">
        <f t="shared" si="252"/>
        <v>0</v>
      </c>
      <c r="V1280" s="269"/>
      <c r="W1280" s="59"/>
      <c r="X1280" s="270">
        <f t="shared" si="253"/>
        <v>0</v>
      </c>
      <c r="Y1280" s="270">
        <f t="shared" si="254"/>
        <v>0</v>
      </c>
      <c r="Z1280" s="58"/>
      <c r="AA1280" s="58"/>
      <c r="AB1280" s="60" t="str">
        <f t="shared" si="255"/>
        <v/>
      </c>
      <c r="AC1280" s="21" t="b">
        <f t="shared" si="256"/>
        <v>0</v>
      </c>
      <c r="AD1280" s="21" t="b">
        <f t="shared" si="257"/>
        <v>0</v>
      </c>
      <c r="AE1280" s="21" t="b">
        <f t="shared" si="258"/>
        <v>0</v>
      </c>
      <c r="AF1280" s="21" t="b">
        <f ca="1">OR(AND($AC1280,NOT($AD1280)),AND($AC1280,OR(AND($G1280="",$H1280&lt;&gt;""),AND($G1280&lt;&gt;"",$H1280=""),AND($J1280="",$K1280&lt;&gt;""),AND($J1280&lt;&gt;"",$K1280=""),AND($M1280="",$N1280&lt;&gt;""),AND($M1280&lt;&gt;"",$N1280=""),AND($P1280="",$Q1280&lt;&gt;""),AND($P1280&lt;&gt;"",$Q1280=""),AND($S1280="",$T1280&lt;&gt;""),AND($S1280&lt;&gt;"",$T1280=""),AND($V1280="",$W1280&lt;&gt;""),AND($V1280&lt;&gt;"",$W1280=""))),AND($C1280&lt;&gt;"",$E1280&lt;&gt;"",LEFT(TRIM($C1280),1)&lt;&gt;LEFT(TRIM($E1280),1)),IF(OR($E1280="",$F1280=""),FALSE(),IFERROR(COUNTIF(INDIRECT("UNITS_"&amp;SUBSTITUTE(LEFT($E1280,FIND(" ",$E1280&amp;" ")-1),".","_")),$F1280)=0,TRUE())),AND($B1280&lt;&gt;"",OR(ISNUMBER(SEARCH("outro",LOWER($B1280))),ISNUMBER(SEARCH("divers",LOWER($B1280))),ISNUMBER(SEARCH("etc",LOWER($B1280))))),OR(AND(ISNUMBER(SEARCH("comunic",LOWER($B1280))),LEFT($E1280,3)&lt;&gt;"4.4"),AND(ISNUMBER(SEARCH("monitor",LOWER($B1280))),NOT(OR(LEFT($E1280,3)="1.5",LEFT($E1280,3)="2.5")))),AND($B1280&lt;&gt;"",OR(LEFT($C1280,1)="1",LEFT($C1280,1)="2"),$D1280=""),AND($D1280&lt;&gt;"",NOT(OR(LEFT($C1280,1)="1",LEFT($C1280,1)="2"))),AND($D1280&lt;&gt;"",COUNTIF(' PROJETO'!$B$14:$B$16,$D1280)=0),IF($D1280="",FALSE(),IF(COUNTIF(' PROJETO'!$B$14:$B$16,$D1280)=0,FALSE(),IFERROR(INDEX(' PROJETO'!$C$14:$C$16,MATCH($D1280,' PROJETO'!$B$14:$B$16,0))&lt;&gt;"Sim",FALSE()))))</f>
        <v>0</v>
      </c>
      <c r="AG1280" s="21" t="b">
        <f>AND($AC1280,$Y1280&gt;'CONFG.  LISTAS'!$F$4,$Z1280="",$AA1280="")</f>
        <v>0</v>
      </c>
      <c r="AH1280" s="21" t="str">
        <f t="shared" si="259"/>
        <v/>
      </c>
      <c r="AI1280" s="43" t="str">
        <f ca="1">IF(NOT($AC1280),"",IF(OR($B1280="",$C1280="",$E1280="",$F1280=""),"Preencha descrição, categoria, tipo e unidade.",IF(AND($B1280&lt;&gt;"",OR(LEFT($C1280,1)="1",LEFT($C1280,1)="2"),$D1280=""),"Informe a prática de restauração para itens diretos.",IF(AND($D1280&lt;&gt;"",NOT(OR(LEFT($C1280,1)="1",LEFT($C1280,1)="2"))),"Custos indiretos não devem pertencer a uma prática específica.",IF(AND($D1280&lt;&gt;"",COUNTIF(' PROJETO'!$B$14:$B$16,$D1280)=0),"Prática de restauração inválida ou não cadastrada.",IF(IF($D1280="",FALSE(),IF(COUNTIF(' PROJETO'!$B$14:$B$16,$D1280)=0,FALSE(),IFERROR(INDEX(' PROJETO'!$C$14:$C$16,MATCH($D1280,' PROJETO'!$B$14:$B$16,0))&lt;&gt;"Sim",FALSE()))),"A prática informada no item não foi selecionada na aba Projeto.",IF(AND(MAX($I1280,$L1280,$O1280,$R1280,$U1280,$X1280)&gt;'CONFG.  LISTAS'!$F$4,NOT(OR($Z1280&lt;&gt;"",$AA1280&lt;&gt;""))),"Memorial de cálculo ou anexo obrigatório não informado para item acima do limite.",IF(OR(AND($G1280&lt;&gt;"",$H1280&lt;&gt;"",OR($G1280&lt;=0,$H1280&lt;=0)),AND($J1280&lt;&gt;"",$K1280&lt;&gt;"",OR($J1280&lt;=0,$K1280&lt;=0)),AND($M1280&lt;&gt;"",$N1280&lt;&gt;"",OR($M1280&lt;=0,$N1280&lt;=0)),AND($P1280&lt;&gt;"",$Q1280&lt;&gt;"",OR($P1280&lt;=0,$Q1280&lt;=0)),AND($S1280&lt;&gt;"",$T1280&lt;&gt;"",OR($S1280&lt;=0,$T1280&lt;=0)),AND($V1280&lt;&gt;"",$W1280&lt;&gt;"",OR($V1280&lt;=0,$W1280&lt;=0))),"Revise os valores informados: valor unitário e quantidade devem ser maiores que zero.",IF(OR(AND($G1280="",$H1280&lt;&gt;""),AND($G1280&lt;&gt;"",$H1280=""),AND($J1280="",$K1280&lt;&gt;""),AND($J1280&lt;&gt;"",$K1280=""),AND($M1280="",$N1280&lt;&gt;""),AND($M1280&lt;&gt;"",$N1280=""),AND($P1280="",$Q1280&lt;&gt;""),AND($P1280&lt;&gt;"",$Q1280=""),AND($S1280="",$T1280&lt;&gt;""),AND($S1280&lt;&gt;"",$T1280=""),AND($V1280="",$W1280&lt;&gt;""),AND($V1280&lt;&gt;"",$W1280="")),"Há ano preenchido parcialmente: "&amp;TRIM(IF(AND($G1280="",$H1280&lt;&gt;""),"Ano 1 (falta valor unitário); ","")&amp;IF(AND($G1280&lt;&gt;"",$H1280=""),"Ano 1 (falta quantidade); ","")&amp;IF(AND($J1280="",$K1280&lt;&gt;""),"Ano 2 (falta valor unitário); ","")&amp;IF(AND($J1280&lt;&gt;"",$K1280=""),"Ano 2 (falta quantidade); ","")&amp;IF(AND($M1280="",$N1280&lt;&gt;""),"Ano 3 (falta valor unitário); ","")&amp;IF(AND($M1280&lt;&gt;"",$N1280=""),"Ano 3 (falta quantidade); ","")&amp;IF(AND($P1280="",$Q1280&lt;&gt;""),"Ano 4 (falta valor unitário); ","")&amp;IF(AND($P1280&lt;&gt;"",$Q1280=""),"Ano 4 (falta quantidade); ","")&amp;IF(AND($S1280="",$T1280&lt;&gt;""),"Ano 5 (falta valor unitário); ","")&amp;IF(AND($S1280&lt;&gt;"",$T1280=""),"Ano 5 (falta quantidade); ","")&amp;IF(AND($V1280="",$W1280&lt;&gt;""),"Ano 6 (falta valor unitário); ","")&amp;IF(AND($V1280&lt;&gt;"",$W1280=""),"Ano 6 (falta quantidade); ","")), IF(NOT(OR(AND($G1280&lt;&gt;"",$H1280&lt;&gt;""),AND($J1280&lt;&gt;"",$K1280&lt;&gt;""),AND($M1280&lt;&gt;"",$N1280&lt;&gt;""),AND($P1280&lt;&gt;"",$Q1280&lt;&gt;""),AND($S1280&lt;&gt;"",$T1280&lt;&gt;""),AND($V1280&lt;&gt;"",$W1280&lt;&gt;""))),"Informe pelo menos um ano completo com valor unitário e quantidade.",IF(AND($C1280&lt;&gt;"",$E1280&lt;&gt;"",LEFT(TRIM($C1280),1)&lt;&gt;LEFT(TRIM($E1280),1)),"Categoria e tipo estão incompatíveis.",IF(IF(OR($E1280="",$F1280=""),FALSE(),IFERROR(COUNTIF(INDIRECT("UNITS_"&amp;SUBSTITUTE(LEFT($E1280,FIND(" ",$E1280&amp;" ")-1),".","_")),$F1280)=0,TRUE())),"Unidade incompatível com o tipo selecionado.",IF(OR(AND(ISNUMBER(SEARCH("comunic",LOWER($B1280))),LEFT($E1280,3)&lt;&gt;"4.4"),AND(ISNUMBER(SEARCH("monitor",LOWER($B1280))),NOT(OR(LEFT($E1280,3)="1.5",LEFT($E1280,3)="2.5")))),"Revise a classificação do item conforme as regras de preenchimento.",IF(AND($B1280&lt;&gt;"",OR(ISNUMBER(SEARCH("outro",LOWER($B1280))),ISNUMBER(SEARCH("divers",LOWER($B1280))),ISNUMBER(SEARCH("kit",LOWER($B1280))),ISNUMBER(SEARCH("ferrament",LOWER($B1280))),ISNUMBER(SEARCH("epi",LOWER($B1280)))),NOT(OR($Z1280&lt;&gt;"",$AA1280&lt;&gt;""))),"Descrição muito genérica: detalhe melhor o item e registre o racional no memorial ou em anexo.",IF(AND($Y1280=0,$B1280&lt;&gt;"",OR($G1280&lt;&gt;"",$H1280&lt;&gt;"",$J1280&lt;&gt;"",$K1280&lt;&gt;"",$M1280&lt;&gt;"",$N1280&lt;&gt;"",$P1280&lt;&gt;"",$Q1280&lt;&gt;"",$S1280&lt;&gt;"",$T1280&lt;&gt;"",$V1280&lt;&gt;"",$W1280&lt;&gt;"")),"O item possui dados lançados, mas o total está zerado. Revise os valores informados.","")))))))))))))))</f>
        <v/>
      </c>
    </row>
    <row r="1281" spans="1:35" ht="14.25" customHeight="1" x14ac:dyDescent="0.25">
      <c r="A1281" s="57" t="str">
        <f t="shared" si="247"/>
        <v/>
      </c>
      <c r="B1281" s="61"/>
      <c r="C1281" s="61"/>
      <c r="D1281" s="58"/>
      <c r="E1281" s="61"/>
      <c r="F1281" s="61"/>
      <c r="G1281" s="272"/>
      <c r="H1281" s="62"/>
      <c r="I1281" s="273">
        <f t="shared" si="248"/>
        <v>0</v>
      </c>
      <c r="J1281" s="272"/>
      <c r="K1281" s="62"/>
      <c r="L1281" s="270">
        <f t="shared" si="249"/>
        <v>0</v>
      </c>
      <c r="M1281" s="272"/>
      <c r="N1281" s="62"/>
      <c r="O1281" s="270">
        <f t="shared" si="250"/>
        <v>0</v>
      </c>
      <c r="P1281" s="272"/>
      <c r="Q1281" s="62"/>
      <c r="R1281" s="271">
        <f t="shared" si="251"/>
        <v>0</v>
      </c>
      <c r="S1281" s="272"/>
      <c r="T1281" s="62"/>
      <c r="U1281" s="270">
        <f t="shared" si="252"/>
        <v>0</v>
      </c>
      <c r="V1281" s="272"/>
      <c r="W1281" s="62"/>
      <c r="X1281" s="270">
        <f t="shared" si="253"/>
        <v>0</v>
      </c>
      <c r="Y1281" s="270">
        <f t="shared" si="254"/>
        <v>0</v>
      </c>
      <c r="Z1281" s="61"/>
      <c r="AA1281" s="61"/>
      <c r="AB1281" s="60" t="str">
        <f t="shared" si="255"/>
        <v/>
      </c>
      <c r="AC1281" s="21" t="b">
        <f t="shared" si="256"/>
        <v>0</v>
      </c>
      <c r="AD1281" s="21" t="b">
        <f t="shared" si="257"/>
        <v>0</v>
      </c>
      <c r="AE1281" s="21" t="b">
        <f t="shared" si="258"/>
        <v>0</v>
      </c>
      <c r="AF1281" s="21" t="b">
        <f ca="1">OR(AND($AC1281,NOT($AD1281)),AND($AC1281,OR(AND($G1281="",$H1281&lt;&gt;""),AND($G1281&lt;&gt;"",$H1281=""),AND($J1281="",$K1281&lt;&gt;""),AND($J1281&lt;&gt;"",$K1281=""),AND($M1281="",$N1281&lt;&gt;""),AND($M1281&lt;&gt;"",$N1281=""),AND($P1281="",$Q1281&lt;&gt;""),AND($P1281&lt;&gt;"",$Q1281=""),AND($S1281="",$T1281&lt;&gt;""),AND($S1281&lt;&gt;"",$T1281=""),AND($V1281="",$W1281&lt;&gt;""),AND($V1281&lt;&gt;"",$W1281=""))),AND($C1281&lt;&gt;"",$E1281&lt;&gt;"",LEFT(TRIM($C1281),1)&lt;&gt;LEFT(TRIM($E1281),1)),IF(OR($E1281="",$F1281=""),FALSE(),IFERROR(COUNTIF(INDIRECT("UNITS_"&amp;SUBSTITUTE(LEFT($E1281,FIND(" ",$E1281&amp;" ")-1),".","_")),$F1281)=0,TRUE())),AND($B1281&lt;&gt;"",OR(ISNUMBER(SEARCH("outro",LOWER($B1281))),ISNUMBER(SEARCH("divers",LOWER($B1281))),ISNUMBER(SEARCH("etc",LOWER($B1281))))),OR(AND(ISNUMBER(SEARCH("comunic",LOWER($B1281))),LEFT($E1281,3)&lt;&gt;"4.4"),AND(ISNUMBER(SEARCH("monitor",LOWER($B1281))),NOT(OR(LEFT($E1281,3)="1.5",LEFT($E1281,3)="2.5")))),AND($B1281&lt;&gt;"",OR(LEFT($C1281,1)="1",LEFT($C1281,1)="2"),$D1281=""),AND($D1281&lt;&gt;"",NOT(OR(LEFT($C1281,1)="1",LEFT($C1281,1)="2"))),AND($D1281&lt;&gt;"",COUNTIF(' PROJETO'!$B$14:$B$16,$D1281)=0),IF($D1281="",FALSE(),IF(COUNTIF(' PROJETO'!$B$14:$B$16,$D1281)=0,FALSE(),IFERROR(INDEX(' PROJETO'!$C$14:$C$16,MATCH($D1281,' PROJETO'!$B$14:$B$16,0))&lt;&gt;"Sim",FALSE()))))</f>
        <v>0</v>
      </c>
      <c r="AG1281" s="21" t="b">
        <f>AND($AC1281,$Y1281&gt;'CONFG.  LISTAS'!$F$4,$Z1281="",$AA1281="")</f>
        <v>0</v>
      </c>
      <c r="AH1281" s="21" t="str">
        <f t="shared" si="259"/>
        <v/>
      </c>
      <c r="AI1281" s="43" t="str">
        <f ca="1">IF(NOT($AC1281),"",IF(OR($B1281="",$C1281="",$E1281="",$F1281=""),"Preencha descrição, categoria, tipo e unidade.",IF(AND($B1281&lt;&gt;"",OR(LEFT($C1281,1)="1",LEFT($C1281,1)="2"),$D1281=""),"Informe a prática de restauração para itens diretos.",IF(AND($D1281&lt;&gt;"",NOT(OR(LEFT($C1281,1)="1",LEFT($C1281,1)="2"))),"Custos indiretos não devem pertencer a uma prática específica.",IF(AND($D1281&lt;&gt;"",COUNTIF(' PROJETO'!$B$14:$B$16,$D1281)=0),"Prática de restauração inválida ou não cadastrada.",IF(IF($D1281="",FALSE(),IF(COUNTIF(' PROJETO'!$B$14:$B$16,$D1281)=0,FALSE(),IFERROR(INDEX(' PROJETO'!$C$14:$C$16,MATCH($D1281,' PROJETO'!$B$14:$B$16,0))&lt;&gt;"Sim",FALSE()))),"A prática informada no item não foi selecionada na aba Projeto.",IF(AND(MAX($I1281,$L1281,$O1281,$R1281,$U1281,$X1281)&gt;'CONFG.  LISTAS'!$F$4,NOT(OR($Z1281&lt;&gt;"",$AA1281&lt;&gt;""))),"Memorial de cálculo ou anexo obrigatório não informado para item acima do limite.",IF(OR(AND($G1281&lt;&gt;"",$H1281&lt;&gt;"",OR($G1281&lt;=0,$H1281&lt;=0)),AND($J1281&lt;&gt;"",$K1281&lt;&gt;"",OR($J1281&lt;=0,$K1281&lt;=0)),AND($M1281&lt;&gt;"",$N1281&lt;&gt;"",OR($M1281&lt;=0,$N1281&lt;=0)),AND($P1281&lt;&gt;"",$Q1281&lt;&gt;"",OR($P1281&lt;=0,$Q1281&lt;=0)),AND($S1281&lt;&gt;"",$T1281&lt;&gt;"",OR($S1281&lt;=0,$T1281&lt;=0)),AND($V1281&lt;&gt;"",$W1281&lt;&gt;"",OR($V1281&lt;=0,$W1281&lt;=0))),"Revise os valores informados: valor unitário e quantidade devem ser maiores que zero.",IF(OR(AND($G1281="",$H1281&lt;&gt;""),AND($G1281&lt;&gt;"",$H1281=""),AND($J1281="",$K1281&lt;&gt;""),AND($J1281&lt;&gt;"",$K1281=""),AND($M1281="",$N1281&lt;&gt;""),AND($M1281&lt;&gt;"",$N1281=""),AND($P1281="",$Q1281&lt;&gt;""),AND($P1281&lt;&gt;"",$Q1281=""),AND($S1281="",$T1281&lt;&gt;""),AND($S1281&lt;&gt;"",$T1281=""),AND($V1281="",$W1281&lt;&gt;""),AND($V1281&lt;&gt;"",$W1281="")),"Há ano preenchido parcialmente: "&amp;TRIM(IF(AND($G1281="",$H1281&lt;&gt;""),"Ano 1 (falta valor unitário); ","")&amp;IF(AND($G1281&lt;&gt;"",$H1281=""),"Ano 1 (falta quantidade); ","")&amp;IF(AND($J1281="",$K1281&lt;&gt;""),"Ano 2 (falta valor unitário); ","")&amp;IF(AND($J1281&lt;&gt;"",$K1281=""),"Ano 2 (falta quantidade); ","")&amp;IF(AND($M1281="",$N1281&lt;&gt;""),"Ano 3 (falta valor unitário); ","")&amp;IF(AND($M1281&lt;&gt;"",$N1281=""),"Ano 3 (falta quantidade); ","")&amp;IF(AND($P1281="",$Q1281&lt;&gt;""),"Ano 4 (falta valor unitário); ","")&amp;IF(AND($P1281&lt;&gt;"",$Q1281=""),"Ano 4 (falta quantidade); ","")&amp;IF(AND($S1281="",$T1281&lt;&gt;""),"Ano 5 (falta valor unitário); ","")&amp;IF(AND($S1281&lt;&gt;"",$T1281=""),"Ano 5 (falta quantidade); ","")&amp;IF(AND($V1281="",$W1281&lt;&gt;""),"Ano 6 (falta valor unitário); ","")&amp;IF(AND($V1281&lt;&gt;"",$W1281=""),"Ano 6 (falta quantidade); ","")), IF(NOT(OR(AND($G1281&lt;&gt;"",$H1281&lt;&gt;""),AND($J1281&lt;&gt;"",$K1281&lt;&gt;""),AND($M1281&lt;&gt;"",$N1281&lt;&gt;""),AND($P1281&lt;&gt;"",$Q1281&lt;&gt;""),AND($S1281&lt;&gt;"",$T1281&lt;&gt;""),AND($V1281&lt;&gt;"",$W1281&lt;&gt;""))),"Informe pelo menos um ano completo com valor unitário e quantidade.",IF(AND($C1281&lt;&gt;"",$E1281&lt;&gt;"",LEFT(TRIM($C1281),1)&lt;&gt;LEFT(TRIM($E1281),1)),"Categoria e tipo estão incompatíveis.",IF(IF(OR($E1281="",$F1281=""),FALSE(),IFERROR(COUNTIF(INDIRECT("UNITS_"&amp;SUBSTITUTE(LEFT($E1281,FIND(" ",$E1281&amp;" ")-1),".","_")),$F1281)=0,TRUE())),"Unidade incompatível com o tipo selecionado.",IF(OR(AND(ISNUMBER(SEARCH("comunic",LOWER($B1281))),LEFT($E1281,3)&lt;&gt;"4.4"),AND(ISNUMBER(SEARCH("monitor",LOWER($B1281))),NOT(OR(LEFT($E1281,3)="1.5",LEFT($E1281,3)="2.5")))),"Revise a classificação do item conforme as regras de preenchimento.",IF(AND($B1281&lt;&gt;"",OR(ISNUMBER(SEARCH("outro",LOWER($B1281))),ISNUMBER(SEARCH("divers",LOWER($B1281))),ISNUMBER(SEARCH("kit",LOWER($B1281))),ISNUMBER(SEARCH("ferrament",LOWER($B1281))),ISNUMBER(SEARCH("epi",LOWER($B1281)))),NOT(OR($Z1281&lt;&gt;"",$AA1281&lt;&gt;""))),"Descrição muito genérica: detalhe melhor o item e registre o racional no memorial ou em anexo.",IF(AND($Y1281=0,$B1281&lt;&gt;"",OR($G1281&lt;&gt;"",$H1281&lt;&gt;"",$J1281&lt;&gt;"",$K1281&lt;&gt;"",$M1281&lt;&gt;"",$N1281&lt;&gt;"",$P1281&lt;&gt;"",$Q1281&lt;&gt;"",$S1281&lt;&gt;"",$T1281&lt;&gt;"",$V1281&lt;&gt;"",$W1281&lt;&gt;"")),"O item possui dados lançados, mas o total está zerado. Revise os valores informados.","")))))))))))))))</f>
        <v/>
      </c>
    </row>
    <row r="1282" spans="1:35" ht="14.25" customHeight="1" x14ac:dyDescent="0.25">
      <c r="A1282" s="57" t="str">
        <f t="shared" si="247"/>
        <v/>
      </c>
      <c r="B1282" s="58"/>
      <c r="C1282" s="58"/>
      <c r="D1282" s="58"/>
      <c r="E1282" s="58"/>
      <c r="F1282" s="58"/>
      <c r="G1282" s="269"/>
      <c r="H1282" s="59"/>
      <c r="I1282" s="273">
        <f t="shared" si="248"/>
        <v>0</v>
      </c>
      <c r="J1282" s="269"/>
      <c r="K1282" s="59"/>
      <c r="L1282" s="270">
        <f t="shared" si="249"/>
        <v>0</v>
      </c>
      <c r="M1282" s="269"/>
      <c r="N1282" s="59"/>
      <c r="O1282" s="270">
        <f t="shared" si="250"/>
        <v>0</v>
      </c>
      <c r="P1282" s="269"/>
      <c r="Q1282" s="59"/>
      <c r="R1282" s="271">
        <f t="shared" si="251"/>
        <v>0</v>
      </c>
      <c r="S1282" s="269"/>
      <c r="T1282" s="59"/>
      <c r="U1282" s="270">
        <f t="shared" si="252"/>
        <v>0</v>
      </c>
      <c r="V1282" s="269"/>
      <c r="W1282" s="59"/>
      <c r="X1282" s="270">
        <f t="shared" si="253"/>
        <v>0</v>
      </c>
      <c r="Y1282" s="270">
        <f t="shared" si="254"/>
        <v>0</v>
      </c>
      <c r="Z1282" s="58"/>
      <c r="AA1282" s="58"/>
      <c r="AB1282" s="60" t="str">
        <f t="shared" si="255"/>
        <v/>
      </c>
      <c r="AC1282" s="21" t="b">
        <f t="shared" si="256"/>
        <v>0</v>
      </c>
      <c r="AD1282" s="21" t="b">
        <f t="shared" si="257"/>
        <v>0</v>
      </c>
      <c r="AE1282" s="21" t="b">
        <f t="shared" si="258"/>
        <v>0</v>
      </c>
      <c r="AF1282" s="21" t="b">
        <f ca="1">OR(AND($AC1282,NOT($AD1282)),AND($AC1282,OR(AND($G1282="",$H1282&lt;&gt;""),AND($G1282&lt;&gt;"",$H1282=""),AND($J1282="",$K1282&lt;&gt;""),AND($J1282&lt;&gt;"",$K1282=""),AND($M1282="",$N1282&lt;&gt;""),AND($M1282&lt;&gt;"",$N1282=""),AND($P1282="",$Q1282&lt;&gt;""),AND($P1282&lt;&gt;"",$Q1282=""),AND($S1282="",$T1282&lt;&gt;""),AND($S1282&lt;&gt;"",$T1282=""),AND($V1282="",$W1282&lt;&gt;""),AND($V1282&lt;&gt;"",$W1282=""))),AND($C1282&lt;&gt;"",$E1282&lt;&gt;"",LEFT(TRIM($C1282),1)&lt;&gt;LEFT(TRIM($E1282),1)),IF(OR($E1282="",$F1282=""),FALSE(),IFERROR(COUNTIF(INDIRECT("UNITS_"&amp;SUBSTITUTE(LEFT($E1282,FIND(" ",$E1282&amp;" ")-1),".","_")),$F1282)=0,TRUE())),AND($B1282&lt;&gt;"",OR(ISNUMBER(SEARCH("outro",LOWER($B1282))),ISNUMBER(SEARCH("divers",LOWER($B1282))),ISNUMBER(SEARCH("etc",LOWER($B1282))))),OR(AND(ISNUMBER(SEARCH("comunic",LOWER($B1282))),LEFT($E1282,3)&lt;&gt;"4.4"),AND(ISNUMBER(SEARCH("monitor",LOWER($B1282))),NOT(OR(LEFT($E1282,3)="1.5",LEFT($E1282,3)="2.5")))),AND($B1282&lt;&gt;"",OR(LEFT($C1282,1)="1",LEFT($C1282,1)="2"),$D1282=""),AND($D1282&lt;&gt;"",NOT(OR(LEFT($C1282,1)="1",LEFT($C1282,1)="2"))),AND($D1282&lt;&gt;"",COUNTIF(' PROJETO'!$B$14:$B$16,$D1282)=0),IF($D1282="",FALSE(),IF(COUNTIF(' PROJETO'!$B$14:$B$16,$D1282)=0,FALSE(),IFERROR(INDEX(' PROJETO'!$C$14:$C$16,MATCH($D1282,' PROJETO'!$B$14:$B$16,0))&lt;&gt;"Sim",FALSE()))))</f>
        <v>0</v>
      </c>
      <c r="AG1282" s="21" t="b">
        <f>AND($AC1282,$Y1282&gt;'CONFG.  LISTAS'!$F$4,$Z1282="",$AA1282="")</f>
        <v>0</v>
      </c>
      <c r="AH1282" s="21" t="str">
        <f t="shared" si="259"/>
        <v/>
      </c>
      <c r="AI1282" s="43" t="str">
        <f ca="1">IF(NOT($AC1282),"",IF(OR($B1282="",$C1282="",$E1282="",$F1282=""),"Preencha descrição, categoria, tipo e unidade.",IF(AND($B1282&lt;&gt;"",OR(LEFT($C1282,1)="1",LEFT($C1282,1)="2"),$D1282=""),"Informe a prática de restauração para itens diretos.",IF(AND($D1282&lt;&gt;"",NOT(OR(LEFT($C1282,1)="1",LEFT($C1282,1)="2"))),"Custos indiretos não devem pertencer a uma prática específica.",IF(AND($D1282&lt;&gt;"",COUNTIF(' PROJETO'!$B$14:$B$16,$D1282)=0),"Prática de restauração inválida ou não cadastrada.",IF(IF($D1282="",FALSE(),IF(COUNTIF(' PROJETO'!$B$14:$B$16,$D1282)=0,FALSE(),IFERROR(INDEX(' PROJETO'!$C$14:$C$16,MATCH($D1282,' PROJETO'!$B$14:$B$16,0))&lt;&gt;"Sim",FALSE()))),"A prática informada no item não foi selecionada na aba Projeto.",IF(AND(MAX($I1282,$L1282,$O1282,$R1282,$U1282,$X1282)&gt;'CONFG.  LISTAS'!$F$4,NOT(OR($Z1282&lt;&gt;"",$AA1282&lt;&gt;""))),"Memorial de cálculo ou anexo obrigatório não informado para item acima do limite.",IF(OR(AND($G1282&lt;&gt;"",$H1282&lt;&gt;"",OR($G1282&lt;=0,$H1282&lt;=0)),AND($J1282&lt;&gt;"",$K1282&lt;&gt;"",OR($J1282&lt;=0,$K1282&lt;=0)),AND($M1282&lt;&gt;"",$N1282&lt;&gt;"",OR($M1282&lt;=0,$N1282&lt;=0)),AND($P1282&lt;&gt;"",$Q1282&lt;&gt;"",OR($P1282&lt;=0,$Q1282&lt;=0)),AND($S1282&lt;&gt;"",$T1282&lt;&gt;"",OR($S1282&lt;=0,$T1282&lt;=0)),AND($V1282&lt;&gt;"",$W1282&lt;&gt;"",OR($V1282&lt;=0,$W1282&lt;=0))),"Revise os valores informados: valor unitário e quantidade devem ser maiores que zero.",IF(OR(AND($G1282="",$H1282&lt;&gt;""),AND($G1282&lt;&gt;"",$H1282=""),AND($J1282="",$K1282&lt;&gt;""),AND($J1282&lt;&gt;"",$K1282=""),AND($M1282="",$N1282&lt;&gt;""),AND($M1282&lt;&gt;"",$N1282=""),AND($P1282="",$Q1282&lt;&gt;""),AND($P1282&lt;&gt;"",$Q1282=""),AND($S1282="",$T1282&lt;&gt;""),AND($S1282&lt;&gt;"",$T1282=""),AND($V1282="",$W1282&lt;&gt;""),AND($V1282&lt;&gt;"",$W1282="")),"Há ano preenchido parcialmente: "&amp;TRIM(IF(AND($G1282="",$H1282&lt;&gt;""),"Ano 1 (falta valor unitário); ","")&amp;IF(AND($G1282&lt;&gt;"",$H1282=""),"Ano 1 (falta quantidade); ","")&amp;IF(AND($J1282="",$K1282&lt;&gt;""),"Ano 2 (falta valor unitário); ","")&amp;IF(AND($J1282&lt;&gt;"",$K1282=""),"Ano 2 (falta quantidade); ","")&amp;IF(AND($M1282="",$N1282&lt;&gt;""),"Ano 3 (falta valor unitário); ","")&amp;IF(AND($M1282&lt;&gt;"",$N1282=""),"Ano 3 (falta quantidade); ","")&amp;IF(AND($P1282="",$Q1282&lt;&gt;""),"Ano 4 (falta valor unitário); ","")&amp;IF(AND($P1282&lt;&gt;"",$Q1282=""),"Ano 4 (falta quantidade); ","")&amp;IF(AND($S1282="",$T1282&lt;&gt;""),"Ano 5 (falta valor unitário); ","")&amp;IF(AND($S1282&lt;&gt;"",$T1282=""),"Ano 5 (falta quantidade); ","")&amp;IF(AND($V1282="",$W1282&lt;&gt;""),"Ano 6 (falta valor unitário); ","")&amp;IF(AND($V1282&lt;&gt;"",$W1282=""),"Ano 6 (falta quantidade); ","")), IF(NOT(OR(AND($G1282&lt;&gt;"",$H1282&lt;&gt;""),AND($J1282&lt;&gt;"",$K1282&lt;&gt;""),AND($M1282&lt;&gt;"",$N1282&lt;&gt;""),AND($P1282&lt;&gt;"",$Q1282&lt;&gt;""),AND($S1282&lt;&gt;"",$T1282&lt;&gt;""),AND($V1282&lt;&gt;"",$W1282&lt;&gt;""))),"Informe pelo menos um ano completo com valor unitário e quantidade.",IF(AND($C1282&lt;&gt;"",$E1282&lt;&gt;"",LEFT(TRIM($C1282),1)&lt;&gt;LEFT(TRIM($E1282),1)),"Categoria e tipo estão incompatíveis.",IF(IF(OR($E1282="",$F1282=""),FALSE(),IFERROR(COUNTIF(INDIRECT("UNITS_"&amp;SUBSTITUTE(LEFT($E1282,FIND(" ",$E1282&amp;" ")-1),".","_")),$F1282)=0,TRUE())),"Unidade incompatível com o tipo selecionado.",IF(OR(AND(ISNUMBER(SEARCH("comunic",LOWER($B1282))),LEFT($E1282,3)&lt;&gt;"4.4"),AND(ISNUMBER(SEARCH("monitor",LOWER($B1282))),NOT(OR(LEFT($E1282,3)="1.5",LEFT($E1282,3)="2.5")))),"Revise a classificação do item conforme as regras de preenchimento.",IF(AND($B1282&lt;&gt;"",OR(ISNUMBER(SEARCH("outro",LOWER($B1282))),ISNUMBER(SEARCH("divers",LOWER($B1282))),ISNUMBER(SEARCH("kit",LOWER($B1282))),ISNUMBER(SEARCH("ferrament",LOWER($B1282))),ISNUMBER(SEARCH("epi",LOWER($B1282)))),NOT(OR($Z1282&lt;&gt;"",$AA1282&lt;&gt;""))),"Descrição muito genérica: detalhe melhor o item e registre o racional no memorial ou em anexo.",IF(AND($Y1282=0,$B1282&lt;&gt;"",OR($G1282&lt;&gt;"",$H1282&lt;&gt;"",$J1282&lt;&gt;"",$K1282&lt;&gt;"",$M1282&lt;&gt;"",$N1282&lt;&gt;"",$P1282&lt;&gt;"",$Q1282&lt;&gt;"",$S1282&lt;&gt;"",$T1282&lt;&gt;"",$V1282&lt;&gt;"",$W1282&lt;&gt;"")),"O item possui dados lançados, mas o total está zerado. Revise os valores informados.","")))))))))))))))</f>
        <v/>
      </c>
    </row>
    <row r="1283" spans="1:35" ht="14.25" customHeight="1" x14ac:dyDescent="0.25">
      <c r="A1283" s="57" t="str">
        <f t="shared" si="247"/>
        <v/>
      </c>
      <c r="B1283" s="61"/>
      <c r="C1283" s="61"/>
      <c r="D1283" s="58"/>
      <c r="E1283" s="61"/>
      <c r="F1283" s="61"/>
      <c r="G1283" s="272"/>
      <c r="H1283" s="62"/>
      <c r="I1283" s="273">
        <f t="shared" si="248"/>
        <v>0</v>
      </c>
      <c r="J1283" s="272"/>
      <c r="K1283" s="62"/>
      <c r="L1283" s="270">
        <f t="shared" si="249"/>
        <v>0</v>
      </c>
      <c r="M1283" s="272"/>
      <c r="N1283" s="62"/>
      <c r="O1283" s="270">
        <f t="shared" si="250"/>
        <v>0</v>
      </c>
      <c r="P1283" s="272"/>
      <c r="Q1283" s="62"/>
      <c r="R1283" s="271">
        <f t="shared" si="251"/>
        <v>0</v>
      </c>
      <c r="S1283" s="272"/>
      <c r="T1283" s="62"/>
      <c r="U1283" s="270">
        <f t="shared" si="252"/>
        <v>0</v>
      </c>
      <c r="V1283" s="272"/>
      <c r="W1283" s="62"/>
      <c r="X1283" s="270">
        <f t="shared" si="253"/>
        <v>0</v>
      </c>
      <c r="Y1283" s="270">
        <f t="shared" si="254"/>
        <v>0</v>
      </c>
      <c r="Z1283" s="61"/>
      <c r="AA1283" s="61"/>
      <c r="AB1283" s="60" t="str">
        <f t="shared" si="255"/>
        <v/>
      </c>
      <c r="AC1283" s="21" t="b">
        <f t="shared" si="256"/>
        <v>0</v>
      </c>
      <c r="AD1283" s="21" t="b">
        <f t="shared" si="257"/>
        <v>0</v>
      </c>
      <c r="AE1283" s="21" t="b">
        <f t="shared" si="258"/>
        <v>0</v>
      </c>
      <c r="AF1283" s="21" t="b">
        <f ca="1">OR(AND($AC1283,NOT($AD1283)),AND($AC1283,OR(AND($G1283="",$H1283&lt;&gt;""),AND($G1283&lt;&gt;"",$H1283=""),AND($J1283="",$K1283&lt;&gt;""),AND($J1283&lt;&gt;"",$K1283=""),AND($M1283="",$N1283&lt;&gt;""),AND($M1283&lt;&gt;"",$N1283=""),AND($P1283="",$Q1283&lt;&gt;""),AND($P1283&lt;&gt;"",$Q1283=""),AND($S1283="",$T1283&lt;&gt;""),AND($S1283&lt;&gt;"",$T1283=""),AND($V1283="",$W1283&lt;&gt;""),AND($V1283&lt;&gt;"",$W1283=""))),AND($C1283&lt;&gt;"",$E1283&lt;&gt;"",LEFT(TRIM($C1283),1)&lt;&gt;LEFT(TRIM($E1283),1)),IF(OR($E1283="",$F1283=""),FALSE(),IFERROR(COUNTIF(INDIRECT("UNITS_"&amp;SUBSTITUTE(LEFT($E1283,FIND(" ",$E1283&amp;" ")-1),".","_")),$F1283)=0,TRUE())),AND($B1283&lt;&gt;"",OR(ISNUMBER(SEARCH("outro",LOWER($B1283))),ISNUMBER(SEARCH("divers",LOWER($B1283))),ISNUMBER(SEARCH("etc",LOWER($B1283))))),OR(AND(ISNUMBER(SEARCH("comunic",LOWER($B1283))),LEFT($E1283,3)&lt;&gt;"4.4"),AND(ISNUMBER(SEARCH("monitor",LOWER($B1283))),NOT(OR(LEFT($E1283,3)="1.5",LEFT($E1283,3)="2.5")))),AND($B1283&lt;&gt;"",OR(LEFT($C1283,1)="1",LEFT($C1283,1)="2"),$D1283=""),AND($D1283&lt;&gt;"",NOT(OR(LEFT($C1283,1)="1",LEFT($C1283,1)="2"))),AND($D1283&lt;&gt;"",COUNTIF(' PROJETO'!$B$14:$B$16,$D1283)=0),IF($D1283="",FALSE(),IF(COUNTIF(' PROJETO'!$B$14:$B$16,$D1283)=0,FALSE(),IFERROR(INDEX(' PROJETO'!$C$14:$C$16,MATCH($D1283,' PROJETO'!$B$14:$B$16,0))&lt;&gt;"Sim",FALSE()))))</f>
        <v>0</v>
      </c>
      <c r="AG1283" s="21" t="b">
        <f>AND($AC1283,$Y1283&gt;'CONFG.  LISTAS'!$F$4,$Z1283="",$AA1283="")</f>
        <v>0</v>
      </c>
      <c r="AH1283" s="21" t="str">
        <f t="shared" si="259"/>
        <v/>
      </c>
      <c r="AI1283" s="43" t="str">
        <f ca="1">IF(NOT($AC1283),"",IF(OR($B1283="",$C1283="",$E1283="",$F1283=""),"Preencha descrição, categoria, tipo e unidade.",IF(AND($B1283&lt;&gt;"",OR(LEFT($C1283,1)="1",LEFT($C1283,1)="2"),$D1283=""),"Informe a prática de restauração para itens diretos.",IF(AND($D1283&lt;&gt;"",NOT(OR(LEFT($C1283,1)="1",LEFT($C1283,1)="2"))),"Custos indiretos não devem pertencer a uma prática específica.",IF(AND($D1283&lt;&gt;"",COUNTIF(' PROJETO'!$B$14:$B$16,$D1283)=0),"Prática de restauração inválida ou não cadastrada.",IF(IF($D1283="",FALSE(),IF(COUNTIF(' PROJETO'!$B$14:$B$16,$D1283)=0,FALSE(),IFERROR(INDEX(' PROJETO'!$C$14:$C$16,MATCH($D1283,' PROJETO'!$B$14:$B$16,0))&lt;&gt;"Sim",FALSE()))),"A prática informada no item não foi selecionada na aba Projeto.",IF(AND(MAX($I1283,$L1283,$O1283,$R1283,$U1283,$X1283)&gt;'CONFG.  LISTAS'!$F$4,NOT(OR($Z1283&lt;&gt;"",$AA1283&lt;&gt;""))),"Memorial de cálculo ou anexo obrigatório não informado para item acima do limite.",IF(OR(AND($G1283&lt;&gt;"",$H1283&lt;&gt;"",OR($G1283&lt;=0,$H1283&lt;=0)),AND($J1283&lt;&gt;"",$K1283&lt;&gt;"",OR($J1283&lt;=0,$K1283&lt;=0)),AND($M1283&lt;&gt;"",$N1283&lt;&gt;"",OR($M1283&lt;=0,$N1283&lt;=0)),AND($P1283&lt;&gt;"",$Q1283&lt;&gt;"",OR($P1283&lt;=0,$Q1283&lt;=0)),AND($S1283&lt;&gt;"",$T1283&lt;&gt;"",OR($S1283&lt;=0,$T1283&lt;=0)),AND($V1283&lt;&gt;"",$W1283&lt;&gt;"",OR($V1283&lt;=0,$W1283&lt;=0))),"Revise os valores informados: valor unitário e quantidade devem ser maiores que zero.",IF(OR(AND($G1283="",$H1283&lt;&gt;""),AND($G1283&lt;&gt;"",$H1283=""),AND($J1283="",$K1283&lt;&gt;""),AND($J1283&lt;&gt;"",$K1283=""),AND($M1283="",$N1283&lt;&gt;""),AND($M1283&lt;&gt;"",$N1283=""),AND($P1283="",$Q1283&lt;&gt;""),AND($P1283&lt;&gt;"",$Q1283=""),AND($S1283="",$T1283&lt;&gt;""),AND($S1283&lt;&gt;"",$T1283=""),AND($V1283="",$W1283&lt;&gt;""),AND($V1283&lt;&gt;"",$W1283="")),"Há ano preenchido parcialmente: "&amp;TRIM(IF(AND($G1283="",$H1283&lt;&gt;""),"Ano 1 (falta valor unitário); ","")&amp;IF(AND($G1283&lt;&gt;"",$H1283=""),"Ano 1 (falta quantidade); ","")&amp;IF(AND($J1283="",$K1283&lt;&gt;""),"Ano 2 (falta valor unitário); ","")&amp;IF(AND($J1283&lt;&gt;"",$K1283=""),"Ano 2 (falta quantidade); ","")&amp;IF(AND($M1283="",$N1283&lt;&gt;""),"Ano 3 (falta valor unitário); ","")&amp;IF(AND($M1283&lt;&gt;"",$N1283=""),"Ano 3 (falta quantidade); ","")&amp;IF(AND($P1283="",$Q1283&lt;&gt;""),"Ano 4 (falta valor unitário); ","")&amp;IF(AND($P1283&lt;&gt;"",$Q1283=""),"Ano 4 (falta quantidade); ","")&amp;IF(AND($S1283="",$T1283&lt;&gt;""),"Ano 5 (falta valor unitário); ","")&amp;IF(AND($S1283&lt;&gt;"",$T1283=""),"Ano 5 (falta quantidade); ","")&amp;IF(AND($V1283="",$W1283&lt;&gt;""),"Ano 6 (falta valor unitário); ","")&amp;IF(AND($V1283&lt;&gt;"",$W1283=""),"Ano 6 (falta quantidade); ","")), IF(NOT(OR(AND($G1283&lt;&gt;"",$H1283&lt;&gt;""),AND($J1283&lt;&gt;"",$K1283&lt;&gt;""),AND($M1283&lt;&gt;"",$N1283&lt;&gt;""),AND($P1283&lt;&gt;"",$Q1283&lt;&gt;""),AND($S1283&lt;&gt;"",$T1283&lt;&gt;""),AND($V1283&lt;&gt;"",$W1283&lt;&gt;""))),"Informe pelo menos um ano completo com valor unitário e quantidade.",IF(AND($C1283&lt;&gt;"",$E1283&lt;&gt;"",LEFT(TRIM($C1283),1)&lt;&gt;LEFT(TRIM($E1283),1)),"Categoria e tipo estão incompatíveis.",IF(IF(OR($E1283="",$F1283=""),FALSE(),IFERROR(COUNTIF(INDIRECT("UNITS_"&amp;SUBSTITUTE(LEFT($E1283,FIND(" ",$E1283&amp;" ")-1),".","_")),$F1283)=0,TRUE())),"Unidade incompatível com o tipo selecionado.",IF(OR(AND(ISNUMBER(SEARCH("comunic",LOWER($B1283))),LEFT($E1283,3)&lt;&gt;"4.4"),AND(ISNUMBER(SEARCH("monitor",LOWER($B1283))),NOT(OR(LEFT($E1283,3)="1.5",LEFT($E1283,3)="2.5")))),"Revise a classificação do item conforme as regras de preenchimento.",IF(AND($B1283&lt;&gt;"",OR(ISNUMBER(SEARCH("outro",LOWER($B1283))),ISNUMBER(SEARCH("divers",LOWER($B1283))),ISNUMBER(SEARCH("kit",LOWER($B1283))),ISNUMBER(SEARCH("ferrament",LOWER($B1283))),ISNUMBER(SEARCH("epi",LOWER($B1283)))),NOT(OR($Z1283&lt;&gt;"",$AA1283&lt;&gt;""))),"Descrição muito genérica: detalhe melhor o item e registre o racional no memorial ou em anexo.",IF(AND($Y1283=0,$B1283&lt;&gt;"",OR($G1283&lt;&gt;"",$H1283&lt;&gt;"",$J1283&lt;&gt;"",$K1283&lt;&gt;"",$M1283&lt;&gt;"",$N1283&lt;&gt;"",$P1283&lt;&gt;"",$Q1283&lt;&gt;"",$S1283&lt;&gt;"",$T1283&lt;&gt;"",$V1283&lt;&gt;"",$W1283&lt;&gt;"")),"O item possui dados lançados, mas o total está zerado. Revise os valores informados.","")))))))))))))))</f>
        <v/>
      </c>
    </row>
    <row r="1284" spans="1:35" ht="14.25" customHeight="1" x14ac:dyDescent="0.25">
      <c r="A1284" s="57" t="str">
        <f t="shared" si="247"/>
        <v/>
      </c>
      <c r="B1284" s="58"/>
      <c r="C1284" s="58"/>
      <c r="D1284" s="58"/>
      <c r="E1284" s="58"/>
      <c r="F1284" s="58"/>
      <c r="G1284" s="269"/>
      <c r="H1284" s="59"/>
      <c r="I1284" s="273">
        <f t="shared" si="248"/>
        <v>0</v>
      </c>
      <c r="J1284" s="269"/>
      <c r="K1284" s="59"/>
      <c r="L1284" s="270">
        <f t="shared" si="249"/>
        <v>0</v>
      </c>
      <c r="M1284" s="269"/>
      <c r="N1284" s="59"/>
      <c r="O1284" s="270">
        <f t="shared" si="250"/>
        <v>0</v>
      </c>
      <c r="P1284" s="269"/>
      <c r="Q1284" s="59"/>
      <c r="R1284" s="271">
        <f t="shared" si="251"/>
        <v>0</v>
      </c>
      <c r="S1284" s="269"/>
      <c r="T1284" s="59"/>
      <c r="U1284" s="270">
        <f t="shared" si="252"/>
        <v>0</v>
      </c>
      <c r="V1284" s="269"/>
      <c r="W1284" s="59"/>
      <c r="X1284" s="270">
        <f t="shared" si="253"/>
        <v>0</v>
      </c>
      <c r="Y1284" s="270">
        <f t="shared" si="254"/>
        <v>0</v>
      </c>
      <c r="Z1284" s="58"/>
      <c r="AA1284" s="58"/>
      <c r="AB1284" s="60" t="str">
        <f t="shared" si="255"/>
        <v/>
      </c>
      <c r="AC1284" s="21" t="b">
        <f t="shared" si="256"/>
        <v>0</v>
      </c>
      <c r="AD1284" s="21" t="b">
        <f t="shared" si="257"/>
        <v>0</v>
      </c>
      <c r="AE1284" s="21" t="b">
        <f t="shared" si="258"/>
        <v>0</v>
      </c>
      <c r="AF1284" s="21" t="b">
        <f ca="1">OR(AND($AC1284,NOT($AD1284)),AND($AC1284,OR(AND($G1284="",$H1284&lt;&gt;""),AND($G1284&lt;&gt;"",$H1284=""),AND($J1284="",$K1284&lt;&gt;""),AND($J1284&lt;&gt;"",$K1284=""),AND($M1284="",$N1284&lt;&gt;""),AND($M1284&lt;&gt;"",$N1284=""),AND($P1284="",$Q1284&lt;&gt;""),AND($P1284&lt;&gt;"",$Q1284=""),AND($S1284="",$T1284&lt;&gt;""),AND($S1284&lt;&gt;"",$T1284=""),AND($V1284="",$W1284&lt;&gt;""),AND($V1284&lt;&gt;"",$W1284=""))),AND($C1284&lt;&gt;"",$E1284&lt;&gt;"",LEFT(TRIM($C1284),1)&lt;&gt;LEFT(TRIM($E1284),1)),IF(OR($E1284="",$F1284=""),FALSE(),IFERROR(COUNTIF(INDIRECT("UNITS_"&amp;SUBSTITUTE(LEFT($E1284,FIND(" ",$E1284&amp;" ")-1),".","_")),$F1284)=0,TRUE())),AND($B1284&lt;&gt;"",OR(ISNUMBER(SEARCH("outro",LOWER($B1284))),ISNUMBER(SEARCH("divers",LOWER($B1284))),ISNUMBER(SEARCH("etc",LOWER($B1284))))),OR(AND(ISNUMBER(SEARCH("comunic",LOWER($B1284))),LEFT($E1284,3)&lt;&gt;"4.4"),AND(ISNUMBER(SEARCH("monitor",LOWER($B1284))),NOT(OR(LEFT($E1284,3)="1.5",LEFT($E1284,3)="2.5")))),AND($B1284&lt;&gt;"",OR(LEFT($C1284,1)="1",LEFT($C1284,1)="2"),$D1284=""),AND($D1284&lt;&gt;"",NOT(OR(LEFT($C1284,1)="1",LEFT($C1284,1)="2"))),AND($D1284&lt;&gt;"",COUNTIF(' PROJETO'!$B$14:$B$16,$D1284)=0),IF($D1284="",FALSE(),IF(COUNTIF(' PROJETO'!$B$14:$B$16,$D1284)=0,FALSE(),IFERROR(INDEX(' PROJETO'!$C$14:$C$16,MATCH($D1284,' PROJETO'!$B$14:$B$16,0))&lt;&gt;"Sim",FALSE()))))</f>
        <v>0</v>
      </c>
      <c r="AG1284" s="21" t="b">
        <f>AND($AC1284,$Y1284&gt;'CONFG.  LISTAS'!$F$4,$Z1284="",$AA1284="")</f>
        <v>0</v>
      </c>
      <c r="AH1284" s="21" t="str">
        <f t="shared" si="259"/>
        <v/>
      </c>
      <c r="AI1284" s="43" t="str">
        <f ca="1">IF(NOT($AC1284),"",IF(OR($B1284="",$C1284="",$E1284="",$F1284=""),"Preencha descrição, categoria, tipo e unidade.",IF(AND($B1284&lt;&gt;"",OR(LEFT($C1284,1)="1",LEFT($C1284,1)="2"),$D1284=""),"Informe a prática de restauração para itens diretos.",IF(AND($D1284&lt;&gt;"",NOT(OR(LEFT($C1284,1)="1",LEFT($C1284,1)="2"))),"Custos indiretos não devem pertencer a uma prática específica.",IF(AND($D1284&lt;&gt;"",COUNTIF(' PROJETO'!$B$14:$B$16,$D1284)=0),"Prática de restauração inválida ou não cadastrada.",IF(IF($D1284="",FALSE(),IF(COUNTIF(' PROJETO'!$B$14:$B$16,$D1284)=0,FALSE(),IFERROR(INDEX(' PROJETO'!$C$14:$C$16,MATCH($D1284,' PROJETO'!$B$14:$B$16,0))&lt;&gt;"Sim",FALSE()))),"A prática informada no item não foi selecionada na aba Projeto.",IF(AND(MAX($I1284,$L1284,$O1284,$R1284,$U1284,$X1284)&gt;'CONFG.  LISTAS'!$F$4,NOT(OR($Z1284&lt;&gt;"",$AA1284&lt;&gt;""))),"Memorial de cálculo ou anexo obrigatório não informado para item acima do limite.",IF(OR(AND($G1284&lt;&gt;"",$H1284&lt;&gt;"",OR($G1284&lt;=0,$H1284&lt;=0)),AND($J1284&lt;&gt;"",$K1284&lt;&gt;"",OR($J1284&lt;=0,$K1284&lt;=0)),AND($M1284&lt;&gt;"",$N1284&lt;&gt;"",OR($M1284&lt;=0,$N1284&lt;=0)),AND($P1284&lt;&gt;"",$Q1284&lt;&gt;"",OR($P1284&lt;=0,$Q1284&lt;=0)),AND($S1284&lt;&gt;"",$T1284&lt;&gt;"",OR($S1284&lt;=0,$T1284&lt;=0)),AND($V1284&lt;&gt;"",$W1284&lt;&gt;"",OR($V1284&lt;=0,$W1284&lt;=0))),"Revise os valores informados: valor unitário e quantidade devem ser maiores que zero.",IF(OR(AND($G1284="",$H1284&lt;&gt;""),AND($G1284&lt;&gt;"",$H1284=""),AND($J1284="",$K1284&lt;&gt;""),AND($J1284&lt;&gt;"",$K1284=""),AND($M1284="",$N1284&lt;&gt;""),AND($M1284&lt;&gt;"",$N1284=""),AND($P1284="",$Q1284&lt;&gt;""),AND($P1284&lt;&gt;"",$Q1284=""),AND($S1284="",$T1284&lt;&gt;""),AND($S1284&lt;&gt;"",$T1284=""),AND($V1284="",$W1284&lt;&gt;""),AND($V1284&lt;&gt;"",$W1284="")),"Há ano preenchido parcialmente: "&amp;TRIM(IF(AND($G1284="",$H1284&lt;&gt;""),"Ano 1 (falta valor unitário); ","")&amp;IF(AND($G1284&lt;&gt;"",$H1284=""),"Ano 1 (falta quantidade); ","")&amp;IF(AND($J1284="",$K1284&lt;&gt;""),"Ano 2 (falta valor unitário); ","")&amp;IF(AND($J1284&lt;&gt;"",$K1284=""),"Ano 2 (falta quantidade); ","")&amp;IF(AND($M1284="",$N1284&lt;&gt;""),"Ano 3 (falta valor unitário); ","")&amp;IF(AND($M1284&lt;&gt;"",$N1284=""),"Ano 3 (falta quantidade); ","")&amp;IF(AND($P1284="",$Q1284&lt;&gt;""),"Ano 4 (falta valor unitário); ","")&amp;IF(AND($P1284&lt;&gt;"",$Q1284=""),"Ano 4 (falta quantidade); ","")&amp;IF(AND($S1284="",$T1284&lt;&gt;""),"Ano 5 (falta valor unitário); ","")&amp;IF(AND($S1284&lt;&gt;"",$T1284=""),"Ano 5 (falta quantidade); ","")&amp;IF(AND($V1284="",$W1284&lt;&gt;""),"Ano 6 (falta valor unitário); ","")&amp;IF(AND($V1284&lt;&gt;"",$W1284=""),"Ano 6 (falta quantidade); ","")), IF(NOT(OR(AND($G1284&lt;&gt;"",$H1284&lt;&gt;""),AND($J1284&lt;&gt;"",$K1284&lt;&gt;""),AND($M1284&lt;&gt;"",$N1284&lt;&gt;""),AND($P1284&lt;&gt;"",$Q1284&lt;&gt;""),AND($S1284&lt;&gt;"",$T1284&lt;&gt;""),AND($V1284&lt;&gt;"",$W1284&lt;&gt;""))),"Informe pelo menos um ano completo com valor unitário e quantidade.",IF(AND($C1284&lt;&gt;"",$E1284&lt;&gt;"",LEFT(TRIM($C1284),1)&lt;&gt;LEFT(TRIM($E1284),1)),"Categoria e tipo estão incompatíveis.",IF(IF(OR($E1284="",$F1284=""),FALSE(),IFERROR(COUNTIF(INDIRECT("UNITS_"&amp;SUBSTITUTE(LEFT($E1284,FIND(" ",$E1284&amp;" ")-1),".","_")),$F1284)=0,TRUE())),"Unidade incompatível com o tipo selecionado.",IF(OR(AND(ISNUMBER(SEARCH("comunic",LOWER($B1284))),LEFT($E1284,3)&lt;&gt;"4.4"),AND(ISNUMBER(SEARCH("monitor",LOWER($B1284))),NOT(OR(LEFT($E1284,3)="1.5",LEFT($E1284,3)="2.5")))),"Revise a classificação do item conforme as regras de preenchimento.",IF(AND($B1284&lt;&gt;"",OR(ISNUMBER(SEARCH("outro",LOWER($B1284))),ISNUMBER(SEARCH("divers",LOWER($B1284))),ISNUMBER(SEARCH("kit",LOWER($B1284))),ISNUMBER(SEARCH("ferrament",LOWER($B1284))),ISNUMBER(SEARCH("epi",LOWER($B1284)))),NOT(OR($Z1284&lt;&gt;"",$AA1284&lt;&gt;""))),"Descrição muito genérica: detalhe melhor o item e registre o racional no memorial ou em anexo.",IF(AND($Y1284=0,$B1284&lt;&gt;"",OR($G1284&lt;&gt;"",$H1284&lt;&gt;"",$J1284&lt;&gt;"",$K1284&lt;&gt;"",$M1284&lt;&gt;"",$N1284&lt;&gt;"",$P1284&lt;&gt;"",$Q1284&lt;&gt;"",$S1284&lt;&gt;"",$T1284&lt;&gt;"",$V1284&lt;&gt;"",$W1284&lt;&gt;"")),"O item possui dados lançados, mas o total está zerado. Revise os valores informados.","")))))))))))))))</f>
        <v/>
      </c>
    </row>
    <row r="1285" spans="1:35" ht="14.25" customHeight="1" x14ac:dyDescent="0.25">
      <c r="A1285" s="57" t="str">
        <f t="shared" si="247"/>
        <v/>
      </c>
      <c r="B1285" s="61"/>
      <c r="C1285" s="61"/>
      <c r="D1285" s="58"/>
      <c r="E1285" s="61"/>
      <c r="F1285" s="61"/>
      <c r="G1285" s="272"/>
      <c r="H1285" s="62"/>
      <c r="I1285" s="273">
        <f t="shared" si="248"/>
        <v>0</v>
      </c>
      <c r="J1285" s="272"/>
      <c r="K1285" s="62"/>
      <c r="L1285" s="270">
        <f t="shared" si="249"/>
        <v>0</v>
      </c>
      <c r="M1285" s="272"/>
      <c r="N1285" s="62"/>
      <c r="O1285" s="270">
        <f t="shared" si="250"/>
        <v>0</v>
      </c>
      <c r="P1285" s="272"/>
      <c r="Q1285" s="62"/>
      <c r="R1285" s="271">
        <f t="shared" si="251"/>
        <v>0</v>
      </c>
      <c r="S1285" s="272"/>
      <c r="T1285" s="62"/>
      <c r="U1285" s="270">
        <f t="shared" si="252"/>
        <v>0</v>
      </c>
      <c r="V1285" s="272"/>
      <c r="W1285" s="62"/>
      <c r="X1285" s="270">
        <f t="shared" si="253"/>
        <v>0</v>
      </c>
      <c r="Y1285" s="270">
        <f t="shared" si="254"/>
        <v>0</v>
      </c>
      <c r="Z1285" s="61"/>
      <c r="AA1285" s="61"/>
      <c r="AB1285" s="60" t="str">
        <f t="shared" si="255"/>
        <v/>
      </c>
      <c r="AC1285" s="21" t="b">
        <f t="shared" si="256"/>
        <v>0</v>
      </c>
      <c r="AD1285" s="21" t="b">
        <f t="shared" si="257"/>
        <v>0</v>
      </c>
      <c r="AE1285" s="21" t="b">
        <f t="shared" si="258"/>
        <v>0</v>
      </c>
      <c r="AF1285" s="21" t="b">
        <f ca="1">OR(AND($AC1285,NOT($AD1285)),AND($AC1285,OR(AND($G1285="",$H1285&lt;&gt;""),AND($G1285&lt;&gt;"",$H1285=""),AND($J1285="",$K1285&lt;&gt;""),AND($J1285&lt;&gt;"",$K1285=""),AND($M1285="",$N1285&lt;&gt;""),AND($M1285&lt;&gt;"",$N1285=""),AND($P1285="",$Q1285&lt;&gt;""),AND($P1285&lt;&gt;"",$Q1285=""),AND($S1285="",$T1285&lt;&gt;""),AND($S1285&lt;&gt;"",$T1285=""),AND($V1285="",$W1285&lt;&gt;""),AND($V1285&lt;&gt;"",$W1285=""))),AND($C1285&lt;&gt;"",$E1285&lt;&gt;"",LEFT(TRIM($C1285),1)&lt;&gt;LEFT(TRIM($E1285),1)),IF(OR($E1285="",$F1285=""),FALSE(),IFERROR(COUNTIF(INDIRECT("UNITS_"&amp;SUBSTITUTE(LEFT($E1285,FIND(" ",$E1285&amp;" ")-1),".","_")),$F1285)=0,TRUE())),AND($B1285&lt;&gt;"",OR(ISNUMBER(SEARCH("outro",LOWER($B1285))),ISNUMBER(SEARCH("divers",LOWER($B1285))),ISNUMBER(SEARCH("etc",LOWER($B1285))))),OR(AND(ISNUMBER(SEARCH("comunic",LOWER($B1285))),LEFT($E1285,3)&lt;&gt;"4.4"),AND(ISNUMBER(SEARCH("monitor",LOWER($B1285))),NOT(OR(LEFT($E1285,3)="1.5",LEFT($E1285,3)="2.5")))),AND($B1285&lt;&gt;"",OR(LEFT($C1285,1)="1",LEFT($C1285,1)="2"),$D1285=""),AND($D1285&lt;&gt;"",NOT(OR(LEFT($C1285,1)="1",LEFT($C1285,1)="2"))),AND($D1285&lt;&gt;"",COUNTIF(' PROJETO'!$B$14:$B$16,$D1285)=0),IF($D1285="",FALSE(),IF(COUNTIF(' PROJETO'!$B$14:$B$16,$D1285)=0,FALSE(),IFERROR(INDEX(' PROJETO'!$C$14:$C$16,MATCH($D1285,' PROJETO'!$B$14:$B$16,0))&lt;&gt;"Sim",FALSE()))))</f>
        <v>0</v>
      </c>
      <c r="AG1285" s="21" t="b">
        <f>AND($AC1285,$Y1285&gt;'CONFG.  LISTAS'!$F$4,$Z1285="",$AA1285="")</f>
        <v>0</v>
      </c>
      <c r="AH1285" s="21" t="str">
        <f t="shared" si="259"/>
        <v/>
      </c>
      <c r="AI1285" s="43" t="str">
        <f ca="1">IF(NOT($AC1285),"",IF(OR($B1285="",$C1285="",$E1285="",$F1285=""),"Preencha descrição, categoria, tipo e unidade.",IF(AND($B1285&lt;&gt;"",OR(LEFT($C1285,1)="1",LEFT($C1285,1)="2"),$D1285=""),"Informe a prática de restauração para itens diretos.",IF(AND($D1285&lt;&gt;"",NOT(OR(LEFT($C1285,1)="1",LEFT($C1285,1)="2"))),"Custos indiretos não devem pertencer a uma prática específica.",IF(AND($D1285&lt;&gt;"",COUNTIF(' PROJETO'!$B$14:$B$16,$D1285)=0),"Prática de restauração inválida ou não cadastrada.",IF(IF($D1285="",FALSE(),IF(COUNTIF(' PROJETO'!$B$14:$B$16,$D1285)=0,FALSE(),IFERROR(INDEX(' PROJETO'!$C$14:$C$16,MATCH($D1285,' PROJETO'!$B$14:$B$16,0))&lt;&gt;"Sim",FALSE()))),"A prática informada no item não foi selecionada na aba Projeto.",IF(AND(MAX($I1285,$L1285,$O1285,$R1285,$U1285,$X1285)&gt;'CONFG.  LISTAS'!$F$4,NOT(OR($Z1285&lt;&gt;"",$AA1285&lt;&gt;""))),"Memorial de cálculo ou anexo obrigatório não informado para item acima do limite.",IF(OR(AND($G1285&lt;&gt;"",$H1285&lt;&gt;"",OR($G1285&lt;=0,$H1285&lt;=0)),AND($J1285&lt;&gt;"",$K1285&lt;&gt;"",OR($J1285&lt;=0,$K1285&lt;=0)),AND($M1285&lt;&gt;"",$N1285&lt;&gt;"",OR($M1285&lt;=0,$N1285&lt;=0)),AND($P1285&lt;&gt;"",$Q1285&lt;&gt;"",OR($P1285&lt;=0,$Q1285&lt;=0)),AND($S1285&lt;&gt;"",$T1285&lt;&gt;"",OR($S1285&lt;=0,$T1285&lt;=0)),AND($V1285&lt;&gt;"",$W1285&lt;&gt;"",OR($V1285&lt;=0,$W1285&lt;=0))),"Revise os valores informados: valor unitário e quantidade devem ser maiores que zero.",IF(OR(AND($G1285="",$H1285&lt;&gt;""),AND($G1285&lt;&gt;"",$H1285=""),AND($J1285="",$K1285&lt;&gt;""),AND($J1285&lt;&gt;"",$K1285=""),AND($M1285="",$N1285&lt;&gt;""),AND($M1285&lt;&gt;"",$N1285=""),AND($P1285="",$Q1285&lt;&gt;""),AND($P1285&lt;&gt;"",$Q1285=""),AND($S1285="",$T1285&lt;&gt;""),AND($S1285&lt;&gt;"",$T1285=""),AND($V1285="",$W1285&lt;&gt;""),AND($V1285&lt;&gt;"",$W1285="")),"Há ano preenchido parcialmente: "&amp;TRIM(IF(AND($G1285="",$H1285&lt;&gt;""),"Ano 1 (falta valor unitário); ","")&amp;IF(AND($G1285&lt;&gt;"",$H1285=""),"Ano 1 (falta quantidade); ","")&amp;IF(AND($J1285="",$K1285&lt;&gt;""),"Ano 2 (falta valor unitário); ","")&amp;IF(AND($J1285&lt;&gt;"",$K1285=""),"Ano 2 (falta quantidade); ","")&amp;IF(AND($M1285="",$N1285&lt;&gt;""),"Ano 3 (falta valor unitário); ","")&amp;IF(AND($M1285&lt;&gt;"",$N1285=""),"Ano 3 (falta quantidade); ","")&amp;IF(AND($P1285="",$Q1285&lt;&gt;""),"Ano 4 (falta valor unitário); ","")&amp;IF(AND($P1285&lt;&gt;"",$Q1285=""),"Ano 4 (falta quantidade); ","")&amp;IF(AND($S1285="",$T1285&lt;&gt;""),"Ano 5 (falta valor unitário); ","")&amp;IF(AND($S1285&lt;&gt;"",$T1285=""),"Ano 5 (falta quantidade); ","")&amp;IF(AND($V1285="",$W1285&lt;&gt;""),"Ano 6 (falta valor unitário); ","")&amp;IF(AND($V1285&lt;&gt;"",$W1285=""),"Ano 6 (falta quantidade); ","")), IF(NOT(OR(AND($G1285&lt;&gt;"",$H1285&lt;&gt;""),AND($J1285&lt;&gt;"",$K1285&lt;&gt;""),AND($M1285&lt;&gt;"",$N1285&lt;&gt;""),AND($P1285&lt;&gt;"",$Q1285&lt;&gt;""),AND($S1285&lt;&gt;"",$T1285&lt;&gt;""),AND($V1285&lt;&gt;"",$W1285&lt;&gt;""))),"Informe pelo menos um ano completo com valor unitário e quantidade.",IF(AND($C1285&lt;&gt;"",$E1285&lt;&gt;"",LEFT(TRIM($C1285),1)&lt;&gt;LEFT(TRIM($E1285),1)),"Categoria e tipo estão incompatíveis.",IF(IF(OR($E1285="",$F1285=""),FALSE(),IFERROR(COUNTIF(INDIRECT("UNITS_"&amp;SUBSTITUTE(LEFT($E1285,FIND(" ",$E1285&amp;" ")-1),".","_")),$F1285)=0,TRUE())),"Unidade incompatível com o tipo selecionado.",IF(OR(AND(ISNUMBER(SEARCH("comunic",LOWER($B1285))),LEFT($E1285,3)&lt;&gt;"4.4"),AND(ISNUMBER(SEARCH("monitor",LOWER($B1285))),NOT(OR(LEFT($E1285,3)="1.5",LEFT($E1285,3)="2.5")))),"Revise a classificação do item conforme as regras de preenchimento.",IF(AND($B1285&lt;&gt;"",OR(ISNUMBER(SEARCH("outro",LOWER($B1285))),ISNUMBER(SEARCH("divers",LOWER($B1285))),ISNUMBER(SEARCH("kit",LOWER($B1285))),ISNUMBER(SEARCH("ferrament",LOWER($B1285))),ISNUMBER(SEARCH("epi",LOWER($B1285)))),NOT(OR($Z1285&lt;&gt;"",$AA1285&lt;&gt;""))),"Descrição muito genérica: detalhe melhor o item e registre o racional no memorial ou em anexo.",IF(AND($Y1285=0,$B1285&lt;&gt;"",OR($G1285&lt;&gt;"",$H1285&lt;&gt;"",$J1285&lt;&gt;"",$K1285&lt;&gt;"",$M1285&lt;&gt;"",$N1285&lt;&gt;"",$P1285&lt;&gt;"",$Q1285&lt;&gt;"",$S1285&lt;&gt;"",$T1285&lt;&gt;"",$V1285&lt;&gt;"",$W1285&lt;&gt;"")),"O item possui dados lançados, mas o total está zerado. Revise os valores informados.","")))))))))))))))</f>
        <v/>
      </c>
    </row>
    <row r="1286" spans="1:35" ht="14.25" customHeight="1" x14ac:dyDescent="0.25">
      <c r="A1286" s="57" t="str">
        <f t="shared" si="247"/>
        <v/>
      </c>
      <c r="B1286" s="58"/>
      <c r="C1286" s="58"/>
      <c r="D1286" s="58"/>
      <c r="E1286" s="58"/>
      <c r="F1286" s="58"/>
      <c r="G1286" s="269"/>
      <c r="H1286" s="59"/>
      <c r="I1286" s="273">
        <f t="shared" si="248"/>
        <v>0</v>
      </c>
      <c r="J1286" s="269"/>
      <c r="K1286" s="59"/>
      <c r="L1286" s="270">
        <f t="shared" si="249"/>
        <v>0</v>
      </c>
      <c r="M1286" s="269"/>
      <c r="N1286" s="59"/>
      <c r="O1286" s="270">
        <f t="shared" si="250"/>
        <v>0</v>
      </c>
      <c r="P1286" s="269"/>
      <c r="Q1286" s="59"/>
      <c r="R1286" s="271">
        <f t="shared" si="251"/>
        <v>0</v>
      </c>
      <c r="S1286" s="269"/>
      <c r="T1286" s="59"/>
      <c r="U1286" s="270">
        <f t="shared" si="252"/>
        <v>0</v>
      </c>
      <c r="V1286" s="269"/>
      <c r="W1286" s="59"/>
      <c r="X1286" s="270">
        <f t="shared" si="253"/>
        <v>0</v>
      </c>
      <c r="Y1286" s="270">
        <f t="shared" si="254"/>
        <v>0</v>
      </c>
      <c r="Z1286" s="58"/>
      <c r="AA1286" s="58"/>
      <c r="AB1286" s="60" t="str">
        <f t="shared" si="255"/>
        <v/>
      </c>
      <c r="AC1286" s="21" t="b">
        <f t="shared" si="256"/>
        <v>0</v>
      </c>
      <c r="AD1286" s="21" t="b">
        <f t="shared" si="257"/>
        <v>0</v>
      </c>
      <c r="AE1286" s="21" t="b">
        <f t="shared" si="258"/>
        <v>0</v>
      </c>
      <c r="AF1286" s="21" t="b">
        <f ca="1">OR(AND($AC1286,NOT($AD1286)),AND($AC1286,OR(AND($G1286="",$H1286&lt;&gt;""),AND($G1286&lt;&gt;"",$H1286=""),AND($J1286="",$K1286&lt;&gt;""),AND($J1286&lt;&gt;"",$K1286=""),AND($M1286="",$N1286&lt;&gt;""),AND($M1286&lt;&gt;"",$N1286=""),AND($P1286="",$Q1286&lt;&gt;""),AND($P1286&lt;&gt;"",$Q1286=""),AND($S1286="",$T1286&lt;&gt;""),AND($S1286&lt;&gt;"",$T1286=""),AND($V1286="",$W1286&lt;&gt;""),AND($V1286&lt;&gt;"",$W1286=""))),AND($C1286&lt;&gt;"",$E1286&lt;&gt;"",LEFT(TRIM($C1286),1)&lt;&gt;LEFT(TRIM($E1286),1)),IF(OR($E1286="",$F1286=""),FALSE(),IFERROR(COUNTIF(INDIRECT("UNITS_"&amp;SUBSTITUTE(LEFT($E1286,FIND(" ",$E1286&amp;" ")-1),".","_")),$F1286)=0,TRUE())),AND($B1286&lt;&gt;"",OR(ISNUMBER(SEARCH("outro",LOWER($B1286))),ISNUMBER(SEARCH("divers",LOWER($B1286))),ISNUMBER(SEARCH("etc",LOWER($B1286))))),OR(AND(ISNUMBER(SEARCH("comunic",LOWER($B1286))),LEFT($E1286,3)&lt;&gt;"4.4"),AND(ISNUMBER(SEARCH("monitor",LOWER($B1286))),NOT(OR(LEFT($E1286,3)="1.5",LEFT($E1286,3)="2.5")))),AND($B1286&lt;&gt;"",OR(LEFT($C1286,1)="1",LEFT($C1286,1)="2"),$D1286=""),AND($D1286&lt;&gt;"",NOT(OR(LEFT($C1286,1)="1",LEFT($C1286,1)="2"))),AND($D1286&lt;&gt;"",COUNTIF(' PROJETO'!$B$14:$B$16,$D1286)=0),IF($D1286="",FALSE(),IF(COUNTIF(' PROJETO'!$B$14:$B$16,$D1286)=0,FALSE(),IFERROR(INDEX(' PROJETO'!$C$14:$C$16,MATCH($D1286,' PROJETO'!$B$14:$B$16,0))&lt;&gt;"Sim",FALSE()))))</f>
        <v>0</v>
      </c>
      <c r="AG1286" s="21" t="b">
        <f>AND($AC1286,$Y1286&gt;'CONFG.  LISTAS'!$F$4,$Z1286="",$AA1286="")</f>
        <v>0</v>
      </c>
      <c r="AH1286" s="21" t="str">
        <f t="shared" si="259"/>
        <v/>
      </c>
      <c r="AI1286" s="43" t="str">
        <f ca="1">IF(NOT($AC1286),"",IF(OR($B1286="",$C1286="",$E1286="",$F1286=""),"Preencha descrição, categoria, tipo e unidade.",IF(AND($B1286&lt;&gt;"",OR(LEFT($C1286,1)="1",LEFT($C1286,1)="2"),$D1286=""),"Informe a prática de restauração para itens diretos.",IF(AND($D1286&lt;&gt;"",NOT(OR(LEFT($C1286,1)="1",LEFT($C1286,1)="2"))),"Custos indiretos não devem pertencer a uma prática específica.",IF(AND($D1286&lt;&gt;"",COUNTIF(' PROJETO'!$B$14:$B$16,$D1286)=0),"Prática de restauração inválida ou não cadastrada.",IF(IF($D1286="",FALSE(),IF(COUNTIF(' PROJETO'!$B$14:$B$16,$D1286)=0,FALSE(),IFERROR(INDEX(' PROJETO'!$C$14:$C$16,MATCH($D1286,' PROJETO'!$B$14:$B$16,0))&lt;&gt;"Sim",FALSE()))),"A prática informada no item não foi selecionada na aba Projeto.",IF(AND(MAX($I1286,$L1286,$O1286,$R1286,$U1286,$X1286)&gt;'CONFG.  LISTAS'!$F$4,NOT(OR($Z1286&lt;&gt;"",$AA1286&lt;&gt;""))),"Memorial de cálculo ou anexo obrigatório não informado para item acima do limite.",IF(OR(AND($G1286&lt;&gt;"",$H1286&lt;&gt;"",OR($G1286&lt;=0,$H1286&lt;=0)),AND($J1286&lt;&gt;"",$K1286&lt;&gt;"",OR($J1286&lt;=0,$K1286&lt;=0)),AND($M1286&lt;&gt;"",$N1286&lt;&gt;"",OR($M1286&lt;=0,$N1286&lt;=0)),AND($P1286&lt;&gt;"",$Q1286&lt;&gt;"",OR($P1286&lt;=0,$Q1286&lt;=0)),AND($S1286&lt;&gt;"",$T1286&lt;&gt;"",OR($S1286&lt;=0,$T1286&lt;=0)),AND($V1286&lt;&gt;"",$W1286&lt;&gt;"",OR($V1286&lt;=0,$W1286&lt;=0))),"Revise os valores informados: valor unitário e quantidade devem ser maiores que zero.",IF(OR(AND($G1286="",$H1286&lt;&gt;""),AND($G1286&lt;&gt;"",$H1286=""),AND($J1286="",$K1286&lt;&gt;""),AND($J1286&lt;&gt;"",$K1286=""),AND($M1286="",$N1286&lt;&gt;""),AND($M1286&lt;&gt;"",$N1286=""),AND($P1286="",$Q1286&lt;&gt;""),AND($P1286&lt;&gt;"",$Q1286=""),AND($S1286="",$T1286&lt;&gt;""),AND($S1286&lt;&gt;"",$T1286=""),AND($V1286="",$W1286&lt;&gt;""),AND($V1286&lt;&gt;"",$W1286="")),"Há ano preenchido parcialmente: "&amp;TRIM(IF(AND($G1286="",$H1286&lt;&gt;""),"Ano 1 (falta valor unitário); ","")&amp;IF(AND($G1286&lt;&gt;"",$H1286=""),"Ano 1 (falta quantidade); ","")&amp;IF(AND($J1286="",$K1286&lt;&gt;""),"Ano 2 (falta valor unitário); ","")&amp;IF(AND($J1286&lt;&gt;"",$K1286=""),"Ano 2 (falta quantidade); ","")&amp;IF(AND($M1286="",$N1286&lt;&gt;""),"Ano 3 (falta valor unitário); ","")&amp;IF(AND($M1286&lt;&gt;"",$N1286=""),"Ano 3 (falta quantidade); ","")&amp;IF(AND($P1286="",$Q1286&lt;&gt;""),"Ano 4 (falta valor unitário); ","")&amp;IF(AND($P1286&lt;&gt;"",$Q1286=""),"Ano 4 (falta quantidade); ","")&amp;IF(AND($S1286="",$T1286&lt;&gt;""),"Ano 5 (falta valor unitário); ","")&amp;IF(AND($S1286&lt;&gt;"",$T1286=""),"Ano 5 (falta quantidade); ","")&amp;IF(AND($V1286="",$W1286&lt;&gt;""),"Ano 6 (falta valor unitário); ","")&amp;IF(AND($V1286&lt;&gt;"",$W1286=""),"Ano 6 (falta quantidade); ","")), IF(NOT(OR(AND($G1286&lt;&gt;"",$H1286&lt;&gt;""),AND($J1286&lt;&gt;"",$K1286&lt;&gt;""),AND($M1286&lt;&gt;"",$N1286&lt;&gt;""),AND($P1286&lt;&gt;"",$Q1286&lt;&gt;""),AND($S1286&lt;&gt;"",$T1286&lt;&gt;""),AND($V1286&lt;&gt;"",$W1286&lt;&gt;""))),"Informe pelo menos um ano completo com valor unitário e quantidade.",IF(AND($C1286&lt;&gt;"",$E1286&lt;&gt;"",LEFT(TRIM($C1286),1)&lt;&gt;LEFT(TRIM($E1286),1)),"Categoria e tipo estão incompatíveis.",IF(IF(OR($E1286="",$F1286=""),FALSE(),IFERROR(COUNTIF(INDIRECT("UNITS_"&amp;SUBSTITUTE(LEFT($E1286,FIND(" ",$E1286&amp;" ")-1),".","_")),$F1286)=0,TRUE())),"Unidade incompatível com o tipo selecionado.",IF(OR(AND(ISNUMBER(SEARCH("comunic",LOWER($B1286))),LEFT($E1286,3)&lt;&gt;"4.4"),AND(ISNUMBER(SEARCH("monitor",LOWER($B1286))),NOT(OR(LEFT($E1286,3)="1.5",LEFT($E1286,3)="2.5")))),"Revise a classificação do item conforme as regras de preenchimento.",IF(AND($B1286&lt;&gt;"",OR(ISNUMBER(SEARCH("outro",LOWER($B1286))),ISNUMBER(SEARCH("divers",LOWER($B1286))),ISNUMBER(SEARCH("kit",LOWER($B1286))),ISNUMBER(SEARCH("ferrament",LOWER($B1286))),ISNUMBER(SEARCH("epi",LOWER($B1286)))),NOT(OR($Z1286&lt;&gt;"",$AA1286&lt;&gt;""))),"Descrição muito genérica: detalhe melhor o item e registre o racional no memorial ou em anexo.",IF(AND($Y1286=0,$B1286&lt;&gt;"",OR($G1286&lt;&gt;"",$H1286&lt;&gt;"",$J1286&lt;&gt;"",$K1286&lt;&gt;"",$M1286&lt;&gt;"",$N1286&lt;&gt;"",$P1286&lt;&gt;"",$Q1286&lt;&gt;"",$S1286&lt;&gt;"",$T1286&lt;&gt;"",$V1286&lt;&gt;"",$W1286&lt;&gt;"")),"O item possui dados lançados, mas o total está zerado. Revise os valores informados.","")))))))))))))))</f>
        <v/>
      </c>
    </row>
    <row r="1287" spans="1:35" ht="14.25" customHeight="1" x14ac:dyDescent="0.25">
      <c r="A1287" s="57" t="str">
        <f t="shared" si="247"/>
        <v/>
      </c>
      <c r="B1287" s="61"/>
      <c r="C1287" s="61"/>
      <c r="D1287" s="58"/>
      <c r="E1287" s="61"/>
      <c r="F1287" s="61"/>
      <c r="G1287" s="272"/>
      <c r="H1287" s="62"/>
      <c r="I1287" s="273">
        <f t="shared" si="248"/>
        <v>0</v>
      </c>
      <c r="J1287" s="272"/>
      <c r="K1287" s="62"/>
      <c r="L1287" s="270">
        <f t="shared" si="249"/>
        <v>0</v>
      </c>
      <c r="M1287" s="272"/>
      <c r="N1287" s="62"/>
      <c r="O1287" s="270">
        <f t="shared" si="250"/>
        <v>0</v>
      </c>
      <c r="P1287" s="272"/>
      <c r="Q1287" s="62"/>
      <c r="R1287" s="271">
        <f t="shared" si="251"/>
        <v>0</v>
      </c>
      <c r="S1287" s="272"/>
      <c r="T1287" s="62"/>
      <c r="U1287" s="270">
        <f t="shared" si="252"/>
        <v>0</v>
      </c>
      <c r="V1287" s="272"/>
      <c r="W1287" s="62"/>
      <c r="X1287" s="270">
        <f t="shared" si="253"/>
        <v>0</v>
      </c>
      <c r="Y1287" s="270">
        <f t="shared" si="254"/>
        <v>0</v>
      </c>
      <c r="Z1287" s="61"/>
      <c r="AA1287" s="61"/>
      <c r="AB1287" s="60" t="str">
        <f t="shared" si="255"/>
        <v/>
      </c>
      <c r="AC1287" s="21" t="b">
        <f t="shared" si="256"/>
        <v>0</v>
      </c>
      <c r="AD1287" s="21" t="b">
        <f t="shared" si="257"/>
        <v>0</v>
      </c>
      <c r="AE1287" s="21" t="b">
        <f t="shared" si="258"/>
        <v>0</v>
      </c>
      <c r="AF1287" s="21" t="b">
        <f ca="1">OR(AND($AC1287,NOT($AD1287)),AND($AC1287,OR(AND($G1287="",$H1287&lt;&gt;""),AND($G1287&lt;&gt;"",$H1287=""),AND($J1287="",$K1287&lt;&gt;""),AND($J1287&lt;&gt;"",$K1287=""),AND($M1287="",$N1287&lt;&gt;""),AND($M1287&lt;&gt;"",$N1287=""),AND($P1287="",$Q1287&lt;&gt;""),AND($P1287&lt;&gt;"",$Q1287=""),AND($S1287="",$T1287&lt;&gt;""),AND($S1287&lt;&gt;"",$T1287=""),AND($V1287="",$W1287&lt;&gt;""),AND($V1287&lt;&gt;"",$W1287=""))),AND($C1287&lt;&gt;"",$E1287&lt;&gt;"",LEFT(TRIM($C1287),1)&lt;&gt;LEFT(TRIM($E1287),1)),IF(OR($E1287="",$F1287=""),FALSE(),IFERROR(COUNTIF(INDIRECT("UNITS_"&amp;SUBSTITUTE(LEFT($E1287,FIND(" ",$E1287&amp;" ")-1),".","_")),$F1287)=0,TRUE())),AND($B1287&lt;&gt;"",OR(ISNUMBER(SEARCH("outro",LOWER($B1287))),ISNUMBER(SEARCH("divers",LOWER($B1287))),ISNUMBER(SEARCH("etc",LOWER($B1287))))),OR(AND(ISNUMBER(SEARCH("comunic",LOWER($B1287))),LEFT($E1287,3)&lt;&gt;"4.4"),AND(ISNUMBER(SEARCH("monitor",LOWER($B1287))),NOT(OR(LEFT($E1287,3)="1.5",LEFT($E1287,3)="2.5")))),AND($B1287&lt;&gt;"",OR(LEFT($C1287,1)="1",LEFT($C1287,1)="2"),$D1287=""),AND($D1287&lt;&gt;"",NOT(OR(LEFT($C1287,1)="1",LEFT($C1287,1)="2"))),AND($D1287&lt;&gt;"",COUNTIF(' PROJETO'!$B$14:$B$16,$D1287)=0),IF($D1287="",FALSE(),IF(COUNTIF(' PROJETO'!$B$14:$B$16,$D1287)=0,FALSE(),IFERROR(INDEX(' PROJETO'!$C$14:$C$16,MATCH($D1287,' PROJETO'!$B$14:$B$16,0))&lt;&gt;"Sim",FALSE()))))</f>
        <v>0</v>
      </c>
      <c r="AG1287" s="21" t="b">
        <f>AND($AC1287,$Y1287&gt;'CONFG.  LISTAS'!$F$4,$Z1287="",$AA1287="")</f>
        <v>0</v>
      </c>
      <c r="AH1287" s="21" t="str">
        <f t="shared" si="259"/>
        <v/>
      </c>
      <c r="AI1287" s="43" t="str">
        <f ca="1">IF(NOT($AC1287),"",IF(OR($B1287="",$C1287="",$E1287="",$F1287=""),"Preencha descrição, categoria, tipo e unidade.",IF(AND($B1287&lt;&gt;"",OR(LEFT($C1287,1)="1",LEFT($C1287,1)="2"),$D1287=""),"Informe a prática de restauração para itens diretos.",IF(AND($D1287&lt;&gt;"",NOT(OR(LEFT($C1287,1)="1",LEFT($C1287,1)="2"))),"Custos indiretos não devem pertencer a uma prática específica.",IF(AND($D1287&lt;&gt;"",COUNTIF(' PROJETO'!$B$14:$B$16,$D1287)=0),"Prática de restauração inválida ou não cadastrada.",IF(IF($D1287="",FALSE(),IF(COUNTIF(' PROJETO'!$B$14:$B$16,$D1287)=0,FALSE(),IFERROR(INDEX(' PROJETO'!$C$14:$C$16,MATCH($D1287,' PROJETO'!$B$14:$B$16,0))&lt;&gt;"Sim",FALSE()))),"A prática informada no item não foi selecionada na aba Projeto.",IF(AND(MAX($I1287,$L1287,$O1287,$R1287,$U1287,$X1287)&gt;'CONFG.  LISTAS'!$F$4,NOT(OR($Z1287&lt;&gt;"",$AA1287&lt;&gt;""))),"Memorial de cálculo ou anexo obrigatório não informado para item acima do limite.",IF(OR(AND($G1287&lt;&gt;"",$H1287&lt;&gt;"",OR($G1287&lt;=0,$H1287&lt;=0)),AND($J1287&lt;&gt;"",$K1287&lt;&gt;"",OR($J1287&lt;=0,$K1287&lt;=0)),AND($M1287&lt;&gt;"",$N1287&lt;&gt;"",OR($M1287&lt;=0,$N1287&lt;=0)),AND($P1287&lt;&gt;"",$Q1287&lt;&gt;"",OR($P1287&lt;=0,$Q1287&lt;=0)),AND($S1287&lt;&gt;"",$T1287&lt;&gt;"",OR($S1287&lt;=0,$T1287&lt;=0)),AND($V1287&lt;&gt;"",$W1287&lt;&gt;"",OR($V1287&lt;=0,$W1287&lt;=0))),"Revise os valores informados: valor unitário e quantidade devem ser maiores que zero.",IF(OR(AND($G1287="",$H1287&lt;&gt;""),AND($G1287&lt;&gt;"",$H1287=""),AND($J1287="",$K1287&lt;&gt;""),AND($J1287&lt;&gt;"",$K1287=""),AND($M1287="",$N1287&lt;&gt;""),AND($M1287&lt;&gt;"",$N1287=""),AND($P1287="",$Q1287&lt;&gt;""),AND($P1287&lt;&gt;"",$Q1287=""),AND($S1287="",$T1287&lt;&gt;""),AND($S1287&lt;&gt;"",$T1287=""),AND($V1287="",$W1287&lt;&gt;""),AND($V1287&lt;&gt;"",$W1287="")),"Há ano preenchido parcialmente: "&amp;TRIM(IF(AND($G1287="",$H1287&lt;&gt;""),"Ano 1 (falta valor unitário); ","")&amp;IF(AND($G1287&lt;&gt;"",$H1287=""),"Ano 1 (falta quantidade); ","")&amp;IF(AND($J1287="",$K1287&lt;&gt;""),"Ano 2 (falta valor unitário); ","")&amp;IF(AND($J1287&lt;&gt;"",$K1287=""),"Ano 2 (falta quantidade); ","")&amp;IF(AND($M1287="",$N1287&lt;&gt;""),"Ano 3 (falta valor unitário); ","")&amp;IF(AND($M1287&lt;&gt;"",$N1287=""),"Ano 3 (falta quantidade); ","")&amp;IF(AND($P1287="",$Q1287&lt;&gt;""),"Ano 4 (falta valor unitário); ","")&amp;IF(AND($P1287&lt;&gt;"",$Q1287=""),"Ano 4 (falta quantidade); ","")&amp;IF(AND($S1287="",$T1287&lt;&gt;""),"Ano 5 (falta valor unitário); ","")&amp;IF(AND($S1287&lt;&gt;"",$T1287=""),"Ano 5 (falta quantidade); ","")&amp;IF(AND($V1287="",$W1287&lt;&gt;""),"Ano 6 (falta valor unitário); ","")&amp;IF(AND($V1287&lt;&gt;"",$W1287=""),"Ano 6 (falta quantidade); ","")), IF(NOT(OR(AND($G1287&lt;&gt;"",$H1287&lt;&gt;""),AND($J1287&lt;&gt;"",$K1287&lt;&gt;""),AND($M1287&lt;&gt;"",$N1287&lt;&gt;""),AND($P1287&lt;&gt;"",$Q1287&lt;&gt;""),AND($S1287&lt;&gt;"",$T1287&lt;&gt;""),AND($V1287&lt;&gt;"",$W1287&lt;&gt;""))),"Informe pelo menos um ano completo com valor unitário e quantidade.",IF(AND($C1287&lt;&gt;"",$E1287&lt;&gt;"",LEFT(TRIM($C1287),1)&lt;&gt;LEFT(TRIM($E1287),1)),"Categoria e tipo estão incompatíveis.",IF(IF(OR($E1287="",$F1287=""),FALSE(),IFERROR(COUNTIF(INDIRECT("UNITS_"&amp;SUBSTITUTE(LEFT($E1287,FIND(" ",$E1287&amp;" ")-1),".","_")),$F1287)=0,TRUE())),"Unidade incompatível com o tipo selecionado.",IF(OR(AND(ISNUMBER(SEARCH("comunic",LOWER($B1287))),LEFT($E1287,3)&lt;&gt;"4.4"),AND(ISNUMBER(SEARCH("monitor",LOWER($B1287))),NOT(OR(LEFT($E1287,3)="1.5",LEFT($E1287,3)="2.5")))),"Revise a classificação do item conforme as regras de preenchimento.",IF(AND($B1287&lt;&gt;"",OR(ISNUMBER(SEARCH("outro",LOWER($B1287))),ISNUMBER(SEARCH("divers",LOWER($B1287))),ISNUMBER(SEARCH("kit",LOWER($B1287))),ISNUMBER(SEARCH("ferrament",LOWER($B1287))),ISNUMBER(SEARCH("epi",LOWER($B1287)))),NOT(OR($Z1287&lt;&gt;"",$AA1287&lt;&gt;""))),"Descrição muito genérica: detalhe melhor o item e registre o racional no memorial ou em anexo.",IF(AND($Y1287=0,$B1287&lt;&gt;"",OR($G1287&lt;&gt;"",$H1287&lt;&gt;"",$J1287&lt;&gt;"",$K1287&lt;&gt;"",$M1287&lt;&gt;"",$N1287&lt;&gt;"",$P1287&lt;&gt;"",$Q1287&lt;&gt;"",$S1287&lt;&gt;"",$T1287&lt;&gt;"",$V1287&lt;&gt;"",$W1287&lt;&gt;"")),"O item possui dados lançados, mas o total está zerado. Revise os valores informados.","")))))))))))))))</f>
        <v/>
      </c>
    </row>
    <row r="1288" spans="1:35" ht="14.25" customHeight="1" x14ac:dyDescent="0.25">
      <c r="A1288" s="57" t="str">
        <f t="shared" si="247"/>
        <v/>
      </c>
      <c r="B1288" s="58"/>
      <c r="C1288" s="58"/>
      <c r="D1288" s="58"/>
      <c r="E1288" s="58"/>
      <c r="F1288" s="58"/>
      <c r="G1288" s="269"/>
      <c r="H1288" s="59"/>
      <c r="I1288" s="273">
        <f t="shared" si="248"/>
        <v>0</v>
      </c>
      <c r="J1288" s="269"/>
      <c r="K1288" s="59"/>
      <c r="L1288" s="270">
        <f t="shared" si="249"/>
        <v>0</v>
      </c>
      <c r="M1288" s="269"/>
      <c r="N1288" s="59"/>
      <c r="O1288" s="270">
        <f t="shared" si="250"/>
        <v>0</v>
      </c>
      <c r="P1288" s="269"/>
      <c r="Q1288" s="59"/>
      <c r="R1288" s="271">
        <f t="shared" si="251"/>
        <v>0</v>
      </c>
      <c r="S1288" s="269"/>
      <c r="T1288" s="59"/>
      <c r="U1288" s="270">
        <f t="shared" si="252"/>
        <v>0</v>
      </c>
      <c r="V1288" s="269"/>
      <c r="W1288" s="59"/>
      <c r="X1288" s="270">
        <f t="shared" si="253"/>
        <v>0</v>
      </c>
      <c r="Y1288" s="270">
        <f t="shared" si="254"/>
        <v>0</v>
      </c>
      <c r="Z1288" s="58"/>
      <c r="AA1288" s="58"/>
      <c r="AB1288" s="60" t="str">
        <f t="shared" si="255"/>
        <v/>
      </c>
      <c r="AC1288" s="21" t="b">
        <f t="shared" si="256"/>
        <v>0</v>
      </c>
      <c r="AD1288" s="21" t="b">
        <f t="shared" si="257"/>
        <v>0</v>
      </c>
      <c r="AE1288" s="21" t="b">
        <f t="shared" si="258"/>
        <v>0</v>
      </c>
      <c r="AF1288" s="21" t="b">
        <f ca="1">OR(AND($AC1288,NOT($AD1288)),AND($AC1288,OR(AND($G1288="",$H1288&lt;&gt;""),AND($G1288&lt;&gt;"",$H1288=""),AND($J1288="",$K1288&lt;&gt;""),AND($J1288&lt;&gt;"",$K1288=""),AND($M1288="",$N1288&lt;&gt;""),AND($M1288&lt;&gt;"",$N1288=""),AND($P1288="",$Q1288&lt;&gt;""),AND($P1288&lt;&gt;"",$Q1288=""),AND($S1288="",$T1288&lt;&gt;""),AND($S1288&lt;&gt;"",$T1288=""),AND($V1288="",$W1288&lt;&gt;""),AND($V1288&lt;&gt;"",$W1288=""))),AND($C1288&lt;&gt;"",$E1288&lt;&gt;"",LEFT(TRIM($C1288),1)&lt;&gt;LEFT(TRIM($E1288),1)),IF(OR($E1288="",$F1288=""),FALSE(),IFERROR(COUNTIF(INDIRECT("UNITS_"&amp;SUBSTITUTE(LEFT($E1288,FIND(" ",$E1288&amp;" ")-1),".","_")),$F1288)=0,TRUE())),AND($B1288&lt;&gt;"",OR(ISNUMBER(SEARCH("outro",LOWER($B1288))),ISNUMBER(SEARCH("divers",LOWER($B1288))),ISNUMBER(SEARCH("etc",LOWER($B1288))))),OR(AND(ISNUMBER(SEARCH("comunic",LOWER($B1288))),LEFT($E1288,3)&lt;&gt;"4.4"),AND(ISNUMBER(SEARCH("monitor",LOWER($B1288))),NOT(OR(LEFT($E1288,3)="1.5",LEFT($E1288,3)="2.5")))),AND($B1288&lt;&gt;"",OR(LEFT($C1288,1)="1",LEFT($C1288,1)="2"),$D1288=""),AND($D1288&lt;&gt;"",NOT(OR(LEFT($C1288,1)="1",LEFT($C1288,1)="2"))),AND($D1288&lt;&gt;"",COUNTIF(' PROJETO'!$B$14:$B$16,$D1288)=0),IF($D1288="",FALSE(),IF(COUNTIF(' PROJETO'!$B$14:$B$16,$D1288)=0,FALSE(),IFERROR(INDEX(' PROJETO'!$C$14:$C$16,MATCH($D1288,' PROJETO'!$B$14:$B$16,0))&lt;&gt;"Sim",FALSE()))))</f>
        <v>0</v>
      </c>
      <c r="AG1288" s="21" t="b">
        <f>AND($AC1288,$Y1288&gt;'CONFG.  LISTAS'!$F$4,$Z1288="",$AA1288="")</f>
        <v>0</v>
      </c>
      <c r="AH1288" s="21" t="str">
        <f t="shared" si="259"/>
        <v/>
      </c>
      <c r="AI1288" s="43" t="str">
        <f ca="1">IF(NOT($AC1288),"",IF(OR($B1288="",$C1288="",$E1288="",$F1288=""),"Preencha descrição, categoria, tipo e unidade.",IF(AND($B1288&lt;&gt;"",OR(LEFT($C1288,1)="1",LEFT($C1288,1)="2"),$D1288=""),"Informe a prática de restauração para itens diretos.",IF(AND($D1288&lt;&gt;"",NOT(OR(LEFT($C1288,1)="1",LEFT($C1288,1)="2"))),"Custos indiretos não devem pertencer a uma prática específica.",IF(AND($D1288&lt;&gt;"",COUNTIF(' PROJETO'!$B$14:$B$16,$D1288)=0),"Prática de restauração inválida ou não cadastrada.",IF(IF($D1288="",FALSE(),IF(COUNTIF(' PROJETO'!$B$14:$B$16,$D1288)=0,FALSE(),IFERROR(INDEX(' PROJETO'!$C$14:$C$16,MATCH($D1288,' PROJETO'!$B$14:$B$16,0))&lt;&gt;"Sim",FALSE()))),"A prática informada no item não foi selecionada na aba Projeto.",IF(AND(MAX($I1288,$L1288,$O1288,$R1288,$U1288,$X1288)&gt;'CONFG.  LISTAS'!$F$4,NOT(OR($Z1288&lt;&gt;"",$AA1288&lt;&gt;""))),"Memorial de cálculo ou anexo obrigatório não informado para item acima do limite.",IF(OR(AND($G1288&lt;&gt;"",$H1288&lt;&gt;"",OR($G1288&lt;=0,$H1288&lt;=0)),AND($J1288&lt;&gt;"",$K1288&lt;&gt;"",OR($J1288&lt;=0,$K1288&lt;=0)),AND($M1288&lt;&gt;"",$N1288&lt;&gt;"",OR($M1288&lt;=0,$N1288&lt;=0)),AND($P1288&lt;&gt;"",$Q1288&lt;&gt;"",OR($P1288&lt;=0,$Q1288&lt;=0)),AND($S1288&lt;&gt;"",$T1288&lt;&gt;"",OR($S1288&lt;=0,$T1288&lt;=0)),AND($V1288&lt;&gt;"",$W1288&lt;&gt;"",OR($V1288&lt;=0,$W1288&lt;=0))),"Revise os valores informados: valor unitário e quantidade devem ser maiores que zero.",IF(OR(AND($G1288="",$H1288&lt;&gt;""),AND($G1288&lt;&gt;"",$H1288=""),AND($J1288="",$K1288&lt;&gt;""),AND($J1288&lt;&gt;"",$K1288=""),AND($M1288="",$N1288&lt;&gt;""),AND($M1288&lt;&gt;"",$N1288=""),AND($P1288="",$Q1288&lt;&gt;""),AND($P1288&lt;&gt;"",$Q1288=""),AND($S1288="",$T1288&lt;&gt;""),AND($S1288&lt;&gt;"",$T1288=""),AND($V1288="",$W1288&lt;&gt;""),AND($V1288&lt;&gt;"",$W1288="")),"Há ano preenchido parcialmente: "&amp;TRIM(IF(AND($G1288="",$H1288&lt;&gt;""),"Ano 1 (falta valor unitário); ","")&amp;IF(AND($G1288&lt;&gt;"",$H1288=""),"Ano 1 (falta quantidade); ","")&amp;IF(AND($J1288="",$K1288&lt;&gt;""),"Ano 2 (falta valor unitário); ","")&amp;IF(AND($J1288&lt;&gt;"",$K1288=""),"Ano 2 (falta quantidade); ","")&amp;IF(AND($M1288="",$N1288&lt;&gt;""),"Ano 3 (falta valor unitário); ","")&amp;IF(AND($M1288&lt;&gt;"",$N1288=""),"Ano 3 (falta quantidade); ","")&amp;IF(AND($P1288="",$Q1288&lt;&gt;""),"Ano 4 (falta valor unitário); ","")&amp;IF(AND($P1288&lt;&gt;"",$Q1288=""),"Ano 4 (falta quantidade); ","")&amp;IF(AND($S1288="",$T1288&lt;&gt;""),"Ano 5 (falta valor unitário); ","")&amp;IF(AND($S1288&lt;&gt;"",$T1288=""),"Ano 5 (falta quantidade); ","")&amp;IF(AND($V1288="",$W1288&lt;&gt;""),"Ano 6 (falta valor unitário); ","")&amp;IF(AND($V1288&lt;&gt;"",$W1288=""),"Ano 6 (falta quantidade); ","")), IF(NOT(OR(AND($G1288&lt;&gt;"",$H1288&lt;&gt;""),AND($J1288&lt;&gt;"",$K1288&lt;&gt;""),AND($M1288&lt;&gt;"",$N1288&lt;&gt;""),AND($P1288&lt;&gt;"",$Q1288&lt;&gt;""),AND($S1288&lt;&gt;"",$T1288&lt;&gt;""),AND($V1288&lt;&gt;"",$W1288&lt;&gt;""))),"Informe pelo menos um ano completo com valor unitário e quantidade.",IF(AND($C1288&lt;&gt;"",$E1288&lt;&gt;"",LEFT(TRIM($C1288),1)&lt;&gt;LEFT(TRIM($E1288),1)),"Categoria e tipo estão incompatíveis.",IF(IF(OR($E1288="",$F1288=""),FALSE(),IFERROR(COUNTIF(INDIRECT("UNITS_"&amp;SUBSTITUTE(LEFT($E1288,FIND(" ",$E1288&amp;" ")-1),".","_")),$F1288)=0,TRUE())),"Unidade incompatível com o tipo selecionado.",IF(OR(AND(ISNUMBER(SEARCH("comunic",LOWER($B1288))),LEFT($E1288,3)&lt;&gt;"4.4"),AND(ISNUMBER(SEARCH("monitor",LOWER($B1288))),NOT(OR(LEFT($E1288,3)="1.5",LEFT($E1288,3)="2.5")))),"Revise a classificação do item conforme as regras de preenchimento.",IF(AND($B1288&lt;&gt;"",OR(ISNUMBER(SEARCH("outro",LOWER($B1288))),ISNUMBER(SEARCH("divers",LOWER($B1288))),ISNUMBER(SEARCH("kit",LOWER($B1288))),ISNUMBER(SEARCH("ferrament",LOWER($B1288))),ISNUMBER(SEARCH("epi",LOWER($B1288)))),NOT(OR($Z1288&lt;&gt;"",$AA1288&lt;&gt;""))),"Descrição muito genérica: detalhe melhor o item e registre o racional no memorial ou em anexo.",IF(AND($Y1288=0,$B1288&lt;&gt;"",OR($G1288&lt;&gt;"",$H1288&lt;&gt;"",$J1288&lt;&gt;"",$K1288&lt;&gt;"",$M1288&lt;&gt;"",$N1288&lt;&gt;"",$P1288&lt;&gt;"",$Q1288&lt;&gt;"",$S1288&lt;&gt;"",$T1288&lt;&gt;"",$V1288&lt;&gt;"",$W1288&lt;&gt;"")),"O item possui dados lançados, mas o total está zerado. Revise os valores informados.","")))))))))))))))</f>
        <v/>
      </c>
    </row>
    <row r="1289" spans="1:35" ht="14.25" customHeight="1" x14ac:dyDescent="0.25">
      <c r="A1289" s="57" t="str">
        <f t="shared" si="247"/>
        <v/>
      </c>
      <c r="B1289" s="61"/>
      <c r="C1289" s="61"/>
      <c r="D1289" s="58"/>
      <c r="E1289" s="61"/>
      <c r="F1289" s="61"/>
      <c r="G1289" s="272"/>
      <c r="H1289" s="62"/>
      <c r="I1289" s="273">
        <f t="shared" si="248"/>
        <v>0</v>
      </c>
      <c r="J1289" s="272"/>
      <c r="K1289" s="62"/>
      <c r="L1289" s="270">
        <f t="shared" si="249"/>
        <v>0</v>
      </c>
      <c r="M1289" s="272"/>
      <c r="N1289" s="62"/>
      <c r="O1289" s="270">
        <f t="shared" si="250"/>
        <v>0</v>
      </c>
      <c r="P1289" s="272"/>
      <c r="Q1289" s="62"/>
      <c r="R1289" s="271">
        <f t="shared" si="251"/>
        <v>0</v>
      </c>
      <c r="S1289" s="272"/>
      <c r="T1289" s="62"/>
      <c r="U1289" s="270">
        <f t="shared" si="252"/>
        <v>0</v>
      </c>
      <c r="V1289" s="272"/>
      <c r="W1289" s="62"/>
      <c r="X1289" s="270">
        <f t="shared" si="253"/>
        <v>0</v>
      </c>
      <c r="Y1289" s="270">
        <f t="shared" si="254"/>
        <v>0</v>
      </c>
      <c r="Z1289" s="61"/>
      <c r="AA1289" s="61"/>
      <c r="AB1289" s="60" t="str">
        <f t="shared" si="255"/>
        <v/>
      </c>
      <c r="AC1289" s="21" t="b">
        <f t="shared" si="256"/>
        <v>0</v>
      </c>
      <c r="AD1289" s="21" t="b">
        <f t="shared" si="257"/>
        <v>0</v>
      </c>
      <c r="AE1289" s="21" t="b">
        <f t="shared" si="258"/>
        <v>0</v>
      </c>
      <c r="AF1289" s="21" t="b">
        <f ca="1">OR(AND($AC1289,NOT($AD1289)),AND($AC1289,OR(AND($G1289="",$H1289&lt;&gt;""),AND($G1289&lt;&gt;"",$H1289=""),AND($J1289="",$K1289&lt;&gt;""),AND($J1289&lt;&gt;"",$K1289=""),AND($M1289="",$N1289&lt;&gt;""),AND($M1289&lt;&gt;"",$N1289=""),AND($P1289="",$Q1289&lt;&gt;""),AND($P1289&lt;&gt;"",$Q1289=""),AND($S1289="",$T1289&lt;&gt;""),AND($S1289&lt;&gt;"",$T1289=""),AND($V1289="",$W1289&lt;&gt;""),AND($V1289&lt;&gt;"",$W1289=""))),AND($C1289&lt;&gt;"",$E1289&lt;&gt;"",LEFT(TRIM($C1289),1)&lt;&gt;LEFT(TRIM($E1289),1)),IF(OR($E1289="",$F1289=""),FALSE(),IFERROR(COUNTIF(INDIRECT("UNITS_"&amp;SUBSTITUTE(LEFT($E1289,FIND(" ",$E1289&amp;" ")-1),".","_")),$F1289)=0,TRUE())),AND($B1289&lt;&gt;"",OR(ISNUMBER(SEARCH("outro",LOWER($B1289))),ISNUMBER(SEARCH("divers",LOWER($B1289))),ISNUMBER(SEARCH("etc",LOWER($B1289))))),OR(AND(ISNUMBER(SEARCH("comunic",LOWER($B1289))),LEFT($E1289,3)&lt;&gt;"4.4"),AND(ISNUMBER(SEARCH("monitor",LOWER($B1289))),NOT(OR(LEFT($E1289,3)="1.5",LEFT($E1289,3)="2.5")))),AND($B1289&lt;&gt;"",OR(LEFT($C1289,1)="1",LEFT($C1289,1)="2"),$D1289=""),AND($D1289&lt;&gt;"",NOT(OR(LEFT($C1289,1)="1",LEFT($C1289,1)="2"))),AND($D1289&lt;&gt;"",COUNTIF(' PROJETO'!$B$14:$B$16,$D1289)=0),IF($D1289="",FALSE(),IF(COUNTIF(' PROJETO'!$B$14:$B$16,$D1289)=0,FALSE(),IFERROR(INDEX(' PROJETO'!$C$14:$C$16,MATCH($D1289,' PROJETO'!$B$14:$B$16,0))&lt;&gt;"Sim",FALSE()))))</f>
        <v>0</v>
      </c>
      <c r="AG1289" s="21" t="b">
        <f>AND($AC1289,$Y1289&gt;'CONFG.  LISTAS'!$F$4,$Z1289="",$AA1289="")</f>
        <v>0</v>
      </c>
      <c r="AH1289" s="21" t="str">
        <f t="shared" si="259"/>
        <v/>
      </c>
      <c r="AI1289" s="43" t="str">
        <f ca="1">IF(NOT($AC1289),"",IF(OR($B1289="",$C1289="",$E1289="",$F1289=""),"Preencha descrição, categoria, tipo e unidade.",IF(AND($B1289&lt;&gt;"",OR(LEFT($C1289,1)="1",LEFT($C1289,1)="2"),$D1289=""),"Informe a prática de restauração para itens diretos.",IF(AND($D1289&lt;&gt;"",NOT(OR(LEFT($C1289,1)="1",LEFT($C1289,1)="2"))),"Custos indiretos não devem pertencer a uma prática específica.",IF(AND($D1289&lt;&gt;"",COUNTIF(' PROJETO'!$B$14:$B$16,$D1289)=0),"Prática de restauração inválida ou não cadastrada.",IF(IF($D1289="",FALSE(),IF(COUNTIF(' PROJETO'!$B$14:$B$16,$D1289)=0,FALSE(),IFERROR(INDEX(' PROJETO'!$C$14:$C$16,MATCH($D1289,' PROJETO'!$B$14:$B$16,0))&lt;&gt;"Sim",FALSE()))),"A prática informada no item não foi selecionada na aba Projeto.",IF(AND(MAX($I1289,$L1289,$O1289,$R1289,$U1289,$X1289)&gt;'CONFG.  LISTAS'!$F$4,NOT(OR($Z1289&lt;&gt;"",$AA1289&lt;&gt;""))),"Memorial de cálculo ou anexo obrigatório não informado para item acima do limite.",IF(OR(AND($G1289&lt;&gt;"",$H1289&lt;&gt;"",OR($G1289&lt;=0,$H1289&lt;=0)),AND($J1289&lt;&gt;"",$K1289&lt;&gt;"",OR($J1289&lt;=0,$K1289&lt;=0)),AND($M1289&lt;&gt;"",$N1289&lt;&gt;"",OR($M1289&lt;=0,$N1289&lt;=0)),AND($P1289&lt;&gt;"",$Q1289&lt;&gt;"",OR($P1289&lt;=0,$Q1289&lt;=0)),AND($S1289&lt;&gt;"",$T1289&lt;&gt;"",OR($S1289&lt;=0,$T1289&lt;=0)),AND($V1289&lt;&gt;"",$W1289&lt;&gt;"",OR($V1289&lt;=0,$W1289&lt;=0))),"Revise os valores informados: valor unitário e quantidade devem ser maiores que zero.",IF(OR(AND($G1289="",$H1289&lt;&gt;""),AND($G1289&lt;&gt;"",$H1289=""),AND($J1289="",$K1289&lt;&gt;""),AND($J1289&lt;&gt;"",$K1289=""),AND($M1289="",$N1289&lt;&gt;""),AND($M1289&lt;&gt;"",$N1289=""),AND($P1289="",$Q1289&lt;&gt;""),AND($P1289&lt;&gt;"",$Q1289=""),AND($S1289="",$T1289&lt;&gt;""),AND($S1289&lt;&gt;"",$T1289=""),AND($V1289="",$W1289&lt;&gt;""),AND($V1289&lt;&gt;"",$W1289="")),"Há ano preenchido parcialmente: "&amp;TRIM(IF(AND($G1289="",$H1289&lt;&gt;""),"Ano 1 (falta valor unitário); ","")&amp;IF(AND($G1289&lt;&gt;"",$H1289=""),"Ano 1 (falta quantidade); ","")&amp;IF(AND($J1289="",$K1289&lt;&gt;""),"Ano 2 (falta valor unitário); ","")&amp;IF(AND($J1289&lt;&gt;"",$K1289=""),"Ano 2 (falta quantidade); ","")&amp;IF(AND($M1289="",$N1289&lt;&gt;""),"Ano 3 (falta valor unitário); ","")&amp;IF(AND($M1289&lt;&gt;"",$N1289=""),"Ano 3 (falta quantidade); ","")&amp;IF(AND($P1289="",$Q1289&lt;&gt;""),"Ano 4 (falta valor unitário); ","")&amp;IF(AND($P1289&lt;&gt;"",$Q1289=""),"Ano 4 (falta quantidade); ","")&amp;IF(AND($S1289="",$T1289&lt;&gt;""),"Ano 5 (falta valor unitário); ","")&amp;IF(AND($S1289&lt;&gt;"",$T1289=""),"Ano 5 (falta quantidade); ","")&amp;IF(AND($V1289="",$W1289&lt;&gt;""),"Ano 6 (falta valor unitário); ","")&amp;IF(AND($V1289&lt;&gt;"",$W1289=""),"Ano 6 (falta quantidade); ","")), IF(NOT(OR(AND($G1289&lt;&gt;"",$H1289&lt;&gt;""),AND($J1289&lt;&gt;"",$K1289&lt;&gt;""),AND($M1289&lt;&gt;"",$N1289&lt;&gt;""),AND($P1289&lt;&gt;"",$Q1289&lt;&gt;""),AND($S1289&lt;&gt;"",$T1289&lt;&gt;""),AND($V1289&lt;&gt;"",$W1289&lt;&gt;""))),"Informe pelo menos um ano completo com valor unitário e quantidade.",IF(AND($C1289&lt;&gt;"",$E1289&lt;&gt;"",LEFT(TRIM($C1289),1)&lt;&gt;LEFT(TRIM($E1289),1)),"Categoria e tipo estão incompatíveis.",IF(IF(OR($E1289="",$F1289=""),FALSE(),IFERROR(COUNTIF(INDIRECT("UNITS_"&amp;SUBSTITUTE(LEFT($E1289,FIND(" ",$E1289&amp;" ")-1),".","_")),$F1289)=0,TRUE())),"Unidade incompatível com o tipo selecionado.",IF(OR(AND(ISNUMBER(SEARCH("comunic",LOWER($B1289))),LEFT($E1289,3)&lt;&gt;"4.4"),AND(ISNUMBER(SEARCH("monitor",LOWER($B1289))),NOT(OR(LEFT($E1289,3)="1.5",LEFT($E1289,3)="2.5")))),"Revise a classificação do item conforme as regras de preenchimento.",IF(AND($B1289&lt;&gt;"",OR(ISNUMBER(SEARCH("outro",LOWER($B1289))),ISNUMBER(SEARCH("divers",LOWER($B1289))),ISNUMBER(SEARCH("kit",LOWER($B1289))),ISNUMBER(SEARCH("ferrament",LOWER($B1289))),ISNUMBER(SEARCH("epi",LOWER($B1289)))),NOT(OR($Z1289&lt;&gt;"",$AA1289&lt;&gt;""))),"Descrição muito genérica: detalhe melhor o item e registre o racional no memorial ou em anexo.",IF(AND($Y1289=0,$B1289&lt;&gt;"",OR($G1289&lt;&gt;"",$H1289&lt;&gt;"",$J1289&lt;&gt;"",$K1289&lt;&gt;"",$M1289&lt;&gt;"",$N1289&lt;&gt;"",$P1289&lt;&gt;"",$Q1289&lt;&gt;"",$S1289&lt;&gt;"",$T1289&lt;&gt;"",$V1289&lt;&gt;"",$W1289&lt;&gt;"")),"O item possui dados lançados, mas o total está zerado. Revise os valores informados.","")))))))))))))))</f>
        <v/>
      </c>
    </row>
    <row r="1290" spans="1:35" ht="14.25" customHeight="1" x14ac:dyDescent="0.25">
      <c r="A1290" s="57" t="str">
        <f t="shared" ref="A1290:A1353" si="260">AH1290</f>
        <v/>
      </c>
      <c r="B1290" s="58"/>
      <c r="C1290" s="58"/>
      <c r="D1290" s="58"/>
      <c r="E1290" s="58"/>
      <c r="F1290" s="58"/>
      <c r="G1290" s="269"/>
      <c r="H1290" s="59"/>
      <c r="I1290" s="273">
        <f t="shared" ref="I1290:I1353" si="261">IFERROR(G1290*H1290,0)</f>
        <v>0</v>
      </c>
      <c r="J1290" s="269"/>
      <c r="K1290" s="59"/>
      <c r="L1290" s="270">
        <f t="shared" ref="L1290:L1353" si="262">IFERROR(J1290*K1290,0)</f>
        <v>0</v>
      </c>
      <c r="M1290" s="269"/>
      <c r="N1290" s="59"/>
      <c r="O1290" s="270">
        <f t="shared" ref="O1290:O1353" si="263">IFERROR(M1290*N1290,0)</f>
        <v>0</v>
      </c>
      <c r="P1290" s="269"/>
      <c r="Q1290" s="59"/>
      <c r="R1290" s="271">
        <f t="shared" ref="R1290:R1353" si="264">IFERROR(P1290*Q1290,0)</f>
        <v>0</v>
      </c>
      <c r="S1290" s="269"/>
      <c r="T1290" s="59"/>
      <c r="U1290" s="270">
        <f t="shared" ref="U1290:U1353" si="265">IFERROR(S1290*T1290,0)</f>
        <v>0</v>
      </c>
      <c r="V1290" s="269"/>
      <c r="W1290" s="59"/>
      <c r="X1290" s="270">
        <f t="shared" ref="X1290:X1353" si="266">IFERROR(V1290*W1290,0)</f>
        <v>0</v>
      </c>
      <c r="Y1290" s="270">
        <f t="shared" ref="Y1290:Y1353" si="267">SUM(I1290,L1290,O1290,R1290,U1290,X1290)</f>
        <v>0</v>
      </c>
      <c r="Z1290" s="58"/>
      <c r="AA1290" s="58"/>
      <c r="AB1290" s="60" t="str">
        <f t="shared" ref="AB1290:AB1353" si="268">IF($B1290="","",TEXT(ROW()-4,"000"))</f>
        <v/>
      </c>
      <c r="AC1290" s="21" t="b">
        <f t="shared" ref="AC1290:AC1353" si="269">OR(LEN($B1290&amp;"")&gt;0,LEN($C1290&amp;"")&gt;0,LEN($D1290&amp;"")&gt;0,LEN($E1290&amp;"")&gt;0,LEN($F1290&amp;"")&gt;0,LEN($G1290&amp;"")&gt;0,LEN($H1290&amp;"")&gt;0,LEN($J1290&amp;"")&gt;0,LEN($K1290&amp;"")&gt;0,LEN($M1290&amp;"")&gt;0,LEN($N1290&amp;"")&gt;0,LEN($P1290&amp;"")&gt;0,LEN($Q1290&amp;"")&gt;0,LEN($S1290&amp;"")&gt;0,LEN($T1290&amp;"")&gt;0,LEN($V1290&amp;"")&gt;0,LEN($W1290&amp;"")&gt;0,LEN($Z1290&amp;"")&gt;0,LEN($AA1290&amp;"")&gt;0)</f>
        <v>0</v>
      </c>
      <c r="AD1290" s="21" t="b">
        <f t="shared" ref="AD1290:AD1353" si="270">AND($B1290&lt;&gt;"",$C1290&lt;&gt;"",$E1290&lt;&gt;"",$F1290&lt;&gt;"")</f>
        <v>0</v>
      </c>
      <c r="AE1290" s="21" t="b">
        <f t="shared" ref="AE1290:AE1353" si="271">OR(AND($G1290&lt;&gt;"",$H1290&lt;&gt;""),AND($J1290&lt;&gt;"",$K1290&lt;&gt;""),AND($M1290&lt;&gt;"",$N1290&lt;&gt;""),AND($P1290&lt;&gt;"",$Q1290&lt;&gt;""),AND($S1290&lt;&gt;"",$T1290&lt;&gt;""),AND($V1290&lt;&gt;"",$W1290&lt;&gt;""))</f>
        <v>0</v>
      </c>
      <c r="AF1290" s="21" t="b">
        <f ca="1">OR(AND($AC1290,NOT($AD1290)),AND($AC1290,OR(AND($G1290="",$H1290&lt;&gt;""),AND($G1290&lt;&gt;"",$H1290=""),AND($J1290="",$K1290&lt;&gt;""),AND($J1290&lt;&gt;"",$K1290=""),AND($M1290="",$N1290&lt;&gt;""),AND($M1290&lt;&gt;"",$N1290=""),AND($P1290="",$Q1290&lt;&gt;""),AND($P1290&lt;&gt;"",$Q1290=""),AND($S1290="",$T1290&lt;&gt;""),AND($S1290&lt;&gt;"",$T1290=""),AND($V1290="",$W1290&lt;&gt;""),AND($V1290&lt;&gt;"",$W1290=""))),AND($C1290&lt;&gt;"",$E1290&lt;&gt;"",LEFT(TRIM($C1290),1)&lt;&gt;LEFT(TRIM($E1290),1)),IF(OR($E1290="",$F1290=""),FALSE(),IFERROR(COUNTIF(INDIRECT("UNITS_"&amp;SUBSTITUTE(LEFT($E1290,FIND(" ",$E1290&amp;" ")-1),".","_")),$F1290)=0,TRUE())),AND($B1290&lt;&gt;"",OR(ISNUMBER(SEARCH("outro",LOWER($B1290))),ISNUMBER(SEARCH("divers",LOWER($B1290))),ISNUMBER(SEARCH("etc",LOWER($B1290))))),OR(AND(ISNUMBER(SEARCH("comunic",LOWER($B1290))),LEFT($E1290,3)&lt;&gt;"4.4"),AND(ISNUMBER(SEARCH("monitor",LOWER($B1290))),NOT(OR(LEFT($E1290,3)="1.5",LEFT($E1290,3)="2.5")))),AND($B1290&lt;&gt;"",OR(LEFT($C1290,1)="1",LEFT($C1290,1)="2"),$D1290=""),AND($D1290&lt;&gt;"",NOT(OR(LEFT($C1290,1)="1",LEFT($C1290,1)="2"))),AND($D1290&lt;&gt;"",COUNTIF(' PROJETO'!$B$14:$B$16,$D1290)=0),IF($D1290="",FALSE(),IF(COUNTIF(' PROJETO'!$B$14:$B$16,$D1290)=0,FALSE(),IFERROR(INDEX(' PROJETO'!$C$14:$C$16,MATCH($D1290,' PROJETO'!$B$14:$B$16,0))&lt;&gt;"Sim",FALSE()))))</f>
        <v>0</v>
      </c>
      <c r="AG1290" s="21" t="b">
        <f>AND($AC1290,$Y1290&gt;'CONFG.  LISTAS'!$F$4,$Z1290="",$AA1290="")</f>
        <v>0</v>
      </c>
      <c r="AH1290" s="21" t="str">
        <f t="shared" ref="AH1290:AH1353" si="272">IF(NOT($AC1290),"",IF($AG1290,"⚠",IF(OR(AND($AC1290,NOT($AE1290)),$AF1290),"◔","✓")))</f>
        <v/>
      </c>
      <c r="AI1290" s="43" t="str">
        <f ca="1">IF(NOT($AC1290),"",IF(OR($B1290="",$C1290="",$E1290="",$F1290=""),"Preencha descrição, categoria, tipo e unidade.",IF(AND($B1290&lt;&gt;"",OR(LEFT($C1290,1)="1",LEFT($C1290,1)="2"),$D1290=""),"Informe a prática de restauração para itens diretos.",IF(AND($D1290&lt;&gt;"",NOT(OR(LEFT($C1290,1)="1",LEFT($C1290,1)="2"))),"Custos indiretos não devem pertencer a uma prática específica.",IF(AND($D1290&lt;&gt;"",COUNTIF(' PROJETO'!$B$14:$B$16,$D1290)=0),"Prática de restauração inválida ou não cadastrada.",IF(IF($D1290="",FALSE(),IF(COUNTIF(' PROJETO'!$B$14:$B$16,$D1290)=0,FALSE(),IFERROR(INDEX(' PROJETO'!$C$14:$C$16,MATCH($D1290,' PROJETO'!$B$14:$B$16,0))&lt;&gt;"Sim",FALSE()))),"A prática informada no item não foi selecionada na aba Projeto.",IF(AND(MAX($I1290,$L1290,$O1290,$R1290,$U1290,$X1290)&gt;'CONFG.  LISTAS'!$F$4,NOT(OR($Z1290&lt;&gt;"",$AA1290&lt;&gt;""))),"Memorial de cálculo ou anexo obrigatório não informado para item acima do limite.",IF(OR(AND($G1290&lt;&gt;"",$H1290&lt;&gt;"",OR($G1290&lt;=0,$H1290&lt;=0)),AND($J1290&lt;&gt;"",$K1290&lt;&gt;"",OR($J1290&lt;=0,$K1290&lt;=0)),AND($M1290&lt;&gt;"",$N1290&lt;&gt;"",OR($M1290&lt;=0,$N1290&lt;=0)),AND($P1290&lt;&gt;"",$Q1290&lt;&gt;"",OR($P1290&lt;=0,$Q1290&lt;=0)),AND($S1290&lt;&gt;"",$T1290&lt;&gt;"",OR($S1290&lt;=0,$T1290&lt;=0)),AND($V1290&lt;&gt;"",$W1290&lt;&gt;"",OR($V1290&lt;=0,$W1290&lt;=0))),"Revise os valores informados: valor unitário e quantidade devem ser maiores que zero.",IF(OR(AND($G1290="",$H1290&lt;&gt;""),AND($G1290&lt;&gt;"",$H1290=""),AND($J1290="",$K1290&lt;&gt;""),AND($J1290&lt;&gt;"",$K1290=""),AND($M1290="",$N1290&lt;&gt;""),AND($M1290&lt;&gt;"",$N1290=""),AND($P1290="",$Q1290&lt;&gt;""),AND($P1290&lt;&gt;"",$Q1290=""),AND($S1290="",$T1290&lt;&gt;""),AND($S1290&lt;&gt;"",$T1290=""),AND($V1290="",$W1290&lt;&gt;""),AND($V1290&lt;&gt;"",$W1290="")),"Há ano preenchido parcialmente: "&amp;TRIM(IF(AND($G1290="",$H1290&lt;&gt;""),"Ano 1 (falta valor unitário); ","")&amp;IF(AND($G1290&lt;&gt;"",$H1290=""),"Ano 1 (falta quantidade); ","")&amp;IF(AND($J1290="",$K1290&lt;&gt;""),"Ano 2 (falta valor unitário); ","")&amp;IF(AND($J1290&lt;&gt;"",$K1290=""),"Ano 2 (falta quantidade); ","")&amp;IF(AND($M1290="",$N1290&lt;&gt;""),"Ano 3 (falta valor unitário); ","")&amp;IF(AND($M1290&lt;&gt;"",$N1290=""),"Ano 3 (falta quantidade); ","")&amp;IF(AND($P1290="",$Q1290&lt;&gt;""),"Ano 4 (falta valor unitário); ","")&amp;IF(AND($P1290&lt;&gt;"",$Q1290=""),"Ano 4 (falta quantidade); ","")&amp;IF(AND($S1290="",$T1290&lt;&gt;""),"Ano 5 (falta valor unitário); ","")&amp;IF(AND($S1290&lt;&gt;"",$T1290=""),"Ano 5 (falta quantidade); ","")&amp;IF(AND($V1290="",$W1290&lt;&gt;""),"Ano 6 (falta valor unitário); ","")&amp;IF(AND($V1290&lt;&gt;"",$W1290=""),"Ano 6 (falta quantidade); ","")), IF(NOT(OR(AND($G1290&lt;&gt;"",$H1290&lt;&gt;""),AND($J1290&lt;&gt;"",$K1290&lt;&gt;""),AND($M1290&lt;&gt;"",$N1290&lt;&gt;""),AND($P1290&lt;&gt;"",$Q1290&lt;&gt;""),AND($S1290&lt;&gt;"",$T1290&lt;&gt;""),AND($V1290&lt;&gt;"",$W1290&lt;&gt;""))),"Informe pelo menos um ano completo com valor unitário e quantidade.",IF(AND($C1290&lt;&gt;"",$E1290&lt;&gt;"",LEFT(TRIM($C1290),1)&lt;&gt;LEFT(TRIM($E1290),1)),"Categoria e tipo estão incompatíveis.",IF(IF(OR($E1290="",$F1290=""),FALSE(),IFERROR(COUNTIF(INDIRECT("UNITS_"&amp;SUBSTITUTE(LEFT($E1290,FIND(" ",$E1290&amp;" ")-1),".","_")),$F1290)=0,TRUE())),"Unidade incompatível com o tipo selecionado.",IF(OR(AND(ISNUMBER(SEARCH("comunic",LOWER($B1290))),LEFT($E1290,3)&lt;&gt;"4.4"),AND(ISNUMBER(SEARCH("monitor",LOWER($B1290))),NOT(OR(LEFT($E1290,3)="1.5",LEFT($E1290,3)="2.5")))),"Revise a classificação do item conforme as regras de preenchimento.",IF(AND($B1290&lt;&gt;"",OR(ISNUMBER(SEARCH("outro",LOWER($B1290))),ISNUMBER(SEARCH("divers",LOWER($B1290))),ISNUMBER(SEARCH("kit",LOWER($B1290))),ISNUMBER(SEARCH("ferrament",LOWER($B1290))),ISNUMBER(SEARCH("epi",LOWER($B1290)))),NOT(OR($Z1290&lt;&gt;"",$AA1290&lt;&gt;""))),"Descrição muito genérica: detalhe melhor o item e registre o racional no memorial ou em anexo.",IF(AND($Y1290=0,$B1290&lt;&gt;"",OR($G1290&lt;&gt;"",$H1290&lt;&gt;"",$J1290&lt;&gt;"",$K1290&lt;&gt;"",$M1290&lt;&gt;"",$N1290&lt;&gt;"",$P1290&lt;&gt;"",$Q1290&lt;&gt;"",$S1290&lt;&gt;"",$T1290&lt;&gt;"",$V1290&lt;&gt;"",$W1290&lt;&gt;"")),"O item possui dados lançados, mas o total está zerado. Revise os valores informados.","")))))))))))))))</f>
        <v/>
      </c>
    </row>
    <row r="1291" spans="1:35" ht="14.25" customHeight="1" x14ac:dyDescent="0.25">
      <c r="A1291" s="57" t="str">
        <f t="shared" si="260"/>
        <v/>
      </c>
      <c r="B1291" s="61"/>
      <c r="C1291" s="61"/>
      <c r="D1291" s="58"/>
      <c r="E1291" s="61"/>
      <c r="F1291" s="61"/>
      <c r="G1291" s="272"/>
      <c r="H1291" s="62"/>
      <c r="I1291" s="273">
        <f t="shared" si="261"/>
        <v>0</v>
      </c>
      <c r="J1291" s="272"/>
      <c r="K1291" s="62"/>
      <c r="L1291" s="270">
        <f t="shared" si="262"/>
        <v>0</v>
      </c>
      <c r="M1291" s="272"/>
      <c r="N1291" s="62"/>
      <c r="O1291" s="270">
        <f t="shared" si="263"/>
        <v>0</v>
      </c>
      <c r="P1291" s="272"/>
      <c r="Q1291" s="62"/>
      <c r="R1291" s="271">
        <f t="shared" si="264"/>
        <v>0</v>
      </c>
      <c r="S1291" s="272"/>
      <c r="T1291" s="62"/>
      <c r="U1291" s="270">
        <f t="shared" si="265"/>
        <v>0</v>
      </c>
      <c r="V1291" s="272"/>
      <c r="W1291" s="62"/>
      <c r="X1291" s="270">
        <f t="shared" si="266"/>
        <v>0</v>
      </c>
      <c r="Y1291" s="270">
        <f t="shared" si="267"/>
        <v>0</v>
      </c>
      <c r="Z1291" s="61"/>
      <c r="AA1291" s="61"/>
      <c r="AB1291" s="60" t="str">
        <f t="shared" si="268"/>
        <v/>
      </c>
      <c r="AC1291" s="21" t="b">
        <f t="shared" si="269"/>
        <v>0</v>
      </c>
      <c r="AD1291" s="21" t="b">
        <f t="shared" si="270"/>
        <v>0</v>
      </c>
      <c r="AE1291" s="21" t="b">
        <f t="shared" si="271"/>
        <v>0</v>
      </c>
      <c r="AF1291" s="21" t="b">
        <f ca="1">OR(AND($AC1291,NOT($AD1291)),AND($AC1291,OR(AND($G1291="",$H1291&lt;&gt;""),AND($G1291&lt;&gt;"",$H1291=""),AND($J1291="",$K1291&lt;&gt;""),AND($J1291&lt;&gt;"",$K1291=""),AND($M1291="",$N1291&lt;&gt;""),AND($M1291&lt;&gt;"",$N1291=""),AND($P1291="",$Q1291&lt;&gt;""),AND($P1291&lt;&gt;"",$Q1291=""),AND($S1291="",$T1291&lt;&gt;""),AND($S1291&lt;&gt;"",$T1291=""),AND($V1291="",$W1291&lt;&gt;""),AND($V1291&lt;&gt;"",$W1291=""))),AND($C1291&lt;&gt;"",$E1291&lt;&gt;"",LEFT(TRIM($C1291),1)&lt;&gt;LEFT(TRIM($E1291),1)),IF(OR($E1291="",$F1291=""),FALSE(),IFERROR(COUNTIF(INDIRECT("UNITS_"&amp;SUBSTITUTE(LEFT($E1291,FIND(" ",$E1291&amp;" ")-1),".","_")),$F1291)=0,TRUE())),AND($B1291&lt;&gt;"",OR(ISNUMBER(SEARCH("outro",LOWER($B1291))),ISNUMBER(SEARCH("divers",LOWER($B1291))),ISNUMBER(SEARCH("etc",LOWER($B1291))))),OR(AND(ISNUMBER(SEARCH("comunic",LOWER($B1291))),LEFT($E1291,3)&lt;&gt;"4.4"),AND(ISNUMBER(SEARCH("monitor",LOWER($B1291))),NOT(OR(LEFT($E1291,3)="1.5",LEFT($E1291,3)="2.5")))),AND($B1291&lt;&gt;"",OR(LEFT($C1291,1)="1",LEFT($C1291,1)="2"),$D1291=""),AND($D1291&lt;&gt;"",NOT(OR(LEFT($C1291,1)="1",LEFT($C1291,1)="2"))),AND($D1291&lt;&gt;"",COUNTIF(' PROJETO'!$B$14:$B$16,$D1291)=0),IF($D1291="",FALSE(),IF(COUNTIF(' PROJETO'!$B$14:$B$16,$D1291)=0,FALSE(),IFERROR(INDEX(' PROJETO'!$C$14:$C$16,MATCH($D1291,' PROJETO'!$B$14:$B$16,0))&lt;&gt;"Sim",FALSE()))))</f>
        <v>0</v>
      </c>
      <c r="AG1291" s="21" t="b">
        <f>AND($AC1291,$Y1291&gt;'CONFG.  LISTAS'!$F$4,$Z1291="",$AA1291="")</f>
        <v>0</v>
      </c>
      <c r="AH1291" s="21" t="str">
        <f t="shared" si="272"/>
        <v/>
      </c>
      <c r="AI1291" s="43" t="str">
        <f ca="1">IF(NOT($AC1291),"",IF(OR($B1291="",$C1291="",$E1291="",$F1291=""),"Preencha descrição, categoria, tipo e unidade.",IF(AND($B1291&lt;&gt;"",OR(LEFT($C1291,1)="1",LEFT($C1291,1)="2"),$D1291=""),"Informe a prática de restauração para itens diretos.",IF(AND($D1291&lt;&gt;"",NOT(OR(LEFT($C1291,1)="1",LEFT($C1291,1)="2"))),"Custos indiretos não devem pertencer a uma prática específica.",IF(AND($D1291&lt;&gt;"",COUNTIF(' PROJETO'!$B$14:$B$16,$D1291)=0),"Prática de restauração inválida ou não cadastrada.",IF(IF($D1291="",FALSE(),IF(COUNTIF(' PROJETO'!$B$14:$B$16,$D1291)=0,FALSE(),IFERROR(INDEX(' PROJETO'!$C$14:$C$16,MATCH($D1291,' PROJETO'!$B$14:$B$16,0))&lt;&gt;"Sim",FALSE()))),"A prática informada no item não foi selecionada na aba Projeto.",IF(AND(MAX($I1291,$L1291,$O1291,$R1291,$U1291,$X1291)&gt;'CONFG.  LISTAS'!$F$4,NOT(OR($Z1291&lt;&gt;"",$AA1291&lt;&gt;""))),"Memorial de cálculo ou anexo obrigatório não informado para item acima do limite.",IF(OR(AND($G1291&lt;&gt;"",$H1291&lt;&gt;"",OR($G1291&lt;=0,$H1291&lt;=0)),AND($J1291&lt;&gt;"",$K1291&lt;&gt;"",OR($J1291&lt;=0,$K1291&lt;=0)),AND($M1291&lt;&gt;"",$N1291&lt;&gt;"",OR($M1291&lt;=0,$N1291&lt;=0)),AND($P1291&lt;&gt;"",$Q1291&lt;&gt;"",OR($P1291&lt;=0,$Q1291&lt;=0)),AND($S1291&lt;&gt;"",$T1291&lt;&gt;"",OR($S1291&lt;=0,$T1291&lt;=0)),AND($V1291&lt;&gt;"",$W1291&lt;&gt;"",OR($V1291&lt;=0,$W1291&lt;=0))),"Revise os valores informados: valor unitário e quantidade devem ser maiores que zero.",IF(OR(AND($G1291="",$H1291&lt;&gt;""),AND($G1291&lt;&gt;"",$H1291=""),AND($J1291="",$K1291&lt;&gt;""),AND($J1291&lt;&gt;"",$K1291=""),AND($M1291="",$N1291&lt;&gt;""),AND($M1291&lt;&gt;"",$N1291=""),AND($P1291="",$Q1291&lt;&gt;""),AND($P1291&lt;&gt;"",$Q1291=""),AND($S1291="",$T1291&lt;&gt;""),AND($S1291&lt;&gt;"",$T1291=""),AND($V1291="",$W1291&lt;&gt;""),AND($V1291&lt;&gt;"",$W1291="")),"Há ano preenchido parcialmente: "&amp;TRIM(IF(AND($G1291="",$H1291&lt;&gt;""),"Ano 1 (falta valor unitário); ","")&amp;IF(AND($G1291&lt;&gt;"",$H1291=""),"Ano 1 (falta quantidade); ","")&amp;IF(AND($J1291="",$K1291&lt;&gt;""),"Ano 2 (falta valor unitário); ","")&amp;IF(AND($J1291&lt;&gt;"",$K1291=""),"Ano 2 (falta quantidade); ","")&amp;IF(AND($M1291="",$N1291&lt;&gt;""),"Ano 3 (falta valor unitário); ","")&amp;IF(AND($M1291&lt;&gt;"",$N1291=""),"Ano 3 (falta quantidade); ","")&amp;IF(AND($P1291="",$Q1291&lt;&gt;""),"Ano 4 (falta valor unitário); ","")&amp;IF(AND($P1291&lt;&gt;"",$Q1291=""),"Ano 4 (falta quantidade); ","")&amp;IF(AND($S1291="",$T1291&lt;&gt;""),"Ano 5 (falta valor unitário); ","")&amp;IF(AND($S1291&lt;&gt;"",$T1291=""),"Ano 5 (falta quantidade); ","")&amp;IF(AND($V1291="",$W1291&lt;&gt;""),"Ano 6 (falta valor unitário); ","")&amp;IF(AND($V1291&lt;&gt;"",$W1291=""),"Ano 6 (falta quantidade); ","")), IF(NOT(OR(AND($G1291&lt;&gt;"",$H1291&lt;&gt;""),AND($J1291&lt;&gt;"",$K1291&lt;&gt;""),AND($M1291&lt;&gt;"",$N1291&lt;&gt;""),AND($P1291&lt;&gt;"",$Q1291&lt;&gt;""),AND($S1291&lt;&gt;"",$T1291&lt;&gt;""),AND($V1291&lt;&gt;"",$W1291&lt;&gt;""))),"Informe pelo menos um ano completo com valor unitário e quantidade.",IF(AND($C1291&lt;&gt;"",$E1291&lt;&gt;"",LEFT(TRIM($C1291),1)&lt;&gt;LEFT(TRIM($E1291),1)),"Categoria e tipo estão incompatíveis.",IF(IF(OR($E1291="",$F1291=""),FALSE(),IFERROR(COUNTIF(INDIRECT("UNITS_"&amp;SUBSTITUTE(LEFT($E1291,FIND(" ",$E1291&amp;" ")-1),".","_")),$F1291)=0,TRUE())),"Unidade incompatível com o tipo selecionado.",IF(OR(AND(ISNUMBER(SEARCH("comunic",LOWER($B1291))),LEFT($E1291,3)&lt;&gt;"4.4"),AND(ISNUMBER(SEARCH("monitor",LOWER($B1291))),NOT(OR(LEFT($E1291,3)="1.5",LEFT($E1291,3)="2.5")))),"Revise a classificação do item conforme as regras de preenchimento.",IF(AND($B1291&lt;&gt;"",OR(ISNUMBER(SEARCH("outro",LOWER($B1291))),ISNUMBER(SEARCH("divers",LOWER($B1291))),ISNUMBER(SEARCH("kit",LOWER($B1291))),ISNUMBER(SEARCH("ferrament",LOWER($B1291))),ISNUMBER(SEARCH("epi",LOWER($B1291)))),NOT(OR($Z1291&lt;&gt;"",$AA1291&lt;&gt;""))),"Descrição muito genérica: detalhe melhor o item e registre o racional no memorial ou em anexo.",IF(AND($Y1291=0,$B1291&lt;&gt;"",OR($G1291&lt;&gt;"",$H1291&lt;&gt;"",$J1291&lt;&gt;"",$K1291&lt;&gt;"",$M1291&lt;&gt;"",$N1291&lt;&gt;"",$P1291&lt;&gt;"",$Q1291&lt;&gt;"",$S1291&lt;&gt;"",$T1291&lt;&gt;"",$V1291&lt;&gt;"",$W1291&lt;&gt;"")),"O item possui dados lançados, mas o total está zerado. Revise os valores informados.","")))))))))))))))</f>
        <v/>
      </c>
    </row>
    <row r="1292" spans="1:35" ht="14.25" customHeight="1" x14ac:dyDescent="0.25">
      <c r="A1292" s="57" t="str">
        <f t="shared" si="260"/>
        <v/>
      </c>
      <c r="B1292" s="58"/>
      <c r="C1292" s="58"/>
      <c r="D1292" s="58"/>
      <c r="E1292" s="58"/>
      <c r="F1292" s="58"/>
      <c r="G1292" s="269"/>
      <c r="H1292" s="59"/>
      <c r="I1292" s="273">
        <f t="shared" si="261"/>
        <v>0</v>
      </c>
      <c r="J1292" s="269"/>
      <c r="K1292" s="59"/>
      <c r="L1292" s="270">
        <f t="shared" si="262"/>
        <v>0</v>
      </c>
      <c r="M1292" s="269"/>
      <c r="N1292" s="59"/>
      <c r="O1292" s="270">
        <f t="shared" si="263"/>
        <v>0</v>
      </c>
      <c r="P1292" s="269"/>
      <c r="Q1292" s="59"/>
      <c r="R1292" s="271">
        <f t="shared" si="264"/>
        <v>0</v>
      </c>
      <c r="S1292" s="269"/>
      <c r="T1292" s="59"/>
      <c r="U1292" s="270">
        <f t="shared" si="265"/>
        <v>0</v>
      </c>
      <c r="V1292" s="269"/>
      <c r="W1292" s="59"/>
      <c r="X1292" s="270">
        <f t="shared" si="266"/>
        <v>0</v>
      </c>
      <c r="Y1292" s="270">
        <f t="shared" si="267"/>
        <v>0</v>
      </c>
      <c r="Z1292" s="58"/>
      <c r="AA1292" s="58"/>
      <c r="AB1292" s="60" t="str">
        <f t="shared" si="268"/>
        <v/>
      </c>
      <c r="AC1292" s="21" t="b">
        <f t="shared" si="269"/>
        <v>0</v>
      </c>
      <c r="AD1292" s="21" t="b">
        <f t="shared" si="270"/>
        <v>0</v>
      </c>
      <c r="AE1292" s="21" t="b">
        <f t="shared" si="271"/>
        <v>0</v>
      </c>
      <c r="AF1292" s="21" t="b">
        <f ca="1">OR(AND($AC1292,NOT($AD1292)),AND($AC1292,OR(AND($G1292="",$H1292&lt;&gt;""),AND($G1292&lt;&gt;"",$H1292=""),AND($J1292="",$K1292&lt;&gt;""),AND($J1292&lt;&gt;"",$K1292=""),AND($M1292="",$N1292&lt;&gt;""),AND($M1292&lt;&gt;"",$N1292=""),AND($P1292="",$Q1292&lt;&gt;""),AND($P1292&lt;&gt;"",$Q1292=""),AND($S1292="",$T1292&lt;&gt;""),AND($S1292&lt;&gt;"",$T1292=""),AND($V1292="",$W1292&lt;&gt;""),AND($V1292&lt;&gt;"",$W1292=""))),AND($C1292&lt;&gt;"",$E1292&lt;&gt;"",LEFT(TRIM($C1292),1)&lt;&gt;LEFT(TRIM($E1292),1)),IF(OR($E1292="",$F1292=""),FALSE(),IFERROR(COUNTIF(INDIRECT("UNITS_"&amp;SUBSTITUTE(LEFT($E1292,FIND(" ",$E1292&amp;" ")-1),".","_")),$F1292)=0,TRUE())),AND($B1292&lt;&gt;"",OR(ISNUMBER(SEARCH("outro",LOWER($B1292))),ISNUMBER(SEARCH("divers",LOWER($B1292))),ISNUMBER(SEARCH("etc",LOWER($B1292))))),OR(AND(ISNUMBER(SEARCH("comunic",LOWER($B1292))),LEFT($E1292,3)&lt;&gt;"4.4"),AND(ISNUMBER(SEARCH("monitor",LOWER($B1292))),NOT(OR(LEFT($E1292,3)="1.5",LEFT($E1292,3)="2.5")))),AND($B1292&lt;&gt;"",OR(LEFT($C1292,1)="1",LEFT($C1292,1)="2"),$D1292=""),AND($D1292&lt;&gt;"",NOT(OR(LEFT($C1292,1)="1",LEFT($C1292,1)="2"))),AND($D1292&lt;&gt;"",COUNTIF(' PROJETO'!$B$14:$B$16,$D1292)=0),IF($D1292="",FALSE(),IF(COUNTIF(' PROJETO'!$B$14:$B$16,$D1292)=0,FALSE(),IFERROR(INDEX(' PROJETO'!$C$14:$C$16,MATCH($D1292,' PROJETO'!$B$14:$B$16,0))&lt;&gt;"Sim",FALSE()))))</f>
        <v>0</v>
      </c>
      <c r="AG1292" s="21" t="b">
        <f>AND($AC1292,$Y1292&gt;'CONFG.  LISTAS'!$F$4,$Z1292="",$AA1292="")</f>
        <v>0</v>
      </c>
      <c r="AH1292" s="21" t="str">
        <f t="shared" si="272"/>
        <v/>
      </c>
      <c r="AI1292" s="43" t="str">
        <f ca="1">IF(NOT($AC1292),"",IF(OR($B1292="",$C1292="",$E1292="",$F1292=""),"Preencha descrição, categoria, tipo e unidade.",IF(AND($B1292&lt;&gt;"",OR(LEFT($C1292,1)="1",LEFT($C1292,1)="2"),$D1292=""),"Informe a prática de restauração para itens diretos.",IF(AND($D1292&lt;&gt;"",NOT(OR(LEFT($C1292,1)="1",LEFT($C1292,1)="2"))),"Custos indiretos não devem pertencer a uma prática específica.",IF(AND($D1292&lt;&gt;"",COUNTIF(' PROJETO'!$B$14:$B$16,$D1292)=0),"Prática de restauração inválida ou não cadastrada.",IF(IF($D1292="",FALSE(),IF(COUNTIF(' PROJETO'!$B$14:$B$16,$D1292)=0,FALSE(),IFERROR(INDEX(' PROJETO'!$C$14:$C$16,MATCH($D1292,' PROJETO'!$B$14:$B$16,0))&lt;&gt;"Sim",FALSE()))),"A prática informada no item não foi selecionada na aba Projeto.",IF(AND(MAX($I1292,$L1292,$O1292,$R1292,$U1292,$X1292)&gt;'CONFG.  LISTAS'!$F$4,NOT(OR($Z1292&lt;&gt;"",$AA1292&lt;&gt;""))),"Memorial de cálculo ou anexo obrigatório não informado para item acima do limite.",IF(OR(AND($G1292&lt;&gt;"",$H1292&lt;&gt;"",OR($G1292&lt;=0,$H1292&lt;=0)),AND($J1292&lt;&gt;"",$K1292&lt;&gt;"",OR($J1292&lt;=0,$K1292&lt;=0)),AND($M1292&lt;&gt;"",$N1292&lt;&gt;"",OR($M1292&lt;=0,$N1292&lt;=0)),AND($P1292&lt;&gt;"",$Q1292&lt;&gt;"",OR($P1292&lt;=0,$Q1292&lt;=0)),AND($S1292&lt;&gt;"",$T1292&lt;&gt;"",OR($S1292&lt;=0,$T1292&lt;=0)),AND($V1292&lt;&gt;"",$W1292&lt;&gt;"",OR($V1292&lt;=0,$W1292&lt;=0))),"Revise os valores informados: valor unitário e quantidade devem ser maiores que zero.",IF(OR(AND($G1292="",$H1292&lt;&gt;""),AND($G1292&lt;&gt;"",$H1292=""),AND($J1292="",$K1292&lt;&gt;""),AND($J1292&lt;&gt;"",$K1292=""),AND($M1292="",$N1292&lt;&gt;""),AND($M1292&lt;&gt;"",$N1292=""),AND($P1292="",$Q1292&lt;&gt;""),AND($P1292&lt;&gt;"",$Q1292=""),AND($S1292="",$T1292&lt;&gt;""),AND($S1292&lt;&gt;"",$T1292=""),AND($V1292="",$W1292&lt;&gt;""),AND($V1292&lt;&gt;"",$W1292="")),"Há ano preenchido parcialmente: "&amp;TRIM(IF(AND($G1292="",$H1292&lt;&gt;""),"Ano 1 (falta valor unitário); ","")&amp;IF(AND($G1292&lt;&gt;"",$H1292=""),"Ano 1 (falta quantidade); ","")&amp;IF(AND($J1292="",$K1292&lt;&gt;""),"Ano 2 (falta valor unitário); ","")&amp;IF(AND($J1292&lt;&gt;"",$K1292=""),"Ano 2 (falta quantidade); ","")&amp;IF(AND($M1292="",$N1292&lt;&gt;""),"Ano 3 (falta valor unitário); ","")&amp;IF(AND($M1292&lt;&gt;"",$N1292=""),"Ano 3 (falta quantidade); ","")&amp;IF(AND($P1292="",$Q1292&lt;&gt;""),"Ano 4 (falta valor unitário); ","")&amp;IF(AND($P1292&lt;&gt;"",$Q1292=""),"Ano 4 (falta quantidade); ","")&amp;IF(AND($S1292="",$T1292&lt;&gt;""),"Ano 5 (falta valor unitário); ","")&amp;IF(AND($S1292&lt;&gt;"",$T1292=""),"Ano 5 (falta quantidade); ","")&amp;IF(AND($V1292="",$W1292&lt;&gt;""),"Ano 6 (falta valor unitário); ","")&amp;IF(AND($V1292&lt;&gt;"",$W1292=""),"Ano 6 (falta quantidade); ","")), IF(NOT(OR(AND($G1292&lt;&gt;"",$H1292&lt;&gt;""),AND($J1292&lt;&gt;"",$K1292&lt;&gt;""),AND($M1292&lt;&gt;"",$N1292&lt;&gt;""),AND($P1292&lt;&gt;"",$Q1292&lt;&gt;""),AND($S1292&lt;&gt;"",$T1292&lt;&gt;""),AND($V1292&lt;&gt;"",$W1292&lt;&gt;""))),"Informe pelo menos um ano completo com valor unitário e quantidade.",IF(AND($C1292&lt;&gt;"",$E1292&lt;&gt;"",LEFT(TRIM($C1292),1)&lt;&gt;LEFT(TRIM($E1292),1)),"Categoria e tipo estão incompatíveis.",IF(IF(OR($E1292="",$F1292=""),FALSE(),IFERROR(COUNTIF(INDIRECT("UNITS_"&amp;SUBSTITUTE(LEFT($E1292,FIND(" ",$E1292&amp;" ")-1),".","_")),$F1292)=0,TRUE())),"Unidade incompatível com o tipo selecionado.",IF(OR(AND(ISNUMBER(SEARCH("comunic",LOWER($B1292))),LEFT($E1292,3)&lt;&gt;"4.4"),AND(ISNUMBER(SEARCH("monitor",LOWER($B1292))),NOT(OR(LEFT($E1292,3)="1.5",LEFT($E1292,3)="2.5")))),"Revise a classificação do item conforme as regras de preenchimento.",IF(AND($B1292&lt;&gt;"",OR(ISNUMBER(SEARCH("outro",LOWER($B1292))),ISNUMBER(SEARCH("divers",LOWER($B1292))),ISNUMBER(SEARCH("kit",LOWER($B1292))),ISNUMBER(SEARCH("ferrament",LOWER($B1292))),ISNUMBER(SEARCH("epi",LOWER($B1292)))),NOT(OR($Z1292&lt;&gt;"",$AA1292&lt;&gt;""))),"Descrição muito genérica: detalhe melhor o item e registre o racional no memorial ou em anexo.",IF(AND($Y1292=0,$B1292&lt;&gt;"",OR($G1292&lt;&gt;"",$H1292&lt;&gt;"",$J1292&lt;&gt;"",$K1292&lt;&gt;"",$M1292&lt;&gt;"",$N1292&lt;&gt;"",$P1292&lt;&gt;"",$Q1292&lt;&gt;"",$S1292&lt;&gt;"",$T1292&lt;&gt;"",$V1292&lt;&gt;"",$W1292&lt;&gt;"")),"O item possui dados lançados, mas o total está zerado. Revise os valores informados.","")))))))))))))))</f>
        <v/>
      </c>
    </row>
    <row r="1293" spans="1:35" ht="14.25" customHeight="1" x14ac:dyDescent="0.25">
      <c r="A1293" s="57" t="str">
        <f t="shared" si="260"/>
        <v/>
      </c>
      <c r="B1293" s="61"/>
      <c r="C1293" s="61"/>
      <c r="D1293" s="58"/>
      <c r="E1293" s="61"/>
      <c r="F1293" s="61"/>
      <c r="G1293" s="272"/>
      <c r="H1293" s="62"/>
      <c r="I1293" s="273">
        <f t="shared" si="261"/>
        <v>0</v>
      </c>
      <c r="J1293" s="272"/>
      <c r="K1293" s="62"/>
      <c r="L1293" s="270">
        <f t="shared" si="262"/>
        <v>0</v>
      </c>
      <c r="M1293" s="272"/>
      <c r="N1293" s="62"/>
      <c r="O1293" s="270">
        <f t="shared" si="263"/>
        <v>0</v>
      </c>
      <c r="P1293" s="272"/>
      <c r="Q1293" s="62"/>
      <c r="R1293" s="271">
        <f t="shared" si="264"/>
        <v>0</v>
      </c>
      <c r="S1293" s="272"/>
      <c r="T1293" s="62"/>
      <c r="U1293" s="270">
        <f t="shared" si="265"/>
        <v>0</v>
      </c>
      <c r="V1293" s="272"/>
      <c r="W1293" s="62"/>
      <c r="X1293" s="270">
        <f t="shared" si="266"/>
        <v>0</v>
      </c>
      <c r="Y1293" s="270">
        <f t="shared" si="267"/>
        <v>0</v>
      </c>
      <c r="Z1293" s="61"/>
      <c r="AA1293" s="61"/>
      <c r="AB1293" s="60" t="str">
        <f t="shared" si="268"/>
        <v/>
      </c>
      <c r="AC1293" s="21" t="b">
        <f t="shared" si="269"/>
        <v>0</v>
      </c>
      <c r="AD1293" s="21" t="b">
        <f t="shared" si="270"/>
        <v>0</v>
      </c>
      <c r="AE1293" s="21" t="b">
        <f t="shared" si="271"/>
        <v>0</v>
      </c>
      <c r="AF1293" s="21" t="b">
        <f ca="1">OR(AND($AC1293,NOT($AD1293)),AND($AC1293,OR(AND($G1293="",$H1293&lt;&gt;""),AND($G1293&lt;&gt;"",$H1293=""),AND($J1293="",$K1293&lt;&gt;""),AND($J1293&lt;&gt;"",$K1293=""),AND($M1293="",$N1293&lt;&gt;""),AND($M1293&lt;&gt;"",$N1293=""),AND($P1293="",$Q1293&lt;&gt;""),AND($P1293&lt;&gt;"",$Q1293=""),AND($S1293="",$T1293&lt;&gt;""),AND($S1293&lt;&gt;"",$T1293=""),AND($V1293="",$W1293&lt;&gt;""),AND($V1293&lt;&gt;"",$W1293=""))),AND($C1293&lt;&gt;"",$E1293&lt;&gt;"",LEFT(TRIM($C1293),1)&lt;&gt;LEFT(TRIM($E1293),1)),IF(OR($E1293="",$F1293=""),FALSE(),IFERROR(COUNTIF(INDIRECT("UNITS_"&amp;SUBSTITUTE(LEFT($E1293,FIND(" ",$E1293&amp;" ")-1),".","_")),$F1293)=0,TRUE())),AND($B1293&lt;&gt;"",OR(ISNUMBER(SEARCH("outro",LOWER($B1293))),ISNUMBER(SEARCH("divers",LOWER($B1293))),ISNUMBER(SEARCH("etc",LOWER($B1293))))),OR(AND(ISNUMBER(SEARCH("comunic",LOWER($B1293))),LEFT($E1293,3)&lt;&gt;"4.4"),AND(ISNUMBER(SEARCH("monitor",LOWER($B1293))),NOT(OR(LEFT($E1293,3)="1.5",LEFT($E1293,3)="2.5")))),AND($B1293&lt;&gt;"",OR(LEFT($C1293,1)="1",LEFT($C1293,1)="2"),$D1293=""),AND($D1293&lt;&gt;"",NOT(OR(LEFT($C1293,1)="1",LEFT($C1293,1)="2"))),AND($D1293&lt;&gt;"",COUNTIF(' PROJETO'!$B$14:$B$16,$D1293)=0),IF($D1293="",FALSE(),IF(COUNTIF(' PROJETO'!$B$14:$B$16,$D1293)=0,FALSE(),IFERROR(INDEX(' PROJETO'!$C$14:$C$16,MATCH($D1293,' PROJETO'!$B$14:$B$16,0))&lt;&gt;"Sim",FALSE()))))</f>
        <v>0</v>
      </c>
      <c r="AG1293" s="21" t="b">
        <f>AND($AC1293,$Y1293&gt;'CONFG.  LISTAS'!$F$4,$Z1293="",$AA1293="")</f>
        <v>0</v>
      </c>
      <c r="AH1293" s="21" t="str">
        <f t="shared" si="272"/>
        <v/>
      </c>
      <c r="AI1293" s="43" t="str">
        <f ca="1">IF(NOT($AC1293),"",IF(OR($B1293="",$C1293="",$E1293="",$F1293=""),"Preencha descrição, categoria, tipo e unidade.",IF(AND($B1293&lt;&gt;"",OR(LEFT($C1293,1)="1",LEFT($C1293,1)="2"),$D1293=""),"Informe a prática de restauração para itens diretos.",IF(AND($D1293&lt;&gt;"",NOT(OR(LEFT($C1293,1)="1",LEFT($C1293,1)="2"))),"Custos indiretos não devem pertencer a uma prática específica.",IF(AND($D1293&lt;&gt;"",COUNTIF(' PROJETO'!$B$14:$B$16,$D1293)=0),"Prática de restauração inválida ou não cadastrada.",IF(IF($D1293="",FALSE(),IF(COUNTIF(' PROJETO'!$B$14:$B$16,$D1293)=0,FALSE(),IFERROR(INDEX(' PROJETO'!$C$14:$C$16,MATCH($D1293,' PROJETO'!$B$14:$B$16,0))&lt;&gt;"Sim",FALSE()))),"A prática informada no item não foi selecionada na aba Projeto.",IF(AND(MAX($I1293,$L1293,$O1293,$R1293,$U1293,$X1293)&gt;'CONFG.  LISTAS'!$F$4,NOT(OR($Z1293&lt;&gt;"",$AA1293&lt;&gt;""))),"Memorial de cálculo ou anexo obrigatório não informado para item acima do limite.",IF(OR(AND($G1293&lt;&gt;"",$H1293&lt;&gt;"",OR($G1293&lt;=0,$H1293&lt;=0)),AND($J1293&lt;&gt;"",$K1293&lt;&gt;"",OR($J1293&lt;=0,$K1293&lt;=0)),AND($M1293&lt;&gt;"",$N1293&lt;&gt;"",OR($M1293&lt;=0,$N1293&lt;=0)),AND($P1293&lt;&gt;"",$Q1293&lt;&gt;"",OR($P1293&lt;=0,$Q1293&lt;=0)),AND($S1293&lt;&gt;"",$T1293&lt;&gt;"",OR($S1293&lt;=0,$T1293&lt;=0)),AND($V1293&lt;&gt;"",$W1293&lt;&gt;"",OR($V1293&lt;=0,$W1293&lt;=0))),"Revise os valores informados: valor unitário e quantidade devem ser maiores que zero.",IF(OR(AND($G1293="",$H1293&lt;&gt;""),AND($G1293&lt;&gt;"",$H1293=""),AND($J1293="",$K1293&lt;&gt;""),AND($J1293&lt;&gt;"",$K1293=""),AND($M1293="",$N1293&lt;&gt;""),AND($M1293&lt;&gt;"",$N1293=""),AND($P1293="",$Q1293&lt;&gt;""),AND($P1293&lt;&gt;"",$Q1293=""),AND($S1293="",$T1293&lt;&gt;""),AND($S1293&lt;&gt;"",$T1293=""),AND($V1293="",$W1293&lt;&gt;""),AND($V1293&lt;&gt;"",$W1293="")),"Há ano preenchido parcialmente: "&amp;TRIM(IF(AND($G1293="",$H1293&lt;&gt;""),"Ano 1 (falta valor unitário); ","")&amp;IF(AND($G1293&lt;&gt;"",$H1293=""),"Ano 1 (falta quantidade); ","")&amp;IF(AND($J1293="",$K1293&lt;&gt;""),"Ano 2 (falta valor unitário); ","")&amp;IF(AND($J1293&lt;&gt;"",$K1293=""),"Ano 2 (falta quantidade); ","")&amp;IF(AND($M1293="",$N1293&lt;&gt;""),"Ano 3 (falta valor unitário); ","")&amp;IF(AND($M1293&lt;&gt;"",$N1293=""),"Ano 3 (falta quantidade); ","")&amp;IF(AND($P1293="",$Q1293&lt;&gt;""),"Ano 4 (falta valor unitário); ","")&amp;IF(AND($P1293&lt;&gt;"",$Q1293=""),"Ano 4 (falta quantidade); ","")&amp;IF(AND($S1293="",$T1293&lt;&gt;""),"Ano 5 (falta valor unitário); ","")&amp;IF(AND($S1293&lt;&gt;"",$T1293=""),"Ano 5 (falta quantidade); ","")&amp;IF(AND($V1293="",$W1293&lt;&gt;""),"Ano 6 (falta valor unitário); ","")&amp;IF(AND($V1293&lt;&gt;"",$W1293=""),"Ano 6 (falta quantidade); ","")), IF(NOT(OR(AND($G1293&lt;&gt;"",$H1293&lt;&gt;""),AND($J1293&lt;&gt;"",$K1293&lt;&gt;""),AND($M1293&lt;&gt;"",$N1293&lt;&gt;""),AND($P1293&lt;&gt;"",$Q1293&lt;&gt;""),AND($S1293&lt;&gt;"",$T1293&lt;&gt;""),AND($V1293&lt;&gt;"",$W1293&lt;&gt;""))),"Informe pelo menos um ano completo com valor unitário e quantidade.",IF(AND($C1293&lt;&gt;"",$E1293&lt;&gt;"",LEFT(TRIM($C1293),1)&lt;&gt;LEFT(TRIM($E1293),1)),"Categoria e tipo estão incompatíveis.",IF(IF(OR($E1293="",$F1293=""),FALSE(),IFERROR(COUNTIF(INDIRECT("UNITS_"&amp;SUBSTITUTE(LEFT($E1293,FIND(" ",$E1293&amp;" ")-1),".","_")),$F1293)=0,TRUE())),"Unidade incompatível com o tipo selecionado.",IF(OR(AND(ISNUMBER(SEARCH("comunic",LOWER($B1293))),LEFT($E1293,3)&lt;&gt;"4.4"),AND(ISNUMBER(SEARCH("monitor",LOWER($B1293))),NOT(OR(LEFT($E1293,3)="1.5",LEFT($E1293,3)="2.5")))),"Revise a classificação do item conforme as regras de preenchimento.",IF(AND($B1293&lt;&gt;"",OR(ISNUMBER(SEARCH("outro",LOWER($B1293))),ISNUMBER(SEARCH("divers",LOWER($B1293))),ISNUMBER(SEARCH("kit",LOWER($B1293))),ISNUMBER(SEARCH("ferrament",LOWER($B1293))),ISNUMBER(SEARCH("epi",LOWER($B1293)))),NOT(OR($Z1293&lt;&gt;"",$AA1293&lt;&gt;""))),"Descrição muito genérica: detalhe melhor o item e registre o racional no memorial ou em anexo.",IF(AND($Y1293=0,$B1293&lt;&gt;"",OR($G1293&lt;&gt;"",$H1293&lt;&gt;"",$J1293&lt;&gt;"",$K1293&lt;&gt;"",$M1293&lt;&gt;"",$N1293&lt;&gt;"",$P1293&lt;&gt;"",$Q1293&lt;&gt;"",$S1293&lt;&gt;"",$T1293&lt;&gt;"",$V1293&lt;&gt;"",$W1293&lt;&gt;"")),"O item possui dados lançados, mas o total está zerado. Revise os valores informados.","")))))))))))))))</f>
        <v/>
      </c>
    </row>
    <row r="1294" spans="1:35" ht="14.25" customHeight="1" x14ac:dyDescent="0.25">
      <c r="A1294" s="57" t="str">
        <f t="shared" si="260"/>
        <v/>
      </c>
      <c r="B1294" s="58"/>
      <c r="C1294" s="58"/>
      <c r="D1294" s="58"/>
      <c r="E1294" s="58"/>
      <c r="F1294" s="58"/>
      <c r="G1294" s="269"/>
      <c r="H1294" s="59"/>
      <c r="I1294" s="273">
        <f t="shared" si="261"/>
        <v>0</v>
      </c>
      <c r="J1294" s="269"/>
      <c r="K1294" s="59"/>
      <c r="L1294" s="270">
        <f t="shared" si="262"/>
        <v>0</v>
      </c>
      <c r="M1294" s="269"/>
      <c r="N1294" s="59"/>
      <c r="O1294" s="270">
        <f t="shared" si="263"/>
        <v>0</v>
      </c>
      <c r="P1294" s="269"/>
      <c r="Q1294" s="59"/>
      <c r="R1294" s="271">
        <f t="shared" si="264"/>
        <v>0</v>
      </c>
      <c r="S1294" s="269"/>
      <c r="T1294" s="59"/>
      <c r="U1294" s="270">
        <f t="shared" si="265"/>
        <v>0</v>
      </c>
      <c r="V1294" s="269"/>
      <c r="W1294" s="59"/>
      <c r="X1294" s="270">
        <f t="shared" si="266"/>
        <v>0</v>
      </c>
      <c r="Y1294" s="270">
        <f t="shared" si="267"/>
        <v>0</v>
      </c>
      <c r="Z1294" s="58"/>
      <c r="AA1294" s="58"/>
      <c r="AB1294" s="60" t="str">
        <f t="shared" si="268"/>
        <v/>
      </c>
      <c r="AC1294" s="21" t="b">
        <f t="shared" si="269"/>
        <v>0</v>
      </c>
      <c r="AD1294" s="21" t="b">
        <f t="shared" si="270"/>
        <v>0</v>
      </c>
      <c r="AE1294" s="21" t="b">
        <f t="shared" si="271"/>
        <v>0</v>
      </c>
      <c r="AF1294" s="21" t="b">
        <f ca="1">OR(AND($AC1294,NOT($AD1294)),AND($AC1294,OR(AND($G1294="",$H1294&lt;&gt;""),AND($G1294&lt;&gt;"",$H1294=""),AND($J1294="",$K1294&lt;&gt;""),AND($J1294&lt;&gt;"",$K1294=""),AND($M1294="",$N1294&lt;&gt;""),AND($M1294&lt;&gt;"",$N1294=""),AND($P1294="",$Q1294&lt;&gt;""),AND($P1294&lt;&gt;"",$Q1294=""),AND($S1294="",$T1294&lt;&gt;""),AND($S1294&lt;&gt;"",$T1294=""),AND($V1294="",$W1294&lt;&gt;""),AND($V1294&lt;&gt;"",$W1294=""))),AND($C1294&lt;&gt;"",$E1294&lt;&gt;"",LEFT(TRIM($C1294),1)&lt;&gt;LEFT(TRIM($E1294),1)),IF(OR($E1294="",$F1294=""),FALSE(),IFERROR(COUNTIF(INDIRECT("UNITS_"&amp;SUBSTITUTE(LEFT($E1294,FIND(" ",$E1294&amp;" ")-1),".","_")),$F1294)=0,TRUE())),AND($B1294&lt;&gt;"",OR(ISNUMBER(SEARCH("outro",LOWER($B1294))),ISNUMBER(SEARCH("divers",LOWER($B1294))),ISNUMBER(SEARCH("etc",LOWER($B1294))))),OR(AND(ISNUMBER(SEARCH("comunic",LOWER($B1294))),LEFT($E1294,3)&lt;&gt;"4.4"),AND(ISNUMBER(SEARCH("monitor",LOWER($B1294))),NOT(OR(LEFT($E1294,3)="1.5",LEFT($E1294,3)="2.5")))),AND($B1294&lt;&gt;"",OR(LEFT($C1294,1)="1",LEFT($C1294,1)="2"),$D1294=""),AND($D1294&lt;&gt;"",NOT(OR(LEFT($C1294,1)="1",LEFT($C1294,1)="2"))),AND($D1294&lt;&gt;"",COUNTIF(' PROJETO'!$B$14:$B$16,$D1294)=0),IF($D1294="",FALSE(),IF(COUNTIF(' PROJETO'!$B$14:$B$16,$D1294)=0,FALSE(),IFERROR(INDEX(' PROJETO'!$C$14:$C$16,MATCH($D1294,' PROJETO'!$B$14:$B$16,0))&lt;&gt;"Sim",FALSE()))))</f>
        <v>0</v>
      </c>
      <c r="AG1294" s="21" t="b">
        <f>AND($AC1294,$Y1294&gt;'CONFG.  LISTAS'!$F$4,$Z1294="",$AA1294="")</f>
        <v>0</v>
      </c>
      <c r="AH1294" s="21" t="str">
        <f t="shared" si="272"/>
        <v/>
      </c>
      <c r="AI1294" s="43" t="str">
        <f ca="1">IF(NOT($AC1294),"",IF(OR($B1294="",$C1294="",$E1294="",$F1294=""),"Preencha descrição, categoria, tipo e unidade.",IF(AND($B1294&lt;&gt;"",OR(LEFT($C1294,1)="1",LEFT($C1294,1)="2"),$D1294=""),"Informe a prática de restauração para itens diretos.",IF(AND($D1294&lt;&gt;"",NOT(OR(LEFT($C1294,1)="1",LEFT($C1294,1)="2"))),"Custos indiretos não devem pertencer a uma prática específica.",IF(AND($D1294&lt;&gt;"",COUNTIF(' PROJETO'!$B$14:$B$16,$D1294)=0),"Prática de restauração inválida ou não cadastrada.",IF(IF($D1294="",FALSE(),IF(COUNTIF(' PROJETO'!$B$14:$B$16,$D1294)=0,FALSE(),IFERROR(INDEX(' PROJETO'!$C$14:$C$16,MATCH($D1294,' PROJETO'!$B$14:$B$16,0))&lt;&gt;"Sim",FALSE()))),"A prática informada no item não foi selecionada na aba Projeto.",IF(AND(MAX($I1294,$L1294,$O1294,$R1294,$U1294,$X1294)&gt;'CONFG.  LISTAS'!$F$4,NOT(OR($Z1294&lt;&gt;"",$AA1294&lt;&gt;""))),"Memorial de cálculo ou anexo obrigatório não informado para item acima do limite.",IF(OR(AND($G1294&lt;&gt;"",$H1294&lt;&gt;"",OR($G1294&lt;=0,$H1294&lt;=0)),AND($J1294&lt;&gt;"",$K1294&lt;&gt;"",OR($J1294&lt;=0,$K1294&lt;=0)),AND($M1294&lt;&gt;"",$N1294&lt;&gt;"",OR($M1294&lt;=0,$N1294&lt;=0)),AND($P1294&lt;&gt;"",$Q1294&lt;&gt;"",OR($P1294&lt;=0,$Q1294&lt;=0)),AND($S1294&lt;&gt;"",$T1294&lt;&gt;"",OR($S1294&lt;=0,$T1294&lt;=0)),AND($V1294&lt;&gt;"",$W1294&lt;&gt;"",OR($V1294&lt;=0,$W1294&lt;=0))),"Revise os valores informados: valor unitário e quantidade devem ser maiores que zero.",IF(OR(AND($G1294="",$H1294&lt;&gt;""),AND($G1294&lt;&gt;"",$H1294=""),AND($J1294="",$K1294&lt;&gt;""),AND($J1294&lt;&gt;"",$K1294=""),AND($M1294="",$N1294&lt;&gt;""),AND($M1294&lt;&gt;"",$N1294=""),AND($P1294="",$Q1294&lt;&gt;""),AND($P1294&lt;&gt;"",$Q1294=""),AND($S1294="",$T1294&lt;&gt;""),AND($S1294&lt;&gt;"",$T1294=""),AND($V1294="",$W1294&lt;&gt;""),AND($V1294&lt;&gt;"",$W1294="")),"Há ano preenchido parcialmente: "&amp;TRIM(IF(AND($G1294="",$H1294&lt;&gt;""),"Ano 1 (falta valor unitário); ","")&amp;IF(AND($G1294&lt;&gt;"",$H1294=""),"Ano 1 (falta quantidade); ","")&amp;IF(AND($J1294="",$K1294&lt;&gt;""),"Ano 2 (falta valor unitário); ","")&amp;IF(AND($J1294&lt;&gt;"",$K1294=""),"Ano 2 (falta quantidade); ","")&amp;IF(AND($M1294="",$N1294&lt;&gt;""),"Ano 3 (falta valor unitário); ","")&amp;IF(AND($M1294&lt;&gt;"",$N1294=""),"Ano 3 (falta quantidade); ","")&amp;IF(AND($P1294="",$Q1294&lt;&gt;""),"Ano 4 (falta valor unitário); ","")&amp;IF(AND($P1294&lt;&gt;"",$Q1294=""),"Ano 4 (falta quantidade); ","")&amp;IF(AND($S1294="",$T1294&lt;&gt;""),"Ano 5 (falta valor unitário); ","")&amp;IF(AND($S1294&lt;&gt;"",$T1294=""),"Ano 5 (falta quantidade); ","")&amp;IF(AND($V1294="",$W1294&lt;&gt;""),"Ano 6 (falta valor unitário); ","")&amp;IF(AND($V1294&lt;&gt;"",$W1294=""),"Ano 6 (falta quantidade); ","")), IF(NOT(OR(AND($G1294&lt;&gt;"",$H1294&lt;&gt;""),AND($J1294&lt;&gt;"",$K1294&lt;&gt;""),AND($M1294&lt;&gt;"",$N1294&lt;&gt;""),AND($P1294&lt;&gt;"",$Q1294&lt;&gt;""),AND($S1294&lt;&gt;"",$T1294&lt;&gt;""),AND($V1294&lt;&gt;"",$W1294&lt;&gt;""))),"Informe pelo menos um ano completo com valor unitário e quantidade.",IF(AND($C1294&lt;&gt;"",$E1294&lt;&gt;"",LEFT(TRIM($C1294),1)&lt;&gt;LEFT(TRIM($E1294),1)),"Categoria e tipo estão incompatíveis.",IF(IF(OR($E1294="",$F1294=""),FALSE(),IFERROR(COUNTIF(INDIRECT("UNITS_"&amp;SUBSTITUTE(LEFT($E1294,FIND(" ",$E1294&amp;" ")-1),".","_")),$F1294)=0,TRUE())),"Unidade incompatível com o tipo selecionado.",IF(OR(AND(ISNUMBER(SEARCH("comunic",LOWER($B1294))),LEFT($E1294,3)&lt;&gt;"4.4"),AND(ISNUMBER(SEARCH("monitor",LOWER($B1294))),NOT(OR(LEFT($E1294,3)="1.5",LEFT($E1294,3)="2.5")))),"Revise a classificação do item conforme as regras de preenchimento.",IF(AND($B1294&lt;&gt;"",OR(ISNUMBER(SEARCH("outro",LOWER($B1294))),ISNUMBER(SEARCH("divers",LOWER($B1294))),ISNUMBER(SEARCH("kit",LOWER($B1294))),ISNUMBER(SEARCH("ferrament",LOWER($B1294))),ISNUMBER(SEARCH("epi",LOWER($B1294)))),NOT(OR($Z1294&lt;&gt;"",$AA1294&lt;&gt;""))),"Descrição muito genérica: detalhe melhor o item e registre o racional no memorial ou em anexo.",IF(AND($Y1294=0,$B1294&lt;&gt;"",OR($G1294&lt;&gt;"",$H1294&lt;&gt;"",$J1294&lt;&gt;"",$K1294&lt;&gt;"",$M1294&lt;&gt;"",$N1294&lt;&gt;"",$P1294&lt;&gt;"",$Q1294&lt;&gt;"",$S1294&lt;&gt;"",$T1294&lt;&gt;"",$V1294&lt;&gt;"",$W1294&lt;&gt;"")),"O item possui dados lançados, mas o total está zerado. Revise os valores informados.","")))))))))))))))</f>
        <v/>
      </c>
    </row>
    <row r="1295" spans="1:35" ht="14.25" customHeight="1" x14ac:dyDescent="0.25">
      <c r="A1295" s="57" t="str">
        <f t="shared" si="260"/>
        <v/>
      </c>
      <c r="B1295" s="61"/>
      <c r="C1295" s="61"/>
      <c r="D1295" s="58"/>
      <c r="E1295" s="61"/>
      <c r="F1295" s="61"/>
      <c r="G1295" s="272"/>
      <c r="H1295" s="62"/>
      <c r="I1295" s="273">
        <f t="shared" si="261"/>
        <v>0</v>
      </c>
      <c r="J1295" s="272"/>
      <c r="K1295" s="62"/>
      <c r="L1295" s="270">
        <f t="shared" si="262"/>
        <v>0</v>
      </c>
      <c r="M1295" s="272"/>
      <c r="N1295" s="62"/>
      <c r="O1295" s="270">
        <f t="shared" si="263"/>
        <v>0</v>
      </c>
      <c r="P1295" s="272"/>
      <c r="Q1295" s="62"/>
      <c r="R1295" s="271">
        <f t="shared" si="264"/>
        <v>0</v>
      </c>
      <c r="S1295" s="272"/>
      <c r="T1295" s="62"/>
      <c r="U1295" s="270">
        <f t="shared" si="265"/>
        <v>0</v>
      </c>
      <c r="V1295" s="272"/>
      <c r="W1295" s="62"/>
      <c r="X1295" s="270">
        <f t="shared" si="266"/>
        <v>0</v>
      </c>
      <c r="Y1295" s="270">
        <f t="shared" si="267"/>
        <v>0</v>
      </c>
      <c r="Z1295" s="61"/>
      <c r="AA1295" s="61"/>
      <c r="AB1295" s="60" t="str">
        <f t="shared" si="268"/>
        <v/>
      </c>
      <c r="AC1295" s="21" t="b">
        <f t="shared" si="269"/>
        <v>0</v>
      </c>
      <c r="AD1295" s="21" t="b">
        <f t="shared" si="270"/>
        <v>0</v>
      </c>
      <c r="AE1295" s="21" t="b">
        <f t="shared" si="271"/>
        <v>0</v>
      </c>
      <c r="AF1295" s="21" t="b">
        <f ca="1">OR(AND($AC1295,NOT($AD1295)),AND($AC1295,OR(AND($G1295="",$H1295&lt;&gt;""),AND($G1295&lt;&gt;"",$H1295=""),AND($J1295="",$K1295&lt;&gt;""),AND($J1295&lt;&gt;"",$K1295=""),AND($M1295="",$N1295&lt;&gt;""),AND($M1295&lt;&gt;"",$N1295=""),AND($P1295="",$Q1295&lt;&gt;""),AND($P1295&lt;&gt;"",$Q1295=""),AND($S1295="",$T1295&lt;&gt;""),AND($S1295&lt;&gt;"",$T1295=""),AND($V1295="",$W1295&lt;&gt;""),AND($V1295&lt;&gt;"",$W1295=""))),AND($C1295&lt;&gt;"",$E1295&lt;&gt;"",LEFT(TRIM($C1295),1)&lt;&gt;LEFT(TRIM($E1295),1)),IF(OR($E1295="",$F1295=""),FALSE(),IFERROR(COUNTIF(INDIRECT("UNITS_"&amp;SUBSTITUTE(LEFT($E1295,FIND(" ",$E1295&amp;" ")-1),".","_")),$F1295)=0,TRUE())),AND($B1295&lt;&gt;"",OR(ISNUMBER(SEARCH("outro",LOWER($B1295))),ISNUMBER(SEARCH("divers",LOWER($B1295))),ISNUMBER(SEARCH("etc",LOWER($B1295))))),OR(AND(ISNUMBER(SEARCH("comunic",LOWER($B1295))),LEFT($E1295,3)&lt;&gt;"4.4"),AND(ISNUMBER(SEARCH("monitor",LOWER($B1295))),NOT(OR(LEFT($E1295,3)="1.5",LEFT($E1295,3)="2.5")))),AND($B1295&lt;&gt;"",OR(LEFT($C1295,1)="1",LEFT($C1295,1)="2"),$D1295=""),AND($D1295&lt;&gt;"",NOT(OR(LEFT($C1295,1)="1",LEFT($C1295,1)="2"))),AND($D1295&lt;&gt;"",COUNTIF(' PROJETO'!$B$14:$B$16,$D1295)=0),IF($D1295="",FALSE(),IF(COUNTIF(' PROJETO'!$B$14:$B$16,$D1295)=0,FALSE(),IFERROR(INDEX(' PROJETO'!$C$14:$C$16,MATCH($D1295,' PROJETO'!$B$14:$B$16,0))&lt;&gt;"Sim",FALSE()))))</f>
        <v>0</v>
      </c>
      <c r="AG1295" s="21" t="b">
        <f>AND($AC1295,$Y1295&gt;'CONFG.  LISTAS'!$F$4,$Z1295="",$AA1295="")</f>
        <v>0</v>
      </c>
      <c r="AH1295" s="21" t="str">
        <f t="shared" si="272"/>
        <v/>
      </c>
      <c r="AI1295" s="43" t="str">
        <f ca="1">IF(NOT($AC1295),"",IF(OR($B1295="",$C1295="",$E1295="",$F1295=""),"Preencha descrição, categoria, tipo e unidade.",IF(AND($B1295&lt;&gt;"",OR(LEFT($C1295,1)="1",LEFT($C1295,1)="2"),$D1295=""),"Informe a prática de restauração para itens diretos.",IF(AND($D1295&lt;&gt;"",NOT(OR(LEFT($C1295,1)="1",LEFT($C1295,1)="2"))),"Custos indiretos não devem pertencer a uma prática específica.",IF(AND($D1295&lt;&gt;"",COUNTIF(' PROJETO'!$B$14:$B$16,$D1295)=0),"Prática de restauração inválida ou não cadastrada.",IF(IF($D1295="",FALSE(),IF(COUNTIF(' PROJETO'!$B$14:$B$16,$D1295)=0,FALSE(),IFERROR(INDEX(' PROJETO'!$C$14:$C$16,MATCH($D1295,' PROJETO'!$B$14:$B$16,0))&lt;&gt;"Sim",FALSE()))),"A prática informada no item não foi selecionada na aba Projeto.",IF(AND(MAX($I1295,$L1295,$O1295,$R1295,$U1295,$X1295)&gt;'CONFG.  LISTAS'!$F$4,NOT(OR($Z1295&lt;&gt;"",$AA1295&lt;&gt;""))),"Memorial de cálculo ou anexo obrigatório não informado para item acima do limite.",IF(OR(AND($G1295&lt;&gt;"",$H1295&lt;&gt;"",OR($G1295&lt;=0,$H1295&lt;=0)),AND($J1295&lt;&gt;"",$K1295&lt;&gt;"",OR($J1295&lt;=0,$K1295&lt;=0)),AND($M1295&lt;&gt;"",$N1295&lt;&gt;"",OR($M1295&lt;=0,$N1295&lt;=0)),AND($P1295&lt;&gt;"",$Q1295&lt;&gt;"",OR($P1295&lt;=0,$Q1295&lt;=0)),AND($S1295&lt;&gt;"",$T1295&lt;&gt;"",OR($S1295&lt;=0,$T1295&lt;=0)),AND($V1295&lt;&gt;"",$W1295&lt;&gt;"",OR($V1295&lt;=0,$W1295&lt;=0))),"Revise os valores informados: valor unitário e quantidade devem ser maiores que zero.",IF(OR(AND($G1295="",$H1295&lt;&gt;""),AND($G1295&lt;&gt;"",$H1295=""),AND($J1295="",$K1295&lt;&gt;""),AND($J1295&lt;&gt;"",$K1295=""),AND($M1295="",$N1295&lt;&gt;""),AND($M1295&lt;&gt;"",$N1295=""),AND($P1295="",$Q1295&lt;&gt;""),AND($P1295&lt;&gt;"",$Q1295=""),AND($S1295="",$T1295&lt;&gt;""),AND($S1295&lt;&gt;"",$T1295=""),AND($V1295="",$W1295&lt;&gt;""),AND($V1295&lt;&gt;"",$W1295="")),"Há ano preenchido parcialmente: "&amp;TRIM(IF(AND($G1295="",$H1295&lt;&gt;""),"Ano 1 (falta valor unitário); ","")&amp;IF(AND($G1295&lt;&gt;"",$H1295=""),"Ano 1 (falta quantidade); ","")&amp;IF(AND($J1295="",$K1295&lt;&gt;""),"Ano 2 (falta valor unitário); ","")&amp;IF(AND($J1295&lt;&gt;"",$K1295=""),"Ano 2 (falta quantidade); ","")&amp;IF(AND($M1295="",$N1295&lt;&gt;""),"Ano 3 (falta valor unitário); ","")&amp;IF(AND($M1295&lt;&gt;"",$N1295=""),"Ano 3 (falta quantidade); ","")&amp;IF(AND($P1295="",$Q1295&lt;&gt;""),"Ano 4 (falta valor unitário); ","")&amp;IF(AND($P1295&lt;&gt;"",$Q1295=""),"Ano 4 (falta quantidade); ","")&amp;IF(AND($S1295="",$T1295&lt;&gt;""),"Ano 5 (falta valor unitário); ","")&amp;IF(AND($S1295&lt;&gt;"",$T1295=""),"Ano 5 (falta quantidade); ","")&amp;IF(AND($V1295="",$W1295&lt;&gt;""),"Ano 6 (falta valor unitário); ","")&amp;IF(AND($V1295&lt;&gt;"",$W1295=""),"Ano 6 (falta quantidade); ","")), IF(NOT(OR(AND($G1295&lt;&gt;"",$H1295&lt;&gt;""),AND($J1295&lt;&gt;"",$K1295&lt;&gt;""),AND($M1295&lt;&gt;"",$N1295&lt;&gt;""),AND($P1295&lt;&gt;"",$Q1295&lt;&gt;""),AND($S1295&lt;&gt;"",$T1295&lt;&gt;""),AND($V1295&lt;&gt;"",$W1295&lt;&gt;""))),"Informe pelo menos um ano completo com valor unitário e quantidade.",IF(AND($C1295&lt;&gt;"",$E1295&lt;&gt;"",LEFT(TRIM($C1295),1)&lt;&gt;LEFT(TRIM($E1295),1)),"Categoria e tipo estão incompatíveis.",IF(IF(OR($E1295="",$F1295=""),FALSE(),IFERROR(COUNTIF(INDIRECT("UNITS_"&amp;SUBSTITUTE(LEFT($E1295,FIND(" ",$E1295&amp;" ")-1),".","_")),$F1295)=0,TRUE())),"Unidade incompatível com o tipo selecionado.",IF(OR(AND(ISNUMBER(SEARCH("comunic",LOWER($B1295))),LEFT($E1295,3)&lt;&gt;"4.4"),AND(ISNUMBER(SEARCH("monitor",LOWER($B1295))),NOT(OR(LEFT($E1295,3)="1.5",LEFT($E1295,3)="2.5")))),"Revise a classificação do item conforme as regras de preenchimento.",IF(AND($B1295&lt;&gt;"",OR(ISNUMBER(SEARCH("outro",LOWER($B1295))),ISNUMBER(SEARCH("divers",LOWER($B1295))),ISNUMBER(SEARCH("kit",LOWER($B1295))),ISNUMBER(SEARCH("ferrament",LOWER($B1295))),ISNUMBER(SEARCH("epi",LOWER($B1295)))),NOT(OR($Z1295&lt;&gt;"",$AA1295&lt;&gt;""))),"Descrição muito genérica: detalhe melhor o item e registre o racional no memorial ou em anexo.",IF(AND($Y1295=0,$B1295&lt;&gt;"",OR($G1295&lt;&gt;"",$H1295&lt;&gt;"",$J1295&lt;&gt;"",$K1295&lt;&gt;"",$M1295&lt;&gt;"",$N1295&lt;&gt;"",$P1295&lt;&gt;"",$Q1295&lt;&gt;"",$S1295&lt;&gt;"",$T1295&lt;&gt;"",$V1295&lt;&gt;"",$W1295&lt;&gt;"")),"O item possui dados lançados, mas o total está zerado. Revise os valores informados.","")))))))))))))))</f>
        <v/>
      </c>
    </row>
    <row r="1296" spans="1:35" ht="14.25" customHeight="1" x14ac:dyDescent="0.25">
      <c r="A1296" s="57" t="str">
        <f t="shared" si="260"/>
        <v/>
      </c>
      <c r="B1296" s="58"/>
      <c r="C1296" s="58"/>
      <c r="D1296" s="58"/>
      <c r="E1296" s="58"/>
      <c r="F1296" s="58"/>
      <c r="G1296" s="269"/>
      <c r="H1296" s="59"/>
      <c r="I1296" s="273">
        <f t="shared" si="261"/>
        <v>0</v>
      </c>
      <c r="J1296" s="269"/>
      <c r="K1296" s="59"/>
      <c r="L1296" s="270">
        <f t="shared" si="262"/>
        <v>0</v>
      </c>
      <c r="M1296" s="269"/>
      <c r="N1296" s="59"/>
      <c r="O1296" s="270">
        <f t="shared" si="263"/>
        <v>0</v>
      </c>
      <c r="P1296" s="269"/>
      <c r="Q1296" s="59"/>
      <c r="R1296" s="271">
        <f t="shared" si="264"/>
        <v>0</v>
      </c>
      <c r="S1296" s="269"/>
      <c r="T1296" s="59"/>
      <c r="U1296" s="270">
        <f t="shared" si="265"/>
        <v>0</v>
      </c>
      <c r="V1296" s="269"/>
      <c r="W1296" s="59"/>
      <c r="X1296" s="270">
        <f t="shared" si="266"/>
        <v>0</v>
      </c>
      <c r="Y1296" s="270">
        <f t="shared" si="267"/>
        <v>0</v>
      </c>
      <c r="Z1296" s="58"/>
      <c r="AA1296" s="58"/>
      <c r="AB1296" s="60" t="str">
        <f t="shared" si="268"/>
        <v/>
      </c>
      <c r="AC1296" s="21" t="b">
        <f t="shared" si="269"/>
        <v>0</v>
      </c>
      <c r="AD1296" s="21" t="b">
        <f t="shared" si="270"/>
        <v>0</v>
      </c>
      <c r="AE1296" s="21" t="b">
        <f t="shared" si="271"/>
        <v>0</v>
      </c>
      <c r="AF1296" s="21" t="b">
        <f ca="1">OR(AND($AC1296,NOT($AD1296)),AND($AC1296,OR(AND($G1296="",$H1296&lt;&gt;""),AND($G1296&lt;&gt;"",$H1296=""),AND($J1296="",$K1296&lt;&gt;""),AND($J1296&lt;&gt;"",$K1296=""),AND($M1296="",$N1296&lt;&gt;""),AND($M1296&lt;&gt;"",$N1296=""),AND($P1296="",$Q1296&lt;&gt;""),AND($P1296&lt;&gt;"",$Q1296=""),AND($S1296="",$T1296&lt;&gt;""),AND($S1296&lt;&gt;"",$T1296=""),AND($V1296="",$W1296&lt;&gt;""),AND($V1296&lt;&gt;"",$W1296=""))),AND($C1296&lt;&gt;"",$E1296&lt;&gt;"",LEFT(TRIM($C1296),1)&lt;&gt;LEFT(TRIM($E1296),1)),IF(OR($E1296="",$F1296=""),FALSE(),IFERROR(COUNTIF(INDIRECT("UNITS_"&amp;SUBSTITUTE(LEFT($E1296,FIND(" ",$E1296&amp;" ")-1),".","_")),$F1296)=0,TRUE())),AND($B1296&lt;&gt;"",OR(ISNUMBER(SEARCH("outro",LOWER($B1296))),ISNUMBER(SEARCH("divers",LOWER($B1296))),ISNUMBER(SEARCH("etc",LOWER($B1296))))),OR(AND(ISNUMBER(SEARCH("comunic",LOWER($B1296))),LEFT($E1296,3)&lt;&gt;"4.4"),AND(ISNUMBER(SEARCH("monitor",LOWER($B1296))),NOT(OR(LEFT($E1296,3)="1.5",LEFT($E1296,3)="2.5")))),AND($B1296&lt;&gt;"",OR(LEFT($C1296,1)="1",LEFT($C1296,1)="2"),$D1296=""),AND($D1296&lt;&gt;"",NOT(OR(LEFT($C1296,1)="1",LEFT($C1296,1)="2"))),AND($D1296&lt;&gt;"",COUNTIF(' PROJETO'!$B$14:$B$16,$D1296)=0),IF($D1296="",FALSE(),IF(COUNTIF(' PROJETO'!$B$14:$B$16,$D1296)=0,FALSE(),IFERROR(INDEX(' PROJETO'!$C$14:$C$16,MATCH($D1296,' PROJETO'!$B$14:$B$16,0))&lt;&gt;"Sim",FALSE()))))</f>
        <v>0</v>
      </c>
      <c r="AG1296" s="21" t="b">
        <f>AND($AC1296,$Y1296&gt;'CONFG.  LISTAS'!$F$4,$Z1296="",$AA1296="")</f>
        <v>0</v>
      </c>
      <c r="AH1296" s="21" t="str">
        <f t="shared" si="272"/>
        <v/>
      </c>
      <c r="AI1296" s="43" t="str">
        <f ca="1">IF(NOT($AC1296),"",IF(OR($B1296="",$C1296="",$E1296="",$F1296=""),"Preencha descrição, categoria, tipo e unidade.",IF(AND($B1296&lt;&gt;"",OR(LEFT($C1296,1)="1",LEFT($C1296,1)="2"),$D1296=""),"Informe a prática de restauração para itens diretos.",IF(AND($D1296&lt;&gt;"",NOT(OR(LEFT($C1296,1)="1",LEFT($C1296,1)="2"))),"Custos indiretos não devem pertencer a uma prática específica.",IF(AND($D1296&lt;&gt;"",COUNTIF(' PROJETO'!$B$14:$B$16,$D1296)=0),"Prática de restauração inválida ou não cadastrada.",IF(IF($D1296="",FALSE(),IF(COUNTIF(' PROJETO'!$B$14:$B$16,$D1296)=0,FALSE(),IFERROR(INDEX(' PROJETO'!$C$14:$C$16,MATCH($D1296,' PROJETO'!$B$14:$B$16,0))&lt;&gt;"Sim",FALSE()))),"A prática informada no item não foi selecionada na aba Projeto.",IF(AND(MAX($I1296,$L1296,$O1296,$R1296,$U1296,$X1296)&gt;'CONFG.  LISTAS'!$F$4,NOT(OR($Z1296&lt;&gt;"",$AA1296&lt;&gt;""))),"Memorial de cálculo ou anexo obrigatório não informado para item acima do limite.",IF(OR(AND($G1296&lt;&gt;"",$H1296&lt;&gt;"",OR($G1296&lt;=0,$H1296&lt;=0)),AND($J1296&lt;&gt;"",$K1296&lt;&gt;"",OR($J1296&lt;=0,$K1296&lt;=0)),AND($M1296&lt;&gt;"",$N1296&lt;&gt;"",OR($M1296&lt;=0,$N1296&lt;=0)),AND($P1296&lt;&gt;"",$Q1296&lt;&gt;"",OR($P1296&lt;=0,$Q1296&lt;=0)),AND($S1296&lt;&gt;"",$T1296&lt;&gt;"",OR($S1296&lt;=0,$T1296&lt;=0)),AND($V1296&lt;&gt;"",$W1296&lt;&gt;"",OR($V1296&lt;=0,$W1296&lt;=0))),"Revise os valores informados: valor unitário e quantidade devem ser maiores que zero.",IF(OR(AND($G1296="",$H1296&lt;&gt;""),AND($G1296&lt;&gt;"",$H1296=""),AND($J1296="",$K1296&lt;&gt;""),AND($J1296&lt;&gt;"",$K1296=""),AND($M1296="",$N1296&lt;&gt;""),AND($M1296&lt;&gt;"",$N1296=""),AND($P1296="",$Q1296&lt;&gt;""),AND($P1296&lt;&gt;"",$Q1296=""),AND($S1296="",$T1296&lt;&gt;""),AND($S1296&lt;&gt;"",$T1296=""),AND($V1296="",$W1296&lt;&gt;""),AND($V1296&lt;&gt;"",$W1296="")),"Há ano preenchido parcialmente: "&amp;TRIM(IF(AND($G1296="",$H1296&lt;&gt;""),"Ano 1 (falta valor unitário); ","")&amp;IF(AND($G1296&lt;&gt;"",$H1296=""),"Ano 1 (falta quantidade); ","")&amp;IF(AND($J1296="",$K1296&lt;&gt;""),"Ano 2 (falta valor unitário); ","")&amp;IF(AND($J1296&lt;&gt;"",$K1296=""),"Ano 2 (falta quantidade); ","")&amp;IF(AND($M1296="",$N1296&lt;&gt;""),"Ano 3 (falta valor unitário); ","")&amp;IF(AND($M1296&lt;&gt;"",$N1296=""),"Ano 3 (falta quantidade); ","")&amp;IF(AND($P1296="",$Q1296&lt;&gt;""),"Ano 4 (falta valor unitário); ","")&amp;IF(AND($P1296&lt;&gt;"",$Q1296=""),"Ano 4 (falta quantidade); ","")&amp;IF(AND($S1296="",$T1296&lt;&gt;""),"Ano 5 (falta valor unitário); ","")&amp;IF(AND($S1296&lt;&gt;"",$T1296=""),"Ano 5 (falta quantidade); ","")&amp;IF(AND($V1296="",$W1296&lt;&gt;""),"Ano 6 (falta valor unitário); ","")&amp;IF(AND($V1296&lt;&gt;"",$W1296=""),"Ano 6 (falta quantidade); ","")), IF(NOT(OR(AND($G1296&lt;&gt;"",$H1296&lt;&gt;""),AND($J1296&lt;&gt;"",$K1296&lt;&gt;""),AND($M1296&lt;&gt;"",$N1296&lt;&gt;""),AND($P1296&lt;&gt;"",$Q1296&lt;&gt;""),AND($S1296&lt;&gt;"",$T1296&lt;&gt;""),AND($V1296&lt;&gt;"",$W1296&lt;&gt;""))),"Informe pelo menos um ano completo com valor unitário e quantidade.",IF(AND($C1296&lt;&gt;"",$E1296&lt;&gt;"",LEFT(TRIM($C1296),1)&lt;&gt;LEFT(TRIM($E1296),1)),"Categoria e tipo estão incompatíveis.",IF(IF(OR($E1296="",$F1296=""),FALSE(),IFERROR(COUNTIF(INDIRECT("UNITS_"&amp;SUBSTITUTE(LEFT($E1296,FIND(" ",$E1296&amp;" ")-1),".","_")),$F1296)=0,TRUE())),"Unidade incompatível com o tipo selecionado.",IF(OR(AND(ISNUMBER(SEARCH("comunic",LOWER($B1296))),LEFT($E1296,3)&lt;&gt;"4.4"),AND(ISNUMBER(SEARCH("monitor",LOWER($B1296))),NOT(OR(LEFT($E1296,3)="1.5",LEFT($E1296,3)="2.5")))),"Revise a classificação do item conforme as regras de preenchimento.",IF(AND($B1296&lt;&gt;"",OR(ISNUMBER(SEARCH("outro",LOWER($B1296))),ISNUMBER(SEARCH("divers",LOWER($B1296))),ISNUMBER(SEARCH("kit",LOWER($B1296))),ISNUMBER(SEARCH("ferrament",LOWER($B1296))),ISNUMBER(SEARCH("epi",LOWER($B1296)))),NOT(OR($Z1296&lt;&gt;"",$AA1296&lt;&gt;""))),"Descrição muito genérica: detalhe melhor o item e registre o racional no memorial ou em anexo.",IF(AND($Y1296=0,$B1296&lt;&gt;"",OR($G1296&lt;&gt;"",$H1296&lt;&gt;"",$J1296&lt;&gt;"",$K1296&lt;&gt;"",$M1296&lt;&gt;"",$N1296&lt;&gt;"",$P1296&lt;&gt;"",$Q1296&lt;&gt;"",$S1296&lt;&gt;"",$T1296&lt;&gt;"",$V1296&lt;&gt;"",$W1296&lt;&gt;"")),"O item possui dados lançados, mas o total está zerado. Revise os valores informados.","")))))))))))))))</f>
        <v/>
      </c>
    </row>
    <row r="1297" spans="1:35" ht="14.25" customHeight="1" x14ac:dyDescent="0.25">
      <c r="A1297" s="57" t="str">
        <f t="shared" si="260"/>
        <v/>
      </c>
      <c r="B1297" s="61"/>
      <c r="C1297" s="61"/>
      <c r="D1297" s="58"/>
      <c r="E1297" s="61"/>
      <c r="F1297" s="61"/>
      <c r="G1297" s="272"/>
      <c r="H1297" s="62"/>
      <c r="I1297" s="273">
        <f t="shared" si="261"/>
        <v>0</v>
      </c>
      <c r="J1297" s="272"/>
      <c r="K1297" s="62"/>
      <c r="L1297" s="270">
        <f t="shared" si="262"/>
        <v>0</v>
      </c>
      <c r="M1297" s="272"/>
      <c r="N1297" s="62"/>
      <c r="O1297" s="270">
        <f t="shared" si="263"/>
        <v>0</v>
      </c>
      <c r="P1297" s="272"/>
      <c r="Q1297" s="62"/>
      <c r="R1297" s="271">
        <f t="shared" si="264"/>
        <v>0</v>
      </c>
      <c r="S1297" s="272"/>
      <c r="T1297" s="62"/>
      <c r="U1297" s="270">
        <f t="shared" si="265"/>
        <v>0</v>
      </c>
      <c r="V1297" s="272"/>
      <c r="W1297" s="62"/>
      <c r="X1297" s="270">
        <f t="shared" si="266"/>
        <v>0</v>
      </c>
      <c r="Y1297" s="270">
        <f t="shared" si="267"/>
        <v>0</v>
      </c>
      <c r="Z1297" s="61"/>
      <c r="AA1297" s="61"/>
      <c r="AB1297" s="60" t="str">
        <f t="shared" si="268"/>
        <v/>
      </c>
      <c r="AC1297" s="21" t="b">
        <f t="shared" si="269"/>
        <v>0</v>
      </c>
      <c r="AD1297" s="21" t="b">
        <f t="shared" si="270"/>
        <v>0</v>
      </c>
      <c r="AE1297" s="21" t="b">
        <f t="shared" si="271"/>
        <v>0</v>
      </c>
      <c r="AF1297" s="21" t="b">
        <f ca="1">OR(AND($AC1297,NOT($AD1297)),AND($AC1297,OR(AND($G1297="",$H1297&lt;&gt;""),AND($G1297&lt;&gt;"",$H1297=""),AND($J1297="",$K1297&lt;&gt;""),AND($J1297&lt;&gt;"",$K1297=""),AND($M1297="",$N1297&lt;&gt;""),AND($M1297&lt;&gt;"",$N1297=""),AND($P1297="",$Q1297&lt;&gt;""),AND($P1297&lt;&gt;"",$Q1297=""),AND($S1297="",$T1297&lt;&gt;""),AND($S1297&lt;&gt;"",$T1297=""),AND($V1297="",$W1297&lt;&gt;""),AND($V1297&lt;&gt;"",$W1297=""))),AND($C1297&lt;&gt;"",$E1297&lt;&gt;"",LEFT(TRIM($C1297),1)&lt;&gt;LEFT(TRIM($E1297),1)),IF(OR($E1297="",$F1297=""),FALSE(),IFERROR(COUNTIF(INDIRECT("UNITS_"&amp;SUBSTITUTE(LEFT($E1297,FIND(" ",$E1297&amp;" ")-1),".","_")),$F1297)=0,TRUE())),AND($B1297&lt;&gt;"",OR(ISNUMBER(SEARCH("outro",LOWER($B1297))),ISNUMBER(SEARCH("divers",LOWER($B1297))),ISNUMBER(SEARCH("etc",LOWER($B1297))))),OR(AND(ISNUMBER(SEARCH("comunic",LOWER($B1297))),LEFT($E1297,3)&lt;&gt;"4.4"),AND(ISNUMBER(SEARCH("monitor",LOWER($B1297))),NOT(OR(LEFT($E1297,3)="1.5",LEFT($E1297,3)="2.5")))),AND($B1297&lt;&gt;"",OR(LEFT($C1297,1)="1",LEFT($C1297,1)="2"),$D1297=""),AND($D1297&lt;&gt;"",NOT(OR(LEFT($C1297,1)="1",LEFT($C1297,1)="2"))),AND($D1297&lt;&gt;"",COUNTIF(' PROJETO'!$B$14:$B$16,$D1297)=0),IF($D1297="",FALSE(),IF(COUNTIF(' PROJETO'!$B$14:$B$16,$D1297)=0,FALSE(),IFERROR(INDEX(' PROJETO'!$C$14:$C$16,MATCH($D1297,' PROJETO'!$B$14:$B$16,0))&lt;&gt;"Sim",FALSE()))))</f>
        <v>0</v>
      </c>
      <c r="AG1297" s="21" t="b">
        <f>AND($AC1297,$Y1297&gt;'CONFG.  LISTAS'!$F$4,$Z1297="",$AA1297="")</f>
        <v>0</v>
      </c>
      <c r="AH1297" s="21" t="str">
        <f t="shared" si="272"/>
        <v/>
      </c>
      <c r="AI1297" s="43" t="str">
        <f ca="1">IF(NOT($AC1297),"",IF(OR($B1297="",$C1297="",$E1297="",$F1297=""),"Preencha descrição, categoria, tipo e unidade.",IF(AND($B1297&lt;&gt;"",OR(LEFT($C1297,1)="1",LEFT($C1297,1)="2"),$D1297=""),"Informe a prática de restauração para itens diretos.",IF(AND($D1297&lt;&gt;"",NOT(OR(LEFT($C1297,1)="1",LEFT($C1297,1)="2"))),"Custos indiretos não devem pertencer a uma prática específica.",IF(AND($D1297&lt;&gt;"",COUNTIF(' PROJETO'!$B$14:$B$16,$D1297)=0),"Prática de restauração inválida ou não cadastrada.",IF(IF($D1297="",FALSE(),IF(COUNTIF(' PROJETO'!$B$14:$B$16,$D1297)=0,FALSE(),IFERROR(INDEX(' PROJETO'!$C$14:$C$16,MATCH($D1297,' PROJETO'!$B$14:$B$16,0))&lt;&gt;"Sim",FALSE()))),"A prática informada no item não foi selecionada na aba Projeto.",IF(AND(MAX($I1297,$L1297,$O1297,$R1297,$U1297,$X1297)&gt;'CONFG.  LISTAS'!$F$4,NOT(OR($Z1297&lt;&gt;"",$AA1297&lt;&gt;""))),"Memorial de cálculo ou anexo obrigatório não informado para item acima do limite.",IF(OR(AND($G1297&lt;&gt;"",$H1297&lt;&gt;"",OR($G1297&lt;=0,$H1297&lt;=0)),AND($J1297&lt;&gt;"",$K1297&lt;&gt;"",OR($J1297&lt;=0,$K1297&lt;=0)),AND($M1297&lt;&gt;"",$N1297&lt;&gt;"",OR($M1297&lt;=0,$N1297&lt;=0)),AND($P1297&lt;&gt;"",$Q1297&lt;&gt;"",OR($P1297&lt;=0,$Q1297&lt;=0)),AND($S1297&lt;&gt;"",$T1297&lt;&gt;"",OR($S1297&lt;=0,$T1297&lt;=0)),AND($V1297&lt;&gt;"",$W1297&lt;&gt;"",OR($V1297&lt;=0,$W1297&lt;=0))),"Revise os valores informados: valor unitário e quantidade devem ser maiores que zero.",IF(OR(AND($G1297="",$H1297&lt;&gt;""),AND($G1297&lt;&gt;"",$H1297=""),AND($J1297="",$K1297&lt;&gt;""),AND($J1297&lt;&gt;"",$K1297=""),AND($M1297="",$N1297&lt;&gt;""),AND($M1297&lt;&gt;"",$N1297=""),AND($P1297="",$Q1297&lt;&gt;""),AND($P1297&lt;&gt;"",$Q1297=""),AND($S1297="",$T1297&lt;&gt;""),AND($S1297&lt;&gt;"",$T1297=""),AND($V1297="",$W1297&lt;&gt;""),AND($V1297&lt;&gt;"",$W1297="")),"Há ano preenchido parcialmente: "&amp;TRIM(IF(AND($G1297="",$H1297&lt;&gt;""),"Ano 1 (falta valor unitário); ","")&amp;IF(AND($G1297&lt;&gt;"",$H1297=""),"Ano 1 (falta quantidade); ","")&amp;IF(AND($J1297="",$K1297&lt;&gt;""),"Ano 2 (falta valor unitário); ","")&amp;IF(AND($J1297&lt;&gt;"",$K1297=""),"Ano 2 (falta quantidade); ","")&amp;IF(AND($M1297="",$N1297&lt;&gt;""),"Ano 3 (falta valor unitário); ","")&amp;IF(AND($M1297&lt;&gt;"",$N1297=""),"Ano 3 (falta quantidade); ","")&amp;IF(AND($P1297="",$Q1297&lt;&gt;""),"Ano 4 (falta valor unitário); ","")&amp;IF(AND($P1297&lt;&gt;"",$Q1297=""),"Ano 4 (falta quantidade); ","")&amp;IF(AND($S1297="",$T1297&lt;&gt;""),"Ano 5 (falta valor unitário); ","")&amp;IF(AND($S1297&lt;&gt;"",$T1297=""),"Ano 5 (falta quantidade); ","")&amp;IF(AND($V1297="",$W1297&lt;&gt;""),"Ano 6 (falta valor unitário); ","")&amp;IF(AND($V1297&lt;&gt;"",$W1297=""),"Ano 6 (falta quantidade); ","")), IF(NOT(OR(AND($G1297&lt;&gt;"",$H1297&lt;&gt;""),AND($J1297&lt;&gt;"",$K1297&lt;&gt;""),AND($M1297&lt;&gt;"",$N1297&lt;&gt;""),AND($P1297&lt;&gt;"",$Q1297&lt;&gt;""),AND($S1297&lt;&gt;"",$T1297&lt;&gt;""),AND($V1297&lt;&gt;"",$W1297&lt;&gt;""))),"Informe pelo menos um ano completo com valor unitário e quantidade.",IF(AND($C1297&lt;&gt;"",$E1297&lt;&gt;"",LEFT(TRIM($C1297),1)&lt;&gt;LEFT(TRIM($E1297),1)),"Categoria e tipo estão incompatíveis.",IF(IF(OR($E1297="",$F1297=""),FALSE(),IFERROR(COUNTIF(INDIRECT("UNITS_"&amp;SUBSTITUTE(LEFT($E1297,FIND(" ",$E1297&amp;" ")-1),".","_")),$F1297)=0,TRUE())),"Unidade incompatível com o tipo selecionado.",IF(OR(AND(ISNUMBER(SEARCH("comunic",LOWER($B1297))),LEFT($E1297,3)&lt;&gt;"4.4"),AND(ISNUMBER(SEARCH("monitor",LOWER($B1297))),NOT(OR(LEFT($E1297,3)="1.5",LEFT($E1297,3)="2.5")))),"Revise a classificação do item conforme as regras de preenchimento.",IF(AND($B1297&lt;&gt;"",OR(ISNUMBER(SEARCH("outro",LOWER($B1297))),ISNUMBER(SEARCH("divers",LOWER($B1297))),ISNUMBER(SEARCH("kit",LOWER($B1297))),ISNUMBER(SEARCH("ferrament",LOWER($B1297))),ISNUMBER(SEARCH("epi",LOWER($B1297)))),NOT(OR($Z1297&lt;&gt;"",$AA1297&lt;&gt;""))),"Descrição muito genérica: detalhe melhor o item e registre o racional no memorial ou em anexo.",IF(AND($Y1297=0,$B1297&lt;&gt;"",OR($G1297&lt;&gt;"",$H1297&lt;&gt;"",$J1297&lt;&gt;"",$K1297&lt;&gt;"",$M1297&lt;&gt;"",$N1297&lt;&gt;"",$P1297&lt;&gt;"",$Q1297&lt;&gt;"",$S1297&lt;&gt;"",$T1297&lt;&gt;"",$V1297&lt;&gt;"",$W1297&lt;&gt;"")),"O item possui dados lançados, mas o total está zerado. Revise os valores informados.","")))))))))))))))</f>
        <v/>
      </c>
    </row>
    <row r="1298" spans="1:35" ht="14.25" customHeight="1" x14ac:dyDescent="0.25">
      <c r="A1298" s="57" t="str">
        <f t="shared" si="260"/>
        <v/>
      </c>
      <c r="B1298" s="58"/>
      <c r="C1298" s="58"/>
      <c r="D1298" s="58"/>
      <c r="E1298" s="58"/>
      <c r="F1298" s="58"/>
      <c r="G1298" s="269"/>
      <c r="H1298" s="59"/>
      <c r="I1298" s="273">
        <f t="shared" si="261"/>
        <v>0</v>
      </c>
      <c r="J1298" s="269"/>
      <c r="K1298" s="59"/>
      <c r="L1298" s="270">
        <f t="shared" si="262"/>
        <v>0</v>
      </c>
      <c r="M1298" s="269"/>
      <c r="N1298" s="59"/>
      <c r="O1298" s="270">
        <f t="shared" si="263"/>
        <v>0</v>
      </c>
      <c r="P1298" s="269"/>
      <c r="Q1298" s="59"/>
      <c r="R1298" s="271">
        <f t="shared" si="264"/>
        <v>0</v>
      </c>
      <c r="S1298" s="269"/>
      <c r="T1298" s="59"/>
      <c r="U1298" s="270">
        <f t="shared" si="265"/>
        <v>0</v>
      </c>
      <c r="V1298" s="269"/>
      <c r="W1298" s="59"/>
      <c r="X1298" s="270">
        <f t="shared" si="266"/>
        <v>0</v>
      </c>
      <c r="Y1298" s="270">
        <f t="shared" si="267"/>
        <v>0</v>
      </c>
      <c r="Z1298" s="58"/>
      <c r="AA1298" s="58"/>
      <c r="AB1298" s="60" t="str">
        <f t="shared" si="268"/>
        <v/>
      </c>
      <c r="AC1298" s="21" t="b">
        <f t="shared" si="269"/>
        <v>0</v>
      </c>
      <c r="AD1298" s="21" t="b">
        <f t="shared" si="270"/>
        <v>0</v>
      </c>
      <c r="AE1298" s="21" t="b">
        <f t="shared" si="271"/>
        <v>0</v>
      </c>
      <c r="AF1298" s="21" t="b">
        <f ca="1">OR(AND($AC1298,NOT($AD1298)),AND($AC1298,OR(AND($G1298="",$H1298&lt;&gt;""),AND($G1298&lt;&gt;"",$H1298=""),AND($J1298="",$K1298&lt;&gt;""),AND($J1298&lt;&gt;"",$K1298=""),AND($M1298="",$N1298&lt;&gt;""),AND($M1298&lt;&gt;"",$N1298=""),AND($P1298="",$Q1298&lt;&gt;""),AND($P1298&lt;&gt;"",$Q1298=""),AND($S1298="",$T1298&lt;&gt;""),AND($S1298&lt;&gt;"",$T1298=""),AND($V1298="",$W1298&lt;&gt;""),AND($V1298&lt;&gt;"",$W1298=""))),AND($C1298&lt;&gt;"",$E1298&lt;&gt;"",LEFT(TRIM($C1298),1)&lt;&gt;LEFT(TRIM($E1298),1)),IF(OR($E1298="",$F1298=""),FALSE(),IFERROR(COUNTIF(INDIRECT("UNITS_"&amp;SUBSTITUTE(LEFT($E1298,FIND(" ",$E1298&amp;" ")-1),".","_")),$F1298)=0,TRUE())),AND($B1298&lt;&gt;"",OR(ISNUMBER(SEARCH("outro",LOWER($B1298))),ISNUMBER(SEARCH("divers",LOWER($B1298))),ISNUMBER(SEARCH("etc",LOWER($B1298))))),OR(AND(ISNUMBER(SEARCH("comunic",LOWER($B1298))),LEFT($E1298,3)&lt;&gt;"4.4"),AND(ISNUMBER(SEARCH("monitor",LOWER($B1298))),NOT(OR(LEFT($E1298,3)="1.5",LEFT($E1298,3)="2.5")))),AND($B1298&lt;&gt;"",OR(LEFT($C1298,1)="1",LEFT($C1298,1)="2"),$D1298=""),AND($D1298&lt;&gt;"",NOT(OR(LEFT($C1298,1)="1",LEFT($C1298,1)="2"))),AND($D1298&lt;&gt;"",COUNTIF(' PROJETO'!$B$14:$B$16,$D1298)=0),IF($D1298="",FALSE(),IF(COUNTIF(' PROJETO'!$B$14:$B$16,$D1298)=0,FALSE(),IFERROR(INDEX(' PROJETO'!$C$14:$C$16,MATCH($D1298,' PROJETO'!$B$14:$B$16,0))&lt;&gt;"Sim",FALSE()))))</f>
        <v>0</v>
      </c>
      <c r="AG1298" s="21" t="b">
        <f>AND($AC1298,$Y1298&gt;'CONFG.  LISTAS'!$F$4,$Z1298="",$AA1298="")</f>
        <v>0</v>
      </c>
      <c r="AH1298" s="21" t="str">
        <f t="shared" si="272"/>
        <v/>
      </c>
      <c r="AI1298" s="43" t="str">
        <f ca="1">IF(NOT($AC1298),"",IF(OR($B1298="",$C1298="",$E1298="",$F1298=""),"Preencha descrição, categoria, tipo e unidade.",IF(AND($B1298&lt;&gt;"",OR(LEFT($C1298,1)="1",LEFT($C1298,1)="2"),$D1298=""),"Informe a prática de restauração para itens diretos.",IF(AND($D1298&lt;&gt;"",NOT(OR(LEFT($C1298,1)="1",LEFT($C1298,1)="2"))),"Custos indiretos não devem pertencer a uma prática específica.",IF(AND($D1298&lt;&gt;"",COUNTIF(' PROJETO'!$B$14:$B$16,$D1298)=0),"Prática de restauração inválida ou não cadastrada.",IF(IF($D1298="",FALSE(),IF(COUNTIF(' PROJETO'!$B$14:$B$16,$D1298)=0,FALSE(),IFERROR(INDEX(' PROJETO'!$C$14:$C$16,MATCH($D1298,' PROJETO'!$B$14:$B$16,0))&lt;&gt;"Sim",FALSE()))),"A prática informada no item não foi selecionada na aba Projeto.",IF(AND(MAX($I1298,$L1298,$O1298,$R1298,$U1298,$X1298)&gt;'CONFG.  LISTAS'!$F$4,NOT(OR($Z1298&lt;&gt;"",$AA1298&lt;&gt;""))),"Memorial de cálculo ou anexo obrigatório não informado para item acima do limite.",IF(OR(AND($G1298&lt;&gt;"",$H1298&lt;&gt;"",OR($G1298&lt;=0,$H1298&lt;=0)),AND($J1298&lt;&gt;"",$K1298&lt;&gt;"",OR($J1298&lt;=0,$K1298&lt;=0)),AND($M1298&lt;&gt;"",$N1298&lt;&gt;"",OR($M1298&lt;=0,$N1298&lt;=0)),AND($P1298&lt;&gt;"",$Q1298&lt;&gt;"",OR($P1298&lt;=0,$Q1298&lt;=0)),AND($S1298&lt;&gt;"",$T1298&lt;&gt;"",OR($S1298&lt;=0,$T1298&lt;=0)),AND($V1298&lt;&gt;"",$W1298&lt;&gt;"",OR($V1298&lt;=0,$W1298&lt;=0))),"Revise os valores informados: valor unitário e quantidade devem ser maiores que zero.",IF(OR(AND($G1298="",$H1298&lt;&gt;""),AND($G1298&lt;&gt;"",$H1298=""),AND($J1298="",$K1298&lt;&gt;""),AND($J1298&lt;&gt;"",$K1298=""),AND($M1298="",$N1298&lt;&gt;""),AND($M1298&lt;&gt;"",$N1298=""),AND($P1298="",$Q1298&lt;&gt;""),AND($P1298&lt;&gt;"",$Q1298=""),AND($S1298="",$T1298&lt;&gt;""),AND($S1298&lt;&gt;"",$T1298=""),AND($V1298="",$W1298&lt;&gt;""),AND($V1298&lt;&gt;"",$W1298="")),"Há ano preenchido parcialmente: "&amp;TRIM(IF(AND($G1298="",$H1298&lt;&gt;""),"Ano 1 (falta valor unitário); ","")&amp;IF(AND($G1298&lt;&gt;"",$H1298=""),"Ano 1 (falta quantidade); ","")&amp;IF(AND($J1298="",$K1298&lt;&gt;""),"Ano 2 (falta valor unitário); ","")&amp;IF(AND($J1298&lt;&gt;"",$K1298=""),"Ano 2 (falta quantidade); ","")&amp;IF(AND($M1298="",$N1298&lt;&gt;""),"Ano 3 (falta valor unitário); ","")&amp;IF(AND($M1298&lt;&gt;"",$N1298=""),"Ano 3 (falta quantidade); ","")&amp;IF(AND($P1298="",$Q1298&lt;&gt;""),"Ano 4 (falta valor unitário); ","")&amp;IF(AND($P1298&lt;&gt;"",$Q1298=""),"Ano 4 (falta quantidade); ","")&amp;IF(AND($S1298="",$T1298&lt;&gt;""),"Ano 5 (falta valor unitário); ","")&amp;IF(AND($S1298&lt;&gt;"",$T1298=""),"Ano 5 (falta quantidade); ","")&amp;IF(AND($V1298="",$W1298&lt;&gt;""),"Ano 6 (falta valor unitário); ","")&amp;IF(AND($V1298&lt;&gt;"",$W1298=""),"Ano 6 (falta quantidade); ","")), IF(NOT(OR(AND($G1298&lt;&gt;"",$H1298&lt;&gt;""),AND($J1298&lt;&gt;"",$K1298&lt;&gt;""),AND($M1298&lt;&gt;"",$N1298&lt;&gt;""),AND($P1298&lt;&gt;"",$Q1298&lt;&gt;""),AND($S1298&lt;&gt;"",$T1298&lt;&gt;""),AND($V1298&lt;&gt;"",$W1298&lt;&gt;""))),"Informe pelo menos um ano completo com valor unitário e quantidade.",IF(AND($C1298&lt;&gt;"",$E1298&lt;&gt;"",LEFT(TRIM($C1298),1)&lt;&gt;LEFT(TRIM($E1298),1)),"Categoria e tipo estão incompatíveis.",IF(IF(OR($E1298="",$F1298=""),FALSE(),IFERROR(COUNTIF(INDIRECT("UNITS_"&amp;SUBSTITUTE(LEFT($E1298,FIND(" ",$E1298&amp;" ")-1),".","_")),$F1298)=0,TRUE())),"Unidade incompatível com o tipo selecionado.",IF(OR(AND(ISNUMBER(SEARCH("comunic",LOWER($B1298))),LEFT($E1298,3)&lt;&gt;"4.4"),AND(ISNUMBER(SEARCH("monitor",LOWER($B1298))),NOT(OR(LEFT($E1298,3)="1.5",LEFT($E1298,3)="2.5")))),"Revise a classificação do item conforme as regras de preenchimento.",IF(AND($B1298&lt;&gt;"",OR(ISNUMBER(SEARCH("outro",LOWER($B1298))),ISNUMBER(SEARCH("divers",LOWER($B1298))),ISNUMBER(SEARCH("kit",LOWER($B1298))),ISNUMBER(SEARCH("ferrament",LOWER($B1298))),ISNUMBER(SEARCH("epi",LOWER($B1298)))),NOT(OR($Z1298&lt;&gt;"",$AA1298&lt;&gt;""))),"Descrição muito genérica: detalhe melhor o item e registre o racional no memorial ou em anexo.",IF(AND($Y1298=0,$B1298&lt;&gt;"",OR($G1298&lt;&gt;"",$H1298&lt;&gt;"",$J1298&lt;&gt;"",$K1298&lt;&gt;"",$M1298&lt;&gt;"",$N1298&lt;&gt;"",$P1298&lt;&gt;"",$Q1298&lt;&gt;"",$S1298&lt;&gt;"",$T1298&lt;&gt;"",$V1298&lt;&gt;"",$W1298&lt;&gt;"")),"O item possui dados lançados, mas o total está zerado. Revise os valores informados.","")))))))))))))))</f>
        <v/>
      </c>
    </row>
    <row r="1299" spans="1:35" ht="14.25" customHeight="1" x14ac:dyDescent="0.25">
      <c r="A1299" s="57" t="str">
        <f t="shared" si="260"/>
        <v/>
      </c>
      <c r="B1299" s="61"/>
      <c r="C1299" s="61"/>
      <c r="D1299" s="58"/>
      <c r="E1299" s="61"/>
      <c r="F1299" s="61"/>
      <c r="G1299" s="272"/>
      <c r="H1299" s="62"/>
      <c r="I1299" s="273">
        <f t="shared" si="261"/>
        <v>0</v>
      </c>
      <c r="J1299" s="272"/>
      <c r="K1299" s="62"/>
      <c r="L1299" s="270">
        <f t="shared" si="262"/>
        <v>0</v>
      </c>
      <c r="M1299" s="272"/>
      <c r="N1299" s="62"/>
      <c r="O1299" s="270">
        <f t="shared" si="263"/>
        <v>0</v>
      </c>
      <c r="P1299" s="272"/>
      <c r="Q1299" s="62"/>
      <c r="R1299" s="271">
        <f t="shared" si="264"/>
        <v>0</v>
      </c>
      <c r="S1299" s="272"/>
      <c r="T1299" s="62"/>
      <c r="U1299" s="270">
        <f t="shared" si="265"/>
        <v>0</v>
      </c>
      <c r="V1299" s="272"/>
      <c r="W1299" s="62"/>
      <c r="X1299" s="270">
        <f t="shared" si="266"/>
        <v>0</v>
      </c>
      <c r="Y1299" s="270">
        <f t="shared" si="267"/>
        <v>0</v>
      </c>
      <c r="Z1299" s="61"/>
      <c r="AA1299" s="61"/>
      <c r="AB1299" s="60" t="str">
        <f t="shared" si="268"/>
        <v/>
      </c>
      <c r="AC1299" s="21" t="b">
        <f t="shared" si="269"/>
        <v>0</v>
      </c>
      <c r="AD1299" s="21" t="b">
        <f t="shared" si="270"/>
        <v>0</v>
      </c>
      <c r="AE1299" s="21" t="b">
        <f t="shared" si="271"/>
        <v>0</v>
      </c>
      <c r="AF1299" s="21" t="b">
        <f ca="1">OR(AND($AC1299,NOT($AD1299)),AND($AC1299,OR(AND($G1299="",$H1299&lt;&gt;""),AND($G1299&lt;&gt;"",$H1299=""),AND($J1299="",$K1299&lt;&gt;""),AND($J1299&lt;&gt;"",$K1299=""),AND($M1299="",$N1299&lt;&gt;""),AND($M1299&lt;&gt;"",$N1299=""),AND($P1299="",$Q1299&lt;&gt;""),AND($P1299&lt;&gt;"",$Q1299=""),AND($S1299="",$T1299&lt;&gt;""),AND($S1299&lt;&gt;"",$T1299=""),AND($V1299="",$W1299&lt;&gt;""),AND($V1299&lt;&gt;"",$W1299=""))),AND($C1299&lt;&gt;"",$E1299&lt;&gt;"",LEFT(TRIM($C1299),1)&lt;&gt;LEFT(TRIM($E1299),1)),IF(OR($E1299="",$F1299=""),FALSE(),IFERROR(COUNTIF(INDIRECT("UNITS_"&amp;SUBSTITUTE(LEFT($E1299,FIND(" ",$E1299&amp;" ")-1),".","_")),$F1299)=0,TRUE())),AND($B1299&lt;&gt;"",OR(ISNUMBER(SEARCH("outro",LOWER($B1299))),ISNUMBER(SEARCH("divers",LOWER($B1299))),ISNUMBER(SEARCH("etc",LOWER($B1299))))),OR(AND(ISNUMBER(SEARCH("comunic",LOWER($B1299))),LEFT($E1299,3)&lt;&gt;"4.4"),AND(ISNUMBER(SEARCH("monitor",LOWER($B1299))),NOT(OR(LEFT($E1299,3)="1.5",LEFT($E1299,3)="2.5")))),AND($B1299&lt;&gt;"",OR(LEFT($C1299,1)="1",LEFT($C1299,1)="2"),$D1299=""),AND($D1299&lt;&gt;"",NOT(OR(LEFT($C1299,1)="1",LEFT($C1299,1)="2"))),AND($D1299&lt;&gt;"",COUNTIF(' PROJETO'!$B$14:$B$16,$D1299)=0),IF($D1299="",FALSE(),IF(COUNTIF(' PROJETO'!$B$14:$B$16,$D1299)=0,FALSE(),IFERROR(INDEX(' PROJETO'!$C$14:$C$16,MATCH($D1299,' PROJETO'!$B$14:$B$16,0))&lt;&gt;"Sim",FALSE()))))</f>
        <v>0</v>
      </c>
      <c r="AG1299" s="21" t="b">
        <f>AND($AC1299,$Y1299&gt;'CONFG.  LISTAS'!$F$4,$Z1299="",$AA1299="")</f>
        <v>0</v>
      </c>
      <c r="AH1299" s="21" t="str">
        <f t="shared" si="272"/>
        <v/>
      </c>
      <c r="AI1299" s="43" t="str">
        <f ca="1">IF(NOT($AC1299),"",IF(OR($B1299="",$C1299="",$E1299="",$F1299=""),"Preencha descrição, categoria, tipo e unidade.",IF(AND($B1299&lt;&gt;"",OR(LEFT($C1299,1)="1",LEFT($C1299,1)="2"),$D1299=""),"Informe a prática de restauração para itens diretos.",IF(AND($D1299&lt;&gt;"",NOT(OR(LEFT($C1299,1)="1",LEFT($C1299,1)="2"))),"Custos indiretos não devem pertencer a uma prática específica.",IF(AND($D1299&lt;&gt;"",COUNTIF(' PROJETO'!$B$14:$B$16,$D1299)=0),"Prática de restauração inválida ou não cadastrada.",IF(IF($D1299="",FALSE(),IF(COUNTIF(' PROJETO'!$B$14:$B$16,$D1299)=0,FALSE(),IFERROR(INDEX(' PROJETO'!$C$14:$C$16,MATCH($D1299,' PROJETO'!$B$14:$B$16,0))&lt;&gt;"Sim",FALSE()))),"A prática informada no item não foi selecionada na aba Projeto.",IF(AND(MAX($I1299,$L1299,$O1299,$R1299,$U1299,$X1299)&gt;'CONFG.  LISTAS'!$F$4,NOT(OR($Z1299&lt;&gt;"",$AA1299&lt;&gt;""))),"Memorial de cálculo ou anexo obrigatório não informado para item acima do limite.",IF(OR(AND($G1299&lt;&gt;"",$H1299&lt;&gt;"",OR($G1299&lt;=0,$H1299&lt;=0)),AND($J1299&lt;&gt;"",$K1299&lt;&gt;"",OR($J1299&lt;=0,$K1299&lt;=0)),AND($M1299&lt;&gt;"",$N1299&lt;&gt;"",OR($M1299&lt;=0,$N1299&lt;=0)),AND($P1299&lt;&gt;"",$Q1299&lt;&gt;"",OR($P1299&lt;=0,$Q1299&lt;=0)),AND($S1299&lt;&gt;"",$T1299&lt;&gt;"",OR($S1299&lt;=0,$T1299&lt;=0)),AND($V1299&lt;&gt;"",$W1299&lt;&gt;"",OR($V1299&lt;=0,$W1299&lt;=0))),"Revise os valores informados: valor unitário e quantidade devem ser maiores que zero.",IF(OR(AND($G1299="",$H1299&lt;&gt;""),AND($G1299&lt;&gt;"",$H1299=""),AND($J1299="",$K1299&lt;&gt;""),AND($J1299&lt;&gt;"",$K1299=""),AND($M1299="",$N1299&lt;&gt;""),AND($M1299&lt;&gt;"",$N1299=""),AND($P1299="",$Q1299&lt;&gt;""),AND($P1299&lt;&gt;"",$Q1299=""),AND($S1299="",$T1299&lt;&gt;""),AND($S1299&lt;&gt;"",$T1299=""),AND($V1299="",$W1299&lt;&gt;""),AND($V1299&lt;&gt;"",$W1299="")),"Há ano preenchido parcialmente: "&amp;TRIM(IF(AND($G1299="",$H1299&lt;&gt;""),"Ano 1 (falta valor unitário); ","")&amp;IF(AND($G1299&lt;&gt;"",$H1299=""),"Ano 1 (falta quantidade); ","")&amp;IF(AND($J1299="",$K1299&lt;&gt;""),"Ano 2 (falta valor unitário); ","")&amp;IF(AND($J1299&lt;&gt;"",$K1299=""),"Ano 2 (falta quantidade); ","")&amp;IF(AND($M1299="",$N1299&lt;&gt;""),"Ano 3 (falta valor unitário); ","")&amp;IF(AND($M1299&lt;&gt;"",$N1299=""),"Ano 3 (falta quantidade); ","")&amp;IF(AND($P1299="",$Q1299&lt;&gt;""),"Ano 4 (falta valor unitário); ","")&amp;IF(AND($P1299&lt;&gt;"",$Q1299=""),"Ano 4 (falta quantidade); ","")&amp;IF(AND($S1299="",$T1299&lt;&gt;""),"Ano 5 (falta valor unitário); ","")&amp;IF(AND($S1299&lt;&gt;"",$T1299=""),"Ano 5 (falta quantidade); ","")&amp;IF(AND($V1299="",$W1299&lt;&gt;""),"Ano 6 (falta valor unitário); ","")&amp;IF(AND($V1299&lt;&gt;"",$W1299=""),"Ano 6 (falta quantidade); ","")), IF(NOT(OR(AND($G1299&lt;&gt;"",$H1299&lt;&gt;""),AND($J1299&lt;&gt;"",$K1299&lt;&gt;""),AND($M1299&lt;&gt;"",$N1299&lt;&gt;""),AND($P1299&lt;&gt;"",$Q1299&lt;&gt;""),AND($S1299&lt;&gt;"",$T1299&lt;&gt;""),AND($V1299&lt;&gt;"",$W1299&lt;&gt;""))),"Informe pelo menos um ano completo com valor unitário e quantidade.",IF(AND($C1299&lt;&gt;"",$E1299&lt;&gt;"",LEFT(TRIM($C1299),1)&lt;&gt;LEFT(TRIM($E1299),1)),"Categoria e tipo estão incompatíveis.",IF(IF(OR($E1299="",$F1299=""),FALSE(),IFERROR(COUNTIF(INDIRECT("UNITS_"&amp;SUBSTITUTE(LEFT($E1299,FIND(" ",$E1299&amp;" ")-1),".","_")),$F1299)=0,TRUE())),"Unidade incompatível com o tipo selecionado.",IF(OR(AND(ISNUMBER(SEARCH("comunic",LOWER($B1299))),LEFT($E1299,3)&lt;&gt;"4.4"),AND(ISNUMBER(SEARCH("monitor",LOWER($B1299))),NOT(OR(LEFT($E1299,3)="1.5",LEFT($E1299,3)="2.5")))),"Revise a classificação do item conforme as regras de preenchimento.",IF(AND($B1299&lt;&gt;"",OR(ISNUMBER(SEARCH("outro",LOWER($B1299))),ISNUMBER(SEARCH("divers",LOWER($B1299))),ISNUMBER(SEARCH("kit",LOWER($B1299))),ISNUMBER(SEARCH("ferrament",LOWER($B1299))),ISNUMBER(SEARCH("epi",LOWER($B1299)))),NOT(OR($Z1299&lt;&gt;"",$AA1299&lt;&gt;""))),"Descrição muito genérica: detalhe melhor o item e registre o racional no memorial ou em anexo.",IF(AND($Y1299=0,$B1299&lt;&gt;"",OR($G1299&lt;&gt;"",$H1299&lt;&gt;"",$J1299&lt;&gt;"",$K1299&lt;&gt;"",$M1299&lt;&gt;"",$N1299&lt;&gt;"",$P1299&lt;&gt;"",$Q1299&lt;&gt;"",$S1299&lt;&gt;"",$T1299&lt;&gt;"",$V1299&lt;&gt;"",$W1299&lt;&gt;"")),"O item possui dados lançados, mas o total está zerado. Revise os valores informados.","")))))))))))))))</f>
        <v/>
      </c>
    </row>
    <row r="1300" spans="1:35" ht="14.25" customHeight="1" x14ac:dyDescent="0.25">
      <c r="A1300" s="57" t="str">
        <f t="shared" si="260"/>
        <v/>
      </c>
      <c r="B1300" s="58"/>
      <c r="C1300" s="58"/>
      <c r="D1300" s="58"/>
      <c r="E1300" s="58"/>
      <c r="F1300" s="58"/>
      <c r="G1300" s="269"/>
      <c r="H1300" s="59"/>
      <c r="I1300" s="273">
        <f t="shared" si="261"/>
        <v>0</v>
      </c>
      <c r="J1300" s="269"/>
      <c r="K1300" s="59"/>
      <c r="L1300" s="270">
        <f t="shared" si="262"/>
        <v>0</v>
      </c>
      <c r="M1300" s="269"/>
      <c r="N1300" s="59"/>
      <c r="O1300" s="270">
        <f t="shared" si="263"/>
        <v>0</v>
      </c>
      <c r="P1300" s="269"/>
      <c r="Q1300" s="59"/>
      <c r="R1300" s="271">
        <f t="shared" si="264"/>
        <v>0</v>
      </c>
      <c r="S1300" s="269"/>
      <c r="T1300" s="59"/>
      <c r="U1300" s="270">
        <f t="shared" si="265"/>
        <v>0</v>
      </c>
      <c r="V1300" s="269"/>
      <c r="W1300" s="59"/>
      <c r="X1300" s="270">
        <f t="shared" si="266"/>
        <v>0</v>
      </c>
      <c r="Y1300" s="270">
        <f t="shared" si="267"/>
        <v>0</v>
      </c>
      <c r="Z1300" s="58"/>
      <c r="AA1300" s="58"/>
      <c r="AB1300" s="60" t="str">
        <f t="shared" si="268"/>
        <v/>
      </c>
      <c r="AC1300" s="21" t="b">
        <f t="shared" si="269"/>
        <v>0</v>
      </c>
      <c r="AD1300" s="21" t="b">
        <f t="shared" si="270"/>
        <v>0</v>
      </c>
      <c r="AE1300" s="21" t="b">
        <f t="shared" si="271"/>
        <v>0</v>
      </c>
      <c r="AF1300" s="21" t="b">
        <f ca="1">OR(AND($AC1300,NOT($AD1300)),AND($AC1300,OR(AND($G1300="",$H1300&lt;&gt;""),AND($G1300&lt;&gt;"",$H1300=""),AND($J1300="",$K1300&lt;&gt;""),AND($J1300&lt;&gt;"",$K1300=""),AND($M1300="",$N1300&lt;&gt;""),AND($M1300&lt;&gt;"",$N1300=""),AND($P1300="",$Q1300&lt;&gt;""),AND($P1300&lt;&gt;"",$Q1300=""),AND($S1300="",$T1300&lt;&gt;""),AND($S1300&lt;&gt;"",$T1300=""),AND($V1300="",$W1300&lt;&gt;""),AND($V1300&lt;&gt;"",$W1300=""))),AND($C1300&lt;&gt;"",$E1300&lt;&gt;"",LEFT(TRIM($C1300),1)&lt;&gt;LEFT(TRIM($E1300),1)),IF(OR($E1300="",$F1300=""),FALSE(),IFERROR(COUNTIF(INDIRECT("UNITS_"&amp;SUBSTITUTE(LEFT($E1300,FIND(" ",$E1300&amp;" ")-1),".","_")),$F1300)=0,TRUE())),AND($B1300&lt;&gt;"",OR(ISNUMBER(SEARCH("outro",LOWER($B1300))),ISNUMBER(SEARCH("divers",LOWER($B1300))),ISNUMBER(SEARCH("etc",LOWER($B1300))))),OR(AND(ISNUMBER(SEARCH("comunic",LOWER($B1300))),LEFT($E1300,3)&lt;&gt;"4.4"),AND(ISNUMBER(SEARCH("monitor",LOWER($B1300))),NOT(OR(LEFT($E1300,3)="1.5",LEFT($E1300,3)="2.5")))),AND($B1300&lt;&gt;"",OR(LEFT($C1300,1)="1",LEFT($C1300,1)="2"),$D1300=""),AND($D1300&lt;&gt;"",NOT(OR(LEFT($C1300,1)="1",LEFT($C1300,1)="2"))),AND($D1300&lt;&gt;"",COUNTIF(' PROJETO'!$B$14:$B$16,$D1300)=0),IF($D1300="",FALSE(),IF(COUNTIF(' PROJETO'!$B$14:$B$16,$D1300)=0,FALSE(),IFERROR(INDEX(' PROJETO'!$C$14:$C$16,MATCH($D1300,' PROJETO'!$B$14:$B$16,0))&lt;&gt;"Sim",FALSE()))))</f>
        <v>0</v>
      </c>
      <c r="AG1300" s="21" t="b">
        <f>AND($AC1300,$Y1300&gt;'CONFG.  LISTAS'!$F$4,$Z1300="",$AA1300="")</f>
        <v>0</v>
      </c>
      <c r="AH1300" s="21" t="str">
        <f t="shared" si="272"/>
        <v/>
      </c>
      <c r="AI1300" s="43" t="str">
        <f ca="1">IF(NOT($AC1300),"",IF(OR($B1300="",$C1300="",$E1300="",$F1300=""),"Preencha descrição, categoria, tipo e unidade.",IF(AND($B1300&lt;&gt;"",OR(LEFT($C1300,1)="1",LEFT($C1300,1)="2"),$D1300=""),"Informe a prática de restauração para itens diretos.",IF(AND($D1300&lt;&gt;"",NOT(OR(LEFT($C1300,1)="1",LEFT($C1300,1)="2"))),"Custos indiretos não devem pertencer a uma prática específica.",IF(AND($D1300&lt;&gt;"",COUNTIF(' PROJETO'!$B$14:$B$16,$D1300)=0),"Prática de restauração inválida ou não cadastrada.",IF(IF($D1300="",FALSE(),IF(COUNTIF(' PROJETO'!$B$14:$B$16,$D1300)=0,FALSE(),IFERROR(INDEX(' PROJETO'!$C$14:$C$16,MATCH($D1300,' PROJETO'!$B$14:$B$16,0))&lt;&gt;"Sim",FALSE()))),"A prática informada no item não foi selecionada na aba Projeto.",IF(AND(MAX($I1300,$L1300,$O1300,$R1300,$U1300,$X1300)&gt;'CONFG.  LISTAS'!$F$4,NOT(OR($Z1300&lt;&gt;"",$AA1300&lt;&gt;""))),"Memorial de cálculo ou anexo obrigatório não informado para item acima do limite.",IF(OR(AND($G1300&lt;&gt;"",$H1300&lt;&gt;"",OR($G1300&lt;=0,$H1300&lt;=0)),AND($J1300&lt;&gt;"",$K1300&lt;&gt;"",OR($J1300&lt;=0,$K1300&lt;=0)),AND($M1300&lt;&gt;"",$N1300&lt;&gt;"",OR($M1300&lt;=0,$N1300&lt;=0)),AND($P1300&lt;&gt;"",$Q1300&lt;&gt;"",OR($P1300&lt;=0,$Q1300&lt;=0)),AND($S1300&lt;&gt;"",$T1300&lt;&gt;"",OR($S1300&lt;=0,$T1300&lt;=0)),AND($V1300&lt;&gt;"",$W1300&lt;&gt;"",OR($V1300&lt;=0,$W1300&lt;=0))),"Revise os valores informados: valor unitário e quantidade devem ser maiores que zero.",IF(OR(AND($G1300="",$H1300&lt;&gt;""),AND($G1300&lt;&gt;"",$H1300=""),AND($J1300="",$K1300&lt;&gt;""),AND($J1300&lt;&gt;"",$K1300=""),AND($M1300="",$N1300&lt;&gt;""),AND($M1300&lt;&gt;"",$N1300=""),AND($P1300="",$Q1300&lt;&gt;""),AND($P1300&lt;&gt;"",$Q1300=""),AND($S1300="",$T1300&lt;&gt;""),AND($S1300&lt;&gt;"",$T1300=""),AND($V1300="",$W1300&lt;&gt;""),AND($V1300&lt;&gt;"",$W1300="")),"Há ano preenchido parcialmente: "&amp;TRIM(IF(AND($G1300="",$H1300&lt;&gt;""),"Ano 1 (falta valor unitário); ","")&amp;IF(AND($G1300&lt;&gt;"",$H1300=""),"Ano 1 (falta quantidade); ","")&amp;IF(AND($J1300="",$K1300&lt;&gt;""),"Ano 2 (falta valor unitário); ","")&amp;IF(AND($J1300&lt;&gt;"",$K1300=""),"Ano 2 (falta quantidade); ","")&amp;IF(AND($M1300="",$N1300&lt;&gt;""),"Ano 3 (falta valor unitário); ","")&amp;IF(AND($M1300&lt;&gt;"",$N1300=""),"Ano 3 (falta quantidade); ","")&amp;IF(AND($P1300="",$Q1300&lt;&gt;""),"Ano 4 (falta valor unitário); ","")&amp;IF(AND($P1300&lt;&gt;"",$Q1300=""),"Ano 4 (falta quantidade); ","")&amp;IF(AND($S1300="",$T1300&lt;&gt;""),"Ano 5 (falta valor unitário); ","")&amp;IF(AND($S1300&lt;&gt;"",$T1300=""),"Ano 5 (falta quantidade); ","")&amp;IF(AND($V1300="",$W1300&lt;&gt;""),"Ano 6 (falta valor unitário); ","")&amp;IF(AND($V1300&lt;&gt;"",$W1300=""),"Ano 6 (falta quantidade); ","")), IF(NOT(OR(AND($G1300&lt;&gt;"",$H1300&lt;&gt;""),AND($J1300&lt;&gt;"",$K1300&lt;&gt;""),AND($M1300&lt;&gt;"",$N1300&lt;&gt;""),AND($P1300&lt;&gt;"",$Q1300&lt;&gt;""),AND($S1300&lt;&gt;"",$T1300&lt;&gt;""),AND($V1300&lt;&gt;"",$W1300&lt;&gt;""))),"Informe pelo menos um ano completo com valor unitário e quantidade.",IF(AND($C1300&lt;&gt;"",$E1300&lt;&gt;"",LEFT(TRIM($C1300),1)&lt;&gt;LEFT(TRIM($E1300),1)),"Categoria e tipo estão incompatíveis.",IF(IF(OR($E1300="",$F1300=""),FALSE(),IFERROR(COUNTIF(INDIRECT("UNITS_"&amp;SUBSTITUTE(LEFT($E1300,FIND(" ",$E1300&amp;" ")-1),".","_")),$F1300)=0,TRUE())),"Unidade incompatível com o tipo selecionado.",IF(OR(AND(ISNUMBER(SEARCH("comunic",LOWER($B1300))),LEFT($E1300,3)&lt;&gt;"4.4"),AND(ISNUMBER(SEARCH("monitor",LOWER($B1300))),NOT(OR(LEFT($E1300,3)="1.5",LEFT($E1300,3)="2.5")))),"Revise a classificação do item conforme as regras de preenchimento.",IF(AND($B1300&lt;&gt;"",OR(ISNUMBER(SEARCH("outro",LOWER($B1300))),ISNUMBER(SEARCH("divers",LOWER($B1300))),ISNUMBER(SEARCH("kit",LOWER($B1300))),ISNUMBER(SEARCH("ferrament",LOWER($B1300))),ISNUMBER(SEARCH("epi",LOWER($B1300)))),NOT(OR($Z1300&lt;&gt;"",$AA1300&lt;&gt;""))),"Descrição muito genérica: detalhe melhor o item e registre o racional no memorial ou em anexo.",IF(AND($Y1300=0,$B1300&lt;&gt;"",OR($G1300&lt;&gt;"",$H1300&lt;&gt;"",$J1300&lt;&gt;"",$K1300&lt;&gt;"",$M1300&lt;&gt;"",$N1300&lt;&gt;"",$P1300&lt;&gt;"",$Q1300&lt;&gt;"",$S1300&lt;&gt;"",$T1300&lt;&gt;"",$V1300&lt;&gt;"",$W1300&lt;&gt;"")),"O item possui dados lançados, mas o total está zerado. Revise os valores informados.","")))))))))))))))</f>
        <v/>
      </c>
    </row>
    <row r="1301" spans="1:35" ht="14.25" customHeight="1" x14ac:dyDescent="0.25">
      <c r="A1301" s="57" t="str">
        <f t="shared" si="260"/>
        <v/>
      </c>
      <c r="B1301" s="61"/>
      <c r="C1301" s="61"/>
      <c r="D1301" s="58"/>
      <c r="E1301" s="61"/>
      <c r="F1301" s="61"/>
      <c r="G1301" s="272"/>
      <c r="H1301" s="62"/>
      <c r="I1301" s="273">
        <f t="shared" si="261"/>
        <v>0</v>
      </c>
      <c r="J1301" s="272"/>
      <c r="K1301" s="62"/>
      <c r="L1301" s="270">
        <f t="shared" si="262"/>
        <v>0</v>
      </c>
      <c r="M1301" s="272"/>
      <c r="N1301" s="62"/>
      <c r="O1301" s="270">
        <f t="shared" si="263"/>
        <v>0</v>
      </c>
      <c r="P1301" s="272"/>
      <c r="Q1301" s="62"/>
      <c r="R1301" s="271">
        <f t="shared" si="264"/>
        <v>0</v>
      </c>
      <c r="S1301" s="272"/>
      <c r="T1301" s="62"/>
      <c r="U1301" s="270">
        <f t="shared" si="265"/>
        <v>0</v>
      </c>
      <c r="V1301" s="272"/>
      <c r="W1301" s="62"/>
      <c r="X1301" s="270">
        <f t="shared" si="266"/>
        <v>0</v>
      </c>
      <c r="Y1301" s="270">
        <f t="shared" si="267"/>
        <v>0</v>
      </c>
      <c r="Z1301" s="61"/>
      <c r="AA1301" s="61"/>
      <c r="AB1301" s="60" t="str">
        <f t="shared" si="268"/>
        <v/>
      </c>
      <c r="AC1301" s="21" t="b">
        <f t="shared" si="269"/>
        <v>0</v>
      </c>
      <c r="AD1301" s="21" t="b">
        <f t="shared" si="270"/>
        <v>0</v>
      </c>
      <c r="AE1301" s="21" t="b">
        <f t="shared" si="271"/>
        <v>0</v>
      </c>
      <c r="AF1301" s="21" t="b">
        <f ca="1">OR(AND($AC1301,NOT($AD1301)),AND($AC1301,OR(AND($G1301="",$H1301&lt;&gt;""),AND($G1301&lt;&gt;"",$H1301=""),AND($J1301="",$K1301&lt;&gt;""),AND($J1301&lt;&gt;"",$K1301=""),AND($M1301="",$N1301&lt;&gt;""),AND($M1301&lt;&gt;"",$N1301=""),AND($P1301="",$Q1301&lt;&gt;""),AND($P1301&lt;&gt;"",$Q1301=""),AND($S1301="",$T1301&lt;&gt;""),AND($S1301&lt;&gt;"",$T1301=""),AND($V1301="",$W1301&lt;&gt;""),AND($V1301&lt;&gt;"",$W1301=""))),AND($C1301&lt;&gt;"",$E1301&lt;&gt;"",LEFT(TRIM($C1301),1)&lt;&gt;LEFT(TRIM($E1301),1)),IF(OR($E1301="",$F1301=""),FALSE(),IFERROR(COUNTIF(INDIRECT("UNITS_"&amp;SUBSTITUTE(LEFT($E1301,FIND(" ",$E1301&amp;" ")-1),".","_")),$F1301)=0,TRUE())),AND($B1301&lt;&gt;"",OR(ISNUMBER(SEARCH("outro",LOWER($B1301))),ISNUMBER(SEARCH("divers",LOWER($B1301))),ISNUMBER(SEARCH("etc",LOWER($B1301))))),OR(AND(ISNUMBER(SEARCH("comunic",LOWER($B1301))),LEFT($E1301,3)&lt;&gt;"4.4"),AND(ISNUMBER(SEARCH("monitor",LOWER($B1301))),NOT(OR(LEFT($E1301,3)="1.5",LEFT($E1301,3)="2.5")))),AND($B1301&lt;&gt;"",OR(LEFT($C1301,1)="1",LEFT($C1301,1)="2"),$D1301=""),AND($D1301&lt;&gt;"",NOT(OR(LEFT($C1301,1)="1",LEFT($C1301,1)="2"))),AND($D1301&lt;&gt;"",COUNTIF(' PROJETO'!$B$14:$B$16,$D1301)=0),IF($D1301="",FALSE(),IF(COUNTIF(' PROJETO'!$B$14:$B$16,$D1301)=0,FALSE(),IFERROR(INDEX(' PROJETO'!$C$14:$C$16,MATCH($D1301,' PROJETO'!$B$14:$B$16,0))&lt;&gt;"Sim",FALSE()))))</f>
        <v>0</v>
      </c>
      <c r="AG1301" s="21" t="b">
        <f>AND($AC1301,$Y1301&gt;'CONFG.  LISTAS'!$F$4,$Z1301="",$AA1301="")</f>
        <v>0</v>
      </c>
      <c r="AH1301" s="21" t="str">
        <f t="shared" si="272"/>
        <v/>
      </c>
      <c r="AI1301" s="43" t="str">
        <f ca="1">IF(NOT($AC1301),"",IF(OR($B1301="",$C1301="",$E1301="",$F1301=""),"Preencha descrição, categoria, tipo e unidade.",IF(AND($B1301&lt;&gt;"",OR(LEFT($C1301,1)="1",LEFT($C1301,1)="2"),$D1301=""),"Informe a prática de restauração para itens diretos.",IF(AND($D1301&lt;&gt;"",NOT(OR(LEFT($C1301,1)="1",LEFT($C1301,1)="2"))),"Custos indiretos não devem pertencer a uma prática específica.",IF(AND($D1301&lt;&gt;"",COUNTIF(' PROJETO'!$B$14:$B$16,$D1301)=0),"Prática de restauração inválida ou não cadastrada.",IF(IF($D1301="",FALSE(),IF(COUNTIF(' PROJETO'!$B$14:$B$16,$D1301)=0,FALSE(),IFERROR(INDEX(' PROJETO'!$C$14:$C$16,MATCH($D1301,' PROJETO'!$B$14:$B$16,0))&lt;&gt;"Sim",FALSE()))),"A prática informada no item não foi selecionada na aba Projeto.",IF(AND(MAX($I1301,$L1301,$O1301,$R1301,$U1301,$X1301)&gt;'CONFG.  LISTAS'!$F$4,NOT(OR($Z1301&lt;&gt;"",$AA1301&lt;&gt;""))),"Memorial de cálculo ou anexo obrigatório não informado para item acima do limite.",IF(OR(AND($G1301&lt;&gt;"",$H1301&lt;&gt;"",OR($G1301&lt;=0,$H1301&lt;=0)),AND($J1301&lt;&gt;"",$K1301&lt;&gt;"",OR($J1301&lt;=0,$K1301&lt;=0)),AND($M1301&lt;&gt;"",$N1301&lt;&gt;"",OR($M1301&lt;=0,$N1301&lt;=0)),AND($P1301&lt;&gt;"",$Q1301&lt;&gt;"",OR($P1301&lt;=0,$Q1301&lt;=0)),AND($S1301&lt;&gt;"",$T1301&lt;&gt;"",OR($S1301&lt;=0,$T1301&lt;=0)),AND($V1301&lt;&gt;"",$W1301&lt;&gt;"",OR($V1301&lt;=0,$W1301&lt;=0))),"Revise os valores informados: valor unitário e quantidade devem ser maiores que zero.",IF(OR(AND($G1301="",$H1301&lt;&gt;""),AND($G1301&lt;&gt;"",$H1301=""),AND($J1301="",$K1301&lt;&gt;""),AND($J1301&lt;&gt;"",$K1301=""),AND($M1301="",$N1301&lt;&gt;""),AND($M1301&lt;&gt;"",$N1301=""),AND($P1301="",$Q1301&lt;&gt;""),AND($P1301&lt;&gt;"",$Q1301=""),AND($S1301="",$T1301&lt;&gt;""),AND($S1301&lt;&gt;"",$T1301=""),AND($V1301="",$W1301&lt;&gt;""),AND($V1301&lt;&gt;"",$W1301="")),"Há ano preenchido parcialmente: "&amp;TRIM(IF(AND($G1301="",$H1301&lt;&gt;""),"Ano 1 (falta valor unitário); ","")&amp;IF(AND($G1301&lt;&gt;"",$H1301=""),"Ano 1 (falta quantidade); ","")&amp;IF(AND($J1301="",$K1301&lt;&gt;""),"Ano 2 (falta valor unitário); ","")&amp;IF(AND($J1301&lt;&gt;"",$K1301=""),"Ano 2 (falta quantidade); ","")&amp;IF(AND($M1301="",$N1301&lt;&gt;""),"Ano 3 (falta valor unitário); ","")&amp;IF(AND($M1301&lt;&gt;"",$N1301=""),"Ano 3 (falta quantidade); ","")&amp;IF(AND($P1301="",$Q1301&lt;&gt;""),"Ano 4 (falta valor unitário); ","")&amp;IF(AND($P1301&lt;&gt;"",$Q1301=""),"Ano 4 (falta quantidade); ","")&amp;IF(AND($S1301="",$T1301&lt;&gt;""),"Ano 5 (falta valor unitário); ","")&amp;IF(AND($S1301&lt;&gt;"",$T1301=""),"Ano 5 (falta quantidade); ","")&amp;IF(AND($V1301="",$W1301&lt;&gt;""),"Ano 6 (falta valor unitário); ","")&amp;IF(AND($V1301&lt;&gt;"",$W1301=""),"Ano 6 (falta quantidade); ","")), IF(NOT(OR(AND($G1301&lt;&gt;"",$H1301&lt;&gt;""),AND($J1301&lt;&gt;"",$K1301&lt;&gt;""),AND($M1301&lt;&gt;"",$N1301&lt;&gt;""),AND($P1301&lt;&gt;"",$Q1301&lt;&gt;""),AND($S1301&lt;&gt;"",$T1301&lt;&gt;""),AND($V1301&lt;&gt;"",$W1301&lt;&gt;""))),"Informe pelo menos um ano completo com valor unitário e quantidade.",IF(AND($C1301&lt;&gt;"",$E1301&lt;&gt;"",LEFT(TRIM($C1301),1)&lt;&gt;LEFT(TRIM($E1301),1)),"Categoria e tipo estão incompatíveis.",IF(IF(OR($E1301="",$F1301=""),FALSE(),IFERROR(COUNTIF(INDIRECT("UNITS_"&amp;SUBSTITUTE(LEFT($E1301,FIND(" ",$E1301&amp;" ")-1),".","_")),$F1301)=0,TRUE())),"Unidade incompatível com o tipo selecionado.",IF(OR(AND(ISNUMBER(SEARCH("comunic",LOWER($B1301))),LEFT($E1301,3)&lt;&gt;"4.4"),AND(ISNUMBER(SEARCH("monitor",LOWER($B1301))),NOT(OR(LEFT($E1301,3)="1.5",LEFT($E1301,3)="2.5")))),"Revise a classificação do item conforme as regras de preenchimento.",IF(AND($B1301&lt;&gt;"",OR(ISNUMBER(SEARCH("outro",LOWER($B1301))),ISNUMBER(SEARCH("divers",LOWER($B1301))),ISNUMBER(SEARCH("kit",LOWER($B1301))),ISNUMBER(SEARCH("ferrament",LOWER($B1301))),ISNUMBER(SEARCH("epi",LOWER($B1301)))),NOT(OR($Z1301&lt;&gt;"",$AA1301&lt;&gt;""))),"Descrição muito genérica: detalhe melhor o item e registre o racional no memorial ou em anexo.",IF(AND($Y1301=0,$B1301&lt;&gt;"",OR($G1301&lt;&gt;"",$H1301&lt;&gt;"",$J1301&lt;&gt;"",$K1301&lt;&gt;"",$M1301&lt;&gt;"",$N1301&lt;&gt;"",$P1301&lt;&gt;"",$Q1301&lt;&gt;"",$S1301&lt;&gt;"",$T1301&lt;&gt;"",$V1301&lt;&gt;"",$W1301&lt;&gt;"")),"O item possui dados lançados, mas o total está zerado. Revise os valores informados.","")))))))))))))))</f>
        <v/>
      </c>
    </row>
    <row r="1302" spans="1:35" ht="14.25" customHeight="1" x14ac:dyDescent="0.25">
      <c r="A1302" s="57" t="str">
        <f t="shared" si="260"/>
        <v/>
      </c>
      <c r="B1302" s="58"/>
      <c r="C1302" s="58"/>
      <c r="D1302" s="58"/>
      <c r="E1302" s="58"/>
      <c r="F1302" s="58"/>
      <c r="G1302" s="269"/>
      <c r="H1302" s="59"/>
      <c r="I1302" s="273">
        <f t="shared" si="261"/>
        <v>0</v>
      </c>
      <c r="J1302" s="269"/>
      <c r="K1302" s="59"/>
      <c r="L1302" s="270">
        <f t="shared" si="262"/>
        <v>0</v>
      </c>
      <c r="M1302" s="269"/>
      <c r="N1302" s="59"/>
      <c r="O1302" s="270">
        <f t="shared" si="263"/>
        <v>0</v>
      </c>
      <c r="P1302" s="269"/>
      <c r="Q1302" s="59"/>
      <c r="R1302" s="271">
        <f t="shared" si="264"/>
        <v>0</v>
      </c>
      <c r="S1302" s="269"/>
      <c r="T1302" s="59"/>
      <c r="U1302" s="270">
        <f t="shared" si="265"/>
        <v>0</v>
      </c>
      <c r="V1302" s="269"/>
      <c r="W1302" s="59"/>
      <c r="X1302" s="270">
        <f t="shared" si="266"/>
        <v>0</v>
      </c>
      <c r="Y1302" s="270">
        <f t="shared" si="267"/>
        <v>0</v>
      </c>
      <c r="Z1302" s="58"/>
      <c r="AA1302" s="58"/>
      <c r="AB1302" s="60" t="str">
        <f t="shared" si="268"/>
        <v/>
      </c>
      <c r="AC1302" s="21" t="b">
        <f t="shared" si="269"/>
        <v>0</v>
      </c>
      <c r="AD1302" s="21" t="b">
        <f t="shared" si="270"/>
        <v>0</v>
      </c>
      <c r="AE1302" s="21" t="b">
        <f t="shared" si="271"/>
        <v>0</v>
      </c>
      <c r="AF1302" s="21" t="b">
        <f ca="1">OR(AND($AC1302,NOT($AD1302)),AND($AC1302,OR(AND($G1302="",$H1302&lt;&gt;""),AND($G1302&lt;&gt;"",$H1302=""),AND($J1302="",$K1302&lt;&gt;""),AND($J1302&lt;&gt;"",$K1302=""),AND($M1302="",$N1302&lt;&gt;""),AND($M1302&lt;&gt;"",$N1302=""),AND($P1302="",$Q1302&lt;&gt;""),AND($P1302&lt;&gt;"",$Q1302=""),AND($S1302="",$T1302&lt;&gt;""),AND($S1302&lt;&gt;"",$T1302=""),AND($V1302="",$W1302&lt;&gt;""),AND($V1302&lt;&gt;"",$W1302=""))),AND($C1302&lt;&gt;"",$E1302&lt;&gt;"",LEFT(TRIM($C1302),1)&lt;&gt;LEFT(TRIM($E1302),1)),IF(OR($E1302="",$F1302=""),FALSE(),IFERROR(COUNTIF(INDIRECT("UNITS_"&amp;SUBSTITUTE(LEFT($E1302,FIND(" ",$E1302&amp;" ")-1),".","_")),$F1302)=0,TRUE())),AND($B1302&lt;&gt;"",OR(ISNUMBER(SEARCH("outro",LOWER($B1302))),ISNUMBER(SEARCH("divers",LOWER($B1302))),ISNUMBER(SEARCH("etc",LOWER($B1302))))),OR(AND(ISNUMBER(SEARCH("comunic",LOWER($B1302))),LEFT($E1302,3)&lt;&gt;"4.4"),AND(ISNUMBER(SEARCH("monitor",LOWER($B1302))),NOT(OR(LEFT($E1302,3)="1.5",LEFT($E1302,3)="2.5")))),AND($B1302&lt;&gt;"",OR(LEFT($C1302,1)="1",LEFT($C1302,1)="2"),$D1302=""),AND($D1302&lt;&gt;"",NOT(OR(LEFT($C1302,1)="1",LEFT($C1302,1)="2"))),AND($D1302&lt;&gt;"",COUNTIF(' PROJETO'!$B$14:$B$16,$D1302)=0),IF($D1302="",FALSE(),IF(COUNTIF(' PROJETO'!$B$14:$B$16,$D1302)=0,FALSE(),IFERROR(INDEX(' PROJETO'!$C$14:$C$16,MATCH($D1302,' PROJETO'!$B$14:$B$16,0))&lt;&gt;"Sim",FALSE()))))</f>
        <v>0</v>
      </c>
      <c r="AG1302" s="21" t="b">
        <f>AND($AC1302,$Y1302&gt;'CONFG.  LISTAS'!$F$4,$Z1302="",$AA1302="")</f>
        <v>0</v>
      </c>
      <c r="AH1302" s="21" t="str">
        <f t="shared" si="272"/>
        <v/>
      </c>
      <c r="AI1302" s="43" t="str">
        <f ca="1">IF(NOT($AC1302),"",IF(OR($B1302="",$C1302="",$E1302="",$F1302=""),"Preencha descrição, categoria, tipo e unidade.",IF(AND($B1302&lt;&gt;"",OR(LEFT($C1302,1)="1",LEFT($C1302,1)="2"),$D1302=""),"Informe a prática de restauração para itens diretos.",IF(AND($D1302&lt;&gt;"",NOT(OR(LEFT($C1302,1)="1",LEFT($C1302,1)="2"))),"Custos indiretos não devem pertencer a uma prática específica.",IF(AND($D1302&lt;&gt;"",COUNTIF(' PROJETO'!$B$14:$B$16,$D1302)=0),"Prática de restauração inválida ou não cadastrada.",IF(IF($D1302="",FALSE(),IF(COUNTIF(' PROJETO'!$B$14:$B$16,$D1302)=0,FALSE(),IFERROR(INDEX(' PROJETO'!$C$14:$C$16,MATCH($D1302,' PROJETO'!$B$14:$B$16,0))&lt;&gt;"Sim",FALSE()))),"A prática informada no item não foi selecionada na aba Projeto.",IF(AND(MAX($I1302,$L1302,$O1302,$R1302,$U1302,$X1302)&gt;'CONFG.  LISTAS'!$F$4,NOT(OR($Z1302&lt;&gt;"",$AA1302&lt;&gt;""))),"Memorial de cálculo ou anexo obrigatório não informado para item acima do limite.",IF(OR(AND($G1302&lt;&gt;"",$H1302&lt;&gt;"",OR($G1302&lt;=0,$H1302&lt;=0)),AND($J1302&lt;&gt;"",$K1302&lt;&gt;"",OR($J1302&lt;=0,$K1302&lt;=0)),AND($M1302&lt;&gt;"",$N1302&lt;&gt;"",OR($M1302&lt;=0,$N1302&lt;=0)),AND($P1302&lt;&gt;"",$Q1302&lt;&gt;"",OR($P1302&lt;=0,$Q1302&lt;=0)),AND($S1302&lt;&gt;"",$T1302&lt;&gt;"",OR($S1302&lt;=0,$T1302&lt;=0)),AND($V1302&lt;&gt;"",$W1302&lt;&gt;"",OR($V1302&lt;=0,$W1302&lt;=0))),"Revise os valores informados: valor unitário e quantidade devem ser maiores que zero.",IF(OR(AND($G1302="",$H1302&lt;&gt;""),AND($G1302&lt;&gt;"",$H1302=""),AND($J1302="",$K1302&lt;&gt;""),AND($J1302&lt;&gt;"",$K1302=""),AND($M1302="",$N1302&lt;&gt;""),AND($M1302&lt;&gt;"",$N1302=""),AND($P1302="",$Q1302&lt;&gt;""),AND($P1302&lt;&gt;"",$Q1302=""),AND($S1302="",$T1302&lt;&gt;""),AND($S1302&lt;&gt;"",$T1302=""),AND($V1302="",$W1302&lt;&gt;""),AND($V1302&lt;&gt;"",$W1302="")),"Há ano preenchido parcialmente: "&amp;TRIM(IF(AND($G1302="",$H1302&lt;&gt;""),"Ano 1 (falta valor unitário); ","")&amp;IF(AND($G1302&lt;&gt;"",$H1302=""),"Ano 1 (falta quantidade); ","")&amp;IF(AND($J1302="",$K1302&lt;&gt;""),"Ano 2 (falta valor unitário); ","")&amp;IF(AND($J1302&lt;&gt;"",$K1302=""),"Ano 2 (falta quantidade); ","")&amp;IF(AND($M1302="",$N1302&lt;&gt;""),"Ano 3 (falta valor unitário); ","")&amp;IF(AND($M1302&lt;&gt;"",$N1302=""),"Ano 3 (falta quantidade); ","")&amp;IF(AND($P1302="",$Q1302&lt;&gt;""),"Ano 4 (falta valor unitário); ","")&amp;IF(AND($P1302&lt;&gt;"",$Q1302=""),"Ano 4 (falta quantidade); ","")&amp;IF(AND($S1302="",$T1302&lt;&gt;""),"Ano 5 (falta valor unitário); ","")&amp;IF(AND($S1302&lt;&gt;"",$T1302=""),"Ano 5 (falta quantidade); ","")&amp;IF(AND($V1302="",$W1302&lt;&gt;""),"Ano 6 (falta valor unitário); ","")&amp;IF(AND($V1302&lt;&gt;"",$W1302=""),"Ano 6 (falta quantidade); ","")), IF(NOT(OR(AND($G1302&lt;&gt;"",$H1302&lt;&gt;""),AND($J1302&lt;&gt;"",$K1302&lt;&gt;""),AND($M1302&lt;&gt;"",$N1302&lt;&gt;""),AND($P1302&lt;&gt;"",$Q1302&lt;&gt;""),AND($S1302&lt;&gt;"",$T1302&lt;&gt;""),AND($V1302&lt;&gt;"",$W1302&lt;&gt;""))),"Informe pelo menos um ano completo com valor unitário e quantidade.",IF(AND($C1302&lt;&gt;"",$E1302&lt;&gt;"",LEFT(TRIM($C1302),1)&lt;&gt;LEFT(TRIM($E1302),1)),"Categoria e tipo estão incompatíveis.",IF(IF(OR($E1302="",$F1302=""),FALSE(),IFERROR(COUNTIF(INDIRECT("UNITS_"&amp;SUBSTITUTE(LEFT($E1302,FIND(" ",$E1302&amp;" ")-1),".","_")),$F1302)=0,TRUE())),"Unidade incompatível com o tipo selecionado.",IF(OR(AND(ISNUMBER(SEARCH("comunic",LOWER($B1302))),LEFT($E1302,3)&lt;&gt;"4.4"),AND(ISNUMBER(SEARCH("monitor",LOWER($B1302))),NOT(OR(LEFT($E1302,3)="1.5",LEFT($E1302,3)="2.5")))),"Revise a classificação do item conforme as regras de preenchimento.",IF(AND($B1302&lt;&gt;"",OR(ISNUMBER(SEARCH("outro",LOWER($B1302))),ISNUMBER(SEARCH("divers",LOWER($B1302))),ISNUMBER(SEARCH("kit",LOWER($B1302))),ISNUMBER(SEARCH("ferrament",LOWER($B1302))),ISNUMBER(SEARCH("epi",LOWER($B1302)))),NOT(OR($Z1302&lt;&gt;"",$AA1302&lt;&gt;""))),"Descrição muito genérica: detalhe melhor o item e registre o racional no memorial ou em anexo.",IF(AND($Y1302=0,$B1302&lt;&gt;"",OR($G1302&lt;&gt;"",$H1302&lt;&gt;"",$J1302&lt;&gt;"",$K1302&lt;&gt;"",$M1302&lt;&gt;"",$N1302&lt;&gt;"",$P1302&lt;&gt;"",$Q1302&lt;&gt;"",$S1302&lt;&gt;"",$T1302&lt;&gt;"",$V1302&lt;&gt;"",$W1302&lt;&gt;"")),"O item possui dados lançados, mas o total está zerado. Revise os valores informados.","")))))))))))))))</f>
        <v/>
      </c>
    </row>
    <row r="1303" spans="1:35" ht="14.25" customHeight="1" x14ac:dyDescent="0.25">
      <c r="A1303" s="57" t="str">
        <f t="shared" si="260"/>
        <v/>
      </c>
      <c r="B1303" s="61"/>
      <c r="C1303" s="61"/>
      <c r="D1303" s="58"/>
      <c r="E1303" s="61"/>
      <c r="F1303" s="61"/>
      <c r="G1303" s="272"/>
      <c r="H1303" s="62"/>
      <c r="I1303" s="273">
        <f t="shared" si="261"/>
        <v>0</v>
      </c>
      <c r="J1303" s="272"/>
      <c r="K1303" s="62"/>
      <c r="L1303" s="270">
        <f t="shared" si="262"/>
        <v>0</v>
      </c>
      <c r="M1303" s="272"/>
      <c r="N1303" s="62"/>
      <c r="O1303" s="270">
        <f t="shared" si="263"/>
        <v>0</v>
      </c>
      <c r="P1303" s="272"/>
      <c r="Q1303" s="62"/>
      <c r="R1303" s="271">
        <f t="shared" si="264"/>
        <v>0</v>
      </c>
      <c r="S1303" s="272"/>
      <c r="T1303" s="62"/>
      <c r="U1303" s="270">
        <f t="shared" si="265"/>
        <v>0</v>
      </c>
      <c r="V1303" s="272"/>
      <c r="W1303" s="62"/>
      <c r="X1303" s="270">
        <f t="shared" si="266"/>
        <v>0</v>
      </c>
      <c r="Y1303" s="270">
        <f t="shared" si="267"/>
        <v>0</v>
      </c>
      <c r="Z1303" s="61"/>
      <c r="AA1303" s="61"/>
      <c r="AB1303" s="60" t="str">
        <f t="shared" si="268"/>
        <v/>
      </c>
      <c r="AC1303" s="21" t="b">
        <f t="shared" si="269"/>
        <v>0</v>
      </c>
      <c r="AD1303" s="21" t="b">
        <f t="shared" si="270"/>
        <v>0</v>
      </c>
      <c r="AE1303" s="21" t="b">
        <f t="shared" si="271"/>
        <v>0</v>
      </c>
      <c r="AF1303" s="21" t="b">
        <f ca="1">OR(AND($AC1303,NOT($AD1303)),AND($AC1303,OR(AND($G1303="",$H1303&lt;&gt;""),AND($G1303&lt;&gt;"",$H1303=""),AND($J1303="",$K1303&lt;&gt;""),AND($J1303&lt;&gt;"",$K1303=""),AND($M1303="",$N1303&lt;&gt;""),AND($M1303&lt;&gt;"",$N1303=""),AND($P1303="",$Q1303&lt;&gt;""),AND($P1303&lt;&gt;"",$Q1303=""),AND($S1303="",$T1303&lt;&gt;""),AND($S1303&lt;&gt;"",$T1303=""),AND($V1303="",$W1303&lt;&gt;""),AND($V1303&lt;&gt;"",$W1303=""))),AND($C1303&lt;&gt;"",$E1303&lt;&gt;"",LEFT(TRIM($C1303),1)&lt;&gt;LEFT(TRIM($E1303),1)),IF(OR($E1303="",$F1303=""),FALSE(),IFERROR(COUNTIF(INDIRECT("UNITS_"&amp;SUBSTITUTE(LEFT($E1303,FIND(" ",$E1303&amp;" ")-1),".","_")),$F1303)=0,TRUE())),AND($B1303&lt;&gt;"",OR(ISNUMBER(SEARCH("outro",LOWER($B1303))),ISNUMBER(SEARCH("divers",LOWER($B1303))),ISNUMBER(SEARCH("etc",LOWER($B1303))))),OR(AND(ISNUMBER(SEARCH("comunic",LOWER($B1303))),LEFT($E1303,3)&lt;&gt;"4.4"),AND(ISNUMBER(SEARCH("monitor",LOWER($B1303))),NOT(OR(LEFT($E1303,3)="1.5",LEFT($E1303,3)="2.5")))),AND($B1303&lt;&gt;"",OR(LEFT($C1303,1)="1",LEFT($C1303,1)="2"),$D1303=""),AND($D1303&lt;&gt;"",NOT(OR(LEFT($C1303,1)="1",LEFT($C1303,1)="2"))),AND($D1303&lt;&gt;"",COUNTIF(' PROJETO'!$B$14:$B$16,$D1303)=0),IF($D1303="",FALSE(),IF(COUNTIF(' PROJETO'!$B$14:$B$16,$D1303)=0,FALSE(),IFERROR(INDEX(' PROJETO'!$C$14:$C$16,MATCH($D1303,' PROJETO'!$B$14:$B$16,0))&lt;&gt;"Sim",FALSE()))))</f>
        <v>0</v>
      </c>
      <c r="AG1303" s="21" t="b">
        <f>AND($AC1303,$Y1303&gt;'CONFG.  LISTAS'!$F$4,$Z1303="",$AA1303="")</f>
        <v>0</v>
      </c>
      <c r="AH1303" s="21" t="str">
        <f t="shared" si="272"/>
        <v/>
      </c>
      <c r="AI1303" s="43" t="str">
        <f ca="1">IF(NOT($AC1303),"",IF(OR($B1303="",$C1303="",$E1303="",$F1303=""),"Preencha descrição, categoria, tipo e unidade.",IF(AND($B1303&lt;&gt;"",OR(LEFT($C1303,1)="1",LEFT($C1303,1)="2"),$D1303=""),"Informe a prática de restauração para itens diretos.",IF(AND($D1303&lt;&gt;"",NOT(OR(LEFT($C1303,1)="1",LEFT($C1303,1)="2"))),"Custos indiretos não devem pertencer a uma prática específica.",IF(AND($D1303&lt;&gt;"",COUNTIF(' PROJETO'!$B$14:$B$16,$D1303)=0),"Prática de restauração inválida ou não cadastrada.",IF(IF($D1303="",FALSE(),IF(COUNTIF(' PROJETO'!$B$14:$B$16,$D1303)=0,FALSE(),IFERROR(INDEX(' PROJETO'!$C$14:$C$16,MATCH($D1303,' PROJETO'!$B$14:$B$16,0))&lt;&gt;"Sim",FALSE()))),"A prática informada no item não foi selecionada na aba Projeto.",IF(AND(MAX($I1303,$L1303,$O1303,$R1303,$U1303,$X1303)&gt;'CONFG.  LISTAS'!$F$4,NOT(OR($Z1303&lt;&gt;"",$AA1303&lt;&gt;""))),"Memorial de cálculo ou anexo obrigatório não informado para item acima do limite.",IF(OR(AND($G1303&lt;&gt;"",$H1303&lt;&gt;"",OR($G1303&lt;=0,$H1303&lt;=0)),AND($J1303&lt;&gt;"",$K1303&lt;&gt;"",OR($J1303&lt;=0,$K1303&lt;=0)),AND($M1303&lt;&gt;"",$N1303&lt;&gt;"",OR($M1303&lt;=0,$N1303&lt;=0)),AND($P1303&lt;&gt;"",$Q1303&lt;&gt;"",OR($P1303&lt;=0,$Q1303&lt;=0)),AND($S1303&lt;&gt;"",$T1303&lt;&gt;"",OR($S1303&lt;=0,$T1303&lt;=0)),AND($V1303&lt;&gt;"",$W1303&lt;&gt;"",OR($V1303&lt;=0,$W1303&lt;=0))),"Revise os valores informados: valor unitário e quantidade devem ser maiores que zero.",IF(OR(AND($G1303="",$H1303&lt;&gt;""),AND($G1303&lt;&gt;"",$H1303=""),AND($J1303="",$K1303&lt;&gt;""),AND($J1303&lt;&gt;"",$K1303=""),AND($M1303="",$N1303&lt;&gt;""),AND($M1303&lt;&gt;"",$N1303=""),AND($P1303="",$Q1303&lt;&gt;""),AND($P1303&lt;&gt;"",$Q1303=""),AND($S1303="",$T1303&lt;&gt;""),AND($S1303&lt;&gt;"",$T1303=""),AND($V1303="",$W1303&lt;&gt;""),AND($V1303&lt;&gt;"",$W1303="")),"Há ano preenchido parcialmente: "&amp;TRIM(IF(AND($G1303="",$H1303&lt;&gt;""),"Ano 1 (falta valor unitário); ","")&amp;IF(AND($G1303&lt;&gt;"",$H1303=""),"Ano 1 (falta quantidade); ","")&amp;IF(AND($J1303="",$K1303&lt;&gt;""),"Ano 2 (falta valor unitário); ","")&amp;IF(AND($J1303&lt;&gt;"",$K1303=""),"Ano 2 (falta quantidade); ","")&amp;IF(AND($M1303="",$N1303&lt;&gt;""),"Ano 3 (falta valor unitário); ","")&amp;IF(AND($M1303&lt;&gt;"",$N1303=""),"Ano 3 (falta quantidade); ","")&amp;IF(AND($P1303="",$Q1303&lt;&gt;""),"Ano 4 (falta valor unitário); ","")&amp;IF(AND($P1303&lt;&gt;"",$Q1303=""),"Ano 4 (falta quantidade); ","")&amp;IF(AND($S1303="",$T1303&lt;&gt;""),"Ano 5 (falta valor unitário); ","")&amp;IF(AND($S1303&lt;&gt;"",$T1303=""),"Ano 5 (falta quantidade); ","")&amp;IF(AND($V1303="",$W1303&lt;&gt;""),"Ano 6 (falta valor unitário); ","")&amp;IF(AND($V1303&lt;&gt;"",$W1303=""),"Ano 6 (falta quantidade); ","")), IF(NOT(OR(AND($G1303&lt;&gt;"",$H1303&lt;&gt;""),AND($J1303&lt;&gt;"",$K1303&lt;&gt;""),AND($M1303&lt;&gt;"",$N1303&lt;&gt;""),AND($P1303&lt;&gt;"",$Q1303&lt;&gt;""),AND($S1303&lt;&gt;"",$T1303&lt;&gt;""),AND($V1303&lt;&gt;"",$W1303&lt;&gt;""))),"Informe pelo menos um ano completo com valor unitário e quantidade.",IF(AND($C1303&lt;&gt;"",$E1303&lt;&gt;"",LEFT(TRIM($C1303),1)&lt;&gt;LEFT(TRIM($E1303),1)),"Categoria e tipo estão incompatíveis.",IF(IF(OR($E1303="",$F1303=""),FALSE(),IFERROR(COUNTIF(INDIRECT("UNITS_"&amp;SUBSTITUTE(LEFT($E1303,FIND(" ",$E1303&amp;" ")-1),".","_")),$F1303)=0,TRUE())),"Unidade incompatível com o tipo selecionado.",IF(OR(AND(ISNUMBER(SEARCH("comunic",LOWER($B1303))),LEFT($E1303,3)&lt;&gt;"4.4"),AND(ISNUMBER(SEARCH("monitor",LOWER($B1303))),NOT(OR(LEFT($E1303,3)="1.5",LEFT($E1303,3)="2.5")))),"Revise a classificação do item conforme as regras de preenchimento.",IF(AND($B1303&lt;&gt;"",OR(ISNUMBER(SEARCH("outro",LOWER($B1303))),ISNUMBER(SEARCH("divers",LOWER($B1303))),ISNUMBER(SEARCH("kit",LOWER($B1303))),ISNUMBER(SEARCH("ferrament",LOWER($B1303))),ISNUMBER(SEARCH("epi",LOWER($B1303)))),NOT(OR($Z1303&lt;&gt;"",$AA1303&lt;&gt;""))),"Descrição muito genérica: detalhe melhor o item e registre o racional no memorial ou em anexo.",IF(AND($Y1303=0,$B1303&lt;&gt;"",OR($G1303&lt;&gt;"",$H1303&lt;&gt;"",$J1303&lt;&gt;"",$K1303&lt;&gt;"",$M1303&lt;&gt;"",$N1303&lt;&gt;"",$P1303&lt;&gt;"",$Q1303&lt;&gt;"",$S1303&lt;&gt;"",$T1303&lt;&gt;"",$V1303&lt;&gt;"",$W1303&lt;&gt;"")),"O item possui dados lançados, mas o total está zerado. Revise os valores informados.","")))))))))))))))</f>
        <v/>
      </c>
    </row>
    <row r="1304" spans="1:35" ht="14.25" customHeight="1" x14ac:dyDescent="0.25">
      <c r="A1304" s="57" t="str">
        <f t="shared" si="260"/>
        <v/>
      </c>
      <c r="B1304" s="58"/>
      <c r="C1304" s="58"/>
      <c r="D1304" s="58"/>
      <c r="E1304" s="58"/>
      <c r="F1304" s="58"/>
      <c r="G1304" s="269"/>
      <c r="H1304" s="59"/>
      <c r="I1304" s="273">
        <f t="shared" si="261"/>
        <v>0</v>
      </c>
      <c r="J1304" s="269"/>
      <c r="K1304" s="59"/>
      <c r="L1304" s="270">
        <f t="shared" si="262"/>
        <v>0</v>
      </c>
      <c r="M1304" s="269"/>
      <c r="N1304" s="59"/>
      <c r="O1304" s="270">
        <f t="shared" si="263"/>
        <v>0</v>
      </c>
      <c r="P1304" s="269"/>
      <c r="Q1304" s="59"/>
      <c r="R1304" s="271">
        <f t="shared" si="264"/>
        <v>0</v>
      </c>
      <c r="S1304" s="269"/>
      <c r="T1304" s="59"/>
      <c r="U1304" s="270">
        <f t="shared" si="265"/>
        <v>0</v>
      </c>
      <c r="V1304" s="269"/>
      <c r="W1304" s="59"/>
      <c r="X1304" s="270">
        <f t="shared" si="266"/>
        <v>0</v>
      </c>
      <c r="Y1304" s="270">
        <f t="shared" si="267"/>
        <v>0</v>
      </c>
      <c r="Z1304" s="58"/>
      <c r="AA1304" s="58"/>
      <c r="AB1304" s="60" t="str">
        <f t="shared" si="268"/>
        <v/>
      </c>
      <c r="AC1304" s="21" t="b">
        <f t="shared" si="269"/>
        <v>0</v>
      </c>
      <c r="AD1304" s="21" t="b">
        <f t="shared" si="270"/>
        <v>0</v>
      </c>
      <c r="AE1304" s="21" t="b">
        <f t="shared" si="271"/>
        <v>0</v>
      </c>
      <c r="AF1304" s="21" t="b">
        <f ca="1">OR(AND($AC1304,NOT($AD1304)),AND($AC1304,OR(AND($G1304="",$H1304&lt;&gt;""),AND($G1304&lt;&gt;"",$H1304=""),AND($J1304="",$K1304&lt;&gt;""),AND($J1304&lt;&gt;"",$K1304=""),AND($M1304="",$N1304&lt;&gt;""),AND($M1304&lt;&gt;"",$N1304=""),AND($P1304="",$Q1304&lt;&gt;""),AND($P1304&lt;&gt;"",$Q1304=""),AND($S1304="",$T1304&lt;&gt;""),AND($S1304&lt;&gt;"",$T1304=""),AND($V1304="",$W1304&lt;&gt;""),AND($V1304&lt;&gt;"",$W1304=""))),AND($C1304&lt;&gt;"",$E1304&lt;&gt;"",LEFT(TRIM($C1304),1)&lt;&gt;LEFT(TRIM($E1304),1)),IF(OR($E1304="",$F1304=""),FALSE(),IFERROR(COUNTIF(INDIRECT("UNITS_"&amp;SUBSTITUTE(LEFT($E1304,FIND(" ",$E1304&amp;" ")-1),".","_")),$F1304)=0,TRUE())),AND($B1304&lt;&gt;"",OR(ISNUMBER(SEARCH("outro",LOWER($B1304))),ISNUMBER(SEARCH("divers",LOWER($B1304))),ISNUMBER(SEARCH("etc",LOWER($B1304))))),OR(AND(ISNUMBER(SEARCH("comunic",LOWER($B1304))),LEFT($E1304,3)&lt;&gt;"4.4"),AND(ISNUMBER(SEARCH("monitor",LOWER($B1304))),NOT(OR(LEFT($E1304,3)="1.5",LEFT($E1304,3)="2.5")))),AND($B1304&lt;&gt;"",OR(LEFT($C1304,1)="1",LEFT($C1304,1)="2"),$D1304=""),AND($D1304&lt;&gt;"",NOT(OR(LEFT($C1304,1)="1",LEFT($C1304,1)="2"))),AND($D1304&lt;&gt;"",COUNTIF(' PROJETO'!$B$14:$B$16,$D1304)=0),IF($D1304="",FALSE(),IF(COUNTIF(' PROJETO'!$B$14:$B$16,$D1304)=0,FALSE(),IFERROR(INDEX(' PROJETO'!$C$14:$C$16,MATCH($D1304,' PROJETO'!$B$14:$B$16,0))&lt;&gt;"Sim",FALSE()))))</f>
        <v>0</v>
      </c>
      <c r="AG1304" s="21" t="b">
        <f>AND($AC1304,$Y1304&gt;'CONFG.  LISTAS'!$F$4,$Z1304="",$AA1304="")</f>
        <v>0</v>
      </c>
      <c r="AH1304" s="21" t="str">
        <f t="shared" si="272"/>
        <v/>
      </c>
      <c r="AI1304" s="43" t="str">
        <f ca="1">IF(NOT($AC1304),"",IF(OR($B1304="",$C1304="",$E1304="",$F1304=""),"Preencha descrição, categoria, tipo e unidade.",IF(AND($B1304&lt;&gt;"",OR(LEFT($C1304,1)="1",LEFT($C1304,1)="2"),$D1304=""),"Informe a prática de restauração para itens diretos.",IF(AND($D1304&lt;&gt;"",NOT(OR(LEFT($C1304,1)="1",LEFT($C1304,1)="2"))),"Custos indiretos não devem pertencer a uma prática específica.",IF(AND($D1304&lt;&gt;"",COUNTIF(' PROJETO'!$B$14:$B$16,$D1304)=0),"Prática de restauração inválida ou não cadastrada.",IF(IF($D1304="",FALSE(),IF(COUNTIF(' PROJETO'!$B$14:$B$16,$D1304)=0,FALSE(),IFERROR(INDEX(' PROJETO'!$C$14:$C$16,MATCH($D1304,' PROJETO'!$B$14:$B$16,0))&lt;&gt;"Sim",FALSE()))),"A prática informada no item não foi selecionada na aba Projeto.",IF(AND(MAX($I1304,$L1304,$O1304,$R1304,$U1304,$X1304)&gt;'CONFG.  LISTAS'!$F$4,NOT(OR($Z1304&lt;&gt;"",$AA1304&lt;&gt;""))),"Memorial de cálculo ou anexo obrigatório não informado para item acima do limite.",IF(OR(AND($G1304&lt;&gt;"",$H1304&lt;&gt;"",OR($G1304&lt;=0,$H1304&lt;=0)),AND($J1304&lt;&gt;"",$K1304&lt;&gt;"",OR($J1304&lt;=0,$K1304&lt;=0)),AND($M1304&lt;&gt;"",$N1304&lt;&gt;"",OR($M1304&lt;=0,$N1304&lt;=0)),AND($P1304&lt;&gt;"",$Q1304&lt;&gt;"",OR($P1304&lt;=0,$Q1304&lt;=0)),AND($S1304&lt;&gt;"",$T1304&lt;&gt;"",OR($S1304&lt;=0,$T1304&lt;=0)),AND($V1304&lt;&gt;"",$W1304&lt;&gt;"",OR($V1304&lt;=0,$W1304&lt;=0))),"Revise os valores informados: valor unitário e quantidade devem ser maiores que zero.",IF(OR(AND($G1304="",$H1304&lt;&gt;""),AND($G1304&lt;&gt;"",$H1304=""),AND($J1304="",$K1304&lt;&gt;""),AND($J1304&lt;&gt;"",$K1304=""),AND($M1304="",$N1304&lt;&gt;""),AND($M1304&lt;&gt;"",$N1304=""),AND($P1304="",$Q1304&lt;&gt;""),AND($P1304&lt;&gt;"",$Q1304=""),AND($S1304="",$T1304&lt;&gt;""),AND($S1304&lt;&gt;"",$T1304=""),AND($V1304="",$W1304&lt;&gt;""),AND($V1304&lt;&gt;"",$W1304="")),"Há ano preenchido parcialmente: "&amp;TRIM(IF(AND($G1304="",$H1304&lt;&gt;""),"Ano 1 (falta valor unitário); ","")&amp;IF(AND($G1304&lt;&gt;"",$H1304=""),"Ano 1 (falta quantidade); ","")&amp;IF(AND($J1304="",$K1304&lt;&gt;""),"Ano 2 (falta valor unitário); ","")&amp;IF(AND($J1304&lt;&gt;"",$K1304=""),"Ano 2 (falta quantidade); ","")&amp;IF(AND($M1304="",$N1304&lt;&gt;""),"Ano 3 (falta valor unitário); ","")&amp;IF(AND($M1304&lt;&gt;"",$N1304=""),"Ano 3 (falta quantidade); ","")&amp;IF(AND($P1304="",$Q1304&lt;&gt;""),"Ano 4 (falta valor unitário); ","")&amp;IF(AND($P1304&lt;&gt;"",$Q1304=""),"Ano 4 (falta quantidade); ","")&amp;IF(AND($S1304="",$T1304&lt;&gt;""),"Ano 5 (falta valor unitário); ","")&amp;IF(AND($S1304&lt;&gt;"",$T1304=""),"Ano 5 (falta quantidade); ","")&amp;IF(AND($V1304="",$W1304&lt;&gt;""),"Ano 6 (falta valor unitário); ","")&amp;IF(AND($V1304&lt;&gt;"",$W1304=""),"Ano 6 (falta quantidade); ","")), IF(NOT(OR(AND($G1304&lt;&gt;"",$H1304&lt;&gt;""),AND($J1304&lt;&gt;"",$K1304&lt;&gt;""),AND($M1304&lt;&gt;"",$N1304&lt;&gt;""),AND($P1304&lt;&gt;"",$Q1304&lt;&gt;""),AND($S1304&lt;&gt;"",$T1304&lt;&gt;""),AND($V1304&lt;&gt;"",$W1304&lt;&gt;""))),"Informe pelo menos um ano completo com valor unitário e quantidade.",IF(AND($C1304&lt;&gt;"",$E1304&lt;&gt;"",LEFT(TRIM($C1304),1)&lt;&gt;LEFT(TRIM($E1304),1)),"Categoria e tipo estão incompatíveis.",IF(IF(OR($E1304="",$F1304=""),FALSE(),IFERROR(COUNTIF(INDIRECT("UNITS_"&amp;SUBSTITUTE(LEFT($E1304,FIND(" ",$E1304&amp;" ")-1),".","_")),$F1304)=0,TRUE())),"Unidade incompatível com o tipo selecionado.",IF(OR(AND(ISNUMBER(SEARCH("comunic",LOWER($B1304))),LEFT($E1304,3)&lt;&gt;"4.4"),AND(ISNUMBER(SEARCH("monitor",LOWER($B1304))),NOT(OR(LEFT($E1304,3)="1.5",LEFT($E1304,3)="2.5")))),"Revise a classificação do item conforme as regras de preenchimento.",IF(AND($B1304&lt;&gt;"",OR(ISNUMBER(SEARCH("outro",LOWER($B1304))),ISNUMBER(SEARCH("divers",LOWER($B1304))),ISNUMBER(SEARCH("kit",LOWER($B1304))),ISNUMBER(SEARCH("ferrament",LOWER($B1304))),ISNUMBER(SEARCH("epi",LOWER($B1304)))),NOT(OR($Z1304&lt;&gt;"",$AA1304&lt;&gt;""))),"Descrição muito genérica: detalhe melhor o item e registre o racional no memorial ou em anexo.",IF(AND($Y1304=0,$B1304&lt;&gt;"",OR($G1304&lt;&gt;"",$H1304&lt;&gt;"",$J1304&lt;&gt;"",$K1304&lt;&gt;"",$M1304&lt;&gt;"",$N1304&lt;&gt;"",$P1304&lt;&gt;"",$Q1304&lt;&gt;"",$S1304&lt;&gt;"",$T1304&lt;&gt;"",$V1304&lt;&gt;"",$W1304&lt;&gt;"")),"O item possui dados lançados, mas o total está zerado. Revise os valores informados.","")))))))))))))))</f>
        <v/>
      </c>
    </row>
    <row r="1305" spans="1:35" ht="14.25" customHeight="1" x14ac:dyDescent="0.25">
      <c r="A1305" s="57" t="str">
        <f t="shared" si="260"/>
        <v/>
      </c>
      <c r="B1305" s="61"/>
      <c r="C1305" s="61"/>
      <c r="D1305" s="58"/>
      <c r="E1305" s="61"/>
      <c r="F1305" s="61"/>
      <c r="G1305" s="272"/>
      <c r="H1305" s="62"/>
      <c r="I1305" s="273">
        <f t="shared" si="261"/>
        <v>0</v>
      </c>
      <c r="J1305" s="272"/>
      <c r="K1305" s="62"/>
      <c r="L1305" s="270">
        <f t="shared" si="262"/>
        <v>0</v>
      </c>
      <c r="M1305" s="272"/>
      <c r="N1305" s="62"/>
      <c r="O1305" s="270">
        <f t="shared" si="263"/>
        <v>0</v>
      </c>
      <c r="P1305" s="272"/>
      <c r="Q1305" s="62"/>
      <c r="R1305" s="271">
        <f t="shared" si="264"/>
        <v>0</v>
      </c>
      <c r="S1305" s="272"/>
      <c r="T1305" s="62"/>
      <c r="U1305" s="270">
        <f t="shared" si="265"/>
        <v>0</v>
      </c>
      <c r="V1305" s="272"/>
      <c r="W1305" s="62"/>
      <c r="X1305" s="270">
        <f t="shared" si="266"/>
        <v>0</v>
      </c>
      <c r="Y1305" s="270">
        <f t="shared" si="267"/>
        <v>0</v>
      </c>
      <c r="Z1305" s="61"/>
      <c r="AA1305" s="61"/>
      <c r="AB1305" s="60" t="str">
        <f t="shared" si="268"/>
        <v/>
      </c>
      <c r="AC1305" s="21" t="b">
        <f t="shared" si="269"/>
        <v>0</v>
      </c>
      <c r="AD1305" s="21" t="b">
        <f t="shared" si="270"/>
        <v>0</v>
      </c>
      <c r="AE1305" s="21" t="b">
        <f t="shared" si="271"/>
        <v>0</v>
      </c>
      <c r="AF1305" s="21" t="b">
        <f ca="1">OR(AND($AC1305,NOT($AD1305)),AND($AC1305,OR(AND($G1305="",$H1305&lt;&gt;""),AND($G1305&lt;&gt;"",$H1305=""),AND($J1305="",$K1305&lt;&gt;""),AND($J1305&lt;&gt;"",$K1305=""),AND($M1305="",$N1305&lt;&gt;""),AND($M1305&lt;&gt;"",$N1305=""),AND($P1305="",$Q1305&lt;&gt;""),AND($P1305&lt;&gt;"",$Q1305=""),AND($S1305="",$T1305&lt;&gt;""),AND($S1305&lt;&gt;"",$T1305=""),AND($V1305="",$W1305&lt;&gt;""),AND($V1305&lt;&gt;"",$W1305=""))),AND($C1305&lt;&gt;"",$E1305&lt;&gt;"",LEFT(TRIM($C1305),1)&lt;&gt;LEFT(TRIM($E1305),1)),IF(OR($E1305="",$F1305=""),FALSE(),IFERROR(COUNTIF(INDIRECT("UNITS_"&amp;SUBSTITUTE(LEFT($E1305,FIND(" ",$E1305&amp;" ")-1),".","_")),$F1305)=0,TRUE())),AND($B1305&lt;&gt;"",OR(ISNUMBER(SEARCH("outro",LOWER($B1305))),ISNUMBER(SEARCH("divers",LOWER($B1305))),ISNUMBER(SEARCH("etc",LOWER($B1305))))),OR(AND(ISNUMBER(SEARCH("comunic",LOWER($B1305))),LEFT($E1305,3)&lt;&gt;"4.4"),AND(ISNUMBER(SEARCH("monitor",LOWER($B1305))),NOT(OR(LEFT($E1305,3)="1.5",LEFT($E1305,3)="2.5")))),AND($B1305&lt;&gt;"",OR(LEFT($C1305,1)="1",LEFT($C1305,1)="2"),$D1305=""),AND($D1305&lt;&gt;"",NOT(OR(LEFT($C1305,1)="1",LEFT($C1305,1)="2"))),AND($D1305&lt;&gt;"",COUNTIF(' PROJETO'!$B$14:$B$16,$D1305)=0),IF($D1305="",FALSE(),IF(COUNTIF(' PROJETO'!$B$14:$B$16,$D1305)=0,FALSE(),IFERROR(INDEX(' PROJETO'!$C$14:$C$16,MATCH($D1305,' PROJETO'!$B$14:$B$16,0))&lt;&gt;"Sim",FALSE()))))</f>
        <v>0</v>
      </c>
      <c r="AG1305" s="21" t="b">
        <f>AND($AC1305,$Y1305&gt;'CONFG.  LISTAS'!$F$4,$Z1305="",$AA1305="")</f>
        <v>0</v>
      </c>
      <c r="AH1305" s="21" t="str">
        <f t="shared" si="272"/>
        <v/>
      </c>
      <c r="AI1305" s="43" t="str">
        <f ca="1">IF(NOT($AC1305),"",IF(OR($B1305="",$C1305="",$E1305="",$F1305=""),"Preencha descrição, categoria, tipo e unidade.",IF(AND($B1305&lt;&gt;"",OR(LEFT($C1305,1)="1",LEFT($C1305,1)="2"),$D1305=""),"Informe a prática de restauração para itens diretos.",IF(AND($D1305&lt;&gt;"",NOT(OR(LEFT($C1305,1)="1",LEFT($C1305,1)="2"))),"Custos indiretos não devem pertencer a uma prática específica.",IF(AND($D1305&lt;&gt;"",COUNTIF(' PROJETO'!$B$14:$B$16,$D1305)=0),"Prática de restauração inválida ou não cadastrada.",IF(IF($D1305="",FALSE(),IF(COUNTIF(' PROJETO'!$B$14:$B$16,$D1305)=0,FALSE(),IFERROR(INDEX(' PROJETO'!$C$14:$C$16,MATCH($D1305,' PROJETO'!$B$14:$B$16,0))&lt;&gt;"Sim",FALSE()))),"A prática informada no item não foi selecionada na aba Projeto.",IF(AND(MAX($I1305,$L1305,$O1305,$R1305,$U1305,$X1305)&gt;'CONFG.  LISTAS'!$F$4,NOT(OR($Z1305&lt;&gt;"",$AA1305&lt;&gt;""))),"Memorial de cálculo ou anexo obrigatório não informado para item acima do limite.",IF(OR(AND($G1305&lt;&gt;"",$H1305&lt;&gt;"",OR($G1305&lt;=0,$H1305&lt;=0)),AND($J1305&lt;&gt;"",$K1305&lt;&gt;"",OR($J1305&lt;=0,$K1305&lt;=0)),AND($M1305&lt;&gt;"",$N1305&lt;&gt;"",OR($M1305&lt;=0,$N1305&lt;=0)),AND($P1305&lt;&gt;"",$Q1305&lt;&gt;"",OR($P1305&lt;=0,$Q1305&lt;=0)),AND($S1305&lt;&gt;"",$T1305&lt;&gt;"",OR($S1305&lt;=0,$T1305&lt;=0)),AND($V1305&lt;&gt;"",$W1305&lt;&gt;"",OR($V1305&lt;=0,$W1305&lt;=0))),"Revise os valores informados: valor unitário e quantidade devem ser maiores que zero.",IF(OR(AND($G1305="",$H1305&lt;&gt;""),AND($G1305&lt;&gt;"",$H1305=""),AND($J1305="",$K1305&lt;&gt;""),AND($J1305&lt;&gt;"",$K1305=""),AND($M1305="",$N1305&lt;&gt;""),AND($M1305&lt;&gt;"",$N1305=""),AND($P1305="",$Q1305&lt;&gt;""),AND($P1305&lt;&gt;"",$Q1305=""),AND($S1305="",$T1305&lt;&gt;""),AND($S1305&lt;&gt;"",$T1305=""),AND($V1305="",$W1305&lt;&gt;""),AND($V1305&lt;&gt;"",$W1305="")),"Há ano preenchido parcialmente: "&amp;TRIM(IF(AND($G1305="",$H1305&lt;&gt;""),"Ano 1 (falta valor unitário); ","")&amp;IF(AND($G1305&lt;&gt;"",$H1305=""),"Ano 1 (falta quantidade); ","")&amp;IF(AND($J1305="",$K1305&lt;&gt;""),"Ano 2 (falta valor unitário); ","")&amp;IF(AND($J1305&lt;&gt;"",$K1305=""),"Ano 2 (falta quantidade); ","")&amp;IF(AND($M1305="",$N1305&lt;&gt;""),"Ano 3 (falta valor unitário); ","")&amp;IF(AND($M1305&lt;&gt;"",$N1305=""),"Ano 3 (falta quantidade); ","")&amp;IF(AND($P1305="",$Q1305&lt;&gt;""),"Ano 4 (falta valor unitário); ","")&amp;IF(AND($P1305&lt;&gt;"",$Q1305=""),"Ano 4 (falta quantidade); ","")&amp;IF(AND($S1305="",$T1305&lt;&gt;""),"Ano 5 (falta valor unitário); ","")&amp;IF(AND($S1305&lt;&gt;"",$T1305=""),"Ano 5 (falta quantidade); ","")&amp;IF(AND($V1305="",$W1305&lt;&gt;""),"Ano 6 (falta valor unitário); ","")&amp;IF(AND($V1305&lt;&gt;"",$W1305=""),"Ano 6 (falta quantidade); ","")), IF(NOT(OR(AND($G1305&lt;&gt;"",$H1305&lt;&gt;""),AND($J1305&lt;&gt;"",$K1305&lt;&gt;""),AND($M1305&lt;&gt;"",$N1305&lt;&gt;""),AND($P1305&lt;&gt;"",$Q1305&lt;&gt;""),AND($S1305&lt;&gt;"",$T1305&lt;&gt;""),AND($V1305&lt;&gt;"",$W1305&lt;&gt;""))),"Informe pelo menos um ano completo com valor unitário e quantidade.",IF(AND($C1305&lt;&gt;"",$E1305&lt;&gt;"",LEFT(TRIM($C1305),1)&lt;&gt;LEFT(TRIM($E1305),1)),"Categoria e tipo estão incompatíveis.",IF(IF(OR($E1305="",$F1305=""),FALSE(),IFERROR(COUNTIF(INDIRECT("UNITS_"&amp;SUBSTITUTE(LEFT($E1305,FIND(" ",$E1305&amp;" ")-1),".","_")),$F1305)=0,TRUE())),"Unidade incompatível com o tipo selecionado.",IF(OR(AND(ISNUMBER(SEARCH("comunic",LOWER($B1305))),LEFT($E1305,3)&lt;&gt;"4.4"),AND(ISNUMBER(SEARCH("monitor",LOWER($B1305))),NOT(OR(LEFT($E1305,3)="1.5",LEFT($E1305,3)="2.5")))),"Revise a classificação do item conforme as regras de preenchimento.",IF(AND($B1305&lt;&gt;"",OR(ISNUMBER(SEARCH("outro",LOWER($B1305))),ISNUMBER(SEARCH("divers",LOWER($B1305))),ISNUMBER(SEARCH("kit",LOWER($B1305))),ISNUMBER(SEARCH("ferrament",LOWER($B1305))),ISNUMBER(SEARCH("epi",LOWER($B1305)))),NOT(OR($Z1305&lt;&gt;"",$AA1305&lt;&gt;""))),"Descrição muito genérica: detalhe melhor o item e registre o racional no memorial ou em anexo.",IF(AND($Y1305=0,$B1305&lt;&gt;"",OR($G1305&lt;&gt;"",$H1305&lt;&gt;"",$J1305&lt;&gt;"",$K1305&lt;&gt;"",$M1305&lt;&gt;"",$N1305&lt;&gt;"",$P1305&lt;&gt;"",$Q1305&lt;&gt;"",$S1305&lt;&gt;"",$T1305&lt;&gt;"",$V1305&lt;&gt;"",$W1305&lt;&gt;"")),"O item possui dados lançados, mas o total está zerado. Revise os valores informados.","")))))))))))))))</f>
        <v/>
      </c>
    </row>
    <row r="1306" spans="1:35" ht="14.25" customHeight="1" x14ac:dyDescent="0.25">
      <c r="A1306" s="57" t="str">
        <f t="shared" si="260"/>
        <v/>
      </c>
      <c r="B1306" s="58"/>
      <c r="C1306" s="58"/>
      <c r="D1306" s="58"/>
      <c r="E1306" s="58"/>
      <c r="F1306" s="58"/>
      <c r="G1306" s="269"/>
      <c r="H1306" s="59"/>
      <c r="I1306" s="273">
        <f t="shared" si="261"/>
        <v>0</v>
      </c>
      <c r="J1306" s="269"/>
      <c r="K1306" s="59"/>
      <c r="L1306" s="270">
        <f t="shared" si="262"/>
        <v>0</v>
      </c>
      <c r="M1306" s="269"/>
      <c r="N1306" s="59"/>
      <c r="O1306" s="270">
        <f t="shared" si="263"/>
        <v>0</v>
      </c>
      <c r="P1306" s="269"/>
      <c r="Q1306" s="59"/>
      <c r="R1306" s="271">
        <f t="shared" si="264"/>
        <v>0</v>
      </c>
      <c r="S1306" s="269"/>
      <c r="T1306" s="59"/>
      <c r="U1306" s="270">
        <f t="shared" si="265"/>
        <v>0</v>
      </c>
      <c r="V1306" s="269"/>
      <c r="W1306" s="59"/>
      <c r="X1306" s="270">
        <f t="shared" si="266"/>
        <v>0</v>
      </c>
      <c r="Y1306" s="270">
        <f t="shared" si="267"/>
        <v>0</v>
      </c>
      <c r="Z1306" s="58"/>
      <c r="AA1306" s="58"/>
      <c r="AB1306" s="60" t="str">
        <f t="shared" si="268"/>
        <v/>
      </c>
      <c r="AC1306" s="21" t="b">
        <f t="shared" si="269"/>
        <v>0</v>
      </c>
      <c r="AD1306" s="21" t="b">
        <f t="shared" si="270"/>
        <v>0</v>
      </c>
      <c r="AE1306" s="21" t="b">
        <f t="shared" si="271"/>
        <v>0</v>
      </c>
      <c r="AF1306" s="21" t="b">
        <f ca="1">OR(AND($AC1306,NOT($AD1306)),AND($AC1306,OR(AND($G1306="",$H1306&lt;&gt;""),AND($G1306&lt;&gt;"",$H1306=""),AND($J1306="",$K1306&lt;&gt;""),AND($J1306&lt;&gt;"",$K1306=""),AND($M1306="",$N1306&lt;&gt;""),AND($M1306&lt;&gt;"",$N1306=""),AND($P1306="",$Q1306&lt;&gt;""),AND($P1306&lt;&gt;"",$Q1306=""),AND($S1306="",$T1306&lt;&gt;""),AND($S1306&lt;&gt;"",$T1306=""),AND($V1306="",$W1306&lt;&gt;""),AND($V1306&lt;&gt;"",$W1306=""))),AND($C1306&lt;&gt;"",$E1306&lt;&gt;"",LEFT(TRIM($C1306),1)&lt;&gt;LEFT(TRIM($E1306),1)),IF(OR($E1306="",$F1306=""),FALSE(),IFERROR(COUNTIF(INDIRECT("UNITS_"&amp;SUBSTITUTE(LEFT($E1306,FIND(" ",$E1306&amp;" ")-1),".","_")),$F1306)=0,TRUE())),AND($B1306&lt;&gt;"",OR(ISNUMBER(SEARCH("outro",LOWER($B1306))),ISNUMBER(SEARCH("divers",LOWER($B1306))),ISNUMBER(SEARCH("etc",LOWER($B1306))))),OR(AND(ISNUMBER(SEARCH("comunic",LOWER($B1306))),LEFT($E1306,3)&lt;&gt;"4.4"),AND(ISNUMBER(SEARCH("monitor",LOWER($B1306))),NOT(OR(LEFT($E1306,3)="1.5",LEFT($E1306,3)="2.5")))),AND($B1306&lt;&gt;"",OR(LEFT($C1306,1)="1",LEFT($C1306,1)="2"),$D1306=""),AND($D1306&lt;&gt;"",NOT(OR(LEFT($C1306,1)="1",LEFT($C1306,1)="2"))),AND($D1306&lt;&gt;"",COUNTIF(' PROJETO'!$B$14:$B$16,$D1306)=0),IF($D1306="",FALSE(),IF(COUNTIF(' PROJETO'!$B$14:$B$16,$D1306)=0,FALSE(),IFERROR(INDEX(' PROJETO'!$C$14:$C$16,MATCH($D1306,' PROJETO'!$B$14:$B$16,0))&lt;&gt;"Sim",FALSE()))))</f>
        <v>0</v>
      </c>
      <c r="AG1306" s="21" t="b">
        <f>AND($AC1306,$Y1306&gt;'CONFG.  LISTAS'!$F$4,$Z1306="",$AA1306="")</f>
        <v>0</v>
      </c>
      <c r="AH1306" s="21" t="str">
        <f t="shared" si="272"/>
        <v/>
      </c>
      <c r="AI1306" s="43" t="str">
        <f ca="1">IF(NOT($AC1306),"",IF(OR($B1306="",$C1306="",$E1306="",$F1306=""),"Preencha descrição, categoria, tipo e unidade.",IF(AND($B1306&lt;&gt;"",OR(LEFT($C1306,1)="1",LEFT($C1306,1)="2"),$D1306=""),"Informe a prática de restauração para itens diretos.",IF(AND($D1306&lt;&gt;"",NOT(OR(LEFT($C1306,1)="1",LEFT($C1306,1)="2"))),"Custos indiretos não devem pertencer a uma prática específica.",IF(AND($D1306&lt;&gt;"",COUNTIF(' PROJETO'!$B$14:$B$16,$D1306)=0),"Prática de restauração inválida ou não cadastrada.",IF(IF($D1306="",FALSE(),IF(COUNTIF(' PROJETO'!$B$14:$B$16,$D1306)=0,FALSE(),IFERROR(INDEX(' PROJETO'!$C$14:$C$16,MATCH($D1306,' PROJETO'!$B$14:$B$16,0))&lt;&gt;"Sim",FALSE()))),"A prática informada no item não foi selecionada na aba Projeto.",IF(AND(MAX($I1306,$L1306,$O1306,$R1306,$U1306,$X1306)&gt;'CONFG.  LISTAS'!$F$4,NOT(OR($Z1306&lt;&gt;"",$AA1306&lt;&gt;""))),"Memorial de cálculo ou anexo obrigatório não informado para item acima do limite.",IF(OR(AND($G1306&lt;&gt;"",$H1306&lt;&gt;"",OR($G1306&lt;=0,$H1306&lt;=0)),AND($J1306&lt;&gt;"",$K1306&lt;&gt;"",OR($J1306&lt;=0,$K1306&lt;=0)),AND($M1306&lt;&gt;"",$N1306&lt;&gt;"",OR($M1306&lt;=0,$N1306&lt;=0)),AND($P1306&lt;&gt;"",$Q1306&lt;&gt;"",OR($P1306&lt;=0,$Q1306&lt;=0)),AND($S1306&lt;&gt;"",$T1306&lt;&gt;"",OR($S1306&lt;=0,$T1306&lt;=0)),AND($V1306&lt;&gt;"",$W1306&lt;&gt;"",OR($V1306&lt;=0,$W1306&lt;=0))),"Revise os valores informados: valor unitário e quantidade devem ser maiores que zero.",IF(OR(AND($G1306="",$H1306&lt;&gt;""),AND($G1306&lt;&gt;"",$H1306=""),AND($J1306="",$K1306&lt;&gt;""),AND($J1306&lt;&gt;"",$K1306=""),AND($M1306="",$N1306&lt;&gt;""),AND($M1306&lt;&gt;"",$N1306=""),AND($P1306="",$Q1306&lt;&gt;""),AND($P1306&lt;&gt;"",$Q1306=""),AND($S1306="",$T1306&lt;&gt;""),AND($S1306&lt;&gt;"",$T1306=""),AND($V1306="",$W1306&lt;&gt;""),AND($V1306&lt;&gt;"",$W1306="")),"Há ano preenchido parcialmente: "&amp;TRIM(IF(AND($G1306="",$H1306&lt;&gt;""),"Ano 1 (falta valor unitário); ","")&amp;IF(AND($G1306&lt;&gt;"",$H1306=""),"Ano 1 (falta quantidade); ","")&amp;IF(AND($J1306="",$K1306&lt;&gt;""),"Ano 2 (falta valor unitário); ","")&amp;IF(AND($J1306&lt;&gt;"",$K1306=""),"Ano 2 (falta quantidade); ","")&amp;IF(AND($M1306="",$N1306&lt;&gt;""),"Ano 3 (falta valor unitário); ","")&amp;IF(AND($M1306&lt;&gt;"",$N1306=""),"Ano 3 (falta quantidade); ","")&amp;IF(AND($P1306="",$Q1306&lt;&gt;""),"Ano 4 (falta valor unitário); ","")&amp;IF(AND($P1306&lt;&gt;"",$Q1306=""),"Ano 4 (falta quantidade); ","")&amp;IF(AND($S1306="",$T1306&lt;&gt;""),"Ano 5 (falta valor unitário); ","")&amp;IF(AND($S1306&lt;&gt;"",$T1306=""),"Ano 5 (falta quantidade); ","")&amp;IF(AND($V1306="",$W1306&lt;&gt;""),"Ano 6 (falta valor unitário); ","")&amp;IF(AND($V1306&lt;&gt;"",$W1306=""),"Ano 6 (falta quantidade); ","")), IF(NOT(OR(AND($G1306&lt;&gt;"",$H1306&lt;&gt;""),AND($J1306&lt;&gt;"",$K1306&lt;&gt;""),AND($M1306&lt;&gt;"",$N1306&lt;&gt;""),AND($P1306&lt;&gt;"",$Q1306&lt;&gt;""),AND($S1306&lt;&gt;"",$T1306&lt;&gt;""),AND($V1306&lt;&gt;"",$W1306&lt;&gt;""))),"Informe pelo menos um ano completo com valor unitário e quantidade.",IF(AND($C1306&lt;&gt;"",$E1306&lt;&gt;"",LEFT(TRIM($C1306),1)&lt;&gt;LEFT(TRIM($E1306),1)),"Categoria e tipo estão incompatíveis.",IF(IF(OR($E1306="",$F1306=""),FALSE(),IFERROR(COUNTIF(INDIRECT("UNITS_"&amp;SUBSTITUTE(LEFT($E1306,FIND(" ",$E1306&amp;" ")-1),".","_")),$F1306)=0,TRUE())),"Unidade incompatível com o tipo selecionado.",IF(OR(AND(ISNUMBER(SEARCH("comunic",LOWER($B1306))),LEFT($E1306,3)&lt;&gt;"4.4"),AND(ISNUMBER(SEARCH("monitor",LOWER($B1306))),NOT(OR(LEFT($E1306,3)="1.5",LEFT($E1306,3)="2.5")))),"Revise a classificação do item conforme as regras de preenchimento.",IF(AND($B1306&lt;&gt;"",OR(ISNUMBER(SEARCH("outro",LOWER($B1306))),ISNUMBER(SEARCH("divers",LOWER($B1306))),ISNUMBER(SEARCH("kit",LOWER($B1306))),ISNUMBER(SEARCH("ferrament",LOWER($B1306))),ISNUMBER(SEARCH("epi",LOWER($B1306)))),NOT(OR($Z1306&lt;&gt;"",$AA1306&lt;&gt;""))),"Descrição muito genérica: detalhe melhor o item e registre o racional no memorial ou em anexo.",IF(AND($Y1306=0,$B1306&lt;&gt;"",OR($G1306&lt;&gt;"",$H1306&lt;&gt;"",$J1306&lt;&gt;"",$K1306&lt;&gt;"",$M1306&lt;&gt;"",$N1306&lt;&gt;"",$P1306&lt;&gt;"",$Q1306&lt;&gt;"",$S1306&lt;&gt;"",$T1306&lt;&gt;"",$V1306&lt;&gt;"",$W1306&lt;&gt;"")),"O item possui dados lançados, mas o total está zerado. Revise os valores informados.","")))))))))))))))</f>
        <v/>
      </c>
    </row>
    <row r="1307" spans="1:35" ht="14.25" customHeight="1" x14ac:dyDescent="0.25">
      <c r="A1307" s="57" t="str">
        <f t="shared" si="260"/>
        <v/>
      </c>
      <c r="B1307" s="61"/>
      <c r="C1307" s="61"/>
      <c r="D1307" s="58"/>
      <c r="E1307" s="61"/>
      <c r="F1307" s="61"/>
      <c r="G1307" s="272"/>
      <c r="H1307" s="62"/>
      <c r="I1307" s="273">
        <f t="shared" si="261"/>
        <v>0</v>
      </c>
      <c r="J1307" s="272"/>
      <c r="K1307" s="62"/>
      <c r="L1307" s="270">
        <f t="shared" si="262"/>
        <v>0</v>
      </c>
      <c r="M1307" s="272"/>
      <c r="N1307" s="62"/>
      <c r="O1307" s="270">
        <f t="shared" si="263"/>
        <v>0</v>
      </c>
      <c r="P1307" s="272"/>
      <c r="Q1307" s="62"/>
      <c r="R1307" s="271">
        <f t="shared" si="264"/>
        <v>0</v>
      </c>
      <c r="S1307" s="272"/>
      <c r="T1307" s="62"/>
      <c r="U1307" s="270">
        <f t="shared" si="265"/>
        <v>0</v>
      </c>
      <c r="V1307" s="272"/>
      <c r="W1307" s="62"/>
      <c r="X1307" s="270">
        <f t="shared" si="266"/>
        <v>0</v>
      </c>
      <c r="Y1307" s="270">
        <f t="shared" si="267"/>
        <v>0</v>
      </c>
      <c r="Z1307" s="61"/>
      <c r="AA1307" s="61"/>
      <c r="AB1307" s="60" t="str">
        <f t="shared" si="268"/>
        <v/>
      </c>
      <c r="AC1307" s="21" t="b">
        <f t="shared" si="269"/>
        <v>0</v>
      </c>
      <c r="AD1307" s="21" t="b">
        <f t="shared" si="270"/>
        <v>0</v>
      </c>
      <c r="AE1307" s="21" t="b">
        <f t="shared" si="271"/>
        <v>0</v>
      </c>
      <c r="AF1307" s="21" t="b">
        <f ca="1">OR(AND($AC1307,NOT($AD1307)),AND($AC1307,OR(AND($G1307="",$H1307&lt;&gt;""),AND($G1307&lt;&gt;"",$H1307=""),AND($J1307="",$K1307&lt;&gt;""),AND($J1307&lt;&gt;"",$K1307=""),AND($M1307="",$N1307&lt;&gt;""),AND($M1307&lt;&gt;"",$N1307=""),AND($P1307="",$Q1307&lt;&gt;""),AND($P1307&lt;&gt;"",$Q1307=""),AND($S1307="",$T1307&lt;&gt;""),AND($S1307&lt;&gt;"",$T1307=""),AND($V1307="",$W1307&lt;&gt;""),AND($V1307&lt;&gt;"",$W1307=""))),AND($C1307&lt;&gt;"",$E1307&lt;&gt;"",LEFT(TRIM($C1307),1)&lt;&gt;LEFT(TRIM($E1307),1)),IF(OR($E1307="",$F1307=""),FALSE(),IFERROR(COUNTIF(INDIRECT("UNITS_"&amp;SUBSTITUTE(LEFT($E1307,FIND(" ",$E1307&amp;" ")-1),".","_")),$F1307)=0,TRUE())),AND($B1307&lt;&gt;"",OR(ISNUMBER(SEARCH("outro",LOWER($B1307))),ISNUMBER(SEARCH("divers",LOWER($B1307))),ISNUMBER(SEARCH("etc",LOWER($B1307))))),OR(AND(ISNUMBER(SEARCH("comunic",LOWER($B1307))),LEFT($E1307,3)&lt;&gt;"4.4"),AND(ISNUMBER(SEARCH("monitor",LOWER($B1307))),NOT(OR(LEFT($E1307,3)="1.5",LEFT($E1307,3)="2.5")))),AND($B1307&lt;&gt;"",OR(LEFT($C1307,1)="1",LEFT($C1307,1)="2"),$D1307=""),AND($D1307&lt;&gt;"",NOT(OR(LEFT($C1307,1)="1",LEFT($C1307,1)="2"))),AND($D1307&lt;&gt;"",COUNTIF(' PROJETO'!$B$14:$B$16,$D1307)=0),IF($D1307="",FALSE(),IF(COUNTIF(' PROJETO'!$B$14:$B$16,$D1307)=0,FALSE(),IFERROR(INDEX(' PROJETO'!$C$14:$C$16,MATCH($D1307,' PROJETO'!$B$14:$B$16,0))&lt;&gt;"Sim",FALSE()))))</f>
        <v>0</v>
      </c>
      <c r="AG1307" s="21" t="b">
        <f>AND($AC1307,$Y1307&gt;'CONFG.  LISTAS'!$F$4,$Z1307="",$AA1307="")</f>
        <v>0</v>
      </c>
      <c r="AH1307" s="21" t="str">
        <f t="shared" si="272"/>
        <v/>
      </c>
      <c r="AI1307" s="43" t="str">
        <f ca="1">IF(NOT($AC1307),"",IF(OR($B1307="",$C1307="",$E1307="",$F1307=""),"Preencha descrição, categoria, tipo e unidade.",IF(AND($B1307&lt;&gt;"",OR(LEFT($C1307,1)="1",LEFT($C1307,1)="2"),$D1307=""),"Informe a prática de restauração para itens diretos.",IF(AND($D1307&lt;&gt;"",NOT(OR(LEFT($C1307,1)="1",LEFT($C1307,1)="2"))),"Custos indiretos não devem pertencer a uma prática específica.",IF(AND($D1307&lt;&gt;"",COUNTIF(' PROJETO'!$B$14:$B$16,$D1307)=0),"Prática de restauração inválida ou não cadastrada.",IF(IF($D1307="",FALSE(),IF(COUNTIF(' PROJETO'!$B$14:$B$16,$D1307)=0,FALSE(),IFERROR(INDEX(' PROJETO'!$C$14:$C$16,MATCH($D1307,' PROJETO'!$B$14:$B$16,0))&lt;&gt;"Sim",FALSE()))),"A prática informada no item não foi selecionada na aba Projeto.",IF(AND(MAX($I1307,$L1307,$O1307,$R1307,$U1307,$X1307)&gt;'CONFG.  LISTAS'!$F$4,NOT(OR($Z1307&lt;&gt;"",$AA1307&lt;&gt;""))),"Memorial de cálculo ou anexo obrigatório não informado para item acima do limite.",IF(OR(AND($G1307&lt;&gt;"",$H1307&lt;&gt;"",OR($G1307&lt;=0,$H1307&lt;=0)),AND($J1307&lt;&gt;"",$K1307&lt;&gt;"",OR($J1307&lt;=0,$K1307&lt;=0)),AND($M1307&lt;&gt;"",$N1307&lt;&gt;"",OR($M1307&lt;=0,$N1307&lt;=0)),AND($P1307&lt;&gt;"",$Q1307&lt;&gt;"",OR($P1307&lt;=0,$Q1307&lt;=0)),AND($S1307&lt;&gt;"",$T1307&lt;&gt;"",OR($S1307&lt;=0,$T1307&lt;=0)),AND($V1307&lt;&gt;"",$W1307&lt;&gt;"",OR($V1307&lt;=0,$W1307&lt;=0))),"Revise os valores informados: valor unitário e quantidade devem ser maiores que zero.",IF(OR(AND($G1307="",$H1307&lt;&gt;""),AND($G1307&lt;&gt;"",$H1307=""),AND($J1307="",$K1307&lt;&gt;""),AND($J1307&lt;&gt;"",$K1307=""),AND($M1307="",$N1307&lt;&gt;""),AND($M1307&lt;&gt;"",$N1307=""),AND($P1307="",$Q1307&lt;&gt;""),AND($P1307&lt;&gt;"",$Q1307=""),AND($S1307="",$T1307&lt;&gt;""),AND($S1307&lt;&gt;"",$T1307=""),AND($V1307="",$W1307&lt;&gt;""),AND($V1307&lt;&gt;"",$W1307="")),"Há ano preenchido parcialmente: "&amp;TRIM(IF(AND($G1307="",$H1307&lt;&gt;""),"Ano 1 (falta valor unitário); ","")&amp;IF(AND($G1307&lt;&gt;"",$H1307=""),"Ano 1 (falta quantidade); ","")&amp;IF(AND($J1307="",$K1307&lt;&gt;""),"Ano 2 (falta valor unitário); ","")&amp;IF(AND($J1307&lt;&gt;"",$K1307=""),"Ano 2 (falta quantidade); ","")&amp;IF(AND($M1307="",$N1307&lt;&gt;""),"Ano 3 (falta valor unitário); ","")&amp;IF(AND($M1307&lt;&gt;"",$N1307=""),"Ano 3 (falta quantidade); ","")&amp;IF(AND($P1307="",$Q1307&lt;&gt;""),"Ano 4 (falta valor unitário); ","")&amp;IF(AND($P1307&lt;&gt;"",$Q1307=""),"Ano 4 (falta quantidade); ","")&amp;IF(AND($S1307="",$T1307&lt;&gt;""),"Ano 5 (falta valor unitário); ","")&amp;IF(AND($S1307&lt;&gt;"",$T1307=""),"Ano 5 (falta quantidade); ","")&amp;IF(AND($V1307="",$W1307&lt;&gt;""),"Ano 6 (falta valor unitário); ","")&amp;IF(AND($V1307&lt;&gt;"",$W1307=""),"Ano 6 (falta quantidade); ","")), IF(NOT(OR(AND($G1307&lt;&gt;"",$H1307&lt;&gt;""),AND($J1307&lt;&gt;"",$K1307&lt;&gt;""),AND($M1307&lt;&gt;"",$N1307&lt;&gt;""),AND($P1307&lt;&gt;"",$Q1307&lt;&gt;""),AND($S1307&lt;&gt;"",$T1307&lt;&gt;""),AND($V1307&lt;&gt;"",$W1307&lt;&gt;""))),"Informe pelo menos um ano completo com valor unitário e quantidade.",IF(AND($C1307&lt;&gt;"",$E1307&lt;&gt;"",LEFT(TRIM($C1307),1)&lt;&gt;LEFT(TRIM($E1307),1)),"Categoria e tipo estão incompatíveis.",IF(IF(OR($E1307="",$F1307=""),FALSE(),IFERROR(COUNTIF(INDIRECT("UNITS_"&amp;SUBSTITUTE(LEFT($E1307,FIND(" ",$E1307&amp;" ")-1),".","_")),$F1307)=0,TRUE())),"Unidade incompatível com o tipo selecionado.",IF(OR(AND(ISNUMBER(SEARCH("comunic",LOWER($B1307))),LEFT($E1307,3)&lt;&gt;"4.4"),AND(ISNUMBER(SEARCH("monitor",LOWER($B1307))),NOT(OR(LEFT($E1307,3)="1.5",LEFT($E1307,3)="2.5")))),"Revise a classificação do item conforme as regras de preenchimento.",IF(AND($B1307&lt;&gt;"",OR(ISNUMBER(SEARCH("outro",LOWER($B1307))),ISNUMBER(SEARCH("divers",LOWER($B1307))),ISNUMBER(SEARCH("kit",LOWER($B1307))),ISNUMBER(SEARCH("ferrament",LOWER($B1307))),ISNUMBER(SEARCH("epi",LOWER($B1307)))),NOT(OR($Z1307&lt;&gt;"",$AA1307&lt;&gt;""))),"Descrição muito genérica: detalhe melhor o item e registre o racional no memorial ou em anexo.",IF(AND($Y1307=0,$B1307&lt;&gt;"",OR($G1307&lt;&gt;"",$H1307&lt;&gt;"",$J1307&lt;&gt;"",$K1307&lt;&gt;"",$M1307&lt;&gt;"",$N1307&lt;&gt;"",$P1307&lt;&gt;"",$Q1307&lt;&gt;"",$S1307&lt;&gt;"",$T1307&lt;&gt;"",$V1307&lt;&gt;"",$W1307&lt;&gt;"")),"O item possui dados lançados, mas o total está zerado. Revise os valores informados.","")))))))))))))))</f>
        <v/>
      </c>
    </row>
    <row r="1308" spans="1:35" ht="14.25" customHeight="1" x14ac:dyDescent="0.25">
      <c r="A1308" s="57" t="str">
        <f t="shared" si="260"/>
        <v/>
      </c>
      <c r="B1308" s="58"/>
      <c r="C1308" s="58"/>
      <c r="D1308" s="58"/>
      <c r="E1308" s="58"/>
      <c r="F1308" s="58"/>
      <c r="G1308" s="269"/>
      <c r="H1308" s="59"/>
      <c r="I1308" s="273">
        <f t="shared" si="261"/>
        <v>0</v>
      </c>
      <c r="J1308" s="269"/>
      <c r="K1308" s="59"/>
      <c r="L1308" s="270">
        <f t="shared" si="262"/>
        <v>0</v>
      </c>
      <c r="M1308" s="269"/>
      <c r="N1308" s="59"/>
      <c r="O1308" s="270">
        <f t="shared" si="263"/>
        <v>0</v>
      </c>
      <c r="P1308" s="269"/>
      <c r="Q1308" s="59"/>
      <c r="R1308" s="271">
        <f t="shared" si="264"/>
        <v>0</v>
      </c>
      <c r="S1308" s="269"/>
      <c r="T1308" s="59"/>
      <c r="U1308" s="270">
        <f t="shared" si="265"/>
        <v>0</v>
      </c>
      <c r="V1308" s="269"/>
      <c r="W1308" s="59"/>
      <c r="X1308" s="270">
        <f t="shared" si="266"/>
        <v>0</v>
      </c>
      <c r="Y1308" s="270">
        <f t="shared" si="267"/>
        <v>0</v>
      </c>
      <c r="Z1308" s="58"/>
      <c r="AA1308" s="58"/>
      <c r="AB1308" s="60" t="str">
        <f t="shared" si="268"/>
        <v/>
      </c>
      <c r="AC1308" s="21" t="b">
        <f t="shared" si="269"/>
        <v>0</v>
      </c>
      <c r="AD1308" s="21" t="b">
        <f t="shared" si="270"/>
        <v>0</v>
      </c>
      <c r="AE1308" s="21" t="b">
        <f t="shared" si="271"/>
        <v>0</v>
      </c>
      <c r="AF1308" s="21" t="b">
        <f ca="1">OR(AND($AC1308,NOT($AD1308)),AND($AC1308,OR(AND($G1308="",$H1308&lt;&gt;""),AND($G1308&lt;&gt;"",$H1308=""),AND($J1308="",$K1308&lt;&gt;""),AND($J1308&lt;&gt;"",$K1308=""),AND($M1308="",$N1308&lt;&gt;""),AND($M1308&lt;&gt;"",$N1308=""),AND($P1308="",$Q1308&lt;&gt;""),AND($P1308&lt;&gt;"",$Q1308=""),AND($S1308="",$T1308&lt;&gt;""),AND($S1308&lt;&gt;"",$T1308=""),AND($V1308="",$W1308&lt;&gt;""),AND($V1308&lt;&gt;"",$W1308=""))),AND($C1308&lt;&gt;"",$E1308&lt;&gt;"",LEFT(TRIM($C1308),1)&lt;&gt;LEFT(TRIM($E1308),1)),IF(OR($E1308="",$F1308=""),FALSE(),IFERROR(COUNTIF(INDIRECT("UNITS_"&amp;SUBSTITUTE(LEFT($E1308,FIND(" ",$E1308&amp;" ")-1),".","_")),$F1308)=0,TRUE())),AND($B1308&lt;&gt;"",OR(ISNUMBER(SEARCH("outro",LOWER($B1308))),ISNUMBER(SEARCH("divers",LOWER($B1308))),ISNUMBER(SEARCH("etc",LOWER($B1308))))),OR(AND(ISNUMBER(SEARCH("comunic",LOWER($B1308))),LEFT($E1308,3)&lt;&gt;"4.4"),AND(ISNUMBER(SEARCH("monitor",LOWER($B1308))),NOT(OR(LEFT($E1308,3)="1.5",LEFT($E1308,3)="2.5")))),AND($B1308&lt;&gt;"",OR(LEFT($C1308,1)="1",LEFT($C1308,1)="2"),$D1308=""),AND($D1308&lt;&gt;"",NOT(OR(LEFT($C1308,1)="1",LEFT($C1308,1)="2"))),AND($D1308&lt;&gt;"",COUNTIF(' PROJETO'!$B$14:$B$16,$D1308)=0),IF($D1308="",FALSE(),IF(COUNTIF(' PROJETO'!$B$14:$B$16,$D1308)=0,FALSE(),IFERROR(INDEX(' PROJETO'!$C$14:$C$16,MATCH($D1308,' PROJETO'!$B$14:$B$16,0))&lt;&gt;"Sim",FALSE()))))</f>
        <v>0</v>
      </c>
      <c r="AG1308" s="21" t="b">
        <f>AND($AC1308,$Y1308&gt;'CONFG.  LISTAS'!$F$4,$Z1308="",$AA1308="")</f>
        <v>0</v>
      </c>
      <c r="AH1308" s="21" t="str">
        <f t="shared" si="272"/>
        <v/>
      </c>
      <c r="AI1308" s="43" t="str">
        <f ca="1">IF(NOT($AC1308),"",IF(OR($B1308="",$C1308="",$E1308="",$F1308=""),"Preencha descrição, categoria, tipo e unidade.",IF(AND($B1308&lt;&gt;"",OR(LEFT($C1308,1)="1",LEFT($C1308,1)="2"),$D1308=""),"Informe a prática de restauração para itens diretos.",IF(AND($D1308&lt;&gt;"",NOT(OR(LEFT($C1308,1)="1",LEFT($C1308,1)="2"))),"Custos indiretos não devem pertencer a uma prática específica.",IF(AND($D1308&lt;&gt;"",COUNTIF(' PROJETO'!$B$14:$B$16,$D1308)=0),"Prática de restauração inválida ou não cadastrada.",IF(IF($D1308="",FALSE(),IF(COUNTIF(' PROJETO'!$B$14:$B$16,$D1308)=0,FALSE(),IFERROR(INDEX(' PROJETO'!$C$14:$C$16,MATCH($D1308,' PROJETO'!$B$14:$B$16,0))&lt;&gt;"Sim",FALSE()))),"A prática informada no item não foi selecionada na aba Projeto.",IF(AND(MAX($I1308,$L1308,$O1308,$R1308,$U1308,$X1308)&gt;'CONFG.  LISTAS'!$F$4,NOT(OR($Z1308&lt;&gt;"",$AA1308&lt;&gt;""))),"Memorial de cálculo ou anexo obrigatório não informado para item acima do limite.",IF(OR(AND($G1308&lt;&gt;"",$H1308&lt;&gt;"",OR($G1308&lt;=0,$H1308&lt;=0)),AND($J1308&lt;&gt;"",$K1308&lt;&gt;"",OR($J1308&lt;=0,$K1308&lt;=0)),AND($M1308&lt;&gt;"",$N1308&lt;&gt;"",OR($M1308&lt;=0,$N1308&lt;=0)),AND($P1308&lt;&gt;"",$Q1308&lt;&gt;"",OR($P1308&lt;=0,$Q1308&lt;=0)),AND($S1308&lt;&gt;"",$T1308&lt;&gt;"",OR($S1308&lt;=0,$T1308&lt;=0)),AND($V1308&lt;&gt;"",$W1308&lt;&gt;"",OR($V1308&lt;=0,$W1308&lt;=0))),"Revise os valores informados: valor unitário e quantidade devem ser maiores que zero.",IF(OR(AND($G1308="",$H1308&lt;&gt;""),AND($G1308&lt;&gt;"",$H1308=""),AND($J1308="",$K1308&lt;&gt;""),AND($J1308&lt;&gt;"",$K1308=""),AND($M1308="",$N1308&lt;&gt;""),AND($M1308&lt;&gt;"",$N1308=""),AND($P1308="",$Q1308&lt;&gt;""),AND($P1308&lt;&gt;"",$Q1308=""),AND($S1308="",$T1308&lt;&gt;""),AND($S1308&lt;&gt;"",$T1308=""),AND($V1308="",$W1308&lt;&gt;""),AND($V1308&lt;&gt;"",$W1308="")),"Há ano preenchido parcialmente: "&amp;TRIM(IF(AND($G1308="",$H1308&lt;&gt;""),"Ano 1 (falta valor unitário); ","")&amp;IF(AND($G1308&lt;&gt;"",$H1308=""),"Ano 1 (falta quantidade); ","")&amp;IF(AND($J1308="",$K1308&lt;&gt;""),"Ano 2 (falta valor unitário); ","")&amp;IF(AND($J1308&lt;&gt;"",$K1308=""),"Ano 2 (falta quantidade); ","")&amp;IF(AND($M1308="",$N1308&lt;&gt;""),"Ano 3 (falta valor unitário); ","")&amp;IF(AND($M1308&lt;&gt;"",$N1308=""),"Ano 3 (falta quantidade); ","")&amp;IF(AND($P1308="",$Q1308&lt;&gt;""),"Ano 4 (falta valor unitário); ","")&amp;IF(AND($P1308&lt;&gt;"",$Q1308=""),"Ano 4 (falta quantidade); ","")&amp;IF(AND($S1308="",$T1308&lt;&gt;""),"Ano 5 (falta valor unitário); ","")&amp;IF(AND($S1308&lt;&gt;"",$T1308=""),"Ano 5 (falta quantidade); ","")&amp;IF(AND($V1308="",$W1308&lt;&gt;""),"Ano 6 (falta valor unitário); ","")&amp;IF(AND($V1308&lt;&gt;"",$W1308=""),"Ano 6 (falta quantidade); ","")), IF(NOT(OR(AND($G1308&lt;&gt;"",$H1308&lt;&gt;""),AND($J1308&lt;&gt;"",$K1308&lt;&gt;""),AND($M1308&lt;&gt;"",$N1308&lt;&gt;""),AND($P1308&lt;&gt;"",$Q1308&lt;&gt;""),AND($S1308&lt;&gt;"",$T1308&lt;&gt;""),AND($V1308&lt;&gt;"",$W1308&lt;&gt;""))),"Informe pelo menos um ano completo com valor unitário e quantidade.",IF(AND($C1308&lt;&gt;"",$E1308&lt;&gt;"",LEFT(TRIM($C1308),1)&lt;&gt;LEFT(TRIM($E1308),1)),"Categoria e tipo estão incompatíveis.",IF(IF(OR($E1308="",$F1308=""),FALSE(),IFERROR(COUNTIF(INDIRECT("UNITS_"&amp;SUBSTITUTE(LEFT($E1308,FIND(" ",$E1308&amp;" ")-1),".","_")),$F1308)=0,TRUE())),"Unidade incompatível com o tipo selecionado.",IF(OR(AND(ISNUMBER(SEARCH("comunic",LOWER($B1308))),LEFT($E1308,3)&lt;&gt;"4.4"),AND(ISNUMBER(SEARCH("monitor",LOWER($B1308))),NOT(OR(LEFT($E1308,3)="1.5",LEFT($E1308,3)="2.5")))),"Revise a classificação do item conforme as regras de preenchimento.",IF(AND($B1308&lt;&gt;"",OR(ISNUMBER(SEARCH("outro",LOWER($B1308))),ISNUMBER(SEARCH("divers",LOWER($B1308))),ISNUMBER(SEARCH("kit",LOWER($B1308))),ISNUMBER(SEARCH("ferrament",LOWER($B1308))),ISNUMBER(SEARCH("epi",LOWER($B1308)))),NOT(OR($Z1308&lt;&gt;"",$AA1308&lt;&gt;""))),"Descrição muito genérica: detalhe melhor o item e registre o racional no memorial ou em anexo.",IF(AND($Y1308=0,$B1308&lt;&gt;"",OR($G1308&lt;&gt;"",$H1308&lt;&gt;"",$J1308&lt;&gt;"",$K1308&lt;&gt;"",$M1308&lt;&gt;"",$N1308&lt;&gt;"",$P1308&lt;&gt;"",$Q1308&lt;&gt;"",$S1308&lt;&gt;"",$T1308&lt;&gt;"",$V1308&lt;&gt;"",$W1308&lt;&gt;"")),"O item possui dados lançados, mas o total está zerado. Revise os valores informados.","")))))))))))))))</f>
        <v/>
      </c>
    </row>
    <row r="1309" spans="1:35" ht="14.25" customHeight="1" x14ac:dyDescent="0.25">
      <c r="A1309" s="57" t="str">
        <f t="shared" si="260"/>
        <v/>
      </c>
      <c r="B1309" s="61"/>
      <c r="C1309" s="61"/>
      <c r="D1309" s="58"/>
      <c r="E1309" s="61"/>
      <c r="F1309" s="61"/>
      <c r="G1309" s="272"/>
      <c r="H1309" s="62"/>
      <c r="I1309" s="273">
        <f t="shared" si="261"/>
        <v>0</v>
      </c>
      <c r="J1309" s="272"/>
      <c r="K1309" s="62"/>
      <c r="L1309" s="270">
        <f t="shared" si="262"/>
        <v>0</v>
      </c>
      <c r="M1309" s="272"/>
      <c r="N1309" s="62"/>
      <c r="O1309" s="270">
        <f t="shared" si="263"/>
        <v>0</v>
      </c>
      <c r="P1309" s="272"/>
      <c r="Q1309" s="62"/>
      <c r="R1309" s="271">
        <f t="shared" si="264"/>
        <v>0</v>
      </c>
      <c r="S1309" s="272"/>
      <c r="T1309" s="62"/>
      <c r="U1309" s="270">
        <f t="shared" si="265"/>
        <v>0</v>
      </c>
      <c r="V1309" s="272"/>
      <c r="W1309" s="62"/>
      <c r="X1309" s="270">
        <f t="shared" si="266"/>
        <v>0</v>
      </c>
      <c r="Y1309" s="270">
        <f t="shared" si="267"/>
        <v>0</v>
      </c>
      <c r="Z1309" s="61"/>
      <c r="AA1309" s="61"/>
      <c r="AB1309" s="60" t="str">
        <f t="shared" si="268"/>
        <v/>
      </c>
      <c r="AC1309" s="21" t="b">
        <f t="shared" si="269"/>
        <v>0</v>
      </c>
      <c r="AD1309" s="21" t="b">
        <f t="shared" si="270"/>
        <v>0</v>
      </c>
      <c r="AE1309" s="21" t="b">
        <f t="shared" si="271"/>
        <v>0</v>
      </c>
      <c r="AF1309" s="21" t="b">
        <f ca="1">OR(AND($AC1309,NOT($AD1309)),AND($AC1309,OR(AND($G1309="",$H1309&lt;&gt;""),AND($G1309&lt;&gt;"",$H1309=""),AND($J1309="",$K1309&lt;&gt;""),AND($J1309&lt;&gt;"",$K1309=""),AND($M1309="",$N1309&lt;&gt;""),AND($M1309&lt;&gt;"",$N1309=""),AND($P1309="",$Q1309&lt;&gt;""),AND($P1309&lt;&gt;"",$Q1309=""),AND($S1309="",$T1309&lt;&gt;""),AND($S1309&lt;&gt;"",$T1309=""),AND($V1309="",$W1309&lt;&gt;""),AND($V1309&lt;&gt;"",$W1309=""))),AND($C1309&lt;&gt;"",$E1309&lt;&gt;"",LEFT(TRIM($C1309),1)&lt;&gt;LEFT(TRIM($E1309),1)),IF(OR($E1309="",$F1309=""),FALSE(),IFERROR(COUNTIF(INDIRECT("UNITS_"&amp;SUBSTITUTE(LEFT($E1309,FIND(" ",$E1309&amp;" ")-1),".","_")),$F1309)=0,TRUE())),AND($B1309&lt;&gt;"",OR(ISNUMBER(SEARCH("outro",LOWER($B1309))),ISNUMBER(SEARCH("divers",LOWER($B1309))),ISNUMBER(SEARCH("etc",LOWER($B1309))))),OR(AND(ISNUMBER(SEARCH("comunic",LOWER($B1309))),LEFT($E1309,3)&lt;&gt;"4.4"),AND(ISNUMBER(SEARCH("monitor",LOWER($B1309))),NOT(OR(LEFT($E1309,3)="1.5",LEFT($E1309,3)="2.5")))),AND($B1309&lt;&gt;"",OR(LEFT($C1309,1)="1",LEFT($C1309,1)="2"),$D1309=""),AND($D1309&lt;&gt;"",NOT(OR(LEFT($C1309,1)="1",LEFT($C1309,1)="2"))),AND($D1309&lt;&gt;"",COUNTIF(' PROJETO'!$B$14:$B$16,$D1309)=0),IF($D1309="",FALSE(),IF(COUNTIF(' PROJETO'!$B$14:$B$16,$D1309)=0,FALSE(),IFERROR(INDEX(' PROJETO'!$C$14:$C$16,MATCH($D1309,' PROJETO'!$B$14:$B$16,0))&lt;&gt;"Sim",FALSE()))))</f>
        <v>0</v>
      </c>
      <c r="AG1309" s="21" t="b">
        <f>AND($AC1309,$Y1309&gt;'CONFG.  LISTAS'!$F$4,$Z1309="",$AA1309="")</f>
        <v>0</v>
      </c>
      <c r="AH1309" s="21" t="str">
        <f t="shared" si="272"/>
        <v/>
      </c>
      <c r="AI1309" s="43" t="str">
        <f ca="1">IF(NOT($AC1309),"",IF(OR($B1309="",$C1309="",$E1309="",$F1309=""),"Preencha descrição, categoria, tipo e unidade.",IF(AND($B1309&lt;&gt;"",OR(LEFT($C1309,1)="1",LEFT($C1309,1)="2"),$D1309=""),"Informe a prática de restauração para itens diretos.",IF(AND($D1309&lt;&gt;"",NOT(OR(LEFT($C1309,1)="1",LEFT($C1309,1)="2"))),"Custos indiretos não devem pertencer a uma prática específica.",IF(AND($D1309&lt;&gt;"",COUNTIF(' PROJETO'!$B$14:$B$16,$D1309)=0),"Prática de restauração inválida ou não cadastrada.",IF(IF($D1309="",FALSE(),IF(COUNTIF(' PROJETO'!$B$14:$B$16,$D1309)=0,FALSE(),IFERROR(INDEX(' PROJETO'!$C$14:$C$16,MATCH($D1309,' PROJETO'!$B$14:$B$16,0))&lt;&gt;"Sim",FALSE()))),"A prática informada no item não foi selecionada na aba Projeto.",IF(AND(MAX($I1309,$L1309,$O1309,$R1309,$U1309,$X1309)&gt;'CONFG.  LISTAS'!$F$4,NOT(OR($Z1309&lt;&gt;"",$AA1309&lt;&gt;""))),"Memorial de cálculo ou anexo obrigatório não informado para item acima do limite.",IF(OR(AND($G1309&lt;&gt;"",$H1309&lt;&gt;"",OR($G1309&lt;=0,$H1309&lt;=0)),AND($J1309&lt;&gt;"",$K1309&lt;&gt;"",OR($J1309&lt;=0,$K1309&lt;=0)),AND($M1309&lt;&gt;"",$N1309&lt;&gt;"",OR($M1309&lt;=0,$N1309&lt;=0)),AND($P1309&lt;&gt;"",$Q1309&lt;&gt;"",OR($P1309&lt;=0,$Q1309&lt;=0)),AND($S1309&lt;&gt;"",$T1309&lt;&gt;"",OR($S1309&lt;=0,$T1309&lt;=0)),AND($V1309&lt;&gt;"",$W1309&lt;&gt;"",OR($V1309&lt;=0,$W1309&lt;=0))),"Revise os valores informados: valor unitário e quantidade devem ser maiores que zero.",IF(OR(AND($G1309="",$H1309&lt;&gt;""),AND($G1309&lt;&gt;"",$H1309=""),AND($J1309="",$K1309&lt;&gt;""),AND($J1309&lt;&gt;"",$K1309=""),AND($M1309="",$N1309&lt;&gt;""),AND($M1309&lt;&gt;"",$N1309=""),AND($P1309="",$Q1309&lt;&gt;""),AND($P1309&lt;&gt;"",$Q1309=""),AND($S1309="",$T1309&lt;&gt;""),AND($S1309&lt;&gt;"",$T1309=""),AND($V1309="",$W1309&lt;&gt;""),AND($V1309&lt;&gt;"",$W1309="")),"Há ano preenchido parcialmente: "&amp;TRIM(IF(AND($G1309="",$H1309&lt;&gt;""),"Ano 1 (falta valor unitário); ","")&amp;IF(AND($G1309&lt;&gt;"",$H1309=""),"Ano 1 (falta quantidade); ","")&amp;IF(AND($J1309="",$K1309&lt;&gt;""),"Ano 2 (falta valor unitário); ","")&amp;IF(AND($J1309&lt;&gt;"",$K1309=""),"Ano 2 (falta quantidade); ","")&amp;IF(AND($M1309="",$N1309&lt;&gt;""),"Ano 3 (falta valor unitário); ","")&amp;IF(AND($M1309&lt;&gt;"",$N1309=""),"Ano 3 (falta quantidade); ","")&amp;IF(AND($P1309="",$Q1309&lt;&gt;""),"Ano 4 (falta valor unitário); ","")&amp;IF(AND($P1309&lt;&gt;"",$Q1309=""),"Ano 4 (falta quantidade); ","")&amp;IF(AND($S1309="",$T1309&lt;&gt;""),"Ano 5 (falta valor unitário); ","")&amp;IF(AND($S1309&lt;&gt;"",$T1309=""),"Ano 5 (falta quantidade); ","")&amp;IF(AND($V1309="",$W1309&lt;&gt;""),"Ano 6 (falta valor unitário); ","")&amp;IF(AND($V1309&lt;&gt;"",$W1309=""),"Ano 6 (falta quantidade); ","")), IF(NOT(OR(AND($G1309&lt;&gt;"",$H1309&lt;&gt;""),AND($J1309&lt;&gt;"",$K1309&lt;&gt;""),AND($M1309&lt;&gt;"",$N1309&lt;&gt;""),AND($P1309&lt;&gt;"",$Q1309&lt;&gt;""),AND($S1309&lt;&gt;"",$T1309&lt;&gt;""),AND($V1309&lt;&gt;"",$W1309&lt;&gt;""))),"Informe pelo menos um ano completo com valor unitário e quantidade.",IF(AND($C1309&lt;&gt;"",$E1309&lt;&gt;"",LEFT(TRIM($C1309),1)&lt;&gt;LEFT(TRIM($E1309),1)),"Categoria e tipo estão incompatíveis.",IF(IF(OR($E1309="",$F1309=""),FALSE(),IFERROR(COUNTIF(INDIRECT("UNITS_"&amp;SUBSTITUTE(LEFT($E1309,FIND(" ",$E1309&amp;" ")-1),".","_")),$F1309)=0,TRUE())),"Unidade incompatível com o tipo selecionado.",IF(OR(AND(ISNUMBER(SEARCH("comunic",LOWER($B1309))),LEFT($E1309,3)&lt;&gt;"4.4"),AND(ISNUMBER(SEARCH("monitor",LOWER($B1309))),NOT(OR(LEFT($E1309,3)="1.5",LEFT($E1309,3)="2.5")))),"Revise a classificação do item conforme as regras de preenchimento.",IF(AND($B1309&lt;&gt;"",OR(ISNUMBER(SEARCH("outro",LOWER($B1309))),ISNUMBER(SEARCH("divers",LOWER($B1309))),ISNUMBER(SEARCH("kit",LOWER($B1309))),ISNUMBER(SEARCH("ferrament",LOWER($B1309))),ISNUMBER(SEARCH("epi",LOWER($B1309)))),NOT(OR($Z1309&lt;&gt;"",$AA1309&lt;&gt;""))),"Descrição muito genérica: detalhe melhor o item e registre o racional no memorial ou em anexo.",IF(AND($Y1309=0,$B1309&lt;&gt;"",OR($G1309&lt;&gt;"",$H1309&lt;&gt;"",$J1309&lt;&gt;"",$K1309&lt;&gt;"",$M1309&lt;&gt;"",$N1309&lt;&gt;"",$P1309&lt;&gt;"",$Q1309&lt;&gt;"",$S1309&lt;&gt;"",$T1309&lt;&gt;"",$V1309&lt;&gt;"",$W1309&lt;&gt;"")),"O item possui dados lançados, mas o total está zerado. Revise os valores informados.","")))))))))))))))</f>
        <v/>
      </c>
    </row>
    <row r="1310" spans="1:35" ht="14.25" customHeight="1" x14ac:dyDescent="0.25">
      <c r="A1310" s="57" t="str">
        <f t="shared" si="260"/>
        <v/>
      </c>
      <c r="B1310" s="58"/>
      <c r="C1310" s="58"/>
      <c r="D1310" s="58"/>
      <c r="E1310" s="58"/>
      <c r="F1310" s="58"/>
      <c r="G1310" s="269"/>
      <c r="H1310" s="59"/>
      <c r="I1310" s="273">
        <f t="shared" si="261"/>
        <v>0</v>
      </c>
      <c r="J1310" s="269"/>
      <c r="K1310" s="59"/>
      <c r="L1310" s="270">
        <f t="shared" si="262"/>
        <v>0</v>
      </c>
      <c r="M1310" s="269"/>
      <c r="N1310" s="59"/>
      <c r="O1310" s="270">
        <f t="shared" si="263"/>
        <v>0</v>
      </c>
      <c r="P1310" s="269"/>
      <c r="Q1310" s="59"/>
      <c r="R1310" s="271">
        <f t="shared" si="264"/>
        <v>0</v>
      </c>
      <c r="S1310" s="269"/>
      <c r="T1310" s="59"/>
      <c r="U1310" s="270">
        <f t="shared" si="265"/>
        <v>0</v>
      </c>
      <c r="V1310" s="269"/>
      <c r="W1310" s="59"/>
      <c r="X1310" s="270">
        <f t="shared" si="266"/>
        <v>0</v>
      </c>
      <c r="Y1310" s="270">
        <f t="shared" si="267"/>
        <v>0</v>
      </c>
      <c r="Z1310" s="58"/>
      <c r="AA1310" s="58"/>
      <c r="AB1310" s="60" t="str">
        <f t="shared" si="268"/>
        <v/>
      </c>
      <c r="AC1310" s="21" t="b">
        <f t="shared" si="269"/>
        <v>0</v>
      </c>
      <c r="AD1310" s="21" t="b">
        <f t="shared" si="270"/>
        <v>0</v>
      </c>
      <c r="AE1310" s="21" t="b">
        <f t="shared" si="271"/>
        <v>0</v>
      </c>
      <c r="AF1310" s="21" t="b">
        <f ca="1">OR(AND($AC1310,NOT($AD1310)),AND($AC1310,OR(AND($G1310="",$H1310&lt;&gt;""),AND($G1310&lt;&gt;"",$H1310=""),AND($J1310="",$K1310&lt;&gt;""),AND($J1310&lt;&gt;"",$K1310=""),AND($M1310="",$N1310&lt;&gt;""),AND($M1310&lt;&gt;"",$N1310=""),AND($P1310="",$Q1310&lt;&gt;""),AND($P1310&lt;&gt;"",$Q1310=""),AND($S1310="",$T1310&lt;&gt;""),AND($S1310&lt;&gt;"",$T1310=""),AND($V1310="",$W1310&lt;&gt;""),AND($V1310&lt;&gt;"",$W1310=""))),AND($C1310&lt;&gt;"",$E1310&lt;&gt;"",LEFT(TRIM($C1310),1)&lt;&gt;LEFT(TRIM($E1310),1)),IF(OR($E1310="",$F1310=""),FALSE(),IFERROR(COUNTIF(INDIRECT("UNITS_"&amp;SUBSTITUTE(LEFT($E1310,FIND(" ",$E1310&amp;" ")-1),".","_")),$F1310)=0,TRUE())),AND($B1310&lt;&gt;"",OR(ISNUMBER(SEARCH("outro",LOWER($B1310))),ISNUMBER(SEARCH("divers",LOWER($B1310))),ISNUMBER(SEARCH("etc",LOWER($B1310))))),OR(AND(ISNUMBER(SEARCH("comunic",LOWER($B1310))),LEFT($E1310,3)&lt;&gt;"4.4"),AND(ISNUMBER(SEARCH("monitor",LOWER($B1310))),NOT(OR(LEFT($E1310,3)="1.5",LEFT($E1310,3)="2.5")))),AND($B1310&lt;&gt;"",OR(LEFT($C1310,1)="1",LEFT($C1310,1)="2"),$D1310=""),AND($D1310&lt;&gt;"",NOT(OR(LEFT($C1310,1)="1",LEFT($C1310,1)="2"))),AND($D1310&lt;&gt;"",COUNTIF(' PROJETO'!$B$14:$B$16,$D1310)=0),IF($D1310="",FALSE(),IF(COUNTIF(' PROJETO'!$B$14:$B$16,$D1310)=0,FALSE(),IFERROR(INDEX(' PROJETO'!$C$14:$C$16,MATCH($D1310,' PROJETO'!$B$14:$B$16,0))&lt;&gt;"Sim",FALSE()))))</f>
        <v>0</v>
      </c>
      <c r="AG1310" s="21" t="b">
        <f>AND($AC1310,$Y1310&gt;'CONFG.  LISTAS'!$F$4,$Z1310="",$AA1310="")</f>
        <v>0</v>
      </c>
      <c r="AH1310" s="21" t="str">
        <f t="shared" si="272"/>
        <v/>
      </c>
      <c r="AI1310" s="43" t="str">
        <f ca="1">IF(NOT($AC1310),"",IF(OR($B1310="",$C1310="",$E1310="",$F1310=""),"Preencha descrição, categoria, tipo e unidade.",IF(AND($B1310&lt;&gt;"",OR(LEFT($C1310,1)="1",LEFT($C1310,1)="2"),$D1310=""),"Informe a prática de restauração para itens diretos.",IF(AND($D1310&lt;&gt;"",NOT(OR(LEFT($C1310,1)="1",LEFT($C1310,1)="2"))),"Custos indiretos não devem pertencer a uma prática específica.",IF(AND($D1310&lt;&gt;"",COUNTIF(' PROJETO'!$B$14:$B$16,$D1310)=0),"Prática de restauração inválida ou não cadastrada.",IF(IF($D1310="",FALSE(),IF(COUNTIF(' PROJETO'!$B$14:$B$16,$D1310)=0,FALSE(),IFERROR(INDEX(' PROJETO'!$C$14:$C$16,MATCH($D1310,' PROJETO'!$B$14:$B$16,0))&lt;&gt;"Sim",FALSE()))),"A prática informada no item não foi selecionada na aba Projeto.",IF(AND(MAX($I1310,$L1310,$O1310,$R1310,$U1310,$X1310)&gt;'CONFG.  LISTAS'!$F$4,NOT(OR($Z1310&lt;&gt;"",$AA1310&lt;&gt;""))),"Memorial de cálculo ou anexo obrigatório não informado para item acima do limite.",IF(OR(AND($G1310&lt;&gt;"",$H1310&lt;&gt;"",OR($G1310&lt;=0,$H1310&lt;=0)),AND($J1310&lt;&gt;"",$K1310&lt;&gt;"",OR($J1310&lt;=0,$K1310&lt;=0)),AND($M1310&lt;&gt;"",$N1310&lt;&gt;"",OR($M1310&lt;=0,$N1310&lt;=0)),AND($P1310&lt;&gt;"",$Q1310&lt;&gt;"",OR($P1310&lt;=0,$Q1310&lt;=0)),AND($S1310&lt;&gt;"",$T1310&lt;&gt;"",OR($S1310&lt;=0,$T1310&lt;=0)),AND($V1310&lt;&gt;"",$W1310&lt;&gt;"",OR($V1310&lt;=0,$W1310&lt;=0))),"Revise os valores informados: valor unitário e quantidade devem ser maiores que zero.",IF(OR(AND($G1310="",$H1310&lt;&gt;""),AND($G1310&lt;&gt;"",$H1310=""),AND($J1310="",$K1310&lt;&gt;""),AND($J1310&lt;&gt;"",$K1310=""),AND($M1310="",$N1310&lt;&gt;""),AND($M1310&lt;&gt;"",$N1310=""),AND($P1310="",$Q1310&lt;&gt;""),AND($P1310&lt;&gt;"",$Q1310=""),AND($S1310="",$T1310&lt;&gt;""),AND($S1310&lt;&gt;"",$T1310=""),AND($V1310="",$W1310&lt;&gt;""),AND($V1310&lt;&gt;"",$W1310="")),"Há ano preenchido parcialmente: "&amp;TRIM(IF(AND($G1310="",$H1310&lt;&gt;""),"Ano 1 (falta valor unitário); ","")&amp;IF(AND($G1310&lt;&gt;"",$H1310=""),"Ano 1 (falta quantidade); ","")&amp;IF(AND($J1310="",$K1310&lt;&gt;""),"Ano 2 (falta valor unitário); ","")&amp;IF(AND($J1310&lt;&gt;"",$K1310=""),"Ano 2 (falta quantidade); ","")&amp;IF(AND($M1310="",$N1310&lt;&gt;""),"Ano 3 (falta valor unitário); ","")&amp;IF(AND($M1310&lt;&gt;"",$N1310=""),"Ano 3 (falta quantidade); ","")&amp;IF(AND($P1310="",$Q1310&lt;&gt;""),"Ano 4 (falta valor unitário); ","")&amp;IF(AND($P1310&lt;&gt;"",$Q1310=""),"Ano 4 (falta quantidade); ","")&amp;IF(AND($S1310="",$T1310&lt;&gt;""),"Ano 5 (falta valor unitário); ","")&amp;IF(AND($S1310&lt;&gt;"",$T1310=""),"Ano 5 (falta quantidade); ","")&amp;IF(AND($V1310="",$W1310&lt;&gt;""),"Ano 6 (falta valor unitário); ","")&amp;IF(AND($V1310&lt;&gt;"",$W1310=""),"Ano 6 (falta quantidade); ","")), IF(NOT(OR(AND($G1310&lt;&gt;"",$H1310&lt;&gt;""),AND($J1310&lt;&gt;"",$K1310&lt;&gt;""),AND($M1310&lt;&gt;"",$N1310&lt;&gt;""),AND($P1310&lt;&gt;"",$Q1310&lt;&gt;""),AND($S1310&lt;&gt;"",$T1310&lt;&gt;""),AND($V1310&lt;&gt;"",$W1310&lt;&gt;""))),"Informe pelo menos um ano completo com valor unitário e quantidade.",IF(AND($C1310&lt;&gt;"",$E1310&lt;&gt;"",LEFT(TRIM($C1310),1)&lt;&gt;LEFT(TRIM($E1310),1)),"Categoria e tipo estão incompatíveis.",IF(IF(OR($E1310="",$F1310=""),FALSE(),IFERROR(COUNTIF(INDIRECT("UNITS_"&amp;SUBSTITUTE(LEFT($E1310,FIND(" ",$E1310&amp;" ")-1),".","_")),$F1310)=0,TRUE())),"Unidade incompatível com o tipo selecionado.",IF(OR(AND(ISNUMBER(SEARCH("comunic",LOWER($B1310))),LEFT($E1310,3)&lt;&gt;"4.4"),AND(ISNUMBER(SEARCH("monitor",LOWER($B1310))),NOT(OR(LEFT($E1310,3)="1.5",LEFT($E1310,3)="2.5")))),"Revise a classificação do item conforme as regras de preenchimento.",IF(AND($B1310&lt;&gt;"",OR(ISNUMBER(SEARCH("outro",LOWER($B1310))),ISNUMBER(SEARCH("divers",LOWER($B1310))),ISNUMBER(SEARCH("kit",LOWER($B1310))),ISNUMBER(SEARCH("ferrament",LOWER($B1310))),ISNUMBER(SEARCH("epi",LOWER($B1310)))),NOT(OR($Z1310&lt;&gt;"",$AA1310&lt;&gt;""))),"Descrição muito genérica: detalhe melhor o item e registre o racional no memorial ou em anexo.",IF(AND($Y1310=0,$B1310&lt;&gt;"",OR($G1310&lt;&gt;"",$H1310&lt;&gt;"",$J1310&lt;&gt;"",$K1310&lt;&gt;"",$M1310&lt;&gt;"",$N1310&lt;&gt;"",$P1310&lt;&gt;"",$Q1310&lt;&gt;"",$S1310&lt;&gt;"",$T1310&lt;&gt;"",$V1310&lt;&gt;"",$W1310&lt;&gt;"")),"O item possui dados lançados, mas o total está zerado. Revise os valores informados.","")))))))))))))))</f>
        <v/>
      </c>
    </row>
    <row r="1311" spans="1:35" ht="14.25" customHeight="1" x14ac:dyDescent="0.25">
      <c r="A1311" s="57" t="str">
        <f t="shared" si="260"/>
        <v/>
      </c>
      <c r="B1311" s="61"/>
      <c r="C1311" s="61"/>
      <c r="D1311" s="58"/>
      <c r="E1311" s="61"/>
      <c r="F1311" s="61"/>
      <c r="G1311" s="272"/>
      <c r="H1311" s="62"/>
      <c r="I1311" s="273">
        <f t="shared" si="261"/>
        <v>0</v>
      </c>
      <c r="J1311" s="272"/>
      <c r="K1311" s="62"/>
      <c r="L1311" s="270">
        <f t="shared" si="262"/>
        <v>0</v>
      </c>
      <c r="M1311" s="272"/>
      <c r="N1311" s="62"/>
      <c r="O1311" s="270">
        <f t="shared" si="263"/>
        <v>0</v>
      </c>
      <c r="P1311" s="272"/>
      <c r="Q1311" s="62"/>
      <c r="R1311" s="271">
        <f t="shared" si="264"/>
        <v>0</v>
      </c>
      <c r="S1311" s="272"/>
      <c r="T1311" s="62"/>
      <c r="U1311" s="270">
        <f t="shared" si="265"/>
        <v>0</v>
      </c>
      <c r="V1311" s="272"/>
      <c r="W1311" s="62"/>
      <c r="X1311" s="270">
        <f t="shared" si="266"/>
        <v>0</v>
      </c>
      <c r="Y1311" s="270">
        <f t="shared" si="267"/>
        <v>0</v>
      </c>
      <c r="Z1311" s="61"/>
      <c r="AA1311" s="61"/>
      <c r="AB1311" s="60" t="str">
        <f t="shared" si="268"/>
        <v/>
      </c>
      <c r="AC1311" s="21" t="b">
        <f t="shared" si="269"/>
        <v>0</v>
      </c>
      <c r="AD1311" s="21" t="b">
        <f t="shared" si="270"/>
        <v>0</v>
      </c>
      <c r="AE1311" s="21" t="b">
        <f t="shared" si="271"/>
        <v>0</v>
      </c>
      <c r="AF1311" s="21" t="b">
        <f ca="1">OR(AND($AC1311,NOT($AD1311)),AND($AC1311,OR(AND($G1311="",$H1311&lt;&gt;""),AND($G1311&lt;&gt;"",$H1311=""),AND($J1311="",$K1311&lt;&gt;""),AND($J1311&lt;&gt;"",$K1311=""),AND($M1311="",$N1311&lt;&gt;""),AND($M1311&lt;&gt;"",$N1311=""),AND($P1311="",$Q1311&lt;&gt;""),AND($P1311&lt;&gt;"",$Q1311=""),AND($S1311="",$T1311&lt;&gt;""),AND($S1311&lt;&gt;"",$T1311=""),AND($V1311="",$W1311&lt;&gt;""),AND($V1311&lt;&gt;"",$W1311=""))),AND($C1311&lt;&gt;"",$E1311&lt;&gt;"",LEFT(TRIM($C1311),1)&lt;&gt;LEFT(TRIM($E1311),1)),IF(OR($E1311="",$F1311=""),FALSE(),IFERROR(COUNTIF(INDIRECT("UNITS_"&amp;SUBSTITUTE(LEFT($E1311,FIND(" ",$E1311&amp;" ")-1),".","_")),$F1311)=0,TRUE())),AND($B1311&lt;&gt;"",OR(ISNUMBER(SEARCH("outro",LOWER($B1311))),ISNUMBER(SEARCH("divers",LOWER($B1311))),ISNUMBER(SEARCH("etc",LOWER($B1311))))),OR(AND(ISNUMBER(SEARCH("comunic",LOWER($B1311))),LEFT($E1311,3)&lt;&gt;"4.4"),AND(ISNUMBER(SEARCH("monitor",LOWER($B1311))),NOT(OR(LEFT($E1311,3)="1.5",LEFT($E1311,3)="2.5")))),AND($B1311&lt;&gt;"",OR(LEFT($C1311,1)="1",LEFT($C1311,1)="2"),$D1311=""),AND($D1311&lt;&gt;"",NOT(OR(LEFT($C1311,1)="1",LEFT($C1311,1)="2"))),AND($D1311&lt;&gt;"",COUNTIF(' PROJETO'!$B$14:$B$16,$D1311)=0),IF($D1311="",FALSE(),IF(COUNTIF(' PROJETO'!$B$14:$B$16,$D1311)=0,FALSE(),IFERROR(INDEX(' PROJETO'!$C$14:$C$16,MATCH($D1311,' PROJETO'!$B$14:$B$16,0))&lt;&gt;"Sim",FALSE()))))</f>
        <v>0</v>
      </c>
      <c r="AG1311" s="21" t="b">
        <f>AND($AC1311,$Y1311&gt;'CONFG.  LISTAS'!$F$4,$Z1311="",$AA1311="")</f>
        <v>0</v>
      </c>
      <c r="AH1311" s="21" t="str">
        <f t="shared" si="272"/>
        <v/>
      </c>
      <c r="AI1311" s="43" t="str">
        <f ca="1">IF(NOT($AC1311),"",IF(OR($B1311="",$C1311="",$E1311="",$F1311=""),"Preencha descrição, categoria, tipo e unidade.",IF(AND($B1311&lt;&gt;"",OR(LEFT($C1311,1)="1",LEFT($C1311,1)="2"),$D1311=""),"Informe a prática de restauração para itens diretos.",IF(AND($D1311&lt;&gt;"",NOT(OR(LEFT($C1311,1)="1",LEFT($C1311,1)="2"))),"Custos indiretos não devem pertencer a uma prática específica.",IF(AND($D1311&lt;&gt;"",COUNTIF(' PROJETO'!$B$14:$B$16,$D1311)=0),"Prática de restauração inválida ou não cadastrada.",IF(IF($D1311="",FALSE(),IF(COUNTIF(' PROJETO'!$B$14:$B$16,$D1311)=0,FALSE(),IFERROR(INDEX(' PROJETO'!$C$14:$C$16,MATCH($D1311,' PROJETO'!$B$14:$B$16,0))&lt;&gt;"Sim",FALSE()))),"A prática informada no item não foi selecionada na aba Projeto.",IF(AND(MAX($I1311,$L1311,$O1311,$R1311,$U1311,$X1311)&gt;'CONFG.  LISTAS'!$F$4,NOT(OR($Z1311&lt;&gt;"",$AA1311&lt;&gt;""))),"Memorial de cálculo ou anexo obrigatório não informado para item acima do limite.",IF(OR(AND($G1311&lt;&gt;"",$H1311&lt;&gt;"",OR($G1311&lt;=0,$H1311&lt;=0)),AND($J1311&lt;&gt;"",$K1311&lt;&gt;"",OR($J1311&lt;=0,$K1311&lt;=0)),AND($M1311&lt;&gt;"",$N1311&lt;&gt;"",OR($M1311&lt;=0,$N1311&lt;=0)),AND($P1311&lt;&gt;"",$Q1311&lt;&gt;"",OR($P1311&lt;=0,$Q1311&lt;=0)),AND($S1311&lt;&gt;"",$T1311&lt;&gt;"",OR($S1311&lt;=0,$T1311&lt;=0)),AND($V1311&lt;&gt;"",$W1311&lt;&gt;"",OR($V1311&lt;=0,$W1311&lt;=0))),"Revise os valores informados: valor unitário e quantidade devem ser maiores que zero.",IF(OR(AND($G1311="",$H1311&lt;&gt;""),AND($G1311&lt;&gt;"",$H1311=""),AND($J1311="",$K1311&lt;&gt;""),AND($J1311&lt;&gt;"",$K1311=""),AND($M1311="",$N1311&lt;&gt;""),AND($M1311&lt;&gt;"",$N1311=""),AND($P1311="",$Q1311&lt;&gt;""),AND($P1311&lt;&gt;"",$Q1311=""),AND($S1311="",$T1311&lt;&gt;""),AND($S1311&lt;&gt;"",$T1311=""),AND($V1311="",$W1311&lt;&gt;""),AND($V1311&lt;&gt;"",$W1311="")),"Há ano preenchido parcialmente: "&amp;TRIM(IF(AND($G1311="",$H1311&lt;&gt;""),"Ano 1 (falta valor unitário); ","")&amp;IF(AND($G1311&lt;&gt;"",$H1311=""),"Ano 1 (falta quantidade); ","")&amp;IF(AND($J1311="",$K1311&lt;&gt;""),"Ano 2 (falta valor unitário); ","")&amp;IF(AND($J1311&lt;&gt;"",$K1311=""),"Ano 2 (falta quantidade); ","")&amp;IF(AND($M1311="",$N1311&lt;&gt;""),"Ano 3 (falta valor unitário); ","")&amp;IF(AND($M1311&lt;&gt;"",$N1311=""),"Ano 3 (falta quantidade); ","")&amp;IF(AND($P1311="",$Q1311&lt;&gt;""),"Ano 4 (falta valor unitário); ","")&amp;IF(AND($P1311&lt;&gt;"",$Q1311=""),"Ano 4 (falta quantidade); ","")&amp;IF(AND($S1311="",$T1311&lt;&gt;""),"Ano 5 (falta valor unitário); ","")&amp;IF(AND($S1311&lt;&gt;"",$T1311=""),"Ano 5 (falta quantidade); ","")&amp;IF(AND($V1311="",$W1311&lt;&gt;""),"Ano 6 (falta valor unitário); ","")&amp;IF(AND($V1311&lt;&gt;"",$W1311=""),"Ano 6 (falta quantidade); ","")), IF(NOT(OR(AND($G1311&lt;&gt;"",$H1311&lt;&gt;""),AND($J1311&lt;&gt;"",$K1311&lt;&gt;""),AND($M1311&lt;&gt;"",$N1311&lt;&gt;""),AND($P1311&lt;&gt;"",$Q1311&lt;&gt;""),AND($S1311&lt;&gt;"",$T1311&lt;&gt;""),AND($V1311&lt;&gt;"",$W1311&lt;&gt;""))),"Informe pelo menos um ano completo com valor unitário e quantidade.",IF(AND($C1311&lt;&gt;"",$E1311&lt;&gt;"",LEFT(TRIM($C1311),1)&lt;&gt;LEFT(TRIM($E1311),1)),"Categoria e tipo estão incompatíveis.",IF(IF(OR($E1311="",$F1311=""),FALSE(),IFERROR(COUNTIF(INDIRECT("UNITS_"&amp;SUBSTITUTE(LEFT($E1311,FIND(" ",$E1311&amp;" ")-1),".","_")),$F1311)=0,TRUE())),"Unidade incompatível com o tipo selecionado.",IF(OR(AND(ISNUMBER(SEARCH("comunic",LOWER($B1311))),LEFT($E1311,3)&lt;&gt;"4.4"),AND(ISNUMBER(SEARCH("monitor",LOWER($B1311))),NOT(OR(LEFT($E1311,3)="1.5",LEFT($E1311,3)="2.5")))),"Revise a classificação do item conforme as regras de preenchimento.",IF(AND($B1311&lt;&gt;"",OR(ISNUMBER(SEARCH("outro",LOWER($B1311))),ISNUMBER(SEARCH("divers",LOWER($B1311))),ISNUMBER(SEARCH("kit",LOWER($B1311))),ISNUMBER(SEARCH("ferrament",LOWER($B1311))),ISNUMBER(SEARCH("epi",LOWER($B1311)))),NOT(OR($Z1311&lt;&gt;"",$AA1311&lt;&gt;""))),"Descrição muito genérica: detalhe melhor o item e registre o racional no memorial ou em anexo.",IF(AND($Y1311=0,$B1311&lt;&gt;"",OR($G1311&lt;&gt;"",$H1311&lt;&gt;"",$J1311&lt;&gt;"",$K1311&lt;&gt;"",$M1311&lt;&gt;"",$N1311&lt;&gt;"",$P1311&lt;&gt;"",$Q1311&lt;&gt;"",$S1311&lt;&gt;"",$T1311&lt;&gt;"",$V1311&lt;&gt;"",$W1311&lt;&gt;"")),"O item possui dados lançados, mas o total está zerado. Revise os valores informados.","")))))))))))))))</f>
        <v/>
      </c>
    </row>
    <row r="1312" spans="1:35" ht="14.25" customHeight="1" x14ac:dyDescent="0.25">
      <c r="A1312" s="57" t="str">
        <f t="shared" si="260"/>
        <v/>
      </c>
      <c r="B1312" s="58"/>
      <c r="C1312" s="58"/>
      <c r="D1312" s="58"/>
      <c r="E1312" s="58"/>
      <c r="F1312" s="58"/>
      <c r="G1312" s="269"/>
      <c r="H1312" s="59"/>
      <c r="I1312" s="273">
        <f t="shared" si="261"/>
        <v>0</v>
      </c>
      <c r="J1312" s="269"/>
      <c r="K1312" s="59"/>
      <c r="L1312" s="270">
        <f t="shared" si="262"/>
        <v>0</v>
      </c>
      <c r="M1312" s="269"/>
      <c r="N1312" s="59"/>
      <c r="O1312" s="270">
        <f t="shared" si="263"/>
        <v>0</v>
      </c>
      <c r="P1312" s="269"/>
      <c r="Q1312" s="59"/>
      <c r="R1312" s="271">
        <f t="shared" si="264"/>
        <v>0</v>
      </c>
      <c r="S1312" s="269"/>
      <c r="T1312" s="59"/>
      <c r="U1312" s="270">
        <f t="shared" si="265"/>
        <v>0</v>
      </c>
      <c r="V1312" s="269"/>
      <c r="W1312" s="59"/>
      <c r="X1312" s="270">
        <f t="shared" si="266"/>
        <v>0</v>
      </c>
      <c r="Y1312" s="270">
        <f t="shared" si="267"/>
        <v>0</v>
      </c>
      <c r="Z1312" s="58"/>
      <c r="AA1312" s="58"/>
      <c r="AB1312" s="60" t="str">
        <f t="shared" si="268"/>
        <v/>
      </c>
      <c r="AC1312" s="21" t="b">
        <f t="shared" si="269"/>
        <v>0</v>
      </c>
      <c r="AD1312" s="21" t="b">
        <f t="shared" si="270"/>
        <v>0</v>
      </c>
      <c r="AE1312" s="21" t="b">
        <f t="shared" si="271"/>
        <v>0</v>
      </c>
      <c r="AF1312" s="21" t="b">
        <f ca="1">OR(AND($AC1312,NOT($AD1312)),AND($AC1312,OR(AND($G1312="",$H1312&lt;&gt;""),AND($G1312&lt;&gt;"",$H1312=""),AND($J1312="",$K1312&lt;&gt;""),AND($J1312&lt;&gt;"",$K1312=""),AND($M1312="",$N1312&lt;&gt;""),AND($M1312&lt;&gt;"",$N1312=""),AND($P1312="",$Q1312&lt;&gt;""),AND($P1312&lt;&gt;"",$Q1312=""),AND($S1312="",$T1312&lt;&gt;""),AND($S1312&lt;&gt;"",$T1312=""),AND($V1312="",$W1312&lt;&gt;""),AND($V1312&lt;&gt;"",$W1312=""))),AND($C1312&lt;&gt;"",$E1312&lt;&gt;"",LEFT(TRIM($C1312),1)&lt;&gt;LEFT(TRIM($E1312),1)),IF(OR($E1312="",$F1312=""),FALSE(),IFERROR(COUNTIF(INDIRECT("UNITS_"&amp;SUBSTITUTE(LEFT($E1312,FIND(" ",$E1312&amp;" ")-1),".","_")),$F1312)=0,TRUE())),AND($B1312&lt;&gt;"",OR(ISNUMBER(SEARCH("outro",LOWER($B1312))),ISNUMBER(SEARCH("divers",LOWER($B1312))),ISNUMBER(SEARCH("etc",LOWER($B1312))))),OR(AND(ISNUMBER(SEARCH("comunic",LOWER($B1312))),LEFT($E1312,3)&lt;&gt;"4.4"),AND(ISNUMBER(SEARCH("monitor",LOWER($B1312))),NOT(OR(LEFT($E1312,3)="1.5",LEFT($E1312,3)="2.5")))),AND($B1312&lt;&gt;"",OR(LEFT($C1312,1)="1",LEFT($C1312,1)="2"),$D1312=""),AND($D1312&lt;&gt;"",NOT(OR(LEFT($C1312,1)="1",LEFT($C1312,1)="2"))),AND($D1312&lt;&gt;"",COUNTIF(' PROJETO'!$B$14:$B$16,$D1312)=0),IF($D1312="",FALSE(),IF(COUNTIF(' PROJETO'!$B$14:$B$16,$D1312)=0,FALSE(),IFERROR(INDEX(' PROJETO'!$C$14:$C$16,MATCH($D1312,' PROJETO'!$B$14:$B$16,0))&lt;&gt;"Sim",FALSE()))))</f>
        <v>0</v>
      </c>
      <c r="AG1312" s="21" t="b">
        <f>AND($AC1312,$Y1312&gt;'CONFG.  LISTAS'!$F$4,$Z1312="",$AA1312="")</f>
        <v>0</v>
      </c>
      <c r="AH1312" s="21" t="str">
        <f t="shared" si="272"/>
        <v/>
      </c>
      <c r="AI1312" s="43" t="str">
        <f ca="1">IF(NOT($AC1312),"",IF(OR($B1312="",$C1312="",$E1312="",$F1312=""),"Preencha descrição, categoria, tipo e unidade.",IF(AND($B1312&lt;&gt;"",OR(LEFT($C1312,1)="1",LEFT($C1312,1)="2"),$D1312=""),"Informe a prática de restauração para itens diretos.",IF(AND($D1312&lt;&gt;"",NOT(OR(LEFT($C1312,1)="1",LEFT($C1312,1)="2"))),"Custos indiretos não devem pertencer a uma prática específica.",IF(AND($D1312&lt;&gt;"",COUNTIF(' PROJETO'!$B$14:$B$16,$D1312)=0),"Prática de restauração inválida ou não cadastrada.",IF(IF($D1312="",FALSE(),IF(COUNTIF(' PROJETO'!$B$14:$B$16,$D1312)=0,FALSE(),IFERROR(INDEX(' PROJETO'!$C$14:$C$16,MATCH($D1312,' PROJETO'!$B$14:$B$16,0))&lt;&gt;"Sim",FALSE()))),"A prática informada no item não foi selecionada na aba Projeto.",IF(AND(MAX($I1312,$L1312,$O1312,$R1312,$U1312,$X1312)&gt;'CONFG.  LISTAS'!$F$4,NOT(OR($Z1312&lt;&gt;"",$AA1312&lt;&gt;""))),"Memorial de cálculo ou anexo obrigatório não informado para item acima do limite.",IF(OR(AND($G1312&lt;&gt;"",$H1312&lt;&gt;"",OR($G1312&lt;=0,$H1312&lt;=0)),AND($J1312&lt;&gt;"",$K1312&lt;&gt;"",OR($J1312&lt;=0,$K1312&lt;=0)),AND($M1312&lt;&gt;"",$N1312&lt;&gt;"",OR($M1312&lt;=0,$N1312&lt;=0)),AND($P1312&lt;&gt;"",$Q1312&lt;&gt;"",OR($P1312&lt;=0,$Q1312&lt;=0)),AND($S1312&lt;&gt;"",$T1312&lt;&gt;"",OR($S1312&lt;=0,$T1312&lt;=0)),AND($V1312&lt;&gt;"",$W1312&lt;&gt;"",OR($V1312&lt;=0,$W1312&lt;=0))),"Revise os valores informados: valor unitário e quantidade devem ser maiores que zero.",IF(OR(AND($G1312="",$H1312&lt;&gt;""),AND($G1312&lt;&gt;"",$H1312=""),AND($J1312="",$K1312&lt;&gt;""),AND($J1312&lt;&gt;"",$K1312=""),AND($M1312="",$N1312&lt;&gt;""),AND($M1312&lt;&gt;"",$N1312=""),AND($P1312="",$Q1312&lt;&gt;""),AND($P1312&lt;&gt;"",$Q1312=""),AND($S1312="",$T1312&lt;&gt;""),AND($S1312&lt;&gt;"",$T1312=""),AND($V1312="",$W1312&lt;&gt;""),AND($V1312&lt;&gt;"",$W1312="")),"Há ano preenchido parcialmente: "&amp;TRIM(IF(AND($G1312="",$H1312&lt;&gt;""),"Ano 1 (falta valor unitário); ","")&amp;IF(AND($G1312&lt;&gt;"",$H1312=""),"Ano 1 (falta quantidade); ","")&amp;IF(AND($J1312="",$K1312&lt;&gt;""),"Ano 2 (falta valor unitário); ","")&amp;IF(AND($J1312&lt;&gt;"",$K1312=""),"Ano 2 (falta quantidade); ","")&amp;IF(AND($M1312="",$N1312&lt;&gt;""),"Ano 3 (falta valor unitário); ","")&amp;IF(AND($M1312&lt;&gt;"",$N1312=""),"Ano 3 (falta quantidade); ","")&amp;IF(AND($P1312="",$Q1312&lt;&gt;""),"Ano 4 (falta valor unitário); ","")&amp;IF(AND($P1312&lt;&gt;"",$Q1312=""),"Ano 4 (falta quantidade); ","")&amp;IF(AND($S1312="",$T1312&lt;&gt;""),"Ano 5 (falta valor unitário); ","")&amp;IF(AND($S1312&lt;&gt;"",$T1312=""),"Ano 5 (falta quantidade); ","")&amp;IF(AND($V1312="",$W1312&lt;&gt;""),"Ano 6 (falta valor unitário); ","")&amp;IF(AND($V1312&lt;&gt;"",$W1312=""),"Ano 6 (falta quantidade); ","")), IF(NOT(OR(AND($G1312&lt;&gt;"",$H1312&lt;&gt;""),AND($J1312&lt;&gt;"",$K1312&lt;&gt;""),AND($M1312&lt;&gt;"",$N1312&lt;&gt;""),AND($P1312&lt;&gt;"",$Q1312&lt;&gt;""),AND($S1312&lt;&gt;"",$T1312&lt;&gt;""),AND($V1312&lt;&gt;"",$W1312&lt;&gt;""))),"Informe pelo menos um ano completo com valor unitário e quantidade.",IF(AND($C1312&lt;&gt;"",$E1312&lt;&gt;"",LEFT(TRIM($C1312),1)&lt;&gt;LEFT(TRIM($E1312),1)),"Categoria e tipo estão incompatíveis.",IF(IF(OR($E1312="",$F1312=""),FALSE(),IFERROR(COUNTIF(INDIRECT("UNITS_"&amp;SUBSTITUTE(LEFT($E1312,FIND(" ",$E1312&amp;" ")-1),".","_")),$F1312)=0,TRUE())),"Unidade incompatível com o tipo selecionado.",IF(OR(AND(ISNUMBER(SEARCH("comunic",LOWER($B1312))),LEFT($E1312,3)&lt;&gt;"4.4"),AND(ISNUMBER(SEARCH("monitor",LOWER($B1312))),NOT(OR(LEFT($E1312,3)="1.5",LEFT($E1312,3)="2.5")))),"Revise a classificação do item conforme as regras de preenchimento.",IF(AND($B1312&lt;&gt;"",OR(ISNUMBER(SEARCH("outro",LOWER($B1312))),ISNUMBER(SEARCH("divers",LOWER($B1312))),ISNUMBER(SEARCH("kit",LOWER($B1312))),ISNUMBER(SEARCH("ferrament",LOWER($B1312))),ISNUMBER(SEARCH("epi",LOWER($B1312)))),NOT(OR($Z1312&lt;&gt;"",$AA1312&lt;&gt;""))),"Descrição muito genérica: detalhe melhor o item e registre o racional no memorial ou em anexo.",IF(AND($Y1312=0,$B1312&lt;&gt;"",OR($G1312&lt;&gt;"",$H1312&lt;&gt;"",$J1312&lt;&gt;"",$K1312&lt;&gt;"",$M1312&lt;&gt;"",$N1312&lt;&gt;"",$P1312&lt;&gt;"",$Q1312&lt;&gt;"",$S1312&lt;&gt;"",$T1312&lt;&gt;"",$V1312&lt;&gt;"",$W1312&lt;&gt;"")),"O item possui dados lançados, mas o total está zerado. Revise os valores informados.","")))))))))))))))</f>
        <v/>
      </c>
    </row>
    <row r="1313" spans="1:35" ht="14.25" customHeight="1" x14ac:dyDescent="0.25">
      <c r="A1313" s="57" t="str">
        <f t="shared" si="260"/>
        <v/>
      </c>
      <c r="B1313" s="61"/>
      <c r="C1313" s="61"/>
      <c r="D1313" s="58"/>
      <c r="E1313" s="61"/>
      <c r="F1313" s="61"/>
      <c r="G1313" s="272"/>
      <c r="H1313" s="62"/>
      <c r="I1313" s="273">
        <f t="shared" si="261"/>
        <v>0</v>
      </c>
      <c r="J1313" s="272"/>
      <c r="K1313" s="62"/>
      <c r="L1313" s="270">
        <f t="shared" si="262"/>
        <v>0</v>
      </c>
      <c r="M1313" s="272"/>
      <c r="N1313" s="62"/>
      <c r="O1313" s="270">
        <f t="shared" si="263"/>
        <v>0</v>
      </c>
      <c r="P1313" s="272"/>
      <c r="Q1313" s="62"/>
      <c r="R1313" s="271">
        <f t="shared" si="264"/>
        <v>0</v>
      </c>
      <c r="S1313" s="272"/>
      <c r="T1313" s="62"/>
      <c r="U1313" s="270">
        <f t="shared" si="265"/>
        <v>0</v>
      </c>
      <c r="V1313" s="272"/>
      <c r="W1313" s="62"/>
      <c r="X1313" s="270">
        <f t="shared" si="266"/>
        <v>0</v>
      </c>
      <c r="Y1313" s="270">
        <f t="shared" si="267"/>
        <v>0</v>
      </c>
      <c r="Z1313" s="61"/>
      <c r="AA1313" s="61"/>
      <c r="AB1313" s="60" t="str">
        <f t="shared" si="268"/>
        <v/>
      </c>
      <c r="AC1313" s="21" t="b">
        <f t="shared" si="269"/>
        <v>0</v>
      </c>
      <c r="AD1313" s="21" t="b">
        <f t="shared" si="270"/>
        <v>0</v>
      </c>
      <c r="AE1313" s="21" t="b">
        <f t="shared" si="271"/>
        <v>0</v>
      </c>
      <c r="AF1313" s="21" t="b">
        <f ca="1">OR(AND($AC1313,NOT($AD1313)),AND($AC1313,OR(AND($G1313="",$H1313&lt;&gt;""),AND($G1313&lt;&gt;"",$H1313=""),AND($J1313="",$K1313&lt;&gt;""),AND($J1313&lt;&gt;"",$K1313=""),AND($M1313="",$N1313&lt;&gt;""),AND($M1313&lt;&gt;"",$N1313=""),AND($P1313="",$Q1313&lt;&gt;""),AND($P1313&lt;&gt;"",$Q1313=""),AND($S1313="",$T1313&lt;&gt;""),AND($S1313&lt;&gt;"",$T1313=""),AND($V1313="",$W1313&lt;&gt;""),AND($V1313&lt;&gt;"",$W1313=""))),AND($C1313&lt;&gt;"",$E1313&lt;&gt;"",LEFT(TRIM($C1313),1)&lt;&gt;LEFT(TRIM($E1313),1)),IF(OR($E1313="",$F1313=""),FALSE(),IFERROR(COUNTIF(INDIRECT("UNITS_"&amp;SUBSTITUTE(LEFT($E1313,FIND(" ",$E1313&amp;" ")-1),".","_")),$F1313)=0,TRUE())),AND($B1313&lt;&gt;"",OR(ISNUMBER(SEARCH("outro",LOWER($B1313))),ISNUMBER(SEARCH("divers",LOWER($B1313))),ISNUMBER(SEARCH("etc",LOWER($B1313))))),OR(AND(ISNUMBER(SEARCH("comunic",LOWER($B1313))),LEFT($E1313,3)&lt;&gt;"4.4"),AND(ISNUMBER(SEARCH("monitor",LOWER($B1313))),NOT(OR(LEFT($E1313,3)="1.5",LEFT($E1313,3)="2.5")))),AND($B1313&lt;&gt;"",OR(LEFT($C1313,1)="1",LEFT($C1313,1)="2"),$D1313=""),AND($D1313&lt;&gt;"",NOT(OR(LEFT($C1313,1)="1",LEFT($C1313,1)="2"))),AND($D1313&lt;&gt;"",COUNTIF(' PROJETO'!$B$14:$B$16,$D1313)=0),IF($D1313="",FALSE(),IF(COUNTIF(' PROJETO'!$B$14:$B$16,$D1313)=0,FALSE(),IFERROR(INDEX(' PROJETO'!$C$14:$C$16,MATCH($D1313,' PROJETO'!$B$14:$B$16,0))&lt;&gt;"Sim",FALSE()))))</f>
        <v>0</v>
      </c>
      <c r="AG1313" s="21" t="b">
        <f>AND($AC1313,$Y1313&gt;'CONFG.  LISTAS'!$F$4,$Z1313="",$AA1313="")</f>
        <v>0</v>
      </c>
      <c r="AH1313" s="21" t="str">
        <f t="shared" si="272"/>
        <v/>
      </c>
      <c r="AI1313" s="43" t="str">
        <f ca="1">IF(NOT($AC1313),"",IF(OR($B1313="",$C1313="",$E1313="",$F1313=""),"Preencha descrição, categoria, tipo e unidade.",IF(AND($B1313&lt;&gt;"",OR(LEFT($C1313,1)="1",LEFT($C1313,1)="2"),$D1313=""),"Informe a prática de restauração para itens diretos.",IF(AND($D1313&lt;&gt;"",NOT(OR(LEFT($C1313,1)="1",LEFT($C1313,1)="2"))),"Custos indiretos não devem pertencer a uma prática específica.",IF(AND($D1313&lt;&gt;"",COUNTIF(' PROJETO'!$B$14:$B$16,$D1313)=0),"Prática de restauração inválida ou não cadastrada.",IF(IF($D1313="",FALSE(),IF(COUNTIF(' PROJETO'!$B$14:$B$16,$D1313)=0,FALSE(),IFERROR(INDEX(' PROJETO'!$C$14:$C$16,MATCH($D1313,' PROJETO'!$B$14:$B$16,0))&lt;&gt;"Sim",FALSE()))),"A prática informada no item não foi selecionada na aba Projeto.",IF(AND(MAX($I1313,$L1313,$O1313,$R1313,$U1313,$X1313)&gt;'CONFG.  LISTAS'!$F$4,NOT(OR($Z1313&lt;&gt;"",$AA1313&lt;&gt;""))),"Memorial de cálculo ou anexo obrigatório não informado para item acima do limite.",IF(OR(AND($G1313&lt;&gt;"",$H1313&lt;&gt;"",OR($G1313&lt;=0,$H1313&lt;=0)),AND($J1313&lt;&gt;"",$K1313&lt;&gt;"",OR($J1313&lt;=0,$K1313&lt;=0)),AND($M1313&lt;&gt;"",$N1313&lt;&gt;"",OR($M1313&lt;=0,$N1313&lt;=0)),AND($P1313&lt;&gt;"",$Q1313&lt;&gt;"",OR($P1313&lt;=0,$Q1313&lt;=0)),AND($S1313&lt;&gt;"",$T1313&lt;&gt;"",OR($S1313&lt;=0,$T1313&lt;=0)),AND($V1313&lt;&gt;"",$W1313&lt;&gt;"",OR($V1313&lt;=0,$W1313&lt;=0))),"Revise os valores informados: valor unitário e quantidade devem ser maiores que zero.",IF(OR(AND($G1313="",$H1313&lt;&gt;""),AND($G1313&lt;&gt;"",$H1313=""),AND($J1313="",$K1313&lt;&gt;""),AND($J1313&lt;&gt;"",$K1313=""),AND($M1313="",$N1313&lt;&gt;""),AND($M1313&lt;&gt;"",$N1313=""),AND($P1313="",$Q1313&lt;&gt;""),AND($P1313&lt;&gt;"",$Q1313=""),AND($S1313="",$T1313&lt;&gt;""),AND($S1313&lt;&gt;"",$T1313=""),AND($V1313="",$W1313&lt;&gt;""),AND($V1313&lt;&gt;"",$W1313="")),"Há ano preenchido parcialmente: "&amp;TRIM(IF(AND($G1313="",$H1313&lt;&gt;""),"Ano 1 (falta valor unitário); ","")&amp;IF(AND($G1313&lt;&gt;"",$H1313=""),"Ano 1 (falta quantidade); ","")&amp;IF(AND($J1313="",$K1313&lt;&gt;""),"Ano 2 (falta valor unitário); ","")&amp;IF(AND($J1313&lt;&gt;"",$K1313=""),"Ano 2 (falta quantidade); ","")&amp;IF(AND($M1313="",$N1313&lt;&gt;""),"Ano 3 (falta valor unitário); ","")&amp;IF(AND($M1313&lt;&gt;"",$N1313=""),"Ano 3 (falta quantidade); ","")&amp;IF(AND($P1313="",$Q1313&lt;&gt;""),"Ano 4 (falta valor unitário); ","")&amp;IF(AND($P1313&lt;&gt;"",$Q1313=""),"Ano 4 (falta quantidade); ","")&amp;IF(AND($S1313="",$T1313&lt;&gt;""),"Ano 5 (falta valor unitário); ","")&amp;IF(AND($S1313&lt;&gt;"",$T1313=""),"Ano 5 (falta quantidade); ","")&amp;IF(AND($V1313="",$W1313&lt;&gt;""),"Ano 6 (falta valor unitário); ","")&amp;IF(AND($V1313&lt;&gt;"",$W1313=""),"Ano 6 (falta quantidade); ","")), IF(NOT(OR(AND($G1313&lt;&gt;"",$H1313&lt;&gt;""),AND($J1313&lt;&gt;"",$K1313&lt;&gt;""),AND($M1313&lt;&gt;"",$N1313&lt;&gt;""),AND($P1313&lt;&gt;"",$Q1313&lt;&gt;""),AND($S1313&lt;&gt;"",$T1313&lt;&gt;""),AND($V1313&lt;&gt;"",$W1313&lt;&gt;""))),"Informe pelo menos um ano completo com valor unitário e quantidade.",IF(AND($C1313&lt;&gt;"",$E1313&lt;&gt;"",LEFT(TRIM($C1313),1)&lt;&gt;LEFT(TRIM($E1313),1)),"Categoria e tipo estão incompatíveis.",IF(IF(OR($E1313="",$F1313=""),FALSE(),IFERROR(COUNTIF(INDIRECT("UNITS_"&amp;SUBSTITUTE(LEFT($E1313,FIND(" ",$E1313&amp;" ")-1),".","_")),$F1313)=0,TRUE())),"Unidade incompatível com o tipo selecionado.",IF(OR(AND(ISNUMBER(SEARCH("comunic",LOWER($B1313))),LEFT($E1313,3)&lt;&gt;"4.4"),AND(ISNUMBER(SEARCH("monitor",LOWER($B1313))),NOT(OR(LEFT($E1313,3)="1.5",LEFT($E1313,3)="2.5")))),"Revise a classificação do item conforme as regras de preenchimento.",IF(AND($B1313&lt;&gt;"",OR(ISNUMBER(SEARCH("outro",LOWER($B1313))),ISNUMBER(SEARCH("divers",LOWER($B1313))),ISNUMBER(SEARCH("kit",LOWER($B1313))),ISNUMBER(SEARCH("ferrament",LOWER($B1313))),ISNUMBER(SEARCH("epi",LOWER($B1313)))),NOT(OR($Z1313&lt;&gt;"",$AA1313&lt;&gt;""))),"Descrição muito genérica: detalhe melhor o item e registre o racional no memorial ou em anexo.",IF(AND($Y1313=0,$B1313&lt;&gt;"",OR($G1313&lt;&gt;"",$H1313&lt;&gt;"",$J1313&lt;&gt;"",$K1313&lt;&gt;"",$M1313&lt;&gt;"",$N1313&lt;&gt;"",$P1313&lt;&gt;"",$Q1313&lt;&gt;"",$S1313&lt;&gt;"",$T1313&lt;&gt;"",$V1313&lt;&gt;"",$W1313&lt;&gt;"")),"O item possui dados lançados, mas o total está zerado. Revise os valores informados.","")))))))))))))))</f>
        <v/>
      </c>
    </row>
    <row r="1314" spans="1:35" ht="14.25" customHeight="1" x14ac:dyDescent="0.25">
      <c r="A1314" s="57" t="str">
        <f t="shared" si="260"/>
        <v/>
      </c>
      <c r="B1314" s="58"/>
      <c r="C1314" s="58"/>
      <c r="D1314" s="58"/>
      <c r="E1314" s="58"/>
      <c r="F1314" s="58"/>
      <c r="G1314" s="269"/>
      <c r="H1314" s="59"/>
      <c r="I1314" s="273">
        <f t="shared" si="261"/>
        <v>0</v>
      </c>
      <c r="J1314" s="269"/>
      <c r="K1314" s="59"/>
      <c r="L1314" s="270">
        <f t="shared" si="262"/>
        <v>0</v>
      </c>
      <c r="M1314" s="269"/>
      <c r="N1314" s="59"/>
      <c r="O1314" s="270">
        <f t="shared" si="263"/>
        <v>0</v>
      </c>
      <c r="P1314" s="269"/>
      <c r="Q1314" s="59"/>
      <c r="R1314" s="271">
        <f t="shared" si="264"/>
        <v>0</v>
      </c>
      <c r="S1314" s="269"/>
      <c r="T1314" s="59"/>
      <c r="U1314" s="270">
        <f t="shared" si="265"/>
        <v>0</v>
      </c>
      <c r="V1314" s="269"/>
      <c r="W1314" s="59"/>
      <c r="X1314" s="270">
        <f t="shared" si="266"/>
        <v>0</v>
      </c>
      <c r="Y1314" s="270">
        <f t="shared" si="267"/>
        <v>0</v>
      </c>
      <c r="Z1314" s="58"/>
      <c r="AA1314" s="58"/>
      <c r="AB1314" s="60" t="str">
        <f t="shared" si="268"/>
        <v/>
      </c>
      <c r="AC1314" s="21" t="b">
        <f t="shared" si="269"/>
        <v>0</v>
      </c>
      <c r="AD1314" s="21" t="b">
        <f t="shared" si="270"/>
        <v>0</v>
      </c>
      <c r="AE1314" s="21" t="b">
        <f t="shared" si="271"/>
        <v>0</v>
      </c>
      <c r="AF1314" s="21" t="b">
        <f ca="1">OR(AND($AC1314,NOT($AD1314)),AND($AC1314,OR(AND($G1314="",$H1314&lt;&gt;""),AND($G1314&lt;&gt;"",$H1314=""),AND($J1314="",$K1314&lt;&gt;""),AND($J1314&lt;&gt;"",$K1314=""),AND($M1314="",$N1314&lt;&gt;""),AND($M1314&lt;&gt;"",$N1314=""),AND($P1314="",$Q1314&lt;&gt;""),AND($P1314&lt;&gt;"",$Q1314=""),AND($S1314="",$T1314&lt;&gt;""),AND($S1314&lt;&gt;"",$T1314=""),AND($V1314="",$W1314&lt;&gt;""),AND($V1314&lt;&gt;"",$W1314=""))),AND($C1314&lt;&gt;"",$E1314&lt;&gt;"",LEFT(TRIM($C1314),1)&lt;&gt;LEFT(TRIM($E1314),1)),IF(OR($E1314="",$F1314=""),FALSE(),IFERROR(COUNTIF(INDIRECT("UNITS_"&amp;SUBSTITUTE(LEFT($E1314,FIND(" ",$E1314&amp;" ")-1),".","_")),$F1314)=0,TRUE())),AND($B1314&lt;&gt;"",OR(ISNUMBER(SEARCH("outro",LOWER($B1314))),ISNUMBER(SEARCH("divers",LOWER($B1314))),ISNUMBER(SEARCH("etc",LOWER($B1314))))),OR(AND(ISNUMBER(SEARCH("comunic",LOWER($B1314))),LEFT($E1314,3)&lt;&gt;"4.4"),AND(ISNUMBER(SEARCH("monitor",LOWER($B1314))),NOT(OR(LEFT($E1314,3)="1.5",LEFT($E1314,3)="2.5")))),AND($B1314&lt;&gt;"",OR(LEFT($C1314,1)="1",LEFT($C1314,1)="2"),$D1314=""),AND($D1314&lt;&gt;"",NOT(OR(LEFT($C1314,1)="1",LEFT($C1314,1)="2"))),AND($D1314&lt;&gt;"",COUNTIF(' PROJETO'!$B$14:$B$16,$D1314)=0),IF($D1314="",FALSE(),IF(COUNTIF(' PROJETO'!$B$14:$B$16,$D1314)=0,FALSE(),IFERROR(INDEX(' PROJETO'!$C$14:$C$16,MATCH($D1314,' PROJETO'!$B$14:$B$16,0))&lt;&gt;"Sim",FALSE()))))</f>
        <v>0</v>
      </c>
      <c r="AG1314" s="21" t="b">
        <f>AND($AC1314,$Y1314&gt;'CONFG.  LISTAS'!$F$4,$Z1314="",$AA1314="")</f>
        <v>0</v>
      </c>
      <c r="AH1314" s="21" t="str">
        <f t="shared" si="272"/>
        <v/>
      </c>
      <c r="AI1314" s="43" t="str">
        <f ca="1">IF(NOT($AC1314),"",IF(OR($B1314="",$C1314="",$E1314="",$F1314=""),"Preencha descrição, categoria, tipo e unidade.",IF(AND($B1314&lt;&gt;"",OR(LEFT($C1314,1)="1",LEFT($C1314,1)="2"),$D1314=""),"Informe a prática de restauração para itens diretos.",IF(AND($D1314&lt;&gt;"",NOT(OR(LEFT($C1314,1)="1",LEFT($C1314,1)="2"))),"Custos indiretos não devem pertencer a uma prática específica.",IF(AND($D1314&lt;&gt;"",COUNTIF(' PROJETO'!$B$14:$B$16,$D1314)=0),"Prática de restauração inválida ou não cadastrada.",IF(IF($D1314="",FALSE(),IF(COUNTIF(' PROJETO'!$B$14:$B$16,$D1314)=0,FALSE(),IFERROR(INDEX(' PROJETO'!$C$14:$C$16,MATCH($D1314,' PROJETO'!$B$14:$B$16,0))&lt;&gt;"Sim",FALSE()))),"A prática informada no item não foi selecionada na aba Projeto.",IF(AND(MAX($I1314,$L1314,$O1314,$R1314,$U1314,$X1314)&gt;'CONFG.  LISTAS'!$F$4,NOT(OR($Z1314&lt;&gt;"",$AA1314&lt;&gt;""))),"Memorial de cálculo ou anexo obrigatório não informado para item acima do limite.",IF(OR(AND($G1314&lt;&gt;"",$H1314&lt;&gt;"",OR($G1314&lt;=0,$H1314&lt;=0)),AND($J1314&lt;&gt;"",$K1314&lt;&gt;"",OR($J1314&lt;=0,$K1314&lt;=0)),AND($M1314&lt;&gt;"",$N1314&lt;&gt;"",OR($M1314&lt;=0,$N1314&lt;=0)),AND($P1314&lt;&gt;"",$Q1314&lt;&gt;"",OR($P1314&lt;=0,$Q1314&lt;=0)),AND($S1314&lt;&gt;"",$T1314&lt;&gt;"",OR($S1314&lt;=0,$T1314&lt;=0)),AND($V1314&lt;&gt;"",$W1314&lt;&gt;"",OR($V1314&lt;=0,$W1314&lt;=0))),"Revise os valores informados: valor unitário e quantidade devem ser maiores que zero.",IF(OR(AND($G1314="",$H1314&lt;&gt;""),AND($G1314&lt;&gt;"",$H1314=""),AND($J1314="",$K1314&lt;&gt;""),AND($J1314&lt;&gt;"",$K1314=""),AND($M1314="",$N1314&lt;&gt;""),AND($M1314&lt;&gt;"",$N1314=""),AND($P1314="",$Q1314&lt;&gt;""),AND($P1314&lt;&gt;"",$Q1314=""),AND($S1314="",$T1314&lt;&gt;""),AND($S1314&lt;&gt;"",$T1314=""),AND($V1314="",$W1314&lt;&gt;""),AND($V1314&lt;&gt;"",$W1314="")),"Há ano preenchido parcialmente: "&amp;TRIM(IF(AND($G1314="",$H1314&lt;&gt;""),"Ano 1 (falta valor unitário); ","")&amp;IF(AND($G1314&lt;&gt;"",$H1314=""),"Ano 1 (falta quantidade); ","")&amp;IF(AND($J1314="",$K1314&lt;&gt;""),"Ano 2 (falta valor unitário); ","")&amp;IF(AND($J1314&lt;&gt;"",$K1314=""),"Ano 2 (falta quantidade); ","")&amp;IF(AND($M1314="",$N1314&lt;&gt;""),"Ano 3 (falta valor unitário); ","")&amp;IF(AND($M1314&lt;&gt;"",$N1314=""),"Ano 3 (falta quantidade); ","")&amp;IF(AND($P1314="",$Q1314&lt;&gt;""),"Ano 4 (falta valor unitário); ","")&amp;IF(AND($P1314&lt;&gt;"",$Q1314=""),"Ano 4 (falta quantidade); ","")&amp;IF(AND($S1314="",$T1314&lt;&gt;""),"Ano 5 (falta valor unitário); ","")&amp;IF(AND($S1314&lt;&gt;"",$T1314=""),"Ano 5 (falta quantidade); ","")&amp;IF(AND($V1314="",$W1314&lt;&gt;""),"Ano 6 (falta valor unitário); ","")&amp;IF(AND($V1314&lt;&gt;"",$W1314=""),"Ano 6 (falta quantidade); ","")), IF(NOT(OR(AND($G1314&lt;&gt;"",$H1314&lt;&gt;""),AND($J1314&lt;&gt;"",$K1314&lt;&gt;""),AND($M1314&lt;&gt;"",$N1314&lt;&gt;""),AND($P1314&lt;&gt;"",$Q1314&lt;&gt;""),AND($S1314&lt;&gt;"",$T1314&lt;&gt;""),AND($V1314&lt;&gt;"",$W1314&lt;&gt;""))),"Informe pelo menos um ano completo com valor unitário e quantidade.",IF(AND($C1314&lt;&gt;"",$E1314&lt;&gt;"",LEFT(TRIM($C1314),1)&lt;&gt;LEFT(TRIM($E1314),1)),"Categoria e tipo estão incompatíveis.",IF(IF(OR($E1314="",$F1314=""),FALSE(),IFERROR(COUNTIF(INDIRECT("UNITS_"&amp;SUBSTITUTE(LEFT($E1314,FIND(" ",$E1314&amp;" ")-1),".","_")),$F1314)=0,TRUE())),"Unidade incompatível com o tipo selecionado.",IF(OR(AND(ISNUMBER(SEARCH("comunic",LOWER($B1314))),LEFT($E1314,3)&lt;&gt;"4.4"),AND(ISNUMBER(SEARCH("monitor",LOWER($B1314))),NOT(OR(LEFT($E1314,3)="1.5",LEFT($E1314,3)="2.5")))),"Revise a classificação do item conforme as regras de preenchimento.",IF(AND($B1314&lt;&gt;"",OR(ISNUMBER(SEARCH("outro",LOWER($B1314))),ISNUMBER(SEARCH("divers",LOWER($B1314))),ISNUMBER(SEARCH("kit",LOWER($B1314))),ISNUMBER(SEARCH("ferrament",LOWER($B1314))),ISNUMBER(SEARCH("epi",LOWER($B1314)))),NOT(OR($Z1314&lt;&gt;"",$AA1314&lt;&gt;""))),"Descrição muito genérica: detalhe melhor o item e registre o racional no memorial ou em anexo.",IF(AND($Y1314=0,$B1314&lt;&gt;"",OR($G1314&lt;&gt;"",$H1314&lt;&gt;"",$J1314&lt;&gt;"",$K1314&lt;&gt;"",$M1314&lt;&gt;"",$N1314&lt;&gt;"",$P1314&lt;&gt;"",$Q1314&lt;&gt;"",$S1314&lt;&gt;"",$T1314&lt;&gt;"",$V1314&lt;&gt;"",$W1314&lt;&gt;"")),"O item possui dados lançados, mas o total está zerado. Revise os valores informados.","")))))))))))))))</f>
        <v/>
      </c>
    </row>
    <row r="1315" spans="1:35" ht="14.25" customHeight="1" x14ac:dyDescent="0.25">
      <c r="A1315" s="57" t="str">
        <f t="shared" si="260"/>
        <v/>
      </c>
      <c r="B1315" s="61"/>
      <c r="C1315" s="61"/>
      <c r="D1315" s="58"/>
      <c r="E1315" s="61"/>
      <c r="F1315" s="61"/>
      <c r="G1315" s="272"/>
      <c r="H1315" s="62"/>
      <c r="I1315" s="273">
        <f t="shared" si="261"/>
        <v>0</v>
      </c>
      <c r="J1315" s="272"/>
      <c r="K1315" s="62"/>
      <c r="L1315" s="270">
        <f t="shared" si="262"/>
        <v>0</v>
      </c>
      <c r="M1315" s="272"/>
      <c r="N1315" s="62"/>
      <c r="O1315" s="270">
        <f t="shared" si="263"/>
        <v>0</v>
      </c>
      <c r="P1315" s="272"/>
      <c r="Q1315" s="62"/>
      <c r="R1315" s="271">
        <f t="shared" si="264"/>
        <v>0</v>
      </c>
      <c r="S1315" s="272"/>
      <c r="T1315" s="62"/>
      <c r="U1315" s="270">
        <f t="shared" si="265"/>
        <v>0</v>
      </c>
      <c r="V1315" s="272"/>
      <c r="W1315" s="62"/>
      <c r="X1315" s="270">
        <f t="shared" si="266"/>
        <v>0</v>
      </c>
      <c r="Y1315" s="270">
        <f t="shared" si="267"/>
        <v>0</v>
      </c>
      <c r="Z1315" s="61"/>
      <c r="AA1315" s="61"/>
      <c r="AB1315" s="60" t="str">
        <f t="shared" si="268"/>
        <v/>
      </c>
      <c r="AC1315" s="21" t="b">
        <f t="shared" si="269"/>
        <v>0</v>
      </c>
      <c r="AD1315" s="21" t="b">
        <f t="shared" si="270"/>
        <v>0</v>
      </c>
      <c r="AE1315" s="21" t="b">
        <f t="shared" si="271"/>
        <v>0</v>
      </c>
      <c r="AF1315" s="21" t="b">
        <f ca="1">OR(AND($AC1315,NOT($AD1315)),AND($AC1315,OR(AND($G1315="",$H1315&lt;&gt;""),AND($G1315&lt;&gt;"",$H1315=""),AND($J1315="",$K1315&lt;&gt;""),AND($J1315&lt;&gt;"",$K1315=""),AND($M1315="",$N1315&lt;&gt;""),AND($M1315&lt;&gt;"",$N1315=""),AND($P1315="",$Q1315&lt;&gt;""),AND($P1315&lt;&gt;"",$Q1315=""),AND($S1315="",$T1315&lt;&gt;""),AND($S1315&lt;&gt;"",$T1315=""),AND($V1315="",$W1315&lt;&gt;""),AND($V1315&lt;&gt;"",$W1315=""))),AND($C1315&lt;&gt;"",$E1315&lt;&gt;"",LEFT(TRIM($C1315),1)&lt;&gt;LEFT(TRIM($E1315),1)),IF(OR($E1315="",$F1315=""),FALSE(),IFERROR(COUNTIF(INDIRECT("UNITS_"&amp;SUBSTITUTE(LEFT($E1315,FIND(" ",$E1315&amp;" ")-1),".","_")),$F1315)=0,TRUE())),AND($B1315&lt;&gt;"",OR(ISNUMBER(SEARCH("outro",LOWER($B1315))),ISNUMBER(SEARCH("divers",LOWER($B1315))),ISNUMBER(SEARCH("etc",LOWER($B1315))))),OR(AND(ISNUMBER(SEARCH("comunic",LOWER($B1315))),LEFT($E1315,3)&lt;&gt;"4.4"),AND(ISNUMBER(SEARCH("monitor",LOWER($B1315))),NOT(OR(LEFT($E1315,3)="1.5",LEFT($E1315,3)="2.5")))),AND($B1315&lt;&gt;"",OR(LEFT($C1315,1)="1",LEFT($C1315,1)="2"),$D1315=""),AND($D1315&lt;&gt;"",NOT(OR(LEFT($C1315,1)="1",LEFT($C1315,1)="2"))),AND($D1315&lt;&gt;"",COUNTIF(' PROJETO'!$B$14:$B$16,$D1315)=0),IF($D1315="",FALSE(),IF(COUNTIF(' PROJETO'!$B$14:$B$16,$D1315)=0,FALSE(),IFERROR(INDEX(' PROJETO'!$C$14:$C$16,MATCH($D1315,' PROJETO'!$B$14:$B$16,0))&lt;&gt;"Sim",FALSE()))))</f>
        <v>0</v>
      </c>
      <c r="AG1315" s="21" t="b">
        <f>AND($AC1315,$Y1315&gt;'CONFG.  LISTAS'!$F$4,$Z1315="",$AA1315="")</f>
        <v>0</v>
      </c>
      <c r="AH1315" s="21" t="str">
        <f t="shared" si="272"/>
        <v/>
      </c>
      <c r="AI1315" s="43" t="str">
        <f ca="1">IF(NOT($AC1315),"",IF(OR($B1315="",$C1315="",$E1315="",$F1315=""),"Preencha descrição, categoria, tipo e unidade.",IF(AND($B1315&lt;&gt;"",OR(LEFT($C1315,1)="1",LEFT($C1315,1)="2"),$D1315=""),"Informe a prática de restauração para itens diretos.",IF(AND($D1315&lt;&gt;"",NOT(OR(LEFT($C1315,1)="1",LEFT($C1315,1)="2"))),"Custos indiretos não devem pertencer a uma prática específica.",IF(AND($D1315&lt;&gt;"",COUNTIF(' PROJETO'!$B$14:$B$16,$D1315)=0),"Prática de restauração inválida ou não cadastrada.",IF(IF($D1315="",FALSE(),IF(COUNTIF(' PROJETO'!$B$14:$B$16,$D1315)=0,FALSE(),IFERROR(INDEX(' PROJETO'!$C$14:$C$16,MATCH($D1315,' PROJETO'!$B$14:$B$16,0))&lt;&gt;"Sim",FALSE()))),"A prática informada no item não foi selecionada na aba Projeto.",IF(AND(MAX($I1315,$L1315,$O1315,$R1315,$U1315,$X1315)&gt;'CONFG.  LISTAS'!$F$4,NOT(OR($Z1315&lt;&gt;"",$AA1315&lt;&gt;""))),"Memorial de cálculo ou anexo obrigatório não informado para item acima do limite.",IF(OR(AND($G1315&lt;&gt;"",$H1315&lt;&gt;"",OR($G1315&lt;=0,$H1315&lt;=0)),AND($J1315&lt;&gt;"",$K1315&lt;&gt;"",OR($J1315&lt;=0,$K1315&lt;=0)),AND($M1315&lt;&gt;"",$N1315&lt;&gt;"",OR($M1315&lt;=0,$N1315&lt;=0)),AND($P1315&lt;&gt;"",$Q1315&lt;&gt;"",OR($P1315&lt;=0,$Q1315&lt;=0)),AND($S1315&lt;&gt;"",$T1315&lt;&gt;"",OR($S1315&lt;=0,$T1315&lt;=0)),AND($V1315&lt;&gt;"",$W1315&lt;&gt;"",OR($V1315&lt;=0,$W1315&lt;=0))),"Revise os valores informados: valor unitário e quantidade devem ser maiores que zero.",IF(OR(AND($G1315="",$H1315&lt;&gt;""),AND($G1315&lt;&gt;"",$H1315=""),AND($J1315="",$K1315&lt;&gt;""),AND($J1315&lt;&gt;"",$K1315=""),AND($M1315="",$N1315&lt;&gt;""),AND($M1315&lt;&gt;"",$N1315=""),AND($P1315="",$Q1315&lt;&gt;""),AND($P1315&lt;&gt;"",$Q1315=""),AND($S1315="",$T1315&lt;&gt;""),AND($S1315&lt;&gt;"",$T1315=""),AND($V1315="",$W1315&lt;&gt;""),AND($V1315&lt;&gt;"",$W1315="")),"Há ano preenchido parcialmente: "&amp;TRIM(IF(AND($G1315="",$H1315&lt;&gt;""),"Ano 1 (falta valor unitário); ","")&amp;IF(AND($G1315&lt;&gt;"",$H1315=""),"Ano 1 (falta quantidade); ","")&amp;IF(AND($J1315="",$K1315&lt;&gt;""),"Ano 2 (falta valor unitário); ","")&amp;IF(AND($J1315&lt;&gt;"",$K1315=""),"Ano 2 (falta quantidade); ","")&amp;IF(AND($M1315="",$N1315&lt;&gt;""),"Ano 3 (falta valor unitário); ","")&amp;IF(AND($M1315&lt;&gt;"",$N1315=""),"Ano 3 (falta quantidade); ","")&amp;IF(AND($P1315="",$Q1315&lt;&gt;""),"Ano 4 (falta valor unitário); ","")&amp;IF(AND($P1315&lt;&gt;"",$Q1315=""),"Ano 4 (falta quantidade); ","")&amp;IF(AND($S1315="",$T1315&lt;&gt;""),"Ano 5 (falta valor unitário); ","")&amp;IF(AND($S1315&lt;&gt;"",$T1315=""),"Ano 5 (falta quantidade); ","")&amp;IF(AND($V1315="",$W1315&lt;&gt;""),"Ano 6 (falta valor unitário); ","")&amp;IF(AND($V1315&lt;&gt;"",$W1315=""),"Ano 6 (falta quantidade); ","")), IF(NOT(OR(AND($G1315&lt;&gt;"",$H1315&lt;&gt;""),AND($J1315&lt;&gt;"",$K1315&lt;&gt;""),AND($M1315&lt;&gt;"",$N1315&lt;&gt;""),AND($P1315&lt;&gt;"",$Q1315&lt;&gt;""),AND($S1315&lt;&gt;"",$T1315&lt;&gt;""),AND($V1315&lt;&gt;"",$W1315&lt;&gt;""))),"Informe pelo menos um ano completo com valor unitário e quantidade.",IF(AND($C1315&lt;&gt;"",$E1315&lt;&gt;"",LEFT(TRIM($C1315),1)&lt;&gt;LEFT(TRIM($E1315),1)),"Categoria e tipo estão incompatíveis.",IF(IF(OR($E1315="",$F1315=""),FALSE(),IFERROR(COUNTIF(INDIRECT("UNITS_"&amp;SUBSTITUTE(LEFT($E1315,FIND(" ",$E1315&amp;" ")-1),".","_")),$F1315)=0,TRUE())),"Unidade incompatível com o tipo selecionado.",IF(OR(AND(ISNUMBER(SEARCH("comunic",LOWER($B1315))),LEFT($E1315,3)&lt;&gt;"4.4"),AND(ISNUMBER(SEARCH("monitor",LOWER($B1315))),NOT(OR(LEFT($E1315,3)="1.5",LEFT($E1315,3)="2.5")))),"Revise a classificação do item conforme as regras de preenchimento.",IF(AND($B1315&lt;&gt;"",OR(ISNUMBER(SEARCH("outro",LOWER($B1315))),ISNUMBER(SEARCH("divers",LOWER($B1315))),ISNUMBER(SEARCH("kit",LOWER($B1315))),ISNUMBER(SEARCH("ferrament",LOWER($B1315))),ISNUMBER(SEARCH("epi",LOWER($B1315)))),NOT(OR($Z1315&lt;&gt;"",$AA1315&lt;&gt;""))),"Descrição muito genérica: detalhe melhor o item e registre o racional no memorial ou em anexo.",IF(AND($Y1315=0,$B1315&lt;&gt;"",OR($G1315&lt;&gt;"",$H1315&lt;&gt;"",$J1315&lt;&gt;"",$K1315&lt;&gt;"",$M1315&lt;&gt;"",$N1315&lt;&gt;"",$P1315&lt;&gt;"",$Q1315&lt;&gt;"",$S1315&lt;&gt;"",$T1315&lt;&gt;"",$V1315&lt;&gt;"",$W1315&lt;&gt;"")),"O item possui dados lançados, mas o total está zerado. Revise os valores informados.","")))))))))))))))</f>
        <v/>
      </c>
    </row>
    <row r="1316" spans="1:35" ht="14.25" customHeight="1" x14ac:dyDescent="0.25">
      <c r="A1316" s="57" t="str">
        <f t="shared" si="260"/>
        <v/>
      </c>
      <c r="B1316" s="58"/>
      <c r="C1316" s="58"/>
      <c r="D1316" s="58"/>
      <c r="E1316" s="58"/>
      <c r="F1316" s="58"/>
      <c r="G1316" s="269"/>
      <c r="H1316" s="59"/>
      <c r="I1316" s="273">
        <f t="shared" si="261"/>
        <v>0</v>
      </c>
      <c r="J1316" s="269"/>
      <c r="K1316" s="59"/>
      <c r="L1316" s="270">
        <f t="shared" si="262"/>
        <v>0</v>
      </c>
      <c r="M1316" s="269"/>
      <c r="N1316" s="59"/>
      <c r="O1316" s="270">
        <f t="shared" si="263"/>
        <v>0</v>
      </c>
      <c r="P1316" s="269"/>
      <c r="Q1316" s="59"/>
      <c r="R1316" s="271">
        <f t="shared" si="264"/>
        <v>0</v>
      </c>
      <c r="S1316" s="269"/>
      <c r="T1316" s="59"/>
      <c r="U1316" s="270">
        <f t="shared" si="265"/>
        <v>0</v>
      </c>
      <c r="V1316" s="269"/>
      <c r="W1316" s="59"/>
      <c r="X1316" s="270">
        <f t="shared" si="266"/>
        <v>0</v>
      </c>
      <c r="Y1316" s="270">
        <f t="shared" si="267"/>
        <v>0</v>
      </c>
      <c r="Z1316" s="58"/>
      <c r="AA1316" s="58"/>
      <c r="AB1316" s="60" t="str">
        <f t="shared" si="268"/>
        <v/>
      </c>
      <c r="AC1316" s="21" t="b">
        <f t="shared" si="269"/>
        <v>0</v>
      </c>
      <c r="AD1316" s="21" t="b">
        <f t="shared" si="270"/>
        <v>0</v>
      </c>
      <c r="AE1316" s="21" t="b">
        <f t="shared" si="271"/>
        <v>0</v>
      </c>
      <c r="AF1316" s="21" t="b">
        <f ca="1">OR(AND($AC1316,NOT($AD1316)),AND($AC1316,OR(AND($G1316="",$H1316&lt;&gt;""),AND($G1316&lt;&gt;"",$H1316=""),AND($J1316="",$K1316&lt;&gt;""),AND($J1316&lt;&gt;"",$K1316=""),AND($M1316="",$N1316&lt;&gt;""),AND($M1316&lt;&gt;"",$N1316=""),AND($P1316="",$Q1316&lt;&gt;""),AND($P1316&lt;&gt;"",$Q1316=""),AND($S1316="",$T1316&lt;&gt;""),AND($S1316&lt;&gt;"",$T1316=""),AND($V1316="",$W1316&lt;&gt;""),AND($V1316&lt;&gt;"",$W1316=""))),AND($C1316&lt;&gt;"",$E1316&lt;&gt;"",LEFT(TRIM($C1316),1)&lt;&gt;LEFT(TRIM($E1316),1)),IF(OR($E1316="",$F1316=""),FALSE(),IFERROR(COUNTIF(INDIRECT("UNITS_"&amp;SUBSTITUTE(LEFT($E1316,FIND(" ",$E1316&amp;" ")-1),".","_")),$F1316)=0,TRUE())),AND($B1316&lt;&gt;"",OR(ISNUMBER(SEARCH("outro",LOWER($B1316))),ISNUMBER(SEARCH("divers",LOWER($B1316))),ISNUMBER(SEARCH("etc",LOWER($B1316))))),OR(AND(ISNUMBER(SEARCH("comunic",LOWER($B1316))),LEFT($E1316,3)&lt;&gt;"4.4"),AND(ISNUMBER(SEARCH("monitor",LOWER($B1316))),NOT(OR(LEFT($E1316,3)="1.5",LEFT($E1316,3)="2.5")))),AND($B1316&lt;&gt;"",OR(LEFT($C1316,1)="1",LEFT($C1316,1)="2"),$D1316=""),AND($D1316&lt;&gt;"",NOT(OR(LEFT($C1316,1)="1",LEFT($C1316,1)="2"))),AND($D1316&lt;&gt;"",COUNTIF(' PROJETO'!$B$14:$B$16,$D1316)=0),IF($D1316="",FALSE(),IF(COUNTIF(' PROJETO'!$B$14:$B$16,$D1316)=0,FALSE(),IFERROR(INDEX(' PROJETO'!$C$14:$C$16,MATCH($D1316,' PROJETO'!$B$14:$B$16,0))&lt;&gt;"Sim",FALSE()))))</f>
        <v>0</v>
      </c>
      <c r="AG1316" s="21" t="b">
        <f>AND($AC1316,$Y1316&gt;'CONFG.  LISTAS'!$F$4,$Z1316="",$AA1316="")</f>
        <v>0</v>
      </c>
      <c r="AH1316" s="21" t="str">
        <f t="shared" si="272"/>
        <v/>
      </c>
      <c r="AI1316" s="43" t="str">
        <f ca="1">IF(NOT($AC1316),"",IF(OR($B1316="",$C1316="",$E1316="",$F1316=""),"Preencha descrição, categoria, tipo e unidade.",IF(AND($B1316&lt;&gt;"",OR(LEFT($C1316,1)="1",LEFT($C1316,1)="2"),$D1316=""),"Informe a prática de restauração para itens diretos.",IF(AND($D1316&lt;&gt;"",NOT(OR(LEFT($C1316,1)="1",LEFT($C1316,1)="2"))),"Custos indiretos não devem pertencer a uma prática específica.",IF(AND($D1316&lt;&gt;"",COUNTIF(' PROJETO'!$B$14:$B$16,$D1316)=0),"Prática de restauração inválida ou não cadastrada.",IF(IF($D1316="",FALSE(),IF(COUNTIF(' PROJETO'!$B$14:$B$16,$D1316)=0,FALSE(),IFERROR(INDEX(' PROJETO'!$C$14:$C$16,MATCH($D1316,' PROJETO'!$B$14:$B$16,0))&lt;&gt;"Sim",FALSE()))),"A prática informada no item não foi selecionada na aba Projeto.",IF(AND(MAX($I1316,$L1316,$O1316,$R1316,$U1316,$X1316)&gt;'CONFG.  LISTAS'!$F$4,NOT(OR($Z1316&lt;&gt;"",$AA1316&lt;&gt;""))),"Memorial de cálculo ou anexo obrigatório não informado para item acima do limite.",IF(OR(AND($G1316&lt;&gt;"",$H1316&lt;&gt;"",OR($G1316&lt;=0,$H1316&lt;=0)),AND($J1316&lt;&gt;"",$K1316&lt;&gt;"",OR($J1316&lt;=0,$K1316&lt;=0)),AND($M1316&lt;&gt;"",$N1316&lt;&gt;"",OR($M1316&lt;=0,$N1316&lt;=0)),AND($P1316&lt;&gt;"",$Q1316&lt;&gt;"",OR($P1316&lt;=0,$Q1316&lt;=0)),AND($S1316&lt;&gt;"",$T1316&lt;&gt;"",OR($S1316&lt;=0,$T1316&lt;=0)),AND($V1316&lt;&gt;"",$W1316&lt;&gt;"",OR($V1316&lt;=0,$W1316&lt;=0))),"Revise os valores informados: valor unitário e quantidade devem ser maiores que zero.",IF(OR(AND($G1316="",$H1316&lt;&gt;""),AND($G1316&lt;&gt;"",$H1316=""),AND($J1316="",$K1316&lt;&gt;""),AND($J1316&lt;&gt;"",$K1316=""),AND($M1316="",$N1316&lt;&gt;""),AND($M1316&lt;&gt;"",$N1316=""),AND($P1316="",$Q1316&lt;&gt;""),AND($P1316&lt;&gt;"",$Q1316=""),AND($S1316="",$T1316&lt;&gt;""),AND($S1316&lt;&gt;"",$T1316=""),AND($V1316="",$W1316&lt;&gt;""),AND($V1316&lt;&gt;"",$W1316="")),"Há ano preenchido parcialmente: "&amp;TRIM(IF(AND($G1316="",$H1316&lt;&gt;""),"Ano 1 (falta valor unitário); ","")&amp;IF(AND($G1316&lt;&gt;"",$H1316=""),"Ano 1 (falta quantidade); ","")&amp;IF(AND($J1316="",$K1316&lt;&gt;""),"Ano 2 (falta valor unitário); ","")&amp;IF(AND($J1316&lt;&gt;"",$K1316=""),"Ano 2 (falta quantidade); ","")&amp;IF(AND($M1316="",$N1316&lt;&gt;""),"Ano 3 (falta valor unitário); ","")&amp;IF(AND($M1316&lt;&gt;"",$N1316=""),"Ano 3 (falta quantidade); ","")&amp;IF(AND($P1316="",$Q1316&lt;&gt;""),"Ano 4 (falta valor unitário); ","")&amp;IF(AND($P1316&lt;&gt;"",$Q1316=""),"Ano 4 (falta quantidade); ","")&amp;IF(AND($S1316="",$T1316&lt;&gt;""),"Ano 5 (falta valor unitário); ","")&amp;IF(AND($S1316&lt;&gt;"",$T1316=""),"Ano 5 (falta quantidade); ","")&amp;IF(AND($V1316="",$W1316&lt;&gt;""),"Ano 6 (falta valor unitário); ","")&amp;IF(AND($V1316&lt;&gt;"",$W1316=""),"Ano 6 (falta quantidade); ","")), IF(NOT(OR(AND($G1316&lt;&gt;"",$H1316&lt;&gt;""),AND($J1316&lt;&gt;"",$K1316&lt;&gt;""),AND($M1316&lt;&gt;"",$N1316&lt;&gt;""),AND($P1316&lt;&gt;"",$Q1316&lt;&gt;""),AND($S1316&lt;&gt;"",$T1316&lt;&gt;""),AND($V1316&lt;&gt;"",$W1316&lt;&gt;""))),"Informe pelo menos um ano completo com valor unitário e quantidade.",IF(AND($C1316&lt;&gt;"",$E1316&lt;&gt;"",LEFT(TRIM($C1316),1)&lt;&gt;LEFT(TRIM($E1316),1)),"Categoria e tipo estão incompatíveis.",IF(IF(OR($E1316="",$F1316=""),FALSE(),IFERROR(COUNTIF(INDIRECT("UNITS_"&amp;SUBSTITUTE(LEFT($E1316,FIND(" ",$E1316&amp;" ")-1),".","_")),$F1316)=0,TRUE())),"Unidade incompatível com o tipo selecionado.",IF(OR(AND(ISNUMBER(SEARCH("comunic",LOWER($B1316))),LEFT($E1316,3)&lt;&gt;"4.4"),AND(ISNUMBER(SEARCH("monitor",LOWER($B1316))),NOT(OR(LEFT($E1316,3)="1.5",LEFT($E1316,3)="2.5")))),"Revise a classificação do item conforme as regras de preenchimento.",IF(AND($B1316&lt;&gt;"",OR(ISNUMBER(SEARCH("outro",LOWER($B1316))),ISNUMBER(SEARCH("divers",LOWER($B1316))),ISNUMBER(SEARCH("kit",LOWER($B1316))),ISNUMBER(SEARCH("ferrament",LOWER($B1316))),ISNUMBER(SEARCH("epi",LOWER($B1316)))),NOT(OR($Z1316&lt;&gt;"",$AA1316&lt;&gt;""))),"Descrição muito genérica: detalhe melhor o item e registre o racional no memorial ou em anexo.",IF(AND($Y1316=0,$B1316&lt;&gt;"",OR($G1316&lt;&gt;"",$H1316&lt;&gt;"",$J1316&lt;&gt;"",$K1316&lt;&gt;"",$M1316&lt;&gt;"",$N1316&lt;&gt;"",$P1316&lt;&gt;"",$Q1316&lt;&gt;"",$S1316&lt;&gt;"",$T1316&lt;&gt;"",$V1316&lt;&gt;"",$W1316&lt;&gt;"")),"O item possui dados lançados, mas o total está zerado. Revise os valores informados.","")))))))))))))))</f>
        <v/>
      </c>
    </row>
    <row r="1317" spans="1:35" ht="14.25" customHeight="1" x14ac:dyDescent="0.25">
      <c r="A1317" s="57" t="str">
        <f t="shared" si="260"/>
        <v/>
      </c>
      <c r="B1317" s="61"/>
      <c r="C1317" s="61"/>
      <c r="D1317" s="58"/>
      <c r="E1317" s="61"/>
      <c r="F1317" s="61"/>
      <c r="G1317" s="272"/>
      <c r="H1317" s="62"/>
      <c r="I1317" s="273">
        <f t="shared" si="261"/>
        <v>0</v>
      </c>
      <c r="J1317" s="272"/>
      <c r="K1317" s="62"/>
      <c r="L1317" s="270">
        <f t="shared" si="262"/>
        <v>0</v>
      </c>
      <c r="M1317" s="272"/>
      <c r="N1317" s="62"/>
      <c r="O1317" s="270">
        <f t="shared" si="263"/>
        <v>0</v>
      </c>
      <c r="P1317" s="272"/>
      <c r="Q1317" s="62"/>
      <c r="R1317" s="271">
        <f t="shared" si="264"/>
        <v>0</v>
      </c>
      <c r="S1317" s="272"/>
      <c r="T1317" s="62"/>
      <c r="U1317" s="270">
        <f t="shared" si="265"/>
        <v>0</v>
      </c>
      <c r="V1317" s="272"/>
      <c r="W1317" s="62"/>
      <c r="X1317" s="270">
        <f t="shared" si="266"/>
        <v>0</v>
      </c>
      <c r="Y1317" s="270">
        <f t="shared" si="267"/>
        <v>0</v>
      </c>
      <c r="Z1317" s="61"/>
      <c r="AA1317" s="61"/>
      <c r="AB1317" s="60" t="str">
        <f t="shared" si="268"/>
        <v/>
      </c>
      <c r="AC1317" s="21" t="b">
        <f t="shared" si="269"/>
        <v>0</v>
      </c>
      <c r="AD1317" s="21" t="b">
        <f t="shared" si="270"/>
        <v>0</v>
      </c>
      <c r="AE1317" s="21" t="b">
        <f t="shared" si="271"/>
        <v>0</v>
      </c>
      <c r="AF1317" s="21" t="b">
        <f ca="1">OR(AND($AC1317,NOT($AD1317)),AND($AC1317,OR(AND($G1317="",$H1317&lt;&gt;""),AND($G1317&lt;&gt;"",$H1317=""),AND($J1317="",$K1317&lt;&gt;""),AND($J1317&lt;&gt;"",$K1317=""),AND($M1317="",$N1317&lt;&gt;""),AND($M1317&lt;&gt;"",$N1317=""),AND($P1317="",$Q1317&lt;&gt;""),AND($P1317&lt;&gt;"",$Q1317=""),AND($S1317="",$T1317&lt;&gt;""),AND($S1317&lt;&gt;"",$T1317=""),AND($V1317="",$W1317&lt;&gt;""),AND($V1317&lt;&gt;"",$W1317=""))),AND($C1317&lt;&gt;"",$E1317&lt;&gt;"",LEFT(TRIM($C1317),1)&lt;&gt;LEFT(TRIM($E1317),1)),IF(OR($E1317="",$F1317=""),FALSE(),IFERROR(COUNTIF(INDIRECT("UNITS_"&amp;SUBSTITUTE(LEFT($E1317,FIND(" ",$E1317&amp;" ")-1),".","_")),$F1317)=0,TRUE())),AND($B1317&lt;&gt;"",OR(ISNUMBER(SEARCH("outro",LOWER($B1317))),ISNUMBER(SEARCH("divers",LOWER($B1317))),ISNUMBER(SEARCH("etc",LOWER($B1317))))),OR(AND(ISNUMBER(SEARCH("comunic",LOWER($B1317))),LEFT($E1317,3)&lt;&gt;"4.4"),AND(ISNUMBER(SEARCH("monitor",LOWER($B1317))),NOT(OR(LEFT($E1317,3)="1.5",LEFT($E1317,3)="2.5")))),AND($B1317&lt;&gt;"",OR(LEFT($C1317,1)="1",LEFT($C1317,1)="2"),$D1317=""),AND($D1317&lt;&gt;"",NOT(OR(LEFT($C1317,1)="1",LEFT($C1317,1)="2"))),AND($D1317&lt;&gt;"",COUNTIF(' PROJETO'!$B$14:$B$16,$D1317)=0),IF($D1317="",FALSE(),IF(COUNTIF(' PROJETO'!$B$14:$B$16,$D1317)=0,FALSE(),IFERROR(INDEX(' PROJETO'!$C$14:$C$16,MATCH($D1317,' PROJETO'!$B$14:$B$16,0))&lt;&gt;"Sim",FALSE()))))</f>
        <v>0</v>
      </c>
      <c r="AG1317" s="21" t="b">
        <f>AND($AC1317,$Y1317&gt;'CONFG.  LISTAS'!$F$4,$Z1317="",$AA1317="")</f>
        <v>0</v>
      </c>
      <c r="AH1317" s="21" t="str">
        <f t="shared" si="272"/>
        <v/>
      </c>
      <c r="AI1317" s="43" t="str">
        <f ca="1">IF(NOT($AC1317),"",IF(OR($B1317="",$C1317="",$E1317="",$F1317=""),"Preencha descrição, categoria, tipo e unidade.",IF(AND($B1317&lt;&gt;"",OR(LEFT($C1317,1)="1",LEFT($C1317,1)="2"),$D1317=""),"Informe a prática de restauração para itens diretos.",IF(AND($D1317&lt;&gt;"",NOT(OR(LEFT($C1317,1)="1",LEFT($C1317,1)="2"))),"Custos indiretos não devem pertencer a uma prática específica.",IF(AND($D1317&lt;&gt;"",COUNTIF(' PROJETO'!$B$14:$B$16,$D1317)=0),"Prática de restauração inválida ou não cadastrada.",IF(IF($D1317="",FALSE(),IF(COUNTIF(' PROJETO'!$B$14:$B$16,$D1317)=0,FALSE(),IFERROR(INDEX(' PROJETO'!$C$14:$C$16,MATCH($D1317,' PROJETO'!$B$14:$B$16,0))&lt;&gt;"Sim",FALSE()))),"A prática informada no item não foi selecionada na aba Projeto.",IF(AND(MAX($I1317,$L1317,$O1317,$R1317,$U1317,$X1317)&gt;'CONFG.  LISTAS'!$F$4,NOT(OR($Z1317&lt;&gt;"",$AA1317&lt;&gt;""))),"Memorial de cálculo ou anexo obrigatório não informado para item acima do limite.",IF(OR(AND($G1317&lt;&gt;"",$H1317&lt;&gt;"",OR($G1317&lt;=0,$H1317&lt;=0)),AND($J1317&lt;&gt;"",$K1317&lt;&gt;"",OR($J1317&lt;=0,$K1317&lt;=0)),AND($M1317&lt;&gt;"",$N1317&lt;&gt;"",OR($M1317&lt;=0,$N1317&lt;=0)),AND($P1317&lt;&gt;"",$Q1317&lt;&gt;"",OR($P1317&lt;=0,$Q1317&lt;=0)),AND($S1317&lt;&gt;"",$T1317&lt;&gt;"",OR($S1317&lt;=0,$T1317&lt;=0)),AND($V1317&lt;&gt;"",$W1317&lt;&gt;"",OR($V1317&lt;=0,$W1317&lt;=0))),"Revise os valores informados: valor unitário e quantidade devem ser maiores que zero.",IF(OR(AND($G1317="",$H1317&lt;&gt;""),AND($G1317&lt;&gt;"",$H1317=""),AND($J1317="",$K1317&lt;&gt;""),AND($J1317&lt;&gt;"",$K1317=""),AND($M1317="",$N1317&lt;&gt;""),AND($M1317&lt;&gt;"",$N1317=""),AND($P1317="",$Q1317&lt;&gt;""),AND($P1317&lt;&gt;"",$Q1317=""),AND($S1317="",$T1317&lt;&gt;""),AND($S1317&lt;&gt;"",$T1317=""),AND($V1317="",$W1317&lt;&gt;""),AND($V1317&lt;&gt;"",$W1317="")),"Há ano preenchido parcialmente: "&amp;TRIM(IF(AND($G1317="",$H1317&lt;&gt;""),"Ano 1 (falta valor unitário); ","")&amp;IF(AND($G1317&lt;&gt;"",$H1317=""),"Ano 1 (falta quantidade); ","")&amp;IF(AND($J1317="",$K1317&lt;&gt;""),"Ano 2 (falta valor unitário); ","")&amp;IF(AND($J1317&lt;&gt;"",$K1317=""),"Ano 2 (falta quantidade); ","")&amp;IF(AND($M1317="",$N1317&lt;&gt;""),"Ano 3 (falta valor unitário); ","")&amp;IF(AND($M1317&lt;&gt;"",$N1317=""),"Ano 3 (falta quantidade); ","")&amp;IF(AND($P1317="",$Q1317&lt;&gt;""),"Ano 4 (falta valor unitário); ","")&amp;IF(AND($P1317&lt;&gt;"",$Q1317=""),"Ano 4 (falta quantidade); ","")&amp;IF(AND($S1317="",$T1317&lt;&gt;""),"Ano 5 (falta valor unitário); ","")&amp;IF(AND($S1317&lt;&gt;"",$T1317=""),"Ano 5 (falta quantidade); ","")&amp;IF(AND($V1317="",$W1317&lt;&gt;""),"Ano 6 (falta valor unitário); ","")&amp;IF(AND($V1317&lt;&gt;"",$W1317=""),"Ano 6 (falta quantidade); ","")), IF(NOT(OR(AND($G1317&lt;&gt;"",$H1317&lt;&gt;""),AND($J1317&lt;&gt;"",$K1317&lt;&gt;""),AND($M1317&lt;&gt;"",$N1317&lt;&gt;""),AND($P1317&lt;&gt;"",$Q1317&lt;&gt;""),AND($S1317&lt;&gt;"",$T1317&lt;&gt;""),AND($V1317&lt;&gt;"",$W1317&lt;&gt;""))),"Informe pelo menos um ano completo com valor unitário e quantidade.",IF(AND($C1317&lt;&gt;"",$E1317&lt;&gt;"",LEFT(TRIM($C1317),1)&lt;&gt;LEFT(TRIM($E1317),1)),"Categoria e tipo estão incompatíveis.",IF(IF(OR($E1317="",$F1317=""),FALSE(),IFERROR(COUNTIF(INDIRECT("UNITS_"&amp;SUBSTITUTE(LEFT($E1317,FIND(" ",$E1317&amp;" ")-1),".","_")),$F1317)=0,TRUE())),"Unidade incompatível com o tipo selecionado.",IF(OR(AND(ISNUMBER(SEARCH("comunic",LOWER($B1317))),LEFT($E1317,3)&lt;&gt;"4.4"),AND(ISNUMBER(SEARCH("monitor",LOWER($B1317))),NOT(OR(LEFT($E1317,3)="1.5",LEFT($E1317,3)="2.5")))),"Revise a classificação do item conforme as regras de preenchimento.",IF(AND($B1317&lt;&gt;"",OR(ISNUMBER(SEARCH("outro",LOWER($B1317))),ISNUMBER(SEARCH("divers",LOWER($B1317))),ISNUMBER(SEARCH("kit",LOWER($B1317))),ISNUMBER(SEARCH("ferrament",LOWER($B1317))),ISNUMBER(SEARCH("epi",LOWER($B1317)))),NOT(OR($Z1317&lt;&gt;"",$AA1317&lt;&gt;""))),"Descrição muito genérica: detalhe melhor o item e registre o racional no memorial ou em anexo.",IF(AND($Y1317=0,$B1317&lt;&gt;"",OR($G1317&lt;&gt;"",$H1317&lt;&gt;"",$J1317&lt;&gt;"",$K1317&lt;&gt;"",$M1317&lt;&gt;"",$N1317&lt;&gt;"",$P1317&lt;&gt;"",$Q1317&lt;&gt;"",$S1317&lt;&gt;"",$T1317&lt;&gt;"",$V1317&lt;&gt;"",$W1317&lt;&gt;"")),"O item possui dados lançados, mas o total está zerado. Revise os valores informados.","")))))))))))))))</f>
        <v/>
      </c>
    </row>
    <row r="1318" spans="1:35" ht="14.25" customHeight="1" x14ac:dyDescent="0.25">
      <c r="A1318" s="57" t="str">
        <f t="shared" si="260"/>
        <v/>
      </c>
      <c r="B1318" s="58"/>
      <c r="C1318" s="58"/>
      <c r="D1318" s="58"/>
      <c r="E1318" s="58"/>
      <c r="F1318" s="58"/>
      <c r="G1318" s="269"/>
      <c r="H1318" s="59"/>
      <c r="I1318" s="273">
        <f t="shared" si="261"/>
        <v>0</v>
      </c>
      <c r="J1318" s="269"/>
      <c r="K1318" s="59"/>
      <c r="L1318" s="270">
        <f t="shared" si="262"/>
        <v>0</v>
      </c>
      <c r="M1318" s="269"/>
      <c r="N1318" s="59"/>
      <c r="O1318" s="270">
        <f t="shared" si="263"/>
        <v>0</v>
      </c>
      <c r="P1318" s="269"/>
      <c r="Q1318" s="59"/>
      <c r="R1318" s="271">
        <f t="shared" si="264"/>
        <v>0</v>
      </c>
      <c r="S1318" s="269"/>
      <c r="T1318" s="59"/>
      <c r="U1318" s="270">
        <f t="shared" si="265"/>
        <v>0</v>
      </c>
      <c r="V1318" s="269"/>
      <c r="W1318" s="59"/>
      <c r="X1318" s="270">
        <f t="shared" si="266"/>
        <v>0</v>
      </c>
      <c r="Y1318" s="270">
        <f t="shared" si="267"/>
        <v>0</v>
      </c>
      <c r="Z1318" s="58"/>
      <c r="AA1318" s="58"/>
      <c r="AB1318" s="60" t="str">
        <f t="shared" si="268"/>
        <v/>
      </c>
      <c r="AC1318" s="21" t="b">
        <f t="shared" si="269"/>
        <v>0</v>
      </c>
      <c r="AD1318" s="21" t="b">
        <f t="shared" si="270"/>
        <v>0</v>
      </c>
      <c r="AE1318" s="21" t="b">
        <f t="shared" si="271"/>
        <v>0</v>
      </c>
      <c r="AF1318" s="21" t="b">
        <f ca="1">OR(AND($AC1318,NOT($AD1318)),AND($AC1318,OR(AND($G1318="",$H1318&lt;&gt;""),AND($G1318&lt;&gt;"",$H1318=""),AND($J1318="",$K1318&lt;&gt;""),AND($J1318&lt;&gt;"",$K1318=""),AND($M1318="",$N1318&lt;&gt;""),AND($M1318&lt;&gt;"",$N1318=""),AND($P1318="",$Q1318&lt;&gt;""),AND($P1318&lt;&gt;"",$Q1318=""),AND($S1318="",$T1318&lt;&gt;""),AND($S1318&lt;&gt;"",$T1318=""),AND($V1318="",$W1318&lt;&gt;""),AND($V1318&lt;&gt;"",$W1318=""))),AND($C1318&lt;&gt;"",$E1318&lt;&gt;"",LEFT(TRIM($C1318),1)&lt;&gt;LEFT(TRIM($E1318),1)),IF(OR($E1318="",$F1318=""),FALSE(),IFERROR(COUNTIF(INDIRECT("UNITS_"&amp;SUBSTITUTE(LEFT($E1318,FIND(" ",$E1318&amp;" ")-1),".","_")),$F1318)=0,TRUE())),AND($B1318&lt;&gt;"",OR(ISNUMBER(SEARCH("outro",LOWER($B1318))),ISNUMBER(SEARCH("divers",LOWER($B1318))),ISNUMBER(SEARCH("etc",LOWER($B1318))))),OR(AND(ISNUMBER(SEARCH("comunic",LOWER($B1318))),LEFT($E1318,3)&lt;&gt;"4.4"),AND(ISNUMBER(SEARCH("monitor",LOWER($B1318))),NOT(OR(LEFT($E1318,3)="1.5",LEFT($E1318,3)="2.5")))),AND($B1318&lt;&gt;"",OR(LEFT($C1318,1)="1",LEFT($C1318,1)="2"),$D1318=""),AND($D1318&lt;&gt;"",NOT(OR(LEFT($C1318,1)="1",LEFT($C1318,1)="2"))),AND($D1318&lt;&gt;"",COUNTIF(' PROJETO'!$B$14:$B$16,$D1318)=0),IF($D1318="",FALSE(),IF(COUNTIF(' PROJETO'!$B$14:$B$16,$D1318)=0,FALSE(),IFERROR(INDEX(' PROJETO'!$C$14:$C$16,MATCH($D1318,' PROJETO'!$B$14:$B$16,0))&lt;&gt;"Sim",FALSE()))))</f>
        <v>0</v>
      </c>
      <c r="AG1318" s="21" t="b">
        <f>AND($AC1318,$Y1318&gt;'CONFG.  LISTAS'!$F$4,$Z1318="",$AA1318="")</f>
        <v>0</v>
      </c>
      <c r="AH1318" s="21" t="str">
        <f t="shared" si="272"/>
        <v/>
      </c>
      <c r="AI1318" s="43" t="str">
        <f ca="1">IF(NOT($AC1318),"",IF(OR($B1318="",$C1318="",$E1318="",$F1318=""),"Preencha descrição, categoria, tipo e unidade.",IF(AND($B1318&lt;&gt;"",OR(LEFT($C1318,1)="1",LEFT($C1318,1)="2"),$D1318=""),"Informe a prática de restauração para itens diretos.",IF(AND($D1318&lt;&gt;"",NOT(OR(LEFT($C1318,1)="1",LEFT($C1318,1)="2"))),"Custos indiretos não devem pertencer a uma prática específica.",IF(AND($D1318&lt;&gt;"",COUNTIF(' PROJETO'!$B$14:$B$16,$D1318)=0),"Prática de restauração inválida ou não cadastrada.",IF(IF($D1318="",FALSE(),IF(COUNTIF(' PROJETO'!$B$14:$B$16,$D1318)=0,FALSE(),IFERROR(INDEX(' PROJETO'!$C$14:$C$16,MATCH($D1318,' PROJETO'!$B$14:$B$16,0))&lt;&gt;"Sim",FALSE()))),"A prática informada no item não foi selecionada na aba Projeto.",IF(AND(MAX($I1318,$L1318,$O1318,$R1318,$U1318,$X1318)&gt;'CONFG.  LISTAS'!$F$4,NOT(OR($Z1318&lt;&gt;"",$AA1318&lt;&gt;""))),"Memorial de cálculo ou anexo obrigatório não informado para item acima do limite.",IF(OR(AND($G1318&lt;&gt;"",$H1318&lt;&gt;"",OR($G1318&lt;=0,$H1318&lt;=0)),AND($J1318&lt;&gt;"",$K1318&lt;&gt;"",OR($J1318&lt;=0,$K1318&lt;=0)),AND($M1318&lt;&gt;"",$N1318&lt;&gt;"",OR($M1318&lt;=0,$N1318&lt;=0)),AND($P1318&lt;&gt;"",$Q1318&lt;&gt;"",OR($P1318&lt;=0,$Q1318&lt;=0)),AND($S1318&lt;&gt;"",$T1318&lt;&gt;"",OR($S1318&lt;=0,$T1318&lt;=0)),AND($V1318&lt;&gt;"",$W1318&lt;&gt;"",OR($V1318&lt;=0,$W1318&lt;=0))),"Revise os valores informados: valor unitário e quantidade devem ser maiores que zero.",IF(OR(AND($G1318="",$H1318&lt;&gt;""),AND($G1318&lt;&gt;"",$H1318=""),AND($J1318="",$K1318&lt;&gt;""),AND($J1318&lt;&gt;"",$K1318=""),AND($M1318="",$N1318&lt;&gt;""),AND($M1318&lt;&gt;"",$N1318=""),AND($P1318="",$Q1318&lt;&gt;""),AND($P1318&lt;&gt;"",$Q1318=""),AND($S1318="",$T1318&lt;&gt;""),AND($S1318&lt;&gt;"",$T1318=""),AND($V1318="",$W1318&lt;&gt;""),AND($V1318&lt;&gt;"",$W1318="")),"Há ano preenchido parcialmente: "&amp;TRIM(IF(AND($G1318="",$H1318&lt;&gt;""),"Ano 1 (falta valor unitário); ","")&amp;IF(AND($G1318&lt;&gt;"",$H1318=""),"Ano 1 (falta quantidade); ","")&amp;IF(AND($J1318="",$K1318&lt;&gt;""),"Ano 2 (falta valor unitário); ","")&amp;IF(AND($J1318&lt;&gt;"",$K1318=""),"Ano 2 (falta quantidade); ","")&amp;IF(AND($M1318="",$N1318&lt;&gt;""),"Ano 3 (falta valor unitário); ","")&amp;IF(AND($M1318&lt;&gt;"",$N1318=""),"Ano 3 (falta quantidade); ","")&amp;IF(AND($P1318="",$Q1318&lt;&gt;""),"Ano 4 (falta valor unitário); ","")&amp;IF(AND($P1318&lt;&gt;"",$Q1318=""),"Ano 4 (falta quantidade); ","")&amp;IF(AND($S1318="",$T1318&lt;&gt;""),"Ano 5 (falta valor unitário); ","")&amp;IF(AND($S1318&lt;&gt;"",$T1318=""),"Ano 5 (falta quantidade); ","")&amp;IF(AND($V1318="",$W1318&lt;&gt;""),"Ano 6 (falta valor unitário); ","")&amp;IF(AND($V1318&lt;&gt;"",$W1318=""),"Ano 6 (falta quantidade); ","")), IF(NOT(OR(AND($G1318&lt;&gt;"",$H1318&lt;&gt;""),AND($J1318&lt;&gt;"",$K1318&lt;&gt;""),AND($M1318&lt;&gt;"",$N1318&lt;&gt;""),AND($P1318&lt;&gt;"",$Q1318&lt;&gt;""),AND($S1318&lt;&gt;"",$T1318&lt;&gt;""),AND($V1318&lt;&gt;"",$W1318&lt;&gt;""))),"Informe pelo menos um ano completo com valor unitário e quantidade.",IF(AND($C1318&lt;&gt;"",$E1318&lt;&gt;"",LEFT(TRIM($C1318),1)&lt;&gt;LEFT(TRIM($E1318),1)),"Categoria e tipo estão incompatíveis.",IF(IF(OR($E1318="",$F1318=""),FALSE(),IFERROR(COUNTIF(INDIRECT("UNITS_"&amp;SUBSTITUTE(LEFT($E1318,FIND(" ",$E1318&amp;" ")-1),".","_")),$F1318)=0,TRUE())),"Unidade incompatível com o tipo selecionado.",IF(OR(AND(ISNUMBER(SEARCH("comunic",LOWER($B1318))),LEFT($E1318,3)&lt;&gt;"4.4"),AND(ISNUMBER(SEARCH("monitor",LOWER($B1318))),NOT(OR(LEFT($E1318,3)="1.5",LEFT($E1318,3)="2.5")))),"Revise a classificação do item conforme as regras de preenchimento.",IF(AND($B1318&lt;&gt;"",OR(ISNUMBER(SEARCH("outro",LOWER($B1318))),ISNUMBER(SEARCH("divers",LOWER($B1318))),ISNUMBER(SEARCH("kit",LOWER($B1318))),ISNUMBER(SEARCH("ferrament",LOWER($B1318))),ISNUMBER(SEARCH("epi",LOWER($B1318)))),NOT(OR($Z1318&lt;&gt;"",$AA1318&lt;&gt;""))),"Descrição muito genérica: detalhe melhor o item e registre o racional no memorial ou em anexo.",IF(AND($Y1318=0,$B1318&lt;&gt;"",OR($G1318&lt;&gt;"",$H1318&lt;&gt;"",$J1318&lt;&gt;"",$K1318&lt;&gt;"",$M1318&lt;&gt;"",$N1318&lt;&gt;"",$P1318&lt;&gt;"",$Q1318&lt;&gt;"",$S1318&lt;&gt;"",$T1318&lt;&gt;"",$V1318&lt;&gt;"",$W1318&lt;&gt;"")),"O item possui dados lançados, mas o total está zerado. Revise os valores informados.","")))))))))))))))</f>
        <v/>
      </c>
    </row>
    <row r="1319" spans="1:35" ht="14.25" customHeight="1" x14ac:dyDescent="0.25">
      <c r="A1319" s="57" t="str">
        <f t="shared" si="260"/>
        <v/>
      </c>
      <c r="B1319" s="61"/>
      <c r="C1319" s="61"/>
      <c r="D1319" s="58"/>
      <c r="E1319" s="61"/>
      <c r="F1319" s="61"/>
      <c r="G1319" s="272"/>
      <c r="H1319" s="62"/>
      <c r="I1319" s="273">
        <f t="shared" si="261"/>
        <v>0</v>
      </c>
      <c r="J1319" s="272"/>
      <c r="K1319" s="62"/>
      <c r="L1319" s="270">
        <f t="shared" si="262"/>
        <v>0</v>
      </c>
      <c r="M1319" s="272"/>
      <c r="N1319" s="62"/>
      <c r="O1319" s="270">
        <f t="shared" si="263"/>
        <v>0</v>
      </c>
      <c r="P1319" s="272"/>
      <c r="Q1319" s="62"/>
      <c r="R1319" s="271">
        <f t="shared" si="264"/>
        <v>0</v>
      </c>
      <c r="S1319" s="272"/>
      <c r="T1319" s="62"/>
      <c r="U1319" s="270">
        <f t="shared" si="265"/>
        <v>0</v>
      </c>
      <c r="V1319" s="272"/>
      <c r="W1319" s="62"/>
      <c r="X1319" s="270">
        <f t="shared" si="266"/>
        <v>0</v>
      </c>
      <c r="Y1319" s="270">
        <f t="shared" si="267"/>
        <v>0</v>
      </c>
      <c r="Z1319" s="61"/>
      <c r="AA1319" s="61"/>
      <c r="AB1319" s="60" t="str">
        <f t="shared" si="268"/>
        <v/>
      </c>
      <c r="AC1319" s="21" t="b">
        <f t="shared" si="269"/>
        <v>0</v>
      </c>
      <c r="AD1319" s="21" t="b">
        <f t="shared" si="270"/>
        <v>0</v>
      </c>
      <c r="AE1319" s="21" t="b">
        <f t="shared" si="271"/>
        <v>0</v>
      </c>
      <c r="AF1319" s="21" t="b">
        <f ca="1">OR(AND($AC1319,NOT($AD1319)),AND($AC1319,OR(AND($G1319="",$H1319&lt;&gt;""),AND($G1319&lt;&gt;"",$H1319=""),AND($J1319="",$K1319&lt;&gt;""),AND($J1319&lt;&gt;"",$K1319=""),AND($M1319="",$N1319&lt;&gt;""),AND($M1319&lt;&gt;"",$N1319=""),AND($P1319="",$Q1319&lt;&gt;""),AND($P1319&lt;&gt;"",$Q1319=""),AND($S1319="",$T1319&lt;&gt;""),AND($S1319&lt;&gt;"",$T1319=""),AND($V1319="",$W1319&lt;&gt;""),AND($V1319&lt;&gt;"",$W1319=""))),AND($C1319&lt;&gt;"",$E1319&lt;&gt;"",LEFT(TRIM($C1319),1)&lt;&gt;LEFT(TRIM($E1319),1)),IF(OR($E1319="",$F1319=""),FALSE(),IFERROR(COUNTIF(INDIRECT("UNITS_"&amp;SUBSTITUTE(LEFT($E1319,FIND(" ",$E1319&amp;" ")-1),".","_")),$F1319)=0,TRUE())),AND($B1319&lt;&gt;"",OR(ISNUMBER(SEARCH("outro",LOWER($B1319))),ISNUMBER(SEARCH("divers",LOWER($B1319))),ISNUMBER(SEARCH("etc",LOWER($B1319))))),OR(AND(ISNUMBER(SEARCH("comunic",LOWER($B1319))),LEFT($E1319,3)&lt;&gt;"4.4"),AND(ISNUMBER(SEARCH("monitor",LOWER($B1319))),NOT(OR(LEFT($E1319,3)="1.5",LEFT($E1319,3)="2.5")))),AND($B1319&lt;&gt;"",OR(LEFT($C1319,1)="1",LEFT($C1319,1)="2"),$D1319=""),AND($D1319&lt;&gt;"",NOT(OR(LEFT($C1319,1)="1",LEFT($C1319,1)="2"))),AND($D1319&lt;&gt;"",COUNTIF(' PROJETO'!$B$14:$B$16,$D1319)=0),IF($D1319="",FALSE(),IF(COUNTIF(' PROJETO'!$B$14:$B$16,$D1319)=0,FALSE(),IFERROR(INDEX(' PROJETO'!$C$14:$C$16,MATCH($D1319,' PROJETO'!$B$14:$B$16,0))&lt;&gt;"Sim",FALSE()))))</f>
        <v>0</v>
      </c>
      <c r="AG1319" s="21" t="b">
        <f>AND($AC1319,$Y1319&gt;'CONFG.  LISTAS'!$F$4,$Z1319="",$AA1319="")</f>
        <v>0</v>
      </c>
      <c r="AH1319" s="21" t="str">
        <f t="shared" si="272"/>
        <v/>
      </c>
      <c r="AI1319" s="43" t="str">
        <f ca="1">IF(NOT($AC1319),"",IF(OR($B1319="",$C1319="",$E1319="",$F1319=""),"Preencha descrição, categoria, tipo e unidade.",IF(AND($B1319&lt;&gt;"",OR(LEFT($C1319,1)="1",LEFT($C1319,1)="2"),$D1319=""),"Informe a prática de restauração para itens diretos.",IF(AND($D1319&lt;&gt;"",NOT(OR(LEFT($C1319,1)="1",LEFT($C1319,1)="2"))),"Custos indiretos não devem pertencer a uma prática específica.",IF(AND($D1319&lt;&gt;"",COUNTIF(' PROJETO'!$B$14:$B$16,$D1319)=0),"Prática de restauração inválida ou não cadastrada.",IF(IF($D1319="",FALSE(),IF(COUNTIF(' PROJETO'!$B$14:$B$16,$D1319)=0,FALSE(),IFERROR(INDEX(' PROJETO'!$C$14:$C$16,MATCH($D1319,' PROJETO'!$B$14:$B$16,0))&lt;&gt;"Sim",FALSE()))),"A prática informada no item não foi selecionada na aba Projeto.",IF(AND(MAX($I1319,$L1319,$O1319,$R1319,$U1319,$X1319)&gt;'CONFG.  LISTAS'!$F$4,NOT(OR($Z1319&lt;&gt;"",$AA1319&lt;&gt;""))),"Memorial de cálculo ou anexo obrigatório não informado para item acima do limite.",IF(OR(AND($G1319&lt;&gt;"",$H1319&lt;&gt;"",OR($G1319&lt;=0,$H1319&lt;=0)),AND($J1319&lt;&gt;"",$K1319&lt;&gt;"",OR($J1319&lt;=0,$K1319&lt;=0)),AND($M1319&lt;&gt;"",$N1319&lt;&gt;"",OR($M1319&lt;=0,$N1319&lt;=0)),AND($P1319&lt;&gt;"",$Q1319&lt;&gt;"",OR($P1319&lt;=0,$Q1319&lt;=0)),AND($S1319&lt;&gt;"",$T1319&lt;&gt;"",OR($S1319&lt;=0,$T1319&lt;=0)),AND($V1319&lt;&gt;"",$W1319&lt;&gt;"",OR($V1319&lt;=0,$W1319&lt;=0))),"Revise os valores informados: valor unitário e quantidade devem ser maiores que zero.",IF(OR(AND($G1319="",$H1319&lt;&gt;""),AND($G1319&lt;&gt;"",$H1319=""),AND($J1319="",$K1319&lt;&gt;""),AND($J1319&lt;&gt;"",$K1319=""),AND($M1319="",$N1319&lt;&gt;""),AND($M1319&lt;&gt;"",$N1319=""),AND($P1319="",$Q1319&lt;&gt;""),AND($P1319&lt;&gt;"",$Q1319=""),AND($S1319="",$T1319&lt;&gt;""),AND($S1319&lt;&gt;"",$T1319=""),AND($V1319="",$W1319&lt;&gt;""),AND($V1319&lt;&gt;"",$W1319="")),"Há ano preenchido parcialmente: "&amp;TRIM(IF(AND($G1319="",$H1319&lt;&gt;""),"Ano 1 (falta valor unitário); ","")&amp;IF(AND($G1319&lt;&gt;"",$H1319=""),"Ano 1 (falta quantidade); ","")&amp;IF(AND($J1319="",$K1319&lt;&gt;""),"Ano 2 (falta valor unitário); ","")&amp;IF(AND($J1319&lt;&gt;"",$K1319=""),"Ano 2 (falta quantidade); ","")&amp;IF(AND($M1319="",$N1319&lt;&gt;""),"Ano 3 (falta valor unitário); ","")&amp;IF(AND($M1319&lt;&gt;"",$N1319=""),"Ano 3 (falta quantidade); ","")&amp;IF(AND($P1319="",$Q1319&lt;&gt;""),"Ano 4 (falta valor unitário); ","")&amp;IF(AND($P1319&lt;&gt;"",$Q1319=""),"Ano 4 (falta quantidade); ","")&amp;IF(AND($S1319="",$T1319&lt;&gt;""),"Ano 5 (falta valor unitário); ","")&amp;IF(AND($S1319&lt;&gt;"",$T1319=""),"Ano 5 (falta quantidade); ","")&amp;IF(AND($V1319="",$W1319&lt;&gt;""),"Ano 6 (falta valor unitário); ","")&amp;IF(AND($V1319&lt;&gt;"",$W1319=""),"Ano 6 (falta quantidade); ","")), IF(NOT(OR(AND($G1319&lt;&gt;"",$H1319&lt;&gt;""),AND($J1319&lt;&gt;"",$K1319&lt;&gt;""),AND($M1319&lt;&gt;"",$N1319&lt;&gt;""),AND($P1319&lt;&gt;"",$Q1319&lt;&gt;""),AND($S1319&lt;&gt;"",$T1319&lt;&gt;""),AND($V1319&lt;&gt;"",$W1319&lt;&gt;""))),"Informe pelo menos um ano completo com valor unitário e quantidade.",IF(AND($C1319&lt;&gt;"",$E1319&lt;&gt;"",LEFT(TRIM($C1319),1)&lt;&gt;LEFT(TRIM($E1319),1)),"Categoria e tipo estão incompatíveis.",IF(IF(OR($E1319="",$F1319=""),FALSE(),IFERROR(COUNTIF(INDIRECT("UNITS_"&amp;SUBSTITUTE(LEFT($E1319,FIND(" ",$E1319&amp;" ")-1),".","_")),$F1319)=0,TRUE())),"Unidade incompatível com o tipo selecionado.",IF(OR(AND(ISNUMBER(SEARCH("comunic",LOWER($B1319))),LEFT($E1319,3)&lt;&gt;"4.4"),AND(ISNUMBER(SEARCH("monitor",LOWER($B1319))),NOT(OR(LEFT($E1319,3)="1.5",LEFT($E1319,3)="2.5")))),"Revise a classificação do item conforme as regras de preenchimento.",IF(AND($B1319&lt;&gt;"",OR(ISNUMBER(SEARCH("outro",LOWER($B1319))),ISNUMBER(SEARCH("divers",LOWER($B1319))),ISNUMBER(SEARCH("kit",LOWER($B1319))),ISNUMBER(SEARCH("ferrament",LOWER($B1319))),ISNUMBER(SEARCH("epi",LOWER($B1319)))),NOT(OR($Z1319&lt;&gt;"",$AA1319&lt;&gt;""))),"Descrição muito genérica: detalhe melhor o item e registre o racional no memorial ou em anexo.",IF(AND($Y1319=0,$B1319&lt;&gt;"",OR($G1319&lt;&gt;"",$H1319&lt;&gt;"",$J1319&lt;&gt;"",$K1319&lt;&gt;"",$M1319&lt;&gt;"",$N1319&lt;&gt;"",$P1319&lt;&gt;"",$Q1319&lt;&gt;"",$S1319&lt;&gt;"",$T1319&lt;&gt;"",$V1319&lt;&gt;"",$W1319&lt;&gt;"")),"O item possui dados lançados, mas o total está zerado. Revise os valores informados.","")))))))))))))))</f>
        <v/>
      </c>
    </row>
    <row r="1320" spans="1:35" ht="14.25" customHeight="1" x14ac:dyDescent="0.25">
      <c r="A1320" s="57" t="str">
        <f t="shared" si="260"/>
        <v/>
      </c>
      <c r="B1320" s="58"/>
      <c r="C1320" s="58"/>
      <c r="D1320" s="58"/>
      <c r="E1320" s="58"/>
      <c r="F1320" s="58"/>
      <c r="G1320" s="269"/>
      <c r="H1320" s="59"/>
      <c r="I1320" s="273">
        <f t="shared" si="261"/>
        <v>0</v>
      </c>
      <c r="J1320" s="269"/>
      <c r="K1320" s="59"/>
      <c r="L1320" s="270">
        <f t="shared" si="262"/>
        <v>0</v>
      </c>
      <c r="M1320" s="269"/>
      <c r="N1320" s="59"/>
      <c r="O1320" s="270">
        <f t="shared" si="263"/>
        <v>0</v>
      </c>
      <c r="P1320" s="269"/>
      <c r="Q1320" s="59"/>
      <c r="R1320" s="271">
        <f t="shared" si="264"/>
        <v>0</v>
      </c>
      <c r="S1320" s="269"/>
      <c r="T1320" s="59"/>
      <c r="U1320" s="270">
        <f t="shared" si="265"/>
        <v>0</v>
      </c>
      <c r="V1320" s="269"/>
      <c r="W1320" s="59"/>
      <c r="X1320" s="270">
        <f t="shared" si="266"/>
        <v>0</v>
      </c>
      <c r="Y1320" s="270">
        <f t="shared" si="267"/>
        <v>0</v>
      </c>
      <c r="Z1320" s="58"/>
      <c r="AA1320" s="58"/>
      <c r="AB1320" s="60" t="str">
        <f t="shared" si="268"/>
        <v/>
      </c>
      <c r="AC1320" s="21" t="b">
        <f t="shared" si="269"/>
        <v>0</v>
      </c>
      <c r="AD1320" s="21" t="b">
        <f t="shared" si="270"/>
        <v>0</v>
      </c>
      <c r="AE1320" s="21" t="b">
        <f t="shared" si="271"/>
        <v>0</v>
      </c>
      <c r="AF1320" s="21" t="b">
        <f ca="1">OR(AND($AC1320,NOT($AD1320)),AND($AC1320,OR(AND($G1320="",$H1320&lt;&gt;""),AND($G1320&lt;&gt;"",$H1320=""),AND($J1320="",$K1320&lt;&gt;""),AND($J1320&lt;&gt;"",$K1320=""),AND($M1320="",$N1320&lt;&gt;""),AND($M1320&lt;&gt;"",$N1320=""),AND($P1320="",$Q1320&lt;&gt;""),AND($P1320&lt;&gt;"",$Q1320=""),AND($S1320="",$T1320&lt;&gt;""),AND($S1320&lt;&gt;"",$T1320=""),AND($V1320="",$W1320&lt;&gt;""),AND($V1320&lt;&gt;"",$W1320=""))),AND($C1320&lt;&gt;"",$E1320&lt;&gt;"",LEFT(TRIM($C1320),1)&lt;&gt;LEFT(TRIM($E1320),1)),IF(OR($E1320="",$F1320=""),FALSE(),IFERROR(COUNTIF(INDIRECT("UNITS_"&amp;SUBSTITUTE(LEFT($E1320,FIND(" ",$E1320&amp;" ")-1),".","_")),$F1320)=0,TRUE())),AND($B1320&lt;&gt;"",OR(ISNUMBER(SEARCH("outro",LOWER($B1320))),ISNUMBER(SEARCH("divers",LOWER($B1320))),ISNUMBER(SEARCH("etc",LOWER($B1320))))),OR(AND(ISNUMBER(SEARCH("comunic",LOWER($B1320))),LEFT($E1320,3)&lt;&gt;"4.4"),AND(ISNUMBER(SEARCH("monitor",LOWER($B1320))),NOT(OR(LEFT($E1320,3)="1.5",LEFT($E1320,3)="2.5")))),AND($B1320&lt;&gt;"",OR(LEFT($C1320,1)="1",LEFT($C1320,1)="2"),$D1320=""),AND($D1320&lt;&gt;"",NOT(OR(LEFT($C1320,1)="1",LEFT($C1320,1)="2"))),AND($D1320&lt;&gt;"",COUNTIF(' PROJETO'!$B$14:$B$16,$D1320)=0),IF($D1320="",FALSE(),IF(COUNTIF(' PROJETO'!$B$14:$B$16,$D1320)=0,FALSE(),IFERROR(INDEX(' PROJETO'!$C$14:$C$16,MATCH($D1320,' PROJETO'!$B$14:$B$16,0))&lt;&gt;"Sim",FALSE()))))</f>
        <v>0</v>
      </c>
      <c r="AG1320" s="21" t="b">
        <f>AND($AC1320,$Y1320&gt;'CONFG.  LISTAS'!$F$4,$Z1320="",$AA1320="")</f>
        <v>0</v>
      </c>
      <c r="AH1320" s="21" t="str">
        <f t="shared" si="272"/>
        <v/>
      </c>
      <c r="AI1320" s="43" t="str">
        <f ca="1">IF(NOT($AC1320),"",IF(OR($B1320="",$C1320="",$E1320="",$F1320=""),"Preencha descrição, categoria, tipo e unidade.",IF(AND($B1320&lt;&gt;"",OR(LEFT($C1320,1)="1",LEFT($C1320,1)="2"),$D1320=""),"Informe a prática de restauração para itens diretos.",IF(AND($D1320&lt;&gt;"",NOT(OR(LEFT($C1320,1)="1",LEFT($C1320,1)="2"))),"Custos indiretos não devem pertencer a uma prática específica.",IF(AND($D1320&lt;&gt;"",COUNTIF(' PROJETO'!$B$14:$B$16,$D1320)=0),"Prática de restauração inválida ou não cadastrada.",IF(IF($D1320="",FALSE(),IF(COUNTIF(' PROJETO'!$B$14:$B$16,$D1320)=0,FALSE(),IFERROR(INDEX(' PROJETO'!$C$14:$C$16,MATCH($D1320,' PROJETO'!$B$14:$B$16,0))&lt;&gt;"Sim",FALSE()))),"A prática informada no item não foi selecionada na aba Projeto.",IF(AND(MAX($I1320,$L1320,$O1320,$R1320,$U1320,$X1320)&gt;'CONFG.  LISTAS'!$F$4,NOT(OR($Z1320&lt;&gt;"",$AA1320&lt;&gt;""))),"Memorial de cálculo ou anexo obrigatório não informado para item acima do limite.",IF(OR(AND($G1320&lt;&gt;"",$H1320&lt;&gt;"",OR($G1320&lt;=0,$H1320&lt;=0)),AND($J1320&lt;&gt;"",$K1320&lt;&gt;"",OR($J1320&lt;=0,$K1320&lt;=0)),AND($M1320&lt;&gt;"",$N1320&lt;&gt;"",OR($M1320&lt;=0,$N1320&lt;=0)),AND($P1320&lt;&gt;"",$Q1320&lt;&gt;"",OR($P1320&lt;=0,$Q1320&lt;=0)),AND($S1320&lt;&gt;"",$T1320&lt;&gt;"",OR($S1320&lt;=0,$T1320&lt;=0)),AND($V1320&lt;&gt;"",$W1320&lt;&gt;"",OR($V1320&lt;=0,$W1320&lt;=0))),"Revise os valores informados: valor unitário e quantidade devem ser maiores que zero.",IF(OR(AND($G1320="",$H1320&lt;&gt;""),AND($G1320&lt;&gt;"",$H1320=""),AND($J1320="",$K1320&lt;&gt;""),AND($J1320&lt;&gt;"",$K1320=""),AND($M1320="",$N1320&lt;&gt;""),AND($M1320&lt;&gt;"",$N1320=""),AND($P1320="",$Q1320&lt;&gt;""),AND($P1320&lt;&gt;"",$Q1320=""),AND($S1320="",$T1320&lt;&gt;""),AND($S1320&lt;&gt;"",$T1320=""),AND($V1320="",$W1320&lt;&gt;""),AND($V1320&lt;&gt;"",$W1320="")),"Há ano preenchido parcialmente: "&amp;TRIM(IF(AND($G1320="",$H1320&lt;&gt;""),"Ano 1 (falta valor unitário); ","")&amp;IF(AND($G1320&lt;&gt;"",$H1320=""),"Ano 1 (falta quantidade); ","")&amp;IF(AND($J1320="",$K1320&lt;&gt;""),"Ano 2 (falta valor unitário); ","")&amp;IF(AND($J1320&lt;&gt;"",$K1320=""),"Ano 2 (falta quantidade); ","")&amp;IF(AND($M1320="",$N1320&lt;&gt;""),"Ano 3 (falta valor unitário); ","")&amp;IF(AND($M1320&lt;&gt;"",$N1320=""),"Ano 3 (falta quantidade); ","")&amp;IF(AND($P1320="",$Q1320&lt;&gt;""),"Ano 4 (falta valor unitário); ","")&amp;IF(AND($P1320&lt;&gt;"",$Q1320=""),"Ano 4 (falta quantidade); ","")&amp;IF(AND($S1320="",$T1320&lt;&gt;""),"Ano 5 (falta valor unitário); ","")&amp;IF(AND($S1320&lt;&gt;"",$T1320=""),"Ano 5 (falta quantidade); ","")&amp;IF(AND($V1320="",$W1320&lt;&gt;""),"Ano 6 (falta valor unitário); ","")&amp;IF(AND($V1320&lt;&gt;"",$W1320=""),"Ano 6 (falta quantidade); ","")), IF(NOT(OR(AND($G1320&lt;&gt;"",$H1320&lt;&gt;""),AND($J1320&lt;&gt;"",$K1320&lt;&gt;""),AND($M1320&lt;&gt;"",$N1320&lt;&gt;""),AND($P1320&lt;&gt;"",$Q1320&lt;&gt;""),AND($S1320&lt;&gt;"",$T1320&lt;&gt;""),AND($V1320&lt;&gt;"",$W1320&lt;&gt;""))),"Informe pelo menos um ano completo com valor unitário e quantidade.",IF(AND($C1320&lt;&gt;"",$E1320&lt;&gt;"",LEFT(TRIM($C1320),1)&lt;&gt;LEFT(TRIM($E1320),1)),"Categoria e tipo estão incompatíveis.",IF(IF(OR($E1320="",$F1320=""),FALSE(),IFERROR(COUNTIF(INDIRECT("UNITS_"&amp;SUBSTITUTE(LEFT($E1320,FIND(" ",$E1320&amp;" ")-1),".","_")),$F1320)=0,TRUE())),"Unidade incompatível com o tipo selecionado.",IF(OR(AND(ISNUMBER(SEARCH("comunic",LOWER($B1320))),LEFT($E1320,3)&lt;&gt;"4.4"),AND(ISNUMBER(SEARCH("monitor",LOWER($B1320))),NOT(OR(LEFT($E1320,3)="1.5",LEFT($E1320,3)="2.5")))),"Revise a classificação do item conforme as regras de preenchimento.",IF(AND($B1320&lt;&gt;"",OR(ISNUMBER(SEARCH("outro",LOWER($B1320))),ISNUMBER(SEARCH("divers",LOWER($B1320))),ISNUMBER(SEARCH("kit",LOWER($B1320))),ISNUMBER(SEARCH("ferrament",LOWER($B1320))),ISNUMBER(SEARCH("epi",LOWER($B1320)))),NOT(OR($Z1320&lt;&gt;"",$AA1320&lt;&gt;""))),"Descrição muito genérica: detalhe melhor o item e registre o racional no memorial ou em anexo.",IF(AND($Y1320=0,$B1320&lt;&gt;"",OR($G1320&lt;&gt;"",$H1320&lt;&gt;"",$J1320&lt;&gt;"",$K1320&lt;&gt;"",$M1320&lt;&gt;"",$N1320&lt;&gt;"",$P1320&lt;&gt;"",$Q1320&lt;&gt;"",$S1320&lt;&gt;"",$T1320&lt;&gt;"",$V1320&lt;&gt;"",$W1320&lt;&gt;"")),"O item possui dados lançados, mas o total está zerado. Revise os valores informados.","")))))))))))))))</f>
        <v/>
      </c>
    </row>
    <row r="1321" spans="1:35" ht="14.25" customHeight="1" x14ac:dyDescent="0.25">
      <c r="A1321" s="57" t="str">
        <f t="shared" si="260"/>
        <v/>
      </c>
      <c r="B1321" s="61"/>
      <c r="C1321" s="61"/>
      <c r="D1321" s="58"/>
      <c r="E1321" s="61"/>
      <c r="F1321" s="61"/>
      <c r="G1321" s="272"/>
      <c r="H1321" s="62"/>
      <c r="I1321" s="273">
        <f t="shared" si="261"/>
        <v>0</v>
      </c>
      <c r="J1321" s="272"/>
      <c r="K1321" s="62"/>
      <c r="L1321" s="270">
        <f t="shared" si="262"/>
        <v>0</v>
      </c>
      <c r="M1321" s="272"/>
      <c r="N1321" s="62"/>
      <c r="O1321" s="270">
        <f t="shared" si="263"/>
        <v>0</v>
      </c>
      <c r="P1321" s="272"/>
      <c r="Q1321" s="62"/>
      <c r="R1321" s="271">
        <f t="shared" si="264"/>
        <v>0</v>
      </c>
      <c r="S1321" s="272"/>
      <c r="T1321" s="62"/>
      <c r="U1321" s="270">
        <f t="shared" si="265"/>
        <v>0</v>
      </c>
      <c r="V1321" s="272"/>
      <c r="W1321" s="62"/>
      <c r="X1321" s="270">
        <f t="shared" si="266"/>
        <v>0</v>
      </c>
      <c r="Y1321" s="270">
        <f t="shared" si="267"/>
        <v>0</v>
      </c>
      <c r="Z1321" s="61"/>
      <c r="AA1321" s="61"/>
      <c r="AB1321" s="60" t="str">
        <f t="shared" si="268"/>
        <v/>
      </c>
      <c r="AC1321" s="21" t="b">
        <f t="shared" si="269"/>
        <v>0</v>
      </c>
      <c r="AD1321" s="21" t="b">
        <f t="shared" si="270"/>
        <v>0</v>
      </c>
      <c r="AE1321" s="21" t="b">
        <f t="shared" si="271"/>
        <v>0</v>
      </c>
      <c r="AF1321" s="21" t="b">
        <f ca="1">OR(AND($AC1321,NOT($AD1321)),AND($AC1321,OR(AND($G1321="",$H1321&lt;&gt;""),AND($G1321&lt;&gt;"",$H1321=""),AND($J1321="",$K1321&lt;&gt;""),AND($J1321&lt;&gt;"",$K1321=""),AND($M1321="",$N1321&lt;&gt;""),AND($M1321&lt;&gt;"",$N1321=""),AND($P1321="",$Q1321&lt;&gt;""),AND($P1321&lt;&gt;"",$Q1321=""),AND($S1321="",$T1321&lt;&gt;""),AND($S1321&lt;&gt;"",$T1321=""),AND($V1321="",$W1321&lt;&gt;""),AND($V1321&lt;&gt;"",$W1321=""))),AND($C1321&lt;&gt;"",$E1321&lt;&gt;"",LEFT(TRIM($C1321),1)&lt;&gt;LEFT(TRIM($E1321),1)),IF(OR($E1321="",$F1321=""),FALSE(),IFERROR(COUNTIF(INDIRECT("UNITS_"&amp;SUBSTITUTE(LEFT($E1321,FIND(" ",$E1321&amp;" ")-1),".","_")),$F1321)=0,TRUE())),AND($B1321&lt;&gt;"",OR(ISNUMBER(SEARCH("outro",LOWER($B1321))),ISNUMBER(SEARCH("divers",LOWER($B1321))),ISNUMBER(SEARCH("etc",LOWER($B1321))))),OR(AND(ISNUMBER(SEARCH("comunic",LOWER($B1321))),LEFT($E1321,3)&lt;&gt;"4.4"),AND(ISNUMBER(SEARCH("monitor",LOWER($B1321))),NOT(OR(LEFT($E1321,3)="1.5",LEFT($E1321,3)="2.5")))),AND($B1321&lt;&gt;"",OR(LEFT($C1321,1)="1",LEFT($C1321,1)="2"),$D1321=""),AND($D1321&lt;&gt;"",NOT(OR(LEFT($C1321,1)="1",LEFT($C1321,1)="2"))),AND($D1321&lt;&gt;"",COUNTIF(' PROJETO'!$B$14:$B$16,$D1321)=0),IF($D1321="",FALSE(),IF(COUNTIF(' PROJETO'!$B$14:$B$16,$D1321)=0,FALSE(),IFERROR(INDEX(' PROJETO'!$C$14:$C$16,MATCH($D1321,' PROJETO'!$B$14:$B$16,0))&lt;&gt;"Sim",FALSE()))))</f>
        <v>0</v>
      </c>
      <c r="AG1321" s="21" t="b">
        <f>AND($AC1321,$Y1321&gt;'CONFG.  LISTAS'!$F$4,$Z1321="",$AA1321="")</f>
        <v>0</v>
      </c>
      <c r="AH1321" s="21" t="str">
        <f t="shared" si="272"/>
        <v/>
      </c>
      <c r="AI1321" s="43" t="str">
        <f ca="1">IF(NOT($AC1321),"",IF(OR($B1321="",$C1321="",$E1321="",$F1321=""),"Preencha descrição, categoria, tipo e unidade.",IF(AND($B1321&lt;&gt;"",OR(LEFT($C1321,1)="1",LEFT($C1321,1)="2"),$D1321=""),"Informe a prática de restauração para itens diretos.",IF(AND($D1321&lt;&gt;"",NOT(OR(LEFT($C1321,1)="1",LEFT($C1321,1)="2"))),"Custos indiretos não devem pertencer a uma prática específica.",IF(AND($D1321&lt;&gt;"",COUNTIF(' PROJETO'!$B$14:$B$16,$D1321)=0),"Prática de restauração inválida ou não cadastrada.",IF(IF($D1321="",FALSE(),IF(COUNTIF(' PROJETO'!$B$14:$B$16,$D1321)=0,FALSE(),IFERROR(INDEX(' PROJETO'!$C$14:$C$16,MATCH($D1321,' PROJETO'!$B$14:$B$16,0))&lt;&gt;"Sim",FALSE()))),"A prática informada no item não foi selecionada na aba Projeto.",IF(AND(MAX($I1321,$L1321,$O1321,$R1321,$U1321,$X1321)&gt;'CONFG.  LISTAS'!$F$4,NOT(OR($Z1321&lt;&gt;"",$AA1321&lt;&gt;""))),"Memorial de cálculo ou anexo obrigatório não informado para item acima do limite.",IF(OR(AND($G1321&lt;&gt;"",$H1321&lt;&gt;"",OR($G1321&lt;=0,$H1321&lt;=0)),AND($J1321&lt;&gt;"",$K1321&lt;&gt;"",OR($J1321&lt;=0,$K1321&lt;=0)),AND($M1321&lt;&gt;"",$N1321&lt;&gt;"",OR($M1321&lt;=0,$N1321&lt;=0)),AND($P1321&lt;&gt;"",$Q1321&lt;&gt;"",OR($P1321&lt;=0,$Q1321&lt;=0)),AND($S1321&lt;&gt;"",$T1321&lt;&gt;"",OR($S1321&lt;=0,$T1321&lt;=0)),AND($V1321&lt;&gt;"",$W1321&lt;&gt;"",OR($V1321&lt;=0,$W1321&lt;=0))),"Revise os valores informados: valor unitário e quantidade devem ser maiores que zero.",IF(OR(AND($G1321="",$H1321&lt;&gt;""),AND($G1321&lt;&gt;"",$H1321=""),AND($J1321="",$K1321&lt;&gt;""),AND($J1321&lt;&gt;"",$K1321=""),AND($M1321="",$N1321&lt;&gt;""),AND($M1321&lt;&gt;"",$N1321=""),AND($P1321="",$Q1321&lt;&gt;""),AND($P1321&lt;&gt;"",$Q1321=""),AND($S1321="",$T1321&lt;&gt;""),AND($S1321&lt;&gt;"",$T1321=""),AND($V1321="",$W1321&lt;&gt;""),AND($V1321&lt;&gt;"",$W1321="")),"Há ano preenchido parcialmente: "&amp;TRIM(IF(AND($G1321="",$H1321&lt;&gt;""),"Ano 1 (falta valor unitário); ","")&amp;IF(AND($G1321&lt;&gt;"",$H1321=""),"Ano 1 (falta quantidade); ","")&amp;IF(AND($J1321="",$K1321&lt;&gt;""),"Ano 2 (falta valor unitário); ","")&amp;IF(AND($J1321&lt;&gt;"",$K1321=""),"Ano 2 (falta quantidade); ","")&amp;IF(AND($M1321="",$N1321&lt;&gt;""),"Ano 3 (falta valor unitário); ","")&amp;IF(AND($M1321&lt;&gt;"",$N1321=""),"Ano 3 (falta quantidade); ","")&amp;IF(AND($P1321="",$Q1321&lt;&gt;""),"Ano 4 (falta valor unitário); ","")&amp;IF(AND($P1321&lt;&gt;"",$Q1321=""),"Ano 4 (falta quantidade); ","")&amp;IF(AND($S1321="",$T1321&lt;&gt;""),"Ano 5 (falta valor unitário); ","")&amp;IF(AND($S1321&lt;&gt;"",$T1321=""),"Ano 5 (falta quantidade); ","")&amp;IF(AND($V1321="",$W1321&lt;&gt;""),"Ano 6 (falta valor unitário); ","")&amp;IF(AND($V1321&lt;&gt;"",$W1321=""),"Ano 6 (falta quantidade); ","")), IF(NOT(OR(AND($G1321&lt;&gt;"",$H1321&lt;&gt;""),AND($J1321&lt;&gt;"",$K1321&lt;&gt;""),AND($M1321&lt;&gt;"",$N1321&lt;&gt;""),AND($P1321&lt;&gt;"",$Q1321&lt;&gt;""),AND($S1321&lt;&gt;"",$T1321&lt;&gt;""),AND($V1321&lt;&gt;"",$W1321&lt;&gt;""))),"Informe pelo menos um ano completo com valor unitário e quantidade.",IF(AND($C1321&lt;&gt;"",$E1321&lt;&gt;"",LEFT(TRIM($C1321),1)&lt;&gt;LEFT(TRIM($E1321),1)),"Categoria e tipo estão incompatíveis.",IF(IF(OR($E1321="",$F1321=""),FALSE(),IFERROR(COUNTIF(INDIRECT("UNITS_"&amp;SUBSTITUTE(LEFT($E1321,FIND(" ",$E1321&amp;" ")-1),".","_")),$F1321)=0,TRUE())),"Unidade incompatível com o tipo selecionado.",IF(OR(AND(ISNUMBER(SEARCH("comunic",LOWER($B1321))),LEFT($E1321,3)&lt;&gt;"4.4"),AND(ISNUMBER(SEARCH("monitor",LOWER($B1321))),NOT(OR(LEFT($E1321,3)="1.5",LEFT($E1321,3)="2.5")))),"Revise a classificação do item conforme as regras de preenchimento.",IF(AND($B1321&lt;&gt;"",OR(ISNUMBER(SEARCH("outro",LOWER($B1321))),ISNUMBER(SEARCH("divers",LOWER($B1321))),ISNUMBER(SEARCH("kit",LOWER($B1321))),ISNUMBER(SEARCH("ferrament",LOWER($B1321))),ISNUMBER(SEARCH("epi",LOWER($B1321)))),NOT(OR($Z1321&lt;&gt;"",$AA1321&lt;&gt;""))),"Descrição muito genérica: detalhe melhor o item e registre o racional no memorial ou em anexo.",IF(AND($Y1321=0,$B1321&lt;&gt;"",OR($G1321&lt;&gt;"",$H1321&lt;&gt;"",$J1321&lt;&gt;"",$K1321&lt;&gt;"",$M1321&lt;&gt;"",$N1321&lt;&gt;"",$P1321&lt;&gt;"",$Q1321&lt;&gt;"",$S1321&lt;&gt;"",$T1321&lt;&gt;"",$V1321&lt;&gt;"",$W1321&lt;&gt;"")),"O item possui dados lançados, mas o total está zerado. Revise os valores informados.","")))))))))))))))</f>
        <v/>
      </c>
    </row>
    <row r="1322" spans="1:35" ht="14.25" customHeight="1" x14ac:dyDescent="0.25">
      <c r="A1322" s="57" t="str">
        <f t="shared" si="260"/>
        <v/>
      </c>
      <c r="B1322" s="58"/>
      <c r="C1322" s="58"/>
      <c r="D1322" s="58"/>
      <c r="E1322" s="58"/>
      <c r="F1322" s="58"/>
      <c r="G1322" s="269"/>
      <c r="H1322" s="59"/>
      <c r="I1322" s="273">
        <f t="shared" si="261"/>
        <v>0</v>
      </c>
      <c r="J1322" s="269"/>
      <c r="K1322" s="59"/>
      <c r="L1322" s="270">
        <f t="shared" si="262"/>
        <v>0</v>
      </c>
      <c r="M1322" s="269"/>
      <c r="N1322" s="59"/>
      <c r="O1322" s="270">
        <f t="shared" si="263"/>
        <v>0</v>
      </c>
      <c r="P1322" s="269"/>
      <c r="Q1322" s="59"/>
      <c r="R1322" s="271">
        <f t="shared" si="264"/>
        <v>0</v>
      </c>
      <c r="S1322" s="269"/>
      <c r="T1322" s="59"/>
      <c r="U1322" s="270">
        <f t="shared" si="265"/>
        <v>0</v>
      </c>
      <c r="V1322" s="269"/>
      <c r="W1322" s="59"/>
      <c r="X1322" s="270">
        <f t="shared" si="266"/>
        <v>0</v>
      </c>
      <c r="Y1322" s="270">
        <f t="shared" si="267"/>
        <v>0</v>
      </c>
      <c r="Z1322" s="58"/>
      <c r="AA1322" s="58"/>
      <c r="AB1322" s="60" t="str">
        <f t="shared" si="268"/>
        <v/>
      </c>
      <c r="AC1322" s="21" t="b">
        <f t="shared" si="269"/>
        <v>0</v>
      </c>
      <c r="AD1322" s="21" t="b">
        <f t="shared" si="270"/>
        <v>0</v>
      </c>
      <c r="AE1322" s="21" t="b">
        <f t="shared" si="271"/>
        <v>0</v>
      </c>
      <c r="AF1322" s="21" t="b">
        <f ca="1">OR(AND($AC1322,NOT($AD1322)),AND($AC1322,OR(AND($G1322="",$H1322&lt;&gt;""),AND($G1322&lt;&gt;"",$H1322=""),AND($J1322="",$K1322&lt;&gt;""),AND($J1322&lt;&gt;"",$K1322=""),AND($M1322="",$N1322&lt;&gt;""),AND($M1322&lt;&gt;"",$N1322=""),AND($P1322="",$Q1322&lt;&gt;""),AND($P1322&lt;&gt;"",$Q1322=""),AND($S1322="",$T1322&lt;&gt;""),AND($S1322&lt;&gt;"",$T1322=""),AND($V1322="",$W1322&lt;&gt;""),AND($V1322&lt;&gt;"",$W1322=""))),AND($C1322&lt;&gt;"",$E1322&lt;&gt;"",LEFT(TRIM($C1322),1)&lt;&gt;LEFT(TRIM($E1322),1)),IF(OR($E1322="",$F1322=""),FALSE(),IFERROR(COUNTIF(INDIRECT("UNITS_"&amp;SUBSTITUTE(LEFT($E1322,FIND(" ",$E1322&amp;" ")-1),".","_")),$F1322)=0,TRUE())),AND($B1322&lt;&gt;"",OR(ISNUMBER(SEARCH("outro",LOWER($B1322))),ISNUMBER(SEARCH("divers",LOWER($B1322))),ISNUMBER(SEARCH("etc",LOWER($B1322))))),OR(AND(ISNUMBER(SEARCH("comunic",LOWER($B1322))),LEFT($E1322,3)&lt;&gt;"4.4"),AND(ISNUMBER(SEARCH("monitor",LOWER($B1322))),NOT(OR(LEFT($E1322,3)="1.5",LEFT($E1322,3)="2.5")))),AND($B1322&lt;&gt;"",OR(LEFT($C1322,1)="1",LEFT($C1322,1)="2"),$D1322=""),AND($D1322&lt;&gt;"",NOT(OR(LEFT($C1322,1)="1",LEFT($C1322,1)="2"))),AND($D1322&lt;&gt;"",COUNTIF(' PROJETO'!$B$14:$B$16,$D1322)=0),IF($D1322="",FALSE(),IF(COUNTIF(' PROJETO'!$B$14:$B$16,$D1322)=0,FALSE(),IFERROR(INDEX(' PROJETO'!$C$14:$C$16,MATCH($D1322,' PROJETO'!$B$14:$B$16,0))&lt;&gt;"Sim",FALSE()))))</f>
        <v>0</v>
      </c>
      <c r="AG1322" s="21" t="b">
        <f>AND($AC1322,$Y1322&gt;'CONFG.  LISTAS'!$F$4,$Z1322="",$AA1322="")</f>
        <v>0</v>
      </c>
      <c r="AH1322" s="21" t="str">
        <f t="shared" si="272"/>
        <v/>
      </c>
      <c r="AI1322" s="43" t="str">
        <f ca="1">IF(NOT($AC1322),"",IF(OR($B1322="",$C1322="",$E1322="",$F1322=""),"Preencha descrição, categoria, tipo e unidade.",IF(AND($B1322&lt;&gt;"",OR(LEFT($C1322,1)="1",LEFT($C1322,1)="2"),$D1322=""),"Informe a prática de restauração para itens diretos.",IF(AND($D1322&lt;&gt;"",NOT(OR(LEFT($C1322,1)="1",LEFT($C1322,1)="2"))),"Custos indiretos não devem pertencer a uma prática específica.",IF(AND($D1322&lt;&gt;"",COUNTIF(' PROJETO'!$B$14:$B$16,$D1322)=0),"Prática de restauração inválida ou não cadastrada.",IF(IF($D1322="",FALSE(),IF(COUNTIF(' PROJETO'!$B$14:$B$16,$D1322)=0,FALSE(),IFERROR(INDEX(' PROJETO'!$C$14:$C$16,MATCH($D1322,' PROJETO'!$B$14:$B$16,0))&lt;&gt;"Sim",FALSE()))),"A prática informada no item não foi selecionada na aba Projeto.",IF(AND(MAX($I1322,$L1322,$O1322,$R1322,$U1322,$X1322)&gt;'CONFG.  LISTAS'!$F$4,NOT(OR($Z1322&lt;&gt;"",$AA1322&lt;&gt;""))),"Memorial de cálculo ou anexo obrigatório não informado para item acima do limite.",IF(OR(AND($G1322&lt;&gt;"",$H1322&lt;&gt;"",OR($G1322&lt;=0,$H1322&lt;=0)),AND($J1322&lt;&gt;"",$K1322&lt;&gt;"",OR($J1322&lt;=0,$K1322&lt;=0)),AND($M1322&lt;&gt;"",$N1322&lt;&gt;"",OR($M1322&lt;=0,$N1322&lt;=0)),AND($P1322&lt;&gt;"",$Q1322&lt;&gt;"",OR($P1322&lt;=0,$Q1322&lt;=0)),AND($S1322&lt;&gt;"",$T1322&lt;&gt;"",OR($S1322&lt;=0,$T1322&lt;=0)),AND($V1322&lt;&gt;"",$W1322&lt;&gt;"",OR($V1322&lt;=0,$W1322&lt;=0))),"Revise os valores informados: valor unitário e quantidade devem ser maiores que zero.",IF(OR(AND($G1322="",$H1322&lt;&gt;""),AND($G1322&lt;&gt;"",$H1322=""),AND($J1322="",$K1322&lt;&gt;""),AND($J1322&lt;&gt;"",$K1322=""),AND($M1322="",$N1322&lt;&gt;""),AND($M1322&lt;&gt;"",$N1322=""),AND($P1322="",$Q1322&lt;&gt;""),AND($P1322&lt;&gt;"",$Q1322=""),AND($S1322="",$T1322&lt;&gt;""),AND($S1322&lt;&gt;"",$T1322=""),AND($V1322="",$W1322&lt;&gt;""),AND($V1322&lt;&gt;"",$W1322="")),"Há ano preenchido parcialmente: "&amp;TRIM(IF(AND($G1322="",$H1322&lt;&gt;""),"Ano 1 (falta valor unitário); ","")&amp;IF(AND($G1322&lt;&gt;"",$H1322=""),"Ano 1 (falta quantidade); ","")&amp;IF(AND($J1322="",$K1322&lt;&gt;""),"Ano 2 (falta valor unitário); ","")&amp;IF(AND($J1322&lt;&gt;"",$K1322=""),"Ano 2 (falta quantidade); ","")&amp;IF(AND($M1322="",$N1322&lt;&gt;""),"Ano 3 (falta valor unitário); ","")&amp;IF(AND($M1322&lt;&gt;"",$N1322=""),"Ano 3 (falta quantidade); ","")&amp;IF(AND($P1322="",$Q1322&lt;&gt;""),"Ano 4 (falta valor unitário); ","")&amp;IF(AND($P1322&lt;&gt;"",$Q1322=""),"Ano 4 (falta quantidade); ","")&amp;IF(AND($S1322="",$T1322&lt;&gt;""),"Ano 5 (falta valor unitário); ","")&amp;IF(AND($S1322&lt;&gt;"",$T1322=""),"Ano 5 (falta quantidade); ","")&amp;IF(AND($V1322="",$W1322&lt;&gt;""),"Ano 6 (falta valor unitário); ","")&amp;IF(AND($V1322&lt;&gt;"",$W1322=""),"Ano 6 (falta quantidade); ","")), IF(NOT(OR(AND($G1322&lt;&gt;"",$H1322&lt;&gt;""),AND($J1322&lt;&gt;"",$K1322&lt;&gt;""),AND($M1322&lt;&gt;"",$N1322&lt;&gt;""),AND($P1322&lt;&gt;"",$Q1322&lt;&gt;""),AND($S1322&lt;&gt;"",$T1322&lt;&gt;""),AND($V1322&lt;&gt;"",$W1322&lt;&gt;""))),"Informe pelo menos um ano completo com valor unitário e quantidade.",IF(AND($C1322&lt;&gt;"",$E1322&lt;&gt;"",LEFT(TRIM($C1322),1)&lt;&gt;LEFT(TRIM($E1322),1)),"Categoria e tipo estão incompatíveis.",IF(IF(OR($E1322="",$F1322=""),FALSE(),IFERROR(COUNTIF(INDIRECT("UNITS_"&amp;SUBSTITUTE(LEFT($E1322,FIND(" ",$E1322&amp;" ")-1),".","_")),$F1322)=0,TRUE())),"Unidade incompatível com o tipo selecionado.",IF(OR(AND(ISNUMBER(SEARCH("comunic",LOWER($B1322))),LEFT($E1322,3)&lt;&gt;"4.4"),AND(ISNUMBER(SEARCH("monitor",LOWER($B1322))),NOT(OR(LEFT($E1322,3)="1.5",LEFT($E1322,3)="2.5")))),"Revise a classificação do item conforme as regras de preenchimento.",IF(AND($B1322&lt;&gt;"",OR(ISNUMBER(SEARCH("outro",LOWER($B1322))),ISNUMBER(SEARCH("divers",LOWER($B1322))),ISNUMBER(SEARCH("kit",LOWER($B1322))),ISNUMBER(SEARCH("ferrament",LOWER($B1322))),ISNUMBER(SEARCH("epi",LOWER($B1322)))),NOT(OR($Z1322&lt;&gt;"",$AA1322&lt;&gt;""))),"Descrição muito genérica: detalhe melhor o item e registre o racional no memorial ou em anexo.",IF(AND($Y1322=0,$B1322&lt;&gt;"",OR($G1322&lt;&gt;"",$H1322&lt;&gt;"",$J1322&lt;&gt;"",$K1322&lt;&gt;"",$M1322&lt;&gt;"",$N1322&lt;&gt;"",$P1322&lt;&gt;"",$Q1322&lt;&gt;"",$S1322&lt;&gt;"",$T1322&lt;&gt;"",$V1322&lt;&gt;"",$W1322&lt;&gt;"")),"O item possui dados lançados, mas o total está zerado. Revise os valores informados.","")))))))))))))))</f>
        <v/>
      </c>
    </row>
    <row r="1323" spans="1:35" ht="14.25" customHeight="1" x14ac:dyDescent="0.25">
      <c r="A1323" s="57" t="str">
        <f t="shared" si="260"/>
        <v/>
      </c>
      <c r="B1323" s="61"/>
      <c r="C1323" s="61"/>
      <c r="D1323" s="58"/>
      <c r="E1323" s="61"/>
      <c r="F1323" s="61"/>
      <c r="G1323" s="272"/>
      <c r="H1323" s="62"/>
      <c r="I1323" s="273">
        <f t="shared" si="261"/>
        <v>0</v>
      </c>
      <c r="J1323" s="272"/>
      <c r="K1323" s="62"/>
      <c r="L1323" s="270">
        <f t="shared" si="262"/>
        <v>0</v>
      </c>
      <c r="M1323" s="272"/>
      <c r="N1323" s="62"/>
      <c r="O1323" s="270">
        <f t="shared" si="263"/>
        <v>0</v>
      </c>
      <c r="P1323" s="272"/>
      <c r="Q1323" s="62"/>
      <c r="R1323" s="271">
        <f t="shared" si="264"/>
        <v>0</v>
      </c>
      <c r="S1323" s="272"/>
      <c r="T1323" s="62"/>
      <c r="U1323" s="270">
        <f t="shared" si="265"/>
        <v>0</v>
      </c>
      <c r="V1323" s="272"/>
      <c r="W1323" s="62"/>
      <c r="X1323" s="270">
        <f t="shared" si="266"/>
        <v>0</v>
      </c>
      <c r="Y1323" s="270">
        <f t="shared" si="267"/>
        <v>0</v>
      </c>
      <c r="Z1323" s="61"/>
      <c r="AA1323" s="61"/>
      <c r="AB1323" s="60" t="str">
        <f t="shared" si="268"/>
        <v/>
      </c>
      <c r="AC1323" s="21" t="b">
        <f t="shared" si="269"/>
        <v>0</v>
      </c>
      <c r="AD1323" s="21" t="b">
        <f t="shared" si="270"/>
        <v>0</v>
      </c>
      <c r="AE1323" s="21" t="b">
        <f t="shared" si="271"/>
        <v>0</v>
      </c>
      <c r="AF1323" s="21" t="b">
        <f ca="1">OR(AND($AC1323,NOT($AD1323)),AND($AC1323,OR(AND($G1323="",$H1323&lt;&gt;""),AND($G1323&lt;&gt;"",$H1323=""),AND($J1323="",$K1323&lt;&gt;""),AND($J1323&lt;&gt;"",$K1323=""),AND($M1323="",$N1323&lt;&gt;""),AND($M1323&lt;&gt;"",$N1323=""),AND($P1323="",$Q1323&lt;&gt;""),AND($P1323&lt;&gt;"",$Q1323=""),AND($S1323="",$T1323&lt;&gt;""),AND($S1323&lt;&gt;"",$T1323=""),AND($V1323="",$W1323&lt;&gt;""),AND($V1323&lt;&gt;"",$W1323=""))),AND($C1323&lt;&gt;"",$E1323&lt;&gt;"",LEFT(TRIM($C1323),1)&lt;&gt;LEFT(TRIM($E1323),1)),IF(OR($E1323="",$F1323=""),FALSE(),IFERROR(COUNTIF(INDIRECT("UNITS_"&amp;SUBSTITUTE(LEFT($E1323,FIND(" ",$E1323&amp;" ")-1),".","_")),$F1323)=0,TRUE())),AND($B1323&lt;&gt;"",OR(ISNUMBER(SEARCH("outro",LOWER($B1323))),ISNUMBER(SEARCH("divers",LOWER($B1323))),ISNUMBER(SEARCH("etc",LOWER($B1323))))),OR(AND(ISNUMBER(SEARCH("comunic",LOWER($B1323))),LEFT($E1323,3)&lt;&gt;"4.4"),AND(ISNUMBER(SEARCH("monitor",LOWER($B1323))),NOT(OR(LEFT($E1323,3)="1.5",LEFT($E1323,3)="2.5")))),AND($B1323&lt;&gt;"",OR(LEFT($C1323,1)="1",LEFT($C1323,1)="2"),$D1323=""),AND($D1323&lt;&gt;"",NOT(OR(LEFT($C1323,1)="1",LEFT($C1323,1)="2"))),AND($D1323&lt;&gt;"",COUNTIF(' PROJETO'!$B$14:$B$16,$D1323)=0),IF($D1323="",FALSE(),IF(COUNTIF(' PROJETO'!$B$14:$B$16,$D1323)=0,FALSE(),IFERROR(INDEX(' PROJETO'!$C$14:$C$16,MATCH($D1323,' PROJETO'!$B$14:$B$16,0))&lt;&gt;"Sim",FALSE()))))</f>
        <v>0</v>
      </c>
      <c r="AG1323" s="21" t="b">
        <f>AND($AC1323,$Y1323&gt;'CONFG.  LISTAS'!$F$4,$Z1323="",$AA1323="")</f>
        <v>0</v>
      </c>
      <c r="AH1323" s="21" t="str">
        <f t="shared" si="272"/>
        <v/>
      </c>
      <c r="AI1323" s="43" t="str">
        <f ca="1">IF(NOT($AC1323),"",IF(OR($B1323="",$C1323="",$E1323="",$F1323=""),"Preencha descrição, categoria, tipo e unidade.",IF(AND($B1323&lt;&gt;"",OR(LEFT($C1323,1)="1",LEFT($C1323,1)="2"),$D1323=""),"Informe a prática de restauração para itens diretos.",IF(AND($D1323&lt;&gt;"",NOT(OR(LEFT($C1323,1)="1",LEFT($C1323,1)="2"))),"Custos indiretos não devem pertencer a uma prática específica.",IF(AND($D1323&lt;&gt;"",COUNTIF(' PROJETO'!$B$14:$B$16,$D1323)=0),"Prática de restauração inválida ou não cadastrada.",IF(IF($D1323="",FALSE(),IF(COUNTIF(' PROJETO'!$B$14:$B$16,$D1323)=0,FALSE(),IFERROR(INDEX(' PROJETO'!$C$14:$C$16,MATCH($D1323,' PROJETO'!$B$14:$B$16,0))&lt;&gt;"Sim",FALSE()))),"A prática informada no item não foi selecionada na aba Projeto.",IF(AND(MAX($I1323,$L1323,$O1323,$R1323,$U1323,$X1323)&gt;'CONFG.  LISTAS'!$F$4,NOT(OR($Z1323&lt;&gt;"",$AA1323&lt;&gt;""))),"Memorial de cálculo ou anexo obrigatório não informado para item acima do limite.",IF(OR(AND($G1323&lt;&gt;"",$H1323&lt;&gt;"",OR($G1323&lt;=0,$H1323&lt;=0)),AND($J1323&lt;&gt;"",$K1323&lt;&gt;"",OR($J1323&lt;=0,$K1323&lt;=0)),AND($M1323&lt;&gt;"",$N1323&lt;&gt;"",OR($M1323&lt;=0,$N1323&lt;=0)),AND($P1323&lt;&gt;"",$Q1323&lt;&gt;"",OR($P1323&lt;=0,$Q1323&lt;=0)),AND($S1323&lt;&gt;"",$T1323&lt;&gt;"",OR($S1323&lt;=0,$T1323&lt;=0)),AND($V1323&lt;&gt;"",$W1323&lt;&gt;"",OR($V1323&lt;=0,$W1323&lt;=0))),"Revise os valores informados: valor unitário e quantidade devem ser maiores que zero.",IF(OR(AND($G1323="",$H1323&lt;&gt;""),AND($G1323&lt;&gt;"",$H1323=""),AND($J1323="",$K1323&lt;&gt;""),AND($J1323&lt;&gt;"",$K1323=""),AND($M1323="",$N1323&lt;&gt;""),AND($M1323&lt;&gt;"",$N1323=""),AND($P1323="",$Q1323&lt;&gt;""),AND($P1323&lt;&gt;"",$Q1323=""),AND($S1323="",$T1323&lt;&gt;""),AND($S1323&lt;&gt;"",$T1323=""),AND($V1323="",$W1323&lt;&gt;""),AND($V1323&lt;&gt;"",$W1323="")),"Há ano preenchido parcialmente: "&amp;TRIM(IF(AND($G1323="",$H1323&lt;&gt;""),"Ano 1 (falta valor unitário); ","")&amp;IF(AND($G1323&lt;&gt;"",$H1323=""),"Ano 1 (falta quantidade); ","")&amp;IF(AND($J1323="",$K1323&lt;&gt;""),"Ano 2 (falta valor unitário); ","")&amp;IF(AND($J1323&lt;&gt;"",$K1323=""),"Ano 2 (falta quantidade); ","")&amp;IF(AND($M1323="",$N1323&lt;&gt;""),"Ano 3 (falta valor unitário); ","")&amp;IF(AND($M1323&lt;&gt;"",$N1323=""),"Ano 3 (falta quantidade); ","")&amp;IF(AND($P1323="",$Q1323&lt;&gt;""),"Ano 4 (falta valor unitário); ","")&amp;IF(AND($P1323&lt;&gt;"",$Q1323=""),"Ano 4 (falta quantidade); ","")&amp;IF(AND($S1323="",$T1323&lt;&gt;""),"Ano 5 (falta valor unitário); ","")&amp;IF(AND($S1323&lt;&gt;"",$T1323=""),"Ano 5 (falta quantidade); ","")&amp;IF(AND($V1323="",$W1323&lt;&gt;""),"Ano 6 (falta valor unitário); ","")&amp;IF(AND($V1323&lt;&gt;"",$W1323=""),"Ano 6 (falta quantidade); ","")), IF(NOT(OR(AND($G1323&lt;&gt;"",$H1323&lt;&gt;""),AND($J1323&lt;&gt;"",$K1323&lt;&gt;""),AND($M1323&lt;&gt;"",$N1323&lt;&gt;""),AND($P1323&lt;&gt;"",$Q1323&lt;&gt;""),AND($S1323&lt;&gt;"",$T1323&lt;&gt;""),AND($V1323&lt;&gt;"",$W1323&lt;&gt;""))),"Informe pelo menos um ano completo com valor unitário e quantidade.",IF(AND($C1323&lt;&gt;"",$E1323&lt;&gt;"",LEFT(TRIM($C1323),1)&lt;&gt;LEFT(TRIM($E1323),1)),"Categoria e tipo estão incompatíveis.",IF(IF(OR($E1323="",$F1323=""),FALSE(),IFERROR(COUNTIF(INDIRECT("UNITS_"&amp;SUBSTITUTE(LEFT($E1323,FIND(" ",$E1323&amp;" ")-1),".","_")),$F1323)=0,TRUE())),"Unidade incompatível com o tipo selecionado.",IF(OR(AND(ISNUMBER(SEARCH("comunic",LOWER($B1323))),LEFT($E1323,3)&lt;&gt;"4.4"),AND(ISNUMBER(SEARCH("monitor",LOWER($B1323))),NOT(OR(LEFT($E1323,3)="1.5",LEFT($E1323,3)="2.5")))),"Revise a classificação do item conforme as regras de preenchimento.",IF(AND($B1323&lt;&gt;"",OR(ISNUMBER(SEARCH("outro",LOWER($B1323))),ISNUMBER(SEARCH("divers",LOWER($B1323))),ISNUMBER(SEARCH("kit",LOWER($B1323))),ISNUMBER(SEARCH("ferrament",LOWER($B1323))),ISNUMBER(SEARCH("epi",LOWER($B1323)))),NOT(OR($Z1323&lt;&gt;"",$AA1323&lt;&gt;""))),"Descrição muito genérica: detalhe melhor o item e registre o racional no memorial ou em anexo.",IF(AND($Y1323=0,$B1323&lt;&gt;"",OR($G1323&lt;&gt;"",$H1323&lt;&gt;"",$J1323&lt;&gt;"",$K1323&lt;&gt;"",$M1323&lt;&gt;"",$N1323&lt;&gt;"",$P1323&lt;&gt;"",$Q1323&lt;&gt;"",$S1323&lt;&gt;"",$T1323&lt;&gt;"",$V1323&lt;&gt;"",$W1323&lt;&gt;"")),"O item possui dados lançados, mas o total está zerado. Revise os valores informados.","")))))))))))))))</f>
        <v/>
      </c>
    </row>
    <row r="1324" spans="1:35" ht="14.25" customHeight="1" x14ac:dyDescent="0.25">
      <c r="A1324" s="57" t="str">
        <f t="shared" si="260"/>
        <v/>
      </c>
      <c r="B1324" s="58"/>
      <c r="C1324" s="58"/>
      <c r="D1324" s="58"/>
      <c r="E1324" s="58"/>
      <c r="F1324" s="58"/>
      <c r="G1324" s="269"/>
      <c r="H1324" s="59"/>
      <c r="I1324" s="273">
        <f t="shared" si="261"/>
        <v>0</v>
      </c>
      <c r="J1324" s="269"/>
      <c r="K1324" s="59"/>
      <c r="L1324" s="270">
        <f t="shared" si="262"/>
        <v>0</v>
      </c>
      <c r="M1324" s="269"/>
      <c r="N1324" s="59"/>
      <c r="O1324" s="270">
        <f t="shared" si="263"/>
        <v>0</v>
      </c>
      <c r="P1324" s="269"/>
      <c r="Q1324" s="59"/>
      <c r="R1324" s="271">
        <f t="shared" si="264"/>
        <v>0</v>
      </c>
      <c r="S1324" s="269"/>
      <c r="T1324" s="59"/>
      <c r="U1324" s="270">
        <f t="shared" si="265"/>
        <v>0</v>
      </c>
      <c r="V1324" s="269"/>
      <c r="W1324" s="59"/>
      <c r="X1324" s="270">
        <f t="shared" si="266"/>
        <v>0</v>
      </c>
      <c r="Y1324" s="270">
        <f t="shared" si="267"/>
        <v>0</v>
      </c>
      <c r="Z1324" s="58"/>
      <c r="AA1324" s="58"/>
      <c r="AB1324" s="60" t="str">
        <f t="shared" si="268"/>
        <v/>
      </c>
      <c r="AC1324" s="21" t="b">
        <f t="shared" si="269"/>
        <v>0</v>
      </c>
      <c r="AD1324" s="21" t="b">
        <f t="shared" si="270"/>
        <v>0</v>
      </c>
      <c r="AE1324" s="21" t="b">
        <f t="shared" si="271"/>
        <v>0</v>
      </c>
      <c r="AF1324" s="21" t="b">
        <f ca="1">OR(AND($AC1324,NOT($AD1324)),AND($AC1324,OR(AND($G1324="",$H1324&lt;&gt;""),AND($G1324&lt;&gt;"",$H1324=""),AND($J1324="",$K1324&lt;&gt;""),AND($J1324&lt;&gt;"",$K1324=""),AND($M1324="",$N1324&lt;&gt;""),AND($M1324&lt;&gt;"",$N1324=""),AND($P1324="",$Q1324&lt;&gt;""),AND($P1324&lt;&gt;"",$Q1324=""),AND($S1324="",$T1324&lt;&gt;""),AND($S1324&lt;&gt;"",$T1324=""),AND($V1324="",$W1324&lt;&gt;""),AND($V1324&lt;&gt;"",$W1324=""))),AND($C1324&lt;&gt;"",$E1324&lt;&gt;"",LEFT(TRIM($C1324),1)&lt;&gt;LEFT(TRIM($E1324),1)),IF(OR($E1324="",$F1324=""),FALSE(),IFERROR(COUNTIF(INDIRECT("UNITS_"&amp;SUBSTITUTE(LEFT($E1324,FIND(" ",$E1324&amp;" ")-1),".","_")),$F1324)=0,TRUE())),AND($B1324&lt;&gt;"",OR(ISNUMBER(SEARCH("outro",LOWER($B1324))),ISNUMBER(SEARCH("divers",LOWER($B1324))),ISNUMBER(SEARCH("etc",LOWER($B1324))))),OR(AND(ISNUMBER(SEARCH("comunic",LOWER($B1324))),LEFT($E1324,3)&lt;&gt;"4.4"),AND(ISNUMBER(SEARCH("monitor",LOWER($B1324))),NOT(OR(LEFT($E1324,3)="1.5",LEFT($E1324,3)="2.5")))),AND($B1324&lt;&gt;"",OR(LEFT($C1324,1)="1",LEFT($C1324,1)="2"),$D1324=""),AND($D1324&lt;&gt;"",NOT(OR(LEFT($C1324,1)="1",LEFT($C1324,1)="2"))),AND($D1324&lt;&gt;"",COUNTIF(' PROJETO'!$B$14:$B$16,$D1324)=0),IF($D1324="",FALSE(),IF(COUNTIF(' PROJETO'!$B$14:$B$16,$D1324)=0,FALSE(),IFERROR(INDEX(' PROJETO'!$C$14:$C$16,MATCH($D1324,' PROJETO'!$B$14:$B$16,0))&lt;&gt;"Sim",FALSE()))))</f>
        <v>0</v>
      </c>
      <c r="AG1324" s="21" t="b">
        <f>AND($AC1324,$Y1324&gt;'CONFG.  LISTAS'!$F$4,$Z1324="",$AA1324="")</f>
        <v>0</v>
      </c>
      <c r="AH1324" s="21" t="str">
        <f t="shared" si="272"/>
        <v/>
      </c>
      <c r="AI1324" s="43" t="str">
        <f ca="1">IF(NOT($AC1324),"",IF(OR($B1324="",$C1324="",$E1324="",$F1324=""),"Preencha descrição, categoria, tipo e unidade.",IF(AND($B1324&lt;&gt;"",OR(LEFT($C1324,1)="1",LEFT($C1324,1)="2"),$D1324=""),"Informe a prática de restauração para itens diretos.",IF(AND($D1324&lt;&gt;"",NOT(OR(LEFT($C1324,1)="1",LEFT($C1324,1)="2"))),"Custos indiretos não devem pertencer a uma prática específica.",IF(AND($D1324&lt;&gt;"",COUNTIF(' PROJETO'!$B$14:$B$16,$D1324)=0),"Prática de restauração inválida ou não cadastrada.",IF(IF($D1324="",FALSE(),IF(COUNTIF(' PROJETO'!$B$14:$B$16,$D1324)=0,FALSE(),IFERROR(INDEX(' PROJETO'!$C$14:$C$16,MATCH($D1324,' PROJETO'!$B$14:$B$16,0))&lt;&gt;"Sim",FALSE()))),"A prática informada no item não foi selecionada na aba Projeto.",IF(AND(MAX($I1324,$L1324,$O1324,$R1324,$U1324,$X1324)&gt;'CONFG.  LISTAS'!$F$4,NOT(OR($Z1324&lt;&gt;"",$AA1324&lt;&gt;""))),"Memorial de cálculo ou anexo obrigatório não informado para item acima do limite.",IF(OR(AND($G1324&lt;&gt;"",$H1324&lt;&gt;"",OR($G1324&lt;=0,$H1324&lt;=0)),AND($J1324&lt;&gt;"",$K1324&lt;&gt;"",OR($J1324&lt;=0,$K1324&lt;=0)),AND($M1324&lt;&gt;"",$N1324&lt;&gt;"",OR($M1324&lt;=0,$N1324&lt;=0)),AND($P1324&lt;&gt;"",$Q1324&lt;&gt;"",OR($P1324&lt;=0,$Q1324&lt;=0)),AND($S1324&lt;&gt;"",$T1324&lt;&gt;"",OR($S1324&lt;=0,$T1324&lt;=0)),AND($V1324&lt;&gt;"",$W1324&lt;&gt;"",OR($V1324&lt;=0,$W1324&lt;=0))),"Revise os valores informados: valor unitário e quantidade devem ser maiores que zero.",IF(OR(AND($G1324="",$H1324&lt;&gt;""),AND($G1324&lt;&gt;"",$H1324=""),AND($J1324="",$K1324&lt;&gt;""),AND($J1324&lt;&gt;"",$K1324=""),AND($M1324="",$N1324&lt;&gt;""),AND($M1324&lt;&gt;"",$N1324=""),AND($P1324="",$Q1324&lt;&gt;""),AND($P1324&lt;&gt;"",$Q1324=""),AND($S1324="",$T1324&lt;&gt;""),AND($S1324&lt;&gt;"",$T1324=""),AND($V1324="",$W1324&lt;&gt;""),AND($V1324&lt;&gt;"",$W1324="")),"Há ano preenchido parcialmente: "&amp;TRIM(IF(AND($G1324="",$H1324&lt;&gt;""),"Ano 1 (falta valor unitário); ","")&amp;IF(AND($G1324&lt;&gt;"",$H1324=""),"Ano 1 (falta quantidade); ","")&amp;IF(AND($J1324="",$K1324&lt;&gt;""),"Ano 2 (falta valor unitário); ","")&amp;IF(AND($J1324&lt;&gt;"",$K1324=""),"Ano 2 (falta quantidade); ","")&amp;IF(AND($M1324="",$N1324&lt;&gt;""),"Ano 3 (falta valor unitário); ","")&amp;IF(AND($M1324&lt;&gt;"",$N1324=""),"Ano 3 (falta quantidade); ","")&amp;IF(AND($P1324="",$Q1324&lt;&gt;""),"Ano 4 (falta valor unitário); ","")&amp;IF(AND($P1324&lt;&gt;"",$Q1324=""),"Ano 4 (falta quantidade); ","")&amp;IF(AND($S1324="",$T1324&lt;&gt;""),"Ano 5 (falta valor unitário); ","")&amp;IF(AND($S1324&lt;&gt;"",$T1324=""),"Ano 5 (falta quantidade); ","")&amp;IF(AND($V1324="",$W1324&lt;&gt;""),"Ano 6 (falta valor unitário); ","")&amp;IF(AND($V1324&lt;&gt;"",$W1324=""),"Ano 6 (falta quantidade); ","")), IF(NOT(OR(AND($G1324&lt;&gt;"",$H1324&lt;&gt;""),AND($J1324&lt;&gt;"",$K1324&lt;&gt;""),AND($M1324&lt;&gt;"",$N1324&lt;&gt;""),AND($P1324&lt;&gt;"",$Q1324&lt;&gt;""),AND($S1324&lt;&gt;"",$T1324&lt;&gt;""),AND($V1324&lt;&gt;"",$W1324&lt;&gt;""))),"Informe pelo menos um ano completo com valor unitário e quantidade.",IF(AND($C1324&lt;&gt;"",$E1324&lt;&gt;"",LEFT(TRIM($C1324),1)&lt;&gt;LEFT(TRIM($E1324),1)),"Categoria e tipo estão incompatíveis.",IF(IF(OR($E1324="",$F1324=""),FALSE(),IFERROR(COUNTIF(INDIRECT("UNITS_"&amp;SUBSTITUTE(LEFT($E1324,FIND(" ",$E1324&amp;" ")-1),".","_")),$F1324)=0,TRUE())),"Unidade incompatível com o tipo selecionado.",IF(OR(AND(ISNUMBER(SEARCH("comunic",LOWER($B1324))),LEFT($E1324,3)&lt;&gt;"4.4"),AND(ISNUMBER(SEARCH("monitor",LOWER($B1324))),NOT(OR(LEFT($E1324,3)="1.5",LEFT($E1324,3)="2.5")))),"Revise a classificação do item conforme as regras de preenchimento.",IF(AND($B1324&lt;&gt;"",OR(ISNUMBER(SEARCH("outro",LOWER($B1324))),ISNUMBER(SEARCH("divers",LOWER($B1324))),ISNUMBER(SEARCH("kit",LOWER($B1324))),ISNUMBER(SEARCH("ferrament",LOWER($B1324))),ISNUMBER(SEARCH("epi",LOWER($B1324)))),NOT(OR($Z1324&lt;&gt;"",$AA1324&lt;&gt;""))),"Descrição muito genérica: detalhe melhor o item e registre o racional no memorial ou em anexo.",IF(AND($Y1324=0,$B1324&lt;&gt;"",OR($G1324&lt;&gt;"",$H1324&lt;&gt;"",$J1324&lt;&gt;"",$K1324&lt;&gt;"",$M1324&lt;&gt;"",$N1324&lt;&gt;"",$P1324&lt;&gt;"",$Q1324&lt;&gt;"",$S1324&lt;&gt;"",$T1324&lt;&gt;"",$V1324&lt;&gt;"",$W1324&lt;&gt;"")),"O item possui dados lançados, mas o total está zerado. Revise os valores informados.","")))))))))))))))</f>
        <v/>
      </c>
    </row>
    <row r="1325" spans="1:35" ht="14.25" customHeight="1" x14ac:dyDescent="0.25">
      <c r="A1325" s="57" t="str">
        <f t="shared" si="260"/>
        <v/>
      </c>
      <c r="B1325" s="61"/>
      <c r="C1325" s="61"/>
      <c r="D1325" s="58"/>
      <c r="E1325" s="61"/>
      <c r="F1325" s="61"/>
      <c r="G1325" s="272"/>
      <c r="H1325" s="62"/>
      <c r="I1325" s="273">
        <f t="shared" si="261"/>
        <v>0</v>
      </c>
      <c r="J1325" s="272"/>
      <c r="K1325" s="62"/>
      <c r="L1325" s="270">
        <f t="shared" si="262"/>
        <v>0</v>
      </c>
      <c r="M1325" s="272"/>
      <c r="N1325" s="62"/>
      <c r="O1325" s="270">
        <f t="shared" si="263"/>
        <v>0</v>
      </c>
      <c r="P1325" s="272"/>
      <c r="Q1325" s="62"/>
      <c r="R1325" s="271">
        <f t="shared" si="264"/>
        <v>0</v>
      </c>
      <c r="S1325" s="272"/>
      <c r="T1325" s="62"/>
      <c r="U1325" s="270">
        <f t="shared" si="265"/>
        <v>0</v>
      </c>
      <c r="V1325" s="272"/>
      <c r="W1325" s="62"/>
      <c r="X1325" s="270">
        <f t="shared" si="266"/>
        <v>0</v>
      </c>
      <c r="Y1325" s="270">
        <f t="shared" si="267"/>
        <v>0</v>
      </c>
      <c r="Z1325" s="61"/>
      <c r="AA1325" s="61"/>
      <c r="AB1325" s="60" t="str">
        <f t="shared" si="268"/>
        <v/>
      </c>
      <c r="AC1325" s="21" t="b">
        <f t="shared" si="269"/>
        <v>0</v>
      </c>
      <c r="AD1325" s="21" t="b">
        <f t="shared" si="270"/>
        <v>0</v>
      </c>
      <c r="AE1325" s="21" t="b">
        <f t="shared" si="271"/>
        <v>0</v>
      </c>
      <c r="AF1325" s="21" t="b">
        <f ca="1">OR(AND($AC1325,NOT($AD1325)),AND($AC1325,OR(AND($G1325="",$H1325&lt;&gt;""),AND($G1325&lt;&gt;"",$H1325=""),AND($J1325="",$K1325&lt;&gt;""),AND($J1325&lt;&gt;"",$K1325=""),AND($M1325="",$N1325&lt;&gt;""),AND($M1325&lt;&gt;"",$N1325=""),AND($P1325="",$Q1325&lt;&gt;""),AND($P1325&lt;&gt;"",$Q1325=""),AND($S1325="",$T1325&lt;&gt;""),AND($S1325&lt;&gt;"",$T1325=""),AND($V1325="",$W1325&lt;&gt;""),AND($V1325&lt;&gt;"",$W1325=""))),AND($C1325&lt;&gt;"",$E1325&lt;&gt;"",LEFT(TRIM($C1325),1)&lt;&gt;LEFT(TRIM($E1325),1)),IF(OR($E1325="",$F1325=""),FALSE(),IFERROR(COUNTIF(INDIRECT("UNITS_"&amp;SUBSTITUTE(LEFT($E1325,FIND(" ",$E1325&amp;" ")-1),".","_")),$F1325)=0,TRUE())),AND($B1325&lt;&gt;"",OR(ISNUMBER(SEARCH("outro",LOWER($B1325))),ISNUMBER(SEARCH("divers",LOWER($B1325))),ISNUMBER(SEARCH("etc",LOWER($B1325))))),OR(AND(ISNUMBER(SEARCH("comunic",LOWER($B1325))),LEFT($E1325,3)&lt;&gt;"4.4"),AND(ISNUMBER(SEARCH("monitor",LOWER($B1325))),NOT(OR(LEFT($E1325,3)="1.5",LEFT($E1325,3)="2.5")))),AND($B1325&lt;&gt;"",OR(LEFT($C1325,1)="1",LEFT($C1325,1)="2"),$D1325=""),AND($D1325&lt;&gt;"",NOT(OR(LEFT($C1325,1)="1",LEFT($C1325,1)="2"))),AND($D1325&lt;&gt;"",COUNTIF(' PROJETO'!$B$14:$B$16,$D1325)=0),IF($D1325="",FALSE(),IF(COUNTIF(' PROJETO'!$B$14:$B$16,$D1325)=0,FALSE(),IFERROR(INDEX(' PROJETO'!$C$14:$C$16,MATCH($D1325,' PROJETO'!$B$14:$B$16,0))&lt;&gt;"Sim",FALSE()))))</f>
        <v>0</v>
      </c>
      <c r="AG1325" s="21" t="b">
        <f>AND($AC1325,$Y1325&gt;'CONFG.  LISTAS'!$F$4,$Z1325="",$AA1325="")</f>
        <v>0</v>
      </c>
      <c r="AH1325" s="21" t="str">
        <f t="shared" si="272"/>
        <v/>
      </c>
      <c r="AI1325" s="43" t="str">
        <f ca="1">IF(NOT($AC1325),"",IF(OR($B1325="",$C1325="",$E1325="",$F1325=""),"Preencha descrição, categoria, tipo e unidade.",IF(AND($B1325&lt;&gt;"",OR(LEFT($C1325,1)="1",LEFT($C1325,1)="2"),$D1325=""),"Informe a prática de restauração para itens diretos.",IF(AND($D1325&lt;&gt;"",NOT(OR(LEFT($C1325,1)="1",LEFT($C1325,1)="2"))),"Custos indiretos não devem pertencer a uma prática específica.",IF(AND($D1325&lt;&gt;"",COUNTIF(' PROJETO'!$B$14:$B$16,$D1325)=0),"Prática de restauração inválida ou não cadastrada.",IF(IF($D1325="",FALSE(),IF(COUNTIF(' PROJETO'!$B$14:$B$16,$D1325)=0,FALSE(),IFERROR(INDEX(' PROJETO'!$C$14:$C$16,MATCH($D1325,' PROJETO'!$B$14:$B$16,0))&lt;&gt;"Sim",FALSE()))),"A prática informada no item não foi selecionada na aba Projeto.",IF(AND(MAX($I1325,$L1325,$O1325,$R1325,$U1325,$X1325)&gt;'CONFG.  LISTAS'!$F$4,NOT(OR($Z1325&lt;&gt;"",$AA1325&lt;&gt;""))),"Memorial de cálculo ou anexo obrigatório não informado para item acima do limite.",IF(OR(AND($G1325&lt;&gt;"",$H1325&lt;&gt;"",OR($G1325&lt;=0,$H1325&lt;=0)),AND($J1325&lt;&gt;"",$K1325&lt;&gt;"",OR($J1325&lt;=0,$K1325&lt;=0)),AND($M1325&lt;&gt;"",$N1325&lt;&gt;"",OR($M1325&lt;=0,$N1325&lt;=0)),AND($P1325&lt;&gt;"",$Q1325&lt;&gt;"",OR($P1325&lt;=0,$Q1325&lt;=0)),AND($S1325&lt;&gt;"",$T1325&lt;&gt;"",OR($S1325&lt;=0,$T1325&lt;=0)),AND($V1325&lt;&gt;"",$W1325&lt;&gt;"",OR($V1325&lt;=0,$W1325&lt;=0))),"Revise os valores informados: valor unitário e quantidade devem ser maiores que zero.",IF(OR(AND($G1325="",$H1325&lt;&gt;""),AND($G1325&lt;&gt;"",$H1325=""),AND($J1325="",$K1325&lt;&gt;""),AND($J1325&lt;&gt;"",$K1325=""),AND($M1325="",$N1325&lt;&gt;""),AND($M1325&lt;&gt;"",$N1325=""),AND($P1325="",$Q1325&lt;&gt;""),AND($P1325&lt;&gt;"",$Q1325=""),AND($S1325="",$T1325&lt;&gt;""),AND($S1325&lt;&gt;"",$T1325=""),AND($V1325="",$W1325&lt;&gt;""),AND($V1325&lt;&gt;"",$W1325="")),"Há ano preenchido parcialmente: "&amp;TRIM(IF(AND($G1325="",$H1325&lt;&gt;""),"Ano 1 (falta valor unitário); ","")&amp;IF(AND($G1325&lt;&gt;"",$H1325=""),"Ano 1 (falta quantidade); ","")&amp;IF(AND($J1325="",$K1325&lt;&gt;""),"Ano 2 (falta valor unitário); ","")&amp;IF(AND($J1325&lt;&gt;"",$K1325=""),"Ano 2 (falta quantidade); ","")&amp;IF(AND($M1325="",$N1325&lt;&gt;""),"Ano 3 (falta valor unitário); ","")&amp;IF(AND($M1325&lt;&gt;"",$N1325=""),"Ano 3 (falta quantidade); ","")&amp;IF(AND($P1325="",$Q1325&lt;&gt;""),"Ano 4 (falta valor unitário); ","")&amp;IF(AND($P1325&lt;&gt;"",$Q1325=""),"Ano 4 (falta quantidade); ","")&amp;IF(AND($S1325="",$T1325&lt;&gt;""),"Ano 5 (falta valor unitário); ","")&amp;IF(AND($S1325&lt;&gt;"",$T1325=""),"Ano 5 (falta quantidade); ","")&amp;IF(AND($V1325="",$W1325&lt;&gt;""),"Ano 6 (falta valor unitário); ","")&amp;IF(AND($V1325&lt;&gt;"",$W1325=""),"Ano 6 (falta quantidade); ","")), IF(NOT(OR(AND($G1325&lt;&gt;"",$H1325&lt;&gt;""),AND($J1325&lt;&gt;"",$K1325&lt;&gt;""),AND($M1325&lt;&gt;"",$N1325&lt;&gt;""),AND($P1325&lt;&gt;"",$Q1325&lt;&gt;""),AND($S1325&lt;&gt;"",$T1325&lt;&gt;""),AND($V1325&lt;&gt;"",$W1325&lt;&gt;""))),"Informe pelo menos um ano completo com valor unitário e quantidade.",IF(AND($C1325&lt;&gt;"",$E1325&lt;&gt;"",LEFT(TRIM($C1325),1)&lt;&gt;LEFT(TRIM($E1325),1)),"Categoria e tipo estão incompatíveis.",IF(IF(OR($E1325="",$F1325=""),FALSE(),IFERROR(COUNTIF(INDIRECT("UNITS_"&amp;SUBSTITUTE(LEFT($E1325,FIND(" ",$E1325&amp;" ")-1),".","_")),$F1325)=0,TRUE())),"Unidade incompatível com o tipo selecionado.",IF(OR(AND(ISNUMBER(SEARCH("comunic",LOWER($B1325))),LEFT($E1325,3)&lt;&gt;"4.4"),AND(ISNUMBER(SEARCH("monitor",LOWER($B1325))),NOT(OR(LEFT($E1325,3)="1.5",LEFT($E1325,3)="2.5")))),"Revise a classificação do item conforme as regras de preenchimento.",IF(AND($B1325&lt;&gt;"",OR(ISNUMBER(SEARCH("outro",LOWER($B1325))),ISNUMBER(SEARCH("divers",LOWER($B1325))),ISNUMBER(SEARCH("kit",LOWER($B1325))),ISNUMBER(SEARCH("ferrament",LOWER($B1325))),ISNUMBER(SEARCH("epi",LOWER($B1325)))),NOT(OR($Z1325&lt;&gt;"",$AA1325&lt;&gt;""))),"Descrição muito genérica: detalhe melhor o item e registre o racional no memorial ou em anexo.",IF(AND($Y1325=0,$B1325&lt;&gt;"",OR($G1325&lt;&gt;"",$H1325&lt;&gt;"",$J1325&lt;&gt;"",$K1325&lt;&gt;"",$M1325&lt;&gt;"",$N1325&lt;&gt;"",$P1325&lt;&gt;"",$Q1325&lt;&gt;"",$S1325&lt;&gt;"",$T1325&lt;&gt;"",$V1325&lt;&gt;"",$W1325&lt;&gt;"")),"O item possui dados lançados, mas o total está zerado. Revise os valores informados.","")))))))))))))))</f>
        <v/>
      </c>
    </row>
    <row r="1326" spans="1:35" ht="14.25" customHeight="1" x14ac:dyDescent="0.25">
      <c r="A1326" s="57" t="str">
        <f t="shared" si="260"/>
        <v/>
      </c>
      <c r="B1326" s="58"/>
      <c r="C1326" s="58"/>
      <c r="D1326" s="58"/>
      <c r="E1326" s="58"/>
      <c r="F1326" s="58"/>
      <c r="G1326" s="269"/>
      <c r="H1326" s="59"/>
      <c r="I1326" s="273">
        <f t="shared" si="261"/>
        <v>0</v>
      </c>
      <c r="J1326" s="269"/>
      <c r="K1326" s="59"/>
      <c r="L1326" s="270">
        <f t="shared" si="262"/>
        <v>0</v>
      </c>
      <c r="M1326" s="269"/>
      <c r="N1326" s="59"/>
      <c r="O1326" s="270">
        <f t="shared" si="263"/>
        <v>0</v>
      </c>
      <c r="P1326" s="269"/>
      <c r="Q1326" s="59"/>
      <c r="R1326" s="271">
        <f t="shared" si="264"/>
        <v>0</v>
      </c>
      <c r="S1326" s="269"/>
      <c r="T1326" s="59"/>
      <c r="U1326" s="270">
        <f t="shared" si="265"/>
        <v>0</v>
      </c>
      <c r="V1326" s="269"/>
      <c r="W1326" s="59"/>
      <c r="X1326" s="270">
        <f t="shared" si="266"/>
        <v>0</v>
      </c>
      <c r="Y1326" s="270">
        <f t="shared" si="267"/>
        <v>0</v>
      </c>
      <c r="Z1326" s="58"/>
      <c r="AA1326" s="58"/>
      <c r="AB1326" s="60" t="str">
        <f t="shared" si="268"/>
        <v/>
      </c>
      <c r="AC1326" s="21" t="b">
        <f t="shared" si="269"/>
        <v>0</v>
      </c>
      <c r="AD1326" s="21" t="b">
        <f t="shared" si="270"/>
        <v>0</v>
      </c>
      <c r="AE1326" s="21" t="b">
        <f t="shared" si="271"/>
        <v>0</v>
      </c>
      <c r="AF1326" s="21" t="b">
        <f ca="1">OR(AND($AC1326,NOT($AD1326)),AND($AC1326,OR(AND($G1326="",$H1326&lt;&gt;""),AND($G1326&lt;&gt;"",$H1326=""),AND($J1326="",$K1326&lt;&gt;""),AND($J1326&lt;&gt;"",$K1326=""),AND($M1326="",$N1326&lt;&gt;""),AND($M1326&lt;&gt;"",$N1326=""),AND($P1326="",$Q1326&lt;&gt;""),AND($P1326&lt;&gt;"",$Q1326=""),AND($S1326="",$T1326&lt;&gt;""),AND($S1326&lt;&gt;"",$T1326=""),AND($V1326="",$W1326&lt;&gt;""),AND($V1326&lt;&gt;"",$W1326=""))),AND($C1326&lt;&gt;"",$E1326&lt;&gt;"",LEFT(TRIM($C1326),1)&lt;&gt;LEFT(TRIM($E1326),1)),IF(OR($E1326="",$F1326=""),FALSE(),IFERROR(COUNTIF(INDIRECT("UNITS_"&amp;SUBSTITUTE(LEFT($E1326,FIND(" ",$E1326&amp;" ")-1),".","_")),$F1326)=0,TRUE())),AND($B1326&lt;&gt;"",OR(ISNUMBER(SEARCH("outro",LOWER($B1326))),ISNUMBER(SEARCH("divers",LOWER($B1326))),ISNUMBER(SEARCH("etc",LOWER($B1326))))),OR(AND(ISNUMBER(SEARCH("comunic",LOWER($B1326))),LEFT($E1326,3)&lt;&gt;"4.4"),AND(ISNUMBER(SEARCH("monitor",LOWER($B1326))),NOT(OR(LEFT($E1326,3)="1.5",LEFT($E1326,3)="2.5")))),AND($B1326&lt;&gt;"",OR(LEFT($C1326,1)="1",LEFT($C1326,1)="2"),$D1326=""),AND($D1326&lt;&gt;"",NOT(OR(LEFT($C1326,1)="1",LEFT($C1326,1)="2"))),AND($D1326&lt;&gt;"",COUNTIF(' PROJETO'!$B$14:$B$16,$D1326)=0),IF($D1326="",FALSE(),IF(COUNTIF(' PROJETO'!$B$14:$B$16,$D1326)=0,FALSE(),IFERROR(INDEX(' PROJETO'!$C$14:$C$16,MATCH($D1326,' PROJETO'!$B$14:$B$16,0))&lt;&gt;"Sim",FALSE()))))</f>
        <v>0</v>
      </c>
      <c r="AG1326" s="21" t="b">
        <f>AND($AC1326,$Y1326&gt;'CONFG.  LISTAS'!$F$4,$Z1326="",$AA1326="")</f>
        <v>0</v>
      </c>
      <c r="AH1326" s="21" t="str">
        <f t="shared" si="272"/>
        <v/>
      </c>
      <c r="AI1326" s="43" t="str">
        <f ca="1">IF(NOT($AC1326),"",IF(OR($B1326="",$C1326="",$E1326="",$F1326=""),"Preencha descrição, categoria, tipo e unidade.",IF(AND($B1326&lt;&gt;"",OR(LEFT($C1326,1)="1",LEFT($C1326,1)="2"),$D1326=""),"Informe a prática de restauração para itens diretos.",IF(AND($D1326&lt;&gt;"",NOT(OR(LEFT($C1326,1)="1",LEFT($C1326,1)="2"))),"Custos indiretos não devem pertencer a uma prática específica.",IF(AND($D1326&lt;&gt;"",COUNTIF(' PROJETO'!$B$14:$B$16,$D1326)=0),"Prática de restauração inválida ou não cadastrada.",IF(IF($D1326="",FALSE(),IF(COUNTIF(' PROJETO'!$B$14:$B$16,$D1326)=0,FALSE(),IFERROR(INDEX(' PROJETO'!$C$14:$C$16,MATCH($D1326,' PROJETO'!$B$14:$B$16,0))&lt;&gt;"Sim",FALSE()))),"A prática informada no item não foi selecionada na aba Projeto.",IF(AND(MAX($I1326,$L1326,$O1326,$R1326,$U1326,$X1326)&gt;'CONFG.  LISTAS'!$F$4,NOT(OR($Z1326&lt;&gt;"",$AA1326&lt;&gt;""))),"Memorial de cálculo ou anexo obrigatório não informado para item acima do limite.",IF(OR(AND($G1326&lt;&gt;"",$H1326&lt;&gt;"",OR($G1326&lt;=0,$H1326&lt;=0)),AND($J1326&lt;&gt;"",$K1326&lt;&gt;"",OR($J1326&lt;=0,$K1326&lt;=0)),AND($M1326&lt;&gt;"",$N1326&lt;&gt;"",OR($M1326&lt;=0,$N1326&lt;=0)),AND($P1326&lt;&gt;"",$Q1326&lt;&gt;"",OR($P1326&lt;=0,$Q1326&lt;=0)),AND($S1326&lt;&gt;"",$T1326&lt;&gt;"",OR($S1326&lt;=0,$T1326&lt;=0)),AND($V1326&lt;&gt;"",$W1326&lt;&gt;"",OR($V1326&lt;=0,$W1326&lt;=0))),"Revise os valores informados: valor unitário e quantidade devem ser maiores que zero.",IF(OR(AND($G1326="",$H1326&lt;&gt;""),AND($G1326&lt;&gt;"",$H1326=""),AND($J1326="",$K1326&lt;&gt;""),AND($J1326&lt;&gt;"",$K1326=""),AND($M1326="",$N1326&lt;&gt;""),AND($M1326&lt;&gt;"",$N1326=""),AND($P1326="",$Q1326&lt;&gt;""),AND($P1326&lt;&gt;"",$Q1326=""),AND($S1326="",$T1326&lt;&gt;""),AND($S1326&lt;&gt;"",$T1326=""),AND($V1326="",$W1326&lt;&gt;""),AND($V1326&lt;&gt;"",$W1326="")),"Há ano preenchido parcialmente: "&amp;TRIM(IF(AND($G1326="",$H1326&lt;&gt;""),"Ano 1 (falta valor unitário); ","")&amp;IF(AND($G1326&lt;&gt;"",$H1326=""),"Ano 1 (falta quantidade); ","")&amp;IF(AND($J1326="",$K1326&lt;&gt;""),"Ano 2 (falta valor unitário); ","")&amp;IF(AND($J1326&lt;&gt;"",$K1326=""),"Ano 2 (falta quantidade); ","")&amp;IF(AND($M1326="",$N1326&lt;&gt;""),"Ano 3 (falta valor unitário); ","")&amp;IF(AND($M1326&lt;&gt;"",$N1326=""),"Ano 3 (falta quantidade); ","")&amp;IF(AND($P1326="",$Q1326&lt;&gt;""),"Ano 4 (falta valor unitário); ","")&amp;IF(AND($P1326&lt;&gt;"",$Q1326=""),"Ano 4 (falta quantidade); ","")&amp;IF(AND($S1326="",$T1326&lt;&gt;""),"Ano 5 (falta valor unitário); ","")&amp;IF(AND($S1326&lt;&gt;"",$T1326=""),"Ano 5 (falta quantidade); ","")&amp;IF(AND($V1326="",$W1326&lt;&gt;""),"Ano 6 (falta valor unitário); ","")&amp;IF(AND($V1326&lt;&gt;"",$W1326=""),"Ano 6 (falta quantidade); ","")), IF(NOT(OR(AND($G1326&lt;&gt;"",$H1326&lt;&gt;""),AND($J1326&lt;&gt;"",$K1326&lt;&gt;""),AND($M1326&lt;&gt;"",$N1326&lt;&gt;""),AND($P1326&lt;&gt;"",$Q1326&lt;&gt;""),AND($S1326&lt;&gt;"",$T1326&lt;&gt;""),AND($V1326&lt;&gt;"",$W1326&lt;&gt;""))),"Informe pelo menos um ano completo com valor unitário e quantidade.",IF(AND($C1326&lt;&gt;"",$E1326&lt;&gt;"",LEFT(TRIM($C1326),1)&lt;&gt;LEFT(TRIM($E1326),1)),"Categoria e tipo estão incompatíveis.",IF(IF(OR($E1326="",$F1326=""),FALSE(),IFERROR(COUNTIF(INDIRECT("UNITS_"&amp;SUBSTITUTE(LEFT($E1326,FIND(" ",$E1326&amp;" ")-1),".","_")),$F1326)=0,TRUE())),"Unidade incompatível com o tipo selecionado.",IF(OR(AND(ISNUMBER(SEARCH("comunic",LOWER($B1326))),LEFT($E1326,3)&lt;&gt;"4.4"),AND(ISNUMBER(SEARCH("monitor",LOWER($B1326))),NOT(OR(LEFT($E1326,3)="1.5",LEFT($E1326,3)="2.5")))),"Revise a classificação do item conforme as regras de preenchimento.",IF(AND($B1326&lt;&gt;"",OR(ISNUMBER(SEARCH("outro",LOWER($B1326))),ISNUMBER(SEARCH("divers",LOWER($B1326))),ISNUMBER(SEARCH("kit",LOWER($B1326))),ISNUMBER(SEARCH("ferrament",LOWER($B1326))),ISNUMBER(SEARCH("epi",LOWER($B1326)))),NOT(OR($Z1326&lt;&gt;"",$AA1326&lt;&gt;""))),"Descrição muito genérica: detalhe melhor o item e registre o racional no memorial ou em anexo.",IF(AND($Y1326=0,$B1326&lt;&gt;"",OR($G1326&lt;&gt;"",$H1326&lt;&gt;"",$J1326&lt;&gt;"",$K1326&lt;&gt;"",$M1326&lt;&gt;"",$N1326&lt;&gt;"",$P1326&lt;&gt;"",$Q1326&lt;&gt;"",$S1326&lt;&gt;"",$T1326&lt;&gt;"",$V1326&lt;&gt;"",$W1326&lt;&gt;"")),"O item possui dados lançados, mas o total está zerado. Revise os valores informados.","")))))))))))))))</f>
        <v/>
      </c>
    </row>
    <row r="1327" spans="1:35" ht="14.25" customHeight="1" x14ac:dyDescent="0.25">
      <c r="A1327" s="57" t="str">
        <f t="shared" si="260"/>
        <v/>
      </c>
      <c r="B1327" s="61"/>
      <c r="C1327" s="61"/>
      <c r="D1327" s="58"/>
      <c r="E1327" s="61"/>
      <c r="F1327" s="61"/>
      <c r="G1327" s="272"/>
      <c r="H1327" s="62"/>
      <c r="I1327" s="273">
        <f t="shared" si="261"/>
        <v>0</v>
      </c>
      <c r="J1327" s="272"/>
      <c r="K1327" s="62"/>
      <c r="L1327" s="270">
        <f t="shared" si="262"/>
        <v>0</v>
      </c>
      <c r="M1327" s="272"/>
      <c r="N1327" s="62"/>
      <c r="O1327" s="270">
        <f t="shared" si="263"/>
        <v>0</v>
      </c>
      <c r="P1327" s="272"/>
      <c r="Q1327" s="62"/>
      <c r="R1327" s="271">
        <f t="shared" si="264"/>
        <v>0</v>
      </c>
      <c r="S1327" s="272"/>
      <c r="T1327" s="62"/>
      <c r="U1327" s="270">
        <f t="shared" si="265"/>
        <v>0</v>
      </c>
      <c r="V1327" s="272"/>
      <c r="W1327" s="62"/>
      <c r="X1327" s="270">
        <f t="shared" si="266"/>
        <v>0</v>
      </c>
      <c r="Y1327" s="270">
        <f t="shared" si="267"/>
        <v>0</v>
      </c>
      <c r="Z1327" s="61"/>
      <c r="AA1327" s="61"/>
      <c r="AB1327" s="60" t="str">
        <f t="shared" si="268"/>
        <v/>
      </c>
      <c r="AC1327" s="21" t="b">
        <f t="shared" si="269"/>
        <v>0</v>
      </c>
      <c r="AD1327" s="21" t="b">
        <f t="shared" si="270"/>
        <v>0</v>
      </c>
      <c r="AE1327" s="21" t="b">
        <f t="shared" si="271"/>
        <v>0</v>
      </c>
      <c r="AF1327" s="21" t="b">
        <f ca="1">OR(AND($AC1327,NOT($AD1327)),AND($AC1327,OR(AND($G1327="",$H1327&lt;&gt;""),AND($G1327&lt;&gt;"",$H1327=""),AND($J1327="",$K1327&lt;&gt;""),AND($J1327&lt;&gt;"",$K1327=""),AND($M1327="",$N1327&lt;&gt;""),AND($M1327&lt;&gt;"",$N1327=""),AND($P1327="",$Q1327&lt;&gt;""),AND($P1327&lt;&gt;"",$Q1327=""),AND($S1327="",$T1327&lt;&gt;""),AND($S1327&lt;&gt;"",$T1327=""),AND($V1327="",$W1327&lt;&gt;""),AND($V1327&lt;&gt;"",$W1327=""))),AND($C1327&lt;&gt;"",$E1327&lt;&gt;"",LEFT(TRIM($C1327),1)&lt;&gt;LEFT(TRIM($E1327),1)),IF(OR($E1327="",$F1327=""),FALSE(),IFERROR(COUNTIF(INDIRECT("UNITS_"&amp;SUBSTITUTE(LEFT($E1327,FIND(" ",$E1327&amp;" ")-1),".","_")),$F1327)=0,TRUE())),AND($B1327&lt;&gt;"",OR(ISNUMBER(SEARCH("outro",LOWER($B1327))),ISNUMBER(SEARCH("divers",LOWER($B1327))),ISNUMBER(SEARCH("etc",LOWER($B1327))))),OR(AND(ISNUMBER(SEARCH("comunic",LOWER($B1327))),LEFT($E1327,3)&lt;&gt;"4.4"),AND(ISNUMBER(SEARCH("monitor",LOWER($B1327))),NOT(OR(LEFT($E1327,3)="1.5",LEFT($E1327,3)="2.5")))),AND($B1327&lt;&gt;"",OR(LEFT($C1327,1)="1",LEFT($C1327,1)="2"),$D1327=""),AND($D1327&lt;&gt;"",NOT(OR(LEFT($C1327,1)="1",LEFT($C1327,1)="2"))),AND($D1327&lt;&gt;"",COUNTIF(' PROJETO'!$B$14:$B$16,$D1327)=0),IF($D1327="",FALSE(),IF(COUNTIF(' PROJETO'!$B$14:$B$16,$D1327)=0,FALSE(),IFERROR(INDEX(' PROJETO'!$C$14:$C$16,MATCH($D1327,' PROJETO'!$B$14:$B$16,0))&lt;&gt;"Sim",FALSE()))))</f>
        <v>0</v>
      </c>
      <c r="AG1327" s="21" t="b">
        <f>AND($AC1327,$Y1327&gt;'CONFG.  LISTAS'!$F$4,$Z1327="",$AA1327="")</f>
        <v>0</v>
      </c>
      <c r="AH1327" s="21" t="str">
        <f t="shared" si="272"/>
        <v/>
      </c>
      <c r="AI1327" s="43" t="str">
        <f ca="1">IF(NOT($AC1327),"",IF(OR($B1327="",$C1327="",$E1327="",$F1327=""),"Preencha descrição, categoria, tipo e unidade.",IF(AND($B1327&lt;&gt;"",OR(LEFT($C1327,1)="1",LEFT($C1327,1)="2"),$D1327=""),"Informe a prática de restauração para itens diretos.",IF(AND($D1327&lt;&gt;"",NOT(OR(LEFT($C1327,1)="1",LEFT($C1327,1)="2"))),"Custos indiretos não devem pertencer a uma prática específica.",IF(AND($D1327&lt;&gt;"",COUNTIF(' PROJETO'!$B$14:$B$16,$D1327)=0),"Prática de restauração inválida ou não cadastrada.",IF(IF($D1327="",FALSE(),IF(COUNTIF(' PROJETO'!$B$14:$B$16,$D1327)=0,FALSE(),IFERROR(INDEX(' PROJETO'!$C$14:$C$16,MATCH($D1327,' PROJETO'!$B$14:$B$16,0))&lt;&gt;"Sim",FALSE()))),"A prática informada no item não foi selecionada na aba Projeto.",IF(AND(MAX($I1327,$L1327,$O1327,$R1327,$U1327,$X1327)&gt;'CONFG.  LISTAS'!$F$4,NOT(OR($Z1327&lt;&gt;"",$AA1327&lt;&gt;""))),"Memorial de cálculo ou anexo obrigatório não informado para item acima do limite.",IF(OR(AND($G1327&lt;&gt;"",$H1327&lt;&gt;"",OR($G1327&lt;=0,$H1327&lt;=0)),AND($J1327&lt;&gt;"",$K1327&lt;&gt;"",OR($J1327&lt;=0,$K1327&lt;=0)),AND($M1327&lt;&gt;"",$N1327&lt;&gt;"",OR($M1327&lt;=0,$N1327&lt;=0)),AND($P1327&lt;&gt;"",$Q1327&lt;&gt;"",OR($P1327&lt;=0,$Q1327&lt;=0)),AND($S1327&lt;&gt;"",$T1327&lt;&gt;"",OR($S1327&lt;=0,$T1327&lt;=0)),AND($V1327&lt;&gt;"",$W1327&lt;&gt;"",OR($V1327&lt;=0,$W1327&lt;=0))),"Revise os valores informados: valor unitário e quantidade devem ser maiores que zero.",IF(OR(AND($G1327="",$H1327&lt;&gt;""),AND($G1327&lt;&gt;"",$H1327=""),AND($J1327="",$K1327&lt;&gt;""),AND($J1327&lt;&gt;"",$K1327=""),AND($M1327="",$N1327&lt;&gt;""),AND($M1327&lt;&gt;"",$N1327=""),AND($P1327="",$Q1327&lt;&gt;""),AND($P1327&lt;&gt;"",$Q1327=""),AND($S1327="",$T1327&lt;&gt;""),AND($S1327&lt;&gt;"",$T1327=""),AND($V1327="",$W1327&lt;&gt;""),AND($V1327&lt;&gt;"",$W1327="")),"Há ano preenchido parcialmente: "&amp;TRIM(IF(AND($G1327="",$H1327&lt;&gt;""),"Ano 1 (falta valor unitário); ","")&amp;IF(AND($G1327&lt;&gt;"",$H1327=""),"Ano 1 (falta quantidade); ","")&amp;IF(AND($J1327="",$K1327&lt;&gt;""),"Ano 2 (falta valor unitário); ","")&amp;IF(AND($J1327&lt;&gt;"",$K1327=""),"Ano 2 (falta quantidade); ","")&amp;IF(AND($M1327="",$N1327&lt;&gt;""),"Ano 3 (falta valor unitário); ","")&amp;IF(AND($M1327&lt;&gt;"",$N1327=""),"Ano 3 (falta quantidade); ","")&amp;IF(AND($P1327="",$Q1327&lt;&gt;""),"Ano 4 (falta valor unitário); ","")&amp;IF(AND($P1327&lt;&gt;"",$Q1327=""),"Ano 4 (falta quantidade); ","")&amp;IF(AND($S1327="",$T1327&lt;&gt;""),"Ano 5 (falta valor unitário); ","")&amp;IF(AND($S1327&lt;&gt;"",$T1327=""),"Ano 5 (falta quantidade); ","")&amp;IF(AND($V1327="",$W1327&lt;&gt;""),"Ano 6 (falta valor unitário); ","")&amp;IF(AND($V1327&lt;&gt;"",$W1327=""),"Ano 6 (falta quantidade); ","")), IF(NOT(OR(AND($G1327&lt;&gt;"",$H1327&lt;&gt;""),AND($J1327&lt;&gt;"",$K1327&lt;&gt;""),AND($M1327&lt;&gt;"",$N1327&lt;&gt;""),AND($P1327&lt;&gt;"",$Q1327&lt;&gt;""),AND($S1327&lt;&gt;"",$T1327&lt;&gt;""),AND($V1327&lt;&gt;"",$W1327&lt;&gt;""))),"Informe pelo menos um ano completo com valor unitário e quantidade.",IF(AND($C1327&lt;&gt;"",$E1327&lt;&gt;"",LEFT(TRIM($C1327),1)&lt;&gt;LEFT(TRIM($E1327),1)),"Categoria e tipo estão incompatíveis.",IF(IF(OR($E1327="",$F1327=""),FALSE(),IFERROR(COUNTIF(INDIRECT("UNITS_"&amp;SUBSTITUTE(LEFT($E1327,FIND(" ",$E1327&amp;" ")-1),".","_")),$F1327)=0,TRUE())),"Unidade incompatível com o tipo selecionado.",IF(OR(AND(ISNUMBER(SEARCH("comunic",LOWER($B1327))),LEFT($E1327,3)&lt;&gt;"4.4"),AND(ISNUMBER(SEARCH("monitor",LOWER($B1327))),NOT(OR(LEFT($E1327,3)="1.5",LEFT($E1327,3)="2.5")))),"Revise a classificação do item conforme as regras de preenchimento.",IF(AND($B1327&lt;&gt;"",OR(ISNUMBER(SEARCH("outro",LOWER($B1327))),ISNUMBER(SEARCH("divers",LOWER($B1327))),ISNUMBER(SEARCH("kit",LOWER($B1327))),ISNUMBER(SEARCH("ferrament",LOWER($B1327))),ISNUMBER(SEARCH("epi",LOWER($B1327)))),NOT(OR($Z1327&lt;&gt;"",$AA1327&lt;&gt;""))),"Descrição muito genérica: detalhe melhor o item e registre o racional no memorial ou em anexo.",IF(AND($Y1327=0,$B1327&lt;&gt;"",OR($G1327&lt;&gt;"",$H1327&lt;&gt;"",$J1327&lt;&gt;"",$K1327&lt;&gt;"",$M1327&lt;&gt;"",$N1327&lt;&gt;"",$P1327&lt;&gt;"",$Q1327&lt;&gt;"",$S1327&lt;&gt;"",$T1327&lt;&gt;"",$V1327&lt;&gt;"",$W1327&lt;&gt;"")),"O item possui dados lançados, mas o total está zerado. Revise os valores informados.","")))))))))))))))</f>
        <v/>
      </c>
    </row>
    <row r="1328" spans="1:35" ht="14.25" customHeight="1" x14ac:dyDescent="0.25">
      <c r="A1328" s="57" t="str">
        <f t="shared" si="260"/>
        <v/>
      </c>
      <c r="B1328" s="58"/>
      <c r="C1328" s="58"/>
      <c r="D1328" s="58"/>
      <c r="E1328" s="58"/>
      <c r="F1328" s="58"/>
      <c r="G1328" s="269"/>
      <c r="H1328" s="59"/>
      <c r="I1328" s="273">
        <f t="shared" si="261"/>
        <v>0</v>
      </c>
      <c r="J1328" s="269"/>
      <c r="K1328" s="59"/>
      <c r="L1328" s="270">
        <f t="shared" si="262"/>
        <v>0</v>
      </c>
      <c r="M1328" s="269"/>
      <c r="N1328" s="59"/>
      <c r="O1328" s="270">
        <f t="shared" si="263"/>
        <v>0</v>
      </c>
      <c r="P1328" s="269"/>
      <c r="Q1328" s="59"/>
      <c r="R1328" s="271">
        <f t="shared" si="264"/>
        <v>0</v>
      </c>
      <c r="S1328" s="269"/>
      <c r="T1328" s="59"/>
      <c r="U1328" s="270">
        <f t="shared" si="265"/>
        <v>0</v>
      </c>
      <c r="V1328" s="269"/>
      <c r="W1328" s="59"/>
      <c r="X1328" s="270">
        <f t="shared" si="266"/>
        <v>0</v>
      </c>
      <c r="Y1328" s="270">
        <f t="shared" si="267"/>
        <v>0</v>
      </c>
      <c r="Z1328" s="58"/>
      <c r="AA1328" s="58"/>
      <c r="AB1328" s="60" t="str">
        <f t="shared" si="268"/>
        <v/>
      </c>
      <c r="AC1328" s="21" t="b">
        <f t="shared" si="269"/>
        <v>0</v>
      </c>
      <c r="AD1328" s="21" t="b">
        <f t="shared" si="270"/>
        <v>0</v>
      </c>
      <c r="AE1328" s="21" t="b">
        <f t="shared" si="271"/>
        <v>0</v>
      </c>
      <c r="AF1328" s="21" t="b">
        <f ca="1">OR(AND($AC1328,NOT($AD1328)),AND($AC1328,OR(AND($G1328="",$H1328&lt;&gt;""),AND($G1328&lt;&gt;"",$H1328=""),AND($J1328="",$K1328&lt;&gt;""),AND($J1328&lt;&gt;"",$K1328=""),AND($M1328="",$N1328&lt;&gt;""),AND($M1328&lt;&gt;"",$N1328=""),AND($P1328="",$Q1328&lt;&gt;""),AND($P1328&lt;&gt;"",$Q1328=""),AND($S1328="",$T1328&lt;&gt;""),AND($S1328&lt;&gt;"",$T1328=""),AND($V1328="",$W1328&lt;&gt;""),AND($V1328&lt;&gt;"",$W1328=""))),AND($C1328&lt;&gt;"",$E1328&lt;&gt;"",LEFT(TRIM($C1328),1)&lt;&gt;LEFT(TRIM($E1328),1)),IF(OR($E1328="",$F1328=""),FALSE(),IFERROR(COUNTIF(INDIRECT("UNITS_"&amp;SUBSTITUTE(LEFT($E1328,FIND(" ",$E1328&amp;" ")-1),".","_")),$F1328)=0,TRUE())),AND($B1328&lt;&gt;"",OR(ISNUMBER(SEARCH("outro",LOWER($B1328))),ISNUMBER(SEARCH("divers",LOWER($B1328))),ISNUMBER(SEARCH("etc",LOWER($B1328))))),OR(AND(ISNUMBER(SEARCH("comunic",LOWER($B1328))),LEFT($E1328,3)&lt;&gt;"4.4"),AND(ISNUMBER(SEARCH("monitor",LOWER($B1328))),NOT(OR(LEFT($E1328,3)="1.5",LEFT($E1328,3)="2.5")))),AND($B1328&lt;&gt;"",OR(LEFT($C1328,1)="1",LEFT($C1328,1)="2"),$D1328=""),AND($D1328&lt;&gt;"",NOT(OR(LEFT($C1328,1)="1",LEFT($C1328,1)="2"))),AND($D1328&lt;&gt;"",COUNTIF(' PROJETO'!$B$14:$B$16,$D1328)=0),IF($D1328="",FALSE(),IF(COUNTIF(' PROJETO'!$B$14:$B$16,$D1328)=0,FALSE(),IFERROR(INDEX(' PROJETO'!$C$14:$C$16,MATCH($D1328,' PROJETO'!$B$14:$B$16,0))&lt;&gt;"Sim",FALSE()))))</f>
        <v>0</v>
      </c>
      <c r="AG1328" s="21" t="b">
        <f>AND($AC1328,$Y1328&gt;'CONFG.  LISTAS'!$F$4,$Z1328="",$AA1328="")</f>
        <v>0</v>
      </c>
      <c r="AH1328" s="21" t="str">
        <f t="shared" si="272"/>
        <v/>
      </c>
      <c r="AI1328" s="43" t="str">
        <f ca="1">IF(NOT($AC1328),"",IF(OR($B1328="",$C1328="",$E1328="",$F1328=""),"Preencha descrição, categoria, tipo e unidade.",IF(AND($B1328&lt;&gt;"",OR(LEFT($C1328,1)="1",LEFT($C1328,1)="2"),$D1328=""),"Informe a prática de restauração para itens diretos.",IF(AND($D1328&lt;&gt;"",NOT(OR(LEFT($C1328,1)="1",LEFT($C1328,1)="2"))),"Custos indiretos não devem pertencer a uma prática específica.",IF(AND($D1328&lt;&gt;"",COUNTIF(' PROJETO'!$B$14:$B$16,$D1328)=0),"Prática de restauração inválida ou não cadastrada.",IF(IF($D1328="",FALSE(),IF(COUNTIF(' PROJETO'!$B$14:$B$16,$D1328)=0,FALSE(),IFERROR(INDEX(' PROJETO'!$C$14:$C$16,MATCH($D1328,' PROJETO'!$B$14:$B$16,0))&lt;&gt;"Sim",FALSE()))),"A prática informada no item não foi selecionada na aba Projeto.",IF(AND(MAX($I1328,$L1328,$O1328,$R1328,$U1328,$X1328)&gt;'CONFG.  LISTAS'!$F$4,NOT(OR($Z1328&lt;&gt;"",$AA1328&lt;&gt;""))),"Memorial de cálculo ou anexo obrigatório não informado para item acima do limite.",IF(OR(AND($G1328&lt;&gt;"",$H1328&lt;&gt;"",OR($G1328&lt;=0,$H1328&lt;=0)),AND($J1328&lt;&gt;"",$K1328&lt;&gt;"",OR($J1328&lt;=0,$K1328&lt;=0)),AND($M1328&lt;&gt;"",$N1328&lt;&gt;"",OR($M1328&lt;=0,$N1328&lt;=0)),AND($P1328&lt;&gt;"",$Q1328&lt;&gt;"",OR($P1328&lt;=0,$Q1328&lt;=0)),AND($S1328&lt;&gt;"",$T1328&lt;&gt;"",OR($S1328&lt;=0,$T1328&lt;=0)),AND($V1328&lt;&gt;"",$W1328&lt;&gt;"",OR($V1328&lt;=0,$W1328&lt;=0))),"Revise os valores informados: valor unitário e quantidade devem ser maiores que zero.",IF(OR(AND($G1328="",$H1328&lt;&gt;""),AND($G1328&lt;&gt;"",$H1328=""),AND($J1328="",$K1328&lt;&gt;""),AND($J1328&lt;&gt;"",$K1328=""),AND($M1328="",$N1328&lt;&gt;""),AND($M1328&lt;&gt;"",$N1328=""),AND($P1328="",$Q1328&lt;&gt;""),AND($P1328&lt;&gt;"",$Q1328=""),AND($S1328="",$T1328&lt;&gt;""),AND($S1328&lt;&gt;"",$T1328=""),AND($V1328="",$W1328&lt;&gt;""),AND($V1328&lt;&gt;"",$W1328="")),"Há ano preenchido parcialmente: "&amp;TRIM(IF(AND($G1328="",$H1328&lt;&gt;""),"Ano 1 (falta valor unitário); ","")&amp;IF(AND($G1328&lt;&gt;"",$H1328=""),"Ano 1 (falta quantidade); ","")&amp;IF(AND($J1328="",$K1328&lt;&gt;""),"Ano 2 (falta valor unitário); ","")&amp;IF(AND($J1328&lt;&gt;"",$K1328=""),"Ano 2 (falta quantidade); ","")&amp;IF(AND($M1328="",$N1328&lt;&gt;""),"Ano 3 (falta valor unitário); ","")&amp;IF(AND($M1328&lt;&gt;"",$N1328=""),"Ano 3 (falta quantidade); ","")&amp;IF(AND($P1328="",$Q1328&lt;&gt;""),"Ano 4 (falta valor unitário); ","")&amp;IF(AND($P1328&lt;&gt;"",$Q1328=""),"Ano 4 (falta quantidade); ","")&amp;IF(AND($S1328="",$T1328&lt;&gt;""),"Ano 5 (falta valor unitário); ","")&amp;IF(AND($S1328&lt;&gt;"",$T1328=""),"Ano 5 (falta quantidade); ","")&amp;IF(AND($V1328="",$W1328&lt;&gt;""),"Ano 6 (falta valor unitário); ","")&amp;IF(AND($V1328&lt;&gt;"",$W1328=""),"Ano 6 (falta quantidade); ","")), IF(NOT(OR(AND($G1328&lt;&gt;"",$H1328&lt;&gt;""),AND($J1328&lt;&gt;"",$K1328&lt;&gt;""),AND($M1328&lt;&gt;"",$N1328&lt;&gt;""),AND($P1328&lt;&gt;"",$Q1328&lt;&gt;""),AND($S1328&lt;&gt;"",$T1328&lt;&gt;""),AND($V1328&lt;&gt;"",$W1328&lt;&gt;""))),"Informe pelo menos um ano completo com valor unitário e quantidade.",IF(AND($C1328&lt;&gt;"",$E1328&lt;&gt;"",LEFT(TRIM($C1328),1)&lt;&gt;LEFT(TRIM($E1328),1)),"Categoria e tipo estão incompatíveis.",IF(IF(OR($E1328="",$F1328=""),FALSE(),IFERROR(COUNTIF(INDIRECT("UNITS_"&amp;SUBSTITUTE(LEFT($E1328,FIND(" ",$E1328&amp;" ")-1),".","_")),$F1328)=0,TRUE())),"Unidade incompatível com o tipo selecionado.",IF(OR(AND(ISNUMBER(SEARCH("comunic",LOWER($B1328))),LEFT($E1328,3)&lt;&gt;"4.4"),AND(ISNUMBER(SEARCH("monitor",LOWER($B1328))),NOT(OR(LEFT($E1328,3)="1.5",LEFT($E1328,3)="2.5")))),"Revise a classificação do item conforme as regras de preenchimento.",IF(AND($B1328&lt;&gt;"",OR(ISNUMBER(SEARCH("outro",LOWER($B1328))),ISNUMBER(SEARCH("divers",LOWER($B1328))),ISNUMBER(SEARCH("kit",LOWER($B1328))),ISNUMBER(SEARCH("ferrament",LOWER($B1328))),ISNUMBER(SEARCH("epi",LOWER($B1328)))),NOT(OR($Z1328&lt;&gt;"",$AA1328&lt;&gt;""))),"Descrição muito genérica: detalhe melhor o item e registre o racional no memorial ou em anexo.",IF(AND($Y1328=0,$B1328&lt;&gt;"",OR($G1328&lt;&gt;"",$H1328&lt;&gt;"",$J1328&lt;&gt;"",$K1328&lt;&gt;"",$M1328&lt;&gt;"",$N1328&lt;&gt;"",$P1328&lt;&gt;"",$Q1328&lt;&gt;"",$S1328&lt;&gt;"",$T1328&lt;&gt;"",$V1328&lt;&gt;"",$W1328&lt;&gt;"")),"O item possui dados lançados, mas o total está zerado. Revise os valores informados.","")))))))))))))))</f>
        <v/>
      </c>
    </row>
    <row r="1329" spans="1:35" ht="14.25" customHeight="1" x14ac:dyDescent="0.25">
      <c r="A1329" s="57" t="str">
        <f t="shared" si="260"/>
        <v/>
      </c>
      <c r="B1329" s="61"/>
      <c r="C1329" s="61"/>
      <c r="D1329" s="58"/>
      <c r="E1329" s="61"/>
      <c r="F1329" s="61"/>
      <c r="G1329" s="272"/>
      <c r="H1329" s="62"/>
      <c r="I1329" s="273">
        <f t="shared" si="261"/>
        <v>0</v>
      </c>
      <c r="J1329" s="272"/>
      <c r="K1329" s="62"/>
      <c r="L1329" s="270">
        <f t="shared" si="262"/>
        <v>0</v>
      </c>
      <c r="M1329" s="272"/>
      <c r="N1329" s="62"/>
      <c r="O1329" s="270">
        <f t="shared" si="263"/>
        <v>0</v>
      </c>
      <c r="P1329" s="272"/>
      <c r="Q1329" s="62"/>
      <c r="R1329" s="271">
        <f t="shared" si="264"/>
        <v>0</v>
      </c>
      <c r="S1329" s="272"/>
      <c r="T1329" s="62"/>
      <c r="U1329" s="270">
        <f t="shared" si="265"/>
        <v>0</v>
      </c>
      <c r="V1329" s="272"/>
      <c r="W1329" s="62"/>
      <c r="X1329" s="270">
        <f t="shared" si="266"/>
        <v>0</v>
      </c>
      <c r="Y1329" s="270">
        <f t="shared" si="267"/>
        <v>0</v>
      </c>
      <c r="Z1329" s="61"/>
      <c r="AA1329" s="61"/>
      <c r="AB1329" s="60" t="str">
        <f t="shared" si="268"/>
        <v/>
      </c>
      <c r="AC1329" s="21" t="b">
        <f t="shared" si="269"/>
        <v>0</v>
      </c>
      <c r="AD1329" s="21" t="b">
        <f t="shared" si="270"/>
        <v>0</v>
      </c>
      <c r="AE1329" s="21" t="b">
        <f t="shared" si="271"/>
        <v>0</v>
      </c>
      <c r="AF1329" s="21" t="b">
        <f ca="1">OR(AND($AC1329,NOT($AD1329)),AND($AC1329,OR(AND($G1329="",$H1329&lt;&gt;""),AND($G1329&lt;&gt;"",$H1329=""),AND($J1329="",$K1329&lt;&gt;""),AND($J1329&lt;&gt;"",$K1329=""),AND($M1329="",$N1329&lt;&gt;""),AND($M1329&lt;&gt;"",$N1329=""),AND($P1329="",$Q1329&lt;&gt;""),AND($P1329&lt;&gt;"",$Q1329=""),AND($S1329="",$T1329&lt;&gt;""),AND($S1329&lt;&gt;"",$T1329=""),AND($V1329="",$W1329&lt;&gt;""),AND($V1329&lt;&gt;"",$W1329=""))),AND($C1329&lt;&gt;"",$E1329&lt;&gt;"",LEFT(TRIM($C1329),1)&lt;&gt;LEFT(TRIM($E1329),1)),IF(OR($E1329="",$F1329=""),FALSE(),IFERROR(COUNTIF(INDIRECT("UNITS_"&amp;SUBSTITUTE(LEFT($E1329,FIND(" ",$E1329&amp;" ")-1),".","_")),$F1329)=0,TRUE())),AND($B1329&lt;&gt;"",OR(ISNUMBER(SEARCH("outro",LOWER($B1329))),ISNUMBER(SEARCH("divers",LOWER($B1329))),ISNUMBER(SEARCH("etc",LOWER($B1329))))),OR(AND(ISNUMBER(SEARCH("comunic",LOWER($B1329))),LEFT($E1329,3)&lt;&gt;"4.4"),AND(ISNUMBER(SEARCH("monitor",LOWER($B1329))),NOT(OR(LEFT($E1329,3)="1.5",LEFT($E1329,3)="2.5")))),AND($B1329&lt;&gt;"",OR(LEFT($C1329,1)="1",LEFT($C1329,1)="2"),$D1329=""),AND($D1329&lt;&gt;"",NOT(OR(LEFT($C1329,1)="1",LEFT($C1329,1)="2"))),AND($D1329&lt;&gt;"",COUNTIF(' PROJETO'!$B$14:$B$16,$D1329)=0),IF($D1329="",FALSE(),IF(COUNTIF(' PROJETO'!$B$14:$B$16,$D1329)=0,FALSE(),IFERROR(INDEX(' PROJETO'!$C$14:$C$16,MATCH($D1329,' PROJETO'!$B$14:$B$16,0))&lt;&gt;"Sim",FALSE()))))</f>
        <v>0</v>
      </c>
      <c r="AG1329" s="21" t="b">
        <f>AND($AC1329,$Y1329&gt;'CONFG.  LISTAS'!$F$4,$Z1329="",$AA1329="")</f>
        <v>0</v>
      </c>
      <c r="AH1329" s="21" t="str">
        <f t="shared" si="272"/>
        <v/>
      </c>
      <c r="AI1329" s="43" t="str">
        <f ca="1">IF(NOT($AC1329),"",IF(OR($B1329="",$C1329="",$E1329="",$F1329=""),"Preencha descrição, categoria, tipo e unidade.",IF(AND($B1329&lt;&gt;"",OR(LEFT($C1329,1)="1",LEFT($C1329,1)="2"),$D1329=""),"Informe a prática de restauração para itens diretos.",IF(AND($D1329&lt;&gt;"",NOT(OR(LEFT($C1329,1)="1",LEFT($C1329,1)="2"))),"Custos indiretos não devem pertencer a uma prática específica.",IF(AND($D1329&lt;&gt;"",COUNTIF(' PROJETO'!$B$14:$B$16,$D1329)=0),"Prática de restauração inválida ou não cadastrada.",IF(IF($D1329="",FALSE(),IF(COUNTIF(' PROJETO'!$B$14:$B$16,$D1329)=0,FALSE(),IFERROR(INDEX(' PROJETO'!$C$14:$C$16,MATCH($D1329,' PROJETO'!$B$14:$B$16,0))&lt;&gt;"Sim",FALSE()))),"A prática informada no item não foi selecionada na aba Projeto.",IF(AND(MAX($I1329,$L1329,$O1329,$R1329,$U1329,$X1329)&gt;'CONFG.  LISTAS'!$F$4,NOT(OR($Z1329&lt;&gt;"",$AA1329&lt;&gt;""))),"Memorial de cálculo ou anexo obrigatório não informado para item acima do limite.",IF(OR(AND($G1329&lt;&gt;"",$H1329&lt;&gt;"",OR($G1329&lt;=0,$H1329&lt;=0)),AND($J1329&lt;&gt;"",$K1329&lt;&gt;"",OR($J1329&lt;=0,$K1329&lt;=0)),AND($M1329&lt;&gt;"",$N1329&lt;&gt;"",OR($M1329&lt;=0,$N1329&lt;=0)),AND($P1329&lt;&gt;"",$Q1329&lt;&gt;"",OR($P1329&lt;=0,$Q1329&lt;=0)),AND($S1329&lt;&gt;"",$T1329&lt;&gt;"",OR($S1329&lt;=0,$T1329&lt;=0)),AND($V1329&lt;&gt;"",$W1329&lt;&gt;"",OR($V1329&lt;=0,$W1329&lt;=0))),"Revise os valores informados: valor unitário e quantidade devem ser maiores que zero.",IF(OR(AND($G1329="",$H1329&lt;&gt;""),AND($G1329&lt;&gt;"",$H1329=""),AND($J1329="",$K1329&lt;&gt;""),AND($J1329&lt;&gt;"",$K1329=""),AND($M1329="",$N1329&lt;&gt;""),AND($M1329&lt;&gt;"",$N1329=""),AND($P1329="",$Q1329&lt;&gt;""),AND($P1329&lt;&gt;"",$Q1329=""),AND($S1329="",$T1329&lt;&gt;""),AND($S1329&lt;&gt;"",$T1329=""),AND($V1329="",$W1329&lt;&gt;""),AND($V1329&lt;&gt;"",$W1329="")),"Há ano preenchido parcialmente: "&amp;TRIM(IF(AND($G1329="",$H1329&lt;&gt;""),"Ano 1 (falta valor unitário); ","")&amp;IF(AND($G1329&lt;&gt;"",$H1329=""),"Ano 1 (falta quantidade); ","")&amp;IF(AND($J1329="",$K1329&lt;&gt;""),"Ano 2 (falta valor unitário); ","")&amp;IF(AND($J1329&lt;&gt;"",$K1329=""),"Ano 2 (falta quantidade); ","")&amp;IF(AND($M1329="",$N1329&lt;&gt;""),"Ano 3 (falta valor unitário); ","")&amp;IF(AND($M1329&lt;&gt;"",$N1329=""),"Ano 3 (falta quantidade); ","")&amp;IF(AND($P1329="",$Q1329&lt;&gt;""),"Ano 4 (falta valor unitário); ","")&amp;IF(AND($P1329&lt;&gt;"",$Q1329=""),"Ano 4 (falta quantidade); ","")&amp;IF(AND($S1329="",$T1329&lt;&gt;""),"Ano 5 (falta valor unitário); ","")&amp;IF(AND($S1329&lt;&gt;"",$T1329=""),"Ano 5 (falta quantidade); ","")&amp;IF(AND($V1329="",$W1329&lt;&gt;""),"Ano 6 (falta valor unitário); ","")&amp;IF(AND($V1329&lt;&gt;"",$W1329=""),"Ano 6 (falta quantidade); ","")), IF(NOT(OR(AND($G1329&lt;&gt;"",$H1329&lt;&gt;""),AND($J1329&lt;&gt;"",$K1329&lt;&gt;""),AND($M1329&lt;&gt;"",$N1329&lt;&gt;""),AND($P1329&lt;&gt;"",$Q1329&lt;&gt;""),AND($S1329&lt;&gt;"",$T1329&lt;&gt;""),AND($V1329&lt;&gt;"",$W1329&lt;&gt;""))),"Informe pelo menos um ano completo com valor unitário e quantidade.",IF(AND($C1329&lt;&gt;"",$E1329&lt;&gt;"",LEFT(TRIM($C1329),1)&lt;&gt;LEFT(TRIM($E1329),1)),"Categoria e tipo estão incompatíveis.",IF(IF(OR($E1329="",$F1329=""),FALSE(),IFERROR(COUNTIF(INDIRECT("UNITS_"&amp;SUBSTITUTE(LEFT($E1329,FIND(" ",$E1329&amp;" ")-1),".","_")),$F1329)=0,TRUE())),"Unidade incompatível com o tipo selecionado.",IF(OR(AND(ISNUMBER(SEARCH("comunic",LOWER($B1329))),LEFT($E1329,3)&lt;&gt;"4.4"),AND(ISNUMBER(SEARCH("monitor",LOWER($B1329))),NOT(OR(LEFT($E1329,3)="1.5",LEFT($E1329,3)="2.5")))),"Revise a classificação do item conforme as regras de preenchimento.",IF(AND($B1329&lt;&gt;"",OR(ISNUMBER(SEARCH("outro",LOWER($B1329))),ISNUMBER(SEARCH("divers",LOWER($B1329))),ISNUMBER(SEARCH("kit",LOWER($B1329))),ISNUMBER(SEARCH("ferrament",LOWER($B1329))),ISNUMBER(SEARCH("epi",LOWER($B1329)))),NOT(OR($Z1329&lt;&gt;"",$AA1329&lt;&gt;""))),"Descrição muito genérica: detalhe melhor o item e registre o racional no memorial ou em anexo.",IF(AND($Y1329=0,$B1329&lt;&gt;"",OR($G1329&lt;&gt;"",$H1329&lt;&gt;"",$J1329&lt;&gt;"",$K1329&lt;&gt;"",$M1329&lt;&gt;"",$N1329&lt;&gt;"",$P1329&lt;&gt;"",$Q1329&lt;&gt;"",$S1329&lt;&gt;"",$T1329&lt;&gt;"",$V1329&lt;&gt;"",$W1329&lt;&gt;"")),"O item possui dados lançados, mas o total está zerado. Revise os valores informados.","")))))))))))))))</f>
        <v/>
      </c>
    </row>
    <row r="1330" spans="1:35" ht="14.25" customHeight="1" x14ac:dyDescent="0.25">
      <c r="A1330" s="57" t="str">
        <f t="shared" si="260"/>
        <v/>
      </c>
      <c r="B1330" s="58"/>
      <c r="C1330" s="58"/>
      <c r="D1330" s="58"/>
      <c r="E1330" s="58"/>
      <c r="F1330" s="58"/>
      <c r="G1330" s="269"/>
      <c r="H1330" s="59"/>
      <c r="I1330" s="273">
        <f t="shared" si="261"/>
        <v>0</v>
      </c>
      <c r="J1330" s="269"/>
      <c r="K1330" s="59"/>
      <c r="L1330" s="270">
        <f t="shared" si="262"/>
        <v>0</v>
      </c>
      <c r="M1330" s="269"/>
      <c r="N1330" s="59"/>
      <c r="O1330" s="270">
        <f t="shared" si="263"/>
        <v>0</v>
      </c>
      <c r="P1330" s="269"/>
      <c r="Q1330" s="59"/>
      <c r="R1330" s="271">
        <f t="shared" si="264"/>
        <v>0</v>
      </c>
      <c r="S1330" s="269"/>
      <c r="T1330" s="59"/>
      <c r="U1330" s="270">
        <f t="shared" si="265"/>
        <v>0</v>
      </c>
      <c r="V1330" s="269"/>
      <c r="W1330" s="59"/>
      <c r="X1330" s="270">
        <f t="shared" si="266"/>
        <v>0</v>
      </c>
      <c r="Y1330" s="270">
        <f t="shared" si="267"/>
        <v>0</v>
      </c>
      <c r="Z1330" s="58"/>
      <c r="AA1330" s="58"/>
      <c r="AB1330" s="60" t="str">
        <f t="shared" si="268"/>
        <v/>
      </c>
      <c r="AC1330" s="21" t="b">
        <f t="shared" si="269"/>
        <v>0</v>
      </c>
      <c r="AD1330" s="21" t="b">
        <f t="shared" si="270"/>
        <v>0</v>
      </c>
      <c r="AE1330" s="21" t="b">
        <f t="shared" si="271"/>
        <v>0</v>
      </c>
      <c r="AF1330" s="21" t="b">
        <f ca="1">OR(AND($AC1330,NOT($AD1330)),AND($AC1330,OR(AND($G1330="",$H1330&lt;&gt;""),AND($G1330&lt;&gt;"",$H1330=""),AND($J1330="",$K1330&lt;&gt;""),AND($J1330&lt;&gt;"",$K1330=""),AND($M1330="",$N1330&lt;&gt;""),AND($M1330&lt;&gt;"",$N1330=""),AND($P1330="",$Q1330&lt;&gt;""),AND($P1330&lt;&gt;"",$Q1330=""),AND($S1330="",$T1330&lt;&gt;""),AND($S1330&lt;&gt;"",$T1330=""),AND($V1330="",$W1330&lt;&gt;""),AND($V1330&lt;&gt;"",$W1330=""))),AND($C1330&lt;&gt;"",$E1330&lt;&gt;"",LEFT(TRIM($C1330),1)&lt;&gt;LEFT(TRIM($E1330),1)),IF(OR($E1330="",$F1330=""),FALSE(),IFERROR(COUNTIF(INDIRECT("UNITS_"&amp;SUBSTITUTE(LEFT($E1330,FIND(" ",$E1330&amp;" ")-1),".","_")),$F1330)=0,TRUE())),AND($B1330&lt;&gt;"",OR(ISNUMBER(SEARCH("outro",LOWER($B1330))),ISNUMBER(SEARCH("divers",LOWER($B1330))),ISNUMBER(SEARCH("etc",LOWER($B1330))))),OR(AND(ISNUMBER(SEARCH("comunic",LOWER($B1330))),LEFT($E1330,3)&lt;&gt;"4.4"),AND(ISNUMBER(SEARCH("monitor",LOWER($B1330))),NOT(OR(LEFT($E1330,3)="1.5",LEFT($E1330,3)="2.5")))),AND($B1330&lt;&gt;"",OR(LEFT($C1330,1)="1",LEFT($C1330,1)="2"),$D1330=""),AND($D1330&lt;&gt;"",NOT(OR(LEFT($C1330,1)="1",LEFT($C1330,1)="2"))),AND($D1330&lt;&gt;"",COUNTIF(' PROJETO'!$B$14:$B$16,$D1330)=0),IF($D1330="",FALSE(),IF(COUNTIF(' PROJETO'!$B$14:$B$16,$D1330)=0,FALSE(),IFERROR(INDEX(' PROJETO'!$C$14:$C$16,MATCH($D1330,' PROJETO'!$B$14:$B$16,0))&lt;&gt;"Sim",FALSE()))))</f>
        <v>0</v>
      </c>
      <c r="AG1330" s="21" t="b">
        <f>AND($AC1330,$Y1330&gt;'CONFG.  LISTAS'!$F$4,$Z1330="",$AA1330="")</f>
        <v>0</v>
      </c>
      <c r="AH1330" s="21" t="str">
        <f t="shared" si="272"/>
        <v/>
      </c>
      <c r="AI1330" s="43" t="str">
        <f ca="1">IF(NOT($AC1330),"",IF(OR($B1330="",$C1330="",$E1330="",$F1330=""),"Preencha descrição, categoria, tipo e unidade.",IF(AND($B1330&lt;&gt;"",OR(LEFT($C1330,1)="1",LEFT($C1330,1)="2"),$D1330=""),"Informe a prática de restauração para itens diretos.",IF(AND($D1330&lt;&gt;"",NOT(OR(LEFT($C1330,1)="1",LEFT($C1330,1)="2"))),"Custos indiretos não devem pertencer a uma prática específica.",IF(AND($D1330&lt;&gt;"",COUNTIF(' PROJETO'!$B$14:$B$16,$D1330)=0),"Prática de restauração inválida ou não cadastrada.",IF(IF($D1330="",FALSE(),IF(COUNTIF(' PROJETO'!$B$14:$B$16,$D1330)=0,FALSE(),IFERROR(INDEX(' PROJETO'!$C$14:$C$16,MATCH($D1330,' PROJETO'!$B$14:$B$16,0))&lt;&gt;"Sim",FALSE()))),"A prática informada no item não foi selecionada na aba Projeto.",IF(AND(MAX($I1330,$L1330,$O1330,$R1330,$U1330,$X1330)&gt;'CONFG.  LISTAS'!$F$4,NOT(OR($Z1330&lt;&gt;"",$AA1330&lt;&gt;""))),"Memorial de cálculo ou anexo obrigatório não informado para item acima do limite.",IF(OR(AND($G1330&lt;&gt;"",$H1330&lt;&gt;"",OR($G1330&lt;=0,$H1330&lt;=0)),AND($J1330&lt;&gt;"",$K1330&lt;&gt;"",OR($J1330&lt;=0,$K1330&lt;=0)),AND($M1330&lt;&gt;"",$N1330&lt;&gt;"",OR($M1330&lt;=0,$N1330&lt;=0)),AND($P1330&lt;&gt;"",$Q1330&lt;&gt;"",OR($P1330&lt;=0,$Q1330&lt;=0)),AND($S1330&lt;&gt;"",$T1330&lt;&gt;"",OR($S1330&lt;=0,$T1330&lt;=0)),AND($V1330&lt;&gt;"",$W1330&lt;&gt;"",OR($V1330&lt;=0,$W1330&lt;=0))),"Revise os valores informados: valor unitário e quantidade devem ser maiores que zero.",IF(OR(AND($G1330="",$H1330&lt;&gt;""),AND($G1330&lt;&gt;"",$H1330=""),AND($J1330="",$K1330&lt;&gt;""),AND($J1330&lt;&gt;"",$K1330=""),AND($M1330="",$N1330&lt;&gt;""),AND($M1330&lt;&gt;"",$N1330=""),AND($P1330="",$Q1330&lt;&gt;""),AND($P1330&lt;&gt;"",$Q1330=""),AND($S1330="",$T1330&lt;&gt;""),AND($S1330&lt;&gt;"",$T1330=""),AND($V1330="",$W1330&lt;&gt;""),AND($V1330&lt;&gt;"",$W1330="")),"Há ano preenchido parcialmente: "&amp;TRIM(IF(AND($G1330="",$H1330&lt;&gt;""),"Ano 1 (falta valor unitário); ","")&amp;IF(AND($G1330&lt;&gt;"",$H1330=""),"Ano 1 (falta quantidade); ","")&amp;IF(AND($J1330="",$K1330&lt;&gt;""),"Ano 2 (falta valor unitário); ","")&amp;IF(AND($J1330&lt;&gt;"",$K1330=""),"Ano 2 (falta quantidade); ","")&amp;IF(AND($M1330="",$N1330&lt;&gt;""),"Ano 3 (falta valor unitário); ","")&amp;IF(AND($M1330&lt;&gt;"",$N1330=""),"Ano 3 (falta quantidade); ","")&amp;IF(AND($P1330="",$Q1330&lt;&gt;""),"Ano 4 (falta valor unitário); ","")&amp;IF(AND($P1330&lt;&gt;"",$Q1330=""),"Ano 4 (falta quantidade); ","")&amp;IF(AND($S1330="",$T1330&lt;&gt;""),"Ano 5 (falta valor unitário); ","")&amp;IF(AND($S1330&lt;&gt;"",$T1330=""),"Ano 5 (falta quantidade); ","")&amp;IF(AND($V1330="",$W1330&lt;&gt;""),"Ano 6 (falta valor unitário); ","")&amp;IF(AND($V1330&lt;&gt;"",$W1330=""),"Ano 6 (falta quantidade); ","")), IF(NOT(OR(AND($G1330&lt;&gt;"",$H1330&lt;&gt;""),AND($J1330&lt;&gt;"",$K1330&lt;&gt;""),AND($M1330&lt;&gt;"",$N1330&lt;&gt;""),AND($P1330&lt;&gt;"",$Q1330&lt;&gt;""),AND($S1330&lt;&gt;"",$T1330&lt;&gt;""),AND($V1330&lt;&gt;"",$W1330&lt;&gt;""))),"Informe pelo menos um ano completo com valor unitário e quantidade.",IF(AND($C1330&lt;&gt;"",$E1330&lt;&gt;"",LEFT(TRIM($C1330),1)&lt;&gt;LEFT(TRIM($E1330),1)),"Categoria e tipo estão incompatíveis.",IF(IF(OR($E1330="",$F1330=""),FALSE(),IFERROR(COUNTIF(INDIRECT("UNITS_"&amp;SUBSTITUTE(LEFT($E1330,FIND(" ",$E1330&amp;" ")-1),".","_")),$F1330)=0,TRUE())),"Unidade incompatível com o tipo selecionado.",IF(OR(AND(ISNUMBER(SEARCH("comunic",LOWER($B1330))),LEFT($E1330,3)&lt;&gt;"4.4"),AND(ISNUMBER(SEARCH("monitor",LOWER($B1330))),NOT(OR(LEFT($E1330,3)="1.5",LEFT($E1330,3)="2.5")))),"Revise a classificação do item conforme as regras de preenchimento.",IF(AND($B1330&lt;&gt;"",OR(ISNUMBER(SEARCH("outro",LOWER($B1330))),ISNUMBER(SEARCH("divers",LOWER($B1330))),ISNUMBER(SEARCH("kit",LOWER($B1330))),ISNUMBER(SEARCH("ferrament",LOWER($B1330))),ISNUMBER(SEARCH("epi",LOWER($B1330)))),NOT(OR($Z1330&lt;&gt;"",$AA1330&lt;&gt;""))),"Descrição muito genérica: detalhe melhor o item e registre o racional no memorial ou em anexo.",IF(AND($Y1330=0,$B1330&lt;&gt;"",OR($G1330&lt;&gt;"",$H1330&lt;&gt;"",$J1330&lt;&gt;"",$K1330&lt;&gt;"",$M1330&lt;&gt;"",$N1330&lt;&gt;"",$P1330&lt;&gt;"",$Q1330&lt;&gt;"",$S1330&lt;&gt;"",$T1330&lt;&gt;"",$V1330&lt;&gt;"",$W1330&lt;&gt;"")),"O item possui dados lançados, mas o total está zerado. Revise os valores informados.","")))))))))))))))</f>
        <v/>
      </c>
    </row>
    <row r="1331" spans="1:35" ht="14.25" customHeight="1" x14ac:dyDescent="0.25">
      <c r="A1331" s="57" t="str">
        <f t="shared" si="260"/>
        <v/>
      </c>
      <c r="B1331" s="61"/>
      <c r="C1331" s="61"/>
      <c r="D1331" s="58"/>
      <c r="E1331" s="61"/>
      <c r="F1331" s="61"/>
      <c r="G1331" s="272"/>
      <c r="H1331" s="62"/>
      <c r="I1331" s="273">
        <f t="shared" si="261"/>
        <v>0</v>
      </c>
      <c r="J1331" s="272"/>
      <c r="K1331" s="62"/>
      <c r="L1331" s="270">
        <f t="shared" si="262"/>
        <v>0</v>
      </c>
      <c r="M1331" s="272"/>
      <c r="N1331" s="62"/>
      <c r="O1331" s="270">
        <f t="shared" si="263"/>
        <v>0</v>
      </c>
      <c r="P1331" s="272"/>
      <c r="Q1331" s="62"/>
      <c r="R1331" s="271">
        <f t="shared" si="264"/>
        <v>0</v>
      </c>
      <c r="S1331" s="272"/>
      <c r="T1331" s="62"/>
      <c r="U1331" s="270">
        <f t="shared" si="265"/>
        <v>0</v>
      </c>
      <c r="V1331" s="272"/>
      <c r="W1331" s="62"/>
      <c r="X1331" s="270">
        <f t="shared" si="266"/>
        <v>0</v>
      </c>
      <c r="Y1331" s="270">
        <f t="shared" si="267"/>
        <v>0</v>
      </c>
      <c r="Z1331" s="61"/>
      <c r="AA1331" s="61"/>
      <c r="AB1331" s="60" t="str">
        <f t="shared" si="268"/>
        <v/>
      </c>
      <c r="AC1331" s="21" t="b">
        <f t="shared" si="269"/>
        <v>0</v>
      </c>
      <c r="AD1331" s="21" t="b">
        <f t="shared" si="270"/>
        <v>0</v>
      </c>
      <c r="AE1331" s="21" t="b">
        <f t="shared" si="271"/>
        <v>0</v>
      </c>
      <c r="AF1331" s="21" t="b">
        <f ca="1">OR(AND($AC1331,NOT($AD1331)),AND($AC1331,OR(AND($G1331="",$H1331&lt;&gt;""),AND($G1331&lt;&gt;"",$H1331=""),AND($J1331="",$K1331&lt;&gt;""),AND($J1331&lt;&gt;"",$K1331=""),AND($M1331="",$N1331&lt;&gt;""),AND($M1331&lt;&gt;"",$N1331=""),AND($P1331="",$Q1331&lt;&gt;""),AND($P1331&lt;&gt;"",$Q1331=""),AND($S1331="",$T1331&lt;&gt;""),AND($S1331&lt;&gt;"",$T1331=""),AND($V1331="",$W1331&lt;&gt;""),AND($V1331&lt;&gt;"",$W1331=""))),AND($C1331&lt;&gt;"",$E1331&lt;&gt;"",LEFT(TRIM($C1331),1)&lt;&gt;LEFT(TRIM($E1331),1)),IF(OR($E1331="",$F1331=""),FALSE(),IFERROR(COUNTIF(INDIRECT("UNITS_"&amp;SUBSTITUTE(LEFT($E1331,FIND(" ",$E1331&amp;" ")-1),".","_")),$F1331)=0,TRUE())),AND($B1331&lt;&gt;"",OR(ISNUMBER(SEARCH("outro",LOWER($B1331))),ISNUMBER(SEARCH("divers",LOWER($B1331))),ISNUMBER(SEARCH("etc",LOWER($B1331))))),OR(AND(ISNUMBER(SEARCH("comunic",LOWER($B1331))),LEFT($E1331,3)&lt;&gt;"4.4"),AND(ISNUMBER(SEARCH("monitor",LOWER($B1331))),NOT(OR(LEFT($E1331,3)="1.5",LEFT($E1331,3)="2.5")))),AND($B1331&lt;&gt;"",OR(LEFT($C1331,1)="1",LEFT($C1331,1)="2"),$D1331=""),AND($D1331&lt;&gt;"",NOT(OR(LEFT($C1331,1)="1",LEFT($C1331,1)="2"))),AND($D1331&lt;&gt;"",COUNTIF(' PROJETO'!$B$14:$B$16,$D1331)=0),IF($D1331="",FALSE(),IF(COUNTIF(' PROJETO'!$B$14:$B$16,$D1331)=0,FALSE(),IFERROR(INDEX(' PROJETO'!$C$14:$C$16,MATCH($D1331,' PROJETO'!$B$14:$B$16,0))&lt;&gt;"Sim",FALSE()))))</f>
        <v>0</v>
      </c>
      <c r="AG1331" s="21" t="b">
        <f>AND($AC1331,$Y1331&gt;'CONFG.  LISTAS'!$F$4,$Z1331="",$AA1331="")</f>
        <v>0</v>
      </c>
      <c r="AH1331" s="21" t="str">
        <f t="shared" si="272"/>
        <v/>
      </c>
      <c r="AI1331" s="43" t="str">
        <f ca="1">IF(NOT($AC1331),"",IF(OR($B1331="",$C1331="",$E1331="",$F1331=""),"Preencha descrição, categoria, tipo e unidade.",IF(AND($B1331&lt;&gt;"",OR(LEFT($C1331,1)="1",LEFT($C1331,1)="2"),$D1331=""),"Informe a prática de restauração para itens diretos.",IF(AND($D1331&lt;&gt;"",NOT(OR(LEFT($C1331,1)="1",LEFT($C1331,1)="2"))),"Custos indiretos não devem pertencer a uma prática específica.",IF(AND($D1331&lt;&gt;"",COUNTIF(' PROJETO'!$B$14:$B$16,$D1331)=0),"Prática de restauração inválida ou não cadastrada.",IF(IF($D1331="",FALSE(),IF(COUNTIF(' PROJETO'!$B$14:$B$16,$D1331)=0,FALSE(),IFERROR(INDEX(' PROJETO'!$C$14:$C$16,MATCH($D1331,' PROJETO'!$B$14:$B$16,0))&lt;&gt;"Sim",FALSE()))),"A prática informada no item não foi selecionada na aba Projeto.",IF(AND(MAX($I1331,$L1331,$O1331,$R1331,$U1331,$X1331)&gt;'CONFG.  LISTAS'!$F$4,NOT(OR($Z1331&lt;&gt;"",$AA1331&lt;&gt;""))),"Memorial de cálculo ou anexo obrigatório não informado para item acima do limite.",IF(OR(AND($G1331&lt;&gt;"",$H1331&lt;&gt;"",OR($G1331&lt;=0,$H1331&lt;=0)),AND($J1331&lt;&gt;"",$K1331&lt;&gt;"",OR($J1331&lt;=0,$K1331&lt;=0)),AND($M1331&lt;&gt;"",$N1331&lt;&gt;"",OR($M1331&lt;=0,$N1331&lt;=0)),AND($P1331&lt;&gt;"",$Q1331&lt;&gt;"",OR($P1331&lt;=0,$Q1331&lt;=0)),AND($S1331&lt;&gt;"",$T1331&lt;&gt;"",OR($S1331&lt;=0,$T1331&lt;=0)),AND($V1331&lt;&gt;"",$W1331&lt;&gt;"",OR($V1331&lt;=0,$W1331&lt;=0))),"Revise os valores informados: valor unitário e quantidade devem ser maiores que zero.",IF(OR(AND($G1331="",$H1331&lt;&gt;""),AND($G1331&lt;&gt;"",$H1331=""),AND($J1331="",$K1331&lt;&gt;""),AND($J1331&lt;&gt;"",$K1331=""),AND($M1331="",$N1331&lt;&gt;""),AND($M1331&lt;&gt;"",$N1331=""),AND($P1331="",$Q1331&lt;&gt;""),AND($P1331&lt;&gt;"",$Q1331=""),AND($S1331="",$T1331&lt;&gt;""),AND($S1331&lt;&gt;"",$T1331=""),AND($V1331="",$W1331&lt;&gt;""),AND($V1331&lt;&gt;"",$W1331="")),"Há ano preenchido parcialmente: "&amp;TRIM(IF(AND($G1331="",$H1331&lt;&gt;""),"Ano 1 (falta valor unitário); ","")&amp;IF(AND($G1331&lt;&gt;"",$H1331=""),"Ano 1 (falta quantidade); ","")&amp;IF(AND($J1331="",$K1331&lt;&gt;""),"Ano 2 (falta valor unitário); ","")&amp;IF(AND($J1331&lt;&gt;"",$K1331=""),"Ano 2 (falta quantidade); ","")&amp;IF(AND($M1331="",$N1331&lt;&gt;""),"Ano 3 (falta valor unitário); ","")&amp;IF(AND($M1331&lt;&gt;"",$N1331=""),"Ano 3 (falta quantidade); ","")&amp;IF(AND($P1331="",$Q1331&lt;&gt;""),"Ano 4 (falta valor unitário); ","")&amp;IF(AND($P1331&lt;&gt;"",$Q1331=""),"Ano 4 (falta quantidade); ","")&amp;IF(AND($S1331="",$T1331&lt;&gt;""),"Ano 5 (falta valor unitário); ","")&amp;IF(AND($S1331&lt;&gt;"",$T1331=""),"Ano 5 (falta quantidade); ","")&amp;IF(AND($V1331="",$W1331&lt;&gt;""),"Ano 6 (falta valor unitário); ","")&amp;IF(AND($V1331&lt;&gt;"",$W1331=""),"Ano 6 (falta quantidade); ","")), IF(NOT(OR(AND($G1331&lt;&gt;"",$H1331&lt;&gt;""),AND($J1331&lt;&gt;"",$K1331&lt;&gt;""),AND($M1331&lt;&gt;"",$N1331&lt;&gt;""),AND($P1331&lt;&gt;"",$Q1331&lt;&gt;""),AND($S1331&lt;&gt;"",$T1331&lt;&gt;""),AND($V1331&lt;&gt;"",$W1331&lt;&gt;""))),"Informe pelo menos um ano completo com valor unitário e quantidade.",IF(AND($C1331&lt;&gt;"",$E1331&lt;&gt;"",LEFT(TRIM($C1331),1)&lt;&gt;LEFT(TRIM($E1331),1)),"Categoria e tipo estão incompatíveis.",IF(IF(OR($E1331="",$F1331=""),FALSE(),IFERROR(COUNTIF(INDIRECT("UNITS_"&amp;SUBSTITUTE(LEFT($E1331,FIND(" ",$E1331&amp;" ")-1),".","_")),$F1331)=0,TRUE())),"Unidade incompatível com o tipo selecionado.",IF(OR(AND(ISNUMBER(SEARCH("comunic",LOWER($B1331))),LEFT($E1331,3)&lt;&gt;"4.4"),AND(ISNUMBER(SEARCH("monitor",LOWER($B1331))),NOT(OR(LEFT($E1331,3)="1.5",LEFT($E1331,3)="2.5")))),"Revise a classificação do item conforme as regras de preenchimento.",IF(AND($B1331&lt;&gt;"",OR(ISNUMBER(SEARCH("outro",LOWER($B1331))),ISNUMBER(SEARCH("divers",LOWER($B1331))),ISNUMBER(SEARCH("kit",LOWER($B1331))),ISNUMBER(SEARCH("ferrament",LOWER($B1331))),ISNUMBER(SEARCH("epi",LOWER($B1331)))),NOT(OR($Z1331&lt;&gt;"",$AA1331&lt;&gt;""))),"Descrição muito genérica: detalhe melhor o item e registre o racional no memorial ou em anexo.",IF(AND($Y1331=0,$B1331&lt;&gt;"",OR($G1331&lt;&gt;"",$H1331&lt;&gt;"",$J1331&lt;&gt;"",$K1331&lt;&gt;"",$M1331&lt;&gt;"",$N1331&lt;&gt;"",$P1331&lt;&gt;"",$Q1331&lt;&gt;"",$S1331&lt;&gt;"",$T1331&lt;&gt;"",$V1331&lt;&gt;"",$W1331&lt;&gt;"")),"O item possui dados lançados, mas o total está zerado. Revise os valores informados.","")))))))))))))))</f>
        <v/>
      </c>
    </row>
    <row r="1332" spans="1:35" ht="14.25" customHeight="1" x14ac:dyDescent="0.25">
      <c r="A1332" s="57" t="str">
        <f t="shared" si="260"/>
        <v/>
      </c>
      <c r="B1332" s="58"/>
      <c r="C1332" s="58"/>
      <c r="D1332" s="58"/>
      <c r="E1332" s="58"/>
      <c r="F1332" s="58"/>
      <c r="G1332" s="269"/>
      <c r="H1332" s="59"/>
      <c r="I1332" s="273">
        <f t="shared" si="261"/>
        <v>0</v>
      </c>
      <c r="J1332" s="269"/>
      <c r="K1332" s="59"/>
      <c r="L1332" s="270">
        <f t="shared" si="262"/>
        <v>0</v>
      </c>
      <c r="M1332" s="269"/>
      <c r="N1332" s="59"/>
      <c r="O1332" s="270">
        <f t="shared" si="263"/>
        <v>0</v>
      </c>
      <c r="P1332" s="269"/>
      <c r="Q1332" s="59"/>
      <c r="R1332" s="271">
        <f t="shared" si="264"/>
        <v>0</v>
      </c>
      <c r="S1332" s="269"/>
      <c r="T1332" s="59"/>
      <c r="U1332" s="270">
        <f t="shared" si="265"/>
        <v>0</v>
      </c>
      <c r="V1332" s="269"/>
      <c r="W1332" s="59"/>
      <c r="X1332" s="270">
        <f t="shared" si="266"/>
        <v>0</v>
      </c>
      <c r="Y1332" s="270">
        <f t="shared" si="267"/>
        <v>0</v>
      </c>
      <c r="Z1332" s="58"/>
      <c r="AA1332" s="58"/>
      <c r="AB1332" s="60" t="str">
        <f t="shared" si="268"/>
        <v/>
      </c>
      <c r="AC1332" s="21" t="b">
        <f t="shared" si="269"/>
        <v>0</v>
      </c>
      <c r="AD1332" s="21" t="b">
        <f t="shared" si="270"/>
        <v>0</v>
      </c>
      <c r="AE1332" s="21" t="b">
        <f t="shared" si="271"/>
        <v>0</v>
      </c>
      <c r="AF1332" s="21" t="b">
        <f ca="1">OR(AND($AC1332,NOT($AD1332)),AND($AC1332,OR(AND($G1332="",$H1332&lt;&gt;""),AND($G1332&lt;&gt;"",$H1332=""),AND($J1332="",$K1332&lt;&gt;""),AND($J1332&lt;&gt;"",$K1332=""),AND($M1332="",$N1332&lt;&gt;""),AND($M1332&lt;&gt;"",$N1332=""),AND($P1332="",$Q1332&lt;&gt;""),AND($P1332&lt;&gt;"",$Q1332=""),AND($S1332="",$T1332&lt;&gt;""),AND($S1332&lt;&gt;"",$T1332=""),AND($V1332="",$W1332&lt;&gt;""),AND($V1332&lt;&gt;"",$W1332=""))),AND($C1332&lt;&gt;"",$E1332&lt;&gt;"",LEFT(TRIM($C1332),1)&lt;&gt;LEFT(TRIM($E1332),1)),IF(OR($E1332="",$F1332=""),FALSE(),IFERROR(COUNTIF(INDIRECT("UNITS_"&amp;SUBSTITUTE(LEFT($E1332,FIND(" ",$E1332&amp;" ")-1),".","_")),$F1332)=0,TRUE())),AND($B1332&lt;&gt;"",OR(ISNUMBER(SEARCH("outro",LOWER($B1332))),ISNUMBER(SEARCH("divers",LOWER($B1332))),ISNUMBER(SEARCH("etc",LOWER($B1332))))),OR(AND(ISNUMBER(SEARCH("comunic",LOWER($B1332))),LEFT($E1332,3)&lt;&gt;"4.4"),AND(ISNUMBER(SEARCH("monitor",LOWER($B1332))),NOT(OR(LEFT($E1332,3)="1.5",LEFT($E1332,3)="2.5")))),AND($B1332&lt;&gt;"",OR(LEFT($C1332,1)="1",LEFT($C1332,1)="2"),$D1332=""),AND($D1332&lt;&gt;"",NOT(OR(LEFT($C1332,1)="1",LEFT($C1332,1)="2"))),AND($D1332&lt;&gt;"",COUNTIF(' PROJETO'!$B$14:$B$16,$D1332)=0),IF($D1332="",FALSE(),IF(COUNTIF(' PROJETO'!$B$14:$B$16,$D1332)=0,FALSE(),IFERROR(INDEX(' PROJETO'!$C$14:$C$16,MATCH($D1332,' PROJETO'!$B$14:$B$16,0))&lt;&gt;"Sim",FALSE()))))</f>
        <v>0</v>
      </c>
      <c r="AG1332" s="21" t="b">
        <f>AND($AC1332,$Y1332&gt;'CONFG.  LISTAS'!$F$4,$Z1332="",$AA1332="")</f>
        <v>0</v>
      </c>
      <c r="AH1332" s="21" t="str">
        <f t="shared" si="272"/>
        <v/>
      </c>
      <c r="AI1332" s="43" t="str">
        <f ca="1">IF(NOT($AC1332),"",IF(OR($B1332="",$C1332="",$E1332="",$F1332=""),"Preencha descrição, categoria, tipo e unidade.",IF(AND($B1332&lt;&gt;"",OR(LEFT($C1332,1)="1",LEFT($C1332,1)="2"),$D1332=""),"Informe a prática de restauração para itens diretos.",IF(AND($D1332&lt;&gt;"",NOT(OR(LEFT($C1332,1)="1",LEFT($C1332,1)="2"))),"Custos indiretos não devem pertencer a uma prática específica.",IF(AND($D1332&lt;&gt;"",COUNTIF(' PROJETO'!$B$14:$B$16,$D1332)=0),"Prática de restauração inválida ou não cadastrada.",IF(IF($D1332="",FALSE(),IF(COUNTIF(' PROJETO'!$B$14:$B$16,$D1332)=0,FALSE(),IFERROR(INDEX(' PROJETO'!$C$14:$C$16,MATCH($D1332,' PROJETO'!$B$14:$B$16,0))&lt;&gt;"Sim",FALSE()))),"A prática informada no item não foi selecionada na aba Projeto.",IF(AND(MAX($I1332,$L1332,$O1332,$R1332,$U1332,$X1332)&gt;'CONFG.  LISTAS'!$F$4,NOT(OR($Z1332&lt;&gt;"",$AA1332&lt;&gt;""))),"Memorial de cálculo ou anexo obrigatório não informado para item acima do limite.",IF(OR(AND($G1332&lt;&gt;"",$H1332&lt;&gt;"",OR($G1332&lt;=0,$H1332&lt;=0)),AND($J1332&lt;&gt;"",$K1332&lt;&gt;"",OR($J1332&lt;=0,$K1332&lt;=0)),AND($M1332&lt;&gt;"",$N1332&lt;&gt;"",OR($M1332&lt;=0,$N1332&lt;=0)),AND($P1332&lt;&gt;"",$Q1332&lt;&gt;"",OR($P1332&lt;=0,$Q1332&lt;=0)),AND($S1332&lt;&gt;"",$T1332&lt;&gt;"",OR($S1332&lt;=0,$T1332&lt;=0)),AND($V1332&lt;&gt;"",$W1332&lt;&gt;"",OR($V1332&lt;=0,$W1332&lt;=0))),"Revise os valores informados: valor unitário e quantidade devem ser maiores que zero.",IF(OR(AND($G1332="",$H1332&lt;&gt;""),AND($G1332&lt;&gt;"",$H1332=""),AND($J1332="",$K1332&lt;&gt;""),AND($J1332&lt;&gt;"",$K1332=""),AND($M1332="",$N1332&lt;&gt;""),AND($M1332&lt;&gt;"",$N1332=""),AND($P1332="",$Q1332&lt;&gt;""),AND($P1332&lt;&gt;"",$Q1332=""),AND($S1332="",$T1332&lt;&gt;""),AND($S1332&lt;&gt;"",$T1332=""),AND($V1332="",$W1332&lt;&gt;""),AND($V1332&lt;&gt;"",$W1332="")),"Há ano preenchido parcialmente: "&amp;TRIM(IF(AND($G1332="",$H1332&lt;&gt;""),"Ano 1 (falta valor unitário); ","")&amp;IF(AND($G1332&lt;&gt;"",$H1332=""),"Ano 1 (falta quantidade); ","")&amp;IF(AND($J1332="",$K1332&lt;&gt;""),"Ano 2 (falta valor unitário); ","")&amp;IF(AND($J1332&lt;&gt;"",$K1332=""),"Ano 2 (falta quantidade); ","")&amp;IF(AND($M1332="",$N1332&lt;&gt;""),"Ano 3 (falta valor unitário); ","")&amp;IF(AND($M1332&lt;&gt;"",$N1332=""),"Ano 3 (falta quantidade); ","")&amp;IF(AND($P1332="",$Q1332&lt;&gt;""),"Ano 4 (falta valor unitário); ","")&amp;IF(AND($P1332&lt;&gt;"",$Q1332=""),"Ano 4 (falta quantidade); ","")&amp;IF(AND($S1332="",$T1332&lt;&gt;""),"Ano 5 (falta valor unitário); ","")&amp;IF(AND($S1332&lt;&gt;"",$T1332=""),"Ano 5 (falta quantidade); ","")&amp;IF(AND($V1332="",$W1332&lt;&gt;""),"Ano 6 (falta valor unitário); ","")&amp;IF(AND($V1332&lt;&gt;"",$W1332=""),"Ano 6 (falta quantidade); ","")), IF(NOT(OR(AND($G1332&lt;&gt;"",$H1332&lt;&gt;""),AND($J1332&lt;&gt;"",$K1332&lt;&gt;""),AND($M1332&lt;&gt;"",$N1332&lt;&gt;""),AND($P1332&lt;&gt;"",$Q1332&lt;&gt;""),AND($S1332&lt;&gt;"",$T1332&lt;&gt;""),AND($V1332&lt;&gt;"",$W1332&lt;&gt;""))),"Informe pelo menos um ano completo com valor unitário e quantidade.",IF(AND($C1332&lt;&gt;"",$E1332&lt;&gt;"",LEFT(TRIM($C1332),1)&lt;&gt;LEFT(TRIM($E1332),1)),"Categoria e tipo estão incompatíveis.",IF(IF(OR($E1332="",$F1332=""),FALSE(),IFERROR(COUNTIF(INDIRECT("UNITS_"&amp;SUBSTITUTE(LEFT($E1332,FIND(" ",$E1332&amp;" ")-1),".","_")),$F1332)=0,TRUE())),"Unidade incompatível com o tipo selecionado.",IF(OR(AND(ISNUMBER(SEARCH("comunic",LOWER($B1332))),LEFT($E1332,3)&lt;&gt;"4.4"),AND(ISNUMBER(SEARCH("monitor",LOWER($B1332))),NOT(OR(LEFT($E1332,3)="1.5",LEFT($E1332,3)="2.5")))),"Revise a classificação do item conforme as regras de preenchimento.",IF(AND($B1332&lt;&gt;"",OR(ISNUMBER(SEARCH("outro",LOWER($B1332))),ISNUMBER(SEARCH("divers",LOWER($B1332))),ISNUMBER(SEARCH("kit",LOWER($B1332))),ISNUMBER(SEARCH("ferrament",LOWER($B1332))),ISNUMBER(SEARCH("epi",LOWER($B1332)))),NOT(OR($Z1332&lt;&gt;"",$AA1332&lt;&gt;""))),"Descrição muito genérica: detalhe melhor o item e registre o racional no memorial ou em anexo.",IF(AND($Y1332=0,$B1332&lt;&gt;"",OR($G1332&lt;&gt;"",$H1332&lt;&gt;"",$J1332&lt;&gt;"",$K1332&lt;&gt;"",$M1332&lt;&gt;"",$N1332&lt;&gt;"",$P1332&lt;&gt;"",$Q1332&lt;&gt;"",$S1332&lt;&gt;"",$T1332&lt;&gt;"",$V1332&lt;&gt;"",$W1332&lt;&gt;"")),"O item possui dados lançados, mas o total está zerado. Revise os valores informados.","")))))))))))))))</f>
        <v/>
      </c>
    </row>
    <row r="1333" spans="1:35" ht="14.25" customHeight="1" x14ac:dyDescent="0.25">
      <c r="A1333" s="57" t="str">
        <f t="shared" si="260"/>
        <v/>
      </c>
      <c r="B1333" s="61"/>
      <c r="C1333" s="61"/>
      <c r="D1333" s="58"/>
      <c r="E1333" s="61"/>
      <c r="F1333" s="61"/>
      <c r="G1333" s="272"/>
      <c r="H1333" s="62"/>
      <c r="I1333" s="273">
        <f t="shared" si="261"/>
        <v>0</v>
      </c>
      <c r="J1333" s="272"/>
      <c r="K1333" s="62"/>
      <c r="L1333" s="270">
        <f t="shared" si="262"/>
        <v>0</v>
      </c>
      <c r="M1333" s="272"/>
      <c r="N1333" s="62"/>
      <c r="O1333" s="270">
        <f t="shared" si="263"/>
        <v>0</v>
      </c>
      <c r="P1333" s="272"/>
      <c r="Q1333" s="62"/>
      <c r="R1333" s="271">
        <f t="shared" si="264"/>
        <v>0</v>
      </c>
      <c r="S1333" s="272"/>
      <c r="T1333" s="62"/>
      <c r="U1333" s="270">
        <f t="shared" si="265"/>
        <v>0</v>
      </c>
      <c r="V1333" s="272"/>
      <c r="W1333" s="62"/>
      <c r="X1333" s="270">
        <f t="shared" si="266"/>
        <v>0</v>
      </c>
      <c r="Y1333" s="270">
        <f t="shared" si="267"/>
        <v>0</v>
      </c>
      <c r="Z1333" s="61"/>
      <c r="AA1333" s="61"/>
      <c r="AB1333" s="60" t="str">
        <f t="shared" si="268"/>
        <v/>
      </c>
      <c r="AC1333" s="21" t="b">
        <f t="shared" si="269"/>
        <v>0</v>
      </c>
      <c r="AD1333" s="21" t="b">
        <f t="shared" si="270"/>
        <v>0</v>
      </c>
      <c r="AE1333" s="21" t="b">
        <f t="shared" si="271"/>
        <v>0</v>
      </c>
      <c r="AF1333" s="21" t="b">
        <f ca="1">OR(AND($AC1333,NOT($AD1333)),AND($AC1333,OR(AND($G1333="",$H1333&lt;&gt;""),AND($G1333&lt;&gt;"",$H1333=""),AND($J1333="",$K1333&lt;&gt;""),AND($J1333&lt;&gt;"",$K1333=""),AND($M1333="",$N1333&lt;&gt;""),AND($M1333&lt;&gt;"",$N1333=""),AND($P1333="",$Q1333&lt;&gt;""),AND($P1333&lt;&gt;"",$Q1333=""),AND($S1333="",$T1333&lt;&gt;""),AND($S1333&lt;&gt;"",$T1333=""),AND($V1333="",$W1333&lt;&gt;""),AND($V1333&lt;&gt;"",$W1333=""))),AND($C1333&lt;&gt;"",$E1333&lt;&gt;"",LEFT(TRIM($C1333),1)&lt;&gt;LEFT(TRIM($E1333),1)),IF(OR($E1333="",$F1333=""),FALSE(),IFERROR(COUNTIF(INDIRECT("UNITS_"&amp;SUBSTITUTE(LEFT($E1333,FIND(" ",$E1333&amp;" ")-1),".","_")),$F1333)=0,TRUE())),AND($B1333&lt;&gt;"",OR(ISNUMBER(SEARCH("outro",LOWER($B1333))),ISNUMBER(SEARCH("divers",LOWER($B1333))),ISNUMBER(SEARCH("etc",LOWER($B1333))))),OR(AND(ISNUMBER(SEARCH("comunic",LOWER($B1333))),LEFT($E1333,3)&lt;&gt;"4.4"),AND(ISNUMBER(SEARCH("monitor",LOWER($B1333))),NOT(OR(LEFT($E1333,3)="1.5",LEFT($E1333,3)="2.5")))),AND($B1333&lt;&gt;"",OR(LEFT($C1333,1)="1",LEFT($C1333,1)="2"),$D1333=""),AND($D1333&lt;&gt;"",NOT(OR(LEFT($C1333,1)="1",LEFT($C1333,1)="2"))),AND($D1333&lt;&gt;"",COUNTIF(' PROJETO'!$B$14:$B$16,$D1333)=0),IF($D1333="",FALSE(),IF(COUNTIF(' PROJETO'!$B$14:$B$16,$D1333)=0,FALSE(),IFERROR(INDEX(' PROJETO'!$C$14:$C$16,MATCH($D1333,' PROJETO'!$B$14:$B$16,0))&lt;&gt;"Sim",FALSE()))))</f>
        <v>0</v>
      </c>
      <c r="AG1333" s="21" t="b">
        <f>AND($AC1333,$Y1333&gt;'CONFG.  LISTAS'!$F$4,$Z1333="",$AA1333="")</f>
        <v>0</v>
      </c>
      <c r="AH1333" s="21" t="str">
        <f t="shared" si="272"/>
        <v/>
      </c>
      <c r="AI1333" s="43" t="str">
        <f ca="1">IF(NOT($AC1333),"",IF(OR($B1333="",$C1333="",$E1333="",$F1333=""),"Preencha descrição, categoria, tipo e unidade.",IF(AND($B1333&lt;&gt;"",OR(LEFT($C1333,1)="1",LEFT($C1333,1)="2"),$D1333=""),"Informe a prática de restauração para itens diretos.",IF(AND($D1333&lt;&gt;"",NOT(OR(LEFT($C1333,1)="1",LEFT($C1333,1)="2"))),"Custos indiretos não devem pertencer a uma prática específica.",IF(AND($D1333&lt;&gt;"",COUNTIF(' PROJETO'!$B$14:$B$16,$D1333)=0),"Prática de restauração inválida ou não cadastrada.",IF(IF($D1333="",FALSE(),IF(COUNTIF(' PROJETO'!$B$14:$B$16,$D1333)=0,FALSE(),IFERROR(INDEX(' PROJETO'!$C$14:$C$16,MATCH($D1333,' PROJETO'!$B$14:$B$16,0))&lt;&gt;"Sim",FALSE()))),"A prática informada no item não foi selecionada na aba Projeto.",IF(AND(MAX($I1333,$L1333,$O1333,$R1333,$U1333,$X1333)&gt;'CONFG.  LISTAS'!$F$4,NOT(OR($Z1333&lt;&gt;"",$AA1333&lt;&gt;""))),"Memorial de cálculo ou anexo obrigatório não informado para item acima do limite.",IF(OR(AND($G1333&lt;&gt;"",$H1333&lt;&gt;"",OR($G1333&lt;=0,$H1333&lt;=0)),AND($J1333&lt;&gt;"",$K1333&lt;&gt;"",OR($J1333&lt;=0,$K1333&lt;=0)),AND($M1333&lt;&gt;"",$N1333&lt;&gt;"",OR($M1333&lt;=0,$N1333&lt;=0)),AND($P1333&lt;&gt;"",$Q1333&lt;&gt;"",OR($P1333&lt;=0,$Q1333&lt;=0)),AND($S1333&lt;&gt;"",$T1333&lt;&gt;"",OR($S1333&lt;=0,$T1333&lt;=0)),AND($V1333&lt;&gt;"",$W1333&lt;&gt;"",OR($V1333&lt;=0,$W1333&lt;=0))),"Revise os valores informados: valor unitário e quantidade devem ser maiores que zero.",IF(OR(AND($G1333="",$H1333&lt;&gt;""),AND($G1333&lt;&gt;"",$H1333=""),AND($J1333="",$K1333&lt;&gt;""),AND($J1333&lt;&gt;"",$K1333=""),AND($M1333="",$N1333&lt;&gt;""),AND($M1333&lt;&gt;"",$N1333=""),AND($P1333="",$Q1333&lt;&gt;""),AND($P1333&lt;&gt;"",$Q1333=""),AND($S1333="",$T1333&lt;&gt;""),AND($S1333&lt;&gt;"",$T1333=""),AND($V1333="",$W1333&lt;&gt;""),AND($V1333&lt;&gt;"",$W1333="")),"Há ano preenchido parcialmente: "&amp;TRIM(IF(AND($G1333="",$H1333&lt;&gt;""),"Ano 1 (falta valor unitário); ","")&amp;IF(AND($G1333&lt;&gt;"",$H1333=""),"Ano 1 (falta quantidade); ","")&amp;IF(AND($J1333="",$K1333&lt;&gt;""),"Ano 2 (falta valor unitário); ","")&amp;IF(AND($J1333&lt;&gt;"",$K1333=""),"Ano 2 (falta quantidade); ","")&amp;IF(AND($M1333="",$N1333&lt;&gt;""),"Ano 3 (falta valor unitário); ","")&amp;IF(AND($M1333&lt;&gt;"",$N1333=""),"Ano 3 (falta quantidade); ","")&amp;IF(AND($P1333="",$Q1333&lt;&gt;""),"Ano 4 (falta valor unitário); ","")&amp;IF(AND($P1333&lt;&gt;"",$Q1333=""),"Ano 4 (falta quantidade); ","")&amp;IF(AND($S1333="",$T1333&lt;&gt;""),"Ano 5 (falta valor unitário); ","")&amp;IF(AND($S1333&lt;&gt;"",$T1333=""),"Ano 5 (falta quantidade); ","")&amp;IF(AND($V1333="",$W1333&lt;&gt;""),"Ano 6 (falta valor unitário); ","")&amp;IF(AND($V1333&lt;&gt;"",$W1333=""),"Ano 6 (falta quantidade); ","")), IF(NOT(OR(AND($G1333&lt;&gt;"",$H1333&lt;&gt;""),AND($J1333&lt;&gt;"",$K1333&lt;&gt;""),AND($M1333&lt;&gt;"",$N1333&lt;&gt;""),AND($P1333&lt;&gt;"",$Q1333&lt;&gt;""),AND($S1333&lt;&gt;"",$T1333&lt;&gt;""),AND($V1333&lt;&gt;"",$W1333&lt;&gt;""))),"Informe pelo menos um ano completo com valor unitário e quantidade.",IF(AND($C1333&lt;&gt;"",$E1333&lt;&gt;"",LEFT(TRIM($C1333),1)&lt;&gt;LEFT(TRIM($E1333),1)),"Categoria e tipo estão incompatíveis.",IF(IF(OR($E1333="",$F1333=""),FALSE(),IFERROR(COUNTIF(INDIRECT("UNITS_"&amp;SUBSTITUTE(LEFT($E1333,FIND(" ",$E1333&amp;" ")-1),".","_")),$F1333)=0,TRUE())),"Unidade incompatível com o tipo selecionado.",IF(OR(AND(ISNUMBER(SEARCH("comunic",LOWER($B1333))),LEFT($E1333,3)&lt;&gt;"4.4"),AND(ISNUMBER(SEARCH("monitor",LOWER($B1333))),NOT(OR(LEFT($E1333,3)="1.5",LEFT($E1333,3)="2.5")))),"Revise a classificação do item conforme as regras de preenchimento.",IF(AND($B1333&lt;&gt;"",OR(ISNUMBER(SEARCH("outro",LOWER($B1333))),ISNUMBER(SEARCH("divers",LOWER($B1333))),ISNUMBER(SEARCH("kit",LOWER($B1333))),ISNUMBER(SEARCH("ferrament",LOWER($B1333))),ISNUMBER(SEARCH("epi",LOWER($B1333)))),NOT(OR($Z1333&lt;&gt;"",$AA1333&lt;&gt;""))),"Descrição muito genérica: detalhe melhor o item e registre o racional no memorial ou em anexo.",IF(AND($Y1333=0,$B1333&lt;&gt;"",OR($G1333&lt;&gt;"",$H1333&lt;&gt;"",$J1333&lt;&gt;"",$K1333&lt;&gt;"",$M1333&lt;&gt;"",$N1333&lt;&gt;"",$P1333&lt;&gt;"",$Q1333&lt;&gt;"",$S1333&lt;&gt;"",$T1333&lt;&gt;"",$V1333&lt;&gt;"",$W1333&lt;&gt;"")),"O item possui dados lançados, mas o total está zerado. Revise os valores informados.","")))))))))))))))</f>
        <v/>
      </c>
    </row>
    <row r="1334" spans="1:35" ht="14.25" customHeight="1" x14ac:dyDescent="0.25">
      <c r="A1334" s="57" t="str">
        <f t="shared" si="260"/>
        <v/>
      </c>
      <c r="B1334" s="58"/>
      <c r="C1334" s="58"/>
      <c r="D1334" s="58"/>
      <c r="E1334" s="58"/>
      <c r="F1334" s="58"/>
      <c r="G1334" s="269"/>
      <c r="H1334" s="59"/>
      <c r="I1334" s="273">
        <f t="shared" si="261"/>
        <v>0</v>
      </c>
      <c r="J1334" s="269"/>
      <c r="K1334" s="59"/>
      <c r="L1334" s="270">
        <f t="shared" si="262"/>
        <v>0</v>
      </c>
      <c r="M1334" s="269"/>
      <c r="N1334" s="59"/>
      <c r="O1334" s="270">
        <f t="shared" si="263"/>
        <v>0</v>
      </c>
      <c r="P1334" s="269"/>
      <c r="Q1334" s="59"/>
      <c r="R1334" s="271">
        <f t="shared" si="264"/>
        <v>0</v>
      </c>
      <c r="S1334" s="269"/>
      <c r="T1334" s="59"/>
      <c r="U1334" s="270">
        <f t="shared" si="265"/>
        <v>0</v>
      </c>
      <c r="V1334" s="269"/>
      <c r="W1334" s="59"/>
      <c r="X1334" s="270">
        <f t="shared" si="266"/>
        <v>0</v>
      </c>
      <c r="Y1334" s="270">
        <f t="shared" si="267"/>
        <v>0</v>
      </c>
      <c r="Z1334" s="58"/>
      <c r="AA1334" s="58"/>
      <c r="AB1334" s="60" t="str">
        <f t="shared" si="268"/>
        <v/>
      </c>
      <c r="AC1334" s="21" t="b">
        <f t="shared" si="269"/>
        <v>0</v>
      </c>
      <c r="AD1334" s="21" t="b">
        <f t="shared" si="270"/>
        <v>0</v>
      </c>
      <c r="AE1334" s="21" t="b">
        <f t="shared" si="271"/>
        <v>0</v>
      </c>
      <c r="AF1334" s="21" t="b">
        <f ca="1">OR(AND($AC1334,NOT($AD1334)),AND($AC1334,OR(AND($G1334="",$H1334&lt;&gt;""),AND($G1334&lt;&gt;"",$H1334=""),AND($J1334="",$K1334&lt;&gt;""),AND($J1334&lt;&gt;"",$K1334=""),AND($M1334="",$N1334&lt;&gt;""),AND($M1334&lt;&gt;"",$N1334=""),AND($P1334="",$Q1334&lt;&gt;""),AND($P1334&lt;&gt;"",$Q1334=""),AND($S1334="",$T1334&lt;&gt;""),AND($S1334&lt;&gt;"",$T1334=""),AND($V1334="",$W1334&lt;&gt;""),AND($V1334&lt;&gt;"",$W1334=""))),AND($C1334&lt;&gt;"",$E1334&lt;&gt;"",LEFT(TRIM($C1334),1)&lt;&gt;LEFT(TRIM($E1334),1)),IF(OR($E1334="",$F1334=""),FALSE(),IFERROR(COUNTIF(INDIRECT("UNITS_"&amp;SUBSTITUTE(LEFT($E1334,FIND(" ",$E1334&amp;" ")-1),".","_")),$F1334)=0,TRUE())),AND($B1334&lt;&gt;"",OR(ISNUMBER(SEARCH("outro",LOWER($B1334))),ISNUMBER(SEARCH("divers",LOWER($B1334))),ISNUMBER(SEARCH("etc",LOWER($B1334))))),OR(AND(ISNUMBER(SEARCH("comunic",LOWER($B1334))),LEFT($E1334,3)&lt;&gt;"4.4"),AND(ISNUMBER(SEARCH("monitor",LOWER($B1334))),NOT(OR(LEFT($E1334,3)="1.5",LEFT($E1334,3)="2.5")))),AND($B1334&lt;&gt;"",OR(LEFT($C1334,1)="1",LEFT($C1334,1)="2"),$D1334=""),AND($D1334&lt;&gt;"",NOT(OR(LEFT($C1334,1)="1",LEFT($C1334,1)="2"))),AND($D1334&lt;&gt;"",COUNTIF(' PROJETO'!$B$14:$B$16,$D1334)=0),IF($D1334="",FALSE(),IF(COUNTIF(' PROJETO'!$B$14:$B$16,$D1334)=0,FALSE(),IFERROR(INDEX(' PROJETO'!$C$14:$C$16,MATCH($D1334,' PROJETO'!$B$14:$B$16,0))&lt;&gt;"Sim",FALSE()))))</f>
        <v>0</v>
      </c>
      <c r="AG1334" s="21" t="b">
        <f>AND($AC1334,$Y1334&gt;'CONFG.  LISTAS'!$F$4,$Z1334="",$AA1334="")</f>
        <v>0</v>
      </c>
      <c r="AH1334" s="21" t="str">
        <f t="shared" si="272"/>
        <v/>
      </c>
      <c r="AI1334" s="43" t="str">
        <f ca="1">IF(NOT($AC1334),"",IF(OR($B1334="",$C1334="",$E1334="",$F1334=""),"Preencha descrição, categoria, tipo e unidade.",IF(AND($B1334&lt;&gt;"",OR(LEFT($C1334,1)="1",LEFT($C1334,1)="2"),$D1334=""),"Informe a prática de restauração para itens diretos.",IF(AND($D1334&lt;&gt;"",NOT(OR(LEFT($C1334,1)="1",LEFT($C1334,1)="2"))),"Custos indiretos não devem pertencer a uma prática específica.",IF(AND($D1334&lt;&gt;"",COUNTIF(' PROJETO'!$B$14:$B$16,$D1334)=0),"Prática de restauração inválida ou não cadastrada.",IF(IF($D1334="",FALSE(),IF(COUNTIF(' PROJETO'!$B$14:$B$16,$D1334)=0,FALSE(),IFERROR(INDEX(' PROJETO'!$C$14:$C$16,MATCH($D1334,' PROJETO'!$B$14:$B$16,0))&lt;&gt;"Sim",FALSE()))),"A prática informada no item não foi selecionada na aba Projeto.",IF(AND(MAX($I1334,$L1334,$O1334,$R1334,$U1334,$X1334)&gt;'CONFG.  LISTAS'!$F$4,NOT(OR($Z1334&lt;&gt;"",$AA1334&lt;&gt;""))),"Memorial de cálculo ou anexo obrigatório não informado para item acima do limite.",IF(OR(AND($G1334&lt;&gt;"",$H1334&lt;&gt;"",OR($G1334&lt;=0,$H1334&lt;=0)),AND($J1334&lt;&gt;"",$K1334&lt;&gt;"",OR($J1334&lt;=0,$K1334&lt;=0)),AND($M1334&lt;&gt;"",$N1334&lt;&gt;"",OR($M1334&lt;=0,$N1334&lt;=0)),AND($P1334&lt;&gt;"",$Q1334&lt;&gt;"",OR($P1334&lt;=0,$Q1334&lt;=0)),AND($S1334&lt;&gt;"",$T1334&lt;&gt;"",OR($S1334&lt;=0,$T1334&lt;=0)),AND($V1334&lt;&gt;"",$W1334&lt;&gt;"",OR($V1334&lt;=0,$W1334&lt;=0))),"Revise os valores informados: valor unitário e quantidade devem ser maiores que zero.",IF(OR(AND($G1334="",$H1334&lt;&gt;""),AND($G1334&lt;&gt;"",$H1334=""),AND($J1334="",$K1334&lt;&gt;""),AND($J1334&lt;&gt;"",$K1334=""),AND($M1334="",$N1334&lt;&gt;""),AND($M1334&lt;&gt;"",$N1334=""),AND($P1334="",$Q1334&lt;&gt;""),AND($P1334&lt;&gt;"",$Q1334=""),AND($S1334="",$T1334&lt;&gt;""),AND($S1334&lt;&gt;"",$T1334=""),AND($V1334="",$W1334&lt;&gt;""),AND($V1334&lt;&gt;"",$W1334="")),"Há ano preenchido parcialmente: "&amp;TRIM(IF(AND($G1334="",$H1334&lt;&gt;""),"Ano 1 (falta valor unitário); ","")&amp;IF(AND($G1334&lt;&gt;"",$H1334=""),"Ano 1 (falta quantidade); ","")&amp;IF(AND($J1334="",$K1334&lt;&gt;""),"Ano 2 (falta valor unitário); ","")&amp;IF(AND($J1334&lt;&gt;"",$K1334=""),"Ano 2 (falta quantidade); ","")&amp;IF(AND($M1334="",$N1334&lt;&gt;""),"Ano 3 (falta valor unitário); ","")&amp;IF(AND($M1334&lt;&gt;"",$N1334=""),"Ano 3 (falta quantidade); ","")&amp;IF(AND($P1334="",$Q1334&lt;&gt;""),"Ano 4 (falta valor unitário); ","")&amp;IF(AND($P1334&lt;&gt;"",$Q1334=""),"Ano 4 (falta quantidade); ","")&amp;IF(AND($S1334="",$T1334&lt;&gt;""),"Ano 5 (falta valor unitário); ","")&amp;IF(AND($S1334&lt;&gt;"",$T1334=""),"Ano 5 (falta quantidade); ","")&amp;IF(AND($V1334="",$W1334&lt;&gt;""),"Ano 6 (falta valor unitário); ","")&amp;IF(AND($V1334&lt;&gt;"",$W1334=""),"Ano 6 (falta quantidade); ","")), IF(NOT(OR(AND($G1334&lt;&gt;"",$H1334&lt;&gt;""),AND($J1334&lt;&gt;"",$K1334&lt;&gt;""),AND($M1334&lt;&gt;"",$N1334&lt;&gt;""),AND($P1334&lt;&gt;"",$Q1334&lt;&gt;""),AND($S1334&lt;&gt;"",$T1334&lt;&gt;""),AND($V1334&lt;&gt;"",$W1334&lt;&gt;""))),"Informe pelo menos um ano completo com valor unitário e quantidade.",IF(AND($C1334&lt;&gt;"",$E1334&lt;&gt;"",LEFT(TRIM($C1334),1)&lt;&gt;LEFT(TRIM($E1334),1)),"Categoria e tipo estão incompatíveis.",IF(IF(OR($E1334="",$F1334=""),FALSE(),IFERROR(COUNTIF(INDIRECT("UNITS_"&amp;SUBSTITUTE(LEFT($E1334,FIND(" ",$E1334&amp;" ")-1),".","_")),$F1334)=0,TRUE())),"Unidade incompatível com o tipo selecionado.",IF(OR(AND(ISNUMBER(SEARCH("comunic",LOWER($B1334))),LEFT($E1334,3)&lt;&gt;"4.4"),AND(ISNUMBER(SEARCH("monitor",LOWER($B1334))),NOT(OR(LEFT($E1334,3)="1.5",LEFT($E1334,3)="2.5")))),"Revise a classificação do item conforme as regras de preenchimento.",IF(AND($B1334&lt;&gt;"",OR(ISNUMBER(SEARCH("outro",LOWER($B1334))),ISNUMBER(SEARCH("divers",LOWER($B1334))),ISNUMBER(SEARCH("kit",LOWER($B1334))),ISNUMBER(SEARCH("ferrament",LOWER($B1334))),ISNUMBER(SEARCH("epi",LOWER($B1334)))),NOT(OR($Z1334&lt;&gt;"",$AA1334&lt;&gt;""))),"Descrição muito genérica: detalhe melhor o item e registre o racional no memorial ou em anexo.",IF(AND($Y1334=0,$B1334&lt;&gt;"",OR($G1334&lt;&gt;"",$H1334&lt;&gt;"",$J1334&lt;&gt;"",$K1334&lt;&gt;"",$M1334&lt;&gt;"",$N1334&lt;&gt;"",$P1334&lt;&gt;"",$Q1334&lt;&gt;"",$S1334&lt;&gt;"",$T1334&lt;&gt;"",$V1334&lt;&gt;"",$W1334&lt;&gt;"")),"O item possui dados lançados, mas o total está zerado. Revise os valores informados.","")))))))))))))))</f>
        <v/>
      </c>
    </row>
    <row r="1335" spans="1:35" ht="14.25" customHeight="1" x14ac:dyDescent="0.25">
      <c r="A1335" s="57" t="str">
        <f t="shared" si="260"/>
        <v/>
      </c>
      <c r="B1335" s="61"/>
      <c r="C1335" s="61"/>
      <c r="D1335" s="58"/>
      <c r="E1335" s="61"/>
      <c r="F1335" s="61"/>
      <c r="G1335" s="272"/>
      <c r="H1335" s="62"/>
      <c r="I1335" s="273">
        <f t="shared" si="261"/>
        <v>0</v>
      </c>
      <c r="J1335" s="272"/>
      <c r="K1335" s="62"/>
      <c r="L1335" s="270">
        <f t="shared" si="262"/>
        <v>0</v>
      </c>
      <c r="M1335" s="272"/>
      <c r="N1335" s="62"/>
      <c r="O1335" s="270">
        <f t="shared" si="263"/>
        <v>0</v>
      </c>
      <c r="P1335" s="272"/>
      <c r="Q1335" s="62"/>
      <c r="R1335" s="271">
        <f t="shared" si="264"/>
        <v>0</v>
      </c>
      <c r="S1335" s="272"/>
      <c r="T1335" s="62"/>
      <c r="U1335" s="270">
        <f t="shared" si="265"/>
        <v>0</v>
      </c>
      <c r="V1335" s="272"/>
      <c r="W1335" s="62"/>
      <c r="X1335" s="270">
        <f t="shared" si="266"/>
        <v>0</v>
      </c>
      <c r="Y1335" s="270">
        <f t="shared" si="267"/>
        <v>0</v>
      </c>
      <c r="Z1335" s="61"/>
      <c r="AA1335" s="61"/>
      <c r="AB1335" s="60" t="str">
        <f t="shared" si="268"/>
        <v/>
      </c>
      <c r="AC1335" s="21" t="b">
        <f t="shared" si="269"/>
        <v>0</v>
      </c>
      <c r="AD1335" s="21" t="b">
        <f t="shared" si="270"/>
        <v>0</v>
      </c>
      <c r="AE1335" s="21" t="b">
        <f t="shared" si="271"/>
        <v>0</v>
      </c>
      <c r="AF1335" s="21" t="b">
        <f ca="1">OR(AND($AC1335,NOT($AD1335)),AND($AC1335,OR(AND($G1335="",$H1335&lt;&gt;""),AND($G1335&lt;&gt;"",$H1335=""),AND($J1335="",$K1335&lt;&gt;""),AND($J1335&lt;&gt;"",$K1335=""),AND($M1335="",$N1335&lt;&gt;""),AND($M1335&lt;&gt;"",$N1335=""),AND($P1335="",$Q1335&lt;&gt;""),AND($P1335&lt;&gt;"",$Q1335=""),AND($S1335="",$T1335&lt;&gt;""),AND($S1335&lt;&gt;"",$T1335=""),AND($V1335="",$W1335&lt;&gt;""),AND($V1335&lt;&gt;"",$W1335=""))),AND($C1335&lt;&gt;"",$E1335&lt;&gt;"",LEFT(TRIM($C1335),1)&lt;&gt;LEFT(TRIM($E1335),1)),IF(OR($E1335="",$F1335=""),FALSE(),IFERROR(COUNTIF(INDIRECT("UNITS_"&amp;SUBSTITUTE(LEFT($E1335,FIND(" ",$E1335&amp;" ")-1),".","_")),$F1335)=0,TRUE())),AND($B1335&lt;&gt;"",OR(ISNUMBER(SEARCH("outro",LOWER($B1335))),ISNUMBER(SEARCH("divers",LOWER($B1335))),ISNUMBER(SEARCH("etc",LOWER($B1335))))),OR(AND(ISNUMBER(SEARCH("comunic",LOWER($B1335))),LEFT($E1335,3)&lt;&gt;"4.4"),AND(ISNUMBER(SEARCH("monitor",LOWER($B1335))),NOT(OR(LEFT($E1335,3)="1.5",LEFT($E1335,3)="2.5")))),AND($B1335&lt;&gt;"",OR(LEFT($C1335,1)="1",LEFT($C1335,1)="2"),$D1335=""),AND($D1335&lt;&gt;"",NOT(OR(LEFT($C1335,1)="1",LEFT($C1335,1)="2"))),AND($D1335&lt;&gt;"",COUNTIF(' PROJETO'!$B$14:$B$16,$D1335)=0),IF($D1335="",FALSE(),IF(COUNTIF(' PROJETO'!$B$14:$B$16,$D1335)=0,FALSE(),IFERROR(INDEX(' PROJETO'!$C$14:$C$16,MATCH($D1335,' PROJETO'!$B$14:$B$16,0))&lt;&gt;"Sim",FALSE()))))</f>
        <v>0</v>
      </c>
      <c r="AG1335" s="21" t="b">
        <f>AND($AC1335,$Y1335&gt;'CONFG.  LISTAS'!$F$4,$Z1335="",$AA1335="")</f>
        <v>0</v>
      </c>
      <c r="AH1335" s="21" t="str">
        <f t="shared" si="272"/>
        <v/>
      </c>
      <c r="AI1335" s="43" t="str">
        <f ca="1">IF(NOT($AC1335),"",IF(OR($B1335="",$C1335="",$E1335="",$F1335=""),"Preencha descrição, categoria, tipo e unidade.",IF(AND($B1335&lt;&gt;"",OR(LEFT($C1335,1)="1",LEFT($C1335,1)="2"),$D1335=""),"Informe a prática de restauração para itens diretos.",IF(AND($D1335&lt;&gt;"",NOT(OR(LEFT($C1335,1)="1",LEFT($C1335,1)="2"))),"Custos indiretos não devem pertencer a uma prática específica.",IF(AND($D1335&lt;&gt;"",COUNTIF(' PROJETO'!$B$14:$B$16,$D1335)=0),"Prática de restauração inválida ou não cadastrada.",IF(IF($D1335="",FALSE(),IF(COUNTIF(' PROJETO'!$B$14:$B$16,$D1335)=0,FALSE(),IFERROR(INDEX(' PROJETO'!$C$14:$C$16,MATCH($D1335,' PROJETO'!$B$14:$B$16,0))&lt;&gt;"Sim",FALSE()))),"A prática informada no item não foi selecionada na aba Projeto.",IF(AND(MAX($I1335,$L1335,$O1335,$R1335,$U1335,$X1335)&gt;'CONFG.  LISTAS'!$F$4,NOT(OR($Z1335&lt;&gt;"",$AA1335&lt;&gt;""))),"Memorial de cálculo ou anexo obrigatório não informado para item acima do limite.",IF(OR(AND($G1335&lt;&gt;"",$H1335&lt;&gt;"",OR($G1335&lt;=0,$H1335&lt;=0)),AND($J1335&lt;&gt;"",$K1335&lt;&gt;"",OR($J1335&lt;=0,$K1335&lt;=0)),AND($M1335&lt;&gt;"",$N1335&lt;&gt;"",OR($M1335&lt;=0,$N1335&lt;=0)),AND($P1335&lt;&gt;"",$Q1335&lt;&gt;"",OR($P1335&lt;=0,$Q1335&lt;=0)),AND($S1335&lt;&gt;"",$T1335&lt;&gt;"",OR($S1335&lt;=0,$T1335&lt;=0)),AND($V1335&lt;&gt;"",$W1335&lt;&gt;"",OR($V1335&lt;=0,$W1335&lt;=0))),"Revise os valores informados: valor unitário e quantidade devem ser maiores que zero.",IF(OR(AND($G1335="",$H1335&lt;&gt;""),AND($G1335&lt;&gt;"",$H1335=""),AND($J1335="",$K1335&lt;&gt;""),AND($J1335&lt;&gt;"",$K1335=""),AND($M1335="",$N1335&lt;&gt;""),AND($M1335&lt;&gt;"",$N1335=""),AND($P1335="",$Q1335&lt;&gt;""),AND($P1335&lt;&gt;"",$Q1335=""),AND($S1335="",$T1335&lt;&gt;""),AND($S1335&lt;&gt;"",$T1335=""),AND($V1335="",$W1335&lt;&gt;""),AND($V1335&lt;&gt;"",$W1335="")),"Há ano preenchido parcialmente: "&amp;TRIM(IF(AND($G1335="",$H1335&lt;&gt;""),"Ano 1 (falta valor unitário); ","")&amp;IF(AND($G1335&lt;&gt;"",$H1335=""),"Ano 1 (falta quantidade); ","")&amp;IF(AND($J1335="",$K1335&lt;&gt;""),"Ano 2 (falta valor unitário); ","")&amp;IF(AND($J1335&lt;&gt;"",$K1335=""),"Ano 2 (falta quantidade); ","")&amp;IF(AND($M1335="",$N1335&lt;&gt;""),"Ano 3 (falta valor unitário); ","")&amp;IF(AND($M1335&lt;&gt;"",$N1335=""),"Ano 3 (falta quantidade); ","")&amp;IF(AND($P1335="",$Q1335&lt;&gt;""),"Ano 4 (falta valor unitário); ","")&amp;IF(AND($P1335&lt;&gt;"",$Q1335=""),"Ano 4 (falta quantidade); ","")&amp;IF(AND($S1335="",$T1335&lt;&gt;""),"Ano 5 (falta valor unitário); ","")&amp;IF(AND($S1335&lt;&gt;"",$T1335=""),"Ano 5 (falta quantidade); ","")&amp;IF(AND($V1335="",$W1335&lt;&gt;""),"Ano 6 (falta valor unitário); ","")&amp;IF(AND($V1335&lt;&gt;"",$W1335=""),"Ano 6 (falta quantidade); ","")), IF(NOT(OR(AND($G1335&lt;&gt;"",$H1335&lt;&gt;""),AND($J1335&lt;&gt;"",$K1335&lt;&gt;""),AND($M1335&lt;&gt;"",$N1335&lt;&gt;""),AND($P1335&lt;&gt;"",$Q1335&lt;&gt;""),AND($S1335&lt;&gt;"",$T1335&lt;&gt;""),AND($V1335&lt;&gt;"",$W1335&lt;&gt;""))),"Informe pelo menos um ano completo com valor unitário e quantidade.",IF(AND($C1335&lt;&gt;"",$E1335&lt;&gt;"",LEFT(TRIM($C1335),1)&lt;&gt;LEFT(TRIM($E1335),1)),"Categoria e tipo estão incompatíveis.",IF(IF(OR($E1335="",$F1335=""),FALSE(),IFERROR(COUNTIF(INDIRECT("UNITS_"&amp;SUBSTITUTE(LEFT($E1335,FIND(" ",$E1335&amp;" ")-1),".","_")),$F1335)=0,TRUE())),"Unidade incompatível com o tipo selecionado.",IF(OR(AND(ISNUMBER(SEARCH("comunic",LOWER($B1335))),LEFT($E1335,3)&lt;&gt;"4.4"),AND(ISNUMBER(SEARCH("monitor",LOWER($B1335))),NOT(OR(LEFT($E1335,3)="1.5",LEFT($E1335,3)="2.5")))),"Revise a classificação do item conforme as regras de preenchimento.",IF(AND($B1335&lt;&gt;"",OR(ISNUMBER(SEARCH("outro",LOWER($B1335))),ISNUMBER(SEARCH("divers",LOWER($B1335))),ISNUMBER(SEARCH("kit",LOWER($B1335))),ISNUMBER(SEARCH("ferrament",LOWER($B1335))),ISNUMBER(SEARCH("epi",LOWER($B1335)))),NOT(OR($Z1335&lt;&gt;"",$AA1335&lt;&gt;""))),"Descrição muito genérica: detalhe melhor o item e registre o racional no memorial ou em anexo.",IF(AND($Y1335=0,$B1335&lt;&gt;"",OR($G1335&lt;&gt;"",$H1335&lt;&gt;"",$J1335&lt;&gt;"",$K1335&lt;&gt;"",$M1335&lt;&gt;"",$N1335&lt;&gt;"",$P1335&lt;&gt;"",$Q1335&lt;&gt;"",$S1335&lt;&gt;"",$T1335&lt;&gt;"",$V1335&lt;&gt;"",$W1335&lt;&gt;"")),"O item possui dados lançados, mas o total está zerado. Revise os valores informados.","")))))))))))))))</f>
        <v/>
      </c>
    </row>
    <row r="1336" spans="1:35" ht="14.25" customHeight="1" x14ac:dyDescent="0.25">
      <c r="A1336" s="57" t="str">
        <f t="shared" si="260"/>
        <v/>
      </c>
      <c r="B1336" s="58"/>
      <c r="C1336" s="58"/>
      <c r="D1336" s="58"/>
      <c r="E1336" s="58"/>
      <c r="F1336" s="58"/>
      <c r="G1336" s="269"/>
      <c r="H1336" s="59"/>
      <c r="I1336" s="273">
        <f t="shared" si="261"/>
        <v>0</v>
      </c>
      <c r="J1336" s="269"/>
      <c r="K1336" s="59"/>
      <c r="L1336" s="270">
        <f t="shared" si="262"/>
        <v>0</v>
      </c>
      <c r="M1336" s="269"/>
      <c r="N1336" s="59"/>
      <c r="O1336" s="270">
        <f t="shared" si="263"/>
        <v>0</v>
      </c>
      <c r="P1336" s="269"/>
      <c r="Q1336" s="59"/>
      <c r="R1336" s="271">
        <f t="shared" si="264"/>
        <v>0</v>
      </c>
      <c r="S1336" s="269"/>
      <c r="T1336" s="59"/>
      <c r="U1336" s="270">
        <f t="shared" si="265"/>
        <v>0</v>
      </c>
      <c r="V1336" s="269"/>
      <c r="W1336" s="59"/>
      <c r="X1336" s="270">
        <f t="shared" si="266"/>
        <v>0</v>
      </c>
      <c r="Y1336" s="270">
        <f t="shared" si="267"/>
        <v>0</v>
      </c>
      <c r="Z1336" s="58"/>
      <c r="AA1336" s="58"/>
      <c r="AB1336" s="60" t="str">
        <f t="shared" si="268"/>
        <v/>
      </c>
      <c r="AC1336" s="21" t="b">
        <f t="shared" si="269"/>
        <v>0</v>
      </c>
      <c r="AD1336" s="21" t="b">
        <f t="shared" si="270"/>
        <v>0</v>
      </c>
      <c r="AE1336" s="21" t="b">
        <f t="shared" si="271"/>
        <v>0</v>
      </c>
      <c r="AF1336" s="21" t="b">
        <f ca="1">OR(AND($AC1336,NOT($AD1336)),AND($AC1336,OR(AND($G1336="",$H1336&lt;&gt;""),AND($G1336&lt;&gt;"",$H1336=""),AND($J1336="",$K1336&lt;&gt;""),AND($J1336&lt;&gt;"",$K1336=""),AND($M1336="",$N1336&lt;&gt;""),AND($M1336&lt;&gt;"",$N1336=""),AND($P1336="",$Q1336&lt;&gt;""),AND($P1336&lt;&gt;"",$Q1336=""),AND($S1336="",$T1336&lt;&gt;""),AND($S1336&lt;&gt;"",$T1336=""),AND($V1336="",$W1336&lt;&gt;""),AND($V1336&lt;&gt;"",$W1336=""))),AND($C1336&lt;&gt;"",$E1336&lt;&gt;"",LEFT(TRIM($C1336),1)&lt;&gt;LEFT(TRIM($E1336),1)),IF(OR($E1336="",$F1336=""),FALSE(),IFERROR(COUNTIF(INDIRECT("UNITS_"&amp;SUBSTITUTE(LEFT($E1336,FIND(" ",$E1336&amp;" ")-1),".","_")),$F1336)=0,TRUE())),AND($B1336&lt;&gt;"",OR(ISNUMBER(SEARCH("outro",LOWER($B1336))),ISNUMBER(SEARCH("divers",LOWER($B1336))),ISNUMBER(SEARCH("etc",LOWER($B1336))))),OR(AND(ISNUMBER(SEARCH("comunic",LOWER($B1336))),LEFT($E1336,3)&lt;&gt;"4.4"),AND(ISNUMBER(SEARCH("monitor",LOWER($B1336))),NOT(OR(LEFT($E1336,3)="1.5",LEFT($E1336,3)="2.5")))),AND($B1336&lt;&gt;"",OR(LEFT($C1336,1)="1",LEFT($C1336,1)="2"),$D1336=""),AND($D1336&lt;&gt;"",NOT(OR(LEFT($C1336,1)="1",LEFT($C1336,1)="2"))),AND($D1336&lt;&gt;"",COUNTIF(' PROJETO'!$B$14:$B$16,$D1336)=0),IF($D1336="",FALSE(),IF(COUNTIF(' PROJETO'!$B$14:$B$16,$D1336)=0,FALSE(),IFERROR(INDEX(' PROJETO'!$C$14:$C$16,MATCH($D1336,' PROJETO'!$B$14:$B$16,0))&lt;&gt;"Sim",FALSE()))))</f>
        <v>0</v>
      </c>
      <c r="AG1336" s="21" t="b">
        <f>AND($AC1336,$Y1336&gt;'CONFG.  LISTAS'!$F$4,$Z1336="",$AA1336="")</f>
        <v>0</v>
      </c>
      <c r="AH1336" s="21" t="str">
        <f t="shared" si="272"/>
        <v/>
      </c>
      <c r="AI1336" s="43" t="str">
        <f ca="1">IF(NOT($AC1336),"",IF(OR($B1336="",$C1336="",$E1336="",$F1336=""),"Preencha descrição, categoria, tipo e unidade.",IF(AND($B1336&lt;&gt;"",OR(LEFT($C1336,1)="1",LEFT($C1336,1)="2"),$D1336=""),"Informe a prática de restauração para itens diretos.",IF(AND($D1336&lt;&gt;"",NOT(OR(LEFT($C1336,1)="1",LEFT($C1336,1)="2"))),"Custos indiretos não devem pertencer a uma prática específica.",IF(AND($D1336&lt;&gt;"",COUNTIF(' PROJETO'!$B$14:$B$16,$D1336)=0),"Prática de restauração inválida ou não cadastrada.",IF(IF($D1336="",FALSE(),IF(COUNTIF(' PROJETO'!$B$14:$B$16,$D1336)=0,FALSE(),IFERROR(INDEX(' PROJETO'!$C$14:$C$16,MATCH($D1336,' PROJETO'!$B$14:$B$16,0))&lt;&gt;"Sim",FALSE()))),"A prática informada no item não foi selecionada na aba Projeto.",IF(AND(MAX($I1336,$L1336,$O1336,$R1336,$U1336,$X1336)&gt;'CONFG.  LISTAS'!$F$4,NOT(OR($Z1336&lt;&gt;"",$AA1336&lt;&gt;""))),"Memorial de cálculo ou anexo obrigatório não informado para item acima do limite.",IF(OR(AND($G1336&lt;&gt;"",$H1336&lt;&gt;"",OR($G1336&lt;=0,$H1336&lt;=0)),AND($J1336&lt;&gt;"",$K1336&lt;&gt;"",OR($J1336&lt;=0,$K1336&lt;=0)),AND($M1336&lt;&gt;"",$N1336&lt;&gt;"",OR($M1336&lt;=0,$N1336&lt;=0)),AND($P1336&lt;&gt;"",$Q1336&lt;&gt;"",OR($P1336&lt;=0,$Q1336&lt;=0)),AND($S1336&lt;&gt;"",$T1336&lt;&gt;"",OR($S1336&lt;=0,$T1336&lt;=0)),AND($V1336&lt;&gt;"",$W1336&lt;&gt;"",OR($V1336&lt;=0,$W1336&lt;=0))),"Revise os valores informados: valor unitário e quantidade devem ser maiores que zero.",IF(OR(AND($G1336="",$H1336&lt;&gt;""),AND($G1336&lt;&gt;"",$H1336=""),AND($J1336="",$K1336&lt;&gt;""),AND($J1336&lt;&gt;"",$K1336=""),AND($M1336="",$N1336&lt;&gt;""),AND($M1336&lt;&gt;"",$N1336=""),AND($P1336="",$Q1336&lt;&gt;""),AND($P1336&lt;&gt;"",$Q1336=""),AND($S1336="",$T1336&lt;&gt;""),AND($S1336&lt;&gt;"",$T1336=""),AND($V1336="",$W1336&lt;&gt;""),AND($V1336&lt;&gt;"",$W1336="")),"Há ano preenchido parcialmente: "&amp;TRIM(IF(AND($G1336="",$H1336&lt;&gt;""),"Ano 1 (falta valor unitário); ","")&amp;IF(AND($G1336&lt;&gt;"",$H1336=""),"Ano 1 (falta quantidade); ","")&amp;IF(AND($J1336="",$K1336&lt;&gt;""),"Ano 2 (falta valor unitário); ","")&amp;IF(AND($J1336&lt;&gt;"",$K1336=""),"Ano 2 (falta quantidade); ","")&amp;IF(AND($M1336="",$N1336&lt;&gt;""),"Ano 3 (falta valor unitário); ","")&amp;IF(AND($M1336&lt;&gt;"",$N1336=""),"Ano 3 (falta quantidade); ","")&amp;IF(AND($P1336="",$Q1336&lt;&gt;""),"Ano 4 (falta valor unitário); ","")&amp;IF(AND($P1336&lt;&gt;"",$Q1336=""),"Ano 4 (falta quantidade); ","")&amp;IF(AND($S1336="",$T1336&lt;&gt;""),"Ano 5 (falta valor unitário); ","")&amp;IF(AND($S1336&lt;&gt;"",$T1336=""),"Ano 5 (falta quantidade); ","")&amp;IF(AND($V1336="",$W1336&lt;&gt;""),"Ano 6 (falta valor unitário); ","")&amp;IF(AND($V1336&lt;&gt;"",$W1336=""),"Ano 6 (falta quantidade); ","")), IF(NOT(OR(AND($G1336&lt;&gt;"",$H1336&lt;&gt;""),AND($J1336&lt;&gt;"",$K1336&lt;&gt;""),AND($M1336&lt;&gt;"",$N1336&lt;&gt;""),AND($P1336&lt;&gt;"",$Q1336&lt;&gt;""),AND($S1336&lt;&gt;"",$T1336&lt;&gt;""),AND($V1336&lt;&gt;"",$W1336&lt;&gt;""))),"Informe pelo menos um ano completo com valor unitário e quantidade.",IF(AND($C1336&lt;&gt;"",$E1336&lt;&gt;"",LEFT(TRIM($C1336),1)&lt;&gt;LEFT(TRIM($E1336),1)),"Categoria e tipo estão incompatíveis.",IF(IF(OR($E1336="",$F1336=""),FALSE(),IFERROR(COUNTIF(INDIRECT("UNITS_"&amp;SUBSTITUTE(LEFT($E1336,FIND(" ",$E1336&amp;" ")-1),".","_")),$F1336)=0,TRUE())),"Unidade incompatível com o tipo selecionado.",IF(OR(AND(ISNUMBER(SEARCH("comunic",LOWER($B1336))),LEFT($E1336,3)&lt;&gt;"4.4"),AND(ISNUMBER(SEARCH("monitor",LOWER($B1336))),NOT(OR(LEFT($E1336,3)="1.5",LEFT($E1336,3)="2.5")))),"Revise a classificação do item conforme as regras de preenchimento.",IF(AND($B1336&lt;&gt;"",OR(ISNUMBER(SEARCH("outro",LOWER($B1336))),ISNUMBER(SEARCH("divers",LOWER($B1336))),ISNUMBER(SEARCH("kit",LOWER($B1336))),ISNUMBER(SEARCH("ferrament",LOWER($B1336))),ISNUMBER(SEARCH("epi",LOWER($B1336)))),NOT(OR($Z1336&lt;&gt;"",$AA1336&lt;&gt;""))),"Descrição muito genérica: detalhe melhor o item e registre o racional no memorial ou em anexo.",IF(AND($Y1336=0,$B1336&lt;&gt;"",OR($G1336&lt;&gt;"",$H1336&lt;&gt;"",$J1336&lt;&gt;"",$K1336&lt;&gt;"",$M1336&lt;&gt;"",$N1336&lt;&gt;"",$P1336&lt;&gt;"",$Q1336&lt;&gt;"",$S1336&lt;&gt;"",$T1336&lt;&gt;"",$V1336&lt;&gt;"",$W1336&lt;&gt;"")),"O item possui dados lançados, mas o total está zerado. Revise os valores informados.","")))))))))))))))</f>
        <v/>
      </c>
    </row>
    <row r="1337" spans="1:35" ht="14.25" customHeight="1" x14ac:dyDescent="0.25">
      <c r="A1337" s="57" t="str">
        <f t="shared" si="260"/>
        <v/>
      </c>
      <c r="B1337" s="61"/>
      <c r="C1337" s="61"/>
      <c r="D1337" s="58"/>
      <c r="E1337" s="61"/>
      <c r="F1337" s="61"/>
      <c r="G1337" s="272"/>
      <c r="H1337" s="62"/>
      <c r="I1337" s="273">
        <f t="shared" si="261"/>
        <v>0</v>
      </c>
      <c r="J1337" s="272"/>
      <c r="K1337" s="62"/>
      <c r="L1337" s="270">
        <f t="shared" si="262"/>
        <v>0</v>
      </c>
      <c r="M1337" s="272"/>
      <c r="N1337" s="62"/>
      <c r="O1337" s="270">
        <f t="shared" si="263"/>
        <v>0</v>
      </c>
      <c r="P1337" s="272"/>
      <c r="Q1337" s="62"/>
      <c r="R1337" s="271">
        <f t="shared" si="264"/>
        <v>0</v>
      </c>
      <c r="S1337" s="272"/>
      <c r="T1337" s="62"/>
      <c r="U1337" s="270">
        <f t="shared" si="265"/>
        <v>0</v>
      </c>
      <c r="V1337" s="272"/>
      <c r="W1337" s="62"/>
      <c r="X1337" s="270">
        <f t="shared" si="266"/>
        <v>0</v>
      </c>
      <c r="Y1337" s="270">
        <f t="shared" si="267"/>
        <v>0</v>
      </c>
      <c r="Z1337" s="61"/>
      <c r="AA1337" s="61"/>
      <c r="AB1337" s="60" t="str">
        <f t="shared" si="268"/>
        <v/>
      </c>
      <c r="AC1337" s="21" t="b">
        <f t="shared" si="269"/>
        <v>0</v>
      </c>
      <c r="AD1337" s="21" t="b">
        <f t="shared" si="270"/>
        <v>0</v>
      </c>
      <c r="AE1337" s="21" t="b">
        <f t="shared" si="271"/>
        <v>0</v>
      </c>
      <c r="AF1337" s="21" t="b">
        <f ca="1">OR(AND($AC1337,NOT($AD1337)),AND($AC1337,OR(AND($G1337="",$H1337&lt;&gt;""),AND($G1337&lt;&gt;"",$H1337=""),AND($J1337="",$K1337&lt;&gt;""),AND($J1337&lt;&gt;"",$K1337=""),AND($M1337="",$N1337&lt;&gt;""),AND($M1337&lt;&gt;"",$N1337=""),AND($P1337="",$Q1337&lt;&gt;""),AND($P1337&lt;&gt;"",$Q1337=""),AND($S1337="",$T1337&lt;&gt;""),AND($S1337&lt;&gt;"",$T1337=""),AND($V1337="",$W1337&lt;&gt;""),AND($V1337&lt;&gt;"",$W1337=""))),AND($C1337&lt;&gt;"",$E1337&lt;&gt;"",LEFT(TRIM($C1337),1)&lt;&gt;LEFT(TRIM($E1337),1)),IF(OR($E1337="",$F1337=""),FALSE(),IFERROR(COUNTIF(INDIRECT("UNITS_"&amp;SUBSTITUTE(LEFT($E1337,FIND(" ",$E1337&amp;" ")-1),".","_")),$F1337)=0,TRUE())),AND($B1337&lt;&gt;"",OR(ISNUMBER(SEARCH("outro",LOWER($B1337))),ISNUMBER(SEARCH("divers",LOWER($B1337))),ISNUMBER(SEARCH("etc",LOWER($B1337))))),OR(AND(ISNUMBER(SEARCH("comunic",LOWER($B1337))),LEFT($E1337,3)&lt;&gt;"4.4"),AND(ISNUMBER(SEARCH("monitor",LOWER($B1337))),NOT(OR(LEFT($E1337,3)="1.5",LEFT($E1337,3)="2.5")))),AND($B1337&lt;&gt;"",OR(LEFT($C1337,1)="1",LEFT($C1337,1)="2"),$D1337=""),AND($D1337&lt;&gt;"",NOT(OR(LEFT($C1337,1)="1",LEFT($C1337,1)="2"))),AND($D1337&lt;&gt;"",COUNTIF(' PROJETO'!$B$14:$B$16,$D1337)=0),IF($D1337="",FALSE(),IF(COUNTIF(' PROJETO'!$B$14:$B$16,$D1337)=0,FALSE(),IFERROR(INDEX(' PROJETO'!$C$14:$C$16,MATCH($D1337,' PROJETO'!$B$14:$B$16,0))&lt;&gt;"Sim",FALSE()))))</f>
        <v>0</v>
      </c>
      <c r="AG1337" s="21" t="b">
        <f>AND($AC1337,$Y1337&gt;'CONFG.  LISTAS'!$F$4,$Z1337="",$AA1337="")</f>
        <v>0</v>
      </c>
      <c r="AH1337" s="21" t="str">
        <f t="shared" si="272"/>
        <v/>
      </c>
      <c r="AI1337" s="43" t="str">
        <f ca="1">IF(NOT($AC1337),"",IF(OR($B1337="",$C1337="",$E1337="",$F1337=""),"Preencha descrição, categoria, tipo e unidade.",IF(AND($B1337&lt;&gt;"",OR(LEFT($C1337,1)="1",LEFT($C1337,1)="2"),$D1337=""),"Informe a prática de restauração para itens diretos.",IF(AND($D1337&lt;&gt;"",NOT(OR(LEFT($C1337,1)="1",LEFT($C1337,1)="2"))),"Custos indiretos não devem pertencer a uma prática específica.",IF(AND($D1337&lt;&gt;"",COUNTIF(' PROJETO'!$B$14:$B$16,$D1337)=0),"Prática de restauração inválida ou não cadastrada.",IF(IF($D1337="",FALSE(),IF(COUNTIF(' PROJETO'!$B$14:$B$16,$D1337)=0,FALSE(),IFERROR(INDEX(' PROJETO'!$C$14:$C$16,MATCH($D1337,' PROJETO'!$B$14:$B$16,0))&lt;&gt;"Sim",FALSE()))),"A prática informada no item não foi selecionada na aba Projeto.",IF(AND(MAX($I1337,$L1337,$O1337,$R1337,$U1337,$X1337)&gt;'CONFG.  LISTAS'!$F$4,NOT(OR($Z1337&lt;&gt;"",$AA1337&lt;&gt;""))),"Memorial de cálculo ou anexo obrigatório não informado para item acima do limite.",IF(OR(AND($G1337&lt;&gt;"",$H1337&lt;&gt;"",OR($G1337&lt;=0,$H1337&lt;=0)),AND($J1337&lt;&gt;"",$K1337&lt;&gt;"",OR($J1337&lt;=0,$K1337&lt;=0)),AND($M1337&lt;&gt;"",$N1337&lt;&gt;"",OR($M1337&lt;=0,$N1337&lt;=0)),AND($P1337&lt;&gt;"",$Q1337&lt;&gt;"",OR($P1337&lt;=0,$Q1337&lt;=0)),AND($S1337&lt;&gt;"",$T1337&lt;&gt;"",OR($S1337&lt;=0,$T1337&lt;=0)),AND($V1337&lt;&gt;"",$W1337&lt;&gt;"",OR($V1337&lt;=0,$W1337&lt;=0))),"Revise os valores informados: valor unitário e quantidade devem ser maiores que zero.",IF(OR(AND($G1337="",$H1337&lt;&gt;""),AND($G1337&lt;&gt;"",$H1337=""),AND($J1337="",$K1337&lt;&gt;""),AND($J1337&lt;&gt;"",$K1337=""),AND($M1337="",$N1337&lt;&gt;""),AND($M1337&lt;&gt;"",$N1337=""),AND($P1337="",$Q1337&lt;&gt;""),AND($P1337&lt;&gt;"",$Q1337=""),AND($S1337="",$T1337&lt;&gt;""),AND($S1337&lt;&gt;"",$T1337=""),AND($V1337="",$W1337&lt;&gt;""),AND($V1337&lt;&gt;"",$W1337="")),"Há ano preenchido parcialmente: "&amp;TRIM(IF(AND($G1337="",$H1337&lt;&gt;""),"Ano 1 (falta valor unitário); ","")&amp;IF(AND($G1337&lt;&gt;"",$H1337=""),"Ano 1 (falta quantidade); ","")&amp;IF(AND($J1337="",$K1337&lt;&gt;""),"Ano 2 (falta valor unitário); ","")&amp;IF(AND($J1337&lt;&gt;"",$K1337=""),"Ano 2 (falta quantidade); ","")&amp;IF(AND($M1337="",$N1337&lt;&gt;""),"Ano 3 (falta valor unitário); ","")&amp;IF(AND($M1337&lt;&gt;"",$N1337=""),"Ano 3 (falta quantidade); ","")&amp;IF(AND($P1337="",$Q1337&lt;&gt;""),"Ano 4 (falta valor unitário); ","")&amp;IF(AND($P1337&lt;&gt;"",$Q1337=""),"Ano 4 (falta quantidade); ","")&amp;IF(AND($S1337="",$T1337&lt;&gt;""),"Ano 5 (falta valor unitário); ","")&amp;IF(AND($S1337&lt;&gt;"",$T1337=""),"Ano 5 (falta quantidade); ","")&amp;IF(AND($V1337="",$W1337&lt;&gt;""),"Ano 6 (falta valor unitário); ","")&amp;IF(AND($V1337&lt;&gt;"",$W1337=""),"Ano 6 (falta quantidade); ","")), IF(NOT(OR(AND($G1337&lt;&gt;"",$H1337&lt;&gt;""),AND($J1337&lt;&gt;"",$K1337&lt;&gt;""),AND($M1337&lt;&gt;"",$N1337&lt;&gt;""),AND($P1337&lt;&gt;"",$Q1337&lt;&gt;""),AND($S1337&lt;&gt;"",$T1337&lt;&gt;""),AND($V1337&lt;&gt;"",$W1337&lt;&gt;""))),"Informe pelo menos um ano completo com valor unitário e quantidade.",IF(AND($C1337&lt;&gt;"",$E1337&lt;&gt;"",LEFT(TRIM($C1337),1)&lt;&gt;LEFT(TRIM($E1337),1)),"Categoria e tipo estão incompatíveis.",IF(IF(OR($E1337="",$F1337=""),FALSE(),IFERROR(COUNTIF(INDIRECT("UNITS_"&amp;SUBSTITUTE(LEFT($E1337,FIND(" ",$E1337&amp;" ")-1),".","_")),$F1337)=0,TRUE())),"Unidade incompatível com o tipo selecionado.",IF(OR(AND(ISNUMBER(SEARCH("comunic",LOWER($B1337))),LEFT($E1337,3)&lt;&gt;"4.4"),AND(ISNUMBER(SEARCH("monitor",LOWER($B1337))),NOT(OR(LEFT($E1337,3)="1.5",LEFT($E1337,3)="2.5")))),"Revise a classificação do item conforme as regras de preenchimento.",IF(AND($B1337&lt;&gt;"",OR(ISNUMBER(SEARCH("outro",LOWER($B1337))),ISNUMBER(SEARCH("divers",LOWER($B1337))),ISNUMBER(SEARCH("kit",LOWER($B1337))),ISNUMBER(SEARCH("ferrament",LOWER($B1337))),ISNUMBER(SEARCH("epi",LOWER($B1337)))),NOT(OR($Z1337&lt;&gt;"",$AA1337&lt;&gt;""))),"Descrição muito genérica: detalhe melhor o item e registre o racional no memorial ou em anexo.",IF(AND($Y1337=0,$B1337&lt;&gt;"",OR($G1337&lt;&gt;"",$H1337&lt;&gt;"",$J1337&lt;&gt;"",$K1337&lt;&gt;"",$M1337&lt;&gt;"",$N1337&lt;&gt;"",$P1337&lt;&gt;"",$Q1337&lt;&gt;"",$S1337&lt;&gt;"",$T1337&lt;&gt;"",$V1337&lt;&gt;"",$W1337&lt;&gt;"")),"O item possui dados lançados, mas o total está zerado. Revise os valores informados.","")))))))))))))))</f>
        <v/>
      </c>
    </row>
    <row r="1338" spans="1:35" ht="14.25" customHeight="1" x14ac:dyDescent="0.25">
      <c r="A1338" s="57" t="str">
        <f t="shared" si="260"/>
        <v/>
      </c>
      <c r="B1338" s="58"/>
      <c r="C1338" s="58"/>
      <c r="D1338" s="58"/>
      <c r="E1338" s="58"/>
      <c r="F1338" s="58"/>
      <c r="G1338" s="269"/>
      <c r="H1338" s="59"/>
      <c r="I1338" s="273">
        <f t="shared" si="261"/>
        <v>0</v>
      </c>
      <c r="J1338" s="269"/>
      <c r="K1338" s="59"/>
      <c r="L1338" s="270">
        <f t="shared" si="262"/>
        <v>0</v>
      </c>
      <c r="M1338" s="269"/>
      <c r="N1338" s="59"/>
      <c r="O1338" s="270">
        <f t="shared" si="263"/>
        <v>0</v>
      </c>
      <c r="P1338" s="269"/>
      <c r="Q1338" s="59"/>
      <c r="R1338" s="271">
        <f t="shared" si="264"/>
        <v>0</v>
      </c>
      <c r="S1338" s="269"/>
      <c r="T1338" s="59"/>
      <c r="U1338" s="270">
        <f t="shared" si="265"/>
        <v>0</v>
      </c>
      <c r="V1338" s="269"/>
      <c r="W1338" s="59"/>
      <c r="X1338" s="270">
        <f t="shared" si="266"/>
        <v>0</v>
      </c>
      <c r="Y1338" s="270">
        <f t="shared" si="267"/>
        <v>0</v>
      </c>
      <c r="Z1338" s="58"/>
      <c r="AA1338" s="58"/>
      <c r="AB1338" s="60" t="str">
        <f t="shared" si="268"/>
        <v/>
      </c>
      <c r="AC1338" s="21" t="b">
        <f t="shared" si="269"/>
        <v>0</v>
      </c>
      <c r="AD1338" s="21" t="b">
        <f t="shared" si="270"/>
        <v>0</v>
      </c>
      <c r="AE1338" s="21" t="b">
        <f t="shared" si="271"/>
        <v>0</v>
      </c>
      <c r="AF1338" s="21" t="b">
        <f ca="1">OR(AND($AC1338,NOT($AD1338)),AND($AC1338,OR(AND($G1338="",$H1338&lt;&gt;""),AND($G1338&lt;&gt;"",$H1338=""),AND($J1338="",$K1338&lt;&gt;""),AND($J1338&lt;&gt;"",$K1338=""),AND($M1338="",$N1338&lt;&gt;""),AND($M1338&lt;&gt;"",$N1338=""),AND($P1338="",$Q1338&lt;&gt;""),AND($P1338&lt;&gt;"",$Q1338=""),AND($S1338="",$T1338&lt;&gt;""),AND($S1338&lt;&gt;"",$T1338=""),AND($V1338="",$W1338&lt;&gt;""),AND($V1338&lt;&gt;"",$W1338=""))),AND($C1338&lt;&gt;"",$E1338&lt;&gt;"",LEFT(TRIM($C1338),1)&lt;&gt;LEFT(TRIM($E1338),1)),IF(OR($E1338="",$F1338=""),FALSE(),IFERROR(COUNTIF(INDIRECT("UNITS_"&amp;SUBSTITUTE(LEFT($E1338,FIND(" ",$E1338&amp;" ")-1),".","_")),$F1338)=0,TRUE())),AND($B1338&lt;&gt;"",OR(ISNUMBER(SEARCH("outro",LOWER($B1338))),ISNUMBER(SEARCH("divers",LOWER($B1338))),ISNUMBER(SEARCH("etc",LOWER($B1338))))),OR(AND(ISNUMBER(SEARCH("comunic",LOWER($B1338))),LEFT($E1338,3)&lt;&gt;"4.4"),AND(ISNUMBER(SEARCH("monitor",LOWER($B1338))),NOT(OR(LEFT($E1338,3)="1.5",LEFT($E1338,3)="2.5")))),AND($B1338&lt;&gt;"",OR(LEFT($C1338,1)="1",LEFT($C1338,1)="2"),$D1338=""),AND($D1338&lt;&gt;"",NOT(OR(LEFT($C1338,1)="1",LEFT($C1338,1)="2"))),AND($D1338&lt;&gt;"",COUNTIF(' PROJETO'!$B$14:$B$16,$D1338)=0),IF($D1338="",FALSE(),IF(COUNTIF(' PROJETO'!$B$14:$B$16,$D1338)=0,FALSE(),IFERROR(INDEX(' PROJETO'!$C$14:$C$16,MATCH($D1338,' PROJETO'!$B$14:$B$16,0))&lt;&gt;"Sim",FALSE()))))</f>
        <v>0</v>
      </c>
      <c r="AG1338" s="21" t="b">
        <f>AND($AC1338,$Y1338&gt;'CONFG.  LISTAS'!$F$4,$Z1338="",$AA1338="")</f>
        <v>0</v>
      </c>
      <c r="AH1338" s="21" t="str">
        <f t="shared" si="272"/>
        <v/>
      </c>
      <c r="AI1338" s="43" t="str">
        <f ca="1">IF(NOT($AC1338),"",IF(OR($B1338="",$C1338="",$E1338="",$F1338=""),"Preencha descrição, categoria, tipo e unidade.",IF(AND($B1338&lt;&gt;"",OR(LEFT($C1338,1)="1",LEFT($C1338,1)="2"),$D1338=""),"Informe a prática de restauração para itens diretos.",IF(AND($D1338&lt;&gt;"",NOT(OR(LEFT($C1338,1)="1",LEFT($C1338,1)="2"))),"Custos indiretos não devem pertencer a uma prática específica.",IF(AND($D1338&lt;&gt;"",COUNTIF(' PROJETO'!$B$14:$B$16,$D1338)=0),"Prática de restauração inválida ou não cadastrada.",IF(IF($D1338="",FALSE(),IF(COUNTIF(' PROJETO'!$B$14:$B$16,$D1338)=0,FALSE(),IFERROR(INDEX(' PROJETO'!$C$14:$C$16,MATCH($D1338,' PROJETO'!$B$14:$B$16,0))&lt;&gt;"Sim",FALSE()))),"A prática informada no item não foi selecionada na aba Projeto.",IF(AND(MAX($I1338,$L1338,$O1338,$R1338,$U1338,$X1338)&gt;'CONFG.  LISTAS'!$F$4,NOT(OR($Z1338&lt;&gt;"",$AA1338&lt;&gt;""))),"Memorial de cálculo ou anexo obrigatório não informado para item acima do limite.",IF(OR(AND($G1338&lt;&gt;"",$H1338&lt;&gt;"",OR($G1338&lt;=0,$H1338&lt;=0)),AND($J1338&lt;&gt;"",$K1338&lt;&gt;"",OR($J1338&lt;=0,$K1338&lt;=0)),AND($M1338&lt;&gt;"",$N1338&lt;&gt;"",OR($M1338&lt;=0,$N1338&lt;=0)),AND($P1338&lt;&gt;"",$Q1338&lt;&gt;"",OR($P1338&lt;=0,$Q1338&lt;=0)),AND($S1338&lt;&gt;"",$T1338&lt;&gt;"",OR($S1338&lt;=0,$T1338&lt;=0)),AND($V1338&lt;&gt;"",$W1338&lt;&gt;"",OR($V1338&lt;=0,$W1338&lt;=0))),"Revise os valores informados: valor unitário e quantidade devem ser maiores que zero.",IF(OR(AND($G1338="",$H1338&lt;&gt;""),AND($G1338&lt;&gt;"",$H1338=""),AND($J1338="",$K1338&lt;&gt;""),AND($J1338&lt;&gt;"",$K1338=""),AND($M1338="",$N1338&lt;&gt;""),AND($M1338&lt;&gt;"",$N1338=""),AND($P1338="",$Q1338&lt;&gt;""),AND($P1338&lt;&gt;"",$Q1338=""),AND($S1338="",$T1338&lt;&gt;""),AND($S1338&lt;&gt;"",$T1338=""),AND($V1338="",$W1338&lt;&gt;""),AND($V1338&lt;&gt;"",$W1338="")),"Há ano preenchido parcialmente: "&amp;TRIM(IF(AND($G1338="",$H1338&lt;&gt;""),"Ano 1 (falta valor unitário); ","")&amp;IF(AND($G1338&lt;&gt;"",$H1338=""),"Ano 1 (falta quantidade); ","")&amp;IF(AND($J1338="",$K1338&lt;&gt;""),"Ano 2 (falta valor unitário); ","")&amp;IF(AND($J1338&lt;&gt;"",$K1338=""),"Ano 2 (falta quantidade); ","")&amp;IF(AND($M1338="",$N1338&lt;&gt;""),"Ano 3 (falta valor unitário); ","")&amp;IF(AND($M1338&lt;&gt;"",$N1338=""),"Ano 3 (falta quantidade); ","")&amp;IF(AND($P1338="",$Q1338&lt;&gt;""),"Ano 4 (falta valor unitário); ","")&amp;IF(AND($P1338&lt;&gt;"",$Q1338=""),"Ano 4 (falta quantidade); ","")&amp;IF(AND($S1338="",$T1338&lt;&gt;""),"Ano 5 (falta valor unitário); ","")&amp;IF(AND($S1338&lt;&gt;"",$T1338=""),"Ano 5 (falta quantidade); ","")&amp;IF(AND($V1338="",$W1338&lt;&gt;""),"Ano 6 (falta valor unitário); ","")&amp;IF(AND($V1338&lt;&gt;"",$W1338=""),"Ano 6 (falta quantidade); ","")), IF(NOT(OR(AND($G1338&lt;&gt;"",$H1338&lt;&gt;""),AND($J1338&lt;&gt;"",$K1338&lt;&gt;""),AND($M1338&lt;&gt;"",$N1338&lt;&gt;""),AND($P1338&lt;&gt;"",$Q1338&lt;&gt;""),AND($S1338&lt;&gt;"",$T1338&lt;&gt;""),AND($V1338&lt;&gt;"",$W1338&lt;&gt;""))),"Informe pelo menos um ano completo com valor unitário e quantidade.",IF(AND($C1338&lt;&gt;"",$E1338&lt;&gt;"",LEFT(TRIM($C1338),1)&lt;&gt;LEFT(TRIM($E1338),1)),"Categoria e tipo estão incompatíveis.",IF(IF(OR($E1338="",$F1338=""),FALSE(),IFERROR(COUNTIF(INDIRECT("UNITS_"&amp;SUBSTITUTE(LEFT($E1338,FIND(" ",$E1338&amp;" ")-1),".","_")),$F1338)=0,TRUE())),"Unidade incompatível com o tipo selecionado.",IF(OR(AND(ISNUMBER(SEARCH("comunic",LOWER($B1338))),LEFT($E1338,3)&lt;&gt;"4.4"),AND(ISNUMBER(SEARCH("monitor",LOWER($B1338))),NOT(OR(LEFT($E1338,3)="1.5",LEFT($E1338,3)="2.5")))),"Revise a classificação do item conforme as regras de preenchimento.",IF(AND($B1338&lt;&gt;"",OR(ISNUMBER(SEARCH("outro",LOWER($B1338))),ISNUMBER(SEARCH("divers",LOWER($B1338))),ISNUMBER(SEARCH("kit",LOWER($B1338))),ISNUMBER(SEARCH("ferrament",LOWER($B1338))),ISNUMBER(SEARCH("epi",LOWER($B1338)))),NOT(OR($Z1338&lt;&gt;"",$AA1338&lt;&gt;""))),"Descrição muito genérica: detalhe melhor o item e registre o racional no memorial ou em anexo.",IF(AND($Y1338=0,$B1338&lt;&gt;"",OR($G1338&lt;&gt;"",$H1338&lt;&gt;"",$J1338&lt;&gt;"",$K1338&lt;&gt;"",$M1338&lt;&gt;"",$N1338&lt;&gt;"",$P1338&lt;&gt;"",$Q1338&lt;&gt;"",$S1338&lt;&gt;"",$T1338&lt;&gt;"",$V1338&lt;&gt;"",$W1338&lt;&gt;"")),"O item possui dados lançados, mas o total está zerado. Revise os valores informados.","")))))))))))))))</f>
        <v/>
      </c>
    </row>
    <row r="1339" spans="1:35" ht="14.25" customHeight="1" x14ac:dyDescent="0.25">
      <c r="A1339" s="57" t="str">
        <f t="shared" si="260"/>
        <v/>
      </c>
      <c r="B1339" s="61"/>
      <c r="C1339" s="61"/>
      <c r="D1339" s="58"/>
      <c r="E1339" s="61"/>
      <c r="F1339" s="61"/>
      <c r="G1339" s="272"/>
      <c r="H1339" s="62"/>
      <c r="I1339" s="273">
        <f t="shared" si="261"/>
        <v>0</v>
      </c>
      <c r="J1339" s="272"/>
      <c r="K1339" s="62"/>
      <c r="L1339" s="270">
        <f t="shared" si="262"/>
        <v>0</v>
      </c>
      <c r="M1339" s="272"/>
      <c r="N1339" s="62"/>
      <c r="O1339" s="270">
        <f t="shared" si="263"/>
        <v>0</v>
      </c>
      <c r="P1339" s="272"/>
      <c r="Q1339" s="62"/>
      <c r="R1339" s="271">
        <f t="shared" si="264"/>
        <v>0</v>
      </c>
      <c r="S1339" s="272"/>
      <c r="T1339" s="62"/>
      <c r="U1339" s="270">
        <f t="shared" si="265"/>
        <v>0</v>
      </c>
      <c r="V1339" s="272"/>
      <c r="W1339" s="62"/>
      <c r="X1339" s="270">
        <f t="shared" si="266"/>
        <v>0</v>
      </c>
      <c r="Y1339" s="270">
        <f t="shared" si="267"/>
        <v>0</v>
      </c>
      <c r="Z1339" s="61"/>
      <c r="AA1339" s="61"/>
      <c r="AB1339" s="60" t="str">
        <f t="shared" si="268"/>
        <v/>
      </c>
      <c r="AC1339" s="21" t="b">
        <f t="shared" si="269"/>
        <v>0</v>
      </c>
      <c r="AD1339" s="21" t="b">
        <f t="shared" si="270"/>
        <v>0</v>
      </c>
      <c r="AE1339" s="21" t="b">
        <f t="shared" si="271"/>
        <v>0</v>
      </c>
      <c r="AF1339" s="21" t="b">
        <f ca="1">OR(AND($AC1339,NOT($AD1339)),AND($AC1339,OR(AND($G1339="",$H1339&lt;&gt;""),AND($G1339&lt;&gt;"",$H1339=""),AND($J1339="",$K1339&lt;&gt;""),AND($J1339&lt;&gt;"",$K1339=""),AND($M1339="",$N1339&lt;&gt;""),AND($M1339&lt;&gt;"",$N1339=""),AND($P1339="",$Q1339&lt;&gt;""),AND($P1339&lt;&gt;"",$Q1339=""),AND($S1339="",$T1339&lt;&gt;""),AND($S1339&lt;&gt;"",$T1339=""),AND($V1339="",$W1339&lt;&gt;""),AND($V1339&lt;&gt;"",$W1339=""))),AND($C1339&lt;&gt;"",$E1339&lt;&gt;"",LEFT(TRIM($C1339),1)&lt;&gt;LEFT(TRIM($E1339),1)),IF(OR($E1339="",$F1339=""),FALSE(),IFERROR(COUNTIF(INDIRECT("UNITS_"&amp;SUBSTITUTE(LEFT($E1339,FIND(" ",$E1339&amp;" ")-1),".","_")),$F1339)=0,TRUE())),AND($B1339&lt;&gt;"",OR(ISNUMBER(SEARCH("outro",LOWER($B1339))),ISNUMBER(SEARCH("divers",LOWER($B1339))),ISNUMBER(SEARCH("etc",LOWER($B1339))))),OR(AND(ISNUMBER(SEARCH("comunic",LOWER($B1339))),LEFT($E1339,3)&lt;&gt;"4.4"),AND(ISNUMBER(SEARCH("monitor",LOWER($B1339))),NOT(OR(LEFT($E1339,3)="1.5",LEFT($E1339,3)="2.5")))),AND($B1339&lt;&gt;"",OR(LEFT($C1339,1)="1",LEFT($C1339,1)="2"),$D1339=""),AND($D1339&lt;&gt;"",NOT(OR(LEFT($C1339,1)="1",LEFT($C1339,1)="2"))),AND($D1339&lt;&gt;"",COUNTIF(' PROJETO'!$B$14:$B$16,$D1339)=0),IF($D1339="",FALSE(),IF(COUNTIF(' PROJETO'!$B$14:$B$16,$D1339)=0,FALSE(),IFERROR(INDEX(' PROJETO'!$C$14:$C$16,MATCH($D1339,' PROJETO'!$B$14:$B$16,0))&lt;&gt;"Sim",FALSE()))))</f>
        <v>0</v>
      </c>
      <c r="AG1339" s="21" t="b">
        <f>AND($AC1339,$Y1339&gt;'CONFG.  LISTAS'!$F$4,$Z1339="",$AA1339="")</f>
        <v>0</v>
      </c>
      <c r="AH1339" s="21" t="str">
        <f t="shared" si="272"/>
        <v/>
      </c>
      <c r="AI1339" s="43" t="str">
        <f ca="1">IF(NOT($AC1339),"",IF(OR($B1339="",$C1339="",$E1339="",$F1339=""),"Preencha descrição, categoria, tipo e unidade.",IF(AND($B1339&lt;&gt;"",OR(LEFT($C1339,1)="1",LEFT($C1339,1)="2"),$D1339=""),"Informe a prática de restauração para itens diretos.",IF(AND($D1339&lt;&gt;"",NOT(OR(LEFT($C1339,1)="1",LEFT($C1339,1)="2"))),"Custos indiretos não devem pertencer a uma prática específica.",IF(AND($D1339&lt;&gt;"",COUNTIF(' PROJETO'!$B$14:$B$16,$D1339)=0),"Prática de restauração inválida ou não cadastrada.",IF(IF($D1339="",FALSE(),IF(COUNTIF(' PROJETO'!$B$14:$B$16,$D1339)=0,FALSE(),IFERROR(INDEX(' PROJETO'!$C$14:$C$16,MATCH($D1339,' PROJETO'!$B$14:$B$16,0))&lt;&gt;"Sim",FALSE()))),"A prática informada no item não foi selecionada na aba Projeto.",IF(AND(MAX($I1339,$L1339,$O1339,$R1339,$U1339,$X1339)&gt;'CONFG.  LISTAS'!$F$4,NOT(OR($Z1339&lt;&gt;"",$AA1339&lt;&gt;""))),"Memorial de cálculo ou anexo obrigatório não informado para item acima do limite.",IF(OR(AND($G1339&lt;&gt;"",$H1339&lt;&gt;"",OR($G1339&lt;=0,$H1339&lt;=0)),AND($J1339&lt;&gt;"",$K1339&lt;&gt;"",OR($J1339&lt;=0,$K1339&lt;=0)),AND($M1339&lt;&gt;"",$N1339&lt;&gt;"",OR($M1339&lt;=0,$N1339&lt;=0)),AND($P1339&lt;&gt;"",$Q1339&lt;&gt;"",OR($P1339&lt;=0,$Q1339&lt;=0)),AND($S1339&lt;&gt;"",$T1339&lt;&gt;"",OR($S1339&lt;=0,$T1339&lt;=0)),AND($V1339&lt;&gt;"",$W1339&lt;&gt;"",OR($V1339&lt;=0,$W1339&lt;=0))),"Revise os valores informados: valor unitário e quantidade devem ser maiores que zero.",IF(OR(AND($G1339="",$H1339&lt;&gt;""),AND($G1339&lt;&gt;"",$H1339=""),AND($J1339="",$K1339&lt;&gt;""),AND($J1339&lt;&gt;"",$K1339=""),AND($M1339="",$N1339&lt;&gt;""),AND($M1339&lt;&gt;"",$N1339=""),AND($P1339="",$Q1339&lt;&gt;""),AND($P1339&lt;&gt;"",$Q1339=""),AND($S1339="",$T1339&lt;&gt;""),AND($S1339&lt;&gt;"",$T1339=""),AND($V1339="",$W1339&lt;&gt;""),AND($V1339&lt;&gt;"",$W1339="")),"Há ano preenchido parcialmente: "&amp;TRIM(IF(AND($G1339="",$H1339&lt;&gt;""),"Ano 1 (falta valor unitário); ","")&amp;IF(AND($G1339&lt;&gt;"",$H1339=""),"Ano 1 (falta quantidade); ","")&amp;IF(AND($J1339="",$K1339&lt;&gt;""),"Ano 2 (falta valor unitário); ","")&amp;IF(AND($J1339&lt;&gt;"",$K1339=""),"Ano 2 (falta quantidade); ","")&amp;IF(AND($M1339="",$N1339&lt;&gt;""),"Ano 3 (falta valor unitário); ","")&amp;IF(AND($M1339&lt;&gt;"",$N1339=""),"Ano 3 (falta quantidade); ","")&amp;IF(AND($P1339="",$Q1339&lt;&gt;""),"Ano 4 (falta valor unitário); ","")&amp;IF(AND($P1339&lt;&gt;"",$Q1339=""),"Ano 4 (falta quantidade); ","")&amp;IF(AND($S1339="",$T1339&lt;&gt;""),"Ano 5 (falta valor unitário); ","")&amp;IF(AND($S1339&lt;&gt;"",$T1339=""),"Ano 5 (falta quantidade); ","")&amp;IF(AND($V1339="",$W1339&lt;&gt;""),"Ano 6 (falta valor unitário); ","")&amp;IF(AND($V1339&lt;&gt;"",$W1339=""),"Ano 6 (falta quantidade); ","")), IF(NOT(OR(AND($G1339&lt;&gt;"",$H1339&lt;&gt;""),AND($J1339&lt;&gt;"",$K1339&lt;&gt;""),AND($M1339&lt;&gt;"",$N1339&lt;&gt;""),AND($P1339&lt;&gt;"",$Q1339&lt;&gt;""),AND($S1339&lt;&gt;"",$T1339&lt;&gt;""),AND($V1339&lt;&gt;"",$W1339&lt;&gt;""))),"Informe pelo menos um ano completo com valor unitário e quantidade.",IF(AND($C1339&lt;&gt;"",$E1339&lt;&gt;"",LEFT(TRIM($C1339),1)&lt;&gt;LEFT(TRIM($E1339),1)),"Categoria e tipo estão incompatíveis.",IF(IF(OR($E1339="",$F1339=""),FALSE(),IFERROR(COUNTIF(INDIRECT("UNITS_"&amp;SUBSTITUTE(LEFT($E1339,FIND(" ",$E1339&amp;" ")-1),".","_")),$F1339)=0,TRUE())),"Unidade incompatível com o tipo selecionado.",IF(OR(AND(ISNUMBER(SEARCH("comunic",LOWER($B1339))),LEFT($E1339,3)&lt;&gt;"4.4"),AND(ISNUMBER(SEARCH("monitor",LOWER($B1339))),NOT(OR(LEFT($E1339,3)="1.5",LEFT($E1339,3)="2.5")))),"Revise a classificação do item conforme as regras de preenchimento.",IF(AND($B1339&lt;&gt;"",OR(ISNUMBER(SEARCH("outro",LOWER($B1339))),ISNUMBER(SEARCH("divers",LOWER($B1339))),ISNUMBER(SEARCH("kit",LOWER($B1339))),ISNUMBER(SEARCH("ferrament",LOWER($B1339))),ISNUMBER(SEARCH("epi",LOWER($B1339)))),NOT(OR($Z1339&lt;&gt;"",$AA1339&lt;&gt;""))),"Descrição muito genérica: detalhe melhor o item e registre o racional no memorial ou em anexo.",IF(AND($Y1339=0,$B1339&lt;&gt;"",OR($G1339&lt;&gt;"",$H1339&lt;&gt;"",$J1339&lt;&gt;"",$K1339&lt;&gt;"",$M1339&lt;&gt;"",$N1339&lt;&gt;"",$P1339&lt;&gt;"",$Q1339&lt;&gt;"",$S1339&lt;&gt;"",$T1339&lt;&gt;"",$V1339&lt;&gt;"",$W1339&lt;&gt;"")),"O item possui dados lançados, mas o total está zerado. Revise os valores informados.","")))))))))))))))</f>
        <v/>
      </c>
    </row>
    <row r="1340" spans="1:35" ht="14.25" customHeight="1" x14ac:dyDescent="0.25">
      <c r="A1340" s="57" t="str">
        <f t="shared" si="260"/>
        <v/>
      </c>
      <c r="B1340" s="58"/>
      <c r="C1340" s="58"/>
      <c r="D1340" s="58"/>
      <c r="E1340" s="58"/>
      <c r="F1340" s="58"/>
      <c r="G1340" s="269"/>
      <c r="H1340" s="59"/>
      <c r="I1340" s="273">
        <f t="shared" si="261"/>
        <v>0</v>
      </c>
      <c r="J1340" s="269"/>
      <c r="K1340" s="59"/>
      <c r="L1340" s="270">
        <f t="shared" si="262"/>
        <v>0</v>
      </c>
      <c r="M1340" s="269"/>
      <c r="N1340" s="59"/>
      <c r="O1340" s="270">
        <f t="shared" si="263"/>
        <v>0</v>
      </c>
      <c r="P1340" s="269"/>
      <c r="Q1340" s="59"/>
      <c r="R1340" s="271">
        <f t="shared" si="264"/>
        <v>0</v>
      </c>
      <c r="S1340" s="269"/>
      <c r="T1340" s="59"/>
      <c r="U1340" s="270">
        <f t="shared" si="265"/>
        <v>0</v>
      </c>
      <c r="V1340" s="269"/>
      <c r="W1340" s="59"/>
      <c r="X1340" s="270">
        <f t="shared" si="266"/>
        <v>0</v>
      </c>
      <c r="Y1340" s="270">
        <f t="shared" si="267"/>
        <v>0</v>
      </c>
      <c r="Z1340" s="58"/>
      <c r="AA1340" s="58"/>
      <c r="AB1340" s="60" t="str">
        <f t="shared" si="268"/>
        <v/>
      </c>
      <c r="AC1340" s="21" t="b">
        <f t="shared" si="269"/>
        <v>0</v>
      </c>
      <c r="AD1340" s="21" t="b">
        <f t="shared" si="270"/>
        <v>0</v>
      </c>
      <c r="AE1340" s="21" t="b">
        <f t="shared" si="271"/>
        <v>0</v>
      </c>
      <c r="AF1340" s="21" t="b">
        <f ca="1">OR(AND($AC1340,NOT($AD1340)),AND($AC1340,OR(AND($G1340="",$H1340&lt;&gt;""),AND($G1340&lt;&gt;"",$H1340=""),AND($J1340="",$K1340&lt;&gt;""),AND($J1340&lt;&gt;"",$K1340=""),AND($M1340="",$N1340&lt;&gt;""),AND($M1340&lt;&gt;"",$N1340=""),AND($P1340="",$Q1340&lt;&gt;""),AND($P1340&lt;&gt;"",$Q1340=""),AND($S1340="",$T1340&lt;&gt;""),AND($S1340&lt;&gt;"",$T1340=""),AND($V1340="",$W1340&lt;&gt;""),AND($V1340&lt;&gt;"",$W1340=""))),AND($C1340&lt;&gt;"",$E1340&lt;&gt;"",LEFT(TRIM($C1340),1)&lt;&gt;LEFT(TRIM($E1340),1)),IF(OR($E1340="",$F1340=""),FALSE(),IFERROR(COUNTIF(INDIRECT("UNITS_"&amp;SUBSTITUTE(LEFT($E1340,FIND(" ",$E1340&amp;" ")-1),".","_")),$F1340)=0,TRUE())),AND($B1340&lt;&gt;"",OR(ISNUMBER(SEARCH("outro",LOWER($B1340))),ISNUMBER(SEARCH("divers",LOWER($B1340))),ISNUMBER(SEARCH("etc",LOWER($B1340))))),OR(AND(ISNUMBER(SEARCH("comunic",LOWER($B1340))),LEFT($E1340,3)&lt;&gt;"4.4"),AND(ISNUMBER(SEARCH("monitor",LOWER($B1340))),NOT(OR(LEFT($E1340,3)="1.5",LEFT($E1340,3)="2.5")))),AND($B1340&lt;&gt;"",OR(LEFT($C1340,1)="1",LEFT($C1340,1)="2"),$D1340=""),AND($D1340&lt;&gt;"",NOT(OR(LEFT($C1340,1)="1",LEFT($C1340,1)="2"))),AND($D1340&lt;&gt;"",COUNTIF(' PROJETO'!$B$14:$B$16,$D1340)=0),IF($D1340="",FALSE(),IF(COUNTIF(' PROJETO'!$B$14:$B$16,$D1340)=0,FALSE(),IFERROR(INDEX(' PROJETO'!$C$14:$C$16,MATCH($D1340,' PROJETO'!$B$14:$B$16,0))&lt;&gt;"Sim",FALSE()))))</f>
        <v>0</v>
      </c>
      <c r="AG1340" s="21" t="b">
        <f>AND($AC1340,$Y1340&gt;'CONFG.  LISTAS'!$F$4,$Z1340="",$AA1340="")</f>
        <v>0</v>
      </c>
      <c r="AH1340" s="21" t="str">
        <f t="shared" si="272"/>
        <v/>
      </c>
      <c r="AI1340" s="43" t="str">
        <f ca="1">IF(NOT($AC1340),"",IF(OR($B1340="",$C1340="",$E1340="",$F1340=""),"Preencha descrição, categoria, tipo e unidade.",IF(AND($B1340&lt;&gt;"",OR(LEFT($C1340,1)="1",LEFT($C1340,1)="2"),$D1340=""),"Informe a prática de restauração para itens diretos.",IF(AND($D1340&lt;&gt;"",NOT(OR(LEFT($C1340,1)="1",LEFT($C1340,1)="2"))),"Custos indiretos não devem pertencer a uma prática específica.",IF(AND($D1340&lt;&gt;"",COUNTIF(' PROJETO'!$B$14:$B$16,$D1340)=0),"Prática de restauração inválida ou não cadastrada.",IF(IF($D1340="",FALSE(),IF(COUNTIF(' PROJETO'!$B$14:$B$16,$D1340)=0,FALSE(),IFERROR(INDEX(' PROJETO'!$C$14:$C$16,MATCH($D1340,' PROJETO'!$B$14:$B$16,0))&lt;&gt;"Sim",FALSE()))),"A prática informada no item não foi selecionada na aba Projeto.",IF(AND(MAX($I1340,$L1340,$O1340,$R1340,$U1340,$X1340)&gt;'CONFG.  LISTAS'!$F$4,NOT(OR($Z1340&lt;&gt;"",$AA1340&lt;&gt;""))),"Memorial de cálculo ou anexo obrigatório não informado para item acima do limite.",IF(OR(AND($G1340&lt;&gt;"",$H1340&lt;&gt;"",OR($G1340&lt;=0,$H1340&lt;=0)),AND($J1340&lt;&gt;"",$K1340&lt;&gt;"",OR($J1340&lt;=0,$K1340&lt;=0)),AND($M1340&lt;&gt;"",$N1340&lt;&gt;"",OR($M1340&lt;=0,$N1340&lt;=0)),AND($P1340&lt;&gt;"",$Q1340&lt;&gt;"",OR($P1340&lt;=0,$Q1340&lt;=0)),AND($S1340&lt;&gt;"",$T1340&lt;&gt;"",OR($S1340&lt;=0,$T1340&lt;=0)),AND($V1340&lt;&gt;"",$W1340&lt;&gt;"",OR($V1340&lt;=0,$W1340&lt;=0))),"Revise os valores informados: valor unitário e quantidade devem ser maiores que zero.",IF(OR(AND($G1340="",$H1340&lt;&gt;""),AND($G1340&lt;&gt;"",$H1340=""),AND($J1340="",$K1340&lt;&gt;""),AND($J1340&lt;&gt;"",$K1340=""),AND($M1340="",$N1340&lt;&gt;""),AND($M1340&lt;&gt;"",$N1340=""),AND($P1340="",$Q1340&lt;&gt;""),AND($P1340&lt;&gt;"",$Q1340=""),AND($S1340="",$T1340&lt;&gt;""),AND($S1340&lt;&gt;"",$T1340=""),AND($V1340="",$W1340&lt;&gt;""),AND($V1340&lt;&gt;"",$W1340="")),"Há ano preenchido parcialmente: "&amp;TRIM(IF(AND($G1340="",$H1340&lt;&gt;""),"Ano 1 (falta valor unitário); ","")&amp;IF(AND($G1340&lt;&gt;"",$H1340=""),"Ano 1 (falta quantidade); ","")&amp;IF(AND($J1340="",$K1340&lt;&gt;""),"Ano 2 (falta valor unitário); ","")&amp;IF(AND($J1340&lt;&gt;"",$K1340=""),"Ano 2 (falta quantidade); ","")&amp;IF(AND($M1340="",$N1340&lt;&gt;""),"Ano 3 (falta valor unitário); ","")&amp;IF(AND($M1340&lt;&gt;"",$N1340=""),"Ano 3 (falta quantidade); ","")&amp;IF(AND($P1340="",$Q1340&lt;&gt;""),"Ano 4 (falta valor unitário); ","")&amp;IF(AND($P1340&lt;&gt;"",$Q1340=""),"Ano 4 (falta quantidade); ","")&amp;IF(AND($S1340="",$T1340&lt;&gt;""),"Ano 5 (falta valor unitário); ","")&amp;IF(AND($S1340&lt;&gt;"",$T1340=""),"Ano 5 (falta quantidade); ","")&amp;IF(AND($V1340="",$W1340&lt;&gt;""),"Ano 6 (falta valor unitário); ","")&amp;IF(AND($V1340&lt;&gt;"",$W1340=""),"Ano 6 (falta quantidade); ","")), IF(NOT(OR(AND($G1340&lt;&gt;"",$H1340&lt;&gt;""),AND($J1340&lt;&gt;"",$K1340&lt;&gt;""),AND($M1340&lt;&gt;"",$N1340&lt;&gt;""),AND($P1340&lt;&gt;"",$Q1340&lt;&gt;""),AND($S1340&lt;&gt;"",$T1340&lt;&gt;""),AND($V1340&lt;&gt;"",$W1340&lt;&gt;""))),"Informe pelo menos um ano completo com valor unitário e quantidade.",IF(AND($C1340&lt;&gt;"",$E1340&lt;&gt;"",LEFT(TRIM($C1340),1)&lt;&gt;LEFT(TRIM($E1340),1)),"Categoria e tipo estão incompatíveis.",IF(IF(OR($E1340="",$F1340=""),FALSE(),IFERROR(COUNTIF(INDIRECT("UNITS_"&amp;SUBSTITUTE(LEFT($E1340,FIND(" ",$E1340&amp;" ")-1),".","_")),$F1340)=0,TRUE())),"Unidade incompatível com o tipo selecionado.",IF(OR(AND(ISNUMBER(SEARCH("comunic",LOWER($B1340))),LEFT($E1340,3)&lt;&gt;"4.4"),AND(ISNUMBER(SEARCH("monitor",LOWER($B1340))),NOT(OR(LEFT($E1340,3)="1.5",LEFT($E1340,3)="2.5")))),"Revise a classificação do item conforme as regras de preenchimento.",IF(AND($B1340&lt;&gt;"",OR(ISNUMBER(SEARCH("outro",LOWER($B1340))),ISNUMBER(SEARCH("divers",LOWER($B1340))),ISNUMBER(SEARCH("kit",LOWER($B1340))),ISNUMBER(SEARCH("ferrament",LOWER($B1340))),ISNUMBER(SEARCH("epi",LOWER($B1340)))),NOT(OR($Z1340&lt;&gt;"",$AA1340&lt;&gt;""))),"Descrição muito genérica: detalhe melhor o item e registre o racional no memorial ou em anexo.",IF(AND($Y1340=0,$B1340&lt;&gt;"",OR($G1340&lt;&gt;"",$H1340&lt;&gt;"",$J1340&lt;&gt;"",$K1340&lt;&gt;"",$M1340&lt;&gt;"",$N1340&lt;&gt;"",$P1340&lt;&gt;"",$Q1340&lt;&gt;"",$S1340&lt;&gt;"",$T1340&lt;&gt;"",$V1340&lt;&gt;"",$W1340&lt;&gt;"")),"O item possui dados lançados, mas o total está zerado. Revise os valores informados.","")))))))))))))))</f>
        <v/>
      </c>
    </row>
    <row r="1341" spans="1:35" ht="14.25" customHeight="1" x14ac:dyDescent="0.25">
      <c r="A1341" s="57" t="str">
        <f t="shared" si="260"/>
        <v/>
      </c>
      <c r="B1341" s="61"/>
      <c r="C1341" s="61"/>
      <c r="D1341" s="58"/>
      <c r="E1341" s="61"/>
      <c r="F1341" s="61"/>
      <c r="G1341" s="272"/>
      <c r="H1341" s="62"/>
      <c r="I1341" s="273">
        <f t="shared" si="261"/>
        <v>0</v>
      </c>
      <c r="J1341" s="272"/>
      <c r="K1341" s="62"/>
      <c r="L1341" s="270">
        <f t="shared" si="262"/>
        <v>0</v>
      </c>
      <c r="M1341" s="272"/>
      <c r="N1341" s="62"/>
      <c r="O1341" s="270">
        <f t="shared" si="263"/>
        <v>0</v>
      </c>
      <c r="P1341" s="272"/>
      <c r="Q1341" s="62"/>
      <c r="R1341" s="271">
        <f t="shared" si="264"/>
        <v>0</v>
      </c>
      <c r="S1341" s="272"/>
      <c r="T1341" s="62"/>
      <c r="U1341" s="270">
        <f t="shared" si="265"/>
        <v>0</v>
      </c>
      <c r="V1341" s="272"/>
      <c r="W1341" s="62"/>
      <c r="X1341" s="270">
        <f t="shared" si="266"/>
        <v>0</v>
      </c>
      <c r="Y1341" s="270">
        <f t="shared" si="267"/>
        <v>0</v>
      </c>
      <c r="Z1341" s="61"/>
      <c r="AA1341" s="61"/>
      <c r="AB1341" s="60" t="str">
        <f t="shared" si="268"/>
        <v/>
      </c>
      <c r="AC1341" s="21" t="b">
        <f t="shared" si="269"/>
        <v>0</v>
      </c>
      <c r="AD1341" s="21" t="b">
        <f t="shared" si="270"/>
        <v>0</v>
      </c>
      <c r="AE1341" s="21" t="b">
        <f t="shared" si="271"/>
        <v>0</v>
      </c>
      <c r="AF1341" s="21" t="b">
        <f ca="1">OR(AND($AC1341,NOT($AD1341)),AND($AC1341,OR(AND($G1341="",$H1341&lt;&gt;""),AND($G1341&lt;&gt;"",$H1341=""),AND($J1341="",$K1341&lt;&gt;""),AND($J1341&lt;&gt;"",$K1341=""),AND($M1341="",$N1341&lt;&gt;""),AND($M1341&lt;&gt;"",$N1341=""),AND($P1341="",$Q1341&lt;&gt;""),AND($P1341&lt;&gt;"",$Q1341=""),AND($S1341="",$T1341&lt;&gt;""),AND($S1341&lt;&gt;"",$T1341=""),AND($V1341="",$W1341&lt;&gt;""),AND($V1341&lt;&gt;"",$W1341=""))),AND($C1341&lt;&gt;"",$E1341&lt;&gt;"",LEFT(TRIM($C1341),1)&lt;&gt;LEFT(TRIM($E1341),1)),IF(OR($E1341="",$F1341=""),FALSE(),IFERROR(COUNTIF(INDIRECT("UNITS_"&amp;SUBSTITUTE(LEFT($E1341,FIND(" ",$E1341&amp;" ")-1),".","_")),$F1341)=0,TRUE())),AND($B1341&lt;&gt;"",OR(ISNUMBER(SEARCH("outro",LOWER($B1341))),ISNUMBER(SEARCH("divers",LOWER($B1341))),ISNUMBER(SEARCH("etc",LOWER($B1341))))),OR(AND(ISNUMBER(SEARCH("comunic",LOWER($B1341))),LEFT($E1341,3)&lt;&gt;"4.4"),AND(ISNUMBER(SEARCH("monitor",LOWER($B1341))),NOT(OR(LEFT($E1341,3)="1.5",LEFT($E1341,3)="2.5")))),AND($B1341&lt;&gt;"",OR(LEFT($C1341,1)="1",LEFT($C1341,1)="2"),$D1341=""),AND($D1341&lt;&gt;"",NOT(OR(LEFT($C1341,1)="1",LEFT($C1341,1)="2"))),AND($D1341&lt;&gt;"",COUNTIF(' PROJETO'!$B$14:$B$16,$D1341)=0),IF($D1341="",FALSE(),IF(COUNTIF(' PROJETO'!$B$14:$B$16,$D1341)=0,FALSE(),IFERROR(INDEX(' PROJETO'!$C$14:$C$16,MATCH($D1341,' PROJETO'!$B$14:$B$16,0))&lt;&gt;"Sim",FALSE()))))</f>
        <v>0</v>
      </c>
      <c r="AG1341" s="21" t="b">
        <f>AND($AC1341,$Y1341&gt;'CONFG.  LISTAS'!$F$4,$Z1341="",$AA1341="")</f>
        <v>0</v>
      </c>
      <c r="AH1341" s="21" t="str">
        <f t="shared" si="272"/>
        <v/>
      </c>
      <c r="AI1341" s="43" t="str">
        <f ca="1">IF(NOT($AC1341),"",IF(OR($B1341="",$C1341="",$E1341="",$F1341=""),"Preencha descrição, categoria, tipo e unidade.",IF(AND($B1341&lt;&gt;"",OR(LEFT($C1341,1)="1",LEFT($C1341,1)="2"),$D1341=""),"Informe a prática de restauração para itens diretos.",IF(AND($D1341&lt;&gt;"",NOT(OR(LEFT($C1341,1)="1",LEFT($C1341,1)="2"))),"Custos indiretos não devem pertencer a uma prática específica.",IF(AND($D1341&lt;&gt;"",COUNTIF(' PROJETO'!$B$14:$B$16,$D1341)=0),"Prática de restauração inválida ou não cadastrada.",IF(IF($D1341="",FALSE(),IF(COUNTIF(' PROJETO'!$B$14:$B$16,$D1341)=0,FALSE(),IFERROR(INDEX(' PROJETO'!$C$14:$C$16,MATCH($D1341,' PROJETO'!$B$14:$B$16,0))&lt;&gt;"Sim",FALSE()))),"A prática informada no item não foi selecionada na aba Projeto.",IF(AND(MAX($I1341,$L1341,$O1341,$R1341,$U1341,$X1341)&gt;'CONFG.  LISTAS'!$F$4,NOT(OR($Z1341&lt;&gt;"",$AA1341&lt;&gt;""))),"Memorial de cálculo ou anexo obrigatório não informado para item acima do limite.",IF(OR(AND($G1341&lt;&gt;"",$H1341&lt;&gt;"",OR($G1341&lt;=0,$H1341&lt;=0)),AND($J1341&lt;&gt;"",$K1341&lt;&gt;"",OR($J1341&lt;=0,$K1341&lt;=0)),AND($M1341&lt;&gt;"",$N1341&lt;&gt;"",OR($M1341&lt;=0,$N1341&lt;=0)),AND($P1341&lt;&gt;"",$Q1341&lt;&gt;"",OR($P1341&lt;=0,$Q1341&lt;=0)),AND($S1341&lt;&gt;"",$T1341&lt;&gt;"",OR($S1341&lt;=0,$T1341&lt;=0)),AND($V1341&lt;&gt;"",$W1341&lt;&gt;"",OR($V1341&lt;=0,$W1341&lt;=0))),"Revise os valores informados: valor unitário e quantidade devem ser maiores que zero.",IF(OR(AND($G1341="",$H1341&lt;&gt;""),AND($G1341&lt;&gt;"",$H1341=""),AND($J1341="",$K1341&lt;&gt;""),AND($J1341&lt;&gt;"",$K1341=""),AND($M1341="",$N1341&lt;&gt;""),AND($M1341&lt;&gt;"",$N1341=""),AND($P1341="",$Q1341&lt;&gt;""),AND($P1341&lt;&gt;"",$Q1341=""),AND($S1341="",$T1341&lt;&gt;""),AND($S1341&lt;&gt;"",$T1341=""),AND($V1341="",$W1341&lt;&gt;""),AND($V1341&lt;&gt;"",$W1341="")),"Há ano preenchido parcialmente: "&amp;TRIM(IF(AND($G1341="",$H1341&lt;&gt;""),"Ano 1 (falta valor unitário); ","")&amp;IF(AND($G1341&lt;&gt;"",$H1341=""),"Ano 1 (falta quantidade); ","")&amp;IF(AND($J1341="",$K1341&lt;&gt;""),"Ano 2 (falta valor unitário); ","")&amp;IF(AND($J1341&lt;&gt;"",$K1341=""),"Ano 2 (falta quantidade); ","")&amp;IF(AND($M1341="",$N1341&lt;&gt;""),"Ano 3 (falta valor unitário); ","")&amp;IF(AND($M1341&lt;&gt;"",$N1341=""),"Ano 3 (falta quantidade); ","")&amp;IF(AND($P1341="",$Q1341&lt;&gt;""),"Ano 4 (falta valor unitário); ","")&amp;IF(AND($P1341&lt;&gt;"",$Q1341=""),"Ano 4 (falta quantidade); ","")&amp;IF(AND($S1341="",$T1341&lt;&gt;""),"Ano 5 (falta valor unitário); ","")&amp;IF(AND($S1341&lt;&gt;"",$T1341=""),"Ano 5 (falta quantidade); ","")&amp;IF(AND($V1341="",$W1341&lt;&gt;""),"Ano 6 (falta valor unitário); ","")&amp;IF(AND($V1341&lt;&gt;"",$W1341=""),"Ano 6 (falta quantidade); ","")), IF(NOT(OR(AND($G1341&lt;&gt;"",$H1341&lt;&gt;""),AND($J1341&lt;&gt;"",$K1341&lt;&gt;""),AND($M1341&lt;&gt;"",$N1341&lt;&gt;""),AND($P1341&lt;&gt;"",$Q1341&lt;&gt;""),AND($S1341&lt;&gt;"",$T1341&lt;&gt;""),AND($V1341&lt;&gt;"",$W1341&lt;&gt;""))),"Informe pelo menos um ano completo com valor unitário e quantidade.",IF(AND($C1341&lt;&gt;"",$E1341&lt;&gt;"",LEFT(TRIM($C1341),1)&lt;&gt;LEFT(TRIM($E1341),1)),"Categoria e tipo estão incompatíveis.",IF(IF(OR($E1341="",$F1341=""),FALSE(),IFERROR(COUNTIF(INDIRECT("UNITS_"&amp;SUBSTITUTE(LEFT($E1341,FIND(" ",$E1341&amp;" ")-1),".","_")),$F1341)=0,TRUE())),"Unidade incompatível com o tipo selecionado.",IF(OR(AND(ISNUMBER(SEARCH("comunic",LOWER($B1341))),LEFT($E1341,3)&lt;&gt;"4.4"),AND(ISNUMBER(SEARCH("monitor",LOWER($B1341))),NOT(OR(LEFT($E1341,3)="1.5",LEFT($E1341,3)="2.5")))),"Revise a classificação do item conforme as regras de preenchimento.",IF(AND($B1341&lt;&gt;"",OR(ISNUMBER(SEARCH("outro",LOWER($B1341))),ISNUMBER(SEARCH("divers",LOWER($B1341))),ISNUMBER(SEARCH("kit",LOWER($B1341))),ISNUMBER(SEARCH("ferrament",LOWER($B1341))),ISNUMBER(SEARCH("epi",LOWER($B1341)))),NOT(OR($Z1341&lt;&gt;"",$AA1341&lt;&gt;""))),"Descrição muito genérica: detalhe melhor o item e registre o racional no memorial ou em anexo.",IF(AND($Y1341=0,$B1341&lt;&gt;"",OR($G1341&lt;&gt;"",$H1341&lt;&gt;"",$J1341&lt;&gt;"",$K1341&lt;&gt;"",$M1341&lt;&gt;"",$N1341&lt;&gt;"",$P1341&lt;&gt;"",$Q1341&lt;&gt;"",$S1341&lt;&gt;"",$T1341&lt;&gt;"",$V1341&lt;&gt;"",$W1341&lt;&gt;"")),"O item possui dados lançados, mas o total está zerado. Revise os valores informados.","")))))))))))))))</f>
        <v/>
      </c>
    </row>
    <row r="1342" spans="1:35" ht="14.25" customHeight="1" x14ac:dyDescent="0.25">
      <c r="A1342" s="57" t="str">
        <f t="shared" si="260"/>
        <v/>
      </c>
      <c r="B1342" s="58"/>
      <c r="C1342" s="58"/>
      <c r="D1342" s="58"/>
      <c r="E1342" s="58"/>
      <c r="F1342" s="58"/>
      <c r="G1342" s="269"/>
      <c r="H1342" s="59"/>
      <c r="I1342" s="273">
        <f t="shared" si="261"/>
        <v>0</v>
      </c>
      <c r="J1342" s="269"/>
      <c r="K1342" s="59"/>
      <c r="L1342" s="270">
        <f t="shared" si="262"/>
        <v>0</v>
      </c>
      <c r="M1342" s="269"/>
      <c r="N1342" s="59"/>
      <c r="O1342" s="270">
        <f t="shared" si="263"/>
        <v>0</v>
      </c>
      <c r="P1342" s="269"/>
      <c r="Q1342" s="59"/>
      <c r="R1342" s="271">
        <f t="shared" si="264"/>
        <v>0</v>
      </c>
      <c r="S1342" s="269"/>
      <c r="T1342" s="59"/>
      <c r="U1342" s="270">
        <f t="shared" si="265"/>
        <v>0</v>
      </c>
      <c r="V1342" s="269"/>
      <c r="W1342" s="59"/>
      <c r="X1342" s="270">
        <f t="shared" si="266"/>
        <v>0</v>
      </c>
      <c r="Y1342" s="270">
        <f t="shared" si="267"/>
        <v>0</v>
      </c>
      <c r="Z1342" s="58"/>
      <c r="AA1342" s="58"/>
      <c r="AB1342" s="60" t="str">
        <f t="shared" si="268"/>
        <v/>
      </c>
      <c r="AC1342" s="21" t="b">
        <f t="shared" si="269"/>
        <v>0</v>
      </c>
      <c r="AD1342" s="21" t="b">
        <f t="shared" si="270"/>
        <v>0</v>
      </c>
      <c r="AE1342" s="21" t="b">
        <f t="shared" si="271"/>
        <v>0</v>
      </c>
      <c r="AF1342" s="21" t="b">
        <f ca="1">OR(AND($AC1342,NOT($AD1342)),AND($AC1342,OR(AND($G1342="",$H1342&lt;&gt;""),AND($G1342&lt;&gt;"",$H1342=""),AND($J1342="",$K1342&lt;&gt;""),AND($J1342&lt;&gt;"",$K1342=""),AND($M1342="",$N1342&lt;&gt;""),AND($M1342&lt;&gt;"",$N1342=""),AND($P1342="",$Q1342&lt;&gt;""),AND($P1342&lt;&gt;"",$Q1342=""),AND($S1342="",$T1342&lt;&gt;""),AND($S1342&lt;&gt;"",$T1342=""),AND($V1342="",$W1342&lt;&gt;""),AND($V1342&lt;&gt;"",$W1342=""))),AND($C1342&lt;&gt;"",$E1342&lt;&gt;"",LEFT(TRIM($C1342),1)&lt;&gt;LEFT(TRIM($E1342),1)),IF(OR($E1342="",$F1342=""),FALSE(),IFERROR(COUNTIF(INDIRECT("UNITS_"&amp;SUBSTITUTE(LEFT($E1342,FIND(" ",$E1342&amp;" ")-1),".","_")),$F1342)=0,TRUE())),AND($B1342&lt;&gt;"",OR(ISNUMBER(SEARCH("outro",LOWER($B1342))),ISNUMBER(SEARCH("divers",LOWER($B1342))),ISNUMBER(SEARCH("etc",LOWER($B1342))))),OR(AND(ISNUMBER(SEARCH("comunic",LOWER($B1342))),LEFT($E1342,3)&lt;&gt;"4.4"),AND(ISNUMBER(SEARCH("monitor",LOWER($B1342))),NOT(OR(LEFT($E1342,3)="1.5",LEFT($E1342,3)="2.5")))),AND($B1342&lt;&gt;"",OR(LEFT($C1342,1)="1",LEFT($C1342,1)="2"),$D1342=""),AND($D1342&lt;&gt;"",NOT(OR(LEFT($C1342,1)="1",LEFT($C1342,1)="2"))),AND($D1342&lt;&gt;"",COUNTIF(' PROJETO'!$B$14:$B$16,$D1342)=0),IF($D1342="",FALSE(),IF(COUNTIF(' PROJETO'!$B$14:$B$16,$D1342)=0,FALSE(),IFERROR(INDEX(' PROJETO'!$C$14:$C$16,MATCH($D1342,' PROJETO'!$B$14:$B$16,0))&lt;&gt;"Sim",FALSE()))))</f>
        <v>0</v>
      </c>
      <c r="AG1342" s="21" t="b">
        <f>AND($AC1342,$Y1342&gt;'CONFG.  LISTAS'!$F$4,$Z1342="",$AA1342="")</f>
        <v>0</v>
      </c>
      <c r="AH1342" s="21" t="str">
        <f t="shared" si="272"/>
        <v/>
      </c>
      <c r="AI1342" s="43" t="str">
        <f ca="1">IF(NOT($AC1342),"",IF(OR($B1342="",$C1342="",$E1342="",$F1342=""),"Preencha descrição, categoria, tipo e unidade.",IF(AND($B1342&lt;&gt;"",OR(LEFT($C1342,1)="1",LEFT($C1342,1)="2"),$D1342=""),"Informe a prática de restauração para itens diretos.",IF(AND($D1342&lt;&gt;"",NOT(OR(LEFT($C1342,1)="1",LEFT($C1342,1)="2"))),"Custos indiretos não devem pertencer a uma prática específica.",IF(AND($D1342&lt;&gt;"",COUNTIF(' PROJETO'!$B$14:$B$16,$D1342)=0),"Prática de restauração inválida ou não cadastrada.",IF(IF($D1342="",FALSE(),IF(COUNTIF(' PROJETO'!$B$14:$B$16,$D1342)=0,FALSE(),IFERROR(INDEX(' PROJETO'!$C$14:$C$16,MATCH($D1342,' PROJETO'!$B$14:$B$16,0))&lt;&gt;"Sim",FALSE()))),"A prática informada no item não foi selecionada na aba Projeto.",IF(AND(MAX($I1342,$L1342,$O1342,$R1342,$U1342,$X1342)&gt;'CONFG.  LISTAS'!$F$4,NOT(OR($Z1342&lt;&gt;"",$AA1342&lt;&gt;""))),"Memorial de cálculo ou anexo obrigatório não informado para item acima do limite.",IF(OR(AND($G1342&lt;&gt;"",$H1342&lt;&gt;"",OR($G1342&lt;=0,$H1342&lt;=0)),AND($J1342&lt;&gt;"",$K1342&lt;&gt;"",OR($J1342&lt;=0,$K1342&lt;=0)),AND($M1342&lt;&gt;"",$N1342&lt;&gt;"",OR($M1342&lt;=0,$N1342&lt;=0)),AND($P1342&lt;&gt;"",$Q1342&lt;&gt;"",OR($P1342&lt;=0,$Q1342&lt;=0)),AND($S1342&lt;&gt;"",$T1342&lt;&gt;"",OR($S1342&lt;=0,$T1342&lt;=0)),AND($V1342&lt;&gt;"",$W1342&lt;&gt;"",OR($V1342&lt;=0,$W1342&lt;=0))),"Revise os valores informados: valor unitário e quantidade devem ser maiores que zero.",IF(OR(AND($G1342="",$H1342&lt;&gt;""),AND($G1342&lt;&gt;"",$H1342=""),AND($J1342="",$K1342&lt;&gt;""),AND($J1342&lt;&gt;"",$K1342=""),AND($M1342="",$N1342&lt;&gt;""),AND($M1342&lt;&gt;"",$N1342=""),AND($P1342="",$Q1342&lt;&gt;""),AND($P1342&lt;&gt;"",$Q1342=""),AND($S1342="",$T1342&lt;&gt;""),AND($S1342&lt;&gt;"",$T1342=""),AND($V1342="",$W1342&lt;&gt;""),AND($V1342&lt;&gt;"",$W1342="")),"Há ano preenchido parcialmente: "&amp;TRIM(IF(AND($G1342="",$H1342&lt;&gt;""),"Ano 1 (falta valor unitário); ","")&amp;IF(AND($G1342&lt;&gt;"",$H1342=""),"Ano 1 (falta quantidade); ","")&amp;IF(AND($J1342="",$K1342&lt;&gt;""),"Ano 2 (falta valor unitário); ","")&amp;IF(AND($J1342&lt;&gt;"",$K1342=""),"Ano 2 (falta quantidade); ","")&amp;IF(AND($M1342="",$N1342&lt;&gt;""),"Ano 3 (falta valor unitário); ","")&amp;IF(AND($M1342&lt;&gt;"",$N1342=""),"Ano 3 (falta quantidade); ","")&amp;IF(AND($P1342="",$Q1342&lt;&gt;""),"Ano 4 (falta valor unitário); ","")&amp;IF(AND($P1342&lt;&gt;"",$Q1342=""),"Ano 4 (falta quantidade); ","")&amp;IF(AND($S1342="",$T1342&lt;&gt;""),"Ano 5 (falta valor unitário); ","")&amp;IF(AND($S1342&lt;&gt;"",$T1342=""),"Ano 5 (falta quantidade); ","")&amp;IF(AND($V1342="",$W1342&lt;&gt;""),"Ano 6 (falta valor unitário); ","")&amp;IF(AND($V1342&lt;&gt;"",$W1342=""),"Ano 6 (falta quantidade); ","")), IF(NOT(OR(AND($G1342&lt;&gt;"",$H1342&lt;&gt;""),AND($J1342&lt;&gt;"",$K1342&lt;&gt;""),AND($M1342&lt;&gt;"",$N1342&lt;&gt;""),AND($P1342&lt;&gt;"",$Q1342&lt;&gt;""),AND($S1342&lt;&gt;"",$T1342&lt;&gt;""),AND($V1342&lt;&gt;"",$W1342&lt;&gt;""))),"Informe pelo menos um ano completo com valor unitário e quantidade.",IF(AND($C1342&lt;&gt;"",$E1342&lt;&gt;"",LEFT(TRIM($C1342),1)&lt;&gt;LEFT(TRIM($E1342),1)),"Categoria e tipo estão incompatíveis.",IF(IF(OR($E1342="",$F1342=""),FALSE(),IFERROR(COUNTIF(INDIRECT("UNITS_"&amp;SUBSTITUTE(LEFT($E1342,FIND(" ",$E1342&amp;" ")-1),".","_")),$F1342)=0,TRUE())),"Unidade incompatível com o tipo selecionado.",IF(OR(AND(ISNUMBER(SEARCH("comunic",LOWER($B1342))),LEFT($E1342,3)&lt;&gt;"4.4"),AND(ISNUMBER(SEARCH("monitor",LOWER($B1342))),NOT(OR(LEFT($E1342,3)="1.5",LEFT($E1342,3)="2.5")))),"Revise a classificação do item conforme as regras de preenchimento.",IF(AND($B1342&lt;&gt;"",OR(ISNUMBER(SEARCH("outro",LOWER($B1342))),ISNUMBER(SEARCH("divers",LOWER($B1342))),ISNUMBER(SEARCH("kit",LOWER($B1342))),ISNUMBER(SEARCH("ferrament",LOWER($B1342))),ISNUMBER(SEARCH("epi",LOWER($B1342)))),NOT(OR($Z1342&lt;&gt;"",$AA1342&lt;&gt;""))),"Descrição muito genérica: detalhe melhor o item e registre o racional no memorial ou em anexo.",IF(AND($Y1342=0,$B1342&lt;&gt;"",OR($G1342&lt;&gt;"",$H1342&lt;&gt;"",$J1342&lt;&gt;"",$K1342&lt;&gt;"",$M1342&lt;&gt;"",$N1342&lt;&gt;"",$P1342&lt;&gt;"",$Q1342&lt;&gt;"",$S1342&lt;&gt;"",$T1342&lt;&gt;"",$V1342&lt;&gt;"",$W1342&lt;&gt;"")),"O item possui dados lançados, mas o total está zerado. Revise os valores informados.","")))))))))))))))</f>
        <v/>
      </c>
    </row>
    <row r="1343" spans="1:35" ht="14.25" customHeight="1" x14ac:dyDescent="0.25">
      <c r="A1343" s="57" t="str">
        <f t="shared" si="260"/>
        <v/>
      </c>
      <c r="B1343" s="61"/>
      <c r="C1343" s="61"/>
      <c r="D1343" s="58"/>
      <c r="E1343" s="61"/>
      <c r="F1343" s="61"/>
      <c r="G1343" s="272"/>
      <c r="H1343" s="62"/>
      <c r="I1343" s="273">
        <f t="shared" si="261"/>
        <v>0</v>
      </c>
      <c r="J1343" s="272"/>
      <c r="K1343" s="62"/>
      <c r="L1343" s="270">
        <f t="shared" si="262"/>
        <v>0</v>
      </c>
      <c r="M1343" s="272"/>
      <c r="N1343" s="62"/>
      <c r="O1343" s="270">
        <f t="shared" si="263"/>
        <v>0</v>
      </c>
      <c r="P1343" s="272"/>
      <c r="Q1343" s="62"/>
      <c r="R1343" s="271">
        <f t="shared" si="264"/>
        <v>0</v>
      </c>
      <c r="S1343" s="272"/>
      <c r="T1343" s="62"/>
      <c r="U1343" s="270">
        <f t="shared" si="265"/>
        <v>0</v>
      </c>
      <c r="V1343" s="272"/>
      <c r="W1343" s="62"/>
      <c r="X1343" s="270">
        <f t="shared" si="266"/>
        <v>0</v>
      </c>
      <c r="Y1343" s="270">
        <f t="shared" si="267"/>
        <v>0</v>
      </c>
      <c r="Z1343" s="61"/>
      <c r="AA1343" s="61"/>
      <c r="AB1343" s="60" t="str">
        <f t="shared" si="268"/>
        <v/>
      </c>
      <c r="AC1343" s="21" t="b">
        <f t="shared" si="269"/>
        <v>0</v>
      </c>
      <c r="AD1343" s="21" t="b">
        <f t="shared" si="270"/>
        <v>0</v>
      </c>
      <c r="AE1343" s="21" t="b">
        <f t="shared" si="271"/>
        <v>0</v>
      </c>
      <c r="AF1343" s="21" t="b">
        <f ca="1">OR(AND($AC1343,NOT($AD1343)),AND($AC1343,OR(AND($G1343="",$H1343&lt;&gt;""),AND($G1343&lt;&gt;"",$H1343=""),AND($J1343="",$K1343&lt;&gt;""),AND($J1343&lt;&gt;"",$K1343=""),AND($M1343="",$N1343&lt;&gt;""),AND($M1343&lt;&gt;"",$N1343=""),AND($P1343="",$Q1343&lt;&gt;""),AND($P1343&lt;&gt;"",$Q1343=""),AND($S1343="",$T1343&lt;&gt;""),AND($S1343&lt;&gt;"",$T1343=""),AND($V1343="",$W1343&lt;&gt;""),AND($V1343&lt;&gt;"",$W1343=""))),AND($C1343&lt;&gt;"",$E1343&lt;&gt;"",LEFT(TRIM($C1343),1)&lt;&gt;LEFT(TRIM($E1343),1)),IF(OR($E1343="",$F1343=""),FALSE(),IFERROR(COUNTIF(INDIRECT("UNITS_"&amp;SUBSTITUTE(LEFT($E1343,FIND(" ",$E1343&amp;" ")-1),".","_")),$F1343)=0,TRUE())),AND($B1343&lt;&gt;"",OR(ISNUMBER(SEARCH("outro",LOWER($B1343))),ISNUMBER(SEARCH("divers",LOWER($B1343))),ISNUMBER(SEARCH("etc",LOWER($B1343))))),OR(AND(ISNUMBER(SEARCH("comunic",LOWER($B1343))),LEFT($E1343,3)&lt;&gt;"4.4"),AND(ISNUMBER(SEARCH("monitor",LOWER($B1343))),NOT(OR(LEFT($E1343,3)="1.5",LEFT($E1343,3)="2.5")))),AND($B1343&lt;&gt;"",OR(LEFT($C1343,1)="1",LEFT($C1343,1)="2"),$D1343=""),AND($D1343&lt;&gt;"",NOT(OR(LEFT($C1343,1)="1",LEFT($C1343,1)="2"))),AND($D1343&lt;&gt;"",COUNTIF(' PROJETO'!$B$14:$B$16,$D1343)=0),IF($D1343="",FALSE(),IF(COUNTIF(' PROJETO'!$B$14:$B$16,$D1343)=0,FALSE(),IFERROR(INDEX(' PROJETO'!$C$14:$C$16,MATCH($D1343,' PROJETO'!$B$14:$B$16,0))&lt;&gt;"Sim",FALSE()))))</f>
        <v>0</v>
      </c>
      <c r="AG1343" s="21" t="b">
        <f>AND($AC1343,$Y1343&gt;'CONFG.  LISTAS'!$F$4,$Z1343="",$AA1343="")</f>
        <v>0</v>
      </c>
      <c r="AH1343" s="21" t="str">
        <f t="shared" si="272"/>
        <v/>
      </c>
      <c r="AI1343" s="43" t="str">
        <f ca="1">IF(NOT($AC1343),"",IF(OR($B1343="",$C1343="",$E1343="",$F1343=""),"Preencha descrição, categoria, tipo e unidade.",IF(AND($B1343&lt;&gt;"",OR(LEFT($C1343,1)="1",LEFT($C1343,1)="2"),$D1343=""),"Informe a prática de restauração para itens diretos.",IF(AND($D1343&lt;&gt;"",NOT(OR(LEFT($C1343,1)="1",LEFT($C1343,1)="2"))),"Custos indiretos não devem pertencer a uma prática específica.",IF(AND($D1343&lt;&gt;"",COUNTIF(' PROJETO'!$B$14:$B$16,$D1343)=0),"Prática de restauração inválida ou não cadastrada.",IF(IF($D1343="",FALSE(),IF(COUNTIF(' PROJETO'!$B$14:$B$16,$D1343)=0,FALSE(),IFERROR(INDEX(' PROJETO'!$C$14:$C$16,MATCH($D1343,' PROJETO'!$B$14:$B$16,0))&lt;&gt;"Sim",FALSE()))),"A prática informada no item não foi selecionada na aba Projeto.",IF(AND(MAX($I1343,$L1343,$O1343,$R1343,$U1343,$X1343)&gt;'CONFG.  LISTAS'!$F$4,NOT(OR($Z1343&lt;&gt;"",$AA1343&lt;&gt;""))),"Memorial de cálculo ou anexo obrigatório não informado para item acima do limite.",IF(OR(AND($G1343&lt;&gt;"",$H1343&lt;&gt;"",OR($G1343&lt;=0,$H1343&lt;=0)),AND($J1343&lt;&gt;"",$K1343&lt;&gt;"",OR($J1343&lt;=0,$K1343&lt;=0)),AND($M1343&lt;&gt;"",$N1343&lt;&gt;"",OR($M1343&lt;=0,$N1343&lt;=0)),AND($P1343&lt;&gt;"",$Q1343&lt;&gt;"",OR($P1343&lt;=0,$Q1343&lt;=0)),AND($S1343&lt;&gt;"",$T1343&lt;&gt;"",OR($S1343&lt;=0,$T1343&lt;=0)),AND($V1343&lt;&gt;"",$W1343&lt;&gt;"",OR($V1343&lt;=0,$W1343&lt;=0))),"Revise os valores informados: valor unitário e quantidade devem ser maiores que zero.",IF(OR(AND($G1343="",$H1343&lt;&gt;""),AND($G1343&lt;&gt;"",$H1343=""),AND($J1343="",$K1343&lt;&gt;""),AND($J1343&lt;&gt;"",$K1343=""),AND($M1343="",$N1343&lt;&gt;""),AND($M1343&lt;&gt;"",$N1343=""),AND($P1343="",$Q1343&lt;&gt;""),AND($P1343&lt;&gt;"",$Q1343=""),AND($S1343="",$T1343&lt;&gt;""),AND($S1343&lt;&gt;"",$T1343=""),AND($V1343="",$W1343&lt;&gt;""),AND($V1343&lt;&gt;"",$W1343="")),"Há ano preenchido parcialmente: "&amp;TRIM(IF(AND($G1343="",$H1343&lt;&gt;""),"Ano 1 (falta valor unitário); ","")&amp;IF(AND($G1343&lt;&gt;"",$H1343=""),"Ano 1 (falta quantidade); ","")&amp;IF(AND($J1343="",$K1343&lt;&gt;""),"Ano 2 (falta valor unitário); ","")&amp;IF(AND($J1343&lt;&gt;"",$K1343=""),"Ano 2 (falta quantidade); ","")&amp;IF(AND($M1343="",$N1343&lt;&gt;""),"Ano 3 (falta valor unitário); ","")&amp;IF(AND($M1343&lt;&gt;"",$N1343=""),"Ano 3 (falta quantidade); ","")&amp;IF(AND($P1343="",$Q1343&lt;&gt;""),"Ano 4 (falta valor unitário); ","")&amp;IF(AND($P1343&lt;&gt;"",$Q1343=""),"Ano 4 (falta quantidade); ","")&amp;IF(AND($S1343="",$T1343&lt;&gt;""),"Ano 5 (falta valor unitário); ","")&amp;IF(AND($S1343&lt;&gt;"",$T1343=""),"Ano 5 (falta quantidade); ","")&amp;IF(AND($V1343="",$W1343&lt;&gt;""),"Ano 6 (falta valor unitário); ","")&amp;IF(AND($V1343&lt;&gt;"",$W1343=""),"Ano 6 (falta quantidade); ","")), IF(NOT(OR(AND($G1343&lt;&gt;"",$H1343&lt;&gt;""),AND($J1343&lt;&gt;"",$K1343&lt;&gt;""),AND($M1343&lt;&gt;"",$N1343&lt;&gt;""),AND($P1343&lt;&gt;"",$Q1343&lt;&gt;""),AND($S1343&lt;&gt;"",$T1343&lt;&gt;""),AND($V1343&lt;&gt;"",$W1343&lt;&gt;""))),"Informe pelo menos um ano completo com valor unitário e quantidade.",IF(AND($C1343&lt;&gt;"",$E1343&lt;&gt;"",LEFT(TRIM($C1343),1)&lt;&gt;LEFT(TRIM($E1343),1)),"Categoria e tipo estão incompatíveis.",IF(IF(OR($E1343="",$F1343=""),FALSE(),IFERROR(COUNTIF(INDIRECT("UNITS_"&amp;SUBSTITUTE(LEFT($E1343,FIND(" ",$E1343&amp;" ")-1),".","_")),$F1343)=0,TRUE())),"Unidade incompatível com o tipo selecionado.",IF(OR(AND(ISNUMBER(SEARCH("comunic",LOWER($B1343))),LEFT($E1343,3)&lt;&gt;"4.4"),AND(ISNUMBER(SEARCH("monitor",LOWER($B1343))),NOT(OR(LEFT($E1343,3)="1.5",LEFT($E1343,3)="2.5")))),"Revise a classificação do item conforme as regras de preenchimento.",IF(AND($B1343&lt;&gt;"",OR(ISNUMBER(SEARCH("outro",LOWER($B1343))),ISNUMBER(SEARCH("divers",LOWER($B1343))),ISNUMBER(SEARCH("kit",LOWER($B1343))),ISNUMBER(SEARCH("ferrament",LOWER($B1343))),ISNUMBER(SEARCH("epi",LOWER($B1343)))),NOT(OR($Z1343&lt;&gt;"",$AA1343&lt;&gt;""))),"Descrição muito genérica: detalhe melhor o item e registre o racional no memorial ou em anexo.",IF(AND($Y1343=0,$B1343&lt;&gt;"",OR($G1343&lt;&gt;"",$H1343&lt;&gt;"",$J1343&lt;&gt;"",$K1343&lt;&gt;"",$M1343&lt;&gt;"",$N1343&lt;&gt;"",$P1343&lt;&gt;"",$Q1343&lt;&gt;"",$S1343&lt;&gt;"",$T1343&lt;&gt;"",$V1343&lt;&gt;"",$W1343&lt;&gt;"")),"O item possui dados lançados, mas o total está zerado. Revise os valores informados.","")))))))))))))))</f>
        <v/>
      </c>
    </row>
    <row r="1344" spans="1:35" ht="14.25" customHeight="1" x14ac:dyDescent="0.25">
      <c r="A1344" s="57" t="str">
        <f t="shared" si="260"/>
        <v/>
      </c>
      <c r="B1344" s="58"/>
      <c r="C1344" s="58"/>
      <c r="D1344" s="58"/>
      <c r="E1344" s="58"/>
      <c r="F1344" s="58"/>
      <c r="G1344" s="269"/>
      <c r="H1344" s="59"/>
      <c r="I1344" s="273">
        <f t="shared" si="261"/>
        <v>0</v>
      </c>
      <c r="J1344" s="269"/>
      <c r="K1344" s="59"/>
      <c r="L1344" s="270">
        <f t="shared" si="262"/>
        <v>0</v>
      </c>
      <c r="M1344" s="269"/>
      <c r="N1344" s="59"/>
      <c r="O1344" s="270">
        <f t="shared" si="263"/>
        <v>0</v>
      </c>
      <c r="P1344" s="269"/>
      <c r="Q1344" s="59"/>
      <c r="R1344" s="271">
        <f t="shared" si="264"/>
        <v>0</v>
      </c>
      <c r="S1344" s="269"/>
      <c r="T1344" s="59"/>
      <c r="U1344" s="270">
        <f t="shared" si="265"/>
        <v>0</v>
      </c>
      <c r="V1344" s="269"/>
      <c r="W1344" s="59"/>
      <c r="X1344" s="270">
        <f t="shared" si="266"/>
        <v>0</v>
      </c>
      <c r="Y1344" s="270">
        <f t="shared" si="267"/>
        <v>0</v>
      </c>
      <c r="Z1344" s="58"/>
      <c r="AA1344" s="58"/>
      <c r="AB1344" s="60" t="str">
        <f t="shared" si="268"/>
        <v/>
      </c>
      <c r="AC1344" s="21" t="b">
        <f t="shared" si="269"/>
        <v>0</v>
      </c>
      <c r="AD1344" s="21" t="b">
        <f t="shared" si="270"/>
        <v>0</v>
      </c>
      <c r="AE1344" s="21" t="b">
        <f t="shared" si="271"/>
        <v>0</v>
      </c>
      <c r="AF1344" s="21" t="b">
        <f ca="1">OR(AND($AC1344,NOT($AD1344)),AND($AC1344,OR(AND($G1344="",$H1344&lt;&gt;""),AND($G1344&lt;&gt;"",$H1344=""),AND($J1344="",$K1344&lt;&gt;""),AND($J1344&lt;&gt;"",$K1344=""),AND($M1344="",$N1344&lt;&gt;""),AND($M1344&lt;&gt;"",$N1344=""),AND($P1344="",$Q1344&lt;&gt;""),AND($P1344&lt;&gt;"",$Q1344=""),AND($S1344="",$T1344&lt;&gt;""),AND($S1344&lt;&gt;"",$T1344=""),AND($V1344="",$W1344&lt;&gt;""),AND($V1344&lt;&gt;"",$W1344=""))),AND($C1344&lt;&gt;"",$E1344&lt;&gt;"",LEFT(TRIM($C1344),1)&lt;&gt;LEFT(TRIM($E1344),1)),IF(OR($E1344="",$F1344=""),FALSE(),IFERROR(COUNTIF(INDIRECT("UNITS_"&amp;SUBSTITUTE(LEFT($E1344,FIND(" ",$E1344&amp;" ")-1),".","_")),$F1344)=0,TRUE())),AND($B1344&lt;&gt;"",OR(ISNUMBER(SEARCH("outro",LOWER($B1344))),ISNUMBER(SEARCH("divers",LOWER($B1344))),ISNUMBER(SEARCH("etc",LOWER($B1344))))),OR(AND(ISNUMBER(SEARCH("comunic",LOWER($B1344))),LEFT($E1344,3)&lt;&gt;"4.4"),AND(ISNUMBER(SEARCH("monitor",LOWER($B1344))),NOT(OR(LEFT($E1344,3)="1.5",LEFT($E1344,3)="2.5")))),AND($B1344&lt;&gt;"",OR(LEFT($C1344,1)="1",LEFT($C1344,1)="2"),$D1344=""),AND($D1344&lt;&gt;"",NOT(OR(LEFT($C1344,1)="1",LEFT($C1344,1)="2"))),AND($D1344&lt;&gt;"",COUNTIF(' PROJETO'!$B$14:$B$16,$D1344)=0),IF($D1344="",FALSE(),IF(COUNTIF(' PROJETO'!$B$14:$B$16,$D1344)=0,FALSE(),IFERROR(INDEX(' PROJETO'!$C$14:$C$16,MATCH($D1344,' PROJETO'!$B$14:$B$16,0))&lt;&gt;"Sim",FALSE()))))</f>
        <v>0</v>
      </c>
      <c r="AG1344" s="21" t="b">
        <f>AND($AC1344,$Y1344&gt;'CONFG.  LISTAS'!$F$4,$Z1344="",$AA1344="")</f>
        <v>0</v>
      </c>
      <c r="AH1344" s="21" t="str">
        <f t="shared" si="272"/>
        <v/>
      </c>
      <c r="AI1344" s="43" t="str">
        <f ca="1">IF(NOT($AC1344),"",IF(OR($B1344="",$C1344="",$E1344="",$F1344=""),"Preencha descrição, categoria, tipo e unidade.",IF(AND($B1344&lt;&gt;"",OR(LEFT($C1344,1)="1",LEFT($C1344,1)="2"),$D1344=""),"Informe a prática de restauração para itens diretos.",IF(AND($D1344&lt;&gt;"",NOT(OR(LEFT($C1344,1)="1",LEFT($C1344,1)="2"))),"Custos indiretos não devem pertencer a uma prática específica.",IF(AND($D1344&lt;&gt;"",COUNTIF(' PROJETO'!$B$14:$B$16,$D1344)=0),"Prática de restauração inválida ou não cadastrada.",IF(IF($D1344="",FALSE(),IF(COUNTIF(' PROJETO'!$B$14:$B$16,$D1344)=0,FALSE(),IFERROR(INDEX(' PROJETO'!$C$14:$C$16,MATCH($D1344,' PROJETO'!$B$14:$B$16,0))&lt;&gt;"Sim",FALSE()))),"A prática informada no item não foi selecionada na aba Projeto.",IF(AND(MAX($I1344,$L1344,$O1344,$R1344,$U1344,$X1344)&gt;'CONFG.  LISTAS'!$F$4,NOT(OR($Z1344&lt;&gt;"",$AA1344&lt;&gt;""))),"Memorial de cálculo ou anexo obrigatório não informado para item acima do limite.",IF(OR(AND($G1344&lt;&gt;"",$H1344&lt;&gt;"",OR($G1344&lt;=0,$H1344&lt;=0)),AND($J1344&lt;&gt;"",$K1344&lt;&gt;"",OR($J1344&lt;=0,$K1344&lt;=0)),AND($M1344&lt;&gt;"",$N1344&lt;&gt;"",OR($M1344&lt;=0,$N1344&lt;=0)),AND($P1344&lt;&gt;"",$Q1344&lt;&gt;"",OR($P1344&lt;=0,$Q1344&lt;=0)),AND($S1344&lt;&gt;"",$T1344&lt;&gt;"",OR($S1344&lt;=0,$T1344&lt;=0)),AND($V1344&lt;&gt;"",$W1344&lt;&gt;"",OR($V1344&lt;=0,$W1344&lt;=0))),"Revise os valores informados: valor unitário e quantidade devem ser maiores que zero.",IF(OR(AND($G1344="",$H1344&lt;&gt;""),AND($G1344&lt;&gt;"",$H1344=""),AND($J1344="",$K1344&lt;&gt;""),AND($J1344&lt;&gt;"",$K1344=""),AND($M1344="",$N1344&lt;&gt;""),AND($M1344&lt;&gt;"",$N1344=""),AND($P1344="",$Q1344&lt;&gt;""),AND($P1344&lt;&gt;"",$Q1344=""),AND($S1344="",$T1344&lt;&gt;""),AND($S1344&lt;&gt;"",$T1344=""),AND($V1344="",$W1344&lt;&gt;""),AND($V1344&lt;&gt;"",$W1344="")),"Há ano preenchido parcialmente: "&amp;TRIM(IF(AND($G1344="",$H1344&lt;&gt;""),"Ano 1 (falta valor unitário); ","")&amp;IF(AND($G1344&lt;&gt;"",$H1344=""),"Ano 1 (falta quantidade); ","")&amp;IF(AND($J1344="",$K1344&lt;&gt;""),"Ano 2 (falta valor unitário); ","")&amp;IF(AND($J1344&lt;&gt;"",$K1344=""),"Ano 2 (falta quantidade); ","")&amp;IF(AND($M1344="",$N1344&lt;&gt;""),"Ano 3 (falta valor unitário); ","")&amp;IF(AND($M1344&lt;&gt;"",$N1344=""),"Ano 3 (falta quantidade); ","")&amp;IF(AND($P1344="",$Q1344&lt;&gt;""),"Ano 4 (falta valor unitário); ","")&amp;IF(AND($P1344&lt;&gt;"",$Q1344=""),"Ano 4 (falta quantidade); ","")&amp;IF(AND($S1344="",$T1344&lt;&gt;""),"Ano 5 (falta valor unitário); ","")&amp;IF(AND($S1344&lt;&gt;"",$T1344=""),"Ano 5 (falta quantidade); ","")&amp;IF(AND($V1344="",$W1344&lt;&gt;""),"Ano 6 (falta valor unitário); ","")&amp;IF(AND($V1344&lt;&gt;"",$W1344=""),"Ano 6 (falta quantidade); ","")), IF(NOT(OR(AND($G1344&lt;&gt;"",$H1344&lt;&gt;""),AND($J1344&lt;&gt;"",$K1344&lt;&gt;""),AND($M1344&lt;&gt;"",$N1344&lt;&gt;""),AND($P1344&lt;&gt;"",$Q1344&lt;&gt;""),AND($S1344&lt;&gt;"",$T1344&lt;&gt;""),AND($V1344&lt;&gt;"",$W1344&lt;&gt;""))),"Informe pelo menos um ano completo com valor unitário e quantidade.",IF(AND($C1344&lt;&gt;"",$E1344&lt;&gt;"",LEFT(TRIM($C1344),1)&lt;&gt;LEFT(TRIM($E1344),1)),"Categoria e tipo estão incompatíveis.",IF(IF(OR($E1344="",$F1344=""),FALSE(),IFERROR(COUNTIF(INDIRECT("UNITS_"&amp;SUBSTITUTE(LEFT($E1344,FIND(" ",$E1344&amp;" ")-1),".","_")),$F1344)=0,TRUE())),"Unidade incompatível com o tipo selecionado.",IF(OR(AND(ISNUMBER(SEARCH("comunic",LOWER($B1344))),LEFT($E1344,3)&lt;&gt;"4.4"),AND(ISNUMBER(SEARCH("monitor",LOWER($B1344))),NOT(OR(LEFT($E1344,3)="1.5",LEFT($E1344,3)="2.5")))),"Revise a classificação do item conforme as regras de preenchimento.",IF(AND($B1344&lt;&gt;"",OR(ISNUMBER(SEARCH("outro",LOWER($B1344))),ISNUMBER(SEARCH("divers",LOWER($B1344))),ISNUMBER(SEARCH("kit",LOWER($B1344))),ISNUMBER(SEARCH("ferrament",LOWER($B1344))),ISNUMBER(SEARCH("epi",LOWER($B1344)))),NOT(OR($Z1344&lt;&gt;"",$AA1344&lt;&gt;""))),"Descrição muito genérica: detalhe melhor o item e registre o racional no memorial ou em anexo.",IF(AND($Y1344=0,$B1344&lt;&gt;"",OR($G1344&lt;&gt;"",$H1344&lt;&gt;"",$J1344&lt;&gt;"",$K1344&lt;&gt;"",$M1344&lt;&gt;"",$N1344&lt;&gt;"",$P1344&lt;&gt;"",$Q1344&lt;&gt;"",$S1344&lt;&gt;"",$T1344&lt;&gt;"",$V1344&lt;&gt;"",$W1344&lt;&gt;"")),"O item possui dados lançados, mas o total está zerado. Revise os valores informados.","")))))))))))))))</f>
        <v/>
      </c>
    </row>
    <row r="1345" spans="1:35" ht="14.25" customHeight="1" x14ac:dyDescent="0.25">
      <c r="A1345" s="57" t="str">
        <f t="shared" si="260"/>
        <v/>
      </c>
      <c r="B1345" s="61"/>
      <c r="C1345" s="61"/>
      <c r="D1345" s="58"/>
      <c r="E1345" s="61"/>
      <c r="F1345" s="61"/>
      <c r="G1345" s="272"/>
      <c r="H1345" s="62"/>
      <c r="I1345" s="273">
        <f t="shared" si="261"/>
        <v>0</v>
      </c>
      <c r="J1345" s="272"/>
      <c r="K1345" s="62"/>
      <c r="L1345" s="270">
        <f t="shared" si="262"/>
        <v>0</v>
      </c>
      <c r="M1345" s="272"/>
      <c r="N1345" s="62"/>
      <c r="O1345" s="270">
        <f t="shared" si="263"/>
        <v>0</v>
      </c>
      <c r="P1345" s="272"/>
      <c r="Q1345" s="62"/>
      <c r="R1345" s="271">
        <f t="shared" si="264"/>
        <v>0</v>
      </c>
      <c r="S1345" s="272"/>
      <c r="T1345" s="62"/>
      <c r="U1345" s="270">
        <f t="shared" si="265"/>
        <v>0</v>
      </c>
      <c r="V1345" s="272"/>
      <c r="W1345" s="62"/>
      <c r="X1345" s="270">
        <f t="shared" si="266"/>
        <v>0</v>
      </c>
      <c r="Y1345" s="270">
        <f t="shared" si="267"/>
        <v>0</v>
      </c>
      <c r="Z1345" s="61"/>
      <c r="AA1345" s="61"/>
      <c r="AB1345" s="60" t="str">
        <f t="shared" si="268"/>
        <v/>
      </c>
      <c r="AC1345" s="21" t="b">
        <f t="shared" si="269"/>
        <v>0</v>
      </c>
      <c r="AD1345" s="21" t="b">
        <f t="shared" si="270"/>
        <v>0</v>
      </c>
      <c r="AE1345" s="21" t="b">
        <f t="shared" si="271"/>
        <v>0</v>
      </c>
      <c r="AF1345" s="21" t="b">
        <f ca="1">OR(AND($AC1345,NOT($AD1345)),AND($AC1345,OR(AND($G1345="",$H1345&lt;&gt;""),AND($G1345&lt;&gt;"",$H1345=""),AND($J1345="",$K1345&lt;&gt;""),AND($J1345&lt;&gt;"",$K1345=""),AND($M1345="",$N1345&lt;&gt;""),AND($M1345&lt;&gt;"",$N1345=""),AND($P1345="",$Q1345&lt;&gt;""),AND($P1345&lt;&gt;"",$Q1345=""),AND($S1345="",$T1345&lt;&gt;""),AND($S1345&lt;&gt;"",$T1345=""),AND($V1345="",$W1345&lt;&gt;""),AND($V1345&lt;&gt;"",$W1345=""))),AND($C1345&lt;&gt;"",$E1345&lt;&gt;"",LEFT(TRIM($C1345),1)&lt;&gt;LEFT(TRIM($E1345),1)),IF(OR($E1345="",$F1345=""),FALSE(),IFERROR(COUNTIF(INDIRECT("UNITS_"&amp;SUBSTITUTE(LEFT($E1345,FIND(" ",$E1345&amp;" ")-1),".","_")),$F1345)=0,TRUE())),AND($B1345&lt;&gt;"",OR(ISNUMBER(SEARCH("outro",LOWER($B1345))),ISNUMBER(SEARCH("divers",LOWER($B1345))),ISNUMBER(SEARCH("etc",LOWER($B1345))))),OR(AND(ISNUMBER(SEARCH("comunic",LOWER($B1345))),LEFT($E1345,3)&lt;&gt;"4.4"),AND(ISNUMBER(SEARCH("monitor",LOWER($B1345))),NOT(OR(LEFT($E1345,3)="1.5",LEFT($E1345,3)="2.5")))),AND($B1345&lt;&gt;"",OR(LEFT($C1345,1)="1",LEFT($C1345,1)="2"),$D1345=""),AND($D1345&lt;&gt;"",NOT(OR(LEFT($C1345,1)="1",LEFT($C1345,1)="2"))),AND($D1345&lt;&gt;"",COUNTIF(' PROJETO'!$B$14:$B$16,$D1345)=0),IF($D1345="",FALSE(),IF(COUNTIF(' PROJETO'!$B$14:$B$16,$D1345)=0,FALSE(),IFERROR(INDEX(' PROJETO'!$C$14:$C$16,MATCH($D1345,' PROJETO'!$B$14:$B$16,0))&lt;&gt;"Sim",FALSE()))))</f>
        <v>0</v>
      </c>
      <c r="AG1345" s="21" t="b">
        <f>AND($AC1345,$Y1345&gt;'CONFG.  LISTAS'!$F$4,$Z1345="",$AA1345="")</f>
        <v>0</v>
      </c>
      <c r="AH1345" s="21" t="str">
        <f t="shared" si="272"/>
        <v/>
      </c>
      <c r="AI1345" s="43" t="str">
        <f ca="1">IF(NOT($AC1345),"",IF(OR($B1345="",$C1345="",$E1345="",$F1345=""),"Preencha descrição, categoria, tipo e unidade.",IF(AND($B1345&lt;&gt;"",OR(LEFT($C1345,1)="1",LEFT($C1345,1)="2"),$D1345=""),"Informe a prática de restauração para itens diretos.",IF(AND($D1345&lt;&gt;"",NOT(OR(LEFT($C1345,1)="1",LEFT($C1345,1)="2"))),"Custos indiretos não devem pertencer a uma prática específica.",IF(AND($D1345&lt;&gt;"",COUNTIF(' PROJETO'!$B$14:$B$16,$D1345)=0),"Prática de restauração inválida ou não cadastrada.",IF(IF($D1345="",FALSE(),IF(COUNTIF(' PROJETO'!$B$14:$B$16,$D1345)=0,FALSE(),IFERROR(INDEX(' PROJETO'!$C$14:$C$16,MATCH($D1345,' PROJETO'!$B$14:$B$16,0))&lt;&gt;"Sim",FALSE()))),"A prática informada no item não foi selecionada na aba Projeto.",IF(AND(MAX($I1345,$L1345,$O1345,$R1345,$U1345,$X1345)&gt;'CONFG.  LISTAS'!$F$4,NOT(OR($Z1345&lt;&gt;"",$AA1345&lt;&gt;""))),"Memorial de cálculo ou anexo obrigatório não informado para item acima do limite.",IF(OR(AND($G1345&lt;&gt;"",$H1345&lt;&gt;"",OR($G1345&lt;=0,$H1345&lt;=0)),AND($J1345&lt;&gt;"",$K1345&lt;&gt;"",OR($J1345&lt;=0,$K1345&lt;=0)),AND($M1345&lt;&gt;"",$N1345&lt;&gt;"",OR($M1345&lt;=0,$N1345&lt;=0)),AND($P1345&lt;&gt;"",$Q1345&lt;&gt;"",OR($P1345&lt;=0,$Q1345&lt;=0)),AND($S1345&lt;&gt;"",$T1345&lt;&gt;"",OR($S1345&lt;=0,$T1345&lt;=0)),AND($V1345&lt;&gt;"",$W1345&lt;&gt;"",OR($V1345&lt;=0,$W1345&lt;=0))),"Revise os valores informados: valor unitário e quantidade devem ser maiores que zero.",IF(OR(AND($G1345="",$H1345&lt;&gt;""),AND($G1345&lt;&gt;"",$H1345=""),AND($J1345="",$K1345&lt;&gt;""),AND($J1345&lt;&gt;"",$K1345=""),AND($M1345="",$N1345&lt;&gt;""),AND($M1345&lt;&gt;"",$N1345=""),AND($P1345="",$Q1345&lt;&gt;""),AND($P1345&lt;&gt;"",$Q1345=""),AND($S1345="",$T1345&lt;&gt;""),AND($S1345&lt;&gt;"",$T1345=""),AND($V1345="",$W1345&lt;&gt;""),AND($V1345&lt;&gt;"",$W1345="")),"Há ano preenchido parcialmente: "&amp;TRIM(IF(AND($G1345="",$H1345&lt;&gt;""),"Ano 1 (falta valor unitário); ","")&amp;IF(AND($G1345&lt;&gt;"",$H1345=""),"Ano 1 (falta quantidade); ","")&amp;IF(AND($J1345="",$K1345&lt;&gt;""),"Ano 2 (falta valor unitário); ","")&amp;IF(AND($J1345&lt;&gt;"",$K1345=""),"Ano 2 (falta quantidade); ","")&amp;IF(AND($M1345="",$N1345&lt;&gt;""),"Ano 3 (falta valor unitário); ","")&amp;IF(AND($M1345&lt;&gt;"",$N1345=""),"Ano 3 (falta quantidade); ","")&amp;IF(AND($P1345="",$Q1345&lt;&gt;""),"Ano 4 (falta valor unitário); ","")&amp;IF(AND($P1345&lt;&gt;"",$Q1345=""),"Ano 4 (falta quantidade); ","")&amp;IF(AND($S1345="",$T1345&lt;&gt;""),"Ano 5 (falta valor unitário); ","")&amp;IF(AND($S1345&lt;&gt;"",$T1345=""),"Ano 5 (falta quantidade); ","")&amp;IF(AND($V1345="",$W1345&lt;&gt;""),"Ano 6 (falta valor unitário); ","")&amp;IF(AND($V1345&lt;&gt;"",$W1345=""),"Ano 6 (falta quantidade); ","")), IF(NOT(OR(AND($G1345&lt;&gt;"",$H1345&lt;&gt;""),AND($J1345&lt;&gt;"",$K1345&lt;&gt;""),AND($M1345&lt;&gt;"",$N1345&lt;&gt;""),AND($P1345&lt;&gt;"",$Q1345&lt;&gt;""),AND($S1345&lt;&gt;"",$T1345&lt;&gt;""),AND($V1345&lt;&gt;"",$W1345&lt;&gt;""))),"Informe pelo menos um ano completo com valor unitário e quantidade.",IF(AND($C1345&lt;&gt;"",$E1345&lt;&gt;"",LEFT(TRIM($C1345),1)&lt;&gt;LEFT(TRIM($E1345),1)),"Categoria e tipo estão incompatíveis.",IF(IF(OR($E1345="",$F1345=""),FALSE(),IFERROR(COUNTIF(INDIRECT("UNITS_"&amp;SUBSTITUTE(LEFT($E1345,FIND(" ",$E1345&amp;" ")-1),".","_")),$F1345)=0,TRUE())),"Unidade incompatível com o tipo selecionado.",IF(OR(AND(ISNUMBER(SEARCH("comunic",LOWER($B1345))),LEFT($E1345,3)&lt;&gt;"4.4"),AND(ISNUMBER(SEARCH("monitor",LOWER($B1345))),NOT(OR(LEFT($E1345,3)="1.5",LEFT($E1345,3)="2.5")))),"Revise a classificação do item conforme as regras de preenchimento.",IF(AND($B1345&lt;&gt;"",OR(ISNUMBER(SEARCH("outro",LOWER($B1345))),ISNUMBER(SEARCH("divers",LOWER($B1345))),ISNUMBER(SEARCH("kit",LOWER($B1345))),ISNUMBER(SEARCH("ferrament",LOWER($B1345))),ISNUMBER(SEARCH("epi",LOWER($B1345)))),NOT(OR($Z1345&lt;&gt;"",$AA1345&lt;&gt;""))),"Descrição muito genérica: detalhe melhor o item e registre o racional no memorial ou em anexo.",IF(AND($Y1345=0,$B1345&lt;&gt;"",OR($G1345&lt;&gt;"",$H1345&lt;&gt;"",$J1345&lt;&gt;"",$K1345&lt;&gt;"",$M1345&lt;&gt;"",$N1345&lt;&gt;"",$P1345&lt;&gt;"",$Q1345&lt;&gt;"",$S1345&lt;&gt;"",$T1345&lt;&gt;"",$V1345&lt;&gt;"",$W1345&lt;&gt;"")),"O item possui dados lançados, mas o total está zerado. Revise os valores informados.","")))))))))))))))</f>
        <v/>
      </c>
    </row>
    <row r="1346" spans="1:35" ht="14.25" customHeight="1" x14ac:dyDescent="0.25">
      <c r="A1346" s="57" t="str">
        <f t="shared" si="260"/>
        <v/>
      </c>
      <c r="B1346" s="58"/>
      <c r="C1346" s="58"/>
      <c r="D1346" s="58"/>
      <c r="E1346" s="58"/>
      <c r="F1346" s="58"/>
      <c r="G1346" s="269"/>
      <c r="H1346" s="59"/>
      <c r="I1346" s="273">
        <f t="shared" si="261"/>
        <v>0</v>
      </c>
      <c r="J1346" s="269"/>
      <c r="K1346" s="59"/>
      <c r="L1346" s="270">
        <f t="shared" si="262"/>
        <v>0</v>
      </c>
      <c r="M1346" s="269"/>
      <c r="N1346" s="59"/>
      <c r="O1346" s="270">
        <f t="shared" si="263"/>
        <v>0</v>
      </c>
      <c r="P1346" s="269"/>
      <c r="Q1346" s="59"/>
      <c r="R1346" s="271">
        <f t="shared" si="264"/>
        <v>0</v>
      </c>
      <c r="S1346" s="269"/>
      <c r="T1346" s="59"/>
      <c r="U1346" s="270">
        <f t="shared" si="265"/>
        <v>0</v>
      </c>
      <c r="V1346" s="269"/>
      <c r="W1346" s="59"/>
      <c r="X1346" s="270">
        <f t="shared" si="266"/>
        <v>0</v>
      </c>
      <c r="Y1346" s="270">
        <f t="shared" si="267"/>
        <v>0</v>
      </c>
      <c r="Z1346" s="58"/>
      <c r="AA1346" s="58"/>
      <c r="AB1346" s="60" t="str">
        <f t="shared" si="268"/>
        <v/>
      </c>
      <c r="AC1346" s="21" t="b">
        <f t="shared" si="269"/>
        <v>0</v>
      </c>
      <c r="AD1346" s="21" t="b">
        <f t="shared" si="270"/>
        <v>0</v>
      </c>
      <c r="AE1346" s="21" t="b">
        <f t="shared" si="271"/>
        <v>0</v>
      </c>
      <c r="AF1346" s="21" t="b">
        <f ca="1">OR(AND($AC1346,NOT($AD1346)),AND($AC1346,OR(AND($G1346="",$H1346&lt;&gt;""),AND($G1346&lt;&gt;"",$H1346=""),AND($J1346="",$K1346&lt;&gt;""),AND($J1346&lt;&gt;"",$K1346=""),AND($M1346="",$N1346&lt;&gt;""),AND($M1346&lt;&gt;"",$N1346=""),AND($P1346="",$Q1346&lt;&gt;""),AND($P1346&lt;&gt;"",$Q1346=""),AND($S1346="",$T1346&lt;&gt;""),AND($S1346&lt;&gt;"",$T1346=""),AND($V1346="",$W1346&lt;&gt;""),AND($V1346&lt;&gt;"",$W1346=""))),AND($C1346&lt;&gt;"",$E1346&lt;&gt;"",LEFT(TRIM($C1346),1)&lt;&gt;LEFT(TRIM($E1346),1)),IF(OR($E1346="",$F1346=""),FALSE(),IFERROR(COUNTIF(INDIRECT("UNITS_"&amp;SUBSTITUTE(LEFT($E1346,FIND(" ",$E1346&amp;" ")-1),".","_")),$F1346)=0,TRUE())),AND($B1346&lt;&gt;"",OR(ISNUMBER(SEARCH("outro",LOWER($B1346))),ISNUMBER(SEARCH("divers",LOWER($B1346))),ISNUMBER(SEARCH("etc",LOWER($B1346))))),OR(AND(ISNUMBER(SEARCH("comunic",LOWER($B1346))),LEFT($E1346,3)&lt;&gt;"4.4"),AND(ISNUMBER(SEARCH("monitor",LOWER($B1346))),NOT(OR(LEFT($E1346,3)="1.5",LEFT($E1346,3)="2.5")))),AND($B1346&lt;&gt;"",OR(LEFT($C1346,1)="1",LEFT($C1346,1)="2"),$D1346=""),AND($D1346&lt;&gt;"",NOT(OR(LEFT($C1346,1)="1",LEFT($C1346,1)="2"))),AND($D1346&lt;&gt;"",COUNTIF(' PROJETO'!$B$14:$B$16,$D1346)=0),IF($D1346="",FALSE(),IF(COUNTIF(' PROJETO'!$B$14:$B$16,$D1346)=0,FALSE(),IFERROR(INDEX(' PROJETO'!$C$14:$C$16,MATCH($D1346,' PROJETO'!$B$14:$B$16,0))&lt;&gt;"Sim",FALSE()))))</f>
        <v>0</v>
      </c>
      <c r="AG1346" s="21" t="b">
        <f>AND($AC1346,$Y1346&gt;'CONFG.  LISTAS'!$F$4,$Z1346="",$AA1346="")</f>
        <v>0</v>
      </c>
      <c r="AH1346" s="21" t="str">
        <f t="shared" si="272"/>
        <v/>
      </c>
      <c r="AI1346" s="43" t="str">
        <f ca="1">IF(NOT($AC1346),"",IF(OR($B1346="",$C1346="",$E1346="",$F1346=""),"Preencha descrição, categoria, tipo e unidade.",IF(AND($B1346&lt;&gt;"",OR(LEFT($C1346,1)="1",LEFT($C1346,1)="2"),$D1346=""),"Informe a prática de restauração para itens diretos.",IF(AND($D1346&lt;&gt;"",NOT(OR(LEFT($C1346,1)="1",LEFT($C1346,1)="2"))),"Custos indiretos não devem pertencer a uma prática específica.",IF(AND($D1346&lt;&gt;"",COUNTIF(' PROJETO'!$B$14:$B$16,$D1346)=0),"Prática de restauração inválida ou não cadastrada.",IF(IF($D1346="",FALSE(),IF(COUNTIF(' PROJETO'!$B$14:$B$16,$D1346)=0,FALSE(),IFERROR(INDEX(' PROJETO'!$C$14:$C$16,MATCH($D1346,' PROJETO'!$B$14:$B$16,0))&lt;&gt;"Sim",FALSE()))),"A prática informada no item não foi selecionada na aba Projeto.",IF(AND(MAX($I1346,$L1346,$O1346,$R1346,$U1346,$X1346)&gt;'CONFG.  LISTAS'!$F$4,NOT(OR($Z1346&lt;&gt;"",$AA1346&lt;&gt;""))),"Memorial de cálculo ou anexo obrigatório não informado para item acima do limite.",IF(OR(AND($G1346&lt;&gt;"",$H1346&lt;&gt;"",OR($G1346&lt;=0,$H1346&lt;=0)),AND($J1346&lt;&gt;"",$K1346&lt;&gt;"",OR($J1346&lt;=0,$K1346&lt;=0)),AND($M1346&lt;&gt;"",$N1346&lt;&gt;"",OR($M1346&lt;=0,$N1346&lt;=0)),AND($P1346&lt;&gt;"",$Q1346&lt;&gt;"",OR($P1346&lt;=0,$Q1346&lt;=0)),AND($S1346&lt;&gt;"",$T1346&lt;&gt;"",OR($S1346&lt;=0,$T1346&lt;=0)),AND($V1346&lt;&gt;"",$W1346&lt;&gt;"",OR($V1346&lt;=0,$W1346&lt;=0))),"Revise os valores informados: valor unitário e quantidade devem ser maiores que zero.",IF(OR(AND($G1346="",$H1346&lt;&gt;""),AND($G1346&lt;&gt;"",$H1346=""),AND($J1346="",$K1346&lt;&gt;""),AND($J1346&lt;&gt;"",$K1346=""),AND($M1346="",$N1346&lt;&gt;""),AND($M1346&lt;&gt;"",$N1346=""),AND($P1346="",$Q1346&lt;&gt;""),AND($P1346&lt;&gt;"",$Q1346=""),AND($S1346="",$T1346&lt;&gt;""),AND($S1346&lt;&gt;"",$T1346=""),AND($V1346="",$W1346&lt;&gt;""),AND($V1346&lt;&gt;"",$W1346="")),"Há ano preenchido parcialmente: "&amp;TRIM(IF(AND($G1346="",$H1346&lt;&gt;""),"Ano 1 (falta valor unitário); ","")&amp;IF(AND($G1346&lt;&gt;"",$H1346=""),"Ano 1 (falta quantidade); ","")&amp;IF(AND($J1346="",$K1346&lt;&gt;""),"Ano 2 (falta valor unitário); ","")&amp;IF(AND($J1346&lt;&gt;"",$K1346=""),"Ano 2 (falta quantidade); ","")&amp;IF(AND($M1346="",$N1346&lt;&gt;""),"Ano 3 (falta valor unitário); ","")&amp;IF(AND($M1346&lt;&gt;"",$N1346=""),"Ano 3 (falta quantidade); ","")&amp;IF(AND($P1346="",$Q1346&lt;&gt;""),"Ano 4 (falta valor unitário); ","")&amp;IF(AND($P1346&lt;&gt;"",$Q1346=""),"Ano 4 (falta quantidade); ","")&amp;IF(AND($S1346="",$T1346&lt;&gt;""),"Ano 5 (falta valor unitário); ","")&amp;IF(AND($S1346&lt;&gt;"",$T1346=""),"Ano 5 (falta quantidade); ","")&amp;IF(AND($V1346="",$W1346&lt;&gt;""),"Ano 6 (falta valor unitário); ","")&amp;IF(AND($V1346&lt;&gt;"",$W1346=""),"Ano 6 (falta quantidade); ","")), IF(NOT(OR(AND($G1346&lt;&gt;"",$H1346&lt;&gt;""),AND($J1346&lt;&gt;"",$K1346&lt;&gt;""),AND($M1346&lt;&gt;"",$N1346&lt;&gt;""),AND($P1346&lt;&gt;"",$Q1346&lt;&gt;""),AND($S1346&lt;&gt;"",$T1346&lt;&gt;""),AND($V1346&lt;&gt;"",$W1346&lt;&gt;""))),"Informe pelo menos um ano completo com valor unitário e quantidade.",IF(AND($C1346&lt;&gt;"",$E1346&lt;&gt;"",LEFT(TRIM($C1346),1)&lt;&gt;LEFT(TRIM($E1346),1)),"Categoria e tipo estão incompatíveis.",IF(IF(OR($E1346="",$F1346=""),FALSE(),IFERROR(COUNTIF(INDIRECT("UNITS_"&amp;SUBSTITUTE(LEFT($E1346,FIND(" ",$E1346&amp;" ")-1),".","_")),$F1346)=0,TRUE())),"Unidade incompatível com o tipo selecionado.",IF(OR(AND(ISNUMBER(SEARCH("comunic",LOWER($B1346))),LEFT($E1346,3)&lt;&gt;"4.4"),AND(ISNUMBER(SEARCH("monitor",LOWER($B1346))),NOT(OR(LEFT($E1346,3)="1.5",LEFT($E1346,3)="2.5")))),"Revise a classificação do item conforme as regras de preenchimento.",IF(AND($B1346&lt;&gt;"",OR(ISNUMBER(SEARCH("outro",LOWER($B1346))),ISNUMBER(SEARCH("divers",LOWER($B1346))),ISNUMBER(SEARCH("kit",LOWER($B1346))),ISNUMBER(SEARCH("ferrament",LOWER($B1346))),ISNUMBER(SEARCH("epi",LOWER($B1346)))),NOT(OR($Z1346&lt;&gt;"",$AA1346&lt;&gt;""))),"Descrição muito genérica: detalhe melhor o item e registre o racional no memorial ou em anexo.",IF(AND($Y1346=0,$B1346&lt;&gt;"",OR($G1346&lt;&gt;"",$H1346&lt;&gt;"",$J1346&lt;&gt;"",$K1346&lt;&gt;"",$M1346&lt;&gt;"",$N1346&lt;&gt;"",$P1346&lt;&gt;"",$Q1346&lt;&gt;"",$S1346&lt;&gt;"",$T1346&lt;&gt;"",$V1346&lt;&gt;"",$W1346&lt;&gt;"")),"O item possui dados lançados, mas o total está zerado. Revise os valores informados.","")))))))))))))))</f>
        <v/>
      </c>
    </row>
    <row r="1347" spans="1:35" ht="14.25" customHeight="1" x14ac:dyDescent="0.25">
      <c r="A1347" s="57" t="str">
        <f t="shared" si="260"/>
        <v/>
      </c>
      <c r="B1347" s="61"/>
      <c r="C1347" s="61"/>
      <c r="D1347" s="58"/>
      <c r="E1347" s="61"/>
      <c r="F1347" s="61"/>
      <c r="G1347" s="272"/>
      <c r="H1347" s="62"/>
      <c r="I1347" s="273">
        <f t="shared" si="261"/>
        <v>0</v>
      </c>
      <c r="J1347" s="272"/>
      <c r="K1347" s="62"/>
      <c r="L1347" s="270">
        <f t="shared" si="262"/>
        <v>0</v>
      </c>
      <c r="M1347" s="272"/>
      <c r="N1347" s="62"/>
      <c r="O1347" s="270">
        <f t="shared" si="263"/>
        <v>0</v>
      </c>
      <c r="P1347" s="272"/>
      <c r="Q1347" s="62"/>
      <c r="R1347" s="271">
        <f t="shared" si="264"/>
        <v>0</v>
      </c>
      <c r="S1347" s="272"/>
      <c r="T1347" s="62"/>
      <c r="U1347" s="270">
        <f t="shared" si="265"/>
        <v>0</v>
      </c>
      <c r="V1347" s="272"/>
      <c r="W1347" s="62"/>
      <c r="X1347" s="270">
        <f t="shared" si="266"/>
        <v>0</v>
      </c>
      <c r="Y1347" s="270">
        <f t="shared" si="267"/>
        <v>0</v>
      </c>
      <c r="Z1347" s="61"/>
      <c r="AA1347" s="61"/>
      <c r="AB1347" s="60" t="str">
        <f t="shared" si="268"/>
        <v/>
      </c>
      <c r="AC1347" s="21" t="b">
        <f t="shared" si="269"/>
        <v>0</v>
      </c>
      <c r="AD1347" s="21" t="b">
        <f t="shared" si="270"/>
        <v>0</v>
      </c>
      <c r="AE1347" s="21" t="b">
        <f t="shared" si="271"/>
        <v>0</v>
      </c>
      <c r="AF1347" s="21" t="b">
        <f ca="1">OR(AND($AC1347,NOT($AD1347)),AND($AC1347,OR(AND($G1347="",$H1347&lt;&gt;""),AND($G1347&lt;&gt;"",$H1347=""),AND($J1347="",$K1347&lt;&gt;""),AND($J1347&lt;&gt;"",$K1347=""),AND($M1347="",$N1347&lt;&gt;""),AND($M1347&lt;&gt;"",$N1347=""),AND($P1347="",$Q1347&lt;&gt;""),AND($P1347&lt;&gt;"",$Q1347=""),AND($S1347="",$T1347&lt;&gt;""),AND($S1347&lt;&gt;"",$T1347=""),AND($V1347="",$W1347&lt;&gt;""),AND($V1347&lt;&gt;"",$W1347=""))),AND($C1347&lt;&gt;"",$E1347&lt;&gt;"",LEFT(TRIM($C1347),1)&lt;&gt;LEFT(TRIM($E1347),1)),IF(OR($E1347="",$F1347=""),FALSE(),IFERROR(COUNTIF(INDIRECT("UNITS_"&amp;SUBSTITUTE(LEFT($E1347,FIND(" ",$E1347&amp;" ")-1),".","_")),$F1347)=0,TRUE())),AND($B1347&lt;&gt;"",OR(ISNUMBER(SEARCH("outro",LOWER($B1347))),ISNUMBER(SEARCH("divers",LOWER($B1347))),ISNUMBER(SEARCH("etc",LOWER($B1347))))),OR(AND(ISNUMBER(SEARCH("comunic",LOWER($B1347))),LEFT($E1347,3)&lt;&gt;"4.4"),AND(ISNUMBER(SEARCH("monitor",LOWER($B1347))),NOT(OR(LEFT($E1347,3)="1.5",LEFT($E1347,3)="2.5")))),AND($B1347&lt;&gt;"",OR(LEFT($C1347,1)="1",LEFT($C1347,1)="2"),$D1347=""),AND($D1347&lt;&gt;"",NOT(OR(LEFT($C1347,1)="1",LEFT($C1347,1)="2"))),AND($D1347&lt;&gt;"",COUNTIF(' PROJETO'!$B$14:$B$16,$D1347)=0),IF($D1347="",FALSE(),IF(COUNTIF(' PROJETO'!$B$14:$B$16,$D1347)=0,FALSE(),IFERROR(INDEX(' PROJETO'!$C$14:$C$16,MATCH($D1347,' PROJETO'!$B$14:$B$16,0))&lt;&gt;"Sim",FALSE()))))</f>
        <v>0</v>
      </c>
      <c r="AG1347" s="21" t="b">
        <f>AND($AC1347,$Y1347&gt;'CONFG.  LISTAS'!$F$4,$Z1347="",$AA1347="")</f>
        <v>0</v>
      </c>
      <c r="AH1347" s="21" t="str">
        <f t="shared" si="272"/>
        <v/>
      </c>
      <c r="AI1347" s="43" t="str">
        <f ca="1">IF(NOT($AC1347),"",IF(OR($B1347="",$C1347="",$E1347="",$F1347=""),"Preencha descrição, categoria, tipo e unidade.",IF(AND($B1347&lt;&gt;"",OR(LEFT($C1347,1)="1",LEFT($C1347,1)="2"),$D1347=""),"Informe a prática de restauração para itens diretos.",IF(AND($D1347&lt;&gt;"",NOT(OR(LEFT($C1347,1)="1",LEFT($C1347,1)="2"))),"Custos indiretos não devem pertencer a uma prática específica.",IF(AND($D1347&lt;&gt;"",COUNTIF(' PROJETO'!$B$14:$B$16,$D1347)=0),"Prática de restauração inválida ou não cadastrada.",IF(IF($D1347="",FALSE(),IF(COUNTIF(' PROJETO'!$B$14:$B$16,$D1347)=0,FALSE(),IFERROR(INDEX(' PROJETO'!$C$14:$C$16,MATCH($D1347,' PROJETO'!$B$14:$B$16,0))&lt;&gt;"Sim",FALSE()))),"A prática informada no item não foi selecionada na aba Projeto.",IF(AND(MAX($I1347,$L1347,$O1347,$R1347,$U1347,$X1347)&gt;'CONFG.  LISTAS'!$F$4,NOT(OR($Z1347&lt;&gt;"",$AA1347&lt;&gt;""))),"Memorial de cálculo ou anexo obrigatório não informado para item acima do limite.",IF(OR(AND($G1347&lt;&gt;"",$H1347&lt;&gt;"",OR($G1347&lt;=0,$H1347&lt;=0)),AND($J1347&lt;&gt;"",$K1347&lt;&gt;"",OR($J1347&lt;=0,$K1347&lt;=0)),AND($M1347&lt;&gt;"",$N1347&lt;&gt;"",OR($M1347&lt;=0,$N1347&lt;=0)),AND($P1347&lt;&gt;"",$Q1347&lt;&gt;"",OR($P1347&lt;=0,$Q1347&lt;=0)),AND($S1347&lt;&gt;"",$T1347&lt;&gt;"",OR($S1347&lt;=0,$T1347&lt;=0)),AND($V1347&lt;&gt;"",$W1347&lt;&gt;"",OR($V1347&lt;=0,$W1347&lt;=0))),"Revise os valores informados: valor unitário e quantidade devem ser maiores que zero.",IF(OR(AND($G1347="",$H1347&lt;&gt;""),AND($G1347&lt;&gt;"",$H1347=""),AND($J1347="",$K1347&lt;&gt;""),AND($J1347&lt;&gt;"",$K1347=""),AND($M1347="",$N1347&lt;&gt;""),AND($M1347&lt;&gt;"",$N1347=""),AND($P1347="",$Q1347&lt;&gt;""),AND($P1347&lt;&gt;"",$Q1347=""),AND($S1347="",$T1347&lt;&gt;""),AND($S1347&lt;&gt;"",$T1347=""),AND($V1347="",$W1347&lt;&gt;""),AND($V1347&lt;&gt;"",$W1347="")),"Há ano preenchido parcialmente: "&amp;TRIM(IF(AND($G1347="",$H1347&lt;&gt;""),"Ano 1 (falta valor unitário); ","")&amp;IF(AND($G1347&lt;&gt;"",$H1347=""),"Ano 1 (falta quantidade); ","")&amp;IF(AND($J1347="",$K1347&lt;&gt;""),"Ano 2 (falta valor unitário); ","")&amp;IF(AND($J1347&lt;&gt;"",$K1347=""),"Ano 2 (falta quantidade); ","")&amp;IF(AND($M1347="",$N1347&lt;&gt;""),"Ano 3 (falta valor unitário); ","")&amp;IF(AND($M1347&lt;&gt;"",$N1347=""),"Ano 3 (falta quantidade); ","")&amp;IF(AND($P1347="",$Q1347&lt;&gt;""),"Ano 4 (falta valor unitário); ","")&amp;IF(AND($P1347&lt;&gt;"",$Q1347=""),"Ano 4 (falta quantidade); ","")&amp;IF(AND($S1347="",$T1347&lt;&gt;""),"Ano 5 (falta valor unitário); ","")&amp;IF(AND($S1347&lt;&gt;"",$T1347=""),"Ano 5 (falta quantidade); ","")&amp;IF(AND($V1347="",$W1347&lt;&gt;""),"Ano 6 (falta valor unitário); ","")&amp;IF(AND($V1347&lt;&gt;"",$W1347=""),"Ano 6 (falta quantidade); ","")), IF(NOT(OR(AND($G1347&lt;&gt;"",$H1347&lt;&gt;""),AND($J1347&lt;&gt;"",$K1347&lt;&gt;""),AND($M1347&lt;&gt;"",$N1347&lt;&gt;""),AND($P1347&lt;&gt;"",$Q1347&lt;&gt;""),AND($S1347&lt;&gt;"",$T1347&lt;&gt;""),AND($V1347&lt;&gt;"",$W1347&lt;&gt;""))),"Informe pelo menos um ano completo com valor unitário e quantidade.",IF(AND($C1347&lt;&gt;"",$E1347&lt;&gt;"",LEFT(TRIM($C1347),1)&lt;&gt;LEFT(TRIM($E1347),1)),"Categoria e tipo estão incompatíveis.",IF(IF(OR($E1347="",$F1347=""),FALSE(),IFERROR(COUNTIF(INDIRECT("UNITS_"&amp;SUBSTITUTE(LEFT($E1347,FIND(" ",$E1347&amp;" ")-1),".","_")),$F1347)=0,TRUE())),"Unidade incompatível com o tipo selecionado.",IF(OR(AND(ISNUMBER(SEARCH("comunic",LOWER($B1347))),LEFT($E1347,3)&lt;&gt;"4.4"),AND(ISNUMBER(SEARCH("monitor",LOWER($B1347))),NOT(OR(LEFT($E1347,3)="1.5",LEFT($E1347,3)="2.5")))),"Revise a classificação do item conforme as regras de preenchimento.",IF(AND($B1347&lt;&gt;"",OR(ISNUMBER(SEARCH("outro",LOWER($B1347))),ISNUMBER(SEARCH("divers",LOWER($B1347))),ISNUMBER(SEARCH("kit",LOWER($B1347))),ISNUMBER(SEARCH("ferrament",LOWER($B1347))),ISNUMBER(SEARCH("epi",LOWER($B1347)))),NOT(OR($Z1347&lt;&gt;"",$AA1347&lt;&gt;""))),"Descrição muito genérica: detalhe melhor o item e registre o racional no memorial ou em anexo.",IF(AND($Y1347=0,$B1347&lt;&gt;"",OR($G1347&lt;&gt;"",$H1347&lt;&gt;"",$J1347&lt;&gt;"",$K1347&lt;&gt;"",$M1347&lt;&gt;"",$N1347&lt;&gt;"",$P1347&lt;&gt;"",$Q1347&lt;&gt;"",$S1347&lt;&gt;"",$T1347&lt;&gt;"",$V1347&lt;&gt;"",$W1347&lt;&gt;"")),"O item possui dados lançados, mas o total está zerado. Revise os valores informados.","")))))))))))))))</f>
        <v/>
      </c>
    </row>
    <row r="1348" spans="1:35" ht="14.25" customHeight="1" x14ac:dyDescent="0.25">
      <c r="A1348" s="57" t="str">
        <f t="shared" si="260"/>
        <v/>
      </c>
      <c r="B1348" s="58"/>
      <c r="C1348" s="58"/>
      <c r="D1348" s="58"/>
      <c r="E1348" s="58"/>
      <c r="F1348" s="58"/>
      <c r="G1348" s="269"/>
      <c r="H1348" s="59"/>
      <c r="I1348" s="273">
        <f t="shared" si="261"/>
        <v>0</v>
      </c>
      <c r="J1348" s="269"/>
      <c r="K1348" s="59"/>
      <c r="L1348" s="270">
        <f t="shared" si="262"/>
        <v>0</v>
      </c>
      <c r="M1348" s="269"/>
      <c r="N1348" s="59"/>
      <c r="O1348" s="270">
        <f t="shared" si="263"/>
        <v>0</v>
      </c>
      <c r="P1348" s="269"/>
      <c r="Q1348" s="59"/>
      <c r="R1348" s="271">
        <f t="shared" si="264"/>
        <v>0</v>
      </c>
      <c r="S1348" s="269"/>
      <c r="T1348" s="59"/>
      <c r="U1348" s="270">
        <f t="shared" si="265"/>
        <v>0</v>
      </c>
      <c r="V1348" s="269"/>
      <c r="W1348" s="59"/>
      <c r="X1348" s="270">
        <f t="shared" si="266"/>
        <v>0</v>
      </c>
      <c r="Y1348" s="270">
        <f t="shared" si="267"/>
        <v>0</v>
      </c>
      <c r="Z1348" s="58"/>
      <c r="AA1348" s="58"/>
      <c r="AB1348" s="60" t="str">
        <f t="shared" si="268"/>
        <v/>
      </c>
      <c r="AC1348" s="21" t="b">
        <f t="shared" si="269"/>
        <v>0</v>
      </c>
      <c r="AD1348" s="21" t="b">
        <f t="shared" si="270"/>
        <v>0</v>
      </c>
      <c r="AE1348" s="21" t="b">
        <f t="shared" si="271"/>
        <v>0</v>
      </c>
      <c r="AF1348" s="21" t="b">
        <f ca="1">OR(AND($AC1348,NOT($AD1348)),AND($AC1348,OR(AND($G1348="",$H1348&lt;&gt;""),AND($G1348&lt;&gt;"",$H1348=""),AND($J1348="",$K1348&lt;&gt;""),AND($J1348&lt;&gt;"",$K1348=""),AND($M1348="",$N1348&lt;&gt;""),AND($M1348&lt;&gt;"",$N1348=""),AND($P1348="",$Q1348&lt;&gt;""),AND($P1348&lt;&gt;"",$Q1348=""),AND($S1348="",$T1348&lt;&gt;""),AND($S1348&lt;&gt;"",$T1348=""),AND($V1348="",$W1348&lt;&gt;""),AND($V1348&lt;&gt;"",$W1348=""))),AND($C1348&lt;&gt;"",$E1348&lt;&gt;"",LEFT(TRIM($C1348),1)&lt;&gt;LEFT(TRIM($E1348),1)),IF(OR($E1348="",$F1348=""),FALSE(),IFERROR(COUNTIF(INDIRECT("UNITS_"&amp;SUBSTITUTE(LEFT($E1348,FIND(" ",$E1348&amp;" ")-1),".","_")),$F1348)=0,TRUE())),AND($B1348&lt;&gt;"",OR(ISNUMBER(SEARCH("outro",LOWER($B1348))),ISNUMBER(SEARCH("divers",LOWER($B1348))),ISNUMBER(SEARCH("etc",LOWER($B1348))))),OR(AND(ISNUMBER(SEARCH("comunic",LOWER($B1348))),LEFT($E1348,3)&lt;&gt;"4.4"),AND(ISNUMBER(SEARCH("monitor",LOWER($B1348))),NOT(OR(LEFT($E1348,3)="1.5",LEFT($E1348,3)="2.5")))),AND($B1348&lt;&gt;"",OR(LEFT($C1348,1)="1",LEFT($C1348,1)="2"),$D1348=""),AND($D1348&lt;&gt;"",NOT(OR(LEFT($C1348,1)="1",LEFT($C1348,1)="2"))),AND($D1348&lt;&gt;"",COUNTIF(' PROJETO'!$B$14:$B$16,$D1348)=0),IF($D1348="",FALSE(),IF(COUNTIF(' PROJETO'!$B$14:$B$16,$D1348)=0,FALSE(),IFERROR(INDEX(' PROJETO'!$C$14:$C$16,MATCH($D1348,' PROJETO'!$B$14:$B$16,0))&lt;&gt;"Sim",FALSE()))))</f>
        <v>0</v>
      </c>
      <c r="AG1348" s="21" t="b">
        <f>AND($AC1348,$Y1348&gt;'CONFG.  LISTAS'!$F$4,$Z1348="",$AA1348="")</f>
        <v>0</v>
      </c>
      <c r="AH1348" s="21" t="str">
        <f t="shared" si="272"/>
        <v/>
      </c>
      <c r="AI1348" s="43" t="str">
        <f ca="1">IF(NOT($AC1348),"",IF(OR($B1348="",$C1348="",$E1348="",$F1348=""),"Preencha descrição, categoria, tipo e unidade.",IF(AND($B1348&lt;&gt;"",OR(LEFT($C1348,1)="1",LEFT($C1348,1)="2"),$D1348=""),"Informe a prática de restauração para itens diretos.",IF(AND($D1348&lt;&gt;"",NOT(OR(LEFT($C1348,1)="1",LEFT($C1348,1)="2"))),"Custos indiretos não devem pertencer a uma prática específica.",IF(AND($D1348&lt;&gt;"",COUNTIF(' PROJETO'!$B$14:$B$16,$D1348)=0),"Prática de restauração inválida ou não cadastrada.",IF(IF($D1348="",FALSE(),IF(COUNTIF(' PROJETO'!$B$14:$B$16,$D1348)=0,FALSE(),IFERROR(INDEX(' PROJETO'!$C$14:$C$16,MATCH($D1348,' PROJETO'!$B$14:$B$16,0))&lt;&gt;"Sim",FALSE()))),"A prática informada no item não foi selecionada na aba Projeto.",IF(AND(MAX($I1348,$L1348,$O1348,$R1348,$U1348,$X1348)&gt;'CONFG.  LISTAS'!$F$4,NOT(OR($Z1348&lt;&gt;"",$AA1348&lt;&gt;""))),"Memorial de cálculo ou anexo obrigatório não informado para item acima do limite.",IF(OR(AND($G1348&lt;&gt;"",$H1348&lt;&gt;"",OR($G1348&lt;=0,$H1348&lt;=0)),AND($J1348&lt;&gt;"",$K1348&lt;&gt;"",OR($J1348&lt;=0,$K1348&lt;=0)),AND($M1348&lt;&gt;"",$N1348&lt;&gt;"",OR($M1348&lt;=0,$N1348&lt;=0)),AND($P1348&lt;&gt;"",$Q1348&lt;&gt;"",OR($P1348&lt;=0,$Q1348&lt;=0)),AND($S1348&lt;&gt;"",$T1348&lt;&gt;"",OR($S1348&lt;=0,$T1348&lt;=0)),AND($V1348&lt;&gt;"",$W1348&lt;&gt;"",OR($V1348&lt;=0,$W1348&lt;=0))),"Revise os valores informados: valor unitário e quantidade devem ser maiores que zero.",IF(OR(AND($G1348="",$H1348&lt;&gt;""),AND($G1348&lt;&gt;"",$H1348=""),AND($J1348="",$K1348&lt;&gt;""),AND($J1348&lt;&gt;"",$K1348=""),AND($M1348="",$N1348&lt;&gt;""),AND($M1348&lt;&gt;"",$N1348=""),AND($P1348="",$Q1348&lt;&gt;""),AND($P1348&lt;&gt;"",$Q1348=""),AND($S1348="",$T1348&lt;&gt;""),AND($S1348&lt;&gt;"",$T1348=""),AND($V1348="",$W1348&lt;&gt;""),AND($V1348&lt;&gt;"",$W1348="")),"Há ano preenchido parcialmente: "&amp;TRIM(IF(AND($G1348="",$H1348&lt;&gt;""),"Ano 1 (falta valor unitário); ","")&amp;IF(AND($G1348&lt;&gt;"",$H1348=""),"Ano 1 (falta quantidade); ","")&amp;IF(AND($J1348="",$K1348&lt;&gt;""),"Ano 2 (falta valor unitário); ","")&amp;IF(AND($J1348&lt;&gt;"",$K1348=""),"Ano 2 (falta quantidade); ","")&amp;IF(AND($M1348="",$N1348&lt;&gt;""),"Ano 3 (falta valor unitário); ","")&amp;IF(AND($M1348&lt;&gt;"",$N1348=""),"Ano 3 (falta quantidade); ","")&amp;IF(AND($P1348="",$Q1348&lt;&gt;""),"Ano 4 (falta valor unitário); ","")&amp;IF(AND($P1348&lt;&gt;"",$Q1348=""),"Ano 4 (falta quantidade); ","")&amp;IF(AND($S1348="",$T1348&lt;&gt;""),"Ano 5 (falta valor unitário); ","")&amp;IF(AND($S1348&lt;&gt;"",$T1348=""),"Ano 5 (falta quantidade); ","")&amp;IF(AND($V1348="",$W1348&lt;&gt;""),"Ano 6 (falta valor unitário); ","")&amp;IF(AND($V1348&lt;&gt;"",$W1348=""),"Ano 6 (falta quantidade); ","")), IF(NOT(OR(AND($G1348&lt;&gt;"",$H1348&lt;&gt;""),AND($J1348&lt;&gt;"",$K1348&lt;&gt;""),AND($M1348&lt;&gt;"",$N1348&lt;&gt;""),AND($P1348&lt;&gt;"",$Q1348&lt;&gt;""),AND($S1348&lt;&gt;"",$T1348&lt;&gt;""),AND($V1348&lt;&gt;"",$W1348&lt;&gt;""))),"Informe pelo menos um ano completo com valor unitário e quantidade.",IF(AND($C1348&lt;&gt;"",$E1348&lt;&gt;"",LEFT(TRIM($C1348),1)&lt;&gt;LEFT(TRIM($E1348),1)),"Categoria e tipo estão incompatíveis.",IF(IF(OR($E1348="",$F1348=""),FALSE(),IFERROR(COUNTIF(INDIRECT("UNITS_"&amp;SUBSTITUTE(LEFT($E1348,FIND(" ",$E1348&amp;" ")-1),".","_")),$F1348)=0,TRUE())),"Unidade incompatível com o tipo selecionado.",IF(OR(AND(ISNUMBER(SEARCH("comunic",LOWER($B1348))),LEFT($E1348,3)&lt;&gt;"4.4"),AND(ISNUMBER(SEARCH("monitor",LOWER($B1348))),NOT(OR(LEFT($E1348,3)="1.5",LEFT($E1348,3)="2.5")))),"Revise a classificação do item conforme as regras de preenchimento.",IF(AND($B1348&lt;&gt;"",OR(ISNUMBER(SEARCH("outro",LOWER($B1348))),ISNUMBER(SEARCH("divers",LOWER($B1348))),ISNUMBER(SEARCH("kit",LOWER($B1348))),ISNUMBER(SEARCH("ferrament",LOWER($B1348))),ISNUMBER(SEARCH("epi",LOWER($B1348)))),NOT(OR($Z1348&lt;&gt;"",$AA1348&lt;&gt;""))),"Descrição muito genérica: detalhe melhor o item e registre o racional no memorial ou em anexo.",IF(AND($Y1348=0,$B1348&lt;&gt;"",OR($G1348&lt;&gt;"",$H1348&lt;&gt;"",$J1348&lt;&gt;"",$K1348&lt;&gt;"",$M1348&lt;&gt;"",$N1348&lt;&gt;"",$P1348&lt;&gt;"",$Q1348&lt;&gt;"",$S1348&lt;&gt;"",$T1348&lt;&gt;"",$V1348&lt;&gt;"",$W1348&lt;&gt;"")),"O item possui dados lançados, mas o total está zerado. Revise os valores informados.","")))))))))))))))</f>
        <v/>
      </c>
    </row>
    <row r="1349" spans="1:35" ht="14.25" customHeight="1" x14ac:dyDescent="0.25">
      <c r="A1349" s="57" t="str">
        <f t="shared" si="260"/>
        <v/>
      </c>
      <c r="B1349" s="61"/>
      <c r="C1349" s="61"/>
      <c r="D1349" s="58"/>
      <c r="E1349" s="61"/>
      <c r="F1349" s="61"/>
      <c r="G1349" s="272"/>
      <c r="H1349" s="62"/>
      <c r="I1349" s="273">
        <f t="shared" si="261"/>
        <v>0</v>
      </c>
      <c r="J1349" s="272"/>
      <c r="K1349" s="62"/>
      <c r="L1349" s="270">
        <f t="shared" si="262"/>
        <v>0</v>
      </c>
      <c r="M1349" s="272"/>
      <c r="N1349" s="62"/>
      <c r="O1349" s="270">
        <f t="shared" si="263"/>
        <v>0</v>
      </c>
      <c r="P1349" s="272"/>
      <c r="Q1349" s="62"/>
      <c r="R1349" s="271">
        <f t="shared" si="264"/>
        <v>0</v>
      </c>
      <c r="S1349" s="272"/>
      <c r="T1349" s="62"/>
      <c r="U1349" s="270">
        <f t="shared" si="265"/>
        <v>0</v>
      </c>
      <c r="V1349" s="272"/>
      <c r="W1349" s="62"/>
      <c r="X1349" s="270">
        <f t="shared" si="266"/>
        <v>0</v>
      </c>
      <c r="Y1349" s="270">
        <f t="shared" si="267"/>
        <v>0</v>
      </c>
      <c r="Z1349" s="61"/>
      <c r="AA1349" s="61"/>
      <c r="AB1349" s="60" t="str">
        <f t="shared" si="268"/>
        <v/>
      </c>
      <c r="AC1349" s="21" t="b">
        <f t="shared" si="269"/>
        <v>0</v>
      </c>
      <c r="AD1349" s="21" t="b">
        <f t="shared" si="270"/>
        <v>0</v>
      </c>
      <c r="AE1349" s="21" t="b">
        <f t="shared" si="271"/>
        <v>0</v>
      </c>
      <c r="AF1349" s="21" t="b">
        <f ca="1">OR(AND($AC1349,NOT($AD1349)),AND($AC1349,OR(AND($G1349="",$H1349&lt;&gt;""),AND($G1349&lt;&gt;"",$H1349=""),AND($J1349="",$K1349&lt;&gt;""),AND($J1349&lt;&gt;"",$K1349=""),AND($M1349="",$N1349&lt;&gt;""),AND($M1349&lt;&gt;"",$N1349=""),AND($P1349="",$Q1349&lt;&gt;""),AND($P1349&lt;&gt;"",$Q1349=""),AND($S1349="",$T1349&lt;&gt;""),AND($S1349&lt;&gt;"",$T1349=""),AND($V1349="",$W1349&lt;&gt;""),AND($V1349&lt;&gt;"",$W1349=""))),AND($C1349&lt;&gt;"",$E1349&lt;&gt;"",LEFT(TRIM($C1349),1)&lt;&gt;LEFT(TRIM($E1349),1)),IF(OR($E1349="",$F1349=""),FALSE(),IFERROR(COUNTIF(INDIRECT("UNITS_"&amp;SUBSTITUTE(LEFT($E1349,FIND(" ",$E1349&amp;" ")-1),".","_")),$F1349)=0,TRUE())),AND($B1349&lt;&gt;"",OR(ISNUMBER(SEARCH("outro",LOWER($B1349))),ISNUMBER(SEARCH("divers",LOWER($B1349))),ISNUMBER(SEARCH("etc",LOWER($B1349))))),OR(AND(ISNUMBER(SEARCH("comunic",LOWER($B1349))),LEFT($E1349,3)&lt;&gt;"4.4"),AND(ISNUMBER(SEARCH("monitor",LOWER($B1349))),NOT(OR(LEFT($E1349,3)="1.5",LEFT($E1349,3)="2.5")))),AND($B1349&lt;&gt;"",OR(LEFT($C1349,1)="1",LEFT($C1349,1)="2"),$D1349=""),AND($D1349&lt;&gt;"",NOT(OR(LEFT($C1349,1)="1",LEFT($C1349,1)="2"))),AND($D1349&lt;&gt;"",COUNTIF(' PROJETO'!$B$14:$B$16,$D1349)=0),IF($D1349="",FALSE(),IF(COUNTIF(' PROJETO'!$B$14:$B$16,$D1349)=0,FALSE(),IFERROR(INDEX(' PROJETO'!$C$14:$C$16,MATCH($D1349,' PROJETO'!$B$14:$B$16,0))&lt;&gt;"Sim",FALSE()))))</f>
        <v>0</v>
      </c>
      <c r="AG1349" s="21" t="b">
        <f>AND($AC1349,$Y1349&gt;'CONFG.  LISTAS'!$F$4,$Z1349="",$AA1349="")</f>
        <v>0</v>
      </c>
      <c r="AH1349" s="21" t="str">
        <f t="shared" si="272"/>
        <v/>
      </c>
      <c r="AI1349" s="43" t="str">
        <f ca="1">IF(NOT($AC1349),"",IF(OR($B1349="",$C1349="",$E1349="",$F1349=""),"Preencha descrição, categoria, tipo e unidade.",IF(AND($B1349&lt;&gt;"",OR(LEFT($C1349,1)="1",LEFT($C1349,1)="2"),$D1349=""),"Informe a prática de restauração para itens diretos.",IF(AND($D1349&lt;&gt;"",NOT(OR(LEFT($C1349,1)="1",LEFT($C1349,1)="2"))),"Custos indiretos não devem pertencer a uma prática específica.",IF(AND($D1349&lt;&gt;"",COUNTIF(' PROJETO'!$B$14:$B$16,$D1349)=0),"Prática de restauração inválida ou não cadastrada.",IF(IF($D1349="",FALSE(),IF(COUNTIF(' PROJETO'!$B$14:$B$16,$D1349)=0,FALSE(),IFERROR(INDEX(' PROJETO'!$C$14:$C$16,MATCH($D1349,' PROJETO'!$B$14:$B$16,0))&lt;&gt;"Sim",FALSE()))),"A prática informada no item não foi selecionada na aba Projeto.",IF(AND(MAX($I1349,$L1349,$O1349,$R1349,$U1349,$X1349)&gt;'CONFG.  LISTAS'!$F$4,NOT(OR($Z1349&lt;&gt;"",$AA1349&lt;&gt;""))),"Memorial de cálculo ou anexo obrigatório não informado para item acima do limite.",IF(OR(AND($G1349&lt;&gt;"",$H1349&lt;&gt;"",OR($G1349&lt;=0,$H1349&lt;=0)),AND($J1349&lt;&gt;"",$K1349&lt;&gt;"",OR($J1349&lt;=0,$K1349&lt;=0)),AND($M1349&lt;&gt;"",$N1349&lt;&gt;"",OR($M1349&lt;=0,$N1349&lt;=0)),AND($P1349&lt;&gt;"",$Q1349&lt;&gt;"",OR($P1349&lt;=0,$Q1349&lt;=0)),AND($S1349&lt;&gt;"",$T1349&lt;&gt;"",OR($S1349&lt;=0,$T1349&lt;=0)),AND($V1349&lt;&gt;"",$W1349&lt;&gt;"",OR($V1349&lt;=0,$W1349&lt;=0))),"Revise os valores informados: valor unitário e quantidade devem ser maiores que zero.",IF(OR(AND($G1349="",$H1349&lt;&gt;""),AND($G1349&lt;&gt;"",$H1349=""),AND($J1349="",$K1349&lt;&gt;""),AND($J1349&lt;&gt;"",$K1349=""),AND($M1349="",$N1349&lt;&gt;""),AND($M1349&lt;&gt;"",$N1349=""),AND($P1349="",$Q1349&lt;&gt;""),AND($P1349&lt;&gt;"",$Q1349=""),AND($S1349="",$T1349&lt;&gt;""),AND($S1349&lt;&gt;"",$T1349=""),AND($V1349="",$W1349&lt;&gt;""),AND($V1349&lt;&gt;"",$W1349="")),"Há ano preenchido parcialmente: "&amp;TRIM(IF(AND($G1349="",$H1349&lt;&gt;""),"Ano 1 (falta valor unitário); ","")&amp;IF(AND($G1349&lt;&gt;"",$H1349=""),"Ano 1 (falta quantidade); ","")&amp;IF(AND($J1349="",$K1349&lt;&gt;""),"Ano 2 (falta valor unitário); ","")&amp;IF(AND($J1349&lt;&gt;"",$K1349=""),"Ano 2 (falta quantidade); ","")&amp;IF(AND($M1349="",$N1349&lt;&gt;""),"Ano 3 (falta valor unitário); ","")&amp;IF(AND($M1349&lt;&gt;"",$N1349=""),"Ano 3 (falta quantidade); ","")&amp;IF(AND($P1349="",$Q1349&lt;&gt;""),"Ano 4 (falta valor unitário); ","")&amp;IF(AND($P1349&lt;&gt;"",$Q1349=""),"Ano 4 (falta quantidade); ","")&amp;IF(AND($S1349="",$T1349&lt;&gt;""),"Ano 5 (falta valor unitário); ","")&amp;IF(AND($S1349&lt;&gt;"",$T1349=""),"Ano 5 (falta quantidade); ","")&amp;IF(AND($V1349="",$W1349&lt;&gt;""),"Ano 6 (falta valor unitário); ","")&amp;IF(AND($V1349&lt;&gt;"",$W1349=""),"Ano 6 (falta quantidade); ","")), IF(NOT(OR(AND($G1349&lt;&gt;"",$H1349&lt;&gt;""),AND($J1349&lt;&gt;"",$K1349&lt;&gt;""),AND($M1349&lt;&gt;"",$N1349&lt;&gt;""),AND($P1349&lt;&gt;"",$Q1349&lt;&gt;""),AND($S1349&lt;&gt;"",$T1349&lt;&gt;""),AND($V1349&lt;&gt;"",$W1349&lt;&gt;""))),"Informe pelo menos um ano completo com valor unitário e quantidade.",IF(AND($C1349&lt;&gt;"",$E1349&lt;&gt;"",LEFT(TRIM($C1349),1)&lt;&gt;LEFT(TRIM($E1349),1)),"Categoria e tipo estão incompatíveis.",IF(IF(OR($E1349="",$F1349=""),FALSE(),IFERROR(COUNTIF(INDIRECT("UNITS_"&amp;SUBSTITUTE(LEFT($E1349,FIND(" ",$E1349&amp;" ")-1),".","_")),$F1349)=0,TRUE())),"Unidade incompatível com o tipo selecionado.",IF(OR(AND(ISNUMBER(SEARCH("comunic",LOWER($B1349))),LEFT($E1349,3)&lt;&gt;"4.4"),AND(ISNUMBER(SEARCH("monitor",LOWER($B1349))),NOT(OR(LEFT($E1349,3)="1.5",LEFT($E1349,3)="2.5")))),"Revise a classificação do item conforme as regras de preenchimento.",IF(AND($B1349&lt;&gt;"",OR(ISNUMBER(SEARCH("outro",LOWER($B1349))),ISNUMBER(SEARCH("divers",LOWER($B1349))),ISNUMBER(SEARCH("kit",LOWER($B1349))),ISNUMBER(SEARCH("ferrament",LOWER($B1349))),ISNUMBER(SEARCH("epi",LOWER($B1349)))),NOT(OR($Z1349&lt;&gt;"",$AA1349&lt;&gt;""))),"Descrição muito genérica: detalhe melhor o item e registre o racional no memorial ou em anexo.",IF(AND($Y1349=0,$B1349&lt;&gt;"",OR($G1349&lt;&gt;"",$H1349&lt;&gt;"",$J1349&lt;&gt;"",$K1349&lt;&gt;"",$M1349&lt;&gt;"",$N1349&lt;&gt;"",$P1349&lt;&gt;"",$Q1349&lt;&gt;"",$S1349&lt;&gt;"",$T1349&lt;&gt;"",$V1349&lt;&gt;"",$W1349&lt;&gt;"")),"O item possui dados lançados, mas o total está zerado. Revise os valores informados.","")))))))))))))))</f>
        <v/>
      </c>
    </row>
    <row r="1350" spans="1:35" ht="14.25" customHeight="1" x14ac:dyDescent="0.25">
      <c r="A1350" s="57" t="str">
        <f t="shared" si="260"/>
        <v/>
      </c>
      <c r="B1350" s="58"/>
      <c r="C1350" s="58"/>
      <c r="D1350" s="58"/>
      <c r="E1350" s="58"/>
      <c r="F1350" s="58"/>
      <c r="G1350" s="269"/>
      <c r="H1350" s="59"/>
      <c r="I1350" s="273">
        <f t="shared" si="261"/>
        <v>0</v>
      </c>
      <c r="J1350" s="269"/>
      <c r="K1350" s="59"/>
      <c r="L1350" s="270">
        <f t="shared" si="262"/>
        <v>0</v>
      </c>
      <c r="M1350" s="269"/>
      <c r="N1350" s="59"/>
      <c r="O1350" s="270">
        <f t="shared" si="263"/>
        <v>0</v>
      </c>
      <c r="P1350" s="269"/>
      <c r="Q1350" s="59"/>
      <c r="R1350" s="271">
        <f t="shared" si="264"/>
        <v>0</v>
      </c>
      <c r="S1350" s="269"/>
      <c r="T1350" s="59"/>
      <c r="U1350" s="270">
        <f t="shared" si="265"/>
        <v>0</v>
      </c>
      <c r="V1350" s="269"/>
      <c r="W1350" s="59"/>
      <c r="X1350" s="270">
        <f t="shared" si="266"/>
        <v>0</v>
      </c>
      <c r="Y1350" s="270">
        <f t="shared" si="267"/>
        <v>0</v>
      </c>
      <c r="Z1350" s="58"/>
      <c r="AA1350" s="58"/>
      <c r="AB1350" s="60" t="str">
        <f t="shared" si="268"/>
        <v/>
      </c>
      <c r="AC1350" s="21" t="b">
        <f t="shared" si="269"/>
        <v>0</v>
      </c>
      <c r="AD1350" s="21" t="b">
        <f t="shared" si="270"/>
        <v>0</v>
      </c>
      <c r="AE1350" s="21" t="b">
        <f t="shared" si="271"/>
        <v>0</v>
      </c>
      <c r="AF1350" s="21" t="b">
        <f ca="1">OR(AND($AC1350,NOT($AD1350)),AND($AC1350,OR(AND($G1350="",$H1350&lt;&gt;""),AND($G1350&lt;&gt;"",$H1350=""),AND($J1350="",$K1350&lt;&gt;""),AND($J1350&lt;&gt;"",$K1350=""),AND($M1350="",$N1350&lt;&gt;""),AND($M1350&lt;&gt;"",$N1350=""),AND($P1350="",$Q1350&lt;&gt;""),AND($P1350&lt;&gt;"",$Q1350=""),AND($S1350="",$T1350&lt;&gt;""),AND($S1350&lt;&gt;"",$T1350=""),AND($V1350="",$W1350&lt;&gt;""),AND($V1350&lt;&gt;"",$W1350=""))),AND($C1350&lt;&gt;"",$E1350&lt;&gt;"",LEFT(TRIM($C1350),1)&lt;&gt;LEFT(TRIM($E1350),1)),IF(OR($E1350="",$F1350=""),FALSE(),IFERROR(COUNTIF(INDIRECT("UNITS_"&amp;SUBSTITUTE(LEFT($E1350,FIND(" ",$E1350&amp;" ")-1),".","_")),$F1350)=0,TRUE())),AND($B1350&lt;&gt;"",OR(ISNUMBER(SEARCH("outro",LOWER($B1350))),ISNUMBER(SEARCH("divers",LOWER($B1350))),ISNUMBER(SEARCH("etc",LOWER($B1350))))),OR(AND(ISNUMBER(SEARCH("comunic",LOWER($B1350))),LEFT($E1350,3)&lt;&gt;"4.4"),AND(ISNUMBER(SEARCH("monitor",LOWER($B1350))),NOT(OR(LEFT($E1350,3)="1.5",LEFT($E1350,3)="2.5")))),AND($B1350&lt;&gt;"",OR(LEFT($C1350,1)="1",LEFT($C1350,1)="2"),$D1350=""),AND($D1350&lt;&gt;"",NOT(OR(LEFT($C1350,1)="1",LEFT($C1350,1)="2"))),AND($D1350&lt;&gt;"",COUNTIF(' PROJETO'!$B$14:$B$16,$D1350)=0),IF($D1350="",FALSE(),IF(COUNTIF(' PROJETO'!$B$14:$B$16,$D1350)=0,FALSE(),IFERROR(INDEX(' PROJETO'!$C$14:$C$16,MATCH($D1350,' PROJETO'!$B$14:$B$16,0))&lt;&gt;"Sim",FALSE()))))</f>
        <v>0</v>
      </c>
      <c r="AG1350" s="21" t="b">
        <f>AND($AC1350,$Y1350&gt;'CONFG.  LISTAS'!$F$4,$Z1350="",$AA1350="")</f>
        <v>0</v>
      </c>
      <c r="AH1350" s="21" t="str">
        <f t="shared" si="272"/>
        <v/>
      </c>
      <c r="AI1350" s="43" t="str">
        <f ca="1">IF(NOT($AC1350),"",IF(OR($B1350="",$C1350="",$E1350="",$F1350=""),"Preencha descrição, categoria, tipo e unidade.",IF(AND($B1350&lt;&gt;"",OR(LEFT($C1350,1)="1",LEFT($C1350,1)="2"),$D1350=""),"Informe a prática de restauração para itens diretos.",IF(AND($D1350&lt;&gt;"",NOT(OR(LEFT($C1350,1)="1",LEFT($C1350,1)="2"))),"Custos indiretos não devem pertencer a uma prática específica.",IF(AND($D1350&lt;&gt;"",COUNTIF(' PROJETO'!$B$14:$B$16,$D1350)=0),"Prática de restauração inválida ou não cadastrada.",IF(IF($D1350="",FALSE(),IF(COUNTIF(' PROJETO'!$B$14:$B$16,$D1350)=0,FALSE(),IFERROR(INDEX(' PROJETO'!$C$14:$C$16,MATCH($D1350,' PROJETO'!$B$14:$B$16,0))&lt;&gt;"Sim",FALSE()))),"A prática informada no item não foi selecionada na aba Projeto.",IF(AND(MAX($I1350,$L1350,$O1350,$R1350,$U1350,$X1350)&gt;'CONFG.  LISTAS'!$F$4,NOT(OR($Z1350&lt;&gt;"",$AA1350&lt;&gt;""))),"Memorial de cálculo ou anexo obrigatório não informado para item acima do limite.",IF(OR(AND($G1350&lt;&gt;"",$H1350&lt;&gt;"",OR($G1350&lt;=0,$H1350&lt;=0)),AND($J1350&lt;&gt;"",$K1350&lt;&gt;"",OR($J1350&lt;=0,$K1350&lt;=0)),AND($M1350&lt;&gt;"",$N1350&lt;&gt;"",OR($M1350&lt;=0,$N1350&lt;=0)),AND($P1350&lt;&gt;"",$Q1350&lt;&gt;"",OR($P1350&lt;=0,$Q1350&lt;=0)),AND($S1350&lt;&gt;"",$T1350&lt;&gt;"",OR($S1350&lt;=0,$T1350&lt;=0)),AND($V1350&lt;&gt;"",$W1350&lt;&gt;"",OR($V1350&lt;=0,$W1350&lt;=0))),"Revise os valores informados: valor unitário e quantidade devem ser maiores que zero.",IF(OR(AND($G1350="",$H1350&lt;&gt;""),AND($G1350&lt;&gt;"",$H1350=""),AND($J1350="",$K1350&lt;&gt;""),AND($J1350&lt;&gt;"",$K1350=""),AND($M1350="",$N1350&lt;&gt;""),AND($M1350&lt;&gt;"",$N1350=""),AND($P1350="",$Q1350&lt;&gt;""),AND($P1350&lt;&gt;"",$Q1350=""),AND($S1350="",$T1350&lt;&gt;""),AND($S1350&lt;&gt;"",$T1350=""),AND($V1350="",$W1350&lt;&gt;""),AND($V1350&lt;&gt;"",$W1350="")),"Há ano preenchido parcialmente: "&amp;TRIM(IF(AND($G1350="",$H1350&lt;&gt;""),"Ano 1 (falta valor unitário); ","")&amp;IF(AND($G1350&lt;&gt;"",$H1350=""),"Ano 1 (falta quantidade); ","")&amp;IF(AND($J1350="",$K1350&lt;&gt;""),"Ano 2 (falta valor unitário); ","")&amp;IF(AND($J1350&lt;&gt;"",$K1350=""),"Ano 2 (falta quantidade); ","")&amp;IF(AND($M1350="",$N1350&lt;&gt;""),"Ano 3 (falta valor unitário); ","")&amp;IF(AND($M1350&lt;&gt;"",$N1350=""),"Ano 3 (falta quantidade); ","")&amp;IF(AND($P1350="",$Q1350&lt;&gt;""),"Ano 4 (falta valor unitário); ","")&amp;IF(AND($P1350&lt;&gt;"",$Q1350=""),"Ano 4 (falta quantidade); ","")&amp;IF(AND($S1350="",$T1350&lt;&gt;""),"Ano 5 (falta valor unitário); ","")&amp;IF(AND($S1350&lt;&gt;"",$T1350=""),"Ano 5 (falta quantidade); ","")&amp;IF(AND($V1350="",$W1350&lt;&gt;""),"Ano 6 (falta valor unitário); ","")&amp;IF(AND($V1350&lt;&gt;"",$W1350=""),"Ano 6 (falta quantidade); ","")), IF(NOT(OR(AND($G1350&lt;&gt;"",$H1350&lt;&gt;""),AND($J1350&lt;&gt;"",$K1350&lt;&gt;""),AND($M1350&lt;&gt;"",$N1350&lt;&gt;""),AND($P1350&lt;&gt;"",$Q1350&lt;&gt;""),AND($S1350&lt;&gt;"",$T1350&lt;&gt;""),AND($V1350&lt;&gt;"",$W1350&lt;&gt;""))),"Informe pelo menos um ano completo com valor unitário e quantidade.",IF(AND($C1350&lt;&gt;"",$E1350&lt;&gt;"",LEFT(TRIM($C1350),1)&lt;&gt;LEFT(TRIM($E1350),1)),"Categoria e tipo estão incompatíveis.",IF(IF(OR($E1350="",$F1350=""),FALSE(),IFERROR(COUNTIF(INDIRECT("UNITS_"&amp;SUBSTITUTE(LEFT($E1350,FIND(" ",$E1350&amp;" ")-1),".","_")),$F1350)=0,TRUE())),"Unidade incompatível com o tipo selecionado.",IF(OR(AND(ISNUMBER(SEARCH("comunic",LOWER($B1350))),LEFT($E1350,3)&lt;&gt;"4.4"),AND(ISNUMBER(SEARCH("monitor",LOWER($B1350))),NOT(OR(LEFT($E1350,3)="1.5",LEFT($E1350,3)="2.5")))),"Revise a classificação do item conforme as regras de preenchimento.",IF(AND($B1350&lt;&gt;"",OR(ISNUMBER(SEARCH("outro",LOWER($B1350))),ISNUMBER(SEARCH("divers",LOWER($B1350))),ISNUMBER(SEARCH("kit",LOWER($B1350))),ISNUMBER(SEARCH("ferrament",LOWER($B1350))),ISNUMBER(SEARCH("epi",LOWER($B1350)))),NOT(OR($Z1350&lt;&gt;"",$AA1350&lt;&gt;""))),"Descrição muito genérica: detalhe melhor o item e registre o racional no memorial ou em anexo.",IF(AND($Y1350=0,$B1350&lt;&gt;"",OR($G1350&lt;&gt;"",$H1350&lt;&gt;"",$J1350&lt;&gt;"",$K1350&lt;&gt;"",$M1350&lt;&gt;"",$N1350&lt;&gt;"",$P1350&lt;&gt;"",$Q1350&lt;&gt;"",$S1350&lt;&gt;"",$T1350&lt;&gt;"",$V1350&lt;&gt;"",$W1350&lt;&gt;"")),"O item possui dados lançados, mas o total está zerado. Revise os valores informados.","")))))))))))))))</f>
        <v/>
      </c>
    </row>
    <row r="1351" spans="1:35" ht="14.25" customHeight="1" x14ac:dyDescent="0.25">
      <c r="A1351" s="57" t="str">
        <f t="shared" si="260"/>
        <v/>
      </c>
      <c r="B1351" s="61"/>
      <c r="C1351" s="61"/>
      <c r="D1351" s="58"/>
      <c r="E1351" s="61"/>
      <c r="F1351" s="61"/>
      <c r="G1351" s="272"/>
      <c r="H1351" s="62"/>
      <c r="I1351" s="273">
        <f t="shared" si="261"/>
        <v>0</v>
      </c>
      <c r="J1351" s="272"/>
      <c r="K1351" s="62"/>
      <c r="L1351" s="270">
        <f t="shared" si="262"/>
        <v>0</v>
      </c>
      <c r="M1351" s="272"/>
      <c r="N1351" s="62"/>
      <c r="O1351" s="270">
        <f t="shared" si="263"/>
        <v>0</v>
      </c>
      <c r="P1351" s="272"/>
      <c r="Q1351" s="62"/>
      <c r="R1351" s="271">
        <f t="shared" si="264"/>
        <v>0</v>
      </c>
      <c r="S1351" s="272"/>
      <c r="T1351" s="62"/>
      <c r="U1351" s="270">
        <f t="shared" si="265"/>
        <v>0</v>
      </c>
      <c r="V1351" s="272"/>
      <c r="W1351" s="62"/>
      <c r="X1351" s="270">
        <f t="shared" si="266"/>
        <v>0</v>
      </c>
      <c r="Y1351" s="270">
        <f t="shared" si="267"/>
        <v>0</v>
      </c>
      <c r="Z1351" s="61"/>
      <c r="AA1351" s="61"/>
      <c r="AB1351" s="60" t="str">
        <f t="shared" si="268"/>
        <v/>
      </c>
      <c r="AC1351" s="21" t="b">
        <f t="shared" si="269"/>
        <v>0</v>
      </c>
      <c r="AD1351" s="21" t="b">
        <f t="shared" si="270"/>
        <v>0</v>
      </c>
      <c r="AE1351" s="21" t="b">
        <f t="shared" si="271"/>
        <v>0</v>
      </c>
      <c r="AF1351" s="21" t="b">
        <f ca="1">OR(AND($AC1351,NOT($AD1351)),AND($AC1351,OR(AND($G1351="",$H1351&lt;&gt;""),AND($G1351&lt;&gt;"",$H1351=""),AND($J1351="",$K1351&lt;&gt;""),AND($J1351&lt;&gt;"",$K1351=""),AND($M1351="",$N1351&lt;&gt;""),AND($M1351&lt;&gt;"",$N1351=""),AND($P1351="",$Q1351&lt;&gt;""),AND($P1351&lt;&gt;"",$Q1351=""),AND($S1351="",$T1351&lt;&gt;""),AND($S1351&lt;&gt;"",$T1351=""),AND($V1351="",$W1351&lt;&gt;""),AND($V1351&lt;&gt;"",$W1351=""))),AND($C1351&lt;&gt;"",$E1351&lt;&gt;"",LEFT(TRIM($C1351),1)&lt;&gt;LEFT(TRIM($E1351),1)),IF(OR($E1351="",$F1351=""),FALSE(),IFERROR(COUNTIF(INDIRECT("UNITS_"&amp;SUBSTITUTE(LEFT($E1351,FIND(" ",$E1351&amp;" ")-1),".","_")),$F1351)=0,TRUE())),AND($B1351&lt;&gt;"",OR(ISNUMBER(SEARCH("outro",LOWER($B1351))),ISNUMBER(SEARCH("divers",LOWER($B1351))),ISNUMBER(SEARCH("etc",LOWER($B1351))))),OR(AND(ISNUMBER(SEARCH("comunic",LOWER($B1351))),LEFT($E1351,3)&lt;&gt;"4.4"),AND(ISNUMBER(SEARCH("monitor",LOWER($B1351))),NOT(OR(LEFT($E1351,3)="1.5",LEFT($E1351,3)="2.5")))),AND($B1351&lt;&gt;"",OR(LEFT($C1351,1)="1",LEFT($C1351,1)="2"),$D1351=""),AND($D1351&lt;&gt;"",NOT(OR(LEFT($C1351,1)="1",LEFT($C1351,1)="2"))),AND($D1351&lt;&gt;"",COUNTIF(' PROJETO'!$B$14:$B$16,$D1351)=0),IF($D1351="",FALSE(),IF(COUNTIF(' PROJETO'!$B$14:$B$16,$D1351)=0,FALSE(),IFERROR(INDEX(' PROJETO'!$C$14:$C$16,MATCH($D1351,' PROJETO'!$B$14:$B$16,0))&lt;&gt;"Sim",FALSE()))))</f>
        <v>0</v>
      </c>
      <c r="AG1351" s="21" t="b">
        <f>AND($AC1351,$Y1351&gt;'CONFG.  LISTAS'!$F$4,$Z1351="",$AA1351="")</f>
        <v>0</v>
      </c>
      <c r="AH1351" s="21" t="str">
        <f t="shared" si="272"/>
        <v/>
      </c>
      <c r="AI1351" s="43" t="str">
        <f ca="1">IF(NOT($AC1351),"",IF(OR($B1351="",$C1351="",$E1351="",$F1351=""),"Preencha descrição, categoria, tipo e unidade.",IF(AND($B1351&lt;&gt;"",OR(LEFT($C1351,1)="1",LEFT($C1351,1)="2"),$D1351=""),"Informe a prática de restauração para itens diretos.",IF(AND($D1351&lt;&gt;"",NOT(OR(LEFT($C1351,1)="1",LEFT($C1351,1)="2"))),"Custos indiretos não devem pertencer a uma prática específica.",IF(AND($D1351&lt;&gt;"",COUNTIF(' PROJETO'!$B$14:$B$16,$D1351)=0),"Prática de restauração inválida ou não cadastrada.",IF(IF($D1351="",FALSE(),IF(COUNTIF(' PROJETO'!$B$14:$B$16,$D1351)=0,FALSE(),IFERROR(INDEX(' PROJETO'!$C$14:$C$16,MATCH($D1351,' PROJETO'!$B$14:$B$16,0))&lt;&gt;"Sim",FALSE()))),"A prática informada no item não foi selecionada na aba Projeto.",IF(AND(MAX($I1351,$L1351,$O1351,$R1351,$U1351,$X1351)&gt;'CONFG.  LISTAS'!$F$4,NOT(OR($Z1351&lt;&gt;"",$AA1351&lt;&gt;""))),"Memorial de cálculo ou anexo obrigatório não informado para item acima do limite.",IF(OR(AND($G1351&lt;&gt;"",$H1351&lt;&gt;"",OR($G1351&lt;=0,$H1351&lt;=0)),AND($J1351&lt;&gt;"",$K1351&lt;&gt;"",OR($J1351&lt;=0,$K1351&lt;=0)),AND($M1351&lt;&gt;"",$N1351&lt;&gt;"",OR($M1351&lt;=0,$N1351&lt;=0)),AND($P1351&lt;&gt;"",$Q1351&lt;&gt;"",OR($P1351&lt;=0,$Q1351&lt;=0)),AND($S1351&lt;&gt;"",$T1351&lt;&gt;"",OR($S1351&lt;=0,$T1351&lt;=0)),AND($V1351&lt;&gt;"",$W1351&lt;&gt;"",OR($V1351&lt;=0,$W1351&lt;=0))),"Revise os valores informados: valor unitário e quantidade devem ser maiores que zero.",IF(OR(AND($G1351="",$H1351&lt;&gt;""),AND($G1351&lt;&gt;"",$H1351=""),AND($J1351="",$K1351&lt;&gt;""),AND($J1351&lt;&gt;"",$K1351=""),AND($M1351="",$N1351&lt;&gt;""),AND($M1351&lt;&gt;"",$N1351=""),AND($P1351="",$Q1351&lt;&gt;""),AND($P1351&lt;&gt;"",$Q1351=""),AND($S1351="",$T1351&lt;&gt;""),AND($S1351&lt;&gt;"",$T1351=""),AND($V1351="",$W1351&lt;&gt;""),AND($V1351&lt;&gt;"",$W1351="")),"Há ano preenchido parcialmente: "&amp;TRIM(IF(AND($G1351="",$H1351&lt;&gt;""),"Ano 1 (falta valor unitário); ","")&amp;IF(AND($G1351&lt;&gt;"",$H1351=""),"Ano 1 (falta quantidade); ","")&amp;IF(AND($J1351="",$K1351&lt;&gt;""),"Ano 2 (falta valor unitário); ","")&amp;IF(AND($J1351&lt;&gt;"",$K1351=""),"Ano 2 (falta quantidade); ","")&amp;IF(AND($M1351="",$N1351&lt;&gt;""),"Ano 3 (falta valor unitário); ","")&amp;IF(AND($M1351&lt;&gt;"",$N1351=""),"Ano 3 (falta quantidade); ","")&amp;IF(AND($P1351="",$Q1351&lt;&gt;""),"Ano 4 (falta valor unitário); ","")&amp;IF(AND($P1351&lt;&gt;"",$Q1351=""),"Ano 4 (falta quantidade); ","")&amp;IF(AND($S1351="",$T1351&lt;&gt;""),"Ano 5 (falta valor unitário); ","")&amp;IF(AND($S1351&lt;&gt;"",$T1351=""),"Ano 5 (falta quantidade); ","")&amp;IF(AND($V1351="",$W1351&lt;&gt;""),"Ano 6 (falta valor unitário); ","")&amp;IF(AND($V1351&lt;&gt;"",$W1351=""),"Ano 6 (falta quantidade); ","")), IF(NOT(OR(AND($G1351&lt;&gt;"",$H1351&lt;&gt;""),AND($J1351&lt;&gt;"",$K1351&lt;&gt;""),AND($M1351&lt;&gt;"",$N1351&lt;&gt;""),AND($P1351&lt;&gt;"",$Q1351&lt;&gt;""),AND($S1351&lt;&gt;"",$T1351&lt;&gt;""),AND($V1351&lt;&gt;"",$W1351&lt;&gt;""))),"Informe pelo menos um ano completo com valor unitário e quantidade.",IF(AND($C1351&lt;&gt;"",$E1351&lt;&gt;"",LEFT(TRIM($C1351),1)&lt;&gt;LEFT(TRIM($E1351),1)),"Categoria e tipo estão incompatíveis.",IF(IF(OR($E1351="",$F1351=""),FALSE(),IFERROR(COUNTIF(INDIRECT("UNITS_"&amp;SUBSTITUTE(LEFT($E1351,FIND(" ",$E1351&amp;" ")-1),".","_")),$F1351)=0,TRUE())),"Unidade incompatível com o tipo selecionado.",IF(OR(AND(ISNUMBER(SEARCH("comunic",LOWER($B1351))),LEFT($E1351,3)&lt;&gt;"4.4"),AND(ISNUMBER(SEARCH("monitor",LOWER($B1351))),NOT(OR(LEFT($E1351,3)="1.5",LEFT($E1351,3)="2.5")))),"Revise a classificação do item conforme as regras de preenchimento.",IF(AND($B1351&lt;&gt;"",OR(ISNUMBER(SEARCH("outro",LOWER($B1351))),ISNUMBER(SEARCH("divers",LOWER($B1351))),ISNUMBER(SEARCH("kit",LOWER($B1351))),ISNUMBER(SEARCH("ferrament",LOWER($B1351))),ISNUMBER(SEARCH("epi",LOWER($B1351)))),NOT(OR($Z1351&lt;&gt;"",$AA1351&lt;&gt;""))),"Descrição muito genérica: detalhe melhor o item e registre o racional no memorial ou em anexo.",IF(AND($Y1351=0,$B1351&lt;&gt;"",OR($G1351&lt;&gt;"",$H1351&lt;&gt;"",$J1351&lt;&gt;"",$K1351&lt;&gt;"",$M1351&lt;&gt;"",$N1351&lt;&gt;"",$P1351&lt;&gt;"",$Q1351&lt;&gt;"",$S1351&lt;&gt;"",$T1351&lt;&gt;"",$V1351&lt;&gt;"",$W1351&lt;&gt;"")),"O item possui dados lançados, mas o total está zerado. Revise os valores informados.","")))))))))))))))</f>
        <v/>
      </c>
    </row>
    <row r="1352" spans="1:35" ht="14.25" customHeight="1" x14ac:dyDescent="0.25">
      <c r="A1352" s="57" t="str">
        <f t="shared" si="260"/>
        <v/>
      </c>
      <c r="B1352" s="58"/>
      <c r="C1352" s="58"/>
      <c r="D1352" s="58"/>
      <c r="E1352" s="58"/>
      <c r="F1352" s="58"/>
      <c r="G1352" s="269"/>
      <c r="H1352" s="59"/>
      <c r="I1352" s="273">
        <f t="shared" si="261"/>
        <v>0</v>
      </c>
      <c r="J1352" s="269"/>
      <c r="K1352" s="59"/>
      <c r="L1352" s="270">
        <f t="shared" si="262"/>
        <v>0</v>
      </c>
      <c r="M1352" s="269"/>
      <c r="N1352" s="59"/>
      <c r="O1352" s="270">
        <f t="shared" si="263"/>
        <v>0</v>
      </c>
      <c r="P1352" s="269"/>
      <c r="Q1352" s="59"/>
      <c r="R1352" s="271">
        <f t="shared" si="264"/>
        <v>0</v>
      </c>
      <c r="S1352" s="269"/>
      <c r="T1352" s="59"/>
      <c r="U1352" s="270">
        <f t="shared" si="265"/>
        <v>0</v>
      </c>
      <c r="V1352" s="269"/>
      <c r="W1352" s="59"/>
      <c r="X1352" s="270">
        <f t="shared" si="266"/>
        <v>0</v>
      </c>
      <c r="Y1352" s="270">
        <f t="shared" si="267"/>
        <v>0</v>
      </c>
      <c r="Z1352" s="58"/>
      <c r="AA1352" s="58"/>
      <c r="AB1352" s="60" t="str">
        <f t="shared" si="268"/>
        <v/>
      </c>
      <c r="AC1352" s="21" t="b">
        <f t="shared" si="269"/>
        <v>0</v>
      </c>
      <c r="AD1352" s="21" t="b">
        <f t="shared" si="270"/>
        <v>0</v>
      </c>
      <c r="AE1352" s="21" t="b">
        <f t="shared" si="271"/>
        <v>0</v>
      </c>
      <c r="AF1352" s="21" t="b">
        <f ca="1">OR(AND($AC1352,NOT($AD1352)),AND($AC1352,OR(AND($G1352="",$H1352&lt;&gt;""),AND($G1352&lt;&gt;"",$H1352=""),AND($J1352="",$K1352&lt;&gt;""),AND($J1352&lt;&gt;"",$K1352=""),AND($M1352="",$N1352&lt;&gt;""),AND($M1352&lt;&gt;"",$N1352=""),AND($P1352="",$Q1352&lt;&gt;""),AND($P1352&lt;&gt;"",$Q1352=""),AND($S1352="",$T1352&lt;&gt;""),AND($S1352&lt;&gt;"",$T1352=""),AND($V1352="",$W1352&lt;&gt;""),AND($V1352&lt;&gt;"",$W1352=""))),AND($C1352&lt;&gt;"",$E1352&lt;&gt;"",LEFT(TRIM($C1352),1)&lt;&gt;LEFT(TRIM($E1352),1)),IF(OR($E1352="",$F1352=""),FALSE(),IFERROR(COUNTIF(INDIRECT("UNITS_"&amp;SUBSTITUTE(LEFT($E1352,FIND(" ",$E1352&amp;" ")-1),".","_")),$F1352)=0,TRUE())),AND($B1352&lt;&gt;"",OR(ISNUMBER(SEARCH("outro",LOWER($B1352))),ISNUMBER(SEARCH("divers",LOWER($B1352))),ISNUMBER(SEARCH("etc",LOWER($B1352))))),OR(AND(ISNUMBER(SEARCH("comunic",LOWER($B1352))),LEFT($E1352,3)&lt;&gt;"4.4"),AND(ISNUMBER(SEARCH("monitor",LOWER($B1352))),NOT(OR(LEFT($E1352,3)="1.5",LEFT($E1352,3)="2.5")))),AND($B1352&lt;&gt;"",OR(LEFT($C1352,1)="1",LEFT($C1352,1)="2"),$D1352=""),AND($D1352&lt;&gt;"",NOT(OR(LEFT($C1352,1)="1",LEFT($C1352,1)="2"))),AND($D1352&lt;&gt;"",COUNTIF(' PROJETO'!$B$14:$B$16,$D1352)=0),IF($D1352="",FALSE(),IF(COUNTIF(' PROJETO'!$B$14:$B$16,$D1352)=0,FALSE(),IFERROR(INDEX(' PROJETO'!$C$14:$C$16,MATCH($D1352,' PROJETO'!$B$14:$B$16,0))&lt;&gt;"Sim",FALSE()))))</f>
        <v>0</v>
      </c>
      <c r="AG1352" s="21" t="b">
        <f>AND($AC1352,$Y1352&gt;'CONFG.  LISTAS'!$F$4,$Z1352="",$AA1352="")</f>
        <v>0</v>
      </c>
      <c r="AH1352" s="21" t="str">
        <f t="shared" si="272"/>
        <v/>
      </c>
      <c r="AI1352" s="43" t="str">
        <f ca="1">IF(NOT($AC1352),"",IF(OR($B1352="",$C1352="",$E1352="",$F1352=""),"Preencha descrição, categoria, tipo e unidade.",IF(AND($B1352&lt;&gt;"",OR(LEFT($C1352,1)="1",LEFT($C1352,1)="2"),$D1352=""),"Informe a prática de restauração para itens diretos.",IF(AND($D1352&lt;&gt;"",NOT(OR(LEFT($C1352,1)="1",LEFT($C1352,1)="2"))),"Custos indiretos não devem pertencer a uma prática específica.",IF(AND($D1352&lt;&gt;"",COUNTIF(' PROJETO'!$B$14:$B$16,$D1352)=0),"Prática de restauração inválida ou não cadastrada.",IF(IF($D1352="",FALSE(),IF(COUNTIF(' PROJETO'!$B$14:$B$16,$D1352)=0,FALSE(),IFERROR(INDEX(' PROJETO'!$C$14:$C$16,MATCH($D1352,' PROJETO'!$B$14:$B$16,0))&lt;&gt;"Sim",FALSE()))),"A prática informada no item não foi selecionada na aba Projeto.",IF(AND(MAX($I1352,$L1352,$O1352,$R1352,$U1352,$X1352)&gt;'CONFG.  LISTAS'!$F$4,NOT(OR($Z1352&lt;&gt;"",$AA1352&lt;&gt;""))),"Memorial de cálculo ou anexo obrigatório não informado para item acima do limite.",IF(OR(AND($G1352&lt;&gt;"",$H1352&lt;&gt;"",OR($G1352&lt;=0,$H1352&lt;=0)),AND($J1352&lt;&gt;"",$K1352&lt;&gt;"",OR($J1352&lt;=0,$K1352&lt;=0)),AND($M1352&lt;&gt;"",$N1352&lt;&gt;"",OR($M1352&lt;=0,$N1352&lt;=0)),AND($P1352&lt;&gt;"",$Q1352&lt;&gt;"",OR($P1352&lt;=0,$Q1352&lt;=0)),AND($S1352&lt;&gt;"",$T1352&lt;&gt;"",OR($S1352&lt;=0,$T1352&lt;=0)),AND($V1352&lt;&gt;"",$W1352&lt;&gt;"",OR($V1352&lt;=0,$W1352&lt;=0))),"Revise os valores informados: valor unitário e quantidade devem ser maiores que zero.",IF(OR(AND($G1352="",$H1352&lt;&gt;""),AND($G1352&lt;&gt;"",$H1352=""),AND($J1352="",$K1352&lt;&gt;""),AND($J1352&lt;&gt;"",$K1352=""),AND($M1352="",$N1352&lt;&gt;""),AND($M1352&lt;&gt;"",$N1352=""),AND($P1352="",$Q1352&lt;&gt;""),AND($P1352&lt;&gt;"",$Q1352=""),AND($S1352="",$T1352&lt;&gt;""),AND($S1352&lt;&gt;"",$T1352=""),AND($V1352="",$W1352&lt;&gt;""),AND($V1352&lt;&gt;"",$W1352="")),"Há ano preenchido parcialmente: "&amp;TRIM(IF(AND($G1352="",$H1352&lt;&gt;""),"Ano 1 (falta valor unitário); ","")&amp;IF(AND($G1352&lt;&gt;"",$H1352=""),"Ano 1 (falta quantidade); ","")&amp;IF(AND($J1352="",$K1352&lt;&gt;""),"Ano 2 (falta valor unitário); ","")&amp;IF(AND($J1352&lt;&gt;"",$K1352=""),"Ano 2 (falta quantidade); ","")&amp;IF(AND($M1352="",$N1352&lt;&gt;""),"Ano 3 (falta valor unitário); ","")&amp;IF(AND($M1352&lt;&gt;"",$N1352=""),"Ano 3 (falta quantidade); ","")&amp;IF(AND($P1352="",$Q1352&lt;&gt;""),"Ano 4 (falta valor unitário); ","")&amp;IF(AND($P1352&lt;&gt;"",$Q1352=""),"Ano 4 (falta quantidade); ","")&amp;IF(AND($S1352="",$T1352&lt;&gt;""),"Ano 5 (falta valor unitário); ","")&amp;IF(AND($S1352&lt;&gt;"",$T1352=""),"Ano 5 (falta quantidade); ","")&amp;IF(AND($V1352="",$W1352&lt;&gt;""),"Ano 6 (falta valor unitário); ","")&amp;IF(AND($V1352&lt;&gt;"",$W1352=""),"Ano 6 (falta quantidade); ","")), IF(NOT(OR(AND($G1352&lt;&gt;"",$H1352&lt;&gt;""),AND($J1352&lt;&gt;"",$K1352&lt;&gt;""),AND($M1352&lt;&gt;"",$N1352&lt;&gt;""),AND($P1352&lt;&gt;"",$Q1352&lt;&gt;""),AND($S1352&lt;&gt;"",$T1352&lt;&gt;""),AND($V1352&lt;&gt;"",$W1352&lt;&gt;""))),"Informe pelo menos um ano completo com valor unitário e quantidade.",IF(AND($C1352&lt;&gt;"",$E1352&lt;&gt;"",LEFT(TRIM($C1352),1)&lt;&gt;LEFT(TRIM($E1352),1)),"Categoria e tipo estão incompatíveis.",IF(IF(OR($E1352="",$F1352=""),FALSE(),IFERROR(COUNTIF(INDIRECT("UNITS_"&amp;SUBSTITUTE(LEFT($E1352,FIND(" ",$E1352&amp;" ")-1),".","_")),$F1352)=0,TRUE())),"Unidade incompatível com o tipo selecionado.",IF(OR(AND(ISNUMBER(SEARCH("comunic",LOWER($B1352))),LEFT($E1352,3)&lt;&gt;"4.4"),AND(ISNUMBER(SEARCH("monitor",LOWER($B1352))),NOT(OR(LEFT($E1352,3)="1.5",LEFT($E1352,3)="2.5")))),"Revise a classificação do item conforme as regras de preenchimento.",IF(AND($B1352&lt;&gt;"",OR(ISNUMBER(SEARCH("outro",LOWER($B1352))),ISNUMBER(SEARCH("divers",LOWER($B1352))),ISNUMBER(SEARCH("kit",LOWER($B1352))),ISNUMBER(SEARCH("ferrament",LOWER($B1352))),ISNUMBER(SEARCH("epi",LOWER($B1352)))),NOT(OR($Z1352&lt;&gt;"",$AA1352&lt;&gt;""))),"Descrição muito genérica: detalhe melhor o item e registre o racional no memorial ou em anexo.",IF(AND($Y1352=0,$B1352&lt;&gt;"",OR($G1352&lt;&gt;"",$H1352&lt;&gt;"",$J1352&lt;&gt;"",$K1352&lt;&gt;"",$M1352&lt;&gt;"",$N1352&lt;&gt;"",$P1352&lt;&gt;"",$Q1352&lt;&gt;"",$S1352&lt;&gt;"",$T1352&lt;&gt;"",$V1352&lt;&gt;"",$W1352&lt;&gt;"")),"O item possui dados lançados, mas o total está zerado. Revise os valores informados.","")))))))))))))))</f>
        <v/>
      </c>
    </row>
    <row r="1353" spans="1:35" ht="14.25" customHeight="1" x14ac:dyDescent="0.25">
      <c r="A1353" s="57" t="str">
        <f t="shared" si="260"/>
        <v/>
      </c>
      <c r="B1353" s="61"/>
      <c r="C1353" s="61"/>
      <c r="D1353" s="58"/>
      <c r="E1353" s="61"/>
      <c r="F1353" s="61"/>
      <c r="G1353" s="272"/>
      <c r="H1353" s="62"/>
      <c r="I1353" s="273">
        <f t="shared" si="261"/>
        <v>0</v>
      </c>
      <c r="J1353" s="272"/>
      <c r="K1353" s="62"/>
      <c r="L1353" s="270">
        <f t="shared" si="262"/>
        <v>0</v>
      </c>
      <c r="M1353" s="272"/>
      <c r="N1353" s="62"/>
      <c r="O1353" s="270">
        <f t="shared" si="263"/>
        <v>0</v>
      </c>
      <c r="P1353" s="272"/>
      <c r="Q1353" s="62"/>
      <c r="R1353" s="271">
        <f t="shared" si="264"/>
        <v>0</v>
      </c>
      <c r="S1353" s="272"/>
      <c r="T1353" s="62"/>
      <c r="U1353" s="270">
        <f t="shared" si="265"/>
        <v>0</v>
      </c>
      <c r="V1353" s="272"/>
      <c r="W1353" s="62"/>
      <c r="X1353" s="270">
        <f t="shared" si="266"/>
        <v>0</v>
      </c>
      <c r="Y1353" s="270">
        <f t="shared" si="267"/>
        <v>0</v>
      </c>
      <c r="Z1353" s="61"/>
      <c r="AA1353" s="61"/>
      <c r="AB1353" s="60" t="str">
        <f t="shared" si="268"/>
        <v/>
      </c>
      <c r="AC1353" s="21" t="b">
        <f t="shared" si="269"/>
        <v>0</v>
      </c>
      <c r="AD1353" s="21" t="b">
        <f t="shared" si="270"/>
        <v>0</v>
      </c>
      <c r="AE1353" s="21" t="b">
        <f t="shared" si="271"/>
        <v>0</v>
      </c>
      <c r="AF1353" s="21" t="b">
        <f ca="1">OR(AND($AC1353,NOT($AD1353)),AND($AC1353,OR(AND($G1353="",$H1353&lt;&gt;""),AND($G1353&lt;&gt;"",$H1353=""),AND($J1353="",$K1353&lt;&gt;""),AND($J1353&lt;&gt;"",$K1353=""),AND($M1353="",$N1353&lt;&gt;""),AND($M1353&lt;&gt;"",$N1353=""),AND($P1353="",$Q1353&lt;&gt;""),AND($P1353&lt;&gt;"",$Q1353=""),AND($S1353="",$T1353&lt;&gt;""),AND($S1353&lt;&gt;"",$T1353=""),AND($V1353="",$W1353&lt;&gt;""),AND($V1353&lt;&gt;"",$W1353=""))),AND($C1353&lt;&gt;"",$E1353&lt;&gt;"",LEFT(TRIM($C1353),1)&lt;&gt;LEFT(TRIM($E1353),1)),IF(OR($E1353="",$F1353=""),FALSE(),IFERROR(COUNTIF(INDIRECT("UNITS_"&amp;SUBSTITUTE(LEFT($E1353,FIND(" ",$E1353&amp;" ")-1),".","_")),$F1353)=0,TRUE())),AND($B1353&lt;&gt;"",OR(ISNUMBER(SEARCH("outro",LOWER($B1353))),ISNUMBER(SEARCH("divers",LOWER($B1353))),ISNUMBER(SEARCH("etc",LOWER($B1353))))),OR(AND(ISNUMBER(SEARCH("comunic",LOWER($B1353))),LEFT($E1353,3)&lt;&gt;"4.4"),AND(ISNUMBER(SEARCH("monitor",LOWER($B1353))),NOT(OR(LEFT($E1353,3)="1.5",LEFT($E1353,3)="2.5")))),AND($B1353&lt;&gt;"",OR(LEFT($C1353,1)="1",LEFT($C1353,1)="2"),$D1353=""),AND($D1353&lt;&gt;"",NOT(OR(LEFT($C1353,1)="1",LEFT($C1353,1)="2"))),AND($D1353&lt;&gt;"",COUNTIF(' PROJETO'!$B$14:$B$16,$D1353)=0),IF($D1353="",FALSE(),IF(COUNTIF(' PROJETO'!$B$14:$B$16,$D1353)=0,FALSE(),IFERROR(INDEX(' PROJETO'!$C$14:$C$16,MATCH($D1353,' PROJETO'!$B$14:$B$16,0))&lt;&gt;"Sim",FALSE()))))</f>
        <v>0</v>
      </c>
      <c r="AG1353" s="21" t="b">
        <f>AND($AC1353,$Y1353&gt;'CONFG.  LISTAS'!$F$4,$Z1353="",$AA1353="")</f>
        <v>0</v>
      </c>
      <c r="AH1353" s="21" t="str">
        <f t="shared" si="272"/>
        <v/>
      </c>
      <c r="AI1353" s="43" t="str">
        <f ca="1">IF(NOT($AC1353),"",IF(OR($B1353="",$C1353="",$E1353="",$F1353=""),"Preencha descrição, categoria, tipo e unidade.",IF(AND($B1353&lt;&gt;"",OR(LEFT($C1353,1)="1",LEFT($C1353,1)="2"),$D1353=""),"Informe a prática de restauração para itens diretos.",IF(AND($D1353&lt;&gt;"",NOT(OR(LEFT($C1353,1)="1",LEFT($C1353,1)="2"))),"Custos indiretos não devem pertencer a uma prática específica.",IF(AND($D1353&lt;&gt;"",COUNTIF(' PROJETO'!$B$14:$B$16,$D1353)=0),"Prática de restauração inválida ou não cadastrada.",IF(IF($D1353="",FALSE(),IF(COUNTIF(' PROJETO'!$B$14:$B$16,$D1353)=0,FALSE(),IFERROR(INDEX(' PROJETO'!$C$14:$C$16,MATCH($D1353,' PROJETO'!$B$14:$B$16,0))&lt;&gt;"Sim",FALSE()))),"A prática informada no item não foi selecionada na aba Projeto.",IF(AND(MAX($I1353,$L1353,$O1353,$R1353,$U1353,$X1353)&gt;'CONFG.  LISTAS'!$F$4,NOT(OR($Z1353&lt;&gt;"",$AA1353&lt;&gt;""))),"Memorial de cálculo ou anexo obrigatório não informado para item acima do limite.",IF(OR(AND($G1353&lt;&gt;"",$H1353&lt;&gt;"",OR($G1353&lt;=0,$H1353&lt;=0)),AND($J1353&lt;&gt;"",$K1353&lt;&gt;"",OR($J1353&lt;=0,$K1353&lt;=0)),AND($M1353&lt;&gt;"",$N1353&lt;&gt;"",OR($M1353&lt;=0,$N1353&lt;=0)),AND($P1353&lt;&gt;"",$Q1353&lt;&gt;"",OR($P1353&lt;=0,$Q1353&lt;=0)),AND($S1353&lt;&gt;"",$T1353&lt;&gt;"",OR($S1353&lt;=0,$T1353&lt;=0)),AND($V1353&lt;&gt;"",$W1353&lt;&gt;"",OR($V1353&lt;=0,$W1353&lt;=0))),"Revise os valores informados: valor unitário e quantidade devem ser maiores que zero.",IF(OR(AND($G1353="",$H1353&lt;&gt;""),AND($G1353&lt;&gt;"",$H1353=""),AND($J1353="",$K1353&lt;&gt;""),AND($J1353&lt;&gt;"",$K1353=""),AND($M1353="",$N1353&lt;&gt;""),AND($M1353&lt;&gt;"",$N1353=""),AND($P1353="",$Q1353&lt;&gt;""),AND($P1353&lt;&gt;"",$Q1353=""),AND($S1353="",$T1353&lt;&gt;""),AND($S1353&lt;&gt;"",$T1353=""),AND($V1353="",$W1353&lt;&gt;""),AND($V1353&lt;&gt;"",$W1353="")),"Há ano preenchido parcialmente: "&amp;TRIM(IF(AND($G1353="",$H1353&lt;&gt;""),"Ano 1 (falta valor unitário); ","")&amp;IF(AND($G1353&lt;&gt;"",$H1353=""),"Ano 1 (falta quantidade); ","")&amp;IF(AND($J1353="",$K1353&lt;&gt;""),"Ano 2 (falta valor unitário); ","")&amp;IF(AND($J1353&lt;&gt;"",$K1353=""),"Ano 2 (falta quantidade); ","")&amp;IF(AND($M1353="",$N1353&lt;&gt;""),"Ano 3 (falta valor unitário); ","")&amp;IF(AND($M1353&lt;&gt;"",$N1353=""),"Ano 3 (falta quantidade); ","")&amp;IF(AND($P1353="",$Q1353&lt;&gt;""),"Ano 4 (falta valor unitário); ","")&amp;IF(AND($P1353&lt;&gt;"",$Q1353=""),"Ano 4 (falta quantidade); ","")&amp;IF(AND($S1353="",$T1353&lt;&gt;""),"Ano 5 (falta valor unitário); ","")&amp;IF(AND($S1353&lt;&gt;"",$T1353=""),"Ano 5 (falta quantidade); ","")&amp;IF(AND($V1353="",$W1353&lt;&gt;""),"Ano 6 (falta valor unitário); ","")&amp;IF(AND($V1353&lt;&gt;"",$W1353=""),"Ano 6 (falta quantidade); ","")), IF(NOT(OR(AND($G1353&lt;&gt;"",$H1353&lt;&gt;""),AND($J1353&lt;&gt;"",$K1353&lt;&gt;""),AND($M1353&lt;&gt;"",$N1353&lt;&gt;""),AND($P1353&lt;&gt;"",$Q1353&lt;&gt;""),AND($S1353&lt;&gt;"",$T1353&lt;&gt;""),AND($V1353&lt;&gt;"",$W1353&lt;&gt;""))),"Informe pelo menos um ano completo com valor unitário e quantidade.",IF(AND($C1353&lt;&gt;"",$E1353&lt;&gt;"",LEFT(TRIM($C1353),1)&lt;&gt;LEFT(TRIM($E1353),1)),"Categoria e tipo estão incompatíveis.",IF(IF(OR($E1353="",$F1353=""),FALSE(),IFERROR(COUNTIF(INDIRECT("UNITS_"&amp;SUBSTITUTE(LEFT($E1353,FIND(" ",$E1353&amp;" ")-1),".","_")),$F1353)=0,TRUE())),"Unidade incompatível com o tipo selecionado.",IF(OR(AND(ISNUMBER(SEARCH("comunic",LOWER($B1353))),LEFT($E1353,3)&lt;&gt;"4.4"),AND(ISNUMBER(SEARCH("monitor",LOWER($B1353))),NOT(OR(LEFT($E1353,3)="1.5",LEFT($E1353,3)="2.5")))),"Revise a classificação do item conforme as regras de preenchimento.",IF(AND($B1353&lt;&gt;"",OR(ISNUMBER(SEARCH("outro",LOWER($B1353))),ISNUMBER(SEARCH("divers",LOWER($B1353))),ISNUMBER(SEARCH("kit",LOWER($B1353))),ISNUMBER(SEARCH("ferrament",LOWER($B1353))),ISNUMBER(SEARCH("epi",LOWER($B1353)))),NOT(OR($Z1353&lt;&gt;"",$AA1353&lt;&gt;""))),"Descrição muito genérica: detalhe melhor o item e registre o racional no memorial ou em anexo.",IF(AND($Y1353=0,$B1353&lt;&gt;"",OR($G1353&lt;&gt;"",$H1353&lt;&gt;"",$J1353&lt;&gt;"",$K1353&lt;&gt;"",$M1353&lt;&gt;"",$N1353&lt;&gt;"",$P1353&lt;&gt;"",$Q1353&lt;&gt;"",$S1353&lt;&gt;"",$T1353&lt;&gt;"",$V1353&lt;&gt;"",$W1353&lt;&gt;"")),"O item possui dados lançados, mas o total está zerado. Revise os valores informados.","")))))))))))))))</f>
        <v/>
      </c>
    </row>
    <row r="1354" spans="1:35" ht="14.25" customHeight="1" x14ac:dyDescent="0.25">
      <c r="A1354" s="57" t="str">
        <f t="shared" ref="A1354:A1417" si="273">AH1354</f>
        <v/>
      </c>
      <c r="B1354" s="58"/>
      <c r="C1354" s="58"/>
      <c r="D1354" s="58"/>
      <c r="E1354" s="58"/>
      <c r="F1354" s="58"/>
      <c r="G1354" s="269"/>
      <c r="H1354" s="59"/>
      <c r="I1354" s="273">
        <f t="shared" ref="I1354:I1417" si="274">IFERROR(G1354*H1354,0)</f>
        <v>0</v>
      </c>
      <c r="J1354" s="269"/>
      <c r="K1354" s="59"/>
      <c r="L1354" s="270">
        <f t="shared" ref="L1354:L1417" si="275">IFERROR(J1354*K1354,0)</f>
        <v>0</v>
      </c>
      <c r="M1354" s="269"/>
      <c r="N1354" s="59"/>
      <c r="O1354" s="270">
        <f t="shared" ref="O1354:O1417" si="276">IFERROR(M1354*N1354,0)</f>
        <v>0</v>
      </c>
      <c r="P1354" s="269"/>
      <c r="Q1354" s="59"/>
      <c r="R1354" s="271">
        <f t="shared" ref="R1354:R1417" si="277">IFERROR(P1354*Q1354,0)</f>
        <v>0</v>
      </c>
      <c r="S1354" s="269"/>
      <c r="T1354" s="59"/>
      <c r="U1354" s="270">
        <f t="shared" ref="U1354:U1417" si="278">IFERROR(S1354*T1354,0)</f>
        <v>0</v>
      </c>
      <c r="V1354" s="269"/>
      <c r="W1354" s="59"/>
      <c r="X1354" s="270">
        <f t="shared" ref="X1354:X1417" si="279">IFERROR(V1354*W1354,0)</f>
        <v>0</v>
      </c>
      <c r="Y1354" s="270">
        <f t="shared" ref="Y1354:Y1417" si="280">SUM(I1354,L1354,O1354,R1354,U1354,X1354)</f>
        <v>0</v>
      </c>
      <c r="Z1354" s="58"/>
      <c r="AA1354" s="58"/>
      <c r="AB1354" s="60" t="str">
        <f t="shared" ref="AB1354:AB1417" si="281">IF($B1354="","",TEXT(ROW()-4,"000"))</f>
        <v/>
      </c>
      <c r="AC1354" s="21" t="b">
        <f t="shared" ref="AC1354:AC1417" si="282">OR(LEN($B1354&amp;"")&gt;0,LEN($C1354&amp;"")&gt;0,LEN($D1354&amp;"")&gt;0,LEN($E1354&amp;"")&gt;0,LEN($F1354&amp;"")&gt;0,LEN($G1354&amp;"")&gt;0,LEN($H1354&amp;"")&gt;0,LEN($J1354&amp;"")&gt;0,LEN($K1354&amp;"")&gt;0,LEN($M1354&amp;"")&gt;0,LEN($N1354&amp;"")&gt;0,LEN($P1354&amp;"")&gt;0,LEN($Q1354&amp;"")&gt;0,LEN($S1354&amp;"")&gt;0,LEN($T1354&amp;"")&gt;0,LEN($V1354&amp;"")&gt;0,LEN($W1354&amp;"")&gt;0,LEN($Z1354&amp;"")&gt;0,LEN($AA1354&amp;"")&gt;0)</f>
        <v>0</v>
      </c>
      <c r="AD1354" s="21" t="b">
        <f t="shared" ref="AD1354:AD1417" si="283">AND($B1354&lt;&gt;"",$C1354&lt;&gt;"",$E1354&lt;&gt;"",$F1354&lt;&gt;"")</f>
        <v>0</v>
      </c>
      <c r="AE1354" s="21" t="b">
        <f t="shared" ref="AE1354:AE1417" si="284">OR(AND($G1354&lt;&gt;"",$H1354&lt;&gt;""),AND($J1354&lt;&gt;"",$K1354&lt;&gt;""),AND($M1354&lt;&gt;"",$N1354&lt;&gt;""),AND($P1354&lt;&gt;"",$Q1354&lt;&gt;""),AND($S1354&lt;&gt;"",$T1354&lt;&gt;""),AND($V1354&lt;&gt;"",$W1354&lt;&gt;""))</f>
        <v>0</v>
      </c>
      <c r="AF1354" s="21" t="b">
        <f ca="1">OR(AND($AC1354,NOT($AD1354)),AND($AC1354,OR(AND($G1354="",$H1354&lt;&gt;""),AND($G1354&lt;&gt;"",$H1354=""),AND($J1354="",$K1354&lt;&gt;""),AND($J1354&lt;&gt;"",$K1354=""),AND($M1354="",$N1354&lt;&gt;""),AND($M1354&lt;&gt;"",$N1354=""),AND($P1354="",$Q1354&lt;&gt;""),AND($P1354&lt;&gt;"",$Q1354=""),AND($S1354="",$T1354&lt;&gt;""),AND($S1354&lt;&gt;"",$T1354=""),AND($V1354="",$W1354&lt;&gt;""),AND($V1354&lt;&gt;"",$W1354=""))),AND($C1354&lt;&gt;"",$E1354&lt;&gt;"",LEFT(TRIM($C1354),1)&lt;&gt;LEFT(TRIM($E1354),1)),IF(OR($E1354="",$F1354=""),FALSE(),IFERROR(COUNTIF(INDIRECT("UNITS_"&amp;SUBSTITUTE(LEFT($E1354,FIND(" ",$E1354&amp;" ")-1),".","_")),$F1354)=0,TRUE())),AND($B1354&lt;&gt;"",OR(ISNUMBER(SEARCH("outro",LOWER($B1354))),ISNUMBER(SEARCH("divers",LOWER($B1354))),ISNUMBER(SEARCH("etc",LOWER($B1354))))),OR(AND(ISNUMBER(SEARCH("comunic",LOWER($B1354))),LEFT($E1354,3)&lt;&gt;"4.4"),AND(ISNUMBER(SEARCH("monitor",LOWER($B1354))),NOT(OR(LEFT($E1354,3)="1.5",LEFT($E1354,3)="2.5")))),AND($B1354&lt;&gt;"",OR(LEFT($C1354,1)="1",LEFT($C1354,1)="2"),$D1354=""),AND($D1354&lt;&gt;"",NOT(OR(LEFT($C1354,1)="1",LEFT($C1354,1)="2"))),AND($D1354&lt;&gt;"",COUNTIF(' PROJETO'!$B$14:$B$16,$D1354)=0),IF($D1354="",FALSE(),IF(COUNTIF(' PROJETO'!$B$14:$B$16,$D1354)=0,FALSE(),IFERROR(INDEX(' PROJETO'!$C$14:$C$16,MATCH($D1354,' PROJETO'!$B$14:$B$16,0))&lt;&gt;"Sim",FALSE()))))</f>
        <v>0</v>
      </c>
      <c r="AG1354" s="21" t="b">
        <f>AND($AC1354,$Y1354&gt;'CONFG.  LISTAS'!$F$4,$Z1354="",$AA1354="")</f>
        <v>0</v>
      </c>
      <c r="AH1354" s="21" t="str">
        <f t="shared" ref="AH1354:AH1417" si="285">IF(NOT($AC1354),"",IF($AG1354,"⚠",IF(OR(AND($AC1354,NOT($AE1354)),$AF1354),"◔","✓")))</f>
        <v/>
      </c>
      <c r="AI1354" s="43" t="str">
        <f ca="1">IF(NOT($AC1354),"",IF(OR($B1354="",$C1354="",$E1354="",$F1354=""),"Preencha descrição, categoria, tipo e unidade.",IF(AND($B1354&lt;&gt;"",OR(LEFT($C1354,1)="1",LEFT($C1354,1)="2"),$D1354=""),"Informe a prática de restauração para itens diretos.",IF(AND($D1354&lt;&gt;"",NOT(OR(LEFT($C1354,1)="1",LEFT($C1354,1)="2"))),"Custos indiretos não devem pertencer a uma prática específica.",IF(AND($D1354&lt;&gt;"",COUNTIF(' PROJETO'!$B$14:$B$16,$D1354)=0),"Prática de restauração inválida ou não cadastrada.",IF(IF($D1354="",FALSE(),IF(COUNTIF(' PROJETO'!$B$14:$B$16,$D1354)=0,FALSE(),IFERROR(INDEX(' PROJETO'!$C$14:$C$16,MATCH($D1354,' PROJETO'!$B$14:$B$16,0))&lt;&gt;"Sim",FALSE()))),"A prática informada no item não foi selecionada na aba Projeto.",IF(AND(MAX($I1354,$L1354,$O1354,$R1354,$U1354,$X1354)&gt;'CONFG.  LISTAS'!$F$4,NOT(OR($Z1354&lt;&gt;"",$AA1354&lt;&gt;""))),"Memorial de cálculo ou anexo obrigatório não informado para item acima do limite.",IF(OR(AND($G1354&lt;&gt;"",$H1354&lt;&gt;"",OR($G1354&lt;=0,$H1354&lt;=0)),AND($J1354&lt;&gt;"",$K1354&lt;&gt;"",OR($J1354&lt;=0,$K1354&lt;=0)),AND($M1354&lt;&gt;"",$N1354&lt;&gt;"",OR($M1354&lt;=0,$N1354&lt;=0)),AND($P1354&lt;&gt;"",$Q1354&lt;&gt;"",OR($P1354&lt;=0,$Q1354&lt;=0)),AND($S1354&lt;&gt;"",$T1354&lt;&gt;"",OR($S1354&lt;=0,$T1354&lt;=0)),AND($V1354&lt;&gt;"",$W1354&lt;&gt;"",OR($V1354&lt;=0,$W1354&lt;=0))),"Revise os valores informados: valor unitário e quantidade devem ser maiores que zero.",IF(OR(AND($G1354="",$H1354&lt;&gt;""),AND($G1354&lt;&gt;"",$H1354=""),AND($J1354="",$K1354&lt;&gt;""),AND($J1354&lt;&gt;"",$K1354=""),AND($M1354="",$N1354&lt;&gt;""),AND($M1354&lt;&gt;"",$N1354=""),AND($P1354="",$Q1354&lt;&gt;""),AND($P1354&lt;&gt;"",$Q1354=""),AND($S1354="",$T1354&lt;&gt;""),AND($S1354&lt;&gt;"",$T1354=""),AND($V1354="",$W1354&lt;&gt;""),AND($V1354&lt;&gt;"",$W1354="")),"Há ano preenchido parcialmente: "&amp;TRIM(IF(AND($G1354="",$H1354&lt;&gt;""),"Ano 1 (falta valor unitário); ","")&amp;IF(AND($G1354&lt;&gt;"",$H1354=""),"Ano 1 (falta quantidade); ","")&amp;IF(AND($J1354="",$K1354&lt;&gt;""),"Ano 2 (falta valor unitário); ","")&amp;IF(AND($J1354&lt;&gt;"",$K1354=""),"Ano 2 (falta quantidade); ","")&amp;IF(AND($M1354="",$N1354&lt;&gt;""),"Ano 3 (falta valor unitário); ","")&amp;IF(AND($M1354&lt;&gt;"",$N1354=""),"Ano 3 (falta quantidade); ","")&amp;IF(AND($P1354="",$Q1354&lt;&gt;""),"Ano 4 (falta valor unitário); ","")&amp;IF(AND($P1354&lt;&gt;"",$Q1354=""),"Ano 4 (falta quantidade); ","")&amp;IF(AND($S1354="",$T1354&lt;&gt;""),"Ano 5 (falta valor unitário); ","")&amp;IF(AND($S1354&lt;&gt;"",$T1354=""),"Ano 5 (falta quantidade); ","")&amp;IF(AND($V1354="",$W1354&lt;&gt;""),"Ano 6 (falta valor unitário); ","")&amp;IF(AND($V1354&lt;&gt;"",$W1354=""),"Ano 6 (falta quantidade); ","")), IF(NOT(OR(AND($G1354&lt;&gt;"",$H1354&lt;&gt;""),AND($J1354&lt;&gt;"",$K1354&lt;&gt;""),AND($M1354&lt;&gt;"",$N1354&lt;&gt;""),AND($P1354&lt;&gt;"",$Q1354&lt;&gt;""),AND($S1354&lt;&gt;"",$T1354&lt;&gt;""),AND($V1354&lt;&gt;"",$W1354&lt;&gt;""))),"Informe pelo menos um ano completo com valor unitário e quantidade.",IF(AND($C1354&lt;&gt;"",$E1354&lt;&gt;"",LEFT(TRIM($C1354),1)&lt;&gt;LEFT(TRIM($E1354),1)),"Categoria e tipo estão incompatíveis.",IF(IF(OR($E1354="",$F1354=""),FALSE(),IFERROR(COUNTIF(INDIRECT("UNITS_"&amp;SUBSTITUTE(LEFT($E1354,FIND(" ",$E1354&amp;" ")-1),".","_")),$F1354)=0,TRUE())),"Unidade incompatível com o tipo selecionado.",IF(OR(AND(ISNUMBER(SEARCH("comunic",LOWER($B1354))),LEFT($E1354,3)&lt;&gt;"4.4"),AND(ISNUMBER(SEARCH("monitor",LOWER($B1354))),NOT(OR(LEFT($E1354,3)="1.5",LEFT($E1354,3)="2.5")))),"Revise a classificação do item conforme as regras de preenchimento.",IF(AND($B1354&lt;&gt;"",OR(ISNUMBER(SEARCH("outro",LOWER($B1354))),ISNUMBER(SEARCH("divers",LOWER($B1354))),ISNUMBER(SEARCH("kit",LOWER($B1354))),ISNUMBER(SEARCH("ferrament",LOWER($B1354))),ISNUMBER(SEARCH("epi",LOWER($B1354)))),NOT(OR($Z1354&lt;&gt;"",$AA1354&lt;&gt;""))),"Descrição muito genérica: detalhe melhor o item e registre o racional no memorial ou em anexo.",IF(AND($Y1354=0,$B1354&lt;&gt;"",OR($G1354&lt;&gt;"",$H1354&lt;&gt;"",$J1354&lt;&gt;"",$K1354&lt;&gt;"",$M1354&lt;&gt;"",$N1354&lt;&gt;"",$P1354&lt;&gt;"",$Q1354&lt;&gt;"",$S1354&lt;&gt;"",$T1354&lt;&gt;"",$V1354&lt;&gt;"",$W1354&lt;&gt;"")),"O item possui dados lançados, mas o total está zerado. Revise os valores informados.","")))))))))))))))</f>
        <v/>
      </c>
    </row>
    <row r="1355" spans="1:35" ht="14.25" customHeight="1" x14ac:dyDescent="0.25">
      <c r="A1355" s="57" t="str">
        <f t="shared" si="273"/>
        <v/>
      </c>
      <c r="B1355" s="61"/>
      <c r="C1355" s="61"/>
      <c r="D1355" s="58"/>
      <c r="E1355" s="61"/>
      <c r="F1355" s="61"/>
      <c r="G1355" s="272"/>
      <c r="H1355" s="62"/>
      <c r="I1355" s="273">
        <f t="shared" si="274"/>
        <v>0</v>
      </c>
      <c r="J1355" s="272"/>
      <c r="K1355" s="62"/>
      <c r="L1355" s="270">
        <f t="shared" si="275"/>
        <v>0</v>
      </c>
      <c r="M1355" s="272"/>
      <c r="N1355" s="62"/>
      <c r="O1355" s="270">
        <f t="shared" si="276"/>
        <v>0</v>
      </c>
      <c r="P1355" s="272"/>
      <c r="Q1355" s="62"/>
      <c r="R1355" s="271">
        <f t="shared" si="277"/>
        <v>0</v>
      </c>
      <c r="S1355" s="272"/>
      <c r="T1355" s="62"/>
      <c r="U1355" s="270">
        <f t="shared" si="278"/>
        <v>0</v>
      </c>
      <c r="V1355" s="272"/>
      <c r="W1355" s="62"/>
      <c r="X1355" s="270">
        <f t="shared" si="279"/>
        <v>0</v>
      </c>
      <c r="Y1355" s="270">
        <f t="shared" si="280"/>
        <v>0</v>
      </c>
      <c r="Z1355" s="61"/>
      <c r="AA1355" s="61"/>
      <c r="AB1355" s="60" t="str">
        <f t="shared" si="281"/>
        <v/>
      </c>
      <c r="AC1355" s="21" t="b">
        <f t="shared" si="282"/>
        <v>0</v>
      </c>
      <c r="AD1355" s="21" t="b">
        <f t="shared" si="283"/>
        <v>0</v>
      </c>
      <c r="AE1355" s="21" t="b">
        <f t="shared" si="284"/>
        <v>0</v>
      </c>
      <c r="AF1355" s="21" t="b">
        <f ca="1">OR(AND($AC1355,NOT($AD1355)),AND($AC1355,OR(AND($G1355="",$H1355&lt;&gt;""),AND($G1355&lt;&gt;"",$H1355=""),AND($J1355="",$K1355&lt;&gt;""),AND($J1355&lt;&gt;"",$K1355=""),AND($M1355="",$N1355&lt;&gt;""),AND($M1355&lt;&gt;"",$N1355=""),AND($P1355="",$Q1355&lt;&gt;""),AND($P1355&lt;&gt;"",$Q1355=""),AND($S1355="",$T1355&lt;&gt;""),AND($S1355&lt;&gt;"",$T1355=""),AND($V1355="",$W1355&lt;&gt;""),AND($V1355&lt;&gt;"",$W1355=""))),AND($C1355&lt;&gt;"",$E1355&lt;&gt;"",LEFT(TRIM($C1355),1)&lt;&gt;LEFT(TRIM($E1355),1)),IF(OR($E1355="",$F1355=""),FALSE(),IFERROR(COUNTIF(INDIRECT("UNITS_"&amp;SUBSTITUTE(LEFT($E1355,FIND(" ",$E1355&amp;" ")-1),".","_")),$F1355)=0,TRUE())),AND($B1355&lt;&gt;"",OR(ISNUMBER(SEARCH("outro",LOWER($B1355))),ISNUMBER(SEARCH("divers",LOWER($B1355))),ISNUMBER(SEARCH("etc",LOWER($B1355))))),OR(AND(ISNUMBER(SEARCH("comunic",LOWER($B1355))),LEFT($E1355,3)&lt;&gt;"4.4"),AND(ISNUMBER(SEARCH("monitor",LOWER($B1355))),NOT(OR(LEFT($E1355,3)="1.5",LEFT($E1355,3)="2.5")))),AND($B1355&lt;&gt;"",OR(LEFT($C1355,1)="1",LEFT($C1355,1)="2"),$D1355=""),AND($D1355&lt;&gt;"",NOT(OR(LEFT($C1355,1)="1",LEFT($C1355,1)="2"))),AND($D1355&lt;&gt;"",COUNTIF(' PROJETO'!$B$14:$B$16,$D1355)=0),IF($D1355="",FALSE(),IF(COUNTIF(' PROJETO'!$B$14:$B$16,$D1355)=0,FALSE(),IFERROR(INDEX(' PROJETO'!$C$14:$C$16,MATCH($D1355,' PROJETO'!$B$14:$B$16,0))&lt;&gt;"Sim",FALSE()))))</f>
        <v>0</v>
      </c>
      <c r="AG1355" s="21" t="b">
        <f>AND($AC1355,$Y1355&gt;'CONFG.  LISTAS'!$F$4,$Z1355="",$AA1355="")</f>
        <v>0</v>
      </c>
      <c r="AH1355" s="21" t="str">
        <f t="shared" si="285"/>
        <v/>
      </c>
      <c r="AI1355" s="43" t="str">
        <f ca="1">IF(NOT($AC1355),"",IF(OR($B1355="",$C1355="",$E1355="",$F1355=""),"Preencha descrição, categoria, tipo e unidade.",IF(AND($B1355&lt;&gt;"",OR(LEFT($C1355,1)="1",LEFT($C1355,1)="2"),$D1355=""),"Informe a prática de restauração para itens diretos.",IF(AND($D1355&lt;&gt;"",NOT(OR(LEFT($C1355,1)="1",LEFT($C1355,1)="2"))),"Custos indiretos não devem pertencer a uma prática específica.",IF(AND($D1355&lt;&gt;"",COUNTIF(' PROJETO'!$B$14:$B$16,$D1355)=0),"Prática de restauração inválida ou não cadastrada.",IF(IF($D1355="",FALSE(),IF(COUNTIF(' PROJETO'!$B$14:$B$16,$D1355)=0,FALSE(),IFERROR(INDEX(' PROJETO'!$C$14:$C$16,MATCH($D1355,' PROJETO'!$B$14:$B$16,0))&lt;&gt;"Sim",FALSE()))),"A prática informada no item não foi selecionada na aba Projeto.",IF(AND(MAX($I1355,$L1355,$O1355,$R1355,$U1355,$X1355)&gt;'CONFG.  LISTAS'!$F$4,NOT(OR($Z1355&lt;&gt;"",$AA1355&lt;&gt;""))),"Memorial de cálculo ou anexo obrigatório não informado para item acima do limite.",IF(OR(AND($G1355&lt;&gt;"",$H1355&lt;&gt;"",OR($G1355&lt;=0,$H1355&lt;=0)),AND($J1355&lt;&gt;"",$K1355&lt;&gt;"",OR($J1355&lt;=0,$K1355&lt;=0)),AND($M1355&lt;&gt;"",$N1355&lt;&gt;"",OR($M1355&lt;=0,$N1355&lt;=0)),AND($P1355&lt;&gt;"",$Q1355&lt;&gt;"",OR($P1355&lt;=0,$Q1355&lt;=0)),AND($S1355&lt;&gt;"",$T1355&lt;&gt;"",OR($S1355&lt;=0,$T1355&lt;=0)),AND($V1355&lt;&gt;"",$W1355&lt;&gt;"",OR($V1355&lt;=0,$W1355&lt;=0))),"Revise os valores informados: valor unitário e quantidade devem ser maiores que zero.",IF(OR(AND($G1355="",$H1355&lt;&gt;""),AND($G1355&lt;&gt;"",$H1355=""),AND($J1355="",$K1355&lt;&gt;""),AND($J1355&lt;&gt;"",$K1355=""),AND($M1355="",$N1355&lt;&gt;""),AND($M1355&lt;&gt;"",$N1355=""),AND($P1355="",$Q1355&lt;&gt;""),AND($P1355&lt;&gt;"",$Q1355=""),AND($S1355="",$T1355&lt;&gt;""),AND($S1355&lt;&gt;"",$T1355=""),AND($V1355="",$W1355&lt;&gt;""),AND($V1355&lt;&gt;"",$W1355="")),"Há ano preenchido parcialmente: "&amp;TRIM(IF(AND($G1355="",$H1355&lt;&gt;""),"Ano 1 (falta valor unitário); ","")&amp;IF(AND($G1355&lt;&gt;"",$H1355=""),"Ano 1 (falta quantidade); ","")&amp;IF(AND($J1355="",$K1355&lt;&gt;""),"Ano 2 (falta valor unitário); ","")&amp;IF(AND($J1355&lt;&gt;"",$K1355=""),"Ano 2 (falta quantidade); ","")&amp;IF(AND($M1355="",$N1355&lt;&gt;""),"Ano 3 (falta valor unitário); ","")&amp;IF(AND($M1355&lt;&gt;"",$N1355=""),"Ano 3 (falta quantidade); ","")&amp;IF(AND($P1355="",$Q1355&lt;&gt;""),"Ano 4 (falta valor unitário); ","")&amp;IF(AND($P1355&lt;&gt;"",$Q1355=""),"Ano 4 (falta quantidade); ","")&amp;IF(AND($S1355="",$T1355&lt;&gt;""),"Ano 5 (falta valor unitário); ","")&amp;IF(AND($S1355&lt;&gt;"",$T1355=""),"Ano 5 (falta quantidade); ","")&amp;IF(AND($V1355="",$W1355&lt;&gt;""),"Ano 6 (falta valor unitário); ","")&amp;IF(AND($V1355&lt;&gt;"",$W1355=""),"Ano 6 (falta quantidade); ","")), IF(NOT(OR(AND($G1355&lt;&gt;"",$H1355&lt;&gt;""),AND($J1355&lt;&gt;"",$K1355&lt;&gt;""),AND($M1355&lt;&gt;"",$N1355&lt;&gt;""),AND($P1355&lt;&gt;"",$Q1355&lt;&gt;""),AND($S1355&lt;&gt;"",$T1355&lt;&gt;""),AND($V1355&lt;&gt;"",$W1355&lt;&gt;""))),"Informe pelo menos um ano completo com valor unitário e quantidade.",IF(AND($C1355&lt;&gt;"",$E1355&lt;&gt;"",LEFT(TRIM($C1355),1)&lt;&gt;LEFT(TRIM($E1355),1)),"Categoria e tipo estão incompatíveis.",IF(IF(OR($E1355="",$F1355=""),FALSE(),IFERROR(COUNTIF(INDIRECT("UNITS_"&amp;SUBSTITUTE(LEFT($E1355,FIND(" ",$E1355&amp;" ")-1),".","_")),$F1355)=0,TRUE())),"Unidade incompatível com o tipo selecionado.",IF(OR(AND(ISNUMBER(SEARCH("comunic",LOWER($B1355))),LEFT($E1355,3)&lt;&gt;"4.4"),AND(ISNUMBER(SEARCH("monitor",LOWER($B1355))),NOT(OR(LEFT($E1355,3)="1.5",LEFT($E1355,3)="2.5")))),"Revise a classificação do item conforme as regras de preenchimento.",IF(AND($B1355&lt;&gt;"",OR(ISNUMBER(SEARCH("outro",LOWER($B1355))),ISNUMBER(SEARCH("divers",LOWER($B1355))),ISNUMBER(SEARCH("kit",LOWER($B1355))),ISNUMBER(SEARCH("ferrament",LOWER($B1355))),ISNUMBER(SEARCH("epi",LOWER($B1355)))),NOT(OR($Z1355&lt;&gt;"",$AA1355&lt;&gt;""))),"Descrição muito genérica: detalhe melhor o item e registre o racional no memorial ou em anexo.",IF(AND($Y1355=0,$B1355&lt;&gt;"",OR($G1355&lt;&gt;"",$H1355&lt;&gt;"",$J1355&lt;&gt;"",$K1355&lt;&gt;"",$M1355&lt;&gt;"",$N1355&lt;&gt;"",$P1355&lt;&gt;"",$Q1355&lt;&gt;"",$S1355&lt;&gt;"",$T1355&lt;&gt;"",$V1355&lt;&gt;"",$W1355&lt;&gt;"")),"O item possui dados lançados, mas o total está zerado. Revise os valores informados.","")))))))))))))))</f>
        <v/>
      </c>
    </row>
    <row r="1356" spans="1:35" ht="14.25" customHeight="1" x14ac:dyDescent="0.25">
      <c r="A1356" s="57" t="str">
        <f t="shared" si="273"/>
        <v/>
      </c>
      <c r="B1356" s="58"/>
      <c r="C1356" s="58"/>
      <c r="D1356" s="58"/>
      <c r="E1356" s="58"/>
      <c r="F1356" s="58"/>
      <c r="G1356" s="269"/>
      <c r="H1356" s="59"/>
      <c r="I1356" s="273">
        <f t="shared" si="274"/>
        <v>0</v>
      </c>
      <c r="J1356" s="269"/>
      <c r="K1356" s="59"/>
      <c r="L1356" s="270">
        <f t="shared" si="275"/>
        <v>0</v>
      </c>
      <c r="M1356" s="269"/>
      <c r="N1356" s="59"/>
      <c r="O1356" s="270">
        <f t="shared" si="276"/>
        <v>0</v>
      </c>
      <c r="P1356" s="269"/>
      <c r="Q1356" s="59"/>
      <c r="R1356" s="271">
        <f t="shared" si="277"/>
        <v>0</v>
      </c>
      <c r="S1356" s="269"/>
      <c r="T1356" s="59"/>
      <c r="U1356" s="270">
        <f t="shared" si="278"/>
        <v>0</v>
      </c>
      <c r="V1356" s="269"/>
      <c r="W1356" s="59"/>
      <c r="X1356" s="270">
        <f t="shared" si="279"/>
        <v>0</v>
      </c>
      <c r="Y1356" s="270">
        <f t="shared" si="280"/>
        <v>0</v>
      </c>
      <c r="Z1356" s="58"/>
      <c r="AA1356" s="58"/>
      <c r="AB1356" s="60" t="str">
        <f t="shared" si="281"/>
        <v/>
      </c>
      <c r="AC1356" s="21" t="b">
        <f t="shared" si="282"/>
        <v>0</v>
      </c>
      <c r="AD1356" s="21" t="b">
        <f t="shared" si="283"/>
        <v>0</v>
      </c>
      <c r="AE1356" s="21" t="b">
        <f t="shared" si="284"/>
        <v>0</v>
      </c>
      <c r="AF1356" s="21" t="b">
        <f ca="1">OR(AND($AC1356,NOT($AD1356)),AND($AC1356,OR(AND($G1356="",$H1356&lt;&gt;""),AND($G1356&lt;&gt;"",$H1356=""),AND($J1356="",$K1356&lt;&gt;""),AND($J1356&lt;&gt;"",$K1356=""),AND($M1356="",$N1356&lt;&gt;""),AND($M1356&lt;&gt;"",$N1356=""),AND($P1356="",$Q1356&lt;&gt;""),AND($P1356&lt;&gt;"",$Q1356=""),AND($S1356="",$T1356&lt;&gt;""),AND($S1356&lt;&gt;"",$T1356=""),AND($V1356="",$W1356&lt;&gt;""),AND($V1356&lt;&gt;"",$W1356=""))),AND($C1356&lt;&gt;"",$E1356&lt;&gt;"",LEFT(TRIM($C1356),1)&lt;&gt;LEFT(TRIM($E1356),1)),IF(OR($E1356="",$F1356=""),FALSE(),IFERROR(COUNTIF(INDIRECT("UNITS_"&amp;SUBSTITUTE(LEFT($E1356,FIND(" ",$E1356&amp;" ")-1),".","_")),$F1356)=0,TRUE())),AND($B1356&lt;&gt;"",OR(ISNUMBER(SEARCH("outro",LOWER($B1356))),ISNUMBER(SEARCH("divers",LOWER($B1356))),ISNUMBER(SEARCH("etc",LOWER($B1356))))),OR(AND(ISNUMBER(SEARCH("comunic",LOWER($B1356))),LEFT($E1356,3)&lt;&gt;"4.4"),AND(ISNUMBER(SEARCH("monitor",LOWER($B1356))),NOT(OR(LEFT($E1356,3)="1.5",LEFT($E1356,3)="2.5")))),AND($B1356&lt;&gt;"",OR(LEFT($C1356,1)="1",LEFT($C1356,1)="2"),$D1356=""),AND($D1356&lt;&gt;"",NOT(OR(LEFT($C1356,1)="1",LEFT($C1356,1)="2"))),AND($D1356&lt;&gt;"",COUNTIF(' PROJETO'!$B$14:$B$16,$D1356)=0),IF($D1356="",FALSE(),IF(COUNTIF(' PROJETO'!$B$14:$B$16,$D1356)=0,FALSE(),IFERROR(INDEX(' PROJETO'!$C$14:$C$16,MATCH($D1356,' PROJETO'!$B$14:$B$16,0))&lt;&gt;"Sim",FALSE()))))</f>
        <v>0</v>
      </c>
      <c r="AG1356" s="21" t="b">
        <f>AND($AC1356,$Y1356&gt;'CONFG.  LISTAS'!$F$4,$Z1356="",$AA1356="")</f>
        <v>0</v>
      </c>
      <c r="AH1356" s="21" t="str">
        <f t="shared" si="285"/>
        <v/>
      </c>
      <c r="AI1356" s="43" t="str">
        <f ca="1">IF(NOT($AC1356),"",IF(OR($B1356="",$C1356="",$E1356="",$F1356=""),"Preencha descrição, categoria, tipo e unidade.",IF(AND($B1356&lt;&gt;"",OR(LEFT($C1356,1)="1",LEFT($C1356,1)="2"),$D1356=""),"Informe a prática de restauração para itens diretos.",IF(AND($D1356&lt;&gt;"",NOT(OR(LEFT($C1356,1)="1",LEFT($C1356,1)="2"))),"Custos indiretos não devem pertencer a uma prática específica.",IF(AND($D1356&lt;&gt;"",COUNTIF(' PROJETO'!$B$14:$B$16,$D1356)=0),"Prática de restauração inválida ou não cadastrada.",IF(IF($D1356="",FALSE(),IF(COUNTIF(' PROJETO'!$B$14:$B$16,$D1356)=0,FALSE(),IFERROR(INDEX(' PROJETO'!$C$14:$C$16,MATCH($D1356,' PROJETO'!$B$14:$B$16,0))&lt;&gt;"Sim",FALSE()))),"A prática informada no item não foi selecionada na aba Projeto.",IF(AND(MAX($I1356,$L1356,$O1356,$R1356,$U1356,$X1356)&gt;'CONFG.  LISTAS'!$F$4,NOT(OR($Z1356&lt;&gt;"",$AA1356&lt;&gt;""))),"Memorial de cálculo ou anexo obrigatório não informado para item acima do limite.",IF(OR(AND($G1356&lt;&gt;"",$H1356&lt;&gt;"",OR($G1356&lt;=0,$H1356&lt;=0)),AND($J1356&lt;&gt;"",$K1356&lt;&gt;"",OR($J1356&lt;=0,$K1356&lt;=0)),AND($M1356&lt;&gt;"",$N1356&lt;&gt;"",OR($M1356&lt;=0,$N1356&lt;=0)),AND($P1356&lt;&gt;"",$Q1356&lt;&gt;"",OR($P1356&lt;=0,$Q1356&lt;=0)),AND($S1356&lt;&gt;"",$T1356&lt;&gt;"",OR($S1356&lt;=0,$T1356&lt;=0)),AND($V1356&lt;&gt;"",$W1356&lt;&gt;"",OR($V1356&lt;=0,$W1356&lt;=0))),"Revise os valores informados: valor unitário e quantidade devem ser maiores que zero.",IF(OR(AND($G1356="",$H1356&lt;&gt;""),AND($G1356&lt;&gt;"",$H1356=""),AND($J1356="",$K1356&lt;&gt;""),AND($J1356&lt;&gt;"",$K1356=""),AND($M1356="",$N1356&lt;&gt;""),AND($M1356&lt;&gt;"",$N1356=""),AND($P1356="",$Q1356&lt;&gt;""),AND($P1356&lt;&gt;"",$Q1356=""),AND($S1356="",$T1356&lt;&gt;""),AND($S1356&lt;&gt;"",$T1356=""),AND($V1356="",$W1356&lt;&gt;""),AND($V1356&lt;&gt;"",$W1356="")),"Há ano preenchido parcialmente: "&amp;TRIM(IF(AND($G1356="",$H1356&lt;&gt;""),"Ano 1 (falta valor unitário); ","")&amp;IF(AND($G1356&lt;&gt;"",$H1356=""),"Ano 1 (falta quantidade); ","")&amp;IF(AND($J1356="",$K1356&lt;&gt;""),"Ano 2 (falta valor unitário); ","")&amp;IF(AND($J1356&lt;&gt;"",$K1356=""),"Ano 2 (falta quantidade); ","")&amp;IF(AND($M1356="",$N1356&lt;&gt;""),"Ano 3 (falta valor unitário); ","")&amp;IF(AND($M1356&lt;&gt;"",$N1356=""),"Ano 3 (falta quantidade); ","")&amp;IF(AND($P1356="",$Q1356&lt;&gt;""),"Ano 4 (falta valor unitário); ","")&amp;IF(AND($P1356&lt;&gt;"",$Q1356=""),"Ano 4 (falta quantidade); ","")&amp;IF(AND($S1356="",$T1356&lt;&gt;""),"Ano 5 (falta valor unitário); ","")&amp;IF(AND($S1356&lt;&gt;"",$T1356=""),"Ano 5 (falta quantidade); ","")&amp;IF(AND($V1356="",$W1356&lt;&gt;""),"Ano 6 (falta valor unitário); ","")&amp;IF(AND($V1356&lt;&gt;"",$W1356=""),"Ano 6 (falta quantidade); ","")), IF(NOT(OR(AND($G1356&lt;&gt;"",$H1356&lt;&gt;""),AND($J1356&lt;&gt;"",$K1356&lt;&gt;""),AND($M1356&lt;&gt;"",$N1356&lt;&gt;""),AND($P1356&lt;&gt;"",$Q1356&lt;&gt;""),AND($S1356&lt;&gt;"",$T1356&lt;&gt;""),AND($V1356&lt;&gt;"",$W1356&lt;&gt;""))),"Informe pelo menos um ano completo com valor unitário e quantidade.",IF(AND($C1356&lt;&gt;"",$E1356&lt;&gt;"",LEFT(TRIM($C1356),1)&lt;&gt;LEFT(TRIM($E1356),1)),"Categoria e tipo estão incompatíveis.",IF(IF(OR($E1356="",$F1356=""),FALSE(),IFERROR(COUNTIF(INDIRECT("UNITS_"&amp;SUBSTITUTE(LEFT($E1356,FIND(" ",$E1356&amp;" ")-1),".","_")),$F1356)=0,TRUE())),"Unidade incompatível com o tipo selecionado.",IF(OR(AND(ISNUMBER(SEARCH("comunic",LOWER($B1356))),LEFT($E1356,3)&lt;&gt;"4.4"),AND(ISNUMBER(SEARCH("monitor",LOWER($B1356))),NOT(OR(LEFT($E1356,3)="1.5",LEFT($E1356,3)="2.5")))),"Revise a classificação do item conforme as regras de preenchimento.",IF(AND($B1356&lt;&gt;"",OR(ISNUMBER(SEARCH("outro",LOWER($B1356))),ISNUMBER(SEARCH("divers",LOWER($B1356))),ISNUMBER(SEARCH("kit",LOWER($B1356))),ISNUMBER(SEARCH("ferrament",LOWER($B1356))),ISNUMBER(SEARCH("epi",LOWER($B1356)))),NOT(OR($Z1356&lt;&gt;"",$AA1356&lt;&gt;""))),"Descrição muito genérica: detalhe melhor o item e registre o racional no memorial ou em anexo.",IF(AND($Y1356=0,$B1356&lt;&gt;"",OR($G1356&lt;&gt;"",$H1356&lt;&gt;"",$J1356&lt;&gt;"",$K1356&lt;&gt;"",$M1356&lt;&gt;"",$N1356&lt;&gt;"",$P1356&lt;&gt;"",$Q1356&lt;&gt;"",$S1356&lt;&gt;"",$T1356&lt;&gt;"",$V1356&lt;&gt;"",$W1356&lt;&gt;"")),"O item possui dados lançados, mas o total está zerado. Revise os valores informados.","")))))))))))))))</f>
        <v/>
      </c>
    </row>
    <row r="1357" spans="1:35" ht="14.25" customHeight="1" x14ac:dyDescent="0.25">
      <c r="A1357" s="57" t="str">
        <f t="shared" si="273"/>
        <v/>
      </c>
      <c r="B1357" s="61"/>
      <c r="C1357" s="61"/>
      <c r="D1357" s="58"/>
      <c r="E1357" s="61"/>
      <c r="F1357" s="61"/>
      <c r="G1357" s="272"/>
      <c r="H1357" s="62"/>
      <c r="I1357" s="273">
        <f t="shared" si="274"/>
        <v>0</v>
      </c>
      <c r="J1357" s="272"/>
      <c r="K1357" s="62"/>
      <c r="L1357" s="270">
        <f t="shared" si="275"/>
        <v>0</v>
      </c>
      <c r="M1357" s="272"/>
      <c r="N1357" s="62"/>
      <c r="O1357" s="270">
        <f t="shared" si="276"/>
        <v>0</v>
      </c>
      <c r="P1357" s="272"/>
      <c r="Q1357" s="62"/>
      <c r="R1357" s="271">
        <f t="shared" si="277"/>
        <v>0</v>
      </c>
      <c r="S1357" s="272"/>
      <c r="T1357" s="62"/>
      <c r="U1357" s="270">
        <f t="shared" si="278"/>
        <v>0</v>
      </c>
      <c r="V1357" s="272"/>
      <c r="W1357" s="62"/>
      <c r="X1357" s="270">
        <f t="shared" si="279"/>
        <v>0</v>
      </c>
      <c r="Y1357" s="270">
        <f t="shared" si="280"/>
        <v>0</v>
      </c>
      <c r="Z1357" s="61"/>
      <c r="AA1357" s="61"/>
      <c r="AB1357" s="60" t="str">
        <f t="shared" si="281"/>
        <v/>
      </c>
      <c r="AC1357" s="21" t="b">
        <f t="shared" si="282"/>
        <v>0</v>
      </c>
      <c r="AD1357" s="21" t="b">
        <f t="shared" si="283"/>
        <v>0</v>
      </c>
      <c r="AE1357" s="21" t="b">
        <f t="shared" si="284"/>
        <v>0</v>
      </c>
      <c r="AF1357" s="21" t="b">
        <f ca="1">OR(AND($AC1357,NOT($AD1357)),AND($AC1357,OR(AND($G1357="",$H1357&lt;&gt;""),AND($G1357&lt;&gt;"",$H1357=""),AND($J1357="",$K1357&lt;&gt;""),AND($J1357&lt;&gt;"",$K1357=""),AND($M1357="",$N1357&lt;&gt;""),AND($M1357&lt;&gt;"",$N1357=""),AND($P1357="",$Q1357&lt;&gt;""),AND($P1357&lt;&gt;"",$Q1357=""),AND($S1357="",$T1357&lt;&gt;""),AND($S1357&lt;&gt;"",$T1357=""),AND($V1357="",$W1357&lt;&gt;""),AND($V1357&lt;&gt;"",$W1357=""))),AND($C1357&lt;&gt;"",$E1357&lt;&gt;"",LEFT(TRIM($C1357),1)&lt;&gt;LEFT(TRIM($E1357),1)),IF(OR($E1357="",$F1357=""),FALSE(),IFERROR(COUNTIF(INDIRECT("UNITS_"&amp;SUBSTITUTE(LEFT($E1357,FIND(" ",$E1357&amp;" ")-1),".","_")),$F1357)=0,TRUE())),AND($B1357&lt;&gt;"",OR(ISNUMBER(SEARCH("outro",LOWER($B1357))),ISNUMBER(SEARCH("divers",LOWER($B1357))),ISNUMBER(SEARCH("etc",LOWER($B1357))))),OR(AND(ISNUMBER(SEARCH("comunic",LOWER($B1357))),LEFT($E1357,3)&lt;&gt;"4.4"),AND(ISNUMBER(SEARCH("monitor",LOWER($B1357))),NOT(OR(LEFT($E1357,3)="1.5",LEFT($E1357,3)="2.5")))),AND($B1357&lt;&gt;"",OR(LEFT($C1357,1)="1",LEFT($C1357,1)="2"),$D1357=""),AND($D1357&lt;&gt;"",NOT(OR(LEFT($C1357,1)="1",LEFT($C1357,1)="2"))),AND($D1357&lt;&gt;"",COUNTIF(' PROJETO'!$B$14:$B$16,$D1357)=0),IF($D1357="",FALSE(),IF(COUNTIF(' PROJETO'!$B$14:$B$16,$D1357)=0,FALSE(),IFERROR(INDEX(' PROJETO'!$C$14:$C$16,MATCH($D1357,' PROJETO'!$B$14:$B$16,0))&lt;&gt;"Sim",FALSE()))))</f>
        <v>0</v>
      </c>
      <c r="AG1357" s="21" t="b">
        <f>AND($AC1357,$Y1357&gt;'CONFG.  LISTAS'!$F$4,$Z1357="",$AA1357="")</f>
        <v>0</v>
      </c>
      <c r="AH1357" s="21" t="str">
        <f t="shared" si="285"/>
        <v/>
      </c>
      <c r="AI1357" s="43" t="str">
        <f ca="1">IF(NOT($AC1357),"",IF(OR($B1357="",$C1357="",$E1357="",$F1357=""),"Preencha descrição, categoria, tipo e unidade.",IF(AND($B1357&lt;&gt;"",OR(LEFT($C1357,1)="1",LEFT($C1357,1)="2"),$D1357=""),"Informe a prática de restauração para itens diretos.",IF(AND($D1357&lt;&gt;"",NOT(OR(LEFT($C1357,1)="1",LEFT($C1357,1)="2"))),"Custos indiretos não devem pertencer a uma prática específica.",IF(AND($D1357&lt;&gt;"",COUNTIF(' PROJETO'!$B$14:$B$16,$D1357)=0),"Prática de restauração inválida ou não cadastrada.",IF(IF($D1357="",FALSE(),IF(COUNTIF(' PROJETO'!$B$14:$B$16,$D1357)=0,FALSE(),IFERROR(INDEX(' PROJETO'!$C$14:$C$16,MATCH($D1357,' PROJETO'!$B$14:$B$16,0))&lt;&gt;"Sim",FALSE()))),"A prática informada no item não foi selecionada na aba Projeto.",IF(AND(MAX($I1357,$L1357,$O1357,$R1357,$U1357,$X1357)&gt;'CONFG.  LISTAS'!$F$4,NOT(OR($Z1357&lt;&gt;"",$AA1357&lt;&gt;""))),"Memorial de cálculo ou anexo obrigatório não informado para item acima do limite.",IF(OR(AND($G1357&lt;&gt;"",$H1357&lt;&gt;"",OR($G1357&lt;=0,$H1357&lt;=0)),AND($J1357&lt;&gt;"",$K1357&lt;&gt;"",OR($J1357&lt;=0,$K1357&lt;=0)),AND($M1357&lt;&gt;"",$N1357&lt;&gt;"",OR($M1357&lt;=0,$N1357&lt;=0)),AND($P1357&lt;&gt;"",$Q1357&lt;&gt;"",OR($P1357&lt;=0,$Q1357&lt;=0)),AND($S1357&lt;&gt;"",$T1357&lt;&gt;"",OR($S1357&lt;=0,$T1357&lt;=0)),AND($V1357&lt;&gt;"",$W1357&lt;&gt;"",OR($V1357&lt;=0,$W1357&lt;=0))),"Revise os valores informados: valor unitário e quantidade devem ser maiores que zero.",IF(OR(AND($G1357="",$H1357&lt;&gt;""),AND($G1357&lt;&gt;"",$H1357=""),AND($J1357="",$K1357&lt;&gt;""),AND($J1357&lt;&gt;"",$K1357=""),AND($M1357="",$N1357&lt;&gt;""),AND($M1357&lt;&gt;"",$N1357=""),AND($P1357="",$Q1357&lt;&gt;""),AND($P1357&lt;&gt;"",$Q1357=""),AND($S1357="",$T1357&lt;&gt;""),AND($S1357&lt;&gt;"",$T1357=""),AND($V1357="",$W1357&lt;&gt;""),AND($V1357&lt;&gt;"",$W1357="")),"Há ano preenchido parcialmente: "&amp;TRIM(IF(AND($G1357="",$H1357&lt;&gt;""),"Ano 1 (falta valor unitário); ","")&amp;IF(AND($G1357&lt;&gt;"",$H1357=""),"Ano 1 (falta quantidade); ","")&amp;IF(AND($J1357="",$K1357&lt;&gt;""),"Ano 2 (falta valor unitário); ","")&amp;IF(AND($J1357&lt;&gt;"",$K1357=""),"Ano 2 (falta quantidade); ","")&amp;IF(AND($M1357="",$N1357&lt;&gt;""),"Ano 3 (falta valor unitário); ","")&amp;IF(AND($M1357&lt;&gt;"",$N1357=""),"Ano 3 (falta quantidade); ","")&amp;IF(AND($P1357="",$Q1357&lt;&gt;""),"Ano 4 (falta valor unitário); ","")&amp;IF(AND($P1357&lt;&gt;"",$Q1357=""),"Ano 4 (falta quantidade); ","")&amp;IF(AND($S1357="",$T1357&lt;&gt;""),"Ano 5 (falta valor unitário); ","")&amp;IF(AND($S1357&lt;&gt;"",$T1357=""),"Ano 5 (falta quantidade); ","")&amp;IF(AND($V1357="",$W1357&lt;&gt;""),"Ano 6 (falta valor unitário); ","")&amp;IF(AND($V1357&lt;&gt;"",$W1357=""),"Ano 6 (falta quantidade); ","")), IF(NOT(OR(AND($G1357&lt;&gt;"",$H1357&lt;&gt;""),AND($J1357&lt;&gt;"",$K1357&lt;&gt;""),AND($M1357&lt;&gt;"",$N1357&lt;&gt;""),AND($P1357&lt;&gt;"",$Q1357&lt;&gt;""),AND($S1357&lt;&gt;"",$T1357&lt;&gt;""),AND($V1357&lt;&gt;"",$W1357&lt;&gt;""))),"Informe pelo menos um ano completo com valor unitário e quantidade.",IF(AND($C1357&lt;&gt;"",$E1357&lt;&gt;"",LEFT(TRIM($C1357),1)&lt;&gt;LEFT(TRIM($E1357),1)),"Categoria e tipo estão incompatíveis.",IF(IF(OR($E1357="",$F1357=""),FALSE(),IFERROR(COUNTIF(INDIRECT("UNITS_"&amp;SUBSTITUTE(LEFT($E1357,FIND(" ",$E1357&amp;" ")-1),".","_")),$F1357)=0,TRUE())),"Unidade incompatível com o tipo selecionado.",IF(OR(AND(ISNUMBER(SEARCH("comunic",LOWER($B1357))),LEFT($E1357,3)&lt;&gt;"4.4"),AND(ISNUMBER(SEARCH("monitor",LOWER($B1357))),NOT(OR(LEFT($E1357,3)="1.5",LEFT($E1357,3)="2.5")))),"Revise a classificação do item conforme as regras de preenchimento.",IF(AND($B1357&lt;&gt;"",OR(ISNUMBER(SEARCH("outro",LOWER($B1357))),ISNUMBER(SEARCH("divers",LOWER($B1357))),ISNUMBER(SEARCH("kit",LOWER($B1357))),ISNUMBER(SEARCH("ferrament",LOWER($B1357))),ISNUMBER(SEARCH("epi",LOWER($B1357)))),NOT(OR($Z1357&lt;&gt;"",$AA1357&lt;&gt;""))),"Descrição muito genérica: detalhe melhor o item e registre o racional no memorial ou em anexo.",IF(AND($Y1357=0,$B1357&lt;&gt;"",OR($G1357&lt;&gt;"",$H1357&lt;&gt;"",$J1357&lt;&gt;"",$K1357&lt;&gt;"",$M1357&lt;&gt;"",$N1357&lt;&gt;"",$P1357&lt;&gt;"",$Q1357&lt;&gt;"",$S1357&lt;&gt;"",$T1357&lt;&gt;"",$V1357&lt;&gt;"",$W1357&lt;&gt;"")),"O item possui dados lançados, mas o total está zerado. Revise os valores informados.","")))))))))))))))</f>
        <v/>
      </c>
    </row>
    <row r="1358" spans="1:35" ht="14.25" customHeight="1" x14ac:dyDescent="0.25">
      <c r="A1358" s="57" t="str">
        <f t="shared" si="273"/>
        <v/>
      </c>
      <c r="B1358" s="58"/>
      <c r="C1358" s="58"/>
      <c r="D1358" s="58"/>
      <c r="E1358" s="58"/>
      <c r="F1358" s="58"/>
      <c r="G1358" s="269"/>
      <c r="H1358" s="59"/>
      <c r="I1358" s="273">
        <f t="shared" si="274"/>
        <v>0</v>
      </c>
      <c r="J1358" s="269"/>
      <c r="K1358" s="59"/>
      <c r="L1358" s="270">
        <f t="shared" si="275"/>
        <v>0</v>
      </c>
      <c r="M1358" s="269"/>
      <c r="N1358" s="59"/>
      <c r="O1358" s="270">
        <f t="shared" si="276"/>
        <v>0</v>
      </c>
      <c r="P1358" s="269"/>
      <c r="Q1358" s="59"/>
      <c r="R1358" s="271">
        <f t="shared" si="277"/>
        <v>0</v>
      </c>
      <c r="S1358" s="269"/>
      <c r="T1358" s="59"/>
      <c r="U1358" s="270">
        <f t="shared" si="278"/>
        <v>0</v>
      </c>
      <c r="V1358" s="269"/>
      <c r="W1358" s="59"/>
      <c r="X1358" s="270">
        <f t="shared" si="279"/>
        <v>0</v>
      </c>
      <c r="Y1358" s="270">
        <f t="shared" si="280"/>
        <v>0</v>
      </c>
      <c r="Z1358" s="58"/>
      <c r="AA1358" s="58"/>
      <c r="AB1358" s="60" t="str">
        <f t="shared" si="281"/>
        <v/>
      </c>
      <c r="AC1358" s="21" t="b">
        <f t="shared" si="282"/>
        <v>0</v>
      </c>
      <c r="AD1358" s="21" t="b">
        <f t="shared" si="283"/>
        <v>0</v>
      </c>
      <c r="AE1358" s="21" t="b">
        <f t="shared" si="284"/>
        <v>0</v>
      </c>
      <c r="AF1358" s="21" t="b">
        <f ca="1">OR(AND($AC1358,NOT($AD1358)),AND($AC1358,OR(AND($G1358="",$H1358&lt;&gt;""),AND($G1358&lt;&gt;"",$H1358=""),AND($J1358="",$K1358&lt;&gt;""),AND($J1358&lt;&gt;"",$K1358=""),AND($M1358="",$N1358&lt;&gt;""),AND($M1358&lt;&gt;"",$N1358=""),AND($P1358="",$Q1358&lt;&gt;""),AND($P1358&lt;&gt;"",$Q1358=""),AND($S1358="",$T1358&lt;&gt;""),AND($S1358&lt;&gt;"",$T1358=""),AND($V1358="",$W1358&lt;&gt;""),AND($V1358&lt;&gt;"",$W1358=""))),AND($C1358&lt;&gt;"",$E1358&lt;&gt;"",LEFT(TRIM($C1358),1)&lt;&gt;LEFT(TRIM($E1358),1)),IF(OR($E1358="",$F1358=""),FALSE(),IFERROR(COUNTIF(INDIRECT("UNITS_"&amp;SUBSTITUTE(LEFT($E1358,FIND(" ",$E1358&amp;" ")-1),".","_")),$F1358)=0,TRUE())),AND($B1358&lt;&gt;"",OR(ISNUMBER(SEARCH("outro",LOWER($B1358))),ISNUMBER(SEARCH("divers",LOWER($B1358))),ISNUMBER(SEARCH("etc",LOWER($B1358))))),OR(AND(ISNUMBER(SEARCH("comunic",LOWER($B1358))),LEFT($E1358,3)&lt;&gt;"4.4"),AND(ISNUMBER(SEARCH("monitor",LOWER($B1358))),NOT(OR(LEFT($E1358,3)="1.5",LEFT($E1358,3)="2.5")))),AND($B1358&lt;&gt;"",OR(LEFT($C1358,1)="1",LEFT($C1358,1)="2"),$D1358=""),AND($D1358&lt;&gt;"",NOT(OR(LEFT($C1358,1)="1",LEFT($C1358,1)="2"))),AND($D1358&lt;&gt;"",COUNTIF(' PROJETO'!$B$14:$B$16,$D1358)=0),IF($D1358="",FALSE(),IF(COUNTIF(' PROJETO'!$B$14:$B$16,$D1358)=0,FALSE(),IFERROR(INDEX(' PROJETO'!$C$14:$C$16,MATCH($D1358,' PROJETO'!$B$14:$B$16,0))&lt;&gt;"Sim",FALSE()))))</f>
        <v>0</v>
      </c>
      <c r="AG1358" s="21" t="b">
        <f>AND($AC1358,$Y1358&gt;'CONFG.  LISTAS'!$F$4,$Z1358="",$AA1358="")</f>
        <v>0</v>
      </c>
      <c r="AH1358" s="21" t="str">
        <f t="shared" si="285"/>
        <v/>
      </c>
      <c r="AI1358" s="43" t="str">
        <f ca="1">IF(NOT($AC1358),"",IF(OR($B1358="",$C1358="",$E1358="",$F1358=""),"Preencha descrição, categoria, tipo e unidade.",IF(AND($B1358&lt;&gt;"",OR(LEFT($C1358,1)="1",LEFT($C1358,1)="2"),$D1358=""),"Informe a prática de restauração para itens diretos.",IF(AND($D1358&lt;&gt;"",NOT(OR(LEFT($C1358,1)="1",LEFT($C1358,1)="2"))),"Custos indiretos não devem pertencer a uma prática específica.",IF(AND($D1358&lt;&gt;"",COUNTIF(' PROJETO'!$B$14:$B$16,$D1358)=0),"Prática de restauração inválida ou não cadastrada.",IF(IF($D1358="",FALSE(),IF(COUNTIF(' PROJETO'!$B$14:$B$16,$D1358)=0,FALSE(),IFERROR(INDEX(' PROJETO'!$C$14:$C$16,MATCH($D1358,' PROJETO'!$B$14:$B$16,0))&lt;&gt;"Sim",FALSE()))),"A prática informada no item não foi selecionada na aba Projeto.",IF(AND(MAX($I1358,$L1358,$O1358,$R1358,$U1358,$X1358)&gt;'CONFG.  LISTAS'!$F$4,NOT(OR($Z1358&lt;&gt;"",$AA1358&lt;&gt;""))),"Memorial de cálculo ou anexo obrigatório não informado para item acima do limite.",IF(OR(AND($G1358&lt;&gt;"",$H1358&lt;&gt;"",OR($G1358&lt;=0,$H1358&lt;=0)),AND($J1358&lt;&gt;"",$K1358&lt;&gt;"",OR($J1358&lt;=0,$K1358&lt;=0)),AND($M1358&lt;&gt;"",$N1358&lt;&gt;"",OR($M1358&lt;=0,$N1358&lt;=0)),AND($P1358&lt;&gt;"",$Q1358&lt;&gt;"",OR($P1358&lt;=0,$Q1358&lt;=0)),AND($S1358&lt;&gt;"",$T1358&lt;&gt;"",OR($S1358&lt;=0,$T1358&lt;=0)),AND($V1358&lt;&gt;"",$W1358&lt;&gt;"",OR($V1358&lt;=0,$W1358&lt;=0))),"Revise os valores informados: valor unitário e quantidade devem ser maiores que zero.",IF(OR(AND($G1358="",$H1358&lt;&gt;""),AND($G1358&lt;&gt;"",$H1358=""),AND($J1358="",$K1358&lt;&gt;""),AND($J1358&lt;&gt;"",$K1358=""),AND($M1358="",$N1358&lt;&gt;""),AND($M1358&lt;&gt;"",$N1358=""),AND($P1358="",$Q1358&lt;&gt;""),AND($P1358&lt;&gt;"",$Q1358=""),AND($S1358="",$T1358&lt;&gt;""),AND($S1358&lt;&gt;"",$T1358=""),AND($V1358="",$W1358&lt;&gt;""),AND($V1358&lt;&gt;"",$W1358="")),"Há ano preenchido parcialmente: "&amp;TRIM(IF(AND($G1358="",$H1358&lt;&gt;""),"Ano 1 (falta valor unitário); ","")&amp;IF(AND($G1358&lt;&gt;"",$H1358=""),"Ano 1 (falta quantidade); ","")&amp;IF(AND($J1358="",$K1358&lt;&gt;""),"Ano 2 (falta valor unitário); ","")&amp;IF(AND($J1358&lt;&gt;"",$K1358=""),"Ano 2 (falta quantidade); ","")&amp;IF(AND($M1358="",$N1358&lt;&gt;""),"Ano 3 (falta valor unitário); ","")&amp;IF(AND($M1358&lt;&gt;"",$N1358=""),"Ano 3 (falta quantidade); ","")&amp;IF(AND($P1358="",$Q1358&lt;&gt;""),"Ano 4 (falta valor unitário); ","")&amp;IF(AND($P1358&lt;&gt;"",$Q1358=""),"Ano 4 (falta quantidade); ","")&amp;IF(AND($S1358="",$T1358&lt;&gt;""),"Ano 5 (falta valor unitário); ","")&amp;IF(AND($S1358&lt;&gt;"",$T1358=""),"Ano 5 (falta quantidade); ","")&amp;IF(AND($V1358="",$W1358&lt;&gt;""),"Ano 6 (falta valor unitário); ","")&amp;IF(AND($V1358&lt;&gt;"",$W1358=""),"Ano 6 (falta quantidade); ","")), IF(NOT(OR(AND($G1358&lt;&gt;"",$H1358&lt;&gt;""),AND($J1358&lt;&gt;"",$K1358&lt;&gt;""),AND($M1358&lt;&gt;"",$N1358&lt;&gt;""),AND($P1358&lt;&gt;"",$Q1358&lt;&gt;""),AND($S1358&lt;&gt;"",$T1358&lt;&gt;""),AND($V1358&lt;&gt;"",$W1358&lt;&gt;""))),"Informe pelo menos um ano completo com valor unitário e quantidade.",IF(AND($C1358&lt;&gt;"",$E1358&lt;&gt;"",LEFT(TRIM($C1358),1)&lt;&gt;LEFT(TRIM($E1358),1)),"Categoria e tipo estão incompatíveis.",IF(IF(OR($E1358="",$F1358=""),FALSE(),IFERROR(COUNTIF(INDIRECT("UNITS_"&amp;SUBSTITUTE(LEFT($E1358,FIND(" ",$E1358&amp;" ")-1),".","_")),$F1358)=0,TRUE())),"Unidade incompatível com o tipo selecionado.",IF(OR(AND(ISNUMBER(SEARCH("comunic",LOWER($B1358))),LEFT($E1358,3)&lt;&gt;"4.4"),AND(ISNUMBER(SEARCH("monitor",LOWER($B1358))),NOT(OR(LEFT($E1358,3)="1.5",LEFT($E1358,3)="2.5")))),"Revise a classificação do item conforme as regras de preenchimento.",IF(AND($B1358&lt;&gt;"",OR(ISNUMBER(SEARCH("outro",LOWER($B1358))),ISNUMBER(SEARCH("divers",LOWER($B1358))),ISNUMBER(SEARCH("kit",LOWER($B1358))),ISNUMBER(SEARCH("ferrament",LOWER($B1358))),ISNUMBER(SEARCH("epi",LOWER($B1358)))),NOT(OR($Z1358&lt;&gt;"",$AA1358&lt;&gt;""))),"Descrição muito genérica: detalhe melhor o item e registre o racional no memorial ou em anexo.",IF(AND($Y1358=0,$B1358&lt;&gt;"",OR($G1358&lt;&gt;"",$H1358&lt;&gt;"",$J1358&lt;&gt;"",$K1358&lt;&gt;"",$M1358&lt;&gt;"",$N1358&lt;&gt;"",$P1358&lt;&gt;"",$Q1358&lt;&gt;"",$S1358&lt;&gt;"",$T1358&lt;&gt;"",$V1358&lt;&gt;"",$W1358&lt;&gt;"")),"O item possui dados lançados, mas o total está zerado. Revise os valores informados.","")))))))))))))))</f>
        <v/>
      </c>
    </row>
    <row r="1359" spans="1:35" ht="14.25" customHeight="1" x14ac:dyDescent="0.25">
      <c r="A1359" s="57" t="str">
        <f t="shared" si="273"/>
        <v/>
      </c>
      <c r="B1359" s="61"/>
      <c r="C1359" s="61"/>
      <c r="D1359" s="58"/>
      <c r="E1359" s="61"/>
      <c r="F1359" s="61"/>
      <c r="G1359" s="272"/>
      <c r="H1359" s="62"/>
      <c r="I1359" s="273">
        <f t="shared" si="274"/>
        <v>0</v>
      </c>
      <c r="J1359" s="272"/>
      <c r="K1359" s="62"/>
      <c r="L1359" s="270">
        <f t="shared" si="275"/>
        <v>0</v>
      </c>
      <c r="M1359" s="272"/>
      <c r="N1359" s="62"/>
      <c r="O1359" s="270">
        <f t="shared" si="276"/>
        <v>0</v>
      </c>
      <c r="P1359" s="272"/>
      <c r="Q1359" s="62"/>
      <c r="R1359" s="271">
        <f t="shared" si="277"/>
        <v>0</v>
      </c>
      <c r="S1359" s="272"/>
      <c r="T1359" s="62"/>
      <c r="U1359" s="270">
        <f t="shared" si="278"/>
        <v>0</v>
      </c>
      <c r="V1359" s="272"/>
      <c r="W1359" s="62"/>
      <c r="X1359" s="270">
        <f t="shared" si="279"/>
        <v>0</v>
      </c>
      <c r="Y1359" s="270">
        <f t="shared" si="280"/>
        <v>0</v>
      </c>
      <c r="Z1359" s="61"/>
      <c r="AA1359" s="61"/>
      <c r="AB1359" s="60" t="str">
        <f t="shared" si="281"/>
        <v/>
      </c>
      <c r="AC1359" s="21" t="b">
        <f t="shared" si="282"/>
        <v>0</v>
      </c>
      <c r="AD1359" s="21" t="b">
        <f t="shared" si="283"/>
        <v>0</v>
      </c>
      <c r="AE1359" s="21" t="b">
        <f t="shared" si="284"/>
        <v>0</v>
      </c>
      <c r="AF1359" s="21" t="b">
        <f ca="1">OR(AND($AC1359,NOT($AD1359)),AND($AC1359,OR(AND($G1359="",$H1359&lt;&gt;""),AND($G1359&lt;&gt;"",$H1359=""),AND($J1359="",$K1359&lt;&gt;""),AND($J1359&lt;&gt;"",$K1359=""),AND($M1359="",$N1359&lt;&gt;""),AND($M1359&lt;&gt;"",$N1359=""),AND($P1359="",$Q1359&lt;&gt;""),AND($P1359&lt;&gt;"",$Q1359=""),AND($S1359="",$T1359&lt;&gt;""),AND($S1359&lt;&gt;"",$T1359=""),AND($V1359="",$W1359&lt;&gt;""),AND($V1359&lt;&gt;"",$W1359=""))),AND($C1359&lt;&gt;"",$E1359&lt;&gt;"",LEFT(TRIM($C1359),1)&lt;&gt;LEFT(TRIM($E1359),1)),IF(OR($E1359="",$F1359=""),FALSE(),IFERROR(COUNTIF(INDIRECT("UNITS_"&amp;SUBSTITUTE(LEFT($E1359,FIND(" ",$E1359&amp;" ")-1),".","_")),$F1359)=0,TRUE())),AND($B1359&lt;&gt;"",OR(ISNUMBER(SEARCH("outro",LOWER($B1359))),ISNUMBER(SEARCH("divers",LOWER($B1359))),ISNUMBER(SEARCH("etc",LOWER($B1359))))),OR(AND(ISNUMBER(SEARCH("comunic",LOWER($B1359))),LEFT($E1359,3)&lt;&gt;"4.4"),AND(ISNUMBER(SEARCH("monitor",LOWER($B1359))),NOT(OR(LEFT($E1359,3)="1.5",LEFT($E1359,3)="2.5")))),AND($B1359&lt;&gt;"",OR(LEFT($C1359,1)="1",LEFT($C1359,1)="2"),$D1359=""),AND($D1359&lt;&gt;"",NOT(OR(LEFT($C1359,1)="1",LEFT($C1359,1)="2"))),AND($D1359&lt;&gt;"",COUNTIF(' PROJETO'!$B$14:$B$16,$D1359)=0),IF($D1359="",FALSE(),IF(COUNTIF(' PROJETO'!$B$14:$B$16,$D1359)=0,FALSE(),IFERROR(INDEX(' PROJETO'!$C$14:$C$16,MATCH($D1359,' PROJETO'!$B$14:$B$16,0))&lt;&gt;"Sim",FALSE()))))</f>
        <v>0</v>
      </c>
      <c r="AG1359" s="21" t="b">
        <f>AND($AC1359,$Y1359&gt;'CONFG.  LISTAS'!$F$4,$Z1359="",$AA1359="")</f>
        <v>0</v>
      </c>
      <c r="AH1359" s="21" t="str">
        <f t="shared" si="285"/>
        <v/>
      </c>
      <c r="AI1359" s="43" t="str">
        <f ca="1">IF(NOT($AC1359),"",IF(OR($B1359="",$C1359="",$E1359="",$F1359=""),"Preencha descrição, categoria, tipo e unidade.",IF(AND($B1359&lt;&gt;"",OR(LEFT($C1359,1)="1",LEFT($C1359,1)="2"),$D1359=""),"Informe a prática de restauração para itens diretos.",IF(AND($D1359&lt;&gt;"",NOT(OR(LEFT($C1359,1)="1",LEFT($C1359,1)="2"))),"Custos indiretos não devem pertencer a uma prática específica.",IF(AND($D1359&lt;&gt;"",COUNTIF(' PROJETO'!$B$14:$B$16,$D1359)=0),"Prática de restauração inválida ou não cadastrada.",IF(IF($D1359="",FALSE(),IF(COUNTIF(' PROJETO'!$B$14:$B$16,$D1359)=0,FALSE(),IFERROR(INDEX(' PROJETO'!$C$14:$C$16,MATCH($D1359,' PROJETO'!$B$14:$B$16,0))&lt;&gt;"Sim",FALSE()))),"A prática informada no item não foi selecionada na aba Projeto.",IF(AND(MAX($I1359,$L1359,$O1359,$R1359,$U1359,$X1359)&gt;'CONFG.  LISTAS'!$F$4,NOT(OR($Z1359&lt;&gt;"",$AA1359&lt;&gt;""))),"Memorial de cálculo ou anexo obrigatório não informado para item acima do limite.",IF(OR(AND($G1359&lt;&gt;"",$H1359&lt;&gt;"",OR($G1359&lt;=0,$H1359&lt;=0)),AND($J1359&lt;&gt;"",$K1359&lt;&gt;"",OR($J1359&lt;=0,$K1359&lt;=0)),AND($M1359&lt;&gt;"",$N1359&lt;&gt;"",OR($M1359&lt;=0,$N1359&lt;=0)),AND($P1359&lt;&gt;"",$Q1359&lt;&gt;"",OR($P1359&lt;=0,$Q1359&lt;=0)),AND($S1359&lt;&gt;"",$T1359&lt;&gt;"",OR($S1359&lt;=0,$T1359&lt;=0)),AND($V1359&lt;&gt;"",$W1359&lt;&gt;"",OR($V1359&lt;=0,$W1359&lt;=0))),"Revise os valores informados: valor unitário e quantidade devem ser maiores que zero.",IF(OR(AND($G1359="",$H1359&lt;&gt;""),AND($G1359&lt;&gt;"",$H1359=""),AND($J1359="",$K1359&lt;&gt;""),AND($J1359&lt;&gt;"",$K1359=""),AND($M1359="",$N1359&lt;&gt;""),AND($M1359&lt;&gt;"",$N1359=""),AND($P1359="",$Q1359&lt;&gt;""),AND($P1359&lt;&gt;"",$Q1359=""),AND($S1359="",$T1359&lt;&gt;""),AND($S1359&lt;&gt;"",$T1359=""),AND($V1359="",$W1359&lt;&gt;""),AND($V1359&lt;&gt;"",$W1359="")),"Há ano preenchido parcialmente: "&amp;TRIM(IF(AND($G1359="",$H1359&lt;&gt;""),"Ano 1 (falta valor unitário); ","")&amp;IF(AND($G1359&lt;&gt;"",$H1359=""),"Ano 1 (falta quantidade); ","")&amp;IF(AND($J1359="",$K1359&lt;&gt;""),"Ano 2 (falta valor unitário); ","")&amp;IF(AND($J1359&lt;&gt;"",$K1359=""),"Ano 2 (falta quantidade); ","")&amp;IF(AND($M1359="",$N1359&lt;&gt;""),"Ano 3 (falta valor unitário); ","")&amp;IF(AND($M1359&lt;&gt;"",$N1359=""),"Ano 3 (falta quantidade); ","")&amp;IF(AND($P1359="",$Q1359&lt;&gt;""),"Ano 4 (falta valor unitário); ","")&amp;IF(AND($P1359&lt;&gt;"",$Q1359=""),"Ano 4 (falta quantidade); ","")&amp;IF(AND($S1359="",$T1359&lt;&gt;""),"Ano 5 (falta valor unitário); ","")&amp;IF(AND($S1359&lt;&gt;"",$T1359=""),"Ano 5 (falta quantidade); ","")&amp;IF(AND($V1359="",$W1359&lt;&gt;""),"Ano 6 (falta valor unitário); ","")&amp;IF(AND($V1359&lt;&gt;"",$W1359=""),"Ano 6 (falta quantidade); ","")), IF(NOT(OR(AND($G1359&lt;&gt;"",$H1359&lt;&gt;""),AND($J1359&lt;&gt;"",$K1359&lt;&gt;""),AND($M1359&lt;&gt;"",$N1359&lt;&gt;""),AND($P1359&lt;&gt;"",$Q1359&lt;&gt;""),AND($S1359&lt;&gt;"",$T1359&lt;&gt;""),AND($V1359&lt;&gt;"",$W1359&lt;&gt;""))),"Informe pelo menos um ano completo com valor unitário e quantidade.",IF(AND($C1359&lt;&gt;"",$E1359&lt;&gt;"",LEFT(TRIM($C1359),1)&lt;&gt;LEFT(TRIM($E1359),1)),"Categoria e tipo estão incompatíveis.",IF(IF(OR($E1359="",$F1359=""),FALSE(),IFERROR(COUNTIF(INDIRECT("UNITS_"&amp;SUBSTITUTE(LEFT($E1359,FIND(" ",$E1359&amp;" ")-1),".","_")),$F1359)=0,TRUE())),"Unidade incompatível com o tipo selecionado.",IF(OR(AND(ISNUMBER(SEARCH("comunic",LOWER($B1359))),LEFT($E1359,3)&lt;&gt;"4.4"),AND(ISNUMBER(SEARCH("monitor",LOWER($B1359))),NOT(OR(LEFT($E1359,3)="1.5",LEFT($E1359,3)="2.5")))),"Revise a classificação do item conforme as regras de preenchimento.",IF(AND($B1359&lt;&gt;"",OR(ISNUMBER(SEARCH("outro",LOWER($B1359))),ISNUMBER(SEARCH("divers",LOWER($B1359))),ISNUMBER(SEARCH("kit",LOWER($B1359))),ISNUMBER(SEARCH("ferrament",LOWER($B1359))),ISNUMBER(SEARCH("epi",LOWER($B1359)))),NOT(OR($Z1359&lt;&gt;"",$AA1359&lt;&gt;""))),"Descrição muito genérica: detalhe melhor o item e registre o racional no memorial ou em anexo.",IF(AND($Y1359=0,$B1359&lt;&gt;"",OR($G1359&lt;&gt;"",$H1359&lt;&gt;"",$J1359&lt;&gt;"",$K1359&lt;&gt;"",$M1359&lt;&gt;"",$N1359&lt;&gt;"",$P1359&lt;&gt;"",$Q1359&lt;&gt;"",$S1359&lt;&gt;"",$T1359&lt;&gt;"",$V1359&lt;&gt;"",$W1359&lt;&gt;"")),"O item possui dados lançados, mas o total está zerado. Revise os valores informados.","")))))))))))))))</f>
        <v/>
      </c>
    </row>
    <row r="1360" spans="1:35" ht="14.25" customHeight="1" x14ac:dyDescent="0.25">
      <c r="A1360" s="57" t="str">
        <f t="shared" si="273"/>
        <v/>
      </c>
      <c r="B1360" s="58"/>
      <c r="C1360" s="58"/>
      <c r="D1360" s="58"/>
      <c r="E1360" s="58"/>
      <c r="F1360" s="58"/>
      <c r="G1360" s="269"/>
      <c r="H1360" s="59"/>
      <c r="I1360" s="273">
        <f t="shared" si="274"/>
        <v>0</v>
      </c>
      <c r="J1360" s="269"/>
      <c r="K1360" s="59"/>
      <c r="L1360" s="270">
        <f t="shared" si="275"/>
        <v>0</v>
      </c>
      <c r="M1360" s="269"/>
      <c r="N1360" s="59"/>
      <c r="O1360" s="270">
        <f t="shared" si="276"/>
        <v>0</v>
      </c>
      <c r="P1360" s="269"/>
      <c r="Q1360" s="59"/>
      <c r="R1360" s="271">
        <f t="shared" si="277"/>
        <v>0</v>
      </c>
      <c r="S1360" s="269"/>
      <c r="T1360" s="59"/>
      <c r="U1360" s="270">
        <f t="shared" si="278"/>
        <v>0</v>
      </c>
      <c r="V1360" s="269"/>
      <c r="W1360" s="59"/>
      <c r="X1360" s="270">
        <f t="shared" si="279"/>
        <v>0</v>
      </c>
      <c r="Y1360" s="270">
        <f t="shared" si="280"/>
        <v>0</v>
      </c>
      <c r="Z1360" s="58"/>
      <c r="AA1360" s="58"/>
      <c r="AB1360" s="60" t="str">
        <f t="shared" si="281"/>
        <v/>
      </c>
      <c r="AC1360" s="21" t="b">
        <f t="shared" si="282"/>
        <v>0</v>
      </c>
      <c r="AD1360" s="21" t="b">
        <f t="shared" si="283"/>
        <v>0</v>
      </c>
      <c r="AE1360" s="21" t="b">
        <f t="shared" si="284"/>
        <v>0</v>
      </c>
      <c r="AF1360" s="21" t="b">
        <f ca="1">OR(AND($AC1360,NOT($AD1360)),AND($AC1360,OR(AND($G1360="",$H1360&lt;&gt;""),AND($G1360&lt;&gt;"",$H1360=""),AND($J1360="",$K1360&lt;&gt;""),AND($J1360&lt;&gt;"",$K1360=""),AND($M1360="",$N1360&lt;&gt;""),AND($M1360&lt;&gt;"",$N1360=""),AND($P1360="",$Q1360&lt;&gt;""),AND($P1360&lt;&gt;"",$Q1360=""),AND($S1360="",$T1360&lt;&gt;""),AND($S1360&lt;&gt;"",$T1360=""),AND($V1360="",$W1360&lt;&gt;""),AND($V1360&lt;&gt;"",$W1360=""))),AND($C1360&lt;&gt;"",$E1360&lt;&gt;"",LEFT(TRIM($C1360),1)&lt;&gt;LEFT(TRIM($E1360),1)),IF(OR($E1360="",$F1360=""),FALSE(),IFERROR(COUNTIF(INDIRECT("UNITS_"&amp;SUBSTITUTE(LEFT($E1360,FIND(" ",$E1360&amp;" ")-1),".","_")),$F1360)=0,TRUE())),AND($B1360&lt;&gt;"",OR(ISNUMBER(SEARCH("outro",LOWER($B1360))),ISNUMBER(SEARCH("divers",LOWER($B1360))),ISNUMBER(SEARCH("etc",LOWER($B1360))))),OR(AND(ISNUMBER(SEARCH("comunic",LOWER($B1360))),LEFT($E1360,3)&lt;&gt;"4.4"),AND(ISNUMBER(SEARCH("monitor",LOWER($B1360))),NOT(OR(LEFT($E1360,3)="1.5",LEFT($E1360,3)="2.5")))),AND($B1360&lt;&gt;"",OR(LEFT($C1360,1)="1",LEFT($C1360,1)="2"),$D1360=""),AND($D1360&lt;&gt;"",NOT(OR(LEFT($C1360,1)="1",LEFT($C1360,1)="2"))),AND($D1360&lt;&gt;"",COUNTIF(' PROJETO'!$B$14:$B$16,$D1360)=0),IF($D1360="",FALSE(),IF(COUNTIF(' PROJETO'!$B$14:$B$16,$D1360)=0,FALSE(),IFERROR(INDEX(' PROJETO'!$C$14:$C$16,MATCH($D1360,' PROJETO'!$B$14:$B$16,0))&lt;&gt;"Sim",FALSE()))))</f>
        <v>0</v>
      </c>
      <c r="AG1360" s="21" t="b">
        <f>AND($AC1360,$Y1360&gt;'CONFG.  LISTAS'!$F$4,$Z1360="",$AA1360="")</f>
        <v>0</v>
      </c>
      <c r="AH1360" s="21" t="str">
        <f t="shared" si="285"/>
        <v/>
      </c>
      <c r="AI1360" s="43" t="str">
        <f ca="1">IF(NOT($AC1360),"",IF(OR($B1360="",$C1360="",$E1360="",$F1360=""),"Preencha descrição, categoria, tipo e unidade.",IF(AND($B1360&lt;&gt;"",OR(LEFT($C1360,1)="1",LEFT($C1360,1)="2"),$D1360=""),"Informe a prática de restauração para itens diretos.",IF(AND($D1360&lt;&gt;"",NOT(OR(LEFT($C1360,1)="1",LEFT($C1360,1)="2"))),"Custos indiretos não devem pertencer a uma prática específica.",IF(AND($D1360&lt;&gt;"",COUNTIF(' PROJETO'!$B$14:$B$16,$D1360)=0),"Prática de restauração inválida ou não cadastrada.",IF(IF($D1360="",FALSE(),IF(COUNTIF(' PROJETO'!$B$14:$B$16,$D1360)=0,FALSE(),IFERROR(INDEX(' PROJETO'!$C$14:$C$16,MATCH($D1360,' PROJETO'!$B$14:$B$16,0))&lt;&gt;"Sim",FALSE()))),"A prática informada no item não foi selecionada na aba Projeto.",IF(AND(MAX($I1360,$L1360,$O1360,$R1360,$U1360,$X1360)&gt;'CONFG.  LISTAS'!$F$4,NOT(OR($Z1360&lt;&gt;"",$AA1360&lt;&gt;""))),"Memorial de cálculo ou anexo obrigatório não informado para item acima do limite.",IF(OR(AND($G1360&lt;&gt;"",$H1360&lt;&gt;"",OR($G1360&lt;=0,$H1360&lt;=0)),AND($J1360&lt;&gt;"",$K1360&lt;&gt;"",OR($J1360&lt;=0,$K1360&lt;=0)),AND($M1360&lt;&gt;"",$N1360&lt;&gt;"",OR($M1360&lt;=0,$N1360&lt;=0)),AND($P1360&lt;&gt;"",$Q1360&lt;&gt;"",OR($P1360&lt;=0,$Q1360&lt;=0)),AND($S1360&lt;&gt;"",$T1360&lt;&gt;"",OR($S1360&lt;=0,$T1360&lt;=0)),AND($V1360&lt;&gt;"",$W1360&lt;&gt;"",OR($V1360&lt;=0,$W1360&lt;=0))),"Revise os valores informados: valor unitário e quantidade devem ser maiores que zero.",IF(OR(AND($G1360="",$H1360&lt;&gt;""),AND($G1360&lt;&gt;"",$H1360=""),AND($J1360="",$K1360&lt;&gt;""),AND($J1360&lt;&gt;"",$K1360=""),AND($M1360="",$N1360&lt;&gt;""),AND($M1360&lt;&gt;"",$N1360=""),AND($P1360="",$Q1360&lt;&gt;""),AND($P1360&lt;&gt;"",$Q1360=""),AND($S1360="",$T1360&lt;&gt;""),AND($S1360&lt;&gt;"",$T1360=""),AND($V1360="",$W1360&lt;&gt;""),AND($V1360&lt;&gt;"",$W1360="")),"Há ano preenchido parcialmente: "&amp;TRIM(IF(AND($G1360="",$H1360&lt;&gt;""),"Ano 1 (falta valor unitário); ","")&amp;IF(AND($G1360&lt;&gt;"",$H1360=""),"Ano 1 (falta quantidade); ","")&amp;IF(AND($J1360="",$K1360&lt;&gt;""),"Ano 2 (falta valor unitário); ","")&amp;IF(AND($J1360&lt;&gt;"",$K1360=""),"Ano 2 (falta quantidade); ","")&amp;IF(AND($M1360="",$N1360&lt;&gt;""),"Ano 3 (falta valor unitário); ","")&amp;IF(AND($M1360&lt;&gt;"",$N1360=""),"Ano 3 (falta quantidade); ","")&amp;IF(AND($P1360="",$Q1360&lt;&gt;""),"Ano 4 (falta valor unitário); ","")&amp;IF(AND($P1360&lt;&gt;"",$Q1360=""),"Ano 4 (falta quantidade); ","")&amp;IF(AND($S1360="",$T1360&lt;&gt;""),"Ano 5 (falta valor unitário); ","")&amp;IF(AND($S1360&lt;&gt;"",$T1360=""),"Ano 5 (falta quantidade); ","")&amp;IF(AND($V1360="",$W1360&lt;&gt;""),"Ano 6 (falta valor unitário); ","")&amp;IF(AND($V1360&lt;&gt;"",$W1360=""),"Ano 6 (falta quantidade); ","")), IF(NOT(OR(AND($G1360&lt;&gt;"",$H1360&lt;&gt;""),AND($J1360&lt;&gt;"",$K1360&lt;&gt;""),AND($M1360&lt;&gt;"",$N1360&lt;&gt;""),AND($P1360&lt;&gt;"",$Q1360&lt;&gt;""),AND($S1360&lt;&gt;"",$T1360&lt;&gt;""),AND($V1360&lt;&gt;"",$W1360&lt;&gt;""))),"Informe pelo menos um ano completo com valor unitário e quantidade.",IF(AND($C1360&lt;&gt;"",$E1360&lt;&gt;"",LEFT(TRIM($C1360),1)&lt;&gt;LEFT(TRIM($E1360),1)),"Categoria e tipo estão incompatíveis.",IF(IF(OR($E1360="",$F1360=""),FALSE(),IFERROR(COUNTIF(INDIRECT("UNITS_"&amp;SUBSTITUTE(LEFT($E1360,FIND(" ",$E1360&amp;" ")-1),".","_")),$F1360)=0,TRUE())),"Unidade incompatível com o tipo selecionado.",IF(OR(AND(ISNUMBER(SEARCH("comunic",LOWER($B1360))),LEFT($E1360,3)&lt;&gt;"4.4"),AND(ISNUMBER(SEARCH("monitor",LOWER($B1360))),NOT(OR(LEFT($E1360,3)="1.5",LEFT($E1360,3)="2.5")))),"Revise a classificação do item conforme as regras de preenchimento.",IF(AND($B1360&lt;&gt;"",OR(ISNUMBER(SEARCH("outro",LOWER($B1360))),ISNUMBER(SEARCH("divers",LOWER($B1360))),ISNUMBER(SEARCH("kit",LOWER($B1360))),ISNUMBER(SEARCH("ferrament",LOWER($B1360))),ISNUMBER(SEARCH("epi",LOWER($B1360)))),NOT(OR($Z1360&lt;&gt;"",$AA1360&lt;&gt;""))),"Descrição muito genérica: detalhe melhor o item e registre o racional no memorial ou em anexo.",IF(AND($Y1360=0,$B1360&lt;&gt;"",OR($G1360&lt;&gt;"",$H1360&lt;&gt;"",$J1360&lt;&gt;"",$K1360&lt;&gt;"",$M1360&lt;&gt;"",$N1360&lt;&gt;"",$P1360&lt;&gt;"",$Q1360&lt;&gt;"",$S1360&lt;&gt;"",$T1360&lt;&gt;"",$V1360&lt;&gt;"",$W1360&lt;&gt;"")),"O item possui dados lançados, mas o total está zerado. Revise os valores informados.","")))))))))))))))</f>
        <v/>
      </c>
    </row>
    <row r="1361" spans="1:35" ht="14.25" customHeight="1" x14ac:dyDescent="0.25">
      <c r="A1361" s="57" t="str">
        <f t="shared" si="273"/>
        <v/>
      </c>
      <c r="B1361" s="61"/>
      <c r="C1361" s="61"/>
      <c r="D1361" s="58"/>
      <c r="E1361" s="61"/>
      <c r="F1361" s="61"/>
      <c r="G1361" s="272"/>
      <c r="H1361" s="62"/>
      <c r="I1361" s="273">
        <f t="shared" si="274"/>
        <v>0</v>
      </c>
      <c r="J1361" s="272"/>
      <c r="K1361" s="62"/>
      <c r="L1361" s="270">
        <f t="shared" si="275"/>
        <v>0</v>
      </c>
      <c r="M1361" s="272"/>
      <c r="N1361" s="62"/>
      <c r="O1361" s="270">
        <f t="shared" si="276"/>
        <v>0</v>
      </c>
      <c r="P1361" s="272"/>
      <c r="Q1361" s="62"/>
      <c r="R1361" s="271">
        <f t="shared" si="277"/>
        <v>0</v>
      </c>
      <c r="S1361" s="272"/>
      <c r="T1361" s="62"/>
      <c r="U1361" s="270">
        <f t="shared" si="278"/>
        <v>0</v>
      </c>
      <c r="V1361" s="272"/>
      <c r="W1361" s="62"/>
      <c r="X1361" s="270">
        <f t="shared" si="279"/>
        <v>0</v>
      </c>
      <c r="Y1361" s="270">
        <f t="shared" si="280"/>
        <v>0</v>
      </c>
      <c r="Z1361" s="61"/>
      <c r="AA1361" s="61"/>
      <c r="AB1361" s="60" t="str">
        <f t="shared" si="281"/>
        <v/>
      </c>
      <c r="AC1361" s="21" t="b">
        <f t="shared" si="282"/>
        <v>0</v>
      </c>
      <c r="AD1361" s="21" t="b">
        <f t="shared" si="283"/>
        <v>0</v>
      </c>
      <c r="AE1361" s="21" t="b">
        <f t="shared" si="284"/>
        <v>0</v>
      </c>
      <c r="AF1361" s="21" t="b">
        <f ca="1">OR(AND($AC1361,NOT($AD1361)),AND($AC1361,OR(AND($G1361="",$H1361&lt;&gt;""),AND($G1361&lt;&gt;"",$H1361=""),AND($J1361="",$K1361&lt;&gt;""),AND($J1361&lt;&gt;"",$K1361=""),AND($M1361="",$N1361&lt;&gt;""),AND($M1361&lt;&gt;"",$N1361=""),AND($P1361="",$Q1361&lt;&gt;""),AND($P1361&lt;&gt;"",$Q1361=""),AND($S1361="",$T1361&lt;&gt;""),AND($S1361&lt;&gt;"",$T1361=""),AND($V1361="",$W1361&lt;&gt;""),AND($V1361&lt;&gt;"",$W1361=""))),AND($C1361&lt;&gt;"",$E1361&lt;&gt;"",LEFT(TRIM($C1361),1)&lt;&gt;LEFT(TRIM($E1361),1)),IF(OR($E1361="",$F1361=""),FALSE(),IFERROR(COUNTIF(INDIRECT("UNITS_"&amp;SUBSTITUTE(LEFT($E1361,FIND(" ",$E1361&amp;" ")-1),".","_")),$F1361)=0,TRUE())),AND($B1361&lt;&gt;"",OR(ISNUMBER(SEARCH("outro",LOWER($B1361))),ISNUMBER(SEARCH("divers",LOWER($B1361))),ISNUMBER(SEARCH("etc",LOWER($B1361))))),OR(AND(ISNUMBER(SEARCH("comunic",LOWER($B1361))),LEFT($E1361,3)&lt;&gt;"4.4"),AND(ISNUMBER(SEARCH("monitor",LOWER($B1361))),NOT(OR(LEFT($E1361,3)="1.5",LEFT($E1361,3)="2.5")))),AND($B1361&lt;&gt;"",OR(LEFT($C1361,1)="1",LEFT($C1361,1)="2"),$D1361=""),AND($D1361&lt;&gt;"",NOT(OR(LEFT($C1361,1)="1",LEFT($C1361,1)="2"))),AND($D1361&lt;&gt;"",COUNTIF(' PROJETO'!$B$14:$B$16,$D1361)=0),IF($D1361="",FALSE(),IF(COUNTIF(' PROJETO'!$B$14:$B$16,$D1361)=0,FALSE(),IFERROR(INDEX(' PROJETO'!$C$14:$C$16,MATCH($D1361,' PROJETO'!$B$14:$B$16,0))&lt;&gt;"Sim",FALSE()))))</f>
        <v>0</v>
      </c>
      <c r="AG1361" s="21" t="b">
        <f>AND($AC1361,$Y1361&gt;'CONFG.  LISTAS'!$F$4,$Z1361="",$AA1361="")</f>
        <v>0</v>
      </c>
      <c r="AH1361" s="21" t="str">
        <f t="shared" si="285"/>
        <v/>
      </c>
      <c r="AI1361" s="43" t="str">
        <f ca="1">IF(NOT($AC1361),"",IF(OR($B1361="",$C1361="",$E1361="",$F1361=""),"Preencha descrição, categoria, tipo e unidade.",IF(AND($B1361&lt;&gt;"",OR(LEFT($C1361,1)="1",LEFT($C1361,1)="2"),$D1361=""),"Informe a prática de restauração para itens diretos.",IF(AND($D1361&lt;&gt;"",NOT(OR(LEFT($C1361,1)="1",LEFT($C1361,1)="2"))),"Custos indiretos não devem pertencer a uma prática específica.",IF(AND($D1361&lt;&gt;"",COUNTIF(' PROJETO'!$B$14:$B$16,$D1361)=0),"Prática de restauração inválida ou não cadastrada.",IF(IF($D1361="",FALSE(),IF(COUNTIF(' PROJETO'!$B$14:$B$16,$D1361)=0,FALSE(),IFERROR(INDEX(' PROJETO'!$C$14:$C$16,MATCH($D1361,' PROJETO'!$B$14:$B$16,0))&lt;&gt;"Sim",FALSE()))),"A prática informada no item não foi selecionada na aba Projeto.",IF(AND(MAX($I1361,$L1361,$O1361,$R1361,$U1361,$X1361)&gt;'CONFG.  LISTAS'!$F$4,NOT(OR($Z1361&lt;&gt;"",$AA1361&lt;&gt;""))),"Memorial de cálculo ou anexo obrigatório não informado para item acima do limite.",IF(OR(AND($G1361&lt;&gt;"",$H1361&lt;&gt;"",OR($G1361&lt;=0,$H1361&lt;=0)),AND($J1361&lt;&gt;"",$K1361&lt;&gt;"",OR($J1361&lt;=0,$K1361&lt;=0)),AND($M1361&lt;&gt;"",$N1361&lt;&gt;"",OR($M1361&lt;=0,$N1361&lt;=0)),AND($P1361&lt;&gt;"",$Q1361&lt;&gt;"",OR($P1361&lt;=0,$Q1361&lt;=0)),AND($S1361&lt;&gt;"",$T1361&lt;&gt;"",OR($S1361&lt;=0,$T1361&lt;=0)),AND($V1361&lt;&gt;"",$W1361&lt;&gt;"",OR($V1361&lt;=0,$W1361&lt;=0))),"Revise os valores informados: valor unitário e quantidade devem ser maiores que zero.",IF(OR(AND($G1361="",$H1361&lt;&gt;""),AND($G1361&lt;&gt;"",$H1361=""),AND($J1361="",$K1361&lt;&gt;""),AND($J1361&lt;&gt;"",$K1361=""),AND($M1361="",$N1361&lt;&gt;""),AND($M1361&lt;&gt;"",$N1361=""),AND($P1361="",$Q1361&lt;&gt;""),AND($P1361&lt;&gt;"",$Q1361=""),AND($S1361="",$T1361&lt;&gt;""),AND($S1361&lt;&gt;"",$T1361=""),AND($V1361="",$W1361&lt;&gt;""),AND($V1361&lt;&gt;"",$W1361="")),"Há ano preenchido parcialmente: "&amp;TRIM(IF(AND($G1361="",$H1361&lt;&gt;""),"Ano 1 (falta valor unitário); ","")&amp;IF(AND($G1361&lt;&gt;"",$H1361=""),"Ano 1 (falta quantidade); ","")&amp;IF(AND($J1361="",$K1361&lt;&gt;""),"Ano 2 (falta valor unitário); ","")&amp;IF(AND($J1361&lt;&gt;"",$K1361=""),"Ano 2 (falta quantidade); ","")&amp;IF(AND($M1361="",$N1361&lt;&gt;""),"Ano 3 (falta valor unitário); ","")&amp;IF(AND($M1361&lt;&gt;"",$N1361=""),"Ano 3 (falta quantidade); ","")&amp;IF(AND($P1361="",$Q1361&lt;&gt;""),"Ano 4 (falta valor unitário); ","")&amp;IF(AND($P1361&lt;&gt;"",$Q1361=""),"Ano 4 (falta quantidade); ","")&amp;IF(AND($S1361="",$T1361&lt;&gt;""),"Ano 5 (falta valor unitário); ","")&amp;IF(AND($S1361&lt;&gt;"",$T1361=""),"Ano 5 (falta quantidade); ","")&amp;IF(AND($V1361="",$W1361&lt;&gt;""),"Ano 6 (falta valor unitário); ","")&amp;IF(AND($V1361&lt;&gt;"",$W1361=""),"Ano 6 (falta quantidade); ","")), IF(NOT(OR(AND($G1361&lt;&gt;"",$H1361&lt;&gt;""),AND($J1361&lt;&gt;"",$K1361&lt;&gt;""),AND($M1361&lt;&gt;"",$N1361&lt;&gt;""),AND($P1361&lt;&gt;"",$Q1361&lt;&gt;""),AND($S1361&lt;&gt;"",$T1361&lt;&gt;""),AND($V1361&lt;&gt;"",$W1361&lt;&gt;""))),"Informe pelo menos um ano completo com valor unitário e quantidade.",IF(AND($C1361&lt;&gt;"",$E1361&lt;&gt;"",LEFT(TRIM($C1361),1)&lt;&gt;LEFT(TRIM($E1361),1)),"Categoria e tipo estão incompatíveis.",IF(IF(OR($E1361="",$F1361=""),FALSE(),IFERROR(COUNTIF(INDIRECT("UNITS_"&amp;SUBSTITUTE(LEFT($E1361,FIND(" ",$E1361&amp;" ")-1),".","_")),$F1361)=0,TRUE())),"Unidade incompatível com o tipo selecionado.",IF(OR(AND(ISNUMBER(SEARCH("comunic",LOWER($B1361))),LEFT($E1361,3)&lt;&gt;"4.4"),AND(ISNUMBER(SEARCH("monitor",LOWER($B1361))),NOT(OR(LEFT($E1361,3)="1.5",LEFT($E1361,3)="2.5")))),"Revise a classificação do item conforme as regras de preenchimento.",IF(AND($B1361&lt;&gt;"",OR(ISNUMBER(SEARCH("outro",LOWER($B1361))),ISNUMBER(SEARCH("divers",LOWER($B1361))),ISNUMBER(SEARCH("kit",LOWER($B1361))),ISNUMBER(SEARCH("ferrament",LOWER($B1361))),ISNUMBER(SEARCH("epi",LOWER($B1361)))),NOT(OR($Z1361&lt;&gt;"",$AA1361&lt;&gt;""))),"Descrição muito genérica: detalhe melhor o item e registre o racional no memorial ou em anexo.",IF(AND($Y1361=0,$B1361&lt;&gt;"",OR($G1361&lt;&gt;"",$H1361&lt;&gt;"",$J1361&lt;&gt;"",$K1361&lt;&gt;"",$M1361&lt;&gt;"",$N1361&lt;&gt;"",$P1361&lt;&gt;"",$Q1361&lt;&gt;"",$S1361&lt;&gt;"",$T1361&lt;&gt;"",$V1361&lt;&gt;"",$W1361&lt;&gt;"")),"O item possui dados lançados, mas o total está zerado. Revise os valores informados.","")))))))))))))))</f>
        <v/>
      </c>
    </row>
    <row r="1362" spans="1:35" ht="14.25" customHeight="1" x14ac:dyDescent="0.25">
      <c r="A1362" s="57" t="str">
        <f t="shared" si="273"/>
        <v/>
      </c>
      <c r="B1362" s="58"/>
      <c r="C1362" s="58"/>
      <c r="D1362" s="58"/>
      <c r="E1362" s="58"/>
      <c r="F1362" s="58"/>
      <c r="G1362" s="269"/>
      <c r="H1362" s="59"/>
      <c r="I1362" s="273">
        <f t="shared" si="274"/>
        <v>0</v>
      </c>
      <c r="J1362" s="269"/>
      <c r="K1362" s="59"/>
      <c r="L1362" s="270">
        <f t="shared" si="275"/>
        <v>0</v>
      </c>
      <c r="M1362" s="269"/>
      <c r="N1362" s="59"/>
      <c r="O1362" s="270">
        <f t="shared" si="276"/>
        <v>0</v>
      </c>
      <c r="P1362" s="269"/>
      <c r="Q1362" s="59"/>
      <c r="R1362" s="271">
        <f t="shared" si="277"/>
        <v>0</v>
      </c>
      <c r="S1362" s="269"/>
      <c r="T1362" s="59"/>
      <c r="U1362" s="270">
        <f t="shared" si="278"/>
        <v>0</v>
      </c>
      <c r="V1362" s="269"/>
      <c r="W1362" s="59"/>
      <c r="X1362" s="270">
        <f t="shared" si="279"/>
        <v>0</v>
      </c>
      <c r="Y1362" s="270">
        <f t="shared" si="280"/>
        <v>0</v>
      </c>
      <c r="Z1362" s="58"/>
      <c r="AA1362" s="58"/>
      <c r="AB1362" s="60" t="str">
        <f t="shared" si="281"/>
        <v/>
      </c>
      <c r="AC1362" s="21" t="b">
        <f t="shared" si="282"/>
        <v>0</v>
      </c>
      <c r="AD1362" s="21" t="b">
        <f t="shared" si="283"/>
        <v>0</v>
      </c>
      <c r="AE1362" s="21" t="b">
        <f t="shared" si="284"/>
        <v>0</v>
      </c>
      <c r="AF1362" s="21" t="b">
        <f ca="1">OR(AND($AC1362,NOT($AD1362)),AND($AC1362,OR(AND($G1362="",$H1362&lt;&gt;""),AND($G1362&lt;&gt;"",$H1362=""),AND($J1362="",$K1362&lt;&gt;""),AND($J1362&lt;&gt;"",$K1362=""),AND($M1362="",$N1362&lt;&gt;""),AND($M1362&lt;&gt;"",$N1362=""),AND($P1362="",$Q1362&lt;&gt;""),AND($P1362&lt;&gt;"",$Q1362=""),AND($S1362="",$T1362&lt;&gt;""),AND($S1362&lt;&gt;"",$T1362=""),AND($V1362="",$W1362&lt;&gt;""),AND($V1362&lt;&gt;"",$W1362=""))),AND($C1362&lt;&gt;"",$E1362&lt;&gt;"",LEFT(TRIM($C1362),1)&lt;&gt;LEFT(TRIM($E1362),1)),IF(OR($E1362="",$F1362=""),FALSE(),IFERROR(COUNTIF(INDIRECT("UNITS_"&amp;SUBSTITUTE(LEFT($E1362,FIND(" ",$E1362&amp;" ")-1),".","_")),$F1362)=0,TRUE())),AND($B1362&lt;&gt;"",OR(ISNUMBER(SEARCH("outro",LOWER($B1362))),ISNUMBER(SEARCH("divers",LOWER($B1362))),ISNUMBER(SEARCH("etc",LOWER($B1362))))),OR(AND(ISNUMBER(SEARCH("comunic",LOWER($B1362))),LEFT($E1362,3)&lt;&gt;"4.4"),AND(ISNUMBER(SEARCH("monitor",LOWER($B1362))),NOT(OR(LEFT($E1362,3)="1.5",LEFT($E1362,3)="2.5")))),AND($B1362&lt;&gt;"",OR(LEFT($C1362,1)="1",LEFT($C1362,1)="2"),$D1362=""),AND($D1362&lt;&gt;"",NOT(OR(LEFT($C1362,1)="1",LEFT($C1362,1)="2"))),AND($D1362&lt;&gt;"",COUNTIF(' PROJETO'!$B$14:$B$16,$D1362)=0),IF($D1362="",FALSE(),IF(COUNTIF(' PROJETO'!$B$14:$B$16,$D1362)=0,FALSE(),IFERROR(INDEX(' PROJETO'!$C$14:$C$16,MATCH($D1362,' PROJETO'!$B$14:$B$16,0))&lt;&gt;"Sim",FALSE()))))</f>
        <v>0</v>
      </c>
      <c r="AG1362" s="21" t="b">
        <f>AND($AC1362,$Y1362&gt;'CONFG.  LISTAS'!$F$4,$Z1362="",$AA1362="")</f>
        <v>0</v>
      </c>
      <c r="AH1362" s="21" t="str">
        <f t="shared" si="285"/>
        <v/>
      </c>
      <c r="AI1362" s="43" t="str">
        <f ca="1">IF(NOT($AC1362),"",IF(OR($B1362="",$C1362="",$E1362="",$F1362=""),"Preencha descrição, categoria, tipo e unidade.",IF(AND($B1362&lt;&gt;"",OR(LEFT($C1362,1)="1",LEFT($C1362,1)="2"),$D1362=""),"Informe a prática de restauração para itens diretos.",IF(AND($D1362&lt;&gt;"",NOT(OR(LEFT($C1362,1)="1",LEFT($C1362,1)="2"))),"Custos indiretos não devem pertencer a uma prática específica.",IF(AND($D1362&lt;&gt;"",COUNTIF(' PROJETO'!$B$14:$B$16,$D1362)=0),"Prática de restauração inválida ou não cadastrada.",IF(IF($D1362="",FALSE(),IF(COUNTIF(' PROJETO'!$B$14:$B$16,$D1362)=0,FALSE(),IFERROR(INDEX(' PROJETO'!$C$14:$C$16,MATCH($D1362,' PROJETO'!$B$14:$B$16,0))&lt;&gt;"Sim",FALSE()))),"A prática informada no item não foi selecionada na aba Projeto.",IF(AND(MAX($I1362,$L1362,$O1362,$R1362,$U1362,$X1362)&gt;'CONFG.  LISTAS'!$F$4,NOT(OR($Z1362&lt;&gt;"",$AA1362&lt;&gt;""))),"Memorial de cálculo ou anexo obrigatório não informado para item acima do limite.",IF(OR(AND($G1362&lt;&gt;"",$H1362&lt;&gt;"",OR($G1362&lt;=0,$H1362&lt;=0)),AND($J1362&lt;&gt;"",$K1362&lt;&gt;"",OR($J1362&lt;=0,$K1362&lt;=0)),AND($M1362&lt;&gt;"",$N1362&lt;&gt;"",OR($M1362&lt;=0,$N1362&lt;=0)),AND($P1362&lt;&gt;"",$Q1362&lt;&gt;"",OR($P1362&lt;=0,$Q1362&lt;=0)),AND($S1362&lt;&gt;"",$T1362&lt;&gt;"",OR($S1362&lt;=0,$T1362&lt;=0)),AND($V1362&lt;&gt;"",$W1362&lt;&gt;"",OR($V1362&lt;=0,$W1362&lt;=0))),"Revise os valores informados: valor unitário e quantidade devem ser maiores que zero.",IF(OR(AND($G1362="",$H1362&lt;&gt;""),AND($G1362&lt;&gt;"",$H1362=""),AND($J1362="",$K1362&lt;&gt;""),AND($J1362&lt;&gt;"",$K1362=""),AND($M1362="",$N1362&lt;&gt;""),AND($M1362&lt;&gt;"",$N1362=""),AND($P1362="",$Q1362&lt;&gt;""),AND($P1362&lt;&gt;"",$Q1362=""),AND($S1362="",$T1362&lt;&gt;""),AND($S1362&lt;&gt;"",$T1362=""),AND($V1362="",$W1362&lt;&gt;""),AND($V1362&lt;&gt;"",$W1362="")),"Há ano preenchido parcialmente: "&amp;TRIM(IF(AND($G1362="",$H1362&lt;&gt;""),"Ano 1 (falta valor unitário); ","")&amp;IF(AND($G1362&lt;&gt;"",$H1362=""),"Ano 1 (falta quantidade); ","")&amp;IF(AND($J1362="",$K1362&lt;&gt;""),"Ano 2 (falta valor unitário); ","")&amp;IF(AND($J1362&lt;&gt;"",$K1362=""),"Ano 2 (falta quantidade); ","")&amp;IF(AND($M1362="",$N1362&lt;&gt;""),"Ano 3 (falta valor unitário); ","")&amp;IF(AND($M1362&lt;&gt;"",$N1362=""),"Ano 3 (falta quantidade); ","")&amp;IF(AND($P1362="",$Q1362&lt;&gt;""),"Ano 4 (falta valor unitário); ","")&amp;IF(AND($P1362&lt;&gt;"",$Q1362=""),"Ano 4 (falta quantidade); ","")&amp;IF(AND($S1362="",$T1362&lt;&gt;""),"Ano 5 (falta valor unitário); ","")&amp;IF(AND($S1362&lt;&gt;"",$T1362=""),"Ano 5 (falta quantidade); ","")&amp;IF(AND($V1362="",$W1362&lt;&gt;""),"Ano 6 (falta valor unitário); ","")&amp;IF(AND($V1362&lt;&gt;"",$W1362=""),"Ano 6 (falta quantidade); ","")), IF(NOT(OR(AND($G1362&lt;&gt;"",$H1362&lt;&gt;""),AND($J1362&lt;&gt;"",$K1362&lt;&gt;""),AND($M1362&lt;&gt;"",$N1362&lt;&gt;""),AND($P1362&lt;&gt;"",$Q1362&lt;&gt;""),AND($S1362&lt;&gt;"",$T1362&lt;&gt;""),AND($V1362&lt;&gt;"",$W1362&lt;&gt;""))),"Informe pelo menos um ano completo com valor unitário e quantidade.",IF(AND($C1362&lt;&gt;"",$E1362&lt;&gt;"",LEFT(TRIM($C1362),1)&lt;&gt;LEFT(TRIM($E1362),1)),"Categoria e tipo estão incompatíveis.",IF(IF(OR($E1362="",$F1362=""),FALSE(),IFERROR(COUNTIF(INDIRECT("UNITS_"&amp;SUBSTITUTE(LEFT($E1362,FIND(" ",$E1362&amp;" ")-1),".","_")),$F1362)=0,TRUE())),"Unidade incompatível com o tipo selecionado.",IF(OR(AND(ISNUMBER(SEARCH("comunic",LOWER($B1362))),LEFT($E1362,3)&lt;&gt;"4.4"),AND(ISNUMBER(SEARCH("monitor",LOWER($B1362))),NOT(OR(LEFT($E1362,3)="1.5",LEFT($E1362,3)="2.5")))),"Revise a classificação do item conforme as regras de preenchimento.",IF(AND($B1362&lt;&gt;"",OR(ISNUMBER(SEARCH("outro",LOWER($B1362))),ISNUMBER(SEARCH("divers",LOWER($B1362))),ISNUMBER(SEARCH("kit",LOWER($B1362))),ISNUMBER(SEARCH("ferrament",LOWER($B1362))),ISNUMBER(SEARCH("epi",LOWER($B1362)))),NOT(OR($Z1362&lt;&gt;"",$AA1362&lt;&gt;""))),"Descrição muito genérica: detalhe melhor o item e registre o racional no memorial ou em anexo.",IF(AND($Y1362=0,$B1362&lt;&gt;"",OR($G1362&lt;&gt;"",$H1362&lt;&gt;"",$J1362&lt;&gt;"",$K1362&lt;&gt;"",$M1362&lt;&gt;"",$N1362&lt;&gt;"",$P1362&lt;&gt;"",$Q1362&lt;&gt;"",$S1362&lt;&gt;"",$T1362&lt;&gt;"",$V1362&lt;&gt;"",$W1362&lt;&gt;"")),"O item possui dados lançados, mas o total está zerado. Revise os valores informados.","")))))))))))))))</f>
        <v/>
      </c>
    </row>
    <row r="1363" spans="1:35" ht="14.25" customHeight="1" x14ac:dyDescent="0.25">
      <c r="A1363" s="57" t="str">
        <f t="shared" si="273"/>
        <v/>
      </c>
      <c r="B1363" s="61"/>
      <c r="C1363" s="61"/>
      <c r="D1363" s="58"/>
      <c r="E1363" s="61"/>
      <c r="F1363" s="61"/>
      <c r="G1363" s="272"/>
      <c r="H1363" s="62"/>
      <c r="I1363" s="273">
        <f t="shared" si="274"/>
        <v>0</v>
      </c>
      <c r="J1363" s="272"/>
      <c r="K1363" s="62"/>
      <c r="L1363" s="270">
        <f t="shared" si="275"/>
        <v>0</v>
      </c>
      <c r="M1363" s="272"/>
      <c r="N1363" s="62"/>
      <c r="O1363" s="270">
        <f t="shared" si="276"/>
        <v>0</v>
      </c>
      <c r="P1363" s="272"/>
      <c r="Q1363" s="62"/>
      <c r="R1363" s="271">
        <f t="shared" si="277"/>
        <v>0</v>
      </c>
      <c r="S1363" s="272"/>
      <c r="T1363" s="62"/>
      <c r="U1363" s="270">
        <f t="shared" si="278"/>
        <v>0</v>
      </c>
      <c r="V1363" s="272"/>
      <c r="W1363" s="62"/>
      <c r="X1363" s="270">
        <f t="shared" si="279"/>
        <v>0</v>
      </c>
      <c r="Y1363" s="270">
        <f t="shared" si="280"/>
        <v>0</v>
      </c>
      <c r="Z1363" s="61"/>
      <c r="AA1363" s="61"/>
      <c r="AB1363" s="60" t="str">
        <f t="shared" si="281"/>
        <v/>
      </c>
      <c r="AC1363" s="21" t="b">
        <f t="shared" si="282"/>
        <v>0</v>
      </c>
      <c r="AD1363" s="21" t="b">
        <f t="shared" si="283"/>
        <v>0</v>
      </c>
      <c r="AE1363" s="21" t="b">
        <f t="shared" si="284"/>
        <v>0</v>
      </c>
      <c r="AF1363" s="21" t="b">
        <f ca="1">OR(AND($AC1363,NOT($AD1363)),AND($AC1363,OR(AND($G1363="",$H1363&lt;&gt;""),AND($G1363&lt;&gt;"",$H1363=""),AND($J1363="",$K1363&lt;&gt;""),AND($J1363&lt;&gt;"",$K1363=""),AND($M1363="",$N1363&lt;&gt;""),AND($M1363&lt;&gt;"",$N1363=""),AND($P1363="",$Q1363&lt;&gt;""),AND($P1363&lt;&gt;"",$Q1363=""),AND($S1363="",$T1363&lt;&gt;""),AND($S1363&lt;&gt;"",$T1363=""),AND($V1363="",$W1363&lt;&gt;""),AND($V1363&lt;&gt;"",$W1363=""))),AND($C1363&lt;&gt;"",$E1363&lt;&gt;"",LEFT(TRIM($C1363),1)&lt;&gt;LEFT(TRIM($E1363),1)),IF(OR($E1363="",$F1363=""),FALSE(),IFERROR(COUNTIF(INDIRECT("UNITS_"&amp;SUBSTITUTE(LEFT($E1363,FIND(" ",$E1363&amp;" ")-1),".","_")),$F1363)=0,TRUE())),AND($B1363&lt;&gt;"",OR(ISNUMBER(SEARCH("outro",LOWER($B1363))),ISNUMBER(SEARCH("divers",LOWER($B1363))),ISNUMBER(SEARCH("etc",LOWER($B1363))))),OR(AND(ISNUMBER(SEARCH("comunic",LOWER($B1363))),LEFT($E1363,3)&lt;&gt;"4.4"),AND(ISNUMBER(SEARCH("monitor",LOWER($B1363))),NOT(OR(LEFT($E1363,3)="1.5",LEFT($E1363,3)="2.5")))),AND($B1363&lt;&gt;"",OR(LEFT($C1363,1)="1",LEFT($C1363,1)="2"),$D1363=""),AND($D1363&lt;&gt;"",NOT(OR(LEFT($C1363,1)="1",LEFT($C1363,1)="2"))),AND($D1363&lt;&gt;"",COUNTIF(' PROJETO'!$B$14:$B$16,$D1363)=0),IF($D1363="",FALSE(),IF(COUNTIF(' PROJETO'!$B$14:$B$16,$D1363)=0,FALSE(),IFERROR(INDEX(' PROJETO'!$C$14:$C$16,MATCH($D1363,' PROJETO'!$B$14:$B$16,0))&lt;&gt;"Sim",FALSE()))))</f>
        <v>0</v>
      </c>
      <c r="AG1363" s="21" t="b">
        <f>AND($AC1363,$Y1363&gt;'CONFG.  LISTAS'!$F$4,$Z1363="",$AA1363="")</f>
        <v>0</v>
      </c>
      <c r="AH1363" s="21" t="str">
        <f t="shared" si="285"/>
        <v/>
      </c>
      <c r="AI1363" s="43" t="str">
        <f ca="1">IF(NOT($AC1363),"",IF(OR($B1363="",$C1363="",$E1363="",$F1363=""),"Preencha descrição, categoria, tipo e unidade.",IF(AND($B1363&lt;&gt;"",OR(LEFT($C1363,1)="1",LEFT($C1363,1)="2"),$D1363=""),"Informe a prática de restauração para itens diretos.",IF(AND($D1363&lt;&gt;"",NOT(OR(LEFT($C1363,1)="1",LEFT($C1363,1)="2"))),"Custos indiretos não devem pertencer a uma prática específica.",IF(AND($D1363&lt;&gt;"",COUNTIF(' PROJETO'!$B$14:$B$16,$D1363)=0),"Prática de restauração inválida ou não cadastrada.",IF(IF($D1363="",FALSE(),IF(COUNTIF(' PROJETO'!$B$14:$B$16,$D1363)=0,FALSE(),IFERROR(INDEX(' PROJETO'!$C$14:$C$16,MATCH($D1363,' PROJETO'!$B$14:$B$16,0))&lt;&gt;"Sim",FALSE()))),"A prática informada no item não foi selecionada na aba Projeto.",IF(AND(MAX($I1363,$L1363,$O1363,$R1363,$U1363,$X1363)&gt;'CONFG.  LISTAS'!$F$4,NOT(OR($Z1363&lt;&gt;"",$AA1363&lt;&gt;""))),"Memorial de cálculo ou anexo obrigatório não informado para item acima do limite.",IF(OR(AND($G1363&lt;&gt;"",$H1363&lt;&gt;"",OR($G1363&lt;=0,$H1363&lt;=0)),AND($J1363&lt;&gt;"",$K1363&lt;&gt;"",OR($J1363&lt;=0,$K1363&lt;=0)),AND($M1363&lt;&gt;"",$N1363&lt;&gt;"",OR($M1363&lt;=0,$N1363&lt;=0)),AND($P1363&lt;&gt;"",$Q1363&lt;&gt;"",OR($P1363&lt;=0,$Q1363&lt;=0)),AND($S1363&lt;&gt;"",$T1363&lt;&gt;"",OR($S1363&lt;=0,$T1363&lt;=0)),AND($V1363&lt;&gt;"",$W1363&lt;&gt;"",OR($V1363&lt;=0,$W1363&lt;=0))),"Revise os valores informados: valor unitário e quantidade devem ser maiores que zero.",IF(OR(AND($G1363="",$H1363&lt;&gt;""),AND($G1363&lt;&gt;"",$H1363=""),AND($J1363="",$K1363&lt;&gt;""),AND($J1363&lt;&gt;"",$K1363=""),AND($M1363="",$N1363&lt;&gt;""),AND($M1363&lt;&gt;"",$N1363=""),AND($P1363="",$Q1363&lt;&gt;""),AND($P1363&lt;&gt;"",$Q1363=""),AND($S1363="",$T1363&lt;&gt;""),AND($S1363&lt;&gt;"",$T1363=""),AND($V1363="",$W1363&lt;&gt;""),AND($V1363&lt;&gt;"",$W1363="")),"Há ano preenchido parcialmente: "&amp;TRIM(IF(AND($G1363="",$H1363&lt;&gt;""),"Ano 1 (falta valor unitário); ","")&amp;IF(AND($G1363&lt;&gt;"",$H1363=""),"Ano 1 (falta quantidade); ","")&amp;IF(AND($J1363="",$K1363&lt;&gt;""),"Ano 2 (falta valor unitário); ","")&amp;IF(AND($J1363&lt;&gt;"",$K1363=""),"Ano 2 (falta quantidade); ","")&amp;IF(AND($M1363="",$N1363&lt;&gt;""),"Ano 3 (falta valor unitário); ","")&amp;IF(AND($M1363&lt;&gt;"",$N1363=""),"Ano 3 (falta quantidade); ","")&amp;IF(AND($P1363="",$Q1363&lt;&gt;""),"Ano 4 (falta valor unitário); ","")&amp;IF(AND($P1363&lt;&gt;"",$Q1363=""),"Ano 4 (falta quantidade); ","")&amp;IF(AND($S1363="",$T1363&lt;&gt;""),"Ano 5 (falta valor unitário); ","")&amp;IF(AND($S1363&lt;&gt;"",$T1363=""),"Ano 5 (falta quantidade); ","")&amp;IF(AND($V1363="",$W1363&lt;&gt;""),"Ano 6 (falta valor unitário); ","")&amp;IF(AND($V1363&lt;&gt;"",$W1363=""),"Ano 6 (falta quantidade); ","")), IF(NOT(OR(AND($G1363&lt;&gt;"",$H1363&lt;&gt;""),AND($J1363&lt;&gt;"",$K1363&lt;&gt;""),AND($M1363&lt;&gt;"",$N1363&lt;&gt;""),AND($P1363&lt;&gt;"",$Q1363&lt;&gt;""),AND($S1363&lt;&gt;"",$T1363&lt;&gt;""),AND($V1363&lt;&gt;"",$W1363&lt;&gt;""))),"Informe pelo menos um ano completo com valor unitário e quantidade.",IF(AND($C1363&lt;&gt;"",$E1363&lt;&gt;"",LEFT(TRIM($C1363),1)&lt;&gt;LEFT(TRIM($E1363),1)),"Categoria e tipo estão incompatíveis.",IF(IF(OR($E1363="",$F1363=""),FALSE(),IFERROR(COUNTIF(INDIRECT("UNITS_"&amp;SUBSTITUTE(LEFT($E1363,FIND(" ",$E1363&amp;" ")-1),".","_")),$F1363)=0,TRUE())),"Unidade incompatível com o tipo selecionado.",IF(OR(AND(ISNUMBER(SEARCH("comunic",LOWER($B1363))),LEFT($E1363,3)&lt;&gt;"4.4"),AND(ISNUMBER(SEARCH("monitor",LOWER($B1363))),NOT(OR(LEFT($E1363,3)="1.5",LEFT($E1363,3)="2.5")))),"Revise a classificação do item conforme as regras de preenchimento.",IF(AND($B1363&lt;&gt;"",OR(ISNUMBER(SEARCH("outro",LOWER($B1363))),ISNUMBER(SEARCH("divers",LOWER($B1363))),ISNUMBER(SEARCH("kit",LOWER($B1363))),ISNUMBER(SEARCH("ferrament",LOWER($B1363))),ISNUMBER(SEARCH("epi",LOWER($B1363)))),NOT(OR($Z1363&lt;&gt;"",$AA1363&lt;&gt;""))),"Descrição muito genérica: detalhe melhor o item e registre o racional no memorial ou em anexo.",IF(AND($Y1363=0,$B1363&lt;&gt;"",OR($G1363&lt;&gt;"",$H1363&lt;&gt;"",$J1363&lt;&gt;"",$K1363&lt;&gt;"",$M1363&lt;&gt;"",$N1363&lt;&gt;"",$P1363&lt;&gt;"",$Q1363&lt;&gt;"",$S1363&lt;&gt;"",$T1363&lt;&gt;"",$V1363&lt;&gt;"",$W1363&lt;&gt;"")),"O item possui dados lançados, mas o total está zerado. Revise os valores informados.","")))))))))))))))</f>
        <v/>
      </c>
    </row>
    <row r="1364" spans="1:35" ht="14.25" customHeight="1" x14ac:dyDescent="0.25">
      <c r="A1364" s="57" t="str">
        <f t="shared" si="273"/>
        <v/>
      </c>
      <c r="B1364" s="58"/>
      <c r="C1364" s="58"/>
      <c r="D1364" s="58"/>
      <c r="E1364" s="58"/>
      <c r="F1364" s="58"/>
      <c r="G1364" s="269"/>
      <c r="H1364" s="59"/>
      <c r="I1364" s="273">
        <f t="shared" si="274"/>
        <v>0</v>
      </c>
      <c r="J1364" s="269"/>
      <c r="K1364" s="59"/>
      <c r="L1364" s="270">
        <f t="shared" si="275"/>
        <v>0</v>
      </c>
      <c r="M1364" s="269"/>
      <c r="N1364" s="59"/>
      <c r="O1364" s="270">
        <f t="shared" si="276"/>
        <v>0</v>
      </c>
      <c r="P1364" s="269"/>
      <c r="Q1364" s="59"/>
      <c r="R1364" s="271">
        <f t="shared" si="277"/>
        <v>0</v>
      </c>
      <c r="S1364" s="269"/>
      <c r="T1364" s="59"/>
      <c r="U1364" s="270">
        <f t="shared" si="278"/>
        <v>0</v>
      </c>
      <c r="V1364" s="269"/>
      <c r="W1364" s="59"/>
      <c r="X1364" s="270">
        <f t="shared" si="279"/>
        <v>0</v>
      </c>
      <c r="Y1364" s="270">
        <f t="shared" si="280"/>
        <v>0</v>
      </c>
      <c r="Z1364" s="58"/>
      <c r="AA1364" s="58"/>
      <c r="AB1364" s="60" t="str">
        <f t="shared" si="281"/>
        <v/>
      </c>
      <c r="AC1364" s="21" t="b">
        <f t="shared" si="282"/>
        <v>0</v>
      </c>
      <c r="AD1364" s="21" t="b">
        <f t="shared" si="283"/>
        <v>0</v>
      </c>
      <c r="AE1364" s="21" t="b">
        <f t="shared" si="284"/>
        <v>0</v>
      </c>
      <c r="AF1364" s="21" t="b">
        <f ca="1">OR(AND($AC1364,NOT($AD1364)),AND($AC1364,OR(AND($G1364="",$H1364&lt;&gt;""),AND($G1364&lt;&gt;"",$H1364=""),AND($J1364="",$K1364&lt;&gt;""),AND($J1364&lt;&gt;"",$K1364=""),AND($M1364="",$N1364&lt;&gt;""),AND($M1364&lt;&gt;"",$N1364=""),AND($P1364="",$Q1364&lt;&gt;""),AND($P1364&lt;&gt;"",$Q1364=""),AND($S1364="",$T1364&lt;&gt;""),AND($S1364&lt;&gt;"",$T1364=""),AND($V1364="",$W1364&lt;&gt;""),AND($V1364&lt;&gt;"",$W1364=""))),AND($C1364&lt;&gt;"",$E1364&lt;&gt;"",LEFT(TRIM($C1364),1)&lt;&gt;LEFT(TRIM($E1364),1)),IF(OR($E1364="",$F1364=""),FALSE(),IFERROR(COUNTIF(INDIRECT("UNITS_"&amp;SUBSTITUTE(LEFT($E1364,FIND(" ",$E1364&amp;" ")-1),".","_")),$F1364)=0,TRUE())),AND($B1364&lt;&gt;"",OR(ISNUMBER(SEARCH("outro",LOWER($B1364))),ISNUMBER(SEARCH("divers",LOWER($B1364))),ISNUMBER(SEARCH("etc",LOWER($B1364))))),OR(AND(ISNUMBER(SEARCH("comunic",LOWER($B1364))),LEFT($E1364,3)&lt;&gt;"4.4"),AND(ISNUMBER(SEARCH("monitor",LOWER($B1364))),NOT(OR(LEFT($E1364,3)="1.5",LEFT($E1364,3)="2.5")))),AND($B1364&lt;&gt;"",OR(LEFT($C1364,1)="1",LEFT($C1364,1)="2"),$D1364=""),AND($D1364&lt;&gt;"",NOT(OR(LEFT($C1364,1)="1",LEFT($C1364,1)="2"))),AND($D1364&lt;&gt;"",COUNTIF(' PROJETO'!$B$14:$B$16,$D1364)=0),IF($D1364="",FALSE(),IF(COUNTIF(' PROJETO'!$B$14:$B$16,$D1364)=0,FALSE(),IFERROR(INDEX(' PROJETO'!$C$14:$C$16,MATCH($D1364,' PROJETO'!$B$14:$B$16,0))&lt;&gt;"Sim",FALSE()))))</f>
        <v>0</v>
      </c>
      <c r="AG1364" s="21" t="b">
        <f>AND($AC1364,$Y1364&gt;'CONFG.  LISTAS'!$F$4,$Z1364="",$AA1364="")</f>
        <v>0</v>
      </c>
      <c r="AH1364" s="21" t="str">
        <f t="shared" si="285"/>
        <v/>
      </c>
      <c r="AI1364" s="43" t="str">
        <f ca="1">IF(NOT($AC1364),"",IF(OR($B1364="",$C1364="",$E1364="",$F1364=""),"Preencha descrição, categoria, tipo e unidade.",IF(AND($B1364&lt;&gt;"",OR(LEFT($C1364,1)="1",LEFT($C1364,1)="2"),$D1364=""),"Informe a prática de restauração para itens diretos.",IF(AND($D1364&lt;&gt;"",NOT(OR(LEFT($C1364,1)="1",LEFT($C1364,1)="2"))),"Custos indiretos não devem pertencer a uma prática específica.",IF(AND($D1364&lt;&gt;"",COUNTIF(' PROJETO'!$B$14:$B$16,$D1364)=0),"Prática de restauração inválida ou não cadastrada.",IF(IF($D1364="",FALSE(),IF(COUNTIF(' PROJETO'!$B$14:$B$16,$D1364)=0,FALSE(),IFERROR(INDEX(' PROJETO'!$C$14:$C$16,MATCH($D1364,' PROJETO'!$B$14:$B$16,0))&lt;&gt;"Sim",FALSE()))),"A prática informada no item não foi selecionada na aba Projeto.",IF(AND(MAX($I1364,$L1364,$O1364,$R1364,$U1364,$X1364)&gt;'CONFG.  LISTAS'!$F$4,NOT(OR($Z1364&lt;&gt;"",$AA1364&lt;&gt;""))),"Memorial de cálculo ou anexo obrigatório não informado para item acima do limite.",IF(OR(AND($G1364&lt;&gt;"",$H1364&lt;&gt;"",OR($G1364&lt;=0,$H1364&lt;=0)),AND($J1364&lt;&gt;"",$K1364&lt;&gt;"",OR($J1364&lt;=0,$K1364&lt;=0)),AND($M1364&lt;&gt;"",$N1364&lt;&gt;"",OR($M1364&lt;=0,$N1364&lt;=0)),AND($P1364&lt;&gt;"",$Q1364&lt;&gt;"",OR($P1364&lt;=0,$Q1364&lt;=0)),AND($S1364&lt;&gt;"",$T1364&lt;&gt;"",OR($S1364&lt;=0,$T1364&lt;=0)),AND($V1364&lt;&gt;"",$W1364&lt;&gt;"",OR($V1364&lt;=0,$W1364&lt;=0))),"Revise os valores informados: valor unitário e quantidade devem ser maiores que zero.",IF(OR(AND($G1364="",$H1364&lt;&gt;""),AND($G1364&lt;&gt;"",$H1364=""),AND($J1364="",$K1364&lt;&gt;""),AND($J1364&lt;&gt;"",$K1364=""),AND($M1364="",$N1364&lt;&gt;""),AND($M1364&lt;&gt;"",$N1364=""),AND($P1364="",$Q1364&lt;&gt;""),AND($P1364&lt;&gt;"",$Q1364=""),AND($S1364="",$T1364&lt;&gt;""),AND($S1364&lt;&gt;"",$T1364=""),AND($V1364="",$W1364&lt;&gt;""),AND($V1364&lt;&gt;"",$W1364="")),"Há ano preenchido parcialmente: "&amp;TRIM(IF(AND($G1364="",$H1364&lt;&gt;""),"Ano 1 (falta valor unitário); ","")&amp;IF(AND($G1364&lt;&gt;"",$H1364=""),"Ano 1 (falta quantidade); ","")&amp;IF(AND($J1364="",$K1364&lt;&gt;""),"Ano 2 (falta valor unitário); ","")&amp;IF(AND($J1364&lt;&gt;"",$K1364=""),"Ano 2 (falta quantidade); ","")&amp;IF(AND($M1364="",$N1364&lt;&gt;""),"Ano 3 (falta valor unitário); ","")&amp;IF(AND($M1364&lt;&gt;"",$N1364=""),"Ano 3 (falta quantidade); ","")&amp;IF(AND($P1364="",$Q1364&lt;&gt;""),"Ano 4 (falta valor unitário); ","")&amp;IF(AND($P1364&lt;&gt;"",$Q1364=""),"Ano 4 (falta quantidade); ","")&amp;IF(AND($S1364="",$T1364&lt;&gt;""),"Ano 5 (falta valor unitário); ","")&amp;IF(AND($S1364&lt;&gt;"",$T1364=""),"Ano 5 (falta quantidade); ","")&amp;IF(AND($V1364="",$W1364&lt;&gt;""),"Ano 6 (falta valor unitário); ","")&amp;IF(AND($V1364&lt;&gt;"",$W1364=""),"Ano 6 (falta quantidade); ","")), IF(NOT(OR(AND($G1364&lt;&gt;"",$H1364&lt;&gt;""),AND($J1364&lt;&gt;"",$K1364&lt;&gt;""),AND($M1364&lt;&gt;"",$N1364&lt;&gt;""),AND($P1364&lt;&gt;"",$Q1364&lt;&gt;""),AND($S1364&lt;&gt;"",$T1364&lt;&gt;""),AND($V1364&lt;&gt;"",$W1364&lt;&gt;""))),"Informe pelo menos um ano completo com valor unitário e quantidade.",IF(AND($C1364&lt;&gt;"",$E1364&lt;&gt;"",LEFT(TRIM($C1364),1)&lt;&gt;LEFT(TRIM($E1364),1)),"Categoria e tipo estão incompatíveis.",IF(IF(OR($E1364="",$F1364=""),FALSE(),IFERROR(COUNTIF(INDIRECT("UNITS_"&amp;SUBSTITUTE(LEFT($E1364,FIND(" ",$E1364&amp;" ")-1),".","_")),$F1364)=0,TRUE())),"Unidade incompatível com o tipo selecionado.",IF(OR(AND(ISNUMBER(SEARCH("comunic",LOWER($B1364))),LEFT($E1364,3)&lt;&gt;"4.4"),AND(ISNUMBER(SEARCH("monitor",LOWER($B1364))),NOT(OR(LEFT($E1364,3)="1.5",LEFT($E1364,3)="2.5")))),"Revise a classificação do item conforme as regras de preenchimento.",IF(AND($B1364&lt;&gt;"",OR(ISNUMBER(SEARCH("outro",LOWER($B1364))),ISNUMBER(SEARCH("divers",LOWER($B1364))),ISNUMBER(SEARCH("kit",LOWER($B1364))),ISNUMBER(SEARCH("ferrament",LOWER($B1364))),ISNUMBER(SEARCH("epi",LOWER($B1364)))),NOT(OR($Z1364&lt;&gt;"",$AA1364&lt;&gt;""))),"Descrição muito genérica: detalhe melhor o item e registre o racional no memorial ou em anexo.",IF(AND($Y1364=0,$B1364&lt;&gt;"",OR($G1364&lt;&gt;"",$H1364&lt;&gt;"",$J1364&lt;&gt;"",$K1364&lt;&gt;"",$M1364&lt;&gt;"",$N1364&lt;&gt;"",$P1364&lt;&gt;"",$Q1364&lt;&gt;"",$S1364&lt;&gt;"",$T1364&lt;&gt;"",$V1364&lt;&gt;"",$W1364&lt;&gt;"")),"O item possui dados lançados, mas o total está zerado. Revise os valores informados.","")))))))))))))))</f>
        <v/>
      </c>
    </row>
    <row r="1365" spans="1:35" ht="14.25" customHeight="1" x14ac:dyDescent="0.25">
      <c r="A1365" s="57" t="str">
        <f t="shared" si="273"/>
        <v/>
      </c>
      <c r="B1365" s="61"/>
      <c r="C1365" s="61"/>
      <c r="D1365" s="58"/>
      <c r="E1365" s="61"/>
      <c r="F1365" s="61"/>
      <c r="G1365" s="272"/>
      <c r="H1365" s="62"/>
      <c r="I1365" s="273">
        <f t="shared" si="274"/>
        <v>0</v>
      </c>
      <c r="J1365" s="272"/>
      <c r="K1365" s="62"/>
      <c r="L1365" s="270">
        <f t="shared" si="275"/>
        <v>0</v>
      </c>
      <c r="M1365" s="272"/>
      <c r="N1365" s="62"/>
      <c r="O1365" s="270">
        <f t="shared" si="276"/>
        <v>0</v>
      </c>
      <c r="P1365" s="272"/>
      <c r="Q1365" s="62"/>
      <c r="R1365" s="271">
        <f t="shared" si="277"/>
        <v>0</v>
      </c>
      <c r="S1365" s="272"/>
      <c r="T1365" s="62"/>
      <c r="U1365" s="270">
        <f t="shared" si="278"/>
        <v>0</v>
      </c>
      <c r="V1365" s="272"/>
      <c r="W1365" s="62"/>
      <c r="X1365" s="270">
        <f t="shared" si="279"/>
        <v>0</v>
      </c>
      <c r="Y1365" s="270">
        <f t="shared" si="280"/>
        <v>0</v>
      </c>
      <c r="Z1365" s="61"/>
      <c r="AA1365" s="61"/>
      <c r="AB1365" s="60" t="str">
        <f t="shared" si="281"/>
        <v/>
      </c>
      <c r="AC1365" s="21" t="b">
        <f t="shared" si="282"/>
        <v>0</v>
      </c>
      <c r="AD1365" s="21" t="b">
        <f t="shared" si="283"/>
        <v>0</v>
      </c>
      <c r="AE1365" s="21" t="b">
        <f t="shared" si="284"/>
        <v>0</v>
      </c>
      <c r="AF1365" s="21" t="b">
        <f ca="1">OR(AND($AC1365,NOT($AD1365)),AND($AC1365,OR(AND($G1365="",$H1365&lt;&gt;""),AND($G1365&lt;&gt;"",$H1365=""),AND($J1365="",$K1365&lt;&gt;""),AND($J1365&lt;&gt;"",$K1365=""),AND($M1365="",$N1365&lt;&gt;""),AND($M1365&lt;&gt;"",$N1365=""),AND($P1365="",$Q1365&lt;&gt;""),AND($P1365&lt;&gt;"",$Q1365=""),AND($S1365="",$T1365&lt;&gt;""),AND($S1365&lt;&gt;"",$T1365=""),AND($V1365="",$W1365&lt;&gt;""),AND($V1365&lt;&gt;"",$W1365=""))),AND($C1365&lt;&gt;"",$E1365&lt;&gt;"",LEFT(TRIM($C1365),1)&lt;&gt;LEFT(TRIM($E1365),1)),IF(OR($E1365="",$F1365=""),FALSE(),IFERROR(COUNTIF(INDIRECT("UNITS_"&amp;SUBSTITUTE(LEFT($E1365,FIND(" ",$E1365&amp;" ")-1),".","_")),$F1365)=0,TRUE())),AND($B1365&lt;&gt;"",OR(ISNUMBER(SEARCH("outro",LOWER($B1365))),ISNUMBER(SEARCH("divers",LOWER($B1365))),ISNUMBER(SEARCH("etc",LOWER($B1365))))),OR(AND(ISNUMBER(SEARCH("comunic",LOWER($B1365))),LEFT($E1365,3)&lt;&gt;"4.4"),AND(ISNUMBER(SEARCH("monitor",LOWER($B1365))),NOT(OR(LEFT($E1365,3)="1.5",LEFT($E1365,3)="2.5")))),AND($B1365&lt;&gt;"",OR(LEFT($C1365,1)="1",LEFT($C1365,1)="2"),$D1365=""),AND($D1365&lt;&gt;"",NOT(OR(LEFT($C1365,1)="1",LEFT($C1365,1)="2"))),AND($D1365&lt;&gt;"",COUNTIF(' PROJETO'!$B$14:$B$16,$D1365)=0),IF($D1365="",FALSE(),IF(COUNTIF(' PROJETO'!$B$14:$B$16,$D1365)=0,FALSE(),IFERROR(INDEX(' PROJETO'!$C$14:$C$16,MATCH($D1365,' PROJETO'!$B$14:$B$16,0))&lt;&gt;"Sim",FALSE()))))</f>
        <v>0</v>
      </c>
      <c r="AG1365" s="21" t="b">
        <f>AND($AC1365,$Y1365&gt;'CONFG.  LISTAS'!$F$4,$Z1365="",$AA1365="")</f>
        <v>0</v>
      </c>
      <c r="AH1365" s="21" t="str">
        <f t="shared" si="285"/>
        <v/>
      </c>
      <c r="AI1365" s="43" t="str">
        <f ca="1">IF(NOT($AC1365),"",IF(OR($B1365="",$C1365="",$E1365="",$F1365=""),"Preencha descrição, categoria, tipo e unidade.",IF(AND($B1365&lt;&gt;"",OR(LEFT($C1365,1)="1",LEFT($C1365,1)="2"),$D1365=""),"Informe a prática de restauração para itens diretos.",IF(AND($D1365&lt;&gt;"",NOT(OR(LEFT($C1365,1)="1",LEFT($C1365,1)="2"))),"Custos indiretos não devem pertencer a uma prática específica.",IF(AND($D1365&lt;&gt;"",COUNTIF(' PROJETO'!$B$14:$B$16,$D1365)=0),"Prática de restauração inválida ou não cadastrada.",IF(IF($D1365="",FALSE(),IF(COUNTIF(' PROJETO'!$B$14:$B$16,$D1365)=0,FALSE(),IFERROR(INDEX(' PROJETO'!$C$14:$C$16,MATCH($D1365,' PROJETO'!$B$14:$B$16,0))&lt;&gt;"Sim",FALSE()))),"A prática informada no item não foi selecionada na aba Projeto.",IF(AND(MAX($I1365,$L1365,$O1365,$R1365,$U1365,$X1365)&gt;'CONFG.  LISTAS'!$F$4,NOT(OR($Z1365&lt;&gt;"",$AA1365&lt;&gt;""))),"Memorial de cálculo ou anexo obrigatório não informado para item acima do limite.",IF(OR(AND($G1365&lt;&gt;"",$H1365&lt;&gt;"",OR($G1365&lt;=0,$H1365&lt;=0)),AND($J1365&lt;&gt;"",$K1365&lt;&gt;"",OR($J1365&lt;=0,$K1365&lt;=0)),AND($M1365&lt;&gt;"",$N1365&lt;&gt;"",OR($M1365&lt;=0,$N1365&lt;=0)),AND($P1365&lt;&gt;"",$Q1365&lt;&gt;"",OR($P1365&lt;=0,$Q1365&lt;=0)),AND($S1365&lt;&gt;"",$T1365&lt;&gt;"",OR($S1365&lt;=0,$T1365&lt;=0)),AND($V1365&lt;&gt;"",$W1365&lt;&gt;"",OR($V1365&lt;=0,$W1365&lt;=0))),"Revise os valores informados: valor unitário e quantidade devem ser maiores que zero.",IF(OR(AND($G1365="",$H1365&lt;&gt;""),AND($G1365&lt;&gt;"",$H1365=""),AND($J1365="",$K1365&lt;&gt;""),AND($J1365&lt;&gt;"",$K1365=""),AND($M1365="",$N1365&lt;&gt;""),AND($M1365&lt;&gt;"",$N1365=""),AND($P1365="",$Q1365&lt;&gt;""),AND($P1365&lt;&gt;"",$Q1365=""),AND($S1365="",$T1365&lt;&gt;""),AND($S1365&lt;&gt;"",$T1365=""),AND($V1365="",$W1365&lt;&gt;""),AND($V1365&lt;&gt;"",$W1365="")),"Há ano preenchido parcialmente: "&amp;TRIM(IF(AND($G1365="",$H1365&lt;&gt;""),"Ano 1 (falta valor unitário); ","")&amp;IF(AND($G1365&lt;&gt;"",$H1365=""),"Ano 1 (falta quantidade); ","")&amp;IF(AND($J1365="",$K1365&lt;&gt;""),"Ano 2 (falta valor unitário); ","")&amp;IF(AND($J1365&lt;&gt;"",$K1365=""),"Ano 2 (falta quantidade); ","")&amp;IF(AND($M1365="",$N1365&lt;&gt;""),"Ano 3 (falta valor unitário); ","")&amp;IF(AND($M1365&lt;&gt;"",$N1365=""),"Ano 3 (falta quantidade); ","")&amp;IF(AND($P1365="",$Q1365&lt;&gt;""),"Ano 4 (falta valor unitário); ","")&amp;IF(AND($P1365&lt;&gt;"",$Q1365=""),"Ano 4 (falta quantidade); ","")&amp;IF(AND($S1365="",$T1365&lt;&gt;""),"Ano 5 (falta valor unitário); ","")&amp;IF(AND($S1365&lt;&gt;"",$T1365=""),"Ano 5 (falta quantidade); ","")&amp;IF(AND($V1365="",$W1365&lt;&gt;""),"Ano 6 (falta valor unitário); ","")&amp;IF(AND($V1365&lt;&gt;"",$W1365=""),"Ano 6 (falta quantidade); ","")), IF(NOT(OR(AND($G1365&lt;&gt;"",$H1365&lt;&gt;""),AND($J1365&lt;&gt;"",$K1365&lt;&gt;""),AND($M1365&lt;&gt;"",$N1365&lt;&gt;""),AND($P1365&lt;&gt;"",$Q1365&lt;&gt;""),AND($S1365&lt;&gt;"",$T1365&lt;&gt;""),AND($V1365&lt;&gt;"",$W1365&lt;&gt;""))),"Informe pelo menos um ano completo com valor unitário e quantidade.",IF(AND($C1365&lt;&gt;"",$E1365&lt;&gt;"",LEFT(TRIM($C1365),1)&lt;&gt;LEFT(TRIM($E1365),1)),"Categoria e tipo estão incompatíveis.",IF(IF(OR($E1365="",$F1365=""),FALSE(),IFERROR(COUNTIF(INDIRECT("UNITS_"&amp;SUBSTITUTE(LEFT($E1365,FIND(" ",$E1365&amp;" ")-1),".","_")),$F1365)=0,TRUE())),"Unidade incompatível com o tipo selecionado.",IF(OR(AND(ISNUMBER(SEARCH("comunic",LOWER($B1365))),LEFT($E1365,3)&lt;&gt;"4.4"),AND(ISNUMBER(SEARCH("monitor",LOWER($B1365))),NOT(OR(LEFT($E1365,3)="1.5",LEFT($E1365,3)="2.5")))),"Revise a classificação do item conforme as regras de preenchimento.",IF(AND($B1365&lt;&gt;"",OR(ISNUMBER(SEARCH("outro",LOWER($B1365))),ISNUMBER(SEARCH("divers",LOWER($B1365))),ISNUMBER(SEARCH("kit",LOWER($B1365))),ISNUMBER(SEARCH("ferrament",LOWER($B1365))),ISNUMBER(SEARCH("epi",LOWER($B1365)))),NOT(OR($Z1365&lt;&gt;"",$AA1365&lt;&gt;""))),"Descrição muito genérica: detalhe melhor o item e registre o racional no memorial ou em anexo.",IF(AND($Y1365=0,$B1365&lt;&gt;"",OR($G1365&lt;&gt;"",$H1365&lt;&gt;"",$J1365&lt;&gt;"",$K1365&lt;&gt;"",$M1365&lt;&gt;"",$N1365&lt;&gt;"",$P1365&lt;&gt;"",$Q1365&lt;&gt;"",$S1365&lt;&gt;"",$T1365&lt;&gt;"",$V1365&lt;&gt;"",$W1365&lt;&gt;"")),"O item possui dados lançados, mas o total está zerado. Revise os valores informados.","")))))))))))))))</f>
        <v/>
      </c>
    </row>
    <row r="1366" spans="1:35" ht="14.25" customHeight="1" x14ac:dyDescent="0.25">
      <c r="A1366" s="57" t="str">
        <f t="shared" si="273"/>
        <v/>
      </c>
      <c r="B1366" s="58"/>
      <c r="C1366" s="58"/>
      <c r="D1366" s="58"/>
      <c r="E1366" s="58"/>
      <c r="F1366" s="58"/>
      <c r="G1366" s="269"/>
      <c r="H1366" s="59"/>
      <c r="I1366" s="273">
        <f t="shared" si="274"/>
        <v>0</v>
      </c>
      <c r="J1366" s="269"/>
      <c r="K1366" s="59"/>
      <c r="L1366" s="270">
        <f t="shared" si="275"/>
        <v>0</v>
      </c>
      <c r="M1366" s="269"/>
      <c r="N1366" s="59"/>
      <c r="O1366" s="270">
        <f t="shared" si="276"/>
        <v>0</v>
      </c>
      <c r="P1366" s="269"/>
      <c r="Q1366" s="59"/>
      <c r="R1366" s="271">
        <f t="shared" si="277"/>
        <v>0</v>
      </c>
      <c r="S1366" s="269"/>
      <c r="T1366" s="59"/>
      <c r="U1366" s="270">
        <f t="shared" si="278"/>
        <v>0</v>
      </c>
      <c r="V1366" s="269"/>
      <c r="W1366" s="59"/>
      <c r="X1366" s="270">
        <f t="shared" si="279"/>
        <v>0</v>
      </c>
      <c r="Y1366" s="270">
        <f t="shared" si="280"/>
        <v>0</v>
      </c>
      <c r="Z1366" s="58"/>
      <c r="AA1366" s="58"/>
      <c r="AB1366" s="60" t="str">
        <f t="shared" si="281"/>
        <v/>
      </c>
      <c r="AC1366" s="21" t="b">
        <f t="shared" si="282"/>
        <v>0</v>
      </c>
      <c r="AD1366" s="21" t="b">
        <f t="shared" si="283"/>
        <v>0</v>
      </c>
      <c r="AE1366" s="21" t="b">
        <f t="shared" si="284"/>
        <v>0</v>
      </c>
      <c r="AF1366" s="21" t="b">
        <f ca="1">OR(AND($AC1366,NOT($AD1366)),AND($AC1366,OR(AND($G1366="",$H1366&lt;&gt;""),AND($G1366&lt;&gt;"",$H1366=""),AND($J1366="",$K1366&lt;&gt;""),AND($J1366&lt;&gt;"",$K1366=""),AND($M1366="",$N1366&lt;&gt;""),AND($M1366&lt;&gt;"",$N1366=""),AND($P1366="",$Q1366&lt;&gt;""),AND($P1366&lt;&gt;"",$Q1366=""),AND($S1366="",$T1366&lt;&gt;""),AND($S1366&lt;&gt;"",$T1366=""),AND($V1366="",$W1366&lt;&gt;""),AND($V1366&lt;&gt;"",$W1366=""))),AND($C1366&lt;&gt;"",$E1366&lt;&gt;"",LEFT(TRIM($C1366),1)&lt;&gt;LEFT(TRIM($E1366),1)),IF(OR($E1366="",$F1366=""),FALSE(),IFERROR(COUNTIF(INDIRECT("UNITS_"&amp;SUBSTITUTE(LEFT($E1366,FIND(" ",$E1366&amp;" ")-1),".","_")),$F1366)=0,TRUE())),AND($B1366&lt;&gt;"",OR(ISNUMBER(SEARCH("outro",LOWER($B1366))),ISNUMBER(SEARCH("divers",LOWER($B1366))),ISNUMBER(SEARCH("etc",LOWER($B1366))))),OR(AND(ISNUMBER(SEARCH("comunic",LOWER($B1366))),LEFT($E1366,3)&lt;&gt;"4.4"),AND(ISNUMBER(SEARCH("monitor",LOWER($B1366))),NOT(OR(LEFT($E1366,3)="1.5",LEFT($E1366,3)="2.5")))),AND($B1366&lt;&gt;"",OR(LEFT($C1366,1)="1",LEFT($C1366,1)="2"),$D1366=""),AND($D1366&lt;&gt;"",NOT(OR(LEFT($C1366,1)="1",LEFT($C1366,1)="2"))),AND($D1366&lt;&gt;"",COUNTIF(' PROJETO'!$B$14:$B$16,$D1366)=0),IF($D1366="",FALSE(),IF(COUNTIF(' PROJETO'!$B$14:$B$16,$D1366)=0,FALSE(),IFERROR(INDEX(' PROJETO'!$C$14:$C$16,MATCH($D1366,' PROJETO'!$B$14:$B$16,0))&lt;&gt;"Sim",FALSE()))))</f>
        <v>0</v>
      </c>
      <c r="AG1366" s="21" t="b">
        <f>AND($AC1366,$Y1366&gt;'CONFG.  LISTAS'!$F$4,$Z1366="",$AA1366="")</f>
        <v>0</v>
      </c>
      <c r="AH1366" s="21" t="str">
        <f t="shared" si="285"/>
        <v/>
      </c>
      <c r="AI1366" s="43" t="str">
        <f ca="1">IF(NOT($AC1366),"",IF(OR($B1366="",$C1366="",$E1366="",$F1366=""),"Preencha descrição, categoria, tipo e unidade.",IF(AND($B1366&lt;&gt;"",OR(LEFT($C1366,1)="1",LEFT($C1366,1)="2"),$D1366=""),"Informe a prática de restauração para itens diretos.",IF(AND($D1366&lt;&gt;"",NOT(OR(LEFT($C1366,1)="1",LEFT($C1366,1)="2"))),"Custos indiretos não devem pertencer a uma prática específica.",IF(AND($D1366&lt;&gt;"",COUNTIF(' PROJETO'!$B$14:$B$16,$D1366)=0),"Prática de restauração inválida ou não cadastrada.",IF(IF($D1366="",FALSE(),IF(COUNTIF(' PROJETO'!$B$14:$B$16,$D1366)=0,FALSE(),IFERROR(INDEX(' PROJETO'!$C$14:$C$16,MATCH($D1366,' PROJETO'!$B$14:$B$16,0))&lt;&gt;"Sim",FALSE()))),"A prática informada no item não foi selecionada na aba Projeto.",IF(AND(MAX($I1366,$L1366,$O1366,$R1366,$U1366,$X1366)&gt;'CONFG.  LISTAS'!$F$4,NOT(OR($Z1366&lt;&gt;"",$AA1366&lt;&gt;""))),"Memorial de cálculo ou anexo obrigatório não informado para item acima do limite.",IF(OR(AND($G1366&lt;&gt;"",$H1366&lt;&gt;"",OR($G1366&lt;=0,$H1366&lt;=0)),AND($J1366&lt;&gt;"",$K1366&lt;&gt;"",OR($J1366&lt;=0,$K1366&lt;=0)),AND($M1366&lt;&gt;"",$N1366&lt;&gt;"",OR($M1366&lt;=0,$N1366&lt;=0)),AND($P1366&lt;&gt;"",$Q1366&lt;&gt;"",OR($P1366&lt;=0,$Q1366&lt;=0)),AND($S1366&lt;&gt;"",$T1366&lt;&gt;"",OR($S1366&lt;=0,$T1366&lt;=0)),AND($V1366&lt;&gt;"",$W1366&lt;&gt;"",OR($V1366&lt;=0,$W1366&lt;=0))),"Revise os valores informados: valor unitário e quantidade devem ser maiores que zero.",IF(OR(AND($G1366="",$H1366&lt;&gt;""),AND($G1366&lt;&gt;"",$H1366=""),AND($J1366="",$K1366&lt;&gt;""),AND($J1366&lt;&gt;"",$K1366=""),AND($M1366="",$N1366&lt;&gt;""),AND($M1366&lt;&gt;"",$N1366=""),AND($P1366="",$Q1366&lt;&gt;""),AND($P1366&lt;&gt;"",$Q1366=""),AND($S1366="",$T1366&lt;&gt;""),AND($S1366&lt;&gt;"",$T1366=""),AND($V1366="",$W1366&lt;&gt;""),AND($V1366&lt;&gt;"",$W1366="")),"Há ano preenchido parcialmente: "&amp;TRIM(IF(AND($G1366="",$H1366&lt;&gt;""),"Ano 1 (falta valor unitário); ","")&amp;IF(AND($G1366&lt;&gt;"",$H1366=""),"Ano 1 (falta quantidade); ","")&amp;IF(AND($J1366="",$K1366&lt;&gt;""),"Ano 2 (falta valor unitário); ","")&amp;IF(AND($J1366&lt;&gt;"",$K1366=""),"Ano 2 (falta quantidade); ","")&amp;IF(AND($M1366="",$N1366&lt;&gt;""),"Ano 3 (falta valor unitário); ","")&amp;IF(AND($M1366&lt;&gt;"",$N1366=""),"Ano 3 (falta quantidade); ","")&amp;IF(AND($P1366="",$Q1366&lt;&gt;""),"Ano 4 (falta valor unitário); ","")&amp;IF(AND($P1366&lt;&gt;"",$Q1366=""),"Ano 4 (falta quantidade); ","")&amp;IF(AND($S1366="",$T1366&lt;&gt;""),"Ano 5 (falta valor unitário); ","")&amp;IF(AND($S1366&lt;&gt;"",$T1366=""),"Ano 5 (falta quantidade); ","")&amp;IF(AND($V1366="",$W1366&lt;&gt;""),"Ano 6 (falta valor unitário); ","")&amp;IF(AND($V1366&lt;&gt;"",$W1366=""),"Ano 6 (falta quantidade); ","")), IF(NOT(OR(AND($G1366&lt;&gt;"",$H1366&lt;&gt;""),AND($J1366&lt;&gt;"",$K1366&lt;&gt;""),AND($M1366&lt;&gt;"",$N1366&lt;&gt;""),AND($P1366&lt;&gt;"",$Q1366&lt;&gt;""),AND($S1366&lt;&gt;"",$T1366&lt;&gt;""),AND($V1366&lt;&gt;"",$W1366&lt;&gt;""))),"Informe pelo menos um ano completo com valor unitário e quantidade.",IF(AND($C1366&lt;&gt;"",$E1366&lt;&gt;"",LEFT(TRIM($C1366),1)&lt;&gt;LEFT(TRIM($E1366),1)),"Categoria e tipo estão incompatíveis.",IF(IF(OR($E1366="",$F1366=""),FALSE(),IFERROR(COUNTIF(INDIRECT("UNITS_"&amp;SUBSTITUTE(LEFT($E1366,FIND(" ",$E1366&amp;" ")-1),".","_")),$F1366)=0,TRUE())),"Unidade incompatível com o tipo selecionado.",IF(OR(AND(ISNUMBER(SEARCH("comunic",LOWER($B1366))),LEFT($E1366,3)&lt;&gt;"4.4"),AND(ISNUMBER(SEARCH("monitor",LOWER($B1366))),NOT(OR(LEFT($E1366,3)="1.5",LEFT($E1366,3)="2.5")))),"Revise a classificação do item conforme as regras de preenchimento.",IF(AND($B1366&lt;&gt;"",OR(ISNUMBER(SEARCH("outro",LOWER($B1366))),ISNUMBER(SEARCH("divers",LOWER($B1366))),ISNUMBER(SEARCH("kit",LOWER($B1366))),ISNUMBER(SEARCH("ferrament",LOWER($B1366))),ISNUMBER(SEARCH("epi",LOWER($B1366)))),NOT(OR($Z1366&lt;&gt;"",$AA1366&lt;&gt;""))),"Descrição muito genérica: detalhe melhor o item e registre o racional no memorial ou em anexo.",IF(AND($Y1366=0,$B1366&lt;&gt;"",OR($G1366&lt;&gt;"",$H1366&lt;&gt;"",$J1366&lt;&gt;"",$K1366&lt;&gt;"",$M1366&lt;&gt;"",$N1366&lt;&gt;"",$P1366&lt;&gt;"",$Q1366&lt;&gt;"",$S1366&lt;&gt;"",$T1366&lt;&gt;"",$V1366&lt;&gt;"",$W1366&lt;&gt;"")),"O item possui dados lançados, mas o total está zerado. Revise os valores informados.","")))))))))))))))</f>
        <v/>
      </c>
    </row>
    <row r="1367" spans="1:35" ht="14.25" customHeight="1" x14ac:dyDescent="0.25">
      <c r="A1367" s="57" t="str">
        <f t="shared" si="273"/>
        <v/>
      </c>
      <c r="B1367" s="61"/>
      <c r="C1367" s="61"/>
      <c r="D1367" s="58"/>
      <c r="E1367" s="61"/>
      <c r="F1367" s="61"/>
      <c r="G1367" s="272"/>
      <c r="H1367" s="62"/>
      <c r="I1367" s="273">
        <f t="shared" si="274"/>
        <v>0</v>
      </c>
      <c r="J1367" s="272"/>
      <c r="K1367" s="62"/>
      <c r="L1367" s="270">
        <f t="shared" si="275"/>
        <v>0</v>
      </c>
      <c r="M1367" s="272"/>
      <c r="N1367" s="62"/>
      <c r="O1367" s="270">
        <f t="shared" si="276"/>
        <v>0</v>
      </c>
      <c r="P1367" s="272"/>
      <c r="Q1367" s="62"/>
      <c r="R1367" s="271">
        <f t="shared" si="277"/>
        <v>0</v>
      </c>
      <c r="S1367" s="272"/>
      <c r="T1367" s="62"/>
      <c r="U1367" s="270">
        <f t="shared" si="278"/>
        <v>0</v>
      </c>
      <c r="V1367" s="272"/>
      <c r="W1367" s="62"/>
      <c r="X1367" s="270">
        <f t="shared" si="279"/>
        <v>0</v>
      </c>
      <c r="Y1367" s="270">
        <f t="shared" si="280"/>
        <v>0</v>
      </c>
      <c r="Z1367" s="61"/>
      <c r="AA1367" s="61"/>
      <c r="AB1367" s="60" t="str">
        <f t="shared" si="281"/>
        <v/>
      </c>
      <c r="AC1367" s="21" t="b">
        <f t="shared" si="282"/>
        <v>0</v>
      </c>
      <c r="AD1367" s="21" t="b">
        <f t="shared" si="283"/>
        <v>0</v>
      </c>
      <c r="AE1367" s="21" t="b">
        <f t="shared" si="284"/>
        <v>0</v>
      </c>
      <c r="AF1367" s="21" t="b">
        <f ca="1">OR(AND($AC1367,NOT($AD1367)),AND($AC1367,OR(AND($G1367="",$H1367&lt;&gt;""),AND($G1367&lt;&gt;"",$H1367=""),AND($J1367="",$K1367&lt;&gt;""),AND($J1367&lt;&gt;"",$K1367=""),AND($M1367="",$N1367&lt;&gt;""),AND($M1367&lt;&gt;"",$N1367=""),AND($P1367="",$Q1367&lt;&gt;""),AND($P1367&lt;&gt;"",$Q1367=""),AND($S1367="",$T1367&lt;&gt;""),AND($S1367&lt;&gt;"",$T1367=""),AND($V1367="",$W1367&lt;&gt;""),AND($V1367&lt;&gt;"",$W1367=""))),AND($C1367&lt;&gt;"",$E1367&lt;&gt;"",LEFT(TRIM($C1367),1)&lt;&gt;LEFT(TRIM($E1367),1)),IF(OR($E1367="",$F1367=""),FALSE(),IFERROR(COUNTIF(INDIRECT("UNITS_"&amp;SUBSTITUTE(LEFT($E1367,FIND(" ",$E1367&amp;" ")-1),".","_")),$F1367)=0,TRUE())),AND($B1367&lt;&gt;"",OR(ISNUMBER(SEARCH("outro",LOWER($B1367))),ISNUMBER(SEARCH("divers",LOWER($B1367))),ISNUMBER(SEARCH("etc",LOWER($B1367))))),OR(AND(ISNUMBER(SEARCH("comunic",LOWER($B1367))),LEFT($E1367,3)&lt;&gt;"4.4"),AND(ISNUMBER(SEARCH("monitor",LOWER($B1367))),NOT(OR(LEFT($E1367,3)="1.5",LEFT($E1367,3)="2.5")))),AND($B1367&lt;&gt;"",OR(LEFT($C1367,1)="1",LEFT($C1367,1)="2"),$D1367=""),AND($D1367&lt;&gt;"",NOT(OR(LEFT($C1367,1)="1",LEFT($C1367,1)="2"))),AND($D1367&lt;&gt;"",COUNTIF(' PROJETO'!$B$14:$B$16,$D1367)=0),IF($D1367="",FALSE(),IF(COUNTIF(' PROJETO'!$B$14:$B$16,$D1367)=0,FALSE(),IFERROR(INDEX(' PROJETO'!$C$14:$C$16,MATCH($D1367,' PROJETO'!$B$14:$B$16,0))&lt;&gt;"Sim",FALSE()))))</f>
        <v>0</v>
      </c>
      <c r="AG1367" s="21" t="b">
        <f>AND($AC1367,$Y1367&gt;'CONFG.  LISTAS'!$F$4,$Z1367="",$AA1367="")</f>
        <v>0</v>
      </c>
      <c r="AH1367" s="21" t="str">
        <f t="shared" si="285"/>
        <v/>
      </c>
      <c r="AI1367" s="43" t="str">
        <f ca="1">IF(NOT($AC1367),"",IF(OR($B1367="",$C1367="",$E1367="",$F1367=""),"Preencha descrição, categoria, tipo e unidade.",IF(AND($B1367&lt;&gt;"",OR(LEFT($C1367,1)="1",LEFT($C1367,1)="2"),$D1367=""),"Informe a prática de restauração para itens diretos.",IF(AND($D1367&lt;&gt;"",NOT(OR(LEFT($C1367,1)="1",LEFT($C1367,1)="2"))),"Custos indiretos não devem pertencer a uma prática específica.",IF(AND($D1367&lt;&gt;"",COUNTIF(' PROJETO'!$B$14:$B$16,$D1367)=0),"Prática de restauração inválida ou não cadastrada.",IF(IF($D1367="",FALSE(),IF(COUNTIF(' PROJETO'!$B$14:$B$16,$D1367)=0,FALSE(),IFERROR(INDEX(' PROJETO'!$C$14:$C$16,MATCH($D1367,' PROJETO'!$B$14:$B$16,0))&lt;&gt;"Sim",FALSE()))),"A prática informada no item não foi selecionada na aba Projeto.",IF(AND(MAX($I1367,$L1367,$O1367,$R1367,$U1367,$X1367)&gt;'CONFG.  LISTAS'!$F$4,NOT(OR($Z1367&lt;&gt;"",$AA1367&lt;&gt;""))),"Memorial de cálculo ou anexo obrigatório não informado para item acima do limite.",IF(OR(AND($G1367&lt;&gt;"",$H1367&lt;&gt;"",OR($G1367&lt;=0,$H1367&lt;=0)),AND($J1367&lt;&gt;"",$K1367&lt;&gt;"",OR($J1367&lt;=0,$K1367&lt;=0)),AND($M1367&lt;&gt;"",$N1367&lt;&gt;"",OR($M1367&lt;=0,$N1367&lt;=0)),AND($P1367&lt;&gt;"",$Q1367&lt;&gt;"",OR($P1367&lt;=0,$Q1367&lt;=0)),AND($S1367&lt;&gt;"",$T1367&lt;&gt;"",OR($S1367&lt;=0,$T1367&lt;=0)),AND($V1367&lt;&gt;"",$W1367&lt;&gt;"",OR($V1367&lt;=0,$W1367&lt;=0))),"Revise os valores informados: valor unitário e quantidade devem ser maiores que zero.",IF(OR(AND($G1367="",$H1367&lt;&gt;""),AND($G1367&lt;&gt;"",$H1367=""),AND($J1367="",$K1367&lt;&gt;""),AND($J1367&lt;&gt;"",$K1367=""),AND($M1367="",$N1367&lt;&gt;""),AND($M1367&lt;&gt;"",$N1367=""),AND($P1367="",$Q1367&lt;&gt;""),AND($P1367&lt;&gt;"",$Q1367=""),AND($S1367="",$T1367&lt;&gt;""),AND($S1367&lt;&gt;"",$T1367=""),AND($V1367="",$W1367&lt;&gt;""),AND($V1367&lt;&gt;"",$W1367="")),"Há ano preenchido parcialmente: "&amp;TRIM(IF(AND($G1367="",$H1367&lt;&gt;""),"Ano 1 (falta valor unitário); ","")&amp;IF(AND($G1367&lt;&gt;"",$H1367=""),"Ano 1 (falta quantidade); ","")&amp;IF(AND($J1367="",$K1367&lt;&gt;""),"Ano 2 (falta valor unitário); ","")&amp;IF(AND($J1367&lt;&gt;"",$K1367=""),"Ano 2 (falta quantidade); ","")&amp;IF(AND($M1367="",$N1367&lt;&gt;""),"Ano 3 (falta valor unitário); ","")&amp;IF(AND($M1367&lt;&gt;"",$N1367=""),"Ano 3 (falta quantidade); ","")&amp;IF(AND($P1367="",$Q1367&lt;&gt;""),"Ano 4 (falta valor unitário); ","")&amp;IF(AND($P1367&lt;&gt;"",$Q1367=""),"Ano 4 (falta quantidade); ","")&amp;IF(AND($S1367="",$T1367&lt;&gt;""),"Ano 5 (falta valor unitário); ","")&amp;IF(AND($S1367&lt;&gt;"",$T1367=""),"Ano 5 (falta quantidade); ","")&amp;IF(AND($V1367="",$W1367&lt;&gt;""),"Ano 6 (falta valor unitário); ","")&amp;IF(AND($V1367&lt;&gt;"",$W1367=""),"Ano 6 (falta quantidade); ","")), IF(NOT(OR(AND($G1367&lt;&gt;"",$H1367&lt;&gt;""),AND($J1367&lt;&gt;"",$K1367&lt;&gt;""),AND($M1367&lt;&gt;"",$N1367&lt;&gt;""),AND($P1367&lt;&gt;"",$Q1367&lt;&gt;""),AND($S1367&lt;&gt;"",$T1367&lt;&gt;""),AND($V1367&lt;&gt;"",$W1367&lt;&gt;""))),"Informe pelo menos um ano completo com valor unitário e quantidade.",IF(AND($C1367&lt;&gt;"",$E1367&lt;&gt;"",LEFT(TRIM($C1367),1)&lt;&gt;LEFT(TRIM($E1367),1)),"Categoria e tipo estão incompatíveis.",IF(IF(OR($E1367="",$F1367=""),FALSE(),IFERROR(COUNTIF(INDIRECT("UNITS_"&amp;SUBSTITUTE(LEFT($E1367,FIND(" ",$E1367&amp;" ")-1),".","_")),$F1367)=0,TRUE())),"Unidade incompatível com o tipo selecionado.",IF(OR(AND(ISNUMBER(SEARCH("comunic",LOWER($B1367))),LEFT($E1367,3)&lt;&gt;"4.4"),AND(ISNUMBER(SEARCH("monitor",LOWER($B1367))),NOT(OR(LEFT($E1367,3)="1.5",LEFT($E1367,3)="2.5")))),"Revise a classificação do item conforme as regras de preenchimento.",IF(AND($B1367&lt;&gt;"",OR(ISNUMBER(SEARCH("outro",LOWER($B1367))),ISNUMBER(SEARCH("divers",LOWER($B1367))),ISNUMBER(SEARCH("kit",LOWER($B1367))),ISNUMBER(SEARCH("ferrament",LOWER($B1367))),ISNUMBER(SEARCH("epi",LOWER($B1367)))),NOT(OR($Z1367&lt;&gt;"",$AA1367&lt;&gt;""))),"Descrição muito genérica: detalhe melhor o item e registre o racional no memorial ou em anexo.",IF(AND($Y1367=0,$B1367&lt;&gt;"",OR($G1367&lt;&gt;"",$H1367&lt;&gt;"",$J1367&lt;&gt;"",$K1367&lt;&gt;"",$M1367&lt;&gt;"",$N1367&lt;&gt;"",$P1367&lt;&gt;"",$Q1367&lt;&gt;"",$S1367&lt;&gt;"",$T1367&lt;&gt;"",$V1367&lt;&gt;"",$W1367&lt;&gt;"")),"O item possui dados lançados, mas o total está zerado. Revise os valores informados.","")))))))))))))))</f>
        <v/>
      </c>
    </row>
    <row r="1368" spans="1:35" ht="14.25" customHeight="1" x14ac:dyDescent="0.25">
      <c r="A1368" s="57" t="str">
        <f t="shared" si="273"/>
        <v/>
      </c>
      <c r="B1368" s="58"/>
      <c r="C1368" s="58"/>
      <c r="D1368" s="58"/>
      <c r="E1368" s="58"/>
      <c r="F1368" s="58"/>
      <c r="G1368" s="269"/>
      <c r="H1368" s="59"/>
      <c r="I1368" s="273">
        <f t="shared" si="274"/>
        <v>0</v>
      </c>
      <c r="J1368" s="269"/>
      <c r="K1368" s="59"/>
      <c r="L1368" s="270">
        <f t="shared" si="275"/>
        <v>0</v>
      </c>
      <c r="M1368" s="269"/>
      <c r="N1368" s="59"/>
      <c r="O1368" s="270">
        <f t="shared" si="276"/>
        <v>0</v>
      </c>
      <c r="P1368" s="269"/>
      <c r="Q1368" s="59"/>
      <c r="R1368" s="271">
        <f t="shared" si="277"/>
        <v>0</v>
      </c>
      <c r="S1368" s="269"/>
      <c r="T1368" s="59"/>
      <c r="U1368" s="270">
        <f t="shared" si="278"/>
        <v>0</v>
      </c>
      <c r="V1368" s="269"/>
      <c r="W1368" s="59"/>
      <c r="X1368" s="270">
        <f t="shared" si="279"/>
        <v>0</v>
      </c>
      <c r="Y1368" s="270">
        <f t="shared" si="280"/>
        <v>0</v>
      </c>
      <c r="Z1368" s="58"/>
      <c r="AA1368" s="58"/>
      <c r="AB1368" s="60" t="str">
        <f t="shared" si="281"/>
        <v/>
      </c>
      <c r="AC1368" s="21" t="b">
        <f t="shared" si="282"/>
        <v>0</v>
      </c>
      <c r="AD1368" s="21" t="b">
        <f t="shared" si="283"/>
        <v>0</v>
      </c>
      <c r="AE1368" s="21" t="b">
        <f t="shared" si="284"/>
        <v>0</v>
      </c>
      <c r="AF1368" s="21" t="b">
        <f ca="1">OR(AND($AC1368,NOT($AD1368)),AND($AC1368,OR(AND($G1368="",$H1368&lt;&gt;""),AND($G1368&lt;&gt;"",$H1368=""),AND($J1368="",$K1368&lt;&gt;""),AND($J1368&lt;&gt;"",$K1368=""),AND($M1368="",$N1368&lt;&gt;""),AND($M1368&lt;&gt;"",$N1368=""),AND($P1368="",$Q1368&lt;&gt;""),AND($P1368&lt;&gt;"",$Q1368=""),AND($S1368="",$T1368&lt;&gt;""),AND($S1368&lt;&gt;"",$T1368=""),AND($V1368="",$W1368&lt;&gt;""),AND($V1368&lt;&gt;"",$W1368=""))),AND($C1368&lt;&gt;"",$E1368&lt;&gt;"",LEFT(TRIM($C1368),1)&lt;&gt;LEFT(TRIM($E1368),1)),IF(OR($E1368="",$F1368=""),FALSE(),IFERROR(COUNTIF(INDIRECT("UNITS_"&amp;SUBSTITUTE(LEFT($E1368,FIND(" ",$E1368&amp;" ")-1),".","_")),$F1368)=0,TRUE())),AND($B1368&lt;&gt;"",OR(ISNUMBER(SEARCH("outro",LOWER($B1368))),ISNUMBER(SEARCH("divers",LOWER($B1368))),ISNUMBER(SEARCH("etc",LOWER($B1368))))),OR(AND(ISNUMBER(SEARCH("comunic",LOWER($B1368))),LEFT($E1368,3)&lt;&gt;"4.4"),AND(ISNUMBER(SEARCH("monitor",LOWER($B1368))),NOT(OR(LEFT($E1368,3)="1.5",LEFT($E1368,3)="2.5")))),AND($B1368&lt;&gt;"",OR(LEFT($C1368,1)="1",LEFT($C1368,1)="2"),$D1368=""),AND($D1368&lt;&gt;"",NOT(OR(LEFT($C1368,1)="1",LEFT($C1368,1)="2"))),AND($D1368&lt;&gt;"",COUNTIF(' PROJETO'!$B$14:$B$16,$D1368)=0),IF($D1368="",FALSE(),IF(COUNTIF(' PROJETO'!$B$14:$B$16,$D1368)=0,FALSE(),IFERROR(INDEX(' PROJETO'!$C$14:$C$16,MATCH($D1368,' PROJETO'!$B$14:$B$16,0))&lt;&gt;"Sim",FALSE()))))</f>
        <v>0</v>
      </c>
      <c r="AG1368" s="21" t="b">
        <f>AND($AC1368,$Y1368&gt;'CONFG.  LISTAS'!$F$4,$Z1368="",$AA1368="")</f>
        <v>0</v>
      </c>
      <c r="AH1368" s="21" t="str">
        <f t="shared" si="285"/>
        <v/>
      </c>
      <c r="AI1368" s="43" t="str">
        <f ca="1">IF(NOT($AC1368),"",IF(OR($B1368="",$C1368="",$E1368="",$F1368=""),"Preencha descrição, categoria, tipo e unidade.",IF(AND($B1368&lt;&gt;"",OR(LEFT($C1368,1)="1",LEFT($C1368,1)="2"),$D1368=""),"Informe a prática de restauração para itens diretos.",IF(AND($D1368&lt;&gt;"",NOT(OR(LEFT($C1368,1)="1",LEFT($C1368,1)="2"))),"Custos indiretos não devem pertencer a uma prática específica.",IF(AND($D1368&lt;&gt;"",COUNTIF(' PROJETO'!$B$14:$B$16,$D1368)=0),"Prática de restauração inválida ou não cadastrada.",IF(IF($D1368="",FALSE(),IF(COUNTIF(' PROJETO'!$B$14:$B$16,$D1368)=0,FALSE(),IFERROR(INDEX(' PROJETO'!$C$14:$C$16,MATCH($D1368,' PROJETO'!$B$14:$B$16,0))&lt;&gt;"Sim",FALSE()))),"A prática informada no item não foi selecionada na aba Projeto.",IF(AND(MAX($I1368,$L1368,$O1368,$R1368,$U1368,$X1368)&gt;'CONFG.  LISTAS'!$F$4,NOT(OR($Z1368&lt;&gt;"",$AA1368&lt;&gt;""))),"Memorial de cálculo ou anexo obrigatório não informado para item acima do limite.",IF(OR(AND($G1368&lt;&gt;"",$H1368&lt;&gt;"",OR($G1368&lt;=0,$H1368&lt;=0)),AND($J1368&lt;&gt;"",$K1368&lt;&gt;"",OR($J1368&lt;=0,$K1368&lt;=0)),AND($M1368&lt;&gt;"",$N1368&lt;&gt;"",OR($M1368&lt;=0,$N1368&lt;=0)),AND($P1368&lt;&gt;"",$Q1368&lt;&gt;"",OR($P1368&lt;=0,$Q1368&lt;=0)),AND($S1368&lt;&gt;"",$T1368&lt;&gt;"",OR($S1368&lt;=0,$T1368&lt;=0)),AND($V1368&lt;&gt;"",$W1368&lt;&gt;"",OR($V1368&lt;=0,$W1368&lt;=0))),"Revise os valores informados: valor unitário e quantidade devem ser maiores que zero.",IF(OR(AND($G1368="",$H1368&lt;&gt;""),AND($G1368&lt;&gt;"",$H1368=""),AND($J1368="",$K1368&lt;&gt;""),AND($J1368&lt;&gt;"",$K1368=""),AND($M1368="",$N1368&lt;&gt;""),AND($M1368&lt;&gt;"",$N1368=""),AND($P1368="",$Q1368&lt;&gt;""),AND($P1368&lt;&gt;"",$Q1368=""),AND($S1368="",$T1368&lt;&gt;""),AND($S1368&lt;&gt;"",$T1368=""),AND($V1368="",$W1368&lt;&gt;""),AND($V1368&lt;&gt;"",$W1368="")),"Há ano preenchido parcialmente: "&amp;TRIM(IF(AND($G1368="",$H1368&lt;&gt;""),"Ano 1 (falta valor unitário); ","")&amp;IF(AND($G1368&lt;&gt;"",$H1368=""),"Ano 1 (falta quantidade); ","")&amp;IF(AND($J1368="",$K1368&lt;&gt;""),"Ano 2 (falta valor unitário); ","")&amp;IF(AND($J1368&lt;&gt;"",$K1368=""),"Ano 2 (falta quantidade); ","")&amp;IF(AND($M1368="",$N1368&lt;&gt;""),"Ano 3 (falta valor unitário); ","")&amp;IF(AND($M1368&lt;&gt;"",$N1368=""),"Ano 3 (falta quantidade); ","")&amp;IF(AND($P1368="",$Q1368&lt;&gt;""),"Ano 4 (falta valor unitário); ","")&amp;IF(AND($P1368&lt;&gt;"",$Q1368=""),"Ano 4 (falta quantidade); ","")&amp;IF(AND($S1368="",$T1368&lt;&gt;""),"Ano 5 (falta valor unitário); ","")&amp;IF(AND($S1368&lt;&gt;"",$T1368=""),"Ano 5 (falta quantidade); ","")&amp;IF(AND($V1368="",$W1368&lt;&gt;""),"Ano 6 (falta valor unitário); ","")&amp;IF(AND($V1368&lt;&gt;"",$W1368=""),"Ano 6 (falta quantidade); ","")), IF(NOT(OR(AND($G1368&lt;&gt;"",$H1368&lt;&gt;""),AND($J1368&lt;&gt;"",$K1368&lt;&gt;""),AND($M1368&lt;&gt;"",$N1368&lt;&gt;""),AND($P1368&lt;&gt;"",$Q1368&lt;&gt;""),AND($S1368&lt;&gt;"",$T1368&lt;&gt;""),AND($V1368&lt;&gt;"",$W1368&lt;&gt;""))),"Informe pelo menos um ano completo com valor unitário e quantidade.",IF(AND($C1368&lt;&gt;"",$E1368&lt;&gt;"",LEFT(TRIM($C1368),1)&lt;&gt;LEFT(TRIM($E1368),1)),"Categoria e tipo estão incompatíveis.",IF(IF(OR($E1368="",$F1368=""),FALSE(),IFERROR(COUNTIF(INDIRECT("UNITS_"&amp;SUBSTITUTE(LEFT($E1368,FIND(" ",$E1368&amp;" ")-1),".","_")),$F1368)=0,TRUE())),"Unidade incompatível com o tipo selecionado.",IF(OR(AND(ISNUMBER(SEARCH("comunic",LOWER($B1368))),LEFT($E1368,3)&lt;&gt;"4.4"),AND(ISNUMBER(SEARCH("monitor",LOWER($B1368))),NOT(OR(LEFT($E1368,3)="1.5",LEFT($E1368,3)="2.5")))),"Revise a classificação do item conforme as regras de preenchimento.",IF(AND($B1368&lt;&gt;"",OR(ISNUMBER(SEARCH("outro",LOWER($B1368))),ISNUMBER(SEARCH("divers",LOWER($B1368))),ISNUMBER(SEARCH("kit",LOWER($B1368))),ISNUMBER(SEARCH("ferrament",LOWER($B1368))),ISNUMBER(SEARCH("epi",LOWER($B1368)))),NOT(OR($Z1368&lt;&gt;"",$AA1368&lt;&gt;""))),"Descrição muito genérica: detalhe melhor o item e registre o racional no memorial ou em anexo.",IF(AND($Y1368=0,$B1368&lt;&gt;"",OR($G1368&lt;&gt;"",$H1368&lt;&gt;"",$J1368&lt;&gt;"",$K1368&lt;&gt;"",$M1368&lt;&gt;"",$N1368&lt;&gt;"",$P1368&lt;&gt;"",$Q1368&lt;&gt;"",$S1368&lt;&gt;"",$T1368&lt;&gt;"",$V1368&lt;&gt;"",$W1368&lt;&gt;"")),"O item possui dados lançados, mas o total está zerado. Revise os valores informados.","")))))))))))))))</f>
        <v/>
      </c>
    </row>
    <row r="1369" spans="1:35" ht="14.25" customHeight="1" x14ac:dyDescent="0.25">
      <c r="A1369" s="57" t="str">
        <f t="shared" si="273"/>
        <v/>
      </c>
      <c r="B1369" s="61"/>
      <c r="C1369" s="61"/>
      <c r="D1369" s="58"/>
      <c r="E1369" s="61"/>
      <c r="F1369" s="61"/>
      <c r="G1369" s="272"/>
      <c r="H1369" s="62"/>
      <c r="I1369" s="273">
        <f t="shared" si="274"/>
        <v>0</v>
      </c>
      <c r="J1369" s="272"/>
      <c r="K1369" s="62"/>
      <c r="L1369" s="270">
        <f t="shared" si="275"/>
        <v>0</v>
      </c>
      <c r="M1369" s="272"/>
      <c r="N1369" s="62"/>
      <c r="O1369" s="270">
        <f t="shared" si="276"/>
        <v>0</v>
      </c>
      <c r="P1369" s="272"/>
      <c r="Q1369" s="62"/>
      <c r="R1369" s="271">
        <f t="shared" si="277"/>
        <v>0</v>
      </c>
      <c r="S1369" s="272"/>
      <c r="T1369" s="62"/>
      <c r="U1369" s="270">
        <f t="shared" si="278"/>
        <v>0</v>
      </c>
      <c r="V1369" s="272"/>
      <c r="W1369" s="62"/>
      <c r="X1369" s="270">
        <f t="shared" si="279"/>
        <v>0</v>
      </c>
      <c r="Y1369" s="270">
        <f t="shared" si="280"/>
        <v>0</v>
      </c>
      <c r="Z1369" s="61"/>
      <c r="AA1369" s="61"/>
      <c r="AB1369" s="60" t="str">
        <f t="shared" si="281"/>
        <v/>
      </c>
      <c r="AC1369" s="21" t="b">
        <f t="shared" si="282"/>
        <v>0</v>
      </c>
      <c r="AD1369" s="21" t="b">
        <f t="shared" si="283"/>
        <v>0</v>
      </c>
      <c r="AE1369" s="21" t="b">
        <f t="shared" si="284"/>
        <v>0</v>
      </c>
      <c r="AF1369" s="21" t="b">
        <f ca="1">OR(AND($AC1369,NOT($AD1369)),AND($AC1369,OR(AND($G1369="",$H1369&lt;&gt;""),AND($G1369&lt;&gt;"",$H1369=""),AND($J1369="",$K1369&lt;&gt;""),AND($J1369&lt;&gt;"",$K1369=""),AND($M1369="",$N1369&lt;&gt;""),AND($M1369&lt;&gt;"",$N1369=""),AND($P1369="",$Q1369&lt;&gt;""),AND($P1369&lt;&gt;"",$Q1369=""),AND($S1369="",$T1369&lt;&gt;""),AND($S1369&lt;&gt;"",$T1369=""),AND($V1369="",$W1369&lt;&gt;""),AND($V1369&lt;&gt;"",$W1369=""))),AND($C1369&lt;&gt;"",$E1369&lt;&gt;"",LEFT(TRIM($C1369),1)&lt;&gt;LEFT(TRIM($E1369),1)),IF(OR($E1369="",$F1369=""),FALSE(),IFERROR(COUNTIF(INDIRECT("UNITS_"&amp;SUBSTITUTE(LEFT($E1369,FIND(" ",$E1369&amp;" ")-1),".","_")),$F1369)=0,TRUE())),AND($B1369&lt;&gt;"",OR(ISNUMBER(SEARCH("outro",LOWER($B1369))),ISNUMBER(SEARCH("divers",LOWER($B1369))),ISNUMBER(SEARCH("etc",LOWER($B1369))))),OR(AND(ISNUMBER(SEARCH("comunic",LOWER($B1369))),LEFT($E1369,3)&lt;&gt;"4.4"),AND(ISNUMBER(SEARCH("monitor",LOWER($B1369))),NOT(OR(LEFT($E1369,3)="1.5",LEFT($E1369,3)="2.5")))),AND($B1369&lt;&gt;"",OR(LEFT($C1369,1)="1",LEFT($C1369,1)="2"),$D1369=""),AND($D1369&lt;&gt;"",NOT(OR(LEFT($C1369,1)="1",LEFT($C1369,1)="2"))),AND($D1369&lt;&gt;"",COUNTIF(' PROJETO'!$B$14:$B$16,$D1369)=0),IF($D1369="",FALSE(),IF(COUNTIF(' PROJETO'!$B$14:$B$16,$D1369)=0,FALSE(),IFERROR(INDEX(' PROJETO'!$C$14:$C$16,MATCH($D1369,' PROJETO'!$B$14:$B$16,0))&lt;&gt;"Sim",FALSE()))))</f>
        <v>0</v>
      </c>
      <c r="AG1369" s="21" t="b">
        <f>AND($AC1369,$Y1369&gt;'CONFG.  LISTAS'!$F$4,$Z1369="",$AA1369="")</f>
        <v>0</v>
      </c>
      <c r="AH1369" s="21" t="str">
        <f t="shared" si="285"/>
        <v/>
      </c>
      <c r="AI1369" s="43" t="str">
        <f ca="1">IF(NOT($AC1369),"",IF(OR($B1369="",$C1369="",$E1369="",$F1369=""),"Preencha descrição, categoria, tipo e unidade.",IF(AND($B1369&lt;&gt;"",OR(LEFT($C1369,1)="1",LEFT($C1369,1)="2"),$D1369=""),"Informe a prática de restauração para itens diretos.",IF(AND($D1369&lt;&gt;"",NOT(OR(LEFT($C1369,1)="1",LEFT($C1369,1)="2"))),"Custos indiretos não devem pertencer a uma prática específica.",IF(AND($D1369&lt;&gt;"",COUNTIF(' PROJETO'!$B$14:$B$16,$D1369)=0),"Prática de restauração inválida ou não cadastrada.",IF(IF($D1369="",FALSE(),IF(COUNTIF(' PROJETO'!$B$14:$B$16,$D1369)=0,FALSE(),IFERROR(INDEX(' PROJETO'!$C$14:$C$16,MATCH($D1369,' PROJETO'!$B$14:$B$16,0))&lt;&gt;"Sim",FALSE()))),"A prática informada no item não foi selecionada na aba Projeto.",IF(AND(MAX($I1369,$L1369,$O1369,$R1369,$U1369,$X1369)&gt;'CONFG.  LISTAS'!$F$4,NOT(OR($Z1369&lt;&gt;"",$AA1369&lt;&gt;""))),"Memorial de cálculo ou anexo obrigatório não informado para item acima do limite.",IF(OR(AND($G1369&lt;&gt;"",$H1369&lt;&gt;"",OR($G1369&lt;=0,$H1369&lt;=0)),AND($J1369&lt;&gt;"",$K1369&lt;&gt;"",OR($J1369&lt;=0,$K1369&lt;=0)),AND($M1369&lt;&gt;"",$N1369&lt;&gt;"",OR($M1369&lt;=0,$N1369&lt;=0)),AND($P1369&lt;&gt;"",$Q1369&lt;&gt;"",OR($P1369&lt;=0,$Q1369&lt;=0)),AND($S1369&lt;&gt;"",$T1369&lt;&gt;"",OR($S1369&lt;=0,$T1369&lt;=0)),AND($V1369&lt;&gt;"",$W1369&lt;&gt;"",OR($V1369&lt;=0,$W1369&lt;=0))),"Revise os valores informados: valor unitário e quantidade devem ser maiores que zero.",IF(OR(AND($G1369="",$H1369&lt;&gt;""),AND($G1369&lt;&gt;"",$H1369=""),AND($J1369="",$K1369&lt;&gt;""),AND($J1369&lt;&gt;"",$K1369=""),AND($M1369="",$N1369&lt;&gt;""),AND($M1369&lt;&gt;"",$N1369=""),AND($P1369="",$Q1369&lt;&gt;""),AND($P1369&lt;&gt;"",$Q1369=""),AND($S1369="",$T1369&lt;&gt;""),AND($S1369&lt;&gt;"",$T1369=""),AND($V1369="",$W1369&lt;&gt;""),AND($V1369&lt;&gt;"",$W1369="")),"Há ano preenchido parcialmente: "&amp;TRIM(IF(AND($G1369="",$H1369&lt;&gt;""),"Ano 1 (falta valor unitário); ","")&amp;IF(AND($G1369&lt;&gt;"",$H1369=""),"Ano 1 (falta quantidade); ","")&amp;IF(AND($J1369="",$K1369&lt;&gt;""),"Ano 2 (falta valor unitário); ","")&amp;IF(AND($J1369&lt;&gt;"",$K1369=""),"Ano 2 (falta quantidade); ","")&amp;IF(AND($M1369="",$N1369&lt;&gt;""),"Ano 3 (falta valor unitário); ","")&amp;IF(AND($M1369&lt;&gt;"",$N1369=""),"Ano 3 (falta quantidade); ","")&amp;IF(AND($P1369="",$Q1369&lt;&gt;""),"Ano 4 (falta valor unitário); ","")&amp;IF(AND($P1369&lt;&gt;"",$Q1369=""),"Ano 4 (falta quantidade); ","")&amp;IF(AND($S1369="",$T1369&lt;&gt;""),"Ano 5 (falta valor unitário); ","")&amp;IF(AND($S1369&lt;&gt;"",$T1369=""),"Ano 5 (falta quantidade); ","")&amp;IF(AND($V1369="",$W1369&lt;&gt;""),"Ano 6 (falta valor unitário); ","")&amp;IF(AND($V1369&lt;&gt;"",$W1369=""),"Ano 6 (falta quantidade); ","")), IF(NOT(OR(AND($G1369&lt;&gt;"",$H1369&lt;&gt;""),AND($J1369&lt;&gt;"",$K1369&lt;&gt;""),AND($M1369&lt;&gt;"",$N1369&lt;&gt;""),AND($P1369&lt;&gt;"",$Q1369&lt;&gt;""),AND($S1369&lt;&gt;"",$T1369&lt;&gt;""),AND($V1369&lt;&gt;"",$W1369&lt;&gt;""))),"Informe pelo menos um ano completo com valor unitário e quantidade.",IF(AND($C1369&lt;&gt;"",$E1369&lt;&gt;"",LEFT(TRIM($C1369),1)&lt;&gt;LEFT(TRIM($E1369),1)),"Categoria e tipo estão incompatíveis.",IF(IF(OR($E1369="",$F1369=""),FALSE(),IFERROR(COUNTIF(INDIRECT("UNITS_"&amp;SUBSTITUTE(LEFT($E1369,FIND(" ",$E1369&amp;" ")-1),".","_")),$F1369)=0,TRUE())),"Unidade incompatível com o tipo selecionado.",IF(OR(AND(ISNUMBER(SEARCH("comunic",LOWER($B1369))),LEFT($E1369,3)&lt;&gt;"4.4"),AND(ISNUMBER(SEARCH("monitor",LOWER($B1369))),NOT(OR(LEFT($E1369,3)="1.5",LEFT($E1369,3)="2.5")))),"Revise a classificação do item conforme as regras de preenchimento.",IF(AND($B1369&lt;&gt;"",OR(ISNUMBER(SEARCH("outro",LOWER($B1369))),ISNUMBER(SEARCH("divers",LOWER($B1369))),ISNUMBER(SEARCH("kit",LOWER($B1369))),ISNUMBER(SEARCH("ferrament",LOWER($B1369))),ISNUMBER(SEARCH("epi",LOWER($B1369)))),NOT(OR($Z1369&lt;&gt;"",$AA1369&lt;&gt;""))),"Descrição muito genérica: detalhe melhor o item e registre o racional no memorial ou em anexo.",IF(AND($Y1369=0,$B1369&lt;&gt;"",OR($G1369&lt;&gt;"",$H1369&lt;&gt;"",$J1369&lt;&gt;"",$K1369&lt;&gt;"",$M1369&lt;&gt;"",$N1369&lt;&gt;"",$P1369&lt;&gt;"",$Q1369&lt;&gt;"",$S1369&lt;&gt;"",$T1369&lt;&gt;"",$V1369&lt;&gt;"",$W1369&lt;&gt;"")),"O item possui dados lançados, mas o total está zerado. Revise os valores informados.","")))))))))))))))</f>
        <v/>
      </c>
    </row>
    <row r="1370" spans="1:35" ht="14.25" customHeight="1" x14ac:dyDescent="0.25">
      <c r="A1370" s="57" t="str">
        <f t="shared" si="273"/>
        <v/>
      </c>
      <c r="B1370" s="58"/>
      <c r="C1370" s="58"/>
      <c r="D1370" s="58"/>
      <c r="E1370" s="58"/>
      <c r="F1370" s="58"/>
      <c r="G1370" s="269"/>
      <c r="H1370" s="59"/>
      <c r="I1370" s="273">
        <f t="shared" si="274"/>
        <v>0</v>
      </c>
      <c r="J1370" s="269"/>
      <c r="K1370" s="59"/>
      <c r="L1370" s="270">
        <f t="shared" si="275"/>
        <v>0</v>
      </c>
      <c r="M1370" s="269"/>
      <c r="N1370" s="59"/>
      <c r="O1370" s="270">
        <f t="shared" si="276"/>
        <v>0</v>
      </c>
      <c r="P1370" s="269"/>
      <c r="Q1370" s="59"/>
      <c r="R1370" s="271">
        <f t="shared" si="277"/>
        <v>0</v>
      </c>
      <c r="S1370" s="269"/>
      <c r="T1370" s="59"/>
      <c r="U1370" s="270">
        <f t="shared" si="278"/>
        <v>0</v>
      </c>
      <c r="V1370" s="269"/>
      <c r="W1370" s="59"/>
      <c r="X1370" s="270">
        <f t="shared" si="279"/>
        <v>0</v>
      </c>
      <c r="Y1370" s="270">
        <f t="shared" si="280"/>
        <v>0</v>
      </c>
      <c r="Z1370" s="58"/>
      <c r="AA1370" s="58"/>
      <c r="AB1370" s="60" t="str">
        <f t="shared" si="281"/>
        <v/>
      </c>
      <c r="AC1370" s="21" t="b">
        <f t="shared" si="282"/>
        <v>0</v>
      </c>
      <c r="AD1370" s="21" t="b">
        <f t="shared" si="283"/>
        <v>0</v>
      </c>
      <c r="AE1370" s="21" t="b">
        <f t="shared" si="284"/>
        <v>0</v>
      </c>
      <c r="AF1370" s="21" t="b">
        <f ca="1">OR(AND($AC1370,NOT($AD1370)),AND($AC1370,OR(AND($G1370="",$H1370&lt;&gt;""),AND($G1370&lt;&gt;"",$H1370=""),AND($J1370="",$K1370&lt;&gt;""),AND($J1370&lt;&gt;"",$K1370=""),AND($M1370="",$N1370&lt;&gt;""),AND($M1370&lt;&gt;"",$N1370=""),AND($P1370="",$Q1370&lt;&gt;""),AND($P1370&lt;&gt;"",$Q1370=""),AND($S1370="",$T1370&lt;&gt;""),AND($S1370&lt;&gt;"",$T1370=""),AND($V1370="",$W1370&lt;&gt;""),AND($V1370&lt;&gt;"",$W1370=""))),AND($C1370&lt;&gt;"",$E1370&lt;&gt;"",LEFT(TRIM($C1370),1)&lt;&gt;LEFT(TRIM($E1370),1)),IF(OR($E1370="",$F1370=""),FALSE(),IFERROR(COUNTIF(INDIRECT("UNITS_"&amp;SUBSTITUTE(LEFT($E1370,FIND(" ",$E1370&amp;" ")-1),".","_")),$F1370)=0,TRUE())),AND($B1370&lt;&gt;"",OR(ISNUMBER(SEARCH("outro",LOWER($B1370))),ISNUMBER(SEARCH("divers",LOWER($B1370))),ISNUMBER(SEARCH("etc",LOWER($B1370))))),OR(AND(ISNUMBER(SEARCH("comunic",LOWER($B1370))),LEFT($E1370,3)&lt;&gt;"4.4"),AND(ISNUMBER(SEARCH("monitor",LOWER($B1370))),NOT(OR(LEFT($E1370,3)="1.5",LEFT($E1370,3)="2.5")))),AND($B1370&lt;&gt;"",OR(LEFT($C1370,1)="1",LEFT($C1370,1)="2"),$D1370=""),AND($D1370&lt;&gt;"",NOT(OR(LEFT($C1370,1)="1",LEFT($C1370,1)="2"))),AND($D1370&lt;&gt;"",COUNTIF(' PROJETO'!$B$14:$B$16,$D1370)=0),IF($D1370="",FALSE(),IF(COUNTIF(' PROJETO'!$B$14:$B$16,$D1370)=0,FALSE(),IFERROR(INDEX(' PROJETO'!$C$14:$C$16,MATCH($D1370,' PROJETO'!$B$14:$B$16,0))&lt;&gt;"Sim",FALSE()))))</f>
        <v>0</v>
      </c>
      <c r="AG1370" s="21" t="b">
        <f>AND($AC1370,$Y1370&gt;'CONFG.  LISTAS'!$F$4,$Z1370="",$AA1370="")</f>
        <v>0</v>
      </c>
      <c r="AH1370" s="21" t="str">
        <f t="shared" si="285"/>
        <v/>
      </c>
      <c r="AI1370" s="43" t="str">
        <f ca="1">IF(NOT($AC1370),"",IF(OR($B1370="",$C1370="",$E1370="",$F1370=""),"Preencha descrição, categoria, tipo e unidade.",IF(AND($B1370&lt;&gt;"",OR(LEFT($C1370,1)="1",LEFT($C1370,1)="2"),$D1370=""),"Informe a prática de restauração para itens diretos.",IF(AND($D1370&lt;&gt;"",NOT(OR(LEFT($C1370,1)="1",LEFT($C1370,1)="2"))),"Custos indiretos não devem pertencer a uma prática específica.",IF(AND($D1370&lt;&gt;"",COUNTIF(' PROJETO'!$B$14:$B$16,$D1370)=0),"Prática de restauração inválida ou não cadastrada.",IF(IF($D1370="",FALSE(),IF(COUNTIF(' PROJETO'!$B$14:$B$16,$D1370)=0,FALSE(),IFERROR(INDEX(' PROJETO'!$C$14:$C$16,MATCH($D1370,' PROJETO'!$B$14:$B$16,0))&lt;&gt;"Sim",FALSE()))),"A prática informada no item não foi selecionada na aba Projeto.",IF(AND(MAX($I1370,$L1370,$O1370,$R1370,$U1370,$X1370)&gt;'CONFG.  LISTAS'!$F$4,NOT(OR($Z1370&lt;&gt;"",$AA1370&lt;&gt;""))),"Memorial de cálculo ou anexo obrigatório não informado para item acima do limite.",IF(OR(AND($G1370&lt;&gt;"",$H1370&lt;&gt;"",OR($G1370&lt;=0,$H1370&lt;=0)),AND($J1370&lt;&gt;"",$K1370&lt;&gt;"",OR($J1370&lt;=0,$K1370&lt;=0)),AND($M1370&lt;&gt;"",$N1370&lt;&gt;"",OR($M1370&lt;=0,$N1370&lt;=0)),AND($P1370&lt;&gt;"",$Q1370&lt;&gt;"",OR($P1370&lt;=0,$Q1370&lt;=0)),AND($S1370&lt;&gt;"",$T1370&lt;&gt;"",OR($S1370&lt;=0,$T1370&lt;=0)),AND($V1370&lt;&gt;"",$W1370&lt;&gt;"",OR($V1370&lt;=0,$W1370&lt;=0))),"Revise os valores informados: valor unitário e quantidade devem ser maiores que zero.",IF(OR(AND($G1370="",$H1370&lt;&gt;""),AND($G1370&lt;&gt;"",$H1370=""),AND($J1370="",$K1370&lt;&gt;""),AND($J1370&lt;&gt;"",$K1370=""),AND($M1370="",$N1370&lt;&gt;""),AND($M1370&lt;&gt;"",$N1370=""),AND($P1370="",$Q1370&lt;&gt;""),AND($P1370&lt;&gt;"",$Q1370=""),AND($S1370="",$T1370&lt;&gt;""),AND($S1370&lt;&gt;"",$T1370=""),AND($V1370="",$W1370&lt;&gt;""),AND($V1370&lt;&gt;"",$W1370="")),"Há ano preenchido parcialmente: "&amp;TRIM(IF(AND($G1370="",$H1370&lt;&gt;""),"Ano 1 (falta valor unitário); ","")&amp;IF(AND($G1370&lt;&gt;"",$H1370=""),"Ano 1 (falta quantidade); ","")&amp;IF(AND($J1370="",$K1370&lt;&gt;""),"Ano 2 (falta valor unitário); ","")&amp;IF(AND($J1370&lt;&gt;"",$K1370=""),"Ano 2 (falta quantidade); ","")&amp;IF(AND($M1370="",$N1370&lt;&gt;""),"Ano 3 (falta valor unitário); ","")&amp;IF(AND($M1370&lt;&gt;"",$N1370=""),"Ano 3 (falta quantidade); ","")&amp;IF(AND($P1370="",$Q1370&lt;&gt;""),"Ano 4 (falta valor unitário); ","")&amp;IF(AND($P1370&lt;&gt;"",$Q1370=""),"Ano 4 (falta quantidade); ","")&amp;IF(AND($S1370="",$T1370&lt;&gt;""),"Ano 5 (falta valor unitário); ","")&amp;IF(AND($S1370&lt;&gt;"",$T1370=""),"Ano 5 (falta quantidade); ","")&amp;IF(AND($V1370="",$W1370&lt;&gt;""),"Ano 6 (falta valor unitário); ","")&amp;IF(AND($V1370&lt;&gt;"",$W1370=""),"Ano 6 (falta quantidade); ","")), IF(NOT(OR(AND($G1370&lt;&gt;"",$H1370&lt;&gt;""),AND($J1370&lt;&gt;"",$K1370&lt;&gt;""),AND($M1370&lt;&gt;"",$N1370&lt;&gt;""),AND($P1370&lt;&gt;"",$Q1370&lt;&gt;""),AND($S1370&lt;&gt;"",$T1370&lt;&gt;""),AND($V1370&lt;&gt;"",$W1370&lt;&gt;""))),"Informe pelo menos um ano completo com valor unitário e quantidade.",IF(AND($C1370&lt;&gt;"",$E1370&lt;&gt;"",LEFT(TRIM($C1370),1)&lt;&gt;LEFT(TRIM($E1370),1)),"Categoria e tipo estão incompatíveis.",IF(IF(OR($E1370="",$F1370=""),FALSE(),IFERROR(COUNTIF(INDIRECT("UNITS_"&amp;SUBSTITUTE(LEFT($E1370,FIND(" ",$E1370&amp;" ")-1),".","_")),$F1370)=0,TRUE())),"Unidade incompatível com o tipo selecionado.",IF(OR(AND(ISNUMBER(SEARCH("comunic",LOWER($B1370))),LEFT($E1370,3)&lt;&gt;"4.4"),AND(ISNUMBER(SEARCH("monitor",LOWER($B1370))),NOT(OR(LEFT($E1370,3)="1.5",LEFT($E1370,3)="2.5")))),"Revise a classificação do item conforme as regras de preenchimento.",IF(AND($B1370&lt;&gt;"",OR(ISNUMBER(SEARCH("outro",LOWER($B1370))),ISNUMBER(SEARCH("divers",LOWER($B1370))),ISNUMBER(SEARCH("kit",LOWER($B1370))),ISNUMBER(SEARCH("ferrament",LOWER($B1370))),ISNUMBER(SEARCH("epi",LOWER($B1370)))),NOT(OR($Z1370&lt;&gt;"",$AA1370&lt;&gt;""))),"Descrição muito genérica: detalhe melhor o item e registre o racional no memorial ou em anexo.",IF(AND($Y1370=0,$B1370&lt;&gt;"",OR($G1370&lt;&gt;"",$H1370&lt;&gt;"",$J1370&lt;&gt;"",$K1370&lt;&gt;"",$M1370&lt;&gt;"",$N1370&lt;&gt;"",$P1370&lt;&gt;"",$Q1370&lt;&gt;"",$S1370&lt;&gt;"",$T1370&lt;&gt;"",$V1370&lt;&gt;"",$W1370&lt;&gt;"")),"O item possui dados lançados, mas o total está zerado. Revise os valores informados.","")))))))))))))))</f>
        <v/>
      </c>
    </row>
    <row r="1371" spans="1:35" ht="14.25" customHeight="1" x14ac:dyDescent="0.25">
      <c r="A1371" s="57" t="str">
        <f t="shared" si="273"/>
        <v/>
      </c>
      <c r="B1371" s="61"/>
      <c r="C1371" s="61"/>
      <c r="D1371" s="58"/>
      <c r="E1371" s="61"/>
      <c r="F1371" s="61"/>
      <c r="G1371" s="272"/>
      <c r="H1371" s="62"/>
      <c r="I1371" s="273">
        <f t="shared" si="274"/>
        <v>0</v>
      </c>
      <c r="J1371" s="272"/>
      <c r="K1371" s="62"/>
      <c r="L1371" s="270">
        <f t="shared" si="275"/>
        <v>0</v>
      </c>
      <c r="M1371" s="272"/>
      <c r="N1371" s="62"/>
      <c r="O1371" s="270">
        <f t="shared" si="276"/>
        <v>0</v>
      </c>
      <c r="P1371" s="272"/>
      <c r="Q1371" s="62"/>
      <c r="R1371" s="271">
        <f t="shared" si="277"/>
        <v>0</v>
      </c>
      <c r="S1371" s="272"/>
      <c r="T1371" s="62"/>
      <c r="U1371" s="270">
        <f t="shared" si="278"/>
        <v>0</v>
      </c>
      <c r="V1371" s="272"/>
      <c r="W1371" s="62"/>
      <c r="X1371" s="270">
        <f t="shared" si="279"/>
        <v>0</v>
      </c>
      <c r="Y1371" s="270">
        <f t="shared" si="280"/>
        <v>0</v>
      </c>
      <c r="Z1371" s="61"/>
      <c r="AA1371" s="61"/>
      <c r="AB1371" s="60" t="str">
        <f t="shared" si="281"/>
        <v/>
      </c>
      <c r="AC1371" s="21" t="b">
        <f t="shared" si="282"/>
        <v>0</v>
      </c>
      <c r="AD1371" s="21" t="b">
        <f t="shared" si="283"/>
        <v>0</v>
      </c>
      <c r="AE1371" s="21" t="b">
        <f t="shared" si="284"/>
        <v>0</v>
      </c>
      <c r="AF1371" s="21" t="b">
        <f ca="1">OR(AND($AC1371,NOT($AD1371)),AND($AC1371,OR(AND($G1371="",$H1371&lt;&gt;""),AND($G1371&lt;&gt;"",$H1371=""),AND($J1371="",$K1371&lt;&gt;""),AND($J1371&lt;&gt;"",$K1371=""),AND($M1371="",$N1371&lt;&gt;""),AND($M1371&lt;&gt;"",$N1371=""),AND($P1371="",$Q1371&lt;&gt;""),AND($P1371&lt;&gt;"",$Q1371=""),AND($S1371="",$T1371&lt;&gt;""),AND($S1371&lt;&gt;"",$T1371=""),AND($V1371="",$W1371&lt;&gt;""),AND($V1371&lt;&gt;"",$W1371=""))),AND($C1371&lt;&gt;"",$E1371&lt;&gt;"",LEFT(TRIM($C1371),1)&lt;&gt;LEFT(TRIM($E1371),1)),IF(OR($E1371="",$F1371=""),FALSE(),IFERROR(COUNTIF(INDIRECT("UNITS_"&amp;SUBSTITUTE(LEFT($E1371,FIND(" ",$E1371&amp;" ")-1),".","_")),$F1371)=0,TRUE())),AND($B1371&lt;&gt;"",OR(ISNUMBER(SEARCH("outro",LOWER($B1371))),ISNUMBER(SEARCH("divers",LOWER($B1371))),ISNUMBER(SEARCH("etc",LOWER($B1371))))),OR(AND(ISNUMBER(SEARCH("comunic",LOWER($B1371))),LEFT($E1371,3)&lt;&gt;"4.4"),AND(ISNUMBER(SEARCH("monitor",LOWER($B1371))),NOT(OR(LEFT($E1371,3)="1.5",LEFT($E1371,3)="2.5")))),AND($B1371&lt;&gt;"",OR(LEFT($C1371,1)="1",LEFT($C1371,1)="2"),$D1371=""),AND($D1371&lt;&gt;"",NOT(OR(LEFT($C1371,1)="1",LEFT($C1371,1)="2"))),AND($D1371&lt;&gt;"",COUNTIF(' PROJETO'!$B$14:$B$16,$D1371)=0),IF($D1371="",FALSE(),IF(COUNTIF(' PROJETO'!$B$14:$B$16,$D1371)=0,FALSE(),IFERROR(INDEX(' PROJETO'!$C$14:$C$16,MATCH($D1371,' PROJETO'!$B$14:$B$16,0))&lt;&gt;"Sim",FALSE()))))</f>
        <v>0</v>
      </c>
      <c r="AG1371" s="21" t="b">
        <f>AND($AC1371,$Y1371&gt;'CONFG.  LISTAS'!$F$4,$Z1371="",$AA1371="")</f>
        <v>0</v>
      </c>
      <c r="AH1371" s="21" t="str">
        <f t="shared" si="285"/>
        <v/>
      </c>
      <c r="AI1371" s="43" t="str">
        <f ca="1">IF(NOT($AC1371),"",IF(OR($B1371="",$C1371="",$E1371="",$F1371=""),"Preencha descrição, categoria, tipo e unidade.",IF(AND($B1371&lt;&gt;"",OR(LEFT($C1371,1)="1",LEFT($C1371,1)="2"),$D1371=""),"Informe a prática de restauração para itens diretos.",IF(AND($D1371&lt;&gt;"",NOT(OR(LEFT($C1371,1)="1",LEFT($C1371,1)="2"))),"Custos indiretos não devem pertencer a uma prática específica.",IF(AND($D1371&lt;&gt;"",COUNTIF(' PROJETO'!$B$14:$B$16,$D1371)=0),"Prática de restauração inválida ou não cadastrada.",IF(IF($D1371="",FALSE(),IF(COUNTIF(' PROJETO'!$B$14:$B$16,$D1371)=0,FALSE(),IFERROR(INDEX(' PROJETO'!$C$14:$C$16,MATCH($D1371,' PROJETO'!$B$14:$B$16,0))&lt;&gt;"Sim",FALSE()))),"A prática informada no item não foi selecionada na aba Projeto.",IF(AND(MAX($I1371,$L1371,$O1371,$R1371,$U1371,$X1371)&gt;'CONFG.  LISTAS'!$F$4,NOT(OR($Z1371&lt;&gt;"",$AA1371&lt;&gt;""))),"Memorial de cálculo ou anexo obrigatório não informado para item acima do limite.",IF(OR(AND($G1371&lt;&gt;"",$H1371&lt;&gt;"",OR($G1371&lt;=0,$H1371&lt;=0)),AND($J1371&lt;&gt;"",$K1371&lt;&gt;"",OR($J1371&lt;=0,$K1371&lt;=0)),AND($M1371&lt;&gt;"",$N1371&lt;&gt;"",OR($M1371&lt;=0,$N1371&lt;=0)),AND($P1371&lt;&gt;"",$Q1371&lt;&gt;"",OR($P1371&lt;=0,$Q1371&lt;=0)),AND($S1371&lt;&gt;"",$T1371&lt;&gt;"",OR($S1371&lt;=0,$T1371&lt;=0)),AND($V1371&lt;&gt;"",$W1371&lt;&gt;"",OR($V1371&lt;=0,$W1371&lt;=0))),"Revise os valores informados: valor unitário e quantidade devem ser maiores que zero.",IF(OR(AND($G1371="",$H1371&lt;&gt;""),AND($G1371&lt;&gt;"",$H1371=""),AND($J1371="",$K1371&lt;&gt;""),AND($J1371&lt;&gt;"",$K1371=""),AND($M1371="",$N1371&lt;&gt;""),AND($M1371&lt;&gt;"",$N1371=""),AND($P1371="",$Q1371&lt;&gt;""),AND($P1371&lt;&gt;"",$Q1371=""),AND($S1371="",$T1371&lt;&gt;""),AND($S1371&lt;&gt;"",$T1371=""),AND($V1371="",$W1371&lt;&gt;""),AND($V1371&lt;&gt;"",$W1371="")),"Há ano preenchido parcialmente: "&amp;TRIM(IF(AND($G1371="",$H1371&lt;&gt;""),"Ano 1 (falta valor unitário); ","")&amp;IF(AND($G1371&lt;&gt;"",$H1371=""),"Ano 1 (falta quantidade); ","")&amp;IF(AND($J1371="",$K1371&lt;&gt;""),"Ano 2 (falta valor unitário); ","")&amp;IF(AND($J1371&lt;&gt;"",$K1371=""),"Ano 2 (falta quantidade); ","")&amp;IF(AND($M1371="",$N1371&lt;&gt;""),"Ano 3 (falta valor unitário); ","")&amp;IF(AND($M1371&lt;&gt;"",$N1371=""),"Ano 3 (falta quantidade); ","")&amp;IF(AND($P1371="",$Q1371&lt;&gt;""),"Ano 4 (falta valor unitário); ","")&amp;IF(AND($P1371&lt;&gt;"",$Q1371=""),"Ano 4 (falta quantidade); ","")&amp;IF(AND($S1371="",$T1371&lt;&gt;""),"Ano 5 (falta valor unitário); ","")&amp;IF(AND($S1371&lt;&gt;"",$T1371=""),"Ano 5 (falta quantidade); ","")&amp;IF(AND($V1371="",$W1371&lt;&gt;""),"Ano 6 (falta valor unitário); ","")&amp;IF(AND($V1371&lt;&gt;"",$W1371=""),"Ano 6 (falta quantidade); ","")), IF(NOT(OR(AND($G1371&lt;&gt;"",$H1371&lt;&gt;""),AND($J1371&lt;&gt;"",$K1371&lt;&gt;""),AND($M1371&lt;&gt;"",$N1371&lt;&gt;""),AND($P1371&lt;&gt;"",$Q1371&lt;&gt;""),AND($S1371&lt;&gt;"",$T1371&lt;&gt;""),AND($V1371&lt;&gt;"",$W1371&lt;&gt;""))),"Informe pelo menos um ano completo com valor unitário e quantidade.",IF(AND($C1371&lt;&gt;"",$E1371&lt;&gt;"",LEFT(TRIM($C1371),1)&lt;&gt;LEFT(TRIM($E1371),1)),"Categoria e tipo estão incompatíveis.",IF(IF(OR($E1371="",$F1371=""),FALSE(),IFERROR(COUNTIF(INDIRECT("UNITS_"&amp;SUBSTITUTE(LEFT($E1371,FIND(" ",$E1371&amp;" ")-1),".","_")),$F1371)=0,TRUE())),"Unidade incompatível com o tipo selecionado.",IF(OR(AND(ISNUMBER(SEARCH("comunic",LOWER($B1371))),LEFT($E1371,3)&lt;&gt;"4.4"),AND(ISNUMBER(SEARCH("monitor",LOWER($B1371))),NOT(OR(LEFT($E1371,3)="1.5",LEFT($E1371,3)="2.5")))),"Revise a classificação do item conforme as regras de preenchimento.",IF(AND($B1371&lt;&gt;"",OR(ISNUMBER(SEARCH("outro",LOWER($B1371))),ISNUMBER(SEARCH("divers",LOWER($B1371))),ISNUMBER(SEARCH("kit",LOWER($B1371))),ISNUMBER(SEARCH("ferrament",LOWER($B1371))),ISNUMBER(SEARCH("epi",LOWER($B1371)))),NOT(OR($Z1371&lt;&gt;"",$AA1371&lt;&gt;""))),"Descrição muito genérica: detalhe melhor o item e registre o racional no memorial ou em anexo.",IF(AND($Y1371=0,$B1371&lt;&gt;"",OR($G1371&lt;&gt;"",$H1371&lt;&gt;"",$J1371&lt;&gt;"",$K1371&lt;&gt;"",$M1371&lt;&gt;"",$N1371&lt;&gt;"",$P1371&lt;&gt;"",$Q1371&lt;&gt;"",$S1371&lt;&gt;"",$T1371&lt;&gt;"",$V1371&lt;&gt;"",$W1371&lt;&gt;"")),"O item possui dados lançados, mas o total está zerado. Revise os valores informados.","")))))))))))))))</f>
        <v/>
      </c>
    </row>
    <row r="1372" spans="1:35" ht="14.25" customHeight="1" x14ac:dyDescent="0.25">
      <c r="A1372" s="57" t="str">
        <f t="shared" si="273"/>
        <v/>
      </c>
      <c r="B1372" s="58"/>
      <c r="C1372" s="58"/>
      <c r="D1372" s="58"/>
      <c r="E1372" s="58"/>
      <c r="F1372" s="58"/>
      <c r="G1372" s="269"/>
      <c r="H1372" s="59"/>
      <c r="I1372" s="273">
        <f t="shared" si="274"/>
        <v>0</v>
      </c>
      <c r="J1372" s="269"/>
      <c r="K1372" s="59"/>
      <c r="L1372" s="270">
        <f t="shared" si="275"/>
        <v>0</v>
      </c>
      <c r="M1372" s="269"/>
      <c r="N1372" s="59"/>
      <c r="O1372" s="270">
        <f t="shared" si="276"/>
        <v>0</v>
      </c>
      <c r="P1372" s="269"/>
      <c r="Q1372" s="59"/>
      <c r="R1372" s="271">
        <f t="shared" si="277"/>
        <v>0</v>
      </c>
      <c r="S1372" s="269"/>
      <c r="T1372" s="59"/>
      <c r="U1372" s="270">
        <f t="shared" si="278"/>
        <v>0</v>
      </c>
      <c r="V1372" s="269"/>
      <c r="W1372" s="59"/>
      <c r="X1372" s="270">
        <f t="shared" si="279"/>
        <v>0</v>
      </c>
      <c r="Y1372" s="270">
        <f t="shared" si="280"/>
        <v>0</v>
      </c>
      <c r="Z1372" s="58"/>
      <c r="AA1372" s="58"/>
      <c r="AB1372" s="60" t="str">
        <f t="shared" si="281"/>
        <v/>
      </c>
      <c r="AC1372" s="21" t="b">
        <f t="shared" si="282"/>
        <v>0</v>
      </c>
      <c r="AD1372" s="21" t="b">
        <f t="shared" si="283"/>
        <v>0</v>
      </c>
      <c r="AE1372" s="21" t="b">
        <f t="shared" si="284"/>
        <v>0</v>
      </c>
      <c r="AF1372" s="21" t="b">
        <f ca="1">OR(AND($AC1372,NOT($AD1372)),AND($AC1372,OR(AND($G1372="",$H1372&lt;&gt;""),AND($G1372&lt;&gt;"",$H1372=""),AND($J1372="",$K1372&lt;&gt;""),AND($J1372&lt;&gt;"",$K1372=""),AND($M1372="",$N1372&lt;&gt;""),AND($M1372&lt;&gt;"",$N1372=""),AND($P1372="",$Q1372&lt;&gt;""),AND($P1372&lt;&gt;"",$Q1372=""),AND($S1372="",$T1372&lt;&gt;""),AND($S1372&lt;&gt;"",$T1372=""),AND($V1372="",$W1372&lt;&gt;""),AND($V1372&lt;&gt;"",$W1372=""))),AND($C1372&lt;&gt;"",$E1372&lt;&gt;"",LEFT(TRIM($C1372),1)&lt;&gt;LEFT(TRIM($E1372),1)),IF(OR($E1372="",$F1372=""),FALSE(),IFERROR(COUNTIF(INDIRECT("UNITS_"&amp;SUBSTITUTE(LEFT($E1372,FIND(" ",$E1372&amp;" ")-1),".","_")),$F1372)=0,TRUE())),AND($B1372&lt;&gt;"",OR(ISNUMBER(SEARCH("outro",LOWER($B1372))),ISNUMBER(SEARCH("divers",LOWER($B1372))),ISNUMBER(SEARCH("etc",LOWER($B1372))))),OR(AND(ISNUMBER(SEARCH("comunic",LOWER($B1372))),LEFT($E1372,3)&lt;&gt;"4.4"),AND(ISNUMBER(SEARCH("monitor",LOWER($B1372))),NOT(OR(LEFT($E1372,3)="1.5",LEFT($E1372,3)="2.5")))),AND($B1372&lt;&gt;"",OR(LEFT($C1372,1)="1",LEFT($C1372,1)="2"),$D1372=""),AND($D1372&lt;&gt;"",NOT(OR(LEFT($C1372,1)="1",LEFT($C1372,1)="2"))),AND($D1372&lt;&gt;"",COUNTIF(' PROJETO'!$B$14:$B$16,$D1372)=0),IF($D1372="",FALSE(),IF(COUNTIF(' PROJETO'!$B$14:$B$16,$D1372)=0,FALSE(),IFERROR(INDEX(' PROJETO'!$C$14:$C$16,MATCH($D1372,' PROJETO'!$B$14:$B$16,0))&lt;&gt;"Sim",FALSE()))))</f>
        <v>0</v>
      </c>
      <c r="AG1372" s="21" t="b">
        <f>AND($AC1372,$Y1372&gt;'CONFG.  LISTAS'!$F$4,$Z1372="",$AA1372="")</f>
        <v>0</v>
      </c>
      <c r="AH1372" s="21" t="str">
        <f t="shared" si="285"/>
        <v/>
      </c>
      <c r="AI1372" s="43" t="str">
        <f ca="1">IF(NOT($AC1372),"",IF(OR($B1372="",$C1372="",$E1372="",$F1372=""),"Preencha descrição, categoria, tipo e unidade.",IF(AND($B1372&lt;&gt;"",OR(LEFT($C1372,1)="1",LEFT($C1372,1)="2"),$D1372=""),"Informe a prática de restauração para itens diretos.",IF(AND($D1372&lt;&gt;"",NOT(OR(LEFT($C1372,1)="1",LEFT($C1372,1)="2"))),"Custos indiretos não devem pertencer a uma prática específica.",IF(AND($D1372&lt;&gt;"",COUNTIF(' PROJETO'!$B$14:$B$16,$D1372)=0),"Prática de restauração inválida ou não cadastrada.",IF(IF($D1372="",FALSE(),IF(COUNTIF(' PROJETO'!$B$14:$B$16,$D1372)=0,FALSE(),IFERROR(INDEX(' PROJETO'!$C$14:$C$16,MATCH($D1372,' PROJETO'!$B$14:$B$16,0))&lt;&gt;"Sim",FALSE()))),"A prática informada no item não foi selecionada na aba Projeto.",IF(AND(MAX($I1372,$L1372,$O1372,$R1372,$U1372,$X1372)&gt;'CONFG.  LISTAS'!$F$4,NOT(OR($Z1372&lt;&gt;"",$AA1372&lt;&gt;""))),"Memorial de cálculo ou anexo obrigatório não informado para item acima do limite.",IF(OR(AND($G1372&lt;&gt;"",$H1372&lt;&gt;"",OR($G1372&lt;=0,$H1372&lt;=0)),AND($J1372&lt;&gt;"",$K1372&lt;&gt;"",OR($J1372&lt;=0,$K1372&lt;=0)),AND($M1372&lt;&gt;"",$N1372&lt;&gt;"",OR($M1372&lt;=0,$N1372&lt;=0)),AND($P1372&lt;&gt;"",$Q1372&lt;&gt;"",OR($P1372&lt;=0,$Q1372&lt;=0)),AND($S1372&lt;&gt;"",$T1372&lt;&gt;"",OR($S1372&lt;=0,$T1372&lt;=0)),AND($V1372&lt;&gt;"",$W1372&lt;&gt;"",OR($V1372&lt;=0,$W1372&lt;=0))),"Revise os valores informados: valor unitário e quantidade devem ser maiores que zero.",IF(OR(AND($G1372="",$H1372&lt;&gt;""),AND($G1372&lt;&gt;"",$H1372=""),AND($J1372="",$K1372&lt;&gt;""),AND($J1372&lt;&gt;"",$K1372=""),AND($M1372="",$N1372&lt;&gt;""),AND($M1372&lt;&gt;"",$N1372=""),AND($P1372="",$Q1372&lt;&gt;""),AND($P1372&lt;&gt;"",$Q1372=""),AND($S1372="",$T1372&lt;&gt;""),AND($S1372&lt;&gt;"",$T1372=""),AND($V1372="",$W1372&lt;&gt;""),AND($V1372&lt;&gt;"",$W1372="")),"Há ano preenchido parcialmente: "&amp;TRIM(IF(AND($G1372="",$H1372&lt;&gt;""),"Ano 1 (falta valor unitário); ","")&amp;IF(AND($G1372&lt;&gt;"",$H1372=""),"Ano 1 (falta quantidade); ","")&amp;IF(AND($J1372="",$K1372&lt;&gt;""),"Ano 2 (falta valor unitário); ","")&amp;IF(AND($J1372&lt;&gt;"",$K1372=""),"Ano 2 (falta quantidade); ","")&amp;IF(AND($M1372="",$N1372&lt;&gt;""),"Ano 3 (falta valor unitário); ","")&amp;IF(AND($M1372&lt;&gt;"",$N1372=""),"Ano 3 (falta quantidade); ","")&amp;IF(AND($P1372="",$Q1372&lt;&gt;""),"Ano 4 (falta valor unitário); ","")&amp;IF(AND($P1372&lt;&gt;"",$Q1372=""),"Ano 4 (falta quantidade); ","")&amp;IF(AND($S1372="",$T1372&lt;&gt;""),"Ano 5 (falta valor unitário); ","")&amp;IF(AND($S1372&lt;&gt;"",$T1372=""),"Ano 5 (falta quantidade); ","")&amp;IF(AND($V1372="",$W1372&lt;&gt;""),"Ano 6 (falta valor unitário); ","")&amp;IF(AND($V1372&lt;&gt;"",$W1372=""),"Ano 6 (falta quantidade); ","")), IF(NOT(OR(AND($G1372&lt;&gt;"",$H1372&lt;&gt;""),AND($J1372&lt;&gt;"",$K1372&lt;&gt;""),AND($M1372&lt;&gt;"",$N1372&lt;&gt;""),AND($P1372&lt;&gt;"",$Q1372&lt;&gt;""),AND($S1372&lt;&gt;"",$T1372&lt;&gt;""),AND($V1372&lt;&gt;"",$W1372&lt;&gt;""))),"Informe pelo menos um ano completo com valor unitário e quantidade.",IF(AND($C1372&lt;&gt;"",$E1372&lt;&gt;"",LEFT(TRIM($C1372),1)&lt;&gt;LEFT(TRIM($E1372),1)),"Categoria e tipo estão incompatíveis.",IF(IF(OR($E1372="",$F1372=""),FALSE(),IFERROR(COUNTIF(INDIRECT("UNITS_"&amp;SUBSTITUTE(LEFT($E1372,FIND(" ",$E1372&amp;" ")-1),".","_")),$F1372)=0,TRUE())),"Unidade incompatível com o tipo selecionado.",IF(OR(AND(ISNUMBER(SEARCH("comunic",LOWER($B1372))),LEFT($E1372,3)&lt;&gt;"4.4"),AND(ISNUMBER(SEARCH("monitor",LOWER($B1372))),NOT(OR(LEFT($E1372,3)="1.5",LEFT($E1372,3)="2.5")))),"Revise a classificação do item conforme as regras de preenchimento.",IF(AND($B1372&lt;&gt;"",OR(ISNUMBER(SEARCH("outro",LOWER($B1372))),ISNUMBER(SEARCH("divers",LOWER($B1372))),ISNUMBER(SEARCH("kit",LOWER($B1372))),ISNUMBER(SEARCH("ferrament",LOWER($B1372))),ISNUMBER(SEARCH("epi",LOWER($B1372)))),NOT(OR($Z1372&lt;&gt;"",$AA1372&lt;&gt;""))),"Descrição muito genérica: detalhe melhor o item e registre o racional no memorial ou em anexo.",IF(AND($Y1372=0,$B1372&lt;&gt;"",OR($G1372&lt;&gt;"",$H1372&lt;&gt;"",$J1372&lt;&gt;"",$K1372&lt;&gt;"",$M1372&lt;&gt;"",$N1372&lt;&gt;"",$P1372&lt;&gt;"",$Q1372&lt;&gt;"",$S1372&lt;&gt;"",$T1372&lt;&gt;"",$V1372&lt;&gt;"",$W1372&lt;&gt;"")),"O item possui dados lançados, mas o total está zerado. Revise os valores informados.","")))))))))))))))</f>
        <v/>
      </c>
    </row>
    <row r="1373" spans="1:35" ht="14.25" customHeight="1" x14ac:dyDescent="0.25">
      <c r="A1373" s="57" t="str">
        <f t="shared" si="273"/>
        <v/>
      </c>
      <c r="B1373" s="61"/>
      <c r="C1373" s="61"/>
      <c r="D1373" s="58"/>
      <c r="E1373" s="61"/>
      <c r="F1373" s="61"/>
      <c r="G1373" s="272"/>
      <c r="H1373" s="62"/>
      <c r="I1373" s="273">
        <f t="shared" si="274"/>
        <v>0</v>
      </c>
      <c r="J1373" s="272"/>
      <c r="K1373" s="62"/>
      <c r="L1373" s="270">
        <f t="shared" si="275"/>
        <v>0</v>
      </c>
      <c r="M1373" s="272"/>
      <c r="N1373" s="62"/>
      <c r="O1373" s="270">
        <f t="shared" si="276"/>
        <v>0</v>
      </c>
      <c r="P1373" s="272"/>
      <c r="Q1373" s="62"/>
      <c r="R1373" s="271">
        <f t="shared" si="277"/>
        <v>0</v>
      </c>
      <c r="S1373" s="272"/>
      <c r="T1373" s="62"/>
      <c r="U1373" s="270">
        <f t="shared" si="278"/>
        <v>0</v>
      </c>
      <c r="V1373" s="272"/>
      <c r="W1373" s="62"/>
      <c r="X1373" s="270">
        <f t="shared" si="279"/>
        <v>0</v>
      </c>
      <c r="Y1373" s="270">
        <f t="shared" si="280"/>
        <v>0</v>
      </c>
      <c r="Z1373" s="61"/>
      <c r="AA1373" s="61"/>
      <c r="AB1373" s="60" t="str">
        <f t="shared" si="281"/>
        <v/>
      </c>
      <c r="AC1373" s="21" t="b">
        <f t="shared" si="282"/>
        <v>0</v>
      </c>
      <c r="AD1373" s="21" t="b">
        <f t="shared" si="283"/>
        <v>0</v>
      </c>
      <c r="AE1373" s="21" t="b">
        <f t="shared" si="284"/>
        <v>0</v>
      </c>
      <c r="AF1373" s="21" t="b">
        <f ca="1">OR(AND($AC1373,NOT($AD1373)),AND($AC1373,OR(AND($G1373="",$H1373&lt;&gt;""),AND($G1373&lt;&gt;"",$H1373=""),AND($J1373="",$K1373&lt;&gt;""),AND($J1373&lt;&gt;"",$K1373=""),AND($M1373="",$N1373&lt;&gt;""),AND($M1373&lt;&gt;"",$N1373=""),AND($P1373="",$Q1373&lt;&gt;""),AND($P1373&lt;&gt;"",$Q1373=""),AND($S1373="",$T1373&lt;&gt;""),AND($S1373&lt;&gt;"",$T1373=""),AND($V1373="",$W1373&lt;&gt;""),AND($V1373&lt;&gt;"",$W1373=""))),AND($C1373&lt;&gt;"",$E1373&lt;&gt;"",LEFT(TRIM($C1373),1)&lt;&gt;LEFT(TRIM($E1373),1)),IF(OR($E1373="",$F1373=""),FALSE(),IFERROR(COUNTIF(INDIRECT("UNITS_"&amp;SUBSTITUTE(LEFT($E1373,FIND(" ",$E1373&amp;" ")-1),".","_")),$F1373)=0,TRUE())),AND($B1373&lt;&gt;"",OR(ISNUMBER(SEARCH("outro",LOWER($B1373))),ISNUMBER(SEARCH("divers",LOWER($B1373))),ISNUMBER(SEARCH("etc",LOWER($B1373))))),OR(AND(ISNUMBER(SEARCH("comunic",LOWER($B1373))),LEFT($E1373,3)&lt;&gt;"4.4"),AND(ISNUMBER(SEARCH("monitor",LOWER($B1373))),NOT(OR(LEFT($E1373,3)="1.5",LEFT($E1373,3)="2.5")))),AND($B1373&lt;&gt;"",OR(LEFT($C1373,1)="1",LEFT($C1373,1)="2"),$D1373=""),AND($D1373&lt;&gt;"",NOT(OR(LEFT($C1373,1)="1",LEFT($C1373,1)="2"))),AND($D1373&lt;&gt;"",COUNTIF(' PROJETO'!$B$14:$B$16,$D1373)=0),IF($D1373="",FALSE(),IF(COUNTIF(' PROJETO'!$B$14:$B$16,$D1373)=0,FALSE(),IFERROR(INDEX(' PROJETO'!$C$14:$C$16,MATCH($D1373,' PROJETO'!$B$14:$B$16,0))&lt;&gt;"Sim",FALSE()))))</f>
        <v>0</v>
      </c>
      <c r="AG1373" s="21" t="b">
        <f>AND($AC1373,$Y1373&gt;'CONFG.  LISTAS'!$F$4,$Z1373="",$AA1373="")</f>
        <v>0</v>
      </c>
      <c r="AH1373" s="21" t="str">
        <f t="shared" si="285"/>
        <v/>
      </c>
      <c r="AI1373" s="43" t="str">
        <f ca="1">IF(NOT($AC1373),"",IF(OR($B1373="",$C1373="",$E1373="",$F1373=""),"Preencha descrição, categoria, tipo e unidade.",IF(AND($B1373&lt;&gt;"",OR(LEFT($C1373,1)="1",LEFT($C1373,1)="2"),$D1373=""),"Informe a prática de restauração para itens diretos.",IF(AND($D1373&lt;&gt;"",NOT(OR(LEFT($C1373,1)="1",LEFT($C1373,1)="2"))),"Custos indiretos não devem pertencer a uma prática específica.",IF(AND($D1373&lt;&gt;"",COUNTIF(' PROJETO'!$B$14:$B$16,$D1373)=0),"Prática de restauração inválida ou não cadastrada.",IF(IF($D1373="",FALSE(),IF(COUNTIF(' PROJETO'!$B$14:$B$16,$D1373)=0,FALSE(),IFERROR(INDEX(' PROJETO'!$C$14:$C$16,MATCH($D1373,' PROJETO'!$B$14:$B$16,0))&lt;&gt;"Sim",FALSE()))),"A prática informada no item não foi selecionada na aba Projeto.",IF(AND(MAX($I1373,$L1373,$O1373,$R1373,$U1373,$X1373)&gt;'CONFG.  LISTAS'!$F$4,NOT(OR($Z1373&lt;&gt;"",$AA1373&lt;&gt;""))),"Memorial de cálculo ou anexo obrigatório não informado para item acima do limite.",IF(OR(AND($G1373&lt;&gt;"",$H1373&lt;&gt;"",OR($G1373&lt;=0,$H1373&lt;=0)),AND($J1373&lt;&gt;"",$K1373&lt;&gt;"",OR($J1373&lt;=0,$K1373&lt;=0)),AND($M1373&lt;&gt;"",$N1373&lt;&gt;"",OR($M1373&lt;=0,$N1373&lt;=0)),AND($P1373&lt;&gt;"",$Q1373&lt;&gt;"",OR($P1373&lt;=0,$Q1373&lt;=0)),AND($S1373&lt;&gt;"",$T1373&lt;&gt;"",OR($S1373&lt;=0,$T1373&lt;=0)),AND($V1373&lt;&gt;"",$W1373&lt;&gt;"",OR($V1373&lt;=0,$W1373&lt;=0))),"Revise os valores informados: valor unitário e quantidade devem ser maiores que zero.",IF(OR(AND($G1373="",$H1373&lt;&gt;""),AND($G1373&lt;&gt;"",$H1373=""),AND($J1373="",$K1373&lt;&gt;""),AND($J1373&lt;&gt;"",$K1373=""),AND($M1373="",$N1373&lt;&gt;""),AND($M1373&lt;&gt;"",$N1373=""),AND($P1373="",$Q1373&lt;&gt;""),AND($P1373&lt;&gt;"",$Q1373=""),AND($S1373="",$T1373&lt;&gt;""),AND($S1373&lt;&gt;"",$T1373=""),AND($V1373="",$W1373&lt;&gt;""),AND($V1373&lt;&gt;"",$W1373="")),"Há ano preenchido parcialmente: "&amp;TRIM(IF(AND($G1373="",$H1373&lt;&gt;""),"Ano 1 (falta valor unitário); ","")&amp;IF(AND($G1373&lt;&gt;"",$H1373=""),"Ano 1 (falta quantidade); ","")&amp;IF(AND($J1373="",$K1373&lt;&gt;""),"Ano 2 (falta valor unitário); ","")&amp;IF(AND($J1373&lt;&gt;"",$K1373=""),"Ano 2 (falta quantidade); ","")&amp;IF(AND($M1373="",$N1373&lt;&gt;""),"Ano 3 (falta valor unitário); ","")&amp;IF(AND($M1373&lt;&gt;"",$N1373=""),"Ano 3 (falta quantidade); ","")&amp;IF(AND($P1373="",$Q1373&lt;&gt;""),"Ano 4 (falta valor unitário); ","")&amp;IF(AND($P1373&lt;&gt;"",$Q1373=""),"Ano 4 (falta quantidade); ","")&amp;IF(AND($S1373="",$T1373&lt;&gt;""),"Ano 5 (falta valor unitário); ","")&amp;IF(AND($S1373&lt;&gt;"",$T1373=""),"Ano 5 (falta quantidade); ","")&amp;IF(AND($V1373="",$W1373&lt;&gt;""),"Ano 6 (falta valor unitário); ","")&amp;IF(AND($V1373&lt;&gt;"",$W1373=""),"Ano 6 (falta quantidade); ","")), IF(NOT(OR(AND($G1373&lt;&gt;"",$H1373&lt;&gt;""),AND($J1373&lt;&gt;"",$K1373&lt;&gt;""),AND($M1373&lt;&gt;"",$N1373&lt;&gt;""),AND($P1373&lt;&gt;"",$Q1373&lt;&gt;""),AND($S1373&lt;&gt;"",$T1373&lt;&gt;""),AND($V1373&lt;&gt;"",$W1373&lt;&gt;""))),"Informe pelo menos um ano completo com valor unitário e quantidade.",IF(AND($C1373&lt;&gt;"",$E1373&lt;&gt;"",LEFT(TRIM($C1373),1)&lt;&gt;LEFT(TRIM($E1373),1)),"Categoria e tipo estão incompatíveis.",IF(IF(OR($E1373="",$F1373=""),FALSE(),IFERROR(COUNTIF(INDIRECT("UNITS_"&amp;SUBSTITUTE(LEFT($E1373,FIND(" ",$E1373&amp;" ")-1),".","_")),$F1373)=0,TRUE())),"Unidade incompatível com o tipo selecionado.",IF(OR(AND(ISNUMBER(SEARCH("comunic",LOWER($B1373))),LEFT($E1373,3)&lt;&gt;"4.4"),AND(ISNUMBER(SEARCH("monitor",LOWER($B1373))),NOT(OR(LEFT($E1373,3)="1.5",LEFT($E1373,3)="2.5")))),"Revise a classificação do item conforme as regras de preenchimento.",IF(AND($B1373&lt;&gt;"",OR(ISNUMBER(SEARCH("outro",LOWER($B1373))),ISNUMBER(SEARCH("divers",LOWER($B1373))),ISNUMBER(SEARCH("kit",LOWER($B1373))),ISNUMBER(SEARCH("ferrament",LOWER($B1373))),ISNUMBER(SEARCH("epi",LOWER($B1373)))),NOT(OR($Z1373&lt;&gt;"",$AA1373&lt;&gt;""))),"Descrição muito genérica: detalhe melhor o item e registre o racional no memorial ou em anexo.",IF(AND($Y1373=0,$B1373&lt;&gt;"",OR($G1373&lt;&gt;"",$H1373&lt;&gt;"",$J1373&lt;&gt;"",$K1373&lt;&gt;"",$M1373&lt;&gt;"",$N1373&lt;&gt;"",$P1373&lt;&gt;"",$Q1373&lt;&gt;"",$S1373&lt;&gt;"",$T1373&lt;&gt;"",$V1373&lt;&gt;"",$W1373&lt;&gt;"")),"O item possui dados lançados, mas o total está zerado. Revise os valores informados.","")))))))))))))))</f>
        <v/>
      </c>
    </row>
    <row r="1374" spans="1:35" ht="14.25" customHeight="1" x14ac:dyDescent="0.25">
      <c r="A1374" s="57" t="str">
        <f t="shared" si="273"/>
        <v/>
      </c>
      <c r="B1374" s="58"/>
      <c r="C1374" s="58"/>
      <c r="D1374" s="58"/>
      <c r="E1374" s="58"/>
      <c r="F1374" s="58"/>
      <c r="G1374" s="269"/>
      <c r="H1374" s="59"/>
      <c r="I1374" s="273">
        <f t="shared" si="274"/>
        <v>0</v>
      </c>
      <c r="J1374" s="269"/>
      <c r="K1374" s="59"/>
      <c r="L1374" s="270">
        <f t="shared" si="275"/>
        <v>0</v>
      </c>
      <c r="M1374" s="269"/>
      <c r="N1374" s="59"/>
      <c r="O1374" s="270">
        <f t="shared" si="276"/>
        <v>0</v>
      </c>
      <c r="P1374" s="269"/>
      <c r="Q1374" s="59"/>
      <c r="R1374" s="271">
        <f t="shared" si="277"/>
        <v>0</v>
      </c>
      <c r="S1374" s="269"/>
      <c r="T1374" s="59"/>
      <c r="U1374" s="270">
        <f t="shared" si="278"/>
        <v>0</v>
      </c>
      <c r="V1374" s="269"/>
      <c r="W1374" s="59"/>
      <c r="X1374" s="270">
        <f t="shared" si="279"/>
        <v>0</v>
      </c>
      <c r="Y1374" s="270">
        <f t="shared" si="280"/>
        <v>0</v>
      </c>
      <c r="Z1374" s="58"/>
      <c r="AA1374" s="58"/>
      <c r="AB1374" s="60" t="str">
        <f t="shared" si="281"/>
        <v/>
      </c>
      <c r="AC1374" s="21" t="b">
        <f t="shared" si="282"/>
        <v>0</v>
      </c>
      <c r="AD1374" s="21" t="b">
        <f t="shared" si="283"/>
        <v>0</v>
      </c>
      <c r="AE1374" s="21" t="b">
        <f t="shared" si="284"/>
        <v>0</v>
      </c>
      <c r="AF1374" s="21" t="b">
        <f ca="1">OR(AND($AC1374,NOT($AD1374)),AND($AC1374,OR(AND($G1374="",$H1374&lt;&gt;""),AND($G1374&lt;&gt;"",$H1374=""),AND($J1374="",$K1374&lt;&gt;""),AND($J1374&lt;&gt;"",$K1374=""),AND($M1374="",$N1374&lt;&gt;""),AND($M1374&lt;&gt;"",$N1374=""),AND($P1374="",$Q1374&lt;&gt;""),AND($P1374&lt;&gt;"",$Q1374=""),AND($S1374="",$T1374&lt;&gt;""),AND($S1374&lt;&gt;"",$T1374=""),AND($V1374="",$W1374&lt;&gt;""),AND($V1374&lt;&gt;"",$W1374=""))),AND($C1374&lt;&gt;"",$E1374&lt;&gt;"",LEFT(TRIM($C1374),1)&lt;&gt;LEFT(TRIM($E1374),1)),IF(OR($E1374="",$F1374=""),FALSE(),IFERROR(COUNTIF(INDIRECT("UNITS_"&amp;SUBSTITUTE(LEFT($E1374,FIND(" ",$E1374&amp;" ")-1),".","_")),$F1374)=0,TRUE())),AND($B1374&lt;&gt;"",OR(ISNUMBER(SEARCH("outro",LOWER($B1374))),ISNUMBER(SEARCH("divers",LOWER($B1374))),ISNUMBER(SEARCH("etc",LOWER($B1374))))),OR(AND(ISNUMBER(SEARCH("comunic",LOWER($B1374))),LEFT($E1374,3)&lt;&gt;"4.4"),AND(ISNUMBER(SEARCH("monitor",LOWER($B1374))),NOT(OR(LEFT($E1374,3)="1.5",LEFT($E1374,3)="2.5")))),AND($B1374&lt;&gt;"",OR(LEFT($C1374,1)="1",LEFT($C1374,1)="2"),$D1374=""),AND($D1374&lt;&gt;"",NOT(OR(LEFT($C1374,1)="1",LEFT($C1374,1)="2"))),AND($D1374&lt;&gt;"",COUNTIF(' PROJETO'!$B$14:$B$16,$D1374)=0),IF($D1374="",FALSE(),IF(COUNTIF(' PROJETO'!$B$14:$B$16,$D1374)=0,FALSE(),IFERROR(INDEX(' PROJETO'!$C$14:$C$16,MATCH($D1374,' PROJETO'!$B$14:$B$16,0))&lt;&gt;"Sim",FALSE()))))</f>
        <v>0</v>
      </c>
      <c r="AG1374" s="21" t="b">
        <f>AND($AC1374,$Y1374&gt;'CONFG.  LISTAS'!$F$4,$Z1374="",$AA1374="")</f>
        <v>0</v>
      </c>
      <c r="AH1374" s="21" t="str">
        <f t="shared" si="285"/>
        <v/>
      </c>
      <c r="AI1374" s="43" t="str">
        <f ca="1">IF(NOT($AC1374),"",IF(OR($B1374="",$C1374="",$E1374="",$F1374=""),"Preencha descrição, categoria, tipo e unidade.",IF(AND($B1374&lt;&gt;"",OR(LEFT($C1374,1)="1",LEFT($C1374,1)="2"),$D1374=""),"Informe a prática de restauração para itens diretos.",IF(AND($D1374&lt;&gt;"",NOT(OR(LEFT($C1374,1)="1",LEFT($C1374,1)="2"))),"Custos indiretos não devem pertencer a uma prática específica.",IF(AND($D1374&lt;&gt;"",COUNTIF(' PROJETO'!$B$14:$B$16,$D1374)=0),"Prática de restauração inválida ou não cadastrada.",IF(IF($D1374="",FALSE(),IF(COUNTIF(' PROJETO'!$B$14:$B$16,$D1374)=0,FALSE(),IFERROR(INDEX(' PROJETO'!$C$14:$C$16,MATCH($D1374,' PROJETO'!$B$14:$B$16,0))&lt;&gt;"Sim",FALSE()))),"A prática informada no item não foi selecionada na aba Projeto.",IF(AND(MAX($I1374,$L1374,$O1374,$R1374,$U1374,$X1374)&gt;'CONFG.  LISTAS'!$F$4,NOT(OR($Z1374&lt;&gt;"",$AA1374&lt;&gt;""))),"Memorial de cálculo ou anexo obrigatório não informado para item acima do limite.",IF(OR(AND($G1374&lt;&gt;"",$H1374&lt;&gt;"",OR($G1374&lt;=0,$H1374&lt;=0)),AND($J1374&lt;&gt;"",$K1374&lt;&gt;"",OR($J1374&lt;=0,$K1374&lt;=0)),AND($M1374&lt;&gt;"",$N1374&lt;&gt;"",OR($M1374&lt;=0,$N1374&lt;=0)),AND($P1374&lt;&gt;"",$Q1374&lt;&gt;"",OR($P1374&lt;=0,$Q1374&lt;=0)),AND($S1374&lt;&gt;"",$T1374&lt;&gt;"",OR($S1374&lt;=0,$T1374&lt;=0)),AND($V1374&lt;&gt;"",$W1374&lt;&gt;"",OR($V1374&lt;=0,$W1374&lt;=0))),"Revise os valores informados: valor unitário e quantidade devem ser maiores que zero.",IF(OR(AND($G1374="",$H1374&lt;&gt;""),AND($G1374&lt;&gt;"",$H1374=""),AND($J1374="",$K1374&lt;&gt;""),AND($J1374&lt;&gt;"",$K1374=""),AND($M1374="",$N1374&lt;&gt;""),AND($M1374&lt;&gt;"",$N1374=""),AND($P1374="",$Q1374&lt;&gt;""),AND($P1374&lt;&gt;"",$Q1374=""),AND($S1374="",$T1374&lt;&gt;""),AND($S1374&lt;&gt;"",$T1374=""),AND($V1374="",$W1374&lt;&gt;""),AND($V1374&lt;&gt;"",$W1374="")),"Há ano preenchido parcialmente: "&amp;TRIM(IF(AND($G1374="",$H1374&lt;&gt;""),"Ano 1 (falta valor unitário); ","")&amp;IF(AND($G1374&lt;&gt;"",$H1374=""),"Ano 1 (falta quantidade); ","")&amp;IF(AND($J1374="",$K1374&lt;&gt;""),"Ano 2 (falta valor unitário); ","")&amp;IF(AND($J1374&lt;&gt;"",$K1374=""),"Ano 2 (falta quantidade); ","")&amp;IF(AND($M1374="",$N1374&lt;&gt;""),"Ano 3 (falta valor unitário); ","")&amp;IF(AND($M1374&lt;&gt;"",$N1374=""),"Ano 3 (falta quantidade); ","")&amp;IF(AND($P1374="",$Q1374&lt;&gt;""),"Ano 4 (falta valor unitário); ","")&amp;IF(AND($P1374&lt;&gt;"",$Q1374=""),"Ano 4 (falta quantidade); ","")&amp;IF(AND($S1374="",$T1374&lt;&gt;""),"Ano 5 (falta valor unitário); ","")&amp;IF(AND($S1374&lt;&gt;"",$T1374=""),"Ano 5 (falta quantidade); ","")&amp;IF(AND($V1374="",$W1374&lt;&gt;""),"Ano 6 (falta valor unitário); ","")&amp;IF(AND($V1374&lt;&gt;"",$W1374=""),"Ano 6 (falta quantidade); ","")), IF(NOT(OR(AND($G1374&lt;&gt;"",$H1374&lt;&gt;""),AND($J1374&lt;&gt;"",$K1374&lt;&gt;""),AND($M1374&lt;&gt;"",$N1374&lt;&gt;""),AND($P1374&lt;&gt;"",$Q1374&lt;&gt;""),AND($S1374&lt;&gt;"",$T1374&lt;&gt;""),AND($V1374&lt;&gt;"",$W1374&lt;&gt;""))),"Informe pelo menos um ano completo com valor unitário e quantidade.",IF(AND($C1374&lt;&gt;"",$E1374&lt;&gt;"",LEFT(TRIM($C1374),1)&lt;&gt;LEFT(TRIM($E1374),1)),"Categoria e tipo estão incompatíveis.",IF(IF(OR($E1374="",$F1374=""),FALSE(),IFERROR(COUNTIF(INDIRECT("UNITS_"&amp;SUBSTITUTE(LEFT($E1374,FIND(" ",$E1374&amp;" ")-1),".","_")),$F1374)=0,TRUE())),"Unidade incompatível com o tipo selecionado.",IF(OR(AND(ISNUMBER(SEARCH("comunic",LOWER($B1374))),LEFT($E1374,3)&lt;&gt;"4.4"),AND(ISNUMBER(SEARCH("monitor",LOWER($B1374))),NOT(OR(LEFT($E1374,3)="1.5",LEFT($E1374,3)="2.5")))),"Revise a classificação do item conforme as regras de preenchimento.",IF(AND($B1374&lt;&gt;"",OR(ISNUMBER(SEARCH("outro",LOWER($B1374))),ISNUMBER(SEARCH("divers",LOWER($B1374))),ISNUMBER(SEARCH("kit",LOWER($B1374))),ISNUMBER(SEARCH("ferrament",LOWER($B1374))),ISNUMBER(SEARCH("epi",LOWER($B1374)))),NOT(OR($Z1374&lt;&gt;"",$AA1374&lt;&gt;""))),"Descrição muito genérica: detalhe melhor o item e registre o racional no memorial ou em anexo.",IF(AND($Y1374=0,$B1374&lt;&gt;"",OR($G1374&lt;&gt;"",$H1374&lt;&gt;"",$J1374&lt;&gt;"",$K1374&lt;&gt;"",$M1374&lt;&gt;"",$N1374&lt;&gt;"",$P1374&lt;&gt;"",$Q1374&lt;&gt;"",$S1374&lt;&gt;"",$T1374&lt;&gt;"",$V1374&lt;&gt;"",$W1374&lt;&gt;"")),"O item possui dados lançados, mas o total está zerado. Revise os valores informados.","")))))))))))))))</f>
        <v/>
      </c>
    </row>
    <row r="1375" spans="1:35" ht="14.25" customHeight="1" x14ac:dyDescent="0.25">
      <c r="A1375" s="57" t="str">
        <f t="shared" si="273"/>
        <v/>
      </c>
      <c r="B1375" s="61"/>
      <c r="C1375" s="61"/>
      <c r="D1375" s="58"/>
      <c r="E1375" s="61"/>
      <c r="F1375" s="61"/>
      <c r="G1375" s="272"/>
      <c r="H1375" s="62"/>
      <c r="I1375" s="273">
        <f t="shared" si="274"/>
        <v>0</v>
      </c>
      <c r="J1375" s="272"/>
      <c r="K1375" s="62"/>
      <c r="L1375" s="270">
        <f t="shared" si="275"/>
        <v>0</v>
      </c>
      <c r="M1375" s="272"/>
      <c r="N1375" s="62"/>
      <c r="O1375" s="270">
        <f t="shared" si="276"/>
        <v>0</v>
      </c>
      <c r="P1375" s="272"/>
      <c r="Q1375" s="62"/>
      <c r="R1375" s="271">
        <f t="shared" si="277"/>
        <v>0</v>
      </c>
      <c r="S1375" s="272"/>
      <c r="T1375" s="62"/>
      <c r="U1375" s="270">
        <f t="shared" si="278"/>
        <v>0</v>
      </c>
      <c r="V1375" s="272"/>
      <c r="W1375" s="62"/>
      <c r="X1375" s="270">
        <f t="shared" si="279"/>
        <v>0</v>
      </c>
      <c r="Y1375" s="270">
        <f t="shared" si="280"/>
        <v>0</v>
      </c>
      <c r="Z1375" s="61"/>
      <c r="AA1375" s="61"/>
      <c r="AB1375" s="60" t="str">
        <f t="shared" si="281"/>
        <v/>
      </c>
      <c r="AC1375" s="21" t="b">
        <f t="shared" si="282"/>
        <v>0</v>
      </c>
      <c r="AD1375" s="21" t="b">
        <f t="shared" si="283"/>
        <v>0</v>
      </c>
      <c r="AE1375" s="21" t="b">
        <f t="shared" si="284"/>
        <v>0</v>
      </c>
      <c r="AF1375" s="21" t="b">
        <f ca="1">OR(AND($AC1375,NOT($AD1375)),AND($AC1375,OR(AND($G1375="",$H1375&lt;&gt;""),AND($G1375&lt;&gt;"",$H1375=""),AND($J1375="",$K1375&lt;&gt;""),AND($J1375&lt;&gt;"",$K1375=""),AND($M1375="",$N1375&lt;&gt;""),AND($M1375&lt;&gt;"",$N1375=""),AND($P1375="",$Q1375&lt;&gt;""),AND($P1375&lt;&gt;"",$Q1375=""),AND($S1375="",$T1375&lt;&gt;""),AND($S1375&lt;&gt;"",$T1375=""),AND($V1375="",$W1375&lt;&gt;""),AND($V1375&lt;&gt;"",$W1375=""))),AND($C1375&lt;&gt;"",$E1375&lt;&gt;"",LEFT(TRIM($C1375),1)&lt;&gt;LEFT(TRIM($E1375),1)),IF(OR($E1375="",$F1375=""),FALSE(),IFERROR(COUNTIF(INDIRECT("UNITS_"&amp;SUBSTITUTE(LEFT($E1375,FIND(" ",$E1375&amp;" ")-1),".","_")),$F1375)=0,TRUE())),AND($B1375&lt;&gt;"",OR(ISNUMBER(SEARCH("outro",LOWER($B1375))),ISNUMBER(SEARCH("divers",LOWER($B1375))),ISNUMBER(SEARCH("etc",LOWER($B1375))))),OR(AND(ISNUMBER(SEARCH("comunic",LOWER($B1375))),LEFT($E1375,3)&lt;&gt;"4.4"),AND(ISNUMBER(SEARCH("monitor",LOWER($B1375))),NOT(OR(LEFT($E1375,3)="1.5",LEFT($E1375,3)="2.5")))),AND($B1375&lt;&gt;"",OR(LEFT($C1375,1)="1",LEFT($C1375,1)="2"),$D1375=""),AND($D1375&lt;&gt;"",NOT(OR(LEFT($C1375,1)="1",LEFT($C1375,1)="2"))),AND($D1375&lt;&gt;"",COUNTIF(' PROJETO'!$B$14:$B$16,$D1375)=0),IF($D1375="",FALSE(),IF(COUNTIF(' PROJETO'!$B$14:$B$16,$D1375)=0,FALSE(),IFERROR(INDEX(' PROJETO'!$C$14:$C$16,MATCH($D1375,' PROJETO'!$B$14:$B$16,0))&lt;&gt;"Sim",FALSE()))))</f>
        <v>0</v>
      </c>
      <c r="AG1375" s="21" t="b">
        <f>AND($AC1375,$Y1375&gt;'CONFG.  LISTAS'!$F$4,$Z1375="",$AA1375="")</f>
        <v>0</v>
      </c>
      <c r="AH1375" s="21" t="str">
        <f t="shared" si="285"/>
        <v/>
      </c>
      <c r="AI1375" s="43" t="str">
        <f ca="1">IF(NOT($AC1375),"",IF(OR($B1375="",$C1375="",$E1375="",$F1375=""),"Preencha descrição, categoria, tipo e unidade.",IF(AND($B1375&lt;&gt;"",OR(LEFT($C1375,1)="1",LEFT($C1375,1)="2"),$D1375=""),"Informe a prática de restauração para itens diretos.",IF(AND($D1375&lt;&gt;"",NOT(OR(LEFT($C1375,1)="1",LEFT($C1375,1)="2"))),"Custos indiretos não devem pertencer a uma prática específica.",IF(AND($D1375&lt;&gt;"",COUNTIF(' PROJETO'!$B$14:$B$16,$D1375)=0),"Prática de restauração inválida ou não cadastrada.",IF(IF($D1375="",FALSE(),IF(COUNTIF(' PROJETO'!$B$14:$B$16,$D1375)=0,FALSE(),IFERROR(INDEX(' PROJETO'!$C$14:$C$16,MATCH($D1375,' PROJETO'!$B$14:$B$16,0))&lt;&gt;"Sim",FALSE()))),"A prática informada no item não foi selecionada na aba Projeto.",IF(AND(MAX($I1375,$L1375,$O1375,$R1375,$U1375,$X1375)&gt;'CONFG.  LISTAS'!$F$4,NOT(OR($Z1375&lt;&gt;"",$AA1375&lt;&gt;""))),"Memorial de cálculo ou anexo obrigatório não informado para item acima do limite.",IF(OR(AND($G1375&lt;&gt;"",$H1375&lt;&gt;"",OR($G1375&lt;=0,$H1375&lt;=0)),AND($J1375&lt;&gt;"",$K1375&lt;&gt;"",OR($J1375&lt;=0,$K1375&lt;=0)),AND($M1375&lt;&gt;"",$N1375&lt;&gt;"",OR($M1375&lt;=0,$N1375&lt;=0)),AND($P1375&lt;&gt;"",$Q1375&lt;&gt;"",OR($P1375&lt;=0,$Q1375&lt;=0)),AND($S1375&lt;&gt;"",$T1375&lt;&gt;"",OR($S1375&lt;=0,$T1375&lt;=0)),AND($V1375&lt;&gt;"",$W1375&lt;&gt;"",OR($V1375&lt;=0,$W1375&lt;=0))),"Revise os valores informados: valor unitário e quantidade devem ser maiores que zero.",IF(OR(AND($G1375="",$H1375&lt;&gt;""),AND($G1375&lt;&gt;"",$H1375=""),AND($J1375="",$K1375&lt;&gt;""),AND($J1375&lt;&gt;"",$K1375=""),AND($M1375="",$N1375&lt;&gt;""),AND($M1375&lt;&gt;"",$N1375=""),AND($P1375="",$Q1375&lt;&gt;""),AND($P1375&lt;&gt;"",$Q1375=""),AND($S1375="",$T1375&lt;&gt;""),AND($S1375&lt;&gt;"",$T1375=""),AND($V1375="",$W1375&lt;&gt;""),AND($V1375&lt;&gt;"",$W1375="")),"Há ano preenchido parcialmente: "&amp;TRIM(IF(AND($G1375="",$H1375&lt;&gt;""),"Ano 1 (falta valor unitário); ","")&amp;IF(AND($G1375&lt;&gt;"",$H1375=""),"Ano 1 (falta quantidade); ","")&amp;IF(AND($J1375="",$K1375&lt;&gt;""),"Ano 2 (falta valor unitário); ","")&amp;IF(AND($J1375&lt;&gt;"",$K1375=""),"Ano 2 (falta quantidade); ","")&amp;IF(AND($M1375="",$N1375&lt;&gt;""),"Ano 3 (falta valor unitário); ","")&amp;IF(AND($M1375&lt;&gt;"",$N1375=""),"Ano 3 (falta quantidade); ","")&amp;IF(AND($P1375="",$Q1375&lt;&gt;""),"Ano 4 (falta valor unitário); ","")&amp;IF(AND($P1375&lt;&gt;"",$Q1375=""),"Ano 4 (falta quantidade); ","")&amp;IF(AND($S1375="",$T1375&lt;&gt;""),"Ano 5 (falta valor unitário); ","")&amp;IF(AND($S1375&lt;&gt;"",$T1375=""),"Ano 5 (falta quantidade); ","")&amp;IF(AND($V1375="",$W1375&lt;&gt;""),"Ano 6 (falta valor unitário); ","")&amp;IF(AND($V1375&lt;&gt;"",$W1375=""),"Ano 6 (falta quantidade); ","")), IF(NOT(OR(AND($G1375&lt;&gt;"",$H1375&lt;&gt;""),AND($J1375&lt;&gt;"",$K1375&lt;&gt;""),AND($M1375&lt;&gt;"",$N1375&lt;&gt;""),AND($P1375&lt;&gt;"",$Q1375&lt;&gt;""),AND($S1375&lt;&gt;"",$T1375&lt;&gt;""),AND($V1375&lt;&gt;"",$W1375&lt;&gt;""))),"Informe pelo menos um ano completo com valor unitário e quantidade.",IF(AND($C1375&lt;&gt;"",$E1375&lt;&gt;"",LEFT(TRIM($C1375),1)&lt;&gt;LEFT(TRIM($E1375),1)),"Categoria e tipo estão incompatíveis.",IF(IF(OR($E1375="",$F1375=""),FALSE(),IFERROR(COUNTIF(INDIRECT("UNITS_"&amp;SUBSTITUTE(LEFT($E1375,FIND(" ",$E1375&amp;" ")-1),".","_")),$F1375)=0,TRUE())),"Unidade incompatível com o tipo selecionado.",IF(OR(AND(ISNUMBER(SEARCH("comunic",LOWER($B1375))),LEFT($E1375,3)&lt;&gt;"4.4"),AND(ISNUMBER(SEARCH("monitor",LOWER($B1375))),NOT(OR(LEFT($E1375,3)="1.5",LEFT($E1375,3)="2.5")))),"Revise a classificação do item conforme as regras de preenchimento.",IF(AND($B1375&lt;&gt;"",OR(ISNUMBER(SEARCH("outro",LOWER($B1375))),ISNUMBER(SEARCH("divers",LOWER($B1375))),ISNUMBER(SEARCH("kit",LOWER($B1375))),ISNUMBER(SEARCH("ferrament",LOWER($B1375))),ISNUMBER(SEARCH("epi",LOWER($B1375)))),NOT(OR($Z1375&lt;&gt;"",$AA1375&lt;&gt;""))),"Descrição muito genérica: detalhe melhor o item e registre o racional no memorial ou em anexo.",IF(AND($Y1375=0,$B1375&lt;&gt;"",OR($G1375&lt;&gt;"",$H1375&lt;&gt;"",$J1375&lt;&gt;"",$K1375&lt;&gt;"",$M1375&lt;&gt;"",$N1375&lt;&gt;"",$P1375&lt;&gt;"",$Q1375&lt;&gt;"",$S1375&lt;&gt;"",$T1375&lt;&gt;"",$V1375&lt;&gt;"",$W1375&lt;&gt;"")),"O item possui dados lançados, mas o total está zerado. Revise os valores informados.","")))))))))))))))</f>
        <v/>
      </c>
    </row>
    <row r="1376" spans="1:35" ht="14.25" customHeight="1" x14ac:dyDescent="0.25">
      <c r="A1376" s="57" t="str">
        <f t="shared" si="273"/>
        <v/>
      </c>
      <c r="B1376" s="58"/>
      <c r="C1376" s="58"/>
      <c r="D1376" s="58"/>
      <c r="E1376" s="58"/>
      <c r="F1376" s="58"/>
      <c r="G1376" s="269"/>
      <c r="H1376" s="59"/>
      <c r="I1376" s="273">
        <f t="shared" si="274"/>
        <v>0</v>
      </c>
      <c r="J1376" s="269"/>
      <c r="K1376" s="59"/>
      <c r="L1376" s="270">
        <f t="shared" si="275"/>
        <v>0</v>
      </c>
      <c r="M1376" s="269"/>
      <c r="N1376" s="59"/>
      <c r="O1376" s="270">
        <f t="shared" si="276"/>
        <v>0</v>
      </c>
      <c r="P1376" s="269"/>
      <c r="Q1376" s="59"/>
      <c r="R1376" s="271">
        <f t="shared" si="277"/>
        <v>0</v>
      </c>
      <c r="S1376" s="269"/>
      <c r="T1376" s="59"/>
      <c r="U1376" s="270">
        <f t="shared" si="278"/>
        <v>0</v>
      </c>
      <c r="V1376" s="269"/>
      <c r="W1376" s="59"/>
      <c r="X1376" s="270">
        <f t="shared" si="279"/>
        <v>0</v>
      </c>
      <c r="Y1376" s="270">
        <f t="shared" si="280"/>
        <v>0</v>
      </c>
      <c r="Z1376" s="58"/>
      <c r="AA1376" s="58"/>
      <c r="AB1376" s="60" t="str">
        <f t="shared" si="281"/>
        <v/>
      </c>
      <c r="AC1376" s="21" t="b">
        <f t="shared" si="282"/>
        <v>0</v>
      </c>
      <c r="AD1376" s="21" t="b">
        <f t="shared" si="283"/>
        <v>0</v>
      </c>
      <c r="AE1376" s="21" t="b">
        <f t="shared" si="284"/>
        <v>0</v>
      </c>
      <c r="AF1376" s="21" t="b">
        <f ca="1">OR(AND($AC1376,NOT($AD1376)),AND($AC1376,OR(AND($G1376="",$H1376&lt;&gt;""),AND($G1376&lt;&gt;"",$H1376=""),AND($J1376="",$K1376&lt;&gt;""),AND($J1376&lt;&gt;"",$K1376=""),AND($M1376="",$N1376&lt;&gt;""),AND($M1376&lt;&gt;"",$N1376=""),AND($P1376="",$Q1376&lt;&gt;""),AND($P1376&lt;&gt;"",$Q1376=""),AND($S1376="",$T1376&lt;&gt;""),AND($S1376&lt;&gt;"",$T1376=""),AND($V1376="",$W1376&lt;&gt;""),AND($V1376&lt;&gt;"",$W1376=""))),AND($C1376&lt;&gt;"",$E1376&lt;&gt;"",LEFT(TRIM($C1376),1)&lt;&gt;LEFT(TRIM($E1376),1)),IF(OR($E1376="",$F1376=""),FALSE(),IFERROR(COUNTIF(INDIRECT("UNITS_"&amp;SUBSTITUTE(LEFT($E1376,FIND(" ",$E1376&amp;" ")-1),".","_")),$F1376)=0,TRUE())),AND($B1376&lt;&gt;"",OR(ISNUMBER(SEARCH("outro",LOWER($B1376))),ISNUMBER(SEARCH("divers",LOWER($B1376))),ISNUMBER(SEARCH("etc",LOWER($B1376))))),OR(AND(ISNUMBER(SEARCH("comunic",LOWER($B1376))),LEFT($E1376,3)&lt;&gt;"4.4"),AND(ISNUMBER(SEARCH("monitor",LOWER($B1376))),NOT(OR(LEFT($E1376,3)="1.5",LEFT($E1376,3)="2.5")))),AND($B1376&lt;&gt;"",OR(LEFT($C1376,1)="1",LEFT($C1376,1)="2"),$D1376=""),AND($D1376&lt;&gt;"",NOT(OR(LEFT($C1376,1)="1",LEFT($C1376,1)="2"))),AND($D1376&lt;&gt;"",COUNTIF(' PROJETO'!$B$14:$B$16,$D1376)=0),IF($D1376="",FALSE(),IF(COUNTIF(' PROJETO'!$B$14:$B$16,$D1376)=0,FALSE(),IFERROR(INDEX(' PROJETO'!$C$14:$C$16,MATCH($D1376,' PROJETO'!$B$14:$B$16,0))&lt;&gt;"Sim",FALSE()))))</f>
        <v>0</v>
      </c>
      <c r="AG1376" s="21" t="b">
        <f>AND($AC1376,$Y1376&gt;'CONFG.  LISTAS'!$F$4,$Z1376="",$AA1376="")</f>
        <v>0</v>
      </c>
      <c r="AH1376" s="21" t="str">
        <f t="shared" si="285"/>
        <v/>
      </c>
      <c r="AI1376" s="43" t="str">
        <f ca="1">IF(NOT($AC1376),"",IF(OR($B1376="",$C1376="",$E1376="",$F1376=""),"Preencha descrição, categoria, tipo e unidade.",IF(AND($B1376&lt;&gt;"",OR(LEFT($C1376,1)="1",LEFT($C1376,1)="2"),$D1376=""),"Informe a prática de restauração para itens diretos.",IF(AND($D1376&lt;&gt;"",NOT(OR(LEFT($C1376,1)="1",LEFT($C1376,1)="2"))),"Custos indiretos não devem pertencer a uma prática específica.",IF(AND($D1376&lt;&gt;"",COUNTIF(' PROJETO'!$B$14:$B$16,$D1376)=0),"Prática de restauração inválida ou não cadastrada.",IF(IF($D1376="",FALSE(),IF(COUNTIF(' PROJETO'!$B$14:$B$16,$D1376)=0,FALSE(),IFERROR(INDEX(' PROJETO'!$C$14:$C$16,MATCH($D1376,' PROJETO'!$B$14:$B$16,0))&lt;&gt;"Sim",FALSE()))),"A prática informada no item não foi selecionada na aba Projeto.",IF(AND(MAX($I1376,$L1376,$O1376,$R1376,$U1376,$X1376)&gt;'CONFG.  LISTAS'!$F$4,NOT(OR($Z1376&lt;&gt;"",$AA1376&lt;&gt;""))),"Memorial de cálculo ou anexo obrigatório não informado para item acima do limite.",IF(OR(AND($G1376&lt;&gt;"",$H1376&lt;&gt;"",OR($G1376&lt;=0,$H1376&lt;=0)),AND($J1376&lt;&gt;"",$K1376&lt;&gt;"",OR($J1376&lt;=0,$K1376&lt;=0)),AND($M1376&lt;&gt;"",$N1376&lt;&gt;"",OR($M1376&lt;=0,$N1376&lt;=0)),AND($P1376&lt;&gt;"",$Q1376&lt;&gt;"",OR($P1376&lt;=0,$Q1376&lt;=0)),AND($S1376&lt;&gt;"",$T1376&lt;&gt;"",OR($S1376&lt;=0,$T1376&lt;=0)),AND($V1376&lt;&gt;"",$W1376&lt;&gt;"",OR($V1376&lt;=0,$W1376&lt;=0))),"Revise os valores informados: valor unitário e quantidade devem ser maiores que zero.",IF(OR(AND($G1376="",$H1376&lt;&gt;""),AND($G1376&lt;&gt;"",$H1376=""),AND($J1376="",$K1376&lt;&gt;""),AND($J1376&lt;&gt;"",$K1376=""),AND($M1376="",$N1376&lt;&gt;""),AND($M1376&lt;&gt;"",$N1376=""),AND($P1376="",$Q1376&lt;&gt;""),AND($P1376&lt;&gt;"",$Q1376=""),AND($S1376="",$T1376&lt;&gt;""),AND($S1376&lt;&gt;"",$T1376=""),AND($V1376="",$W1376&lt;&gt;""),AND($V1376&lt;&gt;"",$W1376="")),"Há ano preenchido parcialmente: "&amp;TRIM(IF(AND($G1376="",$H1376&lt;&gt;""),"Ano 1 (falta valor unitário); ","")&amp;IF(AND($G1376&lt;&gt;"",$H1376=""),"Ano 1 (falta quantidade); ","")&amp;IF(AND($J1376="",$K1376&lt;&gt;""),"Ano 2 (falta valor unitário); ","")&amp;IF(AND($J1376&lt;&gt;"",$K1376=""),"Ano 2 (falta quantidade); ","")&amp;IF(AND($M1376="",$N1376&lt;&gt;""),"Ano 3 (falta valor unitário); ","")&amp;IF(AND($M1376&lt;&gt;"",$N1376=""),"Ano 3 (falta quantidade); ","")&amp;IF(AND($P1376="",$Q1376&lt;&gt;""),"Ano 4 (falta valor unitário); ","")&amp;IF(AND($P1376&lt;&gt;"",$Q1376=""),"Ano 4 (falta quantidade); ","")&amp;IF(AND($S1376="",$T1376&lt;&gt;""),"Ano 5 (falta valor unitário); ","")&amp;IF(AND($S1376&lt;&gt;"",$T1376=""),"Ano 5 (falta quantidade); ","")&amp;IF(AND($V1376="",$W1376&lt;&gt;""),"Ano 6 (falta valor unitário); ","")&amp;IF(AND($V1376&lt;&gt;"",$W1376=""),"Ano 6 (falta quantidade); ","")), IF(NOT(OR(AND($G1376&lt;&gt;"",$H1376&lt;&gt;""),AND($J1376&lt;&gt;"",$K1376&lt;&gt;""),AND($M1376&lt;&gt;"",$N1376&lt;&gt;""),AND($P1376&lt;&gt;"",$Q1376&lt;&gt;""),AND($S1376&lt;&gt;"",$T1376&lt;&gt;""),AND($V1376&lt;&gt;"",$W1376&lt;&gt;""))),"Informe pelo menos um ano completo com valor unitário e quantidade.",IF(AND($C1376&lt;&gt;"",$E1376&lt;&gt;"",LEFT(TRIM($C1376),1)&lt;&gt;LEFT(TRIM($E1376),1)),"Categoria e tipo estão incompatíveis.",IF(IF(OR($E1376="",$F1376=""),FALSE(),IFERROR(COUNTIF(INDIRECT("UNITS_"&amp;SUBSTITUTE(LEFT($E1376,FIND(" ",$E1376&amp;" ")-1),".","_")),$F1376)=0,TRUE())),"Unidade incompatível com o tipo selecionado.",IF(OR(AND(ISNUMBER(SEARCH("comunic",LOWER($B1376))),LEFT($E1376,3)&lt;&gt;"4.4"),AND(ISNUMBER(SEARCH("monitor",LOWER($B1376))),NOT(OR(LEFT($E1376,3)="1.5",LEFT($E1376,3)="2.5")))),"Revise a classificação do item conforme as regras de preenchimento.",IF(AND($B1376&lt;&gt;"",OR(ISNUMBER(SEARCH("outro",LOWER($B1376))),ISNUMBER(SEARCH("divers",LOWER($B1376))),ISNUMBER(SEARCH("kit",LOWER($B1376))),ISNUMBER(SEARCH("ferrament",LOWER($B1376))),ISNUMBER(SEARCH("epi",LOWER($B1376)))),NOT(OR($Z1376&lt;&gt;"",$AA1376&lt;&gt;""))),"Descrição muito genérica: detalhe melhor o item e registre o racional no memorial ou em anexo.",IF(AND($Y1376=0,$B1376&lt;&gt;"",OR($G1376&lt;&gt;"",$H1376&lt;&gt;"",$J1376&lt;&gt;"",$K1376&lt;&gt;"",$M1376&lt;&gt;"",$N1376&lt;&gt;"",$P1376&lt;&gt;"",$Q1376&lt;&gt;"",$S1376&lt;&gt;"",$T1376&lt;&gt;"",$V1376&lt;&gt;"",$W1376&lt;&gt;"")),"O item possui dados lançados, mas o total está zerado. Revise os valores informados.","")))))))))))))))</f>
        <v/>
      </c>
    </row>
    <row r="1377" spans="1:35" ht="14.25" customHeight="1" x14ac:dyDescent="0.25">
      <c r="A1377" s="57" t="str">
        <f t="shared" si="273"/>
        <v/>
      </c>
      <c r="B1377" s="61"/>
      <c r="C1377" s="61"/>
      <c r="D1377" s="58"/>
      <c r="E1377" s="61"/>
      <c r="F1377" s="61"/>
      <c r="G1377" s="272"/>
      <c r="H1377" s="62"/>
      <c r="I1377" s="273">
        <f t="shared" si="274"/>
        <v>0</v>
      </c>
      <c r="J1377" s="272"/>
      <c r="K1377" s="62"/>
      <c r="L1377" s="270">
        <f t="shared" si="275"/>
        <v>0</v>
      </c>
      <c r="M1377" s="272"/>
      <c r="N1377" s="62"/>
      <c r="O1377" s="270">
        <f t="shared" si="276"/>
        <v>0</v>
      </c>
      <c r="P1377" s="272"/>
      <c r="Q1377" s="62"/>
      <c r="R1377" s="271">
        <f t="shared" si="277"/>
        <v>0</v>
      </c>
      <c r="S1377" s="272"/>
      <c r="T1377" s="62"/>
      <c r="U1377" s="270">
        <f t="shared" si="278"/>
        <v>0</v>
      </c>
      <c r="V1377" s="272"/>
      <c r="W1377" s="62"/>
      <c r="X1377" s="270">
        <f t="shared" si="279"/>
        <v>0</v>
      </c>
      <c r="Y1377" s="270">
        <f t="shared" si="280"/>
        <v>0</v>
      </c>
      <c r="Z1377" s="61"/>
      <c r="AA1377" s="61"/>
      <c r="AB1377" s="60" t="str">
        <f t="shared" si="281"/>
        <v/>
      </c>
      <c r="AC1377" s="21" t="b">
        <f t="shared" si="282"/>
        <v>0</v>
      </c>
      <c r="AD1377" s="21" t="b">
        <f t="shared" si="283"/>
        <v>0</v>
      </c>
      <c r="AE1377" s="21" t="b">
        <f t="shared" si="284"/>
        <v>0</v>
      </c>
      <c r="AF1377" s="21" t="b">
        <f ca="1">OR(AND($AC1377,NOT($AD1377)),AND($AC1377,OR(AND($G1377="",$H1377&lt;&gt;""),AND($G1377&lt;&gt;"",$H1377=""),AND($J1377="",$K1377&lt;&gt;""),AND($J1377&lt;&gt;"",$K1377=""),AND($M1377="",$N1377&lt;&gt;""),AND($M1377&lt;&gt;"",$N1377=""),AND($P1377="",$Q1377&lt;&gt;""),AND($P1377&lt;&gt;"",$Q1377=""),AND($S1377="",$T1377&lt;&gt;""),AND($S1377&lt;&gt;"",$T1377=""),AND($V1377="",$W1377&lt;&gt;""),AND($V1377&lt;&gt;"",$W1377=""))),AND($C1377&lt;&gt;"",$E1377&lt;&gt;"",LEFT(TRIM($C1377),1)&lt;&gt;LEFT(TRIM($E1377),1)),IF(OR($E1377="",$F1377=""),FALSE(),IFERROR(COUNTIF(INDIRECT("UNITS_"&amp;SUBSTITUTE(LEFT($E1377,FIND(" ",$E1377&amp;" ")-1),".","_")),$F1377)=0,TRUE())),AND($B1377&lt;&gt;"",OR(ISNUMBER(SEARCH("outro",LOWER($B1377))),ISNUMBER(SEARCH("divers",LOWER($B1377))),ISNUMBER(SEARCH("etc",LOWER($B1377))))),OR(AND(ISNUMBER(SEARCH("comunic",LOWER($B1377))),LEFT($E1377,3)&lt;&gt;"4.4"),AND(ISNUMBER(SEARCH("monitor",LOWER($B1377))),NOT(OR(LEFT($E1377,3)="1.5",LEFT($E1377,3)="2.5")))),AND($B1377&lt;&gt;"",OR(LEFT($C1377,1)="1",LEFT($C1377,1)="2"),$D1377=""),AND($D1377&lt;&gt;"",NOT(OR(LEFT($C1377,1)="1",LEFT($C1377,1)="2"))),AND($D1377&lt;&gt;"",COUNTIF(' PROJETO'!$B$14:$B$16,$D1377)=0),IF($D1377="",FALSE(),IF(COUNTIF(' PROJETO'!$B$14:$B$16,$D1377)=0,FALSE(),IFERROR(INDEX(' PROJETO'!$C$14:$C$16,MATCH($D1377,' PROJETO'!$B$14:$B$16,0))&lt;&gt;"Sim",FALSE()))))</f>
        <v>0</v>
      </c>
      <c r="AG1377" s="21" t="b">
        <f>AND($AC1377,$Y1377&gt;'CONFG.  LISTAS'!$F$4,$Z1377="",$AA1377="")</f>
        <v>0</v>
      </c>
      <c r="AH1377" s="21" t="str">
        <f t="shared" si="285"/>
        <v/>
      </c>
      <c r="AI1377" s="43" t="str">
        <f ca="1">IF(NOT($AC1377),"",IF(OR($B1377="",$C1377="",$E1377="",$F1377=""),"Preencha descrição, categoria, tipo e unidade.",IF(AND($B1377&lt;&gt;"",OR(LEFT($C1377,1)="1",LEFT($C1377,1)="2"),$D1377=""),"Informe a prática de restauração para itens diretos.",IF(AND($D1377&lt;&gt;"",NOT(OR(LEFT($C1377,1)="1",LEFT($C1377,1)="2"))),"Custos indiretos não devem pertencer a uma prática específica.",IF(AND($D1377&lt;&gt;"",COUNTIF(' PROJETO'!$B$14:$B$16,$D1377)=0),"Prática de restauração inválida ou não cadastrada.",IF(IF($D1377="",FALSE(),IF(COUNTIF(' PROJETO'!$B$14:$B$16,$D1377)=0,FALSE(),IFERROR(INDEX(' PROJETO'!$C$14:$C$16,MATCH($D1377,' PROJETO'!$B$14:$B$16,0))&lt;&gt;"Sim",FALSE()))),"A prática informada no item não foi selecionada na aba Projeto.",IF(AND(MAX($I1377,$L1377,$O1377,$R1377,$U1377,$X1377)&gt;'CONFG.  LISTAS'!$F$4,NOT(OR($Z1377&lt;&gt;"",$AA1377&lt;&gt;""))),"Memorial de cálculo ou anexo obrigatório não informado para item acima do limite.",IF(OR(AND($G1377&lt;&gt;"",$H1377&lt;&gt;"",OR($G1377&lt;=0,$H1377&lt;=0)),AND($J1377&lt;&gt;"",$K1377&lt;&gt;"",OR($J1377&lt;=0,$K1377&lt;=0)),AND($M1377&lt;&gt;"",$N1377&lt;&gt;"",OR($M1377&lt;=0,$N1377&lt;=0)),AND($P1377&lt;&gt;"",$Q1377&lt;&gt;"",OR($P1377&lt;=0,$Q1377&lt;=0)),AND($S1377&lt;&gt;"",$T1377&lt;&gt;"",OR($S1377&lt;=0,$T1377&lt;=0)),AND($V1377&lt;&gt;"",$W1377&lt;&gt;"",OR($V1377&lt;=0,$W1377&lt;=0))),"Revise os valores informados: valor unitário e quantidade devem ser maiores que zero.",IF(OR(AND($G1377="",$H1377&lt;&gt;""),AND($G1377&lt;&gt;"",$H1377=""),AND($J1377="",$K1377&lt;&gt;""),AND($J1377&lt;&gt;"",$K1377=""),AND($M1377="",$N1377&lt;&gt;""),AND($M1377&lt;&gt;"",$N1377=""),AND($P1377="",$Q1377&lt;&gt;""),AND($P1377&lt;&gt;"",$Q1377=""),AND($S1377="",$T1377&lt;&gt;""),AND($S1377&lt;&gt;"",$T1377=""),AND($V1377="",$W1377&lt;&gt;""),AND($V1377&lt;&gt;"",$W1377="")),"Há ano preenchido parcialmente: "&amp;TRIM(IF(AND($G1377="",$H1377&lt;&gt;""),"Ano 1 (falta valor unitário); ","")&amp;IF(AND($G1377&lt;&gt;"",$H1377=""),"Ano 1 (falta quantidade); ","")&amp;IF(AND($J1377="",$K1377&lt;&gt;""),"Ano 2 (falta valor unitário); ","")&amp;IF(AND($J1377&lt;&gt;"",$K1377=""),"Ano 2 (falta quantidade); ","")&amp;IF(AND($M1377="",$N1377&lt;&gt;""),"Ano 3 (falta valor unitário); ","")&amp;IF(AND($M1377&lt;&gt;"",$N1377=""),"Ano 3 (falta quantidade); ","")&amp;IF(AND($P1377="",$Q1377&lt;&gt;""),"Ano 4 (falta valor unitário); ","")&amp;IF(AND($P1377&lt;&gt;"",$Q1377=""),"Ano 4 (falta quantidade); ","")&amp;IF(AND($S1377="",$T1377&lt;&gt;""),"Ano 5 (falta valor unitário); ","")&amp;IF(AND($S1377&lt;&gt;"",$T1377=""),"Ano 5 (falta quantidade); ","")&amp;IF(AND($V1377="",$W1377&lt;&gt;""),"Ano 6 (falta valor unitário); ","")&amp;IF(AND($V1377&lt;&gt;"",$W1377=""),"Ano 6 (falta quantidade); ","")), IF(NOT(OR(AND($G1377&lt;&gt;"",$H1377&lt;&gt;""),AND($J1377&lt;&gt;"",$K1377&lt;&gt;""),AND($M1377&lt;&gt;"",$N1377&lt;&gt;""),AND($P1377&lt;&gt;"",$Q1377&lt;&gt;""),AND($S1377&lt;&gt;"",$T1377&lt;&gt;""),AND($V1377&lt;&gt;"",$W1377&lt;&gt;""))),"Informe pelo menos um ano completo com valor unitário e quantidade.",IF(AND($C1377&lt;&gt;"",$E1377&lt;&gt;"",LEFT(TRIM($C1377),1)&lt;&gt;LEFT(TRIM($E1377),1)),"Categoria e tipo estão incompatíveis.",IF(IF(OR($E1377="",$F1377=""),FALSE(),IFERROR(COUNTIF(INDIRECT("UNITS_"&amp;SUBSTITUTE(LEFT($E1377,FIND(" ",$E1377&amp;" ")-1),".","_")),$F1377)=0,TRUE())),"Unidade incompatível com o tipo selecionado.",IF(OR(AND(ISNUMBER(SEARCH("comunic",LOWER($B1377))),LEFT($E1377,3)&lt;&gt;"4.4"),AND(ISNUMBER(SEARCH("monitor",LOWER($B1377))),NOT(OR(LEFT($E1377,3)="1.5",LEFT($E1377,3)="2.5")))),"Revise a classificação do item conforme as regras de preenchimento.",IF(AND($B1377&lt;&gt;"",OR(ISNUMBER(SEARCH("outro",LOWER($B1377))),ISNUMBER(SEARCH("divers",LOWER($B1377))),ISNUMBER(SEARCH("kit",LOWER($B1377))),ISNUMBER(SEARCH("ferrament",LOWER($B1377))),ISNUMBER(SEARCH("epi",LOWER($B1377)))),NOT(OR($Z1377&lt;&gt;"",$AA1377&lt;&gt;""))),"Descrição muito genérica: detalhe melhor o item e registre o racional no memorial ou em anexo.",IF(AND($Y1377=0,$B1377&lt;&gt;"",OR($G1377&lt;&gt;"",$H1377&lt;&gt;"",$J1377&lt;&gt;"",$K1377&lt;&gt;"",$M1377&lt;&gt;"",$N1377&lt;&gt;"",$P1377&lt;&gt;"",$Q1377&lt;&gt;"",$S1377&lt;&gt;"",$T1377&lt;&gt;"",$V1377&lt;&gt;"",$W1377&lt;&gt;"")),"O item possui dados lançados, mas o total está zerado. Revise os valores informados.","")))))))))))))))</f>
        <v/>
      </c>
    </row>
    <row r="1378" spans="1:35" ht="14.25" customHeight="1" x14ac:dyDescent="0.25">
      <c r="A1378" s="57" t="str">
        <f t="shared" si="273"/>
        <v/>
      </c>
      <c r="B1378" s="58"/>
      <c r="C1378" s="58"/>
      <c r="D1378" s="58"/>
      <c r="E1378" s="58"/>
      <c r="F1378" s="58"/>
      <c r="G1378" s="269"/>
      <c r="H1378" s="59"/>
      <c r="I1378" s="273">
        <f t="shared" si="274"/>
        <v>0</v>
      </c>
      <c r="J1378" s="269"/>
      <c r="K1378" s="59"/>
      <c r="L1378" s="270">
        <f t="shared" si="275"/>
        <v>0</v>
      </c>
      <c r="M1378" s="269"/>
      <c r="N1378" s="59"/>
      <c r="O1378" s="270">
        <f t="shared" si="276"/>
        <v>0</v>
      </c>
      <c r="P1378" s="269"/>
      <c r="Q1378" s="59"/>
      <c r="R1378" s="271">
        <f t="shared" si="277"/>
        <v>0</v>
      </c>
      <c r="S1378" s="269"/>
      <c r="T1378" s="59"/>
      <c r="U1378" s="270">
        <f t="shared" si="278"/>
        <v>0</v>
      </c>
      <c r="V1378" s="269"/>
      <c r="W1378" s="59"/>
      <c r="X1378" s="270">
        <f t="shared" si="279"/>
        <v>0</v>
      </c>
      <c r="Y1378" s="270">
        <f t="shared" si="280"/>
        <v>0</v>
      </c>
      <c r="Z1378" s="58"/>
      <c r="AA1378" s="58"/>
      <c r="AB1378" s="60" t="str">
        <f t="shared" si="281"/>
        <v/>
      </c>
      <c r="AC1378" s="21" t="b">
        <f t="shared" si="282"/>
        <v>0</v>
      </c>
      <c r="AD1378" s="21" t="b">
        <f t="shared" si="283"/>
        <v>0</v>
      </c>
      <c r="AE1378" s="21" t="b">
        <f t="shared" si="284"/>
        <v>0</v>
      </c>
      <c r="AF1378" s="21" t="b">
        <f ca="1">OR(AND($AC1378,NOT($AD1378)),AND($AC1378,OR(AND($G1378="",$H1378&lt;&gt;""),AND($G1378&lt;&gt;"",$H1378=""),AND($J1378="",$K1378&lt;&gt;""),AND($J1378&lt;&gt;"",$K1378=""),AND($M1378="",$N1378&lt;&gt;""),AND($M1378&lt;&gt;"",$N1378=""),AND($P1378="",$Q1378&lt;&gt;""),AND($P1378&lt;&gt;"",$Q1378=""),AND($S1378="",$T1378&lt;&gt;""),AND($S1378&lt;&gt;"",$T1378=""),AND($V1378="",$W1378&lt;&gt;""),AND($V1378&lt;&gt;"",$W1378=""))),AND($C1378&lt;&gt;"",$E1378&lt;&gt;"",LEFT(TRIM($C1378),1)&lt;&gt;LEFT(TRIM($E1378),1)),IF(OR($E1378="",$F1378=""),FALSE(),IFERROR(COUNTIF(INDIRECT("UNITS_"&amp;SUBSTITUTE(LEFT($E1378,FIND(" ",$E1378&amp;" ")-1),".","_")),$F1378)=0,TRUE())),AND($B1378&lt;&gt;"",OR(ISNUMBER(SEARCH("outro",LOWER($B1378))),ISNUMBER(SEARCH("divers",LOWER($B1378))),ISNUMBER(SEARCH("etc",LOWER($B1378))))),OR(AND(ISNUMBER(SEARCH("comunic",LOWER($B1378))),LEFT($E1378,3)&lt;&gt;"4.4"),AND(ISNUMBER(SEARCH("monitor",LOWER($B1378))),NOT(OR(LEFT($E1378,3)="1.5",LEFT($E1378,3)="2.5")))),AND($B1378&lt;&gt;"",OR(LEFT($C1378,1)="1",LEFT($C1378,1)="2"),$D1378=""),AND($D1378&lt;&gt;"",NOT(OR(LEFT($C1378,1)="1",LEFT($C1378,1)="2"))),AND($D1378&lt;&gt;"",COUNTIF(' PROJETO'!$B$14:$B$16,$D1378)=0),IF($D1378="",FALSE(),IF(COUNTIF(' PROJETO'!$B$14:$B$16,$D1378)=0,FALSE(),IFERROR(INDEX(' PROJETO'!$C$14:$C$16,MATCH($D1378,' PROJETO'!$B$14:$B$16,0))&lt;&gt;"Sim",FALSE()))))</f>
        <v>0</v>
      </c>
      <c r="AG1378" s="21" t="b">
        <f>AND($AC1378,$Y1378&gt;'CONFG.  LISTAS'!$F$4,$Z1378="",$AA1378="")</f>
        <v>0</v>
      </c>
      <c r="AH1378" s="21" t="str">
        <f t="shared" si="285"/>
        <v/>
      </c>
      <c r="AI1378" s="43" t="str">
        <f ca="1">IF(NOT($AC1378),"",IF(OR($B1378="",$C1378="",$E1378="",$F1378=""),"Preencha descrição, categoria, tipo e unidade.",IF(AND($B1378&lt;&gt;"",OR(LEFT($C1378,1)="1",LEFT($C1378,1)="2"),$D1378=""),"Informe a prática de restauração para itens diretos.",IF(AND($D1378&lt;&gt;"",NOT(OR(LEFT($C1378,1)="1",LEFT($C1378,1)="2"))),"Custos indiretos não devem pertencer a uma prática específica.",IF(AND($D1378&lt;&gt;"",COUNTIF(' PROJETO'!$B$14:$B$16,$D1378)=0),"Prática de restauração inválida ou não cadastrada.",IF(IF($D1378="",FALSE(),IF(COUNTIF(' PROJETO'!$B$14:$B$16,$D1378)=0,FALSE(),IFERROR(INDEX(' PROJETO'!$C$14:$C$16,MATCH($D1378,' PROJETO'!$B$14:$B$16,0))&lt;&gt;"Sim",FALSE()))),"A prática informada no item não foi selecionada na aba Projeto.",IF(AND(MAX($I1378,$L1378,$O1378,$R1378,$U1378,$X1378)&gt;'CONFG.  LISTAS'!$F$4,NOT(OR($Z1378&lt;&gt;"",$AA1378&lt;&gt;""))),"Memorial de cálculo ou anexo obrigatório não informado para item acima do limite.",IF(OR(AND($G1378&lt;&gt;"",$H1378&lt;&gt;"",OR($G1378&lt;=0,$H1378&lt;=0)),AND($J1378&lt;&gt;"",$K1378&lt;&gt;"",OR($J1378&lt;=0,$K1378&lt;=0)),AND($M1378&lt;&gt;"",$N1378&lt;&gt;"",OR($M1378&lt;=0,$N1378&lt;=0)),AND($P1378&lt;&gt;"",$Q1378&lt;&gt;"",OR($P1378&lt;=0,$Q1378&lt;=0)),AND($S1378&lt;&gt;"",$T1378&lt;&gt;"",OR($S1378&lt;=0,$T1378&lt;=0)),AND($V1378&lt;&gt;"",$W1378&lt;&gt;"",OR($V1378&lt;=0,$W1378&lt;=0))),"Revise os valores informados: valor unitário e quantidade devem ser maiores que zero.",IF(OR(AND($G1378="",$H1378&lt;&gt;""),AND($G1378&lt;&gt;"",$H1378=""),AND($J1378="",$K1378&lt;&gt;""),AND($J1378&lt;&gt;"",$K1378=""),AND($M1378="",$N1378&lt;&gt;""),AND($M1378&lt;&gt;"",$N1378=""),AND($P1378="",$Q1378&lt;&gt;""),AND($P1378&lt;&gt;"",$Q1378=""),AND($S1378="",$T1378&lt;&gt;""),AND($S1378&lt;&gt;"",$T1378=""),AND($V1378="",$W1378&lt;&gt;""),AND($V1378&lt;&gt;"",$W1378="")),"Há ano preenchido parcialmente: "&amp;TRIM(IF(AND($G1378="",$H1378&lt;&gt;""),"Ano 1 (falta valor unitário); ","")&amp;IF(AND($G1378&lt;&gt;"",$H1378=""),"Ano 1 (falta quantidade); ","")&amp;IF(AND($J1378="",$K1378&lt;&gt;""),"Ano 2 (falta valor unitário); ","")&amp;IF(AND($J1378&lt;&gt;"",$K1378=""),"Ano 2 (falta quantidade); ","")&amp;IF(AND($M1378="",$N1378&lt;&gt;""),"Ano 3 (falta valor unitário); ","")&amp;IF(AND($M1378&lt;&gt;"",$N1378=""),"Ano 3 (falta quantidade); ","")&amp;IF(AND($P1378="",$Q1378&lt;&gt;""),"Ano 4 (falta valor unitário); ","")&amp;IF(AND($P1378&lt;&gt;"",$Q1378=""),"Ano 4 (falta quantidade); ","")&amp;IF(AND($S1378="",$T1378&lt;&gt;""),"Ano 5 (falta valor unitário); ","")&amp;IF(AND($S1378&lt;&gt;"",$T1378=""),"Ano 5 (falta quantidade); ","")&amp;IF(AND($V1378="",$W1378&lt;&gt;""),"Ano 6 (falta valor unitário); ","")&amp;IF(AND($V1378&lt;&gt;"",$W1378=""),"Ano 6 (falta quantidade); ","")), IF(NOT(OR(AND($G1378&lt;&gt;"",$H1378&lt;&gt;""),AND($J1378&lt;&gt;"",$K1378&lt;&gt;""),AND($M1378&lt;&gt;"",$N1378&lt;&gt;""),AND($P1378&lt;&gt;"",$Q1378&lt;&gt;""),AND($S1378&lt;&gt;"",$T1378&lt;&gt;""),AND($V1378&lt;&gt;"",$W1378&lt;&gt;""))),"Informe pelo menos um ano completo com valor unitário e quantidade.",IF(AND($C1378&lt;&gt;"",$E1378&lt;&gt;"",LEFT(TRIM($C1378),1)&lt;&gt;LEFT(TRIM($E1378),1)),"Categoria e tipo estão incompatíveis.",IF(IF(OR($E1378="",$F1378=""),FALSE(),IFERROR(COUNTIF(INDIRECT("UNITS_"&amp;SUBSTITUTE(LEFT($E1378,FIND(" ",$E1378&amp;" ")-1),".","_")),$F1378)=0,TRUE())),"Unidade incompatível com o tipo selecionado.",IF(OR(AND(ISNUMBER(SEARCH("comunic",LOWER($B1378))),LEFT($E1378,3)&lt;&gt;"4.4"),AND(ISNUMBER(SEARCH("monitor",LOWER($B1378))),NOT(OR(LEFT($E1378,3)="1.5",LEFT($E1378,3)="2.5")))),"Revise a classificação do item conforme as regras de preenchimento.",IF(AND($B1378&lt;&gt;"",OR(ISNUMBER(SEARCH("outro",LOWER($B1378))),ISNUMBER(SEARCH("divers",LOWER($B1378))),ISNUMBER(SEARCH("kit",LOWER($B1378))),ISNUMBER(SEARCH("ferrament",LOWER($B1378))),ISNUMBER(SEARCH("epi",LOWER($B1378)))),NOT(OR($Z1378&lt;&gt;"",$AA1378&lt;&gt;""))),"Descrição muito genérica: detalhe melhor o item e registre o racional no memorial ou em anexo.",IF(AND($Y1378=0,$B1378&lt;&gt;"",OR($G1378&lt;&gt;"",$H1378&lt;&gt;"",$J1378&lt;&gt;"",$K1378&lt;&gt;"",$M1378&lt;&gt;"",$N1378&lt;&gt;"",$P1378&lt;&gt;"",$Q1378&lt;&gt;"",$S1378&lt;&gt;"",$T1378&lt;&gt;"",$V1378&lt;&gt;"",$W1378&lt;&gt;"")),"O item possui dados lançados, mas o total está zerado. Revise os valores informados.","")))))))))))))))</f>
        <v/>
      </c>
    </row>
    <row r="1379" spans="1:35" ht="14.25" customHeight="1" x14ac:dyDescent="0.25">
      <c r="A1379" s="57" t="str">
        <f t="shared" si="273"/>
        <v/>
      </c>
      <c r="B1379" s="61"/>
      <c r="C1379" s="61"/>
      <c r="D1379" s="58"/>
      <c r="E1379" s="61"/>
      <c r="F1379" s="61"/>
      <c r="G1379" s="272"/>
      <c r="H1379" s="62"/>
      <c r="I1379" s="273">
        <f t="shared" si="274"/>
        <v>0</v>
      </c>
      <c r="J1379" s="272"/>
      <c r="K1379" s="62"/>
      <c r="L1379" s="270">
        <f t="shared" si="275"/>
        <v>0</v>
      </c>
      <c r="M1379" s="272"/>
      <c r="N1379" s="62"/>
      <c r="O1379" s="270">
        <f t="shared" si="276"/>
        <v>0</v>
      </c>
      <c r="P1379" s="272"/>
      <c r="Q1379" s="62"/>
      <c r="R1379" s="271">
        <f t="shared" si="277"/>
        <v>0</v>
      </c>
      <c r="S1379" s="272"/>
      <c r="T1379" s="62"/>
      <c r="U1379" s="270">
        <f t="shared" si="278"/>
        <v>0</v>
      </c>
      <c r="V1379" s="272"/>
      <c r="W1379" s="62"/>
      <c r="X1379" s="270">
        <f t="shared" si="279"/>
        <v>0</v>
      </c>
      <c r="Y1379" s="270">
        <f t="shared" si="280"/>
        <v>0</v>
      </c>
      <c r="Z1379" s="61"/>
      <c r="AA1379" s="61"/>
      <c r="AB1379" s="60" t="str">
        <f t="shared" si="281"/>
        <v/>
      </c>
      <c r="AC1379" s="21" t="b">
        <f t="shared" si="282"/>
        <v>0</v>
      </c>
      <c r="AD1379" s="21" t="b">
        <f t="shared" si="283"/>
        <v>0</v>
      </c>
      <c r="AE1379" s="21" t="b">
        <f t="shared" si="284"/>
        <v>0</v>
      </c>
      <c r="AF1379" s="21" t="b">
        <f ca="1">OR(AND($AC1379,NOT($AD1379)),AND($AC1379,OR(AND($G1379="",$H1379&lt;&gt;""),AND($G1379&lt;&gt;"",$H1379=""),AND($J1379="",$K1379&lt;&gt;""),AND($J1379&lt;&gt;"",$K1379=""),AND($M1379="",$N1379&lt;&gt;""),AND($M1379&lt;&gt;"",$N1379=""),AND($P1379="",$Q1379&lt;&gt;""),AND($P1379&lt;&gt;"",$Q1379=""),AND($S1379="",$T1379&lt;&gt;""),AND($S1379&lt;&gt;"",$T1379=""),AND($V1379="",$W1379&lt;&gt;""),AND($V1379&lt;&gt;"",$W1379=""))),AND($C1379&lt;&gt;"",$E1379&lt;&gt;"",LEFT(TRIM($C1379),1)&lt;&gt;LEFT(TRIM($E1379),1)),IF(OR($E1379="",$F1379=""),FALSE(),IFERROR(COUNTIF(INDIRECT("UNITS_"&amp;SUBSTITUTE(LEFT($E1379,FIND(" ",$E1379&amp;" ")-1),".","_")),$F1379)=0,TRUE())),AND($B1379&lt;&gt;"",OR(ISNUMBER(SEARCH("outro",LOWER($B1379))),ISNUMBER(SEARCH("divers",LOWER($B1379))),ISNUMBER(SEARCH("etc",LOWER($B1379))))),OR(AND(ISNUMBER(SEARCH("comunic",LOWER($B1379))),LEFT($E1379,3)&lt;&gt;"4.4"),AND(ISNUMBER(SEARCH("monitor",LOWER($B1379))),NOT(OR(LEFT($E1379,3)="1.5",LEFT($E1379,3)="2.5")))),AND($B1379&lt;&gt;"",OR(LEFT($C1379,1)="1",LEFT($C1379,1)="2"),$D1379=""),AND($D1379&lt;&gt;"",NOT(OR(LEFT($C1379,1)="1",LEFT($C1379,1)="2"))),AND($D1379&lt;&gt;"",COUNTIF(' PROJETO'!$B$14:$B$16,$D1379)=0),IF($D1379="",FALSE(),IF(COUNTIF(' PROJETO'!$B$14:$B$16,$D1379)=0,FALSE(),IFERROR(INDEX(' PROJETO'!$C$14:$C$16,MATCH($D1379,' PROJETO'!$B$14:$B$16,0))&lt;&gt;"Sim",FALSE()))))</f>
        <v>0</v>
      </c>
      <c r="AG1379" s="21" t="b">
        <f>AND($AC1379,$Y1379&gt;'CONFG.  LISTAS'!$F$4,$Z1379="",$AA1379="")</f>
        <v>0</v>
      </c>
      <c r="AH1379" s="21" t="str">
        <f t="shared" si="285"/>
        <v/>
      </c>
      <c r="AI1379" s="43" t="str">
        <f ca="1">IF(NOT($AC1379),"",IF(OR($B1379="",$C1379="",$E1379="",$F1379=""),"Preencha descrição, categoria, tipo e unidade.",IF(AND($B1379&lt;&gt;"",OR(LEFT($C1379,1)="1",LEFT($C1379,1)="2"),$D1379=""),"Informe a prática de restauração para itens diretos.",IF(AND($D1379&lt;&gt;"",NOT(OR(LEFT($C1379,1)="1",LEFT($C1379,1)="2"))),"Custos indiretos não devem pertencer a uma prática específica.",IF(AND($D1379&lt;&gt;"",COUNTIF(' PROJETO'!$B$14:$B$16,$D1379)=0),"Prática de restauração inválida ou não cadastrada.",IF(IF($D1379="",FALSE(),IF(COUNTIF(' PROJETO'!$B$14:$B$16,$D1379)=0,FALSE(),IFERROR(INDEX(' PROJETO'!$C$14:$C$16,MATCH($D1379,' PROJETO'!$B$14:$B$16,0))&lt;&gt;"Sim",FALSE()))),"A prática informada no item não foi selecionada na aba Projeto.",IF(AND(MAX($I1379,$L1379,$O1379,$R1379,$U1379,$X1379)&gt;'CONFG.  LISTAS'!$F$4,NOT(OR($Z1379&lt;&gt;"",$AA1379&lt;&gt;""))),"Memorial de cálculo ou anexo obrigatório não informado para item acima do limite.",IF(OR(AND($G1379&lt;&gt;"",$H1379&lt;&gt;"",OR($G1379&lt;=0,$H1379&lt;=0)),AND($J1379&lt;&gt;"",$K1379&lt;&gt;"",OR($J1379&lt;=0,$K1379&lt;=0)),AND($M1379&lt;&gt;"",$N1379&lt;&gt;"",OR($M1379&lt;=0,$N1379&lt;=0)),AND($P1379&lt;&gt;"",$Q1379&lt;&gt;"",OR($P1379&lt;=0,$Q1379&lt;=0)),AND($S1379&lt;&gt;"",$T1379&lt;&gt;"",OR($S1379&lt;=0,$T1379&lt;=0)),AND($V1379&lt;&gt;"",$W1379&lt;&gt;"",OR($V1379&lt;=0,$W1379&lt;=0))),"Revise os valores informados: valor unitário e quantidade devem ser maiores que zero.",IF(OR(AND($G1379="",$H1379&lt;&gt;""),AND($G1379&lt;&gt;"",$H1379=""),AND($J1379="",$K1379&lt;&gt;""),AND($J1379&lt;&gt;"",$K1379=""),AND($M1379="",$N1379&lt;&gt;""),AND($M1379&lt;&gt;"",$N1379=""),AND($P1379="",$Q1379&lt;&gt;""),AND($P1379&lt;&gt;"",$Q1379=""),AND($S1379="",$T1379&lt;&gt;""),AND($S1379&lt;&gt;"",$T1379=""),AND($V1379="",$W1379&lt;&gt;""),AND($V1379&lt;&gt;"",$W1379="")),"Há ano preenchido parcialmente: "&amp;TRIM(IF(AND($G1379="",$H1379&lt;&gt;""),"Ano 1 (falta valor unitário); ","")&amp;IF(AND($G1379&lt;&gt;"",$H1379=""),"Ano 1 (falta quantidade); ","")&amp;IF(AND($J1379="",$K1379&lt;&gt;""),"Ano 2 (falta valor unitário); ","")&amp;IF(AND($J1379&lt;&gt;"",$K1379=""),"Ano 2 (falta quantidade); ","")&amp;IF(AND($M1379="",$N1379&lt;&gt;""),"Ano 3 (falta valor unitário); ","")&amp;IF(AND($M1379&lt;&gt;"",$N1379=""),"Ano 3 (falta quantidade); ","")&amp;IF(AND($P1379="",$Q1379&lt;&gt;""),"Ano 4 (falta valor unitário); ","")&amp;IF(AND($P1379&lt;&gt;"",$Q1379=""),"Ano 4 (falta quantidade); ","")&amp;IF(AND($S1379="",$T1379&lt;&gt;""),"Ano 5 (falta valor unitário); ","")&amp;IF(AND($S1379&lt;&gt;"",$T1379=""),"Ano 5 (falta quantidade); ","")&amp;IF(AND($V1379="",$W1379&lt;&gt;""),"Ano 6 (falta valor unitário); ","")&amp;IF(AND($V1379&lt;&gt;"",$W1379=""),"Ano 6 (falta quantidade); ","")), IF(NOT(OR(AND($G1379&lt;&gt;"",$H1379&lt;&gt;""),AND($J1379&lt;&gt;"",$K1379&lt;&gt;""),AND($M1379&lt;&gt;"",$N1379&lt;&gt;""),AND($P1379&lt;&gt;"",$Q1379&lt;&gt;""),AND($S1379&lt;&gt;"",$T1379&lt;&gt;""),AND($V1379&lt;&gt;"",$W1379&lt;&gt;""))),"Informe pelo menos um ano completo com valor unitário e quantidade.",IF(AND($C1379&lt;&gt;"",$E1379&lt;&gt;"",LEFT(TRIM($C1379),1)&lt;&gt;LEFT(TRIM($E1379),1)),"Categoria e tipo estão incompatíveis.",IF(IF(OR($E1379="",$F1379=""),FALSE(),IFERROR(COUNTIF(INDIRECT("UNITS_"&amp;SUBSTITUTE(LEFT($E1379,FIND(" ",$E1379&amp;" ")-1),".","_")),$F1379)=0,TRUE())),"Unidade incompatível com o tipo selecionado.",IF(OR(AND(ISNUMBER(SEARCH("comunic",LOWER($B1379))),LEFT($E1379,3)&lt;&gt;"4.4"),AND(ISNUMBER(SEARCH("monitor",LOWER($B1379))),NOT(OR(LEFT($E1379,3)="1.5",LEFT($E1379,3)="2.5")))),"Revise a classificação do item conforme as regras de preenchimento.",IF(AND($B1379&lt;&gt;"",OR(ISNUMBER(SEARCH("outro",LOWER($B1379))),ISNUMBER(SEARCH("divers",LOWER($B1379))),ISNUMBER(SEARCH("kit",LOWER($B1379))),ISNUMBER(SEARCH("ferrament",LOWER($B1379))),ISNUMBER(SEARCH("epi",LOWER($B1379)))),NOT(OR($Z1379&lt;&gt;"",$AA1379&lt;&gt;""))),"Descrição muito genérica: detalhe melhor o item e registre o racional no memorial ou em anexo.",IF(AND($Y1379=0,$B1379&lt;&gt;"",OR($G1379&lt;&gt;"",$H1379&lt;&gt;"",$J1379&lt;&gt;"",$K1379&lt;&gt;"",$M1379&lt;&gt;"",$N1379&lt;&gt;"",$P1379&lt;&gt;"",$Q1379&lt;&gt;"",$S1379&lt;&gt;"",$T1379&lt;&gt;"",$V1379&lt;&gt;"",$W1379&lt;&gt;"")),"O item possui dados lançados, mas o total está zerado. Revise os valores informados.","")))))))))))))))</f>
        <v/>
      </c>
    </row>
    <row r="1380" spans="1:35" ht="14.25" customHeight="1" x14ac:dyDescent="0.25">
      <c r="A1380" s="57" t="str">
        <f t="shared" si="273"/>
        <v/>
      </c>
      <c r="B1380" s="58"/>
      <c r="C1380" s="58"/>
      <c r="D1380" s="58"/>
      <c r="E1380" s="58"/>
      <c r="F1380" s="58"/>
      <c r="G1380" s="269"/>
      <c r="H1380" s="59"/>
      <c r="I1380" s="273">
        <f t="shared" si="274"/>
        <v>0</v>
      </c>
      <c r="J1380" s="269"/>
      <c r="K1380" s="59"/>
      <c r="L1380" s="270">
        <f t="shared" si="275"/>
        <v>0</v>
      </c>
      <c r="M1380" s="269"/>
      <c r="N1380" s="59"/>
      <c r="O1380" s="270">
        <f t="shared" si="276"/>
        <v>0</v>
      </c>
      <c r="P1380" s="269"/>
      <c r="Q1380" s="59"/>
      <c r="R1380" s="271">
        <f t="shared" si="277"/>
        <v>0</v>
      </c>
      <c r="S1380" s="269"/>
      <c r="T1380" s="59"/>
      <c r="U1380" s="270">
        <f t="shared" si="278"/>
        <v>0</v>
      </c>
      <c r="V1380" s="269"/>
      <c r="W1380" s="59"/>
      <c r="X1380" s="270">
        <f t="shared" si="279"/>
        <v>0</v>
      </c>
      <c r="Y1380" s="270">
        <f t="shared" si="280"/>
        <v>0</v>
      </c>
      <c r="Z1380" s="58"/>
      <c r="AA1380" s="58"/>
      <c r="AB1380" s="60" t="str">
        <f t="shared" si="281"/>
        <v/>
      </c>
      <c r="AC1380" s="21" t="b">
        <f t="shared" si="282"/>
        <v>0</v>
      </c>
      <c r="AD1380" s="21" t="b">
        <f t="shared" si="283"/>
        <v>0</v>
      </c>
      <c r="AE1380" s="21" t="b">
        <f t="shared" si="284"/>
        <v>0</v>
      </c>
      <c r="AF1380" s="21" t="b">
        <f ca="1">OR(AND($AC1380,NOT($AD1380)),AND($AC1380,OR(AND($G1380="",$H1380&lt;&gt;""),AND($G1380&lt;&gt;"",$H1380=""),AND($J1380="",$K1380&lt;&gt;""),AND($J1380&lt;&gt;"",$K1380=""),AND($M1380="",$N1380&lt;&gt;""),AND($M1380&lt;&gt;"",$N1380=""),AND($P1380="",$Q1380&lt;&gt;""),AND($P1380&lt;&gt;"",$Q1380=""),AND($S1380="",$T1380&lt;&gt;""),AND($S1380&lt;&gt;"",$T1380=""),AND($V1380="",$W1380&lt;&gt;""),AND($V1380&lt;&gt;"",$W1380=""))),AND($C1380&lt;&gt;"",$E1380&lt;&gt;"",LEFT(TRIM($C1380),1)&lt;&gt;LEFT(TRIM($E1380),1)),IF(OR($E1380="",$F1380=""),FALSE(),IFERROR(COUNTIF(INDIRECT("UNITS_"&amp;SUBSTITUTE(LEFT($E1380,FIND(" ",$E1380&amp;" ")-1),".","_")),$F1380)=0,TRUE())),AND($B1380&lt;&gt;"",OR(ISNUMBER(SEARCH("outro",LOWER($B1380))),ISNUMBER(SEARCH("divers",LOWER($B1380))),ISNUMBER(SEARCH("etc",LOWER($B1380))))),OR(AND(ISNUMBER(SEARCH("comunic",LOWER($B1380))),LEFT($E1380,3)&lt;&gt;"4.4"),AND(ISNUMBER(SEARCH("monitor",LOWER($B1380))),NOT(OR(LEFT($E1380,3)="1.5",LEFT($E1380,3)="2.5")))),AND($B1380&lt;&gt;"",OR(LEFT($C1380,1)="1",LEFT($C1380,1)="2"),$D1380=""),AND($D1380&lt;&gt;"",NOT(OR(LEFT($C1380,1)="1",LEFT($C1380,1)="2"))),AND($D1380&lt;&gt;"",COUNTIF(' PROJETO'!$B$14:$B$16,$D1380)=0),IF($D1380="",FALSE(),IF(COUNTIF(' PROJETO'!$B$14:$B$16,$D1380)=0,FALSE(),IFERROR(INDEX(' PROJETO'!$C$14:$C$16,MATCH($D1380,' PROJETO'!$B$14:$B$16,0))&lt;&gt;"Sim",FALSE()))))</f>
        <v>0</v>
      </c>
      <c r="AG1380" s="21" t="b">
        <f>AND($AC1380,$Y1380&gt;'CONFG.  LISTAS'!$F$4,$Z1380="",$AA1380="")</f>
        <v>0</v>
      </c>
      <c r="AH1380" s="21" t="str">
        <f t="shared" si="285"/>
        <v/>
      </c>
      <c r="AI1380" s="43" t="str">
        <f ca="1">IF(NOT($AC1380),"",IF(OR($B1380="",$C1380="",$E1380="",$F1380=""),"Preencha descrição, categoria, tipo e unidade.",IF(AND($B1380&lt;&gt;"",OR(LEFT($C1380,1)="1",LEFT($C1380,1)="2"),$D1380=""),"Informe a prática de restauração para itens diretos.",IF(AND($D1380&lt;&gt;"",NOT(OR(LEFT($C1380,1)="1",LEFT($C1380,1)="2"))),"Custos indiretos não devem pertencer a uma prática específica.",IF(AND($D1380&lt;&gt;"",COUNTIF(' PROJETO'!$B$14:$B$16,$D1380)=0),"Prática de restauração inválida ou não cadastrada.",IF(IF($D1380="",FALSE(),IF(COUNTIF(' PROJETO'!$B$14:$B$16,$D1380)=0,FALSE(),IFERROR(INDEX(' PROJETO'!$C$14:$C$16,MATCH($D1380,' PROJETO'!$B$14:$B$16,0))&lt;&gt;"Sim",FALSE()))),"A prática informada no item não foi selecionada na aba Projeto.",IF(AND(MAX($I1380,$L1380,$O1380,$R1380,$U1380,$X1380)&gt;'CONFG.  LISTAS'!$F$4,NOT(OR($Z1380&lt;&gt;"",$AA1380&lt;&gt;""))),"Memorial de cálculo ou anexo obrigatório não informado para item acima do limite.",IF(OR(AND($G1380&lt;&gt;"",$H1380&lt;&gt;"",OR($G1380&lt;=0,$H1380&lt;=0)),AND($J1380&lt;&gt;"",$K1380&lt;&gt;"",OR($J1380&lt;=0,$K1380&lt;=0)),AND($M1380&lt;&gt;"",$N1380&lt;&gt;"",OR($M1380&lt;=0,$N1380&lt;=0)),AND($P1380&lt;&gt;"",$Q1380&lt;&gt;"",OR($P1380&lt;=0,$Q1380&lt;=0)),AND($S1380&lt;&gt;"",$T1380&lt;&gt;"",OR($S1380&lt;=0,$T1380&lt;=0)),AND($V1380&lt;&gt;"",$W1380&lt;&gt;"",OR($V1380&lt;=0,$W1380&lt;=0))),"Revise os valores informados: valor unitário e quantidade devem ser maiores que zero.",IF(OR(AND($G1380="",$H1380&lt;&gt;""),AND($G1380&lt;&gt;"",$H1380=""),AND($J1380="",$K1380&lt;&gt;""),AND($J1380&lt;&gt;"",$K1380=""),AND($M1380="",$N1380&lt;&gt;""),AND($M1380&lt;&gt;"",$N1380=""),AND($P1380="",$Q1380&lt;&gt;""),AND($P1380&lt;&gt;"",$Q1380=""),AND($S1380="",$T1380&lt;&gt;""),AND($S1380&lt;&gt;"",$T1380=""),AND($V1380="",$W1380&lt;&gt;""),AND($V1380&lt;&gt;"",$W1380="")),"Há ano preenchido parcialmente: "&amp;TRIM(IF(AND($G1380="",$H1380&lt;&gt;""),"Ano 1 (falta valor unitário); ","")&amp;IF(AND($G1380&lt;&gt;"",$H1380=""),"Ano 1 (falta quantidade); ","")&amp;IF(AND($J1380="",$K1380&lt;&gt;""),"Ano 2 (falta valor unitário); ","")&amp;IF(AND($J1380&lt;&gt;"",$K1380=""),"Ano 2 (falta quantidade); ","")&amp;IF(AND($M1380="",$N1380&lt;&gt;""),"Ano 3 (falta valor unitário); ","")&amp;IF(AND($M1380&lt;&gt;"",$N1380=""),"Ano 3 (falta quantidade); ","")&amp;IF(AND($P1380="",$Q1380&lt;&gt;""),"Ano 4 (falta valor unitário); ","")&amp;IF(AND($P1380&lt;&gt;"",$Q1380=""),"Ano 4 (falta quantidade); ","")&amp;IF(AND($S1380="",$T1380&lt;&gt;""),"Ano 5 (falta valor unitário); ","")&amp;IF(AND($S1380&lt;&gt;"",$T1380=""),"Ano 5 (falta quantidade); ","")&amp;IF(AND($V1380="",$W1380&lt;&gt;""),"Ano 6 (falta valor unitário); ","")&amp;IF(AND($V1380&lt;&gt;"",$W1380=""),"Ano 6 (falta quantidade); ","")), IF(NOT(OR(AND($G1380&lt;&gt;"",$H1380&lt;&gt;""),AND($J1380&lt;&gt;"",$K1380&lt;&gt;""),AND($M1380&lt;&gt;"",$N1380&lt;&gt;""),AND($P1380&lt;&gt;"",$Q1380&lt;&gt;""),AND($S1380&lt;&gt;"",$T1380&lt;&gt;""),AND($V1380&lt;&gt;"",$W1380&lt;&gt;""))),"Informe pelo menos um ano completo com valor unitário e quantidade.",IF(AND($C1380&lt;&gt;"",$E1380&lt;&gt;"",LEFT(TRIM($C1380),1)&lt;&gt;LEFT(TRIM($E1380),1)),"Categoria e tipo estão incompatíveis.",IF(IF(OR($E1380="",$F1380=""),FALSE(),IFERROR(COUNTIF(INDIRECT("UNITS_"&amp;SUBSTITUTE(LEFT($E1380,FIND(" ",$E1380&amp;" ")-1),".","_")),$F1380)=0,TRUE())),"Unidade incompatível com o tipo selecionado.",IF(OR(AND(ISNUMBER(SEARCH("comunic",LOWER($B1380))),LEFT($E1380,3)&lt;&gt;"4.4"),AND(ISNUMBER(SEARCH("monitor",LOWER($B1380))),NOT(OR(LEFT($E1380,3)="1.5",LEFT($E1380,3)="2.5")))),"Revise a classificação do item conforme as regras de preenchimento.",IF(AND($B1380&lt;&gt;"",OR(ISNUMBER(SEARCH("outro",LOWER($B1380))),ISNUMBER(SEARCH("divers",LOWER($B1380))),ISNUMBER(SEARCH("kit",LOWER($B1380))),ISNUMBER(SEARCH("ferrament",LOWER($B1380))),ISNUMBER(SEARCH("epi",LOWER($B1380)))),NOT(OR($Z1380&lt;&gt;"",$AA1380&lt;&gt;""))),"Descrição muito genérica: detalhe melhor o item e registre o racional no memorial ou em anexo.",IF(AND($Y1380=0,$B1380&lt;&gt;"",OR($G1380&lt;&gt;"",$H1380&lt;&gt;"",$J1380&lt;&gt;"",$K1380&lt;&gt;"",$M1380&lt;&gt;"",$N1380&lt;&gt;"",$P1380&lt;&gt;"",$Q1380&lt;&gt;"",$S1380&lt;&gt;"",$T1380&lt;&gt;"",$V1380&lt;&gt;"",$W1380&lt;&gt;"")),"O item possui dados lançados, mas o total está zerado. Revise os valores informados.","")))))))))))))))</f>
        <v/>
      </c>
    </row>
    <row r="1381" spans="1:35" ht="14.25" customHeight="1" x14ac:dyDescent="0.25">
      <c r="A1381" s="57" t="str">
        <f t="shared" si="273"/>
        <v/>
      </c>
      <c r="B1381" s="61"/>
      <c r="C1381" s="61"/>
      <c r="D1381" s="58"/>
      <c r="E1381" s="61"/>
      <c r="F1381" s="61"/>
      <c r="G1381" s="272"/>
      <c r="H1381" s="62"/>
      <c r="I1381" s="273">
        <f t="shared" si="274"/>
        <v>0</v>
      </c>
      <c r="J1381" s="272"/>
      <c r="K1381" s="62"/>
      <c r="L1381" s="270">
        <f t="shared" si="275"/>
        <v>0</v>
      </c>
      <c r="M1381" s="272"/>
      <c r="N1381" s="62"/>
      <c r="O1381" s="270">
        <f t="shared" si="276"/>
        <v>0</v>
      </c>
      <c r="P1381" s="272"/>
      <c r="Q1381" s="62"/>
      <c r="R1381" s="271">
        <f t="shared" si="277"/>
        <v>0</v>
      </c>
      <c r="S1381" s="272"/>
      <c r="T1381" s="62"/>
      <c r="U1381" s="270">
        <f t="shared" si="278"/>
        <v>0</v>
      </c>
      <c r="V1381" s="272"/>
      <c r="W1381" s="62"/>
      <c r="X1381" s="270">
        <f t="shared" si="279"/>
        <v>0</v>
      </c>
      <c r="Y1381" s="270">
        <f t="shared" si="280"/>
        <v>0</v>
      </c>
      <c r="Z1381" s="61"/>
      <c r="AA1381" s="61"/>
      <c r="AB1381" s="60" t="str">
        <f t="shared" si="281"/>
        <v/>
      </c>
      <c r="AC1381" s="21" t="b">
        <f t="shared" si="282"/>
        <v>0</v>
      </c>
      <c r="AD1381" s="21" t="b">
        <f t="shared" si="283"/>
        <v>0</v>
      </c>
      <c r="AE1381" s="21" t="b">
        <f t="shared" si="284"/>
        <v>0</v>
      </c>
      <c r="AF1381" s="21" t="b">
        <f ca="1">OR(AND($AC1381,NOT($AD1381)),AND($AC1381,OR(AND($G1381="",$H1381&lt;&gt;""),AND($G1381&lt;&gt;"",$H1381=""),AND($J1381="",$K1381&lt;&gt;""),AND($J1381&lt;&gt;"",$K1381=""),AND($M1381="",$N1381&lt;&gt;""),AND($M1381&lt;&gt;"",$N1381=""),AND($P1381="",$Q1381&lt;&gt;""),AND($P1381&lt;&gt;"",$Q1381=""),AND($S1381="",$T1381&lt;&gt;""),AND($S1381&lt;&gt;"",$T1381=""),AND($V1381="",$W1381&lt;&gt;""),AND($V1381&lt;&gt;"",$W1381=""))),AND($C1381&lt;&gt;"",$E1381&lt;&gt;"",LEFT(TRIM($C1381),1)&lt;&gt;LEFT(TRIM($E1381),1)),IF(OR($E1381="",$F1381=""),FALSE(),IFERROR(COUNTIF(INDIRECT("UNITS_"&amp;SUBSTITUTE(LEFT($E1381,FIND(" ",$E1381&amp;" ")-1),".","_")),$F1381)=0,TRUE())),AND($B1381&lt;&gt;"",OR(ISNUMBER(SEARCH("outro",LOWER($B1381))),ISNUMBER(SEARCH("divers",LOWER($B1381))),ISNUMBER(SEARCH("etc",LOWER($B1381))))),OR(AND(ISNUMBER(SEARCH("comunic",LOWER($B1381))),LEFT($E1381,3)&lt;&gt;"4.4"),AND(ISNUMBER(SEARCH("monitor",LOWER($B1381))),NOT(OR(LEFT($E1381,3)="1.5",LEFT($E1381,3)="2.5")))),AND($B1381&lt;&gt;"",OR(LEFT($C1381,1)="1",LEFT($C1381,1)="2"),$D1381=""),AND($D1381&lt;&gt;"",NOT(OR(LEFT($C1381,1)="1",LEFT($C1381,1)="2"))),AND($D1381&lt;&gt;"",COUNTIF(' PROJETO'!$B$14:$B$16,$D1381)=0),IF($D1381="",FALSE(),IF(COUNTIF(' PROJETO'!$B$14:$B$16,$D1381)=0,FALSE(),IFERROR(INDEX(' PROJETO'!$C$14:$C$16,MATCH($D1381,' PROJETO'!$B$14:$B$16,0))&lt;&gt;"Sim",FALSE()))))</f>
        <v>0</v>
      </c>
      <c r="AG1381" s="21" t="b">
        <f>AND($AC1381,$Y1381&gt;'CONFG.  LISTAS'!$F$4,$Z1381="",$AA1381="")</f>
        <v>0</v>
      </c>
      <c r="AH1381" s="21" t="str">
        <f t="shared" si="285"/>
        <v/>
      </c>
      <c r="AI1381" s="43" t="str">
        <f ca="1">IF(NOT($AC1381),"",IF(OR($B1381="",$C1381="",$E1381="",$F1381=""),"Preencha descrição, categoria, tipo e unidade.",IF(AND($B1381&lt;&gt;"",OR(LEFT($C1381,1)="1",LEFT($C1381,1)="2"),$D1381=""),"Informe a prática de restauração para itens diretos.",IF(AND($D1381&lt;&gt;"",NOT(OR(LEFT($C1381,1)="1",LEFT($C1381,1)="2"))),"Custos indiretos não devem pertencer a uma prática específica.",IF(AND($D1381&lt;&gt;"",COUNTIF(' PROJETO'!$B$14:$B$16,$D1381)=0),"Prática de restauração inválida ou não cadastrada.",IF(IF($D1381="",FALSE(),IF(COUNTIF(' PROJETO'!$B$14:$B$16,$D1381)=0,FALSE(),IFERROR(INDEX(' PROJETO'!$C$14:$C$16,MATCH($D1381,' PROJETO'!$B$14:$B$16,0))&lt;&gt;"Sim",FALSE()))),"A prática informada no item não foi selecionada na aba Projeto.",IF(AND(MAX($I1381,$L1381,$O1381,$R1381,$U1381,$X1381)&gt;'CONFG.  LISTAS'!$F$4,NOT(OR($Z1381&lt;&gt;"",$AA1381&lt;&gt;""))),"Memorial de cálculo ou anexo obrigatório não informado para item acima do limite.",IF(OR(AND($G1381&lt;&gt;"",$H1381&lt;&gt;"",OR($G1381&lt;=0,$H1381&lt;=0)),AND($J1381&lt;&gt;"",$K1381&lt;&gt;"",OR($J1381&lt;=0,$K1381&lt;=0)),AND($M1381&lt;&gt;"",$N1381&lt;&gt;"",OR($M1381&lt;=0,$N1381&lt;=0)),AND($P1381&lt;&gt;"",$Q1381&lt;&gt;"",OR($P1381&lt;=0,$Q1381&lt;=0)),AND($S1381&lt;&gt;"",$T1381&lt;&gt;"",OR($S1381&lt;=0,$T1381&lt;=0)),AND($V1381&lt;&gt;"",$W1381&lt;&gt;"",OR($V1381&lt;=0,$W1381&lt;=0))),"Revise os valores informados: valor unitário e quantidade devem ser maiores que zero.",IF(OR(AND($G1381="",$H1381&lt;&gt;""),AND($G1381&lt;&gt;"",$H1381=""),AND($J1381="",$K1381&lt;&gt;""),AND($J1381&lt;&gt;"",$K1381=""),AND($M1381="",$N1381&lt;&gt;""),AND($M1381&lt;&gt;"",$N1381=""),AND($P1381="",$Q1381&lt;&gt;""),AND($P1381&lt;&gt;"",$Q1381=""),AND($S1381="",$T1381&lt;&gt;""),AND($S1381&lt;&gt;"",$T1381=""),AND($V1381="",$W1381&lt;&gt;""),AND($V1381&lt;&gt;"",$W1381="")),"Há ano preenchido parcialmente: "&amp;TRIM(IF(AND($G1381="",$H1381&lt;&gt;""),"Ano 1 (falta valor unitário); ","")&amp;IF(AND($G1381&lt;&gt;"",$H1381=""),"Ano 1 (falta quantidade); ","")&amp;IF(AND($J1381="",$K1381&lt;&gt;""),"Ano 2 (falta valor unitário); ","")&amp;IF(AND($J1381&lt;&gt;"",$K1381=""),"Ano 2 (falta quantidade); ","")&amp;IF(AND($M1381="",$N1381&lt;&gt;""),"Ano 3 (falta valor unitário); ","")&amp;IF(AND($M1381&lt;&gt;"",$N1381=""),"Ano 3 (falta quantidade); ","")&amp;IF(AND($P1381="",$Q1381&lt;&gt;""),"Ano 4 (falta valor unitário); ","")&amp;IF(AND($P1381&lt;&gt;"",$Q1381=""),"Ano 4 (falta quantidade); ","")&amp;IF(AND($S1381="",$T1381&lt;&gt;""),"Ano 5 (falta valor unitário); ","")&amp;IF(AND($S1381&lt;&gt;"",$T1381=""),"Ano 5 (falta quantidade); ","")&amp;IF(AND($V1381="",$W1381&lt;&gt;""),"Ano 6 (falta valor unitário); ","")&amp;IF(AND($V1381&lt;&gt;"",$W1381=""),"Ano 6 (falta quantidade); ","")), IF(NOT(OR(AND($G1381&lt;&gt;"",$H1381&lt;&gt;""),AND($J1381&lt;&gt;"",$K1381&lt;&gt;""),AND($M1381&lt;&gt;"",$N1381&lt;&gt;""),AND($P1381&lt;&gt;"",$Q1381&lt;&gt;""),AND($S1381&lt;&gt;"",$T1381&lt;&gt;""),AND($V1381&lt;&gt;"",$W1381&lt;&gt;""))),"Informe pelo menos um ano completo com valor unitário e quantidade.",IF(AND($C1381&lt;&gt;"",$E1381&lt;&gt;"",LEFT(TRIM($C1381),1)&lt;&gt;LEFT(TRIM($E1381),1)),"Categoria e tipo estão incompatíveis.",IF(IF(OR($E1381="",$F1381=""),FALSE(),IFERROR(COUNTIF(INDIRECT("UNITS_"&amp;SUBSTITUTE(LEFT($E1381,FIND(" ",$E1381&amp;" ")-1),".","_")),$F1381)=0,TRUE())),"Unidade incompatível com o tipo selecionado.",IF(OR(AND(ISNUMBER(SEARCH("comunic",LOWER($B1381))),LEFT($E1381,3)&lt;&gt;"4.4"),AND(ISNUMBER(SEARCH("monitor",LOWER($B1381))),NOT(OR(LEFT($E1381,3)="1.5",LEFT($E1381,3)="2.5")))),"Revise a classificação do item conforme as regras de preenchimento.",IF(AND($B1381&lt;&gt;"",OR(ISNUMBER(SEARCH("outro",LOWER($B1381))),ISNUMBER(SEARCH("divers",LOWER($B1381))),ISNUMBER(SEARCH("kit",LOWER($B1381))),ISNUMBER(SEARCH("ferrament",LOWER($B1381))),ISNUMBER(SEARCH("epi",LOWER($B1381)))),NOT(OR($Z1381&lt;&gt;"",$AA1381&lt;&gt;""))),"Descrição muito genérica: detalhe melhor o item e registre o racional no memorial ou em anexo.",IF(AND($Y1381=0,$B1381&lt;&gt;"",OR($G1381&lt;&gt;"",$H1381&lt;&gt;"",$J1381&lt;&gt;"",$K1381&lt;&gt;"",$M1381&lt;&gt;"",$N1381&lt;&gt;"",$P1381&lt;&gt;"",$Q1381&lt;&gt;"",$S1381&lt;&gt;"",$T1381&lt;&gt;"",$V1381&lt;&gt;"",$W1381&lt;&gt;"")),"O item possui dados lançados, mas o total está zerado. Revise os valores informados.","")))))))))))))))</f>
        <v/>
      </c>
    </row>
    <row r="1382" spans="1:35" ht="14.25" customHeight="1" x14ac:dyDescent="0.25">
      <c r="A1382" s="57" t="str">
        <f t="shared" si="273"/>
        <v/>
      </c>
      <c r="B1382" s="58"/>
      <c r="C1382" s="58"/>
      <c r="D1382" s="58"/>
      <c r="E1382" s="58"/>
      <c r="F1382" s="58"/>
      <c r="G1382" s="269"/>
      <c r="H1382" s="59"/>
      <c r="I1382" s="273">
        <f t="shared" si="274"/>
        <v>0</v>
      </c>
      <c r="J1382" s="269"/>
      <c r="K1382" s="59"/>
      <c r="L1382" s="270">
        <f t="shared" si="275"/>
        <v>0</v>
      </c>
      <c r="M1382" s="269"/>
      <c r="N1382" s="59"/>
      <c r="O1382" s="270">
        <f t="shared" si="276"/>
        <v>0</v>
      </c>
      <c r="P1382" s="269"/>
      <c r="Q1382" s="59"/>
      <c r="R1382" s="271">
        <f t="shared" si="277"/>
        <v>0</v>
      </c>
      <c r="S1382" s="269"/>
      <c r="T1382" s="59"/>
      <c r="U1382" s="270">
        <f t="shared" si="278"/>
        <v>0</v>
      </c>
      <c r="V1382" s="269"/>
      <c r="W1382" s="59"/>
      <c r="X1382" s="270">
        <f t="shared" si="279"/>
        <v>0</v>
      </c>
      <c r="Y1382" s="270">
        <f t="shared" si="280"/>
        <v>0</v>
      </c>
      <c r="Z1382" s="58"/>
      <c r="AA1382" s="58"/>
      <c r="AB1382" s="60" t="str">
        <f t="shared" si="281"/>
        <v/>
      </c>
      <c r="AC1382" s="21" t="b">
        <f t="shared" si="282"/>
        <v>0</v>
      </c>
      <c r="AD1382" s="21" t="b">
        <f t="shared" si="283"/>
        <v>0</v>
      </c>
      <c r="AE1382" s="21" t="b">
        <f t="shared" si="284"/>
        <v>0</v>
      </c>
      <c r="AF1382" s="21" t="b">
        <f ca="1">OR(AND($AC1382,NOT($AD1382)),AND($AC1382,OR(AND($G1382="",$H1382&lt;&gt;""),AND($G1382&lt;&gt;"",$H1382=""),AND($J1382="",$K1382&lt;&gt;""),AND($J1382&lt;&gt;"",$K1382=""),AND($M1382="",$N1382&lt;&gt;""),AND($M1382&lt;&gt;"",$N1382=""),AND($P1382="",$Q1382&lt;&gt;""),AND($P1382&lt;&gt;"",$Q1382=""),AND($S1382="",$T1382&lt;&gt;""),AND($S1382&lt;&gt;"",$T1382=""),AND($V1382="",$W1382&lt;&gt;""),AND($V1382&lt;&gt;"",$W1382=""))),AND($C1382&lt;&gt;"",$E1382&lt;&gt;"",LEFT(TRIM($C1382),1)&lt;&gt;LEFT(TRIM($E1382),1)),IF(OR($E1382="",$F1382=""),FALSE(),IFERROR(COUNTIF(INDIRECT("UNITS_"&amp;SUBSTITUTE(LEFT($E1382,FIND(" ",$E1382&amp;" ")-1),".","_")),$F1382)=0,TRUE())),AND($B1382&lt;&gt;"",OR(ISNUMBER(SEARCH("outro",LOWER($B1382))),ISNUMBER(SEARCH("divers",LOWER($B1382))),ISNUMBER(SEARCH("etc",LOWER($B1382))))),OR(AND(ISNUMBER(SEARCH("comunic",LOWER($B1382))),LEFT($E1382,3)&lt;&gt;"4.4"),AND(ISNUMBER(SEARCH("monitor",LOWER($B1382))),NOT(OR(LEFT($E1382,3)="1.5",LEFT($E1382,3)="2.5")))),AND($B1382&lt;&gt;"",OR(LEFT($C1382,1)="1",LEFT($C1382,1)="2"),$D1382=""),AND($D1382&lt;&gt;"",NOT(OR(LEFT($C1382,1)="1",LEFT($C1382,1)="2"))),AND($D1382&lt;&gt;"",COUNTIF(' PROJETO'!$B$14:$B$16,$D1382)=0),IF($D1382="",FALSE(),IF(COUNTIF(' PROJETO'!$B$14:$B$16,$D1382)=0,FALSE(),IFERROR(INDEX(' PROJETO'!$C$14:$C$16,MATCH($D1382,' PROJETO'!$B$14:$B$16,0))&lt;&gt;"Sim",FALSE()))))</f>
        <v>0</v>
      </c>
      <c r="AG1382" s="21" t="b">
        <f>AND($AC1382,$Y1382&gt;'CONFG.  LISTAS'!$F$4,$Z1382="",$AA1382="")</f>
        <v>0</v>
      </c>
      <c r="AH1382" s="21" t="str">
        <f t="shared" si="285"/>
        <v/>
      </c>
      <c r="AI1382" s="43" t="str">
        <f ca="1">IF(NOT($AC1382),"",IF(OR($B1382="",$C1382="",$E1382="",$F1382=""),"Preencha descrição, categoria, tipo e unidade.",IF(AND($B1382&lt;&gt;"",OR(LEFT($C1382,1)="1",LEFT($C1382,1)="2"),$D1382=""),"Informe a prática de restauração para itens diretos.",IF(AND($D1382&lt;&gt;"",NOT(OR(LEFT($C1382,1)="1",LEFT($C1382,1)="2"))),"Custos indiretos não devem pertencer a uma prática específica.",IF(AND($D1382&lt;&gt;"",COUNTIF(' PROJETO'!$B$14:$B$16,$D1382)=0),"Prática de restauração inválida ou não cadastrada.",IF(IF($D1382="",FALSE(),IF(COUNTIF(' PROJETO'!$B$14:$B$16,$D1382)=0,FALSE(),IFERROR(INDEX(' PROJETO'!$C$14:$C$16,MATCH($D1382,' PROJETO'!$B$14:$B$16,0))&lt;&gt;"Sim",FALSE()))),"A prática informada no item não foi selecionada na aba Projeto.",IF(AND(MAX($I1382,$L1382,$O1382,$R1382,$U1382,$X1382)&gt;'CONFG.  LISTAS'!$F$4,NOT(OR($Z1382&lt;&gt;"",$AA1382&lt;&gt;""))),"Memorial de cálculo ou anexo obrigatório não informado para item acima do limite.",IF(OR(AND($G1382&lt;&gt;"",$H1382&lt;&gt;"",OR($G1382&lt;=0,$H1382&lt;=0)),AND($J1382&lt;&gt;"",$K1382&lt;&gt;"",OR($J1382&lt;=0,$K1382&lt;=0)),AND($M1382&lt;&gt;"",$N1382&lt;&gt;"",OR($M1382&lt;=0,$N1382&lt;=0)),AND($P1382&lt;&gt;"",$Q1382&lt;&gt;"",OR($P1382&lt;=0,$Q1382&lt;=0)),AND($S1382&lt;&gt;"",$T1382&lt;&gt;"",OR($S1382&lt;=0,$T1382&lt;=0)),AND($V1382&lt;&gt;"",$W1382&lt;&gt;"",OR($V1382&lt;=0,$W1382&lt;=0))),"Revise os valores informados: valor unitário e quantidade devem ser maiores que zero.",IF(OR(AND($G1382="",$H1382&lt;&gt;""),AND($G1382&lt;&gt;"",$H1382=""),AND($J1382="",$K1382&lt;&gt;""),AND($J1382&lt;&gt;"",$K1382=""),AND($M1382="",$N1382&lt;&gt;""),AND($M1382&lt;&gt;"",$N1382=""),AND($P1382="",$Q1382&lt;&gt;""),AND($P1382&lt;&gt;"",$Q1382=""),AND($S1382="",$T1382&lt;&gt;""),AND($S1382&lt;&gt;"",$T1382=""),AND($V1382="",$W1382&lt;&gt;""),AND($V1382&lt;&gt;"",$W1382="")),"Há ano preenchido parcialmente: "&amp;TRIM(IF(AND($G1382="",$H1382&lt;&gt;""),"Ano 1 (falta valor unitário); ","")&amp;IF(AND($G1382&lt;&gt;"",$H1382=""),"Ano 1 (falta quantidade); ","")&amp;IF(AND($J1382="",$K1382&lt;&gt;""),"Ano 2 (falta valor unitário); ","")&amp;IF(AND($J1382&lt;&gt;"",$K1382=""),"Ano 2 (falta quantidade); ","")&amp;IF(AND($M1382="",$N1382&lt;&gt;""),"Ano 3 (falta valor unitário); ","")&amp;IF(AND($M1382&lt;&gt;"",$N1382=""),"Ano 3 (falta quantidade); ","")&amp;IF(AND($P1382="",$Q1382&lt;&gt;""),"Ano 4 (falta valor unitário); ","")&amp;IF(AND($P1382&lt;&gt;"",$Q1382=""),"Ano 4 (falta quantidade); ","")&amp;IF(AND($S1382="",$T1382&lt;&gt;""),"Ano 5 (falta valor unitário); ","")&amp;IF(AND($S1382&lt;&gt;"",$T1382=""),"Ano 5 (falta quantidade); ","")&amp;IF(AND($V1382="",$W1382&lt;&gt;""),"Ano 6 (falta valor unitário); ","")&amp;IF(AND($V1382&lt;&gt;"",$W1382=""),"Ano 6 (falta quantidade); ","")), IF(NOT(OR(AND($G1382&lt;&gt;"",$H1382&lt;&gt;""),AND($J1382&lt;&gt;"",$K1382&lt;&gt;""),AND($M1382&lt;&gt;"",$N1382&lt;&gt;""),AND($P1382&lt;&gt;"",$Q1382&lt;&gt;""),AND($S1382&lt;&gt;"",$T1382&lt;&gt;""),AND($V1382&lt;&gt;"",$W1382&lt;&gt;""))),"Informe pelo menos um ano completo com valor unitário e quantidade.",IF(AND($C1382&lt;&gt;"",$E1382&lt;&gt;"",LEFT(TRIM($C1382),1)&lt;&gt;LEFT(TRIM($E1382),1)),"Categoria e tipo estão incompatíveis.",IF(IF(OR($E1382="",$F1382=""),FALSE(),IFERROR(COUNTIF(INDIRECT("UNITS_"&amp;SUBSTITUTE(LEFT($E1382,FIND(" ",$E1382&amp;" ")-1),".","_")),$F1382)=0,TRUE())),"Unidade incompatível com o tipo selecionado.",IF(OR(AND(ISNUMBER(SEARCH("comunic",LOWER($B1382))),LEFT($E1382,3)&lt;&gt;"4.4"),AND(ISNUMBER(SEARCH("monitor",LOWER($B1382))),NOT(OR(LEFT($E1382,3)="1.5",LEFT($E1382,3)="2.5")))),"Revise a classificação do item conforme as regras de preenchimento.",IF(AND($B1382&lt;&gt;"",OR(ISNUMBER(SEARCH("outro",LOWER($B1382))),ISNUMBER(SEARCH("divers",LOWER($B1382))),ISNUMBER(SEARCH("kit",LOWER($B1382))),ISNUMBER(SEARCH("ferrament",LOWER($B1382))),ISNUMBER(SEARCH("epi",LOWER($B1382)))),NOT(OR($Z1382&lt;&gt;"",$AA1382&lt;&gt;""))),"Descrição muito genérica: detalhe melhor o item e registre o racional no memorial ou em anexo.",IF(AND($Y1382=0,$B1382&lt;&gt;"",OR($G1382&lt;&gt;"",$H1382&lt;&gt;"",$J1382&lt;&gt;"",$K1382&lt;&gt;"",$M1382&lt;&gt;"",$N1382&lt;&gt;"",$P1382&lt;&gt;"",$Q1382&lt;&gt;"",$S1382&lt;&gt;"",$T1382&lt;&gt;"",$V1382&lt;&gt;"",$W1382&lt;&gt;"")),"O item possui dados lançados, mas o total está zerado. Revise os valores informados.","")))))))))))))))</f>
        <v/>
      </c>
    </row>
    <row r="1383" spans="1:35" ht="14.25" customHeight="1" x14ac:dyDescent="0.25">
      <c r="A1383" s="57" t="str">
        <f t="shared" si="273"/>
        <v/>
      </c>
      <c r="B1383" s="61"/>
      <c r="C1383" s="61"/>
      <c r="D1383" s="58"/>
      <c r="E1383" s="61"/>
      <c r="F1383" s="61"/>
      <c r="G1383" s="272"/>
      <c r="H1383" s="62"/>
      <c r="I1383" s="273">
        <f t="shared" si="274"/>
        <v>0</v>
      </c>
      <c r="J1383" s="272"/>
      <c r="K1383" s="62"/>
      <c r="L1383" s="270">
        <f t="shared" si="275"/>
        <v>0</v>
      </c>
      <c r="M1383" s="272"/>
      <c r="N1383" s="62"/>
      <c r="O1383" s="270">
        <f t="shared" si="276"/>
        <v>0</v>
      </c>
      <c r="P1383" s="272"/>
      <c r="Q1383" s="62"/>
      <c r="R1383" s="271">
        <f t="shared" si="277"/>
        <v>0</v>
      </c>
      <c r="S1383" s="272"/>
      <c r="T1383" s="62"/>
      <c r="U1383" s="270">
        <f t="shared" si="278"/>
        <v>0</v>
      </c>
      <c r="V1383" s="272"/>
      <c r="W1383" s="62"/>
      <c r="X1383" s="270">
        <f t="shared" si="279"/>
        <v>0</v>
      </c>
      <c r="Y1383" s="270">
        <f t="shared" si="280"/>
        <v>0</v>
      </c>
      <c r="Z1383" s="61"/>
      <c r="AA1383" s="61"/>
      <c r="AB1383" s="60" t="str">
        <f t="shared" si="281"/>
        <v/>
      </c>
      <c r="AC1383" s="21" t="b">
        <f t="shared" si="282"/>
        <v>0</v>
      </c>
      <c r="AD1383" s="21" t="b">
        <f t="shared" si="283"/>
        <v>0</v>
      </c>
      <c r="AE1383" s="21" t="b">
        <f t="shared" si="284"/>
        <v>0</v>
      </c>
      <c r="AF1383" s="21" t="b">
        <f ca="1">OR(AND($AC1383,NOT($AD1383)),AND($AC1383,OR(AND($G1383="",$H1383&lt;&gt;""),AND($G1383&lt;&gt;"",$H1383=""),AND($J1383="",$K1383&lt;&gt;""),AND($J1383&lt;&gt;"",$K1383=""),AND($M1383="",$N1383&lt;&gt;""),AND($M1383&lt;&gt;"",$N1383=""),AND($P1383="",$Q1383&lt;&gt;""),AND($P1383&lt;&gt;"",$Q1383=""),AND($S1383="",$T1383&lt;&gt;""),AND($S1383&lt;&gt;"",$T1383=""),AND($V1383="",$W1383&lt;&gt;""),AND($V1383&lt;&gt;"",$W1383=""))),AND($C1383&lt;&gt;"",$E1383&lt;&gt;"",LEFT(TRIM($C1383),1)&lt;&gt;LEFT(TRIM($E1383),1)),IF(OR($E1383="",$F1383=""),FALSE(),IFERROR(COUNTIF(INDIRECT("UNITS_"&amp;SUBSTITUTE(LEFT($E1383,FIND(" ",$E1383&amp;" ")-1),".","_")),$F1383)=0,TRUE())),AND($B1383&lt;&gt;"",OR(ISNUMBER(SEARCH("outro",LOWER($B1383))),ISNUMBER(SEARCH("divers",LOWER($B1383))),ISNUMBER(SEARCH("etc",LOWER($B1383))))),OR(AND(ISNUMBER(SEARCH("comunic",LOWER($B1383))),LEFT($E1383,3)&lt;&gt;"4.4"),AND(ISNUMBER(SEARCH("monitor",LOWER($B1383))),NOT(OR(LEFT($E1383,3)="1.5",LEFT($E1383,3)="2.5")))),AND($B1383&lt;&gt;"",OR(LEFT($C1383,1)="1",LEFT($C1383,1)="2"),$D1383=""),AND($D1383&lt;&gt;"",NOT(OR(LEFT($C1383,1)="1",LEFT($C1383,1)="2"))),AND($D1383&lt;&gt;"",COUNTIF(' PROJETO'!$B$14:$B$16,$D1383)=0),IF($D1383="",FALSE(),IF(COUNTIF(' PROJETO'!$B$14:$B$16,$D1383)=0,FALSE(),IFERROR(INDEX(' PROJETO'!$C$14:$C$16,MATCH($D1383,' PROJETO'!$B$14:$B$16,0))&lt;&gt;"Sim",FALSE()))))</f>
        <v>0</v>
      </c>
      <c r="AG1383" s="21" t="b">
        <f>AND($AC1383,$Y1383&gt;'CONFG.  LISTAS'!$F$4,$Z1383="",$AA1383="")</f>
        <v>0</v>
      </c>
      <c r="AH1383" s="21" t="str">
        <f t="shared" si="285"/>
        <v/>
      </c>
      <c r="AI1383" s="43" t="str">
        <f ca="1">IF(NOT($AC1383),"",IF(OR($B1383="",$C1383="",$E1383="",$F1383=""),"Preencha descrição, categoria, tipo e unidade.",IF(AND($B1383&lt;&gt;"",OR(LEFT($C1383,1)="1",LEFT($C1383,1)="2"),$D1383=""),"Informe a prática de restauração para itens diretos.",IF(AND($D1383&lt;&gt;"",NOT(OR(LEFT($C1383,1)="1",LEFT($C1383,1)="2"))),"Custos indiretos não devem pertencer a uma prática específica.",IF(AND($D1383&lt;&gt;"",COUNTIF(' PROJETO'!$B$14:$B$16,$D1383)=0),"Prática de restauração inválida ou não cadastrada.",IF(IF($D1383="",FALSE(),IF(COUNTIF(' PROJETO'!$B$14:$B$16,$D1383)=0,FALSE(),IFERROR(INDEX(' PROJETO'!$C$14:$C$16,MATCH($D1383,' PROJETO'!$B$14:$B$16,0))&lt;&gt;"Sim",FALSE()))),"A prática informada no item não foi selecionada na aba Projeto.",IF(AND(MAX($I1383,$L1383,$O1383,$R1383,$U1383,$X1383)&gt;'CONFG.  LISTAS'!$F$4,NOT(OR($Z1383&lt;&gt;"",$AA1383&lt;&gt;""))),"Memorial de cálculo ou anexo obrigatório não informado para item acima do limite.",IF(OR(AND($G1383&lt;&gt;"",$H1383&lt;&gt;"",OR($G1383&lt;=0,$H1383&lt;=0)),AND($J1383&lt;&gt;"",$K1383&lt;&gt;"",OR($J1383&lt;=0,$K1383&lt;=0)),AND($M1383&lt;&gt;"",$N1383&lt;&gt;"",OR($M1383&lt;=0,$N1383&lt;=0)),AND($P1383&lt;&gt;"",$Q1383&lt;&gt;"",OR($P1383&lt;=0,$Q1383&lt;=0)),AND($S1383&lt;&gt;"",$T1383&lt;&gt;"",OR($S1383&lt;=0,$T1383&lt;=0)),AND($V1383&lt;&gt;"",$W1383&lt;&gt;"",OR($V1383&lt;=0,$W1383&lt;=0))),"Revise os valores informados: valor unitário e quantidade devem ser maiores que zero.",IF(OR(AND($G1383="",$H1383&lt;&gt;""),AND($G1383&lt;&gt;"",$H1383=""),AND($J1383="",$K1383&lt;&gt;""),AND($J1383&lt;&gt;"",$K1383=""),AND($M1383="",$N1383&lt;&gt;""),AND($M1383&lt;&gt;"",$N1383=""),AND($P1383="",$Q1383&lt;&gt;""),AND($P1383&lt;&gt;"",$Q1383=""),AND($S1383="",$T1383&lt;&gt;""),AND($S1383&lt;&gt;"",$T1383=""),AND($V1383="",$W1383&lt;&gt;""),AND($V1383&lt;&gt;"",$W1383="")),"Há ano preenchido parcialmente: "&amp;TRIM(IF(AND($G1383="",$H1383&lt;&gt;""),"Ano 1 (falta valor unitário); ","")&amp;IF(AND($G1383&lt;&gt;"",$H1383=""),"Ano 1 (falta quantidade); ","")&amp;IF(AND($J1383="",$K1383&lt;&gt;""),"Ano 2 (falta valor unitário); ","")&amp;IF(AND($J1383&lt;&gt;"",$K1383=""),"Ano 2 (falta quantidade); ","")&amp;IF(AND($M1383="",$N1383&lt;&gt;""),"Ano 3 (falta valor unitário); ","")&amp;IF(AND($M1383&lt;&gt;"",$N1383=""),"Ano 3 (falta quantidade); ","")&amp;IF(AND($P1383="",$Q1383&lt;&gt;""),"Ano 4 (falta valor unitário); ","")&amp;IF(AND($P1383&lt;&gt;"",$Q1383=""),"Ano 4 (falta quantidade); ","")&amp;IF(AND($S1383="",$T1383&lt;&gt;""),"Ano 5 (falta valor unitário); ","")&amp;IF(AND($S1383&lt;&gt;"",$T1383=""),"Ano 5 (falta quantidade); ","")&amp;IF(AND($V1383="",$W1383&lt;&gt;""),"Ano 6 (falta valor unitário); ","")&amp;IF(AND($V1383&lt;&gt;"",$W1383=""),"Ano 6 (falta quantidade); ","")), IF(NOT(OR(AND($G1383&lt;&gt;"",$H1383&lt;&gt;""),AND($J1383&lt;&gt;"",$K1383&lt;&gt;""),AND($M1383&lt;&gt;"",$N1383&lt;&gt;""),AND($P1383&lt;&gt;"",$Q1383&lt;&gt;""),AND($S1383&lt;&gt;"",$T1383&lt;&gt;""),AND($V1383&lt;&gt;"",$W1383&lt;&gt;""))),"Informe pelo menos um ano completo com valor unitário e quantidade.",IF(AND($C1383&lt;&gt;"",$E1383&lt;&gt;"",LEFT(TRIM($C1383),1)&lt;&gt;LEFT(TRIM($E1383),1)),"Categoria e tipo estão incompatíveis.",IF(IF(OR($E1383="",$F1383=""),FALSE(),IFERROR(COUNTIF(INDIRECT("UNITS_"&amp;SUBSTITUTE(LEFT($E1383,FIND(" ",$E1383&amp;" ")-1),".","_")),$F1383)=0,TRUE())),"Unidade incompatível com o tipo selecionado.",IF(OR(AND(ISNUMBER(SEARCH("comunic",LOWER($B1383))),LEFT($E1383,3)&lt;&gt;"4.4"),AND(ISNUMBER(SEARCH("monitor",LOWER($B1383))),NOT(OR(LEFT($E1383,3)="1.5",LEFT($E1383,3)="2.5")))),"Revise a classificação do item conforme as regras de preenchimento.",IF(AND($B1383&lt;&gt;"",OR(ISNUMBER(SEARCH("outro",LOWER($B1383))),ISNUMBER(SEARCH("divers",LOWER($B1383))),ISNUMBER(SEARCH("kit",LOWER($B1383))),ISNUMBER(SEARCH("ferrament",LOWER($B1383))),ISNUMBER(SEARCH("epi",LOWER($B1383)))),NOT(OR($Z1383&lt;&gt;"",$AA1383&lt;&gt;""))),"Descrição muito genérica: detalhe melhor o item e registre o racional no memorial ou em anexo.",IF(AND($Y1383=0,$B1383&lt;&gt;"",OR($G1383&lt;&gt;"",$H1383&lt;&gt;"",$J1383&lt;&gt;"",$K1383&lt;&gt;"",$M1383&lt;&gt;"",$N1383&lt;&gt;"",$P1383&lt;&gt;"",$Q1383&lt;&gt;"",$S1383&lt;&gt;"",$T1383&lt;&gt;"",$V1383&lt;&gt;"",$W1383&lt;&gt;"")),"O item possui dados lançados, mas o total está zerado. Revise os valores informados.","")))))))))))))))</f>
        <v/>
      </c>
    </row>
    <row r="1384" spans="1:35" ht="14.25" customHeight="1" x14ac:dyDescent="0.25">
      <c r="A1384" s="57" t="str">
        <f t="shared" si="273"/>
        <v/>
      </c>
      <c r="B1384" s="58"/>
      <c r="C1384" s="58"/>
      <c r="D1384" s="58"/>
      <c r="E1384" s="58"/>
      <c r="F1384" s="58"/>
      <c r="G1384" s="269"/>
      <c r="H1384" s="59"/>
      <c r="I1384" s="273">
        <f t="shared" si="274"/>
        <v>0</v>
      </c>
      <c r="J1384" s="269"/>
      <c r="K1384" s="59"/>
      <c r="L1384" s="270">
        <f t="shared" si="275"/>
        <v>0</v>
      </c>
      <c r="M1384" s="269"/>
      <c r="N1384" s="59"/>
      <c r="O1384" s="270">
        <f t="shared" si="276"/>
        <v>0</v>
      </c>
      <c r="P1384" s="269"/>
      <c r="Q1384" s="59"/>
      <c r="R1384" s="271">
        <f t="shared" si="277"/>
        <v>0</v>
      </c>
      <c r="S1384" s="269"/>
      <c r="T1384" s="59"/>
      <c r="U1384" s="270">
        <f t="shared" si="278"/>
        <v>0</v>
      </c>
      <c r="V1384" s="269"/>
      <c r="W1384" s="59"/>
      <c r="X1384" s="270">
        <f t="shared" si="279"/>
        <v>0</v>
      </c>
      <c r="Y1384" s="270">
        <f t="shared" si="280"/>
        <v>0</v>
      </c>
      <c r="Z1384" s="58"/>
      <c r="AA1384" s="58"/>
      <c r="AB1384" s="60" t="str">
        <f t="shared" si="281"/>
        <v/>
      </c>
      <c r="AC1384" s="21" t="b">
        <f t="shared" si="282"/>
        <v>0</v>
      </c>
      <c r="AD1384" s="21" t="b">
        <f t="shared" si="283"/>
        <v>0</v>
      </c>
      <c r="AE1384" s="21" t="b">
        <f t="shared" si="284"/>
        <v>0</v>
      </c>
      <c r="AF1384" s="21" t="b">
        <f ca="1">OR(AND($AC1384,NOT($AD1384)),AND($AC1384,OR(AND($G1384="",$H1384&lt;&gt;""),AND($G1384&lt;&gt;"",$H1384=""),AND($J1384="",$K1384&lt;&gt;""),AND($J1384&lt;&gt;"",$K1384=""),AND($M1384="",$N1384&lt;&gt;""),AND($M1384&lt;&gt;"",$N1384=""),AND($P1384="",$Q1384&lt;&gt;""),AND($P1384&lt;&gt;"",$Q1384=""),AND($S1384="",$T1384&lt;&gt;""),AND($S1384&lt;&gt;"",$T1384=""),AND($V1384="",$W1384&lt;&gt;""),AND($V1384&lt;&gt;"",$W1384=""))),AND($C1384&lt;&gt;"",$E1384&lt;&gt;"",LEFT(TRIM($C1384),1)&lt;&gt;LEFT(TRIM($E1384),1)),IF(OR($E1384="",$F1384=""),FALSE(),IFERROR(COUNTIF(INDIRECT("UNITS_"&amp;SUBSTITUTE(LEFT($E1384,FIND(" ",$E1384&amp;" ")-1),".","_")),$F1384)=0,TRUE())),AND($B1384&lt;&gt;"",OR(ISNUMBER(SEARCH("outro",LOWER($B1384))),ISNUMBER(SEARCH("divers",LOWER($B1384))),ISNUMBER(SEARCH("etc",LOWER($B1384))))),OR(AND(ISNUMBER(SEARCH("comunic",LOWER($B1384))),LEFT($E1384,3)&lt;&gt;"4.4"),AND(ISNUMBER(SEARCH("monitor",LOWER($B1384))),NOT(OR(LEFT($E1384,3)="1.5",LEFT($E1384,3)="2.5")))),AND($B1384&lt;&gt;"",OR(LEFT($C1384,1)="1",LEFT($C1384,1)="2"),$D1384=""),AND($D1384&lt;&gt;"",NOT(OR(LEFT($C1384,1)="1",LEFT($C1384,1)="2"))),AND($D1384&lt;&gt;"",COUNTIF(' PROJETO'!$B$14:$B$16,$D1384)=0),IF($D1384="",FALSE(),IF(COUNTIF(' PROJETO'!$B$14:$B$16,$D1384)=0,FALSE(),IFERROR(INDEX(' PROJETO'!$C$14:$C$16,MATCH($D1384,' PROJETO'!$B$14:$B$16,0))&lt;&gt;"Sim",FALSE()))))</f>
        <v>0</v>
      </c>
      <c r="AG1384" s="21" t="b">
        <f>AND($AC1384,$Y1384&gt;'CONFG.  LISTAS'!$F$4,$Z1384="",$AA1384="")</f>
        <v>0</v>
      </c>
      <c r="AH1384" s="21" t="str">
        <f t="shared" si="285"/>
        <v/>
      </c>
      <c r="AI1384" s="43" t="str">
        <f ca="1">IF(NOT($AC1384),"",IF(OR($B1384="",$C1384="",$E1384="",$F1384=""),"Preencha descrição, categoria, tipo e unidade.",IF(AND($B1384&lt;&gt;"",OR(LEFT($C1384,1)="1",LEFT($C1384,1)="2"),$D1384=""),"Informe a prática de restauração para itens diretos.",IF(AND($D1384&lt;&gt;"",NOT(OR(LEFT($C1384,1)="1",LEFT($C1384,1)="2"))),"Custos indiretos não devem pertencer a uma prática específica.",IF(AND($D1384&lt;&gt;"",COUNTIF(' PROJETO'!$B$14:$B$16,$D1384)=0),"Prática de restauração inválida ou não cadastrada.",IF(IF($D1384="",FALSE(),IF(COUNTIF(' PROJETO'!$B$14:$B$16,$D1384)=0,FALSE(),IFERROR(INDEX(' PROJETO'!$C$14:$C$16,MATCH($D1384,' PROJETO'!$B$14:$B$16,0))&lt;&gt;"Sim",FALSE()))),"A prática informada no item não foi selecionada na aba Projeto.",IF(AND(MAX($I1384,$L1384,$O1384,$R1384,$U1384,$X1384)&gt;'CONFG.  LISTAS'!$F$4,NOT(OR($Z1384&lt;&gt;"",$AA1384&lt;&gt;""))),"Memorial de cálculo ou anexo obrigatório não informado para item acima do limite.",IF(OR(AND($G1384&lt;&gt;"",$H1384&lt;&gt;"",OR($G1384&lt;=0,$H1384&lt;=0)),AND($J1384&lt;&gt;"",$K1384&lt;&gt;"",OR($J1384&lt;=0,$K1384&lt;=0)),AND($M1384&lt;&gt;"",$N1384&lt;&gt;"",OR($M1384&lt;=0,$N1384&lt;=0)),AND($P1384&lt;&gt;"",$Q1384&lt;&gt;"",OR($P1384&lt;=0,$Q1384&lt;=0)),AND($S1384&lt;&gt;"",$T1384&lt;&gt;"",OR($S1384&lt;=0,$T1384&lt;=0)),AND($V1384&lt;&gt;"",$W1384&lt;&gt;"",OR($V1384&lt;=0,$W1384&lt;=0))),"Revise os valores informados: valor unitário e quantidade devem ser maiores que zero.",IF(OR(AND($G1384="",$H1384&lt;&gt;""),AND($G1384&lt;&gt;"",$H1384=""),AND($J1384="",$K1384&lt;&gt;""),AND($J1384&lt;&gt;"",$K1384=""),AND($M1384="",$N1384&lt;&gt;""),AND($M1384&lt;&gt;"",$N1384=""),AND($P1384="",$Q1384&lt;&gt;""),AND($P1384&lt;&gt;"",$Q1384=""),AND($S1384="",$T1384&lt;&gt;""),AND($S1384&lt;&gt;"",$T1384=""),AND($V1384="",$W1384&lt;&gt;""),AND($V1384&lt;&gt;"",$W1384="")),"Há ano preenchido parcialmente: "&amp;TRIM(IF(AND($G1384="",$H1384&lt;&gt;""),"Ano 1 (falta valor unitário); ","")&amp;IF(AND($G1384&lt;&gt;"",$H1384=""),"Ano 1 (falta quantidade); ","")&amp;IF(AND($J1384="",$K1384&lt;&gt;""),"Ano 2 (falta valor unitário); ","")&amp;IF(AND($J1384&lt;&gt;"",$K1384=""),"Ano 2 (falta quantidade); ","")&amp;IF(AND($M1384="",$N1384&lt;&gt;""),"Ano 3 (falta valor unitário); ","")&amp;IF(AND($M1384&lt;&gt;"",$N1384=""),"Ano 3 (falta quantidade); ","")&amp;IF(AND($P1384="",$Q1384&lt;&gt;""),"Ano 4 (falta valor unitário); ","")&amp;IF(AND($P1384&lt;&gt;"",$Q1384=""),"Ano 4 (falta quantidade); ","")&amp;IF(AND($S1384="",$T1384&lt;&gt;""),"Ano 5 (falta valor unitário); ","")&amp;IF(AND($S1384&lt;&gt;"",$T1384=""),"Ano 5 (falta quantidade); ","")&amp;IF(AND($V1384="",$W1384&lt;&gt;""),"Ano 6 (falta valor unitário); ","")&amp;IF(AND($V1384&lt;&gt;"",$W1384=""),"Ano 6 (falta quantidade); ","")), IF(NOT(OR(AND($G1384&lt;&gt;"",$H1384&lt;&gt;""),AND($J1384&lt;&gt;"",$K1384&lt;&gt;""),AND($M1384&lt;&gt;"",$N1384&lt;&gt;""),AND($P1384&lt;&gt;"",$Q1384&lt;&gt;""),AND($S1384&lt;&gt;"",$T1384&lt;&gt;""),AND($V1384&lt;&gt;"",$W1384&lt;&gt;""))),"Informe pelo menos um ano completo com valor unitário e quantidade.",IF(AND($C1384&lt;&gt;"",$E1384&lt;&gt;"",LEFT(TRIM($C1384),1)&lt;&gt;LEFT(TRIM($E1384),1)),"Categoria e tipo estão incompatíveis.",IF(IF(OR($E1384="",$F1384=""),FALSE(),IFERROR(COUNTIF(INDIRECT("UNITS_"&amp;SUBSTITUTE(LEFT($E1384,FIND(" ",$E1384&amp;" ")-1),".","_")),$F1384)=0,TRUE())),"Unidade incompatível com o tipo selecionado.",IF(OR(AND(ISNUMBER(SEARCH("comunic",LOWER($B1384))),LEFT($E1384,3)&lt;&gt;"4.4"),AND(ISNUMBER(SEARCH("monitor",LOWER($B1384))),NOT(OR(LEFT($E1384,3)="1.5",LEFT($E1384,3)="2.5")))),"Revise a classificação do item conforme as regras de preenchimento.",IF(AND($B1384&lt;&gt;"",OR(ISNUMBER(SEARCH("outro",LOWER($B1384))),ISNUMBER(SEARCH("divers",LOWER($B1384))),ISNUMBER(SEARCH("kit",LOWER($B1384))),ISNUMBER(SEARCH("ferrament",LOWER($B1384))),ISNUMBER(SEARCH("epi",LOWER($B1384)))),NOT(OR($Z1384&lt;&gt;"",$AA1384&lt;&gt;""))),"Descrição muito genérica: detalhe melhor o item e registre o racional no memorial ou em anexo.",IF(AND($Y1384=0,$B1384&lt;&gt;"",OR($G1384&lt;&gt;"",$H1384&lt;&gt;"",$J1384&lt;&gt;"",$K1384&lt;&gt;"",$M1384&lt;&gt;"",$N1384&lt;&gt;"",$P1384&lt;&gt;"",$Q1384&lt;&gt;"",$S1384&lt;&gt;"",$T1384&lt;&gt;"",$V1384&lt;&gt;"",$W1384&lt;&gt;"")),"O item possui dados lançados, mas o total está zerado. Revise os valores informados.","")))))))))))))))</f>
        <v/>
      </c>
    </row>
    <row r="1385" spans="1:35" ht="14.25" customHeight="1" x14ac:dyDescent="0.25">
      <c r="A1385" s="57" t="str">
        <f t="shared" si="273"/>
        <v/>
      </c>
      <c r="B1385" s="61"/>
      <c r="C1385" s="61"/>
      <c r="D1385" s="58"/>
      <c r="E1385" s="61"/>
      <c r="F1385" s="61"/>
      <c r="G1385" s="272"/>
      <c r="H1385" s="62"/>
      <c r="I1385" s="273">
        <f t="shared" si="274"/>
        <v>0</v>
      </c>
      <c r="J1385" s="272"/>
      <c r="K1385" s="62"/>
      <c r="L1385" s="270">
        <f t="shared" si="275"/>
        <v>0</v>
      </c>
      <c r="M1385" s="272"/>
      <c r="N1385" s="62"/>
      <c r="O1385" s="270">
        <f t="shared" si="276"/>
        <v>0</v>
      </c>
      <c r="P1385" s="272"/>
      <c r="Q1385" s="62"/>
      <c r="R1385" s="271">
        <f t="shared" si="277"/>
        <v>0</v>
      </c>
      <c r="S1385" s="272"/>
      <c r="T1385" s="62"/>
      <c r="U1385" s="270">
        <f t="shared" si="278"/>
        <v>0</v>
      </c>
      <c r="V1385" s="272"/>
      <c r="W1385" s="62"/>
      <c r="X1385" s="270">
        <f t="shared" si="279"/>
        <v>0</v>
      </c>
      <c r="Y1385" s="270">
        <f t="shared" si="280"/>
        <v>0</v>
      </c>
      <c r="Z1385" s="61"/>
      <c r="AA1385" s="61"/>
      <c r="AB1385" s="60" t="str">
        <f t="shared" si="281"/>
        <v/>
      </c>
      <c r="AC1385" s="21" t="b">
        <f t="shared" si="282"/>
        <v>0</v>
      </c>
      <c r="AD1385" s="21" t="b">
        <f t="shared" si="283"/>
        <v>0</v>
      </c>
      <c r="AE1385" s="21" t="b">
        <f t="shared" si="284"/>
        <v>0</v>
      </c>
      <c r="AF1385" s="21" t="b">
        <f ca="1">OR(AND($AC1385,NOT($AD1385)),AND($AC1385,OR(AND($G1385="",$H1385&lt;&gt;""),AND($G1385&lt;&gt;"",$H1385=""),AND($J1385="",$K1385&lt;&gt;""),AND($J1385&lt;&gt;"",$K1385=""),AND($M1385="",$N1385&lt;&gt;""),AND($M1385&lt;&gt;"",$N1385=""),AND($P1385="",$Q1385&lt;&gt;""),AND($P1385&lt;&gt;"",$Q1385=""),AND($S1385="",$T1385&lt;&gt;""),AND($S1385&lt;&gt;"",$T1385=""),AND($V1385="",$W1385&lt;&gt;""),AND($V1385&lt;&gt;"",$W1385=""))),AND($C1385&lt;&gt;"",$E1385&lt;&gt;"",LEFT(TRIM($C1385),1)&lt;&gt;LEFT(TRIM($E1385),1)),IF(OR($E1385="",$F1385=""),FALSE(),IFERROR(COUNTIF(INDIRECT("UNITS_"&amp;SUBSTITUTE(LEFT($E1385,FIND(" ",$E1385&amp;" ")-1),".","_")),$F1385)=0,TRUE())),AND($B1385&lt;&gt;"",OR(ISNUMBER(SEARCH("outro",LOWER($B1385))),ISNUMBER(SEARCH("divers",LOWER($B1385))),ISNUMBER(SEARCH("etc",LOWER($B1385))))),OR(AND(ISNUMBER(SEARCH("comunic",LOWER($B1385))),LEFT($E1385,3)&lt;&gt;"4.4"),AND(ISNUMBER(SEARCH("monitor",LOWER($B1385))),NOT(OR(LEFT($E1385,3)="1.5",LEFT($E1385,3)="2.5")))),AND($B1385&lt;&gt;"",OR(LEFT($C1385,1)="1",LEFT($C1385,1)="2"),$D1385=""),AND($D1385&lt;&gt;"",NOT(OR(LEFT($C1385,1)="1",LEFT($C1385,1)="2"))),AND($D1385&lt;&gt;"",COUNTIF(' PROJETO'!$B$14:$B$16,$D1385)=0),IF($D1385="",FALSE(),IF(COUNTIF(' PROJETO'!$B$14:$B$16,$D1385)=0,FALSE(),IFERROR(INDEX(' PROJETO'!$C$14:$C$16,MATCH($D1385,' PROJETO'!$B$14:$B$16,0))&lt;&gt;"Sim",FALSE()))))</f>
        <v>0</v>
      </c>
      <c r="AG1385" s="21" t="b">
        <f>AND($AC1385,$Y1385&gt;'CONFG.  LISTAS'!$F$4,$Z1385="",$AA1385="")</f>
        <v>0</v>
      </c>
      <c r="AH1385" s="21" t="str">
        <f t="shared" si="285"/>
        <v/>
      </c>
      <c r="AI1385" s="43" t="str">
        <f ca="1">IF(NOT($AC1385),"",IF(OR($B1385="",$C1385="",$E1385="",$F1385=""),"Preencha descrição, categoria, tipo e unidade.",IF(AND($B1385&lt;&gt;"",OR(LEFT($C1385,1)="1",LEFT($C1385,1)="2"),$D1385=""),"Informe a prática de restauração para itens diretos.",IF(AND($D1385&lt;&gt;"",NOT(OR(LEFT($C1385,1)="1",LEFT($C1385,1)="2"))),"Custos indiretos não devem pertencer a uma prática específica.",IF(AND($D1385&lt;&gt;"",COUNTIF(' PROJETO'!$B$14:$B$16,$D1385)=0),"Prática de restauração inválida ou não cadastrada.",IF(IF($D1385="",FALSE(),IF(COUNTIF(' PROJETO'!$B$14:$B$16,$D1385)=0,FALSE(),IFERROR(INDEX(' PROJETO'!$C$14:$C$16,MATCH($D1385,' PROJETO'!$B$14:$B$16,0))&lt;&gt;"Sim",FALSE()))),"A prática informada no item não foi selecionada na aba Projeto.",IF(AND(MAX($I1385,$L1385,$O1385,$R1385,$U1385,$X1385)&gt;'CONFG.  LISTAS'!$F$4,NOT(OR($Z1385&lt;&gt;"",$AA1385&lt;&gt;""))),"Memorial de cálculo ou anexo obrigatório não informado para item acima do limite.",IF(OR(AND($G1385&lt;&gt;"",$H1385&lt;&gt;"",OR($G1385&lt;=0,$H1385&lt;=0)),AND($J1385&lt;&gt;"",$K1385&lt;&gt;"",OR($J1385&lt;=0,$K1385&lt;=0)),AND($M1385&lt;&gt;"",$N1385&lt;&gt;"",OR($M1385&lt;=0,$N1385&lt;=0)),AND($P1385&lt;&gt;"",$Q1385&lt;&gt;"",OR($P1385&lt;=0,$Q1385&lt;=0)),AND($S1385&lt;&gt;"",$T1385&lt;&gt;"",OR($S1385&lt;=0,$T1385&lt;=0)),AND($V1385&lt;&gt;"",$W1385&lt;&gt;"",OR($V1385&lt;=0,$W1385&lt;=0))),"Revise os valores informados: valor unitário e quantidade devem ser maiores que zero.",IF(OR(AND($G1385="",$H1385&lt;&gt;""),AND($G1385&lt;&gt;"",$H1385=""),AND($J1385="",$K1385&lt;&gt;""),AND($J1385&lt;&gt;"",$K1385=""),AND($M1385="",$N1385&lt;&gt;""),AND($M1385&lt;&gt;"",$N1385=""),AND($P1385="",$Q1385&lt;&gt;""),AND($P1385&lt;&gt;"",$Q1385=""),AND($S1385="",$T1385&lt;&gt;""),AND($S1385&lt;&gt;"",$T1385=""),AND($V1385="",$W1385&lt;&gt;""),AND($V1385&lt;&gt;"",$W1385="")),"Há ano preenchido parcialmente: "&amp;TRIM(IF(AND($G1385="",$H1385&lt;&gt;""),"Ano 1 (falta valor unitário); ","")&amp;IF(AND($G1385&lt;&gt;"",$H1385=""),"Ano 1 (falta quantidade); ","")&amp;IF(AND($J1385="",$K1385&lt;&gt;""),"Ano 2 (falta valor unitário); ","")&amp;IF(AND($J1385&lt;&gt;"",$K1385=""),"Ano 2 (falta quantidade); ","")&amp;IF(AND($M1385="",$N1385&lt;&gt;""),"Ano 3 (falta valor unitário); ","")&amp;IF(AND($M1385&lt;&gt;"",$N1385=""),"Ano 3 (falta quantidade); ","")&amp;IF(AND($P1385="",$Q1385&lt;&gt;""),"Ano 4 (falta valor unitário); ","")&amp;IF(AND($P1385&lt;&gt;"",$Q1385=""),"Ano 4 (falta quantidade); ","")&amp;IF(AND($S1385="",$T1385&lt;&gt;""),"Ano 5 (falta valor unitário); ","")&amp;IF(AND($S1385&lt;&gt;"",$T1385=""),"Ano 5 (falta quantidade); ","")&amp;IF(AND($V1385="",$W1385&lt;&gt;""),"Ano 6 (falta valor unitário); ","")&amp;IF(AND($V1385&lt;&gt;"",$W1385=""),"Ano 6 (falta quantidade); ","")), IF(NOT(OR(AND($G1385&lt;&gt;"",$H1385&lt;&gt;""),AND($J1385&lt;&gt;"",$K1385&lt;&gt;""),AND($M1385&lt;&gt;"",$N1385&lt;&gt;""),AND($P1385&lt;&gt;"",$Q1385&lt;&gt;""),AND($S1385&lt;&gt;"",$T1385&lt;&gt;""),AND($V1385&lt;&gt;"",$W1385&lt;&gt;""))),"Informe pelo menos um ano completo com valor unitário e quantidade.",IF(AND($C1385&lt;&gt;"",$E1385&lt;&gt;"",LEFT(TRIM($C1385),1)&lt;&gt;LEFT(TRIM($E1385),1)),"Categoria e tipo estão incompatíveis.",IF(IF(OR($E1385="",$F1385=""),FALSE(),IFERROR(COUNTIF(INDIRECT("UNITS_"&amp;SUBSTITUTE(LEFT($E1385,FIND(" ",$E1385&amp;" ")-1),".","_")),$F1385)=0,TRUE())),"Unidade incompatível com o tipo selecionado.",IF(OR(AND(ISNUMBER(SEARCH("comunic",LOWER($B1385))),LEFT($E1385,3)&lt;&gt;"4.4"),AND(ISNUMBER(SEARCH("monitor",LOWER($B1385))),NOT(OR(LEFT($E1385,3)="1.5",LEFT($E1385,3)="2.5")))),"Revise a classificação do item conforme as regras de preenchimento.",IF(AND($B1385&lt;&gt;"",OR(ISNUMBER(SEARCH("outro",LOWER($B1385))),ISNUMBER(SEARCH("divers",LOWER($B1385))),ISNUMBER(SEARCH("kit",LOWER($B1385))),ISNUMBER(SEARCH("ferrament",LOWER($B1385))),ISNUMBER(SEARCH("epi",LOWER($B1385)))),NOT(OR($Z1385&lt;&gt;"",$AA1385&lt;&gt;""))),"Descrição muito genérica: detalhe melhor o item e registre o racional no memorial ou em anexo.",IF(AND($Y1385=0,$B1385&lt;&gt;"",OR($G1385&lt;&gt;"",$H1385&lt;&gt;"",$J1385&lt;&gt;"",$K1385&lt;&gt;"",$M1385&lt;&gt;"",$N1385&lt;&gt;"",$P1385&lt;&gt;"",$Q1385&lt;&gt;"",$S1385&lt;&gt;"",$T1385&lt;&gt;"",$V1385&lt;&gt;"",$W1385&lt;&gt;"")),"O item possui dados lançados, mas o total está zerado. Revise os valores informados.","")))))))))))))))</f>
        <v/>
      </c>
    </row>
    <row r="1386" spans="1:35" ht="14.25" customHeight="1" x14ac:dyDescent="0.25">
      <c r="A1386" s="57" t="str">
        <f t="shared" si="273"/>
        <v/>
      </c>
      <c r="B1386" s="58"/>
      <c r="C1386" s="58"/>
      <c r="D1386" s="58"/>
      <c r="E1386" s="58"/>
      <c r="F1386" s="58"/>
      <c r="G1386" s="269"/>
      <c r="H1386" s="59"/>
      <c r="I1386" s="273">
        <f t="shared" si="274"/>
        <v>0</v>
      </c>
      <c r="J1386" s="269"/>
      <c r="K1386" s="59"/>
      <c r="L1386" s="270">
        <f t="shared" si="275"/>
        <v>0</v>
      </c>
      <c r="M1386" s="269"/>
      <c r="N1386" s="59"/>
      <c r="O1386" s="270">
        <f t="shared" si="276"/>
        <v>0</v>
      </c>
      <c r="P1386" s="269"/>
      <c r="Q1386" s="59"/>
      <c r="R1386" s="271">
        <f t="shared" si="277"/>
        <v>0</v>
      </c>
      <c r="S1386" s="269"/>
      <c r="T1386" s="59"/>
      <c r="U1386" s="270">
        <f t="shared" si="278"/>
        <v>0</v>
      </c>
      <c r="V1386" s="269"/>
      <c r="W1386" s="59"/>
      <c r="X1386" s="270">
        <f t="shared" si="279"/>
        <v>0</v>
      </c>
      <c r="Y1386" s="270">
        <f t="shared" si="280"/>
        <v>0</v>
      </c>
      <c r="Z1386" s="58"/>
      <c r="AA1386" s="58"/>
      <c r="AB1386" s="60" t="str">
        <f t="shared" si="281"/>
        <v/>
      </c>
      <c r="AC1386" s="21" t="b">
        <f t="shared" si="282"/>
        <v>0</v>
      </c>
      <c r="AD1386" s="21" t="b">
        <f t="shared" si="283"/>
        <v>0</v>
      </c>
      <c r="AE1386" s="21" t="b">
        <f t="shared" si="284"/>
        <v>0</v>
      </c>
      <c r="AF1386" s="21" t="b">
        <f ca="1">OR(AND($AC1386,NOT($AD1386)),AND($AC1386,OR(AND($G1386="",$H1386&lt;&gt;""),AND($G1386&lt;&gt;"",$H1386=""),AND($J1386="",$K1386&lt;&gt;""),AND($J1386&lt;&gt;"",$K1386=""),AND($M1386="",$N1386&lt;&gt;""),AND($M1386&lt;&gt;"",$N1386=""),AND($P1386="",$Q1386&lt;&gt;""),AND($P1386&lt;&gt;"",$Q1386=""),AND($S1386="",$T1386&lt;&gt;""),AND($S1386&lt;&gt;"",$T1386=""),AND($V1386="",$W1386&lt;&gt;""),AND($V1386&lt;&gt;"",$W1386=""))),AND($C1386&lt;&gt;"",$E1386&lt;&gt;"",LEFT(TRIM($C1386),1)&lt;&gt;LEFT(TRIM($E1386),1)),IF(OR($E1386="",$F1386=""),FALSE(),IFERROR(COUNTIF(INDIRECT("UNITS_"&amp;SUBSTITUTE(LEFT($E1386,FIND(" ",$E1386&amp;" ")-1),".","_")),$F1386)=0,TRUE())),AND($B1386&lt;&gt;"",OR(ISNUMBER(SEARCH("outro",LOWER($B1386))),ISNUMBER(SEARCH("divers",LOWER($B1386))),ISNUMBER(SEARCH("etc",LOWER($B1386))))),OR(AND(ISNUMBER(SEARCH("comunic",LOWER($B1386))),LEFT($E1386,3)&lt;&gt;"4.4"),AND(ISNUMBER(SEARCH("monitor",LOWER($B1386))),NOT(OR(LEFT($E1386,3)="1.5",LEFT($E1386,3)="2.5")))),AND($B1386&lt;&gt;"",OR(LEFT($C1386,1)="1",LEFT($C1386,1)="2"),$D1386=""),AND($D1386&lt;&gt;"",NOT(OR(LEFT($C1386,1)="1",LEFT($C1386,1)="2"))),AND($D1386&lt;&gt;"",COUNTIF(' PROJETO'!$B$14:$B$16,$D1386)=0),IF($D1386="",FALSE(),IF(COUNTIF(' PROJETO'!$B$14:$B$16,$D1386)=0,FALSE(),IFERROR(INDEX(' PROJETO'!$C$14:$C$16,MATCH($D1386,' PROJETO'!$B$14:$B$16,0))&lt;&gt;"Sim",FALSE()))))</f>
        <v>0</v>
      </c>
      <c r="AG1386" s="21" t="b">
        <f>AND($AC1386,$Y1386&gt;'CONFG.  LISTAS'!$F$4,$Z1386="",$AA1386="")</f>
        <v>0</v>
      </c>
      <c r="AH1386" s="21" t="str">
        <f t="shared" si="285"/>
        <v/>
      </c>
      <c r="AI1386" s="43" t="str">
        <f ca="1">IF(NOT($AC1386),"",IF(OR($B1386="",$C1386="",$E1386="",$F1386=""),"Preencha descrição, categoria, tipo e unidade.",IF(AND($B1386&lt;&gt;"",OR(LEFT($C1386,1)="1",LEFT($C1386,1)="2"),$D1386=""),"Informe a prática de restauração para itens diretos.",IF(AND($D1386&lt;&gt;"",NOT(OR(LEFT($C1386,1)="1",LEFT($C1386,1)="2"))),"Custos indiretos não devem pertencer a uma prática específica.",IF(AND($D1386&lt;&gt;"",COUNTIF(' PROJETO'!$B$14:$B$16,$D1386)=0),"Prática de restauração inválida ou não cadastrada.",IF(IF($D1386="",FALSE(),IF(COUNTIF(' PROJETO'!$B$14:$B$16,$D1386)=0,FALSE(),IFERROR(INDEX(' PROJETO'!$C$14:$C$16,MATCH($D1386,' PROJETO'!$B$14:$B$16,0))&lt;&gt;"Sim",FALSE()))),"A prática informada no item não foi selecionada na aba Projeto.",IF(AND(MAX($I1386,$L1386,$O1386,$R1386,$U1386,$X1386)&gt;'CONFG.  LISTAS'!$F$4,NOT(OR($Z1386&lt;&gt;"",$AA1386&lt;&gt;""))),"Memorial de cálculo ou anexo obrigatório não informado para item acima do limite.",IF(OR(AND($G1386&lt;&gt;"",$H1386&lt;&gt;"",OR($G1386&lt;=0,$H1386&lt;=0)),AND($J1386&lt;&gt;"",$K1386&lt;&gt;"",OR($J1386&lt;=0,$K1386&lt;=0)),AND($M1386&lt;&gt;"",$N1386&lt;&gt;"",OR($M1386&lt;=0,$N1386&lt;=0)),AND($P1386&lt;&gt;"",$Q1386&lt;&gt;"",OR($P1386&lt;=0,$Q1386&lt;=0)),AND($S1386&lt;&gt;"",$T1386&lt;&gt;"",OR($S1386&lt;=0,$T1386&lt;=0)),AND($V1386&lt;&gt;"",$W1386&lt;&gt;"",OR($V1386&lt;=0,$W1386&lt;=0))),"Revise os valores informados: valor unitário e quantidade devem ser maiores que zero.",IF(OR(AND($G1386="",$H1386&lt;&gt;""),AND($G1386&lt;&gt;"",$H1386=""),AND($J1386="",$K1386&lt;&gt;""),AND($J1386&lt;&gt;"",$K1386=""),AND($M1386="",$N1386&lt;&gt;""),AND($M1386&lt;&gt;"",$N1386=""),AND($P1386="",$Q1386&lt;&gt;""),AND($P1386&lt;&gt;"",$Q1386=""),AND($S1386="",$T1386&lt;&gt;""),AND($S1386&lt;&gt;"",$T1386=""),AND($V1386="",$W1386&lt;&gt;""),AND($V1386&lt;&gt;"",$W1386="")),"Há ano preenchido parcialmente: "&amp;TRIM(IF(AND($G1386="",$H1386&lt;&gt;""),"Ano 1 (falta valor unitário); ","")&amp;IF(AND($G1386&lt;&gt;"",$H1386=""),"Ano 1 (falta quantidade); ","")&amp;IF(AND($J1386="",$K1386&lt;&gt;""),"Ano 2 (falta valor unitário); ","")&amp;IF(AND($J1386&lt;&gt;"",$K1386=""),"Ano 2 (falta quantidade); ","")&amp;IF(AND($M1386="",$N1386&lt;&gt;""),"Ano 3 (falta valor unitário); ","")&amp;IF(AND($M1386&lt;&gt;"",$N1386=""),"Ano 3 (falta quantidade); ","")&amp;IF(AND($P1386="",$Q1386&lt;&gt;""),"Ano 4 (falta valor unitário); ","")&amp;IF(AND($P1386&lt;&gt;"",$Q1386=""),"Ano 4 (falta quantidade); ","")&amp;IF(AND($S1386="",$T1386&lt;&gt;""),"Ano 5 (falta valor unitário); ","")&amp;IF(AND($S1386&lt;&gt;"",$T1386=""),"Ano 5 (falta quantidade); ","")&amp;IF(AND($V1386="",$W1386&lt;&gt;""),"Ano 6 (falta valor unitário); ","")&amp;IF(AND($V1386&lt;&gt;"",$W1386=""),"Ano 6 (falta quantidade); ","")), IF(NOT(OR(AND($G1386&lt;&gt;"",$H1386&lt;&gt;""),AND($J1386&lt;&gt;"",$K1386&lt;&gt;""),AND($M1386&lt;&gt;"",$N1386&lt;&gt;""),AND($P1386&lt;&gt;"",$Q1386&lt;&gt;""),AND($S1386&lt;&gt;"",$T1386&lt;&gt;""),AND($V1386&lt;&gt;"",$W1386&lt;&gt;""))),"Informe pelo menos um ano completo com valor unitário e quantidade.",IF(AND($C1386&lt;&gt;"",$E1386&lt;&gt;"",LEFT(TRIM($C1386),1)&lt;&gt;LEFT(TRIM($E1386),1)),"Categoria e tipo estão incompatíveis.",IF(IF(OR($E1386="",$F1386=""),FALSE(),IFERROR(COUNTIF(INDIRECT("UNITS_"&amp;SUBSTITUTE(LEFT($E1386,FIND(" ",$E1386&amp;" ")-1),".","_")),$F1386)=0,TRUE())),"Unidade incompatível com o tipo selecionado.",IF(OR(AND(ISNUMBER(SEARCH("comunic",LOWER($B1386))),LEFT($E1386,3)&lt;&gt;"4.4"),AND(ISNUMBER(SEARCH("monitor",LOWER($B1386))),NOT(OR(LEFT($E1386,3)="1.5",LEFT($E1386,3)="2.5")))),"Revise a classificação do item conforme as regras de preenchimento.",IF(AND($B1386&lt;&gt;"",OR(ISNUMBER(SEARCH("outro",LOWER($B1386))),ISNUMBER(SEARCH("divers",LOWER($B1386))),ISNUMBER(SEARCH("kit",LOWER($B1386))),ISNUMBER(SEARCH("ferrament",LOWER($B1386))),ISNUMBER(SEARCH("epi",LOWER($B1386)))),NOT(OR($Z1386&lt;&gt;"",$AA1386&lt;&gt;""))),"Descrição muito genérica: detalhe melhor o item e registre o racional no memorial ou em anexo.",IF(AND($Y1386=0,$B1386&lt;&gt;"",OR($G1386&lt;&gt;"",$H1386&lt;&gt;"",$J1386&lt;&gt;"",$K1386&lt;&gt;"",$M1386&lt;&gt;"",$N1386&lt;&gt;"",$P1386&lt;&gt;"",$Q1386&lt;&gt;"",$S1386&lt;&gt;"",$T1386&lt;&gt;"",$V1386&lt;&gt;"",$W1386&lt;&gt;"")),"O item possui dados lançados, mas o total está zerado. Revise os valores informados.","")))))))))))))))</f>
        <v/>
      </c>
    </row>
    <row r="1387" spans="1:35" ht="14.25" customHeight="1" x14ac:dyDescent="0.25">
      <c r="A1387" s="57" t="str">
        <f t="shared" si="273"/>
        <v/>
      </c>
      <c r="B1387" s="61"/>
      <c r="C1387" s="61"/>
      <c r="D1387" s="58"/>
      <c r="E1387" s="61"/>
      <c r="F1387" s="61"/>
      <c r="G1387" s="272"/>
      <c r="H1387" s="62"/>
      <c r="I1387" s="273">
        <f t="shared" si="274"/>
        <v>0</v>
      </c>
      <c r="J1387" s="272"/>
      <c r="K1387" s="62"/>
      <c r="L1387" s="270">
        <f t="shared" si="275"/>
        <v>0</v>
      </c>
      <c r="M1387" s="272"/>
      <c r="N1387" s="62"/>
      <c r="O1387" s="270">
        <f t="shared" si="276"/>
        <v>0</v>
      </c>
      <c r="P1387" s="272"/>
      <c r="Q1387" s="62"/>
      <c r="R1387" s="271">
        <f t="shared" si="277"/>
        <v>0</v>
      </c>
      <c r="S1387" s="272"/>
      <c r="T1387" s="62"/>
      <c r="U1387" s="270">
        <f t="shared" si="278"/>
        <v>0</v>
      </c>
      <c r="V1387" s="272"/>
      <c r="W1387" s="62"/>
      <c r="X1387" s="270">
        <f t="shared" si="279"/>
        <v>0</v>
      </c>
      <c r="Y1387" s="270">
        <f t="shared" si="280"/>
        <v>0</v>
      </c>
      <c r="Z1387" s="61"/>
      <c r="AA1387" s="61"/>
      <c r="AB1387" s="60" t="str">
        <f t="shared" si="281"/>
        <v/>
      </c>
      <c r="AC1387" s="21" t="b">
        <f t="shared" si="282"/>
        <v>0</v>
      </c>
      <c r="AD1387" s="21" t="b">
        <f t="shared" si="283"/>
        <v>0</v>
      </c>
      <c r="AE1387" s="21" t="b">
        <f t="shared" si="284"/>
        <v>0</v>
      </c>
      <c r="AF1387" s="21" t="b">
        <f ca="1">OR(AND($AC1387,NOT($AD1387)),AND($AC1387,OR(AND($G1387="",$H1387&lt;&gt;""),AND($G1387&lt;&gt;"",$H1387=""),AND($J1387="",$K1387&lt;&gt;""),AND($J1387&lt;&gt;"",$K1387=""),AND($M1387="",$N1387&lt;&gt;""),AND($M1387&lt;&gt;"",$N1387=""),AND($P1387="",$Q1387&lt;&gt;""),AND($P1387&lt;&gt;"",$Q1387=""),AND($S1387="",$T1387&lt;&gt;""),AND($S1387&lt;&gt;"",$T1387=""),AND($V1387="",$W1387&lt;&gt;""),AND($V1387&lt;&gt;"",$W1387=""))),AND($C1387&lt;&gt;"",$E1387&lt;&gt;"",LEFT(TRIM($C1387),1)&lt;&gt;LEFT(TRIM($E1387),1)),IF(OR($E1387="",$F1387=""),FALSE(),IFERROR(COUNTIF(INDIRECT("UNITS_"&amp;SUBSTITUTE(LEFT($E1387,FIND(" ",$E1387&amp;" ")-1),".","_")),$F1387)=0,TRUE())),AND($B1387&lt;&gt;"",OR(ISNUMBER(SEARCH("outro",LOWER($B1387))),ISNUMBER(SEARCH("divers",LOWER($B1387))),ISNUMBER(SEARCH("etc",LOWER($B1387))))),OR(AND(ISNUMBER(SEARCH("comunic",LOWER($B1387))),LEFT($E1387,3)&lt;&gt;"4.4"),AND(ISNUMBER(SEARCH("monitor",LOWER($B1387))),NOT(OR(LEFT($E1387,3)="1.5",LEFT($E1387,3)="2.5")))),AND($B1387&lt;&gt;"",OR(LEFT($C1387,1)="1",LEFT($C1387,1)="2"),$D1387=""),AND($D1387&lt;&gt;"",NOT(OR(LEFT($C1387,1)="1",LEFT($C1387,1)="2"))),AND($D1387&lt;&gt;"",COUNTIF(' PROJETO'!$B$14:$B$16,$D1387)=0),IF($D1387="",FALSE(),IF(COUNTIF(' PROJETO'!$B$14:$B$16,$D1387)=0,FALSE(),IFERROR(INDEX(' PROJETO'!$C$14:$C$16,MATCH($D1387,' PROJETO'!$B$14:$B$16,0))&lt;&gt;"Sim",FALSE()))))</f>
        <v>0</v>
      </c>
      <c r="AG1387" s="21" t="b">
        <f>AND($AC1387,$Y1387&gt;'CONFG.  LISTAS'!$F$4,$Z1387="",$AA1387="")</f>
        <v>0</v>
      </c>
      <c r="AH1387" s="21" t="str">
        <f t="shared" si="285"/>
        <v/>
      </c>
      <c r="AI1387" s="43" t="str">
        <f ca="1">IF(NOT($AC1387),"",IF(OR($B1387="",$C1387="",$E1387="",$F1387=""),"Preencha descrição, categoria, tipo e unidade.",IF(AND($B1387&lt;&gt;"",OR(LEFT($C1387,1)="1",LEFT($C1387,1)="2"),$D1387=""),"Informe a prática de restauração para itens diretos.",IF(AND($D1387&lt;&gt;"",NOT(OR(LEFT($C1387,1)="1",LEFT($C1387,1)="2"))),"Custos indiretos não devem pertencer a uma prática específica.",IF(AND($D1387&lt;&gt;"",COUNTIF(' PROJETO'!$B$14:$B$16,$D1387)=0),"Prática de restauração inválida ou não cadastrada.",IF(IF($D1387="",FALSE(),IF(COUNTIF(' PROJETO'!$B$14:$B$16,$D1387)=0,FALSE(),IFERROR(INDEX(' PROJETO'!$C$14:$C$16,MATCH($D1387,' PROJETO'!$B$14:$B$16,0))&lt;&gt;"Sim",FALSE()))),"A prática informada no item não foi selecionada na aba Projeto.",IF(AND(MAX($I1387,$L1387,$O1387,$R1387,$U1387,$X1387)&gt;'CONFG.  LISTAS'!$F$4,NOT(OR($Z1387&lt;&gt;"",$AA1387&lt;&gt;""))),"Memorial de cálculo ou anexo obrigatório não informado para item acima do limite.",IF(OR(AND($G1387&lt;&gt;"",$H1387&lt;&gt;"",OR($G1387&lt;=0,$H1387&lt;=0)),AND($J1387&lt;&gt;"",$K1387&lt;&gt;"",OR($J1387&lt;=0,$K1387&lt;=0)),AND($M1387&lt;&gt;"",$N1387&lt;&gt;"",OR($M1387&lt;=0,$N1387&lt;=0)),AND($P1387&lt;&gt;"",$Q1387&lt;&gt;"",OR($P1387&lt;=0,$Q1387&lt;=0)),AND($S1387&lt;&gt;"",$T1387&lt;&gt;"",OR($S1387&lt;=0,$T1387&lt;=0)),AND($V1387&lt;&gt;"",$W1387&lt;&gt;"",OR($V1387&lt;=0,$W1387&lt;=0))),"Revise os valores informados: valor unitário e quantidade devem ser maiores que zero.",IF(OR(AND($G1387="",$H1387&lt;&gt;""),AND($G1387&lt;&gt;"",$H1387=""),AND($J1387="",$K1387&lt;&gt;""),AND($J1387&lt;&gt;"",$K1387=""),AND($M1387="",$N1387&lt;&gt;""),AND($M1387&lt;&gt;"",$N1387=""),AND($P1387="",$Q1387&lt;&gt;""),AND($P1387&lt;&gt;"",$Q1387=""),AND($S1387="",$T1387&lt;&gt;""),AND($S1387&lt;&gt;"",$T1387=""),AND($V1387="",$W1387&lt;&gt;""),AND($V1387&lt;&gt;"",$W1387="")),"Há ano preenchido parcialmente: "&amp;TRIM(IF(AND($G1387="",$H1387&lt;&gt;""),"Ano 1 (falta valor unitário); ","")&amp;IF(AND($G1387&lt;&gt;"",$H1387=""),"Ano 1 (falta quantidade); ","")&amp;IF(AND($J1387="",$K1387&lt;&gt;""),"Ano 2 (falta valor unitário); ","")&amp;IF(AND($J1387&lt;&gt;"",$K1387=""),"Ano 2 (falta quantidade); ","")&amp;IF(AND($M1387="",$N1387&lt;&gt;""),"Ano 3 (falta valor unitário); ","")&amp;IF(AND($M1387&lt;&gt;"",$N1387=""),"Ano 3 (falta quantidade); ","")&amp;IF(AND($P1387="",$Q1387&lt;&gt;""),"Ano 4 (falta valor unitário); ","")&amp;IF(AND($P1387&lt;&gt;"",$Q1387=""),"Ano 4 (falta quantidade); ","")&amp;IF(AND($S1387="",$T1387&lt;&gt;""),"Ano 5 (falta valor unitário); ","")&amp;IF(AND($S1387&lt;&gt;"",$T1387=""),"Ano 5 (falta quantidade); ","")&amp;IF(AND($V1387="",$W1387&lt;&gt;""),"Ano 6 (falta valor unitário); ","")&amp;IF(AND($V1387&lt;&gt;"",$W1387=""),"Ano 6 (falta quantidade); ","")), IF(NOT(OR(AND($G1387&lt;&gt;"",$H1387&lt;&gt;""),AND($J1387&lt;&gt;"",$K1387&lt;&gt;""),AND($M1387&lt;&gt;"",$N1387&lt;&gt;""),AND($P1387&lt;&gt;"",$Q1387&lt;&gt;""),AND($S1387&lt;&gt;"",$T1387&lt;&gt;""),AND($V1387&lt;&gt;"",$W1387&lt;&gt;""))),"Informe pelo menos um ano completo com valor unitário e quantidade.",IF(AND($C1387&lt;&gt;"",$E1387&lt;&gt;"",LEFT(TRIM($C1387),1)&lt;&gt;LEFT(TRIM($E1387),1)),"Categoria e tipo estão incompatíveis.",IF(IF(OR($E1387="",$F1387=""),FALSE(),IFERROR(COUNTIF(INDIRECT("UNITS_"&amp;SUBSTITUTE(LEFT($E1387,FIND(" ",$E1387&amp;" ")-1),".","_")),$F1387)=0,TRUE())),"Unidade incompatível com o tipo selecionado.",IF(OR(AND(ISNUMBER(SEARCH("comunic",LOWER($B1387))),LEFT($E1387,3)&lt;&gt;"4.4"),AND(ISNUMBER(SEARCH("monitor",LOWER($B1387))),NOT(OR(LEFT($E1387,3)="1.5",LEFT($E1387,3)="2.5")))),"Revise a classificação do item conforme as regras de preenchimento.",IF(AND($B1387&lt;&gt;"",OR(ISNUMBER(SEARCH("outro",LOWER($B1387))),ISNUMBER(SEARCH("divers",LOWER($B1387))),ISNUMBER(SEARCH("kit",LOWER($B1387))),ISNUMBER(SEARCH("ferrament",LOWER($B1387))),ISNUMBER(SEARCH("epi",LOWER($B1387)))),NOT(OR($Z1387&lt;&gt;"",$AA1387&lt;&gt;""))),"Descrição muito genérica: detalhe melhor o item e registre o racional no memorial ou em anexo.",IF(AND($Y1387=0,$B1387&lt;&gt;"",OR($G1387&lt;&gt;"",$H1387&lt;&gt;"",$J1387&lt;&gt;"",$K1387&lt;&gt;"",$M1387&lt;&gt;"",$N1387&lt;&gt;"",$P1387&lt;&gt;"",$Q1387&lt;&gt;"",$S1387&lt;&gt;"",$T1387&lt;&gt;"",$V1387&lt;&gt;"",$W1387&lt;&gt;"")),"O item possui dados lançados, mas o total está zerado. Revise os valores informados.","")))))))))))))))</f>
        <v/>
      </c>
    </row>
    <row r="1388" spans="1:35" ht="14.25" customHeight="1" x14ac:dyDescent="0.25">
      <c r="A1388" s="57" t="str">
        <f t="shared" si="273"/>
        <v/>
      </c>
      <c r="B1388" s="58"/>
      <c r="C1388" s="58"/>
      <c r="D1388" s="58"/>
      <c r="E1388" s="58"/>
      <c r="F1388" s="58"/>
      <c r="G1388" s="269"/>
      <c r="H1388" s="59"/>
      <c r="I1388" s="273">
        <f t="shared" si="274"/>
        <v>0</v>
      </c>
      <c r="J1388" s="269"/>
      <c r="K1388" s="59"/>
      <c r="L1388" s="270">
        <f t="shared" si="275"/>
        <v>0</v>
      </c>
      <c r="M1388" s="269"/>
      <c r="N1388" s="59"/>
      <c r="O1388" s="270">
        <f t="shared" si="276"/>
        <v>0</v>
      </c>
      <c r="P1388" s="269"/>
      <c r="Q1388" s="59"/>
      <c r="R1388" s="271">
        <f t="shared" si="277"/>
        <v>0</v>
      </c>
      <c r="S1388" s="269"/>
      <c r="T1388" s="59"/>
      <c r="U1388" s="270">
        <f t="shared" si="278"/>
        <v>0</v>
      </c>
      <c r="V1388" s="269"/>
      <c r="W1388" s="59"/>
      <c r="X1388" s="270">
        <f t="shared" si="279"/>
        <v>0</v>
      </c>
      <c r="Y1388" s="270">
        <f t="shared" si="280"/>
        <v>0</v>
      </c>
      <c r="Z1388" s="58"/>
      <c r="AA1388" s="58"/>
      <c r="AB1388" s="60" t="str">
        <f t="shared" si="281"/>
        <v/>
      </c>
      <c r="AC1388" s="21" t="b">
        <f t="shared" si="282"/>
        <v>0</v>
      </c>
      <c r="AD1388" s="21" t="b">
        <f t="shared" si="283"/>
        <v>0</v>
      </c>
      <c r="AE1388" s="21" t="b">
        <f t="shared" si="284"/>
        <v>0</v>
      </c>
      <c r="AF1388" s="21" t="b">
        <f ca="1">OR(AND($AC1388,NOT($AD1388)),AND($AC1388,OR(AND($G1388="",$H1388&lt;&gt;""),AND($G1388&lt;&gt;"",$H1388=""),AND($J1388="",$K1388&lt;&gt;""),AND($J1388&lt;&gt;"",$K1388=""),AND($M1388="",$N1388&lt;&gt;""),AND($M1388&lt;&gt;"",$N1388=""),AND($P1388="",$Q1388&lt;&gt;""),AND($P1388&lt;&gt;"",$Q1388=""),AND($S1388="",$T1388&lt;&gt;""),AND($S1388&lt;&gt;"",$T1388=""),AND($V1388="",$W1388&lt;&gt;""),AND($V1388&lt;&gt;"",$W1388=""))),AND($C1388&lt;&gt;"",$E1388&lt;&gt;"",LEFT(TRIM($C1388),1)&lt;&gt;LEFT(TRIM($E1388),1)),IF(OR($E1388="",$F1388=""),FALSE(),IFERROR(COUNTIF(INDIRECT("UNITS_"&amp;SUBSTITUTE(LEFT($E1388,FIND(" ",$E1388&amp;" ")-1),".","_")),$F1388)=0,TRUE())),AND($B1388&lt;&gt;"",OR(ISNUMBER(SEARCH("outro",LOWER($B1388))),ISNUMBER(SEARCH("divers",LOWER($B1388))),ISNUMBER(SEARCH("etc",LOWER($B1388))))),OR(AND(ISNUMBER(SEARCH("comunic",LOWER($B1388))),LEFT($E1388,3)&lt;&gt;"4.4"),AND(ISNUMBER(SEARCH("monitor",LOWER($B1388))),NOT(OR(LEFT($E1388,3)="1.5",LEFT($E1388,3)="2.5")))),AND($B1388&lt;&gt;"",OR(LEFT($C1388,1)="1",LEFT($C1388,1)="2"),$D1388=""),AND($D1388&lt;&gt;"",NOT(OR(LEFT($C1388,1)="1",LEFT($C1388,1)="2"))),AND($D1388&lt;&gt;"",COUNTIF(' PROJETO'!$B$14:$B$16,$D1388)=0),IF($D1388="",FALSE(),IF(COUNTIF(' PROJETO'!$B$14:$B$16,$D1388)=0,FALSE(),IFERROR(INDEX(' PROJETO'!$C$14:$C$16,MATCH($D1388,' PROJETO'!$B$14:$B$16,0))&lt;&gt;"Sim",FALSE()))))</f>
        <v>0</v>
      </c>
      <c r="AG1388" s="21" t="b">
        <f>AND($AC1388,$Y1388&gt;'CONFG.  LISTAS'!$F$4,$Z1388="",$AA1388="")</f>
        <v>0</v>
      </c>
      <c r="AH1388" s="21" t="str">
        <f t="shared" si="285"/>
        <v/>
      </c>
      <c r="AI1388" s="43" t="str">
        <f ca="1">IF(NOT($AC1388),"",IF(OR($B1388="",$C1388="",$E1388="",$F1388=""),"Preencha descrição, categoria, tipo e unidade.",IF(AND($B1388&lt;&gt;"",OR(LEFT($C1388,1)="1",LEFT($C1388,1)="2"),$D1388=""),"Informe a prática de restauração para itens diretos.",IF(AND($D1388&lt;&gt;"",NOT(OR(LEFT($C1388,1)="1",LEFT($C1388,1)="2"))),"Custos indiretos não devem pertencer a uma prática específica.",IF(AND($D1388&lt;&gt;"",COUNTIF(' PROJETO'!$B$14:$B$16,$D1388)=0),"Prática de restauração inválida ou não cadastrada.",IF(IF($D1388="",FALSE(),IF(COUNTIF(' PROJETO'!$B$14:$B$16,$D1388)=0,FALSE(),IFERROR(INDEX(' PROJETO'!$C$14:$C$16,MATCH($D1388,' PROJETO'!$B$14:$B$16,0))&lt;&gt;"Sim",FALSE()))),"A prática informada no item não foi selecionada na aba Projeto.",IF(AND(MAX($I1388,$L1388,$O1388,$R1388,$U1388,$X1388)&gt;'CONFG.  LISTAS'!$F$4,NOT(OR($Z1388&lt;&gt;"",$AA1388&lt;&gt;""))),"Memorial de cálculo ou anexo obrigatório não informado para item acima do limite.",IF(OR(AND($G1388&lt;&gt;"",$H1388&lt;&gt;"",OR($G1388&lt;=0,$H1388&lt;=0)),AND($J1388&lt;&gt;"",$K1388&lt;&gt;"",OR($J1388&lt;=0,$K1388&lt;=0)),AND($M1388&lt;&gt;"",$N1388&lt;&gt;"",OR($M1388&lt;=0,$N1388&lt;=0)),AND($P1388&lt;&gt;"",$Q1388&lt;&gt;"",OR($P1388&lt;=0,$Q1388&lt;=0)),AND($S1388&lt;&gt;"",$T1388&lt;&gt;"",OR($S1388&lt;=0,$T1388&lt;=0)),AND($V1388&lt;&gt;"",$W1388&lt;&gt;"",OR($V1388&lt;=0,$W1388&lt;=0))),"Revise os valores informados: valor unitário e quantidade devem ser maiores que zero.",IF(OR(AND($G1388="",$H1388&lt;&gt;""),AND($G1388&lt;&gt;"",$H1388=""),AND($J1388="",$K1388&lt;&gt;""),AND($J1388&lt;&gt;"",$K1388=""),AND($M1388="",$N1388&lt;&gt;""),AND($M1388&lt;&gt;"",$N1388=""),AND($P1388="",$Q1388&lt;&gt;""),AND($P1388&lt;&gt;"",$Q1388=""),AND($S1388="",$T1388&lt;&gt;""),AND($S1388&lt;&gt;"",$T1388=""),AND($V1388="",$W1388&lt;&gt;""),AND($V1388&lt;&gt;"",$W1388="")),"Há ano preenchido parcialmente: "&amp;TRIM(IF(AND($G1388="",$H1388&lt;&gt;""),"Ano 1 (falta valor unitário); ","")&amp;IF(AND($G1388&lt;&gt;"",$H1388=""),"Ano 1 (falta quantidade); ","")&amp;IF(AND($J1388="",$K1388&lt;&gt;""),"Ano 2 (falta valor unitário); ","")&amp;IF(AND($J1388&lt;&gt;"",$K1388=""),"Ano 2 (falta quantidade); ","")&amp;IF(AND($M1388="",$N1388&lt;&gt;""),"Ano 3 (falta valor unitário); ","")&amp;IF(AND($M1388&lt;&gt;"",$N1388=""),"Ano 3 (falta quantidade); ","")&amp;IF(AND($P1388="",$Q1388&lt;&gt;""),"Ano 4 (falta valor unitário); ","")&amp;IF(AND($P1388&lt;&gt;"",$Q1388=""),"Ano 4 (falta quantidade); ","")&amp;IF(AND($S1388="",$T1388&lt;&gt;""),"Ano 5 (falta valor unitário); ","")&amp;IF(AND($S1388&lt;&gt;"",$T1388=""),"Ano 5 (falta quantidade); ","")&amp;IF(AND($V1388="",$W1388&lt;&gt;""),"Ano 6 (falta valor unitário); ","")&amp;IF(AND($V1388&lt;&gt;"",$W1388=""),"Ano 6 (falta quantidade); ","")), IF(NOT(OR(AND($G1388&lt;&gt;"",$H1388&lt;&gt;""),AND($J1388&lt;&gt;"",$K1388&lt;&gt;""),AND($M1388&lt;&gt;"",$N1388&lt;&gt;""),AND($P1388&lt;&gt;"",$Q1388&lt;&gt;""),AND($S1388&lt;&gt;"",$T1388&lt;&gt;""),AND($V1388&lt;&gt;"",$W1388&lt;&gt;""))),"Informe pelo menos um ano completo com valor unitário e quantidade.",IF(AND($C1388&lt;&gt;"",$E1388&lt;&gt;"",LEFT(TRIM($C1388),1)&lt;&gt;LEFT(TRIM($E1388),1)),"Categoria e tipo estão incompatíveis.",IF(IF(OR($E1388="",$F1388=""),FALSE(),IFERROR(COUNTIF(INDIRECT("UNITS_"&amp;SUBSTITUTE(LEFT($E1388,FIND(" ",$E1388&amp;" ")-1),".","_")),$F1388)=0,TRUE())),"Unidade incompatível com o tipo selecionado.",IF(OR(AND(ISNUMBER(SEARCH("comunic",LOWER($B1388))),LEFT($E1388,3)&lt;&gt;"4.4"),AND(ISNUMBER(SEARCH("monitor",LOWER($B1388))),NOT(OR(LEFT($E1388,3)="1.5",LEFT($E1388,3)="2.5")))),"Revise a classificação do item conforme as regras de preenchimento.",IF(AND($B1388&lt;&gt;"",OR(ISNUMBER(SEARCH("outro",LOWER($B1388))),ISNUMBER(SEARCH("divers",LOWER($B1388))),ISNUMBER(SEARCH("kit",LOWER($B1388))),ISNUMBER(SEARCH("ferrament",LOWER($B1388))),ISNUMBER(SEARCH("epi",LOWER($B1388)))),NOT(OR($Z1388&lt;&gt;"",$AA1388&lt;&gt;""))),"Descrição muito genérica: detalhe melhor o item e registre o racional no memorial ou em anexo.",IF(AND($Y1388=0,$B1388&lt;&gt;"",OR($G1388&lt;&gt;"",$H1388&lt;&gt;"",$J1388&lt;&gt;"",$K1388&lt;&gt;"",$M1388&lt;&gt;"",$N1388&lt;&gt;"",$P1388&lt;&gt;"",$Q1388&lt;&gt;"",$S1388&lt;&gt;"",$T1388&lt;&gt;"",$V1388&lt;&gt;"",$W1388&lt;&gt;"")),"O item possui dados lançados, mas o total está zerado. Revise os valores informados.","")))))))))))))))</f>
        <v/>
      </c>
    </row>
    <row r="1389" spans="1:35" ht="14.25" customHeight="1" x14ac:dyDescent="0.25">
      <c r="A1389" s="57" t="str">
        <f t="shared" si="273"/>
        <v/>
      </c>
      <c r="B1389" s="61"/>
      <c r="C1389" s="61"/>
      <c r="D1389" s="58"/>
      <c r="E1389" s="61"/>
      <c r="F1389" s="61"/>
      <c r="G1389" s="272"/>
      <c r="H1389" s="62"/>
      <c r="I1389" s="273">
        <f t="shared" si="274"/>
        <v>0</v>
      </c>
      <c r="J1389" s="272"/>
      <c r="K1389" s="62"/>
      <c r="L1389" s="270">
        <f t="shared" si="275"/>
        <v>0</v>
      </c>
      <c r="M1389" s="272"/>
      <c r="N1389" s="62"/>
      <c r="O1389" s="270">
        <f t="shared" si="276"/>
        <v>0</v>
      </c>
      <c r="P1389" s="272"/>
      <c r="Q1389" s="62"/>
      <c r="R1389" s="271">
        <f t="shared" si="277"/>
        <v>0</v>
      </c>
      <c r="S1389" s="272"/>
      <c r="T1389" s="62"/>
      <c r="U1389" s="270">
        <f t="shared" si="278"/>
        <v>0</v>
      </c>
      <c r="V1389" s="272"/>
      <c r="W1389" s="62"/>
      <c r="X1389" s="270">
        <f t="shared" si="279"/>
        <v>0</v>
      </c>
      <c r="Y1389" s="270">
        <f t="shared" si="280"/>
        <v>0</v>
      </c>
      <c r="Z1389" s="61"/>
      <c r="AA1389" s="61"/>
      <c r="AB1389" s="60" t="str">
        <f t="shared" si="281"/>
        <v/>
      </c>
      <c r="AC1389" s="21" t="b">
        <f t="shared" si="282"/>
        <v>0</v>
      </c>
      <c r="AD1389" s="21" t="b">
        <f t="shared" si="283"/>
        <v>0</v>
      </c>
      <c r="AE1389" s="21" t="b">
        <f t="shared" si="284"/>
        <v>0</v>
      </c>
      <c r="AF1389" s="21" t="b">
        <f ca="1">OR(AND($AC1389,NOT($AD1389)),AND($AC1389,OR(AND($G1389="",$H1389&lt;&gt;""),AND($G1389&lt;&gt;"",$H1389=""),AND($J1389="",$K1389&lt;&gt;""),AND($J1389&lt;&gt;"",$K1389=""),AND($M1389="",$N1389&lt;&gt;""),AND($M1389&lt;&gt;"",$N1389=""),AND($P1389="",$Q1389&lt;&gt;""),AND($P1389&lt;&gt;"",$Q1389=""),AND($S1389="",$T1389&lt;&gt;""),AND($S1389&lt;&gt;"",$T1389=""),AND($V1389="",$W1389&lt;&gt;""),AND($V1389&lt;&gt;"",$W1389=""))),AND($C1389&lt;&gt;"",$E1389&lt;&gt;"",LEFT(TRIM($C1389),1)&lt;&gt;LEFT(TRIM($E1389),1)),IF(OR($E1389="",$F1389=""),FALSE(),IFERROR(COUNTIF(INDIRECT("UNITS_"&amp;SUBSTITUTE(LEFT($E1389,FIND(" ",$E1389&amp;" ")-1),".","_")),$F1389)=0,TRUE())),AND($B1389&lt;&gt;"",OR(ISNUMBER(SEARCH("outro",LOWER($B1389))),ISNUMBER(SEARCH("divers",LOWER($B1389))),ISNUMBER(SEARCH("etc",LOWER($B1389))))),OR(AND(ISNUMBER(SEARCH("comunic",LOWER($B1389))),LEFT($E1389,3)&lt;&gt;"4.4"),AND(ISNUMBER(SEARCH("monitor",LOWER($B1389))),NOT(OR(LEFT($E1389,3)="1.5",LEFT($E1389,3)="2.5")))),AND($B1389&lt;&gt;"",OR(LEFT($C1389,1)="1",LEFT($C1389,1)="2"),$D1389=""),AND($D1389&lt;&gt;"",NOT(OR(LEFT($C1389,1)="1",LEFT($C1389,1)="2"))),AND($D1389&lt;&gt;"",COUNTIF(' PROJETO'!$B$14:$B$16,$D1389)=0),IF($D1389="",FALSE(),IF(COUNTIF(' PROJETO'!$B$14:$B$16,$D1389)=0,FALSE(),IFERROR(INDEX(' PROJETO'!$C$14:$C$16,MATCH($D1389,' PROJETO'!$B$14:$B$16,0))&lt;&gt;"Sim",FALSE()))))</f>
        <v>0</v>
      </c>
      <c r="AG1389" s="21" t="b">
        <f>AND($AC1389,$Y1389&gt;'CONFG.  LISTAS'!$F$4,$Z1389="",$AA1389="")</f>
        <v>0</v>
      </c>
      <c r="AH1389" s="21" t="str">
        <f t="shared" si="285"/>
        <v/>
      </c>
      <c r="AI1389" s="43" t="str">
        <f ca="1">IF(NOT($AC1389),"",IF(OR($B1389="",$C1389="",$E1389="",$F1389=""),"Preencha descrição, categoria, tipo e unidade.",IF(AND($B1389&lt;&gt;"",OR(LEFT($C1389,1)="1",LEFT($C1389,1)="2"),$D1389=""),"Informe a prática de restauração para itens diretos.",IF(AND($D1389&lt;&gt;"",NOT(OR(LEFT($C1389,1)="1",LEFT($C1389,1)="2"))),"Custos indiretos não devem pertencer a uma prática específica.",IF(AND($D1389&lt;&gt;"",COUNTIF(' PROJETO'!$B$14:$B$16,$D1389)=0),"Prática de restauração inválida ou não cadastrada.",IF(IF($D1389="",FALSE(),IF(COUNTIF(' PROJETO'!$B$14:$B$16,$D1389)=0,FALSE(),IFERROR(INDEX(' PROJETO'!$C$14:$C$16,MATCH($D1389,' PROJETO'!$B$14:$B$16,0))&lt;&gt;"Sim",FALSE()))),"A prática informada no item não foi selecionada na aba Projeto.",IF(AND(MAX($I1389,$L1389,$O1389,$R1389,$U1389,$X1389)&gt;'CONFG.  LISTAS'!$F$4,NOT(OR($Z1389&lt;&gt;"",$AA1389&lt;&gt;""))),"Memorial de cálculo ou anexo obrigatório não informado para item acima do limite.",IF(OR(AND($G1389&lt;&gt;"",$H1389&lt;&gt;"",OR($G1389&lt;=0,$H1389&lt;=0)),AND($J1389&lt;&gt;"",$K1389&lt;&gt;"",OR($J1389&lt;=0,$K1389&lt;=0)),AND($M1389&lt;&gt;"",$N1389&lt;&gt;"",OR($M1389&lt;=0,$N1389&lt;=0)),AND($P1389&lt;&gt;"",$Q1389&lt;&gt;"",OR($P1389&lt;=0,$Q1389&lt;=0)),AND($S1389&lt;&gt;"",$T1389&lt;&gt;"",OR($S1389&lt;=0,$T1389&lt;=0)),AND($V1389&lt;&gt;"",$W1389&lt;&gt;"",OR($V1389&lt;=0,$W1389&lt;=0))),"Revise os valores informados: valor unitário e quantidade devem ser maiores que zero.",IF(OR(AND($G1389="",$H1389&lt;&gt;""),AND($G1389&lt;&gt;"",$H1389=""),AND($J1389="",$K1389&lt;&gt;""),AND($J1389&lt;&gt;"",$K1389=""),AND($M1389="",$N1389&lt;&gt;""),AND($M1389&lt;&gt;"",$N1389=""),AND($P1389="",$Q1389&lt;&gt;""),AND($P1389&lt;&gt;"",$Q1389=""),AND($S1389="",$T1389&lt;&gt;""),AND($S1389&lt;&gt;"",$T1389=""),AND($V1389="",$W1389&lt;&gt;""),AND($V1389&lt;&gt;"",$W1389="")),"Há ano preenchido parcialmente: "&amp;TRIM(IF(AND($G1389="",$H1389&lt;&gt;""),"Ano 1 (falta valor unitário); ","")&amp;IF(AND($G1389&lt;&gt;"",$H1389=""),"Ano 1 (falta quantidade); ","")&amp;IF(AND($J1389="",$K1389&lt;&gt;""),"Ano 2 (falta valor unitário); ","")&amp;IF(AND($J1389&lt;&gt;"",$K1389=""),"Ano 2 (falta quantidade); ","")&amp;IF(AND($M1389="",$N1389&lt;&gt;""),"Ano 3 (falta valor unitário); ","")&amp;IF(AND($M1389&lt;&gt;"",$N1389=""),"Ano 3 (falta quantidade); ","")&amp;IF(AND($P1389="",$Q1389&lt;&gt;""),"Ano 4 (falta valor unitário); ","")&amp;IF(AND($P1389&lt;&gt;"",$Q1389=""),"Ano 4 (falta quantidade); ","")&amp;IF(AND($S1389="",$T1389&lt;&gt;""),"Ano 5 (falta valor unitário); ","")&amp;IF(AND($S1389&lt;&gt;"",$T1389=""),"Ano 5 (falta quantidade); ","")&amp;IF(AND($V1389="",$W1389&lt;&gt;""),"Ano 6 (falta valor unitário); ","")&amp;IF(AND($V1389&lt;&gt;"",$W1389=""),"Ano 6 (falta quantidade); ","")), IF(NOT(OR(AND($G1389&lt;&gt;"",$H1389&lt;&gt;""),AND($J1389&lt;&gt;"",$K1389&lt;&gt;""),AND($M1389&lt;&gt;"",$N1389&lt;&gt;""),AND($P1389&lt;&gt;"",$Q1389&lt;&gt;""),AND($S1389&lt;&gt;"",$T1389&lt;&gt;""),AND($V1389&lt;&gt;"",$W1389&lt;&gt;""))),"Informe pelo menos um ano completo com valor unitário e quantidade.",IF(AND($C1389&lt;&gt;"",$E1389&lt;&gt;"",LEFT(TRIM($C1389),1)&lt;&gt;LEFT(TRIM($E1389),1)),"Categoria e tipo estão incompatíveis.",IF(IF(OR($E1389="",$F1389=""),FALSE(),IFERROR(COUNTIF(INDIRECT("UNITS_"&amp;SUBSTITUTE(LEFT($E1389,FIND(" ",$E1389&amp;" ")-1),".","_")),$F1389)=0,TRUE())),"Unidade incompatível com o tipo selecionado.",IF(OR(AND(ISNUMBER(SEARCH("comunic",LOWER($B1389))),LEFT($E1389,3)&lt;&gt;"4.4"),AND(ISNUMBER(SEARCH("monitor",LOWER($B1389))),NOT(OR(LEFT($E1389,3)="1.5",LEFT($E1389,3)="2.5")))),"Revise a classificação do item conforme as regras de preenchimento.",IF(AND($B1389&lt;&gt;"",OR(ISNUMBER(SEARCH("outro",LOWER($B1389))),ISNUMBER(SEARCH("divers",LOWER($B1389))),ISNUMBER(SEARCH("kit",LOWER($B1389))),ISNUMBER(SEARCH("ferrament",LOWER($B1389))),ISNUMBER(SEARCH("epi",LOWER($B1389)))),NOT(OR($Z1389&lt;&gt;"",$AA1389&lt;&gt;""))),"Descrição muito genérica: detalhe melhor o item e registre o racional no memorial ou em anexo.",IF(AND($Y1389=0,$B1389&lt;&gt;"",OR($G1389&lt;&gt;"",$H1389&lt;&gt;"",$J1389&lt;&gt;"",$K1389&lt;&gt;"",$M1389&lt;&gt;"",$N1389&lt;&gt;"",$P1389&lt;&gt;"",$Q1389&lt;&gt;"",$S1389&lt;&gt;"",$T1389&lt;&gt;"",$V1389&lt;&gt;"",$W1389&lt;&gt;"")),"O item possui dados lançados, mas o total está zerado. Revise os valores informados.","")))))))))))))))</f>
        <v/>
      </c>
    </row>
    <row r="1390" spans="1:35" ht="14.25" customHeight="1" x14ac:dyDescent="0.25">
      <c r="A1390" s="57" t="str">
        <f t="shared" si="273"/>
        <v/>
      </c>
      <c r="B1390" s="58"/>
      <c r="C1390" s="58"/>
      <c r="D1390" s="58"/>
      <c r="E1390" s="58"/>
      <c r="F1390" s="58"/>
      <c r="G1390" s="269"/>
      <c r="H1390" s="59"/>
      <c r="I1390" s="273">
        <f t="shared" si="274"/>
        <v>0</v>
      </c>
      <c r="J1390" s="269"/>
      <c r="K1390" s="59"/>
      <c r="L1390" s="270">
        <f t="shared" si="275"/>
        <v>0</v>
      </c>
      <c r="M1390" s="269"/>
      <c r="N1390" s="59"/>
      <c r="O1390" s="270">
        <f t="shared" si="276"/>
        <v>0</v>
      </c>
      <c r="P1390" s="269"/>
      <c r="Q1390" s="59"/>
      <c r="R1390" s="271">
        <f t="shared" si="277"/>
        <v>0</v>
      </c>
      <c r="S1390" s="269"/>
      <c r="T1390" s="59"/>
      <c r="U1390" s="270">
        <f t="shared" si="278"/>
        <v>0</v>
      </c>
      <c r="V1390" s="269"/>
      <c r="W1390" s="59"/>
      <c r="X1390" s="270">
        <f t="shared" si="279"/>
        <v>0</v>
      </c>
      <c r="Y1390" s="270">
        <f t="shared" si="280"/>
        <v>0</v>
      </c>
      <c r="Z1390" s="58"/>
      <c r="AA1390" s="58"/>
      <c r="AB1390" s="60" t="str">
        <f t="shared" si="281"/>
        <v/>
      </c>
      <c r="AC1390" s="21" t="b">
        <f t="shared" si="282"/>
        <v>0</v>
      </c>
      <c r="AD1390" s="21" t="b">
        <f t="shared" si="283"/>
        <v>0</v>
      </c>
      <c r="AE1390" s="21" t="b">
        <f t="shared" si="284"/>
        <v>0</v>
      </c>
      <c r="AF1390" s="21" t="b">
        <f ca="1">OR(AND($AC1390,NOT($AD1390)),AND($AC1390,OR(AND($G1390="",$H1390&lt;&gt;""),AND($G1390&lt;&gt;"",$H1390=""),AND($J1390="",$K1390&lt;&gt;""),AND($J1390&lt;&gt;"",$K1390=""),AND($M1390="",$N1390&lt;&gt;""),AND($M1390&lt;&gt;"",$N1390=""),AND($P1390="",$Q1390&lt;&gt;""),AND($P1390&lt;&gt;"",$Q1390=""),AND($S1390="",$T1390&lt;&gt;""),AND($S1390&lt;&gt;"",$T1390=""),AND($V1390="",$W1390&lt;&gt;""),AND($V1390&lt;&gt;"",$W1390=""))),AND($C1390&lt;&gt;"",$E1390&lt;&gt;"",LEFT(TRIM($C1390),1)&lt;&gt;LEFT(TRIM($E1390),1)),IF(OR($E1390="",$F1390=""),FALSE(),IFERROR(COUNTIF(INDIRECT("UNITS_"&amp;SUBSTITUTE(LEFT($E1390,FIND(" ",$E1390&amp;" ")-1),".","_")),$F1390)=0,TRUE())),AND($B1390&lt;&gt;"",OR(ISNUMBER(SEARCH("outro",LOWER($B1390))),ISNUMBER(SEARCH("divers",LOWER($B1390))),ISNUMBER(SEARCH("etc",LOWER($B1390))))),OR(AND(ISNUMBER(SEARCH("comunic",LOWER($B1390))),LEFT($E1390,3)&lt;&gt;"4.4"),AND(ISNUMBER(SEARCH("monitor",LOWER($B1390))),NOT(OR(LEFT($E1390,3)="1.5",LEFT($E1390,3)="2.5")))),AND($B1390&lt;&gt;"",OR(LEFT($C1390,1)="1",LEFT($C1390,1)="2"),$D1390=""),AND($D1390&lt;&gt;"",NOT(OR(LEFT($C1390,1)="1",LEFT($C1390,1)="2"))),AND($D1390&lt;&gt;"",COUNTIF(' PROJETO'!$B$14:$B$16,$D1390)=0),IF($D1390="",FALSE(),IF(COUNTIF(' PROJETO'!$B$14:$B$16,$D1390)=0,FALSE(),IFERROR(INDEX(' PROJETO'!$C$14:$C$16,MATCH($D1390,' PROJETO'!$B$14:$B$16,0))&lt;&gt;"Sim",FALSE()))))</f>
        <v>0</v>
      </c>
      <c r="AG1390" s="21" t="b">
        <f>AND($AC1390,$Y1390&gt;'CONFG.  LISTAS'!$F$4,$Z1390="",$AA1390="")</f>
        <v>0</v>
      </c>
      <c r="AH1390" s="21" t="str">
        <f t="shared" si="285"/>
        <v/>
      </c>
      <c r="AI1390" s="43" t="str">
        <f ca="1">IF(NOT($AC1390),"",IF(OR($B1390="",$C1390="",$E1390="",$F1390=""),"Preencha descrição, categoria, tipo e unidade.",IF(AND($B1390&lt;&gt;"",OR(LEFT($C1390,1)="1",LEFT($C1390,1)="2"),$D1390=""),"Informe a prática de restauração para itens diretos.",IF(AND($D1390&lt;&gt;"",NOT(OR(LEFT($C1390,1)="1",LEFT($C1390,1)="2"))),"Custos indiretos não devem pertencer a uma prática específica.",IF(AND($D1390&lt;&gt;"",COUNTIF(' PROJETO'!$B$14:$B$16,$D1390)=0),"Prática de restauração inválida ou não cadastrada.",IF(IF($D1390="",FALSE(),IF(COUNTIF(' PROJETO'!$B$14:$B$16,$D1390)=0,FALSE(),IFERROR(INDEX(' PROJETO'!$C$14:$C$16,MATCH($D1390,' PROJETO'!$B$14:$B$16,0))&lt;&gt;"Sim",FALSE()))),"A prática informada no item não foi selecionada na aba Projeto.",IF(AND(MAX($I1390,$L1390,$O1390,$R1390,$U1390,$X1390)&gt;'CONFG.  LISTAS'!$F$4,NOT(OR($Z1390&lt;&gt;"",$AA1390&lt;&gt;""))),"Memorial de cálculo ou anexo obrigatório não informado para item acima do limite.",IF(OR(AND($G1390&lt;&gt;"",$H1390&lt;&gt;"",OR($G1390&lt;=0,$H1390&lt;=0)),AND($J1390&lt;&gt;"",$K1390&lt;&gt;"",OR($J1390&lt;=0,$K1390&lt;=0)),AND($M1390&lt;&gt;"",$N1390&lt;&gt;"",OR($M1390&lt;=0,$N1390&lt;=0)),AND($P1390&lt;&gt;"",$Q1390&lt;&gt;"",OR($P1390&lt;=0,$Q1390&lt;=0)),AND($S1390&lt;&gt;"",$T1390&lt;&gt;"",OR($S1390&lt;=0,$T1390&lt;=0)),AND($V1390&lt;&gt;"",$W1390&lt;&gt;"",OR($V1390&lt;=0,$W1390&lt;=0))),"Revise os valores informados: valor unitário e quantidade devem ser maiores que zero.",IF(OR(AND($G1390="",$H1390&lt;&gt;""),AND($G1390&lt;&gt;"",$H1390=""),AND($J1390="",$K1390&lt;&gt;""),AND($J1390&lt;&gt;"",$K1390=""),AND($M1390="",$N1390&lt;&gt;""),AND($M1390&lt;&gt;"",$N1390=""),AND($P1390="",$Q1390&lt;&gt;""),AND($P1390&lt;&gt;"",$Q1390=""),AND($S1390="",$T1390&lt;&gt;""),AND($S1390&lt;&gt;"",$T1390=""),AND($V1390="",$W1390&lt;&gt;""),AND($V1390&lt;&gt;"",$W1390="")),"Há ano preenchido parcialmente: "&amp;TRIM(IF(AND($G1390="",$H1390&lt;&gt;""),"Ano 1 (falta valor unitário); ","")&amp;IF(AND($G1390&lt;&gt;"",$H1390=""),"Ano 1 (falta quantidade); ","")&amp;IF(AND($J1390="",$K1390&lt;&gt;""),"Ano 2 (falta valor unitário); ","")&amp;IF(AND($J1390&lt;&gt;"",$K1390=""),"Ano 2 (falta quantidade); ","")&amp;IF(AND($M1390="",$N1390&lt;&gt;""),"Ano 3 (falta valor unitário); ","")&amp;IF(AND($M1390&lt;&gt;"",$N1390=""),"Ano 3 (falta quantidade); ","")&amp;IF(AND($P1390="",$Q1390&lt;&gt;""),"Ano 4 (falta valor unitário); ","")&amp;IF(AND($P1390&lt;&gt;"",$Q1390=""),"Ano 4 (falta quantidade); ","")&amp;IF(AND($S1390="",$T1390&lt;&gt;""),"Ano 5 (falta valor unitário); ","")&amp;IF(AND($S1390&lt;&gt;"",$T1390=""),"Ano 5 (falta quantidade); ","")&amp;IF(AND($V1390="",$W1390&lt;&gt;""),"Ano 6 (falta valor unitário); ","")&amp;IF(AND($V1390&lt;&gt;"",$W1390=""),"Ano 6 (falta quantidade); ","")), IF(NOT(OR(AND($G1390&lt;&gt;"",$H1390&lt;&gt;""),AND($J1390&lt;&gt;"",$K1390&lt;&gt;""),AND($M1390&lt;&gt;"",$N1390&lt;&gt;""),AND($P1390&lt;&gt;"",$Q1390&lt;&gt;""),AND($S1390&lt;&gt;"",$T1390&lt;&gt;""),AND($V1390&lt;&gt;"",$W1390&lt;&gt;""))),"Informe pelo menos um ano completo com valor unitário e quantidade.",IF(AND($C1390&lt;&gt;"",$E1390&lt;&gt;"",LEFT(TRIM($C1390),1)&lt;&gt;LEFT(TRIM($E1390),1)),"Categoria e tipo estão incompatíveis.",IF(IF(OR($E1390="",$F1390=""),FALSE(),IFERROR(COUNTIF(INDIRECT("UNITS_"&amp;SUBSTITUTE(LEFT($E1390,FIND(" ",$E1390&amp;" ")-1),".","_")),$F1390)=0,TRUE())),"Unidade incompatível com o tipo selecionado.",IF(OR(AND(ISNUMBER(SEARCH("comunic",LOWER($B1390))),LEFT($E1390,3)&lt;&gt;"4.4"),AND(ISNUMBER(SEARCH("monitor",LOWER($B1390))),NOT(OR(LEFT($E1390,3)="1.5",LEFT($E1390,3)="2.5")))),"Revise a classificação do item conforme as regras de preenchimento.",IF(AND($B1390&lt;&gt;"",OR(ISNUMBER(SEARCH("outro",LOWER($B1390))),ISNUMBER(SEARCH("divers",LOWER($B1390))),ISNUMBER(SEARCH("kit",LOWER($B1390))),ISNUMBER(SEARCH("ferrament",LOWER($B1390))),ISNUMBER(SEARCH("epi",LOWER($B1390)))),NOT(OR($Z1390&lt;&gt;"",$AA1390&lt;&gt;""))),"Descrição muito genérica: detalhe melhor o item e registre o racional no memorial ou em anexo.",IF(AND($Y1390=0,$B1390&lt;&gt;"",OR($G1390&lt;&gt;"",$H1390&lt;&gt;"",$J1390&lt;&gt;"",$K1390&lt;&gt;"",$M1390&lt;&gt;"",$N1390&lt;&gt;"",$P1390&lt;&gt;"",$Q1390&lt;&gt;"",$S1390&lt;&gt;"",$T1390&lt;&gt;"",$V1390&lt;&gt;"",$W1390&lt;&gt;"")),"O item possui dados lançados, mas o total está zerado. Revise os valores informados.","")))))))))))))))</f>
        <v/>
      </c>
    </row>
    <row r="1391" spans="1:35" ht="14.25" customHeight="1" x14ac:dyDescent="0.25">
      <c r="A1391" s="57" t="str">
        <f t="shared" si="273"/>
        <v/>
      </c>
      <c r="B1391" s="61"/>
      <c r="C1391" s="61"/>
      <c r="D1391" s="58"/>
      <c r="E1391" s="61"/>
      <c r="F1391" s="61"/>
      <c r="G1391" s="272"/>
      <c r="H1391" s="62"/>
      <c r="I1391" s="273">
        <f t="shared" si="274"/>
        <v>0</v>
      </c>
      <c r="J1391" s="272"/>
      <c r="K1391" s="62"/>
      <c r="L1391" s="270">
        <f t="shared" si="275"/>
        <v>0</v>
      </c>
      <c r="M1391" s="272"/>
      <c r="N1391" s="62"/>
      <c r="O1391" s="270">
        <f t="shared" si="276"/>
        <v>0</v>
      </c>
      <c r="P1391" s="272"/>
      <c r="Q1391" s="62"/>
      <c r="R1391" s="271">
        <f t="shared" si="277"/>
        <v>0</v>
      </c>
      <c r="S1391" s="272"/>
      <c r="T1391" s="62"/>
      <c r="U1391" s="270">
        <f t="shared" si="278"/>
        <v>0</v>
      </c>
      <c r="V1391" s="272"/>
      <c r="W1391" s="62"/>
      <c r="X1391" s="270">
        <f t="shared" si="279"/>
        <v>0</v>
      </c>
      <c r="Y1391" s="270">
        <f t="shared" si="280"/>
        <v>0</v>
      </c>
      <c r="Z1391" s="61"/>
      <c r="AA1391" s="61"/>
      <c r="AB1391" s="60" t="str">
        <f t="shared" si="281"/>
        <v/>
      </c>
      <c r="AC1391" s="21" t="b">
        <f t="shared" si="282"/>
        <v>0</v>
      </c>
      <c r="AD1391" s="21" t="b">
        <f t="shared" si="283"/>
        <v>0</v>
      </c>
      <c r="AE1391" s="21" t="b">
        <f t="shared" si="284"/>
        <v>0</v>
      </c>
      <c r="AF1391" s="21" t="b">
        <f ca="1">OR(AND($AC1391,NOT($AD1391)),AND($AC1391,OR(AND($G1391="",$H1391&lt;&gt;""),AND($G1391&lt;&gt;"",$H1391=""),AND($J1391="",$K1391&lt;&gt;""),AND($J1391&lt;&gt;"",$K1391=""),AND($M1391="",$N1391&lt;&gt;""),AND($M1391&lt;&gt;"",$N1391=""),AND($P1391="",$Q1391&lt;&gt;""),AND($P1391&lt;&gt;"",$Q1391=""),AND($S1391="",$T1391&lt;&gt;""),AND($S1391&lt;&gt;"",$T1391=""),AND($V1391="",$W1391&lt;&gt;""),AND($V1391&lt;&gt;"",$W1391=""))),AND($C1391&lt;&gt;"",$E1391&lt;&gt;"",LEFT(TRIM($C1391),1)&lt;&gt;LEFT(TRIM($E1391),1)),IF(OR($E1391="",$F1391=""),FALSE(),IFERROR(COUNTIF(INDIRECT("UNITS_"&amp;SUBSTITUTE(LEFT($E1391,FIND(" ",$E1391&amp;" ")-1),".","_")),$F1391)=0,TRUE())),AND($B1391&lt;&gt;"",OR(ISNUMBER(SEARCH("outro",LOWER($B1391))),ISNUMBER(SEARCH("divers",LOWER($B1391))),ISNUMBER(SEARCH("etc",LOWER($B1391))))),OR(AND(ISNUMBER(SEARCH("comunic",LOWER($B1391))),LEFT($E1391,3)&lt;&gt;"4.4"),AND(ISNUMBER(SEARCH("monitor",LOWER($B1391))),NOT(OR(LEFT($E1391,3)="1.5",LEFT($E1391,3)="2.5")))),AND($B1391&lt;&gt;"",OR(LEFT($C1391,1)="1",LEFT($C1391,1)="2"),$D1391=""),AND($D1391&lt;&gt;"",NOT(OR(LEFT($C1391,1)="1",LEFT($C1391,1)="2"))),AND($D1391&lt;&gt;"",COUNTIF(' PROJETO'!$B$14:$B$16,$D1391)=0),IF($D1391="",FALSE(),IF(COUNTIF(' PROJETO'!$B$14:$B$16,$D1391)=0,FALSE(),IFERROR(INDEX(' PROJETO'!$C$14:$C$16,MATCH($D1391,' PROJETO'!$B$14:$B$16,0))&lt;&gt;"Sim",FALSE()))))</f>
        <v>0</v>
      </c>
      <c r="AG1391" s="21" t="b">
        <f>AND($AC1391,$Y1391&gt;'CONFG.  LISTAS'!$F$4,$Z1391="",$AA1391="")</f>
        <v>0</v>
      </c>
      <c r="AH1391" s="21" t="str">
        <f t="shared" si="285"/>
        <v/>
      </c>
      <c r="AI1391" s="43" t="str">
        <f ca="1">IF(NOT($AC1391),"",IF(OR($B1391="",$C1391="",$E1391="",$F1391=""),"Preencha descrição, categoria, tipo e unidade.",IF(AND($B1391&lt;&gt;"",OR(LEFT($C1391,1)="1",LEFT($C1391,1)="2"),$D1391=""),"Informe a prática de restauração para itens diretos.",IF(AND($D1391&lt;&gt;"",NOT(OR(LEFT($C1391,1)="1",LEFT($C1391,1)="2"))),"Custos indiretos não devem pertencer a uma prática específica.",IF(AND($D1391&lt;&gt;"",COUNTIF(' PROJETO'!$B$14:$B$16,$D1391)=0),"Prática de restauração inválida ou não cadastrada.",IF(IF($D1391="",FALSE(),IF(COUNTIF(' PROJETO'!$B$14:$B$16,$D1391)=0,FALSE(),IFERROR(INDEX(' PROJETO'!$C$14:$C$16,MATCH($D1391,' PROJETO'!$B$14:$B$16,0))&lt;&gt;"Sim",FALSE()))),"A prática informada no item não foi selecionada na aba Projeto.",IF(AND(MAX($I1391,$L1391,$O1391,$R1391,$U1391,$X1391)&gt;'CONFG.  LISTAS'!$F$4,NOT(OR($Z1391&lt;&gt;"",$AA1391&lt;&gt;""))),"Memorial de cálculo ou anexo obrigatório não informado para item acima do limite.",IF(OR(AND($G1391&lt;&gt;"",$H1391&lt;&gt;"",OR($G1391&lt;=0,$H1391&lt;=0)),AND($J1391&lt;&gt;"",$K1391&lt;&gt;"",OR($J1391&lt;=0,$K1391&lt;=0)),AND($M1391&lt;&gt;"",$N1391&lt;&gt;"",OR($M1391&lt;=0,$N1391&lt;=0)),AND($P1391&lt;&gt;"",$Q1391&lt;&gt;"",OR($P1391&lt;=0,$Q1391&lt;=0)),AND($S1391&lt;&gt;"",$T1391&lt;&gt;"",OR($S1391&lt;=0,$T1391&lt;=0)),AND($V1391&lt;&gt;"",$W1391&lt;&gt;"",OR($V1391&lt;=0,$W1391&lt;=0))),"Revise os valores informados: valor unitário e quantidade devem ser maiores que zero.",IF(OR(AND($G1391="",$H1391&lt;&gt;""),AND($G1391&lt;&gt;"",$H1391=""),AND($J1391="",$K1391&lt;&gt;""),AND($J1391&lt;&gt;"",$K1391=""),AND($M1391="",$N1391&lt;&gt;""),AND($M1391&lt;&gt;"",$N1391=""),AND($P1391="",$Q1391&lt;&gt;""),AND($P1391&lt;&gt;"",$Q1391=""),AND($S1391="",$T1391&lt;&gt;""),AND($S1391&lt;&gt;"",$T1391=""),AND($V1391="",$W1391&lt;&gt;""),AND($V1391&lt;&gt;"",$W1391="")),"Há ano preenchido parcialmente: "&amp;TRIM(IF(AND($G1391="",$H1391&lt;&gt;""),"Ano 1 (falta valor unitário); ","")&amp;IF(AND($G1391&lt;&gt;"",$H1391=""),"Ano 1 (falta quantidade); ","")&amp;IF(AND($J1391="",$K1391&lt;&gt;""),"Ano 2 (falta valor unitário); ","")&amp;IF(AND($J1391&lt;&gt;"",$K1391=""),"Ano 2 (falta quantidade); ","")&amp;IF(AND($M1391="",$N1391&lt;&gt;""),"Ano 3 (falta valor unitário); ","")&amp;IF(AND($M1391&lt;&gt;"",$N1391=""),"Ano 3 (falta quantidade); ","")&amp;IF(AND($P1391="",$Q1391&lt;&gt;""),"Ano 4 (falta valor unitário); ","")&amp;IF(AND($P1391&lt;&gt;"",$Q1391=""),"Ano 4 (falta quantidade); ","")&amp;IF(AND($S1391="",$T1391&lt;&gt;""),"Ano 5 (falta valor unitário); ","")&amp;IF(AND($S1391&lt;&gt;"",$T1391=""),"Ano 5 (falta quantidade); ","")&amp;IF(AND($V1391="",$W1391&lt;&gt;""),"Ano 6 (falta valor unitário); ","")&amp;IF(AND($V1391&lt;&gt;"",$W1391=""),"Ano 6 (falta quantidade); ","")), IF(NOT(OR(AND($G1391&lt;&gt;"",$H1391&lt;&gt;""),AND($J1391&lt;&gt;"",$K1391&lt;&gt;""),AND($M1391&lt;&gt;"",$N1391&lt;&gt;""),AND($P1391&lt;&gt;"",$Q1391&lt;&gt;""),AND($S1391&lt;&gt;"",$T1391&lt;&gt;""),AND($V1391&lt;&gt;"",$W1391&lt;&gt;""))),"Informe pelo menos um ano completo com valor unitário e quantidade.",IF(AND($C1391&lt;&gt;"",$E1391&lt;&gt;"",LEFT(TRIM($C1391),1)&lt;&gt;LEFT(TRIM($E1391),1)),"Categoria e tipo estão incompatíveis.",IF(IF(OR($E1391="",$F1391=""),FALSE(),IFERROR(COUNTIF(INDIRECT("UNITS_"&amp;SUBSTITUTE(LEFT($E1391,FIND(" ",$E1391&amp;" ")-1),".","_")),$F1391)=0,TRUE())),"Unidade incompatível com o tipo selecionado.",IF(OR(AND(ISNUMBER(SEARCH("comunic",LOWER($B1391))),LEFT($E1391,3)&lt;&gt;"4.4"),AND(ISNUMBER(SEARCH("monitor",LOWER($B1391))),NOT(OR(LEFT($E1391,3)="1.5",LEFT($E1391,3)="2.5")))),"Revise a classificação do item conforme as regras de preenchimento.",IF(AND($B1391&lt;&gt;"",OR(ISNUMBER(SEARCH("outro",LOWER($B1391))),ISNUMBER(SEARCH("divers",LOWER($B1391))),ISNUMBER(SEARCH("kit",LOWER($B1391))),ISNUMBER(SEARCH("ferrament",LOWER($B1391))),ISNUMBER(SEARCH("epi",LOWER($B1391)))),NOT(OR($Z1391&lt;&gt;"",$AA1391&lt;&gt;""))),"Descrição muito genérica: detalhe melhor o item e registre o racional no memorial ou em anexo.",IF(AND($Y1391=0,$B1391&lt;&gt;"",OR($G1391&lt;&gt;"",$H1391&lt;&gt;"",$J1391&lt;&gt;"",$K1391&lt;&gt;"",$M1391&lt;&gt;"",$N1391&lt;&gt;"",$P1391&lt;&gt;"",$Q1391&lt;&gt;"",$S1391&lt;&gt;"",$T1391&lt;&gt;"",$V1391&lt;&gt;"",$W1391&lt;&gt;"")),"O item possui dados lançados, mas o total está zerado. Revise os valores informados.","")))))))))))))))</f>
        <v/>
      </c>
    </row>
    <row r="1392" spans="1:35" ht="14.25" customHeight="1" x14ac:dyDescent="0.25">
      <c r="A1392" s="57" t="str">
        <f t="shared" si="273"/>
        <v/>
      </c>
      <c r="B1392" s="58"/>
      <c r="C1392" s="58"/>
      <c r="D1392" s="58"/>
      <c r="E1392" s="58"/>
      <c r="F1392" s="58"/>
      <c r="G1392" s="269"/>
      <c r="H1392" s="59"/>
      <c r="I1392" s="273">
        <f t="shared" si="274"/>
        <v>0</v>
      </c>
      <c r="J1392" s="269"/>
      <c r="K1392" s="59"/>
      <c r="L1392" s="270">
        <f t="shared" si="275"/>
        <v>0</v>
      </c>
      <c r="M1392" s="269"/>
      <c r="N1392" s="59"/>
      <c r="O1392" s="270">
        <f t="shared" si="276"/>
        <v>0</v>
      </c>
      <c r="P1392" s="269"/>
      <c r="Q1392" s="59"/>
      <c r="R1392" s="271">
        <f t="shared" si="277"/>
        <v>0</v>
      </c>
      <c r="S1392" s="269"/>
      <c r="T1392" s="59"/>
      <c r="U1392" s="270">
        <f t="shared" si="278"/>
        <v>0</v>
      </c>
      <c r="V1392" s="269"/>
      <c r="W1392" s="59"/>
      <c r="X1392" s="270">
        <f t="shared" si="279"/>
        <v>0</v>
      </c>
      <c r="Y1392" s="270">
        <f t="shared" si="280"/>
        <v>0</v>
      </c>
      <c r="Z1392" s="58"/>
      <c r="AA1392" s="58"/>
      <c r="AB1392" s="60" t="str">
        <f t="shared" si="281"/>
        <v/>
      </c>
      <c r="AC1392" s="21" t="b">
        <f t="shared" si="282"/>
        <v>0</v>
      </c>
      <c r="AD1392" s="21" t="b">
        <f t="shared" si="283"/>
        <v>0</v>
      </c>
      <c r="AE1392" s="21" t="b">
        <f t="shared" si="284"/>
        <v>0</v>
      </c>
      <c r="AF1392" s="21" t="b">
        <f ca="1">OR(AND($AC1392,NOT($AD1392)),AND($AC1392,OR(AND($G1392="",$H1392&lt;&gt;""),AND($G1392&lt;&gt;"",$H1392=""),AND($J1392="",$K1392&lt;&gt;""),AND($J1392&lt;&gt;"",$K1392=""),AND($M1392="",$N1392&lt;&gt;""),AND($M1392&lt;&gt;"",$N1392=""),AND($P1392="",$Q1392&lt;&gt;""),AND($P1392&lt;&gt;"",$Q1392=""),AND($S1392="",$T1392&lt;&gt;""),AND($S1392&lt;&gt;"",$T1392=""),AND($V1392="",$W1392&lt;&gt;""),AND($V1392&lt;&gt;"",$W1392=""))),AND($C1392&lt;&gt;"",$E1392&lt;&gt;"",LEFT(TRIM($C1392),1)&lt;&gt;LEFT(TRIM($E1392),1)),IF(OR($E1392="",$F1392=""),FALSE(),IFERROR(COUNTIF(INDIRECT("UNITS_"&amp;SUBSTITUTE(LEFT($E1392,FIND(" ",$E1392&amp;" ")-1),".","_")),$F1392)=0,TRUE())),AND($B1392&lt;&gt;"",OR(ISNUMBER(SEARCH("outro",LOWER($B1392))),ISNUMBER(SEARCH("divers",LOWER($B1392))),ISNUMBER(SEARCH("etc",LOWER($B1392))))),OR(AND(ISNUMBER(SEARCH("comunic",LOWER($B1392))),LEFT($E1392,3)&lt;&gt;"4.4"),AND(ISNUMBER(SEARCH("monitor",LOWER($B1392))),NOT(OR(LEFT($E1392,3)="1.5",LEFT($E1392,3)="2.5")))),AND($B1392&lt;&gt;"",OR(LEFT($C1392,1)="1",LEFT($C1392,1)="2"),$D1392=""),AND($D1392&lt;&gt;"",NOT(OR(LEFT($C1392,1)="1",LEFT($C1392,1)="2"))),AND($D1392&lt;&gt;"",COUNTIF(' PROJETO'!$B$14:$B$16,$D1392)=0),IF($D1392="",FALSE(),IF(COUNTIF(' PROJETO'!$B$14:$B$16,$D1392)=0,FALSE(),IFERROR(INDEX(' PROJETO'!$C$14:$C$16,MATCH($D1392,' PROJETO'!$B$14:$B$16,0))&lt;&gt;"Sim",FALSE()))))</f>
        <v>0</v>
      </c>
      <c r="AG1392" s="21" t="b">
        <f>AND($AC1392,$Y1392&gt;'CONFG.  LISTAS'!$F$4,$Z1392="",$AA1392="")</f>
        <v>0</v>
      </c>
      <c r="AH1392" s="21" t="str">
        <f t="shared" si="285"/>
        <v/>
      </c>
      <c r="AI1392" s="43" t="str">
        <f ca="1">IF(NOT($AC1392),"",IF(OR($B1392="",$C1392="",$E1392="",$F1392=""),"Preencha descrição, categoria, tipo e unidade.",IF(AND($B1392&lt;&gt;"",OR(LEFT($C1392,1)="1",LEFT($C1392,1)="2"),$D1392=""),"Informe a prática de restauração para itens diretos.",IF(AND($D1392&lt;&gt;"",NOT(OR(LEFT($C1392,1)="1",LEFT($C1392,1)="2"))),"Custos indiretos não devem pertencer a uma prática específica.",IF(AND($D1392&lt;&gt;"",COUNTIF(' PROJETO'!$B$14:$B$16,$D1392)=0),"Prática de restauração inválida ou não cadastrada.",IF(IF($D1392="",FALSE(),IF(COUNTIF(' PROJETO'!$B$14:$B$16,$D1392)=0,FALSE(),IFERROR(INDEX(' PROJETO'!$C$14:$C$16,MATCH($D1392,' PROJETO'!$B$14:$B$16,0))&lt;&gt;"Sim",FALSE()))),"A prática informada no item não foi selecionada na aba Projeto.",IF(AND(MAX($I1392,$L1392,$O1392,$R1392,$U1392,$X1392)&gt;'CONFG.  LISTAS'!$F$4,NOT(OR($Z1392&lt;&gt;"",$AA1392&lt;&gt;""))),"Memorial de cálculo ou anexo obrigatório não informado para item acima do limite.",IF(OR(AND($G1392&lt;&gt;"",$H1392&lt;&gt;"",OR($G1392&lt;=0,$H1392&lt;=0)),AND($J1392&lt;&gt;"",$K1392&lt;&gt;"",OR($J1392&lt;=0,$K1392&lt;=0)),AND($M1392&lt;&gt;"",$N1392&lt;&gt;"",OR($M1392&lt;=0,$N1392&lt;=0)),AND($P1392&lt;&gt;"",$Q1392&lt;&gt;"",OR($P1392&lt;=0,$Q1392&lt;=0)),AND($S1392&lt;&gt;"",$T1392&lt;&gt;"",OR($S1392&lt;=0,$T1392&lt;=0)),AND($V1392&lt;&gt;"",$W1392&lt;&gt;"",OR($V1392&lt;=0,$W1392&lt;=0))),"Revise os valores informados: valor unitário e quantidade devem ser maiores que zero.",IF(OR(AND($G1392="",$H1392&lt;&gt;""),AND($G1392&lt;&gt;"",$H1392=""),AND($J1392="",$K1392&lt;&gt;""),AND($J1392&lt;&gt;"",$K1392=""),AND($M1392="",$N1392&lt;&gt;""),AND($M1392&lt;&gt;"",$N1392=""),AND($P1392="",$Q1392&lt;&gt;""),AND($P1392&lt;&gt;"",$Q1392=""),AND($S1392="",$T1392&lt;&gt;""),AND($S1392&lt;&gt;"",$T1392=""),AND($V1392="",$W1392&lt;&gt;""),AND($V1392&lt;&gt;"",$W1392="")),"Há ano preenchido parcialmente: "&amp;TRIM(IF(AND($G1392="",$H1392&lt;&gt;""),"Ano 1 (falta valor unitário); ","")&amp;IF(AND($G1392&lt;&gt;"",$H1392=""),"Ano 1 (falta quantidade); ","")&amp;IF(AND($J1392="",$K1392&lt;&gt;""),"Ano 2 (falta valor unitário); ","")&amp;IF(AND($J1392&lt;&gt;"",$K1392=""),"Ano 2 (falta quantidade); ","")&amp;IF(AND($M1392="",$N1392&lt;&gt;""),"Ano 3 (falta valor unitário); ","")&amp;IF(AND($M1392&lt;&gt;"",$N1392=""),"Ano 3 (falta quantidade); ","")&amp;IF(AND($P1392="",$Q1392&lt;&gt;""),"Ano 4 (falta valor unitário); ","")&amp;IF(AND($P1392&lt;&gt;"",$Q1392=""),"Ano 4 (falta quantidade); ","")&amp;IF(AND($S1392="",$T1392&lt;&gt;""),"Ano 5 (falta valor unitário); ","")&amp;IF(AND($S1392&lt;&gt;"",$T1392=""),"Ano 5 (falta quantidade); ","")&amp;IF(AND($V1392="",$W1392&lt;&gt;""),"Ano 6 (falta valor unitário); ","")&amp;IF(AND($V1392&lt;&gt;"",$W1392=""),"Ano 6 (falta quantidade); ","")), IF(NOT(OR(AND($G1392&lt;&gt;"",$H1392&lt;&gt;""),AND($J1392&lt;&gt;"",$K1392&lt;&gt;""),AND($M1392&lt;&gt;"",$N1392&lt;&gt;""),AND($P1392&lt;&gt;"",$Q1392&lt;&gt;""),AND($S1392&lt;&gt;"",$T1392&lt;&gt;""),AND($V1392&lt;&gt;"",$W1392&lt;&gt;""))),"Informe pelo menos um ano completo com valor unitário e quantidade.",IF(AND($C1392&lt;&gt;"",$E1392&lt;&gt;"",LEFT(TRIM($C1392),1)&lt;&gt;LEFT(TRIM($E1392),1)),"Categoria e tipo estão incompatíveis.",IF(IF(OR($E1392="",$F1392=""),FALSE(),IFERROR(COUNTIF(INDIRECT("UNITS_"&amp;SUBSTITUTE(LEFT($E1392,FIND(" ",$E1392&amp;" ")-1),".","_")),$F1392)=0,TRUE())),"Unidade incompatível com o tipo selecionado.",IF(OR(AND(ISNUMBER(SEARCH("comunic",LOWER($B1392))),LEFT($E1392,3)&lt;&gt;"4.4"),AND(ISNUMBER(SEARCH("monitor",LOWER($B1392))),NOT(OR(LEFT($E1392,3)="1.5",LEFT($E1392,3)="2.5")))),"Revise a classificação do item conforme as regras de preenchimento.",IF(AND($B1392&lt;&gt;"",OR(ISNUMBER(SEARCH("outro",LOWER($B1392))),ISNUMBER(SEARCH("divers",LOWER($B1392))),ISNUMBER(SEARCH("kit",LOWER($B1392))),ISNUMBER(SEARCH("ferrament",LOWER($B1392))),ISNUMBER(SEARCH("epi",LOWER($B1392)))),NOT(OR($Z1392&lt;&gt;"",$AA1392&lt;&gt;""))),"Descrição muito genérica: detalhe melhor o item e registre o racional no memorial ou em anexo.",IF(AND($Y1392=0,$B1392&lt;&gt;"",OR($G1392&lt;&gt;"",$H1392&lt;&gt;"",$J1392&lt;&gt;"",$K1392&lt;&gt;"",$M1392&lt;&gt;"",$N1392&lt;&gt;"",$P1392&lt;&gt;"",$Q1392&lt;&gt;"",$S1392&lt;&gt;"",$T1392&lt;&gt;"",$V1392&lt;&gt;"",$W1392&lt;&gt;"")),"O item possui dados lançados, mas o total está zerado. Revise os valores informados.","")))))))))))))))</f>
        <v/>
      </c>
    </row>
    <row r="1393" spans="1:35" ht="14.25" customHeight="1" x14ac:dyDescent="0.25">
      <c r="A1393" s="57" t="str">
        <f t="shared" si="273"/>
        <v/>
      </c>
      <c r="B1393" s="61"/>
      <c r="C1393" s="61"/>
      <c r="D1393" s="58"/>
      <c r="E1393" s="61"/>
      <c r="F1393" s="61"/>
      <c r="G1393" s="272"/>
      <c r="H1393" s="62"/>
      <c r="I1393" s="273">
        <f t="shared" si="274"/>
        <v>0</v>
      </c>
      <c r="J1393" s="272"/>
      <c r="K1393" s="62"/>
      <c r="L1393" s="270">
        <f t="shared" si="275"/>
        <v>0</v>
      </c>
      <c r="M1393" s="272"/>
      <c r="N1393" s="62"/>
      <c r="O1393" s="270">
        <f t="shared" si="276"/>
        <v>0</v>
      </c>
      <c r="P1393" s="272"/>
      <c r="Q1393" s="62"/>
      <c r="R1393" s="271">
        <f t="shared" si="277"/>
        <v>0</v>
      </c>
      <c r="S1393" s="272"/>
      <c r="T1393" s="62"/>
      <c r="U1393" s="270">
        <f t="shared" si="278"/>
        <v>0</v>
      </c>
      <c r="V1393" s="272"/>
      <c r="W1393" s="62"/>
      <c r="X1393" s="270">
        <f t="shared" si="279"/>
        <v>0</v>
      </c>
      <c r="Y1393" s="270">
        <f t="shared" si="280"/>
        <v>0</v>
      </c>
      <c r="Z1393" s="61"/>
      <c r="AA1393" s="61"/>
      <c r="AB1393" s="60" t="str">
        <f t="shared" si="281"/>
        <v/>
      </c>
      <c r="AC1393" s="21" t="b">
        <f t="shared" si="282"/>
        <v>0</v>
      </c>
      <c r="AD1393" s="21" t="b">
        <f t="shared" si="283"/>
        <v>0</v>
      </c>
      <c r="AE1393" s="21" t="b">
        <f t="shared" si="284"/>
        <v>0</v>
      </c>
      <c r="AF1393" s="21" t="b">
        <f ca="1">OR(AND($AC1393,NOT($AD1393)),AND($AC1393,OR(AND($G1393="",$H1393&lt;&gt;""),AND($G1393&lt;&gt;"",$H1393=""),AND($J1393="",$K1393&lt;&gt;""),AND($J1393&lt;&gt;"",$K1393=""),AND($M1393="",$N1393&lt;&gt;""),AND($M1393&lt;&gt;"",$N1393=""),AND($P1393="",$Q1393&lt;&gt;""),AND($P1393&lt;&gt;"",$Q1393=""),AND($S1393="",$T1393&lt;&gt;""),AND($S1393&lt;&gt;"",$T1393=""),AND($V1393="",$W1393&lt;&gt;""),AND($V1393&lt;&gt;"",$W1393=""))),AND($C1393&lt;&gt;"",$E1393&lt;&gt;"",LEFT(TRIM($C1393),1)&lt;&gt;LEFT(TRIM($E1393),1)),IF(OR($E1393="",$F1393=""),FALSE(),IFERROR(COUNTIF(INDIRECT("UNITS_"&amp;SUBSTITUTE(LEFT($E1393,FIND(" ",$E1393&amp;" ")-1),".","_")),$F1393)=0,TRUE())),AND($B1393&lt;&gt;"",OR(ISNUMBER(SEARCH("outro",LOWER($B1393))),ISNUMBER(SEARCH("divers",LOWER($B1393))),ISNUMBER(SEARCH("etc",LOWER($B1393))))),OR(AND(ISNUMBER(SEARCH("comunic",LOWER($B1393))),LEFT($E1393,3)&lt;&gt;"4.4"),AND(ISNUMBER(SEARCH("monitor",LOWER($B1393))),NOT(OR(LEFT($E1393,3)="1.5",LEFT($E1393,3)="2.5")))),AND($B1393&lt;&gt;"",OR(LEFT($C1393,1)="1",LEFT($C1393,1)="2"),$D1393=""),AND($D1393&lt;&gt;"",NOT(OR(LEFT($C1393,1)="1",LEFT($C1393,1)="2"))),AND($D1393&lt;&gt;"",COUNTIF(' PROJETO'!$B$14:$B$16,$D1393)=0),IF($D1393="",FALSE(),IF(COUNTIF(' PROJETO'!$B$14:$B$16,$D1393)=0,FALSE(),IFERROR(INDEX(' PROJETO'!$C$14:$C$16,MATCH($D1393,' PROJETO'!$B$14:$B$16,0))&lt;&gt;"Sim",FALSE()))))</f>
        <v>0</v>
      </c>
      <c r="AG1393" s="21" t="b">
        <f>AND($AC1393,$Y1393&gt;'CONFG.  LISTAS'!$F$4,$Z1393="",$AA1393="")</f>
        <v>0</v>
      </c>
      <c r="AH1393" s="21" t="str">
        <f t="shared" si="285"/>
        <v/>
      </c>
      <c r="AI1393" s="43" t="str">
        <f ca="1">IF(NOT($AC1393),"",IF(OR($B1393="",$C1393="",$E1393="",$F1393=""),"Preencha descrição, categoria, tipo e unidade.",IF(AND($B1393&lt;&gt;"",OR(LEFT($C1393,1)="1",LEFT($C1393,1)="2"),$D1393=""),"Informe a prática de restauração para itens diretos.",IF(AND($D1393&lt;&gt;"",NOT(OR(LEFT($C1393,1)="1",LEFT($C1393,1)="2"))),"Custos indiretos não devem pertencer a uma prática específica.",IF(AND($D1393&lt;&gt;"",COUNTIF(' PROJETO'!$B$14:$B$16,$D1393)=0),"Prática de restauração inválida ou não cadastrada.",IF(IF($D1393="",FALSE(),IF(COUNTIF(' PROJETO'!$B$14:$B$16,$D1393)=0,FALSE(),IFERROR(INDEX(' PROJETO'!$C$14:$C$16,MATCH($D1393,' PROJETO'!$B$14:$B$16,0))&lt;&gt;"Sim",FALSE()))),"A prática informada no item não foi selecionada na aba Projeto.",IF(AND(MAX($I1393,$L1393,$O1393,$R1393,$U1393,$X1393)&gt;'CONFG.  LISTAS'!$F$4,NOT(OR($Z1393&lt;&gt;"",$AA1393&lt;&gt;""))),"Memorial de cálculo ou anexo obrigatório não informado para item acima do limite.",IF(OR(AND($G1393&lt;&gt;"",$H1393&lt;&gt;"",OR($G1393&lt;=0,$H1393&lt;=0)),AND($J1393&lt;&gt;"",$K1393&lt;&gt;"",OR($J1393&lt;=0,$K1393&lt;=0)),AND($M1393&lt;&gt;"",$N1393&lt;&gt;"",OR($M1393&lt;=0,$N1393&lt;=0)),AND($P1393&lt;&gt;"",$Q1393&lt;&gt;"",OR($P1393&lt;=0,$Q1393&lt;=0)),AND($S1393&lt;&gt;"",$T1393&lt;&gt;"",OR($S1393&lt;=0,$T1393&lt;=0)),AND($V1393&lt;&gt;"",$W1393&lt;&gt;"",OR($V1393&lt;=0,$W1393&lt;=0))),"Revise os valores informados: valor unitário e quantidade devem ser maiores que zero.",IF(OR(AND($G1393="",$H1393&lt;&gt;""),AND($G1393&lt;&gt;"",$H1393=""),AND($J1393="",$K1393&lt;&gt;""),AND($J1393&lt;&gt;"",$K1393=""),AND($M1393="",$N1393&lt;&gt;""),AND($M1393&lt;&gt;"",$N1393=""),AND($P1393="",$Q1393&lt;&gt;""),AND($P1393&lt;&gt;"",$Q1393=""),AND($S1393="",$T1393&lt;&gt;""),AND($S1393&lt;&gt;"",$T1393=""),AND($V1393="",$W1393&lt;&gt;""),AND($V1393&lt;&gt;"",$W1393="")),"Há ano preenchido parcialmente: "&amp;TRIM(IF(AND($G1393="",$H1393&lt;&gt;""),"Ano 1 (falta valor unitário); ","")&amp;IF(AND($G1393&lt;&gt;"",$H1393=""),"Ano 1 (falta quantidade); ","")&amp;IF(AND($J1393="",$K1393&lt;&gt;""),"Ano 2 (falta valor unitário); ","")&amp;IF(AND($J1393&lt;&gt;"",$K1393=""),"Ano 2 (falta quantidade); ","")&amp;IF(AND($M1393="",$N1393&lt;&gt;""),"Ano 3 (falta valor unitário); ","")&amp;IF(AND($M1393&lt;&gt;"",$N1393=""),"Ano 3 (falta quantidade); ","")&amp;IF(AND($P1393="",$Q1393&lt;&gt;""),"Ano 4 (falta valor unitário); ","")&amp;IF(AND($P1393&lt;&gt;"",$Q1393=""),"Ano 4 (falta quantidade); ","")&amp;IF(AND($S1393="",$T1393&lt;&gt;""),"Ano 5 (falta valor unitário); ","")&amp;IF(AND($S1393&lt;&gt;"",$T1393=""),"Ano 5 (falta quantidade); ","")&amp;IF(AND($V1393="",$W1393&lt;&gt;""),"Ano 6 (falta valor unitário); ","")&amp;IF(AND($V1393&lt;&gt;"",$W1393=""),"Ano 6 (falta quantidade); ","")), IF(NOT(OR(AND($G1393&lt;&gt;"",$H1393&lt;&gt;""),AND($J1393&lt;&gt;"",$K1393&lt;&gt;""),AND($M1393&lt;&gt;"",$N1393&lt;&gt;""),AND($P1393&lt;&gt;"",$Q1393&lt;&gt;""),AND($S1393&lt;&gt;"",$T1393&lt;&gt;""),AND($V1393&lt;&gt;"",$W1393&lt;&gt;""))),"Informe pelo menos um ano completo com valor unitário e quantidade.",IF(AND($C1393&lt;&gt;"",$E1393&lt;&gt;"",LEFT(TRIM($C1393),1)&lt;&gt;LEFT(TRIM($E1393),1)),"Categoria e tipo estão incompatíveis.",IF(IF(OR($E1393="",$F1393=""),FALSE(),IFERROR(COUNTIF(INDIRECT("UNITS_"&amp;SUBSTITUTE(LEFT($E1393,FIND(" ",$E1393&amp;" ")-1),".","_")),$F1393)=0,TRUE())),"Unidade incompatível com o tipo selecionado.",IF(OR(AND(ISNUMBER(SEARCH("comunic",LOWER($B1393))),LEFT($E1393,3)&lt;&gt;"4.4"),AND(ISNUMBER(SEARCH("monitor",LOWER($B1393))),NOT(OR(LEFT($E1393,3)="1.5",LEFT($E1393,3)="2.5")))),"Revise a classificação do item conforme as regras de preenchimento.",IF(AND($B1393&lt;&gt;"",OR(ISNUMBER(SEARCH("outro",LOWER($B1393))),ISNUMBER(SEARCH("divers",LOWER($B1393))),ISNUMBER(SEARCH("kit",LOWER($B1393))),ISNUMBER(SEARCH("ferrament",LOWER($B1393))),ISNUMBER(SEARCH("epi",LOWER($B1393)))),NOT(OR($Z1393&lt;&gt;"",$AA1393&lt;&gt;""))),"Descrição muito genérica: detalhe melhor o item e registre o racional no memorial ou em anexo.",IF(AND($Y1393=0,$B1393&lt;&gt;"",OR($G1393&lt;&gt;"",$H1393&lt;&gt;"",$J1393&lt;&gt;"",$K1393&lt;&gt;"",$M1393&lt;&gt;"",$N1393&lt;&gt;"",$P1393&lt;&gt;"",$Q1393&lt;&gt;"",$S1393&lt;&gt;"",$T1393&lt;&gt;"",$V1393&lt;&gt;"",$W1393&lt;&gt;"")),"O item possui dados lançados, mas o total está zerado. Revise os valores informados.","")))))))))))))))</f>
        <v/>
      </c>
    </row>
    <row r="1394" spans="1:35" ht="14.25" customHeight="1" x14ac:dyDescent="0.25">
      <c r="A1394" s="57" t="str">
        <f t="shared" si="273"/>
        <v/>
      </c>
      <c r="B1394" s="58"/>
      <c r="C1394" s="58"/>
      <c r="D1394" s="58"/>
      <c r="E1394" s="58"/>
      <c r="F1394" s="58"/>
      <c r="G1394" s="269"/>
      <c r="H1394" s="59"/>
      <c r="I1394" s="273">
        <f t="shared" si="274"/>
        <v>0</v>
      </c>
      <c r="J1394" s="269"/>
      <c r="K1394" s="59"/>
      <c r="L1394" s="270">
        <f t="shared" si="275"/>
        <v>0</v>
      </c>
      <c r="M1394" s="269"/>
      <c r="N1394" s="59"/>
      <c r="O1394" s="270">
        <f t="shared" si="276"/>
        <v>0</v>
      </c>
      <c r="P1394" s="269"/>
      <c r="Q1394" s="59"/>
      <c r="R1394" s="271">
        <f t="shared" si="277"/>
        <v>0</v>
      </c>
      <c r="S1394" s="269"/>
      <c r="T1394" s="59"/>
      <c r="U1394" s="270">
        <f t="shared" si="278"/>
        <v>0</v>
      </c>
      <c r="V1394" s="269"/>
      <c r="W1394" s="59"/>
      <c r="X1394" s="270">
        <f t="shared" si="279"/>
        <v>0</v>
      </c>
      <c r="Y1394" s="270">
        <f t="shared" si="280"/>
        <v>0</v>
      </c>
      <c r="Z1394" s="58"/>
      <c r="AA1394" s="58"/>
      <c r="AB1394" s="60" t="str">
        <f t="shared" si="281"/>
        <v/>
      </c>
      <c r="AC1394" s="21" t="b">
        <f t="shared" si="282"/>
        <v>0</v>
      </c>
      <c r="AD1394" s="21" t="b">
        <f t="shared" si="283"/>
        <v>0</v>
      </c>
      <c r="AE1394" s="21" t="b">
        <f t="shared" si="284"/>
        <v>0</v>
      </c>
      <c r="AF1394" s="21" t="b">
        <f ca="1">OR(AND($AC1394,NOT($AD1394)),AND($AC1394,OR(AND($G1394="",$H1394&lt;&gt;""),AND($G1394&lt;&gt;"",$H1394=""),AND($J1394="",$K1394&lt;&gt;""),AND($J1394&lt;&gt;"",$K1394=""),AND($M1394="",$N1394&lt;&gt;""),AND($M1394&lt;&gt;"",$N1394=""),AND($P1394="",$Q1394&lt;&gt;""),AND($P1394&lt;&gt;"",$Q1394=""),AND($S1394="",$T1394&lt;&gt;""),AND($S1394&lt;&gt;"",$T1394=""),AND($V1394="",$W1394&lt;&gt;""),AND($V1394&lt;&gt;"",$W1394=""))),AND($C1394&lt;&gt;"",$E1394&lt;&gt;"",LEFT(TRIM($C1394),1)&lt;&gt;LEFT(TRIM($E1394),1)),IF(OR($E1394="",$F1394=""),FALSE(),IFERROR(COUNTIF(INDIRECT("UNITS_"&amp;SUBSTITUTE(LEFT($E1394,FIND(" ",$E1394&amp;" ")-1),".","_")),$F1394)=0,TRUE())),AND($B1394&lt;&gt;"",OR(ISNUMBER(SEARCH("outro",LOWER($B1394))),ISNUMBER(SEARCH("divers",LOWER($B1394))),ISNUMBER(SEARCH("etc",LOWER($B1394))))),OR(AND(ISNUMBER(SEARCH("comunic",LOWER($B1394))),LEFT($E1394,3)&lt;&gt;"4.4"),AND(ISNUMBER(SEARCH("monitor",LOWER($B1394))),NOT(OR(LEFT($E1394,3)="1.5",LEFT($E1394,3)="2.5")))),AND($B1394&lt;&gt;"",OR(LEFT($C1394,1)="1",LEFT($C1394,1)="2"),$D1394=""),AND($D1394&lt;&gt;"",NOT(OR(LEFT($C1394,1)="1",LEFT($C1394,1)="2"))),AND($D1394&lt;&gt;"",COUNTIF(' PROJETO'!$B$14:$B$16,$D1394)=0),IF($D1394="",FALSE(),IF(COUNTIF(' PROJETO'!$B$14:$B$16,$D1394)=0,FALSE(),IFERROR(INDEX(' PROJETO'!$C$14:$C$16,MATCH($D1394,' PROJETO'!$B$14:$B$16,0))&lt;&gt;"Sim",FALSE()))))</f>
        <v>0</v>
      </c>
      <c r="AG1394" s="21" t="b">
        <f>AND($AC1394,$Y1394&gt;'CONFG.  LISTAS'!$F$4,$Z1394="",$AA1394="")</f>
        <v>0</v>
      </c>
      <c r="AH1394" s="21" t="str">
        <f t="shared" si="285"/>
        <v/>
      </c>
      <c r="AI1394" s="43" t="str">
        <f ca="1">IF(NOT($AC1394),"",IF(OR($B1394="",$C1394="",$E1394="",$F1394=""),"Preencha descrição, categoria, tipo e unidade.",IF(AND($B1394&lt;&gt;"",OR(LEFT($C1394,1)="1",LEFT($C1394,1)="2"),$D1394=""),"Informe a prática de restauração para itens diretos.",IF(AND($D1394&lt;&gt;"",NOT(OR(LEFT($C1394,1)="1",LEFT($C1394,1)="2"))),"Custos indiretos não devem pertencer a uma prática específica.",IF(AND($D1394&lt;&gt;"",COUNTIF(' PROJETO'!$B$14:$B$16,$D1394)=0),"Prática de restauração inválida ou não cadastrada.",IF(IF($D1394="",FALSE(),IF(COUNTIF(' PROJETO'!$B$14:$B$16,$D1394)=0,FALSE(),IFERROR(INDEX(' PROJETO'!$C$14:$C$16,MATCH($D1394,' PROJETO'!$B$14:$B$16,0))&lt;&gt;"Sim",FALSE()))),"A prática informada no item não foi selecionada na aba Projeto.",IF(AND(MAX($I1394,$L1394,$O1394,$R1394,$U1394,$X1394)&gt;'CONFG.  LISTAS'!$F$4,NOT(OR($Z1394&lt;&gt;"",$AA1394&lt;&gt;""))),"Memorial de cálculo ou anexo obrigatório não informado para item acima do limite.",IF(OR(AND($G1394&lt;&gt;"",$H1394&lt;&gt;"",OR($G1394&lt;=0,$H1394&lt;=0)),AND($J1394&lt;&gt;"",$K1394&lt;&gt;"",OR($J1394&lt;=0,$K1394&lt;=0)),AND($M1394&lt;&gt;"",$N1394&lt;&gt;"",OR($M1394&lt;=0,$N1394&lt;=0)),AND($P1394&lt;&gt;"",$Q1394&lt;&gt;"",OR($P1394&lt;=0,$Q1394&lt;=0)),AND($S1394&lt;&gt;"",$T1394&lt;&gt;"",OR($S1394&lt;=0,$T1394&lt;=0)),AND($V1394&lt;&gt;"",$W1394&lt;&gt;"",OR($V1394&lt;=0,$W1394&lt;=0))),"Revise os valores informados: valor unitário e quantidade devem ser maiores que zero.",IF(OR(AND($G1394="",$H1394&lt;&gt;""),AND($G1394&lt;&gt;"",$H1394=""),AND($J1394="",$K1394&lt;&gt;""),AND($J1394&lt;&gt;"",$K1394=""),AND($M1394="",$N1394&lt;&gt;""),AND($M1394&lt;&gt;"",$N1394=""),AND($P1394="",$Q1394&lt;&gt;""),AND($P1394&lt;&gt;"",$Q1394=""),AND($S1394="",$T1394&lt;&gt;""),AND($S1394&lt;&gt;"",$T1394=""),AND($V1394="",$W1394&lt;&gt;""),AND($V1394&lt;&gt;"",$W1394="")),"Há ano preenchido parcialmente: "&amp;TRIM(IF(AND($G1394="",$H1394&lt;&gt;""),"Ano 1 (falta valor unitário); ","")&amp;IF(AND($G1394&lt;&gt;"",$H1394=""),"Ano 1 (falta quantidade); ","")&amp;IF(AND($J1394="",$K1394&lt;&gt;""),"Ano 2 (falta valor unitário); ","")&amp;IF(AND($J1394&lt;&gt;"",$K1394=""),"Ano 2 (falta quantidade); ","")&amp;IF(AND($M1394="",$N1394&lt;&gt;""),"Ano 3 (falta valor unitário); ","")&amp;IF(AND($M1394&lt;&gt;"",$N1394=""),"Ano 3 (falta quantidade); ","")&amp;IF(AND($P1394="",$Q1394&lt;&gt;""),"Ano 4 (falta valor unitário); ","")&amp;IF(AND($P1394&lt;&gt;"",$Q1394=""),"Ano 4 (falta quantidade); ","")&amp;IF(AND($S1394="",$T1394&lt;&gt;""),"Ano 5 (falta valor unitário); ","")&amp;IF(AND($S1394&lt;&gt;"",$T1394=""),"Ano 5 (falta quantidade); ","")&amp;IF(AND($V1394="",$W1394&lt;&gt;""),"Ano 6 (falta valor unitário); ","")&amp;IF(AND($V1394&lt;&gt;"",$W1394=""),"Ano 6 (falta quantidade); ","")), IF(NOT(OR(AND($G1394&lt;&gt;"",$H1394&lt;&gt;""),AND($J1394&lt;&gt;"",$K1394&lt;&gt;""),AND($M1394&lt;&gt;"",$N1394&lt;&gt;""),AND($P1394&lt;&gt;"",$Q1394&lt;&gt;""),AND($S1394&lt;&gt;"",$T1394&lt;&gt;""),AND($V1394&lt;&gt;"",$W1394&lt;&gt;""))),"Informe pelo menos um ano completo com valor unitário e quantidade.",IF(AND($C1394&lt;&gt;"",$E1394&lt;&gt;"",LEFT(TRIM($C1394),1)&lt;&gt;LEFT(TRIM($E1394),1)),"Categoria e tipo estão incompatíveis.",IF(IF(OR($E1394="",$F1394=""),FALSE(),IFERROR(COUNTIF(INDIRECT("UNITS_"&amp;SUBSTITUTE(LEFT($E1394,FIND(" ",$E1394&amp;" ")-1),".","_")),$F1394)=0,TRUE())),"Unidade incompatível com o tipo selecionado.",IF(OR(AND(ISNUMBER(SEARCH("comunic",LOWER($B1394))),LEFT($E1394,3)&lt;&gt;"4.4"),AND(ISNUMBER(SEARCH("monitor",LOWER($B1394))),NOT(OR(LEFT($E1394,3)="1.5",LEFT($E1394,3)="2.5")))),"Revise a classificação do item conforme as regras de preenchimento.",IF(AND($B1394&lt;&gt;"",OR(ISNUMBER(SEARCH("outro",LOWER($B1394))),ISNUMBER(SEARCH("divers",LOWER($B1394))),ISNUMBER(SEARCH("kit",LOWER($B1394))),ISNUMBER(SEARCH("ferrament",LOWER($B1394))),ISNUMBER(SEARCH("epi",LOWER($B1394)))),NOT(OR($Z1394&lt;&gt;"",$AA1394&lt;&gt;""))),"Descrição muito genérica: detalhe melhor o item e registre o racional no memorial ou em anexo.",IF(AND($Y1394=0,$B1394&lt;&gt;"",OR($G1394&lt;&gt;"",$H1394&lt;&gt;"",$J1394&lt;&gt;"",$K1394&lt;&gt;"",$M1394&lt;&gt;"",$N1394&lt;&gt;"",$P1394&lt;&gt;"",$Q1394&lt;&gt;"",$S1394&lt;&gt;"",$T1394&lt;&gt;"",$V1394&lt;&gt;"",$W1394&lt;&gt;"")),"O item possui dados lançados, mas o total está zerado. Revise os valores informados.","")))))))))))))))</f>
        <v/>
      </c>
    </row>
    <row r="1395" spans="1:35" ht="14.25" customHeight="1" x14ac:dyDescent="0.25">
      <c r="A1395" s="57" t="str">
        <f t="shared" si="273"/>
        <v/>
      </c>
      <c r="B1395" s="61"/>
      <c r="C1395" s="61"/>
      <c r="D1395" s="58"/>
      <c r="E1395" s="61"/>
      <c r="F1395" s="61"/>
      <c r="G1395" s="272"/>
      <c r="H1395" s="62"/>
      <c r="I1395" s="273">
        <f t="shared" si="274"/>
        <v>0</v>
      </c>
      <c r="J1395" s="272"/>
      <c r="K1395" s="62"/>
      <c r="L1395" s="270">
        <f t="shared" si="275"/>
        <v>0</v>
      </c>
      <c r="M1395" s="272"/>
      <c r="N1395" s="62"/>
      <c r="O1395" s="270">
        <f t="shared" si="276"/>
        <v>0</v>
      </c>
      <c r="P1395" s="272"/>
      <c r="Q1395" s="62"/>
      <c r="R1395" s="271">
        <f t="shared" si="277"/>
        <v>0</v>
      </c>
      <c r="S1395" s="272"/>
      <c r="T1395" s="62"/>
      <c r="U1395" s="270">
        <f t="shared" si="278"/>
        <v>0</v>
      </c>
      <c r="V1395" s="272"/>
      <c r="W1395" s="62"/>
      <c r="X1395" s="270">
        <f t="shared" si="279"/>
        <v>0</v>
      </c>
      <c r="Y1395" s="270">
        <f t="shared" si="280"/>
        <v>0</v>
      </c>
      <c r="Z1395" s="61"/>
      <c r="AA1395" s="61"/>
      <c r="AB1395" s="60" t="str">
        <f t="shared" si="281"/>
        <v/>
      </c>
      <c r="AC1395" s="21" t="b">
        <f t="shared" si="282"/>
        <v>0</v>
      </c>
      <c r="AD1395" s="21" t="b">
        <f t="shared" si="283"/>
        <v>0</v>
      </c>
      <c r="AE1395" s="21" t="b">
        <f t="shared" si="284"/>
        <v>0</v>
      </c>
      <c r="AF1395" s="21" t="b">
        <f ca="1">OR(AND($AC1395,NOT($AD1395)),AND($AC1395,OR(AND($G1395="",$H1395&lt;&gt;""),AND($G1395&lt;&gt;"",$H1395=""),AND($J1395="",$K1395&lt;&gt;""),AND($J1395&lt;&gt;"",$K1395=""),AND($M1395="",$N1395&lt;&gt;""),AND($M1395&lt;&gt;"",$N1395=""),AND($P1395="",$Q1395&lt;&gt;""),AND($P1395&lt;&gt;"",$Q1395=""),AND($S1395="",$T1395&lt;&gt;""),AND($S1395&lt;&gt;"",$T1395=""),AND($V1395="",$W1395&lt;&gt;""),AND($V1395&lt;&gt;"",$W1395=""))),AND($C1395&lt;&gt;"",$E1395&lt;&gt;"",LEFT(TRIM($C1395),1)&lt;&gt;LEFT(TRIM($E1395),1)),IF(OR($E1395="",$F1395=""),FALSE(),IFERROR(COUNTIF(INDIRECT("UNITS_"&amp;SUBSTITUTE(LEFT($E1395,FIND(" ",$E1395&amp;" ")-1),".","_")),$F1395)=0,TRUE())),AND($B1395&lt;&gt;"",OR(ISNUMBER(SEARCH("outro",LOWER($B1395))),ISNUMBER(SEARCH("divers",LOWER($B1395))),ISNUMBER(SEARCH("etc",LOWER($B1395))))),OR(AND(ISNUMBER(SEARCH("comunic",LOWER($B1395))),LEFT($E1395,3)&lt;&gt;"4.4"),AND(ISNUMBER(SEARCH("monitor",LOWER($B1395))),NOT(OR(LEFT($E1395,3)="1.5",LEFT($E1395,3)="2.5")))),AND($B1395&lt;&gt;"",OR(LEFT($C1395,1)="1",LEFT($C1395,1)="2"),$D1395=""),AND($D1395&lt;&gt;"",NOT(OR(LEFT($C1395,1)="1",LEFT($C1395,1)="2"))),AND($D1395&lt;&gt;"",COUNTIF(' PROJETO'!$B$14:$B$16,$D1395)=0),IF($D1395="",FALSE(),IF(COUNTIF(' PROJETO'!$B$14:$B$16,$D1395)=0,FALSE(),IFERROR(INDEX(' PROJETO'!$C$14:$C$16,MATCH($D1395,' PROJETO'!$B$14:$B$16,0))&lt;&gt;"Sim",FALSE()))))</f>
        <v>0</v>
      </c>
      <c r="AG1395" s="21" t="b">
        <f>AND($AC1395,$Y1395&gt;'CONFG.  LISTAS'!$F$4,$Z1395="",$AA1395="")</f>
        <v>0</v>
      </c>
      <c r="AH1395" s="21" t="str">
        <f t="shared" si="285"/>
        <v/>
      </c>
      <c r="AI1395" s="43" t="str">
        <f ca="1">IF(NOT($AC1395),"",IF(OR($B1395="",$C1395="",$E1395="",$F1395=""),"Preencha descrição, categoria, tipo e unidade.",IF(AND($B1395&lt;&gt;"",OR(LEFT($C1395,1)="1",LEFT($C1395,1)="2"),$D1395=""),"Informe a prática de restauração para itens diretos.",IF(AND($D1395&lt;&gt;"",NOT(OR(LEFT($C1395,1)="1",LEFT($C1395,1)="2"))),"Custos indiretos não devem pertencer a uma prática específica.",IF(AND($D1395&lt;&gt;"",COUNTIF(' PROJETO'!$B$14:$B$16,$D1395)=0),"Prática de restauração inválida ou não cadastrada.",IF(IF($D1395="",FALSE(),IF(COUNTIF(' PROJETO'!$B$14:$B$16,$D1395)=0,FALSE(),IFERROR(INDEX(' PROJETO'!$C$14:$C$16,MATCH($D1395,' PROJETO'!$B$14:$B$16,0))&lt;&gt;"Sim",FALSE()))),"A prática informada no item não foi selecionada na aba Projeto.",IF(AND(MAX($I1395,$L1395,$O1395,$R1395,$U1395,$X1395)&gt;'CONFG.  LISTAS'!$F$4,NOT(OR($Z1395&lt;&gt;"",$AA1395&lt;&gt;""))),"Memorial de cálculo ou anexo obrigatório não informado para item acima do limite.",IF(OR(AND($G1395&lt;&gt;"",$H1395&lt;&gt;"",OR($G1395&lt;=0,$H1395&lt;=0)),AND($J1395&lt;&gt;"",$K1395&lt;&gt;"",OR($J1395&lt;=0,$K1395&lt;=0)),AND($M1395&lt;&gt;"",$N1395&lt;&gt;"",OR($M1395&lt;=0,$N1395&lt;=0)),AND($P1395&lt;&gt;"",$Q1395&lt;&gt;"",OR($P1395&lt;=0,$Q1395&lt;=0)),AND($S1395&lt;&gt;"",$T1395&lt;&gt;"",OR($S1395&lt;=0,$T1395&lt;=0)),AND($V1395&lt;&gt;"",$W1395&lt;&gt;"",OR($V1395&lt;=0,$W1395&lt;=0))),"Revise os valores informados: valor unitário e quantidade devem ser maiores que zero.",IF(OR(AND($G1395="",$H1395&lt;&gt;""),AND($G1395&lt;&gt;"",$H1395=""),AND($J1395="",$K1395&lt;&gt;""),AND($J1395&lt;&gt;"",$K1395=""),AND($M1395="",$N1395&lt;&gt;""),AND($M1395&lt;&gt;"",$N1395=""),AND($P1395="",$Q1395&lt;&gt;""),AND($P1395&lt;&gt;"",$Q1395=""),AND($S1395="",$T1395&lt;&gt;""),AND($S1395&lt;&gt;"",$T1395=""),AND($V1395="",$W1395&lt;&gt;""),AND($V1395&lt;&gt;"",$W1395="")),"Há ano preenchido parcialmente: "&amp;TRIM(IF(AND($G1395="",$H1395&lt;&gt;""),"Ano 1 (falta valor unitário); ","")&amp;IF(AND($G1395&lt;&gt;"",$H1395=""),"Ano 1 (falta quantidade); ","")&amp;IF(AND($J1395="",$K1395&lt;&gt;""),"Ano 2 (falta valor unitário); ","")&amp;IF(AND($J1395&lt;&gt;"",$K1395=""),"Ano 2 (falta quantidade); ","")&amp;IF(AND($M1395="",$N1395&lt;&gt;""),"Ano 3 (falta valor unitário); ","")&amp;IF(AND($M1395&lt;&gt;"",$N1395=""),"Ano 3 (falta quantidade); ","")&amp;IF(AND($P1395="",$Q1395&lt;&gt;""),"Ano 4 (falta valor unitário); ","")&amp;IF(AND($P1395&lt;&gt;"",$Q1395=""),"Ano 4 (falta quantidade); ","")&amp;IF(AND($S1395="",$T1395&lt;&gt;""),"Ano 5 (falta valor unitário); ","")&amp;IF(AND($S1395&lt;&gt;"",$T1395=""),"Ano 5 (falta quantidade); ","")&amp;IF(AND($V1395="",$W1395&lt;&gt;""),"Ano 6 (falta valor unitário); ","")&amp;IF(AND($V1395&lt;&gt;"",$W1395=""),"Ano 6 (falta quantidade); ","")), IF(NOT(OR(AND($G1395&lt;&gt;"",$H1395&lt;&gt;""),AND($J1395&lt;&gt;"",$K1395&lt;&gt;""),AND($M1395&lt;&gt;"",$N1395&lt;&gt;""),AND($P1395&lt;&gt;"",$Q1395&lt;&gt;""),AND($S1395&lt;&gt;"",$T1395&lt;&gt;""),AND($V1395&lt;&gt;"",$W1395&lt;&gt;""))),"Informe pelo menos um ano completo com valor unitário e quantidade.",IF(AND($C1395&lt;&gt;"",$E1395&lt;&gt;"",LEFT(TRIM($C1395),1)&lt;&gt;LEFT(TRIM($E1395),1)),"Categoria e tipo estão incompatíveis.",IF(IF(OR($E1395="",$F1395=""),FALSE(),IFERROR(COUNTIF(INDIRECT("UNITS_"&amp;SUBSTITUTE(LEFT($E1395,FIND(" ",$E1395&amp;" ")-1),".","_")),$F1395)=0,TRUE())),"Unidade incompatível com o tipo selecionado.",IF(OR(AND(ISNUMBER(SEARCH("comunic",LOWER($B1395))),LEFT($E1395,3)&lt;&gt;"4.4"),AND(ISNUMBER(SEARCH("monitor",LOWER($B1395))),NOT(OR(LEFT($E1395,3)="1.5",LEFT($E1395,3)="2.5")))),"Revise a classificação do item conforme as regras de preenchimento.",IF(AND($B1395&lt;&gt;"",OR(ISNUMBER(SEARCH("outro",LOWER($B1395))),ISNUMBER(SEARCH("divers",LOWER($B1395))),ISNUMBER(SEARCH("kit",LOWER($B1395))),ISNUMBER(SEARCH("ferrament",LOWER($B1395))),ISNUMBER(SEARCH("epi",LOWER($B1395)))),NOT(OR($Z1395&lt;&gt;"",$AA1395&lt;&gt;""))),"Descrição muito genérica: detalhe melhor o item e registre o racional no memorial ou em anexo.",IF(AND($Y1395=0,$B1395&lt;&gt;"",OR($G1395&lt;&gt;"",$H1395&lt;&gt;"",$J1395&lt;&gt;"",$K1395&lt;&gt;"",$M1395&lt;&gt;"",$N1395&lt;&gt;"",$P1395&lt;&gt;"",$Q1395&lt;&gt;"",$S1395&lt;&gt;"",$T1395&lt;&gt;"",$V1395&lt;&gt;"",$W1395&lt;&gt;"")),"O item possui dados lançados, mas o total está zerado. Revise os valores informados.","")))))))))))))))</f>
        <v/>
      </c>
    </row>
    <row r="1396" spans="1:35" ht="14.25" customHeight="1" x14ac:dyDescent="0.25">
      <c r="A1396" s="57" t="str">
        <f t="shared" si="273"/>
        <v/>
      </c>
      <c r="B1396" s="58"/>
      <c r="C1396" s="58"/>
      <c r="D1396" s="58"/>
      <c r="E1396" s="58"/>
      <c r="F1396" s="58"/>
      <c r="G1396" s="269"/>
      <c r="H1396" s="59"/>
      <c r="I1396" s="273">
        <f t="shared" si="274"/>
        <v>0</v>
      </c>
      <c r="J1396" s="269"/>
      <c r="K1396" s="59"/>
      <c r="L1396" s="270">
        <f t="shared" si="275"/>
        <v>0</v>
      </c>
      <c r="M1396" s="269"/>
      <c r="N1396" s="59"/>
      <c r="O1396" s="270">
        <f t="shared" si="276"/>
        <v>0</v>
      </c>
      <c r="P1396" s="269"/>
      <c r="Q1396" s="59"/>
      <c r="R1396" s="271">
        <f t="shared" si="277"/>
        <v>0</v>
      </c>
      <c r="S1396" s="269"/>
      <c r="T1396" s="59"/>
      <c r="U1396" s="270">
        <f t="shared" si="278"/>
        <v>0</v>
      </c>
      <c r="V1396" s="269"/>
      <c r="W1396" s="59"/>
      <c r="X1396" s="270">
        <f t="shared" si="279"/>
        <v>0</v>
      </c>
      <c r="Y1396" s="270">
        <f t="shared" si="280"/>
        <v>0</v>
      </c>
      <c r="Z1396" s="58"/>
      <c r="AA1396" s="58"/>
      <c r="AB1396" s="60" t="str">
        <f t="shared" si="281"/>
        <v/>
      </c>
      <c r="AC1396" s="21" t="b">
        <f t="shared" si="282"/>
        <v>0</v>
      </c>
      <c r="AD1396" s="21" t="b">
        <f t="shared" si="283"/>
        <v>0</v>
      </c>
      <c r="AE1396" s="21" t="b">
        <f t="shared" si="284"/>
        <v>0</v>
      </c>
      <c r="AF1396" s="21" t="b">
        <f ca="1">OR(AND($AC1396,NOT($AD1396)),AND($AC1396,OR(AND($G1396="",$H1396&lt;&gt;""),AND($G1396&lt;&gt;"",$H1396=""),AND($J1396="",$K1396&lt;&gt;""),AND($J1396&lt;&gt;"",$K1396=""),AND($M1396="",$N1396&lt;&gt;""),AND($M1396&lt;&gt;"",$N1396=""),AND($P1396="",$Q1396&lt;&gt;""),AND($P1396&lt;&gt;"",$Q1396=""),AND($S1396="",$T1396&lt;&gt;""),AND($S1396&lt;&gt;"",$T1396=""),AND($V1396="",$W1396&lt;&gt;""),AND($V1396&lt;&gt;"",$W1396=""))),AND($C1396&lt;&gt;"",$E1396&lt;&gt;"",LEFT(TRIM($C1396),1)&lt;&gt;LEFT(TRIM($E1396),1)),IF(OR($E1396="",$F1396=""),FALSE(),IFERROR(COUNTIF(INDIRECT("UNITS_"&amp;SUBSTITUTE(LEFT($E1396,FIND(" ",$E1396&amp;" ")-1),".","_")),$F1396)=0,TRUE())),AND($B1396&lt;&gt;"",OR(ISNUMBER(SEARCH("outro",LOWER($B1396))),ISNUMBER(SEARCH("divers",LOWER($B1396))),ISNUMBER(SEARCH("etc",LOWER($B1396))))),OR(AND(ISNUMBER(SEARCH("comunic",LOWER($B1396))),LEFT($E1396,3)&lt;&gt;"4.4"),AND(ISNUMBER(SEARCH("monitor",LOWER($B1396))),NOT(OR(LEFT($E1396,3)="1.5",LEFT($E1396,3)="2.5")))),AND($B1396&lt;&gt;"",OR(LEFT($C1396,1)="1",LEFT($C1396,1)="2"),$D1396=""),AND($D1396&lt;&gt;"",NOT(OR(LEFT($C1396,1)="1",LEFT($C1396,1)="2"))),AND($D1396&lt;&gt;"",COUNTIF(' PROJETO'!$B$14:$B$16,$D1396)=0),IF($D1396="",FALSE(),IF(COUNTIF(' PROJETO'!$B$14:$B$16,$D1396)=0,FALSE(),IFERROR(INDEX(' PROJETO'!$C$14:$C$16,MATCH($D1396,' PROJETO'!$B$14:$B$16,0))&lt;&gt;"Sim",FALSE()))))</f>
        <v>0</v>
      </c>
      <c r="AG1396" s="21" t="b">
        <f>AND($AC1396,$Y1396&gt;'CONFG.  LISTAS'!$F$4,$Z1396="",$AA1396="")</f>
        <v>0</v>
      </c>
      <c r="AH1396" s="21" t="str">
        <f t="shared" si="285"/>
        <v/>
      </c>
      <c r="AI1396" s="43" t="str">
        <f ca="1">IF(NOT($AC1396),"",IF(OR($B1396="",$C1396="",$E1396="",$F1396=""),"Preencha descrição, categoria, tipo e unidade.",IF(AND($B1396&lt;&gt;"",OR(LEFT($C1396,1)="1",LEFT($C1396,1)="2"),$D1396=""),"Informe a prática de restauração para itens diretos.",IF(AND($D1396&lt;&gt;"",NOT(OR(LEFT($C1396,1)="1",LEFT($C1396,1)="2"))),"Custos indiretos não devem pertencer a uma prática específica.",IF(AND($D1396&lt;&gt;"",COUNTIF(' PROJETO'!$B$14:$B$16,$D1396)=0),"Prática de restauração inválida ou não cadastrada.",IF(IF($D1396="",FALSE(),IF(COUNTIF(' PROJETO'!$B$14:$B$16,$D1396)=0,FALSE(),IFERROR(INDEX(' PROJETO'!$C$14:$C$16,MATCH($D1396,' PROJETO'!$B$14:$B$16,0))&lt;&gt;"Sim",FALSE()))),"A prática informada no item não foi selecionada na aba Projeto.",IF(AND(MAX($I1396,$L1396,$O1396,$R1396,$U1396,$X1396)&gt;'CONFG.  LISTAS'!$F$4,NOT(OR($Z1396&lt;&gt;"",$AA1396&lt;&gt;""))),"Memorial de cálculo ou anexo obrigatório não informado para item acima do limite.",IF(OR(AND($G1396&lt;&gt;"",$H1396&lt;&gt;"",OR($G1396&lt;=0,$H1396&lt;=0)),AND($J1396&lt;&gt;"",$K1396&lt;&gt;"",OR($J1396&lt;=0,$K1396&lt;=0)),AND($M1396&lt;&gt;"",$N1396&lt;&gt;"",OR($M1396&lt;=0,$N1396&lt;=0)),AND($P1396&lt;&gt;"",$Q1396&lt;&gt;"",OR($P1396&lt;=0,$Q1396&lt;=0)),AND($S1396&lt;&gt;"",$T1396&lt;&gt;"",OR($S1396&lt;=0,$T1396&lt;=0)),AND($V1396&lt;&gt;"",$W1396&lt;&gt;"",OR($V1396&lt;=0,$W1396&lt;=0))),"Revise os valores informados: valor unitário e quantidade devem ser maiores que zero.",IF(OR(AND($G1396="",$H1396&lt;&gt;""),AND($G1396&lt;&gt;"",$H1396=""),AND($J1396="",$K1396&lt;&gt;""),AND($J1396&lt;&gt;"",$K1396=""),AND($M1396="",$N1396&lt;&gt;""),AND($M1396&lt;&gt;"",$N1396=""),AND($P1396="",$Q1396&lt;&gt;""),AND($P1396&lt;&gt;"",$Q1396=""),AND($S1396="",$T1396&lt;&gt;""),AND($S1396&lt;&gt;"",$T1396=""),AND($V1396="",$W1396&lt;&gt;""),AND($V1396&lt;&gt;"",$W1396="")),"Há ano preenchido parcialmente: "&amp;TRIM(IF(AND($G1396="",$H1396&lt;&gt;""),"Ano 1 (falta valor unitário); ","")&amp;IF(AND($G1396&lt;&gt;"",$H1396=""),"Ano 1 (falta quantidade); ","")&amp;IF(AND($J1396="",$K1396&lt;&gt;""),"Ano 2 (falta valor unitário); ","")&amp;IF(AND($J1396&lt;&gt;"",$K1396=""),"Ano 2 (falta quantidade); ","")&amp;IF(AND($M1396="",$N1396&lt;&gt;""),"Ano 3 (falta valor unitário); ","")&amp;IF(AND($M1396&lt;&gt;"",$N1396=""),"Ano 3 (falta quantidade); ","")&amp;IF(AND($P1396="",$Q1396&lt;&gt;""),"Ano 4 (falta valor unitário); ","")&amp;IF(AND($P1396&lt;&gt;"",$Q1396=""),"Ano 4 (falta quantidade); ","")&amp;IF(AND($S1396="",$T1396&lt;&gt;""),"Ano 5 (falta valor unitário); ","")&amp;IF(AND($S1396&lt;&gt;"",$T1396=""),"Ano 5 (falta quantidade); ","")&amp;IF(AND($V1396="",$W1396&lt;&gt;""),"Ano 6 (falta valor unitário); ","")&amp;IF(AND($V1396&lt;&gt;"",$W1396=""),"Ano 6 (falta quantidade); ","")), IF(NOT(OR(AND($G1396&lt;&gt;"",$H1396&lt;&gt;""),AND($J1396&lt;&gt;"",$K1396&lt;&gt;""),AND($M1396&lt;&gt;"",$N1396&lt;&gt;""),AND($P1396&lt;&gt;"",$Q1396&lt;&gt;""),AND($S1396&lt;&gt;"",$T1396&lt;&gt;""),AND($V1396&lt;&gt;"",$W1396&lt;&gt;""))),"Informe pelo menos um ano completo com valor unitário e quantidade.",IF(AND($C1396&lt;&gt;"",$E1396&lt;&gt;"",LEFT(TRIM($C1396),1)&lt;&gt;LEFT(TRIM($E1396),1)),"Categoria e tipo estão incompatíveis.",IF(IF(OR($E1396="",$F1396=""),FALSE(),IFERROR(COUNTIF(INDIRECT("UNITS_"&amp;SUBSTITUTE(LEFT($E1396,FIND(" ",$E1396&amp;" ")-1),".","_")),$F1396)=0,TRUE())),"Unidade incompatível com o tipo selecionado.",IF(OR(AND(ISNUMBER(SEARCH("comunic",LOWER($B1396))),LEFT($E1396,3)&lt;&gt;"4.4"),AND(ISNUMBER(SEARCH("monitor",LOWER($B1396))),NOT(OR(LEFT($E1396,3)="1.5",LEFT($E1396,3)="2.5")))),"Revise a classificação do item conforme as regras de preenchimento.",IF(AND($B1396&lt;&gt;"",OR(ISNUMBER(SEARCH("outro",LOWER($B1396))),ISNUMBER(SEARCH("divers",LOWER($B1396))),ISNUMBER(SEARCH("kit",LOWER($B1396))),ISNUMBER(SEARCH("ferrament",LOWER($B1396))),ISNUMBER(SEARCH("epi",LOWER($B1396)))),NOT(OR($Z1396&lt;&gt;"",$AA1396&lt;&gt;""))),"Descrição muito genérica: detalhe melhor o item e registre o racional no memorial ou em anexo.",IF(AND($Y1396=0,$B1396&lt;&gt;"",OR($G1396&lt;&gt;"",$H1396&lt;&gt;"",$J1396&lt;&gt;"",$K1396&lt;&gt;"",$M1396&lt;&gt;"",$N1396&lt;&gt;"",$P1396&lt;&gt;"",$Q1396&lt;&gt;"",$S1396&lt;&gt;"",$T1396&lt;&gt;"",$V1396&lt;&gt;"",$W1396&lt;&gt;"")),"O item possui dados lançados, mas o total está zerado. Revise os valores informados.","")))))))))))))))</f>
        <v/>
      </c>
    </row>
    <row r="1397" spans="1:35" ht="14.25" customHeight="1" x14ac:dyDescent="0.25">
      <c r="A1397" s="57" t="str">
        <f t="shared" si="273"/>
        <v/>
      </c>
      <c r="B1397" s="61"/>
      <c r="C1397" s="61"/>
      <c r="D1397" s="58"/>
      <c r="E1397" s="61"/>
      <c r="F1397" s="61"/>
      <c r="G1397" s="272"/>
      <c r="H1397" s="62"/>
      <c r="I1397" s="273">
        <f t="shared" si="274"/>
        <v>0</v>
      </c>
      <c r="J1397" s="272"/>
      <c r="K1397" s="62"/>
      <c r="L1397" s="270">
        <f t="shared" si="275"/>
        <v>0</v>
      </c>
      <c r="M1397" s="272"/>
      <c r="N1397" s="62"/>
      <c r="O1397" s="270">
        <f t="shared" si="276"/>
        <v>0</v>
      </c>
      <c r="P1397" s="272"/>
      <c r="Q1397" s="62"/>
      <c r="R1397" s="271">
        <f t="shared" si="277"/>
        <v>0</v>
      </c>
      <c r="S1397" s="272"/>
      <c r="T1397" s="62"/>
      <c r="U1397" s="270">
        <f t="shared" si="278"/>
        <v>0</v>
      </c>
      <c r="V1397" s="272"/>
      <c r="W1397" s="62"/>
      <c r="X1397" s="270">
        <f t="shared" si="279"/>
        <v>0</v>
      </c>
      <c r="Y1397" s="270">
        <f t="shared" si="280"/>
        <v>0</v>
      </c>
      <c r="Z1397" s="61"/>
      <c r="AA1397" s="61"/>
      <c r="AB1397" s="60" t="str">
        <f t="shared" si="281"/>
        <v/>
      </c>
      <c r="AC1397" s="21" t="b">
        <f t="shared" si="282"/>
        <v>0</v>
      </c>
      <c r="AD1397" s="21" t="b">
        <f t="shared" si="283"/>
        <v>0</v>
      </c>
      <c r="AE1397" s="21" t="b">
        <f t="shared" si="284"/>
        <v>0</v>
      </c>
      <c r="AF1397" s="21" t="b">
        <f ca="1">OR(AND($AC1397,NOT($AD1397)),AND($AC1397,OR(AND($G1397="",$H1397&lt;&gt;""),AND($G1397&lt;&gt;"",$H1397=""),AND($J1397="",$K1397&lt;&gt;""),AND($J1397&lt;&gt;"",$K1397=""),AND($M1397="",$N1397&lt;&gt;""),AND($M1397&lt;&gt;"",$N1397=""),AND($P1397="",$Q1397&lt;&gt;""),AND($P1397&lt;&gt;"",$Q1397=""),AND($S1397="",$T1397&lt;&gt;""),AND($S1397&lt;&gt;"",$T1397=""),AND($V1397="",$W1397&lt;&gt;""),AND($V1397&lt;&gt;"",$W1397=""))),AND($C1397&lt;&gt;"",$E1397&lt;&gt;"",LEFT(TRIM($C1397),1)&lt;&gt;LEFT(TRIM($E1397),1)),IF(OR($E1397="",$F1397=""),FALSE(),IFERROR(COUNTIF(INDIRECT("UNITS_"&amp;SUBSTITUTE(LEFT($E1397,FIND(" ",$E1397&amp;" ")-1),".","_")),$F1397)=0,TRUE())),AND($B1397&lt;&gt;"",OR(ISNUMBER(SEARCH("outro",LOWER($B1397))),ISNUMBER(SEARCH("divers",LOWER($B1397))),ISNUMBER(SEARCH("etc",LOWER($B1397))))),OR(AND(ISNUMBER(SEARCH("comunic",LOWER($B1397))),LEFT($E1397,3)&lt;&gt;"4.4"),AND(ISNUMBER(SEARCH("monitor",LOWER($B1397))),NOT(OR(LEFT($E1397,3)="1.5",LEFT($E1397,3)="2.5")))),AND($B1397&lt;&gt;"",OR(LEFT($C1397,1)="1",LEFT($C1397,1)="2"),$D1397=""),AND($D1397&lt;&gt;"",NOT(OR(LEFT($C1397,1)="1",LEFT($C1397,1)="2"))),AND($D1397&lt;&gt;"",COUNTIF(' PROJETO'!$B$14:$B$16,$D1397)=0),IF($D1397="",FALSE(),IF(COUNTIF(' PROJETO'!$B$14:$B$16,$D1397)=0,FALSE(),IFERROR(INDEX(' PROJETO'!$C$14:$C$16,MATCH($D1397,' PROJETO'!$B$14:$B$16,0))&lt;&gt;"Sim",FALSE()))))</f>
        <v>0</v>
      </c>
      <c r="AG1397" s="21" t="b">
        <f>AND($AC1397,$Y1397&gt;'CONFG.  LISTAS'!$F$4,$Z1397="",$AA1397="")</f>
        <v>0</v>
      </c>
      <c r="AH1397" s="21" t="str">
        <f t="shared" si="285"/>
        <v/>
      </c>
      <c r="AI1397" s="43" t="str">
        <f ca="1">IF(NOT($AC1397),"",IF(OR($B1397="",$C1397="",$E1397="",$F1397=""),"Preencha descrição, categoria, tipo e unidade.",IF(AND($B1397&lt;&gt;"",OR(LEFT($C1397,1)="1",LEFT($C1397,1)="2"),$D1397=""),"Informe a prática de restauração para itens diretos.",IF(AND($D1397&lt;&gt;"",NOT(OR(LEFT($C1397,1)="1",LEFT($C1397,1)="2"))),"Custos indiretos não devem pertencer a uma prática específica.",IF(AND($D1397&lt;&gt;"",COUNTIF(' PROJETO'!$B$14:$B$16,$D1397)=0),"Prática de restauração inválida ou não cadastrada.",IF(IF($D1397="",FALSE(),IF(COUNTIF(' PROJETO'!$B$14:$B$16,$D1397)=0,FALSE(),IFERROR(INDEX(' PROJETO'!$C$14:$C$16,MATCH($D1397,' PROJETO'!$B$14:$B$16,0))&lt;&gt;"Sim",FALSE()))),"A prática informada no item não foi selecionada na aba Projeto.",IF(AND(MAX($I1397,$L1397,$O1397,$R1397,$U1397,$X1397)&gt;'CONFG.  LISTAS'!$F$4,NOT(OR($Z1397&lt;&gt;"",$AA1397&lt;&gt;""))),"Memorial de cálculo ou anexo obrigatório não informado para item acima do limite.",IF(OR(AND($G1397&lt;&gt;"",$H1397&lt;&gt;"",OR($G1397&lt;=0,$H1397&lt;=0)),AND($J1397&lt;&gt;"",$K1397&lt;&gt;"",OR($J1397&lt;=0,$K1397&lt;=0)),AND($M1397&lt;&gt;"",$N1397&lt;&gt;"",OR($M1397&lt;=0,$N1397&lt;=0)),AND($P1397&lt;&gt;"",$Q1397&lt;&gt;"",OR($P1397&lt;=0,$Q1397&lt;=0)),AND($S1397&lt;&gt;"",$T1397&lt;&gt;"",OR($S1397&lt;=0,$T1397&lt;=0)),AND($V1397&lt;&gt;"",$W1397&lt;&gt;"",OR($V1397&lt;=0,$W1397&lt;=0))),"Revise os valores informados: valor unitário e quantidade devem ser maiores que zero.",IF(OR(AND($G1397="",$H1397&lt;&gt;""),AND($G1397&lt;&gt;"",$H1397=""),AND($J1397="",$K1397&lt;&gt;""),AND($J1397&lt;&gt;"",$K1397=""),AND($M1397="",$N1397&lt;&gt;""),AND($M1397&lt;&gt;"",$N1397=""),AND($P1397="",$Q1397&lt;&gt;""),AND($P1397&lt;&gt;"",$Q1397=""),AND($S1397="",$T1397&lt;&gt;""),AND($S1397&lt;&gt;"",$T1397=""),AND($V1397="",$W1397&lt;&gt;""),AND($V1397&lt;&gt;"",$W1397="")),"Há ano preenchido parcialmente: "&amp;TRIM(IF(AND($G1397="",$H1397&lt;&gt;""),"Ano 1 (falta valor unitário); ","")&amp;IF(AND($G1397&lt;&gt;"",$H1397=""),"Ano 1 (falta quantidade); ","")&amp;IF(AND($J1397="",$K1397&lt;&gt;""),"Ano 2 (falta valor unitário); ","")&amp;IF(AND($J1397&lt;&gt;"",$K1397=""),"Ano 2 (falta quantidade); ","")&amp;IF(AND($M1397="",$N1397&lt;&gt;""),"Ano 3 (falta valor unitário); ","")&amp;IF(AND($M1397&lt;&gt;"",$N1397=""),"Ano 3 (falta quantidade); ","")&amp;IF(AND($P1397="",$Q1397&lt;&gt;""),"Ano 4 (falta valor unitário); ","")&amp;IF(AND($P1397&lt;&gt;"",$Q1397=""),"Ano 4 (falta quantidade); ","")&amp;IF(AND($S1397="",$T1397&lt;&gt;""),"Ano 5 (falta valor unitário); ","")&amp;IF(AND($S1397&lt;&gt;"",$T1397=""),"Ano 5 (falta quantidade); ","")&amp;IF(AND($V1397="",$W1397&lt;&gt;""),"Ano 6 (falta valor unitário); ","")&amp;IF(AND($V1397&lt;&gt;"",$W1397=""),"Ano 6 (falta quantidade); ","")), IF(NOT(OR(AND($G1397&lt;&gt;"",$H1397&lt;&gt;""),AND($J1397&lt;&gt;"",$K1397&lt;&gt;""),AND($M1397&lt;&gt;"",$N1397&lt;&gt;""),AND($P1397&lt;&gt;"",$Q1397&lt;&gt;""),AND($S1397&lt;&gt;"",$T1397&lt;&gt;""),AND($V1397&lt;&gt;"",$W1397&lt;&gt;""))),"Informe pelo menos um ano completo com valor unitário e quantidade.",IF(AND($C1397&lt;&gt;"",$E1397&lt;&gt;"",LEFT(TRIM($C1397),1)&lt;&gt;LEFT(TRIM($E1397),1)),"Categoria e tipo estão incompatíveis.",IF(IF(OR($E1397="",$F1397=""),FALSE(),IFERROR(COUNTIF(INDIRECT("UNITS_"&amp;SUBSTITUTE(LEFT($E1397,FIND(" ",$E1397&amp;" ")-1),".","_")),$F1397)=0,TRUE())),"Unidade incompatível com o tipo selecionado.",IF(OR(AND(ISNUMBER(SEARCH("comunic",LOWER($B1397))),LEFT($E1397,3)&lt;&gt;"4.4"),AND(ISNUMBER(SEARCH("monitor",LOWER($B1397))),NOT(OR(LEFT($E1397,3)="1.5",LEFT($E1397,3)="2.5")))),"Revise a classificação do item conforme as regras de preenchimento.",IF(AND($B1397&lt;&gt;"",OR(ISNUMBER(SEARCH("outro",LOWER($B1397))),ISNUMBER(SEARCH("divers",LOWER($B1397))),ISNUMBER(SEARCH("kit",LOWER($B1397))),ISNUMBER(SEARCH("ferrament",LOWER($B1397))),ISNUMBER(SEARCH("epi",LOWER($B1397)))),NOT(OR($Z1397&lt;&gt;"",$AA1397&lt;&gt;""))),"Descrição muito genérica: detalhe melhor o item e registre o racional no memorial ou em anexo.",IF(AND($Y1397=0,$B1397&lt;&gt;"",OR($G1397&lt;&gt;"",$H1397&lt;&gt;"",$J1397&lt;&gt;"",$K1397&lt;&gt;"",$M1397&lt;&gt;"",$N1397&lt;&gt;"",$P1397&lt;&gt;"",$Q1397&lt;&gt;"",$S1397&lt;&gt;"",$T1397&lt;&gt;"",$V1397&lt;&gt;"",$W1397&lt;&gt;"")),"O item possui dados lançados, mas o total está zerado. Revise os valores informados.","")))))))))))))))</f>
        <v/>
      </c>
    </row>
    <row r="1398" spans="1:35" ht="14.25" customHeight="1" x14ac:dyDescent="0.25">
      <c r="A1398" s="57" t="str">
        <f t="shared" si="273"/>
        <v/>
      </c>
      <c r="B1398" s="58"/>
      <c r="C1398" s="58"/>
      <c r="D1398" s="58"/>
      <c r="E1398" s="58"/>
      <c r="F1398" s="58"/>
      <c r="G1398" s="269"/>
      <c r="H1398" s="59"/>
      <c r="I1398" s="273">
        <f t="shared" si="274"/>
        <v>0</v>
      </c>
      <c r="J1398" s="269"/>
      <c r="K1398" s="59"/>
      <c r="L1398" s="270">
        <f t="shared" si="275"/>
        <v>0</v>
      </c>
      <c r="M1398" s="269"/>
      <c r="N1398" s="59"/>
      <c r="O1398" s="270">
        <f t="shared" si="276"/>
        <v>0</v>
      </c>
      <c r="P1398" s="269"/>
      <c r="Q1398" s="59"/>
      <c r="R1398" s="271">
        <f t="shared" si="277"/>
        <v>0</v>
      </c>
      <c r="S1398" s="269"/>
      <c r="T1398" s="59"/>
      <c r="U1398" s="270">
        <f t="shared" si="278"/>
        <v>0</v>
      </c>
      <c r="V1398" s="269"/>
      <c r="W1398" s="59"/>
      <c r="X1398" s="270">
        <f t="shared" si="279"/>
        <v>0</v>
      </c>
      <c r="Y1398" s="270">
        <f t="shared" si="280"/>
        <v>0</v>
      </c>
      <c r="Z1398" s="58"/>
      <c r="AA1398" s="58"/>
      <c r="AB1398" s="60" t="str">
        <f t="shared" si="281"/>
        <v/>
      </c>
      <c r="AC1398" s="21" t="b">
        <f t="shared" si="282"/>
        <v>0</v>
      </c>
      <c r="AD1398" s="21" t="b">
        <f t="shared" si="283"/>
        <v>0</v>
      </c>
      <c r="AE1398" s="21" t="b">
        <f t="shared" si="284"/>
        <v>0</v>
      </c>
      <c r="AF1398" s="21" t="b">
        <f ca="1">OR(AND($AC1398,NOT($AD1398)),AND($AC1398,OR(AND($G1398="",$H1398&lt;&gt;""),AND($G1398&lt;&gt;"",$H1398=""),AND($J1398="",$K1398&lt;&gt;""),AND($J1398&lt;&gt;"",$K1398=""),AND($M1398="",$N1398&lt;&gt;""),AND($M1398&lt;&gt;"",$N1398=""),AND($P1398="",$Q1398&lt;&gt;""),AND($P1398&lt;&gt;"",$Q1398=""),AND($S1398="",$T1398&lt;&gt;""),AND($S1398&lt;&gt;"",$T1398=""),AND($V1398="",$W1398&lt;&gt;""),AND($V1398&lt;&gt;"",$W1398=""))),AND($C1398&lt;&gt;"",$E1398&lt;&gt;"",LEFT(TRIM($C1398),1)&lt;&gt;LEFT(TRIM($E1398),1)),IF(OR($E1398="",$F1398=""),FALSE(),IFERROR(COUNTIF(INDIRECT("UNITS_"&amp;SUBSTITUTE(LEFT($E1398,FIND(" ",$E1398&amp;" ")-1),".","_")),$F1398)=0,TRUE())),AND($B1398&lt;&gt;"",OR(ISNUMBER(SEARCH("outro",LOWER($B1398))),ISNUMBER(SEARCH("divers",LOWER($B1398))),ISNUMBER(SEARCH("etc",LOWER($B1398))))),OR(AND(ISNUMBER(SEARCH("comunic",LOWER($B1398))),LEFT($E1398,3)&lt;&gt;"4.4"),AND(ISNUMBER(SEARCH("monitor",LOWER($B1398))),NOT(OR(LEFT($E1398,3)="1.5",LEFT($E1398,3)="2.5")))),AND($B1398&lt;&gt;"",OR(LEFT($C1398,1)="1",LEFT($C1398,1)="2"),$D1398=""),AND($D1398&lt;&gt;"",NOT(OR(LEFT($C1398,1)="1",LEFT($C1398,1)="2"))),AND($D1398&lt;&gt;"",COUNTIF(' PROJETO'!$B$14:$B$16,$D1398)=0),IF($D1398="",FALSE(),IF(COUNTIF(' PROJETO'!$B$14:$B$16,$D1398)=0,FALSE(),IFERROR(INDEX(' PROJETO'!$C$14:$C$16,MATCH($D1398,' PROJETO'!$B$14:$B$16,0))&lt;&gt;"Sim",FALSE()))))</f>
        <v>0</v>
      </c>
      <c r="AG1398" s="21" t="b">
        <f>AND($AC1398,$Y1398&gt;'CONFG.  LISTAS'!$F$4,$Z1398="",$AA1398="")</f>
        <v>0</v>
      </c>
      <c r="AH1398" s="21" t="str">
        <f t="shared" si="285"/>
        <v/>
      </c>
      <c r="AI1398" s="43" t="str">
        <f ca="1">IF(NOT($AC1398),"",IF(OR($B1398="",$C1398="",$E1398="",$F1398=""),"Preencha descrição, categoria, tipo e unidade.",IF(AND($B1398&lt;&gt;"",OR(LEFT($C1398,1)="1",LEFT($C1398,1)="2"),$D1398=""),"Informe a prática de restauração para itens diretos.",IF(AND($D1398&lt;&gt;"",NOT(OR(LEFT($C1398,1)="1",LEFT($C1398,1)="2"))),"Custos indiretos não devem pertencer a uma prática específica.",IF(AND($D1398&lt;&gt;"",COUNTIF(' PROJETO'!$B$14:$B$16,$D1398)=0),"Prática de restauração inválida ou não cadastrada.",IF(IF($D1398="",FALSE(),IF(COUNTIF(' PROJETO'!$B$14:$B$16,$D1398)=0,FALSE(),IFERROR(INDEX(' PROJETO'!$C$14:$C$16,MATCH($D1398,' PROJETO'!$B$14:$B$16,0))&lt;&gt;"Sim",FALSE()))),"A prática informada no item não foi selecionada na aba Projeto.",IF(AND(MAX($I1398,$L1398,$O1398,$R1398,$U1398,$X1398)&gt;'CONFG.  LISTAS'!$F$4,NOT(OR($Z1398&lt;&gt;"",$AA1398&lt;&gt;""))),"Memorial de cálculo ou anexo obrigatório não informado para item acima do limite.",IF(OR(AND($G1398&lt;&gt;"",$H1398&lt;&gt;"",OR($G1398&lt;=0,$H1398&lt;=0)),AND($J1398&lt;&gt;"",$K1398&lt;&gt;"",OR($J1398&lt;=0,$K1398&lt;=0)),AND($M1398&lt;&gt;"",$N1398&lt;&gt;"",OR($M1398&lt;=0,$N1398&lt;=0)),AND($P1398&lt;&gt;"",$Q1398&lt;&gt;"",OR($P1398&lt;=0,$Q1398&lt;=0)),AND($S1398&lt;&gt;"",$T1398&lt;&gt;"",OR($S1398&lt;=0,$T1398&lt;=0)),AND($V1398&lt;&gt;"",$W1398&lt;&gt;"",OR($V1398&lt;=0,$W1398&lt;=0))),"Revise os valores informados: valor unitário e quantidade devem ser maiores que zero.",IF(OR(AND($G1398="",$H1398&lt;&gt;""),AND($G1398&lt;&gt;"",$H1398=""),AND($J1398="",$K1398&lt;&gt;""),AND($J1398&lt;&gt;"",$K1398=""),AND($M1398="",$N1398&lt;&gt;""),AND($M1398&lt;&gt;"",$N1398=""),AND($P1398="",$Q1398&lt;&gt;""),AND($P1398&lt;&gt;"",$Q1398=""),AND($S1398="",$T1398&lt;&gt;""),AND($S1398&lt;&gt;"",$T1398=""),AND($V1398="",$W1398&lt;&gt;""),AND($V1398&lt;&gt;"",$W1398="")),"Há ano preenchido parcialmente: "&amp;TRIM(IF(AND($G1398="",$H1398&lt;&gt;""),"Ano 1 (falta valor unitário); ","")&amp;IF(AND($G1398&lt;&gt;"",$H1398=""),"Ano 1 (falta quantidade); ","")&amp;IF(AND($J1398="",$K1398&lt;&gt;""),"Ano 2 (falta valor unitário); ","")&amp;IF(AND($J1398&lt;&gt;"",$K1398=""),"Ano 2 (falta quantidade); ","")&amp;IF(AND($M1398="",$N1398&lt;&gt;""),"Ano 3 (falta valor unitário); ","")&amp;IF(AND($M1398&lt;&gt;"",$N1398=""),"Ano 3 (falta quantidade); ","")&amp;IF(AND($P1398="",$Q1398&lt;&gt;""),"Ano 4 (falta valor unitário); ","")&amp;IF(AND($P1398&lt;&gt;"",$Q1398=""),"Ano 4 (falta quantidade); ","")&amp;IF(AND($S1398="",$T1398&lt;&gt;""),"Ano 5 (falta valor unitário); ","")&amp;IF(AND($S1398&lt;&gt;"",$T1398=""),"Ano 5 (falta quantidade); ","")&amp;IF(AND($V1398="",$W1398&lt;&gt;""),"Ano 6 (falta valor unitário); ","")&amp;IF(AND($V1398&lt;&gt;"",$W1398=""),"Ano 6 (falta quantidade); ","")), IF(NOT(OR(AND($G1398&lt;&gt;"",$H1398&lt;&gt;""),AND($J1398&lt;&gt;"",$K1398&lt;&gt;""),AND($M1398&lt;&gt;"",$N1398&lt;&gt;""),AND($P1398&lt;&gt;"",$Q1398&lt;&gt;""),AND($S1398&lt;&gt;"",$T1398&lt;&gt;""),AND($V1398&lt;&gt;"",$W1398&lt;&gt;""))),"Informe pelo menos um ano completo com valor unitário e quantidade.",IF(AND($C1398&lt;&gt;"",$E1398&lt;&gt;"",LEFT(TRIM($C1398),1)&lt;&gt;LEFT(TRIM($E1398),1)),"Categoria e tipo estão incompatíveis.",IF(IF(OR($E1398="",$F1398=""),FALSE(),IFERROR(COUNTIF(INDIRECT("UNITS_"&amp;SUBSTITUTE(LEFT($E1398,FIND(" ",$E1398&amp;" ")-1),".","_")),$F1398)=0,TRUE())),"Unidade incompatível com o tipo selecionado.",IF(OR(AND(ISNUMBER(SEARCH("comunic",LOWER($B1398))),LEFT($E1398,3)&lt;&gt;"4.4"),AND(ISNUMBER(SEARCH("monitor",LOWER($B1398))),NOT(OR(LEFT($E1398,3)="1.5",LEFT($E1398,3)="2.5")))),"Revise a classificação do item conforme as regras de preenchimento.",IF(AND($B1398&lt;&gt;"",OR(ISNUMBER(SEARCH("outro",LOWER($B1398))),ISNUMBER(SEARCH("divers",LOWER($B1398))),ISNUMBER(SEARCH("kit",LOWER($B1398))),ISNUMBER(SEARCH("ferrament",LOWER($B1398))),ISNUMBER(SEARCH("epi",LOWER($B1398)))),NOT(OR($Z1398&lt;&gt;"",$AA1398&lt;&gt;""))),"Descrição muito genérica: detalhe melhor o item e registre o racional no memorial ou em anexo.",IF(AND($Y1398=0,$B1398&lt;&gt;"",OR($G1398&lt;&gt;"",$H1398&lt;&gt;"",$J1398&lt;&gt;"",$K1398&lt;&gt;"",$M1398&lt;&gt;"",$N1398&lt;&gt;"",$P1398&lt;&gt;"",$Q1398&lt;&gt;"",$S1398&lt;&gt;"",$T1398&lt;&gt;"",$V1398&lt;&gt;"",$W1398&lt;&gt;"")),"O item possui dados lançados, mas o total está zerado. Revise os valores informados.","")))))))))))))))</f>
        <v/>
      </c>
    </row>
    <row r="1399" spans="1:35" ht="14.25" customHeight="1" x14ac:dyDescent="0.25">
      <c r="A1399" s="57" t="str">
        <f t="shared" si="273"/>
        <v/>
      </c>
      <c r="B1399" s="61"/>
      <c r="C1399" s="61"/>
      <c r="D1399" s="58"/>
      <c r="E1399" s="61"/>
      <c r="F1399" s="61"/>
      <c r="G1399" s="272"/>
      <c r="H1399" s="62"/>
      <c r="I1399" s="273">
        <f t="shared" si="274"/>
        <v>0</v>
      </c>
      <c r="J1399" s="272"/>
      <c r="K1399" s="62"/>
      <c r="L1399" s="270">
        <f t="shared" si="275"/>
        <v>0</v>
      </c>
      <c r="M1399" s="272"/>
      <c r="N1399" s="62"/>
      <c r="O1399" s="270">
        <f t="shared" si="276"/>
        <v>0</v>
      </c>
      <c r="P1399" s="272"/>
      <c r="Q1399" s="62"/>
      <c r="R1399" s="271">
        <f t="shared" si="277"/>
        <v>0</v>
      </c>
      <c r="S1399" s="272"/>
      <c r="T1399" s="62"/>
      <c r="U1399" s="270">
        <f t="shared" si="278"/>
        <v>0</v>
      </c>
      <c r="V1399" s="272"/>
      <c r="W1399" s="62"/>
      <c r="X1399" s="270">
        <f t="shared" si="279"/>
        <v>0</v>
      </c>
      <c r="Y1399" s="270">
        <f t="shared" si="280"/>
        <v>0</v>
      </c>
      <c r="Z1399" s="61"/>
      <c r="AA1399" s="61"/>
      <c r="AB1399" s="60" t="str">
        <f t="shared" si="281"/>
        <v/>
      </c>
      <c r="AC1399" s="21" t="b">
        <f t="shared" si="282"/>
        <v>0</v>
      </c>
      <c r="AD1399" s="21" t="b">
        <f t="shared" si="283"/>
        <v>0</v>
      </c>
      <c r="AE1399" s="21" t="b">
        <f t="shared" si="284"/>
        <v>0</v>
      </c>
      <c r="AF1399" s="21" t="b">
        <f ca="1">OR(AND($AC1399,NOT($AD1399)),AND($AC1399,OR(AND($G1399="",$H1399&lt;&gt;""),AND($G1399&lt;&gt;"",$H1399=""),AND($J1399="",$K1399&lt;&gt;""),AND($J1399&lt;&gt;"",$K1399=""),AND($M1399="",$N1399&lt;&gt;""),AND($M1399&lt;&gt;"",$N1399=""),AND($P1399="",$Q1399&lt;&gt;""),AND($P1399&lt;&gt;"",$Q1399=""),AND($S1399="",$T1399&lt;&gt;""),AND($S1399&lt;&gt;"",$T1399=""),AND($V1399="",$W1399&lt;&gt;""),AND($V1399&lt;&gt;"",$W1399=""))),AND($C1399&lt;&gt;"",$E1399&lt;&gt;"",LEFT(TRIM($C1399),1)&lt;&gt;LEFT(TRIM($E1399),1)),IF(OR($E1399="",$F1399=""),FALSE(),IFERROR(COUNTIF(INDIRECT("UNITS_"&amp;SUBSTITUTE(LEFT($E1399,FIND(" ",$E1399&amp;" ")-1),".","_")),$F1399)=0,TRUE())),AND($B1399&lt;&gt;"",OR(ISNUMBER(SEARCH("outro",LOWER($B1399))),ISNUMBER(SEARCH("divers",LOWER($B1399))),ISNUMBER(SEARCH("etc",LOWER($B1399))))),OR(AND(ISNUMBER(SEARCH("comunic",LOWER($B1399))),LEFT($E1399,3)&lt;&gt;"4.4"),AND(ISNUMBER(SEARCH("monitor",LOWER($B1399))),NOT(OR(LEFT($E1399,3)="1.5",LEFT($E1399,3)="2.5")))),AND($B1399&lt;&gt;"",OR(LEFT($C1399,1)="1",LEFT($C1399,1)="2"),$D1399=""),AND($D1399&lt;&gt;"",NOT(OR(LEFT($C1399,1)="1",LEFT($C1399,1)="2"))),AND($D1399&lt;&gt;"",COUNTIF(' PROJETO'!$B$14:$B$16,$D1399)=0),IF($D1399="",FALSE(),IF(COUNTIF(' PROJETO'!$B$14:$B$16,$D1399)=0,FALSE(),IFERROR(INDEX(' PROJETO'!$C$14:$C$16,MATCH($D1399,' PROJETO'!$B$14:$B$16,0))&lt;&gt;"Sim",FALSE()))))</f>
        <v>0</v>
      </c>
      <c r="AG1399" s="21" t="b">
        <f>AND($AC1399,$Y1399&gt;'CONFG.  LISTAS'!$F$4,$Z1399="",$AA1399="")</f>
        <v>0</v>
      </c>
      <c r="AH1399" s="21" t="str">
        <f t="shared" si="285"/>
        <v/>
      </c>
      <c r="AI1399" s="43" t="str">
        <f ca="1">IF(NOT($AC1399),"",IF(OR($B1399="",$C1399="",$E1399="",$F1399=""),"Preencha descrição, categoria, tipo e unidade.",IF(AND($B1399&lt;&gt;"",OR(LEFT($C1399,1)="1",LEFT($C1399,1)="2"),$D1399=""),"Informe a prática de restauração para itens diretos.",IF(AND($D1399&lt;&gt;"",NOT(OR(LEFT($C1399,1)="1",LEFT($C1399,1)="2"))),"Custos indiretos não devem pertencer a uma prática específica.",IF(AND($D1399&lt;&gt;"",COUNTIF(' PROJETO'!$B$14:$B$16,$D1399)=0),"Prática de restauração inválida ou não cadastrada.",IF(IF($D1399="",FALSE(),IF(COUNTIF(' PROJETO'!$B$14:$B$16,$D1399)=0,FALSE(),IFERROR(INDEX(' PROJETO'!$C$14:$C$16,MATCH($D1399,' PROJETO'!$B$14:$B$16,0))&lt;&gt;"Sim",FALSE()))),"A prática informada no item não foi selecionada na aba Projeto.",IF(AND(MAX($I1399,$L1399,$O1399,$R1399,$U1399,$X1399)&gt;'CONFG.  LISTAS'!$F$4,NOT(OR($Z1399&lt;&gt;"",$AA1399&lt;&gt;""))),"Memorial de cálculo ou anexo obrigatório não informado para item acima do limite.",IF(OR(AND($G1399&lt;&gt;"",$H1399&lt;&gt;"",OR($G1399&lt;=0,$H1399&lt;=0)),AND($J1399&lt;&gt;"",$K1399&lt;&gt;"",OR($J1399&lt;=0,$K1399&lt;=0)),AND($M1399&lt;&gt;"",$N1399&lt;&gt;"",OR($M1399&lt;=0,$N1399&lt;=0)),AND($P1399&lt;&gt;"",$Q1399&lt;&gt;"",OR($P1399&lt;=0,$Q1399&lt;=0)),AND($S1399&lt;&gt;"",$T1399&lt;&gt;"",OR($S1399&lt;=0,$T1399&lt;=0)),AND($V1399&lt;&gt;"",$W1399&lt;&gt;"",OR($V1399&lt;=0,$W1399&lt;=0))),"Revise os valores informados: valor unitário e quantidade devem ser maiores que zero.",IF(OR(AND($G1399="",$H1399&lt;&gt;""),AND($G1399&lt;&gt;"",$H1399=""),AND($J1399="",$K1399&lt;&gt;""),AND($J1399&lt;&gt;"",$K1399=""),AND($M1399="",$N1399&lt;&gt;""),AND($M1399&lt;&gt;"",$N1399=""),AND($P1399="",$Q1399&lt;&gt;""),AND($P1399&lt;&gt;"",$Q1399=""),AND($S1399="",$T1399&lt;&gt;""),AND($S1399&lt;&gt;"",$T1399=""),AND($V1399="",$W1399&lt;&gt;""),AND($V1399&lt;&gt;"",$W1399="")),"Há ano preenchido parcialmente: "&amp;TRIM(IF(AND($G1399="",$H1399&lt;&gt;""),"Ano 1 (falta valor unitário); ","")&amp;IF(AND($G1399&lt;&gt;"",$H1399=""),"Ano 1 (falta quantidade); ","")&amp;IF(AND($J1399="",$K1399&lt;&gt;""),"Ano 2 (falta valor unitário); ","")&amp;IF(AND($J1399&lt;&gt;"",$K1399=""),"Ano 2 (falta quantidade); ","")&amp;IF(AND($M1399="",$N1399&lt;&gt;""),"Ano 3 (falta valor unitário); ","")&amp;IF(AND($M1399&lt;&gt;"",$N1399=""),"Ano 3 (falta quantidade); ","")&amp;IF(AND($P1399="",$Q1399&lt;&gt;""),"Ano 4 (falta valor unitário); ","")&amp;IF(AND($P1399&lt;&gt;"",$Q1399=""),"Ano 4 (falta quantidade); ","")&amp;IF(AND($S1399="",$T1399&lt;&gt;""),"Ano 5 (falta valor unitário); ","")&amp;IF(AND($S1399&lt;&gt;"",$T1399=""),"Ano 5 (falta quantidade); ","")&amp;IF(AND($V1399="",$W1399&lt;&gt;""),"Ano 6 (falta valor unitário); ","")&amp;IF(AND($V1399&lt;&gt;"",$W1399=""),"Ano 6 (falta quantidade); ","")), IF(NOT(OR(AND($G1399&lt;&gt;"",$H1399&lt;&gt;""),AND($J1399&lt;&gt;"",$K1399&lt;&gt;""),AND($M1399&lt;&gt;"",$N1399&lt;&gt;""),AND($P1399&lt;&gt;"",$Q1399&lt;&gt;""),AND($S1399&lt;&gt;"",$T1399&lt;&gt;""),AND($V1399&lt;&gt;"",$W1399&lt;&gt;""))),"Informe pelo menos um ano completo com valor unitário e quantidade.",IF(AND($C1399&lt;&gt;"",$E1399&lt;&gt;"",LEFT(TRIM($C1399),1)&lt;&gt;LEFT(TRIM($E1399),1)),"Categoria e tipo estão incompatíveis.",IF(IF(OR($E1399="",$F1399=""),FALSE(),IFERROR(COUNTIF(INDIRECT("UNITS_"&amp;SUBSTITUTE(LEFT($E1399,FIND(" ",$E1399&amp;" ")-1),".","_")),$F1399)=0,TRUE())),"Unidade incompatível com o tipo selecionado.",IF(OR(AND(ISNUMBER(SEARCH("comunic",LOWER($B1399))),LEFT($E1399,3)&lt;&gt;"4.4"),AND(ISNUMBER(SEARCH("monitor",LOWER($B1399))),NOT(OR(LEFT($E1399,3)="1.5",LEFT($E1399,3)="2.5")))),"Revise a classificação do item conforme as regras de preenchimento.",IF(AND($B1399&lt;&gt;"",OR(ISNUMBER(SEARCH("outro",LOWER($B1399))),ISNUMBER(SEARCH("divers",LOWER($B1399))),ISNUMBER(SEARCH("kit",LOWER($B1399))),ISNUMBER(SEARCH("ferrament",LOWER($B1399))),ISNUMBER(SEARCH("epi",LOWER($B1399)))),NOT(OR($Z1399&lt;&gt;"",$AA1399&lt;&gt;""))),"Descrição muito genérica: detalhe melhor o item e registre o racional no memorial ou em anexo.",IF(AND($Y1399=0,$B1399&lt;&gt;"",OR($G1399&lt;&gt;"",$H1399&lt;&gt;"",$J1399&lt;&gt;"",$K1399&lt;&gt;"",$M1399&lt;&gt;"",$N1399&lt;&gt;"",$P1399&lt;&gt;"",$Q1399&lt;&gt;"",$S1399&lt;&gt;"",$T1399&lt;&gt;"",$V1399&lt;&gt;"",$W1399&lt;&gt;"")),"O item possui dados lançados, mas o total está zerado. Revise os valores informados.","")))))))))))))))</f>
        <v/>
      </c>
    </row>
    <row r="1400" spans="1:35" ht="14.25" customHeight="1" x14ac:dyDescent="0.25">
      <c r="A1400" s="57" t="str">
        <f t="shared" si="273"/>
        <v/>
      </c>
      <c r="B1400" s="58"/>
      <c r="C1400" s="58"/>
      <c r="D1400" s="58"/>
      <c r="E1400" s="58"/>
      <c r="F1400" s="58"/>
      <c r="G1400" s="269"/>
      <c r="H1400" s="59"/>
      <c r="I1400" s="273">
        <f t="shared" si="274"/>
        <v>0</v>
      </c>
      <c r="J1400" s="269"/>
      <c r="K1400" s="59"/>
      <c r="L1400" s="270">
        <f t="shared" si="275"/>
        <v>0</v>
      </c>
      <c r="M1400" s="269"/>
      <c r="N1400" s="59"/>
      <c r="O1400" s="270">
        <f t="shared" si="276"/>
        <v>0</v>
      </c>
      <c r="P1400" s="269"/>
      <c r="Q1400" s="59"/>
      <c r="R1400" s="271">
        <f t="shared" si="277"/>
        <v>0</v>
      </c>
      <c r="S1400" s="269"/>
      <c r="T1400" s="59"/>
      <c r="U1400" s="270">
        <f t="shared" si="278"/>
        <v>0</v>
      </c>
      <c r="V1400" s="269"/>
      <c r="W1400" s="59"/>
      <c r="X1400" s="270">
        <f t="shared" si="279"/>
        <v>0</v>
      </c>
      <c r="Y1400" s="270">
        <f t="shared" si="280"/>
        <v>0</v>
      </c>
      <c r="Z1400" s="58"/>
      <c r="AA1400" s="58"/>
      <c r="AB1400" s="60" t="str">
        <f t="shared" si="281"/>
        <v/>
      </c>
      <c r="AC1400" s="21" t="b">
        <f t="shared" si="282"/>
        <v>0</v>
      </c>
      <c r="AD1400" s="21" t="b">
        <f t="shared" si="283"/>
        <v>0</v>
      </c>
      <c r="AE1400" s="21" t="b">
        <f t="shared" si="284"/>
        <v>0</v>
      </c>
      <c r="AF1400" s="21" t="b">
        <f ca="1">OR(AND($AC1400,NOT($AD1400)),AND($AC1400,OR(AND($G1400="",$H1400&lt;&gt;""),AND($G1400&lt;&gt;"",$H1400=""),AND($J1400="",$K1400&lt;&gt;""),AND($J1400&lt;&gt;"",$K1400=""),AND($M1400="",$N1400&lt;&gt;""),AND($M1400&lt;&gt;"",$N1400=""),AND($P1400="",$Q1400&lt;&gt;""),AND($P1400&lt;&gt;"",$Q1400=""),AND($S1400="",$T1400&lt;&gt;""),AND($S1400&lt;&gt;"",$T1400=""),AND($V1400="",$W1400&lt;&gt;""),AND($V1400&lt;&gt;"",$W1400=""))),AND($C1400&lt;&gt;"",$E1400&lt;&gt;"",LEFT(TRIM($C1400),1)&lt;&gt;LEFT(TRIM($E1400),1)),IF(OR($E1400="",$F1400=""),FALSE(),IFERROR(COUNTIF(INDIRECT("UNITS_"&amp;SUBSTITUTE(LEFT($E1400,FIND(" ",$E1400&amp;" ")-1),".","_")),$F1400)=0,TRUE())),AND($B1400&lt;&gt;"",OR(ISNUMBER(SEARCH("outro",LOWER($B1400))),ISNUMBER(SEARCH("divers",LOWER($B1400))),ISNUMBER(SEARCH("etc",LOWER($B1400))))),OR(AND(ISNUMBER(SEARCH("comunic",LOWER($B1400))),LEFT($E1400,3)&lt;&gt;"4.4"),AND(ISNUMBER(SEARCH("monitor",LOWER($B1400))),NOT(OR(LEFT($E1400,3)="1.5",LEFT($E1400,3)="2.5")))),AND($B1400&lt;&gt;"",OR(LEFT($C1400,1)="1",LEFT($C1400,1)="2"),$D1400=""),AND($D1400&lt;&gt;"",NOT(OR(LEFT($C1400,1)="1",LEFT($C1400,1)="2"))),AND($D1400&lt;&gt;"",COUNTIF(' PROJETO'!$B$14:$B$16,$D1400)=0),IF($D1400="",FALSE(),IF(COUNTIF(' PROJETO'!$B$14:$B$16,$D1400)=0,FALSE(),IFERROR(INDEX(' PROJETO'!$C$14:$C$16,MATCH($D1400,' PROJETO'!$B$14:$B$16,0))&lt;&gt;"Sim",FALSE()))))</f>
        <v>0</v>
      </c>
      <c r="AG1400" s="21" t="b">
        <f>AND($AC1400,$Y1400&gt;'CONFG.  LISTAS'!$F$4,$Z1400="",$AA1400="")</f>
        <v>0</v>
      </c>
      <c r="AH1400" s="21" t="str">
        <f t="shared" si="285"/>
        <v/>
      </c>
      <c r="AI1400" s="43" t="str">
        <f ca="1">IF(NOT($AC1400),"",IF(OR($B1400="",$C1400="",$E1400="",$F1400=""),"Preencha descrição, categoria, tipo e unidade.",IF(AND($B1400&lt;&gt;"",OR(LEFT($C1400,1)="1",LEFT($C1400,1)="2"),$D1400=""),"Informe a prática de restauração para itens diretos.",IF(AND($D1400&lt;&gt;"",NOT(OR(LEFT($C1400,1)="1",LEFT($C1400,1)="2"))),"Custos indiretos não devem pertencer a uma prática específica.",IF(AND($D1400&lt;&gt;"",COUNTIF(' PROJETO'!$B$14:$B$16,$D1400)=0),"Prática de restauração inválida ou não cadastrada.",IF(IF($D1400="",FALSE(),IF(COUNTIF(' PROJETO'!$B$14:$B$16,$D1400)=0,FALSE(),IFERROR(INDEX(' PROJETO'!$C$14:$C$16,MATCH($D1400,' PROJETO'!$B$14:$B$16,0))&lt;&gt;"Sim",FALSE()))),"A prática informada no item não foi selecionada na aba Projeto.",IF(AND(MAX($I1400,$L1400,$O1400,$R1400,$U1400,$X1400)&gt;'CONFG.  LISTAS'!$F$4,NOT(OR($Z1400&lt;&gt;"",$AA1400&lt;&gt;""))),"Memorial de cálculo ou anexo obrigatório não informado para item acima do limite.",IF(OR(AND($G1400&lt;&gt;"",$H1400&lt;&gt;"",OR($G1400&lt;=0,$H1400&lt;=0)),AND($J1400&lt;&gt;"",$K1400&lt;&gt;"",OR($J1400&lt;=0,$K1400&lt;=0)),AND($M1400&lt;&gt;"",$N1400&lt;&gt;"",OR($M1400&lt;=0,$N1400&lt;=0)),AND($P1400&lt;&gt;"",$Q1400&lt;&gt;"",OR($P1400&lt;=0,$Q1400&lt;=0)),AND($S1400&lt;&gt;"",$T1400&lt;&gt;"",OR($S1400&lt;=0,$T1400&lt;=0)),AND($V1400&lt;&gt;"",$W1400&lt;&gt;"",OR($V1400&lt;=0,$W1400&lt;=0))),"Revise os valores informados: valor unitário e quantidade devem ser maiores que zero.",IF(OR(AND($G1400="",$H1400&lt;&gt;""),AND($G1400&lt;&gt;"",$H1400=""),AND($J1400="",$K1400&lt;&gt;""),AND($J1400&lt;&gt;"",$K1400=""),AND($M1400="",$N1400&lt;&gt;""),AND($M1400&lt;&gt;"",$N1400=""),AND($P1400="",$Q1400&lt;&gt;""),AND($P1400&lt;&gt;"",$Q1400=""),AND($S1400="",$T1400&lt;&gt;""),AND($S1400&lt;&gt;"",$T1400=""),AND($V1400="",$W1400&lt;&gt;""),AND($V1400&lt;&gt;"",$W1400="")),"Há ano preenchido parcialmente: "&amp;TRIM(IF(AND($G1400="",$H1400&lt;&gt;""),"Ano 1 (falta valor unitário); ","")&amp;IF(AND($G1400&lt;&gt;"",$H1400=""),"Ano 1 (falta quantidade); ","")&amp;IF(AND($J1400="",$K1400&lt;&gt;""),"Ano 2 (falta valor unitário); ","")&amp;IF(AND($J1400&lt;&gt;"",$K1400=""),"Ano 2 (falta quantidade); ","")&amp;IF(AND($M1400="",$N1400&lt;&gt;""),"Ano 3 (falta valor unitário); ","")&amp;IF(AND($M1400&lt;&gt;"",$N1400=""),"Ano 3 (falta quantidade); ","")&amp;IF(AND($P1400="",$Q1400&lt;&gt;""),"Ano 4 (falta valor unitário); ","")&amp;IF(AND($P1400&lt;&gt;"",$Q1400=""),"Ano 4 (falta quantidade); ","")&amp;IF(AND($S1400="",$T1400&lt;&gt;""),"Ano 5 (falta valor unitário); ","")&amp;IF(AND($S1400&lt;&gt;"",$T1400=""),"Ano 5 (falta quantidade); ","")&amp;IF(AND($V1400="",$W1400&lt;&gt;""),"Ano 6 (falta valor unitário); ","")&amp;IF(AND($V1400&lt;&gt;"",$W1400=""),"Ano 6 (falta quantidade); ","")), IF(NOT(OR(AND($G1400&lt;&gt;"",$H1400&lt;&gt;""),AND($J1400&lt;&gt;"",$K1400&lt;&gt;""),AND($M1400&lt;&gt;"",$N1400&lt;&gt;""),AND($P1400&lt;&gt;"",$Q1400&lt;&gt;""),AND($S1400&lt;&gt;"",$T1400&lt;&gt;""),AND($V1400&lt;&gt;"",$W1400&lt;&gt;""))),"Informe pelo menos um ano completo com valor unitário e quantidade.",IF(AND($C1400&lt;&gt;"",$E1400&lt;&gt;"",LEFT(TRIM($C1400),1)&lt;&gt;LEFT(TRIM($E1400),1)),"Categoria e tipo estão incompatíveis.",IF(IF(OR($E1400="",$F1400=""),FALSE(),IFERROR(COUNTIF(INDIRECT("UNITS_"&amp;SUBSTITUTE(LEFT($E1400,FIND(" ",$E1400&amp;" ")-1),".","_")),$F1400)=0,TRUE())),"Unidade incompatível com o tipo selecionado.",IF(OR(AND(ISNUMBER(SEARCH("comunic",LOWER($B1400))),LEFT($E1400,3)&lt;&gt;"4.4"),AND(ISNUMBER(SEARCH("monitor",LOWER($B1400))),NOT(OR(LEFT($E1400,3)="1.5",LEFT($E1400,3)="2.5")))),"Revise a classificação do item conforme as regras de preenchimento.",IF(AND($B1400&lt;&gt;"",OR(ISNUMBER(SEARCH("outro",LOWER($B1400))),ISNUMBER(SEARCH("divers",LOWER($B1400))),ISNUMBER(SEARCH("kit",LOWER($B1400))),ISNUMBER(SEARCH("ferrament",LOWER($B1400))),ISNUMBER(SEARCH("epi",LOWER($B1400)))),NOT(OR($Z1400&lt;&gt;"",$AA1400&lt;&gt;""))),"Descrição muito genérica: detalhe melhor o item e registre o racional no memorial ou em anexo.",IF(AND($Y1400=0,$B1400&lt;&gt;"",OR($G1400&lt;&gt;"",$H1400&lt;&gt;"",$J1400&lt;&gt;"",$K1400&lt;&gt;"",$M1400&lt;&gt;"",$N1400&lt;&gt;"",$P1400&lt;&gt;"",$Q1400&lt;&gt;"",$S1400&lt;&gt;"",$T1400&lt;&gt;"",$V1400&lt;&gt;"",$W1400&lt;&gt;"")),"O item possui dados lançados, mas o total está zerado. Revise os valores informados.","")))))))))))))))</f>
        <v/>
      </c>
    </row>
    <row r="1401" spans="1:35" ht="14.25" customHeight="1" x14ac:dyDescent="0.25">
      <c r="A1401" s="57" t="str">
        <f t="shared" si="273"/>
        <v/>
      </c>
      <c r="B1401" s="61"/>
      <c r="C1401" s="61"/>
      <c r="D1401" s="58"/>
      <c r="E1401" s="61"/>
      <c r="F1401" s="61"/>
      <c r="G1401" s="272"/>
      <c r="H1401" s="62"/>
      <c r="I1401" s="273">
        <f t="shared" si="274"/>
        <v>0</v>
      </c>
      <c r="J1401" s="272"/>
      <c r="K1401" s="62"/>
      <c r="L1401" s="270">
        <f t="shared" si="275"/>
        <v>0</v>
      </c>
      <c r="M1401" s="272"/>
      <c r="N1401" s="62"/>
      <c r="O1401" s="270">
        <f t="shared" si="276"/>
        <v>0</v>
      </c>
      <c r="P1401" s="272"/>
      <c r="Q1401" s="62"/>
      <c r="R1401" s="271">
        <f t="shared" si="277"/>
        <v>0</v>
      </c>
      <c r="S1401" s="272"/>
      <c r="T1401" s="62"/>
      <c r="U1401" s="270">
        <f t="shared" si="278"/>
        <v>0</v>
      </c>
      <c r="V1401" s="272"/>
      <c r="W1401" s="62"/>
      <c r="X1401" s="270">
        <f t="shared" si="279"/>
        <v>0</v>
      </c>
      <c r="Y1401" s="270">
        <f t="shared" si="280"/>
        <v>0</v>
      </c>
      <c r="Z1401" s="61"/>
      <c r="AA1401" s="61"/>
      <c r="AB1401" s="60" t="str">
        <f t="shared" si="281"/>
        <v/>
      </c>
      <c r="AC1401" s="21" t="b">
        <f t="shared" si="282"/>
        <v>0</v>
      </c>
      <c r="AD1401" s="21" t="b">
        <f t="shared" si="283"/>
        <v>0</v>
      </c>
      <c r="AE1401" s="21" t="b">
        <f t="shared" si="284"/>
        <v>0</v>
      </c>
      <c r="AF1401" s="21" t="b">
        <f ca="1">OR(AND($AC1401,NOT($AD1401)),AND($AC1401,OR(AND($G1401="",$H1401&lt;&gt;""),AND($G1401&lt;&gt;"",$H1401=""),AND($J1401="",$K1401&lt;&gt;""),AND($J1401&lt;&gt;"",$K1401=""),AND($M1401="",$N1401&lt;&gt;""),AND($M1401&lt;&gt;"",$N1401=""),AND($P1401="",$Q1401&lt;&gt;""),AND($P1401&lt;&gt;"",$Q1401=""),AND($S1401="",$T1401&lt;&gt;""),AND($S1401&lt;&gt;"",$T1401=""),AND($V1401="",$W1401&lt;&gt;""),AND($V1401&lt;&gt;"",$W1401=""))),AND($C1401&lt;&gt;"",$E1401&lt;&gt;"",LEFT(TRIM($C1401),1)&lt;&gt;LEFT(TRIM($E1401),1)),IF(OR($E1401="",$F1401=""),FALSE(),IFERROR(COUNTIF(INDIRECT("UNITS_"&amp;SUBSTITUTE(LEFT($E1401,FIND(" ",$E1401&amp;" ")-1),".","_")),$F1401)=0,TRUE())),AND($B1401&lt;&gt;"",OR(ISNUMBER(SEARCH("outro",LOWER($B1401))),ISNUMBER(SEARCH("divers",LOWER($B1401))),ISNUMBER(SEARCH("etc",LOWER($B1401))))),OR(AND(ISNUMBER(SEARCH("comunic",LOWER($B1401))),LEFT($E1401,3)&lt;&gt;"4.4"),AND(ISNUMBER(SEARCH("monitor",LOWER($B1401))),NOT(OR(LEFT($E1401,3)="1.5",LEFT($E1401,3)="2.5")))),AND($B1401&lt;&gt;"",OR(LEFT($C1401,1)="1",LEFT($C1401,1)="2"),$D1401=""),AND($D1401&lt;&gt;"",NOT(OR(LEFT($C1401,1)="1",LEFT($C1401,1)="2"))),AND($D1401&lt;&gt;"",COUNTIF(' PROJETO'!$B$14:$B$16,$D1401)=0),IF($D1401="",FALSE(),IF(COUNTIF(' PROJETO'!$B$14:$B$16,$D1401)=0,FALSE(),IFERROR(INDEX(' PROJETO'!$C$14:$C$16,MATCH($D1401,' PROJETO'!$B$14:$B$16,0))&lt;&gt;"Sim",FALSE()))))</f>
        <v>0</v>
      </c>
      <c r="AG1401" s="21" t="b">
        <f>AND($AC1401,$Y1401&gt;'CONFG.  LISTAS'!$F$4,$Z1401="",$AA1401="")</f>
        <v>0</v>
      </c>
      <c r="AH1401" s="21" t="str">
        <f t="shared" si="285"/>
        <v/>
      </c>
      <c r="AI1401" s="43" t="str">
        <f ca="1">IF(NOT($AC1401),"",IF(OR($B1401="",$C1401="",$E1401="",$F1401=""),"Preencha descrição, categoria, tipo e unidade.",IF(AND($B1401&lt;&gt;"",OR(LEFT($C1401,1)="1",LEFT($C1401,1)="2"),$D1401=""),"Informe a prática de restauração para itens diretos.",IF(AND($D1401&lt;&gt;"",NOT(OR(LEFT($C1401,1)="1",LEFT($C1401,1)="2"))),"Custos indiretos não devem pertencer a uma prática específica.",IF(AND($D1401&lt;&gt;"",COUNTIF(' PROJETO'!$B$14:$B$16,$D1401)=0),"Prática de restauração inválida ou não cadastrada.",IF(IF($D1401="",FALSE(),IF(COUNTIF(' PROJETO'!$B$14:$B$16,$D1401)=0,FALSE(),IFERROR(INDEX(' PROJETO'!$C$14:$C$16,MATCH($D1401,' PROJETO'!$B$14:$B$16,0))&lt;&gt;"Sim",FALSE()))),"A prática informada no item não foi selecionada na aba Projeto.",IF(AND(MAX($I1401,$L1401,$O1401,$R1401,$U1401,$X1401)&gt;'CONFG.  LISTAS'!$F$4,NOT(OR($Z1401&lt;&gt;"",$AA1401&lt;&gt;""))),"Memorial de cálculo ou anexo obrigatório não informado para item acima do limite.",IF(OR(AND($G1401&lt;&gt;"",$H1401&lt;&gt;"",OR($G1401&lt;=0,$H1401&lt;=0)),AND($J1401&lt;&gt;"",$K1401&lt;&gt;"",OR($J1401&lt;=0,$K1401&lt;=0)),AND($M1401&lt;&gt;"",$N1401&lt;&gt;"",OR($M1401&lt;=0,$N1401&lt;=0)),AND($P1401&lt;&gt;"",$Q1401&lt;&gt;"",OR($P1401&lt;=0,$Q1401&lt;=0)),AND($S1401&lt;&gt;"",$T1401&lt;&gt;"",OR($S1401&lt;=0,$T1401&lt;=0)),AND($V1401&lt;&gt;"",$W1401&lt;&gt;"",OR($V1401&lt;=0,$W1401&lt;=0))),"Revise os valores informados: valor unitário e quantidade devem ser maiores que zero.",IF(OR(AND($G1401="",$H1401&lt;&gt;""),AND($G1401&lt;&gt;"",$H1401=""),AND($J1401="",$K1401&lt;&gt;""),AND($J1401&lt;&gt;"",$K1401=""),AND($M1401="",$N1401&lt;&gt;""),AND($M1401&lt;&gt;"",$N1401=""),AND($P1401="",$Q1401&lt;&gt;""),AND($P1401&lt;&gt;"",$Q1401=""),AND($S1401="",$T1401&lt;&gt;""),AND($S1401&lt;&gt;"",$T1401=""),AND($V1401="",$W1401&lt;&gt;""),AND($V1401&lt;&gt;"",$W1401="")),"Há ano preenchido parcialmente: "&amp;TRIM(IF(AND($G1401="",$H1401&lt;&gt;""),"Ano 1 (falta valor unitário); ","")&amp;IF(AND($G1401&lt;&gt;"",$H1401=""),"Ano 1 (falta quantidade); ","")&amp;IF(AND($J1401="",$K1401&lt;&gt;""),"Ano 2 (falta valor unitário); ","")&amp;IF(AND($J1401&lt;&gt;"",$K1401=""),"Ano 2 (falta quantidade); ","")&amp;IF(AND($M1401="",$N1401&lt;&gt;""),"Ano 3 (falta valor unitário); ","")&amp;IF(AND($M1401&lt;&gt;"",$N1401=""),"Ano 3 (falta quantidade); ","")&amp;IF(AND($P1401="",$Q1401&lt;&gt;""),"Ano 4 (falta valor unitário); ","")&amp;IF(AND($P1401&lt;&gt;"",$Q1401=""),"Ano 4 (falta quantidade); ","")&amp;IF(AND($S1401="",$T1401&lt;&gt;""),"Ano 5 (falta valor unitário); ","")&amp;IF(AND($S1401&lt;&gt;"",$T1401=""),"Ano 5 (falta quantidade); ","")&amp;IF(AND($V1401="",$W1401&lt;&gt;""),"Ano 6 (falta valor unitário); ","")&amp;IF(AND($V1401&lt;&gt;"",$W1401=""),"Ano 6 (falta quantidade); ","")), IF(NOT(OR(AND($G1401&lt;&gt;"",$H1401&lt;&gt;""),AND($J1401&lt;&gt;"",$K1401&lt;&gt;""),AND($M1401&lt;&gt;"",$N1401&lt;&gt;""),AND($P1401&lt;&gt;"",$Q1401&lt;&gt;""),AND($S1401&lt;&gt;"",$T1401&lt;&gt;""),AND($V1401&lt;&gt;"",$W1401&lt;&gt;""))),"Informe pelo menos um ano completo com valor unitário e quantidade.",IF(AND($C1401&lt;&gt;"",$E1401&lt;&gt;"",LEFT(TRIM($C1401),1)&lt;&gt;LEFT(TRIM($E1401),1)),"Categoria e tipo estão incompatíveis.",IF(IF(OR($E1401="",$F1401=""),FALSE(),IFERROR(COUNTIF(INDIRECT("UNITS_"&amp;SUBSTITUTE(LEFT($E1401,FIND(" ",$E1401&amp;" ")-1),".","_")),$F1401)=0,TRUE())),"Unidade incompatível com o tipo selecionado.",IF(OR(AND(ISNUMBER(SEARCH("comunic",LOWER($B1401))),LEFT($E1401,3)&lt;&gt;"4.4"),AND(ISNUMBER(SEARCH("monitor",LOWER($B1401))),NOT(OR(LEFT($E1401,3)="1.5",LEFT($E1401,3)="2.5")))),"Revise a classificação do item conforme as regras de preenchimento.",IF(AND($B1401&lt;&gt;"",OR(ISNUMBER(SEARCH("outro",LOWER($B1401))),ISNUMBER(SEARCH("divers",LOWER($B1401))),ISNUMBER(SEARCH("kit",LOWER($B1401))),ISNUMBER(SEARCH("ferrament",LOWER($B1401))),ISNUMBER(SEARCH("epi",LOWER($B1401)))),NOT(OR($Z1401&lt;&gt;"",$AA1401&lt;&gt;""))),"Descrição muito genérica: detalhe melhor o item e registre o racional no memorial ou em anexo.",IF(AND($Y1401=0,$B1401&lt;&gt;"",OR($G1401&lt;&gt;"",$H1401&lt;&gt;"",$J1401&lt;&gt;"",$K1401&lt;&gt;"",$M1401&lt;&gt;"",$N1401&lt;&gt;"",$P1401&lt;&gt;"",$Q1401&lt;&gt;"",$S1401&lt;&gt;"",$T1401&lt;&gt;"",$V1401&lt;&gt;"",$W1401&lt;&gt;"")),"O item possui dados lançados, mas o total está zerado. Revise os valores informados.","")))))))))))))))</f>
        <v/>
      </c>
    </row>
    <row r="1402" spans="1:35" ht="14.25" customHeight="1" x14ac:dyDescent="0.25">
      <c r="A1402" s="57" t="str">
        <f t="shared" si="273"/>
        <v/>
      </c>
      <c r="B1402" s="58"/>
      <c r="C1402" s="58"/>
      <c r="D1402" s="58"/>
      <c r="E1402" s="58"/>
      <c r="F1402" s="58"/>
      <c r="G1402" s="269"/>
      <c r="H1402" s="59"/>
      <c r="I1402" s="273">
        <f t="shared" si="274"/>
        <v>0</v>
      </c>
      <c r="J1402" s="269"/>
      <c r="K1402" s="59"/>
      <c r="L1402" s="270">
        <f t="shared" si="275"/>
        <v>0</v>
      </c>
      <c r="M1402" s="269"/>
      <c r="N1402" s="59"/>
      <c r="O1402" s="270">
        <f t="shared" si="276"/>
        <v>0</v>
      </c>
      <c r="P1402" s="269"/>
      <c r="Q1402" s="59"/>
      <c r="R1402" s="271">
        <f t="shared" si="277"/>
        <v>0</v>
      </c>
      <c r="S1402" s="269"/>
      <c r="T1402" s="59"/>
      <c r="U1402" s="270">
        <f t="shared" si="278"/>
        <v>0</v>
      </c>
      <c r="V1402" s="269"/>
      <c r="W1402" s="59"/>
      <c r="X1402" s="270">
        <f t="shared" si="279"/>
        <v>0</v>
      </c>
      <c r="Y1402" s="270">
        <f t="shared" si="280"/>
        <v>0</v>
      </c>
      <c r="Z1402" s="58"/>
      <c r="AA1402" s="58"/>
      <c r="AB1402" s="60" t="str">
        <f t="shared" si="281"/>
        <v/>
      </c>
      <c r="AC1402" s="21" t="b">
        <f t="shared" si="282"/>
        <v>0</v>
      </c>
      <c r="AD1402" s="21" t="b">
        <f t="shared" si="283"/>
        <v>0</v>
      </c>
      <c r="AE1402" s="21" t="b">
        <f t="shared" si="284"/>
        <v>0</v>
      </c>
      <c r="AF1402" s="21" t="b">
        <f ca="1">OR(AND($AC1402,NOT($AD1402)),AND($AC1402,OR(AND($G1402="",$H1402&lt;&gt;""),AND($G1402&lt;&gt;"",$H1402=""),AND($J1402="",$K1402&lt;&gt;""),AND($J1402&lt;&gt;"",$K1402=""),AND($M1402="",$N1402&lt;&gt;""),AND($M1402&lt;&gt;"",$N1402=""),AND($P1402="",$Q1402&lt;&gt;""),AND($P1402&lt;&gt;"",$Q1402=""),AND($S1402="",$T1402&lt;&gt;""),AND($S1402&lt;&gt;"",$T1402=""),AND($V1402="",$W1402&lt;&gt;""),AND($V1402&lt;&gt;"",$W1402=""))),AND($C1402&lt;&gt;"",$E1402&lt;&gt;"",LEFT(TRIM($C1402),1)&lt;&gt;LEFT(TRIM($E1402),1)),IF(OR($E1402="",$F1402=""),FALSE(),IFERROR(COUNTIF(INDIRECT("UNITS_"&amp;SUBSTITUTE(LEFT($E1402,FIND(" ",$E1402&amp;" ")-1),".","_")),$F1402)=0,TRUE())),AND($B1402&lt;&gt;"",OR(ISNUMBER(SEARCH("outro",LOWER($B1402))),ISNUMBER(SEARCH("divers",LOWER($B1402))),ISNUMBER(SEARCH("etc",LOWER($B1402))))),OR(AND(ISNUMBER(SEARCH("comunic",LOWER($B1402))),LEFT($E1402,3)&lt;&gt;"4.4"),AND(ISNUMBER(SEARCH("monitor",LOWER($B1402))),NOT(OR(LEFT($E1402,3)="1.5",LEFT($E1402,3)="2.5")))),AND($B1402&lt;&gt;"",OR(LEFT($C1402,1)="1",LEFT($C1402,1)="2"),$D1402=""),AND($D1402&lt;&gt;"",NOT(OR(LEFT($C1402,1)="1",LEFT($C1402,1)="2"))),AND($D1402&lt;&gt;"",COUNTIF(' PROJETO'!$B$14:$B$16,$D1402)=0),IF($D1402="",FALSE(),IF(COUNTIF(' PROJETO'!$B$14:$B$16,$D1402)=0,FALSE(),IFERROR(INDEX(' PROJETO'!$C$14:$C$16,MATCH($D1402,' PROJETO'!$B$14:$B$16,0))&lt;&gt;"Sim",FALSE()))))</f>
        <v>0</v>
      </c>
      <c r="AG1402" s="21" t="b">
        <f>AND($AC1402,$Y1402&gt;'CONFG.  LISTAS'!$F$4,$Z1402="",$AA1402="")</f>
        <v>0</v>
      </c>
      <c r="AH1402" s="21" t="str">
        <f t="shared" si="285"/>
        <v/>
      </c>
      <c r="AI1402" s="43" t="str">
        <f ca="1">IF(NOT($AC1402),"",IF(OR($B1402="",$C1402="",$E1402="",$F1402=""),"Preencha descrição, categoria, tipo e unidade.",IF(AND($B1402&lt;&gt;"",OR(LEFT($C1402,1)="1",LEFT($C1402,1)="2"),$D1402=""),"Informe a prática de restauração para itens diretos.",IF(AND($D1402&lt;&gt;"",NOT(OR(LEFT($C1402,1)="1",LEFT($C1402,1)="2"))),"Custos indiretos não devem pertencer a uma prática específica.",IF(AND($D1402&lt;&gt;"",COUNTIF(' PROJETO'!$B$14:$B$16,$D1402)=0),"Prática de restauração inválida ou não cadastrada.",IF(IF($D1402="",FALSE(),IF(COUNTIF(' PROJETO'!$B$14:$B$16,$D1402)=0,FALSE(),IFERROR(INDEX(' PROJETO'!$C$14:$C$16,MATCH($D1402,' PROJETO'!$B$14:$B$16,0))&lt;&gt;"Sim",FALSE()))),"A prática informada no item não foi selecionada na aba Projeto.",IF(AND(MAX($I1402,$L1402,$O1402,$R1402,$U1402,$X1402)&gt;'CONFG.  LISTAS'!$F$4,NOT(OR($Z1402&lt;&gt;"",$AA1402&lt;&gt;""))),"Memorial de cálculo ou anexo obrigatório não informado para item acima do limite.",IF(OR(AND($G1402&lt;&gt;"",$H1402&lt;&gt;"",OR($G1402&lt;=0,$H1402&lt;=0)),AND($J1402&lt;&gt;"",$K1402&lt;&gt;"",OR($J1402&lt;=0,$K1402&lt;=0)),AND($M1402&lt;&gt;"",$N1402&lt;&gt;"",OR($M1402&lt;=0,$N1402&lt;=0)),AND($P1402&lt;&gt;"",$Q1402&lt;&gt;"",OR($P1402&lt;=0,$Q1402&lt;=0)),AND($S1402&lt;&gt;"",$T1402&lt;&gt;"",OR($S1402&lt;=0,$T1402&lt;=0)),AND($V1402&lt;&gt;"",$W1402&lt;&gt;"",OR($V1402&lt;=0,$W1402&lt;=0))),"Revise os valores informados: valor unitário e quantidade devem ser maiores que zero.",IF(OR(AND($G1402="",$H1402&lt;&gt;""),AND($G1402&lt;&gt;"",$H1402=""),AND($J1402="",$K1402&lt;&gt;""),AND($J1402&lt;&gt;"",$K1402=""),AND($M1402="",$N1402&lt;&gt;""),AND($M1402&lt;&gt;"",$N1402=""),AND($P1402="",$Q1402&lt;&gt;""),AND($P1402&lt;&gt;"",$Q1402=""),AND($S1402="",$T1402&lt;&gt;""),AND($S1402&lt;&gt;"",$T1402=""),AND($V1402="",$W1402&lt;&gt;""),AND($V1402&lt;&gt;"",$W1402="")),"Há ano preenchido parcialmente: "&amp;TRIM(IF(AND($G1402="",$H1402&lt;&gt;""),"Ano 1 (falta valor unitário); ","")&amp;IF(AND($G1402&lt;&gt;"",$H1402=""),"Ano 1 (falta quantidade); ","")&amp;IF(AND($J1402="",$K1402&lt;&gt;""),"Ano 2 (falta valor unitário); ","")&amp;IF(AND($J1402&lt;&gt;"",$K1402=""),"Ano 2 (falta quantidade); ","")&amp;IF(AND($M1402="",$N1402&lt;&gt;""),"Ano 3 (falta valor unitário); ","")&amp;IF(AND($M1402&lt;&gt;"",$N1402=""),"Ano 3 (falta quantidade); ","")&amp;IF(AND($P1402="",$Q1402&lt;&gt;""),"Ano 4 (falta valor unitário); ","")&amp;IF(AND($P1402&lt;&gt;"",$Q1402=""),"Ano 4 (falta quantidade); ","")&amp;IF(AND($S1402="",$T1402&lt;&gt;""),"Ano 5 (falta valor unitário); ","")&amp;IF(AND($S1402&lt;&gt;"",$T1402=""),"Ano 5 (falta quantidade); ","")&amp;IF(AND($V1402="",$W1402&lt;&gt;""),"Ano 6 (falta valor unitário); ","")&amp;IF(AND($V1402&lt;&gt;"",$W1402=""),"Ano 6 (falta quantidade); ","")), IF(NOT(OR(AND($G1402&lt;&gt;"",$H1402&lt;&gt;""),AND($J1402&lt;&gt;"",$K1402&lt;&gt;""),AND($M1402&lt;&gt;"",$N1402&lt;&gt;""),AND($P1402&lt;&gt;"",$Q1402&lt;&gt;""),AND($S1402&lt;&gt;"",$T1402&lt;&gt;""),AND($V1402&lt;&gt;"",$W1402&lt;&gt;""))),"Informe pelo menos um ano completo com valor unitário e quantidade.",IF(AND($C1402&lt;&gt;"",$E1402&lt;&gt;"",LEFT(TRIM($C1402),1)&lt;&gt;LEFT(TRIM($E1402),1)),"Categoria e tipo estão incompatíveis.",IF(IF(OR($E1402="",$F1402=""),FALSE(),IFERROR(COUNTIF(INDIRECT("UNITS_"&amp;SUBSTITUTE(LEFT($E1402,FIND(" ",$E1402&amp;" ")-1),".","_")),$F1402)=0,TRUE())),"Unidade incompatível com o tipo selecionado.",IF(OR(AND(ISNUMBER(SEARCH("comunic",LOWER($B1402))),LEFT($E1402,3)&lt;&gt;"4.4"),AND(ISNUMBER(SEARCH("monitor",LOWER($B1402))),NOT(OR(LEFT($E1402,3)="1.5",LEFT($E1402,3)="2.5")))),"Revise a classificação do item conforme as regras de preenchimento.",IF(AND($B1402&lt;&gt;"",OR(ISNUMBER(SEARCH("outro",LOWER($B1402))),ISNUMBER(SEARCH("divers",LOWER($B1402))),ISNUMBER(SEARCH("kit",LOWER($B1402))),ISNUMBER(SEARCH("ferrament",LOWER($B1402))),ISNUMBER(SEARCH("epi",LOWER($B1402)))),NOT(OR($Z1402&lt;&gt;"",$AA1402&lt;&gt;""))),"Descrição muito genérica: detalhe melhor o item e registre o racional no memorial ou em anexo.",IF(AND($Y1402=0,$B1402&lt;&gt;"",OR($G1402&lt;&gt;"",$H1402&lt;&gt;"",$J1402&lt;&gt;"",$K1402&lt;&gt;"",$M1402&lt;&gt;"",$N1402&lt;&gt;"",$P1402&lt;&gt;"",$Q1402&lt;&gt;"",$S1402&lt;&gt;"",$T1402&lt;&gt;"",$V1402&lt;&gt;"",$W1402&lt;&gt;"")),"O item possui dados lançados, mas o total está zerado. Revise os valores informados.","")))))))))))))))</f>
        <v/>
      </c>
    </row>
    <row r="1403" spans="1:35" ht="14.25" customHeight="1" x14ac:dyDescent="0.25">
      <c r="A1403" s="57" t="str">
        <f t="shared" si="273"/>
        <v/>
      </c>
      <c r="B1403" s="61"/>
      <c r="C1403" s="61"/>
      <c r="D1403" s="58"/>
      <c r="E1403" s="61"/>
      <c r="F1403" s="61"/>
      <c r="G1403" s="272"/>
      <c r="H1403" s="62"/>
      <c r="I1403" s="273">
        <f t="shared" si="274"/>
        <v>0</v>
      </c>
      <c r="J1403" s="272"/>
      <c r="K1403" s="62"/>
      <c r="L1403" s="270">
        <f t="shared" si="275"/>
        <v>0</v>
      </c>
      <c r="M1403" s="272"/>
      <c r="N1403" s="62"/>
      <c r="O1403" s="270">
        <f t="shared" si="276"/>
        <v>0</v>
      </c>
      <c r="P1403" s="272"/>
      <c r="Q1403" s="62"/>
      <c r="R1403" s="271">
        <f t="shared" si="277"/>
        <v>0</v>
      </c>
      <c r="S1403" s="272"/>
      <c r="T1403" s="62"/>
      <c r="U1403" s="270">
        <f t="shared" si="278"/>
        <v>0</v>
      </c>
      <c r="V1403" s="272"/>
      <c r="W1403" s="62"/>
      <c r="X1403" s="270">
        <f t="shared" si="279"/>
        <v>0</v>
      </c>
      <c r="Y1403" s="270">
        <f t="shared" si="280"/>
        <v>0</v>
      </c>
      <c r="Z1403" s="61"/>
      <c r="AA1403" s="61"/>
      <c r="AB1403" s="60" t="str">
        <f t="shared" si="281"/>
        <v/>
      </c>
      <c r="AC1403" s="21" t="b">
        <f t="shared" si="282"/>
        <v>0</v>
      </c>
      <c r="AD1403" s="21" t="b">
        <f t="shared" si="283"/>
        <v>0</v>
      </c>
      <c r="AE1403" s="21" t="b">
        <f t="shared" si="284"/>
        <v>0</v>
      </c>
      <c r="AF1403" s="21" t="b">
        <f ca="1">OR(AND($AC1403,NOT($AD1403)),AND($AC1403,OR(AND($G1403="",$H1403&lt;&gt;""),AND($G1403&lt;&gt;"",$H1403=""),AND($J1403="",$K1403&lt;&gt;""),AND($J1403&lt;&gt;"",$K1403=""),AND($M1403="",$N1403&lt;&gt;""),AND($M1403&lt;&gt;"",$N1403=""),AND($P1403="",$Q1403&lt;&gt;""),AND($P1403&lt;&gt;"",$Q1403=""),AND($S1403="",$T1403&lt;&gt;""),AND($S1403&lt;&gt;"",$T1403=""),AND($V1403="",$W1403&lt;&gt;""),AND($V1403&lt;&gt;"",$W1403=""))),AND($C1403&lt;&gt;"",$E1403&lt;&gt;"",LEFT(TRIM($C1403),1)&lt;&gt;LEFT(TRIM($E1403),1)),IF(OR($E1403="",$F1403=""),FALSE(),IFERROR(COUNTIF(INDIRECT("UNITS_"&amp;SUBSTITUTE(LEFT($E1403,FIND(" ",$E1403&amp;" ")-1),".","_")),$F1403)=0,TRUE())),AND($B1403&lt;&gt;"",OR(ISNUMBER(SEARCH("outro",LOWER($B1403))),ISNUMBER(SEARCH("divers",LOWER($B1403))),ISNUMBER(SEARCH("etc",LOWER($B1403))))),OR(AND(ISNUMBER(SEARCH("comunic",LOWER($B1403))),LEFT($E1403,3)&lt;&gt;"4.4"),AND(ISNUMBER(SEARCH("monitor",LOWER($B1403))),NOT(OR(LEFT($E1403,3)="1.5",LEFT($E1403,3)="2.5")))),AND($B1403&lt;&gt;"",OR(LEFT($C1403,1)="1",LEFT($C1403,1)="2"),$D1403=""),AND($D1403&lt;&gt;"",NOT(OR(LEFT($C1403,1)="1",LEFT($C1403,1)="2"))),AND($D1403&lt;&gt;"",COUNTIF(' PROJETO'!$B$14:$B$16,$D1403)=0),IF($D1403="",FALSE(),IF(COUNTIF(' PROJETO'!$B$14:$B$16,$D1403)=0,FALSE(),IFERROR(INDEX(' PROJETO'!$C$14:$C$16,MATCH($D1403,' PROJETO'!$B$14:$B$16,0))&lt;&gt;"Sim",FALSE()))))</f>
        <v>0</v>
      </c>
      <c r="AG1403" s="21" t="b">
        <f>AND($AC1403,$Y1403&gt;'CONFG.  LISTAS'!$F$4,$Z1403="",$AA1403="")</f>
        <v>0</v>
      </c>
      <c r="AH1403" s="21" t="str">
        <f t="shared" si="285"/>
        <v/>
      </c>
      <c r="AI1403" s="43" t="str">
        <f ca="1">IF(NOT($AC1403),"",IF(OR($B1403="",$C1403="",$E1403="",$F1403=""),"Preencha descrição, categoria, tipo e unidade.",IF(AND($B1403&lt;&gt;"",OR(LEFT($C1403,1)="1",LEFT($C1403,1)="2"),$D1403=""),"Informe a prática de restauração para itens diretos.",IF(AND($D1403&lt;&gt;"",NOT(OR(LEFT($C1403,1)="1",LEFT($C1403,1)="2"))),"Custos indiretos não devem pertencer a uma prática específica.",IF(AND($D1403&lt;&gt;"",COUNTIF(' PROJETO'!$B$14:$B$16,$D1403)=0),"Prática de restauração inválida ou não cadastrada.",IF(IF($D1403="",FALSE(),IF(COUNTIF(' PROJETO'!$B$14:$B$16,$D1403)=0,FALSE(),IFERROR(INDEX(' PROJETO'!$C$14:$C$16,MATCH($D1403,' PROJETO'!$B$14:$B$16,0))&lt;&gt;"Sim",FALSE()))),"A prática informada no item não foi selecionada na aba Projeto.",IF(AND(MAX($I1403,$L1403,$O1403,$R1403,$U1403,$X1403)&gt;'CONFG.  LISTAS'!$F$4,NOT(OR($Z1403&lt;&gt;"",$AA1403&lt;&gt;""))),"Memorial de cálculo ou anexo obrigatório não informado para item acima do limite.",IF(OR(AND($G1403&lt;&gt;"",$H1403&lt;&gt;"",OR($G1403&lt;=0,$H1403&lt;=0)),AND($J1403&lt;&gt;"",$K1403&lt;&gt;"",OR($J1403&lt;=0,$K1403&lt;=0)),AND($M1403&lt;&gt;"",$N1403&lt;&gt;"",OR($M1403&lt;=0,$N1403&lt;=0)),AND($P1403&lt;&gt;"",$Q1403&lt;&gt;"",OR($P1403&lt;=0,$Q1403&lt;=0)),AND($S1403&lt;&gt;"",$T1403&lt;&gt;"",OR($S1403&lt;=0,$T1403&lt;=0)),AND($V1403&lt;&gt;"",$W1403&lt;&gt;"",OR($V1403&lt;=0,$W1403&lt;=0))),"Revise os valores informados: valor unitário e quantidade devem ser maiores que zero.",IF(OR(AND($G1403="",$H1403&lt;&gt;""),AND($G1403&lt;&gt;"",$H1403=""),AND($J1403="",$K1403&lt;&gt;""),AND($J1403&lt;&gt;"",$K1403=""),AND($M1403="",$N1403&lt;&gt;""),AND($M1403&lt;&gt;"",$N1403=""),AND($P1403="",$Q1403&lt;&gt;""),AND($P1403&lt;&gt;"",$Q1403=""),AND($S1403="",$T1403&lt;&gt;""),AND($S1403&lt;&gt;"",$T1403=""),AND($V1403="",$W1403&lt;&gt;""),AND($V1403&lt;&gt;"",$W1403="")),"Há ano preenchido parcialmente: "&amp;TRIM(IF(AND($G1403="",$H1403&lt;&gt;""),"Ano 1 (falta valor unitário); ","")&amp;IF(AND($G1403&lt;&gt;"",$H1403=""),"Ano 1 (falta quantidade); ","")&amp;IF(AND($J1403="",$K1403&lt;&gt;""),"Ano 2 (falta valor unitário); ","")&amp;IF(AND($J1403&lt;&gt;"",$K1403=""),"Ano 2 (falta quantidade); ","")&amp;IF(AND($M1403="",$N1403&lt;&gt;""),"Ano 3 (falta valor unitário); ","")&amp;IF(AND($M1403&lt;&gt;"",$N1403=""),"Ano 3 (falta quantidade); ","")&amp;IF(AND($P1403="",$Q1403&lt;&gt;""),"Ano 4 (falta valor unitário); ","")&amp;IF(AND($P1403&lt;&gt;"",$Q1403=""),"Ano 4 (falta quantidade); ","")&amp;IF(AND($S1403="",$T1403&lt;&gt;""),"Ano 5 (falta valor unitário); ","")&amp;IF(AND($S1403&lt;&gt;"",$T1403=""),"Ano 5 (falta quantidade); ","")&amp;IF(AND($V1403="",$W1403&lt;&gt;""),"Ano 6 (falta valor unitário); ","")&amp;IF(AND($V1403&lt;&gt;"",$W1403=""),"Ano 6 (falta quantidade); ","")), IF(NOT(OR(AND($G1403&lt;&gt;"",$H1403&lt;&gt;""),AND($J1403&lt;&gt;"",$K1403&lt;&gt;""),AND($M1403&lt;&gt;"",$N1403&lt;&gt;""),AND($P1403&lt;&gt;"",$Q1403&lt;&gt;""),AND($S1403&lt;&gt;"",$T1403&lt;&gt;""),AND($V1403&lt;&gt;"",$W1403&lt;&gt;""))),"Informe pelo menos um ano completo com valor unitário e quantidade.",IF(AND($C1403&lt;&gt;"",$E1403&lt;&gt;"",LEFT(TRIM($C1403),1)&lt;&gt;LEFT(TRIM($E1403),1)),"Categoria e tipo estão incompatíveis.",IF(IF(OR($E1403="",$F1403=""),FALSE(),IFERROR(COUNTIF(INDIRECT("UNITS_"&amp;SUBSTITUTE(LEFT($E1403,FIND(" ",$E1403&amp;" ")-1),".","_")),$F1403)=0,TRUE())),"Unidade incompatível com o tipo selecionado.",IF(OR(AND(ISNUMBER(SEARCH("comunic",LOWER($B1403))),LEFT($E1403,3)&lt;&gt;"4.4"),AND(ISNUMBER(SEARCH("monitor",LOWER($B1403))),NOT(OR(LEFT($E1403,3)="1.5",LEFT($E1403,3)="2.5")))),"Revise a classificação do item conforme as regras de preenchimento.",IF(AND($B1403&lt;&gt;"",OR(ISNUMBER(SEARCH("outro",LOWER($B1403))),ISNUMBER(SEARCH("divers",LOWER($B1403))),ISNUMBER(SEARCH("kit",LOWER($B1403))),ISNUMBER(SEARCH("ferrament",LOWER($B1403))),ISNUMBER(SEARCH("epi",LOWER($B1403)))),NOT(OR($Z1403&lt;&gt;"",$AA1403&lt;&gt;""))),"Descrição muito genérica: detalhe melhor o item e registre o racional no memorial ou em anexo.",IF(AND($Y1403=0,$B1403&lt;&gt;"",OR($G1403&lt;&gt;"",$H1403&lt;&gt;"",$J1403&lt;&gt;"",$K1403&lt;&gt;"",$M1403&lt;&gt;"",$N1403&lt;&gt;"",$P1403&lt;&gt;"",$Q1403&lt;&gt;"",$S1403&lt;&gt;"",$T1403&lt;&gt;"",$V1403&lt;&gt;"",$W1403&lt;&gt;"")),"O item possui dados lançados, mas o total está zerado. Revise os valores informados.","")))))))))))))))</f>
        <v/>
      </c>
    </row>
    <row r="1404" spans="1:35" ht="14.25" customHeight="1" x14ac:dyDescent="0.25">
      <c r="A1404" s="57" t="str">
        <f t="shared" si="273"/>
        <v/>
      </c>
      <c r="B1404" s="58"/>
      <c r="C1404" s="58"/>
      <c r="D1404" s="58"/>
      <c r="E1404" s="58"/>
      <c r="F1404" s="58"/>
      <c r="G1404" s="269"/>
      <c r="H1404" s="59"/>
      <c r="I1404" s="273">
        <f t="shared" si="274"/>
        <v>0</v>
      </c>
      <c r="J1404" s="269"/>
      <c r="K1404" s="59"/>
      <c r="L1404" s="270">
        <f t="shared" si="275"/>
        <v>0</v>
      </c>
      <c r="M1404" s="269"/>
      <c r="N1404" s="59"/>
      <c r="O1404" s="270">
        <f t="shared" si="276"/>
        <v>0</v>
      </c>
      <c r="P1404" s="269"/>
      <c r="Q1404" s="59"/>
      <c r="R1404" s="271">
        <f t="shared" si="277"/>
        <v>0</v>
      </c>
      <c r="S1404" s="269"/>
      <c r="T1404" s="59"/>
      <c r="U1404" s="270">
        <f t="shared" si="278"/>
        <v>0</v>
      </c>
      <c r="V1404" s="269"/>
      <c r="W1404" s="59"/>
      <c r="X1404" s="270">
        <f t="shared" si="279"/>
        <v>0</v>
      </c>
      <c r="Y1404" s="270">
        <f t="shared" si="280"/>
        <v>0</v>
      </c>
      <c r="Z1404" s="58"/>
      <c r="AA1404" s="58"/>
      <c r="AB1404" s="60" t="str">
        <f t="shared" si="281"/>
        <v/>
      </c>
      <c r="AC1404" s="21" t="b">
        <f t="shared" si="282"/>
        <v>0</v>
      </c>
      <c r="AD1404" s="21" t="b">
        <f t="shared" si="283"/>
        <v>0</v>
      </c>
      <c r="AE1404" s="21" t="b">
        <f t="shared" si="284"/>
        <v>0</v>
      </c>
      <c r="AF1404" s="21" t="b">
        <f ca="1">OR(AND($AC1404,NOT($AD1404)),AND($AC1404,OR(AND($G1404="",$H1404&lt;&gt;""),AND($G1404&lt;&gt;"",$H1404=""),AND($J1404="",$K1404&lt;&gt;""),AND($J1404&lt;&gt;"",$K1404=""),AND($M1404="",$N1404&lt;&gt;""),AND($M1404&lt;&gt;"",$N1404=""),AND($P1404="",$Q1404&lt;&gt;""),AND($P1404&lt;&gt;"",$Q1404=""),AND($S1404="",$T1404&lt;&gt;""),AND($S1404&lt;&gt;"",$T1404=""),AND($V1404="",$W1404&lt;&gt;""),AND($V1404&lt;&gt;"",$W1404=""))),AND($C1404&lt;&gt;"",$E1404&lt;&gt;"",LEFT(TRIM($C1404),1)&lt;&gt;LEFT(TRIM($E1404),1)),IF(OR($E1404="",$F1404=""),FALSE(),IFERROR(COUNTIF(INDIRECT("UNITS_"&amp;SUBSTITUTE(LEFT($E1404,FIND(" ",$E1404&amp;" ")-1),".","_")),$F1404)=0,TRUE())),AND($B1404&lt;&gt;"",OR(ISNUMBER(SEARCH("outro",LOWER($B1404))),ISNUMBER(SEARCH("divers",LOWER($B1404))),ISNUMBER(SEARCH("etc",LOWER($B1404))))),OR(AND(ISNUMBER(SEARCH("comunic",LOWER($B1404))),LEFT($E1404,3)&lt;&gt;"4.4"),AND(ISNUMBER(SEARCH("monitor",LOWER($B1404))),NOT(OR(LEFT($E1404,3)="1.5",LEFT($E1404,3)="2.5")))),AND($B1404&lt;&gt;"",OR(LEFT($C1404,1)="1",LEFT($C1404,1)="2"),$D1404=""),AND($D1404&lt;&gt;"",NOT(OR(LEFT($C1404,1)="1",LEFT($C1404,1)="2"))),AND($D1404&lt;&gt;"",COUNTIF(' PROJETO'!$B$14:$B$16,$D1404)=0),IF($D1404="",FALSE(),IF(COUNTIF(' PROJETO'!$B$14:$B$16,$D1404)=0,FALSE(),IFERROR(INDEX(' PROJETO'!$C$14:$C$16,MATCH($D1404,' PROJETO'!$B$14:$B$16,0))&lt;&gt;"Sim",FALSE()))))</f>
        <v>0</v>
      </c>
      <c r="AG1404" s="21" t="b">
        <f>AND($AC1404,$Y1404&gt;'CONFG.  LISTAS'!$F$4,$Z1404="",$AA1404="")</f>
        <v>0</v>
      </c>
      <c r="AH1404" s="21" t="str">
        <f t="shared" si="285"/>
        <v/>
      </c>
      <c r="AI1404" s="43" t="str">
        <f ca="1">IF(NOT($AC1404),"",IF(OR($B1404="",$C1404="",$E1404="",$F1404=""),"Preencha descrição, categoria, tipo e unidade.",IF(AND($B1404&lt;&gt;"",OR(LEFT($C1404,1)="1",LEFT($C1404,1)="2"),$D1404=""),"Informe a prática de restauração para itens diretos.",IF(AND($D1404&lt;&gt;"",NOT(OR(LEFT($C1404,1)="1",LEFT($C1404,1)="2"))),"Custos indiretos não devem pertencer a uma prática específica.",IF(AND($D1404&lt;&gt;"",COUNTIF(' PROJETO'!$B$14:$B$16,$D1404)=0),"Prática de restauração inválida ou não cadastrada.",IF(IF($D1404="",FALSE(),IF(COUNTIF(' PROJETO'!$B$14:$B$16,$D1404)=0,FALSE(),IFERROR(INDEX(' PROJETO'!$C$14:$C$16,MATCH($D1404,' PROJETO'!$B$14:$B$16,0))&lt;&gt;"Sim",FALSE()))),"A prática informada no item não foi selecionada na aba Projeto.",IF(AND(MAX($I1404,$L1404,$O1404,$R1404,$U1404,$X1404)&gt;'CONFG.  LISTAS'!$F$4,NOT(OR($Z1404&lt;&gt;"",$AA1404&lt;&gt;""))),"Memorial de cálculo ou anexo obrigatório não informado para item acima do limite.",IF(OR(AND($G1404&lt;&gt;"",$H1404&lt;&gt;"",OR($G1404&lt;=0,$H1404&lt;=0)),AND($J1404&lt;&gt;"",$K1404&lt;&gt;"",OR($J1404&lt;=0,$K1404&lt;=0)),AND($M1404&lt;&gt;"",$N1404&lt;&gt;"",OR($M1404&lt;=0,$N1404&lt;=0)),AND($P1404&lt;&gt;"",$Q1404&lt;&gt;"",OR($P1404&lt;=0,$Q1404&lt;=0)),AND($S1404&lt;&gt;"",$T1404&lt;&gt;"",OR($S1404&lt;=0,$T1404&lt;=0)),AND($V1404&lt;&gt;"",$W1404&lt;&gt;"",OR($V1404&lt;=0,$W1404&lt;=0))),"Revise os valores informados: valor unitário e quantidade devem ser maiores que zero.",IF(OR(AND($G1404="",$H1404&lt;&gt;""),AND($G1404&lt;&gt;"",$H1404=""),AND($J1404="",$K1404&lt;&gt;""),AND($J1404&lt;&gt;"",$K1404=""),AND($M1404="",$N1404&lt;&gt;""),AND($M1404&lt;&gt;"",$N1404=""),AND($P1404="",$Q1404&lt;&gt;""),AND($P1404&lt;&gt;"",$Q1404=""),AND($S1404="",$T1404&lt;&gt;""),AND($S1404&lt;&gt;"",$T1404=""),AND($V1404="",$W1404&lt;&gt;""),AND($V1404&lt;&gt;"",$W1404="")),"Há ano preenchido parcialmente: "&amp;TRIM(IF(AND($G1404="",$H1404&lt;&gt;""),"Ano 1 (falta valor unitário); ","")&amp;IF(AND($G1404&lt;&gt;"",$H1404=""),"Ano 1 (falta quantidade); ","")&amp;IF(AND($J1404="",$K1404&lt;&gt;""),"Ano 2 (falta valor unitário); ","")&amp;IF(AND($J1404&lt;&gt;"",$K1404=""),"Ano 2 (falta quantidade); ","")&amp;IF(AND($M1404="",$N1404&lt;&gt;""),"Ano 3 (falta valor unitário); ","")&amp;IF(AND($M1404&lt;&gt;"",$N1404=""),"Ano 3 (falta quantidade); ","")&amp;IF(AND($P1404="",$Q1404&lt;&gt;""),"Ano 4 (falta valor unitário); ","")&amp;IF(AND($P1404&lt;&gt;"",$Q1404=""),"Ano 4 (falta quantidade); ","")&amp;IF(AND($S1404="",$T1404&lt;&gt;""),"Ano 5 (falta valor unitário); ","")&amp;IF(AND($S1404&lt;&gt;"",$T1404=""),"Ano 5 (falta quantidade); ","")&amp;IF(AND($V1404="",$W1404&lt;&gt;""),"Ano 6 (falta valor unitário); ","")&amp;IF(AND($V1404&lt;&gt;"",$W1404=""),"Ano 6 (falta quantidade); ","")), IF(NOT(OR(AND($G1404&lt;&gt;"",$H1404&lt;&gt;""),AND($J1404&lt;&gt;"",$K1404&lt;&gt;""),AND($M1404&lt;&gt;"",$N1404&lt;&gt;""),AND($P1404&lt;&gt;"",$Q1404&lt;&gt;""),AND($S1404&lt;&gt;"",$T1404&lt;&gt;""),AND($V1404&lt;&gt;"",$W1404&lt;&gt;""))),"Informe pelo menos um ano completo com valor unitário e quantidade.",IF(AND($C1404&lt;&gt;"",$E1404&lt;&gt;"",LEFT(TRIM($C1404),1)&lt;&gt;LEFT(TRIM($E1404),1)),"Categoria e tipo estão incompatíveis.",IF(IF(OR($E1404="",$F1404=""),FALSE(),IFERROR(COUNTIF(INDIRECT("UNITS_"&amp;SUBSTITUTE(LEFT($E1404,FIND(" ",$E1404&amp;" ")-1),".","_")),$F1404)=0,TRUE())),"Unidade incompatível com o tipo selecionado.",IF(OR(AND(ISNUMBER(SEARCH("comunic",LOWER($B1404))),LEFT($E1404,3)&lt;&gt;"4.4"),AND(ISNUMBER(SEARCH("monitor",LOWER($B1404))),NOT(OR(LEFT($E1404,3)="1.5",LEFT($E1404,3)="2.5")))),"Revise a classificação do item conforme as regras de preenchimento.",IF(AND($B1404&lt;&gt;"",OR(ISNUMBER(SEARCH("outro",LOWER($B1404))),ISNUMBER(SEARCH("divers",LOWER($B1404))),ISNUMBER(SEARCH("kit",LOWER($B1404))),ISNUMBER(SEARCH("ferrament",LOWER($B1404))),ISNUMBER(SEARCH("epi",LOWER($B1404)))),NOT(OR($Z1404&lt;&gt;"",$AA1404&lt;&gt;""))),"Descrição muito genérica: detalhe melhor o item e registre o racional no memorial ou em anexo.",IF(AND($Y1404=0,$B1404&lt;&gt;"",OR($G1404&lt;&gt;"",$H1404&lt;&gt;"",$J1404&lt;&gt;"",$K1404&lt;&gt;"",$M1404&lt;&gt;"",$N1404&lt;&gt;"",$P1404&lt;&gt;"",$Q1404&lt;&gt;"",$S1404&lt;&gt;"",$T1404&lt;&gt;"",$V1404&lt;&gt;"",$W1404&lt;&gt;"")),"O item possui dados lançados, mas o total está zerado. Revise os valores informados.","")))))))))))))))</f>
        <v/>
      </c>
    </row>
    <row r="1405" spans="1:35" ht="14.25" customHeight="1" x14ac:dyDescent="0.25">
      <c r="A1405" s="57" t="str">
        <f t="shared" si="273"/>
        <v/>
      </c>
      <c r="B1405" s="61"/>
      <c r="C1405" s="61"/>
      <c r="D1405" s="58"/>
      <c r="E1405" s="61"/>
      <c r="F1405" s="61"/>
      <c r="G1405" s="272"/>
      <c r="H1405" s="62"/>
      <c r="I1405" s="273">
        <f t="shared" si="274"/>
        <v>0</v>
      </c>
      <c r="J1405" s="272"/>
      <c r="K1405" s="62"/>
      <c r="L1405" s="270">
        <f t="shared" si="275"/>
        <v>0</v>
      </c>
      <c r="M1405" s="272"/>
      <c r="N1405" s="62"/>
      <c r="O1405" s="270">
        <f t="shared" si="276"/>
        <v>0</v>
      </c>
      <c r="P1405" s="272"/>
      <c r="Q1405" s="62"/>
      <c r="R1405" s="271">
        <f t="shared" si="277"/>
        <v>0</v>
      </c>
      <c r="S1405" s="272"/>
      <c r="T1405" s="62"/>
      <c r="U1405" s="270">
        <f t="shared" si="278"/>
        <v>0</v>
      </c>
      <c r="V1405" s="272"/>
      <c r="W1405" s="62"/>
      <c r="X1405" s="270">
        <f t="shared" si="279"/>
        <v>0</v>
      </c>
      <c r="Y1405" s="270">
        <f t="shared" si="280"/>
        <v>0</v>
      </c>
      <c r="Z1405" s="61"/>
      <c r="AA1405" s="61"/>
      <c r="AB1405" s="60" t="str">
        <f t="shared" si="281"/>
        <v/>
      </c>
      <c r="AC1405" s="21" t="b">
        <f t="shared" si="282"/>
        <v>0</v>
      </c>
      <c r="AD1405" s="21" t="b">
        <f t="shared" si="283"/>
        <v>0</v>
      </c>
      <c r="AE1405" s="21" t="b">
        <f t="shared" si="284"/>
        <v>0</v>
      </c>
      <c r="AF1405" s="21" t="b">
        <f ca="1">OR(AND($AC1405,NOT($AD1405)),AND($AC1405,OR(AND($G1405="",$H1405&lt;&gt;""),AND($G1405&lt;&gt;"",$H1405=""),AND($J1405="",$K1405&lt;&gt;""),AND($J1405&lt;&gt;"",$K1405=""),AND($M1405="",$N1405&lt;&gt;""),AND($M1405&lt;&gt;"",$N1405=""),AND($P1405="",$Q1405&lt;&gt;""),AND($P1405&lt;&gt;"",$Q1405=""),AND($S1405="",$T1405&lt;&gt;""),AND($S1405&lt;&gt;"",$T1405=""),AND($V1405="",$W1405&lt;&gt;""),AND($V1405&lt;&gt;"",$W1405=""))),AND($C1405&lt;&gt;"",$E1405&lt;&gt;"",LEFT(TRIM($C1405),1)&lt;&gt;LEFT(TRIM($E1405),1)),IF(OR($E1405="",$F1405=""),FALSE(),IFERROR(COUNTIF(INDIRECT("UNITS_"&amp;SUBSTITUTE(LEFT($E1405,FIND(" ",$E1405&amp;" ")-1),".","_")),$F1405)=0,TRUE())),AND($B1405&lt;&gt;"",OR(ISNUMBER(SEARCH("outro",LOWER($B1405))),ISNUMBER(SEARCH("divers",LOWER($B1405))),ISNUMBER(SEARCH("etc",LOWER($B1405))))),OR(AND(ISNUMBER(SEARCH("comunic",LOWER($B1405))),LEFT($E1405,3)&lt;&gt;"4.4"),AND(ISNUMBER(SEARCH("monitor",LOWER($B1405))),NOT(OR(LEFT($E1405,3)="1.5",LEFT($E1405,3)="2.5")))),AND($B1405&lt;&gt;"",OR(LEFT($C1405,1)="1",LEFT($C1405,1)="2"),$D1405=""),AND($D1405&lt;&gt;"",NOT(OR(LEFT($C1405,1)="1",LEFT($C1405,1)="2"))),AND($D1405&lt;&gt;"",COUNTIF(' PROJETO'!$B$14:$B$16,$D1405)=0),IF($D1405="",FALSE(),IF(COUNTIF(' PROJETO'!$B$14:$B$16,$D1405)=0,FALSE(),IFERROR(INDEX(' PROJETO'!$C$14:$C$16,MATCH($D1405,' PROJETO'!$B$14:$B$16,0))&lt;&gt;"Sim",FALSE()))))</f>
        <v>0</v>
      </c>
      <c r="AG1405" s="21" t="b">
        <f>AND($AC1405,$Y1405&gt;'CONFG.  LISTAS'!$F$4,$Z1405="",$AA1405="")</f>
        <v>0</v>
      </c>
      <c r="AH1405" s="21" t="str">
        <f t="shared" si="285"/>
        <v/>
      </c>
      <c r="AI1405" s="43" t="str">
        <f ca="1">IF(NOT($AC1405),"",IF(OR($B1405="",$C1405="",$E1405="",$F1405=""),"Preencha descrição, categoria, tipo e unidade.",IF(AND($B1405&lt;&gt;"",OR(LEFT($C1405,1)="1",LEFT($C1405,1)="2"),$D1405=""),"Informe a prática de restauração para itens diretos.",IF(AND($D1405&lt;&gt;"",NOT(OR(LEFT($C1405,1)="1",LEFT($C1405,1)="2"))),"Custos indiretos não devem pertencer a uma prática específica.",IF(AND($D1405&lt;&gt;"",COUNTIF(' PROJETO'!$B$14:$B$16,$D1405)=0),"Prática de restauração inválida ou não cadastrada.",IF(IF($D1405="",FALSE(),IF(COUNTIF(' PROJETO'!$B$14:$B$16,$D1405)=0,FALSE(),IFERROR(INDEX(' PROJETO'!$C$14:$C$16,MATCH($D1405,' PROJETO'!$B$14:$B$16,0))&lt;&gt;"Sim",FALSE()))),"A prática informada no item não foi selecionada na aba Projeto.",IF(AND(MAX($I1405,$L1405,$O1405,$R1405,$U1405,$X1405)&gt;'CONFG.  LISTAS'!$F$4,NOT(OR($Z1405&lt;&gt;"",$AA1405&lt;&gt;""))),"Memorial de cálculo ou anexo obrigatório não informado para item acima do limite.",IF(OR(AND($G1405&lt;&gt;"",$H1405&lt;&gt;"",OR($G1405&lt;=0,$H1405&lt;=0)),AND($J1405&lt;&gt;"",$K1405&lt;&gt;"",OR($J1405&lt;=0,$K1405&lt;=0)),AND($M1405&lt;&gt;"",$N1405&lt;&gt;"",OR($M1405&lt;=0,$N1405&lt;=0)),AND($P1405&lt;&gt;"",$Q1405&lt;&gt;"",OR($P1405&lt;=0,$Q1405&lt;=0)),AND($S1405&lt;&gt;"",$T1405&lt;&gt;"",OR($S1405&lt;=0,$T1405&lt;=0)),AND($V1405&lt;&gt;"",$W1405&lt;&gt;"",OR($V1405&lt;=0,$W1405&lt;=0))),"Revise os valores informados: valor unitário e quantidade devem ser maiores que zero.",IF(OR(AND($G1405="",$H1405&lt;&gt;""),AND($G1405&lt;&gt;"",$H1405=""),AND($J1405="",$K1405&lt;&gt;""),AND($J1405&lt;&gt;"",$K1405=""),AND($M1405="",$N1405&lt;&gt;""),AND($M1405&lt;&gt;"",$N1405=""),AND($P1405="",$Q1405&lt;&gt;""),AND($P1405&lt;&gt;"",$Q1405=""),AND($S1405="",$T1405&lt;&gt;""),AND($S1405&lt;&gt;"",$T1405=""),AND($V1405="",$W1405&lt;&gt;""),AND($V1405&lt;&gt;"",$W1405="")),"Há ano preenchido parcialmente: "&amp;TRIM(IF(AND($G1405="",$H1405&lt;&gt;""),"Ano 1 (falta valor unitário); ","")&amp;IF(AND($G1405&lt;&gt;"",$H1405=""),"Ano 1 (falta quantidade); ","")&amp;IF(AND($J1405="",$K1405&lt;&gt;""),"Ano 2 (falta valor unitário); ","")&amp;IF(AND($J1405&lt;&gt;"",$K1405=""),"Ano 2 (falta quantidade); ","")&amp;IF(AND($M1405="",$N1405&lt;&gt;""),"Ano 3 (falta valor unitário); ","")&amp;IF(AND($M1405&lt;&gt;"",$N1405=""),"Ano 3 (falta quantidade); ","")&amp;IF(AND($P1405="",$Q1405&lt;&gt;""),"Ano 4 (falta valor unitário); ","")&amp;IF(AND($P1405&lt;&gt;"",$Q1405=""),"Ano 4 (falta quantidade); ","")&amp;IF(AND($S1405="",$T1405&lt;&gt;""),"Ano 5 (falta valor unitário); ","")&amp;IF(AND($S1405&lt;&gt;"",$T1405=""),"Ano 5 (falta quantidade); ","")&amp;IF(AND($V1405="",$W1405&lt;&gt;""),"Ano 6 (falta valor unitário); ","")&amp;IF(AND($V1405&lt;&gt;"",$W1405=""),"Ano 6 (falta quantidade); ","")), IF(NOT(OR(AND($G1405&lt;&gt;"",$H1405&lt;&gt;""),AND($J1405&lt;&gt;"",$K1405&lt;&gt;""),AND($M1405&lt;&gt;"",$N1405&lt;&gt;""),AND($P1405&lt;&gt;"",$Q1405&lt;&gt;""),AND($S1405&lt;&gt;"",$T1405&lt;&gt;""),AND($V1405&lt;&gt;"",$W1405&lt;&gt;""))),"Informe pelo menos um ano completo com valor unitário e quantidade.",IF(AND($C1405&lt;&gt;"",$E1405&lt;&gt;"",LEFT(TRIM($C1405),1)&lt;&gt;LEFT(TRIM($E1405),1)),"Categoria e tipo estão incompatíveis.",IF(IF(OR($E1405="",$F1405=""),FALSE(),IFERROR(COUNTIF(INDIRECT("UNITS_"&amp;SUBSTITUTE(LEFT($E1405,FIND(" ",$E1405&amp;" ")-1),".","_")),$F1405)=0,TRUE())),"Unidade incompatível com o tipo selecionado.",IF(OR(AND(ISNUMBER(SEARCH("comunic",LOWER($B1405))),LEFT($E1405,3)&lt;&gt;"4.4"),AND(ISNUMBER(SEARCH("monitor",LOWER($B1405))),NOT(OR(LEFT($E1405,3)="1.5",LEFT($E1405,3)="2.5")))),"Revise a classificação do item conforme as regras de preenchimento.",IF(AND($B1405&lt;&gt;"",OR(ISNUMBER(SEARCH("outro",LOWER($B1405))),ISNUMBER(SEARCH("divers",LOWER($B1405))),ISNUMBER(SEARCH("kit",LOWER($B1405))),ISNUMBER(SEARCH("ferrament",LOWER($B1405))),ISNUMBER(SEARCH("epi",LOWER($B1405)))),NOT(OR($Z1405&lt;&gt;"",$AA1405&lt;&gt;""))),"Descrição muito genérica: detalhe melhor o item e registre o racional no memorial ou em anexo.",IF(AND($Y1405=0,$B1405&lt;&gt;"",OR($G1405&lt;&gt;"",$H1405&lt;&gt;"",$J1405&lt;&gt;"",$K1405&lt;&gt;"",$M1405&lt;&gt;"",$N1405&lt;&gt;"",$P1405&lt;&gt;"",$Q1405&lt;&gt;"",$S1405&lt;&gt;"",$T1405&lt;&gt;"",$V1405&lt;&gt;"",$W1405&lt;&gt;"")),"O item possui dados lançados, mas o total está zerado. Revise os valores informados.","")))))))))))))))</f>
        <v/>
      </c>
    </row>
    <row r="1406" spans="1:35" ht="14.25" customHeight="1" x14ac:dyDescent="0.25">
      <c r="A1406" s="57" t="str">
        <f t="shared" si="273"/>
        <v/>
      </c>
      <c r="B1406" s="58"/>
      <c r="C1406" s="58"/>
      <c r="D1406" s="58"/>
      <c r="E1406" s="58"/>
      <c r="F1406" s="58"/>
      <c r="G1406" s="269"/>
      <c r="H1406" s="59"/>
      <c r="I1406" s="273">
        <f t="shared" si="274"/>
        <v>0</v>
      </c>
      <c r="J1406" s="269"/>
      <c r="K1406" s="59"/>
      <c r="L1406" s="270">
        <f t="shared" si="275"/>
        <v>0</v>
      </c>
      <c r="M1406" s="269"/>
      <c r="N1406" s="59"/>
      <c r="O1406" s="270">
        <f t="shared" si="276"/>
        <v>0</v>
      </c>
      <c r="P1406" s="269"/>
      <c r="Q1406" s="59"/>
      <c r="R1406" s="271">
        <f t="shared" si="277"/>
        <v>0</v>
      </c>
      <c r="S1406" s="269"/>
      <c r="T1406" s="59"/>
      <c r="U1406" s="270">
        <f t="shared" si="278"/>
        <v>0</v>
      </c>
      <c r="V1406" s="269"/>
      <c r="W1406" s="59"/>
      <c r="X1406" s="270">
        <f t="shared" si="279"/>
        <v>0</v>
      </c>
      <c r="Y1406" s="270">
        <f t="shared" si="280"/>
        <v>0</v>
      </c>
      <c r="Z1406" s="58"/>
      <c r="AA1406" s="58"/>
      <c r="AB1406" s="60" t="str">
        <f t="shared" si="281"/>
        <v/>
      </c>
      <c r="AC1406" s="21" t="b">
        <f t="shared" si="282"/>
        <v>0</v>
      </c>
      <c r="AD1406" s="21" t="b">
        <f t="shared" si="283"/>
        <v>0</v>
      </c>
      <c r="AE1406" s="21" t="b">
        <f t="shared" si="284"/>
        <v>0</v>
      </c>
      <c r="AF1406" s="21" t="b">
        <f ca="1">OR(AND($AC1406,NOT($AD1406)),AND($AC1406,OR(AND($G1406="",$H1406&lt;&gt;""),AND($G1406&lt;&gt;"",$H1406=""),AND($J1406="",$K1406&lt;&gt;""),AND($J1406&lt;&gt;"",$K1406=""),AND($M1406="",$N1406&lt;&gt;""),AND($M1406&lt;&gt;"",$N1406=""),AND($P1406="",$Q1406&lt;&gt;""),AND($P1406&lt;&gt;"",$Q1406=""),AND($S1406="",$T1406&lt;&gt;""),AND($S1406&lt;&gt;"",$T1406=""),AND($V1406="",$W1406&lt;&gt;""),AND($V1406&lt;&gt;"",$W1406=""))),AND($C1406&lt;&gt;"",$E1406&lt;&gt;"",LEFT(TRIM($C1406),1)&lt;&gt;LEFT(TRIM($E1406),1)),IF(OR($E1406="",$F1406=""),FALSE(),IFERROR(COUNTIF(INDIRECT("UNITS_"&amp;SUBSTITUTE(LEFT($E1406,FIND(" ",$E1406&amp;" ")-1),".","_")),$F1406)=0,TRUE())),AND($B1406&lt;&gt;"",OR(ISNUMBER(SEARCH("outro",LOWER($B1406))),ISNUMBER(SEARCH("divers",LOWER($B1406))),ISNUMBER(SEARCH("etc",LOWER($B1406))))),OR(AND(ISNUMBER(SEARCH("comunic",LOWER($B1406))),LEFT($E1406,3)&lt;&gt;"4.4"),AND(ISNUMBER(SEARCH("monitor",LOWER($B1406))),NOT(OR(LEFT($E1406,3)="1.5",LEFT($E1406,3)="2.5")))),AND($B1406&lt;&gt;"",OR(LEFT($C1406,1)="1",LEFT($C1406,1)="2"),$D1406=""),AND($D1406&lt;&gt;"",NOT(OR(LEFT($C1406,1)="1",LEFT($C1406,1)="2"))),AND($D1406&lt;&gt;"",COUNTIF(' PROJETO'!$B$14:$B$16,$D1406)=0),IF($D1406="",FALSE(),IF(COUNTIF(' PROJETO'!$B$14:$B$16,$D1406)=0,FALSE(),IFERROR(INDEX(' PROJETO'!$C$14:$C$16,MATCH($D1406,' PROJETO'!$B$14:$B$16,0))&lt;&gt;"Sim",FALSE()))))</f>
        <v>0</v>
      </c>
      <c r="AG1406" s="21" t="b">
        <f>AND($AC1406,$Y1406&gt;'CONFG.  LISTAS'!$F$4,$Z1406="",$AA1406="")</f>
        <v>0</v>
      </c>
      <c r="AH1406" s="21" t="str">
        <f t="shared" si="285"/>
        <v/>
      </c>
      <c r="AI1406" s="43" t="str">
        <f ca="1">IF(NOT($AC1406),"",IF(OR($B1406="",$C1406="",$E1406="",$F1406=""),"Preencha descrição, categoria, tipo e unidade.",IF(AND($B1406&lt;&gt;"",OR(LEFT($C1406,1)="1",LEFT($C1406,1)="2"),$D1406=""),"Informe a prática de restauração para itens diretos.",IF(AND($D1406&lt;&gt;"",NOT(OR(LEFT($C1406,1)="1",LEFT($C1406,1)="2"))),"Custos indiretos não devem pertencer a uma prática específica.",IF(AND($D1406&lt;&gt;"",COUNTIF(' PROJETO'!$B$14:$B$16,$D1406)=0),"Prática de restauração inválida ou não cadastrada.",IF(IF($D1406="",FALSE(),IF(COUNTIF(' PROJETO'!$B$14:$B$16,$D1406)=0,FALSE(),IFERROR(INDEX(' PROJETO'!$C$14:$C$16,MATCH($D1406,' PROJETO'!$B$14:$B$16,0))&lt;&gt;"Sim",FALSE()))),"A prática informada no item não foi selecionada na aba Projeto.",IF(AND(MAX($I1406,$L1406,$O1406,$R1406,$U1406,$X1406)&gt;'CONFG.  LISTAS'!$F$4,NOT(OR($Z1406&lt;&gt;"",$AA1406&lt;&gt;""))),"Memorial de cálculo ou anexo obrigatório não informado para item acima do limite.",IF(OR(AND($G1406&lt;&gt;"",$H1406&lt;&gt;"",OR($G1406&lt;=0,$H1406&lt;=0)),AND($J1406&lt;&gt;"",$K1406&lt;&gt;"",OR($J1406&lt;=0,$K1406&lt;=0)),AND($M1406&lt;&gt;"",$N1406&lt;&gt;"",OR($M1406&lt;=0,$N1406&lt;=0)),AND($P1406&lt;&gt;"",$Q1406&lt;&gt;"",OR($P1406&lt;=0,$Q1406&lt;=0)),AND($S1406&lt;&gt;"",$T1406&lt;&gt;"",OR($S1406&lt;=0,$T1406&lt;=0)),AND($V1406&lt;&gt;"",$W1406&lt;&gt;"",OR($V1406&lt;=0,$W1406&lt;=0))),"Revise os valores informados: valor unitário e quantidade devem ser maiores que zero.",IF(OR(AND($G1406="",$H1406&lt;&gt;""),AND($G1406&lt;&gt;"",$H1406=""),AND($J1406="",$K1406&lt;&gt;""),AND($J1406&lt;&gt;"",$K1406=""),AND($M1406="",$N1406&lt;&gt;""),AND($M1406&lt;&gt;"",$N1406=""),AND($P1406="",$Q1406&lt;&gt;""),AND($P1406&lt;&gt;"",$Q1406=""),AND($S1406="",$T1406&lt;&gt;""),AND($S1406&lt;&gt;"",$T1406=""),AND($V1406="",$W1406&lt;&gt;""),AND($V1406&lt;&gt;"",$W1406="")),"Há ano preenchido parcialmente: "&amp;TRIM(IF(AND($G1406="",$H1406&lt;&gt;""),"Ano 1 (falta valor unitário); ","")&amp;IF(AND($G1406&lt;&gt;"",$H1406=""),"Ano 1 (falta quantidade); ","")&amp;IF(AND($J1406="",$K1406&lt;&gt;""),"Ano 2 (falta valor unitário); ","")&amp;IF(AND($J1406&lt;&gt;"",$K1406=""),"Ano 2 (falta quantidade); ","")&amp;IF(AND($M1406="",$N1406&lt;&gt;""),"Ano 3 (falta valor unitário); ","")&amp;IF(AND($M1406&lt;&gt;"",$N1406=""),"Ano 3 (falta quantidade); ","")&amp;IF(AND($P1406="",$Q1406&lt;&gt;""),"Ano 4 (falta valor unitário); ","")&amp;IF(AND($P1406&lt;&gt;"",$Q1406=""),"Ano 4 (falta quantidade); ","")&amp;IF(AND($S1406="",$T1406&lt;&gt;""),"Ano 5 (falta valor unitário); ","")&amp;IF(AND($S1406&lt;&gt;"",$T1406=""),"Ano 5 (falta quantidade); ","")&amp;IF(AND($V1406="",$W1406&lt;&gt;""),"Ano 6 (falta valor unitário); ","")&amp;IF(AND($V1406&lt;&gt;"",$W1406=""),"Ano 6 (falta quantidade); ","")), IF(NOT(OR(AND($G1406&lt;&gt;"",$H1406&lt;&gt;""),AND($J1406&lt;&gt;"",$K1406&lt;&gt;""),AND($M1406&lt;&gt;"",$N1406&lt;&gt;""),AND($P1406&lt;&gt;"",$Q1406&lt;&gt;""),AND($S1406&lt;&gt;"",$T1406&lt;&gt;""),AND($V1406&lt;&gt;"",$W1406&lt;&gt;""))),"Informe pelo menos um ano completo com valor unitário e quantidade.",IF(AND($C1406&lt;&gt;"",$E1406&lt;&gt;"",LEFT(TRIM($C1406),1)&lt;&gt;LEFT(TRIM($E1406),1)),"Categoria e tipo estão incompatíveis.",IF(IF(OR($E1406="",$F1406=""),FALSE(),IFERROR(COUNTIF(INDIRECT("UNITS_"&amp;SUBSTITUTE(LEFT($E1406,FIND(" ",$E1406&amp;" ")-1),".","_")),$F1406)=0,TRUE())),"Unidade incompatível com o tipo selecionado.",IF(OR(AND(ISNUMBER(SEARCH("comunic",LOWER($B1406))),LEFT($E1406,3)&lt;&gt;"4.4"),AND(ISNUMBER(SEARCH("monitor",LOWER($B1406))),NOT(OR(LEFT($E1406,3)="1.5",LEFT($E1406,3)="2.5")))),"Revise a classificação do item conforme as regras de preenchimento.",IF(AND($B1406&lt;&gt;"",OR(ISNUMBER(SEARCH("outro",LOWER($B1406))),ISNUMBER(SEARCH("divers",LOWER($B1406))),ISNUMBER(SEARCH("kit",LOWER($B1406))),ISNUMBER(SEARCH("ferrament",LOWER($B1406))),ISNUMBER(SEARCH("epi",LOWER($B1406)))),NOT(OR($Z1406&lt;&gt;"",$AA1406&lt;&gt;""))),"Descrição muito genérica: detalhe melhor o item e registre o racional no memorial ou em anexo.",IF(AND($Y1406=0,$B1406&lt;&gt;"",OR($G1406&lt;&gt;"",$H1406&lt;&gt;"",$J1406&lt;&gt;"",$K1406&lt;&gt;"",$M1406&lt;&gt;"",$N1406&lt;&gt;"",$P1406&lt;&gt;"",$Q1406&lt;&gt;"",$S1406&lt;&gt;"",$T1406&lt;&gt;"",$V1406&lt;&gt;"",$W1406&lt;&gt;"")),"O item possui dados lançados, mas o total está zerado. Revise os valores informados.","")))))))))))))))</f>
        <v/>
      </c>
    </row>
    <row r="1407" spans="1:35" ht="14.25" customHeight="1" x14ac:dyDescent="0.25">
      <c r="A1407" s="57" t="str">
        <f t="shared" si="273"/>
        <v/>
      </c>
      <c r="B1407" s="61"/>
      <c r="C1407" s="61"/>
      <c r="D1407" s="58"/>
      <c r="E1407" s="61"/>
      <c r="F1407" s="61"/>
      <c r="G1407" s="272"/>
      <c r="H1407" s="62"/>
      <c r="I1407" s="273">
        <f t="shared" si="274"/>
        <v>0</v>
      </c>
      <c r="J1407" s="272"/>
      <c r="K1407" s="62"/>
      <c r="L1407" s="270">
        <f t="shared" si="275"/>
        <v>0</v>
      </c>
      <c r="M1407" s="272"/>
      <c r="N1407" s="62"/>
      <c r="O1407" s="270">
        <f t="shared" si="276"/>
        <v>0</v>
      </c>
      <c r="P1407" s="272"/>
      <c r="Q1407" s="62"/>
      <c r="R1407" s="271">
        <f t="shared" si="277"/>
        <v>0</v>
      </c>
      <c r="S1407" s="272"/>
      <c r="T1407" s="62"/>
      <c r="U1407" s="270">
        <f t="shared" si="278"/>
        <v>0</v>
      </c>
      <c r="V1407" s="272"/>
      <c r="W1407" s="62"/>
      <c r="X1407" s="270">
        <f t="shared" si="279"/>
        <v>0</v>
      </c>
      <c r="Y1407" s="270">
        <f t="shared" si="280"/>
        <v>0</v>
      </c>
      <c r="Z1407" s="61"/>
      <c r="AA1407" s="61"/>
      <c r="AB1407" s="60" t="str">
        <f t="shared" si="281"/>
        <v/>
      </c>
      <c r="AC1407" s="21" t="b">
        <f t="shared" si="282"/>
        <v>0</v>
      </c>
      <c r="AD1407" s="21" t="b">
        <f t="shared" si="283"/>
        <v>0</v>
      </c>
      <c r="AE1407" s="21" t="b">
        <f t="shared" si="284"/>
        <v>0</v>
      </c>
      <c r="AF1407" s="21" t="b">
        <f ca="1">OR(AND($AC1407,NOT($AD1407)),AND($AC1407,OR(AND($G1407="",$H1407&lt;&gt;""),AND($G1407&lt;&gt;"",$H1407=""),AND($J1407="",$K1407&lt;&gt;""),AND($J1407&lt;&gt;"",$K1407=""),AND($M1407="",$N1407&lt;&gt;""),AND($M1407&lt;&gt;"",$N1407=""),AND($P1407="",$Q1407&lt;&gt;""),AND($P1407&lt;&gt;"",$Q1407=""),AND($S1407="",$T1407&lt;&gt;""),AND($S1407&lt;&gt;"",$T1407=""),AND($V1407="",$W1407&lt;&gt;""),AND($V1407&lt;&gt;"",$W1407=""))),AND($C1407&lt;&gt;"",$E1407&lt;&gt;"",LEFT(TRIM($C1407),1)&lt;&gt;LEFT(TRIM($E1407),1)),IF(OR($E1407="",$F1407=""),FALSE(),IFERROR(COUNTIF(INDIRECT("UNITS_"&amp;SUBSTITUTE(LEFT($E1407,FIND(" ",$E1407&amp;" ")-1),".","_")),$F1407)=0,TRUE())),AND($B1407&lt;&gt;"",OR(ISNUMBER(SEARCH("outro",LOWER($B1407))),ISNUMBER(SEARCH("divers",LOWER($B1407))),ISNUMBER(SEARCH("etc",LOWER($B1407))))),OR(AND(ISNUMBER(SEARCH("comunic",LOWER($B1407))),LEFT($E1407,3)&lt;&gt;"4.4"),AND(ISNUMBER(SEARCH("monitor",LOWER($B1407))),NOT(OR(LEFT($E1407,3)="1.5",LEFT($E1407,3)="2.5")))),AND($B1407&lt;&gt;"",OR(LEFT($C1407,1)="1",LEFT($C1407,1)="2"),$D1407=""),AND($D1407&lt;&gt;"",NOT(OR(LEFT($C1407,1)="1",LEFT($C1407,1)="2"))),AND($D1407&lt;&gt;"",COUNTIF(' PROJETO'!$B$14:$B$16,$D1407)=0),IF($D1407="",FALSE(),IF(COUNTIF(' PROJETO'!$B$14:$B$16,$D1407)=0,FALSE(),IFERROR(INDEX(' PROJETO'!$C$14:$C$16,MATCH($D1407,' PROJETO'!$B$14:$B$16,0))&lt;&gt;"Sim",FALSE()))))</f>
        <v>0</v>
      </c>
      <c r="AG1407" s="21" t="b">
        <f>AND($AC1407,$Y1407&gt;'CONFG.  LISTAS'!$F$4,$Z1407="",$AA1407="")</f>
        <v>0</v>
      </c>
      <c r="AH1407" s="21" t="str">
        <f t="shared" si="285"/>
        <v/>
      </c>
      <c r="AI1407" s="43" t="str">
        <f ca="1">IF(NOT($AC1407),"",IF(OR($B1407="",$C1407="",$E1407="",$F1407=""),"Preencha descrição, categoria, tipo e unidade.",IF(AND($B1407&lt;&gt;"",OR(LEFT($C1407,1)="1",LEFT($C1407,1)="2"),$D1407=""),"Informe a prática de restauração para itens diretos.",IF(AND($D1407&lt;&gt;"",NOT(OR(LEFT($C1407,1)="1",LEFT($C1407,1)="2"))),"Custos indiretos não devem pertencer a uma prática específica.",IF(AND($D1407&lt;&gt;"",COUNTIF(' PROJETO'!$B$14:$B$16,$D1407)=0),"Prática de restauração inválida ou não cadastrada.",IF(IF($D1407="",FALSE(),IF(COUNTIF(' PROJETO'!$B$14:$B$16,$D1407)=0,FALSE(),IFERROR(INDEX(' PROJETO'!$C$14:$C$16,MATCH($D1407,' PROJETO'!$B$14:$B$16,0))&lt;&gt;"Sim",FALSE()))),"A prática informada no item não foi selecionada na aba Projeto.",IF(AND(MAX($I1407,$L1407,$O1407,$R1407,$U1407,$X1407)&gt;'CONFG.  LISTAS'!$F$4,NOT(OR($Z1407&lt;&gt;"",$AA1407&lt;&gt;""))),"Memorial de cálculo ou anexo obrigatório não informado para item acima do limite.",IF(OR(AND($G1407&lt;&gt;"",$H1407&lt;&gt;"",OR($G1407&lt;=0,$H1407&lt;=0)),AND($J1407&lt;&gt;"",$K1407&lt;&gt;"",OR($J1407&lt;=0,$K1407&lt;=0)),AND($M1407&lt;&gt;"",$N1407&lt;&gt;"",OR($M1407&lt;=0,$N1407&lt;=0)),AND($P1407&lt;&gt;"",$Q1407&lt;&gt;"",OR($P1407&lt;=0,$Q1407&lt;=0)),AND($S1407&lt;&gt;"",$T1407&lt;&gt;"",OR($S1407&lt;=0,$T1407&lt;=0)),AND($V1407&lt;&gt;"",$W1407&lt;&gt;"",OR($V1407&lt;=0,$W1407&lt;=0))),"Revise os valores informados: valor unitário e quantidade devem ser maiores que zero.",IF(OR(AND($G1407="",$H1407&lt;&gt;""),AND($G1407&lt;&gt;"",$H1407=""),AND($J1407="",$K1407&lt;&gt;""),AND($J1407&lt;&gt;"",$K1407=""),AND($M1407="",$N1407&lt;&gt;""),AND($M1407&lt;&gt;"",$N1407=""),AND($P1407="",$Q1407&lt;&gt;""),AND($P1407&lt;&gt;"",$Q1407=""),AND($S1407="",$T1407&lt;&gt;""),AND($S1407&lt;&gt;"",$T1407=""),AND($V1407="",$W1407&lt;&gt;""),AND($V1407&lt;&gt;"",$W1407="")),"Há ano preenchido parcialmente: "&amp;TRIM(IF(AND($G1407="",$H1407&lt;&gt;""),"Ano 1 (falta valor unitário); ","")&amp;IF(AND($G1407&lt;&gt;"",$H1407=""),"Ano 1 (falta quantidade); ","")&amp;IF(AND($J1407="",$K1407&lt;&gt;""),"Ano 2 (falta valor unitário); ","")&amp;IF(AND($J1407&lt;&gt;"",$K1407=""),"Ano 2 (falta quantidade); ","")&amp;IF(AND($M1407="",$N1407&lt;&gt;""),"Ano 3 (falta valor unitário); ","")&amp;IF(AND($M1407&lt;&gt;"",$N1407=""),"Ano 3 (falta quantidade); ","")&amp;IF(AND($P1407="",$Q1407&lt;&gt;""),"Ano 4 (falta valor unitário); ","")&amp;IF(AND($P1407&lt;&gt;"",$Q1407=""),"Ano 4 (falta quantidade); ","")&amp;IF(AND($S1407="",$T1407&lt;&gt;""),"Ano 5 (falta valor unitário); ","")&amp;IF(AND($S1407&lt;&gt;"",$T1407=""),"Ano 5 (falta quantidade); ","")&amp;IF(AND($V1407="",$W1407&lt;&gt;""),"Ano 6 (falta valor unitário); ","")&amp;IF(AND($V1407&lt;&gt;"",$W1407=""),"Ano 6 (falta quantidade); ","")), IF(NOT(OR(AND($G1407&lt;&gt;"",$H1407&lt;&gt;""),AND($J1407&lt;&gt;"",$K1407&lt;&gt;""),AND($M1407&lt;&gt;"",$N1407&lt;&gt;""),AND($P1407&lt;&gt;"",$Q1407&lt;&gt;""),AND($S1407&lt;&gt;"",$T1407&lt;&gt;""),AND($V1407&lt;&gt;"",$W1407&lt;&gt;""))),"Informe pelo menos um ano completo com valor unitário e quantidade.",IF(AND($C1407&lt;&gt;"",$E1407&lt;&gt;"",LEFT(TRIM($C1407),1)&lt;&gt;LEFT(TRIM($E1407),1)),"Categoria e tipo estão incompatíveis.",IF(IF(OR($E1407="",$F1407=""),FALSE(),IFERROR(COUNTIF(INDIRECT("UNITS_"&amp;SUBSTITUTE(LEFT($E1407,FIND(" ",$E1407&amp;" ")-1),".","_")),$F1407)=0,TRUE())),"Unidade incompatível com o tipo selecionado.",IF(OR(AND(ISNUMBER(SEARCH("comunic",LOWER($B1407))),LEFT($E1407,3)&lt;&gt;"4.4"),AND(ISNUMBER(SEARCH("monitor",LOWER($B1407))),NOT(OR(LEFT($E1407,3)="1.5",LEFT($E1407,3)="2.5")))),"Revise a classificação do item conforme as regras de preenchimento.",IF(AND($B1407&lt;&gt;"",OR(ISNUMBER(SEARCH("outro",LOWER($B1407))),ISNUMBER(SEARCH("divers",LOWER($B1407))),ISNUMBER(SEARCH("kit",LOWER($B1407))),ISNUMBER(SEARCH("ferrament",LOWER($B1407))),ISNUMBER(SEARCH("epi",LOWER($B1407)))),NOT(OR($Z1407&lt;&gt;"",$AA1407&lt;&gt;""))),"Descrição muito genérica: detalhe melhor o item e registre o racional no memorial ou em anexo.",IF(AND($Y1407=0,$B1407&lt;&gt;"",OR($G1407&lt;&gt;"",$H1407&lt;&gt;"",$J1407&lt;&gt;"",$K1407&lt;&gt;"",$M1407&lt;&gt;"",$N1407&lt;&gt;"",$P1407&lt;&gt;"",$Q1407&lt;&gt;"",$S1407&lt;&gt;"",$T1407&lt;&gt;"",$V1407&lt;&gt;"",$W1407&lt;&gt;"")),"O item possui dados lançados, mas o total está zerado. Revise os valores informados.","")))))))))))))))</f>
        <v/>
      </c>
    </row>
    <row r="1408" spans="1:35" ht="14.25" customHeight="1" x14ac:dyDescent="0.25">
      <c r="A1408" s="57" t="str">
        <f t="shared" si="273"/>
        <v/>
      </c>
      <c r="B1408" s="58"/>
      <c r="C1408" s="58"/>
      <c r="D1408" s="58"/>
      <c r="E1408" s="58"/>
      <c r="F1408" s="58"/>
      <c r="G1408" s="269"/>
      <c r="H1408" s="59"/>
      <c r="I1408" s="273">
        <f t="shared" si="274"/>
        <v>0</v>
      </c>
      <c r="J1408" s="269"/>
      <c r="K1408" s="59"/>
      <c r="L1408" s="270">
        <f t="shared" si="275"/>
        <v>0</v>
      </c>
      <c r="M1408" s="269"/>
      <c r="N1408" s="59"/>
      <c r="O1408" s="270">
        <f t="shared" si="276"/>
        <v>0</v>
      </c>
      <c r="P1408" s="269"/>
      <c r="Q1408" s="59"/>
      <c r="R1408" s="271">
        <f t="shared" si="277"/>
        <v>0</v>
      </c>
      <c r="S1408" s="269"/>
      <c r="T1408" s="59"/>
      <c r="U1408" s="270">
        <f t="shared" si="278"/>
        <v>0</v>
      </c>
      <c r="V1408" s="269"/>
      <c r="W1408" s="59"/>
      <c r="X1408" s="270">
        <f t="shared" si="279"/>
        <v>0</v>
      </c>
      <c r="Y1408" s="270">
        <f t="shared" si="280"/>
        <v>0</v>
      </c>
      <c r="Z1408" s="58"/>
      <c r="AA1408" s="58"/>
      <c r="AB1408" s="60" t="str">
        <f t="shared" si="281"/>
        <v/>
      </c>
      <c r="AC1408" s="21" t="b">
        <f t="shared" si="282"/>
        <v>0</v>
      </c>
      <c r="AD1408" s="21" t="b">
        <f t="shared" si="283"/>
        <v>0</v>
      </c>
      <c r="AE1408" s="21" t="b">
        <f t="shared" si="284"/>
        <v>0</v>
      </c>
      <c r="AF1408" s="21" t="b">
        <f ca="1">OR(AND($AC1408,NOT($AD1408)),AND($AC1408,OR(AND($G1408="",$H1408&lt;&gt;""),AND($G1408&lt;&gt;"",$H1408=""),AND($J1408="",$K1408&lt;&gt;""),AND($J1408&lt;&gt;"",$K1408=""),AND($M1408="",$N1408&lt;&gt;""),AND($M1408&lt;&gt;"",$N1408=""),AND($P1408="",$Q1408&lt;&gt;""),AND($P1408&lt;&gt;"",$Q1408=""),AND($S1408="",$T1408&lt;&gt;""),AND($S1408&lt;&gt;"",$T1408=""),AND($V1408="",$W1408&lt;&gt;""),AND($V1408&lt;&gt;"",$W1408=""))),AND($C1408&lt;&gt;"",$E1408&lt;&gt;"",LEFT(TRIM($C1408),1)&lt;&gt;LEFT(TRIM($E1408),1)),IF(OR($E1408="",$F1408=""),FALSE(),IFERROR(COUNTIF(INDIRECT("UNITS_"&amp;SUBSTITUTE(LEFT($E1408,FIND(" ",$E1408&amp;" ")-1),".","_")),$F1408)=0,TRUE())),AND($B1408&lt;&gt;"",OR(ISNUMBER(SEARCH("outro",LOWER($B1408))),ISNUMBER(SEARCH("divers",LOWER($B1408))),ISNUMBER(SEARCH("etc",LOWER($B1408))))),OR(AND(ISNUMBER(SEARCH("comunic",LOWER($B1408))),LEFT($E1408,3)&lt;&gt;"4.4"),AND(ISNUMBER(SEARCH("monitor",LOWER($B1408))),NOT(OR(LEFT($E1408,3)="1.5",LEFT($E1408,3)="2.5")))),AND($B1408&lt;&gt;"",OR(LEFT($C1408,1)="1",LEFT($C1408,1)="2"),$D1408=""),AND($D1408&lt;&gt;"",NOT(OR(LEFT($C1408,1)="1",LEFT($C1408,1)="2"))),AND($D1408&lt;&gt;"",COUNTIF(' PROJETO'!$B$14:$B$16,$D1408)=0),IF($D1408="",FALSE(),IF(COUNTIF(' PROJETO'!$B$14:$B$16,$D1408)=0,FALSE(),IFERROR(INDEX(' PROJETO'!$C$14:$C$16,MATCH($D1408,' PROJETO'!$B$14:$B$16,0))&lt;&gt;"Sim",FALSE()))))</f>
        <v>0</v>
      </c>
      <c r="AG1408" s="21" t="b">
        <f>AND($AC1408,$Y1408&gt;'CONFG.  LISTAS'!$F$4,$Z1408="",$AA1408="")</f>
        <v>0</v>
      </c>
      <c r="AH1408" s="21" t="str">
        <f t="shared" si="285"/>
        <v/>
      </c>
      <c r="AI1408" s="43" t="str">
        <f ca="1">IF(NOT($AC1408),"",IF(OR($B1408="",$C1408="",$E1408="",$F1408=""),"Preencha descrição, categoria, tipo e unidade.",IF(AND($B1408&lt;&gt;"",OR(LEFT($C1408,1)="1",LEFT($C1408,1)="2"),$D1408=""),"Informe a prática de restauração para itens diretos.",IF(AND($D1408&lt;&gt;"",NOT(OR(LEFT($C1408,1)="1",LEFT($C1408,1)="2"))),"Custos indiretos não devem pertencer a uma prática específica.",IF(AND($D1408&lt;&gt;"",COUNTIF(' PROJETO'!$B$14:$B$16,$D1408)=0),"Prática de restauração inválida ou não cadastrada.",IF(IF($D1408="",FALSE(),IF(COUNTIF(' PROJETO'!$B$14:$B$16,$D1408)=0,FALSE(),IFERROR(INDEX(' PROJETO'!$C$14:$C$16,MATCH($D1408,' PROJETO'!$B$14:$B$16,0))&lt;&gt;"Sim",FALSE()))),"A prática informada no item não foi selecionada na aba Projeto.",IF(AND(MAX($I1408,$L1408,$O1408,$R1408,$U1408,$X1408)&gt;'CONFG.  LISTAS'!$F$4,NOT(OR($Z1408&lt;&gt;"",$AA1408&lt;&gt;""))),"Memorial de cálculo ou anexo obrigatório não informado para item acima do limite.",IF(OR(AND($G1408&lt;&gt;"",$H1408&lt;&gt;"",OR($G1408&lt;=0,$H1408&lt;=0)),AND($J1408&lt;&gt;"",$K1408&lt;&gt;"",OR($J1408&lt;=0,$K1408&lt;=0)),AND($M1408&lt;&gt;"",$N1408&lt;&gt;"",OR($M1408&lt;=0,$N1408&lt;=0)),AND($P1408&lt;&gt;"",$Q1408&lt;&gt;"",OR($P1408&lt;=0,$Q1408&lt;=0)),AND($S1408&lt;&gt;"",$T1408&lt;&gt;"",OR($S1408&lt;=0,$T1408&lt;=0)),AND($V1408&lt;&gt;"",$W1408&lt;&gt;"",OR($V1408&lt;=0,$W1408&lt;=0))),"Revise os valores informados: valor unitário e quantidade devem ser maiores que zero.",IF(OR(AND($G1408="",$H1408&lt;&gt;""),AND($G1408&lt;&gt;"",$H1408=""),AND($J1408="",$K1408&lt;&gt;""),AND($J1408&lt;&gt;"",$K1408=""),AND($M1408="",$N1408&lt;&gt;""),AND($M1408&lt;&gt;"",$N1408=""),AND($P1408="",$Q1408&lt;&gt;""),AND($P1408&lt;&gt;"",$Q1408=""),AND($S1408="",$T1408&lt;&gt;""),AND($S1408&lt;&gt;"",$T1408=""),AND($V1408="",$W1408&lt;&gt;""),AND($V1408&lt;&gt;"",$W1408="")),"Há ano preenchido parcialmente: "&amp;TRIM(IF(AND($G1408="",$H1408&lt;&gt;""),"Ano 1 (falta valor unitário); ","")&amp;IF(AND($G1408&lt;&gt;"",$H1408=""),"Ano 1 (falta quantidade); ","")&amp;IF(AND($J1408="",$K1408&lt;&gt;""),"Ano 2 (falta valor unitário); ","")&amp;IF(AND($J1408&lt;&gt;"",$K1408=""),"Ano 2 (falta quantidade); ","")&amp;IF(AND($M1408="",$N1408&lt;&gt;""),"Ano 3 (falta valor unitário); ","")&amp;IF(AND($M1408&lt;&gt;"",$N1408=""),"Ano 3 (falta quantidade); ","")&amp;IF(AND($P1408="",$Q1408&lt;&gt;""),"Ano 4 (falta valor unitário); ","")&amp;IF(AND($P1408&lt;&gt;"",$Q1408=""),"Ano 4 (falta quantidade); ","")&amp;IF(AND($S1408="",$T1408&lt;&gt;""),"Ano 5 (falta valor unitário); ","")&amp;IF(AND($S1408&lt;&gt;"",$T1408=""),"Ano 5 (falta quantidade); ","")&amp;IF(AND($V1408="",$W1408&lt;&gt;""),"Ano 6 (falta valor unitário); ","")&amp;IF(AND($V1408&lt;&gt;"",$W1408=""),"Ano 6 (falta quantidade); ","")), IF(NOT(OR(AND($G1408&lt;&gt;"",$H1408&lt;&gt;""),AND($J1408&lt;&gt;"",$K1408&lt;&gt;""),AND($M1408&lt;&gt;"",$N1408&lt;&gt;""),AND($P1408&lt;&gt;"",$Q1408&lt;&gt;""),AND($S1408&lt;&gt;"",$T1408&lt;&gt;""),AND($V1408&lt;&gt;"",$W1408&lt;&gt;""))),"Informe pelo menos um ano completo com valor unitário e quantidade.",IF(AND($C1408&lt;&gt;"",$E1408&lt;&gt;"",LEFT(TRIM($C1408),1)&lt;&gt;LEFT(TRIM($E1408),1)),"Categoria e tipo estão incompatíveis.",IF(IF(OR($E1408="",$F1408=""),FALSE(),IFERROR(COUNTIF(INDIRECT("UNITS_"&amp;SUBSTITUTE(LEFT($E1408,FIND(" ",$E1408&amp;" ")-1),".","_")),$F1408)=0,TRUE())),"Unidade incompatível com o tipo selecionado.",IF(OR(AND(ISNUMBER(SEARCH("comunic",LOWER($B1408))),LEFT($E1408,3)&lt;&gt;"4.4"),AND(ISNUMBER(SEARCH("monitor",LOWER($B1408))),NOT(OR(LEFT($E1408,3)="1.5",LEFT($E1408,3)="2.5")))),"Revise a classificação do item conforme as regras de preenchimento.",IF(AND($B1408&lt;&gt;"",OR(ISNUMBER(SEARCH("outro",LOWER($B1408))),ISNUMBER(SEARCH("divers",LOWER($B1408))),ISNUMBER(SEARCH("kit",LOWER($B1408))),ISNUMBER(SEARCH("ferrament",LOWER($B1408))),ISNUMBER(SEARCH("epi",LOWER($B1408)))),NOT(OR($Z1408&lt;&gt;"",$AA1408&lt;&gt;""))),"Descrição muito genérica: detalhe melhor o item e registre o racional no memorial ou em anexo.",IF(AND($Y1408=0,$B1408&lt;&gt;"",OR($G1408&lt;&gt;"",$H1408&lt;&gt;"",$J1408&lt;&gt;"",$K1408&lt;&gt;"",$M1408&lt;&gt;"",$N1408&lt;&gt;"",$P1408&lt;&gt;"",$Q1408&lt;&gt;"",$S1408&lt;&gt;"",$T1408&lt;&gt;"",$V1408&lt;&gt;"",$W1408&lt;&gt;"")),"O item possui dados lançados, mas o total está zerado. Revise os valores informados.","")))))))))))))))</f>
        <v/>
      </c>
    </row>
    <row r="1409" spans="1:35" ht="14.25" customHeight="1" x14ac:dyDescent="0.25">
      <c r="A1409" s="57" t="str">
        <f t="shared" si="273"/>
        <v/>
      </c>
      <c r="B1409" s="61"/>
      <c r="C1409" s="61"/>
      <c r="D1409" s="58"/>
      <c r="E1409" s="61"/>
      <c r="F1409" s="61"/>
      <c r="G1409" s="272"/>
      <c r="H1409" s="62"/>
      <c r="I1409" s="273">
        <f t="shared" si="274"/>
        <v>0</v>
      </c>
      <c r="J1409" s="272"/>
      <c r="K1409" s="62"/>
      <c r="L1409" s="270">
        <f t="shared" si="275"/>
        <v>0</v>
      </c>
      <c r="M1409" s="272"/>
      <c r="N1409" s="62"/>
      <c r="O1409" s="270">
        <f t="shared" si="276"/>
        <v>0</v>
      </c>
      <c r="P1409" s="272"/>
      <c r="Q1409" s="62"/>
      <c r="R1409" s="271">
        <f t="shared" si="277"/>
        <v>0</v>
      </c>
      <c r="S1409" s="272"/>
      <c r="T1409" s="62"/>
      <c r="U1409" s="270">
        <f t="shared" si="278"/>
        <v>0</v>
      </c>
      <c r="V1409" s="272"/>
      <c r="W1409" s="62"/>
      <c r="X1409" s="270">
        <f t="shared" si="279"/>
        <v>0</v>
      </c>
      <c r="Y1409" s="270">
        <f t="shared" si="280"/>
        <v>0</v>
      </c>
      <c r="Z1409" s="61"/>
      <c r="AA1409" s="61"/>
      <c r="AB1409" s="60" t="str">
        <f t="shared" si="281"/>
        <v/>
      </c>
      <c r="AC1409" s="21" t="b">
        <f t="shared" si="282"/>
        <v>0</v>
      </c>
      <c r="AD1409" s="21" t="b">
        <f t="shared" si="283"/>
        <v>0</v>
      </c>
      <c r="AE1409" s="21" t="b">
        <f t="shared" si="284"/>
        <v>0</v>
      </c>
      <c r="AF1409" s="21" t="b">
        <f ca="1">OR(AND($AC1409,NOT($AD1409)),AND($AC1409,OR(AND($G1409="",$H1409&lt;&gt;""),AND($G1409&lt;&gt;"",$H1409=""),AND($J1409="",$K1409&lt;&gt;""),AND($J1409&lt;&gt;"",$K1409=""),AND($M1409="",$N1409&lt;&gt;""),AND($M1409&lt;&gt;"",$N1409=""),AND($P1409="",$Q1409&lt;&gt;""),AND($P1409&lt;&gt;"",$Q1409=""),AND($S1409="",$T1409&lt;&gt;""),AND($S1409&lt;&gt;"",$T1409=""),AND($V1409="",$W1409&lt;&gt;""),AND($V1409&lt;&gt;"",$W1409=""))),AND($C1409&lt;&gt;"",$E1409&lt;&gt;"",LEFT(TRIM($C1409),1)&lt;&gt;LEFT(TRIM($E1409),1)),IF(OR($E1409="",$F1409=""),FALSE(),IFERROR(COUNTIF(INDIRECT("UNITS_"&amp;SUBSTITUTE(LEFT($E1409,FIND(" ",$E1409&amp;" ")-1),".","_")),$F1409)=0,TRUE())),AND($B1409&lt;&gt;"",OR(ISNUMBER(SEARCH("outro",LOWER($B1409))),ISNUMBER(SEARCH("divers",LOWER($B1409))),ISNUMBER(SEARCH("etc",LOWER($B1409))))),OR(AND(ISNUMBER(SEARCH("comunic",LOWER($B1409))),LEFT($E1409,3)&lt;&gt;"4.4"),AND(ISNUMBER(SEARCH("monitor",LOWER($B1409))),NOT(OR(LEFT($E1409,3)="1.5",LEFT($E1409,3)="2.5")))),AND($B1409&lt;&gt;"",OR(LEFT($C1409,1)="1",LEFT($C1409,1)="2"),$D1409=""),AND($D1409&lt;&gt;"",NOT(OR(LEFT($C1409,1)="1",LEFT($C1409,1)="2"))),AND($D1409&lt;&gt;"",COUNTIF(' PROJETO'!$B$14:$B$16,$D1409)=0),IF($D1409="",FALSE(),IF(COUNTIF(' PROJETO'!$B$14:$B$16,$D1409)=0,FALSE(),IFERROR(INDEX(' PROJETO'!$C$14:$C$16,MATCH($D1409,' PROJETO'!$B$14:$B$16,0))&lt;&gt;"Sim",FALSE()))))</f>
        <v>0</v>
      </c>
      <c r="AG1409" s="21" t="b">
        <f>AND($AC1409,$Y1409&gt;'CONFG.  LISTAS'!$F$4,$Z1409="",$AA1409="")</f>
        <v>0</v>
      </c>
      <c r="AH1409" s="21" t="str">
        <f t="shared" si="285"/>
        <v/>
      </c>
      <c r="AI1409" s="43" t="str">
        <f ca="1">IF(NOT($AC1409),"",IF(OR($B1409="",$C1409="",$E1409="",$F1409=""),"Preencha descrição, categoria, tipo e unidade.",IF(AND($B1409&lt;&gt;"",OR(LEFT($C1409,1)="1",LEFT($C1409,1)="2"),$D1409=""),"Informe a prática de restauração para itens diretos.",IF(AND($D1409&lt;&gt;"",NOT(OR(LEFT($C1409,1)="1",LEFT($C1409,1)="2"))),"Custos indiretos não devem pertencer a uma prática específica.",IF(AND($D1409&lt;&gt;"",COUNTIF(' PROJETO'!$B$14:$B$16,$D1409)=0),"Prática de restauração inválida ou não cadastrada.",IF(IF($D1409="",FALSE(),IF(COUNTIF(' PROJETO'!$B$14:$B$16,$D1409)=0,FALSE(),IFERROR(INDEX(' PROJETO'!$C$14:$C$16,MATCH($D1409,' PROJETO'!$B$14:$B$16,0))&lt;&gt;"Sim",FALSE()))),"A prática informada no item não foi selecionada na aba Projeto.",IF(AND(MAX($I1409,$L1409,$O1409,$R1409,$U1409,$X1409)&gt;'CONFG.  LISTAS'!$F$4,NOT(OR($Z1409&lt;&gt;"",$AA1409&lt;&gt;""))),"Memorial de cálculo ou anexo obrigatório não informado para item acima do limite.",IF(OR(AND($G1409&lt;&gt;"",$H1409&lt;&gt;"",OR($G1409&lt;=0,$H1409&lt;=0)),AND($J1409&lt;&gt;"",$K1409&lt;&gt;"",OR($J1409&lt;=0,$K1409&lt;=0)),AND($M1409&lt;&gt;"",$N1409&lt;&gt;"",OR($M1409&lt;=0,$N1409&lt;=0)),AND($P1409&lt;&gt;"",$Q1409&lt;&gt;"",OR($P1409&lt;=0,$Q1409&lt;=0)),AND($S1409&lt;&gt;"",$T1409&lt;&gt;"",OR($S1409&lt;=0,$T1409&lt;=0)),AND($V1409&lt;&gt;"",$W1409&lt;&gt;"",OR($V1409&lt;=0,$W1409&lt;=0))),"Revise os valores informados: valor unitário e quantidade devem ser maiores que zero.",IF(OR(AND($G1409="",$H1409&lt;&gt;""),AND($G1409&lt;&gt;"",$H1409=""),AND($J1409="",$K1409&lt;&gt;""),AND($J1409&lt;&gt;"",$K1409=""),AND($M1409="",$N1409&lt;&gt;""),AND($M1409&lt;&gt;"",$N1409=""),AND($P1409="",$Q1409&lt;&gt;""),AND($P1409&lt;&gt;"",$Q1409=""),AND($S1409="",$T1409&lt;&gt;""),AND($S1409&lt;&gt;"",$T1409=""),AND($V1409="",$W1409&lt;&gt;""),AND($V1409&lt;&gt;"",$W1409="")),"Há ano preenchido parcialmente: "&amp;TRIM(IF(AND($G1409="",$H1409&lt;&gt;""),"Ano 1 (falta valor unitário); ","")&amp;IF(AND($G1409&lt;&gt;"",$H1409=""),"Ano 1 (falta quantidade); ","")&amp;IF(AND($J1409="",$K1409&lt;&gt;""),"Ano 2 (falta valor unitário); ","")&amp;IF(AND($J1409&lt;&gt;"",$K1409=""),"Ano 2 (falta quantidade); ","")&amp;IF(AND($M1409="",$N1409&lt;&gt;""),"Ano 3 (falta valor unitário); ","")&amp;IF(AND($M1409&lt;&gt;"",$N1409=""),"Ano 3 (falta quantidade); ","")&amp;IF(AND($P1409="",$Q1409&lt;&gt;""),"Ano 4 (falta valor unitário); ","")&amp;IF(AND($P1409&lt;&gt;"",$Q1409=""),"Ano 4 (falta quantidade); ","")&amp;IF(AND($S1409="",$T1409&lt;&gt;""),"Ano 5 (falta valor unitário); ","")&amp;IF(AND($S1409&lt;&gt;"",$T1409=""),"Ano 5 (falta quantidade); ","")&amp;IF(AND($V1409="",$W1409&lt;&gt;""),"Ano 6 (falta valor unitário); ","")&amp;IF(AND($V1409&lt;&gt;"",$W1409=""),"Ano 6 (falta quantidade); ","")), IF(NOT(OR(AND($G1409&lt;&gt;"",$H1409&lt;&gt;""),AND($J1409&lt;&gt;"",$K1409&lt;&gt;""),AND($M1409&lt;&gt;"",$N1409&lt;&gt;""),AND($P1409&lt;&gt;"",$Q1409&lt;&gt;""),AND($S1409&lt;&gt;"",$T1409&lt;&gt;""),AND($V1409&lt;&gt;"",$W1409&lt;&gt;""))),"Informe pelo menos um ano completo com valor unitário e quantidade.",IF(AND($C1409&lt;&gt;"",$E1409&lt;&gt;"",LEFT(TRIM($C1409),1)&lt;&gt;LEFT(TRIM($E1409),1)),"Categoria e tipo estão incompatíveis.",IF(IF(OR($E1409="",$F1409=""),FALSE(),IFERROR(COUNTIF(INDIRECT("UNITS_"&amp;SUBSTITUTE(LEFT($E1409,FIND(" ",$E1409&amp;" ")-1),".","_")),$F1409)=0,TRUE())),"Unidade incompatível com o tipo selecionado.",IF(OR(AND(ISNUMBER(SEARCH("comunic",LOWER($B1409))),LEFT($E1409,3)&lt;&gt;"4.4"),AND(ISNUMBER(SEARCH("monitor",LOWER($B1409))),NOT(OR(LEFT($E1409,3)="1.5",LEFT($E1409,3)="2.5")))),"Revise a classificação do item conforme as regras de preenchimento.",IF(AND($B1409&lt;&gt;"",OR(ISNUMBER(SEARCH("outro",LOWER($B1409))),ISNUMBER(SEARCH("divers",LOWER($B1409))),ISNUMBER(SEARCH("kit",LOWER($B1409))),ISNUMBER(SEARCH("ferrament",LOWER($B1409))),ISNUMBER(SEARCH("epi",LOWER($B1409)))),NOT(OR($Z1409&lt;&gt;"",$AA1409&lt;&gt;""))),"Descrição muito genérica: detalhe melhor o item e registre o racional no memorial ou em anexo.",IF(AND($Y1409=0,$B1409&lt;&gt;"",OR($G1409&lt;&gt;"",$H1409&lt;&gt;"",$J1409&lt;&gt;"",$K1409&lt;&gt;"",$M1409&lt;&gt;"",$N1409&lt;&gt;"",$P1409&lt;&gt;"",$Q1409&lt;&gt;"",$S1409&lt;&gt;"",$T1409&lt;&gt;"",$V1409&lt;&gt;"",$W1409&lt;&gt;"")),"O item possui dados lançados, mas o total está zerado. Revise os valores informados.","")))))))))))))))</f>
        <v/>
      </c>
    </row>
    <row r="1410" spans="1:35" ht="14.25" customHeight="1" x14ac:dyDescent="0.25">
      <c r="A1410" s="57" t="str">
        <f t="shared" si="273"/>
        <v/>
      </c>
      <c r="B1410" s="58"/>
      <c r="C1410" s="58"/>
      <c r="D1410" s="58"/>
      <c r="E1410" s="58"/>
      <c r="F1410" s="58"/>
      <c r="G1410" s="269"/>
      <c r="H1410" s="59"/>
      <c r="I1410" s="273">
        <f t="shared" si="274"/>
        <v>0</v>
      </c>
      <c r="J1410" s="269"/>
      <c r="K1410" s="59"/>
      <c r="L1410" s="270">
        <f t="shared" si="275"/>
        <v>0</v>
      </c>
      <c r="M1410" s="269"/>
      <c r="N1410" s="59"/>
      <c r="O1410" s="270">
        <f t="shared" si="276"/>
        <v>0</v>
      </c>
      <c r="P1410" s="269"/>
      <c r="Q1410" s="59"/>
      <c r="R1410" s="271">
        <f t="shared" si="277"/>
        <v>0</v>
      </c>
      <c r="S1410" s="269"/>
      <c r="T1410" s="59"/>
      <c r="U1410" s="270">
        <f t="shared" si="278"/>
        <v>0</v>
      </c>
      <c r="V1410" s="269"/>
      <c r="W1410" s="59"/>
      <c r="X1410" s="270">
        <f t="shared" si="279"/>
        <v>0</v>
      </c>
      <c r="Y1410" s="270">
        <f t="shared" si="280"/>
        <v>0</v>
      </c>
      <c r="Z1410" s="58"/>
      <c r="AA1410" s="58"/>
      <c r="AB1410" s="60" t="str">
        <f t="shared" si="281"/>
        <v/>
      </c>
      <c r="AC1410" s="21" t="b">
        <f t="shared" si="282"/>
        <v>0</v>
      </c>
      <c r="AD1410" s="21" t="b">
        <f t="shared" si="283"/>
        <v>0</v>
      </c>
      <c r="AE1410" s="21" t="b">
        <f t="shared" si="284"/>
        <v>0</v>
      </c>
      <c r="AF1410" s="21" t="b">
        <f ca="1">OR(AND($AC1410,NOT($AD1410)),AND($AC1410,OR(AND($G1410="",$H1410&lt;&gt;""),AND($G1410&lt;&gt;"",$H1410=""),AND($J1410="",$K1410&lt;&gt;""),AND($J1410&lt;&gt;"",$K1410=""),AND($M1410="",$N1410&lt;&gt;""),AND($M1410&lt;&gt;"",$N1410=""),AND($P1410="",$Q1410&lt;&gt;""),AND($P1410&lt;&gt;"",$Q1410=""),AND($S1410="",$T1410&lt;&gt;""),AND($S1410&lt;&gt;"",$T1410=""),AND($V1410="",$W1410&lt;&gt;""),AND($V1410&lt;&gt;"",$W1410=""))),AND($C1410&lt;&gt;"",$E1410&lt;&gt;"",LEFT(TRIM($C1410),1)&lt;&gt;LEFT(TRIM($E1410),1)),IF(OR($E1410="",$F1410=""),FALSE(),IFERROR(COUNTIF(INDIRECT("UNITS_"&amp;SUBSTITUTE(LEFT($E1410,FIND(" ",$E1410&amp;" ")-1),".","_")),$F1410)=0,TRUE())),AND($B1410&lt;&gt;"",OR(ISNUMBER(SEARCH("outro",LOWER($B1410))),ISNUMBER(SEARCH("divers",LOWER($B1410))),ISNUMBER(SEARCH("etc",LOWER($B1410))))),OR(AND(ISNUMBER(SEARCH("comunic",LOWER($B1410))),LEFT($E1410,3)&lt;&gt;"4.4"),AND(ISNUMBER(SEARCH("monitor",LOWER($B1410))),NOT(OR(LEFT($E1410,3)="1.5",LEFT($E1410,3)="2.5")))),AND($B1410&lt;&gt;"",OR(LEFT($C1410,1)="1",LEFT($C1410,1)="2"),$D1410=""),AND($D1410&lt;&gt;"",NOT(OR(LEFT($C1410,1)="1",LEFT($C1410,1)="2"))),AND($D1410&lt;&gt;"",COUNTIF(' PROJETO'!$B$14:$B$16,$D1410)=0),IF($D1410="",FALSE(),IF(COUNTIF(' PROJETO'!$B$14:$B$16,$D1410)=0,FALSE(),IFERROR(INDEX(' PROJETO'!$C$14:$C$16,MATCH($D1410,' PROJETO'!$B$14:$B$16,0))&lt;&gt;"Sim",FALSE()))))</f>
        <v>0</v>
      </c>
      <c r="AG1410" s="21" t="b">
        <f>AND($AC1410,$Y1410&gt;'CONFG.  LISTAS'!$F$4,$Z1410="",$AA1410="")</f>
        <v>0</v>
      </c>
      <c r="AH1410" s="21" t="str">
        <f t="shared" si="285"/>
        <v/>
      </c>
      <c r="AI1410" s="43" t="str">
        <f ca="1">IF(NOT($AC1410),"",IF(OR($B1410="",$C1410="",$E1410="",$F1410=""),"Preencha descrição, categoria, tipo e unidade.",IF(AND($B1410&lt;&gt;"",OR(LEFT($C1410,1)="1",LEFT($C1410,1)="2"),$D1410=""),"Informe a prática de restauração para itens diretos.",IF(AND($D1410&lt;&gt;"",NOT(OR(LEFT($C1410,1)="1",LEFT($C1410,1)="2"))),"Custos indiretos não devem pertencer a uma prática específica.",IF(AND($D1410&lt;&gt;"",COUNTIF(' PROJETO'!$B$14:$B$16,$D1410)=0),"Prática de restauração inválida ou não cadastrada.",IF(IF($D1410="",FALSE(),IF(COUNTIF(' PROJETO'!$B$14:$B$16,$D1410)=0,FALSE(),IFERROR(INDEX(' PROJETO'!$C$14:$C$16,MATCH($D1410,' PROJETO'!$B$14:$B$16,0))&lt;&gt;"Sim",FALSE()))),"A prática informada no item não foi selecionada na aba Projeto.",IF(AND(MAX($I1410,$L1410,$O1410,$R1410,$U1410,$X1410)&gt;'CONFG.  LISTAS'!$F$4,NOT(OR($Z1410&lt;&gt;"",$AA1410&lt;&gt;""))),"Memorial de cálculo ou anexo obrigatório não informado para item acima do limite.",IF(OR(AND($G1410&lt;&gt;"",$H1410&lt;&gt;"",OR($G1410&lt;=0,$H1410&lt;=0)),AND($J1410&lt;&gt;"",$K1410&lt;&gt;"",OR($J1410&lt;=0,$K1410&lt;=0)),AND($M1410&lt;&gt;"",$N1410&lt;&gt;"",OR($M1410&lt;=0,$N1410&lt;=0)),AND($P1410&lt;&gt;"",$Q1410&lt;&gt;"",OR($P1410&lt;=0,$Q1410&lt;=0)),AND($S1410&lt;&gt;"",$T1410&lt;&gt;"",OR($S1410&lt;=0,$T1410&lt;=0)),AND($V1410&lt;&gt;"",$W1410&lt;&gt;"",OR($V1410&lt;=0,$W1410&lt;=0))),"Revise os valores informados: valor unitário e quantidade devem ser maiores que zero.",IF(OR(AND($G1410="",$H1410&lt;&gt;""),AND($G1410&lt;&gt;"",$H1410=""),AND($J1410="",$K1410&lt;&gt;""),AND($J1410&lt;&gt;"",$K1410=""),AND($M1410="",$N1410&lt;&gt;""),AND($M1410&lt;&gt;"",$N1410=""),AND($P1410="",$Q1410&lt;&gt;""),AND($P1410&lt;&gt;"",$Q1410=""),AND($S1410="",$T1410&lt;&gt;""),AND($S1410&lt;&gt;"",$T1410=""),AND($V1410="",$W1410&lt;&gt;""),AND($V1410&lt;&gt;"",$W1410="")),"Há ano preenchido parcialmente: "&amp;TRIM(IF(AND($G1410="",$H1410&lt;&gt;""),"Ano 1 (falta valor unitário); ","")&amp;IF(AND($G1410&lt;&gt;"",$H1410=""),"Ano 1 (falta quantidade); ","")&amp;IF(AND($J1410="",$K1410&lt;&gt;""),"Ano 2 (falta valor unitário); ","")&amp;IF(AND($J1410&lt;&gt;"",$K1410=""),"Ano 2 (falta quantidade); ","")&amp;IF(AND($M1410="",$N1410&lt;&gt;""),"Ano 3 (falta valor unitário); ","")&amp;IF(AND($M1410&lt;&gt;"",$N1410=""),"Ano 3 (falta quantidade); ","")&amp;IF(AND($P1410="",$Q1410&lt;&gt;""),"Ano 4 (falta valor unitário); ","")&amp;IF(AND($P1410&lt;&gt;"",$Q1410=""),"Ano 4 (falta quantidade); ","")&amp;IF(AND($S1410="",$T1410&lt;&gt;""),"Ano 5 (falta valor unitário); ","")&amp;IF(AND($S1410&lt;&gt;"",$T1410=""),"Ano 5 (falta quantidade); ","")&amp;IF(AND($V1410="",$W1410&lt;&gt;""),"Ano 6 (falta valor unitário); ","")&amp;IF(AND($V1410&lt;&gt;"",$W1410=""),"Ano 6 (falta quantidade); ","")), IF(NOT(OR(AND($G1410&lt;&gt;"",$H1410&lt;&gt;""),AND($J1410&lt;&gt;"",$K1410&lt;&gt;""),AND($M1410&lt;&gt;"",$N1410&lt;&gt;""),AND($P1410&lt;&gt;"",$Q1410&lt;&gt;""),AND($S1410&lt;&gt;"",$T1410&lt;&gt;""),AND($V1410&lt;&gt;"",$W1410&lt;&gt;""))),"Informe pelo menos um ano completo com valor unitário e quantidade.",IF(AND($C1410&lt;&gt;"",$E1410&lt;&gt;"",LEFT(TRIM($C1410),1)&lt;&gt;LEFT(TRIM($E1410),1)),"Categoria e tipo estão incompatíveis.",IF(IF(OR($E1410="",$F1410=""),FALSE(),IFERROR(COUNTIF(INDIRECT("UNITS_"&amp;SUBSTITUTE(LEFT($E1410,FIND(" ",$E1410&amp;" ")-1),".","_")),$F1410)=0,TRUE())),"Unidade incompatível com o tipo selecionado.",IF(OR(AND(ISNUMBER(SEARCH("comunic",LOWER($B1410))),LEFT($E1410,3)&lt;&gt;"4.4"),AND(ISNUMBER(SEARCH("monitor",LOWER($B1410))),NOT(OR(LEFT($E1410,3)="1.5",LEFT($E1410,3)="2.5")))),"Revise a classificação do item conforme as regras de preenchimento.",IF(AND($B1410&lt;&gt;"",OR(ISNUMBER(SEARCH("outro",LOWER($B1410))),ISNUMBER(SEARCH("divers",LOWER($B1410))),ISNUMBER(SEARCH("kit",LOWER($B1410))),ISNUMBER(SEARCH("ferrament",LOWER($B1410))),ISNUMBER(SEARCH("epi",LOWER($B1410)))),NOT(OR($Z1410&lt;&gt;"",$AA1410&lt;&gt;""))),"Descrição muito genérica: detalhe melhor o item e registre o racional no memorial ou em anexo.",IF(AND($Y1410=0,$B1410&lt;&gt;"",OR($G1410&lt;&gt;"",$H1410&lt;&gt;"",$J1410&lt;&gt;"",$K1410&lt;&gt;"",$M1410&lt;&gt;"",$N1410&lt;&gt;"",$P1410&lt;&gt;"",$Q1410&lt;&gt;"",$S1410&lt;&gt;"",$T1410&lt;&gt;"",$V1410&lt;&gt;"",$W1410&lt;&gt;"")),"O item possui dados lançados, mas o total está zerado. Revise os valores informados.","")))))))))))))))</f>
        <v/>
      </c>
    </row>
    <row r="1411" spans="1:35" ht="14.25" customHeight="1" x14ac:dyDescent="0.25">
      <c r="A1411" s="57" t="str">
        <f t="shared" si="273"/>
        <v/>
      </c>
      <c r="B1411" s="61"/>
      <c r="C1411" s="61"/>
      <c r="D1411" s="58"/>
      <c r="E1411" s="61"/>
      <c r="F1411" s="61"/>
      <c r="G1411" s="272"/>
      <c r="H1411" s="62"/>
      <c r="I1411" s="273">
        <f t="shared" si="274"/>
        <v>0</v>
      </c>
      <c r="J1411" s="272"/>
      <c r="K1411" s="62"/>
      <c r="L1411" s="270">
        <f t="shared" si="275"/>
        <v>0</v>
      </c>
      <c r="M1411" s="272"/>
      <c r="N1411" s="62"/>
      <c r="O1411" s="270">
        <f t="shared" si="276"/>
        <v>0</v>
      </c>
      <c r="P1411" s="272"/>
      <c r="Q1411" s="62"/>
      <c r="R1411" s="271">
        <f t="shared" si="277"/>
        <v>0</v>
      </c>
      <c r="S1411" s="272"/>
      <c r="T1411" s="62"/>
      <c r="U1411" s="270">
        <f t="shared" si="278"/>
        <v>0</v>
      </c>
      <c r="V1411" s="272"/>
      <c r="W1411" s="62"/>
      <c r="X1411" s="270">
        <f t="shared" si="279"/>
        <v>0</v>
      </c>
      <c r="Y1411" s="270">
        <f t="shared" si="280"/>
        <v>0</v>
      </c>
      <c r="Z1411" s="61"/>
      <c r="AA1411" s="61"/>
      <c r="AB1411" s="60" t="str">
        <f t="shared" si="281"/>
        <v/>
      </c>
      <c r="AC1411" s="21" t="b">
        <f t="shared" si="282"/>
        <v>0</v>
      </c>
      <c r="AD1411" s="21" t="b">
        <f t="shared" si="283"/>
        <v>0</v>
      </c>
      <c r="AE1411" s="21" t="b">
        <f t="shared" si="284"/>
        <v>0</v>
      </c>
      <c r="AF1411" s="21" t="b">
        <f ca="1">OR(AND($AC1411,NOT($AD1411)),AND($AC1411,OR(AND($G1411="",$H1411&lt;&gt;""),AND($G1411&lt;&gt;"",$H1411=""),AND($J1411="",$K1411&lt;&gt;""),AND($J1411&lt;&gt;"",$K1411=""),AND($M1411="",$N1411&lt;&gt;""),AND($M1411&lt;&gt;"",$N1411=""),AND($P1411="",$Q1411&lt;&gt;""),AND($P1411&lt;&gt;"",$Q1411=""),AND($S1411="",$T1411&lt;&gt;""),AND($S1411&lt;&gt;"",$T1411=""),AND($V1411="",$W1411&lt;&gt;""),AND($V1411&lt;&gt;"",$W1411=""))),AND($C1411&lt;&gt;"",$E1411&lt;&gt;"",LEFT(TRIM($C1411),1)&lt;&gt;LEFT(TRIM($E1411),1)),IF(OR($E1411="",$F1411=""),FALSE(),IFERROR(COUNTIF(INDIRECT("UNITS_"&amp;SUBSTITUTE(LEFT($E1411,FIND(" ",$E1411&amp;" ")-1),".","_")),$F1411)=0,TRUE())),AND($B1411&lt;&gt;"",OR(ISNUMBER(SEARCH("outro",LOWER($B1411))),ISNUMBER(SEARCH("divers",LOWER($B1411))),ISNUMBER(SEARCH("etc",LOWER($B1411))))),OR(AND(ISNUMBER(SEARCH("comunic",LOWER($B1411))),LEFT($E1411,3)&lt;&gt;"4.4"),AND(ISNUMBER(SEARCH("monitor",LOWER($B1411))),NOT(OR(LEFT($E1411,3)="1.5",LEFT($E1411,3)="2.5")))),AND($B1411&lt;&gt;"",OR(LEFT($C1411,1)="1",LEFT($C1411,1)="2"),$D1411=""),AND($D1411&lt;&gt;"",NOT(OR(LEFT($C1411,1)="1",LEFT($C1411,1)="2"))),AND($D1411&lt;&gt;"",COUNTIF(' PROJETO'!$B$14:$B$16,$D1411)=0),IF($D1411="",FALSE(),IF(COUNTIF(' PROJETO'!$B$14:$B$16,$D1411)=0,FALSE(),IFERROR(INDEX(' PROJETO'!$C$14:$C$16,MATCH($D1411,' PROJETO'!$B$14:$B$16,0))&lt;&gt;"Sim",FALSE()))))</f>
        <v>0</v>
      </c>
      <c r="AG1411" s="21" t="b">
        <f>AND($AC1411,$Y1411&gt;'CONFG.  LISTAS'!$F$4,$Z1411="",$AA1411="")</f>
        <v>0</v>
      </c>
      <c r="AH1411" s="21" t="str">
        <f t="shared" si="285"/>
        <v/>
      </c>
      <c r="AI1411" s="43" t="str">
        <f ca="1">IF(NOT($AC1411),"",IF(OR($B1411="",$C1411="",$E1411="",$F1411=""),"Preencha descrição, categoria, tipo e unidade.",IF(AND($B1411&lt;&gt;"",OR(LEFT($C1411,1)="1",LEFT($C1411,1)="2"),$D1411=""),"Informe a prática de restauração para itens diretos.",IF(AND($D1411&lt;&gt;"",NOT(OR(LEFT($C1411,1)="1",LEFT($C1411,1)="2"))),"Custos indiretos não devem pertencer a uma prática específica.",IF(AND($D1411&lt;&gt;"",COUNTIF(' PROJETO'!$B$14:$B$16,$D1411)=0),"Prática de restauração inválida ou não cadastrada.",IF(IF($D1411="",FALSE(),IF(COUNTIF(' PROJETO'!$B$14:$B$16,$D1411)=0,FALSE(),IFERROR(INDEX(' PROJETO'!$C$14:$C$16,MATCH($D1411,' PROJETO'!$B$14:$B$16,0))&lt;&gt;"Sim",FALSE()))),"A prática informada no item não foi selecionada na aba Projeto.",IF(AND(MAX($I1411,$L1411,$O1411,$R1411,$U1411,$X1411)&gt;'CONFG.  LISTAS'!$F$4,NOT(OR($Z1411&lt;&gt;"",$AA1411&lt;&gt;""))),"Memorial de cálculo ou anexo obrigatório não informado para item acima do limite.",IF(OR(AND($G1411&lt;&gt;"",$H1411&lt;&gt;"",OR($G1411&lt;=0,$H1411&lt;=0)),AND($J1411&lt;&gt;"",$K1411&lt;&gt;"",OR($J1411&lt;=0,$K1411&lt;=0)),AND($M1411&lt;&gt;"",$N1411&lt;&gt;"",OR($M1411&lt;=0,$N1411&lt;=0)),AND($P1411&lt;&gt;"",$Q1411&lt;&gt;"",OR($P1411&lt;=0,$Q1411&lt;=0)),AND($S1411&lt;&gt;"",$T1411&lt;&gt;"",OR($S1411&lt;=0,$T1411&lt;=0)),AND($V1411&lt;&gt;"",$W1411&lt;&gt;"",OR($V1411&lt;=0,$W1411&lt;=0))),"Revise os valores informados: valor unitário e quantidade devem ser maiores que zero.",IF(OR(AND($G1411="",$H1411&lt;&gt;""),AND($G1411&lt;&gt;"",$H1411=""),AND($J1411="",$K1411&lt;&gt;""),AND($J1411&lt;&gt;"",$K1411=""),AND($M1411="",$N1411&lt;&gt;""),AND($M1411&lt;&gt;"",$N1411=""),AND($P1411="",$Q1411&lt;&gt;""),AND($P1411&lt;&gt;"",$Q1411=""),AND($S1411="",$T1411&lt;&gt;""),AND($S1411&lt;&gt;"",$T1411=""),AND($V1411="",$W1411&lt;&gt;""),AND($V1411&lt;&gt;"",$W1411="")),"Há ano preenchido parcialmente: "&amp;TRIM(IF(AND($G1411="",$H1411&lt;&gt;""),"Ano 1 (falta valor unitário); ","")&amp;IF(AND($G1411&lt;&gt;"",$H1411=""),"Ano 1 (falta quantidade); ","")&amp;IF(AND($J1411="",$K1411&lt;&gt;""),"Ano 2 (falta valor unitário); ","")&amp;IF(AND($J1411&lt;&gt;"",$K1411=""),"Ano 2 (falta quantidade); ","")&amp;IF(AND($M1411="",$N1411&lt;&gt;""),"Ano 3 (falta valor unitário); ","")&amp;IF(AND($M1411&lt;&gt;"",$N1411=""),"Ano 3 (falta quantidade); ","")&amp;IF(AND($P1411="",$Q1411&lt;&gt;""),"Ano 4 (falta valor unitário); ","")&amp;IF(AND($P1411&lt;&gt;"",$Q1411=""),"Ano 4 (falta quantidade); ","")&amp;IF(AND($S1411="",$T1411&lt;&gt;""),"Ano 5 (falta valor unitário); ","")&amp;IF(AND($S1411&lt;&gt;"",$T1411=""),"Ano 5 (falta quantidade); ","")&amp;IF(AND($V1411="",$W1411&lt;&gt;""),"Ano 6 (falta valor unitário); ","")&amp;IF(AND($V1411&lt;&gt;"",$W1411=""),"Ano 6 (falta quantidade); ","")), IF(NOT(OR(AND($G1411&lt;&gt;"",$H1411&lt;&gt;""),AND($J1411&lt;&gt;"",$K1411&lt;&gt;""),AND($M1411&lt;&gt;"",$N1411&lt;&gt;""),AND($P1411&lt;&gt;"",$Q1411&lt;&gt;""),AND($S1411&lt;&gt;"",$T1411&lt;&gt;""),AND($V1411&lt;&gt;"",$W1411&lt;&gt;""))),"Informe pelo menos um ano completo com valor unitário e quantidade.",IF(AND($C1411&lt;&gt;"",$E1411&lt;&gt;"",LEFT(TRIM($C1411),1)&lt;&gt;LEFT(TRIM($E1411),1)),"Categoria e tipo estão incompatíveis.",IF(IF(OR($E1411="",$F1411=""),FALSE(),IFERROR(COUNTIF(INDIRECT("UNITS_"&amp;SUBSTITUTE(LEFT($E1411,FIND(" ",$E1411&amp;" ")-1),".","_")),$F1411)=0,TRUE())),"Unidade incompatível com o tipo selecionado.",IF(OR(AND(ISNUMBER(SEARCH("comunic",LOWER($B1411))),LEFT($E1411,3)&lt;&gt;"4.4"),AND(ISNUMBER(SEARCH("monitor",LOWER($B1411))),NOT(OR(LEFT($E1411,3)="1.5",LEFT($E1411,3)="2.5")))),"Revise a classificação do item conforme as regras de preenchimento.",IF(AND($B1411&lt;&gt;"",OR(ISNUMBER(SEARCH("outro",LOWER($B1411))),ISNUMBER(SEARCH("divers",LOWER($B1411))),ISNUMBER(SEARCH("kit",LOWER($B1411))),ISNUMBER(SEARCH("ferrament",LOWER($B1411))),ISNUMBER(SEARCH("epi",LOWER($B1411)))),NOT(OR($Z1411&lt;&gt;"",$AA1411&lt;&gt;""))),"Descrição muito genérica: detalhe melhor o item e registre o racional no memorial ou em anexo.",IF(AND($Y1411=0,$B1411&lt;&gt;"",OR($G1411&lt;&gt;"",$H1411&lt;&gt;"",$J1411&lt;&gt;"",$K1411&lt;&gt;"",$M1411&lt;&gt;"",$N1411&lt;&gt;"",$P1411&lt;&gt;"",$Q1411&lt;&gt;"",$S1411&lt;&gt;"",$T1411&lt;&gt;"",$V1411&lt;&gt;"",$W1411&lt;&gt;"")),"O item possui dados lançados, mas o total está zerado. Revise os valores informados.","")))))))))))))))</f>
        <v/>
      </c>
    </row>
    <row r="1412" spans="1:35" ht="14.25" customHeight="1" x14ac:dyDescent="0.25">
      <c r="A1412" s="57" t="str">
        <f t="shared" si="273"/>
        <v/>
      </c>
      <c r="B1412" s="58"/>
      <c r="C1412" s="58"/>
      <c r="D1412" s="58"/>
      <c r="E1412" s="58"/>
      <c r="F1412" s="58"/>
      <c r="G1412" s="269"/>
      <c r="H1412" s="59"/>
      <c r="I1412" s="273">
        <f t="shared" si="274"/>
        <v>0</v>
      </c>
      <c r="J1412" s="269"/>
      <c r="K1412" s="59"/>
      <c r="L1412" s="270">
        <f t="shared" si="275"/>
        <v>0</v>
      </c>
      <c r="M1412" s="269"/>
      <c r="N1412" s="59"/>
      <c r="O1412" s="270">
        <f t="shared" si="276"/>
        <v>0</v>
      </c>
      <c r="P1412" s="269"/>
      <c r="Q1412" s="59"/>
      <c r="R1412" s="271">
        <f t="shared" si="277"/>
        <v>0</v>
      </c>
      <c r="S1412" s="269"/>
      <c r="T1412" s="59"/>
      <c r="U1412" s="270">
        <f t="shared" si="278"/>
        <v>0</v>
      </c>
      <c r="V1412" s="269"/>
      <c r="W1412" s="59"/>
      <c r="X1412" s="270">
        <f t="shared" si="279"/>
        <v>0</v>
      </c>
      <c r="Y1412" s="270">
        <f t="shared" si="280"/>
        <v>0</v>
      </c>
      <c r="Z1412" s="58"/>
      <c r="AA1412" s="58"/>
      <c r="AB1412" s="60" t="str">
        <f t="shared" si="281"/>
        <v/>
      </c>
      <c r="AC1412" s="21" t="b">
        <f t="shared" si="282"/>
        <v>0</v>
      </c>
      <c r="AD1412" s="21" t="b">
        <f t="shared" si="283"/>
        <v>0</v>
      </c>
      <c r="AE1412" s="21" t="b">
        <f t="shared" si="284"/>
        <v>0</v>
      </c>
      <c r="AF1412" s="21" t="b">
        <f ca="1">OR(AND($AC1412,NOT($AD1412)),AND($AC1412,OR(AND($G1412="",$H1412&lt;&gt;""),AND($G1412&lt;&gt;"",$H1412=""),AND($J1412="",$K1412&lt;&gt;""),AND($J1412&lt;&gt;"",$K1412=""),AND($M1412="",$N1412&lt;&gt;""),AND($M1412&lt;&gt;"",$N1412=""),AND($P1412="",$Q1412&lt;&gt;""),AND($P1412&lt;&gt;"",$Q1412=""),AND($S1412="",$T1412&lt;&gt;""),AND($S1412&lt;&gt;"",$T1412=""),AND($V1412="",$W1412&lt;&gt;""),AND($V1412&lt;&gt;"",$W1412=""))),AND($C1412&lt;&gt;"",$E1412&lt;&gt;"",LEFT(TRIM($C1412),1)&lt;&gt;LEFT(TRIM($E1412),1)),IF(OR($E1412="",$F1412=""),FALSE(),IFERROR(COUNTIF(INDIRECT("UNITS_"&amp;SUBSTITUTE(LEFT($E1412,FIND(" ",$E1412&amp;" ")-1),".","_")),$F1412)=0,TRUE())),AND($B1412&lt;&gt;"",OR(ISNUMBER(SEARCH("outro",LOWER($B1412))),ISNUMBER(SEARCH("divers",LOWER($B1412))),ISNUMBER(SEARCH("etc",LOWER($B1412))))),OR(AND(ISNUMBER(SEARCH("comunic",LOWER($B1412))),LEFT($E1412,3)&lt;&gt;"4.4"),AND(ISNUMBER(SEARCH("monitor",LOWER($B1412))),NOT(OR(LEFT($E1412,3)="1.5",LEFT($E1412,3)="2.5")))),AND($B1412&lt;&gt;"",OR(LEFT($C1412,1)="1",LEFT($C1412,1)="2"),$D1412=""),AND($D1412&lt;&gt;"",NOT(OR(LEFT($C1412,1)="1",LEFT($C1412,1)="2"))),AND($D1412&lt;&gt;"",COUNTIF(' PROJETO'!$B$14:$B$16,$D1412)=0),IF($D1412="",FALSE(),IF(COUNTIF(' PROJETO'!$B$14:$B$16,$D1412)=0,FALSE(),IFERROR(INDEX(' PROJETO'!$C$14:$C$16,MATCH($D1412,' PROJETO'!$B$14:$B$16,0))&lt;&gt;"Sim",FALSE()))))</f>
        <v>0</v>
      </c>
      <c r="AG1412" s="21" t="b">
        <f>AND($AC1412,$Y1412&gt;'CONFG.  LISTAS'!$F$4,$Z1412="",$AA1412="")</f>
        <v>0</v>
      </c>
      <c r="AH1412" s="21" t="str">
        <f t="shared" si="285"/>
        <v/>
      </c>
      <c r="AI1412" s="43" t="str">
        <f ca="1">IF(NOT($AC1412),"",IF(OR($B1412="",$C1412="",$E1412="",$F1412=""),"Preencha descrição, categoria, tipo e unidade.",IF(AND($B1412&lt;&gt;"",OR(LEFT($C1412,1)="1",LEFT($C1412,1)="2"),$D1412=""),"Informe a prática de restauração para itens diretos.",IF(AND($D1412&lt;&gt;"",NOT(OR(LEFT($C1412,1)="1",LEFT($C1412,1)="2"))),"Custos indiretos não devem pertencer a uma prática específica.",IF(AND($D1412&lt;&gt;"",COUNTIF(' PROJETO'!$B$14:$B$16,$D1412)=0),"Prática de restauração inválida ou não cadastrada.",IF(IF($D1412="",FALSE(),IF(COUNTIF(' PROJETO'!$B$14:$B$16,$D1412)=0,FALSE(),IFERROR(INDEX(' PROJETO'!$C$14:$C$16,MATCH($D1412,' PROJETO'!$B$14:$B$16,0))&lt;&gt;"Sim",FALSE()))),"A prática informada no item não foi selecionada na aba Projeto.",IF(AND(MAX($I1412,$L1412,$O1412,$R1412,$U1412,$X1412)&gt;'CONFG.  LISTAS'!$F$4,NOT(OR($Z1412&lt;&gt;"",$AA1412&lt;&gt;""))),"Memorial de cálculo ou anexo obrigatório não informado para item acima do limite.",IF(OR(AND($G1412&lt;&gt;"",$H1412&lt;&gt;"",OR($G1412&lt;=0,$H1412&lt;=0)),AND($J1412&lt;&gt;"",$K1412&lt;&gt;"",OR($J1412&lt;=0,$K1412&lt;=0)),AND($M1412&lt;&gt;"",$N1412&lt;&gt;"",OR($M1412&lt;=0,$N1412&lt;=0)),AND($P1412&lt;&gt;"",$Q1412&lt;&gt;"",OR($P1412&lt;=0,$Q1412&lt;=0)),AND($S1412&lt;&gt;"",$T1412&lt;&gt;"",OR($S1412&lt;=0,$T1412&lt;=0)),AND($V1412&lt;&gt;"",$W1412&lt;&gt;"",OR($V1412&lt;=0,$W1412&lt;=0))),"Revise os valores informados: valor unitário e quantidade devem ser maiores que zero.",IF(OR(AND($G1412="",$H1412&lt;&gt;""),AND($G1412&lt;&gt;"",$H1412=""),AND($J1412="",$K1412&lt;&gt;""),AND($J1412&lt;&gt;"",$K1412=""),AND($M1412="",$N1412&lt;&gt;""),AND($M1412&lt;&gt;"",$N1412=""),AND($P1412="",$Q1412&lt;&gt;""),AND($P1412&lt;&gt;"",$Q1412=""),AND($S1412="",$T1412&lt;&gt;""),AND($S1412&lt;&gt;"",$T1412=""),AND($V1412="",$W1412&lt;&gt;""),AND($V1412&lt;&gt;"",$W1412="")),"Há ano preenchido parcialmente: "&amp;TRIM(IF(AND($G1412="",$H1412&lt;&gt;""),"Ano 1 (falta valor unitário); ","")&amp;IF(AND($G1412&lt;&gt;"",$H1412=""),"Ano 1 (falta quantidade); ","")&amp;IF(AND($J1412="",$K1412&lt;&gt;""),"Ano 2 (falta valor unitário); ","")&amp;IF(AND($J1412&lt;&gt;"",$K1412=""),"Ano 2 (falta quantidade); ","")&amp;IF(AND($M1412="",$N1412&lt;&gt;""),"Ano 3 (falta valor unitário); ","")&amp;IF(AND($M1412&lt;&gt;"",$N1412=""),"Ano 3 (falta quantidade); ","")&amp;IF(AND($P1412="",$Q1412&lt;&gt;""),"Ano 4 (falta valor unitário); ","")&amp;IF(AND($P1412&lt;&gt;"",$Q1412=""),"Ano 4 (falta quantidade); ","")&amp;IF(AND($S1412="",$T1412&lt;&gt;""),"Ano 5 (falta valor unitário); ","")&amp;IF(AND($S1412&lt;&gt;"",$T1412=""),"Ano 5 (falta quantidade); ","")&amp;IF(AND($V1412="",$W1412&lt;&gt;""),"Ano 6 (falta valor unitário); ","")&amp;IF(AND($V1412&lt;&gt;"",$W1412=""),"Ano 6 (falta quantidade); ","")), IF(NOT(OR(AND($G1412&lt;&gt;"",$H1412&lt;&gt;""),AND($J1412&lt;&gt;"",$K1412&lt;&gt;""),AND($M1412&lt;&gt;"",$N1412&lt;&gt;""),AND($P1412&lt;&gt;"",$Q1412&lt;&gt;""),AND($S1412&lt;&gt;"",$T1412&lt;&gt;""),AND($V1412&lt;&gt;"",$W1412&lt;&gt;""))),"Informe pelo menos um ano completo com valor unitário e quantidade.",IF(AND($C1412&lt;&gt;"",$E1412&lt;&gt;"",LEFT(TRIM($C1412),1)&lt;&gt;LEFT(TRIM($E1412),1)),"Categoria e tipo estão incompatíveis.",IF(IF(OR($E1412="",$F1412=""),FALSE(),IFERROR(COUNTIF(INDIRECT("UNITS_"&amp;SUBSTITUTE(LEFT($E1412,FIND(" ",$E1412&amp;" ")-1),".","_")),$F1412)=0,TRUE())),"Unidade incompatível com o tipo selecionado.",IF(OR(AND(ISNUMBER(SEARCH("comunic",LOWER($B1412))),LEFT($E1412,3)&lt;&gt;"4.4"),AND(ISNUMBER(SEARCH("monitor",LOWER($B1412))),NOT(OR(LEFT($E1412,3)="1.5",LEFT($E1412,3)="2.5")))),"Revise a classificação do item conforme as regras de preenchimento.",IF(AND($B1412&lt;&gt;"",OR(ISNUMBER(SEARCH("outro",LOWER($B1412))),ISNUMBER(SEARCH("divers",LOWER($B1412))),ISNUMBER(SEARCH("kit",LOWER($B1412))),ISNUMBER(SEARCH("ferrament",LOWER($B1412))),ISNUMBER(SEARCH("epi",LOWER($B1412)))),NOT(OR($Z1412&lt;&gt;"",$AA1412&lt;&gt;""))),"Descrição muito genérica: detalhe melhor o item e registre o racional no memorial ou em anexo.",IF(AND($Y1412=0,$B1412&lt;&gt;"",OR($G1412&lt;&gt;"",$H1412&lt;&gt;"",$J1412&lt;&gt;"",$K1412&lt;&gt;"",$M1412&lt;&gt;"",$N1412&lt;&gt;"",$P1412&lt;&gt;"",$Q1412&lt;&gt;"",$S1412&lt;&gt;"",$T1412&lt;&gt;"",$V1412&lt;&gt;"",$W1412&lt;&gt;"")),"O item possui dados lançados, mas o total está zerado. Revise os valores informados.","")))))))))))))))</f>
        <v/>
      </c>
    </row>
    <row r="1413" spans="1:35" ht="14.25" customHeight="1" x14ac:dyDescent="0.25">
      <c r="A1413" s="57" t="str">
        <f t="shared" si="273"/>
        <v/>
      </c>
      <c r="B1413" s="61"/>
      <c r="C1413" s="61"/>
      <c r="D1413" s="58"/>
      <c r="E1413" s="61"/>
      <c r="F1413" s="61"/>
      <c r="G1413" s="272"/>
      <c r="H1413" s="62"/>
      <c r="I1413" s="273">
        <f t="shared" si="274"/>
        <v>0</v>
      </c>
      <c r="J1413" s="272"/>
      <c r="K1413" s="62"/>
      <c r="L1413" s="270">
        <f t="shared" si="275"/>
        <v>0</v>
      </c>
      <c r="M1413" s="272"/>
      <c r="N1413" s="62"/>
      <c r="O1413" s="270">
        <f t="shared" si="276"/>
        <v>0</v>
      </c>
      <c r="P1413" s="272"/>
      <c r="Q1413" s="62"/>
      <c r="R1413" s="271">
        <f t="shared" si="277"/>
        <v>0</v>
      </c>
      <c r="S1413" s="272"/>
      <c r="T1413" s="62"/>
      <c r="U1413" s="270">
        <f t="shared" si="278"/>
        <v>0</v>
      </c>
      <c r="V1413" s="272"/>
      <c r="W1413" s="62"/>
      <c r="X1413" s="270">
        <f t="shared" si="279"/>
        <v>0</v>
      </c>
      <c r="Y1413" s="270">
        <f t="shared" si="280"/>
        <v>0</v>
      </c>
      <c r="Z1413" s="61"/>
      <c r="AA1413" s="61"/>
      <c r="AB1413" s="60" t="str">
        <f t="shared" si="281"/>
        <v/>
      </c>
      <c r="AC1413" s="21" t="b">
        <f t="shared" si="282"/>
        <v>0</v>
      </c>
      <c r="AD1413" s="21" t="b">
        <f t="shared" si="283"/>
        <v>0</v>
      </c>
      <c r="AE1413" s="21" t="b">
        <f t="shared" si="284"/>
        <v>0</v>
      </c>
      <c r="AF1413" s="21" t="b">
        <f ca="1">OR(AND($AC1413,NOT($AD1413)),AND($AC1413,OR(AND($G1413="",$H1413&lt;&gt;""),AND($G1413&lt;&gt;"",$H1413=""),AND($J1413="",$K1413&lt;&gt;""),AND($J1413&lt;&gt;"",$K1413=""),AND($M1413="",$N1413&lt;&gt;""),AND($M1413&lt;&gt;"",$N1413=""),AND($P1413="",$Q1413&lt;&gt;""),AND($P1413&lt;&gt;"",$Q1413=""),AND($S1413="",$T1413&lt;&gt;""),AND($S1413&lt;&gt;"",$T1413=""),AND($V1413="",$W1413&lt;&gt;""),AND($V1413&lt;&gt;"",$W1413=""))),AND($C1413&lt;&gt;"",$E1413&lt;&gt;"",LEFT(TRIM($C1413),1)&lt;&gt;LEFT(TRIM($E1413),1)),IF(OR($E1413="",$F1413=""),FALSE(),IFERROR(COUNTIF(INDIRECT("UNITS_"&amp;SUBSTITUTE(LEFT($E1413,FIND(" ",$E1413&amp;" ")-1),".","_")),$F1413)=0,TRUE())),AND($B1413&lt;&gt;"",OR(ISNUMBER(SEARCH("outro",LOWER($B1413))),ISNUMBER(SEARCH("divers",LOWER($B1413))),ISNUMBER(SEARCH("etc",LOWER($B1413))))),OR(AND(ISNUMBER(SEARCH("comunic",LOWER($B1413))),LEFT($E1413,3)&lt;&gt;"4.4"),AND(ISNUMBER(SEARCH("monitor",LOWER($B1413))),NOT(OR(LEFT($E1413,3)="1.5",LEFT($E1413,3)="2.5")))),AND($B1413&lt;&gt;"",OR(LEFT($C1413,1)="1",LEFT($C1413,1)="2"),$D1413=""),AND($D1413&lt;&gt;"",NOT(OR(LEFT($C1413,1)="1",LEFT($C1413,1)="2"))),AND($D1413&lt;&gt;"",COUNTIF(' PROJETO'!$B$14:$B$16,$D1413)=0),IF($D1413="",FALSE(),IF(COUNTIF(' PROJETO'!$B$14:$B$16,$D1413)=0,FALSE(),IFERROR(INDEX(' PROJETO'!$C$14:$C$16,MATCH($D1413,' PROJETO'!$B$14:$B$16,0))&lt;&gt;"Sim",FALSE()))))</f>
        <v>0</v>
      </c>
      <c r="AG1413" s="21" t="b">
        <f>AND($AC1413,$Y1413&gt;'CONFG.  LISTAS'!$F$4,$Z1413="",$AA1413="")</f>
        <v>0</v>
      </c>
      <c r="AH1413" s="21" t="str">
        <f t="shared" si="285"/>
        <v/>
      </c>
      <c r="AI1413" s="43" t="str">
        <f ca="1">IF(NOT($AC1413),"",IF(OR($B1413="",$C1413="",$E1413="",$F1413=""),"Preencha descrição, categoria, tipo e unidade.",IF(AND($B1413&lt;&gt;"",OR(LEFT($C1413,1)="1",LEFT($C1413,1)="2"),$D1413=""),"Informe a prática de restauração para itens diretos.",IF(AND($D1413&lt;&gt;"",NOT(OR(LEFT($C1413,1)="1",LEFT($C1413,1)="2"))),"Custos indiretos não devem pertencer a uma prática específica.",IF(AND($D1413&lt;&gt;"",COUNTIF(' PROJETO'!$B$14:$B$16,$D1413)=0),"Prática de restauração inválida ou não cadastrada.",IF(IF($D1413="",FALSE(),IF(COUNTIF(' PROJETO'!$B$14:$B$16,$D1413)=0,FALSE(),IFERROR(INDEX(' PROJETO'!$C$14:$C$16,MATCH($D1413,' PROJETO'!$B$14:$B$16,0))&lt;&gt;"Sim",FALSE()))),"A prática informada no item não foi selecionada na aba Projeto.",IF(AND(MAX($I1413,$L1413,$O1413,$R1413,$U1413,$X1413)&gt;'CONFG.  LISTAS'!$F$4,NOT(OR($Z1413&lt;&gt;"",$AA1413&lt;&gt;""))),"Memorial de cálculo ou anexo obrigatório não informado para item acima do limite.",IF(OR(AND($G1413&lt;&gt;"",$H1413&lt;&gt;"",OR($G1413&lt;=0,$H1413&lt;=0)),AND($J1413&lt;&gt;"",$K1413&lt;&gt;"",OR($J1413&lt;=0,$K1413&lt;=0)),AND($M1413&lt;&gt;"",$N1413&lt;&gt;"",OR($M1413&lt;=0,$N1413&lt;=0)),AND($P1413&lt;&gt;"",$Q1413&lt;&gt;"",OR($P1413&lt;=0,$Q1413&lt;=0)),AND($S1413&lt;&gt;"",$T1413&lt;&gt;"",OR($S1413&lt;=0,$T1413&lt;=0)),AND($V1413&lt;&gt;"",$W1413&lt;&gt;"",OR($V1413&lt;=0,$W1413&lt;=0))),"Revise os valores informados: valor unitário e quantidade devem ser maiores que zero.",IF(OR(AND($G1413="",$H1413&lt;&gt;""),AND($G1413&lt;&gt;"",$H1413=""),AND($J1413="",$K1413&lt;&gt;""),AND($J1413&lt;&gt;"",$K1413=""),AND($M1413="",$N1413&lt;&gt;""),AND($M1413&lt;&gt;"",$N1413=""),AND($P1413="",$Q1413&lt;&gt;""),AND($P1413&lt;&gt;"",$Q1413=""),AND($S1413="",$T1413&lt;&gt;""),AND($S1413&lt;&gt;"",$T1413=""),AND($V1413="",$W1413&lt;&gt;""),AND($V1413&lt;&gt;"",$W1413="")),"Há ano preenchido parcialmente: "&amp;TRIM(IF(AND($G1413="",$H1413&lt;&gt;""),"Ano 1 (falta valor unitário); ","")&amp;IF(AND($G1413&lt;&gt;"",$H1413=""),"Ano 1 (falta quantidade); ","")&amp;IF(AND($J1413="",$K1413&lt;&gt;""),"Ano 2 (falta valor unitário); ","")&amp;IF(AND($J1413&lt;&gt;"",$K1413=""),"Ano 2 (falta quantidade); ","")&amp;IF(AND($M1413="",$N1413&lt;&gt;""),"Ano 3 (falta valor unitário); ","")&amp;IF(AND($M1413&lt;&gt;"",$N1413=""),"Ano 3 (falta quantidade); ","")&amp;IF(AND($P1413="",$Q1413&lt;&gt;""),"Ano 4 (falta valor unitário); ","")&amp;IF(AND($P1413&lt;&gt;"",$Q1413=""),"Ano 4 (falta quantidade); ","")&amp;IF(AND($S1413="",$T1413&lt;&gt;""),"Ano 5 (falta valor unitário); ","")&amp;IF(AND($S1413&lt;&gt;"",$T1413=""),"Ano 5 (falta quantidade); ","")&amp;IF(AND($V1413="",$W1413&lt;&gt;""),"Ano 6 (falta valor unitário); ","")&amp;IF(AND($V1413&lt;&gt;"",$W1413=""),"Ano 6 (falta quantidade); ","")), IF(NOT(OR(AND($G1413&lt;&gt;"",$H1413&lt;&gt;""),AND($J1413&lt;&gt;"",$K1413&lt;&gt;""),AND($M1413&lt;&gt;"",$N1413&lt;&gt;""),AND($P1413&lt;&gt;"",$Q1413&lt;&gt;""),AND($S1413&lt;&gt;"",$T1413&lt;&gt;""),AND($V1413&lt;&gt;"",$W1413&lt;&gt;""))),"Informe pelo menos um ano completo com valor unitário e quantidade.",IF(AND($C1413&lt;&gt;"",$E1413&lt;&gt;"",LEFT(TRIM($C1413),1)&lt;&gt;LEFT(TRIM($E1413),1)),"Categoria e tipo estão incompatíveis.",IF(IF(OR($E1413="",$F1413=""),FALSE(),IFERROR(COUNTIF(INDIRECT("UNITS_"&amp;SUBSTITUTE(LEFT($E1413,FIND(" ",$E1413&amp;" ")-1),".","_")),$F1413)=0,TRUE())),"Unidade incompatível com o tipo selecionado.",IF(OR(AND(ISNUMBER(SEARCH("comunic",LOWER($B1413))),LEFT($E1413,3)&lt;&gt;"4.4"),AND(ISNUMBER(SEARCH("monitor",LOWER($B1413))),NOT(OR(LEFT($E1413,3)="1.5",LEFT($E1413,3)="2.5")))),"Revise a classificação do item conforme as regras de preenchimento.",IF(AND($B1413&lt;&gt;"",OR(ISNUMBER(SEARCH("outro",LOWER($B1413))),ISNUMBER(SEARCH("divers",LOWER($B1413))),ISNUMBER(SEARCH("kit",LOWER($B1413))),ISNUMBER(SEARCH("ferrament",LOWER($B1413))),ISNUMBER(SEARCH("epi",LOWER($B1413)))),NOT(OR($Z1413&lt;&gt;"",$AA1413&lt;&gt;""))),"Descrição muito genérica: detalhe melhor o item e registre o racional no memorial ou em anexo.",IF(AND($Y1413=0,$B1413&lt;&gt;"",OR($G1413&lt;&gt;"",$H1413&lt;&gt;"",$J1413&lt;&gt;"",$K1413&lt;&gt;"",$M1413&lt;&gt;"",$N1413&lt;&gt;"",$P1413&lt;&gt;"",$Q1413&lt;&gt;"",$S1413&lt;&gt;"",$T1413&lt;&gt;"",$V1413&lt;&gt;"",$W1413&lt;&gt;"")),"O item possui dados lançados, mas o total está zerado. Revise os valores informados.","")))))))))))))))</f>
        <v/>
      </c>
    </row>
    <row r="1414" spans="1:35" ht="14.25" customHeight="1" x14ac:dyDescent="0.25">
      <c r="A1414" s="57" t="str">
        <f t="shared" si="273"/>
        <v/>
      </c>
      <c r="B1414" s="58"/>
      <c r="C1414" s="58"/>
      <c r="D1414" s="58"/>
      <c r="E1414" s="58"/>
      <c r="F1414" s="58"/>
      <c r="G1414" s="269"/>
      <c r="H1414" s="59"/>
      <c r="I1414" s="273">
        <f t="shared" si="274"/>
        <v>0</v>
      </c>
      <c r="J1414" s="269"/>
      <c r="K1414" s="59"/>
      <c r="L1414" s="270">
        <f t="shared" si="275"/>
        <v>0</v>
      </c>
      <c r="M1414" s="269"/>
      <c r="N1414" s="59"/>
      <c r="O1414" s="270">
        <f t="shared" si="276"/>
        <v>0</v>
      </c>
      <c r="P1414" s="269"/>
      <c r="Q1414" s="59"/>
      <c r="R1414" s="271">
        <f t="shared" si="277"/>
        <v>0</v>
      </c>
      <c r="S1414" s="269"/>
      <c r="T1414" s="59"/>
      <c r="U1414" s="270">
        <f t="shared" si="278"/>
        <v>0</v>
      </c>
      <c r="V1414" s="269"/>
      <c r="W1414" s="59"/>
      <c r="X1414" s="270">
        <f t="shared" si="279"/>
        <v>0</v>
      </c>
      <c r="Y1414" s="270">
        <f t="shared" si="280"/>
        <v>0</v>
      </c>
      <c r="Z1414" s="58"/>
      <c r="AA1414" s="58"/>
      <c r="AB1414" s="60" t="str">
        <f t="shared" si="281"/>
        <v/>
      </c>
      <c r="AC1414" s="21" t="b">
        <f t="shared" si="282"/>
        <v>0</v>
      </c>
      <c r="AD1414" s="21" t="b">
        <f t="shared" si="283"/>
        <v>0</v>
      </c>
      <c r="AE1414" s="21" t="b">
        <f t="shared" si="284"/>
        <v>0</v>
      </c>
      <c r="AF1414" s="21" t="b">
        <f ca="1">OR(AND($AC1414,NOT($AD1414)),AND($AC1414,OR(AND($G1414="",$H1414&lt;&gt;""),AND($G1414&lt;&gt;"",$H1414=""),AND($J1414="",$K1414&lt;&gt;""),AND($J1414&lt;&gt;"",$K1414=""),AND($M1414="",$N1414&lt;&gt;""),AND($M1414&lt;&gt;"",$N1414=""),AND($P1414="",$Q1414&lt;&gt;""),AND($P1414&lt;&gt;"",$Q1414=""),AND($S1414="",$T1414&lt;&gt;""),AND($S1414&lt;&gt;"",$T1414=""),AND($V1414="",$W1414&lt;&gt;""),AND($V1414&lt;&gt;"",$W1414=""))),AND($C1414&lt;&gt;"",$E1414&lt;&gt;"",LEFT(TRIM($C1414),1)&lt;&gt;LEFT(TRIM($E1414),1)),IF(OR($E1414="",$F1414=""),FALSE(),IFERROR(COUNTIF(INDIRECT("UNITS_"&amp;SUBSTITUTE(LEFT($E1414,FIND(" ",$E1414&amp;" ")-1),".","_")),$F1414)=0,TRUE())),AND($B1414&lt;&gt;"",OR(ISNUMBER(SEARCH("outro",LOWER($B1414))),ISNUMBER(SEARCH("divers",LOWER($B1414))),ISNUMBER(SEARCH("etc",LOWER($B1414))))),OR(AND(ISNUMBER(SEARCH("comunic",LOWER($B1414))),LEFT($E1414,3)&lt;&gt;"4.4"),AND(ISNUMBER(SEARCH("monitor",LOWER($B1414))),NOT(OR(LEFT($E1414,3)="1.5",LEFT($E1414,3)="2.5")))),AND($B1414&lt;&gt;"",OR(LEFT($C1414,1)="1",LEFT($C1414,1)="2"),$D1414=""),AND($D1414&lt;&gt;"",NOT(OR(LEFT($C1414,1)="1",LEFT($C1414,1)="2"))),AND($D1414&lt;&gt;"",COUNTIF(' PROJETO'!$B$14:$B$16,$D1414)=0),IF($D1414="",FALSE(),IF(COUNTIF(' PROJETO'!$B$14:$B$16,$D1414)=0,FALSE(),IFERROR(INDEX(' PROJETO'!$C$14:$C$16,MATCH($D1414,' PROJETO'!$B$14:$B$16,0))&lt;&gt;"Sim",FALSE()))))</f>
        <v>0</v>
      </c>
      <c r="AG1414" s="21" t="b">
        <f>AND($AC1414,$Y1414&gt;'CONFG.  LISTAS'!$F$4,$Z1414="",$AA1414="")</f>
        <v>0</v>
      </c>
      <c r="AH1414" s="21" t="str">
        <f t="shared" si="285"/>
        <v/>
      </c>
      <c r="AI1414" s="43" t="str">
        <f ca="1">IF(NOT($AC1414),"",IF(OR($B1414="",$C1414="",$E1414="",$F1414=""),"Preencha descrição, categoria, tipo e unidade.",IF(AND($B1414&lt;&gt;"",OR(LEFT($C1414,1)="1",LEFT($C1414,1)="2"),$D1414=""),"Informe a prática de restauração para itens diretos.",IF(AND($D1414&lt;&gt;"",NOT(OR(LEFT($C1414,1)="1",LEFT($C1414,1)="2"))),"Custos indiretos não devem pertencer a uma prática específica.",IF(AND($D1414&lt;&gt;"",COUNTIF(' PROJETO'!$B$14:$B$16,$D1414)=0),"Prática de restauração inválida ou não cadastrada.",IF(IF($D1414="",FALSE(),IF(COUNTIF(' PROJETO'!$B$14:$B$16,$D1414)=0,FALSE(),IFERROR(INDEX(' PROJETO'!$C$14:$C$16,MATCH($D1414,' PROJETO'!$B$14:$B$16,0))&lt;&gt;"Sim",FALSE()))),"A prática informada no item não foi selecionada na aba Projeto.",IF(AND(MAX($I1414,$L1414,$O1414,$R1414,$U1414,$X1414)&gt;'CONFG.  LISTAS'!$F$4,NOT(OR($Z1414&lt;&gt;"",$AA1414&lt;&gt;""))),"Memorial de cálculo ou anexo obrigatório não informado para item acima do limite.",IF(OR(AND($G1414&lt;&gt;"",$H1414&lt;&gt;"",OR($G1414&lt;=0,$H1414&lt;=0)),AND($J1414&lt;&gt;"",$K1414&lt;&gt;"",OR($J1414&lt;=0,$K1414&lt;=0)),AND($M1414&lt;&gt;"",$N1414&lt;&gt;"",OR($M1414&lt;=0,$N1414&lt;=0)),AND($P1414&lt;&gt;"",$Q1414&lt;&gt;"",OR($P1414&lt;=0,$Q1414&lt;=0)),AND($S1414&lt;&gt;"",$T1414&lt;&gt;"",OR($S1414&lt;=0,$T1414&lt;=0)),AND($V1414&lt;&gt;"",$W1414&lt;&gt;"",OR($V1414&lt;=0,$W1414&lt;=0))),"Revise os valores informados: valor unitário e quantidade devem ser maiores que zero.",IF(OR(AND($G1414="",$H1414&lt;&gt;""),AND($G1414&lt;&gt;"",$H1414=""),AND($J1414="",$K1414&lt;&gt;""),AND($J1414&lt;&gt;"",$K1414=""),AND($M1414="",$N1414&lt;&gt;""),AND($M1414&lt;&gt;"",$N1414=""),AND($P1414="",$Q1414&lt;&gt;""),AND($P1414&lt;&gt;"",$Q1414=""),AND($S1414="",$T1414&lt;&gt;""),AND($S1414&lt;&gt;"",$T1414=""),AND($V1414="",$W1414&lt;&gt;""),AND($V1414&lt;&gt;"",$W1414="")),"Há ano preenchido parcialmente: "&amp;TRIM(IF(AND($G1414="",$H1414&lt;&gt;""),"Ano 1 (falta valor unitário); ","")&amp;IF(AND($G1414&lt;&gt;"",$H1414=""),"Ano 1 (falta quantidade); ","")&amp;IF(AND($J1414="",$K1414&lt;&gt;""),"Ano 2 (falta valor unitário); ","")&amp;IF(AND($J1414&lt;&gt;"",$K1414=""),"Ano 2 (falta quantidade); ","")&amp;IF(AND($M1414="",$N1414&lt;&gt;""),"Ano 3 (falta valor unitário); ","")&amp;IF(AND($M1414&lt;&gt;"",$N1414=""),"Ano 3 (falta quantidade); ","")&amp;IF(AND($P1414="",$Q1414&lt;&gt;""),"Ano 4 (falta valor unitário); ","")&amp;IF(AND($P1414&lt;&gt;"",$Q1414=""),"Ano 4 (falta quantidade); ","")&amp;IF(AND($S1414="",$T1414&lt;&gt;""),"Ano 5 (falta valor unitário); ","")&amp;IF(AND($S1414&lt;&gt;"",$T1414=""),"Ano 5 (falta quantidade); ","")&amp;IF(AND($V1414="",$W1414&lt;&gt;""),"Ano 6 (falta valor unitário); ","")&amp;IF(AND($V1414&lt;&gt;"",$W1414=""),"Ano 6 (falta quantidade); ","")), IF(NOT(OR(AND($G1414&lt;&gt;"",$H1414&lt;&gt;""),AND($J1414&lt;&gt;"",$K1414&lt;&gt;""),AND($M1414&lt;&gt;"",$N1414&lt;&gt;""),AND($P1414&lt;&gt;"",$Q1414&lt;&gt;""),AND($S1414&lt;&gt;"",$T1414&lt;&gt;""),AND($V1414&lt;&gt;"",$W1414&lt;&gt;""))),"Informe pelo menos um ano completo com valor unitário e quantidade.",IF(AND($C1414&lt;&gt;"",$E1414&lt;&gt;"",LEFT(TRIM($C1414),1)&lt;&gt;LEFT(TRIM($E1414),1)),"Categoria e tipo estão incompatíveis.",IF(IF(OR($E1414="",$F1414=""),FALSE(),IFERROR(COUNTIF(INDIRECT("UNITS_"&amp;SUBSTITUTE(LEFT($E1414,FIND(" ",$E1414&amp;" ")-1),".","_")),$F1414)=0,TRUE())),"Unidade incompatível com o tipo selecionado.",IF(OR(AND(ISNUMBER(SEARCH("comunic",LOWER($B1414))),LEFT($E1414,3)&lt;&gt;"4.4"),AND(ISNUMBER(SEARCH("monitor",LOWER($B1414))),NOT(OR(LEFT($E1414,3)="1.5",LEFT($E1414,3)="2.5")))),"Revise a classificação do item conforme as regras de preenchimento.",IF(AND($B1414&lt;&gt;"",OR(ISNUMBER(SEARCH("outro",LOWER($B1414))),ISNUMBER(SEARCH("divers",LOWER($B1414))),ISNUMBER(SEARCH("kit",LOWER($B1414))),ISNUMBER(SEARCH("ferrament",LOWER($B1414))),ISNUMBER(SEARCH("epi",LOWER($B1414)))),NOT(OR($Z1414&lt;&gt;"",$AA1414&lt;&gt;""))),"Descrição muito genérica: detalhe melhor o item e registre o racional no memorial ou em anexo.",IF(AND($Y1414=0,$B1414&lt;&gt;"",OR($G1414&lt;&gt;"",$H1414&lt;&gt;"",$J1414&lt;&gt;"",$K1414&lt;&gt;"",$M1414&lt;&gt;"",$N1414&lt;&gt;"",$P1414&lt;&gt;"",$Q1414&lt;&gt;"",$S1414&lt;&gt;"",$T1414&lt;&gt;"",$V1414&lt;&gt;"",$W1414&lt;&gt;"")),"O item possui dados lançados, mas o total está zerado. Revise os valores informados.","")))))))))))))))</f>
        <v/>
      </c>
    </row>
    <row r="1415" spans="1:35" ht="14.25" customHeight="1" x14ac:dyDescent="0.25">
      <c r="A1415" s="57" t="str">
        <f t="shared" si="273"/>
        <v/>
      </c>
      <c r="B1415" s="61"/>
      <c r="C1415" s="61"/>
      <c r="D1415" s="58"/>
      <c r="E1415" s="61"/>
      <c r="F1415" s="61"/>
      <c r="G1415" s="272"/>
      <c r="H1415" s="62"/>
      <c r="I1415" s="273">
        <f t="shared" si="274"/>
        <v>0</v>
      </c>
      <c r="J1415" s="272"/>
      <c r="K1415" s="62"/>
      <c r="L1415" s="270">
        <f t="shared" si="275"/>
        <v>0</v>
      </c>
      <c r="M1415" s="272"/>
      <c r="N1415" s="62"/>
      <c r="O1415" s="270">
        <f t="shared" si="276"/>
        <v>0</v>
      </c>
      <c r="P1415" s="272"/>
      <c r="Q1415" s="62"/>
      <c r="R1415" s="271">
        <f t="shared" si="277"/>
        <v>0</v>
      </c>
      <c r="S1415" s="272"/>
      <c r="T1415" s="62"/>
      <c r="U1415" s="270">
        <f t="shared" si="278"/>
        <v>0</v>
      </c>
      <c r="V1415" s="272"/>
      <c r="W1415" s="62"/>
      <c r="X1415" s="270">
        <f t="shared" si="279"/>
        <v>0</v>
      </c>
      <c r="Y1415" s="270">
        <f t="shared" si="280"/>
        <v>0</v>
      </c>
      <c r="Z1415" s="61"/>
      <c r="AA1415" s="61"/>
      <c r="AB1415" s="60" t="str">
        <f t="shared" si="281"/>
        <v/>
      </c>
      <c r="AC1415" s="21" t="b">
        <f t="shared" si="282"/>
        <v>0</v>
      </c>
      <c r="AD1415" s="21" t="b">
        <f t="shared" si="283"/>
        <v>0</v>
      </c>
      <c r="AE1415" s="21" t="b">
        <f t="shared" si="284"/>
        <v>0</v>
      </c>
      <c r="AF1415" s="21" t="b">
        <f ca="1">OR(AND($AC1415,NOT($AD1415)),AND($AC1415,OR(AND($G1415="",$H1415&lt;&gt;""),AND($G1415&lt;&gt;"",$H1415=""),AND($J1415="",$K1415&lt;&gt;""),AND($J1415&lt;&gt;"",$K1415=""),AND($M1415="",$N1415&lt;&gt;""),AND($M1415&lt;&gt;"",$N1415=""),AND($P1415="",$Q1415&lt;&gt;""),AND($P1415&lt;&gt;"",$Q1415=""),AND($S1415="",$T1415&lt;&gt;""),AND($S1415&lt;&gt;"",$T1415=""),AND($V1415="",$W1415&lt;&gt;""),AND($V1415&lt;&gt;"",$W1415=""))),AND($C1415&lt;&gt;"",$E1415&lt;&gt;"",LEFT(TRIM($C1415),1)&lt;&gt;LEFT(TRIM($E1415),1)),IF(OR($E1415="",$F1415=""),FALSE(),IFERROR(COUNTIF(INDIRECT("UNITS_"&amp;SUBSTITUTE(LEFT($E1415,FIND(" ",$E1415&amp;" ")-1),".","_")),$F1415)=0,TRUE())),AND($B1415&lt;&gt;"",OR(ISNUMBER(SEARCH("outro",LOWER($B1415))),ISNUMBER(SEARCH("divers",LOWER($B1415))),ISNUMBER(SEARCH("etc",LOWER($B1415))))),OR(AND(ISNUMBER(SEARCH("comunic",LOWER($B1415))),LEFT($E1415,3)&lt;&gt;"4.4"),AND(ISNUMBER(SEARCH("monitor",LOWER($B1415))),NOT(OR(LEFT($E1415,3)="1.5",LEFT($E1415,3)="2.5")))),AND($B1415&lt;&gt;"",OR(LEFT($C1415,1)="1",LEFT($C1415,1)="2"),$D1415=""),AND($D1415&lt;&gt;"",NOT(OR(LEFT($C1415,1)="1",LEFT($C1415,1)="2"))),AND($D1415&lt;&gt;"",COUNTIF(' PROJETO'!$B$14:$B$16,$D1415)=0),IF($D1415="",FALSE(),IF(COUNTIF(' PROJETO'!$B$14:$B$16,$D1415)=0,FALSE(),IFERROR(INDEX(' PROJETO'!$C$14:$C$16,MATCH($D1415,' PROJETO'!$B$14:$B$16,0))&lt;&gt;"Sim",FALSE()))))</f>
        <v>0</v>
      </c>
      <c r="AG1415" s="21" t="b">
        <f>AND($AC1415,$Y1415&gt;'CONFG.  LISTAS'!$F$4,$Z1415="",$AA1415="")</f>
        <v>0</v>
      </c>
      <c r="AH1415" s="21" t="str">
        <f t="shared" si="285"/>
        <v/>
      </c>
      <c r="AI1415" s="43" t="str">
        <f ca="1">IF(NOT($AC1415),"",IF(OR($B1415="",$C1415="",$E1415="",$F1415=""),"Preencha descrição, categoria, tipo e unidade.",IF(AND($B1415&lt;&gt;"",OR(LEFT($C1415,1)="1",LEFT($C1415,1)="2"),$D1415=""),"Informe a prática de restauração para itens diretos.",IF(AND($D1415&lt;&gt;"",NOT(OR(LEFT($C1415,1)="1",LEFT($C1415,1)="2"))),"Custos indiretos não devem pertencer a uma prática específica.",IF(AND($D1415&lt;&gt;"",COUNTIF(' PROJETO'!$B$14:$B$16,$D1415)=0),"Prática de restauração inválida ou não cadastrada.",IF(IF($D1415="",FALSE(),IF(COUNTIF(' PROJETO'!$B$14:$B$16,$D1415)=0,FALSE(),IFERROR(INDEX(' PROJETO'!$C$14:$C$16,MATCH($D1415,' PROJETO'!$B$14:$B$16,0))&lt;&gt;"Sim",FALSE()))),"A prática informada no item não foi selecionada na aba Projeto.",IF(AND(MAX($I1415,$L1415,$O1415,$R1415,$U1415,$X1415)&gt;'CONFG.  LISTAS'!$F$4,NOT(OR($Z1415&lt;&gt;"",$AA1415&lt;&gt;""))),"Memorial de cálculo ou anexo obrigatório não informado para item acima do limite.",IF(OR(AND($G1415&lt;&gt;"",$H1415&lt;&gt;"",OR($G1415&lt;=0,$H1415&lt;=0)),AND($J1415&lt;&gt;"",$K1415&lt;&gt;"",OR($J1415&lt;=0,$K1415&lt;=0)),AND($M1415&lt;&gt;"",$N1415&lt;&gt;"",OR($M1415&lt;=0,$N1415&lt;=0)),AND($P1415&lt;&gt;"",$Q1415&lt;&gt;"",OR($P1415&lt;=0,$Q1415&lt;=0)),AND($S1415&lt;&gt;"",$T1415&lt;&gt;"",OR($S1415&lt;=0,$T1415&lt;=0)),AND($V1415&lt;&gt;"",$W1415&lt;&gt;"",OR($V1415&lt;=0,$W1415&lt;=0))),"Revise os valores informados: valor unitário e quantidade devem ser maiores que zero.",IF(OR(AND($G1415="",$H1415&lt;&gt;""),AND($G1415&lt;&gt;"",$H1415=""),AND($J1415="",$K1415&lt;&gt;""),AND($J1415&lt;&gt;"",$K1415=""),AND($M1415="",$N1415&lt;&gt;""),AND($M1415&lt;&gt;"",$N1415=""),AND($P1415="",$Q1415&lt;&gt;""),AND($P1415&lt;&gt;"",$Q1415=""),AND($S1415="",$T1415&lt;&gt;""),AND($S1415&lt;&gt;"",$T1415=""),AND($V1415="",$W1415&lt;&gt;""),AND($V1415&lt;&gt;"",$W1415="")),"Há ano preenchido parcialmente: "&amp;TRIM(IF(AND($G1415="",$H1415&lt;&gt;""),"Ano 1 (falta valor unitário); ","")&amp;IF(AND($G1415&lt;&gt;"",$H1415=""),"Ano 1 (falta quantidade); ","")&amp;IF(AND($J1415="",$K1415&lt;&gt;""),"Ano 2 (falta valor unitário); ","")&amp;IF(AND($J1415&lt;&gt;"",$K1415=""),"Ano 2 (falta quantidade); ","")&amp;IF(AND($M1415="",$N1415&lt;&gt;""),"Ano 3 (falta valor unitário); ","")&amp;IF(AND($M1415&lt;&gt;"",$N1415=""),"Ano 3 (falta quantidade); ","")&amp;IF(AND($P1415="",$Q1415&lt;&gt;""),"Ano 4 (falta valor unitário); ","")&amp;IF(AND($P1415&lt;&gt;"",$Q1415=""),"Ano 4 (falta quantidade); ","")&amp;IF(AND($S1415="",$T1415&lt;&gt;""),"Ano 5 (falta valor unitário); ","")&amp;IF(AND($S1415&lt;&gt;"",$T1415=""),"Ano 5 (falta quantidade); ","")&amp;IF(AND($V1415="",$W1415&lt;&gt;""),"Ano 6 (falta valor unitário); ","")&amp;IF(AND($V1415&lt;&gt;"",$W1415=""),"Ano 6 (falta quantidade); ","")), IF(NOT(OR(AND($G1415&lt;&gt;"",$H1415&lt;&gt;""),AND($J1415&lt;&gt;"",$K1415&lt;&gt;""),AND($M1415&lt;&gt;"",$N1415&lt;&gt;""),AND($P1415&lt;&gt;"",$Q1415&lt;&gt;""),AND($S1415&lt;&gt;"",$T1415&lt;&gt;""),AND($V1415&lt;&gt;"",$W1415&lt;&gt;""))),"Informe pelo menos um ano completo com valor unitário e quantidade.",IF(AND($C1415&lt;&gt;"",$E1415&lt;&gt;"",LEFT(TRIM($C1415),1)&lt;&gt;LEFT(TRIM($E1415),1)),"Categoria e tipo estão incompatíveis.",IF(IF(OR($E1415="",$F1415=""),FALSE(),IFERROR(COUNTIF(INDIRECT("UNITS_"&amp;SUBSTITUTE(LEFT($E1415,FIND(" ",$E1415&amp;" ")-1),".","_")),$F1415)=0,TRUE())),"Unidade incompatível com o tipo selecionado.",IF(OR(AND(ISNUMBER(SEARCH("comunic",LOWER($B1415))),LEFT($E1415,3)&lt;&gt;"4.4"),AND(ISNUMBER(SEARCH("monitor",LOWER($B1415))),NOT(OR(LEFT($E1415,3)="1.5",LEFT($E1415,3)="2.5")))),"Revise a classificação do item conforme as regras de preenchimento.",IF(AND($B1415&lt;&gt;"",OR(ISNUMBER(SEARCH("outro",LOWER($B1415))),ISNUMBER(SEARCH("divers",LOWER($B1415))),ISNUMBER(SEARCH("kit",LOWER($B1415))),ISNUMBER(SEARCH("ferrament",LOWER($B1415))),ISNUMBER(SEARCH("epi",LOWER($B1415)))),NOT(OR($Z1415&lt;&gt;"",$AA1415&lt;&gt;""))),"Descrição muito genérica: detalhe melhor o item e registre o racional no memorial ou em anexo.",IF(AND($Y1415=0,$B1415&lt;&gt;"",OR($G1415&lt;&gt;"",$H1415&lt;&gt;"",$J1415&lt;&gt;"",$K1415&lt;&gt;"",$M1415&lt;&gt;"",$N1415&lt;&gt;"",$P1415&lt;&gt;"",$Q1415&lt;&gt;"",$S1415&lt;&gt;"",$T1415&lt;&gt;"",$V1415&lt;&gt;"",$W1415&lt;&gt;"")),"O item possui dados lançados, mas o total está zerado. Revise os valores informados.","")))))))))))))))</f>
        <v/>
      </c>
    </row>
    <row r="1416" spans="1:35" ht="14.25" customHeight="1" x14ac:dyDescent="0.25">
      <c r="A1416" s="57" t="str">
        <f t="shared" si="273"/>
        <v/>
      </c>
      <c r="B1416" s="58"/>
      <c r="C1416" s="58"/>
      <c r="D1416" s="58"/>
      <c r="E1416" s="58"/>
      <c r="F1416" s="58"/>
      <c r="G1416" s="269"/>
      <c r="H1416" s="59"/>
      <c r="I1416" s="273">
        <f t="shared" si="274"/>
        <v>0</v>
      </c>
      <c r="J1416" s="269"/>
      <c r="K1416" s="59"/>
      <c r="L1416" s="270">
        <f t="shared" si="275"/>
        <v>0</v>
      </c>
      <c r="M1416" s="269"/>
      <c r="N1416" s="59"/>
      <c r="O1416" s="270">
        <f t="shared" si="276"/>
        <v>0</v>
      </c>
      <c r="P1416" s="269"/>
      <c r="Q1416" s="59"/>
      <c r="R1416" s="271">
        <f t="shared" si="277"/>
        <v>0</v>
      </c>
      <c r="S1416" s="269"/>
      <c r="T1416" s="59"/>
      <c r="U1416" s="270">
        <f t="shared" si="278"/>
        <v>0</v>
      </c>
      <c r="V1416" s="269"/>
      <c r="W1416" s="59"/>
      <c r="X1416" s="270">
        <f t="shared" si="279"/>
        <v>0</v>
      </c>
      <c r="Y1416" s="270">
        <f t="shared" si="280"/>
        <v>0</v>
      </c>
      <c r="Z1416" s="58"/>
      <c r="AA1416" s="58"/>
      <c r="AB1416" s="60" t="str">
        <f t="shared" si="281"/>
        <v/>
      </c>
      <c r="AC1416" s="21" t="b">
        <f t="shared" si="282"/>
        <v>0</v>
      </c>
      <c r="AD1416" s="21" t="b">
        <f t="shared" si="283"/>
        <v>0</v>
      </c>
      <c r="AE1416" s="21" t="b">
        <f t="shared" si="284"/>
        <v>0</v>
      </c>
      <c r="AF1416" s="21" t="b">
        <f ca="1">OR(AND($AC1416,NOT($AD1416)),AND($AC1416,OR(AND($G1416="",$H1416&lt;&gt;""),AND($G1416&lt;&gt;"",$H1416=""),AND($J1416="",$K1416&lt;&gt;""),AND($J1416&lt;&gt;"",$K1416=""),AND($M1416="",$N1416&lt;&gt;""),AND($M1416&lt;&gt;"",$N1416=""),AND($P1416="",$Q1416&lt;&gt;""),AND($P1416&lt;&gt;"",$Q1416=""),AND($S1416="",$T1416&lt;&gt;""),AND($S1416&lt;&gt;"",$T1416=""),AND($V1416="",$W1416&lt;&gt;""),AND($V1416&lt;&gt;"",$W1416=""))),AND($C1416&lt;&gt;"",$E1416&lt;&gt;"",LEFT(TRIM($C1416),1)&lt;&gt;LEFT(TRIM($E1416),1)),IF(OR($E1416="",$F1416=""),FALSE(),IFERROR(COUNTIF(INDIRECT("UNITS_"&amp;SUBSTITUTE(LEFT($E1416,FIND(" ",$E1416&amp;" ")-1),".","_")),$F1416)=0,TRUE())),AND($B1416&lt;&gt;"",OR(ISNUMBER(SEARCH("outro",LOWER($B1416))),ISNUMBER(SEARCH("divers",LOWER($B1416))),ISNUMBER(SEARCH("etc",LOWER($B1416))))),OR(AND(ISNUMBER(SEARCH("comunic",LOWER($B1416))),LEFT($E1416,3)&lt;&gt;"4.4"),AND(ISNUMBER(SEARCH("monitor",LOWER($B1416))),NOT(OR(LEFT($E1416,3)="1.5",LEFT($E1416,3)="2.5")))),AND($B1416&lt;&gt;"",OR(LEFT($C1416,1)="1",LEFT($C1416,1)="2"),$D1416=""),AND($D1416&lt;&gt;"",NOT(OR(LEFT($C1416,1)="1",LEFT($C1416,1)="2"))),AND($D1416&lt;&gt;"",COUNTIF(' PROJETO'!$B$14:$B$16,$D1416)=0),IF($D1416="",FALSE(),IF(COUNTIF(' PROJETO'!$B$14:$B$16,$D1416)=0,FALSE(),IFERROR(INDEX(' PROJETO'!$C$14:$C$16,MATCH($D1416,' PROJETO'!$B$14:$B$16,0))&lt;&gt;"Sim",FALSE()))))</f>
        <v>0</v>
      </c>
      <c r="AG1416" s="21" t="b">
        <f>AND($AC1416,$Y1416&gt;'CONFG.  LISTAS'!$F$4,$Z1416="",$AA1416="")</f>
        <v>0</v>
      </c>
      <c r="AH1416" s="21" t="str">
        <f t="shared" si="285"/>
        <v/>
      </c>
      <c r="AI1416" s="43" t="str">
        <f ca="1">IF(NOT($AC1416),"",IF(OR($B1416="",$C1416="",$E1416="",$F1416=""),"Preencha descrição, categoria, tipo e unidade.",IF(AND($B1416&lt;&gt;"",OR(LEFT($C1416,1)="1",LEFT($C1416,1)="2"),$D1416=""),"Informe a prática de restauração para itens diretos.",IF(AND($D1416&lt;&gt;"",NOT(OR(LEFT($C1416,1)="1",LEFT($C1416,1)="2"))),"Custos indiretos não devem pertencer a uma prática específica.",IF(AND($D1416&lt;&gt;"",COUNTIF(' PROJETO'!$B$14:$B$16,$D1416)=0),"Prática de restauração inválida ou não cadastrada.",IF(IF($D1416="",FALSE(),IF(COUNTIF(' PROJETO'!$B$14:$B$16,$D1416)=0,FALSE(),IFERROR(INDEX(' PROJETO'!$C$14:$C$16,MATCH($D1416,' PROJETO'!$B$14:$B$16,0))&lt;&gt;"Sim",FALSE()))),"A prática informada no item não foi selecionada na aba Projeto.",IF(AND(MAX($I1416,$L1416,$O1416,$R1416,$U1416,$X1416)&gt;'CONFG.  LISTAS'!$F$4,NOT(OR($Z1416&lt;&gt;"",$AA1416&lt;&gt;""))),"Memorial de cálculo ou anexo obrigatório não informado para item acima do limite.",IF(OR(AND($G1416&lt;&gt;"",$H1416&lt;&gt;"",OR($G1416&lt;=0,$H1416&lt;=0)),AND($J1416&lt;&gt;"",$K1416&lt;&gt;"",OR($J1416&lt;=0,$K1416&lt;=0)),AND($M1416&lt;&gt;"",$N1416&lt;&gt;"",OR($M1416&lt;=0,$N1416&lt;=0)),AND($P1416&lt;&gt;"",$Q1416&lt;&gt;"",OR($P1416&lt;=0,$Q1416&lt;=0)),AND($S1416&lt;&gt;"",$T1416&lt;&gt;"",OR($S1416&lt;=0,$T1416&lt;=0)),AND($V1416&lt;&gt;"",$W1416&lt;&gt;"",OR($V1416&lt;=0,$W1416&lt;=0))),"Revise os valores informados: valor unitário e quantidade devem ser maiores que zero.",IF(OR(AND($G1416="",$H1416&lt;&gt;""),AND($G1416&lt;&gt;"",$H1416=""),AND($J1416="",$K1416&lt;&gt;""),AND($J1416&lt;&gt;"",$K1416=""),AND($M1416="",$N1416&lt;&gt;""),AND($M1416&lt;&gt;"",$N1416=""),AND($P1416="",$Q1416&lt;&gt;""),AND($P1416&lt;&gt;"",$Q1416=""),AND($S1416="",$T1416&lt;&gt;""),AND($S1416&lt;&gt;"",$T1416=""),AND($V1416="",$W1416&lt;&gt;""),AND($V1416&lt;&gt;"",$W1416="")),"Há ano preenchido parcialmente: "&amp;TRIM(IF(AND($G1416="",$H1416&lt;&gt;""),"Ano 1 (falta valor unitário); ","")&amp;IF(AND($G1416&lt;&gt;"",$H1416=""),"Ano 1 (falta quantidade); ","")&amp;IF(AND($J1416="",$K1416&lt;&gt;""),"Ano 2 (falta valor unitário); ","")&amp;IF(AND($J1416&lt;&gt;"",$K1416=""),"Ano 2 (falta quantidade); ","")&amp;IF(AND($M1416="",$N1416&lt;&gt;""),"Ano 3 (falta valor unitário); ","")&amp;IF(AND($M1416&lt;&gt;"",$N1416=""),"Ano 3 (falta quantidade); ","")&amp;IF(AND($P1416="",$Q1416&lt;&gt;""),"Ano 4 (falta valor unitário); ","")&amp;IF(AND($P1416&lt;&gt;"",$Q1416=""),"Ano 4 (falta quantidade); ","")&amp;IF(AND($S1416="",$T1416&lt;&gt;""),"Ano 5 (falta valor unitário); ","")&amp;IF(AND($S1416&lt;&gt;"",$T1416=""),"Ano 5 (falta quantidade); ","")&amp;IF(AND($V1416="",$W1416&lt;&gt;""),"Ano 6 (falta valor unitário); ","")&amp;IF(AND($V1416&lt;&gt;"",$W1416=""),"Ano 6 (falta quantidade); ","")), IF(NOT(OR(AND($G1416&lt;&gt;"",$H1416&lt;&gt;""),AND($J1416&lt;&gt;"",$K1416&lt;&gt;""),AND($M1416&lt;&gt;"",$N1416&lt;&gt;""),AND($P1416&lt;&gt;"",$Q1416&lt;&gt;""),AND($S1416&lt;&gt;"",$T1416&lt;&gt;""),AND($V1416&lt;&gt;"",$W1416&lt;&gt;""))),"Informe pelo menos um ano completo com valor unitário e quantidade.",IF(AND($C1416&lt;&gt;"",$E1416&lt;&gt;"",LEFT(TRIM($C1416),1)&lt;&gt;LEFT(TRIM($E1416),1)),"Categoria e tipo estão incompatíveis.",IF(IF(OR($E1416="",$F1416=""),FALSE(),IFERROR(COUNTIF(INDIRECT("UNITS_"&amp;SUBSTITUTE(LEFT($E1416,FIND(" ",$E1416&amp;" ")-1),".","_")),$F1416)=0,TRUE())),"Unidade incompatível com o tipo selecionado.",IF(OR(AND(ISNUMBER(SEARCH("comunic",LOWER($B1416))),LEFT($E1416,3)&lt;&gt;"4.4"),AND(ISNUMBER(SEARCH("monitor",LOWER($B1416))),NOT(OR(LEFT($E1416,3)="1.5",LEFT($E1416,3)="2.5")))),"Revise a classificação do item conforme as regras de preenchimento.",IF(AND($B1416&lt;&gt;"",OR(ISNUMBER(SEARCH("outro",LOWER($B1416))),ISNUMBER(SEARCH("divers",LOWER($B1416))),ISNUMBER(SEARCH("kit",LOWER($B1416))),ISNUMBER(SEARCH("ferrament",LOWER($B1416))),ISNUMBER(SEARCH("epi",LOWER($B1416)))),NOT(OR($Z1416&lt;&gt;"",$AA1416&lt;&gt;""))),"Descrição muito genérica: detalhe melhor o item e registre o racional no memorial ou em anexo.",IF(AND($Y1416=0,$B1416&lt;&gt;"",OR($G1416&lt;&gt;"",$H1416&lt;&gt;"",$J1416&lt;&gt;"",$K1416&lt;&gt;"",$M1416&lt;&gt;"",$N1416&lt;&gt;"",$P1416&lt;&gt;"",$Q1416&lt;&gt;"",$S1416&lt;&gt;"",$T1416&lt;&gt;"",$V1416&lt;&gt;"",$W1416&lt;&gt;"")),"O item possui dados lançados, mas o total está zerado. Revise os valores informados.","")))))))))))))))</f>
        <v/>
      </c>
    </row>
    <row r="1417" spans="1:35" ht="14.25" customHeight="1" x14ac:dyDescent="0.25">
      <c r="A1417" s="57" t="str">
        <f t="shared" si="273"/>
        <v/>
      </c>
      <c r="B1417" s="61"/>
      <c r="C1417" s="61"/>
      <c r="D1417" s="58"/>
      <c r="E1417" s="61"/>
      <c r="F1417" s="61"/>
      <c r="G1417" s="272"/>
      <c r="H1417" s="62"/>
      <c r="I1417" s="273">
        <f t="shared" si="274"/>
        <v>0</v>
      </c>
      <c r="J1417" s="272"/>
      <c r="K1417" s="62"/>
      <c r="L1417" s="270">
        <f t="shared" si="275"/>
        <v>0</v>
      </c>
      <c r="M1417" s="272"/>
      <c r="N1417" s="62"/>
      <c r="O1417" s="270">
        <f t="shared" si="276"/>
        <v>0</v>
      </c>
      <c r="P1417" s="272"/>
      <c r="Q1417" s="62"/>
      <c r="R1417" s="271">
        <f t="shared" si="277"/>
        <v>0</v>
      </c>
      <c r="S1417" s="272"/>
      <c r="T1417" s="62"/>
      <c r="U1417" s="270">
        <f t="shared" si="278"/>
        <v>0</v>
      </c>
      <c r="V1417" s="272"/>
      <c r="W1417" s="62"/>
      <c r="X1417" s="270">
        <f t="shared" si="279"/>
        <v>0</v>
      </c>
      <c r="Y1417" s="270">
        <f t="shared" si="280"/>
        <v>0</v>
      </c>
      <c r="Z1417" s="61"/>
      <c r="AA1417" s="61"/>
      <c r="AB1417" s="60" t="str">
        <f t="shared" si="281"/>
        <v/>
      </c>
      <c r="AC1417" s="21" t="b">
        <f t="shared" si="282"/>
        <v>0</v>
      </c>
      <c r="AD1417" s="21" t="b">
        <f t="shared" si="283"/>
        <v>0</v>
      </c>
      <c r="AE1417" s="21" t="b">
        <f t="shared" si="284"/>
        <v>0</v>
      </c>
      <c r="AF1417" s="21" t="b">
        <f ca="1">OR(AND($AC1417,NOT($AD1417)),AND($AC1417,OR(AND($G1417="",$H1417&lt;&gt;""),AND($G1417&lt;&gt;"",$H1417=""),AND($J1417="",$K1417&lt;&gt;""),AND($J1417&lt;&gt;"",$K1417=""),AND($M1417="",$N1417&lt;&gt;""),AND($M1417&lt;&gt;"",$N1417=""),AND($P1417="",$Q1417&lt;&gt;""),AND($P1417&lt;&gt;"",$Q1417=""),AND($S1417="",$T1417&lt;&gt;""),AND($S1417&lt;&gt;"",$T1417=""),AND($V1417="",$W1417&lt;&gt;""),AND($V1417&lt;&gt;"",$W1417=""))),AND($C1417&lt;&gt;"",$E1417&lt;&gt;"",LEFT(TRIM($C1417),1)&lt;&gt;LEFT(TRIM($E1417),1)),IF(OR($E1417="",$F1417=""),FALSE(),IFERROR(COUNTIF(INDIRECT("UNITS_"&amp;SUBSTITUTE(LEFT($E1417,FIND(" ",$E1417&amp;" ")-1),".","_")),$F1417)=0,TRUE())),AND($B1417&lt;&gt;"",OR(ISNUMBER(SEARCH("outro",LOWER($B1417))),ISNUMBER(SEARCH("divers",LOWER($B1417))),ISNUMBER(SEARCH("etc",LOWER($B1417))))),OR(AND(ISNUMBER(SEARCH("comunic",LOWER($B1417))),LEFT($E1417,3)&lt;&gt;"4.4"),AND(ISNUMBER(SEARCH("monitor",LOWER($B1417))),NOT(OR(LEFT($E1417,3)="1.5",LEFT($E1417,3)="2.5")))),AND($B1417&lt;&gt;"",OR(LEFT($C1417,1)="1",LEFT($C1417,1)="2"),$D1417=""),AND($D1417&lt;&gt;"",NOT(OR(LEFT($C1417,1)="1",LEFT($C1417,1)="2"))),AND($D1417&lt;&gt;"",COUNTIF(' PROJETO'!$B$14:$B$16,$D1417)=0),IF($D1417="",FALSE(),IF(COUNTIF(' PROJETO'!$B$14:$B$16,$D1417)=0,FALSE(),IFERROR(INDEX(' PROJETO'!$C$14:$C$16,MATCH($D1417,' PROJETO'!$B$14:$B$16,0))&lt;&gt;"Sim",FALSE()))))</f>
        <v>0</v>
      </c>
      <c r="AG1417" s="21" t="b">
        <f>AND($AC1417,$Y1417&gt;'CONFG.  LISTAS'!$F$4,$Z1417="",$AA1417="")</f>
        <v>0</v>
      </c>
      <c r="AH1417" s="21" t="str">
        <f t="shared" si="285"/>
        <v/>
      </c>
      <c r="AI1417" s="43" t="str">
        <f ca="1">IF(NOT($AC1417),"",IF(OR($B1417="",$C1417="",$E1417="",$F1417=""),"Preencha descrição, categoria, tipo e unidade.",IF(AND($B1417&lt;&gt;"",OR(LEFT($C1417,1)="1",LEFT($C1417,1)="2"),$D1417=""),"Informe a prática de restauração para itens diretos.",IF(AND($D1417&lt;&gt;"",NOT(OR(LEFT($C1417,1)="1",LEFT($C1417,1)="2"))),"Custos indiretos não devem pertencer a uma prática específica.",IF(AND($D1417&lt;&gt;"",COUNTIF(' PROJETO'!$B$14:$B$16,$D1417)=0),"Prática de restauração inválida ou não cadastrada.",IF(IF($D1417="",FALSE(),IF(COUNTIF(' PROJETO'!$B$14:$B$16,$D1417)=0,FALSE(),IFERROR(INDEX(' PROJETO'!$C$14:$C$16,MATCH($D1417,' PROJETO'!$B$14:$B$16,0))&lt;&gt;"Sim",FALSE()))),"A prática informada no item não foi selecionada na aba Projeto.",IF(AND(MAX($I1417,$L1417,$O1417,$R1417,$U1417,$X1417)&gt;'CONFG.  LISTAS'!$F$4,NOT(OR($Z1417&lt;&gt;"",$AA1417&lt;&gt;""))),"Memorial de cálculo ou anexo obrigatório não informado para item acima do limite.",IF(OR(AND($G1417&lt;&gt;"",$H1417&lt;&gt;"",OR($G1417&lt;=0,$H1417&lt;=0)),AND($J1417&lt;&gt;"",$K1417&lt;&gt;"",OR($J1417&lt;=0,$K1417&lt;=0)),AND($M1417&lt;&gt;"",$N1417&lt;&gt;"",OR($M1417&lt;=0,$N1417&lt;=0)),AND($P1417&lt;&gt;"",$Q1417&lt;&gt;"",OR($P1417&lt;=0,$Q1417&lt;=0)),AND($S1417&lt;&gt;"",$T1417&lt;&gt;"",OR($S1417&lt;=0,$T1417&lt;=0)),AND($V1417&lt;&gt;"",$W1417&lt;&gt;"",OR($V1417&lt;=0,$W1417&lt;=0))),"Revise os valores informados: valor unitário e quantidade devem ser maiores que zero.",IF(OR(AND($G1417="",$H1417&lt;&gt;""),AND($G1417&lt;&gt;"",$H1417=""),AND($J1417="",$K1417&lt;&gt;""),AND($J1417&lt;&gt;"",$K1417=""),AND($M1417="",$N1417&lt;&gt;""),AND($M1417&lt;&gt;"",$N1417=""),AND($P1417="",$Q1417&lt;&gt;""),AND($P1417&lt;&gt;"",$Q1417=""),AND($S1417="",$T1417&lt;&gt;""),AND($S1417&lt;&gt;"",$T1417=""),AND($V1417="",$W1417&lt;&gt;""),AND($V1417&lt;&gt;"",$W1417="")),"Há ano preenchido parcialmente: "&amp;TRIM(IF(AND($G1417="",$H1417&lt;&gt;""),"Ano 1 (falta valor unitário); ","")&amp;IF(AND($G1417&lt;&gt;"",$H1417=""),"Ano 1 (falta quantidade); ","")&amp;IF(AND($J1417="",$K1417&lt;&gt;""),"Ano 2 (falta valor unitário); ","")&amp;IF(AND($J1417&lt;&gt;"",$K1417=""),"Ano 2 (falta quantidade); ","")&amp;IF(AND($M1417="",$N1417&lt;&gt;""),"Ano 3 (falta valor unitário); ","")&amp;IF(AND($M1417&lt;&gt;"",$N1417=""),"Ano 3 (falta quantidade); ","")&amp;IF(AND($P1417="",$Q1417&lt;&gt;""),"Ano 4 (falta valor unitário); ","")&amp;IF(AND($P1417&lt;&gt;"",$Q1417=""),"Ano 4 (falta quantidade); ","")&amp;IF(AND($S1417="",$T1417&lt;&gt;""),"Ano 5 (falta valor unitário); ","")&amp;IF(AND($S1417&lt;&gt;"",$T1417=""),"Ano 5 (falta quantidade); ","")&amp;IF(AND($V1417="",$W1417&lt;&gt;""),"Ano 6 (falta valor unitário); ","")&amp;IF(AND($V1417&lt;&gt;"",$W1417=""),"Ano 6 (falta quantidade); ","")), IF(NOT(OR(AND($G1417&lt;&gt;"",$H1417&lt;&gt;""),AND($J1417&lt;&gt;"",$K1417&lt;&gt;""),AND($M1417&lt;&gt;"",$N1417&lt;&gt;""),AND($P1417&lt;&gt;"",$Q1417&lt;&gt;""),AND($S1417&lt;&gt;"",$T1417&lt;&gt;""),AND($V1417&lt;&gt;"",$W1417&lt;&gt;""))),"Informe pelo menos um ano completo com valor unitário e quantidade.",IF(AND($C1417&lt;&gt;"",$E1417&lt;&gt;"",LEFT(TRIM($C1417),1)&lt;&gt;LEFT(TRIM($E1417),1)),"Categoria e tipo estão incompatíveis.",IF(IF(OR($E1417="",$F1417=""),FALSE(),IFERROR(COUNTIF(INDIRECT("UNITS_"&amp;SUBSTITUTE(LEFT($E1417,FIND(" ",$E1417&amp;" ")-1),".","_")),$F1417)=0,TRUE())),"Unidade incompatível com o tipo selecionado.",IF(OR(AND(ISNUMBER(SEARCH("comunic",LOWER($B1417))),LEFT($E1417,3)&lt;&gt;"4.4"),AND(ISNUMBER(SEARCH("monitor",LOWER($B1417))),NOT(OR(LEFT($E1417,3)="1.5",LEFT($E1417,3)="2.5")))),"Revise a classificação do item conforme as regras de preenchimento.",IF(AND($B1417&lt;&gt;"",OR(ISNUMBER(SEARCH("outro",LOWER($B1417))),ISNUMBER(SEARCH("divers",LOWER($B1417))),ISNUMBER(SEARCH("kit",LOWER($B1417))),ISNUMBER(SEARCH("ferrament",LOWER($B1417))),ISNUMBER(SEARCH("epi",LOWER($B1417)))),NOT(OR($Z1417&lt;&gt;"",$AA1417&lt;&gt;""))),"Descrição muito genérica: detalhe melhor o item e registre o racional no memorial ou em anexo.",IF(AND($Y1417=0,$B1417&lt;&gt;"",OR($G1417&lt;&gt;"",$H1417&lt;&gt;"",$J1417&lt;&gt;"",$K1417&lt;&gt;"",$M1417&lt;&gt;"",$N1417&lt;&gt;"",$P1417&lt;&gt;"",$Q1417&lt;&gt;"",$S1417&lt;&gt;"",$T1417&lt;&gt;"",$V1417&lt;&gt;"",$W1417&lt;&gt;"")),"O item possui dados lançados, mas o total está zerado. Revise os valores informados.","")))))))))))))))</f>
        <v/>
      </c>
    </row>
    <row r="1418" spans="1:35" ht="14.25" customHeight="1" x14ac:dyDescent="0.25">
      <c r="A1418" s="57" t="str">
        <f t="shared" ref="A1418:A1481" si="286">AH1418</f>
        <v/>
      </c>
      <c r="B1418" s="58"/>
      <c r="C1418" s="58"/>
      <c r="D1418" s="58"/>
      <c r="E1418" s="58"/>
      <c r="F1418" s="58"/>
      <c r="G1418" s="269"/>
      <c r="H1418" s="59"/>
      <c r="I1418" s="273">
        <f t="shared" ref="I1418:I1481" si="287">IFERROR(G1418*H1418,0)</f>
        <v>0</v>
      </c>
      <c r="J1418" s="269"/>
      <c r="K1418" s="59"/>
      <c r="L1418" s="270">
        <f t="shared" ref="L1418:L1481" si="288">IFERROR(J1418*K1418,0)</f>
        <v>0</v>
      </c>
      <c r="M1418" s="269"/>
      <c r="N1418" s="59"/>
      <c r="O1418" s="270">
        <f t="shared" ref="O1418:O1481" si="289">IFERROR(M1418*N1418,0)</f>
        <v>0</v>
      </c>
      <c r="P1418" s="269"/>
      <c r="Q1418" s="59"/>
      <c r="R1418" s="271">
        <f t="shared" ref="R1418:R1481" si="290">IFERROR(P1418*Q1418,0)</f>
        <v>0</v>
      </c>
      <c r="S1418" s="269"/>
      <c r="T1418" s="59"/>
      <c r="U1418" s="270">
        <f t="shared" ref="U1418:U1481" si="291">IFERROR(S1418*T1418,0)</f>
        <v>0</v>
      </c>
      <c r="V1418" s="269"/>
      <c r="W1418" s="59"/>
      <c r="X1418" s="270">
        <f t="shared" ref="X1418:X1481" si="292">IFERROR(V1418*W1418,0)</f>
        <v>0</v>
      </c>
      <c r="Y1418" s="270">
        <f t="shared" ref="Y1418:Y1481" si="293">SUM(I1418,L1418,O1418,R1418,U1418,X1418)</f>
        <v>0</v>
      </c>
      <c r="Z1418" s="58"/>
      <c r="AA1418" s="58"/>
      <c r="AB1418" s="60" t="str">
        <f t="shared" ref="AB1418:AB1481" si="294">IF($B1418="","",TEXT(ROW()-4,"000"))</f>
        <v/>
      </c>
      <c r="AC1418" s="21" t="b">
        <f t="shared" ref="AC1418:AC1481" si="295">OR(LEN($B1418&amp;"")&gt;0,LEN($C1418&amp;"")&gt;0,LEN($D1418&amp;"")&gt;0,LEN($E1418&amp;"")&gt;0,LEN($F1418&amp;"")&gt;0,LEN($G1418&amp;"")&gt;0,LEN($H1418&amp;"")&gt;0,LEN($J1418&amp;"")&gt;0,LEN($K1418&amp;"")&gt;0,LEN($M1418&amp;"")&gt;0,LEN($N1418&amp;"")&gt;0,LEN($P1418&amp;"")&gt;0,LEN($Q1418&amp;"")&gt;0,LEN($S1418&amp;"")&gt;0,LEN($T1418&amp;"")&gt;0,LEN($V1418&amp;"")&gt;0,LEN($W1418&amp;"")&gt;0,LEN($Z1418&amp;"")&gt;0,LEN($AA1418&amp;"")&gt;0)</f>
        <v>0</v>
      </c>
      <c r="AD1418" s="21" t="b">
        <f t="shared" ref="AD1418:AD1481" si="296">AND($B1418&lt;&gt;"",$C1418&lt;&gt;"",$E1418&lt;&gt;"",$F1418&lt;&gt;"")</f>
        <v>0</v>
      </c>
      <c r="AE1418" s="21" t="b">
        <f t="shared" ref="AE1418:AE1481" si="297">OR(AND($G1418&lt;&gt;"",$H1418&lt;&gt;""),AND($J1418&lt;&gt;"",$K1418&lt;&gt;""),AND($M1418&lt;&gt;"",$N1418&lt;&gt;""),AND($P1418&lt;&gt;"",$Q1418&lt;&gt;""),AND($S1418&lt;&gt;"",$T1418&lt;&gt;""),AND($V1418&lt;&gt;"",$W1418&lt;&gt;""))</f>
        <v>0</v>
      </c>
      <c r="AF1418" s="21" t="b">
        <f ca="1">OR(AND($AC1418,NOT($AD1418)),AND($AC1418,OR(AND($G1418="",$H1418&lt;&gt;""),AND($G1418&lt;&gt;"",$H1418=""),AND($J1418="",$K1418&lt;&gt;""),AND($J1418&lt;&gt;"",$K1418=""),AND($M1418="",$N1418&lt;&gt;""),AND($M1418&lt;&gt;"",$N1418=""),AND($P1418="",$Q1418&lt;&gt;""),AND($P1418&lt;&gt;"",$Q1418=""),AND($S1418="",$T1418&lt;&gt;""),AND($S1418&lt;&gt;"",$T1418=""),AND($V1418="",$W1418&lt;&gt;""),AND($V1418&lt;&gt;"",$W1418=""))),AND($C1418&lt;&gt;"",$E1418&lt;&gt;"",LEFT(TRIM($C1418),1)&lt;&gt;LEFT(TRIM($E1418),1)),IF(OR($E1418="",$F1418=""),FALSE(),IFERROR(COUNTIF(INDIRECT("UNITS_"&amp;SUBSTITUTE(LEFT($E1418,FIND(" ",$E1418&amp;" ")-1),".","_")),$F1418)=0,TRUE())),AND($B1418&lt;&gt;"",OR(ISNUMBER(SEARCH("outro",LOWER($B1418))),ISNUMBER(SEARCH("divers",LOWER($B1418))),ISNUMBER(SEARCH("etc",LOWER($B1418))))),OR(AND(ISNUMBER(SEARCH("comunic",LOWER($B1418))),LEFT($E1418,3)&lt;&gt;"4.4"),AND(ISNUMBER(SEARCH("monitor",LOWER($B1418))),NOT(OR(LEFT($E1418,3)="1.5",LEFT($E1418,3)="2.5")))),AND($B1418&lt;&gt;"",OR(LEFT($C1418,1)="1",LEFT($C1418,1)="2"),$D1418=""),AND($D1418&lt;&gt;"",NOT(OR(LEFT($C1418,1)="1",LEFT($C1418,1)="2"))),AND($D1418&lt;&gt;"",COUNTIF(' PROJETO'!$B$14:$B$16,$D1418)=0),IF($D1418="",FALSE(),IF(COUNTIF(' PROJETO'!$B$14:$B$16,$D1418)=0,FALSE(),IFERROR(INDEX(' PROJETO'!$C$14:$C$16,MATCH($D1418,' PROJETO'!$B$14:$B$16,0))&lt;&gt;"Sim",FALSE()))))</f>
        <v>0</v>
      </c>
      <c r="AG1418" s="21" t="b">
        <f>AND($AC1418,$Y1418&gt;'CONFG.  LISTAS'!$F$4,$Z1418="",$AA1418="")</f>
        <v>0</v>
      </c>
      <c r="AH1418" s="21" t="str">
        <f t="shared" ref="AH1418:AH1481" si="298">IF(NOT($AC1418),"",IF($AG1418,"⚠",IF(OR(AND($AC1418,NOT($AE1418)),$AF1418),"◔","✓")))</f>
        <v/>
      </c>
      <c r="AI1418" s="43" t="str">
        <f ca="1">IF(NOT($AC1418),"",IF(OR($B1418="",$C1418="",$E1418="",$F1418=""),"Preencha descrição, categoria, tipo e unidade.",IF(AND($B1418&lt;&gt;"",OR(LEFT($C1418,1)="1",LEFT($C1418,1)="2"),$D1418=""),"Informe a prática de restauração para itens diretos.",IF(AND($D1418&lt;&gt;"",NOT(OR(LEFT($C1418,1)="1",LEFT($C1418,1)="2"))),"Custos indiretos não devem pertencer a uma prática específica.",IF(AND($D1418&lt;&gt;"",COUNTIF(' PROJETO'!$B$14:$B$16,$D1418)=0),"Prática de restauração inválida ou não cadastrada.",IF(IF($D1418="",FALSE(),IF(COUNTIF(' PROJETO'!$B$14:$B$16,$D1418)=0,FALSE(),IFERROR(INDEX(' PROJETO'!$C$14:$C$16,MATCH($D1418,' PROJETO'!$B$14:$B$16,0))&lt;&gt;"Sim",FALSE()))),"A prática informada no item não foi selecionada na aba Projeto.",IF(AND(MAX($I1418,$L1418,$O1418,$R1418,$U1418,$X1418)&gt;'CONFG.  LISTAS'!$F$4,NOT(OR($Z1418&lt;&gt;"",$AA1418&lt;&gt;""))),"Memorial de cálculo ou anexo obrigatório não informado para item acima do limite.",IF(OR(AND($G1418&lt;&gt;"",$H1418&lt;&gt;"",OR($G1418&lt;=0,$H1418&lt;=0)),AND($J1418&lt;&gt;"",$K1418&lt;&gt;"",OR($J1418&lt;=0,$K1418&lt;=0)),AND($M1418&lt;&gt;"",$N1418&lt;&gt;"",OR($M1418&lt;=0,$N1418&lt;=0)),AND($P1418&lt;&gt;"",$Q1418&lt;&gt;"",OR($P1418&lt;=0,$Q1418&lt;=0)),AND($S1418&lt;&gt;"",$T1418&lt;&gt;"",OR($S1418&lt;=0,$T1418&lt;=0)),AND($V1418&lt;&gt;"",$W1418&lt;&gt;"",OR($V1418&lt;=0,$W1418&lt;=0))),"Revise os valores informados: valor unitário e quantidade devem ser maiores que zero.",IF(OR(AND($G1418="",$H1418&lt;&gt;""),AND($G1418&lt;&gt;"",$H1418=""),AND($J1418="",$K1418&lt;&gt;""),AND($J1418&lt;&gt;"",$K1418=""),AND($M1418="",$N1418&lt;&gt;""),AND($M1418&lt;&gt;"",$N1418=""),AND($P1418="",$Q1418&lt;&gt;""),AND($P1418&lt;&gt;"",$Q1418=""),AND($S1418="",$T1418&lt;&gt;""),AND($S1418&lt;&gt;"",$T1418=""),AND($V1418="",$W1418&lt;&gt;""),AND($V1418&lt;&gt;"",$W1418="")),"Há ano preenchido parcialmente: "&amp;TRIM(IF(AND($G1418="",$H1418&lt;&gt;""),"Ano 1 (falta valor unitário); ","")&amp;IF(AND($G1418&lt;&gt;"",$H1418=""),"Ano 1 (falta quantidade); ","")&amp;IF(AND($J1418="",$K1418&lt;&gt;""),"Ano 2 (falta valor unitário); ","")&amp;IF(AND($J1418&lt;&gt;"",$K1418=""),"Ano 2 (falta quantidade); ","")&amp;IF(AND($M1418="",$N1418&lt;&gt;""),"Ano 3 (falta valor unitário); ","")&amp;IF(AND($M1418&lt;&gt;"",$N1418=""),"Ano 3 (falta quantidade); ","")&amp;IF(AND($P1418="",$Q1418&lt;&gt;""),"Ano 4 (falta valor unitário); ","")&amp;IF(AND($P1418&lt;&gt;"",$Q1418=""),"Ano 4 (falta quantidade); ","")&amp;IF(AND($S1418="",$T1418&lt;&gt;""),"Ano 5 (falta valor unitário); ","")&amp;IF(AND($S1418&lt;&gt;"",$T1418=""),"Ano 5 (falta quantidade); ","")&amp;IF(AND($V1418="",$W1418&lt;&gt;""),"Ano 6 (falta valor unitário); ","")&amp;IF(AND($V1418&lt;&gt;"",$W1418=""),"Ano 6 (falta quantidade); ","")), IF(NOT(OR(AND($G1418&lt;&gt;"",$H1418&lt;&gt;""),AND($J1418&lt;&gt;"",$K1418&lt;&gt;""),AND($M1418&lt;&gt;"",$N1418&lt;&gt;""),AND($P1418&lt;&gt;"",$Q1418&lt;&gt;""),AND($S1418&lt;&gt;"",$T1418&lt;&gt;""),AND($V1418&lt;&gt;"",$W1418&lt;&gt;""))),"Informe pelo menos um ano completo com valor unitário e quantidade.",IF(AND($C1418&lt;&gt;"",$E1418&lt;&gt;"",LEFT(TRIM($C1418),1)&lt;&gt;LEFT(TRIM($E1418),1)),"Categoria e tipo estão incompatíveis.",IF(IF(OR($E1418="",$F1418=""),FALSE(),IFERROR(COUNTIF(INDIRECT("UNITS_"&amp;SUBSTITUTE(LEFT($E1418,FIND(" ",$E1418&amp;" ")-1),".","_")),$F1418)=0,TRUE())),"Unidade incompatível com o tipo selecionado.",IF(OR(AND(ISNUMBER(SEARCH("comunic",LOWER($B1418))),LEFT($E1418,3)&lt;&gt;"4.4"),AND(ISNUMBER(SEARCH("monitor",LOWER($B1418))),NOT(OR(LEFT($E1418,3)="1.5",LEFT($E1418,3)="2.5")))),"Revise a classificação do item conforme as regras de preenchimento.",IF(AND($B1418&lt;&gt;"",OR(ISNUMBER(SEARCH("outro",LOWER($B1418))),ISNUMBER(SEARCH("divers",LOWER($B1418))),ISNUMBER(SEARCH("kit",LOWER($B1418))),ISNUMBER(SEARCH("ferrament",LOWER($B1418))),ISNUMBER(SEARCH("epi",LOWER($B1418)))),NOT(OR($Z1418&lt;&gt;"",$AA1418&lt;&gt;""))),"Descrição muito genérica: detalhe melhor o item e registre o racional no memorial ou em anexo.",IF(AND($Y1418=0,$B1418&lt;&gt;"",OR($G1418&lt;&gt;"",$H1418&lt;&gt;"",$J1418&lt;&gt;"",$K1418&lt;&gt;"",$M1418&lt;&gt;"",$N1418&lt;&gt;"",$P1418&lt;&gt;"",$Q1418&lt;&gt;"",$S1418&lt;&gt;"",$T1418&lt;&gt;"",$V1418&lt;&gt;"",$W1418&lt;&gt;"")),"O item possui dados lançados, mas o total está zerado. Revise os valores informados.","")))))))))))))))</f>
        <v/>
      </c>
    </row>
    <row r="1419" spans="1:35" ht="14.25" customHeight="1" x14ac:dyDescent="0.25">
      <c r="A1419" s="57" t="str">
        <f t="shared" si="286"/>
        <v/>
      </c>
      <c r="B1419" s="61"/>
      <c r="C1419" s="61"/>
      <c r="D1419" s="58"/>
      <c r="E1419" s="61"/>
      <c r="F1419" s="61"/>
      <c r="G1419" s="272"/>
      <c r="H1419" s="62"/>
      <c r="I1419" s="273">
        <f t="shared" si="287"/>
        <v>0</v>
      </c>
      <c r="J1419" s="272"/>
      <c r="K1419" s="62"/>
      <c r="L1419" s="270">
        <f t="shared" si="288"/>
        <v>0</v>
      </c>
      <c r="M1419" s="272"/>
      <c r="N1419" s="62"/>
      <c r="O1419" s="270">
        <f t="shared" si="289"/>
        <v>0</v>
      </c>
      <c r="P1419" s="272"/>
      <c r="Q1419" s="62"/>
      <c r="R1419" s="271">
        <f t="shared" si="290"/>
        <v>0</v>
      </c>
      <c r="S1419" s="272"/>
      <c r="T1419" s="62"/>
      <c r="U1419" s="270">
        <f t="shared" si="291"/>
        <v>0</v>
      </c>
      <c r="V1419" s="272"/>
      <c r="W1419" s="62"/>
      <c r="X1419" s="270">
        <f t="shared" si="292"/>
        <v>0</v>
      </c>
      <c r="Y1419" s="270">
        <f t="shared" si="293"/>
        <v>0</v>
      </c>
      <c r="Z1419" s="61"/>
      <c r="AA1419" s="61"/>
      <c r="AB1419" s="60" t="str">
        <f t="shared" si="294"/>
        <v/>
      </c>
      <c r="AC1419" s="21" t="b">
        <f t="shared" si="295"/>
        <v>0</v>
      </c>
      <c r="AD1419" s="21" t="b">
        <f t="shared" si="296"/>
        <v>0</v>
      </c>
      <c r="AE1419" s="21" t="b">
        <f t="shared" si="297"/>
        <v>0</v>
      </c>
      <c r="AF1419" s="21" t="b">
        <f ca="1">OR(AND($AC1419,NOT($AD1419)),AND($AC1419,OR(AND($G1419="",$H1419&lt;&gt;""),AND($G1419&lt;&gt;"",$H1419=""),AND($J1419="",$K1419&lt;&gt;""),AND($J1419&lt;&gt;"",$K1419=""),AND($M1419="",$N1419&lt;&gt;""),AND($M1419&lt;&gt;"",$N1419=""),AND($P1419="",$Q1419&lt;&gt;""),AND($P1419&lt;&gt;"",$Q1419=""),AND($S1419="",$T1419&lt;&gt;""),AND($S1419&lt;&gt;"",$T1419=""),AND($V1419="",$W1419&lt;&gt;""),AND($V1419&lt;&gt;"",$W1419=""))),AND($C1419&lt;&gt;"",$E1419&lt;&gt;"",LEFT(TRIM($C1419),1)&lt;&gt;LEFT(TRIM($E1419),1)),IF(OR($E1419="",$F1419=""),FALSE(),IFERROR(COUNTIF(INDIRECT("UNITS_"&amp;SUBSTITUTE(LEFT($E1419,FIND(" ",$E1419&amp;" ")-1),".","_")),$F1419)=0,TRUE())),AND($B1419&lt;&gt;"",OR(ISNUMBER(SEARCH("outro",LOWER($B1419))),ISNUMBER(SEARCH("divers",LOWER($B1419))),ISNUMBER(SEARCH("etc",LOWER($B1419))))),OR(AND(ISNUMBER(SEARCH("comunic",LOWER($B1419))),LEFT($E1419,3)&lt;&gt;"4.4"),AND(ISNUMBER(SEARCH("monitor",LOWER($B1419))),NOT(OR(LEFT($E1419,3)="1.5",LEFT($E1419,3)="2.5")))),AND($B1419&lt;&gt;"",OR(LEFT($C1419,1)="1",LEFT($C1419,1)="2"),$D1419=""),AND($D1419&lt;&gt;"",NOT(OR(LEFT($C1419,1)="1",LEFT($C1419,1)="2"))),AND($D1419&lt;&gt;"",COUNTIF(' PROJETO'!$B$14:$B$16,$D1419)=0),IF($D1419="",FALSE(),IF(COUNTIF(' PROJETO'!$B$14:$B$16,$D1419)=0,FALSE(),IFERROR(INDEX(' PROJETO'!$C$14:$C$16,MATCH($D1419,' PROJETO'!$B$14:$B$16,0))&lt;&gt;"Sim",FALSE()))))</f>
        <v>0</v>
      </c>
      <c r="AG1419" s="21" t="b">
        <f>AND($AC1419,$Y1419&gt;'CONFG.  LISTAS'!$F$4,$Z1419="",$AA1419="")</f>
        <v>0</v>
      </c>
      <c r="AH1419" s="21" t="str">
        <f t="shared" si="298"/>
        <v/>
      </c>
      <c r="AI1419" s="43" t="str">
        <f ca="1">IF(NOT($AC1419),"",IF(OR($B1419="",$C1419="",$E1419="",$F1419=""),"Preencha descrição, categoria, tipo e unidade.",IF(AND($B1419&lt;&gt;"",OR(LEFT($C1419,1)="1",LEFT($C1419,1)="2"),$D1419=""),"Informe a prática de restauração para itens diretos.",IF(AND($D1419&lt;&gt;"",NOT(OR(LEFT($C1419,1)="1",LEFT($C1419,1)="2"))),"Custos indiretos não devem pertencer a uma prática específica.",IF(AND($D1419&lt;&gt;"",COUNTIF(' PROJETO'!$B$14:$B$16,$D1419)=0),"Prática de restauração inválida ou não cadastrada.",IF(IF($D1419="",FALSE(),IF(COUNTIF(' PROJETO'!$B$14:$B$16,$D1419)=0,FALSE(),IFERROR(INDEX(' PROJETO'!$C$14:$C$16,MATCH($D1419,' PROJETO'!$B$14:$B$16,0))&lt;&gt;"Sim",FALSE()))),"A prática informada no item não foi selecionada na aba Projeto.",IF(AND(MAX($I1419,$L1419,$O1419,$R1419,$U1419,$X1419)&gt;'CONFG.  LISTAS'!$F$4,NOT(OR($Z1419&lt;&gt;"",$AA1419&lt;&gt;""))),"Memorial de cálculo ou anexo obrigatório não informado para item acima do limite.",IF(OR(AND($G1419&lt;&gt;"",$H1419&lt;&gt;"",OR($G1419&lt;=0,$H1419&lt;=0)),AND($J1419&lt;&gt;"",$K1419&lt;&gt;"",OR($J1419&lt;=0,$K1419&lt;=0)),AND($M1419&lt;&gt;"",$N1419&lt;&gt;"",OR($M1419&lt;=0,$N1419&lt;=0)),AND($P1419&lt;&gt;"",$Q1419&lt;&gt;"",OR($P1419&lt;=0,$Q1419&lt;=0)),AND($S1419&lt;&gt;"",$T1419&lt;&gt;"",OR($S1419&lt;=0,$T1419&lt;=0)),AND($V1419&lt;&gt;"",$W1419&lt;&gt;"",OR($V1419&lt;=0,$W1419&lt;=0))),"Revise os valores informados: valor unitário e quantidade devem ser maiores que zero.",IF(OR(AND($G1419="",$H1419&lt;&gt;""),AND($G1419&lt;&gt;"",$H1419=""),AND($J1419="",$K1419&lt;&gt;""),AND($J1419&lt;&gt;"",$K1419=""),AND($M1419="",$N1419&lt;&gt;""),AND($M1419&lt;&gt;"",$N1419=""),AND($P1419="",$Q1419&lt;&gt;""),AND($P1419&lt;&gt;"",$Q1419=""),AND($S1419="",$T1419&lt;&gt;""),AND($S1419&lt;&gt;"",$T1419=""),AND($V1419="",$W1419&lt;&gt;""),AND($V1419&lt;&gt;"",$W1419="")),"Há ano preenchido parcialmente: "&amp;TRIM(IF(AND($G1419="",$H1419&lt;&gt;""),"Ano 1 (falta valor unitário); ","")&amp;IF(AND($G1419&lt;&gt;"",$H1419=""),"Ano 1 (falta quantidade); ","")&amp;IF(AND($J1419="",$K1419&lt;&gt;""),"Ano 2 (falta valor unitário); ","")&amp;IF(AND($J1419&lt;&gt;"",$K1419=""),"Ano 2 (falta quantidade); ","")&amp;IF(AND($M1419="",$N1419&lt;&gt;""),"Ano 3 (falta valor unitário); ","")&amp;IF(AND($M1419&lt;&gt;"",$N1419=""),"Ano 3 (falta quantidade); ","")&amp;IF(AND($P1419="",$Q1419&lt;&gt;""),"Ano 4 (falta valor unitário); ","")&amp;IF(AND($P1419&lt;&gt;"",$Q1419=""),"Ano 4 (falta quantidade); ","")&amp;IF(AND($S1419="",$T1419&lt;&gt;""),"Ano 5 (falta valor unitário); ","")&amp;IF(AND($S1419&lt;&gt;"",$T1419=""),"Ano 5 (falta quantidade); ","")&amp;IF(AND($V1419="",$W1419&lt;&gt;""),"Ano 6 (falta valor unitário); ","")&amp;IF(AND($V1419&lt;&gt;"",$W1419=""),"Ano 6 (falta quantidade); ","")), IF(NOT(OR(AND($G1419&lt;&gt;"",$H1419&lt;&gt;""),AND($J1419&lt;&gt;"",$K1419&lt;&gt;""),AND($M1419&lt;&gt;"",$N1419&lt;&gt;""),AND($P1419&lt;&gt;"",$Q1419&lt;&gt;""),AND($S1419&lt;&gt;"",$T1419&lt;&gt;""),AND($V1419&lt;&gt;"",$W1419&lt;&gt;""))),"Informe pelo menos um ano completo com valor unitário e quantidade.",IF(AND($C1419&lt;&gt;"",$E1419&lt;&gt;"",LEFT(TRIM($C1419),1)&lt;&gt;LEFT(TRIM($E1419),1)),"Categoria e tipo estão incompatíveis.",IF(IF(OR($E1419="",$F1419=""),FALSE(),IFERROR(COUNTIF(INDIRECT("UNITS_"&amp;SUBSTITUTE(LEFT($E1419,FIND(" ",$E1419&amp;" ")-1),".","_")),$F1419)=0,TRUE())),"Unidade incompatível com o tipo selecionado.",IF(OR(AND(ISNUMBER(SEARCH("comunic",LOWER($B1419))),LEFT($E1419,3)&lt;&gt;"4.4"),AND(ISNUMBER(SEARCH("monitor",LOWER($B1419))),NOT(OR(LEFT($E1419,3)="1.5",LEFT($E1419,3)="2.5")))),"Revise a classificação do item conforme as regras de preenchimento.",IF(AND($B1419&lt;&gt;"",OR(ISNUMBER(SEARCH("outro",LOWER($B1419))),ISNUMBER(SEARCH("divers",LOWER($B1419))),ISNUMBER(SEARCH("kit",LOWER($B1419))),ISNUMBER(SEARCH("ferrament",LOWER($B1419))),ISNUMBER(SEARCH("epi",LOWER($B1419)))),NOT(OR($Z1419&lt;&gt;"",$AA1419&lt;&gt;""))),"Descrição muito genérica: detalhe melhor o item e registre o racional no memorial ou em anexo.",IF(AND($Y1419=0,$B1419&lt;&gt;"",OR($G1419&lt;&gt;"",$H1419&lt;&gt;"",$J1419&lt;&gt;"",$K1419&lt;&gt;"",$M1419&lt;&gt;"",$N1419&lt;&gt;"",$P1419&lt;&gt;"",$Q1419&lt;&gt;"",$S1419&lt;&gt;"",$T1419&lt;&gt;"",$V1419&lt;&gt;"",$W1419&lt;&gt;"")),"O item possui dados lançados, mas o total está zerado. Revise os valores informados.","")))))))))))))))</f>
        <v/>
      </c>
    </row>
    <row r="1420" spans="1:35" ht="14.25" customHeight="1" x14ac:dyDescent="0.25">
      <c r="A1420" s="57" t="str">
        <f t="shared" si="286"/>
        <v/>
      </c>
      <c r="B1420" s="58"/>
      <c r="C1420" s="58"/>
      <c r="D1420" s="58"/>
      <c r="E1420" s="58"/>
      <c r="F1420" s="58"/>
      <c r="G1420" s="269"/>
      <c r="H1420" s="59"/>
      <c r="I1420" s="273">
        <f t="shared" si="287"/>
        <v>0</v>
      </c>
      <c r="J1420" s="269"/>
      <c r="K1420" s="59"/>
      <c r="L1420" s="270">
        <f t="shared" si="288"/>
        <v>0</v>
      </c>
      <c r="M1420" s="269"/>
      <c r="N1420" s="59"/>
      <c r="O1420" s="270">
        <f t="shared" si="289"/>
        <v>0</v>
      </c>
      <c r="P1420" s="269"/>
      <c r="Q1420" s="59"/>
      <c r="R1420" s="271">
        <f t="shared" si="290"/>
        <v>0</v>
      </c>
      <c r="S1420" s="269"/>
      <c r="T1420" s="59"/>
      <c r="U1420" s="270">
        <f t="shared" si="291"/>
        <v>0</v>
      </c>
      <c r="V1420" s="269"/>
      <c r="W1420" s="59"/>
      <c r="X1420" s="270">
        <f t="shared" si="292"/>
        <v>0</v>
      </c>
      <c r="Y1420" s="270">
        <f t="shared" si="293"/>
        <v>0</v>
      </c>
      <c r="Z1420" s="58"/>
      <c r="AA1420" s="58"/>
      <c r="AB1420" s="60" t="str">
        <f t="shared" si="294"/>
        <v/>
      </c>
      <c r="AC1420" s="21" t="b">
        <f t="shared" si="295"/>
        <v>0</v>
      </c>
      <c r="AD1420" s="21" t="b">
        <f t="shared" si="296"/>
        <v>0</v>
      </c>
      <c r="AE1420" s="21" t="b">
        <f t="shared" si="297"/>
        <v>0</v>
      </c>
      <c r="AF1420" s="21" t="b">
        <f ca="1">OR(AND($AC1420,NOT($AD1420)),AND($AC1420,OR(AND($G1420="",$H1420&lt;&gt;""),AND($G1420&lt;&gt;"",$H1420=""),AND($J1420="",$K1420&lt;&gt;""),AND($J1420&lt;&gt;"",$K1420=""),AND($M1420="",$N1420&lt;&gt;""),AND($M1420&lt;&gt;"",$N1420=""),AND($P1420="",$Q1420&lt;&gt;""),AND($P1420&lt;&gt;"",$Q1420=""),AND($S1420="",$T1420&lt;&gt;""),AND($S1420&lt;&gt;"",$T1420=""),AND($V1420="",$W1420&lt;&gt;""),AND($V1420&lt;&gt;"",$W1420=""))),AND($C1420&lt;&gt;"",$E1420&lt;&gt;"",LEFT(TRIM($C1420),1)&lt;&gt;LEFT(TRIM($E1420),1)),IF(OR($E1420="",$F1420=""),FALSE(),IFERROR(COUNTIF(INDIRECT("UNITS_"&amp;SUBSTITUTE(LEFT($E1420,FIND(" ",$E1420&amp;" ")-1),".","_")),$F1420)=0,TRUE())),AND($B1420&lt;&gt;"",OR(ISNUMBER(SEARCH("outro",LOWER($B1420))),ISNUMBER(SEARCH("divers",LOWER($B1420))),ISNUMBER(SEARCH("etc",LOWER($B1420))))),OR(AND(ISNUMBER(SEARCH("comunic",LOWER($B1420))),LEFT($E1420,3)&lt;&gt;"4.4"),AND(ISNUMBER(SEARCH("monitor",LOWER($B1420))),NOT(OR(LEFT($E1420,3)="1.5",LEFT($E1420,3)="2.5")))),AND($B1420&lt;&gt;"",OR(LEFT($C1420,1)="1",LEFT($C1420,1)="2"),$D1420=""),AND($D1420&lt;&gt;"",NOT(OR(LEFT($C1420,1)="1",LEFT($C1420,1)="2"))),AND($D1420&lt;&gt;"",COUNTIF(' PROJETO'!$B$14:$B$16,$D1420)=0),IF($D1420="",FALSE(),IF(COUNTIF(' PROJETO'!$B$14:$B$16,$D1420)=0,FALSE(),IFERROR(INDEX(' PROJETO'!$C$14:$C$16,MATCH($D1420,' PROJETO'!$B$14:$B$16,0))&lt;&gt;"Sim",FALSE()))))</f>
        <v>0</v>
      </c>
      <c r="AG1420" s="21" t="b">
        <f>AND($AC1420,$Y1420&gt;'CONFG.  LISTAS'!$F$4,$Z1420="",$AA1420="")</f>
        <v>0</v>
      </c>
      <c r="AH1420" s="21" t="str">
        <f t="shared" si="298"/>
        <v/>
      </c>
      <c r="AI1420" s="43" t="str">
        <f ca="1">IF(NOT($AC1420),"",IF(OR($B1420="",$C1420="",$E1420="",$F1420=""),"Preencha descrição, categoria, tipo e unidade.",IF(AND($B1420&lt;&gt;"",OR(LEFT($C1420,1)="1",LEFT($C1420,1)="2"),$D1420=""),"Informe a prática de restauração para itens diretos.",IF(AND($D1420&lt;&gt;"",NOT(OR(LEFT($C1420,1)="1",LEFT($C1420,1)="2"))),"Custos indiretos não devem pertencer a uma prática específica.",IF(AND($D1420&lt;&gt;"",COUNTIF(' PROJETO'!$B$14:$B$16,$D1420)=0),"Prática de restauração inválida ou não cadastrada.",IF(IF($D1420="",FALSE(),IF(COUNTIF(' PROJETO'!$B$14:$B$16,$D1420)=0,FALSE(),IFERROR(INDEX(' PROJETO'!$C$14:$C$16,MATCH($D1420,' PROJETO'!$B$14:$B$16,0))&lt;&gt;"Sim",FALSE()))),"A prática informada no item não foi selecionada na aba Projeto.",IF(AND(MAX($I1420,$L1420,$O1420,$R1420,$U1420,$X1420)&gt;'CONFG.  LISTAS'!$F$4,NOT(OR($Z1420&lt;&gt;"",$AA1420&lt;&gt;""))),"Memorial de cálculo ou anexo obrigatório não informado para item acima do limite.",IF(OR(AND($G1420&lt;&gt;"",$H1420&lt;&gt;"",OR($G1420&lt;=0,$H1420&lt;=0)),AND($J1420&lt;&gt;"",$K1420&lt;&gt;"",OR($J1420&lt;=0,$K1420&lt;=0)),AND($M1420&lt;&gt;"",$N1420&lt;&gt;"",OR($M1420&lt;=0,$N1420&lt;=0)),AND($P1420&lt;&gt;"",$Q1420&lt;&gt;"",OR($P1420&lt;=0,$Q1420&lt;=0)),AND($S1420&lt;&gt;"",$T1420&lt;&gt;"",OR($S1420&lt;=0,$T1420&lt;=0)),AND($V1420&lt;&gt;"",$W1420&lt;&gt;"",OR($V1420&lt;=0,$W1420&lt;=0))),"Revise os valores informados: valor unitário e quantidade devem ser maiores que zero.",IF(OR(AND($G1420="",$H1420&lt;&gt;""),AND($G1420&lt;&gt;"",$H1420=""),AND($J1420="",$K1420&lt;&gt;""),AND($J1420&lt;&gt;"",$K1420=""),AND($M1420="",$N1420&lt;&gt;""),AND($M1420&lt;&gt;"",$N1420=""),AND($P1420="",$Q1420&lt;&gt;""),AND($P1420&lt;&gt;"",$Q1420=""),AND($S1420="",$T1420&lt;&gt;""),AND($S1420&lt;&gt;"",$T1420=""),AND($V1420="",$W1420&lt;&gt;""),AND($V1420&lt;&gt;"",$W1420="")),"Há ano preenchido parcialmente: "&amp;TRIM(IF(AND($G1420="",$H1420&lt;&gt;""),"Ano 1 (falta valor unitário); ","")&amp;IF(AND($G1420&lt;&gt;"",$H1420=""),"Ano 1 (falta quantidade); ","")&amp;IF(AND($J1420="",$K1420&lt;&gt;""),"Ano 2 (falta valor unitário); ","")&amp;IF(AND($J1420&lt;&gt;"",$K1420=""),"Ano 2 (falta quantidade); ","")&amp;IF(AND($M1420="",$N1420&lt;&gt;""),"Ano 3 (falta valor unitário); ","")&amp;IF(AND($M1420&lt;&gt;"",$N1420=""),"Ano 3 (falta quantidade); ","")&amp;IF(AND($P1420="",$Q1420&lt;&gt;""),"Ano 4 (falta valor unitário); ","")&amp;IF(AND($P1420&lt;&gt;"",$Q1420=""),"Ano 4 (falta quantidade); ","")&amp;IF(AND($S1420="",$T1420&lt;&gt;""),"Ano 5 (falta valor unitário); ","")&amp;IF(AND($S1420&lt;&gt;"",$T1420=""),"Ano 5 (falta quantidade); ","")&amp;IF(AND($V1420="",$W1420&lt;&gt;""),"Ano 6 (falta valor unitário); ","")&amp;IF(AND($V1420&lt;&gt;"",$W1420=""),"Ano 6 (falta quantidade); ","")), IF(NOT(OR(AND($G1420&lt;&gt;"",$H1420&lt;&gt;""),AND($J1420&lt;&gt;"",$K1420&lt;&gt;""),AND($M1420&lt;&gt;"",$N1420&lt;&gt;""),AND($P1420&lt;&gt;"",$Q1420&lt;&gt;""),AND($S1420&lt;&gt;"",$T1420&lt;&gt;""),AND($V1420&lt;&gt;"",$W1420&lt;&gt;""))),"Informe pelo menos um ano completo com valor unitário e quantidade.",IF(AND($C1420&lt;&gt;"",$E1420&lt;&gt;"",LEFT(TRIM($C1420),1)&lt;&gt;LEFT(TRIM($E1420),1)),"Categoria e tipo estão incompatíveis.",IF(IF(OR($E1420="",$F1420=""),FALSE(),IFERROR(COUNTIF(INDIRECT("UNITS_"&amp;SUBSTITUTE(LEFT($E1420,FIND(" ",$E1420&amp;" ")-1),".","_")),$F1420)=0,TRUE())),"Unidade incompatível com o tipo selecionado.",IF(OR(AND(ISNUMBER(SEARCH("comunic",LOWER($B1420))),LEFT($E1420,3)&lt;&gt;"4.4"),AND(ISNUMBER(SEARCH("monitor",LOWER($B1420))),NOT(OR(LEFT($E1420,3)="1.5",LEFT($E1420,3)="2.5")))),"Revise a classificação do item conforme as regras de preenchimento.",IF(AND($B1420&lt;&gt;"",OR(ISNUMBER(SEARCH("outro",LOWER($B1420))),ISNUMBER(SEARCH("divers",LOWER($B1420))),ISNUMBER(SEARCH("kit",LOWER($B1420))),ISNUMBER(SEARCH("ferrament",LOWER($B1420))),ISNUMBER(SEARCH("epi",LOWER($B1420)))),NOT(OR($Z1420&lt;&gt;"",$AA1420&lt;&gt;""))),"Descrição muito genérica: detalhe melhor o item e registre o racional no memorial ou em anexo.",IF(AND($Y1420=0,$B1420&lt;&gt;"",OR($G1420&lt;&gt;"",$H1420&lt;&gt;"",$J1420&lt;&gt;"",$K1420&lt;&gt;"",$M1420&lt;&gt;"",$N1420&lt;&gt;"",$P1420&lt;&gt;"",$Q1420&lt;&gt;"",$S1420&lt;&gt;"",$T1420&lt;&gt;"",$V1420&lt;&gt;"",$W1420&lt;&gt;"")),"O item possui dados lançados, mas o total está zerado. Revise os valores informados.","")))))))))))))))</f>
        <v/>
      </c>
    </row>
    <row r="1421" spans="1:35" ht="14.25" customHeight="1" x14ac:dyDescent="0.25">
      <c r="A1421" s="57" t="str">
        <f t="shared" si="286"/>
        <v/>
      </c>
      <c r="B1421" s="61"/>
      <c r="C1421" s="61"/>
      <c r="D1421" s="58"/>
      <c r="E1421" s="61"/>
      <c r="F1421" s="61"/>
      <c r="G1421" s="272"/>
      <c r="H1421" s="62"/>
      <c r="I1421" s="273">
        <f t="shared" si="287"/>
        <v>0</v>
      </c>
      <c r="J1421" s="272"/>
      <c r="K1421" s="62"/>
      <c r="L1421" s="270">
        <f t="shared" si="288"/>
        <v>0</v>
      </c>
      <c r="M1421" s="272"/>
      <c r="N1421" s="62"/>
      <c r="O1421" s="270">
        <f t="shared" si="289"/>
        <v>0</v>
      </c>
      <c r="P1421" s="272"/>
      <c r="Q1421" s="62"/>
      <c r="R1421" s="271">
        <f t="shared" si="290"/>
        <v>0</v>
      </c>
      <c r="S1421" s="272"/>
      <c r="T1421" s="62"/>
      <c r="U1421" s="270">
        <f t="shared" si="291"/>
        <v>0</v>
      </c>
      <c r="V1421" s="272"/>
      <c r="W1421" s="62"/>
      <c r="X1421" s="270">
        <f t="shared" si="292"/>
        <v>0</v>
      </c>
      <c r="Y1421" s="270">
        <f t="shared" si="293"/>
        <v>0</v>
      </c>
      <c r="Z1421" s="61"/>
      <c r="AA1421" s="61"/>
      <c r="AB1421" s="60" t="str">
        <f t="shared" si="294"/>
        <v/>
      </c>
      <c r="AC1421" s="21" t="b">
        <f t="shared" si="295"/>
        <v>0</v>
      </c>
      <c r="AD1421" s="21" t="b">
        <f t="shared" si="296"/>
        <v>0</v>
      </c>
      <c r="AE1421" s="21" t="b">
        <f t="shared" si="297"/>
        <v>0</v>
      </c>
      <c r="AF1421" s="21" t="b">
        <f ca="1">OR(AND($AC1421,NOT($AD1421)),AND($AC1421,OR(AND($G1421="",$H1421&lt;&gt;""),AND($G1421&lt;&gt;"",$H1421=""),AND($J1421="",$K1421&lt;&gt;""),AND($J1421&lt;&gt;"",$K1421=""),AND($M1421="",$N1421&lt;&gt;""),AND($M1421&lt;&gt;"",$N1421=""),AND($P1421="",$Q1421&lt;&gt;""),AND($P1421&lt;&gt;"",$Q1421=""),AND($S1421="",$T1421&lt;&gt;""),AND($S1421&lt;&gt;"",$T1421=""),AND($V1421="",$W1421&lt;&gt;""),AND($V1421&lt;&gt;"",$W1421=""))),AND($C1421&lt;&gt;"",$E1421&lt;&gt;"",LEFT(TRIM($C1421),1)&lt;&gt;LEFT(TRIM($E1421),1)),IF(OR($E1421="",$F1421=""),FALSE(),IFERROR(COUNTIF(INDIRECT("UNITS_"&amp;SUBSTITUTE(LEFT($E1421,FIND(" ",$E1421&amp;" ")-1),".","_")),$F1421)=0,TRUE())),AND($B1421&lt;&gt;"",OR(ISNUMBER(SEARCH("outro",LOWER($B1421))),ISNUMBER(SEARCH("divers",LOWER($B1421))),ISNUMBER(SEARCH("etc",LOWER($B1421))))),OR(AND(ISNUMBER(SEARCH("comunic",LOWER($B1421))),LEFT($E1421,3)&lt;&gt;"4.4"),AND(ISNUMBER(SEARCH("monitor",LOWER($B1421))),NOT(OR(LEFT($E1421,3)="1.5",LEFT($E1421,3)="2.5")))),AND($B1421&lt;&gt;"",OR(LEFT($C1421,1)="1",LEFT($C1421,1)="2"),$D1421=""),AND($D1421&lt;&gt;"",NOT(OR(LEFT($C1421,1)="1",LEFT($C1421,1)="2"))),AND($D1421&lt;&gt;"",COUNTIF(' PROJETO'!$B$14:$B$16,$D1421)=0),IF($D1421="",FALSE(),IF(COUNTIF(' PROJETO'!$B$14:$B$16,$D1421)=0,FALSE(),IFERROR(INDEX(' PROJETO'!$C$14:$C$16,MATCH($D1421,' PROJETO'!$B$14:$B$16,0))&lt;&gt;"Sim",FALSE()))))</f>
        <v>0</v>
      </c>
      <c r="AG1421" s="21" t="b">
        <f>AND($AC1421,$Y1421&gt;'CONFG.  LISTAS'!$F$4,$Z1421="",$AA1421="")</f>
        <v>0</v>
      </c>
      <c r="AH1421" s="21" t="str">
        <f t="shared" si="298"/>
        <v/>
      </c>
      <c r="AI1421" s="43" t="str">
        <f ca="1">IF(NOT($AC1421),"",IF(OR($B1421="",$C1421="",$E1421="",$F1421=""),"Preencha descrição, categoria, tipo e unidade.",IF(AND($B1421&lt;&gt;"",OR(LEFT($C1421,1)="1",LEFT($C1421,1)="2"),$D1421=""),"Informe a prática de restauração para itens diretos.",IF(AND($D1421&lt;&gt;"",NOT(OR(LEFT($C1421,1)="1",LEFT($C1421,1)="2"))),"Custos indiretos não devem pertencer a uma prática específica.",IF(AND($D1421&lt;&gt;"",COUNTIF(' PROJETO'!$B$14:$B$16,$D1421)=0),"Prática de restauração inválida ou não cadastrada.",IF(IF($D1421="",FALSE(),IF(COUNTIF(' PROJETO'!$B$14:$B$16,$D1421)=0,FALSE(),IFERROR(INDEX(' PROJETO'!$C$14:$C$16,MATCH($D1421,' PROJETO'!$B$14:$B$16,0))&lt;&gt;"Sim",FALSE()))),"A prática informada no item não foi selecionada na aba Projeto.",IF(AND(MAX($I1421,$L1421,$O1421,$R1421,$U1421,$X1421)&gt;'CONFG.  LISTAS'!$F$4,NOT(OR($Z1421&lt;&gt;"",$AA1421&lt;&gt;""))),"Memorial de cálculo ou anexo obrigatório não informado para item acima do limite.",IF(OR(AND($G1421&lt;&gt;"",$H1421&lt;&gt;"",OR($G1421&lt;=0,$H1421&lt;=0)),AND($J1421&lt;&gt;"",$K1421&lt;&gt;"",OR($J1421&lt;=0,$K1421&lt;=0)),AND($M1421&lt;&gt;"",$N1421&lt;&gt;"",OR($M1421&lt;=0,$N1421&lt;=0)),AND($P1421&lt;&gt;"",$Q1421&lt;&gt;"",OR($P1421&lt;=0,$Q1421&lt;=0)),AND($S1421&lt;&gt;"",$T1421&lt;&gt;"",OR($S1421&lt;=0,$T1421&lt;=0)),AND($V1421&lt;&gt;"",$W1421&lt;&gt;"",OR($V1421&lt;=0,$W1421&lt;=0))),"Revise os valores informados: valor unitário e quantidade devem ser maiores que zero.",IF(OR(AND($G1421="",$H1421&lt;&gt;""),AND($G1421&lt;&gt;"",$H1421=""),AND($J1421="",$K1421&lt;&gt;""),AND($J1421&lt;&gt;"",$K1421=""),AND($M1421="",$N1421&lt;&gt;""),AND($M1421&lt;&gt;"",$N1421=""),AND($P1421="",$Q1421&lt;&gt;""),AND($P1421&lt;&gt;"",$Q1421=""),AND($S1421="",$T1421&lt;&gt;""),AND($S1421&lt;&gt;"",$T1421=""),AND($V1421="",$W1421&lt;&gt;""),AND($V1421&lt;&gt;"",$W1421="")),"Há ano preenchido parcialmente: "&amp;TRIM(IF(AND($G1421="",$H1421&lt;&gt;""),"Ano 1 (falta valor unitário); ","")&amp;IF(AND($G1421&lt;&gt;"",$H1421=""),"Ano 1 (falta quantidade); ","")&amp;IF(AND($J1421="",$K1421&lt;&gt;""),"Ano 2 (falta valor unitário); ","")&amp;IF(AND($J1421&lt;&gt;"",$K1421=""),"Ano 2 (falta quantidade); ","")&amp;IF(AND($M1421="",$N1421&lt;&gt;""),"Ano 3 (falta valor unitário); ","")&amp;IF(AND($M1421&lt;&gt;"",$N1421=""),"Ano 3 (falta quantidade); ","")&amp;IF(AND($P1421="",$Q1421&lt;&gt;""),"Ano 4 (falta valor unitário); ","")&amp;IF(AND($P1421&lt;&gt;"",$Q1421=""),"Ano 4 (falta quantidade); ","")&amp;IF(AND($S1421="",$T1421&lt;&gt;""),"Ano 5 (falta valor unitário); ","")&amp;IF(AND($S1421&lt;&gt;"",$T1421=""),"Ano 5 (falta quantidade); ","")&amp;IF(AND($V1421="",$W1421&lt;&gt;""),"Ano 6 (falta valor unitário); ","")&amp;IF(AND($V1421&lt;&gt;"",$W1421=""),"Ano 6 (falta quantidade); ","")), IF(NOT(OR(AND($G1421&lt;&gt;"",$H1421&lt;&gt;""),AND($J1421&lt;&gt;"",$K1421&lt;&gt;""),AND($M1421&lt;&gt;"",$N1421&lt;&gt;""),AND($P1421&lt;&gt;"",$Q1421&lt;&gt;""),AND($S1421&lt;&gt;"",$T1421&lt;&gt;""),AND($V1421&lt;&gt;"",$W1421&lt;&gt;""))),"Informe pelo menos um ano completo com valor unitário e quantidade.",IF(AND($C1421&lt;&gt;"",$E1421&lt;&gt;"",LEFT(TRIM($C1421),1)&lt;&gt;LEFT(TRIM($E1421),1)),"Categoria e tipo estão incompatíveis.",IF(IF(OR($E1421="",$F1421=""),FALSE(),IFERROR(COUNTIF(INDIRECT("UNITS_"&amp;SUBSTITUTE(LEFT($E1421,FIND(" ",$E1421&amp;" ")-1),".","_")),$F1421)=0,TRUE())),"Unidade incompatível com o tipo selecionado.",IF(OR(AND(ISNUMBER(SEARCH("comunic",LOWER($B1421))),LEFT($E1421,3)&lt;&gt;"4.4"),AND(ISNUMBER(SEARCH("monitor",LOWER($B1421))),NOT(OR(LEFT($E1421,3)="1.5",LEFT($E1421,3)="2.5")))),"Revise a classificação do item conforme as regras de preenchimento.",IF(AND($B1421&lt;&gt;"",OR(ISNUMBER(SEARCH("outro",LOWER($B1421))),ISNUMBER(SEARCH("divers",LOWER($B1421))),ISNUMBER(SEARCH("kit",LOWER($B1421))),ISNUMBER(SEARCH("ferrament",LOWER($B1421))),ISNUMBER(SEARCH("epi",LOWER($B1421)))),NOT(OR($Z1421&lt;&gt;"",$AA1421&lt;&gt;""))),"Descrição muito genérica: detalhe melhor o item e registre o racional no memorial ou em anexo.",IF(AND($Y1421=0,$B1421&lt;&gt;"",OR($G1421&lt;&gt;"",$H1421&lt;&gt;"",$J1421&lt;&gt;"",$K1421&lt;&gt;"",$M1421&lt;&gt;"",$N1421&lt;&gt;"",$P1421&lt;&gt;"",$Q1421&lt;&gt;"",$S1421&lt;&gt;"",$T1421&lt;&gt;"",$V1421&lt;&gt;"",$W1421&lt;&gt;"")),"O item possui dados lançados, mas o total está zerado. Revise os valores informados.","")))))))))))))))</f>
        <v/>
      </c>
    </row>
    <row r="1422" spans="1:35" ht="14.25" customHeight="1" x14ac:dyDescent="0.25">
      <c r="A1422" s="57" t="str">
        <f t="shared" si="286"/>
        <v/>
      </c>
      <c r="B1422" s="58"/>
      <c r="C1422" s="58"/>
      <c r="D1422" s="58"/>
      <c r="E1422" s="58"/>
      <c r="F1422" s="58"/>
      <c r="G1422" s="269"/>
      <c r="H1422" s="59"/>
      <c r="I1422" s="273">
        <f t="shared" si="287"/>
        <v>0</v>
      </c>
      <c r="J1422" s="269"/>
      <c r="K1422" s="59"/>
      <c r="L1422" s="270">
        <f t="shared" si="288"/>
        <v>0</v>
      </c>
      <c r="M1422" s="269"/>
      <c r="N1422" s="59"/>
      <c r="O1422" s="270">
        <f t="shared" si="289"/>
        <v>0</v>
      </c>
      <c r="P1422" s="269"/>
      <c r="Q1422" s="59"/>
      <c r="R1422" s="271">
        <f t="shared" si="290"/>
        <v>0</v>
      </c>
      <c r="S1422" s="269"/>
      <c r="T1422" s="59"/>
      <c r="U1422" s="270">
        <f t="shared" si="291"/>
        <v>0</v>
      </c>
      <c r="V1422" s="269"/>
      <c r="W1422" s="59"/>
      <c r="X1422" s="270">
        <f t="shared" si="292"/>
        <v>0</v>
      </c>
      <c r="Y1422" s="270">
        <f t="shared" si="293"/>
        <v>0</v>
      </c>
      <c r="Z1422" s="58"/>
      <c r="AA1422" s="58"/>
      <c r="AB1422" s="60" t="str">
        <f t="shared" si="294"/>
        <v/>
      </c>
      <c r="AC1422" s="21" t="b">
        <f t="shared" si="295"/>
        <v>0</v>
      </c>
      <c r="AD1422" s="21" t="b">
        <f t="shared" si="296"/>
        <v>0</v>
      </c>
      <c r="AE1422" s="21" t="b">
        <f t="shared" si="297"/>
        <v>0</v>
      </c>
      <c r="AF1422" s="21" t="b">
        <f ca="1">OR(AND($AC1422,NOT($AD1422)),AND($AC1422,OR(AND($G1422="",$H1422&lt;&gt;""),AND($G1422&lt;&gt;"",$H1422=""),AND($J1422="",$K1422&lt;&gt;""),AND($J1422&lt;&gt;"",$K1422=""),AND($M1422="",$N1422&lt;&gt;""),AND($M1422&lt;&gt;"",$N1422=""),AND($P1422="",$Q1422&lt;&gt;""),AND($P1422&lt;&gt;"",$Q1422=""),AND($S1422="",$T1422&lt;&gt;""),AND($S1422&lt;&gt;"",$T1422=""),AND($V1422="",$W1422&lt;&gt;""),AND($V1422&lt;&gt;"",$W1422=""))),AND($C1422&lt;&gt;"",$E1422&lt;&gt;"",LEFT(TRIM($C1422),1)&lt;&gt;LEFT(TRIM($E1422),1)),IF(OR($E1422="",$F1422=""),FALSE(),IFERROR(COUNTIF(INDIRECT("UNITS_"&amp;SUBSTITUTE(LEFT($E1422,FIND(" ",$E1422&amp;" ")-1),".","_")),$F1422)=0,TRUE())),AND($B1422&lt;&gt;"",OR(ISNUMBER(SEARCH("outro",LOWER($B1422))),ISNUMBER(SEARCH("divers",LOWER($B1422))),ISNUMBER(SEARCH("etc",LOWER($B1422))))),OR(AND(ISNUMBER(SEARCH("comunic",LOWER($B1422))),LEFT($E1422,3)&lt;&gt;"4.4"),AND(ISNUMBER(SEARCH("monitor",LOWER($B1422))),NOT(OR(LEFT($E1422,3)="1.5",LEFT($E1422,3)="2.5")))),AND($B1422&lt;&gt;"",OR(LEFT($C1422,1)="1",LEFT($C1422,1)="2"),$D1422=""),AND($D1422&lt;&gt;"",NOT(OR(LEFT($C1422,1)="1",LEFT($C1422,1)="2"))),AND($D1422&lt;&gt;"",COUNTIF(' PROJETO'!$B$14:$B$16,$D1422)=0),IF($D1422="",FALSE(),IF(COUNTIF(' PROJETO'!$B$14:$B$16,$D1422)=0,FALSE(),IFERROR(INDEX(' PROJETO'!$C$14:$C$16,MATCH($D1422,' PROJETO'!$B$14:$B$16,0))&lt;&gt;"Sim",FALSE()))))</f>
        <v>0</v>
      </c>
      <c r="AG1422" s="21" t="b">
        <f>AND($AC1422,$Y1422&gt;'CONFG.  LISTAS'!$F$4,$Z1422="",$AA1422="")</f>
        <v>0</v>
      </c>
      <c r="AH1422" s="21" t="str">
        <f t="shared" si="298"/>
        <v/>
      </c>
      <c r="AI1422" s="43" t="str">
        <f ca="1">IF(NOT($AC1422),"",IF(OR($B1422="",$C1422="",$E1422="",$F1422=""),"Preencha descrição, categoria, tipo e unidade.",IF(AND($B1422&lt;&gt;"",OR(LEFT($C1422,1)="1",LEFT($C1422,1)="2"),$D1422=""),"Informe a prática de restauração para itens diretos.",IF(AND($D1422&lt;&gt;"",NOT(OR(LEFT($C1422,1)="1",LEFT($C1422,1)="2"))),"Custos indiretos não devem pertencer a uma prática específica.",IF(AND($D1422&lt;&gt;"",COUNTIF(' PROJETO'!$B$14:$B$16,$D1422)=0),"Prática de restauração inválida ou não cadastrada.",IF(IF($D1422="",FALSE(),IF(COUNTIF(' PROJETO'!$B$14:$B$16,$D1422)=0,FALSE(),IFERROR(INDEX(' PROJETO'!$C$14:$C$16,MATCH($D1422,' PROJETO'!$B$14:$B$16,0))&lt;&gt;"Sim",FALSE()))),"A prática informada no item não foi selecionada na aba Projeto.",IF(AND(MAX($I1422,$L1422,$O1422,$R1422,$U1422,$X1422)&gt;'CONFG.  LISTAS'!$F$4,NOT(OR($Z1422&lt;&gt;"",$AA1422&lt;&gt;""))),"Memorial de cálculo ou anexo obrigatório não informado para item acima do limite.",IF(OR(AND($G1422&lt;&gt;"",$H1422&lt;&gt;"",OR($G1422&lt;=0,$H1422&lt;=0)),AND($J1422&lt;&gt;"",$K1422&lt;&gt;"",OR($J1422&lt;=0,$K1422&lt;=0)),AND($M1422&lt;&gt;"",$N1422&lt;&gt;"",OR($M1422&lt;=0,$N1422&lt;=0)),AND($P1422&lt;&gt;"",$Q1422&lt;&gt;"",OR($P1422&lt;=0,$Q1422&lt;=0)),AND($S1422&lt;&gt;"",$T1422&lt;&gt;"",OR($S1422&lt;=0,$T1422&lt;=0)),AND($V1422&lt;&gt;"",$W1422&lt;&gt;"",OR($V1422&lt;=0,$W1422&lt;=0))),"Revise os valores informados: valor unitário e quantidade devem ser maiores que zero.",IF(OR(AND($G1422="",$H1422&lt;&gt;""),AND($G1422&lt;&gt;"",$H1422=""),AND($J1422="",$K1422&lt;&gt;""),AND($J1422&lt;&gt;"",$K1422=""),AND($M1422="",$N1422&lt;&gt;""),AND($M1422&lt;&gt;"",$N1422=""),AND($P1422="",$Q1422&lt;&gt;""),AND($P1422&lt;&gt;"",$Q1422=""),AND($S1422="",$T1422&lt;&gt;""),AND($S1422&lt;&gt;"",$T1422=""),AND($V1422="",$W1422&lt;&gt;""),AND($V1422&lt;&gt;"",$W1422="")),"Há ano preenchido parcialmente: "&amp;TRIM(IF(AND($G1422="",$H1422&lt;&gt;""),"Ano 1 (falta valor unitário); ","")&amp;IF(AND($G1422&lt;&gt;"",$H1422=""),"Ano 1 (falta quantidade); ","")&amp;IF(AND($J1422="",$K1422&lt;&gt;""),"Ano 2 (falta valor unitário); ","")&amp;IF(AND($J1422&lt;&gt;"",$K1422=""),"Ano 2 (falta quantidade); ","")&amp;IF(AND($M1422="",$N1422&lt;&gt;""),"Ano 3 (falta valor unitário); ","")&amp;IF(AND($M1422&lt;&gt;"",$N1422=""),"Ano 3 (falta quantidade); ","")&amp;IF(AND($P1422="",$Q1422&lt;&gt;""),"Ano 4 (falta valor unitário); ","")&amp;IF(AND($P1422&lt;&gt;"",$Q1422=""),"Ano 4 (falta quantidade); ","")&amp;IF(AND($S1422="",$T1422&lt;&gt;""),"Ano 5 (falta valor unitário); ","")&amp;IF(AND($S1422&lt;&gt;"",$T1422=""),"Ano 5 (falta quantidade); ","")&amp;IF(AND($V1422="",$W1422&lt;&gt;""),"Ano 6 (falta valor unitário); ","")&amp;IF(AND($V1422&lt;&gt;"",$W1422=""),"Ano 6 (falta quantidade); ","")), IF(NOT(OR(AND($G1422&lt;&gt;"",$H1422&lt;&gt;""),AND($J1422&lt;&gt;"",$K1422&lt;&gt;""),AND($M1422&lt;&gt;"",$N1422&lt;&gt;""),AND($P1422&lt;&gt;"",$Q1422&lt;&gt;""),AND($S1422&lt;&gt;"",$T1422&lt;&gt;""),AND($V1422&lt;&gt;"",$W1422&lt;&gt;""))),"Informe pelo menos um ano completo com valor unitário e quantidade.",IF(AND($C1422&lt;&gt;"",$E1422&lt;&gt;"",LEFT(TRIM($C1422),1)&lt;&gt;LEFT(TRIM($E1422),1)),"Categoria e tipo estão incompatíveis.",IF(IF(OR($E1422="",$F1422=""),FALSE(),IFERROR(COUNTIF(INDIRECT("UNITS_"&amp;SUBSTITUTE(LEFT($E1422,FIND(" ",$E1422&amp;" ")-1),".","_")),$F1422)=0,TRUE())),"Unidade incompatível com o tipo selecionado.",IF(OR(AND(ISNUMBER(SEARCH("comunic",LOWER($B1422))),LEFT($E1422,3)&lt;&gt;"4.4"),AND(ISNUMBER(SEARCH("monitor",LOWER($B1422))),NOT(OR(LEFT($E1422,3)="1.5",LEFT($E1422,3)="2.5")))),"Revise a classificação do item conforme as regras de preenchimento.",IF(AND($B1422&lt;&gt;"",OR(ISNUMBER(SEARCH("outro",LOWER($B1422))),ISNUMBER(SEARCH("divers",LOWER($B1422))),ISNUMBER(SEARCH("kit",LOWER($B1422))),ISNUMBER(SEARCH("ferrament",LOWER($B1422))),ISNUMBER(SEARCH("epi",LOWER($B1422)))),NOT(OR($Z1422&lt;&gt;"",$AA1422&lt;&gt;""))),"Descrição muito genérica: detalhe melhor o item e registre o racional no memorial ou em anexo.",IF(AND($Y1422=0,$B1422&lt;&gt;"",OR($G1422&lt;&gt;"",$H1422&lt;&gt;"",$J1422&lt;&gt;"",$K1422&lt;&gt;"",$M1422&lt;&gt;"",$N1422&lt;&gt;"",$P1422&lt;&gt;"",$Q1422&lt;&gt;"",$S1422&lt;&gt;"",$T1422&lt;&gt;"",$V1422&lt;&gt;"",$W1422&lt;&gt;"")),"O item possui dados lançados, mas o total está zerado. Revise os valores informados.","")))))))))))))))</f>
        <v/>
      </c>
    </row>
    <row r="1423" spans="1:35" ht="14.25" customHeight="1" x14ac:dyDescent="0.25">
      <c r="A1423" s="57" t="str">
        <f t="shared" si="286"/>
        <v/>
      </c>
      <c r="B1423" s="61"/>
      <c r="C1423" s="61"/>
      <c r="D1423" s="58"/>
      <c r="E1423" s="61"/>
      <c r="F1423" s="61"/>
      <c r="G1423" s="272"/>
      <c r="H1423" s="62"/>
      <c r="I1423" s="273">
        <f t="shared" si="287"/>
        <v>0</v>
      </c>
      <c r="J1423" s="272"/>
      <c r="K1423" s="62"/>
      <c r="L1423" s="270">
        <f t="shared" si="288"/>
        <v>0</v>
      </c>
      <c r="M1423" s="272"/>
      <c r="N1423" s="62"/>
      <c r="O1423" s="270">
        <f t="shared" si="289"/>
        <v>0</v>
      </c>
      <c r="P1423" s="272"/>
      <c r="Q1423" s="62"/>
      <c r="R1423" s="271">
        <f t="shared" si="290"/>
        <v>0</v>
      </c>
      <c r="S1423" s="272"/>
      <c r="T1423" s="62"/>
      <c r="U1423" s="270">
        <f t="shared" si="291"/>
        <v>0</v>
      </c>
      <c r="V1423" s="272"/>
      <c r="W1423" s="62"/>
      <c r="X1423" s="270">
        <f t="shared" si="292"/>
        <v>0</v>
      </c>
      <c r="Y1423" s="270">
        <f t="shared" si="293"/>
        <v>0</v>
      </c>
      <c r="Z1423" s="61"/>
      <c r="AA1423" s="61"/>
      <c r="AB1423" s="60" t="str">
        <f t="shared" si="294"/>
        <v/>
      </c>
      <c r="AC1423" s="21" t="b">
        <f t="shared" si="295"/>
        <v>0</v>
      </c>
      <c r="AD1423" s="21" t="b">
        <f t="shared" si="296"/>
        <v>0</v>
      </c>
      <c r="AE1423" s="21" t="b">
        <f t="shared" si="297"/>
        <v>0</v>
      </c>
      <c r="AF1423" s="21" t="b">
        <f ca="1">OR(AND($AC1423,NOT($AD1423)),AND($AC1423,OR(AND($G1423="",$H1423&lt;&gt;""),AND($G1423&lt;&gt;"",$H1423=""),AND($J1423="",$K1423&lt;&gt;""),AND($J1423&lt;&gt;"",$K1423=""),AND($M1423="",$N1423&lt;&gt;""),AND($M1423&lt;&gt;"",$N1423=""),AND($P1423="",$Q1423&lt;&gt;""),AND($P1423&lt;&gt;"",$Q1423=""),AND($S1423="",$T1423&lt;&gt;""),AND($S1423&lt;&gt;"",$T1423=""),AND($V1423="",$W1423&lt;&gt;""),AND($V1423&lt;&gt;"",$W1423=""))),AND($C1423&lt;&gt;"",$E1423&lt;&gt;"",LEFT(TRIM($C1423),1)&lt;&gt;LEFT(TRIM($E1423),1)),IF(OR($E1423="",$F1423=""),FALSE(),IFERROR(COUNTIF(INDIRECT("UNITS_"&amp;SUBSTITUTE(LEFT($E1423,FIND(" ",$E1423&amp;" ")-1),".","_")),$F1423)=0,TRUE())),AND($B1423&lt;&gt;"",OR(ISNUMBER(SEARCH("outro",LOWER($B1423))),ISNUMBER(SEARCH("divers",LOWER($B1423))),ISNUMBER(SEARCH("etc",LOWER($B1423))))),OR(AND(ISNUMBER(SEARCH("comunic",LOWER($B1423))),LEFT($E1423,3)&lt;&gt;"4.4"),AND(ISNUMBER(SEARCH("monitor",LOWER($B1423))),NOT(OR(LEFT($E1423,3)="1.5",LEFT($E1423,3)="2.5")))),AND($B1423&lt;&gt;"",OR(LEFT($C1423,1)="1",LEFT($C1423,1)="2"),$D1423=""),AND($D1423&lt;&gt;"",NOT(OR(LEFT($C1423,1)="1",LEFT($C1423,1)="2"))),AND($D1423&lt;&gt;"",COUNTIF(' PROJETO'!$B$14:$B$16,$D1423)=0),IF($D1423="",FALSE(),IF(COUNTIF(' PROJETO'!$B$14:$B$16,$D1423)=0,FALSE(),IFERROR(INDEX(' PROJETO'!$C$14:$C$16,MATCH($D1423,' PROJETO'!$B$14:$B$16,0))&lt;&gt;"Sim",FALSE()))))</f>
        <v>0</v>
      </c>
      <c r="AG1423" s="21" t="b">
        <f>AND($AC1423,$Y1423&gt;'CONFG.  LISTAS'!$F$4,$Z1423="",$AA1423="")</f>
        <v>0</v>
      </c>
      <c r="AH1423" s="21" t="str">
        <f t="shared" si="298"/>
        <v/>
      </c>
      <c r="AI1423" s="43" t="str">
        <f ca="1">IF(NOT($AC1423),"",IF(OR($B1423="",$C1423="",$E1423="",$F1423=""),"Preencha descrição, categoria, tipo e unidade.",IF(AND($B1423&lt;&gt;"",OR(LEFT($C1423,1)="1",LEFT($C1423,1)="2"),$D1423=""),"Informe a prática de restauração para itens diretos.",IF(AND($D1423&lt;&gt;"",NOT(OR(LEFT($C1423,1)="1",LEFT($C1423,1)="2"))),"Custos indiretos não devem pertencer a uma prática específica.",IF(AND($D1423&lt;&gt;"",COUNTIF(' PROJETO'!$B$14:$B$16,$D1423)=0),"Prática de restauração inválida ou não cadastrada.",IF(IF($D1423="",FALSE(),IF(COUNTIF(' PROJETO'!$B$14:$B$16,$D1423)=0,FALSE(),IFERROR(INDEX(' PROJETO'!$C$14:$C$16,MATCH($D1423,' PROJETO'!$B$14:$B$16,0))&lt;&gt;"Sim",FALSE()))),"A prática informada no item não foi selecionada na aba Projeto.",IF(AND(MAX($I1423,$L1423,$O1423,$R1423,$U1423,$X1423)&gt;'CONFG.  LISTAS'!$F$4,NOT(OR($Z1423&lt;&gt;"",$AA1423&lt;&gt;""))),"Memorial de cálculo ou anexo obrigatório não informado para item acima do limite.",IF(OR(AND($G1423&lt;&gt;"",$H1423&lt;&gt;"",OR($G1423&lt;=0,$H1423&lt;=0)),AND($J1423&lt;&gt;"",$K1423&lt;&gt;"",OR($J1423&lt;=0,$K1423&lt;=0)),AND($M1423&lt;&gt;"",$N1423&lt;&gt;"",OR($M1423&lt;=0,$N1423&lt;=0)),AND($P1423&lt;&gt;"",$Q1423&lt;&gt;"",OR($P1423&lt;=0,$Q1423&lt;=0)),AND($S1423&lt;&gt;"",$T1423&lt;&gt;"",OR($S1423&lt;=0,$T1423&lt;=0)),AND($V1423&lt;&gt;"",$W1423&lt;&gt;"",OR($V1423&lt;=0,$W1423&lt;=0))),"Revise os valores informados: valor unitário e quantidade devem ser maiores que zero.",IF(OR(AND($G1423="",$H1423&lt;&gt;""),AND($G1423&lt;&gt;"",$H1423=""),AND($J1423="",$K1423&lt;&gt;""),AND($J1423&lt;&gt;"",$K1423=""),AND($M1423="",$N1423&lt;&gt;""),AND($M1423&lt;&gt;"",$N1423=""),AND($P1423="",$Q1423&lt;&gt;""),AND($P1423&lt;&gt;"",$Q1423=""),AND($S1423="",$T1423&lt;&gt;""),AND($S1423&lt;&gt;"",$T1423=""),AND($V1423="",$W1423&lt;&gt;""),AND($V1423&lt;&gt;"",$W1423="")),"Há ano preenchido parcialmente: "&amp;TRIM(IF(AND($G1423="",$H1423&lt;&gt;""),"Ano 1 (falta valor unitário); ","")&amp;IF(AND($G1423&lt;&gt;"",$H1423=""),"Ano 1 (falta quantidade); ","")&amp;IF(AND($J1423="",$K1423&lt;&gt;""),"Ano 2 (falta valor unitário); ","")&amp;IF(AND($J1423&lt;&gt;"",$K1423=""),"Ano 2 (falta quantidade); ","")&amp;IF(AND($M1423="",$N1423&lt;&gt;""),"Ano 3 (falta valor unitário); ","")&amp;IF(AND($M1423&lt;&gt;"",$N1423=""),"Ano 3 (falta quantidade); ","")&amp;IF(AND($P1423="",$Q1423&lt;&gt;""),"Ano 4 (falta valor unitário); ","")&amp;IF(AND($P1423&lt;&gt;"",$Q1423=""),"Ano 4 (falta quantidade); ","")&amp;IF(AND($S1423="",$T1423&lt;&gt;""),"Ano 5 (falta valor unitário); ","")&amp;IF(AND($S1423&lt;&gt;"",$T1423=""),"Ano 5 (falta quantidade); ","")&amp;IF(AND($V1423="",$W1423&lt;&gt;""),"Ano 6 (falta valor unitário); ","")&amp;IF(AND($V1423&lt;&gt;"",$W1423=""),"Ano 6 (falta quantidade); ","")), IF(NOT(OR(AND($G1423&lt;&gt;"",$H1423&lt;&gt;""),AND($J1423&lt;&gt;"",$K1423&lt;&gt;""),AND($M1423&lt;&gt;"",$N1423&lt;&gt;""),AND($P1423&lt;&gt;"",$Q1423&lt;&gt;""),AND($S1423&lt;&gt;"",$T1423&lt;&gt;""),AND($V1423&lt;&gt;"",$W1423&lt;&gt;""))),"Informe pelo menos um ano completo com valor unitário e quantidade.",IF(AND($C1423&lt;&gt;"",$E1423&lt;&gt;"",LEFT(TRIM($C1423),1)&lt;&gt;LEFT(TRIM($E1423),1)),"Categoria e tipo estão incompatíveis.",IF(IF(OR($E1423="",$F1423=""),FALSE(),IFERROR(COUNTIF(INDIRECT("UNITS_"&amp;SUBSTITUTE(LEFT($E1423,FIND(" ",$E1423&amp;" ")-1),".","_")),$F1423)=0,TRUE())),"Unidade incompatível com o tipo selecionado.",IF(OR(AND(ISNUMBER(SEARCH("comunic",LOWER($B1423))),LEFT($E1423,3)&lt;&gt;"4.4"),AND(ISNUMBER(SEARCH("monitor",LOWER($B1423))),NOT(OR(LEFT($E1423,3)="1.5",LEFT($E1423,3)="2.5")))),"Revise a classificação do item conforme as regras de preenchimento.",IF(AND($B1423&lt;&gt;"",OR(ISNUMBER(SEARCH("outro",LOWER($B1423))),ISNUMBER(SEARCH("divers",LOWER($B1423))),ISNUMBER(SEARCH("kit",LOWER($B1423))),ISNUMBER(SEARCH("ferrament",LOWER($B1423))),ISNUMBER(SEARCH("epi",LOWER($B1423)))),NOT(OR($Z1423&lt;&gt;"",$AA1423&lt;&gt;""))),"Descrição muito genérica: detalhe melhor o item e registre o racional no memorial ou em anexo.",IF(AND($Y1423=0,$B1423&lt;&gt;"",OR($G1423&lt;&gt;"",$H1423&lt;&gt;"",$J1423&lt;&gt;"",$K1423&lt;&gt;"",$M1423&lt;&gt;"",$N1423&lt;&gt;"",$P1423&lt;&gt;"",$Q1423&lt;&gt;"",$S1423&lt;&gt;"",$T1423&lt;&gt;"",$V1423&lt;&gt;"",$W1423&lt;&gt;"")),"O item possui dados lançados, mas o total está zerado. Revise os valores informados.","")))))))))))))))</f>
        <v/>
      </c>
    </row>
    <row r="1424" spans="1:35" ht="14.25" customHeight="1" x14ac:dyDescent="0.25">
      <c r="A1424" s="57" t="str">
        <f t="shared" si="286"/>
        <v/>
      </c>
      <c r="B1424" s="58"/>
      <c r="C1424" s="58"/>
      <c r="D1424" s="58"/>
      <c r="E1424" s="58"/>
      <c r="F1424" s="58"/>
      <c r="G1424" s="269"/>
      <c r="H1424" s="59"/>
      <c r="I1424" s="273">
        <f t="shared" si="287"/>
        <v>0</v>
      </c>
      <c r="J1424" s="269"/>
      <c r="K1424" s="59"/>
      <c r="L1424" s="270">
        <f t="shared" si="288"/>
        <v>0</v>
      </c>
      <c r="M1424" s="269"/>
      <c r="N1424" s="59"/>
      <c r="O1424" s="270">
        <f t="shared" si="289"/>
        <v>0</v>
      </c>
      <c r="P1424" s="269"/>
      <c r="Q1424" s="59"/>
      <c r="R1424" s="271">
        <f t="shared" si="290"/>
        <v>0</v>
      </c>
      <c r="S1424" s="269"/>
      <c r="T1424" s="59"/>
      <c r="U1424" s="270">
        <f t="shared" si="291"/>
        <v>0</v>
      </c>
      <c r="V1424" s="269"/>
      <c r="W1424" s="59"/>
      <c r="X1424" s="270">
        <f t="shared" si="292"/>
        <v>0</v>
      </c>
      <c r="Y1424" s="270">
        <f t="shared" si="293"/>
        <v>0</v>
      </c>
      <c r="Z1424" s="58"/>
      <c r="AA1424" s="58"/>
      <c r="AB1424" s="60" t="str">
        <f t="shared" si="294"/>
        <v/>
      </c>
      <c r="AC1424" s="21" t="b">
        <f t="shared" si="295"/>
        <v>0</v>
      </c>
      <c r="AD1424" s="21" t="b">
        <f t="shared" si="296"/>
        <v>0</v>
      </c>
      <c r="AE1424" s="21" t="b">
        <f t="shared" si="297"/>
        <v>0</v>
      </c>
      <c r="AF1424" s="21" t="b">
        <f ca="1">OR(AND($AC1424,NOT($AD1424)),AND($AC1424,OR(AND($G1424="",$H1424&lt;&gt;""),AND($G1424&lt;&gt;"",$H1424=""),AND($J1424="",$K1424&lt;&gt;""),AND($J1424&lt;&gt;"",$K1424=""),AND($M1424="",$N1424&lt;&gt;""),AND($M1424&lt;&gt;"",$N1424=""),AND($P1424="",$Q1424&lt;&gt;""),AND($P1424&lt;&gt;"",$Q1424=""),AND($S1424="",$T1424&lt;&gt;""),AND($S1424&lt;&gt;"",$T1424=""),AND($V1424="",$W1424&lt;&gt;""),AND($V1424&lt;&gt;"",$W1424=""))),AND($C1424&lt;&gt;"",$E1424&lt;&gt;"",LEFT(TRIM($C1424),1)&lt;&gt;LEFT(TRIM($E1424),1)),IF(OR($E1424="",$F1424=""),FALSE(),IFERROR(COUNTIF(INDIRECT("UNITS_"&amp;SUBSTITUTE(LEFT($E1424,FIND(" ",$E1424&amp;" ")-1),".","_")),$F1424)=0,TRUE())),AND($B1424&lt;&gt;"",OR(ISNUMBER(SEARCH("outro",LOWER($B1424))),ISNUMBER(SEARCH("divers",LOWER($B1424))),ISNUMBER(SEARCH("etc",LOWER($B1424))))),OR(AND(ISNUMBER(SEARCH("comunic",LOWER($B1424))),LEFT($E1424,3)&lt;&gt;"4.4"),AND(ISNUMBER(SEARCH("monitor",LOWER($B1424))),NOT(OR(LEFT($E1424,3)="1.5",LEFT($E1424,3)="2.5")))),AND($B1424&lt;&gt;"",OR(LEFT($C1424,1)="1",LEFT($C1424,1)="2"),$D1424=""),AND($D1424&lt;&gt;"",NOT(OR(LEFT($C1424,1)="1",LEFT($C1424,1)="2"))),AND($D1424&lt;&gt;"",COUNTIF(' PROJETO'!$B$14:$B$16,$D1424)=0),IF($D1424="",FALSE(),IF(COUNTIF(' PROJETO'!$B$14:$B$16,$D1424)=0,FALSE(),IFERROR(INDEX(' PROJETO'!$C$14:$C$16,MATCH($D1424,' PROJETO'!$B$14:$B$16,0))&lt;&gt;"Sim",FALSE()))))</f>
        <v>0</v>
      </c>
      <c r="AG1424" s="21" t="b">
        <f>AND($AC1424,$Y1424&gt;'CONFG.  LISTAS'!$F$4,$Z1424="",$AA1424="")</f>
        <v>0</v>
      </c>
      <c r="AH1424" s="21" t="str">
        <f t="shared" si="298"/>
        <v/>
      </c>
      <c r="AI1424" s="43" t="str">
        <f ca="1">IF(NOT($AC1424),"",IF(OR($B1424="",$C1424="",$E1424="",$F1424=""),"Preencha descrição, categoria, tipo e unidade.",IF(AND($B1424&lt;&gt;"",OR(LEFT($C1424,1)="1",LEFT($C1424,1)="2"),$D1424=""),"Informe a prática de restauração para itens diretos.",IF(AND($D1424&lt;&gt;"",NOT(OR(LEFT($C1424,1)="1",LEFT($C1424,1)="2"))),"Custos indiretos não devem pertencer a uma prática específica.",IF(AND($D1424&lt;&gt;"",COUNTIF(' PROJETO'!$B$14:$B$16,$D1424)=0),"Prática de restauração inválida ou não cadastrada.",IF(IF($D1424="",FALSE(),IF(COUNTIF(' PROJETO'!$B$14:$B$16,$D1424)=0,FALSE(),IFERROR(INDEX(' PROJETO'!$C$14:$C$16,MATCH($D1424,' PROJETO'!$B$14:$B$16,0))&lt;&gt;"Sim",FALSE()))),"A prática informada no item não foi selecionada na aba Projeto.",IF(AND(MAX($I1424,$L1424,$O1424,$R1424,$U1424,$X1424)&gt;'CONFG.  LISTAS'!$F$4,NOT(OR($Z1424&lt;&gt;"",$AA1424&lt;&gt;""))),"Memorial de cálculo ou anexo obrigatório não informado para item acima do limite.",IF(OR(AND($G1424&lt;&gt;"",$H1424&lt;&gt;"",OR($G1424&lt;=0,$H1424&lt;=0)),AND($J1424&lt;&gt;"",$K1424&lt;&gt;"",OR($J1424&lt;=0,$K1424&lt;=0)),AND($M1424&lt;&gt;"",$N1424&lt;&gt;"",OR($M1424&lt;=0,$N1424&lt;=0)),AND($P1424&lt;&gt;"",$Q1424&lt;&gt;"",OR($P1424&lt;=0,$Q1424&lt;=0)),AND($S1424&lt;&gt;"",$T1424&lt;&gt;"",OR($S1424&lt;=0,$T1424&lt;=0)),AND($V1424&lt;&gt;"",$W1424&lt;&gt;"",OR($V1424&lt;=0,$W1424&lt;=0))),"Revise os valores informados: valor unitário e quantidade devem ser maiores que zero.",IF(OR(AND($G1424="",$H1424&lt;&gt;""),AND($G1424&lt;&gt;"",$H1424=""),AND($J1424="",$K1424&lt;&gt;""),AND($J1424&lt;&gt;"",$K1424=""),AND($M1424="",$N1424&lt;&gt;""),AND($M1424&lt;&gt;"",$N1424=""),AND($P1424="",$Q1424&lt;&gt;""),AND($P1424&lt;&gt;"",$Q1424=""),AND($S1424="",$T1424&lt;&gt;""),AND($S1424&lt;&gt;"",$T1424=""),AND($V1424="",$W1424&lt;&gt;""),AND($V1424&lt;&gt;"",$W1424="")),"Há ano preenchido parcialmente: "&amp;TRIM(IF(AND($G1424="",$H1424&lt;&gt;""),"Ano 1 (falta valor unitário); ","")&amp;IF(AND($G1424&lt;&gt;"",$H1424=""),"Ano 1 (falta quantidade); ","")&amp;IF(AND($J1424="",$K1424&lt;&gt;""),"Ano 2 (falta valor unitário); ","")&amp;IF(AND($J1424&lt;&gt;"",$K1424=""),"Ano 2 (falta quantidade); ","")&amp;IF(AND($M1424="",$N1424&lt;&gt;""),"Ano 3 (falta valor unitário); ","")&amp;IF(AND($M1424&lt;&gt;"",$N1424=""),"Ano 3 (falta quantidade); ","")&amp;IF(AND($P1424="",$Q1424&lt;&gt;""),"Ano 4 (falta valor unitário); ","")&amp;IF(AND($P1424&lt;&gt;"",$Q1424=""),"Ano 4 (falta quantidade); ","")&amp;IF(AND($S1424="",$T1424&lt;&gt;""),"Ano 5 (falta valor unitário); ","")&amp;IF(AND($S1424&lt;&gt;"",$T1424=""),"Ano 5 (falta quantidade); ","")&amp;IF(AND($V1424="",$W1424&lt;&gt;""),"Ano 6 (falta valor unitário); ","")&amp;IF(AND($V1424&lt;&gt;"",$W1424=""),"Ano 6 (falta quantidade); ","")), IF(NOT(OR(AND($G1424&lt;&gt;"",$H1424&lt;&gt;""),AND($J1424&lt;&gt;"",$K1424&lt;&gt;""),AND($M1424&lt;&gt;"",$N1424&lt;&gt;""),AND($P1424&lt;&gt;"",$Q1424&lt;&gt;""),AND($S1424&lt;&gt;"",$T1424&lt;&gt;""),AND($V1424&lt;&gt;"",$W1424&lt;&gt;""))),"Informe pelo menos um ano completo com valor unitário e quantidade.",IF(AND($C1424&lt;&gt;"",$E1424&lt;&gt;"",LEFT(TRIM($C1424),1)&lt;&gt;LEFT(TRIM($E1424),1)),"Categoria e tipo estão incompatíveis.",IF(IF(OR($E1424="",$F1424=""),FALSE(),IFERROR(COUNTIF(INDIRECT("UNITS_"&amp;SUBSTITUTE(LEFT($E1424,FIND(" ",$E1424&amp;" ")-1),".","_")),$F1424)=0,TRUE())),"Unidade incompatível com o tipo selecionado.",IF(OR(AND(ISNUMBER(SEARCH("comunic",LOWER($B1424))),LEFT($E1424,3)&lt;&gt;"4.4"),AND(ISNUMBER(SEARCH("monitor",LOWER($B1424))),NOT(OR(LEFT($E1424,3)="1.5",LEFT($E1424,3)="2.5")))),"Revise a classificação do item conforme as regras de preenchimento.",IF(AND($B1424&lt;&gt;"",OR(ISNUMBER(SEARCH("outro",LOWER($B1424))),ISNUMBER(SEARCH("divers",LOWER($B1424))),ISNUMBER(SEARCH("kit",LOWER($B1424))),ISNUMBER(SEARCH("ferrament",LOWER($B1424))),ISNUMBER(SEARCH("epi",LOWER($B1424)))),NOT(OR($Z1424&lt;&gt;"",$AA1424&lt;&gt;""))),"Descrição muito genérica: detalhe melhor o item e registre o racional no memorial ou em anexo.",IF(AND($Y1424=0,$B1424&lt;&gt;"",OR($G1424&lt;&gt;"",$H1424&lt;&gt;"",$J1424&lt;&gt;"",$K1424&lt;&gt;"",$M1424&lt;&gt;"",$N1424&lt;&gt;"",$P1424&lt;&gt;"",$Q1424&lt;&gt;"",$S1424&lt;&gt;"",$T1424&lt;&gt;"",$V1424&lt;&gt;"",$W1424&lt;&gt;"")),"O item possui dados lançados, mas o total está zerado. Revise os valores informados.","")))))))))))))))</f>
        <v/>
      </c>
    </row>
    <row r="1425" spans="1:35" ht="14.25" customHeight="1" x14ac:dyDescent="0.25">
      <c r="A1425" s="57" t="str">
        <f t="shared" si="286"/>
        <v/>
      </c>
      <c r="B1425" s="61"/>
      <c r="C1425" s="61"/>
      <c r="D1425" s="58"/>
      <c r="E1425" s="61"/>
      <c r="F1425" s="61"/>
      <c r="G1425" s="272"/>
      <c r="H1425" s="62"/>
      <c r="I1425" s="273">
        <f t="shared" si="287"/>
        <v>0</v>
      </c>
      <c r="J1425" s="272"/>
      <c r="K1425" s="62"/>
      <c r="L1425" s="270">
        <f t="shared" si="288"/>
        <v>0</v>
      </c>
      <c r="M1425" s="272"/>
      <c r="N1425" s="62"/>
      <c r="O1425" s="270">
        <f t="shared" si="289"/>
        <v>0</v>
      </c>
      <c r="P1425" s="272"/>
      <c r="Q1425" s="62"/>
      <c r="R1425" s="271">
        <f t="shared" si="290"/>
        <v>0</v>
      </c>
      <c r="S1425" s="272"/>
      <c r="T1425" s="62"/>
      <c r="U1425" s="270">
        <f t="shared" si="291"/>
        <v>0</v>
      </c>
      <c r="V1425" s="272"/>
      <c r="W1425" s="62"/>
      <c r="X1425" s="270">
        <f t="shared" si="292"/>
        <v>0</v>
      </c>
      <c r="Y1425" s="270">
        <f t="shared" si="293"/>
        <v>0</v>
      </c>
      <c r="Z1425" s="61"/>
      <c r="AA1425" s="61"/>
      <c r="AB1425" s="60" t="str">
        <f t="shared" si="294"/>
        <v/>
      </c>
      <c r="AC1425" s="21" t="b">
        <f t="shared" si="295"/>
        <v>0</v>
      </c>
      <c r="AD1425" s="21" t="b">
        <f t="shared" si="296"/>
        <v>0</v>
      </c>
      <c r="AE1425" s="21" t="b">
        <f t="shared" si="297"/>
        <v>0</v>
      </c>
      <c r="AF1425" s="21" t="b">
        <f ca="1">OR(AND($AC1425,NOT($AD1425)),AND($AC1425,OR(AND($G1425="",$H1425&lt;&gt;""),AND($G1425&lt;&gt;"",$H1425=""),AND($J1425="",$K1425&lt;&gt;""),AND($J1425&lt;&gt;"",$K1425=""),AND($M1425="",$N1425&lt;&gt;""),AND($M1425&lt;&gt;"",$N1425=""),AND($P1425="",$Q1425&lt;&gt;""),AND($P1425&lt;&gt;"",$Q1425=""),AND($S1425="",$T1425&lt;&gt;""),AND($S1425&lt;&gt;"",$T1425=""),AND($V1425="",$W1425&lt;&gt;""),AND($V1425&lt;&gt;"",$W1425=""))),AND($C1425&lt;&gt;"",$E1425&lt;&gt;"",LEFT(TRIM($C1425),1)&lt;&gt;LEFT(TRIM($E1425),1)),IF(OR($E1425="",$F1425=""),FALSE(),IFERROR(COUNTIF(INDIRECT("UNITS_"&amp;SUBSTITUTE(LEFT($E1425,FIND(" ",$E1425&amp;" ")-1),".","_")),$F1425)=0,TRUE())),AND($B1425&lt;&gt;"",OR(ISNUMBER(SEARCH("outro",LOWER($B1425))),ISNUMBER(SEARCH("divers",LOWER($B1425))),ISNUMBER(SEARCH("etc",LOWER($B1425))))),OR(AND(ISNUMBER(SEARCH("comunic",LOWER($B1425))),LEFT($E1425,3)&lt;&gt;"4.4"),AND(ISNUMBER(SEARCH("monitor",LOWER($B1425))),NOT(OR(LEFT($E1425,3)="1.5",LEFT($E1425,3)="2.5")))),AND($B1425&lt;&gt;"",OR(LEFT($C1425,1)="1",LEFT($C1425,1)="2"),$D1425=""),AND($D1425&lt;&gt;"",NOT(OR(LEFT($C1425,1)="1",LEFT($C1425,1)="2"))),AND($D1425&lt;&gt;"",COUNTIF(' PROJETO'!$B$14:$B$16,$D1425)=0),IF($D1425="",FALSE(),IF(COUNTIF(' PROJETO'!$B$14:$B$16,$D1425)=0,FALSE(),IFERROR(INDEX(' PROJETO'!$C$14:$C$16,MATCH($D1425,' PROJETO'!$B$14:$B$16,0))&lt;&gt;"Sim",FALSE()))))</f>
        <v>0</v>
      </c>
      <c r="AG1425" s="21" t="b">
        <f>AND($AC1425,$Y1425&gt;'CONFG.  LISTAS'!$F$4,$Z1425="",$AA1425="")</f>
        <v>0</v>
      </c>
      <c r="AH1425" s="21" t="str">
        <f t="shared" si="298"/>
        <v/>
      </c>
      <c r="AI1425" s="43" t="str">
        <f ca="1">IF(NOT($AC1425),"",IF(OR($B1425="",$C1425="",$E1425="",$F1425=""),"Preencha descrição, categoria, tipo e unidade.",IF(AND($B1425&lt;&gt;"",OR(LEFT($C1425,1)="1",LEFT($C1425,1)="2"),$D1425=""),"Informe a prática de restauração para itens diretos.",IF(AND($D1425&lt;&gt;"",NOT(OR(LEFT($C1425,1)="1",LEFT($C1425,1)="2"))),"Custos indiretos não devem pertencer a uma prática específica.",IF(AND($D1425&lt;&gt;"",COUNTIF(' PROJETO'!$B$14:$B$16,$D1425)=0),"Prática de restauração inválida ou não cadastrada.",IF(IF($D1425="",FALSE(),IF(COUNTIF(' PROJETO'!$B$14:$B$16,$D1425)=0,FALSE(),IFERROR(INDEX(' PROJETO'!$C$14:$C$16,MATCH($D1425,' PROJETO'!$B$14:$B$16,0))&lt;&gt;"Sim",FALSE()))),"A prática informada no item não foi selecionada na aba Projeto.",IF(AND(MAX($I1425,$L1425,$O1425,$R1425,$U1425,$X1425)&gt;'CONFG.  LISTAS'!$F$4,NOT(OR($Z1425&lt;&gt;"",$AA1425&lt;&gt;""))),"Memorial de cálculo ou anexo obrigatório não informado para item acima do limite.",IF(OR(AND($G1425&lt;&gt;"",$H1425&lt;&gt;"",OR($G1425&lt;=0,$H1425&lt;=0)),AND($J1425&lt;&gt;"",$K1425&lt;&gt;"",OR($J1425&lt;=0,$K1425&lt;=0)),AND($M1425&lt;&gt;"",$N1425&lt;&gt;"",OR($M1425&lt;=0,$N1425&lt;=0)),AND($P1425&lt;&gt;"",$Q1425&lt;&gt;"",OR($P1425&lt;=0,$Q1425&lt;=0)),AND($S1425&lt;&gt;"",$T1425&lt;&gt;"",OR($S1425&lt;=0,$T1425&lt;=0)),AND($V1425&lt;&gt;"",$W1425&lt;&gt;"",OR($V1425&lt;=0,$W1425&lt;=0))),"Revise os valores informados: valor unitário e quantidade devem ser maiores que zero.",IF(OR(AND($G1425="",$H1425&lt;&gt;""),AND($G1425&lt;&gt;"",$H1425=""),AND($J1425="",$K1425&lt;&gt;""),AND($J1425&lt;&gt;"",$K1425=""),AND($M1425="",$N1425&lt;&gt;""),AND($M1425&lt;&gt;"",$N1425=""),AND($P1425="",$Q1425&lt;&gt;""),AND($P1425&lt;&gt;"",$Q1425=""),AND($S1425="",$T1425&lt;&gt;""),AND($S1425&lt;&gt;"",$T1425=""),AND($V1425="",$W1425&lt;&gt;""),AND($V1425&lt;&gt;"",$W1425="")),"Há ano preenchido parcialmente: "&amp;TRIM(IF(AND($G1425="",$H1425&lt;&gt;""),"Ano 1 (falta valor unitário); ","")&amp;IF(AND($G1425&lt;&gt;"",$H1425=""),"Ano 1 (falta quantidade); ","")&amp;IF(AND($J1425="",$K1425&lt;&gt;""),"Ano 2 (falta valor unitário); ","")&amp;IF(AND($J1425&lt;&gt;"",$K1425=""),"Ano 2 (falta quantidade); ","")&amp;IF(AND($M1425="",$N1425&lt;&gt;""),"Ano 3 (falta valor unitário); ","")&amp;IF(AND($M1425&lt;&gt;"",$N1425=""),"Ano 3 (falta quantidade); ","")&amp;IF(AND($P1425="",$Q1425&lt;&gt;""),"Ano 4 (falta valor unitário); ","")&amp;IF(AND($P1425&lt;&gt;"",$Q1425=""),"Ano 4 (falta quantidade); ","")&amp;IF(AND($S1425="",$T1425&lt;&gt;""),"Ano 5 (falta valor unitário); ","")&amp;IF(AND($S1425&lt;&gt;"",$T1425=""),"Ano 5 (falta quantidade); ","")&amp;IF(AND($V1425="",$W1425&lt;&gt;""),"Ano 6 (falta valor unitário); ","")&amp;IF(AND($V1425&lt;&gt;"",$W1425=""),"Ano 6 (falta quantidade); ","")), IF(NOT(OR(AND($G1425&lt;&gt;"",$H1425&lt;&gt;""),AND($J1425&lt;&gt;"",$K1425&lt;&gt;""),AND($M1425&lt;&gt;"",$N1425&lt;&gt;""),AND($P1425&lt;&gt;"",$Q1425&lt;&gt;""),AND($S1425&lt;&gt;"",$T1425&lt;&gt;""),AND($V1425&lt;&gt;"",$W1425&lt;&gt;""))),"Informe pelo menos um ano completo com valor unitário e quantidade.",IF(AND($C1425&lt;&gt;"",$E1425&lt;&gt;"",LEFT(TRIM($C1425),1)&lt;&gt;LEFT(TRIM($E1425),1)),"Categoria e tipo estão incompatíveis.",IF(IF(OR($E1425="",$F1425=""),FALSE(),IFERROR(COUNTIF(INDIRECT("UNITS_"&amp;SUBSTITUTE(LEFT($E1425,FIND(" ",$E1425&amp;" ")-1),".","_")),$F1425)=0,TRUE())),"Unidade incompatível com o tipo selecionado.",IF(OR(AND(ISNUMBER(SEARCH("comunic",LOWER($B1425))),LEFT($E1425,3)&lt;&gt;"4.4"),AND(ISNUMBER(SEARCH("monitor",LOWER($B1425))),NOT(OR(LEFT($E1425,3)="1.5",LEFT($E1425,3)="2.5")))),"Revise a classificação do item conforme as regras de preenchimento.",IF(AND($B1425&lt;&gt;"",OR(ISNUMBER(SEARCH("outro",LOWER($B1425))),ISNUMBER(SEARCH("divers",LOWER($B1425))),ISNUMBER(SEARCH("kit",LOWER($B1425))),ISNUMBER(SEARCH("ferrament",LOWER($B1425))),ISNUMBER(SEARCH("epi",LOWER($B1425)))),NOT(OR($Z1425&lt;&gt;"",$AA1425&lt;&gt;""))),"Descrição muito genérica: detalhe melhor o item e registre o racional no memorial ou em anexo.",IF(AND($Y1425=0,$B1425&lt;&gt;"",OR($G1425&lt;&gt;"",$H1425&lt;&gt;"",$J1425&lt;&gt;"",$K1425&lt;&gt;"",$M1425&lt;&gt;"",$N1425&lt;&gt;"",$P1425&lt;&gt;"",$Q1425&lt;&gt;"",$S1425&lt;&gt;"",$T1425&lt;&gt;"",$V1425&lt;&gt;"",$W1425&lt;&gt;"")),"O item possui dados lançados, mas o total está zerado. Revise os valores informados.","")))))))))))))))</f>
        <v/>
      </c>
    </row>
    <row r="1426" spans="1:35" ht="14.25" customHeight="1" x14ac:dyDescent="0.25">
      <c r="A1426" s="57" t="str">
        <f t="shared" si="286"/>
        <v/>
      </c>
      <c r="B1426" s="58"/>
      <c r="C1426" s="58"/>
      <c r="D1426" s="58"/>
      <c r="E1426" s="58"/>
      <c r="F1426" s="58"/>
      <c r="G1426" s="269"/>
      <c r="H1426" s="59"/>
      <c r="I1426" s="273">
        <f t="shared" si="287"/>
        <v>0</v>
      </c>
      <c r="J1426" s="269"/>
      <c r="K1426" s="59"/>
      <c r="L1426" s="270">
        <f t="shared" si="288"/>
        <v>0</v>
      </c>
      <c r="M1426" s="269"/>
      <c r="N1426" s="59"/>
      <c r="O1426" s="270">
        <f t="shared" si="289"/>
        <v>0</v>
      </c>
      <c r="P1426" s="269"/>
      <c r="Q1426" s="59"/>
      <c r="R1426" s="271">
        <f t="shared" si="290"/>
        <v>0</v>
      </c>
      <c r="S1426" s="269"/>
      <c r="T1426" s="59"/>
      <c r="U1426" s="270">
        <f t="shared" si="291"/>
        <v>0</v>
      </c>
      <c r="V1426" s="269"/>
      <c r="W1426" s="59"/>
      <c r="X1426" s="270">
        <f t="shared" si="292"/>
        <v>0</v>
      </c>
      <c r="Y1426" s="270">
        <f t="shared" si="293"/>
        <v>0</v>
      </c>
      <c r="Z1426" s="58"/>
      <c r="AA1426" s="58"/>
      <c r="AB1426" s="60" t="str">
        <f t="shared" si="294"/>
        <v/>
      </c>
      <c r="AC1426" s="21" t="b">
        <f t="shared" si="295"/>
        <v>0</v>
      </c>
      <c r="AD1426" s="21" t="b">
        <f t="shared" si="296"/>
        <v>0</v>
      </c>
      <c r="AE1426" s="21" t="b">
        <f t="shared" si="297"/>
        <v>0</v>
      </c>
      <c r="AF1426" s="21" t="b">
        <f ca="1">OR(AND($AC1426,NOT($AD1426)),AND($AC1426,OR(AND($G1426="",$H1426&lt;&gt;""),AND($G1426&lt;&gt;"",$H1426=""),AND($J1426="",$K1426&lt;&gt;""),AND($J1426&lt;&gt;"",$K1426=""),AND($M1426="",$N1426&lt;&gt;""),AND($M1426&lt;&gt;"",$N1426=""),AND($P1426="",$Q1426&lt;&gt;""),AND($P1426&lt;&gt;"",$Q1426=""),AND($S1426="",$T1426&lt;&gt;""),AND($S1426&lt;&gt;"",$T1426=""),AND($V1426="",$W1426&lt;&gt;""),AND($V1426&lt;&gt;"",$W1426=""))),AND($C1426&lt;&gt;"",$E1426&lt;&gt;"",LEFT(TRIM($C1426),1)&lt;&gt;LEFT(TRIM($E1426),1)),IF(OR($E1426="",$F1426=""),FALSE(),IFERROR(COUNTIF(INDIRECT("UNITS_"&amp;SUBSTITUTE(LEFT($E1426,FIND(" ",$E1426&amp;" ")-1),".","_")),$F1426)=0,TRUE())),AND($B1426&lt;&gt;"",OR(ISNUMBER(SEARCH("outro",LOWER($B1426))),ISNUMBER(SEARCH("divers",LOWER($B1426))),ISNUMBER(SEARCH("etc",LOWER($B1426))))),OR(AND(ISNUMBER(SEARCH("comunic",LOWER($B1426))),LEFT($E1426,3)&lt;&gt;"4.4"),AND(ISNUMBER(SEARCH("monitor",LOWER($B1426))),NOT(OR(LEFT($E1426,3)="1.5",LEFT($E1426,3)="2.5")))),AND($B1426&lt;&gt;"",OR(LEFT($C1426,1)="1",LEFT($C1426,1)="2"),$D1426=""),AND($D1426&lt;&gt;"",NOT(OR(LEFT($C1426,1)="1",LEFT($C1426,1)="2"))),AND($D1426&lt;&gt;"",COUNTIF(' PROJETO'!$B$14:$B$16,$D1426)=0),IF($D1426="",FALSE(),IF(COUNTIF(' PROJETO'!$B$14:$B$16,$D1426)=0,FALSE(),IFERROR(INDEX(' PROJETO'!$C$14:$C$16,MATCH($D1426,' PROJETO'!$B$14:$B$16,0))&lt;&gt;"Sim",FALSE()))))</f>
        <v>0</v>
      </c>
      <c r="AG1426" s="21" t="b">
        <f>AND($AC1426,$Y1426&gt;'CONFG.  LISTAS'!$F$4,$Z1426="",$AA1426="")</f>
        <v>0</v>
      </c>
      <c r="AH1426" s="21" t="str">
        <f t="shared" si="298"/>
        <v/>
      </c>
      <c r="AI1426" s="43" t="str">
        <f ca="1">IF(NOT($AC1426),"",IF(OR($B1426="",$C1426="",$E1426="",$F1426=""),"Preencha descrição, categoria, tipo e unidade.",IF(AND($B1426&lt;&gt;"",OR(LEFT($C1426,1)="1",LEFT($C1426,1)="2"),$D1426=""),"Informe a prática de restauração para itens diretos.",IF(AND($D1426&lt;&gt;"",NOT(OR(LEFT($C1426,1)="1",LEFT($C1426,1)="2"))),"Custos indiretos não devem pertencer a uma prática específica.",IF(AND($D1426&lt;&gt;"",COUNTIF(' PROJETO'!$B$14:$B$16,$D1426)=0),"Prática de restauração inválida ou não cadastrada.",IF(IF($D1426="",FALSE(),IF(COUNTIF(' PROJETO'!$B$14:$B$16,$D1426)=0,FALSE(),IFERROR(INDEX(' PROJETO'!$C$14:$C$16,MATCH($D1426,' PROJETO'!$B$14:$B$16,0))&lt;&gt;"Sim",FALSE()))),"A prática informada no item não foi selecionada na aba Projeto.",IF(AND(MAX($I1426,$L1426,$O1426,$R1426,$U1426,$X1426)&gt;'CONFG.  LISTAS'!$F$4,NOT(OR($Z1426&lt;&gt;"",$AA1426&lt;&gt;""))),"Memorial de cálculo ou anexo obrigatório não informado para item acima do limite.",IF(OR(AND($G1426&lt;&gt;"",$H1426&lt;&gt;"",OR($G1426&lt;=0,$H1426&lt;=0)),AND($J1426&lt;&gt;"",$K1426&lt;&gt;"",OR($J1426&lt;=0,$K1426&lt;=0)),AND($M1426&lt;&gt;"",$N1426&lt;&gt;"",OR($M1426&lt;=0,$N1426&lt;=0)),AND($P1426&lt;&gt;"",$Q1426&lt;&gt;"",OR($P1426&lt;=0,$Q1426&lt;=0)),AND($S1426&lt;&gt;"",$T1426&lt;&gt;"",OR($S1426&lt;=0,$T1426&lt;=0)),AND($V1426&lt;&gt;"",$W1426&lt;&gt;"",OR($V1426&lt;=0,$W1426&lt;=0))),"Revise os valores informados: valor unitário e quantidade devem ser maiores que zero.",IF(OR(AND($G1426="",$H1426&lt;&gt;""),AND($G1426&lt;&gt;"",$H1426=""),AND($J1426="",$K1426&lt;&gt;""),AND($J1426&lt;&gt;"",$K1426=""),AND($M1426="",$N1426&lt;&gt;""),AND($M1426&lt;&gt;"",$N1426=""),AND($P1426="",$Q1426&lt;&gt;""),AND($P1426&lt;&gt;"",$Q1426=""),AND($S1426="",$T1426&lt;&gt;""),AND($S1426&lt;&gt;"",$T1426=""),AND($V1426="",$W1426&lt;&gt;""),AND($V1426&lt;&gt;"",$W1426="")),"Há ano preenchido parcialmente: "&amp;TRIM(IF(AND($G1426="",$H1426&lt;&gt;""),"Ano 1 (falta valor unitário); ","")&amp;IF(AND($G1426&lt;&gt;"",$H1426=""),"Ano 1 (falta quantidade); ","")&amp;IF(AND($J1426="",$K1426&lt;&gt;""),"Ano 2 (falta valor unitário); ","")&amp;IF(AND($J1426&lt;&gt;"",$K1426=""),"Ano 2 (falta quantidade); ","")&amp;IF(AND($M1426="",$N1426&lt;&gt;""),"Ano 3 (falta valor unitário); ","")&amp;IF(AND($M1426&lt;&gt;"",$N1426=""),"Ano 3 (falta quantidade); ","")&amp;IF(AND($P1426="",$Q1426&lt;&gt;""),"Ano 4 (falta valor unitário); ","")&amp;IF(AND($P1426&lt;&gt;"",$Q1426=""),"Ano 4 (falta quantidade); ","")&amp;IF(AND($S1426="",$T1426&lt;&gt;""),"Ano 5 (falta valor unitário); ","")&amp;IF(AND($S1426&lt;&gt;"",$T1426=""),"Ano 5 (falta quantidade); ","")&amp;IF(AND($V1426="",$W1426&lt;&gt;""),"Ano 6 (falta valor unitário); ","")&amp;IF(AND($V1426&lt;&gt;"",$W1426=""),"Ano 6 (falta quantidade); ","")), IF(NOT(OR(AND($G1426&lt;&gt;"",$H1426&lt;&gt;""),AND($J1426&lt;&gt;"",$K1426&lt;&gt;""),AND($M1426&lt;&gt;"",$N1426&lt;&gt;""),AND($P1426&lt;&gt;"",$Q1426&lt;&gt;""),AND($S1426&lt;&gt;"",$T1426&lt;&gt;""),AND($V1426&lt;&gt;"",$W1426&lt;&gt;""))),"Informe pelo menos um ano completo com valor unitário e quantidade.",IF(AND($C1426&lt;&gt;"",$E1426&lt;&gt;"",LEFT(TRIM($C1426),1)&lt;&gt;LEFT(TRIM($E1426),1)),"Categoria e tipo estão incompatíveis.",IF(IF(OR($E1426="",$F1426=""),FALSE(),IFERROR(COUNTIF(INDIRECT("UNITS_"&amp;SUBSTITUTE(LEFT($E1426,FIND(" ",$E1426&amp;" ")-1),".","_")),$F1426)=0,TRUE())),"Unidade incompatível com o tipo selecionado.",IF(OR(AND(ISNUMBER(SEARCH("comunic",LOWER($B1426))),LEFT($E1426,3)&lt;&gt;"4.4"),AND(ISNUMBER(SEARCH("monitor",LOWER($B1426))),NOT(OR(LEFT($E1426,3)="1.5",LEFT($E1426,3)="2.5")))),"Revise a classificação do item conforme as regras de preenchimento.",IF(AND($B1426&lt;&gt;"",OR(ISNUMBER(SEARCH("outro",LOWER($B1426))),ISNUMBER(SEARCH("divers",LOWER($B1426))),ISNUMBER(SEARCH("kit",LOWER($B1426))),ISNUMBER(SEARCH("ferrament",LOWER($B1426))),ISNUMBER(SEARCH("epi",LOWER($B1426)))),NOT(OR($Z1426&lt;&gt;"",$AA1426&lt;&gt;""))),"Descrição muito genérica: detalhe melhor o item e registre o racional no memorial ou em anexo.",IF(AND($Y1426=0,$B1426&lt;&gt;"",OR($G1426&lt;&gt;"",$H1426&lt;&gt;"",$J1426&lt;&gt;"",$K1426&lt;&gt;"",$M1426&lt;&gt;"",$N1426&lt;&gt;"",$P1426&lt;&gt;"",$Q1426&lt;&gt;"",$S1426&lt;&gt;"",$T1426&lt;&gt;"",$V1426&lt;&gt;"",$W1426&lt;&gt;"")),"O item possui dados lançados, mas o total está zerado. Revise os valores informados.","")))))))))))))))</f>
        <v/>
      </c>
    </row>
    <row r="1427" spans="1:35" ht="14.25" customHeight="1" x14ac:dyDescent="0.25">
      <c r="A1427" s="57" t="str">
        <f t="shared" si="286"/>
        <v/>
      </c>
      <c r="B1427" s="61"/>
      <c r="C1427" s="61"/>
      <c r="D1427" s="58"/>
      <c r="E1427" s="61"/>
      <c r="F1427" s="61"/>
      <c r="G1427" s="272"/>
      <c r="H1427" s="62"/>
      <c r="I1427" s="273">
        <f t="shared" si="287"/>
        <v>0</v>
      </c>
      <c r="J1427" s="272"/>
      <c r="K1427" s="62"/>
      <c r="L1427" s="270">
        <f t="shared" si="288"/>
        <v>0</v>
      </c>
      <c r="M1427" s="272"/>
      <c r="N1427" s="62"/>
      <c r="O1427" s="270">
        <f t="shared" si="289"/>
        <v>0</v>
      </c>
      <c r="P1427" s="272"/>
      <c r="Q1427" s="62"/>
      <c r="R1427" s="271">
        <f t="shared" si="290"/>
        <v>0</v>
      </c>
      <c r="S1427" s="272"/>
      <c r="T1427" s="62"/>
      <c r="U1427" s="270">
        <f t="shared" si="291"/>
        <v>0</v>
      </c>
      <c r="V1427" s="272"/>
      <c r="W1427" s="62"/>
      <c r="X1427" s="270">
        <f t="shared" si="292"/>
        <v>0</v>
      </c>
      <c r="Y1427" s="270">
        <f t="shared" si="293"/>
        <v>0</v>
      </c>
      <c r="Z1427" s="61"/>
      <c r="AA1427" s="61"/>
      <c r="AB1427" s="60" t="str">
        <f t="shared" si="294"/>
        <v/>
      </c>
      <c r="AC1427" s="21" t="b">
        <f t="shared" si="295"/>
        <v>0</v>
      </c>
      <c r="AD1427" s="21" t="b">
        <f t="shared" si="296"/>
        <v>0</v>
      </c>
      <c r="AE1427" s="21" t="b">
        <f t="shared" si="297"/>
        <v>0</v>
      </c>
      <c r="AF1427" s="21" t="b">
        <f ca="1">OR(AND($AC1427,NOT($AD1427)),AND($AC1427,OR(AND($G1427="",$H1427&lt;&gt;""),AND($G1427&lt;&gt;"",$H1427=""),AND($J1427="",$K1427&lt;&gt;""),AND($J1427&lt;&gt;"",$K1427=""),AND($M1427="",$N1427&lt;&gt;""),AND($M1427&lt;&gt;"",$N1427=""),AND($P1427="",$Q1427&lt;&gt;""),AND($P1427&lt;&gt;"",$Q1427=""),AND($S1427="",$T1427&lt;&gt;""),AND($S1427&lt;&gt;"",$T1427=""),AND($V1427="",$W1427&lt;&gt;""),AND($V1427&lt;&gt;"",$W1427=""))),AND($C1427&lt;&gt;"",$E1427&lt;&gt;"",LEFT(TRIM($C1427),1)&lt;&gt;LEFT(TRIM($E1427),1)),IF(OR($E1427="",$F1427=""),FALSE(),IFERROR(COUNTIF(INDIRECT("UNITS_"&amp;SUBSTITUTE(LEFT($E1427,FIND(" ",$E1427&amp;" ")-1),".","_")),$F1427)=0,TRUE())),AND($B1427&lt;&gt;"",OR(ISNUMBER(SEARCH("outro",LOWER($B1427))),ISNUMBER(SEARCH("divers",LOWER($B1427))),ISNUMBER(SEARCH("etc",LOWER($B1427))))),OR(AND(ISNUMBER(SEARCH("comunic",LOWER($B1427))),LEFT($E1427,3)&lt;&gt;"4.4"),AND(ISNUMBER(SEARCH("monitor",LOWER($B1427))),NOT(OR(LEFT($E1427,3)="1.5",LEFT($E1427,3)="2.5")))),AND($B1427&lt;&gt;"",OR(LEFT($C1427,1)="1",LEFT($C1427,1)="2"),$D1427=""),AND($D1427&lt;&gt;"",NOT(OR(LEFT($C1427,1)="1",LEFT($C1427,1)="2"))),AND($D1427&lt;&gt;"",COUNTIF(' PROJETO'!$B$14:$B$16,$D1427)=0),IF($D1427="",FALSE(),IF(COUNTIF(' PROJETO'!$B$14:$B$16,$D1427)=0,FALSE(),IFERROR(INDEX(' PROJETO'!$C$14:$C$16,MATCH($D1427,' PROJETO'!$B$14:$B$16,0))&lt;&gt;"Sim",FALSE()))))</f>
        <v>0</v>
      </c>
      <c r="AG1427" s="21" t="b">
        <f>AND($AC1427,$Y1427&gt;'CONFG.  LISTAS'!$F$4,$Z1427="",$AA1427="")</f>
        <v>0</v>
      </c>
      <c r="AH1427" s="21" t="str">
        <f t="shared" si="298"/>
        <v/>
      </c>
      <c r="AI1427" s="43" t="str">
        <f ca="1">IF(NOT($AC1427),"",IF(OR($B1427="",$C1427="",$E1427="",$F1427=""),"Preencha descrição, categoria, tipo e unidade.",IF(AND($B1427&lt;&gt;"",OR(LEFT($C1427,1)="1",LEFT($C1427,1)="2"),$D1427=""),"Informe a prática de restauração para itens diretos.",IF(AND($D1427&lt;&gt;"",NOT(OR(LEFT($C1427,1)="1",LEFT($C1427,1)="2"))),"Custos indiretos não devem pertencer a uma prática específica.",IF(AND($D1427&lt;&gt;"",COUNTIF(' PROJETO'!$B$14:$B$16,$D1427)=0),"Prática de restauração inválida ou não cadastrada.",IF(IF($D1427="",FALSE(),IF(COUNTIF(' PROJETO'!$B$14:$B$16,$D1427)=0,FALSE(),IFERROR(INDEX(' PROJETO'!$C$14:$C$16,MATCH($D1427,' PROJETO'!$B$14:$B$16,0))&lt;&gt;"Sim",FALSE()))),"A prática informada no item não foi selecionada na aba Projeto.",IF(AND(MAX($I1427,$L1427,$O1427,$R1427,$U1427,$X1427)&gt;'CONFG.  LISTAS'!$F$4,NOT(OR($Z1427&lt;&gt;"",$AA1427&lt;&gt;""))),"Memorial de cálculo ou anexo obrigatório não informado para item acima do limite.",IF(OR(AND($G1427&lt;&gt;"",$H1427&lt;&gt;"",OR($G1427&lt;=0,$H1427&lt;=0)),AND($J1427&lt;&gt;"",$K1427&lt;&gt;"",OR($J1427&lt;=0,$K1427&lt;=0)),AND($M1427&lt;&gt;"",$N1427&lt;&gt;"",OR($M1427&lt;=0,$N1427&lt;=0)),AND($P1427&lt;&gt;"",$Q1427&lt;&gt;"",OR($P1427&lt;=0,$Q1427&lt;=0)),AND($S1427&lt;&gt;"",$T1427&lt;&gt;"",OR($S1427&lt;=0,$T1427&lt;=0)),AND($V1427&lt;&gt;"",$W1427&lt;&gt;"",OR($V1427&lt;=0,$W1427&lt;=0))),"Revise os valores informados: valor unitário e quantidade devem ser maiores que zero.",IF(OR(AND($G1427="",$H1427&lt;&gt;""),AND($G1427&lt;&gt;"",$H1427=""),AND($J1427="",$K1427&lt;&gt;""),AND($J1427&lt;&gt;"",$K1427=""),AND($M1427="",$N1427&lt;&gt;""),AND($M1427&lt;&gt;"",$N1427=""),AND($P1427="",$Q1427&lt;&gt;""),AND($P1427&lt;&gt;"",$Q1427=""),AND($S1427="",$T1427&lt;&gt;""),AND($S1427&lt;&gt;"",$T1427=""),AND($V1427="",$W1427&lt;&gt;""),AND($V1427&lt;&gt;"",$W1427="")),"Há ano preenchido parcialmente: "&amp;TRIM(IF(AND($G1427="",$H1427&lt;&gt;""),"Ano 1 (falta valor unitário); ","")&amp;IF(AND($G1427&lt;&gt;"",$H1427=""),"Ano 1 (falta quantidade); ","")&amp;IF(AND($J1427="",$K1427&lt;&gt;""),"Ano 2 (falta valor unitário); ","")&amp;IF(AND($J1427&lt;&gt;"",$K1427=""),"Ano 2 (falta quantidade); ","")&amp;IF(AND($M1427="",$N1427&lt;&gt;""),"Ano 3 (falta valor unitário); ","")&amp;IF(AND($M1427&lt;&gt;"",$N1427=""),"Ano 3 (falta quantidade); ","")&amp;IF(AND($P1427="",$Q1427&lt;&gt;""),"Ano 4 (falta valor unitário); ","")&amp;IF(AND($P1427&lt;&gt;"",$Q1427=""),"Ano 4 (falta quantidade); ","")&amp;IF(AND($S1427="",$T1427&lt;&gt;""),"Ano 5 (falta valor unitário); ","")&amp;IF(AND($S1427&lt;&gt;"",$T1427=""),"Ano 5 (falta quantidade); ","")&amp;IF(AND($V1427="",$W1427&lt;&gt;""),"Ano 6 (falta valor unitário); ","")&amp;IF(AND($V1427&lt;&gt;"",$W1427=""),"Ano 6 (falta quantidade); ","")), IF(NOT(OR(AND($G1427&lt;&gt;"",$H1427&lt;&gt;""),AND($J1427&lt;&gt;"",$K1427&lt;&gt;""),AND($M1427&lt;&gt;"",$N1427&lt;&gt;""),AND($P1427&lt;&gt;"",$Q1427&lt;&gt;""),AND($S1427&lt;&gt;"",$T1427&lt;&gt;""),AND($V1427&lt;&gt;"",$W1427&lt;&gt;""))),"Informe pelo menos um ano completo com valor unitário e quantidade.",IF(AND($C1427&lt;&gt;"",$E1427&lt;&gt;"",LEFT(TRIM($C1427),1)&lt;&gt;LEFT(TRIM($E1427),1)),"Categoria e tipo estão incompatíveis.",IF(IF(OR($E1427="",$F1427=""),FALSE(),IFERROR(COUNTIF(INDIRECT("UNITS_"&amp;SUBSTITUTE(LEFT($E1427,FIND(" ",$E1427&amp;" ")-1),".","_")),$F1427)=0,TRUE())),"Unidade incompatível com o tipo selecionado.",IF(OR(AND(ISNUMBER(SEARCH("comunic",LOWER($B1427))),LEFT($E1427,3)&lt;&gt;"4.4"),AND(ISNUMBER(SEARCH("monitor",LOWER($B1427))),NOT(OR(LEFT($E1427,3)="1.5",LEFT($E1427,3)="2.5")))),"Revise a classificação do item conforme as regras de preenchimento.",IF(AND($B1427&lt;&gt;"",OR(ISNUMBER(SEARCH("outro",LOWER($B1427))),ISNUMBER(SEARCH("divers",LOWER($B1427))),ISNUMBER(SEARCH("kit",LOWER($B1427))),ISNUMBER(SEARCH("ferrament",LOWER($B1427))),ISNUMBER(SEARCH("epi",LOWER($B1427)))),NOT(OR($Z1427&lt;&gt;"",$AA1427&lt;&gt;""))),"Descrição muito genérica: detalhe melhor o item e registre o racional no memorial ou em anexo.",IF(AND($Y1427=0,$B1427&lt;&gt;"",OR($G1427&lt;&gt;"",$H1427&lt;&gt;"",$J1427&lt;&gt;"",$K1427&lt;&gt;"",$M1427&lt;&gt;"",$N1427&lt;&gt;"",$P1427&lt;&gt;"",$Q1427&lt;&gt;"",$S1427&lt;&gt;"",$T1427&lt;&gt;"",$V1427&lt;&gt;"",$W1427&lt;&gt;"")),"O item possui dados lançados, mas o total está zerado. Revise os valores informados.","")))))))))))))))</f>
        <v/>
      </c>
    </row>
    <row r="1428" spans="1:35" ht="14.25" customHeight="1" x14ac:dyDescent="0.25">
      <c r="A1428" s="57" t="str">
        <f t="shared" si="286"/>
        <v/>
      </c>
      <c r="B1428" s="58"/>
      <c r="C1428" s="58"/>
      <c r="D1428" s="58"/>
      <c r="E1428" s="58"/>
      <c r="F1428" s="58"/>
      <c r="G1428" s="269"/>
      <c r="H1428" s="59"/>
      <c r="I1428" s="273">
        <f t="shared" si="287"/>
        <v>0</v>
      </c>
      <c r="J1428" s="269"/>
      <c r="K1428" s="59"/>
      <c r="L1428" s="270">
        <f t="shared" si="288"/>
        <v>0</v>
      </c>
      <c r="M1428" s="269"/>
      <c r="N1428" s="59"/>
      <c r="O1428" s="270">
        <f t="shared" si="289"/>
        <v>0</v>
      </c>
      <c r="P1428" s="269"/>
      <c r="Q1428" s="59"/>
      <c r="R1428" s="271">
        <f t="shared" si="290"/>
        <v>0</v>
      </c>
      <c r="S1428" s="269"/>
      <c r="T1428" s="59"/>
      <c r="U1428" s="270">
        <f t="shared" si="291"/>
        <v>0</v>
      </c>
      <c r="V1428" s="269"/>
      <c r="W1428" s="59"/>
      <c r="X1428" s="270">
        <f t="shared" si="292"/>
        <v>0</v>
      </c>
      <c r="Y1428" s="270">
        <f t="shared" si="293"/>
        <v>0</v>
      </c>
      <c r="Z1428" s="58"/>
      <c r="AA1428" s="58"/>
      <c r="AB1428" s="60" t="str">
        <f t="shared" si="294"/>
        <v/>
      </c>
      <c r="AC1428" s="21" t="b">
        <f t="shared" si="295"/>
        <v>0</v>
      </c>
      <c r="AD1428" s="21" t="b">
        <f t="shared" si="296"/>
        <v>0</v>
      </c>
      <c r="AE1428" s="21" t="b">
        <f t="shared" si="297"/>
        <v>0</v>
      </c>
      <c r="AF1428" s="21" t="b">
        <f ca="1">OR(AND($AC1428,NOT($AD1428)),AND($AC1428,OR(AND($G1428="",$H1428&lt;&gt;""),AND($G1428&lt;&gt;"",$H1428=""),AND($J1428="",$K1428&lt;&gt;""),AND($J1428&lt;&gt;"",$K1428=""),AND($M1428="",$N1428&lt;&gt;""),AND($M1428&lt;&gt;"",$N1428=""),AND($P1428="",$Q1428&lt;&gt;""),AND($P1428&lt;&gt;"",$Q1428=""),AND($S1428="",$T1428&lt;&gt;""),AND($S1428&lt;&gt;"",$T1428=""),AND($V1428="",$W1428&lt;&gt;""),AND($V1428&lt;&gt;"",$W1428=""))),AND($C1428&lt;&gt;"",$E1428&lt;&gt;"",LEFT(TRIM($C1428),1)&lt;&gt;LEFT(TRIM($E1428),1)),IF(OR($E1428="",$F1428=""),FALSE(),IFERROR(COUNTIF(INDIRECT("UNITS_"&amp;SUBSTITUTE(LEFT($E1428,FIND(" ",$E1428&amp;" ")-1),".","_")),$F1428)=0,TRUE())),AND($B1428&lt;&gt;"",OR(ISNUMBER(SEARCH("outro",LOWER($B1428))),ISNUMBER(SEARCH("divers",LOWER($B1428))),ISNUMBER(SEARCH("etc",LOWER($B1428))))),OR(AND(ISNUMBER(SEARCH("comunic",LOWER($B1428))),LEFT($E1428,3)&lt;&gt;"4.4"),AND(ISNUMBER(SEARCH("monitor",LOWER($B1428))),NOT(OR(LEFT($E1428,3)="1.5",LEFT($E1428,3)="2.5")))),AND($B1428&lt;&gt;"",OR(LEFT($C1428,1)="1",LEFT($C1428,1)="2"),$D1428=""),AND($D1428&lt;&gt;"",NOT(OR(LEFT($C1428,1)="1",LEFT($C1428,1)="2"))),AND($D1428&lt;&gt;"",COUNTIF(' PROJETO'!$B$14:$B$16,$D1428)=0),IF($D1428="",FALSE(),IF(COUNTIF(' PROJETO'!$B$14:$B$16,$D1428)=0,FALSE(),IFERROR(INDEX(' PROJETO'!$C$14:$C$16,MATCH($D1428,' PROJETO'!$B$14:$B$16,0))&lt;&gt;"Sim",FALSE()))))</f>
        <v>0</v>
      </c>
      <c r="AG1428" s="21" t="b">
        <f>AND($AC1428,$Y1428&gt;'CONFG.  LISTAS'!$F$4,$Z1428="",$AA1428="")</f>
        <v>0</v>
      </c>
      <c r="AH1428" s="21" t="str">
        <f t="shared" si="298"/>
        <v/>
      </c>
      <c r="AI1428" s="43" t="str">
        <f ca="1">IF(NOT($AC1428),"",IF(OR($B1428="",$C1428="",$E1428="",$F1428=""),"Preencha descrição, categoria, tipo e unidade.",IF(AND($B1428&lt;&gt;"",OR(LEFT($C1428,1)="1",LEFT($C1428,1)="2"),$D1428=""),"Informe a prática de restauração para itens diretos.",IF(AND($D1428&lt;&gt;"",NOT(OR(LEFT($C1428,1)="1",LEFT($C1428,1)="2"))),"Custos indiretos não devem pertencer a uma prática específica.",IF(AND($D1428&lt;&gt;"",COUNTIF(' PROJETO'!$B$14:$B$16,$D1428)=0),"Prática de restauração inválida ou não cadastrada.",IF(IF($D1428="",FALSE(),IF(COUNTIF(' PROJETO'!$B$14:$B$16,$D1428)=0,FALSE(),IFERROR(INDEX(' PROJETO'!$C$14:$C$16,MATCH($D1428,' PROJETO'!$B$14:$B$16,0))&lt;&gt;"Sim",FALSE()))),"A prática informada no item não foi selecionada na aba Projeto.",IF(AND(MAX($I1428,$L1428,$O1428,$R1428,$U1428,$X1428)&gt;'CONFG.  LISTAS'!$F$4,NOT(OR($Z1428&lt;&gt;"",$AA1428&lt;&gt;""))),"Memorial de cálculo ou anexo obrigatório não informado para item acima do limite.",IF(OR(AND($G1428&lt;&gt;"",$H1428&lt;&gt;"",OR($G1428&lt;=0,$H1428&lt;=0)),AND($J1428&lt;&gt;"",$K1428&lt;&gt;"",OR($J1428&lt;=0,$K1428&lt;=0)),AND($M1428&lt;&gt;"",$N1428&lt;&gt;"",OR($M1428&lt;=0,$N1428&lt;=0)),AND($P1428&lt;&gt;"",$Q1428&lt;&gt;"",OR($P1428&lt;=0,$Q1428&lt;=0)),AND($S1428&lt;&gt;"",$T1428&lt;&gt;"",OR($S1428&lt;=0,$T1428&lt;=0)),AND($V1428&lt;&gt;"",$W1428&lt;&gt;"",OR($V1428&lt;=0,$W1428&lt;=0))),"Revise os valores informados: valor unitário e quantidade devem ser maiores que zero.",IF(OR(AND($G1428="",$H1428&lt;&gt;""),AND($G1428&lt;&gt;"",$H1428=""),AND($J1428="",$K1428&lt;&gt;""),AND($J1428&lt;&gt;"",$K1428=""),AND($M1428="",$N1428&lt;&gt;""),AND($M1428&lt;&gt;"",$N1428=""),AND($P1428="",$Q1428&lt;&gt;""),AND($P1428&lt;&gt;"",$Q1428=""),AND($S1428="",$T1428&lt;&gt;""),AND($S1428&lt;&gt;"",$T1428=""),AND($V1428="",$W1428&lt;&gt;""),AND($V1428&lt;&gt;"",$W1428="")),"Há ano preenchido parcialmente: "&amp;TRIM(IF(AND($G1428="",$H1428&lt;&gt;""),"Ano 1 (falta valor unitário); ","")&amp;IF(AND($G1428&lt;&gt;"",$H1428=""),"Ano 1 (falta quantidade); ","")&amp;IF(AND($J1428="",$K1428&lt;&gt;""),"Ano 2 (falta valor unitário); ","")&amp;IF(AND($J1428&lt;&gt;"",$K1428=""),"Ano 2 (falta quantidade); ","")&amp;IF(AND($M1428="",$N1428&lt;&gt;""),"Ano 3 (falta valor unitário); ","")&amp;IF(AND($M1428&lt;&gt;"",$N1428=""),"Ano 3 (falta quantidade); ","")&amp;IF(AND($P1428="",$Q1428&lt;&gt;""),"Ano 4 (falta valor unitário); ","")&amp;IF(AND($P1428&lt;&gt;"",$Q1428=""),"Ano 4 (falta quantidade); ","")&amp;IF(AND($S1428="",$T1428&lt;&gt;""),"Ano 5 (falta valor unitário); ","")&amp;IF(AND($S1428&lt;&gt;"",$T1428=""),"Ano 5 (falta quantidade); ","")&amp;IF(AND($V1428="",$W1428&lt;&gt;""),"Ano 6 (falta valor unitário); ","")&amp;IF(AND($V1428&lt;&gt;"",$W1428=""),"Ano 6 (falta quantidade); ","")), IF(NOT(OR(AND($G1428&lt;&gt;"",$H1428&lt;&gt;""),AND($J1428&lt;&gt;"",$K1428&lt;&gt;""),AND($M1428&lt;&gt;"",$N1428&lt;&gt;""),AND($P1428&lt;&gt;"",$Q1428&lt;&gt;""),AND($S1428&lt;&gt;"",$T1428&lt;&gt;""),AND($V1428&lt;&gt;"",$W1428&lt;&gt;""))),"Informe pelo menos um ano completo com valor unitário e quantidade.",IF(AND($C1428&lt;&gt;"",$E1428&lt;&gt;"",LEFT(TRIM($C1428),1)&lt;&gt;LEFT(TRIM($E1428),1)),"Categoria e tipo estão incompatíveis.",IF(IF(OR($E1428="",$F1428=""),FALSE(),IFERROR(COUNTIF(INDIRECT("UNITS_"&amp;SUBSTITUTE(LEFT($E1428,FIND(" ",$E1428&amp;" ")-1),".","_")),$F1428)=0,TRUE())),"Unidade incompatível com o tipo selecionado.",IF(OR(AND(ISNUMBER(SEARCH("comunic",LOWER($B1428))),LEFT($E1428,3)&lt;&gt;"4.4"),AND(ISNUMBER(SEARCH("monitor",LOWER($B1428))),NOT(OR(LEFT($E1428,3)="1.5",LEFT($E1428,3)="2.5")))),"Revise a classificação do item conforme as regras de preenchimento.",IF(AND($B1428&lt;&gt;"",OR(ISNUMBER(SEARCH("outro",LOWER($B1428))),ISNUMBER(SEARCH("divers",LOWER($B1428))),ISNUMBER(SEARCH("kit",LOWER($B1428))),ISNUMBER(SEARCH("ferrament",LOWER($B1428))),ISNUMBER(SEARCH("epi",LOWER($B1428)))),NOT(OR($Z1428&lt;&gt;"",$AA1428&lt;&gt;""))),"Descrição muito genérica: detalhe melhor o item e registre o racional no memorial ou em anexo.",IF(AND($Y1428=0,$B1428&lt;&gt;"",OR($G1428&lt;&gt;"",$H1428&lt;&gt;"",$J1428&lt;&gt;"",$K1428&lt;&gt;"",$M1428&lt;&gt;"",$N1428&lt;&gt;"",$P1428&lt;&gt;"",$Q1428&lt;&gt;"",$S1428&lt;&gt;"",$T1428&lt;&gt;"",$V1428&lt;&gt;"",$W1428&lt;&gt;"")),"O item possui dados lançados, mas o total está zerado. Revise os valores informados.","")))))))))))))))</f>
        <v/>
      </c>
    </row>
    <row r="1429" spans="1:35" ht="14.25" customHeight="1" x14ac:dyDescent="0.25">
      <c r="A1429" s="57" t="str">
        <f t="shared" si="286"/>
        <v/>
      </c>
      <c r="B1429" s="61"/>
      <c r="C1429" s="61"/>
      <c r="D1429" s="58"/>
      <c r="E1429" s="61"/>
      <c r="F1429" s="61"/>
      <c r="G1429" s="272"/>
      <c r="H1429" s="62"/>
      <c r="I1429" s="273">
        <f t="shared" si="287"/>
        <v>0</v>
      </c>
      <c r="J1429" s="272"/>
      <c r="K1429" s="62"/>
      <c r="L1429" s="270">
        <f t="shared" si="288"/>
        <v>0</v>
      </c>
      <c r="M1429" s="272"/>
      <c r="N1429" s="62"/>
      <c r="O1429" s="270">
        <f t="shared" si="289"/>
        <v>0</v>
      </c>
      <c r="P1429" s="272"/>
      <c r="Q1429" s="62"/>
      <c r="R1429" s="271">
        <f t="shared" si="290"/>
        <v>0</v>
      </c>
      <c r="S1429" s="272"/>
      <c r="T1429" s="62"/>
      <c r="U1429" s="270">
        <f t="shared" si="291"/>
        <v>0</v>
      </c>
      <c r="V1429" s="272"/>
      <c r="W1429" s="62"/>
      <c r="X1429" s="270">
        <f t="shared" si="292"/>
        <v>0</v>
      </c>
      <c r="Y1429" s="270">
        <f t="shared" si="293"/>
        <v>0</v>
      </c>
      <c r="Z1429" s="61"/>
      <c r="AA1429" s="61"/>
      <c r="AB1429" s="60" t="str">
        <f t="shared" si="294"/>
        <v/>
      </c>
      <c r="AC1429" s="21" t="b">
        <f t="shared" si="295"/>
        <v>0</v>
      </c>
      <c r="AD1429" s="21" t="b">
        <f t="shared" si="296"/>
        <v>0</v>
      </c>
      <c r="AE1429" s="21" t="b">
        <f t="shared" si="297"/>
        <v>0</v>
      </c>
      <c r="AF1429" s="21" t="b">
        <f ca="1">OR(AND($AC1429,NOT($AD1429)),AND($AC1429,OR(AND($G1429="",$H1429&lt;&gt;""),AND($G1429&lt;&gt;"",$H1429=""),AND($J1429="",$K1429&lt;&gt;""),AND($J1429&lt;&gt;"",$K1429=""),AND($M1429="",$N1429&lt;&gt;""),AND($M1429&lt;&gt;"",$N1429=""),AND($P1429="",$Q1429&lt;&gt;""),AND($P1429&lt;&gt;"",$Q1429=""),AND($S1429="",$T1429&lt;&gt;""),AND($S1429&lt;&gt;"",$T1429=""),AND($V1429="",$W1429&lt;&gt;""),AND($V1429&lt;&gt;"",$W1429=""))),AND($C1429&lt;&gt;"",$E1429&lt;&gt;"",LEFT(TRIM($C1429),1)&lt;&gt;LEFT(TRIM($E1429),1)),IF(OR($E1429="",$F1429=""),FALSE(),IFERROR(COUNTIF(INDIRECT("UNITS_"&amp;SUBSTITUTE(LEFT($E1429,FIND(" ",$E1429&amp;" ")-1),".","_")),$F1429)=0,TRUE())),AND($B1429&lt;&gt;"",OR(ISNUMBER(SEARCH("outro",LOWER($B1429))),ISNUMBER(SEARCH("divers",LOWER($B1429))),ISNUMBER(SEARCH("etc",LOWER($B1429))))),OR(AND(ISNUMBER(SEARCH("comunic",LOWER($B1429))),LEFT($E1429,3)&lt;&gt;"4.4"),AND(ISNUMBER(SEARCH("monitor",LOWER($B1429))),NOT(OR(LEFT($E1429,3)="1.5",LEFT($E1429,3)="2.5")))),AND($B1429&lt;&gt;"",OR(LEFT($C1429,1)="1",LEFT($C1429,1)="2"),$D1429=""),AND($D1429&lt;&gt;"",NOT(OR(LEFT($C1429,1)="1",LEFT($C1429,1)="2"))),AND($D1429&lt;&gt;"",COUNTIF(' PROJETO'!$B$14:$B$16,$D1429)=0),IF($D1429="",FALSE(),IF(COUNTIF(' PROJETO'!$B$14:$B$16,$D1429)=0,FALSE(),IFERROR(INDEX(' PROJETO'!$C$14:$C$16,MATCH($D1429,' PROJETO'!$B$14:$B$16,0))&lt;&gt;"Sim",FALSE()))))</f>
        <v>0</v>
      </c>
      <c r="AG1429" s="21" t="b">
        <f>AND($AC1429,$Y1429&gt;'CONFG.  LISTAS'!$F$4,$Z1429="",$AA1429="")</f>
        <v>0</v>
      </c>
      <c r="AH1429" s="21" t="str">
        <f t="shared" si="298"/>
        <v/>
      </c>
      <c r="AI1429" s="43" t="str">
        <f ca="1">IF(NOT($AC1429),"",IF(OR($B1429="",$C1429="",$E1429="",$F1429=""),"Preencha descrição, categoria, tipo e unidade.",IF(AND($B1429&lt;&gt;"",OR(LEFT($C1429,1)="1",LEFT($C1429,1)="2"),$D1429=""),"Informe a prática de restauração para itens diretos.",IF(AND($D1429&lt;&gt;"",NOT(OR(LEFT($C1429,1)="1",LEFT($C1429,1)="2"))),"Custos indiretos não devem pertencer a uma prática específica.",IF(AND($D1429&lt;&gt;"",COUNTIF(' PROJETO'!$B$14:$B$16,$D1429)=0),"Prática de restauração inválida ou não cadastrada.",IF(IF($D1429="",FALSE(),IF(COUNTIF(' PROJETO'!$B$14:$B$16,$D1429)=0,FALSE(),IFERROR(INDEX(' PROJETO'!$C$14:$C$16,MATCH($D1429,' PROJETO'!$B$14:$B$16,0))&lt;&gt;"Sim",FALSE()))),"A prática informada no item não foi selecionada na aba Projeto.",IF(AND(MAX($I1429,$L1429,$O1429,$R1429,$U1429,$X1429)&gt;'CONFG.  LISTAS'!$F$4,NOT(OR($Z1429&lt;&gt;"",$AA1429&lt;&gt;""))),"Memorial de cálculo ou anexo obrigatório não informado para item acima do limite.",IF(OR(AND($G1429&lt;&gt;"",$H1429&lt;&gt;"",OR($G1429&lt;=0,$H1429&lt;=0)),AND($J1429&lt;&gt;"",$K1429&lt;&gt;"",OR($J1429&lt;=0,$K1429&lt;=0)),AND($M1429&lt;&gt;"",$N1429&lt;&gt;"",OR($M1429&lt;=0,$N1429&lt;=0)),AND($P1429&lt;&gt;"",$Q1429&lt;&gt;"",OR($P1429&lt;=0,$Q1429&lt;=0)),AND($S1429&lt;&gt;"",$T1429&lt;&gt;"",OR($S1429&lt;=0,$T1429&lt;=0)),AND($V1429&lt;&gt;"",$W1429&lt;&gt;"",OR($V1429&lt;=0,$W1429&lt;=0))),"Revise os valores informados: valor unitário e quantidade devem ser maiores que zero.",IF(OR(AND($G1429="",$H1429&lt;&gt;""),AND($G1429&lt;&gt;"",$H1429=""),AND($J1429="",$K1429&lt;&gt;""),AND($J1429&lt;&gt;"",$K1429=""),AND($M1429="",$N1429&lt;&gt;""),AND($M1429&lt;&gt;"",$N1429=""),AND($P1429="",$Q1429&lt;&gt;""),AND($P1429&lt;&gt;"",$Q1429=""),AND($S1429="",$T1429&lt;&gt;""),AND($S1429&lt;&gt;"",$T1429=""),AND($V1429="",$W1429&lt;&gt;""),AND($V1429&lt;&gt;"",$W1429="")),"Há ano preenchido parcialmente: "&amp;TRIM(IF(AND($G1429="",$H1429&lt;&gt;""),"Ano 1 (falta valor unitário); ","")&amp;IF(AND($G1429&lt;&gt;"",$H1429=""),"Ano 1 (falta quantidade); ","")&amp;IF(AND($J1429="",$K1429&lt;&gt;""),"Ano 2 (falta valor unitário); ","")&amp;IF(AND($J1429&lt;&gt;"",$K1429=""),"Ano 2 (falta quantidade); ","")&amp;IF(AND($M1429="",$N1429&lt;&gt;""),"Ano 3 (falta valor unitário); ","")&amp;IF(AND($M1429&lt;&gt;"",$N1429=""),"Ano 3 (falta quantidade); ","")&amp;IF(AND($P1429="",$Q1429&lt;&gt;""),"Ano 4 (falta valor unitário); ","")&amp;IF(AND($P1429&lt;&gt;"",$Q1429=""),"Ano 4 (falta quantidade); ","")&amp;IF(AND($S1429="",$T1429&lt;&gt;""),"Ano 5 (falta valor unitário); ","")&amp;IF(AND($S1429&lt;&gt;"",$T1429=""),"Ano 5 (falta quantidade); ","")&amp;IF(AND($V1429="",$W1429&lt;&gt;""),"Ano 6 (falta valor unitário); ","")&amp;IF(AND($V1429&lt;&gt;"",$W1429=""),"Ano 6 (falta quantidade); ","")), IF(NOT(OR(AND($G1429&lt;&gt;"",$H1429&lt;&gt;""),AND($J1429&lt;&gt;"",$K1429&lt;&gt;""),AND($M1429&lt;&gt;"",$N1429&lt;&gt;""),AND($P1429&lt;&gt;"",$Q1429&lt;&gt;""),AND($S1429&lt;&gt;"",$T1429&lt;&gt;""),AND($V1429&lt;&gt;"",$W1429&lt;&gt;""))),"Informe pelo menos um ano completo com valor unitário e quantidade.",IF(AND($C1429&lt;&gt;"",$E1429&lt;&gt;"",LEFT(TRIM($C1429),1)&lt;&gt;LEFT(TRIM($E1429),1)),"Categoria e tipo estão incompatíveis.",IF(IF(OR($E1429="",$F1429=""),FALSE(),IFERROR(COUNTIF(INDIRECT("UNITS_"&amp;SUBSTITUTE(LEFT($E1429,FIND(" ",$E1429&amp;" ")-1),".","_")),$F1429)=0,TRUE())),"Unidade incompatível com o tipo selecionado.",IF(OR(AND(ISNUMBER(SEARCH("comunic",LOWER($B1429))),LEFT($E1429,3)&lt;&gt;"4.4"),AND(ISNUMBER(SEARCH("monitor",LOWER($B1429))),NOT(OR(LEFT($E1429,3)="1.5",LEFT($E1429,3)="2.5")))),"Revise a classificação do item conforme as regras de preenchimento.",IF(AND($B1429&lt;&gt;"",OR(ISNUMBER(SEARCH("outro",LOWER($B1429))),ISNUMBER(SEARCH("divers",LOWER($B1429))),ISNUMBER(SEARCH("kit",LOWER($B1429))),ISNUMBER(SEARCH("ferrament",LOWER($B1429))),ISNUMBER(SEARCH("epi",LOWER($B1429)))),NOT(OR($Z1429&lt;&gt;"",$AA1429&lt;&gt;""))),"Descrição muito genérica: detalhe melhor o item e registre o racional no memorial ou em anexo.",IF(AND($Y1429=0,$B1429&lt;&gt;"",OR($G1429&lt;&gt;"",$H1429&lt;&gt;"",$J1429&lt;&gt;"",$K1429&lt;&gt;"",$M1429&lt;&gt;"",$N1429&lt;&gt;"",$P1429&lt;&gt;"",$Q1429&lt;&gt;"",$S1429&lt;&gt;"",$T1429&lt;&gt;"",$V1429&lt;&gt;"",$W1429&lt;&gt;"")),"O item possui dados lançados, mas o total está zerado. Revise os valores informados.","")))))))))))))))</f>
        <v/>
      </c>
    </row>
    <row r="1430" spans="1:35" ht="14.25" customHeight="1" x14ac:dyDescent="0.25">
      <c r="A1430" s="57" t="str">
        <f t="shared" si="286"/>
        <v/>
      </c>
      <c r="B1430" s="58"/>
      <c r="C1430" s="58"/>
      <c r="D1430" s="58"/>
      <c r="E1430" s="58"/>
      <c r="F1430" s="58"/>
      <c r="G1430" s="269"/>
      <c r="H1430" s="59"/>
      <c r="I1430" s="273">
        <f t="shared" si="287"/>
        <v>0</v>
      </c>
      <c r="J1430" s="269"/>
      <c r="K1430" s="59"/>
      <c r="L1430" s="270">
        <f t="shared" si="288"/>
        <v>0</v>
      </c>
      <c r="M1430" s="269"/>
      <c r="N1430" s="59"/>
      <c r="O1430" s="270">
        <f t="shared" si="289"/>
        <v>0</v>
      </c>
      <c r="P1430" s="269"/>
      <c r="Q1430" s="59"/>
      <c r="R1430" s="271">
        <f t="shared" si="290"/>
        <v>0</v>
      </c>
      <c r="S1430" s="269"/>
      <c r="T1430" s="59"/>
      <c r="U1430" s="270">
        <f t="shared" si="291"/>
        <v>0</v>
      </c>
      <c r="V1430" s="269"/>
      <c r="W1430" s="59"/>
      <c r="X1430" s="270">
        <f t="shared" si="292"/>
        <v>0</v>
      </c>
      <c r="Y1430" s="270">
        <f t="shared" si="293"/>
        <v>0</v>
      </c>
      <c r="Z1430" s="58"/>
      <c r="AA1430" s="58"/>
      <c r="AB1430" s="60" t="str">
        <f t="shared" si="294"/>
        <v/>
      </c>
      <c r="AC1430" s="21" t="b">
        <f t="shared" si="295"/>
        <v>0</v>
      </c>
      <c r="AD1430" s="21" t="b">
        <f t="shared" si="296"/>
        <v>0</v>
      </c>
      <c r="AE1430" s="21" t="b">
        <f t="shared" si="297"/>
        <v>0</v>
      </c>
      <c r="AF1430" s="21" t="b">
        <f ca="1">OR(AND($AC1430,NOT($AD1430)),AND($AC1430,OR(AND($G1430="",$H1430&lt;&gt;""),AND($G1430&lt;&gt;"",$H1430=""),AND($J1430="",$K1430&lt;&gt;""),AND($J1430&lt;&gt;"",$K1430=""),AND($M1430="",$N1430&lt;&gt;""),AND($M1430&lt;&gt;"",$N1430=""),AND($P1430="",$Q1430&lt;&gt;""),AND($P1430&lt;&gt;"",$Q1430=""),AND($S1430="",$T1430&lt;&gt;""),AND($S1430&lt;&gt;"",$T1430=""),AND($V1430="",$W1430&lt;&gt;""),AND($V1430&lt;&gt;"",$W1430=""))),AND($C1430&lt;&gt;"",$E1430&lt;&gt;"",LEFT(TRIM($C1430),1)&lt;&gt;LEFT(TRIM($E1430),1)),IF(OR($E1430="",$F1430=""),FALSE(),IFERROR(COUNTIF(INDIRECT("UNITS_"&amp;SUBSTITUTE(LEFT($E1430,FIND(" ",$E1430&amp;" ")-1),".","_")),$F1430)=0,TRUE())),AND($B1430&lt;&gt;"",OR(ISNUMBER(SEARCH("outro",LOWER($B1430))),ISNUMBER(SEARCH("divers",LOWER($B1430))),ISNUMBER(SEARCH("etc",LOWER($B1430))))),OR(AND(ISNUMBER(SEARCH("comunic",LOWER($B1430))),LEFT($E1430,3)&lt;&gt;"4.4"),AND(ISNUMBER(SEARCH("monitor",LOWER($B1430))),NOT(OR(LEFT($E1430,3)="1.5",LEFT($E1430,3)="2.5")))),AND($B1430&lt;&gt;"",OR(LEFT($C1430,1)="1",LEFT($C1430,1)="2"),$D1430=""),AND($D1430&lt;&gt;"",NOT(OR(LEFT($C1430,1)="1",LEFT($C1430,1)="2"))),AND($D1430&lt;&gt;"",COUNTIF(' PROJETO'!$B$14:$B$16,$D1430)=0),IF($D1430="",FALSE(),IF(COUNTIF(' PROJETO'!$B$14:$B$16,$D1430)=0,FALSE(),IFERROR(INDEX(' PROJETO'!$C$14:$C$16,MATCH($D1430,' PROJETO'!$B$14:$B$16,0))&lt;&gt;"Sim",FALSE()))))</f>
        <v>0</v>
      </c>
      <c r="AG1430" s="21" t="b">
        <f>AND($AC1430,$Y1430&gt;'CONFG.  LISTAS'!$F$4,$Z1430="",$AA1430="")</f>
        <v>0</v>
      </c>
      <c r="AH1430" s="21" t="str">
        <f t="shared" si="298"/>
        <v/>
      </c>
      <c r="AI1430" s="43" t="str">
        <f ca="1">IF(NOT($AC1430),"",IF(OR($B1430="",$C1430="",$E1430="",$F1430=""),"Preencha descrição, categoria, tipo e unidade.",IF(AND($B1430&lt;&gt;"",OR(LEFT($C1430,1)="1",LEFT($C1430,1)="2"),$D1430=""),"Informe a prática de restauração para itens diretos.",IF(AND($D1430&lt;&gt;"",NOT(OR(LEFT($C1430,1)="1",LEFT($C1430,1)="2"))),"Custos indiretos não devem pertencer a uma prática específica.",IF(AND($D1430&lt;&gt;"",COUNTIF(' PROJETO'!$B$14:$B$16,$D1430)=0),"Prática de restauração inválida ou não cadastrada.",IF(IF($D1430="",FALSE(),IF(COUNTIF(' PROJETO'!$B$14:$B$16,$D1430)=0,FALSE(),IFERROR(INDEX(' PROJETO'!$C$14:$C$16,MATCH($D1430,' PROJETO'!$B$14:$B$16,0))&lt;&gt;"Sim",FALSE()))),"A prática informada no item não foi selecionada na aba Projeto.",IF(AND(MAX($I1430,$L1430,$O1430,$R1430,$U1430,$X1430)&gt;'CONFG.  LISTAS'!$F$4,NOT(OR($Z1430&lt;&gt;"",$AA1430&lt;&gt;""))),"Memorial de cálculo ou anexo obrigatório não informado para item acima do limite.",IF(OR(AND($G1430&lt;&gt;"",$H1430&lt;&gt;"",OR($G1430&lt;=0,$H1430&lt;=0)),AND($J1430&lt;&gt;"",$K1430&lt;&gt;"",OR($J1430&lt;=0,$K1430&lt;=0)),AND($M1430&lt;&gt;"",$N1430&lt;&gt;"",OR($M1430&lt;=0,$N1430&lt;=0)),AND($P1430&lt;&gt;"",$Q1430&lt;&gt;"",OR($P1430&lt;=0,$Q1430&lt;=0)),AND($S1430&lt;&gt;"",$T1430&lt;&gt;"",OR($S1430&lt;=0,$T1430&lt;=0)),AND($V1430&lt;&gt;"",$W1430&lt;&gt;"",OR($V1430&lt;=0,$W1430&lt;=0))),"Revise os valores informados: valor unitário e quantidade devem ser maiores que zero.",IF(OR(AND($G1430="",$H1430&lt;&gt;""),AND($G1430&lt;&gt;"",$H1430=""),AND($J1430="",$K1430&lt;&gt;""),AND($J1430&lt;&gt;"",$K1430=""),AND($M1430="",$N1430&lt;&gt;""),AND($M1430&lt;&gt;"",$N1430=""),AND($P1430="",$Q1430&lt;&gt;""),AND($P1430&lt;&gt;"",$Q1430=""),AND($S1430="",$T1430&lt;&gt;""),AND($S1430&lt;&gt;"",$T1430=""),AND($V1430="",$W1430&lt;&gt;""),AND($V1430&lt;&gt;"",$W1430="")),"Há ano preenchido parcialmente: "&amp;TRIM(IF(AND($G1430="",$H1430&lt;&gt;""),"Ano 1 (falta valor unitário); ","")&amp;IF(AND($G1430&lt;&gt;"",$H1430=""),"Ano 1 (falta quantidade); ","")&amp;IF(AND($J1430="",$K1430&lt;&gt;""),"Ano 2 (falta valor unitário); ","")&amp;IF(AND($J1430&lt;&gt;"",$K1430=""),"Ano 2 (falta quantidade); ","")&amp;IF(AND($M1430="",$N1430&lt;&gt;""),"Ano 3 (falta valor unitário); ","")&amp;IF(AND($M1430&lt;&gt;"",$N1430=""),"Ano 3 (falta quantidade); ","")&amp;IF(AND($P1430="",$Q1430&lt;&gt;""),"Ano 4 (falta valor unitário); ","")&amp;IF(AND($P1430&lt;&gt;"",$Q1430=""),"Ano 4 (falta quantidade); ","")&amp;IF(AND($S1430="",$T1430&lt;&gt;""),"Ano 5 (falta valor unitário); ","")&amp;IF(AND($S1430&lt;&gt;"",$T1430=""),"Ano 5 (falta quantidade); ","")&amp;IF(AND($V1430="",$W1430&lt;&gt;""),"Ano 6 (falta valor unitário); ","")&amp;IF(AND($V1430&lt;&gt;"",$W1430=""),"Ano 6 (falta quantidade); ","")), IF(NOT(OR(AND($G1430&lt;&gt;"",$H1430&lt;&gt;""),AND($J1430&lt;&gt;"",$K1430&lt;&gt;""),AND($M1430&lt;&gt;"",$N1430&lt;&gt;""),AND($P1430&lt;&gt;"",$Q1430&lt;&gt;""),AND($S1430&lt;&gt;"",$T1430&lt;&gt;""),AND($V1430&lt;&gt;"",$W1430&lt;&gt;""))),"Informe pelo menos um ano completo com valor unitário e quantidade.",IF(AND($C1430&lt;&gt;"",$E1430&lt;&gt;"",LEFT(TRIM($C1430),1)&lt;&gt;LEFT(TRIM($E1430),1)),"Categoria e tipo estão incompatíveis.",IF(IF(OR($E1430="",$F1430=""),FALSE(),IFERROR(COUNTIF(INDIRECT("UNITS_"&amp;SUBSTITUTE(LEFT($E1430,FIND(" ",$E1430&amp;" ")-1),".","_")),$F1430)=0,TRUE())),"Unidade incompatível com o tipo selecionado.",IF(OR(AND(ISNUMBER(SEARCH("comunic",LOWER($B1430))),LEFT($E1430,3)&lt;&gt;"4.4"),AND(ISNUMBER(SEARCH("monitor",LOWER($B1430))),NOT(OR(LEFT($E1430,3)="1.5",LEFT($E1430,3)="2.5")))),"Revise a classificação do item conforme as regras de preenchimento.",IF(AND($B1430&lt;&gt;"",OR(ISNUMBER(SEARCH("outro",LOWER($B1430))),ISNUMBER(SEARCH("divers",LOWER($B1430))),ISNUMBER(SEARCH("kit",LOWER($B1430))),ISNUMBER(SEARCH("ferrament",LOWER($B1430))),ISNUMBER(SEARCH("epi",LOWER($B1430)))),NOT(OR($Z1430&lt;&gt;"",$AA1430&lt;&gt;""))),"Descrição muito genérica: detalhe melhor o item e registre o racional no memorial ou em anexo.",IF(AND($Y1430=0,$B1430&lt;&gt;"",OR($G1430&lt;&gt;"",$H1430&lt;&gt;"",$J1430&lt;&gt;"",$K1430&lt;&gt;"",$M1430&lt;&gt;"",$N1430&lt;&gt;"",$P1430&lt;&gt;"",$Q1430&lt;&gt;"",$S1430&lt;&gt;"",$T1430&lt;&gt;"",$V1430&lt;&gt;"",$W1430&lt;&gt;"")),"O item possui dados lançados, mas o total está zerado. Revise os valores informados.","")))))))))))))))</f>
        <v/>
      </c>
    </row>
    <row r="1431" spans="1:35" ht="14.25" customHeight="1" x14ac:dyDescent="0.25">
      <c r="A1431" s="57" t="str">
        <f t="shared" si="286"/>
        <v/>
      </c>
      <c r="B1431" s="61"/>
      <c r="C1431" s="61"/>
      <c r="D1431" s="58"/>
      <c r="E1431" s="61"/>
      <c r="F1431" s="61"/>
      <c r="G1431" s="272"/>
      <c r="H1431" s="62"/>
      <c r="I1431" s="273">
        <f t="shared" si="287"/>
        <v>0</v>
      </c>
      <c r="J1431" s="272"/>
      <c r="K1431" s="62"/>
      <c r="L1431" s="270">
        <f t="shared" si="288"/>
        <v>0</v>
      </c>
      <c r="M1431" s="272"/>
      <c r="N1431" s="62"/>
      <c r="O1431" s="270">
        <f t="shared" si="289"/>
        <v>0</v>
      </c>
      <c r="P1431" s="272"/>
      <c r="Q1431" s="62"/>
      <c r="R1431" s="271">
        <f t="shared" si="290"/>
        <v>0</v>
      </c>
      <c r="S1431" s="272"/>
      <c r="T1431" s="62"/>
      <c r="U1431" s="270">
        <f t="shared" si="291"/>
        <v>0</v>
      </c>
      <c r="V1431" s="272"/>
      <c r="W1431" s="62"/>
      <c r="X1431" s="270">
        <f t="shared" si="292"/>
        <v>0</v>
      </c>
      <c r="Y1431" s="270">
        <f t="shared" si="293"/>
        <v>0</v>
      </c>
      <c r="Z1431" s="61"/>
      <c r="AA1431" s="61"/>
      <c r="AB1431" s="60" t="str">
        <f t="shared" si="294"/>
        <v/>
      </c>
      <c r="AC1431" s="21" t="b">
        <f t="shared" si="295"/>
        <v>0</v>
      </c>
      <c r="AD1431" s="21" t="b">
        <f t="shared" si="296"/>
        <v>0</v>
      </c>
      <c r="AE1431" s="21" t="b">
        <f t="shared" si="297"/>
        <v>0</v>
      </c>
      <c r="AF1431" s="21" t="b">
        <f ca="1">OR(AND($AC1431,NOT($AD1431)),AND($AC1431,OR(AND($G1431="",$H1431&lt;&gt;""),AND($G1431&lt;&gt;"",$H1431=""),AND($J1431="",$K1431&lt;&gt;""),AND($J1431&lt;&gt;"",$K1431=""),AND($M1431="",$N1431&lt;&gt;""),AND($M1431&lt;&gt;"",$N1431=""),AND($P1431="",$Q1431&lt;&gt;""),AND($P1431&lt;&gt;"",$Q1431=""),AND($S1431="",$T1431&lt;&gt;""),AND($S1431&lt;&gt;"",$T1431=""),AND($V1431="",$W1431&lt;&gt;""),AND($V1431&lt;&gt;"",$W1431=""))),AND($C1431&lt;&gt;"",$E1431&lt;&gt;"",LEFT(TRIM($C1431),1)&lt;&gt;LEFT(TRIM($E1431),1)),IF(OR($E1431="",$F1431=""),FALSE(),IFERROR(COUNTIF(INDIRECT("UNITS_"&amp;SUBSTITUTE(LEFT($E1431,FIND(" ",$E1431&amp;" ")-1),".","_")),$F1431)=0,TRUE())),AND($B1431&lt;&gt;"",OR(ISNUMBER(SEARCH("outro",LOWER($B1431))),ISNUMBER(SEARCH("divers",LOWER($B1431))),ISNUMBER(SEARCH("etc",LOWER($B1431))))),OR(AND(ISNUMBER(SEARCH("comunic",LOWER($B1431))),LEFT($E1431,3)&lt;&gt;"4.4"),AND(ISNUMBER(SEARCH("monitor",LOWER($B1431))),NOT(OR(LEFT($E1431,3)="1.5",LEFT($E1431,3)="2.5")))),AND($B1431&lt;&gt;"",OR(LEFT($C1431,1)="1",LEFT($C1431,1)="2"),$D1431=""),AND($D1431&lt;&gt;"",NOT(OR(LEFT($C1431,1)="1",LEFT($C1431,1)="2"))),AND($D1431&lt;&gt;"",COUNTIF(' PROJETO'!$B$14:$B$16,$D1431)=0),IF($D1431="",FALSE(),IF(COUNTIF(' PROJETO'!$B$14:$B$16,$D1431)=0,FALSE(),IFERROR(INDEX(' PROJETO'!$C$14:$C$16,MATCH($D1431,' PROJETO'!$B$14:$B$16,0))&lt;&gt;"Sim",FALSE()))))</f>
        <v>0</v>
      </c>
      <c r="AG1431" s="21" t="b">
        <f>AND($AC1431,$Y1431&gt;'CONFG.  LISTAS'!$F$4,$Z1431="",$AA1431="")</f>
        <v>0</v>
      </c>
      <c r="AH1431" s="21" t="str">
        <f t="shared" si="298"/>
        <v/>
      </c>
      <c r="AI1431" s="43" t="str">
        <f ca="1">IF(NOT($AC1431),"",IF(OR($B1431="",$C1431="",$E1431="",$F1431=""),"Preencha descrição, categoria, tipo e unidade.",IF(AND($B1431&lt;&gt;"",OR(LEFT($C1431,1)="1",LEFT($C1431,1)="2"),$D1431=""),"Informe a prática de restauração para itens diretos.",IF(AND($D1431&lt;&gt;"",NOT(OR(LEFT($C1431,1)="1",LEFT($C1431,1)="2"))),"Custos indiretos não devem pertencer a uma prática específica.",IF(AND($D1431&lt;&gt;"",COUNTIF(' PROJETO'!$B$14:$B$16,$D1431)=0),"Prática de restauração inválida ou não cadastrada.",IF(IF($D1431="",FALSE(),IF(COUNTIF(' PROJETO'!$B$14:$B$16,$D1431)=0,FALSE(),IFERROR(INDEX(' PROJETO'!$C$14:$C$16,MATCH($D1431,' PROJETO'!$B$14:$B$16,0))&lt;&gt;"Sim",FALSE()))),"A prática informada no item não foi selecionada na aba Projeto.",IF(AND(MAX($I1431,$L1431,$O1431,$R1431,$U1431,$X1431)&gt;'CONFG.  LISTAS'!$F$4,NOT(OR($Z1431&lt;&gt;"",$AA1431&lt;&gt;""))),"Memorial de cálculo ou anexo obrigatório não informado para item acima do limite.",IF(OR(AND($G1431&lt;&gt;"",$H1431&lt;&gt;"",OR($G1431&lt;=0,$H1431&lt;=0)),AND($J1431&lt;&gt;"",$K1431&lt;&gt;"",OR($J1431&lt;=0,$K1431&lt;=0)),AND($M1431&lt;&gt;"",$N1431&lt;&gt;"",OR($M1431&lt;=0,$N1431&lt;=0)),AND($P1431&lt;&gt;"",$Q1431&lt;&gt;"",OR($P1431&lt;=0,$Q1431&lt;=0)),AND($S1431&lt;&gt;"",$T1431&lt;&gt;"",OR($S1431&lt;=0,$T1431&lt;=0)),AND($V1431&lt;&gt;"",$W1431&lt;&gt;"",OR($V1431&lt;=0,$W1431&lt;=0))),"Revise os valores informados: valor unitário e quantidade devem ser maiores que zero.",IF(OR(AND($G1431="",$H1431&lt;&gt;""),AND($G1431&lt;&gt;"",$H1431=""),AND($J1431="",$K1431&lt;&gt;""),AND($J1431&lt;&gt;"",$K1431=""),AND($M1431="",$N1431&lt;&gt;""),AND($M1431&lt;&gt;"",$N1431=""),AND($P1431="",$Q1431&lt;&gt;""),AND($P1431&lt;&gt;"",$Q1431=""),AND($S1431="",$T1431&lt;&gt;""),AND($S1431&lt;&gt;"",$T1431=""),AND($V1431="",$W1431&lt;&gt;""),AND($V1431&lt;&gt;"",$W1431="")),"Há ano preenchido parcialmente: "&amp;TRIM(IF(AND($G1431="",$H1431&lt;&gt;""),"Ano 1 (falta valor unitário); ","")&amp;IF(AND($G1431&lt;&gt;"",$H1431=""),"Ano 1 (falta quantidade); ","")&amp;IF(AND($J1431="",$K1431&lt;&gt;""),"Ano 2 (falta valor unitário); ","")&amp;IF(AND($J1431&lt;&gt;"",$K1431=""),"Ano 2 (falta quantidade); ","")&amp;IF(AND($M1431="",$N1431&lt;&gt;""),"Ano 3 (falta valor unitário); ","")&amp;IF(AND($M1431&lt;&gt;"",$N1431=""),"Ano 3 (falta quantidade); ","")&amp;IF(AND($P1431="",$Q1431&lt;&gt;""),"Ano 4 (falta valor unitário); ","")&amp;IF(AND($P1431&lt;&gt;"",$Q1431=""),"Ano 4 (falta quantidade); ","")&amp;IF(AND($S1431="",$T1431&lt;&gt;""),"Ano 5 (falta valor unitário); ","")&amp;IF(AND($S1431&lt;&gt;"",$T1431=""),"Ano 5 (falta quantidade); ","")&amp;IF(AND($V1431="",$W1431&lt;&gt;""),"Ano 6 (falta valor unitário); ","")&amp;IF(AND($V1431&lt;&gt;"",$W1431=""),"Ano 6 (falta quantidade); ","")), IF(NOT(OR(AND($G1431&lt;&gt;"",$H1431&lt;&gt;""),AND($J1431&lt;&gt;"",$K1431&lt;&gt;""),AND($M1431&lt;&gt;"",$N1431&lt;&gt;""),AND($P1431&lt;&gt;"",$Q1431&lt;&gt;""),AND($S1431&lt;&gt;"",$T1431&lt;&gt;""),AND($V1431&lt;&gt;"",$W1431&lt;&gt;""))),"Informe pelo menos um ano completo com valor unitário e quantidade.",IF(AND($C1431&lt;&gt;"",$E1431&lt;&gt;"",LEFT(TRIM($C1431),1)&lt;&gt;LEFT(TRIM($E1431),1)),"Categoria e tipo estão incompatíveis.",IF(IF(OR($E1431="",$F1431=""),FALSE(),IFERROR(COUNTIF(INDIRECT("UNITS_"&amp;SUBSTITUTE(LEFT($E1431,FIND(" ",$E1431&amp;" ")-1),".","_")),$F1431)=0,TRUE())),"Unidade incompatível com o tipo selecionado.",IF(OR(AND(ISNUMBER(SEARCH("comunic",LOWER($B1431))),LEFT($E1431,3)&lt;&gt;"4.4"),AND(ISNUMBER(SEARCH("monitor",LOWER($B1431))),NOT(OR(LEFT($E1431,3)="1.5",LEFT($E1431,3)="2.5")))),"Revise a classificação do item conforme as regras de preenchimento.",IF(AND($B1431&lt;&gt;"",OR(ISNUMBER(SEARCH("outro",LOWER($B1431))),ISNUMBER(SEARCH("divers",LOWER($B1431))),ISNUMBER(SEARCH("kit",LOWER($B1431))),ISNUMBER(SEARCH("ferrament",LOWER($B1431))),ISNUMBER(SEARCH("epi",LOWER($B1431)))),NOT(OR($Z1431&lt;&gt;"",$AA1431&lt;&gt;""))),"Descrição muito genérica: detalhe melhor o item e registre o racional no memorial ou em anexo.",IF(AND($Y1431=0,$B1431&lt;&gt;"",OR($G1431&lt;&gt;"",$H1431&lt;&gt;"",$J1431&lt;&gt;"",$K1431&lt;&gt;"",$M1431&lt;&gt;"",$N1431&lt;&gt;"",$P1431&lt;&gt;"",$Q1431&lt;&gt;"",$S1431&lt;&gt;"",$T1431&lt;&gt;"",$V1431&lt;&gt;"",$W1431&lt;&gt;"")),"O item possui dados lançados, mas o total está zerado. Revise os valores informados.","")))))))))))))))</f>
        <v/>
      </c>
    </row>
    <row r="1432" spans="1:35" ht="14.25" customHeight="1" x14ac:dyDescent="0.25">
      <c r="A1432" s="57" t="str">
        <f t="shared" si="286"/>
        <v/>
      </c>
      <c r="B1432" s="58"/>
      <c r="C1432" s="58"/>
      <c r="D1432" s="58"/>
      <c r="E1432" s="58"/>
      <c r="F1432" s="58"/>
      <c r="G1432" s="269"/>
      <c r="H1432" s="59"/>
      <c r="I1432" s="273">
        <f t="shared" si="287"/>
        <v>0</v>
      </c>
      <c r="J1432" s="269"/>
      <c r="K1432" s="59"/>
      <c r="L1432" s="270">
        <f t="shared" si="288"/>
        <v>0</v>
      </c>
      <c r="M1432" s="269"/>
      <c r="N1432" s="59"/>
      <c r="O1432" s="270">
        <f t="shared" si="289"/>
        <v>0</v>
      </c>
      <c r="P1432" s="269"/>
      <c r="Q1432" s="59"/>
      <c r="R1432" s="271">
        <f t="shared" si="290"/>
        <v>0</v>
      </c>
      <c r="S1432" s="269"/>
      <c r="T1432" s="59"/>
      <c r="U1432" s="270">
        <f t="shared" si="291"/>
        <v>0</v>
      </c>
      <c r="V1432" s="269"/>
      <c r="W1432" s="59"/>
      <c r="X1432" s="270">
        <f t="shared" si="292"/>
        <v>0</v>
      </c>
      <c r="Y1432" s="270">
        <f t="shared" si="293"/>
        <v>0</v>
      </c>
      <c r="Z1432" s="58"/>
      <c r="AA1432" s="58"/>
      <c r="AB1432" s="60" t="str">
        <f t="shared" si="294"/>
        <v/>
      </c>
      <c r="AC1432" s="21" t="b">
        <f t="shared" si="295"/>
        <v>0</v>
      </c>
      <c r="AD1432" s="21" t="b">
        <f t="shared" si="296"/>
        <v>0</v>
      </c>
      <c r="AE1432" s="21" t="b">
        <f t="shared" si="297"/>
        <v>0</v>
      </c>
      <c r="AF1432" s="21" t="b">
        <f ca="1">OR(AND($AC1432,NOT($AD1432)),AND($AC1432,OR(AND($G1432="",$H1432&lt;&gt;""),AND($G1432&lt;&gt;"",$H1432=""),AND($J1432="",$K1432&lt;&gt;""),AND($J1432&lt;&gt;"",$K1432=""),AND($M1432="",$N1432&lt;&gt;""),AND($M1432&lt;&gt;"",$N1432=""),AND($P1432="",$Q1432&lt;&gt;""),AND($P1432&lt;&gt;"",$Q1432=""),AND($S1432="",$T1432&lt;&gt;""),AND($S1432&lt;&gt;"",$T1432=""),AND($V1432="",$W1432&lt;&gt;""),AND($V1432&lt;&gt;"",$W1432=""))),AND($C1432&lt;&gt;"",$E1432&lt;&gt;"",LEFT(TRIM($C1432),1)&lt;&gt;LEFT(TRIM($E1432),1)),IF(OR($E1432="",$F1432=""),FALSE(),IFERROR(COUNTIF(INDIRECT("UNITS_"&amp;SUBSTITUTE(LEFT($E1432,FIND(" ",$E1432&amp;" ")-1),".","_")),$F1432)=0,TRUE())),AND($B1432&lt;&gt;"",OR(ISNUMBER(SEARCH("outro",LOWER($B1432))),ISNUMBER(SEARCH("divers",LOWER($B1432))),ISNUMBER(SEARCH("etc",LOWER($B1432))))),OR(AND(ISNUMBER(SEARCH("comunic",LOWER($B1432))),LEFT($E1432,3)&lt;&gt;"4.4"),AND(ISNUMBER(SEARCH("monitor",LOWER($B1432))),NOT(OR(LEFT($E1432,3)="1.5",LEFT($E1432,3)="2.5")))),AND($B1432&lt;&gt;"",OR(LEFT($C1432,1)="1",LEFT($C1432,1)="2"),$D1432=""),AND($D1432&lt;&gt;"",NOT(OR(LEFT($C1432,1)="1",LEFT($C1432,1)="2"))),AND($D1432&lt;&gt;"",COUNTIF(' PROJETO'!$B$14:$B$16,$D1432)=0),IF($D1432="",FALSE(),IF(COUNTIF(' PROJETO'!$B$14:$B$16,$D1432)=0,FALSE(),IFERROR(INDEX(' PROJETO'!$C$14:$C$16,MATCH($D1432,' PROJETO'!$B$14:$B$16,0))&lt;&gt;"Sim",FALSE()))))</f>
        <v>0</v>
      </c>
      <c r="AG1432" s="21" t="b">
        <f>AND($AC1432,$Y1432&gt;'CONFG.  LISTAS'!$F$4,$Z1432="",$AA1432="")</f>
        <v>0</v>
      </c>
      <c r="AH1432" s="21" t="str">
        <f t="shared" si="298"/>
        <v/>
      </c>
      <c r="AI1432" s="43" t="str">
        <f ca="1">IF(NOT($AC1432),"",IF(OR($B1432="",$C1432="",$E1432="",$F1432=""),"Preencha descrição, categoria, tipo e unidade.",IF(AND($B1432&lt;&gt;"",OR(LEFT($C1432,1)="1",LEFT($C1432,1)="2"),$D1432=""),"Informe a prática de restauração para itens diretos.",IF(AND($D1432&lt;&gt;"",NOT(OR(LEFT($C1432,1)="1",LEFT($C1432,1)="2"))),"Custos indiretos não devem pertencer a uma prática específica.",IF(AND($D1432&lt;&gt;"",COUNTIF(' PROJETO'!$B$14:$B$16,$D1432)=0),"Prática de restauração inválida ou não cadastrada.",IF(IF($D1432="",FALSE(),IF(COUNTIF(' PROJETO'!$B$14:$B$16,$D1432)=0,FALSE(),IFERROR(INDEX(' PROJETO'!$C$14:$C$16,MATCH($D1432,' PROJETO'!$B$14:$B$16,0))&lt;&gt;"Sim",FALSE()))),"A prática informada no item não foi selecionada na aba Projeto.",IF(AND(MAX($I1432,$L1432,$O1432,$R1432,$U1432,$X1432)&gt;'CONFG.  LISTAS'!$F$4,NOT(OR($Z1432&lt;&gt;"",$AA1432&lt;&gt;""))),"Memorial de cálculo ou anexo obrigatório não informado para item acima do limite.",IF(OR(AND($G1432&lt;&gt;"",$H1432&lt;&gt;"",OR($G1432&lt;=0,$H1432&lt;=0)),AND($J1432&lt;&gt;"",$K1432&lt;&gt;"",OR($J1432&lt;=0,$K1432&lt;=0)),AND($M1432&lt;&gt;"",$N1432&lt;&gt;"",OR($M1432&lt;=0,$N1432&lt;=0)),AND($P1432&lt;&gt;"",$Q1432&lt;&gt;"",OR($P1432&lt;=0,$Q1432&lt;=0)),AND($S1432&lt;&gt;"",$T1432&lt;&gt;"",OR($S1432&lt;=0,$T1432&lt;=0)),AND($V1432&lt;&gt;"",$W1432&lt;&gt;"",OR($V1432&lt;=0,$W1432&lt;=0))),"Revise os valores informados: valor unitário e quantidade devem ser maiores que zero.",IF(OR(AND($G1432="",$H1432&lt;&gt;""),AND($G1432&lt;&gt;"",$H1432=""),AND($J1432="",$K1432&lt;&gt;""),AND($J1432&lt;&gt;"",$K1432=""),AND($M1432="",$N1432&lt;&gt;""),AND($M1432&lt;&gt;"",$N1432=""),AND($P1432="",$Q1432&lt;&gt;""),AND($P1432&lt;&gt;"",$Q1432=""),AND($S1432="",$T1432&lt;&gt;""),AND($S1432&lt;&gt;"",$T1432=""),AND($V1432="",$W1432&lt;&gt;""),AND($V1432&lt;&gt;"",$W1432="")),"Há ano preenchido parcialmente: "&amp;TRIM(IF(AND($G1432="",$H1432&lt;&gt;""),"Ano 1 (falta valor unitário); ","")&amp;IF(AND($G1432&lt;&gt;"",$H1432=""),"Ano 1 (falta quantidade); ","")&amp;IF(AND($J1432="",$K1432&lt;&gt;""),"Ano 2 (falta valor unitário); ","")&amp;IF(AND($J1432&lt;&gt;"",$K1432=""),"Ano 2 (falta quantidade); ","")&amp;IF(AND($M1432="",$N1432&lt;&gt;""),"Ano 3 (falta valor unitário); ","")&amp;IF(AND($M1432&lt;&gt;"",$N1432=""),"Ano 3 (falta quantidade); ","")&amp;IF(AND($P1432="",$Q1432&lt;&gt;""),"Ano 4 (falta valor unitário); ","")&amp;IF(AND($P1432&lt;&gt;"",$Q1432=""),"Ano 4 (falta quantidade); ","")&amp;IF(AND($S1432="",$T1432&lt;&gt;""),"Ano 5 (falta valor unitário); ","")&amp;IF(AND($S1432&lt;&gt;"",$T1432=""),"Ano 5 (falta quantidade); ","")&amp;IF(AND($V1432="",$W1432&lt;&gt;""),"Ano 6 (falta valor unitário); ","")&amp;IF(AND($V1432&lt;&gt;"",$W1432=""),"Ano 6 (falta quantidade); ","")), IF(NOT(OR(AND($G1432&lt;&gt;"",$H1432&lt;&gt;""),AND($J1432&lt;&gt;"",$K1432&lt;&gt;""),AND($M1432&lt;&gt;"",$N1432&lt;&gt;""),AND($P1432&lt;&gt;"",$Q1432&lt;&gt;""),AND($S1432&lt;&gt;"",$T1432&lt;&gt;""),AND($V1432&lt;&gt;"",$W1432&lt;&gt;""))),"Informe pelo menos um ano completo com valor unitário e quantidade.",IF(AND($C1432&lt;&gt;"",$E1432&lt;&gt;"",LEFT(TRIM($C1432),1)&lt;&gt;LEFT(TRIM($E1432),1)),"Categoria e tipo estão incompatíveis.",IF(IF(OR($E1432="",$F1432=""),FALSE(),IFERROR(COUNTIF(INDIRECT("UNITS_"&amp;SUBSTITUTE(LEFT($E1432,FIND(" ",$E1432&amp;" ")-1),".","_")),$F1432)=0,TRUE())),"Unidade incompatível com o tipo selecionado.",IF(OR(AND(ISNUMBER(SEARCH("comunic",LOWER($B1432))),LEFT($E1432,3)&lt;&gt;"4.4"),AND(ISNUMBER(SEARCH("monitor",LOWER($B1432))),NOT(OR(LEFT($E1432,3)="1.5",LEFT($E1432,3)="2.5")))),"Revise a classificação do item conforme as regras de preenchimento.",IF(AND($B1432&lt;&gt;"",OR(ISNUMBER(SEARCH("outro",LOWER($B1432))),ISNUMBER(SEARCH("divers",LOWER($B1432))),ISNUMBER(SEARCH("kit",LOWER($B1432))),ISNUMBER(SEARCH("ferrament",LOWER($B1432))),ISNUMBER(SEARCH("epi",LOWER($B1432)))),NOT(OR($Z1432&lt;&gt;"",$AA1432&lt;&gt;""))),"Descrição muito genérica: detalhe melhor o item e registre o racional no memorial ou em anexo.",IF(AND($Y1432=0,$B1432&lt;&gt;"",OR($G1432&lt;&gt;"",$H1432&lt;&gt;"",$J1432&lt;&gt;"",$K1432&lt;&gt;"",$M1432&lt;&gt;"",$N1432&lt;&gt;"",$P1432&lt;&gt;"",$Q1432&lt;&gt;"",$S1432&lt;&gt;"",$T1432&lt;&gt;"",$V1432&lt;&gt;"",$W1432&lt;&gt;"")),"O item possui dados lançados, mas o total está zerado. Revise os valores informados.","")))))))))))))))</f>
        <v/>
      </c>
    </row>
    <row r="1433" spans="1:35" ht="14.25" customHeight="1" x14ac:dyDescent="0.25">
      <c r="A1433" s="57" t="str">
        <f t="shared" si="286"/>
        <v/>
      </c>
      <c r="B1433" s="61"/>
      <c r="C1433" s="61"/>
      <c r="D1433" s="58"/>
      <c r="E1433" s="61"/>
      <c r="F1433" s="61"/>
      <c r="G1433" s="272"/>
      <c r="H1433" s="62"/>
      <c r="I1433" s="273">
        <f t="shared" si="287"/>
        <v>0</v>
      </c>
      <c r="J1433" s="272"/>
      <c r="K1433" s="62"/>
      <c r="L1433" s="270">
        <f t="shared" si="288"/>
        <v>0</v>
      </c>
      <c r="M1433" s="272"/>
      <c r="N1433" s="62"/>
      <c r="O1433" s="270">
        <f t="shared" si="289"/>
        <v>0</v>
      </c>
      <c r="P1433" s="272"/>
      <c r="Q1433" s="62"/>
      <c r="R1433" s="271">
        <f t="shared" si="290"/>
        <v>0</v>
      </c>
      <c r="S1433" s="272"/>
      <c r="T1433" s="62"/>
      <c r="U1433" s="270">
        <f t="shared" si="291"/>
        <v>0</v>
      </c>
      <c r="V1433" s="272"/>
      <c r="W1433" s="62"/>
      <c r="X1433" s="270">
        <f t="shared" si="292"/>
        <v>0</v>
      </c>
      <c r="Y1433" s="270">
        <f t="shared" si="293"/>
        <v>0</v>
      </c>
      <c r="Z1433" s="61"/>
      <c r="AA1433" s="61"/>
      <c r="AB1433" s="60" t="str">
        <f t="shared" si="294"/>
        <v/>
      </c>
      <c r="AC1433" s="21" t="b">
        <f t="shared" si="295"/>
        <v>0</v>
      </c>
      <c r="AD1433" s="21" t="b">
        <f t="shared" si="296"/>
        <v>0</v>
      </c>
      <c r="AE1433" s="21" t="b">
        <f t="shared" si="297"/>
        <v>0</v>
      </c>
      <c r="AF1433" s="21" t="b">
        <f ca="1">OR(AND($AC1433,NOT($AD1433)),AND($AC1433,OR(AND($G1433="",$H1433&lt;&gt;""),AND($G1433&lt;&gt;"",$H1433=""),AND($J1433="",$K1433&lt;&gt;""),AND($J1433&lt;&gt;"",$K1433=""),AND($M1433="",$N1433&lt;&gt;""),AND($M1433&lt;&gt;"",$N1433=""),AND($P1433="",$Q1433&lt;&gt;""),AND($P1433&lt;&gt;"",$Q1433=""),AND($S1433="",$T1433&lt;&gt;""),AND($S1433&lt;&gt;"",$T1433=""),AND($V1433="",$W1433&lt;&gt;""),AND($V1433&lt;&gt;"",$W1433=""))),AND($C1433&lt;&gt;"",$E1433&lt;&gt;"",LEFT(TRIM($C1433),1)&lt;&gt;LEFT(TRIM($E1433),1)),IF(OR($E1433="",$F1433=""),FALSE(),IFERROR(COUNTIF(INDIRECT("UNITS_"&amp;SUBSTITUTE(LEFT($E1433,FIND(" ",$E1433&amp;" ")-1),".","_")),$F1433)=0,TRUE())),AND($B1433&lt;&gt;"",OR(ISNUMBER(SEARCH("outro",LOWER($B1433))),ISNUMBER(SEARCH("divers",LOWER($B1433))),ISNUMBER(SEARCH("etc",LOWER($B1433))))),OR(AND(ISNUMBER(SEARCH("comunic",LOWER($B1433))),LEFT($E1433,3)&lt;&gt;"4.4"),AND(ISNUMBER(SEARCH("monitor",LOWER($B1433))),NOT(OR(LEFT($E1433,3)="1.5",LEFT($E1433,3)="2.5")))),AND($B1433&lt;&gt;"",OR(LEFT($C1433,1)="1",LEFT($C1433,1)="2"),$D1433=""),AND($D1433&lt;&gt;"",NOT(OR(LEFT($C1433,1)="1",LEFT($C1433,1)="2"))),AND($D1433&lt;&gt;"",COUNTIF(' PROJETO'!$B$14:$B$16,$D1433)=0),IF($D1433="",FALSE(),IF(COUNTIF(' PROJETO'!$B$14:$B$16,$D1433)=0,FALSE(),IFERROR(INDEX(' PROJETO'!$C$14:$C$16,MATCH($D1433,' PROJETO'!$B$14:$B$16,0))&lt;&gt;"Sim",FALSE()))))</f>
        <v>0</v>
      </c>
      <c r="AG1433" s="21" t="b">
        <f>AND($AC1433,$Y1433&gt;'CONFG.  LISTAS'!$F$4,$Z1433="",$AA1433="")</f>
        <v>0</v>
      </c>
      <c r="AH1433" s="21" t="str">
        <f t="shared" si="298"/>
        <v/>
      </c>
      <c r="AI1433" s="43" t="str">
        <f ca="1">IF(NOT($AC1433),"",IF(OR($B1433="",$C1433="",$E1433="",$F1433=""),"Preencha descrição, categoria, tipo e unidade.",IF(AND($B1433&lt;&gt;"",OR(LEFT($C1433,1)="1",LEFT($C1433,1)="2"),$D1433=""),"Informe a prática de restauração para itens diretos.",IF(AND($D1433&lt;&gt;"",NOT(OR(LEFT($C1433,1)="1",LEFT($C1433,1)="2"))),"Custos indiretos não devem pertencer a uma prática específica.",IF(AND($D1433&lt;&gt;"",COUNTIF(' PROJETO'!$B$14:$B$16,$D1433)=0),"Prática de restauração inválida ou não cadastrada.",IF(IF($D1433="",FALSE(),IF(COUNTIF(' PROJETO'!$B$14:$B$16,$D1433)=0,FALSE(),IFERROR(INDEX(' PROJETO'!$C$14:$C$16,MATCH($D1433,' PROJETO'!$B$14:$B$16,0))&lt;&gt;"Sim",FALSE()))),"A prática informada no item não foi selecionada na aba Projeto.",IF(AND(MAX($I1433,$L1433,$O1433,$R1433,$U1433,$X1433)&gt;'CONFG.  LISTAS'!$F$4,NOT(OR($Z1433&lt;&gt;"",$AA1433&lt;&gt;""))),"Memorial de cálculo ou anexo obrigatório não informado para item acima do limite.",IF(OR(AND($G1433&lt;&gt;"",$H1433&lt;&gt;"",OR($G1433&lt;=0,$H1433&lt;=0)),AND($J1433&lt;&gt;"",$K1433&lt;&gt;"",OR($J1433&lt;=0,$K1433&lt;=0)),AND($M1433&lt;&gt;"",$N1433&lt;&gt;"",OR($M1433&lt;=0,$N1433&lt;=0)),AND($P1433&lt;&gt;"",$Q1433&lt;&gt;"",OR($P1433&lt;=0,$Q1433&lt;=0)),AND($S1433&lt;&gt;"",$T1433&lt;&gt;"",OR($S1433&lt;=0,$T1433&lt;=0)),AND($V1433&lt;&gt;"",$W1433&lt;&gt;"",OR($V1433&lt;=0,$W1433&lt;=0))),"Revise os valores informados: valor unitário e quantidade devem ser maiores que zero.",IF(OR(AND($G1433="",$H1433&lt;&gt;""),AND($G1433&lt;&gt;"",$H1433=""),AND($J1433="",$K1433&lt;&gt;""),AND($J1433&lt;&gt;"",$K1433=""),AND($M1433="",$N1433&lt;&gt;""),AND($M1433&lt;&gt;"",$N1433=""),AND($P1433="",$Q1433&lt;&gt;""),AND($P1433&lt;&gt;"",$Q1433=""),AND($S1433="",$T1433&lt;&gt;""),AND($S1433&lt;&gt;"",$T1433=""),AND($V1433="",$W1433&lt;&gt;""),AND($V1433&lt;&gt;"",$W1433="")),"Há ano preenchido parcialmente: "&amp;TRIM(IF(AND($G1433="",$H1433&lt;&gt;""),"Ano 1 (falta valor unitário); ","")&amp;IF(AND($G1433&lt;&gt;"",$H1433=""),"Ano 1 (falta quantidade); ","")&amp;IF(AND($J1433="",$K1433&lt;&gt;""),"Ano 2 (falta valor unitário); ","")&amp;IF(AND($J1433&lt;&gt;"",$K1433=""),"Ano 2 (falta quantidade); ","")&amp;IF(AND($M1433="",$N1433&lt;&gt;""),"Ano 3 (falta valor unitário); ","")&amp;IF(AND($M1433&lt;&gt;"",$N1433=""),"Ano 3 (falta quantidade); ","")&amp;IF(AND($P1433="",$Q1433&lt;&gt;""),"Ano 4 (falta valor unitário); ","")&amp;IF(AND($P1433&lt;&gt;"",$Q1433=""),"Ano 4 (falta quantidade); ","")&amp;IF(AND($S1433="",$T1433&lt;&gt;""),"Ano 5 (falta valor unitário); ","")&amp;IF(AND($S1433&lt;&gt;"",$T1433=""),"Ano 5 (falta quantidade); ","")&amp;IF(AND($V1433="",$W1433&lt;&gt;""),"Ano 6 (falta valor unitário); ","")&amp;IF(AND($V1433&lt;&gt;"",$W1433=""),"Ano 6 (falta quantidade); ","")), IF(NOT(OR(AND($G1433&lt;&gt;"",$H1433&lt;&gt;""),AND($J1433&lt;&gt;"",$K1433&lt;&gt;""),AND($M1433&lt;&gt;"",$N1433&lt;&gt;""),AND($P1433&lt;&gt;"",$Q1433&lt;&gt;""),AND($S1433&lt;&gt;"",$T1433&lt;&gt;""),AND($V1433&lt;&gt;"",$W1433&lt;&gt;""))),"Informe pelo menos um ano completo com valor unitário e quantidade.",IF(AND($C1433&lt;&gt;"",$E1433&lt;&gt;"",LEFT(TRIM($C1433),1)&lt;&gt;LEFT(TRIM($E1433),1)),"Categoria e tipo estão incompatíveis.",IF(IF(OR($E1433="",$F1433=""),FALSE(),IFERROR(COUNTIF(INDIRECT("UNITS_"&amp;SUBSTITUTE(LEFT($E1433,FIND(" ",$E1433&amp;" ")-1),".","_")),$F1433)=0,TRUE())),"Unidade incompatível com o tipo selecionado.",IF(OR(AND(ISNUMBER(SEARCH("comunic",LOWER($B1433))),LEFT($E1433,3)&lt;&gt;"4.4"),AND(ISNUMBER(SEARCH("monitor",LOWER($B1433))),NOT(OR(LEFT($E1433,3)="1.5",LEFT($E1433,3)="2.5")))),"Revise a classificação do item conforme as regras de preenchimento.",IF(AND($B1433&lt;&gt;"",OR(ISNUMBER(SEARCH("outro",LOWER($B1433))),ISNUMBER(SEARCH("divers",LOWER($B1433))),ISNUMBER(SEARCH("kit",LOWER($B1433))),ISNUMBER(SEARCH("ferrament",LOWER($B1433))),ISNUMBER(SEARCH("epi",LOWER($B1433)))),NOT(OR($Z1433&lt;&gt;"",$AA1433&lt;&gt;""))),"Descrição muito genérica: detalhe melhor o item e registre o racional no memorial ou em anexo.",IF(AND($Y1433=0,$B1433&lt;&gt;"",OR($G1433&lt;&gt;"",$H1433&lt;&gt;"",$J1433&lt;&gt;"",$K1433&lt;&gt;"",$M1433&lt;&gt;"",$N1433&lt;&gt;"",$P1433&lt;&gt;"",$Q1433&lt;&gt;"",$S1433&lt;&gt;"",$T1433&lt;&gt;"",$V1433&lt;&gt;"",$W1433&lt;&gt;"")),"O item possui dados lançados, mas o total está zerado. Revise os valores informados.","")))))))))))))))</f>
        <v/>
      </c>
    </row>
    <row r="1434" spans="1:35" ht="14.25" customHeight="1" x14ac:dyDescent="0.25">
      <c r="A1434" s="57" t="str">
        <f t="shared" si="286"/>
        <v/>
      </c>
      <c r="B1434" s="58"/>
      <c r="C1434" s="58"/>
      <c r="D1434" s="58"/>
      <c r="E1434" s="58"/>
      <c r="F1434" s="58"/>
      <c r="G1434" s="269"/>
      <c r="H1434" s="59"/>
      <c r="I1434" s="273">
        <f t="shared" si="287"/>
        <v>0</v>
      </c>
      <c r="J1434" s="269"/>
      <c r="K1434" s="59"/>
      <c r="L1434" s="270">
        <f t="shared" si="288"/>
        <v>0</v>
      </c>
      <c r="M1434" s="269"/>
      <c r="N1434" s="59"/>
      <c r="O1434" s="270">
        <f t="shared" si="289"/>
        <v>0</v>
      </c>
      <c r="P1434" s="269"/>
      <c r="Q1434" s="59"/>
      <c r="R1434" s="271">
        <f t="shared" si="290"/>
        <v>0</v>
      </c>
      <c r="S1434" s="269"/>
      <c r="T1434" s="59"/>
      <c r="U1434" s="270">
        <f t="shared" si="291"/>
        <v>0</v>
      </c>
      <c r="V1434" s="269"/>
      <c r="W1434" s="59"/>
      <c r="X1434" s="270">
        <f t="shared" si="292"/>
        <v>0</v>
      </c>
      <c r="Y1434" s="270">
        <f t="shared" si="293"/>
        <v>0</v>
      </c>
      <c r="Z1434" s="58"/>
      <c r="AA1434" s="58"/>
      <c r="AB1434" s="60" t="str">
        <f t="shared" si="294"/>
        <v/>
      </c>
      <c r="AC1434" s="21" t="b">
        <f t="shared" si="295"/>
        <v>0</v>
      </c>
      <c r="AD1434" s="21" t="b">
        <f t="shared" si="296"/>
        <v>0</v>
      </c>
      <c r="AE1434" s="21" t="b">
        <f t="shared" si="297"/>
        <v>0</v>
      </c>
      <c r="AF1434" s="21" t="b">
        <f ca="1">OR(AND($AC1434,NOT($AD1434)),AND($AC1434,OR(AND($G1434="",$H1434&lt;&gt;""),AND($G1434&lt;&gt;"",$H1434=""),AND($J1434="",$K1434&lt;&gt;""),AND($J1434&lt;&gt;"",$K1434=""),AND($M1434="",$N1434&lt;&gt;""),AND($M1434&lt;&gt;"",$N1434=""),AND($P1434="",$Q1434&lt;&gt;""),AND($P1434&lt;&gt;"",$Q1434=""),AND($S1434="",$T1434&lt;&gt;""),AND($S1434&lt;&gt;"",$T1434=""),AND($V1434="",$W1434&lt;&gt;""),AND($V1434&lt;&gt;"",$W1434=""))),AND($C1434&lt;&gt;"",$E1434&lt;&gt;"",LEFT(TRIM($C1434),1)&lt;&gt;LEFT(TRIM($E1434),1)),IF(OR($E1434="",$F1434=""),FALSE(),IFERROR(COUNTIF(INDIRECT("UNITS_"&amp;SUBSTITUTE(LEFT($E1434,FIND(" ",$E1434&amp;" ")-1),".","_")),$F1434)=0,TRUE())),AND($B1434&lt;&gt;"",OR(ISNUMBER(SEARCH("outro",LOWER($B1434))),ISNUMBER(SEARCH("divers",LOWER($B1434))),ISNUMBER(SEARCH("etc",LOWER($B1434))))),OR(AND(ISNUMBER(SEARCH("comunic",LOWER($B1434))),LEFT($E1434,3)&lt;&gt;"4.4"),AND(ISNUMBER(SEARCH("monitor",LOWER($B1434))),NOT(OR(LEFT($E1434,3)="1.5",LEFT($E1434,3)="2.5")))),AND($B1434&lt;&gt;"",OR(LEFT($C1434,1)="1",LEFT($C1434,1)="2"),$D1434=""),AND($D1434&lt;&gt;"",NOT(OR(LEFT($C1434,1)="1",LEFT($C1434,1)="2"))),AND($D1434&lt;&gt;"",COUNTIF(' PROJETO'!$B$14:$B$16,$D1434)=0),IF($D1434="",FALSE(),IF(COUNTIF(' PROJETO'!$B$14:$B$16,$D1434)=0,FALSE(),IFERROR(INDEX(' PROJETO'!$C$14:$C$16,MATCH($D1434,' PROJETO'!$B$14:$B$16,0))&lt;&gt;"Sim",FALSE()))))</f>
        <v>0</v>
      </c>
      <c r="AG1434" s="21" t="b">
        <f>AND($AC1434,$Y1434&gt;'CONFG.  LISTAS'!$F$4,$Z1434="",$AA1434="")</f>
        <v>0</v>
      </c>
      <c r="AH1434" s="21" t="str">
        <f t="shared" si="298"/>
        <v/>
      </c>
      <c r="AI1434" s="43" t="str">
        <f ca="1">IF(NOT($AC1434),"",IF(OR($B1434="",$C1434="",$E1434="",$F1434=""),"Preencha descrição, categoria, tipo e unidade.",IF(AND($B1434&lt;&gt;"",OR(LEFT($C1434,1)="1",LEFT($C1434,1)="2"),$D1434=""),"Informe a prática de restauração para itens diretos.",IF(AND($D1434&lt;&gt;"",NOT(OR(LEFT($C1434,1)="1",LEFT($C1434,1)="2"))),"Custos indiretos não devem pertencer a uma prática específica.",IF(AND($D1434&lt;&gt;"",COUNTIF(' PROJETO'!$B$14:$B$16,$D1434)=0),"Prática de restauração inválida ou não cadastrada.",IF(IF($D1434="",FALSE(),IF(COUNTIF(' PROJETO'!$B$14:$B$16,$D1434)=0,FALSE(),IFERROR(INDEX(' PROJETO'!$C$14:$C$16,MATCH($D1434,' PROJETO'!$B$14:$B$16,0))&lt;&gt;"Sim",FALSE()))),"A prática informada no item não foi selecionada na aba Projeto.",IF(AND(MAX($I1434,$L1434,$O1434,$R1434,$U1434,$X1434)&gt;'CONFG.  LISTAS'!$F$4,NOT(OR($Z1434&lt;&gt;"",$AA1434&lt;&gt;""))),"Memorial de cálculo ou anexo obrigatório não informado para item acima do limite.",IF(OR(AND($G1434&lt;&gt;"",$H1434&lt;&gt;"",OR($G1434&lt;=0,$H1434&lt;=0)),AND($J1434&lt;&gt;"",$K1434&lt;&gt;"",OR($J1434&lt;=0,$K1434&lt;=0)),AND($M1434&lt;&gt;"",$N1434&lt;&gt;"",OR($M1434&lt;=0,$N1434&lt;=0)),AND($P1434&lt;&gt;"",$Q1434&lt;&gt;"",OR($P1434&lt;=0,$Q1434&lt;=0)),AND($S1434&lt;&gt;"",$T1434&lt;&gt;"",OR($S1434&lt;=0,$T1434&lt;=0)),AND($V1434&lt;&gt;"",$W1434&lt;&gt;"",OR($V1434&lt;=0,$W1434&lt;=0))),"Revise os valores informados: valor unitário e quantidade devem ser maiores que zero.",IF(OR(AND($G1434="",$H1434&lt;&gt;""),AND($G1434&lt;&gt;"",$H1434=""),AND($J1434="",$K1434&lt;&gt;""),AND($J1434&lt;&gt;"",$K1434=""),AND($M1434="",$N1434&lt;&gt;""),AND($M1434&lt;&gt;"",$N1434=""),AND($P1434="",$Q1434&lt;&gt;""),AND($P1434&lt;&gt;"",$Q1434=""),AND($S1434="",$T1434&lt;&gt;""),AND($S1434&lt;&gt;"",$T1434=""),AND($V1434="",$W1434&lt;&gt;""),AND($V1434&lt;&gt;"",$W1434="")),"Há ano preenchido parcialmente: "&amp;TRIM(IF(AND($G1434="",$H1434&lt;&gt;""),"Ano 1 (falta valor unitário); ","")&amp;IF(AND($G1434&lt;&gt;"",$H1434=""),"Ano 1 (falta quantidade); ","")&amp;IF(AND($J1434="",$K1434&lt;&gt;""),"Ano 2 (falta valor unitário); ","")&amp;IF(AND($J1434&lt;&gt;"",$K1434=""),"Ano 2 (falta quantidade); ","")&amp;IF(AND($M1434="",$N1434&lt;&gt;""),"Ano 3 (falta valor unitário); ","")&amp;IF(AND($M1434&lt;&gt;"",$N1434=""),"Ano 3 (falta quantidade); ","")&amp;IF(AND($P1434="",$Q1434&lt;&gt;""),"Ano 4 (falta valor unitário); ","")&amp;IF(AND($P1434&lt;&gt;"",$Q1434=""),"Ano 4 (falta quantidade); ","")&amp;IF(AND($S1434="",$T1434&lt;&gt;""),"Ano 5 (falta valor unitário); ","")&amp;IF(AND($S1434&lt;&gt;"",$T1434=""),"Ano 5 (falta quantidade); ","")&amp;IF(AND($V1434="",$W1434&lt;&gt;""),"Ano 6 (falta valor unitário); ","")&amp;IF(AND($V1434&lt;&gt;"",$W1434=""),"Ano 6 (falta quantidade); ","")), IF(NOT(OR(AND($G1434&lt;&gt;"",$H1434&lt;&gt;""),AND($J1434&lt;&gt;"",$K1434&lt;&gt;""),AND($M1434&lt;&gt;"",$N1434&lt;&gt;""),AND($P1434&lt;&gt;"",$Q1434&lt;&gt;""),AND($S1434&lt;&gt;"",$T1434&lt;&gt;""),AND($V1434&lt;&gt;"",$W1434&lt;&gt;""))),"Informe pelo menos um ano completo com valor unitário e quantidade.",IF(AND($C1434&lt;&gt;"",$E1434&lt;&gt;"",LEFT(TRIM($C1434),1)&lt;&gt;LEFT(TRIM($E1434),1)),"Categoria e tipo estão incompatíveis.",IF(IF(OR($E1434="",$F1434=""),FALSE(),IFERROR(COUNTIF(INDIRECT("UNITS_"&amp;SUBSTITUTE(LEFT($E1434,FIND(" ",$E1434&amp;" ")-1),".","_")),$F1434)=0,TRUE())),"Unidade incompatível com o tipo selecionado.",IF(OR(AND(ISNUMBER(SEARCH("comunic",LOWER($B1434))),LEFT($E1434,3)&lt;&gt;"4.4"),AND(ISNUMBER(SEARCH("monitor",LOWER($B1434))),NOT(OR(LEFT($E1434,3)="1.5",LEFT($E1434,3)="2.5")))),"Revise a classificação do item conforme as regras de preenchimento.",IF(AND($B1434&lt;&gt;"",OR(ISNUMBER(SEARCH("outro",LOWER($B1434))),ISNUMBER(SEARCH("divers",LOWER($B1434))),ISNUMBER(SEARCH("kit",LOWER($B1434))),ISNUMBER(SEARCH("ferrament",LOWER($B1434))),ISNUMBER(SEARCH("epi",LOWER($B1434)))),NOT(OR($Z1434&lt;&gt;"",$AA1434&lt;&gt;""))),"Descrição muito genérica: detalhe melhor o item e registre o racional no memorial ou em anexo.",IF(AND($Y1434=0,$B1434&lt;&gt;"",OR($G1434&lt;&gt;"",$H1434&lt;&gt;"",$J1434&lt;&gt;"",$K1434&lt;&gt;"",$M1434&lt;&gt;"",$N1434&lt;&gt;"",$P1434&lt;&gt;"",$Q1434&lt;&gt;"",$S1434&lt;&gt;"",$T1434&lt;&gt;"",$V1434&lt;&gt;"",$W1434&lt;&gt;"")),"O item possui dados lançados, mas o total está zerado. Revise os valores informados.","")))))))))))))))</f>
        <v/>
      </c>
    </row>
    <row r="1435" spans="1:35" ht="14.25" customHeight="1" x14ac:dyDescent="0.25">
      <c r="A1435" s="57" t="str">
        <f t="shared" si="286"/>
        <v/>
      </c>
      <c r="B1435" s="61"/>
      <c r="C1435" s="61"/>
      <c r="D1435" s="58"/>
      <c r="E1435" s="61"/>
      <c r="F1435" s="61"/>
      <c r="G1435" s="272"/>
      <c r="H1435" s="62"/>
      <c r="I1435" s="273">
        <f t="shared" si="287"/>
        <v>0</v>
      </c>
      <c r="J1435" s="272"/>
      <c r="K1435" s="62"/>
      <c r="L1435" s="270">
        <f t="shared" si="288"/>
        <v>0</v>
      </c>
      <c r="M1435" s="272"/>
      <c r="N1435" s="62"/>
      <c r="O1435" s="270">
        <f t="shared" si="289"/>
        <v>0</v>
      </c>
      <c r="P1435" s="272"/>
      <c r="Q1435" s="62"/>
      <c r="R1435" s="271">
        <f t="shared" si="290"/>
        <v>0</v>
      </c>
      <c r="S1435" s="272"/>
      <c r="T1435" s="62"/>
      <c r="U1435" s="270">
        <f t="shared" si="291"/>
        <v>0</v>
      </c>
      <c r="V1435" s="272"/>
      <c r="W1435" s="62"/>
      <c r="X1435" s="270">
        <f t="shared" si="292"/>
        <v>0</v>
      </c>
      <c r="Y1435" s="270">
        <f t="shared" si="293"/>
        <v>0</v>
      </c>
      <c r="Z1435" s="61"/>
      <c r="AA1435" s="61"/>
      <c r="AB1435" s="60" t="str">
        <f t="shared" si="294"/>
        <v/>
      </c>
      <c r="AC1435" s="21" t="b">
        <f t="shared" si="295"/>
        <v>0</v>
      </c>
      <c r="AD1435" s="21" t="b">
        <f t="shared" si="296"/>
        <v>0</v>
      </c>
      <c r="AE1435" s="21" t="b">
        <f t="shared" si="297"/>
        <v>0</v>
      </c>
      <c r="AF1435" s="21" t="b">
        <f ca="1">OR(AND($AC1435,NOT($AD1435)),AND($AC1435,OR(AND($G1435="",$H1435&lt;&gt;""),AND($G1435&lt;&gt;"",$H1435=""),AND($J1435="",$K1435&lt;&gt;""),AND($J1435&lt;&gt;"",$K1435=""),AND($M1435="",$N1435&lt;&gt;""),AND($M1435&lt;&gt;"",$N1435=""),AND($P1435="",$Q1435&lt;&gt;""),AND($P1435&lt;&gt;"",$Q1435=""),AND($S1435="",$T1435&lt;&gt;""),AND($S1435&lt;&gt;"",$T1435=""),AND($V1435="",$W1435&lt;&gt;""),AND($V1435&lt;&gt;"",$W1435=""))),AND($C1435&lt;&gt;"",$E1435&lt;&gt;"",LEFT(TRIM($C1435),1)&lt;&gt;LEFT(TRIM($E1435),1)),IF(OR($E1435="",$F1435=""),FALSE(),IFERROR(COUNTIF(INDIRECT("UNITS_"&amp;SUBSTITUTE(LEFT($E1435,FIND(" ",$E1435&amp;" ")-1),".","_")),$F1435)=0,TRUE())),AND($B1435&lt;&gt;"",OR(ISNUMBER(SEARCH("outro",LOWER($B1435))),ISNUMBER(SEARCH("divers",LOWER($B1435))),ISNUMBER(SEARCH("etc",LOWER($B1435))))),OR(AND(ISNUMBER(SEARCH("comunic",LOWER($B1435))),LEFT($E1435,3)&lt;&gt;"4.4"),AND(ISNUMBER(SEARCH("monitor",LOWER($B1435))),NOT(OR(LEFT($E1435,3)="1.5",LEFT($E1435,3)="2.5")))),AND($B1435&lt;&gt;"",OR(LEFT($C1435,1)="1",LEFT($C1435,1)="2"),$D1435=""),AND($D1435&lt;&gt;"",NOT(OR(LEFT($C1435,1)="1",LEFT($C1435,1)="2"))),AND($D1435&lt;&gt;"",COUNTIF(' PROJETO'!$B$14:$B$16,$D1435)=0),IF($D1435="",FALSE(),IF(COUNTIF(' PROJETO'!$B$14:$B$16,$D1435)=0,FALSE(),IFERROR(INDEX(' PROJETO'!$C$14:$C$16,MATCH($D1435,' PROJETO'!$B$14:$B$16,0))&lt;&gt;"Sim",FALSE()))))</f>
        <v>0</v>
      </c>
      <c r="AG1435" s="21" t="b">
        <f>AND($AC1435,$Y1435&gt;'CONFG.  LISTAS'!$F$4,$Z1435="",$AA1435="")</f>
        <v>0</v>
      </c>
      <c r="AH1435" s="21" t="str">
        <f t="shared" si="298"/>
        <v/>
      </c>
      <c r="AI1435" s="43" t="str">
        <f ca="1">IF(NOT($AC1435),"",IF(OR($B1435="",$C1435="",$E1435="",$F1435=""),"Preencha descrição, categoria, tipo e unidade.",IF(AND($B1435&lt;&gt;"",OR(LEFT($C1435,1)="1",LEFT($C1435,1)="2"),$D1435=""),"Informe a prática de restauração para itens diretos.",IF(AND($D1435&lt;&gt;"",NOT(OR(LEFT($C1435,1)="1",LEFT($C1435,1)="2"))),"Custos indiretos não devem pertencer a uma prática específica.",IF(AND($D1435&lt;&gt;"",COUNTIF(' PROJETO'!$B$14:$B$16,$D1435)=0),"Prática de restauração inválida ou não cadastrada.",IF(IF($D1435="",FALSE(),IF(COUNTIF(' PROJETO'!$B$14:$B$16,$D1435)=0,FALSE(),IFERROR(INDEX(' PROJETO'!$C$14:$C$16,MATCH($D1435,' PROJETO'!$B$14:$B$16,0))&lt;&gt;"Sim",FALSE()))),"A prática informada no item não foi selecionada na aba Projeto.",IF(AND(MAX($I1435,$L1435,$O1435,$R1435,$U1435,$X1435)&gt;'CONFG.  LISTAS'!$F$4,NOT(OR($Z1435&lt;&gt;"",$AA1435&lt;&gt;""))),"Memorial de cálculo ou anexo obrigatório não informado para item acima do limite.",IF(OR(AND($G1435&lt;&gt;"",$H1435&lt;&gt;"",OR($G1435&lt;=0,$H1435&lt;=0)),AND($J1435&lt;&gt;"",$K1435&lt;&gt;"",OR($J1435&lt;=0,$K1435&lt;=0)),AND($M1435&lt;&gt;"",$N1435&lt;&gt;"",OR($M1435&lt;=0,$N1435&lt;=0)),AND($P1435&lt;&gt;"",$Q1435&lt;&gt;"",OR($P1435&lt;=0,$Q1435&lt;=0)),AND($S1435&lt;&gt;"",$T1435&lt;&gt;"",OR($S1435&lt;=0,$T1435&lt;=0)),AND($V1435&lt;&gt;"",$W1435&lt;&gt;"",OR($V1435&lt;=0,$W1435&lt;=0))),"Revise os valores informados: valor unitário e quantidade devem ser maiores que zero.",IF(OR(AND($G1435="",$H1435&lt;&gt;""),AND($G1435&lt;&gt;"",$H1435=""),AND($J1435="",$K1435&lt;&gt;""),AND($J1435&lt;&gt;"",$K1435=""),AND($M1435="",$N1435&lt;&gt;""),AND($M1435&lt;&gt;"",$N1435=""),AND($P1435="",$Q1435&lt;&gt;""),AND($P1435&lt;&gt;"",$Q1435=""),AND($S1435="",$T1435&lt;&gt;""),AND($S1435&lt;&gt;"",$T1435=""),AND($V1435="",$W1435&lt;&gt;""),AND($V1435&lt;&gt;"",$W1435="")),"Há ano preenchido parcialmente: "&amp;TRIM(IF(AND($G1435="",$H1435&lt;&gt;""),"Ano 1 (falta valor unitário); ","")&amp;IF(AND($G1435&lt;&gt;"",$H1435=""),"Ano 1 (falta quantidade); ","")&amp;IF(AND($J1435="",$K1435&lt;&gt;""),"Ano 2 (falta valor unitário); ","")&amp;IF(AND($J1435&lt;&gt;"",$K1435=""),"Ano 2 (falta quantidade); ","")&amp;IF(AND($M1435="",$N1435&lt;&gt;""),"Ano 3 (falta valor unitário); ","")&amp;IF(AND($M1435&lt;&gt;"",$N1435=""),"Ano 3 (falta quantidade); ","")&amp;IF(AND($P1435="",$Q1435&lt;&gt;""),"Ano 4 (falta valor unitário); ","")&amp;IF(AND($P1435&lt;&gt;"",$Q1435=""),"Ano 4 (falta quantidade); ","")&amp;IF(AND($S1435="",$T1435&lt;&gt;""),"Ano 5 (falta valor unitário); ","")&amp;IF(AND($S1435&lt;&gt;"",$T1435=""),"Ano 5 (falta quantidade); ","")&amp;IF(AND($V1435="",$W1435&lt;&gt;""),"Ano 6 (falta valor unitário); ","")&amp;IF(AND($V1435&lt;&gt;"",$W1435=""),"Ano 6 (falta quantidade); ","")), IF(NOT(OR(AND($G1435&lt;&gt;"",$H1435&lt;&gt;""),AND($J1435&lt;&gt;"",$K1435&lt;&gt;""),AND($M1435&lt;&gt;"",$N1435&lt;&gt;""),AND($P1435&lt;&gt;"",$Q1435&lt;&gt;""),AND($S1435&lt;&gt;"",$T1435&lt;&gt;""),AND($V1435&lt;&gt;"",$W1435&lt;&gt;""))),"Informe pelo menos um ano completo com valor unitário e quantidade.",IF(AND($C1435&lt;&gt;"",$E1435&lt;&gt;"",LEFT(TRIM($C1435),1)&lt;&gt;LEFT(TRIM($E1435),1)),"Categoria e tipo estão incompatíveis.",IF(IF(OR($E1435="",$F1435=""),FALSE(),IFERROR(COUNTIF(INDIRECT("UNITS_"&amp;SUBSTITUTE(LEFT($E1435,FIND(" ",$E1435&amp;" ")-1),".","_")),$F1435)=0,TRUE())),"Unidade incompatível com o tipo selecionado.",IF(OR(AND(ISNUMBER(SEARCH("comunic",LOWER($B1435))),LEFT($E1435,3)&lt;&gt;"4.4"),AND(ISNUMBER(SEARCH("monitor",LOWER($B1435))),NOT(OR(LEFT($E1435,3)="1.5",LEFT($E1435,3)="2.5")))),"Revise a classificação do item conforme as regras de preenchimento.",IF(AND($B1435&lt;&gt;"",OR(ISNUMBER(SEARCH("outro",LOWER($B1435))),ISNUMBER(SEARCH("divers",LOWER($B1435))),ISNUMBER(SEARCH("kit",LOWER($B1435))),ISNUMBER(SEARCH("ferrament",LOWER($B1435))),ISNUMBER(SEARCH("epi",LOWER($B1435)))),NOT(OR($Z1435&lt;&gt;"",$AA1435&lt;&gt;""))),"Descrição muito genérica: detalhe melhor o item e registre o racional no memorial ou em anexo.",IF(AND($Y1435=0,$B1435&lt;&gt;"",OR($G1435&lt;&gt;"",$H1435&lt;&gt;"",$J1435&lt;&gt;"",$K1435&lt;&gt;"",$M1435&lt;&gt;"",$N1435&lt;&gt;"",$P1435&lt;&gt;"",$Q1435&lt;&gt;"",$S1435&lt;&gt;"",$T1435&lt;&gt;"",$V1435&lt;&gt;"",$W1435&lt;&gt;"")),"O item possui dados lançados, mas o total está zerado. Revise os valores informados.","")))))))))))))))</f>
        <v/>
      </c>
    </row>
    <row r="1436" spans="1:35" ht="14.25" customHeight="1" x14ac:dyDescent="0.25">
      <c r="A1436" s="57" t="str">
        <f t="shared" si="286"/>
        <v/>
      </c>
      <c r="B1436" s="58"/>
      <c r="C1436" s="58"/>
      <c r="D1436" s="58"/>
      <c r="E1436" s="58"/>
      <c r="F1436" s="58"/>
      <c r="G1436" s="269"/>
      <c r="H1436" s="59"/>
      <c r="I1436" s="273">
        <f t="shared" si="287"/>
        <v>0</v>
      </c>
      <c r="J1436" s="269"/>
      <c r="K1436" s="59"/>
      <c r="L1436" s="270">
        <f t="shared" si="288"/>
        <v>0</v>
      </c>
      <c r="M1436" s="269"/>
      <c r="N1436" s="59"/>
      <c r="O1436" s="270">
        <f t="shared" si="289"/>
        <v>0</v>
      </c>
      <c r="P1436" s="269"/>
      <c r="Q1436" s="59"/>
      <c r="R1436" s="271">
        <f t="shared" si="290"/>
        <v>0</v>
      </c>
      <c r="S1436" s="269"/>
      <c r="T1436" s="59"/>
      <c r="U1436" s="270">
        <f t="shared" si="291"/>
        <v>0</v>
      </c>
      <c r="V1436" s="269"/>
      <c r="W1436" s="59"/>
      <c r="X1436" s="270">
        <f t="shared" si="292"/>
        <v>0</v>
      </c>
      <c r="Y1436" s="270">
        <f t="shared" si="293"/>
        <v>0</v>
      </c>
      <c r="Z1436" s="58"/>
      <c r="AA1436" s="58"/>
      <c r="AB1436" s="60" t="str">
        <f t="shared" si="294"/>
        <v/>
      </c>
      <c r="AC1436" s="21" t="b">
        <f t="shared" si="295"/>
        <v>0</v>
      </c>
      <c r="AD1436" s="21" t="b">
        <f t="shared" si="296"/>
        <v>0</v>
      </c>
      <c r="AE1436" s="21" t="b">
        <f t="shared" si="297"/>
        <v>0</v>
      </c>
      <c r="AF1436" s="21" t="b">
        <f ca="1">OR(AND($AC1436,NOT($AD1436)),AND($AC1436,OR(AND($G1436="",$H1436&lt;&gt;""),AND($G1436&lt;&gt;"",$H1436=""),AND($J1436="",$K1436&lt;&gt;""),AND($J1436&lt;&gt;"",$K1436=""),AND($M1436="",$N1436&lt;&gt;""),AND($M1436&lt;&gt;"",$N1436=""),AND($P1436="",$Q1436&lt;&gt;""),AND($P1436&lt;&gt;"",$Q1436=""),AND($S1436="",$T1436&lt;&gt;""),AND($S1436&lt;&gt;"",$T1436=""),AND($V1436="",$W1436&lt;&gt;""),AND($V1436&lt;&gt;"",$W1436=""))),AND($C1436&lt;&gt;"",$E1436&lt;&gt;"",LEFT(TRIM($C1436),1)&lt;&gt;LEFT(TRIM($E1436),1)),IF(OR($E1436="",$F1436=""),FALSE(),IFERROR(COUNTIF(INDIRECT("UNITS_"&amp;SUBSTITUTE(LEFT($E1436,FIND(" ",$E1436&amp;" ")-1),".","_")),$F1436)=0,TRUE())),AND($B1436&lt;&gt;"",OR(ISNUMBER(SEARCH("outro",LOWER($B1436))),ISNUMBER(SEARCH("divers",LOWER($B1436))),ISNUMBER(SEARCH("etc",LOWER($B1436))))),OR(AND(ISNUMBER(SEARCH("comunic",LOWER($B1436))),LEFT($E1436,3)&lt;&gt;"4.4"),AND(ISNUMBER(SEARCH("monitor",LOWER($B1436))),NOT(OR(LEFT($E1436,3)="1.5",LEFT($E1436,3)="2.5")))),AND($B1436&lt;&gt;"",OR(LEFT($C1436,1)="1",LEFT($C1436,1)="2"),$D1436=""),AND($D1436&lt;&gt;"",NOT(OR(LEFT($C1436,1)="1",LEFT($C1436,1)="2"))),AND($D1436&lt;&gt;"",COUNTIF(' PROJETO'!$B$14:$B$16,$D1436)=0),IF($D1436="",FALSE(),IF(COUNTIF(' PROJETO'!$B$14:$B$16,$D1436)=0,FALSE(),IFERROR(INDEX(' PROJETO'!$C$14:$C$16,MATCH($D1436,' PROJETO'!$B$14:$B$16,0))&lt;&gt;"Sim",FALSE()))))</f>
        <v>0</v>
      </c>
      <c r="AG1436" s="21" t="b">
        <f>AND($AC1436,$Y1436&gt;'CONFG.  LISTAS'!$F$4,$Z1436="",$AA1436="")</f>
        <v>0</v>
      </c>
      <c r="AH1436" s="21" t="str">
        <f t="shared" si="298"/>
        <v/>
      </c>
      <c r="AI1436" s="43" t="str">
        <f ca="1">IF(NOT($AC1436),"",IF(OR($B1436="",$C1436="",$E1436="",$F1436=""),"Preencha descrição, categoria, tipo e unidade.",IF(AND($B1436&lt;&gt;"",OR(LEFT($C1436,1)="1",LEFT($C1436,1)="2"),$D1436=""),"Informe a prática de restauração para itens diretos.",IF(AND($D1436&lt;&gt;"",NOT(OR(LEFT($C1436,1)="1",LEFT($C1436,1)="2"))),"Custos indiretos não devem pertencer a uma prática específica.",IF(AND($D1436&lt;&gt;"",COUNTIF(' PROJETO'!$B$14:$B$16,$D1436)=0),"Prática de restauração inválida ou não cadastrada.",IF(IF($D1436="",FALSE(),IF(COUNTIF(' PROJETO'!$B$14:$B$16,$D1436)=0,FALSE(),IFERROR(INDEX(' PROJETO'!$C$14:$C$16,MATCH($D1436,' PROJETO'!$B$14:$B$16,0))&lt;&gt;"Sim",FALSE()))),"A prática informada no item não foi selecionada na aba Projeto.",IF(AND(MAX($I1436,$L1436,$O1436,$R1436,$U1436,$X1436)&gt;'CONFG.  LISTAS'!$F$4,NOT(OR($Z1436&lt;&gt;"",$AA1436&lt;&gt;""))),"Memorial de cálculo ou anexo obrigatório não informado para item acima do limite.",IF(OR(AND($G1436&lt;&gt;"",$H1436&lt;&gt;"",OR($G1436&lt;=0,$H1436&lt;=0)),AND($J1436&lt;&gt;"",$K1436&lt;&gt;"",OR($J1436&lt;=0,$K1436&lt;=0)),AND($M1436&lt;&gt;"",$N1436&lt;&gt;"",OR($M1436&lt;=0,$N1436&lt;=0)),AND($P1436&lt;&gt;"",$Q1436&lt;&gt;"",OR($P1436&lt;=0,$Q1436&lt;=0)),AND($S1436&lt;&gt;"",$T1436&lt;&gt;"",OR($S1436&lt;=0,$T1436&lt;=0)),AND($V1436&lt;&gt;"",$W1436&lt;&gt;"",OR($V1436&lt;=0,$W1436&lt;=0))),"Revise os valores informados: valor unitário e quantidade devem ser maiores que zero.",IF(OR(AND($G1436="",$H1436&lt;&gt;""),AND($G1436&lt;&gt;"",$H1436=""),AND($J1436="",$K1436&lt;&gt;""),AND($J1436&lt;&gt;"",$K1436=""),AND($M1436="",$N1436&lt;&gt;""),AND($M1436&lt;&gt;"",$N1436=""),AND($P1436="",$Q1436&lt;&gt;""),AND($P1436&lt;&gt;"",$Q1436=""),AND($S1436="",$T1436&lt;&gt;""),AND($S1436&lt;&gt;"",$T1436=""),AND($V1436="",$W1436&lt;&gt;""),AND($V1436&lt;&gt;"",$W1436="")),"Há ano preenchido parcialmente: "&amp;TRIM(IF(AND($G1436="",$H1436&lt;&gt;""),"Ano 1 (falta valor unitário); ","")&amp;IF(AND($G1436&lt;&gt;"",$H1436=""),"Ano 1 (falta quantidade); ","")&amp;IF(AND($J1436="",$K1436&lt;&gt;""),"Ano 2 (falta valor unitário); ","")&amp;IF(AND($J1436&lt;&gt;"",$K1436=""),"Ano 2 (falta quantidade); ","")&amp;IF(AND($M1436="",$N1436&lt;&gt;""),"Ano 3 (falta valor unitário); ","")&amp;IF(AND($M1436&lt;&gt;"",$N1436=""),"Ano 3 (falta quantidade); ","")&amp;IF(AND($P1436="",$Q1436&lt;&gt;""),"Ano 4 (falta valor unitário); ","")&amp;IF(AND($P1436&lt;&gt;"",$Q1436=""),"Ano 4 (falta quantidade); ","")&amp;IF(AND($S1436="",$T1436&lt;&gt;""),"Ano 5 (falta valor unitário); ","")&amp;IF(AND($S1436&lt;&gt;"",$T1436=""),"Ano 5 (falta quantidade); ","")&amp;IF(AND($V1436="",$W1436&lt;&gt;""),"Ano 6 (falta valor unitário); ","")&amp;IF(AND($V1436&lt;&gt;"",$W1436=""),"Ano 6 (falta quantidade); ","")), IF(NOT(OR(AND($G1436&lt;&gt;"",$H1436&lt;&gt;""),AND($J1436&lt;&gt;"",$K1436&lt;&gt;""),AND($M1436&lt;&gt;"",$N1436&lt;&gt;""),AND($P1436&lt;&gt;"",$Q1436&lt;&gt;""),AND($S1436&lt;&gt;"",$T1436&lt;&gt;""),AND($V1436&lt;&gt;"",$W1436&lt;&gt;""))),"Informe pelo menos um ano completo com valor unitário e quantidade.",IF(AND($C1436&lt;&gt;"",$E1436&lt;&gt;"",LEFT(TRIM($C1436),1)&lt;&gt;LEFT(TRIM($E1436),1)),"Categoria e tipo estão incompatíveis.",IF(IF(OR($E1436="",$F1436=""),FALSE(),IFERROR(COUNTIF(INDIRECT("UNITS_"&amp;SUBSTITUTE(LEFT($E1436,FIND(" ",$E1436&amp;" ")-1),".","_")),$F1436)=0,TRUE())),"Unidade incompatível com o tipo selecionado.",IF(OR(AND(ISNUMBER(SEARCH("comunic",LOWER($B1436))),LEFT($E1436,3)&lt;&gt;"4.4"),AND(ISNUMBER(SEARCH("monitor",LOWER($B1436))),NOT(OR(LEFT($E1436,3)="1.5",LEFT($E1436,3)="2.5")))),"Revise a classificação do item conforme as regras de preenchimento.",IF(AND($B1436&lt;&gt;"",OR(ISNUMBER(SEARCH("outro",LOWER($B1436))),ISNUMBER(SEARCH("divers",LOWER($B1436))),ISNUMBER(SEARCH("kit",LOWER($B1436))),ISNUMBER(SEARCH("ferrament",LOWER($B1436))),ISNUMBER(SEARCH("epi",LOWER($B1436)))),NOT(OR($Z1436&lt;&gt;"",$AA1436&lt;&gt;""))),"Descrição muito genérica: detalhe melhor o item e registre o racional no memorial ou em anexo.",IF(AND($Y1436=0,$B1436&lt;&gt;"",OR($G1436&lt;&gt;"",$H1436&lt;&gt;"",$J1436&lt;&gt;"",$K1436&lt;&gt;"",$M1436&lt;&gt;"",$N1436&lt;&gt;"",$P1436&lt;&gt;"",$Q1436&lt;&gt;"",$S1436&lt;&gt;"",$T1436&lt;&gt;"",$V1436&lt;&gt;"",$W1436&lt;&gt;"")),"O item possui dados lançados, mas o total está zerado. Revise os valores informados.","")))))))))))))))</f>
        <v/>
      </c>
    </row>
    <row r="1437" spans="1:35" ht="14.25" customHeight="1" x14ac:dyDescent="0.25">
      <c r="A1437" s="57" t="str">
        <f t="shared" si="286"/>
        <v/>
      </c>
      <c r="B1437" s="61"/>
      <c r="C1437" s="61"/>
      <c r="D1437" s="58"/>
      <c r="E1437" s="61"/>
      <c r="F1437" s="61"/>
      <c r="G1437" s="272"/>
      <c r="H1437" s="62"/>
      <c r="I1437" s="273">
        <f t="shared" si="287"/>
        <v>0</v>
      </c>
      <c r="J1437" s="272"/>
      <c r="K1437" s="62"/>
      <c r="L1437" s="270">
        <f t="shared" si="288"/>
        <v>0</v>
      </c>
      <c r="M1437" s="272"/>
      <c r="N1437" s="62"/>
      <c r="O1437" s="270">
        <f t="shared" si="289"/>
        <v>0</v>
      </c>
      <c r="P1437" s="272"/>
      <c r="Q1437" s="62"/>
      <c r="R1437" s="271">
        <f t="shared" si="290"/>
        <v>0</v>
      </c>
      <c r="S1437" s="272"/>
      <c r="T1437" s="62"/>
      <c r="U1437" s="270">
        <f t="shared" si="291"/>
        <v>0</v>
      </c>
      <c r="V1437" s="272"/>
      <c r="W1437" s="62"/>
      <c r="X1437" s="270">
        <f t="shared" si="292"/>
        <v>0</v>
      </c>
      <c r="Y1437" s="270">
        <f t="shared" si="293"/>
        <v>0</v>
      </c>
      <c r="Z1437" s="61"/>
      <c r="AA1437" s="61"/>
      <c r="AB1437" s="60" t="str">
        <f t="shared" si="294"/>
        <v/>
      </c>
      <c r="AC1437" s="21" t="b">
        <f t="shared" si="295"/>
        <v>0</v>
      </c>
      <c r="AD1437" s="21" t="b">
        <f t="shared" si="296"/>
        <v>0</v>
      </c>
      <c r="AE1437" s="21" t="b">
        <f t="shared" si="297"/>
        <v>0</v>
      </c>
      <c r="AF1437" s="21" t="b">
        <f ca="1">OR(AND($AC1437,NOT($AD1437)),AND($AC1437,OR(AND($G1437="",$H1437&lt;&gt;""),AND($G1437&lt;&gt;"",$H1437=""),AND($J1437="",$K1437&lt;&gt;""),AND($J1437&lt;&gt;"",$K1437=""),AND($M1437="",$N1437&lt;&gt;""),AND($M1437&lt;&gt;"",$N1437=""),AND($P1437="",$Q1437&lt;&gt;""),AND($P1437&lt;&gt;"",$Q1437=""),AND($S1437="",$T1437&lt;&gt;""),AND($S1437&lt;&gt;"",$T1437=""),AND($V1437="",$W1437&lt;&gt;""),AND($V1437&lt;&gt;"",$W1437=""))),AND($C1437&lt;&gt;"",$E1437&lt;&gt;"",LEFT(TRIM($C1437),1)&lt;&gt;LEFT(TRIM($E1437),1)),IF(OR($E1437="",$F1437=""),FALSE(),IFERROR(COUNTIF(INDIRECT("UNITS_"&amp;SUBSTITUTE(LEFT($E1437,FIND(" ",$E1437&amp;" ")-1),".","_")),$F1437)=0,TRUE())),AND($B1437&lt;&gt;"",OR(ISNUMBER(SEARCH("outro",LOWER($B1437))),ISNUMBER(SEARCH("divers",LOWER($B1437))),ISNUMBER(SEARCH("etc",LOWER($B1437))))),OR(AND(ISNUMBER(SEARCH("comunic",LOWER($B1437))),LEFT($E1437,3)&lt;&gt;"4.4"),AND(ISNUMBER(SEARCH("monitor",LOWER($B1437))),NOT(OR(LEFT($E1437,3)="1.5",LEFT($E1437,3)="2.5")))),AND($B1437&lt;&gt;"",OR(LEFT($C1437,1)="1",LEFT($C1437,1)="2"),$D1437=""),AND($D1437&lt;&gt;"",NOT(OR(LEFT($C1437,1)="1",LEFT($C1437,1)="2"))),AND($D1437&lt;&gt;"",COUNTIF(' PROJETO'!$B$14:$B$16,$D1437)=0),IF($D1437="",FALSE(),IF(COUNTIF(' PROJETO'!$B$14:$B$16,$D1437)=0,FALSE(),IFERROR(INDEX(' PROJETO'!$C$14:$C$16,MATCH($D1437,' PROJETO'!$B$14:$B$16,0))&lt;&gt;"Sim",FALSE()))))</f>
        <v>0</v>
      </c>
      <c r="AG1437" s="21" t="b">
        <f>AND($AC1437,$Y1437&gt;'CONFG.  LISTAS'!$F$4,$Z1437="",$AA1437="")</f>
        <v>0</v>
      </c>
      <c r="AH1437" s="21" t="str">
        <f t="shared" si="298"/>
        <v/>
      </c>
      <c r="AI1437" s="43" t="str">
        <f ca="1">IF(NOT($AC1437),"",IF(OR($B1437="",$C1437="",$E1437="",$F1437=""),"Preencha descrição, categoria, tipo e unidade.",IF(AND($B1437&lt;&gt;"",OR(LEFT($C1437,1)="1",LEFT($C1437,1)="2"),$D1437=""),"Informe a prática de restauração para itens diretos.",IF(AND($D1437&lt;&gt;"",NOT(OR(LEFT($C1437,1)="1",LEFT($C1437,1)="2"))),"Custos indiretos não devem pertencer a uma prática específica.",IF(AND($D1437&lt;&gt;"",COUNTIF(' PROJETO'!$B$14:$B$16,$D1437)=0),"Prática de restauração inválida ou não cadastrada.",IF(IF($D1437="",FALSE(),IF(COUNTIF(' PROJETO'!$B$14:$B$16,$D1437)=0,FALSE(),IFERROR(INDEX(' PROJETO'!$C$14:$C$16,MATCH($D1437,' PROJETO'!$B$14:$B$16,0))&lt;&gt;"Sim",FALSE()))),"A prática informada no item não foi selecionada na aba Projeto.",IF(AND(MAX($I1437,$L1437,$O1437,$R1437,$U1437,$X1437)&gt;'CONFG.  LISTAS'!$F$4,NOT(OR($Z1437&lt;&gt;"",$AA1437&lt;&gt;""))),"Memorial de cálculo ou anexo obrigatório não informado para item acima do limite.",IF(OR(AND($G1437&lt;&gt;"",$H1437&lt;&gt;"",OR($G1437&lt;=0,$H1437&lt;=0)),AND($J1437&lt;&gt;"",$K1437&lt;&gt;"",OR($J1437&lt;=0,$K1437&lt;=0)),AND($M1437&lt;&gt;"",$N1437&lt;&gt;"",OR($M1437&lt;=0,$N1437&lt;=0)),AND($P1437&lt;&gt;"",$Q1437&lt;&gt;"",OR($P1437&lt;=0,$Q1437&lt;=0)),AND($S1437&lt;&gt;"",$T1437&lt;&gt;"",OR($S1437&lt;=0,$T1437&lt;=0)),AND($V1437&lt;&gt;"",$W1437&lt;&gt;"",OR($V1437&lt;=0,$W1437&lt;=0))),"Revise os valores informados: valor unitário e quantidade devem ser maiores que zero.",IF(OR(AND($G1437="",$H1437&lt;&gt;""),AND($G1437&lt;&gt;"",$H1437=""),AND($J1437="",$K1437&lt;&gt;""),AND($J1437&lt;&gt;"",$K1437=""),AND($M1437="",$N1437&lt;&gt;""),AND($M1437&lt;&gt;"",$N1437=""),AND($P1437="",$Q1437&lt;&gt;""),AND($P1437&lt;&gt;"",$Q1437=""),AND($S1437="",$T1437&lt;&gt;""),AND($S1437&lt;&gt;"",$T1437=""),AND($V1437="",$W1437&lt;&gt;""),AND($V1437&lt;&gt;"",$W1437="")),"Há ano preenchido parcialmente: "&amp;TRIM(IF(AND($G1437="",$H1437&lt;&gt;""),"Ano 1 (falta valor unitário); ","")&amp;IF(AND($G1437&lt;&gt;"",$H1437=""),"Ano 1 (falta quantidade); ","")&amp;IF(AND($J1437="",$K1437&lt;&gt;""),"Ano 2 (falta valor unitário); ","")&amp;IF(AND($J1437&lt;&gt;"",$K1437=""),"Ano 2 (falta quantidade); ","")&amp;IF(AND($M1437="",$N1437&lt;&gt;""),"Ano 3 (falta valor unitário); ","")&amp;IF(AND($M1437&lt;&gt;"",$N1437=""),"Ano 3 (falta quantidade); ","")&amp;IF(AND($P1437="",$Q1437&lt;&gt;""),"Ano 4 (falta valor unitário); ","")&amp;IF(AND($P1437&lt;&gt;"",$Q1437=""),"Ano 4 (falta quantidade); ","")&amp;IF(AND($S1437="",$T1437&lt;&gt;""),"Ano 5 (falta valor unitário); ","")&amp;IF(AND($S1437&lt;&gt;"",$T1437=""),"Ano 5 (falta quantidade); ","")&amp;IF(AND($V1437="",$W1437&lt;&gt;""),"Ano 6 (falta valor unitário); ","")&amp;IF(AND($V1437&lt;&gt;"",$W1437=""),"Ano 6 (falta quantidade); ","")), IF(NOT(OR(AND($G1437&lt;&gt;"",$H1437&lt;&gt;""),AND($J1437&lt;&gt;"",$K1437&lt;&gt;""),AND($M1437&lt;&gt;"",$N1437&lt;&gt;""),AND($P1437&lt;&gt;"",$Q1437&lt;&gt;""),AND($S1437&lt;&gt;"",$T1437&lt;&gt;""),AND($V1437&lt;&gt;"",$W1437&lt;&gt;""))),"Informe pelo menos um ano completo com valor unitário e quantidade.",IF(AND($C1437&lt;&gt;"",$E1437&lt;&gt;"",LEFT(TRIM($C1437),1)&lt;&gt;LEFT(TRIM($E1437),1)),"Categoria e tipo estão incompatíveis.",IF(IF(OR($E1437="",$F1437=""),FALSE(),IFERROR(COUNTIF(INDIRECT("UNITS_"&amp;SUBSTITUTE(LEFT($E1437,FIND(" ",$E1437&amp;" ")-1),".","_")),$F1437)=0,TRUE())),"Unidade incompatível com o tipo selecionado.",IF(OR(AND(ISNUMBER(SEARCH("comunic",LOWER($B1437))),LEFT($E1437,3)&lt;&gt;"4.4"),AND(ISNUMBER(SEARCH("monitor",LOWER($B1437))),NOT(OR(LEFT($E1437,3)="1.5",LEFT($E1437,3)="2.5")))),"Revise a classificação do item conforme as regras de preenchimento.",IF(AND($B1437&lt;&gt;"",OR(ISNUMBER(SEARCH("outro",LOWER($B1437))),ISNUMBER(SEARCH("divers",LOWER($B1437))),ISNUMBER(SEARCH("kit",LOWER($B1437))),ISNUMBER(SEARCH("ferrament",LOWER($B1437))),ISNUMBER(SEARCH("epi",LOWER($B1437)))),NOT(OR($Z1437&lt;&gt;"",$AA1437&lt;&gt;""))),"Descrição muito genérica: detalhe melhor o item e registre o racional no memorial ou em anexo.",IF(AND($Y1437=0,$B1437&lt;&gt;"",OR($G1437&lt;&gt;"",$H1437&lt;&gt;"",$J1437&lt;&gt;"",$K1437&lt;&gt;"",$M1437&lt;&gt;"",$N1437&lt;&gt;"",$P1437&lt;&gt;"",$Q1437&lt;&gt;"",$S1437&lt;&gt;"",$T1437&lt;&gt;"",$V1437&lt;&gt;"",$W1437&lt;&gt;"")),"O item possui dados lançados, mas o total está zerado. Revise os valores informados.","")))))))))))))))</f>
        <v/>
      </c>
    </row>
    <row r="1438" spans="1:35" ht="14.25" customHeight="1" x14ac:dyDescent="0.25">
      <c r="A1438" s="57" t="str">
        <f t="shared" si="286"/>
        <v/>
      </c>
      <c r="B1438" s="58"/>
      <c r="C1438" s="58"/>
      <c r="D1438" s="58"/>
      <c r="E1438" s="58"/>
      <c r="F1438" s="58"/>
      <c r="G1438" s="269"/>
      <c r="H1438" s="59"/>
      <c r="I1438" s="273">
        <f t="shared" si="287"/>
        <v>0</v>
      </c>
      <c r="J1438" s="269"/>
      <c r="K1438" s="59"/>
      <c r="L1438" s="270">
        <f t="shared" si="288"/>
        <v>0</v>
      </c>
      <c r="M1438" s="269"/>
      <c r="N1438" s="59"/>
      <c r="O1438" s="270">
        <f t="shared" si="289"/>
        <v>0</v>
      </c>
      <c r="P1438" s="269"/>
      <c r="Q1438" s="59"/>
      <c r="R1438" s="271">
        <f t="shared" si="290"/>
        <v>0</v>
      </c>
      <c r="S1438" s="269"/>
      <c r="T1438" s="59"/>
      <c r="U1438" s="270">
        <f t="shared" si="291"/>
        <v>0</v>
      </c>
      <c r="V1438" s="269"/>
      <c r="W1438" s="59"/>
      <c r="X1438" s="270">
        <f t="shared" si="292"/>
        <v>0</v>
      </c>
      <c r="Y1438" s="270">
        <f t="shared" si="293"/>
        <v>0</v>
      </c>
      <c r="Z1438" s="58"/>
      <c r="AA1438" s="58"/>
      <c r="AB1438" s="60" t="str">
        <f t="shared" si="294"/>
        <v/>
      </c>
      <c r="AC1438" s="21" t="b">
        <f t="shared" si="295"/>
        <v>0</v>
      </c>
      <c r="AD1438" s="21" t="b">
        <f t="shared" si="296"/>
        <v>0</v>
      </c>
      <c r="AE1438" s="21" t="b">
        <f t="shared" si="297"/>
        <v>0</v>
      </c>
      <c r="AF1438" s="21" t="b">
        <f ca="1">OR(AND($AC1438,NOT($AD1438)),AND($AC1438,OR(AND($G1438="",$H1438&lt;&gt;""),AND($G1438&lt;&gt;"",$H1438=""),AND($J1438="",$K1438&lt;&gt;""),AND($J1438&lt;&gt;"",$K1438=""),AND($M1438="",$N1438&lt;&gt;""),AND($M1438&lt;&gt;"",$N1438=""),AND($P1438="",$Q1438&lt;&gt;""),AND($P1438&lt;&gt;"",$Q1438=""),AND($S1438="",$T1438&lt;&gt;""),AND($S1438&lt;&gt;"",$T1438=""),AND($V1438="",$W1438&lt;&gt;""),AND($V1438&lt;&gt;"",$W1438=""))),AND($C1438&lt;&gt;"",$E1438&lt;&gt;"",LEFT(TRIM($C1438),1)&lt;&gt;LEFT(TRIM($E1438),1)),IF(OR($E1438="",$F1438=""),FALSE(),IFERROR(COUNTIF(INDIRECT("UNITS_"&amp;SUBSTITUTE(LEFT($E1438,FIND(" ",$E1438&amp;" ")-1),".","_")),$F1438)=0,TRUE())),AND($B1438&lt;&gt;"",OR(ISNUMBER(SEARCH("outro",LOWER($B1438))),ISNUMBER(SEARCH("divers",LOWER($B1438))),ISNUMBER(SEARCH("etc",LOWER($B1438))))),OR(AND(ISNUMBER(SEARCH("comunic",LOWER($B1438))),LEFT($E1438,3)&lt;&gt;"4.4"),AND(ISNUMBER(SEARCH("monitor",LOWER($B1438))),NOT(OR(LEFT($E1438,3)="1.5",LEFT($E1438,3)="2.5")))),AND($B1438&lt;&gt;"",OR(LEFT($C1438,1)="1",LEFT($C1438,1)="2"),$D1438=""),AND($D1438&lt;&gt;"",NOT(OR(LEFT($C1438,1)="1",LEFT($C1438,1)="2"))),AND($D1438&lt;&gt;"",COUNTIF(' PROJETO'!$B$14:$B$16,$D1438)=0),IF($D1438="",FALSE(),IF(COUNTIF(' PROJETO'!$B$14:$B$16,$D1438)=0,FALSE(),IFERROR(INDEX(' PROJETO'!$C$14:$C$16,MATCH($D1438,' PROJETO'!$B$14:$B$16,0))&lt;&gt;"Sim",FALSE()))))</f>
        <v>0</v>
      </c>
      <c r="AG1438" s="21" t="b">
        <f>AND($AC1438,$Y1438&gt;'CONFG.  LISTAS'!$F$4,$Z1438="",$AA1438="")</f>
        <v>0</v>
      </c>
      <c r="AH1438" s="21" t="str">
        <f t="shared" si="298"/>
        <v/>
      </c>
      <c r="AI1438" s="43" t="str">
        <f ca="1">IF(NOT($AC1438),"",IF(OR($B1438="",$C1438="",$E1438="",$F1438=""),"Preencha descrição, categoria, tipo e unidade.",IF(AND($B1438&lt;&gt;"",OR(LEFT($C1438,1)="1",LEFT($C1438,1)="2"),$D1438=""),"Informe a prática de restauração para itens diretos.",IF(AND($D1438&lt;&gt;"",NOT(OR(LEFT($C1438,1)="1",LEFT($C1438,1)="2"))),"Custos indiretos não devem pertencer a uma prática específica.",IF(AND($D1438&lt;&gt;"",COUNTIF(' PROJETO'!$B$14:$B$16,$D1438)=0),"Prática de restauração inválida ou não cadastrada.",IF(IF($D1438="",FALSE(),IF(COUNTIF(' PROJETO'!$B$14:$B$16,$D1438)=0,FALSE(),IFERROR(INDEX(' PROJETO'!$C$14:$C$16,MATCH($D1438,' PROJETO'!$B$14:$B$16,0))&lt;&gt;"Sim",FALSE()))),"A prática informada no item não foi selecionada na aba Projeto.",IF(AND(MAX($I1438,$L1438,$O1438,$R1438,$U1438,$X1438)&gt;'CONFG.  LISTAS'!$F$4,NOT(OR($Z1438&lt;&gt;"",$AA1438&lt;&gt;""))),"Memorial de cálculo ou anexo obrigatório não informado para item acima do limite.",IF(OR(AND($G1438&lt;&gt;"",$H1438&lt;&gt;"",OR($G1438&lt;=0,$H1438&lt;=0)),AND($J1438&lt;&gt;"",$K1438&lt;&gt;"",OR($J1438&lt;=0,$K1438&lt;=0)),AND($M1438&lt;&gt;"",$N1438&lt;&gt;"",OR($M1438&lt;=0,$N1438&lt;=0)),AND($P1438&lt;&gt;"",$Q1438&lt;&gt;"",OR($P1438&lt;=0,$Q1438&lt;=0)),AND($S1438&lt;&gt;"",$T1438&lt;&gt;"",OR($S1438&lt;=0,$T1438&lt;=0)),AND($V1438&lt;&gt;"",$W1438&lt;&gt;"",OR($V1438&lt;=0,$W1438&lt;=0))),"Revise os valores informados: valor unitário e quantidade devem ser maiores que zero.",IF(OR(AND($G1438="",$H1438&lt;&gt;""),AND($G1438&lt;&gt;"",$H1438=""),AND($J1438="",$K1438&lt;&gt;""),AND($J1438&lt;&gt;"",$K1438=""),AND($M1438="",$N1438&lt;&gt;""),AND($M1438&lt;&gt;"",$N1438=""),AND($P1438="",$Q1438&lt;&gt;""),AND($P1438&lt;&gt;"",$Q1438=""),AND($S1438="",$T1438&lt;&gt;""),AND($S1438&lt;&gt;"",$T1438=""),AND($V1438="",$W1438&lt;&gt;""),AND($V1438&lt;&gt;"",$W1438="")),"Há ano preenchido parcialmente: "&amp;TRIM(IF(AND($G1438="",$H1438&lt;&gt;""),"Ano 1 (falta valor unitário); ","")&amp;IF(AND($G1438&lt;&gt;"",$H1438=""),"Ano 1 (falta quantidade); ","")&amp;IF(AND($J1438="",$K1438&lt;&gt;""),"Ano 2 (falta valor unitário); ","")&amp;IF(AND($J1438&lt;&gt;"",$K1438=""),"Ano 2 (falta quantidade); ","")&amp;IF(AND($M1438="",$N1438&lt;&gt;""),"Ano 3 (falta valor unitário); ","")&amp;IF(AND($M1438&lt;&gt;"",$N1438=""),"Ano 3 (falta quantidade); ","")&amp;IF(AND($P1438="",$Q1438&lt;&gt;""),"Ano 4 (falta valor unitário); ","")&amp;IF(AND($P1438&lt;&gt;"",$Q1438=""),"Ano 4 (falta quantidade); ","")&amp;IF(AND($S1438="",$T1438&lt;&gt;""),"Ano 5 (falta valor unitário); ","")&amp;IF(AND($S1438&lt;&gt;"",$T1438=""),"Ano 5 (falta quantidade); ","")&amp;IF(AND($V1438="",$W1438&lt;&gt;""),"Ano 6 (falta valor unitário); ","")&amp;IF(AND($V1438&lt;&gt;"",$W1438=""),"Ano 6 (falta quantidade); ","")), IF(NOT(OR(AND($G1438&lt;&gt;"",$H1438&lt;&gt;""),AND($J1438&lt;&gt;"",$K1438&lt;&gt;""),AND($M1438&lt;&gt;"",$N1438&lt;&gt;""),AND($P1438&lt;&gt;"",$Q1438&lt;&gt;""),AND($S1438&lt;&gt;"",$T1438&lt;&gt;""),AND($V1438&lt;&gt;"",$W1438&lt;&gt;""))),"Informe pelo menos um ano completo com valor unitário e quantidade.",IF(AND($C1438&lt;&gt;"",$E1438&lt;&gt;"",LEFT(TRIM($C1438),1)&lt;&gt;LEFT(TRIM($E1438),1)),"Categoria e tipo estão incompatíveis.",IF(IF(OR($E1438="",$F1438=""),FALSE(),IFERROR(COUNTIF(INDIRECT("UNITS_"&amp;SUBSTITUTE(LEFT($E1438,FIND(" ",$E1438&amp;" ")-1),".","_")),$F1438)=0,TRUE())),"Unidade incompatível com o tipo selecionado.",IF(OR(AND(ISNUMBER(SEARCH("comunic",LOWER($B1438))),LEFT($E1438,3)&lt;&gt;"4.4"),AND(ISNUMBER(SEARCH("monitor",LOWER($B1438))),NOT(OR(LEFT($E1438,3)="1.5",LEFT($E1438,3)="2.5")))),"Revise a classificação do item conforme as regras de preenchimento.",IF(AND($B1438&lt;&gt;"",OR(ISNUMBER(SEARCH("outro",LOWER($B1438))),ISNUMBER(SEARCH("divers",LOWER($B1438))),ISNUMBER(SEARCH("kit",LOWER($B1438))),ISNUMBER(SEARCH("ferrament",LOWER($B1438))),ISNUMBER(SEARCH("epi",LOWER($B1438)))),NOT(OR($Z1438&lt;&gt;"",$AA1438&lt;&gt;""))),"Descrição muito genérica: detalhe melhor o item e registre o racional no memorial ou em anexo.",IF(AND($Y1438=0,$B1438&lt;&gt;"",OR($G1438&lt;&gt;"",$H1438&lt;&gt;"",$J1438&lt;&gt;"",$K1438&lt;&gt;"",$M1438&lt;&gt;"",$N1438&lt;&gt;"",$P1438&lt;&gt;"",$Q1438&lt;&gt;"",$S1438&lt;&gt;"",$T1438&lt;&gt;"",$V1438&lt;&gt;"",$W1438&lt;&gt;"")),"O item possui dados lançados, mas o total está zerado. Revise os valores informados.","")))))))))))))))</f>
        <v/>
      </c>
    </row>
    <row r="1439" spans="1:35" ht="14.25" customHeight="1" x14ac:dyDescent="0.25">
      <c r="A1439" s="57" t="str">
        <f t="shared" si="286"/>
        <v/>
      </c>
      <c r="B1439" s="61"/>
      <c r="C1439" s="61"/>
      <c r="D1439" s="58"/>
      <c r="E1439" s="61"/>
      <c r="F1439" s="61"/>
      <c r="G1439" s="272"/>
      <c r="H1439" s="62"/>
      <c r="I1439" s="273">
        <f t="shared" si="287"/>
        <v>0</v>
      </c>
      <c r="J1439" s="272"/>
      <c r="K1439" s="62"/>
      <c r="L1439" s="270">
        <f t="shared" si="288"/>
        <v>0</v>
      </c>
      <c r="M1439" s="272"/>
      <c r="N1439" s="62"/>
      <c r="O1439" s="270">
        <f t="shared" si="289"/>
        <v>0</v>
      </c>
      <c r="P1439" s="272"/>
      <c r="Q1439" s="62"/>
      <c r="R1439" s="271">
        <f t="shared" si="290"/>
        <v>0</v>
      </c>
      <c r="S1439" s="272"/>
      <c r="T1439" s="62"/>
      <c r="U1439" s="270">
        <f t="shared" si="291"/>
        <v>0</v>
      </c>
      <c r="V1439" s="272"/>
      <c r="W1439" s="62"/>
      <c r="X1439" s="270">
        <f t="shared" si="292"/>
        <v>0</v>
      </c>
      <c r="Y1439" s="270">
        <f t="shared" si="293"/>
        <v>0</v>
      </c>
      <c r="Z1439" s="61"/>
      <c r="AA1439" s="61"/>
      <c r="AB1439" s="60" t="str">
        <f t="shared" si="294"/>
        <v/>
      </c>
      <c r="AC1439" s="21" t="b">
        <f t="shared" si="295"/>
        <v>0</v>
      </c>
      <c r="AD1439" s="21" t="b">
        <f t="shared" si="296"/>
        <v>0</v>
      </c>
      <c r="AE1439" s="21" t="b">
        <f t="shared" si="297"/>
        <v>0</v>
      </c>
      <c r="AF1439" s="21" t="b">
        <f ca="1">OR(AND($AC1439,NOT($AD1439)),AND($AC1439,OR(AND($G1439="",$H1439&lt;&gt;""),AND($G1439&lt;&gt;"",$H1439=""),AND($J1439="",$K1439&lt;&gt;""),AND($J1439&lt;&gt;"",$K1439=""),AND($M1439="",$N1439&lt;&gt;""),AND($M1439&lt;&gt;"",$N1439=""),AND($P1439="",$Q1439&lt;&gt;""),AND($P1439&lt;&gt;"",$Q1439=""),AND($S1439="",$T1439&lt;&gt;""),AND($S1439&lt;&gt;"",$T1439=""),AND($V1439="",$W1439&lt;&gt;""),AND($V1439&lt;&gt;"",$W1439=""))),AND($C1439&lt;&gt;"",$E1439&lt;&gt;"",LEFT(TRIM($C1439),1)&lt;&gt;LEFT(TRIM($E1439),1)),IF(OR($E1439="",$F1439=""),FALSE(),IFERROR(COUNTIF(INDIRECT("UNITS_"&amp;SUBSTITUTE(LEFT($E1439,FIND(" ",$E1439&amp;" ")-1),".","_")),$F1439)=0,TRUE())),AND($B1439&lt;&gt;"",OR(ISNUMBER(SEARCH("outro",LOWER($B1439))),ISNUMBER(SEARCH("divers",LOWER($B1439))),ISNUMBER(SEARCH("etc",LOWER($B1439))))),OR(AND(ISNUMBER(SEARCH("comunic",LOWER($B1439))),LEFT($E1439,3)&lt;&gt;"4.4"),AND(ISNUMBER(SEARCH("monitor",LOWER($B1439))),NOT(OR(LEFT($E1439,3)="1.5",LEFT($E1439,3)="2.5")))),AND($B1439&lt;&gt;"",OR(LEFT($C1439,1)="1",LEFT($C1439,1)="2"),$D1439=""),AND($D1439&lt;&gt;"",NOT(OR(LEFT($C1439,1)="1",LEFT($C1439,1)="2"))),AND($D1439&lt;&gt;"",COUNTIF(' PROJETO'!$B$14:$B$16,$D1439)=0),IF($D1439="",FALSE(),IF(COUNTIF(' PROJETO'!$B$14:$B$16,$D1439)=0,FALSE(),IFERROR(INDEX(' PROJETO'!$C$14:$C$16,MATCH($D1439,' PROJETO'!$B$14:$B$16,0))&lt;&gt;"Sim",FALSE()))))</f>
        <v>0</v>
      </c>
      <c r="AG1439" s="21" t="b">
        <f>AND($AC1439,$Y1439&gt;'CONFG.  LISTAS'!$F$4,$Z1439="",$AA1439="")</f>
        <v>0</v>
      </c>
      <c r="AH1439" s="21" t="str">
        <f t="shared" si="298"/>
        <v/>
      </c>
      <c r="AI1439" s="43" t="str">
        <f ca="1">IF(NOT($AC1439),"",IF(OR($B1439="",$C1439="",$E1439="",$F1439=""),"Preencha descrição, categoria, tipo e unidade.",IF(AND($B1439&lt;&gt;"",OR(LEFT($C1439,1)="1",LEFT($C1439,1)="2"),$D1439=""),"Informe a prática de restauração para itens diretos.",IF(AND($D1439&lt;&gt;"",NOT(OR(LEFT($C1439,1)="1",LEFT($C1439,1)="2"))),"Custos indiretos não devem pertencer a uma prática específica.",IF(AND($D1439&lt;&gt;"",COUNTIF(' PROJETO'!$B$14:$B$16,$D1439)=0),"Prática de restauração inválida ou não cadastrada.",IF(IF($D1439="",FALSE(),IF(COUNTIF(' PROJETO'!$B$14:$B$16,$D1439)=0,FALSE(),IFERROR(INDEX(' PROJETO'!$C$14:$C$16,MATCH($D1439,' PROJETO'!$B$14:$B$16,0))&lt;&gt;"Sim",FALSE()))),"A prática informada no item não foi selecionada na aba Projeto.",IF(AND(MAX($I1439,$L1439,$O1439,$R1439,$U1439,$X1439)&gt;'CONFG.  LISTAS'!$F$4,NOT(OR($Z1439&lt;&gt;"",$AA1439&lt;&gt;""))),"Memorial de cálculo ou anexo obrigatório não informado para item acima do limite.",IF(OR(AND($G1439&lt;&gt;"",$H1439&lt;&gt;"",OR($G1439&lt;=0,$H1439&lt;=0)),AND($J1439&lt;&gt;"",$K1439&lt;&gt;"",OR($J1439&lt;=0,$K1439&lt;=0)),AND($M1439&lt;&gt;"",$N1439&lt;&gt;"",OR($M1439&lt;=0,$N1439&lt;=0)),AND($P1439&lt;&gt;"",$Q1439&lt;&gt;"",OR($P1439&lt;=0,$Q1439&lt;=0)),AND($S1439&lt;&gt;"",$T1439&lt;&gt;"",OR($S1439&lt;=0,$T1439&lt;=0)),AND($V1439&lt;&gt;"",$W1439&lt;&gt;"",OR($V1439&lt;=0,$W1439&lt;=0))),"Revise os valores informados: valor unitário e quantidade devem ser maiores que zero.",IF(OR(AND($G1439="",$H1439&lt;&gt;""),AND($G1439&lt;&gt;"",$H1439=""),AND($J1439="",$K1439&lt;&gt;""),AND($J1439&lt;&gt;"",$K1439=""),AND($M1439="",$N1439&lt;&gt;""),AND($M1439&lt;&gt;"",$N1439=""),AND($P1439="",$Q1439&lt;&gt;""),AND($P1439&lt;&gt;"",$Q1439=""),AND($S1439="",$T1439&lt;&gt;""),AND($S1439&lt;&gt;"",$T1439=""),AND($V1439="",$W1439&lt;&gt;""),AND($V1439&lt;&gt;"",$W1439="")),"Há ano preenchido parcialmente: "&amp;TRIM(IF(AND($G1439="",$H1439&lt;&gt;""),"Ano 1 (falta valor unitário); ","")&amp;IF(AND($G1439&lt;&gt;"",$H1439=""),"Ano 1 (falta quantidade); ","")&amp;IF(AND($J1439="",$K1439&lt;&gt;""),"Ano 2 (falta valor unitário); ","")&amp;IF(AND($J1439&lt;&gt;"",$K1439=""),"Ano 2 (falta quantidade); ","")&amp;IF(AND($M1439="",$N1439&lt;&gt;""),"Ano 3 (falta valor unitário); ","")&amp;IF(AND($M1439&lt;&gt;"",$N1439=""),"Ano 3 (falta quantidade); ","")&amp;IF(AND($P1439="",$Q1439&lt;&gt;""),"Ano 4 (falta valor unitário); ","")&amp;IF(AND($P1439&lt;&gt;"",$Q1439=""),"Ano 4 (falta quantidade); ","")&amp;IF(AND($S1439="",$T1439&lt;&gt;""),"Ano 5 (falta valor unitário); ","")&amp;IF(AND($S1439&lt;&gt;"",$T1439=""),"Ano 5 (falta quantidade); ","")&amp;IF(AND($V1439="",$W1439&lt;&gt;""),"Ano 6 (falta valor unitário); ","")&amp;IF(AND($V1439&lt;&gt;"",$W1439=""),"Ano 6 (falta quantidade); ","")), IF(NOT(OR(AND($G1439&lt;&gt;"",$H1439&lt;&gt;""),AND($J1439&lt;&gt;"",$K1439&lt;&gt;""),AND($M1439&lt;&gt;"",$N1439&lt;&gt;""),AND($P1439&lt;&gt;"",$Q1439&lt;&gt;""),AND($S1439&lt;&gt;"",$T1439&lt;&gt;""),AND($V1439&lt;&gt;"",$W1439&lt;&gt;""))),"Informe pelo menos um ano completo com valor unitário e quantidade.",IF(AND($C1439&lt;&gt;"",$E1439&lt;&gt;"",LEFT(TRIM($C1439),1)&lt;&gt;LEFT(TRIM($E1439),1)),"Categoria e tipo estão incompatíveis.",IF(IF(OR($E1439="",$F1439=""),FALSE(),IFERROR(COUNTIF(INDIRECT("UNITS_"&amp;SUBSTITUTE(LEFT($E1439,FIND(" ",$E1439&amp;" ")-1),".","_")),$F1439)=0,TRUE())),"Unidade incompatível com o tipo selecionado.",IF(OR(AND(ISNUMBER(SEARCH("comunic",LOWER($B1439))),LEFT($E1439,3)&lt;&gt;"4.4"),AND(ISNUMBER(SEARCH("monitor",LOWER($B1439))),NOT(OR(LEFT($E1439,3)="1.5",LEFT($E1439,3)="2.5")))),"Revise a classificação do item conforme as regras de preenchimento.",IF(AND($B1439&lt;&gt;"",OR(ISNUMBER(SEARCH("outro",LOWER($B1439))),ISNUMBER(SEARCH("divers",LOWER($B1439))),ISNUMBER(SEARCH("kit",LOWER($B1439))),ISNUMBER(SEARCH("ferrament",LOWER($B1439))),ISNUMBER(SEARCH("epi",LOWER($B1439)))),NOT(OR($Z1439&lt;&gt;"",$AA1439&lt;&gt;""))),"Descrição muito genérica: detalhe melhor o item e registre o racional no memorial ou em anexo.",IF(AND($Y1439=0,$B1439&lt;&gt;"",OR($G1439&lt;&gt;"",$H1439&lt;&gt;"",$J1439&lt;&gt;"",$K1439&lt;&gt;"",$M1439&lt;&gt;"",$N1439&lt;&gt;"",$P1439&lt;&gt;"",$Q1439&lt;&gt;"",$S1439&lt;&gt;"",$T1439&lt;&gt;"",$V1439&lt;&gt;"",$W1439&lt;&gt;"")),"O item possui dados lançados, mas o total está zerado. Revise os valores informados.","")))))))))))))))</f>
        <v/>
      </c>
    </row>
    <row r="1440" spans="1:35" ht="14.25" customHeight="1" x14ac:dyDescent="0.25">
      <c r="A1440" s="57" t="str">
        <f t="shared" si="286"/>
        <v/>
      </c>
      <c r="B1440" s="58"/>
      <c r="C1440" s="58"/>
      <c r="D1440" s="58"/>
      <c r="E1440" s="58"/>
      <c r="F1440" s="58"/>
      <c r="G1440" s="269"/>
      <c r="H1440" s="59"/>
      <c r="I1440" s="273">
        <f t="shared" si="287"/>
        <v>0</v>
      </c>
      <c r="J1440" s="269"/>
      <c r="K1440" s="59"/>
      <c r="L1440" s="270">
        <f t="shared" si="288"/>
        <v>0</v>
      </c>
      <c r="M1440" s="269"/>
      <c r="N1440" s="59"/>
      <c r="O1440" s="270">
        <f t="shared" si="289"/>
        <v>0</v>
      </c>
      <c r="P1440" s="269"/>
      <c r="Q1440" s="59"/>
      <c r="R1440" s="271">
        <f t="shared" si="290"/>
        <v>0</v>
      </c>
      <c r="S1440" s="269"/>
      <c r="T1440" s="59"/>
      <c r="U1440" s="270">
        <f t="shared" si="291"/>
        <v>0</v>
      </c>
      <c r="V1440" s="269"/>
      <c r="W1440" s="59"/>
      <c r="X1440" s="270">
        <f t="shared" si="292"/>
        <v>0</v>
      </c>
      <c r="Y1440" s="270">
        <f t="shared" si="293"/>
        <v>0</v>
      </c>
      <c r="Z1440" s="58"/>
      <c r="AA1440" s="58"/>
      <c r="AB1440" s="60" t="str">
        <f t="shared" si="294"/>
        <v/>
      </c>
      <c r="AC1440" s="21" t="b">
        <f t="shared" si="295"/>
        <v>0</v>
      </c>
      <c r="AD1440" s="21" t="b">
        <f t="shared" si="296"/>
        <v>0</v>
      </c>
      <c r="AE1440" s="21" t="b">
        <f t="shared" si="297"/>
        <v>0</v>
      </c>
      <c r="AF1440" s="21" t="b">
        <f ca="1">OR(AND($AC1440,NOT($AD1440)),AND($AC1440,OR(AND($G1440="",$H1440&lt;&gt;""),AND($G1440&lt;&gt;"",$H1440=""),AND($J1440="",$K1440&lt;&gt;""),AND($J1440&lt;&gt;"",$K1440=""),AND($M1440="",$N1440&lt;&gt;""),AND($M1440&lt;&gt;"",$N1440=""),AND($P1440="",$Q1440&lt;&gt;""),AND($P1440&lt;&gt;"",$Q1440=""),AND($S1440="",$T1440&lt;&gt;""),AND($S1440&lt;&gt;"",$T1440=""),AND($V1440="",$W1440&lt;&gt;""),AND($V1440&lt;&gt;"",$W1440=""))),AND($C1440&lt;&gt;"",$E1440&lt;&gt;"",LEFT(TRIM($C1440),1)&lt;&gt;LEFT(TRIM($E1440),1)),IF(OR($E1440="",$F1440=""),FALSE(),IFERROR(COUNTIF(INDIRECT("UNITS_"&amp;SUBSTITUTE(LEFT($E1440,FIND(" ",$E1440&amp;" ")-1),".","_")),$F1440)=0,TRUE())),AND($B1440&lt;&gt;"",OR(ISNUMBER(SEARCH("outro",LOWER($B1440))),ISNUMBER(SEARCH("divers",LOWER($B1440))),ISNUMBER(SEARCH("etc",LOWER($B1440))))),OR(AND(ISNUMBER(SEARCH("comunic",LOWER($B1440))),LEFT($E1440,3)&lt;&gt;"4.4"),AND(ISNUMBER(SEARCH("monitor",LOWER($B1440))),NOT(OR(LEFT($E1440,3)="1.5",LEFT($E1440,3)="2.5")))),AND($B1440&lt;&gt;"",OR(LEFT($C1440,1)="1",LEFT($C1440,1)="2"),$D1440=""),AND($D1440&lt;&gt;"",NOT(OR(LEFT($C1440,1)="1",LEFT($C1440,1)="2"))),AND($D1440&lt;&gt;"",COUNTIF(' PROJETO'!$B$14:$B$16,$D1440)=0),IF($D1440="",FALSE(),IF(COUNTIF(' PROJETO'!$B$14:$B$16,$D1440)=0,FALSE(),IFERROR(INDEX(' PROJETO'!$C$14:$C$16,MATCH($D1440,' PROJETO'!$B$14:$B$16,0))&lt;&gt;"Sim",FALSE()))))</f>
        <v>0</v>
      </c>
      <c r="AG1440" s="21" t="b">
        <f>AND($AC1440,$Y1440&gt;'CONFG.  LISTAS'!$F$4,$Z1440="",$AA1440="")</f>
        <v>0</v>
      </c>
      <c r="AH1440" s="21" t="str">
        <f t="shared" si="298"/>
        <v/>
      </c>
      <c r="AI1440" s="43" t="str">
        <f ca="1">IF(NOT($AC1440),"",IF(OR($B1440="",$C1440="",$E1440="",$F1440=""),"Preencha descrição, categoria, tipo e unidade.",IF(AND($B1440&lt;&gt;"",OR(LEFT($C1440,1)="1",LEFT($C1440,1)="2"),$D1440=""),"Informe a prática de restauração para itens diretos.",IF(AND($D1440&lt;&gt;"",NOT(OR(LEFT($C1440,1)="1",LEFT($C1440,1)="2"))),"Custos indiretos não devem pertencer a uma prática específica.",IF(AND($D1440&lt;&gt;"",COUNTIF(' PROJETO'!$B$14:$B$16,$D1440)=0),"Prática de restauração inválida ou não cadastrada.",IF(IF($D1440="",FALSE(),IF(COUNTIF(' PROJETO'!$B$14:$B$16,$D1440)=0,FALSE(),IFERROR(INDEX(' PROJETO'!$C$14:$C$16,MATCH($D1440,' PROJETO'!$B$14:$B$16,0))&lt;&gt;"Sim",FALSE()))),"A prática informada no item não foi selecionada na aba Projeto.",IF(AND(MAX($I1440,$L1440,$O1440,$R1440,$U1440,$X1440)&gt;'CONFG.  LISTAS'!$F$4,NOT(OR($Z1440&lt;&gt;"",$AA1440&lt;&gt;""))),"Memorial de cálculo ou anexo obrigatório não informado para item acima do limite.",IF(OR(AND($G1440&lt;&gt;"",$H1440&lt;&gt;"",OR($G1440&lt;=0,$H1440&lt;=0)),AND($J1440&lt;&gt;"",$K1440&lt;&gt;"",OR($J1440&lt;=0,$K1440&lt;=0)),AND($M1440&lt;&gt;"",$N1440&lt;&gt;"",OR($M1440&lt;=0,$N1440&lt;=0)),AND($P1440&lt;&gt;"",$Q1440&lt;&gt;"",OR($P1440&lt;=0,$Q1440&lt;=0)),AND($S1440&lt;&gt;"",$T1440&lt;&gt;"",OR($S1440&lt;=0,$T1440&lt;=0)),AND($V1440&lt;&gt;"",$W1440&lt;&gt;"",OR($V1440&lt;=0,$W1440&lt;=0))),"Revise os valores informados: valor unitário e quantidade devem ser maiores que zero.",IF(OR(AND($G1440="",$H1440&lt;&gt;""),AND($G1440&lt;&gt;"",$H1440=""),AND($J1440="",$K1440&lt;&gt;""),AND($J1440&lt;&gt;"",$K1440=""),AND($M1440="",$N1440&lt;&gt;""),AND($M1440&lt;&gt;"",$N1440=""),AND($P1440="",$Q1440&lt;&gt;""),AND($P1440&lt;&gt;"",$Q1440=""),AND($S1440="",$T1440&lt;&gt;""),AND($S1440&lt;&gt;"",$T1440=""),AND($V1440="",$W1440&lt;&gt;""),AND($V1440&lt;&gt;"",$W1440="")),"Há ano preenchido parcialmente: "&amp;TRIM(IF(AND($G1440="",$H1440&lt;&gt;""),"Ano 1 (falta valor unitário); ","")&amp;IF(AND($G1440&lt;&gt;"",$H1440=""),"Ano 1 (falta quantidade); ","")&amp;IF(AND($J1440="",$K1440&lt;&gt;""),"Ano 2 (falta valor unitário); ","")&amp;IF(AND($J1440&lt;&gt;"",$K1440=""),"Ano 2 (falta quantidade); ","")&amp;IF(AND($M1440="",$N1440&lt;&gt;""),"Ano 3 (falta valor unitário); ","")&amp;IF(AND($M1440&lt;&gt;"",$N1440=""),"Ano 3 (falta quantidade); ","")&amp;IF(AND($P1440="",$Q1440&lt;&gt;""),"Ano 4 (falta valor unitário); ","")&amp;IF(AND($P1440&lt;&gt;"",$Q1440=""),"Ano 4 (falta quantidade); ","")&amp;IF(AND($S1440="",$T1440&lt;&gt;""),"Ano 5 (falta valor unitário); ","")&amp;IF(AND($S1440&lt;&gt;"",$T1440=""),"Ano 5 (falta quantidade); ","")&amp;IF(AND($V1440="",$W1440&lt;&gt;""),"Ano 6 (falta valor unitário); ","")&amp;IF(AND($V1440&lt;&gt;"",$W1440=""),"Ano 6 (falta quantidade); ","")), IF(NOT(OR(AND($G1440&lt;&gt;"",$H1440&lt;&gt;""),AND($J1440&lt;&gt;"",$K1440&lt;&gt;""),AND($M1440&lt;&gt;"",$N1440&lt;&gt;""),AND($P1440&lt;&gt;"",$Q1440&lt;&gt;""),AND($S1440&lt;&gt;"",$T1440&lt;&gt;""),AND($V1440&lt;&gt;"",$W1440&lt;&gt;""))),"Informe pelo menos um ano completo com valor unitário e quantidade.",IF(AND($C1440&lt;&gt;"",$E1440&lt;&gt;"",LEFT(TRIM($C1440),1)&lt;&gt;LEFT(TRIM($E1440),1)),"Categoria e tipo estão incompatíveis.",IF(IF(OR($E1440="",$F1440=""),FALSE(),IFERROR(COUNTIF(INDIRECT("UNITS_"&amp;SUBSTITUTE(LEFT($E1440,FIND(" ",$E1440&amp;" ")-1),".","_")),$F1440)=0,TRUE())),"Unidade incompatível com o tipo selecionado.",IF(OR(AND(ISNUMBER(SEARCH("comunic",LOWER($B1440))),LEFT($E1440,3)&lt;&gt;"4.4"),AND(ISNUMBER(SEARCH("monitor",LOWER($B1440))),NOT(OR(LEFT($E1440,3)="1.5",LEFT($E1440,3)="2.5")))),"Revise a classificação do item conforme as regras de preenchimento.",IF(AND($B1440&lt;&gt;"",OR(ISNUMBER(SEARCH("outro",LOWER($B1440))),ISNUMBER(SEARCH("divers",LOWER($B1440))),ISNUMBER(SEARCH("kit",LOWER($B1440))),ISNUMBER(SEARCH("ferrament",LOWER($B1440))),ISNUMBER(SEARCH("epi",LOWER($B1440)))),NOT(OR($Z1440&lt;&gt;"",$AA1440&lt;&gt;""))),"Descrição muito genérica: detalhe melhor o item e registre o racional no memorial ou em anexo.",IF(AND($Y1440=0,$B1440&lt;&gt;"",OR($G1440&lt;&gt;"",$H1440&lt;&gt;"",$J1440&lt;&gt;"",$K1440&lt;&gt;"",$M1440&lt;&gt;"",$N1440&lt;&gt;"",$P1440&lt;&gt;"",$Q1440&lt;&gt;"",$S1440&lt;&gt;"",$T1440&lt;&gt;"",$V1440&lt;&gt;"",$W1440&lt;&gt;"")),"O item possui dados lançados, mas o total está zerado. Revise os valores informados.","")))))))))))))))</f>
        <v/>
      </c>
    </row>
    <row r="1441" spans="1:35" ht="14.25" customHeight="1" x14ac:dyDescent="0.25">
      <c r="A1441" s="57" t="str">
        <f t="shared" si="286"/>
        <v/>
      </c>
      <c r="B1441" s="61"/>
      <c r="C1441" s="61"/>
      <c r="D1441" s="58"/>
      <c r="E1441" s="61"/>
      <c r="F1441" s="61"/>
      <c r="G1441" s="272"/>
      <c r="H1441" s="62"/>
      <c r="I1441" s="273">
        <f t="shared" si="287"/>
        <v>0</v>
      </c>
      <c r="J1441" s="272"/>
      <c r="K1441" s="62"/>
      <c r="L1441" s="270">
        <f t="shared" si="288"/>
        <v>0</v>
      </c>
      <c r="M1441" s="272"/>
      <c r="N1441" s="62"/>
      <c r="O1441" s="270">
        <f t="shared" si="289"/>
        <v>0</v>
      </c>
      <c r="P1441" s="272"/>
      <c r="Q1441" s="62"/>
      <c r="R1441" s="271">
        <f t="shared" si="290"/>
        <v>0</v>
      </c>
      <c r="S1441" s="272"/>
      <c r="T1441" s="62"/>
      <c r="U1441" s="270">
        <f t="shared" si="291"/>
        <v>0</v>
      </c>
      <c r="V1441" s="272"/>
      <c r="W1441" s="62"/>
      <c r="X1441" s="270">
        <f t="shared" si="292"/>
        <v>0</v>
      </c>
      <c r="Y1441" s="270">
        <f t="shared" si="293"/>
        <v>0</v>
      </c>
      <c r="Z1441" s="61"/>
      <c r="AA1441" s="61"/>
      <c r="AB1441" s="60" t="str">
        <f t="shared" si="294"/>
        <v/>
      </c>
      <c r="AC1441" s="21" t="b">
        <f t="shared" si="295"/>
        <v>0</v>
      </c>
      <c r="AD1441" s="21" t="b">
        <f t="shared" si="296"/>
        <v>0</v>
      </c>
      <c r="AE1441" s="21" t="b">
        <f t="shared" si="297"/>
        <v>0</v>
      </c>
      <c r="AF1441" s="21" t="b">
        <f ca="1">OR(AND($AC1441,NOT($AD1441)),AND($AC1441,OR(AND($G1441="",$H1441&lt;&gt;""),AND($G1441&lt;&gt;"",$H1441=""),AND($J1441="",$K1441&lt;&gt;""),AND($J1441&lt;&gt;"",$K1441=""),AND($M1441="",$N1441&lt;&gt;""),AND($M1441&lt;&gt;"",$N1441=""),AND($P1441="",$Q1441&lt;&gt;""),AND($P1441&lt;&gt;"",$Q1441=""),AND($S1441="",$T1441&lt;&gt;""),AND($S1441&lt;&gt;"",$T1441=""),AND($V1441="",$W1441&lt;&gt;""),AND($V1441&lt;&gt;"",$W1441=""))),AND($C1441&lt;&gt;"",$E1441&lt;&gt;"",LEFT(TRIM($C1441),1)&lt;&gt;LEFT(TRIM($E1441),1)),IF(OR($E1441="",$F1441=""),FALSE(),IFERROR(COUNTIF(INDIRECT("UNITS_"&amp;SUBSTITUTE(LEFT($E1441,FIND(" ",$E1441&amp;" ")-1),".","_")),$F1441)=0,TRUE())),AND($B1441&lt;&gt;"",OR(ISNUMBER(SEARCH("outro",LOWER($B1441))),ISNUMBER(SEARCH("divers",LOWER($B1441))),ISNUMBER(SEARCH("etc",LOWER($B1441))))),OR(AND(ISNUMBER(SEARCH("comunic",LOWER($B1441))),LEFT($E1441,3)&lt;&gt;"4.4"),AND(ISNUMBER(SEARCH("monitor",LOWER($B1441))),NOT(OR(LEFT($E1441,3)="1.5",LEFT($E1441,3)="2.5")))),AND($B1441&lt;&gt;"",OR(LEFT($C1441,1)="1",LEFT($C1441,1)="2"),$D1441=""),AND($D1441&lt;&gt;"",NOT(OR(LEFT($C1441,1)="1",LEFT($C1441,1)="2"))),AND($D1441&lt;&gt;"",COUNTIF(' PROJETO'!$B$14:$B$16,$D1441)=0),IF($D1441="",FALSE(),IF(COUNTIF(' PROJETO'!$B$14:$B$16,$D1441)=0,FALSE(),IFERROR(INDEX(' PROJETO'!$C$14:$C$16,MATCH($D1441,' PROJETO'!$B$14:$B$16,0))&lt;&gt;"Sim",FALSE()))))</f>
        <v>0</v>
      </c>
      <c r="AG1441" s="21" t="b">
        <f>AND($AC1441,$Y1441&gt;'CONFG.  LISTAS'!$F$4,$Z1441="",$AA1441="")</f>
        <v>0</v>
      </c>
      <c r="AH1441" s="21" t="str">
        <f t="shared" si="298"/>
        <v/>
      </c>
      <c r="AI1441" s="43" t="str">
        <f ca="1">IF(NOT($AC1441),"",IF(OR($B1441="",$C1441="",$E1441="",$F1441=""),"Preencha descrição, categoria, tipo e unidade.",IF(AND($B1441&lt;&gt;"",OR(LEFT($C1441,1)="1",LEFT($C1441,1)="2"),$D1441=""),"Informe a prática de restauração para itens diretos.",IF(AND($D1441&lt;&gt;"",NOT(OR(LEFT($C1441,1)="1",LEFT($C1441,1)="2"))),"Custos indiretos não devem pertencer a uma prática específica.",IF(AND($D1441&lt;&gt;"",COUNTIF(' PROJETO'!$B$14:$B$16,$D1441)=0),"Prática de restauração inválida ou não cadastrada.",IF(IF($D1441="",FALSE(),IF(COUNTIF(' PROJETO'!$B$14:$B$16,$D1441)=0,FALSE(),IFERROR(INDEX(' PROJETO'!$C$14:$C$16,MATCH($D1441,' PROJETO'!$B$14:$B$16,0))&lt;&gt;"Sim",FALSE()))),"A prática informada no item não foi selecionada na aba Projeto.",IF(AND(MAX($I1441,$L1441,$O1441,$R1441,$U1441,$X1441)&gt;'CONFG.  LISTAS'!$F$4,NOT(OR($Z1441&lt;&gt;"",$AA1441&lt;&gt;""))),"Memorial de cálculo ou anexo obrigatório não informado para item acima do limite.",IF(OR(AND($G1441&lt;&gt;"",$H1441&lt;&gt;"",OR($G1441&lt;=0,$H1441&lt;=0)),AND($J1441&lt;&gt;"",$K1441&lt;&gt;"",OR($J1441&lt;=0,$K1441&lt;=0)),AND($M1441&lt;&gt;"",$N1441&lt;&gt;"",OR($M1441&lt;=0,$N1441&lt;=0)),AND($P1441&lt;&gt;"",$Q1441&lt;&gt;"",OR($P1441&lt;=0,$Q1441&lt;=0)),AND($S1441&lt;&gt;"",$T1441&lt;&gt;"",OR($S1441&lt;=0,$T1441&lt;=0)),AND($V1441&lt;&gt;"",$W1441&lt;&gt;"",OR($V1441&lt;=0,$W1441&lt;=0))),"Revise os valores informados: valor unitário e quantidade devem ser maiores que zero.",IF(OR(AND($G1441="",$H1441&lt;&gt;""),AND($G1441&lt;&gt;"",$H1441=""),AND($J1441="",$K1441&lt;&gt;""),AND($J1441&lt;&gt;"",$K1441=""),AND($M1441="",$N1441&lt;&gt;""),AND($M1441&lt;&gt;"",$N1441=""),AND($P1441="",$Q1441&lt;&gt;""),AND($P1441&lt;&gt;"",$Q1441=""),AND($S1441="",$T1441&lt;&gt;""),AND($S1441&lt;&gt;"",$T1441=""),AND($V1441="",$W1441&lt;&gt;""),AND($V1441&lt;&gt;"",$W1441="")),"Há ano preenchido parcialmente: "&amp;TRIM(IF(AND($G1441="",$H1441&lt;&gt;""),"Ano 1 (falta valor unitário); ","")&amp;IF(AND($G1441&lt;&gt;"",$H1441=""),"Ano 1 (falta quantidade); ","")&amp;IF(AND($J1441="",$K1441&lt;&gt;""),"Ano 2 (falta valor unitário); ","")&amp;IF(AND($J1441&lt;&gt;"",$K1441=""),"Ano 2 (falta quantidade); ","")&amp;IF(AND($M1441="",$N1441&lt;&gt;""),"Ano 3 (falta valor unitário); ","")&amp;IF(AND($M1441&lt;&gt;"",$N1441=""),"Ano 3 (falta quantidade); ","")&amp;IF(AND($P1441="",$Q1441&lt;&gt;""),"Ano 4 (falta valor unitário); ","")&amp;IF(AND($P1441&lt;&gt;"",$Q1441=""),"Ano 4 (falta quantidade); ","")&amp;IF(AND($S1441="",$T1441&lt;&gt;""),"Ano 5 (falta valor unitário); ","")&amp;IF(AND($S1441&lt;&gt;"",$T1441=""),"Ano 5 (falta quantidade); ","")&amp;IF(AND($V1441="",$W1441&lt;&gt;""),"Ano 6 (falta valor unitário); ","")&amp;IF(AND($V1441&lt;&gt;"",$W1441=""),"Ano 6 (falta quantidade); ","")), IF(NOT(OR(AND($G1441&lt;&gt;"",$H1441&lt;&gt;""),AND($J1441&lt;&gt;"",$K1441&lt;&gt;""),AND($M1441&lt;&gt;"",$N1441&lt;&gt;""),AND($P1441&lt;&gt;"",$Q1441&lt;&gt;""),AND($S1441&lt;&gt;"",$T1441&lt;&gt;""),AND($V1441&lt;&gt;"",$W1441&lt;&gt;""))),"Informe pelo menos um ano completo com valor unitário e quantidade.",IF(AND($C1441&lt;&gt;"",$E1441&lt;&gt;"",LEFT(TRIM($C1441),1)&lt;&gt;LEFT(TRIM($E1441),1)),"Categoria e tipo estão incompatíveis.",IF(IF(OR($E1441="",$F1441=""),FALSE(),IFERROR(COUNTIF(INDIRECT("UNITS_"&amp;SUBSTITUTE(LEFT($E1441,FIND(" ",$E1441&amp;" ")-1),".","_")),$F1441)=0,TRUE())),"Unidade incompatível com o tipo selecionado.",IF(OR(AND(ISNUMBER(SEARCH("comunic",LOWER($B1441))),LEFT($E1441,3)&lt;&gt;"4.4"),AND(ISNUMBER(SEARCH("monitor",LOWER($B1441))),NOT(OR(LEFT($E1441,3)="1.5",LEFT($E1441,3)="2.5")))),"Revise a classificação do item conforme as regras de preenchimento.",IF(AND($B1441&lt;&gt;"",OR(ISNUMBER(SEARCH("outro",LOWER($B1441))),ISNUMBER(SEARCH("divers",LOWER($B1441))),ISNUMBER(SEARCH("kit",LOWER($B1441))),ISNUMBER(SEARCH("ferrament",LOWER($B1441))),ISNUMBER(SEARCH("epi",LOWER($B1441)))),NOT(OR($Z1441&lt;&gt;"",$AA1441&lt;&gt;""))),"Descrição muito genérica: detalhe melhor o item e registre o racional no memorial ou em anexo.",IF(AND($Y1441=0,$B1441&lt;&gt;"",OR($G1441&lt;&gt;"",$H1441&lt;&gt;"",$J1441&lt;&gt;"",$K1441&lt;&gt;"",$M1441&lt;&gt;"",$N1441&lt;&gt;"",$P1441&lt;&gt;"",$Q1441&lt;&gt;"",$S1441&lt;&gt;"",$T1441&lt;&gt;"",$V1441&lt;&gt;"",$W1441&lt;&gt;"")),"O item possui dados lançados, mas o total está zerado. Revise os valores informados.","")))))))))))))))</f>
        <v/>
      </c>
    </row>
    <row r="1442" spans="1:35" ht="14.25" customHeight="1" x14ac:dyDescent="0.25">
      <c r="A1442" s="57" t="str">
        <f t="shared" si="286"/>
        <v/>
      </c>
      <c r="B1442" s="58"/>
      <c r="C1442" s="58"/>
      <c r="D1442" s="58"/>
      <c r="E1442" s="58"/>
      <c r="F1442" s="58"/>
      <c r="G1442" s="269"/>
      <c r="H1442" s="59"/>
      <c r="I1442" s="273">
        <f t="shared" si="287"/>
        <v>0</v>
      </c>
      <c r="J1442" s="269"/>
      <c r="K1442" s="59"/>
      <c r="L1442" s="270">
        <f t="shared" si="288"/>
        <v>0</v>
      </c>
      <c r="M1442" s="269"/>
      <c r="N1442" s="59"/>
      <c r="O1442" s="270">
        <f t="shared" si="289"/>
        <v>0</v>
      </c>
      <c r="P1442" s="269"/>
      <c r="Q1442" s="59"/>
      <c r="R1442" s="271">
        <f t="shared" si="290"/>
        <v>0</v>
      </c>
      <c r="S1442" s="269"/>
      <c r="T1442" s="59"/>
      <c r="U1442" s="270">
        <f t="shared" si="291"/>
        <v>0</v>
      </c>
      <c r="V1442" s="269"/>
      <c r="W1442" s="59"/>
      <c r="X1442" s="270">
        <f t="shared" si="292"/>
        <v>0</v>
      </c>
      <c r="Y1442" s="270">
        <f t="shared" si="293"/>
        <v>0</v>
      </c>
      <c r="Z1442" s="58"/>
      <c r="AA1442" s="58"/>
      <c r="AB1442" s="60" t="str">
        <f t="shared" si="294"/>
        <v/>
      </c>
      <c r="AC1442" s="21" t="b">
        <f t="shared" si="295"/>
        <v>0</v>
      </c>
      <c r="AD1442" s="21" t="b">
        <f t="shared" si="296"/>
        <v>0</v>
      </c>
      <c r="AE1442" s="21" t="b">
        <f t="shared" si="297"/>
        <v>0</v>
      </c>
      <c r="AF1442" s="21" t="b">
        <f ca="1">OR(AND($AC1442,NOT($AD1442)),AND($AC1442,OR(AND($G1442="",$H1442&lt;&gt;""),AND($G1442&lt;&gt;"",$H1442=""),AND($J1442="",$K1442&lt;&gt;""),AND($J1442&lt;&gt;"",$K1442=""),AND($M1442="",$N1442&lt;&gt;""),AND($M1442&lt;&gt;"",$N1442=""),AND($P1442="",$Q1442&lt;&gt;""),AND($P1442&lt;&gt;"",$Q1442=""),AND($S1442="",$T1442&lt;&gt;""),AND($S1442&lt;&gt;"",$T1442=""),AND($V1442="",$W1442&lt;&gt;""),AND($V1442&lt;&gt;"",$W1442=""))),AND($C1442&lt;&gt;"",$E1442&lt;&gt;"",LEFT(TRIM($C1442),1)&lt;&gt;LEFT(TRIM($E1442),1)),IF(OR($E1442="",$F1442=""),FALSE(),IFERROR(COUNTIF(INDIRECT("UNITS_"&amp;SUBSTITUTE(LEFT($E1442,FIND(" ",$E1442&amp;" ")-1),".","_")),$F1442)=0,TRUE())),AND($B1442&lt;&gt;"",OR(ISNUMBER(SEARCH("outro",LOWER($B1442))),ISNUMBER(SEARCH("divers",LOWER($B1442))),ISNUMBER(SEARCH("etc",LOWER($B1442))))),OR(AND(ISNUMBER(SEARCH("comunic",LOWER($B1442))),LEFT($E1442,3)&lt;&gt;"4.4"),AND(ISNUMBER(SEARCH("monitor",LOWER($B1442))),NOT(OR(LEFT($E1442,3)="1.5",LEFT($E1442,3)="2.5")))),AND($B1442&lt;&gt;"",OR(LEFT($C1442,1)="1",LEFT($C1442,1)="2"),$D1442=""),AND($D1442&lt;&gt;"",NOT(OR(LEFT($C1442,1)="1",LEFT($C1442,1)="2"))),AND($D1442&lt;&gt;"",COUNTIF(' PROJETO'!$B$14:$B$16,$D1442)=0),IF($D1442="",FALSE(),IF(COUNTIF(' PROJETO'!$B$14:$B$16,$D1442)=0,FALSE(),IFERROR(INDEX(' PROJETO'!$C$14:$C$16,MATCH($D1442,' PROJETO'!$B$14:$B$16,0))&lt;&gt;"Sim",FALSE()))))</f>
        <v>0</v>
      </c>
      <c r="AG1442" s="21" t="b">
        <f>AND($AC1442,$Y1442&gt;'CONFG.  LISTAS'!$F$4,$Z1442="",$AA1442="")</f>
        <v>0</v>
      </c>
      <c r="AH1442" s="21" t="str">
        <f t="shared" si="298"/>
        <v/>
      </c>
      <c r="AI1442" s="43" t="str">
        <f ca="1">IF(NOT($AC1442),"",IF(OR($B1442="",$C1442="",$E1442="",$F1442=""),"Preencha descrição, categoria, tipo e unidade.",IF(AND($B1442&lt;&gt;"",OR(LEFT($C1442,1)="1",LEFT($C1442,1)="2"),$D1442=""),"Informe a prática de restauração para itens diretos.",IF(AND($D1442&lt;&gt;"",NOT(OR(LEFT($C1442,1)="1",LEFT($C1442,1)="2"))),"Custos indiretos não devem pertencer a uma prática específica.",IF(AND($D1442&lt;&gt;"",COUNTIF(' PROJETO'!$B$14:$B$16,$D1442)=0),"Prática de restauração inválida ou não cadastrada.",IF(IF($D1442="",FALSE(),IF(COUNTIF(' PROJETO'!$B$14:$B$16,$D1442)=0,FALSE(),IFERROR(INDEX(' PROJETO'!$C$14:$C$16,MATCH($D1442,' PROJETO'!$B$14:$B$16,0))&lt;&gt;"Sim",FALSE()))),"A prática informada no item não foi selecionada na aba Projeto.",IF(AND(MAX($I1442,$L1442,$O1442,$R1442,$U1442,$X1442)&gt;'CONFG.  LISTAS'!$F$4,NOT(OR($Z1442&lt;&gt;"",$AA1442&lt;&gt;""))),"Memorial de cálculo ou anexo obrigatório não informado para item acima do limite.",IF(OR(AND($G1442&lt;&gt;"",$H1442&lt;&gt;"",OR($G1442&lt;=0,$H1442&lt;=0)),AND($J1442&lt;&gt;"",$K1442&lt;&gt;"",OR($J1442&lt;=0,$K1442&lt;=0)),AND($M1442&lt;&gt;"",$N1442&lt;&gt;"",OR($M1442&lt;=0,$N1442&lt;=0)),AND($P1442&lt;&gt;"",$Q1442&lt;&gt;"",OR($P1442&lt;=0,$Q1442&lt;=0)),AND($S1442&lt;&gt;"",$T1442&lt;&gt;"",OR($S1442&lt;=0,$T1442&lt;=0)),AND($V1442&lt;&gt;"",$W1442&lt;&gt;"",OR($V1442&lt;=0,$W1442&lt;=0))),"Revise os valores informados: valor unitário e quantidade devem ser maiores que zero.",IF(OR(AND($G1442="",$H1442&lt;&gt;""),AND($G1442&lt;&gt;"",$H1442=""),AND($J1442="",$K1442&lt;&gt;""),AND($J1442&lt;&gt;"",$K1442=""),AND($M1442="",$N1442&lt;&gt;""),AND($M1442&lt;&gt;"",$N1442=""),AND($P1442="",$Q1442&lt;&gt;""),AND($P1442&lt;&gt;"",$Q1442=""),AND($S1442="",$T1442&lt;&gt;""),AND($S1442&lt;&gt;"",$T1442=""),AND($V1442="",$W1442&lt;&gt;""),AND($V1442&lt;&gt;"",$W1442="")),"Há ano preenchido parcialmente: "&amp;TRIM(IF(AND($G1442="",$H1442&lt;&gt;""),"Ano 1 (falta valor unitário); ","")&amp;IF(AND($G1442&lt;&gt;"",$H1442=""),"Ano 1 (falta quantidade); ","")&amp;IF(AND($J1442="",$K1442&lt;&gt;""),"Ano 2 (falta valor unitário); ","")&amp;IF(AND($J1442&lt;&gt;"",$K1442=""),"Ano 2 (falta quantidade); ","")&amp;IF(AND($M1442="",$N1442&lt;&gt;""),"Ano 3 (falta valor unitário); ","")&amp;IF(AND($M1442&lt;&gt;"",$N1442=""),"Ano 3 (falta quantidade); ","")&amp;IF(AND($P1442="",$Q1442&lt;&gt;""),"Ano 4 (falta valor unitário); ","")&amp;IF(AND($P1442&lt;&gt;"",$Q1442=""),"Ano 4 (falta quantidade); ","")&amp;IF(AND($S1442="",$T1442&lt;&gt;""),"Ano 5 (falta valor unitário); ","")&amp;IF(AND($S1442&lt;&gt;"",$T1442=""),"Ano 5 (falta quantidade); ","")&amp;IF(AND($V1442="",$W1442&lt;&gt;""),"Ano 6 (falta valor unitário); ","")&amp;IF(AND($V1442&lt;&gt;"",$W1442=""),"Ano 6 (falta quantidade); ","")), IF(NOT(OR(AND($G1442&lt;&gt;"",$H1442&lt;&gt;""),AND($J1442&lt;&gt;"",$K1442&lt;&gt;""),AND($M1442&lt;&gt;"",$N1442&lt;&gt;""),AND($P1442&lt;&gt;"",$Q1442&lt;&gt;""),AND($S1442&lt;&gt;"",$T1442&lt;&gt;""),AND($V1442&lt;&gt;"",$W1442&lt;&gt;""))),"Informe pelo menos um ano completo com valor unitário e quantidade.",IF(AND($C1442&lt;&gt;"",$E1442&lt;&gt;"",LEFT(TRIM($C1442),1)&lt;&gt;LEFT(TRIM($E1442),1)),"Categoria e tipo estão incompatíveis.",IF(IF(OR($E1442="",$F1442=""),FALSE(),IFERROR(COUNTIF(INDIRECT("UNITS_"&amp;SUBSTITUTE(LEFT($E1442,FIND(" ",$E1442&amp;" ")-1),".","_")),$F1442)=0,TRUE())),"Unidade incompatível com o tipo selecionado.",IF(OR(AND(ISNUMBER(SEARCH("comunic",LOWER($B1442))),LEFT($E1442,3)&lt;&gt;"4.4"),AND(ISNUMBER(SEARCH("monitor",LOWER($B1442))),NOT(OR(LEFT($E1442,3)="1.5",LEFT($E1442,3)="2.5")))),"Revise a classificação do item conforme as regras de preenchimento.",IF(AND($B1442&lt;&gt;"",OR(ISNUMBER(SEARCH("outro",LOWER($B1442))),ISNUMBER(SEARCH("divers",LOWER($B1442))),ISNUMBER(SEARCH("kit",LOWER($B1442))),ISNUMBER(SEARCH("ferrament",LOWER($B1442))),ISNUMBER(SEARCH("epi",LOWER($B1442)))),NOT(OR($Z1442&lt;&gt;"",$AA1442&lt;&gt;""))),"Descrição muito genérica: detalhe melhor o item e registre o racional no memorial ou em anexo.",IF(AND($Y1442=0,$B1442&lt;&gt;"",OR($G1442&lt;&gt;"",$H1442&lt;&gt;"",$J1442&lt;&gt;"",$K1442&lt;&gt;"",$M1442&lt;&gt;"",$N1442&lt;&gt;"",$P1442&lt;&gt;"",$Q1442&lt;&gt;"",$S1442&lt;&gt;"",$T1442&lt;&gt;"",$V1442&lt;&gt;"",$W1442&lt;&gt;"")),"O item possui dados lançados, mas o total está zerado. Revise os valores informados.","")))))))))))))))</f>
        <v/>
      </c>
    </row>
    <row r="1443" spans="1:35" ht="14.25" customHeight="1" x14ac:dyDescent="0.25">
      <c r="A1443" s="57" t="str">
        <f t="shared" si="286"/>
        <v/>
      </c>
      <c r="B1443" s="61"/>
      <c r="C1443" s="61"/>
      <c r="D1443" s="58"/>
      <c r="E1443" s="61"/>
      <c r="F1443" s="61"/>
      <c r="G1443" s="272"/>
      <c r="H1443" s="62"/>
      <c r="I1443" s="273">
        <f t="shared" si="287"/>
        <v>0</v>
      </c>
      <c r="J1443" s="272"/>
      <c r="K1443" s="62"/>
      <c r="L1443" s="270">
        <f t="shared" si="288"/>
        <v>0</v>
      </c>
      <c r="M1443" s="272"/>
      <c r="N1443" s="62"/>
      <c r="O1443" s="270">
        <f t="shared" si="289"/>
        <v>0</v>
      </c>
      <c r="P1443" s="272"/>
      <c r="Q1443" s="62"/>
      <c r="R1443" s="271">
        <f t="shared" si="290"/>
        <v>0</v>
      </c>
      <c r="S1443" s="272"/>
      <c r="T1443" s="62"/>
      <c r="U1443" s="270">
        <f t="shared" si="291"/>
        <v>0</v>
      </c>
      <c r="V1443" s="272"/>
      <c r="W1443" s="62"/>
      <c r="X1443" s="270">
        <f t="shared" si="292"/>
        <v>0</v>
      </c>
      <c r="Y1443" s="270">
        <f t="shared" si="293"/>
        <v>0</v>
      </c>
      <c r="Z1443" s="61"/>
      <c r="AA1443" s="61"/>
      <c r="AB1443" s="60" t="str">
        <f t="shared" si="294"/>
        <v/>
      </c>
      <c r="AC1443" s="21" t="b">
        <f t="shared" si="295"/>
        <v>0</v>
      </c>
      <c r="AD1443" s="21" t="b">
        <f t="shared" si="296"/>
        <v>0</v>
      </c>
      <c r="AE1443" s="21" t="b">
        <f t="shared" si="297"/>
        <v>0</v>
      </c>
      <c r="AF1443" s="21" t="b">
        <f ca="1">OR(AND($AC1443,NOT($AD1443)),AND($AC1443,OR(AND($G1443="",$H1443&lt;&gt;""),AND($G1443&lt;&gt;"",$H1443=""),AND($J1443="",$K1443&lt;&gt;""),AND($J1443&lt;&gt;"",$K1443=""),AND($M1443="",$N1443&lt;&gt;""),AND($M1443&lt;&gt;"",$N1443=""),AND($P1443="",$Q1443&lt;&gt;""),AND($P1443&lt;&gt;"",$Q1443=""),AND($S1443="",$T1443&lt;&gt;""),AND($S1443&lt;&gt;"",$T1443=""),AND($V1443="",$W1443&lt;&gt;""),AND($V1443&lt;&gt;"",$W1443=""))),AND($C1443&lt;&gt;"",$E1443&lt;&gt;"",LEFT(TRIM($C1443),1)&lt;&gt;LEFT(TRIM($E1443),1)),IF(OR($E1443="",$F1443=""),FALSE(),IFERROR(COUNTIF(INDIRECT("UNITS_"&amp;SUBSTITUTE(LEFT($E1443,FIND(" ",$E1443&amp;" ")-1),".","_")),$F1443)=0,TRUE())),AND($B1443&lt;&gt;"",OR(ISNUMBER(SEARCH("outro",LOWER($B1443))),ISNUMBER(SEARCH("divers",LOWER($B1443))),ISNUMBER(SEARCH("etc",LOWER($B1443))))),OR(AND(ISNUMBER(SEARCH("comunic",LOWER($B1443))),LEFT($E1443,3)&lt;&gt;"4.4"),AND(ISNUMBER(SEARCH("monitor",LOWER($B1443))),NOT(OR(LEFT($E1443,3)="1.5",LEFT($E1443,3)="2.5")))),AND($B1443&lt;&gt;"",OR(LEFT($C1443,1)="1",LEFT($C1443,1)="2"),$D1443=""),AND($D1443&lt;&gt;"",NOT(OR(LEFT($C1443,1)="1",LEFT($C1443,1)="2"))),AND($D1443&lt;&gt;"",COUNTIF(' PROJETO'!$B$14:$B$16,$D1443)=0),IF($D1443="",FALSE(),IF(COUNTIF(' PROJETO'!$B$14:$B$16,$D1443)=0,FALSE(),IFERROR(INDEX(' PROJETO'!$C$14:$C$16,MATCH($D1443,' PROJETO'!$B$14:$B$16,0))&lt;&gt;"Sim",FALSE()))))</f>
        <v>0</v>
      </c>
      <c r="AG1443" s="21" t="b">
        <f>AND($AC1443,$Y1443&gt;'CONFG.  LISTAS'!$F$4,$Z1443="",$AA1443="")</f>
        <v>0</v>
      </c>
      <c r="AH1443" s="21" t="str">
        <f t="shared" si="298"/>
        <v/>
      </c>
      <c r="AI1443" s="43" t="str">
        <f ca="1">IF(NOT($AC1443),"",IF(OR($B1443="",$C1443="",$E1443="",$F1443=""),"Preencha descrição, categoria, tipo e unidade.",IF(AND($B1443&lt;&gt;"",OR(LEFT($C1443,1)="1",LEFT($C1443,1)="2"),$D1443=""),"Informe a prática de restauração para itens diretos.",IF(AND($D1443&lt;&gt;"",NOT(OR(LEFT($C1443,1)="1",LEFT($C1443,1)="2"))),"Custos indiretos não devem pertencer a uma prática específica.",IF(AND($D1443&lt;&gt;"",COUNTIF(' PROJETO'!$B$14:$B$16,$D1443)=0),"Prática de restauração inválida ou não cadastrada.",IF(IF($D1443="",FALSE(),IF(COUNTIF(' PROJETO'!$B$14:$B$16,$D1443)=0,FALSE(),IFERROR(INDEX(' PROJETO'!$C$14:$C$16,MATCH($D1443,' PROJETO'!$B$14:$B$16,0))&lt;&gt;"Sim",FALSE()))),"A prática informada no item não foi selecionada na aba Projeto.",IF(AND(MAX($I1443,$L1443,$O1443,$R1443,$U1443,$X1443)&gt;'CONFG.  LISTAS'!$F$4,NOT(OR($Z1443&lt;&gt;"",$AA1443&lt;&gt;""))),"Memorial de cálculo ou anexo obrigatório não informado para item acima do limite.",IF(OR(AND($G1443&lt;&gt;"",$H1443&lt;&gt;"",OR($G1443&lt;=0,$H1443&lt;=0)),AND($J1443&lt;&gt;"",$K1443&lt;&gt;"",OR($J1443&lt;=0,$K1443&lt;=0)),AND($M1443&lt;&gt;"",$N1443&lt;&gt;"",OR($M1443&lt;=0,$N1443&lt;=0)),AND($P1443&lt;&gt;"",$Q1443&lt;&gt;"",OR($P1443&lt;=0,$Q1443&lt;=0)),AND($S1443&lt;&gt;"",$T1443&lt;&gt;"",OR($S1443&lt;=0,$T1443&lt;=0)),AND($V1443&lt;&gt;"",$W1443&lt;&gt;"",OR($V1443&lt;=0,$W1443&lt;=0))),"Revise os valores informados: valor unitário e quantidade devem ser maiores que zero.",IF(OR(AND($G1443="",$H1443&lt;&gt;""),AND($G1443&lt;&gt;"",$H1443=""),AND($J1443="",$K1443&lt;&gt;""),AND($J1443&lt;&gt;"",$K1443=""),AND($M1443="",$N1443&lt;&gt;""),AND($M1443&lt;&gt;"",$N1443=""),AND($P1443="",$Q1443&lt;&gt;""),AND($P1443&lt;&gt;"",$Q1443=""),AND($S1443="",$T1443&lt;&gt;""),AND($S1443&lt;&gt;"",$T1443=""),AND($V1443="",$W1443&lt;&gt;""),AND($V1443&lt;&gt;"",$W1443="")),"Há ano preenchido parcialmente: "&amp;TRIM(IF(AND($G1443="",$H1443&lt;&gt;""),"Ano 1 (falta valor unitário); ","")&amp;IF(AND($G1443&lt;&gt;"",$H1443=""),"Ano 1 (falta quantidade); ","")&amp;IF(AND($J1443="",$K1443&lt;&gt;""),"Ano 2 (falta valor unitário); ","")&amp;IF(AND($J1443&lt;&gt;"",$K1443=""),"Ano 2 (falta quantidade); ","")&amp;IF(AND($M1443="",$N1443&lt;&gt;""),"Ano 3 (falta valor unitário); ","")&amp;IF(AND($M1443&lt;&gt;"",$N1443=""),"Ano 3 (falta quantidade); ","")&amp;IF(AND($P1443="",$Q1443&lt;&gt;""),"Ano 4 (falta valor unitário); ","")&amp;IF(AND($P1443&lt;&gt;"",$Q1443=""),"Ano 4 (falta quantidade); ","")&amp;IF(AND($S1443="",$T1443&lt;&gt;""),"Ano 5 (falta valor unitário); ","")&amp;IF(AND($S1443&lt;&gt;"",$T1443=""),"Ano 5 (falta quantidade); ","")&amp;IF(AND($V1443="",$W1443&lt;&gt;""),"Ano 6 (falta valor unitário); ","")&amp;IF(AND($V1443&lt;&gt;"",$W1443=""),"Ano 6 (falta quantidade); ","")), IF(NOT(OR(AND($G1443&lt;&gt;"",$H1443&lt;&gt;""),AND($J1443&lt;&gt;"",$K1443&lt;&gt;""),AND($M1443&lt;&gt;"",$N1443&lt;&gt;""),AND($P1443&lt;&gt;"",$Q1443&lt;&gt;""),AND($S1443&lt;&gt;"",$T1443&lt;&gt;""),AND($V1443&lt;&gt;"",$W1443&lt;&gt;""))),"Informe pelo menos um ano completo com valor unitário e quantidade.",IF(AND($C1443&lt;&gt;"",$E1443&lt;&gt;"",LEFT(TRIM($C1443),1)&lt;&gt;LEFT(TRIM($E1443),1)),"Categoria e tipo estão incompatíveis.",IF(IF(OR($E1443="",$F1443=""),FALSE(),IFERROR(COUNTIF(INDIRECT("UNITS_"&amp;SUBSTITUTE(LEFT($E1443,FIND(" ",$E1443&amp;" ")-1),".","_")),$F1443)=0,TRUE())),"Unidade incompatível com o tipo selecionado.",IF(OR(AND(ISNUMBER(SEARCH("comunic",LOWER($B1443))),LEFT($E1443,3)&lt;&gt;"4.4"),AND(ISNUMBER(SEARCH("monitor",LOWER($B1443))),NOT(OR(LEFT($E1443,3)="1.5",LEFT($E1443,3)="2.5")))),"Revise a classificação do item conforme as regras de preenchimento.",IF(AND($B1443&lt;&gt;"",OR(ISNUMBER(SEARCH("outro",LOWER($B1443))),ISNUMBER(SEARCH("divers",LOWER($B1443))),ISNUMBER(SEARCH("kit",LOWER($B1443))),ISNUMBER(SEARCH("ferrament",LOWER($B1443))),ISNUMBER(SEARCH("epi",LOWER($B1443)))),NOT(OR($Z1443&lt;&gt;"",$AA1443&lt;&gt;""))),"Descrição muito genérica: detalhe melhor o item e registre o racional no memorial ou em anexo.",IF(AND($Y1443=0,$B1443&lt;&gt;"",OR($G1443&lt;&gt;"",$H1443&lt;&gt;"",$J1443&lt;&gt;"",$K1443&lt;&gt;"",$M1443&lt;&gt;"",$N1443&lt;&gt;"",$P1443&lt;&gt;"",$Q1443&lt;&gt;"",$S1443&lt;&gt;"",$T1443&lt;&gt;"",$V1443&lt;&gt;"",$W1443&lt;&gt;"")),"O item possui dados lançados, mas o total está zerado. Revise os valores informados.","")))))))))))))))</f>
        <v/>
      </c>
    </row>
    <row r="1444" spans="1:35" ht="14.25" customHeight="1" x14ac:dyDescent="0.25">
      <c r="A1444" s="57" t="str">
        <f t="shared" si="286"/>
        <v/>
      </c>
      <c r="B1444" s="58"/>
      <c r="C1444" s="58"/>
      <c r="D1444" s="58"/>
      <c r="E1444" s="58"/>
      <c r="F1444" s="58"/>
      <c r="G1444" s="269"/>
      <c r="H1444" s="59"/>
      <c r="I1444" s="273">
        <f t="shared" si="287"/>
        <v>0</v>
      </c>
      <c r="J1444" s="269"/>
      <c r="K1444" s="59"/>
      <c r="L1444" s="270">
        <f t="shared" si="288"/>
        <v>0</v>
      </c>
      <c r="M1444" s="269"/>
      <c r="N1444" s="59"/>
      <c r="O1444" s="270">
        <f t="shared" si="289"/>
        <v>0</v>
      </c>
      <c r="P1444" s="269"/>
      <c r="Q1444" s="59"/>
      <c r="R1444" s="271">
        <f t="shared" si="290"/>
        <v>0</v>
      </c>
      <c r="S1444" s="269"/>
      <c r="T1444" s="59"/>
      <c r="U1444" s="270">
        <f t="shared" si="291"/>
        <v>0</v>
      </c>
      <c r="V1444" s="269"/>
      <c r="W1444" s="59"/>
      <c r="X1444" s="270">
        <f t="shared" si="292"/>
        <v>0</v>
      </c>
      <c r="Y1444" s="270">
        <f t="shared" si="293"/>
        <v>0</v>
      </c>
      <c r="Z1444" s="58"/>
      <c r="AA1444" s="58"/>
      <c r="AB1444" s="60" t="str">
        <f t="shared" si="294"/>
        <v/>
      </c>
      <c r="AC1444" s="21" t="b">
        <f t="shared" si="295"/>
        <v>0</v>
      </c>
      <c r="AD1444" s="21" t="b">
        <f t="shared" si="296"/>
        <v>0</v>
      </c>
      <c r="AE1444" s="21" t="b">
        <f t="shared" si="297"/>
        <v>0</v>
      </c>
      <c r="AF1444" s="21" t="b">
        <f ca="1">OR(AND($AC1444,NOT($AD1444)),AND($AC1444,OR(AND($G1444="",$H1444&lt;&gt;""),AND($G1444&lt;&gt;"",$H1444=""),AND($J1444="",$K1444&lt;&gt;""),AND($J1444&lt;&gt;"",$K1444=""),AND($M1444="",$N1444&lt;&gt;""),AND($M1444&lt;&gt;"",$N1444=""),AND($P1444="",$Q1444&lt;&gt;""),AND($P1444&lt;&gt;"",$Q1444=""),AND($S1444="",$T1444&lt;&gt;""),AND($S1444&lt;&gt;"",$T1444=""),AND($V1444="",$W1444&lt;&gt;""),AND($V1444&lt;&gt;"",$W1444=""))),AND($C1444&lt;&gt;"",$E1444&lt;&gt;"",LEFT(TRIM($C1444),1)&lt;&gt;LEFT(TRIM($E1444),1)),IF(OR($E1444="",$F1444=""),FALSE(),IFERROR(COUNTIF(INDIRECT("UNITS_"&amp;SUBSTITUTE(LEFT($E1444,FIND(" ",$E1444&amp;" ")-1),".","_")),$F1444)=0,TRUE())),AND($B1444&lt;&gt;"",OR(ISNUMBER(SEARCH("outro",LOWER($B1444))),ISNUMBER(SEARCH("divers",LOWER($B1444))),ISNUMBER(SEARCH("etc",LOWER($B1444))))),OR(AND(ISNUMBER(SEARCH("comunic",LOWER($B1444))),LEFT($E1444,3)&lt;&gt;"4.4"),AND(ISNUMBER(SEARCH("monitor",LOWER($B1444))),NOT(OR(LEFT($E1444,3)="1.5",LEFT($E1444,3)="2.5")))),AND($B1444&lt;&gt;"",OR(LEFT($C1444,1)="1",LEFT($C1444,1)="2"),$D1444=""),AND($D1444&lt;&gt;"",NOT(OR(LEFT($C1444,1)="1",LEFT($C1444,1)="2"))),AND($D1444&lt;&gt;"",COUNTIF(' PROJETO'!$B$14:$B$16,$D1444)=0),IF($D1444="",FALSE(),IF(COUNTIF(' PROJETO'!$B$14:$B$16,$D1444)=0,FALSE(),IFERROR(INDEX(' PROJETO'!$C$14:$C$16,MATCH($D1444,' PROJETO'!$B$14:$B$16,0))&lt;&gt;"Sim",FALSE()))))</f>
        <v>0</v>
      </c>
      <c r="AG1444" s="21" t="b">
        <f>AND($AC1444,$Y1444&gt;'CONFG.  LISTAS'!$F$4,$Z1444="",$AA1444="")</f>
        <v>0</v>
      </c>
      <c r="AH1444" s="21" t="str">
        <f t="shared" si="298"/>
        <v/>
      </c>
      <c r="AI1444" s="43" t="str">
        <f ca="1">IF(NOT($AC1444),"",IF(OR($B1444="",$C1444="",$E1444="",$F1444=""),"Preencha descrição, categoria, tipo e unidade.",IF(AND($B1444&lt;&gt;"",OR(LEFT($C1444,1)="1",LEFT($C1444,1)="2"),$D1444=""),"Informe a prática de restauração para itens diretos.",IF(AND($D1444&lt;&gt;"",NOT(OR(LEFT($C1444,1)="1",LEFT($C1444,1)="2"))),"Custos indiretos não devem pertencer a uma prática específica.",IF(AND($D1444&lt;&gt;"",COUNTIF(' PROJETO'!$B$14:$B$16,$D1444)=0),"Prática de restauração inválida ou não cadastrada.",IF(IF($D1444="",FALSE(),IF(COUNTIF(' PROJETO'!$B$14:$B$16,$D1444)=0,FALSE(),IFERROR(INDEX(' PROJETO'!$C$14:$C$16,MATCH($D1444,' PROJETO'!$B$14:$B$16,0))&lt;&gt;"Sim",FALSE()))),"A prática informada no item não foi selecionada na aba Projeto.",IF(AND(MAX($I1444,$L1444,$O1444,$R1444,$U1444,$X1444)&gt;'CONFG.  LISTAS'!$F$4,NOT(OR($Z1444&lt;&gt;"",$AA1444&lt;&gt;""))),"Memorial de cálculo ou anexo obrigatório não informado para item acima do limite.",IF(OR(AND($G1444&lt;&gt;"",$H1444&lt;&gt;"",OR($G1444&lt;=0,$H1444&lt;=0)),AND($J1444&lt;&gt;"",$K1444&lt;&gt;"",OR($J1444&lt;=0,$K1444&lt;=0)),AND($M1444&lt;&gt;"",$N1444&lt;&gt;"",OR($M1444&lt;=0,$N1444&lt;=0)),AND($P1444&lt;&gt;"",$Q1444&lt;&gt;"",OR($P1444&lt;=0,$Q1444&lt;=0)),AND($S1444&lt;&gt;"",$T1444&lt;&gt;"",OR($S1444&lt;=0,$T1444&lt;=0)),AND($V1444&lt;&gt;"",$W1444&lt;&gt;"",OR($V1444&lt;=0,$W1444&lt;=0))),"Revise os valores informados: valor unitário e quantidade devem ser maiores que zero.",IF(OR(AND($G1444="",$H1444&lt;&gt;""),AND($G1444&lt;&gt;"",$H1444=""),AND($J1444="",$K1444&lt;&gt;""),AND($J1444&lt;&gt;"",$K1444=""),AND($M1444="",$N1444&lt;&gt;""),AND($M1444&lt;&gt;"",$N1444=""),AND($P1444="",$Q1444&lt;&gt;""),AND($P1444&lt;&gt;"",$Q1444=""),AND($S1444="",$T1444&lt;&gt;""),AND($S1444&lt;&gt;"",$T1444=""),AND($V1444="",$W1444&lt;&gt;""),AND($V1444&lt;&gt;"",$W1444="")),"Há ano preenchido parcialmente: "&amp;TRIM(IF(AND($G1444="",$H1444&lt;&gt;""),"Ano 1 (falta valor unitário); ","")&amp;IF(AND($G1444&lt;&gt;"",$H1444=""),"Ano 1 (falta quantidade); ","")&amp;IF(AND($J1444="",$K1444&lt;&gt;""),"Ano 2 (falta valor unitário); ","")&amp;IF(AND($J1444&lt;&gt;"",$K1444=""),"Ano 2 (falta quantidade); ","")&amp;IF(AND($M1444="",$N1444&lt;&gt;""),"Ano 3 (falta valor unitário); ","")&amp;IF(AND($M1444&lt;&gt;"",$N1444=""),"Ano 3 (falta quantidade); ","")&amp;IF(AND($P1444="",$Q1444&lt;&gt;""),"Ano 4 (falta valor unitário); ","")&amp;IF(AND($P1444&lt;&gt;"",$Q1444=""),"Ano 4 (falta quantidade); ","")&amp;IF(AND($S1444="",$T1444&lt;&gt;""),"Ano 5 (falta valor unitário); ","")&amp;IF(AND($S1444&lt;&gt;"",$T1444=""),"Ano 5 (falta quantidade); ","")&amp;IF(AND($V1444="",$W1444&lt;&gt;""),"Ano 6 (falta valor unitário); ","")&amp;IF(AND($V1444&lt;&gt;"",$W1444=""),"Ano 6 (falta quantidade); ","")), IF(NOT(OR(AND($G1444&lt;&gt;"",$H1444&lt;&gt;""),AND($J1444&lt;&gt;"",$K1444&lt;&gt;""),AND($M1444&lt;&gt;"",$N1444&lt;&gt;""),AND($P1444&lt;&gt;"",$Q1444&lt;&gt;""),AND($S1444&lt;&gt;"",$T1444&lt;&gt;""),AND($V1444&lt;&gt;"",$W1444&lt;&gt;""))),"Informe pelo menos um ano completo com valor unitário e quantidade.",IF(AND($C1444&lt;&gt;"",$E1444&lt;&gt;"",LEFT(TRIM($C1444),1)&lt;&gt;LEFT(TRIM($E1444),1)),"Categoria e tipo estão incompatíveis.",IF(IF(OR($E1444="",$F1444=""),FALSE(),IFERROR(COUNTIF(INDIRECT("UNITS_"&amp;SUBSTITUTE(LEFT($E1444,FIND(" ",$E1444&amp;" ")-1),".","_")),$F1444)=0,TRUE())),"Unidade incompatível com o tipo selecionado.",IF(OR(AND(ISNUMBER(SEARCH("comunic",LOWER($B1444))),LEFT($E1444,3)&lt;&gt;"4.4"),AND(ISNUMBER(SEARCH("monitor",LOWER($B1444))),NOT(OR(LEFT($E1444,3)="1.5",LEFT($E1444,3)="2.5")))),"Revise a classificação do item conforme as regras de preenchimento.",IF(AND($B1444&lt;&gt;"",OR(ISNUMBER(SEARCH("outro",LOWER($B1444))),ISNUMBER(SEARCH("divers",LOWER($B1444))),ISNUMBER(SEARCH("kit",LOWER($B1444))),ISNUMBER(SEARCH("ferrament",LOWER($B1444))),ISNUMBER(SEARCH("epi",LOWER($B1444)))),NOT(OR($Z1444&lt;&gt;"",$AA1444&lt;&gt;""))),"Descrição muito genérica: detalhe melhor o item e registre o racional no memorial ou em anexo.",IF(AND($Y1444=0,$B1444&lt;&gt;"",OR($G1444&lt;&gt;"",$H1444&lt;&gt;"",$J1444&lt;&gt;"",$K1444&lt;&gt;"",$M1444&lt;&gt;"",$N1444&lt;&gt;"",$P1444&lt;&gt;"",$Q1444&lt;&gt;"",$S1444&lt;&gt;"",$T1444&lt;&gt;"",$V1444&lt;&gt;"",$W1444&lt;&gt;"")),"O item possui dados lançados, mas o total está zerado. Revise os valores informados.","")))))))))))))))</f>
        <v/>
      </c>
    </row>
    <row r="1445" spans="1:35" ht="14.25" customHeight="1" x14ac:dyDescent="0.25">
      <c r="A1445" s="57" t="str">
        <f t="shared" si="286"/>
        <v/>
      </c>
      <c r="B1445" s="61"/>
      <c r="C1445" s="61"/>
      <c r="D1445" s="58"/>
      <c r="E1445" s="61"/>
      <c r="F1445" s="61"/>
      <c r="G1445" s="272"/>
      <c r="H1445" s="62"/>
      <c r="I1445" s="273">
        <f t="shared" si="287"/>
        <v>0</v>
      </c>
      <c r="J1445" s="272"/>
      <c r="K1445" s="62"/>
      <c r="L1445" s="270">
        <f t="shared" si="288"/>
        <v>0</v>
      </c>
      <c r="M1445" s="272"/>
      <c r="N1445" s="62"/>
      <c r="O1445" s="270">
        <f t="shared" si="289"/>
        <v>0</v>
      </c>
      <c r="P1445" s="272"/>
      <c r="Q1445" s="62"/>
      <c r="R1445" s="271">
        <f t="shared" si="290"/>
        <v>0</v>
      </c>
      <c r="S1445" s="272"/>
      <c r="T1445" s="62"/>
      <c r="U1445" s="270">
        <f t="shared" si="291"/>
        <v>0</v>
      </c>
      <c r="V1445" s="272"/>
      <c r="W1445" s="62"/>
      <c r="X1445" s="270">
        <f t="shared" si="292"/>
        <v>0</v>
      </c>
      <c r="Y1445" s="270">
        <f t="shared" si="293"/>
        <v>0</v>
      </c>
      <c r="Z1445" s="61"/>
      <c r="AA1445" s="61"/>
      <c r="AB1445" s="60" t="str">
        <f t="shared" si="294"/>
        <v/>
      </c>
      <c r="AC1445" s="21" t="b">
        <f t="shared" si="295"/>
        <v>0</v>
      </c>
      <c r="AD1445" s="21" t="b">
        <f t="shared" si="296"/>
        <v>0</v>
      </c>
      <c r="AE1445" s="21" t="b">
        <f t="shared" si="297"/>
        <v>0</v>
      </c>
      <c r="AF1445" s="21" t="b">
        <f ca="1">OR(AND($AC1445,NOT($AD1445)),AND($AC1445,OR(AND($G1445="",$H1445&lt;&gt;""),AND($G1445&lt;&gt;"",$H1445=""),AND($J1445="",$K1445&lt;&gt;""),AND($J1445&lt;&gt;"",$K1445=""),AND($M1445="",$N1445&lt;&gt;""),AND($M1445&lt;&gt;"",$N1445=""),AND($P1445="",$Q1445&lt;&gt;""),AND($P1445&lt;&gt;"",$Q1445=""),AND($S1445="",$T1445&lt;&gt;""),AND($S1445&lt;&gt;"",$T1445=""),AND($V1445="",$W1445&lt;&gt;""),AND($V1445&lt;&gt;"",$W1445=""))),AND($C1445&lt;&gt;"",$E1445&lt;&gt;"",LEFT(TRIM($C1445),1)&lt;&gt;LEFT(TRIM($E1445),1)),IF(OR($E1445="",$F1445=""),FALSE(),IFERROR(COUNTIF(INDIRECT("UNITS_"&amp;SUBSTITUTE(LEFT($E1445,FIND(" ",$E1445&amp;" ")-1),".","_")),$F1445)=0,TRUE())),AND($B1445&lt;&gt;"",OR(ISNUMBER(SEARCH("outro",LOWER($B1445))),ISNUMBER(SEARCH("divers",LOWER($B1445))),ISNUMBER(SEARCH("etc",LOWER($B1445))))),OR(AND(ISNUMBER(SEARCH("comunic",LOWER($B1445))),LEFT($E1445,3)&lt;&gt;"4.4"),AND(ISNUMBER(SEARCH("monitor",LOWER($B1445))),NOT(OR(LEFT($E1445,3)="1.5",LEFT($E1445,3)="2.5")))),AND($B1445&lt;&gt;"",OR(LEFT($C1445,1)="1",LEFT($C1445,1)="2"),$D1445=""),AND($D1445&lt;&gt;"",NOT(OR(LEFT($C1445,1)="1",LEFT($C1445,1)="2"))),AND($D1445&lt;&gt;"",COUNTIF(' PROJETO'!$B$14:$B$16,$D1445)=0),IF($D1445="",FALSE(),IF(COUNTIF(' PROJETO'!$B$14:$B$16,$D1445)=0,FALSE(),IFERROR(INDEX(' PROJETO'!$C$14:$C$16,MATCH($D1445,' PROJETO'!$B$14:$B$16,0))&lt;&gt;"Sim",FALSE()))))</f>
        <v>0</v>
      </c>
      <c r="AG1445" s="21" t="b">
        <f>AND($AC1445,$Y1445&gt;'CONFG.  LISTAS'!$F$4,$Z1445="",$AA1445="")</f>
        <v>0</v>
      </c>
      <c r="AH1445" s="21" t="str">
        <f t="shared" si="298"/>
        <v/>
      </c>
      <c r="AI1445" s="43" t="str">
        <f ca="1">IF(NOT($AC1445),"",IF(OR($B1445="",$C1445="",$E1445="",$F1445=""),"Preencha descrição, categoria, tipo e unidade.",IF(AND($B1445&lt;&gt;"",OR(LEFT($C1445,1)="1",LEFT($C1445,1)="2"),$D1445=""),"Informe a prática de restauração para itens diretos.",IF(AND($D1445&lt;&gt;"",NOT(OR(LEFT($C1445,1)="1",LEFT($C1445,1)="2"))),"Custos indiretos não devem pertencer a uma prática específica.",IF(AND($D1445&lt;&gt;"",COUNTIF(' PROJETO'!$B$14:$B$16,$D1445)=0),"Prática de restauração inválida ou não cadastrada.",IF(IF($D1445="",FALSE(),IF(COUNTIF(' PROJETO'!$B$14:$B$16,$D1445)=0,FALSE(),IFERROR(INDEX(' PROJETO'!$C$14:$C$16,MATCH($D1445,' PROJETO'!$B$14:$B$16,0))&lt;&gt;"Sim",FALSE()))),"A prática informada no item não foi selecionada na aba Projeto.",IF(AND(MAX($I1445,$L1445,$O1445,$R1445,$U1445,$X1445)&gt;'CONFG.  LISTAS'!$F$4,NOT(OR($Z1445&lt;&gt;"",$AA1445&lt;&gt;""))),"Memorial de cálculo ou anexo obrigatório não informado para item acima do limite.",IF(OR(AND($G1445&lt;&gt;"",$H1445&lt;&gt;"",OR($G1445&lt;=0,$H1445&lt;=0)),AND($J1445&lt;&gt;"",$K1445&lt;&gt;"",OR($J1445&lt;=0,$K1445&lt;=0)),AND($M1445&lt;&gt;"",$N1445&lt;&gt;"",OR($M1445&lt;=0,$N1445&lt;=0)),AND($P1445&lt;&gt;"",$Q1445&lt;&gt;"",OR($P1445&lt;=0,$Q1445&lt;=0)),AND($S1445&lt;&gt;"",$T1445&lt;&gt;"",OR($S1445&lt;=0,$T1445&lt;=0)),AND($V1445&lt;&gt;"",$W1445&lt;&gt;"",OR($V1445&lt;=0,$W1445&lt;=0))),"Revise os valores informados: valor unitário e quantidade devem ser maiores que zero.",IF(OR(AND($G1445="",$H1445&lt;&gt;""),AND($G1445&lt;&gt;"",$H1445=""),AND($J1445="",$K1445&lt;&gt;""),AND($J1445&lt;&gt;"",$K1445=""),AND($M1445="",$N1445&lt;&gt;""),AND($M1445&lt;&gt;"",$N1445=""),AND($P1445="",$Q1445&lt;&gt;""),AND($P1445&lt;&gt;"",$Q1445=""),AND($S1445="",$T1445&lt;&gt;""),AND($S1445&lt;&gt;"",$T1445=""),AND($V1445="",$W1445&lt;&gt;""),AND($V1445&lt;&gt;"",$W1445="")),"Há ano preenchido parcialmente: "&amp;TRIM(IF(AND($G1445="",$H1445&lt;&gt;""),"Ano 1 (falta valor unitário); ","")&amp;IF(AND($G1445&lt;&gt;"",$H1445=""),"Ano 1 (falta quantidade); ","")&amp;IF(AND($J1445="",$K1445&lt;&gt;""),"Ano 2 (falta valor unitário); ","")&amp;IF(AND($J1445&lt;&gt;"",$K1445=""),"Ano 2 (falta quantidade); ","")&amp;IF(AND($M1445="",$N1445&lt;&gt;""),"Ano 3 (falta valor unitário); ","")&amp;IF(AND($M1445&lt;&gt;"",$N1445=""),"Ano 3 (falta quantidade); ","")&amp;IF(AND($P1445="",$Q1445&lt;&gt;""),"Ano 4 (falta valor unitário); ","")&amp;IF(AND($P1445&lt;&gt;"",$Q1445=""),"Ano 4 (falta quantidade); ","")&amp;IF(AND($S1445="",$T1445&lt;&gt;""),"Ano 5 (falta valor unitário); ","")&amp;IF(AND($S1445&lt;&gt;"",$T1445=""),"Ano 5 (falta quantidade); ","")&amp;IF(AND($V1445="",$W1445&lt;&gt;""),"Ano 6 (falta valor unitário); ","")&amp;IF(AND($V1445&lt;&gt;"",$W1445=""),"Ano 6 (falta quantidade); ","")), IF(NOT(OR(AND($G1445&lt;&gt;"",$H1445&lt;&gt;""),AND($J1445&lt;&gt;"",$K1445&lt;&gt;""),AND($M1445&lt;&gt;"",$N1445&lt;&gt;""),AND($P1445&lt;&gt;"",$Q1445&lt;&gt;""),AND($S1445&lt;&gt;"",$T1445&lt;&gt;""),AND($V1445&lt;&gt;"",$W1445&lt;&gt;""))),"Informe pelo menos um ano completo com valor unitário e quantidade.",IF(AND($C1445&lt;&gt;"",$E1445&lt;&gt;"",LEFT(TRIM($C1445),1)&lt;&gt;LEFT(TRIM($E1445),1)),"Categoria e tipo estão incompatíveis.",IF(IF(OR($E1445="",$F1445=""),FALSE(),IFERROR(COUNTIF(INDIRECT("UNITS_"&amp;SUBSTITUTE(LEFT($E1445,FIND(" ",$E1445&amp;" ")-1),".","_")),$F1445)=0,TRUE())),"Unidade incompatível com o tipo selecionado.",IF(OR(AND(ISNUMBER(SEARCH("comunic",LOWER($B1445))),LEFT($E1445,3)&lt;&gt;"4.4"),AND(ISNUMBER(SEARCH("monitor",LOWER($B1445))),NOT(OR(LEFT($E1445,3)="1.5",LEFT($E1445,3)="2.5")))),"Revise a classificação do item conforme as regras de preenchimento.",IF(AND($B1445&lt;&gt;"",OR(ISNUMBER(SEARCH("outro",LOWER($B1445))),ISNUMBER(SEARCH("divers",LOWER($B1445))),ISNUMBER(SEARCH("kit",LOWER($B1445))),ISNUMBER(SEARCH("ferrament",LOWER($B1445))),ISNUMBER(SEARCH("epi",LOWER($B1445)))),NOT(OR($Z1445&lt;&gt;"",$AA1445&lt;&gt;""))),"Descrição muito genérica: detalhe melhor o item e registre o racional no memorial ou em anexo.",IF(AND($Y1445=0,$B1445&lt;&gt;"",OR($G1445&lt;&gt;"",$H1445&lt;&gt;"",$J1445&lt;&gt;"",$K1445&lt;&gt;"",$M1445&lt;&gt;"",$N1445&lt;&gt;"",$P1445&lt;&gt;"",$Q1445&lt;&gt;"",$S1445&lt;&gt;"",$T1445&lt;&gt;"",$V1445&lt;&gt;"",$W1445&lt;&gt;"")),"O item possui dados lançados, mas o total está zerado. Revise os valores informados.","")))))))))))))))</f>
        <v/>
      </c>
    </row>
    <row r="1446" spans="1:35" ht="14.25" customHeight="1" x14ac:dyDescent="0.25">
      <c r="A1446" s="57" t="str">
        <f t="shared" si="286"/>
        <v/>
      </c>
      <c r="B1446" s="58"/>
      <c r="C1446" s="58"/>
      <c r="D1446" s="58"/>
      <c r="E1446" s="58"/>
      <c r="F1446" s="58"/>
      <c r="G1446" s="269"/>
      <c r="H1446" s="59"/>
      <c r="I1446" s="273">
        <f t="shared" si="287"/>
        <v>0</v>
      </c>
      <c r="J1446" s="269"/>
      <c r="K1446" s="59"/>
      <c r="L1446" s="270">
        <f t="shared" si="288"/>
        <v>0</v>
      </c>
      <c r="M1446" s="269"/>
      <c r="N1446" s="59"/>
      <c r="O1446" s="270">
        <f t="shared" si="289"/>
        <v>0</v>
      </c>
      <c r="P1446" s="269"/>
      <c r="Q1446" s="59"/>
      <c r="R1446" s="271">
        <f t="shared" si="290"/>
        <v>0</v>
      </c>
      <c r="S1446" s="269"/>
      <c r="T1446" s="59"/>
      <c r="U1446" s="270">
        <f t="shared" si="291"/>
        <v>0</v>
      </c>
      <c r="V1446" s="269"/>
      <c r="W1446" s="59"/>
      <c r="X1446" s="270">
        <f t="shared" si="292"/>
        <v>0</v>
      </c>
      <c r="Y1446" s="270">
        <f t="shared" si="293"/>
        <v>0</v>
      </c>
      <c r="Z1446" s="58"/>
      <c r="AA1446" s="58"/>
      <c r="AB1446" s="60" t="str">
        <f t="shared" si="294"/>
        <v/>
      </c>
      <c r="AC1446" s="21" t="b">
        <f t="shared" si="295"/>
        <v>0</v>
      </c>
      <c r="AD1446" s="21" t="b">
        <f t="shared" si="296"/>
        <v>0</v>
      </c>
      <c r="AE1446" s="21" t="b">
        <f t="shared" si="297"/>
        <v>0</v>
      </c>
      <c r="AF1446" s="21" t="b">
        <f ca="1">OR(AND($AC1446,NOT($AD1446)),AND($AC1446,OR(AND($G1446="",$H1446&lt;&gt;""),AND($G1446&lt;&gt;"",$H1446=""),AND($J1446="",$K1446&lt;&gt;""),AND($J1446&lt;&gt;"",$K1446=""),AND($M1446="",$N1446&lt;&gt;""),AND($M1446&lt;&gt;"",$N1446=""),AND($P1446="",$Q1446&lt;&gt;""),AND($P1446&lt;&gt;"",$Q1446=""),AND($S1446="",$T1446&lt;&gt;""),AND($S1446&lt;&gt;"",$T1446=""),AND($V1446="",$W1446&lt;&gt;""),AND($V1446&lt;&gt;"",$W1446=""))),AND($C1446&lt;&gt;"",$E1446&lt;&gt;"",LEFT(TRIM($C1446),1)&lt;&gt;LEFT(TRIM($E1446),1)),IF(OR($E1446="",$F1446=""),FALSE(),IFERROR(COUNTIF(INDIRECT("UNITS_"&amp;SUBSTITUTE(LEFT($E1446,FIND(" ",$E1446&amp;" ")-1),".","_")),$F1446)=0,TRUE())),AND($B1446&lt;&gt;"",OR(ISNUMBER(SEARCH("outro",LOWER($B1446))),ISNUMBER(SEARCH("divers",LOWER($B1446))),ISNUMBER(SEARCH("etc",LOWER($B1446))))),OR(AND(ISNUMBER(SEARCH("comunic",LOWER($B1446))),LEFT($E1446,3)&lt;&gt;"4.4"),AND(ISNUMBER(SEARCH("monitor",LOWER($B1446))),NOT(OR(LEFT($E1446,3)="1.5",LEFT($E1446,3)="2.5")))),AND($B1446&lt;&gt;"",OR(LEFT($C1446,1)="1",LEFT($C1446,1)="2"),$D1446=""),AND($D1446&lt;&gt;"",NOT(OR(LEFT($C1446,1)="1",LEFT($C1446,1)="2"))),AND($D1446&lt;&gt;"",COUNTIF(' PROJETO'!$B$14:$B$16,$D1446)=0),IF($D1446="",FALSE(),IF(COUNTIF(' PROJETO'!$B$14:$B$16,$D1446)=0,FALSE(),IFERROR(INDEX(' PROJETO'!$C$14:$C$16,MATCH($D1446,' PROJETO'!$B$14:$B$16,0))&lt;&gt;"Sim",FALSE()))))</f>
        <v>0</v>
      </c>
      <c r="AG1446" s="21" t="b">
        <f>AND($AC1446,$Y1446&gt;'CONFG.  LISTAS'!$F$4,$Z1446="",$AA1446="")</f>
        <v>0</v>
      </c>
      <c r="AH1446" s="21" t="str">
        <f t="shared" si="298"/>
        <v/>
      </c>
      <c r="AI1446" s="43" t="str">
        <f ca="1">IF(NOT($AC1446),"",IF(OR($B1446="",$C1446="",$E1446="",$F1446=""),"Preencha descrição, categoria, tipo e unidade.",IF(AND($B1446&lt;&gt;"",OR(LEFT($C1446,1)="1",LEFT($C1446,1)="2"),$D1446=""),"Informe a prática de restauração para itens diretos.",IF(AND($D1446&lt;&gt;"",NOT(OR(LEFT($C1446,1)="1",LEFT($C1446,1)="2"))),"Custos indiretos não devem pertencer a uma prática específica.",IF(AND($D1446&lt;&gt;"",COUNTIF(' PROJETO'!$B$14:$B$16,$D1446)=0),"Prática de restauração inválida ou não cadastrada.",IF(IF($D1446="",FALSE(),IF(COUNTIF(' PROJETO'!$B$14:$B$16,$D1446)=0,FALSE(),IFERROR(INDEX(' PROJETO'!$C$14:$C$16,MATCH($D1446,' PROJETO'!$B$14:$B$16,0))&lt;&gt;"Sim",FALSE()))),"A prática informada no item não foi selecionada na aba Projeto.",IF(AND(MAX($I1446,$L1446,$O1446,$R1446,$U1446,$X1446)&gt;'CONFG.  LISTAS'!$F$4,NOT(OR($Z1446&lt;&gt;"",$AA1446&lt;&gt;""))),"Memorial de cálculo ou anexo obrigatório não informado para item acima do limite.",IF(OR(AND($G1446&lt;&gt;"",$H1446&lt;&gt;"",OR($G1446&lt;=0,$H1446&lt;=0)),AND($J1446&lt;&gt;"",$K1446&lt;&gt;"",OR($J1446&lt;=0,$K1446&lt;=0)),AND($M1446&lt;&gt;"",$N1446&lt;&gt;"",OR($M1446&lt;=0,$N1446&lt;=0)),AND($P1446&lt;&gt;"",$Q1446&lt;&gt;"",OR($P1446&lt;=0,$Q1446&lt;=0)),AND($S1446&lt;&gt;"",$T1446&lt;&gt;"",OR($S1446&lt;=0,$T1446&lt;=0)),AND($V1446&lt;&gt;"",$W1446&lt;&gt;"",OR($V1446&lt;=0,$W1446&lt;=0))),"Revise os valores informados: valor unitário e quantidade devem ser maiores que zero.",IF(OR(AND($G1446="",$H1446&lt;&gt;""),AND($G1446&lt;&gt;"",$H1446=""),AND($J1446="",$K1446&lt;&gt;""),AND($J1446&lt;&gt;"",$K1446=""),AND($M1446="",$N1446&lt;&gt;""),AND($M1446&lt;&gt;"",$N1446=""),AND($P1446="",$Q1446&lt;&gt;""),AND($P1446&lt;&gt;"",$Q1446=""),AND($S1446="",$T1446&lt;&gt;""),AND($S1446&lt;&gt;"",$T1446=""),AND($V1446="",$W1446&lt;&gt;""),AND($V1446&lt;&gt;"",$W1446="")),"Há ano preenchido parcialmente: "&amp;TRIM(IF(AND($G1446="",$H1446&lt;&gt;""),"Ano 1 (falta valor unitário); ","")&amp;IF(AND($G1446&lt;&gt;"",$H1446=""),"Ano 1 (falta quantidade); ","")&amp;IF(AND($J1446="",$K1446&lt;&gt;""),"Ano 2 (falta valor unitário); ","")&amp;IF(AND($J1446&lt;&gt;"",$K1446=""),"Ano 2 (falta quantidade); ","")&amp;IF(AND($M1446="",$N1446&lt;&gt;""),"Ano 3 (falta valor unitário); ","")&amp;IF(AND($M1446&lt;&gt;"",$N1446=""),"Ano 3 (falta quantidade); ","")&amp;IF(AND($P1446="",$Q1446&lt;&gt;""),"Ano 4 (falta valor unitário); ","")&amp;IF(AND($P1446&lt;&gt;"",$Q1446=""),"Ano 4 (falta quantidade); ","")&amp;IF(AND($S1446="",$T1446&lt;&gt;""),"Ano 5 (falta valor unitário); ","")&amp;IF(AND($S1446&lt;&gt;"",$T1446=""),"Ano 5 (falta quantidade); ","")&amp;IF(AND($V1446="",$W1446&lt;&gt;""),"Ano 6 (falta valor unitário); ","")&amp;IF(AND($V1446&lt;&gt;"",$W1446=""),"Ano 6 (falta quantidade); ","")), IF(NOT(OR(AND($G1446&lt;&gt;"",$H1446&lt;&gt;""),AND($J1446&lt;&gt;"",$K1446&lt;&gt;""),AND($M1446&lt;&gt;"",$N1446&lt;&gt;""),AND($P1446&lt;&gt;"",$Q1446&lt;&gt;""),AND($S1446&lt;&gt;"",$T1446&lt;&gt;""),AND($V1446&lt;&gt;"",$W1446&lt;&gt;""))),"Informe pelo menos um ano completo com valor unitário e quantidade.",IF(AND($C1446&lt;&gt;"",$E1446&lt;&gt;"",LEFT(TRIM($C1446),1)&lt;&gt;LEFT(TRIM($E1446),1)),"Categoria e tipo estão incompatíveis.",IF(IF(OR($E1446="",$F1446=""),FALSE(),IFERROR(COUNTIF(INDIRECT("UNITS_"&amp;SUBSTITUTE(LEFT($E1446,FIND(" ",$E1446&amp;" ")-1),".","_")),$F1446)=0,TRUE())),"Unidade incompatível com o tipo selecionado.",IF(OR(AND(ISNUMBER(SEARCH("comunic",LOWER($B1446))),LEFT($E1446,3)&lt;&gt;"4.4"),AND(ISNUMBER(SEARCH("monitor",LOWER($B1446))),NOT(OR(LEFT($E1446,3)="1.5",LEFT($E1446,3)="2.5")))),"Revise a classificação do item conforme as regras de preenchimento.",IF(AND($B1446&lt;&gt;"",OR(ISNUMBER(SEARCH("outro",LOWER($B1446))),ISNUMBER(SEARCH("divers",LOWER($B1446))),ISNUMBER(SEARCH("kit",LOWER($B1446))),ISNUMBER(SEARCH("ferrament",LOWER($B1446))),ISNUMBER(SEARCH("epi",LOWER($B1446)))),NOT(OR($Z1446&lt;&gt;"",$AA1446&lt;&gt;""))),"Descrição muito genérica: detalhe melhor o item e registre o racional no memorial ou em anexo.",IF(AND($Y1446=0,$B1446&lt;&gt;"",OR($G1446&lt;&gt;"",$H1446&lt;&gt;"",$J1446&lt;&gt;"",$K1446&lt;&gt;"",$M1446&lt;&gt;"",$N1446&lt;&gt;"",$P1446&lt;&gt;"",$Q1446&lt;&gt;"",$S1446&lt;&gt;"",$T1446&lt;&gt;"",$V1446&lt;&gt;"",$W1446&lt;&gt;"")),"O item possui dados lançados, mas o total está zerado. Revise os valores informados.","")))))))))))))))</f>
        <v/>
      </c>
    </row>
    <row r="1447" spans="1:35" ht="14.25" customHeight="1" x14ac:dyDescent="0.25">
      <c r="A1447" s="57" t="str">
        <f t="shared" si="286"/>
        <v/>
      </c>
      <c r="B1447" s="61"/>
      <c r="C1447" s="61"/>
      <c r="D1447" s="58"/>
      <c r="E1447" s="61"/>
      <c r="F1447" s="61"/>
      <c r="G1447" s="272"/>
      <c r="H1447" s="62"/>
      <c r="I1447" s="273">
        <f t="shared" si="287"/>
        <v>0</v>
      </c>
      <c r="J1447" s="272"/>
      <c r="K1447" s="62"/>
      <c r="L1447" s="270">
        <f t="shared" si="288"/>
        <v>0</v>
      </c>
      <c r="M1447" s="272"/>
      <c r="N1447" s="62"/>
      <c r="O1447" s="270">
        <f t="shared" si="289"/>
        <v>0</v>
      </c>
      <c r="P1447" s="272"/>
      <c r="Q1447" s="62"/>
      <c r="R1447" s="271">
        <f t="shared" si="290"/>
        <v>0</v>
      </c>
      <c r="S1447" s="272"/>
      <c r="T1447" s="62"/>
      <c r="U1447" s="270">
        <f t="shared" si="291"/>
        <v>0</v>
      </c>
      <c r="V1447" s="272"/>
      <c r="W1447" s="62"/>
      <c r="X1447" s="270">
        <f t="shared" si="292"/>
        <v>0</v>
      </c>
      <c r="Y1447" s="270">
        <f t="shared" si="293"/>
        <v>0</v>
      </c>
      <c r="Z1447" s="61"/>
      <c r="AA1447" s="61"/>
      <c r="AB1447" s="60" t="str">
        <f t="shared" si="294"/>
        <v/>
      </c>
      <c r="AC1447" s="21" t="b">
        <f t="shared" si="295"/>
        <v>0</v>
      </c>
      <c r="AD1447" s="21" t="b">
        <f t="shared" si="296"/>
        <v>0</v>
      </c>
      <c r="AE1447" s="21" t="b">
        <f t="shared" si="297"/>
        <v>0</v>
      </c>
      <c r="AF1447" s="21" t="b">
        <f ca="1">OR(AND($AC1447,NOT($AD1447)),AND($AC1447,OR(AND($G1447="",$H1447&lt;&gt;""),AND($G1447&lt;&gt;"",$H1447=""),AND($J1447="",$K1447&lt;&gt;""),AND($J1447&lt;&gt;"",$K1447=""),AND($M1447="",$N1447&lt;&gt;""),AND($M1447&lt;&gt;"",$N1447=""),AND($P1447="",$Q1447&lt;&gt;""),AND($P1447&lt;&gt;"",$Q1447=""),AND($S1447="",$T1447&lt;&gt;""),AND($S1447&lt;&gt;"",$T1447=""),AND($V1447="",$W1447&lt;&gt;""),AND($V1447&lt;&gt;"",$W1447=""))),AND($C1447&lt;&gt;"",$E1447&lt;&gt;"",LEFT(TRIM($C1447),1)&lt;&gt;LEFT(TRIM($E1447),1)),IF(OR($E1447="",$F1447=""),FALSE(),IFERROR(COUNTIF(INDIRECT("UNITS_"&amp;SUBSTITUTE(LEFT($E1447,FIND(" ",$E1447&amp;" ")-1),".","_")),$F1447)=0,TRUE())),AND($B1447&lt;&gt;"",OR(ISNUMBER(SEARCH("outro",LOWER($B1447))),ISNUMBER(SEARCH("divers",LOWER($B1447))),ISNUMBER(SEARCH("etc",LOWER($B1447))))),OR(AND(ISNUMBER(SEARCH("comunic",LOWER($B1447))),LEFT($E1447,3)&lt;&gt;"4.4"),AND(ISNUMBER(SEARCH("monitor",LOWER($B1447))),NOT(OR(LEFT($E1447,3)="1.5",LEFT($E1447,3)="2.5")))),AND($B1447&lt;&gt;"",OR(LEFT($C1447,1)="1",LEFT($C1447,1)="2"),$D1447=""),AND($D1447&lt;&gt;"",NOT(OR(LEFT($C1447,1)="1",LEFT($C1447,1)="2"))),AND($D1447&lt;&gt;"",COUNTIF(' PROJETO'!$B$14:$B$16,$D1447)=0),IF($D1447="",FALSE(),IF(COUNTIF(' PROJETO'!$B$14:$B$16,$D1447)=0,FALSE(),IFERROR(INDEX(' PROJETO'!$C$14:$C$16,MATCH($D1447,' PROJETO'!$B$14:$B$16,0))&lt;&gt;"Sim",FALSE()))))</f>
        <v>0</v>
      </c>
      <c r="AG1447" s="21" t="b">
        <f>AND($AC1447,$Y1447&gt;'CONFG.  LISTAS'!$F$4,$Z1447="",$AA1447="")</f>
        <v>0</v>
      </c>
      <c r="AH1447" s="21" t="str">
        <f t="shared" si="298"/>
        <v/>
      </c>
      <c r="AI1447" s="43" t="str">
        <f ca="1">IF(NOT($AC1447),"",IF(OR($B1447="",$C1447="",$E1447="",$F1447=""),"Preencha descrição, categoria, tipo e unidade.",IF(AND($B1447&lt;&gt;"",OR(LEFT($C1447,1)="1",LEFT($C1447,1)="2"),$D1447=""),"Informe a prática de restauração para itens diretos.",IF(AND($D1447&lt;&gt;"",NOT(OR(LEFT($C1447,1)="1",LEFT($C1447,1)="2"))),"Custos indiretos não devem pertencer a uma prática específica.",IF(AND($D1447&lt;&gt;"",COUNTIF(' PROJETO'!$B$14:$B$16,$D1447)=0),"Prática de restauração inválida ou não cadastrada.",IF(IF($D1447="",FALSE(),IF(COUNTIF(' PROJETO'!$B$14:$B$16,$D1447)=0,FALSE(),IFERROR(INDEX(' PROJETO'!$C$14:$C$16,MATCH($D1447,' PROJETO'!$B$14:$B$16,0))&lt;&gt;"Sim",FALSE()))),"A prática informada no item não foi selecionada na aba Projeto.",IF(AND(MAX($I1447,$L1447,$O1447,$R1447,$U1447,$X1447)&gt;'CONFG.  LISTAS'!$F$4,NOT(OR($Z1447&lt;&gt;"",$AA1447&lt;&gt;""))),"Memorial de cálculo ou anexo obrigatório não informado para item acima do limite.",IF(OR(AND($G1447&lt;&gt;"",$H1447&lt;&gt;"",OR($G1447&lt;=0,$H1447&lt;=0)),AND($J1447&lt;&gt;"",$K1447&lt;&gt;"",OR($J1447&lt;=0,$K1447&lt;=0)),AND($M1447&lt;&gt;"",$N1447&lt;&gt;"",OR($M1447&lt;=0,$N1447&lt;=0)),AND($P1447&lt;&gt;"",$Q1447&lt;&gt;"",OR($P1447&lt;=0,$Q1447&lt;=0)),AND($S1447&lt;&gt;"",$T1447&lt;&gt;"",OR($S1447&lt;=0,$T1447&lt;=0)),AND($V1447&lt;&gt;"",$W1447&lt;&gt;"",OR($V1447&lt;=0,$W1447&lt;=0))),"Revise os valores informados: valor unitário e quantidade devem ser maiores que zero.",IF(OR(AND($G1447="",$H1447&lt;&gt;""),AND($G1447&lt;&gt;"",$H1447=""),AND($J1447="",$K1447&lt;&gt;""),AND($J1447&lt;&gt;"",$K1447=""),AND($M1447="",$N1447&lt;&gt;""),AND($M1447&lt;&gt;"",$N1447=""),AND($P1447="",$Q1447&lt;&gt;""),AND($P1447&lt;&gt;"",$Q1447=""),AND($S1447="",$T1447&lt;&gt;""),AND($S1447&lt;&gt;"",$T1447=""),AND($V1447="",$W1447&lt;&gt;""),AND($V1447&lt;&gt;"",$W1447="")),"Há ano preenchido parcialmente: "&amp;TRIM(IF(AND($G1447="",$H1447&lt;&gt;""),"Ano 1 (falta valor unitário); ","")&amp;IF(AND($G1447&lt;&gt;"",$H1447=""),"Ano 1 (falta quantidade); ","")&amp;IF(AND($J1447="",$K1447&lt;&gt;""),"Ano 2 (falta valor unitário); ","")&amp;IF(AND($J1447&lt;&gt;"",$K1447=""),"Ano 2 (falta quantidade); ","")&amp;IF(AND($M1447="",$N1447&lt;&gt;""),"Ano 3 (falta valor unitário); ","")&amp;IF(AND($M1447&lt;&gt;"",$N1447=""),"Ano 3 (falta quantidade); ","")&amp;IF(AND($P1447="",$Q1447&lt;&gt;""),"Ano 4 (falta valor unitário); ","")&amp;IF(AND($P1447&lt;&gt;"",$Q1447=""),"Ano 4 (falta quantidade); ","")&amp;IF(AND($S1447="",$T1447&lt;&gt;""),"Ano 5 (falta valor unitário); ","")&amp;IF(AND($S1447&lt;&gt;"",$T1447=""),"Ano 5 (falta quantidade); ","")&amp;IF(AND($V1447="",$W1447&lt;&gt;""),"Ano 6 (falta valor unitário); ","")&amp;IF(AND($V1447&lt;&gt;"",$W1447=""),"Ano 6 (falta quantidade); ","")), IF(NOT(OR(AND($G1447&lt;&gt;"",$H1447&lt;&gt;""),AND($J1447&lt;&gt;"",$K1447&lt;&gt;""),AND($M1447&lt;&gt;"",$N1447&lt;&gt;""),AND($P1447&lt;&gt;"",$Q1447&lt;&gt;""),AND($S1447&lt;&gt;"",$T1447&lt;&gt;""),AND($V1447&lt;&gt;"",$W1447&lt;&gt;""))),"Informe pelo menos um ano completo com valor unitário e quantidade.",IF(AND($C1447&lt;&gt;"",$E1447&lt;&gt;"",LEFT(TRIM($C1447),1)&lt;&gt;LEFT(TRIM($E1447),1)),"Categoria e tipo estão incompatíveis.",IF(IF(OR($E1447="",$F1447=""),FALSE(),IFERROR(COUNTIF(INDIRECT("UNITS_"&amp;SUBSTITUTE(LEFT($E1447,FIND(" ",$E1447&amp;" ")-1),".","_")),$F1447)=0,TRUE())),"Unidade incompatível com o tipo selecionado.",IF(OR(AND(ISNUMBER(SEARCH("comunic",LOWER($B1447))),LEFT($E1447,3)&lt;&gt;"4.4"),AND(ISNUMBER(SEARCH("monitor",LOWER($B1447))),NOT(OR(LEFT($E1447,3)="1.5",LEFT($E1447,3)="2.5")))),"Revise a classificação do item conforme as regras de preenchimento.",IF(AND($B1447&lt;&gt;"",OR(ISNUMBER(SEARCH("outro",LOWER($B1447))),ISNUMBER(SEARCH("divers",LOWER($B1447))),ISNUMBER(SEARCH("kit",LOWER($B1447))),ISNUMBER(SEARCH("ferrament",LOWER($B1447))),ISNUMBER(SEARCH("epi",LOWER($B1447)))),NOT(OR($Z1447&lt;&gt;"",$AA1447&lt;&gt;""))),"Descrição muito genérica: detalhe melhor o item e registre o racional no memorial ou em anexo.",IF(AND($Y1447=0,$B1447&lt;&gt;"",OR($G1447&lt;&gt;"",$H1447&lt;&gt;"",$J1447&lt;&gt;"",$K1447&lt;&gt;"",$M1447&lt;&gt;"",$N1447&lt;&gt;"",$P1447&lt;&gt;"",$Q1447&lt;&gt;"",$S1447&lt;&gt;"",$T1447&lt;&gt;"",$V1447&lt;&gt;"",$W1447&lt;&gt;"")),"O item possui dados lançados, mas o total está zerado. Revise os valores informados.","")))))))))))))))</f>
        <v/>
      </c>
    </row>
    <row r="1448" spans="1:35" ht="14.25" customHeight="1" x14ac:dyDescent="0.25">
      <c r="A1448" s="57" t="str">
        <f t="shared" si="286"/>
        <v/>
      </c>
      <c r="B1448" s="58"/>
      <c r="C1448" s="58"/>
      <c r="D1448" s="58"/>
      <c r="E1448" s="58"/>
      <c r="F1448" s="58"/>
      <c r="G1448" s="269"/>
      <c r="H1448" s="59"/>
      <c r="I1448" s="273">
        <f t="shared" si="287"/>
        <v>0</v>
      </c>
      <c r="J1448" s="269"/>
      <c r="K1448" s="59"/>
      <c r="L1448" s="270">
        <f t="shared" si="288"/>
        <v>0</v>
      </c>
      <c r="M1448" s="269"/>
      <c r="N1448" s="59"/>
      <c r="O1448" s="270">
        <f t="shared" si="289"/>
        <v>0</v>
      </c>
      <c r="P1448" s="269"/>
      <c r="Q1448" s="59"/>
      <c r="R1448" s="271">
        <f t="shared" si="290"/>
        <v>0</v>
      </c>
      <c r="S1448" s="269"/>
      <c r="T1448" s="59"/>
      <c r="U1448" s="270">
        <f t="shared" si="291"/>
        <v>0</v>
      </c>
      <c r="V1448" s="269"/>
      <c r="W1448" s="59"/>
      <c r="X1448" s="270">
        <f t="shared" si="292"/>
        <v>0</v>
      </c>
      <c r="Y1448" s="270">
        <f t="shared" si="293"/>
        <v>0</v>
      </c>
      <c r="Z1448" s="58"/>
      <c r="AA1448" s="58"/>
      <c r="AB1448" s="60" t="str">
        <f t="shared" si="294"/>
        <v/>
      </c>
      <c r="AC1448" s="21" t="b">
        <f t="shared" si="295"/>
        <v>0</v>
      </c>
      <c r="AD1448" s="21" t="b">
        <f t="shared" si="296"/>
        <v>0</v>
      </c>
      <c r="AE1448" s="21" t="b">
        <f t="shared" si="297"/>
        <v>0</v>
      </c>
      <c r="AF1448" s="21" t="b">
        <f ca="1">OR(AND($AC1448,NOT($AD1448)),AND($AC1448,OR(AND($G1448="",$H1448&lt;&gt;""),AND($G1448&lt;&gt;"",$H1448=""),AND($J1448="",$K1448&lt;&gt;""),AND($J1448&lt;&gt;"",$K1448=""),AND($M1448="",$N1448&lt;&gt;""),AND($M1448&lt;&gt;"",$N1448=""),AND($P1448="",$Q1448&lt;&gt;""),AND($P1448&lt;&gt;"",$Q1448=""),AND($S1448="",$T1448&lt;&gt;""),AND($S1448&lt;&gt;"",$T1448=""),AND($V1448="",$W1448&lt;&gt;""),AND($V1448&lt;&gt;"",$W1448=""))),AND($C1448&lt;&gt;"",$E1448&lt;&gt;"",LEFT(TRIM($C1448),1)&lt;&gt;LEFT(TRIM($E1448),1)),IF(OR($E1448="",$F1448=""),FALSE(),IFERROR(COUNTIF(INDIRECT("UNITS_"&amp;SUBSTITUTE(LEFT($E1448,FIND(" ",$E1448&amp;" ")-1),".","_")),$F1448)=0,TRUE())),AND($B1448&lt;&gt;"",OR(ISNUMBER(SEARCH("outro",LOWER($B1448))),ISNUMBER(SEARCH("divers",LOWER($B1448))),ISNUMBER(SEARCH("etc",LOWER($B1448))))),OR(AND(ISNUMBER(SEARCH("comunic",LOWER($B1448))),LEFT($E1448,3)&lt;&gt;"4.4"),AND(ISNUMBER(SEARCH("monitor",LOWER($B1448))),NOT(OR(LEFT($E1448,3)="1.5",LEFT($E1448,3)="2.5")))),AND($B1448&lt;&gt;"",OR(LEFT($C1448,1)="1",LEFT($C1448,1)="2"),$D1448=""),AND($D1448&lt;&gt;"",NOT(OR(LEFT($C1448,1)="1",LEFT($C1448,1)="2"))),AND($D1448&lt;&gt;"",COUNTIF(' PROJETO'!$B$14:$B$16,$D1448)=0),IF($D1448="",FALSE(),IF(COUNTIF(' PROJETO'!$B$14:$B$16,$D1448)=0,FALSE(),IFERROR(INDEX(' PROJETO'!$C$14:$C$16,MATCH($D1448,' PROJETO'!$B$14:$B$16,0))&lt;&gt;"Sim",FALSE()))))</f>
        <v>0</v>
      </c>
      <c r="AG1448" s="21" t="b">
        <f>AND($AC1448,$Y1448&gt;'CONFG.  LISTAS'!$F$4,$Z1448="",$AA1448="")</f>
        <v>0</v>
      </c>
      <c r="AH1448" s="21" t="str">
        <f t="shared" si="298"/>
        <v/>
      </c>
      <c r="AI1448" s="43" t="str">
        <f ca="1">IF(NOT($AC1448),"",IF(OR($B1448="",$C1448="",$E1448="",$F1448=""),"Preencha descrição, categoria, tipo e unidade.",IF(AND($B1448&lt;&gt;"",OR(LEFT($C1448,1)="1",LEFT($C1448,1)="2"),$D1448=""),"Informe a prática de restauração para itens diretos.",IF(AND($D1448&lt;&gt;"",NOT(OR(LEFT($C1448,1)="1",LEFT($C1448,1)="2"))),"Custos indiretos não devem pertencer a uma prática específica.",IF(AND($D1448&lt;&gt;"",COUNTIF(' PROJETO'!$B$14:$B$16,$D1448)=0),"Prática de restauração inválida ou não cadastrada.",IF(IF($D1448="",FALSE(),IF(COUNTIF(' PROJETO'!$B$14:$B$16,$D1448)=0,FALSE(),IFERROR(INDEX(' PROJETO'!$C$14:$C$16,MATCH($D1448,' PROJETO'!$B$14:$B$16,0))&lt;&gt;"Sim",FALSE()))),"A prática informada no item não foi selecionada na aba Projeto.",IF(AND(MAX($I1448,$L1448,$O1448,$R1448,$U1448,$X1448)&gt;'CONFG.  LISTAS'!$F$4,NOT(OR($Z1448&lt;&gt;"",$AA1448&lt;&gt;""))),"Memorial de cálculo ou anexo obrigatório não informado para item acima do limite.",IF(OR(AND($G1448&lt;&gt;"",$H1448&lt;&gt;"",OR($G1448&lt;=0,$H1448&lt;=0)),AND($J1448&lt;&gt;"",$K1448&lt;&gt;"",OR($J1448&lt;=0,$K1448&lt;=0)),AND($M1448&lt;&gt;"",$N1448&lt;&gt;"",OR($M1448&lt;=0,$N1448&lt;=0)),AND($P1448&lt;&gt;"",$Q1448&lt;&gt;"",OR($P1448&lt;=0,$Q1448&lt;=0)),AND($S1448&lt;&gt;"",$T1448&lt;&gt;"",OR($S1448&lt;=0,$T1448&lt;=0)),AND($V1448&lt;&gt;"",$W1448&lt;&gt;"",OR($V1448&lt;=0,$W1448&lt;=0))),"Revise os valores informados: valor unitário e quantidade devem ser maiores que zero.",IF(OR(AND($G1448="",$H1448&lt;&gt;""),AND($G1448&lt;&gt;"",$H1448=""),AND($J1448="",$K1448&lt;&gt;""),AND($J1448&lt;&gt;"",$K1448=""),AND($M1448="",$N1448&lt;&gt;""),AND($M1448&lt;&gt;"",$N1448=""),AND($P1448="",$Q1448&lt;&gt;""),AND($P1448&lt;&gt;"",$Q1448=""),AND($S1448="",$T1448&lt;&gt;""),AND($S1448&lt;&gt;"",$T1448=""),AND($V1448="",$W1448&lt;&gt;""),AND($V1448&lt;&gt;"",$W1448="")),"Há ano preenchido parcialmente: "&amp;TRIM(IF(AND($G1448="",$H1448&lt;&gt;""),"Ano 1 (falta valor unitário); ","")&amp;IF(AND($G1448&lt;&gt;"",$H1448=""),"Ano 1 (falta quantidade); ","")&amp;IF(AND($J1448="",$K1448&lt;&gt;""),"Ano 2 (falta valor unitário); ","")&amp;IF(AND($J1448&lt;&gt;"",$K1448=""),"Ano 2 (falta quantidade); ","")&amp;IF(AND($M1448="",$N1448&lt;&gt;""),"Ano 3 (falta valor unitário); ","")&amp;IF(AND($M1448&lt;&gt;"",$N1448=""),"Ano 3 (falta quantidade); ","")&amp;IF(AND($P1448="",$Q1448&lt;&gt;""),"Ano 4 (falta valor unitário); ","")&amp;IF(AND($P1448&lt;&gt;"",$Q1448=""),"Ano 4 (falta quantidade); ","")&amp;IF(AND($S1448="",$T1448&lt;&gt;""),"Ano 5 (falta valor unitário); ","")&amp;IF(AND($S1448&lt;&gt;"",$T1448=""),"Ano 5 (falta quantidade); ","")&amp;IF(AND($V1448="",$W1448&lt;&gt;""),"Ano 6 (falta valor unitário); ","")&amp;IF(AND($V1448&lt;&gt;"",$W1448=""),"Ano 6 (falta quantidade); ","")), IF(NOT(OR(AND($G1448&lt;&gt;"",$H1448&lt;&gt;""),AND($J1448&lt;&gt;"",$K1448&lt;&gt;""),AND($M1448&lt;&gt;"",$N1448&lt;&gt;""),AND($P1448&lt;&gt;"",$Q1448&lt;&gt;""),AND($S1448&lt;&gt;"",$T1448&lt;&gt;""),AND($V1448&lt;&gt;"",$W1448&lt;&gt;""))),"Informe pelo menos um ano completo com valor unitário e quantidade.",IF(AND($C1448&lt;&gt;"",$E1448&lt;&gt;"",LEFT(TRIM($C1448),1)&lt;&gt;LEFT(TRIM($E1448),1)),"Categoria e tipo estão incompatíveis.",IF(IF(OR($E1448="",$F1448=""),FALSE(),IFERROR(COUNTIF(INDIRECT("UNITS_"&amp;SUBSTITUTE(LEFT($E1448,FIND(" ",$E1448&amp;" ")-1),".","_")),$F1448)=0,TRUE())),"Unidade incompatível com o tipo selecionado.",IF(OR(AND(ISNUMBER(SEARCH("comunic",LOWER($B1448))),LEFT($E1448,3)&lt;&gt;"4.4"),AND(ISNUMBER(SEARCH("monitor",LOWER($B1448))),NOT(OR(LEFT($E1448,3)="1.5",LEFT($E1448,3)="2.5")))),"Revise a classificação do item conforme as regras de preenchimento.",IF(AND($B1448&lt;&gt;"",OR(ISNUMBER(SEARCH("outro",LOWER($B1448))),ISNUMBER(SEARCH("divers",LOWER($B1448))),ISNUMBER(SEARCH("kit",LOWER($B1448))),ISNUMBER(SEARCH("ferrament",LOWER($B1448))),ISNUMBER(SEARCH("epi",LOWER($B1448)))),NOT(OR($Z1448&lt;&gt;"",$AA1448&lt;&gt;""))),"Descrição muito genérica: detalhe melhor o item e registre o racional no memorial ou em anexo.",IF(AND($Y1448=0,$B1448&lt;&gt;"",OR($G1448&lt;&gt;"",$H1448&lt;&gt;"",$J1448&lt;&gt;"",$K1448&lt;&gt;"",$M1448&lt;&gt;"",$N1448&lt;&gt;"",$P1448&lt;&gt;"",$Q1448&lt;&gt;"",$S1448&lt;&gt;"",$T1448&lt;&gt;"",$V1448&lt;&gt;"",$W1448&lt;&gt;"")),"O item possui dados lançados, mas o total está zerado. Revise os valores informados.","")))))))))))))))</f>
        <v/>
      </c>
    </row>
    <row r="1449" spans="1:35" ht="14.25" customHeight="1" x14ac:dyDescent="0.25">
      <c r="A1449" s="57" t="str">
        <f t="shared" si="286"/>
        <v/>
      </c>
      <c r="B1449" s="61"/>
      <c r="C1449" s="61"/>
      <c r="D1449" s="58"/>
      <c r="E1449" s="61"/>
      <c r="F1449" s="61"/>
      <c r="G1449" s="272"/>
      <c r="H1449" s="62"/>
      <c r="I1449" s="273">
        <f t="shared" si="287"/>
        <v>0</v>
      </c>
      <c r="J1449" s="272"/>
      <c r="K1449" s="62"/>
      <c r="L1449" s="270">
        <f t="shared" si="288"/>
        <v>0</v>
      </c>
      <c r="M1449" s="272"/>
      <c r="N1449" s="62"/>
      <c r="O1449" s="270">
        <f t="shared" si="289"/>
        <v>0</v>
      </c>
      <c r="P1449" s="272"/>
      <c r="Q1449" s="62"/>
      <c r="R1449" s="271">
        <f t="shared" si="290"/>
        <v>0</v>
      </c>
      <c r="S1449" s="272"/>
      <c r="T1449" s="62"/>
      <c r="U1449" s="270">
        <f t="shared" si="291"/>
        <v>0</v>
      </c>
      <c r="V1449" s="272"/>
      <c r="W1449" s="62"/>
      <c r="X1449" s="270">
        <f t="shared" si="292"/>
        <v>0</v>
      </c>
      <c r="Y1449" s="270">
        <f t="shared" si="293"/>
        <v>0</v>
      </c>
      <c r="Z1449" s="61"/>
      <c r="AA1449" s="61"/>
      <c r="AB1449" s="60" t="str">
        <f t="shared" si="294"/>
        <v/>
      </c>
      <c r="AC1449" s="21" t="b">
        <f t="shared" si="295"/>
        <v>0</v>
      </c>
      <c r="AD1449" s="21" t="b">
        <f t="shared" si="296"/>
        <v>0</v>
      </c>
      <c r="AE1449" s="21" t="b">
        <f t="shared" si="297"/>
        <v>0</v>
      </c>
      <c r="AF1449" s="21" t="b">
        <f ca="1">OR(AND($AC1449,NOT($AD1449)),AND($AC1449,OR(AND($G1449="",$H1449&lt;&gt;""),AND($G1449&lt;&gt;"",$H1449=""),AND($J1449="",$K1449&lt;&gt;""),AND($J1449&lt;&gt;"",$K1449=""),AND($M1449="",$N1449&lt;&gt;""),AND($M1449&lt;&gt;"",$N1449=""),AND($P1449="",$Q1449&lt;&gt;""),AND($P1449&lt;&gt;"",$Q1449=""),AND($S1449="",$T1449&lt;&gt;""),AND($S1449&lt;&gt;"",$T1449=""),AND($V1449="",$W1449&lt;&gt;""),AND($V1449&lt;&gt;"",$W1449=""))),AND($C1449&lt;&gt;"",$E1449&lt;&gt;"",LEFT(TRIM($C1449),1)&lt;&gt;LEFT(TRIM($E1449),1)),IF(OR($E1449="",$F1449=""),FALSE(),IFERROR(COUNTIF(INDIRECT("UNITS_"&amp;SUBSTITUTE(LEFT($E1449,FIND(" ",$E1449&amp;" ")-1),".","_")),$F1449)=0,TRUE())),AND($B1449&lt;&gt;"",OR(ISNUMBER(SEARCH("outro",LOWER($B1449))),ISNUMBER(SEARCH("divers",LOWER($B1449))),ISNUMBER(SEARCH("etc",LOWER($B1449))))),OR(AND(ISNUMBER(SEARCH("comunic",LOWER($B1449))),LEFT($E1449,3)&lt;&gt;"4.4"),AND(ISNUMBER(SEARCH("monitor",LOWER($B1449))),NOT(OR(LEFT($E1449,3)="1.5",LEFT($E1449,3)="2.5")))),AND($B1449&lt;&gt;"",OR(LEFT($C1449,1)="1",LEFT($C1449,1)="2"),$D1449=""),AND($D1449&lt;&gt;"",NOT(OR(LEFT($C1449,1)="1",LEFT($C1449,1)="2"))),AND($D1449&lt;&gt;"",COUNTIF(' PROJETO'!$B$14:$B$16,$D1449)=0),IF($D1449="",FALSE(),IF(COUNTIF(' PROJETO'!$B$14:$B$16,$D1449)=0,FALSE(),IFERROR(INDEX(' PROJETO'!$C$14:$C$16,MATCH($D1449,' PROJETO'!$B$14:$B$16,0))&lt;&gt;"Sim",FALSE()))))</f>
        <v>0</v>
      </c>
      <c r="AG1449" s="21" t="b">
        <f>AND($AC1449,$Y1449&gt;'CONFG.  LISTAS'!$F$4,$Z1449="",$AA1449="")</f>
        <v>0</v>
      </c>
      <c r="AH1449" s="21" t="str">
        <f t="shared" si="298"/>
        <v/>
      </c>
      <c r="AI1449" s="43" t="str">
        <f ca="1">IF(NOT($AC1449),"",IF(OR($B1449="",$C1449="",$E1449="",$F1449=""),"Preencha descrição, categoria, tipo e unidade.",IF(AND($B1449&lt;&gt;"",OR(LEFT($C1449,1)="1",LEFT($C1449,1)="2"),$D1449=""),"Informe a prática de restauração para itens diretos.",IF(AND($D1449&lt;&gt;"",NOT(OR(LEFT($C1449,1)="1",LEFT($C1449,1)="2"))),"Custos indiretos não devem pertencer a uma prática específica.",IF(AND($D1449&lt;&gt;"",COUNTIF(' PROJETO'!$B$14:$B$16,$D1449)=0),"Prática de restauração inválida ou não cadastrada.",IF(IF($D1449="",FALSE(),IF(COUNTIF(' PROJETO'!$B$14:$B$16,$D1449)=0,FALSE(),IFERROR(INDEX(' PROJETO'!$C$14:$C$16,MATCH($D1449,' PROJETO'!$B$14:$B$16,0))&lt;&gt;"Sim",FALSE()))),"A prática informada no item não foi selecionada na aba Projeto.",IF(AND(MAX($I1449,$L1449,$O1449,$R1449,$U1449,$X1449)&gt;'CONFG.  LISTAS'!$F$4,NOT(OR($Z1449&lt;&gt;"",$AA1449&lt;&gt;""))),"Memorial de cálculo ou anexo obrigatório não informado para item acima do limite.",IF(OR(AND($G1449&lt;&gt;"",$H1449&lt;&gt;"",OR($G1449&lt;=0,$H1449&lt;=0)),AND($J1449&lt;&gt;"",$K1449&lt;&gt;"",OR($J1449&lt;=0,$K1449&lt;=0)),AND($M1449&lt;&gt;"",$N1449&lt;&gt;"",OR($M1449&lt;=0,$N1449&lt;=0)),AND($P1449&lt;&gt;"",$Q1449&lt;&gt;"",OR($P1449&lt;=0,$Q1449&lt;=0)),AND($S1449&lt;&gt;"",$T1449&lt;&gt;"",OR($S1449&lt;=0,$T1449&lt;=0)),AND($V1449&lt;&gt;"",$W1449&lt;&gt;"",OR($V1449&lt;=0,$W1449&lt;=0))),"Revise os valores informados: valor unitário e quantidade devem ser maiores que zero.",IF(OR(AND($G1449="",$H1449&lt;&gt;""),AND($G1449&lt;&gt;"",$H1449=""),AND($J1449="",$K1449&lt;&gt;""),AND($J1449&lt;&gt;"",$K1449=""),AND($M1449="",$N1449&lt;&gt;""),AND($M1449&lt;&gt;"",$N1449=""),AND($P1449="",$Q1449&lt;&gt;""),AND($P1449&lt;&gt;"",$Q1449=""),AND($S1449="",$T1449&lt;&gt;""),AND($S1449&lt;&gt;"",$T1449=""),AND($V1449="",$W1449&lt;&gt;""),AND($V1449&lt;&gt;"",$W1449="")),"Há ano preenchido parcialmente: "&amp;TRIM(IF(AND($G1449="",$H1449&lt;&gt;""),"Ano 1 (falta valor unitário); ","")&amp;IF(AND($G1449&lt;&gt;"",$H1449=""),"Ano 1 (falta quantidade); ","")&amp;IF(AND($J1449="",$K1449&lt;&gt;""),"Ano 2 (falta valor unitário); ","")&amp;IF(AND($J1449&lt;&gt;"",$K1449=""),"Ano 2 (falta quantidade); ","")&amp;IF(AND($M1449="",$N1449&lt;&gt;""),"Ano 3 (falta valor unitário); ","")&amp;IF(AND($M1449&lt;&gt;"",$N1449=""),"Ano 3 (falta quantidade); ","")&amp;IF(AND($P1449="",$Q1449&lt;&gt;""),"Ano 4 (falta valor unitário); ","")&amp;IF(AND($P1449&lt;&gt;"",$Q1449=""),"Ano 4 (falta quantidade); ","")&amp;IF(AND($S1449="",$T1449&lt;&gt;""),"Ano 5 (falta valor unitário); ","")&amp;IF(AND($S1449&lt;&gt;"",$T1449=""),"Ano 5 (falta quantidade); ","")&amp;IF(AND($V1449="",$W1449&lt;&gt;""),"Ano 6 (falta valor unitário); ","")&amp;IF(AND($V1449&lt;&gt;"",$W1449=""),"Ano 6 (falta quantidade); ","")), IF(NOT(OR(AND($G1449&lt;&gt;"",$H1449&lt;&gt;""),AND($J1449&lt;&gt;"",$K1449&lt;&gt;""),AND($M1449&lt;&gt;"",$N1449&lt;&gt;""),AND($P1449&lt;&gt;"",$Q1449&lt;&gt;""),AND($S1449&lt;&gt;"",$T1449&lt;&gt;""),AND($V1449&lt;&gt;"",$W1449&lt;&gt;""))),"Informe pelo menos um ano completo com valor unitário e quantidade.",IF(AND($C1449&lt;&gt;"",$E1449&lt;&gt;"",LEFT(TRIM($C1449),1)&lt;&gt;LEFT(TRIM($E1449),1)),"Categoria e tipo estão incompatíveis.",IF(IF(OR($E1449="",$F1449=""),FALSE(),IFERROR(COUNTIF(INDIRECT("UNITS_"&amp;SUBSTITUTE(LEFT($E1449,FIND(" ",$E1449&amp;" ")-1),".","_")),$F1449)=0,TRUE())),"Unidade incompatível com o tipo selecionado.",IF(OR(AND(ISNUMBER(SEARCH("comunic",LOWER($B1449))),LEFT($E1449,3)&lt;&gt;"4.4"),AND(ISNUMBER(SEARCH("monitor",LOWER($B1449))),NOT(OR(LEFT($E1449,3)="1.5",LEFT($E1449,3)="2.5")))),"Revise a classificação do item conforme as regras de preenchimento.",IF(AND($B1449&lt;&gt;"",OR(ISNUMBER(SEARCH("outro",LOWER($B1449))),ISNUMBER(SEARCH("divers",LOWER($B1449))),ISNUMBER(SEARCH("kit",LOWER($B1449))),ISNUMBER(SEARCH("ferrament",LOWER($B1449))),ISNUMBER(SEARCH("epi",LOWER($B1449)))),NOT(OR($Z1449&lt;&gt;"",$AA1449&lt;&gt;""))),"Descrição muito genérica: detalhe melhor o item e registre o racional no memorial ou em anexo.",IF(AND($Y1449=0,$B1449&lt;&gt;"",OR($G1449&lt;&gt;"",$H1449&lt;&gt;"",$J1449&lt;&gt;"",$K1449&lt;&gt;"",$M1449&lt;&gt;"",$N1449&lt;&gt;"",$P1449&lt;&gt;"",$Q1449&lt;&gt;"",$S1449&lt;&gt;"",$T1449&lt;&gt;"",$V1449&lt;&gt;"",$W1449&lt;&gt;"")),"O item possui dados lançados, mas o total está zerado. Revise os valores informados.","")))))))))))))))</f>
        <v/>
      </c>
    </row>
    <row r="1450" spans="1:35" ht="14.25" customHeight="1" x14ac:dyDescent="0.25">
      <c r="A1450" s="57" t="str">
        <f t="shared" si="286"/>
        <v/>
      </c>
      <c r="B1450" s="58"/>
      <c r="C1450" s="58"/>
      <c r="D1450" s="58"/>
      <c r="E1450" s="58"/>
      <c r="F1450" s="58"/>
      <c r="G1450" s="269"/>
      <c r="H1450" s="59"/>
      <c r="I1450" s="273">
        <f t="shared" si="287"/>
        <v>0</v>
      </c>
      <c r="J1450" s="269"/>
      <c r="K1450" s="59"/>
      <c r="L1450" s="270">
        <f t="shared" si="288"/>
        <v>0</v>
      </c>
      <c r="M1450" s="269"/>
      <c r="N1450" s="59"/>
      <c r="O1450" s="270">
        <f t="shared" si="289"/>
        <v>0</v>
      </c>
      <c r="P1450" s="269"/>
      <c r="Q1450" s="59"/>
      <c r="R1450" s="271">
        <f t="shared" si="290"/>
        <v>0</v>
      </c>
      <c r="S1450" s="269"/>
      <c r="T1450" s="59"/>
      <c r="U1450" s="270">
        <f t="shared" si="291"/>
        <v>0</v>
      </c>
      <c r="V1450" s="269"/>
      <c r="W1450" s="59"/>
      <c r="X1450" s="270">
        <f t="shared" si="292"/>
        <v>0</v>
      </c>
      <c r="Y1450" s="270">
        <f t="shared" si="293"/>
        <v>0</v>
      </c>
      <c r="Z1450" s="58"/>
      <c r="AA1450" s="58"/>
      <c r="AB1450" s="60" t="str">
        <f t="shared" si="294"/>
        <v/>
      </c>
      <c r="AC1450" s="21" t="b">
        <f t="shared" si="295"/>
        <v>0</v>
      </c>
      <c r="AD1450" s="21" t="b">
        <f t="shared" si="296"/>
        <v>0</v>
      </c>
      <c r="AE1450" s="21" t="b">
        <f t="shared" si="297"/>
        <v>0</v>
      </c>
      <c r="AF1450" s="21" t="b">
        <f ca="1">OR(AND($AC1450,NOT($AD1450)),AND($AC1450,OR(AND($G1450="",$H1450&lt;&gt;""),AND($G1450&lt;&gt;"",$H1450=""),AND($J1450="",$K1450&lt;&gt;""),AND($J1450&lt;&gt;"",$K1450=""),AND($M1450="",$N1450&lt;&gt;""),AND($M1450&lt;&gt;"",$N1450=""),AND($P1450="",$Q1450&lt;&gt;""),AND($P1450&lt;&gt;"",$Q1450=""),AND($S1450="",$T1450&lt;&gt;""),AND($S1450&lt;&gt;"",$T1450=""),AND($V1450="",$W1450&lt;&gt;""),AND($V1450&lt;&gt;"",$W1450=""))),AND($C1450&lt;&gt;"",$E1450&lt;&gt;"",LEFT(TRIM($C1450),1)&lt;&gt;LEFT(TRIM($E1450),1)),IF(OR($E1450="",$F1450=""),FALSE(),IFERROR(COUNTIF(INDIRECT("UNITS_"&amp;SUBSTITUTE(LEFT($E1450,FIND(" ",$E1450&amp;" ")-1),".","_")),$F1450)=0,TRUE())),AND($B1450&lt;&gt;"",OR(ISNUMBER(SEARCH("outro",LOWER($B1450))),ISNUMBER(SEARCH("divers",LOWER($B1450))),ISNUMBER(SEARCH("etc",LOWER($B1450))))),OR(AND(ISNUMBER(SEARCH("comunic",LOWER($B1450))),LEFT($E1450,3)&lt;&gt;"4.4"),AND(ISNUMBER(SEARCH("monitor",LOWER($B1450))),NOT(OR(LEFT($E1450,3)="1.5",LEFT($E1450,3)="2.5")))),AND($B1450&lt;&gt;"",OR(LEFT($C1450,1)="1",LEFT($C1450,1)="2"),$D1450=""),AND($D1450&lt;&gt;"",NOT(OR(LEFT($C1450,1)="1",LEFT($C1450,1)="2"))),AND($D1450&lt;&gt;"",COUNTIF(' PROJETO'!$B$14:$B$16,$D1450)=0),IF($D1450="",FALSE(),IF(COUNTIF(' PROJETO'!$B$14:$B$16,$D1450)=0,FALSE(),IFERROR(INDEX(' PROJETO'!$C$14:$C$16,MATCH($D1450,' PROJETO'!$B$14:$B$16,0))&lt;&gt;"Sim",FALSE()))))</f>
        <v>0</v>
      </c>
      <c r="AG1450" s="21" t="b">
        <f>AND($AC1450,$Y1450&gt;'CONFG.  LISTAS'!$F$4,$Z1450="",$AA1450="")</f>
        <v>0</v>
      </c>
      <c r="AH1450" s="21" t="str">
        <f t="shared" si="298"/>
        <v/>
      </c>
      <c r="AI1450" s="43" t="str">
        <f ca="1">IF(NOT($AC1450),"",IF(OR($B1450="",$C1450="",$E1450="",$F1450=""),"Preencha descrição, categoria, tipo e unidade.",IF(AND($B1450&lt;&gt;"",OR(LEFT($C1450,1)="1",LEFT($C1450,1)="2"),$D1450=""),"Informe a prática de restauração para itens diretos.",IF(AND($D1450&lt;&gt;"",NOT(OR(LEFT($C1450,1)="1",LEFT($C1450,1)="2"))),"Custos indiretos não devem pertencer a uma prática específica.",IF(AND($D1450&lt;&gt;"",COUNTIF(' PROJETO'!$B$14:$B$16,$D1450)=0),"Prática de restauração inválida ou não cadastrada.",IF(IF($D1450="",FALSE(),IF(COUNTIF(' PROJETO'!$B$14:$B$16,$D1450)=0,FALSE(),IFERROR(INDEX(' PROJETO'!$C$14:$C$16,MATCH($D1450,' PROJETO'!$B$14:$B$16,0))&lt;&gt;"Sim",FALSE()))),"A prática informada no item não foi selecionada na aba Projeto.",IF(AND(MAX($I1450,$L1450,$O1450,$R1450,$U1450,$X1450)&gt;'CONFG.  LISTAS'!$F$4,NOT(OR($Z1450&lt;&gt;"",$AA1450&lt;&gt;""))),"Memorial de cálculo ou anexo obrigatório não informado para item acima do limite.",IF(OR(AND($G1450&lt;&gt;"",$H1450&lt;&gt;"",OR($G1450&lt;=0,$H1450&lt;=0)),AND($J1450&lt;&gt;"",$K1450&lt;&gt;"",OR($J1450&lt;=0,$K1450&lt;=0)),AND($M1450&lt;&gt;"",$N1450&lt;&gt;"",OR($M1450&lt;=0,$N1450&lt;=0)),AND($P1450&lt;&gt;"",$Q1450&lt;&gt;"",OR($P1450&lt;=0,$Q1450&lt;=0)),AND($S1450&lt;&gt;"",$T1450&lt;&gt;"",OR($S1450&lt;=0,$T1450&lt;=0)),AND($V1450&lt;&gt;"",$W1450&lt;&gt;"",OR($V1450&lt;=0,$W1450&lt;=0))),"Revise os valores informados: valor unitário e quantidade devem ser maiores que zero.",IF(OR(AND($G1450="",$H1450&lt;&gt;""),AND($G1450&lt;&gt;"",$H1450=""),AND($J1450="",$K1450&lt;&gt;""),AND($J1450&lt;&gt;"",$K1450=""),AND($M1450="",$N1450&lt;&gt;""),AND($M1450&lt;&gt;"",$N1450=""),AND($P1450="",$Q1450&lt;&gt;""),AND($P1450&lt;&gt;"",$Q1450=""),AND($S1450="",$T1450&lt;&gt;""),AND($S1450&lt;&gt;"",$T1450=""),AND($V1450="",$W1450&lt;&gt;""),AND($V1450&lt;&gt;"",$W1450="")),"Há ano preenchido parcialmente: "&amp;TRIM(IF(AND($G1450="",$H1450&lt;&gt;""),"Ano 1 (falta valor unitário); ","")&amp;IF(AND($G1450&lt;&gt;"",$H1450=""),"Ano 1 (falta quantidade); ","")&amp;IF(AND($J1450="",$K1450&lt;&gt;""),"Ano 2 (falta valor unitário); ","")&amp;IF(AND($J1450&lt;&gt;"",$K1450=""),"Ano 2 (falta quantidade); ","")&amp;IF(AND($M1450="",$N1450&lt;&gt;""),"Ano 3 (falta valor unitário); ","")&amp;IF(AND($M1450&lt;&gt;"",$N1450=""),"Ano 3 (falta quantidade); ","")&amp;IF(AND($P1450="",$Q1450&lt;&gt;""),"Ano 4 (falta valor unitário); ","")&amp;IF(AND($P1450&lt;&gt;"",$Q1450=""),"Ano 4 (falta quantidade); ","")&amp;IF(AND($S1450="",$T1450&lt;&gt;""),"Ano 5 (falta valor unitário); ","")&amp;IF(AND($S1450&lt;&gt;"",$T1450=""),"Ano 5 (falta quantidade); ","")&amp;IF(AND($V1450="",$W1450&lt;&gt;""),"Ano 6 (falta valor unitário); ","")&amp;IF(AND($V1450&lt;&gt;"",$W1450=""),"Ano 6 (falta quantidade); ","")), IF(NOT(OR(AND($G1450&lt;&gt;"",$H1450&lt;&gt;""),AND($J1450&lt;&gt;"",$K1450&lt;&gt;""),AND($M1450&lt;&gt;"",$N1450&lt;&gt;""),AND($P1450&lt;&gt;"",$Q1450&lt;&gt;""),AND($S1450&lt;&gt;"",$T1450&lt;&gt;""),AND($V1450&lt;&gt;"",$W1450&lt;&gt;""))),"Informe pelo menos um ano completo com valor unitário e quantidade.",IF(AND($C1450&lt;&gt;"",$E1450&lt;&gt;"",LEFT(TRIM($C1450),1)&lt;&gt;LEFT(TRIM($E1450),1)),"Categoria e tipo estão incompatíveis.",IF(IF(OR($E1450="",$F1450=""),FALSE(),IFERROR(COUNTIF(INDIRECT("UNITS_"&amp;SUBSTITUTE(LEFT($E1450,FIND(" ",$E1450&amp;" ")-1),".","_")),$F1450)=0,TRUE())),"Unidade incompatível com o tipo selecionado.",IF(OR(AND(ISNUMBER(SEARCH("comunic",LOWER($B1450))),LEFT($E1450,3)&lt;&gt;"4.4"),AND(ISNUMBER(SEARCH("monitor",LOWER($B1450))),NOT(OR(LEFT($E1450,3)="1.5",LEFT($E1450,3)="2.5")))),"Revise a classificação do item conforme as regras de preenchimento.",IF(AND($B1450&lt;&gt;"",OR(ISNUMBER(SEARCH("outro",LOWER($B1450))),ISNUMBER(SEARCH("divers",LOWER($B1450))),ISNUMBER(SEARCH("kit",LOWER($B1450))),ISNUMBER(SEARCH("ferrament",LOWER($B1450))),ISNUMBER(SEARCH("epi",LOWER($B1450)))),NOT(OR($Z1450&lt;&gt;"",$AA1450&lt;&gt;""))),"Descrição muito genérica: detalhe melhor o item e registre o racional no memorial ou em anexo.",IF(AND($Y1450=0,$B1450&lt;&gt;"",OR($G1450&lt;&gt;"",$H1450&lt;&gt;"",$J1450&lt;&gt;"",$K1450&lt;&gt;"",$M1450&lt;&gt;"",$N1450&lt;&gt;"",$P1450&lt;&gt;"",$Q1450&lt;&gt;"",$S1450&lt;&gt;"",$T1450&lt;&gt;"",$V1450&lt;&gt;"",$W1450&lt;&gt;"")),"O item possui dados lançados, mas o total está zerado. Revise os valores informados.","")))))))))))))))</f>
        <v/>
      </c>
    </row>
    <row r="1451" spans="1:35" ht="14.25" customHeight="1" x14ac:dyDescent="0.25">
      <c r="A1451" s="57" t="str">
        <f t="shared" si="286"/>
        <v/>
      </c>
      <c r="B1451" s="61"/>
      <c r="C1451" s="61"/>
      <c r="D1451" s="58"/>
      <c r="E1451" s="61"/>
      <c r="F1451" s="61"/>
      <c r="G1451" s="272"/>
      <c r="H1451" s="62"/>
      <c r="I1451" s="273">
        <f t="shared" si="287"/>
        <v>0</v>
      </c>
      <c r="J1451" s="272"/>
      <c r="K1451" s="62"/>
      <c r="L1451" s="270">
        <f t="shared" si="288"/>
        <v>0</v>
      </c>
      <c r="M1451" s="272"/>
      <c r="N1451" s="62"/>
      <c r="O1451" s="270">
        <f t="shared" si="289"/>
        <v>0</v>
      </c>
      <c r="P1451" s="272"/>
      <c r="Q1451" s="62"/>
      <c r="R1451" s="271">
        <f t="shared" si="290"/>
        <v>0</v>
      </c>
      <c r="S1451" s="272"/>
      <c r="T1451" s="62"/>
      <c r="U1451" s="270">
        <f t="shared" si="291"/>
        <v>0</v>
      </c>
      <c r="V1451" s="272"/>
      <c r="W1451" s="62"/>
      <c r="X1451" s="270">
        <f t="shared" si="292"/>
        <v>0</v>
      </c>
      <c r="Y1451" s="270">
        <f t="shared" si="293"/>
        <v>0</v>
      </c>
      <c r="Z1451" s="61"/>
      <c r="AA1451" s="61"/>
      <c r="AB1451" s="60" t="str">
        <f t="shared" si="294"/>
        <v/>
      </c>
      <c r="AC1451" s="21" t="b">
        <f t="shared" si="295"/>
        <v>0</v>
      </c>
      <c r="AD1451" s="21" t="b">
        <f t="shared" si="296"/>
        <v>0</v>
      </c>
      <c r="AE1451" s="21" t="b">
        <f t="shared" si="297"/>
        <v>0</v>
      </c>
      <c r="AF1451" s="21" t="b">
        <f ca="1">OR(AND($AC1451,NOT($AD1451)),AND($AC1451,OR(AND($G1451="",$H1451&lt;&gt;""),AND($G1451&lt;&gt;"",$H1451=""),AND($J1451="",$K1451&lt;&gt;""),AND($J1451&lt;&gt;"",$K1451=""),AND($M1451="",$N1451&lt;&gt;""),AND($M1451&lt;&gt;"",$N1451=""),AND($P1451="",$Q1451&lt;&gt;""),AND($P1451&lt;&gt;"",$Q1451=""),AND($S1451="",$T1451&lt;&gt;""),AND($S1451&lt;&gt;"",$T1451=""),AND($V1451="",$W1451&lt;&gt;""),AND($V1451&lt;&gt;"",$W1451=""))),AND($C1451&lt;&gt;"",$E1451&lt;&gt;"",LEFT(TRIM($C1451),1)&lt;&gt;LEFT(TRIM($E1451),1)),IF(OR($E1451="",$F1451=""),FALSE(),IFERROR(COUNTIF(INDIRECT("UNITS_"&amp;SUBSTITUTE(LEFT($E1451,FIND(" ",$E1451&amp;" ")-1),".","_")),$F1451)=0,TRUE())),AND($B1451&lt;&gt;"",OR(ISNUMBER(SEARCH("outro",LOWER($B1451))),ISNUMBER(SEARCH("divers",LOWER($B1451))),ISNUMBER(SEARCH("etc",LOWER($B1451))))),OR(AND(ISNUMBER(SEARCH("comunic",LOWER($B1451))),LEFT($E1451,3)&lt;&gt;"4.4"),AND(ISNUMBER(SEARCH("monitor",LOWER($B1451))),NOT(OR(LEFT($E1451,3)="1.5",LEFT($E1451,3)="2.5")))),AND($B1451&lt;&gt;"",OR(LEFT($C1451,1)="1",LEFT($C1451,1)="2"),$D1451=""),AND($D1451&lt;&gt;"",NOT(OR(LEFT($C1451,1)="1",LEFT($C1451,1)="2"))),AND($D1451&lt;&gt;"",COUNTIF(' PROJETO'!$B$14:$B$16,$D1451)=0),IF($D1451="",FALSE(),IF(COUNTIF(' PROJETO'!$B$14:$B$16,$D1451)=0,FALSE(),IFERROR(INDEX(' PROJETO'!$C$14:$C$16,MATCH($D1451,' PROJETO'!$B$14:$B$16,0))&lt;&gt;"Sim",FALSE()))))</f>
        <v>0</v>
      </c>
      <c r="AG1451" s="21" t="b">
        <f>AND($AC1451,$Y1451&gt;'CONFG.  LISTAS'!$F$4,$Z1451="",$AA1451="")</f>
        <v>0</v>
      </c>
      <c r="AH1451" s="21" t="str">
        <f t="shared" si="298"/>
        <v/>
      </c>
      <c r="AI1451" s="43" t="str">
        <f ca="1">IF(NOT($AC1451),"",IF(OR($B1451="",$C1451="",$E1451="",$F1451=""),"Preencha descrição, categoria, tipo e unidade.",IF(AND($B1451&lt;&gt;"",OR(LEFT($C1451,1)="1",LEFT($C1451,1)="2"),$D1451=""),"Informe a prática de restauração para itens diretos.",IF(AND($D1451&lt;&gt;"",NOT(OR(LEFT($C1451,1)="1",LEFT($C1451,1)="2"))),"Custos indiretos não devem pertencer a uma prática específica.",IF(AND($D1451&lt;&gt;"",COUNTIF(' PROJETO'!$B$14:$B$16,$D1451)=0),"Prática de restauração inválida ou não cadastrada.",IF(IF($D1451="",FALSE(),IF(COUNTIF(' PROJETO'!$B$14:$B$16,$D1451)=0,FALSE(),IFERROR(INDEX(' PROJETO'!$C$14:$C$16,MATCH($D1451,' PROJETO'!$B$14:$B$16,0))&lt;&gt;"Sim",FALSE()))),"A prática informada no item não foi selecionada na aba Projeto.",IF(AND(MAX($I1451,$L1451,$O1451,$R1451,$U1451,$X1451)&gt;'CONFG.  LISTAS'!$F$4,NOT(OR($Z1451&lt;&gt;"",$AA1451&lt;&gt;""))),"Memorial de cálculo ou anexo obrigatório não informado para item acima do limite.",IF(OR(AND($G1451&lt;&gt;"",$H1451&lt;&gt;"",OR($G1451&lt;=0,$H1451&lt;=0)),AND($J1451&lt;&gt;"",$K1451&lt;&gt;"",OR($J1451&lt;=0,$K1451&lt;=0)),AND($M1451&lt;&gt;"",$N1451&lt;&gt;"",OR($M1451&lt;=0,$N1451&lt;=0)),AND($P1451&lt;&gt;"",$Q1451&lt;&gt;"",OR($P1451&lt;=0,$Q1451&lt;=0)),AND($S1451&lt;&gt;"",$T1451&lt;&gt;"",OR($S1451&lt;=0,$T1451&lt;=0)),AND($V1451&lt;&gt;"",$W1451&lt;&gt;"",OR($V1451&lt;=0,$W1451&lt;=0))),"Revise os valores informados: valor unitário e quantidade devem ser maiores que zero.",IF(OR(AND($G1451="",$H1451&lt;&gt;""),AND($G1451&lt;&gt;"",$H1451=""),AND($J1451="",$K1451&lt;&gt;""),AND($J1451&lt;&gt;"",$K1451=""),AND($M1451="",$N1451&lt;&gt;""),AND($M1451&lt;&gt;"",$N1451=""),AND($P1451="",$Q1451&lt;&gt;""),AND($P1451&lt;&gt;"",$Q1451=""),AND($S1451="",$T1451&lt;&gt;""),AND($S1451&lt;&gt;"",$T1451=""),AND($V1451="",$W1451&lt;&gt;""),AND($V1451&lt;&gt;"",$W1451="")),"Há ano preenchido parcialmente: "&amp;TRIM(IF(AND($G1451="",$H1451&lt;&gt;""),"Ano 1 (falta valor unitário); ","")&amp;IF(AND($G1451&lt;&gt;"",$H1451=""),"Ano 1 (falta quantidade); ","")&amp;IF(AND($J1451="",$K1451&lt;&gt;""),"Ano 2 (falta valor unitário); ","")&amp;IF(AND($J1451&lt;&gt;"",$K1451=""),"Ano 2 (falta quantidade); ","")&amp;IF(AND($M1451="",$N1451&lt;&gt;""),"Ano 3 (falta valor unitário); ","")&amp;IF(AND($M1451&lt;&gt;"",$N1451=""),"Ano 3 (falta quantidade); ","")&amp;IF(AND($P1451="",$Q1451&lt;&gt;""),"Ano 4 (falta valor unitário); ","")&amp;IF(AND($P1451&lt;&gt;"",$Q1451=""),"Ano 4 (falta quantidade); ","")&amp;IF(AND($S1451="",$T1451&lt;&gt;""),"Ano 5 (falta valor unitário); ","")&amp;IF(AND($S1451&lt;&gt;"",$T1451=""),"Ano 5 (falta quantidade); ","")&amp;IF(AND($V1451="",$W1451&lt;&gt;""),"Ano 6 (falta valor unitário); ","")&amp;IF(AND($V1451&lt;&gt;"",$W1451=""),"Ano 6 (falta quantidade); ","")), IF(NOT(OR(AND($G1451&lt;&gt;"",$H1451&lt;&gt;""),AND($J1451&lt;&gt;"",$K1451&lt;&gt;""),AND($M1451&lt;&gt;"",$N1451&lt;&gt;""),AND($P1451&lt;&gt;"",$Q1451&lt;&gt;""),AND($S1451&lt;&gt;"",$T1451&lt;&gt;""),AND($V1451&lt;&gt;"",$W1451&lt;&gt;""))),"Informe pelo menos um ano completo com valor unitário e quantidade.",IF(AND($C1451&lt;&gt;"",$E1451&lt;&gt;"",LEFT(TRIM($C1451),1)&lt;&gt;LEFT(TRIM($E1451),1)),"Categoria e tipo estão incompatíveis.",IF(IF(OR($E1451="",$F1451=""),FALSE(),IFERROR(COUNTIF(INDIRECT("UNITS_"&amp;SUBSTITUTE(LEFT($E1451,FIND(" ",$E1451&amp;" ")-1),".","_")),$F1451)=0,TRUE())),"Unidade incompatível com o tipo selecionado.",IF(OR(AND(ISNUMBER(SEARCH("comunic",LOWER($B1451))),LEFT($E1451,3)&lt;&gt;"4.4"),AND(ISNUMBER(SEARCH("monitor",LOWER($B1451))),NOT(OR(LEFT($E1451,3)="1.5",LEFT($E1451,3)="2.5")))),"Revise a classificação do item conforme as regras de preenchimento.",IF(AND($B1451&lt;&gt;"",OR(ISNUMBER(SEARCH("outro",LOWER($B1451))),ISNUMBER(SEARCH("divers",LOWER($B1451))),ISNUMBER(SEARCH("kit",LOWER($B1451))),ISNUMBER(SEARCH("ferrament",LOWER($B1451))),ISNUMBER(SEARCH("epi",LOWER($B1451)))),NOT(OR($Z1451&lt;&gt;"",$AA1451&lt;&gt;""))),"Descrição muito genérica: detalhe melhor o item e registre o racional no memorial ou em anexo.",IF(AND($Y1451=0,$B1451&lt;&gt;"",OR($G1451&lt;&gt;"",$H1451&lt;&gt;"",$J1451&lt;&gt;"",$K1451&lt;&gt;"",$M1451&lt;&gt;"",$N1451&lt;&gt;"",$P1451&lt;&gt;"",$Q1451&lt;&gt;"",$S1451&lt;&gt;"",$T1451&lt;&gt;"",$V1451&lt;&gt;"",$W1451&lt;&gt;"")),"O item possui dados lançados, mas o total está zerado. Revise os valores informados.","")))))))))))))))</f>
        <v/>
      </c>
    </row>
    <row r="1452" spans="1:35" ht="14.25" customHeight="1" x14ac:dyDescent="0.25">
      <c r="A1452" s="57" t="str">
        <f t="shared" si="286"/>
        <v/>
      </c>
      <c r="B1452" s="58"/>
      <c r="C1452" s="58"/>
      <c r="D1452" s="58"/>
      <c r="E1452" s="58"/>
      <c r="F1452" s="58"/>
      <c r="G1452" s="269"/>
      <c r="H1452" s="59"/>
      <c r="I1452" s="273">
        <f t="shared" si="287"/>
        <v>0</v>
      </c>
      <c r="J1452" s="269"/>
      <c r="K1452" s="59"/>
      <c r="L1452" s="270">
        <f t="shared" si="288"/>
        <v>0</v>
      </c>
      <c r="M1452" s="269"/>
      <c r="N1452" s="59"/>
      <c r="O1452" s="270">
        <f t="shared" si="289"/>
        <v>0</v>
      </c>
      <c r="P1452" s="269"/>
      <c r="Q1452" s="59"/>
      <c r="R1452" s="271">
        <f t="shared" si="290"/>
        <v>0</v>
      </c>
      <c r="S1452" s="269"/>
      <c r="T1452" s="59"/>
      <c r="U1452" s="270">
        <f t="shared" si="291"/>
        <v>0</v>
      </c>
      <c r="V1452" s="269"/>
      <c r="W1452" s="59"/>
      <c r="X1452" s="270">
        <f t="shared" si="292"/>
        <v>0</v>
      </c>
      <c r="Y1452" s="270">
        <f t="shared" si="293"/>
        <v>0</v>
      </c>
      <c r="Z1452" s="58"/>
      <c r="AA1452" s="58"/>
      <c r="AB1452" s="60" t="str">
        <f t="shared" si="294"/>
        <v/>
      </c>
      <c r="AC1452" s="21" t="b">
        <f t="shared" si="295"/>
        <v>0</v>
      </c>
      <c r="AD1452" s="21" t="b">
        <f t="shared" si="296"/>
        <v>0</v>
      </c>
      <c r="AE1452" s="21" t="b">
        <f t="shared" si="297"/>
        <v>0</v>
      </c>
      <c r="AF1452" s="21" t="b">
        <f ca="1">OR(AND($AC1452,NOT($AD1452)),AND($AC1452,OR(AND($G1452="",$H1452&lt;&gt;""),AND($G1452&lt;&gt;"",$H1452=""),AND($J1452="",$K1452&lt;&gt;""),AND($J1452&lt;&gt;"",$K1452=""),AND($M1452="",$N1452&lt;&gt;""),AND($M1452&lt;&gt;"",$N1452=""),AND($P1452="",$Q1452&lt;&gt;""),AND($P1452&lt;&gt;"",$Q1452=""),AND($S1452="",$T1452&lt;&gt;""),AND($S1452&lt;&gt;"",$T1452=""),AND($V1452="",$W1452&lt;&gt;""),AND($V1452&lt;&gt;"",$W1452=""))),AND($C1452&lt;&gt;"",$E1452&lt;&gt;"",LEFT(TRIM($C1452),1)&lt;&gt;LEFT(TRIM($E1452),1)),IF(OR($E1452="",$F1452=""),FALSE(),IFERROR(COUNTIF(INDIRECT("UNITS_"&amp;SUBSTITUTE(LEFT($E1452,FIND(" ",$E1452&amp;" ")-1),".","_")),$F1452)=0,TRUE())),AND($B1452&lt;&gt;"",OR(ISNUMBER(SEARCH("outro",LOWER($B1452))),ISNUMBER(SEARCH("divers",LOWER($B1452))),ISNUMBER(SEARCH("etc",LOWER($B1452))))),OR(AND(ISNUMBER(SEARCH("comunic",LOWER($B1452))),LEFT($E1452,3)&lt;&gt;"4.4"),AND(ISNUMBER(SEARCH("monitor",LOWER($B1452))),NOT(OR(LEFT($E1452,3)="1.5",LEFT($E1452,3)="2.5")))),AND($B1452&lt;&gt;"",OR(LEFT($C1452,1)="1",LEFT($C1452,1)="2"),$D1452=""),AND($D1452&lt;&gt;"",NOT(OR(LEFT($C1452,1)="1",LEFT($C1452,1)="2"))),AND($D1452&lt;&gt;"",COUNTIF(' PROJETO'!$B$14:$B$16,$D1452)=0),IF($D1452="",FALSE(),IF(COUNTIF(' PROJETO'!$B$14:$B$16,$D1452)=0,FALSE(),IFERROR(INDEX(' PROJETO'!$C$14:$C$16,MATCH($D1452,' PROJETO'!$B$14:$B$16,0))&lt;&gt;"Sim",FALSE()))))</f>
        <v>0</v>
      </c>
      <c r="AG1452" s="21" t="b">
        <f>AND($AC1452,$Y1452&gt;'CONFG.  LISTAS'!$F$4,$Z1452="",$AA1452="")</f>
        <v>0</v>
      </c>
      <c r="AH1452" s="21" t="str">
        <f t="shared" si="298"/>
        <v/>
      </c>
      <c r="AI1452" s="43" t="str">
        <f ca="1">IF(NOT($AC1452),"",IF(OR($B1452="",$C1452="",$E1452="",$F1452=""),"Preencha descrição, categoria, tipo e unidade.",IF(AND($B1452&lt;&gt;"",OR(LEFT($C1452,1)="1",LEFT($C1452,1)="2"),$D1452=""),"Informe a prática de restauração para itens diretos.",IF(AND($D1452&lt;&gt;"",NOT(OR(LEFT($C1452,1)="1",LEFT($C1452,1)="2"))),"Custos indiretos não devem pertencer a uma prática específica.",IF(AND($D1452&lt;&gt;"",COUNTIF(' PROJETO'!$B$14:$B$16,$D1452)=0),"Prática de restauração inválida ou não cadastrada.",IF(IF($D1452="",FALSE(),IF(COUNTIF(' PROJETO'!$B$14:$B$16,$D1452)=0,FALSE(),IFERROR(INDEX(' PROJETO'!$C$14:$C$16,MATCH($D1452,' PROJETO'!$B$14:$B$16,0))&lt;&gt;"Sim",FALSE()))),"A prática informada no item não foi selecionada na aba Projeto.",IF(AND(MAX($I1452,$L1452,$O1452,$R1452,$U1452,$X1452)&gt;'CONFG.  LISTAS'!$F$4,NOT(OR($Z1452&lt;&gt;"",$AA1452&lt;&gt;""))),"Memorial de cálculo ou anexo obrigatório não informado para item acima do limite.",IF(OR(AND($G1452&lt;&gt;"",$H1452&lt;&gt;"",OR($G1452&lt;=0,$H1452&lt;=0)),AND($J1452&lt;&gt;"",$K1452&lt;&gt;"",OR($J1452&lt;=0,$K1452&lt;=0)),AND($M1452&lt;&gt;"",$N1452&lt;&gt;"",OR($M1452&lt;=0,$N1452&lt;=0)),AND($P1452&lt;&gt;"",$Q1452&lt;&gt;"",OR($P1452&lt;=0,$Q1452&lt;=0)),AND($S1452&lt;&gt;"",$T1452&lt;&gt;"",OR($S1452&lt;=0,$T1452&lt;=0)),AND($V1452&lt;&gt;"",$W1452&lt;&gt;"",OR($V1452&lt;=0,$W1452&lt;=0))),"Revise os valores informados: valor unitário e quantidade devem ser maiores que zero.",IF(OR(AND($G1452="",$H1452&lt;&gt;""),AND($G1452&lt;&gt;"",$H1452=""),AND($J1452="",$K1452&lt;&gt;""),AND($J1452&lt;&gt;"",$K1452=""),AND($M1452="",$N1452&lt;&gt;""),AND($M1452&lt;&gt;"",$N1452=""),AND($P1452="",$Q1452&lt;&gt;""),AND($P1452&lt;&gt;"",$Q1452=""),AND($S1452="",$T1452&lt;&gt;""),AND($S1452&lt;&gt;"",$T1452=""),AND($V1452="",$W1452&lt;&gt;""),AND($V1452&lt;&gt;"",$W1452="")),"Há ano preenchido parcialmente: "&amp;TRIM(IF(AND($G1452="",$H1452&lt;&gt;""),"Ano 1 (falta valor unitário); ","")&amp;IF(AND($G1452&lt;&gt;"",$H1452=""),"Ano 1 (falta quantidade); ","")&amp;IF(AND($J1452="",$K1452&lt;&gt;""),"Ano 2 (falta valor unitário); ","")&amp;IF(AND($J1452&lt;&gt;"",$K1452=""),"Ano 2 (falta quantidade); ","")&amp;IF(AND($M1452="",$N1452&lt;&gt;""),"Ano 3 (falta valor unitário); ","")&amp;IF(AND($M1452&lt;&gt;"",$N1452=""),"Ano 3 (falta quantidade); ","")&amp;IF(AND($P1452="",$Q1452&lt;&gt;""),"Ano 4 (falta valor unitário); ","")&amp;IF(AND($P1452&lt;&gt;"",$Q1452=""),"Ano 4 (falta quantidade); ","")&amp;IF(AND($S1452="",$T1452&lt;&gt;""),"Ano 5 (falta valor unitário); ","")&amp;IF(AND($S1452&lt;&gt;"",$T1452=""),"Ano 5 (falta quantidade); ","")&amp;IF(AND($V1452="",$W1452&lt;&gt;""),"Ano 6 (falta valor unitário); ","")&amp;IF(AND($V1452&lt;&gt;"",$W1452=""),"Ano 6 (falta quantidade); ","")), IF(NOT(OR(AND($G1452&lt;&gt;"",$H1452&lt;&gt;""),AND($J1452&lt;&gt;"",$K1452&lt;&gt;""),AND($M1452&lt;&gt;"",$N1452&lt;&gt;""),AND($P1452&lt;&gt;"",$Q1452&lt;&gt;""),AND($S1452&lt;&gt;"",$T1452&lt;&gt;""),AND($V1452&lt;&gt;"",$W1452&lt;&gt;""))),"Informe pelo menos um ano completo com valor unitário e quantidade.",IF(AND($C1452&lt;&gt;"",$E1452&lt;&gt;"",LEFT(TRIM($C1452),1)&lt;&gt;LEFT(TRIM($E1452),1)),"Categoria e tipo estão incompatíveis.",IF(IF(OR($E1452="",$F1452=""),FALSE(),IFERROR(COUNTIF(INDIRECT("UNITS_"&amp;SUBSTITUTE(LEFT($E1452,FIND(" ",$E1452&amp;" ")-1),".","_")),$F1452)=0,TRUE())),"Unidade incompatível com o tipo selecionado.",IF(OR(AND(ISNUMBER(SEARCH("comunic",LOWER($B1452))),LEFT($E1452,3)&lt;&gt;"4.4"),AND(ISNUMBER(SEARCH("monitor",LOWER($B1452))),NOT(OR(LEFT($E1452,3)="1.5",LEFT($E1452,3)="2.5")))),"Revise a classificação do item conforme as regras de preenchimento.",IF(AND($B1452&lt;&gt;"",OR(ISNUMBER(SEARCH("outro",LOWER($B1452))),ISNUMBER(SEARCH("divers",LOWER($B1452))),ISNUMBER(SEARCH("kit",LOWER($B1452))),ISNUMBER(SEARCH("ferrament",LOWER($B1452))),ISNUMBER(SEARCH("epi",LOWER($B1452)))),NOT(OR($Z1452&lt;&gt;"",$AA1452&lt;&gt;""))),"Descrição muito genérica: detalhe melhor o item e registre o racional no memorial ou em anexo.",IF(AND($Y1452=0,$B1452&lt;&gt;"",OR($G1452&lt;&gt;"",$H1452&lt;&gt;"",$J1452&lt;&gt;"",$K1452&lt;&gt;"",$M1452&lt;&gt;"",$N1452&lt;&gt;"",$P1452&lt;&gt;"",$Q1452&lt;&gt;"",$S1452&lt;&gt;"",$T1452&lt;&gt;"",$V1452&lt;&gt;"",$W1452&lt;&gt;"")),"O item possui dados lançados, mas o total está zerado. Revise os valores informados.","")))))))))))))))</f>
        <v/>
      </c>
    </row>
    <row r="1453" spans="1:35" ht="14.25" customHeight="1" x14ac:dyDescent="0.25">
      <c r="A1453" s="57" t="str">
        <f t="shared" si="286"/>
        <v/>
      </c>
      <c r="B1453" s="61"/>
      <c r="C1453" s="61"/>
      <c r="D1453" s="58"/>
      <c r="E1453" s="61"/>
      <c r="F1453" s="61"/>
      <c r="G1453" s="272"/>
      <c r="H1453" s="62"/>
      <c r="I1453" s="273">
        <f t="shared" si="287"/>
        <v>0</v>
      </c>
      <c r="J1453" s="272"/>
      <c r="K1453" s="62"/>
      <c r="L1453" s="270">
        <f t="shared" si="288"/>
        <v>0</v>
      </c>
      <c r="M1453" s="272"/>
      <c r="N1453" s="62"/>
      <c r="O1453" s="270">
        <f t="shared" si="289"/>
        <v>0</v>
      </c>
      <c r="P1453" s="272"/>
      <c r="Q1453" s="62"/>
      <c r="R1453" s="271">
        <f t="shared" si="290"/>
        <v>0</v>
      </c>
      <c r="S1453" s="272"/>
      <c r="T1453" s="62"/>
      <c r="U1453" s="270">
        <f t="shared" si="291"/>
        <v>0</v>
      </c>
      <c r="V1453" s="272"/>
      <c r="W1453" s="62"/>
      <c r="X1453" s="270">
        <f t="shared" si="292"/>
        <v>0</v>
      </c>
      <c r="Y1453" s="270">
        <f t="shared" si="293"/>
        <v>0</v>
      </c>
      <c r="Z1453" s="61"/>
      <c r="AA1453" s="61"/>
      <c r="AB1453" s="60" t="str">
        <f t="shared" si="294"/>
        <v/>
      </c>
      <c r="AC1453" s="21" t="b">
        <f t="shared" si="295"/>
        <v>0</v>
      </c>
      <c r="AD1453" s="21" t="b">
        <f t="shared" si="296"/>
        <v>0</v>
      </c>
      <c r="AE1453" s="21" t="b">
        <f t="shared" si="297"/>
        <v>0</v>
      </c>
      <c r="AF1453" s="21" t="b">
        <f ca="1">OR(AND($AC1453,NOT($AD1453)),AND($AC1453,OR(AND($G1453="",$H1453&lt;&gt;""),AND($G1453&lt;&gt;"",$H1453=""),AND($J1453="",$K1453&lt;&gt;""),AND($J1453&lt;&gt;"",$K1453=""),AND($M1453="",$N1453&lt;&gt;""),AND($M1453&lt;&gt;"",$N1453=""),AND($P1453="",$Q1453&lt;&gt;""),AND($P1453&lt;&gt;"",$Q1453=""),AND($S1453="",$T1453&lt;&gt;""),AND($S1453&lt;&gt;"",$T1453=""),AND($V1453="",$W1453&lt;&gt;""),AND($V1453&lt;&gt;"",$W1453=""))),AND($C1453&lt;&gt;"",$E1453&lt;&gt;"",LEFT(TRIM($C1453),1)&lt;&gt;LEFT(TRIM($E1453),1)),IF(OR($E1453="",$F1453=""),FALSE(),IFERROR(COUNTIF(INDIRECT("UNITS_"&amp;SUBSTITUTE(LEFT($E1453,FIND(" ",$E1453&amp;" ")-1),".","_")),$F1453)=0,TRUE())),AND($B1453&lt;&gt;"",OR(ISNUMBER(SEARCH("outro",LOWER($B1453))),ISNUMBER(SEARCH("divers",LOWER($B1453))),ISNUMBER(SEARCH("etc",LOWER($B1453))))),OR(AND(ISNUMBER(SEARCH("comunic",LOWER($B1453))),LEFT($E1453,3)&lt;&gt;"4.4"),AND(ISNUMBER(SEARCH("monitor",LOWER($B1453))),NOT(OR(LEFT($E1453,3)="1.5",LEFT($E1453,3)="2.5")))),AND($B1453&lt;&gt;"",OR(LEFT($C1453,1)="1",LEFT($C1453,1)="2"),$D1453=""),AND($D1453&lt;&gt;"",NOT(OR(LEFT($C1453,1)="1",LEFT($C1453,1)="2"))),AND($D1453&lt;&gt;"",COUNTIF(' PROJETO'!$B$14:$B$16,$D1453)=0),IF($D1453="",FALSE(),IF(COUNTIF(' PROJETO'!$B$14:$B$16,$D1453)=0,FALSE(),IFERROR(INDEX(' PROJETO'!$C$14:$C$16,MATCH($D1453,' PROJETO'!$B$14:$B$16,0))&lt;&gt;"Sim",FALSE()))))</f>
        <v>0</v>
      </c>
      <c r="AG1453" s="21" t="b">
        <f>AND($AC1453,$Y1453&gt;'CONFG.  LISTAS'!$F$4,$Z1453="",$AA1453="")</f>
        <v>0</v>
      </c>
      <c r="AH1453" s="21" t="str">
        <f t="shared" si="298"/>
        <v/>
      </c>
      <c r="AI1453" s="43" t="str">
        <f ca="1">IF(NOT($AC1453),"",IF(OR($B1453="",$C1453="",$E1453="",$F1453=""),"Preencha descrição, categoria, tipo e unidade.",IF(AND($B1453&lt;&gt;"",OR(LEFT($C1453,1)="1",LEFT($C1453,1)="2"),$D1453=""),"Informe a prática de restauração para itens diretos.",IF(AND($D1453&lt;&gt;"",NOT(OR(LEFT($C1453,1)="1",LEFT($C1453,1)="2"))),"Custos indiretos não devem pertencer a uma prática específica.",IF(AND($D1453&lt;&gt;"",COUNTIF(' PROJETO'!$B$14:$B$16,$D1453)=0),"Prática de restauração inválida ou não cadastrada.",IF(IF($D1453="",FALSE(),IF(COUNTIF(' PROJETO'!$B$14:$B$16,$D1453)=0,FALSE(),IFERROR(INDEX(' PROJETO'!$C$14:$C$16,MATCH($D1453,' PROJETO'!$B$14:$B$16,0))&lt;&gt;"Sim",FALSE()))),"A prática informada no item não foi selecionada na aba Projeto.",IF(AND(MAX($I1453,$L1453,$O1453,$R1453,$U1453,$X1453)&gt;'CONFG.  LISTAS'!$F$4,NOT(OR($Z1453&lt;&gt;"",$AA1453&lt;&gt;""))),"Memorial de cálculo ou anexo obrigatório não informado para item acima do limite.",IF(OR(AND($G1453&lt;&gt;"",$H1453&lt;&gt;"",OR($G1453&lt;=0,$H1453&lt;=0)),AND($J1453&lt;&gt;"",$K1453&lt;&gt;"",OR($J1453&lt;=0,$K1453&lt;=0)),AND($M1453&lt;&gt;"",$N1453&lt;&gt;"",OR($M1453&lt;=0,$N1453&lt;=0)),AND($P1453&lt;&gt;"",$Q1453&lt;&gt;"",OR($P1453&lt;=0,$Q1453&lt;=0)),AND($S1453&lt;&gt;"",$T1453&lt;&gt;"",OR($S1453&lt;=0,$T1453&lt;=0)),AND($V1453&lt;&gt;"",$W1453&lt;&gt;"",OR($V1453&lt;=0,$W1453&lt;=0))),"Revise os valores informados: valor unitário e quantidade devem ser maiores que zero.",IF(OR(AND($G1453="",$H1453&lt;&gt;""),AND($G1453&lt;&gt;"",$H1453=""),AND($J1453="",$K1453&lt;&gt;""),AND($J1453&lt;&gt;"",$K1453=""),AND($M1453="",$N1453&lt;&gt;""),AND($M1453&lt;&gt;"",$N1453=""),AND($P1453="",$Q1453&lt;&gt;""),AND($P1453&lt;&gt;"",$Q1453=""),AND($S1453="",$T1453&lt;&gt;""),AND($S1453&lt;&gt;"",$T1453=""),AND($V1453="",$W1453&lt;&gt;""),AND($V1453&lt;&gt;"",$W1453="")),"Há ano preenchido parcialmente: "&amp;TRIM(IF(AND($G1453="",$H1453&lt;&gt;""),"Ano 1 (falta valor unitário); ","")&amp;IF(AND($G1453&lt;&gt;"",$H1453=""),"Ano 1 (falta quantidade); ","")&amp;IF(AND($J1453="",$K1453&lt;&gt;""),"Ano 2 (falta valor unitário); ","")&amp;IF(AND($J1453&lt;&gt;"",$K1453=""),"Ano 2 (falta quantidade); ","")&amp;IF(AND($M1453="",$N1453&lt;&gt;""),"Ano 3 (falta valor unitário); ","")&amp;IF(AND($M1453&lt;&gt;"",$N1453=""),"Ano 3 (falta quantidade); ","")&amp;IF(AND($P1453="",$Q1453&lt;&gt;""),"Ano 4 (falta valor unitário); ","")&amp;IF(AND($P1453&lt;&gt;"",$Q1453=""),"Ano 4 (falta quantidade); ","")&amp;IF(AND($S1453="",$T1453&lt;&gt;""),"Ano 5 (falta valor unitário); ","")&amp;IF(AND($S1453&lt;&gt;"",$T1453=""),"Ano 5 (falta quantidade); ","")&amp;IF(AND($V1453="",$W1453&lt;&gt;""),"Ano 6 (falta valor unitário); ","")&amp;IF(AND($V1453&lt;&gt;"",$W1453=""),"Ano 6 (falta quantidade); ","")), IF(NOT(OR(AND($G1453&lt;&gt;"",$H1453&lt;&gt;""),AND($J1453&lt;&gt;"",$K1453&lt;&gt;""),AND($M1453&lt;&gt;"",$N1453&lt;&gt;""),AND($P1453&lt;&gt;"",$Q1453&lt;&gt;""),AND($S1453&lt;&gt;"",$T1453&lt;&gt;""),AND($V1453&lt;&gt;"",$W1453&lt;&gt;""))),"Informe pelo menos um ano completo com valor unitário e quantidade.",IF(AND($C1453&lt;&gt;"",$E1453&lt;&gt;"",LEFT(TRIM($C1453),1)&lt;&gt;LEFT(TRIM($E1453),1)),"Categoria e tipo estão incompatíveis.",IF(IF(OR($E1453="",$F1453=""),FALSE(),IFERROR(COUNTIF(INDIRECT("UNITS_"&amp;SUBSTITUTE(LEFT($E1453,FIND(" ",$E1453&amp;" ")-1),".","_")),$F1453)=0,TRUE())),"Unidade incompatível com o tipo selecionado.",IF(OR(AND(ISNUMBER(SEARCH("comunic",LOWER($B1453))),LEFT($E1453,3)&lt;&gt;"4.4"),AND(ISNUMBER(SEARCH("monitor",LOWER($B1453))),NOT(OR(LEFT($E1453,3)="1.5",LEFT($E1453,3)="2.5")))),"Revise a classificação do item conforme as regras de preenchimento.",IF(AND($B1453&lt;&gt;"",OR(ISNUMBER(SEARCH("outro",LOWER($B1453))),ISNUMBER(SEARCH("divers",LOWER($B1453))),ISNUMBER(SEARCH("kit",LOWER($B1453))),ISNUMBER(SEARCH("ferrament",LOWER($B1453))),ISNUMBER(SEARCH("epi",LOWER($B1453)))),NOT(OR($Z1453&lt;&gt;"",$AA1453&lt;&gt;""))),"Descrição muito genérica: detalhe melhor o item e registre o racional no memorial ou em anexo.",IF(AND($Y1453=0,$B1453&lt;&gt;"",OR($G1453&lt;&gt;"",$H1453&lt;&gt;"",$J1453&lt;&gt;"",$K1453&lt;&gt;"",$M1453&lt;&gt;"",$N1453&lt;&gt;"",$P1453&lt;&gt;"",$Q1453&lt;&gt;"",$S1453&lt;&gt;"",$T1453&lt;&gt;"",$V1453&lt;&gt;"",$W1453&lt;&gt;"")),"O item possui dados lançados, mas o total está zerado. Revise os valores informados.","")))))))))))))))</f>
        <v/>
      </c>
    </row>
    <row r="1454" spans="1:35" ht="14.25" customHeight="1" x14ac:dyDescent="0.25">
      <c r="A1454" s="57" t="str">
        <f t="shared" si="286"/>
        <v/>
      </c>
      <c r="B1454" s="58"/>
      <c r="C1454" s="58"/>
      <c r="D1454" s="58"/>
      <c r="E1454" s="58"/>
      <c r="F1454" s="58"/>
      <c r="G1454" s="269"/>
      <c r="H1454" s="59"/>
      <c r="I1454" s="273">
        <f t="shared" si="287"/>
        <v>0</v>
      </c>
      <c r="J1454" s="269"/>
      <c r="K1454" s="59"/>
      <c r="L1454" s="270">
        <f t="shared" si="288"/>
        <v>0</v>
      </c>
      <c r="M1454" s="269"/>
      <c r="N1454" s="59"/>
      <c r="O1454" s="270">
        <f t="shared" si="289"/>
        <v>0</v>
      </c>
      <c r="P1454" s="269"/>
      <c r="Q1454" s="59"/>
      <c r="R1454" s="271">
        <f t="shared" si="290"/>
        <v>0</v>
      </c>
      <c r="S1454" s="269"/>
      <c r="T1454" s="59"/>
      <c r="U1454" s="270">
        <f t="shared" si="291"/>
        <v>0</v>
      </c>
      <c r="V1454" s="269"/>
      <c r="W1454" s="59"/>
      <c r="X1454" s="270">
        <f t="shared" si="292"/>
        <v>0</v>
      </c>
      <c r="Y1454" s="270">
        <f t="shared" si="293"/>
        <v>0</v>
      </c>
      <c r="Z1454" s="58"/>
      <c r="AA1454" s="58"/>
      <c r="AB1454" s="60" t="str">
        <f t="shared" si="294"/>
        <v/>
      </c>
      <c r="AC1454" s="21" t="b">
        <f t="shared" si="295"/>
        <v>0</v>
      </c>
      <c r="AD1454" s="21" t="b">
        <f t="shared" si="296"/>
        <v>0</v>
      </c>
      <c r="AE1454" s="21" t="b">
        <f t="shared" si="297"/>
        <v>0</v>
      </c>
      <c r="AF1454" s="21" t="b">
        <f ca="1">OR(AND($AC1454,NOT($AD1454)),AND($AC1454,OR(AND($G1454="",$H1454&lt;&gt;""),AND($G1454&lt;&gt;"",$H1454=""),AND($J1454="",$K1454&lt;&gt;""),AND($J1454&lt;&gt;"",$K1454=""),AND($M1454="",$N1454&lt;&gt;""),AND($M1454&lt;&gt;"",$N1454=""),AND($P1454="",$Q1454&lt;&gt;""),AND($P1454&lt;&gt;"",$Q1454=""),AND($S1454="",$T1454&lt;&gt;""),AND($S1454&lt;&gt;"",$T1454=""),AND($V1454="",$W1454&lt;&gt;""),AND($V1454&lt;&gt;"",$W1454=""))),AND($C1454&lt;&gt;"",$E1454&lt;&gt;"",LEFT(TRIM($C1454),1)&lt;&gt;LEFT(TRIM($E1454),1)),IF(OR($E1454="",$F1454=""),FALSE(),IFERROR(COUNTIF(INDIRECT("UNITS_"&amp;SUBSTITUTE(LEFT($E1454,FIND(" ",$E1454&amp;" ")-1),".","_")),$F1454)=0,TRUE())),AND($B1454&lt;&gt;"",OR(ISNUMBER(SEARCH("outro",LOWER($B1454))),ISNUMBER(SEARCH("divers",LOWER($B1454))),ISNUMBER(SEARCH("etc",LOWER($B1454))))),OR(AND(ISNUMBER(SEARCH("comunic",LOWER($B1454))),LEFT($E1454,3)&lt;&gt;"4.4"),AND(ISNUMBER(SEARCH("monitor",LOWER($B1454))),NOT(OR(LEFT($E1454,3)="1.5",LEFT($E1454,3)="2.5")))),AND($B1454&lt;&gt;"",OR(LEFT($C1454,1)="1",LEFT($C1454,1)="2"),$D1454=""),AND($D1454&lt;&gt;"",NOT(OR(LEFT($C1454,1)="1",LEFT($C1454,1)="2"))),AND($D1454&lt;&gt;"",COUNTIF(' PROJETO'!$B$14:$B$16,$D1454)=0),IF($D1454="",FALSE(),IF(COUNTIF(' PROJETO'!$B$14:$B$16,$D1454)=0,FALSE(),IFERROR(INDEX(' PROJETO'!$C$14:$C$16,MATCH($D1454,' PROJETO'!$B$14:$B$16,0))&lt;&gt;"Sim",FALSE()))))</f>
        <v>0</v>
      </c>
      <c r="AG1454" s="21" t="b">
        <f>AND($AC1454,$Y1454&gt;'CONFG.  LISTAS'!$F$4,$Z1454="",$AA1454="")</f>
        <v>0</v>
      </c>
      <c r="AH1454" s="21" t="str">
        <f t="shared" si="298"/>
        <v/>
      </c>
      <c r="AI1454" s="43" t="str">
        <f ca="1">IF(NOT($AC1454),"",IF(OR($B1454="",$C1454="",$E1454="",$F1454=""),"Preencha descrição, categoria, tipo e unidade.",IF(AND($B1454&lt;&gt;"",OR(LEFT($C1454,1)="1",LEFT($C1454,1)="2"),$D1454=""),"Informe a prática de restauração para itens diretos.",IF(AND($D1454&lt;&gt;"",NOT(OR(LEFT($C1454,1)="1",LEFT($C1454,1)="2"))),"Custos indiretos não devem pertencer a uma prática específica.",IF(AND($D1454&lt;&gt;"",COUNTIF(' PROJETO'!$B$14:$B$16,$D1454)=0),"Prática de restauração inválida ou não cadastrada.",IF(IF($D1454="",FALSE(),IF(COUNTIF(' PROJETO'!$B$14:$B$16,$D1454)=0,FALSE(),IFERROR(INDEX(' PROJETO'!$C$14:$C$16,MATCH($D1454,' PROJETO'!$B$14:$B$16,0))&lt;&gt;"Sim",FALSE()))),"A prática informada no item não foi selecionada na aba Projeto.",IF(AND(MAX($I1454,$L1454,$O1454,$R1454,$U1454,$X1454)&gt;'CONFG.  LISTAS'!$F$4,NOT(OR($Z1454&lt;&gt;"",$AA1454&lt;&gt;""))),"Memorial de cálculo ou anexo obrigatório não informado para item acima do limite.",IF(OR(AND($G1454&lt;&gt;"",$H1454&lt;&gt;"",OR($G1454&lt;=0,$H1454&lt;=0)),AND($J1454&lt;&gt;"",$K1454&lt;&gt;"",OR($J1454&lt;=0,$K1454&lt;=0)),AND($M1454&lt;&gt;"",$N1454&lt;&gt;"",OR($M1454&lt;=0,$N1454&lt;=0)),AND($P1454&lt;&gt;"",$Q1454&lt;&gt;"",OR($P1454&lt;=0,$Q1454&lt;=0)),AND($S1454&lt;&gt;"",$T1454&lt;&gt;"",OR($S1454&lt;=0,$T1454&lt;=0)),AND($V1454&lt;&gt;"",$W1454&lt;&gt;"",OR($V1454&lt;=0,$W1454&lt;=0))),"Revise os valores informados: valor unitário e quantidade devem ser maiores que zero.",IF(OR(AND($G1454="",$H1454&lt;&gt;""),AND($G1454&lt;&gt;"",$H1454=""),AND($J1454="",$K1454&lt;&gt;""),AND($J1454&lt;&gt;"",$K1454=""),AND($M1454="",$N1454&lt;&gt;""),AND($M1454&lt;&gt;"",$N1454=""),AND($P1454="",$Q1454&lt;&gt;""),AND($P1454&lt;&gt;"",$Q1454=""),AND($S1454="",$T1454&lt;&gt;""),AND($S1454&lt;&gt;"",$T1454=""),AND($V1454="",$W1454&lt;&gt;""),AND($V1454&lt;&gt;"",$W1454="")),"Há ano preenchido parcialmente: "&amp;TRIM(IF(AND($G1454="",$H1454&lt;&gt;""),"Ano 1 (falta valor unitário); ","")&amp;IF(AND($G1454&lt;&gt;"",$H1454=""),"Ano 1 (falta quantidade); ","")&amp;IF(AND($J1454="",$K1454&lt;&gt;""),"Ano 2 (falta valor unitário); ","")&amp;IF(AND($J1454&lt;&gt;"",$K1454=""),"Ano 2 (falta quantidade); ","")&amp;IF(AND($M1454="",$N1454&lt;&gt;""),"Ano 3 (falta valor unitário); ","")&amp;IF(AND($M1454&lt;&gt;"",$N1454=""),"Ano 3 (falta quantidade); ","")&amp;IF(AND($P1454="",$Q1454&lt;&gt;""),"Ano 4 (falta valor unitário); ","")&amp;IF(AND($P1454&lt;&gt;"",$Q1454=""),"Ano 4 (falta quantidade); ","")&amp;IF(AND($S1454="",$T1454&lt;&gt;""),"Ano 5 (falta valor unitário); ","")&amp;IF(AND($S1454&lt;&gt;"",$T1454=""),"Ano 5 (falta quantidade); ","")&amp;IF(AND($V1454="",$W1454&lt;&gt;""),"Ano 6 (falta valor unitário); ","")&amp;IF(AND($V1454&lt;&gt;"",$W1454=""),"Ano 6 (falta quantidade); ","")), IF(NOT(OR(AND($G1454&lt;&gt;"",$H1454&lt;&gt;""),AND($J1454&lt;&gt;"",$K1454&lt;&gt;""),AND($M1454&lt;&gt;"",$N1454&lt;&gt;""),AND($P1454&lt;&gt;"",$Q1454&lt;&gt;""),AND($S1454&lt;&gt;"",$T1454&lt;&gt;""),AND($V1454&lt;&gt;"",$W1454&lt;&gt;""))),"Informe pelo menos um ano completo com valor unitário e quantidade.",IF(AND($C1454&lt;&gt;"",$E1454&lt;&gt;"",LEFT(TRIM($C1454),1)&lt;&gt;LEFT(TRIM($E1454),1)),"Categoria e tipo estão incompatíveis.",IF(IF(OR($E1454="",$F1454=""),FALSE(),IFERROR(COUNTIF(INDIRECT("UNITS_"&amp;SUBSTITUTE(LEFT($E1454,FIND(" ",$E1454&amp;" ")-1),".","_")),$F1454)=0,TRUE())),"Unidade incompatível com o tipo selecionado.",IF(OR(AND(ISNUMBER(SEARCH("comunic",LOWER($B1454))),LEFT($E1454,3)&lt;&gt;"4.4"),AND(ISNUMBER(SEARCH("monitor",LOWER($B1454))),NOT(OR(LEFT($E1454,3)="1.5",LEFT($E1454,3)="2.5")))),"Revise a classificação do item conforme as regras de preenchimento.",IF(AND($B1454&lt;&gt;"",OR(ISNUMBER(SEARCH("outro",LOWER($B1454))),ISNUMBER(SEARCH("divers",LOWER($B1454))),ISNUMBER(SEARCH("kit",LOWER($B1454))),ISNUMBER(SEARCH("ferrament",LOWER($B1454))),ISNUMBER(SEARCH("epi",LOWER($B1454)))),NOT(OR($Z1454&lt;&gt;"",$AA1454&lt;&gt;""))),"Descrição muito genérica: detalhe melhor o item e registre o racional no memorial ou em anexo.",IF(AND($Y1454=0,$B1454&lt;&gt;"",OR($G1454&lt;&gt;"",$H1454&lt;&gt;"",$J1454&lt;&gt;"",$K1454&lt;&gt;"",$M1454&lt;&gt;"",$N1454&lt;&gt;"",$P1454&lt;&gt;"",$Q1454&lt;&gt;"",$S1454&lt;&gt;"",$T1454&lt;&gt;"",$V1454&lt;&gt;"",$W1454&lt;&gt;"")),"O item possui dados lançados, mas o total está zerado. Revise os valores informados.","")))))))))))))))</f>
        <v/>
      </c>
    </row>
    <row r="1455" spans="1:35" ht="14.25" customHeight="1" x14ac:dyDescent="0.25">
      <c r="A1455" s="57" t="str">
        <f t="shared" si="286"/>
        <v/>
      </c>
      <c r="B1455" s="61"/>
      <c r="C1455" s="61"/>
      <c r="D1455" s="58"/>
      <c r="E1455" s="61"/>
      <c r="F1455" s="61"/>
      <c r="G1455" s="272"/>
      <c r="H1455" s="62"/>
      <c r="I1455" s="273">
        <f t="shared" si="287"/>
        <v>0</v>
      </c>
      <c r="J1455" s="272"/>
      <c r="K1455" s="62"/>
      <c r="L1455" s="270">
        <f t="shared" si="288"/>
        <v>0</v>
      </c>
      <c r="M1455" s="272"/>
      <c r="N1455" s="62"/>
      <c r="O1455" s="270">
        <f t="shared" si="289"/>
        <v>0</v>
      </c>
      <c r="P1455" s="272"/>
      <c r="Q1455" s="62"/>
      <c r="R1455" s="271">
        <f t="shared" si="290"/>
        <v>0</v>
      </c>
      <c r="S1455" s="272"/>
      <c r="T1455" s="62"/>
      <c r="U1455" s="270">
        <f t="shared" si="291"/>
        <v>0</v>
      </c>
      <c r="V1455" s="272"/>
      <c r="W1455" s="62"/>
      <c r="X1455" s="270">
        <f t="shared" si="292"/>
        <v>0</v>
      </c>
      <c r="Y1455" s="270">
        <f t="shared" si="293"/>
        <v>0</v>
      </c>
      <c r="Z1455" s="61"/>
      <c r="AA1455" s="61"/>
      <c r="AB1455" s="60" t="str">
        <f t="shared" si="294"/>
        <v/>
      </c>
      <c r="AC1455" s="21" t="b">
        <f t="shared" si="295"/>
        <v>0</v>
      </c>
      <c r="AD1455" s="21" t="b">
        <f t="shared" si="296"/>
        <v>0</v>
      </c>
      <c r="AE1455" s="21" t="b">
        <f t="shared" si="297"/>
        <v>0</v>
      </c>
      <c r="AF1455" s="21" t="b">
        <f ca="1">OR(AND($AC1455,NOT($AD1455)),AND($AC1455,OR(AND($G1455="",$H1455&lt;&gt;""),AND($G1455&lt;&gt;"",$H1455=""),AND($J1455="",$K1455&lt;&gt;""),AND($J1455&lt;&gt;"",$K1455=""),AND($M1455="",$N1455&lt;&gt;""),AND($M1455&lt;&gt;"",$N1455=""),AND($P1455="",$Q1455&lt;&gt;""),AND($P1455&lt;&gt;"",$Q1455=""),AND($S1455="",$T1455&lt;&gt;""),AND($S1455&lt;&gt;"",$T1455=""),AND($V1455="",$W1455&lt;&gt;""),AND($V1455&lt;&gt;"",$W1455=""))),AND($C1455&lt;&gt;"",$E1455&lt;&gt;"",LEFT(TRIM($C1455),1)&lt;&gt;LEFT(TRIM($E1455),1)),IF(OR($E1455="",$F1455=""),FALSE(),IFERROR(COUNTIF(INDIRECT("UNITS_"&amp;SUBSTITUTE(LEFT($E1455,FIND(" ",$E1455&amp;" ")-1),".","_")),$F1455)=0,TRUE())),AND($B1455&lt;&gt;"",OR(ISNUMBER(SEARCH("outro",LOWER($B1455))),ISNUMBER(SEARCH("divers",LOWER($B1455))),ISNUMBER(SEARCH("etc",LOWER($B1455))))),OR(AND(ISNUMBER(SEARCH("comunic",LOWER($B1455))),LEFT($E1455,3)&lt;&gt;"4.4"),AND(ISNUMBER(SEARCH("monitor",LOWER($B1455))),NOT(OR(LEFT($E1455,3)="1.5",LEFT($E1455,3)="2.5")))),AND($B1455&lt;&gt;"",OR(LEFT($C1455,1)="1",LEFT($C1455,1)="2"),$D1455=""),AND($D1455&lt;&gt;"",NOT(OR(LEFT($C1455,1)="1",LEFT($C1455,1)="2"))),AND($D1455&lt;&gt;"",COUNTIF(' PROJETO'!$B$14:$B$16,$D1455)=0),IF($D1455="",FALSE(),IF(COUNTIF(' PROJETO'!$B$14:$B$16,$D1455)=0,FALSE(),IFERROR(INDEX(' PROJETO'!$C$14:$C$16,MATCH($D1455,' PROJETO'!$B$14:$B$16,0))&lt;&gt;"Sim",FALSE()))))</f>
        <v>0</v>
      </c>
      <c r="AG1455" s="21" t="b">
        <f>AND($AC1455,$Y1455&gt;'CONFG.  LISTAS'!$F$4,$Z1455="",$AA1455="")</f>
        <v>0</v>
      </c>
      <c r="AH1455" s="21" t="str">
        <f t="shared" si="298"/>
        <v/>
      </c>
      <c r="AI1455" s="43" t="str">
        <f ca="1">IF(NOT($AC1455),"",IF(OR($B1455="",$C1455="",$E1455="",$F1455=""),"Preencha descrição, categoria, tipo e unidade.",IF(AND($B1455&lt;&gt;"",OR(LEFT($C1455,1)="1",LEFT($C1455,1)="2"),$D1455=""),"Informe a prática de restauração para itens diretos.",IF(AND($D1455&lt;&gt;"",NOT(OR(LEFT($C1455,1)="1",LEFT($C1455,1)="2"))),"Custos indiretos não devem pertencer a uma prática específica.",IF(AND($D1455&lt;&gt;"",COUNTIF(' PROJETO'!$B$14:$B$16,$D1455)=0),"Prática de restauração inválida ou não cadastrada.",IF(IF($D1455="",FALSE(),IF(COUNTIF(' PROJETO'!$B$14:$B$16,$D1455)=0,FALSE(),IFERROR(INDEX(' PROJETO'!$C$14:$C$16,MATCH($D1455,' PROJETO'!$B$14:$B$16,0))&lt;&gt;"Sim",FALSE()))),"A prática informada no item não foi selecionada na aba Projeto.",IF(AND(MAX($I1455,$L1455,$O1455,$R1455,$U1455,$X1455)&gt;'CONFG.  LISTAS'!$F$4,NOT(OR($Z1455&lt;&gt;"",$AA1455&lt;&gt;""))),"Memorial de cálculo ou anexo obrigatório não informado para item acima do limite.",IF(OR(AND($G1455&lt;&gt;"",$H1455&lt;&gt;"",OR($G1455&lt;=0,$H1455&lt;=0)),AND($J1455&lt;&gt;"",$K1455&lt;&gt;"",OR($J1455&lt;=0,$K1455&lt;=0)),AND($M1455&lt;&gt;"",$N1455&lt;&gt;"",OR($M1455&lt;=0,$N1455&lt;=0)),AND($P1455&lt;&gt;"",$Q1455&lt;&gt;"",OR($P1455&lt;=0,$Q1455&lt;=0)),AND($S1455&lt;&gt;"",$T1455&lt;&gt;"",OR($S1455&lt;=0,$T1455&lt;=0)),AND($V1455&lt;&gt;"",$W1455&lt;&gt;"",OR($V1455&lt;=0,$W1455&lt;=0))),"Revise os valores informados: valor unitário e quantidade devem ser maiores que zero.",IF(OR(AND($G1455="",$H1455&lt;&gt;""),AND($G1455&lt;&gt;"",$H1455=""),AND($J1455="",$K1455&lt;&gt;""),AND($J1455&lt;&gt;"",$K1455=""),AND($M1455="",$N1455&lt;&gt;""),AND($M1455&lt;&gt;"",$N1455=""),AND($P1455="",$Q1455&lt;&gt;""),AND($P1455&lt;&gt;"",$Q1455=""),AND($S1455="",$T1455&lt;&gt;""),AND($S1455&lt;&gt;"",$T1455=""),AND($V1455="",$W1455&lt;&gt;""),AND($V1455&lt;&gt;"",$W1455="")),"Há ano preenchido parcialmente: "&amp;TRIM(IF(AND($G1455="",$H1455&lt;&gt;""),"Ano 1 (falta valor unitário); ","")&amp;IF(AND($G1455&lt;&gt;"",$H1455=""),"Ano 1 (falta quantidade); ","")&amp;IF(AND($J1455="",$K1455&lt;&gt;""),"Ano 2 (falta valor unitário); ","")&amp;IF(AND($J1455&lt;&gt;"",$K1455=""),"Ano 2 (falta quantidade); ","")&amp;IF(AND($M1455="",$N1455&lt;&gt;""),"Ano 3 (falta valor unitário); ","")&amp;IF(AND($M1455&lt;&gt;"",$N1455=""),"Ano 3 (falta quantidade); ","")&amp;IF(AND($P1455="",$Q1455&lt;&gt;""),"Ano 4 (falta valor unitário); ","")&amp;IF(AND($P1455&lt;&gt;"",$Q1455=""),"Ano 4 (falta quantidade); ","")&amp;IF(AND($S1455="",$T1455&lt;&gt;""),"Ano 5 (falta valor unitário); ","")&amp;IF(AND($S1455&lt;&gt;"",$T1455=""),"Ano 5 (falta quantidade); ","")&amp;IF(AND($V1455="",$W1455&lt;&gt;""),"Ano 6 (falta valor unitário); ","")&amp;IF(AND($V1455&lt;&gt;"",$W1455=""),"Ano 6 (falta quantidade); ","")), IF(NOT(OR(AND($G1455&lt;&gt;"",$H1455&lt;&gt;""),AND($J1455&lt;&gt;"",$K1455&lt;&gt;""),AND($M1455&lt;&gt;"",$N1455&lt;&gt;""),AND($P1455&lt;&gt;"",$Q1455&lt;&gt;""),AND($S1455&lt;&gt;"",$T1455&lt;&gt;""),AND($V1455&lt;&gt;"",$W1455&lt;&gt;""))),"Informe pelo menos um ano completo com valor unitário e quantidade.",IF(AND($C1455&lt;&gt;"",$E1455&lt;&gt;"",LEFT(TRIM($C1455),1)&lt;&gt;LEFT(TRIM($E1455),1)),"Categoria e tipo estão incompatíveis.",IF(IF(OR($E1455="",$F1455=""),FALSE(),IFERROR(COUNTIF(INDIRECT("UNITS_"&amp;SUBSTITUTE(LEFT($E1455,FIND(" ",$E1455&amp;" ")-1),".","_")),$F1455)=0,TRUE())),"Unidade incompatível com o tipo selecionado.",IF(OR(AND(ISNUMBER(SEARCH("comunic",LOWER($B1455))),LEFT($E1455,3)&lt;&gt;"4.4"),AND(ISNUMBER(SEARCH("monitor",LOWER($B1455))),NOT(OR(LEFT($E1455,3)="1.5",LEFT($E1455,3)="2.5")))),"Revise a classificação do item conforme as regras de preenchimento.",IF(AND($B1455&lt;&gt;"",OR(ISNUMBER(SEARCH("outro",LOWER($B1455))),ISNUMBER(SEARCH("divers",LOWER($B1455))),ISNUMBER(SEARCH("kit",LOWER($B1455))),ISNUMBER(SEARCH("ferrament",LOWER($B1455))),ISNUMBER(SEARCH("epi",LOWER($B1455)))),NOT(OR($Z1455&lt;&gt;"",$AA1455&lt;&gt;""))),"Descrição muito genérica: detalhe melhor o item e registre o racional no memorial ou em anexo.",IF(AND($Y1455=0,$B1455&lt;&gt;"",OR($G1455&lt;&gt;"",$H1455&lt;&gt;"",$J1455&lt;&gt;"",$K1455&lt;&gt;"",$M1455&lt;&gt;"",$N1455&lt;&gt;"",$P1455&lt;&gt;"",$Q1455&lt;&gt;"",$S1455&lt;&gt;"",$T1455&lt;&gt;"",$V1455&lt;&gt;"",$W1455&lt;&gt;"")),"O item possui dados lançados, mas o total está zerado. Revise os valores informados.","")))))))))))))))</f>
        <v/>
      </c>
    </row>
    <row r="1456" spans="1:35" ht="14.25" customHeight="1" x14ac:dyDescent="0.25">
      <c r="A1456" s="57" t="str">
        <f t="shared" si="286"/>
        <v/>
      </c>
      <c r="B1456" s="58"/>
      <c r="C1456" s="58"/>
      <c r="D1456" s="58"/>
      <c r="E1456" s="58"/>
      <c r="F1456" s="58"/>
      <c r="G1456" s="269"/>
      <c r="H1456" s="59"/>
      <c r="I1456" s="273">
        <f t="shared" si="287"/>
        <v>0</v>
      </c>
      <c r="J1456" s="269"/>
      <c r="K1456" s="59"/>
      <c r="L1456" s="270">
        <f t="shared" si="288"/>
        <v>0</v>
      </c>
      <c r="M1456" s="269"/>
      <c r="N1456" s="59"/>
      <c r="O1456" s="270">
        <f t="shared" si="289"/>
        <v>0</v>
      </c>
      <c r="P1456" s="269"/>
      <c r="Q1456" s="59"/>
      <c r="R1456" s="271">
        <f t="shared" si="290"/>
        <v>0</v>
      </c>
      <c r="S1456" s="269"/>
      <c r="T1456" s="59"/>
      <c r="U1456" s="270">
        <f t="shared" si="291"/>
        <v>0</v>
      </c>
      <c r="V1456" s="269"/>
      <c r="W1456" s="59"/>
      <c r="X1456" s="270">
        <f t="shared" si="292"/>
        <v>0</v>
      </c>
      <c r="Y1456" s="270">
        <f t="shared" si="293"/>
        <v>0</v>
      </c>
      <c r="Z1456" s="58"/>
      <c r="AA1456" s="58"/>
      <c r="AB1456" s="60" t="str">
        <f t="shared" si="294"/>
        <v/>
      </c>
      <c r="AC1456" s="21" t="b">
        <f t="shared" si="295"/>
        <v>0</v>
      </c>
      <c r="AD1456" s="21" t="b">
        <f t="shared" si="296"/>
        <v>0</v>
      </c>
      <c r="AE1456" s="21" t="b">
        <f t="shared" si="297"/>
        <v>0</v>
      </c>
      <c r="AF1456" s="21" t="b">
        <f ca="1">OR(AND($AC1456,NOT($AD1456)),AND($AC1456,OR(AND($G1456="",$H1456&lt;&gt;""),AND($G1456&lt;&gt;"",$H1456=""),AND($J1456="",$K1456&lt;&gt;""),AND($J1456&lt;&gt;"",$K1456=""),AND($M1456="",$N1456&lt;&gt;""),AND($M1456&lt;&gt;"",$N1456=""),AND($P1456="",$Q1456&lt;&gt;""),AND($P1456&lt;&gt;"",$Q1456=""),AND($S1456="",$T1456&lt;&gt;""),AND($S1456&lt;&gt;"",$T1456=""),AND($V1456="",$W1456&lt;&gt;""),AND($V1456&lt;&gt;"",$W1456=""))),AND($C1456&lt;&gt;"",$E1456&lt;&gt;"",LEFT(TRIM($C1456),1)&lt;&gt;LEFT(TRIM($E1456),1)),IF(OR($E1456="",$F1456=""),FALSE(),IFERROR(COUNTIF(INDIRECT("UNITS_"&amp;SUBSTITUTE(LEFT($E1456,FIND(" ",$E1456&amp;" ")-1),".","_")),$F1456)=0,TRUE())),AND($B1456&lt;&gt;"",OR(ISNUMBER(SEARCH("outro",LOWER($B1456))),ISNUMBER(SEARCH("divers",LOWER($B1456))),ISNUMBER(SEARCH("etc",LOWER($B1456))))),OR(AND(ISNUMBER(SEARCH("comunic",LOWER($B1456))),LEFT($E1456,3)&lt;&gt;"4.4"),AND(ISNUMBER(SEARCH("monitor",LOWER($B1456))),NOT(OR(LEFT($E1456,3)="1.5",LEFT($E1456,3)="2.5")))),AND($B1456&lt;&gt;"",OR(LEFT($C1456,1)="1",LEFT($C1456,1)="2"),$D1456=""),AND($D1456&lt;&gt;"",NOT(OR(LEFT($C1456,1)="1",LEFT($C1456,1)="2"))),AND($D1456&lt;&gt;"",COUNTIF(' PROJETO'!$B$14:$B$16,$D1456)=0),IF($D1456="",FALSE(),IF(COUNTIF(' PROJETO'!$B$14:$B$16,$D1456)=0,FALSE(),IFERROR(INDEX(' PROJETO'!$C$14:$C$16,MATCH($D1456,' PROJETO'!$B$14:$B$16,0))&lt;&gt;"Sim",FALSE()))))</f>
        <v>0</v>
      </c>
      <c r="AG1456" s="21" t="b">
        <f>AND($AC1456,$Y1456&gt;'CONFG.  LISTAS'!$F$4,$Z1456="",$AA1456="")</f>
        <v>0</v>
      </c>
      <c r="AH1456" s="21" t="str">
        <f t="shared" si="298"/>
        <v/>
      </c>
      <c r="AI1456" s="43" t="str">
        <f ca="1">IF(NOT($AC1456),"",IF(OR($B1456="",$C1456="",$E1456="",$F1456=""),"Preencha descrição, categoria, tipo e unidade.",IF(AND($B1456&lt;&gt;"",OR(LEFT($C1456,1)="1",LEFT($C1456,1)="2"),$D1456=""),"Informe a prática de restauração para itens diretos.",IF(AND($D1456&lt;&gt;"",NOT(OR(LEFT($C1456,1)="1",LEFT($C1456,1)="2"))),"Custos indiretos não devem pertencer a uma prática específica.",IF(AND($D1456&lt;&gt;"",COUNTIF(' PROJETO'!$B$14:$B$16,$D1456)=0),"Prática de restauração inválida ou não cadastrada.",IF(IF($D1456="",FALSE(),IF(COUNTIF(' PROJETO'!$B$14:$B$16,$D1456)=0,FALSE(),IFERROR(INDEX(' PROJETO'!$C$14:$C$16,MATCH($D1456,' PROJETO'!$B$14:$B$16,0))&lt;&gt;"Sim",FALSE()))),"A prática informada no item não foi selecionada na aba Projeto.",IF(AND(MAX($I1456,$L1456,$O1456,$R1456,$U1456,$X1456)&gt;'CONFG.  LISTAS'!$F$4,NOT(OR($Z1456&lt;&gt;"",$AA1456&lt;&gt;""))),"Memorial de cálculo ou anexo obrigatório não informado para item acima do limite.",IF(OR(AND($G1456&lt;&gt;"",$H1456&lt;&gt;"",OR($G1456&lt;=0,$H1456&lt;=0)),AND($J1456&lt;&gt;"",$K1456&lt;&gt;"",OR($J1456&lt;=0,$K1456&lt;=0)),AND($M1456&lt;&gt;"",$N1456&lt;&gt;"",OR($M1456&lt;=0,$N1456&lt;=0)),AND($P1456&lt;&gt;"",$Q1456&lt;&gt;"",OR($P1456&lt;=0,$Q1456&lt;=0)),AND($S1456&lt;&gt;"",$T1456&lt;&gt;"",OR($S1456&lt;=0,$T1456&lt;=0)),AND($V1456&lt;&gt;"",$W1456&lt;&gt;"",OR($V1456&lt;=0,$W1456&lt;=0))),"Revise os valores informados: valor unitário e quantidade devem ser maiores que zero.",IF(OR(AND($G1456="",$H1456&lt;&gt;""),AND($G1456&lt;&gt;"",$H1456=""),AND($J1456="",$K1456&lt;&gt;""),AND($J1456&lt;&gt;"",$K1456=""),AND($M1456="",$N1456&lt;&gt;""),AND($M1456&lt;&gt;"",$N1456=""),AND($P1456="",$Q1456&lt;&gt;""),AND($P1456&lt;&gt;"",$Q1456=""),AND($S1456="",$T1456&lt;&gt;""),AND($S1456&lt;&gt;"",$T1456=""),AND($V1456="",$W1456&lt;&gt;""),AND($V1456&lt;&gt;"",$W1456="")),"Há ano preenchido parcialmente: "&amp;TRIM(IF(AND($G1456="",$H1456&lt;&gt;""),"Ano 1 (falta valor unitário); ","")&amp;IF(AND($G1456&lt;&gt;"",$H1456=""),"Ano 1 (falta quantidade); ","")&amp;IF(AND($J1456="",$K1456&lt;&gt;""),"Ano 2 (falta valor unitário); ","")&amp;IF(AND($J1456&lt;&gt;"",$K1456=""),"Ano 2 (falta quantidade); ","")&amp;IF(AND($M1456="",$N1456&lt;&gt;""),"Ano 3 (falta valor unitário); ","")&amp;IF(AND($M1456&lt;&gt;"",$N1456=""),"Ano 3 (falta quantidade); ","")&amp;IF(AND($P1456="",$Q1456&lt;&gt;""),"Ano 4 (falta valor unitário); ","")&amp;IF(AND($P1456&lt;&gt;"",$Q1456=""),"Ano 4 (falta quantidade); ","")&amp;IF(AND($S1456="",$T1456&lt;&gt;""),"Ano 5 (falta valor unitário); ","")&amp;IF(AND($S1456&lt;&gt;"",$T1456=""),"Ano 5 (falta quantidade); ","")&amp;IF(AND($V1456="",$W1456&lt;&gt;""),"Ano 6 (falta valor unitário); ","")&amp;IF(AND($V1456&lt;&gt;"",$W1456=""),"Ano 6 (falta quantidade); ","")), IF(NOT(OR(AND($G1456&lt;&gt;"",$H1456&lt;&gt;""),AND($J1456&lt;&gt;"",$K1456&lt;&gt;""),AND($M1456&lt;&gt;"",$N1456&lt;&gt;""),AND($P1456&lt;&gt;"",$Q1456&lt;&gt;""),AND($S1456&lt;&gt;"",$T1456&lt;&gt;""),AND($V1456&lt;&gt;"",$W1456&lt;&gt;""))),"Informe pelo menos um ano completo com valor unitário e quantidade.",IF(AND($C1456&lt;&gt;"",$E1456&lt;&gt;"",LEFT(TRIM($C1456),1)&lt;&gt;LEFT(TRIM($E1456),1)),"Categoria e tipo estão incompatíveis.",IF(IF(OR($E1456="",$F1456=""),FALSE(),IFERROR(COUNTIF(INDIRECT("UNITS_"&amp;SUBSTITUTE(LEFT($E1456,FIND(" ",$E1456&amp;" ")-1),".","_")),$F1456)=0,TRUE())),"Unidade incompatível com o tipo selecionado.",IF(OR(AND(ISNUMBER(SEARCH("comunic",LOWER($B1456))),LEFT($E1456,3)&lt;&gt;"4.4"),AND(ISNUMBER(SEARCH("monitor",LOWER($B1456))),NOT(OR(LEFT($E1456,3)="1.5",LEFT($E1456,3)="2.5")))),"Revise a classificação do item conforme as regras de preenchimento.",IF(AND($B1456&lt;&gt;"",OR(ISNUMBER(SEARCH("outro",LOWER($B1456))),ISNUMBER(SEARCH("divers",LOWER($B1456))),ISNUMBER(SEARCH("kit",LOWER($B1456))),ISNUMBER(SEARCH("ferrament",LOWER($B1456))),ISNUMBER(SEARCH("epi",LOWER($B1456)))),NOT(OR($Z1456&lt;&gt;"",$AA1456&lt;&gt;""))),"Descrição muito genérica: detalhe melhor o item e registre o racional no memorial ou em anexo.",IF(AND($Y1456=0,$B1456&lt;&gt;"",OR($G1456&lt;&gt;"",$H1456&lt;&gt;"",$J1456&lt;&gt;"",$K1456&lt;&gt;"",$M1456&lt;&gt;"",$N1456&lt;&gt;"",$P1456&lt;&gt;"",$Q1456&lt;&gt;"",$S1456&lt;&gt;"",$T1456&lt;&gt;"",$V1456&lt;&gt;"",$W1456&lt;&gt;"")),"O item possui dados lançados, mas o total está zerado. Revise os valores informados.","")))))))))))))))</f>
        <v/>
      </c>
    </row>
    <row r="1457" spans="1:35" ht="14.25" customHeight="1" x14ac:dyDescent="0.25">
      <c r="A1457" s="57" t="str">
        <f t="shared" si="286"/>
        <v/>
      </c>
      <c r="B1457" s="61"/>
      <c r="C1457" s="61"/>
      <c r="D1457" s="58"/>
      <c r="E1457" s="61"/>
      <c r="F1457" s="61"/>
      <c r="G1457" s="272"/>
      <c r="H1457" s="62"/>
      <c r="I1457" s="273">
        <f t="shared" si="287"/>
        <v>0</v>
      </c>
      <c r="J1457" s="272"/>
      <c r="K1457" s="62"/>
      <c r="L1457" s="270">
        <f t="shared" si="288"/>
        <v>0</v>
      </c>
      <c r="M1457" s="272"/>
      <c r="N1457" s="62"/>
      <c r="O1457" s="270">
        <f t="shared" si="289"/>
        <v>0</v>
      </c>
      <c r="P1457" s="272"/>
      <c r="Q1457" s="62"/>
      <c r="R1457" s="271">
        <f t="shared" si="290"/>
        <v>0</v>
      </c>
      <c r="S1457" s="272"/>
      <c r="T1457" s="62"/>
      <c r="U1457" s="270">
        <f t="shared" si="291"/>
        <v>0</v>
      </c>
      <c r="V1457" s="272"/>
      <c r="W1457" s="62"/>
      <c r="X1457" s="270">
        <f t="shared" si="292"/>
        <v>0</v>
      </c>
      <c r="Y1457" s="270">
        <f t="shared" si="293"/>
        <v>0</v>
      </c>
      <c r="Z1457" s="61"/>
      <c r="AA1457" s="61"/>
      <c r="AB1457" s="60" t="str">
        <f t="shared" si="294"/>
        <v/>
      </c>
      <c r="AC1457" s="21" t="b">
        <f t="shared" si="295"/>
        <v>0</v>
      </c>
      <c r="AD1457" s="21" t="b">
        <f t="shared" si="296"/>
        <v>0</v>
      </c>
      <c r="AE1457" s="21" t="b">
        <f t="shared" si="297"/>
        <v>0</v>
      </c>
      <c r="AF1457" s="21" t="b">
        <f ca="1">OR(AND($AC1457,NOT($AD1457)),AND($AC1457,OR(AND($G1457="",$H1457&lt;&gt;""),AND($G1457&lt;&gt;"",$H1457=""),AND($J1457="",$K1457&lt;&gt;""),AND($J1457&lt;&gt;"",$K1457=""),AND($M1457="",$N1457&lt;&gt;""),AND($M1457&lt;&gt;"",$N1457=""),AND($P1457="",$Q1457&lt;&gt;""),AND($P1457&lt;&gt;"",$Q1457=""),AND($S1457="",$T1457&lt;&gt;""),AND($S1457&lt;&gt;"",$T1457=""),AND($V1457="",$W1457&lt;&gt;""),AND($V1457&lt;&gt;"",$W1457=""))),AND($C1457&lt;&gt;"",$E1457&lt;&gt;"",LEFT(TRIM($C1457),1)&lt;&gt;LEFT(TRIM($E1457),1)),IF(OR($E1457="",$F1457=""),FALSE(),IFERROR(COUNTIF(INDIRECT("UNITS_"&amp;SUBSTITUTE(LEFT($E1457,FIND(" ",$E1457&amp;" ")-1),".","_")),$F1457)=0,TRUE())),AND($B1457&lt;&gt;"",OR(ISNUMBER(SEARCH("outro",LOWER($B1457))),ISNUMBER(SEARCH("divers",LOWER($B1457))),ISNUMBER(SEARCH("etc",LOWER($B1457))))),OR(AND(ISNUMBER(SEARCH("comunic",LOWER($B1457))),LEFT($E1457,3)&lt;&gt;"4.4"),AND(ISNUMBER(SEARCH("monitor",LOWER($B1457))),NOT(OR(LEFT($E1457,3)="1.5",LEFT($E1457,3)="2.5")))),AND($B1457&lt;&gt;"",OR(LEFT($C1457,1)="1",LEFT($C1457,1)="2"),$D1457=""),AND($D1457&lt;&gt;"",NOT(OR(LEFT($C1457,1)="1",LEFT($C1457,1)="2"))),AND($D1457&lt;&gt;"",COUNTIF(' PROJETO'!$B$14:$B$16,$D1457)=0),IF($D1457="",FALSE(),IF(COUNTIF(' PROJETO'!$B$14:$B$16,$D1457)=0,FALSE(),IFERROR(INDEX(' PROJETO'!$C$14:$C$16,MATCH($D1457,' PROJETO'!$B$14:$B$16,0))&lt;&gt;"Sim",FALSE()))))</f>
        <v>0</v>
      </c>
      <c r="AG1457" s="21" t="b">
        <f>AND($AC1457,$Y1457&gt;'CONFG.  LISTAS'!$F$4,$Z1457="",$AA1457="")</f>
        <v>0</v>
      </c>
      <c r="AH1457" s="21" t="str">
        <f t="shared" si="298"/>
        <v/>
      </c>
      <c r="AI1457" s="43" t="str">
        <f ca="1">IF(NOT($AC1457),"",IF(OR($B1457="",$C1457="",$E1457="",$F1457=""),"Preencha descrição, categoria, tipo e unidade.",IF(AND($B1457&lt;&gt;"",OR(LEFT($C1457,1)="1",LEFT($C1457,1)="2"),$D1457=""),"Informe a prática de restauração para itens diretos.",IF(AND($D1457&lt;&gt;"",NOT(OR(LEFT($C1457,1)="1",LEFT($C1457,1)="2"))),"Custos indiretos não devem pertencer a uma prática específica.",IF(AND($D1457&lt;&gt;"",COUNTIF(' PROJETO'!$B$14:$B$16,$D1457)=0),"Prática de restauração inválida ou não cadastrada.",IF(IF($D1457="",FALSE(),IF(COUNTIF(' PROJETO'!$B$14:$B$16,$D1457)=0,FALSE(),IFERROR(INDEX(' PROJETO'!$C$14:$C$16,MATCH($D1457,' PROJETO'!$B$14:$B$16,0))&lt;&gt;"Sim",FALSE()))),"A prática informada no item não foi selecionada na aba Projeto.",IF(AND(MAX($I1457,$L1457,$O1457,$R1457,$U1457,$X1457)&gt;'CONFG.  LISTAS'!$F$4,NOT(OR($Z1457&lt;&gt;"",$AA1457&lt;&gt;""))),"Memorial de cálculo ou anexo obrigatório não informado para item acima do limite.",IF(OR(AND($G1457&lt;&gt;"",$H1457&lt;&gt;"",OR($G1457&lt;=0,$H1457&lt;=0)),AND($J1457&lt;&gt;"",$K1457&lt;&gt;"",OR($J1457&lt;=0,$K1457&lt;=0)),AND($M1457&lt;&gt;"",$N1457&lt;&gt;"",OR($M1457&lt;=0,$N1457&lt;=0)),AND($P1457&lt;&gt;"",$Q1457&lt;&gt;"",OR($P1457&lt;=0,$Q1457&lt;=0)),AND($S1457&lt;&gt;"",$T1457&lt;&gt;"",OR($S1457&lt;=0,$T1457&lt;=0)),AND($V1457&lt;&gt;"",$W1457&lt;&gt;"",OR($V1457&lt;=0,$W1457&lt;=0))),"Revise os valores informados: valor unitário e quantidade devem ser maiores que zero.",IF(OR(AND($G1457="",$H1457&lt;&gt;""),AND($G1457&lt;&gt;"",$H1457=""),AND($J1457="",$K1457&lt;&gt;""),AND($J1457&lt;&gt;"",$K1457=""),AND($M1457="",$N1457&lt;&gt;""),AND($M1457&lt;&gt;"",$N1457=""),AND($P1457="",$Q1457&lt;&gt;""),AND($P1457&lt;&gt;"",$Q1457=""),AND($S1457="",$T1457&lt;&gt;""),AND($S1457&lt;&gt;"",$T1457=""),AND($V1457="",$W1457&lt;&gt;""),AND($V1457&lt;&gt;"",$W1457="")),"Há ano preenchido parcialmente: "&amp;TRIM(IF(AND($G1457="",$H1457&lt;&gt;""),"Ano 1 (falta valor unitário); ","")&amp;IF(AND($G1457&lt;&gt;"",$H1457=""),"Ano 1 (falta quantidade); ","")&amp;IF(AND($J1457="",$K1457&lt;&gt;""),"Ano 2 (falta valor unitário); ","")&amp;IF(AND($J1457&lt;&gt;"",$K1457=""),"Ano 2 (falta quantidade); ","")&amp;IF(AND($M1457="",$N1457&lt;&gt;""),"Ano 3 (falta valor unitário); ","")&amp;IF(AND($M1457&lt;&gt;"",$N1457=""),"Ano 3 (falta quantidade); ","")&amp;IF(AND($P1457="",$Q1457&lt;&gt;""),"Ano 4 (falta valor unitário); ","")&amp;IF(AND($P1457&lt;&gt;"",$Q1457=""),"Ano 4 (falta quantidade); ","")&amp;IF(AND($S1457="",$T1457&lt;&gt;""),"Ano 5 (falta valor unitário); ","")&amp;IF(AND($S1457&lt;&gt;"",$T1457=""),"Ano 5 (falta quantidade); ","")&amp;IF(AND($V1457="",$W1457&lt;&gt;""),"Ano 6 (falta valor unitário); ","")&amp;IF(AND($V1457&lt;&gt;"",$W1457=""),"Ano 6 (falta quantidade); ","")), IF(NOT(OR(AND($G1457&lt;&gt;"",$H1457&lt;&gt;""),AND($J1457&lt;&gt;"",$K1457&lt;&gt;""),AND($M1457&lt;&gt;"",$N1457&lt;&gt;""),AND($P1457&lt;&gt;"",$Q1457&lt;&gt;""),AND($S1457&lt;&gt;"",$T1457&lt;&gt;""),AND($V1457&lt;&gt;"",$W1457&lt;&gt;""))),"Informe pelo menos um ano completo com valor unitário e quantidade.",IF(AND($C1457&lt;&gt;"",$E1457&lt;&gt;"",LEFT(TRIM($C1457),1)&lt;&gt;LEFT(TRIM($E1457),1)),"Categoria e tipo estão incompatíveis.",IF(IF(OR($E1457="",$F1457=""),FALSE(),IFERROR(COUNTIF(INDIRECT("UNITS_"&amp;SUBSTITUTE(LEFT($E1457,FIND(" ",$E1457&amp;" ")-1),".","_")),$F1457)=0,TRUE())),"Unidade incompatível com o tipo selecionado.",IF(OR(AND(ISNUMBER(SEARCH("comunic",LOWER($B1457))),LEFT($E1457,3)&lt;&gt;"4.4"),AND(ISNUMBER(SEARCH("monitor",LOWER($B1457))),NOT(OR(LEFT($E1457,3)="1.5",LEFT($E1457,3)="2.5")))),"Revise a classificação do item conforme as regras de preenchimento.",IF(AND($B1457&lt;&gt;"",OR(ISNUMBER(SEARCH("outro",LOWER($B1457))),ISNUMBER(SEARCH("divers",LOWER($B1457))),ISNUMBER(SEARCH("kit",LOWER($B1457))),ISNUMBER(SEARCH("ferrament",LOWER($B1457))),ISNUMBER(SEARCH("epi",LOWER($B1457)))),NOT(OR($Z1457&lt;&gt;"",$AA1457&lt;&gt;""))),"Descrição muito genérica: detalhe melhor o item e registre o racional no memorial ou em anexo.",IF(AND($Y1457=0,$B1457&lt;&gt;"",OR($G1457&lt;&gt;"",$H1457&lt;&gt;"",$J1457&lt;&gt;"",$K1457&lt;&gt;"",$M1457&lt;&gt;"",$N1457&lt;&gt;"",$P1457&lt;&gt;"",$Q1457&lt;&gt;"",$S1457&lt;&gt;"",$T1457&lt;&gt;"",$V1457&lt;&gt;"",$W1457&lt;&gt;"")),"O item possui dados lançados, mas o total está zerado. Revise os valores informados.","")))))))))))))))</f>
        <v/>
      </c>
    </row>
    <row r="1458" spans="1:35" ht="14.25" customHeight="1" x14ac:dyDescent="0.25">
      <c r="A1458" s="57" t="str">
        <f t="shared" si="286"/>
        <v/>
      </c>
      <c r="B1458" s="58"/>
      <c r="C1458" s="58"/>
      <c r="D1458" s="58"/>
      <c r="E1458" s="58"/>
      <c r="F1458" s="58"/>
      <c r="G1458" s="269"/>
      <c r="H1458" s="59"/>
      <c r="I1458" s="273">
        <f t="shared" si="287"/>
        <v>0</v>
      </c>
      <c r="J1458" s="269"/>
      <c r="K1458" s="59"/>
      <c r="L1458" s="270">
        <f t="shared" si="288"/>
        <v>0</v>
      </c>
      <c r="M1458" s="269"/>
      <c r="N1458" s="59"/>
      <c r="O1458" s="270">
        <f t="shared" si="289"/>
        <v>0</v>
      </c>
      <c r="P1458" s="269"/>
      <c r="Q1458" s="59"/>
      <c r="R1458" s="271">
        <f t="shared" si="290"/>
        <v>0</v>
      </c>
      <c r="S1458" s="269"/>
      <c r="T1458" s="59"/>
      <c r="U1458" s="270">
        <f t="shared" si="291"/>
        <v>0</v>
      </c>
      <c r="V1458" s="269"/>
      <c r="W1458" s="59"/>
      <c r="X1458" s="270">
        <f t="shared" si="292"/>
        <v>0</v>
      </c>
      <c r="Y1458" s="270">
        <f t="shared" si="293"/>
        <v>0</v>
      </c>
      <c r="Z1458" s="58"/>
      <c r="AA1458" s="58"/>
      <c r="AB1458" s="60" t="str">
        <f t="shared" si="294"/>
        <v/>
      </c>
      <c r="AC1458" s="21" t="b">
        <f t="shared" si="295"/>
        <v>0</v>
      </c>
      <c r="AD1458" s="21" t="b">
        <f t="shared" si="296"/>
        <v>0</v>
      </c>
      <c r="AE1458" s="21" t="b">
        <f t="shared" si="297"/>
        <v>0</v>
      </c>
      <c r="AF1458" s="21" t="b">
        <f ca="1">OR(AND($AC1458,NOT($AD1458)),AND($AC1458,OR(AND($G1458="",$H1458&lt;&gt;""),AND($G1458&lt;&gt;"",$H1458=""),AND($J1458="",$K1458&lt;&gt;""),AND($J1458&lt;&gt;"",$K1458=""),AND($M1458="",$N1458&lt;&gt;""),AND($M1458&lt;&gt;"",$N1458=""),AND($P1458="",$Q1458&lt;&gt;""),AND($P1458&lt;&gt;"",$Q1458=""),AND($S1458="",$T1458&lt;&gt;""),AND($S1458&lt;&gt;"",$T1458=""),AND($V1458="",$W1458&lt;&gt;""),AND($V1458&lt;&gt;"",$W1458=""))),AND($C1458&lt;&gt;"",$E1458&lt;&gt;"",LEFT(TRIM($C1458),1)&lt;&gt;LEFT(TRIM($E1458),1)),IF(OR($E1458="",$F1458=""),FALSE(),IFERROR(COUNTIF(INDIRECT("UNITS_"&amp;SUBSTITUTE(LEFT($E1458,FIND(" ",$E1458&amp;" ")-1),".","_")),$F1458)=0,TRUE())),AND($B1458&lt;&gt;"",OR(ISNUMBER(SEARCH("outro",LOWER($B1458))),ISNUMBER(SEARCH("divers",LOWER($B1458))),ISNUMBER(SEARCH("etc",LOWER($B1458))))),OR(AND(ISNUMBER(SEARCH("comunic",LOWER($B1458))),LEFT($E1458,3)&lt;&gt;"4.4"),AND(ISNUMBER(SEARCH("monitor",LOWER($B1458))),NOT(OR(LEFT($E1458,3)="1.5",LEFT($E1458,3)="2.5")))),AND($B1458&lt;&gt;"",OR(LEFT($C1458,1)="1",LEFT($C1458,1)="2"),$D1458=""),AND($D1458&lt;&gt;"",NOT(OR(LEFT($C1458,1)="1",LEFT($C1458,1)="2"))),AND($D1458&lt;&gt;"",COUNTIF(' PROJETO'!$B$14:$B$16,$D1458)=0),IF($D1458="",FALSE(),IF(COUNTIF(' PROJETO'!$B$14:$B$16,$D1458)=0,FALSE(),IFERROR(INDEX(' PROJETO'!$C$14:$C$16,MATCH($D1458,' PROJETO'!$B$14:$B$16,0))&lt;&gt;"Sim",FALSE()))))</f>
        <v>0</v>
      </c>
      <c r="AG1458" s="21" t="b">
        <f>AND($AC1458,$Y1458&gt;'CONFG.  LISTAS'!$F$4,$Z1458="",$AA1458="")</f>
        <v>0</v>
      </c>
      <c r="AH1458" s="21" t="str">
        <f t="shared" si="298"/>
        <v/>
      </c>
      <c r="AI1458" s="43" t="str">
        <f ca="1">IF(NOT($AC1458),"",IF(OR($B1458="",$C1458="",$E1458="",$F1458=""),"Preencha descrição, categoria, tipo e unidade.",IF(AND($B1458&lt;&gt;"",OR(LEFT($C1458,1)="1",LEFT($C1458,1)="2"),$D1458=""),"Informe a prática de restauração para itens diretos.",IF(AND($D1458&lt;&gt;"",NOT(OR(LEFT($C1458,1)="1",LEFT($C1458,1)="2"))),"Custos indiretos não devem pertencer a uma prática específica.",IF(AND($D1458&lt;&gt;"",COUNTIF(' PROJETO'!$B$14:$B$16,$D1458)=0),"Prática de restauração inválida ou não cadastrada.",IF(IF($D1458="",FALSE(),IF(COUNTIF(' PROJETO'!$B$14:$B$16,$D1458)=0,FALSE(),IFERROR(INDEX(' PROJETO'!$C$14:$C$16,MATCH($D1458,' PROJETO'!$B$14:$B$16,0))&lt;&gt;"Sim",FALSE()))),"A prática informada no item não foi selecionada na aba Projeto.",IF(AND(MAX($I1458,$L1458,$O1458,$R1458,$U1458,$X1458)&gt;'CONFG.  LISTAS'!$F$4,NOT(OR($Z1458&lt;&gt;"",$AA1458&lt;&gt;""))),"Memorial de cálculo ou anexo obrigatório não informado para item acima do limite.",IF(OR(AND($G1458&lt;&gt;"",$H1458&lt;&gt;"",OR($G1458&lt;=0,$H1458&lt;=0)),AND($J1458&lt;&gt;"",$K1458&lt;&gt;"",OR($J1458&lt;=0,$K1458&lt;=0)),AND($M1458&lt;&gt;"",$N1458&lt;&gt;"",OR($M1458&lt;=0,$N1458&lt;=0)),AND($P1458&lt;&gt;"",$Q1458&lt;&gt;"",OR($P1458&lt;=0,$Q1458&lt;=0)),AND($S1458&lt;&gt;"",$T1458&lt;&gt;"",OR($S1458&lt;=0,$T1458&lt;=0)),AND($V1458&lt;&gt;"",$W1458&lt;&gt;"",OR($V1458&lt;=0,$W1458&lt;=0))),"Revise os valores informados: valor unitário e quantidade devem ser maiores que zero.",IF(OR(AND($G1458="",$H1458&lt;&gt;""),AND($G1458&lt;&gt;"",$H1458=""),AND($J1458="",$K1458&lt;&gt;""),AND($J1458&lt;&gt;"",$K1458=""),AND($M1458="",$N1458&lt;&gt;""),AND($M1458&lt;&gt;"",$N1458=""),AND($P1458="",$Q1458&lt;&gt;""),AND($P1458&lt;&gt;"",$Q1458=""),AND($S1458="",$T1458&lt;&gt;""),AND($S1458&lt;&gt;"",$T1458=""),AND($V1458="",$W1458&lt;&gt;""),AND($V1458&lt;&gt;"",$W1458="")),"Há ano preenchido parcialmente: "&amp;TRIM(IF(AND($G1458="",$H1458&lt;&gt;""),"Ano 1 (falta valor unitário); ","")&amp;IF(AND($G1458&lt;&gt;"",$H1458=""),"Ano 1 (falta quantidade); ","")&amp;IF(AND($J1458="",$K1458&lt;&gt;""),"Ano 2 (falta valor unitário); ","")&amp;IF(AND($J1458&lt;&gt;"",$K1458=""),"Ano 2 (falta quantidade); ","")&amp;IF(AND($M1458="",$N1458&lt;&gt;""),"Ano 3 (falta valor unitário); ","")&amp;IF(AND($M1458&lt;&gt;"",$N1458=""),"Ano 3 (falta quantidade); ","")&amp;IF(AND($P1458="",$Q1458&lt;&gt;""),"Ano 4 (falta valor unitário); ","")&amp;IF(AND($P1458&lt;&gt;"",$Q1458=""),"Ano 4 (falta quantidade); ","")&amp;IF(AND($S1458="",$T1458&lt;&gt;""),"Ano 5 (falta valor unitário); ","")&amp;IF(AND($S1458&lt;&gt;"",$T1458=""),"Ano 5 (falta quantidade); ","")&amp;IF(AND($V1458="",$W1458&lt;&gt;""),"Ano 6 (falta valor unitário); ","")&amp;IF(AND($V1458&lt;&gt;"",$W1458=""),"Ano 6 (falta quantidade); ","")), IF(NOT(OR(AND($G1458&lt;&gt;"",$H1458&lt;&gt;""),AND($J1458&lt;&gt;"",$K1458&lt;&gt;""),AND($M1458&lt;&gt;"",$N1458&lt;&gt;""),AND($P1458&lt;&gt;"",$Q1458&lt;&gt;""),AND($S1458&lt;&gt;"",$T1458&lt;&gt;""),AND($V1458&lt;&gt;"",$W1458&lt;&gt;""))),"Informe pelo menos um ano completo com valor unitário e quantidade.",IF(AND($C1458&lt;&gt;"",$E1458&lt;&gt;"",LEFT(TRIM($C1458),1)&lt;&gt;LEFT(TRIM($E1458),1)),"Categoria e tipo estão incompatíveis.",IF(IF(OR($E1458="",$F1458=""),FALSE(),IFERROR(COUNTIF(INDIRECT("UNITS_"&amp;SUBSTITUTE(LEFT($E1458,FIND(" ",$E1458&amp;" ")-1),".","_")),$F1458)=0,TRUE())),"Unidade incompatível com o tipo selecionado.",IF(OR(AND(ISNUMBER(SEARCH("comunic",LOWER($B1458))),LEFT($E1458,3)&lt;&gt;"4.4"),AND(ISNUMBER(SEARCH("monitor",LOWER($B1458))),NOT(OR(LEFT($E1458,3)="1.5",LEFT($E1458,3)="2.5")))),"Revise a classificação do item conforme as regras de preenchimento.",IF(AND($B1458&lt;&gt;"",OR(ISNUMBER(SEARCH("outro",LOWER($B1458))),ISNUMBER(SEARCH("divers",LOWER($B1458))),ISNUMBER(SEARCH("kit",LOWER($B1458))),ISNUMBER(SEARCH("ferrament",LOWER($B1458))),ISNUMBER(SEARCH("epi",LOWER($B1458)))),NOT(OR($Z1458&lt;&gt;"",$AA1458&lt;&gt;""))),"Descrição muito genérica: detalhe melhor o item e registre o racional no memorial ou em anexo.",IF(AND($Y1458=0,$B1458&lt;&gt;"",OR($G1458&lt;&gt;"",$H1458&lt;&gt;"",$J1458&lt;&gt;"",$K1458&lt;&gt;"",$M1458&lt;&gt;"",$N1458&lt;&gt;"",$P1458&lt;&gt;"",$Q1458&lt;&gt;"",$S1458&lt;&gt;"",$T1458&lt;&gt;"",$V1458&lt;&gt;"",$W1458&lt;&gt;"")),"O item possui dados lançados, mas o total está zerado. Revise os valores informados.","")))))))))))))))</f>
        <v/>
      </c>
    </row>
    <row r="1459" spans="1:35" ht="14.25" customHeight="1" x14ac:dyDescent="0.25">
      <c r="A1459" s="57" t="str">
        <f t="shared" si="286"/>
        <v/>
      </c>
      <c r="B1459" s="61"/>
      <c r="C1459" s="61"/>
      <c r="D1459" s="58"/>
      <c r="E1459" s="61"/>
      <c r="F1459" s="61"/>
      <c r="G1459" s="272"/>
      <c r="H1459" s="62"/>
      <c r="I1459" s="273">
        <f t="shared" si="287"/>
        <v>0</v>
      </c>
      <c r="J1459" s="272"/>
      <c r="K1459" s="62"/>
      <c r="L1459" s="270">
        <f t="shared" si="288"/>
        <v>0</v>
      </c>
      <c r="M1459" s="272"/>
      <c r="N1459" s="62"/>
      <c r="O1459" s="270">
        <f t="shared" si="289"/>
        <v>0</v>
      </c>
      <c r="P1459" s="272"/>
      <c r="Q1459" s="62"/>
      <c r="R1459" s="271">
        <f t="shared" si="290"/>
        <v>0</v>
      </c>
      <c r="S1459" s="272"/>
      <c r="T1459" s="62"/>
      <c r="U1459" s="270">
        <f t="shared" si="291"/>
        <v>0</v>
      </c>
      <c r="V1459" s="272"/>
      <c r="W1459" s="62"/>
      <c r="X1459" s="270">
        <f t="shared" si="292"/>
        <v>0</v>
      </c>
      <c r="Y1459" s="270">
        <f t="shared" si="293"/>
        <v>0</v>
      </c>
      <c r="Z1459" s="61"/>
      <c r="AA1459" s="61"/>
      <c r="AB1459" s="60" t="str">
        <f t="shared" si="294"/>
        <v/>
      </c>
      <c r="AC1459" s="21" t="b">
        <f t="shared" si="295"/>
        <v>0</v>
      </c>
      <c r="AD1459" s="21" t="b">
        <f t="shared" si="296"/>
        <v>0</v>
      </c>
      <c r="AE1459" s="21" t="b">
        <f t="shared" si="297"/>
        <v>0</v>
      </c>
      <c r="AF1459" s="21" t="b">
        <f ca="1">OR(AND($AC1459,NOT($AD1459)),AND($AC1459,OR(AND($G1459="",$H1459&lt;&gt;""),AND($G1459&lt;&gt;"",$H1459=""),AND($J1459="",$K1459&lt;&gt;""),AND($J1459&lt;&gt;"",$K1459=""),AND($M1459="",$N1459&lt;&gt;""),AND($M1459&lt;&gt;"",$N1459=""),AND($P1459="",$Q1459&lt;&gt;""),AND($P1459&lt;&gt;"",$Q1459=""),AND($S1459="",$T1459&lt;&gt;""),AND($S1459&lt;&gt;"",$T1459=""),AND($V1459="",$W1459&lt;&gt;""),AND($V1459&lt;&gt;"",$W1459=""))),AND($C1459&lt;&gt;"",$E1459&lt;&gt;"",LEFT(TRIM($C1459),1)&lt;&gt;LEFT(TRIM($E1459),1)),IF(OR($E1459="",$F1459=""),FALSE(),IFERROR(COUNTIF(INDIRECT("UNITS_"&amp;SUBSTITUTE(LEFT($E1459,FIND(" ",$E1459&amp;" ")-1),".","_")),$F1459)=0,TRUE())),AND($B1459&lt;&gt;"",OR(ISNUMBER(SEARCH("outro",LOWER($B1459))),ISNUMBER(SEARCH("divers",LOWER($B1459))),ISNUMBER(SEARCH("etc",LOWER($B1459))))),OR(AND(ISNUMBER(SEARCH("comunic",LOWER($B1459))),LEFT($E1459,3)&lt;&gt;"4.4"),AND(ISNUMBER(SEARCH("monitor",LOWER($B1459))),NOT(OR(LEFT($E1459,3)="1.5",LEFT($E1459,3)="2.5")))),AND($B1459&lt;&gt;"",OR(LEFT($C1459,1)="1",LEFT($C1459,1)="2"),$D1459=""),AND($D1459&lt;&gt;"",NOT(OR(LEFT($C1459,1)="1",LEFT($C1459,1)="2"))),AND($D1459&lt;&gt;"",COUNTIF(' PROJETO'!$B$14:$B$16,$D1459)=0),IF($D1459="",FALSE(),IF(COUNTIF(' PROJETO'!$B$14:$B$16,$D1459)=0,FALSE(),IFERROR(INDEX(' PROJETO'!$C$14:$C$16,MATCH($D1459,' PROJETO'!$B$14:$B$16,0))&lt;&gt;"Sim",FALSE()))))</f>
        <v>0</v>
      </c>
      <c r="AG1459" s="21" t="b">
        <f>AND($AC1459,$Y1459&gt;'CONFG.  LISTAS'!$F$4,$Z1459="",$AA1459="")</f>
        <v>0</v>
      </c>
      <c r="AH1459" s="21" t="str">
        <f t="shared" si="298"/>
        <v/>
      </c>
      <c r="AI1459" s="43" t="str">
        <f ca="1">IF(NOT($AC1459),"",IF(OR($B1459="",$C1459="",$E1459="",$F1459=""),"Preencha descrição, categoria, tipo e unidade.",IF(AND($B1459&lt;&gt;"",OR(LEFT($C1459,1)="1",LEFT($C1459,1)="2"),$D1459=""),"Informe a prática de restauração para itens diretos.",IF(AND($D1459&lt;&gt;"",NOT(OR(LEFT($C1459,1)="1",LEFT($C1459,1)="2"))),"Custos indiretos não devem pertencer a uma prática específica.",IF(AND($D1459&lt;&gt;"",COUNTIF(' PROJETO'!$B$14:$B$16,$D1459)=0),"Prática de restauração inválida ou não cadastrada.",IF(IF($D1459="",FALSE(),IF(COUNTIF(' PROJETO'!$B$14:$B$16,$D1459)=0,FALSE(),IFERROR(INDEX(' PROJETO'!$C$14:$C$16,MATCH($D1459,' PROJETO'!$B$14:$B$16,0))&lt;&gt;"Sim",FALSE()))),"A prática informada no item não foi selecionada na aba Projeto.",IF(AND(MAX($I1459,$L1459,$O1459,$R1459,$U1459,$X1459)&gt;'CONFG.  LISTAS'!$F$4,NOT(OR($Z1459&lt;&gt;"",$AA1459&lt;&gt;""))),"Memorial de cálculo ou anexo obrigatório não informado para item acima do limite.",IF(OR(AND($G1459&lt;&gt;"",$H1459&lt;&gt;"",OR($G1459&lt;=0,$H1459&lt;=0)),AND($J1459&lt;&gt;"",$K1459&lt;&gt;"",OR($J1459&lt;=0,$K1459&lt;=0)),AND($M1459&lt;&gt;"",$N1459&lt;&gt;"",OR($M1459&lt;=0,$N1459&lt;=0)),AND($P1459&lt;&gt;"",$Q1459&lt;&gt;"",OR($P1459&lt;=0,$Q1459&lt;=0)),AND($S1459&lt;&gt;"",$T1459&lt;&gt;"",OR($S1459&lt;=0,$T1459&lt;=0)),AND($V1459&lt;&gt;"",$W1459&lt;&gt;"",OR($V1459&lt;=0,$W1459&lt;=0))),"Revise os valores informados: valor unitário e quantidade devem ser maiores que zero.",IF(OR(AND($G1459="",$H1459&lt;&gt;""),AND($G1459&lt;&gt;"",$H1459=""),AND($J1459="",$K1459&lt;&gt;""),AND($J1459&lt;&gt;"",$K1459=""),AND($M1459="",$N1459&lt;&gt;""),AND($M1459&lt;&gt;"",$N1459=""),AND($P1459="",$Q1459&lt;&gt;""),AND($P1459&lt;&gt;"",$Q1459=""),AND($S1459="",$T1459&lt;&gt;""),AND($S1459&lt;&gt;"",$T1459=""),AND($V1459="",$W1459&lt;&gt;""),AND($V1459&lt;&gt;"",$W1459="")),"Há ano preenchido parcialmente: "&amp;TRIM(IF(AND($G1459="",$H1459&lt;&gt;""),"Ano 1 (falta valor unitário); ","")&amp;IF(AND($G1459&lt;&gt;"",$H1459=""),"Ano 1 (falta quantidade); ","")&amp;IF(AND($J1459="",$K1459&lt;&gt;""),"Ano 2 (falta valor unitário); ","")&amp;IF(AND($J1459&lt;&gt;"",$K1459=""),"Ano 2 (falta quantidade); ","")&amp;IF(AND($M1459="",$N1459&lt;&gt;""),"Ano 3 (falta valor unitário); ","")&amp;IF(AND($M1459&lt;&gt;"",$N1459=""),"Ano 3 (falta quantidade); ","")&amp;IF(AND($P1459="",$Q1459&lt;&gt;""),"Ano 4 (falta valor unitário); ","")&amp;IF(AND($P1459&lt;&gt;"",$Q1459=""),"Ano 4 (falta quantidade); ","")&amp;IF(AND($S1459="",$T1459&lt;&gt;""),"Ano 5 (falta valor unitário); ","")&amp;IF(AND($S1459&lt;&gt;"",$T1459=""),"Ano 5 (falta quantidade); ","")&amp;IF(AND($V1459="",$W1459&lt;&gt;""),"Ano 6 (falta valor unitário); ","")&amp;IF(AND($V1459&lt;&gt;"",$W1459=""),"Ano 6 (falta quantidade); ","")), IF(NOT(OR(AND($G1459&lt;&gt;"",$H1459&lt;&gt;""),AND($J1459&lt;&gt;"",$K1459&lt;&gt;""),AND($M1459&lt;&gt;"",$N1459&lt;&gt;""),AND($P1459&lt;&gt;"",$Q1459&lt;&gt;""),AND($S1459&lt;&gt;"",$T1459&lt;&gt;""),AND($V1459&lt;&gt;"",$W1459&lt;&gt;""))),"Informe pelo menos um ano completo com valor unitário e quantidade.",IF(AND($C1459&lt;&gt;"",$E1459&lt;&gt;"",LEFT(TRIM($C1459),1)&lt;&gt;LEFT(TRIM($E1459),1)),"Categoria e tipo estão incompatíveis.",IF(IF(OR($E1459="",$F1459=""),FALSE(),IFERROR(COUNTIF(INDIRECT("UNITS_"&amp;SUBSTITUTE(LEFT($E1459,FIND(" ",$E1459&amp;" ")-1),".","_")),$F1459)=0,TRUE())),"Unidade incompatível com o tipo selecionado.",IF(OR(AND(ISNUMBER(SEARCH("comunic",LOWER($B1459))),LEFT($E1459,3)&lt;&gt;"4.4"),AND(ISNUMBER(SEARCH("monitor",LOWER($B1459))),NOT(OR(LEFT($E1459,3)="1.5",LEFT($E1459,3)="2.5")))),"Revise a classificação do item conforme as regras de preenchimento.",IF(AND($B1459&lt;&gt;"",OR(ISNUMBER(SEARCH("outro",LOWER($B1459))),ISNUMBER(SEARCH("divers",LOWER($B1459))),ISNUMBER(SEARCH("kit",LOWER($B1459))),ISNUMBER(SEARCH("ferrament",LOWER($B1459))),ISNUMBER(SEARCH("epi",LOWER($B1459)))),NOT(OR($Z1459&lt;&gt;"",$AA1459&lt;&gt;""))),"Descrição muito genérica: detalhe melhor o item e registre o racional no memorial ou em anexo.",IF(AND($Y1459=0,$B1459&lt;&gt;"",OR($G1459&lt;&gt;"",$H1459&lt;&gt;"",$J1459&lt;&gt;"",$K1459&lt;&gt;"",$M1459&lt;&gt;"",$N1459&lt;&gt;"",$P1459&lt;&gt;"",$Q1459&lt;&gt;"",$S1459&lt;&gt;"",$T1459&lt;&gt;"",$V1459&lt;&gt;"",$W1459&lt;&gt;"")),"O item possui dados lançados, mas o total está zerado. Revise os valores informados.","")))))))))))))))</f>
        <v/>
      </c>
    </row>
    <row r="1460" spans="1:35" ht="14.25" customHeight="1" x14ac:dyDescent="0.25">
      <c r="A1460" s="57" t="str">
        <f t="shared" si="286"/>
        <v/>
      </c>
      <c r="B1460" s="58"/>
      <c r="C1460" s="58"/>
      <c r="D1460" s="58"/>
      <c r="E1460" s="58"/>
      <c r="F1460" s="58"/>
      <c r="G1460" s="269"/>
      <c r="H1460" s="59"/>
      <c r="I1460" s="273">
        <f t="shared" si="287"/>
        <v>0</v>
      </c>
      <c r="J1460" s="269"/>
      <c r="K1460" s="59"/>
      <c r="L1460" s="270">
        <f t="shared" si="288"/>
        <v>0</v>
      </c>
      <c r="M1460" s="269"/>
      <c r="N1460" s="59"/>
      <c r="O1460" s="270">
        <f t="shared" si="289"/>
        <v>0</v>
      </c>
      <c r="P1460" s="269"/>
      <c r="Q1460" s="59"/>
      <c r="R1460" s="271">
        <f t="shared" si="290"/>
        <v>0</v>
      </c>
      <c r="S1460" s="269"/>
      <c r="T1460" s="59"/>
      <c r="U1460" s="270">
        <f t="shared" si="291"/>
        <v>0</v>
      </c>
      <c r="V1460" s="269"/>
      <c r="W1460" s="59"/>
      <c r="X1460" s="270">
        <f t="shared" si="292"/>
        <v>0</v>
      </c>
      <c r="Y1460" s="270">
        <f t="shared" si="293"/>
        <v>0</v>
      </c>
      <c r="Z1460" s="58"/>
      <c r="AA1460" s="58"/>
      <c r="AB1460" s="60" t="str">
        <f t="shared" si="294"/>
        <v/>
      </c>
      <c r="AC1460" s="21" t="b">
        <f t="shared" si="295"/>
        <v>0</v>
      </c>
      <c r="AD1460" s="21" t="b">
        <f t="shared" si="296"/>
        <v>0</v>
      </c>
      <c r="AE1460" s="21" t="b">
        <f t="shared" si="297"/>
        <v>0</v>
      </c>
      <c r="AF1460" s="21" t="b">
        <f ca="1">OR(AND($AC1460,NOT($AD1460)),AND($AC1460,OR(AND($G1460="",$H1460&lt;&gt;""),AND($G1460&lt;&gt;"",$H1460=""),AND($J1460="",$K1460&lt;&gt;""),AND($J1460&lt;&gt;"",$K1460=""),AND($M1460="",$N1460&lt;&gt;""),AND($M1460&lt;&gt;"",$N1460=""),AND($P1460="",$Q1460&lt;&gt;""),AND($P1460&lt;&gt;"",$Q1460=""),AND($S1460="",$T1460&lt;&gt;""),AND($S1460&lt;&gt;"",$T1460=""),AND($V1460="",$W1460&lt;&gt;""),AND($V1460&lt;&gt;"",$W1460=""))),AND($C1460&lt;&gt;"",$E1460&lt;&gt;"",LEFT(TRIM($C1460),1)&lt;&gt;LEFT(TRIM($E1460),1)),IF(OR($E1460="",$F1460=""),FALSE(),IFERROR(COUNTIF(INDIRECT("UNITS_"&amp;SUBSTITUTE(LEFT($E1460,FIND(" ",$E1460&amp;" ")-1),".","_")),$F1460)=0,TRUE())),AND($B1460&lt;&gt;"",OR(ISNUMBER(SEARCH("outro",LOWER($B1460))),ISNUMBER(SEARCH("divers",LOWER($B1460))),ISNUMBER(SEARCH("etc",LOWER($B1460))))),OR(AND(ISNUMBER(SEARCH("comunic",LOWER($B1460))),LEFT($E1460,3)&lt;&gt;"4.4"),AND(ISNUMBER(SEARCH("monitor",LOWER($B1460))),NOT(OR(LEFT($E1460,3)="1.5",LEFT($E1460,3)="2.5")))),AND($B1460&lt;&gt;"",OR(LEFT($C1460,1)="1",LEFT($C1460,1)="2"),$D1460=""),AND($D1460&lt;&gt;"",NOT(OR(LEFT($C1460,1)="1",LEFT($C1460,1)="2"))),AND($D1460&lt;&gt;"",COUNTIF(' PROJETO'!$B$14:$B$16,$D1460)=0),IF($D1460="",FALSE(),IF(COUNTIF(' PROJETO'!$B$14:$B$16,$D1460)=0,FALSE(),IFERROR(INDEX(' PROJETO'!$C$14:$C$16,MATCH($D1460,' PROJETO'!$B$14:$B$16,0))&lt;&gt;"Sim",FALSE()))))</f>
        <v>0</v>
      </c>
      <c r="AG1460" s="21" t="b">
        <f>AND($AC1460,$Y1460&gt;'CONFG.  LISTAS'!$F$4,$Z1460="",$AA1460="")</f>
        <v>0</v>
      </c>
      <c r="AH1460" s="21" t="str">
        <f t="shared" si="298"/>
        <v/>
      </c>
      <c r="AI1460" s="43" t="str">
        <f ca="1">IF(NOT($AC1460),"",IF(OR($B1460="",$C1460="",$E1460="",$F1460=""),"Preencha descrição, categoria, tipo e unidade.",IF(AND($B1460&lt;&gt;"",OR(LEFT($C1460,1)="1",LEFT($C1460,1)="2"),$D1460=""),"Informe a prática de restauração para itens diretos.",IF(AND($D1460&lt;&gt;"",NOT(OR(LEFT($C1460,1)="1",LEFT($C1460,1)="2"))),"Custos indiretos não devem pertencer a uma prática específica.",IF(AND($D1460&lt;&gt;"",COUNTIF(' PROJETO'!$B$14:$B$16,$D1460)=0),"Prática de restauração inválida ou não cadastrada.",IF(IF($D1460="",FALSE(),IF(COUNTIF(' PROJETO'!$B$14:$B$16,$D1460)=0,FALSE(),IFERROR(INDEX(' PROJETO'!$C$14:$C$16,MATCH($D1460,' PROJETO'!$B$14:$B$16,0))&lt;&gt;"Sim",FALSE()))),"A prática informada no item não foi selecionada na aba Projeto.",IF(AND(MAX($I1460,$L1460,$O1460,$R1460,$U1460,$X1460)&gt;'CONFG.  LISTAS'!$F$4,NOT(OR($Z1460&lt;&gt;"",$AA1460&lt;&gt;""))),"Memorial de cálculo ou anexo obrigatório não informado para item acima do limite.",IF(OR(AND($G1460&lt;&gt;"",$H1460&lt;&gt;"",OR($G1460&lt;=0,$H1460&lt;=0)),AND($J1460&lt;&gt;"",$K1460&lt;&gt;"",OR($J1460&lt;=0,$K1460&lt;=0)),AND($M1460&lt;&gt;"",$N1460&lt;&gt;"",OR($M1460&lt;=0,$N1460&lt;=0)),AND($P1460&lt;&gt;"",$Q1460&lt;&gt;"",OR($P1460&lt;=0,$Q1460&lt;=0)),AND($S1460&lt;&gt;"",$T1460&lt;&gt;"",OR($S1460&lt;=0,$T1460&lt;=0)),AND($V1460&lt;&gt;"",$W1460&lt;&gt;"",OR($V1460&lt;=0,$W1460&lt;=0))),"Revise os valores informados: valor unitário e quantidade devem ser maiores que zero.",IF(OR(AND($G1460="",$H1460&lt;&gt;""),AND($G1460&lt;&gt;"",$H1460=""),AND($J1460="",$K1460&lt;&gt;""),AND($J1460&lt;&gt;"",$K1460=""),AND($M1460="",$N1460&lt;&gt;""),AND($M1460&lt;&gt;"",$N1460=""),AND($P1460="",$Q1460&lt;&gt;""),AND($P1460&lt;&gt;"",$Q1460=""),AND($S1460="",$T1460&lt;&gt;""),AND($S1460&lt;&gt;"",$T1460=""),AND($V1460="",$W1460&lt;&gt;""),AND($V1460&lt;&gt;"",$W1460="")),"Há ano preenchido parcialmente: "&amp;TRIM(IF(AND($G1460="",$H1460&lt;&gt;""),"Ano 1 (falta valor unitário); ","")&amp;IF(AND($G1460&lt;&gt;"",$H1460=""),"Ano 1 (falta quantidade); ","")&amp;IF(AND($J1460="",$K1460&lt;&gt;""),"Ano 2 (falta valor unitário); ","")&amp;IF(AND($J1460&lt;&gt;"",$K1460=""),"Ano 2 (falta quantidade); ","")&amp;IF(AND($M1460="",$N1460&lt;&gt;""),"Ano 3 (falta valor unitário); ","")&amp;IF(AND($M1460&lt;&gt;"",$N1460=""),"Ano 3 (falta quantidade); ","")&amp;IF(AND($P1460="",$Q1460&lt;&gt;""),"Ano 4 (falta valor unitário); ","")&amp;IF(AND($P1460&lt;&gt;"",$Q1460=""),"Ano 4 (falta quantidade); ","")&amp;IF(AND($S1460="",$T1460&lt;&gt;""),"Ano 5 (falta valor unitário); ","")&amp;IF(AND($S1460&lt;&gt;"",$T1460=""),"Ano 5 (falta quantidade); ","")&amp;IF(AND($V1460="",$W1460&lt;&gt;""),"Ano 6 (falta valor unitário); ","")&amp;IF(AND($V1460&lt;&gt;"",$W1460=""),"Ano 6 (falta quantidade); ","")), IF(NOT(OR(AND($G1460&lt;&gt;"",$H1460&lt;&gt;""),AND($J1460&lt;&gt;"",$K1460&lt;&gt;""),AND($M1460&lt;&gt;"",$N1460&lt;&gt;""),AND($P1460&lt;&gt;"",$Q1460&lt;&gt;""),AND($S1460&lt;&gt;"",$T1460&lt;&gt;""),AND($V1460&lt;&gt;"",$W1460&lt;&gt;""))),"Informe pelo menos um ano completo com valor unitário e quantidade.",IF(AND($C1460&lt;&gt;"",$E1460&lt;&gt;"",LEFT(TRIM($C1460),1)&lt;&gt;LEFT(TRIM($E1460),1)),"Categoria e tipo estão incompatíveis.",IF(IF(OR($E1460="",$F1460=""),FALSE(),IFERROR(COUNTIF(INDIRECT("UNITS_"&amp;SUBSTITUTE(LEFT($E1460,FIND(" ",$E1460&amp;" ")-1),".","_")),$F1460)=0,TRUE())),"Unidade incompatível com o tipo selecionado.",IF(OR(AND(ISNUMBER(SEARCH("comunic",LOWER($B1460))),LEFT($E1460,3)&lt;&gt;"4.4"),AND(ISNUMBER(SEARCH("monitor",LOWER($B1460))),NOT(OR(LEFT($E1460,3)="1.5",LEFT($E1460,3)="2.5")))),"Revise a classificação do item conforme as regras de preenchimento.",IF(AND($B1460&lt;&gt;"",OR(ISNUMBER(SEARCH("outro",LOWER($B1460))),ISNUMBER(SEARCH("divers",LOWER($B1460))),ISNUMBER(SEARCH("kit",LOWER($B1460))),ISNUMBER(SEARCH("ferrament",LOWER($B1460))),ISNUMBER(SEARCH("epi",LOWER($B1460)))),NOT(OR($Z1460&lt;&gt;"",$AA1460&lt;&gt;""))),"Descrição muito genérica: detalhe melhor o item e registre o racional no memorial ou em anexo.",IF(AND($Y1460=0,$B1460&lt;&gt;"",OR($G1460&lt;&gt;"",$H1460&lt;&gt;"",$J1460&lt;&gt;"",$K1460&lt;&gt;"",$M1460&lt;&gt;"",$N1460&lt;&gt;"",$P1460&lt;&gt;"",$Q1460&lt;&gt;"",$S1460&lt;&gt;"",$T1460&lt;&gt;"",$V1460&lt;&gt;"",$W1460&lt;&gt;"")),"O item possui dados lançados, mas o total está zerado. Revise os valores informados.","")))))))))))))))</f>
        <v/>
      </c>
    </row>
    <row r="1461" spans="1:35" ht="14.25" customHeight="1" x14ac:dyDescent="0.25">
      <c r="A1461" s="57" t="str">
        <f t="shared" si="286"/>
        <v/>
      </c>
      <c r="B1461" s="61"/>
      <c r="C1461" s="61"/>
      <c r="D1461" s="58"/>
      <c r="E1461" s="61"/>
      <c r="F1461" s="61"/>
      <c r="G1461" s="272"/>
      <c r="H1461" s="62"/>
      <c r="I1461" s="273">
        <f t="shared" si="287"/>
        <v>0</v>
      </c>
      <c r="J1461" s="272"/>
      <c r="K1461" s="62"/>
      <c r="L1461" s="270">
        <f t="shared" si="288"/>
        <v>0</v>
      </c>
      <c r="M1461" s="272"/>
      <c r="N1461" s="62"/>
      <c r="O1461" s="270">
        <f t="shared" si="289"/>
        <v>0</v>
      </c>
      <c r="P1461" s="272"/>
      <c r="Q1461" s="62"/>
      <c r="R1461" s="271">
        <f t="shared" si="290"/>
        <v>0</v>
      </c>
      <c r="S1461" s="272"/>
      <c r="T1461" s="62"/>
      <c r="U1461" s="270">
        <f t="shared" si="291"/>
        <v>0</v>
      </c>
      <c r="V1461" s="272"/>
      <c r="W1461" s="62"/>
      <c r="X1461" s="270">
        <f t="shared" si="292"/>
        <v>0</v>
      </c>
      <c r="Y1461" s="270">
        <f t="shared" si="293"/>
        <v>0</v>
      </c>
      <c r="Z1461" s="61"/>
      <c r="AA1461" s="61"/>
      <c r="AB1461" s="60" t="str">
        <f t="shared" si="294"/>
        <v/>
      </c>
      <c r="AC1461" s="21" t="b">
        <f t="shared" si="295"/>
        <v>0</v>
      </c>
      <c r="AD1461" s="21" t="b">
        <f t="shared" si="296"/>
        <v>0</v>
      </c>
      <c r="AE1461" s="21" t="b">
        <f t="shared" si="297"/>
        <v>0</v>
      </c>
      <c r="AF1461" s="21" t="b">
        <f ca="1">OR(AND($AC1461,NOT($AD1461)),AND($AC1461,OR(AND($G1461="",$H1461&lt;&gt;""),AND($G1461&lt;&gt;"",$H1461=""),AND($J1461="",$K1461&lt;&gt;""),AND($J1461&lt;&gt;"",$K1461=""),AND($M1461="",$N1461&lt;&gt;""),AND($M1461&lt;&gt;"",$N1461=""),AND($P1461="",$Q1461&lt;&gt;""),AND($P1461&lt;&gt;"",$Q1461=""),AND($S1461="",$T1461&lt;&gt;""),AND($S1461&lt;&gt;"",$T1461=""),AND($V1461="",$W1461&lt;&gt;""),AND($V1461&lt;&gt;"",$W1461=""))),AND($C1461&lt;&gt;"",$E1461&lt;&gt;"",LEFT(TRIM($C1461),1)&lt;&gt;LEFT(TRIM($E1461),1)),IF(OR($E1461="",$F1461=""),FALSE(),IFERROR(COUNTIF(INDIRECT("UNITS_"&amp;SUBSTITUTE(LEFT($E1461,FIND(" ",$E1461&amp;" ")-1),".","_")),$F1461)=0,TRUE())),AND($B1461&lt;&gt;"",OR(ISNUMBER(SEARCH("outro",LOWER($B1461))),ISNUMBER(SEARCH("divers",LOWER($B1461))),ISNUMBER(SEARCH("etc",LOWER($B1461))))),OR(AND(ISNUMBER(SEARCH("comunic",LOWER($B1461))),LEFT($E1461,3)&lt;&gt;"4.4"),AND(ISNUMBER(SEARCH("monitor",LOWER($B1461))),NOT(OR(LEFT($E1461,3)="1.5",LEFT($E1461,3)="2.5")))),AND($B1461&lt;&gt;"",OR(LEFT($C1461,1)="1",LEFT($C1461,1)="2"),$D1461=""),AND($D1461&lt;&gt;"",NOT(OR(LEFT($C1461,1)="1",LEFT($C1461,1)="2"))),AND($D1461&lt;&gt;"",COUNTIF(' PROJETO'!$B$14:$B$16,$D1461)=0),IF($D1461="",FALSE(),IF(COUNTIF(' PROJETO'!$B$14:$B$16,$D1461)=0,FALSE(),IFERROR(INDEX(' PROJETO'!$C$14:$C$16,MATCH($D1461,' PROJETO'!$B$14:$B$16,0))&lt;&gt;"Sim",FALSE()))))</f>
        <v>0</v>
      </c>
      <c r="AG1461" s="21" t="b">
        <f>AND($AC1461,$Y1461&gt;'CONFG.  LISTAS'!$F$4,$Z1461="",$AA1461="")</f>
        <v>0</v>
      </c>
      <c r="AH1461" s="21" t="str">
        <f t="shared" si="298"/>
        <v/>
      </c>
      <c r="AI1461" s="43" t="str">
        <f ca="1">IF(NOT($AC1461),"",IF(OR($B1461="",$C1461="",$E1461="",$F1461=""),"Preencha descrição, categoria, tipo e unidade.",IF(AND($B1461&lt;&gt;"",OR(LEFT($C1461,1)="1",LEFT($C1461,1)="2"),$D1461=""),"Informe a prática de restauração para itens diretos.",IF(AND($D1461&lt;&gt;"",NOT(OR(LEFT($C1461,1)="1",LEFT($C1461,1)="2"))),"Custos indiretos não devem pertencer a uma prática específica.",IF(AND($D1461&lt;&gt;"",COUNTIF(' PROJETO'!$B$14:$B$16,$D1461)=0),"Prática de restauração inválida ou não cadastrada.",IF(IF($D1461="",FALSE(),IF(COUNTIF(' PROJETO'!$B$14:$B$16,$D1461)=0,FALSE(),IFERROR(INDEX(' PROJETO'!$C$14:$C$16,MATCH($D1461,' PROJETO'!$B$14:$B$16,0))&lt;&gt;"Sim",FALSE()))),"A prática informada no item não foi selecionada na aba Projeto.",IF(AND(MAX($I1461,$L1461,$O1461,$R1461,$U1461,$X1461)&gt;'CONFG.  LISTAS'!$F$4,NOT(OR($Z1461&lt;&gt;"",$AA1461&lt;&gt;""))),"Memorial de cálculo ou anexo obrigatório não informado para item acima do limite.",IF(OR(AND($G1461&lt;&gt;"",$H1461&lt;&gt;"",OR($G1461&lt;=0,$H1461&lt;=0)),AND($J1461&lt;&gt;"",$K1461&lt;&gt;"",OR($J1461&lt;=0,$K1461&lt;=0)),AND($M1461&lt;&gt;"",$N1461&lt;&gt;"",OR($M1461&lt;=0,$N1461&lt;=0)),AND($P1461&lt;&gt;"",$Q1461&lt;&gt;"",OR($P1461&lt;=0,$Q1461&lt;=0)),AND($S1461&lt;&gt;"",$T1461&lt;&gt;"",OR($S1461&lt;=0,$T1461&lt;=0)),AND($V1461&lt;&gt;"",$W1461&lt;&gt;"",OR($V1461&lt;=0,$W1461&lt;=0))),"Revise os valores informados: valor unitário e quantidade devem ser maiores que zero.",IF(OR(AND($G1461="",$H1461&lt;&gt;""),AND($G1461&lt;&gt;"",$H1461=""),AND($J1461="",$K1461&lt;&gt;""),AND($J1461&lt;&gt;"",$K1461=""),AND($M1461="",$N1461&lt;&gt;""),AND($M1461&lt;&gt;"",$N1461=""),AND($P1461="",$Q1461&lt;&gt;""),AND($P1461&lt;&gt;"",$Q1461=""),AND($S1461="",$T1461&lt;&gt;""),AND($S1461&lt;&gt;"",$T1461=""),AND($V1461="",$W1461&lt;&gt;""),AND($V1461&lt;&gt;"",$W1461="")),"Há ano preenchido parcialmente: "&amp;TRIM(IF(AND($G1461="",$H1461&lt;&gt;""),"Ano 1 (falta valor unitário); ","")&amp;IF(AND($G1461&lt;&gt;"",$H1461=""),"Ano 1 (falta quantidade); ","")&amp;IF(AND($J1461="",$K1461&lt;&gt;""),"Ano 2 (falta valor unitário); ","")&amp;IF(AND($J1461&lt;&gt;"",$K1461=""),"Ano 2 (falta quantidade); ","")&amp;IF(AND($M1461="",$N1461&lt;&gt;""),"Ano 3 (falta valor unitário); ","")&amp;IF(AND($M1461&lt;&gt;"",$N1461=""),"Ano 3 (falta quantidade); ","")&amp;IF(AND($P1461="",$Q1461&lt;&gt;""),"Ano 4 (falta valor unitário); ","")&amp;IF(AND($P1461&lt;&gt;"",$Q1461=""),"Ano 4 (falta quantidade); ","")&amp;IF(AND($S1461="",$T1461&lt;&gt;""),"Ano 5 (falta valor unitário); ","")&amp;IF(AND($S1461&lt;&gt;"",$T1461=""),"Ano 5 (falta quantidade); ","")&amp;IF(AND($V1461="",$W1461&lt;&gt;""),"Ano 6 (falta valor unitário); ","")&amp;IF(AND($V1461&lt;&gt;"",$W1461=""),"Ano 6 (falta quantidade); ","")), IF(NOT(OR(AND($G1461&lt;&gt;"",$H1461&lt;&gt;""),AND($J1461&lt;&gt;"",$K1461&lt;&gt;""),AND($M1461&lt;&gt;"",$N1461&lt;&gt;""),AND($P1461&lt;&gt;"",$Q1461&lt;&gt;""),AND($S1461&lt;&gt;"",$T1461&lt;&gt;""),AND($V1461&lt;&gt;"",$W1461&lt;&gt;""))),"Informe pelo menos um ano completo com valor unitário e quantidade.",IF(AND($C1461&lt;&gt;"",$E1461&lt;&gt;"",LEFT(TRIM($C1461),1)&lt;&gt;LEFT(TRIM($E1461),1)),"Categoria e tipo estão incompatíveis.",IF(IF(OR($E1461="",$F1461=""),FALSE(),IFERROR(COUNTIF(INDIRECT("UNITS_"&amp;SUBSTITUTE(LEFT($E1461,FIND(" ",$E1461&amp;" ")-1),".","_")),$F1461)=0,TRUE())),"Unidade incompatível com o tipo selecionado.",IF(OR(AND(ISNUMBER(SEARCH("comunic",LOWER($B1461))),LEFT($E1461,3)&lt;&gt;"4.4"),AND(ISNUMBER(SEARCH("monitor",LOWER($B1461))),NOT(OR(LEFT($E1461,3)="1.5",LEFT($E1461,3)="2.5")))),"Revise a classificação do item conforme as regras de preenchimento.",IF(AND($B1461&lt;&gt;"",OR(ISNUMBER(SEARCH("outro",LOWER($B1461))),ISNUMBER(SEARCH("divers",LOWER($B1461))),ISNUMBER(SEARCH("kit",LOWER($B1461))),ISNUMBER(SEARCH("ferrament",LOWER($B1461))),ISNUMBER(SEARCH("epi",LOWER($B1461)))),NOT(OR($Z1461&lt;&gt;"",$AA1461&lt;&gt;""))),"Descrição muito genérica: detalhe melhor o item e registre o racional no memorial ou em anexo.",IF(AND($Y1461=0,$B1461&lt;&gt;"",OR($G1461&lt;&gt;"",$H1461&lt;&gt;"",$J1461&lt;&gt;"",$K1461&lt;&gt;"",$M1461&lt;&gt;"",$N1461&lt;&gt;"",$P1461&lt;&gt;"",$Q1461&lt;&gt;"",$S1461&lt;&gt;"",$T1461&lt;&gt;"",$V1461&lt;&gt;"",$W1461&lt;&gt;"")),"O item possui dados lançados, mas o total está zerado. Revise os valores informados.","")))))))))))))))</f>
        <v/>
      </c>
    </row>
    <row r="1462" spans="1:35" ht="14.25" customHeight="1" x14ac:dyDescent="0.25">
      <c r="A1462" s="57" t="str">
        <f t="shared" si="286"/>
        <v/>
      </c>
      <c r="B1462" s="58"/>
      <c r="C1462" s="58"/>
      <c r="D1462" s="58"/>
      <c r="E1462" s="58"/>
      <c r="F1462" s="58"/>
      <c r="G1462" s="269"/>
      <c r="H1462" s="59"/>
      <c r="I1462" s="273">
        <f t="shared" si="287"/>
        <v>0</v>
      </c>
      <c r="J1462" s="269"/>
      <c r="K1462" s="59"/>
      <c r="L1462" s="270">
        <f t="shared" si="288"/>
        <v>0</v>
      </c>
      <c r="M1462" s="269"/>
      <c r="N1462" s="59"/>
      <c r="O1462" s="270">
        <f t="shared" si="289"/>
        <v>0</v>
      </c>
      <c r="P1462" s="269"/>
      <c r="Q1462" s="59"/>
      <c r="R1462" s="271">
        <f t="shared" si="290"/>
        <v>0</v>
      </c>
      <c r="S1462" s="269"/>
      <c r="T1462" s="59"/>
      <c r="U1462" s="270">
        <f t="shared" si="291"/>
        <v>0</v>
      </c>
      <c r="V1462" s="269"/>
      <c r="W1462" s="59"/>
      <c r="X1462" s="270">
        <f t="shared" si="292"/>
        <v>0</v>
      </c>
      <c r="Y1462" s="270">
        <f t="shared" si="293"/>
        <v>0</v>
      </c>
      <c r="Z1462" s="58"/>
      <c r="AA1462" s="58"/>
      <c r="AB1462" s="60" t="str">
        <f t="shared" si="294"/>
        <v/>
      </c>
      <c r="AC1462" s="21" t="b">
        <f t="shared" si="295"/>
        <v>0</v>
      </c>
      <c r="AD1462" s="21" t="b">
        <f t="shared" si="296"/>
        <v>0</v>
      </c>
      <c r="AE1462" s="21" t="b">
        <f t="shared" si="297"/>
        <v>0</v>
      </c>
      <c r="AF1462" s="21" t="b">
        <f ca="1">OR(AND($AC1462,NOT($AD1462)),AND($AC1462,OR(AND($G1462="",$H1462&lt;&gt;""),AND($G1462&lt;&gt;"",$H1462=""),AND($J1462="",$K1462&lt;&gt;""),AND($J1462&lt;&gt;"",$K1462=""),AND($M1462="",$N1462&lt;&gt;""),AND($M1462&lt;&gt;"",$N1462=""),AND($P1462="",$Q1462&lt;&gt;""),AND($P1462&lt;&gt;"",$Q1462=""),AND($S1462="",$T1462&lt;&gt;""),AND($S1462&lt;&gt;"",$T1462=""),AND($V1462="",$W1462&lt;&gt;""),AND($V1462&lt;&gt;"",$W1462=""))),AND($C1462&lt;&gt;"",$E1462&lt;&gt;"",LEFT(TRIM($C1462),1)&lt;&gt;LEFT(TRIM($E1462),1)),IF(OR($E1462="",$F1462=""),FALSE(),IFERROR(COUNTIF(INDIRECT("UNITS_"&amp;SUBSTITUTE(LEFT($E1462,FIND(" ",$E1462&amp;" ")-1),".","_")),$F1462)=0,TRUE())),AND($B1462&lt;&gt;"",OR(ISNUMBER(SEARCH("outro",LOWER($B1462))),ISNUMBER(SEARCH("divers",LOWER($B1462))),ISNUMBER(SEARCH("etc",LOWER($B1462))))),OR(AND(ISNUMBER(SEARCH("comunic",LOWER($B1462))),LEFT($E1462,3)&lt;&gt;"4.4"),AND(ISNUMBER(SEARCH("monitor",LOWER($B1462))),NOT(OR(LEFT($E1462,3)="1.5",LEFT($E1462,3)="2.5")))),AND($B1462&lt;&gt;"",OR(LEFT($C1462,1)="1",LEFT($C1462,1)="2"),$D1462=""),AND($D1462&lt;&gt;"",NOT(OR(LEFT($C1462,1)="1",LEFT($C1462,1)="2"))),AND($D1462&lt;&gt;"",COUNTIF(' PROJETO'!$B$14:$B$16,$D1462)=0),IF($D1462="",FALSE(),IF(COUNTIF(' PROJETO'!$B$14:$B$16,$D1462)=0,FALSE(),IFERROR(INDEX(' PROJETO'!$C$14:$C$16,MATCH($D1462,' PROJETO'!$B$14:$B$16,0))&lt;&gt;"Sim",FALSE()))))</f>
        <v>0</v>
      </c>
      <c r="AG1462" s="21" t="b">
        <f>AND($AC1462,$Y1462&gt;'CONFG.  LISTAS'!$F$4,$Z1462="",$AA1462="")</f>
        <v>0</v>
      </c>
      <c r="AH1462" s="21" t="str">
        <f t="shared" si="298"/>
        <v/>
      </c>
      <c r="AI1462" s="43" t="str">
        <f ca="1">IF(NOT($AC1462),"",IF(OR($B1462="",$C1462="",$E1462="",$F1462=""),"Preencha descrição, categoria, tipo e unidade.",IF(AND($B1462&lt;&gt;"",OR(LEFT($C1462,1)="1",LEFT($C1462,1)="2"),$D1462=""),"Informe a prática de restauração para itens diretos.",IF(AND($D1462&lt;&gt;"",NOT(OR(LEFT($C1462,1)="1",LEFT($C1462,1)="2"))),"Custos indiretos não devem pertencer a uma prática específica.",IF(AND($D1462&lt;&gt;"",COUNTIF(' PROJETO'!$B$14:$B$16,$D1462)=0),"Prática de restauração inválida ou não cadastrada.",IF(IF($D1462="",FALSE(),IF(COUNTIF(' PROJETO'!$B$14:$B$16,$D1462)=0,FALSE(),IFERROR(INDEX(' PROJETO'!$C$14:$C$16,MATCH($D1462,' PROJETO'!$B$14:$B$16,0))&lt;&gt;"Sim",FALSE()))),"A prática informada no item não foi selecionada na aba Projeto.",IF(AND(MAX($I1462,$L1462,$O1462,$R1462,$U1462,$X1462)&gt;'CONFG.  LISTAS'!$F$4,NOT(OR($Z1462&lt;&gt;"",$AA1462&lt;&gt;""))),"Memorial de cálculo ou anexo obrigatório não informado para item acima do limite.",IF(OR(AND($G1462&lt;&gt;"",$H1462&lt;&gt;"",OR($G1462&lt;=0,$H1462&lt;=0)),AND($J1462&lt;&gt;"",$K1462&lt;&gt;"",OR($J1462&lt;=0,$K1462&lt;=0)),AND($M1462&lt;&gt;"",$N1462&lt;&gt;"",OR($M1462&lt;=0,$N1462&lt;=0)),AND($P1462&lt;&gt;"",$Q1462&lt;&gt;"",OR($P1462&lt;=0,$Q1462&lt;=0)),AND($S1462&lt;&gt;"",$T1462&lt;&gt;"",OR($S1462&lt;=0,$T1462&lt;=0)),AND($V1462&lt;&gt;"",$W1462&lt;&gt;"",OR($V1462&lt;=0,$W1462&lt;=0))),"Revise os valores informados: valor unitário e quantidade devem ser maiores que zero.",IF(OR(AND($G1462="",$H1462&lt;&gt;""),AND($G1462&lt;&gt;"",$H1462=""),AND($J1462="",$K1462&lt;&gt;""),AND($J1462&lt;&gt;"",$K1462=""),AND($M1462="",$N1462&lt;&gt;""),AND($M1462&lt;&gt;"",$N1462=""),AND($P1462="",$Q1462&lt;&gt;""),AND($P1462&lt;&gt;"",$Q1462=""),AND($S1462="",$T1462&lt;&gt;""),AND($S1462&lt;&gt;"",$T1462=""),AND($V1462="",$W1462&lt;&gt;""),AND($V1462&lt;&gt;"",$W1462="")),"Há ano preenchido parcialmente: "&amp;TRIM(IF(AND($G1462="",$H1462&lt;&gt;""),"Ano 1 (falta valor unitário); ","")&amp;IF(AND($G1462&lt;&gt;"",$H1462=""),"Ano 1 (falta quantidade); ","")&amp;IF(AND($J1462="",$K1462&lt;&gt;""),"Ano 2 (falta valor unitário); ","")&amp;IF(AND($J1462&lt;&gt;"",$K1462=""),"Ano 2 (falta quantidade); ","")&amp;IF(AND($M1462="",$N1462&lt;&gt;""),"Ano 3 (falta valor unitário); ","")&amp;IF(AND($M1462&lt;&gt;"",$N1462=""),"Ano 3 (falta quantidade); ","")&amp;IF(AND($P1462="",$Q1462&lt;&gt;""),"Ano 4 (falta valor unitário); ","")&amp;IF(AND($P1462&lt;&gt;"",$Q1462=""),"Ano 4 (falta quantidade); ","")&amp;IF(AND($S1462="",$T1462&lt;&gt;""),"Ano 5 (falta valor unitário); ","")&amp;IF(AND($S1462&lt;&gt;"",$T1462=""),"Ano 5 (falta quantidade); ","")&amp;IF(AND($V1462="",$W1462&lt;&gt;""),"Ano 6 (falta valor unitário); ","")&amp;IF(AND($V1462&lt;&gt;"",$W1462=""),"Ano 6 (falta quantidade); ","")), IF(NOT(OR(AND($G1462&lt;&gt;"",$H1462&lt;&gt;""),AND($J1462&lt;&gt;"",$K1462&lt;&gt;""),AND($M1462&lt;&gt;"",$N1462&lt;&gt;""),AND($P1462&lt;&gt;"",$Q1462&lt;&gt;""),AND($S1462&lt;&gt;"",$T1462&lt;&gt;""),AND($V1462&lt;&gt;"",$W1462&lt;&gt;""))),"Informe pelo menos um ano completo com valor unitário e quantidade.",IF(AND($C1462&lt;&gt;"",$E1462&lt;&gt;"",LEFT(TRIM($C1462),1)&lt;&gt;LEFT(TRIM($E1462),1)),"Categoria e tipo estão incompatíveis.",IF(IF(OR($E1462="",$F1462=""),FALSE(),IFERROR(COUNTIF(INDIRECT("UNITS_"&amp;SUBSTITUTE(LEFT($E1462,FIND(" ",$E1462&amp;" ")-1),".","_")),$F1462)=0,TRUE())),"Unidade incompatível com o tipo selecionado.",IF(OR(AND(ISNUMBER(SEARCH("comunic",LOWER($B1462))),LEFT($E1462,3)&lt;&gt;"4.4"),AND(ISNUMBER(SEARCH("monitor",LOWER($B1462))),NOT(OR(LEFT($E1462,3)="1.5",LEFT($E1462,3)="2.5")))),"Revise a classificação do item conforme as regras de preenchimento.",IF(AND($B1462&lt;&gt;"",OR(ISNUMBER(SEARCH("outro",LOWER($B1462))),ISNUMBER(SEARCH("divers",LOWER($B1462))),ISNUMBER(SEARCH("kit",LOWER($B1462))),ISNUMBER(SEARCH("ferrament",LOWER($B1462))),ISNUMBER(SEARCH("epi",LOWER($B1462)))),NOT(OR($Z1462&lt;&gt;"",$AA1462&lt;&gt;""))),"Descrição muito genérica: detalhe melhor o item e registre o racional no memorial ou em anexo.",IF(AND($Y1462=0,$B1462&lt;&gt;"",OR($G1462&lt;&gt;"",$H1462&lt;&gt;"",$J1462&lt;&gt;"",$K1462&lt;&gt;"",$M1462&lt;&gt;"",$N1462&lt;&gt;"",$P1462&lt;&gt;"",$Q1462&lt;&gt;"",$S1462&lt;&gt;"",$T1462&lt;&gt;"",$V1462&lt;&gt;"",$W1462&lt;&gt;"")),"O item possui dados lançados, mas o total está zerado. Revise os valores informados.","")))))))))))))))</f>
        <v/>
      </c>
    </row>
    <row r="1463" spans="1:35" ht="14.25" customHeight="1" x14ac:dyDescent="0.25">
      <c r="A1463" s="57" t="str">
        <f t="shared" si="286"/>
        <v/>
      </c>
      <c r="B1463" s="61"/>
      <c r="C1463" s="61"/>
      <c r="D1463" s="58"/>
      <c r="E1463" s="61"/>
      <c r="F1463" s="61"/>
      <c r="G1463" s="272"/>
      <c r="H1463" s="62"/>
      <c r="I1463" s="273">
        <f t="shared" si="287"/>
        <v>0</v>
      </c>
      <c r="J1463" s="272"/>
      <c r="K1463" s="62"/>
      <c r="L1463" s="270">
        <f t="shared" si="288"/>
        <v>0</v>
      </c>
      <c r="M1463" s="272"/>
      <c r="N1463" s="62"/>
      <c r="O1463" s="270">
        <f t="shared" si="289"/>
        <v>0</v>
      </c>
      <c r="P1463" s="272"/>
      <c r="Q1463" s="62"/>
      <c r="R1463" s="271">
        <f t="shared" si="290"/>
        <v>0</v>
      </c>
      <c r="S1463" s="272"/>
      <c r="T1463" s="62"/>
      <c r="U1463" s="270">
        <f t="shared" si="291"/>
        <v>0</v>
      </c>
      <c r="V1463" s="272"/>
      <c r="W1463" s="62"/>
      <c r="X1463" s="270">
        <f t="shared" si="292"/>
        <v>0</v>
      </c>
      <c r="Y1463" s="270">
        <f t="shared" si="293"/>
        <v>0</v>
      </c>
      <c r="Z1463" s="61"/>
      <c r="AA1463" s="61"/>
      <c r="AB1463" s="60" t="str">
        <f t="shared" si="294"/>
        <v/>
      </c>
      <c r="AC1463" s="21" t="b">
        <f t="shared" si="295"/>
        <v>0</v>
      </c>
      <c r="AD1463" s="21" t="b">
        <f t="shared" si="296"/>
        <v>0</v>
      </c>
      <c r="AE1463" s="21" t="b">
        <f t="shared" si="297"/>
        <v>0</v>
      </c>
      <c r="AF1463" s="21" t="b">
        <f ca="1">OR(AND($AC1463,NOT($AD1463)),AND($AC1463,OR(AND($G1463="",$H1463&lt;&gt;""),AND($G1463&lt;&gt;"",$H1463=""),AND($J1463="",$K1463&lt;&gt;""),AND($J1463&lt;&gt;"",$K1463=""),AND($M1463="",$N1463&lt;&gt;""),AND($M1463&lt;&gt;"",$N1463=""),AND($P1463="",$Q1463&lt;&gt;""),AND($P1463&lt;&gt;"",$Q1463=""),AND($S1463="",$T1463&lt;&gt;""),AND($S1463&lt;&gt;"",$T1463=""),AND($V1463="",$W1463&lt;&gt;""),AND($V1463&lt;&gt;"",$W1463=""))),AND($C1463&lt;&gt;"",$E1463&lt;&gt;"",LEFT(TRIM($C1463),1)&lt;&gt;LEFT(TRIM($E1463),1)),IF(OR($E1463="",$F1463=""),FALSE(),IFERROR(COUNTIF(INDIRECT("UNITS_"&amp;SUBSTITUTE(LEFT($E1463,FIND(" ",$E1463&amp;" ")-1),".","_")),$F1463)=0,TRUE())),AND($B1463&lt;&gt;"",OR(ISNUMBER(SEARCH("outro",LOWER($B1463))),ISNUMBER(SEARCH("divers",LOWER($B1463))),ISNUMBER(SEARCH("etc",LOWER($B1463))))),OR(AND(ISNUMBER(SEARCH("comunic",LOWER($B1463))),LEFT($E1463,3)&lt;&gt;"4.4"),AND(ISNUMBER(SEARCH("monitor",LOWER($B1463))),NOT(OR(LEFT($E1463,3)="1.5",LEFT($E1463,3)="2.5")))),AND($B1463&lt;&gt;"",OR(LEFT($C1463,1)="1",LEFT($C1463,1)="2"),$D1463=""),AND($D1463&lt;&gt;"",NOT(OR(LEFT($C1463,1)="1",LEFT($C1463,1)="2"))),AND($D1463&lt;&gt;"",COUNTIF(' PROJETO'!$B$14:$B$16,$D1463)=0),IF($D1463="",FALSE(),IF(COUNTIF(' PROJETO'!$B$14:$B$16,$D1463)=0,FALSE(),IFERROR(INDEX(' PROJETO'!$C$14:$C$16,MATCH($D1463,' PROJETO'!$B$14:$B$16,0))&lt;&gt;"Sim",FALSE()))))</f>
        <v>0</v>
      </c>
      <c r="AG1463" s="21" t="b">
        <f>AND($AC1463,$Y1463&gt;'CONFG.  LISTAS'!$F$4,$Z1463="",$AA1463="")</f>
        <v>0</v>
      </c>
      <c r="AH1463" s="21" t="str">
        <f t="shared" si="298"/>
        <v/>
      </c>
      <c r="AI1463" s="43" t="str">
        <f ca="1">IF(NOT($AC1463),"",IF(OR($B1463="",$C1463="",$E1463="",$F1463=""),"Preencha descrição, categoria, tipo e unidade.",IF(AND($B1463&lt;&gt;"",OR(LEFT($C1463,1)="1",LEFT($C1463,1)="2"),$D1463=""),"Informe a prática de restauração para itens diretos.",IF(AND($D1463&lt;&gt;"",NOT(OR(LEFT($C1463,1)="1",LEFT($C1463,1)="2"))),"Custos indiretos não devem pertencer a uma prática específica.",IF(AND($D1463&lt;&gt;"",COUNTIF(' PROJETO'!$B$14:$B$16,$D1463)=0),"Prática de restauração inválida ou não cadastrada.",IF(IF($D1463="",FALSE(),IF(COUNTIF(' PROJETO'!$B$14:$B$16,$D1463)=0,FALSE(),IFERROR(INDEX(' PROJETO'!$C$14:$C$16,MATCH($D1463,' PROJETO'!$B$14:$B$16,0))&lt;&gt;"Sim",FALSE()))),"A prática informada no item não foi selecionada na aba Projeto.",IF(AND(MAX($I1463,$L1463,$O1463,$R1463,$U1463,$X1463)&gt;'CONFG.  LISTAS'!$F$4,NOT(OR($Z1463&lt;&gt;"",$AA1463&lt;&gt;""))),"Memorial de cálculo ou anexo obrigatório não informado para item acima do limite.",IF(OR(AND($G1463&lt;&gt;"",$H1463&lt;&gt;"",OR($G1463&lt;=0,$H1463&lt;=0)),AND($J1463&lt;&gt;"",$K1463&lt;&gt;"",OR($J1463&lt;=0,$K1463&lt;=0)),AND($M1463&lt;&gt;"",$N1463&lt;&gt;"",OR($M1463&lt;=0,$N1463&lt;=0)),AND($P1463&lt;&gt;"",$Q1463&lt;&gt;"",OR($P1463&lt;=0,$Q1463&lt;=0)),AND($S1463&lt;&gt;"",$T1463&lt;&gt;"",OR($S1463&lt;=0,$T1463&lt;=0)),AND($V1463&lt;&gt;"",$W1463&lt;&gt;"",OR($V1463&lt;=0,$W1463&lt;=0))),"Revise os valores informados: valor unitário e quantidade devem ser maiores que zero.",IF(OR(AND($G1463="",$H1463&lt;&gt;""),AND($G1463&lt;&gt;"",$H1463=""),AND($J1463="",$K1463&lt;&gt;""),AND($J1463&lt;&gt;"",$K1463=""),AND($M1463="",$N1463&lt;&gt;""),AND($M1463&lt;&gt;"",$N1463=""),AND($P1463="",$Q1463&lt;&gt;""),AND($P1463&lt;&gt;"",$Q1463=""),AND($S1463="",$T1463&lt;&gt;""),AND($S1463&lt;&gt;"",$T1463=""),AND($V1463="",$W1463&lt;&gt;""),AND($V1463&lt;&gt;"",$W1463="")),"Há ano preenchido parcialmente: "&amp;TRIM(IF(AND($G1463="",$H1463&lt;&gt;""),"Ano 1 (falta valor unitário); ","")&amp;IF(AND($G1463&lt;&gt;"",$H1463=""),"Ano 1 (falta quantidade); ","")&amp;IF(AND($J1463="",$K1463&lt;&gt;""),"Ano 2 (falta valor unitário); ","")&amp;IF(AND($J1463&lt;&gt;"",$K1463=""),"Ano 2 (falta quantidade); ","")&amp;IF(AND($M1463="",$N1463&lt;&gt;""),"Ano 3 (falta valor unitário); ","")&amp;IF(AND($M1463&lt;&gt;"",$N1463=""),"Ano 3 (falta quantidade); ","")&amp;IF(AND($P1463="",$Q1463&lt;&gt;""),"Ano 4 (falta valor unitário); ","")&amp;IF(AND($P1463&lt;&gt;"",$Q1463=""),"Ano 4 (falta quantidade); ","")&amp;IF(AND($S1463="",$T1463&lt;&gt;""),"Ano 5 (falta valor unitário); ","")&amp;IF(AND($S1463&lt;&gt;"",$T1463=""),"Ano 5 (falta quantidade); ","")&amp;IF(AND($V1463="",$W1463&lt;&gt;""),"Ano 6 (falta valor unitário); ","")&amp;IF(AND($V1463&lt;&gt;"",$W1463=""),"Ano 6 (falta quantidade); ","")), IF(NOT(OR(AND($G1463&lt;&gt;"",$H1463&lt;&gt;""),AND($J1463&lt;&gt;"",$K1463&lt;&gt;""),AND($M1463&lt;&gt;"",$N1463&lt;&gt;""),AND($P1463&lt;&gt;"",$Q1463&lt;&gt;""),AND($S1463&lt;&gt;"",$T1463&lt;&gt;""),AND($V1463&lt;&gt;"",$W1463&lt;&gt;""))),"Informe pelo menos um ano completo com valor unitário e quantidade.",IF(AND($C1463&lt;&gt;"",$E1463&lt;&gt;"",LEFT(TRIM($C1463),1)&lt;&gt;LEFT(TRIM($E1463),1)),"Categoria e tipo estão incompatíveis.",IF(IF(OR($E1463="",$F1463=""),FALSE(),IFERROR(COUNTIF(INDIRECT("UNITS_"&amp;SUBSTITUTE(LEFT($E1463,FIND(" ",$E1463&amp;" ")-1),".","_")),$F1463)=0,TRUE())),"Unidade incompatível com o tipo selecionado.",IF(OR(AND(ISNUMBER(SEARCH("comunic",LOWER($B1463))),LEFT($E1463,3)&lt;&gt;"4.4"),AND(ISNUMBER(SEARCH("monitor",LOWER($B1463))),NOT(OR(LEFT($E1463,3)="1.5",LEFT($E1463,3)="2.5")))),"Revise a classificação do item conforme as regras de preenchimento.",IF(AND($B1463&lt;&gt;"",OR(ISNUMBER(SEARCH("outro",LOWER($B1463))),ISNUMBER(SEARCH("divers",LOWER($B1463))),ISNUMBER(SEARCH("kit",LOWER($B1463))),ISNUMBER(SEARCH("ferrament",LOWER($B1463))),ISNUMBER(SEARCH("epi",LOWER($B1463)))),NOT(OR($Z1463&lt;&gt;"",$AA1463&lt;&gt;""))),"Descrição muito genérica: detalhe melhor o item e registre o racional no memorial ou em anexo.",IF(AND($Y1463=0,$B1463&lt;&gt;"",OR($G1463&lt;&gt;"",$H1463&lt;&gt;"",$J1463&lt;&gt;"",$K1463&lt;&gt;"",$M1463&lt;&gt;"",$N1463&lt;&gt;"",$P1463&lt;&gt;"",$Q1463&lt;&gt;"",$S1463&lt;&gt;"",$T1463&lt;&gt;"",$V1463&lt;&gt;"",$W1463&lt;&gt;"")),"O item possui dados lançados, mas o total está zerado. Revise os valores informados.","")))))))))))))))</f>
        <v/>
      </c>
    </row>
    <row r="1464" spans="1:35" ht="14.25" customHeight="1" x14ac:dyDescent="0.25">
      <c r="A1464" s="57" t="str">
        <f t="shared" si="286"/>
        <v/>
      </c>
      <c r="B1464" s="58"/>
      <c r="C1464" s="58"/>
      <c r="D1464" s="58"/>
      <c r="E1464" s="58"/>
      <c r="F1464" s="58"/>
      <c r="G1464" s="269"/>
      <c r="H1464" s="59"/>
      <c r="I1464" s="273">
        <f t="shared" si="287"/>
        <v>0</v>
      </c>
      <c r="J1464" s="269"/>
      <c r="K1464" s="59"/>
      <c r="L1464" s="270">
        <f t="shared" si="288"/>
        <v>0</v>
      </c>
      <c r="M1464" s="269"/>
      <c r="N1464" s="59"/>
      <c r="O1464" s="270">
        <f t="shared" si="289"/>
        <v>0</v>
      </c>
      <c r="P1464" s="269"/>
      <c r="Q1464" s="59"/>
      <c r="R1464" s="271">
        <f t="shared" si="290"/>
        <v>0</v>
      </c>
      <c r="S1464" s="269"/>
      <c r="T1464" s="59"/>
      <c r="U1464" s="270">
        <f t="shared" si="291"/>
        <v>0</v>
      </c>
      <c r="V1464" s="269"/>
      <c r="W1464" s="59"/>
      <c r="X1464" s="270">
        <f t="shared" si="292"/>
        <v>0</v>
      </c>
      <c r="Y1464" s="270">
        <f t="shared" si="293"/>
        <v>0</v>
      </c>
      <c r="Z1464" s="58"/>
      <c r="AA1464" s="58"/>
      <c r="AB1464" s="60" t="str">
        <f t="shared" si="294"/>
        <v/>
      </c>
      <c r="AC1464" s="21" t="b">
        <f t="shared" si="295"/>
        <v>0</v>
      </c>
      <c r="AD1464" s="21" t="b">
        <f t="shared" si="296"/>
        <v>0</v>
      </c>
      <c r="AE1464" s="21" t="b">
        <f t="shared" si="297"/>
        <v>0</v>
      </c>
      <c r="AF1464" s="21" t="b">
        <f ca="1">OR(AND($AC1464,NOT($AD1464)),AND($AC1464,OR(AND($G1464="",$H1464&lt;&gt;""),AND($G1464&lt;&gt;"",$H1464=""),AND($J1464="",$K1464&lt;&gt;""),AND($J1464&lt;&gt;"",$K1464=""),AND($M1464="",$N1464&lt;&gt;""),AND($M1464&lt;&gt;"",$N1464=""),AND($P1464="",$Q1464&lt;&gt;""),AND($P1464&lt;&gt;"",$Q1464=""),AND($S1464="",$T1464&lt;&gt;""),AND($S1464&lt;&gt;"",$T1464=""),AND($V1464="",$W1464&lt;&gt;""),AND($V1464&lt;&gt;"",$W1464=""))),AND($C1464&lt;&gt;"",$E1464&lt;&gt;"",LEFT(TRIM($C1464),1)&lt;&gt;LEFT(TRIM($E1464),1)),IF(OR($E1464="",$F1464=""),FALSE(),IFERROR(COUNTIF(INDIRECT("UNITS_"&amp;SUBSTITUTE(LEFT($E1464,FIND(" ",$E1464&amp;" ")-1),".","_")),$F1464)=0,TRUE())),AND($B1464&lt;&gt;"",OR(ISNUMBER(SEARCH("outro",LOWER($B1464))),ISNUMBER(SEARCH("divers",LOWER($B1464))),ISNUMBER(SEARCH("etc",LOWER($B1464))))),OR(AND(ISNUMBER(SEARCH("comunic",LOWER($B1464))),LEFT($E1464,3)&lt;&gt;"4.4"),AND(ISNUMBER(SEARCH("monitor",LOWER($B1464))),NOT(OR(LEFT($E1464,3)="1.5",LEFT($E1464,3)="2.5")))),AND($B1464&lt;&gt;"",OR(LEFT($C1464,1)="1",LEFT($C1464,1)="2"),$D1464=""),AND($D1464&lt;&gt;"",NOT(OR(LEFT($C1464,1)="1",LEFT($C1464,1)="2"))),AND($D1464&lt;&gt;"",COUNTIF(' PROJETO'!$B$14:$B$16,$D1464)=0),IF($D1464="",FALSE(),IF(COUNTIF(' PROJETO'!$B$14:$B$16,$D1464)=0,FALSE(),IFERROR(INDEX(' PROJETO'!$C$14:$C$16,MATCH($D1464,' PROJETO'!$B$14:$B$16,0))&lt;&gt;"Sim",FALSE()))))</f>
        <v>0</v>
      </c>
      <c r="AG1464" s="21" t="b">
        <f>AND($AC1464,$Y1464&gt;'CONFG.  LISTAS'!$F$4,$Z1464="",$AA1464="")</f>
        <v>0</v>
      </c>
      <c r="AH1464" s="21" t="str">
        <f t="shared" si="298"/>
        <v/>
      </c>
      <c r="AI1464" s="43" t="str">
        <f ca="1">IF(NOT($AC1464),"",IF(OR($B1464="",$C1464="",$E1464="",$F1464=""),"Preencha descrição, categoria, tipo e unidade.",IF(AND($B1464&lt;&gt;"",OR(LEFT($C1464,1)="1",LEFT($C1464,1)="2"),$D1464=""),"Informe a prática de restauração para itens diretos.",IF(AND($D1464&lt;&gt;"",NOT(OR(LEFT($C1464,1)="1",LEFT($C1464,1)="2"))),"Custos indiretos não devem pertencer a uma prática específica.",IF(AND($D1464&lt;&gt;"",COUNTIF(' PROJETO'!$B$14:$B$16,$D1464)=0),"Prática de restauração inválida ou não cadastrada.",IF(IF($D1464="",FALSE(),IF(COUNTIF(' PROJETO'!$B$14:$B$16,$D1464)=0,FALSE(),IFERROR(INDEX(' PROJETO'!$C$14:$C$16,MATCH($D1464,' PROJETO'!$B$14:$B$16,0))&lt;&gt;"Sim",FALSE()))),"A prática informada no item não foi selecionada na aba Projeto.",IF(AND(MAX($I1464,$L1464,$O1464,$R1464,$U1464,$X1464)&gt;'CONFG.  LISTAS'!$F$4,NOT(OR($Z1464&lt;&gt;"",$AA1464&lt;&gt;""))),"Memorial de cálculo ou anexo obrigatório não informado para item acima do limite.",IF(OR(AND($G1464&lt;&gt;"",$H1464&lt;&gt;"",OR($G1464&lt;=0,$H1464&lt;=0)),AND($J1464&lt;&gt;"",$K1464&lt;&gt;"",OR($J1464&lt;=0,$K1464&lt;=0)),AND($M1464&lt;&gt;"",$N1464&lt;&gt;"",OR($M1464&lt;=0,$N1464&lt;=0)),AND($P1464&lt;&gt;"",$Q1464&lt;&gt;"",OR($P1464&lt;=0,$Q1464&lt;=0)),AND($S1464&lt;&gt;"",$T1464&lt;&gt;"",OR($S1464&lt;=0,$T1464&lt;=0)),AND($V1464&lt;&gt;"",$W1464&lt;&gt;"",OR($V1464&lt;=0,$W1464&lt;=0))),"Revise os valores informados: valor unitário e quantidade devem ser maiores que zero.",IF(OR(AND($G1464="",$H1464&lt;&gt;""),AND($G1464&lt;&gt;"",$H1464=""),AND($J1464="",$K1464&lt;&gt;""),AND($J1464&lt;&gt;"",$K1464=""),AND($M1464="",$N1464&lt;&gt;""),AND($M1464&lt;&gt;"",$N1464=""),AND($P1464="",$Q1464&lt;&gt;""),AND($P1464&lt;&gt;"",$Q1464=""),AND($S1464="",$T1464&lt;&gt;""),AND($S1464&lt;&gt;"",$T1464=""),AND($V1464="",$W1464&lt;&gt;""),AND($V1464&lt;&gt;"",$W1464="")),"Há ano preenchido parcialmente: "&amp;TRIM(IF(AND($G1464="",$H1464&lt;&gt;""),"Ano 1 (falta valor unitário); ","")&amp;IF(AND($G1464&lt;&gt;"",$H1464=""),"Ano 1 (falta quantidade); ","")&amp;IF(AND($J1464="",$K1464&lt;&gt;""),"Ano 2 (falta valor unitário); ","")&amp;IF(AND($J1464&lt;&gt;"",$K1464=""),"Ano 2 (falta quantidade); ","")&amp;IF(AND($M1464="",$N1464&lt;&gt;""),"Ano 3 (falta valor unitário); ","")&amp;IF(AND($M1464&lt;&gt;"",$N1464=""),"Ano 3 (falta quantidade); ","")&amp;IF(AND($P1464="",$Q1464&lt;&gt;""),"Ano 4 (falta valor unitário); ","")&amp;IF(AND($P1464&lt;&gt;"",$Q1464=""),"Ano 4 (falta quantidade); ","")&amp;IF(AND($S1464="",$T1464&lt;&gt;""),"Ano 5 (falta valor unitário); ","")&amp;IF(AND($S1464&lt;&gt;"",$T1464=""),"Ano 5 (falta quantidade); ","")&amp;IF(AND($V1464="",$W1464&lt;&gt;""),"Ano 6 (falta valor unitário); ","")&amp;IF(AND($V1464&lt;&gt;"",$W1464=""),"Ano 6 (falta quantidade); ","")), IF(NOT(OR(AND($G1464&lt;&gt;"",$H1464&lt;&gt;""),AND($J1464&lt;&gt;"",$K1464&lt;&gt;""),AND($M1464&lt;&gt;"",$N1464&lt;&gt;""),AND($P1464&lt;&gt;"",$Q1464&lt;&gt;""),AND($S1464&lt;&gt;"",$T1464&lt;&gt;""),AND($V1464&lt;&gt;"",$W1464&lt;&gt;""))),"Informe pelo menos um ano completo com valor unitário e quantidade.",IF(AND($C1464&lt;&gt;"",$E1464&lt;&gt;"",LEFT(TRIM($C1464),1)&lt;&gt;LEFT(TRIM($E1464),1)),"Categoria e tipo estão incompatíveis.",IF(IF(OR($E1464="",$F1464=""),FALSE(),IFERROR(COUNTIF(INDIRECT("UNITS_"&amp;SUBSTITUTE(LEFT($E1464,FIND(" ",$E1464&amp;" ")-1),".","_")),$F1464)=0,TRUE())),"Unidade incompatível com o tipo selecionado.",IF(OR(AND(ISNUMBER(SEARCH("comunic",LOWER($B1464))),LEFT($E1464,3)&lt;&gt;"4.4"),AND(ISNUMBER(SEARCH("monitor",LOWER($B1464))),NOT(OR(LEFT($E1464,3)="1.5",LEFT($E1464,3)="2.5")))),"Revise a classificação do item conforme as regras de preenchimento.",IF(AND($B1464&lt;&gt;"",OR(ISNUMBER(SEARCH("outro",LOWER($B1464))),ISNUMBER(SEARCH("divers",LOWER($B1464))),ISNUMBER(SEARCH("kit",LOWER($B1464))),ISNUMBER(SEARCH("ferrament",LOWER($B1464))),ISNUMBER(SEARCH("epi",LOWER($B1464)))),NOT(OR($Z1464&lt;&gt;"",$AA1464&lt;&gt;""))),"Descrição muito genérica: detalhe melhor o item e registre o racional no memorial ou em anexo.",IF(AND($Y1464=0,$B1464&lt;&gt;"",OR($G1464&lt;&gt;"",$H1464&lt;&gt;"",$J1464&lt;&gt;"",$K1464&lt;&gt;"",$M1464&lt;&gt;"",$N1464&lt;&gt;"",$P1464&lt;&gt;"",$Q1464&lt;&gt;"",$S1464&lt;&gt;"",$T1464&lt;&gt;"",$V1464&lt;&gt;"",$W1464&lt;&gt;"")),"O item possui dados lançados, mas o total está zerado. Revise os valores informados.","")))))))))))))))</f>
        <v/>
      </c>
    </row>
    <row r="1465" spans="1:35" ht="14.25" customHeight="1" x14ac:dyDescent="0.25">
      <c r="A1465" s="57" t="str">
        <f t="shared" si="286"/>
        <v/>
      </c>
      <c r="B1465" s="61"/>
      <c r="C1465" s="61"/>
      <c r="D1465" s="58"/>
      <c r="E1465" s="61"/>
      <c r="F1465" s="61"/>
      <c r="G1465" s="272"/>
      <c r="H1465" s="62"/>
      <c r="I1465" s="273">
        <f t="shared" si="287"/>
        <v>0</v>
      </c>
      <c r="J1465" s="272"/>
      <c r="K1465" s="62"/>
      <c r="L1465" s="270">
        <f t="shared" si="288"/>
        <v>0</v>
      </c>
      <c r="M1465" s="272"/>
      <c r="N1465" s="62"/>
      <c r="O1465" s="270">
        <f t="shared" si="289"/>
        <v>0</v>
      </c>
      <c r="P1465" s="272"/>
      <c r="Q1465" s="62"/>
      <c r="R1465" s="271">
        <f t="shared" si="290"/>
        <v>0</v>
      </c>
      <c r="S1465" s="272"/>
      <c r="T1465" s="62"/>
      <c r="U1465" s="270">
        <f t="shared" si="291"/>
        <v>0</v>
      </c>
      <c r="V1465" s="272"/>
      <c r="W1465" s="62"/>
      <c r="X1465" s="270">
        <f t="shared" si="292"/>
        <v>0</v>
      </c>
      <c r="Y1465" s="270">
        <f t="shared" si="293"/>
        <v>0</v>
      </c>
      <c r="Z1465" s="61"/>
      <c r="AA1465" s="61"/>
      <c r="AB1465" s="60" t="str">
        <f t="shared" si="294"/>
        <v/>
      </c>
      <c r="AC1465" s="21" t="b">
        <f t="shared" si="295"/>
        <v>0</v>
      </c>
      <c r="AD1465" s="21" t="b">
        <f t="shared" si="296"/>
        <v>0</v>
      </c>
      <c r="AE1465" s="21" t="b">
        <f t="shared" si="297"/>
        <v>0</v>
      </c>
      <c r="AF1465" s="21" t="b">
        <f ca="1">OR(AND($AC1465,NOT($AD1465)),AND($AC1465,OR(AND($G1465="",$H1465&lt;&gt;""),AND($G1465&lt;&gt;"",$H1465=""),AND($J1465="",$K1465&lt;&gt;""),AND($J1465&lt;&gt;"",$K1465=""),AND($M1465="",$N1465&lt;&gt;""),AND($M1465&lt;&gt;"",$N1465=""),AND($P1465="",$Q1465&lt;&gt;""),AND($P1465&lt;&gt;"",$Q1465=""),AND($S1465="",$T1465&lt;&gt;""),AND($S1465&lt;&gt;"",$T1465=""),AND($V1465="",$W1465&lt;&gt;""),AND($V1465&lt;&gt;"",$W1465=""))),AND($C1465&lt;&gt;"",$E1465&lt;&gt;"",LEFT(TRIM($C1465),1)&lt;&gt;LEFT(TRIM($E1465),1)),IF(OR($E1465="",$F1465=""),FALSE(),IFERROR(COUNTIF(INDIRECT("UNITS_"&amp;SUBSTITUTE(LEFT($E1465,FIND(" ",$E1465&amp;" ")-1),".","_")),$F1465)=0,TRUE())),AND($B1465&lt;&gt;"",OR(ISNUMBER(SEARCH("outro",LOWER($B1465))),ISNUMBER(SEARCH("divers",LOWER($B1465))),ISNUMBER(SEARCH("etc",LOWER($B1465))))),OR(AND(ISNUMBER(SEARCH("comunic",LOWER($B1465))),LEFT($E1465,3)&lt;&gt;"4.4"),AND(ISNUMBER(SEARCH("monitor",LOWER($B1465))),NOT(OR(LEFT($E1465,3)="1.5",LEFT($E1465,3)="2.5")))),AND($B1465&lt;&gt;"",OR(LEFT($C1465,1)="1",LEFT($C1465,1)="2"),$D1465=""),AND($D1465&lt;&gt;"",NOT(OR(LEFT($C1465,1)="1",LEFT($C1465,1)="2"))),AND($D1465&lt;&gt;"",COUNTIF(' PROJETO'!$B$14:$B$16,$D1465)=0),IF($D1465="",FALSE(),IF(COUNTIF(' PROJETO'!$B$14:$B$16,$D1465)=0,FALSE(),IFERROR(INDEX(' PROJETO'!$C$14:$C$16,MATCH($D1465,' PROJETO'!$B$14:$B$16,0))&lt;&gt;"Sim",FALSE()))))</f>
        <v>0</v>
      </c>
      <c r="AG1465" s="21" t="b">
        <f>AND($AC1465,$Y1465&gt;'CONFG.  LISTAS'!$F$4,$Z1465="",$AA1465="")</f>
        <v>0</v>
      </c>
      <c r="AH1465" s="21" t="str">
        <f t="shared" si="298"/>
        <v/>
      </c>
      <c r="AI1465" s="43" t="str">
        <f ca="1">IF(NOT($AC1465),"",IF(OR($B1465="",$C1465="",$E1465="",$F1465=""),"Preencha descrição, categoria, tipo e unidade.",IF(AND($B1465&lt;&gt;"",OR(LEFT($C1465,1)="1",LEFT($C1465,1)="2"),$D1465=""),"Informe a prática de restauração para itens diretos.",IF(AND($D1465&lt;&gt;"",NOT(OR(LEFT($C1465,1)="1",LEFT($C1465,1)="2"))),"Custos indiretos não devem pertencer a uma prática específica.",IF(AND($D1465&lt;&gt;"",COUNTIF(' PROJETO'!$B$14:$B$16,$D1465)=0),"Prática de restauração inválida ou não cadastrada.",IF(IF($D1465="",FALSE(),IF(COUNTIF(' PROJETO'!$B$14:$B$16,$D1465)=0,FALSE(),IFERROR(INDEX(' PROJETO'!$C$14:$C$16,MATCH($D1465,' PROJETO'!$B$14:$B$16,0))&lt;&gt;"Sim",FALSE()))),"A prática informada no item não foi selecionada na aba Projeto.",IF(AND(MAX($I1465,$L1465,$O1465,$R1465,$U1465,$X1465)&gt;'CONFG.  LISTAS'!$F$4,NOT(OR($Z1465&lt;&gt;"",$AA1465&lt;&gt;""))),"Memorial de cálculo ou anexo obrigatório não informado para item acima do limite.",IF(OR(AND($G1465&lt;&gt;"",$H1465&lt;&gt;"",OR($G1465&lt;=0,$H1465&lt;=0)),AND($J1465&lt;&gt;"",$K1465&lt;&gt;"",OR($J1465&lt;=0,$K1465&lt;=0)),AND($M1465&lt;&gt;"",$N1465&lt;&gt;"",OR($M1465&lt;=0,$N1465&lt;=0)),AND($P1465&lt;&gt;"",$Q1465&lt;&gt;"",OR($P1465&lt;=0,$Q1465&lt;=0)),AND($S1465&lt;&gt;"",$T1465&lt;&gt;"",OR($S1465&lt;=0,$T1465&lt;=0)),AND($V1465&lt;&gt;"",$W1465&lt;&gt;"",OR($V1465&lt;=0,$W1465&lt;=0))),"Revise os valores informados: valor unitário e quantidade devem ser maiores que zero.",IF(OR(AND($G1465="",$H1465&lt;&gt;""),AND($G1465&lt;&gt;"",$H1465=""),AND($J1465="",$K1465&lt;&gt;""),AND($J1465&lt;&gt;"",$K1465=""),AND($M1465="",$N1465&lt;&gt;""),AND($M1465&lt;&gt;"",$N1465=""),AND($P1465="",$Q1465&lt;&gt;""),AND($P1465&lt;&gt;"",$Q1465=""),AND($S1465="",$T1465&lt;&gt;""),AND($S1465&lt;&gt;"",$T1465=""),AND($V1465="",$W1465&lt;&gt;""),AND($V1465&lt;&gt;"",$W1465="")),"Há ano preenchido parcialmente: "&amp;TRIM(IF(AND($G1465="",$H1465&lt;&gt;""),"Ano 1 (falta valor unitário); ","")&amp;IF(AND($G1465&lt;&gt;"",$H1465=""),"Ano 1 (falta quantidade); ","")&amp;IF(AND($J1465="",$K1465&lt;&gt;""),"Ano 2 (falta valor unitário); ","")&amp;IF(AND($J1465&lt;&gt;"",$K1465=""),"Ano 2 (falta quantidade); ","")&amp;IF(AND($M1465="",$N1465&lt;&gt;""),"Ano 3 (falta valor unitário); ","")&amp;IF(AND($M1465&lt;&gt;"",$N1465=""),"Ano 3 (falta quantidade); ","")&amp;IF(AND($P1465="",$Q1465&lt;&gt;""),"Ano 4 (falta valor unitário); ","")&amp;IF(AND($P1465&lt;&gt;"",$Q1465=""),"Ano 4 (falta quantidade); ","")&amp;IF(AND($S1465="",$T1465&lt;&gt;""),"Ano 5 (falta valor unitário); ","")&amp;IF(AND($S1465&lt;&gt;"",$T1465=""),"Ano 5 (falta quantidade); ","")&amp;IF(AND($V1465="",$W1465&lt;&gt;""),"Ano 6 (falta valor unitário); ","")&amp;IF(AND($V1465&lt;&gt;"",$W1465=""),"Ano 6 (falta quantidade); ","")), IF(NOT(OR(AND($G1465&lt;&gt;"",$H1465&lt;&gt;""),AND($J1465&lt;&gt;"",$K1465&lt;&gt;""),AND($M1465&lt;&gt;"",$N1465&lt;&gt;""),AND($P1465&lt;&gt;"",$Q1465&lt;&gt;""),AND($S1465&lt;&gt;"",$T1465&lt;&gt;""),AND($V1465&lt;&gt;"",$W1465&lt;&gt;""))),"Informe pelo menos um ano completo com valor unitário e quantidade.",IF(AND($C1465&lt;&gt;"",$E1465&lt;&gt;"",LEFT(TRIM($C1465),1)&lt;&gt;LEFT(TRIM($E1465),1)),"Categoria e tipo estão incompatíveis.",IF(IF(OR($E1465="",$F1465=""),FALSE(),IFERROR(COUNTIF(INDIRECT("UNITS_"&amp;SUBSTITUTE(LEFT($E1465,FIND(" ",$E1465&amp;" ")-1),".","_")),$F1465)=0,TRUE())),"Unidade incompatível com o tipo selecionado.",IF(OR(AND(ISNUMBER(SEARCH("comunic",LOWER($B1465))),LEFT($E1465,3)&lt;&gt;"4.4"),AND(ISNUMBER(SEARCH("monitor",LOWER($B1465))),NOT(OR(LEFT($E1465,3)="1.5",LEFT($E1465,3)="2.5")))),"Revise a classificação do item conforme as regras de preenchimento.",IF(AND($B1465&lt;&gt;"",OR(ISNUMBER(SEARCH("outro",LOWER($B1465))),ISNUMBER(SEARCH("divers",LOWER($B1465))),ISNUMBER(SEARCH("kit",LOWER($B1465))),ISNUMBER(SEARCH("ferrament",LOWER($B1465))),ISNUMBER(SEARCH("epi",LOWER($B1465)))),NOT(OR($Z1465&lt;&gt;"",$AA1465&lt;&gt;""))),"Descrição muito genérica: detalhe melhor o item e registre o racional no memorial ou em anexo.",IF(AND($Y1465=0,$B1465&lt;&gt;"",OR($G1465&lt;&gt;"",$H1465&lt;&gt;"",$J1465&lt;&gt;"",$K1465&lt;&gt;"",$M1465&lt;&gt;"",$N1465&lt;&gt;"",$P1465&lt;&gt;"",$Q1465&lt;&gt;"",$S1465&lt;&gt;"",$T1465&lt;&gt;"",$V1465&lt;&gt;"",$W1465&lt;&gt;"")),"O item possui dados lançados, mas o total está zerado. Revise os valores informados.","")))))))))))))))</f>
        <v/>
      </c>
    </row>
    <row r="1466" spans="1:35" ht="14.25" customHeight="1" x14ac:dyDescent="0.25">
      <c r="A1466" s="57" t="str">
        <f t="shared" si="286"/>
        <v/>
      </c>
      <c r="B1466" s="58"/>
      <c r="C1466" s="58"/>
      <c r="D1466" s="58"/>
      <c r="E1466" s="58"/>
      <c r="F1466" s="58"/>
      <c r="G1466" s="269"/>
      <c r="H1466" s="59"/>
      <c r="I1466" s="273">
        <f t="shared" si="287"/>
        <v>0</v>
      </c>
      <c r="J1466" s="269"/>
      <c r="K1466" s="59"/>
      <c r="L1466" s="270">
        <f t="shared" si="288"/>
        <v>0</v>
      </c>
      <c r="M1466" s="269"/>
      <c r="N1466" s="59"/>
      <c r="O1466" s="270">
        <f t="shared" si="289"/>
        <v>0</v>
      </c>
      <c r="P1466" s="269"/>
      <c r="Q1466" s="59"/>
      <c r="R1466" s="271">
        <f t="shared" si="290"/>
        <v>0</v>
      </c>
      <c r="S1466" s="269"/>
      <c r="T1466" s="59"/>
      <c r="U1466" s="270">
        <f t="shared" si="291"/>
        <v>0</v>
      </c>
      <c r="V1466" s="269"/>
      <c r="W1466" s="59"/>
      <c r="X1466" s="270">
        <f t="shared" si="292"/>
        <v>0</v>
      </c>
      <c r="Y1466" s="270">
        <f t="shared" si="293"/>
        <v>0</v>
      </c>
      <c r="Z1466" s="58"/>
      <c r="AA1466" s="58"/>
      <c r="AB1466" s="60" t="str">
        <f t="shared" si="294"/>
        <v/>
      </c>
      <c r="AC1466" s="21" t="b">
        <f t="shared" si="295"/>
        <v>0</v>
      </c>
      <c r="AD1466" s="21" t="b">
        <f t="shared" si="296"/>
        <v>0</v>
      </c>
      <c r="AE1466" s="21" t="b">
        <f t="shared" si="297"/>
        <v>0</v>
      </c>
      <c r="AF1466" s="21" t="b">
        <f ca="1">OR(AND($AC1466,NOT($AD1466)),AND($AC1466,OR(AND($G1466="",$H1466&lt;&gt;""),AND($G1466&lt;&gt;"",$H1466=""),AND($J1466="",$K1466&lt;&gt;""),AND($J1466&lt;&gt;"",$K1466=""),AND($M1466="",$N1466&lt;&gt;""),AND($M1466&lt;&gt;"",$N1466=""),AND($P1466="",$Q1466&lt;&gt;""),AND($P1466&lt;&gt;"",$Q1466=""),AND($S1466="",$T1466&lt;&gt;""),AND($S1466&lt;&gt;"",$T1466=""),AND($V1466="",$W1466&lt;&gt;""),AND($V1466&lt;&gt;"",$W1466=""))),AND($C1466&lt;&gt;"",$E1466&lt;&gt;"",LEFT(TRIM($C1466),1)&lt;&gt;LEFT(TRIM($E1466),1)),IF(OR($E1466="",$F1466=""),FALSE(),IFERROR(COUNTIF(INDIRECT("UNITS_"&amp;SUBSTITUTE(LEFT($E1466,FIND(" ",$E1466&amp;" ")-1),".","_")),$F1466)=0,TRUE())),AND($B1466&lt;&gt;"",OR(ISNUMBER(SEARCH("outro",LOWER($B1466))),ISNUMBER(SEARCH("divers",LOWER($B1466))),ISNUMBER(SEARCH("etc",LOWER($B1466))))),OR(AND(ISNUMBER(SEARCH("comunic",LOWER($B1466))),LEFT($E1466,3)&lt;&gt;"4.4"),AND(ISNUMBER(SEARCH("monitor",LOWER($B1466))),NOT(OR(LEFT($E1466,3)="1.5",LEFT($E1466,3)="2.5")))),AND($B1466&lt;&gt;"",OR(LEFT($C1466,1)="1",LEFT($C1466,1)="2"),$D1466=""),AND($D1466&lt;&gt;"",NOT(OR(LEFT($C1466,1)="1",LEFT($C1466,1)="2"))),AND($D1466&lt;&gt;"",COUNTIF(' PROJETO'!$B$14:$B$16,$D1466)=0),IF($D1466="",FALSE(),IF(COUNTIF(' PROJETO'!$B$14:$B$16,$D1466)=0,FALSE(),IFERROR(INDEX(' PROJETO'!$C$14:$C$16,MATCH($D1466,' PROJETO'!$B$14:$B$16,0))&lt;&gt;"Sim",FALSE()))))</f>
        <v>0</v>
      </c>
      <c r="AG1466" s="21" t="b">
        <f>AND($AC1466,$Y1466&gt;'CONFG.  LISTAS'!$F$4,$Z1466="",$AA1466="")</f>
        <v>0</v>
      </c>
      <c r="AH1466" s="21" t="str">
        <f t="shared" si="298"/>
        <v/>
      </c>
      <c r="AI1466" s="43" t="str">
        <f ca="1">IF(NOT($AC1466),"",IF(OR($B1466="",$C1466="",$E1466="",$F1466=""),"Preencha descrição, categoria, tipo e unidade.",IF(AND($B1466&lt;&gt;"",OR(LEFT($C1466,1)="1",LEFT($C1466,1)="2"),$D1466=""),"Informe a prática de restauração para itens diretos.",IF(AND($D1466&lt;&gt;"",NOT(OR(LEFT($C1466,1)="1",LEFT($C1466,1)="2"))),"Custos indiretos não devem pertencer a uma prática específica.",IF(AND($D1466&lt;&gt;"",COUNTIF(' PROJETO'!$B$14:$B$16,$D1466)=0),"Prática de restauração inválida ou não cadastrada.",IF(IF($D1466="",FALSE(),IF(COUNTIF(' PROJETO'!$B$14:$B$16,$D1466)=0,FALSE(),IFERROR(INDEX(' PROJETO'!$C$14:$C$16,MATCH($D1466,' PROJETO'!$B$14:$B$16,0))&lt;&gt;"Sim",FALSE()))),"A prática informada no item não foi selecionada na aba Projeto.",IF(AND(MAX($I1466,$L1466,$O1466,$R1466,$U1466,$X1466)&gt;'CONFG.  LISTAS'!$F$4,NOT(OR($Z1466&lt;&gt;"",$AA1466&lt;&gt;""))),"Memorial de cálculo ou anexo obrigatório não informado para item acima do limite.",IF(OR(AND($G1466&lt;&gt;"",$H1466&lt;&gt;"",OR($G1466&lt;=0,$H1466&lt;=0)),AND($J1466&lt;&gt;"",$K1466&lt;&gt;"",OR($J1466&lt;=0,$K1466&lt;=0)),AND($M1466&lt;&gt;"",$N1466&lt;&gt;"",OR($M1466&lt;=0,$N1466&lt;=0)),AND($P1466&lt;&gt;"",$Q1466&lt;&gt;"",OR($P1466&lt;=0,$Q1466&lt;=0)),AND($S1466&lt;&gt;"",$T1466&lt;&gt;"",OR($S1466&lt;=0,$T1466&lt;=0)),AND($V1466&lt;&gt;"",$W1466&lt;&gt;"",OR($V1466&lt;=0,$W1466&lt;=0))),"Revise os valores informados: valor unitário e quantidade devem ser maiores que zero.",IF(OR(AND($G1466="",$H1466&lt;&gt;""),AND($G1466&lt;&gt;"",$H1466=""),AND($J1466="",$K1466&lt;&gt;""),AND($J1466&lt;&gt;"",$K1466=""),AND($M1466="",$N1466&lt;&gt;""),AND($M1466&lt;&gt;"",$N1466=""),AND($P1466="",$Q1466&lt;&gt;""),AND($P1466&lt;&gt;"",$Q1466=""),AND($S1466="",$T1466&lt;&gt;""),AND($S1466&lt;&gt;"",$T1466=""),AND($V1466="",$W1466&lt;&gt;""),AND($V1466&lt;&gt;"",$W1466="")),"Há ano preenchido parcialmente: "&amp;TRIM(IF(AND($G1466="",$H1466&lt;&gt;""),"Ano 1 (falta valor unitário); ","")&amp;IF(AND($G1466&lt;&gt;"",$H1466=""),"Ano 1 (falta quantidade); ","")&amp;IF(AND($J1466="",$K1466&lt;&gt;""),"Ano 2 (falta valor unitário); ","")&amp;IF(AND($J1466&lt;&gt;"",$K1466=""),"Ano 2 (falta quantidade); ","")&amp;IF(AND($M1466="",$N1466&lt;&gt;""),"Ano 3 (falta valor unitário); ","")&amp;IF(AND($M1466&lt;&gt;"",$N1466=""),"Ano 3 (falta quantidade); ","")&amp;IF(AND($P1466="",$Q1466&lt;&gt;""),"Ano 4 (falta valor unitário); ","")&amp;IF(AND($P1466&lt;&gt;"",$Q1466=""),"Ano 4 (falta quantidade); ","")&amp;IF(AND($S1466="",$T1466&lt;&gt;""),"Ano 5 (falta valor unitário); ","")&amp;IF(AND($S1466&lt;&gt;"",$T1466=""),"Ano 5 (falta quantidade); ","")&amp;IF(AND($V1466="",$W1466&lt;&gt;""),"Ano 6 (falta valor unitário); ","")&amp;IF(AND($V1466&lt;&gt;"",$W1466=""),"Ano 6 (falta quantidade); ","")), IF(NOT(OR(AND($G1466&lt;&gt;"",$H1466&lt;&gt;""),AND($J1466&lt;&gt;"",$K1466&lt;&gt;""),AND($M1466&lt;&gt;"",$N1466&lt;&gt;""),AND($P1466&lt;&gt;"",$Q1466&lt;&gt;""),AND($S1466&lt;&gt;"",$T1466&lt;&gt;""),AND($V1466&lt;&gt;"",$W1466&lt;&gt;""))),"Informe pelo menos um ano completo com valor unitário e quantidade.",IF(AND($C1466&lt;&gt;"",$E1466&lt;&gt;"",LEFT(TRIM($C1466),1)&lt;&gt;LEFT(TRIM($E1466),1)),"Categoria e tipo estão incompatíveis.",IF(IF(OR($E1466="",$F1466=""),FALSE(),IFERROR(COUNTIF(INDIRECT("UNITS_"&amp;SUBSTITUTE(LEFT($E1466,FIND(" ",$E1466&amp;" ")-1),".","_")),$F1466)=0,TRUE())),"Unidade incompatível com o tipo selecionado.",IF(OR(AND(ISNUMBER(SEARCH("comunic",LOWER($B1466))),LEFT($E1466,3)&lt;&gt;"4.4"),AND(ISNUMBER(SEARCH("monitor",LOWER($B1466))),NOT(OR(LEFT($E1466,3)="1.5",LEFT($E1466,3)="2.5")))),"Revise a classificação do item conforme as regras de preenchimento.",IF(AND($B1466&lt;&gt;"",OR(ISNUMBER(SEARCH("outro",LOWER($B1466))),ISNUMBER(SEARCH("divers",LOWER($B1466))),ISNUMBER(SEARCH("kit",LOWER($B1466))),ISNUMBER(SEARCH("ferrament",LOWER($B1466))),ISNUMBER(SEARCH("epi",LOWER($B1466)))),NOT(OR($Z1466&lt;&gt;"",$AA1466&lt;&gt;""))),"Descrição muito genérica: detalhe melhor o item e registre o racional no memorial ou em anexo.",IF(AND($Y1466=0,$B1466&lt;&gt;"",OR($G1466&lt;&gt;"",$H1466&lt;&gt;"",$J1466&lt;&gt;"",$K1466&lt;&gt;"",$M1466&lt;&gt;"",$N1466&lt;&gt;"",$P1466&lt;&gt;"",$Q1466&lt;&gt;"",$S1466&lt;&gt;"",$T1466&lt;&gt;"",$V1466&lt;&gt;"",$W1466&lt;&gt;"")),"O item possui dados lançados, mas o total está zerado. Revise os valores informados.","")))))))))))))))</f>
        <v/>
      </c>
    </row>
    <row r="1467" spans="1:35" ht="14.25" customHeight="1" x14ac:dyDescent="0.25">
      <c r="A1467" s="57" t="str">
        <f t="shared" si="286"/>
        <v/>
      </c>
      <c r="B1467" s="61"/>
      <c r="C1467" s="61"/>
      <c r="D1467" s="58"/>
      <c r="E1467" s="61"/>
      <c r="F1467" s="61"/>
      <c r="G1467" s="272"/>
      <c r="H1467" s="62"/>
      <c r="I1467" s="273">
        <f t="shared" si="287"/>
        <v>0</v>
      </c>
      <c r="J1467" s="272"/>
      <c r="K1467" s="62"/>
      <c r="L1467" s="270">
        <f t="shared" si="288"/>
        <v>0</v>
      </c>
      <c r="M1467" s="272"/>
      <c r="N1467" s="62"/>
      <c r="O1467" s="270">
        <f t="shared" si="289"/>
        <v>0</v>
      </c>
      <c r="P1467" s="272"/>
      <c r="Q1467" s="62"/>
      <c r="R1467" s="271">
        <f t="shared" si="290"/>
        <v>0</v>
      </c>
      <c r="S1467" s="272"/>
      <c r="T1467" s="62"/>
      <c r="U1467" s="270">
        <f t="shared" si="291"/>
        <v>0</v>
      </c>
      <c r="V1467" s="272"/>
      <c r="W1467" s="62"/>
      <c r="X1467" s="270">
        <f t="shared" si="292"/>
        <v>0</v>
      </c>
      <c r="Y1467" s="270">
        <f t="shared" si="293"/>
        <v>0</v>
      </c>
      <c r="Z1467" s="61"/>
      <c r="AA1467" s="61"/>
      <c r="AB1467" s="60" t="str">
        <f t="shared" si="294"/>
        <v/>
      </c>
      <c r="AC1467" s="21" t="b">
        <f t="shared" si="295"/>
        <v>0</v>
      </c>
      <c r="AD1467" s="21" t="b">
        <f t="shared" si="296"/>
        <v>0</v>
      </c>
      <c r="AE1467" s="21" t="b">
        <f t="shared" si="297"/>
        <v>0</v>
      </c>
      <c r="AF1467" s="21" t="b">
        <f ca="1">OR(AND($AC1467,NOT($AD1467)),AND($AC1467,OR(AND($G1467="",$H1467&lt;&gt;""),AND($G1467&lt;&gt;"",$H1467=""),AND($J1467="",$K1467&lt;&gt;""),AND($J1467&lt;&gt;"",$K1467=""),AND($M1467="",$N1467&lt;&gt;""),AND($M1467&lt;&gt;"",$N1467=""),AND($P1467="",$Q1467&lt;&gt;""),AND($P1467&lt;&gt;"",$Q1467=""),AND($S1467="",$T1467&lt;&gt;""),AND($S1467&lt;&gt;"",$T1467=""),AND($V1467="",$W1467&lt;&gt;""),AND($V1467&lt;&gt;"",$W1467=""))),AND($C1467&lt;&gt;"",$E1467&lt;&gt;"",LEFT(TRIM($C1467),1)&lt;&gt;LEFT(TRIM($E1467),1)),IF(OR($E1467="",$F1467=""),FALSE(),IFERROR(COUNTIF(INDIRECT("UNITS_"&amp;SUBSTITUTE(LEFT($E1467,FIND(" ",$E1467&amp;" ")-1),".","_")),$F1467)=0,TRUE())),AND($B1467&lt;&gt;"",OR(ISNUMBER(SEARCH("outro",LOWER($B1467))),ISNUMBER(SEARCH("divers",LOWER($B1467))),ISNUMBER(SEARCH("etc",LOWER($B1467))))),OR(AND(ISNUMBER(SEARCH("comunic",LOWER($B1467))),LEFT($E1467,3)&lt;&gt;"4.4"),AND(ISNUMBER(SEARCH("monitor",LOWER($B1467))),NOT(OR(LEFT($E1467,3)="1.5",LEFT($E1467,3)="2.5")))),AND($B1467&lt;&gt;"",OR(LEFT($C1467,1)="1",LEFT($C1467,1)="2"),$D1467=""),AND($D1467&lt;&gt;"",NOT(OR(LEFT($C1467,1)="1",LEFT($C1467,1)="2"))),AND($D1467&lt;&gt;"",COUNTIF(' PROJETO'!$B$14:$B$16,$D1467)=0),IF($D1467="",FALSE(),IF(COUNTIF(' PROJETO'!$B$14:$B$16,$D1467)=0,FALSE(),IFERROR(INDEX(' PROJETO'!$C$14:$C$16,MATCH($D1467,' PROJETO'!$B$14:$B$16,0))&lt;&gt;"Sim",FALSE()))))</f>
        <v>0</v>
      </c>
      <c r="AG1467" s="21" t="b">
        <f>AND($AC1467,$Y1467&gt;'CONFG.  LISTAS'!$F$4,$Z1467="",$AA1467="")</f>
        <v>0</v>
      </c>
      <c r="AH1467" s="21" t="str">
        <f t="shared" si="298"/>
        <v/>
      </c>
      <c r="AI1467" s="43" t="str">
        <f ca="1">IF(NOT($AC1467),"",IF(OR($B1467="",$C1467="",$E1467="",$F1467=""),"Preencha descrição, categoria, tipo e unidade.",IF(AND($B1467&lt;&gt;"",OR(LEFT($C1467,1)="1",LEFT($C1467,1)="2"),$D1467=""),"Informe a prática de restauração para itens diretos.",IF(AND($D1467&lt;&gt;"",NOT(OR(LEFT($C1467,1)="1",LEFT($C1467,1)="2"))),"Custos indiretos não devem pertencer a uma prática específica.",IF(AND($D1467&lt;&gt;"",COUNTIF(' PROJETO'!$B$14:$B$16,$D1467)=0),"Prática de restauração inválida ou não cadastrada.",IF(IF($D1467="",FALSE(),IF(COUNTIF(' PROJETO'!$B$14:$B$16,$D1467)=0,FALSE(),IFERROR(INDEX(' PROJETO'!$C$14:$C$16,MATCH($D1467,' PROJETO'!$B$14:$B$16,0))&lt;&gt;"Sim",FALSE()))),"A prática informada no item não foi selecionada na aba Projeto.",IF(AND(MAX($I1467,$L1467,$O1467,$R1467,$U1467,$X1467)&gt;'CONFG.  LISTAS'!$F$4,NOT(OR($Z1467&lt;&gt;"",$AA1467&lt;&gt;""))),"Memorial de cálculo ou anexo obrigatório não informado para item acima do limite.",IF(OR(AND($G1467&lt;&gt;"",$H1467&lt;&gt;"",OR($G1467&lt;=0,$H1467&lt;=0)),AND($J1467&lt;&gt;"",$K1467&lt;&gt;"",OR($J1467&lt;=0,$K1467&lt;=0)),AND($M1467&lt;&gt;"",$N1467&lt;&gt;"",OR($M1467&lt;=0,$N1467&lt;=0)),AND($P1467&lt;&gt;"",$Q1467&lt;&gt;"",OR($P1467&lt;=0,$Q1467&lt;=0)),AND($S1467&lt;&gt;"",$T1467&lt;&gt;"",OR($S1467&lt;=0,$T1467&lt;=0)),AND($V1467&lt;&gt;"",$W1467&lt;&gt;"",OR($V1467&lt;=0,$W1467&lt;=0))),"Revise os valores informados: valor unitário e quantidade devem ser maiores que zero.",IF(OR(AND($G1467="",$H1467&lt;&gt;""),AND($G1467&lt;&gt;"",$H1467=""),AND($J1467="",$K1467&lt;&gt;""),AND($J1467&lt;&gt;"",$K1467=""),AND($M1467="",$N1467&lt;&gt;""),AND($M1467&lt;&gt;"",$N1467=""),AND($P1467="",$Q1467&lt;&gt;""),AND($P1467&lt;&gt;"",$Q1467=""),AND($S1467="",$T1467&lt;&gt;""),AND($S1467&lt;&gt;"",$T1467=""),AND($V1467="",$W1467&lt;&gt;""),AND($V1467&lt;&gt;"",$W1467="")),"Há ano preenchido parcialmente: "&amp;TRIM(IF(AND($G1467="",$H1467&lt;&gt;""),"Ano 1 (falta valor unitário); ","")&amp;IF(AND($G1467&lt;&gt;"",$H1467=""),"Ano 1 (falta quantidade); ","")&amp;IF(AND($J1467="",$K1467&lt;&gt;""),"Ano 2 (falta valor unitário); ","")&amp;IF(AND($J1467&lt;&gt;"",$K1467=""),"Ano 2 (falta quantidade); ","")&amp;IF(AND($M1467="",$N1467&lt;&gt;""),"Ano 3 (falta valor unitário); ","")&amp;IF(AND($M1467&lt;&gt;"",$N1467=""),"Ano 3 (falta quantidade); ","")&amp;IF(AND($P1467="",$Q1467&lt;&gt;""),"Ano 4 (falta valor unitário); ","")&amp;IF(AND($P1467&lt;&gt;"",$Q1467=""),"Ano 4 (falta quantidade); ","")&amp;IF(AND($S1467="",$T1467&lt;&gt;""),"Ano 5 (falta valor unitário); ","")&amp;IF(AND($S1467&lt;&gt;"",$T1467=""),"Ano 5 (falta quantidade); ","")&amp;IF(AND($V1467="",$W1467&lt;&gt;""),"Ano 6 (falta valor unitário); ","")&amp;IF(AND($V1467&lt;&gt;"",$W1467=""),"Ano 6 (falta quantidade); ","")), IF(NOT(OR(AND($G1467&lt;&gt;"",$H1467&lt;&gt;""),AND($J1467&lt;&gt;"",$K1467&lt;&gt;""),AND($M1467&lt;&gt;"",$N1467&lt;&gt;""),AND($P1467&lt;&gt;"",$Q1467&lt;&gt;""),AND($S1467&lt;&gt;"",$T1467&lt;&gt;""),AND($V1467&lt;&gt;"",$W1467&lt;&gt;""))),"Informe pelo menos um ano completo com valor unitário e quantidade.",IF(AND($C1467&lt;&gt;"",$E1467&lt;&gt;"",LEFT(TRIM($C1467),1)&lt;&gt;LEFT(TRIM($E1467),1)),"Categoria e tipo estão incompatíveis.",IF(IF(OR($E1467="",$F1467=""),FALSE(),IFERROR(COUNTIF(INDIRECT("UNITS_"&amp;SUBSTITUTE(LEFT($E1467,FIND(" ",$E1467&amp;" ")-1),".","_")),$F1467)=0,TRUE())),"Unidade incompatível com o tipo selecionado.",IF(OR(AND(ISNUMBER(SEARCH("comunic",LOWER($B1467))),LEFT($E1467,3)&lt;&gt;"4.4"),AND(ISNUMBER(SEARCH("monitor",LOWER($B1467))),NOT(OR(LEFT($E1467,3)="1.5",LEFT($E1467,3)="2.5")))),"Revise a classificação do item conforme as regras de preenchimento.",IF(AND($B1467&lt;&gt;"",OR(ISNUMBER(SEARCH("outro",LOWER($B1467))),ISNUMBER(SEARCH("divers",LOWER($B1467))),ISNUMBER(SEARCH("kit",LOWER($B1467))),ISNUMBER(SEARCH("ferrament",LOWER($B1467))),ISNUMBER(SEARCH("epi",LOWER($B1467)))),NOT(OR($Z1467&lt;&gt;"",$AA1467&lt;&gt;""))),"Descrição muito genérica: detalhe melhor o item e registre o racional no memorial ou em anexo.",IF(AND($Y1467=0,$B1467&lt;&gt;"",OR($G1467&lt;&gt;"",$H1467&lt;&gt;"",$J1467&lt;&gt;"",$K1467&lt;&gt;"",$M1467&lt;&gt;"",$N1467&lt;&gt;"",$P1467&lt;&gt;"",$Q1467&lt;&gt;"",$S1467&lt;&gt;"",$T1467&lt;&gt;"",$V1467&lt;&gt;"",$W1467&lt;&gt;"")),"O item possui dados lançados, mas o total está zerado. Revise os valores informados.","")))))))))))))))</f>
        <v/>
      </c>
    </row>
    <row r="1468" spans="1:35" ht="14.25" customHeight="1" x14ac:dyDescent="0.25">
      <c r="A1468" s="57" t="str">
        <f t="shared" si="286"/>
        <v/>
      </c>
      <c r="B1468" s="58"/>
      <c r="C1468" s="58"/>
      <c r="D1468" s="58"/>
      <c r="E1468" s="58"/>
      <c r="F1468" s="58"/>
      <c r="G1468" s="269"/>
      <c r="H1468" s="59"/>
      <c r="I1468" s="273">
        <f t="shared" si="287"/>
        <v>0</v>
      </c>
      <c r="J1468" s="269"/>
      <c r="K1468" s="59"/>
      <c r="L1468" s="270">
        <f t="shared" si="288"/>
        <v>0</v>
      </c>
      <c r="M1468" s="269"/>
      <c r="N1468" s="59"/>
      <c r="O1468" s="270">
        <f t="shared" si="289"/>
        <v>0</v>
      </c>
      <c r="P1468" s="269"/>
      <c r="Q1468" s="59"/>
      <c r="R1468" s="271">
        <f t="shared" si="290"/>
        <v>0</v>
      </c>
      <c r="S1468" s="269"/>
      <c r="T1468" s="59"/>
      <c r="U1468" s="270">
        <f t="shared" si="291"/>
        <v>0</v>
      </c>
      <c r="V1468" s="269"/>
      <c r="W1468" s="59"/>
      <c r="X1468" s="270">
        <f t="shared" si="292"/>
        <v>0</v>
      </c>
      <c r="Y1468" s="270">
        <f t="shared" si="293"/>
        <v>0</v>
      </c>
      <c r="Z1468" s="58"/>
      <c r="AA1468" s="58"/>
      <c r="AB1468" s="60" t="str">
        <f t="shared" si="294"/>
        <v/>
      </c>
      <c r="AC1468" s="21" t="b">
        <f t="shared" si="295"/>
        <v>0</v>
      </c>
      <c r="AD1468" s="21" t="b">
        <f t="shared" si="296"/>
        <v>0</v>
      </c>
      <c r="AE1468" s="21" t="b">
        <f t="shared" si="297"/>
        <v>0</v>
      </c>
      <c r="AF1468" s="21" t="b">
        <f ca="1">OR(AND($AC1468,NOT($AD1468)),AND($AC1468,OR(AND($G1468="",$H1468&lt;&gt;""),AND($G1468&lt;&gt;"",$H1468=""),AND($J1468="",$K1468&lt;&gt;""),AND($J1468&lt;&gt;"",$K1468=""),AND($M1468="",$N1468&lt;&gt;""),AND($M1468&lt;&gt;"",$N1468=""),AND($P1468="",$Q1468&lt;&gt;""),AND($P1468&lt;&gt;"",$Q1468=""),AND($S1468="",$T1468&lt;&gt;""),AND($S1468&lt;&gt;"",$T1468=""),AND($V1468="",$W1468&lt;&gt;""),AND($V1468&lt;&gt;"",$W1468=""))),AND($C1468&lt;&gt;"",$E1468&lt;&gt;"",LEFT(TRIM($C1468),1)&lt;&gt;LEFT(TRIM($E1468),1)),IF(OR($E1468="",$F1468=""),FALSE(),IFERROR(COUNTIF(INDIRECT("UNITS_"&amp;SUBSTITUTE(LEFT($E1468,FIND(" ",$E1468&amp;" ")-1),".","_")),$F1468)=0,TRUE())),AND($B1468&lt;&gt;"",OR(ISNUMBER(SEARCH("outro",LOWER($B1468))),ISNUMBER(SEARCH("divers",LOWER($B1468))),ISNUMBER(SEARCH("etc",LOWER($B1468))))),OR(AND(ISNUMBER(SEARCH("comunic",LOWER($B1468))),LEFT($E1468,3)&lt;&gt;"4.4"),AND(ISNUMBER(SEARCH("monitor",LOWER($B1468))),NOT(OR(LEFT($E1468,3)="1.5",LEFT($E1468,3)="2.5")))),AND($B1468&lt;&gt;"",OR(LEFT($C1468,1)="1",LEFT($C1468,1)="2"),$D1468=""),AND($D1468&lt;&gt;"",NOT(OR(LEFT($C1468,1)="1",LEFT($C1468,1)="2"))),AND($D1468&lt;&gt;"",COUNTIF(' PROJETO'!$B$14:$B$16,$D1468)=0),IF($D1468="",FALSE(),IF(COUNTIF(' PROJETO'!$B$14:$B$16,$D1468)=0,FALSE(),IFERROR(INDEX(' PROJETO'!$C$14:$C$16,MATCH($D1468,' PROJETO'!$B$14:$B$16,0))&lt;&gt;"Sim",FALSE()))))</f>
        <v>0</v>
      </c>
      <c r="AG1468" s="21" t="b">
        <f>AND($AC1468,$Y1468&gt;'CONFG.  LISTAS'!$F$4,$Z1468="",$AA1468="")</f>
        <v>0</v>
      </c>
      <c r="AH1468" s="21" t="str">
        <f t="shared" si="298"/>
        <v/>
      </c>
      <c r="AI1468" s="43" t="str">
        <f ca="1">IF(NOT($AC1468),"",IF(OR($B1468="",$C1468="",$E1468="",$F1468=""),"Preencha descrição, categoria, tipo e unidade.",IF(AND($B1468&lt;&gt;"",OR(LEFT($C1468,1)="1",LEFT($C1468,1)="2"),$D1468=""),"Informe a prática de restauração para itens diretos.",IF(AND($D1468&lt;&gt;"",NOT(OR(LEFT($C1468,1)="1",LEFT($C1468,1)="2"))),"Custos indiretos não devem pertencer a uma prática específica.",IF(AND($D1468&lt;&gt;"",COUNTIF(' PROJETO'!$B$14:$B$16,$D1468)=0),"Prática de restauração inválida ou não cadastrada.",IF(IF($D1468="",FALSE(),IF(COUNTIF(' PROJETO'!$B$14:$B$16,$D1468)=0,FALSE(),IFERROR(INDEX(' PROJETO'!$C$14:$C$16,MATCH($D1468,' PROJETO'!$B$14:$B$16,0))&lt;&gt;"Sim",FALSE()))),"A prática informada no item não foi selecionada na aba Projeto.",IF(AND(MAX($I1468,$L1468,$O1468,$R1468,$U1468,$X1468)&gt;'CONFG.  LISTAS'!$F$4,NOT(OR($Z1468&lt;&gt;"",$AA1468&lt;&gt;""))),"Memorial de cálculo ou anexo obrigatório não informado para item acima do limite.",IF(OR(AND($G1468&lt;&gt;"",$H1468&lt;&gt;"",OR($G1468&lt;=0,$H1468&lt;=0)),AND($J1468&lt;&gt;"",$K1468&lt;&gt;"",OR($J1468&lt;=0,$K1468&lt;=0)),AND($M1468&lt;&gt;"",$N1468&lt;&gt;"",OR($M1468&lt;=0,$N1468&lt;=0)),AND($P1468&lt;&gt;"",$Q1468&lt;&gt;"",OR($P1468&lt;=0,$Q1468&lt;=0)),AND($S1468&lt;&gt;"",$T1468&lt;&gt;"",OR($S1468&lt;=0,$T1468&lt;=0)),AND($V1468&lt;&gt;"",$W1468&lt;&gt;"",OR($V1468&lt;=0,$W1468&lt;=0))),"Revise os valores informados: valor unitário e quantidade devem ser maiores que zero.",IF(OR(AND($G1468="",$H1468&lt;&gt;""),AND($G1468&lt;&gt;"",$H1468=""),AND($J1468="",$K1468&lt;&gt;""),AND($J1468&lt;&gt;"",$K1468=""),AND($M1468="",$N1468&lt;&gt;""),AND($M1468&lt;&gt;"",$N1468=""),AND($P1468="",$Q1468&lt;&gt;""),AND($P1468&lt;&gt;"",$Q1468=""),AND($S1468="",$T1468&lt;&gt;""),AND($S1468&lt;&gt;"",$T1468=""),AND($V1468="",$W1468&lt;&gt;""),AND($V1468&lt;&gt;"",$W1468="")),"Há ano preenchido parcialmente: "&amp;TRIM(IF(AND($G1468="",$H1468&lt;&gt;""),"Ano 1 (falta valor unitário); ","")&amp;IF(AND($G1468&lt;&gt;"",$H1468=""),"Ano 1 (falta quantidade); ","")&amp;IF(AND($J1468="",$K1468&lt;&gt;""),"Ano 2 (falta valor unitário); ","")&amp;IF(AND($J1468&lt;&gt;"",$K1468=""),"Ano 2 (falta quantidade); ","")&amp;IF(AND($M1468="",$N1468&lt;&gt;""),"Ano 3 (falta valor unitário); ","")&amp;IF(AND($M1468&lt;&gt;"",$N1468=""),"Ano 3 (falta quantidade); ","")&amp;IF(AND($P1468="",$Q1468&lt;&gt;""),"Ano 4 (falta valor unitário); ","")&amp;IF(AND($P1468&lt;&gt;"",$Q1468=""),"Ano 4 (falta quantidade); ","")&amp;IF(AND($S1468="",$T1468&lt;&gt;""),"Ano 5 (falta valor unitário); ","")&amp;IF(AND($S1468&lt;&gt;"",$T1468=""),"Ano 5 (falta quantidade); ","")&amp;IF(AND($V1468="",$W1468&lt;&gt;""),"Ano 6 (falta valor unitário); ","")&amp;IF(AND($V1468&lt;&gt;"",$W1468=""),"Ano 6 (falta quantidade); ","")), IF(NOT(OR(AND($G1468&lt;&gt;"",$H1468&lt;&gt;""),AND($J1468&lt;&gt;"",$K1468&lt;&gt;""),AND($M1468&lt;&gt;"",$N1468&lt;&gt;""),AND($P1468&lt;&gt;"",$Q1468&lt;&gt;""),AND($S1468&lt;&gt;"",$T1468&lt;&gt;""),AND($V1468&lt;&gt;"",$W1468&lt;&gt;""))),"Informe pelo menos um ano completo com valor unitário e quantidade.",IF(AND($C1468&lt;&gt;"",$E1468&lt;&gt;"",LEFT(TRIM($C1468),1)&lt;&gt;LEFT(TRIM($E1468),1)),"Categoria e tipo estão incompatíveis.",IF(IF(OR($E1468="",$F1468=""),FALSE(),IFERROR(COUNTIF(INDIRECT("UNITS_"&amp;SUBSTITUTE(LEFT($E1468,FIND(" ",$E1468&amp;" ")-1),".","_")),$F1468)=0,TRUE())),"Unidade incompatível com o tipo selecionado.",IF(OR(AND(ISNUMBER(SEARCH("comunic",LOWER($B1468))),LEFT($E1468,3)&lt;&gt;"4.4"),AND(ISNUMBER(SEARCH("monitor",LOWER($B1468))),NOT(OR(LEFT($E1468,3)="1.5",LEFT($E1468,3)="2.5")))),"Revise a classificação do item conforme as regras de preenchimento.",IF(AND($B1468&lt;&gt;"",OR(ISNUMBER(SEARCH("outro",LOWER($B1468))),ISNUMBER(SEARCH("divers",LOWER($B1468))),ISNUMBER(SEARCH("kit",LOWER($B1468))),ISNUMBER(SEARCH("ferrament",LOWER($B1468))),ISNUMBER(SEARCH("epi",LOWER($B1468)))),NOT(OR($Z1468&lt;&gt;"",$AA1468&lt;&gt;""))),"Descrição muito genérica: detalhe melhor o item e registre o racional no memorial ou em anexo.",IF(AND($Y1468=0,$B1468&lt;&gt;"",OR($G1468&lt;&gt;"",$H1468&lt;&gt;"",$J1468&lt;&gt;"",$K1468&lt;&gt;"",$M1468&lt;&gt;"",$N1468&lt;&gt;"",$P1468&lt;&gt;"",$Q1468&lt;&gt;"",$S1468&lt;&gt;"",$T1468&lt;&gt;"",$V1468&lt;&gt;"",$W1468&lt;&gt;"")),"O item possui dados lançados, mas o total está zerado. Revise os valores informados.","")))))))))))))))</f>
        <v/>
      </c>
    </row>
    <row r="1469" spans="1:35" ht="14.25" customHeight="1" x14ac:dyDescent="0.25">
      <c r="A1469" s="57" t="str">
        <f t="shared" si="286"/>
        <v/>
      </c>
      <c r="B1469" s="61"/>
      <c r="C1469" s="61"/>
      <c r="D1469" s="58"/>
      <c r="E1469" s="61"/>
      <c r="F1469" s="61"/>
      <c r="G1469" s="272"/>
      <c r="H1469" s="62"/>
      <c r="I1469" s="273">
        <f t="shared" si="287"/>
        <v>0</v>
      </c>
      <c r="J1469" s="272"/>
      <c r="K1469" s="62"/>
      <c r="L1469" s="270">
        <f t="shared" si="288"/>
        <v>0</v>
      </c>
      <c r="M1469" s="272"/>
      <c r="N1469" s="62"/>
      <c r="O1469" s="270">
        <f t="shared" si="289"/>
        <v>0</v>
      </c>
      <c r="P1469" s="272"/>
      <c r="Q1469" s="62"/>
      <c r="R1469" s="271">
        <f t="shared" si="290"/>
        <v>0</v>
      </c>
      <c r="S1469" s="272"/>
      <c r="T1469" s="62"/>
      <c r="U1469" s="270">
        <f t="shared" si="291"/>
        <v>0</v>
      </c>
      <c r="V1469" s="272"/>
      <c r="W1469" s="62"/>
      <c r="X1469" s="270">
        <f t="shared" si="292"/>
        <v>0</v>
      </c>
      <c r="Y1469" s="270">
        <f t="shared" si="293"/>
        <v>0</v>
      </c>
      <c r="Z1469" s="61"/>
      <c r="AA1469" s="61"/>
      <c r="AB1469" s="60" t="str">
        <f t="shared" si="294"/>
        <v/>
      </c>
      <c r="AC1469" s="21" t="b">
        <f t="shared" si="295"/>
        <v>0</v>
      </c>
      <c r="AD1469" s="21" t="b">
        <f t="shared" si="296"/>
        <v>0</v>
      </c>
      <c r="AE1469" s="21" t="b">
        <f t="shared" si="297"/>
        <v>0</v>
      </c>
      <c r="AF1469" s="21" t="b">
        <f ca="1">OR(AND($AC1469,NOT($AD1469)),AND($AC1469,OR(AND($G1469="",$H1469&lt;&gt;""),AND($G1469&lt;&gt;"",$H1469=""),AND($J1469="",$K1469&lt;&gt;""),AND($J1469&lt;&gt;"",$K1469=""),AND($M1469="",$N1469&lt;&gt;""),AND($M1469&lt;&gt;"",$N1469=""),AND($P1469="",$Q1469&lt;&gt;""),AND($P1469&lt;&gt;"",$Q1469=""),AND($S1469="",$T1469&lt;&gt;""),AND($S1469&lt;&gt;"",$T1469=""),AND($V1469="",$W1469&lt;&gt;""),AND($V1469&lt;&gt;"",$W1469=""))),AND($C1469&lt;&gt;"",$E1469&lt;&gt;"",LEFT(TRIM($C1469),1)&lt;&gt;LEFT(TRIM($E1469),1)),IF(OR($E1469="",$F1469=""),FALSE(),IFERROR(COUNTIF(INDIRECT("UNITS_"&amp;SUBSTITUTE(LEFT($E1469,FIND(" ",$E1469&amp;" ")-1),".","_")),$F1469)=0,TRUE())),AND($B1469&lt;&gt;"",OR(ISNUMBER(SEARCH("outro",LOWER($B1469))),ISNUMBER(SEARCH("divers",LOWER($B1469))),ISNUMBER(SEARCH("etc",LOWER($B1469))))),OR(AND(ISNUMBER(SEARCH("comunic",LOWER($B1469))),LEFT($E1469,3)&lt;&gt;"4.4"),AND(ISNUMBER(SEARCH("monitor",LOWER($B1469))),NOT(OR(LEFT($E1469,3)="1.5",LEFT($E1469,3)="2.5")))),AND($B1469&lt;&gt;"",OR(LEFT($C1469,1)="1",LEFT($C1469,1)="2"),$D1469=""),AND($D1469&lt;&gt;"",NOT(OR(LEFT($C1469,1)="1",LEFT($C1469,1)="2"))),AND($D1469&lt;&gt;"",COUNTIF(' PROJETO'!$B$14:$B$16,$D1469)=0),IF($D1469="",FALSE(),IF(COUNTIF(' PROJETO'!$B$14:$B$16,$D1469)=0,FALSE(),IFERROR(INDEX(' PROJETO'!$C$14:$C$16,MATCH($D1469,' PROJETO'!$B$14:$B$16,0))&lt;&gt;"Sim",FALSE()))))</f>
        <v>0</v>
      </c>
      <c r="AG1469" s="21" t="b">
        <f>AND($AC1469,$Y1469&gt;'CONFG.  LISTAS'!$F$4,$Z1469="",$AA1469="")</f>
        <v>0</v>
      </c>
      <c r="AH1469" s="21" t="str">
        <f t="shared" si="298"/>
        <v/>
      </c>
      <c r="AI1469" s="43" t="str">
        <f ca="1">IF(NOT($AC1469),"",IF(OR($B1469="",$C1469="",$E1469="",$F1469=""),"Preencha descrição, categoria, tipo e unidade.",IF(AND($B1469&lt;&gt;"",OR(LEFT($C1469,1)="1",LEFT($C1469,1)="2"),$D1469=""),"Informe a prática de restauração para itens diretos.",IF(AND($D1469&lt;&gt;"",NOT(OR(LEFT($C1469,1)="1",LEFT($C1469,1)="2"))),"Custos indiretos não devem pertencer a uma prática específica.",IF(AND($D1469&lt;&gt;"",COUNTIF(' PROJETO'!$B$14:$B$16,$D1469)=0),"Prática de restauração inválida ou não cadastrada.",IF(IF($D1469="",FALSE(),IF(COUNTIF(' PROJETO'!$B$14:$B$16,$D1469)=0,FALSE(),IFERROR(INDEX(' PROJETO'!$C$14:$C$16,MATCH($D1469,' PROJETO'!$B$14:$B$16,0))&lt;&gt;"Sim",FALSE()))),"A prática informada no item não foi selecionada na aba Projeto.",IF(AND(MAX($I1469,$L1469,$O1469,$R1469,$U1469,$X1469)&gt;'CONFG.  LISTAS'!$F$4,NOT(OR($Z1469&lt;&gt;"",$AA1469&lt;&gt;""))),"Memorial de cálculo ou anexo obrigatório não informado para item acima do limite.",IF(OR(AND($G1469&lt;&gt;"",$H1469&lt;&gt;"",OR($G1469&lt;=0,$H1469&lt;=0)),AND($J1469&lt;&gt;"",$K1469&lt;&gt;"",OR($J1469&lt;=0,$K1469&lt;=0)),AND($M1469&lt;&gt;"",$N1469&lt;&gt;"",OR($M1469&lt;=0,$N1469&lt;=0)),AND($P1469&lt;&gt;"",$Q1469&lt;&gt;"",OR($P1469&lt;=0,$Q1469&lt;=0)),AND($S1469&lt;&gt;"",$T1469&lt;&gt;"",OR($S1469&lt;=0,$T1469&lt;=0)),AND($V1469&lt;&gt;"",$W1469&lt;&gt;"",OR($V1469&lt;=0,$W1469&lt;=0))),"Revise os valores informados: valor unitário e quantidade devem ser maiores que zero.",IF(OR(AND($G1469="",$H1469&lt;&gt;""),AND($G1469&lt;&gt;"",$H1469=""),AND($J1469="",$K1469&lt;&gt;""),AND($J1469&lt;&gt;"",$K1469=""),AND($M1469="",$N1469&lt;&gt;""),AND($M1469&lt;&gt;"",$N1469=""),AND($P1469="",$Q1469&lt;&gt;""),AND($P1469&lt;&gt;"",$Q1469=""),AND($S1469="",$T1469&lt;&gt;""),AND($S1469&lt;&gt;"",$T1469=""),AND($V1469="",$W1469&lt;&gt;""),AND($V1469&lt;&gt;"",$W1469="")),"Há ano preenchido parcialmente: "&amp;TRIM(IF(AND($G1469="",$H1469&lt;&gt;""),"Ano 1 (falta valor unitário); ","")&amp;IF(AND($G1469&lt;&gt;"",$H1469=""),"Ano 1 (falta quantidade); ","")&amp;IF(AND($J1469="",$K1469&lt;&gt;""),"Ano 2 (falta valor unitário); ","")&amp;IF(AND($J1469&lt;&gt;"",$K1469=""),"Ano 2 (falta quantidade); ","")&amp;IF(AND($M1469="",$N1469&lt;&gt;""),"Ano 3 (falta valor unitário); ","")&amp;IF(AND($M1469&lt;&gt;"",$N1469=""),"Ano 3 (falta quantidade); ","")&amp;IF(AND($P1469="",$Q1469&lt;&gt;""),"Ano 4 (falta valor unitário); ","")&amp;IF(AND($P1469&lt;&gt;"",$Q1469=""),"Ano 4 (falta quantidade); ","")&amp;IF(AND($S1469="",$T1469&lt;&gt;""),"Ano 5 (falta valor unitário); ","")&amp;IF(AND($S1469&lt;&gt;"",$T1469=""),"Ano 5 (falta quantidade); ","")&amp;IF(AND($V1469="",$W1469&lt;&gt;""),"Ano 6 (falta valor unitário); ","")&amp;IF(AND($V1469&lt;&gt;"",$W1469=""),"Ano 6 (falta quantidade); ","")), IF(NOT(OR(AND($G1469&lt;&gt;"",$H1469&lt;&gt;""),AND($J1469&lt;&gt;"",$K1469&lt;&gt;""),AND($M1469&lt;&gt;"",$N1469&lt;&gt;""),AND($P1469&lt;&gt;"",$Q1469&lt;&gt;""),AND($S1469&lt;&gt;"",$T1469&lt;&gt;""),AND($V1469&lt;&gt;"",$W1469&lt;&gt;""))),"Informe pelo menos um ano completo com valor unitário e quantidade.",IF(AND($C1469&lt;&gt;"",$E1469&lt;&gt;"",LEFT(TRIM($C1469),1)&lt;&gt;LEFT(TRIM($E1469),1)),"Categoria e tipo estão incompatíveis.",IF(IF(OR($E1469="",$F1469=""),FALSE(),IFERROR(COUNTIF(INDIRECT("UNITS_"&amp;SUBSTITUTE(LEFT($E1469,FIND(" ",$E1469&amp;" ")-1),".","_")),$F1469)=0,TRUE())),"Unidade incompatível com o tipo selecionado.",IF(OR(AND(ISNUMBER(SEARCH("comunic",LOWER($B1469))),LEFT($E1469,3)&lt;&gt;"4.4"),AND(ISNUMBER(SEARCH("monitor",LOWER($B1469))),NOT(OR(LEFT($E1469,3)="1.5",LEFT($E1469,3)="2.5")))),"Revise a classificação do item conforme as regras de preenchimento.",IF(AND($B1469&lt;&gt;"",OR(ISNUMBER(SEARCH("outro",LOWER($B1469))),ISNUMBER(SEARCH("divers",LOWER($B1469))),ISNUMBER(SEARCH("kit",LOWER($B1469))),ISNUMBER(SEARCH("ferrament",LOWER($B1469))),ISNUMBER(SEARCH("epi",LOWER($B1469)))),NOT(OR($Z1469&lt;&gt;"",$AA1469&lt;&gt;""))),"Descrição muito genérica: detalhe melhor o item e registre o racional no memorial ou em anexo.",IF(AND($Y1469=0,$B1469&lt;&gt;"",OR($G1469&lt;&gt;"",$H1469&lt;&gt;"",$J1469&lt;&gt;"",$K1469&lt;&gt;"",$M1469&lt;&gt;"",$N1469&lt;&gt;"",$P1469&lt;&gt;"",$Q1469&lt;&gt;"",$S1469&lt;&gt;"",$T1469&lt;&gt;"",$V1469&lt;&gt;"",$W1469&lt;&gt;"")),"O item possui dados lançados, mas o total está zerado. Revise os valores informados.","")))))))))))))))</f>
        <v/>
      </c>
    </row>
    <row r="1470" spans="1:35" ht="14.25" customHeight="1" x14ac:dyDescent="0.25">
      <c r="A1470" s="57" t="str">
        <f t="shared" si="286"/>
        <v/>
      </c>
      <c r="B1470" s="58"/>
      <c r="C1470" s="58"/>
      <c r="D1470" s="58"/>
      <c r="E1470" s="58"/>
      <c r="F1470" s="58"/>
      <c r="G1470" s="269"/>
      <c r="H1470" s="59"/>
      <c r="I1470" s="273">
        <f t="shared" si="287"/>
        <v>0</v>
      </c>
      <c r="J1470" s="269"/>
      <c r="K1470" s="59"/>
      <c r="L1470" s="270">
        <f t="shared" si="288"/>
        <v>0</v>
      </c>
      <c r="M1470" s="269"/>
      <c r="N1470" s="59"/>
      <c r="O1470" s="270">
        <f t="shared" si="289"/>
        <v>0</v>
      </c>
      <c r="P1470" s="269"/>
      <c r="Q1470" s="59"/>
      <c r="R1470" s="271">
        <f t="shared" si="290"/>
        <v>0</v>
      </c>
      <c r="S1470" s="269"/>
      <c r="T1470" s="59"/>
      <c r="U1470" s="270">
        <f t="shared" si="291"/>
        <v>0</v>
      </c>
      <c r="V1470" s="269"/>
      <c r="W1470" s="59"/>
      <c r="X1470" s="270">
        <f t="shared" si="292"/>
        <v>0</v>
      </c>
      <c r="Y1470" s="270">
        <f t="shared" si="293"/>
        <v>0</v>
      </c>
      <c r="Z1470" s="58"/>
      <c r="AA1470" s="58"/>
      <c r="AB1470" s="60" t="str">
        <f t="shared" si="294"/>
        <v/>
      </c>
      <c r="AC1470" s="21" t="b">
        <f t="shared" si="295"/>
        <v>0</v>
      </c>
      <c r="AD1470" s="21" t="b">
        <f t="shared" si="296"/>
        <v>0</v>
      </c>
      <c r="AE1470" s="21" t="b">
        <f t="shared" si="297"/>
        <v>0</v>
      </c>
      <c r="AF1470" s="21" t="b">
        <f ca="1">OR(AND($AC1470,NOT($AD1470)),AND($AC1470,OR(AND($G1470="",$H1470&lt;&gt;""),AND($G1470&lt;&gt;"",$H1470=""),AND($J1470="",$K1470&lt;&gt;""),AND($J1470&lt;&gt;"",$K1470=""),AND($M1470="",$N1470&lt;&gt;""),AND($M1470&lt;&gt;"",$N1470=""),AND($P1470="",$Q1470&lt;&gt;""),AND($P1470&lt;&gt;"",$Q1470=""),AND($S1470="",$T1470&lt;&gt;""),AND($S1470&lt;&gt;"",$T1470=""),AND($V1470="",$W1470&lt;&gt;""),AND($V1470&lt;&gt;"",$W1470=""))),AND($C1470&lt;&gt;"",$E1470&lt;&gt;"",LEFT(TRIM($C1470),1)&lt;&gt;LEFT(TRIM($E1470),1)),IF(OR($E1470="",$F1470=""),FALSE(),IFERROR(COUNTIF(INDIRECT("UNITS_"&amp;SUBSTITUTE(LEFT($E1470,FIND(" ",$E1470&amp;" ")-1),".","_")),$F1470)=0,TRUE())),AND($B1470&lt;&gt;"",OR(ISNUMBER(SEARCH("outro",LOWER($B1470))),ISNUMBER(SEARCH("divers",LOWER($B1470))),ISNUMBER(SEARCH("etc",LOWER($B1470))))),OR(AND(ISNUMBER(SEARCH("comunic",LOWER($B1470))),LEFT($E1470,3)&lt;&gt;"4.4"),AND(ISNUMBER(SEARCH("monitor",LOWER($B1470))),NOT(OR(LEFT($E1470,3)="1.5",LEFT($E1470,3)="2.5")))),AND($B1470&lt;&gt;"",OR(LEFT($C1470,1)="1",LEFT($C1470,1)="2"),$D1470=""),AND($D1470&lt;&gt;"",NOT(OR(LEFT($C1470,1)="1",LEFT($C1470,1)="2"))),AND($D1470&lt;&gt;"",COUNTIF(' PROJETO'!$B$14:$B$16,$D1470)=0),IF($D1470="",FALSE(),IF(COUNTIF(' PROJETO'!$B$14:$B$16,$D1470)=0,FALSE(),IFERROR(INDEX(' PROJETO'!$C$14:$C$16,MATCH($D1470,' PROJETO'!$B$14:$B$16,0))&lt;&gt;"Sim",FALSE()))))</f>
        <v>0</v>
      </c>
      <c r="AG1470" s="21" t="b">
        <f>AND($AC1470,$Y1470&gt;'CONFG.  LISTAS'!$F$4,$Z1470="",$AA1470="")</f>
        <v>0</v>
      </c>
      <c r="AH1470" s="21" t="str">
        <f t="shared" si="298"/>
        <v/>
      </c>
      <c r="AI1470" s="43" t="str">
        <f ca="1">IF(NOT($AC1470),"",IF(OR($B1470="",$C1470="",$E1470="",$F1470=""),"Preencha descrição, categoria, tipo e unidade.",IF(AND($B1470&lt;&gt;"",OR(LEFT($C1470,1)="1",LEFT($C1470,1)="2"),$D1470=""),"Informe a prática de restauração para itens diretos.",IF(AND($D1470&lt;&gt;"",NOT(OR(LEFT($C1470,1)="1",LEFT($C1470,1)="2"))),"Custos indiretos não devem pertencer a uma prática específica.",IF(AND($D1470&lt;&gt;"",COUNTIF(' PROJETO'!$B$14:$B$16,$D1470)=0),"Prática de restauração inválida ou não cadastrada.",IF(IF($D1470="",FALSE(),IF(COUNTIF(' PROJETO'!$B$14:$B$16,$D1470)=0,FALSE(),IFERROR(INDEX(' PROJETO'!$C$14:$C$16,MATCH($D1470,' PROJETO'!$B$14:$B$16,0))&lt;&gt;"Sim",FALSE()))),"A prática informada no item não foi selecionada na aba Projeto.",IF(AND(MAX($I1470,$L1470,$O1470,$R1470,$U1470,$X1470)&gt;'CONFG.  LISTAS'!$F$4,NOT(OR($Z1470&lt;&gt;"",$AA1470&lt;&gt;""))),"Memorial de cálculo ou anexo obrigatório não informado para item acima do limite.",IF(OR(AND($G1470&lt;&gt;"",$H1470&lt;&gt;"",OR($G1470&lt;=0,$H1470&lt;=0)),AND($J1470&lt;&gt;"",$K1470&lt;&gt;"",OR($J1470&lt;=0,$K1470&lt;=0)),AND($M1470&lt;&gt;"",$N1470&lt;&gt;"",OR($M1470&lt;=0,$N1470&lt;=0)),AND($P1470&lt;&gt;"",$Q1470&lt;&gt;"",OR($P1470&lt;=0,$Q1470&lt;=0)),AND($S1470&lt;&gt;"",$T1470&lt;&gt;"",OR($S1470&lt;=0,$T1470&lt;=0)),AND($V1470&lt;&gt;"",$W1470&lt;&gt;"",OR($V1470&lt;=0,$W1470&lt;=0))),"Revise os valores informados: valor unitário e quantidade devem ser maiores que zero.",IF(OR(AND($G1470="",$H1470&lt;&gt;""),AND($G1470&lt;&gt;"",$H1470=""),AND($J1470="",$K1470&lt;&gt;""),AND($J1470&lt;&gt;"",$K1470=""),AND($M1470="",$N1470&lt;&gt;""),AND($M1470&lt;&gt;"",$N1470=""),AND($P1470="",$Q1470&lt;&gt;""),AND($P1470&lt;&gt;"",$Q1470=""),AND($S1470="",$T1470&lt;&gt;""),AND($S1470&lt;&gt;"",$T1470=""),AND($V1470="",$W1470&lt;&gt;""),AND($V1470&lt;&gt;"",$W1470="")),"Há ano preenchido parcialmente: "&amp;TRIM(IF(AND($G1470="",$H1470&lt;&gt;""),"Ano 1 (falta valor unitário); ","")&amp;IF(AND($G1470&lt;&gt;"",$H1470=""),"Ano 1 (falta quantidade); ","")&amp;IF(AND($J1470="",$K1470&lt;&gt;""),"Ano 2 (falta valor unitário); ","")&amp;IF(AND($J1470&lt;&gt;"",$K1470=""),"Ano 2 (falta quantidade); ","")&amp;IF(AND($M1470="",$N1470&lt;&gt;""),"Ano 3 (falta valor unitário); ","")&amp;IF(AND($M1470&lt;&gt;"",$N1470=""),"Ano 3 (falta quantidade); ","")&amp;IF(AND($P1470="",$Q1470&lt;&gt;""),"Ano 4 (falta valor unitário); ","")&amp;IF(AND($P1470&lt;&gt;"",$Q1470=""),"Ano 4 (falta quantidade); ","")&amp;IF(AND($S1470="",$T1470&lt;&gt;""),"Ano 5 (falta valor unitário); ","")&amp;IF(AND($S1470&lt;&gt;"",$T1470=""),"Ano 5 (falta quantidade); ","")&amp;IF(AND($V1470="",$W1470&lt;&gt;""),"Ano 6 (falta valor unitário); ","")&amp;IF(AND($V1470&lt;&gt;"",$W1470=""),"Ano 6 (falta quantidade); ","")), IF(NOT(OR(AND($G1470&lt;&gt;"",$H1470&lt;&gt;""),AND($J1470&lt;&gt;"",$K1470&lt;&gt;""),AND($M1470&lt;&gt;"",$N1470&lt;&gt;""),AND($P1470&lt;&gt;"",$Q1470&lt;&gt;""),AND($S1470&lt;&gt;"",$T1470&lt;&gt;""),AND($V1470&lt;&gt;"",$W1470&lt;&gt;""))),"Informe pelo menos um ano completo com valor unitário e quantidade.",IF(AND($C1470&lt;&gt;"",$E1470&lt;&gt;"",LEFT(TRIM($C1470),1)&lt;&gt;LEFT(TRIM($E1470),1)),"Categoria e tipo estão incompatíveis.",IF(IF(OR($E1470="",$F1470=""),FALSE(),IFERROR(COUNTIF(INDIRECT("UNITS_"&amp;SUBSTITUTE(LEFT($E1470,FIND(" ",$E1470&amp;" ")-1),".","_")),$F1470)=0,TRUE())),"Unidade incompatível com o tipo selecionado.",IF(OR(AND(ISNUMBER(SEARCH("comunic",LOWER($B1470))),LEFT($E1470,3)&lt;&gt;"4.4"),AND(ISNUMBER(SEARCH("monitor",LOWER($B1470))),NOT(OR(LEFT($E1470,3)="1.5",LEFT($E1470,3)="2.5")))),"Revise a classificação do item conforme as regras de preenchimento.",IF(AND($B1470&lt;&gt;"",OR(ISNUMBER(SEARCH("outro",LOWER($B1470))),ISNUMBER(SEARCH("divers",LOWER($B1470))),ISNUMBER(SEARCH("kit",LOWER($B1470))),ISNUMBER(SEARCH("ferrament",LOWER($B1470))),ISNUMBER(SEARCH("epi",LOWER($B1470)))),NOT(OR($Z1470&lt;&gt;"",$AA1470&lt;&gt;""))),"Descrição muito genérica: detalhe melhor o item e registre o racional no memorial ou em anexo.",IF(AND($Y1470=0,$B1470&lt;&gt;"",OR($G1470&lt;&gt;"",$H1470&lt;&gt;"",$J1470&lt;&gt;"",$K1470&lt;&gt;"",$M1470&lt;&gt;"",$N1470&lt;&gt;"",$P1470&lt;&gt;"",$Q1470&lt;&gt;"",$S1470&lt;&gt;"",$T1470&lt;&gt;"",$V1470&lt;&gt;"",$W1470&lt;&gt;"")),"O item possui dados lançados, mas o total está zerado. Revise os valores informados.","")))))))))))))))</f>
        <v/>
      </c>
    </row>
    <row r="1471" spans="1:35" ht="14.25" customHeight="1" x14ac:dyDescent="0.25">
      <c r="A1471" s="57" t="str">
        <f t="shared" si="286"/>
        <v/>
      </c>
      <c r="B1471" s="61"/>
      <c r="C1471" s="61"/>
      <c r="D1471" s="58"/>
      <c r="E1471" s="61"/>
      <c r="F1471" s="61"/>
      <c r="G1471" s="272"/>
      <c r="H1471" s="62"/>
      <c r="I1471" s="273">
        <f t="shared" si="287"/>
        <v>0</v>
      </c>
      <c r="J1471" s="272"/>
      <c r="K1471" s="62"/>
      <c r="L1471" s="270">
        <f t="shared" si="288"/>
        <v>0</v>
      </c>
      <c r="M1471" s="272"/>
      <c r="N1471" s="62"/>
      <c r="O1471" s="270">
        <f t="shared" si="289"/>
        <v>0</v>
      </c>
      <c r="P1471" s="272"/>
      <c r="Q1471" s="62"/>
      <c r="R1471" s="271">
        <f t="shared" si="290"/>
        <v>0</v>
      </c>
      <c r="S1471" s="272"/>
      <c r="T1471" s="62"/>
      <c r="U1471" s="270">
        <f t="shared" si="291"/>
        <v>0</v>
      </c>
      <c r="V1471" s="272"/>
      <c r="W1471" s="62"/>
      <c r="X1471" s="270">
        <f t="shared" si="292"/>
        <v>0</v>
      </c>
      <c r="Y1471" s="270">
        <f t="shared" si="293"/>
        <v>0</v>
      </c>
      <c r="Z1471" s="61"/>
      <c r="AA1471" s="61"/>
      <c r="AB1471" s="60" t="str">
        <f t="shared" si="294"/>
        <v/>
      </c>
      <c r="AC1471" s="21" t="b">
        <f t="shared" si="295"/>
        <v>0</v>
      </c>
      <c r="AD1471" s="21" t="b">
        <f t="shared" si="296"/>
        <v>0</v>
      </c>
      <c r="AE1471" s="21" t="b">
        <f t="shared" si="297"/>
        <v>0</v>
      </c>
      <c r="AF1471" s="21" t="b">
        <f ca="1">OR(AND($AC1471,NOT($AD1471)),AND($AC1471,OR(AND($G1471="",$H1471&lt;&gt;""),AND($G1471&lt;&gt;"",$H1471=""),AND($J1471="",$K1471&lt;&gt;""),AND($J1471&lt;&gt;"",$K1471=""),AND($M1471="",$N1471&lt;&gt;""),AND($M1471&lt;&gt;"",$N1471=""),AND($P1471="",$Q1471&lt;&gt;""),AND($P1471&lt;&gt;"",$Q1471=""),AND($S1471="",$T1471&lt;&gt;""),AND($S1471&lt;&gt;"",$T1471=""),AND($V1471="",$W1471&lt;&gt;""),AND($V1471&lt;&gt;"",$W1471=""))),AND($C1471&lt;&gt;"",$E1471&lt;&gt;"",LEFT(TRIM($C1471),1)&lt;&gt;LEFT(TRIM($E1471),1)),IF(OR($E1471="",$F1471=""),FALSE(),IFERROR(COUNTIF(INDIRECT("UNITS_"&amp;SUBSTITUTE(LEFT($E1471,FIND(" ",$E1471&amp;" ")-1),".","_")),$F1471)=0,TRUE())),AND($B1471&lt;&gt;"",OR(ISNUMBER(SEARCH("outro",LOWER($B1471))),ISNUMBER(SEARCH("divers",LOWER($B1471))),ISNUMBER(SEARCH("etc",LOWER($B1471))))),OR(AND(ISNUMBER(SEARCH("comunic",LOWER($B1471))),LEFT($E1471,3)&lt;&gt;"4.4"),AND(ISNUMBER(SEARCH("monitor",LOWER($B1471))),NOT(OR(LEFT($E1471,3)="1.5",LEFT($E1471,3)="2.5")))),AND($B1471&lt;&gt;"",OR(LEFT($C1471,1)="1",LEFT($C1471,1)="2"),$D1471=""),AND($D1471&lt;&gt;"",NOT(OR(LEFT($C1471,1)="1",LEFT($C1471,1)="2"))),AND($D1471&lt;&gt;"",COUNTIF(' PROJETO'!$B$14:$B$16,$D1471)=0),IF($D1471="",FALSE(),IF(COUNTIF(' PROJETO'!$B$14:$B$16,$D1471)=0,FALSE(),IFERROR(INDEX(' PROJETO'!$C$14:$C$16,MATCH($D1471,' PROJETO'!$B$14:$B$16,0))&lt;&gt;"Sim",FALSE()))))</f>
        <v>0</v>
      </c>
      <c r="AG1471" s="21" t="b">
        <f>AND($AC1471,$Y1471&gt;'CONFG.  LISTAS'!$F$4,$Z1471="",$AA1471="")</f>
        <v>0</v>
      </c>
      <c r="AH1471" s="21" t="str">
        <f t="shared" si="298"/>
        <v/>
      </c>
      <c r="AI1471" s="43" t="str">
        <f ca="1">IF(NOT($AC1471),"",IF(OR($B1471="",$C1471="",$E1471="",$F1471=""),"Preencha descrição, categoria, tipo e unidade.",IF(AND($B1471&lt;&gt;"",OR(LEFT($C1471,1)="1",LEFT($C1471,1)="2"),$D1471=""),"Informe a prática de restauração para itens diretos.",IF(AND($D1471&lt;&gt;"",NOT(OR(LEFT($C1471,1)="1",LEFT($C1471,1)="2"))),"Custos indiretos não devem pertencer a uma prática específica.",IF(AND($D1471&lt;&gt;"",COUNTIF(' PROJETO'!$B$14:$B$16,$D1471)=0),"Prática de restauração inválida ou não cadastrada.",IF(IF($D1471="",FALSE(),IF(COUNTIF(' PROJETO'!$B$14:$B$16,$D1471)=0,FALSE(),IFERROR(INDEX(' PROJETO'!$C$14:$C$16,MATCH($D1471,' PROJETO'!$B$14:$B$16,0))&lt;&gt;"Sim",FALSE()))),"A prática informada no item não foi selecionada na aba Projeto.",IF(AND(MAX($I1471,$L1471,$O1471,$R1471,$U1471,$X1471)&gt;'CONFG.  LISTAS'!$F$4,NOT(OR($Z1471&lt;&gt;"",$AA1471&lt;&gt;""))),"Memorial de cálculo ou anexo obrigatório não informado para item acima do limite.",IF(OR(AND($G1471&lt;&gt;"",$H1471&lt;&gt;"",OR($G1471&lt;=0,$H1471&lt;=0)),AND($J1471&lt;&gt;"",$K1471&lt;&gt;"",OR($J1471&lt;=0,$K1471&lt;=0)),AND($M1471&lt;&gt;"",$N1471&lt;&gt;"",OR($M1471&lt;=0,$N1471&lt;=0)),AND($P1471&lt;&gt;"",$Q1471&lt;&gt;"",OR($P1471&lt;=0,$Q1471&lt;=0)),AND($S1471&lt;&gt;"",$T1471&lt;&gt;"",OR($S1471&lt;=0,$T1471&lt;=0)),AND($V1471&lt;&gt;"",$W1471&lt;&gt;"",OR($V1471&lt;=0,$W1471&lt;=0))),"Revise os valores informados: valor unitário e quantidade devem ser maiores que zero.",IF(OR(AND($G1471="",$H1471&lt;&gt;""),AND($G1471&lt;&gt;"",$H1471=""),AND($J1471="",$K1471&lt;&gt;""),AND($J1471&lt;&gt;"",$K1471=""),AND($M1471="",$N1471&lt;&gt;""),AND($M1471&lt;&gt;"",$N1471=""),AND($P1471="",$Q1471&lt;&gt;""),AND($P1471&lt;&gt;"",$Q1471=""),AND($S1471="",$T1471&lt;&gt;""),AND($S1471&lt;&gt;"",$T1471=""),AND($V1471="",$W1471&lt;&gt;""),AND($V1471&lt;&gt;"",$W1471="")),"Há ano preenchido parcialmente: "&amp;TRIM(IF(AND($G1471="",$H1471&lt;&gt;""),"Ano 1 (falta valor unitário); ","")&amp;IF(AND($G1471&lt;&gt;"",$H1471=""),"Ano 1 (falta quantidade); ","")&amp;IF(AND($J1471="",$K1471&lt;&gt;""),"Ano 2 (falta valor unitário); ","")&amp;IF(AND($J1471&lt;&gt;"",$K1471=""),"Ano 2 (falta quantidade); ","")&amp;IF(AND($M1471="",$N1471&lt;&gt;""),"Ano 3 (falta valor unitário); ","")&amp;IF(AND($M1471&lt;&gt;"",$N1471=""),"Ano 3 (falta quantidade); ","")&amp;IF(AND($P1471="",$Q1471&lt;&gt;""),"Ano 4 (falta valor unitário); ","")&amp;IF(AND($P1471&lt;&gt;"",$Q1471=""),"Ano 4 (falta quantidade); ","")&amp;IF(AND($S1471="",$T1471&lt;&gt;""),"Ano 5 (falta valor unitário); ","")&amp;IF(AND($S1471&lt;&gt;"",$T1471=""),"Ano 5 (falta quantidade); ","")&amp;IF(AND($V1471="",$W1471&lt;&gt;""),"Ano 6 (falta valor unitário); ","")&amp;IF(AND($V1471&lt;&gt;"",$W1471=""),"Ano 6 (falta quantidade); ","")), IF(NOT(OR(AND($G1471&lt;&gt;"",$H1471&lt;&gt;""),AND($J1471&lt;&gt;"",$K1471&lt;&gt;""),AND($M1471&lt;&gt;"",$N1471&lt;&gt;""),AND($P1471&lt;&gt;"",$Q1471&lt;&gt;""),AND($S1471&lt;&gt;"",$T1471&lt;&gt;""),AND($V1471&lt;&gt;"",$W1471&lt;&gt;""))),"Informe pelo menos um ano completo com valor unitário e quantidade.",IF(AND($C1471&lt;&gt;"",$E1471&lt;&gt;"",LEFT(TRIM($C1471),1)&lt;&gt;LEFT(TRIM($E1471),1)),"Categoria e tipo estão incompatíveis.",IF(IF(OR($E1471="",$F1471=""),FALSE(),IFERROR(COUNTIF(INDIRECT("UNITS_"&amp;SUBSTITUTE(LEFT($E1471,FIND(" ",$E1471&amp;" ")-1),".","_")),$F1471)=0,TRUE())),"Unidade incompatível com o tipo selecionado.",IF(OR(AND(ISNUMBER(SEARCH("comunic",LOWER($B1471))),LEFT($E1471,3)&lt;&gt;"4.4"),AND(ISNUMBER(SEARCH("monitor",LOWER($B1471))),NOT(OR(LEFT($E1471,3)="1.5",LEFT($E1471,3)="2.5")))),"Revise a classificação do item conforme as regras de preenchimento.",IF(AND($B1471&lt;&gt;"",OR(ISNUMBER(SEARCH("outro",LOWER($B1471))),ISNUMBER(SEARCH("divers",LOWER($B1471))),ISNUMBER(SEARCH("kit",LOWER($B1471))),ISNUMBER(SEARCH("ferrament",LOWER($B1471))),ISNUMBER(SEARCH("epi",LOWER($B1471)))),NOT(OR($Z1471&lt;&gt;"",$AA1471&lt;&gt;""))),"Descrição muito genérica: detalhe melhor o item e registre o racional no memorial ou em anexo.",IF(AND($Y1471=0,$B1471&lt;&gt;"",OR($G1471&lt;&gt;"",$H1471&lt;&gt;"",$J1471&lt;&gt;"",$K1471&lt;&gt;"",$M1471&lt;&gt;"",$N1471&lt;&gt;"",$P1471&lt;&gt;"",$Q1471&lt;&gt;"",$S1471&lt;&gt;"",$T1471&lt;&gt;"",$V1471&lt;&gt;"",$W1471&lt;&gt;"")),"O item possui dados lançados, mas o total está zerado. Revise os valores informados.","")))))))))))))))</f>
        <v/>
      </c>
    </row>
    <row r="1472" spans="1:35" ht="14.25" customHeight="1" x14ac:dyDescent="0.25">
      <c r="A1472" s="57" t="str">
        <f t="shared" si="286"/>
        <v/>
      </c>
      <c r="B1472" s="58"/>
      <c r="C1472" s="58"/>
      <c r="D1472" s="58"/>
      <c r="E1472" s="58"/>
      <c r="F1472" s="58"/>
      <c r="G1472" s="269"/>
      <c r="H1472" s="59"/>
      <c r="I1472" s="273">
        <f t="shared" si="287"/>
        <v>0</v>
      </c>
      <c r="J1472" s="269"/>
      <c r="K1472" s="59"/>
      <c r="L1472" s="270">
        <f t="shared" si="288"/>
        <v>0</v>
      </c>
      <c r="M1472" s="269"/>
      <c r="N1472" s="59"/>
      <c r="O1472" s="270">
        <f t="shared" si="289"/>
        <v>0</v>
      </c>
      <c r="P1472" s="269"/>
      <c r="Q1472" s="59"/>
      <c r="R1472" s="271">
        <f t="shared" si="290"/>
        <v>0</v>
      </c>
      <c r="S1472" s="269"/>
      <c r="T1472" s="59"/>
      <c r="U1472" s="270">
        <f t="shared" si="291"/>
        <v>0</v>
      </c>
      <c r="V1472" s="269"/>
      <c r="W1472" s="59"/>
      <c r="X1472" s="270">
        <f t="shared" si="292"/>
        <v>0</v>
      </c>
      <c r="Y1472" s="270">
        <f t="shared" si="293"/>
        <v>0</v>
      </c>
      <c r="Z1472" s="58"/>
      <c r="AA1472" s="58"/>
      <c r="AB1472" s="60" t="str">
        <f t="shared" si="294"/>
        <v/>
      </c>
      <c r="AC1472" s="21" t="b">
        <f t="shared" si="295"/>
        <v>0</v>
      </c>
      <c r="AD1472" s="21" t="b">
        <f t="shared" si="296"/>
        <v>0</v>
      </c>
      <c r="AE1472" s="21" t="b">
        <f t="shared" si="297"/>
        <v>0</v>
      </c>
      <c r="AF1472" s="21" t="b">
        <f ca="1">OR(AND($AC1472,NOT($AD1472)),AND($AC1472,OR(AND($G1472="",$H1472&lt;&gt;""),AND($G1472&lt;&gt;"",$H1472=""),AND($J1472="",$K1472&lt;&gt;""),AND($J1472&lt;&gt;"",$K1472=""),AND($M1472="",$N1472&lt;&gt;""),AND($M1472&lt;&gt;"",$N1472=""),AND($P1472="",$Q1472&lt;&gt;""),AND($P1472&lt;&gt;"",$Q1472=""),AND($S1472="",$T1472&lt;&gt;""),AND($S1472&lt;&gt;"",$T1472=""),AND($V1472="",$W1472&lt;&gt;""),AND($V1472&lt;&gt;"",$W1472=""))),AND($C1472&lt;&gt;"",$E1472&lt;&gt;"",LEFT(TRIM($C1472),1)&lt;&gt;LEFT(TRIM($E1472),1)),IF(OR($E1472="",$F1472=""),FALSE(),IFERROR(COUNTIF(INDIRECT("UNITS_"&amp;SUBSTITUTE(LEFT($E1472,FIND(" ",$E1472&amp;" ")-1),".","_")),$F1472)=0,TRUE())),AND($B1472&lt;&gt;"",OR(ISNUMBER(SEARCH("outro",LOWER($B1472))),ISNUMBER(SEARCH("divers",LOWER($B1472))),ISNUMBER(SEARCH("etc",LOWER($B1472))))),OR(AND(ISNUMBER(SEARCH("comunic",LOWER($B1472))),LEFT($E1472,3)&lt;&gt;"4.4"),AND(ISNUMBER(SEARCH("monitor",LOWER($B1472))),NOT(OR(LEFT($E1472,3)="1.5",LEFT($E1472,3)="2.5")))),AND($B1472&lt;&gt;"",OR(LEFT($C1472,1)="1",LEFT($C1472,1)="2"),$D1472=""),AND($D1472&lt;&gt;"",NOT(OR(LEFT($C1472,1)="1",LEFT($C1472,1)="2"))),AND($D1472&lt;&gt;"",COUNTIF(' PROJETO'!$B$14:$B$16,$D1472)=0),IF($D1472="",FALSE(),IF(COUNTIF(' PROJETO'!$B$14:$B$16,$D1472)=0,FALSE(),IFERROR(INDEX(' PROJETO'!$C$14:$C$16,MATCH($D1472,' PROJETO'!$B$14:$B$16,0))&lt;&gt;"Sim",FALSE()))))</f>
        <v>0</v>
      </c>
      <c r="AG1472" s="21" t="b">
        <f>AND($AC1472,$Y1472&gt;'CONFG.  LISTAS'!$F$4,$Z1472="",$AA1472="")</f>
        <v>0</v>
      </c>
      <c r="AH1472" s="21" t="str">
        <f t="shared" si="298"/>
        <v/>
      </c>
      <c r="AI1472" s="43" t="str">
        <f ca="1">IF(NOT($AC1472),"",IF(OR($B1472="",$C1472="",$E1472="",$F1472=""),"Preencha descrição, categoria, tipo e unidade.",IF(AND($B1472&lt;&gt;"",OR(LEFT($C1472,1)="1",LEFT($C1472,1)="2"),$D1472=""),"Informe a prática de restauração para itens diretos.",IF(AND($D1472&lt;&gt;"",NOT(OR(LEFT($C1472,1)="1",LEFT($C1472,1)="2"))),"Custos indiretos não devem pertencer a uma prática específica.",IF(AND($D1472&lt;&gt;"",COUNTIF(' PROJETO'!$B$14:$B$16,$D1472)=0),"Prática de restauração inválida ou não cadastrada.",IF(IF($D1472="",FALSE(),IF(COUNTIF(' PROJETO'!$B$14:$B$16,$D1472)=0,FALSE(),IFERROR(INDEX(' PROJETO'!$C$14:$C$16,MATCH($D1472,' PROJETO'!$B$14:$B$16,0))&lt;&gt;"Sim",FALSE()))),"A prática informada no item não foi selecionada na aba Projeto.",IF(AND(MAX($I1472,$L1472,$O1472,$R1472,$U1472,$X1472)&gt;'CONFG.  LISTAS'!$F$4,NOT(OR($Z1472&lt;&gt;"",$AA1472&lt;&gt;""))),"Memorial de cálculo ou anexo obrigatório não informado para item acima do limite.",IF(OR(AND($G1472&lt;&gt;"",$H1472&lt;&gt;"",OR($G1472&lt;=0,$H1472&lt;=0)),AND($J1472&lt;&gt;"",$K1472&lt;&gt;"",OR($J1472&lt;=0,$K1472&lt;=0)),AND($M1472&lt;&gt;"",$N1472&lt;&gt;"",OR($M1472&lt;=0,$N1472&lt;=0)),AND($P1472&lt;&gt;"",$Q1472&lt;&gt;"",OR($P1472&lt;=0,$Q1472&lt;=0)),AND($S1472&lt;&gt;"",$T1472&lt;&gt;"",OR($S1472&lt;=0,$T1472&lt;=0)),AND($V1472&lt;&gt;"",$W1472&lt;&gt;"",OR($V1472&lt;=0,$W1472&lt;=0))),"Revise os valores informados: valor unitário e quantidade devem ser maiores que zero.",IF(OR(AND($G1472="",$H1472&lt;&gt;""),AND($G1472&lt;&gt;"",$H1472=""),AND($J1472="",$K1472&lt;&gt;""),AND($J1472&lt;&gt;"",$K1472=""),AND($M1472="",$N1472&lt;&gt;""),AND($M1472&lt;&gt;"",$N1472=""),AND($P1472="",$Q1472&lt;&gt;""),AND($P1472&lt;&gt;"",$Q1472=""),AND($S1472="",$T1472&lt;&gt;""),AND($S1472&lt;&gt;"",$T1472=""),AND($V1472="",$W1472&lt;&gt;""),AND($V1472&lt;&gt;"",$W1472="")),"Há ano preenchido parcialmente: "&amp;TRIM(IF(AND($G1472="",$H1472&lt;&gt;""),"Ano 1 (falta valor unitário); ","")&amp;IF(AND($G1472&lt;&gt;"",$H1472=""),"Ano 1 (falta quantidade); ","")&amp;IF(AND($J1472="",$K1472&lt;&gt;""),"Ano 2 (falta valor unitário); ","")&amp;IF(AND($J1472&lt;&gt;"",$K1472=""),"Ano 2 (falta quantidade); ","")&amp;IF(AND($M1472="",$N1472&lt;&gt;""),"Ano 3 (falta valor unitário); ","")&amp;IF(AND($M1472&lt;&gt;"",$N1472=""),"Ano 3 (falta quantidade); ","")&amp;IF(AND($P1472="",$Q1472&lt;&gt;""),"Ano 4 (falta valor unitário); ","")&amp;IF(AND($P1472&lt;&gt;"",$Q1472=""),"Ano 4 (falta quantidade); ","")&amp;IF(AND($S1472="",$T1472&lt;&gt;""),"Ano 5 (falta valor unitário); ","")&amp;IF(AND($S1472&lt;&gt;"",$T1472=""),"Ano 5 (falta quantidade); ","")&amp;IF(AND($V1472="",$W1472&lt;&gt;""),"Ano 6 (falta valor unitário); ","")&amp;IF(AND($V1472&lt;&gt;"",$W1472=""),"Ano 6 (falta quantidade); ","")), IF(NOT(OR(AND($G1472&lt;&gt;"",$H1472&lt;&gt;""),AND($J1472&lt;&gt;"",$K1472&lt;&gt;""),AND($M1472&lt;&gt;"",$N1472&lt;&gt;""),AND($P1472&lt;&gt;"",$Q1472&lt;&gt;""),AND($S1472&lt;&gt;"",$T1472&lt;&gt;""),AND($V1472&lt;&gt;"",$W1472&lt;&gt;""))),"Informe pelo menos um ano completo com valor unitário e quantidade.",IF(AND($C1472&lt;&gt;"",$E1472&lt;&gt;"",LEFT(TRIM($C1472),1)&lt;&gt;LEFT(TRIM($E1472),1)),"Categoria e tipo estão incompatíveis.",IF(IF(OR($E1472="",$F1472=""),FALSE(),IFERROR(COUNTIF(INDIRECT("UNITS_"&amp;SUBSTITUTE(LEFT($E1472,FIND(" ",$E1472&amp;" ")-1),".","_")),$F1472)=0,TRUE())),"Unidade incompatível com o tipo selecionado.",IF(OR(AND(ISNUMBER(SEARCH("comunic",LOWER($B1472))),LEFT($E1472,3)&lt;&gt;"4.4"),AND(ISNUMBER(SEARCH("monitor",LOWER($B1472))),NOT(OR(LEFT($E1472,3)="1.5",LEFT($E1472,3)="2.5")))),"Revise a classificação do item conforme as regras de preenchimento.",IF(AND($B1472&lt;&gt;"",OR(ISNUMBER(SEARCH("outro",LOWER($B1472))),ISNUMBER(SEARCH("divers",LOWER($B1472))),ISNUMBER(SEARCH("kit",LOWER($B1472))),ISNUMBER(SEARCH("ferrament",LOWER($B1472))),ISNUMBER(SEARCH("epi",LOWER($B1472)))),NOT(OR($Z1472&lt;&gt;"",$AA1472&lt;&gt;""))),"Descrição muito genérica: detalhe melhor o item e registre o racional no memorial ou em anexo.",IF(AND($Y1472=0,$B1472&lt;&gt;"",OR($G1472&lt;&gt;"",$H1472&lt;&gt;"",$J1472&lt;&gt;"",$K1472&lt;&gt;"",$M1472&lt;&gt;"",$N1472&lt;&gt;"",$P1472&lt;&gt;"",$Q1472&lt;&gt;"",$S1472&lt;&gt;"",$T1472&lt;&gt;"",$V1472&lt;&gt;"",$W1472&lt;&gt;"")),"O item possui dados lançados, mas o total está zerado. Revise os valores informados.","")))))))))))))))</f>
        <v/>
      </c>
    </row>
    <row r="1473" spans="1:35" ht="14.25" customHeight="1" x14ac:dyDescent="0.25">
      <c r="A1473" s="57" t="str">
        <f t="shared" si="286"/>
        <v/>
      </c>
      <c r="B1473" s="61"/>
      <c r="C1473" s="61"/>
      <c r="D1473" s="58"/>
      <c r="E1473" s="61"/>
      <c r="F1473" s="61"/>
      <c r="G1473" s="272"/>
      <c r="H1473" s="62"/>
      <c r="I1473" s="273">
        <f t="shared" si="287"/>
        <v>0</v>
      </c>
      <c r="J1473" s="272"/>
      <c r="K1473" s="62"/>
      <c r="L1473" s="270">
        <f t="shared" si="288"/>
        <v>0</v>
      </c>
      <c r="M1473" s="272"/>
      <c r="N1473" s="62"/>
      <c r="O1473" s="270">
        <f t="shared" si="289"/>
        <v>0</v>
      </c>
      <c r="P1473" s="272"/>
      <c r="Q1473" s="62"/>
      <c r="R1473" s="271">
        <f t="shared" si="290"/>
        <v>0</v>
      </c>
      <c r="S1473" s="272"/>
      <c r="T1473" s="62"/>
      <c r="U1473" s="270">
        <f t="shared" si="291"/>
        <v>0</v>
      </c>
      <c r="V1473" s="272"/>
      <c r="W1473" s="62"/>
      <c r="X1473" s="270">
        <f t="shared" si="292"/>
        <v>0</v>
      </c>
      <c r="Y1473" s="270">
        <f t="shared" si="293"/>
        <v>0</v>
      </c>
      <c r="Z1473" s="61"/>
      <c r="AA1473" s="61"/>
      <c r="AB1473" s="60" t="str">
        <f t="shared" si="294"/>
        <v/>
      </c>
      <c r="AC1473" s="21" t="b">
        <f t="shared" si="295"/>
        <v>0</v>
      </c>
      <c r="AD1473" s="21" t="b">
        <f t="shared" si="296"/>
        <v>0</v>
      </c>
      <c r="AE1473" s="21" t="b">
        <f t="shared" si="297"/>
        <v>0</v>
      </c>
      <c r="AF1473" s="21" t="b">
        <f ca="1">OR(AND($AC1473,NOT($AD1473)),AND($AC1473,OR(AND($G1473="",$H1473&lt;&gt;""),AND($G1473&lt;&gt;"",$H1473=""),AND($J1473="",$K1473&lt;&gt;""),AND($J1473&lt;&gt;"",$K1473=""),AND($M1473="",$N1473&lt;&gt;""),AND($M1473&lt;&gt;"",$N1473=""),AND($P1473="",$Q1473&lt;&gt;""),AND($P1473&lt;&gt;"",$Q1473=""),AND($S1473="",$T1473&lt;&gt;""),AND($S1473&lt;&gt;"",$T1473=""),AND($V1473="",$W1473&lt;&gt;""),AND($V1473&lt;&gt;"",$W1473=""))),AND($C1473&lt;&gt;"",$E1473&lt;&gt;"",LEFT(TRIM($C1473),1)&lt;&gt;LEFT(TRIM($E1473),1)),IF(OR($E1473="",$F1473=""),FALSE(),IFERROR(COUNTIF(INDIRECT("UNITS_"&amp;SUBSTITUTE(LEFT($E1473,FIND(" ",$E1473&amp;" ")-1),".","_")),$F1473)=0,TRUE())),AND($B1473&lt;&gt;"",OR(ISNUMBER(SEARCH("outro",LOWER($B1473))),ISNUMBER(SEARCH("divers",LOWER($B1473))),ISNUMBER(SEARCH("etc",LOWER($B1473))))),OR(AND(ISNUMBER(SEARCH("comunic",LOWER($B1473))),LEFT($E1473,3)&lt;&gt;"4.4"),AND(ISNUMBER(SEARCH("monitor",LOWER($B1473))),NOT(OR(LEFT($E1473,3)="1.5",LEFT($E1473,3)="2.5")))),AND($B1473&lt;&gt;"",OR(LEFT($C1473,1)="1",LEFT($C1473,1)="2"),$D1473=""),AND($D1473&lt;&gt;"",NOT(OR(LEFT($C1473,1)="1",LEFT($C1473,1)="2"))),AND($D1473&lt;&gt;"",COUNTIF(' PROJETO'!$B$14:$B$16,$D1473)=0),IF($D1473="",FALSE(),IF(COUNTIF(' PROJETO'!$B$14:$B$16,$D1473)=0,FALSE(),IFERROR(INDEX(' PROJETO'!$C$14:$C$16,MATCH($D1473,' PROJETO'!$B$14:$B$16,0))&lt;&gt;"Sim",FALSE()))))</f>
        <v>0</v>
      </c>
      <c r="AG1473" s="21" t="b">
        <f>AND($AC1473,$Y1473&gt;'CONFG.  LISTAS'!$F$4,$Z1473="",$AA1473="")</f>
        <v>0</v>
      </c>
      <c r="AH1473" s="21" t="str">
        <f t="shared" si="298"/>
        <v/>
      </c>
      <c r="AI1473" s="43" t="str">
        <f ca="1">IF(NOT($AC1473),"",IF(OR($B1473="",$C1473="",$E1473="",$F1473=""),"Preencha descrição, categoria, tipo e unidade.",IF(AND($B1473&lt;&gt;"",OR(LEFT($C1473,1)="1",LEFT($C1473,1)="2"),$D1473=""),"Informe a prática de restauração para itens diretos.",IF(AND($D1473&lt;&gt;"",NOT(OR(LEFT($C1473,1)="1",LEFT($C1473,1)="2"))),"Custos indiretos não devem pertencer a uma prática específica.",IF(AND($D1473&lt;&gt;"",COUNTIF(' PROJETO'!$B$14:$B$16,$D1473)=0),"Prática de restauração inválida ou não cadastrada.",IF(IF($D1473="",FALSE(),IF(COUNTIF(' PROJETO'!$B$14:$B$16,$D1473)=0,FALSE(),IFERROR(INDEX(' PROJETO'!$C$14:$C$16,MATCH($D1473,' PROJETO'!$B$14:$B$16,0))&lt;&gt;"Sim",FALSE()))),"A prática informada no item não foi selecionada na aba Projeto.",IF(AND(MAX($I1473,$L1473,$O1473,$R1473,$U1473,$X1473)&gt;'CONFG.  LISTAS'!$F$4,NOT(OR($Z1473&lt;&gt;"",$AA1473&lt;&gt;""))),"Memorial de cálculo ou anexo obrigatório não informado para item acima do limite.",IF(OR(AND($G1473&lt;&gt;"",$H1473&lt;&gt;"",OR($G1473&lt;=0,$H1473&lt;=0)),AND($J1473&lt;&gt;"",$K1473&lt;&gt;"",OR($J1473&lt;=0,$K1473&lt;=0)),AND($M1473&lt;&gt;"",$N1473&lt;&gt;"",OR($M1473&lt;=0,$N1473&lt;=0)),AND($P1473&lt;&gt;"",$Q1473&lt;&gt;"",OR($P1473&lt;=0,$Q1473&lt;=0)),AND($S1473&lt;&gt;"",$T1473&lt;&gt;"",OR($S1473&lt;=0,$T1473&lt;=0)),AND($V1473&lt;&gt;"",$W1473&lt;&gt;"",OR($V1473&lt;=0,$W1473&lt;=0))),"Revise os valores informados: valor unitário e quantidade devem ser maiores que zero.",IF(OR(AND($G1473="",$H1473&lt;&gt;""),AND($G1473&lt;&gt;"",$H1473=""),AND($J1473="",$K1473&lt;&gt;""),AND($J1473&lt;&gt;"",$K1473=""),AND($M1473="",$N1473&lt;&gt;""),AND($M1473&lt;&gt;"",$N1473=""),AND($P1473="",$Q1473&lt;&gt;""),AND($P1473&lt;&gt;"",$Q1473=""),AND($S1473="",$T1473&lt;&gt;""),AND($S1473&lt;&gt;"",$T1473=""),AND($V1473="",$W1473&lt;&gt;""),AND($V1473&lt;&gt;"",$W1473="")),"Há ano preenchido parcialmente: "&amp;TRIM(IF(AND($G1473="",$H1473&lt;&gt;""),"Ano 1 (falta valor unitário); ","")&amp;IF(AND($G1473&lt;&gt;"",$H1473=""),"Ano 1 (falta quantidade); ","")&amp;IF(AND($J1473="",$K1473&lt;&gt;""),"Ano 2 (falta valor unitário); ","")&amp;IF(AND($J1473&lt;&gt;"",$K1473=""),"Ano 2 (falta quantidade); ","")&amp;IF(AND($M1473="",$N1473&lt;&gt;""),"Ano 3 (falta valor unitário); ","")&amp;IF(AND($M1473&lt;&gt;"",$N1473=""),"Ano 3 (falta quantidade); ","")&amp;IF(AND($P1473="",$Q1473&lt;&gt;""),"Ano 4 (falta valor unitário); ","")&amp;IF(AND($P1473&lt;&gt;"",$Q1473=""),"Ano 4 (falta quantidade); ","")&amp;IF(AND($S1473="",$T1473&lt;&gt;""),"Ano 5 (falta valor unitário); ","")&amp;IF(AND($S1473&lt;&gt;"",$T1473=""),"Ano 5 (falta quantidade); ","")&amp;IF(AND($V1473="",$W1473&lt;&gt;""),"Ano 6 (falta valor unitário); ","")&amp;IF(AND($V1473&lt;&gt;"",$W1473=""),"Ano 6 (falta quantidade); ","")), IF(NOT(OR(AND($G1473&lt;&gt;"",$H1473&lt;&gt;""),AND($J1473&lt;&gt;"",$K1473&lt;&gt;""),AND($M1473&lt;&gt;"",$N1473&lt;&gt;""),AND($P1473&lt;&gt;"",$Q1473&lt;&gt;""),AND($S1473&lt;&gt;"",$T1473&lt;&gt;""),AND($V1473&lt;&gt;"",$W1473&lt;&gt;""))),"Informe pelo menos um ano completo com valor unitário e quantidade.",IF(AND($C1473&lt;&gt;"",$E1473&lt;&gt;"",LEFT(TRIM($C1473),1)&lt;&gt;LEFT(TRIM($E1473),1)),"Categoria e tipo estão incompatíveis.",IF(IF(OR($E1473="",$F1473=""),FALSE(),IFERROR(COUNTIF(INDIRECT("UNITS_"&amp;SUBSTITUTE(LEFT($E1473,FIND(" ",$E1473&amp;" ")-1),".","_")),$F1473)=0,TRUE())),"Unidade incompatível com o tipo selecionado.",IF(OR(AND(ISNUMBER(SEARCH("comunic",LOWER($B1473))),LEFT($E1473,3)&lt;&gt;"4.4"),AND(ISNUMBER(SEARCH("monitor",LOWER($B1473))),NOT(OR(LEFT($E1473,3)="1.5",LEFT($E1473,3)="2.5")))),"Revise a classificação do item conforme as regras de preenchimento.",IF(AND($B1473&lt;&gt;"",OR(ISNUMBER(SEARCH("outro",LOWER($B1473))),ISNUMBER(SEARCH("divers",LOWER($B1473))),ISNUMBER(SEARCH("kit",LOWER($B1473))),ISNUMBER(SEARCH("ferrament",LOWER($B1473))),ISNUMBER(SEARCH("epi",LOWER($B1473)))),NOT(OR($Z1473&lt;&gt;"",$AA1473&lt;&gt;""))),"Descrição muito genérica: detalhe melhor o item e registre o racional no memorial ou em anexo.",IF(AND($Y1473=0,$B1473&lt;&gt;"",OR($G1473&lt;&gt;"",$H1473&lt;&gt;"",$J1473&lt;&gt;"",$K1473&lt;&gt;"",$M1473&lt;&gt;"",$N1473&lt;&gt;"",$P1473&lt;&gt;"",$Q1473&lt;&gt;"",$S1473&lt;&gt;"",$T1473&lt;&gt;"",$V1473&lt;&gt;"",$W1473&lt;&gt;"")),"O item possui dados lançados, mas o total está zerado. Revise os valores informados.","")))))))))))))))</f>
        <v/>
      </c>
    </row>
    <row r="1474" spans="1:35" ht="14.25" customHeight="1" x14ac:dyDescent="0.25">
      <c r="A1474" s="57" t="str">
        <f t="shared" si="286"/>
        <v/>
      </c>
      <c r="B1474" s="58"/>
      <c r="C1474" s="58"/>
      <c r="D1474" s="58"/>
      <c r="E1474" s="58"/>
      <c r="F1474" s="58"/>
      <c r="G1474" s="269"/>
      <c r="H1474" s="59"/>
      <c r="I1474" s="273">
        <f t="shared" si="287"/>
        <v>0</v>
      </c>
      <c r="J1474" s="269"/>
      <c r="K1474" s="59"/>
      <c r="L1474" s="270">
        <f t="shared" si="288"/>
        <v>0</v>
      </c>
      <c r="M1474" s="269"/>
      <c r="N1474" s="59"/>
      <c r="O1474" s="270">
        <f t="shared" si="289"/>
        <v>0</v>
      </c>
      <c r="P1474" s="269"/>
      <c r="Q1474" s="59"/>
      <c r="R1474" s="271">
        <f t="shared" si="290"/>
        <v>0</v>
      </c>
      <c r="S1474" s="269"/>
      <c r="T1474" s="59"/>
      <c r="U1474" s="270">
        <f t="shared" si="291"/>
        <v>0</v>
      </c>
      <c r="V1474" s="269"/>
      <c r="W1474" s="59"/>
      <c r="X1474" s="270">
        <f t="shared" si="292"/>
        <v>0</v>
      </c>
      <c r="Y1474" s="270">
        <f t="shared" si="293"/>
        <v>0</v>
      </c>
      <c r="Z1474" s="58"/>
      <c r="AA1474" s="58"/>
      <c r="AB1474" s="60" t="str">
        <f t="shared" si="294"/>
        <v/>
      </c>
      <c r="AC1474" s="21" t="b">
        <f t="shared" si="295"/>
        <v>0</v>
      </c>
      <c r="AD1474" s="21" t="b">
        <f t="shared" si="296"/>
        <v>0</v>
      </c>
      <c r="AE1474" s="21" t="b">
        <f t="shared" si="297"/>
        <v>0</v>
      </c>
      <c r="AF1474" s="21" t="b">
        <f ca="1">OR(AND($AC1474,NOT($AD1474)),AND($AC1474,OR(AND($G1474="",$H1474&lt;&gt;""),AND($G1474&lt;&gt;"",$H1474=""),AND($J1474="",$K1474&lt;&gt;""),AND($J1474&lt;&gt;"",$K1474=""),AND($M1474="",$N1474&lt;&gt;""),AND($M1474&lt;&gt;"",$N1474=""),AND($P1474="",$Q1474&lt;&gt;""),AND($P1474&lt;&gt;"",$Q1474=""),AND($S1474="",$T1474&lt;&gt;""),AND($S1474&lt;&gt;"",$T1474=""),AND($V1474="",$W1474&lt;&gt;""),AND($V1474&lt;&gt;"",$W1474=""))),AND($C1474&lt;&gt;"",$E1474&lt;&gt;"",LEFT(TRIM($C1474),1)&lt;&gt;LEFT(TRIM($E1474),1)),IF(OR($E1474="",$F1474=""),FALSE(),IFERROR(COUNTIF(INDIRECT("UNITS_"&amp;SUBSTITUTE(LEFT($E1474,FIND(" ",$E1474&amp;" ")-1),".","_")),$F1474)=0,TRUE())),AND($B1474&lt;&gt;"",OR(ISNUMBER(SEARCH("outro",LOWER($B1474))),ISNUMBER(SEARCH("divers",LOWER($B1474))),ISNUMBER(SEARCH("etc",LOWER($B1474))))),OR(AND(ISNUMBER(SEARCH("comunic",LOWER($B1474))),LEFT($E1474,3)&lt;&gt;"4.4"),AND(ISNUMBER(SEARCH("monitor",LOWER($B1474))),NOT(OR(LEFT($E1474,3)="1.5",LEFT($E1474,3)="2.5")))),AND($B1474&lt;&gt;"",OR(LEFT($C1474,1)="1",LEFT($C1474,1)="2"),$D1474=""),AND($D1474&lt;&gt;"",NOT(OR(LEFT($C1474,1)="1",LEFT($C1474,1)="2"))),AND($D1474&lt;&gt;"",COUNTIF(' PROJETO'!$B$14:$B$16,$D1474)=0),IF($D1474="",FALSE(),IF(COUNTIF(' PROJETO'!$B$14:$B$16,$D1474)=0,FALSE(),IFERROR(INDEX(' PROJETO'!$C$14:$C$16,MATCH($D1474,' PROJETO'!$B$14:$B$16,0))&lt;&gt;"Sim",FALSE()))))</f>
        <v>0</v>
      </c>
      <c r="AG1474" s="21" t="b">
        <f>AND($AC1474,$Y1474&gt;'CONFG.  LISTAS'!$F$4,$Z1474="",$AA1474="")</f>
        <v>0</v>
      </c>
      <c r="AH1474" s="21" t="str">
        <f t="shared" si="298"/>
        <v/>
      </c>
      <c r="AI1474" s="43" t="str">
        <f ca="1">IF(NOT($AC1474),"",IF(OR($B1474="",$C1474="",$E1474="",$F1474=""),"Preencha descrição, categoria, tipo e unidade.",IF(AND($B1474&lt;&gt;"",OR(LEFT($C1474,1)="1",LEFT($C1474,1)="2"),$D1474=""),"Informe a prática de restauração para itens diretos.",IF(AND($D1474&lt;&gt;"",NOT(OR(LEFT($C1474,1)="1",LEFT($C1474,1)="2"))),"Custos indiretos não devem pertencer a uma prática específica.",IF(AND($D1474&lt;&gt;"",COUNTIF(' PROJETO'!$B$14:$B$16,$D1474)=0),"Prática de restauração inválida ou não cadastrada.",IF(IF($D1474="",FALSE(),IF(COUNTIF(' PROJETO'!$B$14:$B$16,$D1474)=0,FALSE(),IFERROR(INDEX(' PROJETO'!$C$14:$C$16,MATCH($D1474,' PROJETO'!$B$14:$B$16,0))&lt;&gt;"Sim",FALSE()))),"A prática informada no item não foi selecionada na aba Projeto.",IF(AND(MAX($I1474,$L1474,$O1474,$R1474,$U1474,$X1474)&gt;'CONFG.  LISTAS'!$F$4,NOT(OR($Z1474&lt;&gt;"",$AA1474&lt;&gt;""))),"Memorial de cálculo ou anexo obrigatório não informado para item acima do limite.",IF(OR(AND($G1474&lt;&gt;"",$H1474&lt;&gt;"",OR($G1474&lt;=0,$H1474&lt;=0)),AND($J1474&lt;&gt;"",$K1474&lt;&gt;"",OR($J1474&lt;=0,$K1474&lt;=0)),AND($M1474&lt;&gt;"",$N1474&lt;&gt;"",OR($M1474&lt;=0,$N1474&lt;=0)),AND($P1474&lt;&gt;"",$Q1474&lt;&gt;"",OR($P1474&lt;=0,$Q1474&lt;=0)),AND($S1474&lt;&gt;"",$T1474&lt;&gt;"",OR($S1474&lt;=0,$T1474&lt;=0)),AND($V1474&lt;&gt;"",$W1474&lt;&gt;"",OR($V1474&lt;=0,$W1474&lt;=0))),"Revise os valores informados: valor unitário e quantidade devem ser maiores que zero.",IF(OR(AND($G1474="",$H1474&lt;&gt;""),AND($G1474&lt;&gt;"",$H1474=""),AND($J1474="",$K1474&lt;&gt;""),AND($J1474&lt;&gt;"",$K1474=""),AND($M1474="",$N1474&lt;&gt;""),AND($M1474&lt;&gt;"",$N1474=""),AND($P1474="",$Q1474&lt;&gt;""),AND($P1474&lt;&gt;"",$Q1474=""),AND($S1474="",$T1474&lt;&gt;""),AND($S1474&lt;&gt;"",$T1474=""),AND($V1474="",$W1474&lt;&gt;""),AND($V1474&lt;&gt;"",$W1474="")),"Há ano preenchido parcialmente: "&amp;TRIM(IF(AND($G1474="",$H1474&lt;&gt;""),"Ano 1 (falta valor unitário); ","")&amp;IF(AND($G1474&lt;&gt;"",$H1474=""),"Ano 1 (falta quantidade); ","")&amp;IF(AND($J1474="",$K1474&lt;&gt;""),"Ano 2 (falta valor unitário); ","")&amp;IF(AND($J1474&lt;&gt;"",$K1474=""),"Ano 2 (falta quantidade); ","")&amp;IF(AND($M1474="",$N1474&lt;&gt;""),"Ano 3 (falta valor unitário); ","")&amp;IF(AND($M1474&lt;&gt;"",$N1474=""),"Ano 3 (falta quantidade); ","")&amp;IF(AND($P1474="",$Q1474&lt;&gt;""),"Ano 4 (falta valor unitário); ","")&amp;IF(AND($P1474&lt;&gt;"",$Q1474=""),"Ano 4 (falta quantidade); ","")&amp;IF(AND($S1474="",$T1474&lt;&gt;""),"Ano 5 (falta valor unitário); ","")&amp;IF(AND($S1474&lt;&gt;"",$T1474=""),"Ano 5 (falta quantidade); ","")&amp;IF(AND($V1474="",$W1474&lt;&gt;""),"Ano 6 (falta valor unitário); ","")&amp;IF(AND($V1474&lt;&gt;"",$W1474=""),"Ano 6 (falta quantidade); ","")), IF(NOT(OR(AND($G1474&lt;&gt;"",$H1474&lt;&gt;""),AND($J1474&lt;&gt;"",$K1474&lt;&gt;""),AND($M1474&lt;&gt;"",$N1474&lt;&gt;""),AND($P1474&lt;&gt;"",$Q1474&lt;&gt;""),AND($S1474&lt;&gt;"",$T1474&lt;&gt;""),AND($V1474&lt;&gt;"",$W1474&lt;&gt;""))),"Informe pelo menos um ano completo com valor unitário e quantidade.",IF(AND($C1474&lt;&gt;"",$E1474&lt;&gt;"",LEFT(TRIM($C1474),1)&lt;&gt;LEFT(TRIM($E1474),1)),"Categoria e tipo estão incompatíveis.",IF(IF(OR($E1474="",$F1474=""),FALSE(),IFERROR(COUNTIF(INDIRECT("UNITS_"&amp;SUBSTITUTE(LEFT($E1474,FIND(" ",$E1474&amp;" ")-1),".","_")),$F1474)=0,TRUE())),"Unidade incompatível com o tipo selecionado.",IF(OR(AND(ISNUMBER(SEARCH("comunic",LOWER($B1474))),LEFT($E1474,3)&lt;&gt;"4.4"),AND(ISNUMBER(SEARCH("monitor",LOWER($B1474))),NOT(OR(LEFT($E1474,3)="1.5",LEFT($E1474,3)="2.5")))),"Revise a classificação do item conforme as regras de preenchimento.",IF(AND($B1474&lt;&gt;"",OR(ISNUMBER(SEARCH("outro",LOWER($B1474))),ISNUMBER(SEARCH("divers",LOWER($B1474))),ISNUMBER(SEARCH("kit",LOWER($B1474))),ISNUMBER(SEARCH("ferrament",LOWER($B1474))),ISNUMBER(SEARCH("epi",LOWER($B1474)))),NOT(OR($Z1474&lt;&gt;"",$AA1474&lt;&gt;""))),"Descrição muito genérica: detalhe melhor o item e registre o racional no memorial ou em anexo.",IF(AND($Y1474=0,$B1474&lt;&gt;"",OR($G1474&lt;&gt;"",$H1474&lt;&gt;"",$J1474&lt;&gt;"",$K1474&lt;&gt;"",$M1474&lt;&gt;"",$N1474&lt;&gt;"",$P1474&lt;&gt;"",$Q1474&lt;&gt;"",$S1474&lt;&gt;"",$T1474&lt;&gt;"",$V1474&lt;&gt;"",$W1474&lt;&gt;"")),"O item possui dados lançados, mas o total está zerado. Revise os valores informados.","")))))))))))))))</f>
        <v/>
      </c>
    </row>
    <row r="1475" spans="1:35" ht="14.25" customHeight="1" x14ac:dyDescent="0.25">
      <c r="A1475" s="57" t="str">
        <f t="shared" si="286"/>
        <v/>
      </c>
      <c r="B1475" s="61"/>
      <c r="C1475" s="61"/>
      <c r="D1475" s="58"/>
      <c r="E1475" s="61"/>
      <c r="F1475" s="61"/>
      <c r="G1475" s="272"/>
      <c r="H1475" s="62"/>
      <c r="I1475" s="273">
        <f t="shared" si="287"/>
        <v>0</v>
      </c>
      <c r="J1475" s="272"/>
      <c r="K1475" s="62"/>
      <c r="L1475" s="270">
        <f t="shared" si="288"/>
        <v>0</v>
      </c>
      <c r="M1475" s="272"/>
      <c r="N1475" s="62"/>
      <c r="O1475" s="270">
        <f t="shared" si="289"/>
        <v>0</v>
      </c>
      <c r="P1475" s="272"/>
      <c r="Q1475" s="62"/>
      <c r="R1475" s="271">
        <f t="shared" si="290"/>
        <v>0</v>
      </c>
      <c r="S1475" s="272"/>
      <c r="T1475" s="62"/>
      <c r="U1475" s="270">
        <f t="shared" si="291"/>
        <v>0</v>
      </c>
      <c r="V1475" s="272"/>
      <c r="W1475" s="62"/>
      <c r="X1475" s="270">
        <f t="shared" si="292"/>
        <v>0</v>
      </c>
      <c r="Y1475" s="270">
        <f t="shared" si="293"/>
        <v>0</v>
      </c>
      <c r="Z1475" s="61"/>
      <c r="AA1475" s="61"/>
      <c r="AB1475" s="60" t="str">
        <f t="shared" si="294"/>
        <v/>
      </c>
      <c r="AC1475" s="21" t="b">
        <f t="shared" si="295"/>
        <v>0</v>
      </c>
      <c r="AD1475" s="21" t="b">
        <f t="shared" si="296"/>
        <v>0</v>
      </c>
      <c r="AE1475" s="21" t="b">
        <f t="shared" si="297"/>
        <v>0</v>
      </c>
      <c r="AF1475" s="21" t="b">
        <f ca="1">OR(AND($AC1475,NOT($AD1475)),AND($AC1475,OR(AND($G1475="",$H1475&lt;&gt;""),AND($G1475&lt;&gt;"",$H1475=""),AND($J1475="",$K1475&lt;&gt;""),AND($J1475&lt;&gt;"",$K1475=""),AND($M1475="",$N1475&lt;&gt;""),AND($M1475&lt;&gt;"",$N1475=""),AND($P1475="",$Q1475&lt;&gt;""),AND($P1475&lt;&gt;"",$Q1475=""),AND($S1475="",$T1475&lt;&gt;""),AND($S1475&lt;&gt;"",$T1475=""),AND($V1475="",$W1475&lt;&gt;""),AND($V1475&lt;&gt;"",$W1475=""))),AND($C1475&lt;&gt;"",$E1475&lt;&gt;"",LEFT(TRIM($C1475),1)&lt;&gt;LEFT(TRIM($E1475),1)),IF(OR($E1475="",$F1475=""),FALSE(),IFERROR(COUNTIF(INDIRECT("UNITS_"&amp;SUBSTITUTE(LEFT($E1475,FIND(" ",$E1475&amp;" ")-1),".","_")),$F1475)=0,TRUE())),AND($B1475&lt;&gt;"",OR(ISNUMBER(SEARCH("outro",LOWER($B1475))),ISNUMBER(SEARCH("divers",LOWER($B1475))),ISNUMBER(SEARCH("etc",LOWER($B1475))))),OR(AND(ISNUMBER(SEARCH("comunic",LOWER($B1475))),LEFT($E1475,3)&lt;&gt;"4.4"),AND(ISNUMBER(SEARCH("monitor",LOWER($B1475))),NOT(OR(LEFT($E1475,3)="1.5",LEFT($E1475,3)="2.5")))),AND($B1475&lt;&gt;"",OR(LEFT($C1475,1)="1",LEFT($C1475,1)="2"),$D1475=""),AND($D1475&lt;&gt;"",NOT(OR(LEFT($C1475,1)="1",LEFT($C1475,1)="2"))),AND($D1475&lt;&gt;"",COUNTIF(' PROJETO'!$B$14:$B$16,$D1475)=0),IF($D1475="",FALSE(),IF(COUNTIF(' PROJETO'!$B$14:$B$16,$D1475)=0,FALSE(),IFERROR(INDEX(' PROJETO'!$C$14:$C$16,MATCH($D1475,' PROJETO'!$B$14:$B$16,0))&lt;&gt;"Sim",FALSE()))))</f>
        <v>0</v>
      </c>
      <c r="AG1475" s="21" t="b">
        <f>AND($AC1475,$Y1475&gt;'CONFG.  LISTAS'!$F$4,$Z1475="",$AA1475="")</f>
        <v>0</v>
      </c>
      <c r="AH1475" s="21" t="str">
        <f t="shared" si="298"/>
        <v/>
      </c>
      <c r="AI1475" s="43" t="str">
        <f ca="1">IF(NOT($AC1475),"",IF(OR($B1475="",$C1475="",$E1475="",$F1475=""),"Preencha descrição, categoria, tipo e unidade.",IF(AND($B1475&lt;&gt;"",OR(LEFT($C1475,1)="1",LEFT($C1475,1)="2"),$D1475=""),"Informe a prática de restauração para itens diretos.",IF(AND($D1475&lt;&gt;"",NOT(OR(LEFT($C1475,1)="1",LEFT($C1475,1)="2"))),"Custos indiretos não devem pertencer a uma prática específica.",IF(AND($D1475&lt;&gt;"",COUNTIF(' PROJETO'!$B$14:$B$16,$D1475)=0),"Prática de restauração inválida ou não cadastrada.",IF(IF($D1475="",FALSE(),IF(COUNTIF(' PROJETO'!$B$14:$B$16,$D1475)=0,FALSE(),IFERROR(INDEX(' PROJETO'!$C$14:$C$16,MATCH($D1475,' PROJETO'!$B$14:$B$16,0))&lt;&gt;"Sim",FALSE()))),"A prática informada no item não foi selecionada na aba Projeto.",IF(AND(MAX($I1475,$L1475,$O1475,$R1475,$U1475,$X1475)&gt;'CONFG.  LISTAS'!$F$4,NOT(OR($Z1475&lt;&gt;"",$AA1475&lt;&gt;""))),"Memorial de cálculo ou anexo obrigatório não informado para item acima do limite.",IF(OR(AND($G1475&lt;&gt;"",$H1475&lt;&gt;"",OR($G1475&lt;=0,$H1475&lt;=0)),AND($J1475&lt;&gt;"",$K1475&lt;&gt;"",OR($J1475&lt;=0,$K1475&lt;=0)),AND($M1475&lt;&gt;"",$N1475&lt;&gt;"",OR($M1475&lt;=0,$N1475&lt;=0)),AND($P1475&lt;&gt;"",$Q1475&lt;&gt;"",OR($P1475&lt;=0,$Q1475&lt;=0)),AND($S1475&lt;&gt;"",$T1475&lt;&gt;"",OR($S1475&lt;=0,$T1475&lt;=0)),AND($V1475&lt;&gt;"",$W1475&lt;&gt;"",OR($V1475&lt;=0,$W1475&lt;=0))),"Revise os valores informados: valor unitário e quantidade devem ser maiores que zero.",IF(OR(AND($G1475="",$H1475&lt;&gt;""),AND($G1475&lt;&gt;"",$H1475=""),AND($J1475="",$K1475&lt;&gt;""),AND($J1475&lt;&gt;"",$K1475=""),AND($M1475="",$N1475&lt;&gt;""),AND($M1475&lt;&gt;"",$N1475=""),AND($P1475="",$Q1475&lt;&gt;""),AND($P1475&lt;&gt;"",$Q1475=""),AND($S1475="",$T1475&lt;&gt;""),AND($S1475&lt;&gt;"",$T1475=""),AND($V1475="",$W1475&lt;&gt;""),AND($V1475&lt;&gt;"",$W1475="")),"Há ano preenchido parcialmente: "&amp;TRIM(IF(AND($G1475="",$H1475&lt;&gt;""),"Ano 1 (falta valor unitário); ","")&amp;IF(AND($G1475&lt;&gt;"",$H1475=""),"Ano 1 (falta quantidade); ","")&amp;IF(AND($J1475="",$K1475&lt;&gt;""),"Ano 2 (falta valor unitário); ","")&amp;IF(AND($J1475&lt;&gt;"",$K1475=""),"Ano 2 (falta quantidade); ","")&amp;IF(AND($M1475="",$N1475&lt;&gt;""),"Ano 3 (falta valor unitário); ","")&amp;IF(AND($M1475&lt;&gt;"",$N1475=""),"Ano 3 (falta quantidade); ","")&amp;IF(AND($P1475="",$Q1475&lt;&gt;""),"Ano 4 (falta valor unitário); ","")&amp;IF(AND($P1475&lt;&gt;"",$Q1475=""),"Ano 4 (falta quantidade); ","")&amp;IF(AND($S1475="",$T1475&lt;&gt;""),"Ano 5 (falta valor unitário); ","")&amp;IF(AND($S1475&lt;&gt;"",$T1475=""),"Ano 5 (falta quantidade); ","")&amp;IF(AND($V1475="",$W1475&lt;&gt;""),"Ano 6 (falta valor unitário); ","")&amp;IF(AND($V1475&lt;&gt;"",$W1475=""),"Ano 6 (falta quantidade); ","")), IF(NOT(OR(AND($G1475&lt;&gt;"",$H1475&lt;&gt;""),AND($J1475&lt;&gt;"",$K1475&lt;&gt;""),AND($M1475&lt;&gt;"",$N1475&lt;&gt;""),AND($P1475&lt;&gt;"",$Q1475&lt;&gt;""),AND($S1475&lt;&gt;"",$T1475&lt;&gt;""),AND($V1475&lt;&gt;"",$W1475&lt;&gt;""))),"Informe pelo menos um ano completo com valor unitário e quantidade.",IF(AND($C1475&lt;&gt;"",$E1475&lt;&gt;"",LEFT(TRIM($C1475),1)&lt;&gt;LEFT(TRIM($E1475),1)),"Categoria e tipo estão incompatíveis.",IF(IF(OR($E1475="",$F1475=""),FALSE(),IFERROR(COUNTIF(INDIRECT("UNITS_"&amp;SUBSTITUTE(LEFT($E1475,FIND(" ",$E1475&amp;" ")-1),".","_")),$F1475)=0,TRUE())),"Unidade incompatível com o tipo selecionado.",IF(OR(AND(ISNUMBER(SEARCH("comunic",LOWER($B1475))),LEFT($E1475,3)&lt;&gt;"4.4"),AND(ISNUMBER(SEARCH("monitor",LOWER($B1475))),NOT(OR(LEFT($E1475,3)="1.5",LEFT($E1475,3)="2.5")))),"Revise a classificação do item conforme as regras de preenchimento.",IF(AND($B1475&lt;&gt;"",OR(ISNUMBER(SEARCH("outro",LOWER($B1475))),ISNUMBER(SEARCH("divers",LOWER($B1475))),ISNUMBER(SEARCH("kit",LOWER($B1475))),ISNUMBER(SEARCH("ferrament",LOWER($B1475))),ISNUMBER(SEARCH("epi",LOWER($B1475)))),NOT(OR($Z1475&lt;&gt;"",$AA1475&lt;&gt;""))),"Descrição muito genérica: detalhe melhor o item e registre o racional no memorial ou em anexo.",IF(AND($Y1475=0,$B1475&lt;&gt;"",OR($G1475&lt;&gt;"",$H1475&lt;&gt;"",$J1475&lt;&gt;"",$K1475&lt;&gt;"",$M1475&lt;&gt;"",$N1475&lt;&gt;"",$P1475&lt;&gt;"",$Q1475&lt;&gt;"",$S1475&lt;&gt;"",$T1475&lt;&gt;"",$V1475&lt;&gt;"",$W1475&lt;&gt;"")),"O item possui dados lançados, mas o total está zerado. Revise os valores informados.","")))))))))))))))</f>
        <v/>
      </c>
    </row>
    <row r="1476" spans="1:35" ht="14.25" customHeight="1" x14ac:dyDescent="0.25">
      <c r="A1476" s="57" t="str">
        <f t="shared" si="286"/>
        <v/>
      </c>
      <c r="B1476" s="58"/>
      <c r="C1476" s="58"/>
      <c r="D1476" s="58"/>
      <c r="E1476" s="58"/>
      <c r="F1476" s="58"/>
      <c r="G1476" s="269"/>
      <c r="H1476" s="59"/>
      <c r="I1476" s="273">
        <f t="shared" si="287"/>
        <v>0</v>
      </c>
      <c r="J1476" s="269"/>
      <c r="K1476" s="59"/>
      <c r="L1476" s="270">
        <f t="shared" si="288"/>
        <v>0</v>
      </c>
      <c r="M1476" s="269"/>
      <c r="N1476" s="59"/>
      <c r="O1476" s="270">
        <f t="shared" si="289"/>
        <v>0</v>
      </c>
      <c r="P1476" s="269"/>
      <c r="Q1476" s="59"/>
      <c r="R1476" s="271">
        <f t="shared" si="290"/>
        <v>0</v>
      </c>
      <c r="S1476" s="269"/>
      <c r="T1476" s="59"/>
      <c r="U1476" s="270">
        <f t="shared" si="291"/>
        <v>0</v>
      </c>
      <c r="V1476" s="269"/>
      <c r="W1476" s="59"/>
      <c r="X1476" s="270">
        <f t="shared" si="292"/>
        <v>0</v>
      </c>
      <c r="Y1476" s="270">
        <f t="shared" si="293"/>
        <v>0</v>
      </c>
      <c r="Z1476" s="58"/>
      <c r="AA1476" s="58"/>
      <c r="AB1476" s="60" t="str">
        <f t="shared" si="294"/>
        <v/>
      </c>
      <c r="AC1476" s="21" t="b">
        <f t="shared" si="295"/>
        <v>0</v>
      </c>
      <c r="AD1476" s="21" t="b">
        <f t="shared" si="296"/>
        <v>0</v>
      </c>
      <c r="AE1476" s="21" t="b">
        <f t="shared" si="297"/>
        <v>0</v>
      </c>
      <c r="AF1476" s="21" t="b">
        <f ca="1">OR(AND($AC1476,NOT($AD1476)),AND($AC1476,OR(AND($G1476="",$H1476&lt;&gt;""),AND($G1476&lt;&gt;"",$H1476=""),AND($J1476="",$K1476&lt;&gt;""),AND($J1476&lt;&gt;"",$K1476=""),AND($M1476="",$N1476&lt;&gt;""),AND($M1476&lt;&gt;"",$N1476=""),AND($P1476="",$Q1476&lt;&gt;""),AND($P1476&lt;&gt;"",$Q1476=""),AND($S1476="",$T1476&lt;&gt;""),AND($S1476&lt;&gt;"",$T1476=""),AND($V1476="",$W1476&lt;&gt;""),AND($V1476&lt;&gt;"",$W1476=""))),AND($C1476&lt;&gt;"",$E1476&lt;&gt;"",LEFT(TRIM($C1476),1)&lt;&gt;LEFT(TRIM($E1476),1)),IF(OR($E1476="",$F1476=""),FALSE(),IFERROR(COUNTIF(INDIRECT("UNITS_"&amp;SUBSTITUTE(LEFT($E1476,FIND(" ",$E1476&amp;" ")-1),".","_")),$F1476)=0,TRUE())),AND($B1476&lt;&gt;"",OR(ISNUMBER(SEARCH("outro",LOWER($B1476))),ISNUMBER(SEARCH("divers",LOWER($B1476))),ISNUMBER(SEARCH("etc",LOWER($B1476))))),OR(AND(ISNUMBER(SEARCH("comunic",LOWER($B1476))),LEFT($E1476,3)&lt;&gt;"4.4"),AND(ISNUMBER(SEARCH("monitor",LOWER($B1476))),NOT(OR(LEFT($E1476,3)="1.5",LEFT($E1476,3)="2.5")))),AND($B1476&lt;&gt;"",OR(LEFT($C1476,1)="1",LEFT($C1476,1)="2"),$D1476=""),AND($D1476&lt;&gt;"",NOT(OR(LEFT($C1476,1)="1",LEFT($C1476,1)="2"))),AND($D1476&lt;&gt;"",COUNTIF(' PROJETO'!$B$14:$B$16,$D1476)=0),IF($D1476="",FALSE(),IF(COUNTIF(' PROJETO'!$B$14:$B$16,$D1476)=0,FALSE(),IFERROR(INDEX(' PROJETO'!$C$14:$C$16,MATCH($D1476,' PROJETO'!$B$14:$B$16,0))&lt;&gt;"Sim",FALSE()))))</f>
        <v>0</v>
      </c>
      <c r="AG1476" s="21" t="b">
        <f>AND($AC1476,$Y1476&gt;'CONFG.  LISTAS'!$F$4,$Z1476="",$AA1476="")</f>
        <v>0</v>
      </c>
      <c r="AH1476" s="21" t="str">
        <f t="shared" si="298"/>
        <v/>
      </c>
      <c r="AI1476" s="43" t="str">
        <f ca="1">IF(NOT($AC1476),"",IF(OR($B1476="",$C1476="",$E1476="",$F1476=""),"Preencha descrição, categoria, tipo e unidade.",IF(AND($B1476&lt;&gt;"",OR(LEFT($C1476,1)="1",LEFT($C1476,1)="2"),$D1476=""),"Informe a prática de restauração para itens diretos.",IF(AND($D1476&lt;&gt;"",NOT(OR(LEFT($C1476,1)="1",LEFT($C1476,1)="2"))),"Custos indiretos não devem pertencer a uma prática específica.",IF(AND($D1476&lt;&gt;"",COUNTIF(' PROJETO'!$B$14:$B$16,$D1476)=0),"Prática de restauração inválida ou não cadastrada.",IF(IF($D1476="",FALSE(),IF(COUNTIF(' PROJETO'!$B$14:$B$16,$D1476)=0,FALSE(),IFERROR(INDEX(' PROJETO'!$C$14:$C$16,MATCH($D1476,' PROJETO'!$B$14:$B$16,0))&lt;&gt;"Sim",FALSE()))),"A prática informada no item não foi selecionada na aba Projeto.",IF(AND(MAX($I1476,$L1476,$O1476,$R1476,$U1476,$X1476)&gt;'CONFG.  LISTAS'!$F$4,NOT(OR($Z1476&lt;&gt;"",$AA1476&lt;&gt;""))),"Memorial de cálculo ou anexo obrigatório não informado para item acima do limite.",IF(OR(AND($G1476&lt;&gt;"",$H1476&lt;&gt;"",OR($G1476&lt;=0,$H1476&lt;=0)),AND($J1476&lt;&gt;"",$K1476&lt;&gt;"",OR($J1476&lt;=0,$K1476&lt;=0)),AND($M1476&lt;&gt;"",$N1476&lt;&gt;"",OR($M1476&lt;=0,$N1476&lt;=0)),AND($P1476&lt;&gt;"",$Q1476&lt;&gt;"",OR($P1476&lt;=0,$Q1476&lt;=0)),AND($S1476&lt;&gt;"",$T1476&lt;&gt;"",OR($S1476&lt;=0,$T1476&lt;=0)),AND($V1476&lt;&gt;"",$W1476&lt;&gt;"",OR($V1476&lt;=0,$W1476&lt;=0))),"Revise os valores informados: valor unitário e quantidade devem ser maiores que zero.",IF(OR(AND($G1476="",$H1476&lt;&gt;""),AND($G1476&lt;&gt;"",$H1476=""),AND($J1476="",$K1476&lt;&gt;""),AND($J1476&lt;&gt;"",$K1476=""),AND($M1476="",$N1476&lt;&gt;""),AND($M1476&lt;&gt;"",$N1476=""),AND($P1476="",$Q1476&lt;&gt;""),AND($P1476&lt;&gt;"",$Q1476=""),AND($S1476="",$T1476&lt;&gt;""),AND($S1476&lt;&gt;"",$T1476=""),AND($V1476="",$W1476&lt;&gt;""),AND($V1476&lt;&gt;"",$W1476="")),"Há ano preenchido parcialmente: "&amp;TRIM(IF(AND($G1476="",$H1476&lt;&gt;""),"Ano 1 (falta valor unitário); ","")&amp;IF(AND($G1476&lt;&gt;"",$H1476=""),"Ano 1 (falta quantidade); ","")&amp;IF(AND($J1476="",$K1476&lt;&gt;""),"Ano 2 (falta valor unitário); ","")&amp;IF(AND($J1476&lt;&gt;"",$K1476=""),"Ano 2 (falta quantidade); ","")&amp;IF(AND($M1476="",$N1476&lt;&gt;""),"Ano 3 (falta valor unitário); ","")&amp;IF(AND($M1476&lt;&gt;"",$N1476=""),"Ano 3 (falta quantidade); ","")&amp;IF(AND($P1476="",$Q1476&lt;&gt;""),"Ano 4 (falta valor unitário); ","")&amp;IF(AND($P1476&lt;&gt;"",$Q1476=""),"Ano 4 (falta quantidade); ","")&amp;IF(AND($S1476="",$T1476&lt;&gt;""),"Ano 5 (falta valor unitário); ","")&amp;IF(AND($S1476&lt;&gt;"",$T1476=""),"Ano 5 (falta quantidade); ","")&amp;IF(AND($V1476="",$W1476&lt;&gt;""),"Ano 6 (falta valor unitário); ","")&amp;IF(AND($V1476&lt;&gt;"",$W1476=""),"Ano 6 (falta quantidade); ","")), IF(NOT(OR(AND($G1476&lt;&gt;"",$H1476&lt;&gt;""),AND($J1476&lt;&gt;"",$K1476&lt;&gt;""),AND($M1476&lt;&gt;"",$N1476&lt;&gt;""),AND($P1476&lt;&gt;"",$Q1476&lt;&gt;""),AND($S1476&lt;&gt;"",$T1476&lt;&gt;""),AND($V1476&lt;&gt;"",$W1476&lt;&gt;""))),"Informe pelo menos um ano completo com valor unitário e quantidade.",IF(AND($C1476&lt;&gt;"",$E1476&lt;&gt;"",LEFT(TRIM($C1476),1)&lt;&gt;LEFT(TRIM($E1476),1)),"Categoria e tipo estão incompatíveis.",IF(IF(OR($E1476="",$F1476=""),FALSE(),IFERROR(COUNTIF(INDIRECT("UNITS_"&amp;SUBSTITUTE(LEFT($E1476,FIND(" ",$E1476&amp;" ")-1),".","_")),$F1476)=0,TRUE())),"Unidade incompatível com o tipo selecionado.",IF(OR(AND(ISNUMBER(SEARCH("comunic",LOWER($B1476))),LEFT($E1476,3)&lt;&gt;"4.4"),AND(ISNUMBER(SEARCH("monitor",LOWER($B1476))),NOT(OR(LEFT($E1476,3)="1.5",LEFT($E1476,3)="2.5")))),"Revise a classificação do item conforme as regras de preenchimento.",IF(AND($B1476&lt;&gt;"",OR(ISNUMBER(SEARCH("outro",LOWER($B1476))),ISNUMBER(SEARCH("divers",LOWER($B1476))),ISNUMBER(SEARCH("kit",LOWER($B1476))),ISNUMBER(SEARCH("ferrament",LOWER($B1476))),ISNUMBER(SEARCH("epi",LOWER($B1476)))),NOT(OR($Z1476&lt;&gt;"",$AA1476&lt;&gt;""))),"Descrição muito genérica: detalhe melhor o item e registre o racional no memorial ou em anexo.",IF(AND($Y1476=0,$B1476&lt;&gt;"",OR($G1476&lt;&gt;"",$H1476&lt;&gt;"",$J1476&lt;&gt;"",$K1476&lt;&gt;"",$M1476&lt;&gt;"",$N1476&lt;&gt;"",$P1476&lt;&gt;"",$Q1476&lt;&gt;"",$S1476&lt;&gt;"",$T1476&lt;&gt;"",$V1476&lt;&gt;"",$W1476&lt;&gt;"")),"O item possui dados lançados, mas o total está zerado. Revise os valores informados.","")))))))))))))))</f>
        <v/>
      </c>
    </row>
    <row r="1477" spans="1:35" ht="14.25" customHeight="1" x14ac:dyDescent="0.25">
      <c r="A1477" s="57" t="str">
        <f t="shared" si="286"/>
        <v/>
      </c>
      <c r="B1477" s="61"/>
      <c r="C1477" s="61"/>
      <c r="D1477" s="58"/>
      <c r="E1477" s="61"/>
      <c r="F1477" s="61"/>
      <c r="G1477" s="272"/>
      <c r="H1477" s="62"/>
      <c r="I1477" s="273">
        <f t="shared" si="287"/>
        <v>0</v>
      </c>
      <c r="J1477" s="272"/>
      <c r="K1477" s="62"/>
      <c r="L1477" s="270">
        <f t="shared" si="288"/>
        <v>0</v>
      </c>
      <c r="M1477" s="272"/>
      <c r="N1477" s="62"/>
      <c r="O1477" s="270">
        <f t="shared" si="289"/>
        <v>0</v>
      </c>
      <c r="P1477" s="272"/>
      <c r="Q1477" s="62"/>
      <c r="R1477" s="271">
        <f t="shared" si="290"/>
        <v>0</v>
      </c>
      <c r="S1477" s="272"/>
      <c r="T1477" s="62"/>
      <c r="U1477" s="270">
        <f t="shared" si="291"/>
        <v>0</v>
      </c>
      <c r="V1477" s="272"/>
      <c r="W1477" s="62"/>
      <c r="X1477" s="270">
        <f t="shared" si="292"/>
        <v>0</v>
      </c>
      <c r="Y1477" s="270">
        <f t="shared" si="293"/>
        <v>0</v>
      </c>
      <c r="Z1477" s="61"/>
      <c r="AA1477" s="61"/>
      <c r="AB1477" s="60" t="str">
        <f t="shared" si="294"/>
        <v/>
      </c>
      <c r="AC1477" s="21" t="b">
        <f t="shared" si="295"/>
        <v>0</v>
      </c>
      <c r="AD1477" s="21" t="b">
        <f t="shared" si="296"/>
        <v>0</v>
      </c>
      <c r="AE1477" s="21" t="b">
        <f t="shared" si="297"/>
        <v>0</v>
      </c>
      <c r="AF1477" s="21" t="b">
        <f ca="1">OR(AND($AC1477,NOT($AD1477)),AND($AC1477,OR(AND($G1477="",$H1477&lt;&gt;""),AND($G1477&lt;&gt;"",$H1477=""),AND($J1477="",$K1477&lt;&gt;""),AND($J1477&lt;&gt;"",$K1477=""),AND($M1477="",$N1477&lt;&gt;""),AND($M1477&lt;&gt;"",$N1477=""),AND($P1477="",$Q1477&lt;&gt;""),AND($P1477&lt;&gt;"",$Q1477=""),AND($S1477="",$T1477&lt;&gt;""),AND($S1477&lt;&gt;"",$T1477=""),AND($V1477="",$W1477&lt;&gt;""),AND($V1477&lt;&gt;"",$W1477=""))),AND($C1477&lt;&gt;"",$E1477&lt;&gt;"",LEFT(TRIM($C1477),1)&lt;&gt;LEFT(TRIM($E1477),1)),IF(OR($E1477="",$F1477=""),FALSE(),IFERROR(COUNTIF(INDIRECT("UNITS_"&amp;SUBSTITUTE(LEFT($E1477,FIND(" ",$E1477&amp;" ")-1),".","_")),$F1477)=0,TRUE())),AND($B1477&lt;&gt;"",OR(ISNUMBER(SEARCH("outro",LOWER($B1477))),ISNUMBER(SEARCH("divers",LOWER($B1477))),ISNUMBER(SEARCH("etc",LOWER($B1477))))),OR(AND(ISNUMBER(SEARCH("comunic",LOWER($B1477))),LEFT($E1477,3)&lt;&gt;"4.4"),AND(ISNUMBER(SEARCH("monitor",LOWER($B1477))),NOT(OR(LEFT($E1477,3)="1.5",LEFT($E1477,3)="2.5")))),AND($B1477&lt;&gt;"",OR(LEFT($C1477,1)="1",LEFT($C1477,1)="2"),$D1477=""),AND($D1477&lt;&gt;"",NOT(OR(LEFT($C1477,1)="1",LEFT($C1477,1)="2"))),AND($D1477&lt;&gt;"",COUNTIF(' PROJETO'!$B$14:$B$16,$D1477)=0),IF($D1477="",FALSE(),IF(COUNTIF(' PROJETO'!$B$14:$B$16,$D1477)=0,FALSE(),IFERROR(INDEX(' PROJETO'!$C$14:$C$16,MATCH($D1477,' PROJETO'!$B$14:$B$16,0))&lt;&gt;"Sim",FALSE()))))</f>
        <v>0</v>
      </c>
      <c r="AG1477" s="21" t="b">
        <f>AND($AC1477,$Y1477&gt;'CONFG.  LISTAS'!$F$4,$Z1477="",$AA1477="")</f>
        <v>0</v>
      </c>
      <c r="AH1477" s="21" t="str">
        <f t="shared" si="298"/>
        <v/>
      </c>
      <c r="AI1477" s="43" t="str">
        <f ca="1">IF(NOT($AC1477),"",IF(OR($B1477="",$C1477="",$E1477="",$F1477=""),"Preencha descrição, categoria, tipo e unidade.",IF(AND($B1477&lt;&gt;"",OR(LEFT($C1477,1)="1",LEFT($C1477,1)="2"),$D1477=""),"Informe a prática de restauração para itens diretos.",IF(AND($D1477&lt;&gt;"",NOT(OR(LEFT($C1477,1)="1",LEFT($C1477,1)="2"))),"Custos indiretos não devem pertencer a uma prática específica.",IF(AND($D1477&lt;&gt;"",COUNTIF(' PROJETO'!$B$14:$B$16,$D1477)=0),"Prática de restauração inválida ou não cadastrada.",IF(IF($D1477="",FALSE(),IF(COUNTIF(' PROJETO'!$B$14:$B$16,$D1477)=0,FALSE(),IFERROR(INDEX(' PROJETO'!$C$14:$C$16,MATCH($D1477,' PROJETO'!$B$14:$B$16,0))&lt;&gt;"Sim",FALSE()))),"A prática informada no item não foi selecionada na aba Projeto.",IF(AND(MAX($I1477,$L1477,$O1477,$R1477,$U1477,$X1477)&gt;'CONFG.  LISTAS'!$F$4,NOT(OR($Z1477&lt;&gt;"",$AA1477&lt;&gt;""))),"Memorial de cálculo ou anexo obrigatório não informado para item acima do limite.",IF(OR(AND($G1477&lt;&gt;"",$H1477&lt;&gt;"",OR($G1477&lt;=0,$H1477&lt;=0)),AND($J1477&lt;&gt;"",$K1477&lt;&gt;"",OR($J1477&lt;=0,$K1477&lt;=0)),AND($M1477&lt;&gt;"",$N1477&lt;&gt;"",OR($M1477&lt;=0,$N1477&lt;=0)),AND($P1477&lt;&gt;"",$Q1477&lt;&gt;"",OR($P1477&lt;=0,$Q1477&lt;=0)),AND($S1477&lt;&gt;"",$T1477&lt;&gt;"",OR($S1477&lt;=0,$T1477&lt;=0)),AND($V1477&lt;&gt;"",$W1477&lt;&gt;"",OR($V1477&lt;=0,$W1477&lt;=0))),"Revise os valores informados: valor unitário e quantidade devem ser maiores que zero.",IF(OR(AND($G1477="",$H1477&lt;&gt;""),AND($G1477&lt;&gt;"",$H1477=""),AND($J1477="",$K1477&lt;&gt;""),AND($J1477&lt;&gt;"",$K1477=""),AND($M1477="",$N1477&lt;&gt;""),AND($M1477&lt;&gt;"",$N1477=""),AND($P1477="",$Q1477&lt;&gt;""),AND($P1477&lt;&gt;"",$Q1477=""),AND($S1477="",$T1477&lt;&gt;""),AND($S1477&lt;&gt;"",$T1477=""),AND($V1477="",$W1477&lt;&gt;""),AND($V1477&lt;&gt;"",$W1477="")),"Há ano preenchido parcialmente: "&amp;TRIM(IF(AND($G1477="",$H1477&lt;&gt;""),"Ano 1 (falta valor unitário); ","")&amp;IF(AND($G1477&lt;&gt;"",$H1477=""),"Ano 1 (falta quantidade); ","")&amp;IF(AND($J1477="",$K1477&lt;&gt;""),"Ano 2 (falta valor unitário); ","")&amp;IF(AND($J1477&lt;&gt;"",$K1477=""),"Ano 2 (falta quantidade); ","")&amp;IF(AND($M1477="",$N1477&lt;&gt;""),"Ano 3 (falta valor unitário); ","")&amp;IF(AND($M1477&lt;&gt;"",$N1477=""),"Ano 3 (falta quantidade); ","")&amp;IF(AND($P1477="",$Q1477&lt;&gt;""),"Ano 4 (falta valor unitário); ","")&amp;IF(AND($P1477&lt;&gt;"",$Q1477=""),"Ano 4 (falta quantidade); ","")&amp;IF(AND($S1477="",$T1477&lt;&gt;""),"Ano 5 (falta valor unitário); ","")&amp;IF(AND($S1477&lt;&gt;"",$T1477=""),"Ano 5 (falta quantidade); ","")&amp;IF(AND($V1477="",$W1477&lt;&gt;""),"Ano 6 (falta valor unitário); ","")&amp;IF(AND($V1477&lt;&gt;"",$W1477=""),"Ano 6 (falta quantidade); ","")), IF(NOT(OR(AND($G1477&lt;&gt;"",$H1477&lt;&gt;""),AND($J1477&lt;&gt;"",$K1477&lt;&gt;""),AND($M1477&lt;&gt;"",$N1477&lt;&gt;""),AND($P1477&lt;&gt;"",$Q1477&lt;&gt;""),AND($S1477&lt;&gt;"",$T1477&lt;&gt;""),AND($V1477&lt;&gt;"",$W1477&lt;&gt;""))),"Informe pelo menos um ano completo com valor unitário e quantidade.",IF(AND($C1477&lt;&gt;"",$E1477&lt;&gt;"",LEFT(TRIM($C1477),1)&lt;&gt;LEFT(TRIM($E1477),1)),"Categoria e tipo estão incompatíveis.",IF(IF(OR($E1477="",$F1477=""),FALSE(),IFERROR(COUNTIF(INDIRECT("UNITS_"&amp;SUBSTITUTE(LEFT($E1477,FIND(" ",$E1477&amp;" ")-1),".","_")),$F1477)=0,TRUE())),"Unidade incompatível com o tipo selecionado.",IF(OR(AND(ISNUMBER(SEARCH("comunic",LOWER($B1477))),LEFT($E1477,3)&lt;&gt;"4.4"),AND(ISNUMBER(SEARCH("monitor",LOWER($B1477))),NOT(OR(LEFT($E1477,3)="1.5",LEFT($E1477,3)="2.5")))),"Revise a classificação do item conforme as regras de preenchimento.",IF(AND($B1477&lt;&gt;"",OR(ISNUMBER(SEARCH("outro",LOWER($B1477))),ISNUMBER(SEARCH("divers",LOWER($B1477))),ISNUMBER(SEARCH("kit",LOWER($B1477))),ISNUMBER(SEARCH("ferrament",LOWER($B1477))),ISNUMBER(SEARCH("epi",LOWER($B1477)))),NOT(OR($Z1477&lt;&gt;"",$AA1477&lt;&gt;""))),"Descrição muito genérica: detalhe melhor o item e registre o racional no memorial ou em anexo.",IF(AND($Y1477=0,$B1477&lt;&gt;"",OR($G1477&lt;&gt;"",$H1477&lt;&gt;"",$J1477&lt;&gt;"",$K1477&lt;&gt;"",$M1477&lt;&gt;"",$N1477&lt;&gt;"",$P1477&lt;&gt;"",$Q1477&lt;&gt;"",$S1477&lt;&gt;"",$T1477&lt;&gt;"",$V1477&lt;&gt;"",$W1477&lt;&gt;"")),"O item possui dados lançados, mas o total está zerado. Revise os valores informados.","")))))))))))))))</f>
        <v/>
      </c>
    </row>
    <row r="1478" spans="1:35" ht="14.25" customHeight="1" x14ac:dyDescent="0.25">
      <c r="A1478" s="57" t="str">
        <f t="shared" si="286"/>
        <v/>
      </c>
      <c r="B1478" s="58"/>
      <c r="C1478" s="58"/>
      <c r="D1478" s="58"/>
      <c r="E1478" s="58"/>
      <c r="F1478" s="58"/>
      <c r="G1478" s="269"/>
      <c r="H1478" s="59"/>
      <c r="I1478" s="273">
        <f t="shared" si="287"/>
        <v>0</v>
      </c>
      <c r="J1478" s="269"/>
      <c r="K1478" s="59"/>
      <c r="L1478" s="270">
        <f t="shared" si="288"/>
        <v>0</v>
      </c>
      <c r="M1478" s="269"/>
      <c r="N1478" s="59"/>
      <c r="O1478" s="270">
        <f t="shared" si="289"/>
        <v>0</v>
      </c>
      <c r="P1478" s="269"/>
      <c r="Q1478" s="59"/>
      <c r="R1478" s="271">
        <f t="shared" si="290"/>
        <v>0</v>
      </c>
      <c r="S1478" s="269"/>
      <c r="T1478" s="59"/>
      <c r="U1478" s="270">
        <f t="shared" si="291"/>
        <v>0</v>
      </c>
      <c r="V1478" s="269"/>
      <c r="W1478" s="59"/>
      <c r="X1478" s="270">
        <f t="shared" si="292"/>
        <v>0</v>
      </c>
      <c r="Y1478" s="270">
        <f t="shared" si="293"/>
        <v>0</v>
      </c>
      <c r="Z1478" s="58"/>
      <c r="AA1478" s="58"/>
      <c r="AB1478" s="60" t="str">
        <f t="shared" si="294"/>
        <v/>
      </c>
      <c r="AC1478" s="21" t="b">
        <f t="shared" si="295"/>
        <v>0</v>
      </c>
      <c r="AD1478" s="21" t="b">
        <f t="shared" si="296"/>
        <v>0</v>
      </c>
      <c r="AE1478" s="21" t="b">
        <f t="shared" si="297"/>
        <v>0</v>
      </c>
      <c r="AF1478" s="21" t="b">
        <f ca="1">OR(AND($AC1478,NOT($AD1478)),AND($AC1478,OR(AND($G1478="",$H1478&lt;&gt;""),AND($G1478&lt;&gt;"",$H1478=""),AND($J1478="",$K1478&lt;&gt;""),AND($J1478&lt;&gt;"",$K1478=""),AND($M1478="",$N1478&lt;&gt;""),AND($M1478&lt;&gt;"",$N1478=""),AND($P1478="",$Q1478&lt;&gt;""),AND($P1478&lt;&gt;"",$Q1478=""),AND($S1478="",$T1478&lt;&gt;""),AND($S1478&lt;&gt;"",$T1478=""),AND($V1478="",$W1478&lt;&gt;""),AND($V1478&lt;&gt;"",$W1478=""))),AND($C1478&lt;&gt;"",$E1478&lt;&gt;"",LEFT(TRIM($C1478),1)&lt;&gt;LEFT(TRIM($E1478),1)),IF(OR($E1478="",$F1478=""),FALSE(),IFERROR(COUNTIF(INDIRECT("UNITS_"&amp;SUBSTITUTE(LEFT($E1478,FIND(" ",$E1478&amp;" ")-1),".","_")),$F1478)=0,TRUE())),AND($B1478&lt;&gt;"",OR(ISNUMBER(SEARCH("outro",LOWER($B1478))),ISNUMBER(SEARCH("divers",LOWER($B1478))),ISNUMBER(SEARCH("etc",LOWER($B1478))))),OR(AND(ISNUMBER(SEARCH("comunic",LOWER($B1478))),LEFT($E1478,3)&lt;&gt;"4.4"),AND(ISNUMBER(SEARCH("monitor",LOWER($B1478))),NOT(OR(LEFT($E1478,3)="1.5",LEFT($E1478,3)="2.5")))),AND($B1478&lt;&gt;"",OR(LEFT($C1478,1)="1",LEFT($C1478,1)="2"),$D1478=""),AND($D1478&lt;&gt;"",NOT(OR(LEFT($C1478,1)="1",LEFT($C1478,1)="2"))),AND($D1478&lt;&gt;"",COUNTIF(' PROJETO'!$B$14:$B$16,$D1478)=0),IF($D1478="",FALSE(),IF(COUNTIF(' PROJETO'!$B$14:$B$16,$D1478)=0,FALSE(),IFERROR(INDEX(' PROJETO'!$C$14:$C$16,MATCH($D1478,' PROJETO'!$B$14:$B$16,0))&lt;&gt;"Sim",FALSE()))))</f>
        <v>0</v>
      </c>
      <c r="AG1478" s="21" t="b">
        <f>AND($AC1478,$Y1478&gt;'CONFG.  LISTAS'!$F$4,$Z1478="",$AA1478="")</f>
        <v>0</v>
      </c>
      <c r="AH1478" s="21" t="str">
        <f t="shared" si="298"/>
        <v/>
      </c>
      <c r="AI1478" s="43" t="str">
        <f ca="1">IF(NOT($AC1478),"",IF(OR($B1478="",$C1478="",$E1478="",$F1478=""),"Preencha descrição, categoria, tipo e unidade.",IF(AND($B1478&lt;&gt;"",OR(LEFT($C1478,1)="1",LEFT($C1478,1)="2"),$D1478=""),"Informe a prática de restauração para itens diretos.",IF(AND($D1478&lt;&gt;"",NOT(OR(LEFT($C1478,1)="1",LEFT($C1478,1)="2"))),"Custos indiretos não devem pertencer a uma prática específica.",IF(AND($D1478&lt;&gt;"",COUNTIF(' PROJETO'!$B$14:$B$16,$D1478)=0),"Prática de restauração inválida ou não cadastrada.",IF(IF($D1478="",FALSE(),IF(COUNTIF(' PROJETO'!$B$14:$B$16,$D1478)=0,FALSE(),IFERROR(INDEX(' PROJETO'!$C$14:$C$16,MATCH($D1478,' PROJETO'!$B$14:$B$16,0))&lt;&gt;"Sim",FALSE()))),"A prática informada no item não foi selecionada na aba Projeto.",IF(AND(MAX($I1478,$L1478,$O1478,$R1478,$U1478,$X1478)&gt;'CONFG.  LISTAS'!$F$4,NOT(OR($Z1478&lt;&gt;"",$AA1478&lt;&gt;""))),"Memorial de cálculo ou anexo obrigatório não informado para item acima do limite.",IF(OR(AND($G1478&lt;&gt;"",$H1478&lt;&gt;"",OR($G1478&lt;=0,$H1478&lt;=0)),AND($J1478&lt;&gt;"",$K1478&lt;&gt;"",OR($J1478&lt;=0,$K1478&lt;=0)),AND($M1478&lt;&gt;"",$N1478&lt;&gt;"",OR($M1478&lt;=0,$N1478&lt;=0)),AND($P1478&lt;&gt;"",$Q1478&lt;&gt;"",OR($P1478&lt;=0,$Q1478&lt;=0)),AND($S1478&lt;&gt;"",$T1478&lt;&gt;"",OR($S1478&lt;=0,$T1478&lt;=0)),AND($V1478&lt;&gt;"",$W1478&lt;&gt;"",OR($V1478&lt;=0,$W1478&lt;=0))),"Revise os valores informados: valor unitário e quantidade devem ser maiores que zero.",IF(OR(AND($G1478="",$H1478&lt;&gt;""),AND($G1478&lt;&gt;"",$H1478=""),AND($J1478="",$K1478&lt;&gt;""),AND($J1478&lt;&gt;"",$K1478=""),AND($M1478="",$N1478&lt;&gt;""),AND($M1478&lt;&gt;"",$N1478=""),AND($P1478="",$Q1478&lt;&gt;""),AND($P1478&lt;&gt;"",$Q1478=""),AND($S1478="",$T1478&lt;&gt;""),AND($S1478&lt;&gt;"",$T1478=""),AND($V1478="",$W1478&lt;&gt;""),AND($V1478&lt;&gt;"",$W1478="")),"Há ano preenchido parcialmente: "&amp;TRIM(IF(AND($G1478="",$H1478&lt;&gt;""),"Ano 1 (falta valor unitário); ","")&amp;IF(AND($G1478&lt;&gt;"",$H1478=""),"Ano 1 (falta quantidade); ","")&amp;IF(AND($J1478="",$K1478&lt;&gt;""),"Ano 2 (falta valor unitário); ","")&amp;IF(AND($J1478&lt;&gt;"",$K1478=""),"Ano 2 (falta quantidade); ","")&amp;IF(AND($M1478="",$N1478&lt;&gt;""),"Ano 3 (falta valor unitário); ","")&amp;IF(AND($M1478&lt;&gt;"",$N1478=""),"Ano 3 (falta quantidade); ","")&amp;IF(AND($P1478="",$Q1478&lt;&gt;""),"Ano 4 (falta valor unitário); ","")&amp;IF(AND($P1478&lt;&gt;"",$Q1478=""),"Ano 4 (falta quantidade); ","")&amp;IF(AND($S1478="",$T1478&lt;&gt;""),"Ano 5 (falta valor unitário); ","")&amp;IF(AND($S1478&lt;&gt;"",$T1478=""),"Ano 5 (falta quantidade); ","")&amp;IF(AND($V1478="",$W1478&lt;&gt;""),"Ano 6 (falta valor unitário); ","")&amp;IF(AND($V1478&lt;&gt;"",$W1478=""),"Ano 6 (falta quantidade); ","")), IF(NOT(OR(AND($G1478&lt;&gt;"",$H1478&lt;&gt;""),AND($J1478&lt;&gt;"",$K1478&lt;&gt;""),AND($M1478&lt;&gt;"",$N1478&lt;&gt;""),AND($P1478&lt;&gt;"",$Q1478&lt;&gt;""),AND($S1478&lt;&gt;"",$T1478&lt;&gt;""),AND($V1478&lt;&gt;"",$W1478&lt;&gt;""))),"Informe pelo menos um ano completo com valor unitário e quantidade.",IF(AND($C1478&lt;&gt;"",$E1478&lt;&gt;"",LEFT(TRIM($C1478),1)&lt;&gt;LEFT(TRIM($E1478),1)),"Categoria e tipo estão incompatíveis.",IF(IF(OR($E1478="",$F1478=""),FALSE(),IFERROR(COUNTIF(INDIRECT("UNITS_"&amp;SUBSTITUTE(LEFT($E1478,FIND(" ",$E1478&amp;" ")-1),".","_")),$F1478)=0,TRUE())),"Unidade incompatível com o tipo selecionado.",IF(OR(AND(ISNUMBER(SEARCH("comunic",LOWER($B1478))),LEFT($E1478,3)&lt;&gt;"4.4"),AND(ISNUMBER(SEARCH("monitor",LOWER($B1478))),NOT(OR(LEFT($E1478,3)="1.5",LEFT($E1478,3)="2.5")))),"Revise a classificação do item conforme as regras de preenchimento.",IF(AND($B1478&lt;&gt;"",OR(ISNUMBER(SEARCH("outro",LOWER($B1478))),ISNUMBER(SEARCH("divers",LOWER($B1478))),ISNUMBER(SEARCH("kit",LOWER($B1478))),ISNUMBER(SEARCH("ferrament",LOWER($B1478))),ISNUMBER(SEARCH("epi",LOWER($B1478)))),NOT(OR($Z1478&lt;&gt;"",$AA1478&lt;&gt;""))),"Descrição muito genérica: detalhe melhor o item e registre o racional no memorial ou em anexo.",IF(AND($Y1478=0,$B1478&lt;&gt;"",OR($G1478&lt;&gt;"",$H1478&lt;&gt;"",$J1478&lt;&gt;"",$K1478&lt;&gt;"",$M1478&lt;&gt;"",$N1478&lt;&gt;"",$P1478&lt;&gt;"",$Q1478&lt;&gt;"",$S1478&lt;&gt;"",$T1478&lt;&gt;"",$V1478&lt;&gt;"",$W1478&lt;&gt;"")),"O item possui dados lançados, mas o total está zerado. Revise os valores informados.","")))))))))))))))</f>
        <v/>
      </c>
    </row>
    <row r="1479" spans="1:35" ht="14.25" customHeight="1" x14ac:dyDescent="0.25">
      <c r="A1479" s="57" t="str">
        <f t="shared" si="286"/>
        <v/>
      </c>
      <c r="B1479" s="61"/>
      <c r="C1479" s="61"/>
      <c r="D1479" s="58"/>
      <c r="E1479" s="61"/>
      <c r="F1479" s="61"/>
      <c r="G1479" s="272"/>
      <c r="H1479" s="62"/>
      <c r="I1479" s="273">
        <f t="shared" si="287"/>
        <v>0</v>
      </c>
      <c r="J1479" s="272"/>
      <c r="K1479" s="62"/>
      <c r="L1479" s="270">
        <f t="shared" si="288"/>
        <v>0</v>
      </c>
      <c r="M1479" s="272"/>
      <c r="N1479" s="62"/>
      <c r="O1479" s="270">
        <f t="shared" si="289"/>
        <v>0</v>
      </c>
      <c r="P1479" s="272"/>
      <c r="Q1479" s="62"/>
      <c r="R1479" s="271">
        <f t="shared" si="290"/>
        <v>0</v>
      </c>
      <c r="S1479" s="272"/>
      <c r="T1479" s="62"/>
      <c r="U1479" s="270">
        <f t="shared" si="291"/>
        <v>0</v>
      </c>
      <c r="V1479" s="272"/>
      <c r="W1479" s="62"/>
      <c r="X1479" s="270">
        <f t="shared" si="292"/>
        <v>0</v>
      </c>
      <c r="Y1479" s="270">
        <f t="shared" si="293"/>
        <v>0</v>
      </c>
      <c r="Z1479" s="61"/>
      <c r="AA1479" s="61"/>
      <c r="AB1479" s="60" t="str">
        <f t="shared" si="294"/>
        <v/>
      </c>
      <c r="AC1479" s="21" t="b">
        <f t="shared" si="295"/>
        <v>0</v>
      </c>
      <c r="AD1479" s="21" t="b">
        <f t="shared" si="296"/>
        <v>0</v>
      </c>
      <c r="AE1479" s="21" t="b">
        <f t="shared" si="297"/>
        <v>0</v>
      </c>
      <c r="AF1479" s="21" t="b">
        <f ca="1">OR(AND($AC1479,NOT($AD1479)),AND($AC1479,OR(AND($G1479="",$H1479&lt;&gt;""),AND($G1479&lt;&gt;"",$H1479=""),AND($J1479="",$K1479&lt;&gt;""),AND($J1479&lt;&gt;"",$K1479=""),AND($M1479="",$N1479&lt;&gt;""),AND($M1479&lt;&gt;"",$N1479=""),AND($P1479="",$Q1479&lt;&gt;""),AND($P1479&lt;&gt;"",$Q1479=""),AND($S1479="",$T1479&lt;&gt;""),AND($S1479&lt;&gt;"",$T1479=""),AND($V1479="",$W1479&lt;&gt;""),AND($V1479&lt;&gt;"",$W1479=""))),AND($C1479&lt;&gt;"",$E1479&lt;&gt;"",LEFT(TRIM($C1479),1)&lt;&gt;LEFT(TRIM($E1479),1)),IF(OR($E1479="",$F1479=""),FALSE(),IFERROR(COUNTIF(INDIRECT("UNITS_"&amp;SUBSTITUTE(LEFT($E1479,FIND(" ",$E1479&amp;" ")-1),".","_")),$F1479)=0,TRUE())),AND($B1479&lt;&gt;"",OR(ISNUMBER(SEARCH("outro",LOWER($B1479))),ISNUMBER(SEARCH("divers",LOWER($B1479))),ISNUMBER(SEARCH("etc",LOWER($B1479))))),OR(AND(ISNUMBER(SEARCH("comunic",LOWER($B1479))),LEFT($E1479,3)&lt;&gt;"4.4"),AND(ISNUMBER(SEARCH("monitor",LOWER($B1479))),NOT(OR(LEFT($E1479,3)="1.5",LEFT($E1479,3)="2.5")))),AND($B1479&lt;&gt;"",OR(LEFT($C1479,1)="1",LEFT($C1479,1)="2"),$D1479=""),AND($D1479&lt;&gt;"",NOT(OR(LEFT($C1479,1)="1",LEFT($C1479,1)="2"))),AND($D1479&lt;&gt;"",COUNTIF(' PROJETO'!$B$14:$B$16,$D1479)=0),IF($D1479="",FALSE(),IF(COUNTIF(' PROJETO'!$B$14:$B$16,$D1479)=0,FALSE(),IFERROR(INDEX(' PROJETO'!$C$14:$C$16,MATCH($D1479,' PROJETO'!$B$14:$B$16,0))&lt;&gt;"Sim",FALSE()))))</f>
        <v>0</v>
      </c>
      <c r="AG1479" s="21" t="b">
        <f>AND($AC1479,$Y1479&gt;'CONFG.  LISTAS'!$F$4,$Z1479="",$AA1479="")</f>
        <v>0</v>
      </c>
      <c r="AH1479" s="21" t="str">
        <f t="shared" si="298"/>
        <v/>
      </c>
      <c r="AI1479" s="43" t="str">
        <f ca="1">IF(NOT($AC1479),"",IF(OR($B1479="",$C1479="",$E1479="",$F1479=""),"Preencha descrição, categoria, tipo e unidade.",IF(AND($B1479&lt;&gt;"",OR(LEFT($C1479,1)="1",LEFT($C1479,1)="2"),$D1479=""),"Informe a prática de restauração para itens diretos.",IF(AND($D1479&lt;&gt;"",NOT(OR(LEFT($C1479,1)="1",LEFT($C1479,1)="2"))),"Custos indiretos não devem pertencer a uma prática específica.",IF(AND($D1479&lt;&gt;"",COUNTIF(' PROJETO'!$B$14:$B$16,$D1479)=0),"Prática de restauração inválida ou não cadastrada.",IF(IF($D1479="",FALSE(),IF(COUNTIF(' PROJETO'!$B$14:$B$16,$D1479)=0,FALSE(),IFERROR(INDEX(' PROJETO'!$C$14:$C$16,MATCH($D1479,' PROJETO'!$B$14:$B$16,0))&lt;&gt;"Sim",FALSE()))),"A prática informada no item não foi selecionada na aba Projeto.",IF(AND(MAX($I1479,$L1479,$O1479,$R1479,$U1479,$X1479)&gt;'CONFG.  LISTAS'!$F$4,NOT(OR($Z1479&lt;&gt;"",$AA1479&lt;&gt;""))),"Memorial de cálculo ou anexo obrigatório não informado para item acima do limite.",IF(OR(AND($G1479&lt;&gt;"",$H1479&lt;&gt;"",OR($G1479&lt;=0,$H1479&lt;=0)),AND($J1479&lt;&gt;"",$K1479&lt;&gt;"",OR($J1479&lt;=0,$K1479&lt;=0)),AND($M1479&lt;&gt;"",$N1479&lt;&gt;"",OR($M1479&lt;=0,$N1479&lt;=0)),AND($P1479&lt;&gt;"",$Q1479&lt;&gt;"",OR($P1479&lt;=0,$Q1479&lt;=0)),AND($S1479&lt;&gt;"",$T1479&lt;&gt;"",OR($S1479&lt;=0,$T1479&lt;=0)),AND($V1479&lt;&gt;"",$W1479&lt;&gt;"",OR($V1479&lt;=0,$W1479&lt;=0))),"Revise os valores informados: valor unitário e quantidade devem ser maiores que zero.",IF(OR(AND($G1479="",$H1479&lt;&gt;""),AND($G1479&lt;&gt;"",$H1479=""),AND($J1479="",$K1479&lt;&gt;""),AND($J1479&lt;&gt;"",$K1479=""),AND($M1479="",$N1479&lt;&gt;""),AND($M1479&lt;&gt;"",$N1479=""),AND($P1479="",$Q1479&lt;&gt;""),AND($P1479&lt;&gt;"",$Q1479=""),AND($S1479="",$T1479&lt;&gt;""),AND($S1479&lt;&gt;"",$T1479=""),AND($V1479="",$W1479&lt;&gt;""),AND($V1479&lt;&gt;"",$W1479="")),"Há ano preenchido parcialmente: "&amp;TRIM(IF(AND($G1479="",$H1479&lt;&gt;""),"Ano 1 (falta valor unitário); ","")&amp;IF(AND($G1479&lt;&gt;"",$H1479=""),"Ano 1 (falta quantidade); ","")&amp;IF(AND($J1479="",$K1479&lt;&gt;""),"Ano 2 (falta valor unitário); ","")&amp;IF(AND($J1479&lt;&gt;"",$K1479=""),"Ano 2 (falta quantidade); ","")&amp;IF(AND($M1479="",$N1479&lt;&gt;""),"Ano 3 (falta valor unitário); ","")&amp;IF(AND($M1479&lt;&gt;"",$N1479=""),"Ano 3 (falta quantidade); ","")&amp;IF(AND($P1479="",$Q1479&lt;&gt;""),"Ano 4 (falta valor unitário); ","")&amp;IF(AND($P1479&lt;&gt;"",$Q1479=""),"Ano 4 (falta quantidade); ","")&amp;IF(AND($S1479="",$T1479&lt;&gt;""),"Ano 5 (falta valor unitário); ","")&amp;IF(AND($S1479&lt;&gt;"",$T1479=""),"Ano 5 (falta quantidade); ","")&amp;IF(AND($V1479="",$W1479&lt;&gt;""),"Ano 6 (falta valor unitário); ","")&amp;IF(AND($V1479&lt;&gt;"",$W1479=""),"Ano 6 (falta quantidade); ","")), IF(NOT(OR(AND($G1479&lt;&gt;"",$H1479&lt;&gt;""),AND($J1479&lt;&gt;"",$K1479&lt;&gt;""),AND($M1479&lt;&gt;"",$N1479&lt;&gt;""),AND($P1479&lt;&gt;"",$Q1479&lt;&gt;""),AND($S1479&lt;&gt;"",$T1479&lt;&gt;""),AND($V1479&lt;&gt;"",$W1479&lt;&gt;""))),"Informe pelo menos um ano completo com valor unitário e quantidade.",IF(AND($C1479&lt;&gt;"",$E1479&lt;&gt;"",LEFT(TRIM($C1479),1)&lt;&gt;LEFT(TRIM($E1479),1)),"Categoria e tipo estão incompatíveis.",IF(IF(OR($E1479="",$F1479=""),FALSE(),IFERROR(COUNTIF(INDIRECT("UNITS_"&amp;SUBSTITUTE(LEFT($E1479,FIND(" ",$E1479&amp;" ")-1),".","_")),$F1479)=0,TRUE())),"Unidade incompatível com o tipo selecionado.",IF(OR(AND(ISNUMBER(SEARCH("comunic",LOWER($B1479))),LEFT($E1479,3)&lt;&gt;"4.4"),AND(ISNUMBER(SEARCH("monitor",LOWER($B1479))),NOT(OR(LEFT($E1479,3)="1.5",LEFT($E1479,3)="2.5")))),"Revise a classificação do item conforme as regras de preenchimento.",IF(AND($B1479&lt;&gt;"",OR(ISNUMBER(SEARCH("outro",LOWER($B1479))),ISNUMBER(SEARCH("divers",LOWER($B1479))),ISNUMBER(SEARCH("kit",LOWER($B1479))),ISNUMBER(SEARCH("ferrament",LOWER($B1479))),ISNUMBER(SEARCH("epi",LOWER($B1479)))),NOT(OR($Z1479&lt;&gt;"",$AA1479&lt;&gt;""))),"Descrição muito genérica: detalhe melhor o item e registre o racional no memorial ou em anexo.",IF(AND($Y1479=0,$B1479&lt;&gt;"",OR($G1479&lt;&gt;"",$H1479&lt;&gt;"",$J1479&lt;&gt;"",$K1479&lt;&gt;"",$M1479&lt;&gt;"",$N1479&lt;&gt;"",$P1479&lt;&gt;"",$Q1479&lt;&gt;"",$S1479&lt;&gt;"",$T1479&lt;&gt;"",$V1479&lt;&gt;"",$W1479&lt;&gt;"")),"O item possui dados lançados, mas o total está zerado. Revise os valores informados.","")))))))))))))))</f>
        <v/>
      </c>
    </row>
    <row r="1480" spans="1:35" ht="14.25" customHeight="1" x14ac:dyDescent="0.25">
      <c r="A1480" s="57" t="str">
        <f t="shared" si="286"/>
        <v/>
      </c>
      <c r="B1480" s="58"/>
      <c r="C1480" s="58"/>
      <c r="D1480" s="58"/>
      <c r="E1480" s="58"/>
      <c r="F1480" s="58"/>
      <c r="G1480" s="269"/>
      <c r="H1480" s="59"/>
      <c r="I1480" s="273">
        <f t="shared" si="287"/>
        <v>0</v>
      </c>
      <c r="J1480" s="269"/>
      <c r="K1480" s="59"/>
      <c r="L1480" s="270">
        <f t="shared" si="288"/>
        <v>0</v>
      </c>
      <c r="M1480" s="269"/>
      <c r="N1480" s="59"/>
      <c r="O1480" s="270">
        <f t="shared" si="289"/>
        <v>0</v>
      </c>
      <c r="P1480" s="269"/>
      <c r="Q1480" s="59"/>
      <c r="R1480" s="271">
        <f t="shared" si="290"/>
        <v>0</v>
      </c>
      <c r="S1480" s="269"/>
      <c r="T1480" s="59"/>
      <c r="U1480" s="270">
        <f t="shared" si="291"/>
        <v>0</v>
      </c>
      <c r="V1480" s="269"/>
      <c r="W1480" s="59"/>
      <c r="X1480" s="270">
        <f t="shared" si="292"/>
        <v>0</v>
      </c>
      <c r="Y1480" s="270">
        <f t="shared" si="293"/>
        <v>0</v>
      </c>
      <c r="Z1480" s="58"/>
      <c r="AA1480" s="58"/>
      <c r="AB1480" s="60" t="str">
        <f t="shared" si="294"/>
        <v/>
      </c>
      <c r="AC1480" s="21" t="b">
        <f t="shared" si="295"/>
        <v>0</v>
      </c>
      <c r="AD1480" s="21" t="b">
        <f t="shared" si="296"/>
        <v>0</v>
      </c>
      <c r="AE1480" s="21" t="b">
        <f t="shared" si="297"/>
        <v>0</v>
      </c>
      <c r="AF1480" s="21" t="b">
        <f ca="1">OR(AND($AC1480,NOT($AD1480)),AND($AC1480,OR(AND($G1480="",$H1480&lt;&gt;""),AND($G1480&lt;&gt;"",$H1480=""),AND($J1480="",$K1480&lt;&gt;""),AND($J1480&lt;&gt;"",$K1480=""),AND($M1480="",$N1480&lt;&gt;""),AND($M1480&lt;&gt;"",$N1480=""),AND($P1480="",$Q1480&lt;&gt;""),AND($P1480&lt;&gt;"",$Q1480=""),AND($S1480="",$T1480&lt;&gt;""),AND($S1480&lt;&gt;"",$T1480=""),AND($V1480="",$W1480&lt;&gt;""),AND($V1480&lt;&gt;"",$W1480=""))),AND($C1480&lt;&gt;"",$E1480&lt;&gt;"",LEFT(TRIM($C1480),1)&lt;&gt;LEFT(TRIM($E1480),1)),IF(OR($E1480="",$F1480=""),FALSE(),IFERROR(COUNTIF(INDIRECT("UNITS_"&amp;SUBSTITUTE(LEFT($E1480,FIND(" ",$E1480&amp;" ")-1),".","_")),$F1480)=0,TRUE())),AND($B1480&lt;&gt;"",OR(ISNUMBER(SEARCH("outro",LOWER($B1480))),ISNUMBER(SEARCH("divers",LOWER($B1480))),ISNUMBER(SEARCH("etc",LOWER($B1480))))),OR(AND(ISNUMBER(SEARCH("comunic",LOWER($B1480))),LEFT($E1480,3)&lt;&gt;"4.4"),AND(ISNUMBER(SEARCH("monitor",LOWER($B1480))),NOT(OR(LEFT($E1480,3)="1.5",LEFT($E1480,3)="2.5")))),AND($B1480&lt;&gt;"",OR(LEFT($C1480,1)="1",LEFT($C1480,1)="2"),$D1480=""),AND($D1480&lt;&gt;"",NOT(OR(LEFT($C1480,1)="1",LEFT($C1480,1)="2"))),AND($D1480&lt;&gt;"",COUNTIF(' PROJETO'!$B$14:$B$16,$D1480)=0),IF($D1480="",FALSE(),IF(COUNTIF(' PROJETO'!$B$14:$B$16,$D1480)=0,FALSE(),IFERROR(INDEX(' PROJETO'!$C$14:$C$16,MATCH($D1480,' PROJETO'!$B$14:$B$16,0))&lt;&gt;"Sim",FALSE()))))</f>
        <v>0</v>
      </c>
      <c r="AG1480" s="21" t="b">
        <f>AND($AC1480,$Y1480&gt;'CONFG.  LISTAS'!$F$4,$Z1480="",$AA1480="")</f>
        <v>0</v>
      </c>
      <c r="AH1480" s="21" t="str">
        <f t="shared" si="298"/>
        <v/>
      </c>
      <c r="AI1480" s="43" t="str">
        <f ca="1">IF(NOT($AC1480),"",IF(OR($B1480="",$C1480="",$E1480="",$F1480=""),"Preencha descrição, categoria, tipo e unidade.",IF(AND($B1480&lt;&gt;"",OR(LEFT($C1480,1)="1",LEFT($C1480,1)="2"),$D1480=""),"Informe a prática de restauração para itens diretos.",IF(AND($D1480&lt;&gt;"",NOT(OR(LEFT($C1480,1)="1",LEFT($C1480,1)="2"))),"Custos indiretos não devem pertencer a uma prática específica.",IF(AND($D1480&lt;&gt;"",COUNTIF(' PROJETO'!$B$14:$B$16,$D1480)=0),"Prática de restauração inválida ou não cadastrada.",IF(IF($D1480="",FALSE(),IF(COUNTIF(' PROJETO'!$B$14:$B$16,$D1480)=0,FALSE(),IFERROR(INDEX(' PROJETO'!$C$14:$C$16,MATCH($D1480,' PROJETO'!$B$14:$B$16,0))&lt;&gt;"Sim",FALSE()))),"A prática informada no item não foi selecionada na aba Projeto.",IF(AND(MAX($I1480,$L1480,$O1480,$R1480,$U1480,$X1480)&gt;'CONFG.  LISTAS'!$F$4,NOT(OR($Z1480&lt;&gt;"",$AA1480&lt;&gt;""))),"Memorial de cálculo ou anexo obrigatório não informado para item acima do limite.",IF(OR(AND($G1480&lt;&gt;"",$H1480&lt;&gt;"",OR($G1480&lt;=0,$H1480&lt;=0)),AND($J1480&lt;&gt;"",$K1480&lt;&gt;"",OR($J1480&lt;=0,$K1480&lt;=0)),AND($M1480&lt;&gt;"",$N1480&lt;&gt;"",OR($M1480&lt;=0,$N1480&lt;=0)),AND($P1480&lt;&gt;"",$Q1480&lt;&gt;"",OR($P1480&lt;=0,$Q1480&lt;=0)),AND($S1480&lt;&gt;"",$T1480&lt;&gt;"",OR($S1480&lt;=0,$T1480&lt;=0)),AND($V1480&lt;&gt;"",$W1480&lt;&gt;"",OR($V1480&lt;=0,$W1480&lt;=0))),"Revise os valores informados: valor unitário e quantidade devem ser maiores que zero.",IF(OR(AND($G1480="",$H1480&lt;&gt;""),AND($G1480&lt;&gt;"",$H1480=""),AND($J1480="",$K1480&lt;&gt;""),AND($J1480&lt;&gt;"",$K1480=""),AND($M1480="",$N1480&lt;&gt;""),AND($M1480&lt;&gt;"",$N1480=""),AND($P1480="",$Q1480&lt;&gt;""),AND($P1480&lt;&gt;"",$Q1480=""),AND($S1480="",$T1480&lt;&gt;""),AND($S1480&lt;&gt;"",$T1480=""),AND($V1480="",$W1480&lt;&gt;""),AND($V1480&lt;&gt;"",$W1480="")),"Há ano preenchido parcialmente: "&amp;TRIM(IF(AND($G1480="",$H1480&lt;&gt;""),"Ano 1 (falta valor unitário); ","")&amp;IF(AND($G1480&lt;&gt;"",$H1480=""),"Ano 1 (falta quantidade); ","")&amp;IF(AND($J1480="",$K1480&lt;&gt;""),"Ano 2 (falta valor unitário); ","")&amp;IF(AND($J1480&lt;&gt;"",$K1480=""),"Ano 2 (falta quantidade); ","")&amp;IF(AND($M1480="",$N1480&lt;&gt;""),"Ano 3 (falta valor unitário); ","")&amp;IF(AND($M1480&lt;&gt;"",$N1480=""),"Ano 3 (falta quantidade); ","")&amp;IF(AND($P1480="",$Q1480&lt;&gt;""),"Ano 4 (falta valor unitário); ","")&amp;IF(AND($P1480&lt;&gt;"",$Q1480=""),"Ano 4 (falta quantidade); ","")&amp;IF(AND($S1480="",$T1480&lt;&gt;""),"Ano 5 (falta valor unitário); ","")&amp;IF(AND($S1480&lt;&gt;"",$T1480=""),"Ano 5 (falta quantidade); ","")&amp;IF(AND($V1480="",$W1480&lt;&gt;""),"Ano 6 (falta valor unitário); ","")&amp;IF(AND($V1480&lt;&gt;"",$W1480=""),"Ano 6 (falta quantidade); ","")), IF(NOT(OR(AND($G1480&lt;&gt;"",$H1480&lt;&gt;""),AND($J1480&lt;&gt;"",$K1480&lt;&gt;""),AND($M1480&lt;&gt;"",$N1480&lt;&gt;""),AND($P1480&lt;&gt;"",$Q1480&lt;&gt;""),AND($S1480&lt;&gt;"",$T1480&lt;&gt;""),AND($V1480&lt;&gt;"",$W1480&lt;&gt;""))),"Informe pelo menos um ano completo com valor unitário e quantidade.",IF(AND($C1480&lt;&gt;"",$E1480&lt;&gt;"",LEFT(TRIM($C1480),1)&lt;&gt;LEFT(TRIM($E1480),1)),"Categoria e tipo estão incompatíveis.",IF(IF(OR($E1480="",$F1480=""),FALSE(),IFERROR(COUNTIF(INDIRECT("UNITS_"&amp;SUBSTITUTE(LEFT($E1480,FIND(" ",$E1480&amp;" ")-1),".","_")),$F1480)=0,TRUE())),"Unidade incompatível com o tipo selecionado.",IF(OR(AND(ISNUMBER(SEARCH("comunic",LOWER($B1480))),LEFT($E1480,3)&lt;&gt;"4.4"),AND(ISNUMBER(SEARCH("monitor",LOWER($B1480))),NOT(OR(LEFT($E1480,3)="1.5",LEFT($E1480,3)="2.5")))),"Revise a classificação do item conforme as regras de preenchimento.",IF(AND($B1480&lt;&gt;"",OR(ISNUMBER(SEARCH("outro",LOWER($B1480))),ISNUMBER(SEARCH("divers",LOWER($B1480))),ISNUMBER(SEARCH("kit",LOWER($B1480))),ISNUMBER(SEARCH("ferrament",LOWER($B1480))),ISNUMBER(SEARCH("epi",LOWER($B1480)))),NOT(OR($Z1480&lt;&gt;"",$AA1480&lt;&gt;""))),"Descrição muito genérica: detalhe melhor o item e registre o racional no memorial ou em anexo.",IF(AND($Y1480=0,$B1480&lt;&gt;"",OR($G1480&lt;&gt;"",$H1480&lt;&gt;"",$J1480&lt;&gt;"",$K1480&lt;&gt;"",$M1480&lt;&gt;"",$N1480&lt;&gt;"",$P1480&lt;&gt;"",$Q1480&lt;&gt;"",$S1480&lt;&gt;"",$T1480&lt;&gt;"",$V1480&lt;&gt;"",$W1480&lt;&gt;"")),"O item possui dados lançados, mas o total está zerado. Revise os valores informados.","")))))))))))))))</f>
        <v/>
      </c>
    </row>
    <row r="1481" spans="1:35" ht="14.25" customHeight="1" x14ac:dyDescent="0.25">
      <c r="A1481" s="57" t="str">
        <f t="shared" si="286"/>
        <v/>
      </c>
      <c r="B1481" s="61"/>
      <c r="C1481" s="61"/>
      <c r="D1481" s="58"/>
      <c r="E1481" s="61"/>
      <c r="F1481" s="61"/>
      <c r="G1481" s="272"/>
      <c r="H1481" s="62"/>
      <c r="I1481" s="273">
        <f t="shared" si="287"/>
        <v>0</v>
      </c>
      <c r="J1481" s="272"/>
      <c r="K1481" s="62"/>
      <c r="L1481" s="270">
        <f t="shared" si="288"/>
        <v>0</v>
      </c>
      <c r="M1481" s="272"/>
      <c r="N1481" s="62"/>
      <c r="O1481" s="270">
        <f t="shared" si="289"/>
        <v>0</v>
      </c>
      <c r="P1481" s="272"/>
      <c r="Q1481" s="62"/>
      <c r="R1481" s="271">
        <f t="shared" si="290"/>
        <v>0</v>
      </c>
      <c r="S1481" s="272"/>
      <c r="T1481" s="62"/>
      <c r="U1481" s="270">
        <f t="shared" si="291"/>
        <v>0</v>
      </c>
      <c r="V1481" s="272"/>
      <c r="W1481" s="62"/>
      <c r="X1481" s="270">
        <f t="shared" si="292"/>
        <v>0</v>
      </c>
      <c r="Y1481" s="270">
        <f t="shared" si="293"/>
        <v>0</v>
      </c>
      <c r="Z1481" s="61"/>
      <c r="AA1481" s="61"/>
      <c r="AB1481" s="60" t="str">
        <f t="shared" si="294"/>
        <v/>
      </c>
      <c r="AC1481" s="21" t="b">
        <f t="shared" si="295"/>
        <v>0</v>
      </c>
      <c r="AD1481" s="21" t="b">
        <f t="shared" si="296"/>
        <v>0</v>
      </c>
      <c r="AE1481" s="21" t="b">
        <f t="shared" si="297"/>
        <v>0</v>
      </c>
      <c r="AF1481" s="21" t="b">
        <f ca="1">OR(AND($AC1481,NOT($AD1481)),AND($AC1481,OR(AND($G1481="",$H1481&lt;&gt;""),AND($G1481&lt;&gt;"",$H1481=""),AND($J1481="",$K1481&lt;&gt;""),AND($J1481&lt;&gt;"",$K1481=""),AND($M1481="",$N1481&lt;&gt;""),AND($M1481&lt;&gt;"",$N1481=""),AND($P1481="",$Q1481&lt;&gt;""),AND($P1481&lt;&gt;"",$Q1481=""),AND($S1481="",$T1481&lt;&gt;""),AND($S1481&lt;&gt;"",$T1481=""),AND($V1481="",$W1481&lt;&gt;""),AND($V1481&lt;&gt;"",$W1481=""))),AND($C1481&lt;&gt;"",$E1481&lt;&gt;"",LEFT(TRIM($C1481),1)&lt;&gt;LEFT(TRIM($E1481),1)),IF(OR($E1481="",$F1481=""),FALSE(),IFERROR(COUNTIF(INDIRECT("UNITS_"&amp;SUBSTITUTE(LEFT($E1481,FIND(" ",$E1481&amp;" ")-1),".","_")),$F1481)=0,TRUE())),AND($B1481&lt;&gt;"",OR(ISNUMBER(SEARCH("outro",LOWER($B1481))),ISNUMBER(SEARCH("divers",LOWER($B1481))),ISNUMBER(SEARCH("etc",LOWER($B1481))))),OR(AND(ISNUMBER(SEARCH("comunic",LOWER($B1481))),LEFT($E1481,3)&lt;&gt;"4.4"),AND(ISNUMBER(SEARCH("monitor",LOWER($B1481))),NOT(OR(LEFT($E1481,3)="1.5",LEFT($E1481,3)="2.5")))),AND($B1481&lt;&gt;"",OR(LEFT($C1481,1)="1",LEFT($C1481,1)="2"),$D1481=""),AND($D1481&lt;&gt;"",NOT(OR(LEFT($C1481,1)="1",LEFT($C1481,1)="2"))),AND($D1481&lt;&gt;"",COUNTIF(' PROJETO'!$B$14:$B$16,$D1481)=0),IF($D1481="",FALSE(),IF(COUNTIF(' PROJETO'!$B$14:$B$16,$D1481)=0,FALSE(),IFERROR(INDEX(' PROJETO'!$C$14:$C$16,MATCH($D1481,' PROJETO'!$B$14:$B$16,0))&lt;&gt;"Sim",FALSE()))))</f>
        <v>0</v>
      </c>
      <c r="AG1481" s="21" t="b">
        <f>AND($AC1481,$Y1481&gt;'CONFG.  LISTAS'!$F$4,$Z1481="",$AA1481="")</f>
        <v>0</v>
      </c>
      <c r="AH1481" s="21" t="str">
        <f t="shared" si="298"/>
        <v/>
      </c>
      <c r="AI1481" s="43" t="str">
        <f ca="1">IF(NOT($AC1481),"",IF(OR($B1481="",$C1481="",$E1481="",$F1481=""),"Preencha descrição, categoria, tipo e unidade.",IF(AND($B1481&lt;&gt;"",OR(LEFT($C1481,1)="1",LEFT($C1481,1)="2"),$D1481=""),"Informe a prática de restauração para itens diretos.",IF(AND($D1481&lt;&gt;"",NOT(OR(LEFT($C1481,1)="1",LEFT($C1481,1)="2"))),"Custos indiretos não devem pertencer a uma prática específica.",IF(AND($D1481&lt;&gt;"",COUNTIF(' PROJETO'!$B$14:$B$16,$D1481)=0),"Prática de restauração inválida ou não cadastrada.",IF(IF($D1481="",FALSE(),IF(COUNTIF(' PROJETO'!$B$14:$B$16,$D1481)=0,FALSE(),IFERROR(INDEX(' PROJETO'!$C$14:$C$16,MATCH($D1481,' PROJETO'!$B$14:$B$16,0))&lt;&gt;"Sim",FALSE()))),"A prática informada no item não foi selecionada na aba Projeto.",IF(AND(MAX($I1481,$L1481,$O1481,$R1481,$U1481,$X1481)&gt;'CONFG.  LISTAS'!$F$4,NOT(OR($Z1481&lt;&gt;"",$AA1481&lt;&gt;""))),"Memorial de cálculo ou anexo obrigatório não informado para item acima do limite.",IF(OR(AND($G1481&lt;&gt;"",$H1481&lt;&gt;"",OR($G1481&lt;=0,$H1481&lt;=0)),AND($J1481&lt;&gt;"",$K1481&lt;&gt;"",OR($J1481&lt;=0,$K1481&lt;=0)),AND($M1481&lt;&gt;"",$N1481&lt;&gt;"",OR($M1481&lt;=0,$N1481&lt;=0)),AND($P1481&lt;&gt;"",$Q1481&lt;&gt;"",OR($P1481&lt;=0,$Q1481&lt;=0)),AND($S1481&lt;&gt;"",$T1481&lt;&gt;"",OR($S1481&lt;=0,$T1481&lt;=0)),AND($V1481&lt;&gt;"",$W1481&lt;&gt;"",OR($V1481&lt;=0,$W1481&lt;=0))),"Revise os valores informados: valor unitário e quantidade devem ser maiores que zero.",IF(OR(AND($G1481="",$H1481&lt;&gt;""),AND($G1481&lt;&gt;"",$H1481=""),AND($J1481="",$K1481&lt;&gt;""),AND($J1481&lt;&gt;"",$K1481=""),AND($M1481="",$N1481&lt;&gt;""),AND($M1481&lt;&gt;"",$N1481=""),AND($P1481="",$Q1481&lt;&gt;""),AND($P1481&lt;&gt;"",$Q1481=""),AND($S1481="",$T1481&lt;&gt;""),AND($S1481&lt;&gt;"",$T1481=""),AND($V1481="",$W1481&lt;&gt;""),AND($V1481&lt;&gt;"",$W1481="")),"Há ano preenchido parcialmente: "&amp;TRIM(IF(AND($G1481="",$H1481&lt;&gt;""),"Ano 1 (falta valor unitário); ","")&amp;IF(AND($G1481&lt;&gt;"",$H1481=""),"Ano 1 (falta quantidade); ","")&amp;IF(AND($J1481="",$K1481&lt;&gt;""),"Ano 2 (falta valor unitário); ","")&amp;IF(AND($J1481&lt;&gt;"",$K1481=""),"Ano 2 (falta quantidade); ","")&amp;IF(AND($M1481="",$N1481&lt;&gt;""),"Ano 3 (falta valor unitário); ","")&amp;IF(AND($M1481&lt;&gt;"",$N1481=""),"Ano 3 (falta quantidade); ","")&amp;IF(AND($P1481="",$Q1481&lt;&gt;""),"Ano 4 (falta valor unitário); ","")&amp;IF(AND($P1481&lt;&gt;"",$Q1481=""),"Ano 4 (falta quantidade); ","")&amp;IF(AND($S1481="",$T1481&lt;&gt;""),"Ano 5 (falta valor unitário); ","")&amp;IF(AND($S1481&lt;&gt;"",$T1481=""),"Ano 5 (falta quantidade); ","")&amp;IF(AND($V1481="",$W1481&lt;&gt;""),"Ano 6 (falta valor unitário); ","")&amp;IF(AND($V1481&lt;&gt;"",$W1481=""),"Ano 6 (falta quantidade); ","")), IF(NOT(OR(AND($G1481&lt;&gt;"",$H1481&lt;&gt;""),AND($J1481&lt;&gt;"",$K1481&lt;&gt;""),AND($M1481&lt;&gt;"",$N1481&lt;&gt;""),AND($P1481&lt;&gt;"",$Q1481&lt;&gt;""),AND($S1481&lt;&gt;"",$T1481&lt;&gt;""),AND($V1481&lt;&gt;"",$W1481&lt;&gt;""))),"Informe pelo menos um ano completo com valor unitário e quantidade.",IF(AND($C1481&lt;&gt;"",$E1481&lt;&gt;"",LEFT(TRIM($C1481),1)&lt;&gt;LEFT(TRIM($E1481),1)),"Categoria e tipo estão incompatíveis.",IF(IF(OR($E1481="",$F1481=""),FALSE(),IFERROR(COUNTIF(INDIRECT("UNITS_"&amp;SUBSTITUTE(LEFT($E1481,FIND(" ",$E1481&amp;" ")-1),".","_")),$F1481)=0,TRUE())),"Unidade incompatível com o tipo selecionado.",IF(OR(AND(ISNUMBER(SEARCH("comunic",LOWER($B1481))),LEFT($E1481,3)&lt;&gt;"4.4"),AND(ISNUMBER(SEARCH("monitor",LOWER($B1481))),NOT(OR(LEFT($E1481,3)="1.5",LEFT($E1481,3)="2.5")))),"Revise a classificação do item conforme as regras de preenchimento.",IF(AND($B1481&lt;&gt;"",OR(ISNUMBER(SEARCH("outro",LOWER($B1481))),ISNUMBER(SEARCH("divers",LOWER($B1481))),ISNUMBER(SEARCH("kit",LOWER($B1481))),ISNUMBER(SEARCH("ferrament",LOWER($B1481))),ISNUMBER(SEARCH("epi",LOWER($B1481)))),NOT(OR($Z1481&lt;&gt;"",$AA1481&lt;&gt;""))),"Descrição muito genérica: detalhe melhor o item e registre o racional no memorial ou em anexo.",IF(AND($Y1481=0,$B1481&lt;&gt;"",OR($G1481&lt;&gt;"",$H1481&lt;&gt;"",$J1481&lt;&gt;"",$K1481&lt;&gt;"",$M1481&lt;&gt;"",$N1481&lt;&gt;"",$P1481&lt;&gt;"",$Q1481&lt;&gt;"",$S1481&lt;&gt;"",$T1481&lt;&gt;"",$V1481&lt;&gt;"",$W1481&lt;&gt;"")),"O item possui dados lançados, mas o total está zerado. Revise os valores informados.","")))))))))))))))</f>
        <v/>
      </c>
    </row>
    <row r="1482" spans="1:35" ht="14.25" customHeight="1" x14ac:dyDescent="0.25">
      <c r="A1482" s="57" t="str">
        <f t="shared" ref="A1482:A1545" si="299">AH1482</f>
        <v/>
      </c>
      <c r="B1482" s="58"/>
      <c r="C1482" s="58"/>
      <c r="D1482" s="58"/>
      <c r="E1482" s="58"/>
      <c r="F1482" s="58"/>
      <c r="G1482" s="269"/>
      <c r="H1482" s="59"/>
      <c r="I1482" s="273">
        <f t="shared" ref="I1482:I1545" si="300">IFERROR(G1482*H1482,0)</f>
        <v>0</v>
      </c>
      <c r="J1482" s="269"/>
      <c r="K1482" s="59"/>
      <c r="L1482" s="270">
        <f t="shared" ref="L1482:L1545" si="301">IFERROR(J1482*K1482,0)</f>
        <v>0</v>
      </c>
      <c r="M1482" s="269"/>
      <c r="N1482" s="59"/>
      <c r="O1482" s="270">
        <f t="shared" ref="O1482:O1545" si="302">IFERROR(M1482*N1482,0)</f>
        <v>0</v>
      </c>
      <c r="P1482" s="269"/>
      <c r="Q1482" s="59"/>
      <c r="R1482" s="271">
        <f t="shared" ref="R1482:R1545" si="303">IFERROR(P1482*Q1482,0)</f>
        <v>0</v>
      </c>
      <c r="S1482" s="269"/>
      <c r="T1482" s="59"/>
      <c r="U1482" s="270">
        <f t="shared" ref="U1482:U1545" si="304">IFERROR(S1482*T1482,0)</f>
        <v>0</v>
      </c>
      <c r="V1482" s="269"/>
      <c r="W1482" s="59"/>
      <c r="X1482" s="270">
        <f t="shared" ref="X1482:X1545" si="305">IFERROR(V1482*W1482,0)</f>
        <v>0</v>
      </c>
      <c r="Y1482" s="270">
        <f t="shared" ref="Y1482:Y1545" si="306">SUM(I1482,L1482,O1482,R1482,U1482,X1482)</f>
        <v>0</v>
      </c>
      <c r="Z1482" s="58"/>
      <c r="AA1482" s="58"/>
      <c r="AB1482" s="60" t="str">
        <f t="shared" ref="AB1482:AB1545" si="307">IF($B1482="","",TEXT(ROW()-4,"000"))</f>
        <v/>
      </c>
      <c r="AC1482" s="21" t="b">
        <f t="shared" ref="AC1482:AC1545" si="308">OR(LEN($B1482&amp;"")&gt;0,LEN($C1482&amp;"")&gt;0,LEN($D1482&amp;"")&gt;0,LEN($E1482&amp;"")&gt;0,LEN($F1482&amp;"")&gt;0,LEN($G1482&amp;"")&gt;0,LEN($H1482&amp;"")&gt;0,LEN($J1482&amp;"")&gt;0,LEN($K1482&amp;"")&gt;0,LEN($M1482&amp;"")&gt;0,LEN($N1482&amp;"")&gt;0,LEN($P1482&amp;"")&gt;0,LEN($Q1482&amp;"")&gt;0,LEN($S1482&amp;"")&gt;0,LEN($T1482&amp;"")&gt;0,LEN($V1482&amp;"")&gt;0,LEN($W1482&amp;"")&gt;0,LEN($Z1482&amp;"")&gt;0,LEN($AA1482&amp;"")&gt;0)</f>
        <v>0</v>
      </c>
      <c r="AD1482" s="21" t="b">
        <f t="shared" ref="AD1482:AD1545" si="309">AND($B1482&lt;&gt;"",$C1482&lt;&gt;"",$E1482&lt;&gt;"",$F1482&lt;&gt;"")</f>
        <v>0</v>
      </c>
      <c r="AE1482" s="21" t="b">
        <f t="shared" ref="AE1482:AE1545" si="310">OR(AND($G1482&lt;&gt;"",$H1482&lt;&gt;""),AND($J1482&lt;&gt;"",$K1482&lt;&gt;""),AND($M1482&lt;&gt;"",$N1482&lt;&gt;""),AND($P1482&lt;&gt;"",$Q1482&lt;&gt;""),AND($S1482&lt;&gt;"",$T1482&lt;&gt;""),AND($V1482&lt;&gt;"",$W1482&lt;&gt;""))</f>
        <v>0</v>
      </c>
      <c r="AF1482" s="21" t="b">
        <f ca="1">OR(AND($AC1482,NOT($AD1482)),AND($AC1482,OR(AND($G1482="",$H1482&lt;&gt;""),AND($G1482&lt;&gt;"",$H1482=""),AND($J1482="",$K1482&lt;&gt;""),AND($J1482&lt;&gt;"",$K1482=""),AND($M1482="",$N1482&lt;&gt;""),AND($M1482&lt;&gt;"",$N1482=""),AND($P1482="",$Q1482&lt;&gt;""),AND($P1482&lt;&gt;"",$Q1482=""),AND($S1482="",$T1482&lt;&gt;""),AND($S1482&lt;&gt;"",$T1482=""),AND($V1482="",$W1482&lt;&gt;""),AND($V1482&lt;&gt;"",$W1482=""))),AND($C1482&lt;&gt;"",$E1482&lt;&gt;"",LEFT(TRIM($C1482),1)&lt;&gt;LEFT(TRIM($E1482),1)),IF(OR($E1482="",$F1482=""),FALSE(),IFERROR(COUNTIF(INDIRECT("UNITS_"&amp;SUBSTITUTE(LEFT($E1482,FIND(" ",$E1482&amp;" ")-1),".","_")),$F1482)=0,TRUE())),AND($B1482&lt;&gt;"",OR(ISNUMBER(SEARCH("outro",LOWER($B1482))),ISNUMBER(SEARCH("divers",LOWER($B1482))),ISNUMBER(SEARCH("etc",LOWER($B1482))))),OR(AND(ISNUMBER(SEARCH("comunic",LOWER($B1482))),LEFT($E1482,3)&lt;&gt;"4.4"),AND(ISNUMBER(SEARCH("monitor",LOWER($B1482))),NOT(OR(LEFT($E1482,3)="1.5",LEFT($E1482,3)="2.5")))),AND($B1482&lt;&gt;"",OR(LEFT($C1482,1)="1",LEFT($C1482,1)="2"),$D1482=""),AND($D1482&lt;&gt;"",NOT(OR(LEFT($C1482,1)="1",LEFT($C1482,1)="2"))),AND($D1482&lt;&gt;"",COUNTIF(' PROJETO'!$B$14:$B$16,$D1482)=0),IF($D1482="",FALSE(),IF(COUNTIF(' PROJETO'!$B$14:$B$16,$D1482)=0,FALSE(),IFERROR(INDEX(' PROJETO'!$C$14:$C$16,MATCH($D1482,' PROJETO'!$B$14:$B$16,0))&lt;&gt;"Sim",FALSE()))))</f>
        <v>0</v>
      </c>
      <c r="AG1482" s="21" t="b">
        <f>AND($AC1482,$Y1482&gt;'CONFG.  LISTAS'!$F$4,$Z1482="",$AA1482="")</f>
        <v>0</v>
      </c>
      <c r="AH1482" s="21" t="str">
        <f t="shared" ref="AH1482:AH1545" si="311">IF(NOT($AC1482),"",IF($AG1482,"⚠",IF(OR(AND($AC1482,NOT($AE1482)),$AF1482),"◔","✓")))</f>
        <v/>
      </c>
      <c r="AI1482" s="43" t="str">
        <f ca="1">IF(NOT($AC1482),"",IF(OR($B1482="",$C1482="",$E1482="",$F1482=""),"Preencha descrição, categoria, tipo e unidade.",IF(AND($B1482&lt;&gt;"",OR(LEFT($C1482,1)="1",LEFT($C1482,1)="2"),$D1482=""),"Informe a prática de restauração para itens diretos.",IF(AND($D1482&lt;&gt;"",NOT(OR(LEFT($C1482,1)="1",LEFT($C1482,1)="2"))),"Custos indiretos não devem pertencer a uma prática específica.",IF(AND($D1482&lt;&gt;"",COUNTIF(' PROJETO'!$B$14:$B$16,$D1482)=0),"Prática de restauração inválida ou não cadastrada.",IF(IF($D1482="",FALSE(),IF(COUNTIF(' PROJETO'!$B$14:$B$16,$D1482)=0,FALSE(),IFERROR(INDEX(' PROJETO'!$C$14:$C$16,MATCH($D1482,' PROJETO'!$B$14:$B$16,0))&lt;&gt;"Sim",FALSE()))),"A prática informada no item não foi selecionada na aba Projeto.",IF(AND(MAX($I1482,$L1482,$O1482,$R1482,$U1482,$X1482)&gt;'CONFG.  LISTAS'!$F$4,NOT(OR($Z1482&lt;&gt;"",$AA1482&lt;&gt;""))),"Memorial de cálculo ou anexo obrigatório não informado para item acima do limite.",IF(OR(AND($G1482&lt;&gt;"",$H1482&lt;&gt;"",OR($G1482&lt;=0,$H1482&lt;=0)),AND($J1482&lt;&gt;"",$K1482&lt;&gt;"",OR($J1482&lt;=0,$K1482&lt;=0)),AND($M1482&lt;&gt;"",$N1482&lt;&gt;"",OR($M1482&lt;=0,$N1482&lt;=0)),AND($P1482&lt;&gt;"",$Q1482&lt;&gt;"",OR($P1482&lt;=0,$Q1482&lt;=0)),AND($S1482&lt;&gt;"",$T1482&lt;&gt;"",OR($S1482&lt;=0,$T1482&lt;=0)),AND($V1482&lt;&gt;"",$W1482&lt;&gt;"",OR($V1482&lt;=0,$W1482&lt;=0))),"Revise os valores informados: valor unitário e quantidade devem ser maiores que zero.",IF(OR(AND($G1482="",$H1482&lt;&gt;""),AND($G1482&lt;&gt;"",$H1482=""),AND($J1482="",$K1482&lt;&gt;""),AND($J1482&lt;&gt;"",$K1482=""),AND($M1482="",$N1482&lt;&gt;""),AND($M1482&lt;&gt;"",$N1482=""),AND($P1482="",$Q1482&lt;&gt;""),AND($P1482&lt;&gt;"",$Q1482=""),AND($S1482="",$T1482&lt;&gt;""),AND($S1482&lt;&gt;"",$T1482=""),AND($V1482="",$W1482&lt;&gt;""),AND($V1482&lt;&gt;"",$W1482="")),"Há ano preenchido parcialmente: "&amp;TRIM(IF(AND($G1482="",$H1482&lt;&gt;""),"Ano 1 (falta valor unitário); ","")&amp;IF(AND($G1482&lt;&gt;"",$H1482=""),"Ano 1 (falta quantidade); ","")&amp;IF(AND($J1482="",$K1482&lt;&gt;""),"Ano 2 (falta valor unitário); ","")&amp;IF(AND($J1482&lt;&gt;"",$K1482=""),"Ano 2 (falta quantidade); ","")&amp;IF(AND($M1482="",$N1482&lt;&gt;""),"Ano 3 (falta valor unitário); ","")&amp;IF(AND($M1482&lt;&gt;"",$N1482=""),"Ano 3 (falta quantidade); ","")&amp;IF(AND($P1482="",$Q1482&lt;&gt;""),"Ano 4 (falta valor unitário); ","")&amp;IF(AND($P1482&lt;&gt;"",$Q1482=""),"Ano 4 (falta quantidade); ","")&amp;IF(AND($S1482="",$T1482&lt;&gt;""),"Ano 5 (falta valor unitário); ","")&amp;IF(AND($S1482&lt;&gt;"",$T1482=""),"Ano 5 (falta quantidade); ","")&amp;IF(AND($V1482="",$W1482&lt;&gt;""),"Ano 6 (falta valor unitário); ","")&amp;IF(AND($V1482&lt;&gt;"",$W1482=""),"Ano 6 (falta quantidade); ","")), IF(NOT(OR(AND($G1482&lt;&gt;"",$H1482&lt;&gt;""),AND($J1482&lt;&gt;"",$K1482&lt;&gt;""),AND($M1482&lt;&gt;"",$N1482&lt;&gt;""),AND($P1482&lt;&gt;"",$Q1482&lt;&gt;""),AND($S1482&lt;&gt;"",$T1482&lt;&gt;""),AND($V1482&lt;&gt;"",$W1482&lt;&gt;""))),"Informe pelo menos um ano completo com valor unitário e quantidade.",IF(AND($C1482&lt;&gt;"",$E1482&lt;&gt;"",LEFT(TRIM($C1482),1)&lt;&gt;LEFT(TRIM($E1482),1)),"Categoria e tipo estão incompatíveis.",IF(IF(OR($E1482="",$F1482=""),FALSE(),IFERROR(COUNTIF(INDIRECT("UNITS_"&amp;SUBSTITUTE(LEFT($E1482,FIND(" ",$E1482&amp;" ")-1),".","_")),$F1482)=0,TRUE())),"Unidade incompatível com o tipo selecionado.",IF(OR(AND(ISNUMBER(SEARCH("comunic",LOWER($B1482))),LEFT($E1482,3)&lt;&gt;"4.4"),AND(ISNUMBER(SEARCH("monitor",LOWER($B1482))),NOT(OR(LEFT($E1482,3)="1.5",LEFT($E1482,3)="2.5")))),"Revise a classificação do item conforme as regras de preenchimento.",IF(AND($B1482&lt;&gt;"",OR(ISNUMBER(SEARCH("outro",LOWER($B1482))),ISNUMBER(SEARCH("divers",LOWER($B1482))),ISNUMBER(SEARCH("kit",LOWER($B1482))),ISNUMBER(SEARCH("ferrament",LOWER($B1482))),ISNUMBER(SEARCH("epi",LOWER($B1482)))),NOT(OR($Z1482&lt;&gt;"",$AA1482&lt;&gt;""))),"Descrição muito genérica: detalhe melhor o item e registre o racional no memorial ou em anexo.",IF(AND($Y1482=0,$B1482&lt;&gt;"",OR($G1482&lt;&gt;"",$H1482&lt;&gt;"",$J1482&lt;&gt;"",$K1482&lt;&gt;"",$M1482&lt;&gt;"",$N1482&lt;&gt;"",$P1482&lt;&gt;"",$Q1482&lt;&gt;"",$S1482&lt;&gt;"",$T1482&lt;&gt;"",$V1482&lt;&gt;"",$W1482&lt;&gt;"")),"O item possui dados lançados, mas o total está zerado. Revise os valores informados.","")))))))))))))))</f>
        <v/>
      </c>
    </row>
    <row r="1483" spans="1:35" ht="14.25" customHeight="1" x14ac:dyDescent="0.25">
      <c r="A1483" s="57" t="str">
        <f t="shared" si="299"/>
        <v/>
      </c>
      <c r="B1483" s="61"/>
      <c r="C1483" s="61"/>
      <c r="D1483" s="58"/>
      <c r="E1483" s="61"/>
      <c r="F1483" s="61"/>
      <c r="G1483" s="272"/>
      <c r="H1483" s="62"/>
      <c r="I1483" s="273">
        <f t="shared" si="300"/>
        <v>0</v>
      </c>
      <c r="J1483" s="272"/>
      <c r="K1483" s="62"/>
      <c r="L1483" s="270">
        <f t="shared" si="301"/>
        <v>0</v>
      </c>
      <c r="M1483" s="272"/>
      <c r="N1483" s="62"/>
      <c r="O1483" s="270">
        <f t="shared" si="302"/>
        <v>0</v>
      </c>
      <c r="P1483" s="272"/>
      <c r="Q1483" s="62"/>
      <c r="R1483" s="271">
        <f t="shared" si="303"/>
        <v>0</v>
      </c>
      <c r="S1483" s="272"/>
      <c r="T1483" s="62"/>
      <c r="U1483" s="270">
        <f t="shared" si="304"/>
        <v>0</v>
      </c>
      <c r="V1483" s="272"/>
      <c r="W1483" s="62"/>
      <c r="X1483" s="270">
        <f t="shared" si="305"/>
        <v>0</v>
      </c>
      <c r="Y1483" s="270">
        <f t="shared" si="306"/>
        <v>0</v>
      </c>
      <c r="Z1483" s="61"/>
      <c r="AA1483" s="61"/>
      <c r="AB1483" s="60" t="str">
        <f t="shared" si="307"/>
        <v/>
      </c>
      <c r="AC1483" s="21" t="b">
        <f t="shared" si="308"/>
        <v>0</v>
      </c>
      <c r="AD1483" s="21" t="b">
        <f t="shared" si="309"/>
        <v>0</v>
      </c>
      <c r="AE1483" s="21" t="b">
        <f t="shared" si="310"/>
        <v>0</v>
      </c>
      <c r="AF1483" s="21" t="b">
        <f ca="1">OR(AND($AC1483,NOT($AD1483)),AND($AC1483,OR(AND($G1483="",$H1483&lt;&gt;""),AND($G1483&lt;&gt;"",$H1483=""),AND($J1483="",$K1483&lt;&gt;""),AND($J1483&lt;&gt;"",$K1483=""),AND($M1483="",$N1483&lt;&gt;""),AND($M1483&lt;&gt;"",$N1483=""),AND($P1483="",$Q1483&lt;&gt;""),AND($P1483&lt;&gt;"",$Q1483=""),AND($S1483="",$T1483&lt;&gt;""),AND($S1483&lt;&gt;"",$T1483=""),AND($V1483="",$W1483&lt;&gt;""),AND($V1483&lt;&gt;"",$W1483=""))),AND($C1483&lt;&gt;"",$E1483&lt;&gt;"",LEFT(TRIM($C1483),1)&lt;&gt;LEFT(TRIM($E1483),1)),IF(OR($E1483="",$F1483=""),FALSE(),IFERROR(COUNTIF(INDIRECT("UNITS_"&amp;SUBSTITUTE(LEFT($E1483,FIND(" ",$E1483&amp;" ")-1),".","_")),$F1483)=0,TRUE())),AND($B1483&lt;&gt;"",OR(ISNUMBER(SEARCH("outro",LOWER($B1483))),ISNUMBER(SEARCH("divers",LOWER($B1483))),ISNUMBER(SEARCH("etc",LOWER($B1483))))),OR(AND(ISNUMBER(SEARCH("comunic",LOWER($B1483))),LEFT($E1483,3)&lt;&gt;"4.4"),AND(ISNUMBER(SEARCH("monitor",LOWER($B1483))),NOT(OR(LEFT($E1483,3)="1.5",LEFT($E1483,3)="2.5")))),AND($B1483&lt;&gt;"",OR(LEFT($C1483,1)="1",LEFT($C1483,1)="2"),$D1483=""),AND($D1483&lt;&gt;"",NOT(OR(LEFT($C1483,1)="1",LEFT($C1483,1)="2"))),AND($D1483&lt;&gt;"",COUNTIF(' PROJETO'!$B$14:$B$16,$D1483)=0),IF($D1483="",FALSE(),IF(COUNTIF(' PROJETO'!$B$14:$B$16,$D1483)=0,FALSE(),IFERROR(INDEX(' PROJETO'!$C$14:$C$16,MATCH($D1483,' PROJETO'!$B$14:$B$16,0))&lt;&gt;"Sim",FALSE()))))</f>
        <v>0</v>
      </c>
      <c r="AG1483" s="21" t="b">
        <f>AND($AC1483,$Y1483&gt;'CONFG.  LISTAS'!$F$4,$Z1483="",$AA1483="")</f>
        <v>0</v>
      </c>
      <c r="AH1483" s="21" t="str">
        <f t="shared" si="311"/>
        <v/>
      </c>
      <c r="AI1483" s="43" t="str">
        <f ca="1">IF(NOT($AC1483),"",IF(OR($B1483="",$C1483="",$E1483="",$F1483=""),"Preencha descrição, categoria, tipo e unidade.",IF(AND($B1483&lt;&gt;"",OR(LEFT($C1483,1)="1",LEFT($C1483,1)="2"),$D1483=""),"Informe a prática de restauração para itens diretos.",IF(AND($D1483&lt;&gt;"",NOT(OR(LEFT($C1483,1)="1",LEFT($C1483,1)="2"))),"Custos indiretos não devem pertencer a uma prática específica.",IF(AND($D1483&lt;&gt;"",COUNTIF(' PROJETO'!$B$14:$B$16,$D1483)=0),"Prática de restauração inválida ou não cadastrada.",IF(IF($D1483="",FALSE(),IF(COUNTIF(' PROJETO'!$B$14:$B$16,$D1483)=0,FALSE(),IFERROR(INDEX(' PROJETO'!$C$14:$C$16,MATCH($D1483,' PROJETO'!$B$14:$B$16,0))&lt;&gt;"Sim",FALSE()))),"A prática informada no item não foi selecionada na aba Projeto.",IF(AND(MAX($I1483,$L1483,$O1483,$R1483,$U1483,$X1483)&gt;'CONFG.  LISTAS'!$F$4,NOT(OR($Z1483&lt;&gt;"",$AA1483&lt;&gt;""))),"Memorial de cálculo ou anexo obrigatório não informado para item acima do limite.",IF(OR(AND($G1483&lt;&gt;"",$H1483&lt;&gt;"",OR($G1483&lt;=0,$H1483&lt;=0)),AND($J1483&lt;&gt;"",$K1483&lt;&gt;"",OR($J1483&lt;=0,$K1483&lt;=0)),AND($M1483&lt;&gt;"",$N1483&lt;&gt;"",OR($M1483&lt;=0,$N1483&lt;=0)),AND($P1483&lt;&gt;"",$Q1483&lt;&gt;"",OR($P1483&lt;=0,$Q1483&lt;=0)),AND($S1483&lt;&gt;"",$T1483&lt;&gt;"",OR($S1483&lt;=0,$T1483&lt;=0)),AND($V1483&lt;&gt;"",$W1483&lt;&gt;"",OR($V1483&lt;=0,$W1483&lt;=0))),"Revise os valores informados: valor unitário e quantidade devem ser maiores que zero.",IF(OR(AND($G1483="",$H1483&lt;&gt;""),AND($G1483&lt;&gt;"",$H1483=""),AND($J1483="",$K1483&lt;&gt;""),AND($J1483&lt;&gt;"",$K1483=""),AND($M1483="",$N1483&lt;&gt;""),AND($M1483&lt;&gt;"",$N1483=""),AND($P1483="",$Q1483&lt;&gt;""),AND($P1483&lt;&gt;"",$Q1483=""),AND($S1483="",$T1483&lt;&gt;""),AND($S1483&lt;&gt;"",$T1483=""),AND($V1483="",$W1483&lt;&gt;""),AND($V1483&lt;&gt;"",$W1483="")),"Há ano preenchido parcialmente: "&amp;TRIM(IF(AND($G1483="",$H1483&lt;&gt;""),"Ano 1 (falta valor unitário); ","")&amp;IF(AND($G1483&lt;&gt;"",$H1483=""),"Ano 1 (falta quantidade); ","")&amp;IF(AND($J1483="",$K1483&lt;&gt;""),"Ano 2 (falta valor unitário); ","")&amp;IF(AND($J1483&lt;&gt;"",$K1483=""),"Ano 2 (falta quantidade); ","")&amp;IF(AND($M1483="",$N1483&lt;&gt;""),"Ano 3 (falta valor unitário); ","")&amp;IF(AND($M1483&lt;&gt;"",$N1483=""),"Ano 3 (falta quantidade); ","")&amp;IF(AND($P1483="",$Q1483&lt;&gt;""),"Ano 4 (falta valor unitário); ","")&amp;IF(AND($P1483&lt;&gt;"",$Q1483=""),"Ano 4 (falta quantidade); ","")&amp;IF(AND($S1483="",$T1483&lt;&gt;""),"Ano 5 (falta valor unitário); ","")&amp;IF(AND($S1483&lt;&gt;"",$T1483=""),"Ano 5 (falta quantidade); ","")&amp;IF(AND($V1483="",$W1483&lt;&gt;""),"Ano 6 (falta valor unitário); ","")&amp;IF(AND($V1483&lt;&gt;"",$W1483=""),"Ano 6 (falta quantidade); ","")), IF(NOT(OR(AND($G1483&lt;&gt;"",$H1483&lt;&gt;""),AND($J1483&lt;&gt;"",$K1483&lt;&gt;""),AND($M1483&lt;&gt;"",$N1483&lt;&gt;""),AND($P1483&lt;&gt;"",$Q1483&lt;&gt;""),AND($S1483&lt;&gt;"",$T1483&lt;&gt;""),AND($V1483&lt;&gt;"",$W1483&lt;&gt;""))),"Informe pelo menos um ano completo com valor unitário e quantidade.",IF(AND($C1483&lt;&gt;"",$E1483&lt;&gt;"",LEFT(TRIM($C1483),1)&lt;&gt;LEFT(TRIM($E1483),1)),"Categoria e tipo estão incompatíveis.",IF(IF(OR($E1483="",$F1483=""),FALSE(),IFERROR(COUNTIF(INDIRECT("UNITS_"&amp;SUBSTITUTE(LEFT($E1483,FIND(" ",$E1483&amp;" ")-1),".","_")),$F1483)=0,TRUE())),"Unidade incompatível com o tipo selecionado.",IF(OR(AND(ISNUMBER(SEARCH("comunic",LOWER($B1483))),LEFT($E1483,3)&lt;&gt;"4.4"),AND(ISNUMBER(SEARCH("monitor",LOWER($B1483))),NOT(OR(LEFT($E1483,3)="1.5",LEFT($E1483,3)="2.5")))),"Revise a classificação do item conforme as regras de preenchimento.",IF(AND($B1483&lt;&gt;"",OR(ISNUMBER(SEARCH("outro",LOWER($B1483))),ISNUMBER(SEARCH("divers",LOWER($B1483))),ISNUMBER(SEARCH("kit",LOWER($B1483))),ISNUMBER(SEARCH("ferrament",LOWER($B1483))),ISNUMBER(SEARCH("epi",LOWER($B1483)))),NOT(OR($Z1483&lt;&gt;"",$AA1483&lt;&gt;""))),"Descrição muito genérica: detalhe melhor o item e registre o racional no memorial ou em anexo.",IF(AND($Y1483=0,$B1483&lt;&gt;"",OR($G1483&lt;&gt;"",$H1483&lt;&gt;"",$J1483&lt;&gt;"",$K1483&lt;&gt;"",$M1483&lt;&gt;"",$N1483&lt;&gt;"",$P1483&lt;&gt;"",$Q1483&lt;&gt;"",$S1483&lt;&gt;"",$T1483&lt;&gt;"",$V1483&lt;&gt;"",$W1483&lt;&gt;"")),"O item possui dados lançados, mas o total está zerado. Revise os valores informados.","")))))))))))))))</f>
        <v/>
      </c>
    </row>
    <row r="1484" spans="1:35" ht="14.25" customHeight="1" x14ac:dyDescent="0.25">
      <c r="A1484" s="57" t="str">
        <f t="shared" si="299"/>
        <v/>
      </c>
      <c r="B1484" s="58"/>
      <c r="C1484" s="58"/>
      <c r="D1484" s="58"/>
      <c r="E1484" s="58"/>
      <c r="F1484" s="58"/>
      <c r="G1484" s="269"/>
      <c r="H1484" s="59"/>
      <c r="I1484" s="273">
        <f t="shared" si="300"/>
        <v>0</v>
      </c>
      <c r="J1484" s="269"/>
      <c r="K1484" s="59"/>
      <c r="L1484" s="270">
        <f t="shared" si="301"/>
        <v>0</v>
      </c>
      <c r="M1484" s="269"/>
      <c r="N1484" s="59"/>
      <c r="O1484" s="270">
        <f t="shared" si="302"/>
        <v>0</v>
      </c>
      <c r="P1484" s="269"/>
      <c r="Q1484" s="59"/>
      <c r="R1484" s="271">
        <f t="shared" si="303"/>
        <v>0</v>
      </c>
      <c r="S1484" s="269"/>
      <c r="T1484" s="59"/>
      <c r="U1484" s="270">
        <f t="shared" si="304"/>
        <v>0</v>
      </c>
      <c r="V1484" s="269"/>
      <c r="W1484" s="59"/>
      <c r="X1484" s="270">
        <f t="shared" si="305"/>
        <v>0</v>
      </c>
      <c r="Y1484" s="270">
        <f t="shared" si="306"/>
        <v>0</v>
      </c>
      <c r="Z1484" s="58"/>
      <c r="AA1484" s="58"/>
      <c r="AB1484" s="60" t="str">
        <f t="shared" si="307"/>
        <v/>
      </c>
      <c r="AC1484" s="21" t="b">
        <f t="shared" si="308"/>
        <v>0</v>
      </c>
      <c r="AD1484" s="21" t="b">
        <f t="shared" si="309"/>
        <v>0</v>
      </c>
      <c r="AE1484" s="21" t="b">
        <f t="shared" si="310"/>
        <v>0</v>
      </c>
      <c r="AF1484" s="21" t="b">
        <f ca="1">OR(AND($AC1484,NOT($AD1484)),AND($AC1484,OR(AND($G1484="",$H1484&lt;&gt;""),AND($G1484&lt;&gt;"",$H1484=""),AND($J1484="",$K1484&lt;&gt;""),AND($J1484&lt;&gt;"",$K1484=""),AND($M1484="",$N1484&lt;&gt;""),AND($M1484&lt;&gt;"",$N1484=""),AND($P1484="",$Q1484&lt;&gt;""),AND($P1484&lt;&gt;"",$Q1484=""),AND($S1484="",$T1484&lt;&gt;""),AND($S1484&lt;&gt;"",$T1484=""),AND($V1484="",$W1484&lt;&gt;""),AND($V1484&lt;&gt;"",$W1484=""))),AND($C1484&lt;&gt;"",$E1484&lt;&gt;"",LEFT(TRIM($C1484),1)&lt;&gt;LEFT(TRIM($E1484),1)),IF(OR($E1484="",$F1484=""),FALSE(),IFERROR(COUNTIF(INDIRECT("UNITS_"&amp;SUBSTITUTE(LEFT($E1484,FIND(" ",$E1484&amp;" ")-1),".","_")),$F1484)=0,TRUE())),AND($B1484&lt;&gt;"",OR(ISNUMBER(SEARCH("outro",LOWER($B1484))),ISNUMBER(SEARCH("divers",LOWER($B1484))),ISNUMBER(SEARCH("etc",LOWER($B1484))))),OR(AND(ISNUMBER(SEARCH("comunic",LOWER($B1484))),LEFT($E1484,3)&lt;&gt;"4.4"),AND(ISNUMBER(SEARCH("monitor",LOWER($B1484))),NOT(OR(LEFT($E1484,3)="1.5",LEFT($E1484,3)="2.5")))),AND($B1484&lt;&gt;"",OR(LEFT($C1484,1)="1",LEFT($C1484,1)="2"),$D1484=""),AND($D1484&lt;&gt;"",NOT(OR(LEFT($C1484,1)="1",LEFT($C1484,1)="2"))),AND($D1484&lt;&gt;"",COUNTIF(' PROJETO'!$B$14:$B$16,$D1484)=0),IF($D1484="",FALSE(),IF(COUNTIF(' PROJETO'!$B$14:$B$16,$D1484)=0,FALSE(),IFERROR(INDEX(' PROJETO'!$C$14:$C$16,MATCH($D1484,' PROJETO'!$B$14:$B$16,0))&lt;&gt;"Sim",FALSE()))))</f>
        <v>0</v>
      </c>
      <c r="AG1484" s="21" t="b">
        <f>AND($AC1484,$Y1484&gt;'CONFG.  LISTAS'!$F$4,$Z1484="",$AA1484="")</f>
        <v>0</v>
      </c>
      <c r="AH1484" s="21" t="str">
        <f t="shared" si="311"/>
        <v/>
      </c>
      <c r="AI1484" s="43" t="str">
        <f ca="1">IF(NOT($AC1484),"",IF(OR($B1484="",$C1484="",$E1484="",$F1484=""),"Preencha descrição, categoria, tipo e unidade.",IF(AND($B1484&lt;&gt;"",OR(LEFT($C1484,1)="1",LEFT($C1484,1)="2"),$D1484=""),"Informe a prática de restauração para itens diretos.",IF(AND($D1484&lt;&gt;"",NOT(OR(LEFT($C1484,1)="1",LEFT($C1484,1)="2"))),"Custos indiretos não devem pertencer a uma prática específica.",IF(AND($D1484&lt;&gt;"",COUNTIF(' PROJETO'!$B$14:$B$16,$D1484)=0),"Prática de restauração inválida ou não cadastrada.",IF(IF($D1484="",FALSE(),IF(COUNTIF(' PROJETO'!$B$14:$B$16,$D1484)=0,FALSE(),IFERROR(INDEX(' PROJETO'!$C$14:$C$16,MATCH($D1484,' PROJETO'!$B$14:$B$16,0))&lt;&gt;"Sim",FALSE()))),"A prática informada no item não foi selecionada na aba Projeto.",IF(AND(MAX($I1484,$L1484,$O1484,$R1484,$U1484,$X1484)&gt;'CONFG.  LISTAS'!$F$4,NOT(OR($Z1484&lt;&gt;"",$AA1484&lt;&gt;""))),"Memorial de cálculo ou anexo obrigatório não informado para item acima do limite.",IF(OR(AND($G1484&lt;&gt;"",$H1484&lt;&gt;"",OR($G1484&lt;=0,$H1484&lt;=0)),AND($J1484&lt;&gt;"",$K1484&lt;&gt;"",OR($J1484&lt;=0,$K1484&lt;=0)),AND($M1484&lt;&gt;"",$N1484&lt;&gt;"",OR($M1484&lt;=0,$N1484&lt;=0)),AND($P1484&lt;&gt;"",$Q1484&lt;&gt;"",OR($P1484&lt;=0,$Q1484&lt;=0)),AND($S1484&lt;&gt;"",$T1484&lt;&gt;"",OR($S1484&lt;=0,$T1484&lt;=0)),AND($V1484&lt;&gt;"",$W1484&lt;&gt;"",OR($V1484&lt;=0,$W1484&lt;=0))),"Revise os valores informados: valor unitário e quantidade devem ser maiores que zero.",IF(OR(AND($G1484="",$H1484&lt;&gt;""),AND($G1484&lt;&gt;"",$H1484=""),AND($J1484="",$K1484&lt;&gt;""),AND($J1484&lt;&gt;"",$K1484=""),AND($M1484="",$N1484&lt;&gt;""),AND($M1484&lt;&gt;"",$N1484=""),AND($P1484="",$Q1484&lt;&gt;""),AND($P1484&lt;&gt;"",$Q1484=""),AND($S1484="",$T1484&lt;&gt;""),AND($S1484&lt;&gt;"",$T1484=""),AND($V1484="",$W1484&lt;&gt;""),AND($V1484&lt;&gt;"",$W1484="")),"Há ano preenchido parcialmente: "&amp;TRIM(IF(AND($G1484="",$H1484&lt;&gt;""),"Ano 1 (falta valor unitário); ","")&amp;IF(AND($G1484&lt;&gt;"",$H1484=""),"Ano 1 (falta quantidade); ","")&amp;IF(AND($J1484="",$K1484&lt;&gt;""),"Ano 2 (falta valor unitário); ","")&amp;IF(AND($J1484&lt;&gt;"",$K1484=""),"Ano 2 (falta quantidade); ","")&amp;IF(AND($M1484="",$N1484&lt;&gt;""),"Ano 3 (falta valor unitário); ","")&amp;IF(AND($M1484&lt;&gt;"",$N1484=""),"Ano 3 (falta quantidade); ","")&amp;IF(AND($P1484="",$Q1484&lt;&gt;""),"Ano 4 (falta valor unitário); ","")&amp;IF(AND($P1484&lt;&gt;"",$Q1484=""),"Ano 4 (falta quantidade); ","")&amp;IF(AND($S1484="",$T1484&lt;&gt;""),"Ano 5 (falta valor unitário); ","")&amp;IF(AND($S1484&lt;&gt;"",$T1484=""),"Ano 5 (falta quantidade); ","")&amp;IF(AND($V1484="",$W1484&lt;&gt;""),"Ano 6 (falta valor unitário); ","")&amp;IF(AND($V1484&lt;&gt;"",$W1484=""),"Ano 6 (falta quantidade); ","")), IF(NOT(OR(AND($G1484&lt;&gt;"",$H1484&lt;&gt;""),AND($J1484&lt;&gt;"",$K1484&lt;&gt;""),AND($M1484&lt;&gt;"",$N1484&lt;&gt;""),AND($P1484&lt;&gt;"",$Q1484&lt;&gt;""),AND($S1484&lt;&gt;"",$T1484&lt;&gt;""),AND($V1484&lt;&gt;"",$W1484&lt;&gt;""))),"Informe pelo menos um ano completo com valor unitário e quantidade.",IF(AND($C1484&lt;&gt;"",$E1484&lt;&gt;"",LEFT(TRIM($C1484),1)&lt;&gt;LEFT(TRIM($E1484),1)),"Categoria e tipo estão incompatíveis.",IF(IF(OR($E1484="",$F1484=""),FALSE(),IFERROR(COUNTIF(INDIRECT("UNITS_"&amp;SUBSTITUTE(LEFT($E1484,FIND(" ",$E1484&amp;" ")-1),".","_")),$F1484)=0,TRUE())),"Unidade incompatível com o tipo selecionado.",IF(OR(AND(ISNUMBER(SEARCH("comunic",LOWER($B1484))),LEFT($E1484,3)&lt;&gt;"4.4"),AND(ISNUMBER(SEARCH("monitor",LOWER($B1484))),NOT(OR(LEFT($E1484,3)="1.5",LEFT($E1484,3)="2.5")))),"Revise a classificação do item conforme as regras de preenchimento.",IF(AND($B1484&lt;&gt;"",OR(ISNUMBER(SEARCH("outro",LOWER($B1484))),ISNUMBER(SEARCH("divers",LOWER($B1484))),ISNUMBER(SEARCH("kit",LOWER($B1484))),ISNUMBER(SEARCH("ferrament",LOWER($B1484))),ISNUMBER(SEARCH("epi",LOWER($B1484)))),NOT(OR($Z1484&lt;&gt;"",$AA1484&lt;&gt;""))),"Descrição muito genérica: detalhe melhor o item e registre o racional no memorial ou em anexo.",IF(AND($Y1484=0,$B1484&lt;&gt;"",OR($G1484&lt;&gt;"",$H1484&lt;&gt;"",$J1484&lt;&gt;"",$K1484&lt;&gt;"",$M1484&lt;&gt;"",$N1484&lt;&gt;"",$P1484&lt;&gt;"",$Q1484&lt;&gt;"",$S1484&lt;&gt;"",$T1484&lt;&gt;"",$V1484&lt;&gt;"",$W1484&lt;&gt;"")),"O item possui dados lançados, mas o total está zerado. Revise os valores informados.","")))))))))))))))</f>
        <v/>
      </c>
    </row>
    <row r="1485" spans="1:35" ht="14.25" customHeight="1" x14ac:dyDescent="0.25">
      <c r="A1485" s="57" t="str">
        <f t="shared" si="299"/>
        <v/>
      </c>
      <c r="B1485" s="61"/>
      <c r="C1485" s="61"/>
      <c r="D1485" s="58"/>
      <c r="E1485" s="61"/>
      <c r="F1485" s="61"/>
      <c r="G1485" s="272"/>
      <c r="H1485" s="62"/>
      <c r="I1485" s="273">
        <f t="shared" si="300"/>
        <v>0</v>
      </c>
      <c r="J1485" s="272"/>
      <c r="K1485" s="62"/>
      <c r="L1485" s="270">
        <f t="shared" si="301"/>
        <v>0</v>
      </c>
      <c r="M1485" s="272"/>
      <c r="N1485" s="62"/>
      <c r="O1485" s="270">
        <f t="shared" si="302"/>
        <v>0</v>
      </c>
      <c r="P1485" s="272"/>
      <c r="Q1485" s="62"/>
      <c r="R1485" s="271">
        <f t="shared" si="303"/>
        <v>0</v>
      </c>
      <c r="S1485" s="272"/>
      <c r="T1485" s="62"/>
      <c r="U1485" s="270">
        <f t="shared" si="304"/>
        <v>0</v>
      </c>
      <c r="V1485" s="272"/>
      <c r="W1485" s="62"/>
      <c r="X1485" s="270">
        <f t="shared" si="305"/>
        <v>0</v>
      </c>
      <c r="Y1485" s="270">
        <f t="shared" si="306"/>
        <v>0</v>
      </c>
      <c r="Z1485" s="61"/>
      <c r="AA1485" s="61"/>
      <c r="AB1485" s="60" t="str">
        <f t="shared" si="307"/>
        <v/>
      </c>
      <c r="AC1485" s="21" t="b">
        <f t="shared" si="308"/>
        <v>0</v>
      </c>
      <c r="AD1485" s="21" t="b">
        <f t="shared" si="309"/>
        <v>0</v>
      </c>
      <c r="AE1485" s="21" t="b">
        <f t="shared" si="310"/>
        <v>0</v>
      </c>
      <c r="AF1485" s="21" t="b">
        <f ca="1">OR(AND($AC1485,NOT($AD1485)),AND($AC1485,OR(AND($G1485="",$H1485&lt;&gt;""),AND($G1485&lt;&gt;"",$H1485=""),AND($J1485="",$K1485&lt;&gt;""),AND($J1485&lt;&gt;"",$K1485=""),AND($M1485="",$N1485&lt;&gt;""),AND($M1485&lt;&gt;"",$N1485=""),AND($P1485="",$Q1485&lt;&gt;""),AND($P1485&lt;&gt;"",$Q1485=""),AND($S1485="",$T1485&lt;&gt;""),AND($S1485&lt;&gt;"",$T1485=""),AND($V1485="",$W1485&lt;&gt;""),AND($V1485&lt;&gt;"",$W1485=""))),AND($C1485&lt;&gt;"",$E1485&lt;&gt;"",LEFT(TRIM($C1485),1)&lt;&gt;LEFT(TRIM($E1485),1)),IF(OR($E1485="",$F1485=""),FALSE(),IFERROR(COUNTIF(INDIRECT("UNITS_"&amp;SUBSTITUTE(LEFT($E1485,FIND(" ",$E1485&amp;" ")-1),".","_")),$F1485)=0,TRUE())),AND($B1485&lt;&gt;"",OR(ISNUMBER(SEARCH("outro",LOWER($B1485))),ISNUMBER(SEARCH("divers",LOWER($B1485))),ISNUMBER(SEARCH("etc",LOWER($B1485))))),OR(AND(ISNUMBER(SEARCH("comunic",LOWER($B1485))),LEFT($E1485,3)&lt;&gt;"4.4"),AND(ISNUMBER(SEARCH("monitor",LOWER($B1485))),NOT(OR(LEFT($E1485,3)="1.5",LEFT($E1485,3)="2.5")))),AND($B1485&lt;&gt;"",OR(LEFT($C1485,1)="1",LEFT($C1485,1)="2"),$D1485=""),AND($D1485&lt;&gt;"",NOT(OR(LEFT($C1485,1)="1",LEFT($C1485,1)="2"))),AND($D1485&lt;&gt;"",COUNTIF(' PROJETO'!$B$14:$B$16,$D1485)=0),IF($D1485="",FALSE(),IF(COUNTIF(' PROJETO'!$B$14:$B$16,$D1485)=0,FALSE(),IFERROR(INDEX(' PROJETO'!$C$14:$C$16,MATCH($D1485,' PROJETO'!$B$14:$B$16,0))&lt;&gt;"Sim",FALSE()))))</f>
        <v>0</v>
      </c>
      <c r="AG1485" s="21" t="b">
        <f>AND($AC1485,$Y1485&gt;'CONFG.  LISTAS'!$F$4,$Z1485="",$AA1485="")</f>
        <v>0</v>
      </c>
      <c r="AH1485" s="21" t="str">
        <f t="shared" si="311"/>
        <v/>
      </c>
      <c r="AI1485" s="43" t="str">
        <f ca="1">IF(NOT($AC1485),"",IF(OR($B1485="",$C1485="",$E1485="",$F1485=""),"Preencha descrição, categoria, tipo e unidade.",IF(AND($B1485&lt;&gt;"",OR(LEFT($C1485,1)="1",LEFT($C1485,1)="2"),$D1485=""),"Informe a prática de restauração para itens diretos.",IF(AND($D1485&lt;&gt;"",NOT(OR(LEFT($C1485,1)="1",LEFT($C1485,1)="2"))),"Custos indiretos não devem pertencer a uma prática específica.",IF(AND($D1485&lt;&gt;"",COUNTIF(' PROJETO'!$B$14:$B$16,$D1485)=0),"Prática de restauração inválida ou não cadastrada.",IF(IF($D1485="",FALSE(),IF(COUNTIF(' PROJETO'!$B$14:$B$16,$D1485)=0,FALSE(),IFERROR(INDEX(' PROJETO'!$C$14:$C$16,MATCH($D1485,' PROJETO'!$B$14:$B$16,0))&lt;&gt;"Sim",FALSE()))),"A prática informada no item não foi selecionada na aba Projeto.",IF(AND(MAX($I1485,$L1485,$O1485,$R1485,$U1485,$X1485)&gt;'CONFG.  LISTAS'!$F$4,NOT(OR($Z1485&lt;&gt;"",$AA1485&lt;&gt;""))),"Memorial de cálculo ou anexo obrigatório não informado para item acima do limite.",IF(OR(AND($G1485&lt;&gt;"",$H1485&lt;&gt;"",OR($G1485&lt;=0,$H1485&lt;=0)),AND($J1485&lt;&gt;"",$K1485&lt;&gt;"",OR($J1485&lt;=0,$K1485&lt;=0)),AND($M1485&lt;&gt;"",$N1485&lt;&gt;"",OR($M1485&lt;=0,$N1485&lt;=0)),AND($P1485&lt;&gt;"",$Q1485&lt;&gt;"",OR($P1485&lt;=0,$Q1485&lt;=0)),AND($S1485&lt;&gt;"",$T1485&lt;&gt;"",OR($S1485&lt;=0,$T1485&lt;=0)),AND($V1485&lt;&gt;"",$W1485&lt;&gt;"",OR($V1485&lt;=0,$W1485&lt;=0))),"Revise os valores informados: valor unitário e quantidade devem ser maiores que zero.",IF(OR(AND($G1485="",$H1485&lt;&gt;""),AND($G1485&lt;&gt;"",$H1485=""),AND($J1485="",$K1485&lt;&gt;""),AND($J1485&lt;&gt;"",$K1485=""),AND($M1485="",$N1485&lt;&gt;""),AND($M1485&lt;&gt;"",$N1485=""),AND($P1485="",$Q1485&lt;&gt;""),AND($P1485&lt;&gt;"",$Q1485=""),AND($S1485="",$T1485&lt;&gt;""),AND($S1485&lt;&gt;"",$T1485=""),AND($V1485="",$W1485&lt;&gt;""),AND($V1485&lt;&gt;"",$W1485="")),"Há ano preenchido parcialmente: "&amp;TRIM(IF(AND($G1485="",$H1485&lt;&gt;""),"Ano 1 (falta valor unitário); ","")&amp;IF(AND($G1485&lt;&gt;"",$H1485=""),"Ano 1 (falta quantidade); ","")&amp;IF(AND($J1485="",$K1485&lt;&gt;""),"Ano 2 (falta valor unitário); ","")&amp;IF(AND($J1485&lt;&gt;"",$K1485=""),"Ano 2 (falta quantidade); ","")&amp;IF(AND($M1485="",$N1485&lt;&gt;""),"Ano 3 (falta valor unitário); ","")&amp;IF(AND($M1485&lt;&gt;"",$N1485=""),"Ano 3 (falta quantidade); ","")&amp;IF(AND($P1485="",$Q1485&lt;&gt;""),"Ano 4 (falta valor unitário); ","")&amp;IF(AND($P1485&lt;&gt;"",$Q1485=""),"Ano 4 (falta quantidade); ","")&amp;IF(AND($S1485="",$T1485&lt;&gt;""),"Ano 5 (falta valor unitário); ","")&amp;IF(AND($S1485&lt;&gt;"",$T1485=""),"Ano 5 (falta quantidade); ","")&amp;IF(AND($V1485="",$W1485&lt;&gt;""),"Ano 6 (falta valor unitário); ","")&amp;IF(AND($V1485&lt;&gt;"",$W1485=""),"Ano 6 (falta quantidade); ","")), IF(NOT(OR(AND($G1485&lt;&gt;"",$H1485&lt;&gt;""),AND($J1485&lt;&gt;"",$K1485&lt;&gt;""),AND($M1485&lt;&gt;"",$N1485&lt;&gt;""),AND($P1485&lt;&gt;"",$Q1485&lt;&gt;""),AND($S1485&lt;&gt;"",$T1485&lt;&gt;""),AND($V1485&lt;&gt;"",$W1485&lt;&gt;""))),"Informe pelo menos um ano completo com valor unitário e quantidade.",IF(AND($C1485&lt;&gt;"",$E1485&lt;&gt;"",LEFT(TRIM($C1485),1)&lt;&gt;LEFT(TRIM($E1485),1)),"Categoria e tipo estão incompatíveis.",IF(IF(OR($E1485="",$F1485=""),FALSE(),IFERROR(COUNTIF(INDIRECT("UNITS_"&amp;SUBSTITUTE(LEFT($E1485,FIND(" ",$E1485&amp;" ")-1),".","_")),$F1485)=0,TRUE())),"Unidade incompatível com o tipo selecionado.",IF(OR(AND(ISNUMBER(SEARCH("comunic",LOWER($B1485))),LEFT($E1485,3)&lt;&gt;"4.4"),AND(ISNUMBER(SEARCH("monitor",LOWER($B1485))),NOT(OR(LEFT($E1485,3)="1.5",LEFT($E1485,3)="2.5")))),"Revise a classificação do item conforme as regras de preenchimento.",IF(AND($B1485&lt;&gt;"",OR(ISNUMBER(SEARCH("outro",LOWER($B1485))),ISNUMBER(SEARCH("divers",LOWER($B1485))),ISNUMBER(SEARCH("kit",LOWER($B1485))),ISNUMBER(SEARCH("ferrament",LOWER($B1485))),ISNUMBER(SEARCH("epi",LOWER($B1485)))),NOT(OR($Z1485&lt;&gt;"",$AA1485&lt;&gt;""))),"Descrição muito genérica: detalhe melhor o item e registre o racional no memorial ou em anexo.",IF(AND($Y1485=0,$B1485&lt;&gt;"",OR($G1485&lt;&gt;"",$H1485&lt;&gt;"",$J1485&lt;&gt;"",$K1485&lt;&gt;"",$M1485&lt;&gt;"",$N1485&lt;&gt;"",$P1485&lt;&gt;"",$Q1485&lt;&gt;"",$S1485&lt;&gt;"",$T1485&lt;&gt;"",$V1485&lt;&gt;"",$W1485&lt;&gt;"")),"O item possui dados lançados, mas o total está zerado. Revise os valores informados.","")))))))))))))))</f>
        <v/>
      </c>
    </row>
    <row r="1486" spans="1:35" ht="14.25" customHeight="1" x14ac:dyDescent="0.25">
      <c r="A1486" s="57" t="str">
        <f t="shared" si="299"/>
        <v/>
      </c>
      <c r="B1486" s="58"/>
      <c r="C1486" s="58"/>
      <c r="D1486" s="58"/>
      <c r="E1486" s="58"/>
      <c r="F1486" s="58"/>
      <c r="G1486" s="269"/>
      <c r="H1486" s="59"/>
      <c r="I1486" s="273">
        <f t="shared" si="300"/>
        <v>0</v>
      </c>
      <c r="J1486" s="269"/>
      <c r="K1486" s="59"/>
      <c r="L1486" s="270">
        <f t="shared" si="301"/>
        <v>0</v>
      </c>
      <c r="M1486" s="269"/>
      <c r="N1486" s="59"/>
      <c r="O1486" s="270">
        <f t="shared" si="302"/>
        <v>0</v>
      </c>
      <c r="P1486" s="269"/>
      <c r="Q1486" s="59"/>
      <c r="R1486" s="271">
        <f t="shared" si="303"/>
        <v>0</v>
      </c>
      <c r="S1486" s="269"/>
      <c r="T1486" s="59"/>
      <c r="U1486" s="270">
        <f t="shared" si="304"/>
        <v>0</v>
      </c>
      <c r="V1486" s="269"/>
      <c r="W1486" s="59"/>
      <c r="X1486" s="270">
        <f t="shared" si="305"/>
        <v>0</v>
      </c>
      <c r="Y1486" s="270">
        <f t="shared" si="306"/>
        <v>0</v>
      </c>
      <c r="Z1486" s="58"/>
      <c r="AA1486" s="58"/>
      <c r="AB1486" s="60" t="str">
        <f t="shared" si="307"/>
        <v/>
      </c>
      <c r="AC1486" s="21" t="b">
        <f t="shared" si="308"/>
        <v>0</v>
      </c>
      <c r="AD1486" s="21" t="b">
        <f t="shared" si="309"/>
        <v>0</v>
      </c>
      <c r="AE1486" s="21" t="b">
        <f t="shared" si="310"/>
        <v>0</v>
      </c>
      <c r="AF1486" s="21" t="b">
        <f ca="1">OR(AND($AC1486,NOT($AD1486)),AND($AC1486,OR(AND($G1486="",$H1486&lt;&gt;""),AND($G1486&lt;&gt;"",$H1486=""),AND($J1486="",$K1486&lt;&gt;""),AND($J1486&lt;&gt;"",$K1486=""),AND($M1486="",$N1486&lt;&gt;""),AND($M1486&lt;&gt;"",$N1486=""),AND($P1486="",$Q1486&lt;&gt;""),AND($P1486&lt;&gt;"",$Q1486=""),AND($S1486="",$T1486&lt;&gt;""),AND($S1486&lt;&gt;"",$T1486=""),AND($V1486="",$W1486&lt;&gt;""),AND($V1486&lt;&gt;"",$W1486=""))),AND($C1486&lt;&gt;"",$E1486&lt;&gt;"",LEFT(TRIM($C1486),1)&lt;&gt;LEFT(TRIM($E1486),1)),IF(OR($E1486="",$F1486=""),FALSE(),IFERROR(COUNTIF(INDIRECT("UNITS_"&amp;SUBSTITUTE(LEFT($E1486,FIND(" ",$E1486&amp;" ")-1),".","_")),$F1486)=0,TRUE())),AND($B1486&lt;&gt;"",OR(ISNUMBER(SEARCH("outro",LOWER($B1486))),ISNUMBER(SEARCH("divers",LOWER($B1486))),ISNUMBER(SEARCH("etc",LOWER($B1486))))),OR(AND(ISNUMBER(SEARCH("comunic",LOWER($B1486))),LEFT($E1486,3)&lt;&gt;"4.4"),AND(ISNUMBER(SEARCH("monitor",LOWER($B1486))),NOT(OR(LEFT($E1486,3)="1.5",LEFT($E1486,3)="2.5")))),AND($B1486&lt;&gt;"",OR(LEFT($C1486,1)="1",LEFT($C1486,1)="2"),$D1486=""),AND($D1486&lt;&gt;"",NOT(OR(LEFT($C1486,1)="1",LEFT($C1486,1)="2"))),AND($D1486&lt;&gt;"",COUNTIF(' PROJETO'!$B$14:$B$16,$D1486)=0),IF($D1486="",FALSE(),IF(COUNTIF(' PROJETO'!$B$14:$B$16,$D1486)=0,FALSE(),IFERROR(INDEX(' PROJETO'!$C$14:$C$16,MATCH($D1486,' PROJETO'!$B$14:$B$16,0))&lt;&gt;"Sim",FALSE()))))</f>
        <v>0</v>
      </c>
      <c r="AG1486" s="21" t="b">
        <f>AND($AC1486,$Y1486&gt;'CONFG.  LISTAS'!$F$4,$Z1486="",$AA1486="")</f>
        <v>0</v>
      </c>
      <c r="AH1486" s="21" t="str">
        <f t="shared" si="311"/>
        <v/>
      </c>
      <c r="AI1486" s="43" t="str">
        <f ca="1">IF(NOT($AC1486),"",IF(OR($B1486="",$C1486="",$E1486="",$F1486=""),"Preencha descrição, categoria, tipo e unidade.",IF(AND($B1486&lt;&gt;"",OR(LEFT($C1486,1)="1",LEFT($C1486,1)="2"),$D1486=""),"Informe a prática de restauração para itens diretos.",IF(AND($D1486&lt;&gt;"",NOT(OR(LEFT($C1486,1)="1",LEFT($C1486,1)="2"))),"Custos indiretos não devem pertencer a uma prática específica.",IF(AND($D1486&lt;&gt;"",COUNTIF(' PROJETO'!$B$14:$B$16,$D1486)=0),"Prática de restauração inválida ou não cadastrada.",IF(IF($D1486="",FALSE(),IF(COUNTIF(' PROJETO'!$B$14:$B$16,$D1486)=0,FALSE(),IFERROR(INDEX(' PROJETO'!$C$14:$C$16,MATCH($D1486,' PROJETO'!$B$14:$B$16,0))&lt;&gt;"Sim",FALSE()))),"A prática informada no item não foi selecionada na aba Projeto.",IF(AND(MAX($I1486,$L1486,$O1486,$R1486,$U1486,$X1486)&gt;'CONFG.  LISTAS'!$F$4,NOT(OR($Z1486&lt;&gt;"",$AA1486&lt;&gt;""))),"Memorial de cálculo ou anexo obrigatório não informado para item acima do limite.",IF(OR(AND($G1486&lt;&gt;"",$H1486&lt;&gt;"",OR($G1486&lt;=0,$H1486&lt;=0)),AND($J1486&lt;&gt;"",$K1486&lt;&gt;"",OR($J1486&lt;=0,$K1486&lt;=0)),AND($M1486&lt;&gt;"",$N1486&lt;&gt;"",OR($M1486&lt;=0,$N1486&lt;=0)),AND($P1486&lt;&gt;"",$Q1486&lt;&gt;"",OR($P1486&lt;=0,$Q1486&lt;=0)),AND($S1486&lt;&gt;"",$T1486&lt;&gt;"",OR($S1486&lt;=0,$T1486&lt;=0)),AND($V1486&lt;&gt;"",$W1486&lt;&gt;"",OR($V1486&lt;=0,$W1486&lt;=0))),"Revise os valores informados: valor unitário e quantidade devem ser maiores que zero.",IF(OR(AND($G1486="",$H1486&lt;&gt;""),AND($G1486&lt;&gt;"",$H1486=""),AND($J1486="",$K1486&lt;&gt;""),AND($J1486&lt;&gt;"",$K1486=""),AND($M1486="",$N1486&lt;&gt;""),AND($M1486&lt;&gt;"",$N1486=""),AND($P1486="",$Q1486&lt;&gt;""),AND($P1486&lt;&gt;"",$Q1486=""),AND($S1486="",$T1486&lt;&gt;""),AND($S1486&lt;&gt;"",$T1486=""),AND($V1486="",$W1486&lt;&gt;""),AND($V1486&lt;&gt;"",$W1486="")),"Há ano preenchido parcialmente: "&amp;TRIM(IF(AND($G1486="",$H1486&lt;&gt;""),"Ano 1 (falta valor unitário); ","")&amp;IF(AND($G1486&lt;&gt;"",$H1486=""),"Ano 1 (falta quantidade); ","")&amp;IF(AND($J1486="",$K1486&lt;&gt;""),"Ano 2 (falta valor unitário); ","")&amp;IF(AND($J1486&lt;&gt;"",$K1486=""),"Ano 2 (falta quantidade); ","")&amp;IF(AND($M1486="",$N1486&lt;&gt;""),"Ano 3 (falta valor unitário); ","")&amp;IF(AND($M1486&lt;&gt;"",$N1486=""),"Ano 3 (falta quantidade); ","")&amp;IF(AND($P1486="",$Q1486&lt;&gt;""),"Ano 4 (falta valor unitário); ","")&amp;IF(AND($P1486&lt;&gt;"",$Q1486=""),"Ano 4 (falta quantidade); ","")&amp;IF(AND($S1486="",$T1486&lt;&gt;""),"Ano 5 (falta valor unitário); ","")&amp;IF(AND($S1486&lt;&gt;"",$T1486=""),"Ano 5 (falta quantidade); ","")&amp;IF(AND($V1486="",$W1486&lt;&gt;""),"Ano 6 (falta valor unitário); ","")&amp;IF(AND($V1486&lt;&gt;"",$W1486=""),"Ano 6 (falta quantidade); ","")), IF(NOT(OR(AND($G1486&lt;&gt;"",$H1486&lt;&gt;""),AND($J1486&lt;&gt;"",$K1486&lt;&gt;""),AND($M1486&lt;&gt;"",$N1486&lt;&gt;""),AND($P1486&lt;&gt;"",$Q1486&lt;&gt;""),AND($S1486&lt;&gt;"",$T1486&lt;&gt;""),AND($V1486&lt;&gt;"",$W1486&lt;&gt;""))),"Informe pelo menos um ano completo com valor unitário e quantidade.",IF(AND($C1486&lt;&gt;"",$E1486&lt;&gt;"",LEFT(TRIM($C1486),1)&lt;&gt;LEFT(TRIM($E1486),1)),"Categoria e tipo estão incompatíveis.",IF(IF(OR($E1486="",$F1486=""),FALSE(),IFERROR(COUNTIF(INDIRECT("UNITS_"&amp;SUBSTITUTE(LEFT($E1486,FIND(" ",$E1486&amp;" ")-1),".","_")),$F1486)=0,TRUE())),"Unidade incompatível com o tipo selecionado.",IF(OR(AND(ISNUMBER(SEARCH("comunic",LOWER($B1486))),LEFT($E1486,3)&lt;&gt;"4.4"),AND(ISNUMBER(SEARCH("monitor",LOWER($B1486))),NOT(OR(LEFT($E1486,3)="1.5",LEFT($E1486,3)="2.5")))),"Revise a classificação do item conforme as regras de preenchimento.",IF(AND($B1486&lt;&gt;"",OR(ISNUMBER(SEARCH("outro",LOWER($B1486))),ISNUMBER(SEARCH("divers",LOWER($B1486))),ISNUMBER(SEARCH("kit",LOWER($B1486))),ISNUMBER(SEARCH("ferrament",LOWER($B1486))),ISNUMBER(SEARCH("epi",LOWER($B1486)))),NOT(OR($Z1486&lt;&gt;"",$AA1486&lt;&gt;""))),"Descrição muito genérica: detalhe melhor o item e registre o racional no memorial ou em anexo.",IF(AND($Y1486=0,$B1486&lt;&gt;"",OR($G1486&lt;&gt;"",$H1486&lt;&gt;"",$J1486&lt;&gt;"",$K1486&lt;&gt;"",$M1486&lt;&gt;"",$N1486&lt;&gt;"",$P1486&lt;&gt;"",$Q1486&lt;&gt;"",$S1486&lt;&gt;"",$T1486&lt;&gt;"",$V1486&lt;&gt;"",$W1486&lt;&gt;"")),"O item possui dados lançados, mas o total está zerado. Revise os valores informados.","")))))))))))))))</f>
        <v/>
      </c>
    </row>
    <row r="1487" spans="1:35" ht="14.25" customHeight="1" x14ac:dyDescent="0.25">
      <c r="A1487" s="57" t="str">
        <f t="shared" si="299"/>
        <v/>
      </c>
      <c r="B1487" s="61"/>
      <c r="C1487" s="61"/>
      <c r="D1487" s="58"/>
      <c r="E1487" s="61"/>
      <c r="F1487" s="61"/>
      <c r="G1487" s="272"/>
      <c r="H1487" s="62"/>
      <c r="I1487" s="273">
        <f t="shared" si="300"/>
        <v>0</v>
      </c>
      <c r="J1487" s="272"/>
      <c r="K1487" s="62"/>
      <c r="L1487" s="270">
        <f t="shared" si="301"/>
        <v>0</v>
      </c>
      <c r="M1487" s="272"/>
      <c r="N1487" s="62"/>
      <c r="O1487" s="270">
        <f t="shared" si="302"/>
        <v>0</v>
      </c>
      <c r="P1487" s="272"/>
      <c r="Q1487" s="62"/>
      <c r="R1487" s="271">
        <f t="shared" si="303"/>
        <v>0</v>
      </c>
      <c r="S1487" s="272"/>
      <c r="T1487" s="62"/>
      <c r="U1487" s="270">
        <f t="shared" si="304"/>
        <v>0</v>
      </c>
      <c r="V1487" s="272"/>
      <c r="W1487" s="62"/>
      <c r="X1487" s="270">
        <f t="shared" si="305"/>
        <v>0</v>
      </c>
      <c r="Y1487" s="270">
        <f t="shared" si="306"/>
        <v>0</v>
      </c>
      <c r="Z1487" s="61"/>
      <c r="AA1487" s="61"/>
      <c r="AB1487" s="60" t="str">
        <f t="shared" si="307"/>
        <v/>
      </c>
      <c r="AC1487" s="21" t="b">
        <f t="shared" si="308"/>
        <v>0</v>
      </c>
      <c r="AD1487" s="21" t="b">
        <f t="shared" si="309"/>
        <v>0</v>
      </c>
      <c r="AE1487" s="21" t="b">
        <f t="shared" si="310"/>
        <v>0</v>
      </c>
      <c r="AF1487" s="21" t="b">
        <f ca="1">OR(AND($AC1487,NOT($AD1487)),AND($AC1487,OR(AND($G1487="",$H1487&lt;&gt;""),AND($G1487&lt;&gt;"",$H1487=""),AND($J1487="",$K1487&lt;&gt;""),AND($J1487&lt;&gt;"",$K1487=""),AND($M1487="",$N1487&lt;&gt;""),AND($M1487&lt;&gt;"",$N1487=""),AND($P1487="",$Q1487&lt;&gt;""),AND($P1487&lt;&gt;"",$Q1487=""),AND($S1487="",$T1487&lt;&gt;""),AND($S1487&lt;&gt;"",$T1487=""),AND($V1487="",$W1487&lt;&gt;""),AND($V1487&lt;&gt;"",$W1487=""))),AND($C1487&lt;&gt;"",$E1487&lt;&gt;"",LEFT(TRIM($C1487),1)&lt;&gt;LEFT(TRIM($E1487),1)),IF(OR($E1487="",$F1487=""),FALSE(),IFERROR(COUNTIF(INDIRECT("UNITS_"&amp;SUBSTITUTE(LEFT($E1487,FIND(" ",$E1487&amp;" ")-1),".","_")),$F1487)=0,TRUE())),AND($B1487&lt;&gt;"",OR(ISNUMBER(SEARCH("outro",LOWER($B1487))),ISNUMBER(SEARCH("divers",LOWER($B1487))),ISNUMBER(SEARCH("etc",LOWER($B1487))))),OR(AND(ISNUMBER(SEARCH("comunic",LOWER($B1487))),LEFT($E1487,3)&lt;&gt;"4.4"),AND(ISNUMBER(SEARCH("monitor",LOWER($B1487))),NOT(OR(LEFT($E1487,3)="1.5",LEFT($E1487,3)="2.5")))),AND($B1487&lt;&gt;"",OR(LEFT($C1487,1)="1",LEFT($C1487,1)="2"),$D1487=""),AND($D1487&lt;&gt;"",NOT(OR(LEFT($C1487,1)="1",LEFT($C1487,1)="2"))),AND($D1487&lt;&gt;"",COUNTIF(' PROJETO'!$B$14:$B$16,$D1487)=0),IF($D1487="",FALSE(),IF(COUNTIF(' PROJETO'!$B$14:$B$16,$D1487)=0,FALSE(),IFERROR(INDEX(' PROJETO'!$C$14:$C$16,MATCH($D1487,' PROJETO'!$B$14:$B$16,0))&lt;&gt;"Sim",FALSE()))))</f>
        <v>0</v>
      </c>
      <c r="AG1487" s="21" t="b">
        <f>AND($AC1487,$Y1487&gt;'CONFG.  LISTAS'!$F$4,$Z1487="",$AA1487="")</f>
        <v>0</v>
      </c>
      <c r="AH1487" s="21" t="str">
        <f t="shared" si="311"/>
        <v/>
      </c>
      <c r="AI1487" s="43" t="str">
        <f ca="1">IF(NOT($AC1487),"",IF(OR($B1487="",$C1487="",$E1487="",$F1487=""),"Preencha descrição, categoria, tipo e unidade.",IF(AND($B1487&lt;&gt;"",OR(LEFT($C1487,1)="1",LEFT($C1487,1)="2"),$D1487=""),"Informe a prática de restauração para itens diretos.",IF(AND($D1487&lt;&gt;"",NOT(OR(LEFT($C1487,1)="1",LEFT($C1487,1)="2"))),"Custos indiretos não devem pertencer a uma prática específica.",IF(AND($D1487&lt;&gt;"",COUNTIF(' PROJETO'!$B$14:$B$16,$D1487)=0),"Prática de restauração inválida ou não cadastrada.",IF(IF($D1487="",FALSE(),IF(COUNTIF(' PROJETO'!$B$14:$B$16,$D1487)=0,FALSE(),IFERROR(INDEX(' PROJETO'!$C$14:$C$16,MATCH($D1487,' PROJETO'!$B$14:$B$16,0))&lt;&gt;"Sim",FALSE()))),"A prática informada no item não foi selecionada na aba Projeto.",IF(AND(MAX($I1487,$L1487,$O1487,$R1487,$U1487,$X1487)&gt;'CONFG.  LISTAS'!$F$4,NOT(OR($Z1487&lt;&gt;"",$AA1487&lt;&gt;""))),"Memorial de cálculo ou anexo obrigatório não informado para item acima do limite.",IF(OR(AND($G1487&lt;&gt;"",$H1487&lt;&gt;"",OR($G1487&lt;=0,$H1487&lt;=0)),AND($J1487&lt;&gt;"",$K1487&lt;&gt;"",OR($J1487&lt;=0,$K1487&lt;=0)),AND($M1487&lt;&gt;"",$N1487&lt;&gt;"",OR($M1487&lt;=0,$N1487&lt;=0)),AND($P1487&lt;&gt;"",$Q1487&lt;&gt;"",OR($P1487&lt;=0,$Q1487&lt;=0)),AND($S1487&lt;&gt;"",$T1487&lt;&gt;"",OR($S1487&lt;=0,$T1487&lt;=0)),AND($V1487&lt;&gt;"",$W1487&lt;&gt;"",OR($V1487&lt;=0,$W1487&lt;=0))),"Revise os valores informados: valor unitário e quantidade devem ser maiores que zero.",IF(OR(AND($G1487="",$H1487&lt;&gt;""),AND($G1487&lt;&gt;"",$H1487=""),AND($J1487="",$K1487&lt;&gt;""),AND($J1487&lt;&gt;"",$K1487=""),AND($M1487="",$N1487&lt;&gt;""),AND($M1487&lt;&gt;"",$N1487=""),AND($P1487="",$Q1487&lt;&gt;""),AND($P1487&lt;&gt;"",$Q1487=""),AND($S1487="",$T1487&lt;&gt;""),AND($S1487&lt;&gt;"",$T1487=""),AND($V1487="",$W1487&lt;&gt;""),AND($V1487&lt;&gt;"",$W1487="")),"Há ano preenchido parcialmente: "&amp;TRIM(IF(AND($G1487="",$H1487&lt;&gt;""),"Ano 1 (falta valor unitário); ","")&amp;IF(AND($G1487&lt;&gt;"",$H1487=""),"Ano 1 (falta quantidade); ","")&amp;IF(AND($J1487="",$K1487&lt;&gt;""),"Ano 2 (falta valor unitário); ","")&amp;IF(AND($J1487&lt;&gt;"",$K1487=""),"Ano 2 (falta quantidade); ","")&amp;IF(AND($M1487="",$N1487&lt;&gt;""),"Ano 3 (falta valor unitário); ","")&amp;IF(AND($M1487&lt;&gt;"",$N1487=""),"Ano 3 (falta quantidade); ","")&amp;IF(AND($P1487="",$Q1487&lt;&gt;""),"Ano 4 (falta valor unitário); ","")&amp;IF(AND($P1487&lt;&gt;"",$Q1487=""),"Ano 4 (falta quantidade); ","")&amp;IF(AND($S1487="",$T1487&lt;&gt;""),"Ano 5 (falta valor unitário); ","")&amp;IF(AND($S1487&lt;&gt;"",$T1487=""),"Ano 5 (falta quantidade); ","")&amp;IF(AND($V1487="",$W1487&lt;&gt;""),"Ano 6 (falta valor unitário); ","")&amp;IF(AND($V1487&lt;&gt;"",$W1487=""),"Ano 6 (falta quantidade); ","")), IF(NOT(OR(AND($G1487&lt;&gt;"",$H1487&lt;&gt;""),AND($J1487&lt;&gt;"",$K1487&lt;&gt;""),AND($M1487&lt;&gt;"",$N1487&lt;&gt;""),AND($P1487&lt;&gt;"",$Q1487&lt;&gt;""),AND($S1487&lt;&gt;"",$T1487&lt;&gt;""),AND($V1487&lt;&gt;"",$W1487&lt;&gt;""))),"Informe pelo menos um ano completo com valor unitário e quantidade.",IF(AND($C1487&lt;&gt;"",$E1487&lt;&gt;"",LEFT(TRIM($C1487),1)&lt;&gt;LEFT(TRIM($E1487),1)),"Categoria e tipo estão incompatíveis.",IF(IF(OR($E1487="",$F1487=""),FALSE(),IFERROR(COUNTIF(INDIRECT("UNITS_"&amp;SUBSTITUTE(LEFT($E1487,FIND(" ",$E1487&amp;" ")-1),".","_")),$F1487)=0,TRUE())),"Unidade incompatível com o tipo selecionado.",IF(OR(AND(ISNUMBER(SEARCH("comunic",LOWER($B1487))),LEFT($E1487,3)&lt;&gt;"4.4"),AND(ISNUMBER(SEARCH("monitor",LOWER($B1487))),NOT(OR(LEFT($E1487,3)="1.5",LEFT($E1487,3)="2.5")))),"Revise a classificação do item conforme as regras de preenchimento.",IF(AND($B1487&lt;&gt;"",OR(ISNUMBER(SEARCH("outro",LOWER($B1487))),ISNUMBER(SEARCH("divers",LOWER($B1487))),ISNUMBER(SEARCH("kit",LOWER($B1487))),ISNUMBER(SEARCH("ferrament",LOWER($B1487))),ISNUMBER(SEARCH("epi",LOWER($B1487)))),NOT(OR($Z1487&lt;&gt;"",$AA1487&lt;&gt;""))),"Descrição muito genérica: detalhe melhor o item e registre o racional no memorial ou em anexo.",IF(AND($Y1487=0,$B1487&lt;&gt;"",OR($G1487&lt;&gt;"",$H1487&lt;&gt;"",$J1487&lt;&gt;"",$K1487&lt;&gt;"",$M1487&lt;&gt;"",$N1487&lt;&gt;"",$P1487&lt;&gt;"",$Q1487&lt;&gt;"",$S1487&lt;&gt;"",$T1487&lt;&gt;"",$V1487&lt;&gt;"",$W1487&lt;&gt;"")),"O item possui dados lançados, mas o total está zerado. Revise os valores informados.","")))))))))))))))</f>
        <v/>
      </c>
    </row>
    <row r="1488" spans="1:35" ht="14.25" customHeight="1" x14ac:dyDescent="0.25">
      <c r="A1488" s="57" t="str">
        <f t="shared" si="299"/>
        <v/>
      </c>
      <c r="B1488" s="58"/>
      <c r="C1488" s="58"/>
      <c r="D1488" s="58"/>
      <c r="E1488" s="58"/>
      <c r="F1488" s="58"/>
      <c r="G1488" s="269"/>
      <c r="H1488" s="59"/>
      <c r="I1488" s="273">
        <f t="shared" si="300"/>
        <v>0</v>
      </c>
      <c r="J1488" s="269"/>
      <c r="K1488" s="59"/>
      <c r="L1488" s="270">
        <f t="shared" si="301"/>
        <v>0</v>
      </c>
      <c r="M1488" s="269"/>
      <c r="N1488" s="59"/>
      <c r="O1488" s="270">
        <f t="shared" si="302"/>
        <v>0</v>
      </c>
      <c r="P1488" s="269"/>
      <c r="Q1488" s="59"/>
      <c r="R1488" s="271">
        <f t="shared" si="303"/>
        <v>0</v>
      </c>
      <c r="S1488" s="269"/>
      <c r="T1488" s="59"/>
      <c r="U1488" s="270">
        <f t="shared" si="304"/>
        <v>0</v>
      </c>
      <c r="V1488" s="269"/>
      <c r="W1488" s="59"/>
      <c r="X1488" s="270">
        <f t="shared" si="305"/>
        <v>0</v>
      </c>
      <c r="Y1488" s="270">
        <f t="shared" si="306"/>
        <v>0</v>
      </c>
      <c r="Z1488" s="58"/>
      <c r="AA1488" s="58"/>
      <c r="AB1488" s="60" t="str">
        <f t="shared" si="307"/>
        <v/>
      </c>
      <c r="AC1488" s="21" t="b">
        <f t="shared" si="308"/>
        <v>0</v>
      </c>
      <c r="AD1488" s="21" t="b">
        <f t="shared" si="309"/>
        <v>0</v>
      </c>
      <c r="AE1488" s="21" t="b">
        <f t="shared" si="310"/>
        <v>0</v>
      </c>
      <c r="AF1488" s="21" t="b">
        <f ca="1">OR(AND($AC1488,NOT($AD1488)),AND($AC1488,OR(AND($G1488="",$H1488&lt;&gt;""),AND($G1488&lt;&gt;"",$H1488=""),AND($J1488="",$K1488&lt;&gt;""),AND($J1488&lt;&gt;"",$K1488=""),AND($M1488="",$N1488&lt;&gt;""),AND($M1488&lt;&gt;"",$N1488=""),AND($P1488="",$Q1488&lt;&gt;""),AND($P1488&lt;&gt;"",$Q1488=""),AND($S1488="",$T1488&lt;&gt;""),AND($S1488&lt;&gt;"",$T1488=""),AND($V1488="",$W1488&lt;&gt;""),AND($V1488&lt;&gt;"",$W1488=""))),AND($C1488&lt;&gt;"",$E1488&lt;&gt;"",LEFT(TRIM($C1488),1)&lt;&gt;LEFT(TRIM($E1488),1)),IF(OR($E1488="",$F1488=""),FALSE(),IFERROR(COUNTIF(INDIRECT("UNITS_"&amp;SUBSTITUTE(LEFT($E1488,FIND(" ",$E1488&amp;" ")-1),".","_")),$F1488)=0,TRUE())),AND($B1488&lt;&gt;"",OR(ISNUMBER(SEARCH("outro",LOWER($B1488))),ISNUMBER(SEARCH("divers",LOWER($B1488))),ISNUMBER(SEARCH("etc",LOWER($B1488))))),OR(AND(ISNUMBER(SEARCH("comunic",LOWER($B1488))),LEFT($E1488,3)&lt;&gt;"4.4"),AND(ISNUMBER(SEARCH("monitor",LOWER($B1488))),NOT(OR(LEFT($E1488,3)="1.5",LEFT($E1488,3)="2.5")))),AND($B1488&lt;&gt;"",OR(LEFT($C1488,1)="1",LEFT($C1488,1)="2"),$D1488=""),AND($D1488&lt;&gt;"",NOT(OR(LEFT($C1488,1)="1",LEFT($C1488,1)="2"))),AND($D1488&lt;&gt;"",COUNTIF(' PROJETO'!$B$14:$B$16,$D1488)=0),IF($D1488="",FALSE(),IF(COUNTIF(' PROJETO'!$B$14:$B$16,$D1488)=0,FALSE(),IFERROR(INDEX(' PROJETO'!$C$14:$C$16,MATCH($D1488,' PROJETO'!$B$14:$B$16,0))&lt;&gt;"Sim",FALSE()))))</f>
        <v>0</v>
      </c>
      <c r="AG1488" s="21" t="b">
        <f>AND($AC1488,$Y1488&gt;'CONFG.  LISTAS'!$F$4,$Z1488="",$AA1488="")</f>
        <v>0</v>
      </c>
      <c r="AH1488" s="21" t="str">
        <f t="shared" si="311"/>
        <v/>
      </c>
      <c r="AI1488" s="43" t="str">
        <f ca="1">IF(NOT($AC1488),"",IF(OR($B1488="",$C1488="",$E1488="",$F1488=""),"Preencha descrição, categoria, tipo e unidade.",IF(AND($B1488&lt;&gt;"",OR(LEFT($C1488,1)="1",LEFT($C1488,1)="2"),$D1488=""),"Informe a prática de restauração para itens diretos.",IF(AND($D1488&lt;&gt;"",NOT(OR(LEFT($C1488,1)="1",LEFT($C1488,1)="2"))),"Custos indiretos não devem pertencer a uma prática específica.",IF(AND($D1488&lt;&gt;"",COUNTIF(' PROJETO'!$B$14:$B$16,$D1488)=0),"Prática de restauração inválida ou não cadastrada.",IF(IF($D1488="",FALSE(),IF(COUNTIF(' PROJETO'!$B$14:$B$16,$D1488)=0,FALSE(),IFERROR(INDEX(' PROJETO'!$C$14:$C$16,MATCH($D1488,' PROJETO'!$B$14:$B$16,0))&lt;&gt;"Sim",FALSE()))),"A prática informada no item não foi selecionada na aba Projeto.",IF(AND(MAX($I1488,$L1488,$O1488,$R1488,$U1488,$X1488)&gt;'CONFG.  LISTAS'!$F$4,NOT(OR($Z1488&lt;&gt;"",$AA1488&lt;&gt;""))),"Memorial de cálculo ou anexo obrigatório não informado para item acima do limite.",IF(OR(AND($G1488&lt;&gt;"",$H1488&lt;&gt;"",OR($G1488&lt;=0,$H1488&lt;=0)),AND($J1488&lt;&gt;"",$K1488&lt;&gt;"",OR($J1488&lt;=0,$K1488&lt;=0)),AND($M1488&lt;&gt;"",$N1488&lt;&gt;"",OR($M1488&lt;=0,$N1488&lt;=0)),AND($P1488&lt;&gt;"",$Q1488&lt;&gt;"",OR($P1488&lt;=0,$Q1488&lt;=0)),AND($S1488&lt;&gt;"",$T1488&lt;&gt;"",OR($S1488&lt;=0,$T1488&lt;=0)),AND($V1488&lt;&gt;"",$W1488&lt;&gt;"",OR($V1488&lt;=0,$W1488&lt;=0))),"Revise os valores informados: valor unitário e quantidade devem ser maiores que zero.",IF(OR(AND($G1488="",$H1488&lt;&gt;""),AND($G1488&lt;&gt;"",$H1488=""),AND($J1488="",$K1488&lt;&gt;""),AND($J1488&lt;&gt;"",$K1488=""),AND($M1488="",$N1488&lt;&gt;""),AND($M1488&lt;&gt;"",$N1488=""),AND($P1488="",$Q1488&lt;&gt;""),AND($P1488&lt;&gt;"",$Q1488=""),AND($S1488="",$T1488&lt;&gt;""),AND($S1488&lt;&gt;"",$T1488=""),AND($V1488="",$W1488&lt;&gt;""),AND($V1488&lt;&gt;"",$W1488="")),"Há ano preenchido parcialmente: "&amp;TRIM(IF(AND($G1488="",$H1488&lt;&gt;""),"Ano 1 (falta valor unitário); ","")&amp;IF(AND($G1488&lt;&gt;"",$H1488=""),"Ano 1 (falta quantidade); ","")&amp;IF(AND($J1488="",$K1488&lt;&gt;""),"Ano 2 (falta valor unitário); ","")&amp;IF(AND($J1488&lt;&gt;"",$K1488=""),"Ano 2 (falta quantidade); ","")&amp;IF(AND($M1488="",$N1488&lt;&gt;""),"Ano 3 (falta valor unitário); ","")&amp;IF(AND($M1488&lt;&gt;"",$N1488=""),"Ano 3 (falta quantidade); ","")&amp;IF(AND($P1488="",$Q1488&lt;&gt;""),"Ano 4 (falta valor unitário); ","")&amp;IF(AND($P1488&lt;&gt;"",$Q1488=""),"Ano 4 (falta quantidade); ","")&amp;IF(AND($S1488="",$T1488&lt;&gt;""),"Ano 5 (falta valor unitário); ","")&amp;IF(AND($S1488&lt;&gt;"",$T1488=""),"Ano 5 (falta quantidade); ","")&amp;IF(AND($V1488="",$W1488&lt;&gt;""),"Ano 6 (falta valor unitário); ","")&amp;IF(AND($V1488&lt;&gt;"",$W1488=""),"Ano 6 (falta quantidade); ","")), IF(NOT(OR(AND($G1488&lt;&gt;"",$H1488&lt;&gt;""),AND($J1488&lt;&gt;"",$K1488&lt;&gt;""),AND($M1488&lt;&gt;"",$N1488&lt;&gt;""),AND($P1488&lt;&gt;"",$Q1488&lt;&gt;""),AND($S1488&lt;&gt;"",$T1488&lt;&gt;""),AND($V1488&lt;&gt;"",$W1488&lt;&gt;""))),"Informe pelo menos um ano completo com valor unitário e quantidade.",IF(AND($C1488&lt;&gt;"",$E1488&lt;&gt;"",LEFT(TRIM($C1488),1)&lt;&gt;LEFT(TRIM($E1488),1)),"Categoria e tipo estão incompatíveis.",IF(IF(OR($E1488="",$F1488=""),FALSE(),IFERROR(COUNTIF(INDIRECT("UNITS_"&amp;SUBSTITUTE(LEFT($E1488,FIND(" ",$E1488&amp;" ")-1),".","_")),$F1488)=0,TRUE())),"Unidade incompatível com o tipo selecionado.",IF(OR(AND(ISNUMBER(SEARCH("comunic",LOWER($B1488))),LEFT($E1488,3)&lt;&gt;"4.4"),AND(ISNUMBER(SEARCH("monitor",LOWER($B1488))),NOT(OR(LEFT($E1488,3)="1.5",LEFT($E1488,3)="2.5")))),"Revise a classificação do item conforme as regras de preenchimento.",IF(AND($B1488&lt;&gt;"",OR(ISNUMBER(SEARCH("outro",LOWER($B1488))),ISNUMBER(SEARCH("divers",LOWER($B1488))),ISNUMBER(SEARCH("kit",LOWER($B1488))),ISNUMBER(SEARCH("ferrament",LOWER($B1488))),ISNUMBER(SEARCH("epi",LOWER($B1488)))),NOT(OR($Z1488&lt;&gt;"",$AA1488&lt;&gt;""))),"Descrição muito genérica: detalhe melhor o item e registre o racional no memorial ou em anexo.",IF(AND($Y1488=0,$B1488&lt;&gt;"",OR($G1488&lt;&gt;"",$H1488&lt;&gt;"",$J1488&lt;&gt;"",$K1488&lt;&gt;"",$M1488&lt;&gt;"",$N1488&lt;&gt;"",$P1488&lt;&gt;"",$Q1488&lt;&gt;"",$S1488&lt;&gt;"",$T1488&lt;&gt;"",$V1488&lt;&gt;"",$W1488&lt;&gt;"")),"O item possui dados lançados, mas o total está zerado. Revise os valores informados.","")))))))))))))))</f>
        <v/>
      </c>
    </row>
    <row r="1489" spans="1:35" ht="14.25" customHeight="1" x14ac:dyDescent="0.25">
      <c r="A1489" s="57" t="str">
        <f t="shared" si="299"/>
        <v/>
      </c>
      <c r="B1489" s="61"/>
      <c r="C1489" s="61"/>
      <c r="D1489" s="58"/>
      <c r="E1489" s="61"/>
      <c r="F1489" s="61"/>
      <c r="G1489" s="272"/>
      <c r="H1489" s="62"/>
      <c r="I1489" s="273">
        <f t="shared" si="300"/>
        <v>0</v>
      </c>
      <c r="J1489" s="272"/>
      <c r="K1489" s="62"/>
      <c r="L1489" s="270">
        <f t="shared" si="301"/>
        <v>0</v>
      </c>
      <c r="M1489" s="272"/>
      <c r="N1489" s="62"/>
      <c r="O1489" s="270">
        <f t="shared" si="302"/>
        <v>0</v>
      </c>
      <c r="P1489" s="272"/>
      <c r="Q1489" s="62"/>
      <c r="R1489" s="271">
        <f t="shared" si="303"/>
        <v>0</v>
      </c>
      <c r="S1489" s="272"/>
      <c r="T1489" s="62"/>
      <c r="U1489" s="270">
        <f t="shared" si="304"/>
        <v>0</v>
      </c>
      <c r="V1489" s="272"/>
      <c r="W1489" s="62"/>
      <c r="X1489" s="270">
        <f t="shared" si="305"/>
        <v>0</v>
      </c>
      <c r="Y1489" s="270">
        <f t="shared" si="306"/>
        <v>0</v>
      </c>
      <c r="Z1489" s="61"/>
      <c r="AA1489" s="61"/>
      <c r="AB1489" s="60" t="str">
        <f t="shared" si="307"/>
        <v/>
      </c>
      <c r="AC1489" s="21" t="b">
        <f t="shared" si="308"/>
        <v>0</v>
      </c>
      <c r="AD1489" s="21" t="b">
        <f t="shared" si="309"/>
        <v>0</v>
      </c>
      <c r="AE1489" s="21" t="b">
        <f t="shared" si="310"/>
        <v>0</v>
      </c>
      <c r="AF1489" s="21" t="b">
        <f ca="1">OR(AND($AC1489,NOT($AD1489)),AND($AC1489,OR(AND($G1489="",$H1489&lt;&gt;""),AND($G1489&lt;&gt;"",$H1489=""),AND($J1489="",$K1489&lt;&gt;""),AND($J1489&lt;&gt;"",$K1489=""),AND($M1489="",$N1489&lt;&gt;""),AND($M1489&lt;&gt;"",$N1489=""),AND($P1489="",$Q1489&lt;&gt;""),AND($P1489&lt;&gt;"",$Q1489=""),AND($S1489="",$T1489&lt;&gt;""),AND($S1489&lt;&gt;"",$T1489=""),AND($V1489="",$W1489&lt;&gt;""),AND($V1489&lt;&gt;"",$W1489=""))),AND($C1489&lt;&gt;"",$E1489&lt;&gt;"",LEFT(TRIM($C1489),1)&lt;&gt;LEFT(TRIM($E1489),1)),IF(OR($E1489="",$F1489=""),FALSE(),IFERROR(COUNTIF(INDIRECT("UNITS_"&amp;SUBSTITUTE(LEFT($E1489,FIND(" ",$E1489&amp;" ")-1),".","_")),$F1489)=0,TRUE())),AND($B1489&lt;&gt;"",OR(ISNUMBER(SEARCH("outro",LOWER($B1489))),ISNUMBER(SEARCH("divers",LOWER($B1489))),ISNUMBER(SEARCH("etc",LOWER($B1489))))),OR(AND(ISNUMBER(SEARCH("comunic",LOWER($B1489))),LEFT($E1489,3)&lt;&gt;"4.4"),AND(ISNUMBER(SEARCH("monitor",LOWER($B1489))),NOT(OR(LEFT($E1489,3)="1.5",LEFT($E1489,3)="2.5")))),AND($B1489&lt;&gt;"",OR(LEFT($C1489,1)="1",LEFT($C1489,1)="2"),$D1489=""),AND($D1489&lt;&gt;"",NOT(OR(LEFT($C1489,1)="1",LEFT($C1489,1)="2"))),AND($D1489&lt;&gt;"",COUNTIF(' PROJETO'!$B$14:$B$16,$D1489)=0),IF($D1489="",FALSE(),IF(COUNTIF(' PROJETO'!$B$14:$B$16,$D1489)=0,FALSE(),IFERROR(INDEX(' PROJETO'!$C$14:$C$16,MATCH($D1489,' PROJETO'!$B$14:$B$16,0))&lt;&gt;"Sim",FALSE()))))</f>
        <v>0</v>
      </c>
      <c r="AG1489" s="21" t="b">
        <f>AND($AC1489,$Y1489&gt;'CONFG.  LISTAS'!$F$4,$Z1489="",$AA1489="")</f>
        <v>0</v>
      </c>
      <c r="AH1489" s="21" t="str">
        <f t="shared" si="311"/>
        <v/>
      </c>
      <c r="AI1489" s="43" t="str">
        <f ca="1">IF(NOT($AC1489),"",IF(OR($B1489="",$C1489="",$E1489="",$F1489=""),"Preencha descrição, categoria, tipo e unidade.",IF(AND($B1489&lt;&gt;"",OR(LEFT($C1489,1)="1",LEFT($C1489,1)="2"),$D1489=""),"Informe a prática de restauração para itens diretos.",IF(AND($D1489&lt;&gt;"",NOT(OR(LEFT($C1489,1)="1",LEFT($C1489,1)="2"))),"Custos indiretos não devem pertencer a uma prática específica.",IF(AND($D1489&lt;&gt;"",COUNTIF(' PROJETO'!$B$14:$B$16,$D1489)=0),"Prática de restauração inválida ou não cadastrada.",IF(IF($D1489="",FALSE(),IF(COUNTIF(' PROJETO'!$B$14:$B$16,$D1489)=0,FALSE(),IFERROR(INDEX(' PROJETO'!$C$14:$C$16,MATCH($D1489,' PROJETO'!$B$14:$B$16,0))&lt;&gt;"Sim",FALSE()))),"A prática informada no item não foi selecionada na aba Projeto.",IF(AND(MAX($I1489,$L1489,$O1489,$R1489,$U1489,$X1489)&gt;'CONFG.  LISTAS'!$F$4,NOT(OR($Z1489&lt;&gt;"",$AA1489&lt;&gt;""))),"Memorial de cálculo ou anexo obrigatório não informado para item acima do limite.",IF(OR(AND($G1489&lt;&gt;"",$H1489&lt;&gt;"",OR($G1489&lt;=0,$H1489&lt;=0)),AND($J1489&lt;&gt;"",$K1489&lt;&gt;"",OR($J1489&lt;=0,$K1489&lt;=0)),AND($M1489&lt;&gt;"",$N1489&lt;&gt;"",OR($M1489&lt;=0,$N1489&lt;=0)),AND($P1489&lt;&gt;"",$Q1489&lt;&gt;"",OR($P1489&lt;=0,$Q1489&lt;=0)),AND($S1489&lt;&gt;"",$T1489&lt;&gt;"",OR($S1489&lt;=0,$T1489&lt;=0)),AND($V1489&lt;&gt;"",$W1489&lt;&gt;"",OR($V1489&lt;=0,$W1489&lt;=0))),"Revise os valores informados: valor unitário e quantidade devem ser maiores que zero.",IF(OR(AND($G1489="",$H1489&lt;&gt;""),AND($G1489&lt;&gt;"",$H1489=""),AND($J1489="",$K1489&lt;&gt;""),AND($J1489&lt;&gt;"",$K1489=""),AND($M1489="",$N1489&lt;&gt;""),AND($M1489&lt;&gt;"",$N1489=""),AND($P1489="",$Q1489&lt;&gt;""),AND($P1489&lt;&gt;"",$Q1489=""),AND($S1489="",$T1489&lt;&gt;""),AND($S1489&lt;&gt;"",$T1489=""),AND($V1489="",$W1489&lt;&gt;""),AND($V1489&lt;&gt;"",$W1489="")),"Há ano preenchido parcialmente: "&amp;TRIM(IF(AND($G1489="",$H1489&lt;&gt;""),"Ano 1 (falta valor unitário); ","")&amp;IF(AND($G1489&lt;&gt;"",$H1489=""),"Ano 1 (falta quantidade); ","")&amp;IF(AND($J1489="",$K1489&lt;&gt;""),"Ano 2 (falta valor unitário); ","")&amp;IF(AND($J1489&lt;&gt;"",$K1489=""),"Ano 2 (falta quantidade); ","")&amp;IF(AND($M1489="",$N1489&lt;&gt;""),"Ano 3 (falta valor unitário); ","")&amp;IF(AND($M1489&lt;&gt;"",$N1489=""),"Ano 3 (falta quantidade); ","")&amp;IF(AND($P1489="",$Q1489&lt;&gt;""),"Ano 4 (falta valor unitário); ","")&amp;IF(AND($P1489&lt;&gt;"",$Q1489=""),"Ano 4 (falta quantidade); ","")&amp;IF(AND($S1489="",$T1489&lt;&gt;""),"Ano 5 (falta valor unitário); ","")&amp;IF(AND($S1489&lt;&gt;"",$T1489=""),"Ano 5 (falta quantidade); ","")&amp;IF(AND($V1489="",$W1489&lt;&gt;""),"Ano 6 (falta valor unitário); ","")&amp;IF(AND($V1489&lt;&gt;"",$W1489=""),"Ano 6 (falta quantidade); ","")), IF(NOT(OR(AND($G1489&lt;&gt;"",$H1489&lt;&gt;""),AND($J1489&lt;&gt;"",$K1489&lt;&gt;""),AND($M1489&lt;&gt;"",$N1489&lt;&gt;""),AND($P1489&lt;&gt;"",$Q1489&lt;&gt;""),AND($S1489&lt;&gt;"",$T1489&lt;&gt;""),AND($V1489&lt;&gt;"",$W1489&lt;&gt;""))),"Informe pelo menos um ano completo com valor unitário e quantidade.",IF(AND($C1489&lt;&gt;"",$E1489&lt;&gt;"",LEFT(TRIM($C1489),1)&lt;&gt;LEFT(TRIM($E1489),1)),"Categoria e tipo estão incompatíveis.",IF(IF(OR($E1489="",$F1489=""),FALSE(),IFERROR(COUNTIF(INDIRECT("UNITS_"&amp;SUBSTITUTE(LEFT($E1489,FIND(" ",$E1489&amp;" ")-1),".","_")),$F1489)=0,TRUE())),"Unidade incompatível com o tipo selecionado.",IF(OR(AND(ISNUMBER(SEARCH("comunic",LOWER($B1489))),LEFT($E1489,3)&lt;&gt;"4.4"),AND(ISNUMBER(SEARCH("monitor",LOWER($B1489))),NOT(OR(LEFT($E1489,3)="1.5",LEFT($E1489,3)="2.5")))),"Revise a classificação do item conforme as regras de preenchimento.",IF(AND($B1489&lt;&gt;"",OR(ISNUMBER(SEARCH("outro",LOWER($B1489))),ISNUMBER(SEARCH("divers",LOWER($B1489))),ISNUMBER(SEARCH("kit",LOWER($B1489))),ISNUMBER(SEARCH("ferrament",LOWER($B1489))),ISNUMBER(SEARCH("epi",LOWER($B1489)))),NOT(OR($Z1489&lt;&gt;"",$AA1489&lt;&gt;""))),"Descrição muito genérica: detalhe melhor o item e registre o racional no memorial ou em anexo.",IF(AND($Y1489=0,$B1489&lt;&gt;"",OR($G1489&lt;&gt;"",$H1489&lt;&gt;"",$J1489&lt;&gt;"",$K1489&lt;&gt;"",$M1489&lt;&gt;"",$N1489&lt;&gt;"",$P1489&lt;&gt;"",$Q1489&lt;&gt;"",$S1489&lt;&gt;"",$T1489&lt;&gt;"",$V1489&lt;&gt;"",$W1489&lt;&gt;"")),"O item possui dados lançados, mas o total está zerado. Revise os valores informados.","")))))))))))))))</f>
        <v/>
      </c>
    </row>
    <row r="1490" spans="1:35" ht="14.25" customHeight="1" x14ac:dyDescent="0.25">
      <c r="A1490" s="57" t="str">
        <f t="shared" si="299"/>
        <v/>
      </c>
      <c r="B1490" s="58"/>
      <c r="C1490" s="58"/>
      <c r="D1490" s="58"/>
      <c r="E1490" s="58"/>
      <c r="F1490" s="58"/>
      <c r="G1490" s="269"/>
      <c r="H1490" s="59"/>
      <c r="I1490" s="273">
        <f t="shared" si="300"/>
        <v>0</v>
      </c>
      <c r="J1490" s="269"/>
      <c r="K1490" s="59"/>
      <c r="L1490" s="270">
        <f t="shared" si="301"/>
        <v>0</v>
      </c>
      <c r="M1490" s="269"/>
      <c r="N1490" s="59"/>
      <c r="O1490" s="270">
        <f t="shared" si="302"/>
        <v>0</v>
      </c>
      <c r="P1490" s="269"/>
      <c r="Q1490" s="59"/>
      <c r="R1490" s="271">
        <f t="shared" si="303"/>
        <v>0</v>
      </c>
      <c r="S1490" s="269"/>
      <c r="T1490" s="59"/>
      <c r="U1490" s="270">
        <f t="shared" si="304"/>
        <v>0</v>
      </c>
      <c r="V1490" s="269"/>
      <c r="W1490" s="59"/>
      <c r="X1490" s="270">
        <f t="shared" si="305"/>
        <v>0</v>
      </c>
      <c r="Y1490" s="270">
        <f t="shared" si="306"/>
        <v>0</v>
      </c>
      <c r="Z1490" s="58"/>
      <c r="AA1490" s="58"/>
      <c r="AB1490" s="60" t="str">
        <f t="shared" si="307"/>
        <v/>
      </c>
      <c r="AC1490" s="21" t="b">
        <f t="shared" si="308"/>
        <v>0</v>
      </c>
      <c r="AD1490" s="21" t="b">
        <f t="shared" si="309"/>
        <v>0</v>
      </c>
      <c r="AE1490" s="21" t="b">
        <f t="shared" si="310"/>
        <v>0</v>
      </c>
      <c r="AF1490" s="21" t="b">
        <f ca="1">OR(AND($AC1490,NOT($AD1490)),AND($AC1490,OR(AND($G1490="",$H1490&lt;&gt;""),AND($G1490&lt;&gt;"",$H1490=""),AND($J1490="",$K1490&lt;&gt;""),AND($J1490&lt;&gt;"",$K1490=""),AND($M1490="",$N1490&lt;&gt;""),AND($M1490&lt;&gt;"",$N1490=""),AND($P1490="",$Q1490&lt;&gt;""),AND($P1490&lt;&gt;"",$Q1490=""),AND($S1490="",$T1490&lt;&gt;""),AND($S1490&lt;&gt;"",$T1490=""),AND($V1490="",$W1490&lt;&gt;""),AND($V1490&lt;&gt;"",$W1490=""))),AND($C1490&lt;&gt;"",$E1490&lt;&gt;"",LEFT(TRIM($C1490),1)&lt;&gt;LEFT(TRIM($E1490),1)),IF(OR($E1490="",$F1490=""),FALSE(),IFERROR(COUNTIF(INDIRECT("UNITS_"&amp;SUBSTITUTE(LEFT($E1490,FIND(" ",$E1490&amp;" ")-1),".","_")),$F1490)=0,TRUE())),AND($B1490&lt;&gt;"",OR(ISNUMBER(SEARCH("outro",LOWER($B1490))),ISNUMBER(SEARCH("divers",LOWER($B1490))),ISNUMBER(SEARCH("etc",LOWER($B1490))))),OR(AND(ISNUMBER(SEARCH("comunic",LOWER($B1490))),LEFT($E1490,3)&lt;&gt;"4.4"),AND(ISNUMBER(SEARCH("monitor",LOWER($B1490))),NOT(OR(LEFT($E1490,3)="1.5",LEFT($E1490,3)="2.5")))),AND($B1490&lt;&gt;"",OR(LEFT($C1490,1)="1",LEFT($C1490,1)="2"),$D1490=""),AND($D1490&lt;&gt;"",NOT(OR(LEFT($C1490,1)="1",LEFT($C1490,1)="2"))),AND($D1490&lt;&gt;"",COUNTIF(' PROJETO'!$B$14:$B$16,$D1490)=0),IF($D1490="",FALSE(),IF(COUNTIF(' PROJETO'!$B$14:$B$16,$D1490)=0,FALSE(),IFERROR(INDEX(' PROJETO'!$C$14:$C$16,MATCH($D1490,' PROJETO'!$B$14:$B$16,0))&lt;&gt;"Sim",FALSE()))))</f>
        <v>0</v>
      </c>
      <c r="AG1490" s="21" t="b">
        <f>AND($AC1490,$Y1490&gt;'CONFG.  LISTAS'!$F$4,$Z1490="",$AA1490="")</f>
        <v>0</v>
      </c>
      <c r="AH1490" s="21" t="str">
        <f t="shared" si="311"/>
        <v/>
      </c>
      <c r="AI1490" s="43" t="str">
        <f ca="1">IF(NOT($AC1490),"",IF(OR($B1490="",$C1490="",$E1490="",$F1490=""),"Preencha descrição, categoria, tipo e unidade.",IF(AND($B1490&lt;&gt;"",OR(LEFT($C1490,1)="1",LEFT($C1490,1)="2"),$D1490=""),"Informe a prática de restauração para itens diretos.",IF(AND($D1490&lt;&gt;"",NOT(OR(LEFT($C1490,1)="1",LEFT($C1490,1)="2"))),"Custos indiretos não devem pertencer a uma prática específica.",IF(AND($D1490&lt;&gt;"",COUNTIF(' PROJETO'!$B$14:$B$16,$D1490)=0),"Prática de restauração inválida ou não cadastrada.",IF(IF($D1490="",FALSE(),IF(COUNTIF(' PROJETO'!$B$14:$B$16,$D1490)=0,FALSE(),IFERROR(INDEX(' PROJETO'!$C$14:$C$16,MATCH($D1490,' PROJETO'!$B$14:$B$16,0))&lt;&gt;"Sim",FALSE()))),"A prática informada no item não foi selecionada na aba Projeto.",IF(AND(MAX($I1490,$L1490,$O1490,$R1490,$U1490,$X1490)&gt;'CONFG.  LISTAS'!$F$4,NOT(OR($Z1490&lt;&gt;"",$AA1490&lt;&gt;""))),"Memorial de cálculo ou anexo obrigatório não informado para item acima do limite.",IF(OR(AND($G1490&lt;&gt;"",$H1490&lt;&gt;"",OR($G1490&lt;=0,$H1490&lt;=0)),AND($J1490&lt;&gt;"",$K1490&lt;&gt;"",OR($J1490&lt;=0,$K1490&lt;=0)),AND($M1490&lt;&gt;"",$N1490&lt;&gt;"",OR($M1490&lt;=0,$N1490&lt;=0)),AND($P1490&lt;&gt;"",$Q1490&lt;&gt;"",OR($P1490&lt;=0,$Q1490&lt;=0)),AND($S1490&lt;&gt;"",$T1490&lt;&gt;"",OR($S1490&lt;=0,$T1490&lt;=0)),AND($V1490&lt;&gt;"",$W1490&lt;&gt;"",OR($V1490&lt;=0,$W1490&lt;=0))),"Revise os valores informados: valor unitário e quantidade devem ser maiores que zero.",IF(OR(AND($G1490="",$H1490&lt;&gt;""),AND($G1490&lt;&gt;"",$H1490=""),AND($J1490="",$K1490&lt;&gt;""),AND($J1490&lt;&gt;"",$K1490=""),AND($M1490="",$N1490&lt;&gt;""),AND($M1490&lt;&gt;"",$N1490=""),AND($P1490="",$Q1490&lt;&gt;""),AND($P1490&lt;&gt;"",$Q1490=""),AND($S1490="",$T1490&lt;&gt;""),AND($S1490&lt;&gt;"",$T1490=""),AND($V1490="",$W1490&lt;&gt;""),AND($V1490&lt;&gt;"",$W1490="")),"Há ano preenchido parcialmente: "&amp;TRIM(IF(AND($G1490="",$H1490&lt;&gt;""),"Ano 1 (falta valor unitário); ","")&amp;IF(AND($G1490&lt;&gt;"",$H1490=""),"Ano 1 (falta quantidade); ","")&amp;IF(AND($J1490="",$K1490&lt;&gt;""),"Ano 2 (falta valor unitário); ","")&amp;IF(AND($J1490&lt;&gt;"",$K1490=""),"Ano 2 (falta quantidade); ","")&amp;IF(AND($M1490="",$N1490&lt;&gt;""),"Ano 3 (falta valor unitário); ","")&amp;IF(AND($M1490&lt;&gt;"",$N1490=""),"Ano 3 (falta quantidade); ","")&amp;IF(AND($P1490="",$Q1490&lt;&gt;""),"Ano 4 (falta valor unitário); ","")&amp;IF(AND($P1490&lt;&gt;"",$Q1490=""),"Ano 4 (falta quantidade); ","")&amp;IF(AND($S1490="",$T1490&lt;&gt;""),"Ano 5 (falta valor unitário); ","")&amp;IF(AND($S1490&lt;&gt;"",$T1490=""),"Ano 5 (falta quantidade); ","")&amp;IF(AND($V1490="",$W1490&lt;&gt;""),"Ano 6 (falta valor unitário); ","")&amp;IF(AND($V1490&lt;&gt;"",$W1490=""),"Ano 6 (falta quantidade); ","")), IF(NOT(OR(AND($G1490&lt;&gt;"",$H1490&lt;&gt;""),AND($J1490&lt;&gt;"",$K1490&lt;&gt;""),AND($M1490&lt;&gt;"",$N1490&lt;&gt;""),AND($P1490&lt;&gt;"",$Q1490&lt;&gt;""),AND($S1490&lt;&gt;"",$T1490&lt;&gt;""),AND($V1490&lt;&gt;"",$W1490&lt;&gt;""))),"Informe pelo menos um ano completo com valor unitário e quantidade.",IF(AND($C1490&lt;&gt;"",$E1490&lt;&gt;"",LEFT(TRIM($C1490),1)&lt;&gt;LEFT(TRIM($E1490),1)),"Categoria e tipo estão incompatíveis.",IF(IF(OR($E1490="",$F1490=""),FALSE(),IFERROR(COUNTIF(INDIRECT("UNITS_"&amp;SUBSTITUTE(LEFT($E1490,FIND(" ",$E1490&amp;" ")-1),".","_")),$F1490)=0,TRUE())),"Unidade incompatível com o tipo selecionado.",IF(OR(AND(ISNUMBER(SEARCH("comunic",LOWER($B1490))),LEFT($E1490,3)&lt;&gt;"4.4"),AND(ISNUMBER(SEARCH("monitor",LOWER($B1490))),NOT(OR(LEFT($E1490,3)="1.5",LEFT($E1490,3)="2.5")))),"Revise a classificação do item conforme as regras de preenchimento.",IF(AND($B1490&lt;&gt;"",OR(ISNUMBER(SEARCH("outro",LOWER($B1490))),ISNUMBER(SEARCH("divers",LOWER($B1490))),ISNUMBER(SEARCH("kit",LOWER($B1490))),ISNUMBER(SEARCH("ferrament",LOWER($B1490))),ISNUMBER(SEARCH("epi",LOWER($B1490)))),NOT(OR($Z1490&lt;&gt;"",$AA1490&lt;&gt;""))),"Descrição muito genérica: detalhe melhor o item e registre o racional no memorial ou em anexo.",IF(AND($Y1490=0,$B1490&lt;&gt;"",OR($G1490&lt;&gt;"",$H1490&lt;&gt;"",$J1490&lt;&gt;"",$K1490&lt;&gt;"",$M1490&lt;&gt;"",$N1490&lt;&gt;"",$P1490&lt;&gt;"",$Q1490&lt;&gt;"",$S1490&lt;&gt;"",$T1490&lt;&gt;"",$V1490&lt;&gt;"",$W1490&lt;&gt;"")),"O item possui dados lançados, mas o total está zerado. Revise os valores informados.","")))))))))))))))</f>
        <v/>
      </c>
    </row>
    <row r="1491" spans="1:35" ht="14.25" customHeight="1" x14ac:dyDescent="0.25">
      <c r="A1491" s="57" t="str">
        <f t="shared" si="299"/>
        <v/>
      </c>
      <c r="B1491" s="61"/>
      <c r="C1491" s="61"/>
      <c r="D1491" s="58"/>
      <c r="E1491" s="61"/>
      <c r="F1491" s="61"/>
      <c r="G1491" s="272"/>
      <c r="H1491" s="62"/>
      <c r="I1491" s="273">
        <f t="shared" si="300"/>
        <v>0</v>
      </c>
      <c r="J1491" s="272"/>
      <c r="K1491" s="62"/>
      <c r="L1491" s="270">
        <f t="shared" si="301"/>
        <v>0</v>
      </c>
      <c r="M1491" s="272"/>
      <c r="N1491" s="62"/>
      <c r="O1491" s="270">
        <f t="shared" si="302"/>
        <v>0</v>
      </c>
      <c r="P1491" s="272"/>
      <c r="Q1491" s="62"/>
      <c r="R1491" s="271">
        <f t="shared" si="303"/>
        <v>0</v>
      </c>
      <c r="S1491" s="272"/>
      <c r="T1491" s="62"/>
      <c r="U1491" s="270">
        <f t="shared" si="304"/>
        <v>0</v>
      </c>
      <c r="V1491" s="272"/>
      <c r="W1491" s="62"/>
      <c r="X1491" s="270">
        <f t="shared" si="305"/>
        <v>0</v>
      </c>
      <c r="Y1491" s="270">
        <f t="shared" si="306"/>
        <v>0</v>
      </c>
      <c r="Z1491" s="61"/>
      <c r="AA1491" s="61"/>
      <c r="AB1491" s="60" t="str">
        <f t="shared" si="307"/>
        <v/>
      </c>
      <c r="AC1491" s="21" t="b">
        <f t="shared" si="308"/>
        <v>0</v>
      </c>
      <c r="AD1491" s="21" t="b">
        <f t="shared" si="309"/>
        <v>0</v>
      </c>
      <c r="AE1491" s="21" t="b">
        <f t="shared" si="310"/>
        <v>0</v>
      </c>
      <c r="AF1491" s="21" t="b">
        <f ca="1">OR(AND($AC1491,NOT($AD1491)),AND($AC1491,OR(AND($G1491="",$H1491&lt;&gt;""),AND($G1491&lt;&gt;"",$H1491=""),AND($J1491="",$K1491&lt;&gt;""),AND($J1491&lt;&gt;"",$K1491=""),AND($M1491="",$N1491&lt;&gt;""),AND($M1491&lt;&gt;"",$N1491=""),AND($P1491="",$Q1491&lt;&gt;""),AND($P1491&lt;&gt;"",$Q1491=""),AND($S1491="",$T1491&lt;&gt;""),AND($S1491&lt;&gt;"",$T1491=""),AND($V1491="",$W1491&lt;&gt;""),AND($V1491&lt;&gt;"",$W1491=""))),AND($C1491&lt;&gt;"",$E1491&lt;&gt;"",LEFT(TRIM($C1491),1)&lt;&gt;LEFT(TRIM($E1491),1)),IF(OR($E1491="",$F1491=""),FALSE(),IFERROR(COUNTIF(INDIRECT("UNITS_"&amp;SUBSTITUTE(LEFT($E1491,FIND(" ",$E1491&amp;" ")-1),".","_")),$F1491)=0,TRUE())),AND($B1491&lt;&gt;"",OR(ISNUMBER(SEARCH("outro",LOWER($B1491))),ISNUMBER(SEARCH("divers",LOWER($B1491))),ISNUMBER(SEARCH("etc",LOWER($B1491))))),OR(AND(ISNUMBER(SEARCH("comunic",LOWER($B1491))),LEFT($E1491,3)&lt;&gt;"4.4"),AND(ISNUMBER(SEARCH("monitor",LOWER($B1491))),NOT(OR(LEFT($E1491,3)="1.5",LEFT($E1491,3)="2.5")))),AND($B1491&lt;&gt;"",OR(LEFT($C1491,1)="1",LEFT($C1491,1)="2"),$D1491=""),AND($D1491&lt;&gt;"",NOT(OR(LEFT($C1491,1)="1",LEFT($C1491,1)="2"))),AND($D1491&lt;&gt;"",COUNTIF(' PROJETO'!$B$14:$B$16,$D1491)=0),IF($D1491="",FALSE(),IF(COUNTIF(' PROJETO'!$B$14:$B$16,$D1491)=0,FALSE(),IFERROR(INDEX(' PROJETO'!$C$14:$C$16,MATCH($D1491,' PROJETO'!$B$14:$B$16,0))&lt;&gt;"Sim",FALSE()))))</f>
        <v>0</v>
      </c>
      <c r="AG1491" s="21" t="b">
        <f>AND($AC1491,$Y1491&gt;'CONFG.  LISTAS'!$F$4,$Z1491="",$AA1491="")</f>
        <v>0</v>
      </c>
      <c r="AH1491" s="21" t="str">
        <f t="shared" si="311"/>
        <v/>
      </c>
      <c r="AI1491" s="43" t="str">
        <f ca="1">IF(NOT($AC1491),"",IF(OR($B1491="",$C1491="",$E1491="",$F1491=""),"Preencha descrição, categoria, tipo e unidade.",IF(AND($B1491&lt;&gt;"",OR(LEFT($C1491,1)="1",LEFT($C1491,1)="2"),$D1491=""),"Informe a prática de restauração para itens diretos.",IF(AND($D1491&lt;&gt;"",NOT(OR(LEFT($C1491,1)="1",LEFT($C1491,1)="2"))),"Custos indiretos não devem pertencer a uma prática específica.",IF(AND($D1491&lt;&gt;"",COUNTIF(' PROJETO'!$B$14:$B$16,$D1491)=0),"Prática de restauração inválida ou não cadastrada.",IF(IF($D1491="",FALSE(),IF(COUNTIF(' PROJETO'!$B$14:$B$16,$D1491)=0,FALSE(),IFERROR(INDEX(' PROJETO'!$C$14:$C$16,MATCH($D1491,' PROJETO'!$B$14:$B$16,0))&lt;&gt;"Sim",FALSE()))),"A prática informada no item não foi selecionada na aba Projeto.",IF(AND(MAX($I1491,$L1491,$O1491,$R1491,$U1491,$X1491)&gt;'CONFG.  LISTAS'!$F$4,NOT(OR($Z1491&lt;&gt;"",$AA1491&lt;&gt;""))),"Memorial de cálculo ou anexo obrigatório não informado para item acima do limite.",IF(OR(AND($G1491&lt;&gt;"",$H1491&lt;&gt;"",OR($G1491&lt;=0,$H1491&lt;=0)),AND($J1491&lt;&gt;"",$K1491&lt;&gt;"",OR($J1491&lt;=0,$K1491&lt;=0)),AND($M1491&lt;&gt;"",$N1491&lt;&gt;"",OR($M1491&lt;=0,$N1491&lt;=0)),AND($P1491&lt;&gt;"",$Q1491&lt;&gt;"",OR($P1491&lt;=0,$Q1491&lt;=0)),AND($S1491&lt;&gt;"",$T1491&lt;&gt;"",OR($S1491&lt;=0,$T1491&lt;=0)),AND($V1491&lt;&gt;"",$W1491&lt;&gt;"",OR($V1491&lt;=0,$W1491&lt;=0))),"Revise os valores informados: valor unitário e quantidade devem ser maiores que zero.",IF(OR(AND($G1491="",$H1491&lt;&gt;""),AND($G1491&lt;&gt;"",$H1491=""),AND($J1491="",$K1491&lt;&gt;""),AND($J1491&lt;&gt;"",$K1491=""),AND($M1491="",$N1491&lt;&gt;""),AND($M1491&lt;&gt;"",$N1491=""),AND($P1491="",$Q1491&lt;&gt;""),AND($P1491&lt;&gt;"",$Q1491=""),AND($S1491="",$T1491&lt;&gt;""),AND($S1491&lt;&gt;"",$T1491=""),AND($V1491="",$W1491&lt;&gt;""),AND($V1491&lt;&gt;"",$W1491="")),"Há ano preenchido parcialmente: "&amp;TRIM(IF(AND($G1491="",$H1491&lt;&gt;""),"Ano 1 (falta valor unitário); ","")&amp;IF(AND($G1491&lt;&gt;"",$H1491=""),"Ano 1 (falta quantidade); ","")&amp;IF(AND($J1491="",$K1491&lt;&gt;""),"Ano 2 (falta valor unitário); ","")&amp;IF(AND($J1491&lt;&gt;"",$K1491=""),"Ano 2 (falta quantidade); ","")&amp;IF(AND($M1491="",$N1491&lt;&gt;""),"Ano 3 (falta valor unitário); ","")&amp;IF(AND($M1491&lt;&gt;"",$N1491=""),"Ano 3 (falta quantidade); ","")&amp;IF(AND($P1491="",$Q1491&lt;&gt;""),"Ano 4 (falta valor unitário); ","")&amp;IF(AND($P1491&lt;&gt;"",$Q1491=""),"Ano 4 (falta quantidade); ","")&amp;IF(AND($S1491="",$T1491&lt;&gt;""),"Ano 5 (falta valor unitário); ","")&amp;IF(AND($S1491&lt;&gt;"",$T1491=""),"Ano 5 (falta quantidade); ","")&amp;IF(AND($V1491="",$W1491&lt;&gt;""),"Ano 6 (falta valor unitário); ","")&amp;IF(AND($V1491&lt;&gt;"",$W1491=""),"Ano 6 (falta quantidade); ","")), IF(NOT(OR(AND($G1491&lt;&gt;"",$H1491&lt;&gt;""),AND($J1491&lt;&gt;"",$K1491&lt;&gt;""),AND($M1491&lt;&gt;"",$N1491&lt;&gt;""),AND($P1491&lt;&gt;"",$Q1491&lt;&gt;""),AND($S1491&lt;&gt;"",$T1491&lt;&gt;""),AND($V1491&lt;&gt;"",$W1491&lt;&gt;""))),"Informe pelo menos um ano completo com valor unitário e quantidade.",IF(AND($C1491&lt;&gt;"",$E1491&lt;&gt;"",LEFT(TRIM($C1491),1)&lt;&gt;LEFT(TRIM($E1491),1)),"Categoria e tipo estão incompatíveis.",IF(IF(OR($E1491="",$F1491=""),FALSE(),IFERROR(COUNTIF(INDIRECT("UNITS_"&amp;SUBSTITUTE(LEFT($E1491,FIND(" ",$E1491&amp;" ")-1),".","_")),$F1491)=0,TRUE())),"Unidade incompatível com o tipo selecionado.",IF(OR(AND(ISNUMBER(SEARCH("comunic",LOWER($B1491))),LEFT($E1491,3)&lt;&gt;"4.4"),AND(ISNUMBER(SEARCH("monitor",LOWER($B1491))),NOT(OR(LEFT($E1491,3)="1.5",LEFT($E1491,3)="2.5")))),"Revise a classificação do item conforme as regras de preenchimento.",IF(AND($B1491&lt;&gt;"",OR(ISNUMBER(SEARCH("outro",LOWER($B1491))),ISNUMBER(SEARCH("divers",LOWER($B1491))),ISNUMBER(SEARCH("kit",LOWER($B1491))),ISNUMBER(SEARCH("ferrament",LOWER($B1491))),ISNUMBER(SEARCH("epi",LOWER($B1491)))),NOT(OR($Z1491&lt;&gt;"",$AA1491&lt;&gt;""))),"Descrição muito genérica: detalhe melhor o item e registre o racional no memorial ou em anexo.",IF(AND($Y1491=0,$B1491&lt;&gt;"",OR($G1491&lt;&gt;"",$H1491&lt;&gt;"",$J1491&lt;&gt;"",$K1491&lt;&gt;"",$M1491&lt;&gt;"",$N1491&lt;&gt;"",$P1491&lt;&gt;"",$Q1491&lt;&gt;"",$S1491&lt;&gt;"",$T1491&lt;&gt;"",$V1491&lt;&gt;"",$W1491&lt;&gt;"")),"O item possui dados lançados, mas o total está zerado. Revise os valores informados.","")))))))))))))))</f>
        <v/>
      </c>
    </row>
    <row r="1492" spans="1:35" ht="14.25" customHeight="1" x14ac:dyDescent="0.25">
      <c r="A1492" s="57" t="str">
        <f t="shared" si="299"/>
        <v/>
      </c>
      <c r="B1492" s="58"/>
      <c r="C1492" s="58"/>
      <c r="D1492" s="58"/>
      <c r="E1492" s="58"/>
      <c r="F1492" s="58"/>
      <c r="G1492" s="269"/>
      <c r="H1492" s="59"/>
      <c r="I1492" s="273">
        <f t="shared" si="300"/>
        <v>0</v>
      </c>
      <c r="J1492" s="269"/>
      <c r="K1492" s="59"/>
      <c r="L1492" s="270">
        <f t="shared" si="301"/>
        <v>0</v>
      </c>
      <c r="M1492" s="269"/>
      <c r="N1492" s="59"/>
      <c r="O1492" s="270">
        <f t="shared" si="302"/>
        <v>0</v>
      </c>
      <c r="P1492" s="269"/>
      <c r="Q1492" s="59"/>
      <c r="R1492" s="271">
        <f t="shared" si="303"/>
        <v>0</v>
      </c>
      <c r="S1492" s="269"/>
      <c r="T1492" s="59"/>
      <c r="U1492" s="270">
        <f t="shared" si="304"/>
        <v>0</v>
      </c>
      <c r="V1492" s="269"/>
      <c r="W1492" s="59"/>
      <c r="X1492" s="270">
        <f t="shared" si="305"/>
        <v>0</v>
      </c>
      <c r="Y1492" s="270">
        <f t="shared" si="306"/>
        <v>0</v>
      </c>
      <c r="Z1492" s="58"/>
      <c r="AA1492" s="58"/>
      <c r="AB1492" s="60" t="str">
        <f t="shared" si="307"/>
        <v/>
      </c>
      <c r="AC1492" s="21" t="b">
        <f t="shared" si="308"/>
        <v>0</v>
      </c>
      <c r="AD1492" s="21" t="b">
        <f t="shared" si="309"/>
        <v>0</v>
      </c>
      <c r="AE1492" s="21" t="b">
        <f t="shared" si="310"/>
        <v>0</v>
      </c>
      <c r="AF1492" s="21" t="b">
        <f ca="1">OR(AND($AC1492,NOT($AD1492)),AND($AC1492,OR(AND($G1492="",$H1492&lt;&gt;""),AND($G1492&lt;&gt;"",$H1492=""),AND($J1492="",$K1492&lt;&gt;""),AND($J1492&lt;&gt;"",$K1492=""),AND($M1492="",$N1492&lt;&gt;""),AND($M1492&lt;&gt;"",$N1492=""),AND($P1492="",$Q1492&lt;&gt;""),AND($P1492&lt;&gt;"",$Q1492=""),AND($S1492="",$T1492&lt;&gt;""),AND($S1492&lt;&gt;"",$T1492=""),AND($V1492="",$W1492&lt;&gt;""),AND($V1492&lt;&gt;"",$W1492=""))),AND($C1492&lt;&gt;"",$E1492&lt;&gt;"",LEFT(TRIM($C1492),1)&lt;&gt;LEFT(TRIM($E1492),1)),IF(OR($E1492="",$F1492=""),FALSE(),IFERROR(COUNTIF(INDIRECT("UNITS_"&amp;SUBSTITUTE(LEFT($E1492,FIND(" ",$E1492&amp;" ")-1),".","_")),$F1492)=0,TRUE())),AND($B1492&lt;&gt;"",OR(ISNUMBER(SEARCH("outro",LOWER($B1492))),ISNUMBER(SEARCH("divers",LOWER($B1492))),ISNUMBER(SEARCH("etc",LOWER($B1492))))),OR(AND(ISNUMBER(SEARCH("comunic",LOWER($B1492))),LEFT($E1492,3)&lt;&gt;"4.4"),AND(ISNUMBER(SEARCH("monitor",LOWER($B1492))),NOT(OR(LEFT($E1492,3)="1.5",LEFT($E1492,3)="2.5")))),AND($B1492&lt;&gt;"",OR(LEFT($C1492,1)="1",LEFT($C1492,1)="2"),$D1492=""),AND($D1492&lt;&gt;"",NOT(OR(LEFT($C1492,1)="1",LEFT($C1492,1)="2"))),AND($D1492&lt;&gt;"",COUNTIF(' PROJETO'!$B$14:$B$16,$D1492)=0),IF($D1492="",FALSE(),IF(COUNTIF(' PROJETO'!$B$14:$B$16,$D1492)=0,FALSE(),IFERROR(INDEX(' PROJETO'!$C$14:$C$16,MATCH($D1492,' PROJETO'!$B$14:$B$16,0))&lt;&gt;"Sim",FALSE()))))</f>
        <v>0</v>
      </c>
      <c r="AG1492" s="21" t="b">
        <f>AND($AC1492,$Y1492&gt;'CONFG.  LISTAS'!$F$4,$Z1492="",$AA1492="")</f>
        <v>0</v>
      </c>
      <c r="AH1492" s="21" t="str">
        <f t="shared" si="311"/>
        <v/>
      </c>
      <c r="AI1492" s="43" t="str">
        <f ca="1">IF(NOT($AC1492),"",IF(OR($B1492="",$C1492="",$E1492="",$F1492=""),"Preencha descrição, categoria, tipo e unidade.",IF(AND($B1492&lt;&gt;"",OR(LEFT($C1492,1)="1",LEFT($C1492,1)="2"),$D1492=""),"Informe a prática de restauração para itens diretos.",IF(AND($D1492&lt;&gt;"",NOT(OR(LEFT($C1492,1)="1",LEFT($C1492,1)="2"))),"Custos indiretos não devem pertencer a uma prática específica.",IF(AND($D1492&lt;&gt;"",COUNTIF(' PROJETO'!$B$14:$B$16,$D1492)=0),"Prática de restauração inválida ou não cadastrada.",IF(IF($D1492="",FALSE(),IF(COUNTIF(' PROJETO'!$B$14:$B$16,$D1492)=0,FALSE(),IFERROR(INDEX(' PROJETO'!$C$14:$C$16,MATCH($D1492,' PROJETO'!$B$14:$B$16,0))&lt;&gt;"Sim",FALSE()))),"A prática informada no item não foi selecionada na aba Projeto.",IF(AND(MAX($I1492,$L1492,$O1492,$R1492,$U1492,$X1492)&gt;'CONFG.  LISTAS'!$F$4,NOT(OR($Z1492&lt;&gt;"",$AA1492&lt;&gt;""))),"Memorial de cálculo ou anexo obrigatório não informado para item acima do limite.",IF(OR(AND($G1492&lt;&gt;"",$H1492&lt;&gt;"",OR($G1492&lt;=0,$H1492&lt;=0)),AND($J1492&lt;&gt;"",$K1492&lt;&gt;"",OR($J1492&lt;=0,$K1492&lt;=0)),AND($M1492&lt;&gt;"",$N1492&lt;&gt;"",OR($M1492&lt;=0,$N1492&lt;=0)),AND($P1492&lt;&gt;"",$Q1492&lt;&gt;"",OR($P1492&lt;=0,$Q1492&lt;=0)),AND($S1492&lt;&gt;"",$T1492&lt;&gt;"",OR($S1492&lt;=0,$T1492&lt;=0)),AND($V1492&lt;&gt;"",$W1492&lt;&gt;"",OR($V1492&lt;=0,$W1492&lt;=0))),"Revise os valores informados: valor unitário e quantidade devem ser maiores que zero.",IF(OR(AND($G1492="",$H1492&lt;&gt;""),AND($G1492&lt;&gt;"",$H1492=""),AND($J1492="",$K1492&lt;&gt;""),AND($J1492&lt;&gt;"",$K1492=""),AND($M1492="",$N1492&lt;&gt;""),AND($M1492&lt;&gt;"",$N1492=""),AND($P1492="",$Q1492&lt;&gt;""),AND($P1492&lt;&gt;"",$Q1492=""),AND($S1492="",$T1492&lt;&gt;""),AND($S1492&lt;&gt;"",$T1492=""),AND($V1492="",$W1492&lt;&gt;""),AND($V1492&lt;&gt;"",$W1492="")),"Há ano preenchido parcialmente: "&amp;TRIM(IF(AND($G1492="",$H1492&lt;&gt;""),"Ano 1 (falta valor unitário); ","")&amp;IF(AND($G1492&lt;&gt;"",$H1492=""),"Ano 1 (falta quantidade); ","")&amp;IF(AND($J1492="",$K1492&lt;&gt;""),"Ano 2 (falta valor unitário); ","")&amp;IF(AND($J1492&lt;&gt;"",$K1492=""),"Ano 2 (falta quantidade); ","")&amp;IF(AND($M1492="",$N1492&lt;&gt;""),"Ano 3 (falta valor unitário); ","")&amp;IF(AND($M1492&lt;&gt;"",$N1492=""),"Ano 3 (falta quantidade); ","")&amp;IF(AND($P1492="",$Q1492&lt;&gt;""),"Ano 4 (falta valor unitário); ","")&amp;IF(AND($P1492&lt;&gt;"",$Q1492=""),"Ano 4 (falta quantidade); ","")&amp;IF(AND($S1492="",$T1492&lt;&gt;""),"Ano 5 (falta valor unitário); ","")&amp;IF(AND($S1492&lt;&gt;"",$T1492=""),"Ano 5 (falta quantidade); ","")&amp;IF(AND($V1492="",$W1492&lt;&gt;""),"Ano 6 (falta valor unitário); ","")&amp;IF(AND($V1492&lt;&gt;"",$W1492=""),"Ano 6 (falta quantidade); ","")), IF(NOT(OR(AND($G1492&lt;&gt;"",$H1492&lt;&gt;""),AND($J1492&lt;&gt;"",$K1492&lt;&gt;""),AND($M1492&lt;&gt;"",$N1492&lt;&gt;""),AND($P1492&lt;&gt;"",$Q1492&lt;&gt;""),AND($S1492&lt;&gt;"",$T1492&lt;&gt;""),AND($V1492&lt;&gt;"",$W1492&lt;&gt;""))),"Informe pelo menos um ano completo com valor unitário e quantidade.",IF(AND($C1492&lt;&gt;"",$E1492&lt;&gt;"",LEFT(TRIM($C1492),1)&lt;&gt;LEFT(TRIM($E1492),1)),"Categoria e tipo estão incompatíveis.",IF(IF(OR($E1492="",$F1492=""),FALSE(),IFERROR(COUNTIF(INDIRECT("UNITS_"&amp;SUBSTITUTE(LEFT($E1492,FIND(" ",$E1492&amp;" ")-1),".","_")),$F1492)=0,TRUE())),"Unidade incompatível com o tipo selecionado.",IF(OR(AND(ISNUMBER(SEARCH("comunic",LOWER($B1492))),LEFT($E1492,3)&lt;&gt;"4.4"),AND(ISNUMBER(SEARCH("monitor",LOWER($B1492))),NOT(OR(LEFT($E1492,3)="1.5",LEFT($E1492,3)="2.5")))),"Revise a classificação do item conforme as regras de preenchimento.",IF(AND($B1492&lt;&gt;"",OR(ISNUMBER(SEARCH("outro",LOWER($B1492))),ISNUMBER(SEARCH("divers",LOWER($B1492))),ISNUMBER(SEARCH("kit",LOWER($B1492))),ISNUMBER(SEARCH("ferrament",LOWER($B1492))),ISNUMBER(SEARCH("epi",LOWER($B1492)))),NOT(OR($Z1492&lt;&gt;"",$AA1492&lt;&gt;""))),"Descrição muito genérica: detalhe melhor o item e registre o racional no memorial ou em anexo.",IF(AND($Y1492=0,$B1492&lt;&gt;"",OR($G1492&lt;&gt;"",$H1492&lt;&gt;"",$J1492&lt;&gt;"",$K1492&lt;&gt;"",$M1492&lt;&gt;"",$N1492&lt;&gt;"",$P1492&lt;&gt;"",$Q1492&lt;&gt;"",$S1492&lt;&gt;"",$T1492&lt;&gt;"",$V1492&lt;&gt;"",$W1492&lt;&gt;"")),"O item possui dados lançados, mas o total está zerado. Revise os valores informados.","")))))))))))))))</f>
        <v/>
      </c>
    </row>
    <row r="1493" spans="1:35" ht="14.25" customHeight="1" x14ac:dyDescent="0.25">
      <c r="A1493" s="57" t="str">
        <f t="shared" si="299"/>
        <v/>
      </c>
      <c r="B1493" s="61"/>
      <c r="C1493" s="61"/>
      <c r="D1493" s="58"/>
      <c r="E1493" s="61"/>
      <c r="F1493" s="61"/>
      <c r="G1493" s="272"/>
      <c r="H1493" s="62"/>
      <c r="I1493" s="273">
        <f t="shared" si="300"/>
        <v>0</v>
      </c>
      <c r="J1493" s="272"/>
      <c r="K1493" s="62"/>
      <c r="L1493" s="270">
        <f t="shared" si="301"/>
        <v>0</v>
      </c>
      <c r="M1493" s="272"/>
      <c r="N1493" s="62"/>
      <c r="O1493" s="270">
        <f t="shared" si="302"/>
        <v>0</v>
      </c>
      <c r="P1493" s="272"/>
      <c r="Q1493" s="62"/>
      <c r="R1493" s="271">
        <f t="shared" si="303"/>
        <v>0</v>
      </c>
      <c r="S1493" s="272"/>
      <c r="T1493" s="62"/>
      <c r="U1493" s="270">
        <f t="shared" si="304"/>
        <v>0</v>
      </c>
      <c r="V1493" s="272"/>
      <c r="W1493" s="62"/>
      <c r="X1493" s="270">
        <f t="shared" si="305"/>
        <v>0</v>
      </c>
      <c r="Y1493" s="270">
        <f t="shared" si="306"/>
        <v>0</v>
      </c>
      <c r="Z1493" s="61"/>
      <c r="AA1493" s="61"/>
      <c r="AB1493" s="60" t="str">
        <f t="shared" si="307"/>
        <v/>
      </c>
      <c r="AC1493" s="21" t="b">
        <f t="shared" si="308"/>
        <v>0</v>
      </c>
      <c r="AD1493" s="21" t="b">
        <f t="shared" si="309"/>
        <v>0</v>
      </c>
      <c r="AE1493" s="21" t="b">
        <f t="shared" si="310"/>
        <v>0</v>
      </c>
      <c r="AF1493" s="21" t="b">
        <f ca="1">OR(AND($AC1493,NOT($AD1493)),AND($AC1493,OR(AND($G1493="",$H1493&lt;&gt;""),AND($G1493&lt;&gt;"",$H1493=""),AND($J1493="",$K1493&lt;&gt;""),AND($J1493&lt;&gt;"",$K1493=""),AND($M1493="",$N1493&lt;&gt;""),AND($M1493&lt;&gt;"",$N1493=""),AND($P1493="",$Q1493&lt;&gt;""),AND($P1493&lt;&gt;"",$Q1493=""),AND($S1493="",$T1493&lt;&gt;""),AND($S1493&lt;&gt;"",$T1493=""),AND($V1493="",$W1493&lt;&gt;""),AND($V1493&lt;&gt;"",$W1493=""))),AND($C1493&lt;&gt;"",$E1493&lt;&gt;"",LEFT(TRIM($C1493),1)&lt;&gt;LEFT(TRIM($E1493),1)),IF(OR($E1493="",$F1493=""),FALSE(),IFERROR(COUNTIF(INDIRECT("UNITS_"&amp;SUBSTITUTE(LEFT($E1493,FIND(" ",$E1493&amp;" ")-1),".","_")),$F1493)=0,TRUE())),AND($B1493&lt;&gt;"",OR(ISNUMBER(SEARCH("outro",LOWER($B1493))),ISNUMBER(SEARCH("divers",LOWER($B1493))),ISNUMBER(SEARCH("etc",LOWER($B1493))))),OR(AND(ISNUMBER(SEARCH("comunic",LOWER($B1493))),LEFT($E1493,3)&lt;&gt;"4.4"),AND(ISNUMBER(SEARCH("monitor",LOWER($B1493))),NOT(OR(LEFT($E1493,3)="1.5",LEFT($E1493,3)="2.5")))),AND($B1493&lt;&gt;"",OR(LEFT($C1493,1)="1",LEFT($C1493,1)="2"),$D1493=""),AND($D1493&lt;&gt;"",NOT(OR(LEFT($C1493,1)="1",LEFT($C1493,1)="2"))),AND($D1493&lt;&gt;"",COUNTIF(' PROJETO'!$B$14:$B$16,$D1493)=0),IF($D1493="",FALSE(),IF(COUNTIF(' PROJETO'!$B$14:$B$16,$D1493)=0,FALSE(),IFERROR(INDEX(' PROJETO'!$C$14:$C$16,MATCH($D1493,' PROJETO'!$B$14:$B$16,0))&lt;&gt;"Sim",FALSE()))))</f>
        <v>0</v>
      </c>
      <c r="AG1493" s="21" t="b">
        <f>AND($AC1493,$Y1493&gt;'CONFG.  LISTAS'!$F$4,$Z1493="",$AA1493="")</f>
        <v>0</v>
      </c>
      <c r="AH1493" s="21" t="str">
        <f t="shared" si="311"/>
        <v/>
      </c>
      <c r="AI1493" s="43" t="str">
        <f ca="1">IF(NOT($AC1493),"",IF(OR($B1493="",$C1493="",$E1493="",$F1493=""),"Preencha descrição, categoria, tipo e unidade.",IF(AND($B1493&lt;&gt;"",OR(LEFT($C1493,1)="1",LEFT($C1493,1)="2"),$D1493=""),"Informe a prática de restauração para itens diretos.",IF(AND($D1493&lt;&gt;"",NOT(OR(LEFT($C1493,1)="1",LEFT($C1493,1)="2"))),"Custos indiretos não devem pertencer a uma prática específica.",IF(AND($D1493&lt;&gt;"",COUNTIF(' PROJETO'!$B$14:$B$16,$D1493)=0),"Prática de restauração inválida ou não cadastrada.",IF(IF($D1493="",FALSE(),IF(COUNTIF(' PROJETO'!$B$14:$B$16,$D1493)=0,FALSE(),IFERROR(INDEX(' PROJETO'!$C$14:$C$16,MATCH($D1493,' PROJETO'!$B$14:$B$16,0))&lt;&gt;"Sim",FALSE()))),"A prática informada no item não foi selecionada na aba Projeto.",IF(AND(MAX($I1493,$L1493,$O1493,$R1493,$U1493,$X1493)&gt;'CONFG.  LISTAS'!$F$4,NOT(OR($Z1493&lt;&gt;"",$AA1493&lt;&gt;""))),"Memorial de cálculo ou anexo obrigatório não informado para item acima do limite.",IF(OR(AND($G1493&lt;&gt;"",$H1493&lt;&gt;"",OR($G1493&lt;=0,$H1493&lt;=0)),AND($J1493&lt;&gt;"",$K1493&lt;&gt;"",OR($J1493&lt;=0,$K1493&lt;=0)),AND($M1493&lt;&gt;"",$N1493&lt;&gt;"",OR($M1493&lt;=0,$N1493&lt;=0)),AND($P1493&lt;&gt;"",$Q1493&lt;&gt;"",OR($P1493&lt;=0,$Q1493&lt;=0)),AND($S1493&lt;&gt;"",$T1493&lt;&gt;"",OR($S1493&lt;=0,$T1493&lt;=0)),AND($V1493&lt;&gt;"",$W1493&lt;&gt;"",OR($V1493&lt;=0,$W1493&lt;=0))),"Revise os valores informados: valor unitário e quantidade devem ser maiores que zero.",IF(OR(AND($G1493="",$H1493&lt;&gt;""),AND($G1493&lt;&gt;"",$H1493=""),AND($J1493="",$K1493&lt;&gt;""),AND($J1493&lt;&gt;"",$K1493=""),AND($M1493="",$N1493&lt;&gt;""),AND($M1493&lt;&gt;"",$N1493=""),AND($P1493="",$Q1493&lt;&gt;""),AND($P1493&lt;&gt;"",$Q1493=""),AND($S1493="",$T1493&lt;&gt;""),AND($S1493&lt;&gt;"",$T1493=""),AND($V1493="",$W1493&lt;&gt;""),AND($V1493&lt;&gt;"",$W1493="")),"Há ano preenchido parcialmente: "&amp;TRIM(IF(AND($G1493="",$H1493&lt;&gt;""),"Ano 1 (falta valor unitário); ","")&amp;IF(AND($G1493&lt;&gt;"",$H1493=""),"Ano 1 (falta quantidade); ","")&amp;IF(AND($J1493="",$K1493&lt;&gt;""),"Ano 2 (falta valor unitário); ","")&amp;IF(AND($J1493&lt;&gt;"",$K1493=""),"Ano 2 (falta quantidade); ","")&amp;IF(AND($M1493="",$N1493&lt;&gt;""),"Ano 3 (falta valor unitário); ","")&amp;IF(AND($M1493&lt;&gt;"",$N1493=""),"Ano 3 (falta quantidade); ","")&amp;IF(AND($P1493="",$Q1493&lt;&gt;""),"Ano 4 (falta valor unitário); ","")&amp;IF(AND($P1493&lt;&gt;"",$Q1493=""),"Ano 4 (falta quantidade); ","")&amp;IF(AND($S1493="",$T1493&lt;&gt;""),"Ano 5 (falta valor unitário); ","")&amp;IF(AND($S1493&lt;&gt;"",$T1493=""),"Ano 5 (falta quantidade); ","")&amp;IF(AND($V1493="",$W1493&lt;&gt;""),"Ano 6 (falta valor unitário); ","")&amp;IF(AND($V1493&lt;&gt;"",$W1493=""),"Ano 6 (falta quantidade); ","")), IF(NOT(OR(AND($G1493&lt;&gt;"",$H1493&lt;&gt;""),AND($J1493&lt;&gt;"",$K1493&lt;&gt;""),AND($M1493&lt;&gt;"",$N1493&lt;&gt;""),AND($P1493&lt;&gt;"",$Q1493&lt;&gt;""),AND($S1493&lt;&gt;"",$T1493&lt;&gt;""),AND($V1493&lt;&gt;"",$W1493&lt;&gt;""))),"Informe pelo menos um ano completo com valor unitário e quantidade.",IF(AND($C1493&lt;&gt;"",$E1493&lt;&gt;"",LEFT(TRIM($C1493),1)&lt;&gt;LEFT(TRIM($E1493),1)),"Categoria e tipo estão incompatíveis.",IF(IF(OR($E1493="",$F1493=""),FALSE(),IFERROR(COUNTIF(INDIRECT("UNITS_"&amp;SUBSTITUTE(LEFT($E1493,FIND(" ",$E1493&amp;" ")-1),".","_")),$F1493)=0,TRUE())),"Unidade incompatível com o tipo selecionado.",IF(OR(AND(ISNUMBER(SEARCH("comunic",LOWER($B1493))),LEFT($E1493,3)&lt;&gt;"4.4"),AND(ISNUMBER(SEARCH("monitor",LOWER($B1493))),NOT(OR(LEFT($E1493,3)="1.5",LEFT($E1493,3)="2.5")))),"Revise a classificação do item conforme as regras de preenchimento.",IF(AND($B1493&lt;&gt;"",OR(ISNUMBER(SEARCH("outro",LOWER($B1493))),ISNUMBER(SEARCH("divers",LOWER($B1493))),ISNUMBER(SEARCH("kit",LOWER($B1493))),ISNUMBER(SEARCH("ferrament",LOWER($B1493))),ISNUMBER(SEARCH("epi",LOWER($B1493)))),NOT(OR($Z1493&lt;&gt;"",$AA1493&lt;&gt;""))),"Descrição muito genérica: detalhe melhor o item e registre o racional no memorial ou em anexo.",IF(AND($Y1493=0,$B1493&lt;&gt;"",OR($G1493&lt;&gt;"",$H1493&lt;&gt;"",$J1493&lt;&gt;"",$K1493&lt;&gt;"",$M1493&lt;&gt;"",$N1493&lt;&gt;"",$P1493&lt;&gt;"",$Q1493&lt;&gt;"",$S1493&lt;&gt;"",$T1493&lt;&gt;"",$V1493&lt;&gt;"",$W1493&lt;&gt;"")),"O item possui dados lançados, mas o total está zerado. Revise os valores informados.","")))))))))))))))</f>
        <v/>
      </c>
    </row>
    <row r="1494" spans="1:35" ht="14.25" customHeight="1" x14ac:dyDescent="0.25">
      <c r="A1494" s="57" t="str">
        <f t="shared" si="299"/>
        <v/>
      </c>
      <c r="B1494" s="58"/>
      <c r="C1494" s="58"/>
      <c r="D1494" s="58"/>
      <c r="E1494" s="58"/>
      <c r="F1494" s="58"/>
      <c r="G1494" s="269"/>
      <c r="H1494" s="59"/>
      <c r="I1494" s="273">
        <f t="shared" si="300"/>
        <v>0</v>
      </c>
      <c r="J1494" s="269"/>
      <c r="K1494" s="59"/>
      <c r="L1494" s="270">
        <f t="shared" si="301"/>
        <v>0</v>
      </c>
      <c r="M1494" s="269"/>
      <c r="N1494" s="59"/>
      <c r="O1494" s="270">
        <f t="shared" si="302"/>
        <v>0</v>
      </c>
      <c r="P1494" s="269"/>
      <c r="Q1494" s="59"/>
      <c r="R1494" s="271">
        <f t="shared" si="303"/>
        <v>0</v>
      </c>
      <c r="S1494" s="269"/>
      <c r="T1494" s="59"/>
      <c r="U1494" s="270">
        <f t="shared" si="304"/>
        <v>0</v>
      </c>
      <c r="V1494" s="269"/>
      <c r="W1494" s="59"/>
      <c r="X1494" s="270">
        <f t="shared" si="305"/>
        <v>0</v>
      </c>
      <c r="Y1494" s="270">
        <f t="shared" si="306"/>
        <v>0</v>
      </c>
      <c r="Z1494" s="58"/>
      <c r="AA1494" s="58"/>
      <c r="AB1494" s="60" t="str">
        <f t="shared" si="307"/>
        <v/>
      </c>
      <c r="AC1494" s="21" t="b">
        <f t="shared" si="308"/>
        <v>0</v>
      </c>
      <c r="AD1494" s="21" t="b">
        <f t="shared" si="309"/>
        <v>0</v>
      </c>
      <c r="AE1494" s="21" t="b">
        <f t="shared" si="310"/>
        <v>0</v>
      </c>
      <c r="AF1494" s="21" t="b">
        <f ca="1">OR(AND($AC1494,NOT($AD1494)),AND($AC1494,OR(AND($G1494="",$H1494&lt;&gt;""),AND($G1494&lt;&gt;"",$H1494=""),AND($J1494="",$K1494&lt;&gt;""),AND($J1494&lt;&gt;"",$K1494=""),AND($M1494="",$N1494&lt;&gt;""),AND($M1494&lt;&gt;"",$N1494=""),AND($P1494="",$Q1494&lt;&gt;""),AND($P1494&lt;&gt;"",$Q1494=""),AND($S1494="",$T1494&lt;&gt;""),AND($S1494&lt;&gt;"",$T1494=""),AND($V1494="",$W1494&lt;&gt;""),AND($V1494&lt;&gt;"",$W1494=""))),AND($C1494&lt;&gt;"",$E1494&lt;&gt;"",LEFT(TRIM($C1494),1)&lt;&gt;LEFT(TRIM($E1494),1)),IF(OR($E1494="",$F1494=""),FALSE(),IFERROR(COUNTIF(INDIRECT("UNITS_"&amp;SUBSTITUTE(LEFT($E1494,FIND(" ",$E1494&amp;" ")-1),".","_")),$F1494)=0,TRUE())),AND($B1494&lt;&gt;"",OR(ISNUMBER(SEARCH("outro",LOWER($B1494))),ISNUMBER(SEARCH("divers",LOWER($B1494))),ISNUMBER(SEARCH("etc",LOWER($B1494))))),OR(AND(ISNUMBER(SEARCH("comunic",LOWER($B1494))),LEFT($E1494,3)&lt;&gt;"4.4"),AND(ISNUMBER(SEARCH("monitor",LOWER($B1494))),NOT(OR(LEFT($E1494,3)="1.5",LEFT($E1494,3)="2.5")))),AND($B1494&lt;&gt;"",OR(LEFT($C1494,1)="1",LEFT($C1494,1)="2"),$D1494=""),AND($D1494&lt;&gt;"",NOT(OR(LEFT($C1494,1)="1",LEFT($C1494,1)="2"))),AND($D1494&lt;&gt;"",COUNTIF(' PROJETO'!$B$14:$B$16,$D1494)=0),IF($D1494="",FALSE(),IF(COUNTIF(' PROJETO'!$B$14:$B$16,$D1494)=0,FALSE(),IFERROR(INDEX(' PROJETO'!$C$14:$C$16,MATCH($D1494,' PROJETO'!$B$14:$B$16,0))&lt;&gt;"Sim",FALSE()))))</f>
        <v>0</v>
      </c>
      <c r="AG1494" s="21" t="b">
        <f>AND($AC1494,$Y1494&gt;'CONFG.  LISTAS'!$F$4,$Z1494="",$AA1494="")</f>
        <v>0</v>
      </c>
      <c r="AH1494" s="21" t="str">
        <f t="shared" si="311"/>
        <v/>
      </c>
      <c r="AI1494" s="43" t="str">
        <f ca="1">IF(NOT($AC1494),"",IF(OR($B1494="",$C1494="",$E1494="",$F1494=""),"Preencha descrição, categoria, tipo e unidade.",IF(AND($B1494&lt;&gt;"",OR(LEFT($C1494,1)="1",LEFT($C1494,1)="2"),$D1494=""),"Informe a prática de restauração para itens diretos.",IF(AND($D1494&lt;&gt;"",NOT(OR(LEFT($C1494,1)="1",LEFT($C1494,1)="2"))),"Custos indiretos não devem pertencer a uma prática específica.",IF(AND($D1494&lt;&gt;"",COUNTIF(' PROJETO'!$B$14:$B$16,$D1494)=0),"Prática de restauração inválida ou não cadastrada.",IF(IF($D1494="",FALSE(),IF(COUNTIF(' PROJETO'!$B$14:$B$16,$D1494)=0,FALSE(),IFERROR(INDEX(' PROJETO'!$C$14:$C$16,MATCH($D1494,' PROJETO'!$B$14:$B$16,0))&lt;&gt;"Sim",FALSE()))),"A prática informada no item não foi selecionada na aba Projeto.",IF(AND(MAX($I1494,$L1494,$O1494,$R1494,$U1494,$X1494)&gt;'CONFG.  LISTAS'!$F$4,NOT(OR($Z1494&lt;&gt;"",$AA1494&lt;&gt;""))),"Memorial de cálculo ou anexo obrigatório não informado para item acima do limite.",IF(OR(AND($G1494&lt;&gt;"",$H1494&lt;&gt;"",OR($G1494&lt;=0,$H1494&lt;=0)),AND($J1494&lt;&gt;"",$K1494&lt;&gt;"",OR($J1494&lt;=0,$K1494&lt;=0)),AND($M1494&lt;&gt;"",$N1494&lt;&gt;"",OR($M1494&lt;=0,$N1494&lt;=0)),AND($P1494&lt;&gt;"",$Q1494&lt;&gt;"",OR($P1494&lt;=0,$Q1494&lt;=0)),AND($S1494&lt;&gt;"",$T1494&lt;&gt;"",OR($S1494&lt;=0,$T1494&lt;=0)),AND($V1494&lt;&gt;"",$W1494&lt;&gt;"",OR($V1494&lt;=0,$W1494&lt;=0))),"Revise os valores informados: valor unitário e quantidade devem ser maiores que zero.",IF(OR(AND($G1494="",$H1494&lt;&gt;""),AND($G1494&lt;&gt;"",$H1494=""),AND($J1494="",$K1494&lt;&gt;""),AND($J1494&lt;&gt;"",$K1494=""),AND($M1494="",$N1494&lt;&gt;""),AND($M1494&lt;&gt;"",$N1494=""),AND($P1494="",$Q1494&lt;&gt;""),AND($P1494&lt;&gt;"",$Q1494=""),AND($S1494="",$T1494&lt;&gt;""),AND($S1494&lt;&gt;"",$T1494=""),AND($V1494="",$W1494&lt;&gt;""),AND($V1494&lt;&gt;"",$W1494="")),"Há ano preenchido parcialmente: "&amp;TRIM(IF(AND($G1494="",$H1494&lt;&gt;""),"Ano 1 (falta valor unitário); ","")&amp;IF(AND($G1494&lt;&gt;"",$H1494=""),"Ano 1 (falta quantidade); ","")&amp;IF(AND($J1494="",$K1494&lt;&gt;""),"Ano 2 (falta valor unitário); ","")&amp;IF(AND($J1494&lt;&gt;"",$K1494=""),"Ano 2 (falta quantidade); ","")&amp;IF(AND($M1494="",$N1494&lt;&gt;""),"Ano 3 (falta valor unitário); ","")&amp;IF(AND($M1494&lt;&gt;"",$N1494=""),"Ano 3 (falta quantidade); ","")&amp;IF(AND($P1494="",$Q1494&lt;&gt;""),"Ano 4 (falta valor unitário); ","")&amp;IF(AND($P1494&lt;&gt;"",$Q1494=""),"Ano 4 (falta quantidade); ","")&amp;IF(AND($S1494="",$T1494&lt;&gt;""),"Ano 5 (falta valor unitário); ","")&amp;IF(AND($S1494&lt;&gt;"",$T1494=""),"Ano 5 (falta quantidade); ","")&amp;IF(AND($V1494="",$W1494&lt;&gt;""),"Ano 6 (falta valor unitário); ","")&amp;IF(AND($V1494&lt;&gt;"",$W1494=""),"Ano 6 (falta quantidade); ","")), IF(NOT(OR(AND($G1494&lt;&gt;"",$H1494&lt;&gt;""),AND($J1494&lt;&gt;"",$K1494&lt;&gt;""),AND($M1494&lt;&gt;"",$N1494&lt;&gt;""),AND($P1494&lt;&gt;"",$Q1494&lt;&gt;""),AND($S1494&lt;&gt;"",$T1494&lt;&gt;""),AND($V1494&lt;&gt;"",$W1494&lt;&gt;""))),"Informe pelo menos um ano completo com valor unitário e quantidade.",IF(AND($C1494&lt;&gt;"",$E1494&lt;&gt;"",LEFT(TRIM($C1494),1)&lt;&gt;LEFT(TRIM($E1494),1)),"Categoria e tipo estão incompatíveis.",IF(IF(OR($E1494="",$F1494=""),FALSE(),IFERROR(COUNTIF(INDIRECT("UNITS_"&amp;SUBSTITUTE(LEFT($E1494,FIND(" ",$E1494&amp;" ")-1),".","_")),$F1494)=0,TRUE())),"Unidade incompatível com o tipo selecionado.",IF(OR(AND(ISNUMBER(SEARCH("comunic",LOWER($B1494))),LEFT($E1494,3)&lt;&gt;"4.4"),AND(ISNUMBER(SEARCH("monitor",LOWER($B1494))),NOT(OR(LEFT($E1494,3)="1.5",LEFT($E1494,3)="2.5")))),"Revise a classificação do item conforme as regras de preenchimento.",IF(AND($B1494&lt;&gt;"",OR(ISNUMBER(SEARCH("outro",LOWER($B1494))),ISNUMBER(SEARCH("divers",LOWER($B1494))),ISNUMBER(SEARCH("kit",LOWER($B1494))),ISNUMBER(SEARCH("ferrament",LOWER($B1494))),ISNUMBER(SEARCH("epi",LOWER($B1494)))),NOT(OR($Z1494&lt;&gt;"",$AA1494&lt;&gt;""))),"Descrição muito genérica: detalhe melhor o item e registre o racional no memorial ou em anexo.",IF(AND($Y1494=0,$B1494&lt;&gt;"",OR($G1494&lt;&gt;"",$H1494&lt;&gt;"",$J1494&lt;&gt;"",$K1494&lt;&gt;"",$M1494&lt;&gt;"",$N1494&lt;&gt;"",$P1494&lt;&gt;"",$Q1494&lt;&gt;"",$S1494&lt;&gt;"",$T1494&lt;&gt;"",$V1494&lt;&gt;"",$W1494&lt;&gt;"")),"O item possui dados lançados, mas o total está zerado. Revise os valores informados.","")))))))))))))))</f>
        <v/>
      </c>
    </row>
    <row r="1495" spans="1:35" ht="14.25" customHeight="1" x14ac:dyDescent="0.25">
      <c r="A1495" s="57" t="str">
        <f t="shared" si="299"/>
        <v/>
      </c>
      <c r="B1495" s="61"/>
      <c r="C1495" s="61"/>
      <c r="D1495" s="58"/>
      <c r="E1495" s="61"/>
      <c r="F1495" s="61"/>
      <c r="G1495" s="272"/>
      <c r="H1495" s="62"/>
      <c r="I1495" s="273">
        <f t="shared" si="300"/>
        <v>0</v>
      </c>
      <c r="J1495" s="272"/>
      <c r="K1495" s="62"/>
      <c r="L1495" s="270">
        <f t="shared" si="301"/>
        <v>0</v>
      </c>
      <c r="M1495" s="272"/>
      <c r="N1495" s="62"/>
      <c r="O1495" s="270">
        <f t="shared" si="302"/>
        <v>0</v>
      </c>
      <c r="P1495" s="272"/>
      <c r="Q1495" s="62"/>
      <c r="R1495" s="271">
        <f t="shared" si="303"/>
        <v>0</v>
      </c>
      <c r="S1495" s="272"/>
      <c r="T1495" s="62"/>
      <c r="U1495" s="270">
        <f t="shared" si="304"/>
        <v>0</v>
      </c>
      <c r="V1495" s="272"/>
      <c r="W1495" s="62"/>
      <c r="X1495" s="270">
        <f t="shared" si="305"/>
        <v>0</v>
      </c>
      <c r="Y1495" s="270">
        <f t="shared" si="306"/>
        <v>0</v>
      </c>
      <c r="Z1495" s="61"/>
      <c r="AA1495" s="61"/>
      <c r="AB1495" s="60" t="str">
        <f t="shared" si="307"/>
        <v/>
      </c>
      <c r="AC1495" s="21" t="b">
        <f t="shared" si="308"/>
        <v>0</v>
      </c>
      <c r="AD1495" s="21" t="b">
        <f t="shared" si="309"/>
        <v>0</v>
      </c>
      <c r="AE1495" s="21" t="b">
        <f t="shared" si="310"/>
        <v>0</v>
      </c>
      <c r="AF1495" s="21" t="b">
        <f ca="1">OR(AND($AC1495,NOT($AD1495)),AND($AC1495,OR(AND($G1495="",$H1495&lt;&gt;""),AND($G1495&lt;&gt;"",$H1495=""),AND($J1495="",$K1495&lt;&gt;""),AND($J1495&lt;&gt;"",$K1495=""),AND($M1495="",$N1495&lt;&gt;""),AND($M1495&lt;&gt;"",$N1495=""),AND($P1495="",$Q1495&lt;&gt;""),AND($P1495&lt;&gt;"",$Q1495=""),AND($S1495="",$T1495&lt;&gt;""),AND($S1495&lt;&gt;"",$T1495=""),AND($V1495="",$W1495&lt;&gt;""),AND($V1495&lt;&gt;"",$W1495=""))),AND($C1495&lt;&gt;"",$E1495&lt;&gt;"",LEFT(TRIM($C1495),1)&lt;&gt;LEFT(TRIM($E1495),1)),IF(OR($E1495="",$F1495=""),FALSE(),IFERROR(COUNTIF(INDIRECT("UNITS_"&amp;SUBSTITUTE(LEFT($E1495,FIND(" ",$E1495&amp;" ")-1),".","_")),$F1495)=0,TRUE())),AND($B1495&lt;&gt;"",OR(ISNUMBER(SEARCH("outro",LOWER($B1495))),ISNUMBER(SEARCH("divers",LOWER($B1495))),ISNUMBER(SEARCH("etc",LOWER($B1495))))),OR(AND(ISNUMBER(SEARCH("comunic",LOWER($B1495))),LEFT($E1495,3)&lt;&gt;"4.4"),AND(ISNUMBER(SEARCH("monitor",LOWER($B1495))),NOT(OR(LEFT($E1495,3)="1.5",LEFT($E1495,3)="2.5")))),AND($B1495&lt;&gt;"",OR(LEFT($C1495,1)="1",LEFT($C1495,1)="2"),$D1495=""),AND($D1495&lt;&gt;"",NOT(OR(LEFT($C1495,1)="1",LEFT($C1495,1)="2"))),AND($D1495&lt;&gt;"",COUNTIF(' PROJETO'!$B$14:$B$16,$D1495)=0),IF($D1495="",FALSE(),IF(COUNTIF(' PROJETO'!$B$14:$B$16,$D1495)=0,FALSE(),IFERROR(INDEX(' PROJETO'!$C$14:$C$16,MATCH($D1495,' PROJETO'!$B$14:$B$16,0))&lt;&gt;"Sim",FALSE()))))</f>
        <v>0</v>
      </c>
      <c r="AG1495" s="21" t="b">
        <f>AND($AC1495,$Y1495&gt;'CONFG.  LISTAS'!$F$4,$Z1495="",$AA1495="")</f>
        <v>0</v>
      </c>
      <c r="AH1495" s="21" t="str">
        <f t="shared" si="311"/>
        <v/>
      </c>
      <c r="AI1495" s="43" t="str">
        <f ca="1">IF(NOT($AC1495),"",IF(OR($B1495="",$C1495="",$E1495="",$F1495=""),"Preencha descrição, categoria, tipo e unidade.",IF(AND($B1495&lt;&gt;"",OR(LEFT($C1495,1)="1",LEFT($C1495,1)="2"),$D1495=""),"Informe a prática de restauração para itens diretos.",IF(AND($D1495&lt;&gt;"",NOT(OR(LEFT($C1495,1)="1",LEFT($C1495,1)="2"))),"Custos indiretos não devem pertencer a uma prática específica.",IF(AND($D1495&lt;&gt;"",COUNTIF(' PROJETO'!$B$14:$B$16,$D1495)=0),"Prática de restauração inválida ou não cadastrada.",IF(IF($D1495="",FALSE(),IF(COUNTIF(' PROJETO'!$B$14:$B$16,$D1495)=0,FALSE(),IFERROR(INDEX(' PROJETO'!$C$14:$C$16,MATCH($D1495,' PROJETO'!$B$14:$B$16,0))&lt;&gt;"Sim",FALSE()))),"A prática informada no item não foi selecionada na aba Projeto.",IF(AND(MAX($I1495,$L1495,$O1495,$R1495,$U1495,$X1495)&gt;'CONFG.  LISTAS'!$F$4,NOT(OR($Z1495&lt;&gt;"",$AA1495&lt;&gt;""))),"Memorial de cálculo ou anexo obrigatório não informado para item acima do limite.",IF(OR(AND($G1495&lt;&gt;"",$H1495&lt;&gt;"",OR($G1495&lt;=0,$H1495&lt;=0)),AND($J1495&lt;&gt;"",$K1495&lt;&gt;"",OR($J1495&lt;=0,$K1495&lt;=0)),AND($M1495&lt;&gt;"",$N1495&lt;&gt;"",OR($M1495&lt;=0,$N1495&lt;=0)),AND($P1495&lt;&gt;"",$Q1495&lt;&gt;"",OR($P1495&lt;=0,$Q1495&lt;=0)),AND($S1495&lt;&gt;"",$T1495&lt;&gt;"",OR($S1495&lt;=0,$T1495&lt;=0)),AND($V1495&lt;&gt;"",$W1495&lt;&gt;"",OR($V1495&lt;=0,$W1495&lt;=0))),"Revise os valores informados: valor unitário e quantidade devem ser maiores que zero.",IF(OR(AND($G1495="",$H1495&lt;&gt;""),AND($G1495&lt;&gt;"",$H1495=""),AND($J1495="",$K1495&lt;&gt;""),AND($J1495&lt;&gt;"",$K1495=""),AND($M1495="",$N1495&lt;&gt;""),AND($M1495&lt;&gt;"",$N1495=""),AND($P1495="",$Q1495&lt;&gt;""),AND($P1495&lt;&gt;"",$Q1495=""),AND($S1495="",$T1495&lt;&gt;""),AND($S1495&lt;&gt;"",$T1495=""),AND($V1495="",$W1495&lt;&gt;""),AND($V1495&lt;&gt;"",$W1495="")),"Há ano preenchido parcialmente: "&amp;TRIM(IF(AND($G1495="",$H1495&lt;&gt;""),"Ano 1 (falta valor unitário); ","")&amp;IF(AND($G1495&lt;&gt;"",$H1495=""),"Ano 1 (falta quantidade); ","")&amp;IF(AND($J1495="",$K1495&lt;&gt;""),"Ano 2 (falta valor unitário); ","")&amp;IF(AND($J1495&lt;&gt;"",$K1495=""),"Ano 2 (falta quantidade); ","")&amp;IF(AND($M1495="",$N1495&lt;&gt;""),"Ano 3 (falta valor unitário); ","")&amp;IF(AND($M1495&lt;&gt;"",$N1495=""),"Ano 3 (falta quantidade); ","")&amp;IF(AND($P1495="",$Q1495&lt;&gt;""),"Ano 4 (falta valor unitário); ","")&amp;IF(AND($P1495&lt;&gt;"",$Q1495=""),"Ano 4 (falta quantidade); ","")&amp;IF(AND($S1495="",$T1495&lt;&gt;""),"Ano 5 (falta valor unitário); ","")&amp;IF(AND($S1495&lt;&gt;"",$T1495=""),"Ano 5 (falta quantidade); ","")&amp;IF(AND($V1495="",$W1495&lt;&gt;""),"Ano 6 (falta valor unitário); ","")&amp;IF(AND($V1495&lt;&gt;"",$W1495=""),"Ano 6 (falta quantidade); ","")), IF(NOT(OR(AND($G1495&lt;&gt;"",$H1495&lt;&gt;""),AND($J1495&lt;&gt;"",$K1495&lt;&gt;""),AND($M1495&lt;&gt;"",$N1495&lt;&gt;""),AND($P1495&lt;&gt;"",$Q1495&lt;&gt;""),AND($S1495&lt;&gt;"",$T1495&lt;&gt;""),AND($V1495&lt;&gt;"",$W1495&lt;&gt;""))),"Informe pelo menos um ano completo com valor unitário e quantidade.",IF(AND($C1495&lt;&gt;"",$E1495&lt;&gt;"",LEFT(TRIM($C1495),1)&lt;&gt;LEFT(TRIM($E1495),1)),"Categoria e tipo estão incompatíveis.",IF(IF(OR($E1495="",$F1495=""),FALSE(),IFERROR(COUNTIF(INDIRECT("UNITS_"&amp;SUBSTITUTE(LEFT($E1495,FIND(" ",$E1495&amp;" ")-1),".","_")),$F1495)=0,TRUE())),"Unidade incompatível com o tipo selecionado.",IF(OR(AND(ISNUMBER(SEARCH("comunic",LOWER($B1495))),LEFT($E1495,3)&lt;&gt;"4.4"),AND(ISNUMBER(SEARCH("monitor",LOWER($B1495))),NOT(OR(LEFT($E1495,3)="1.5",LEFT($E1495,3)="2.5")))),"Revise a classificação do item conforme as regras de preenchimento.",IF(AND($B1495&lt;&gt;"",OR(ISNUMBER(SEARCH("outro",LOWER($B1495))),ISNUMBER(SEARCH("divers",LOWER($B1495))),ISNUMBER(SEARCH("kit",LOWER($B1495))),ISNUMBER(SEARCH("ferrament",LOWER($B1495))),ISNUMBER(SEARCH("epi",LOWER($B1495)))),NOT(OR($Z1495&lt;&gt;"",$AA1495&lt;&gt;""))),"Descrição muito genérica: detalhe melhor o item e registre o racional no memorial ou em anexo.",IF(AND($Y1495=0,$B1495&lt;&gt;"",OR($G1495&lt;&gt;"",$H1495&lt;&gt;"",$J1495&lt;&gt;"",$K1495&lt;&gt;"",$M1495&lt;&gt;"",$N1495&lt;&gt;"",$P1495&lt;&gt;"",$Q1495&lt;&gt;"",$S1495&lt;&gt;"",$T1495&lt;&gt;"",$V1495&lt;&gt;"",$W1495&lt;&gt;"")),"O item possui dados lançados, mas o total está zerado. Revise os valores informados.","")))))))))))))))</f>
        <v/>
      </c>
    </row>
    <row r="1496" spans="1:35" ht="14.25" customHeight="1" x14ac:dyDescent="0.25">
      <c r="A1496" s="57" t="str">
        <f t="shared" si="299"/>
        <v/>
      </c>
      <c r="B1496" s="58"/>
      <c r="C1496" s="58"/>
      <c r="D1496" s="58"/>
      <c r="E1496" s="58"/>
      <c r="F1496" s="58"/>
      <c r="G1496" s="269"/>
      <c r="H1496" s="59"/>
      <c r="I1496" s="273">
        <f t="shared" si="300"/>
        <v>0</v>
      </c>
      <c r="J1496" s="269"/>
      <c r="K1496" s="59"/>
      <c r="L1496" s="270">
        <f t="shared" si="301"/>
        <v>0</v>
      </c>
      <c r="M1496" s="269"/>
      <c r="N1496" s="59"/>
      <c r="O1496" s="270">
        <f t="shared" si="302"/>
        <v>0</v>
      </c>
      <c r="P1496" s="269"/>
      <c r="Q1496" s="59"/>
      <c r="R1496" s="271">
        <f t="shared" si="303"/>
        <v>0</v>
      </c>
      <c r="S1496" s="269"/>
      <c r="T1496" s="59"/>
      <c r="U1496" s="270">
        <f t="shared" si="304"/>
        <v>0</v>
      </c>
      <c r="V1496" s="269"/>
      <c r="W1496" s="59"/>
      <c r="X1496" s="270">
        <f t="shared" si="305"/>
        <v>0</v>
      </c>
      <c r="Y1496" s="270">
        <f t="shared" si="306"/>
        <v>0</v>
      </c>
      <c r="Z1496" s="58"/>
      <c r="AA1496" s="58"/>
      <c r="AB1496" s="60" t="str">
        <f t="shared" si="307"/>
        <v/>
      </c>
      <c r="AC1496" s="21" t="b">
        <f t="shared" si="308"/>
        <v>0</v>
      </c>
      <c r="AD1496" s="21" t="b">
        <f t="shared" si="309"/>
        <v>0</v>
      </c>
      <c r="AE1496" s="21" t="b">
        <f t="shared" si="310"/>
        <v>0</v>
      </c>
      <c r="AF1496" s="21" t="b">
        <f ca="1">OR(AND($AC1496,NOT($AD1496)),AND($AC1496,OR(AND($G1496="",$H1496&lt;&gt;""),AND($G1496&lt;&gt;"",$H1496=""),AND($J1496="",$K1496&lt;&gt;""),AND($J1496&lt;&gt;"",$K1496=""),AND($M1496="",$N1496&lt;&gt;""),AND($M1496&lt;&gt;"",$N1496=""),AND($P1496="",$Q1496&lt;&gt;""),AND($P1496&lt;&gt;"",$Q1496=""),AND($S1496="",$T1496&lt;&gt;""),AND($S1496&lt;&gt;"",$T1496=""),AND($V1496="",$W1496&lt;&gt;""),AND($V1496&lt;&gt;"",$W1496=""))),AND($C1496&lt;&gt;"",$E1496&lt;&gt;"",LEFT(TRIM($C1496),1)&lt;&gt;LEFT(TRIM($E1496),1)),IF(OR($E1496="",$F1496=""),FALSE(),IFERROR(COUNTIF(INDIRECT("UNITS_"&amp;SUBSTITUTE(LEFT($E1496,FIND(" ",$E1496&amp;" ")-1),".","_")),$F1496)=0,TRUE())),AND($B1496&lt;&gt;"",OR(ISNUMBER(SEARCH("outro",LOWER($B1496))),ISNUMBER(SEARCH("divers",LOWER($B1496))),ISNUMBER(SEARCH("etc",LOWER($B1496))))),OR(AND(ISNUMBER(SEARCH("comunic",LOWER($B1496))),LEFT($E1496,3)&lt;&gt;"4.4"),AND(ISNUMBER(SEARCH("monitor",LOWER($B1496))),NOT(OR(LEFT($E1496,3)="1.5",LEFT($E1496,3)="2.5")))),AND($B1496&lt;&gt;"",OR(LEFT($C1496,1)="1",LEFT($C1496,1)="2"),$D1496=""),AND($D1496&lt;&gt;"",NOT(OR(LEFT($C1496,1)="1",LEFT($C1496,1)="2"))),AND($D1496&lt;&gt;"",COUNTIF(' PROJETO'!$B$14:$B$16,$D1496)=0),IF($D1496="",FALSE(),IF(COUNTIF(' PROJETO'!$B$14:$B$16,$D1496)=0,FALSE(),IFERROR(INDEX(' PROJETO'!$C$14:$C$16,MATCH($D1496,' PROJETO'!$B$14:$B$16,0))&lt;&gt;"Sim",FALSE()))))</f>
        <v>0</v>
      </c>
      <c r="AG1496" s="21" t="b">
        <f>AND($AC1496,$Y1496&gt;'CONFG.  LISTAS'!$F$4,$Z1496="",$AA1496="")</f>
        <v>0</v>
      </c>
      <c r="AH1496" s="21" t="str">
        <f t="shared" si="311"/>
        <v/>
      </c>
      <c r="AI1496" s="43" t="str">
        <f ca="1">IF(NOT($AC1496),"",IF(OR($B1496="",$C1496="",$E1496="",$F1496=""),"Preencha descrição, categoria, tipo e unidade.",IF(AND($B1496&lt;&gt;"",OR(LEFT($C1496,1)="1",LEFT($C1496,1)="2"),$D1496=""),"Informe a prática de restauração para itens diretos.",IF(AND($D1496&lt;&gt;"",NOT(OR(LEFT($C1496,1)="1",LEFT($C1496,1)="2"))),"Custos indiretos não devem pertencer a uma prática específica.",IF(AND($D1496&lt;&gt;"",COUNTIF(' PROJETO'!$B$14:$B$16,$D1496)=0),"Prática de restauração inválida ou não cadastrada.",IF(IF($D1496="",FALSE(),IF(COUNTIF(' PROJETO'!$B$14:$B$16,$D1496)=0,FALSE(),IFERROR(INDEX(' PROJETO'!$C$14:$C$16,MATCH($D1496,' PROJETO'!$B$14:$B$16,0))&lt;&gt;"Sim",FALSE()))),"A prática informada no item não foi selecionada na aba Projeto.",IF(AND(MAX($I1496,$L1496,$O1496,$R1496,$U1496,$X1496)&gt;'CONFG.  LISTAS'!$F$4,NOT(OR($Z1496&lt;&gt;"",$AA1496&lt;&gt;""))),"Memorial de cálculo ou anexo obrigatório não informado para item acima do limite.",IF(OR(AND($G1496&lt;&gt;"",$H1496&lt;&gt;"",OR($G1496&lt;=0,$H1496&lt;=0)),AND($J1496&lt;&gt;"",$K1496&lt;&gt;"",OR($J1496&lt;=0,$K1496&lt;=0)),AND($M1496&lt;&gt;"",$N1496&lt;&gt;"",OR($M1496&lt;=0,$N1496&lt;=0)),AND($P1496&lt;&gt;"",$Q1496&lt;&gt;"",OR($P1496&lt;=0,$Q1496&lt;=0)),AND($S1496&lt;&gt;"",$T1496&lt;&gt;"",OR($S1496&lt;=0,$T1496&lt;=0)),AND($V1496&lt;&gt;"",$W1496&lt;&gt;"",OR($V1496&lt;=0,$W1496&lt;=0))),"Revise os valores informados: valor unitário e quantidade devem ser maiores que zero.",IF(OR(AND($G1496="",$H1496&lt;&gt;""),AND($G1496&lt;&gt;"",$H1496=""),AND($J1496="",$K1496&lt;&gt;""),AND($J1496&lt;&gt;"",$K1496=""),AND($M1496="",$N1496&lt;&gt;""),AND($M1496&lt;&gt;"",$N1496=""),AND($P1496="",$Q1496&lt;&gt;""),AND($P1496&lt;&gt;"",$Q1496=""),AND($S1496="",$T1496&lt;&gt;""),AND($S1496&lt;&gt;"",$T1496=""),AND($V1496="",$W1496&lt;&gt;""),AND($V1496&lt;&gt;"",$W1496="")),"Há ano preenchido parcialmente: "&amp;TRIM(IF(AND($G1496="",$H1496&lt;&gt;""),"Ano 1 (falta valor unitário); ","")&amp;IF(AND($G1496&lt;&gt;"",$H1496=""),"Ano 1 (falta quantidade); ","")&amp;IF(AND($J1496="",$K1496&lt;&gt;""),"Ano 2 (falta valor unitário); ","")&amp;IF(AND($J1496&lt;&gt;"",$K1496=""),"Ano 2 (falta quantidade); ","")&amp;IF(AND($M1496="",$N1496&lt;&gt;""),"Ano 3 (falta valor unitário); ","")&amp;IF(AND($M1496&lt;&gt;"",$N1496=""),"Ano 3 (falta quantidade); ","")&amp;IF(AND($P1496="",$Q1496&lt;&gt;""),"Ano 4 (falta valor unitário); ","")&amp;IF(AND($P1496&lt;&gt;"",$Q1496=""),"Ano 4 (falta quantidade); ","")&amp;IF(AND($S1496="",$T1496&lt;&gt;""),"Ano 5 (falta valor unitário); ","")&amp;IF(AND($S1496&lt;&gt;"",$T1496=""),"Ano 5 (falta quantidade); ","")&amp;IF(AND($V1496="",$W1496&lt;&gt;""),"Ano 6 (falta valor unitário); ","")&amp;IF(AND($V1496&lt;&gt;"",$W1496=""),"Ano 6 (falta quantidade); ","")), IF(NOT(OR(AND($G1496&lt;&gt;"",$H1496&lt;&gt;""),AND($J1496&lt;&gt;"",$K1496&lt;&gt;""),AND($M1496&lt;&gt;"",$N1496&lt;&gt;""),AND($P1496&lt;&gt;"",$Q1496&lt;&gt;""),AND($S1496&lt;&gt;"",$T1496&lt;&gt;""),AND($V1496&lt;&gt;"",$W1496&lt;&gt;""))),"Informe pelo menos um ano completo com valor unitário e quantidade.",IF(AND($C1496&lt;&gt;"",$E1496&lt;&gt;"",LEFT(TRIM($C1496),1)&lt;&gt;LEFT(TRIM($E1496),1)),"Categoria e tipo estão incompatíveis.",IF(IF(OR($E1496="",$F1496=""),FALSE(),IFERROR(COUNTIF(INDIRECT("UNITS_"&amp;SUBSTITUTE(LEFT($E1496,FIND(" ",$E1496&amp;" ")-1),".","_")),$F1496)=0,TRUE())),"Unidade incompatível com o tipo selecionado.",IF(OR(AND(ISNUMBER(SEARCH("comunic",LOWER($B1496))),LEFT($E1496,3)&lt;&gt;"4.4"),AND(ISNUMBER(SEARCH("monitor",LOWER($B1496))),NOT(OR(LEFT($E1496,3)="1.5",LEFT($E1496,3)="2.5")))),"Revise a classificação do item conforme as regras de preenchimento.",IF(AND($B1496&lt;&gt;"",OR(ISNUMBER(SEARCH("outro",LOWER($B1496))),ISNUMBER(SEARCH("divers",LOWER($B1496))),ISNUMBER(SEARCH("kit",LOWER($B1496))),ISNUMBER(SEARCH("ferrament",LOWER($B1496))),ISNUMBER(SEARCH("epi",LOWER($B1496)))),NOT(OR($Z1496&lt;&gt;"",$AA1496&lt;&gt;""))),"Descrição muito genérica: detalhe melhor o item e registre o racional no memorial ou em anexo.",IF(AND($Y1496=0,$B1496&lt;&gt;"",OR($G1496&lt;&gt;"",$H1496&lt;&gt;"",$J1496&lt;&gt;"",$K1496&lt;&gt;"",$M1496&lt;&gt;"",$N1496&lt;&gt;"",$P1496&lt;&gt;"",$Q1496&lt;&gt;"",$S1496&lt;&gt;"",$T1496&lt;&gt;"",$V1496&lt;&gt;"",$W1496&lt;&gt;"")),"O item possui dados lançados, mas o total está zerado. Revise os valores informados.","")))))))))))))))</f>
        <v/>
      </c>
    </row>
    <row r="1497" spans="1:35" ht="14.25" customHeight="1" x14ac:dyDescent="0.25">
      <c r="A1497" s="57" t="str">
        <f t="shared" si="299"/>
        <v/>
      </c>
      <c r="B1497" s="61"/>
      <c r="C1497" s="61"/>
      <c r="D1497" s="58"/>
      <c r="E1497" s="61"/>
      <c r="F1497" s="61"/>
      <c r="G1497" s="272"/>
      <c r="H1497" s="62"/>
      <c r="I1497" s="273">
        <f t="shared" si="300"/>
        <v>0</v>
      </c>
      <c r="J1497" s="272"/>
      <c r="K1497" s="62"/>
      <c r="L1497" s="270">
        <f t="shared" si="301"/>
        <v>0</v>
      </c>
      <c r="M1497" s="272"/>
      <c r="N1497" s="62"/>
      <c r="O1497" s="270">
        <f t="shared" si="302"/>
        <v>0</v>
      </c>
      <c r="P1497" s="272"/>
      <c r="Q1497" s="62"/>
      <c r="R1497" s="271">
        <f t="shared" si="303"/>
        <v>0</v>
      </c>
      <c r="S1497" s="272"/>
      <c r="T1497" s="62"/>
      <c r="U1497" s="270">
        <f t="shared" si="304"/>
        <v>0</v>
      </c>
      <c r="V1497" s="272"/>
      <c r="W1497" s="62"/>
      <c r="X1497" s="270">
        <f t="shared" si="305"/>
        <v>0</v>
      </c>
      <c r="Y1497" s="270">
        <f t="shared" si="306"/>
        <v>0</v>
      </c>
      <c r="Z1497" s="61"/>
      <c r="AA1497" s="61"/>
      <c r="AB1497" s="60" t="str">
        <f t="shared" si="307"/>
        <v/>
      </c>
      <c r="AC1497" s="21" t="b">
        <f t="shared" si="308"/>
        <v>0</v>
      </c>
      <c r="AD1497" s="21" t="b">
        <f t="shared" si="309"/>
        <v>0</v>
      </c>
      <c r="AE1497" s="21" t="b">
        <f t="shared" si="310"/>
        <v>0</v>
      </c>
      <c r="AF1497" s="21" t="b">
        <f ca="1">OR(AND($AC1497,NOT($AD1497)),AND($AC1497,OR(AND($G1497="",$H1497&lt;&gt;""),AND($G1497&lt;&gt;"",$H1497=""),AND($J1497="",$K1497&lt;&gt;""),AND($J1497&lt;&gt;"",$K1497=""),AND($M1497="",$N1497&lt;&gt;""),AND($M1497&lt;&gt;"",$N1497=""),AND($P1497="",$Q1497&lt;&gt;""),AND($P1497&lt;&gt;"",$Q1497=""),AND($S1497="",$T1497&lt;&gt;""),AND($S1497&lt;&gt;"",$T1497=""),AND($V1497="",$W1497&lt;&gt;""),AND($V1497&lt;&gt;"",$W1497=""))),AND($C1497&lt;&gt;"",$E1497&lt;&gt;"",LEFT(TRIM($C1497),1)&lt;&gt;LEFT(TRIM($E1497),1)),IF(OR($E1497="",$F1497=""),FALSE(),IFERROR(COUNTIF(INDIRECT("UNITS_"&amp;SUBSTITUTE(LEFT($E1497,FIND(" ",$E1497&amp;" ")-1),".","_")),$F1497)=0,TRUE())),AND($B1497&lt;&gt;"",OR(ISNUMBER(SEARCH("outro",LOWER($B1497))),ISNUMBER(SEARCH("divers",LOWER($B1497))),ISNUMBER(SEARCH("etc",LOWER($B1497))))),OR(AND(ISNUMBER(SEARCH("comunic",LOWER($B1497))),LEFT($E1497,3)&lt;&gt;"4.4"),AND(ISNUMBER(SEARCH("monitor",LOWER($B1497))),NOT(OR(LEFT($E1497,3)="1.5",LEFT($E1497,3)="2.5")))),AND($B1497&lt;&gt;"",OR(LEFT($C1497,1)="1",LEFT($C1497,1)="2"),$D1497=""),AND($D1497&lt;&gt;"",NOT(OR(LEFT($C1497,1)="1",LEFT($C1497,1)="2"))),AND($D1497&lt;&gt;"",COUNTIF(' PROJETO'!$B$14:$B$16,$D1497)=0),IF($D1497="",FALSE(),IF(COUNTIF(' PROJETO'!$B$14:$B$16,$D1497)=0,FALSE(),IFERROR(INDEX(' PROJETO'!$C$14:$C$16,MATCH($D1497,' PROJETO'!$B$14:$B$16,0))&lt;&gt;"Sim",FALSE()))))</f>
        <v>0</v>
      </c>
      <c r="AG1497" s="21" t="b">
        <f>AND($AC1497,$Y1497&gt;'CONFG.  LISTAS'!$F$4,$Z1497="",$AA1497="")</f>
        <v>0</v>
      </c>
      <c r="AH1497" s="21" t="str">
        <f t="shared" si="311"/>
        <v/>
      </c>
      <c r="AI1497" s="43" t="str">
        <f ca="1">IF(NOT($AC1497),"",IF(OR($B1497="",$C1497="",$E1497="",$F1497=""),"Preencha descrição, categoria, tipo e unidade.",IF(AND($B1497&lt;&gt;"",OR(LEFT($C1497,1)="1",LEFT($C1497,1)="2"),$D1497=""),"Informe a prática de restauração para itens diretos.",IF(AND($D1497&lt;&gt;"",NOT(OR(LEFT($C1497,1)="1",LEFT($C1497,1)="2"))),"Custos indiretos não devem pertencer a uma prática específica.",IF(AND($D1497&lt;&gt;"",COUNTIF(' PROJETO'!$B$14:$B$16,$D1497)=0),"Prática de restauração inválida ou não cadastrada.",IF(IF($D1497="",FALSE(),IF(COUNTIF(' PROJETO'!$B$14:$B$16,$D1497)=0,FALSE(),IFERROR(INDEX(' PROJETO'!$C$14:$C$16,MATCH($D1497,' PROJETO'!$B$14:$B$16,0))&lt;&gt;"Sim",FALSE()))),"A prática informada no item não foi selecionada na aba Projeto.",IF(AND(MAX($I1497,$L1497,$O1497,$R1497,$U1497,$X1497)&gt;'CONFG.  LISTAS'!$F$4,NOT(OR($Z1497&lt;&gt;"",$AA1497&lt;&gt;""))),"Memorial de cálculo ou anexo obrigatório não informado para item acima do limite.",IF(OR(AND($G1497&lt;&gt;"",$H1497&lt;&gt;"",OR($G1497&lt;=0,$H1497&lt;=0)),AND($J1497&lt;&gt;"",$K1497&lt;&gt;"",OR($J1497&lt;=0,$K1497&lt;=0)),AND($M1497&lt;&gt;"",$N1497&lt;&gt;"",OR($M1497&lt;=0,$N1497&lt;=0)),AND($P1497&lt;&gt;"",$Q1497&lt;&gt;"",OR($P1497&lt;=0,$Q1497&lt;=0)),AND($S1497&lt;&gt;"",$T1497&lt;&gt;"",OR($S1497&lt;=0,$T1497&lt;=0)),AND($V1497&lt;&gt;"",$W1497&lt;&gt;"",OR($V1497&lt;=0,$W1497&lt;=0))),"Revise os valores informados: valor unitário e quantidade devem ser maiores que zero.",IF(OR(AND($G1497="",$H1497&lt;&gt;""),AND($G1497&lt;&gt;"",$H1497=""),AND($J1497="",$K1497&lt;&gt;""),AND($J1497&lt;&gt;"",$K1497=""),AND($M1497="",$N1497&lt;&gt;""),AND($M1497&lt;&gt;"",$N1497=""),AND($P1497="",$Q1497&lt;&gt;""),AND($P1497&lt;&gt;"",$Q1497=""),AND($S1497="",$T1497&lt;&gt;""),AND($S1497&lt;&gt;"",$T1497=""),AND($V1497="",$W1497&lt;&gt;""),AND($V1497&lt;&gt;"",$W1497="")),"Há ano preenchido parcialmente: "&amp;TRIM(IF(AND($G1497="",$H1497&lt;&gt;""),"Ano 1 (falta valor unitário); ","")&amp;IF(AND($G1497&lt;&gt;"",$H1497=""),"Ano 1 (falta quantidade); ","")&amp;IF(AND($J1497="",$K1497&lt;&gt;""),"Ano 2 (falta valor unitário); ","")&amp;IF(AND($J1497&lt;&gt;"",$K1497=""),"Ano 2 (falta quantidade); ","")&amp;IF(AND($M1497="",$N1497&lt;&gt;""),"Ano 3 (falta valor unitário); ","")&amp;IF(AND($M1497&lt;&gt;"",$N1497=""),"Ano 3 (falta quantidade); ","")&amp;IF(AND($P1497="",$Q1497&lt;&gt;""),"Ano 4 (falta valor unitário); ","")&amp;IF(AND($P1497&lt;&gt;"",$Q1497=""),"Ano 4 (falta quantidade); ","")&amp;IF(AND($S1497="",$T1497&lt;&gt;""),"Ano 5 (falta valor unitário); ","")&amp;IF(AND($S1497&lt;&gt;"",$T1497=""),"Ano 5 (falta quantidade); ","")&amp;IF(AND($V1497="",$W1497&lt;&gt;""),"Ano 6 (falta valor unitário); ","")&amp;IF(AND($V1497&lt;&gt;"",$W1497=""),"Ano 6 (falta quantidade); ","")), IF(NOT(OR(AND($G1497&lt;&gt;"",$H1497&lt;&gt;""),AND($J1497&lt;&gt;"",$K1497&lt;&gt;""),AND($M1497&lt;&gt;"",$N1497&lt;&gt;""),AND($P1497&lt;&gt;"",$Q1497&lt;&gt;""),AND($S1497&lt;&gt;"",$T1497&lt;&gt;""),AND($V1497&lt;&gt;"",$W1497&lt;&gt;""))),"Informe pelo menos um ano completo com valor unitário e quantidade.",IF(AND($C1497&lt;&gt;"",$E1497&lt;&gt;"",LEFT(TRIM($C1497),1)&lt;&gt;LEFT(TRIM($E1497),1)),"Categoria e tipo estão incompatíveis.",IF(IF(OR($E1497="",$F1497=""),FALSE(),IFERROR(COUNTIF(INDIRECT("UNITS_"&amp;SUBSTITUTE(LEFT($E1497,FIND(" ",$E1497&amp;" ")-1),".","_")),$F1497)=0,TRUE())),"Unidade incompatível com o tipo selecionado.",IF(OR(AND(ISNUMBER(SEARCH("comunic",LOWER($B1497))),LEFT($E1497,3)&lt;&gt;"4.4"),AND(ISNUMBER(SEARCH("monitor",LOWER($B1497))),NOT(OR(LEFT($E1497,3)="1.5",LEFT($E1497,3)="2.5")))),"Revise a classificação do item conforme as regras de preenchimento.",IF(AND($B1497&lt;&gt;"",OR(ISNUMBER(SEARCH("outro",LOWER($B1497))),ISNUMBER(SEARCH("divers",LOWER($B1497))),ISNUMBER(SEARCH("kit",LOWER($B1497))),ISNUMBER(SEARCH("ferrament",LOWER($B1497))),ISNUMBER(SEARCH("epi",LOWER($B1497)))),NOT(OR($Z1497&lt;&gt;"",$AA1497&lt;&gt;""))),"Descrição muito genérica: detalhe melhor o item e registre o racional no memorial ou em anexo.",IF(AND($Y1497=0,$B1497&lt;&gt;"",OR($G1497&lt;&gt;"",$H1497&lt;&gt;"",$J1497&lt;&gt;"",$K1497&lt;&gt;"",$M1497&lt;&gt;"",$N1497&lt;&gt;"",$P1497&lt;&gt;"",$Q1497&lt;&gt;"",$S1497&lt;&gt;"",$T1497&lt;&gt;"",$V1497&lt;&gt;"",$W1497&lt;&gt;"")),"O item possui dados lançados, mas o total está zerado. Revise os valores informados.","")))))))))))))))</f>
        <v/>
      </c>
    </row>
    <row r="1498" spans="1:35" ht="14.25" customHeight="1" x14ac:dyDescent="0.25">
      <c r="A1498" s="57" t="str">
        <f t="shared" si="299"/>
        <v/>
      </c>
      <c r="B1498" s="58"/>
      <c r="C1498" s="58"/>
      <c r="D1498" s="58"/>
      <c r="E1498" s="58"/>
      <c r="F1498" s="58"/>
      <c r="G1498" s="269"/>
      <c r="H1498" s="59"/>
      <c r="I1498" s="273">
        <f t="shared" si="300"/>
        <v>0</v>
      </c>
      <c r="J1498" s="269"/>
      <c r="K1498" s="59"/>
      <c r="L1498" s="270">
        <f t="shared" si="301"/>
        <v>0</v>
      </c>
      <c r="M1498" s="269"/>
      <c r="N1498" s="59"/>
      <c r="O1498" s="270">
        <f t="shared" si="302"/>
        <v>0</v>
      </c>
      <c r="P1498" s="269"/>
      <c r="Q1498" s="59"/>
      <c r="R1498" s="271">
        <f t="shared" si="303"/>
        <v>0</v>
      </c>
      <c r="S1498" s="269"/>
      <c r="T1498" s="59"/>
      <c r="U1498" s="270">
        <f t="shared" si="304"/>
        <v>0</v>
      </c>
      <c r="V1498" s="269"/>
      <c r="W1498" s="59"/>
      <c r="X1498" s="270">
        <f t="shared" si="305"/>
        <v>0</v>
      </c>
      <c r="Y1498" s="270">
        <f t="shared" si="306"/>
        <v>0</v>
      </c>
      <c r="Z1498" s="58"/>
      <c r="AA1498" s="58"/>
      <c r="AB1498" s="60" t="str">
        <f t="shared" si="307"/>
        <v/>
      </c>
      <c r="AC1498" s="21" t="b">
        <f t="shared" si="308"/>
        <v>0</v>
      </c>
      <c r="AD1498" s="21" t="b">
        <f t="shared" si="309"/>
        <v>0</v>
      </c>
      <c r="AE1498" s="21" t="b">
        <f t="shared" si="310"/>
        <v>0</v>
      </c>
      <c r="AF1498" s="21" t="b">
        <f ca="1">OR(AND($AC1498,NOT($AD1498)),AND($AC1498,OR(AND($G1498="",$H1498&lt;&gt;""),AND($G1498&lt;&gt;"",$H1498=""),AND($J1498="",$K1498&lt;&gt;""),AND($J1498&lt;&gt;"",$K1498=""),AND($M1498="",$N1498&lt;&gt;""),AND($M1498&lt;&gt;"",$N1498=""),AND($P1498="",$Q1498&lt;&gt;""),AND($P1498&lt;&gt;"",$Q1498=""),AND($S1498="",$T1498&lt;&gt;""),AND($S1498&lt;&gt;"",$T1498=""),AND($V1498="",$W1498&lt;&gt;""),AND($V1498&lt;&gt;"",$W1498=""))),AND($C1498&lt;&gt;"",$E1498&lt;&gt;"",LEFT(TRIM($C1498),1)&lt;&gt;LEFT(TRIM($E1498),1)),IF(OR($E1498="",$F1498=""),FALSE(),IFERROR(COUNTIF(INDIRECT("UNITS_"&amp;SUBSTITUTE(LEFT($E1498,FIND(" ",$E1498&amp;" ")-1),".","_")),$F1498)=0,TRUE())),AND($B1498&lt;&gt;"",OR(ISNUMBER(SEARCH("outro",LOWER($B1498))),ISNUMBER(SEARCH("divers",LOWER($B1498))),ISNUMBER(SEARCH("etc",LOWER($B1498))))),OR(AND(ISNUMBER(SEARCH("comunic",LOWER($B1498))),LEFT($E1498,3)&lt;&gt;"4.4"),AND(ISNUMBER(SEARCH("monitor",LOWER($B1498))),NOT(OR(LEFT($E1498,3)="1.5",LEFT($E1498,3)="2.5")))),AND($B1498&lt;&gt;"",OR(LEFT($C1498,1)="1",LEFT($C1498,1)="2"),$D1498=""),AND($D1498&lt;&gt;"",NOT(OR(LEFT($C1498,1)="1",LEFT($C1498,1)="2"))),AND($D1498&lt;&gt;"",COUNTIF(' PROJETO'!$B$14:$B$16,$D1498)=0),IF($D1498="",FALSE(),IF(COUNTIF(' PROJETO'!$B$14:$B$16,$D1498)=0,FALSE(),IFERROR(INDEX(' PROJETO'!$C$14:$C$16,MATCH($D1498,' PROJETO'!$B$14:$B$16,0))&lt;&gt;"Sim",FALSE()))))</f>
        <v>0</v>
      </c>
      <c r="AG1498" s="21" t="b">
        <f>AND($AC1498,$Y1498&gt;'CONFG.  LISTAS'!$F$4,$Z1498="",$AA1498="")</f>
        <v>0</v>
      </c>
      <c r="AH1498" s="21" t="str">
        <f t="shared" si="311"/>
        <v/>
      </c>
      <c r="AI1498" s="43" t="str">
        <f ca="1">IF(NOT($AC1498),"",IF(OR($B1498="",$C1498="",$E1498="",$F1498=""),"Preencha descrição, categoria, tipo e unidade.",IF(AND($B1498&lt;&gt;"",OR(LEFT($C1498,1)="1",LEFT($C1498,1)="2"),$D1498=""),"Informe a prática de restauração para itens diretos.",IF(AND($D1498&lt;&gt;"",NOT(OR(LEFT($C1498,1)="1",LEFT($C1498,1)="2"))),"Custos indiretos não devem pertencer a uma prática específica.",IF(AND($D1498&lt;&gt;"",COUNTIF(' PROJETO'!$B$14:$B$16,$D1498)=0),"Prática de restauração inválida ou não cadastrada.",IF(IF($D1498="",FALSE(),IF(COUNTIF(' PROJETO'!$B$14:$B$16,$D1498)=0,FALSE(),IFERROR(INDEX(' PROJETO'!$C$14:$C$16,MATCH($D1498,' PROJETO'!$B$14:$B$16,0))&lt;&gt;"Sim",FALSE()))),"A prática informada no item não foi selecionada na aba Projeto.",IF(AND(MAX($I1498,$L1498,$O1498,$R1498,$U1498,$X1498)&gt;'CONFG.  LISTAS'!$F$4,NOT(OR($Z1498&lt;&gt;"",$AA1498&lt;&gt;""))),"Memorial de cálculo ou anexo obrigatório não informado para item acima do limite.",IF(OR(AND($G1498&lt;&gt;"",$H1498&lt;&gt;"",OR($G1498&lt;=0,$H1498&lt;=0)),AND($J1498&lt;&gt;"",$K1498&lt;&gt;"",OR($J1498&lt;=0,$K1498&lt;=0)),AND($M1498&lt;&gt;"",$N1498&lt;&gt;"",OR($M1498&lt;=0,$N1498&lt;=0)),AND($P1498&lt;&gt;"",$Q1498&lt;&gt;"",OR($P1498&lt;=0,$Q1498&lt;=0)),AND($S1498&lt;&gt;"",$T1498&lt;&gt;"",OR($S1498&lt;=0,$T1498&lt;=0)),AND($V1498&lt;&gt;"",$W1498&lt;&gt;"",OR($V1498&lt;=0,$W1498&lt;=0))),"Revise os valores informados: valor unitário e quantidade devem ser maiores que zero.",IF(OR(AND($G1498="",$H1498&lt;&gt;""),AND($G1498&lt;&gt;"",$H1498=""),AND($J1498="",$K1498&lt;&gt;""),AND($J1498&lt;&gt;"",$K1498=""),AND($M1498="",$N1498&lt;&gt;""),AND($M1498&lt;&gt;"",$N1498=""),AND($P1498="",$Q1498&lt;&gt;""),AND($P1498&lt;&gt;"",$Q1498=""),AND($S1498="",$T1498&lt;&gt;""),AND($S1498&lt;&gt;"",$T1498=""),AND($V1498="",$W1498&lt;&gt;""),AND($V1498&lt;&gt;"",$W1498="")),"Há ano preenchido parcialmente: "&amp;TRIM(IF(AND($G1498="",$H1498&lt;&gt;""),"Ano 1 (falta valor unitário); ","")&amp;IF(AND($G1498&lt;&gt;"",$H1498=""),"Ano 1 (falta quantidade); ","")&amp;IF(AND($J1498="",$K1498&lt;&gt;""),"Ano 2 (falta valor unitário); ","")&amp;IF(AND($J1498&lt;&gt;"",$K1498=""),"Ano 2 (falta quantidade); ","")&amp;IF(AND($M1498="",$N1498&lt;&gt;""),"Ano 3 (falta valor unitário); ","")&amp;IF(AND($M1498&lt;&gt;"",$N1498=""),"Ano 3 (falta quantidade); ","")&amp;IF(AND($P1498="",$Q1498&lt;&gt;""),"Ano 4 (falta valor unitário); ","")&amp;IF(AND($P1498&lt;&gt;"",$Q1498=""),"Ano 4 (falta quantidade); ","")&amp;IF(AND($S1498="",$T1498&lt;&gt;""),"Ano 5 (falta valor unitário); ","")&amp;IF(AND($S1498&lt;&gt;"",$T1498=""),"Ano 5 (falta quantidade); ","")&amp;IF(AND($V1498="",$W1498&lt;&gt;""),"Ano 6 (falta valor unitário); ","")&amp;IF(AND($V1498&lt;&gt;"",$W1498=""),"Ano 6 (falta quantidade); ","")), IF(NOT(OR(AND($G1498&lt;&gt;"",$H1498&lt;&gt;""),AND($J1498&lt;&gt;"",$K1498&lt;&gt;""),AND($M1498&lt;&gt;"",$N1498&lt;&gt;""),AND($P1498&lt;&gt;"",$Q1498&lt;&gt;""),AND($S1498&lt;&gt;"",$T1498&lt;&gt;""),AND($V1498&lt;&gt;"",$W1498&lt;&gt;""))),"Informe pelo menos um ano completo com valor unitário e quantidade.",IF(AND($C1498&lt;&gt;"",$E1498&lt;&gt;"",LEFT(TRIM($C1498),1)&lt;&gt;LEFT(TRIM($E1498),1)),"Categoria e tipo estão incompatíveis.",IF(IF(OR($E1498="",$F1498=""),FALSE(),IFERROR(COUNTIF(INDIRECT("UNITS_"&amp;SUBSTITUTE(LEFT($E1498,FIND(" ",$E1498&amp;" ")-1),".","_")),$F1498)=0,TRUE())),"Unidade incompatível com o tipo selecionado.",IF(OR(AND(ISNUMBER(SEARCH("comunic",LOWER($B1498))),LEFT($E1498,3)&lt;&gt;"4.4"),AND(ISNUMBER(SEARCH("monitor",LOWER($B1498))),NOT(OR(LEFT($E1498,3)="1.5",LEFT($E1498,3)="2.5")))),"Revise a classificação do item conforme as regras de preenchimento.",IF(AND($B1498&lt;&gt;"",OR(ISNUMBER(SEARCH("outro",LOWER($B1498))),ISNUMBER(SEARCH("divers",LOWER($B1498))),ISNUMBER(SEARCH("kit",LOWER($B1498))),ISNUMBER(SEARCH("ferrament",LOWER($B1498))),ISNUMBER(SEARCH("epi",LOWER($B1498)))),NOT(OR($Z1498&lt;&gt;"",$AA1498&lt;&gt;""))),"Descrição muito genérica: detalhe melhor o item e registre o racional no memorial ou em anexo.",IF(AND($Y1498=0,$B1498&lt;&gt;"",OR($G1498&lt;&gt;"",$H1498&lt;&gt;"",$J1498&lt;&gt;"",$K1498&lt;&gt;"",$M1498&lt;&gt;"",$N1498&lt;&gt;"",$P1498&lt;&gt;"",$Q1498&lt;&gt;"",$S1498&lt;&gt;"",$T1498&lt;&gt;"",$V1498&lt;&gt;"",$W1498&lt;&gt;"")),"O item possui dados lançados, mas o total está zerado. Revise os valores informados.","")))))))))))))))</f>
        <v/>
      </c>
    </row>
    <row r="1499" spans="1:35" ht="14.25" customHeight="1" x14ac:dyDescent="0.25">
      <c r="A1499" s="57" t="str">
        <f t="shared" si="299"/>
        <v/>
      </c>
      <c r="B1499" s="61"/>
      <c r="C1499" s="61"/>
      <c r="D1499" s="58"/>
      <c r="E1499" s="61"/>
      <c r="F1499" s="61"/>
      <c r="G1499" s="272"/>
      <c r="H1499" s="62"/>
      <c r="I1499" s="273">
        <f t="shared" si="300"/>
        <v>0</v>
      </c>
      <c r="J1499" s="272"/>
      <c r="K1499" s="62"/>
      <c r="L1499" s="270">
        <f t="shared" si="301"/>
        <v>0</v>
      </c>
      <c r="M1499" s="272"/>
      <c r="N1499" s="62"/>
      <c r="O1499" s="270">
        <f t="shared" si="302"/>
        <v>0</v>
      </c>
      <c r="P1499" s="272"/>
      <c r="Q1499" s="62"/>
      <c r="R1499" s="271">
        <f t="shared" si="303"/>
        <v>0</v>
      </c>
      <c r="S1499" s="272"/>
      <c r="T1499" s="62"/>
      <c r="U1499" s="270">
        <f t="shared" si="304"/>
        <v>0</v>
      </c>
      <c r="V1499" s="272"/>
      <c r="W1499" s="62"/>
      <c r="X1499" s="270">
        <f t="shared" si="305"/>
        <v>0</v>
      </c>
      <c r="Y1499" s="270">
        <f t="shared" si="306"/>
        <v>0</v>
      </c>
      <c r="Z1499" s="61"/>
      <c r="AA1499" s="61"/>
      <c r="AB1499" s="60" t="str">
        <f t="shared" si="307"/>
        <v/>
      </c>
      <c r="AC1499" s="21" t="b">
        <f t="shared" si="308"/>
        <v>0</v>
      </c>
      <c r="AD1499" s="21" t="b">
        <f t="shared" si="309"/>
        <v>0</v>
      </c>
      <c r="AE1499" s="21" t="b">
        <f t="shared" si="310"/>
        <v>0</v>
      </c>
      <c r="AF1499" s="21" t="b">
        <f ca="1">OR(AND($AC1499,NOT($AD1499)),AND($AC1499,OR(AND($G1499="",$H1499&lt;&gt;""),AND($G1499&lt;&gt;"",$H1499=""),AND($J1499="",$K1499&lt;&gt;""),AND($J1499&lt;&gt;"",$K1499=""),AND($M1499="",$N1499&lt;&gt;""),AND($M1499&lt;&gt;"",$N1499=""),AND($P1499="",$Q1499&lt;&gt;""),AND($P1499&lt;&gt;"",$Q1499=""),AND($S1499="",$T1499&lt;&gt;""),AND($S1499&lt;&gt;"",$T1499=""),AND($V1499="",$W1499&lt;&gt;""),AND($V1499&lt;&gt;"",$W1499=""))),AND($C1499&lt;&gt;"",$E1499&lt;&gt;"",LEFT(TRIM($C1499),1)&lt;&gt;LEFT(TRIM($E1499),1)),IF(OR($E1499="",$F1499=""),FALSE(),IFERROR(COUNTIF(INDIRECT("UNITS_"&amp;SUBSTITUTE(LEFT($E1499,FIND(" ",$E1499&amp;" ")-1),".","_")),$F1499)=0,TRUE())),AND($B1499&lt;&gt;"",OR(ISNUMBER(SEARCH("outro",LOWER($B1499))),ISNUMBER(SEARCH("divers",LOWER($B1499))),ISNUMBER(SEARCH("etc",LOWER($B1499))))),OR(AND(ISNUMBER(SEARCH("comunic",LOWER($B1499))),LEFT($E1499,3)&lt;&gt;"4.4"),AND(ISNUMBER(SEARCH("monitor",LOWER($B1499))),NOT(OR(LEFT($E1499,3)="1.5",LEFT($E1499,3)="2.5")))),AND($B1499&lt;&gt;"",OR(LEFT($C1499,1)="1",LEFT($C1499,1)="2"),$D1499=""),AND($D1499&lt;&gt;"",NOT(OR(LEFT($C1499,1)="1",LEFT($C1499,1)="2"))),AND($D1499&lt;&gt;"",COUNTIF(' PROJETO'!$B$14:$B$16,$D1499)=0),IF($D1499="",FALSE(),IF(COUNTIF(' PROJETO'!$B$14:$B$16,$D1499)=0,FALSE(),IFERROR(INDEX(' PROJETO'!$C$14:$C$16,MATCH($D1499,' PROJETO'!$B$14:$B$16,0))&lt;&gt;"Sim",FALSE()))))</f>
        <v>0</v>
      </c>
      <c r="AG1499" s="21" t="b">
        <f>AND($AC1499,$Y1499&gt;'CONFG.  LISTAS'!$F$4,$Z1499="",$AA1499="")</f>
        <v>0</v>
      </c>
      <c r="AH1499" s="21" t="str">
        <f t="shared" si="311"/>
        <v/>
      </c>
      <c r="AI1499" s="43" t="str">
        <f ca="1">IF(NOT($AC1499),"",IF(OR($B1499="",$C1499="",$E1499="",$F1499=""),"Preencha descrição, categoria, tipo e unidade.",IF(AND($B1499&lt;&gt;"",OR(LEFT($C1499,1)="1",LEFT($C1499,1)="2"),$D1499=""),"Informe a prática de restauração para itens diretos.",IF(AND($D1499&lt;&gt;"",NOT(OR(LEFT($C1499,1)="1",LEFT($C1499,1)="2"))),"Custos indiretos não devem pertencer a uma prática específica.",IF(AND($D1499&lt;&gt;"",COUNTIF(' PROJETO'!$B$14:$B$16,$D1499)=0),"Prática de restauração inválida ou não cadastrada.",IF(IF($D1499="",FALSE(),IF(COUNTIF(' PROJETO'!$B$14:$B$16,$D1499)=0,FALSE(),IFERROR(INDEX(' PROJETO'!$C$14:$C$16,MATCH($D1499,' PROJETO'!$B$14:$B$16,0))&lt;&gt;"Sim",FALSE()))),"A prática informada no item não foi selecionada na aba Projeto.",IF(AND(MAX($I1499,$L1499,$O1499,$R1499,$U1499,$X1499)&gt;'CONFG.  LISTAS'!$F$4,NOT(OR($Z1499&lt;&gt;"",$AA1499&lt;&gt;""))),"Memorial de cálculo ou anexo obrigatório não informado para item acima do limite.",IF(OR(AND($G1499&lt;&gt;"",$H1499&lt;&gt;"",OR($G1499&lt;=0,$H1499&lt;=0)),AND($J1499&lt;&gt;"",$K1499&lt;&gt;"",OR($J1499&lt;=0,$K1499&lt;=0)),AND($M1499&lt;&gt;"",$N1499&lt;&gt;"",OR($M1499&lt;=0,$N1499&lt;=0)),AND($P1499&lt;&gt;"",$Q1499&lt;&gt;"",OR($P1499&lt;=0,$Q1499&lt;=0)),AND($S1499&lt;&gt;"",$T1499&lt;&gt;"",OR($S1499&lt;=0,$T1499&lt;=0)),AND($V1499&lt;&gt;"",$W1499&lt;&gt;"",OR($V1499&lt;=0,$W1499&lt;=0))),"Revise os valores informados: valor unitário e quantidade devem ser maiores que zero.",IF(OR(AND($G1499="",$H1499&lt;&gt;""),AND($G1499&lt;&gt;"",$H1499=""),AND($J1499="",$K1499&lt;&gt;""),AND($J1499&lt;&gt;"",$K1499=""),AND($M1499="",$N1499&lt;&gt;""),AND($M1499&lt;&gt;"",$N1499=""),AND($P1499="",$Q1499&lt;&gt;""),AND($P1499&lt;&gt;"",$Q1499=""),AND($S1499="",$T1499&lt;&gt;""),AND($S1499&lt;&gt;"",$T1499=""),AND($V1499="",$W1499&lt;&gt;""),AND($V1499&lt;&gt;"",$W1499="")),"Há ano preenchido parcialmente: "&amp;TRIM(IF(AND($G1499="",$H1499&lt;&gt;""),"Ano 1 (falta valor unitário); ","")&amp;IF(AND($G1499&lt;&gt;"",$H1499=""),"Ano 1 (falta quantidade); ","")&amp;IF(AND($J1499="",$K1499&lt;&gt;""),"Ano 2 (falta valor unitário); ","")&amp;IF(AND($J1499&lt;&gt;"",$K1499=""),"Ano 2 (falta quantidade); ","")&amp;IF(AND($M1499="",$N1499&lt;&gt;""),"Ano 3 (falta valor unitário); ","")&amp;IF(AND($M1499&lt;&gt;"",$N1499=""),"Ano 3 (falta quantidade); ","")&amp;IF(AND($P1499="",$Q1499&lt;&gt;""),"Ano 4 (falta valor unitário); ","")&amp;IF(AND($P1499&lt;&gt;"",$Q1499=""),"Ano 4 (falta quantidade); ","")&amp;IF(AND($S1499="",$T1499&lt;&gt;""),"Ano 5 (falta valor unitário); ","")&amp;IF(AND($S1499&lt;&gt;"",$T1499=""),"Ano 5 (falta quantidade); ","")&amp;IF(AND($V1499="",$W1499&lt;&gt;""),"Ano 6 (falta valor unitário); ","")&amp;IF(AND($V1499&lt;&gt;"",$W1499=""),"Ano 6 (falta quantidade); ","")), IF(NOT(OR(AND($G1499&lt;&gt;"",$H1499&lt;&gt;""),AND($J1499&lt;&gt;"",$K1499&lt;&gt;""),AND($M1499&lt;&gt;"",$N1499&lt;&gt;""),AND($P1499&lt;&gt;"",$Q1499&lt;&gt;""),AND($S1499&lt;&gt;"",$T1499&lt;&gt;""),AND($V1499&lt;&gt;"",$W1499&lt;&gt;""))),"Informe pelo menos um ano completo com valor unitário e quantidade.",IF(AND($C1499&lt;&gt;"",$E1499&lt;&gt;"",LEFT(TRIM($C1499),1)&lt;&gt;LEFT(TRIM($E1499),1)),"Categoria e tipo estão incompatíveis.",IF(IF(OR($E1499="",$F1499=""),FALSE(),IFERROR(COUNTIF(INDIRECT("UNITS_"&amp;SUBSTITUTE(LEFT($E1499,FIND(" ",$E1499&amp;" ")-1),".","_")),$F1499)=0,TRUE())),"Unidade incompatível com o tipo selecionado.",IF(OR(AND(ISNUMBER(SEARCH("comunic",LOWER($B1499))),LEFT($E1499,3)&lt;&gt;"4.4"),AND(ISNUMBER(SEARCH("monitor",LOWER($B1499))),NOT(OR(LEFT($E1499,3)="1.5",LEFT($E1499,3)="2.5")))),"Revise a classificação do item conforme as regras de preenchimento.",IF(AND($B1499&lt;&gt;"",OR(ISNUMBER(SEARCH("outro",LOWER($B1499))),ISNUMBER(SEARCH("divers",LOWER($B1499))),ISNUMBER(SEARCH("kit",LOWER($B1499))),ISNUMBER(SEARCH("ferrament",LOWER($B1499))),ISNUMBER(SEARCH("epi",LOWER($B1499)))),NOT(OR($Z1499&lt;&gt;"",$AA1499&lt;&gt;""))),"Descrição muito genérica: detalhe melhor o item e registre o racional no memorial ou em anexo.",IF(AND($Y1499=0,$B1499&lt;&gt;"",OR($G1499&lt;&gt;"",$H1499&lt;&gt;"",$J1499&lt;&gt;"",$K1499&lt;&gt;"",$M1499&lt;&gt;"",$N1499&lt;&gt;"",$P1499&lt;&gt;"",$Q1499&lt;&gt;"",$S1499&lt;&gt;"",$T1499&lt;&gt;"",$V1499&lt;&gt;"",$W1499&lt;&gt;"")),"O item possui dados lançados, mas o total está zerado. Revise os valores informados.","")))))))))))))))</f>
        <v/>
      </c>
    </row>
    <row r="1500" spans="1:35" ht="14.25" customHeight="1" x14ac:dyDescent="0.25">
      <c r="A1500" s="57" t="str">
        <f t="shared" si="299"/>
        <v/>
      </c>
      <c r="B1500" s="58"/>
      <c r="C1500" s="58"/>
      <c r="D1500" s="58"/>
      <c r="E1500" s="58"/>
      <c r="F1500" s="58"/>
      <c r="G1500" s="269"/>
      <c r="H1500" s="59"/>
      <c r="I1500" s="273">
        <f t="shared" si="300"/>
        <v>0</v>
      </c>
      <c r="J1500" s="269"/>
      <c r="K1500" s="59"/>
      <c r="L1500" s="270">
        <f t="shared" si="301"/>
        <v>0</v>
      </c>
      <c r="M1500" s="269"/>
      <c r="N1500" s="59"/>
      <c r="O1500" s="270">
        <f t="shared" si="302"/>
        <v>0</v>
      </c>
      <c r="P1500" s="269"/>
      <c r="Q1500" s="59"/>
      <c r="R1500" s="271">
        <f t="shared" si="303"/>
        <v>0</v>
      </c>
      <c r="S1500" s="269"/>
      <c r="T1500" s="59"/>
      <c r="U1500" s="270">
        <f t="shared" si="304"/>
        <v>0</v>
      </c>
      <c r="V1500" s="269"/>
      <c r="W1500" s="59"/>
      <c r="X1500" s="270">
        <f t="shared" si="305"/>
        <v>0</v>
      </c>
      <c r="Y1500" s="270">
        <f t="shared" si="306"/>
        <v>0</v>
      </c>
      <c r="Z1500" s="58"/>
      <c r="AA1500" s="58"/>
      <c r="AB1500" s="60" t="str">
        <f t="shared" si="307"/>
        <v/>
      </c>
      <c r="AC1500" s="21" t="b">
        <f t="shared" si="308"/>
        <v>0</v>
      </c>
      <c r="AD1500" s="21" t="b">
        <f t="shared" si="309"/>
        <v>0</v>
      </c>
      <c r="AE1500" s="21" t="b">
        <f t="shared" si="310"/>
        <v>0</v>
      </c>
      <c r="AF1500" s="21" t="b">
        <f ca="1">OR(AND($AC1500,NOT($AD1500)),AND($AC1500,OR(AND($G1500="",$H1500&lt;&gt;""),AND($G1500&lt;&gt;"",$H1500=""),AND($J1500="",$K1500&lt;&gt;""),AND($J1500&lt;&gt;"",$K1500=""),AND($M1500="",$N1500&lt;&gt;""),AND($M1500&lt;&gt;"",$N1500=""),AND($P1500="",$Q1500&lt;&gt;""),AND($P1500&lt;&gt;"",$Q1500=""),AND($S1500="",$T1500&lt;&gt;""),AND($S1500&lt;&gt;"",$T1500=""),AND($V1500="",$W1500&lt;&gt;""),AND($V1500&lt;&gt;"",$W1500=""))),AND($C1500&lt;&gt;"",$E1500&lt;&gt;"",LEFT(TRIM($C1500),1)&lt;&gt;LEFT(TRIM($E1500),1)),IF(OR($E1500="",$F1500=""),FALSE(),IFERROR(COUNTIF(INDIRECT("UNITS_"&amp;SUBSTITUTE(LEFT($E1500,FIND(" ",$E1500&amp;" ")-1),".","_")),$F1500)=0,TRUE())),AND($B1500&lt;&gt;"",OR(ISNUMBER(SEARCH("outro",LOWER($B1500))),ISNUMBER(SEARCH("divers",LOWER($B1500))),ISNUMBER(SEARCH("etc",LOWER($B1500))))),OR(AND(ISNUMBER(SEARCH("comunic",LOWER($B1500))),LEFT($E1500,3)&lt;&gt;"4.4"),AND(ISNUMBER(SEARCH("monitor",LOWER($B1500))),NOT(OR(LEFT($E1500,3)="1.5",LEFT($E1500,3)="2.5")))),AND($B1500&lt;&gt;"",OR(LEFT($C1500,1)="1",LEFT($C1500,1)="2"),$D1500=""),AND($D1500&lt;&gt;"",NOT(OR(LEFT($C1500,1)="1",LEFT($C1500,1)="2"))),AND($D1500&lt;&gt;"",COUNTIF(' PROJETO'!$B$14:$B$16,$D1500)=0),IF($D1500="",FALSE(),IF(COUNTIF(' PROJETO'!$B$14:$B$16,$D1500)=0,FALSE(),IFERROR(INDEX(' PROJETO'!$C$14:$C$16,MATCH($D1500,' PROJETO'!$B$14:$B$16,0))&lt;&gt;"Sim",FALSE()))))</f>
        <v>0</v>
      </c>
      <c r="AG1500" s="21" t="b">
        <f>AND($AC1500,$Y1500&gt;'CONFG.  LISTAS'!$F$4,$Z1500="",$AA1500="")</f>
        <v>0</v>
      </c>
      <c r="AH1500" s="21" t="str">
        <f t="shared" si="311"/>
        <v/>
      </c>
      <c r="AI1500" s="43" t="str">
        <f ca="1">IF(NOT($AC1500),"",IF(OR($B1500="",$C1500="",$E1500="",$F1500=""),"Preencha descrição, categoria, tipo e unidade.",IF(AND($B1500&lt;&gt;"",OR(LEFT($C1500,1)="1",LEFT($C1500,1)="2"),$D1500=""),"Informe a prática de restauração para itens diretos.",IF(AND($D1500&lt;&gt;"",NOT(OR(LEFT($C1500,1)="1",LEFT($C1500,1)="2"))),"Custos indiretos não devem pertencer a uma prática específica.",IF(AND($D1500&lt;&gt;"",COUNTIF(' PROJETO'!$B$14:$B$16,$D1500)=0),"Prática de restauração inválida ou não cadastrada.",IF(IF($D1500="",FALSE(),IF(COUNTIF(' PROJETO'!$B$14:$B$16,$D1500)=0,FALSE(),IFERROR(INDEX(' PROJETO'!$C$14:$C$16,MATCH($D1500,' PROJETO'!$B$14:$B$16,0))&lt;&gt;"Sim",FALSE()))),"A prática informada no item não foi selecionada na aba Projeto.",IF(AND(MAX($I1500,$L1500,$O1500,$R1500,$U1500,$X1500)&gt;'CONFG.  LISTAS'!$F$4,NOT(OR($Z1500&lt;&gt;"",$AA1500&lt;&gt;""))),"Memorial de cálculo ou anexo obrigatório não informado para item acima do limite.",IF(OR(AND($G1500&lt;&gt;"",$H1500&lt;&gt;"",OR($G1500&lt;=0,$H1500&lt;=0)),AND($J1500&lt;&gt;"",$K1500&lt;&gt;"",OR($J1500&lt;=0,$K1500&lt;=0)),AND($M1500&lt;&gt;"",$N1500&lt;&gt;"",OR($M1500&lt;=0,$N1500&lt;=0)),AND($P1500&lt;&gt;"",$Q1500&lt;&gt;"",OR($P1500&lt;=0,$Q1500&lt;=0)),AND($S1500&lt;&gt;"",$T1500&lt;&gt;"",OR($S1500&lt;=0,$T1500&lt;=0)),AND($V1500&lt;&gt;"",$W1500&lt;&gt;"",OR($V1500&lt;=0,$W1500&lt;=0))),"Revise os valores informados: valor unitário e quantidade devem ser maiores que zero.",IF(OR(AND($G1500="",$H1500&lt;&gt;""),AND($G1500&lt;&gt;"",$H1500=""),AND($J1500="",$K1500&lt;&gt;""),AND($J1500&lt;&gt;"",$K1500=""),AND($M1500="",$N1500&lt;&gt;""),AND($M1500&lt;&gt;"",$N1500=""),AND($P1500="",$Q1500&lt;&gt;""),AND($P1500&lt;&gt;"",$Q1500=""),AND($S1500="",$T1500&lt;&gt;""),AND($S1500&lt;&gt;"",$T1500=""),AND($V1500="",$W1500&lt;&gt;""),AND($V1500&lt;&gt;"",$W1500="")),"Há ano preenchido parcialmente: "&amp;TRIM(IF(AND($G1500="",$H1500&lt;&gt;""),"Ano 1 (falta valor unitário); ","")&amp;IF(AND($G1500&lt;&gt;"",$H1500=""),"Ano 1 (falta quantidade); ","")&amp;IF(AND($J1500="",$K1500&lt;&gt;""),"Ano 2 (falta valor unitário); ","")&amp;IF(AND($J1500&lt;&gt;"",$K1500=""),"Ano 2 (falta quantidade); ","")&amp;IF(AND($M1500="",$N1500&lt;&gt;""),"Ano 3 (falta valor unitário); ","")&amp;IF(AND($M1500&lt;&gt;"",$N1500=""),"Ano 3 (falta quantidade); ","")&amp;IF(AND($P1500="",$Q1500&lt;&gt;""),"Ano 4 (falta valor unitário); ","")&amp;IF(AND($P1500&lt;&gt;"",$Q1500=""),"Ano 4 (falta quantidade); ","")&amp;IF(AND($S1500="",$T1500&lt;&gt;""),"Ano 5 (falta valor unitário); ","")&amp;IF(AND($S1500&lt;&gt;"",$T1500=""),"Ano 5 (falta quantidade); ","")&amp;IF(AND($V1500="",$W1500&lt;&gt;""),"Ano 6 (falta valor unitário); ","")&amp;IF(AND($V1500&lt;&gt;"",$W1500=""),"Ano 6 (falta quantidade); ","")), IF(NOT(OR(AND($G1500&lt;&gt;"",$H1500&lt;&gt;""),AND($J1500&lt;&gt;"",$K1500&lt;&gt;""),AND($M1500&lt;&gt;"",$N1500&lt;&gt;""),AND($P1500&lt;&gt;"",$Q1500&lt;&gt;""),AND($S1500&lt;&gt;"",$T1500&lt;&gt;""),AND($V1500&lt;&gt;"",$W1500&lt;&gt;""))),"Informe pelo menos um ano completo com valor unitário e quantidade.",IF(AND($C1500&lt;&gt;"",$E1500&lt;&gt;"",LEFT(TRIM($C1500),1)&lt;&gt;LEFT(TRIM($E1500),1)),"Categoria e tipo estão incompatíveis.",IF(IF(OR($E1500="",$F1500=""),FALSE(),IFERROR(COUNTIF(INDIRECT("UNITS_"&amp;SUBSTITUTE(LEFT($E1500,FIND(" ",$E1500&amp;" ")-1),".","_")),$F1500)=0,TRUE())),"Unidade incompatível com o tipo selecionado.",IF(OR(AND(ISNUMBER(SEARCH("comunic",LOWER($B1500))),LEFT($E1500,3)&lt;&gt;"4.4"),AND(ISNUMBER(SEARCH("monitor",LOWER($B1500))),NOT(OR(LEFT($E1500,3)="1.5",LEFT($E1500,3)="2.5")))),"Revise a classificação do item conforme as regras de preenchimento.",IF(AND($B1500&lt;&gt;"",OR(ISNUMBER(SEARCH("outro",LOWER($B1500))),ISNUMBER(SEARCH("divers",LOWER($B1500))),ISNUMBER(SEARCH("kit",LOWER($B1500))),ISNUMBER(SEARCH("ferrament",LOWER($B1500))),ISNUMBER(SEARCH("epi",LOWER($B1500)))),NOT(OR($Z1500&lt;&gt;"",$AA1500&lt;&gt;""))),"Descrição muito genérica: detalhe melhor o item e registre o racional no memorial ou em anexo.",IF(AND($Y1500=0,$B1500&lt;&gt;"",OR($G1500&lt;&gt;"",$H1500&lt;&gt;"",$J1500&lt;&gt;"",$K1500&lt;&gt;"",$M1500&lt;&gt;"",$N1500&lt;&gt;"",$P1500&lt;&gt;"",$Q1500&lt;&gt;"",$S1500&lt;&gt;"",$T1500&lt;&gt;"",$V1500&lt;&gt;"",$W1500&lt;&gt;"")),"O item possui dados lançados, mas o total está zerado. Revise os valores informados.","")))))))))))))))</f>
        <v/>
      </c>
    </row>
    <row r="1501" spans="1:35" ht="14.25" customHeight="1" x14ac:dyDescent="0.25">
      <c r="A1501" s="57" t="str">
        <f t="shared" si="299"/>
        <v/>
      </c>
      <c r="B1501" s="61"/>
      <c r="C1501" s="61"/>
      <c r="D1501" s="58"/>
      <c r="E1501" s="61"/>
      <c r="F1501" s="61"/>
      <c r="G1501" s="272"/>
      <c r="H1501" s="62"/>
      <c r="I1501" s="273">
        <f t="shared" si="300"/>
        <v>0</v>
      </c>
      <c r="J1501" s="272"/>
      <c r="K1501" s="62"/>
      <c r="L1501" s="270">
        <f t="shared" si="301"/>
        <v>0</v>
      </c>
      <c r="M1501" s="272"/>
      <c r="N1501" s="62"/>
      <c r="O1501" s="270">
        <f t="shared" si="302"/>
        <v>0</v>
      </c>
      <c r="P1501" s="272"/>
      <c r="Q1501" s="62"/>
      <c r="R1501" s="271">
        <f t="shared" si="303"/>
        <v>0</v>
      </c>
      <c r="S1501" s="272"/>
      <c r="T1501" s="62"/>
      <c r="U1501" s="270">
        <f t="shared" si="304"/>
        <v>0</v>
      </c>
      <c r="V1501" s="272"/>
      <c r="W1501" s="62"/>
      <c r="X1501" s="270">
        <f t="shared" si="305"/>
        <v>0</v>
      </c>
      <c r="Y1501" s="270">
        <f t="shared" si="306"/>
        <v>0</v>
      </c>
      <c r="Z1501" s="61"/>
      <c r="AA1501" s="61"/>
      <c r="AB1501" s="60" t="str">
        <f t="shared" si="307"/>
        <v/>
      </c>
      <c r="AC1501" s="21" t="b">
        <f t="shared" si="308"/>
        <v>0</v>
      </c>
      <c r="AD1501" s="21" t="b">
        <f t="shared" si="309"/>
        <v>0</v>
      </c>
      <c r="AE1501" s="21" t="b">
        <f t="shared" si="310"/>
        <v>0</v>
      </c>
      <c r="AF1501" s="21" t="b">
        <f ca="1">OR(AND($AC1501,NOT($AD1501)),AND($AC1501,OR(AND($G1501="",$H1501&lt;&gt;""),AND($G1501&lt;&gt;"",$H1501=""),AND($J1501="",$K1501&lt;&gt;""),AND($J1501&lt;&gt;"",$K1501=""),AND($M1501="",$N1501&lt;&gt;""),AND($M1501&lt;&gt;"",$N1501=""),AND($P1501="",$Q1501&lt;&gt;""),AND($P1501&lt;&gt;"",$Q1501=""),AND($S1501="",$T1501&lt;&gt;""),AND($S1501&lt;&gt;"",$T1501=""),AND($V1501="",$W1501&lt;&gt;""),AND($V1501&lt;&gt;"",$W1501=""))),AND($C1501&lt;&gt;"",$E1501&lt;&gt;"",LEFT(TRIM($C1501),1)&lt;&gt;LEFT(TRIM($E1501),1)),IF(OR($E1501="",$F1501=""),FALSE(),IFERROR(COUNTIF(INDIRECT("UNITS_"&amp;SUBSTITUTE(LEFT($E1501,FIND(" ",$E1501&amp;" ")-1),".","_")),$F1501)=0,TRUE())),AND($B1501&lt;&gt;"",OR(ISNUMBER(SEARCH("outro",LOWER($B1501))),ISNUMBER(SEARCH("divers",LOWER($B1501))),ISNUMBER(SEARCH("etc",LOWER($B1501))))),OR(AND(ISNUMBER(SEARCH("comunic",LOWER($B1501))),LEFT($E1501,3)&lt;&gt;"4.4"),AND(ISNUMBER(SEARCH("monitor",LOWER($B1501))),NOT(OR(LEFT($E1501,3)="1.5",LEFT($E1501,3)="2.5")))),AND($B1501&lt;&gt;"",OR(LEFT($C1501,1)="1",LEFT($C1501,1)="2"),$D1501=""),AND($D1501&lt;&gt;"",NOT(OR(LEFT($C1501,1)="1",LEFT($C1501,1)="2"))),AND($D1501&lt;&gt;"",COUNTIF(' PROJETO'!$B$14:$B$16,$D1501)=0),IF($D1501="",FALSE(),IF(COUNTIF(' PROJETO'!$B$14:$B$16,$D1501)=0,FALSE(),IFERROR(INDEX(' PROJETO'!$C$14:$C$16,MATCH($D1501,' PROJETO'!$B$14:$B$16,0))&lt;&gt;"Sim",FALSE()))))</f>
        <v>0</v>
      </c>
      <c r="AG1501" s="21" t="b">
        <f>AND($AC1501,$Y1501&gt;'CONFG.  LISTAS'!$F$4,$Z1501="",$AA1501="")</f>
        <v>0</v>
      </c>
      <c r="AH1501" s="21" t="str">
        <f t="shared" si="311"/>
        <v/>
      </c>
      <c r="AI1501" s="43" t="str">
        <f ca="1">IF(NOT($AC1501),"",IF(OR($B1501="",$C1501="",$E1501="",$F1501=""),"Preencha descrição, categoria, tipo e unidade.",IF(AND($B1501&lt;&gt;"",OR(LEFT($C1501,1)="1",LEFT($C1501,1)="2"),$D1501=""),"Informe a prática de restauração para itens diretos.",IF(AND($D1501&lt;&gt;"",NOT(OR(LEFT($C1501,1)="1",LEFT($C1501,1)="2"))),"Custos indiretos não devem pertencer a uma prática específica.",IF(AND($D1501&lt;&gt;"",COUNTIF(' PROJETO'!$B$14:$B$16,$D1501)=0),"Prática de restauração inválida ou não cadastrada.",IF(IF($D1501="",FALSE(),IF(COUNTIF(' PROJETO'!$B$14:$B$16,$D1501)=0,FALSE(),IFERROR(INDEX(' PROJETO'!$C$14:$C$16,MATCH($D1501,' PROJETO'!$B$14:$B$16,0))&lt;&gt;"Sim",FALSE()))),"A prática informada no item não foi selecionada na aba Projeto.",IF(AND(MAX($I1501,$L1501,$O1501,$R1501,$U1501,$X1501)&gt;'CONFG.  LISTAS'!$F$4,NOT(OR($Z1501&lt;&gt;"",$AA1501&lt;&gt;""))),"Memorial de cálculo ou anexo obrigatório não informado para item acima do limite.",IF(OR(AND($G1501&lt;&gt;"",$H1501&lt;&gt;"",OR($G1501&lt;=0,$H1501&lt;=0)),AND($J1501&lt;&gt;"",$K1501&lt;&gt;"",OR($J1501&lt;=0,$K1501&lt;=0)),AND($M1501&lt;&gt;"",$N1501&lt;&gt;"",OR($M1501&lt;=0,$N1501&lt;=0)),AND($P1501&lt;&gt;"",$Q1501&lt;&gt;"",OR($P1501&lt;=0,$Q1501&lt;=0)),AND($S1501&lt;&gt;"",$T1501&lt;&gt;"",OR($S1501&lt;=0,$T1501&lt;=0)),AND($V1501&lt;&gt;"",$W1501&lt;&gt;"",OR($V1501&lt;=0,$W1501&lt;=0))),"Revise os valores informados: valor unitário e quantidade devem ser maiores que zero.",IF(OR(AND($G1501="",$H1501&lt;&gt;""),AND($G1501&lt;&gt;"",$H1501=""),AND($J1501="",$K1501&lt;&gt;""),AND($J1501&lt;&gt;"",$K1501=""),AND($M1501="",$N1501&lt;&gt;""),AND($M1501&lt;&gt;"",$N1501=""),AND($P1501="",$Q1501&lt;&gt;""),AND($P1501&lt;&gt;"",$Q1501=""),AND($S1501="",$T1501&lt;&gt;""),AND($S1501&lt;&gt;"",$T1501=""),AND($V1501="",$W1501&lt;&gt;""),AND($V1501&lt;&gt;"",$W1501="")),"Há ano preenchido parcialmente: "&amp;TRIM(IF(AND($G1501="",$H1501&lt;&gt;""),"Ano 1 (falta valor unitário); ","")&amp;IF(AND($G1501&lt;&gt;"",$H1501=""),"Ano 1 (falta quantidade); ","")&amp;IF(AND($J1501="",$K1501&lt;&gt;""),"Ano 2 (falta valor unitário); ","")&amp;IF(AND($J1501&lt;&gt;"",$K1501=""),"Ano 2 (falta quantidade); ","")&amp;IF(AND($M1501="",$N1501&lt;&gt;""),"Ano 3 (falta valor unitário); ","")&amp;IF(AND($M1501&lt;&gt;"",$N1501=""),"Ano 3 (falta quantidade); ","")&amp;IF(AND($P1501="",$Q1501&lt;&gt;""),"Ano 4 (falta valor unitário); ","")&amp;IF(AND($P1501&lt;&gt;"",$Q1501=""),"Ano 4 (falta quantidade); ","")&amp;IF(AND($S1501="",$T1501&lt;&gt;""),"Ano 5 (falta valor unitário); ","")&amp;IF(AND($S1501&lt;&gt;"",$T1501=""),"Ano 5 (falta quantidade); ","")&amp;IF(AND($V1501="",$W1501&lt;&gt;""),"Ano 6 (falta valor unitário); ","")&amp;IF(AND($V1501&lt;&gt;"",$W1501=""),"Ano 6 (falta quantidade); ","")), IF(NOT(OR(AND($G1501&lt;&gt;"",$H1501&lt;&gt;""),AND($J1501&lt;&gt;"",$K1501&lt;&gt;""),AND($M1501&lt;&gt;"",$N1501&lt;&gt;""),AND($P1501&lt;&gt;"",$Q1501&lt;&gt;""),AND($S1501&lt;&gt;"",$T1501&lt;&gt;""),AND($V1501&lt;&gt;"",$W1501&lt;&gt;""))),"Informe pelo menos um ano completo com valor unitário e quantidade.",IF(AND($C1501&lt;&gt;"",$E1501&lt;&gt;"",LEFT(TRIM($C1501),1)&lt;&gt;LEFT(TRIM($E1501),1)),"Categoria e tipo estão incompatíveis.",IF(IF(OR($E1501="",$F1501=""),FALSE(),IFERROR(COUNTIF(INDIRECT("UNITS_"&amp;SUBSTITUTE(LEFT($E1501,FIND(" ",$E1501&amp;" ")-1),".","_")),$F1501)=0,TRUE())),"Unidade incompatível com o tipo selecionado.",IF(OR(AND(ISNUMBER(SEARCH("comunic",LOWER($B1501))),LEFT($E1501,3)&lt;&gt;"4.4"),AND(ISNUMBER(SEARCH("monitor",LOWER($B1501))),NOT(OR(LEFT($E1501,3)="1.5",LEFT($E1501,3)="2.5")))),"Revise a classificação do item conforme as regras de preenchimento.",IF(AND($B1501&lt;&gt;"",OR(ISNUMBER(SEARCH("outro",LOWER($B1501))),ISNUMBER(SEARCH("divers",LOWER($B1501))),ISNUMBER(SEARCH("kit",LOWER($B1501))),ISNUMBER(SEARCH("ferrament",LOWER($B1501))),ISNUMBER(SEARCH("epi",LOWER($B1501)))),NOT(OR($Z1501&lt;&gt;"",$AA1501&lt;&gt;""))),"Descrição muito genérica: detalhe melhor o item e registre o racional no memorial ou em anexo.",IF(AND($Y1501=0,$B1501&lt;&gt;"",OR($G1501&lt;&gt;"",$H1501&lt;&gt;"",$J1501&lt;&gt;"",$K1501&lt;&gt;"",$M1501&lt;&gt;"",$N1501&lt;&gt;"",$P1501&lt;&gt;"",$Q1501&lt;&gt;"",$S1501&lt;&gt;"",$T1501&lt;&gt;"",$V1501&lt;&gt;"",$W1501&lt;&gt;"")),"O item possui dados lançados, mas o total está zerado. Revise os valores informados.","")))))))))))))))</f>
        <v/>
      </c>
    </row>
    <row r="1502" spans="1:35" ht="14.25" customHeight="1" x14ac:dyDescent="0.25">
      <c r="A1502" s="57" t="str">
        <f t="shared" si="299"/>
        <v/>
      </c>
      <c r="B1502" s="58"/>
      <c r="C1502" s="58"/>
      <c r="D1502" s="58"/>
      <c r="E1502" s="58"/>
      <c r="F1502" s="58"/>
      <c r="G1502" s="269"/>
      <c r="H1502" s="59"/>
      <c r="I1502" s="273">
        <f t="shared" si="300"/>
        <v>0</v>
      </c>
      <c r="J1502" s="269"/>
      <c r="K1502" s="59"/>
      <c r="L1502" s="270">
        <f t="shared" si="301"/>
        <v>0</v>
      </c>
      <c r="M1502" s="269"/>
      <c r="N1502" s="59"/>
      <c r="O1502" s="270">
        <f t="shared" si="302"/>
        <v>0</v>
      </c>
      <c r="P1502" s="269"/>
      <c r="Q1502" s="59"/>
      <c r="R1502" s="271">
        <f t="shared" si="303"/>
        <v>0</v>
      </c>
      <c r="S1502" s="269"/>
      <c r="T1502" s="59"/>
      <c r="U1502" s="270">
        <f t="shared" si="304"/>
        <v>0</v>
      </c>
      <c r="V1502" s="269"/>
      <c r="W1502" s="59"/>
      <c r="X1502" s="270">
        <f t="shared" si="305"/>
        <v>0</v>
      </c>
      <c r="Y1502" s="270">
        <f t="shared" si="306"/>
        <v>0</v>
      </c>
      <c r="Z1502" s="58"/>
      <c r="AA1502" s="58"/>
      <c r="AB1502" s="60" t="str">
        <f t="shared" si="307"/>
        <v/>
      </c>
      <c r="AC1502" s="21" t="b">
        <f t="shared" si="308"/>
        <v>0</v>
      </c>
      <c r="AD1502" s="21" t="b">
        <f t="shared" si="309"/>
        <v>0</v>
      </c>
      <c r="AE1502" s="21" t="b">
        <f t="shared" si="310"/>
        <v>0</v>
      </c>
      <c r="AF1502" s="21" t="b">
        <f ca="1">OR(AND($AC1502,NOT($AD1502)),AND($AC1502,OR(AND($G1502="",$H1502&lt;&gt;""),AND($G1502&lt;&gt;"",$H1502=""),AND($J1502="",$K1502&lt;&gt;""),AND($J1502&lt;&gt;"",$K1502=""),AND($M1502="",$N1502&lt;&gt;""),AND($M1502&lt;&gt;"",$N1502=""),AND($P1502="",$Q1502&lt;&gt;""),AND($P1502&lt;&gt;"",$Q1502=""),AND($S1502="",$T1502&lt;&gt;""),AND($S1502&lt;&gt;"",$T1502=""),AND($V1502="",$W1502&lt;&gt;""),AND($V1502&lt;&gt;"",$W1502=""))),AND($C1502&lt;&gt;"",$E1502&lt;&gt;"",LEFT(TRIM($C1502),1)&lt;&gt;LEFT(TRIM($E1502),1)),IF(OR($E1502="",$F1502=""),FALSE(),IFERROR(COUNTIF(INDIRECT("UNITS_"&amp;SUBSTITUTE(LEFT($E1502,FIND(" ",$E1502&amp;" ")-1),".","_")),$F1502)=0,TRUE())),AND($B1502&lt;&gt;"",OR(ISNUMBER(SEARCH("outro",LOWER($B1502))),ISNUMBER(SEARCH("divers",LOWER($B1502))),ISNUMBER(SEARCH("etc",LOWER($B1502))))),OR(AND(ISNUMBER(SEARCH("comunic",LOWER($B1502))),LEFT($E1502,3)&lt;&gt;"4.4"),AND(ISNUMBER(SEARCH("monitor",LOWER($B1502))),NOT(OR(LEFT($E1502,3)="1.5",LEFT($E1502,3)="2.5")))),AND($B1502&lt;&gt;"",OR(LEFT($C1502,1)="1",LEFT($C1502,1)="2"),$D1502=""),AND($D1502&lt;&gt;"",NOT(OR(LEFT($C1502,1)="1",LEFT($C1502,1)="2"))),AND($D1502&lt;&gt;"",COUNTIF(' PROJETO'!$B$14:$B$16,$D1502)=0),IF($D1502="",FALSE(),IF(COUNTIF(' PROJETO'!$B$14:$B$16,$D1502)=0,FALSE(),IFERROR(INDEX(' PROJETO'!$C$14:$C$16,MATCH($D1502,' PROJETO'!$B$14:$B$16,0))&lt;&gt;"Sim",FALSE()))))</f>
        <v>0</v>
      </c>
      <c r="AG1502" s="21" t="b">
        <f>AND($AC1502,$Y1502&gt;'CONFG.  LISTAS'!$F$4,$Z1502="",$AA1502="")</f>
        <v>0</v>
      </c>
      <c r="AH1502" s="21" t="str">
        <f t="shared" si="311"/>
        <v/>
      </c>
      <c r="AI1502" s="43" t="str">
        <f ca="1">IF(NOT($AC1502),"",IF(OR($B1502="",$C1502="",$E1502="",$F1502=""),"Preencha descrição, categoria, tipo e unidade.",IF(AND($B1502&lt;&gt;"",OR(LEFT($C1502,1)="1",LEFT($C1502,1)="2"),$D1502=""),"Informe a prática de restauração para itens diretos.",IF(AND($D1502&lt;&gt;"",NOT(OR(LEFT($C1502,1)="1",LEFT($C1502,1)="2"))),"Custos indiretos não devem pertencer a uma prática específica.",IF(AND($D1502&lt;&gt;"",COUNTIF(' PROJETO'!$B$14:$B$16,$D1502)=0),"Prática de restauração inválida ou não cadastrada.",IF(IF($D1502="",FALSE(),IF(COUNTIF(' PROJETO'!$B$14:$B$16,$D1502)=0,FALSE(),IFERROR(INDEX(' PROJETO'!$C$14:$C$16,MATCH($D1502,' PROJETO'!$B$14:$B$16,0))&lt;&gt;"Sim",FALSE()))),"A prática informada no item não foi selecionada na aba Projeto.",IF(AND(MAX($I1502,$L1502,$O1502,$R1502,$U1502,$X1502)&gt;'CONFG.  LISTAS'!$F$4,NOT(OR($Z1502&lt;&gt;"",$AA1502&lt;&gt;""))),"Memorial de cálculo ou anexo obrigatório não informado para item acima do limite.",IF(OR(AND($G1502&lt;&gt;"",$H1502&lt;&gt;"",OR($G1502&lt;=0,$H1502&lt;=0)),AND($J1502&lt;&gt;"",$K1502&lt;&gt;"",OR($J1502&lt;=0,$K1502&lt;=0)),AND($M1502&lt;&gt;"",$N1502&lt;&gt;"",OR($M1502&lt;=0,$N1502&lt;=0)),AND($P1502&lt;&gt;"",$Q1502&lt;&gt;"",OR($P1502&lt;=0,$Q1502&lt;=0)),AND($S1502&lt;&gt;"",$T1502&lt;&gt;"",OR($S1502&lt;=0,$T1502&lt;=0)),AND($V1502&lt;&gt;"",$W1502&lt;&gt;"",OR($V1502&lt;=0,$W1502&lt;=0))),"Revise os valores informados: valor unitário e quantidade devem ser maiores que zero.",IF(OR(AND($G1502="",$H1502&lt;&gt;""),AND($G1502&lt;&gt;"",$H1502=""),AND($J1502="",$K1502&lt;&gt;""),AND($J1502&lt;&gt;"",$K1502=""),AND($M1502="",$N1502&lt;&gt;""),AND($M1502&lt;&gt;"",$N1502=""),AND($P1502="",$Q1502&lt;&gt;""),AND($P1502&lt;&gt;"",$Q1502=""),AND($S1502="",$T1502&lt;&gt;""),AND($S1502&lt;&gt;"",$T1502=""),AND($V1502="",$W1502&lt;&gt;""),AND($V1502&lt;&gt;"",$W1502="")),"Há ano preenchido parcialmente: "&amp;TRIM(IF(AND($G1502="",$H1502&lt;&gt;""),"Ano 1 (falta valor unitário); ","")&amp;IF(AND($G1502&lt;&gt;"",$H1502=""),"Ano 1 (falta quantidade); ","")&amp;IF(AND($J1502="",$K1502&lt;&gt;""),"Ano 2 (falta valor unitário); ","")&amp;IF(AND($J1502&lt;&gt;"",$K1502=""),"Ano 2 (falta quantidade); ","")&amp;IF(AND($M1502="",$N1502&lt;&gt;""),"Ano 3 (falta valor unitário); ","")&amp;IF(AND($M1502&lt;&gt;"",$N1502=""),"Ano 3 (falta quantidade); ","")&amp;IF(AND($P1502="",$Q1502&lt;&gt;""),"Ano 4 (falta valor unitário); ","")&amp;IF(AND($P1502&lt;&gt;"",$Q1502=""),"Ano 4 (falta quantidade); ","")&amp;IF(AND($S1502="",$T1502&lt;&gt;""),"Ano 5 (falta valor unitário); ","")&amp;IF(AND($S1502&lt;&gt;"",$T1502=""),"Ano 5 (falta quantidade); ","")&amp;IF(AND($V1502="",$W1502&lt;&gt;""),"Ano 6 (falta valor unitário); ","")&amp;IF(AND($V1502&lt;&gt;"",$W1502=""),"Ano 6 (falta quantidade); ","")), IF(NOT(OR(AND($G1502&lt;&gt;"",$H1502&lt;&gt;""),AND($J1502&lt;&gt;"",$K1502&lt;&gt;""),AND($M1502&lt;&gt;"",$N1502&lt;&gt;""),AND($P1502&lt;&gt;"",$Q1502&lt;&gt;""),AND($S1502&lt;&gt;"",$T1502&lt;&gt;""),AND($V1502&lt;&gt;"",$W1502&lt;&gt;""))),"Informe pelo menos um ano completo com valor unitário e quantidade.",IF(AND($C1502&lt;&gt;"",$E1502&lt;&gt;"",LEFT(TRIM($C1502),1)&lt;&gt;LEFT(TRIM($E1502),1)),"Categoria e tipo estão incompatíveis.",IF(IF(OR($E1502="",$F1502=""),FALSE(),IFERROR(COUNTIF(INDIRECT("UNITS_"&amp;SUBSTITUTE(LEFT($E1502,FIND(" ",$E1502&amp;" ")-1),".","_")),$F1502)=0,TRUE())),"Unidade incompatível com o tipo selecionado.",IF(OR(AND(ISNUMBER(SEARCH("comunic",LOWER($B1502))),LEFT($E1502,3)&lt;&gt;"4.4"),AND(ISNUMBER(SEARCH("monitor",LOWER($B1502))),NOT(OR(LEFT($E1502,3)="1.5",LEFT($E1502,3)="2.5")))),"Revise a classificação do item conforme as regras de preenchimento.",IF(AND($B1502&lt;&gt;"",OR(ISNUMBER(SEARCH("outro",LOWER($B1502))),ISNUMBER(SEARCH("divers",LOWER($B1502))),ISNUMBER(SEARCH("kit",LOWER($B1502))),ISNUMBER(SEARCH("ferrament",LOWER($B1502))),ISNUMBER(SEARCH("epi",LOWER($B1502)))),NOT(OR($Z1502&lt;&gt;"",$AA1502&lt;&gt;""))),"Descrição muito genérica: detalhe melhor o item e registre o racional no memorial ou em anexo.",IF(AND($Y1502=0,$B1502&lt;&gt;"",OR($G1502&lt;&gt;"",$H1502&lt;&gt;"",$J1502&lt;&gt;"",$K1502&lt;&gt;"",$M1502&lt;&gt;"",$N1502&lt;&gt;"",$P1502&lt;&gt;"",$Q1502&lt;&gt;"",$S1502&lt;&gt;"",$T1502&lt;&gt;"",$V1502&lt;&gt;"",$W1502&lt;&gt;"")),"O item possui dados lançados, mas o total está zerado. Revise os valores informados.","")))))))))))))))</f>
        <v/>
      </c>
    </row>
    <row r="1503" spans="1:35" ht="14.25" customHeight="1" x14ac:dyDescent="0.25">
      <c r="A1503" s="57" t="str">
        <f t="shared" si="299"/>
        <v/>
      </c>
      <c r="B1503" s="61"/>
      <c r="C1503" s="61"/>
      <c r="D1503" s="58"/>
      <c r="E1503" s="61"/>
      <c r="F1503" s="61"/>
      <c r="G1503" s="272"/>
      <c r="H1503" s="62"/>
      <c r="I1503" s="273">
        <f t="shared" si="300"/>
        <v>0</v>
      </c>
      <c r="J1503" s="272"/>
      <c r="K1503" s="62"/>
      <c r="L1503" s="270">
        <f t="shared" si="301"/>
        <v>0</v>
      </c>
      <c r="M1503" s="272"/>
      <c r="N1503" s="62"/>
      <c r="O1503" s="270">
        <f t="shared" si="302"/>
        <v>0</v>
      </c>
      <c r="P1503" s="272"/>
      <c r="Q1503" s="62"/>
      <c r="R1503" s="271">
        <f t="shared" si="303"/>
        <v>0</v>
      </c>
      <c r="S1503" s="272"/>
      <c r="T1503" s="62"/>
      <c r="U1503" s="270">
        <f t="shared" si="304"/>
        <v>0</v>
      </c>
      <c r="V1503" s="272"/>
      <c r="W1503" s="62"/>
      <c r="X1503" s="270">
        <f t="shared" si="305"/>
        <v>0</v>
      </c>
      <c r="Y1503" s="270">
        <f t="shared" si="306"/>
        <v>0</v>
      </c>
      <c r="Z1503" s="61"/>
      <c r="AA1503" s="61"/>
      <c r="AB1503" s="60" t="str">
        <f t="shared" si="307"/>
        <v/>
      </c>
      <c r="AC1503" s="21" t="b">
        <f t="shared" si="308"/>
        <v>0</v>
      </c>
      <c r="AD1503" s="21" t="b">
        <f t="shared" si="309"/>
        <v>0</v>
      </c>
      <c r="AE1503" s="21" t="b">
        <f t="shared" si="310"/>
        <v>0</v>
      </c>
      <c r="AF1503" s="21" t="b">
        <f ca="1">OR(AND($AC1503,NOT($AD1503)),AND($AC1503,OR(AND($G1503="",$H1503&lt;&gt;""),AND($G1503&lt;&gt;"",$H1503=""),AND($J1503="",$K1503&lt;&gt;""),AND($J1503&lt;&gt;"",$K1503=""),AND($M1503="",$N1503&lt;&gt;""),AND($M1503&lt;&gt;"",$N1503=""),AND($P1503="",$Q1503&lt;&gt;""),AND($P1503&lt;&gt;"",$Q1503=""),AND($S1503="",$T1503&lt;&gt;""),AND($S1503&lt;&gt;"",$T1503=""),AND($V1503="",$W1503&lt;&gt;""),AND($V1503&lt;&gt;"",$W1503=""))),AND($C1503&lt;&gt;"",$E1503&lt;&gt;"",LEFT(TRIM($C1503),1)&lt;&gt;LEFT(TRIM($E1503),1)),IF(OR($E1503="",$F1503=""),FALSE(),IFERROR(COUNTIF(INDIRECT("UNITS_"&amp;SUBSTITUTE(LEFT($E1503,FIND(" ",$E1503&amp;" ")-1),".","_")),$F1503)=0,TRUE())),AND($B1503&lt;&gt;"",OR(ISNUMBER(SEARCH("outro",LOWER($B1503))),ISNUMBER(SEARCH("divers",LOWER($B1503))),ISNUMBER(SEARCH("etc",LOWER($B1503))))),OR(AND(ISNUMBER(SEARCH("comunic",LOWER($B1503))),LEFT($E1503,3)&lt;&gt;"4.4"),AND(ISNUMBER(SEARCH("monitor",LOWER($B1503))),NOT(OR(LEFT($E1503,3)="1.5",LEFT($E1503,3)="2.5")))),AND($B1503&lt;&gt;"",OR(LEFT($C1503,1)="1",LEFT($C1503,1)="2"),$D1503=""),AND($D1503&lt;&gt;"",NOT(OR(LEFT($C1503,1)="1",LEFT($C1503,1)="2"))),AND($D1503&lt;&gt;"",COUNTIF(' PROJETO'!$B$14:$B$16,$D1503)=0),IF($D1503="",FALSE(),IF(COUNTIF(' PROJETO'!$B$14:$B$16,$D1503)=0,FALSE(),IFERROR(INDEX(' PROJETO'!$C$14:$C$16,MATCH($D1503,' PROJETO'!$B$14:$B$16,0))&lt;&gt;"Sim",FALSE()))))</f>
        <v>0</v>
      </c>
      <c r="AG1503" s="21" t="b">
        <f>AND($AC1503,$Y1503&gt;'CONFG.  LISTAS'!$F$4,$Z1503="",$AA1503="")</f>
        <v>0</v>
      </c>
      <c r="AH1503" s="21" t="str">
        <f t="shared" si="311"/>
        <v/>
      </c>
      <c r="AI1503" s="43" t="str">
        <f ca="1">IF(NOT($AC1503),"",IF(OR($B1503="",$C1503="",$E1503="",$F1503=""),"Preencha descrição, categoria, tipo e unidade.",IF(AND($B1503&lt;&gt;"",OR(LEFT($C1503,1)="1",LEFT($C1503,1)="2"),$D1503=""),"Informe a prática de restauração para itens diretos.",IF(AND($D1503&lt;&gt;"",NOT(OR(LEFT($C1503,1)="1",LEFT($C1503,1)="2"))),"Custos indiretos não devem pertencer a uma prática específica.",IF(AND($D1503&lt;&gt;"",COUNTIF(' PROJETO'!$B$14:$B$16,$D1503)=0),"Prática de restauração inválida ou não cadastrada.",IF(IF($D1503="",FALSE(),IF(COUNTIF(' PROJETO'!$B$14:$B$16,$D1503)=0,FALSE(),IFERROR(INDEX(' PROJETO'!$C$14:$C$16,MATCH($D1503,' PROJETO'!$B$14:$B$16,0))&lt;&gt;"Sim",FALSE()))),"A prática informada no item não foi selecionada na aba Projeto.",IF(AND(MAX($I1503,$L1503,$O1503,$R1503,$U1503,$X1503)&gt;'CONFG.  LISTAS'!$F$4,NOT(OR($Z1503&lt;&gt;"",$AA1503&lt;&gt;""))),"Memorial de cálculo ou anexo obrigatório não informado para item acima do limite.",IF(OR(AND($G1503&lt;&gt;"",$H1503&lt;&gt;"",OR($G1503&lt;=0,$H1503&lt;=0)),AND($J1503&lt;&gt;"",$K1503&lt;&gt;"",OR($J1503&lt;=0,$K1503&lt;=0)),AND($M1503&lt;&gt;"",$N1503&lt;&gt;"",OR($M1503&lt;=0,$N1503&lt;=0)),AND($P1503&lt;&gt;"",$Q1503&lt;&gt;"",OR($P1503&lt;=0,$Q1503&lt;=0)),AND($S1503&lt;&gt;"",$T1503&lt;&gt;"",OR($S1503&lt;=0,$T1503&lt;=0)),AND($V1503&lt;&gt;"",$W1503&lt;&gt;"",OR($V1503&lt;=0,$W1503&lt;=0))),"Revise os valores informados: valor unitário e quantidade devem ser maiores que zero.",IF(OR(AND($G1503="",$H1503&lt;&gt;""),AND($G1503&lt;&gt;"",$H1503=""),AND($J1503="",$K1503&lt;&gt;""),AND($J1503&lt;&gt;"",$K1503=""),AND($M1503="",$N1503&lt;&gt;""),AND($M1503&lt;&gt;"",$N1503=""),AND($P1503="",$Q1503&lt;&gt;""),AND($P1503&lt;&gt;"",$Q1503=""),AND($S1503="",$T1503&lt;&gt;""),AND($S1503&lt;&gt;"",$T1503=""),AND($V1503="",$W1503&lt;&gt;""),AND($V1503&lt;&gt;"",$W1503="")),"Há ano preenchido parcialmente: "&amp;TRIM(IF(AND($G1503="",$H1503&lt;&gt;""),"Ano 1 (falta valor unitário); ","")&amp;IF(AND($G1503&lt;&gt;"",$H1503=""),"Ano 1 (falta quantidade); ","")&amp;IF(AND($J1503="",$K1503&lt;&gt;""),"Ano 2 (falta valor unitário); ","")&amp;IF(AND($J1503&lt;&gt;"",$K1503=""),"Ano 2 (falta quantidade); ","")&amp;IF(AND($M1503="",$N1503&lt;&gt;""),"Ano 3 (falta valor unitário); ","")&amp;IF(AND($M1503&lt;&gt;"",$N1503=""),"Ano 3 (falta quantidade); ","")&amp;IF(AND($P1503="",$Q1503&lt;&gt;""),"Ano 4 (falta valor unitário); ","")&amp;IF(AND($P1503&lt;&gt;"",$Q1503=""),"Ano 4 (falta quantidade); ","")&amp;IF(AND($S1503="",$T1503&lt;&gt;""),"Ano 5 (falta valor unitário); ","")&amp;IF(AND($S1503&lt;&gt;"",$T1503=""),"Ano 5 (falta quantidade); ","")&amp;IF(AND($V1503="",$W1503&lt;&gt;""),"Ano 6 (falta valor unitário); ","")&amp;IF(AND($V1503&lt;&gt;"",$W1503=""),"Ano 6 (falta quantidade); ","")), IF(NOT(OR(AND($G1503&lt;&gt;"",$H1503&lt;&gt;""),AND($J1503&lt;&gt;"",$K1503&lt;&gt;""),AND($M1503&lt;&gt;"",$N1503&lt;&gt;""),AND($P1503&lt;&gt;"",$Q1503&lt;&gt;""),AND($S1503&lt;&gt;"",$T1503&lt;&gt;""),AND($V1503&lt;&gt;"",$W1503&lt;&gt;""))),"Informe pelo menos um ano completo com valor unitário e quantidade.",IF(AND($C1503&lt;&gt;"",$E1503&lt;&gt;"",LEFT(TRIM($C1503),1)&lt;&gt;LEFT(TRIM($E1503),1)),"Categoria e tipo estão incompatíveis.",IF(IF(OR($E1503="",$F1503=""),FALSE(),IFERROR(COUNTIF(INDIRECT("UNITS_"&amp;SUBSTITUTE(LEFT($E1503,FIND(" ",$E1503&amp;" ")-1),".","_")),$F1503)=0,TRUE())),"Unidade incompatível com o tipo selecionado.",IF(OR(AND(ISNUMBER(SEARCH("comunic",LOWER($B1503))),LEFT($E1503,3)&lt;&gt;"4.4"),AND(ISNUMBER(SEARCH("monitor",LOWER($B1503))),NOT(OR(LEFT($E1503,3)="1.5",LEFT($E1503,3)="2.5")))),"Revise a classificação do item conforme as regras de preenchimento.",IF(AND($B1503&lt;&gt;"",OR(ISNUMBER(SEARCH("outro",LOWER($B1503))),ISNUMBER(SEARCH("divers",LOWER($B1503))),ISNUMBER(SEARCH("kit",LOWER($B1503))),ISNUMBER(SEARCH("ferrament",LOWER($B1503))),ISNUMBER(SEARCH("epi",LOWER($B1503)))),NOT(OR($Z1503&lt;&gt;"",$AA1503&lt;&gt;""))),"Descrição muito genérica: detalhe melhor o item e registre o racional no memorial ou em anexo.",IF(AND($Y1503=0,$B1503&lt;&gt;"",OR($G1503&lt;&gt;"",$H1503&lt;&gt;"",$J1503&lt;&gt;"",$K1503&lt;&gt;"",$M1503&lt;&gt;"",$N1503&lt;&gt;"",$P1503&lt;&gt;"",$Q1503&lt;&gt;"",$S1503&lt;&gt;"",$T1503&lt;&gt;"",$V1503&lt;&gt;"",$W1503&lt;&gt;"")),"O item possui dados lançados, mas o total está zerado. Revise os valores informados.","")))))))))))))))</f>
        <v/>
      </c>
    </row>
    <row r="1504" spans="1:35" ht="14.25" customHeight="1" x14ac:dyDescent="0.25">
      <c r="A1504" s="57" t="str">
        <f t="shared" si="299"/>
        <v/>
      </c>
      <c r="B1504" s="58"/>
      <c r="C1504" s="58"/>
      <c r="D1504" s="58"/>
      <c r="E1504" s="58"/>
      <c r="F1504" s="58"/>
      <c r="G1504" s="269"/>
      <c r="H1504" s="59"/>
      <c r="I1504" s="273">
        <f t="shared" si="300"/>
        <v>0</v>
      </c>
      <c r="J1504" s="269"/>
      <c r="K1504" s="59"/>
      <c r="L1504" s="270">
        <f t="shared" si="301"/>
        <v>0</v>
      </c>
      <c r="M1504" s="269"/>
      <c r="N1504" s="59"/>
      <c r="O1504" s="270">
        <f t="shared" si="302"/>
        <v>0</v>
      </c>
      <c r="P1504" s="269"/>
      <c r="Q1504" s="59"/>
      <c r="R1504" s="271">
        <f t="shared" si="303"/>
        <v>0</v>
      </c>
      <c r="S1504" s="269"/>
      <c r="T1504" s="59"/>
      <c r="U1504" s="270">
        <f t="shared" si="304"/>
        <v>0</v>
      </c>
      <c r="V1504" s="269"/>
      <c r="W1504" s="59"/>
      <c r="X1504" s="270">
        <f t="shared" si="305"/>
        <v>0</v>
      </c>
      <c r="Y1504" s="270">
        <f t="shared" si="306"/>
        <v>0</v>
      </c>
      <c r="Z1504" s="58"/>
      <c r="AA1504" s="58"/>
      <c r="AB1504" s="60" t="str">
        <f t="shared" si="307"/>
        <v/>
      </c>
      <c r="AC1504" s="21" t="b">
        <f t="shared" si="308"/>
        <v>0</v>
      </c>
      <c r="AD1504" s="21" t="b">
        <f t="shared" si="309"/>
        <v>0</v>
      </c>
      <c r="AE1504" s="21" t="b">
        <f t="shared" si="310"/>
        <v>0</v>
      </c>
      <c r="AF1504" s="21" t="b">
        <f ca="1">OR(AND($AC1504,NOT($AD1504)),AND($AC1504,OR(AND($G1504="",$H1504&lt;&gt;""),AND($G1504&lt;&gt;"",$H1504=""),AND($J1504="",$K1504&lt;&gt;""),AND($J1504&lt;&gt;"",$K1504=""),AND($M1504="",$N1504&lt;&gt;""),AND($M1504&lt;&gt;"",$N1504=""),AND($P1504="",$Q1504&lt;&gt;""),AND($P1504&lt;&gt;"",$Q1504=""),AND($S1504="",$T1504&lt;&gt;""),AND($S1504&lt;&gt;"",$T1504=""),AND($V1504="",$W1504&lt;&gt;""),AND($V1504&lt;&gt;"",$W1504=""))),AND($C1504&lt;&gt;"",$E1504&lt;&gt;"",LEFT(TRIM($C1504),1)&lt;&gt;LEFT(TRIM($E1504),1)),IF(OR($E1504="",$F1504=""),FALSE(),IFERROR(COUNTIF(INDIRECT("UNITS_"&amp;SUBSTITUTE(LEFT($E1504,FIND(" ",$E1504&amp;" ")-1),".","_")),$F1504)=0,TRUE())),AND($B1504&lt;&gt;"",OR(ISNUMBER(SEARCH("outro",LOWER($B1504))),ISNUMBER(SEARCH("divers",LOWER($B1504))),ISNUMBER(SEARCH("etc",LOWER($B1504))))),OR(AND(ISNUMBER(SEARCH("comunic",LOWER($B1504))),LEFT($E1504,3)&lt;&gt;"4.4"),AND(ISNUMBER(SEARCH("monitor",LOWER($B1504))),NOT(OR(LEFT($E1504,3)="1.5",LEFT($E1504,3)="2.5")))),AND($B1504&lt;&gt;"",OR(LEFT($C1504,1)="1",LEFT($C1504,1)="2"),$D1504=""),AND($D1504&lt;&gt;"",NOT(OR(LEFT($C1504,1)="1",LEFT($C1504,1)="2"))),AND($D1504&lt;&gt;"",COUNTIF(' PROJETO'!$B$14:$B$16,$D1504)=0),IF($D1504="",FALSE(),IF(COUNTIF(' PROJETO'!$B$14:$B$16,$D1504)=0,FALSE(),IFERROR(INDEX(' PROJETO'!$C$14:$C$16,MATCH($D1504,' PROJETO'!$B$14:$B$16,0))&lt;&gt;"Sim",FALSE()))))</f>
        <v>0</v>
      </c>
      <c r="AG1504" s="21" t="b">
        <f>AND($AC1504,$Y1504&gt;'CONFG.  LISTAS'!$F$4,$Z1504="",$AA1504="")</f>
        <v>0</v>
      </c>
      <c r="AH1504" s="21" t="str">
        <f t="shared" si="311"/>
        <v/>
      </c>
      <c r="AI1504" s="43" t="str">
        <f ca="1">IF(NOT($AC1504),"",IF(OR($B1504="",$C1504="",$E1504="",$F1504=""),"Preencha descrição, categoria, tipo e unidade.",IF(AND($B1504&lt;&gt;"",OR(LEFT($C1504,1)="1",LEFT($C1504,1)="2"),$D1504=""),"Informe a prática de restauração para itens diretos.",IF(AND($D1504&lt;&gt;"",NOT(OR(LEFT($C1504,1)="1",LEFT($C1504,1)="2"))),"Custos indiretos não devem pertencer a uma prática específica.",IF(AND($D1504&lt;&gt;"",COUNTIF(' PROJETO'!$B$14:$B$16,$D1504)=0),"Prática de restauração inválida ou não cadastrada.",IF(IF($D1504="",FALSE(),IF(COUNTIF(' PROJETO'!$B$14:$B$16,$D1504)=0,FALSE(),IFERROR(INDEX(' PROJETO'!$C$14:$C$16,MATCH($D1504,' PROJETO'!$B$14:$B$16,0))&lt;&gt;"Sim",FALSE()))),"A prática informada no item não foi selecionada na aba Projeto.",IF(AND(MAX($I1504,$L1504,$O1504,$R1504,$U1504,$X1504)&gt;'CONFG.  LISTAS'!$F$4,NOT(OR($Z1504&lt;&gt;"",$AA1504&lt;&gt;""))),"Memorial de cálculo ou anexo obrigatório não informado para item acima do limite.",IF(OR(AND($G1504&lt;&gt;"",$H1504&lt;&gt;"",OR($G1504&lt;=0,$H1504&lt;=0)),AND($J1504&lt;&gt;"",$K1504&lt;&gt;"",OR($J1504&lt;=0,$K1504&lt;=0)),AND($M1504&lt;&gt;"",$N1504&lt;&gt;"",OR($M1504&lt;=0,$N1504&lt;=0)),AND($P1504&lt;&gt;"",$Q1504&lt;&gt;"",OR($P1504&lt;=0,$Q1504&lt;=0)),AND($S1504&lt;&gt;"",$T1504&lt;&gt;"",OR($S1504&lt;=0,$T1504&lt;=0)),AND($V1504&lt;&gt;"",$W1504&lt;&gt;"",OR($V1504&lt;=0,$W1504&lt;=0))),"Revise os valores informados: valor unitário e quantidade devem ser maiores que zero.",IF(OR(AND($G1504="",$H1504&lt;&gt;""),AND($G1504&lt;&gt;"",$H1504=""),AND($J1504="",$K1504&lt;&gt;""),AND($J1504&lt;&gt;"",$K1504=""),AND($M1504="",$N1504&lt;&gt;""),AND($M1504&lt;&gt;"",$N1504=""),AND($P1504="",$Q1504&lt;&gt;""),AND($P1504&lt;&gt;"",$Q1504=""),AND($S1504="",$T1504&lt;&gt;""),AND($S1504&lt;&gt;"",$T1504=""),AND($V1504="",$W1504&lt;&gt;""),AND($V1504&lt;&gt;"",$W1504="")),"Há ano preenchido parcialmente: "&amp;TRIM(IF(AND($G1504="",$H1504&lt;&gt;""),"Ano 1 (falta valor unitário); ","")&amp;IF(AND($G1504&lt;&gt;"",$H1504=""),"Ano 1 (falta quantidade); ","")&amp;IF(AND($J1504="",$K1504&lt;&gt;""),"Ano 2 (falta valor unitário); ","")&amp;IF(AND($J1504&lt;&gt;"",$K1504=""),"Ano 2 (falta quantidade); ","")&amp;IF(AND($M1504="",$N1504&lt;&gt;""),"Ano 3 (falta valor unitário); ","")&amp;IF(AND($M1504&lt;&gt;"",$N1504=""),"Ano 3 (falta quantidade); ","")&amp;IF(AND($P1504="",$Q1504&lt;&gt;""),"Ano 4 (falta valor unitário); ","")&amp;IF(AND($P1504&lt;&gt;"",$Q1504=""),"Ano 4 (falta quantidade); ","")&amp;IF(AND($S1504="",$T1504&lt;&gt;""),"Ano 5 (falta valor unitário); ","")&amp;IF(AND($S1504&lt;&gt;"",$T1504=""),"Ano 5 (falta quantidade); ","")&amp;IF(AND($V1504="",$W1504&lt;&gt;""),"Ano 6 (falta valor unitário); ","")&amp;IF(AND($V1504&lt;&gt;"",$W1504=""),"Ano 6 (falta quantidade); ","")), IF(NOT(OR(AND($G1504&lt;&gt;"",$H1504&lt;&gt;""),AND($J1504&lt;&gt;"",$K1504&lt;&gt;""),AND($M1504&lt;&gt;"",$N1504&lt;&gt;""),AND($P1504&lt;&gt;"",$Q1504&lt;&gt;""),AND($S1504&lt;&gt;"",$T1504&lt;&gt;""),AND($V1504&lt;&gt;"",$W1504&lt;&gt;""))),"Informe pelo menos um ano completo com valor unitário e quantidade.",IF(AND($C1504&lt;&gt;"",$E1504&lt;&gt;"",LEFT(TRIM($C1504),1)&lt;&gt;LEFT(TRIM($E1504),1)),"Categoria e tipo estão incompatíveis.",IF(IF(OR($E1504="",$F1504=""),FALSE(),IFERROR(COUNTIF(INDIRECT("UNITS_"&amp;SUBSTITUTE(LEFT($E1504,FIND(" ",$E1504&amp;" ")-1),".","_")),$F1504)=0,TRUE())),"Unidade incompatível com o tipo selecionado.",IF(OR(AND(ISNUMBER(SEARCH("comunic",LOWER($B1504))),LEFT($E1504,3)&lt;&gt;"4.4"),AND(ISNUMBER(SEARCH("monitor",LOWER($B1504))),NOT(OR(LEFT($E1504,3)="1.5",LEFT($E1504,3)="2.5")))),"Revise a classificação do item conforme as regras de preenchimento.",IF(AND($B1504&lt;&gt;"",OR(ISNUMBER(SEARCH("outro",LOWER($B1504))),ISNUMBER(SEARCH("divers",LOWER($B1504))),ISNUMBER(SEARCH("kit",LOWER($B1504))),ISNUMBER(SEARCH("ferrament",LOWER($B1504))),ISNUMBER(SEARCH("epi",LOWER($B1504)))),NOT(OR($Z1504&lt;&gt;"",$AA1504&lt;&gt;""))),"Descrição muito genérica: detalhe melhor o item e registre o racional no memorial ou em anexo.",IF(AND($Y1504=0,$B1504&lt;&gt;"",OR($G1504&lt;&gt;"",$H1504&lt;&gt;"",$J1504&lt;&gt;"",$K1504&lt;&gt;"",$M1504&lt;&gt;"",$N1504&lt;&gt;"",$P1504&lt;&gt;"",$Q1504&lt;&gt;"",$S1504&lt;&gt;"",$T1504&lt;&gt;"",$V1504&lt;&gt;"",$W1504&lt;&gt;"")),"O item possui dados lançados, mas o total está zerado. Revise os valores informados.","")))))))))))))))</f>
        <v/>
      </c>
    </row>
    <row r="1505" spans="1:35" ht="14.25" customHeight="1" x14ac:dyDescent="0.25">
      <c r="A1505" s="57" t="str">
        <f t="shared" si="299"/>
        <v/>
      </c>
      <c r="B1505" s="61"/>
      <c r="C1505" s="61"/>
      <c r="D1505" s="58"/>
      <c r="E1505" s="61"/>
      <c r="F1505" s="61"/>
      <c r="G1505" s="272"/>
      <c r="H1505" s="62"/>
      <c r="I1505" s="273">
        <f t="shared" si="300"/>
        <v>0</v>
      </c>
      <c r="J1505" s="272"/>
      <c r="K1505" s="62"/>
      <c r="L1505" s="270">
        <f t="shared" si="301"/>
        <v>0</v>
      </c>
      <c r="M1505" s="272"/>
      <c r="N1505" s="62"/>
      <c r="O1505" s="270">
        <f t="shared" si="302"/>
        <v>0</v>
      </c>
      <c r="P1505" s="272"/>
      <c r="Q1505" s="62"/>
      <c r="R1505" s="271">
        <f t="shared" si="303"/>
        <v>0</v>
      </c>
      <c r="S1505" s="272"/>
      <c r="T1505" s="62"/>
      <c r="U1505" s="270">
        <f t="shared" si="304"/>
        <v>0</v>
      </c>
      <c r="V1505" s="272"/>
      <c r="W1505" s="62"/>
      <c r="X1505" s="270">
        <f t="shared" si="305"/>
        <v>0</v>
      </c>
      <c r="Y1505" s="270">
        <f t="shared" si="306"/>
        <v>0</v>
      </c>
      <c r="Z1505" s="61"/>
      <c r="AA1505" s="61"/>
      <c r="AB1505" s="60" t="str">
        <f t="shared" si="307"/>
        <v/>
      </c>
      <c r="AC1505" s="21" t="b">
        <f t="shared" si="308"/>
        <v>0</v>
      </c>
      <c r="AD1505" s="21" t="b">
        <f t="shared" si="309"/>
        <v>0</v>
      </c>
      <c r="AE1505" s="21" t="b">
        <f t="shared" si="310"/>
        <v>0</v>
      </c>
      <c r="AF1505" s="21" t="b">
        <f ca="1">OR(AND($AC1505,NOT($AD1505)),AND($AC1505,OR(AND($G1505="",$H1505&lt;&gt;""),AND($G1505&lt;&gt;"",$H1505=""),AND($J1505="",$K1505&lt;&gt;""),AND($J1505&lt;&gt;"",$K1505=""),AND($M1505="",$N1505&lt;&gt;""),AND($M1505&lt;&gt;"",$N1505=""),AND($P1505="",$Q1505&lt;&gt;""),AND($P1505&lt;&gt;"",$Q1505=""),AND($S1505="",$T1505&lt;&gt;""),AND($S1505&lt;&gt;"",$T1505=""),AND($V1505="",$W1505&lt;&gt;""),AND($V1505&lt;&gt;"",$W1505=""))),AND($C1505&lt;&gt;"",$E1505&lt;&gt;"",LEFT(TRIM($C1505),1)&lt;&gt;LEFT(TRIM($E1505),1)),IF(OR($E1505="",$F1505=""),FALSE(),IFERROR(COUNTIF(INDIRECT("UNITS_"&amp;SUBSTITUTE(LEFT($E1505,FIND(" ",$E1505&amp;" ")-1),".","_")),$F1505)=0,TRUE())),AND($B1505&lt;&gt;"",OR(ISNUMBER(SEARCH("outro",LOWER($B1505))),ISNUMBER(SEARCH("divers",LOWER($B1505))),ISNUMBER(SEARCH("etc",LOWER($B1505))))),OR(AND(ISNUMBER(SEARCH("comunic",LOWER($B1505))),LEFT($E1505,3)&lt;&gt;"4.4"),AND(ISNUMBER(SEARCH("monitor",LOWER($B1505))),NOT(OR(LEFT($E1505,3)="1.5",LEFT($E1505,3)="2.5")))),AND($B1505&lt;&gt;"",OR(LEFT($C1505,1)="1",LEFT($C1505,1)="2"),$D1505=""),AND($D1505&lt;&gt;"",NOT(OR(LEFT($C1505,1)="1",LEFT($C1505,1)="2"))),AND($D1505&lt;&gt;"",COUNTIF(' PROJETO'!$B$14:$B$16,$D1505)=0),IF($D1505="",FALSE(),IF(COUNTIF(' PROJETO'!$B$14:$B$16,$D1505)=0,FALSE(),IFERROR(INDEX(' PROJETO'!$C$14:$C$16,MATCH($D1505,' PROJETO'!$B$14:$B$16,0))&lt;&gt;"Sim",FALSE()))))</f>
        <v>0</v>
      </c>
      <c r="AG1505" s="21" t="b">
        <f>AND($AC1505,$Y1505&gt;'CONFG.  LISTAS'!$F$4,$Z1505="",$AA1505="")</f>
        <v>0</v>
      </c>
      <c r="AH1505" s="21" t="str">
        <f t="shared" si="311"/>
        <v/>
      </c>
      <c r="AI1505" s="43" t="str">
        <f ca="1">IF(NOT($AC1505),"",IF(OR($B1505="",$C1505="",$E1505="",$F1505=""),"Preencha descrição, categoria, tipo e unidade.",IF(AND($B1505&lt;&gt;"",OR(LEFT($C1505,1)="1",LEFT($C1505,1)="2"),$D1505=""),"Informe a prática de restauração para itens diretos.",IF(AND($D1505&lt;&gt;"",NOT(OR(LEFT($C1505,1)="1",LEFT($C1505,1)="2"))),"Custos indiretos não devem pertencer a uma prática específica.",IF(AND($D1505&lt;&gt;"",COUNTIF(' PROJETO'!$B$14:$B$16,$D1505)=0),"Prática de restauração inválida ou não cadastrada.",IF(IF($D1505="",FALSE(),IF(COUNTIF(' PROJETO'!$B$14:$B$16,$D1505)=0,FALSE(),IFERROR(INDEX(' PROJETO'!$C$14:$C$16,MATCH($D1505,' PROJETO'!$B$14:$B$16,0))&lt;&gt;"Sim",FALSE()))),"A prática informada no item não foi selecionada na aba Projeto.",IF(AND(MAX($I1505,$L1505,$O1505,$R1505,$U1505,$X1505)&gt;'CONFG.  LISTAS'!$F$4,NOT(OR($Z1505&lt;&gt;"",$AA1505&lt;&gt;""))),"Memorial de cálculo ou anexo obrigatório não informado para item acima do limite.",IF(OR(AND($G1505&lt;&gt;"",$H1505&lt;&gt;"",OR($G1505&lt;=0,$H1505&lt;=0)),AND($J1505&lt;&gt;"",$K1505&lt;&gt;"",OR($J1505&lt;=0,$K1505&lt;=0)),AND($M1505&lt;&gt;"",$N1505&lt;&gt;"",OR($M1505&lt;=0,$N1505&lt;=0)),AND($P1505&lt;&gt;"",$Q1505&lt;&gt;"",OR($P1505&lt;=0,$Q1505&lt;=0)),AND($S1505&lt;&gt;"",$T1505&lt;&gt;"",OR($S1505&lt;=0,$T1505&lt;=0)),AND($V1505&lt;&gt;"",$W1505&lt;&gt;"",OR($V1505&lt;=0,$W1505&lt;=0))),"Revise os valores informados: valor unitário e quantidade devem ser maiores que zero.",IF(OR(AND($G1505="",$H1505&lt;&gt;""),AND($G1505&lt;&gt;"",$H1505=""),AND($J1505="",$K1505&lt;&gt;""),AND($J1505&lt;&gt;"",$K1505=""),AND($M1505="",$N1505&lt;&gt;""),AND($M1505&lt;&gt;"",$N1505=""),AND($P1505="",$Q1505&lt;&gt;""),AND($P1505&lt;&gt;"",$Q1505=""),AND($S1505="",$T1505&lt;&gt;""),AND($S1505&lt;&gt;"",$T1505=""),AND($V1505="",$W1505&lt;&gt;""),AND($V1505&lt;&gt;"",$W1505="")),"Há ano preenchido parcialmente: "&amp;TRIM(IF(AND($G1505="",$H1505&lt;&gt;""),"Ano 1 (falta valor unitário); ","")&amp;IF(AND($G1505&lt;&gt;"",$H1505=""),"Ano 1 (falta quantidade); ","")&amp;IF(AND($J1505="",$K1505&lt;&gt;""),"Ano 2 (falta valor unitário); ","")&amp;IF(AND($J1505&lt;&gt;"",$K1505=""),"Ano 2 (falta quantidade); ","")&amp;IF(AND($M1505="",$N1505&lt;&gt;""),"Ano 3 (falta valor unitário); ","")&amp;IF(AND($M1505&lt;&gt;"",$N1505=""),"Ano 3 (falta quantidade); ","")&amp;IF(AND($P1505="",$Q1505&lt;&gt;""),"Ano 4 (falta valor unitário); ","")&amp;IF(AND($P1505&lt;&gt;"",$Q1505=""),"Ano 4 (falta quantidade); ","")&amp;IF(AND($S1505="",$T1505&lt;&gt;""),"Ano 5 (falta valor unitário); ","")&amp;IF(AND($S1505&lt;&gt;"",$T1505=""),"Ano 5 (falta quantidade); ","")&amp;IF(AND($V1505="",$W1505&lt;&gt;""),"Ano 6 (falta valor unitário); ","")&amp;IF(AND($V1505&lt;&gt;"",$W1505=""),"Ano 6 (falta quantidade); ","")), IF(NOT(OR(AND($G1505&lt;&gt;"",$H1505&lt;&gt;""),AND($J1505&lt;&gt;"",$K1505&lt;&gt;""),AND($M1505&lt;&gt;"",$N1505&lt;&gt;""),AND($P1505&lt;&gt;"",$Q1505&lt;&gt;""),AND($S1505&lt;&gt;"",$T1505&lt;&gt;""),AND($V1505&lt;&gt;"",$W1505&lt;&gt;""))),"Informe pelo menos um ano completo com valor unitário e quantidade.",IF(AND($C1505&lt;&gt;"",$E1505&lt;&gt;"",LEFT(TRIM($C1505),1)&lt;&gt;LEFT(TRIM($E1505),1)),"Categoria e tipo estão incompatíveis.",IF(IF(OR($E1505="",$F1505=""),FALSE(),IFERROR(COUNTIF(INDIRECT("UNITS_"&amp;SUBSTITUTE(LEFT($E1505,FIND(" ",$E1505&amp;" ")-1),".","_")),$F1505)=0,TRUE())),"Unidade incompatível com o tipo selecionado.",IF(OR(AND(ISNUMBER(SEARCH("comunic",LOWER($B1505))),LEFT($E1505,3)&lt;&gt;"4.4"),AND(ISNUMBER(SEARCH("monitor",LOWER($B1505))),NOT(OR(LEFT($E1505,3)="1.5",LEFT($E1505,3)="2.5")))),"Revise a classificação do item conforme as regras de preenchimento.",IF(AND($B1505&lt;&gt;"",OR(ISNUMBER(SEARCH("outro",LOWER($B1505))),ISNUMBER(SEARCH("divers",LOWER($B1505))),ISNUMBER(SEARCH("kit",LOWER($B1505))),ISNUMBER(SEARCH("ferrament",LOWER($B1505))),ISNUMBER(SEARCH("epi",LOWER($B1505)))),NOT(OR($Z1505&lt;&gt;"",$AA1505&lt;&gt;""))),"Descrição muito genérica: detalhe melhor o item e registre o racional no memorial ou em anexo.",IF(AND($Y1505=0,$B1505&lt;&gt;"",OR($G1505&lt;&gt;"",$H1505&lt;&gt;"",$J1505&lt;&gt;"",$K1505&lt;&gt;"",$M1505&lt;&gt;"",$N1505&lt;&gt;"",$P1505&lt;&gt;"",$Q1505&lt;&gt;"",$S1505&lt;&gt;"",$T1505&lt;&gt;"",$V1505&lt;&gt;"",$W1505&lt;&gt;"")),"O item possui dados lançados, mas o total está zerado. Revise os valores informados.","")))))))))))))))</f>
        <v/>
      </c>
    </row>
    <row r="1506" spans="1:35" ht="14.25" customHeight="1" x14ac:dyDescent="0.25">
      <c r="A1506" s="57" t="str">
        <f t="shared" si="299"/>
        <v/>
      </c>
      <c r="B1506" s="58"/>
      <c r="C1506" s="58"/>
      <c r="D1506" s="58"/>
      <c r="E1506" s="58"/>
      <c r="F1506" s="58"/>
      <c r="G1506" s="269"/>
      <c r="H1506" s="59"/>
      <c r="I1506" s="273">
        <f t="shared" si="300"/>
        <v>0</v>
      </c>
      <c r="J1506" s="269"/>
      <c r="K1506" s="59"/>
      <c r="L1506" s="270">
        <f t="shared" si="301"/>
        <v>0</v>
      </c>
      <c r="M1506" s="269"/>
      <c r="N1506" s="59"/>
      <c r="O1506" s="270">
        <f t="shared" si="302"/>
        <v>0</v>
      </c>
      <c r="P1506" s="269"/>
      <c r="Q1506" s="59"/>
      <c r="R1506" s="271">
        <f t="shared" si="303"/>
        <v>0</v>
      </c>
      <c r="S1506" s="269"/>
      <c r="T1506" s="59"/>
      <c r="U1506" s="270">
        <f t="shared" si="304"/>
        <v>0</v>
      </c>
      <c r="V1506" s="269"/>
      <c r="W1506" s="59"/>
      <c r="X1506" s="270">
        <f t="shared" si="305"/>
        <v>0</v>
      </c>
      <c r="Y1506" s="270">
        <f t="shared" si="306"/>
        <v>0</v>
      </c>
      <c r="Z1506" s="58"/>
      <c r="AA1506" s="58"/>
      <c r="AB1506" s="60" t="str">
        <f t="shared" si="307"/>
        <v/>
      </c>
      <c r="AC1506" s="21" t="b">
        <f t="shared" si="308"/>
        <v>0</v>
      </c>
      <c r="AD1506" s="21" t="b">
        <f t="shared" si="309"/>
        <v>0</v>
      </c>
      <c r="AE1506" s="21" t="b">
        <f t="shared" si="310"/>
        <v>0</v>
      </c>
      <c r="AF1506" s="21" t="b">
        <f ca="1">OR(AND($AC1506,NOT($AD1506)),AND($AC1506,OR(AND($G1506="",$H1506&lt;&gt;""),AND($G1506&lt;&gt;"",$H1506=""),AND($J1506="",$K1506&lt;&gt;""),AND($J1506&lt;&gt;"",$K1506=""),AND($M1506="",$N1506&lt;&gt;""),AND($M1506&lt;&gt;"",$N1506=""),AND($P1506="",$Q1506&lt;&gt;""),AND($P1506&lt;&gt;"",$Q1506=""),AND($S1506="",$T1506&lt;&gt;""),AND($S1506&lt;&gt;"",$T1506=""),AND($V1506="",$W1506&lt;&gt;""),AND($V1506&lt;&gt;"",$W1506=""))),AND($C1506&lt;&gt;"",$E1506&lt;&gt;"",LEFT(TRIM($C1506),1)&lt;&gt;LEFT(TRIM($E1506),1)),IF(OR($E1506="",$F1506=""),FALSE(),IFERROR(COUNTIF(INDIRECT("UNITS_"&amp;SUBSTITUTE(LEFT($E1506,FIND(" ",$E1506&amp;" ")-1),".","_")),$F1506)=0,TRUE())),AND($B1506&lt;&gt;"",OR(ISNUMBER(SEARCH("outro",LOWER($B1506))),ISNUMBER(SEARCH("divers",LOWER($B1506))),ISNUMBER(SEARCH("etc",LOWER($B1506))))),OR(AND(ISNUMBER(SEARCH("comunic",LOWER($B1506))),LEFT($E1506,3)&lt;&gt;"4.4"),AND(ISNUMBER(SEARCH("monitor",LOWER($B1506))),NOT(OR(LEFT($E1506,3)="1.5",LEFT($E1506,3)="2.5")))),AND($B1506&lt;&gt;"",OR(LEFT($C1506,1)="1",LEFT($C1506,1)="2"),$D1506=""),AND($D1506&lt;&gt;"",NOT(OR(LEFT($C1506,1)="1",LEFT($C1506,1)="2"))),AND($D1506&lt;&gt;"",COUNTIF(' PROJETO'!$B$14:$B$16,$D1506)=0),IF($D1506="",FALSE(),IF(COUNTIF(' PROJETO'!$B$14:$B$16,$D1506)=0,FALSE(),IFERROR(INDEX(' PROJETO'!$C$14:$C$16,MATCH($D1506,' PROJETO'!$B$14:$B$16,0))&lt;&gt;"Sim",FALSE()))))</f>
        <v>0</v>
      </c>
      <c r="AG1506" s="21" t="b">
        <f>AND($AC1506,$Y1506&gt;'CONFG.  LISTAS'!$F$4,$Z1506="",$AA1506="")</f>
        <v>0</v>
      </c>
      <c r="AH1506" s="21" t="str">
        <f t="shared" si="311"/>
        <v/>
      </c>
      <c r="AI1506" s="43" t="str">
        <f ca="1">IF(NOT($AC1506),"",IF(OR($B1506="",$C1506="",$E1506="",$F1506=""),"Preencha descrição, categoria, tipo e unidade.",IF(AND($B1506&lt;&gt;"",OR(LEFT($C1506,1)="1",LEFT($C1506,1)="2"),$D1506=""),"Informe a prática de restauração para itens diretos.",IF(AND($D1506&lt;&gt;"",NOT(OR(LEFT($C1506,1)="1",LEFT($C1506,1)="2"))),"Custos indiretos não devem pertencer a uma prática específica.",IF(AND($D1506&lt;&gt;"",COUNTIF(' PROJETO'!$B$14:$B$16,$D1506)=0),"Prática de restauração inválida ou não cadastrada.",IF(IF($D1506="",FALSE(),IF(COUNTIF(' PROJETO'!$B$14:$B$16,$D1506)=0,FALSE(),IFERROR(INDEX(' PROJETO'!$C$14:$C$16,MATCH($D1506,' PROJETO'!$B$14:$B$16,0))&lt;&gt;"Sim",FALSE()))),"A prática informada no item não foi selecionada na aba Projeto.",IF(AND(MAX($I1506,$L1506,$O1506,$R1506,$U1506,$X1506)&gt;'CONFG.  LISTAS'!$F$4,NOT(OR($Z1506&lt;&gt;"",$AA1506&lt;&gt;""))),"Memorial de cálculo ou anexo obrigatório não informado para item acima do limite.",IF(OR(AND($G1506&lt;&gt;"",$H1506&lt;&gt;"",OR($G1506&lt;=0,$H1506&lt;=0)),AND($J1506&lt;&gt;"",$K1506&lt;&gt;"",OR($J1506&lt;=0,$K1506&lt;=0)),AND($M1506&lt;&gt;"",$N1506&lt;&gt;"",OR($M1506&lt;=0,$N1506&lt;=0)),AND($P1506&lt;&gt;"",$Q1506&lt;&gt;"",OR($P1506&lt;=0,$Q1506&lt;=0)),AND($S1506&lt;&gt;"",$T1506&lt;&gt;"",OR($S1506&lt;=0,$T1506&lt;=0)),AND($V1506&lt;&gt;"",$W1506&lt;&gt;"",OR($V1506&lt;=0,$W1506&lt;=0))),"Revise os valores informados: valor unitário e quantidade devem ser maiores que zero.",IF(OR(AND($G1506="",$H1506&lt;&gt;""),AND($G1506&lt;&gt;"",$H1506=""),AND($J1506="",$K1506&lt;&gt;""),AND($J1506&lt;&gt;"",$K1506=""),AND($M1506="",$N1506&lt;&gt;""),AND($M1506&lt;&gt;"",$N1506=""),AND($P1506="",$Q1506&lt;&gt;""),AND($P1506&lt;&gt;"",$Q1506=""),AND($S1506="",$T1506&lt;&gt;""),AND($S1506&lt;&gt;"",$T1506=""),AND($V1506="",$W1506&lt;&gt;""),AND($V1506&lt;&gt;"",$W1506="")),"Há ano preenchido parcialmente: "&amp;TRIM(IF(AND($G1506="",$H1506&lt;&gt;""),"Ano 1 (falta valor unitário); ","")&amp;IF(AND($G1506&lt;&gt;"",$H1506=""),"Ano 1 (falta quantidade); ","")&amp;IF(AND($J1506="",$K1506&lt;&gt;""),"Ano 2 (falta valor unitário); ","")&amp;IF(AND($J1506&lt;&gt;"",$K1506=""),"Ano 2 (falta quantidade); ","")&amp;IF(AND($M1506="",$N1506&lt;&gt;""),"Ano 3 (falta valor unitário); ","")&amp;IF(AND($M1506&lt;&gt;"",$N1506=""),"Ano 3 (falta quantidade); ","")&amp;IF(AND($P1506="",$Q1506&lt;&gt;""),"Ano 4 (falta valor unitário); ","")&amp;IF(AND($P1506&lt;&gt;"",$Q1506=""),"Ano 4 (falta quantidade); ","")&amp;IF(AND($S1506="",$T1506&lt;&gt;""),"Ano 5 (falta valor unitário); ","")&amp;IF(AND($S1506&lt;&gt;"",$T1506=""),"Ano 5 (falta quantidade); ","")&amp;IF(AND($V1506="",$W1506&lt;&gt;""),"Ano 6 (falta valor unitário); ","")&amp;IF(AND($V1506&lt;&gt;"",$W1506=""),"Ano 6 (falta quantidade); ","")), IF(NOT(OR(AND($G1506&lt;&gt;"",$H1506&lt;&gt;""),AND($J1506&lt;&gt;"",$K1506&lt;&gt;""),AND($M1506&lt;&gt;"",$N1506&lt;&gt;""),AND($P1506&lt;&gt;"",$Q1506&lt;&gt;""),AND($S1506&lt;&gt;"",$T1506&lt;&gt;""),AND($V1506&lt;&gt;"",$W1506&lt;&gt;""))),"Informe pelo menos um ano completo com valor unitário e quantidade.",IF(AND($C1506&lt;&gt;"",$E1506&lt;&gt;"",LEFT(TRIM($C1506),1)&lt;&gt;LEFT(TRIM($E1506),1)),"Categoria e tipo estão incompatíveis.",IF(IF(OR($E1506="",$F1506=""),FALSE(),IFERROR(COUNTIF(INDIRECT("UNITS_"&amp;SUBSTITUTE(LEFT($E1506,FIND(" ",$E1506&amp;" ")-1),".","_")),$F1506)=0,TRUE())),"Unidade incompatível com o tipo selecionado.",IF(OR(AND(ISNUMBER(SEARCH("comunic",LOWER($B1506))),LEFT($E1506,3)&lt;&gt;"4.4"),AND(ISNUMBER(SEARCH("monitor",LOWER($B1506))),NOT(OR(LEFT($E1506,3)="1.5",LEFT($E1506,3)="2.5")))),"Revise a classificação do item conforme as regras de preenchimento.",IF(AND($B1506&lt;&gt;"",OR(ISNUMBER(SEARCH("outro",LOWER($B1506))),ISNUMBER(SEARCH("divers",LOWER($B1506))),ISNUMBER(SEARCH("kit",LOWER($B1506))),ISNUMBER(SEARCH("ferrament",LOWER($B1506))),ISNUMBER(SEARCH("epi",LOWER($B1506)))),NOT(OR($Z1506&lt;&gt;"",$AA1506&lt;&gt;""))),"Descrição muito genérica: detalhe melhor o item e registre o racional no memorial ou em anexo.",IF(AND($Y1506=0,$B1506&lt;&gt;"",OR($G1506&lt;&gt;"",$H1506&lt;&gt;"",$J1506&lt;&gt;"",$K1506&lt;&gt;"",$M1506&lt;&gt;"",$N1506&lt;&gt;"",$P1506&lt;&gt;"",$Q1506&lt;&gt;"",$S1506&lt;&gt;"",$T1506&lt;&gt;"",$V1506&lt;&gt;"",$W1506&lt;&gt;"")),"O item possui dados lançados, mas o total está zerado. Revise os valores informados.","")))))))))))))))</f>
        <v/>
      </c>
    </row>
    <row r="1507" spans="1:35" ht="14.25" customHeight="1" x14ac:dyDescent="0.25">
      <c r="A1507" s="57" t="str">
        <f t="shared" si="299"/>
        <v/>
      </c>
      <c r="B1507" s="61"/>
      <c r="C1507" s="61"/>
      <c r="D1507" s="58"/>
      <c r="E1507" s="61"/>
      <c r="F1507" s="61"/>
      <c r="G1507" s="272"/>
      <c r="H1507" s="62"/>
      <c r="I1507" s="273">
        <f t="shared" si="300"/>
        <v>0</v>
      </c>
      <c r="J1507" s="272"/>
      <c r="K1507" s="62"/>
      <c r="L1507" s="270">
        <f t="shared" si="301"/>
        <v>0</v>
      </c>
      <c r="M1507" s="272"/>
      <c r="N1507" s="62"/>
      <c r="O1507" s="270">
        <f t="shared" si="302"/>
        <v>0</v>
      </c>
      <c r="P1507" s="272"/>
      <c r="Q1507" s="62"/>
      <c r="R1507" s="271">
        <f t="shared" si="303"/>
        <v>0</v>
      </c>
      <c r="S1507" s="272"/>
      <c r="T1507" s="62"/>
      <c r="U1507" s="270">
        <f t="shared" si="304"/>
        <v>0</v>
      </c>
      <c r="V1507" s="272"/>
      <c r="W1507" s="62"/>
      <c r="X1507" s="270">
        <f t="shared" si="305"/>
        <v>0</v>
      </c>
      <c r="Y1507" s="270">
        <f t="shared" si="306"/>
        <v>0</v>
      </c>
      <c r="Z1507" s="61"/>
      <c r="AA1507" s="61"/>
      <c r="AB1507" s="60" t="str">
        <f t="shared" si="307"/>
        <v/>
      </c>
      <c r="AC1507" s="21" t="b">
        <f t="shared" si="308"/>
        <v>0</v>
      </c>
      <c r="AD1507" s="21" t="b">
        <f t="shared" si="309"/>
        <v>0</v>
      </c>
      <c r="AE1507" s="21" t="b">
        <f t="shared" si="310"/>
        <v>0</v>
      </c>
      <c r="AF1507" s="21" t="b">
        <f ca="1">OR(AND($AC1507,NOT($AD1507)),AND($AC1507,OR(AND($G1507="",$H1507&lt;&gt;""),AND($G1507&lt;&gt;"",$H1507=""),AND($J1507="",$K1507&lt;&gt;""),AND($J1507&lt;&gt;"",$K1507=""),AND($M1507="",$N1507&lt;&gt;""),AND($M1507&lt;&gt;"",$N1507=""),AND($P1507="",$Q1507&lt;&gt;""),AND($P1507&lt;&gt;"",$Q1507=""),AND($S1507="",$T1507&lt;&gt;""),AND($S1507&lt;&gt;"",$T1507=""),AND($V1507="",$W1507&lt;&gt;""),AND($V1507&lt;&gt;"",$W1507=""))),AND($C1507&lt;&gt;"",$E1507&lt;&gt;"",LEFT(TRIM($C1507),1)&lt;&gt;LEFT(TRIM($E1507),1)),IF(OR($E1507="",$F1507=""),FALSE(),IFERROR(COUNTIF(INDIRECT("UNITS_"&amp;SUBSTITUTE(LEFT($E1507,FIND(" ",$E1507&amp;" ")-1),".","_")),$F1507)=0,TRUE())),AND($B1507&lt;&gt;"",OR(ISNUMBER(SEARCH("outro",LOWER($B1507))),ISNUMBER(SEARCH("divers",LOWER($B1507))),ISNUMBER(SEARCH("etc",LOWER($B1507))))),OR(AND(ISNUMBER(SEARCH("comunic",LOWER($B1507))),LEFT($E1507,3)&lt;&gt;"4.4"),AND(ISNUMBER(SEARCH("monitor",LOWER($B1507))),NOT(OR(LEFT($E1507,3)="1.5",LEFT($E1507,3)="2.5")))),AND($B1507&lt;&gt;"",OR(LEFT($C1507,1)="1",LEFT($C1507,1)="2"),$D1507=""),AND($D1507&lt;&gt;"",NOT(OR(LEFT($C1507,1)="1",LEFT($C1507,1)="2"))),AND($D1507&lt;&gt;"",COUNTIF(' PROJETO'!$B$14:$B$16,$D1507)=0),IF($D1507="",FALSE(),IF(COUNTIF(' PROJETO'!$B$14:$B$16,$D1507)=0,FALSE(),IFERROR(INDEX(' PROJETO'!$C$14:$C$16,MATCH($D1507,' PROJETO'!$B$14:$B$16,0))&lt;&gt;"Sim",FALSE()))))</f>
        <v>0</v>
      </c>
      <c r="AG1507" s="21" t="b">
        <f>AND($AC1507,$Y1507&gt;'CONFG.  LISTAS'!$F$4,$Z1507="",$AA1507="")</f>
        <v>0</v>
      </c>
      <c r="AH1507" s="21" t="str">
        <f t="shared" si="311"/>
        <v/>
      </c>
      <c r="AI1507" s="43" t="str">
        <f ca="1">IF(NOT($AC1507),"",IF(OR($B1507="",$C1507="",$E1507="",$F1507=""),"Preencha descrição, categoria, tipo e unidade.",IF(AND($B1507&lt;&gt;"",OR(LEFT($C1507,1)="1",LEFT($C1507,1)="2"),$D1507=""),"Informe a prática de restauração para itens diretos.",IF(AND($D1507&lt;&gt;"",NOT(OR(LEFT($C1507,1)="1",LEFT($C1507,1)="2"))),"Custos indiretos não devem pertencer a uma prática específica.",IF(AND($D1507&lt;&gt;"",COUNTIF(' PROJETO'!$B$14:$B$16,$D1507)=0),"Prática de restauração inválida ou não cadastrada.",IF(IF($D1507="",FALSE(),IF(COUNTIF(' PROJETO'!$B$14:$B$16,$D1507)=0,FALSE(),IFERROR(INDEX(' PROJETO'!$C$14:$C$16,MATCH($D1507,' PROJETO'!$B$14:$B$16,0))&lt;&gt;"Sim",FALSE()))),"A prática informada no item não foi selecionada na aba Projeto.",IF(AND(MAX($I1507,$L1507,$O1507,$R1507,$U1507,$X1507)&gt;'CONFG.  LISTAS'!$F$4,NOT(OR($Z1507&lt;&gt;"",$AA1507&lt;&gt;""))),"Memorial de cálculo ou anexo obrigatório não informado para item acima do limite.",IF(OR(AND($G1507&lt;&gt;"",$H1507&lt;&gt;"",OR($G1507&lt;=0,$H1507&lt;=0)),AND($J1507&lt;&gt;"",$K1507&lt;&gt;"",OR($J1507&lt;=0,$K1507&lt;=0)),AND($M1507&lt;&gt;"",$N1507&lt;&gt;"",OR($M1507&lt;=0,$N1507&lt;=0)),AND($P1507&lt;&gt;"",$Q1507&lt;&gt;"",OR($P1507&lt;=0,$Q1507&lt;=0)),AND($S1507&lt;&gt;"",$T1507&lt;&gt;"",OR($S1507&lt;=0,$T1507&lt;=0)),AND($V1507&lt;&gt;"",$W1507&lt;&gt;"",OR($V1507&lt;=0,$W1507&lt;=0))),"Revise os valores informados: valor unitário e quantidade devem ser maiores que zero.",IF(OR(AND($G1507="",$H1507&lt;&gt;""),AND($G1507&lt;&gt;"",$H1507=""),AND($J1507="",$K1507&lt;&gt;""),AND($J1507&lt;&gt;"",$K1507=""),AND($M1507="",$N1507&lt;&gt;""),AND($M1507&lt;&gt;"",$N1507=""),AND($P1507="",$Q1507&lt;&gt;""),AND($P1507&lt;&gt;"",$Q1507=""),AND($S1507="",$T1507&lt;&gt;""),AND($S1507&lt;&gt;"",$T1507=""),AND($V1507="",$W1507&lt;&gt;""),AND($V1507&lt;&gt;"",$W1507="")),"Há ano preenchido parcialmente: "&amp;TRIM(IF(AND($G1507="",$H1507&lt;&gt;""),"Ano 1 (falta valor unitário); ","")&amp;IF(AND($G1507&lt;&gt;"",$H1507=""),"Ano 1 (falta quantidade); ","")&amp;IF(AND($J1507="",$K1507&lt;&gt;""),"Ano 2 (falta valor unitário); ","")&amp;IF(AND($J1507&lt;&gt;"",$K1507=""),"Ano 2 (falta quantidade); ","")&amp;IF(AND($M1507="",$N1507&lt;&gt;""),"Ano 3 (falta valor unitário); ","")&amp;IF(AND($M1507&lt;&gt;"",$N1507=""),"Ano 3 (falta quantidade); ","")&amp;IF(AND($P1507="",$Q1507&lt;&gt;""),"Ano 4 (falta valor unitário); ","")&amp;IF(AND($P1507&lt;&gt;"",$Q1507=""),"Ano 4 (falta quantidade); ","")&amp;IF(AND($S1507="",$T1507&lt;&gt;""),"Ano 5 (falta valor unitário); ","")&amp;IF(AND($S1507&lt;&gt;"",$T1507=""),"Ano 5 (falta quantidade); ","")&amp;IF(AND($V1507="",$W1507&lt;&gt;""),"Ano 6 (falta valor unitário); ","")&amp;IF(AND($V1507&lt;&gt;"",$W1507=""),"Ano 6 (falta quantidade); ","")), IF(NOT(OR(AND($G1507&lt;&gt;"",$H1507&lt;&gt;""),AND($J1507&lt;&gt;"",$K1507&lt;&gt;""),AND($M1507&lt;&gt;"",$N1507&lt;&gt;""),AND($P1507&lt;&gt;"",$Q1507&lt;&gt;""),AND($S1507&lt;&gt;"",$T1507&lt;&gt;""),AND($V1507&lt;&gt;"",$W1507&lt;&gt;""))),"Informe pelo menos um ano completo com valor unitário e quantidade.",IF(AND($C1507&lt;&gt;"",$E1507&lt;&gt;"",LEFT(TRIM($C1507),1)&lt;&gt;LEFT(TRIM($E1507),1)),"Categoria e tipo estão incompatíveis.",IF(IF(OR($E1507="",$F1507=""),FALSE(),IFERROR(COUNTIF(INDIRECT("UNITS_"&amp;SUBSTITUTE(LEFT($E1507,FIND(" ",$E1507&amp;" ")-1),".","_")),$F1507)=0,TRUE())),"Unidade incompatível com o tipo selecionado.",IF(OR(AND(ISNUMBER(SEARCH("comunic",LOWER($B1507))),LEFT($E1507,3)&lt;&gt;"4.4"),AND(ISNUMBER(SEARCH("monitor",LOWER($B1507))),NOT(OR(LEFT($E1507,3)="1.5",LEFT($E1507,3)="2.5")))),"Revise a classificação do item conforme as regras de preenchimento.",IF(AND($B1507&lt;&gt;"",OR(ISNUMBER(SEARCH("outro",LOWER($B1507))),ISNUMBER(SEARCH("divers",LOWER($B1507))),ISNUMBER(SEARCH("kit",LOWER($B1507))),ISNUMBER(SEARCH("ferrament",LOWER($B1507))),ISNUMBER(SEARCH("epi",LOWER($B1507)))),NOT(OR($Z1507&lt;&gt;"",$AA1507&lt;&gt;""))),"Descrição muito genérica: detalhe melhor o item e registre o racional no memorial ou em anexo.",IF(AND($Y1507=0,$B1507&lt;&gt;"",OR($G1507&lt;&gt;"",$H1507&lt;&gt;"",$J1507&lt;&gt;"",$K1507&lt;&gt;"",$M1507&lt;&gt;"",$N1507&lt;&gt;"",$P1507&lt;&gt;"",$Q1507&lt;&gt;"",$S1507&lt;&gt;"",$T1507&lt;&gt;"",$V1507&lt;&gt;"",$W1507&lt;&gt;"")),"O item possui dados lançados, mas o total está zerado. Revise os valores informados.","")))))))))))))))</f>
        <v/>
      </c>
    </row>
    <row r="1508" spans="1:35" ht="14.25" customHeight="1" x14ac:dyDescent="0.25">
      <c r="A1508" s="57" t="str">
        <f t="shared" si="299"/>
        <v/>
      </c>
      <c r="B1508" s="58"/>
      <c r="C1508" s="58"/>
      <c r="D1508" s="58"/>
      <c r="E1508" s="58"/>
      <c r="F1508" s="58"/>
      <c r="G1508" s="269"/>
      <c r="H1508" s="59"/>
      <c r="I1508" s="273">
        <f t="shared" si="300"/>
        <v>0</v>
      </c>
      <c r="J1508" s="269"/>
      <c r="K1508" s="59"/>
      <c r="L1508" s="270">
        <f t="shared" si="301"/>
        <v>0</v>
      </c>
      <c r="M1508" s="269"/>
      <c r="N1508" s="59"/>
      <c r="O1508" s="270">
        <f t="shared" si="302"/>
        <v>0</v>
      </c>
      <c r="P1508" s="269"/>
      <c r="Q1508" s="59"/>
      <c r="R1508" s="271">
        <f t="shared" si="303"/>
        <v>0</v>
      </c>
      <c r="S1508" s="269"/>
      <c r="T1508" s="59"/>
      <c r="U1508" s="270">
        <f t="shared" si="304"/>
        <v>0</v>
      </c>
      <c r="V1508" s="269"/>
      <c r="W1508" s="59"/>
      <c r="X1508" s="270">
        <f t="shared" si="305"/>
        <v>0</v>
      </c>
      <c r="Y1508" s="270">
        <f t="shared" si="306"/>
        <v>0</v>
      </c>
      <c r="Z1508" s="58"/>
      <c r="AA1508" s="58"/>
      <c r="AB1508" s="60" t="str">
        <f t="shared" si="307"/>
        <v/>
      </c>
      <c r="AC1508" s="21" t="b">
        <f t="shared" si="308"/>
        <v>0</v>
      </c>
      <c r="AD1508" s="21" t="b">
        <f t="shared" si="309"/>
        <v>0</v>
      </c>
      <c r="AE1508" s="21" t="b">
        <f t="shared" si="310"/>
        <v>0</v>
      </c>
      <c r="AF1508" s="21" t="b">
        <f ca="1">OR(AND($AC1508,NOT($AD1508)),AND($AC1508,OR(AND($G1508="",$H1508&lt;&gt;""),AND($G1508&lt;&gt;"",$H1508=""),AND($J1508="",$K1508&lt;&gt;""),AND($J1508&lt;&gt;"",$K1508=""),AND($M1508="",$N1508&lt;&gt;""),AND($M1508&lt;&gt;"",$N1508=""),AND($P1508="",$Q1508&lt;&gt;""),AND($P1508&lt;&gt;"",$Q1508=""),AND($S1508="",$T1508&lt;&gt;""),AND($S1508&lt;&gt;"",$T1508=""),AND($V1508="",$W1508&lt;&gt;""),AND($V1508&lt;&gt;"",$W1508=""))),AND($C1508&lt;&gt;"",$E1508&lt;&gt;"",LEFT(TRIM($C1508),1)&lt;&gt;LEFT(TRIM($E1508),1)),IF(OR($E1508="",$F1508=""),FALSE(),IFERROR(COUNTIF(INDIRECT("UNITS_"&amp;SUBSTITUTE(LEFT($E1508,FIND(" ",$E1508&amp;" ")-1),".","_")),$F1508)=0,TRUE())),AND($B1508&lt;&gt;"",OR(ISNUMBER(SEARCH("outro",LOWER($B1508))),ISNUMBER(SEARCH("divers",LOWER($B1508))),ISNUMBER(SEARCH("etc",LOWER($B1508))))),OR(AND(ISNUMBER(SEARCH("comunic",LOWER($B1508))),LEFT($E1508,3)&lt;&gt;"4.4"),AND(ISNUMBER(SEARCH("monitor",LOWER($B1508))),NOT(OR(LEFT($E1508,3)="1.5",LEFT($E1508,3)="2.5")))),AND($B1508&lt;&gt;"",OR(LEFT($C1508,1)="1",LEFT($C1508,1)="2"),$D1508=""),AND($D1508&lt;&gt;"",NOT(OR(LEFT($C1508,1)="1",LEFT($C1508,1)="2"))),AND($D1508&lt;&gt;"",COUNTIF(' PROJETO'!$B$14:$B$16,$D1508)=0),IF($D1508="",FALSE(),IF(COUNTIF(' PROJETO'!$B$14:$B$16,$D1508)=0,FALSE(),IFERROR(INDEX(' PROJETO'!$C$14:$C$16,MATCH($D1508,' PROJETO'!$B$14:$B$16,0))&lt;&gt;"Sim",FALSE()))))</f>
        <v>0</v>
      </c>
      <c r="AG1508" s="21" t="b">
        <f>AND($AC1508,$Y1508&gt;'CONFG.  LISTAS'!$F$4,$Z1508="",$AA1508="")</f>
        <v>0</v>
      </c>
      <c r="AH1508" s="21" t="str">
        <f t="shared" si="311"/>
        <v/>
      </c>
      <c r="AI1508" s="43" t="str">
        <f ca="1">IF(NOT($AC1508),"",IF(OR($B1508="",$C1508="",$E1508="",$F1508=""),"Preencha descrição, categoria, tipo e unidade.",IF(AND($B1508&lt;&gt;"",OR(LEFT($C1508,1)="1",LEFT($C1508,1)="2"),$D1508=""),"Informe a prática de restauração para itens diretos.",IF(AND($D1508&lt;&gt;"",NOT(OR(LEFT($C1508,1)="1",LEFT($C1508,1)="2"))),"Custos indiretos não devem pertencer a uma prática específica.",IF(AND($D1508&lt;&gt;"",COUNTIF(' PROJETO'!$B$14:$B$16,$D1508)=0),"Prática de restauração inválida ou não cadastrada.",IF(IF($D1508="",FALSE(),IF(COUNTIF(' PROJETO'!$B$14:$B$16,$D1508)=0,FALSE(),IFERROR(INDEX(' PROJETO'!$C$14:$C$16,MATCH($D1508,' PROJETO'!$B$14:$B$16,0))&lt;&gt;"Sim",FALSE()))),"A prática informada no item não foi selecionada na aba Projeto.",IF(AND(MAX($I1508,$L1508,$O1508,$R1508,$U1508,$X1508)&gt;'CONFG.  LISTAS'!$F$4,NOT(OR($Z1508&lt;&gt;"",$AA1508&lt;&gt;""))),"Memorial de cálculo ou anexo obrigatório não informado para item acima do limite.",IF(OR(AND($G1508&lt;&gt;"",$H1508&lt;&gt;"",OR($G1508&lt;=0,$H1508&lt;=0)),AND($J1508&lt;&gt;"",$K1508&lt;&gt;"",OR($J1508&lt;=0,$K1508&lt;=0)),AND($M1508&lt;&gt;"",$N1508&lt;&gt;"",OR($M1508&lt;=0,$N1508&lt;=0)),AND($P1508&lt;&gt;"",$Q1508&lt;&gt;"",OR($P1508&lt;=0,$Q1508&lt;=0)),AND($S1508&lt;&gt;"",$T1508&lt;&gt;"",OR($S1508&lt;=0,$T1508&lt;=0)),AND($V1508&lt;&gt;"",$W1508&lt;&gt;"",OR($V1508&lt;=0,$W1508&lt;=0))),"Revise os valores informados: valor unitário e quantidade devem ser maiores que zero.",IF(OR(AND($G1508="",$H1508&lt;&gt;""),AND($G1508&lt;&gt;"",$H1508=""),AND($J1508="",$K1508&lt;&gt;""),AND($J1508&lt;&gt;"",$K1508=""),AND($M1508="",$N1508&lt;&gt;""),AND($M1508&lt;&gt;"",$N1508=""),AND($P1508="",$Q1508&lt;&gt;""),AND($P1508&lt;&gt;"",$Q1508=""),AND($S1508="",$T1508&lt;&gt;""),AND($S1508&lt;&gt;"",$T1508=""),AND($V1508="",$W1508&lt;&gt;""),AND($V1508&lt;&gt;"",$W1508="")),"Há ano preenchido parcialmente: "&amp;TRIM(IF(AND($G1508="",$H1508&lt;&gt;""),"Ano 1 (falta valor unitário); ","")&amp;IF(AND($G1508&lt;&gt;"",$H1508=""),"Ano 1 (falta quantidade); ","")&amp;IF(AND($J1508="",$K1508&lt;&gt;""),"Ano 2 (falta valor unitário); ","")&amp;IF(AND($J1508&lt;&gt;"",$K1508=""),"Ano 2 (falta quantidade); ","")&amp;IF(AND($M1508="",$N1508&lt;&gt;""),"Ano 3 (falta valor unitário); ","")&amp;IF(AND($M1508&lt;&gt;"",$N1508=""),"Ano 3 (falta quantidade); ","")&amp;IF(AND($P1508="",$Q1508&lt;&gt;""),"Ano 4 (falta valor unitário); ","")&amp;IF(AND($P1508&lt;&gt;"",$Q1508=""),"Ano 4 (falta quantidade); ","")&amp;IF(AND($S1508="",$T1508&lt;&gt;""),"Ano 5 (falta valor unitário); ","")&amp;IF(AND($S1508&lt;&gt;"",$T1508=""),"Ano 5 (falta quantidade); ","")&amp;IF(AND($V1508="",$W1508&lt;&gt;""),"Ano 6 (falta valor unitário); ","")&amp;IF(AND($V1508&lt;&gt;"",$W1508=""),"Ano 6 (falta quantidade); ","")), IF(NOT(OR(AND($G1508&lt;&gt;"",$H1508&lt;&gt;""),AND($J1508&lt;&gt;"",$K1508&lt;&gt;""),AND($M1508&lt;&gt;"",$N1508&lt;&gt;""),AND($P1508&lt;&gt;"",$Q1508&lt;&gt;""),AND($S1508&lt;&gt;"",$T1508&lt;&gt;""),AND($V1508&lt;&gt;"",$W1508&lt;&gt;""))),"Informe pelo menos um ano completo com valor unitário e quantidade.",IF(AND($C1508&lt;&gt;"",$E1508&lt;&gt;"",LEFT(TRIM($C1508),1)&lt;&gt;LEFT(TRIM($E1508),1)),"Categoria e tipo estão incompatíveis.",IF(IF(OR($E1508="",$F1508=""),FALSE(),IFERROR(COUNTIF(INDIRECT("UNITS_"&amp;SUBSTITUTE(LEFT($E1508,FIND(" ",$E1508&amp;" ")-1),".","_")),$F1508)=0,TRUE())),"Unidade incompatível com o tipo selecionado.",IF(OR(AND(ISNUMBER(SEARCH("comunic",LOWER($B1508))),LEFT($E1508,3)&lt;&gt;"4.4"),AND(ISNUMBER(SEARCH("monitor",LOWER($B1508))),NOT(OR(LEFT($E1508,3)="1.5",LEFT($E1508,3)="2.5")))),"Revise a classificação do item conforme as regras de preenchimento.",IF(AND($B1508&lt;&gt;"",OR(ISNUMBER(SEARCH("outro",LOWER($B1508))),ISNUMBER(SEARCH("divers",LOWER($B1508))),ISNUMBER(SEARCH("kit",LOWER($B1508))),ISNUMBER(SEARCH("ferrament",LOWER($B1508))),ISNUMBER(SEARCH("epi",LOWER($B1508)))),NOT(OR($Z1508&lt;&gt;"",$AA1508&lt;&gt;""))),"Descrição muito genérica: detalhe melhor o item e registre o racional no memorial ou em anexo.",IF(AND($Y1508=0,$B1508&lt;&gt;"",OR($G1508&lt;&gt;"",$H1508&lt;&gt;"",$J1508&lt;&gt;"",$K1508&lt;&gt;"",$M1508&lt;&gt;"",$N1508&lt;&gt;"",$P1508&lt;&gt;"",$Q1508&lt;&gt;"",$S1508&lt;&gt;"",$T1508&lt;&gt;"",$V1508&lt;&gt;"",$W1508&lt;&gt;"")),"O item possui dados lançados, mas o total está zerado. Revise os valores informados.","")))))))))))))))</f>
        <v/>
      </c>
    </row>
    <row r="1509" spans="1:35" ht="14.25" customHeight="1" x14ac:dyDescent="0.25">
      <c r="A1509" s="57" t="str">
        <f t="shared" si="299"/>
        <v/>
      </c>
      <c r="B1509" s="61"/>
      <c r="C1509" s="61"/>
      <c r="D1509" s="58"/>
      <c r="E1509" s="61"/>
      <c r="F1509" s="61"/>
      <c r="G1509" s="272"/>
      <c r="H1509" s="62"/>
      <c r="I1509" s="273">
        <f t="shared" si="300"/>
        <v>0</v>
      </c>
      <c r="J1509" s="272"/>
      <c r="K1509" s="62"/>
      <c r="L1509" s="270">
        <f t="shared" si="301"/>
        <v>0</v>
      </c>
      <c r="M1509" s="272"/>
      <c r="N1509" s="62"/>
      <c r="O1509" s="270">
        <f t="shared" si="302"/>
        <v>0</v>
      </c>
      <c r="P1509" s="272"/>
      <c r="Q1509" s="62"/>
      <c r="R1509" s="271">
        <f t="shared" si="303"/>
        <v>0</v>
      </c>
      <c r="S1509" s="272"/>
      <c r="T1509" s="62"/>
      <c r="U1509" s="270">
        <f t="shared" si="304"/>
        <v>0</v>
      </c>
      <c r="V1509" s="272"/>
      <c r="W1509" s="62"/>
      <c r="X1509" s="270">
        <f t="shared" si="305"/>
        <v>0</v>
      </c>
      <c r="Y1509" s="270">
        <f t="shared" si="306"/>
        <v>0</v>
      </c>
      <c r="Z1509" s="61"/>
      <c r="AA1509" s="61"/>
      <c r="AB1509" s="60" t="str">
        <f t="shared" si="307"/>
        <v/>
      </c>
      <c r="AC1509" s="21" t="b">
        <f t="shared" si="308"/>
        <v>0</v>
      </c>
      <c r="AD1509" s="21" t="b">
        <f t="shared" si="309"/>
        <v>0</v>
      </c>
      <c r="AE1509" s="21" t="b">
        <f t="shared" si="310"/>
        <v>0</v>
      </c>
      <c r="AF1509" s="21" t="b">
        <f ca="1">OR(AND($AC1509,NOT($AD1509)),AND($AC1509,OR(AND($G1509="",$H1509&lt;&gt;""),AND($G1509&lt;&gt;"",$H1509=""),AND($J1509="",$K1509&lt;&gt;""),AND($J1509&lt;&gt;"",$K1509=""),AND($M1509="",$N1509&lt;&gt;""),AND($M1509&lt;&gt;"",$N1509=""),AND($P1509="",$Q1509&lt;&gt;""),AND($P1509&lt;&gt;"",$Q1509=""),AND($S1509="",$T1509&lt;&gt;""),AND($S1509&lt;&gt;"",$T1509=""),AND($V1509="",$W1509&lt;&gt;""),AND($V1509&lt;&gt;"",$W1509=""))),AND($C1509&lt;&gt;"",$E1509&lt;&gt;"",LEFT(TRIM($C1509),1)&lt;&gt;LEFT(TRIM($E1509),1)),IF(OR($E1509="",$F1509=""),FALSE(),IFERROR(COUNTIF(INDIRECT("UNITS_"&amp;SUBSTITUTE(LEFT($E1509,FIND(" ",$E1509&amp;" ")-1),".","_")),$F1509)=0,TRUE())),AND($B1509&lt;&gt;"",OR(ISNUMBER(SEARCH("outro",LOWER($B1509))),ISNUMBER(SEARCH("divers",LOWER($B1509))),ISNUMBER(SEARCH("etc",LOWER($B1509))))),OR(AND(ISNUMBER(SEARCH("comunic",LOWER($B1509))),LEFT($E1509,3)&lt;&gt;"4.4"),AND(ISNUMBER(SEARCH("monitor",LOWER($B1509))),NOT(OR(LEFT($E1509,3)="1.5",LEFT($E1509,3)="2.5")))),AND($B1509&lt;&gt;"",OR(LEFT($C1509,1)="1",LEFT($C1509,1)="2"),$D1509=""),AND($D1509&lt;&gt;"",NOT(OR(LEFT($C1509,1)="1",LEFT($C1509,1)="2"))),AND($D1509&lt;&gt;"",COUNTIF(' PROJETO'!$B$14:$B$16,$D1509)=0),IF($D1509="",FALSE(),IF(COUNTIF(' PROJETO'!$B$14:$B$16,$D1509)=0,FALSE(),IFERROR(INDEX(' PROJETO'!$C$14:$C$16,MATCH($D1509,' PROJETO'!$B$14:$B$16,0))&lt;&gt;"Sim",FALSE()))))</f>
        <v>0</v>
      </c>
      <c r="AG1509" s="21" t="b">
        <f>AND($AC1509,$Y1509&gt;'CONFG.  LISTAS'!$F$4,$Z1509="",$AA1509="")</f>
        <v>0</v>
      </c>
      <c r="AH1509" s="21" t="str">
        <f t="shared" si="311"/>
        <v/>
      </c>
      <c r="AI1509" s="43" t="str">
        <f ca="1">IF(NOT($AC1509),"",IF(OR($B1509="",$C1509="",$E1509="",$F1509=""),"Preencha descrição, categoria, tipo e unidade.",IF(AND($B1509&lt;&gt;"",OR(LEFT($C1509,1)="1",LEFT($C1509,1)="2"),$D1509=""),"Informe a prática de restauração para itens diretos.",IF(AND($D1509&lt;&gt;"",NOT(OR(LEFT($C1509,1)="1",LEFT($C1509,1)="2"))),"Custos indiretos não devem pertencer a uma prática específica.",IF(AND($D1509&lt;&gt;"",COUNTIF(' PROJETO'!$B$14:$B$16,$D1509)=0),"Prática de restauração inválida ou não cadastrada.",IF(IF($D1509="",FALSE(),IF(COUNTIF(' PROJETO'!$B$14:$B$16,$D1509)=0,FALSE(),IFERROR(INDEX(' PROJETO'!$C$14:$C$16,MATCH($D1509,' PROJETO'!$B$14:$B$16,0))&lt;&gt;"Sim",FALSE()))),"A prática informada no item não foi selecionada na aba Projeto.",IF(AND(MAX($I1509,$L1509,$O1509,$R1509,$U1509,$X1509)&gt;'CONFG.  LISTAS'!$F$4,NOT(OR($Z1509&lt;&gt;"",$AA1509&lt;&gt;""))),"Memorial de cálculo ou anexo obrigatório não informado para item acima do limite.",IF(OR(AND($G1509&lt;&gt;"",$H1509&lt;&gt;"",OR($G1509&lt;=0,$H1509&lt;=0)),AND($J1509&lt;&gt;"",$K1509&lt;&gt;"",OR($J1509&lt;=0,$K1509&lt;=0)),AND($M1509&lt;&gt;"",$N1509&lt;&gt;"",OR($M1509&lt;=0,$N1509&lt;=0)),AND($P1509&lt;&gt;"",$Q1509&lt;&gt;"",OR($P1509&lt;=0,$Q1509&lt;=0)),AND($S1509&lt;&gt;"",$T1509&lt;&gt;"",OR($S1509&lt;=0,$T1509&lt;=0)),AND($V1509&lt;&gt;"",$W1509&lt;&gt;"",OR($V1509&lt;=0,$W1509&lt;=0))),"Revise os valores informados: valor unitário e quantidade devem ser maiores que zero.",IF(OR(AND($G1509="",$H1509&lt;&gt;""),AND($G1509&lt;&gt;"",$H1509=""),AND($J1509="",$K1509&lt;&gt;""),AND($J1509&lt;&gt;"",$K1509=""),AND($M1509="",$N1509&lt;&gt;""),AND($M1509&lt;&gt;"",$N1509=""),AND($P1509="",$Q1509&lt;&gt;""),AND($P1509&lt;&gt;"",$Q1509=""),AND($S1509="",$T1509&lt;&gt;""),AND($S1509&lt;&gt;"",$T1509=""),AND($V1509="",$W1509&lt;&gt;""),AND($V1509&lt;&gt;"",$W1509="")),"Há ano preenchido parcialmente: "&amp;TRIM(IF(AND($G1509="",$H1509&lt;&gt;""),"Ano 1 (falta valor unitário); ","")&amp;IF(AND($G1509&lt;&gt;"",$H1509=""),"Ano 1 (falta quantidade); ","")&amp;IF(AND($J1509="",$K1509&lt;&gt;""),"Ano 2 (falta valor unitário); ","")&amp;IF(AND($J1509&lt;&gt;"",$K1509=""),"Ano 2 (falta quantidade); ","")&amp;IF(AND($M1509="",$N1509&lt;&gt;""),"Ano 3 (falta valor unitário); ","")&amp;IF(AND($M1509&lt;&gt;"",$N1509=""),"Ano 3 (falta quantidade); ","")&amp;IF(AND($P1509="",$Q1509&lt;&gt;""),"Ano 4 (falta valor unitário); ","")&amp;IF(AND($P1509&lt;&gt;"",$Q1509=""),"Ano 4 (falta quantidade); ","")&amp;IF(AND($S1509="",$T1509&lt;&gt;""),"Ano 5 (falta valor unitário); ","")&amp;IF(AND($S1509&lt;&gt;"",$T1509=""),"Ano 5 (falta quantidade); ","")&amp;IF(AND($V1509="",$W1509&lt;&gt;""),"Ano 6 (falta valor unitário); ","")&amp;IF(AND($V1509&lt;&gt;"",$W1509=""),"Ano 6 (falta quantidade); ","")), IF(NOT(OR(AND($G1509&lt;&gt;"",$H1509&lt;&gt;""),AND($J1509&lt;&gt;"",$K1509&lt;&gt;""),AND($M1509&lt;&gt;"",$N1509&lt;&gt;""),AND($P1509&lt;&gt;"",$Q1509&lt;&gt;""),AND($S1509&lt;&gt;"",$T1509&lt;&gt;""),AND($V1509&lt;&gt;"",$W1509&lt;&gt;""))),"Informe pelo menos um ano completo com valor unitário e quantidade.",IF(AND($C1509&lt;&gt;"",$E1509&lt;&gt;"",LEFT(TRIM($C1509),1)&lt;&gt;LEFT(TRIM($E1509),1)),"Categoria e tipo estão incompatíveis.",IF(IF(OR($E1509="",$F1509=""),FALSE(),IFERROR(COUNTIF(INDIRECT("UNITS_"&amp;SUBSTITUTE(LEFT($E1509,FIND(" ",$E1509&amp;" ")-1),".","_")),$F1509)=0,TRUE())),"Unidade incompatível com o tipo selecionado.",IF(OR(AND(ISNUMBER(SEARCH("comunic",LOWER($B1509))),LEFT($E1509,3)&lt;&gt;"4.4"),AND(ISNUMBER(SEARCH("monitor",LOWER($B1509))),NOT(OR(LEFT($E1509,3)="1.5",LEFT($E1509,3)="2.5")))),"Revise a classificação do item conforme as regras de preenchimento.",IF(AND($B1509&lt;&gt;"",OR(ISNUMBER(SEARCH("outro",LOWER($B1509))),ISNUMBER(SEARCH("divers",LOWER($B1509))),ISNUMBER(SEARCH("kit",LOWER($B1509))),ISNUMBER(SEARCH("ferrament",LOWER($B1509))),ISNUMBER(SEARCH("epi",LOWER($B1509)))),NOT(OR($Z1509&lt;&gt;"",$AA1509&lt;&gt;""))),"Descrição muito genérica: detalhe melhor o item e registre o racional no memorial ou em anexo.",IF(AND($Y1509=0,$B1509&lt;&gt;"",OR($G1509&lt;&gt;"",$H1509&lt;&gt;"",$J1509&lt;&gt;"",$K1509&lt;&gt;"",$M1509&lt;&gt;"",$N1509&lt;&gt;"",$P1509&lt;&gt;"",$Q1509&lt;&gt;"",$S1509&lt;&gt;"",$T1509&lt;&gt;"",$V1509&lt;&gt;"",$W1509&lt;&gt;"")),"O item possui dados lançados, mas o total está zerado. Revise os valores informados.","")))))))))))))))</f>
        <v/>
      </c>
    </row>
    <row r="1510" spans="1:35" ht="14.25" customHeight="1" x14ac:dyDescent="0.25">
      <c r="A1510" s="57" t="str">
        <f t="shared" si="299"/>
        <v/>
      </c>
      <c r="B1510" s="58"/>
      <c r="C1510" s="58"/>
      <c r="D1510" s="58"/>
      <c r="E1510" s="58"/>
      <c r="F1510" s="58"/>
      <c r="G1510" s="269"/>
      <c r="H1510" s="59"/>
      <c r="I1510" s="273">
        <f t="shared" si="300"/>
        <v>0</v>
      </c>
      <c r="J1510" s="269"/>
      <c r="K1510" s="59"/>
      <c r="L1510" s="270">
        <f t="shared" si="301"/>
        <v>0</v>
      </c>
      <c r="M1510" s="269"/>
      <c r="N1510" s="59"/>
      <c r="O1510" s="270">
        <f t="shared" si="302"/>
        <v>0</v>
      </c>
      <c r="P1510" s="269"/>
      <c r="Q1510" s="59"/>
      <c r="R1510" s="271">
        <f t="shared" si="303"/>
        <v>0</v>
      </c>
      <c r="S1510" s="269"/>
      <c r="T1510" s="59"/>
      <c r="U1510" s="270">
        <f t="shared" si="304"/>
        <v>0</v>
      </c>
      <c r="V1510" s="269"/>
      <c r="W1510" s="59"/>
      <c r="X1510" s="270">
        <f t="shared" si="305"/>
        <v>0</v>
      </c>
      <c r="Y1510" s="270">
        <f t="shared" si="306"/>
        <v>0</v>
      </c>
      <c r="Z1510" s="58"/>
      <c r="AA1510" s="58"/>
      <c r="AB1510" s="60" t="str">
        <f t="shared" si="307"/>
        <v/>
      </c>
      <c r="AC1510" s="21" t="b">
        <f t="shared" si="308"/>
        <v>0</v>
      </c>
      <c r="AD1510" s="21" t="b">
        <f t="shared" si="309"/>
        <v>0</v>
      </c>
      <c r="AE1510" s="21" t="b">
        <f t="shared" si="310"/>
        <v>0</v>
      </c>
      <c r="AF1510" s="21" t="b">
        <f ca="1">OR(AND($AC1510,NOT($AD1510)),AND($AC1510,OR(AND($G1510="",$H1510&lt;&gt;""),AND($G1510&lt;&gt;"",$H1510=""),AND($J1510="",$K1510&lt;&gt;""),AND($J1510&lt;&gt;"",$K1510=""),AND($M1510="",$N1510&lt;&gt;""),AND($M1510&lt;&gt;"",$N1510=""),AND($P1510="",$Q1510&lt;&gt;""),AND($P1510&lt;&gt;"",$Q1510=""),AND($S1510="",$T1510&lt;&gt;""),AND($S1510&lt;&gt;"",$T1510=""),AND($V1510="",$W1510&lt;&gt;""),AND($V1510&lt;&gt;"",$W1510=""))),AND($C1510&lt;&gt;"",$E1510&lt;&gt;"",LEFT(TRIM($C1510),1)&lt;&gt;LEFT(TRIM($E1510),1)),IF(OR($E1510="",$F1510=""),FALSE(),IFERROR(COUNTIF(INDIRECT("UNITS_"&amp;SUBSTITUTE(LEFT($E1510,FIND(" ",$E1510&amp;" ")-1),".","_")),$F1510)=0,TRUE())),AND($B1510&lt;&gt;"",OR(ISNUMBER(SEARCH("outro",LOWER($B1510))),ISNUMBER(SEARCH("divers",LOWER($B1510))),ISNUMBER(SEARCH("etc",LOWER($B1510))))),OR(AND(ISNUMBER(SEARCH("comunic",LOWER($B1510))),LEFT($E1510,3)&lt;&gt;"4.4"),AND(ISNUMBER(SEARCH("monitor",LOWER($B1510))),NOT(OR(LEFT($E1510,3)="1.5",LEFT($E1510,3)="2.5")))),AND($B1510&lt;&gt;"",OR(LEFT($C1510,1)="1",LEFT($C1510,1)="2"),$D1510=""),AND($D1510&lt;&gt;"",NOT(OR(LEFT($C1510,1)="1",LEFT($C1510,1)="2"))),AND($D1510&lt;&gt;"",COUNTIF(' PROJETO'!$B$14:$B$16,$D1510)=0),IF($D1510="",FALSE(),IF(COUNTIF(' PROJETO'!$B$14:$B$16,$D1510)=0,FALSE(),IFERROR(INDEX(' PROJETO'!$C$14:$C$16,MATCH($D1510,' PROJETO'!$B$14:$B$16,0))&lt;&gt;"Sim",FALSE()))))</f>
        <v>0</v>
      </c>
      <c r="AG1510" s="21" t="b">
        <f>AND($AC1510,$Y1510&gt;'CONFG.  LISTAS'!$F$4,$Z1510="",$AA1510="")</f>
        <v>0</v>
      </c>
      <c r="AH1510" s="21" t="str">
        <f t="shared" si="311"/>
        <v/>
      </c>
      <c r="AI1510" s="43" t="str">
        <f ca="1">IF(NOT($AC1510),"",IF(OR($B1510="",$C1510="",$E1510="",$F1510=""),"Preencha descrição, categoria, tipo e unidade.",IF(AND($B1510&lt;&gt;"",OR(LEFT($C1510,1)="1",LEFT($C1510,1)="2"),$D1510=""),"Informe a prática de restauração para itens diretos.",IF(AND($D1510&lt;&gt;"",NOT(OR(LEFT($C1510,1)="1",LEFT($C1510,1)="2"))),"Custos indiretos não devem pertencer a uma prática específica.",IF(AND($D1510&lt;&gt;"",COUNTIF(' PROJETO'!$B$14:$B$16,$D1510)=0),"Prática de restauração inválida ou não cadastrada.",IF(IF($D1510="",FALSE(),IF(COUNTIF(' PROJETO'!$B$14:$B$16,$D1510)=0,FALSE(),IFERROR(INDEX(' PROJETO'!$C$14:$C$16,MATCH($D1510,' PROJETO'!$B$14:$B$16,0))&lt;&gt;"Sim",FALSE()))),"A prática informada no item não foi selecionada na aba Projeto.",IF(AND(MAX($I1510,$L1510,$O1510,$R1510,$U1510,$X1510)&gt;'CONFG.  LISTAS'!$F$4,NOT(OR($Z1510&lt;&gt;"",$AA1510&lt;&gt;""))),"Memorial de cálculo ou anexo obrigatório não informado para item acima do limite.",IF(OR(AND($G1510&lt;&gt;"",$H1510&lt;&gt;"",OR($G1510&lt;=0,$H1510&lt;=0)),AND($J1510&lt;&gt;"",$K1510&lt;&gt;"",OR($J1510&lt;=0,$K1510&lt;=0)),AND($M1510&lt;&gt;"",$N1510&lt;&gt;"",OR($M1510&lt;=0,$N1510&lt;=0)),AND($P1510&lt;&gt;"",$Q1510&lt;&gt;"",OR($P1510&lt;=0,$Q1510&lt;=0)),AND($S1510&lt;&gt;"",$T1510&lt;&gt;"",OR($S1510&lt;=0,$T1510&lt;=0)),AND($V1510&lt;&gt;"",$W1510&lt;&gt;"",OR($V1510&lt;=0,$W1510&lt;=0))),"Revise os valores informados: valor unitário e quantidade devem ser maiores que zero.",IF(OR(AND($G1510="",$H1510&lt;&gt;""),AND($G1510&lt;&gt;"",$H1510=""),AND($J1510="",$K1510&lt;&gt;""),AND($J1510&lt;&gt;"",$K1510=""),AND($M1510="",$N1510&lt;&gt;""),AND($M1510&lt;&gt;"",$N1510=""),AND($P1510="",$Q1510&lt;&gt;""),AND($P1510&lt;&gt;"",$Q1510=""),AND($S1510="",$T1510&lt;&gt;""),AND($S1510&lt;&gt;"",$T1510=""),AND($V1510="",$W1510&lt;&gt;""),AND($V1510&lt;&gt;"",$W1510="")),"Há ano preenchido parcialmente: "&amp;TRIM(IF(AND($G1510="",$H1510&lt;&gt;""),"Ano 1 (falta valor unitário); ","")&amp;IF(AND($G1510&lt;&gt;"",$H1510=""),"Ano 1 (falta quantidade); ","")&amp;IF(AND($J1510="",$K1510&lt;&gt;""),"Ano 2 (falta valor unitário); ","")&amp;IF(AND($J1510&lt;&gt;"",$K1510=""),"Ano 2 (falta quantidade); ","")&amp;IF(AND($M1510="",$N1510&lt;&gt;""),"Ano 3 (falta valor unitário); ","")&amp;IF(AND($M1510&lt;&gt;"",$N1510=""),"Ano 3 (falta quantidade); ","")&amp;IF(AND($P1510="",$Q1510&lt;&gt;""),"Ano 4 (falta valor unitário); ","")&amp;IF(AND($P1510&lt;&gt;"",$Q1510=""),"Ano 4 (falta quantidade); ","")&amp;IF(AND($S1510="",$T1510&lt;&gt;""),"Ano 5 (falta valor unitário); ","")&amp;IF(AND($S1510&lt;&gt;"",$T1510=""),"Ano 5 (falta quantidade); ","")&amp;IF(AND($V1510="",$W1510&lt;&gt;""),"Ano 6 (falta valor unitário); ","")&amp;IF(AND($V1510&lt;&gt;"",$W1510=""),"Ano 6 (falta quantidade); ","")), IF(NOT(OR(AND($G1510&lt;&gt;"",$H1510&lt;&gt;""),AND($J1510&lt;&gt;"",$K1510&lt;&gt;""),AND($M1510&lt;&gt;"",$N1510&lt;&gt;""),AND($P1510&lt;&gt;"",$Q1510&lt;&gt;""),AND($S1510&lt;&gt;"",$T1510&lt;&gt;""),AND($V1510&lt;&gt;"",$W1510&lt;&gt;""))),"Informe pelo menos um ano completo com valor unitário e quantidade.",IF(AND($C1510&lt;&gt;"",$E1510&lt;&gt;"",LEFT(TRIM($C1510),1)&lt;&gt;LEFT(TRIM($E1510),1)),"Categoria e tipo estão incompatíveis.",IF(IF(OR($E1510="",$F1510=""),FALSE(),IFERROR(COUNTIF(INDIRECT("UNITS_"&amp;SUBSTITUTE(LEFT($E1510,FIND(" ",$E1510&amp;" ")-1),".","_")),$F1510)=0,TRUE())),"Unidade incompatível com o tipo selecionado.",IF(OR(AND(ISNUMBER(SEARCH("comunic",LOWER($B1510))),LEFT($E1510,3)&lt;&gt;"4.4"),AND(ISNUMBER(SEARCH("monitor",LOWER($B1510))),NOT(OR(LEFT($E1510,3)="1.5",LEFT($E1510,3)="2.5")))),"Revise a classificação do item conforme as regras de preenchimento.",IF(AND($B1510&lt;&gt;"",OR(ISNUMBER(SEARCH("outro",LOWER($B1510))),ISNUMBER(SEARCH("divers",LOWER($B1510))),ISNUMBER(SEARCH("kit",LOWER($B1510))),ISNUMBER(SEARCH("ferrament",LOWER($B1510))),ISNUMBER(SEARCH("epi",LOWER($B1510)))),NOT(OR($Z1510&lt;&gt;"",$AA1510&lt;&gt;""))),"Descrição muito genérica: detalhe melhor o item e registre o racional no memorial ou em anexo.",IF(AND($Y1510=0,$B1510&lt;&gt;"",OR($G1510&lt;&gt;"",$H1510&lt;&gt;"",$J1510&lt;&gt;"",$K1510&lt;&gt;"",$M1510&lt;&gt;"",$N1510&lt;&gt;"",$P1510&lt;&gt;"",$Q1510&lt;&gt;"",$S1510&lt;&gt;"",$T1510&lt;&gt;"",$V1510&lt;&gt;"",$W1510&lt;&gt;"")),"O item possui dados lançados, mas o total está zerado. Revise os valores informados.","")))))))))))))))</f>
        <v/>
      </c>
    </row>
    <row r="1511" spans="1:35" ht="14.25" customHeight="1" x14ac:dyDescent="0.25">
      <c r="A1511" s="57" t="str">
        <f t="shared" si="299"/>
        <v/>
      </c>
      <c r="B1511" s="61"/>
      <c r="C1511" s="61"/>
      <c r="D1511" s="58"/>
      <c r="E1511" s="61"/>
      <c r="F1511" s="61"/>
      <c r="G1511" s="272"/>
      <c r="H1511" s="62"/>
      <c r="I1511" s="273">
        <f t="shared" si="300"/>
        <v>0</v>
      </c>
      <c r="J1511" s="272"/>
      <c r="K1511" s="62"/>
      <c r="L1511" s="270">
        <f t="shared" si="301"/>
        <v>0</v>
      </c>
      <c r="M1511" s="272"/>
      <c r="N1511" s="62"/>
      <c r="O1511" s="270">
        <f t="shared" si="302"/>
        <v>0</v>
      </c>
      <c r="P1511" s="272"/>
      <c r="Q1511" s="62"/>
      <c r="R1511" s="271">
        <f t="shared" si="303"/>
        <v>0</v>
      </c>
      <c r="S1511" s="272"/>
      <c r="T1511" s="62"/>
      <c r="U1511" s="270">
        <f t="shared" si="304"/>
        <v>0</v>
      </c>
      <c r="V1511" s="272"/>
      <c r="W1511" s="62"/>
      <c r="X1511" s="270">
        <f t="shared" si="305"/>
        <v>0</v>
      </c>
      <c r="Y1511" s="270">
        <f t="shared" si="306"/>
        <v>0</v>
      </c>
      <c r="Z1511" s="61"/>
      <c r="AA1511" s="61"/>
      <c r="AB1511" s="60" t="str">
        <f t="shared" si="307"/>
        <v/>
      </c>
      <c r="AC1511" s="21" t="b">
        <f t="shared" si="308"/>
        <v>0</v>
      </c>
      <c r="AD1511" s="21" t="b">
        <f t="shared" si="309"/>
        <v>0</v>
      </c>
      <c r="AE1511" s="21" t="b">
        <f t="shared" si="310"/>
        <v>0</v>
      </c>
      <c r="AF1511" s="21" t="b">
        <f ca="1">OR(AND($AC1511,NOT($AD1511)),AND($AC1511,OR(AND($G1511="",$H1511&lt;&gt;""),AND($G1511&lt;&gt;"",$H1511=""),AND($J1511="",$K1511&lt;&gt;""),AND($J1511&lt;&gt;"",$K1511=""),AND($M1511="",$N1511&lt;&gt;""),AND($M1511&lt;&gt;"",$N1511=""),AND($P1511="",$Q1511&lt;&gt;""),AND($P1511&lt;&gt;"",$Q1511=""),AND($S1511="",$T1511&lt;&gt;""),AND($S1511&lt;&gt;"",$T1511=""),AND($V1511="",$W1511&lt;&gt;""),AND($V1511&lt;&gt;"",$W1511=""))),AND($C1511&lt;&gt;"",$E1511&lt;&gt;"",LEFT(TRIM($C1511),1)&lt;&gt;LEFT(TRIM($E1511),1)),IF(OR($E1511="",$F1511=""),FALSE(),IFERROR(COUNTIF(INDIRECT("UNITS_"&amp;SUBSTITUTE(LEFT($E1511,FIND(" ",$E1511&amp;" ")-1),".","_")),$F1511)=0,TRUE())),AND($B1511&lt;&gt;"",OR(ISNUMBER(SEARCH("outro",LOWER($B1511))),ISNUMBER(SEARCH("divers",LOWER($B1511))),ISNUMBER(SEARCH("etc",LOWER($B1511))))),OR(AND(ISNUMBER(SEARCH("comunic",LOWER($B1511))),LEFT($E1511,3)&lt;&gt;"4.4"),AND(ISNUMBER(SEARCH("monitor",LOWER($B1511))),NOT(OR(LEFT($E1511,3)="1.5",LEFT($E1511,3)="2.5")))),AND($B1511&lt;&gt;"",OR(LEFT($C1511,1)="1",LEFT($C1511,1)="2"),$D1511=""),AND($D1511&lt;&gt;"",NOT(OR(LEFT($C1511,1)="1",LEFT($C1511,1)="2"))),AND($D1511&lt;&gt;"",COUNTIF(' PROJETO'!$B$14:$B$16,$D1511)=0),IF($D1511="",FALSE(),IF(COUNTIF(' PROJETO'!$B$14:$B$16,$D1511)=0,FALSE(),IFERROR(INDEX(' PROJETO'!$C$14:$C$16,MATCH($D1511,' PROJETO'!$B$14:$B$16,0))&lt;&gt;"Sim",FALSE()))))</f>
        <v>0</v>
      </c>
      <c r="AG1511" s="21" t="b">
        <f>AND($AC1511,$Y1511&gt;'CONFG.  LISTAS'!$F$4,$Z1511="",$AA1511="")</f>
        <v>0</v>
      </c>
      <c r="AH1511" s="21" t="str">
        <f t="shared" si="311"/>
        <v/>
      </c>
      <c r="AI1511" s="43" t="str">
        <f ca="1">IF(NOT($AC1511),"",IF(OR($B1511="",$C1511="",$E1511="",$F1511=""),"Preencha descrição, categoria, tipo e unidade.",IF(AND($B1511&lt;&gt;"",OR(LEFT($C1511,1)="1",LEFT($C1511,1)="2"),$D1511=""),"Informe a prática de restauração para itens diretos.",IF(AND($D1511&lt;&gt;"",NOT(OR(LEFT($C1511,1)="1",LEFT($C1511,1)="2"))),"Custos indiretos não devem pertencer a uma prática específica.",IF(AND($D1511&lt;&gt;"",COUNTIF(' PROJETO'!$B$14:$B$16,$D1511)=0),"Prática de restauração inválida ou não cadastrada.",IF(IF($D1511="",FALSE(),IF(COUNTIF(' PROJETO'!$B$14:$B$16,$D1511)=0,FALSE(),IFERROR(INDEX(' PROJETO'!$C$14:$C$16,MATCH($D1511,' PROJETO'!$B$14:$B$16,0))&lt;&gt;"Sim",FALSE()))),"A prática informada no item não foi selecionada na aba Projeto.",IF(AND(MAX($I1511,$L1511,$O1511,$R1511,$U1511,$X1511)&gt;'CONFG.  LISTAS'!$F$4,NOT(OR($Z1511&lt;&gt;"",$AA1511&lt;&gt;""))),"Memorial de cálculo ou anexo obrigatório não informado para item acima do limite.",IF(OR(AND($G1511&lt;&gt;"",$H1511&lt;&gt;"",OR($G1511&lt;=0,$H1511&lt;=0)),AND($J1511&lt;&gt;"",$K1511&lt;&gt;"",OR($J1511&lt;=0,$K1511&lt;=0)),AND($M1511&lt;&gt;"",$N1511&lt;&gt;"",OR($M1511&lt;=0,$N1511&lt;=0)),AND($P1511&lt;&gt;"",$Q1511&lt;&gt;"",OR($P1511&lt;=0,$Q1511&lt;=0)),AND($S1511&lt;&gt;"",$T1511&lt;&gt;"",OR($S1511&lt;=0,$T1511&lt;=0)),AND($V1511&lt;&gt;"",$W1511&lt;&gt;"",OR($V1511&lt;=0,$W1511&lt;=0))),"Revise os valores informados: valor unitário e quantidade devem ser maiores que zero.",IF(OR(AND($G1511="",$H1511&lt;&gt;""),AND($G1511&lt;&gt;"",$H1511=""),AND($J1511="",$K1511&lt;&gt;""),AND($J1511&lt;&gt;"",$K1511=""),AND($M1511="",$N1511&lt;&gt;""),AND($M1511&lt;&gt;"",$N1511=""),AND($P1511="",$Q1511&lt;&gt;""),AND($P1511&lt;&gt;"",$Q1511=""),AND($S1511="",$T1511&lt;&gt;""),AND($S1511&lt;&gt;"",$T1511=""),AND($V1511="",$W1511&lt;&gt;""),AND($V1511&lt;&gt;"",$W1511="")),"Há ano preenchido parcialmente: "&amp;TRIM(IF(AND($G1511="",$H1511&lt;&gt;""),"Ano 1 (falta valor unitário); ","")&amp;IF(AND($G1511&lt;&gt;"",$H1511=""),"Ano 1 (falta quantidade); ","")&amp;IF(AND($J1511="",$K1511&lt;&gt;""),"Ano 2 (falta valor unitário); ","")&amp;IF(AND($J1511&lt;&gt;"",$K1511=""),"Ano 2 (falta quantidade); ","")&amp;IF(AND($M1511="",$N1511&lt;&gt;""),"Ano 3 (falta valor unitário); ","")&amp;IF(AND($M1511&lt;&gt;"",$N1511=""),"Ano 3 (falta quantidade); ","")&amp;IF(AND($P1511="",$Q1511&lt;&gt;""),"Ano 4 (falta valor unitário); ","")&amp;IF(AND($P1511&lt;&gt;"",$Q1511=""),"Ano 4 (falta quantidade); ","")&amp;IF(AND($S1511="",$T1511&lt;&gt;""),"Ano 5 (falta valor unitário); ","")&amp;IF(AND($S1511&lt;&gt;"",$T1511=""),"Ano 5 (falta quantidade); ","")&amp;IF(AND($V1511="",$W1511&lt;&gt;""),"Ano 6 (falta valor unitário); ","")&amp;IF(AND($V1511&lt;&gt;"",$W1511=""),"Ano 6 (falta quantidade); ","")), IF(NOT(OR(AND($G1511&lt;&gt;"",$H1511&lt;&gt;""),AND($J1511&lt;&gt;"",$K1511&lt;&gt;""),AND($M1511&lt;&gt;"",$N1511&lt;&gt;""),AND($P1511&lt;&gt;"",$Q1511&lt;&gt;""),AND($S1511&lt;&gt;"",$T1511&lt;&gt;""),AND($V1511&lt;&gt;"",$W1511&lt;&gt;""))),"Informe pelo menos um ano completo com valor unitário e quantidade.",IF(AND($C1511&lt;&gt;"",$E1511&lt;&gt;"",LEFT(TRIM($C1511),1)&lt;&gt;LEFT(TRIM($E1511),1)),"Categoria e tipo estão incompatíveis.",IF(IF(OR($E1511="",$F1511=""),FALSE(),IFERROR(COUNTIF(INDIRECT("UNITS_"&amp;SUBSTITUTE(LEFT($E1511,FIND(" ",$E1511&amp;" ")-1),".","_")),$F1511)=0,TRUE())),"Unidade incompatível com o tipo selecionado.",IF(OR(AND(ISNUMBER(SEARCH("comunic",LOWER($B1511))),LEFT($E1511,3)&lt;&gt;"4.4"),AND(ISNUMBER(SEARCH("monitor",LOWER($B1511))),NOT(OR(LEFT($E1511,3)="1.5",LEFT($E1511,3)="2.5")))),"Revise a classificação do item conforme as regras de preenchimento.",IF(AND($B1511&lt;&gt;"",OR(ISNUMBER(SEARCH("outro",LOWER($B1511))),ISNUMBER(SEARCH("divers",LOWER($B1511))),ISNUMBER(SEARCH("kit",LOWER($B1511))),ISNUMBER(SEARCH("ferrament",LOWER($B1511))),ISNUMBER(SEARCH("epi",LOWER($B1511)))),NOT(OR($Z1511&lt;&gt;"",$AA1511&lt;&gt;""))),"Descrição muito genérica: detalhe melhor o item e registre o racional no memorial ou em anexo.",IF(AND($Y1511=0,$B1511&lt;&gt;"",OR($G1511&lt;&gt;"",$H1511&lt;&gt;"",$J1511&lt;&gt;"",$K1511&lt;&gt;"",$M1511&lt;&gt;"",$N1511&lt;&gt;"",$P1511&lt;&gt;"",$Q1511&lt;&gt;"",$S1511&lt;&gt;"",$T1511&lt;&gt;"",$V1511&lt;&gt;"",$W1511&lt;&gt;"")),"O item possui dados lançados, mas o total está zerado. Revise os valores informados.","")))))))))))))))</f>
        <v/>
      </c>
    </row>
    <row r="1512" spans="1:35" ht="14.25" customHeight="1" x14ac:dyDescent="0.25">
      <c r="A1512" s="57" t="str">
        <f t="shared" si="299"/>
        <v/>
      </c>
      <c r="B1512" s="58"/>
      <c r="C1512" s="58"/>
      <c r="D1512" s="58"/>
      <c r="E1512" s="58"/>
      <c r="F1512" s="58"/>
      <c r="G1512" s="269"/>
      <c r="H1512" s="59"/>
      <c r="I1512" s="273">
        <f t="shared" si="300"/>
        <v>0</v>
      </c>
      <c r="J1512" s="269"/>
      <c r="K1512" s="59"/>
      <c r="L1512" s="270">
        <f t="shared" si="301"/>
        <v>0</v>
      </c>
      <c r="M1512" s="269"/>
      <c r="N1512" s="59"/>
      <c r="O1512" s="270">
        <f t="shared" si="302"/>
        <v>0</v>
      </c>
      <c r="P1512" s="269"/>
      <c r="Q1512" s="59"/>
      <c r="R1512" s="271">
        <f t="shared" si="303"/>
        <v>0</v>
      </c>
      <c r="S1512" s="269"/>
      <c r="T1512" s="59"/>
      <c r="U1512" s="270">
        <f t="shared" si="304"/>
        <v>0</v>
      </c>
      <c r="V1512" s="269"/>
      <c r="W1512" s="59"/>
      <c r="X1512" s="270">
        <f t="shared" si="305"/>
        <v>0</v>
      </c>
      <c r="Y1512" s="270">
        <f t="shared" si="306"/>
        <v>0</v>
      </c>
      <c r="Z1512" s="58"/>
      <c r="AA1512" s="58"/>
      <c r="AB1512" s="60" t="str">
        <f t="shared" si="307"/>
        <v/>
      </c>
      <c r="AC1512" s="21" t="b">
        <f t="shared" si="308"/>
        <v>0</v>
      </c>
      <c r="AD1512" s="21" t="b">
        <f t="shared" si="309"/>
        <v>0</v>
      </c>
      <c r="AE1512" s="21" t="b">
        <f t="shared" si="310"/>
        <v>0</v>
      </c>
      <c r="AF1512" s="21" t="b">
        <f ca="1">OR(AND($AC1512,NOT($AD1512)),AND($AC1512,OR(AND($G1512="",$H1512&lt;&gt;""),AND($G1512&lt;&gt;"",$H1512=""),AND($J1512="",$K1512&lt;&gt;""),AND($J1512&lt;&gt;"",$K1512=""),AND($M1512="",$N1512&lt;&gt;""),AND($M1512&lt;&gt;"",$N1512=""),AND($P1512="",$Q1512&lt;&gt;""),AND($P1512&lt;&gt;"",$Q1512=""),AND($S1512="",$T1512&lt;&gt;""),AND($S1512&lt;&gt;"",$T1512=""),AND($V1512="",$W1512&lt;&gt;""),AND($V1512&lt;&gt;"",$W1512=""))),AND($C1512&lt;&gt;"",$E1512&lt;&gt;"",LEFT(TRIM($C1512),1)&lt;&gt;LEFT(TRIM($E1512),1)),IF(OR($E1512="",$F1512=""),FALSE(),IFERROR(COUNTIF(INDIRECT("UNITS_"&amp;SUBSTITUTE(LEFT($E1512,FIND(" ",$E1512&amp;" ")-1),".","_")),$F1512)=0,TRUE())),AND($B1512&lt;&gt;"",OR(ISNUMBER(SEARCH("outro",LOWER($B1512))),ISNUMBER(SEARCH("divers",LOWER($B1512))),ISNUMBER(SEARCH("etc",LOWER($B1512))))),OR(AND(ISNUMBER(SEARCH("comunic",LOWER($B1512))),LEFT($E1512,3)&lt;&gt;"4.4"),AND(ISNUMBER(SEARCH("monitor",LOWER($B1512))),NOT(OR(LEFT($E1512,3)="1.5",LEFT($E1512,3)="2.5")))),AND($B1512&lt;&gt;"",OR(LEFT($C1512,1)="1",LEFT($C1512,1)="2"),$D1512=""),AND($D1512&lt;&gt;"",NOT(OR(LEFT($C1512,1)="1",LEFT($C1512,1)="2"))),AND($D1512&lt;&gt;"",COUNTIF(' PROJETO'!$B$14:$B$16,$D1512)=0),IF($D1512="",FALSE(),IF(COUNTIF(' PROJETO'!$B$14:$B$16,$D1512)=0,FALSE(),IFERROR(INDEX(' PROJETO'!$C$14:$C$16,MATCH($D1512,' PROJETO'!$B$14:$B$16,0))&lt;&gt;"Sim",FALSE()))))</f>
        <v>0</v>
      </c>
      <c r="AG1512" s="21" t="b">
        <f>AND($AC1512,$Y1512&gt;'CONFG.  LISTAS'!$F$4,$Z1512="",$AA1512="")</f>
        <v>0</v>
      </c>
      <c r="AH1512" s="21" t="str">
        <f t="shared" si="311"/>
        <v/>
      </c>
      <c r="AI1512" s="43" t="str">
        <f ca="1">IF(NOT($AC1512),"",IF(OR($B1512="",$C1512="",$E1512="",$F1512=""),"Preencha descrição, categoria, tipo e unidade.",IF(AND($B1512&lt;&gt;"",OR(LEFT($C1512,1)="1",LEFT($C1512,1)="2"),$D1512=""),"Informe a prática de restauração para itens diretos.",IF(AND($D1512&lt;&gt;"",NOT(OR(LEFT($C1512,1)="1",LEFT($C1512,1)="2"))),"Custos indiretos não devem pertencer a uma prática específica.",IF(AND($D1512&lt;&gt;"",COUNTIF(' PROJETO'!$B$14:$B$16,$D1512)=0),"Prática de restauração inválida ou não cadastrada.",IF(IF($D1512="",FALSE(),IF(COUNTIF(' PROJETO'!$B$14:$B$16,$D1512)=0,FALSE(),IFERROR(INDEX(' PROJETO'!$C$14:$C$16,MATCH($D1512,' PROJETO'!$B$14:$B$16,0))&lt;&gt;"Sim",FALSE()))),"A prática informada no item não foi selecionada na aba Projeto.",IF(AND(MAX($I1512,$L1512,$O1512,$R1512,$U1512,$X1512)&gt;'CONFG.  LISTAS'!$F$4,NOT(OR($Z1512&lt;&gt;"",$AA1512&lt;&gt;""))),"Memorial de cálculo ou anexo obrigatório não informado para item acima do limite.",IF(OR(AND($G1512&lt;&gt;"",$H1512&lt;&gt;"",OR($G1512&lt;=0,$H1512&lt;=0)),AND($J1512&lt;&gt;"",$K1512&lt;&gt;"",OR($J1512&lt;=0,$K1512&lt;=0)),AND($M1512&lt;&gt;"",$N1512&lt;&gt;"",OR($M1512&lt;=0,$N1512&lt;=0)),AND($P1512&lt;&gt;"",$Q1512&lt;&gt;"",OR($P1512&lt;=0,$Q1512&lt;=0)),AND($S1512&lt;&gt;"",$T1512&lt;&gt;"",OR($S1512&lt;=0,$T1512&lt;=0)),AND($V1512&lt;&gt;"",$W1512&lt;&gt;"",OR($V1512&lt;=0,$W1512&lt;=0))),"Revise os valores informados: valor unitário e quantidade devem ser maiores que zero.",IF(OR(AND($G1512="",$H1512&lt;&gt;""),AND($G1512&lt;&gt;"",$H1512=""),AND($J1512="",$K1512&lt;&gt;""),AND($J1512&lt;&gt;"",$K1512=""),AND($M1512="",$N1512&lt;&gt;""),AND($M1512&lt;&gt;"",$N1512=""),AND($P1512="",$Q1512&lt;&gt;""),AND($P1512&lt;&gt;"",$Q1512=""),AND($S1512="",$T1512&lt;&gt;""),AND($S1512&lt;&gt;"",$T1512=""),AND($V1512="",$W1512&lt;&gt;""),AND($V1512&lt;&gt;"",$W1512="")),"Há ano preenchido parcialmente: "&amp;TRIM(IF(AND($G1512="",$H1512&lt;&gt;""),"Ano 1 (falta valor unitário); ","")&amp;IF(AND($G1512&lt;&gt;"",$H1512=""),"Ano 1 (falta quantidade); ","")&amp;IF(AND($J1512="",$K1512&lt;&gt;""),"Ano 2 (falta valor unitário); ","")&amp;IF(AND($J1512&lt;&gt;"",$K1512=""),"Ano 2 (falta quantidade); ","")&amp;IF(AND($M1512="",$N1512&lt;&gt;""),"Ano 3 (falta valor unitário); ","")&amp;IF(AND($M1512&lt;&gt;"",$N1512=""),"Ano 3 (falta quantidade); ","")&amp;IF(AND($P1512="",$Q1512&lt;&gt;""),"Ano 4 (falta valor unitário); ","")&amp;IF(AND($P1512&lt;&gt;"",$Q1512=""),"Ano 4 (falta quantidade); ","")&amp;IF(AND($S1512="",$T1512&lt;&gt;""),"Ano 5 (falta valor unitário); ","")&amp;IF(AND($S1512&lt;&gt;"",$T1512=""),"Ano 5 (falta quantidade); ","")&amp;IF(AND($V1512="",$W1512&lt;&gt;""),"Ano 6 (falta valor unitário); ","")&amp;IF(AND($V1512&lt;&gt;"",$W1512=""),"Ano 6 (falta quantidade); ","")), IF(NOT(OR(AND($G1512&lt;&gt;"",$H1512&lt;&gt;""),AND($J1512&lt;&gt;"",$K1512&lt;&gt;""),AND($M1512&lt;&gt;"",$N1512&lt;&gt;""),AND($P1512&lt;&gt;"",$Q1512&lt;&gt;""),AND($S1512&lt;&gt;"",$T1512&lt;&gt;""),AND($V1512&lt;&gt;"",$W1512&lt;&gt;""))),"Informe pelo menos um ano completo com valor unitário e quantidade.",IF(AND($C1512&lt;&gt;"",$E1512&lt;&gt;"",LEFT(TRIM($C1512),1)&lt;&gt;LEFT(TRIM($E1512),1)),"Categoria e tipo estão incompatíveis.",IF(IF(OR($E1512="",$F1512=""),FALSE(),IFERROR(COUNTIF(INDIRECT("UNITS_"&amp;SUBSTITUTE(LEFT($E1512,FIND(" ",$E1512&amp;" ")-1),".","_")),$F1512)=0,TRUE())),"Unidade incompatível com o tipo selecionado.",IF(OR(AND(ISNUMBER(SEARCH("comunic",LOWER($B1512))),LEFT($E1512,3)&lt;&gt;"4.4"),AND(ISNUMBER(SEARCH("monitor",LOWER($B1512))),NOT(OR(LEFT($E1512,3)="1.5",LEFT($E1512,3)="2.5")))),"Revise a classificação do item conforme as regras de preenchimento.",IF(AND($B1512&lt;&gt;"",OR(ISNUMBER(SEARCH("outro",LOWER($B1512))),ISNUMBER(SEARCH("divers",LOWER($B1512))),ISNUMBER(SEARCH("kit",LOWER($B1512))),ISNUMBER(SEARCH("ferrament",LOWER($B1512))),ISNUMBER(SEARCH("epi",LOWER($B1512)))),NOT(OR($Z1512&lt;&gt;"",$AA1512&lt;&gt;""))),"Descrição muito genérica: detalhe melhor o item e registre o racional no memorial ou em anexo.",IF(AND($Y1512=0,$B1512&lt;&gt;"",OR($G1512&lt;&gt;"",$H1512&lt;&gt;"",$J1512&lt;&gt;"",$K1512&lt;&gt;"",$M1512&lt;&gt;"",$N1512&lt;&gt;"",$P1512&lt;&gt;"",$Q1512&lt;&gt;"",$S1512&lt;&gt;"",$T1512&lt;&gt;"",$V1512&lt;&gt;"",$W1512&lt;&gt;"")),"O item possui dados lançados, mas o total está zerado. Revise os valores informados.","")))))))))))))))</f>
        <v/>
      </c>
    </row>
    <row r="1513" spans="1:35" ht="14.25" customHeight="1" x14ac:dyDescent="0.25">
      <c r="A1513" s="57" t="str">
        <f t="shared" si="299"/>
        <v/>
      </c>
      <c r="B1513" s="61"/>
      <c r="C1513" s="61"/>
      <c r="D1513" s="58"/>
      <c r="E1513" s="61"/>
      <c r="F1513" s="61"/>
      <c r="G1513" s="272"/>
      <c r="H1513" s="62"/>
      <c r="I1513" s="273">
        <f t="shared" si="300"/>
        <v>0</v>
      </c>
      <c r="J1513" s="272"/>
      <c r="K1513" s="62"/>
      <c r="L1513" s="270">
        <f t="shared" si="301"/>
        <v>0</v>
      </c>
      <c r="M1513" s="272"/>
      <c r="N1513" s="62"/>
      <c r="O1513" s="270">
        <f t="shared" si="302"/>
        <v>0</v>
      </c>
      <c r="P1513" s="272"/>
      <c r="Q1513" s="62"/>
      <c r="R1513" s="271">
        <f t="shared" si="303"/>
        <v>0</v>
      </c>
      <c r="S1513" s="272"/>
      <c r="T1513" s="62"/>
      <c r="U1513" s="270">
        <f t="shared" si="304"/>
        <v>0</v>
      </c>
      <c r="V1513" s="272"/>
      <c r="W1513" s="62"/>
      <c r="X1513" s="270">
        <f t="shared" si="305"/>
        <v>0</v>
      </c>
      <c r="Y1513" s="270">
        <f t="shared" si="306"/>
        <v>0</v>
      </c>
      <c r="Z1513" s="61"/>
      <c r="AA1513" s="61"/>
      <c r="AB1513" s="60" t="str">
        <f t="shared" si="307"/>
        <v/>
      </c>
      <c r="AC1513" s="21" t="b">
        <f t="shared" si="308"/>
        <v>0</v>
      </c>
      <c r="AD1513" s="21" t="b">
        <f t="shared" si="309"/>
        <v>0</v>
      </c>
      <c r="AE1513" s="21" t="b">
        <f t="shared" si="310"/>
        <v>0</v>
      </c>
      <c r="AF1513" s="21" t="b">
        <f ca="1">OR(AND($AC1513,NOT($AD1513)),AND($AC1513,OR(AND($G1513="",$H1513&lt;&gt;""),AND($G1513&lt;&gt;"",$H1513=""),AND($J1513="",$K1513&lt;&gt;""),AND($J1513&lt;&gt;"",$K1513=""),AND($M1513="",$N1513&lt;&gt;""),AND($M1513&lt;&gt;"",$N1513=""),AND($P1513="",$Q1513&lt;&gt;""),AND($P1513&lt;&gt;"",$Q1513=""),AND($S1513="",$T1513&lt;&gt;""),AND($S1513&lt;&gt;"",$T1513=""),AND($V1513="",$W1513&lt;&gt;""),AND($V1513&lt;&gt;"",$W1513=""))),AND($C1513&lt;&gt;"",$E1513&lt;&gt;"",LEFT(TRIM($C1513),1)&lt;&gt;LEFT(TRIM($E1513),1)),IF(OR($E1513="",$F1513=""),FALSE(),IFERROR(COUNTIF(INDIRECT("UNITS_"&amp;SUBSTITUTE(LEFT($E1513,FIND(" ",$E1513&amp;" ")-1),".","_")),$F1513)=0,TRUE())),AND($B1513&lt;&gt;"",OR(ISNUMBER(SEARCH("outro",LOWER($B1513))),ISNUMBER(SEARCH("divers",LOWER($B1513))),ISNUMBER(SEARCH("etc",LOWER($B1513))))),OR(AND(ISNUMBER(SEARCH("comunic",LOWER($B1513))),LEFT($E1513,3)&lt;&gt;"4.4"),AND(ISNUMBER(SEARCH("monitor",LOWER($B1513))),NOT(OR(LEFT($E1513,3)="1.5",LEFT($E1513,3)="2.5")))),AND($B1513&lt;&gt;"",OR(LEFT($C1513,1)="1",LEFT($C1513,1)="2"),$D1513=""),AND($D1513&lt;&gt;"",NOT(OR(LEFT($C1513,1)="1",LEFT($C1513,1)="2"))),AND($D1513&lt;&gt;"",COUNTIF(' PROJETO'!$B$14:$B$16,$D1513)=0),IF($D1513="",FALSE(),IF(COUNTIF(' PROJETO'!$B$14:$B$16,$D1513)=0,FALSE(),IFERROR(INDEX(' PROJETO'!$C$14:$C$16,MATCH($D1513,' PROJETO'!$B$14:$B$16,0))&lt;&gt;"Sim",FALSE()))))</f>
        <v>0</v>
      </c>
      <c r="AG1513" s="21" t="b">
        <f>AND($AC1513,$Y1513&gt;'CONFG.  LISTAS'!$F$4,$Z1513="",$AA1513="")</f>
        <v>0</v>
      </c>
      <c r="AH1513" s="21" t="str">
        <f t="shared" si="311"/>
        <v/>
      </c>
      <c r="AI1513" s="43" t="str">
        <f ca="1">IF(NOT($AC1513),"",IF(OR($B1513="",$C1513="",$E1513="",$F1513=""),"Preencha descrição, categoria, tipo e unidade.",IF(AND($B1513&lt;&gt;"",OR(LEFT($C1513,1)="1",LEFT($C1513,1)="2"),$D1513=""),"Informe a prática de restauração para itens diretos.",IF(AND($D1513&lt;&gt;"",NOT(OR(LEFT($C1513,1)="1",LEFT($C1513,1)="2"))),"Custos indiretos não devem pertencer a uma prática específica.",IF(AND($D1513&lt;&gt;"",COUNTIF(' PROJETO'!$B$14:$B$16,$D1513)=0),"Prática de restauração inválida ou não cadastrada.",IF(IF($D1513="",FALSE(),IF(COUNTIF(' PROJETO'!$B$14:$B$16,$D1513)=0,FALSE(),IFERROR(INDEX(' PROJETO'!$C$14:$C$16,MATCH($D1513,' PROJETO'!$B$14:$B$16,0))&lt;&gt;"Sim",FALSE()))),"A prática informada no item não foi selecionada na aba Projeto.",IF(AND(MAX($I1513,$L1513,$O1513,$R1513,$U1513,$X1513)&gt;'CONFG.  LISTAS'!$F$4,NOT(OR($Z1513&lt;&gt;"",$AA1513&lt;&gt;""))),"Memorial de cálculo ou anexo obrigatório não informado para item acima do limite.",IF(OR(AND($G1513&lt;&gt;"",$H1513&lt;&gt;"",OR($G1513&lt;=0,$H1513&lt;=0)),AND($J1513&lt;&gt;"",$K1513&lt;&gt;"",OR($J1513&lt;=0,$K1513&lt;=0)),AND($M1513&lt;&gt;"",$N1513&lt;&gt;"",OR($M1513&lt;=0,$N1513&lt;=0)),AND($P1513&lt;&gt;"",$Q1513&lt;&gt;"",OR($P1513&lt;=0,$Q1513&lt;=0)),AND($S1513&lt;&gt;"",$T1513&lt;&gt;"",OR($S1513&lt;=0,$T1513&lt;=0)),AND($V1513&lt;&gt;"",$W1513&lt;&gt;"",OR($V1513&lt;=0,$W1513&lt;=0))),"Revise os valores informados: valor unitário e quantidade devem ser maiores que zero.",IF(OR(AND($G1513="",$H1513&lt;&gt;""),AND($G1513&lt;&gt;"",$H1513=""),AND($J1513="",$K1513&lt;&gt;""),AND($J1513&lt;&gt;"",$K1513=""),AND($M1513="",$N1513&lt;&gt;""),AND($M1513&lt;&gt;"",$N1513=""),AND($P1513="",$Q1513&lt;&gt;""),AND($P1513&lt;&gt;"",$Q1513=""),AND($S1513="",$T1513&lt;&gt;""),AND($S1513&lt;&gt;"",$T1513=""),AND($V1513="",$W1513&lt;&gt;""),AND($V1513&lt;&gt;"",$W1513="")),"Há ano preenchido parcialmente: "&amp;TRIM(IF(AND($G1513="",$H1513&lt;&gt;""),"Ano 1 (falta valor unitário); ","")&amp;IF(AND($G1513&lt;&gt;"",$H1513=""),"Ano 1 (falta quantidade); ","")&amp;IF(AND($J1513="",$K1513&lt;&gt;""),"Ano 2 (falta valor unitário); ","")&amp;IF(AND($J1513&lt;&gt;"",$K1513=""),"Ano 2 (falta quantidade); ","")&amp;IF(AND($M1513="",$N1513&lt;&gt;""),"Ano 3 (falta valor unitário); ","")&amp;IF(AND($M1513&lt;&gt;"",$N1513=""),"Ano 3 (falta quantidade); ","")&amp;IF(AND($P1513="",$Q1513&lt;&gt;""),"Ano 4 (falta valor unitário); ","")&amp;IF(AND($P1513&lt;&gt;"",$Q1513=""),"Ano 4 (falta quantidade); ","")&amp;IF(AND($S1513="",$T1513&lt;&gt;""),"Ano 5 (falta valor unitário); ","")&amp;IF(AND($S1513&lt;&gt;"",$T1513=""),"Ano 5 (falta quantidade); ","")&amp;IF(AND($V1513="",$W1513&lt;&gt;""),"Ano 6 (falta valor unitário); ","")&amp;IF(AND($V1513&lt;&gt;"",$W1513=""),"Ano 6 (falta quantidade); ","")), IF(NOT(OR(AND($G1513&lt;&gt;"",$H1513&lt;&gt;""),AND($J1513&lt;&gt;"",$K1513&lt;&gt;""),AND($M1513&lt;&gt;"",$N1513&lt;&gt;""),AND($P1513&lt;&gt;"",$Q1513&lt;&gt;""),AND($S1513&lt;&gt;"",$T1513&lt;&gt;""),AND($V1513&lt;&gt;"",$W1513&lt;&gt;""))),"Informe pelo menos um ano completo com valor unitário e quantidade.",IF(AND($C1513&lt;&gt;"",$E1513&lt;&gt;"",LEFT(TRIM($C1513),1)&lt;&gt;LEFT(TRIM($E1513),1)),"Categoria e tipo estão incompatíveis.",IF(IF(OR($E1513="",$F1513=""),FALSE(),IFERROR(COUNTIF(INDIRECT("UNITS_"&amp;SUBSTITUTE(LEFT($E1513,FIND(" ",$E1513&amp;" ")-1),".","_")),$F1513)=0,TRUE())),"Unidade incompatível com o tipo selecionado.",IF(OR(AND(ISNUMBER(SEARCH("comunic",LOWER($B1513))),LEFT($E1513,3)&lt;&gt;"4.4"),AND(ISNUMBER(SEARCH("monitor",LOWER($B1513))),NOT(OR(LEFT($E1513,3)="1.5",LEFT($E1513,3)="2.5")))),"Revise a classificação do item conforme as regras de preenchimento.",IF(AND($B1513&lt;&gt;"",OR(ISNUMBER(SEARCH("outro",LOWER($B1513))),ISNUMBER(SEARCH("divers",LOWER($B1513))),ISNUMBER(SEARCH("kit",LOWER($B1513))),ISNUMBER(SEARCH("ferrament",LOWER($B1513))),ISNUMBER(SEARCH("epi",LOWER($B1513)))),NOT(OR($Z1513&lt;&gt;"",$AA1513&lt;&gt;""))),"Descrição muito genérica: detalhe melhor o item e registre o racional no memorial ou em anexo.",IF(AND($Y1513=0,$B1513&lt;&gt;"",OR($G1513&lt;&gt;"",$H1513&lt;&gt;"",$J1513&lt;&gt;"",$K1513&lt;&gt;"",$M1513&lt;&gt;"",$N1513&lt;&gt;"",$P1513&lt;&gt;"",$Q1513&lt;&gt;"",$S1513&lt;&gt;"",$T1513&lt;&gt;"",$V1513&lt;&gt;"",$W1513&lt;&gt;"")),"O item possui dados lançados, mas o total está zerado. Revise os valores informados.","")))))))))))))))</f>
        <v/>
      </c>
    </row>
    <row r="1514" spans="1:35" ht="14.25" customHeight="1" x14ac:dyDescent="0.25">
      <c r="A1514" s="57" t="str">
        <f t="shared" si="299"/>
        <v/>
      </c>
      <c r="B1514" s="58"/>
      <c r="C1514" s="58"/>
      <c r="D1514" s="58"/>
      <c r="E1514" s="58"/>
      <c r="F1514" s="58"/>
      <c r="G1514" s="269"/>
      <c r="H1514" s="59"/>
      <c r="I1514" s="273">
        <f t="shared" si="300"/>
        <v>0</v>
      </c>
      <c r="J1514" s="269"/>
      <c r="K1514" s="59"/>
      <c r="L1514" s="270">
        <f t="shared" si="301"/>
        <v>0</v>
      </c>
      <c r="M1514" s="269"/>
      <c r="N1514" s="59"/>
      <c r="O1514" s="270">
        <f t="shared" si="302"/>
        <v>0</v>
      </c>
      <c r="P1514" s="269"/>
      <c r="Q1514" s="59"/>
      <c r="R1514" s="271">
        <f t="shared" si="303"/>
        <v>0</v>
      </c>
      <c r="S1514" s="269"/>
      <c r="T1514" s="59"/>
      <c r="U1514" s="270">
        <f t="shared" si="304"/>
        <v>0</v>
      </c>
      <c r="V1514" s="269"/>
      <c r="W1514" s="59"/>
      <c r="X1514" s="270">
        <f t="shared" si="305"/>
        <v>0</v>
      </c>
      <c r="Y1514" s="270">
        <f t="shared" si="306"/>
        <v>0</v>
      </c>
      <c r="Z1514" s="58"/>
      <c r="AA1514" s="58"/>
      <c r="AB1514" s="60" t="str">
        <f t="shared" si="307"/>
        <v/>
      </c>
      <c r="AC1514" s="21" t="b">
        <f t="shared" si="308"/>
        <v>0</v>
      </c>
      <c r="AD1514" s="21" t="b">
        <f t="shared" si="309"/>
        <v>0</v>
      </c>
      <c r="AE1514" s="21" t="b">
        <f t="shared" si="310"/>
        <v>0</v>
      </c>
      <c r="AF1514" s="21" t="b">
        <f ca="1">OR(AND($AC1514,NOT($AD1514)),AND($AC1514,OR(AND($G1514="",$H1514&lt;&gt;""),AND($G1514&lt;&gt;"",$H1514=""),AND($J1514="",$K1514&lt;&gt;""),AND($J1514&lt;&gt;"",$K1514=""),AND($M1514="",$N1514&lt;&gt;""),AND($M1514&lt;&gt;"",$N1514=""),AND($P1514="",$Q1514&lt;&gt;""),AND($P1514&lt;&gt;"",$Q1514=""),AND($S1514="",$T1514&lt;&gt;""),AND($S1514&lt;&gt;"",$T1514=""),AND($V1514="",$W1514&lt;&gt;""),AND($V1514&lt;&gt;"",$W1514=""))),AND($C1514&lt;&gt;"",$E1514&lt;&gt;"",LEFT(TRIM($C1514),1)&lt;&gt;LEFT(TRIM($E1514),1)),IF(OR($E1514="",$F1514=""),FALSE(),IFERROR(COUNTIF(INDIRECT("UNITS_"&amp;SUBSTITUTE(LEFT($E1514,FIND(" ",$E1514&amp;" ")-1),".","_")),$F1514)=0,TRUE())),AND($B1514&lt;&gt;"",OR(ISNUMBER(SEARCH("outro",LOWER($B1514))),ISNUMBER(SEARCH("divers",LOWER($B1514))),ISNUMBER(SEARCH("etc",LOWER($B1514))))),OR(AND(ISNUMBER(SEARCH("comunic",LOWER($B1514))),LEFT($E1514,3)&lt;&gt;"4.4"),AND(ISNUMBER(SEARCH("monitor",LOWER($B1514))),NOT(OR(LEFT($E1514,3)="1.5",LEFT($E1514,3)="2.5")))),AND($B1514&lt;&gt;"",OR(LEFT($C1514,1)="1",LEFT($C1514,1)="2"),$D1514=""),AND($D1514&lt;&gt;"",NOT(OR(LEFT($C1514,1)="1",LEFT($C1514,1)="2"))),AND($D1514&lt;&gt;"",COUNTIF(' PROJETO'!$B$14:$B$16,$D1514)=0),IF($D1514="",FALSE(),IF(COUNTIF(' PROJETO'!$B$14:$B$16,$D1514)=0,FALSE(),IFERROR(INDEX(' PROJETO'!$C$14:$C$16,MATCH($D1514,' PROJETO'!$B$14:$B$16,0))&lt;&gt;"Sim",FALSE()))))</f>
        <v>0</v>
      </c>
      <c r="AG1514" s="21" t="b">
        <f>AND($AC1514,$Y1514&gt;'CONFG.  LISTAS'!$F$4,$Z1514="",$AA1514="")</f>
        <v>0</v>
      </c>
      <c r="AH1514" s="21" t="str">
        <f t="shared" si="311"/>
        <v/>
      </c>
      <c r="AI1514" s="43" t="str">
        <f ca="1">IF(NOT($AC1514),"",IF(OR($B1514="",$C1514="",$E1514="",$F1514=""),"Preencha descrição, categoria, tipo e unidade.",IF(AND($B1514&lt;&gt;"",OR(LEFT($C1514,1)="1",LEFT($C1514,1)="2"),$D1514=""),"Informe a prática de restauração para itens diretos.",IF(AND($D1514&lt;&gt;"",NOT(OR(LEFT($C1514,1)="1",LEFT($C1514,1)="2"))),"Custos indiretos não devem pertencer a uma prática específica.",IF(AND($D1514&lt;&gt;"",COUNTIF(' PROJETO'!$B$14:$B$16,$D1514)=0),"Prática de restauração inválida ou não cadastrada.",IF(IF($D1514="",FALSE(),IF(COUNTIF(' PROJETO'!$B$14:$B$16,$D1514)=0,FALSE(),IFERROR(INDEX(' PROJETO'!$C$14:$C$16,MATCH($D1514,' PROJETO'!$B$14:$B$16,0))&lt;&gt;"Sim",FALSE()))),"A prática informada no item não foi selecionada na aba Projeto.",IF(AND(MAX($I1514,$L1514,$O1514,$R1514,$U1514,$X1514)&gt;'CONFG.  LISTAS'!$F$4,NOT(OR($Z1514&lt;&gt;"",$AA1514&lt;&gt;""))),"Memorial de cálculo ou anexo obrigatório não informado para item acima do limite.",IF(OR(AND($G1514&lt;&gt;"",$H1514&lt;&gt;"",OR($G1514&lt;=0,$H1514&lt;=0)),AND($J1514&lt;&gt;"",$K1514&lt;&gt;"",OR($J1514&lt;=0,$K1514&lt;=0)),AND($M1514&lt;&gt;"",$N1514&lt;&gt;"",OR($M1514&lt;=0,$N1514&lt;=0)),AND($P1514&lt;&gt;"",$Q1514&lt;&gt;"",OR($P1514&lt;=0,$Q1514&lt;=0)),AND($S1514&lt;&gt;"",$T1514&lt;&gt;"",OR($S1514&lt;=0,$T1514&lt;=0)),AND($V1514&lt;&gt;"",$W1514&lt;&gt;"",OR($V1514&lt;=0,$W1514&lt;=0))),"Revise os valores informados: valor unitário e quantidade devem ser maiores que zero.",IF(OR(AND($G1514="",$H1514&lt;&gt;""),AND($G1514&lt;&gt;"",$H1514=""),AND($J1514="",$K1514&lt;&gt;""),AND($J1514&lt;&gt;"",$K1514=""),AND($M1514="",$N1514&lt;&gt;""),AND($M1514&lt;&gt;"",$N1514=""),AND($P1514="",$Q1514&lt;&gt;""),AND($P1514&lt;&gt;"",$Q1514=""),AND($S1514="",$T1514&lt;&gt;""),AND($S1514&lt;&gt;"",$T1514=""),AND($V1514="",$W1514&lt;&gt;""),AND($V1514&lt;&gt;"",$W1514="")),"Há ano preenchido parcialmente: "&amp;TRIM(IF(AND($G1514="",$H1514&lt;&gt;""),"Ano 1 (falta valor unitário); ","")&amp;IF(AND($G1514&lt;&gt;"",$H1514=""),"Ano 1 (falta quantidade); ","")&amp;IF(AND($J1514="",$K1514&lt;&gt;""),"Ano 2 (falta valor unitário); ","")&amp;IF(AND($J1514&lt;&gt;"",$K1514=""),"Ano 2 (falta quantidade); ","")&amp;IF(AND($M1514="",$N1514&lt;&gt;""),"Ano 3 (falta valor unitário); ","")&amp;IF(AND($M1514&lt;&gt;"",$N1514=""),"Ano 3 (falta quantidade); ","")&amp;IF(AND($P1514="",$Q1514&lt;&gt;""),"Ano 4 (falta valor unitário); ","")&amp;IF(AND($P1514&lt;&gt;"",$Q1514=""),"Ano 4 (falta quantidade); ","")&amp;IF(AND($S1514="",$T1514&lt;&gt;""),"Ano 5 (falta valor unitário); ","")&amp;IF(AND($S1514&lt;&gt;"",$T1514=""),"Ano 5 (falta quantidade); ","")&amp;IF(AND($V1514="",$W1514&lt;&gt;""),"Ano 6 (falta valor unitário); ","")&amp;IF(AND($V1514&lt;&gt;"",$W1514=""),"Ano 6 (falta quantidade); ","")), IF(NOT(OR(AND($G1514&lt;&gt;"",$H1514&lt;&gt;""),AND($J1514&lt;&gt;"",$K1514&lt;&gt;""),AND($M1514&lt;&gt;"",$N1514&lt;&gt;""),AND($P1514&lt;&gt;"",$Q1514&lt;&gt;""),AND($S1514&lt;&gt;"",$T1514&lt;&gt;""),AND($V1514&lt;&gt;"",$W1514&lt;&gt;""))),"Informe pelo menos um ano completo com valor unitário e quantidade.",IF(AND($C1514&lt;&gt;"",$E1514&lt;&gt;"",LEFT(TRIM($C1514),1)&lt;&gt;LEFT(TRIM($E1514),1)),"Categoria e tipo estão incompatíveis.",IF(IF(OR($E1514="",$F1514=""),FALSE(),IFERROR(COUNTIF(INDIRECT("UNITS_"&amp;SUBSTITUTE(LEFT($E1514,FIND(" ",$E1514&amp;" ")-1),".","_")),$F1514)=0,TRUE())),"Unidade incompatível com o tipo selecionado.",IF(OR(AND(ISNUMBER(SEARCH("comunic",LOWER($B1514))),LEFT($E1514,3)&lt;&gt;"4.4"),AND(ISNUMBER(SEARCH("monitor",LOWER($B1514))),NOT(OR(LEFT($E1514,3)="1.5",LEFT($E1514,3)="2.5")))),"Revise a classificação do item conforme as regras de preenchimento.",IF(AND($B1514&lt;&gt;"",OR(ISNUMBER(SEARCH("outro",LOWER($B1514))),ISNUMBER(SEARCH("divers",LOWER($B1514))),ISNUMBER(SEARCH("kit",LOWER($B1514))),ISNUMBER(SEARCH("ferrament",LOWER($B1514))),ISNUMBER(SEARCH("epi",LOWER($B1514)))),NOT(OR($Z1514&lt;&gt;"",$AA1514&lt;&gt;""))),"Descrição muito genérica: detalhe melhor o item e registre o racional no memorial ou em anexo.",IF(AND($Y1514=0,$B1514&lt;&gt;"",OR($G1514&lt;&gt;"",$H1514&lt;&gt;"",$J1514&lt;&gt;"",$K1514&lt;&gt;"",$M1514&lt;&gt;"",$N1514&lt;&gt;"",$P1514&lt;&gt;"",$Q1514&lt;&gt;"",$S1514&lt;&gt;"",$T1514&lt;&gt;"",$V1514&lt;&gt;"",$W1514&lt;&gt;"")),"O item possui dados lançados, mas o total está zerado. Revise os valores informados.","")))))))))))))))</f>
        <v/>
      </c>
    </row>
    <row r="1515" spans="1:35" ht="14.25" customHeight="1" x14ac:dyDescent="0.25">
      <c r="A1515" s="57" t="str">
        <f t="shared" si="299"/>
        <v/>
      </c>
      <c r="B1515" s="61"/>
      <c r="C1515" s="61"/>
      <c r="D1515" s="58"/>
      <c r="E1515" s="61"/>
      <c r="F1515" s="61"/>
      <c r="G1515" s="272"/>
      <c r="H1515" s="62"/>
      <c r="I1515" s="273">
        <f t="shared" si="300"/>
        <v>0</v>
      </c>
      <c r="J1515" s="272"/>
      <c r="K1515" s="62"/>
      <c r="L1515" s="270">
        <f t="shared" si="301"/>
        <v>0</v>
      </c>
      <c r="M1515" s="272"/>
      <c r="N1515" s="62"/>
      <c r="O1515" s="270">
        <f t="shared" si="302"/>
        <v>0</v>
      </c>
      <c r="P1515" s="272"/>
      <c r="Q1515" s="62"/>
      <c r="R1515" s="271">
        <f t="shared" si="303"/>
        <v>0</v>
      </c>
      <c r="S1515" s="272"/>
      <c r="T1515" s="62"/>
      <c r="U1515" s="270">
        <f t="shared" si="304"/>
        <v>0</v>
      </c>
      <c r="V1515" s="272"/>
      <c r="W1515" s="62"/>
      <c r="X1515" s="270">
        <f t="shared" si="305"/>
        <v>0</v>
      </c>
      <c r="Y1515" s="270">
        <f t="shared" si="306"/>
        <v>0</v>
      </c>
      <c r="Z1515" s="61"/>
      <c r="AA1515" s="61"/>
      <c r="AB1515" s="60" t="str">
        <f t="shared" si="307"/>
        <v/>
      </c>
      <c r="AC1515" s="21" t="b">
        <f t="shared" si="308"/>
        <v>0</v>
      </c>
      <c r="AD1515" s="21" t="b">
        <f t="shared" si="309"/>
        <v>0</v>
      </c>
      <c r="AE1515" s="21" t="b">
        <f t="shared" si="310"/>
        <v>0</v>
      </c>
      <c r="AF1515" s="21" t="b">
        <f ca="1">OR(AND($AC1515,NOT($AD1515)),AND($AC1515,OR(AND($G1515="",$H1515&lt;&gt;""),AND($G1515&lt;&gt;"",$H1515=""),AND($J1515="",$K1515&lt;&gt;""),AND($J1515&lt;&gt;"",$K1515=""),AND($M1515="",$N1515&lt;&gt;""),AND($M1515&lt;&gt;"",$N1515=""),AND($P1515="",$Q1515&lt;&gt;""),AND($P1515&lt;&gt;"",$Q1515=""),AND($S1515="",$T1515&lt;&gt;""),AND($S1515&lt;&gt;"",$T1515=""),AND($V1515="",$W1515&lt;&gt;""),AND($V1515&lt;&gt;"",$W1515=""))),AND($C1515&lt;&gt;"",$E1515&lt;&gt;"",LEFT(TRIM($C1515),1)&lt;&gt;LEFT(TRIM($E1515),1)),IF(OR($E1515="",$F1515=""),FALSE(),IFERROR(COUNTIF(INDIRECT("UNITS_"&amp;SUBSTITUTE(LEFT($E1515,FIND(" ",$E1515&amp;" ")-1),".","_")),$F1515)=0,TRUE())),AND($B1515&lt;&gt;"",OR(ISNUMBER(SEARCH("outro",LOWER($B1515))),ISNUMBER(SEARCH("divers",LOWER($B1515))),ISNUMBER(SEARCH("etc",LOWER($B1515))))),OR(AND(ISNUMBER(SEARCH("comunic",LOWER($B1515))),LEFT($E1515,3)&lt;&gt;"4.4"),AND(ISNUMBER(SEARCH("monitor",LOWER($B1515))),NOT(OR(LEFT($E1515,3)="1.5",LEFT($E1515,3)="2.5")))),AND($B1515&lt;&gt;"",OR(LEFT($C1515,1)="1",LEFT($C1515,1)="2"),$D1515=""),AND($D1515&lt;&gt;"",NOT(OR(LEFT($C1515,1)="1",LEFT($C1515,1)="2"))),AND($D1515&lt;&gt;"",COUNTIF(' PROJETO'!$B$14:$B$16,$D1515)=0),IF($D1515="",FALSE(),IF(COUNTIF(' PROJETO'!$B$14:$B$16,$D1515)=0,FALSE(),IFERROR(INDEX(' PROJETO'!$C$14:$C$16,MATCH($D1515,' PROJETO'!$B$14:$B$16,0))&lt;&gt;"Sim",FALSE()))))</f>
        <v>0</v>
      </c>
      <c r="AG1515" s="21" t="b">
        <f>AND($AC1515,$Y1515&gt;'CONFG.  LISTAS'!$F$4,$Z1515="",$AA1515="")</f>
        <v>0</v>
      </c>
      <c r="AH1515" s="21" t="str">
        <f t="shared" si="311"/>
        <v/>
      </c>
      <c r="AI1515" s="43" t="str">
        <f ca="1">IF(NOT($AC1515),"",IF(OR($B1515="",$C1515="",$E1515="",$F1515=""),"Preencha descrição, categoria, tipo e unidade.",IF(AND($B1515&lt;&gt;"",OR(LEFT($C1515,1)="1",LEFT($C1515,1)="2"),$D1515=""),"Informe a prática de restauração para itens diretos.",IF(AND($D1515&lt;&gt;"",NOT(OR(LEFT($C1515,1)="1",LEFT($C1515,1)="2"))),"Custos indiretos não devem pertencer a uma prática específica.",IF(AND($D1515&lt;&gt;"",COUNTIF(' PROJETO'!$B$14:$B$16,$D1515)=0),"Prática de restauração inválida ou não cadastrada.",IF(IF($D1515="",FALSE(),IF(COUNTIF(' PROJETO'!$B$14:$B$16,$D1515)=0,FALSE(),IFERROR(INDEX(' PROJETO'!$C$14:$C$16,MATCH($D1515,' PROJETO'!$B$14:$B$16,0))&lt;&gt;"Sim",FALSE()))),"A prática informada no item não foi selecionada na aba Projeto.",IF(AND(MAX($I1515,$L1515,$O1515,$R1515,$U1515,$X1515)&gt;'CONFG.  LISTAS'!$F$4,NOT(OR($Z1515&lt;&gt;"",$AA1515&lt;&gt;""))),"Memorial de cálculo ou anexo obrigatório não informado para item acima do limite.",IF(OR(AND($G1515&lt;&gt;"",$H1515&lt;&gt;"",OR($G1515&lt;=0,$H1515&lt;=0)),AND($J1515&lt;&gt;"",$K1515&lt;&gt;"",OR($J1515&lt;=0,$K1515&lt;=0)),AND($M1515&lt;&gt;"",$N1515&lt;&gt;"",OR($M1515&lt;=0,$N1515&lt;=0)),AND($P1515&lt;&gt;"",$Q1515&lt;&gt;"",OR($P1515&lt;=0,$Q1515&lt;=0)),AND($S1515&lt;&gt;"",$T1515&lt;&gt;"",OR($S1515&lt;=0,$T1515&lt;=0)),AND($V1515&lt;&gt;"",$W1515&lt;&gt;"",OR($V1515&lt;=0,$W1515&lt;=0))),"Revise os valores informados: valor unitário e quantidade devem ser maiores que zero.",IF(OR(AND($G1515="",$H1515&lt;&gt;""),AND($G1515&lt;&gt;"",$H1515=""),AND($J1515="",$K1515&lt;&gt;""),AND($J1515&lt;&gt;"",$K1515=""),AND($M1515="",$N1515&lt;&gt;""),AND($M1515&lt;&gt;"",$N1515=""),AND($P1515="",$Q1515&lt;&gt;""),AND($P1515&lt;&gt;"",$Q1515=""),AND($S1515="",$T1515&lt;&gt;""),AND($S1515&lt;&gt;"",$T1515=""),AND($V1515="",$W1515&lt;&gt;""),AND($V1515&lt;&gt;"",$W1515="")),"Há ano preenchido parcialmente: "&amp;TRIM(IF(AND($G1515="",$H1515&lt;&gt;""),"Ano 1 (falta valor unitário); ","")&amp;IF(AND($G1515&lt;&gt;"",$H1515=""),"Ano 1 (falta quantidade); ","")&amp;IF(AND($J1515="",$K1515&lt;&gt;""),"Ano 2 (falta valor unitário); ","")&amp;IF(AND($J1515&lt;&gt;"",$K1515=""),"Ano 2 (falta quantidade); ","")&amp;IF(AND($M1515="",$N1515&lt;&gt;""),"Ano 3 (falta valor unitário); ","")&amp;IF(AND($M1515&lt;&gt;"",$N1515=""),"Ano 3 (falta quantidade); ","")&amp;IF(AND($P1515="",$Q1515&lt;&gt;""),"Ano 4 (falta valor unitário); ","")&amp;IF(AND($P1515&lt;&gt;"",$Q1515=""),"Ano 4 (falta quantidade); ","")&amp;IF(AND($S1515="",$T1515&lt;&gt;""),"Ano 5 (falta valor unitário); ","")&amp;IF(AND($S1515&lt;&gt;"",$T1515=""),"Ano 5 (falta quantidade); ","")&amp;IF(AND($V1515="",$W1515&lt;&gt;""),"Ano 6 (falta valor unitário); ","")&amp;IF(AND($V1515&lt;&gt;"",$W1515=""),"Ano 6 (falta quantidade); ","")), IF(NOT(OR(AND($G1515&lt;&gt;"",$H1515&lt;&gt;""),AND($J1515&lt;&gt;"",$K1515&lt;&gt;""),AND($M1515&lt;&gt;"",$N1515&lt;&gt;""),AND($P1515&lt;&gt;"",$Q1515&lt;&gt;""),AND($S1515&lt;&gt;"",$T1515&lt;&gt;""),AND($V1515&lt;&gt;"",$W1515&lt;&gt;""))),"Informe pelo menos um ano completo com valor unitário e quantidade.",IF(AND($C1515&lt;&gt;"",$E1515&lt;&gt;"",LEFT(TRIM($C1515),1)&lt;&gt;LEFT(TRIM($E1515),1)),"Categoria e tipo estão incompatíveis.",IF(IF(OR($E1515="",$F1515=""),FALSE(),IFERROR(COUNTIF(INDIRECT("UNITS_"&amp;SUBSTITUTE(LEFT($E1515,FIND(" ",$E1515&amp;" ")-1),".","_")),$F1515)=0,TRUE())),"Unidade incompatível com o tipo selecionado.",IF(OR(AND(ISNUMBER(SEARCH("comunic",LOWER($B1515))),LEFT($E1515,3)&lt;&gt;"4.4"),AND(ISNUMBER(SEARCH("monitor",LOWER($B1515))),NOT(OR(LEFT($E1515,3)="1.5",LEFT($E1515,3)="2.5")))),"Revise a classificação do item conforme as regras de preenchimento.",IF(AND($B1515&lt;&gt;"",OR(ISNUMBER(SEARCH("outro",LOWER($B1515))),ISNUMBER(SEARCH("divers",LOWER($B1515))),ISNUMBER(SEARCH("kit",LOWER($B1515))),ISNUMBER(SEARCH("ferrament",LOWER($B1515))),ISNUMBER(SEARCH("epi",LOWER($B1515)))),NOT(OR($Z1515&lt;&gt;"",$AA1515&lt;&gt;""))),"Descrição muito genérica: detalhe melhor o item e registre o racional no memorial ou em anexo.",IF(AND($Y1515=0,$B1515&lt;&gt;"",OR($G1515&lt;&gt;"",$H1515&lt;&gt;"",$J1515&lt;&gt;"",$K1515&lt;&gt;"",$M1515&lt;&gt;"",$N1515&lt;&gt;"",$P1515&lt;&gt;"",$Q1515&lt;&gt;"",$S1515&lt;&gt;"",$T1515&lt;&gt;"",$V1515&lt;&gt;"",$W1515&lt;&gt;"")),"O item possui dados lançados, mas o total está zerado. Revise os valores informados.","")))))))))))))))</f>
        <v/>
      </c>
    </row>
    <row r="1516" spans="1:35" ht="14.25" customHeight="1" x14ac:dyDescent="0.25">
      <c r="A1516" s="57" t="str">
        <f t="shared" si="299"/>
        <v/>
      </c>
      <c r="B1516" s="58"/>
      <c r="C1516" s="58"/>
      <c r="D1516" s="58"/>
      <c r="E1516" s="58"/>
      <c r="F1516" s="58"/>
      <c r="G1516" s="269"/>
      <c r="H1516" s="59"/>
      <c r="I1516" s="273">
        <f t="shared" si="300"/>
        <v>0</v>
      </c>
      <c r="J1516" s="269"/>
      <c r="K1516" s="59"/>
      <c r="L1516" s="270">
        <f t="shared" si="301"/>
        <v>0</v>
      </c>
      <c r="M1516" s="269"/>
      <c r="N1516" s="59"/>
      <c r="O1516" s="270">
        <f t="shared" si="302"/>
        <v>0</v>
      </c>
      <c r="P1516" s="269"/>
      <c r="Q1516" s="59"/>
      <c r="R1516" s="271">
        <f t="shared" si="303"/>
        <v>0</v>
      </c>
      <c r="S1516" s="269"/>
      <c r="T1516" s="59"/>
      <c r="U1516" s="270">
        <f t="shared" si="304"/>
        <v>0</v>
      </c>
      <c r="V1516" s="269"/>
      <c r="W1516" s="59"/>
      <c r="X1516" s="270">
        <f t="shared" si="305"/>
        <v>0</v>
      </c>
      <c r="Y1516" s="270">
        <f t="shared" si="306"/>
        <v>0</v>
      </c>
      <c r="Z1516" s="58"/>
      <c r="AA1516" s="58"/>
      <c r="AB1516" s="60" t="str">
        <f t="shared" si="307"/>
        <v/>
      </c>
      <c r="AC1516" s="21" t="b">
        <f t="shared" si="308"/>
        <v>0</v>
      </c>
      <c r="AD1516" s="21" t="b">
        <f t="shared" si="309"/>
        <v>0</v>
      </c>
      <c r="AE1516" s="21" t="b">
        <f t="shared" si="310"/>
        <v>0</v>
      </c>
      <c r="AF1516" s="21" t="b">
        <f ca="1">OR(AND($AC1516,NOT($AD1516)),AND($AC1516,OR(AND($G1516="",$H1516&lt;&gt;""),AND($G1516&lt;&gt;"",$H1516=""),AND($J1516="",$K1516&lt;&gt;""),AND($J1516&lt;&gt;"",$K1516=""),AND($M1516="",$N1516&lt;&gt;""),AND($M1516&lt;&gt;"",$N1516=""),AND($P1516="",$Q1516&lt;&gt;""),AND($P1516&lt;&gt;"",$Q1516=""),AND($S1516="",$T1516&lt;&gt;""),AND($S1516&lt;&gt;"",$T1516=""),AND($V1516="",$W1516&lt;&gt;""),AND($V1516&lt;&gt;"",$W1516=""))),AND($C1516&lt;&gt;"",$E1516&lt;&gt;"",LEFT(TRIM($C1516),1)&lt;&gt;LEFT(TRIM($E1516),1)),IF(OR($E1516="",$F1516=""),FALSE(),IFERROR(COUNTIF(INDIRECT("UNITS_"&amp;SUBSTITUTE(LEFT($E1516,FIND(" ",$E1516&amp;" ")-1),".","_")),$F1516)=0,TRUE())),AND($B1516&lt;&gt;"",OR(ISNUMBER(SEARCH("outro",LOWER($B1516))),ISNUMBER(SEARCH("divers",LOWER($B1516))),ISNUMBER(SEARCH("etc",LOWER($B1516))))),OR(AND(ISNUMBER(SEARCH("comunic",LOWER($B1516))),LEFT($E1516,3)&lt;&gt;"4.4"),AND(ISNUMBER(SEARCH("monitor",LOWER($B1516))),NOT(OR(LEFT($E1516,3)="1.5",LEFT($E1516,3)="2.5")))),AND($B1516&lt;&gt;"",OR(LEFT($C1516,1)="1",LEFT($C1516,1)="2"),$D1516=""),AND($D1516&lt;&gt;"",NOT(OR(LEFT($C1516,1)="1",LEFT($C1516,1)="2"))),AND($D1516&lt;&gt;"",COUNTIF(' PROJETO'!$B$14:$B$16,$D1516)=0),IF($D1516="",FALSE(),IF(COUNTIF(' PROJETO'!$B$14:$B$16,$D1516)=0,FALSE(),IFERROR(INDEX(' PROJETO'!$C$14:$C$16,MATCH($D1516,' PROJETO'!$B$14:$B$16,0))&lt;&gt;"Sim",FALSE()))))</f>
        <v>0</v>
      </c>
      <c r="AG1516" s="21" t="b">
        <f>AND($AC1516,$Y1516&gt;'CONFG.  LISTAS'!$F$4,$Z1516="",$AA1516="")</f>
        <v>0</v>
      </c>
      <c r="AH1516" s="21" t="str">
        <f t="shared" si="311"/>
        <v/>
      </c>
      <c r="AI1516" s="43" t="str">
        <f ca="1">IF(NOT($AC1516),"",IF(OR($B1516="",$C1516="",$E1516="",$F1516=""),"Preencha descrição, categoria, tipo e unidade.",IF(AND($B1516&lt;&gt;"",OR(LEFT($C1516,1)="1",LEFT($C1516,1)="2"),$D1516=""),"Informe a prática de restauração para itens diretos.",IF(AND($D1516&lt;&gt;"",NOT(OR(LEFT($C1516,1)="1",LEFT($C1516,1)="2"))),"Custos indiretos não devem pertencer a uma prática específica.",IF(AND($D1516&lt;&gt;"",COUNTIF(' PROJETO'!$B$14:$B$16,$D1516)=0),"Prática de restauração inválida ou não cadastrada.",IF(IF($D1516="",FALSE(),IF(COUNTIF(' PROJETO'!$B$14:$B$16,$D1516)=0,FALSE(),IFERROR(INDEX(' PROJETO'!$C$14:$C$16,MATCH($D1516,' PROJETO'!$B$14:$B$16,0))&lt;&gt;"Sim",FALSE()))),"A prática informada no item não foi selecionada na aba Projeto.",IF(AND(MAX($I1516,$L1516,$O1516,$R1516,$U1516,$X1516)&gt;'CONFG.  LISTAS'!$F$4,NOT(OR($Z1516&lt;&gt;"",$AA1516&lt;&gt;""))),"Memorial de cálculo ou anexo obrigatório não informado para item acima do limite.",IF(OR(AND($G1516&lt;&gt;"",$H1516&lt;&gt;"",OR($G1516&lt;=0,$H1516&lt;=0)),AND($J1516&lt;&gt;"",$K1516&lt;&gt;"",OR($J1516&lt;=0,$K1516&lt;=0)),AND($M1516&lt;&gt;"",$N1516&lt;&gt;"",OR($M1516&lt;=0,$N1516&lt;=0)),AND($P1516&lt;&gt;"",$Q1516&lt;&gt;"",OR($P1516&lt;=0,$Q1516&lt;=0)),AND($S1516&lt;&gt;"",$T1516&lt;&gt;"",OR($S1516&lt;=0,$T1516&lt;=0)),AND($V1516&lt;&gt;"",$W1516&lt;&gt;"",OR($V1516&lt;=0,$W1516&lt;=0))),"Revise os valores informados: valor unitário e quantidade devem ser maiores que zero.",IF(OR(AND($G1516="",$H1516&lt;&gt;""),AND($G1516&lt;&gt;"",$H1516=""),AND($J1516="",$K1516&lt;&gt;""),AND($J1516&lt;&gt;"",$K1516=""),AND($M1516="",$N1516&lt;&gt;""),AND($M1516&lt;&gt;"",$N1516=""),AND($P1516="",$Q1516&lt;&gt;""),AND($P1516&lt;&gt;"",$Q1516=""),AND($S1516="",$T1516&lt;&gt;""),AND($S1516&lt;&gt;"",$T1516=""),AND($V1516="",$W1516&lt;&gt;""),AND($V1516&lt;&gt;"",$W1516="")),"Há ano preenchido parcialmente: "&amp;TRIM(IF(AND($G1516="",$H1516&lt;&gt;""),"Ano 1 (falta valor unitário); ","")&amp;IF(AND($G1516&lt;&gt;"",$H1516=""),"Ano 1 (falta quantidade); ","")&amp;IF(AND($J1516="",$K1516&lt;&gt;""),"Ano 2 (falta valor unitário); ","")&amp;IF(AND($J1516&lt;&gt;"",$K1516=""),"Ano 2 (falta quantidade); ","")&amp;IF(AND($M1516="",$N1516&lt;&gt;""),"Ano 3 (falta valor unitário); ","")&amp;IF(AND($M1516&lt;&gt;"",$N1516=""),"Ano 3 (falta quantidade); ","")&amp;IF(AND($P1516="",$Q1516&lt;&gt;""),"Ano 4 (falta valor unitário); ","")&amp;IF(AND($P1516&lt;&gt;"",$Q1516=""),"Ano 4 (falta quantidade); ","")&amp;IF(AND($S1516="",$T1516&lt;&gt;""),"Ano 5 (falta valor unitário); ","")&amp;IF(AND($S1516&lt;&gt;"",$T1516=""),"Ano 5 (falta quantidade); ","")&amp;IF(AND($V1516="",$W1516&lt;&gt;""),"Ano 6 (falta valor unitário); ","")&amp;IF(AND($V1516&lt;&gt;"",$W1516=""),"Ano 6 (falta quantidade); ","")), IF(NOT(OR(AND($G1516&lt;&gt;"",$H1516&lt;&gt;""),AND($J1516&lt;&gt;"",$K1516&lt;&gt;""),AND($M1516&lt;&gt;"",$N1516&lt;&gt;""),AND($P1516&lt;&gt;"",$Q1516&lt;&gt;""),AND($S1516&lt;&gt;"",$T1516&lt;&gt;""),AND($V1516&lt;&gt;"",$W1516&lt;&gt;""))),"Informe pelo menos um ano completo com valor unitário e quantidade.",IF(AND($C1516&lt;&gt;"",$E1516&lt;&gt;"",LEFT(TRIM($C1516),1)&lt;&gt;LEFT(TRIM($E1516),1)),"Categoria e tipo estão incompatíveis.",IF(IF(OR($E1516="",$F1516=""),FALSE(),IFERROR(COUNTIF(INDIRECT("UNITS_"&amp;SUBSTITUTE(LEFT($E1516,FIND(" ",$E1516&amp;" ")-1),".","_")),$F1516)=0,TRUE())),"Unidade incompatível com o tipo selecionado.",IF(OR(AND(ISNUMBER(SEARCH("comunic",LOWER($B1516))),LEFT($E1516,3)&lt;&gt;"4.4"),AND(ISNUMBER(SEARCH("monitor",LOWER($B1516))),NOT(OR(LEFT($E1516,3)="1.5",LEFT($E1516,3)="2.5")))),"Revise a classificação do item conforme as regras de preenchimento.",IF(AND($B1516&lt;&gt;"",OR(ISNUMBER(SEARCH("outro",LOWER($B1516))),ISNUMBER(SEARCH("divers",LOWER($B1516))),ISNUMBER(SEARCH("kit",LOWER($B1516))),ISNUMBER(SEARCH("ferrament",LOWER($B1516))),ISNUMBER(SEARCH("epi",LOWER($B1516)))),NOT(OR($Z1516&lt;&gt;"",$AA1516&lt;&gt;""))),"Descrição muito genérica: detalhe melhor o item e registre o racional no memorial ou em anexo.",IF(AND($Y1516=0,$B1516&lt;&gt;"",OR($G1516&lt;&gt;"",$H1516&lt;&gt;"",$J1516&lt;&gt;"",$K1516&lt;&gt;"",$M1516&lt;&gt;"",$N1516&lt;&gt;"",$P1516&lt;&gt;"",$Q1516&lt;&gt;"",$S1516&lt;&gt;"",$T1516&lt;&gt;"",$V1516&lt;&gt;"",$W1516&lt;&gt;"")),"O item possui dados lançados, mas o total está zerado. Revise os valores informados.","")))))))))))))))</f>
        <v/>
      </c>
    </row>
    <row r="1517" spans="1:35" ht="14.25" customHeight="1" x14ac:dyDescent="0.25">
      <c r="A1517" s="57" t="str">
        <f t="shared" si="299"/>
        <v/>
      </c>
      <c r="B1517" s="61"/>
      <c r="C1517" s="61"/>
      <c r="D1517" s="58"/>
      <c r="E1517" s="61"/>
      <c r="F1517" s="61"/>
      <c r="G1517" s="272"/>
      <c r="H1517" s="62"/>
      <c r="I1517" s="273">
        <f t="shared" si="300"/>
        <v>0</v>
      </c>
      <c r="J1517" s="272"/>
      <c r="K1517" s="62"/>
      <c r="L1517" s="270">
        <f t="shared" si="301"/>
        <v>0</v>
      </c>
      <c r="M1517" s="272"/>
      <c r="N1517" s="62"/>
      <c r="O1517" s="270">
        <f t="shared" si="302"/>
        <v>0</v>
      </c>
      <c r="P1517" s="272"/>
      <c r="Q1517" s="62"/>
      <c r="R1517" s="271">
        <f t="shared" si="303"/>
        <v>0</v>
      </c>
      <c r="S1517" s="272"/>
      <c r="T1517" s="62"/>
      <c r="U1517" s="270">
        <f t="shared" si="304"/>
        <v>0</v>
      </c>
      <c r="V1517" s="272"/>
      <c r="W1517" s="62"/>
      <c r="X1517" s="270">
        <f t="shared" si="305"/>
        <v>0</v>
      </c>
      <c r="Y1517" s="270">
        <f t="shared" si="306"/>
        <v>0</v>
      </c>
      <c r="Z1517" s="61"/>
      <c r="AA1517" s="61"/>
      <c r="AB1517" s="60" t="str">
        <f t="shared" si="307"/>
        <v/>
      </c>
      <c r="AC1517" s="21" t="b">
        <f t="shared" si="308"/>
        <v>0</v>
      </c>
      <c r="AD1517" s="21" t="b">
        <f t="shared" si="309"/>
        <v>0</v>
      </c>
      <c r="AE1517" s="21" t="b">
        <f t="shared" si="310"/>
        <v>0</v>
      </c>
      <c r="AF1517" s="21" t="b">
        <f ca="1">OR(AND($AC1517,NOT($AD1517)),AND($AC1517,OR(AND($G1517="",$H1517&lt;&gt;""),AND($G1517&lt;&gt;"",$H1517=""),AND($J1517="",$K1517&lt;&gt;""),AND($J1517&lt;&gt;"",$K1517=""),AND($M1517="",$N1517&lt;&gt;""),AND($M1517&lt;&gt;"",$N1517=""),AND($P1517="",$Q1517&lt;&gt;""),AND($P1517&lt;&gt;"",$Q1517=""),AND($S1517="",$T1517&lt;&gt;""),AND($S1517&lt;&gt;"",$T1517=""),AND($V1517="",$W1517&lt;&gt;""),AND($V1517&lt;&gt;"",$W1517=""))),AND($C1517&lt;&gt;"",$E1517&lt;&gt;"",LEFT(TRIM($C1517),1)&lt;&gt;LEFT(TRIM($E1517),1)),IF(OR($E1517="",$F1517=""),FALSE(),IFERROR(COUNTIF(INDIRECT("UNITS_"&amp;SUBSTITUTE(LEFT($E1517,FIND(" ",$E1517&amp;" ")-1),".","_")),$F1517)=0,TRUE())),AND($B1517&lt;&gt;"",OR(ISNUMBER(SEARCH("outro",LOWER($B1517))),ISNUMBER(SEARCH("divers",LOWER($B1517))),ISNUMBER(SEARCH("etc",LOWER($B1517))))),OR(AND(ISNUMBER(SEARCH("comunic",LOWER($B1517))),LEFT($E1517,3)&lt;&gt;"4.4"),AND(ISNUMBER(SEARCH("monitor",LOWER($B1517))),NOT(OR(LEFT($E1517,3)="1.5",LEFT($E1517,3)="2.5")))),AND($B1517&lt;&gt;"",OR(LEFT($C1517,1)="1",LEFT($C1517,1)="2"),$D1517=""),AND($D1517&lt;&gt;"",NOT(OR(LEFT($C1517,1)="1",LEFT($C1517,1)="2"))),AND($D1517&lt;&gt;"",COUNTIF(' PROJETO'!$B$14:$B$16,$D1517)=0),IF($D1517="",FALSE(),IF(COUNTIF(' PROJETO'!$B$14:$B$16,$D1517)=0,FALSE(),IFERROR(INDEX(' PROJETO'!$C$14:$C$16,MATCH($D1517,' PROJETO'!$B$14:$B$16,0))&lt;&gt;"Sim",FALSE()))))</f>
        <v>0</v>
      </c>
      <c r="AG1517" s="21" t="b">
        <f>AND($AC1517,$Y1517&gt;'CONFG.  LISTAS'!$F$4,$Z1517="",$AA1517="")</f>
        <v>0</v>
      </c>
      <c r="AH1517" s="21" t="str">
        <f t="shared" si="311"/>
        <v/>
      </c>
      <c r="AI1517" s="43" t="str">
        <f ca="1">IF(NOT($AC1517),"",IF(OR($B1517="",$C1517="",$E1517="",$F1517=""),"Preencha descrição, categoria, tipo e unidade.",IF(AND($B1517&lt;&gt;"",OR(LEFT($C1517,1)="1",LEFT($C1517,1)="2"),$D1517=""),"Informe a prática de restauração para itens diretos.",IF(AND($D1517&lt;&gt;"",NOT(OR(LEFT($C1517,1)="1",LEFT($C1517,1)="2"))),"Custos indiretos não devem pertencer a uma prática específica.",IF(AND($D1517&lt;&gt;"",COUNTIF(' PROJETO'!$B$14:$B$16,$D1517)=0),"Prática de restauração inválida ou não cadastrada.",IF(IF($D1517="",FALSE(),IF(COUNTIF(' PROJETO'!$B$14:$B$16,$D1517)=0,FALSE(),IFERROR(INDEX(' PROJETO'!$C$14:$C$16,MATCH($D1517,' PROJETO'!$B$14:$B$16,0))&lt;&gt;"Sim",FALSE()))),"A prática informada no item não foi selecionada na aba Projeto.",IF(AND(MAX($I1517,$L1517,$O1517,$R1517,$U1517,$X1517)&gt;'CONFG.  LISTAS'!$F$4,NOT(OR($Z1517&lt;&gt;"",$AA1517&lt;&gt;""))),"Memorial de cálculo ou anexo obrigatório não informado para item acima do limite.",IF(OR(AND($G1517&lt;&gt;"",$H1517&lt;&gt;"",OR($G1517&lt;=0,$H1517&lt;=0)),AND($J1517&lt;&gt;"",$K1517&lt;&gt;"",OR($J1517&lt;=0,$K1517&lt;=0)),AND($M1517&lt;&gt;"",$N1517&lt;&gt;"",OR($M1517&lt;=0,$N1517&lt;=0)),AND($P1517&lt;&gt;"",$Q1517&lt;&gt;"",OR($P1517&lt;=0,$Q1517&lt;=0)),AND($S1517&lt;&gt;"",$T1517&lt;&gt;"",OR($S1517&lt;=0,$T1517&lt;=0)),AND($V1517&lt;&gt;"",$W1517&lt;&gt;"",OR($V1517&lt;=0,$W1517&lt;=0))),"Revise os valores informados: valor unitário e quantidade devem ser maiores que zero.",IF(OR(AND($G1517="",$H1517&lt;&gt;""),AND($G1517&lt;&gt;"",$H1517=""),AND($J1517="",$K1517&lt;&gt;""),AND($J1517&lt;&gt;"",$K1517=""),AND($M1517="",$N1517&lt;&gt;""),AND($M1517&lt;&gt;"",$N1517=""),AND($P1517="",$Q1517&lt;&gt;""),AND($P1517&lt;&gt;"",$Q1517=""),AND($S1517="",$T1517&lt;&gt;""),AND($S1517&lt;&gt;"",$T1517=""),AND($V1517="",$W1517&lt;&gt;""),AND($V1517&lt;&gt;"",$W1517="")),"Há ano preenchido parcialmente: "&amp;TRIM(IF(AND($G1517="",$H1517&lt;&gt;""),"Ano 1 (falta valor unitário); ","")&amp;IF(AND($G1517&lt;&gt;"",$H1517=""),"Ano 1 (falta quantidade); ","")&amp;IF(AND($J1517="",$K1517&lt;&gt;""),"Ano 2 (falta valor unitário); ","")&amp;IF(AND($J1517&lt;&gt;"",$K1517=""),"Ano 2 (falta quantidade); ","")&amp;IF(AND($M1517="",$N1517&lt;&gt;""),"Ano 3 (falta valor unitário); ","")&amp;IF(AND($M1517&lt;&gt;"",$N1517=""),"Ano 3 (falta quantidade); ","")&amp;IF(AND($P1517="",$Q1517&lt;&gt;""),"Ano 4 (falta valor unitário); ","")&amp;IF(AND($P1517&lt;&gt;"",$Q1517=""),"Ano 4 (falta quantidade); ","")&amp;IF(AND($S1517="",$T1517&lt;&gt;""),"Ano 5 (falta valor unitário); ","")&amp;IF(AND($S1517&lt;&gt;"",$T1517=""),"Ano 5 (falta quantidade); ","")&amp;IF(AND($V1517="",$W1517&lt;&gt;""),"Ano 6 (falta valor unitário); ","")&amp;IF(AND($V1517&lt;&gt;"",$W1517=""),"Ano 6 (falta quantidade); ","")), IF(NOT(OR(AND($G1517&lt;&gt;"",$H1517&lt;&gt;""),AND($J1517&lt;&gt;"",$K1517&lt;&gt;""),AND($M1517&lt;&gt;"",$N1517&lt;&gt;""),AND($P1517&lt;&gt;"",$Q1517&lt;&gt;""),AND($S1517&lt;&gt;"",$T1517&lt;&gt;""),AND($V1517&lt;&gt;"",$W1517&lt;&gt;""))),"Informe pelo menos um ano completo com valor unitário e quantidade.",IF(AND($C1517&lt;&gt;"",$E1517&lt;&gt;"",LEFT(TRIM($C1517),1)&lt;&gt;LEFT(TRIM($E1517),1)),"Categoria e tipo estão incompatíveis.",IF(IF(OR($E1517="",$F1517=""),FALSE(),IFERROR(COUNTIF(INDIRECT("UNITS_"&amp;SUBSTITUTE(LEFT($E1517,FIND(" ",$E1517&amp;" ")-1),".","_")),$F1517)=0,TRUE())),"Unidade incompatível com o tipo selecionado.",IF(OR(AND(ISNUMBER(SEARCH("comunic",LOWER($B1517))),LEFT($E1517,3)&lt;&gt;"4.4"),AND(ISNUMBER(SEARCH("monitor",LOWER($B1517))),NOT(OR(LEFT($E1517,3)="1.5",LEFT($E1517,3)="2.5")))),"Revise a classificação do item conforme as regras de preenchimento.",IF(AND($B1517&lt;&gt;"",OR(ISNUMBER(SEARCH("outro",LOWER($B1517))),ISNUMBER(SEARCH("divers",LOWER($B1517))),ISNUMBER(SEARCH("kit",LOWER($B1517))),ISNUMBER(SEARCH("ferrament",LOWER($B1517))),ISNUMBER(SEARCH("epi",LOWER($B1517)))),NOT(OR($Z1517&lt;&gt;"",$AA1517&lt;&gt;""))),"Descrição muito genérica: detalhe melhor o item e registre o racional no memorial ou em anexo.",IF(AND($Y1517=0,$B1517&lt;&gt;"",OR($G1517&lt;&gt;"",$H1517&lt;&gt;"",$J1517&lt;&gt;"",$K1517&lt;&gt;"",$M1517&lt;&gt;"",$N1517&lt;&gt;"",$P1517&lt;&gt;"",$Q1517&lt;&gt;"",$S1517&lt;&gt;"",$T1517&lt;&gt;"",$V1517&lt;&gt;"",$W1517&lt;&gt;"")),"O item possui dados lançados, mas o total está zerado. Revise os valores informados.","")))))))))))))))</f>
        <v/>
      </c>
    </row>
    <row r="1518" spans="1:35" ht="14.25" customHeight="1" x14ac:dyDescent="0.25">
      <c r="A1518" s="57" t="str">
        <f t="shared" si="299"/>
        <v/>
      </c>
      <c r="B1518" s="58"/>
      <c r="C1518" s="58"/>
      <c r="D1518" s="58"/>
      <c r="E1518" s="58"/>
      <c r="F1518" s="58"/>
      <c r="G1518" s="269"/>
      <c r="H1518" s="59"/>
      <c r="I1518" s="273">
        <f t="shared" si="300"/>
        <v>0</v>
      </c>
      <c r="J1518" s="269"/>
      <c r="K1518" s="59"/>
      <c r="L1518" s="270">
        <f t="shared" si="301"/>
        <v>0</v>
      </c>
      <c r="M1518" s="269"/>
      <c r="N1518" s="59"/>
      <c r="O1518" s="270">
        <f t="shared" si="302"/>
        <v>0</v>
      </c>
      <c r="P1518" s="269"/>
      <c r="Q1518" s="59"/>
      <c r="R1518" s="271">
        <f t="shared" si="303"/>
        <v>0</v>
      </c>
      <c r="S1518" s="269"/>
      <c r="T1518" s="59"/>
      <c r="U1518" s="270">
        <f t="shared" si="304"/>
        <v>0</v>
      </c>
      <c r="V1518" s="269"/>
      <c r="W1518" s="59"/>
      <c r="X1518" s="270">
        <f t="shared" si="305"/>
        <v>0</v>
      </c>
      <c r="Y1518" s="270">
        <f t="shared" si="306"/>
        <v>0</v>
      </c>
      <c r="Z1518" s="58"/>
      <c r="AA1518" s="58"/>
      <c r="AB1518" s="60" t="str">
        <f t="shared" si="307"/>
        <v/>
      </c>
      <c r="AC1518" s="21" t="b">
        <f t="shared" si="308"/>
        <v>0</v>
      </c>
      <c r="AD1518" s="21" t="b">
        <f t="shared" si="309"/>
        <v>0</v>
      </c>
      <c r="AE1518" s="21" t="b">
        <f t="shared" si="310"/>
        <v>0</v>
      </c>
      <c r="AF1518" s="21" t="b">
        <f ca="1">OR(AND($AC1518,NOT($AD1518)),AND($AC1518,OR(AND($G1518="",$H1518&lt;&gt;""),AND($G1518&lt;&gt;"",$H1518=""),AND($J1518="",$K1518&lt;&gt;""),AND($J1518&lt;&gt;"",$K1518=""),AND($M1518="",$N1518&lt;&gt;""),AND($M1518&lt;&gt;"",$N1518=""),AND($P1518="",$Q1518&lt;&gt;""),AND($P1518&lt;&gt;"",$Q1518=""),AND($S1518="",$T1518&lt;&gt;""),AND($S1518&lt;&gt;"",$T1518=""),AND($V1518="",$W1518&lt;&gt;""),AND($V1518&lt;&gt;"",$W1518=""))),AND($C1518&lt;&gt;"",$E1518&lt;&gt;"",LEFT(TRIM($C1518),1)&lt;&gt;LEFT(TRIM($E1518),1)),IF(OR($E1518="",$F1518=""),FALSE(),IFERROR(COUNTIF(INDIRECT("UNITS_"&amp;SUBSTITUTE(LEFT($E1518,FIND(" ",$E1518&amp;" ")-1),".","_")),$F1518)=0,TRUE())),AND($B1518&lt;&gt;"",OR(ISNUMBER(SEARCH("outro",LOWER($B1518))),ISNUMBER(SEARCH("divers",LOWER($B1518))),ISNUMBER(SEARCH("etc",LOWER($B1518))))),OR(AND(ISNUMBER(SEARCH("comunic",LOWER($B1518))),LEFT($E1518,3)&lt;&gt;"4.4"),AND(ISNUMBER(SEARCH("monitor",LOWER($B1518))),NOT(OR(LEFT($E1518,3)="1.5",LEFT($E1518,3)="2.5")))),AND($B1518&lt;&gt;"",OR(LEFT($C1518,1)="1",LEFT($C1518,1)="2"),$D1518=""),AND($D1518&lt;&gt;"",NOT(OR(LEFT($C1518,1)="1",LEFT($C1518,1)="2"))),AND($D1518&lt;&gt;"",COUNTIF(' PROJETO'!$B$14:$B$16,$D1518)=0),IF($D1518="",FALSE(),IF(COUNTIF(' PROJETO'!$B$14:$B$16,$D1518)=0,FALSE(),IFERROR(INDEX(' PROJETO'!$C$14:$C$16,MATCH($D1518,' PROJETO'!$B$14:$B$16,0))&lt;&gt;"Sim",FALSE()))))</f>
        <v>0</v>
      </c>
      <c r="AG1518" s="21" t="b">
        <f>AND($AC1518,$Y1518&gt;'CONFG.  LISTAS'!$F$4,$Z1518="",$AA1518="")</f>
        <v>0</v>
      </c>
      <c r="AH1518" s="21" t="str">
        <f t="shared" si="311"/>
        <v/>
      </c>
      <c r="AI1518" s="43" t="str">
        <f ca="1">IF(NOT($AC1518),"",IF(OR($B1518="",$C1518="",$E1518="",$F1518=""),"Preencha descrição, categoria, tipo e unidade.",IF(AND($B1518&lt;&gt;"",OR(LEFT($C1518,1)="1",LEFT($C1518,1)="2"),$D1518=""),"Informe a prática de restauração para itens diretos.",IF(AND($D1518&lt;&gt;"",NOT(OR(LEFT($C1518,1)="1",LEFT($C1518,1)="2"))),"Custos indiretos não devem pertencer a uma prática específica.",IF(AND($D1518&lt;&gt;"",COUNTIF(' PROJETO'!$B$14:$B$16,$D1518)=0),"Prática de restauração inválida ou não cadastrada.",IF(IF($D1518="",FALSE(),IF(COUNTIF(' PROJETO'!$B$14:$B$16,$D1518)=0,FALSE(),IFERROR(INDEX(' PROJETO'!$C$14:$C$16,MATCH($D1518,' PROJETO'!$B$14:$B$16,0))&lt;&gt;"Sim",FALSE()))),"A prática informada no item não foi selecionada na aba Projeto.",IF(AND(MAX($I1518,$L1518,$O1518,$R1518,$U1518,$X1518)&gt;'CONFG.  LISTAS'!$F$4,NOT(OR($Z1518&lt;&gt;"",$AA1518&lt;&gt;""))),"Memorial de cálculo ou anexo obrigatório não informado para item acima do limite.",IF(OR(AND($G1518&lt;&gt;"",$H1518&lt;&gt;"",OR($G1518&lt;=0,$H1518&lt;=0)),AND($J1518&lt;&gt;"",$K1518&lt;&gt;"",OR($J1518&lt;=0,$K1518&lt;=0)),AND($M1518&lt;&gt;"",$N1518&lt;&gt;"",OR($M1518&lt;=0,$N1518&lt;=0)),AND($P1518&lt;&gt;"",$Q1518&lt;&gt;"",OR($P1518&lt;=0,$Q1518&lt;=0)),AND($S1518&lt;&gt;"",$T1518&lt;&gt;"",OR($S1518&lt;=0,$T1518&lt;=0)),AND($V1518&lt;&gt;"",$W1518&lt;&gt;"",OR($V1518&lt;=0,$W1518&lt;=0))),"Revise os valores informados: valor unitário e quantidade devem ser maiores que zero.",IF(OR(AND($G1518="",$H1518&lt;&gt;""),AND($G1518&lt;&gt;"",$H1518=""),AND($J1518="",$K1518&lt;&gt;""),AND($J1518&lt;&gt;"",$K1518=""),AND($M1518="",$N1518&lt;&gt;""),AND($M1518&lt;&gt;"",$N1518=""),AND($P1518="",$Q1518&lt;&gt;""),AND($P1518&lt;&gt;"",$Q1518=""),AND($S1518="",$T1518&lt;&gt;""),AND($S1518&lt;&gt;"",$T1518=""),AND($V1518="",$W1518&lt;&gt;""),AND($V1518&lt;&gt;"",$W1518="")),"Há ano preenchido parcialmente: "&amp;TRIM(IF(AND($G1518="",$H1518&lt;&gt;""),"Ano 1 (falta valor unitário); ","")&amp;IF(AND($G1518&lt;&gt;"",$H1518=""),"Ano 1 (falta quantidade); ","")&amp;IF(AND($J1518="",$K1518&lt;&gt;""),"Ano 2 (falta valor unitário); ","")&amp;IF(AND($J1518&lt;&gt;"",$K1518=""),"Ano 2 (falta quantidade); ","")&amp;IF(AND($M1518="",$N1518&lt;&gt;""),"Ano 3 (falta valor unitário); ","")&amp;IF(AND($M1518&lt;&gt;"",$N1518=""),"Ano 3 (falta quantidade); ","")&amp;IF(AND($P1518="",$Q1518&lt;&gt;""),"Ano 4 (falta valor unitário); ","")&amp;IF(AND($P1518&lt;&gt;"",$Q1518=""),"Ano 4 (falta quantidade); ","")&amp;IF(AND($S1518="",$T1518&lt;&gt;""),"Ano 5 (falta valor unitário); ","")&amp;IF(AND($S1518&lt;&gt;"",$T1518=""),"Ano 5 (falta quantidade); ","")&amp;IF(AND($V1518="",$W1518&lt;&gt;""),"Ano 6 (falta valor unitário); ","")&amp;IF(AND($V1518&lt;&gt;"",$W1518=""),"Ano 6 (falta quantidade); ","")), IF(NOT(OR(AND($G1518&lt;&gt;"",$H1518&lt;&gt;""),AND($J1518&lt;&gt;"",$K1518&lt;&gt;""),AND($M1518&lt;&gt;"",$N1518&lt;&gt;""),AND($P1518&lt;&gt;"",$Q1518&lt;&gt;""),AND($S1518&lt;&gt;"",$T1518&lt;&gt;""),AND($V1518&lt;&gt;"",$W1518&lt;&gt;""))),"Informe pelo menos um ano completo com valor unitário e quantidade.",IF(AND($C1518&lt;&gt;"",$E1518&lt;&gt;"",LEFT(TRIM($C1518),1)&lt;&gt;LEFT(TRIM($E1518),1)),"Categoria e tipo estão incompatíveis.",IF(IF(OR($E1518="",$F1518=""),FALSE(),IFERROR(COUNTIF(INDIRECT("UNITS_"&amp;SUBSTITUTE(LEFT($E1518,FIND(" ",$E1518&amp;" ")-1),".","_")),$F1518)=0,TRUE())),"Unidade incompatível com o tipo selecionado.",IF(OR(AND(ISNUMBER(SEARCH("comunic",LOWER($B1518))),LEFT($E1518,3)&lt;&gt;"4.4"),AND(ISNUMBER(SEARCH("monitor",LOWER($B1518))),NOT(OR(LEFT($E1518,3)="1.5",LEFT($E1518,3)="2.5")))),"Revise a classificação do item conforme as regras de preenchimento.",IF(AND($B1518&lt;&gt;"",OR(ISNUMBER(SEARCH("outro",LOWER($B1518))),ISNUMBER(SEARCH("divers",LOWER($B1518))),ISNUMBER(SEARCH("kit",LOWER($B1518))),ISNUMBER(SEARCH("ferrament",LOWER($B1518))),ISNUMBER(SEARCH("epi",LOWER($B1518)))),NOT(OR($Z1518&lt;&gt;"",$AA1518&lt;&gt;""))),"Descrição muito genérica: detalhe melhor o item e registre o racional no memorial ou em anexo.",IF(AND($Y1518=0,$B1518&lt;&gt;"",OR($G1518&lt;&gt;"",$H1518&lt;&gt;"",$J1518&lt;&gt;"",$K1518&lt;&gt;"",$M1518&lt;&gt;"",$N1518&lt;&gt;"",$P1518&lt;&gt;"",$Q1518&lt;&gt;"",$S1518&lt;&gt;"",$T1518&lt;&gt;"",$V1518&lt;&gt;"",$W1518&lt;&gt;"")),"O item possui dados lançados, mas o total está zerado. Revise os valores informados.","")))))))))))))))</f>
        <v/>
      </c>
    </row>
    <row r="1519" spans="1:35" ht="14.25" customHeight="1" x14ac:dyDescent="0.25">
      <c r="A1519" s="57" t="str">
        <f t="shared" si="299"/>
        <v/>
      </c>
      <c r="B1519" s="61"/>
      <c r="C1519" s="61"/>
      <c r="D1519" s="58"/>
      <c r="E1519" s="61"/>
      <c r="F1519" s="61"/>
      <c r="G1519" s="272"/>
      <c r="H1519" s="62"/>
      <c r="I1519" s="273">
        <f t="shared" si="300"/>
        <v>0</v>
      </c>
      <c r="J1519" s="272"/>
      <c r="K1519" s="62"/>
      <c r="L1519" s="270">
        <f t="shared" si="301"/>
        <v>0</v>
      </c>
      <c r="M1519" s="272"/>
      <c r="N1519" s="62"/>
      <c r="O1519" s="270">
        <f t="shared" si="302"/>
        <v>0</v>
      </c>
      <c r="P1519" s="272"/>
      <c r="Q1519" s="62"/>
      <c r="R1519" s="271">
        <f t="shared" si="303"/>
        <v>0</v>
      </c>
      <c r="S1519" s="272"/>
      <c r="T1519" s="62"/>
      <c r="U1519" s="270">
        <f t="shared" si="304"/>
        <v>0</v>
      </c>
      <c r="V1519" s="272"/>
      <c r="W1519" s="62"/>
      <c r="X1519" s="270">
        <f t="shared" si="305"/>
        <v>0</v>
      </c>
      <c r="Y1519" s="270">
        <f t="shared" si="306"/>
        <v>0</v>
      </c>
      <c r="Z1519" s="61"/>
      <c r="AA1519" s="61"/>
      <c r="AB1519" s="60" t="str">
        <f t="shared" si="307"/>
        <v/>
      </c>
      <c r="AC1519" s="21" t="b">
        <f t="shared" si="308"/>
        <v>0</v>
      </c>
      <c r="AD1519" s="21" t="b">
        <f t="shared" si="309"/>
        <v>0</v>
      </c>
      <c r="AE1519" s="21" t="b">
        <f t="shared" si="310"/>
        <v>0</v>
      </c>
      <c r="AF1519" s="21" t="b">
        <f ca="1">OR(AND($AC1519,NOT($AD1519)),AND($AC1519,OR(AND($G1519="",$H1519&lt;&gt;""),AND($G1519&lt;&gt;"",$H1519=""),AND($J1519="",$K1519&lt;&gt;""),AND($J1519&lt;&gt;"",$K1519=""),AND($M1519="",$N1519&lt;&gt;""),AND($M1519&lt;&gt;"",$N1519=""),AND($P1519="",$Q1519&lt;&gt;""),AND($P1519&lt;&gt;"",$Q1519=""),AND($S1519="",$T1519&lt;&gt;""),AND($S1519&lt;&gt;"",$T1519=""),AND($V1519="",$W1519&lt;&gt;""),AND($V1519&lt;&gt;"",$W1519=""))),AND($C1519&lt;&gt;"",$E1519&lt;&gt;"",LEFT(TRIM($C1519),1)&lt;&gt;LEFT(TRIM($E1519),1)),IF(OR($E1519="",$F1519=""),FALSE(),IFERROR(COUNTIF(INDIRECT("UNITS_"&amp;SUBSTITUTE(LEFT($E1519,FIND(" ",$E1519&amp;" ")-1),".","_")),$F1519)=0,TRUE())),AND($B1519&lt;&gt;"",OR(ISNUMBER(SEARCH("outro",LOWER($B1519))),ISNUMBER(SEARCH("divers",LOWER($B1519))),ISNUMBER(SEARCH("etc",LOWER($B1519))))),OR(AND(ISNUMBER(SEARCH("comunic",LOWER($B1519))),LEFT($E1519,3)&lt;&gt;"4.4"),AND(ISNUMBER(SEARCH("monitor",LOWER($B1519))),NOT(OR(LEFT($E1519,3)="1.5",LEFT($E1519,3)="2.5")))),AND($B1519&lt;&gt;"",OR(LEFT($C1519,1)="1",LEFT($C1519,1)="2"),$D1519=""),AND($D1519&lt;&gt;"",NOT(OR(LEFT($C1519,1)="1",LEFT($C1519,1)="2"))),AND($D1519&lt;&gt;"",COUNTIF(' PROJETO'!$B$14:$B$16,$D1519)=0),IF($D1519="",FALSE(),IF(COUNTIF(' PROJETO'!$B$14:$B$16,$D1519)=0,FALSE(),IFERROR(INDEX(' PROJETO'!$C$14:$C$16,MATCH($D1519,' PROJETO'!$B$14:$B$16,0))&lt;&gt;"Sim",FALSE()))))</f>
        <v>0</v>
      </c>
      <c r="AG1519" s="21" t="b">
        <f>AND($AC1519,$Y1519&gt;'CONFG.  LISTAS'!$F$4,$Z1519="",$AA1519="")</f>
        <v>0</v>
      </c>
      <c r="AH1519" s="21" t="str">
        <f t="shared" si="311"/>
        <v/>
      </c>
      <c r="AI1519" s="43" t="str">
        <f ca="1">IF(NOT($AC1519),"",IF(OR($B1519="",$C1519="",$E1519="",$F1519=""),"Preencha descrição, categoria, tipo e unidade.",IF(AND($B1519&lt;&gt;"",OR(LEFT($C1519,1)="1",LEFT($C1519,1)="2"),$D1519=""),"Informe a prática de restauração para itens diretos.",IF(AND($D1519&lt;&gt;"",NOT(OR(LEFT($C1519,1)="1",LEFT($C1519,1)="2"))),"Custos indiretos não devem pertencer a uma prática específica.",IF(AND($D1519&lt;&gt;"",COUNTIF(' PROJETO'!$B$14:$B$16,$D1519)=0),"Prática de restauração inválida ou não cadastrada.",IF(IF($D1519="",FALSE(),IF(COUNTIF(' PROJETO'!$B$14:$B$16,$D1519)=0,FALSE(),IFERROR(INDEX(' PROJETO'!$C$14:$C$16,MATCH($D1519,' PROJETO'!$B$14:$B$16,0))&lt;&gt;"Sim",FALSE()))),"A prática informada no item não foi selecionada na aba Projeto.",IF(AND(MAX($I1519,$L1519,$O1519,$R1519,$U1519,$X1519)&gt;'CONFG.  LISTAS'!$F$4,NOT(OR($Z1519&lt;&gt;"",$AA1519&lt;&gt;""))),"Memorial de cálculo ou anexo obrigatório não informado para item acima do limite.",IF(OR(AND($G1519&lt;&gt;"",$H1519&lt;&gt;"",OR($G1519&lt;=0,$H1519&lt;=0)),AND($J1519&lt;&gt;"",$K1519&lt;&gt;"",OR($J1519&lt;=0,$K1519&lt;=0)),AND($M1519&lt;&gt;"",$N1519&lt;&gt;"",OR($M1519&lt;=0,$N1519&lt;=0)),AND($P1519&lt;&gt;"",$Q1519&lt;&gt;"",OR($P1519&lt;=0,$Q1519&lt;=0)),AND($S1519&lt;&gt;"",$T1519&lt;&gt;"",OR($S1519&lt;=0,$T1519&lt;=0)),AND($V1519&lt;&gt;"",$W1519&lt;&gt;"",OR($V1519&lt;=0,$W1519&lt;=0))),"Revise os valores informados: valor unitário e quantidade devem ser maiores que zero.",IF(OR(AND($G1519="",$H1519&lt;&gt;""),AND($G1519&lt;&gt;"",$H1519=""),AND($J1519="",$K1519&lt;&gt;""),AND($J1519&lt;&gt;"",$K1519=""),AND($M1519="",$N1519&lt;&gt;""),AND($M1519&lt;&gt;"",$N1519=""),AND($P1519="",$Q1519&lt;&gt;""),AND($P1519&lt;&gt;"",$Q1519=""),AND($S1519="",$T1519&lt;&gt;""),AND($S1519&lt;&gt;"",$T1519=""),AND($V1519="",$W1519&lt;&gt;""),AND($V1519&lt;&gt;"",$W1519="")),"Há ano preenchido parcialmente: "&amp;TRIM(IF(AND($G1519="",$H1519&lt;&gt;""),"Ano 1 (falta valor unitário); ","")&amp;IF(AND($G1519&lt;&gt;"",$H1519=""),"Ano 1 (falta quantidade); ","")&amp;IF(AND($J1519="",$K1519&lt;&gt;""),"Ano 2 (falta valor unitário); ","")&amp;IF(AND($J1519&lt;&gt;"",$K1519=""),"Ano 2 (falta quantidade); ","")&amp;IF(AND($M1519="",$N1519&lt;&gt;""),"Ano 3 (falta valor unitário); ","")&amp;IF(AND($M1519&lt;&gt;"",$N1519=""),"Ano 3 (falta quantidade); ","")&amp;IF(AND($P1519="",$Q1519&lt;&gt;""),"Ano 4 (falta valor unitário); ","")&amp;IF(AND($P1519&lt;&gt;"",$Q1519=""),"Ano 4 (falta quantidade); ","")&amp;IF(AND($S1519="",$T1519&lt;&gt;""),"Ano 5 (falta valor unitário); ","")&amp;IF(AND($S1519&lt;&gt;"",$T1519=""),"Ano 5 (falta quantidade); ","")&amp;IF(AND($V1519="",$W1519&lt;&gt;""),"Ano 6 (falta valor unitário); ","")&amp;IF(AND($V1519&lt;&gt;"",$W1519=""),"Ano 6 (falta quantidade); ","")), IF(NOT(OR(AND($G1519&lt;&gt;"",$H1519&lt;&gt;""),AND($J1519&lt;&gt;"",$K1519&lt;&gt;""),AND($M1519&lt;&gt;"",$N1519&lt;&gt;""),AND($P1519&lt;&gt;"",$Q1519&lt;&gt;""),AND($S1519&lt;&gt;"",$T1519&lt;&gt;""),AND($V1519&lt;&gt;"",$W1519&lt;&gt;""))),"Informe pelo menos um ano completo com valor unitário e quantidade.",IF(AND($C1519&lt;&gt;"",$E1519&lt;&gt;"",LEFT(TRIM($C1519),1)&lt;&gt;LEFT(TRIM($E1519),1)),"Categoria e tipo estão incompatíveis.",IF(IF(OR($E1519="",$F1519=""),FALSE(),IFERROR(COUNTIF(INDIRECT("UNITS_"&amp;SUBSTITUTE(LEFT($E1519,FIND(" ",$E1519&amp;" ")-1),".","_")),$F1519)=0,TRUE())),"Unidade incompatível com o tipo selecionado.",IF(OR(AND(ISNUMBER(SEARCH("comunic",LOWER($B1519))),LEFT($E1519,3)&lt;&gt;"4.4"),AND(ISNUMBER(SEARCH("monitor",LOWER($B1519))),NOT(OR(LEFT($E1519,3)="1.5",LEFT($E1519,3)="2.5")))),"Revise a classificação do item conforme as regras de preenchimento.",IF(AND($B1519&lt;&gt;"",OR(ISNUMBER(SEARCH("outro",LOWER($B1519))),ISNUMBER(SEARCH("divers",LOWER($B1519))),ISNUMBER(SEARCH("kit",LOWER($B1519))),ISNUMBER(SEARCH("ferrament",LOWER($B1519))),ISNUMBER(SEARCH("epi",LOWER($B1519)))),NOT(OR($Z1519&lt;&gt;"",$AA1519&lt;&gt;""))),"Descrição muito genérica: detalhe melhor o item e registre o racional no memorial ou em anexo.",IF(AND($Y1519=0,$B1519&lt;&gt;"",OR($G1519&lt;&gt;"",$H1519&lt;&gt;"",$J1519&lt;&gt;"",$K1519&lt;&gt;"",$M1519&lt;&gt;"",$N1519&lt;&gt;"",$P1519&lt;&gt;"",$Q1519&lt;&gt;"",$S1519&lt;&gt;"",$T1519&lt;&gt;"",$V1519&lt;&gt;"",$W1519&lt;&gt;"")),"O item possui dados lançados, mas o total está zerado. Revise os valores informados.","")))))))))))))))</f>
        <v/>
      </c>
    </row>
    <row r="1520" spans="1:35" ht="14.25" customHeight="1" x14ac:dyDescent="0.25">
      <c r="A1520" s="57" t="str">
        <f t="shared" si="299"/>
        <v/>
      </c>
      <c r="B1520" s="58"/>
      <c r="C1520" s="58"/>
      <c r="D1520" s="58"/>
      <c r="E1520" s="58"/>
      <c r="F1520" s="58"/>
      <c r="G1520" s="269"/>
      <c r="H1520" s="59"/>
      <c r="I1520" s="273">
        <f t="shared" si="300"/>
        <v>0</v>
      </c>
      <c r="J1520" s="269"/>
      <c r="K1520" s="59"/>
      <c r="L1520" s="270">
        <f t="shared" si="301"/>
        <v>0</v>
      </c>
      <c r="M1520" s="269"/>
      <c r="N1520" s="59"/>
      <c r="O1520" s="270">
        <f t="shared" si="302"/>
        <v>0</v>
      </c>
      <c r="P1520" s="269"/>
      <c r="Q1520" s="59"/>
      <c r="R1520" s="271">
        <f t="shared" si="303"/>
        <v>0</v>
      </c>
      <c r="S1520" s="269"/>
      <c r="T1520" s="59"/>
      <c r="U1520" s="270">
        <f t="shared" si="304"/>
        <v>0</v>
      </c>
      <c r="V1520" s="269"/>
      <c r="W1520" s="59"/>
      <c r="X1520" s="270">
        <f t="shared" si="305"/>
        <v>0</v>
      </c>
      <c r="Y1520" s="270">
        <f t="shared" si="306"/>
        <v>0</v>
      </c>
      <c r="Z1520" s="58"/>
      <c r="AA1520" s="58"/>
      <c r="AB1520" s="60" t="str">
        <f t="shared" si="307"/>
        <v/>
      </c>
      <c r="AC1520" s="21" t="b">
        <f t="shared" si="308"/>
        <v>0</v>
      </c>
      <c r="AD1520" s="21" t="b">
        <f t="shared" si="309"/>
        <v>0</v>
      </c>
      <c r="AE1520" s="21" t="b">
        <f t="shared" si="310"/>
        <v>0</v>
      </c>
      <c r="AF1520" s="21" t="b">
        <f ca="1">OR(AND($AC1520,NOT($AD1520)),AND($AC1520,OR(AND($G1520="",$H1520&lt;&gt;""),AND($G1520&lt;&gt;"",$H1520=""),AND($J1520="",$K1520&lt;&gt;""),AND($J1520&lt;&gt;"",$K1520=""),AND($M1520="",$N1520&lt;&gt;""),AND($M1520&lt;&gt;"",$N1520=""),AND($P1520="",$Q1520&lt;&gt;""),AND($P1520&lt;&gt;"",$Q1520=""),AND($S1520="",$T1520&lt;&gt;""),AND($S1520&lt;&gt;"",$T1520=""),AND($V1520="",$W1520&lt;&gt;""),AND($V1520&lt;&gt;"",$W1520=""))),AND($C1520&lt;&gt;"",$E1520&lt;&gt;"",LEFT(TRIM($C1520),1)&lt;&gt;LEFT(TRIM($E1520),1)),IF(OR($E1520="",$F1520=""),FALSE(),IFERROR(COUNTIF(INDIRECT("UNITS_"&amp;SUBSTITUTE(LEFT($E1520,FIND(" ",$E1520&amp;" ")-1),".","_")),$F1520)=0,TRUE())),AND($B1520&lt;&gt;"",OR(ISNUMBER(SEARCH("outro",LOWER($B1520))),ISNUMBER(SEARCH("divers",LOWER($B1520))),ISNUMBER(SEARCH("etc",LOWER($B1520))))),OR(AND(ISNUMBER(SEARCH("comunic",LOWER($B1520))),LEFT($E1520,3)&lt;&gt;"4.4"),AND(ISNUMBER(SEARCH("monitor",LOWER($B1520))),NOT(OR(LEFT($E1520,3)="1.5",LEFT($E1520,3)="2.5")))),AND($B1520&lt;&gt;"",OR(LEFT($C1520,1)="1",LEFT($C1520,1)="2"),$D1520=""),AND($D1520&lt;&gt;"",NOT(OR(LEFT($C1520,1)="1",LEFT($C1520,1)="2"))),AND($D1520&lt;&gt;"",COUNTIF(' PROJETO'!$B$14:$B$16,$D1520)=0),IF($D1520="",FALSE(),IF(COUNTIF(' PROJETO'!$B$14:$B$16,$D1520)=0,FALSE(),IFERROR(INDEX(' PROJETO'!$C$14:$C$16,MATCH($D1520,' PROJETO'!$B$14:$B$16,0))&lt;&gt;"Sim",FALSE()))))</f>
        <v>0</v>
      </c>
      <c r="AG1520" s="21" t="b">
        <f>AND($AC1520,$Y1520&gt;'CONFG.  LISTAS'!$F$4,$Z1520="",$AA1520="")</f>
        <v>0</v>
      </c>
      <c r="AH1520" s="21" t="str">
        <f t="shared" si="311"/>
        <v/>
      </c>
      <c r="AI1520" s="43" t="str">
        <f ca="1">IF(NOT($AC1520),"",IF(OR($B1520="",$C1520="",$E1520="",$F1520=""),"Preencha descrição, categoria, tipo e unidade.",IF(AND($B1520&lt;&gt;"",OR(LEFT($C1520,1)="1",LEFT($C1520,1)="2"),$D1520=""),"Informe a prática de restauração para itens diretos.",IF(AND($D1520&lt;&gt;"",NOT(OR(LEFT($C1520,1)="1",LEFT($C1520,1)="2"))),"Custos indiretos não devem pertencer a uma prática específica.",IF(AND($D1520&lt;&gt;"",COUNTIF(' PROJETO'!$B$14:$B$16,$D1520)=0),"Prática de restauração inválida ou não cadastrada.",IF(IF($D1520="",FALSE(),IF(COUNTIF(' PROJETO'!$B$14:$B$16,$D1520)=0,FALSE(),IFERROR(INDEX(' PROJETO'!$C$14:$C$16,MATCH($D1520,' PROJETO'!$B$14:$B$16,0))&lt;&gt;"Sim",FALSE()))),"A prática informada no item não foi selecionada na aba Projeto.",IF(AND(MAX($I1520,$L1520,$O1520,$R1520,$U1520,$X1520)&gt;'CONFG.  LISTAS'!$F$4,NOT(OR($Z1520&lt;&gt;"",$AA1520&lt;&gt;""))),"Memorial de cálculo ou anexo obrigatório não informado para item acima do limite.",IF(OR(AND($G1520&lt;&gt;"",$H1520&lt;&gt;"",OR($G1520&lt;=0,$H1520&lt;=0)),AND($J1520&lt;&gt;"",$K1520&lt;&gt;"",OR($J1520&lt;=0,$K1520&lt;=0)),AND($M1520&lt;&gt;"",$N1520&lt;&gt;"",OR($M1520&lt;=0,$N1520&lt;=0)),AND($P1520&lt;&gt;"",$Q1520&lt;&gt;"",OR($P1520&lt;=0,$Q1520&lt;=0)),AND($S1520&lt;&gt;"",$T1520&lt;&gt;"",OR($S1520&lt;=0,$T1520&lt;=0)),AND($V1520&lt;&gt;"",$W1520&lt;&gt;"",OR($V1520&lt;=0,$W1520&lt;=0))),"Revise os valores informados: valor unitário e quantidade devem ser maiores que zero.",IF(OR(AND($G1520="",$H1520&lt;&gt;""),AND($G1520&lt;&gt;"",$H1520=""),AND($J1520="",$K1520&lt;&gt;""),AND($J1520&lt;&gt;"",$K1520=""),AND($M1520="",$N1520&lt;&gt;""),AND($M1520&lt;&gt;"",$N1520=""),AND($P1520="",$Q1520&lt;&gt;""),AND($P1520&lt;&gt;"",$Q1520=""),AND($S1520="",$T1520&lt;&gt;""),AND($S1520&lt;&gt;"",$T1520=""),AND($V1520="",$W1520&lt;&gt;""),AND($V1520&lt;&gt;"",$W1520="")),"Há ano preenchido parcialmente: "&amp;TRIM(IF(AND($G1520="",$H1520&lt;&gt;""),"Ano 1 (falta valor unitário); ","")&amp;IF(AND($G1520&lt;&gt;"",$H1520=""),"Ano 1 (falta quantidade); ","")&amp;IF(AND($J1520="",$K1520&lt;&gt;""),"Ano 2 (falta valor unitário); ","")&amp;IF(AND($J1520&lt;&gt;"",$K1520=""),"Ano 2 (falta quantidade); ","")&amp;IF(AND($M1520="",$N1520&lt;&gt;""),"Ano 3 (falta valor unitário); ","")&amp;IF(AND($M1520&lt;&gt;"",$N1520=""),"Ano 3 (falta quantidade); ","")&amp;IF(AND($P1520="",$Q1520&lt;&gt;""),"Ano 4 (falta valor unitário); ","")&amp;IF(AND($P1520&lt;&gt;"",$Q1520=""),"Ano 4 (falta quantidade); ","")&amp;IF(AND($S1520="",$T1520&lt;&gt;""),"Ano 5 (falta valor unitário); ","")&amp;IF(AND($S1520&lt;&gt;"",$T1520=""),"Ano 5 (falta quantidade); ","")&amp;IF(AND($V1520="",$W1520&lt;&gt;""),"Ano 6 (falta valor unitário); ","")&amp;IF(AND($V1520&lt;&gt;"",$W1520=""),"Ano 6 (falta quantidade); ","")), IF(NOT(OR(AND($G1520&lt;&gt;"",$H1520&lt;&gt;""),AND($J1520&lt;&gt;"",$K1520&lt;&gt;""),AND($M1520&lt;&gt;"",$N1520&lt;&gt;""),AND($P1520&lt;&gt;"",$Q1520&lt;&gt;""),AND($S1520&lt;&gt;"",$T1520&lt;&gt;""),AND($V1520&lt;&gt;"",$W1520&lt;&gt;""))),"Informe pelo menos um ano completo com valor unitário e quantidade.",IF(AND($C1520&lt;&gt;"",$E1520&lt;&gt;"",LEFT(TRIM($C1520),1)&lt;&gt;LEFT(TRIM($E1520),1)),"Categoria e tipo estão incompatíveis.",IF(IF(OR($E1520="",$F1520=""),FALSE(),IFERROR(COUNTIF(INDIRECT("UNITS_"&amp;SUBSTITUTE(LEFT($E1520,FIND(" ",$E1520&amp;" ")-1),".","_")),$F1520)=0,TRUE())),"Unidade incompatível com o tipo selecionado.",IF(OR(AND(ISNUMBER(SEARCH("comunic",LOWER($B1520))),LEFT($E1520,3)&lt;&gt;"4.4"),AND(ISNUMBER(SEARCH("monitor",LOWER($B1520))),NOT(OR(LEFT($E1520,3)="1.5",LEFT($E1520,3)="2.5")))),"Revise a classificação do item conforme as regras de preenchimento.",IF(AND($B1520&lt;&gt;"",OR(ISNUMBER(SEARCH("outro",LOWER($B1520))),ISNUMBER(SEARCH("divers",LOWER($B1520))),ISNUMBER(SEARCH("kit",LOWER($B1520))),ISNUMBER(SEARCH("ferrament",LOWER($B1520))),ISNUMBER(SEARCH("epi",LOWER($B1520)))),NOT(OR($Z1520&lt;&gt;"",$AA1520&lt;&gt;""))),"Descrição muito genérica: detalhe melhor o item e registre o racional no memorial ou em anexo.",IF(AND($Y1520=0,$B1520&lt;&gt;"",OR($G1520&lt;&gt;"",$H1520&lt;&gt;"",$J1520&lt;&gt;"",$K1520&lt;&gt;"",$M1520&lt;&gt;"",$N1520&lt;&gt;"",$P1520&lt;&gt;"",$Q1520&lt;&gt;"",$S1520&lt;&gt;"",$T1520&lt;&gt;"",$V1520&lt;&gt;"",$W1520&lt;&gt;"")),"O item possui dados lançados, mas o total está zerado. Revise os valores informados.","")))))))))))))))</f>
        <v/>
      </c>
    </row>
    <row r="1521" spans="1:35" ht="14.25" customHeight="1" x14ac:dyDescent="0.25">
      <c r="A1521" s="57" t="str">
        <f t="shared" si="299"/>
        <v/>
      </c>
      <c r="B1521" s="61"/>
      <c r="C1521" s="61"/>
      <c r="D1521" s="58"/>
      <c r="E1521" s="61"/>
      <c r="F1521" s="61"/>
      <c r="G1521" s="272"/>
      <c r="H1521" s="62"/>
      <c r="I1521" s="273">
        <f t="shared" si="300"/>
        <v>0</v>
      </c>
      <c r="J1521" s="272"/>
      <c r="K1521" s="62"/>
      <c r="L1521" s="270">
        <f t="shared" si="301"/>
        <v>0</v>
      </c>
      <c r="M1521" s="272"/>
      <c r="N1521" s="62"/>
      <c r="O1521" s="270">
        <f t="shared" si="302"/>
        <v>0</v>
      </c>
      <c r="P1521" s="272"/>
      <c r="Q1521" s="62"/>
      <c r="R1521" s="271">
        <f t="shared" si="303"/>
        <v>0</v>
      </c>
      <c r="S1521" s="272"/>
      <c r="T1521" s="62"/>
      <c r="U1521" s="270">
        <f t="shared" si="304"/>
        <v>0</v>
      </c>
      <c r="V1521" s="272"/>
      <c r="W1521" s="62"/>
      <c r="X1521" s="270">
        <f t="shared" si="305"/>
        <v>0</v>
      </c>
      <c r="Y1521" s="270">
        <f t="shared" si="306"/>
        <v>0</v>
      </c>
      <c r="Z1521" s="61"/>
      <c r="AA1521" s="61"/>
      <c r="AB1521" s="60" t="str">
        <f t="shared" si="307"/>
        <v/>
      </c>
      <c r="AC1521" s="21" t="b">
        <f t="shared" si="308"/>
        <v>0</v>
      </c>
      <c r="AD1521" s="21" t="b">
        <f t="shared" si="309"/>
        <v>0</v>
      </c>
      <c r="AE1521" s="21" t="b">
        <f t="shared" si="310"/>
        <v>0</v>
      </c>
      <c r="AF1521" s="21" t="b">
        <f ca="1">OR(AND($AC1521,NOT($AD1521)),AND($AC1521,OR(AND($G1521="",$H1521&lt;&gt;""),AND($G1521&lt;&gt;"",$H1521=""),AND($J1521="",$K1521&lt;&gt;""),AND($J1521&lt;&gt;"",$K1521=""),AND($M1521="",$N1521&lt;&gt;""),AND($M1521&lt;&gt;"",$N1521=""),AND($P1521="",$Q1521&lt;&gt;""),AND($P1521&lt;&gt;"",$Q1521=""),AND($S1521="",$T1521&lt;&gt;""),AND($S1521&lt;&gt;"",$T1521=""),AND($V1521="",$W1521&lt;&gt;""),AND($V1521&lt;&gt;"",$W1521=""))),AND($C1521&lt;&gt;"",$E1521&lt;&gt;"",LEFT(TRIM($C1521),1)&lt;&gt;LEFT(TRIM($E1521),1)),IF(OR($E1521="",$F1521=""),FALSE(),IFERROR(COUNTIF(INDIRECT("UNITS_"&amp;SUBSTITUTE(LEFT($E1521,FIND(" ",$E1521&amp;" ")-1),".","_")),$F1521)=0,TRUE())),AND($B1521&lt;&gt;"",OR(ISNUMBER(SEARCH("outro",LOWER($B1521))),ISNUMBER(SEARCH("divers",LOWER($B1521))),ISNUMBER(SEARCH("etc",LOWER($B1521))))),OR(AND(ISNUMBER(SEARCH("comunic",LOWER($B1521))),LEFT($E1521,3)&lt;&gt;"4.4"),AND(ISNUMBER(SEARCH("monitor",LOWER($B1521))),NOT(OR(LEFT($E1521,3)="1.5",LEFT($E1521,3)="2.5")))),AND($B1521&lt;&gt;"",OR(LEFT($C1521,1)="1",LEFT($C1521,1)="2"),$D1521=""),AND($D1521&lt;&gt;"",NOT(OR(LEFT($C1521,1)="1",LEFT($C1521,1)="2"))),AND($D1521&lt;&gt;"",COUNTIF(' PROJETO'!$B$14:$B$16,$D1521)=0),IF($D1521="",FALSE(),IF(COUNTIF(' PROJETO'!$B$14:$B$16,$D1521)=0,FALSE(),IFERROR(INDEX(' PROJETO'!$C$14:$C$16,MATCH($D1521,' PROJETO'!$B$14:$B$16,0))&lt;&gt;"Sim",FALSE()))))</f>
        <v>0</v>
      </c>
      <c r="AG1521" s="21" t="b">
        <f>AND($AC1521,$Y1521&gt;'CONFG.  LISTAS'!$F$4,$Z1521="",$AA1521="")</f>
        <v>0</v>
      </c>
      <c r="AH1521" s="21" t="str">
        <f t="shared" si="311"/>
        <v/>
      </c>
      <c r="AI1521" s="43" t="str">
        <f ca="1">IF(NOT($AC1521),"",IF(OR($B1521="",$C1521="",$E1521="",$F1521=""),"Preencha descrição, categoria, tipo e unidade.",IF(AND($B1521&lt;&gt;"",OR(LEFT($C1521,1)="1",LEFT($C1521,1)="2"),$D1521=""),"Informe a prática de restauração para itens diretos.",IF(AND($D1521&lt;&gt;"",NOT(OR(LEFT($C1521,1)="1",LEFT($C1521,1)="2"))),"Custos indiretos não devem pertencer a uma prática específica.",IF(AND($D1521&lt;&gt;"",COUNTIF(' PROJETO'!$B$14:$B$16,$D1521)=0),"Prática de restauração inválida ou não cadastrada.",IF(IF($D1521="",FALSE(),IF(COUNTIF(' PROJETO'!$B$14:$B$16,$D1521)=0,FALSE(),IFERROR(INDEX(' PROJETO'!$C$14:$C$16,MATCH($D1521,' PROJETO'!$B$14:$B$16,0))&lt;&gt;"Sim",FALSE()))),"A prática informada no item não foi selecionada na aba Projeto.",IF(AND(MAX($I1521,$L1521,$O1521,$R1521,$U1521,$X1521)&gt;'CONFG.  LISTAS'!$F$4,NOT(OR($Z1521&lt;&gt;"",$AA1521&lt;&gt;""))),"Memorial de cálculo ou anexo obrigatório não informado para item acima do limite.",IF(OR(AND($G1521&lt;&gt;"",$H1521&lt;&gt;"",OR($G1521&lt;=0,$H1521&lt;=0)),AND($J1521&lt;&gt;"",$K1521&lt;&gt;"",OR($J1521&lt;=0,$K1521&lt;=0)),AND($M1521&lt;&gt;"",$N1521&lt;&gt;"",OR($M1521&lt;=0,$N1521&lt;=0)),AND($P1521&lt;&gt;"",$Q1521&lt;&gt;"",OR($P1521&lt;=0,$Q1521&lt;=0)),AND($S1521&lt;&gt;"",$T1521&lt;&gt;"",OR($S1521&lt;=0,$T1521&lt;=0)),AND($V1521&lt;&gt;"",$W1521&lt;&gt;"",OR($V1521&lt;=0,$W1521&lt;=0))),"Revise os valores informados: valor unitário e quantidade devem ser maiores que zero.",IF(OR(AND($G1521="",$H1521&lt;&gt;""),AND($G1521&lt;&gt;"",$H1521=""),AND($J1521="",$K1521&lt;&gt;""),AND($J1521&lt;&gt;"",$K1521=""),AND($M1521="",$N1521&lt;&gt;""),AND($M1521&lt;&gt;"",$N1521=""),AND($P1521="",$Q1521&lt;&gt;""),AND($P1521&lt;&gt;"",$Q1521=""),AND($S1521="",$T1521&lt;&gt;""),AND($S1521&lt;&gt;"",$T1521=""),AND($V1521="",$W1521&lt;&gt;""),AND($V1521&lt;&gt;"",$W1521="")),"Há ano preenchido parcialmente: "&amp;TRIM(IF(AND($G1521="",$H1521&lt;&gt;""),"Ano 1 (falta valor unitário); ","")&amp;IF(AND($G1521&lt;&gt;"",$H1521=""),"Ano 1 (falta quantidade); ","")&amp;IF(AND($J1521="",$K1521&lt;&gt;""),"Ano 2 (falta valor unitário); ","")&amp;IF(AND($J1521&lt;&gt;"",$K1521=""),"Ano 2 (falta quantidade); ","")&amp;IF(AND($M1521="",$N1521&lt;&gt;""),"Ano 3 (falta valor unitário); ","")&amp;IF(AND($M1521&lt;&gt;"",$N1521=""),"Ano 3 (falta quantidade); ","")&amp;IF(AND($P1521="",$Q1521&lt;&gt;""),"Ano 4 (falta valor unitário); ","")&amp;IF(AND($P1521&lt;&gt;"",$Q1521=""),"Ano 4 (falta quantidade); ","")&amp;IF(AND($S1521="",$T1521&lt;&gt;""),"Ano 5 (falta valor unitário); ","")&amp;IF(AND($S1521&lt;&gt;"",$T1521=""),"Ano 5 (falta quantidade); ","")&amp;IF(AND($V1521="",$W1521&lt;&gt;""),"Ano 6 (falta valor unitário); ","")&amp;IF(AND($V1521&lt;&gt;"",$W1521=""),"Ano 6 (falta quantidade); ","")), IF(NOT(OR(AND($G1521&lt;&gt;"",$H1521&lt;&gt;""),AND($J1521&lt;&gt;"",$K1521&lt;&gt;""),AND($M1521&lt;&gt;"",$N1521&lt;&gt;""),AND($P1521&lt;&gt;"",$Q1521&lt;&gt;""),AND($S1521&lt;&gt;"",$T1521&lt;&gt;""),AND($V1521&lt;&gt;"",$W1521&lt;&gt;""))),"Informe pelo menos um ano completo com valor unitário e quantidade.",IF(AND($C1521&lt;&gt;"",$E1521&lt;&gt;"",LEFT(TRIM($C1521),1)&lt;&gt;LEFT(TRIM($E1521),1)),"Categoria e tipo estão incompatíveis.",IF(IF(OR($E1521="",$F1521=""),FALSE(),IFERROR(COUNTIF(INDIRECT("UNITS_"&amp;SUBSTITUTE(LEFT($E1521,FIND(" ",$E1521&amp;" ")-1),".","_")),$F1521)=0,TRUE())),"Unidade incompatível com o tipo selecionado.",IF(OR(AND(ISNUMBER(SEARCH("comunic",LOWER($B1521))),LEFT($E1521,3)&lt;&gt;"4.4"),AND(ISNUMBER(SEARCH("monitor",LOWER($B1521))),NOT(OR(LEFT($E1521,3)="1.5",LEFT($E1521,3)="2.5")))),"Revise a classificação do item conforme as regras de preenchimento.",IF(AND($B1521&lt;&gt;"",OR(ISNUMBER(SEARCH("outro",LOWER($B1521))),ISNUMBER(SEARCH("divers",LOWER($B1521))),ISNUMBER(SEARCH("kit",LOWER($B1521))),ISNUMBER(SEARCH("ferrament",LOWER($B1521))),ISNUMBER(SEARCH("epi",LOWER($B1521)))),NOT(OR($Z1521&lt;&gt;"",$AA1521&lt;&gt;""))),"Descrição muito genérica: detalhe melhor o item e registre o racional no memorial ou em anexo.",IF(AND($Y1521=0,$B1521&lt;&gt;"",OR($G1521&lt;&gt;"",$H1521&lt;&gt;"",$J1521&lt;&gt;"",$K1521&lt;&gt;"",$M1521&lt;&gt;"",$N1521&lt;&gt;"",$P1521&lt;&gt;"",$Q1521&lt;&gt;"",$S1521&lt;&gt;"",$T1521&lt;&gt;"",$V1521&lt;&gt;"",$W1521&lt;&gt;"")),"O item possui dados lançados, mas o total está zerado. Revise os valores informados.","")))))))))))))))</f>
        <v/>
      </c>
    </row>
    <row r="1522" spans="1:35" ht="14.25" customHeight="1" x14ac:dyDescent="0.25">
      <c r="A1522" s="57" t="str">
        <f t="shared" si="299"/>
        <v/>
      </c>
      <c r="B1522" s="58"/>
      <c r="C1522" s="58"/>
      <c r="D1522" s="58"/>
      <c r="E1522" s="58"/>
      <c r="F1522" s="58"/>
      <c r="G1522" s="269"/>
      <c r="H1522" s="59"/>
      <c r="I1522" s="273">
        <f t="shared" si="300"/>
        <v>0</v>
      </c>
      <c r="J1522" s="269"/>
      <c r="K1522" s="59"/>
      <c r="L1522" s="270">
        <f t="shared" si="301"/>
        <v>0</v>
      </c>
      <c r="M1522" s="269"/>
      <c r="N1522" s="59"/>
      <c r="O1522" s="270">
        <f t="shared" si="302"/>
        <v>0</v>
      </c>
      <c r="P1522" s="269"/>
      <c r="Q1522" s="59"/>
      <c r="R1522" s="271">
        <f t="shared" si="303"/>
        <v>0</v>
      </c>
      <c r="S1522" s="269"/>
      <c r="T1522" s="59"/>
      <c r="U1522" s="270">
        <f t="shared" si="304"/>
        <v>0</v>
      </c>
      <c r="V1522" s="269"/>
      <c r="W1522" s="59"/>
      <c r="X1522" s="270">
        <f t="shared" si="305"/>
        <v>0</v>
      </c>
      <c r="Y1522" s="270">
        <f t="shared" si="306"/>
        <v>0</v>
      </c>
      <c r="Z1522" s="58"/>
      <c r="AA1522" s="58"/>
      <c r="AB1522" s="60" t="str">
        <f t="shared" si="307"/>
        <v/>
      </c>
      <c r="AC1522" s="21" t="b">
        <f t="shared" si="308"/>
        <v>0</v>
      </c>
      <c r="AD1522" s="21" t="b">
        <f t="shared" si="309"/>
        <v>0</v>
      </c>
      <c r="AE1522" s="21" t="b">
        <f t="shared" si="310"/>
        <v>0</v>
      </c>
      <c r="AF1522" s="21" t="b">
        <f ca="1">OR(AND($AC1522,NOT($AD1522)),AND($AC1522,OR(AND($G1522="",$H1522&lt;&gt;""),AND($G1522&lt;&gt;"",$H1522=""),AND($J1522="",$K1522&lt;&gt;""),AND($J1522&lt;&gt;"",$K1522=""),AND($M1522="",$N1522&lt;&gt;""),AND($M1522&lt;&gt;"",$N1522=""),AND($P1522="",$Q1522&lt;&gt;""),AND($P1522&lt;&gt;"",$Q1522=""),AND($S1522="",$T1522&lt;&gt;""),AND($S1522&lt;&gt;"",$T1522=""),AND($V1522="",$W1522&lt;&gt;""),AND($V1522&lt;&gt;"",$W1522=""))),AND($C1522&lt;&gt;"",$E1522&lt;&gt;"",LEFT(TRIM($C1522),1)&lt;&gt;LEFT(TRIM($E1522),1)),IF(OR($E1522="",$F1522=""),FALSE(),IFERROR(COUNTIF(INDIRECT("UNITS_"&amp;SUBSTITUTE(LEFT($E1522,FIND(" ",$E1522&amp;" ")-1),".","_")),$F1522)=0,TRUE())),AND($B1522&lt;&gt;"",OR(ISNUMBER(SEARCH("outro",LOWER($B1522))),ISNUMBER(SEARCH("divers",LOWER($B1522))),ISNUMBER(SEARCH("etc",LOWER($B1522))))),OR(AND(ISNUMBER(SEARCH("comunic",LOWER($B1522))),LEFT($E1522,3)&lt;&gt;"4.4"),AND(ISNUMBER(SEARCH("monitor",LOWER($B1522))),NOT(OR(LEFT($E1522,3)="1.5",LEFT($E1522,3)="2.5")))),AND($B1522&lt;&gt;"",OR(LEFT($C1522,1)="1",LEFT($C1522,1)="2"),$D1522=""),AND($D1522&lt;&gt;"",NOT(OR(LEFT($C1522,1)="1",LEFT($C1522,1)="2"))),AND($D1522&lt;&gt;"",COUNTIF(' PROJETO'!$B$14:$B$16,$D1522)=0),IF($D1522="",FALSE(),IF(COUNTIF(' PROJETO'!$B$14:$B$16,$D1522)=0,FALSE(),IFERROR(INDEX(' PROJETO'!$C$14:$C$16,MATCH($D1522,' PROJETO'!$B$14:$B$16,0))&lt;&gt;"Sim",FALSE()))))</f>
        <v>0</v>
      </c>
      <c r="AG1522" s="21" t="b">
        <f>AND($AC1522,$Y1522&gt;'CONFG.  LISTAS'!$F$4,$Z1522="",$AA1522="")</f>
        <v>0</v>
      </c>
      <c r="AH1522" s="21" t="str">
        <f t="shared" si="311"/>
        <v/>
      </c>
      <c r="AI1522" s="43" t="str">
        <f ca="1">IF(NOT($AC1522),"",IF(OR($B1522="",$C1522="",$E1522="",$F1522=""),"Preencha descrição, categoria, tipo e unidade.",IF(AND($B1522&lt;&gt;"",OR(LEFT($C1522,1)="1",LEFT($C1522,1)="2"),$D1522=""),"Informe a prática de restauração para itens diretos.",IF(AND($D1522&lt;&gt;"",NOT(OR(LEFT($C1522,1)="1",LEFT($C1522,1)="2"))),"Custos indiretos não devem pertencer a uma prática específica.",IF(AND($D1522&lt;&gt;"",COUNTIF(' PROJETO'!$B$14:$B$16,$D1522)=0),"Prática de restauração inválida ou não cadastrada.",IF(IF($D1522="",FALSE(),IF(COUNTIF(' PROJETO'!$B$14:$B$16,$D1522)=0,FALSE(),IFERROR(INDEX(' PROJETO'!$C$14:$C$16,MATCH($D1522,' PROJETO'!$B$14:$B$16,0))&lt;&gt;"Sim",FALSE()))),"A prática informada no item não foi selecionada na aba Projeto.",IF(AND(MAX($I1522,$L1522,$O1522,$R1522,$U1522,$X1522)&gt;'CONFG.  LISTAS'!$F$4,NOT(OR($Z1522&lt;&gt;"",$AA1522&lt;&gt;""))),"Memorial de cálculo ou anexo obrigatório não informado para item acima do limite.",IF(OR(AND($G1522&lt;&gt;"",$H1522&lt;&gt;"",OR($G1522&lt;=0,$H1522&lt;=0)),AND($J1522&lt;&gt;"",$K1522&lt;&gt;"",OR($J1522&lt;=0,$K1522&lt;=0)),AND($M1522&lt;&gt;"",$N1522&lt;&gt;"",OR($M1522&lt;=0,$N1522&lt;=0)),AND($P1522&lt;&gt;"",$Q1522&lt;&gt;"",OR($P1522&lt;=0,$Q1522&lt;=0)),AND($S1522&lt;&gt;"",$T1522&lt;&gt;"",OR($S1522&lt;=0,$T1522&lt;=0)),AND($V1522&lt;&gt;"",$W1522&lt;&gt;"",OR($V1522&lt;=0,$W1522&lt;=0))),"Revise os valores informados: valor unitário e quantidade devem ser maiores que zero.",IF(OR(AND($G1522="",$H1522&lt;&gt;""),AND($G1522&lt;&gt;"",$H1522=""),AND($J1522="",$K1522&lt;&gt;""),AND($J1522&lt;&gt;"",$K1522=""),AND($M1522="",$N1522&lt;&gt;""),AND($M1522&lt;&gt;"",$N1522=""),AND($P1522="",$Q1522&lt;&gt;""),AND($P1522&lt;&gt;"",$Q1522=""),AND($S1522="",$T1522&lt;&gt;""),AND($S1522&lt;&gt;"",$T1522=""),AND($V1522="",$W1522&lt;&gt;""),AND($V1522&lt;&gt;"",$W1522="")),"Há ano preenchido parcialmente: "&amp;TRIM(IF(AND($G1522="",$H1522&lt;&gt;""),"Ano 1 (falta valor unitário); ","")&amp;IF(AND($G1522&lt;&gt;"",$H1522=""),"Ano 1 (falta quantidade); ","")&amp;IF(AND($J1522="",$K1522&lt;&gt;""),"Ano 2 (falta valor unitário); ","")&amp;IF(AND($J1522&lt;&gt;"",$K1522=""),"Ano 2 (falta quantidade); ","")&amp;IF(AND($M1522="",$N1522&lt;&gt;""),"Ano 3 (falta valor unitário); ","")&amp;IF(AND($M1522&lt;&gt;"",$N1522=""),"Ano 3 (falta quantidade); ","")&amp;IF(AND($P1522="",$Q1522&lt;&gt;""),"Ano 4 (falta valor unitário); ","")&amp;IF(AND($P1522&lt;&gt;"",$Q1522=""),"Ano 4 (falta quantidade); ","")&amp;IF(AND($S1522="",$T1522&lt;&gt;""),"Ano 5 (falta valor unitário); ","")&amp;IF(AND($S1522&lt;&gt;"",$T1522=""),"Ano 5 (falta quantidade); ","")&amp;IF(AND($V1522="",$W1522&lt;&gt;""),"Ano 6 (falta valor unitário); ","")&amp;IF(AND($V1522&lt;&gt;"",$W1522=""),"Ano 6 (falta quantidade); ","")), IF(NOT(OR(AND($G1522&lt;&gt;"",$H1522&lt;&gt;""),AND($J1522&lt;&gt;"",$K1522&lt;&gt;""),AND($M1522&lt;&gt;"",$N1522&lt;&gt;""),AND($P1522&lt;&gt;"",$Q1522&lt;&gt;""),AND($S1522&lt;&gt;"",$T1522&lt;&gt;""),AND($V1522&lt;&gt;"",$W1522&lt;&gt;""))),"Informe pelo menos um ano completo com valor unitário e quantidade.",IF(AND($C1522&lt;&gt;"",$E1522&lt;&gt;"",LEFT(TRIM($C1522),1)&lt;&gt;LEFT(TRIM($E1522),1)),"Categoria e tipo estão incompatíveis.",IF(IF(OR($E1522="",$F1522=""),FALSE(),IFERROR(COUNTIF(INDIRECT("UNITS_"&amp;SUBSTITUTE(LEFT($E1522,FIND(" ",$E1522&amp;" ")-1),".","_")),$F1522)=0,TRUE())),"Unidade incompatível com o tipo selecionado.",IF(OR(AND(ISNUMBER(SEARCH("comunic",LOWER($B1522))),LEFT($E1522,3)&lt;&gt;"4.4"),AND(ISNUMBER(SEARCH("monitor",LOWER($B1522))),NOT(OR(LEFT($E1522,3)="1.5",LEFT($E1522,3)="2.5")))),"Revise a classificação do item conforme as regras de preenchimento.",IF(AND($B1522&lt;&gt;"",OR(ISNUMBER(SEARCH("outro",LOWER($B1522))),ISNUMBER(SEARCH("divers",LOWER($B1522))),ISNUMBER(SEARCH("kit",LOWER($B1522))),ISNUMBER(SEARCH("ferrament",LOWER($B1522))),ISNUMBER(SEARCH("epi",LOWER($B1522)))),NOT(OR($Z1522&lt;&gt;"",$AA1522&lt;&gt;""))),"Descrição muito genérica: detalhe melhor o item e registre o racional no memorial ou em anexo.",IF(AND($Y1522=0,$B1522&lt;&gt;"",OR($G1522&lt;&gt;"",$H1522&lt;&gt;"",$J1522&lt;&gt;"",$K1522&lt;&gt;"",$M1522&lt;&gt;"",$N1522&lt;&gt;"",$P1522&lt;&gt;"",$Q1522&lt;&gt;"",$S1522&lt;&gt;"",$T1522&lt;&gt;"",$V1522&lt;&gt;"",$W1522&lt;&gt;"")),"O item possui dados lançados, mas o total está zerado. Revise os valores informados.","")))))))))))))))</f>
        <v/>
      </c>
    </row>
    <row r="1523" spans="1:35" ht="14.25" customHeight="1" x14ac:dyDescent="0.25">
      <c r="A1523" s="57" t="str">
        <f t="shared" si="299"/>
        <v/>
      </c>
      <c r="B1523" s="61"/>
      <c r="C1523" s="61"/>
      <c r="D1523" s="58"/>
      <c r="E1523" s="61"/>
      <c r="F1523" s="61"/>
      <c r="G1523" s="272"/>
      <c r="H1523" s="62"/>
      <c r="I1523" s="273">
        <f t="shared" si="300"/>
        <v>0</v>
      </c>
      <c r="J1523" s="272"/>
      <c r="K1523" s="62"/>
      <c r="L1523" s="270">
        <f t="shared" si="301"/>
        <v>0</v>
      </c>
      <c r="M1523" s="272"/>
      <c r="N1523" s="62"/>
      <c r="O1523" s="270">
        <f t="shared" si="302"/>
        <v>0</v>
      </c>
      <c r="P1523" s="272"/>
      <c r="Q1523" s="62"/>
      <c r="R1523" s="271">
        <f t="shared" si="303"/>
        <v>0</v>
      </c>
      <c r="S1523" s="272"/>
      <c r="T1523" s="62"/>
      <c r="U1523" s="270">
        <f t="shared" si="304"/>
        <v>0</v>
      </c>
      <c r="V1523" s="272"/>
      <c r="W1523" s="62"/>
      <c r="X1523" s="270">
        <f t="shared" si="305"/>
        <v>0</v>
      </c>
      <c r="Y1523" s="270">
        <f t="shared" si="306"/>
        <v>0</v>
      </c>
      <c r="Z1523" s="61"/>
      <c r="AA1523" s="61"/>
      <c r="AB1523" s="60" t="str">
        <f t="shared" si="307"/>
        <v/>
      </c>
      <c r="AC1523" s="21" t="b">
        <f t="shared" si="308"/>
        <v>0</v>
      </c>
      <c r="AD1523" s="21" t="b">
        <f t="shared" si="309"/>
        <v>0</v>
      </c>
      <c r="AE1523" s="21" t="b">
        <f t="shared" si="310"/>
        <v>0</v>
      </c>
      <c r="AF1523" s="21" t="b">
        <f ca="1">OR(AND($AC1523,NOT($AD1523)),AND($AC1523,OR(AND($G1523="",$H1523&lt;&gt;""),AND($G1523&lt;&gt;"",$H1523=""),AND($J1523="",$K1523&lt;&gt;""),AND($J1523&lt;&gt;"",$K1523=""),AND($M1523="",$N1523&lt;&gt;""),AND($M1523&lt;&gt;"",$N1523=""),AND($P1523="",$Q1523&lt;&gt;""),AND($P1523&lt;&gt;"",$Q1523=""),AND($S1523="",$T1523&lt;&gt;""),AND($S1523&lt;&gt;"",$T1523=""),AND($V1523="",$W1523&lt;&gt;""),AND($V1523&lt;&gt;"",$W1523=""))),AND($C1523&lt;&gt;"",$E1523&lt;&gt;"",LEFT(TRIM($C1523),1)&lt;&gt;LEFT(TRIM($E1523),1)),IF(OR($E1523="",$F1523=""),FALSE(),IFERROR(COUNTIF(INDIRECT("UNITS_"&amp;SUBSTITUTE(LEFT($E1523,FIND(" ",$E1523&amp;" ")-1),".","_")),$F1523)=0,TRUE())),AND($B1523&lt;&gt;"",OR(ISNUMBER(SEARCH("outro",LOWER($B1523))),ISNUMBER(SEARCH("divers",LOWER($B1523))),ISNUMBER(SEARCH("etc",LOWER($B1523))))),OR(AND(ISNUMBER(SEARCH("comunic",LOWER($B1523))),LEFT($E1523,3)&lt;&gt;"4.4"),AND(ISNUMBER(SEARCH("monitor",LOWER($B1523))),NOT(OR(LEFT($E1523,3)="1.5",LEFT($E1523,3)="2.5")))),AND($B1523&lt;&gt;"",OR(LEFT($C1523,1)="1",LEFT($C1523,1)="2"),$D1523=""),AND($D1523&lt;&gt;"",NOT(OR(LEFT($C1523,1)="1",LEFT($C1523,1)="2"))),AND($D1523&lt;&gt;"",COUNTIF(' PROJETO'!$B$14:$B$16,$D1523)=0),IF($D1523="",FALSE(),IF(COUNTIF(' PROJETO'!$B$14:$B$16,$D1523)=0,FALSE(),IFERROR(INDEX(' PROJETO'!$C$14:$C$16,MATCH($D1523,' PROJETO'!$B$14:$B$16,0))&lt;&gt;"Sim",FALSE()))))</f>
        <v>0</v>
      </c>
      <c r="AG1523" s="21" t="b">
        <f>AND($AC1523,$Y1523&gt;'CONFG.  LISTAS'!$F$4,$Z1523="",$AA1523="")</f>
        <v>0</v>
      </c>
      <c r="AH1523" s="21" t="str">
        <f t="shared" si="311"/>
        <v/>
      </c>
      <c r="AI1523" s="43" t="str">
        <f ca="1">IF(NOT($AC1523),"",IF(OR($B1523="",$C1523="",$E1523="",$F1523=""),"Preencha descrição, categoria, tipo e unidade.",IF(AND($B1523&lt;&gt;"",OR(LEFT($C1523,1)="1",LEFT($C1523,1)="2"),$D1523=""),"Informe a prática de restauração para itens diretos.",IF(AND($D1523&lt;&gt;"",NOT(OR(LEFT($C1523,1)="1",LEFT($C1523,1)="2"))),"Custos indiretos não devem pertencer a uma prática específica.",IF(AND($D1523&lt;&gt;"",COUNTIF(' PROJETO'!$B$14:$B$16,$D1523)=0),"Prática de restauração inválida ou não cadastrada.",IF(IF($D1523="",FALSE(),IF(COUNTIF(' PROJETO'!$B$14:$B$16,$D1523)=0,FALSE(),IFERROR(INDEX(' PROJETO'!$C$14:$C$16,MATCH($D1523,' PROJETO'!$B$14:$B$16,0))&lt;&gt;"Sim",FALSE()))),"A prática informada no item não foi selecionada na aba Projeto.",IF(AND(MAX($I1523,$L1523,$O1523,$R1523,$U1523,$X1523)&gt;'CONFG.  LISTAS'!$F$4,NOT(OR($Z1523&lt;&gt;"",$AA1523&lt;&gt;""))),"Memorial de cálculo ou anexo obrigatório não informado para item acima do limite.",IF(OR(AND($G1523&lt;&gt;"",$H1523&lt;&gt;"",OR($G1523&lt;=0,$H1523&lt;=0)),AND($J1523&lt;&gt;"",$K1523&lt;&gt;"",OR($J1523&lt;=0,$K1523&lt;=0)),AND($M1523&lt;&gt;"",$N1523&lt;&gt;"",OR($M1523&lt;=0,$N1523&lt;=0)),AND($P1523&lt;&gt;"",$Q1523&lt;&gt;"",OR($P1523&lt;=0,$Q1523&lt;=0)),AND($S1523&lt;&gt;"",$T1523&lt;&gt;"",OR($S1523&lt;=0,$T1523&lt;=0)),AND($V1523&lt;&gt;"",$W1523&lt;&gt;"",OR($V1523&lt;=0,$W1523&lt;=0))),"Revise os valores informados: valor unitário e quantidade devem ser maiores que zero.",IF(OR(AND($G1523="",$H1523&lt;&gt;""),AND($G1523&lt;&gt;"",$H1523=""),AND($J1523="",$K1523&lt;&gt;""),AND($J1523&lt;&gt;"",$K1523=""),AND($M1523="",$N1523&lt;&gt;""),AND($M1523&lt;&gt;"",$N1523=""),AND($P1523="",$Q1523&lt;&gt;""),AND($P1523&lt;&gt;"",$Q1523=""),AND($S1523="",$T1523&lt;&gt;""),AND($S1523&lt;&gt;"",$T1523=""),AND($V1523="",$W1523&lt;&gt;""),AND($V1523&lt;&gt;"",$W1523="")),"Há ano preenchido parcialmente: "&amp;TRIM(IF(AND($G1523="",$H1523&lt;&gt;""),"Ano 1 (falta valor unitário); ","")&amp;IF(AND($G1523&lt;&gt;"",$H1523=""),"Ano 1 (falta quantidade); ","")&amp;IF(AND($J1523="",$K1523&lt;&gt;""),"Ano 2 (falta valor unitário); ","")&amp;IF(AND($J1523&lt;&gt;"",$K1523=""),"Ano 2 (falta quantidade); ","")&amp;IF(AND($M1523="",$N1523&lt;&gt;""),"Ano 3 (falta valor unitário); ","")&amp;IF(AND($M1523&lt;&gt;"",$N1523=""),"Ano 3 (falta quantidade); ","")&amp;IF(AND($P1523="",$Q1523&lt;&gt;""),"Ano 4 (falta valor unitário); ","")&amp;IF(AND($P1523&lt;&gt;"",$Q1523=""),"Ano 4 (falta quantidade); ","")&amp;IF(AND($S1523="",$T1523&lt;&gt;""),"Ano 5 (falta valor unitário); ","")&amp;IF(AND($S1523&lt;&gt;"",$T1523=""),"Ano 5 (falta quantidade); ","")&amp;IF(AND($V1523="",$W1523&lt;&gt;""),"Ano 6 (falta valor unitário); ","")&amp;IF(AND($V1523&lt;&gt;"",$W1523=""),"Ano 6 (falta quantidade); ","")), IF(NOT(OR(AND($G1523&lt;&gt;"",$H1523&lt;&gt;""),AND($J1523&lt;&gt;"",$K1523&lt;&gt;""),AND($M1523&lt;&gt;"",$N1523&lt;&gt;""),AND($P1523&lt;&gt;"",$Q1523&lt;&gt;""),AND($S1523&lt;&gt;"",$T1523&lt;&gt;""),AND($V1523&lt;&gt;"",$W1523&lt;&gt;""))),"Informe pelo menos um ano completo com valor unitário e quantidade.",IF(AND($C1523&lt;&gt;"",$E1523&lt;&gt;"",LEFT(TRIM($C1523),1)&lt;&gt;LEFT(TRIM($E1523),1)),"Categoria e tipo estão incompatíveis.",IF(IF(OR($E1523="",$F1523=""),FALSE(),IFERROR(COUNTIF(INDIRECT("UNITS_"&amp;SUBSTITUTE(LEFT($E1523,FIND(" ",$E1523&amp;" ")-1),".","_")),$F1523)=0,TRUE())),"Unidade incompatível com o tipo selecionado.",IF(OR(AND(ISNUMBER(SEARCH("comunic",LOWER($B1523))),LEFT($E1523,3)&lt;&gt;"4.4"),AND(ISNUMBER(SEARCH("monitor",LOWER($B1523))),NOT(OR(LEFT($E1523,3)="1.5",LEFT($E1523,3)="2.5")))),"Revise a classificação do item conforme as regras de preenchimento.",IF(AND($B1523&lt;&gt;"",OR(ISNUMBER(SEARCH("outro",LOWER($B1523))),ISNUMBER(SEARCH("divers",LOWER($B1523))),ISNUMBER(SEARCH("kit",LOWER($B1523))),ISNUMBER(SEARCH("ferrament",LOWER($B1523))),ISNUMBER(SEARCH("epi",LOWER($B1523)))),NOT(OR($Z1523&lt;&gt;"",$AA1523&lt;&gt;""))),"Descrição muito genérica: detalhe melhor o item e registre o racional no memorial ou em anexo.",IF(AND($Y1523=0,$B1523&lt;&gt;"",OR($G1523&lt;&gt;"",$H1523&lt;&gt;"",$J1523&lt;&gt;"",$K1523&lt;&gt;"",$M1523&lt;&gt;"",$N1523&lt;&gt;"",$P1523&lt;&gt;"",$Q1523&lt;&gt;"",$S1523&lt;&gt;"",$T1523&lt;&gt;"",$V1523&lt;&gt;"",$W1523&lt;&gt;"")),"O item possui dados lançados, mas o total está zerado. Revise os valores informados.","")))))))))))))))</f>
        <v/>
      </c>
    </row>
    <row r="1524" spans="1:35" ht="14.25" customHeight="1" x14ac:dyDescent="0.25">
      <c r="A1524" s="57" t="str">
        <f t="shared" si="299"/>
        <v/>
      </c>
      <c r="B1524" s="58"/>
      <c r="C1524" s="58"/>
      <c r="D1524" s="58"/>
      <c r="E1524" s="58"/>
      <c r="F1524" s="58"/>
      <c r="G1524" s="269"/>
      <c r="H1524" s="59"/>
      <c r="I1524" s="273">
        <f t="shared" si="300"/>
        <v>0</v>
      </c>
      <c r="J1524" s="269"/>
      <c r="K1524" s="59"/>
      <c r="L1524" s="270">
        <f t="shared" si="301"/>
        <v>0</v>
      </c>
      <c r="M1524" s="269"/>
      <c r="N1524" s="59"/>
      <c r="O1524" s="270">
        <f t="shared" si="302"/>
        <v>0</v>
      </c>
      <c r="P1524" s="269"/>
      <c r="Q1524" s="59"/>
      <c r="R1524" s="271">
        <f t="shared" si="303"/>
        <v>0</v>
      </c>
      <c r="S1524" s="269"/>
      <c r="T1524" s="59"/>
      <c r="U1524" s="270">
        <f t="shared" si="304"/>
        <v>0</v>
      </c>
      <c r="V1524" s="269"/>
      <c r="W1524" s="59"/>
      <c r="X1524" s="270">
        <f t="shared" si="305"/>
        <v>0</v>
      </c>
      <c r="Y1524" s="270">
        <f t="shared" si="306"/>
        <v>0</v>
      </c>
      <c r="Z1524" s="58"/>
      <c r="AA1524" s="58"/>
      <c r="AB1524" s="60" t="str">
        <f t="shared" si="307"/>
        <v/>
      </c>
      <c r="AC1524" s="21" t="b">
        <f t="shared" si="308"/>
        <v>0</v>
      </c>
      <c r="AD1524" s="21" t="b">
        <f t="shared" si="309"/>
        <v>0</v>
      </c>
      <c r="AE1524" s="21" t="b">
        <f t="shared" si="310"/>
        <v>0</v>
      </c>
      <c r="AF1524" s="21" t="b">
        <f ca="1">OR(AND($AC1524,NOT($AD1524)),AND($AC1524,OR(AND($G1524="",$H1524&lt;&gt;""),AND($G1524&lt;&gt;"",$H1524=""),AND($J1524="",$K1524&lt;&gt;""),AND($J1524&lt;&gt;"",$K1524=""),AND($M1524="",$N1524&lt;&gt;""),AND($M1524&lt;&gt;"",$N1524=""),AND($P1524="",$Q1524&lt;&gt;""),AND($P1524&lt;&gt;"",$Q1524=""),AND($S1524="",$T1524&lt;&gt;""),AND($S1524&lt;&gt;"",$T1524=""),AND($V1524="",$W1524&lt;&gt;""),AND($V1524&lt;&gt;"",$W1524=""))),AND($C1524&lt;&gt;"",$E1524&lt;&gt;"",LEFT(TRIM($C1524),1)&lt;&gt;LEFT(TRIM($E1524),1)),IF(OR($E1524="",$F1524=""),FALSE(),IFERROR(COUNTIF(INDIRECT("UNITS_"&amp;SUBSTITUTE(LEFT($E1524,FIND(" ",$E1524&amp;" ")-1),".","_")),$F1524)=0,TRUE())),AND($B1524&lt;&gt;"",OR(ISNUMBER(SEARCH("outro",LOWER($B1524))),ISNUMBER(SEARCH("divers",LOWER($B1524))),ISNUMBER(SEARCH("etc",LOWER($B1524))))),OR(AND(ISNUMBER(SEARCH("comunic",LOWER($B1524))),LEFT($E1524,3)&lt;&gt;"4.4"),AND(ISNUMBER(SEARCH("monitor",LOWER($B1524))),NOT(OR(LEFT($E1524,3)="1.5",LEFT($E1524,3)="2.5")))),AND($B1524&lt;&gt;"",OR(LEFT($C1524,1)="1",LEFT($C1524,1)="2"),$D1524=""),AND($D1524&lt;&gt;"",NOT(OR(LEFT($C1524,1)="1",LEFT($C1524,1)="2"))),AND($D1524&lt;&gt;"",COUNTIF(' PROJETO'!$B$14:$B$16,$D1524)=0),IF($D1524="",FALSE(),IF(COUNTIF(' PROJETO'!$B$14:$B$16,$D1524)=0,FALSE(),IFERROR(INDEX(' PROJETO'!$C$14:$C$16,MATCH($D1524,' PROJETO'!$B$14:$B$16,0))&lt;&gt;"Sim",FALSE()))))</f>
        <v>0</v>
      </c>
      <c r="AG1524" s="21" t="b">
        <f>AND($AC1524,$Y1524&gt;'CONFG.  LISTAS'!$F$4,$Z1524="",$AA1524="")</f>
        <v>0</v>
      </c>
      <c r="AH1524" s="21" t="str">
        <f t="shared" si="311"/>
        <v/>
      </c>
      <c r="AI1524" s="43" t="str">
        <f ca="1">IF(NOT($AC1524),"",IF(OR($B1524="",$C1524="",$E1524="",$F1524=""),"Preencha descrição, categoria, tipo e unidade.",IF(AND($B1524&lt;&gt;"",OR(LEFT($C1524,1)="1",LEFT($C1524,1)="2"),$D1524=""),"Informe a prática de restauração para itens diretos.",IF(AND($D1524&lt;&gt;"",NOT(OR(LEFT($C1524,1)="1",LEFT($C1524,1)="2"))),"Custos indiretos não devem pertencer a uma prática específica.",IF(AND($D1524&lt;&gt;"",COUNTIF(' PROJETO'!$B$14:$B$16,$D1524)=0),"Prática de restauração inválida ou não cadastrada.",IF(IF($D1524="",FALSE(),IF(COUNTIF(' PROJETO'!$B$14:$B$16,$D1524)=0,FALSE(),IFERROR(INDEX(' PROJETO'!$C$14:$C$16,MATCH($D1524,' PROJETO'!$B$14:$B$16,0))&lt;&gt;"Sim",FALSE()))),"A prática informada no item não foi selecionada na aba Projeto.",IF(AND(MAX($I1524,$L1524,$O1524,$R1524,$U1524,$X1524)&gt;'CONFG.  LISTAS'!$F$4,NOT(OR($Z1524&lt;&gt;"",$AA1524&lt;&gt;""))),"Memorial de cálculo ou anexo obrigatório não informado para item acima do limite.",IF(OR(AND($G1524&lt;&gt;"",$H1524&lt;&gt;"",OR($G1524&lt;=0,$H1524&lt;=0)),AND($J1524&lt;&gt;"",$K1524&lt;&gt;"",OR($J1524&lt;=0,$K1524&lt;=0)),AND($M1524&lt;&gt;"",$N1524&lt;&gt;"",OR($M1524&lt;=0,$N1524&lt;=0)),AND($P1524&lt;&gt;"",$Q1524&lt;&gt;"",OR($P1524&lt;=0,$Q1524&lt;=0)),AND($S1524&lt;&gt;"",$T1524&lt;&gt;"",OR($S1524&lt;=0,$T1524&lt;=0)),AND($V1524&lt;&gt;"",$W1524&lt;&gt;"",OR($V1524&lt;=0,$W1524&lt;=0))),"Revise os valores informados: valor unitário e quantidade devem ser maiores que zero.",IF(OR(AND($G1524="",$H1524&lt;&gt;""),AND($G1524&lt;&gt;"",$H1524=""),AND($J1524="",$K1524&lt;&gt;""),AND($J1524&lt;&gt;"",$K1524=""),AND($M1524="",$N1524&lt;&gt;""),AND($M1524&lt;&gt;"",$N1524=""),AND($P1524="",$Q1524&lt;&gt;""),AND($P1524&lt;&gt;"",$Q1524=""),AND($S1524="",$T1524&lt;&gt;""),AND($S1524&lt;&gt;"",$T1524=""),AND($V1524="",$W1524&lt;&gt;""),AND($V1524&lt;&gt;"",$W1524="")),"Há ano preenchido parcialmente: "&amp;TRIM(IF(AND($G1524="",$H1524&lt;&gt;""),"Ano 1 (falta valor unitário); ","")&amp;IF(AND($G1524&lt;&gt;"",$H1524=""),"Ano 1 (falta quantidade); ","")&amp;IF(AND($J1524="",$K1524&lt;&gt;""),"Ano 2 (falta valor unitário); ","")&amp;IF(AND($J1524&lt;&gt;"",$K1524=""),"Ano 2 (falta quantidade); ","")&amp;IF(AND($M1524="",$N1524&lt;&gt;""),"Ano 3 (falta valor unitário); ","")&amp;IF(AND($M1524&lt;&gt;"",$N1524=""),"Ano 3 (falta quantidade); ","")&amp;IF(AND($P1524="",$Q1524&lt;&gt;""),"Ano 4 (falta valor unitário); ","")&amp;IF(AND($P1524&lt;&gt;"",$Q1524=""),"Ano 4 (falta quantidade); ","")&amp;IF(AND($S1524="",$T1524&lt;&gt;""),"Ano 5 (falta valor unitário); ","")&amp;IF(AND($S1524&lt;&gt;"",$T1524=""),"Ano 5 (falta quantidade); ","")&amp;IF(AND($V1524="",$W1524&lt;&gt;""),"Ano 6 (falta valor unitário); ","")&amp;IF(AND($V1524&lt;&gt;"",$W1524=""),"Ano 6 (falta quantidade); ","")), IF(NOT(OR(AND($G1524&lt;&gt;"",$H1524&lt;&gt;""),AND($J1524&lt;&gt;"",$K1524&lt;&gt;""),AND($M1524&lt;&gt;"",$N1524&lt;&gt;""),AND($P1524&lt;&gt;"",$Q1524&lt;&gt;""),AND($S1524&lt;&gt;"",$T1524&lt;&gt;""),AND($V1524&lt;&gt;"",$W1524&lt;&gt;""))),"Informe pelo menos um ano completo com valor unitário e quantidade.",IF(AND($C1524&lt;&gt;"",$E1524&lt;&gt;"",LEFT(TRIM($C1524),1)&lt;&gt;LEFT(TRIM($E1524),1)),"Categoria e tipo estão incompatíveis.",IF(IF(OR($E1524="",$F1524=""),FALSE(),IFERROR(COUNTIF(INDIRECT("UNITS_"&amp;SUBSTITUTE(LEFT($E1524,FIND(" ",$E1524&amp;" ")-1),".","_")),$F1524)=0,TRUE())),"Unidade incompatível com o tipo selecionado.",IF(OR(AND(ISNUMBER(SEARCH("comunic",LOWER($B1524))),LEFT($E1524,3)&lt;&gt;"4.4"),AND(ISNUMBER(SEARCH("monitor",LOWER($B1524))),NOT(OR(LEFT($E1524,3)="1.5",LEFT($E1524,3)="2.5")))),"Revise a classificação do item conforme as regras de preenchimento.",IF(AND($B1524&lt;&gt;"",OR(ISNUMBER(SEARCH("outro",LOWER($B1524))),ISNUMBER(SEARCH("divers",LOWER($B1524))),ISNUMBER(SEARCH("kit",LOWER($B1524))),ISNUMBER(SEARCH("ferrament",LOWER($B1524))),ISNUMBER(SEARCH("epi",LOWER($B1524)))),NOT(OR($Z1524&lt;&gt;"",$AA1524&lt;&gt;""))),"Descrição muito genérica: detalhe melhor o item e registre o racional no memorial ou em anexo.",IF(AND($Y1524=0,$B1524&lt;&gt;"",OR($G1524&lt;&gt;"",$H1524&lt;&gt;"",$J1524&lt;&gt;"",$K1524&lt;&gt;"",$M1524&lt;&gt;"",$N1524&lt;&gt;"",$P1524&lt;&gt;"",$Q1524&lt;&gt;"",$S1524&lt;&gt;"",$T1524&lt;&gt;"",$V1524&lt;&gt;"",$W1524&lt;&gt;"")),"O item possui dados lançados, mas o total está zerado. Revise os valores informados.","")))))))))))))))</f>
        <v/>
      </c>
    </row>
    <row r="1525" spans="1:35" ht="14.25" customHeight="1" x14ac:dyDescent="0.25">
      <c r="A1525" s="57" t="str">
        <f t="shared" si="299"/>
        <v/>
      </c>
      <c r="B1525" s="61"/>
      <c r="C1525" s="61"/>
      <c r="D1525" s="58"/>
      <c r="E1525" s="61"/>
      <c r="F1525" s="61"/>
      <c r="G1525" s="272"/>
      <c r="H1525" s="62"/>
      <c r="I1525" s="273">
        <f t="shared" si="300"/>
        <v>0</v>
      </c>
      <c r="J1525" s="272"/>
      <c r="K1525" s="62"/>
      <c r="L1525" s="270">
        <f t="shared" si="301"/>
        <v>0</v>
      </c>
      <c r="M1525" s="272"/>
      <c r="N1525" s="62"/>
      <c r="O1525" s="270">
        <f t="shared" si="302"/>
        <v>0</v>
      </c>
      <c r="P1525" s="272"/>
      <c r="Q1525" s="62"/>
      <c r="R1525" s="271">
        <f t="shared" si="303"/>
        <v>0</v>
      </c>
      <c r="S1525" s="272"/>
      <c r="T1525" s="62"/>
      <c r="U1525" s="270">
        <f t="shared" si="304"/>
        <v>0</v>
      </c>
      <c r="V1525" s="272"/>
      <c r="W1525" s="62"/>
      <c r="X1525" s="270">
        <f t="shared" si="305"/>
        <v>0</v>
      </c>
      <c r="Y1525" s="270">
        <f t="shared" si="306"/>
        <v>0</v>
      </c>
      <c r="Z1525" s="61"/>
      <c r="AA1525" s="61"/>
      <c r="AB1525" s="60" t="str">
        <f t="shared" si="307"/>
        <v/>
      </c>
      <c r="AC1525" s="21" t="b">
        <f t="shared" si="308"/>
        <v>0</v>
      </c>
      <c r="AD1525" s="21" t="b">
        <f t="shared" si="309"/>
        <v>0</v>
      </c>
      <c r="AE1525" s="21" t="b">
        <f t="shared" si="310"/>
        <v>0</v>
      </c>
      <c r="AF1525" s="21" t="b">
        <f ca="1">OR(AND($AC1525,NOT($AD1525)),AND($AC1525,OR(AND($G1525="",$H1525&lt;&gt;""),AND($G1525&lt;&gt;"",$H1525=""),AND($J1525="",$K1525&lt;&gt;""),AND($J1525&lt;&gt;"",$K1525=""),AND($M1525="",$N1525&lt;&gt;""),AND($M1525&lt;&gt;"",$N1525=""),AND($P1525="",$Q1525&lt;&gt;""),AND($P1525&lt;&gt;"",$Q1525=""),AND($S1525="",$T1525&lt;&gt;""),AND($S1525&lt;&gt;"",$T1525=""),AND($V1525="",$W1525&lt;&gt;""),AND($V1525&lt;&gt;"",$W1525=""))),AND($C1525&lt;&gt;"",$E1525&lt;&gt;"",LEFT(TRIM($C1525),1)&lt;&gt;LEFT(TRIM($E1525),1)),IF(OR($E1525="",$F1525=""),FALSE(),IFERROR(COUNTIF(INDIRECT("UNITS_"&amp;SUBSTITUTE(LEFT($E1525,FIND(" ",$E1525&amp;" ")-1),".","_")),$F1525)=0,TRUE())),AND($B1525&lt;&gt;"",OR(ISNUMBER(SEARCH("outro",LOWER($B1525))),ISNUMBER(SEARCH("divers",LOWER($B1525))),ISNUMBER(SEARCH("etc",LOWER($B1525))))),OR(AND(ISNUMBER(SEARCH("comunic",LOWER($B1525))),LEFT($E1525,3)&lt;&gt;"4.4"),AND(ISNUMBER(SEARCH("monitor",LOWER($B1525))),NOT(OR(LEFT($E1525,3)="1.5",LEFT($E1525,3)="2.5")))),AND($B1525&lt;&gt;"",OR(LEFT($C1525,1)="1",LEFT($C1525,1)="2"),$D1525=""),AND($D1525&lt;&gt;"",NOT(OR(LEFT($C1525,1)="1",LEFT($C1525,1)="2"))),AND($D1525&lt;&gt;"",COUNTIF(' PROJETO'!$B$14:$B$16,$D1525)=0),IF($D1525="",FALSE(),IF(COUNTIF(' PROJETO'!$B$14:$B$16,$D1525)=0,FALSE(),IFERROR(INDEX(' PROJETO'!$C$14:$C$16,MATCH($D1525,' PROJETO'!$B$14:$B$16,0))&lt;&gt;"Sim",FALSE()))))</f>
        <v>0</v>
      </c>
      <c r="AG1525" s="21" t="b">
        <f>AND($AC1525,$Y1525&gt;'CONFG.  LISTAS'!$F$4,$Z1525="",$AA1525="")</f>
        <v>0</v>
      </c>
      <c r="AH1525" s="21" t="str">
        <f t="shared" si="311"/>
        <v/>
      </c>
      <c r="AI1525" s="43" t="str">
        <f ca="1">IF(NOT($AC1525),"",IF(OR($B1525="",$C1525="",$E1525="",$F1525=""),"Preencha descrição, categoria, tipo e unidade.",IF(AND($B1525&lt;&gt;"",OR(LEFT($C1525,1)="1",LEFT($C1525,1)="2"),$D1525=""),"Informe a prática de restauração para itens diretos.",IF(AND($D1525&lt;&gt;"",NOT(OR(LEFT($C1525,1)="1",LEFT($C1525,1)="2"))),"Custos indiretos não devem pertencer a uma prática específica.",IF(AND($D1525&lt;&gt;"",COUNTIF(' PROJETO'!$B$14:$B$16,$D1525)=0),"Prática de restauração inválida ou não cadastrada.",IF(IF($D1525="",FALSE(),IF(COUNTIF(' PROJETO'!$B$14:$B$16,$D1525)=0,FALSE(),IFERROR(INDEX(' PROJETO'!$C$14:$C$16,MATCH($D1525,' PROJETO'!$B$14:$B$16,0))&lt;&gt;"Sim",FALSE()))),"A prática informada no item não foi selecionada na aba Projeto.",IF(AND(MAX($I1525,$L1525,$O1525,$R1525,$U1525,$X1525)&gt;'CONFG.  LISTAS'!$F$4,NOT(OR($Z1525&lt;&gt;"",$AA1525&lt;&gt;""))),"Memorial de cálculo ou anexo obrigatório não informado para item acima do limite.",IF(OR(AND($G1525&lt;&gt;"",$H1525&lt;&gt;"",OR($G1525&lt;=0,$H1525&lt;=0)),AND($J1525&lt;&gt;"",$K1525&lt;&gt;"",OR($J1525&lt;=0,$K1525&lt;=0)),AND($M1525&lt;&gt;"",$N1525&lt;&gt;"",OR($M1525&lt;=0,$N1525&lt;=0)),AND($P1525&lt;&gt;"",$Q1525&lt;&gt;"",OR($P1525&lt;=0,$Q1525&lt;=0)),AND($S1525&lt;&gt;"",$T1525&lt;&gt;"",OR($S1525&lt;=0,$T1525&lt;=0)),AND($V1525&lt;&gt;"",$W1525&lt;&gt;"",OR($V1525&lt;=0,$W1525&lt;=0))),"Revise os valores informados: valor unitário e quantidade devem ser maiores que zero.",IF(OR(AND($G1525="",$H1525&lt;&gt;""),AND($G1525&lt;&gt;"",$H1525=""),AND($J1525="",$K1525&lt;&gt;""),AND($J1525&lt;&gt;"",$K1525=""),AND($M1525="",$N1525&lt;&gt;""),AND($M1525&lt;&gt;"",$N1525=""),AND($P1525="",$Q1525&lt;&gt;""),AND($P1525&lt;&gt;"",$Q1525=""),AND($S1525="",$T1525&lt;&gt;""),AND($S1525&lt;&gt;"",$T1525=""),AND($V1525="",$W1525&lt;&gt;""),AND($V1525&lt;&gt;"",$W1525="")),"Há ano preenchido parcialmente: "&amp;TRIM(IF(AND($G1525="",$H1525&lt;&gt;""),"Ano 1 (falta valor unitário); ","")&amp;IF(AND($G1525&lt;&gt;"",$H1525=""),"Ano 1 (falta quantidade); ","")&amp;IF(AND($J1525="",$K1525&lt;&gt;""),"Ano 2 (falta valor unitário); ","")&amp;IF(AND($J1525&lt;&gt;"",$K1525=""),"Ano 2 (falta quantidade); ","")&amp;IF(AND($M1525="",$N1525&lt;&gt;""),"Ano 3 (falta valor unitário); ","")&amp;IF(AND($M1525&lt;&gt;"",$N1525=""),"Ano 3 (falta quantidade); ","")&amp;IF(AND($P1525="",$Q1525&lt;&gt;""),"Ano 4 (falta valor unitário); ","")&amp;IF(AND($P1525&lt;&gt;"",$Q1525=""),"Ano 4 (falta quantidade); ","")&amp;IF(AND($S1525="",$T1525&lt;&gt;""),"Ano 5 (falta valor unitário); ","")&amp;IF(AND($S1525&lt;&gt;"",$T1525=""),"Ano 5 (falta quantidade); ","")&amp;IF(AND($V1525="",$W1525&lt;&gt;""),"Ano 6 (falta valor unitário); ","")&amp;IF(AND($V1525&lt;&gt;"",$W1525=""),"Ano 6 (falta quantidade); ","")), IF(NOT(OR(AND($G1525&lt;&gt;"",$H1525&lt;&gt;""),AND($J1525&lt;&gt;"",$K1525&lt;&gt;""),AND($M1525&lt;&gt;"",$N1525&lt;&gt;""),AND($P1525&lt;&gt;"",$Q1525&lt;&gt;""),AND($S1525&lt;&gt;"",$T1525&lt;&gt;""),AND($V1525&lt;&gt;"",$W1525&lt;&gt;""))),"Informe pelo menos um ano completo com valor unitário e quantidade.",IF(AND($C1525&lt;&gt;"",$E1525&lt;&gt;"",LEFT(TRIM($C1525),1)&lt;&gt;LEFT(TRIM($E1525),1)),"Categoria e tipo estão incompatíveis.",IF(IF(OR($E1525="",$F1525=""),FALSE(),IFERROR(COUNTIF(INDIRECT("UNITS_"&amp;SUBSTITUTE(LEFT($E1525,FIND(" ",$E1525&amp;" ")-1),".","_")),$F1525)=0,TRUE())),"Unidade incompatível com o tipo selecionado.",IF(OR(AND(ISNUMBER(SEARCH("comunic",LOWER($B1525))),LEFT($E1525,3)&lt;&gt;"4.4"),AND(ISNUMBER(SEARCH("monitor",LOWER($B1525))),NOT(OR(LEFT($E1525,3)="1.5",LEFT($E1525,3)="2.5")))),"Revise a classificação do item conforme as regras de preenchimento.",IF(AND($B1525&lt;&gt;"",OR(ISNUMBER(SEARCH("outro",LOWER($B1525))),ISNUMBER(SEARCH("divers",LOWER($B1525))),ISNUMBER(SEARCH("kit",LOWER($B1525))),ISNUMBER(SEARCH("ferrament",LOWER($B1525))),ISNUMBER(SEARCH("epi",LOWER($B1525)))),NOT(OR($Z1525&lt;&gt;"",$AA1525&lt;&gt;""))),"Descrição muito genérica: detalhe melhor o item e registre o racional no memorial ou em anexo.",IF(AND($Y1525=0,$B1525&lt;&gt;"",OR($G1525&lt;&gt;"",$H1525&lt;&gt;"",$J1525&lt;&gt;"",$K1525&lt;&gt;"",$M1525&lt;&gt;"",$N1525&lt;&gt;"",$P1525&lt;&gt;"",$Q1525&lt;&gt;"",$S1525&lt;&gt;"",$T1525&lt;&gt;"",$V1525&lt;&gt;"",$W1525&lt;&gt;"")),"O item possui dados lançados, mas o total está zerado. Revise os valores informados.","")))))))))))))))</f>
        <v/>
      </c>
    </row>
    <row r="1526" spans="1:35" ht="14.25" customHeight="1" x14ac:dyDescent="0.25">
      <c r="A1526" s="57" t="str">
        <f t="shared" si="299"/>
        <v/>
      </c>
      <c r="B1526" s="58"/>
      <c r="C1526" s="58"/>
      <c r="D1526" s="58"/>
      <c r="E1526" s="58"/>
      <c r="F1526" s="58"/>
      <c r="G1526" s="269"/>
      <c r="H1526" s="59"/>
      <c r="I1526" s="273">
        <f t="shared" si="300"/>
        <v>0</v>
      </c>
      <c r="J1526" s="269"/>
      <c r="K1526" s="59"/>
      <c r="L1526" s="270">
        <f t="shared" si="301"/>
        <v>0</v>
      </c>
      <c r="M1526" s="269"/>
      <c r="N1526" s="59"/>
      <c r="O1526" s="270">
        <f t="shared" si="302"/>
        <v>0</v>
      </c>
      <c r="P1526" s="269"/>
      <c r="Q1526" s="59"/>
      <c r="R1526" s="271">
        <f t="shared" si="303"/>
        <v>0</v>
      </c>
      <c r="S1526" s="269"/>
      <c r="T1526" s="59"/>
      <c r="U1526" s="270">
        <f t="shared" si="304"/>
        <v>0</v>
      </c>
      <c r="V1526" s="269"/>
      <c r="W1526" s="59"/>
      <c r="X1526" s="270">
        <f t="shared" si="305"/>
        <v>0</v>
      </c>
      <c r="Y1526" s="270">
        <f t="shared" si="306"/>
        <v>0</v>
      </c>
      <c r="Z1526" s="58"/>
      <c r="AA1526" s="58"/>
      <c r="AB1526" s="60" t="str">
        <f t="shared" si="307"/>
        <v/>
      </c>
      <c r="AC1526" s="21" t="b">
        <f t="shared" si="308"/>
        <v>0</v>
      </c>
      <c r="AD1526" s="21" t="b">
        <f t="shared" si="309"/>
        <v>0</v>
      </c>
      <c r="AE1526" s="21" t="b">
        <f t="shared" si="310"/>
        <v>0</v>
      </c>
      <c r="AF1526" s="21" t="b">
        <f ca="1">OR(AND($AC1526,NOT($AD1526)),AND($AC1526,OR(AND($G1526="",$H1526&lt;&gt;""),AND($G1526&lt;&gt;"",$H1526=""),AND($J1526="",$K1526&lt;&gt;""),AND($J1526&lt;&gt;"",$K1526=""),AND($M1526="",$N1526&lt;&gt;""),AND($M1526&lt;&gt;"",$N1526=""),AND($P1526="",$Q1526&lt;&gt;""),AND($P1526&lt;&gt;"",$Q1526=""),AND($S1526="",$T1526&lt;&gt;""),AND($S1526&lt;&gt;"",$T1526=""),AND($V1526="",$W1526&lt;&gt;""),AND($V1526&lt;&gt;"",$W1526=""))),AND($C1526&lt;&gt;"",$E1526&lt;&gt;"",LEFT(TRIM($C1526),1)&lt;&gt;LEFT(TRIM($E1526),1)),IF(OR($E1526="",$F1526=""),FALSE(),IFERROR(COUNTIF(INDIRECT("UNITS_"&amp;SUBSTITUTE(LEFT($E1526,FIND(" ",$E1526&amp;" ")-1),".","_")),$F1526)=0,TRUE())),AND($B1526&lt;&gt;"",OR(ISNUMBER(SEARCH("outro",LOWER($B1526))),ISNUMBER(SEARCH("divers",LOWER($B1526))),ISNUMBER(SEARCH("etc",LOWER($B1526))))),OR(AND(ISNUMBER(SEARCH("comunic",LOWER($B1526))),LEFT($E1526,3)&lt;&gt;"4.4"),AND(ISNUMBER(SEARCH("monitor",LOWER($B1526))),NOT(OR(LEFT($E1526,3)="1.5",LEFT($E1526,3)="2.5")))),AND($B1526&lt;&gt;"",OR(LEFT($C1526,1)="1",LEFT($C1526,1)="2"),$D1526=""),AND($D1526&lt;&gt;"",NOT(OR(LEFT($C1526,1)="1",LEFT($C1526,1)="2"))),AND($D1526&lt;&gt;"",COUNTIF(' PROJETO'!$B$14:$B$16,$D1526)=0),IF($D1526="",FALSE(),IF(COUNTIF(' PROJETO'!$B$14:$B$16,$D1526)=0,FALSE(),IFERROR(INDEX(' PROJETO'!$C$14:$C$16,MATCH($D1526,' PROJETO'!$B$14:$B$16,0))&lt;&gt;"Sim",FALSE()))))</f>
        <v>0</v>
      </c>
      <c r="AG1526" s="21" t="b">
        <f>AND($AC1526,$Y1526&gt;'CONFG.  LISTAS'!$F$4,$Z1526="",$AA1526="")</f>
        <v>0</v>
      </c>
      <c r="AH1526" s="21" t="str">
        <f t="shared" si="311"/>
        <v/>
      </c>
      <c r="AI1526" s="43" t="str">
        <f ca="1">IF(NOT($AC1526),"",IF(OR($B1526="",$C1526="",$E1526="",$F1526=""),"Preencha descrição, categoria, tipo e unidade.",IF(AND($B1526&lt;&gt;"",OR(LEFT($C1526,1)="1",LEFT($C1526,1)="2"),$D1526=""),"Informe a prática de restauração para itens diretos.",IF(AND($D1526&lt;&gt;"",NOT(OR(LEFT($C1526,1)="1",LEFT($C1526,1)="2"))),"Custos indiretos não devem pertencer a uma prática específica.",IF(AND($D1526&lt;&gt;"",COUNTIF(' PROJETO'!$B$14:$B$16,$D1526)=0),"Prática de restauração inválida ou não cadastrada.",IF(IF($D1526="",FALSE(),IF(COUNTIF(' PROJETO'!$B$14:$B$16,$D1526)=0,FALSE(),IFERROR(INDEX(' PROJETO'!$C$14:$C$16,MATCH($D1526,' PROJETO'!$B$14:$B$16,0))&lt;&gt;"Sim",FALSE()))),"A prática informada no item não foi selecionada na aba Projeto.",IF(AND(MAX($I1526,$L1526,$O1526,$R1526,$U1526,$X1526)&gt;'CONFG.  LISTAS'!$F$4,NOT(OR($Z1526&lt;&gt;"",$AA1526&lt;&gt;""))),"Memorial de cálculo ou anexo obrigatório não informado para item acima do limite.",IF(OR(AND($G1526&lt;&gt;"",$H1526&lt;&gt;"",OR($G1526&lt;=0,$H1526&lt;=0)),AND($J1526&lt;&gt;"",$K1526&lt;&gt;"",OR($J1526&lt;=0,$K1526&lt;=0)),AND($M1526&lt;&gt;"",$N1526&lt;&gt;"",OR($M1526&lt;=0,$N1526&lt;=0)),AND($P1526&lt;&gt;"",$Q1526&lt;&gt;"",OR($P1526&lt;=0,$Q1526&lt;=0)),AND($S1526&lt;&gt;"",$T1526&lt;&gt;"",OR($S1526&lt;=0,$T1526&lt;=0)),AND($V1526&lt;&gt;"",$W1526&lt;&gt;"",OR($V1526&lt;=0,$W1526&lt;=0))),"Revise os valores informados: valor unitário e quantidade devem ser maiores que zero.",IF(OR(AND($G1526="",$H1526&lt;&gt;""),AND($G1526&lt;&gt;"",$H1526=""),AND($J1526="",$K1526&lt;&gt;""),AND($J1526&lt;&gt;"",$K1526=""),AND($M1526="",$N1526&lt;&gt;""),AND($M1526&lt;&gt;"",$N1526=""),AND($P1526="",$Q1526&lt;&gt;""),AND($P1526&lt;&gt;"",$Q1526=""),AND($S1526="",$T1526&lt;&gt;""),AND($S1526&lt;&gt;"",$T1526=""),AND($V1526="",$W1526&lt;&gt;""),AND($V1526&lt;&gt;"",$W1526="")),"Há ano preenchido parcialmente: "&amp;TRIM(IF(AND($G1526="",$H1526&lt;&gt;""),"Ano 1 (falta valor unitário); ","")&amp;IF(AND($G1526&lt;&gt;"",$H1526=""),"Ano 1 (falta quantidade); ","")&amp;IF(AND($J1526="",$K1526&lt;&gt;""),"Ano 2 (falta valor unitário); ","")&amp;IF(AND($J1526&lt;&gt;"",$K1526=""),"Ano 2 (falta quantidade); ","")&amp;IF(AND($M1526="",$N1526&lt;&gt;""),"Ano 3 (falta valor unitário); ","")&amp;IF(AND($M1526&lt;&gt;"",$N1526=""),"Ano 3 (falta quantidade); ","")&amp;IF(AND($P1526="",$Q1526&lt;&gt;""),"Ano 4 (falta valor unitário); ","")&amp;IF(AND($P1526&lt;&gt;"",$Q1526=""),"Ano 4 (falta quantidade); ","")&amp;IF(AND($S1526="",$T1526&lt;&gt;""),"Ano 5 (falta valor unitário); ","")&amp;IF(AND($S1526&lt;&gt;"",$T1526=""),"Ano 5 (falta quantidade); ","")&amp;IF(AND($V1526="",$W1526&lt;&gt;""),"Ano 6 (falta valor unitário); ","")&amp;IF(AND($V1526&lt;&gt;"",$W1526=""),"Ano 6 (falta quantidade); ","")), IF(NOT(OR(AND($G1526&lt;&gt;"",$H1526&lt;&gt;""),AND($J1526&lt;&gt;"",$K1526&lt;&gt;""),AND($M1526&lt;&gt;"",$N1526&lt;&gt;""),AND($P1526&lt;&gt;"",$Q1526&lt;&gt;""),AND($S1526&lt;&gt;"",$T1526&lt;&gt;""),AND($V1526&lt;&gt;"",$W1526&lt;&gt;""))),"Informe pelo menos um ano completo com valor unitário e quantidade.",IF(AND($C1526&lt;&gt;"",$E1526&lt;&gt;"",LEFT(TRIM($C1526),1)&lt;&gt;LEFT(TRIM($E1526),1)),"Categoria e tipo estão incompatíveis.",IF(IF(OR($E1526="",$F1526=""),FALSE(),IFERROR(COUNTIF(INDIRECT("UNITS_"&amp;SUBSTITUTE(LEFT($E1526,FIND(" ",$E1526&amp;" ")-1),".","_")),$F1526)=0,TRUE())),"Unidade incompatível com o tipo selecionado.",IF(OR(AND(ISNUMBER(SEARCH("comunic",LOWER($B1526))),LEFT($E1526,3)&lt;&gt;"4.4"),AND(ISNUMBER(SEARCH("monitor",LOWER($B1526))),NOT(OR(LEFT($E1526,3)="1.5",LEFT($E1526,3)="2.5")))),"Revise a classificação do item conforme as regras de preenchimento.",IF(AND($B1526&lt;&gt;"",OR(ISNUMBER(SEARCH("outro",LOWER($B1526))),ISNUMBER(SEARCH("divers",LOWER($B1526))),ISNUMBER(SEARCH("kit",LOWER($B1526))),ISNUMBER(SEARCH("ferrament",LOWER($B1526))),ISNUMBER(SEARCH("epi",LOWER($B1526)))),NOT(OR($Z1526&lt;&gt;"",$AA1526&lt;&gt;""))),"Descrição muito genérica: detalhe melhor o item e registre o racional no memorial ou em anexo.",IF(AND($Y1526=0,$B1526&lt;&gt;"",OR($G1526&lt;&gt;"",$H1526&lt;&gt;"",$J1526&lt;&gt;"",$K1526&lt;&gt;"",$M1526&lt;&gt;"",$N1526&lt;&gt;"",$P1526&lt;&gt;"",$Q1526&lt;&gt;"",$S1526&lt;&gt;"",$T1526&lt;&gt;"",$V1526&lt;&gt;"",$W1526&lt;&gt;"")),"O item possui dados lançados, mas o total está zerado. Revise os valores informados.","")))))))))))))))</f>
        <v/>
      </c>
    </row>
    <row r="1527" spans="1:35" ht="14.25" customHeight="1" x14ac:dyDescent="0.25">
      <c r="A1527" s="57" t="str">
        <f t="shared" si="299"/>
        <v/>
      </c>
      <c r="B1527" s="61"/>
      <c r="C1527" s="61"/>
      <c r="D1527" s="58"/>
      <c r="E1527" s="61"/>
      <c r="F1527" s="61"/>
      <c r="G1527" s="272"/>
      <c r="H1527" s="62"/>
      <c r="I1527" s="273">
        <f t="shared" si="300"/>
        <v>0</v>
      </c>
      <c r="J1527" s="272"/>
      <c r="K1527" s="62"/>
      <c r="L1527" s="270">
        <f t="shared" si="301"/>
        <v>0</v>
      </c>
      <c r="M1527" s="272"/>
      <c r="N1527" s="62"/>
      <c r="O1527" s="270">
        <f t="shared" si="302"/>
        <v>0</v>
      </c>
      <c r="P1527" s="272"/>
      <c r="Q1527" s="62"/>
      <c r="R1527" s="271">
        <f t="shared" si="303"/>
        <v>0</v>
      </c>
      <c r="S1527" s="272"/>
      <c r="T1527" s="62"/>
      <c r="U1527" s="270">
        <f t="shared" si="304"/>
        <v>0</v>
      </c>
      <c r="V1527" s="272"/>
      <c r="W1527" s="62"/>
      <c r="X1527" s="270">
        <f t="shared" si="305"/>
        <v>0</v>
      </c>
      <c r="Y1527" s="270">
        <f t="shared" si="306"/>
        <v>0</v>
      </c>
      <c r="Z1527" s="61"/>
      <c r="AA1527" s="61"/>
      <c r="AB1527" s="60" t="str">
        <f t="shared" si="307"/>
        <v/>
      </c>
      <c r="AC1527" s="21" t="b">
        <f t="shared" si="308"/>
        <v>0</v>
      </c>
      <c r="AD1527" s="21" t="b">
        <f t="shared" si="309"/>
        <v>0</v>
      </c>
      <c r="AE1527" s="21" t="b">
        <f t="shared" si="310"/>
        <v>0</v>
      </c>
      <c r="AF1527" s="21" t="b">
        <f ca="1">OR(AND($AC1527,NOT($AD1527)),AND($AC1527,OR(AND($G1527="",$H1527&lt;&gt;""),AND($G1527&lt;&gt;"",$H1527=""),AND($J1527="",$K1527&lt;&gt;""),AND($J1527&lt;&gt;"",$K1527=""),AND($M1527="",$N1527&lt;&gt;""),AND($M1527&lt;&gt;"",$N1527=""),AND($P1527="",$Q1527&lt;&gt;""),AND($P1527&lt;&gt;"",$Q1527=""),AND($S1527="",$T1527&lt;&gt;""),AND($S1527&lt;&gt;"",$T1527=""),AND($V1527="",$W1527&lt;&gt;""),AND($V1527&lt;&gt;"",$W1527=""))),AND($C1527&lt;&gt;"",$E1527&lt;&gt;"",LEFT(TRIM($C1527),1)&lt;&gt;LEFT(TRIM($E1527),1)),IF(OR($E1527="",$F1527=""),FALSE(),IFERROR(COUNTIF(INDIRECT("UNITS_"&amp;SUBSTITUTE(LEFT($E1527,FIND(" ",$E1527&amp;" ")-1),".","_")),$F1527)=0,TRUE())),AND($B1527&lt;&gt;"",OR(ISNUMBER(SEARCH("outro",LOWER($B1527))),ISNUMBER(SEARCH("divers",LOWER($B1527))),ISNUMBER(SEARCH("etc",LOWER($B1527))))),OR(AND(ISNUMBER(SEARCH("comunic",LOWER($B1527))),LEFT($E1527,3)&lt;&gt;"4.4"),AND(ISNUMBER(SEARCH("monitor",LOWER($B1527))),NOT(OR(LEFT($E1527,3)="1.5",LEFT($E1527,3)="2.5")))),AND($B1527&lt;&gt;"",OR(LEFT($C1527,1)="1",LEFT($C1527,1)="2"),$D1527=""),AND($D1527&lt;&gt;"",NOT(OR(LEFT($C1527,1)="1",LEFT($C1527,1)="2"))),AND($D1527&lt;&gt;"",COUNTIF(' PROJETO'!$B$14:$B$16,$D1527)=0),IF($D1527="",FALSE(),IF(COUNTIF(' PROJETO'!$B$14:$B$16,$D1527)=0,FALSE(),IFERROR(INDEX(' PROJETO'!$C$14:$C$16,MATCH($D1527,' PROJETO'!$B$14:$B$16,0))&lt;&gt;"Sim",FALSE()))))</f>
        <v>0</v>
      </c>
      <c r="AG1527" s="21" t="b">
        <f>AND($AC1527,$Y1527&gt;'CONFG.  LISTAS'!$F$4,$Z1527="",$AA1527="")</f>
        <v>0</v>
      </c>
      <c r="AH1527" s="21" t="str">
        <f t="shared" si="311"/>
        <v/>
      </c>
      <c r="AI1527" s="43" t="str">
        <f ca="1">IF(NOT($AC1527),"",IF(OR($B1527="",$C1527="",$E1527="",$F1527=""),"Preencha descrição, categoria, tipo e unidade.",IF(AND($B1527&lt;&gt;"",OR(LEFT($C1527,1)="1",LEFT($C1527,1)="2"),$D1527=""),"Informe a prática de restauração para itens diretos.",IF(AND($D1527&lt;&gt;"",NOT(OR(LEFT($C1527,1)="1",LEFT($C1527,1)="2"))),"Custos indiretos não devem pertencer a uma prática específica.",IF(AND($D1527&lt;&gt;"",COUNTIF(' PROJETO'!$B$14:$B$16,$D1527)=0),"Prática de restauração inválida ou não cadastrada.",IF(IF($D1527="",FALSE(),IF(COUNTIF(' PROJETO'!$B$14:$B$16,$D1527)=0,FALSE(),IFERROR(INDEX(' PROJETO'!$C$14:$C$16,MATCH($D1527,' PROJETO'!$B$14:$B$16,0))&lt;&gt;"Sim",FALSE()))),"A prática informada no item não foi selecionada na aba Projeto.",IF(AND(MAX($I1527,$L1527,$O1527,$R1527,$U1527,$X1527)&gt;'CONFG.  LISTAS'!$F$4,NOT(OR($Z1527&lt;&gt;"",$AA1527&lt;&gt;""))),"Memorial de cálculo ou anexo obrigatório não informado para item acima do limite.",IF(OR(AND($G1527&lt;&gt;"",$H1527&lt;&gt;"",OR($G1527&lt;=0,$H1527&lt;=0)),AND($J1527&lt;&gt;"",$K1527&lt;&gt;"",OR($J1527&lt;=0,$K1527&lt;=0)),AND($M1527&lt;&gt;"",$N1527&lt;&gt;"",OR($M1527&lt;=0,$N1527&lt;=0)),AND($P1527&lt;&gt;"",$Q1527&lt;&gt;"",OR($P1527&lt;=0,$Q1527&lt;=0)),AND($S1527&lt;&gt;"",$T1527&lt;&gt;"",OR($S1527&lt;=0,$T1527&lt;=0)),AND($V1527&lt;&gt;"",$W1527&lt;&gt;"",OR($V1527&lt;=0,$W1527&lt;=0))),"Revise os valores informados: valor unitário e quantidade devem ser maiores que zero.",IF(OR(AND($G1527="",$H1527&lt;&gt;""),AND($G1527&lt;&gt;"",$H1527=""),AND($J1527="",$K1527&lt;&gt;""),AND($J1527&lt;&gt;"",$K1527=""),AND($M1527="",$N1527&lt;&gt;""),AND($M1527&lt;&gt;"",$N1527=""),AND($P1527="",$Q1527&lt;&gt;""),AND($P1527&lt;&gt;"",$Q1527=""),AND($S1527="",$T1527&lt;&gt;""),AND($S1527&lt;&gt;"",$T1527=""),AND($V1527="",$W1527&lt;&gt;""),AND($V1527&lt;&gt;"",$W1527="")),"Há ano preenchido parcialmente: "&amp;TRIM(IF(AND($G1527="",$H1527&lt;&gt;""),"Ano 1 (falta valor unitário); ","")&amp;IF(AND($G1527&lt;&gt;"",$H1527=""),"Ano 1 (falta quantidade); ","")&amp;IF(AND($J1527="",$K1527&lt;&gt;""),"Ano 2 (falta valor unitário); ","")&amp;IF(AND($J1527&lt;&gt;"",$K1527=""),"Ano 2 (falta quantidade); ","")&amp;IF(AND($M1527="",$N1527&lt;&gt;""),"Ano 3 (falta valor unitário); ","")&amp;IF(AND($M1527&lt;&gt;"",$N1527=""),"Ano 3 (falta quantidade); ","")&amp;IF(AND($P1527="",$Q1527&lt;&gt;""),"Ano 4 (falta valor unitário); ","")&amp;IF(AND($P1527&lt;&gt;"",$Q1527=""),"Ano 4 (falta quantidade); ","")&amp;IF(AND($S1527="",$T1527&lt;&gt;""),"Ano 5 (falta valor unitário); ","")&amp;IF(AND($S1527&lt;&gt;"",$T1527=""),"Ano 5 (falta quantidade); ","")&amp;IF(AND($V1527="",$W1527&lt;&gt;""),"Ano 6 (falta valor unitário); ","")&amp;IF(AND($V1527&lt;&gt;"",$W1527=""),"Ano 6 (falta quantidade); ","")), IF(NOT(OR(AND($G1527&lt;&gt;"",$H1527&lt;&gt;""),AND($J1527&lt;&gt;"",$K1527&lt;&gt;""),AND($M1527&lt;&gt;"",$N1527&lt;&gt;""),AND($P1527&lt;&gt;"",$Q1527&lt;&gt;""),AND($S1527&lt;&gt;"",$T1527&lt;&gt;""),AND($V1527&lt;&gt;"",$W1527&lt;&gt;""))),"Informe pelo menos um ano completo com valor unitário e quantidade.",IF(AND($C1527&lt;&gt;"",$E1527&lt;&gt;"",LEFT(TRIM($C1527),1)&lt;&gt;LEFT(TRIM($E1527),1)),"Categoria e tipo estão incompatíveis.",IF(IF(OR($E1527="",$F1527=""),FALSE(),IFERROR(COUNTIF(INDIRECT("UNITS_"&amp;SUBSTITUTE(LEFT($E1527,FIND(" ",$E1527&amp;" ")-1),".","_")),$F1527)=0,TRUE())),"Unidade incompatível com o tipo selecionado.",IF(OR(AND(ISNUMBER(SEARCH("comunic",LOWER($B1527))),LEFT($E1527,3)&lt;&gt;"4.4"),AND(ISNUMBER(SEARCH("monitor",LOWER($B1527))),NOT(OR(LEFT($E1527,3)="1.5",LEFT($E1527,3)="2.5")))),"Revise a classificação do item conforme as regras de preenchimento.",IF(AND($B1527&lt;&gt;"",OR(ISNUMBER(SEARCH("outro",LOWER($B1527))),ISNUMBER(SEARCH("divers",LOWER($B1527))),ISNUMBER(SEARCH("kit",LOWER($B1527))),ISNUMBER(SEARCH("ferrament",LOWER($B1527))),ISNUMBER(SEARCH("epi",LOWER($B1527)))),NOT(OR($Z1527&lt;&gt;"",$AA1527&lt;&gt;""))),"Descrição muito genérica: detalhe melhor o item e registre o racional no memorial ou em anexo.",IF(AND($Y1527=0,$B1527&lt;&gt;"",OR($G1527&lt;&gt;"",$H1527&lt;&gt;"",$J1527&lt;&gt;"",$K1527&lt;&gt;"",$M1527&lt;&gt;"",$N1527&lt;&gt;"",$P1527&lt;&gt;"",$Q1527&lt;&gt;"",$S1527&lt;&gt;"",$T1527&lt;&gt;"",$V1527&lt;&gt;"",$W1527&lt;&gt;"")),"O item possui dados lançados, mas o total está zerado. Revise os valores informados.","")))))))))))))))</f>
        <v/>
      </c>
    </row>
    <row r="1528" spans="1:35" ht="14.25" customHeight="1" x14ac:dyDescent="0.25">
      <c r="A1528" s="57" t="str">
        <f t="shared" si="299"/>
        <v/>
      </c>
      <c r="B1528" s="58"/>
      <c r="C1528" s="58"/>
      <c r="D1528" s="58"/>
      <c r="E1528" s="58"/>
      <c r="F1528" s="58"/>
      <c r="G1528" s="269"/>
      <c r="H1528" s="59"/>
      <c r="I1528" s="273">
        <f t="shared" si="300"/>
        <v>0</v>
      </c>
      <c r="J1528" s="269"/>
      <c r="K1528" s="59"/>
      <c r="L1528" s="270">
        <f t="shared" si="301"/>
        <v>0</v>
      </c>
      <c r="M1528" s="269"/>
      <c r="N1528" s="59"/>
      <c r="O1528" s="270">
        <f t="shared" si="302"/>
        <v>0</v>
      </c>
      <c r="P1528" s="269"/>
      <c r="Q1528" s="59"/>
      <c r="R1528" s="271">
        <f t="shared" si="303"/>
        <v>0</v>
      </c>
      <c r="S1528" s="269"/>
      <c r="T1528" s="59"/>
      <c r="U1528" s="270">
        <f t="shared" si="304"/>
        <v>0</v>
      </c>
      <c r="V1528" s="269"/>
      <c r="W1528" s="59"/>
      <c r="X1528" s="270">
        <f t="shared" si="305"/>
        <v>0</v>
      </c>
      <c r="Y1528" s="270">
        <f t="shared" si="306"/>
        <v>0</v>
      </c>
      <c r="Z1528" s="58"/>
      <c r="AA1528" s="58"/>
      <c r="AB1528" s="60" t="str">
        <f t="shared" si="307"/>
        <v/>
      </c>
      <c r="AC1528" s="21" t="b">
        <f t="shared" si="308"/>
        <v>0</v>
      </c>
      <c r="AD1528" s="21" t="b">
        <f t="shared" si="309"/>
        <v>0</v>
      </c>
      <c r="AE1528" s="21" t="b">
        <f t="shared" si="310"/>
        <v>0</v>
      </c>
      <c r="AF1528" s="21" t="b">
        <f ca="1">OR(AND($AC1528,NOT($AD1528)),AND($AC1528,OR(AND($G1528="",$H1528&lt;&gt;""),AND($G1528&lt;&gt;"",$H1528=""),AND($J1528="",$K1528&lt;&gt;""),AND($J1528&lt;&gt;"",$K1528=""),AND($M1528="",$N1528&lt;&gt;""),AND($M1528&lt;&gt;"",$N1528=""),AND($P1528="",$Q1528&lt;&gt;""),AND($P1528&lt;&gt;"",$Q1528=""),AND($S1528="",$T1528&lt;&gt;""),AND($S1528&lt;&gt;"",$T1528=""),AND($V1528="",$W1528&lt;&gt;""),AND($V1528&lt;&gt;"",$W1528=""))),AND($C1528&lt;&gt;"",$E1528&lt;&gt;"",LEFT(TRIM($C1528),1)&lt;&gt;LEFT(TRIM($E1528),1)),IF(OR($E1528="",$F1528=""),FALSE(),IFERROR(COUNTIF(INDIRECT("UNITS_"&amp;SUBSTITUTE(LEFT($E1528,FIND(" ",$E1528&amp;" ")-1),".","_")),$F1528)=0,TRUE())),AND($B1528&lt;&gt;"",OR(ISNUMBER(SEARCH("outro",LOWER($B1528))),ISNUMBER(SEARCH("divers",LOWER($B1528))),ISNUMBER(SEARCH("etc",LOWER($B1528))))),OR(AND(ISNUMBER(SEARCH("comunic",LOWER($B1528))),LEFT($E1528,3)&lt;&gt;"4.4"),AND(ISNUMBER(SEARCH("monitor",LOWER($B1528))),NOT(OR(LEFT($E1528,3)="1.5",LEFT($E1528,3)="2.5")))),AND($B1528&lt;&gt;"",OR(LEFT($C1528,1)="1",LEFT($C1528,1)="2"),$D1528=""),AND($D1528&lt;&gt;"",NOT(OR(LEFT($C1528,1)="1",LEFT($C1528,1)="2"))),AND($D1528&lt;&gt;"",COUNTIF(' PROJETO'!$B$14:$B$16,$D1528)=0),IF($D1528="",FALSE(),IF(COUNTIF(' PROJETO'!$B$14:$B$16,$D1528)=0,FALSE(),IFERROR(INDEX(' PROJETO'!$C$14:$C$16,MATCH($D1528,' PROJETO'!$B$14:$B$16,0))&lt;&gt;"Sim",FALSE()))))</f>
        <v>0</v>
      </c>
      <c r="AG1528" s="21" t="b">
        <f>AND($AC1528,$Y1528&gt;'CONFG.  LISTAS'!$F$4,$Z1528="",$AA1528="")</f>
        <v>0</v>
      </c>
      <c r="AH1528" s="21" t="str">
        <f t="shared" si="311"/>
        <v/>
      </c>
      <c r="AI1528" s="43" t="str">
        <f ca="1">IF(NOT($AC1528),"",IF(OR($B1528="",$C1528="",$E1528="",$F1528=""),"Preencha descrição, categoria, tipo e unidade.",IF(AND($B1528&lt;&gt;"",OR(LEFT($C1528,1)="1",LEFT($C1528,1)="2"),$D1528=""),"Informe a prática de restauração para itens diretos.",IF(AND($D1528&lt;&gt;"",NOT(OR(LEFT($C1528,1)="1",LEFT($C1528,1)="2"))),"Custos indiretos não devem pertencer a uma prática específica.",IF(AND($D1528&lt;&gt;"",COUNTIF(' PROJETO'!$B$14:$B$16,$D1528)=0),"Prática de restauração inválida ou não cadastrada.",IF(IF($D1528="",FALSE(),IF(COUNTIF(' PROJETO'!$B$14:$B$16,$D1528)=0,FALSE(),IFERROR(INDEX(' PROJETO'!$C$14:$C$16,MATCH($D1528,' PROJETO'!$B$14:$B$16,0))&lt;&gt;"Sim",FALSE()))),"A prática informada no item não foi selecionada na aba Projeto.",IF(AND(MAX($I1528,$L1528,$O1528,$R1528,$U1528,$X1528)&gt;'CONFG.  LISTAS'!$F$4,NOT(OR($Z1528&lt;&gt;"",$AA1528&lt;&gt;""))),"Memorial de cálculo ou anexo obrigatório não informado para item acima do limite.",IF(OR(AND($G1528&lt;&gt;"",$H1528&lt;&gt;"",OR($G1528&lt;=0,$H1528&lt;=0)),AND($J1528&lt;&gt;"",$K1528&lt;&gt;"",OR($J1528&lt;=0,$K1528&lt;=0)),AND($M1528&lt;&gt;"",$N1528&lt;&gt;"",OR($M1528&lt;=0,$N1528&lt;=0)),AND($P1528&lt;&gt;"",$Q1528&lt;&gt;"",OR($P1528&lt;=0,$Q1528&lt;=0)),AND($S1528&lt;&gt;"",$T1528&lt;&gt;"",OR($S1528&lt;=0,$T1528&lt;=0)),AND($V1528&lt;&gt;"",$W1528&lt;&gt;"",OR($V1528&lt;=0,$W1528&lt;=0))),"Revise os valores informados: valor unitário e quantidade devem ser maiores que zero.",IF(OR(AND($G1528="",$H1528&lt;&gt;""),AND($G1528&lt;&gt;"",$H1528=""),AND($J1528="",$K1528&lt;&gt;""),AND($J1528&lt;&gt;"",$K1528=""),AND($M1528="",$N1528&lt;&gt;""),AND($M1528&lt;&gt;"",$N1528=""),AND($P1528="",$Q1528&lt;&gt;""),AND($P1528&lt;&gt;"",$Q1528=""),AND($S1528="",$T1528&lt;&gt;""),AND($S1528&lt;&gt;"",$T1528=""),AND($V1528="",$W1528&lt;&gt;""),AND($V1528&lt;&gt;"",$W1528="")),"Há ano preenchido parcialmente: "&amp;TRIM(IF(AND($G1528="",$H1528&lt;&gt;""),"Ano 1 (falta valor unitário); ","")&amp;IF(AND($G1528&lt;&gt;"",$H1528=""),"Ano 1 (falta quantidade); ","")&amp;IF(AND($J1528="",$K1528&lt;&gt;""),"Ano 2 (falta valor unitário); ","")&amp;IF(AND($J1528&lt;&gt;"",$K1528=""),"Ano 2 (falta quantidade); ","")&amp;IF(AND($M1528="",$N1528&lt;&gt;""),"Ano 3 (falta valor unitário); ","")&amp;IF(AND($M1528&lt;&gt;"",$N1528=""),"Ano 3 (falta quantidade); ","")&amp;IF(AND($P1528="",$Q1528&lt;&gt;""),"Ano 4 (falta valor unitário); ","")&amp;IF(AND($P1528&lt;&gt;"",$Q1528=""),"Ano 4 (falta quantidade); ","")&amp;IF(AND($S1528="",$T1528&lt;&gt;""),"Ano 5 (falta valor unitário); ","")&amp;IF(AND($S1528&lt;&gt;"",$T1528=""),"Ano 5 (falta quantidade); ","")&amp;IF(AND($V1528="",$W1528&lt;&gt;""),"Ano 6 (falta valor unitário); ","")&amp;IF(AND($V1528&lt;&gt;"",$W1528=""),"Ano 6 (falta quantidade); ","")), IF(NOT(OR(AND($G1528&lt;&gt;"",$H1528&lt;&gt;""),AND($J1528&lt;&gt;"",$K1528&lt;&gt;""),AND($M1528&lt;&gt;"",$N1528&lt;&gt;""),AND($P1528&lt;&gt;"",$Q1528&lt;&gt;""),AND($S1528&lt;&gt;"",$T1528&lt;&gt;""),AND($V1528&lt;&gt;"",$W1528&lt;&gt;""))),"Informe pelo menos um ano completo com valor unitário e quantidade.",IF(AND($C1528&lt;&gt;"",$E1528&lt;&gt;"",LEFT(TRIM($C1528),1)&lt;&gt;LEFT(TRIM($E1528),1)),"Categoria e tipo estão incompatíveis.",IF(IF(OR($E1528="",$F1528=""),FALSE(),IFERROR(COUNTIF(INDIRECT("UNITS_"&amp;SUBSTITUTE(LEFT($E1528,FIND(" ",$E1528&amp;" ")-1),".","_")),$F1528)=0,TRUE())),"Unidade incompatível com o tipo selecionado.",IF(OR(AND(ISNUMBER(SEARCH("comunic",LOWER($B1528))),LEFT($E1528,3)&lt;&gt;"4.4"),AND(ISNUMBER(SEARCH("monitor",LOWER($B1528))),NOT(OR(LEFT($E1528,3)="1.5",LEFT($E1528,3)="2.5")))),"Revise a classificação do item conforme as regras de preenchimento.",IF(AND($B1528&lt;&gt;"",OR(ISNUMBER(SEARCH("outro",LOWER($B1528))),ISNUMBER(SEARCH("divers",LOWER($B1528))),ISNUMBER(SEARCH("kit",LOWER($B1528))),ISNUMBER(SEARCH("ferrament",LOWER($B1528))),ISNUMBER(SEARCH("epi",LOWER($B1528)))),NOT(OR($Z1528&lt;&gt;"",$AA1528&lt;&gt;""))),"Descrição muito genérica: detalhe melhor o item e registre o racional no memorial ou em anexo.",IF(AND($Y1528=0,$B1528&lt;&gt;"",OR($G1528&lt;&gt;"",$H1528&lt;&gt;"",$J1528&lt;&gt;"",$K1528&lt;&gt;"",$M1528&lt;&gt;"",$N1528&lt;&gt;"",$P1528&lt;&gt;"",$Q1528&lt;&gt;"",$S1528&lt;&gt;"",$T1528&lt;&gt;"",$V1528&lt;&gt;"",$W1528&lt;&gt;"")),"O item possui dados lançados, mas o total está zerado. Revise os valores informados.","")))))))))))))))</f>
        <v/>
      </c>
    </row>
    <row r="1529" spans="1:35" ht="14.25" customHeight="1" x14ac:dyDescent="0.25">
      <c r="A1529" s="57" t="str">
        <f t="shared" si="299"/>
        <v/>
      </c>
      <c r="B1529" s="61"/>
      <c r="C1529" s="61"/>
      <c r="D1529" s="58"/>
      <c r="E1529" s="61"/>
      <c r="F1529" s="61"/>
      <c r="G1529" s="272"/>
      <c r="H1529" s="62"/>
      <c r="I1529" s="273">
        <f t="shared" si="300"/>
        <v>0</v>
      </c>
      <c r="J1529" s="272"/>
      <c r="K1529" s="62"/>
      <c r="L1529" s="270">
        <f t="shared" si="301"/>
        <v>0</v>
      </c>
      <c r="M1529" s="272"/>
      <c r="N1529" s="62"/>
      <c r="O1529" s="270">
        <f t="shared" si="302"/>
        <v>0</v>
      </c>
      <c r="P1529" s="272"/>
      <c r="Q1529" s="62"/>
      <c r="R1529" s="271">
        <f t="shared" si="303"/>
        <v>0</v>
      </c>
      <c r="S1529" s="272"/>
      <c r="T1529" s="62"/>
      <c r="U1529" s="270">
        <f t="shared" si="304"/>
        <v>0</v>
      </c>
      <c r="V1529" s="272"/>
      <c r="W1529" s="62"/>
      <c r="X1529" s="270">
        <f t="shared" si="305"/>
        <v>0</v>
      </c>
      <c r="Y1529" s="270">
        <f t="shared" si="306"/>
        <v>0</v>
      </c>
      <c r="Z1529" s="61"/>
      <c r="AA1529" s="61"/>
      <c r="AB1529" s="60" t="str">
        <f t="shared" si="307"/>
        <v/>
      </c>
      <c r="AC1529" s="21" t="b">
        <f t="shared" si="308"/>
        <v>0</v>
      </c>
      <c r="AD1529" s="21" t="b">
        <f t="shared" si="309"/>
        <v>0</v>
      </c>
      <c r="AE1529" s="21" t="b">
        <f t="shared" si="310"/>
        <v>0</v>
      </c>
      <c r="AF1529" s="21" t="b">
        <f ca="1">OR(AND($AC1529,NOT($AD1529)),AND($AC1529,OR(AND($G1529="",$H1529&lt;&gt;""),AND($G1529&lt;&gt;"",$H1529=""),AND($J1529="",$K1529&lt;&gt;""),AND($J1529&lt;&gt;"",$K1529=""),AND($M1529="",$N1529&lt;&gt;""),AND($M1529&lt;&gt;"",$N1529=""),AND($P1529="",$Q1529&lt;&gt;""),AND($P1529&lt;&gt;"",$Q1529=""),AND($S1529="",$T1529&lt;&gt;""),AND($S1529&lt;&gt;"",$T1529=""),AND($V1529="",$W1529&lt;&gt;""),AND($V1529&lt;&gt;"",$W1529=""))),AND($C1529&lt;&gt;"",$E1529&lt;&gt;"",LEFT(TRIM($C1529),1)&lt;&gt;LEFT(TRIM($E1529),1)),IF(OR($E1529="",$F1529=""),FALSE(),IFERROR(COUNTIF(INDIRECT("UNITS_"&amp;SUBSTITUTE(LEFT($E1529,FIND(" ",$E1529&amp;" ")-1),".","_")),$F1529)=0,TRUE())),AND($B1529&lt;&gt;"",OR(ISNUMBER(SEARCH("outro",LOWER($B1529))),ISNUMBER(SEARCH("divers",LOWER($B1529))),ISNUMBER(SEARCH("etc",LOWER($B1529))))),OR(AND(ISNUMBER(SEARCH("comunic",LOWER($B1529))),LEFT($E1529,3)&lt;&gt;"4.4"),AND(ISNUMBER(SEARCH("monitor",LOWER($B1529))),NOT(OR(LEFT($E1529,3)="1.5",LEFT($E1529,3)="2.5")))),AND($B1529&lt;&gt;"",OR(LEFT($C1529,1)="1",LEFT($C1529,1)="2"),$D1529=""),AND($D1529&lt;&gt;"",NOT(OR(LEFT($C1529,1)="1",LEFT($C1529,1)="2"))),AND($D1529&lt;&gt;"",COUNTIF(' PROJETO'!$B$14:$B$16,$D1529)=0),IF($D1529="",FALSE(),IF(COUNTIF(' PROJETO'!$B$14:$B$16,$D1529)=0,FALSE(),IFERROR(INDEX(' PROJETO'!$C$14:$C$16,MATCH($D1529,' PROJETO'!$B$14:$B$16,0))&lt;&gt;"Sim",FALSE()))))</f>
        <v>0</v>
      </c>
      <c r="AG1529" s="21" t="b">
        <f>AND($AC1529,$Y1529&gt;'CONFG.  LISTAS'!$F$4,$Z1529="",$AA1529="")</f>
        <v>0</v>
      </c>
      <c r="AH1529" s="21" t="str">
        <f t="shared" si="311"/>
        <v/>
      </c>
      <c r="AI1529" s="43" t="str">
        <f ca="1">IF(NOT($AC1529),"",IF(OR($B1529="",$C1529="",$E1529="",$F1529=""),"Preencha descrição, categoria, tipo e unidade.",IF(AND($B1529&lt;&gt;"",OR(LEFT($C1529,1)="1",LEFT($C1529,1)="2"),$D1529=""),"Informe a prática de restauração para itens diretos.",IF(AND($D1529&lt;&gt;"",NOT(OR(LEFT($C1529,1)="1",LEFT($C1529,1)="2"))),"Custos indiretos não devem pertencer a uma prática específica.",IF(AND($D1529&lt;&gt;"",COUNTIF(' PROJETO'!$B$14:$B$16,$D1529)=0),"Prática de restauração inválida ou não cadastrada.",IF(IF($D1529="",FALSE(),IF(COUNTIF(' PROJETO'!$B$14:$B$16,$D1529)=0,FALSE(),IFERROR(INDEX(' PROJETO'!$C$14:$C$16,MATCH($D1529,' PROJETO'!$B$14:$B$16,0))&lt;&gt;"Sim",FALSE()))),"A prática informada no item não foi selecionada na aba Projeto.",IF(AND(MAX($I1529,$L1529,$O1529,$R1529,$U1529,$X1529)&gt;'CONFG.  LISTAS'!$F$4,NOT(OR($Z1529&lt;&gt;"",$AA1529&lt;&gt;""))),"Memorial de cálculo ou anexo obrigatório não informado para item acima do limite.",IF(OR(AND($G1529&lt;&gt;"",$H1529&lt;&gt;"",OR($G1529&lt;=0,$H1529&lt;=0)),AND($J1529&lt;&gt;"",$K1529&lt;&gt;"",OR($J1529&lt;=0,$K1529&lt;=0)),AND($M1529&lt;&gt;"",$N1529&lt;&gt;"",OR($M1529&lt;=0,$N1529&lt;=0)),AND($P1529&lt;&gt;"",$Q1529&lt;&gt;"",OR($P1529&lt;=0,$Q1529&lt;=0)),AND($S1529&lt;&gt;"",$T1529&lt;&gt;"",OR($S1529&lt;=0,$T1529&lt;=0)),AND($V1529&lt;&gt;"",$W1529&lt;&gt;"",OR($V1529&lt;=0,$W1529&lt;=0))),"Revise os valores informados: valor unitário e quantidade devem ser maiores que zero.",IF(OR(AND($G1529="",$H1529&lt;&gt;""),AND($G1529&lt;&gt;"",$H1529=""),AND($J1529="",$K1529&lt;&gt;""),AND($J1529&lt;&gt;"",$K1529=""),AND($M1529="",$N1529&lt;&gt;""),AND($M1529&lt;&gt;"",$N1529=""),AND($P1529="",$Q1529&lt;&gt;""),AND($P1529&lt;&gt;"",$Q1529=""),AND($S1529="",$T1529&lt;&gt;""),AND($S1529&lt;&gt;"",$T1529=""),AND($V1529="",$W1529&lt;&gt;""),AND($V1529&lt;&gt;"",$W1529="")),"Há ano preenchido parcialmente: "&amp;TRIM(IF(AND($G1529="",$H1529&lt;&gt;""),"Ano 1 (falta valor unitário); ","")&amp;IF(AND($G1529&lt;&gt;"",$H1529=""),"Ano 1 (falta quantidade); ","")&amp;IF(AND($J1529="",$K1529&lt;&gt;""),"Ano 2 (falta valor unitário); ","")&amp;IF(AND($J1529&lt;&gt;"",$K1529=""),"Ano 2 (falta quantidade); ","")&amp;IF(AND($M1529="",$N1529&lt;&gt;""),"Ano 3 (falta valor unitário); ","")&amp;IF(AND($M1529&lt;&gt;"",$N1529=""),"Ano 3 (falta quantidade); ","")&amp;IF(AND($P1529="",$Q1529&lt;&gt;""),"Ano 4 (falta valor unitário); ","")&amp;IF(AND($P1529&lt;&gt;"",$Q1529=""),"Ano 4 (falta quantidade); ","")&amp;IF(AND($S1529="",$T1529&lt;&gt;""),"Ano 5 (falta valor unitário); ","")&amp;IF(AND($S1529&lt;&gt;"",$T1529=""),"Ano 5 (falta quantidade); ","")&amp;IF(AND($V1529="",$W1529&lt;&gt;""),"Ano 6 (falta valor unitário); ","")&amp;IF(AND($V1529&lt;&gt;"",$W1529=""),"Ano 6 (falta quantidade); ","")), IF(NOT(OR(AND($G1529&lt;&gt;"",$H1529&lt;&gt;""),AND($J1529&lt;&gt;"",$K1529&lt;&gt;""),AND($M1529&lt;&gt;"",$N1529&lt;&gt;""),AND($P1529&lt;&gt;"",$Q1529&lt;&gt;""),AND($S1529&lt;&gt;"",$T1529&lt;&gt;""),AND($V1529&lt;&gt;"",$W1529&lt;&gt;""))),"Informe pelo menos um ano completo com valor unitário e quantidade.",IF(AND($C1529&lt;&gt;"",$E1529&lt;&gt;"",LEFT(TRIM($C1529),1)&lt;&gt;LEFT(TRIM($E1529),1)),"Categoria e tipo estão incompatíveis.",IF(IF(OR($E1529="",$F1529=""),FALSE(),IFERROR(COUNTIF(INDIRECT("UNITS_"&amp;SUBSTITUTE(LEFT($E1529,FIND(" ",$E1529&amp;" ")-1),".","_")),$F1529)=0,TRUE())),"Unidade incompatível com o tipo selecionado.",IF(OR(AND(ISNUMBER(SEARCH("comunic",LOWER($B1529))),LEFT($E1529,3)&lt;&gt;"4.4"),AND(ISNUMBER(SEARCH("monitor",LOWER($B1529))),NOT(OR(LEFT($E1529,3)="1.5",LEFT($E1529,3)="2.5")))),"Revise a classificação do item conforme as regras de preenchimento.",IF(AND($B1529&lt;&gt;"",OR(ISNUMBER(SEARCH("outro",LOWER($B1529))),ISNUMBER(SEARCH("divers",LOWER($B1529))),ISNUMBER(SEARCH("kit",LOWER($B1529))),ISNUMBER(SEARCH("ferrament",LOWER($B1529))),ISNUMBER(SEARCH("epi",LOWER($B1529)))),NOT(OR($Z1529&lt;&gt;"",$AA1529&lt;&gt;""))),"Descrição muito genérica: detalhe melhor o item e registre o racional no memorial ou em anexo.",IF(AND($Y1529=0,$B1529&lt;&gt;"",OR($G1529&lt;&gt;"",$H1529&lt;&gt;"",$J1529&lt;&gt;"",$K1529&lt;&gt;"",$M1529&lt;&gt;"",$N1529&lt;&gt;"",$P1529&lt;&gt;"",$Q1529&lt;&gt;"",$S1529&lt;&gt;"",$T1529&lt;&gt;"",$V1529&lt;&gt;"",$W1529&lt;&gt;"")),"O item possui dados lançados, mas o total está zerado. Revise os valores informados.","")))))))))))))))</f>
        <v/>
      </c>
    </row>
    <row r="1530" spans="1:35" ht="14.25" customHeight="1" x14ac:dyDescent="0.25">
      <c r="A1530" s="57" t="str">
        <f t="shared" si="299"/>
        <v/>
      </c>
      <c r="B1530" s="58"/>
      <c r="C1530" s="58"/>
      <c r="D1530" s="58"/>
      <c r="E1530" s="58"/>
      <c r="F1530" s="58"/>
      <c r="G1530" s="269"/>
      <c r="H1530" s="59"/>
      <c r="I1530" s="273">
        <f t="shared" si="300"/>
        <v>0</v>
      </c>
      <c r="J1530" s="269"/>
      <c r="K1530" s="59"/>
      <c r="L1530" s="270">
        <f t="shared" si="301"/>
        <v>0</v>
      </c>
      <c r="M1530" s="269"/>
      <c r="N1530" s="59"/>
      <c r="O1530" s="270">
        <f t="shared" si="302"/>
        <v>0</v>
      </c>
      <c r="P1530" s="269"/>
      <c r="Q1530" s="59"/>
      <c r="R1530" s="271">
        <f t="shared" si="303"/>
        <v>0</v>
      </c>
      <c r="S1530" s="269"/>
      <c r="T1530" s="59"/>
      <c r="U1530" s="270">
        <f t="shared" si="304"/>
        <v>0</v>
      </c>
      <c r="V1530" s="269"/>
      <c r="W1530" s="59"/>
      <c r="X1530" s="270">
        <f t="shared" si="305"/>
        <v>0</v>
      </c>
      <c r="Y1530" s="270">
        <f t="shared" si="306"/>
        <v>0</v>
      </c>
      <c r="Z1530" s="58"/>
      <c r="AA1530" s="58"/>
      <c r="AB1530" s="60" t="str">
        <f t="shared" si="307"/>
        <v/>
      </c>
      <c r="AC1530" s="21" t="b">
        <f t="shared" si="308"/>
        <v>0</v>
      </c>
      <c r="AD1530" s="21" t="b">
        <f t="shared" si="309"/>
        <v>0</v>
      </c>
      <c r="AE1530" s="21" t="b">
        <f t="shared" si="310"/>
        <v>0</v>
      </c>
      <c r="AF1530" s="21" t="b">
        <f ca="1">OR(AND($AC1530,NOT($AD1530)),AND($AC1530,OR(AND($G1530="",$H1530&lt;&gt;""),AND($G1530&lt;&gt;"",$H1530=""),AND($J1530="",$K1530&lt;&gt;""),AND($J1530&lt;&gt;"",$K1530=""),AND($M1530="",$N1530&lt;&gt;""),AND($M1530&lt;&gt;"",$N1530=""),AND($P1530="",$Q1530&lt;&gt;""),AND($P1530&lt;&gt;"",$Q1530=""),AND($S1530="",$T1530&lt;&gt;""),AND($S1530&lt;&gt;"",$T1530=""),AND($V1530="",$W1530&lt;&gt;""),AND($V1530&lt;&gt;"",$W1530=""))),AND($C1530&lt;&gt;"",$E1530&lt;&gt;"",LEFT(TRIM($C1530),1)&lt;&gt;LEFT(TRIM($E1530),1)),IF(OR($E1530="",$F1530=""),FALSE(),IFERROR(COUNTIF(INDIRECT("UNITS_"&amp;SUBSTITUTE(LEFT($E1530,FIND(" ",$E1530&amp;" ")-1),".","_")),$F1530)=0,TRUE())),AND($B1530&lt;&gt;"",OR(ISNUMBER(SEARCH("outro",LOWER($B1530))),ISNUMBER(SEARCH("divers",LOWER($B1530))),ISNUMBER(SEARCH("etc",LOWER($B1530))))),OR(AND(ISNUMBER(SEARCH("comunic",LOWER($B1530))),LEFT($E1530,3)&lt;&gt;"4.4"),AND(ISNUMBER(SEARCH("monitor",LOWER($B1530))),NOT(OR(LEFT($E1530,3)="1.5",LEFT($E1530,3)="2.5")))),AND($B1530&lt;&gt;"",OR(LEFT($C1530,1)="1",LEFT($C1530,1)="2"),$D1530=""),AND($D1530&lt;&gt;"",NOT(OR(LEFT($C1530,1)="1",LEFT($C1530,1)="2"))),AND($D1530&lt;&gt;"",COUNTIF(' PROJETO'!$B$14:$B$16,$D1530)=0),IF($D1530="",FALSE(),IF(COUNTIF(' PROJETO'!$B$14:$B$16,$D1530)=0,FALSE(),IFERROR(INDEX(' PROJETO'!$C$14:$C$16,MATCH($D1530,' PROJETO'!$B$14:$B$16,0))&lt;&gt;"Sim",FALSE()))))</f>
        <v>0</v>
      </c>
      <c r="AG1530" s="21" t="b">
        <f>AND($AC1530,$Y1530&gt;'CONFG.  LISTAS'!$F$4,$Z1530="",$AA1530="")</f>
        <v>0</v>
      </c>
      <c r="AH1530" s="21" t="str">
        <f t="shared" si="311"/>
        <v/>
      </c>
      <c r="AI1530" s="43" t="str">
        <f ca="1">IF(NOT($AC1530),"",IF(OR($B1530="",$C1530="",$E1530="",$F1530=""),"Preencha descrição, categoria, tipo e unidade.",IF(AND($B1530&lt;&gt;"",OR(LEFT($C1530,1)="1",LEFT($C1530,1)="2"),$D1530=""),"Informe a prática de restauração para itens diretos.",IF(AND($D1530&lt;&gt;"",NOT(OR(LEFT($C1530,1)="1",LEFT($C1530,1)="2"))),"Custos indiretos não devem pertencer a uma prática específica.",IF(AND($D1530&lt;&gt;"",COUNTIF(' PROJETO'!$B$14:$B$16,$D1530)=0),"Prática de restauração inválida ou não cadastrada.",IF(IF($D1530="",FALSE(),IF(COUNTIF(' PROJETO'!$B$14:$B$16,$D1530)=0,FALSE(),IFERROR(INDEX(' PROJETO'!$C$14:$C$16,MATCH($D1530,' PROJETO'!$B$14:$B$16,0))&lt;&gt;"Sim",FALSE()))),"A prática informada no item não foi selecionada na aba Projeto.",IF(AND(MAX($I1530,$L1530,$O1530,$R1530,$U1530,$X1530)&gt;'CONFG.  LISTAS'!$F$4,NOT(OR($Z1530&lt;&gt;"",$AA1530&lt;&gt;""))),"Memorial de cálculo ou anexo obrigatório não informado para item acima do limite.",IF(OR(AND($G1530&lt;&gt;"",$H1530&lt;&gt;"",OR($G1530&lt;=0,$H1530&lt;=0)),AND($J1530&lt;&gt;"",$K1530&lt;&gt;"",OR($J1530&lt;=0,$K1530&lt;=0)),AND($M1530&lt;&gt;"",$N1530&lt;&gt;"",OR($M1530&lt;=0,$N1530&lt;=0)),AND($P1530&lt;&gt;"",$Q1530&lt;&gt;"",OR($P1530&lt;=0,$Q1530&lt;=0)),AND($S1530&lt;&gt;"",$T1530&lt;&gt;"",OR($S1530&lt;=0,$T1530&lt;=0)),AND($V1530&lt;&gt;"",$W1530&lt;&gt;"",OR($V1530&lt;=0,$W1530&lt;=0))),"Revise os valores informados: valor unitário e quantidade devem ser maiores que zero.",IF(OR(AND($G1530="",$H1530&lt;&gt;""),AND($G1530&lt;&gt;"",$H1530=""),AND($J1530="",$K1530&lt;&gt;""),AND($J1530&lt;&gt;"",$K1530=""),AND($M1530="",$N1530&lt;&gt;""),AND($M1530&lt;&gt;"",$N1530=""),AND($P1530="",$Q1530&lt;&gt;""),AND($P1530&lt;&gt;"",$Q1530=""),AND($S1530="",$T1530&lt;&gt;""),AND($S1530&lt;&gt;"",$T1530=""),AND($V1530="",$W1530&lt;&gt;""),AND($V1530&lt;&gt;"",$W1530="")),"Há ano preenchido parcialmente: "&amp;TRIM(IF(AND($G1530="",$H1530&lt;&gt;""),"Ano 1 (falta valor unitário); ","")&amp;IF(AND($G1530&lt;&gt;"",$H1530=""),"Ano 1 (falta quantidade); ","")&amp;IF(AND($J1530="",$K1530&lt;&gt;""),"Ano 2 (falta valor unitário); ","")&amp;IF(AND($J1530&lt;&gt;"",$K1530=""),"Ano 2 (falta quantidade); ","")&amp;IF(AND($M1530="",$N1530&lt;&gt;""),"Ano 3 (falta valor unitário); ","")&amp;IF(AND($M1530&lt;&gt;"",$N1530=""),"Ano 3 (falta quantidade); ","")&amp;IF(AND($P1530="",$Q1530&lt;&gt;""),"Ano 4 (falta valor unitário); ","")&amp;IF(AND($P1530&lt;&gt;"",$Q1530=""),"Ano 4 (falta quantidade); ","")&amp;IF(AND($S1530="",$T1530&lt;&gt;""),"Ano 5 (falta valor unitário); ","")&amp;IF(AND($S1530&lt;&gt;"",$T1530=""),"Ano 5 (falta quantidade); ","")&amp;IF(AND($V1530="",$W1530&lt;&gt;""),"Ano 6 (falta valor unitário); ","")&amp;IF(AND($V1530&lt;&gt;"",$W1530=""),"Ano 6 (falta quantidade); ","")), IF(NOT(OR(AND($G1530&lt;&gt;"",$H1530&lt;&gt;""),AND($J1530&lt;&gt;"",$K1530&lt;&gt;""),AND($M1530&lt;&gt;"",$N1530&lt;&gt;""),AND($P1530&lt;&gt;"",$Q1530&lt;&gt;""),AND($S1530&lt;&gt;"",$T1530&lt;&gt;""),AND($V1530&lt;&gt;"",$W1530&lt;&gt;""))),"Informe pelo menos um ano completo com valor unitário e quantidade.",IF(AND($C1530&lt;&gt;"",$E1530&lt;&gt;"",LEFT(TRIM($C1530),1)&lt;&gt;LEFT(TRIM($E1530),1)),"Categoria e tipo estão incompatíveis.",IF(IF(OR($E1530="",$F1530=""),FALSE(),IFERROR(COUNTIF(INDIRECT("UNITS_"&amp;SUBSTITUTE(LEFT($E1530,FIND(" ",$E1530&amp;" ")-1),".","_")),$F1530)=0,TRUE())),"Unidade incompatível com o tipo selecionado.",IF(OR(AND(ISNUMBER(SEARCH("comunic",LOWER($B1530))),LEFT($E1530,3)&lt;&gt;"4.4"),AND(ISNUMBER(SEARCH("monitor",LOWER($B1530))),NOT(OR(LEFT($E1530,3)="1.5",LEFT($E1530,3)="2.5")))),"Revise a classificação do item conforme as regras de preenchimento.",IF(AND($B1530&lt;&gt;"",OR(ISNUMBER(SEARCH("outro",LOWER($B1530))),ISNUMBER(SEARCH("divers",LOWER($B1530))),ISNUMBER(SEARCH("kit",LOWER($B1530))),ISNUMBER(SEARCH("ferrament",LOWER($B1530))),ISNUMBER(SEARCH("epi",LOWER($B1530)))),NOT(OR($Z1530&lt;&gt;"",$AA1530&lt;&gt;""))),"Descrição muito genérica: detalhe melhor o item e registre o racional no memorial ou em anexo.",IF(AND($Y1530=0,$B1530&lt;&gt;"",OR($G1530&lt;&gt;"",$H1530&lt;&gt;"",$J1530&lt;&gt;"",$K1530&lt;&gt;"",$M1530&lt;&gt;"",$N1530&lt;&gt;"",$P1530&lt;&gt;"",$Q1530&lt;&gt;"",$S1530&lt;&gt;"",$T1530&lt;&gt;"",$V1530&lt;&gt;"",$W1530&lt;&gt;"")),"O item possui dados lançados, mas o total está zerado. Revise os valores informados.","")))))))))))))))</f>
        <v/>
      </c>
    </row>
    <row r="1531" spans="1:35" ht="14.25" customHeight="1" x14ac:dyDescent="0.25">
      <c r="A1531" s="57" t="str">
        <f t="shared" si="299"/>
        <v/>
      </c>
      <c r="B1531" s="61"/>
      <c r="C1531" s="61"/>
      <c r="D1531" s="58"/>
      <c r="E1531" s="61"/>
      <c r="F1531" s="61"/>
      <c r="G1531" s="272"/>
      <c r="H1531" s="62"/>
      <c r="I1531" s="273">
        <f t="shared" si="300"/>
        <v>0</v>
      </c>
      <c r="J1531" s="272"/>
      <c r="K1531" s="62"/>
      <c r="L1531" s="270">
        <f t="shared" si="301"/>
        <v>0</v>
      </c>
      <c r="M1531" s="272"/>
      <c r="N1531" s="62"/>
      <c r="O1531" s="270">
        <f t="shared" si="302"/>
        <v>0</v>
      </c>
      <c r="P1531" s="272"/>
      <c r="Q1531" s="62"/>
      <c r="R1531" s="271">
        <f t="shared" si="303"/>
        <v>0</v>
      </c>
      <c r="S1531" s="272"/>
      <c r="T1531" s="62"/>
      <c r="U1531" s="270">
        <f t="shared" si="304"/>
        <v>0</v>
      </c>
      <c r="V1531" s="272"/>
      <c r="W1531" s="62"/>
      <c r="X1531" s="270">
        <f t="shared" si="305"/>
        <v>0</v>
      </c>
      <c r="Y1531" s="270">
        <f t="shared" si="306"/>
        <v>0</v>
      </c>
      <c r="Z1531" s="61"/>
      <c r="AA1531" s="61"/>
      <c r="AB1531" s="60" t="str">
        <f t="shared" si="307"/>
        <v/>
      </c>
      <c r="AC1531" s="21" t="b">
        <f t="shared" si="308"/>
        <v>0</v>
      </c>
      <c r="AD1531" s="21" t="b">
        <f t="shared" si="309"/>
        <v>0</v>
      </c>
      <c r="AE1531" s="21" t="b">
        <f t="shared" si="310"/>
        <v>0</v>
      </c>
      <c r="AF1531" s="21" t="b">
        <f ca="1">OR(AND($AC1531,NOT($AD1531)),AND($AC1531,OR(AND($G1531="",$H1531&lt;&gt;""),AND($G1531&lt;&gt;"",$H1531=""),AND($J1531="",$K1531&lt;&gt;""),AND($J1531&lt;&gt;"",$K1531=""),AND($M1531="",$N1531&lt;&gt;""),AND($M1531&lt;&gt;"",$N1531=""),AND($P1531="",$Q1531&lt;&gt;""),AND($P1531&lt;&gt;"",$Q1531=""),AND($S1531="",$T1531&lt;&gt;""),AND($S1531&lt;&gt;"",$T1531=""),AND($V1531="",$W1531&lt;&gt;""),AND($V1531&lt;&gt;"",$W1531=""))),AND($C1531&lt;&gt;"",$E1531&lt;&gt;"",LEFT(TRIM($C1531),1)&lt;&gt;LEFT(TRIM($E1531),1)),IF(OR($E1531="",$F1531=""),FALSE(),IFERROR(COUNTIF(INDIRECT("UNITS_"&amp;SUBSTITUTE(LEFT($E1531,FIND(" ",$E1531&amp;" ")-1),".","_")),$F1531)=0,TRUE())),AND($B1531&lt;&gt;"",OR(ISNUMBER(SEARCH("outro",LOWER($B1531))),ISNUMBER(SEARCH("divers",LOWER($B1531))),ISNUMBER(SEARCH("etc",LOWER($B1531))))),OR(AND(ISNUMBER(SEARCH("comunic",LOWER($B1531))),LEFT($E1531,3)&lt;&gt;"4.4"),AND(ISNUMBER(SEARCH("monitor",LOWER($B1531))),NOT(OR(LEFT($E1531,3)="1.5",LEFT($E1531,3)="2.5")))),AND($B1531&lt;&gt;"",OR(LEFT($C1531,1)="1",LEFT($C1531,1)="2"),$D1531=""),AND($D1531&lt;&gt;"",NOT(OR(LEFT($C1531,1)="1",LEFT($C1531,1)="2"))),AND($D1531&lt;&gt;"",COUNTIF(' PROJETO'!$B$14:$B$16,$D1531)=0),IF($D1531="",FALSE(),IF(COUNTIF(' PROJETO'!$B$14:$B$16,$D1531)=0,FALSE(),IFERROR(INDEX(' PROJETO'!$C$14:$C$16,MATCH($D1531,' PROJETO'!$B$14:$B$16,0))&lt;&gt;"Sim",FALSE()))))</f>
        <v>0</v>
      </c>
      <c r="AG1531" s="21" t="b">
        <f>AND($AC1531,$Y1531&gt;'CONFG.  LISTAS'!$F$4,$Z1531="",$AA1531="")</f>
        <v>0</v>
      </c>
      <c r="AH1531" s="21" t="str">
        <f t="shared" si="311"/>
        <v/>
      </c>
      <c r="AI1531" s="43" t="str">
        <f ca="1">IF(NOT($AC1531),"",IF(OR($B1531="",$C1531="",$E1531="",$F1531=""),"Preencha descrição, categoria, tipo e unidade.",IF(AND($B1531&lt;&gt;"",OR(LEFT($C1531,1)="1",LEFT($C1531,1)="2"),$D1531=""),"Informe a prática de restauração para itens diretos.",IF(AND($D1531&lt;&gt;"",NOT(OR(LEFT($C1531,1)="1",LEFT($C1531,1)="2"))),"Custos indiretos não devem pertencer a uma prática específica.",IF(AND($D1531&lt;&gt;"",COUNTIF(' PROJETO'!$B$14:$B$16,$D1531)=0),"Prática de restauração inválida ou não cadastrada.",IF(IF($D1531="",FALSE(),IF(COUNTIF(' PROJETO'!$B$14:$B$16,$D1531)=0,FALSE(),IFERROR(INDEX(' PROJETO'!$C$14:$C$16,MATCH($D1531,' PROJETO'!$B$14:$B$16,0))&lt;&gt;"Sim",FALSE()))),"A prática informada no item não foi selecionada na aba Projeto.",IF(AND(MAX($I1531,$L1531,$O1531,$R1531,$U1531,$X1531)&gt;'CONFG.  LISTAS'!$F$4,NOT(OR($Z1531&lt;&gt;"",$AA1531&lt;&gt;""))),"Memorial de cálculo ou anexo obrigatório não informado para item acima do limite.",IF(OR(AND($G1531&lt;&gt;"",$H1531&lt;&gt;"",OR($G1531&lt;=0,$H1531&lt;=0)),AND($J1531&lt;&gt;"",$K1531&lt;&gt;"",OR($J1531&lt;=0,$K1531&lt;=0)),AND($M1531&lt;&gt;"",$N1531&lt;&gt;"",OR($M1531&lt;=0,$N1531&lt;=0)),AND($P1531&lt;&gt;"",$Q1531&lt;&gt;"",OR($P1531&lt;=0,$Q1531&lt;=0)),AND($S1531&lt;&gt;"",$T1531&lt;&gt;"",OR($S1531&lt;=0,$T1531&lt;=0)),AND($V1531&lt;&gt;"",$W1531&lt;&gt;"",OR($V1531&lt;=0,$W1531&lt;=0))),"Revise os valores informados: valor unitário e quantidade devem ser maiores que zero.",IF(OR(AND($G1531="",$H1531&lt;&gt;""),AND($G1531&lt;&gt;"",$H1531=""),AND($J1531="",$K1531&lt;&gt;""),AND($J1531&lt;&gt;"",$K1531=""),AND($M1531="",$N1531&lt;&gt;""),AND($M1531&lt;&gt;"",$N1531=""),AND($P1531="",$Q1531&lt;&gt;""),AND($P1531&lt;&gt;"",$Q1531=""),AND($S1531="",$T1531&lt;&gt;""),AND($S1531&lt;&gt;"",$T1531=""),AND($V1531="",$W1531&lt;&gt;""),AND($V1531&lt;&gt;"",$W1531="")),"Há ano preenchido parcialmente: "&amp;TRIM(IF(AND($G1531="",$H1531&lt;&gt;""),"Ano 1 (falta valor unitário); ","")&amp;IF(AND($G1531&lt;&gt;"",$H1531=""),"Ano 1 (falta quantidade); ","")&amp;IF(AND($J1531="",$K1531&lt;&gt;""),"Ano 2 (falta valor unitário); ","")&amp;IF(AND($J1531&lt;&gt;"",$K1531=""),"Ano 2 (falta quantidade); ","")&amp;IF(AND($M1531="",$N1531&lt;&gt;""),"Ano 3 (falta valor unitário); ","")&amp;IF(AND($M1531&lt;&gt;"",$N1531=""),"Ano 3 (falta quantidade); ","")&amp;IF(AND($P1531="",$Q1531&lt;&gt;""),"Ano 4 (falta valor unitário); ","")&amp;IF(AND($P1531&lt;&gt;"",$Q1531=""),"Ano 4 (falta quantidade); ","")&amp;IF(AND($S1531="",$T1531&lt;&gt;""),"Ano 5 (falta valor unitário); ","")&amp;IF(AND($S1531&lt;&gt;"",$T1531=""),"Ano 5 (falta quantidade); ","")&amp;IF(AND($V1531="",$W1531&lt;&gt;""),"Ano 6 (falta valor unitário); ","")&amp;IF(AND($V1531&lt;&gt;"",$W1531=""),"Ano 6 (falta quantidade); ","")), IF(NOT(OR(AND($G1531&lt;&gt;"",$H1531&lt;&gt;""),AND($J1531&lt;&gt;"",$K1531&lt;&gt;""),AND($M1531&lt;&gt;"",$N1531&lt;&gt;""),AND($P1531&lt;&gt;"",$Q1531&lt;&gt;""),AND($S1531&lt;&gt;"",$T1531&lt;&gt;""),AND($V1531&lt;&gt;"",$W1531&lt;&gt;""))),"Informe pelo menos um ano completo com valor unitário e quantidade.",IF(AND($C1531&lt;&gt;"",$E1531&lt;&gt;"",LEFT(TRIM($C1531),1)&lt;&gt;LEFT(TRIM($E1531),1)),"Categoria e tipo estão incompatíveis.",IF(IF(OR($E1531="",$F1531=""),FALSE(),IFERROR(COUNTIF(INDIRECT("UNITS_"&amp;SUBSTITUTE(LEFT($E1531,FIND(" ",$E1531&amp;" ")-1),".","_")),$F1531)=0,TRUE())),"Unidade incompatível com o tipo selecionado.",IF(OR(AND(ISNUMBER(SEARCH("comunic",LOWER($B1531))),LEFT($E1531,3)&lt;&gt;"4.4"),AND(ISNUMBER(SEARCH("monitor",LOWER($B1531))),NOT(OR(LEFT($E1531,3)="1.5",LEFT($E1531,3)="2.5")))),"Revise a classificação do item conforme as regras de preenchimento.",IF(AND($B1531&lt;&gt;"",OR(ISNUMBER(SEARCH("outro",LOWER($B1531))),ISNUMBER(SEARCH("divers",LOWER($B1531))),ISNUMBER(SEARCH("kit",LOWER($B1531))),ISNUMBER(SEARCH("ferrament",LOWER($B1531))),ISNUMBER(SEARCH("epi",LOWER($B1531)))),NOT(OR($Z1531&lt;&gt;"",$AA1531&lt;&gt;""))),"Descrição muito genérica: detalhe melhor o item e registre o racional no memorial ou em anexo.",IF(AND($Y1531=0,$B1531&lt;&gt;"",OR($G1531&lt;&gt;"",$H1531&lt;&gt;"",$J1531&lt;&gt;"",$K1531&lt;&gt;"",$M1531&lt;&gt;"",$N1531&lt;&gt;"",$P1531&lt;&gt;"",$Q1531&lt;&gt;"",$S1531&lt;&gt;"",$T1531&lt;&gt;"",$V1531&lt;&gt;"",$W1531&lt;&gt;"")),"O item possui dados lançados, mas o total está zerado. Revise os valores informados.","")))))))))))))))</f>
        <v/>
      </c>
    </row>
    <row r="1532" spans="1:35" ht="14.25" customHeight="1" x14ac:dyDescent="0.25">
      <c r="A1532" s="57" t="str">
        <f t="shared" si="299"/>
        <v/>
      </c>
      <c r="B1532" s="58"/>
      <c r="C1532" s="58"/>
      <c r="D1532" s="58"/>
      <c r="E1532" s="58"/>
      <c r="F1532" s="58"/>
      <c r="G1532" s="269"/>
      <c r="H1532" s="59"/>
      <c r="I1532" s="273">
        <f t="shared" si="300"/>
        <v>0</v>
      </c>
      <c r="J1532" s="269"/>
      <c r="K1532" s="59"/>
      <c r="L1532" s="270">
        <f t="shared" si="301"/>
        <v>0</v>
      </c>
      <c r="M1532" s="269"/>
      <c r="N1532" s="59"/>
      <c r="O1532" s="270">
        <f t="shared" si="302"/>
        <v>0</v>
      </c>
      <c r="P1532" s="269"/>
      <c r="Q1532" s="59"/>
      <c r="R1532" s="271">
        <f t="shared" si="303"/>
        <v>0</v>
      </c>
      <c r="S1532" s="269"/>
      <c r="T1532" s="59"/>
      <c r="U1532" s="270">
        <f t="shared" si="304"/>
        <v>0</v>
      </c>
      <c r="V1532" s="269"/>
      <c r="W1532" s="59"/>
      <c r="X1532" s="270">
        <f t="shared" si="305"/>
        <v>0</v>
      </c>
      <c r="Y1532" s="270">
        <f t="shared" si="306"/>
        <v>0</v>
      </c>
      <c r="Z1532" s="58"/>
      <c r="AA1532" s="58"/>
      <c r="AB1532" s="60" t="str">
        <f t="shared" si="307"/>
        <v/>
      </c>
      <c r="AC1532" s="21" t="b">
        <f t="shared" si="308"/>
        <v>0</v>
      </c>
      <c r="AD1532" s="21" t="b">
        <f t="shared" si="309"/>
        <v>0</v>
      </c>
      <c r="AE1532" s="21" t="b">
        <f t="shared" si="310"/>
        <v>0</v>
      </c>
      <c r="AF1532" s="21" t="b">
        <f ca="1">OR(AND($AC1532,NOT($AD1532)),AND($AC1532,OR(AND($G1532="",$H1532&lt;&gt;""),AND($G1532&lt;&gt;"",$H1532=""),AND($J1532="",$K1532&lt;&gt;""),AND($J1532&lt;&gt;"",$K1532=""),AND($M1532="",$N1532&lt;&gt;""),AND($M1532&lt;&gt;"",$N1532=""),AND($P1532="",$Q1532&lt;&gt;""),AND($P1532&lt;&gt;"",$Q1532=""),AND($S1532="",$T1532&lt;&gt;""),AND($S1532&lt;&gt;"",$T1532=""),AND($V1532="",$W1532&lt;&gt;""),AND($V1532&lt;&gt;"",$W1532=""))),AND($C1532&lt;&gt;"",$E1532&lt;&gt;"",LEFT(TRIM($C1532),1)&lt;&gt;LEFT(TRIM($E1532),1)),IF(OR($E1532="",$F1532=""),FALSE(),IFERROR(COUNTIF(INDIRECT("UNITS_"&amp;SUBSTITUTE(LEFT($E1532,FIND(" ",$E1532&amp;" ")-1),".","_")),$F1532)=0,TRUE())),AND($B1532&lt;&gt;"",OR(ISNUMBER(SEARCH("outro",LOWER($B1532))),ISNUMBER(SEARCH("divers",LOWER($B1532))),ISNUMBER(SEARCH("etc",LOWER($B1532))))),OR(AND(ISNUMBER(SEARCH("comunic",LOWER($B1532))),LEFT($E1532,3)&lt;&gt;"4.4"),AND(ISNUMBER(SEARCH("monitor",LOWER($B1532))),NOT(OR(LEFT($E1532,3)="1.5",LEFT($E1532,3)="2.5")))),AND($B1532&lt;&gt;"",OR(LEFT($C1532,1)="1",LEFT($C1532,1)="2"),$D1532=""),AND($D1532&lt;&gt;"",NOT(OR(LEFT($C1532,1)="1",LEFT($C1532,1)="2"))),AND($D1532&lt;&gt;"",COUNTIF(' PROJETO'!$B$14:$B$16,$D1532)=0),IF($D1532="",FALSE(),IF(COUNTIF(' PROJETO'!$B$14:$B$16,$D1532)=0,FALSE(),IFERROR(INDEX(' PROJETO'!$C$14:$C$16,MATCH($D1532,' PROJETO'!$B$14:$B$16,0))&lt;&gt;"Sim",FALSE()))))</f>
        <v>0</v>
      </c>
      <c r="AG1532" s="21" t="b">
        <f>AND($AC1532,$Y1532&gt;'CONFG.  LISTAS'!$F$4,$Z1532="",$AA1532="")</f>
        <v>0</v>
      </c>
      <c r="AH1532" s="21" t="str">
        <f t="shared" si="311"/>
        <v/>
      </c>
      <c r="AI1532" s="43" t="str">
        <f ca="1">IF(NOT($AC1532),"",IF(OR($B1532="",$C1532="",$E1532="",$F1532=""),"Preencha descrição, categoria, tipo e unidade.",IF(AND($B1532&lt;&gt;"",OR(LEFT($C1532,1)="1",LEFT($C1532,1)="2"),$D1532=""),"Informe a prática de restauração para itens diretos.",IF(AND($D1532&lt;&gt;"",NOT(OR(LEFT($C1532,1)="1",LEFT($C1532,1)="2"))),"Custos indiretos não devem pertencer a uma prática específica.",IF(AND($D1532&lt;&gt;"",COUNTIF(' PROJETO'!$B$14:$B$16,$D1532)=0),"Prática de restauração inválida ou não cadastrada.",IF(IF($D1532="",FALSE(),IF(COUNTIF(' PROJETO'!$B$14:$B$16,$D1532)=0,FALSE(),IFERROR(INDEX(' PROJETO'!$C$14:$C$16,MATCH($D1532,' PROJETO'!$B$14:$B$16,0))&lt;&gt;"Sim",FALSE()))),"A prática informada no item não foi selecionada na aba Projeto.",IF(AND(MAX($I1532,$L1532,$O1532,$R1532,$U1532,$X1532)&gt;'CONFG.  LISTAS'!$F$4,NOT(OR($Z1532&lt;&gt;"",$AA1532&lt;&gt;""))),"Memorial de cálculo ou anexo obrigatório não informado para item acima do limite.",IF(OR(AND($G1532&lt;&gt;"",$H1532&lt;&gt;"",OR($G1532&lt;=0,$H1532&lt;=0)),AND($J1532&lt;&gt;"",$K1532&lt;&gt;"",OR($J1532&lt;=0,$K1532&lt;=0)),AND($M1532&lt;&gt;"",$N1532&lt;&gt;"",OR($M1532&lt;=0,$N1532&lt;=0)),AND($P1532&lt;&gt;"",$Q1532&lt;&gt;"",OR($P1532&lt;=0,$Q1532&lt;=0)),AND($S1532&lt;&gt;"",$T1532&lt;&gt;"",OR($S1532&lt;=0,$T1532&lt;=0)),AND($V1532&lt;&gt;"",$W1532&lt;&gt;"",OR($V1532&lt;=0,$W1532&lt;=0))),"Revise os valores informados: valor unitário e quantidade devem ser maiores que zero.",IF(OR(AND($G1532="",$H1532&lt;&gt;""),AND($G1532&lt;&gt;"",$H1532=""),AND($J1532="",$K1532&lt;&gt;""),AND($J1532&lt;&gt;"",$K1532=""),AND($M1532="",$N1532&lt;&gt;""),AND($M1532&lt;&gt;"",$N1532=""),AND($P1532="",$Q1532&lt;&gt;""),AND($P1532&lt;&gt;"",$Q1532=""),AND($S1532="",$T1532&lt;&gt;""),AND($S1532&lt;&gt;"",$T1532=""),AND($V1532="",$W1532&lt;&gt;""),AND($V1532&lt;&gt;"",$W1532="")),"Há ano preenchido parcialmente: "&amp;TRIM(IF(AND($G1532="",$H1532&lt;&gt;""),"Ano 1 (falta valor unitário); ","")&amp;IF(AND($G1532&lt;&gt;"",$H1532=""),"Ano 1 (falta quantidade); ","")&amp;IF(AND($J1532="",$K1532&lt;&gt;""),"Ano 2 (falta valor unitário); ","")&amp;IF(AND($J1532&lt;&gt;"",$K1532=""),"Ano 2 (falta quantidade); ","")&amp;IF(AND($M1532="",$N1532&lt;&gt;""),"Ano 3 (falta valor unitário); ","")&amp;IF(AND($M1532&lt;&gt;"",$N1532=""),"Ano 3 (falta quantidade); ","")&amp;IF(AND($P1532="",$Q1532&lt;&gt;""),"Ano 4 (falta valor unitário); ","")&amp;IF(AND($P1532&lt;&gt;"",$Q1532=""),"Ano 4 (falta quantidade); ","")&amp;IF(AND($S1532="",$T1532&lt;&gt;""),"Ano 5 (falta valor unitário); ","")&amp;IF(AND($S1532&lt;&gt;"",$T1532=""),"Ano 5 (falta quantidade); ","")&amp;IF(AND($V1532="",$W1532&lt;&gt;""),"Ano 6 (falta valor unitário); ","")&amp;IF(AND($V1532&lt;&gt;"",$W1532=""),"Ano 6 (falta quantidade); ","")), IF(NOT(OR(AND($G1532&lt;&gt;"",$H1532&lt;&gt;""),AND($J1532&lt;&gt;"",$K1532&lt;&gt;""),AND($M1532&lt;&gt;"",$N1532&lt;&gt;""),AND($P1532&lt;&gt;"",$Q1532&lt;&gt;""),AND($S1532&lt;&gt;"",$T1532&lt;&gt;""),AND($V1532&lt;&gt;"",$W1532&lt;&gt;""))),"Informe pelo menos um ano completo com valor unitário e quantidade.",IF(AND($C1532&lt;&gt;"",$E1532&lt;&gt;"",LEFT(TRIM($C1532),1)&lt;&gt;LEFT(TRIM($E1532),1)),"Categoria e tipo estão incompatíveis.",IF(IF(OR($E1532="",$F1532=""),FALSE(),IFERROR(COUNTIF(INDIRECT("UNITS_"&amp;SUBSTITUTE(LEFT($E1532,FIND(" ",$E1532&amp;" ")-1),".","_")),$F1532)=0,TRUE())),"Unidade incompatível com o tipo selecionado.",IF(OR(AND(ISNUMBER(SEARCH("comunic",LOWER($B1532))),LEFT($E1532,3)&lt;&gt;"4.4"),AND(ISNUMBER(SEARCH("monitor",LOWER($B1532))),NOT(OR(LEFT($E1532,3)="1.5",LEFT($E1532,3)="2.5")))),"Revise a classificação do item conforme as regras de preenchimento.",IF(AND($B1532&lt;&gt;"",OR(ISNUMBER(SEARCH("outro",LOWER($B1532))),ISNUMBER(SEARCH("divers",LOWER($B1532))),ISNUMBER(SEARCH("kit",LOWER($B1532))),ISNUMBER(SEARCH("ferrament",LOWER($B1532))),ISNUMBER(SEARCH("epi",LOWER($B1532)))),NOT(OR($Z1532&lt;&gt;"",$AA1532&lt;&gt;""))),"Descrição muito genérica: detalhe melhor o item e registre o racional no memorial ou em anexo.",IF(AND($Y1532=0,$B1532&lt;&gt;"",OR($G1532&lt;&gt;"",$H1532&lt;&gt;"",$J1532&lt;&gt;"",$K1532&lt;&gt;"",$M1532&lt;&gt;"",$N1532&lt;&gt;"",$P1532&lt;&gt;"",$Q1532&lt;&gt;"",$S1532&lt;&gt;"",$T1532&lt;&gt;"",$V1532&lt;&gt;"",$W1532&lt;&gt;"")),"O item possui dados lançados, mas o total está zerado. Revise os valores informados.","")))))))))))))))</f>
        <v/>
      </c>
    </row>
    <row r="1533" spans="1:35" ht="14.25" customHeight="1" x14ac:dyDescent="0.25">
      <c r="A1533" s="57" t="str">
        <f t="shared" si="299"/>
        <v/>
      </c>
      <c r="B1533" s="61"/>
      <c r="C1533" s="61"/>
      <c r="D1533" s="58"/>
      <c r="E1533" s="61"/>
      <c r="F1533" s="61"/>
      <c r="G1533" s="272"/>
      <c r="H1533" s="62"/>
      <c r="I1533" s="273">
        <f t="shared" si="300"/>
        <v>0</v>
      </c>
      <c r="J1533" s="272"/>
      <c r="K1533" s="62"/>
      <c r="L1533" s="270">
        <f t="shared" si="301"/>
        <v>0</v>
      </c>
      <c r="M1533" s="272"/>
      <c r="N1533" s="62"/>
      <c r="O1533" s="270">
        <f t="shared" si="302"/>
        <v>0</v>
      </c>
      <c r="P1533" s="272"/>
      <c r="Q1533" s="62"/>
      <c r="R1533" s="271">
        <f t="shared" si="303"/>
        <v>0</v>
      </c>
      <c r="S1533" s="272"/>
      <c r="T1533" s="62"/>
      <c r="U1533" s="270">
        <f t="shared" si="304"/>
        <v>0</v>
      </c>
      <c r="V1533" s="272"/>
      <c r="W1533" s="62"/>
      <c r="X1533" s="270">
        <f t="shared" si="305"/>
        <v>0</v>
      </c>
      <c r="Y1533" s="270">
        <f t="shared" si="306"/>
        <v>0</v>
      </c>
      <c r="Z1533" s="61"/>
      <c r="AA1533" s="61"/>
      <c r="AB1533" s="60" t="str">
        <f t="shared" si="307"/>
        <v/>
      </c>
      <c r="AC1533" s="21" t="b">
        <f t="shared" si="308"/>
        <v>0</v>
      </c>
      <c r="AD1533" s="21" t="b">
        <f t="shared" si="309"/>
        <v>0</v>
      </c>
      <c r="AE1533" s="21" t="b">
        <f t="shared" si="310"/>
        <v>0</v>
      </c>
      <c r="AF1533" s="21" t="b">
        <f ca="1">OR(AND($AC1533,NOT($AD1533)),AND($AC1533,OR(AND($G1533="",$H1533&lt;&gt;""),AND($G1533&lt;&gt;"",$H1533=""),AND($J1533="",$K1533&lt;&gt;""),AND($J1533&lt;&gt;"",$K1533=""),AND($M1533="",$N1533&lt;&gt;""),AND($M1533&lt;&gt;"",$N1533=""),AND($P1533="",$Q1533&lt;&gt;""),AND($P1533&lt;&gt;"",$Q1533=""),AND($S1533="",$T1533&lt;&gt;""),AND($S1533&lt;&gt;"",$T1533=""),AND($V1533="",$W1533&lt;&gt;""),AND($V1533&lt;&gt;"",$W1533=""))),AND($C1533&lt;&gt;"",$E1533&lt;&gt;"",LEFT(TRIM($C1533),1)&lt;&gt;LEFT(TRIM($E1533),1)),IF(OR($E1533="",$F1533=""),FALSE(),IFERROR(COUNTIF(INDIRECT("UNITS_"&amp;SUBSTITUTE(LEFT($E1533,FIND(" ",$E1533&amp;" ")-1),".","_")),$F1533)=0,TRUE())),AND($B1533&lt;&gt;"",OR(ISNUMBER(SEARCH("outro",LOWER($B1533))),ISNUMBER(SEARCH("divers",LOWER($B1533))),ISNUMBER(SEARCH("etc",LOWER($B1533))))),OR(AND(ISNUMBER(SEARCH("comunic",LOWER($B1533))),LEFT($E1533,3)&lt;&gt;"4.4"),AND(ISNUMBER(SEARCH("monitor",LOWER($B1533))),NOT(OR(LEFT($E1533,3)="1.5",LEFT($E1533,3)="2.5")))),AND($B1533&lt;&gt;"",OR(LEFT($C1533,1)="1",LEFT($C1533,1)="2"),$D1533=""),AND($D1533&lt;&gt;"",NOT(OR(LEFT($C1533,1)="1",LEFT($C1533,1)="2"))),AND($D1533&lt;&gt;"",COUNTIF(' PROJETO'!$B$14:$B$16,$D1533)=0),IF($D1533="",FALSE(),IF(COUNTIF(' PROJETO'!$B$14:$B$16,$D1533)=0,FALSE(),IFERROR(INDEX(' PROJETO'!$C$14:$C$16,MATCH($D1533,' PROJETO'!$B$14:$B$16,0))&lt;&gt;"Sim",FALSE()))))</f>
        <v>0</v>
      </c>
      <c r="AG1533" s="21" t="b">
        <f>AND($AC1533,$Y1533&gt;'CONFG.  LISTAS'!$F$4,$Z1533="",$AA1533="")</f>
        <v>0</v>
      </c>
      <c r="AH1533" s="21" t="str">
        <f t="shared" si="311"/>
        <v/>
      </c>
      <c r="AI1533" s="43" t="str">
        <f ca="1">IF(NOT($AC1533),"",IF(OR($B1533="",$C1533="",$E1533="",$F1533=""),"Preencha descrição, categoria, tipo e unidade.",IF(AND($B1533&lt;&gt;"",OR(LEFT($C1533,1)="1",LEFT($C1533,1)="2"),$D1533=""),"Informe a prática de restauração para itens diretos.",IF(AND($D1533&lt;&gt;"",NOT(OR(LEFT($C1533,1)="1",LEFT($C1533,1)="2"))),"Custos indiretos não devem pertencer a uma prática específica.",IF(AND($D1533&lt;&gt;"",COUNTIF(' PROJETO'!$B$14:$B$16,$D1533)=0),"Prática de restauração inválida ou não cadastrada.",IF(IF($D1533="",FALSE(),IF(COUNTIF(' PROJETO'!$B$14:$B$16,$D1533)=0,FALSE(),IFERROR(INDEX(' PROJETO'!$C$14:$C$16,MATCH($D1533,' PROJETO'!$B$14:$B$16,0))&lt;&gt;"Sim",FALSE()))),"A prática informada no item não foi selecionada na aba Projeto.",IF(AND(MAX($I1533,$L1533,$O1533,$R1533,$U1533,$X1533)&gt;'CONFG.  LISTAS'!$F$4,NOT(OR($Z1533&lt;&gt;"",$AA1533&lt;&gt;""))),"Memorial de cálculo ou anexo obrigatório não informado para item acima do limite.",IF(OR(AND($G1533&lt;&gt;"",$H1533&lt;&gt;"",OR($G1533&lt;=0,$H1533&lt;=0)),AND($J1533&lt;&gt;"",$K1533&lt;&gt;"",OR($J1533&lt;=0,$K1533&lt;=0)),AND($M1533&lt;&gt;"",$N1533&lt;&gt;"",OR($M1533&lt;=0,$N1533&lt;=0)),AND($P1533&lt;&gt;"",$Q1533&lt;&gt;"",OR($P1533&lt;=0,$Q1533&lt;=0)),AND($S1533&lt;&gt;"",$T1533&lt;&gt;"",OR($S1533&lt;=0,$T1533&lt;=0)),AND($V1533&lt;&gt;"",$W1533&lt;&gt;"",OR($V1533&lt;=0,$W1533&lt;=0))),"Revise os valores informados: valor unitário e quantidade devem ser maiores que zero.",IF(OR(AND($G1533="",$H1533&lt;&gt;""),AND($G1533&lt;&gt;"",$H1533=""),AND($J1533="",$K1533&lt;&gt;""),AND($J1533&lt;&gt;"",$K1533=""),AND($M1533="",$N1533&lt;&gt;""),AND($M1533&lt;&gt;"",$N1533=""),AND($P1533="",$Q1533&lt;&gt;""),AND($P1533&lt;&gt;"",$Q1533=""),AND($S1533="",$T1533&lt;&gt;""),AND($S1533&lt;&gt;"",$T1533=""),AND($V1533="",$W1533&lt;&gt;""),AND($V1533&lt;&gt;"",$W1533="")),"Há ano preenchido parcialmente: "&amp;TRIM(IF(AND($G1533="",$H1533&lt;&gt;""),"Ano 1 (falta valor unitário); ","")&amp;IF(AND($G1533&lt;&gt;"",$H1533=""),"Ano 1 (falta quantidade); ","")&amp;IF(AND($J1533="",$K1533&lt;&gt;""),"Ano 2 (falta valor unitário); ","")&amp;IF(AND($J1533&lt;&gt;"",$K1533=""),"Ano 2 (falta quantidade); ","")&amp;IF(AND($M1533="",$N1533&lt;&gt;""),"Ano 3 (falta valor unitário); ","")&amp;IF(AND($M1533&lt;&gt;"",$N1533=""),"Ano 3 (falta quantidade); ","")&amp;IF(AND($P1533="",$Q1533&lt;&gt;""),"Ano 4 (falta valor unitário); ","")&amp;IF(AND($P1533&lt;&gt;"",$Q1533=""),"Ano 4 (falta quantidade); ","")&amp;IF(AND($S1533="",$T1533&lt;&gt;""),"Ano 5 (falta valor unitário); ","")&amp;IF(AND($S1533&lt;&gt;"",$T1533=""),"Ano 5 (falta quantidade); ","")&amp;IF(AND($V1533="",$W1533&lt;&gt;""),"Ano 6 (falta valor unitário); ","")&amp;IF(AND($V1533&lt;&gt;"",$W1533=""),"Ano 6 (falta quantidade); ","")), IF(NOT(OR(AND($G1533&lt;&gt;"",$H1533&lt;&gt;""),AND($J1533&lt;&gt;"",$K1533&lt;&gt;""),AND($M1533&lt;&gt;"",$N1533&lt;&gt;""),AND($P1533&lt;&gt;"",$Q1533&lt;&gt;""),AND($S1533&lt;&gt;"",$T1533&lt;&gt;""),AND($V1533&lt;&gt;"",$W1533&lt;&gt;""))),"Informe pelo menos um ano completo com valor unitário e quantidade.",IF(AND($C1533&lt;&gt;"",$E1533&lt;&gt;"",LEFT(TRIM($C1533),1)&lt;&gt;LEFT(TRIM($E1533),1)),"Categoria e tipo estão incompatíveis.",IF(IF(OR($E1533="",$F1533=""),FALSE(),IFERROR(COUNTIF(INDIRECT("UNITS_"&amp;SUBSTITUTE(LEFT($E1533,FIND(" ",$E1533&amp;" ")-1),".","_")),$F1533)=0,TRUE())),"Unidade incompatível com o tipo selecionado.",IF(OR(AND(ISNUMBER(SEARCH("comunic",LOWER($B1533))),LEFT($E1533,3)&lt;&gt;"4.4"),AND(ISNUMBER(SEARCH("monitor",LOWER($B1533))),NOT(OR(LEFT($E1533,3)="1.5",LEFT($E1533,3)="2.5")))),"Revise a classificação do item conforme as regras de preenchimento.",IF(AND($B1533&lt;&gt;"",OR(ISNUMBER(SEARCH("outro",LOWER($B1533))),ISNUMBER(SEARCH("divers",LOWER($B1533))),ISNUMBER(SEARCH("kit",LOWER($B1533))),ISNUMBER(SEARCH("ferrament",LOWER($B1533))),ISNUMBER(SEARCH("epi",LOWER($B1533)))),NOT(OR($Z1533&lt;&gt;"",$AA1533&lt;&gt;""))),"Descrição muito genérica: detalhe melhor o item e registre o racional no memorial ou em anexo.",IF(AND($Y1533=0,$B1533&lt;&gt;"",OR($G1533&lt;&gt;"",$H1533&lt;&gt;"",$J1533&lt;&gt;"",$K1533&lt;&gt;"",$M1533&lt;&gt;"",$N1533&lt;&gt;"",$P1533&lt;&gt;"",$Q1533&lt;&gt;"",$S1533&lt;&gt;"",$T1533&lt;&gt;"",$V1533&lt;&gt;"",$W1533&lt;&gt;"")),"O item possui dados lançados, mas o total está zerado. Revise os valores informados.","")))))))))))))))</f>
        <v/>
      </c>
    </row>
    <row r="1534" spans="1:35" ht="14.25" customHeight="1" x14ac:dyDescent="0.25">
      <c r="A1534" s="57" t="str">
        <f t="shared" si="299"/>
        <v/>
      </c>
      <c r="B1534" s="58"/>
      <c r="C1534" s="58"/>
      <c r="D1534" s="58"/>
      <c r="E1534" s="58"/>
      <c r="F1534" s="58"/>
      <c r="G1534" s="269"/>
      <c r="H1534" s="59"/>
      <c r="I1534" s="273">
        <f t="shared" si="300"/>
        <v>0</v>
      </c>
      <c r="J1534" s="269"/>
      <c r="K1534" s="59"/>
      <c r="L1534" s="270">
        <f t="shared" si="301"/>
        <v>0</v>
      </c>
      <c r="M1534" s="269"/>
      <c r="N1534" s="59"/>
      <c r="O1534" s="270">
        <f t="shared" si="302"/>
        <v>0</v>
      </c>
      <c r="P1534" s="269"/>
      <c r="Q1534" s="59"/>
      <c r="R1534" s="271">
        <f t="shared" si="303"/>
        <v>0</v>
      </c>
      <c r="S1534" s="269"/>
      <c r="T1534" s="59"/>
      <c r="U1534" s="270">
        <f t="shared" si="304"/>
        <v>0</v>
      </c>
      <c r="V1534" s="269"/>
      <c r="W1534" s="59"/>
      <c r="X1534" s="270">
        <f t="shared" si="305"/>
        <v>0</v>
      </c>
      <c r="Y1534" s="270">
        <f t="shared" si="306"/>
        <v>0</v>
      </c>
      <c r="Z1534" s="58"/>
      <c r="AA1534" s="58"/>
      <c r="AB1534" s="60" t="str">
        <f t="shared" si="307"/>
        <v/>
      </c>
      <c r="AC1534" s="21" t="b">
        <f t="shared" si="308"/>
        <v>0</v>
      </c>
      <c r="AD1534" s="21" t="b">
        <f t="shared" si="309"/>
        <v>0</v>
      </c>
      <c r="AE1534" s="21" t="b">
        <f t="shared" si="310"/>
        <v>0</v>
      </c>
      <c r="AF1534" s="21" t="b">
        <f ca="1">OR(AND($AC1534,NOT($AD1534)),AND($AC1534,OR(AND($G1534="",$H1534&lt;&gt;""),AND($G1534&lt;&gt;"",$H1534=""),AND($J1534="",$K1534&lt;&gt;""),AND($J1534&lt;&gt;"",$K1534=""),AND($M1534="",$N1534&lt;&gt;""),AND($M1534&lt;&gt;"",$N1534=""),AND($P1534="",$Q1534&lt;&gt;""),AND($P1534&lt;&gt;"",$Q1534=""),AND($S1534="",$T1534&lt;&gt;""),AND($S1534&lt;&gt;"",$T1534=""),AND($V1534="",$W1534&lt;&gt;""),AND($V1534&lt;&gt;"",$W1534=""))),AND($C1534&lt;&gt;"",$E1534&lt;&gt;"",LEFT(TRIM($C1534),1)&lt;&gt;LEFT(TRIM($E1534),1)),IF(OR($E1534="",$F1534=""),FALSE(),IFERROR(COUNTIF(INDIRECT("UNITS_"&amp;SUBSTITUTE(LEFT($E1534,FIND(" ",$E1534&amp;" ")-1),".","_")),$F1534)=0,TRUE())),AND($B1534&lt;&gt;"",OR(ISNUMBER(SEARCH("outro",LOWER($B1534))),ISNUMBER(SEARCH("divers",LOWER($B1534))),ISNUMBER(SEARCH("etc",LOWER($B1534))))),OR(AND(ISNUMBER(SEARCH("comunic",LOWER($B1534))),LEFT($E1534,3)&lt;&gt;"4.4"),AND(ISNUMBER(SEARCH("monitor",LOWER($B1534))),NOT(OR(LEFT($E1534,3)="1.5",LEFT($E1534,3)="2.5")))),AND($B1534&lt;&gt;"",OR(LEFT($C1534,1)="1",LEFT($C1534,1)="2"),$D1534=""),AND($D1534&lt;&gt;"",NOT(OR(LEFT($C1534,1)="1",LEFT($C1534,1)="2"))),AND($D1534&lt;&gt;"",COUNTIF(' PROJETO'!$B$14:$B$16,$D1534)=0),IF($D1534="",FALSE(),IF(COUNTIF(' PROJETO'!$B$14:$B$16,$D1534)=0,FALSE(),IFERROR(INDEX(' PROJETO'!$C$14:$C$16,MATCH($D1534,' PROJETO'!$B$14:$B$16,0))&lt;&gt;"Sim",FALSE()))))</f>
        <v>0</v>
      </c>
      <c r="AG1534" s="21" t="b">
        <f>AND($AC1534,$Y1534&gt;'CONFG.  LISTAS'!$F$4,$Z1534="",$AA1534="")</f>
        <v>0</v>
      </c>
      <c r="AH1534" s="21" t="str">
        <f t="shared" si="311"/>
        <v/>
      </c>
      <c r="AI1534" s="43" t="str">
        <f ca="1">IF(NOT($AC1534),"",IF(OR($B1534="",$C1534="",$E1534="",$F1534=""),"Preencha descrição, categoria, tipo e unidade.",IF(AND($B1534&lt;&gt;"",OR(LEFT($C1534,1)="1",LEFT($C1534,1)="2"),$D1534=""),"Informe a prática de restauração para itens diretos.",IF(AND($D1534&lt;&gt;"",NOT(OR(LEFT($C1534,1)="1",LEFT($C1534,1)="2"))),"Custos indiretos não devem pertencer a uma prática específica.",IF(AND($D1534&lt;&gt;"",COUNTIF(' PROJETO'!$B$14:$B$16,$D1534)=0),"Prática de restauração inválida ou não cadastrada.",IF(IF($D1534="",FALSE(),IF(COUNTIF(' PROJETO'!$B$14:$B$16,$D1534)=0,FALSE(),IFERROR(INDEX(' PROJETO'!$C$14:$C$16,MATCH($D1534,' PROJETO'!$B$14:$B$16,0))&lt;&gt;"Sim",FALSE()))),"A prática informada no item não foi selecionada na aba Projeto.",IF(AND(MAX($I1534,$L1534,$O1534,$R1534,$U1534,$X1534)&gt;'CONFG.  LISTAS'!$F$4,NOT(OR($Z1534&lt;&gt;"",$AA1534&lt;&gt;""))),"Memorial de cálculo ou anexo obrigatório não informado para item acima do limite.",IF(OR(AND($G1534&lt;&gt;"",$H1534&lt;&gt;"",OR($G1534&lt;=0,$H1534&lt;=0)),AND($J1534&lt;&gt;"",$K1534&lt;&gt;"",OR($J1534&lt;=0,$K1534&lt;=0)),AND($M1534&lt;&gt;"",$N1534&lt;&gt;"",OR($M1534&lt;=0,$N1534&lt;=0)),AND($P1534&lt;&gt;"",$Q1534&lt;&gt;"",OR($P1534&lt;=0,$Q1534&lt;=0)),AND($S1534&lt;&gt;"",$T1534&lt;&gt;"",OR($S1534&lt;=0,$T1534&lt;=0)),AND($V1534&lt;&gt;"",$W1534&lt;&gt;"",OR($V1534&lt;=0,$W1534&lt;=0))),"Revise os valores informados: valor unitário e quantidade devem ser maiores que zero.",IF(OR(AND($G1534="",$H1534&lt;&gt;""),AND($G1534&lt;&gt;"",$H1534=""),AND($J1534="",$K1534&lt;&gt;""),AND($J1534&lt;&gt;"",$K1534=""),AND($M1534="",$N1534&lt;&gt;""),AND($M1534&lt;&gt;"",$N1534=""),AND($P1534="",$Q1534&lt;&gt;""),AND($P1534&lt;&gt;"",$Q1534=""),AND($S1534="",$T1534&lt;&gt;""),AND($S1534&lt;&gt;"",$T1534=""),AND($V1534="",$W1534&lt;&gt;""),AND($V1534&lt;&gt;"",$W1534="")),"Há ano preenchido parcialmente: "&amp;TRIM(IF(AND($G1534="",$H1534&lt;&gt;""),"Ano 1 (falta valor unitário); ","")&amp;IF(AND($G1534&lt;&gt;"",$H1534=""),"Ano 1 (falta quantidade); ","")&amp;IF(AND($J1534="",$K1534&lt;&gt;""),"Ano 2 (falta valor unitário); ","")&amp;IF(AND($J1534&lt;&gt;"",$K1534=""),"Ano 2 (falta quantidade); ","")&amp;IF(AND($M1534="",$N1534&lt;&gt;""),"Ano 3 (falta valor unitário); ","")&amp;IF(AND($M1534&lt;&gt;"",$N1534=""),"Ano 3 (falta quantidade); ","")&amp;IF(AND($P1534="",$Q1534&lt;&gt;""),"Ano 4 (falta valor unitário); ","")&amp;IF(AND($P1534&lt;&gt;"",$Q1534=""),"Ano 4 (falta quantidade); ","")&amp;IF(AND($S1534="",$T1534&lt;&gt;""),"Ano 5 (falta valor unitário); ","")&amp;IF(AND($S1534&lt;&gt;"",$T1534=""),"Ano 5 (falta quantidade); ","")&amp;IF(AND($V1534="",$W1534&lt;&gt;""),"Ano 6 (falta valor unitário); ","")&amp;IF(AND($V1534&lt;&gt;"",$W1534=""),"Ano 6 (falta quantidade); ","")), IF(NOT(OR(AND($G1534&lt;&gt;"",$H1534&lt;&gt;""),AND($J1534&lt;&gt;"",$K1534&lt;&gt;""),AND($M1534&lt;&gt;"",$N1534&lt;&gt;""),AND($P1534&lt;&gt;"",$Q1534&lt;&gt;""),AND($S1534&lt;&gt;"",$T1534&lt;&gt;""),AND($V1534&lt;&gt;"",$W1534&lt;&gt;""))),"Informe pelo menos um ano completo com valor unitário e quantidade.",IF(AND($C1534&lt;&gt;"",$E1534&lt;&gt;"",LEFT(TRIM($C1534),1)&lt;&gt;LEFT(TRIM($E1534),1)),"Categoria e tipo estão incompatíveis.",IF(IF(OR($E1534="",$F1534=""),FALSE(),IFERROR(COUNTIF(INDIRECT("UNITS_"&amp;SUBSTITUTE(LEFT($E1534,FIND(" ",$E1534&amp;" ")-1),".","_")),$F1534)=0,TRUE())),"Unidade incompatível com o tipo selecionado.",IF(OR(AND(ISNUMBER(SEARCH("comunic",LOWER($B1534))),LEFT($E1534,3)&lt;&gt;"4.4"),AND(ISNUMBER(SEARCH("monitor",LOWER($B1534))),NOT(OR(LEFT($E1534,3)="1.5",LEFT($E1534,3)="2.5")))),"Revise a classificação do item conforme as regras de preenchimento.",IF(AND($B1534&lt;&gt;"",OR(ISNUMBER(SEARCH("outro",LOWER($B1534))),ISNUMBER(SEARCH("divers",LOWER($B1534))),ISNUMBER(SEARCH("kit",LOWER($B1534))),ISNUMBER(SEARCH("ferrament",LOWER($B1534))),ISNUMBER(SEARCH("epi",LOWER($B1534)))),NOT(OR($Z1534&lt;&gt;"",$AA1534&lt;&gt;""))),"Descrição muito genérica: detalhe melhor o item e registre o racional no memorial ou em anexo.",IF(AND($Y1534=0,$B1534&lt;&gt;"",OR($G1534&lt;&gt;"",$H1534&lt;&gt;"",$J1534&lt;&gt;"",$K1534&lt;&gt;"",$M1534&lt;&gt;"",$N1534&lt;&gt;"",$P1534&lt;&gt;"",$Q1534&lt;&gt;"",$S1534&lt;&gt;"",$T1534&lt;&gt;"",$V1534&lt;&gt;"",$W1534&lt;&gt;"")),"O item possui dados lançados, mas o total está zerado. Revise os valores informados.","")))))))))))))))</f>
        <v/>
      </c>
    </row>
    <row r="1535" spans="1:35" ht="14.25" customHeight="1" x14ac:dyDescent="0.25">
      <c r="A1535" s="57" t="str">
        <f t="shared" si="299"/>
        <v/>
      </c>
      <c r="B1535" s="61"/>
      <c r="C1535" s="61"/>
      <c r="D1535" s="58"/>
      <c r="E1535" s="61"/>
      <c r="F1535" s="61"/>
      <c r="G1535" s="272"/>
      <c r="H1535" s="62"/>
      <c r="I1535" s="273">
        <f t="shared" si="300"/>
        <v>0</v>
      </c>
      <c r="J1535" s="272"/>
      <c r="K1535" s="62"/>
      <c r="L1535" s="270">
        <f t="shared" si="301"/>
        <v>0</v>
      </c>
      <c r="M1535" s="272"/>
      <c r="N1535" s="62"/>
      <c r="O1535" s="270">
        <f t="shared" si="302"/>
        <v>0</v>
      </c>
      <c r="P1535" s="272"/>
      <c r="Q1535" s="62"/>
      <c r="R1535" s="271">
        <f t="shared" si="303"/>
        <v>0</v>
      </c>
      <c r="S1535" s="272"/>
      <c r="T1535" s="62"/>
      <c r="U1535" s="270">
        <f t="shared" si="304"/>
        <v>0</v>
      </c>
      <c r="V1535" s="272"/>
      <c r="W1535" s="62"/>
      <c r="X1535" s="270">
        <f t="shared" si="305"/>
        <v>0</v>
      </c>
      <c r="Y1535" s="270">
        <f t="shared" si="306"/>
        <v>0</v>
      </c>
      <c r="Z1535" s="61"/>
      <c r="AA1535" s="61"/>
      <c r="AB1535" s="60" t="str">
        <f t="shared" si="307"/>
        <v/>
      </c>
      <c r="AC1535" s="21" t="b">
        <f t="shared" si="308"/>
        <v>0</v>
      </c>
      <c r="AD1535" s="21" t="b">
        <f t="shared" si="309"/>
        <v>0</v>
      </c>
      <c r="AE1535" s="21" t="b">
        <f t="shared" si="310"/>
        <v>0</v>
      </c>
      <c r="AF1535" s="21" t="b">
        <f ca="1">OR(AND($AC1535,NOT($AD1535)),AND($AC1535,OR(AND($G1535="",$H1535&lt;&gt;""),AND($G1535&lt;&gt;"",$H1535=""),AND($J1535="",$K1535&lt;&gt;""),AND($J1535&lt;&gt;"",$K1535=""),AND($M1535="",$N1535&lt;&gt;""),AND($M1535&lt;&gt;"",$N1535=""),AND($P1535="",$Q1535&lt;&gt;""),AND($P1535&lt;&gt;"",$Q1535=""),AND($S1535="",$T1535&lt;&gt;""),AND($S1535&lt;&gt;"",$T1535=""),AND($V1535="",$W1535&lt;&gt;""),AND($V1535&lt;&gt;"",$W1535=""))),AND($C1535&lt;&gt;"",$E1535&lt;&gt;"",LEFT(TRIM($C1535),1)&lt;&gt;LEFT(TRIM($E1535),1)),IF(OR($E1535="",$F1535=""),FALSE(),IFERROR(COUNTIF(INDIRECT("UNITS_"&amp;SUBSTITUTE(LEFT($E1535,FIND(" ",$E1535&amp;" ")-1),".","_")),$F1535)=0,TRUE())),AND($B1535&lt;&gt;"",OR(ISNUMBER(SEARCH("outro",LOWER($B1535))),ISNUMBER(SEARCH("divers",LOWER($B1535))),ISNUMBER(SEARCH("etc",LOWER($B1535))))),OR(AND(ISNUMBER(SEARCH("comunic",LOWER($B1535))),LEFT($E1535,3)&lt;&gt;"4.4"),AND(ISNUMBER(SEARCH("monitor",LOWER($B1535))),NOT(OR(LEFT($E1535,3)="1.5",LEFT($E1535,3)="2.5")))),AND($B1535&lt;&gt;"",OR(LEFT($C1535,1)="1",LEFT($C1535,1)="2"),$D1535=""),AND($D1535&lt;&gt;"",NOT(OR(LEFT($C1535,1)="1",LEFT($C1535,1)="2"))),AND($D1535&lt;&gt;"",COUNTIF(' PROJETO'!$B$14:$B$16,$D1535)=0),IF($D1535="",FALSE(),IF(COUNTIF(' PROJETO'!$B$14:$B$16,$D1535)=0,FALSE(),IFERROR(INDEX(' PROJETO'!$C$14:$C$16,MATCH($D1535,' PROJETO'!$B$14:$B$16,0))&lt;&gt;"Sim",FALSE()))))</f>
        <v>0</v>
      </c>
      <c r="AG1535" s="21" t="b">
        <f>AND($AC1535,$Y1535&gt;'CONFG.  LISTAS'!$F$4,$Z1535="",$AA1535="")</f>
        <v>0</v>
      </c>
      <c r="AH1535" s="21" t="str">
        <f t="shared" si="311"/>
        <v/>
      </c>
      <c r="AI1535" s="43" t="str">
        <f ca="1">IF(NOT($AC1535),"",IF(OR($B1535="",$C1535="",$E1535="",$F1535=""),"Preencha descrição, categoria, tipo e unidade.",IF(AND($B1535&lt;&gt;"",OR(LEFT($C1535,1)="1",LEFT($C1535,1)="2"),$D1535=""),"Informe a prática de restauração para itens diretos.",IF(AND($D1535&lt;&gt;"",NOT(OR(LEFT($C1535,1)="1",LEFT($C1535,1)="2"))),"Custos indiretos não devem pertencer a uma prática específica.",IF(AND($D1535&lt;&gt;"",COUNTIF(' PROJETO'!$B$14:$B$16,$D1535)=0),"Prática de restauração inválida ou não cadastrada.",IF(IF($D1535="",FALSE(),IF(COUNTIF(' PROJETO'!$B$14:$B$16,$D1535)=0,FALSE(),IFERROR(INDEX(' PROJETO'!$C$14:$C$16,MATCH($D1535,' PROJETO'!$B$14:$B$16,0))&lt;&gt;"Sim",FALSE()))),"A prática informada no item não foi selecionada na aba Projeto.",IF(AND(MAX($I1535,$L1535,$O1535,$R1535,$U1535,$X1535)&gt;'CONFG.  LISTAS'!$F$4,NOT(OR($Z1535&lt;&gt;"",$AA1535&lt;&gt;""))),"Memorial de cálculo ou anexo obrigatório não informado para item acima do limite.",IF(OR(AND($G1535&lt;&gt;"",$H1535&lt;&gt;"",OR($G1535&lt;=0,$H1535&lt;=0)),AND($J1535&lt;&gt;"",$K1535&lt;&gt;"",OR($J1535&lt;=0,$K1535&lt;=0)),AND($M1535&lt;&gt;"",$N1535&lt;&gt;"",OR($M1535&lt;=0,$N1535&lt;=0)),AND($P1535&lt;&gt;"",$Q1535&lt;&gt;"",OR($P1535&lt;=0,$Q1535&lt;=0)),AND($S1535&lt;&gt;"",$T1535&lt;&gt;"",OR($S1535&lt;=0,$T1535&lt;=0)),AND($V1535&lt;&gt;"",$W1535&lt;&gt;"",OR($V1535&lt;=0,$W1535&lt;=0))),"Revise os valores informados: valor unitário e quantidade devem ser maiores que zero.",IF(OR(AND($G1535="",$H1535&lt;&gt;""),AND($G1535&lt;&gt;"",$H1535=""),AND($J1535="",$K1535&lt;&gt;""),AND($J1535&lt;&gt;"",$K1535=""),AND($M1535="",$N1535&lt;&gt;""),AND($M1535&lt;&gt;"",$N1535=""),AND($P1535="",$Q1535&lt;&gt;""),AND($P1535&lt;&gt;"",$Q1535=""),AND($S1535="",$T1535&lt;&gt;""),AND($S1535&lt;&gt;"",$T1535=""),AND($V1535="",$W1535&lt;&gt;""),AND($V1535&lt;&gt;"",$W1535="")),"Há ano preenchido parcialmente: "&amp;TRIM(IF(AND($G1535="",$H1535&lt;&gt;""),"Ano 1 (falta valor unitário); ","")&amp;IF(AND($G1535&lt;&gt;"",$H1535=""),"Ano 1 (falta quantidade); ","")&amp;IF(AND($J1535="",$K1535&lt;&gt;""),"Ano 2 (falta valor unitário); ","")&amp;IF(AND($J1535&lt;&gt;"",$K1535=""),"Ano 2 (falta quantidade); ","")&amp;IF(AND($M1535="",$N1535&lt;&gt;""),"Ano 3 (falta valor unitário); ","")&amp;IF(AND($M1535&lt;&gt;"",$N1535=""),"Ano 3 (falta quantidade); ","")&amp;IF(AND($P1535="",$Q1535&lt;&gt;""),"Ano 4 (falta valor unitário); ","")&amp;IF(AND($P1535&lt;&gt;"",$Q1535=""),"Ano 4 (falta quantidade); ","")&amp;IF(AND($S1535="",$T1535&lt;&gt;""),"Ano 5 (falta valor unitário); ","")&amp;IF(AND($S1535&lt;&gt;"",$T1535=""),"Ano 5 (falta quantidade); ","")&amp;IF(AND($V1535="",$W1535&lt;&gt;""),"Ano 6 (falta valor unitário); ","")&amp;IF(AND($V1535&lt;&gt;"",$W1535=""),"Ano 6 (falta quantidade); ","")), IF(NOT(OR(AND($G1535&lt;&gt;"",$H1535&lt;&gt;""),AND($J1535&lt;&gt;"",$K1535&lt;&gt;""),AND($M1535&lt;&gt;"",$N1535&lt;&gt;""),AND($P1535&lt;&gt;"",$Q1535&lt;&gt;""),AND($S1535&lt;&gt;"",$T1535&lt;&gt;""),AND($V1535&lt;&gt;"",$W1535&lt;&gt;""))),"Informe pelo menos um ano completo com valor unitário e quantidade.",IF(AND($C1535&lt;&gt;"",$E1535&lt;&gt;"",LEFT(TRIM($C1535),1)&lt;&gt;LEFT(TRIM($E1535),1)),"Categoria e tipo estão incompatíveis.",IF(IF(OR($E1535="",$F1535=""),FALSE(),IFERROR(COUNTIF(INDIRECT("UNITS_"&amp;SUBSTITUTE(LEFT($E1535,FIND(" ",$E1535&amp;" ")-1),".","_")),$F1535)=0,TRUE())),"Unidade incompatível com o tipo selecionado.",IF(OR(AND(ISNUMBER(SEARCH("comunic",LOWER($B1535))),LEFT($E1535,3)&lt;&gt;"4.4"),AND(ISNUMBER(SEARCH("monitor",LOWER($B1535))),NOT(OR(LEFT($E1535,3)="1.5",LEFT($E1535,3)="2.5")))),"Revise a classificação do item conforme as regras de preenchimento.",IF(AND($B1535&lt;&gt;"",OR(ISNUMBER(SEARCH("outro",LOWER($B1535))),ISNUMBER(SEARCH("divers",LOWER($B1535))),ISNUMBER(SEARCH("kit",LOWER($B1535))),ISNUMBER(SEARCH("ferrament",LOWER($B1535))),ISNUMBER(SEARCH("epi",LOWER($B1535)))),NOT(OR($Z1535&lt;&gt;"",$AA1535&lt;&gt;""))),"Descrição muito genérica: detalhe melhor o item e registre o racional no memorial ou em anexo.",IF(AND($Y1535=0,$B1535&lt;&gt;"",OR($G1535&lt;&gt;"",$H1535&lt;&gt;"",$J1535&lt;&gt;"",$K1535&lt;&gt;"",$M1535&lt;&gt;"",$N1535&lt;&gt;"",$P1535&lt;&gt;"",$Q1535&lt;&gt;"",$S1535&lt;&gt;"",$T1535&lt;&gt;"",$V1535&lt;&gt;"",$W1535&lt;&gt;"")),"O item possui dados lançados, mas o total está zerado. Revise os valores informados.","")))))))))))))))</f>
        <v/>
      </c>
    </row>
    <row r="1536" spans="1:35" ht="14.25" customHeight="1" x14ac:dyDescent="0.25">
      <c r="A1536" s="57" t="str">
        <f t="shared" si="299"/>
        <v/>
      </c>
      <c r="B1536" s="58"/>
      <c r="C1536" s="58"/>
      <c r="D1536" s="58"/>
      <c r="E1536" s="58"/>
      <c r="F1536" s="58"/>
      <c r="G1536" s="269"/>
      <c r="H1536" s="59"/>
      <c r="I1536" s="273">
        <f t="shared" si="300"/>
        <v>0</v>
      </c>
      <c r="J1536" s="269"/>
      <c r="K1536" s="59"/>
      <c r="L1536" s="270">
        <f t="shared" si="301"/>
        <v>0</v>
      </c>
      <c r="M1536" s="269"/>
      <c r="N1536" s="59"/>
      <c r="O1536" s="270">
        <f t="shared" si="302"/>
        <v>0</v>
      </c>
      <c r="P1536" s="269"/>
      <c r="Q1536" s="59"/>
      <c r="R1536" s="271">
        <f t="shared" si="303"/>
        <v>0</v>
      </c>
      <c r="S1536" s="269"/>
      <c r="T1536" s="59"/>
      <c r="U1536" s="270">
        <f t="shared" si="304"/>
        <v>0</v>
      </c>
      <c r="V1536" s="269"/>
      <c r="W1536" s="59"/>
      <c r="X1536" s="270">
        <f t="shared" si="305"/>
        <v>0</v>
      </c>
      <c r="Y1536" s="270">
        <f t="shared" si="306"/>
        <v>0</v>
      </c>
      <c r="Z1536" s="58"/>
      <c r="AA1536" s="58"/>
      <c r="AB1536" s="60" t="str">
        <f t="shared" si="307"/>
        <v/>
      </c>
      <c r="AC1536" s="21" t="b">
        <f t="shared" si="308"/>
        <v>0</v>
      </c>
      <c r="AD1536" s="21" t="b">
        <f t="shared" si="309"/>
        <v>0</v>
      </c>
      <c r="AE1536" s="21" t="b">
        <f t="shared" si="310"/>
        <v>0</v>
      </c>
      <c r="AF1536" s="21" t="b">
        <f ca="1">OR(AND($AC1536,NOT($AD1536)),AND($AC1536,OR(AND($G1536="",$H1536&lt;&gt;""),AND($G1536&lt;&gt;"",$H1536=""),AND($J1536="",$K1536&lt;&gt;""),AND($J1536&lt;&gt;"",$K1536=""),AND($M1536="",$N1536&lt;&gt;""),AND($M1536&lt;&gt;"",$N1536=""),AND($P1536="",$Q1536&lt;&gt;""),AND($P1536&lt;&gt;"",$Q1536=""),AND($S1536="",$T1536&lt;&gt;""),AND($S1536&lt;&gt;"",$T1536=""),AND($V1536="",$W1536&lt;&gt;""),AND($V1536&lt;&gt;"",$W1536=""))),AND($C1536&lt;&gt;"",$E1536&lt;&gt;"",LEFT(TRIM($C1536),1)&lt;&gt;LEFT(TRIM($E1536),1)),IF(OR($E1536="",$F1536=""),FALSE(),IFERROR(COUNTIF(INDIRECT("UNITS_"&amp;SUBSTITUTE(LEFT($E1536,FIND(" ",$E1536&amp;" ")-1),".","_")),$F1536)=0,TRUE())),AND($B1536&lt;&gt;"",OR(ISNUMBER(SEARCH("outro",LOWER($B1536))),ISNUMBER(SEARCH("divers",LOWER($B1536))),ISNUMBER(SEARCH("etc",LOWER($B1536))))),OR(AND(ISNUMBER(SEARCH("comunic",LOWER($B1536))),LEFT($E1536,3)&lt;&gt;"4.4"),AND(ISNUMBER(SEARCH("monitor",LOWER($B1536))),NOT(OR(LEFT($E1536,3)="1.5",LEFT($E1536,3)="2.5")))),AND($B1536&lt;&gt;"",OR(LEFT($C1536,1)="1",LEFT($C1536,1)="2"),$D1536=""),AND($D1536&lt;&gt;"",NOT(OR(LEFT($C1536,1)="1",LEFT($C1536,1)="2"))),AND($D1536&lt;&gt;"",COUNTIF(' PROJETO'!$B$14:$B$16,$D1536)=0),IF($D1536="",FALSE(),IF(COUNTIF(' PROJETO'!$B$14:$B$16,$D1536)=0,FALSE(),IFERROR(INDEX(' PROJETO'!$C$14:$C$16,MATCH($D1536,' PROJETO'!$B$14:$B$16,0))&lt;&gt;"Sim",FALSE()))))</f>
        <v>0</v>
      </c>
      <c r="AG1536" s="21" t="b">
        <f>AND($AC1536,$Y1536&gt;'CONFG.  LISTAS'!$F$4,$Z1536="",$AA1536="")</f>
        <v>0</v>
      </c>
      <c r="AH1536" s="21" t="str">
        <f t="shared" si="311"/>
        <v/>
      </c>
      <c r="AI1536" s="43" t="str">
        <f ca="1">IF(NOT($AC1536),"",IF(OR($B1536="",$C1536="",$E1536="",$F1536=""),"Preencha descrição, categoria, tipo e unidade.",IF(AND($B1536&lt;&gt;"",OR(LEFT($C1536,1)="1",LEFT($C1536,1)="2"),$D1536=""),"Informe a prática de restauração para itens diretos.",IF(AND($D1536&lt;&gt;"",NOT(OR(LEFT($C1536,1)="1",LEFT($C1536,1)="2"))),"Custos indiretos não devem pertencer a uma prática específica.",IF(AND($D1536&lt;&gt;"",COUNTIF(' PROJETO'!$B$14:$B$16,$D1536)=0),"Prática de restauração inválida ou não cadastrada.",IF(IF($D1536="",FALSE(),IF(COUNTIF(' PROJETO'!$B$14:$B$16,$D1536)=0,FALSE(),IFERROR(INDEX(' PROJETO'!$C$14:$C$16,MATCH($D1536,' PROJETO'!$B$14:$B$16,0))&lt;&gt;"Sim",FALSE()))),"A prática informada no item não foi selecionada na aba Projeto.",IF(AND(MAX($I1536,$L1536,$O1536,$R1536,$U1536,$X1536)&gt;'CONFG.  LISTAS'!$F$4,NOT(OR($Z1536&lt;&gt;"",$AA1536&lt;&gt;""))),"Memorial de cálculo ou anexo obrigatório não informado para item acima do limite.",IF(OR(AND($G1536&lt;&gt;"",$H1536&lt;&gt;"",OR($G1536&lt;=0,$H1536&lt;=0)),AND($J1536&lt;&gt;"",$K1536&lt;&gt;"",OR($J1536&lt;=0,$K1536&lt;=0)),AND($M1536&lt;&gt;"",$N1536&lt;&gt;"",OR($M1536&lt;=0,$N1536&lt;=0)),AND($P1536&lt;&gt;"",$Q1536&lt;&gt;"",OR($P1536&lt;=0,$Q1536&lt;=0)),AND($S1536&lt;&gt;"",$T1536&lt;&gt;"",OR($S1536&lt;=0,$T1536&lt;=0)),AND($V1536&lt;&gt;"",$W1536&lt;&gt;"",OR($V1536&lt;=0,$W1536&lt;=0))),"Revise os valores informados: valor unitário e quantidade devem ser maiores que zero.",IF(OR(AND($G1536="",$H1536&lt;&gt;""),AND($G1536&lt;&gt;"",$H1536=""),AND($J1536="",$K1536&lt;&gt;""),AND($J1536&lt;&gt;"",$K1536=""),AND($M1536="",$N1536&lt;&gt;""),AND($M1536&lt;&gt;"",$N1536=""),AND($P1536="",$Q1536&lt;&gt;""),AND($P1536&lt;&gt;"",$Q1536=""),AND($S1536="",$T1536&lt;&gt;""),AND($S1536&lt;&gt;"",$T1536=""),AND($V1536="",$W1536&lt;&gt;""),AND($V1536&lt;&gt;"",$W1536="")),"Há ano preenchido parcialmente: "&amp;TRIM(IF(AND($G1536="",$H1536&lt;&gt;""),"Ano 1 (falta valor unitário); ","")&amp;IF(AND($G1536&lt;&gt;"",$H1536=""),"Ano 1 (falta quantidade); ","")&amp;IF(AND($J1536="",$K1536&lt;&gt;""),"Ano 2 (falta valor unitário); ","")&amp;IF(AND($J1536&lt;&gt;"",$K1536=""),"Ano 2 (falta quantidade); ","")&amp;IF(AND($M1536="",$N1536&lt;&gt;""),"Ano 3 (falta valor unitário); ","")&amp;IF(AND($M1536&lt;&gt;"",$N1536=""),"Ano 3 (falta quantidade); ","")&amp;IF(AND($P1536="",$Q1536&lt;&gt;""),"Ano 4 (falta valor unitário); ","")&amp;IF(AND($P1536&lt;&gt;"",$Q1536=""),"Ano 4 (falta quantidade); ","")&amp;IF(AND($S1536="",$T1536&lt;&gt;""),"Ano 5 (falta valor unitário); ","")&amp;IF(AND($S1536&lt;&gt;"",$T1536=""),"Ano 5 (falta quantidade); ","")&amp;IF(AND($V1536="",$W1536&lt;&gt;""),"Ano 6 (falta valor unitário); ","")&amp;IF(AND($V1536&lt;&gt;"",$W1536=""),"Ano 6 (falta quantidade); ","")), IF(NOT(OR(AND($G1536&lt;&gt;"",$H1536&lt;&gt;""),AND($J1536&lt;&gt;"",$K1536&lt;&gt;""),AND($M1536&lt;&gt;"",$N1536&lt;&gt;""),AND($P1536&lt;&gt;"",$Q1536&lt;&gt;""),AND($S1536&lt;&gt;"",$T1536&lt;&gt;""),AND($V1536&lt;&gt;"",$W1536&lt;&gt;""))),"Informe pelo menos um ano completo com valor unitário e quantidade.",IF(AND($C1536&lt;&gt;"",$E1536&lt;&gt;"",LEFT(TRIM($C1536),1)&lt;&gt;LEFT(TRIM($E1536),1)),"Categoria e tipo estão incompatíveis.",IF(IF(OR($E1536="",$F1536=""),FALSE(),IFERROR(COUNTIF(INDIRECT("UNITS_"&amp;SUBSTITUTE(LEFT($E1536,FIND(" ",$E1536&amp;" ")-1),".","_")),$F1536)=0,TRUE())),"Unidade incompatível com o tipo selecionado.",IF(OR(AND(ISNUMBER(SEARCH("comunic",LOWER($B1536))),LEFT($E1536,3)&lt;&gt;"4.4"),AND(ISNUMBER(SEARCH("monitor",LOWER($B1536))),NOT(OR(LEFT($E1536,3)="1.5",LEFT($E1536,3)="2.5")))),"Revise a classificação do item conforme as regras de preenchimento.",IF(AND($B1536&lt;&gt;"",OR(ISNUMBER(SEARCH("outro",LOWER($B1536))),ISNUMBER(SEARCH("divers",LOWER($B1536))),ISNUMBER(SEARCH("kit",LOWER($B1536))),ISNUMBER(SEARCH("ferrament",LOWER($B1536))),ISNUMBER(SEARCH("epi",LOWER($B1536)))),NOT(OR($Z1536&lt;&gt;"",$AA1536&lt;&gt;""))),"Descrição muito genérica: detalhe melhor o item e registre o racional no memorial ou em anexo.",IF(AND($Y1536=0,$B1536&lt;&gt;"",OR($G1536&lt;&gt;"",$H1536&lt;&gt;"",$J1536&lt;&gt;"",$K1536&lt;&gt;"",$M1536&lt;&gt;"",$N1536&lt;&gt;"",$P1536&lt;&gt;"",$Q1536&lt;&gt;"",$S1536&lt;&gt;"",$T1536&lt;&gt;"",$V1536&lt;&gt;"",$W1536&lt;&gt;"")),"O item possui dados lançados, mas o total está zerado. Revise os valores informados.","")))))))))))))))</f>
        <v/>
      </c>
    </row>
    <row r="1537" spans="1:35" ht="14.25" customHeight="1" x14ac:dyDescent="0.25">
      <c r="A1537" s="57" t="str">
        <f t="shared" si="299"/>
        <v/>
      </c>
      <c r="B1537" s="61"/>
      <c r="C1537" s="61"/>
      <c r="D1537" s="58"/>
      <c r="E1537" s="61"/>
      <c r="F1537" s="61"/>
      <c r="G1537" s="272"/>
      <c r="H1537" s="62"/>
      <c r="I1537" s="273">
        <f t="shared" si="300"/>
        <v>0</v>
      </c>
      <c r="J1537" s="272"/>
      <c r="K1537" s="62"/>
      <c r="L1537" s="270">
        <f t="shared" si="301"/>
        <v>0</v>
      </c>
      <c r="M1537" s="272"/>
      <c r="N1537" s="62"/>
      <c r="O1537" s="270">
        <f t="shared" si="302"/>
        <v>0</v>
      </c>
      <c r="P1537" s="272"/>
      <c r="Q1537" s="62"/>
      <c r="R1537" s="271">
        <f t="shared" si="303"/>
        <v>0</v>
      </c>
      <c r="S1537" s="272"/>
      <c r="T1537" s="62"/>
      <c r="U1537" s="270">
        <f t="shared" si="304"/>
        <v>0</v>
      </c>
      <c r="V1537" s="272"/>
      <c r="W1537" s="62"/>
      <c r="X1537" s="270">
        <f t="shared" si="305"/>
        <v>0</v>
      </c>
      <c r="Y1537" s="270">
        <f t="shared" si="306"/>
        <v>0</v>
      </c>
      <c r="Z1537" s="61"/>
      <c r="AA1537" s="61"/>
      <c r="AB1537" s="60" t="str">
        <f t="shared" si="307"/>
        <v/>
      </c>
      <c r="AC1537" s="21" t="b">
        <f t="shared" si="308"/>
        <v>0</v>
      </c>
      <c r="AD1537" s="21" t="b">
        <f t="shared" si="309"/>
        <v>0</v>
      </c>
      <c r="AE1537" s="21" t="b">
        <f t="shared" si="310"/>
        <v>0</v>
      </c>
      <c r="AF1537" s="21" t="b">
        <f ca="1">OR(AND($AC1537,NOT($AD1537)),AND($AC1537,OR(AND($G1537="",$H1537&lt;&gt;""),AND($G1537&lt;&gt;"",$H1537=""),AND($J1537="",$K1537&lt;&gt;""),AND($J1537&lt;&gt;"",$K1537=""),AND($M1537="",$N1537&lt;&gt;""),AND($M1537&lt;&gt;"",$N1537=""),AND($P1537="",$Q1537&lt;&gt;""),AND($P1537&lt;&gt;"",$Q1537=""),AND($S1537="",$T1537&lt;&gt;""),AND($S1537&lt;&gt;"",$T1537=""),AND($V1537="",$W1537&lt;&gt;""),AND($V1537&lt;&gt;"",$W1537=""))),AND($C1537&lt;&gt;"",$E1537&lt;&gt;"",LEFT(TRIM($C1537),1)&lt;&gt;LEFT(TRIM($E1537),1)),IF(OR($E1537="",$F1537=""),FALSE(),IFERROR(COUNTIF(INDIRECT("UNITS_"&amp;SUBSTITUTE(LEFT($E1537,FIND(" ",$E1537&amp;" ")-1),".","_")),$F1537)=0,TRUE())),AND($B1537&lt;&gt;"",OR(ISNUMBER(SEARCH("outro",LOWER($B1537))),ISNUMBER(SEARCH("divers",LOWER($B1537))),ISNUMBER(SEARCH("etc",LOWER($B1537))))),OR(AND(ISNUMBER(SEARCH("comunic",LOWER($B1537))),LEFT($E1537,3)&lt;&gt;"4.4"),AND(ISNUMBER(SEARCH("monitor",LOWER($B1537))),NOT(OR(LEFT($E1537,3)="1.5",LEFT($E1537,3)="2.5")))),AND($B1537&lt;&gt;"",OR(LEFT($C1537,1)="1",LEFT($C1537,1)="2"),$D1537=""),AND($D1537&lt;&gt;"",NOT(OR(LEFT($C1537,1)="1",LEFT($C1537,1)="2"))),AND($D1537&lt;&gt;"",COUNTIF(' PROJETO'!$B$14:$B$16,$D1537)=0),IF($D1537="",FALSE(),IF(COUNTIF(' PROJETO'!$B$14:$B$16,$D1537)=0,FALSE(),IFERROR(INDEX(' PROJETO'!$C$14:$C$16,MATCH($D1537,' PROJETO'!$B$14:$B$16,0))&lt;&gt;"Sim",FALSE()))))</f>
        <v>0</v>
      </c>
      <c r="AG1537" s="21" t="b">
        <f>AND($AC1537,$Y1537&gt;'CONFG.  LISTAS'!$F$4,$Z1537="",$AA1537="")</f>
        <v>0</v>
      </c>
      <c r="AH1537" s="21" t="str">
        <f t="shared" si="311"/>
        <v/>
      </c>
      <c r="AI1537" s="43" t="str">
        <f ca="1">IF(NOT($AC1537),"",IF(OR($B1537="",$C1537="",$E1537="",$F1537=""),"Preencha descrição, categoria, tipo e unidade.",IF(AND($B1537&lt;&gt;"",OR(LEFT($C1537,1)="1",LEFT($C1537,1)="2"),$D1537=""),"Informe a prática de restauração para itens diretos.",IF(AND($D1537&lt;&gt;"",NOT(OR(LEFT($C1537,1)="1",LEFT($C1537,1)="2"))),"Custos indiretos não devem pertencer a uma prática específica.",IF(AND($D1537&lt;&gt;"",COUNTIF(' PROJETO'!$B$14:$B$16,$D1537)=0),"Prática de restauração inválida ou não cadastrada.",IF(IF($D1537="",FALSE(),IF(COUNTIF(' PROJETO'!$B$14:$B$16,$D1537)=0,FALSE(),IFERROR(INDEX(' PROJETO'!$C$14:$C$16,MATCH($D1537,' PROJETO'!$B$14:$B$16,0))&lt;&gt;"Sim",FALSE()))),"A prática informada no item não foi selecionada na aba Projeto.",IF(AND(MAX($I1537,$L1537,$O1537,$R1537,$U1537,$X1537)&gt;'CONFG.  LISTAS'!$F$4,NOT(OR($Z1537&lt;&gt;"",$AA1537&lt;&gt;""))),"Memorial de cálculo ou anexo obrigatório não informado para item acima do limite.",IF(OR(AND($G1537&lt;&gt;"",$H1537&lt;&gt;"",OR($G1537&lt;=0,$H1537&lt;=0)),AND($J1537&lt;&gt;"",$K1537&lt;&gt;"",OR($J1537&lt;=0,$K1537&lt;=0)),AND($M1537&lt;&gt;"",$N1537&lt;&gt;"",OR($M1537&lt;=0,$N1537&lt;=0)),AND($P1537&lt;&gt;"",$Q1537&lt;&gt;"",OR($P1537&lt;=0,$Q1537&lt;=0)),AND($S1537&lt;&gt;"",$T1537&lt;&gt;"",OR($S1537&lt;=0,$T1537&lt;=0)),AND($V1537&lt;&gt;"",$W1537&lt;&gt;"",OR($V1537&lt;=0,$W1537&lt;=0))),"Revise os valores informados: valor unitário e quantidade devem ser maiores que zero.",IF(OR(AND($G1537="",$H1537&lt;&gt;""),AND($G1537&lt;&gt;"",$H1537=""),AND($J1537="",$K1537&lt;&gt;""),AND($J1537&lt;&gt;"",$K1537=""),AND($M1537="",$N1537&lt;&gt;""),AND($M1537&lt;&gt;"",$N1537=""),AND($P1537="",$Q1537&lt;&gt;""),AND($P1537&lt;&gt;"",$Q1537=""),AND($S1537="",$T1537&lt;&gt;""),AND($S1537&lt;&gt;"",$T1537=""),AND($V1537="",$W1537&lt;&gt;""),AND($V1537&lt;&gt;"",$W1537="")),"Há ano preenchido parcialmente: "&amp;TRIM(IF(AND($G1537="",$H1537&lt;&gt;""),"Ano 1 (falta valor unitário); ","")&amp;IF(AND($G1537&lt;&gt;"",$H1537=""),"Ano 1 (falta quantidade); ","")&amp;IF(AND($J1537="",$K1537&lt;&gt;""),"Ano 2 (falta valor unitário); ","")&amp;IF(AND($J1537&lt;&gt;"",$K1537=""),"Ano 2 (falta quantidade); ","")&amp;IF(AND($M1537="",$N1537&lt;&gt;""),"Ano 3 (falta valor unitário); ","")&amp;IF(AND($M1537&lt;&gt;"",$N1537=""),"Ano 3 (falta quantidade); ","")&amp;IF(AND($P1537="",$Q1537&lt;&gt;""),"Ano 4 (falta valor unitário); ","")&amp;IF(AND($P1537&lt;&gt;"",$Q1537=""),"Ano 4 (falta quantidade); ","")&amp;IF(AND($S1537="",$T1537&lt;&gt;""),"Ano 5 (falta valor unitário); ","")&amp;IF(AND($S1537&lt;&gt;"",$T1537=""),"Ano 5 (falta quantidade); ","")&amp;IF(AND($V1537="",$W1537&lt;&gt;""),"Ano 6 (falta valor unitário); ","")&amp;IF(AND($V1537&lt;&gt;"",$W1537=""),"Ano 6 (falta quantidade); ","")), IF(NOT(OR(AND($G1537&lt;&gt;"",$H1537&lt;&gt;""),AND($J1537&lt;&gt;"",$K1537&lt;&gt;""),AND($M1537&lt;&gt;"",$N1537&lt;&gt;""),AND($P1537&lt;&gt;"",$Q1537&lt;&gt;""),AND($S1537&lt;&gt;"",$T1537&lt;&gt;""),AND($V1537&lt;&gt;"",$W1537&lt;&gt;""))),"Informe pelo menos um ano completo com valor unitário e quantidade.",IF(AND($C1537&lt;&gt;"",$E1537&lt;&gt;"",LEFT(TRIM($C1537),1)&lt;&gt;LEFT(TRIM($E1537),1)),"Categoria e tipo estão incompatíveis.",IF(IF(OR($E1537="",$F1537=""),FALSE(),IFERROR(COUNTIF(INDIRECT("UNITS_"&amp;SUBSTITUTE(LEFT($E1537,FIND(" ",$E1537&amp;" ")-1),".","_")),$F1537)=0,TRUE())),"Unidade incompatível com o tipo selecionado.",IF(OR(AND(ISNUMBER(SEARCH("comunic",LOWER($B1537))),LEFT($E1537,3)&lt;&gt;"4.4"),AND(ISNUMBER(SEARCH("monitor",LOWER($B1537))),NOT(OR(LEFT($E1537,3)="1.5",LEFT($E1537,3)="2.5")))),"Revise a classificação do item conforme as regras de preenchimento.",IF(AND($B1537&lt;&gt;"",OR(ISNUMBER(SEARCH("outro",LOWER($B1537))),ISNUMBER(SEARCH("divers",LOWER($B1537))),ISNUMBER(SEARCH("kit",LOWER($B1537))),ISNUMBER(SEARCH("ferrament",LOWER($B1537))),ISNUMBER(SEARCH("epi",LOWER($B1537)))),NOT(OR($Z1537&lt;&gt;"",$AA1537&lt;&gt;""))),"Descrição muito genérica: detalhe melhor o item e registre o racional no memorial ou em anexo.",IF(AND($Y1537=0,$B1537&lt;&gt;"",OR($G1537&lt;&gt;"",$H1537&lt;&gt;"",$J1537&lt;&gt;"",$K1537&lt;&gt;"",$M1537&lt;&gt;"",$N1537&lt;&gt;"",$P1537&lt;&gt;"",$Q1537&lt;&gt;"",$S1537&lt;&gt;"",$T1537&lt;&gt;"",$V1537&lt;&gt;"",$W1537&lt;&gt;"")),"O item possui dados lançados, mas o total está zerado. Revise os valores informados.","")))))))))))))))</f>
        <v/>
      </c>
    </row>
    <row r="1538" spans="1:35" ht="14.25" customHeight="1" x14ac:dyDescent="0.25">
      <c r="A1538" s="57" t="str">
        <f t="shared" si="299"/>
        <v/>
      </c>
      <c r="B1538" s="58"/>
      <c r="C1538" s="58"/>
      <c r="D1538" s="58"/>
      <c r="E1538" s="58"/>
      <c r="F1538" s="58"/>
      <c r="G1538" s="269"/>
      <c r="H1538" s="59"/>
      <c r="I1538" s="273">
        <f t="shared" si="300"/>
        <v>0</v>
      </c>
      <c r="J1538" s="269"/>
      <c r="K1538" s="59"/>
      <c r="L1538" s="270">
        <f t="shared" si="301"/>
        <v>0</v>
      </c>
      <c r="M1538" s="269"/>
      <c r="N1538" s="59"/>
      <c r="O1538" s="270">
        <f t="shared" si="302"/>
        <v>0</v>
      </c>
      <c r="P1538" s="269"/>
      <c r="Q1538" s="59"/>
      <c r="R1538" s="271">
        <f t="shared" si="303"/>
        <v>0</v>
      </c>
      <c r="S1538" s="269"/>
      <c r="T1538" s="59"/>
      <c r="U1538" s="270">
        <f t="shared" si="304"/>
        <v>0</v>
      </c>
      <c r="V1538" s="269"/>
      <c r="W1538" s="59"/>
      <c r="X1538" s="270">
        <f t="shared" si="305"/>
        <v>0</v>
      </c>
      <c r="Y1538" s="270">
        <f t="shared" si="306"/>
        <v>0</v>
      </c>
      <c r="Z1538" s="58"/>
      <c r="AA1538" s="58"/>
      <c r="AB1538" s="60" t="str">
        <f t="shared" si="307"/>
        <v/>
      </c>
      <c r="AC1538" s="21" t="b">
        <f t="shared" si="308"/>
        <v>0</v>
      </c>
      <c r="AD1538" s="21" t="b">
        <f t="shared" si="309"/>
        <v>0</v>
      </c>
      <c r="AE1538" s="21" t="b">
        <f t="shared" si="310"/>
        <v>0</v>
      </c>
      <c r="AF1538" s="21" t="b">
        <f ca="1">OR(AND($AC1538,NOT($AD1538)),AND($AC1538,OR(AND($G1538="",$H1538&lt;&gt;""),AND($G1538&lt;&gt;"",$H1538=""),AND($J1538="",$K1538&lt;&gt;""),AND($J1538&lt;&gt;"",$K1538=""),AND($M1538="",$N1538&lt;&gt;""),AND($M1538&lt;&gt;"",$N1538=""),AND($P1538="",$Q1538&lt;&gt;""),AND($P1538&lt;&gt;"",$Q1538=""),AND($S1538="",$T1538&lt;&gt;""),AND($S1538&lt;&gt;"",$T1538=""),AND($V1538="",$W1538&lt;&gt;""),AND($V1538&lt;&gt;"",$W1538=""))),AND($C1538&lt;&gt;"",$E1538&lt;&gt;"",LEFT(TRIM($C1538),1)&lt;&gt;LEFT(TRIM($E1538),1)),IF(OR($E1538="",$F1538=""),FALSE(),IFERROR(COUNTIF(INDIRECT("UNITS_"&amp;SUBSTITUTE(LEFT($E1538,FIND(" ",$E1538&amp;" ")-1),".","_")),$F1538)=0,TRUE())),AND($B1538&lt;&gt;"",OR(ISNUMBER(SEARCH("outro",LOWER($B1538))),ISNUMBER(SEARCH("divers",LOWER($B1538))),ISNUMBER(SEARCH("etc",LOWER($B1538))))),OR(AND(ISNUMBER(SEARCH("comunic",LOWER($B1538))),LEFT($E1538,3)&lt;&gt;"4.4"),AND(ISNUMBER(SEARCH("monitor",LOWER($B1538))),NOT(OR(LEFT($E1538,3)="1.5",LEFT($E1538,3)="2.5")))),AND($B1538&lt;&gt;"",OR(LEFT($C1538,1)="1",LEFT($C1538,1)="2"),$D1538=""),AND($D1538&lt;&gt;"",NOT(OR(LEFT($C1538,1)="1",LEFT($C1538,1)="2"))),AND($D1538&lt;&gt;"",COUNTIF(' PROJETO'!$B$14:$B$16,$D1538)=0),IF($D1538="",FALSE(),IF(COUNTIF(' PROJETO'!$B$14:$B$16,$D1538)=0,FALSE(),IFERROR(INDEX(' PROJETO'!$C$14:$C$16,MATCH($D1538,' PROJETO'!$B$14:$B$16,0))&lt;&gt;"Sim",FALSE()))))</f>
        <v>0</v>
      </c>
      <c r="AG1538" s="21" t="b">
        <f>AND($AC1538,$Y1538&gt;'CONFG.  LISTAS'!$F$4,$Z1538="",$AA1538="")</f>
        <v>0</v>
      </c>
      <c r="AH1538" s="21" t="str">
        <f t="shared" si="311"/>
        <v/>
      </c>
      <c r="AI1538" s="43" t="str">
        <f ca="1">IF(NOT($AC1538),"",IF(OR($B1538="",$C1538="",$E1538="",$F1538=""),"Preencha descrição, categoria, tipo e unidade.",IF(AND($B1538&lt;&gt;"",OR(LEFT($C1538,1)="1",LEFT($C1538,1)="2"),$D1538=""),"Informe a prática de restauração para itens diretos.",IF(AND($D1538&lt;&gt;"",NOT(OR(LEFT($C1538,1)="1",LEFT($C1538,1)="2"))),"Custos indiretos não devem pertencer a uma prática específica.",IF(AND($D1538&lt;&gt;"",COUNTIF(' PROJETO'!$B$14:$B$16,$D1538)=0),"Prática de restauração inválida ou não cadastrada.",IF(IF($D1538="",FALSE(),IF(COUNTIF(' PROJETO'!$B$14:$B$16,$D1538)=0,FALSE(),IFERROR(INDEX(' PROJETO'!$C$14:$C$16,MATCH($D1538,' PROJETO'!$B$14:$B$16,0))&lt;&gt;"Sim",FALSE()))),"A prática informada no item não foi selecionada na aba Projeto.",IF(AND(MAX($I1538,$L1538,$O1538,$R1538,$U1538,$X1538)&gt;'CONFG.  LISTAS'!$F$4,NOT(OR($Z1538&lt;&gt;"",$AA1538&lt;&gt;""))),"Memorial de cálculo ou anexo obrigatório não informado para item acima do limite.",IF(OR(AND($G1538&lt;&gt;"",$H1538&lt;&gt;"",OR($G1538&lt;=0,$H1538&lt;=0)),AND($J1538&lt;&gt;"",$K1538&lt;&gt;"",OR($J1538&lt;=0,$K1538&lt;=0)),AND($M1538&lt;&gt;"",$N1538&lt;&gt;"",OR($M1538&lt;=0,$N1538&lt;=0)),AND($P1538&lt;&gt;"",$Q1538&lt;&gt;"",OR($P1538&lt;=0,$Q1538&lt;=0)),AND($S1538&lt;&gt;"",$T1538&lt;&gt;"",OR($S1538&lt;=0,$T1538&lt;=0)),AND($V1538&lt;&gt;"",$W1538&lt;&gt;"",OR($V1538&lt;=0,$W1538&lt;=0))),"Revise os valores informados: valor unitário e quantidade devem ser maiores que zero.",IF(OR(AND($G1538="",$H1538&lt;&gt;""),AND($G1538&lt;&gt;"",$H1538=""),AND($J1538="",$K1538&lt;&gt;""),AND($J1538&lt;&gt;"",$K1538=""),AND($M1538="",$N1538&lt;&gt;""),AND($M1538&lt;&gt;"",$N1538=""),AND($P1538="",$Q1538&lt;&gt;""),AND($P1538&lt;&gt;"",$Q1538=""),AND($S1538="",$T1538&lt;&gt;""),AND($S1538&lt;&gt;"",$T1538=""),AND($V1538="",$W1538&lt;&gt;""),AND($V1538&lt;&gt;"",$W1538="")),"Há ano preenchido parcialmente: "&amp;TRIM(IF(AND($G1538="",$H1538&lt;&gt;""),"Ano 1 (falta valor unitário); ","")&amp;IF(AND($G1538&lt;&gt;"",$H1538=""),"Ano 1 (falta quantidade); ","")&amp;IF(AND($J1538="",$K1538&lt;&gt;""),"Ano 2 (falta valor unitário); ","")&amp;IF(AND($J1538&lt;&gt;"",$K1538=""),"Ano 2 (falta quantidade); ","")&amp;IF(AND($M1538="",$N1538&lt;&gt;""),"Ano 3 (falta valor unitário); ","")&amp;IF(AND($M1538&lt;&gt;"",$N1538=""),"Ano 3 (falta quantidade); ","")&amp;IF(AND($P1538="",$Q1538&lt;&gt;""),"Ano 4 (falta valor unitário); ","")&amp;IF(AND($P1538&lt;&gt;"",$Q1538=""),"Ano 4 (falta quantidade); ","")&amp;IF(AND($S1538="",$T1538&lt;&gt;""),"Ano 5 (falta valor unitário); ","")&amp;IF(AND($S1538&lt;&gt;"",$T1538=""),"Ano 5 (falta quantidade); ","")&amp;IF(AND($V1538="",$W1538&lt;&gt;""),"Ano 6 (falta valor unitário); ","")&amp;IF(AND($V1538&lt;&gt;"",$W1538=""),"Ano 6 (falta quantidade); ","")), IF(NOT(OR(AND($G1538&lt;&gt;"",$H1538&lt;&gt;""),AND($J1538&lt;&gt;"",$K1538&lt;&gt;""),AND($M1538&lt;&gt;"",$N1538&lt;&gt;""),AND($P1538&lt;&gt;"",$Q1538&lt;&gt;""),AND($S1538&lt;&gt;"",$T1538&lt;&gt;""),AND($V1538&lt;&gt;"",$W1538&lt;&gt;""))),"Informe pelo menos um ano completo com valor unitário e quantidade.",IF(AND($C1538&lt;&gt;"",$E1538&lt;&gt;"",LEFT(TRIM($C1538),1)&lt;&gt;LEFT(TRIM($E1538),1)),"Categoria e tipo estão incompatíveis.",IF(IF(OR($E1538="",$F1538=""),FALSE(),IFERROR(COUNTIF(INDIRECT("UNITS_"&amp;SUBSTITUTE(LEFT($E1538,FIND(" ",$E1538&amp;" ")-1),".","_")),$F1538)=0,TRUE())),"Unidade incompatível com o tipo selecionado.",IF(OR(AND(ISNUMBER(SEARCH("comunic",LOWER($B1538))),LEFT($E1538,3)&lt;&gt;"4.4"),AND(ISNUMBER(SEARCH("monitor",LOWER($B1538))),NOT(OR(LEFT($E1538,3)="1.5",LEFT($E1538,3)="2.5")))),"Revise a classificação do item conforme as regras de preenchimento.",IF(AND($B1538&lt;&gt;"",OR(ISNUMBER(SEARCH("outro",LOWER($B1538))),ISNUMBER(SEARCH("divers",LOWER($B1538))),ISNUMBER(SEARCH("kit",LOWER($B1538))),ISNUMBER(SEARCH("ferrament",LOWER($B1538))),ISNUMBER(SEARCH("epi",LOWER($B1538)))),NOT(OR($Z1538&lt;&gt;"",$AA1538&lt;&gt;""))),"Descrição muito genérica: detalhe melhor o item e registre o racional no memorial ou em anexo.",IF(AND($Y1538=0,$B1538&lt;&gt;"",OR($G1538&lt;&gt;"",$H1538&lt;&gt;"",$J1538&lt;&gt;"",$K1538&lt;&gt;"",$M1538&lt;&gt;"",$N1538&lt;&gt;"",$P1538&lt;&gt;"",$Q1538&lt;&gt;"",$S1538&lt;&gt;"",$T1538&lt;&gt;"",$V1538&lt;&gt;"",$W1538&lt;&gt;"")),"O item possui dados lançados, mas o total está zerado. Revise os valores informados.","")))))))))))))))</f>
        <v/>
      </c>
    </row>
    <row r="1539" spans="1:35" ht="14.25" customHeight="1" x14ac:dyDescent="0.25">
      <c r="A1539" s="57" t="str">
        <f t="shared" si="299"/>
        <v/>
      </c>
      <c r="B1539" s="61"/>
      <c r="C1539" s="61"/>
      <c r="D1539" s="58"/>
      <c r="E1539" s="61"/>
      <c r="F1539" s="61"/>
      <c r="G1539" s="272"/>
      <c r="H1539" s="62"/>
      <c r="I1539" s="273">
        <f t="shared" si="300"/>
        <v>0</v>
      </c>
      <c r="J1539" s="272"/>
      <c r="K1539" s="62"/>
      <c r="L1539" s="270">
        <f t="shared" si="301"/>
        <v>0</v>
      </c>
      <c r="M1539" s="272"/>
      <c r="N1539" s="62"/>
      <c r="O1539" s="270">
        <f t="shared" si="302"/>
        <v>0</v>
      </c>
      <c r="P1539" s="272"/>
      <c r="Q1539" s="62"/>
      <c r="R1539" s="271">
        <f t="shared" si="303"/>
        <v>0</v>
      </c>
      <c r="S1539" s="272"/>
      <c r="T1539" s="62"/>
      <c r="U1539" s="270">
        <f t="shared" si="304"/>
        <v>0</v>
      </c>
      <c r="V1539" s="272"/>
      <c r="W1539" s="62"/>
      <c r="X1539" s="270">
        <f t="shared" si="305"/>
        <v>0</v>
      </c>
      <c r="Y1539" s="270">
        <f t="shared" si="306"/>
        <v>0</v>
      </c>
      <c r="Z1539" s="61"/>
      <c r="AA1539" s="61"/>
      <c r="AB1539" s="60" t="str">
        <f t="shared" si="307"/>
        <v/>
      </c>
      <c r="AC1539" s="21" t="b">
        <f t="shared" si="308"/>
        <v>0</v>
      </c>
      <c r="AD1539" s="21" t="b">
        <f t="shared" si="309"/>
        <v>0</v>
      </c>
      <c r="AE1539" s="21" t="b">
        <f t="shared" si="310"/>
        <v>0</v>
      </c>
      <c r="AF1539" s="21" t="b">
        <f ca="1">OR(AND($AC1539,NOT($AD1539)),AND($AC1539,OR(AND($G1539="",$H1539&lt;&gt;""),AND($G1539&lt;&gt;"",$H1539=""),AND($J1539="",$K1539&lt;&gt;""),AND($J1539&lt;&gt;"",$K1539=""),AND($M1539="",$N1539&lt;&gt;""),AND($M1539&lt;&gt;"",$N1539=""),AND($P1539="",$Q1539&lt;&gt;""),AND($P1539&lt;&gt;"",$Q1539=""),AND($S1539="",$T1539&lt;&gt;""),AND($S1539&lt;&gt;"",$T1539=""),AND($V1539="",$W1539&lt;&gt;""),AND($V1539&lt;&gt;"",$W1539=""))),AND($C1539&lt;&gt;"",$E1539&lt;&gt;"",LEFT(TRIM($C1539),1)&lt;&gt;LEFT(TRIM($E1539),1)),IF(OR($E1539="",$F1539=""),FALSE(),IFERROR(COUNTIF(INDIRECT("UNITS_"&amp;SUBSTITUTE(LEFT($E1539,FIND(" ",$E1539&amp;" ")-1),".","_")),$F1539)=0,TRUE())),AND($B1539&lt;&gt;"",OR(ISNUMBER(SEARCH("outro",LOWER($B1539))),ISNUMBER(SEARCH("divers",LOWER($B1539))),ISNUMBER(SEARCH("etc",LOWER($B1539))))),OR(AND(ISNUMBER(SEARCH("comunic",LOWER($B1539))),LEFT($E1539,3)&lt;&gt;"4.4"),AND(ISNUMBER(SEARCH("monitor",LOWER($B1539))),NOT(OR(LEFT($E1539,3)="1.5",LEFT($E1539,3)="2.5")))),AND($B1539&lt;&gt;"",OR(LEFT($C1539,1)="1",LEFT($C1539,1)="2"),$D1539=""),AND($D1539&lt;&gt;"",NOT(OR(LEFT($C1539,1)="1",LEFT($C1539,1)="2"))),AND($D1539&lt;&gt;"",COUNTIF(' PROJETO'!$B$14:$B$16,$D1539)=0),IF($D1539="",FALSE(),IF(COUNTIF(' PROJETO'!$B$14:$B$16,$D1539)=0,FALSE(),IFERROR(INDEX(' PROJETO'!$C$14:$C$16,MATCH($D1539,' PROJETO'!$B$14:$B$16,0))&lt;&gt;"Sim",FALSE()))))</f>
        <v>0</v>
      </c>
      <c r="AG1539" s="21" t="b">
        <f>AND($AC1539,$Y1539&gt;'CONFG.  LISTAS'!$F$4,$Z1539="",$AA1539="")</f>
        <v>0</v>
      </c>
      <c r="AH1539" s="21" t="str">
        <f t="shared" si="311"/>
        <v/>
      </c>
      <c r="AI1539" s="43" t="str">
        <f ca="1">IF(NOT($AC1539),"",IF(OR($B1539="",$C1539="",$E1539="",$F1539=""),"Preencha descrição, categoria, tipo e unidade.",IF(AND($B1539&lt;&gt;"",OR(LEFT($C1539,1)="1",LEFT($C1539,1)="2"),$D1539=""),"Informe a prática de restauração para itens diretos.",IF(AND($D1539&lt;&gt;"",NOT(OR(LEFT($C1539,1)="1",LEFT($C1539,1)="2"))),"Custos indiretos não devem pertencer a uma prática específica.",IF(AND($D1539&lt;&gt;"",COUNTIF(' PROJETO'!$B$14:$B$16,$D1539)=0),"Prática de restauração inválida ou não cadastrada.",IF(IF($D1539="",FALSE(),IF(COUNTIF(' PROJETO'!$B$14:$B$16,$D1539)=0,FALSE(),IFERROR(INDEX(' PROJETO'!$C$14:$C$16,MATCH($D1539,' PROJETO'!$B$14:$B$16,0))&lt;&gt;"Sim",FALSE()))),"A prática informada no item não foi selecionada na aba Projeto.",IF(AND(MAX($I1539,$L1539,$O1539,$R1539,$U1539,$X1539)&gt;'CONFG.  LISTAS'!$F$4,NOT(OR($Z1539&lt;&gt;"",$AA1539&lt;&gt;""))),"Memorial de cálculo ou anexo obrigatório não informado para item acima do limite.",IF(OR(AND($G1539&lt;&gt;"",$H1539&lt;&gt;"",OR($G1539&lt;=0,$H1539&lt;=0)),AND($J1539&lt;&gt;"",$K1539&lt;&gt;"",OR($J1539&lt;=0,$K1539&lt;=0)),AND($M1539&lt;&gt;"",$N1539&lt;&gt;"",OR($M1539&lt;=0,$N1539&lt;=0)),AND($P1539&lt;&gt;"",$Q1539&lt;&gt;"",OR($P1539&lt;=0,$Q1539&lt;=0)),AND($S1539&lt;&gt;"",$T1539&lt;&gt;"",OR($S1539&lt;=0,$T1539&lt;=0)),AND($V1539&lt;&gt;"",$W1539&lt;&gt;"",OR($V1539&lt;=0,$W1539&lt;=0))),"Revise os valores informados: valor unitário e quantidade devem ser maiores que zero.",IF(OR(AND($G1539="",$H1539&lt;&gt;""),AND($G1539&lt;&gt;"",$H1539=""),AND($J1539="",$K1539&lt;&gt;""),AND($J1539&lt;&gt;"",$K1539=""),AND($M1539="",$N1539&lt;&gt;""),AND($M1539&lt;&gt;"",$N1539=""),AND($P1539="",$Q1539&lt;&gt;""),AND($P1539&lt;&gt;"",$Q1539=""),AND($S1539="",$T1539&lt;&gt;""),AND($S1539&lt;&gt;"",$T1539=""),AND($V1539="",$W1539&lt;&gt;""),AND($V1539&lt;&gt;"",$W1539="")),"Há ano preenchido parcialmente: "&amp;TRIM(IF(AND($G1539="",$H1539&lt;&gt;""),"Ano 1 (falta valor unitário); ","")&amp;IF(AND($G1539&lt;&gt;"",$H1539=""),"Ano 1 (falta quantidade); ","")&amp;IF(AND($J1539="",$K1539&lt;&gt;""),"Ano 2 (falta valor unitário); ","")&amp;IF(AND($J1539&lt;&gt;"",$K1539=""),"Ano 2 (falta quantidade); ","")&amp;IF(AND($M1539="",$N1539&lt;&gt;""),"Ano 3 (falta valor unitário); ","")&amp;IF(AND($M1539&lt;&gt;"",$N1539=""),"Ano 3 (falta quantidade); ","")&amp;IF(AND($P1539="",$Q1539&lt;&gt;""),"Ano 4 (falta valor unitário); ","")&amp;IF(AND($P1539&lt;&gt;"",$Q1539=""),"Ano 4 (falta quantidade); ","")&amp;IF(AND($S1539="",$T1539&lt;&gt;""),"Ano 5 (falta valor unitário); ","")&amp;IF(AND($S1539&lt;&gt;"",$T1539=""),"Ano 5 (falta quantidade); ","")&amp;IF(AND($V1539="",$W1539&lt;&gt;""),"Ano 6 (falta valor unitário); ","")&amp;IF(AND($V1539&lt;&gt;"",$W1539=""),"Ano 6 (falta quantidade); ","")), IF(NOT(OR(AND($G1539&lt;&gt;"",$H1539&lt;&gt;""),AND($J1539&lt;&gt;"",$K1539&lt;&gt;""),AND($M1539&lt;&gt;"",$N1539&lt;&gt;""),AND($P1539&lt;&gt;"",$Q1539&lt;&gt;""),AND($S1539&lt;&gt;"",$T1539&lt;&gt;""),AND($V1539&lt;&gt;"",$W1539&lt;&gt;""))),"Informe pelo menos um ano completo com valor unitário e quantidade.",IF(AND($C1539&lt;&gt;"",$E1539&lt;&gt;"",LEFT(TRIM($C1539),1)&lt;&gt;LEFT(TRIM($E1539),1)),"Categoria e tipo estão incompatíveis.",IF(IF(OR($E1539="",$F1539=""),FALSE(),IFERROR(COUNTIF(INDIRECT("UNITS_"&amp;SUBSTITUTE(LEFT($E1539,FIND(" ",$E1539&amp;" ")-1),".","_")),$F1539)=0,TRUE())),"Unidade incompatível com o tipo selecionado.",IF(OR(AND(ISNUMBER(SEARCH("comunic",LOWER($B1539))),LEFT($E1539,3)&lt;&gt;"4.4"),AND(ISNUMBER(SEARCH("monitor",LOWER($B1539))),NOT(OR(LEFT($E1539,3)="1.5",LEFT($E1539,3)="2.5")))),"Revise a classificação do item conforme as regras de preenchimento.",IF(AND($B1539&lt;&gt;"",OR(ISNUMBER(SEARCH("outro",LOWER($B1539))),ISNUMBER(SEARCH("divers",LOWER($B1539))),ISNUMBER(SEARCH("kit",LOWER($B1539))),ISNUMBER(SEARCH("ferrament",LOWER($B1539))),ISNUMBER(SEARCH("epi",LOWER($B1539)))),NOT(OR($Z1539&lt;&gt;"",$AA1539&lt;&gt;""))),"Descrição muito genérica: detalhe melhor o item e registre o racional no memorial ou em anexo.",IF(AND($Y1539=0,$B1539&lt;&gt;"",OR($G1539&lt;&gt;"",$H1539&lt;&gt;"",$J1539&lt;&gt;"",$K1539&lt;&gt;"",$M1539&lt;&gt;"",$N1539&lt;&gt;"",$P1539&lt;&gt;"",$Q1539&lt;&gt;"",$S1539&lt;&gt;"",$T1539&lt;&gt;"",$V1539&lt;&gt;"",$W1539&lt;&gt;"")),"O item possui dados lançados, mas o total está zerado. Revise os valores informados.","")))))))))))))))</f>
        <v/>
      </c>
    </row>
    <row r="1540" spans="1:35" ht="14.25" customHeight="1" x14ac:dyDescent="0.25">
      <c r="A1540" s="57" t="str">
        <f t="shared" si="299"/>
        <v/>
      </c>
      <c r="B1540" s="58"/>
      <c r="C1540" s="58"/>
      <c r="D1540" s="58"/>
      <c r="E1540" s="58"/>
      <c r="F1540" s="58"/>
      <c r="G1540" s="269"/>
      <c r="H1540" s="59"/>
      <c r="I1540" s="273">
        <f t="shared" si="300"/>
        <v>0</v>
      </c>
      <c r="J1540" s="269"/>
      <c r="K1540" s="59"/>
      <c r="L1540" s="270">
        <f t="shared" si="301"/>
        <v>0</v>
      </c>
      <c r="M1540" s="269"/>
      <c r="N1540" s="59"/>
      <c r="O1540" s="270">
        <f t="shared" si="302"/>
        <v>0</v>
      </c>
      <c r="P1540" s="269"/>
      <c r="Q1540" s="59"/>
      <c r="R1540" s="271">
        <f t="shared" si="303"/>
        <v>0</v>
      </c>
      <c r="S1540" s="269"/>
      <c r="T1540" s="59"/>
      <c r="U1540" s="270">
        <f t="shared" si="304"/>
        <v>0</v>
      </c>
      <c r="V1540" s="269"/>
      <c r="W1540" s="59"/>
      <c r="X1540" s="270">
        <f t="shared" si="305"/>
        <v>0</v>
      </c>
      <c r="Y1540" s="270">
        <f t="shared" si="306"/>
        <v>0</v>
      </c>
      <c r="Z1540" s="58"/>
      <c r="AA1540" s="58"/>
      <c r="AB1540" s="60" t="str">
        <f t="shared" si="307"/>
        <v/>
      </c>
      <c r="AC1540" s="21" t="b">
        <f t="shared" si="308"/>
        <v>0</v>
      </c>
      <c r="AD1540" s="21" t="b">
        <f t="shared" si="309"/>
        <v>0</v>
      </c>
      <c r="AE1540" s="21" t="b">
        <f t="shared" si="310"/>
        <v>0</v>
      </c>
      <c r="AF1540" s="21" t="b">
        <f ca="1">OR(AND($AC1540,NOT($AD1540)),AND($AC1540,OR(AND($G1540="",$H1540&lt;&gt;""),AND($G1540&lt;&gt;"",$H1540=""),AND($J1540="",$K1540&lt;&gt;""),AND($J1540&lt;&gt;"",$K1540=""),AND($M1540="",$N1540&lt;&gt;""),AND($M1540&lt;&gt;"",$N1540=""),AND($P1540="",$Q1540&lt;&gt;""),AND($P1540&lt;&gt;"",$Q1540=""),AND($S1540="",$T1540&lt;&gt;""),AND($S1540&lt;&gt;"",$T1540=""),AND($V1540="",$W1540&lt;&gt;""),AND($V1540&lt;&gt;"",$W1540=""))),AND($C1540&lt;&gt;"",$E1540&lt;&gt;"",LEFT(TRIM($C1540),1)&lt;&gt;LEFT(TRIM($E1540),1)),IF(OR($E1540="",$F1540=""),FALSE(),IFERROR(COUNTIF(INDIRECT("UNITS_"&amp;SUBSTITUTE(LEFT($E1540,FIND(" ",$E1540&amp;" ")-1),".","_")),$F1540)=0,TRUE())),AND($B1540&lt;&gt;"",OR(ISNUMBER(SEARCH("outro",LOWER($B1540))),ISNUMBER(SEARCH("divers",LOWER($B1540))),ISNUMBER(SEARCH("etc",LOWER($B1540))))),OR(AND(ISNUMBER(SEARCH("comunic",LOWER($B1540))),LEFT($E1540,3)&lt;&gt;"4.4"),AND(ISNUMBER(SEARCH("monitor",LOWER($B1540))),NOT(OR(LEFT($E1540,3)="1.5",LEFT($E1540,3)="2.5")))),AND($B1540&lt;&gt;"",OR(LEFT($C1540,1)="1",LEFT($C1540,1)="2"),$D1540=""),AND($D1540&lt;&gt;"",NOT(OR(LEFT($C1540,1)="1",LEFT($C1540,1)="2"))),AND($D1540&lt;&gt;"",COUNTIF(' PROJETO'!$B$14:$B$16,$D1540)=0),IF($D1540="",FALSE(),IF(COUNTIF(' PROJETO'!$B$14:$B$16,$D1540)=0,FALSE(),IFERROR(INDEX(' PROJETO'!$C$14:$C$16,MATCH($D1540,' PROJETO'!$B$14:$B$16,0))&lt;&gt;"Sim",FALSE()))))</f>
        <v>0</v>
      </c>
      <c r="AG1540" s="21" t="b">
        <f>AND($AC1540,$Y1540&gt;'CONFG.  LISTAS'!$F$4,$Z1540="",$AA1540="")</f>
        <v>0</v>
      </c>
      <c r="AH1540" s="21" t="str">
        <f t="shared" si="311"/>
        <v/>
      </c>
      <c r="AI1540" s="43" t="str">
        <f ca="1">IF(NOT($AC1540),"",IF(OR($B1540="",$C1540="",$E1540="",$F1540=""),"Preencha descrição, categoria, tipo e unidade.",IF(AND($B1540&lt;&gt;"",OR(LEFT($C1540,1)="1",LEFT($C1540,1)="2"),$D1540=""),"Informe a prática de restauração para itens diretos.",IF(AND($D1540&lt;&gt;"",NOT(OR(LEFT($C1540,1)="1",LEFT($C1540,1)="2"))),"Custos indiretos não devem pertencer a uma prática específica.",IF(AND($D1540&lt;&gt;"",COUNTIF(' PROJETO'!$B$14:$B$16,$D1540)=0),"Prática de restauração inválida ou não cadastrada.",IF(IF($D1540="",FALSE(),IF(COUNTIF(' PROJETO'!$B$14:$B$16,$D1540)=0,FALSE(),IFERROR(INDEX(' PROJETO'!$C$14:$C$16,MATCH($D1540,' PROJETO'!$B$14:$B$16,0))&lt;&gt;"Sim",FALSE()))),"A prática informada no item não foi selecionada na aba Projeto.",IF(AND(MAX($I1540,$L1540,$O1540,$R1540,$U1540,$X1540)&gt;'CONFG.  LISTAS'!$F$4,NOT(OR($Z1540&lt;&gt;"",$AA1540&lt;&gt;""))),"Memorial de cálculo ou anexo obrigatório não informado para item acima do limite.",IF(OR(AND($G1540&lt;&gt;"",$H1540&lt;&gt;"",OR($G1540&lt;=0,$H1540&lt;=0)),AND($J1540&lt;&gt;"",$K1540&lt;&gt;"",OR($J1540&lt;=0,$K1540&lt;=0)),AND($M1540&lt;&gt;"",$N1540&lt;&gt;"",OR($M1540&lt;=0,$N1540&lt;=0)),AND($P1540&lt;&gt;"",$Q1540&lt;&gt;"",OR($P1540&lt;=0,$Q1540&lt;=0)),AND($S1540&lt;&gt;"",$T1540&lt;&gt;"",OR($S1540&lt;=0,$T1540&lt;=0)),AND($V1540&lt;&gt;"",$W1540&lt;&gt;"",OR($V1540&lt;=0,$W1540&lt;=0))),"Revise os valores informados: valor unitário e quantidade devem ser maiores que zero.",IF(OR(AND($G1540="",$H1540&lt;&gt;""),AND($G1540&lt;&gt;"",$H1540=""),AND($J1540="",$K1540&lt;&gt;""),AND($J1540&lt;&gt;"",$K1540=""),AND($M1540="",$N1540&lt;&gt;""),AND($M1540&lt;&gt;"",$N1540=""),AND($P1540="",$Q1540&lt;&gt;""),AND($P1540&lt;&gt;"",$Q1540=""),AND($S1540="",$T1540&lt;&gt;""),AND($S1540&lt;&gt;"",$T1540=""),AND($V1540="",$W1540&lt;&gt;""),AND($V1540&lt;&gt;"",$W1540="")),"Há ano preenchido parcialmente: "&amp;TRIM(IF(AND($G1540="",$H1540&lt;&gt;""),"Ano 1 (falta valor unitário); ","")&amp;IF(AND($G1540&lt;&gt;"",$H1540=""),"Ano 1 (falta quantidade); ","")&amp;IF(AND($J1540="",$K1540&lt;&gt;""),"Ano 2 (falta valor unitário); ","")&amp;IF(AND($J1540&lt;&gt;"",$K1540=""),"Ano 2 (falta quantidade); ","")&amp;IF(AND($M1540="",$N1540&lt;&gt;""),"Ano 3 (falta valor unitário); ","")&amp;IF(AND($M1540&lt;&gt;"",$N1540=""),"Ano 3 (falta quantidade); ","")&amp;IF(AND($P1540="",$Q1540&lt;&gt;""),"Ano 4 (falta valor unitário); ","")&amp;IF(AND($P1540&lt;&gt;"",$Q1540=""),"Ano 4 (falta quantidade); ","")&amp;IF(AND($S1540="",$T1540&lt;&gt;""),"Ano 5 (falta valor unitário); ","")&amp;IF(AND($S1540&lt;&gt;"",$T1540=""),"Ano 5 (falta quantidade); ","")&amp;IF(AND($V1540="",$W1540&lt;&gt;""),"Ano 6 (falta valor unitário); ","")&amp;IF(AND($V1540&lt;&gt;"",$W1540=""),"Ano 6 (falta quantidade); ","")), IF(NOT(OR(AND($G1540&lt;&gt;"",$H1540&lt;&gt;""),AND($J1540&lt;&gt;"",$K1540&lt;&gt;""),AND($M1540&lt;&gt;"",$N1540&lt;&gt;""),AND($P1540&lt;&gt;"",$Q1540&lt;&gt;""),AND($S1540&lt;&gt;"",$T1540&lt;&gt;""),AND($V1540&lt;&gt;"",$W1540&lt;&gt;""))),"Informe pelo menos um ano completo com valor unitário e quantidade.",IF(AND($C1540&lt;&gt;"",$E1540&lt;&gt;"",LEFT(TRIM($C1540),1)&lt;&gt;LEFT(TRIM($E1540),1)),"Categoria e tipo estão incompatíveis.",IF(IF(OR($E1540="",$F1540=""),FALSE(),IFERROR(COUNTIF(INDIRECT("UNITS_"&amp;SUBSTITUTE(LEFT($E1540,FIND(" ",$E1540&amp;" ")-1),".","_")),$F1540)=0,TRUE())),"Unidade incompatível com o tipo selecionado.",IF(OR(AND(ISNUMBER(SEARCH("comunic",LOWER($B1540))),LEFT($E1540,3)&lt;&gt;"4.4"),AND(ISNUMBER(SEARCH("monitor",LOWER($B1540))),NOT(OR(LEFT($E1540,3)="1.5",LEFT($E1540,3)="2.5")))),"Revise a classificação do item conforme as regras de preenchimento.",IF(AND($B1540&lt;&gt;"",OR(ISNUMBER(SEARCH("outro",LOWER($B1540))),ISNUMBER(SEARCH("divers",LOWER($B1540))),ISNUMBER(SEARCH("kit",LOWER($B1540))),ISNUMBER(SEARCH("ferrament",LOWER($B1540))),ISNUMBER(SEARCH("epi",LOWER($B1540)))),NOT(OR($Z1540&lt;&gt;"",$AA1540&lt;&gt;""))),"Descrição muito genérica: detalhe melhor o item e registre o racional no memorial ou em anexo.",IF(AND($Y1540=0,$B1540&lt;&gt;"",OR($G1540&lt;&gt;"",$H1540&lt;&gt;"",$J1540&lt;&gt;"",$K1540&lt;&gt;"",$M1540&lt;&gt;"",$N1540&lt;&gt;"",$P1540&lt;&gt;"",$Q1540&lt;&gt;"",$S1540&lt;&gt;"",$T1540&lt;&gt;"",$V1540&lt;&gt;"",$W1540&lt;&gt;"")),"O item possui dados lançados, mas o total está zerado. Revise os valores informados.","")))))))))))))))</f>
        <v/>
      </c>
    </row>
    <row r="1541" spans="1:35" ht="14.25" customHeight="1" x14ac:dyDescent="0.25">
      <c r="A1541" s="57" t="str">
        <f t="shared" si="299"/>
        <v/>
      </c>
      <c r="B1541" s="61"/>
      <c r="C1541" s="61"/>
      <c r="D1541" s="58"/>
      <c r="E1541" s="61"/>
      <c r="F1541" s="61"/>
      <c r="G1541" s="272"/>
      <c r="H1541" s="62"/>
      <c r="I1541" s="273">
        <f t="shared" si="300"/>
        <v>0</v>
      </c>
      <c r="J1541" s="272"/>
      <c r="K1541" s="62"/>
      <c r="L1541" s="270">
        <f t="shared" si="301"/>
        <v>0</v>
      </c>
      <c r="M1541" s="272"/>
      <c r="N1541" s="62"/>
      <c r="O1541" s="270">
        <f t="shared" si="302"/>
        <v>0</v>
      </c>
      <c r="P1541" s="272"/>
      <c r="Q1541" s="62"/>
      <c r="R1541" s="271">
        <f t="shared" si="303"/>
        <v>0</v>
      </c>
      <c r="S1541" s="272"/>
      <c r="T1541" s="62"/>
      <c r="U1541" s="270">
        <f t="shared" si="304"/>
        <v>0</v>
      </c>
      <c r="V1541" s="272"/>
      <c r="W1541" s="62"/>
      <c r="X1541" s="270">
        <f t="shared" si="305"/>
        <v>0</v>
      </c>
      <c r="Y1541" s="270">
        <f t="shared" si="306"/>
        <v>0</v>
      </c>
      <c r="Z1541" s="61"/>
      <c r="AA1541" s="61"/>
      <c r="AB1541" s="60" t="str">
        <f t="shared" si="307"/>
        <v/>
      </c>
      <c r="AC1541" s="21" t="b">
        <f t="shared" si="308"/>
        <v>0</v>
      </c>
      <c r="AD1541" s="21" t="b">
        <f t="shared" si="309"/>
        <v>0</v>
      </c>
      <c r="AE1541" s="21" t="b">
        <f t="shared" si="310"/>
        <v>0</v>
      </c>
      <c r="AF1541" s="21" t="b">
        <f ca="1">OR(AND($AC1541,NOT($AD1541)),AND($AC1541,OR(AND($G1541="",$H1541&lt;&gt;""),AND($G1541&lt;&gt;"",$H1541=""),AND($J1541="",$K1541&lt;&gt;""),AND($J1541&lt;&gt;"",$K1541=""),AND($M1541="",$N1541&lt;&gt;""),AND($M1541&lt;&gt;"",$N1541=""),AND($P1541="",$Q1541&lt;&gt;""),AND($P1541&lt;&gt;"",$Q1541=""),AND($S1541="",$T1541&lt;&gt;""),AND($S1541&lt;&gt;"",$T1541=""),AND($V1541="",$W1541&lt;&gt;""),AND($V1541&lt;&gt;"",$W1541=""))),AND($C1541&lt;&gt;"",$E1541&lt;&gt;"",LEFT(TRIM($C1541),1)&lt;&gt;LEFT(TRIM($E1541),1)),IF(OR($E1541="",$F1541=""),FALSE(),IFERROR(COUNTIF(INDIRECT("UNITS_"&amp;SUBSTITUTE(LEFT($E1541,FIND(" ",$E1541&amp;" ")-1),".","_")),$F1541)=0,TRUE())),AND($B1541&lt;&gt;"",OR(ISNUMBER(SEARCH("outro",LOWER($B1541))),ISNUMBER(SEARCH("divers",LOWER($B1541))),ISNUMBER(SEARCH("etc",LOWER($B1541))))),OR(AND(ISNUMBER(SEARCH("comunic",LOWER($B1541))),LEFT($E1541,3)&lt;&gt;"4.4"),AND(ISNUMBER(SEARCH("monitor",LOWER($B1541))),NOT(OR(LEFT($E1541,3)="1.5",LEFT($E1541,3)="2.5")))),AND($B1541&lt;&gt;"",OR(LEFT($C1541,1)="1",LEFT($C1541,1)="2"),$D1541=""),AND($D1541&lt;&gt;"",NOT(OR(LEFT($C1541,1)="1",LEFT($C1541,1)="2"))),AND($D1541&lt;&gt;"",COUNTIF(' PROJETO'!$B$14:$B$16,$D1541)=0),IF($D1541="",FALSE(),IF(COUNTIF(' PROJETO'!$B$14:$B$16,$D1541)=0,FALSE(),IFERROR(INDEX(' PROJETO'!$C$14:$C$16,MATCH($D1541,' PROJETO'!$B$14:$B$16,0))&lt;&gt;"Sim",FALSE()))))</f>
        <v>0</v>
      </c>
      <c r="AG1541" s="21" t="b">
        <f>AND($AC1541,$Y1541&gt;'CONFG.  LISTAS'!$F$4,$Z1541="",$AA1541="")</f>
        <v>0</v>
      </c>
      <c r="AH1541" s="21" t="str">
        <f t="shared" si="311"/>
        <v/>
      </c>
      <c r="AI1541" s="43" t="str">
        <f ca="1">IF(NOT($AC1541),"",IF(OR($B1541="",$C1541="",$E1541="",$F1541=""),"Preencha descrição, categoria, tipo e unidade.",IF(AND($B1541&lt;&gt;"",OR(LEFT($C1541,1)="1",LEFT($C1541,1)="2"),$D1541=""),"Informe a prática de restauração para itens diretos.",IF(AND($D1541&lt;&gt;"",NOT(OR(LEFT($C1541,1)="1",LEFT($C1541,1)="2"))),"Custos indiretos não devem pertencer a uma prática específica.",IF(AND($D1541&lt;&gt;"",COUNTIF(' PROJETO'!$B$14:$B$16,$D1541)=0),"Prática de restauração inválida ou não cadastrada.",IF(IF($D1541="",FALSE(),IF(COUNTIF(' PROJETO'!$B$14:$B$16,$D1541)=0,FALSE(),IFERROR(INDEX(' PROJETO'!$C$14:$C$16,MATCH($D1541,' PROJETO'!$B$14:$B$16,0))&lt;&gt;"Sim",FALSE()))),"A prática informada no item não foi selecionada na aba Projeto.",IF(AND(MAX($I1541,$L1541,$O1541,$R1541,$U1541,$X1541)&gt;'CONFG.  LISTAS'!$F$4,NOT(OR($Z1541&lt;&gt;"",$AA1541&lt;&gt;""))),"Memorial de cálculo ou anexo obrigatório não informado para item acima do limite.",IF(OR(AND($G1541&lt;&gt;"",$H1541&lt;&gt;"",OR($G1541&lt;=0,$H1541&lt;=0)),AND($J1541&lt;&gt;"",$K1541&lt;&gt;"",OR($J1541&lt;=0,$K1541&lt;=0)),AND($M1541&lt;&gt;"",$N1541&lt;&gt;"",OR($M1541&lt;=0,$N1541&lt;=0)),AND($P1541&lt;&gt;"",$Q1541&lt;&gt;"",OR($P1541&lt;=0,$Q1541&lt;=0)),AND($S1541&lt;&gt;"",$T1541&lt;&gt;"",OR($S1541&lt;=0,$T1541&lt;=0)),AND($V1541&lt;&gt;"",$W1541&lt;&gt;"",OR($V1541&lt;=0,$W1541&lt;=0))),"Revise os valores informados: valor unitário e quantidade devem ser maiores que zero.",IF(OR(AND($G1541="",$H1541&lt;&gt;""),AND($G1541&lt;&gt;"",$H1541=""),AND($J1541="",$K1541&lt;&gt;""),AND($J1541&lt;&gt;"",$K1541=""),AND($M1541="",$N1541&lt;&gt;""),AND($M1541&lt;&gt;"",$N1541=""),AND($P1541="",$Q1541&lt;&gt;""),AND($P1541&lt;&gt;"",$Q1541=""),AND($S1541="",$T1541&lt;&gt;""),AND($S1541&lt;&gt;"",$T1541=""),AND($V1541="",$W1541&lt;&gt;""),AND($V1541&lt;&gt;"",$W1541="")),"Há ano preenchido parcialmente: "&amp;TRIM(IF(AND($G1541="",$H1541&lt;&gt;""),"Ano 1 (falta valor unitário); ","")&amp;IF(AND($G1541&lt;&gt;"",$H1541=""),"Ano 1 (falta quantidade); ","")&amp;IF(AND($J1541="",$K1541&lt;&gt;""),"Ano 2 (falta valor unitário); ","")&amp;IF(AND($J1541&lt;&gt;"",$K1541=""),"Ano 2 (falta quantidade); ","")&amp;IF(AND($M1541="",$N1541&lt;&gt;""),"Ano 3 (falta valor unitário); ","")&amp;IF(AND($M1541&lt;&gt;"",$N1541=""),"Ano 3 (falta quantidade); ","")&amp;IF(AND($P1541="",$Q1541&lt;&gt;""),"Ano 4 (falta valor unitário); ","")&amp;IF(AND($P1541&lt;&gt;"",$Q1541=""),"Ano 4 (falta quantidade); ","")&amp;IF(AND($S1541="",$T1541&lt;&gt;""),"Ano 5 (falta valor unitário); ","")&amp;IF(AND($S1541&lt;&gt;"",$T1541=""),"Ano 5 (falta quantidade); ","")&amp;IF(AND($V1541="",$W1541&lt;&gt;""),"Ano 6 (falta valor unitário); ","")&amp;IF(AND($V1541&lt;&gt;"",$W1541=""),"Ano 6 (falta quantidade); ","")), IF(NOT(OR(AND($G1541&lt;&gt;"",$H1541&lt;&gt;""),AND($J1541&lt;&gt;"",$K1541&lt;&gt;""),AND($M1541&lt;&gt;"",$N1541&lt;&gt;""),AND($P1541&lt;&gt;"",$Q1541&lt;&gt;""),AND($S1541&lt;&gt;"",$T1541&lt;&gt;""),AND($V1541&lt;&gt;"",$W1541&lt;&gt;""))),"Informe pelo menos um ano completo com valor unitário e quantidade.",IF(AND($C1541&lt;&gt;"",$E1541&lt;&gt;"",LEFT(TRIM($C1541),1)&lt;&gt;LEFT(TRIM($E1541),1)),"Categoria e tipo estão incompatíveis.",IF(IF(OR($E1541="",$F1541=""),FALSE(),IFERROR(COUNTIF(INDIRECT("UNITS_"&amp;SUBSTITUTE(LEFT($E1541,FIND(" ",$E1541&amp;" ")-1),".","_")),$F1541)=0,TRUE())),"Unidade incompatível com o tipo selecionado.",IF(OR(AND(ISNUMBER(SEARCH("comunic",LOWER($B1541))),LEFT($E1541,3)&lt;&gt;"4.4"),AND(ISNUMBER(SEARCH("monitor",LOWER($B1541))),NOT(OR(LEFT($E1541,3)="1.5",LEFT($E1541,3)="2.5")))),"Revise a classificação do item conforme as regras de preenchimento.",IF(AND($B1541&lt;&gt;"",OR(ISNUMBER(SEARCH("outro",LOWER($B1541))),ISNUMBER(SEARCH("divers",LOWER($B1541))),ISNUMBER(SEARCH("kit",LOWER($B1541))),ISNUMBER(SEARCH("ferrament",LOWER($B1541))),ISNUMBER(SEARCH("epi",LOWER($B1541)))),NOT(OR($Z1541&lt;&gt;"",$AA1541&lt;&gt;""))),"Descrição muito genérica: detalhe melhor o item e registre o racional no memorial ou em anexo.",IF(AND($Y1541=0,$B1541&lt;&gt;"",OR($G1541&lt;&gt;"",$H1541&lt;&gt;"",$J1541&lt;&gt;"",$K1541&lt;&gt;"",$M1541&lt;&gt;"",$N1541&lt;&gt;"",$P1541&lt;&gt;"",$Q1541&lt;&gt;"",$S1541&lt;&gt;"",$T1541&lt;&gt;"",$V1541&lt;&gt;"",$W1541&lt;&gt;"")),"O item possui dados lançados, mas o total está zerado. Revise os valores informados.","")))))))))))))))</f>
        <v/>
      </c>
    </row>
    <row r="1542" spans="1:35" ht="14.25" customHeight="1" x14ac:dyDescent="0.25">
      <c r="A1542" s="57" t="str">
        <f t="shared" si="299"/>
        <v/>
      </c>
      <c r="B1542" s="58"/>
      <c r="C1542" s="58"/>
      <c r="D1542" s="58"/>
      <c r="E1542" s="58"/>
      <c r="F1542" s="58"/>
      <c r="G1542" s="269"/>
      <c r="H1542" s="59"/>
      <c r="I1542" s="273">
        <f t="shared" si="300"/>
        <v>0</v>
      </c>
      <c r="J1542" s="269"/>
      <c r="K1542" s="59"/>
      <c r="L1542" s="270">
        <f t="shared" si="301"/>
        <v>0</v>
      </c>
      <c r="M1542" s="269"/>
      <c r="N1542" s="59"/>
      <c r="O1542" s="270">
        <f t="shared" si="302"/>
        <v>0</v>
      </c>
      <c r="P1542" s="269"/>
      <c r="Q1542" s="59"/>
      <c r="R1542" s="271">
        <f t="shared" si="303"/>
        <v>0</v>
      </c>
      <c r="S1542" s="269"/>
      <c r="T1542" s="59"/>
      <c r="U1542" s="270">
        <f t="shared" si="304"/>
        <v>0</v>
      </c>
      <c r="V1542" s="269"/>
      <c r="W1542" s="59"/>
      <c r="X1542" s="270">
        <f t="shared" si="305"/>
        <v>0</v>
      </c>
      <c r="Y1542" s="270">
        <f t="shared" si="306"/>
        <v>0</v>
      </c>
      <c r="Z1542" s="58"/>
      <c r="AA1542" s="58"/>
      <c r="AB1542" s="60" t="str">
        <f t="shared" si="307"/>
        <v/>
      </c>
      <c r="AC1542" s="21" t="b">
        <f t="shared" si="308"/>
        <v>0</v>
      </c>
      <c r="AD1542" s="21" t="b">
        <f t="shared" si="309"/>
        <v>0</v>
      </c>
      <c r="AE1542" s="21" t="b">
        <f t="shared" si="310"/>
        <v>0</v>
      </c>
      <c r="AF1542" s="21" t="b">
        <f ca="1">OR(AND($AC1542,NOT($AD1542)),AND($AC1542,OR(AND($G1542="",$H1542&lt;&gt;""),AND($G1542&lt;&gt;"",$H1542=""),AND($J1542="",$K1542&lt;&gt;""),AND($J1542&lt;&gt;"",$K1542=""),AND($M1542="",$N1542&lt;&gt;""),AND($M1542&lt;&gt;"",$N1542=""),AND($P1542="",$Q1542&lt;&gt;""),AND($P1542&lt;&gt;"",$Q1542=""),AND($S1542="",$T1542&lt;&gt;""),AND($S1542&lt;&gt;"",$T1542=""),AND($V1542="",$W1542&lt;&gt;""),AND($V1542&lt;&gt;"",$W1542=""))),AND($C1542&lt;&gt;"",$E1542&lt;&gt;"",LEFT(TRIM($C1542),1)&lt;&gt;LEFT(TRIM($E1542),1)),IF(OR($E1542="",$F1542=""),FALSE(),IFERROR(COUNTIF(INDIRECT("UNITS_"&amp;SUBSTITUTE(LEFT($E1542,FIND(" ",$E1542&amp;" ")-1),".","_")),$F1542)=0,TRUE())),AND($B1542&lt;&gt;"",OR(ISNUMBER(SEARCH("outro",LOWER($B1542))),ISNUMBER(SEARCH("divers",LOWER($B1542))),ISNUMBER(SEARCH("etc",LOWER($B1542))))),OR(AND(ISNUMBER(SEARCH("comunic",LOWER($B1542))),LEFT($E1542,3)&lt;&gt;"4.4"),AND(ISNUMBER(SEARCH("monitor",LOWER($B1542))),NOT(OR(LEFT($E1542,3)="1.5",LEFT($E1542,3)="2.5")))),AND($B1542&lt;&gt;"",OR(LEFT($C1542,1)="1",LEFT($C1542,1)="2"),$D1542=""),AND($D1542&lt;&gt;"",NOT(OR(LEFT($C1542,1)="1",LEFT($C1542,1)="2"))),AND($D1542&lt;&gt;"",COUNTIF(' PROJETO'!$B$14:$B$16,$D1542)=0),IF($D1542="",FALSE(),IF(COUNTIF(' PROJETO'!$B$14:$B$16,$D1542)=0,FALSE(),IFERROR(INDEX(' PROJETO'!$C$14:$C$16,MATCH($D1542,' PROJETO'!$B$14:$B$16,0))&lt;&gt;"Sim",FALSE()))))</f>
        <v>0</v>
      </c>
      <c r="AG1542" s="21" t="b">
        <f>AND($AC1542,$Y1542&gt;'CONFG.  LISTAS'!$F$4,$Z1542="",$AA1542="")</f>
        <v>0</v>
      </c>
      <c r="AH1542" s="21" t="str">
        <f t="shared" si="311"/>
        <v/>
      </c>
      <c r="AI1542" s="43" t="str">
        <f ca="1">IF(NOT($AC1542),"",IF(OR($B1542="",$C1542="",$E1542="",$F1542=""),"Preencha descrição, categoria, tipo e unidade.",IF(AND($B1542&lt;&gt;"",OR(LEFT($C1542,1)="1",LEFT($C1542,1)="2"),$D1542=""),"Informe a prática de restauração para itens diretos.",IF(AND($D1542&lt;&gt;"",NOT(OR(LEFT($C1542,1)="1",LEFT($C1542,1)="2"))),"Custos indiretos não devem pertencer a uma prática específica.",IF(AND($D1542&lt;&gt;"",COUNTIF(' PROJETO'!$B$14:$B$16,$D1542)=0),"Prática de restauração inválida ou não cadastrada.",IF(IF($D1542="",FALSE(),IF(COUNTIF(' PROJETO'!$B$14:$B$16,$D1542)=0,FALSE(),IFERROR(INDEX(' PROJETO'!$C$14:$C$16,MATCH($D1542,' PROJETO'!$B$14:$B$16,0))&lt;&gt;"Sim",FALSE()))),"A prática informada no item não foi selecionada na aba Projeto.",IF(AND(MAX($I1542,$L1542,$O1542,$R1542,$U1542,$X1542)&gt;'CONFG.  LISTAS'!$F$4,NOT(OR($Z1542&lt;&gt;"",$AA1542&lt;&gt;""))),"Memorial de cálculo ou anexo obrigatório não informado para item acima do limite.",IF(OR(AND($G1542&lt;&gt;"",$H1542&lt;&gt;"",OR($G1542&lt;=0,$H1542&lt;=0)),AND($J1542&lt;&gt;"",$K1542&lt;&gt;"",OR($J1542&lt;=0,$K1542&lt;=0)),AND($M1542&lt;&gt;"",$N1542&lt;&gt;"",OR($M1542&lt;=0,$N1542&lt;=0)),AND($P1542&lt;&gt;"",$Q1542&lt;&gt;"",OR($P1542&lt;=0,$Q1542&lt;=0)),AND($S1542&lt;&gt;"",$T1542&lt;&gt;"",OR($S1542&lt;=0,$T1542&lt;=0)),AND($V1542&lt;&gt;"",$W1542&lt;&gt;"",OR($V1542&lt;=0,$W1542&lt;=0))),"Revise os valores informados: valor unitário e quantidade devem ser maiores que zero.",IF(OR(AND($G1542="",$H1542&lt;&gt;""),AND($G1542&lt;&gt;"",$H1542=""),AND($J1542="",$K1542&lt;&gt;""),AND($J1542&lt;&gt;"",$K1542=""),AND($M1542="",$N1542&lt;&gt;""),AND($M1542&lt;&gt;"",$N1542=""),AND($P1542="",$Q1542&lt;&gt;""),AND($P1542&lt;&gt;"",$Q1542=""),AND($S1542="",$T1542&lt;&gt;""),AND($S1542&lt;&gt;"",$T1542=""),AND($V1542="",$W1542&lt;&gt;""),AND($V1542&lt;&gt;"",$W1542="")),"Há ano preenchido parcialmente: "&amp;TRIM(IF(AND($G1542="",$H1542&lt;&gt;""),"Ano 1 (falta valor unitário); ","")&amp;IF(AND($G1542&lt;&gt;"",$H1542=""),"Ano 1 (falta quantidade); ","")&amp;IF(AND($J1542="",$K1542&lt;&gt;""),"Ano 2 (falta valor unitário); ","")&amp;IF(AND($J1542&lt;&gt;"",$K1542=""),"Ano 2 (falta quantidade); ","")&amp;IF(AND($M1542="",$N1542&lt;&gt;""),"Ano 3 (falta valor unitário); ","")&amp;IF(AND($M1542&lt;&gt;"",$N1542=""),"Ano 3 (falta quantidade); ","")&amp;IF(AND($P1542="",$Q1542&lt;&gt;""),"Ano 4 (falta valor unitário); ","")&amp;IF(AND($P1542&lt;&gt;"",$Q1542=""),"Ano 4 (falta quantidade); ","")&amp;IF(AND($S1542="",$T1542&lt;&gt;""),"Ano 5 (falta valor unitário); ","")&amp;IF(AND($S1542&lt;&gt;"",$T1542=""),"Ano 5 (falta quantidade); ","")&amp;IF(AND($V1542="",$W1542&lt;&gt;""),"Ano 6 (falta valor unitário); ","")&amp;IF(AND($V1542&lt;&gt;"",$W1542=""),"Ano 6 (falta quantidade); ","")), IF(NOT(OR(AND($G1542&lt;&gt;"",$H1542&lt;&gt;""),AND($J1542&lt;&gt;"",$K1542&lt;&gt;""),AND($M1542&lt;&gt;"",$N1542&lt;&gt;""),AND($P1542&lt;&gt;"",$Q1542&lt;&gt;""),AND($S1542&lt;&gt;"",$T1542&lt;&gt;""),AND($V1542&lt;&gt;"",$W1542&lt;&gt;""))),"Informe pelo menos um ano completo com valor unitário e quantidade.",IF(AND($C1542&lt;&gt;"",$E1542&lt;&gt;"",LEFT(TRIM($C1542),1)&lt;&gt;LEFT(TRIM($E1542),1)),"Categoria e tipo estão incompatíveis.",IF(IF(OR($E1542="",$F1542=""),FALSE(),IFERROR(COUNTIF(INDIRECT("UNITS_"&amp;SUBSTITUTE(LEFT($E1542,FIND(" ",$E1542&amp;" ")-1),".","_")),$F1542)=0,TRUE())),"Unidade incompatível com o tipo selecionado.",IF(OR(AND(ISNUMBER(SEARCH("comunic",LOWER($B1542))),LEFT($E1542,3)&lt;&gt;"4.4"),AND(ISNUMBER(SEARCH("monitor",LOWER($B1542))),NOT(OR(LEFT($E1542,3)="1.5",LEFT($E1542,3)="2.5")))),"Revise a classificação do item conforme as regras de preenchimento.",IF(AND($B1542&lt;&gt;"",OR(ISNUMBER(SEARCH("outro",LOWER($B1542))),ISNUMBER(SEARCH("divers",LOWER($B1542))),ISNUMBER(SEARCH("kit",LOWER($B1542))),ISNUMBER(SEARCH("ferrament",LOWER($B1542))),ISNUMBER(SEARCH("epi",LOWER($B1542)))),NOT(OR($Z1542&lt;&gt;"",$AA1542&lt;&gt;""))),"Descrição muito genérica: detalhe melhor o item e registre o racional no memorial ou em anexo.",IF(AND($Y1542=0,$B1542&lt;&gt;"",OR($G1542&lt;&gt;"",$H1542&lt;&gt;"",$J1542&lt;&gt;"",$K1542&lt;&gt;"",$M1542&lt;&gt;"",$N1542&lt;&gt;"",$P1542&lt;&gt;"",$Q1542&lt;&gt;"",$S1542&lt;&gt;"",$T1542&lt;&gt;"",$V1542&lt;&gt;"",$W1542&lt;&gt;"")),"O item possui dados lançados, mas o total está zerado. Revise os valores informados.","")))))))))))))))</f>
        <v/>
      </c>
    </row>
    <row r="1543" spans="1:35" ht="14.25" customHeight="1" x14ac:dyDescent="0.25">
      <c r="A1543" s="57" t="str">
        <f t="shared" si="299"/>
        <v/>
      </c>
      <c r="B1543" s="61"/>
      <c r="C1543" s="61"/>
      <c r="D1543" s="58"/>
      <c r="E1543" s="61"/>
      <c r="F1543" s="61"/>
      <c r="G1543" s="272"/>
      <c r="H1543" s="62"/>
      <c r="I1543" s="273">
        <f t="shared" si="300"/>
        <v>0</v>
      </c>
      <c r="J1543" s="272"/>
      <c r="K1543" s="62"/>
      <c r="L1543" s="270">
        <f t="shared" si="301"/>
        <v>0</v>
      </c>
      <c r="M1543" s="272"/>
      <c r="N1543" s="62"/>
      <c r="O1543" s="270">
        <f t="shared" si="302"/>
        <v>0</v>
      </c>
      <c r="P1543" s="272"/>
      <c r="Q1543" s="62"/>
      <c r="R1543" s="271">
        <f t="shared" si="303"/>
        <v>0</v>
      </c>
      <c r="S1543" s="272"/>
      <c r="T1543" s="62"/>
      <c r="U1543" s="270">
        <f t="shared" si="304"/>
        <v>0</v>
      </c>
      <c r="V1543" s="272"/>
      <c r="W1543" s="62"/>
      <c r="X1543" s="270">
        <f t="shared" si="305"/>
        <v>0</v>
      </c>
      <c r="Y1543" s="270">
        <f t="shared" si="306"/>
        <v>0</v>
      </c>
      <c r="Z1543" s="61"/>
      <c r="AA1543" s="61"/>
      <c r="AB1543" s="60" t="str">
        <f t="shared" si="307"/>
        <v/>
      </c>
      <c r="AC1543" s="21" t="b">
        <f t="shared" si="308"/>
        <v>0</v>
      </c>
      <c r="AD1543" s="21" t="b">
        <f t="shared" si="309"/>
        <v>0</v>
      </c>
      <c r="AE1543" s="21" t="b">
        <f t="shared" si="310"/>
        <v>0</v>
      </c>
      <c r="AF1543" s="21" t="b">
        <f ca="1">OR(AND($AC1543,NOT($AD1543)),AND($AC1543,OR(AND($G1543="",$H1543&lt;&gt;""),AND($G1543&lt;&gt;"",$H1543=""),AND($J1543="",$K1543&lt;&gt;""),AND($J1543&lt;&gt;"",$K1543=""),AND($M1543="",$N1543&lt;&gt;""),AND($M1543&lt;&gt;"",$N1543=""),AND($P1543="",$Q1543&lt;&gt;""),AND($P1543&lt;&gt;"",$Q1543=""),AND($S1543="",$T1543&lt;&gt;""),AND($S1543&lt;&gt;"",$T1543=""),AND($V1543="",$W1543&lt;&gt;""),AND($V1543&lt;&gt;"",$W1543=""))),AND($C1543&lt;&gt;"",$E1543&lt;&gt;"",LEFT(TRIM($C1543),1)&lt;&gt;LEFT(TRIM($E1543),1)),IF(OR($E1543="",$F1543=""),FALSE(),IFERROR(COUNTIF(INDIRECT("UNITS_"&amp;SUBSTITUTE(LEFT($E1543,FIND(" ",$E1543&amp;" ")-1),".","_")),$F1543)=0,TRUE())),AND($B1543&lt;&gt;"",OR(ISNUMBER(SEARCH("outro",LOWER($B1543))),ISNUMBER(SEARCH("divers",LOWER($B1543))),ISNUMBER(SEARCH("etc",LOWER($B1543))))),OR(AND(ISNUMBER(SEARCH("comunic",LOWER($B1543))),LEFT($E1543,3)&lt;&gt;"4.4"),AND(ISNUMBER(SEARCH("monitor",LOWER($B1543))),NOT(OR(LEFT($E1543,3)="1.5",LEFT($E1543,3)="2.5")))),AND($B1543&lt;&gt;"",OR(LEFT($C1543,1)="1",LEFT($C1543,1)="2"),$D1543=""),AND($D1543&lt;&gt;"",NOT(OR(LEFT($C1543,1)="1",LEFT($C1543,1)="2"))),AND($D1543&lt;&gt;"",COUNTIF(' PROJETO'!$B$14:$B$16,$D1543)=0),IF($D1543="",FALSE(),IF(COUNTIF(' PROJETO'!$B$14:$B$16,$D1543)=0,FALSE(),IFERROR(INDEX(' PROJETO'!$C$14:$C$16,MATCH($D1543,' PROJETO'!$B$14:$B$16,0))&lt;&gt;"Sim",FALSE()))))</f>
        <v>0</v>
      </c>
      <c r="AG1543" s="21" t="b">
        <f>AND($AC1543,$Y1543&gt;'CONFG.  LISTAS'!$F$4,$Z1543="",$AA1543="")</f>
        <v>0</v>
      </c>
      <c r="AH1543" s="21" t="str">
        <f t="shared" si="311"/>
        <v/>
      </c>
      <c r="AI1543" s="43" t="str">
        <f ca="1">IF(NOT($AC1543),"",IF(OR($B1543="",$C1543="",$E1543="",$F1543=""),"Preencha descrição, categoria, tipo e unidade.",IF(AND($B1543&lt;&gt;"",OR(LEFT($C1543,1)="1",LEFT($C1543,1)="2"),$D1543=""),"Informe a prática de restauração para itens diretos.",IF(AND($D1543&lt;&gt;"",NOT(OR(LEFT($C1543,1)="1",LEFT($C1543,1)="2"))),"Custos indiretos não devem pertencer a uma prática específica.",IF(AND($D1543&lt;&gt;"",COUNTIF(' PROJETO'!$B$14:$B$16,$D1543)=0),"Prática de restauração inválida ou não cadastrada.",IF(IF($D1543="",FALSE(),IF(COUNTIF(' PROJETO'!$B$14:$B$16,$D1543)=0,FALSE(),IFERROR(INDEX(' PROJETO'!$C$14:$C$16,MATCH($D1543,' PROJETO'!$B$14:$B$16,0))&lt;&gt;"Sim",FALSE()))),"A prática informada no item não foi selecionada na aba Projeto.",IF(AND(MAX($I1543,$L1543,$O1543,$R1543,$U1543,$X1543)&gt;'CONFG.  LISTAS'!$F$4,NOT(OR($Z1543&lt;&gt;"",$AA1543&lt;&gt;""))),"Memorial de cálculo ou anexo obrigatório não informado para item acima do limite.",IF(OR(AND($G1543&lt;&gt;"",$H1543&lt;&gt;"",OR($G1543&lt;=0,$H1543&lt;=0)),AND($J1543&lt;&gt;"",$K1543&lt;&gt;"",OR($J1543&lt;=0,$K1543&lt;=0)),AND($M1543&lt;&gt;"",$N1543&lt;&gt;"",OR($M1543&lt;=0,$N1543&lt;=0)),AND($P1543&lt;&gt;"",$Q1543&lt;&gt;"",OR($P1543&lt;=0,$Q1543&lt;=0)),AND($S1543&lt;&gt;"",$T1543&lt;&gt;"",OR($S1543&lt;=0,$T1543&lt;=0)),AND($V1543&lt;&gt;"",$W1543&lt;&gt;"",OR($V1543&lt;=0,$W1543&lt;=0))),"Revise os valores informados: valor unitário e quantidade devem ser maiores que zero.",IF(OR(AND($G1543="",$H1543&lt;&gt;""),AND($G1543&lt;&gt;"",$H1543=""),AND($J1543="",$K1543&lt;&gt;""),AND($J1543&lt;&gt;"",$K1543=""),AND($M1543="",$N1543&lt;&gt;""),AND($M1543&lt;&gt;"",$N1543=""),AND($P1543="",$Q1543&lt;&gt;""),AND($P1543&lt;&gt;"",$Q1543=""),AND($S1543="",$T1543&lt;&gt;""),AND($S1543&lt;&gt;"",$T1543=""),AND($V1543="",$W1543&lt;&gt;""),AND($V1543&lt;&gt;"",$W1543="")),"Há ano preenchido parcialmente: "&amp;TRIM(IF(AND($G1543="",$H1543&lt;&gt;""),"Ano 1 (falta valor unitário); ","")&amp;IF(AND($G1543&lt;&gt;"",$H1543=""),"Ano 1 (falta quantidade); ","")&amp;IF(AND($J1543="",$K1543&lt;&gt;""),"Ano 2 (falta valor unitário); ","")&amp;IF(AND($J1543&lt;&gt;"",$K1543=""),"Ano 2 (falta quantidade); ","")&amp;IF(AND($M1543="",$N1543&lt;&gt;""),"Ano 3 (falta valor unitário); ","")&amp;IF(AND($M1543&lt;&gt;"",$N1543=""),"Ano 3 (falta quantidade); ","")&amp;IF(AND($P1543="",$Q1543&lt;&gt;""),"Ano 4 (falta valor unitário); ","")&amp;IF(AND($P1543&lt;&gt;"",$Q1543=""),"Ano 4 (falta quantidade); ","")&amp;IF(AND($S1543="",$T1543&lt;&gt;""),"Ano 5 (falta valor unitário); ","")&amp;IF(AND($S1543&lt;&gt;"",$T1543=""),"Ano 5 (falta quantidade); ","")&amp;IF(AND($V1543="",$W1543&lt;&gt;""),"Ano 6 (falta valor unitário); ","")&amp;IF(AND($V1543&lt;&gt;"",$W1543=""),"Ano 6 (falta quantidade); ","")), IF(NOT(OR(AND($G1543&lt;&gt;"",$H1543&lt;&gt;""),AND($J1543&lt;&gt;"",$K1543&lt;&gt;""),AND($M1543&lt;&gt;"",$N1543&lt;&gt;""),AND($P1543&lt;&gt;"",$Q1543&lt;&gt;""),AND($S1543&lt;&gt;"",$T1543&lt;&gt;""),AND($V1543&lt;&gt;"",$W1543&lt;&gt;""))),"Informe pelo menos um ano completo com valor unitário e quantidade.",IF(AND($C1543&lt;&gt;"",$E1543&lt;&gt;"",LEFT(TRIM($C1543),1)&lt;&gt;LEFT(TRIM($E1543),1)),"Categoria e tipo estão incompatíveis.",IF(IF(OR($E1543="",$F1543=""),FALSE(),IFERROR(COUNTIF(INDIRECT("UNITS_"&amp;SUBSTITUTE(LEFT($E1543,FIND(" ",$E1543&amp;" ")-1),".","_")),$F1543)=0,TRUE())),"Unidade incompatível com o tipo selecionado.",IF(OR(AND(ISNUMBER(SEARCH("comunic",LOWER($B1543))),LEFT($E1543,3)&lt;&gt;"4.4"),AND(ISNUMBER(SEARCH("monitor",LOWER($B1543))),NOT(OR(LEFT($E1543,3)="1.5",LEFT($E1543,3)="2.5")))),"Revise a classificação do item conforme as regras de preenchimento.",IF(AND($B1543&lt;&gt;"",OR(ISNUMBER(SEARCH("outro",LOWER($B1543))),ISNUMBER(SEARCH("divers",LOWER($B1543))),ISNUMBER(SEARCH("kit",LOWER($B1543))),ISNUMBER(SEARCH("ferrament",LOWER($B1543))),ISNUMBER(SEARCH("epi",LOWER($B1543)))),NOT(OR($Z1543&lt;&gt;"",$AA1543&lt;&gt;""))),"Descrição muito genérica: detalhe melhor o item e registre o racional no memorial ou em anexo.",IF(AND($Y1543=0,$B1543&lt;&gt;"",OR($G1543&lt;&gt;"",$H1543&lt;&gt;"",$J1543&lt;&gt;"",$K1543&lt;&gt;"",$M1543&lt;&gt;"",$N1543&lt;&gt;"",$P1543&lt;&gt;"",$Q1543&lt;&gt;"",$S1543&lt;&gt;"",$T1543&lt;&gt;"",$V1543&lt;&gt;"",$W1543&lt;&gt;"")),"O item possui dados lançados, mas o total está zerado. Revise os valores informados.","")))))))))))))))</f>
        <v/>
      </c>
    </row>
    <row r="1544" spans="1:35" ht="14.25" customHeight="1" x14ac:dyDescent="0.25">
      <c r="A1544" s="57" t="str">
        <f t="shared" si="299"/>
        <v/>
      </c>
      <c r="B1544" s="58"/>
      <c r="C1544" s="58"/>
      <c r="D1544" s="58"/>
      <c r="E1544" s="58"/>
      <c r="F1544" s="58"/>
      <c r="G1544" s="269"/>
      <c r="H1544" s="59"/>
      <c r="I1544" s="273">
        <f t="shared" si="300"/>
        <v>0</v>
      </c>
      <c r="J1544" s="269"/>
      <c r="K1544" s="59"/>
      <c r="L1544" s="270">
        <f t="shared" si="301"/>
        <v>0</v>
      </c>
      <c r="M1544" s="269"/>
      <c r="N1544" s="59"/>
      <c r="O1544" s="270">
        <f t="shared" si="302"/>
        <v>0</v>
      </c>
      <c r="P1544" s="269"/>
      <c r="Q1544" s="59"/>
      <c r="R1544" s="271">
        <f t="shared" si="303"/>
        <v>0</v>
      </c>
      <c r="S1544" s="269"/>
      <c r="T1544" s="59"/>
      <c r="U1544" s="270">
        <f t="shared" si="304"/>
        <v>0</v>
      </c>
      <c r="V1544" s="269"/>
      <c r="W1544" s="59"/>
      <c r="X1544" s="270">
        <f t="shared" si="305"/>
        <v>0</v>
      </c>
      <c r="Y1544" s="270">
        <f t="shared" si="306"/>
        <v>0</v>
      </c>
      <c r="Z1544" s="58"/>
      <c r="AA1544" s="58"/>
      <c r="AB1544" s="60" t="str">
        <f t="shared" si="307"/>
        <v/>
      </c>
      <c r="AC1544" s="21" t="b">
        <f t="shared" si="308"/>
        <v>0</v>
      </c>
      <c r="AD1544" s="21" t="b">
        <f t="shared" si="309"/>
        <v>0</v>
      </c>
      <c r="AE1544" s="21" t="b">
        <f t="shared" si="310"/>
        <v>0</v>
      </c>
      <c r="AF1544" s="21" t="b">
        <f ca="1">OR(AND($AC1544,NOT($AD1544)),AND($AC1544,OR(AND($G1544="",$H1544&lt;&gt;""),AND($G1544&lt;&gt;"",$H1544=""),AND($J1544="",$K1544&lt;&gt;""),AND($J1544&lt;&gt;"",$K1544=""),AND($M1544="",$N1544&lt;&gt;""),AND($M1544&lt;&gt;"",$N1544=""),AND($P1544="",$Q1544&lt;&gt;""),AND($P1544&lt;&gt;"",$Q1544=""),AND($S1544="",$T1544&lt;&gt;""),AND($S1544&lt;&gt;"",$T1544=""),AND($V1544="",$W1544&lt;&gt;""),AND($V1544&lt;&gt;"",$W1544=""))),AND($C1544&lt;&gt;"",$E1544&lt;&gt;"",LEFT(TRIM($C1544),1)&lt;&gt;LEFT(TRIM($E1544),1)),IF(OR($E1544="",$F1544=""),FALSE(),IFERROR(COUNTIF(INDIRECT("UNITS_"&amp;SUBSTITUTE(LEFT($E1544,FIND(" ",$E1544&amp;" ")-1),".","_")),$F1544)=0,TRUE())),AND($B1544&lt;&gt;"",OR(ISNUMBER(SEARCH("outro",LOWER($B1544))),ISNUMBER(SEARCH("divers",LOWER($B1544))),ISNUMBER(SEARCH("etc",LOWER($B1544))))),OR(AND(ISNUMBER(SEARCH("comunic",LOWER($B1544))),LEFT($E1544,3)&lt;&gt;"4.4"),AND(ISNUMBER(SEARCH("monitor",LOWER($B1544))),NOT(OR(LEFT($E1544,3)="1.5",LEFT($E1544,3)="2.5")))),AND($B1544&lt;&gt;"",OR(LEFT($C1544,1)="1",LEFT($C1544,1)="2"),$D1544=""),AND($D1544&lt;&gt;"",NOT(OR(LEFT($C1544,1)="1",LEFT($C1544,1)="2"))),AND($D1544&lt;&gt;"",COUNTIF(' PROJETO'!$B$14:$B$16,$D1544)=0),IF($D1544="",FALSE(),IF(COUNTIF(' PROJETO'!$B$14:$B$16,$D1544)=0,FALSE(),IFERROR(INDEX(' PROJETO'!$C$14:$C$16,MATCH($D1544,' PROJETO'!$B$14:$B$16,0))&lt;&gt;"Sim",FALSE()))))</f>
        <v>0</v>
      </c>
      <c r="AG1544" s="21" t="b">
        <f>AND($AC1544,$Y1544&gt;'CONFG.  LISTAS'!$F$4,$Z1544="",$AA1544="")</f>
        <v>0</v>
      </c>
      <c r="AH1544" s="21" t="str">
        <f t="shared" si="311"/>
        <v/>
      </c>
      <c r="AI1544" s="43" t="str">
        <f ca="1">IF(NOT($AC1544),"",IF(OR($B1544="",$C1544="",$E1544="",$F1544=""),"Preencha descrição, categoria, tipo e unidade.",IF(AND($B1544&lt;&gt;"",OR(LEFT($C1544,1)="1",LEFT($C1544,1)="2"),$D1544=""),"Informe a prática de restauração para itens diretos.",IF(AND($D1544&lt;&gt;"",NOT(OR(LEFT($C1544,1)="1",LEFT($C1544,1)="2"))),"Custos indiretos não devem pertencer a uma prática específica.",IF(AND($D1544&lt;&gt;"",COUNTIF(' PROJETO'!$B$14:$B$16,$D1544)=0),"Prática de restauração inválida ou não cadastrada.",IF(IF($D1544="",FALSE(),IF(COUNTIF(' PROJETO'!$B$14:$B$16,$D1544)=0,FALSE(),IFERROR(INDEX(' PROJETO'!$C$14:$C$16,MATCH($D1544,' PROJETO'!$B$14:$B$16,0))&lt;&gt;"Sim",FALSE()))),"A prática informada no item não foi selecionada na aba Projeto.",IF(AND(MAX($I1544,$L1544,$O1544,$R1544,$U1544,$X1544)&gt;'CONFG.  LISTAS'!$F$4,NOT(OR($Z1544&lt;&gt;"",$AA1544&lt;&gt;""))),"Memorial de cálculo ou anexo obrigatório não informado para item acima do limite.",IF(OR(AND($G1544&lt;&gt;"",$H1544&lt;&gt;"",OR($G1544&lt;=0,$H1544&lt;=0)),AND($J1544&lt;&gt;"",$K1544&lt;&gt;"",OR($J1544&lt;=0,$K1544&lt;=0)),AND($M1544&lt;&gt;"",$N1544&lt;&gt;"",OR($M1544&lt;=0,$N1544&lt;=0)),AND($P1544&lt;&gt;"",$Q1544&lt;&gt;"",OR($P1544&lt;=0,$Q1544&lt;=0)),AND($S1544&lt;&gt;"",$T1544&lt;&gt;"",OR($S1544&lt;=0,$T1544&lt;=0)),AND($V1544&lt;&gt;"",$W1544&lt;&gt;"",OR($V1544&lt;=0,$W1544&lt;=0))),"Revise os valores informados: valor unitário e quantidade devem ser maiores que zero.",IF(OR(AND($G1544="",$H1544&lt;&gt;""),AND($G1544&lt;&gt;"",$H1544=""),AND($J1544="",$K1544&lt;&gt;""),AND($J1544&lt;&gt;"",$K1544=""),AND($M1544="",$N1544&lt;&gt;""),AND($M1544&lt;&gt;"",$N1544=""),AND($P1544="",$Q1544&lt;&gt;""),AND($P1544&lt;&gt;"",$Q1544=""),AND($S1544="",$T1544&lt;&gt;""),AND($S1544&lt;&gt;"",$T1544=""),AND($V1544="",$W1544&lt;&gt;""),AND($V1544&lt;&gt;"",$W1544="")),"Há ano preenchido parcialmente: "&amp;TRIM(IF(AND($G1544="",$H1544&lt;&gt;""),"Ano 1 (falta valor unitário); ","")&amp;IF(AND($G1544&lt;&gt;"",$H1544=""),"Ano 1 (falta quantidade); ","")&amp;IF(AND($J1544="",$K1544&lt;&gt;""),"Ano 2 (falta valor unitário); ","")&amp;IF(AND($J1544&lt;&gt;"",$K1544=""),"Ano 2 (falta quantidade); ","")&amp;IF(AND($M1544="",$N1544&lt;&gt;""),"Ano 3 (falta valor unitário); ","")&amp;IF(AND($M1544&lt;&gt;"",$N1544=""),"Ano 3 (falta quantidade); ","")&amp;IF(AND($P1544="",$Q1544&lt;&gt;""),"Ano 4 (falta valor unitário); ","")&amp;IF(AND($P1544&lt;&gt;"",$Q1544=""),"Ano 4 (falta quantidade); ","")&amp;IF(AND($S1544="",$T1544&lt;&gt;""),"Ano 5 (falta valor unitário); ","")&amp;IF(AND($S1544&lt;&gt;"",$T1544=""),"Ano 5 (falta quantidade); ","")&amp;IF(AND($V1544="",$W1544&lt;&gt;""),"Ano 6 (falta valor unitário); ","")&amp;IF(AND($V1544&lt;&gt;"",$W1544=""),"Ano 6 (falta quantidade); ","")), IF(NOT(OR(AND($G1544&lt;&gt;"",$H1544&lt;&gt;""),AND($J1544&lt;&gt;"",$K1544&lt;&gt;""),AND($M1544&lt;&gt;"",$N1544&lt;&gt;""),AND($P1544&lt;&gt;"",$Q1544&lt;&gt;""),AND($S1544&lt;&gt;"",$T1544&lt;&gt;""),AND($V1544&lt;&gt;"",$W1544&lt;&gt;""))),"Informe pelo menos um ano completo com valor unitário e quantidade.",IF(AND($C1544&lt;&gt;"",$E1544&lt;&gt;"",LEFT(TRIM($C1544),1)&lt;&gt;LEFT(TRIM($E1544),1)),"Categoria e tipo estão incompatíveis.",IF(IF(OR($E1544="",$F1544=""),FALSE(),IFERROR(COUNTIF(INDIRECT("UNITS_"&amp;SUBSTITUTE(LEFT($E1544,FIND(" ",$E1544&amp;" ")-1),".","_")),$F1544)=0,TRUE())),"Unidade incompatível com o tipo selecionado.",IF(OR(AND(ISNUMBER(SEARCH("comunic",LOWER($B1544))),LEFT($E1544,3)&lt;&gt;"4.4"),AND(ISNUMBER(SEARCH("monitor",LOWER($B1544))),NOT(OR(LEFT($E1544,3)="1.5",LEFT($E1544,3)="2.5")))),"Revise a classificação do item conforme as regras de preenchimento.",IF(AND($B1544&lt;&gt;"",OR(ISNUMBER(SEARCH("outro",LOWER($B1544))),ISNUMBER(SEARCH("divers",LOWER($B1544))),ISNUMBER(SEARCH("kit",LOWER($B1544))),ISNUMBER(SEARCH("ferrament",LOWER($B1544))),ISNUMBER(SEARCH("epi",LOWER($B1544)))),NOT(OR($Z1544&lt;&gt;"",$AA1544&lt;&gt;""))),"Descrição muito genérica: detalhe melhor o item e registre o racional no memorial ou em anexo.",IF(AND($Y1544=0,$B1544&lt;&gt;"",OR($G1544&lt;&gt;"",$H1544&lt;&gt;"",$J1544&lt;&gt;"",$K1544&lt;&gt;"",$M1544&lt;&gt;"",$N1544&lt;&gt;"",$P1544&lt;&gt;"",$Q1544&lt;&gt;"",$S1544&lt;&gt;"",$T1544&lt;&gt;"",$V1544&lt;&gt;"",$W1544&lt;&gt;"")),"O item possui dados lançados, mas o total está zerado. Revise os valores informados.","")))))))))))))))</f>
        <v/>
      </c>
    </row>
    <row r="1545" spans="1:35" ht="14.25" customHeight="1" x14ac:dyDescent="0.25">
      <c r="A1545" s="57" t="str">
        <f t="shared" si="299"/>
        <v/>
      </c>
      <c r="B1545" s="61"/>
      <c r="C1545" s="61"/>
      <c r="D1545" s="58"/>
      <c r="E1545" s="61"/>
      <c r="F1545" s="61"/>
      <c r="G1545" s="272"/>
      <c r="H1545" s="62"/>
      <c r="I1545" s="273">
        <f t="shared" si="300"/>
        <v>0</v>
      </c>
      <c r="J1545" s="272"/>
      <c r="K1545" s="62"/>
      <c r="L1545" s="270">
        <f t="shared" si="301"/>
        <v>0</v>
      </c>
      <c r="M1545" s="272"/>
      <c r="N1545" s="62"/>
      <c r="O1545" s="270">
        <f t="shared" si="302"/>
        <v>0</v>
      </c>
      <c r="P1545" s="272"/>
      <c r="Q1545" s="62"/>
      <c r="R1545" s="271">
        <f t="shared" si="303"/>
        <v>0</v>
      </c>
      <c r="S1545" s="272"/>
      <c r="T1545" s="62"/>
      <c r="U1545" s="270">
        <f t="shared" si="304"/>
        <v>0</v>
      </c>
      <c r="V1545" s="272"/>
      <c r="W1545" s="62"/>
      <c r="X1545" s="270">
        <f t="shared" si="305"/>
        <v>0</v>
      </c>
      <c r="Y1545" s="270">
        <f t="shared" si="306"/>
        <v>0</v>
      </c>
      <c r="Z1545" s="61"/>
      <c r="AA1545" s="61"/>
      <c r="AB1545" s="60" t="str">
        <f t="shared" si="307"/>
        <v/>
      </c>
      <c r="AC1545" s="21" t="b">
        <f t="shared" si="308"/>
        <v>0</v>
      </c>
      <c r="AD1545" s="21" t="b">
        <f t="shared" si="309"/>
        <v>0</v>
      </c>
      <c r="AE1545" s="21" t="b">
        <f t="shared" si="310"/>
        <v>0</v>
      </c>
      <c r="AF1545" s="21" t="b">
        <f ca="1">OR(AND($AC1545,NOT($AD1545)),AND($AC1545,OR(AND($G1545="",$H1545&lt;&gt;""),AND($G1545&lt;&gt;"",$H1545=""),AND($J1545="",$K1545&lt;&gt;""),AND($J1545&lt;&gt;"",$K1545=""),AND($M1545="",$N1545&lt;&gt;""),AND($M1545&lt;&gt;"",$N1545=""),AND($P1545="",$Q1545&lt;&gt;""),AND($P1545&lt;&gt;"",$Q1545=""),AND($S1545="",$T1545&lt;&gt;""),AND($S1545&lt;&gt;"",$T1545=""),AND($V1545="",$W1545&lt;&gt;""),AND($V1545&lt;&gt;"",$W1545=""))),AND($C1545&lt;&gt;"",$E1545&lt;&gt;"",LEFT(TRIM($C1545),1)&lt;&gt;LEFT(TRIM($E1545),1)),IF(OR($E1545="",$F1545=""),FALSE(),IFERROR(COUNTIF(INDIRECT("UNITS_"&amp;SUBSTITUTE(LEFT($E1545,FIND(" ",$E1545&amp;" ")-1),".","_")),$F1545)=0,TRUE())),AND($B1545&lt;&gt;"",OR(ISNUMBER(SEARCH("outro",LOWER($B1545))),ISNUMBER(SEARCH("divers",LOWER($B1545))),ISNUMBER(SEARCH("etc",LOWER($B1545))))),OR(AND(ISNUMBER(SEARCH("comunic",LOWER($B1545))),LEFT($E1545,3)&lt;&gt;"4.4"),AND(ISNUMBER(SEARCH("monitor",LOWER($B1545))),NOT(OR(LEFT($E1545,3)="1.5",LEFT($E1545,3)="2.5")))),AND($B1545&lt;&gt;"",OR(LEFT($C1545,1)="1",LEFT($C1545,1)="2"),$D1545=""),AND($D1545&lt;&gt;"",NOT(OR(LEFT($C1545,1)="1",LEFT($C1545,1)="2"))),AND($D1545&lt;&gt;"",COUNTIF(' PROJETO'!$B$14:$B$16,$D1545)=0),IF($D1545="",FALSE(),IF(COUNTIF(' PROJETO'!$B$14:$B$16,$D1545)=0,FALSE(),IFERROR(INDEX(' PROJETO'!$C$14:$C$16,MATCH($D1545,' PROJETO'!$B$14:$B$16,0))&lt;&gt;"Sim",FALSE()))))</f>
        <v>0</v>
      </c>
      <c r="AG1545" s="21" t="b">
        <f>AND($AC1545,$Y1545&gt;'CONFG.  LISTAS'!$F$4,$Z1545="",$AA1545="")</f>
        <v>0</v>
      </c>
      <c r="AH1545" s="21" t="str">
        <f t="shared" si="311"/>
        <v/>
      </c>
      <c r="AI1545" s="43" t="str">
        <f ca="1">IF(NOT($AC1545),"",IF(OR($B1545="",$C1545="",$E1545="",$F1545=""),"Preencha descrição, categoria, tipo e unidade.",IF(AND($B1545&lt;&gt;"",OR(LEFT($C1545,1)="1",LEFT($C1545,1)="2"),$D1545=""),"Informe a prática de restauração para itens diretos.",IF(AND($D1545&lt;&gt;"",NOT(OR(LEFT($C1545,1)="1",LEFT($C1545,1)="2"))),"Custos indiretos não devem pertencer a uma prática específica.",IF(AND($D1545&lt;&gt;"",COUNTIF(' PROJETO'!$B$14:$B$16,$D1545)=0),"Prática de restauração inválida ou não cadastrada.",IF(IF($D1545="",FALSE(),IF(COUNTIF(' PROJETO'!$B$14:$B$16,$D1545)=0,FALSE(),IFERROR(INDEX(' PROJETO'!$C$14:$C$16,MATCH($D1545,' PROJETO'!$B$14:$B$16,0))&lt;&gt;"Sim",FALSE()))),"A prática informada no item não foi selecionada na aba Projeto.",IF(AND(MAX($I1545,$L1545,$O1545,$R1545,$U1545,$X1545)&gt;'CONFG.  LISTAS'!$F$4,NOT(OR($Z1545&lt;&gt;"",$AA1545&lt;&gt;""))),"Memorial de cálculo ou anexo obrigatório não informado para item acima do limite.",IF(OR(AND($G1545&lt;&gt;"",$H1545&lt;&gt;"",OR($G1545&lt;=0,$H1545&lt;=0)),AND($J1545&lt;&gt;"",$K1545&lt;&gt;"",OR($J1545&lt;=0,$K1545&lt;=0)),AND($M1545&lt;&gt;"",$N1545&lt;&gt;"",OR($M1545&lt;=0,$N1545&lt;=0)),AND($P1545&lt;&gt;"",$Q1545&lt;&gt;"",OR($P1545&lt;=0,$Q1545&lt;=0)),AND($S1545&lt;&gt;"",$T1545&lt;&gt;"",OR($S1545&lt;=0,$T1545&lt;=0)),AND($V1545&lt;&gt;"",$W1545&lt;&gt;"",OR($V1545&lt;=0,$W1545&lt;=0))),"Revise os valores informados: valor unitário e quantidade devem ser maiores que zero.",IF(OR(AND($G1545="",$H1545&lt;&gt;""),AND($G1545&lt;&gt;"",$H1545=""),AND($J1545="",$K1545&lt;&gt;""),AND($J1545&lt;&gt;"",$K1545=""),AND($M1545="",$N1545&lt;&gt;""),AND($M1545&lt;&gt;"",$N1545=""),AND($P1545="",$Q1545&lt;&gt;""),AND($P1545&lt;&gt;"",$Q1545=""),AND($S1545="",$T1545&lt;&gt;""),AND($S1545&lt;&gt;"",$T1545=""),AND($V1545="",$W1545&lt;&gt;""),AND($V1545&lt;&gt;"",$W1545="")),"Há ano preenchido parcialmente: "&amp;TRIM(IF(AND($G1545="",$H1545&lt;&gt;""),"Ano 1 (falta valor unitário); ","")&amp;IF(AND($G1545&lt;&gt;"",$H1545=""),"Ano 1 (falta quantidade); ","")&amp;IF(AND($J1545="",$K1545&lt;&gt;""),"Ano 2 (falta valor unitário); ","")&amp;IF(AND($J1545&lt;&gt;"",$K1545=""),"Ano 2 (falta quantidade); ","")&amp;IF(AND($M1545="",$N1545&lt;&gt;""),"Ano 3 (falta valor unitário); ","")&amp;IF(AND($M1545&lt;&gt;"",$N1545=""),"Ano 3 (falta quantidade); ","")&amp;IF(AND($P1545="",$Q1545&lt;&gt;""),"Ano 4 (falta valor unitário); ","")&amp;IF(AND($P1545&lt;&gt;"",$Q1545=""),"Ano 4 (falta quantidade); ","")&amp;IF(AND($S1545="",$T1545&lt;&gt;""),"Ano 5 (falta valor unitário); ","")&amp;IF(AND($S1545&lt;&gt;"",$T1545=""),"Ano 5 (falta quantidade); ","")&amp;IF(AND($V1545="",$W1545&lt;&gt;""),"Ano 6 (falta valor unitário); ","")&amp;IF(AND($V1545&lt;&gt;"",$W1545=""),"Ano 6 (falta quantidade); ","")), IF(NOT(OR(AND($G1545&lt;&gt;"",$H1545&lt;&gt;""),AND($J1545&lt;&gt;"",$K1545&lt;&gt;""),AND($M1545&lt;&gt;"",$N1545&lt;&gt;""),AND($P1545&lt;&gt;"",$Q1545&lt;&gt;""),AND($S1545&lt;&gt;"",$T1545&lt;&gt;""),AND($V1545&lt;&gt;"",$W1545&lt;&gt;""))),"Informe pelo menos um ano completo com valor unitário e quantidade.",IF(AND($C1545&lt;&gt;"",$E1545&lt;&gt;"",LEFT(TRIM($C1545),1)&lt;&gt;LEFT(TRIM($E1545),1)),"Categoria e tipo estão incompatíveis.",IF(IF(OR($E1545="",$F1545=""),FALSE(),IFERROR(COUNTIF(INDIRECT("UNITS_"&amp;SUBSTITUTE(LEFT($E1545,FIND(" ",$E1545&amp;" ")-1),".","_")),$F1545)=0,TRUE())),"Unidade incompatível com o tipo selecionado.",IF(OR(AND(ISNUMBER(SEARCH("comunic",LOWER($B1545))),LEFT($E1545,3)&lt;&gt;"4.4"),AND(ISNUMBER(SEARCH("monitor",LOWER($B1545))),NOT(OR(LEFT($E1545,3)="1.5",LEFT($E1545,3)="2.5")))),"Revise a classificação do item conforme as regras de preenchimento.",IF(AND($B1545&lt;&gt;"",OR(ISNUMBER(SEARCH("outro",LOWER($B1545))),ISNUMBER(SEARCH("divers",LOWER($B1545))),ISNUMBER(SEARCH("kit",LOWER($B1545))),ISNUMBER(SEARCH("ferrament",LOWER($B1545))),ISNUMBER(SEARCH("epi",LOWER($B1545)))),NOT(OR($Z1545&lt;&gt;"",$AA1545&lt;&gt;""))),"Descrição muito genérica: detalhe melhor o item e registre o racional no memorial ou em anexo.",IF(AND($Y1545=0,$B1545&lt;&gt;"",OR($G1545&lt;&gt;"",$H1545&lt;&gt;"",$J1545&lt;&gt;"",$K1545&lt;&gt;"",$M1545&lt;&gt;"",$N1545&lt;&gt;"",$P1545&lt;&gt;"",$Q1545&lt;&gt;"",$S1545&lt;&gt;"",$T1545&lt;&gt;"",$V1545&lt;&gt;"",$W1545&lt;&gt;"")),"O item possui dados lançados, mas o total está zerado. Revise os valores informados.","")))))))))))))))</f>
        <v/>
      </c>
    </row>
    <row r="1546" spans="1:35" ht="14.25" customHeight="1" x14ac:dyDescent="0.25">
      <c r="A1546" s="57" t="str">
        <f t="shared" ref="A1546:A1609" si="312">AH1546</f>
        <v/>
      </c>
      <c r="B1546" s="58"/>
      <c r="C1546" s="58"/>
      <c r="D1546" s="58"/>
      <c r="E1546" s="58"/>
      <c r="F1546" s="58"/>
      <c r="G1546" s="269"/>
      <c r="H1546" s="59"/>
      <c r="I1546" s="273">
        <f t="shared" ref="I1546:I1609" si="313">IFERROR(G1546*H1546,0)</f>
        <v>0</v>
      </c>
      <c r="J1546" s="269"/>
      <c r="K1546" s="59"/>
      <c r="L1546" s="270">
        <f t="shared" ref="L1546:L1609" si="314">IFERROR(J1546*K1546,0)</f>
        <v>0</v>
      </c>
      <c r="M1546" s="269"/>
      <c r="N1546" s="59"/>
      <c r="O1546" s="270">
        <f t="shared" ref="O1546:O1609" si="315">IFERROR(M1546*N1546,0)</f>
        <v>0</v>
      </c>
      <c r="P1546" s="269"/>
      <c r="Q1546" s="59"/>
      <c r="R1546" s="271">
        <f t="shared" ref="R1546:R1609" si="316">IFERROR(P1546*Q1546,0)</f>
        <v>0</v>
      </c>
      <c r="S1546" s="269"/>
      <c r="T1546" s="59"/>
      <c r="U1546" s="270">
        <f t="shared" ref="U1546:U1609" si="317">IFERROR(S1546*T1546,0)</f>
        <v>0</v>
      </c>
      <c r="V1546" s="269"/>
      <c r="W1546" s="59"/>
      <c r="X1546" s="270">
        <f t="shared" ref="X1546:X1609" si="318">IFERROR(V1546*W1546,0)</f>
        <v>0</v>
      </c>
      <c r="Y1546" s="270">
        <f t="shared" ref="Y1546:Y1609" si="319">SUM(I1546,L1546,O1546,R1546,U1546,X1546)</f>
        <v>0</v>
      </c>
      <c r="Z1546" s="58"/>
      <c r="AA1546" s="58"/>
      <c r="AB1546" s="60" t="str">
        <f t="shared" ref="AB1546:AB1609" si="320">IF($B1546="","",TEXT(ROW()-4,"000"))</f>
        <v/>
      </c>
      <c r="AC1546" s="21" t="b">
        <f t="shared" ref="AC1546:AC1609" si="321">OR(LEN($B1546&amp;"")&gt;0,LEN($C1546&amp;"")&gt;0,LEN($D1546&amp;"")&gt;0,LEN($E1546&amp;"")&gt;0,LEN($F1546&amp;"")&gt;0,LEN($G1546&amp;"")&gt;0,LEN($H1546&amp;"")&gt;0,LEN($J1546&amp;"")&gt;0,LEN($K1546&amp;"")&gt;0,LEN($M1546&amp;"")&gt;0,LEN($N1546&amp;"")&gt;0,LEN($P1546&amp;"")&gt;0,LEN($Q1546&amp;"")&gt;0,LEN($S1546&amp;"")&gt;0,LEN($T1546&amp;"")&gt;0,LEN($V1546&amp;"")&gt;0,LEN($W1546&amp;"")&gt;0,LEN($Z1546&amp;"")&gt;0,LEN($AA1546&amp;"")&gt;0)</f>
        <v>0</v>
      </c>
      <c r="AD1546" s="21" t="b">
        <f t="shared" ref="AD1546:AD1609" si="322">AND($B1546&lt;&gt;"",$C1546&lt;&gt;"",$E1546&lt;&gt;"",$F1546&lt;&gt;"")</f>
        <v>0</v>
      </c>
      <c r="AE1546" s="21" t="b">
        <f t="shared" ref="AE1546:AE1609" si="323">OR(AND($G1546&lt;&gt;"",$H1546&lt;&gt;""),AND($J1546&lt;&gt;"",$K1546&lt;&gt;""),AND($M1546&lt;&gt;"",$N1546&lt;&gt;""),AND($P1546&lt;&gt;"",$Q1546&lt;&gt;""),AND($S1546&lt;&gt;"",$T1546&lt;&gt;""),AND($V1546&lt;&gt;"",$W1546&lt;&gt;""))</f>
        <v>0</v>
      </c>
      <c r="AF1546" s="21" t="b">
        <f ca="1">OR(AND($AC1546,NOT($AD1546)),AND($AC1546,OR(AND($G1546="",$H1546&lt;&gt;""),AND($G1546&lt;&gt;"",$H1546=""),AND($J1546="",$K1546&lt;&gt;""),AND($J1546&lt;&gt;"",$K1546=""),AND($M1546="",$N1546&lt;&gt;""),AND($M1546&lt;&gt;"",$N1546=""),AND($P1546="",$Q1546&lt;&gt;""),AND($P1546&lt;&gt;"",$Q1546=""),AND($S1546="",$T1546&lt;&gt;""),AND($S1546&lt;&gt;"",$T1546=""),AND($V1546="",$W1546&lt;&gt;""),AND($V1546&lt;&gt;"",$W1546=""))),AND($C1546&lt;&gt;"",$E1546&lt;&gt;"",LEFT(TRIM($C1546),1)&lt;&gt;LEFT(TRIM($E1546),1)),IF(OR($E1546="",$F1546=""),FALSE(),IFERROR(COUNTIF(INDIRECT("UNITS_"&amp;SUBSTITUTE(LEFT($E1546,FIND(" ",$E1546&amp;" ")-1),".","_")),$F1546)=0,TRUE())),AND($B1546&lt;&gt;"",OR(ISNUMBER(SEARCH("outro",LOWER($B1546))),ISNUMBER(SEARCH("divers",LOWER($B1546))),ISNUMBER(SEARCH("etc",LOWER($B1546))))),OR(AND(ISNUMBER(SEARCH("comunic",LOWER($B1546))),LEFT($E1546,3)&lt;&gt;"4.4"),AND(ISNUMBER(SEARCH("monitor",LOWER($B1546))),NOT(OR(LEFT($E1546,3)="1.5",LEFT($E1546,3)="2.5")))),AND($B1546&lt;&gt;"",OR(LEFT($C1546,1)="1",LEFT($C1546,1)="2"),$D1546=""),AND($D1546&lt;&gt;"",NOT(OR(LEFT($C1546,1)="1",LEFT($C1546,1)="2"))),AND($D1546&lt;&gt;"",COUNTIF(' PROJETO'!$B$14:$B$16,$D1546)=0),IF($D1546="",FALSE(),IF(COUNTIF(' PROJETO'!$B$14:$B$16,$D1546)=0,FALSE(),IFERROR(INDEX(' PROJETO'!$C$14:$C$16,MATCH($D1546,' PROJETO'!$B$14:$B$16,0))&lt;&gt;"Sim",FALSE()))))</f>
        <v>0</v>
      </c>
      <c r="AG1546" s="21" t="b">
        <f>AND($AC1546,$Y1546&gt;'CONFG.  LISTAS'!$F$4,$Z1546="",$AA1546="")</f>
        <v>0</v>
      </c>
      <c r="AH1546" s="21" t="str">
        <f t="shared" ref="AH1546:AH1609" si="324">IF(NOT($AC1546),"",IF($AG1546,"⚠",IF(OR(AND($AC1546,NOT($AE1546)),$AF1546),"◔","✓")))</f>
        <v/>
      </c>
      <c r="AI1546" s="43" t="str">
        <f ca="1">IF(NOT($AC1546),"",IF(OR($B1546="",$C1546="",$E1546="",$F1546=""),"Preencha descrição, categoria, tipo e unidade.",IF(AND($B1546&lt;&gt;"",OR(LEFT($C1546,1)="1",LEFT($C1546,1)="2"),$D1546=""),"Informe a prática de restauração para itens diretos.",IF(AND($D1546&lt;&gt;"",NOT(OR(LEFT($C1546,1)="1",LEFT($C1546,1)="2"))),"Custos indiretos não devem pertencer a uma prática específica.",IF(AND($D1546&lt;&gt;"",COUNTIF(' PROJETO'!$B$14:$B$16,$D1546)=0),"Prática de restauração inválida ou não cadastrada.",IF(IF($D1546="",FALSE(),IF(COUNTIF(' PROJETO'!$B$14:$B$16,$D1546)=0,FALSE(),IFERROR(INDEX(' PROJETO'!$C$14:$C$16,MATCH($D1546,' PROJETO'!$B$14:$B$16,0))&lt;&gt;"Sim",FALSE()))),"A prática informada no item não foi selecionada na aba Projeto.",IF(AND(MAX($I1546,$L1546,$O1546,$R1546,$U1546,$X1546)&gt;'CONFG.  LISTAS'!$F$4,NOT(OR($Z1546&lt;&gt;"",$AA1546&lt;&gt;""))),"Memorial de cálculo ou anexo obrigatório não informado para item acima do limite.",IF(OR(AND($G1546&lt;&gt;"",$H1546&lt;&gt;"",OR($G1546&lt;=0,$H1546&lt;=0)),AND($J1546&lt;&gt;"",$K1546&lt;&gt;"",OR($J1546&lt;=0,$K1546&lt;=0)),AND($M1546&lt;&gt;"",$N1546&lt;&gt;"",OR($M1546&lt;=0,$N1546&lt;=0)),AND($P1546&lt;&gt;"",$Q1546&lt;&gt;"",OR($P1546&lt;=0,$Q1546&lt;=0)),AND($S1546&lt;&gt;"",$T1546&lt;&gt;"",OR($S1546&lt;=0,$T1546&lt;=0)),AND($V1546&lt;&gt;"",$W1546&lt;&gt;"",OR($V1546&lt;=0,$W1546&lt;=0))),"Revise os valores informados: valor unitário e quantidade devem ser maiores que zero.",IF(OR(AND($G1546="",$H1546&lt;&gt;""),AND($G1546&lt;&gt;"",$H1546=""),AND($J1546="",$K1546&lt;&gt;""),AND($J1546&lt;&gt;"",$K1546=""),AND($M1546="",$N1546&lt;&gt;""),AND($M1546&lt;&gt;"",$N1546=""),AND($P1546="",$Q1546&lt;&gt;""),AND($P1546&lt;&gt;"",$Q1546=""),AND($S1546="",$T1546&lt;&gt;""),AND($S1546&lt;&gt;"",$T1546=""),AND($V1546="",$W1546&lt;&gt;""),AND($V1546&lt;&gt;"",$W1546="")),"Há ano preenchido parcialmente: "&amp;TRIM(IF(AND($G1546="",$H1546&lt;&gt;""),"Ano 1 (falta valor unitário); ","")&amp;IF(AND($G1546&lt;&gt;"",$H1546=""),"Ano 1 (falta quantidade); ","")&amp;IF(AND($J1546="",$K1546&lt;&gt;""),"Ano 2 (falta valor unitário); ","")&amp;IF(AND($J1546&lt;&gt;"",$K1546=""),"Ano 2 (falta quantidade); ","")&amp;IF(AND($M1546="",$N1546&lt;&gt;""),"Ano 3 (falta valor unitário); ","")&amp;IF(AND($M1546&lt;&gt;"",$N1546=""),"Ano 3 (falta quantidade); ","")&amp;IF(AND($P1546="",$Q1546&lt;&gt;""),"Ano 4 (falta valor unitário); ","")&amp;IF(AND($P1546&lt;&gt;"",$Q1546=""),"Ano 4 (falta quantidade); ","")&amp;IF(AND($S1546="",$T1546&lt;&gt;""),"Ano 5 (falta valor unitário); ","")&amp;IF(AND($S1546&lt;&gt;"",$T1546=""),"Ano 5 (falta quantidade); ","")&amp;IF(AND($V1546="",$W1546&lt;&gt;""),"Ano 6 (falta valor unitário); ","")&amp;IF(AND($V1546&lt;&gt;"",$W1546=""),"Ano 6 (falta quantidade); ","")), IF(NOT(OR(AND($G1546&lt;&gt;"",$H1546&lt;&gt;""),AND($J1546&lt;&gt;"",$K1546&lt;&gt;""),AND($M1546&lt;&gt;"",$N1546&lt;&gt;""),AND($P1546&lt;&gt;"",$Q1546&lt;&gt;""),AND($S1546&lt;&gt;"",$T1546&lt;&gt;""),AND($V1546&lt;&gt;"",$W1546&lt;&gt;""))),"Informe pelo menos um ano completo com valor unitário e quantidade.",IF(AND($C1546&lt;&gt;"",$E1546&lt;&gt;"",LEFT(TRIM($C1546),1)&lt;&gt;LEFT(TRIM($E1546),1)),"Categoria e tipo estão incompatíveis.",IF(IF(OR($E1546="",$F1546=""),FALSE(),IFERROR(COUNTIF(INDIRECT("UNITS_"&amp;SUBSTITUTE(LEFT($E1546,FIND(" ",$E1546&amp;" ")-1),".","_")),$F1546)=0,TRUE())),"Unidade incompatível com o tipo selecionado.",IF(OR(AND(ISNUMBER(SEARCH("comunic",LOWER($B1546))),LEFT($E1546,3)&lt;&gt;"4.4"),AND(ISNUMBER(SEARCH("monitor",LOWER($B1546))),NOT(OR(LEFT($E1546,3)="1.5",LEFT($E1546,3)="2.5")))),"Revise a classificação do item conforme as regras de preenchimento.",IF(AND($B1546&lt;&gt;"",OR(ISNUMBER(SEARCH("outro",LOWER($B1546))),ISNUMBER(SEARCH("divers",LOWER($B1546))),ISNUMBER(SEARCH("kit",LOWER($B1546))),ISNUMBER(SEARCH("ferrament",LOWER($B1546))),ISNUMBER(SEARCH("epi",LOWER($B1546)))),NOT(OR($Z1546&lt;&gt;"",$AA1546&lt;&gt;""))),"Descrição muito genérica: detalhe melhor o item e registre o racional no memorial ou em anexo.",IF(AND($Y1546=0,$B1546&lt;&gt;"",OR($G1546&lt;&gt;"",$H1546&lt;&gt;"",$J1546&lt;&gt;"",$K1546&lt;&gt;"",$M1546&lt;&gt;"",$N1546&lt;&gt;"",$P1546&lt;&gt;"",$Q1546&lt;&gt;"",$S1546&lt;&gt;"",$T1546&lt;&gt;"",$V1546&lt;&gt;"",$W1546&lt;&gt;"")),"O item possui dados lançados, mas o total está zerado. Revise os valores informados.","")))))))))))))))</f>
        <v/>
      </c>
    </row>
    <row r="1547" spans="1:35" ht="14.25" customHeight="1" x14ac:dyDescent="0.25">
      <c r="A1547" s="57" t="str">
        <f t="shared" si="312"/>
        <v/>
      </c>
      <c r="B1547" s="61"/>
      <c r="C1547" s="61"/>
      <c r="D1547" s="58"/>
      <c r="E1547" s="61"/>
      <c r="F1547" s="61"/>
      <c r="G1547" s="272"/>
      <c r="H1547" s="62"/>
      <c r="I1547" s="273">
        <f t="shared" si="313"/>
        <v>0</v>
      </c>
      <c r="J1547" s="272"/>
      <c r="K1547" s="62"/>
      <c r="L1547" s="270">
        <f t="shared" si="314"/>
        <v>0</v>
      </c>
      <c r="M1547" s="272"/>
      <c r="N1547" s="62"/>
      <c r="O1547" s="270">
        <f t="shared" si="315"/>
        <v>0</v>
      </c>
      <c r="P1547" s="272"/>
      <c r="Q1547" s="62"/>
      <c r="R1547" s="271">
        <f t="shared" si="316"/>
        <v>0</v>
      </c>
      <c r="S1547" s="272"/>
      <c r="T1547" s="62"/>
      <c r="U1547" s="270">
        <f t="shared" si="317"/>
        <v>0</v>
      </c>
      <c r="V1547" s="272"/>
      <c r="W1547" s="62"/>
      <c r="X1547" s="270">
        <f t="shared" si="318"/>
        <v>0</v>
      </c>
      <c r="Y1547" s="270">
        <f t="shared" si="319"/>
        <v>0</v>
      </c>
      <c r="Z1547" s="61"/>
      <c r="AA1547" s="61"/>
      <c r="AB1547" s="60" t="str">
        <f t="shared" si="320"/>
        <v/>
      </c>
      <c r="AC1547" s="21" t="b">
        <f t="shared" si="321"/>
        <v>0</v>
      </c>
      <c r="AD1547" s="21" t="b">
        <f t="shared" si="322"/>
        <v>0</v>
      </c>
      <c r="AE1547" s="21" t="b">
        <f t="shared" si="323"/>
        <v>0</v>
      </c>
      <c r="AF1547" s="21" t="b">
        <f ca="1">OR(AND($AC1547,NOT($AD1547)),AND($AC1547,OR(AND($G1547="",$H1547&lt;&gt;""),AND($G1547&lt;&gt;"",$H1547=""),AND($J1547="",$K1547&lt;&gt;""),AND($J1547&lt;&gt;"",$K1547=""),AND($M1547="",$N1547&lt;&gt;""),AND($M1547&lt;&gt;"",$N1547=""),AND($P1547="",$Q1547&lt;&gt;""),AND($P1547&lt;&gt;"",$Q1547=""),AND($S1547="",$T1547&lt;&gt;""),AND($S1547&lt;&gt;"",$T1547=""),AND($V1547="",$W1547&lt;&gt;""),AND($V1547&lt;&gt;"",$W1547=""))),AND($C1547&lt;&gt;"",$E1547&lt;&gt;"",LEFT(TRIM($C1547),1)&lt;&gt;LEFT(TRIM($E1547),1)),IF(OR($E1547="",$F1547=""),FALSE(),IFERROR(COUNTIF(INDIRECT("UNITS_"&amp;SUBSTITUTE(LEFT($E1547,FIND(" ",$E1547&amp;" ")-1),".","_")),$F1547)=0,TRUE())),AND($B1547&lt;&gt;"",OR(ISNUMBER(SEARCH("outro",LOWER($B1547))),ISNUMBER(SEARCH("divers",LOWER($B1547))),ISNUMBER(SEARCH("etc",LOWER($B1547))))),OR(AND(ISNUMBER(SEARCH("comunic",LOWER($B1547))),LEFT($E1547,3)&lt;&gt;"4.4"),AND(ISNUMBER(SEARCH("monitor",LOWER($B1547))),NOT(OR(LEFT($E1547,3)="1.5",LEFT($E1547,3)="2.5")))),AND($B1547&lt;&gt;"",OR(LEFT($C1547,1)="1",LEFT($C1547,1)="2"),$D1547=""),AND($D1547&lt;&gt;"",NOT(OR(LEFT($C1547,1)="1",LEFT($C1547,1)="2"))),AND($D1547&lt;&gt;"",COUNTIF(' PROJETO'!$B$14:$B$16,$D1547)=0),IF($D1547="",FALSE(),IF(COUNTIF(' PROJETO'!$B$14:$B$16,$D1547)=0,FALSE(),IFERROR(INDEX(' PROJETO'!$C$14:$C$16,MATCH($D1547,' PROJETO'!$B$14:$B$16,0))&lt;&gt;"Sim",FALSE()))))</f>
        <v>0</v>
      </c>
      <c r="AG1547" s="21" t="b">
        <f>AND($AC1547,$Y1547&gt;'CONFG.  LISTAS'!$F$4,$Z1547="",$AA1547="")</f>
        <v>0</v>
      </c>
      <c r="AH1547" s="21" t="str">
        <f t="shared" si="324"/>
        <v/>
      </c>
      <c r="AI1547" s="43" t="str">
        <f ca="1">IF(NOT($AC1547),"",IF(OR($B1547="",$C1547="",$E1547="",$F1547=""),"Preencha descrição, categoria, tipo e unidade.",IF(AND($B1547&lt;&gt;"",OR(LEFT($C1547,1)="1",LEFT($C1547,1)="2"),$D1547=""),"Informe a prática de restauração para itens diretos.",IF(AND($D1547&lt;&gt;"",NOT(OR(LEFT($C1547,1)="1",LEFT($C1547,1)="2"))),"Custos indiretos não devem pertencer a uma prática específica.",IF(AND($D1547&lt;&gt;"",COUNTIF(' PROJETO'!$B$14:$B$16,$D1547)=0),"Prática de restauração inválida ou não cadastrada.",IF(IF($D1547="",FALSE(),IF(COUNTIF(' PROJETO'!$B$14:$B$16,$D1547)=0,FALSE(),IFERROR(INDEX(' PROJETO'!$C$14:$C$16,MATCH($D1547,' PROJETO'!$B$14:$B$16,0))&lt;&gt;"Sim",FALSE()))),"A prática informada no item não foi selecionada na aba Projeto.",IF(AND(MAX($I1547,$L1547,$O1547,$R1547,$U1547,$X1547)&gt;'CONFG.  LISTAS'!$F$4,NOT(OR($Z1547&lt;&gt;"",$AA1547&lt;&gt;""))),"Memorial de cálculo ou anexo obrigatório não informado para item acima do limite.",IF(OR(AND($G1547&lt;&gt;"",$H1547&lt;&gt;"",OR($G1547&lt;=0,$H1547&lt;=0)),AND($J1547&lt;&gt;"",$K1547&lt;&gt;"",OR($J1547&lt;=0,$K1547&lt;=0)),AND($M1547&lt;&gt;"",$N1547&lt;&gt;"",OR($M1547&lt;=0,$N1547&lt;=0)),AND($P1547&lt;&gt;"",$Q1547&lt;&gt;"",OR($P1547&lt;=0,$Q1547&lt;=0)),AND($S1547&lt;&gt;"",$T1547&lt;&gt;"",OR($S1547&lt;=0,$T1547&lt;=0)),AND($V1547&lt;&gt;"",$W1547&lt;&gt;"",OR($V1547&lt;=0,$W1547&lt;=0))),"Revise os valores informados: valor unitário e quantidade devem ser maiores que zero.",IF(OR(AND($G1547="",$H1547&lt;&gt;""),AND($G1547&lt;&gt;"",$H1547=""),AND($J1547="",$K1547&lt;&gt;""),AND($J1547&lt;&gt;"",$K1547=""),AND($M1547="",$N1547&lt;&gt;""),AND($M1547&lt;&gt;"",$N1547=""),AND($P1547="",$Q1547&lt;&gt;""),AND($P1547&lt;&gt;"",$Q1547=""),AND($S1547="",$T1547&lt;&gt;""),AND($S1547&lt;&gt;"",$T1547=""),AND($V1547="",$W1547&lt;&gt;""),AND($V1547&lt;&gt;"",$W1547="")),"Há ano preenchido parcialmente: "&amp;TRIM(IF(AND($G1547="",$H1547&lt;&gt;""),"Ano 1 (falta valor unitário); ","")&amp;IF(AND($G1547&lt;&gt;"",$H1547=""),"Ano 1 (falta quantidade); ","")&amp;IF(AND($J1547="",$K1547&lt;&gt;""),"Ano 2 (falta valor unitário); ","")&amp;IF(AND($J1547&lt;&gt;"",$K1547=""),"Ano 2 (falta quantidade); ","")&amp;IF(AND($M1547="",$N1547&lt;&gt;""),"Ano 3 (falta valor unitário); ","")&amp;IF(AND($M1547&lt;&gt;"",$N1547=""),"Ano 3 (falta quantidade); ","")&amp;IF(AND($P1547="",$Q1547&lt;&gt;""),"Ano 4 (falta valor unitário); ","")&amp;IF(AND($P1547&lt;&gt;"",$Q1547=""),"Ano 4 (falta quantidade); ","")&amp;IF(AND($S1547="",$T1547&lt;&gt;""),"Ano 5 (falta valor unitário); ","")&amp;IF(AND($S1547&lt;&gt;"",$T1547=""),"Ano 5 (falta quantidade); ","")&amp;IF(AND($V1547="",$W1547&lt;&gt;""),"Ano 6 (falta valor unitário); ","")&amp;IF(AND($V1547&lt;&gt;"",$W1547=""),"Ano 6 (falta quantidade); ","")), IF(NOT(OR(AND($G1547&lt;&gt;"",$H1547&lt;&gt;""),AND($J1547&lt;&gt;"",$K1547&lt;&gt;""),AND($M1547&lt;&gt;"",$N1547&lt;&gt;""),AND($P1547&lt;&gt;"",$Q1547&lt;&gt;""),AND($S1547&lt;&gt;"",$T1547&lt;&gt;""),AND($V1547&lt;&gt;"",$W1547&lt;&gt;""))),"Informe pelo menos um ano completo com valor unitário e quantidade.",IF(AND($C1547&lt;&gt;"",$E1547&lt;&gt;"",LEFT(TRIM($C1547),1)&lt;&gt;LEFT(TRIM($E1547),1)),"Categoria e tipo estão incompatíveis.",IF(IF(OR($E1547="",$F1547=""),FALSE(),IFERROR(COUNTIF(INDIRECT("UNITS_"&amp;SUBSTITUTE(LEFT($E1547,FIND(" ",$E1547&amp;" ")-1),".","_")),$F1547)=0,TRUE())),"Unidade incompatível com o tipo selecionado.",IF(OR(AND(ISNUMBER(SEARCH("comunic",LOWER($B1547))),LEFT($E1547,3)&lt;&gt;"4.4"),AND(ISNUMBER(SEARCH("monitor",LOWER($B1547))),NOT(OR(LEFT($E1547,3)="1.5",LEFT($E1547,3)="2.5")))),"Revise a classificação do item conforme as regras de preenchimento.",IF(AND($B1547&lt;&gt;"",OR(ISNUMBER(SEARCH("outro",LOWER($B1547))),ISNUMBER(SEARCH("divers",LOWER($B1547))),ISNUMBER(SEARCH("kit",LOWER($B1547))),ISNUMBER(SEARCH("ferrament",LOWER($B1547))),ISNUMBER(SEARCH("epi",LOWER($B1547)))),NOT(OR($Z1547&lt;&gt;"",$AA1547&lt;&gt;""))),"Descrição muito genérica: detalhe melhor o item e registre o racional no memorial ou em anexo.",IF(AND($Y1547=0,$B1547&lt;&gt;"",OR($G1547&lt;&gt;"",$H1547&lt;&gt;"",$J1547&lt;&gt;"",$K1547&lt;&gt;"",$M1547&lt;&gt;"",$N1547&lt;&gt;"",$P1547&lt;&gt;"",$Q1547&lt;&gt;"",$S1547&lt;&gt;"",$T1547&lt;&gt;"",$V1547&lt;&gt;"",$W1547&lt;&gt;"")),"O item possui dados lançados, mas o total está zerado. Revise os valores informados.","")))))))))))))))</f>
        <v/>
      </c>
    </row>
    <row r="1548" spans="1:35" ht="14.25" customHeight="1" x14ac:dyDescent="0.25">
      <c r="A1548" s="57" t="str">
        <f t="shared" si="312"/>
        <v/>
      </c>
      <c r="B1548" s="58"/>
      <c r="C1548" s="58"/>
      <c r="D1548" s="58"/>
      <c r="E1548" s="58"/>
      <c r="F1548" s="58"/>
      <c r="G1548" s="269"/>
      <c r="H1548" s="59"/>
      <c r="I1548" s="273">
        <f t="shared" si="313"/>
        <v>0</v>
      </c>
      <c r="J1548" s="269"/>
      <c r="K1548" s="59"/>
      <c r="L1548" s="270">
        <f t="shared" si="314"/>
        <v>0</v>
      </c>
      <c r="M1548" s="269"/>
      <c r="N1548" s="59"/>
      <c r="O1548" s="270">
        <f t="shared" si="315"/>
        <v>0</v>
      </c>
      <c r="P1548" s="269"/>
      <c r="Q1548" s="59"/>
      <c r="R1548" s="271">
        <f t="shared" si="316"/>
        <v>0</v>
      </c>
      <c r="S1548" s="269"/>
      <c r="T1548" s="59"/>
      <c r="U1548" s="270">
        <f t="shared" si="317"/>
        <v>0</v>
      </c>
      <c r="V1548" s="269"/>
      <c r="W1548" s="59"/>
      <c r="X1548" s="270">
        <f t="shared" si="318"/>
        <v>0</v>
      </c>
      <c r="Y1548" s="270">
        <f t="shared" si="319"/>
        <v>0</v>
      </c>
      <c r="Z1548" s="58"/>
      <c r="AA1548" s="58"/>
      <c r="AB1548" s="60" t="str">
        <f t="shared" si="320"/>
        <v/>
      </c>
      <c r="AC1548" s="21" t="b">
        <f t="shared" si="321"/>
        <v>0</v>
      </c>
      <c r="AD1548" s="21" t="b">
        <f t="shared" si="322"/>
        <v>0</v>
      </c>
      <c r="AE1548" s="21" t="b">
        <f t="shared" si="323"/>
        <v>0</v>
      </c>
      <c r="AF1548" s="21" t="b">
        <f ca="1">OR(AND($AC1548,NOT($AD1548)),AND($AC1548,OR(AND($G1548="",$H1548&lt;&gt;""),AND($G1548&lt;&gt;"",$H1548=""),AND($J1548="",$K1548&lt;&gt;""),AND($J1548&lt;&gt;"",$K1548=""),AND($M1548="",$N1548&lt;&gt;""),AND($M1548&lt;&gt;"",$N1548=""),AND($P1548="",$Q1548&lt;&gt;""),AND($P1548&lt;&gt;"",$Q1548=""),AND($S1548="",$T1548&lt;&gt;""),AND($S1548&lt;&gt;"",$T1548=""),AND($V1548="",$W1548&lt;&gt;""),AND($V1548&lt;&gt;"",$W1548=""))),AND($C1548&lt;&gt;"",$E1548&lt;&gt;"",LEFT(TRIM($C1548),1)&lt;&gt;LEFT(TRIM($E1548),1)),IF(OR($E1548="",$F1548=""),FALSE(),IFERROR(COUNTIF(INDIRECT("UNITS_"&amp;SUBSTITUTE(LEFT($E1548,FIND(" ",$E1548&amp;" ")-1),".","_")),$F1548)=0,TRUE())),AND($B1548&lt;&gt;"",OR(ISNUMBER(SEARCH("outro",LOWER($B1548))),ISNUMBER(SEARCH("divers",LOWER($B1548))),ISNUMBER(SEARCH("etc",LOWER($B1548))))),OR(AND(ISNUMBER(SEARCH("comunic",LOWER($B1548))),LEFT($E1548,3)&lt;&gt;"4.4"),AND(ISNUMBER(SEARCH("monitor",LOWER($B1548))),NOT(OR(LEFT($E1548,3)="1.5",LEFT($E1548,3)="2.5")))),AND($B1548&lt;&gt;"",OR(LEFT($C1548,1)="1",LEFT($C1548,1)="2"),$D1548=""),AND($D1548&lt;&gt;"",NOT(OR(LEFT($C1548,1)="1",LEFT($C1548,1)="2"))),AND($D1548&lt;&gt;"",COUNTIF(' PROJETO'!$B$14:$B$16,$D1548)=0),IF($D1548="",FALSE(),IF(COUNTIF(' PROJETO'!$B$14:$B$16,$D1548)=0,FALSE(),IFERROR(INDEX(' PROJETO'!$C$14:$C$16,MATCH($D1548,' PROJETO'!$B$14:$B$16,0))&lt;&gt;"Sim",FALSE()))))</f>
        <v>0</v>
      </c>
      <c r="AG1548" s="21" t="b">
        <f>AND($AC1548,$Y1548&gt;'CONFG.  LISTAS'!$F$4,$Z1548="",$AA1548="")</f>
        <v>0</v>
      </c>
      <c r="AH1548" s="21" t="str">
        <f t="shared" si="324"/>
        <v/>
      </c>
      <c r="AI1548" s="43" t="str">
        <f ca="1">IF(NOT($AC1548),"",IF(OR($B1548="",$C1548="",$E1548="",$F1548=""),"Preencha descrição, categoria, tipo e unidade.",IF(AND($B1548&lt;&gt;"",OR(LEFT($C1548,1)="1",LEFT($C1548,1)="2"),$D1548=""),"Informe a prática de restauração para itens diretos.",IF(AND($D1548&lt;&gt;"",NOT(OR(LEFT($C1548,1)="1",LEFT($C1548,1)="2"))),"Custos indiretos não devem pertencer a uma prática específica.",IF(AND($D1548&lt;&gt;"",COUNTIF(' PROJETO'!$B$14:$B$16,$D1548)=0),"Prática de restauração inválida ou não cadastrada.",IF(IF($D1548="",FALSE(),IF(COUNTIF(' PROJETO'!$B$14:$B$16,$D1548)=0,FALSE(),IFERROR(INDEX(' PROJETO'!$C$14:$C$16,MATCH($D1548,' PROJETO'!$B$14:$B$16,0))&lt;&gt;"Sim",FALSE()))),"A prática informada no item não foi selecionada na aba Projeto.",IF(AND(MAX($I1548,$L1548,$O1548,$R1548,$U1548,$X1548)&gt;'CONFG.  LISTAS'!$F$4,NOT(OR($Z1548&lt;&gt;"",$AA1548&lt;&gt;""))),"Memorial de cálculo ou anexo obrigatório não informado para item acima do limite.",IF(OR(AND($G1548&lt;&gt;"",$H1548&lt;&gt;"",OR($G1548&lt;=0,$H1548&lt;=0)),AND($J1548&lt;&gt;"",$K1548&lt;&gt;"",OR($J1548&lt;=0,$K1548&lt;=0)),AND($M1548&lt;&gt;"",$N1548&lt;&gt;"",OR($M1548&lt;=0,$N1548&lt;=0)),AND($P1548&lt;&gt;"",$Q1548&lt;&gt;"",OR($P1548&lt;=0,$Q1548&lt;=0)),AND($S1548&lt;&gt;"",$T1548&lt;&gt;"",OR($S1548&lt;=0,$T1548&lt;=0)),AND($V1548&lt;&gt;"",$W1548&lt;&gt;"",OR($V1548&lt;=0,$W1548&lt;=0))),"Revise os valores informados: valor unitário e quantidade devem ser maiores que zero.",IF(OR(AND($G1548="",$H1548&lt;&gt;""),AND($G1548&lt;&gt;"",$H1548=""),AND($J1548="",$K1548&lt;&gt;""),AND($J1548&lt;&gt;"",$K1548=""),AND($M1548="",$N1548&lt;&gt;""),AND($M1548&lt;&gt;"",$N1548=""),AND($P1548="",$Q1548&lt;&gt;""),AND($P1548&lt;&gt;"",$Q1548=""),AND($S1548="",$T1548&lt;&gt;""),AND($S1548&lt;&gt;"",$T1548=""),AND($V1548="",$W1548&lt;&gt;""),AND($V1548&lt;&gt;"",$W1548="")),"Há ano preenchido parcialmente: "&amp;TRIM(IF(AND($G1548="",$H1548&lt;&gt;""),"Ano 1 (falta valor unitário); ","")&amp;IF(AND($G1548&lt;&gt;"",$H1548=""),"Ano 1 (falta quantidade); ","")&amp;IF(AND($J1548="",$K1548&lt;&gt;""),"Ano 2 (falta valor unitário); ","")&amp;IF(AND($J1548&lt;&gt;"",$K1548=""),"Ano 2 (falta quantidade); ","")&amp;IF(AND($M1548="",$N1548&lt;&gt;""),"Ano 3 (falta valor unitário); ","")&amp;IF(AND($M1548&lt;&gt;"",$N1548=""),"Ano 3 (falta quantidade); ","")&amp;IF(AND($P1548="",$Q1548&lt;&gt;""),"Ano 4 (falta valor unitário); ","")&amp;IF(AND($P1548&lt;&gt;"",$Q1548=""),"Ano 4 (falta quantidade); ","")&amp;IF(AND($S1548="",$T1548&lt;&gt;""),"Ano 5 (falta valor unitário); ","")&amp;IF(AND($S1548&lt;&gt;"",$T1548=""),"Ano 5 (falta quantidade); ","")&amp;IF(AND($V1548="",$W1548&lt;&gt;""),"Ano 6 (falta valor unitário); ","")&amp;IF(AND($V1548&lt;&gt;"",$W1548=""),"Ano 6 (falta quantidade); ","")), IF(NOT(OR(AND($G1548&lt;&gt;"",$H1548&lt;&gt;""),AND($J1548&lt;&gt;"",$K1548&lt;&gt;""),AND($M1548&lt;&gt;"",$N1548&lt;&gt;""),AND($P1548&lt;&gt;"",$Q1548&lt;&gt;""),AND($S1548&lt;&gt;"",$T1548&lt;&gt;""),AND($V1548&lt;&gt;"",$W1548&lt;&gt;""))),"Informe pelo menos um ano completo com valor unitário e quantidade.",IF(AND($C1548&lt;&gt;"",$E1548&lt;&gt;"",LEFT(TRIM($C1548),1)&lt;&gt;LEFT(TRIM($E1548),1)),"Categoria e tipo estão incompatíveis.",IF(IF(OR($E1548="",$F1548=""),FALSE(),IFERROR(COUNTIF(INDIRECT("UNITS_"&amp;SUBSTITUTE(LEFT($E1548,FIND(" ",$E1548&amp;" ")-1),".","_")),$F1548)=0,TRUE())),"Unidade incompatível com o tipo selecionado.",IF(OR(AND(ISNUMBER(SEARCH("comunic",LOWER($B1548))),LEFT($E1548,3)&lt;&gt;"4.4"),AND(ISNUMBER(SEARCH("monitor",LOWER($B1548))),NOT(OR(LEFT($E1548,3)="1.5",LEFT($E1548,3)="2.5")))),"Revise a classificação do item conforme as regras de preenchimento.",IF(AND($B1548&lt;&gt;"",OR(ISNUMBER(SEARCH("outro",LOWER($B1548))),ISNUMBER(SEARCH("divers",LOWER($B1548))),ISNUMBER(SEARCH("kit",LOWER($B1548))),ISNUMBER(SEARCH("ferrament",LOWER($B1548))),ISNUMBER(SEARCH("epi",LOWER($B1548)))),NOT(OR($Z1548&lt;&gt;"",$AA1548&lt;&gt;""))),"Descrição muito genérica: detalhe melhor o item e registre o racional no memorial ou em anexo.",IF(AND($Y1548=0,$B1548&lt;&gt;"",OR($G1548&lt;&gt;"",$H1548&lt;&gt;"",$J1548&lt;&gt;"",$K1548&lt;&gt;"",$M1548&lt;&gt;"",$N1548&lt;&gt;"",$P1548&lt;&gt;"",$Q1548&lt;&gt;"",$S1548&lt;&gt;"",$T1548&lt;&gt;"",$V1548&lt;&gt;"",$W1548&lt;&gt;"")),"O item possui dados lançados, mas o total está zerado. Revise os valores informados.","")))))))))))))))</f>
        <v/>
      </c>
    </row>
    <row r="1549" spans="1:35" ht="14.25" customHeight="1" x14ac:dyDescent="0.25">
      <c r="A1549" s="57" t="str">
        <f t="shared" si="312"/>
        <v/>
      </c>
      <c r="B1549" s="61"/>
      <c r="C1549" s="61"/>
      <c r="D1549" s="58"/>
      <c r="E1549" s="61"/>
      <c r="F1549" s="61"/>
      <c r="G1549" s="272"/>
      <c r="H1549" s="62"/>
      <c r="I1549" s="273">
        <f t="shared" si="313"/>
        <v>0</v>
      </c>
      <c r="J1549" s="272"/>
      <c r="K1549" s="62"/>
      <c r="L1549" s="270">
        <f t="shared" si="314"/>
        <v>0</v>
      </c>
      <c r="M1549" s="272"/>
      <c r="N1549" s="62"/>
      <c r="O1549" s="270">
        <f t="shared" si="315"/>
        <v>0</v>
      </c>
      <c r="P1549" s="272"/>
      <c r="Q1549" s="62"/>
      <c r="R1549" s="271">
        <f t="shared" si="316"/>
        <v>0</v>
      </c>
      <c r="S1549" s="272"/>
      <c r="T1549" s="62"/>
      <c r="U1549" s="270">
        <f t="shared" si="317"/>
        <v>0</v>
      </c>
      <c r="V1549" s="272"/>
      <c r="W1549" s="62"/>
      <c r="X1549" s="270">
        <f t="shared" si="318"/>
        <v>0</v>
      </c>
      <c r="Y1549" s="270">
        <f t="shared" si="319"/>
        <v>0</v>
      </c>
      <c r="Z1549" s="61"/>
      <c r="AA1549" s="61"/>
      <c r="AB1549" s="60" t="str">
        <f t="shared" si="320"/>
        <v/>
      </c>
      <c r="AC1549" s="21" t="b">
        <f t="shared" si="321"/>
        <v>0</v>
      </c>
      <c r="AD1549" s="21" t="b">
        <f t="shared" si="322"/>
        <v>0</v>
      </c>
      <c r="AE1549" s="21" t="b">
        <f t="shared" si="323"/>
        <v>0</v>
      </c>
      <c r="AF1549" s="21" t="b">
        <f ca="1">OR(AND($AC1549,NOT($AD1549)),AND($AC1549,OR(AND($G1549="",$H1549&lt;&gt;""),AND($G1549&lt;&gt;"",$H1549=""),AND($J1549="",$K1549&lt;&gt;""),AND($J1549&lt;&gt;"",$K1549=""),AND($M1549="",$N1549&lt;&gt;""),AND($M1549&lt;&gt;"",$N1549=""),AND($P1549="",$Q1549&lt;&gt;""),AND($P1549&lt;&gt;"",$Q1549=""),AND($S1549="",$T1549&lt;&gt;""),AND($S1549&lt;&gt;"",$T1549=""),AND($V1549="",$W1549&lt;&gt;""),AND($V1549&lt;&gt;"",$W1549=""))),AND($C1549&lt;&gt;"",$E1549&lt;&gt;"",LEFT(TRIM($C1549),1)&lt;&gt;LEFT(TRIM($E1549),1)),IF(OR($E1549="",$F1549=""),FALSE(),IFERROR(COUNTIF(INDIRECT("UNITS_"&amp;SUBSTITUTE(LEFT($E1549,FIND(" ",$E1549&amp;" ")-1),".","_")),$F1549)=0,TRUE())),AND($B1549&lt;&gt;"",OR(ISNUMBER(SEARCH("outro",LOWER($B1549))),ISNUMBER(SEARCH("divers",LOWER($B1549))),ISNUMBER(SEARCH("etc",LOWER($B1549))))),OR(AND(ISNUMBER(SEARCH("comunic",LOWER($B1549))),LEFT($E1549,3)&lt;&gt;"4.4"),AND(ISNUMBER(SEARCH("monitor",LOWER($B1549))),NOT(OR(LEFT($E1549,3)="1.5",LEFT($E1549,3)="2.5")))),AND($B1549&lt;&gt;"",OR(LEFT($C1549,1)="1",LEFT($C1549,1)="2"),$D1549=""),AND($D1549&lt;&gt;"",NOT(OR(LEFT($C1549,1)="1",LEFT($C1549,1)="2"))),AND($D1549&lt;&gt;"",COUNTIF(' PROJETO'!$B$14:$B$16,$D1549)=0),IF($D1549="",FALSE(),IF(COUNTIF(' PROJETO'!$B$14:$B$16,$D1549)=0,FALSE(),IFERROR(INDEX(' PROJETO'!$C$14:$C$16,MATCH($D1549,' PROJETO'!$B$14:$B$16,0))&lt;&gt;"Sim",FALSE()))))</f>
        <v>0</v>
      </c>
      <c r="AG1549" s="21" t="b">
        <f>AND($AC1549,$Y1549&gt;'CONFG.  LISTAS'!$F$4,$Z1549="",$AA1549="")</f>
        <v>0</v>
      </c>
      <c r="AH1549" s="21" t="str">
        <f t="shared" si="324"/>
        <v/>
      </c>
      <c r="AI1549" s="43" t="str">
        <f ca="1">IF(NOT($AC1549),"",IF(OR($B1549="",$C1549="",$E1549="",$F1549=""),"Preencha descrição, categoria, tipo e unidade.",IF(AND($B1549&lt;&gt;"",OR(LEFT($C1549,1)="1",LEFT($C1549,1)="2"),$D1549=""),"Informe a prática de restauração para itens diretos.",IF(AND($D1549&lt;&gt;"",NOT(OR(LEFT($C1549,1)="1",LEFT($C1549,1)="2"))),"Custos indiretos não devem pertencer a uma prática específica.",IF(AND($D1549&lt;&gt;"",COUNTIF(' PROJETO'!$B$14:$B$16,$D1549)=0),"Prática de restauração inválida ou não cadastrada.",IF(IF($D1549="",FALSE(),IF(COUNTIF(' PROJETO'!$B$14:$B$16,$D1549)=0,FALSE(),IFERROR(INDEX(' PROJETO'!$C$14:$C$16,MATCH($D1549,' PROJETO'!$B$14:$B$16,0))&lt;&gt;"Sim",FALSE()))),"A prática informada no item não foi selecionada na aba Projeto.",IF(AND(MAX($I1549,$L1549,$O1549,$R1549,$U1549,$X1549)&gt;'CONFG.  LISTAS'!$F$4,NOT(OR($Z1549&lt;&gt;"",$AA1549&lt;&gt;""))),"Memorial de cálculo ou anexo obrigatório não informado para item acima do limite.",IF(OR(AND($G1549&lt;&gt;"",$H1549&lt;&gt;"",OR($G1549&lt;=0,$H1549&lt;=0)),AND($J1549&lt;&gt;"",$K1549&lt;&gt;"",OR($J1549&lt;=0,$K1549&lt;=0)),AND($M1549&lt;&gt;"",$N1549&lt;&gt;"",OR($M1549&lt;=0,$N1549&lt;=0)),AND($P1549&lt;&gt;"",$Q1549&lt;&gt;"",OR($P1549&lt;=0,$Q1549&lt;=0)),AND($S1549&lt;&gt;"",$T1549&lt;&gt;"",OR($S1549&lt;=0,$T1549&lt;=0)),AND($V1549&lt;&gt;"",$W1549&lt;&gt;"",OR($V1549&lt;=0,$W1549&lt;=0))),"Revise os valores informados: valor unitário e quantidade devem ser maiores que zero.",IF(OR(AND($G1549="",$H1549&lt;&gt;""),AND($G1549&lt;&gt;"",$H1549=""),AND($J1549="",$K1549&lt;&gt;""),AND($J1549&lt;&gt;"",$K1549=""),AND($M1549="",$N1549&lt;&gt;""),AND($M1549&lt;&gt;"",$N1549=""),AND($P1549="",$Q1549&lt;&gt;""),AND($P1549&lt;&gt;"",$Q1549=""),AND($S1549="",$T1549&lt;&gt;""),AND($S1549&lt;&gt;"",$T1549=""),AND($V1549="",$W1549&lt;&gt;""),AND($V1549&lt;&gt;"",$W1549="")),"Há ano preenchido parcialmente: "&amp;TRIM(IF(AND($G1549="",$H1549&lt;&gt;""),"Ano 1 (falta valor unitário); ","")&amp;IF(AND($G1549&lt;&gt;"",$H1549=""),"Ano 1 (falta quantidade); ","")&amp;IF(AND($J1549="",$K1549&lt;&gt;""),"Ano 2 (falta valor unitário); ","")&amp;IF(AND($J1549&lt;&gt;"",$K1549=""),"Ano 2 (falta quantidade); ","")&amp;IF(AND($M1549="",$N1549&lt;&gt;""),"Ano 3 (falta valor unitário); ","")&amp;IF(AND($M1549&lt;&gt;"",$N1549=""),"Ano 3 (falta quantidade); ","")&amp;IF(AND($P1549="",$Q1549&lt;&gt;""),"Ano 4 (falta valor unitário); ","")&amp;IF(AND($P1549&lt;&gt;"",$Q1549=""),"Ano 4 (falta quantidade); ","")&amp;IF(AND($S1549="",$T1549&lt;&gt;""),"Ano 5 (falta valor unitário); ","")&amp;IF(AND($S1549&lt;&gt;"",$T1549=""),"Ano 5 (falta quantidade); ","")&amp;IF(AND($V1549="",$W1549&lt;&gt;""),"Ano 6 (falta valor unitário); ","")&amp;IF(AND($V1549&lt;&gt;"",$W1549=""),"Ano 6 (falta quantidade); ","")), IF(NOT(OR(AND($G1549&lt;&gt;"",$H1549&lt;&gt;""),AND($J1549&lt;&gt;"",$K1549&lt;&gt;""),AND($M1549&lt;&gt;"",$N1549&lt;&gt;""),AND($P1549&lt;&gt;"",$Q1549&lt;&gt;""),AND($S1549&lt;&gt;"",$T1549&lt;&gt;""),AND($V1549&lt;&gt;"",$W1549&lt;&gt;""))),"Informe pelo menos um ano completo com valor unitário e quantidade.",IF(AND($C1549&lt;&gt;"",$E1549&lt;&gt;"",LEFT(TRIM($C1549),1)&lt;&gt;LEFT(TRIM($E1549),1)),"Categoria e tipo estão incompatíveis.",IF(IF(OR($E1549="",$F1549=""),FALSE(),IFERROR(COUNTIF(INDIRECT("UNITS_"&amp;SUBSTITUTE(LEFT($E1549,FIND(" ",$E1549&amp;" ")-1),".","_")),$F1549)=0,TRUE())),"Unidade incompatível com o tipo selecionado.",IF(OR(AND(ISNUMBER(SEARCH("comunic",LOWER($B1549))),LEFT($E1549,3)&lt;&gt;"4.4"),AND(ISNUMBER(SEARCH("monitor",LOWER($B1549))),NOT(OR(LEFT($E1549,3)="1.5",LEFT($E1549,3)="2.5")))),"Revise a classificação do item conforme as regras de preenchimento.",IF(AND($B1549&lt;&gt;"",OR(ISNUMBER(SEARCH("outro",LOWER($B1549))),ISNUMBER(SEARCH("divers",LOWER($B1549))),ISNUMBER(SEARCH("kit",LOWER($B1549))),ISNUMBER(SEARCH("ferrament",LOWER($B1549))),ISNUMBER(SEARCH("epi",LOWER($B1549)))),NOT(OR($Z1549&lt;&gt;"",$AA1549&lt;&gt;""))),"Descrição muito genérica: detalhe melhor o item e registre o racional no memorial ou em anexo.",IF(AND($Y1549=0,$B1549&lt;&gt;"",OR($G1549&lt;&gt;"",$H1549&lt;&gt;"",$J1549&lt;&gt;"",$K1549&lt;&gt;"",$M1549&lt;&gt;"",$N1549&lt;&gt;"",$P1549&lt;&gt;"",$Q1549&lt;&gt;"",$S1549&lt;&gt;"",$T1549&lt;&gt;"",$V1549&lt;&gt;"",$W1549&lt;&gt;"")),"O item possui dados lançados, mas o total está zerado. Revise os valores informados.","")))))))))))))))</f>
        <v/>
      </c>
    </row>
    <row r="1550" spans="1:35" ht="14.25" customHeight="1" x14ac:dyDescent="0.25">
      <c r="A1550" s="57" t="str">
        <f t="shared" si="312"/>
        <v/>
      </c>
      <c r="B1550" s="58"/>
      <c r="C1550" s="58"/>
      <c r="D1550" s="58"/>
      <c r="E1550" s="58"/>
      <c r="F1550" s="58"/>
      <c r="G1550" s="269"/>
      <c r="H1550" s="59"/>
      <c r="I1550" s="273">
        <f t="shared" si="313"/>
        <v>0</v>
      </c>
      <c r="J1550" s="269"/>
      <c r="K1550" s="59"/>
      <c r="L1550" s="270">
        <f t="shared" si="314"/>
        <v>0</v>
      </c>
      <c r="M1550" s="269"/>
      <c r="N1550" s="59"/>
      <c r="O1550" s="270">
        <f t="shared" si="315"/>
        <v>0</v>
      </c>
      <c r="P1550" s="269"/>
      <c r="Q1550" s="59"/>
      <c r="R1550" s="271">
        <f t="shared" si="316"/>
        <v>0</v>
      </c>
      <c r="S1550" s="269"/>
      <c r="T1550" s="59"/>
      <c r="U1550" s="270">
        <f t="shared" si="317"/>
        <v>0</v>
      </c>
      <c r="V1550" s="269"/>
      <c r="W1550" s="59"/>
      <c r="X1550" s="270">
        <f t="shared" si="318"/>
        <v>0</v>
      </c>
      <c r="Y1550" s="270">
        <f t="shared" si="319"/>
        <v>0</v>
      </c>
      <c r="Z1550" s="58"/>
      <c r="AA1550" s="58"/>
      <c r="AB1550" s="60" t="str">
        <f t="shared" si="320"/>
        <v/>
      </c>
      <c r="AC1550" s="21" t="b">
        <f t="shared" si="321"/>
        <v>0</v>
      </c>
      <c r="AD1550" s="21" t="b">
        <f t="shared" si="322"/>
        <v>0</v>
      </c>
      <c r="AE1550" s="21" t="b">
        <f t="shared" si="323"/>
        <v>0</v>
      </c>
      <c r="AF1550" s="21" t="b">
        <f ca="1">OR(AND($AC1550,NOT($AD1550)),AND($AC1550,OR(AND($G1550="",$H1550&lt;&gt;""),AND($G1550&lt;&gt;"",$H1550=""),AND($J1550="",$K1550&lt;&gt;""),AND($J1550&lt;&gt;"",$K1550=""),AND($M1550="",$N1550&lt;&gt;""),AND($M1550&lt;&gt;"",$N1550=""),AND($P1550="",$Q1550&lt;&gt;""),AND($P1550&lt;&gt;"",$Q1550=""),AND($S1550="",$T1550&lt;&gt;""),AND($S1550&lt;&gt;"",$T1550=""),AND($V1550="",$W1550&lt;&gt;""),AND($V1550&lt;&gt;"",$W1550=""))),AND($C1550&lt;&gt;"",$E1550&lt;&gt;"",LEFT(TRIM($C1550),1)&lt;&gt;LEFT(TRIM($E1550),1)),IF(OR($E1550="",$F1550=""),FALSE(),IFERROR(COUNTIF(INDIRECT("UNITS_"&amp;SUBSTITUTE(LEFT($E1550,FIND(" ",$E1550&amp;" ")-1),".","_")),$F1550)=0,TRUE())),AND($B1550&lt;&gt;"",OR(ISNUMBER(SEARCH("outro",LOWER($B1550))),ISNUMBER(SEARCH("divers",LOWER($B1550))),ISNUMBER(SEARCH("etc",LOWER($B1550))))),OR(AND(ISNUMBER(SEARCH("comunic",LOWER($B1550))),LEFT($E1550,3)&lt;&gt;"4.4"),AND(ISNUMBER(SEARCH("monitor",LOWER($B1550))),NOT(OR(LEFT($E1550,3)="1.5",LEFT($E1550,3)="2.5")))),AND($B1550&lt;&gt;"",OR(LEFT($C1550,1)="1",LEFT($C1550,1)="2"),$D1550=""),AND($D1550&lt;&gt;"",NOT(OR(LEFT($C1550,1)="1",LEFT($C1550,1)="2"))),AND($D1550&lt;&gt;"",COUNTIF(' PROJETO'!$B$14:$B$16,$D1550)=0),IF($D1550="",FALSE(),IF(COUNTIF(' PROJETO'!$B$14:$B$16,$D1550)=0,FALSE(),IFERROR(INDEX(' PROJETO'!$C$14:$C$16,MATCH($D1550,' PROJETO'!$B$14:$B$16,0))&lt;&gt;"Sim",FALSE()))))</f>
        <v>0</v>
      </c>
      <c r="AG1550" s="21" t="b">
        <f>AND($AC1550,$Y1550&gt;'CONFG.  LISTAS'!$F$4,$Z1550="",$AA1550="")</f>
        <v>0</v>
      </c>
      <c r="AH1550" s="21" t="str">
        <f t="shared" si="324"/>
        <v/>
      </c>
      <c r="AI1550" s="43" t="str">
        <f ca="1">IF(NOT($AC1550),"",IF(OR($B1550="",$C1550="",$E1550="",$F1550=""),"Preencha descrição, categoria, tipo e unidade.",IF(AND($B1550&lt;&gt;"",OR(LEFT($C1550,1)="1",LEFT($C1550,1)="2"),$D1550=""),"Informe a prática de restauração para itens diretos.",IF(AND($D1550&lt;&gt;"",NOT(OR(LEFT($C1550,1)="1",LEFT($C1550,1)="2"))),"Custos indiretos não devem pertencer a uma prática específica.",IF(AND($D1550&lt;&gt;"",COUNTIF(' PROJETO'!$B$14:$B$16,$D1550)=0),"Prática de restauração inválida ou não cadastrada.",IF(IF($D1550="",FALSE(),IF(COUNTIF(' PROJETO'!$B$14:$B$16,$D1550)=0,FALSE(),IFERROR(INDEX(' PROJETO'!$C$14:$C$16,MATCH($D1550,' PROJETO'!$B$14:$B$16,0))&lt;&gt;"Sim",FALSE()))),"A prática informada no item não foi selecionada na aba Projeto.",IF(AND(MAX($I1550,$L1550,$O1550,$R1550,$U1550,$X1550)&gt;'CONFG.  LISTAS'!$F$4,NOT(OR($Z1550&lt;&gt;"",$AA1550&lt;&gt;""))),"Memorial de cálculo ou anexo obrigatório não informado para item acima do limite.",IF(OR(AND($G1550&lt;&gt;"",$H1550&lt;&gt;"",OR($G1550&lt;=0,$H1550&lt;=0)),AND($J1550&lt;&gt;"",$K1550&lt;&gt;"",OR($J1550&lt;=0,$K1550&lt;=0)),AND($M1550&lt;&gt;"",$N1550&lt;&gt;"",OR($M1550&lt;=0,$N1550&lt;=0)),AND($P1550&lt;&gt;"",$Q1550&lt;&gt;"",OR($P1550&lt;=0,$Q1550&lt;=0)),AND($S1550&lt;&gt;"",$T1550&lt;&gt;"",OR($S1550&lt;=0,$T1550&lt;=0)),AND($V1550&lt;&gt;"",$W1550&lt;&gt;"",OR($V1550&lt;=0,$W1550&lt;=0))),"Revise os valores informados: valor unitário e quantidade devem ser maiores que zero.",IF(OR(AND($G1550="",$H1550&lt;&gt;""),AND($G1550&lt;&gt;"",$H1550=""),AND($J1550="",$K1550&lt;&gt;""),AND($J1550&lt;&gt;"",$K1550=""),AND($M1550="",$N1550&lt;&gt;""),AND($M1550&lt;&gt;"",$N1550=""),AND($P1550="",$Q1550&lt;&gt;""),AND($P1550&lt;&gt;"",$Q1550=""),AND($S1550="",$T1550&lt;&gt;""),AND($S1550&lt;&gt;"",$T1550=""),AND($V1550="",$W1550&lt;&gt;""),AND($V1550&lt;&gt;"",$W1550="")),"Há ano preenchido parcialmente: "&amp;TRIM(IF(AND($G1550="",$H1550&lt;&gt;""),"Ano 1 (falta valor unitário); ","")&amp;IF(AND($G1550&lt;&gt;"",$H1550=""),"Ano 1 (falta quantidade); ","")&amp;IF(AND($J1550="",$K1550&lt;&gt;""),"Ano 2 (falta valor unitário); ","")&amp;IF(AND($J1550&lt;&gt;"",$K1550=""),"Ano 2 (falta quantidade); ","")&amp;IF(AND($M1550="",$N1550&lt;&gt;""),"Ano 3 (falta valor unitário); ","")&amp;IF(AND($M1550&lt;&gt;"",$N1550=""),"Ano 3 (falta quantidade); ","")&amp;IF(AND($P1550="",$Q1550&lt;&gt;""),"Ano 4 (falta valor unitário); ","")&amp;IF(AND($P1550&lt;&gt;"",$Q1550=""),"Ano 4 (falta quantidade); ","")&amp;IF(AND($S1550="",$T1550&lt;&gt;""),"Ano 5 (falta valor unitário); ","")&amp;IF(AND($S1550&lt;&gt;"",$T1550=""),"Ano 5 (falta quantidade); ","")&amp;IF(AND($V1550="",$W1550&lt;&gt;""),"Ano 6 (falta valor unitário); ","")&amp;IF(AND($V1550&lt;&gt;"",$W1550=""),"Ano 6 (falta quantidade); ","")), IF(NOT(OR(AND($G1550&lt;&gt;"",$H1550&lt;&gt;""),AND($J1550&lt;&gt;"",$K1550&lt;&gt;""),AND($M1550&lt;&gt;"",$N1550&lt;&gt;""),AND($P1550&lt;&gt;"",$Q1550&lt;&gt;""),AND($S1550&lt;&gt;"",$T1550&lt;&gt;""),AND($V1550&lt;&gt;"",$W1550&lt;&gt;""))),"Informe pelo menos um ano completo com valor unitário e quantidade.",IF(AND($C1550&lt;&gt;"",$E1550&lt;&gt;"",LEFT(TRIM($C1550),1)&lt;&gt;LEFT(TRIM($E1550),1)),"Categoria e tipo estão incompatíveis.",IF(IF(OR($E1550="",$F1550=""),FALSE(),IFERROR(COUNTIF(INDIRECT("UNITS_"&amp;SUBSTITUTE(LEFT($E1550,FIND(" ",$E1550&amp;" ")-1),".","_")),$F1550)=0,TRUE())),"Unidade incompatível com o tipo selecionado.",IF(OR(AND(ISNUMBER(SEARCH("comunic",LOWER($B1550))),LEFT($E1550,3)&lt;&gt;"4.4"),AND(ISNUMBER(SEARCH("monitor",LOWER($B1550))),NOT(OR(LEFT($E1550,3)="1.5",LEFT($E1550,3)="2.5")))),"Revise a classificação do item conforme as regras de preenchimento.",IF(AND($B1550&lt;&gt;"",OR(ISNUMBER(SEARCH("outro",LOWER($B1550))),ISNUMBER(SEARCH("divers",LOWER($B1550))),ISNUMBER(SEARCH("kit",LOWER($B1550))),ISNUMBER(SEARCH("ferrament",LOWER($B1550))),ISNUMBER(SEARCH("epi",LOWER($B1550)))),NOT(OR($Z1550&lt;&gt;"",$AA1550&lt;&gt;""))),"Descrição muito genérica: detalhe melhor o item e registre o racional no memorial ou em anexo.",IF(AND($Y1550=0,$B1550&lt;&gt;"",OR($G1550&lt;&gt;"",$H1550&lt;&gt;"",$J1550&lt;&gt;"",$K1550&lt;&gt;"",$M1550&lt;&gt;"",$N1550&lt;&gt;"",$P1550&lt;&gt;"",$Q1550&lt;&gt;"",$S1550&lt;&gt;"",$T1550&lt;&gt;"",$V1550&lt;&gt;"",$W1550&lt;&gt;"")),"O item possui dados lançados, mas o total está zerado. Revise os valores informados.","")))))))))))))))</f>
        <v/>
      </c>
    </row>
    <row r="1551" spans="1:35" ht="14.25" customHeight="1" x14ac:dyDescent="0.25">
      <c r="A1551" s="57" t="str">
        <f t="shared" si="312"/>
        <v/>
      </c>
      <c r="B1551" s="61"/>
      <c r="C1551" s="61"/>
      <c r="D1551" s="58"/>
      <c r="E1551" s="61"/>
      <c r="F1551" s="61"/>
      <c r="G1551" s="272"/>
      <c r="H1551" s="62"/>
      <c r="I1551" s="273">
        <f t="shared" si="313"/>
        <v>0</v>
      </c>
      <c r="J1551" s="272"/>
      <c r="K1551" s="62"/>
      <c r="L1551" s="270">
        <f t="shared" si="314"/>
        <v>0</v>
      </c>
      <c r="M1551" s="272"/>
      <c r="N1551" s="62"/>
      <c r="O1551" s="270">
        <f t="shared" si="315"/>
        <v>0</v>
      </c>
      <c r="P1551" s="272"/>
      <c r="Q1551" s="62"/>
      <c r="R1551" s="271">
        <f t="shared" si="316"/>
        <v>0</v>
      </c>
      <c r="S1551" s="272"/>
      <c r="T1551" s="62"/>
      <c r="U1551" s="270">
        <f t="shared" si="317"/>
        <v>0</v>
      </c>
      <c r="V1551" s="272"/>
      <c r="W1551" s="62"/>
      <c r="X1551" s="270">
        <f t="shared" si="318"/>
        <v>0</v>
      </c>
      <c r="Y1551" s="270">
        <f t="shared" si="319"/>
        <v>0</v>
      </c>
      <c r="Z1551" s="61"/>
      <c r="AA1551" s="61"/>
      <c r="AB1551" s="60" t="str">
        <f t="shared" si="320"/>
        <v/>
      </c>
      <c r="AC1551" s="21" t="b">
        <f t="shared" si="321"/>
        <v>0</v>
      </c>
      <c r="AD1551" s="21" t="b">
        <f t="shared" si="322"/>
        <v>0</v>
      </c>
      <c r="AE1551" s="21" t="b">
        <f t="shared" si="323"/>
        <v>0</v>
      </c>
      <c r="AF1551" s="21" t="b">
        <f ca="1">OR(AND($AC1551,NOT($AD1551)),AND($AC1551,OR(AND($G1551="",$H1551&lt;&gt;""),AND($G1551&lt;&gt;"",$H1551=""),AND($J1551="",$K1551&lt;&gt;""),AND($J1551&lt;&gt;"",$K1551=""),AND($M1551="",$N1551&lt;&gt;""),AND($M1551&lt;&gt;"",$N1551=""),AND($P1551="",$Q1551&lt;&gt;""),AND($P1551&lt;&gt;"",$Q1551=""),AND($S1551="",$T1551&lt;&gt;""),AND($S1551&lt;&gt;"",$T1551=""),AND($V1551="",$W1551&lt;&gt;""),AND($V1551&lt;&gt;"",$W1551=""))),AND($C1551&lt;&gt;"",$E1551&lt;&gt;"",LEFT(TRIM($C1551),1)&lt;&gt;LEFT(TRIM($E1551),1)),IF(OR($E1551="",$F1551=""),FALSE(),IFERROR(COUNTIF(INDIRECT("UNITS_"&amp;SUBSTITUTE(LEFT($E1551,FIND(" ",$E1551&amp;" ")-1),".","_")),$F1551)=0,TRUE())),AND($B1551&lt;&gt;"",OR(ISNUMBER(SEARCH("outro",LOWER($B1551))),ISNUMBER(SEARCH("divers",LOWER($B1551))),ISNUMBER(SEARCH("etc",LOWER($B1551))))),OR(AND(ISNUMBER(SEARCH("comunic",LOWER($B1551))),LEFT($E1551,3)&lt;&gt;"4.4"),AND(ISNUMBER(SEARCH("monitor",LOWER($B1551))),NOT(OR(LEFT($E1551,3)="1.5",LEFT($E1551,3)="2.5")))),AND($B1551&lt;&gt;"",OR(LEFT($C1551,1)="1",LEFT($C1551,1)="2"),$D1551=""),AND($D1551&lt;&gt;"",NOT(OR(LEFT($C1551,1)="1",LEFT($C1551,1)="2"))),AND($D1551&lt;&gt;"",COUNTIF(' PROJETO'!$B$14:$B$16,$D1551)=0),IF($D1551="",FALSE(),IF(COUNTIF(' PROJETO'!$B$14:$B$16,$D1551)=0,FALSE(),IFERROR(INDEX(' PROJETO'!$C$14:$C$16,MATCH($D1551,' PROJETO'!$B$14:$B$16,0))&lt;&gt;"Sim",FALSE()))))</f>
        <v>0</v>
      </c>
      <c r="AG1551" s="21" t="b">
        <f>AND($AC1551,$Y1551&gt;'CONFG.  LISTAS'!$F$4,$Z1551="",$AA1551="")</f>
        <v>0</v>
      </c>
      <c r="AH1551" s="21" t="str">
        <f t="shared" si="324"/>
        <v/>
      </c>
      <c r="AI1551" s="43" t="str">
        <f ca="1">IF(NOT($AC1551),"",IF(OR($B1551="",$C1551="",$E1551="",$F1551=""),"Preencha descrição, categoria, tipo e unidade.",IF(AND($B1551&lt;&gt;"",OR(LEFT($C1551,1)="1",LEFT($C1551,1)="2"),$D1551=""),"Informe a prática de restauração para itens diretos.",IF(AND($D1551&lt;&gt;"",NOT(OR(LEFT($C1551,1)="1",LEFT($C1551,1)="2"))),"Custos indiretos não devem pertencer a uma prática específica.",IF(AND($D1551&lt;&gt;"",COUNTIF(' PROJETO'!$B$14:$B$16,$D1551)=0),"Prática de restauração inválida ou não cadastrada.",IF(IF($D1551="",FALSE(),IF(COUNTIF(' PROJETO'!$B$14:$B$16,$D1551)=0,FALSE(),IFERROR(INDEX(' PROJETO'!$C$14:$C$16,MATCH($D1551,' PROJETO'!$B$14:$B$16,0))&lt;&gt;"Sim",FALSE()))),"A prática informada no item não foi selecionada na aba Projeto.",IF(AND(MAX($I1551,$L1551,$O1551,$R1551,$U1551,$X1551)&gt;'CONFG.  LISTAS'!$F$4,NOT(OR($Z1551&lt;&gt;"",$AA1551&lt;&gt;""))),"Memorial de cálculo ou anexo obrigatório não informado para item acima do limite.",IF(OR(AND($G1551&lt;&gt;"",$H1551&lt;&gt;"",OR($G1551&lt;=0,$H1551&lt;=0)),AND($J1551&lt;&gt;"",$K1551&lt;&gt;"",OR($J1551&lt;=0,$K1551&lt;=0)),AND($M1551&lt;&gt;"",$N1551&lt;&gt;"",OR($M1551&lt;=0,$N1551&lt;=0)),AND($P1551&lt;&gt;"",$Q1551&lt;&gt;"",OR($P1551&lt;=0,$Q1551&lt;=0)),AND($S1551&lt;&gt;"",$T1551&lt;&gt;"",OR($S1551&lt;=0,$T1551&lt;=0)),AND($V1551&lt;&gt;"",$W1551&lt;&gt;"",OR($V1551&lt;=0,$W1551&lt;=0))),"Revise os valores informados: valor unitário e quantidade devem ser maiores que zero.",IF(OR(AND($G1551="",$H1551&lt;&gt;""),AND($G1551&lt;&gt;"",$H1551=""),AND($J1551="",$K1551&lt;&gt;""),AND($J1551&lt;&gt;"",$K1551=""),AND($M1551="",$N1551&lt;&gt;""),AND($M1551&lt;&gt;"",$N1551=""),AND($P1551="",$Q1551&lt;&gt;""),AND($P1551&lt;&gt;"",$Q1551=""),AND($S1551="",$T1551&lt;&gt;""),AND($S1551&lt;&gt;"",$T1551=""),AND($V1551="",$W1551&lt;&gt;""),AND($V1551&lt;&gt;"",$W1551="")),"Há ano preenchido parcialmente: "&amp;TRIM(IF(AND($G1551="",$H1551&lt;&gt;""),"Ano 1 (falta valor unitário); ","")&amp;IF(AND($G1551&lt;&gt;"",$H1551=""),"Ano 1 (falta quantidade); ","")&amp;IF(AND($J1551="",$K1551&lt;&gt;""),"Ano 2 (falta valor unitário); ","")&amp;IF(AND($J1551&lt;&gt;"",$K1551=""),"Ano 2 (falta quantidade); ","")&amp;IF(AND($M1551="",$N1551&lt;&gt;""),"Ano 3 (falta valor unitário); ","")&amp;IF(AND($M1551&lt;&gt;"",$N1551=""),"Ano 3 (falta quantidade); ","")&amp;IF(AND($P1551="",$Q1551&lt;&gt;""),"Ano 4 (falta valor unitário); ","")&amp;IF(AND($P1551&lt;&gt;"",$Q1551=""),"Ano 4 (falta quantidade); ","")&amp;IF(AND($S1551="",$T1551&lt;&gt;""),"Ano 5 (falta valor unitário); ","")&amp;IF(AND($S1551&lt;&gt;"",$T1551=""),"Ano 5 (falta quantidade); ","")&amp;IF(AND($V1551="",$W1551&lt;&gt;""),"Ano 6 (falta valor unitário); ","")&amp;IF(AND($V1551&lt;&gt;"",$W1551=""),"Ano 6 (falta quantidade); ","")), IF(NOT(OR(AND($G1551&lt;&gt;"",$H1551&lt;&gt;""),AND($J1551&lt;&gt;"",$K1551&lt;&gt;""),AND($M1551&lt;&gt;"",$N1551&lt;&gt;""),AND($P1551&lt;&gt;"",$Q1551&lt;&gt;""),AND($S1551&lt;&gt;"",$T1551&lt;&gt;""),AND($V1551&lt;&gt;"",$W1551&lt;&gt;""))),"Informe pelo menos um ano completo com valor unitário e quantidade.",IF(AND($C1551&lt;&gt;"",$E1551&lt;&gt;"",LEFT(TRIM($C1551),1)&lt;&gt;LEFT(TRIM($E1551),1)),"Categoria e tipo estão incompatíveis.",IF(IF(OR($E1551="",$F1551=""),FALSE(),IFERROR(COUNTIF(INDIRECT("UNITS_"&amp;SUBSTITUTE(LEFT($E1551,FIND(" ",$E1551&amp;" ")-1),".","_")),$F1551)=0,TRUE())),"Unidade incompatível com o tipo selecionado.",IF(OR(AND(ISNUMBER(SEARCH("comunic",LOWER($B1551))),LEFT($E1551,3)&lt;&gt;"4.4"),AND(ISNUMBER(SEARCH("monitor",LOWER($B1551))),NOT(OR(LEFT($E1551,3)="1.5",LEFT($E1551,3)="2.5")))),"Revise a classificação do item conforme as regras de preenchimento.",IF(AND($B1551&lt;&gt;"",OR(ISNUMBER(SEARCH("outro",LOWER($B1551))),ISNUMBER(SEARCH("divers",LOWER($B1551))),ISNUMBER(SEARCH("kit",LOWER($B1551))),ISNUMBER(SEARCH("ferrament",LOWER($B1551))),ISNUMBER(SEARCH("epi",LOWER($B1551)))),NOT(OR($Z1551&lt;&gt;"",$AA1551&lt;&gt;""))),"Descrição muito genérica: detalhe melhor o item e registre o racional no memorial ou em anexo.",IF(AND($Y1551=0,$B1551&lt;&gt;"",OR($G1551&lt;&gt;"",$H1551&lt;&gt;"",$J1551&lt;&gt;"",$K1551&lt;&gt;"",$M1551&lt;&gt;"",$N1551&lt;&gt;"",$P1551&lt;&gt;"",$Q1551&lt;&gt;"",$S1551&lt;&gt;"",$T1551&lt;&gt;"",$V1551&lt;&gt;"",$W1551&lt;&gt;"")),"O item possui dados lançados, mas o total está zerado. Revise os valores informados.","")))))))))))))))</f>
        <v/>
      </c>
    </row>
    <row r="1552" spans="1:35" ht="14.25" customHeight="1" x14ac:dyDescent="0.25">
      <c r="A1552" s="57" t="str">
        <f t="shared" si="312"/>
        <v/>
      </c>
      <c r="B1552" s="58"/>
      <c r="C1552" s="58"/>
      <c r="D1552" s="58"/>
      <c r="E1552" s="58"/>
      <c r="F1552" s="58"/>
      <c r="G1552" s="269"/>
      <c r="H1552" s="59"/>
      <c r="I1552" s="273">
        <f t="shared" si="313"/>
        <v>0</v>
      </c>
      <c r="J1552" s="269"/>
      <c r="K1552" s="59"/>
      <c r="L1552" s="270">
        <f t="shared" si="314"/>
        <v>0</v>
      </c>
      <c r="M1552" s="269"/>
      <c r="N1552" s="59"/>
      <c r="O1552" s="270">
        <f t="shared" si="315"/>
        <v>0</v>
      </c>
      <c r="P1552" s="269"/>
      <c r="Q1552" s="59"/>
      <c r="R1552" s="271">
        <f t="shared" si="316"/>
        <v>0</v>
      </c>
      <c r="S1552" s="269"/>
      <c r="T1552" s="59"/>
      <c r="U1552" s="270">
        <f t="shared" si="317"/>
        <v>0</v>
      </c>
      <c r="V1552" s="269"/>
      <c r="W1552" s="59"/>
      <c r="X1552" s="270">
        <f t="shared" si="318"/>
        <v>0</v>
      </c>
      <c r="Y1552" s="270">
        <f t="shared" si="319"/>
        <v>0</v>
      </c>
      <c r="Z1552" s="58"/>
      <c r="AA1552" s="58"/>
      <c r="AB1552" s="60" t="str">
        <f t="shared" si="320"/>
        <v/>
      </c>
      <c r="AC1552" s="21" t="b">
        <f t="shared" si="321"/>
        <v>0</v>
      </c>
      <c r="AD1552" s="21" t="b">
        <f t="shared" si="322"/>
        <v>0</v>
      </c>
      <c r="AE1552" s="21" t="b">
        <f t="shared" si="323"/>
        <v>0</v>
      </c>
      <c r="AF1552" s="21" t="b">
        <f ca="1">OR(AND($AC1552,NOT($AD1552)),AND($AC1552,OR(AND($G1552="",$H1552&lt;&gt;""),AND($G1552&lt;&gt;"",$H1552=""),AND($J1552="",$K1552&lt;&gt;""),AND($J1552&lt;&gt;"",$K1552=""),AND($M1552="",$N1552&lt;&gt;""),AND($M1552&lt;&gt;"",$N1552=""),AND($P1552="",$Q1552&lt;&gt;""),AND($P1552&lt;&gt;"",$Q1552=""),AND($S1552="",$T1552&lt;&gt;""),AND($S1552&lt;&gt;"",$T1552=""),AND($V1552="",$W1552&lt;&gt;""),AND($V1552&lt;&gt;"",$W1552=""))),AND($C1552&lt;&gt;"",$E1552&lt;&gt;"",LEFT(TRIM($C1552),1)&lt;&gt;LEFT(TRIM($E1552),1)),IF(OR($E1552="",$F1552=""),FALSE(),IFERROR(COUNTIF(INDIRECT("UNITS_"&amp;SUBSTITUTE(LEFT($E1552,FIND(" ",$E1552&amp;" ")-1),".","_")),$F1552)=0,TRUE())),AND($B1552&lt;&gt;"",OR(ISNUMBER(SEARCH("outro",LOWER($B1552))),ISNUMBER(SEARCH("divers",LOWER($B1552))),ISNUMBER(SEARCH("etc",LOWER($B1552))))),OR(AND(ISNUMBER(SEARCH("comunic",LOWER($B1552))),LEFT($E1552,3)&lt;&gt;"4.4"),AND(ISNUMBER(SEARCH("monitor",LOWER($B1552))),NOT(OR(LEFT($E1552,3)="1.5",LEFT($E1552,3)="2.5")))),AND($B1552&lt;&gt;"",OR(LEFT($C1552,1)="1",LEFT($C1552,1)="2"),$D1552=""),AND($D1552&lt;&gt;"",NOT(OR(LEFT($C1552,1)="1",LEFT($C1552,1)="2"))),AND($D1552&lt;&gt;"",COUNTIF(' PROJETO'!$B$14:$B$16,$D1552)=0),IF($D1552="",FALSE(),IF(COUNTIF(' PROJETO'!$B$14:$B$16,$D1552)=0,FALSE(),IFERROR(INDEX(' PROJETO'!$C$14:$C$16,MATCH($D1552,' PROJETO'!$B$14:$B$16,0))&lt;&gt;"Sim",FALSE()))))</f>
        <v>0</v>
      </c>
      <c r="AG1552" s="21" t="b">
        <f>AND($AC1552,$Y1552&gt;'CONFG.  LISTAS'!$F$4,$Z1552="",$AA1552="")</f>
        <v>0</v>
      </c>
      <c r="AH1552" s="21" t="str">
        <f t="shared" si="324"/>
        <v/>
      </c>
      <c r="AI1552" s="43" t="str">
        <f ca="1">IF(NOT($AC1552),"",IF(OR($B1552="",$C1552="",$E1552="",$F1552=""),"Preencha descrição, categoria, tipo e unidade.",IF(AND($B1552&lt;&gt;"",OR(LEFT($C1552,1)="1",LEFT($C1552,1)="2"),$D1552=""),"Informe a prática de restauração para itens diretos.",IF(AND($D1552&lt;&gt;"",NOT(OR(LEFT($C1552,1)="1",LEFT($C1552,1)="2"))),"Custos indiretos não devem pertencer a uma prática específica.",IF(AND($D1552&lt;&gt;"",COUNTIF(' PROJETO'!$B$14:$B$16,$D1552)=0),"Prática de restauração inválida ou não cadastrada.",IF(IF($D1552="",FALSE(),IF(COUNTIF(' PROJETO'!$B$14:$B$16,$D1552)=0,FALSE(),IFERROR(INDEX(' PROJETO'!$C$14:$C$16,MATCH($D1552,' PROJETO'!$B$14:$B$16,0))&lt;&gt;"Sim",FALSE()))),"A prática informada no item não foi selecionada na aba Projeto.",IF(AND(MAX($I1552,$L1552,$O1552,$R1552,$U1552,$X1552)&gt;'CONFG.  LISTAS'!$F$4,NOT(OR($Z1552&lt;&gt;"",$AA1552&lt;&gt;""))),"Memorial de cálculo ou anexo obrigatório não informado para item acima do limite.",IF(OR(AND($G1552&lt;&gt;"",$H1552&lt;&gt;"",OR($G1552&lt;=0,$H1552&lt;=0)),AND($J1552&lt;&gt;"",$K1552&lt;&gt;"",OR($J1552&lt;=0,$K1552&lt;=0)),AND($M1552&lt;&gt;"",$N1552&lt;&gt;"",OR($M1552&lt;=0,$N1552&lt;=0)),AND($P1552&lt;&gt;"",$Q1552&lt;&gt;"",OR($P1552&lt;=0,$Q1552&lt;=0)),AND($S1552&lt;&gt;"",$T1552&lt;&gt;"",OR($S1552&lt;=0,$T1552&lt;=0)),AND($V1552&lt;&gt;"",$W1552&lt;&gt;"",OR($V1552&lt;=0,$W1552&lt;=0))),"Revise os valores informados: valor unitário e quantidade devem ser maiores que zero.",IF(OR(AND($G1552="",$H1552&lt;&gt;""),AND($G1552&lt;&gt;"",$H1552=""),AND($J1552="",$K1552&lt;&gt;""),AND($J1552&lt;&gt;"",$K1552=""),AND($M1552="",$N1552&lt;&gt;""),AND($M1552&lt;&gt;"",$N1552=""),AND($P1552="",$Q1552&lt;&gt;""),AND($P1552&lt;&gt;"",$Q1552=""),AND($S1552="",$T1552&lt;&gt;""),AND($S1552&lt;&gt;"",$T1552=""),AND($V1552="",$W1552&lt;&gt;""),AND($V1552&lt;&gt;"",$W1552="")),"Há ano preenchido parcialmente: "&amp;TRIM(IF(AND($G1552="",$H1552&lt;&gt;""),"Ano 1 (falta valor unitário); ","")&amp;IF(AND($G1552&lt;&gt;"",$H1552=""),"Ano 1 (falta quantidade); ","")&amp;IF(AND($J1552="",$K1552&lt;&gt;""),"Ano 2 (falta valor unitário); ","")&amp;IF(AND($J1552&lt;&gt;"",$K1552=""),"Ano 2 (falta quantidade); ","")&amp;IF(AND($M1552="",$N1552&lt;&gt;""),"Ano 3 (falta valor unitário); ","")&amp;IF(AND($M1552&lt;&gt;"",$N1552=""),"Ano 3 (falta quantidade); ","")&amp;IF(AND($P1552="",$Q1552&lt;&gt;""),"Ano 4 (falta valor unitário); ","")&amp;IF(AND($P1552&lt;&gt;"",$Q1552=""),"Ano 4 (falta quantidade); ","")&amp;IF(AND($S1552="",$T1552&lt;&gt;""),"Ano 5 (falta valor unitário); ","")&amp;IF(AND($S1552&lt;&gt;"",$T1552=""),"Ano 5 (falta quantidade); ","")&amp;IF(AND($V1552="",$W1552&lt;&gt;""),"Ano 6 (falta valor unitário); ","")&amp;IF(AND($V1552&lt;&gt;"",$W1552=""),"Ano 6 (falta quantidade); ","")), IF(NOT(OR(AND($G1552&lt;&gt;"",$H1552&lt;&gt;""),AND($J1552&lt;&gt;"",$K1552&lt;&gt;""),AND($M1552&lt;&gt;"",$N1552&lt;&gt;""),AND($P1552&lt;&gt;"",$Q1552&lt;&gt;""),AND($S1552&lt;&gt;"",$T1552&lt;&gt;""),AND($V1552&lt;&gt;"",$W1552&lt;&gt;""))),"Informe pelo menos um ano completo com valor unitário e quantidade.",IF(AND($C1552&lt;&gt;"",$E1552&lt;&gt;"",LEFT(TRIM($C1552),1)&lt;&gt;LEFT(TRIM($E1552),1)),"Categoria e tipo estão incompatíveis.",IF(IF(OR($E1552="",$F1552=""),FALSE(),IFERROR(COUNTIF(INDIRECT("UNITS_"&amp;SUBSTITUTE(LEFT($E1552,FIND(" ",$E1552&amp;" ")-1),".","_")),$F1552)=0,TRUE())),"Unidade incompatível com o tipo selecionado.",IF(OR(AND(ISNUMBER(SEARCH("comunic",LOWER($B1552))),LEFT($E1552,3)&lt;&gt;"4.4"),AND(ISNUMBER(SEARCH("monitor",LOWER($B1552))),NOT(OR(LEFT($E1552,3)="1.5",LEFT($E1552,3)="2.5")))),"Revise a classificação do item conforme as regras de preenchimento.",IF(AND($B1552&lt;&gt;"",OR(ISNUMBER(SEARCH("outro",LOWER($B1552))),ISNUMBER(SEARCH("divers",LOWER($B1552))),ISNUMBER(SEARCH("kit",LOWER($B1552))),ISNUMBER(SEARCH("ferrament",LOWER($B1552))),ISNUMBER(SEARCH("epi",LOWER($B1552)))),NOT(OR($Z1552&lt;&gt;"",$AA1552&lt;&gt;""))),"Descrição muito genérica: detalhe melhor o item e registre o racional no memorial ou em anexo.",IF(AND($Y1552=0,$B1552&lt;&gt;"",OR($G1552&lt;&gt;"",$H1552&lt;&gt;"",$J1552&lt;&gt;"",$K1552&lt;&gt;"",$M1552&lt;&gt;"",$N1552&lt;&gt;"",$P1552&lt;&gt;"",$Q1552&lt;&gt;"",$S1552&lt;&gt;"",$T1552&lt;&gt;"",$V1552&lt;&gt;"",$W1552&lt;&gt;"")),"O item possui dados lançados, mas o total está zerado. Revise os valores informados.","")))))))))))))))</f>
        <v/>
      </c>
    </row>
    <row r="1553" spans="1:35" ht="14.25" customHeight="1" x14ac:dyDescent="0.25">
      <c r="A1553" s="57" t="str">
        <f t="shared" si="312"/>
        <v/>
      </c>
      <c r="B1553" s="61"/>
      <c r="C1553" s="61"/>
      <c r="D1553" s="58"/>
      <c r="E1553" s="61"/>
      <c r="F1553" s="61"/>
      <c r="G1553" s="272"/>
      <c r="H1553" s="62"/>
      <c r="I1553" s="273">
        <f t="shared" si="313"/>
        <v>0</v>
      </c>
      <c r="J1553" s="272"/>
      <c r="K1553" s="62"/>
      <c r="L1553" s="270">
        <f t="shared" si="314"/>
        <v>0</v>
      </c>
      <c r="M1553" s="272"/>
      <c r="N1553" s="62"/>
      <c r="O1553" s="270">
        <f t="shared" si="315"/>
        <v>0</v>
      </c>
      <c r="P1553" s="272"/>
      <c r="Q1553" s="62"/>
      <c r="R1553" s="271">
        <f t="shared" si="316"/>
        <v>0</v>
      </c>
      <c r="S1553" s="272"/>
      <c r="T1553" s="62"/>
      <c r="U1553" s="270">
        <f t="shared" si="317"/>
        <v>0</v>
      </c>
      <c r="V1553" s="272"/>
      <c r="W1553" s="62"/>
      <c r="X1553" s="270">
        <f t="shared" si="318"/>
        <v>0</v>
      </c>
      <c r="Y1553" s="270">
        <f t="shared" si="319"/>
        <v>0</v>
      </c>
      <c r="Z1553" s="61"/>
      <c r="AA1553" s="61"/>
      <c r="AB1553" s="60" t="str">
        <f t="shared" si="320"/>
        <v/>
      </c>
      <c r="AC1553" s="21" t="b">
        <f t="shared" si="321"/>
        <v>0</v>
      </c>
      <c r="AD1553" s="21" t="b">
        <f t="shared" si="322"/>
        <v>0</v>
      </c>
      <c r="AE1553" s="21" t="b">
        <f t="shared" si="323"/>
        <v>0</v>
      </c>
      <c r="AF1553" s="21" t="b">
        <f ca="1">OR(AND($AC1553,NOT($AD1553)),AND($AC1553,OR(AND($G1553="",$H1553&lt;&gt;""),AND($G1553&lt;&gt;"",$H1553=""),AND($J1553="",$K1553&lt;&gt;""),AND($J1553&lt;&gt;"",$K1553=""),AND($M1553="",$N1553&lt;&gt;""),AND($M1553&lt;&gt;"",$N1553=""),AND($P1553="",$Q1553&lt;&gt;""),AND($P1553&lt;&gt;"",$Q1553=""),AND($S1553="",$T1553&lt;&gt;""),AND($S1553&lt;&gt;"",$T1553=""),AND($V1553="",$W1553&lt;&gt;""),AND($V1553&lt;&gt;"",$W1553=""))),AND($C1553&lt;&gt;"",$E1553&lt;&gt;"",LEFT(TRIM($C1553),1)&lt;&gt;LEFT(TRIM($E1553),1)),IF(OR($E1553="",$F1553=""),FALSE(),IFERROR(COUNTIF(INDIRECT("UNITS_"&amp;SUBSTITUTE(LEFT($E1553,FIND(" ",$E1553&amp;" ")-1),".","_")),$F1553)=0,TRUE())),AND($B1553&lt;&gt;"",OR(ISNUMBER(SEARCH("outro",LOWER($B1553))),ISNUMBER(SEARCH("divers",LOWER($B1553))),ISNUMBER(SEARCH("etc",LOWER($B1553))))),OR(AND(ISNUMBER(SEARCH("comunic",LOWER($B1553))),LEFT($E1553,3)&lt;&gt;"4.4"),AND(ISNUMBER(SEARCH("monitor",LOWER($B1553))),NOT(OR(LEFT($E1553,3)="1.5",LEFT($E1553,3)="2.5")))),AND($B1553&lt;&gt;"",OR(LEFT($C1553,1)="1",LEFT($C1553,1)="2"),$D1553=""),AND($D1553&lt;&gt;"",NOT(OR(LEFT($C1553,1)="1",LEFT($C1553,1)="2"))),AND($D1553&lt;&gt;"",COUNTIF(' PROJETO'!$B$14:$B$16,$D1553)=0),IF($D1553="",FALSE(),IF(COUNTIF(' PROJETO'!$B$14:$B$16,$D1553)=0,FALSE(),IFERROR(INDEX(' PROJETO'!$C$14:$C$16,MATCH($D1553,' PROJETO'!$B$14:$B$16,0))&lt;&gt;"Sim",FALSE()))))</f>
        <v>0</v>
      </c>
      <c r="AG1553" s="21" t="b">
        <f>AND($AC1553,$Y1553&gt;'CONFG.  LISTAS'!$F$4,$Z1553="",$AA1553="")</f>
        <v>0</v>
      </c>
      <c r="AH1553" s="21" t="str">
        <f t="shared" si="324"/>
        <v/>
      </c>
      <c r="AI1553" s="43" t="str">
        <f ca="1">IF(NOT($AC1553),"",IF(OR($B1553="",$C1553="",$E1553="",$F1553=""),"Preencha descrição, categoria, tipo e unidade.",IF(AND($B1553&lt;&gt;"",OR(LEFT($C1553,1)="1",LEFT($C1553,1)="2"),$D1553=""),"Informe a prática de restauração para itens diretos.",IF(AND($D1553&lt;&gt;"",NOT(OR(LEFT($C1553,1)="1",LEFT($C1553,1)="2"))),"Custos indiretos não devem pertencer a uma prática específica.",IF(AND($D1553&lt;&gt;"",COUNTIF(' PROJETO'!$B$14:$B$16,$D1553)=0),"Prática de restauração inválida ou não cadastrada.",IF(IF($D1553="",FALSE(),IF(COUNTIF(' PROJETO'!$B$14:$B$16,$D1553)=0,FALSE(),IFERROR(INDEX(' PROJETO'!$C$14:$C$16,MATCH($D1553,' PROJETO'!$B$14:$B$16,0))&lt;&gt;"Sim",FALSE()))),"A prática informada no item não foi selecionada na aba Projeto.",IF(AND(MAX($I1553,$L1553,$O1553,$R1553,$U1553,$X1553)&gt;'CONFG.  LISTAS'!$F$4,NOT(OR($Z1553&lt;&gt;"",$AA1553&lt;&gt;""))),"Memorial de cálculo ou anexo obrigatório não informado para item acima do limite.",IF(OR(AND($G1553&lt;&gt;"",$H1553&lt;&gt;"",OR($G1553&lt;=0,$H1553&lt;=0)),AND($J1553&lt;&gt;"",$K1553&lt;&gt;"",OR($J1553&lt;=0,$K1553&lt;=0)),AND($M1553&lt;&gt;"",$N1553&lt;&gt;"",OR($M1553&lt;=0,$N1553&lt;=0)),AND($P1553&lt;&gt;"",$Q1553&lt;&gt;"",OR($P1553&lt;=0,$Q1553&lt;=0)),AND($S1553&lt;&gt;"",$T1553&lt;&gt;"",OR($S1553&lt;=0,$T1553&lt;=0)),AND($V1553&lt;&gt;"",$W1553&lt;&gt;"",OR($V1553&lt;=0,$W1553&lt;=0))),"Revise os valores informados: valor unitário e quantidade devem ser maiores que zero.",IF(OR(AND($G1553="",$H1553&lt;&gt;""),AND($G1553&lt;&gt;"",$H1553=""),AND($J1553="",$K1553&lt;&gt;""),AND($J1553&lt;&gt;"",$K1553=""),AND($M1553="",$N1553&lt;&gt;""),AND($M1553&lt;&gt;"",$N1553=""),AND($P1553="",$Q1553&lt;&gt;""),AND($P1553&lt;&gt;"",$Q1553=""),AND($S1553="",$T1553&lt;&gt;""),AND($S1553&lt;&gt;"",$T1553=""),AND($V1553="",$W1553&lt;&gt;""),AND($V1553&lt;&gt;"",$W1553="")),"Há ano preenchido parcialmente: "&amp;TRIM(IF(AND($G1553="",$H1553&lt;&gt;""),"Ano 1 (falta valor unitário); ","")&amp;IF(AND($G1553&lt;&gt;"",$H1553=""),"Ano 1 (falta quantidade); ","")&amp;IF(AND($J1553="",$K1553&lt;&gt;""),"Ano 2 (falta valor unitário); ","")&amp;IF(AND($J1553&lt;&gt;"",$K1553=""),"Ano 2 (falta quantidade); ","")&amp;IF(AND($M1553="",$N1553&lt;&gt;""),"Ano 3 (falta valor unitário); ","")&amp;IF(AND($M1553&lt;&gt;"",$N1553=""),"Ano 3 (falta quantidade); ","")&amp;IF(AND($P1553="",$Q1553&lt;&gt;""),"Ano 4 (falta valor unitário); ","")&amp;IF(AND($P1553&lt;&gt;"",$Q1553=""),"Ano 4 (falta quantidade); ","")&amp;IF(AND($S1553="",$T1553&lt;&gt;""),"Ano 5 (falta valor unitário); ","")&amp;IF(AND($S1553&lt;&gt;"",$T1553=""),"Ano 5 (falta quantidade); ","")&amp;IF(AND($V1553="",$W1553&lt;&gt;""),"Ano 6 (falta valor unitário); ","")&amp;IF(AND($V1553&lt;&gt;"",$W1553=""),"Ano 6 (falta quantidade); ","")), IF(NOT(OR(AND($G1553&lt;&gt;"",$H1553&lt;&gt;""),AND($J1553&lt;&gt;"",$K1553&lt;&gt;""),AND($M1553&lt;&gt;"",$N1553&lt;&gt;""),AND($P1553&lt;&gt;"",$Q1553&lt;&gt;""),AND($S1553&lt;&gt;"",$T1553&lt;&gt;""),AND($V1553&lt;&gt;"",$W1553&lt;&gt;""))),"Informe pelo menos um ano completo com valor unitário e quantidade.",IF(AND($C1553&lt;&gt;"",$E1553&lt;&gt;"",LEFT(TRIM($C1553),1)&lt;&gt;LEFT(TRIM($E1553),1)),"Categoria e tipo estão incompatíveis.",IF(IF(OR($E1553="",$F1553=""),FALSE(),IFERROR(COUNTIF(INDIRECT("UNITS_"&amp;SUBSTITUTE(LEFT($E1553,FIND(" ",$E1553&amp;" ")-1),".","_")),$F1553)=0,TRUE())),"Unidade incompatível com o tipo selecionado.",IF(OR(AND(ISNUMBER(SEARCH("comunic",LOWER($B1553))),LEFT($E1553,3)&lt;&gt;"4.4"),AND(ISNUMBER(SEARCH("monitor",LOWER($B1553))),NOT(OR(LEFT($E1553,3)="1.5",LEFT($E1553,3)="2.5")))),"Revise a classificação do item conforme as regras de preenchimento.",IF(AND($B1553&lt;&gt;"",OR(ISNUMBER(SEARCH("outro",LOWER($B1553))),ISNUMBER(SEARCH("divers",LOWER($B1553))),ISNUMBER(SEARCH("kit",LOWER($B1553))),ISNUMBER(SEARCH("ferrament",LOWER($B1553))),ISNUMBER(SEARCH("epi",LOWER($B1553)))),NOT(OR($Z1553&lt;&gt;"",$AA1553&lt;&gt;""))),"Descrição muito genérica: detalhe melhor o item e registre o racional no memorial ou em anexo.",IF(AND($Y1553=0,$B1553&lt;&gt;"",OR($G1553&lt;&gt;"",$H1553&lt;&gt;"",$J1553&lt;&gt;"",$K1553&lt;&gt;"",$M1553&lt;&gt;"",$N1553&lt;&gt;"",$P1553&lt;&gt;"",$Q1553&lt;&gt;"",$S1553&lt;&gt;"",$T1553&lt;&gt;"",$V1553&lt;&gt;"",$W1553&lt;&gt;"")),"O item possui dados lançados, mas o total está zerado. Revise os valores informados.","")))))))))))))))</f>
        <v/>
      </c>
    </row>
    <row r="1554" spans="1:35" ht="14.25" customHeight="1" x14ac:dyDescent="0.25">
      <c r="A1554" s="57" t="str">
        <f t="shared" si="312"/>
        <v/>
      </c>
      <c r="B1554" s="58"/>
      <c r="C1554" s="58"/>
      <c r="D1554" s="58"/>
      <c r="E1554" s="58"/>
      <c r="F1554" s="58"/>
      <c r="G1554" s="269"/>
      <c r="H1554" s="59"/>
      <c r="I1554" s="273">
        <f t="shared" si="313"/>
        <v>0</v>
      </c>
      <c r="J1554" s="269"/>
      <c r="K1554" s="59"/>
      <c r="L1554" s="270">
        <f t="shared" si="314"/>
        <v>0</v>
      </c>
      <c r="M1554" s="269"/>
      <c r="N1554" s="59"/>
      <c r="O1554" s="270">
        <f t="shared" si="315"/>
        <v>0</v>
      </c>
      <c r="P1554" s="269"/>
      <c r="Q1554" s="59"/>
      <c r="R1554" s="271">
        <f t="shared" si="316"/>
        <v>0</v>
      </c>
      <c r="S1554" s="269"/>
      <c r="T1554" s="59"/>
      <c r="U1554" s="270">
        <f t="shared" si="317"/>
        <v>0</v>
      </c>
      <c r="V1554" s="269"/>
      <c r="W1554" s="59"/>
      <c r="X1554" s="270">
        <f t="shared" si="318"/>
        <v>0</v>
      </c>
      <c r="Y1554" s="270">
        <f t="shared" si="319"/>
        <v>0</v>
      </c>
      <c r="Z1554" s="58"/>
      <c r="AA1554" s="58"/>
      <c r="AB1554" s="60" t="str">
        <f t="shared" si="320"/>
        <v/>
      </c>
      <c r="AC1554" s="21" t="b">
        <f t="shared" si="321"/>
        <v>0</v>
      </c>
      <c r="AD1554" s="21" t="b">
        <f t="shared" si="322"/>
        <v>0</v>
      </c>
      <c r="AE1554" s="21" t="b">
        <f t="shared" si="323"/>
        <v>0</v>
      </c>
      <c r="AF1554" s="21" t="b">
        <f ca="1">OR(AND($AC1554,NOT($AD1554)),AND($AC1554,OR(AND($G1554="",$H1554&lt;&gt;""),AND($G1554&lt;&gt;"",$H1554=""),AND($J1554="",$K1554&lt;&gt;""),AND($J1554&lt;&gt;"",$K1554=""),AND($M1554="",$N1554&lt;&gt;""),AND($M1554&lt;&gt;"",$N1554=""),AND($P1554="",$Q1554&lt;&gt;""),AND($P1554&lt;&gt;"",$Q1554=""),AND($S1554="",$T1554&lt;&gt;""),AND($S1554&lt;&gt;"",$T1554=""),AND($V1554="",$W1554&lt;&gt;""),AND($V1554&lt;&gt;"",$W1554=""))),AND($C1554&lt;&gt;"",$E1554&lt;&gt;"",LEFT(TRIM($C1554),1)&lt;&gt;LEFT(TRIM($E1554),1)),IF(OR($E1554="",$F1554=""),FALSE(),IFERROR(COUNTIF(INDIRECT("UNITS_"&amp;SUBSTITUTE(LEFT($E1554,FIND(" ",$E1554&amp;" ")-1),".","_")),$F1554)=0,TRUE())),AND($B1554&lt;&gt;"",OR(ISNUMBER(SEARCH("outro",LOWER($B1554))),ISNUMBER(SEARCH("divers",LOWER($B1554))),ISNUMBER(SEARCH("etc",LOWER($B1554))))),OR(AND(ISNUMBER(SEARCH("comunic",LOWER($B1554))),LEFT($E1554,3)&lt;&gt;"4.4"),AND(ISNUMBER(SEARCH("monitor",LOWER($B1554))),NOT(OR(LEFT($E1554,3)="1.5",LEFT($E1554,3)="2.5")))),AND($B1554&lt;&gt;"",OR(LEFT($C1554,1)="1",LEFT($C1554,1)="2"),$D1554=""),AND($D1554&lt;&gt;"",NOT(OR(LEFT($C1554,1)="1",LEFT($C1554,1)="2"))),AND($D1554&lt;&gt;"",COUNTIF(' PROJETO'!$B$14:$B$16,$D1554)=0),IF($D1554="",FALSE(),IF(COUNTIF(' PROJETO'!$B$14:$B$16,$D1554)=0,FALSE(),IFERROR(INDEX(' PROJETO'!$C$14:$C$16,MATCH($D1554,' PROJETO'!$B$14:$B$16,0))&lt;&gt;"Sim",FALSE()))))</f>
        <v>0</v>
      </c>
      <c r="AG1554" s="21" t="b">
        <f>AND($AC1554,$Y1554&gt;'CONFG.  LISTAS'!$F$4,$Z1554="",$AA1554="")</f>
        <v>0</v>
      </c>
      <c r="AH1554" s="21" t="str">
        <f t="shared" si="324"/>
        <v/>
      </c>
      <c r="AI1554" s="43" t="str">
        <f ca="1">IF(NOT($AC1554),"",IF(OR($B1554="",$C1554="",$E1554="",$F1554=""),"Preencha descrição, categoria, tipo e unidade.",IF(AND($B1554&lt;&gt;"",OR(LEFT($C1554,1)="1",LEFT($C1554,1)="2"),$D1554=""),"Informe a prática de restauração para itens diretos.",IF(AND($D1554&lt;&gt;"",NOT(OR(LEFT($C1554,1)="1",LEFT($C1554,1)="2"))),"Custos indiretos não devem pertencer a uma prática específica.",IF(AND($D1554&lt;&gt;"",COUNTIF(' PROJETO'!$B$14:$B$16,$D1554)=0),"Prática de restauração inválida ou não cadastrada.",IF(IF($D1554="",FALSE(),IF(COUNTIF(' PROJETO'!$B$14:$B$16,$D1554)=0,FALSE(),IFERROR(INDEX(' PROJETO'!$C$14:$C$16,MATCH($D1554,' PROJETO'!$B$14:$B$16,0))&lt;&gt;"Sim",FALSE()))),"A prática informada no item não foi selecionada na aba Projeto.",IF(AND(MAX($I1554,$L1554,$O1554,$R1554,$U1554,$X1554)&gt;'CONFG.  LISTAS'!$F$4,NOT(OR($Z1554&lt;&gt;"",$AA1554&lt;&gt;""))),"Memorial de cálculo ou anexo obrigatório não informado para item acima do limite.",IF(OR(AND($G1554&lt;&gt;"",$H1554&lt;&gt;"",OR($G1554&lt;=0,$H1554&lt;=0)),AND($J1554&lt;&gt;"",$K1554&lt;&gt;"",OR($J1554&lt;=0,$K1554&lt;=0)),AND($M1554&lt;&gt;"",$N1554&lt;&gt;"",OR($M1554&lt;=0,$N1554&lt;=0)),AND($P1554&lt;&gt;"",$Q1554&lt;&gt;"",OR($P1554&lt;=0,$Q1554&lt;=0)),AND($S1554&lt;&gt;"",$T1554&lt;&gt;"",OR($S1554&lt;=0,$T1554&lt;=0)),AND($V1554&lt;&gt;"",$W1554&lt;&gt;"",OR($V1554&lt;=0,$W1554&lt;=0))),"Revise os valores informados: valor unitário e quantidade devem ser maiores que zero.",IF(OR(AND($G1554="",$H1554&lt;&gt;""),AND($G1554&lt;&gt;"",$H1554=""),AND($J1554="",$K1554&lt;&gt;""),AND($J1554&lt;&gt;"",$K1554=""),AND($M1554="",$N1554&lt;&gt;""),AND($M1554&lt;&gt;"",$N1554=""),AND($P1554="",$Q1554&lt;&gt;""),AND($P1554&lt;&gt;"",$Q1554=""),AND($S1554="",$T1554&lt;&gt;""),AND($S1554&lt;&gt;"",$T1554=""),AND($V1554="",$W1554&lt;&gt;""),AND($V1554&lt;&gt;"",$W1554="")),"Há ano preenchido parcialmente: "&amp;TRIM(IF(AND($G1554="",$H1554&lt;&gt;""),"Ano 1 (falta valor unitário); ","")&amp;IF(AND($G1554&lt;&gt;"",$H1554=""),"Ano 1 (falta quantidade); ","")&amp;IF(AND($J1554="",$K1554&lt;&gt;""),"Ano 2 (falta valor unitário); ","")&amp;IF(AND($J1554&lt;&gt;"",$K1554=""),"Ano 2 (falta quantidade); ","")&amp;IF(AND($M1554="",$N1554&lt;&gt;""),"Ano 3 (falta valor unitário); ","")&amp;IF(AND($M1554&lt;&gt;"",$N1554=""),"Ano 3 (falta quantidade); ","")&amp;IF(AND($P1554="",$Q1554&lt;&gt;""),"Ano 4 (falta valor unitário); ","")&amp;IF(AND($P1554&lt;&gt;"",$Q1554=""),"Ano 4 (falta quantidade); ","")&amp;IF(AND($S1554="",$T1554&lt;&gt;""),"Ano 5 (falta valor unitário); ","")&amp;IF(AND($S1554&lt;&gt;"",$T1554=""),"Ano 5 (falta quantidade); ","")&amp;IF(AND($V1554="",$W1554&lt;&gt;""),"Ano 6 (falta valor unitário); ","")&amp;IF(AND($V1554&lt;&gt;"",$W1554=""),"Ano 6 (falta quantidade); ","")), IF(NOT(OR(AND($G1554&lt;&gt;"",$H1554&lt;&gt;""),AND($J1554&lt;&gt;"",$K1554&lt;&gt;""),AND($M1554&lt;&gt;"",$N1554&lt;&gt;""),AND($P1554&lt;&gt;"",$Q1554&lt;&gt;""),AND($S1554&lt;&gt;"",$T1554&lt;&gt;""),AND($V1554&lt;&gt;"",$W1554&lt;&gt;""))),"Informe pelo menos um ano completo com valor unitário e quantidade.",IF(AND($C1554&lt;&gt;"",$E1554&lt;&gt;"",LEFT(TRIM($C1554),1)&lt;&gt;LEFT(TRIM($E1554),1)),"Categoria e tipo estão incompatíveis.",IF(IF(OR($E1554="",$F1554=""),FALSE(),IFERROR(COUNTIF(INDIRECT("UNITS_"&amp;SUBSTITUTE(LEFT($E1554,FIND(" ",$E1554&amp;" ")-1),".","_")),$F1554)=0,TRUE())),"Unidade incompatível com o tipo selecionado.",IF(OR(AND(ISNUMBER(SEARCH("comunic",LOWER($B1554))),LEFT($E1554,3)&lt;&gt;"4.4"),AND(ISNUMBER(SEARCH("monitor",LOWER($B1554))),NOT(OR(LEFT($E1554,3)="1.5",LEFT($E1554,3)="2.5")))),"Revise a classificação do item conforme as regras de preenchimento.",IF(AND($B1554&lt;&gt;"",OR(ISNUMBER(SEARCH("outro",LOWER($B1554))),ISNUMBER(SEARCH("divers",LOWER($B1554))),ISNUMBER(SEARCH("kit",LOWER($B1554))),ISNUMBER(SEARCH("ferrament",LOWER($B1554))),ISNUMBER(SEARCH("epi",LOWER($B1554)))),NOT(OR($Z1554&lt;&gt;"",$AA1554&lt;&gt;""))),"Descrição muito genérica: detalhe melhor o item e registre o racional no memorial ou em anexo.",IF(AND($Y1554=0,$B1554&lt;&gt;"",OR($G1554&lt;&gt;"",$H1554&lt;&gt;"",$J1554&lt;&gt;"",$K1554&lt;&gt;"",$M1554&lt;&gt;"",$N1554&lt;&gt;"",$P1554&lt;&gt;"",$Q1554&lt;&gt;"",$S1554&lt;&gt;"",$T1554&lt;&gt;"",$V1554&lt;&gt;"",$W1554&lt;&gt;"")),"O item possui dados lançados, mas o total está zerado. Revise os valores informados.","")))))))))))))))</f>
        <v/>
      </c>
    </row>
    <row r="1555" spans="1:35" ht="14.25" customHeight="1" x14ac:dyDescent="0.25">
      <c r="A1555" s="57" t="str">
        <f t="shared" si="312"/>
        <v/>
      </c>
      <c r="B1555" s="61"/>
      <c r="C1555" s="61"/>
      <c r="D1555" s="58"/>
      <c r="E1555" s="61"/>
      <c r="F1555" s="61"/>
      <c r="G1555" s="272"/>
      <c r="H1555" s="62"/>
      <c r="I1555" s="273">
        <f t="shared" si="313"/>
        <v>0</v>
      </c>
      <c r="J1555" s="272"/>
      <c r="K1555" s="62"/>
      <c r="L1555" s="270">
        <f t="shared" si="314"/>
        <v>0</v>
      </c>
      <c r="M1555" s="272"/>
      <c r="N1555" s="62"/>
      <c r="O1555" s="270">
        <f t="shared" si="315"/>
        <v>0</v>
      </c>
      <c r="P1555" s="272"/>
      <c r="Q1555" s="62"/>
      <c r="R1555" s="271">
        <f t="shared" si="316"/>
        <v>0</v>
      </c>
      <c r="S1555" s="272"/>
      <c r="T1555" s="62"/>
      <c r="U1555" s="270">
        <f t="shared" si="317"/>
        <v>0</v>
      </c>
      <c r="V1555" s="272"/>
      <c r="W1555" s="62"/>
      <c r="X1555" s="270">
        <f t="shared" si="318"/>
        <v>0</v>
      </c>
      <c r="Y1555" s="270">
        <f t="shared" si="319"/>
        <v>0</v>
      </c>
      <c r="Z1555" s="61"/>
      <c r="AA1555" s="61"/>
      <c r="AB1555" s="60" t="str">
        <f t="shared" si="320"/>
        <v/>
      </c>
      <c r="AC1555" s="21" t="b">
        <f t="shared" si="321"/>
        <v>0</v>
      </c>
      <c r="AD1555" s="21" t="b">
        <f t="shared" si="322"/>
        <v>0</v>
      </c>
      <c r="AE1555" s="21" t="b">
        <f t="shared" si="323"/>
        <v>0</v>
      </c>
      <c r="AF1555" s="21" t="b">
        <f ca="1">OR(AND($AC1555,NOT($AD1555)),AND($AC1555,OR(AND($G1555="",$H1555&lt;&gt;""),AND($G1555&lt;&gt;"",$H1555=""),AND($J1555="",$K1555&lt;&gt;""),AND($J1555&lt;&gt;"",$K1555=""),AND($M1555="",$N1555&lt;&gt;""),AND($M1555&lt;&gt;"",$N1555=""),AND($P1555="",$Q1555&lt;&gt;""),AND($P1555&lt;&gt;"",$Q1555=""),AND($S1555="",$T1555&lt;&gt;""),AND($S1555&lt;&gt;"",$T1555=""),AND($V1555="",$W1555&lt;&gt;""),AND($V1555&lt;&gt;"",$W1555=""))),AND($C1555&lt;&gt;"",$E1555&lt;&gt;"",LEFT(TRIM($C1555),1)&lt;&gt;LEFT(TRIM($E1555),1)),IF(OR($E1555="",$F1555=""),FALSE(),IFERROR(COUNTIF(INDIRECT("UNITS_"&amp;SUBSTITUTE(LEFT($E1555,FIND(" ",$E1555&amp;" ")-1),".","_")),$F1555)=0,TRUE())),AND($B1555&lt;&gt;"",OR(ISNUMBER(SEARCH("outro",LOWER($B1555))),ISNUMBER(SEARCH("divers",LOWER($B1555))),ISNUMBER(SEARCH("etc",LOWER($B1555))))),OR(AND(ISNUMBER(SEARCH("comunic",LOWER($B1555))),LEFT($E1555,3)&lt;&gt;"4.4"),AND(ISNUMBER(SEARCH("monitor",LOWER($B1555))),NOT(OR(LEFT($E1555,3)="1.5",LEFT($E1555,3)="2.5")))),AND($B1555&lt;&gt;"",OR(LEFT($C1555,1)="1",LEFT($C1555,1)="2"),$D1555=""),AND($D1555&lt;&gt;"",NOT(OR(LEFT($C1555,1)="1",LEFT($C1555,1)="2"))),AND($D1555&lt;&gt;"",COUNTIF(' PROJETO'!$B$14:$B$16,$D1555)=0),IF($D1555="",FALSE(),IF(COUNTIF(' PROJETO'!$B$14:$B$16,$D1555)=0,FALSE(),IFERROR(INDEX(' PROJETO'!$C$14:$C$16,MATCH($D1555,' PROJETO'!$B$14:$B$16,0))&lt;&gt;"Sim",FALSE()))))</f>
        <v>0</v>
      </c>
      <c r="AG1555" s="21" t="b">
        <f>AND($AC1555,$Y1555&gt;'CONFG.  LISTAS'!$F$4,$Z1555="",$AA1555="")</f>
        <v>0</v>
      </c>
      <c r="AH1555" s="21" t="str">
        <f t="shared" si="324"/>
        <v/>
      </c>
      <c r="AI1555" s="43" t="str">
        <f ca="1">IF(NOT($AC1555),"",IF(OR($B1555="",$C1555="",$E1555="",$F1555=""),"Preencha descrição, categoria, tipo e unidade.",IF(AND($B1555&lt;&gt;"",OR(LEFT($C1555,1)="1",LEFT($C1555,1)="2"),$D1555=""),"Informe a prática de restauração para itens diretos.",IF(AND($D1555&lt;&gt;"",NOT(OR(LEFT($C1555,1)="1",LEFT($C1555,1)="2"))),"Custos indiretos não devem pertencer a uma prática específica.",IF(AND($D1555&lt;&gt;"",COUNTIF(' PROJETO'!$B$14:$B$16,$D1555)=0),"Prática de restauração inválida ou não cadastrada.",IF(IF($D1555="",FALSE(),IF(COUNTIF(' PROJETO'!$B$14:$B$16,$D1555)=0,FALSE(),IFERROR(INDEX(' PROJETO'!$C$14:$C$16,MATCH($D1555,' PROJETO'!$B$14:$B$16,0))&lt;&gt;"Sim",FALSE()))),"A prática informada no item não foi selecionada na aba Projeto.",IF(AND(MAX($I1555,$L1555,$O1555,$R1555,$U1555,$X1555)&gt;'CONFG.  LISTAS'!$F$4,NOT(OR($Z1555&lt;&gt;"",$AA1555&lt;&gt;""))),"Memorial de cálculo ou anexo obrigatório não informado para item acima do limite.",IF(OR(AND($G1555&lt;&gt;"",$H1555&lt;&gt;"",OR($G1555&lt;=0,$H1555&lt;=0)),AND($J1555&lt;&gt;"",$K1555&lt;&gt;"",OR($J1555&lt;=0,$K1555&lt;=0)),AND($M1555&lt;&gt;"",$N1555&lt;&gt;"",OR($M1555&lt;=0,$N1555&lt;=0)),AND($P1555&lt;&gt;"",$Q1555&lt;&gt;"",OR($P1555&lt;=0,$Q1555&lt;=0)),AND($S1555&lt;&gt;"",$T1555&lt;&gt;"",OR($S1555&lt;=0,$T1555&lt;=0)),AND($V1555&lt;&gt;"",$W1555&lt;&gt;"",OR($V1555&lt;=0,$W1555&lt;=0))),"Revise os valores informados: valor unitário e quantidade devem ser maiores que zero.",IF(OR(AND($G1555="",$H1555&lt;&gt;""),AND($G1555&lt;&gt;"",$H1555=""),AND($J1555="",$K1555&lt;&gt;""),AND($J1555&lt;&gt;"",$K1555=""),AND($M1555="",$N1555&lt;&gt;""),AND($M1555&lt;&gt;"",$N1555=""),AND($P1555="",$Q1555&lt;&gt;""),AND($P1555&lt;&gt;"",$Q1555=""),AND($S1555="",$T1555&lt;&gt;""),AND($S1555&lt;&gt;"",$T1555=""),AND($V1555="",$W1555&lt;&gt;""),AND($V1555&lt;&gt;"",$W1555="")),"Há ano preenchido parcialmente: "&amp;TRIM(IF(AND($G1555="",$H1555&lt;&gt;""),"Ano 1 (falta valor unitário); ","")&amp;IF(AND($G1555&lt;&gt;"",$H1555=""),"Ano 1 (falta quantidade); ","")&amp;IF(AND($J1555="",$K1555&lt;&gt;""),"Ano 2 (falta valor unitário); ","")&amp;IF(AND($J1555&lt;&gt;"",$K1555=""),"Ano 2 (falta quantidade); ","")&amp;IF(AND($M1555="",$N1555&lt;&gt;""),"Ano 3 (falta valor unitário); ","")&amp;IF(AND($M1555&lt;&gt;"",$N1555=""),"Ano 3 (falta quantidade); ","")&amp;IF(AND($P1555="",$Q1555&lt;&gt;""),"Ano 4 (falta valor unitário); ","")&amp;IF(AND($P1555&lt;&gt;"",$Q1555=""),"Ano 4 (falta quantidade); ","")&amp;IF(AND($S1555="",$T1555&lt;&gt;""),"Ano 5 (falta valor unitário); ","")&amp;IF(AND($S1555&lt;&gt;"",$T1555=""),"Ano 5 (falta quantidade); ","")&amp;IF(AND($V1555="",$W1555&lt;&gt;""),"Ano 6 (falta valor unitário); ","")&amp;IF(AND($V1555&lt;&gt;"",$W1555=""),"Ano 6 (falta quantidade); ","")), IF(NOT(OR(AND($G1555&lt;&gt;"",$H1555&lt;&gt;""),AND($J1555&lt;&gt;"",$K1555&lt;&gt;""),AND($M1555&lt;&gt;"",$N1555&lt;&gt;""),AND($P1555&lt;&gt;"",$Q1555&lt;&gt;""),AND($S1555&lt;&gt;"",$T1555&lt;&gt;""),AND($V1555&lt;&gt;"",$W1555&lt;&gt;""))),"Informe pelo menos um ano completo com valor unitário e quantidade.",IF(AND($C1555&lt;&gt;"",$E1555&lt;&gt;"",LEFT(TRIM($C1555),1)&lt;&gt;LEFT(TRIM($E1555),1)),"Categoria e tipo estão incompatíveis.",IF(IF(OR($E1555="",$F1555=""),FALSE(),IFERROR(COUNTIF(INDIRECT("UNITS_"&amp;SUBSTITUTE(LEFT($E1555,FIND(" ",$E1555&amp;" ")-1),".","_")),$F1555)=0,TRUE())),"Unidade incompatível com o tipo selecionado.",IF(OR(AND(ISNUMBER(SEARCH("comunic",LOWER($B1555))),LEFT($E1555,3)&lt;&gt;"4.4"),AND(ISNUMBER(SEARCH("monitor",LOWER($B1555))),NOT(OR(LEFT($E1555,3)="1.5",LEFT($E1555,3)="2.5")))),"Revise a classificação do item conforme as regras de preenchimento.",IF(AND($B1555&lt;&gt;"",OR(ISNUMBER(SEARCH("outro",LOWER($B1555))),ISNUMBER(SEARCH("divers",LOWER($B1555))),ISNUMBER(SEARCH("kit",LOWER($B1555))),ISNUMBER(SEARCH("ferrament",LOWER($B1555))),ISNUMBER(SEARCH("epi",LOWER($B1555)))),NOT(OR($Z1555&lt;&gt;"",$AA1555&lt;&gt;""))),"Descrição muito genérica: detalhe melhor o item e registre o racional no memorial ou em anexo.",IF(AND($Y1555=0,$B1555&lt;&gt;"",OR($G1555&lt;&gt;"",$H1555&lt;&gt;"",$J1555&lt;&gt;"",$K1555&lt;&gt;"",$M1555&lt;&gt;"",$N1555&lt;&gt;"",$P1555&lt;&gt;"",$Q1555&lt;&gt;"",$S1555&lt;&gt;"",$T1555&lt;&gt;"",$V1555&lt;&gt;"",$W1555&lt;&gt;"")),"O item possui dados lançados, mas o total está zerado. Revise os valores informados.","")))))))))))))))</f>
        <v/>
      </c>
    </row>
    <row r="1556" spans="1:35" ht="14.25" customHeight="1" x14ac:dyDescent="0.25">
      <c r="A1556" s="57" t="str">
        <f t="shared" si="312"/>
        <v/>
      </c>
      <c r="B1556" s="58"/>
      <c r="C1556" s="58"/>
      <c r="D1556" s="58"/>
      <c r="E1556" s="58"/>
      <c r="F1556" s="58"/>
      <c r="G1556" s="269"/>
      <c r="H1556" s="59"/>
      <c r="I1556" s="273">
        <f t="shared" si="313"/>
        <v>0</v>
      </c>
      <c r="J1556" s="269"/>
      <c r="K1556" s="59"/>
      <c r="L1556" s="270">
        <f t="shared" si="314"/>
        <v>0</v>
      </c>
      <c r="M1556" s="269"/>
      <c r="N1556" s="59"/>
      <c r="O1556" s="270">
        <f t="shared" si="315"/>
        <v>0</v>
      </c>
      <c r="P1556" s="269"/>
      <c r="Q1556" s="59"/>
      <c r="R1556" s="271">
        <f t="shared" si="316"/>
        <v>0</v>
      </c>
      <c r="S1556" s="269"/>
      <c r="T1556" s="59"/>
      <c r="U1556" s="270">
        <f t="shared" si="317"/>
        <v>0</v>
      </c>
      <c r="V1556" s="269"/>
      <c r="W1556" s="59"/>
      <c r="X1556" s="270">
        <f t="shared" si="318"/>
        <v>0</v>
      </c>
      <c r="Y1556" s="270">
        <f t="shared" si="319"/>
        <v>0</v>
      </c>
      <c r="Z1556" s="58"/>
      <c r="AA1556" s="58"/>
      <c r="AB1556" s="60" t="str">
        <f t="shared" si="320"/>
        <v/>
      </c>
      <c r="AC1556" s="21" t="b">
        <f t="shared" si="321"/>
        <v>0</v>
      </c>
      <c r="AD1556" s="21" t="b">
        <f t="shared" si="322"/>
        <v>0</v>
      </c>
      <c r="AE1556" s="21" t="b">
        <f t="shared" si="323"/>
        <v>0</v>
      </c>
      <c r="AF1556" s="21" t="b">
        <f ca="1">OR(AND($AC1556,NOT($AD1556)),AND($AC1556,OR(AND($G1556="",$H1556&lt;&gt;""),AND($G1556&lt;&gt;"",$H1556=""),AND($J1556="",$K1556&lt;&gt;""),AND($J1556&lt;&gt;"",$K1556=""),AND($M1556="",$N1556&lt;&gt;""),AND($M1556&lt;&gt;"",$N1556=""),AND($P1556="",$Q1556&lt;&gt;""),AND($P1556&lt;&gt;"",$Q1556=""),AND($S1556="",$T1556&lt;&gt;""),AND($S1556&lt;&gt;"",$T1556=""),AND($V1556="",$W1556&lt;&gt;""),AND($V1556&lt;&gt;"",$W1556=""))),AND($C1556&lt;&gt;"",$E1556&lt;&gt;"",LEFT(TRIM($C1556),1)&lt;&gt;LEFT(TRIM($E1556),1)),IF(OR($E1556="",$F1556=""),FALSE(),IFERROR(COUNTIF(INDIRECT("UNITS_"&amp;SUBSTITUTE(LEFT($E1556,FIND(" ",$E1556&amp;" ")-1),".","_")),$F1556)=0,TRUE())),AND($B1556&lt;&gt;"",OR(ISNUMBER(SEARCH("outro",LOWER($B1556))),ISNUMBER(SEARCH("divers",LOWER($B1556))),ISNUMBER(SEARCH("etc",LOWER($B1556))))),OR(AND(ISNUMBER(SEARCH("comunic",LOWER($B1556))),LEFT($E1556,3)&lt;&gt;"4.4"),AND(ISNUMBER(SEARCH("monitor",LOWER($B1556))),NOT(OR(LEFT($E1556,3)="1.5",LEFT($E1556,3)="2.5")))),AND($B1556&lt;&gt;"",OR(LEFT($C1556,1)="1",LEFT($C1556,1)="2"),$D1556=""),AND($D1556&lt;&gt;"",NOT(OR(LEFT($C1556,1)="1",LEFT($C1556,1)="2"))),AND($D1556&lt;&gt;"",COUNTIF(' PROJETO'!$B$14:$B$16,$D1556)=0),IF($D1556="",FALSE(),IF(COUNTIF(' PROJETO'!$B$14:$B$16,$D1556)=0,FALSE(),IFERROR(INDEX(' PROJETO'!$C$14:$C$16,MATCH($D1556,' PROJETO'!$B$14:$B$16,0))&lt;&gt;"Sim",FALSE()))))</f>
        <v>0</v>
      </c>
      <c r="AG1556" s="21" t="b">
        <f>AND($AC1556,$Y1556&gt;'CONFG.  LISTAS'!$F$4,$Z1556="",$AA1556="")</f>
        <v>0</v>
      </c>
      <c r="AH1556" s="21" t="str">
        <f t="shared" si="324"/>
        <v/>
      </c>
      <c r="AI1556" s="43" t="str">
        <f ca="1">IF(NOT($AC1556),"",IF(OR($B1556="",$C1556="",$E1556="",$F1556=""),"Preencha descrição, categoria, tipo e unidade.",IF(AND($B1556&lt;&gt;"",OR(LEFT($C1556,1)="1",LEFT($C1556,1)="2"),$D1556=""),"Informe a prática de restauração para itens diretos.",IF(AND($D1556&lt;&gt;"",NOT(OR(LEFT($C1556,1)="1",LEFT($C1556,1)="2"))),"Custos indiretos não devem pertencer a uma prática específica.",IF(AND($D1556&lt;&gt;"",COUNTIF(' PROJETO'!$B$14:$B$16,$D1556)=0),"Prática de restauração inválida ou não cadastrada.",IF(IF($D1556="",FALSE(),IF(COUNTIF(' PROJETO'!$B$14:$B$16,$D1556)=0,FALSE(),IFERROR(INDEX(' PROJETO'!$C$14:$C$16,MATCH($D1556,' PROJETO'!$B$14:$B$16,0))&lt;&gt;"Sim",FALSE()))),"A prática informada no item não foi selecionada na aba Projeto.",IF(AND(MAX($I1556,$L1556,$O1556,$R1556,$U1556,$X1556)&gt;'CONFG.  LISTAS'!$F$4,NOT(OR($Z1556&lt;&gt;"",$AA1556&lt;&gt;""))),"Memorial de cálculo ou anexo obrigatório não informado para item acima do limite.",IF(OR(AND($G1556&lt;&gt;"",$H1556&lt;&gt;"",OR($G1556&lt;=0,$H1556&lt;=0)),AND($J1556&lt;&gt;"",$K1556&lt;&gt;"",OR($J1556&lt;=0,$K1556&lt;=0)),AND($M1556&lt;&gt;"",$N1556&lt;&gt;"",OR($M1556&lt;=0,$N1556&lt;=0)),AND($P1556&lt;&gt;"",$Q1556&lt;&gt;"",OR($P1556&lt;=0,$Q1556&lt;=0)),AND($S1556&lt;&gt;"",$T1556&lt;&gt;"",OR($S1556&lt;=0,$T1556&lt;=0)),AND($V1556&lt;&gt;"",$W1556&lt;&gt;"",OR($V1556&lt;=0,$W1556&lt;=0))),"Revise os valores informados: valor unitário e quantidade devem ser maiores que zero.",IF(OR(AND($G1556="",$H1556&lt;&gt;""),AND($G1556&lt;&gt;"",$H1556=""),AND($J1556="",$K1556&lt;&gt;""),AND($J1556&lt;&gt;"",$K1556=""),AND($M1556="",$N1556&lt;&gt;""),AND($M1556&lt;&gt;"",$N1556=""),AND($P1556="",$Q1556&lt;&gt;""),AND($P1556&lt;&gt;"",$Q1556=""),AND($S1556="",$T1556&lt;&gt;""),AND($S1556&lt;&gt;"",$T1556=""),AND($V1556="",$W1556&lt;&gt;""),AND($V1556&lt;&gt;"",$W1556="")),"Há ano preenchido parcialmente: "&amp;TRIM(IF(AND($G1556="",$H1556&lt;&gt;""),"Ano 1 (falta valor unitário); ","")&amp;IF(AND($G1556&lt;&gt;"",$H1556=""),"Ano 1 (falta quantidade); ","")&amp;IF(AND($J1556="",$K1556&lt;&gt;""),"Ano 2 (falta valor unitário); ","")&amp;IF(AND($J1556&lt;&gt;"",$K1556=""),"Ano 2 (falta quantidade); ","")&amp;IF(AND($M1556="",$N1556&lt;&gt;""),"Ano 3 (falta valor unitário); ","")&amp;IF(AND($M1556&lt;&gt;"",$N1556=""),"Ano 3 (falta quantidade); ","")&amp;IF(AND($P1556="",$Q1556&lt;&gt;""),"Ano 4 (falta valor unitário); ","")&amp;IF(AND($P1556&lt;&gt;"",$Q1556=""),"Ano 4 (falta quantidade); ","")&amp;IF(AND($S1556="",$T1556&lt;&gt;""),"Ano 5 (falta valor unitário); ","")&amp;IF(AND($S1556&lt;&gt;"",$T1556=""),"Ano 5 (falta quantidade); ","")&amp;IF(AND($V1556="",$W1556&lt;&gt;""),"Ano 6 (falta valor unitário); ","")&amp;IF(AND($V1556&lt;&gt;"",$W1556=""),"Ano 6 (falta quantidade); ","")), IF(NOT(OR(AND($G1556&lt;&gt;"",$H1556&lt;&gt;""),AND($J1556&lt;&gt;"",$K1556&lt;&gt;""),AND($M1556&lt;&gt;"",$N1556&lt;&gt;""),AND($P1556&lt;&gt;"",$Q1556&lt;&gt;""),AND($S1556&lt;&gt;"",$T1556&lt;&gt;""),AND($V1556&lt;&gt;"",$W1556&lt;&gt;""))),"Informe pelo menos um ano completo com valor unitário e quantidade.",IF(AND($C1556&lt;&gt;"",$E1556&lt;&gt;"",LEFT(TRIM($C1556),1)&lt;&gt;LEFT(TRIM($E1556),1)),"Categoria e tipo estão incompatíveis.",IF(IF(OR($E1556="",$F1556=""),FALSE(),IFERROR(COUNTIF(INDIRECT("UNITS_"&amp;SUBSTITUTE(LEFT($E1556,FIND(" ",$E1556&amp;" ")-1),".","_")),$F1556)=0,TRUE())),"Unidade incompatível com o tipo selecionado.",IF(OR(AND(ISNUMBER(SEARCH("comunic",LOWER($B1556))),LEFT($E1556,3)&lt;&gt;"4.4"),AND(ISNUMBER(SEARCH("monitor",LOWER($B1556))),NOT(OR(LEFT($E1556,3)="1.5",LEFT($E1556,3)="2.5")))),"Revise a classificação do item conforme as regras de preenchimento.",IF(AND($B1556&lt;&gt;"",OR(ISNUMBER(SEARCH("outro",LOWER($B1556))),ISNUMBER(SEARCH("divers",LOWER($B1556))),ISNUMBER(SEARCH("kit",LOWER($B1556))),ISNUMBER(SEARCH("ferrament",LOWER($B1556))),ISNUMBER(SEARCH("epi",LOWER($B1556)))),NOT(OR($Z1556&lt;&gt;"",$AA1556&lt;&gt;""))),"Descrição muito genérica: detalhe melhor o item e registre o racional no memorial ou em anexo.",IF(AND($Y1556=0,$B1556&lt;&gt;"",OR($G1556&lt;&gt;"",$H1556&lt;&gt;"",$J1556&lt;&gt;"",$K1556&lt;&gt;"",$M1556&lt;&gt;"",$N1556&lt;&gt;"",$P1556&lt;&gt;"",$Q1556&lt;&gt;"",$S1556&lt;&gt;"",$T1556&lt;&gt;"",$V1556&lt;&gt;"",$W1556&lt;&gt;"")),"O item possui dados lançados, mas o total está zerado. Revise os valores informados.","")))))))))))))))</f>
        <v/>
      </c>
    </row>
    <row r="1557" spans="1:35" ht="14.25" customHeight="1" x14ac:dyDescent="0.25">
      <c r="A1557" s="57" t="str">
        <f t="shared" si="312"/>
        <v/>
      </c>
      <c r="B1557" s="61"/>
      <c r="C1557" s="61"/>
      <c r="D1557" s="58"/>
      <c r="E1557" s="61"/>
      <c r="F1557" s="61"/>
      <c r="G1557" s="272"/>
      <c r="H1557" s="62"/>
      <c r="I1557" s="273">
        <f t="shared" si="313"/>
        <v>0</v>
      </c>
      <c r="J1557" s="272"/>
      <c r="K1557" s="62"/>
      <c r="L1557" s="270">
        <f t="shared" si="314"/>
        <v>0</v>
      </c>
      <c r="M1557" s="272"/>
      <c r="N1557" s="62"/>
      <c r="O1557" s="270">
        <f t="shared" si="315"/>
        <v>0</v>
      </c>
      <c r="P1557" s="272"/>
      <c r="Q1557" s="62"/>
      <c r="R1557" s="271">
        <f t="shared" si="316"/>
        <v>0</v>
      </c>
      <c r="S1557" s="272"/>
      <c r="T1557" s="62"/>
      <c r="U1557" s="270">
        <f t="shared" si="317"/>
        <v>0</v>
      </c>
      <c r="V1557" s="272"/>
      <c r="W1557" s="62"/>
      <c r="X1557" s="270">
        <f t="shared" si="318"/>
        <v>0</v>
      </c>
      <c r="Y1557" s="270">
        <f t="shared" si="319"/>
        <v>0</v>
      </c>
      <c r="Z1557" s="61"/>
      <c r="AA1557" s="61"/>
      <c r="AB1557" s="60" t="str">
        <f t="shared" si="320"/>
        <v/>
      </c>
      <c r="AC1557" s="21" t="b">
        <f t="shared" si="321"/>
        <v>0</v>
      </c>
      <c r="AD1557" s="21" t="b">
        <f t="shared" si="322"/>
        <v>0</v>
      </c>
      <c r="AE1557" s="21" t="b">
        <f t="shared" si="323"/>
        <v>0</v>
      </c>
      <c r="AF1557" s="21" t="b">
        <f ca="1">OR(AND($AC1557,NOT($AD1557)),AND($AC1557,OR(AND($G1557="",$H1557&lt;&gt;""),AND($G1557&lt;&gt;"",$H1557=""),AND($J1557="",$K1557&lt;&gt;""),AND($J1557&lt;&gt;"",$K1557=""),AND($M1557="",$N1557&lt;&gt;""),AND($M1557&lt;&gt;"",$N1557=""),AND($P1557="",$Q1557&lt;&gt;""),AND($P1557&lt;&gt;"",$Q1557=""),AND($S1557="",$T1557&lt;&gt;""),AND($S1557&lt;&gt;"",$T1557=""),AND($V1557="",$W1557&lt;&gt;""),AND($V1557&lt;&gt;"",$W1557=""))),AND($C1557&lt;&gt;"",$E1557&lt;&gt;"",LEFT(TRIM($C1557),1)&lt;&gt;LEFT(TRIM($E1557),1)),IF(OR($E1557="",$F1557=""),FALSE(),IFERROR(COUNTIF(INDIRECT("UNITS_"&amp;SUBSTITUTE(LEFT($E1557,FIND(" ",$E1557&amp;" ")-1),".","_")),$F1557)=0,TRUE())),AND($B1557&lt;&gt;"",OR(ISNUMBER(SEARCH("outro",LOWER($B1557))),ISNUMBER(SEARCH("divers",LOWER($B1557))),ISNUMBER(SEARCH("etc",LOWER($B1557))))),OR(AND(ISNUMBER(SEARCH("comunic",LOWER($B1557))),LEFT($E1557,3)&lt;&gt;"4.4"),AND(ISNUMBER(SEARCH("monitor",LOWER($B1557))),NOT(OR(LEFT($E1557,3)="1.5",LEFT($E1557,3)="2.5")))),AND($B1557&lt;&gt;"",OR(LEFT($C1557,1)="1",LEFT($C1557,1)="2"),$D1557=""),AND($D1557&lt;&gt;"",NOT(OR(LEFT($C1557,1)="1",LEFT($C1557,1)="2"))),AND($D1557&lt;&gt;"",COUNTIF(' PROJETO'!$B$14:$B$16,$D1557)=0),IF($D1557="",FALSE(),IF(COUNTIF(' PROJETO'!$B$14:$B$16,$D1557)=0,FALSE(),IFERROR(INDEX(' PROJETO'!$C$14:$C$16,MATCH($D1557,' PROJETO'!$B$14:$B$16,0))&lt;&gt;"Sim",FALSE()))))</f>
        <v>0</v>
      </c>
      <c r="AG1557" s="21" t="b">
        <f>AND($AC1557,$Y1557&gt;'CONFG.  LISTAS'!$F$4,$Z1557="",$AA1557="")</f>
        <v>0</v>
      </c>
      <c r="AH1557" s="21" t="str">
        <f t="shared" si="324"/>
        <v/>
      </c>
      <c r="AI1557" s="43" t="str">
        <f ca="1">IF(NOT($AC1557),"",IF(OR($B1557="",$C1557="",$E1557="",$F1557=""),"Preencha descrição, categoria, tipo e unidade.",IF(AND($B1557&lt;&gt;"",OR(LEFT($C1557,1)="1",LEFT($C1557,1)="2"),$D1557=""),"Informe a prática de restauração para itens diretos.",IF(AND($D1557&lt;&gt;"",NOT(OR(LEFT($C1557,1)="1",LEFT($C1557,1)="2"))),"Custos indiretos não devem pertencer a uma prática específica.",IF(AND($D1557&lt;&gt;"",COUNTIF(' PROJETO'!$B$14:$B$16,$D1557)=0),"Prática de restauração inválida ou não cadastrada.",IF(IF($D1557="",FALSE(),IF(COUNTIF(' PROJETO'!$B$14:$B$16,$D1557)=0,FALSE(),IFERROR(INDEX(' PROJETO'!$C$14:$C$16,MATCH($D1557,' PROJETO'!$B$14:$B$16,0))&lt;&gt;"Sim",FALSE()))),"A prática informada no item não foi selecionada na aba Projeto.",IF(AND(MAX($I1557,$L1557,$O1557,$R1557,$U1557,$X1557)&gt;'CONFG.  LISTAS'!$F$4,NOT(OR($Z1557&lt;&gt;"",$AA1557&lt;&gt;""))),"Memorial de cálculo ou anexo obrigatório não informado para item acima do limite.",IF(OR(AND($G1557&lt;&gt;"",$H1557&lt;&gt;"",OR($G1557&lt;=0,$H1557&lt;=0)),AND($J1557&lt;&gt;"",$K1557&lt;&gt;"",OR($J1557&lt;=0,$K1557&lt;=0)),AND($M1557&lt;&gt;"",$N1557&lt;&gt;"",OR($M1557&lt;=0,$N1557&lt;=0)),AND($P1557&lt;&gt;"",$Q1557&lt;&gt;"",OR($P1557&lt;=0,$Q1557&lt;=0)),AND($S1557&lt;&gt;"",$T1557&lt;&gt;"",OR($S1557&lt;=0,$T1557&lt;=0)),AND($V1557&lt;&gt;"",$W1557&lt;&gt;"",OR($V1557&lt;=0,$W1557&lt;=0))),"Revise os valores informados: valor unitário e quantidade devem ser maiores que zero.",IF(OR(AND($G1557="",$H1557&lt;&gt;""),AND($G1557&lt;&gt;"",$H1557=""),AND($J1557="",$K1557&lt;&gt;""),AND($J1557&lt;&gt;"",$K1557=""),AND($M1557="",$N1557&lt;&gt;""),AND($M1557&lt;&gt;"",$N1557=""),AND($P1557="",$Q1557&lt;&gt;""),AND($P1557&lt;&gt;"",$Q1557=""),AND($S1557="",$T1557&lt;&gt;""),AND($S1557&lt;&gt;"",$T1557=""),AND($V1557="",$W1557&lt;&gt;""),AND($V1557&lt;&gt;"",$W1557="")),"Há ano preenchido parcialmente: "&amp;TRIM(IF(AND($G1557="",$H1557&lt;&gt;""),"Ano 1 (falta valor unitário); ","")&amp;IF(AND($G1557&lt;&gt;"",$H1557=""),"Ano 1 (falta quantidade); ","")&amp;IF(AND($J1557="",$K1557&lt;&gt;""),"Ano 2 (falta valor unitário); ","")&amp;IF(AND($J1557&lt;&gt;"",$K1557=""),"Ano 2 (falta quantidade); ","")&amp;IF(AND($M1557="",$N1557&lt;&gt;""),"Ano 3 (falta valor unitário); ","")&amp;IF(AND($M1557&lt;&gt;"",$N1557=""),"Ano 3 (falta quantidade); ","")&amp;IF(AND($P1557="",$Q1557&lt;&gt;""),"Ano 4 (falta valor unitário); ","")&amp;IF(AND($P1557&lt;&gt;"",$Q1557=""),"Ano 4 (falta quantidade); ","")&amp;IF(AND($S1557="",$T1557&lt;&gt;""),"Ano 5 (falta valor unitário); ","")&amp;IF(AND($S1557&lt;&gt;"",$T1557=""),"Ano 5 (falta quantidade); ","")&amp;IF(AND($V1557="",$W1557&lt;&gt;""),"Ano 6 (falta valor unitário); ","")&amp;IF(AND($V1557&lt;&gt;"",$W1557=""),"Ano 6 (falta quantidade); ","")), IF(NOT(OR(AND($G1557&lt;&gt;"",$H1557&lt;&gt;""),AND($J1557&lt;&gt;"",$K1557&lt;&gt;""),AND($M1557&lt;&gt;"",$N1557&lt;&gt;""),AND($P1557&lt;&gt;"",$Q1557&lt;&gt;""),AND($S1557&lt;&gt;"",$T1557&lt;&gt;""),AND($V1557&lt;&gt;"",$W1557&lt;&gt;""))),"Informe pelo menos um ano completo com valor unitário e quantidade.",IF(AND($C1557&lt;&gt;"",$E1557&lt;&gt;"",LEFT(TRIM($C1557),1)&lt;&gt;LEFT(TRIM($E1557),1)),"Categoria e tipo estão incompatíveis.",IF(IF(OR($E1557="",$F1557=""),FALSE(),IFERROR(COUNTIF(INDIRECT("UNITS_"&amp;SUBSTITUTE(LEFT($E1557,FIND(" ",$E1557&amp;" ")-1),".","_")),$F1557)=0,TRUE())),"Unidade incompatível com o tipo selecionado.",IF(OR(AND(ISNUMBER(SEARCH("comunic",LOWER($B1557))),LEFT($E1557,3)&lt;&gt;"4.4"),AND(ISNUMBER(SEARCH("monitor",LOWER($B1557))),NOT(OR(LEFT($E1557,3)="1.5",LEFT($E1557,3)="2.5")))),"Revise a classificação do item conforme as regras de preenchimento.",IF(AND($B1557&lt;&gt;"",OR(ISNUMBER(SEARCH("outro",LOWER($B1557))),ISNUMBER(SEARCH("divers",LOWER($B1557))),ISNUMBER(SEARCH("kit",LOWER($B1557))),ISNUMBER(SEARCH("ferrament",LOWER($B1557))),ISNUMBER(SEARCH("epi",LOWER($B1557)))),NOT(OR($Z1557&lt;&gt;"",$AA1557&lt;&gt;""))),"Descrição muito genérica: detalhe melhor o item e registre o racional no memorial ou em anexo.",IF(AND($Y1557=0,$B1557&lt;&gt;"",OR($G1557&lt;&gt;"",$H1557&lt;&gt;"",$J1557&lt;&gt;"",$K1557&lt;&gt;"",$M1557&lt;&gt;"",$N1557&lt;&gt;"",$P1557&lt;&gt;"",$Q1557&lt;&gt;"",$S1557&lt;&gt;"",$T1557&lt;&gt;"",$V1557&lt;&gt;"",$W1557&lt;&gt;"")),"O item possui dados lançados, mas o total está zerado. Revise os valores informados.","")))))))))))))))</f>
        <v/>
      </c>
    </row>
    <row r="1558" spans="1:35" ht="14.25" customHeight="1" x14ac:dyDescent="0.25">
      <c r="A1558" s="57" t="str">
        <f t="shared" si="312"/>
        <v/>
      </c>
      <c r="B1558" s="58"/>
      <c r="C1558" s="58"/>
      <c r="D1558" s="58"/>
      <c r="E1558" s="58"/>
      <c r="F1558" s="58"/>
      <c r="G1558" s="269"/>
      <c r="H1558" s="59"/>
      <c r="I1558" s="273">
        <f t="shared" si="313"/>
        <v>0</v>
      </c>
      <c r="J1558" s="269"/>
      <c r="K1558" s="59"/>
      <c r="L1558" s="270">
        <f t="shared" si="314"/>
        <v>0</v>
      </c>
      <c r="M1558" s="269"/>
      <c r="N1558" s="59"/>
      <c r="O1558" s="270">
        <f t="shared" si="315"/>
        <v>0</v>
      </c>
      <c r="P1558" s="269"/>
      <c r="Q1558" s="59"/>
      <c r="R1558" s="271">
        <f t="shared" si="316"/>
        <v>0</v>
      </c>
      <c r="S1558" s="269"/>
      <c r="T1558" s="59"/>
      <c r="U1558" s="270">
        <f t="shared" si="317"/>
        <v>0</v>
      </c>
      <c r="V1558" s="269"/>
      <c r="W1558" s="59"/>
      <c r="X1558" s="270">
        <f t="shared" si="318"/>
        <v>0</v>
      </c>
      <c r="Y1558" s="270">
        <f t="shared" si="319"/>
        <v>0</v>
      </c>
      <c r="Z1558" s="58"/>
      <c r="AA1558" s="58"/>
      <c r="AB1558" s="60" t="str">
        <f t="shared" si="320"/>
        <v/>
      </c>
      <c r="AC1558" s="21" t="b">
        <f t="shared" si="321"/>
        <v>0</v>
      </c>
      <c r="AD1558" s="21" t="b">
        <f t="shared" si="322"/>
        <v>0</v>
      </c>
      <c r="AE1558" s="21" t="b">
        <f t="shared" si="323"/>
        <v>0</v>
      </c>
      <c r="AF1558" s="21" t="b">
        <f ca="1">OR(AND($AC1558,NOT($AD1558)),AND($AC1558,OR(AND($G1558="",$H1558&lt;&gt;""),AND($G1558&lt;&gt;"",$H1558=""),AND($J1558="",$K1558&lt;&gt;""),AND($J1558&lt;&gt;"",$K1558=""),AND($M1558="",$N1558&lt;&gt;""),AND($M1558&lt;&gt;"",$N1558=""),AND($P1558="",$Q1558&lt;&gt;""),AND($P1558&lt;&gt;"",$Q1558=""),AND($S1558="",$T1558&lt;&gt;""),AND($S1558&lt;&gt;"",$T1558=""),AND($V1558="",$W1558&lt;&gt;""),AND($V1558&lt;&gt;"",$W1558=""))),AND($C1558&lt;&gt;"",$E1558&lt;&gt;"",LEFT(TRIM($C1558),1)&lt;&gt;LEFT(TRIM($E1558),1)),IF(OR($E1558="",$F1558=""),FALSE(),IFERROR(COUNTIF(INDIRECT("UNITS_"&amp;SUBSTITUTE(LEFT($E1558,FIND(" ",$E1558&amp;" ")-1),".","_")),$F1558)=0,TRUE())),AND($B1558&lt;&gt;"",OR(ISNUMBER(SEARCH("outro",LOWER($B1558))),ISNUMBER(SEARCH("divers",LOWER($B1558))),ISNUMBER(SEARCH("etc",LOWER($B1558))))),OR(AND(ISNUMBER(SEARCH("comunic",LOWER($B1558))),LEFT($E1558,3)&lt;&gt;"4.4"),AND(ISNUMBER(SEARCH("monitor",LOWER($B1558))),NOT(OR(LEFT($E1558,3)="1.5",LEFT($E1558,3)="2.5")))),AND($B1558&lt;&gt;"",OR(LEFT($C1558,1)="1",LEFT($C1558,1)="2"),$D1558=""),AND($D1558&lt;&gt;"",NOT(OR(LEFT($C1558,1)="1",LEFT($C1558,1)="2"))),AND($D1558&lt;&gt;"",COUNTIF(' PROJETO'!$B$14:$B$16,$D1558)=0),IF($D1558="",FALSE(),IF(COUNTIF(' PROJETO'!$B$14:$B$16,$D1558)=0,FALSE(),IFERROR(INDEX(' PROJETO'!$C$14:$C$16,MATCH($D1558,' PROJETO'!$B$14:$B$16,0))&lt;&gt;"Sim",FALSE()))))</f>
        <v>0</v>
      </c>
      <c r="AG1558" s="21" t="b">
        <f>AND($AC1558,$Y1558&gt;'CONFG.  LISTAS'!$F$4,$Z1558="",$AA1558="")</f>
        <v>0</v>
      </c>
      <c r="AH1558" s="21" t="str">
        <f t="shared" si="324"/>
        <v/>
      </c>
      <c r="AI1558" s="43" t="str">
        <f ca="1">IF(NOT($AC1558),"",IF(OR($B1558="",$C1558="",$E1558="",$F1558=""),"Preencha descrição, categoria, tipo e unidade.",IF(AND($B1558&lt;&gt;"",OR(LEFT($C1558,1)="1",LEFT($C1558,1)="2"),$D1558=""),"Informe a prática de restauração para itens diretos.",IF(AND($D1558&lt;&gt;"",NOT(OR(LEFT($C1558,1)="1",LEFT($C1558,1)="2"))),"Custos indiretos não devem pertencer a uma prática específica.",IF(AND($D1558&lt;&gt;"",COUNTIF(' PROJETO'!$B$14:$B$16,$D1558)=0),"Prática de restauração inválida ou não cadastrada.",IF(IF($D1558="",FALSE(),IF(COUNTIF(' PROJETO'!$B$14:$B$16,$D1558)=0,FALSE(),IFERROR(INDEX(' PROJETO'!$C$14:$C$16,MATCH($D1558,' PROJETO'!$B$14:$B$16,0))&lt;&gt;"Sim",FALSE()))),"A prática informada no item não foi selecionada na aba Projeto.",IF(AND(MAX($I1558,$L1558,$O1558,$R1558,$U1558,$X1558)&gt;'CONFG.  LISTAS'!$F$4,NOT(OR($Z1558&lt;&gt;"",$AA1558&lt;&gt;""))),"Memorial de cálculo ou anexo obrigatório não informado para item acima do limite.",IF(OR(AND($G1558&lt;&gt;"",$H1558&lt;&gt;"",OR($G1558&lt;=0,$H1558&lt;=0)),AND($J1558&lt;&gt;"",$K1558&lt;&gt;"",OR($J1558&lt;=0,$K1558&lt;=0)),AND($M1558&lt;&gt;"",$N1558&lt;&gt;"",OR($M1558&lt;=0,$N1558&lt;=0)),AND($P1558&lt;&gt;"",$Q1558&lt;&gt;"",OR($P1558&lt;=0,$Q1558&lt;=0)),AND($S1558&lt;&gt;"",$T1558&lt;&gt;"",OR($S1558&lt;=0,$T1558&lt;=0)),AND($V1558&lt;&gt;"",$W1558&lt;&gt;"",OR($V1558&lt;=0,$W1558&lt;=0))),"Revise os valores informados: valor unitário e quantidade devem ser maiores que zero.",IF(OR(AND($G1558="",$H1558&lt;&gt;""),AND($G1558&lt;&gt;"",$H1558=""),AND($J1558="",$K1558&lt;&gt;""),AND($J1558&lt;&gt;"",$K1558=""),AND($M1558="",$N1558&lt;&gt;""),AND($M1558&lt;&gt;"",$N1558=""),AND($P1558="",$Q1558&lt;&gt;""),AND($P1558&lt;&gt;"",$Q1558=""),AND($S1558="",$T1558&lt;&gt;""),AND($S1558&lt;&gt;"",$T1558=""),AND($V1558="",$W1558&lt;&gt;""),AND($V1558&lt;&gt;"",$W1558="")),"Há ano preenchido parcialmente: "&amp;TRIM(IF(AND($G1558="",$H1558&lt;&gt;""),"Ano 1 (falta valor unitário); ","")&amp;IF(AND($G1558&lt;&gt;"",$H1558=""),"Ano 1 (falta quantidade); ","")&amp;IF(AND($J1558="",$K1558&lt;&gt;""),"Ano 2 (falta valor unitário); ","")&amp;IF(AND($J1558&lt;&gt;"",$K1558=""),"Ano 2 (falta quantidade); ","")&amp;IF(AND($M1558="",$N1558&lt;&gt;""),"Ano 3 (falta valor unitário); ","")&amp;IF(AND($M1558&lt;&gt;"",$N1558=""),"Ano 3 (falta quantidade); ","")&amp;IF(AND($P1558="",$Q1558&lt;&gt;""),"Ano 4 (falta valor unitário); ","")&amp;IF(AND($P1558&lt;&gt;"",$Q1558=""),"Ano 4 (falta quantidade); ","")&amp;IF(AND($S1558="",$T1558&lt;&gt;""),"Ano 5 (falta valor unitário); ","")&amp;IF(AND($S1558&lt;&gt;"",$T1558=""),"Ano 5 (falta quantidade); ","")&amp;IF(AND($V1558="",$W1558&lt;&gt;""),"Ano 6 (falta valor unitário); ","")&amp;IF(AND($V1558&lt;&gt;"",$W1558=""),"Ano 6 (falta quantidade); ","")), IF(NOT(OR(AND($G1558&lt;&gt;"",$H1558&lt;&gt;""),AND($J1558&lt;&gt;"",$K1558&lt;&gt;""),AND($M1558&lt;&gt;"",$N1558&lt;&gt;""),AND($P1558&lt;&gt;"",$Q1558&lt;&gt;""),AND($S1558&lt;&gt;"",$T1558&lt;&gt;""),AND($V1558&lt;&gt;"",$W1558&lt;&gt;""))),"Informe pelo menos um ano completo com valor unitário e quantidade.",IF(AND($C1558&lt;&gt;"",$E1558&lt;&gt;"",LEFT(TRIM($C1558),1)&lt;&gt;LEFT(TRIM($E1558),1)),"Categoria e tipo estão incompatíveis.",IF(IF(OR($E1558="",$F1558=""),FALSE(),IFERROR(COUNTIF(INDIRECT("UNITS_"&amp;SUBSTITUTE(LEFT($E1558,FIND(" ",$E1558&amp;" ")-1),".","_")),$F1558)=0,TRUE())),"Unidade incompatível com o tipo selecionado.",IF(OR(AND(ISNUMBER(SEARCH("comunic",LOWER($B1558))),LEFT($E1558,3)&lt;&gt;"4.4"),AND(ISNUMBER(SEARCH("monitor",LOWER($B1558))),NOT(OR(LEFT($E1558,3)="1.5",LEFT($E1558,3)="2.5")))),"Revise a classificação do item conforme as regras de preenchimento.",IF(AND($B1558&lt;&gt;"",OR(ISNUMBER(SEARCH("outro",LOWER($B1558))),ISNUMBER(SEARCH("divers",LOWER($B1558))),ISNUMBER(SEARCH("kit",LOWER($B1558))),ISNUMBER(SEARCH("ferrament",LOWER($B1558))),ISNUMBER(SEARCH("epi",LOWER($B1558)))),NOT(OR($Z1558&lt;&gt;"",$AA1558&lt;&gt;""))),"Descrição muito genérica: detalhe melhor o item e registre o racional no memorial ou em anexo.",IF(AND($Y1558=0,$B1558&lt;&gt;"",OR($G1558&lt;&gt;"",$H1558&lt;&gt;"",$J1558&lt;&gt;"",$K1558&lt;&gt;"",$M1558&lt;&gt;"",$N1558&lt;&gt;"",$P1558&lt;&gt;"",$Q1558&lt;&gt;"",$S1558&lt;&gt;"",$T1558&lt;&gt;"",$V1558&lt;&gt;"",$W1558&lt;&gt;"")),"O item possui dados lançados, mas o total está zerado. Revise os valores informados.","")))))))))))))))</f>
        <v/>
      </c>
    </row>
    <row r="1559" spans="1:35" ht="14.25" customHeight="1" x14ac:dyDescent="0.25">
      <c r="A1559" s="57" t="str">
        <f t="shared" si="312"/>
        <v/>
      </c>
      <c r="B1559" s="61"/>
      <c r="C1559" s="61"/>
      <c r="D1559" s="58"/>
      <c r="E1559" s="61"/>
      <c r="F1559" s="61"/>
      <c r="G1559" s="272"/>
      <c r="H1559" s="62"/>
      <c r="I1559" s="273">
        <f t="shared" si="313"/>
        <v>0</v>
      </c>
      <c r="J1559" s="272"/>
      <c r="K1559" s="62"/>
      <c r="L1559" s="270">
        <f t="shared" si="314"/>
        <v>0</v>
      </c>
      <c r="M1559" s="272"/>
      <c r="N1559" s="62"/>
      <c r="O1559" s="270">
        <f t="shared" si="315"/>
        <v>0</v>
      </c>
      <c r="P1559" s="272"/>
      <c r="Q1559" s="62"/>
      <c r="R1559" s="271">
        <f t="shared" si="316"/>
        <v>0</v>
      </c>
      <c r="S1559" s="272"/>
      <c r="T1559" s="62"/>
      <c r="U1559" s="270">
        <f t="shared" si="317"/>
        <v>0</v>
      </c>
      <c r="V1559" s="272"/>
      <c r="W1559" s="62"/>
      <c r="X1559" s="270">
        <f t="shared" si="318"/>
        <v>0</v>
      </c>
      <c r="Y1559" s="270">
        <f t="shared" si="319"/>
        <v>0</v>
      </c>
      <c r="Z1559" s="61"/>
      <c r="AA1559" s="61"/>
      <c r="AB1559" s="60" t="str">
        <f t="shared" si="320"/>
        <v/>
      </c>
      <c r="AC1559" s="21" t="b">
        <f t="shared" si="321"/>
        <v>0</v>
      </c>
      <c r="AD1559" s="21" t="b">
        <f t="shared" si="322"/>
        <v>0</v>
      </c>
      <c r="AE1559" s="21" t="b">
        <f t="shared" si="323"/>
        <v>0</v>
      </c>
      <c r="AF1559" s="21" t="b">
        <f ca="1">OR(AND($AC1559,NOT($AD1559)),AND($AC1559,OR(AND($G1559="",$H1559&lt;&gt;""),AND($G1559&lt;&gt;"",$H1559=""),AND($J1559="",$K1559&lt;&gt;""),AND($J1559&lt;&gt;"",$K1559=""),AND($M1559="",$N1559&lt;&gt;""),AND($M1559&lt;&gt;"",$N1559=""),AND($P1559="",$Q1559&lt;&gt;""),AND($P1559&lt;&gt;"",$Q1559=""),AND($S1559="",$T1559&lt;&gt;""),AND($S1559&lt;&gt;"",$T1559=""),AND($V1559="",$W1559&lt;&gt;""),AND($V1559&lt;&gt;"",$W1559=""))),AND($C1559&lt;&gt;"",$E1559&lt;&gt;"",LEFT(TRIM($C1559),1)&lt;&gt;LEFT(TRIM($E1559),1)),IF(OR($E1559="",$F1559=""),FALSE(),IFERROR(COUNTIF(INDIRECT("UNITS_"&amp;SUBSTITUTE(LEFT($E1559,FIND(" ",$E1559&amp;" ")-1),".","_")),$F1559)=0,TRUE())),AND($B1559&lt;&gt;"",OR(ISNUMBER(SEARCH("outro",LOWER($B1559))),ISNUMBER(SEARCH("divers",LOWER($B1559))),ISNUMBER(SEARCH("etc",LOWER($B1559))))),OR(AND(ISNUMBER(SEARCH("comunic",LOWER($B1559))),LEFT($E1559,3)&lt;&gt;"4.4"),AND(ISNUMBER(SEARCH("monitor",LOWER($B1559))),NOT(OR(LEFT($E1559,3)="1.5",LEFT($E1559,3)="2.5")))),AND($B1559&lt;&gt;"",OR(LEFT($C1559,1)="1",LEFT($C1559,1)="2"),$D1559=""),AND($D1559&lt;&gt;"",NOT(OR(LEFT($C1559,1)="1",LEFT($C1559,1)="2"))),AND($D1559&lt;&gt;"",COUNTIF(' PROJETO'!$B$14:$B$16,$D1559)=0),IF($D1559="",FALSE(),IF(COUNTIF(' PROJETO'!$B$14:$B$16,$D1559)=0,FALSE(),IFERROR(INDEX(' PROJETO'!$C$14:$C$16,MATCH($D1559,' PROJETO'!$B$14:$B$16,0))&lt;&gt;"Sim",FALSE()))))</f>
        <v>0</v>
      </c>
      <c r="AG1559" s="21" t="b">
        <f>AND($AC1559,$Y1559&gt;'CONFG.  LISTAS'!$F$4,$Z1559="",$AA1559="")</f>
        <v>0</v>
      </c>
      <c r="AH1559" s="21" t="str">
        <f t="shared" si="324"/>
        <v/>
      </c>
      <c r="AI1559" s="43" t="str">
        <f ca="1">IF(NOT($AC1559),"",IF(OR($B1559="",$C1559="",$E1559="",$F1559=""),"Preencha descrição, categoria, tipo e unidade.",IF(AND($B1559&lt;&gt;"",OR(LEFT($C1559,1)="1",LEFT($C1559,1)="2"),$D1559=""),"Informe a prática de restauração para itens diretos.",IF(AND($D1559&lt;&gt;"",NOT(OR(LEFT($C1559,1)="1",LEFT($C1559,1)="2"))),"Custos indiretos não devem pertencer a uma prática específica.",IF(AND($D1559&lt;&gt;"",COUNTIF(' PROJETO'!$B$14:$B$16,$D1559)=0),"Prática de restauração inválida ou não cadastrada.",IF(IF($D1559="",FALSE(),IF(COUNTIF(' PROJETO'!$B$14:$B$16,$D1559)=0,FALSE(),IFERROR(INDEX(' PROJETO'!$C$14:$C$16,MATCH($D1559,' PROJETO'!$B$14:$B$16,0))&lt;&gt;"Sim",FALSE()))),"A prática informada no item não foi selecionada na aba Projeto.",IF(AND(MAX($I1559,$L1559,$O1559,$R1559,$U1559,$X1559)&gt;'CONFG.  LISTAS'!$F$4,NOT(OR($Z1559&lt;&gt;"",$AA1559&lt;&gt;""))),"Memorial de cálculo ou anexo obrigatório não informado para item acima do limite.",IF(OR(AND($G1559&lt;&gt;"",$H1559&lt;&gt;"",OR($G1559&lt;=0,$H1559&lt;=0)),AND($J1559&lt;&gt;"",$K1559&lt;&gt;"",OR($J1559&lt;=0,$K1559&lt;=0)),AND($M1559&lt;&gt;"",$N1559&lt;&gt;"",OR($M1559&lt;=0,$N1559&lt;=0)),AND($P1559&lt;&gt;"",$Q1559&lt;&gt;"",OR($P1559&lt;=0,$Q1559&lt;=0)),AND($S1559&lt;&gt;"",$T1559&lt;&gt;"",OR($S1559&lt;=0,$T1559&lt;=0)),AND($V1559&lt;&gt;"",$W1559&lt;&gt;"",OR($V1559&lt;=0,$W1559&lt;=0))),"Revise os valores informados: valor unitário e quantidade devem ser maiores que zero.",IF(OR(AND($G1559="",$H1559&lt;&gt;""),AND($G1559&lt;&gt;"",$H1559=""),AND($J1559="",$K1559&lt;&gt;""),AND($J1559&lt;&gt;"",$K1559=""),AND($M1559="",$N1559&lt;&gt;""),AND($M1559&lt;&gt;"",$N1559=""),AND($P1559="",$Q1559&lt;&gt;""),AND($P1559&lt;&gt;"",$Q1559=""),AND($S1559="",$T1559&lt;&gt;""),AND($S1559&lt;&gt;"",$T1559=""),AND($V1559="",$W1559&lt;&gt;""),AND($V1559&lt;&gt;"",$W1559="")),"Há ano preenchido parcialmente: "&amp;TRIM(IF(AND($G1559="",$H1559&lt;&gt;""),"Ano 1 (falta valor unitário); ","")&amp;IF(AND($G1559&lt;&gt;"",$H1559=""),"Ano 1 (falta quantidade); ","")&amp;IF(AND($J1559="",$K1559&lt;&gt;""),"Ano 2 (falta valor unitário); ","")&amp;IF(AND($J1559&lt;&gt;"",$K1559=""),"Ano 2 (falta quantidade); ","")&amp;IF(AND($M1559="",$N1559&lt;&gt;""),"Ano 3 (falta valor unitário); ","")&amp;IF(AND($M1559&lt;&gt;"",$N1559=""),"Ano 3 (falta quantidade); ","")&amp;IF(AND($P1559="",$Q1559&lt;&gt;""),"Ano 4 (falta valor unitário); ","")&amp;IF(AND($P1559&lt;&gt;"",$Q1559=""),"Ano 4 (falta quantidade); ","")&amp;IF(AND($S1559="",$T1559&lt;&gt;""),"Ano 5 (falta valor unitário); ","")&amp;IF(AND($S1559&lt;&gt;"",$T1559=""),"Ano 5 (falta quantidade); ","")&amp;IF(AND($V1559="",$W1559&lt;&gt;""),"Ano 6 (falta valor unitário); ","")&amp;IF(AND($V1559&lt;&gt;"",$W1559=""),"Ano 6 (falta quantidade); ","")), IF(NOT(OR(AND($G1559&lt;&gt;"",$H1559&lt;&gt;""),AND($J1559&lt;&gt;"",$K1559&lt;&gt;""),AND($M1559&lt;&gt;"",$N1559&lt;&gt;""),AND($P1559&lt;&gt;"",$Q1559&lt;&gt;""),AND($S1559&lt;&gt;"",$T1559&lt;&gt;""),AND($V1559&lt;&gt;"",$W1559&lt;&gt;""))),"Informe pelo menos um ano completo com valor unitário e quantidade.",IF(AND($C1559&lt;&gt;"",$E1559&lt;&gt;"",LEFT(TRIM($C1559),1)&lt;&gt;LEFT(TRIM($E1559),1)),"Categoria e tipo estão incompatíveis.",IF(IF(OR($E1559="",$F1559=""),FALSE(),IFERROR(COUNTIF(INDIRECT("UNITS_"&amp;SUBSTITUTE(LEFT($E1559,FIND(" ",$E1559&amp;" ")-1),".","_")),$F1559)=0,TRUE())),"Unidade incompatível com o tipo selecionado.",IF(OR(AND(ISNUMBER(SEARCH("comunic",LOWER($B1559))),LEFT($E1559,3)&lt;&gt;"4.4"),AND(ISNUMBER(SEARCH("monitor",LOWER($B1559))),NOT(OR(LEFT($E1559,3)="1.5",LEFT($E1559,3)="2.5")))),"Revise a classificação do item conforme as regras de preenchimento.",IF(AND($B1559&lt;&gt;"",OR(ISNUMBER(SEARCH("outro",LOWER($B1559))),ISNUMBER(SEARCH("divers",LOWER($B1559))),ISNUMBER(SEARCH("kit",LOWER($B1559))),ISNUMBER(SEARCH("ferrament",LOWER($B1559))),ISNUMBER(SEARCH("epi",LOWER($B1559)))),NOT(OR($Z1559&lt;&gt;"",$AA1559&lt;&gt;""))),"Descrição muito genérica: detalhe melhor o item e registre o racional no memorial ou em anexo.",IF(AND($Y1559=0,$B1559&lt;&gt;"",OR($G1559&lt;&gt;"",$H1559&lt;&gt;"",$J1559&lt;&gt;"",$K1559&lt;&gt;"",$M1559&lt;&gt;"",$N1559&lt;&gt;"",$P1559&lt;&gt;"",$Q1559&lt;&gt;"",$S1559&lt;&gt;"",$T1559&lt;&gt;"",$V1559&lt;&gt;"",$W1559&lt;&gt;"")),"O item possui dados lançados, mas o total está zerado. Revise os valores informados.","")))))))))))))))</f>
        <v/>
      </c>
    </row>
    <row r="1560" spans="1:35" ht="14.25" customHeight="1" x14ac:dyDescent="0.25">
      <c r="A1560" s="57" t="str">
        <f t="shared" si="312"/>
        <v/>
      </c>
      <c r="B1560" s="58"/>
      <c r="C1560" s="58"/>
      <c r="D1560" s="58"/>
      <c r="E1560" s="58"/>
      <c r="F1560" s="58"/>
      <c r="G1560" s="269"/>
      <c r="H1560" s="59"/>
      <c r="I1560" s="273">
        <f t="shared" si="313"/>
        <v>0</v>
      </c>
      <c r="J1560" s="269"/>
      <c r="K1560" s="59"/>
      <c r="L1560" s="270">
        <f t="shared" si="314"/>
        <v>0</v>
      </c>
      <c r="M1560" s="269"/>
      <c r="N1560" s="59"/>
      <c r="O1560" s="270">
        <f t="shared" si="315"/>
        <v>0</v>
      </c>
      <c r="P1560" s="269"/>
      <c r="Q1560" s="59"/>
      <c r="R1560" s="271">
        <f t="shared" si="316"/>
        <v>0</v>
      </c>
      <c r="S1560" s="269"/>
      <c r="T1560" s="59"/>
      <c r="U1560" s="270">
        <f t="shared" si="317"/>
        <v>0</v>
      </c>
      <c r="V1560" s="269"/>
      <c r="W1560" s="59"/>
      <c r="X1560" s="270">
        <f t="shared" si="318"/>
        <v>0</v>
      </c>
      <c r="Y1560" s="270">
        <f t="shared" si="319"/>
        <v>0</v>
      </c>
      <c r="Z1560" s="58"/>
      <c r="AA1560" s="58"/>
      <c r="AB1560" s="60" t="str">
        <f t="shared" si="320"/>
        <v/>
      </c>
      <c r="AC1560" s="21" t="b">
        <f t="shared" si="321"/>
        <v>0</v>
      </c>
      <c r="AD1560" s="21" t="b">
        <f t="shared" si="322"/>
        <v>0</v>
      </c>
      <c r="AE1560" s="21" t="b">
        <f t="shared" si="323"/>
        <v>0</v>
      </c>
      <c r="AF1560" s="21" t="b">
        <f ca="1">OR(AND($AC1560,NOT($AD1560)),AND($AC1560,OR(AND($G1560="",$H1560&lt;&gt;""),AND($G1560&lt;&gt;"",$H1560=""),AND($J1560="",$K1560&lt;&gt;""),AND($J1560&lt;&gt;"",$K1560=""),AND($M1560="",$N1560&lt;&gt;""),AND($M1560&lt;&gt;"",$N1560=""),AND($P1560="",$Q1560&lt;&gt;""),AND($P1560&lt;&gt;"",$Q1560=""),AND($S1560="",$T1560&lt;&gt;""),AND($S1560&lt;&gt;"",$T1560=""),AND($V1560="",$W1560&lt;&gt;""),AND($V1560&lt;&gt;"",$W1560=""))),AND($C1560&lt;&gt;"",$E1560&lt;&gt;"",LEFT(TRIM($C1560),1)&lt;&gt;LEFT(TRIM($E1560),1)),IF(OR($E1560="",$F1560=""),FALSE(),IFERROR(COUNTIF(INDIRECT("UNITS_"&amp;SUBSTITUTE(LEFT($E1560,FIND(" ",$E1560&amp;" ")-1),".","_")),$F1560)=0,TRUE())),AND($B1560&lt;&gt;"",OR(ISNUMBER(SEARCH("outro",LOWER($B1560))),ISNUMBER(SEARCH("divers",LOWER($B1560))),ISNUMBER(SEARCH("etc",LOWER($B1560))))),OR(AND(ISNUMBER(SEARCH("comunic",LOWER($B1560))),LEFT($E1560,3)&lt;&gt;"4.4"),AND(ISNUMBER(SEARCH("monitor",LOWER($B1560))),NOT(OR(LEFT($E1560,3)="1.5",LEFT($E1560,3)="2.5")))),AND($B1560&lt;&gt;"",OR(LEFT($C1560,1)="1",LEFT($C1560,1)="2"),$D1560=""),AND($D1560&lt;&gt;"",NOT(OR(LEFT($C1560,1)="1",LEFT($C1560,1)="2"))),AND($D1560&lt;&gt;"",COUNTIF(' PROJETO'!$B$14:$B$16,$D1560)=0),IF($D1560="",FALSE(),IF(COUNTIF(' PROJETO'!$B$14:$B$16,$D1560)=0,FALSE(),IFERROR(INDEX(' PROJETO'!$C$14:$C$16,MATCH($D1560,' PROJETO'!$B$14:$B$16,0))&lt;&gt;"Sim",FALSE()))))</f>
        <v>0</v>
      </c>
      <c r="AG1560" s="21" t="b">
        <f>AND($AC1560,$Y1560&gt;'CONFG.  LISTAS'!$F$4,$Z1560="",$AA1560="")</f>
        <v>0</v>
      </c>
      <c r="AH1560" s="21" t="str">
        <f t="shared" si="324"/>
        <v/>
      </c>
      <c r="AI1560" s="43" t="str">
        <f ca="1">IF(NOT($AC1560),"",IF(OR($B1560="",$C1560="",$E1560="",$F1560=""),"Preencha descrição, categoria, tipo e unidade.",IF(AND($B1560&lt;&gt;"",OR(LEFT($C1560,1)="1",LEFT($C1560,1)="2"),$D1560=""),"Informe a prática de restauração para itens diretos.",IF(AND($D1560&lt;&gt;"",NOT(OR(LEFT($C1560,1)="1",LEFT($C1560,1)="2"))),"Custos indiretos não devem pertencer a uma prática específica.",IF(AND($D1560&lt;&gt;"",COUNTIF(' PROJETO'!$B$14:$B$16,$D1560)=0),"Prática de restauração inválida ou não cadastrada.",IF(IF($D1560="",FALSE(),IF(COUNTIF(' PROJETO'!$B$14:$B$16,$D1560)=0,FALSE(),IFERROR(INDEX(' PROJETO'!$C$14:$C$16,MATCH($D1560,' PROJETO'!$B$14:$B$16,0))&lt;&gt;"Sim",FALSE()))),"A prática informada no item não foi selecionada na aba Projeto.",IF(AND(MAX($I1560,$L1560,$O1560,$R1560,$U1560,$X1560)&gt;'CONFG.  LISTAS'!$F$4,NOT(OR($Z1560&lt;&gt;"",$AA1560&lt;&gt;""))),"Memorial de cálculo ou anexo obrigatório não informado para item acima do limite.",IF(OR(AND($G1560&lt;&gt;"",$H1560&lt;&gt;"",OR($G1560&lt;=0,$H1560&lt;=0)),AND($J1560&lt;&gt;"",$K1560&lt;&gt;"",OR($J1560&lt;=0,$K1560&lt;=0)),AND($M1560&lt;&gt;"",$N1560&lt;&gt;"",OR($M1560&lt;=0,$N1560&lt;=0)),AND($P1560&lt;&gt;"",$Q1560&lt;&gt;"",OR($P1560&lt;=0,$Q1560&lt;=0)),AND($S1560&lt;&gt;"",$T1560&lt;&gt;"",OR($S1560&lt;=0,$T1560&lt;=0)),AND($V1560&lt;&gt;"",$W1560&lt;&gt;"",OR($V1560&lt;=0,$W1560&lt;=0))),"Revise os valores informados: valor unitário e quantidade devem ser maiores que zero.",IF(OR(AND($G1560="",$H1560&lt;&gt;""),AND($G1560&lt;&gt;"",$H1560=""),AND($J1560="",$K1560&lt;&gt;""),AND($J1560&lt;&gt;"",$K1560=""),AND($M1560="",$N1560&lt;&gt;""),AND($M1560&lt;&gt;"",$N1560=""),AND($P1560="",$Q1560&lt;&gt;""),AND($P1560&lt;&gt;"",$Q1560=""),AND($S1560="",$T1560&lt;&gt;""),AND($S1560&lt;&gt;"",$T1560=""),AND($V1560="",$W1560&lt;&gt;""),AND($V1560&lt;&gt;"",$W1560="")),"Há ano preenchido parcialmente: "&amp;TRIM(IF(AND($G1560="",$H1560&lt;&gt;""),"Ano 1 (falta valor unitário); ","")&amp;IF(AND($G1560&lt;&gt;"",$H1560=""),"Ano 1 (falta quantidade); ","")&amp;IF(AND($J1560="",$K1560&lt;&gt;""),"Ano 2 (falta valor unitário); ","")&amp;IF(AND($J1560&lt;&gt;"",$K1560=""),"Ano 2 (falta quantidade); ","")&amp;IF(AND($M1560="",$N1560&lt;&gt;""),"Ano 3 (falta valor unitário); ","")&amp;IF(AND($M1560&lt;&gt;"",$N1560=""),"Ano 3 (falta quantidade); ","")&amp;IF(AND($P1560="",$Q1560&lt;&gt;""),"Ano 4 (falta valor unitário); ","")&amp;IF(AND($P1560&lt;&gt;"",$Q1560=""),"Ano 4 (falta quantidade); ","")&amp;IF(AND($S1560="",$T1560&lt;&gt;""),"Ano 5 (falta valor unitário); ","")&amp;IF(AND($S1560&lt;&gt;"",$T1560=""),"Ano 5 (falta quantidade); ","")&amp;IF(AND($V1560="",$W1560&lt;&gt;""),"Ano 6 (falta valor unitário); ","")&amp;IF(AND($V1560&lt;&gt;"",$W1560=""),"Ano 6 (falta quantidade); ","")), IF(NOT(OR(AND($G1560&lt;&gt;"",$H1560&lt;&gt;""),AND($J1560&lt;&gt;"",$K1560&lt;&gt;""),AND($M1560&lt;&gt;"",$N1560&lt;&gt;""),AND($P1560&lt;&gt;"",$Q1560&lt;&gt;""),AND($S1560&lt;&gt;"",$T1560&lt;&gt;""),AND($V1560&lt;&gt;"",$W1560&lt;&gt;""))),"Informe pelo menos um ano completo com valor unitário e quantidade.",IF(AND($C1560&lt;&gt;"",$E1560&lt;&gt;"",LEFT(TRIM($C1560),1)&lt;&gt;LEFT(TRIM($E1560),1)),"Categoria e tipo estão incompatíveis.",IF(IF(OR($E1560="",$F1560=""),FALSE(),IFERROR(COUNTIF(INDIRECT("UNITS_"&amp;SUBSTITUTE(LEFT($E1560,FIND(" ",$E1560&amp;" ")-1),".","_")),$F1560)=0,TRUE())),"Unidade incompatível com o tipo selecionado.",IF(OR(AND(ISNUMBER(SEARCH("comunic",LOWER($B1560))),LEFT($E1560,3)&lt;&gt;"4.4"),AND(ISNUMBER(SEARCH("monitor",LOWER($B1560))),NOT(OR(LEFT($E1560,3)="1.5",LEFT($E1560,3)="2.5")))),"Revise a classificação do item conforme as regras de preenchimento.",IF(AND($B1560&lt;&gt;"",OR(ISNUMBER(SEARCH("outro",LOWER($B1560))),ISNUMBER(SEARCH("divers",LOWER($B1560))),ISNUMBER(SEARCH("kit",LOWER($B1560))),ISNUMBER(SEARCH("ferrament",LOWER($B1560))),ISNUMBER(SEARCH("epi",LOWER($B1560)))),NOT(OR($Z1560&lt;&gt;"",$AA1560&lt;&gt;""))),"Descrição muito genérica: detalhe melhor o item e registre o racional no memorial ou em anexo.",IF(AND($Y1560=0,$B1560&lt;&gt;"",OR($G1560&lt;&gt;"",$H1560&lt;&gt;"",$J1560&lt;&gt;"",$K1560&lt;&gt;"",$M1560&lt;&gt;"",$N1560&lt;&gt;"",$P1560&lt;&gt;"",$Q1560&lt;&gt;"",$S1560&lt;&gt;"",$T1560&lt;&gt;"",$V1560&lt;&gt;"",$W1560&lt;&gt;"")),"O item possui dados lançados, mas o total está zerado. Revise os valores informados.","")))))))))))))))</f>
        <v/>
      </c>
    </row>
    <row r="1561" spans="1:35" ht="14.25" customHeight="1" x14ac:dyDescent="0.25">
      <c r="A1561" s="57" t="str">
        <f t="shared" si="312"/>
        <v/>
      </c>
      <c r="B1561" s="61"/>
      <c r="C1561" s="61"/>
      <c r="D1561" s="58"/>
      <c r="E1561" s="61"/>
      <c r="F1561" s="61"/>
      <c r="G1561" s="272"/>
      <c r="H1561" s="62"/>
      <c r="I1561" s="273">
        <f t="shared" si="313"/>
        <v>0</v>
      </c>
      <c r="J1561" s="272"/>
      <c r="K1561" s="62"/>
      <c r="L1561" s="270">
        <f t="shared" si="314"/>
        <v>0</v>
      </c>
      <c r="M1561" s="272"/>
      <c r="N1561" s="62"/>
      <c r="O1561" s="270">
        <f t="shared" si="315"/>
        <v>0</v>
      </c>
      <c r="P1561" s="272"/>
      <c r="Q1561" s="62"/>
      <c r="R1561" s="271">
        <f t="shared" si="316"/>
        <v>0</v>
      </c>
      <c r="S1561" s="272"/>
      <c r="T1561" s="62"/>
      <c r="U1561" s="270">
        <f t="shared" si="317"/>
        <v>0</v>
      </c>
      <c r="V1561" s="272"/>
      <c r="W1561" s="62"/>
      <c r="X1561" s="270">
        <f t="shared" si="318"/>
        <v>0</v>
      </c>
      <c r="Y1561" s="270">
        <f t="shared" si="319"/>
        <v>0</v>
      </c>
      <c r="Z1561" s="61"/>
      <c r="AA1561" s="61"/>
      <c r="AB1561" s="60" t="str">
        <f t="shared" si="320"/>
        <v/>
      </c>
      <c r="AC1561" s="21" t="b">
        <f t="shared" si="321"/>
        <v>0</v>
      </c>
      <c r="AD1561" s="21" t="b">
        <f t="shared" si="322"/>
        <v>0</v>
      </c>
      <c r="AE1561" s="21" t="b">
        <f t="shared" si="323"/>
        <v>0</v>
      </c>
      <c r="AF1561" s="21" t="b">
        <f ca="1">OR(AND($AC1561,NOT($AD1561)),AND($AC1561,OR(AND($G1561="",$H1561&lt;&gt;""),AND($G1561&lt;&gt;"",$H1561=""),AND($J1561="",$K1561&lt;&gt;""),AND($J1561&lt;&gt;"",$K1561=""),AND($M1561="",$N1561&lt;&gt;""),AND($M1561&lt;&gt;"",$N1561=""),AND($P1561="",$Q1561&lt;&gt;""),AND($P1561&lt;&gt;"",$Q1561=""),AND($S1561="",$T1561&lt;&gt;""),AND($S1561&lt;&gt;"",$T1561=""),AND($V1561="",$W1561&lt;&gt;""),AND($V1561&lt;&gt;"",$W1561=""))),AND($C1561&lt;&gt;"",$E1561&lt;&gt;"",LEFT(TRIM($C1561),1)&lt;&gt;LEFT(TRIM($E1561),1)),IF(OR($E1561="",$F1561=""),FALSE(),IFERROR(COUNTIF(INDIRECT("UNITS_"&amp;SUBSTITUTE(LEFT($E1561,FIND(" ",$E1561&amp;" ")-1),".","_")),$F1561)=0,TRUE())),AND($B1561&lt;&gt;"",OR(ISNUMBER(SEARCH("outro",LOWER($B1561))),ISNUMBER(SEARCH("divers",LOWER($B1561))),ISNUMBER(SEARCH("etc",LOWER($B1561))))),OR(AND(ISNUMBER(SEARCH("comunic",LOWER($B1561))),LEFT($E1561,3)&lt;&gt;"4.4"),AND(ISNUMBER(SEARCH("monitor",LOWER($B1561))),NOT(OR(LEFT($E1561,3)="1.5",LEFT($E1561,3)="2.5")))),AND($B1561&lt;&gt;"",OR(LEFT($C1561,1)="1",LEFT($C1561,1)="2"),$D1561=""),AND($D1561&lt;&gt;"",NOT(OR(LEFT($C1561,1)="1",LEFT($C1561,1)="2"))),AND($D1561&lt;&gt;"",COUNTIF(' PROJETO'!$B$14:$B$16,$D1561)=0),IF($D1561="",FALSE(),IF(COUNTIF(' PROJETO'!$B$14:$B$16,$D1561)=0,FALSE(),IFERROR(INDEX(' PROJETO'!$C$14:$C$16,MATCH($D1561,' PROJETO'!$B$14:$B$16,0))&lt;&gt;"Sim",FALSE()))))</f>
        <v>0</v>
      </c>
      <c r="AG1561" s="21" t="b">
        <f>AND($AC1561,$Y1561&gt;'CONFG.  LISTAS'!$F$4,$Z1561="",$AA1561="")</f>
        <v>0</v>
      </c>
      <c r="AH1561" s="21" t="str">
        <f t="shared" si="324"/>
        <v/>
      </c>
      <c r="AI1561" s="43" t="str">
        <f ca="1">IF(NOT($AC1561),"",IF(OR($B1561="",$C1561="",$E1561="",$F1561=""),"Preencha descrição, categoria, tipo e unidade.",IF(AND($B1561&lt;&gt;"",OR(LEFT($C1561,1)="1",LEFT($C1561,1)="2"),$D1561=""),"Informe a prática de restauração para itens diretos.",IF(AND($D1561&lt;&gt;"",NOT(OR(LEFT($C1561,1)="1",LEFT($C1561,1)="2"))),"Custos indiretos não devem pertencer a uma prática específica.",IF(AND($D1561&lt;&gt;"",COUNTIF(' PROJETO'!$B$14:$B$16,$D1561)=0),"Prática de restauração inválida ou não cadastrada.",IF(IF($D1561="",FALSE(),IF(COUNTIF(' PROJETO'!$B$14:$B$16,$D1561)=0,FALSE(),IFERROR(INDEX(' PROJETO'!$C$14:$C$16,MATCH($D1561,' PROJETO'!$B$14:$B$16,0))&lt;&gt;"Sim",FALSE()))),"A prática informada no item não foi selecionada na aba Projeto.",IF(AND(MAX($I1561,$L1561,$O1561,$R1561,$U1561,$X1561)&gt;'CONFG.  LISTAS'!$F$4,NOT(OR($Z1561&lt;&gt;"",$AA1561&lt;&gt;""))),"Memorial de cálculo ou anexo obrigatório não informado para item acima do limite.",IF(OR(AND($G1561&lt;&gt;"",$H1561&lt;&gt;"",OR($G1561&lt;=0,$H1561&lt;=0)),AND($J1561&lt;&gt;"",$K1561&lt;&gt;"",OR($J1561&lt;=0,$K1561&lt;=0)),AND($M1561&lt;&gt;"",$N1561&lt;&gt;"",OR($M1561&lt;=0,$N1561&lt;=0)),AND($P1561&lt;&gt;"",$Q1561&lt;&gt;"",OR($P1561&lt;=0,$Q1561&lt;=0)),AND($S1561&lt;&gt;"",$T1561&lt;&gt;"",OR($S1561&lt;=0,$T1561&lt;=0)),AND($V1561&lt;&gt;"",$W1561&lt;&gt;"",OR($V1561&lt;=0,$W1561&lt;=0))),"Revise os valores informados: valor unitário e quantidade devem ser maiores que zero.",IF(OR(AND($G1561="",$H1561&lt;&gt;""),AND($G1561&lt;&gt;"",$H1561=""),AND($J1561="",$K1561&lt;&gt;""),AND($J1561&lt;&gt;"",$K1561=""),AND($M1561="",$N1561&lt;&gt;""),AND($M1561&lt;&gt;"",$N1561=""),AND($P1561="",$Q1561&lt;&gt;""),AND($P1561&lt;&gt;"",$Q1561=""),AND($S1561="",$T1561&lt;&gt;""),AND($S1561&lt;&gt;"",$T1561=""),AND($V1561="",$W1561&lt;&gt;""),AND($V1561&lt;&gt;"",$W1561="")),"Há ano preenchido parcialmente: "&amp;TRIM(IF(AND($G1561="",$H1561&lt;&gt;""),"Ano 1 (falta valor unitário); ","")&amp;IF(AND($G1561&lt;&gt;"",$H1561=""),"Ano 1 (falta quantidade); ","")&amp;IF(AND($J1561="",$K1561&lt;&gt;""),"Ano 2 (falta valor unitário); ","")&amp;IF(AND($J1561&lt;&gt;"",$K1561=""),"Ano 2 (falta quantidade); ","")&amp;IF(AND($M1561="",$N1561&lt;&gt;""),"Ano 3 (falta valor unitário); ","")&amp;IF(AND($M1561&lt;&gt;"",$N1561=""),"Ano 3 (falta quantidade); ","")&amp;IF(AND($P1561="",$Q1561&lt;&gt;""),"Ano 4 (falta valor unitário); ","")&amp;IF(AND($P1561&lt;&gt;"",$Q1561=""),"Ano 4 (falta quantidade); ","")&amp;IF(AND($S1561="",$T1561&lt;&gt;""),"Ano 5 (falta valor unitário); ","")&amp;IF(AND($S1561&lt;&gt;"",$T1561=""),"Ano 5 (falta quantidade); ","")&amp;IF(AND($V1561="",$W1561&lt;&gt;""),"Ano 6 (falta valor unitário); ","")&amp;IF(AND($V1561&lt;&gt;"",$W1561=""),"Ano 6 (falta quantidade); ","")), IF(NOT(OR(AND($G1561&lt;&gt;"",$H1561&lt;&gt;""),AND($J1561&lt;&gt;"",$K1561&lt;&gt;""),AND($M1561&lt;&gt;"",$N1561&lt;&gt;""),AND($P1561&lt;&gt;"",$Q1561&lt;&gt;""),AND($S1561&lt;&gt;"",$T1561&lt;&gt;""),AND($V1561&lt;&gt;"",$W1561&lt;&gt;""))),"Informe pelo menos um ano completo com valor unitário e quantidade.",IF(AND($C1561&lt;&gt;"",$E1561&lt;&gt;"",LEFT(TRIM($C1561),1)&lt;&gt;LEFT(TRIM($E1561),1)),"Categoria e tipo estão incompatíveis.",IF(IF(OR($E1561="",$F1561=""),FALSE(),IFERROR(COUNTIF(INDIRECT("UNITS_"&amp;SUBSTITUTE(LEFT($E1561,FIND(" ",$E1561&amp;" ")-1),".","_")),$F1561)=0,TRUE())),"Unidade incompatível com o tipo selecionado.",IF(OR(AND(ISNUMBER(SEARCH("comunic",LOWER($B1561))),LEFT($E1561,3)&lt;&gt;"4.4"),AND(ISNUMBER(SEARCH("monitor",LOWER($B1561))),NOT(OR(LEFT($E1561,3)="1.5",LEFT($E1561,3)="2.5")))),"Revise a classificação do item conforme as regras de preenchimento.",IF(AND($B1561&lt;&gt;"",OR(ISNUMBER(SEARCH("outro",LOWER($B1561))),ISNUMBER(SEARCH("divers",LOWER($B1561))),ISNUMBER(SEARCH("kit",LOWER($B1561))),ISNUMBER(SEARCH("ferrament",LOWER($B1561))),ISNUMBER(SEARCH("epi",LOWER($B1561)))),NOT(OR($Z1561&lt;&gt;"",$AA1561&lt;&gt;""))),"Descrição muito genérica: detalhe melhor o item e registre o racional no memorial ou em anexo.",IF(AND($Y1561=0,$B1561&lt;&gt;"",OR($G1561&lt;&gt;"",$H1561&lt;&gt;"",$J1561&lt;&gt;"",$K1561&lt;&gt;"",$M1561&lt;&gt;"",$N1561&lt;&gt;"",$P1561&lt;&gt;"",$Q1561&lt;&gt;"",$S1561&lt;&gt;"",$T1561&lt;&gt;"",$V1561&lt;&gt;"",$W1561&lt;&gt;"")),"O item possui dados lançados, mas o total está zerado. Revise os valores informados.","")))))))))))))))</f>
        <v/>
      </c>
    </row>
    <row r="1562" spans="1:35" ht="14.25" customHeight="1" x14ac:dyDescent="0.25">
      <c r="A1562" s="57" t="str">
        <f t="shared" si="312"/>
        <v/>
      </c>
      <c r="B1562" s="58"/>
      <c r="C1562" s="58"/>
      <c r="D1562" s="58"/>
      <c r="E1562" s="58"/>
      <c r="F1562" s="58"/>
      <c r="G1562" s="269"/>
      <c r="H1562" s="59"/>
      <c r="I1562" s="273">
        <f t="shared" si="313"/>
        <v>0</v>
      </c>
      <c r="J1562" s="269"/>
      <c r="K1562" s="59"/>
      <c r="L1562" s="270">
        <f t="shared" si="314"/>
        <v>0</v>
      </c>
      <c r="M1562" s="269"/>
      <c r="N1562" s="59"/>
      <c r="O1562" s="270">
        <f t="shared" si="315"/>
        <v>0</v>
      </c>
      <c r="P1562" s="269"/>
      <c r="Q1562" s="59"/>
      <c r="R1562" s="271">
        <f t="shared" si="316"/>
        <v>0</v>
      </c>
      <c r="S1562" s="269"/>
      <c r="T1562" s="59"/>
      <c r="U1562" s="270">
        <f t="shared" si="317"/>
        <v>0</v>
      </c>
      <c r="V1562" s="269"/>
      <c r="W1562" s="59"/>
      <c r="X1562" s="270">
        <f t="shared" si="318"/>
        <v>0</v>
      </c>
      <c r="Y1562" s="270">
        <f t="shared" si="319"/>
        <v>0</v>
      </c>
      <c r="Z1562" s="58"/>
      <c r="AA1562" s="58"/>
      <c r="AB1562" s="60" t="str">
        <f t="shared" si="320"/>
        <v/>
      </c>
      <c r="AC1562" s="21" t="b">
        <f t="shared" si="321"/>
        <v>0</v>
      </c>
      <c r="AD1562" s="21" t="b">
        <f t="shared" si="322"/>
        <v>0</v>
      </c>
      <c r="AE1562" s="21" t="b">
        <f t="shared" si="323"/>
        <v>0</v>
      </c>
      <c r="AF1562" s="21" t="b">
        <f ca="1">OR(AND($AC1562,NOT($AD1562)),AND($AC1562,OR(AND($G1562="",$H1562&lt;&gt;""),AND($G1562&lt;&gt;"",$H1562=""),AND($J1562="",$K1562&lt;&gt;""),AND($J1562&lt;&gt;"",$K1562=""),AND($M1562="",$N1562&lt;&gt;""),AND($M1562&lt;&gt;"",$N1562=""),AND($P1562="",$Q1562&lt;&gt;""),AND($P1562&lt;&gt;"",$Q1562=""),AND($S1562="",$T1562&lt;&gt;""),AND($S1562&lt;&gt;"",$T1562=""),AND($V1562="",$W1562&lt;&gt;""),AND($V1562&lt;&gt;"",$W1562=""))),AND($C1562&lt;&gt;"",$E1562&lt;&gt;"",LEFT(TRIM($C1562),1)&lt;&gt;LEFT(TRIM($E1562),1)),IF(OR($E1562="",$F1562=""),FALSE(),IFERROR(COUNTIF(INDIRECT("UNITS_"&amp;SUBSTITUTE(LEFT($E1562,FIND(" ",$E1562&amp;" ")-1),".","_")),$F1562)=0,TRUE())),AND($B1562&lt;&gt;"",OR(ISNUMBER(SEARCH("outro",LOWER($B1562))),ISNUMBER(SEARCH("divers",LOWER($B1562))),ISNUMBER(SEARCH("etc",LOWER($B1562))))),OR(AND(ISNUMBER(SEARCH("comunic",LOWER($B1562))),LEFT($E1562,3)&lt;&gt;"4.4"),AND(ISNUMBER(SEARCH("monitor",LOWER($B1562))),NOT(OR(LEFT($E1562,3)="1.5",LEFT($E1562,3)="2.5")))),AND($B1562&lt;&gt;"",OR(LEFT($C1562,1)="1",LEFT($C1562,1)="2"),$D1562=""),AND($D1562&lt;&gt;"",NOT(OR(LEFT($C1562,1)="1",LEFT($C1562,1)="2"))),AND($D1562&lt;&gt;"",COUNTIF(' PROJETO'!$B$14:$B$16,$D1562)=0),IF($D1562="",FALSE(),IF(COUNTIF(' PROJETO'!$B$14:$B$16,$D1562)=0,FALSE(),IFERROR(INDEX(' PROJETO'!$C$14:$C$16,MATCH($D1562,' PROJETO'!$B$14:$B$16,0))&lt;&gt;"Sim",FALSE()))))</f>
        <v>0</v>
      </c>
      <c r="AG1562" s="21" t="b">
        <f>AND($AC1562,$Y1562&gt;'CONFG.  LISTAS'!$F$4,$Z1562="",$AA1562="")</f>
        <v>0</v>
      </c>
      <c r="AH1562" s="21" t="str">
        <f t="shared" si="324"/>
        <v/>
      </c>
      <c r="AI1562" s="43" t="str">
        <f ca="1">IF(NOT($AC1562),"",IF(OR($B1562="",$C1562="",$E1562="",$F1562=""),"Preencha descrição, categoria, tipo e unidade.",IF(AND($B1562&lt;&gt;"",OR(LEFT($C1562,1)="1",LEFT($C1562,1)="2"),$D1562=""),"Informe a prática de restauração para itens diretos.",IF(AND($D1562&lt;&gt;"",NOT(OR(LEFT($C1562,1)="1",LEFT($C1562,1)="2"))),"Custos indiretos não devem pertencer a uma prática específica.",IF(AND($D1562&lt;&gt;"",COUNTIF(' PROJETO'!$B$14:$B$16,$D1562)=0),"Prática de restauração inválida ou não cadastrada.",IF(IF($D1562="",FALSE(),IF(COUNTIF(' PROJETO'!$B$14:$B$16,$D1562)=0,FALSE(),IFERROR(INDEX(' PROJETO'!$C$14:$C$16,MATCH($D1562,' PROJETO'!$B$14:$B$16,0))&lt;&gt;"Sim",FALSE()))),"A prática informada no item não foi selecionada na aba Projeto.",IF(AND(MAX($I1562,$L1562,$O1562,$R1562,$U1562,$X1562)&gt;'CONFG.  LISTAS'!$F$4,NOT(OR($Z1562&lt;&gt;"",$AA1562&lt;&gt;""))),"Memorial de cálculo ou anexo obrigatório não informado para item acima do limite.",IF(OR(AND($G1562&lt;&gt;"",$H1562&lt;&gt;"",OR($G1562&lt;=0,$H1562&lt;=0)),AND($J1562&lt;&gt;"",$K1562&lt;&gt;"",OR($J1562&lt;=0,$K1562&lt;=0)),AND($M1562&lt;&gt;"",$N1562&lt;&gt;"",OR($M1562&lt;=0,$N1562&lt;=0)),AND($P1562&lt;&gt;"",$Q1562&lt;&gt;"",OR($P1562&lt;=0,$Q1562&lt;=0)),AND($S1562&lt;&gt;"",$T1562&lt;&gt;"",OR($S1562&lt;=0,$T1562&lt;=0)),AND($V1562&lt;&gt;"",$W1562&lt;&gt;"",OR($V1562&lt;=0,$W1562&lt;=0))),"Revise os valores informados: valor unitário e quantidade devem ser maiores que zero.",IF(OR(AND($G1562="",$H1562&lt;&gt;""),AND($G1562&lt;&gt;"",$H1562=""),AND($J1562="",$K1562&lt;&gt;""),AND($J1562&lt;&gt;"",$K1562=""),AND($M1562="",$N1562&lt;&gt;""),AND($M1562&lt;&gt;"",$N1562=""),AND($P1562="",$Q1562&lt;&gt;""),AND($P1562&lt;&gt;"",$Q1562=""),AND($S1562="",$T1562&lt;&gt;""),AND($S1562&lt;&gt;"",$T1562=""),AND($V1562="",$W1562&lt;&gt;""),AND($V1562&lt;&gt;"",$W1562="")),"Há ano preenchido parcialmente: "&amp;TRIM(IF(AND($G1562="",$H1562&lt;&gt;""),"Ano 1 (falta valor unitário); ","")&amp;IF(AND($G1562&lt;&gt;"",$H1562=""),"Ano 1 (falta quantidade); ","")&amp;IF(AND($J1562="",$K1562&lt;&gt;""),"Ano 2 (falta valor unitário); ","")&amp;IF(AND($J1562&lt;&gt;"",$K1562=""),"Ano 2 (falta quantidade); ","")&amp;IF(AND($M1562="",$N1562&lt;&gt;""),"Ano 3 (falta valor unitário); ","")&amp;IF(AND($M1562&lt;&gt;"",$N1562=""),"Ano 3 (falta quantidade); ","")&amp;IF(AND($P1562="",$Q1562&lt;&gt;""),"Ano 4 (falta valor unitário); ","")&amp;IF(AND($P1562&lt;&gt;"",$Q1562=""),"Ano 4 (falta quantidade); ","")&amp;IF(AND($S1562="",$T1562&lt;&gt;""),"Ano 5 (falta valor unitário); ","")&amp;IF(AND($S1562&lt;&gt;"",$T1562=""),"Ano 5 (falta quantidade); ","")&amp;IF(AND($V1562="",$W1562&lt;&gt;""),"Ano 6 (falta valor unitário); ","")&amp;IF(AND($V1562&lt;&gt;"",$W1562=""),"Ano 6 (falta quantidade); ","")), IF(NOT(OR(AND($G1562&lt;&gt;"",$H1562&lt;&gt;""),AND($J1562&lt;&gt;"",$K1562&lt;&gt;""),AND($M1562&lt;&gt;"",$N1562&lt;&gt;""),AND($P1562&lt;&gt;"",$Q1562&lt;&gt;""),AND($S1562&lt;&gt;"",$T1562&lt;&gt;""),AND($V1562&lt;&gt;"",$W1562&lt;&gt;""))),"Informe pelo menos um ano completo com valor unitário e quantidade.",IF(AND($C1562&lt;&gt;"",$E1562&lt;&gt;"",LEFT(TRIM($C1562),1)&lt;&gt;LEFT(TRIM($E1562),1)),"Categoria e tipo estão incompatíveis.",IF(IF(OR($E1562="",$F1562=""),FALSE(),IFERROR(COUNTIF(INDIRECT("UNITS_"&amp;SUBSTITUTE(LEFT($E1562,FIND(" ",$E1562&amp;" ")-1),".","_")),$F1562)=0,TRUE())),"Unidade incompatível com o tipo selecionado.",IF(OR(AND(ISNUMBER(SEARCH("comunic",LOWER($B1562))),LEFT($E1562,3)&lt;&gt;"4.4"),AND(ISNUMBER(SEARCH("monitor",LOWER($B1562))),NOT(OR(LEFT($E1562,3)="1.5",LEFT($E1562,3)="2.5")))),"Revise a classificação do item conforme as regras de preenchimento.",IF(AND($B1562&lt;&gt;"",OR(ISNUMBER(SEARCH("outro",LOWER($B1562))),ISNUMBER(SEARCH("divers",LOWER($B1562))),ISNUMBER(SEARCH("kit",LOWER($B1562))),ISNUMBER(SEARCH("ferrament",LOWER($B1562))),ISNUMBER(SEARCH("epi",LOWER($B1562)))),NOT(OR($Z1562&lt;&gt;"",$AA1562&lt;&gt;""))),"Descrição muito genérica: detalhe melhor o item e registre o racional no memorial ou em anexo.",IF(AND($Y1562=0,$B1562&lt;&gt;"",OR($G1562&lt;&gt;"",$H1562&lt;&gt;"",$J1562&lt;&gt;"",$K1562&lt;&gt;"",$M1562&lt;&gt;"",$N1562&lt;&gt;"",$P1562&lt;&gt;"",$Q1562&lt;&gt;"",$S1562&lt;&gt;"",$T1562&lt;&gt;"",$V1562&lt;&gt;"",$W1562&lt;&gt;"")),"O item possui dados lançados, mas o total está zerado. Revise os valores informados.","")))))))))))))))</f>
        <v/>
      </c>
    </row>
    <row r="1563" spans="1:35" ht="14.25" customHeight="1" x14ac:dyDescent="0.25">
      <c r="A1563" s="57" t="str">
        <f t="shared" si="312"/>
        <v/>
      </c>
      <c r="B1563" s="61"/>
      <c r="C1563" s="61"/>
      <c r="D1563" s="58"/>
      <c r="E1563" s="61"/>
      <c r="F1563" s="61"/>
      <c r="G1563" s="272"/>
      <c r="H1563" s="62"/>
      <c r="I1563" s="273">
        <f t="shared" si="313"/>
        <v>0</v>
      </c>
      <c r="J1563" s="272"/>
      <c r="K1563" s="62"/>
      <c r="L1563" s="270">
        <f t="shared" si="314"/>
        <v>0</v>
      </c>
      <c r="M1563" s="272"/>
      <c r="N1563" s="62"/>
      <c r="O1563" s="270">
        <f t="shared" si="315"/>
        <v>0</v>
      </c>
      <c r="P1563" s="272"/>
      <c r="Q1563" s="62"/>
      <c r="R1563" s="271">
        <f t="shared" si="316"/>
        <v>0</v>
      </c>
      <c r="S1563" s="272"/>
      <c r="T1563" s="62"/>
      <c r="U1563" s="270">
        <f t="shared" si="317"/>
        <v>0</v>
      </c>
      <c r="V1563" s="272"/>
      <c r="W1563" s="62"/>
      <c r="X1563" s="270">
        <f t="shared" si="318"/>
        <v>0</v>
      </c>
      <c r="Y1563" s="270">
        <f t="shared" si="319"/>
        <v>0</v>
      </c>
      <c r="Z1563" s="61"/>
      <c r="AA1563" s="61"/>
      <c r="AB1563" s="60" t="str">
        <f t="shared" si="320"/>
        <v/>
      </c>
      <c r="AC1563" s="21" t="b">
        <f t="shared" si="321"/>
        <v>0</v>
      </c>
      <c r="AD1563" s="21" t="b">
        <f t="shared" si="322"/>
        <v>0</v>
      </c>
      <c r="AE1563" s="21" t="b">
        <f t="shared" si="323"/>
        <v>0</v>
      </c>
      <c r="AF1563" s="21" t="b">
        <f ca="1">OR(AND($AC1563,NOT($AD1563)),AND($AC1563,OR(AND($G1563="",$H1563&lt;&gt;""),AND($G1563&lt;&gt;"",$H1563=""),AND($J1563="",$K1563&lt;&gt;""),AND($J1563&lt;&gt;"",$K1563=""),AND($M1563="",$N1563&lt;&gt;""),AND($M1563&lt;&gt;"",$N1563=""),AND($P1563="",$Q1563&lt;&gt;""),AND($P1563&lt;&gt;"",$Q1563=""),AND($S1563="",$T1563&lt;&gt;""),AND($S1563&lt;&gt;"",$T1563=""),AND($V1563="",$W1563&lt;&gt;""),AND($V1563&lt;&gt;"",$W1563=""))),AND($C1563&lt;&gt;"",$E1563&lt;&gt;"",LEFT(TRIM($C1563),1)&lt;&gt;LEFT(TRIM($E1563),1)),IF(OR($E1563="",$F1563=""),FALSE(),IFERROR(COUNTIF(INDIRECT("UNITS_"&amp;SUBSTITUTE(LEFT($E1563,FIND(" ",$E1563&amp;" ")-1),".","_")),$F1563)=0,TRUE())),AND($B1563&lt;&gt;"",OR(ISNUMBER(SEARCH("outro",LOWER($B1563))),ISNUMBER(SEARCH("divers",LOWER($B1563))),ISNUMBER(SEARCH("etc",LOWER($B1563))))),OR(AND(ISNUMBER(SEARCH("comunic",LOWER($B1563))),LEFT($E1563,3)&lt;&gt;"4.4"),AND(ISNUMBER(SEARCH("monitor",LOWER($B1563))),NOT(OR(LEFT($E1563,3)="1.5",LEFT($E1563,3)="2.5")))),AND($B1563&lt;&gt;"",OR(LEFT($C1563,1)="1",LEFT($C1563,1)="2"),$D1563=""),AND($D1563&lt;&gt;"",NOT(OR(LEFT($C1563,1)="1",LEFT($C1563,1)="2"))),AND($D1563&lt;&gt;"",COUNTIF(' PROJETO'!$B$14:$B$16,$D1563)=0),IF($D1563="",FALSE(),IF(COUNTIF(' PROJETO'!$B$14:$B$16,$D1563)=0,FALSE(),IFERROR(INDEX(' PROJETO'!$C$14:$C$16,MATCH($D1563,' PROJETO'!$B$14:$B$16,0))&lt;&gt;"Sim",FALSE()))))</f>
        <v>0</v>
      </c>
      <c r="AG1563" s="21" t="b">
        <f>AND($AC1563,$Y1563&gt;'CONFG.  LISTAS'!$F$4,$Z1563="",$AA1563="")</f>
        <v>0</v>
      </c>
      <c r="AH1563" s="21" t="str">
        <f t="shared" si="324"/>
        <v/>
      </c>
      <c r="AI1563" s="43" t="str">
        <f ca="1">IF(NOT($AC1563),"",IF(OR($B1563="",$C1563="",$E1563="",$F1563=""),"Preencha descrição, categoria, tipo e unidade.",IF(AND($B1563&lt;&gt;"",OR(LEFT($C1563,1)="1",LEFT($C1563,1)="2"),$D1563=""),"Informe a prática de restauração para itens diretos.",IF(AND($D1563&lt;&gt;"",NOT(OR(LEFT($C1563,1)="1",LEFT($C1563,1)="2"))),"Custos indiretos não devem pertencer a uma prática específica.",IF(AND($D1563&lt;&gt;"",COUNTIF(' PROJETO'!$B$14:$B$16,$D1563)=0),"Prática de restauração inválida ou não cadastrada.",IF(IF($D1563="",FALSE(),IF(COUNTIF(' PROJETO'!$B$14:$B$16,$D1563)=0,FALSE(),IFERROR(INDEX(' PROJETO'!$C$14:$C$16,MATCH($D1563,' PROJETO'!$B$14:$B$16,0))&lt;&gt;"Sim",FALSE()))),"A prática informada no item não foi selecionada na aba Projeto.",IF(AND(MAX($I1563,$L1563,$O1563,$R1563,$U1563,$X1563)&gt;'CONFG.  LISTAS'!$F$4,NOT(OR($Z1563&lt;&gt;"",$AA1563&lt;&gt;""))),"Memorial de cálculo ou anexo obrigatório não informado para item acima do limite.",IF(OR(AND($G1563&lt;&gt;"",$H1563&lt;&gt;"",OR($G1563&lt;=0,$H1563&lt;=0)),AND($J1563&lt;&gt;"",$K1563&lt;&gt;"",OR($J1563&lt;=0,$K1563&lt;=0)),AND($M1563&lt;&gt;"",$N1563&lt;&gt;"",OR($M1563&lt;=0,$N1563&lt;=0)),AND($P1563&lt;&gt;"",$Q1563&lt;&gt;"",OR($P1563&lt;=0,$Q1563&lt;=0)),AND($S1563&lt;&gt;"",$T1563&lt;&gt;"",OR($S1563&lt;=0,$T1563&lt;=0)),AND($V1563&lt;&gt;"",$W1563&lt;&gt;"",OR($V1563&lt;=0,$W1563&lt;=0))),"Revise os valores informados: valor unitário e quantidade devem ser maiores que zero.",IF(OR(AND($G1563="",$H1563&lt;&gt;""),AND($G1563&lt;&gt;"",$H1563=""),AND($J1563="",$K1563&lt;&gt;""),AND($J1563&lt;&gt;"",$K1563=""),AND($M1563="",$N1563&lt;&gt;""),AND($M1563&lt;&gt;"",$N1563=""),AND($P1563="",$Q1563&lt;&gt;""),AND($P1563&lt;&gt;"",$Q1563=""),AND($S1563="",$T1563&lt;&gt;""),AND($S1563&lt;&gt;"",$T1563=""),AND($V1563="",$W1563&lt;&gt;""),AND($V1563&lt;&gt;"",$W1563="")),"Há ano preenchido parcialmente: "&amp;TRIM(IF(AND($G1563="",$H1563&lt;&gt;""),"Ano 1 (falta valor unitário); ","")&amp;IF(AND($G1563&lt;&gt;"",$H1563=""),"Ano 1 (falta quantidade); ","")&amp;IF(AND($J1563="",$K1563&lt;&gt;""),"Ano 2 (falta valor unitário); ","")&amp;IF(AND($J1563&lt;&gt;"",$K1563=""),"Ano 2 (falta quantidade); ","")&amp;IF(AND($M1563="",$N1563&lt;&gt;""),"Ano 3 (falta valor unitário); ","")&amp;IF(AND($M1563&lt;&gt;"",$N1563=""),"Ano 3 (falta quantidade); ","")&amp;IF(AND($P1563="",$Q1563&lt;&gt;""),"Ano 4 (falta valor unitário); ","")&amp;IF(AND($P1563&lt;&gt;"",$Q1563=""),"Ano 4 (falta quantidade); ","")&amp;IF(AND($S1563="",$T1563&lt;&gt;""),"Ano 5 (falta valor unitário); ","")&amp;IF(AND($S1563&lt;&gt;"",$T1563=""),"Ano 5 (falta quantidade); ","")&amp;IF(AND($V1563="",$W1563&lt;&gt;""),"Ano 6 (falta valor unitário); ","")&amp;IF(AND($V1563&lt;&gt;"",$W1563=""),"Ano 6 (falta quantidade); ","")), IF(NOT(OR(AND($G1563&lt;&gt;"",$H1563&lt;&gt;""),AND($J1563&lt;&gt;"",$K1563&lt;&gt;""),AND($M1563&lt;&gt;"",$N1563&lt;&gt;""),AND($P1563&lt;&gt;"",$Q1563&lt;&gt;""),AND($S1563&lt;&gt;"",$T1563&lt;&gt;""),AND($V1563&lt;&gt;"",$W1563&lt;&gt;""))),"Informe pelo menos um ano completo com valor unitário e quantidade.",IF(AND($C1563&lt;&gt;"",$E1563&lt;&gt;"",LEFT(TRIM($C1563),1)&lt;&gt;LEFT(TRIM($E1563),1)),"Categoria e tipo estão incompatíveis.",IF(IF(OR($E1563="",$F1563=""),FALSE(),IFERROR(COUNTIF(INDIRECT("UNITS_"&amp;SUBSTITUTE(LEFT($E1563,FIND(" ",$E1563&amp;" ")-1),".","_")),$F1563)=0,TRUE())),"Unidade incompatível com o tipo selecionado.",IF(OR(AND(ISNUMBER(SEARCH("comunic",LOWER($B1563))),LEFT($E1563,3)&lt;&gt;"4.4"),AND(ISNUMBER(SEARCH("monitor",LOWER($B1563))),NOT(OR(LEFT($E1563,3)="1.5",LEFT($E1563,3)="2.5")))),"Revise a classificação do item conforme as regras de preenchimento.",IF(AND($B1563&lt;&gt;"",OR(ISNUMBER(SEARCH("outro",LOWER($B1563))),ISNUMBER(SEARCH("divers",LOWER($B1563))),ISNUMBER(SEARCH("kit",LOWER($B1563))),ISNUMBER(SEARCH("ferrament",LOWER($B1563))),ISNUMBER(SEARCH("epi",LOWER($B1563)))),NOT(OR($Z1563&lt;&gt;"",$AA1563&lt;&gt;""))),"Descrição muito genérica: detalhe melhor o item e registre o racional no memorial ou em anexo.",IF(AND($Y1563=0,$B1563&lt;&gt;"",OR($G1563&lt;&gt;"",$H1563&lt;&gt;"",$J1563&lt;&gt;"",$K1563&lt;&gt;"",$M1563&lt;&gt;"",$N1563&lt;&gt;"",$P1563&lt;&gt;"",$Q1563&lt;&gt;"",$S1563&lt;&gt;"",$T1563&lt;&gt;"",$V1563&lt;&gt;"",$W1563&lt;&gt;"")),"O item possui dados lançados, mas o total está zerado. Revise os valores informados.","")))))))))))))))</f>
        <v/>
      </c>
    </row>
    <row r="1564" spans="1:35" ht="14.25" customHeight="1" x14ac:dyDescent="0.25">
      <c r="A1564" s="57" t="str">
        <f t="shared" si="312"/>
        <v/>
      </c>
      <c r="B1564" s="58"/>
      <c r="C1564" s="58"/>
      <c r="D1564" s="58"/>
      <c r="E1564" s="58"/>
      <c r="F1564" s="58"/>
      <c r="G1564" s="269"/>
      <c r="H1564" s="59"/>
      <c r="I1564" s="273">
        <f t="shared" si="313"/>
        <v>0</v>
      </c>
      <c r="J1564" s="269"/>
      <c r="K1564" s="59"/>
      <c r="L1564" s="270">
        <f t="shared" si="314"/>
        <v>0</v>
      </c>
      <c r="M1564" s="269"/>
      <c r="N1564" s="59"/>
      <c r="O1564" s="270">
        <f t="shared" si="315"/>
        <v>0</v>
      </c>
      <c r="P1564" s="269"/>
      <c r="Q1564" s="59"/>
      <c r="R1564" s="271">
        <f t="shared" si="316"/>
        <v>0</v>
      </c>
      <c r="S1564" s="269"/>
      <c r="T1564" s="59"/>
      <c r="U1564" s="270">
        <f t="shared" si="317"/>
        <v>0</v>
      </c>
      <c r="V1564" s="269"/>
      <c r="W1564" s="59"/>
      <c r="X1564" s="270">
        <f t="shared" si="318"/>
        <v>0</v>
      </c>
      <c r="Y1564" s="270">
        <f t="shared" si="319"/>
        <v>0</v>
      </c>
      <c r="Z1564" s="58"/>
      <c r="AA1564" s="58"/>
      <c r="AB1564" s="60" t="str">
        <f t="shared" si="320"/>
        <v/>
      </c>
      <c r="AC1564" s="21" t="b">
        <f t="shared" si="321"/>
        <v>0</v>
      </c>
      <c r="AD1564" s="21" t="b">
        <f t="shared" si="322"/>
        <v>0</v>
      </c>
      <c r="AE1564" s="21" t="b">
        <f t="shared" si="323"/>
        <v>0</v>
      </c>
      <c r="AF1564" s="21" t="b">
        <f ca="1">OR(AND($AC1564,NOT($AD1564)),AND($AC1564,OR(AND($G1564="",$H1564&lt;&gt;""),AND($G1564&lt;&gt;"",$H1564=""),AND($J1564="",$K1564&lt;&gt;""),AND($J1564&lt;&gt;"",$K1564=""),AND($M1564="",$N1564&lt;&gt;""),AND($M1564&lt;&gt;"",$N1564=""),AND($P1564="",$Q1564&lt;&gt;""),AND($P1564&lt;&gt;"",$Q1564=""),AND($S1564="",$T1564&lt;&gt;""),AND($S1564&lt;&gt;"",$T1564=""),AND($V1564="",$W1564&lt;&gt;""),AND($V1564&lt;&gt;"",$W1564=""))),AND($C1564&lt;&gt;"",$E1564&lt;&gt;"",LEFT(TRIM($C1564),1)&lt;&gt;LEFT(TRIM($E1564),1)),IF(OR($E1564="",$F1564=""),FALSE(),IFERROR(COUNTIF(INDIRECT("UNITS_"&amp;SUBSTITUTE(LEFT($E1564,FIND(" ",$E1564&amp;" ")-1),".","_")),$F1564)=0,TRUE())),AND($B1564&lt;&gt;"",OR(ISNUMBER(SEARCH("outro",LOWER($B1564))),ISNUMBER(SEARCH("divers",LOWER($B1564))),ISNUMBER(SEARCH("etc",LOWER($B1564))))),OR(AND(ISNUMBER(SEARCH("comunic",LOWER($B1564))),LEFT($E1564,3)&lt;&gt;"4.4"),AND(ISNUMBER(SEARCH("monitor",LOWER($B1564))),NOT(OR(LEFT($E1564,3)="1.5",LEFT($E1564,3)="2.5")))),AND($B1564&lt;&gt;"",OR(LEFT($C1564,1)="1",LEFT($C1564,1)="2"),$D1564=""),AND($D1564&lt;&gt;"",NOT(OR(LEFT($C1564,1)="1",LEFT($C1564,1)="2"))),AND($D1564&lt;&gt;"",COUNTIF(' PROJETO'!$B$14:$B$16,$D1564)=0),IF($D1564="",FALSE(),IF(COUNTIF(' PROJETO'!$B$14:$B$16,$D1564)=0,FALSE(),IFERROR(INDEX(' PROJETO'!$C$14:$C$16,MATCH($D1564,' PROJETO'!$B$14:$B$16,0))&lt;&gt;"Sim",FALSE()))))</f>
        <v>0</v>
      </c>
      <c r="AG1564" s="21" t="b">
        <f>AND($AC1564,$Y1564&gt;'CONFG.  LISTAS'!$F$4,$Z1564="",$AA1564="")</f>
        <v>0</v>
      </c>
      <c r="AH1564" s="21" t="str">
        <f t="shared" si="324"/>
        <v/>
      </c>
      <c r="AI1564" s="43" t="str">
        <f ca="1">IF(NOT($AC1564),"",IF(OR($B1564="",$C1564="",$E1564="",$F1564=""),"Preencha descrição, categoria, tipo e unidade.",IF(AND($B1564&lt;&gt;"",OR(LEFT($C1564,1)="1",LEFT($C1564,1)="2"),$D1564=""),"Informe a prática de restauração para itens diretos.",IF(AND($D1564&lt;&gt;"",NOT(OR(LEFT($C1564,1)="1",LEFT($C1564,1)="2"))),"Custos indiretos não devem pertencer a uma prática específica.",IF(AND($D1564&lt;&gt;"",COUNTIF(' PROJETO'!$B$14:$B$16,$D1564)=0),"Prática de restauração inválida ou não cadastrada.",IF(IF($D1564="",FALSE(),IF(COUNTIF(' PROJETO'!$B$14:$B$16,$D1564)=0,FALSE(),IFERROR(INDEX(' PROJETO'!$C$14:$C$16,MATCH($D1564,' PROJETO'!$B$14:$B$16,0))&lt;&gt;"Sim",FALSE()))),"A prática informada no item não foi selecionada na aba Projeto.",IF(AND(MAX($I1564,$L1564,$O1564,$R1564,$U1564,$X1564)&gt;'CONFG.  LISTAS'!$F$4,NOT(OR($Z1564&lt;&gt;"",$AA1564&lt;&gt;""))),"Memorial de cálculo ou anexo obrigatório não informado para item acima do limite.",IF(OR(AND($G1564&lt;&gt;"",$H1564&lt;&gt;"",OR($G1564&lt;=0,$H1564&lt;=0)),AND($J1564&lt;&gt;"",$K1564&lt;&gt;"",OR($J1564&lt;=0,$K1564&lt;=0)),AND($M1564&lt;&gt;"",$N1564&lt;&gt;"",OR($M1564&lt;=0,$N1564&lt;=0)),AND($P1564&lt;&gt;"",$Q1564&lt;&gt;"",OR($P1564&lt;=0,$Q1564&lt;=0)),AND($S1564&lt;&gt;"",$T1564&lt;&gt;"",OR($S1564&lt;=0,$T1564&lt;=0)),AND($V1564&lt;&gt;"",$W1564&lt;&gt;"",OR($V1564&lt;=0,$W1564&lt;=0))),"Revise os valores informados: valor unitário e quantidade devem ser maiores que zero.",IF(OR(AND($G1564="",$H1564&lt;&gt;""),AND($G1564&lt;&gt;"",$H1564=""),AND($J1564="",$K1564&lt;&gt;""),AND($J1564&lt;&gt;"",$K1564=""),AND($M1564="",$N1564&lt;&gt;""),AND($M1564&lt;&gt;"",$N1564=""),AND($P1564="",$Q1564&lt;&gt;""),AND($P1564&lt;&gt;"",$Q1564=""),AND($S1564="",$T1564&lt;&gt;""),AND($S1564&lt;&gt;"",$T1564=""),AND($V1564="",$W1564&lt;&gt;""),AND($V1564&lt;&gt;"",$W1564="")),"Há ano preenchido parcialmente: "&amp;TRIM(IF(AND($G1564="",$H1564&lt;&gt;""),"Ano 1 (falta valor unitário); ","")&amp;IF(AND($G1564&lt;&gt;"",$H1564=""),"Ano 1 (falta quantidade); ","")&amp;IF(AND($J1564="",$K1564&lt;&gt;""),"Ano 2 (falta valor unitário); ","")&amp;IF(AND($J1564&lt;&gt;"",$K1564=""),"Ano 2 (falta quantidade); ","")&amp;IF(AND($M1564="",$N1564&lt;&gt;""),"Ano 3 (falta valor unitário); ","")&amp;IF(AND($M1564&lt;&gt;"",$N1564=""),"Ano 3 (falta quantidade); ","")&amp;IF(AND($P1564="",$Q1564&lt;&gt;""),"Ano 4 (falta valor unitário); ","")&amp;IF(AND($P1564&lt;&gt;"",$Q1564=""),"Ano 4 (falta quantidade); ","")&amp;IF(AND($S1564="",$T1564&lt;&gt;""),"Ano 5 (falta valor unitário); ","")&amp;IF(AND($S1564&lt;&gt;"",$T1564=""),"Ano 5 (falta quantidade); ","")&amp;IF(AND($V1564="",$W1564&lt;&gt;""),"Ano 6 (falta valor unitário); ","")&amp;IF(AND($V1564&lt;&gt;"",$W1564=""),"Ano 6 (falta quantidade); ","")), IF(NOT(OR(AND($G1564&lt;&gt;"",$H1564&lt;&gt;""),AND($J1564&lt;&gt;"",$K1564&lt;&gt;""),AND($M1564&lt;&gt;"",$N1564&lt;&gt;""),AND($P1564&lt;&gt;"",$Q1564&lt;&gt;""),AND($S1564&lt;&gt;"",$T1564&lt;&gt;""),AND($V1564&lt;&gt;"",$W1564&lt;&gt;""))),"Informe pelo menos um ano completo com valor unitário e quantidade.",IF(AND($C1564&lt;&gt;"",$E1564&lt;&gt;"",LEFT(TRIM($C1564),1)&lt;&gt;LEFT(TRIM($E1564),1)),"Categoria e tipo estão incompatíveis.",IF(IF(OR($E1564="",$F1564=""),FALSE(),IFERROR(COUNTIF(INDIRECT("UNITS_"&amp;SUBSTITUTE(LEFT($E1564,FIND(" ",$E1564&amp;" ")-1),".","_")),$F1564)=0,TRUE())),"Unidade incompatível com o tipo selecionado.",IF(OR(AND(ISNUMBER(SEARCH("comunic",LOWER($B1564))),LEFT($E1564,3)&lt;&gt;"4.4"),AND(ISNUMBER(SEARCH("monitor",LOWER($B1564))),NOT(OR(LEFT($E1564,3)="1.5",LEFT($E1564,3)="2.5")))),"Revise a classificação do item conforme as regras de preenchimento.",IF(AND($B1564&lt;&gt;"",OR(ISNUMBER(SEARCH("outro",LOWER($B1564))),ISNUMBER(SEARCH("divers",LOWER($B1564))),ISNUMBER(SEARCH("kit",LOWER($B1564))),ISNUMBER(SEARCH("ferrament",LOWER($B1564))),ISNUMBER(SEARCH("epi",LOWER($B1564)))),NOT(OR($Z1564&lt;&gt;"",$AA1564&lt;&gt;""))),"Descrição muito genérica: detalhe melhor o item e registre o racional no memorial ou em anexo.",IF(AND($Y1564=0,$B1564&lt;&gt;"",OR($G1564&lt;&gt;"",$H1564&lt;&gt;"",$J1564&lt;&gt;"",$K1564&lt;&gt;"",$M1564&lt;&gt;"",$N1564&lt;&gt;"",$P1564&lt;&gt;"",$Q1564&lt;&gt;"",$S1564&lt;&gt;"",$T1564&lt;&gt;"",$V1564&lt;&gt;"",$W1564&lt;&gt;"")),"O item possui dados lançados, mas o total está zerado. Revise os valores informados.","")))))))))))))))</f>
        <v/>
      </c>
    </row>
    <row r="1565" spans="1:35" ht="14.25" customHeight="1" x14ac:dyDescent="0.25">
      <c r="A1565" s="57" t="str">
        <f t="shared" si="312"/>
        <v/>
      </c>
      <c r="B1565" s="61"/>
      <c r="C1565" s="61"/>
      <c r="D1565" s="58"/>
      <c r="E1565" s="61"/>
      <c r="F1565" s="61"/>
      <c r="G1565" s="272"/>
      <c r="H1565" s="62"/>
      <c r="I1565" s="273">
        <f t="shared" si="313"/>
        <v>0</v>
      </c>
      <c r="J1565" s="272"/>
      <c r="K1565" s="62"/>
      <c r="L1565" s="270">
        <f t="shared" si="314"/>
        <v>0</v>
      </c>
      <c r="M1565" s="272"/>
      <c r="N1565" s="62"/>
      <c r="O1565" s="270">
        <f t="shared" si="315"/>
        <v>0</v>
      </c>
      <c r="P1565" s="272"/>
      <c r="Q1565" s="62"/>
      <c r="R1565" s="271">
        <f t="shared" si="316"/>
        <v>0</v>
      </c>
      <c r="S1565" s="272"/>
      <c r="T1565" s="62"/>
      <c r="U1565" s="270">
        <f t="shared" si="317"/>
        <v>0</v>
      </c>
      <c r="V1565" s="272"/>
      <c r="W1565" s="62"/>
      <c r="X1565" s="270">
        <f t="shared" si="318"/>
        <v>0</v>
      </c>
      <c r="Y1565" s="270">
        <f t="shared" si="319"/>
        <v>0</v>
      </c>
      <c r="Z1565" s="61"/>
      <c r="AA1565" s="61"/>
      <c r="AB1565" s="60" t="str">
        <f t="shared" si="320"/>
        <v/>
      </c>
      <c r="AC1565" s="21" t="b">
        <f t="shared" si="321"/>
        <v>0</v>
      </c>
      <c r="AD1565" s="21" t="b">
        <f t="shared" si="322"/>
        <v>0</v>
      </c>
      <c r="AE1565" s="21" t="b">
        <f t="shared" si="323"/>
        <v>0</v>
      </c>
      <c r="AF1565" s="21" t="b">
        <f ca="1">OR(AND($AC1565,NOT($AD1565)),AND($AC1565,OR(AND($G1565="",$H1565&lt;&gt;""),AND($G1565&lt;&gt;"",$H1565=""),AND($J1565="",$K1565&lt;&gt;""),AND($J1565&lt;&gt;"",$K1565=""),AND($M1565="",$N1565&lt;&gt;""),AND($M1565&lt;&gt;"",$N1565=""),AND($P1565="",$Q1565&lt;&gt;""),AND($P1565&lt;&gt;"",$Q1565=""),AND($S1565="",$T1565&lt;&gt;""),AND($S1565&lt;&gt;"",$T1565=""),AND($V1565="",$W1565&lt;&gt;""),AND($V1565&lt;&gt;"",$W1565=""))),AND($C1565&lt;&gt;"",$E1565&lt;&gt;"",LEFT(TRIM($C1565),1)&lt;&gt;LEFT(TRIM($E1565),1)),IF(OR($E1565="",$F1565=""),FALSE(),IFERROR(COUNTIF(INDIRECT("UNITS_"&amp;SUBSTITUTE(LEFT($E1565,FIND(" ",$E1565&amp;" ")-1),".","_")),$F1565)=0,TRUE())),AND($B1565&lt;&gt;"",OR(ISNUMBER(SEARCH("outro",LOWER($B1565))),ISNUMBER(SEARCH("divers",LOWER($B1565))),ISNUMBER(SEARCH("etc",LOWER($B1565))))),OR(AND(ISNUMBER(SEARCH("comunic",LOWER($B1565))),LEFT($E1565,3)&lt;&gt;"4.4"),AND(ISNUMBER(SEARCH("monitor",LOWER($B1565))),NOT(OR(LEFT($E1565,3)="1.5",LEFT($E1565,3)="2.5")))),AND($B1565&lt;&gt;"",OR(LEFT($C1565,1)="1",LEFT($C1565,1)="2"),$D1565=""),AND($D1565&lt;&gt;"",NOT(OR(LEFT($C1565,1)="1",LEFT($C1565,1)="2"))),AND($D1565&lt;&gt;"",COUNTIF(' PROJETO'!$B$14:$B$16,$D1565)=0),IF($D1565="",FALSE(),IF(COUNTIF(' PROJETO'!$B$14:$B$16,$D1565)=0,FALSE(),IFERROR(INDEX(' PROJETO'!$C$14:$C$16,MATCH($D1565,' PROJETO'!$B$14:$B$16,0))&lt;&gt;"Sim",FALSE()))))</f>
        <v>0</v>
      </c>
      <c r="AG1565" s="21" t="b">
        <f>AND($AC1565,$Y1565&gt;'CONFG.  LISTAS'!$F$4,$Z1565="",$AA1565="")</f>
        <v>0</v>
      </c>
      <c r="AH1565" s="21" t="str">
        <f t="shared" si="324"/>
        <v/>
      </c>
      <c r="AI1565" s="43" t="str">
        <f ca="1">IF(NOT($AC1565),"",IF(OR($B1565="",$C1565="",$E1565="",$F1565=""),"Preencha descrição, categoria, tipo e unidade.",IF(AND($B1565&lt;&gt;"",OR(LEFT($C1565,1)="1",LEFT($C1565,1)="2"),$D1565=""),"Informe a prática de restauração para itens diretos.",IF(AND($D1565&lt;&gt;"",NOT(OR(LEFT($C1565,1)="1",LEFT($C1565,1)="2"))),"Custos indiretos não devem pertencer a uma prática específica.",IF(AND($D1565&lt;&gt;"",COUNTIF(' PROJETO'!$B$14:$B$16,$D1565)=0),"Prática de restauração inválida ou não cadastrada.",IF(IF($D1565="",FALSE(),IF(COUNTIF(' PROJETO'!$B$14:$B$16,$D1565)=0,FALSE(),IFERROR(INDEX(' PROJETO'!$C$14:$C$16,MATCH($D1565,' PROJETO'!$B$14:$B$16,0))&lt;&gt;"Sim",FALSE()))),"A prática informada no item não foi selecionada na aba Projeto.",IF(AND(MAX($I1565,$L1565,$O1565,$R1565,$U1565,$X1565)&gt;'CONFG.  LISTAS'!$F$4,NOT(OR($Z1565&lt;&gt;"",$AA1565&lt;&gt;""))),"Memorial de cálculo ou anexo obrigatório não informado para item acima do limite.",IF(OR(AND($G1565&lt;&gt;"",$H1565&lt;&gt;"",OR($G1565&lt;=0,$H1565&lt;=0)),AND($J1565&lt;&gt;"",$K1565&lt;&gt;"",OR($J1565&lt;=0,$K1565&lt;=0)),AND($M1565&lt;&gt;"",$N1565&lt;&gt;"",OR($M1565&lt;=0,$N1565&lt;=0)),AND($P1565&lt;&gt;"",$Q1565&lt;&gt;"",OR($P1565&lt;=0,$Q1565&lt;=0)),AND($S1565&lt;&gt;"",$T1565&lt;&gt;"",OR($S1565&lt;=0,$T1565&lt;=0)),AND($V1565&lt;&gt;"",$W1565&lt;&gt;"",OR($V1565&lt;=0,$W1565&lt;=0))),"Revise os valores informados: valor unitário e quantidade devem ser maiores que zero.",IF(OR(AND($G1565="",$H1565&lt;&gt;""),AND($G1565&lt;&gt;"",$H1565=""),AND($J1565="",$K1565&lt;&gt;""),AND($J1565&lt;&gt;"",$K1565=""),AND($M1565="",$N1565&lt;&gt;""),AND($M1565&lt;&gt;"",$N1565=""),AND($P1565="",$Q1565&lt;&gt;""),AND($P1565&lt;&gt;"",$Q1565=""),AND($S1565="",$T1565&lt;&gt;""),AND($S1565&lt;&gt;"",$T1565=""),AND($V1565="",$W1565&lt;&gt;""),AND($V1565&lt;&gt;"",$W1565="")),"Há ano preenchido parcialmente: "&amp;TRIM(IF(AND($G1565="",$H1565&lt;&gt;""),"Ano 1 (falta valor unitário); ","")&amp;IF(AND($G1565&lt;&gt;"",$H1565=""),"Ano 1 (falta quantidade); ","")&amp;IF(AND($J1565="",$K1565&lt;&gt;""),"Ano 2 (falta valor unitário); ","")&amp;IF(AND($J1565&lt;&gt;"",$K1565=""),"Ano 2 (falta quantidade); ","")&amp;IF(AND($M1565="",$N1565&lt;&gt;""),"Ano 3 (falta valor unitário); ","")&amp;IF(AND($M1565&lt;&gt;"",$N1565=""),"Ano 3 (falta quantidade); ","")&amp;IF(AND($P1565="",$Q1565&lt;&gt;""),"Ano 4 (falta valor unitário); ","")&amp;IF(AND($P1565&lt;&gt;"",$Q1565=""),"Ano 4 (falta quantidade); ","")&amp;IF(AND($S1565="",$T1565&lt;&gt;""),"Ano 5 (falta valor unitário); ","")&amp;IF(AND($S1565&lt;&gt;"",$T1565=""),"Ano 5 (falta quantidade); ","")&amp;IF(AND($V1565="",$W1565&lt;&gt;""),"Ano 6 (falta valor unitário); ","")&amp;IF(AND($V1565&lt;&gt;"",$W1565=""),"Ano 6 (falta quantidade); ","")), IF(NOT(OR(AND($G1565&lt;&gt;"",$H1565&lt;&gt;""),AND($J1565&lt;&gt;"",$K1565&lt;&gt;""),AND($M1565&lt;&gt;"",$N1565&lt;&gt;""),AND($P1565&lt;&gt;"",$Q1565&lt;&gt;""),AND($S1565&lt;&gt;"",$T1565&lt;&gt;""),AND($V1565&lt;&gt;"",$W1565&lt;&gt;""))),"Informe pelo menos um ano completo com valor unitário e quantidade.",IF(AND($C1565&lt;&gt;"",$E1565&lt;&gt;"",LEFT(TRIM($C1565),1)&lt;&gt;LEFT(TRIM($E1565),1)),"Categoria e tipo estão incompatíveis.",IF(IF(OR($E1565="",$F1565=""),FALSE(),IFERROR(COUNTIF(INDIRECT("UNITS_"&amp;SUBSTITUTE(LEFT($E1565,FIND(" ",$E1565&amp;" ")-1),".","_")),$F1565)=0,TRUE())),"Unidade incompatível com o tipo selecionado.",IF(OR(AND(ISNUMBER(SEARCH("comunic",LOWER($B1565))),LEFT($E1565,3)&lt;&gt;"4.4"),AND(ISNUMBER(SEARCH("monitor",LOWER($B1565))),NOT(OR(LEFT($E1565,3)="1.5",LEFT($E1565,3)="2.5")))),"Revise a classificação do item conforme as regras de preenchimento.",IF(AND($B1565&lt;&gt;"",OR(ISNUMBER(SEARCH("outro",LOWER($B1565))),ISNUMBER(SEARCH("divers",LOWER($B1565))),ISNUMBER(SEARCH("kit",LOWER($B1565))),ISNUMBER(SEARCH("ferrament",LOWER($B1565))),ISNUMBER(SEARCH("epi",LOWER($B1565)))),NOT(OR($Z1565&lt;&gt;"",$AA1565&lt;&gt;""))),"Descrição muito genérica: detalhe melhor o item e registre o racional no memorial ou em anexo.",IF(AND($Y1565=0,$B1565&lt;&gt;"",OR($G1565&lt;&gt;"",$H1565&lt;&gt;"",$J1565&lt;&gt;"",$K1565&lt;&gt;"",$M1565&lt;&gt;"",$N1565&lt;&gt;"",$P1565&lt;&gt;"",$Q1565&lt;&gt;"",$S1565&lt;&gt;"",$T1565&lt;&gt;"",$V1565&lt;&gt;"",$W1565&lt;&gt;"")),"O item possui dados lançados, mas o total está zerado. Revise os valores informados.","")))))))))))))))</f>
        <v/>
      </c>
    </row>
    <row r="1566" spans="1:35" ht="14.25" customHeight="1" x14ac:dyDescent="0.25">
      <c r="A1566" s="57" t="str">
        <f t="shared" si="312"/>
        <v/>
      </c>
      <c r="B1566" s="58"/>
      <c r="C1566" s="58"/>
      <c r="D1566" s="58"/>
      <c r="E1566" s="58"/>
      <c r="F1566" s="58"/>
      <c r="G1566" s="269"/>
      <c r="H1566" s="59"/>
      <c r="I1566" s="273">
        <f t="shared" si="313"/>
        <v>0</v>
      </c>
      <c r="J1566" s="269"/>
      <c r="K1566" s="59"/>
      <c r="L1566" s="270">
        <f t="shared" si="314"/>
        <v>0</v>
      </c>
      <c r="M1566" s="269"/>
      <c r="N1566" s="59"/>
      <c r="O1566" s="270">
        <f t="shared" si="315"/>
        <v>0</v>
      </c>
      <c r="P1566" s="269"/>
      <c r="Q1566" s="59"/>
      <c r="R1566" s="271">
        <f t="shared" si="316"/>
        <v>0</v>
      </c>
      <c r="S1566" s="269"/>
      <c r="T1566" s="59"/>
      <c r="U1566" s="270">
        <f t="shared" si="317"/>
        <v>0</v>
      </c>
      <c r="V1566" s="269"/>
      <c r="W1566" s="59"/>
      <c r="X1566" s="270">
        <f t="shared" si="318"/>
        <v>0</v>
      </c>
      <c r="Y1566" s="270">
        <f t="shared" si="319"/>
        <v>0</v>
      </c>
      <c r="Z1566" s="58"/>
      <c r="AA1566" s="58"/>
      <c r="AB1566" s="60" t="str">
        <f t="shared" si="320"/>
        <v/>
      </c>
      <c r="AC1566" s="21" t="b">
        <f t="shared" si="321"/>
        <v>0</v>
      </c>
      <c r="AD1566" s="21" t="b">
        <f t="shared" si="322"/>
        <v>0</v>
      </c>
      <c r="AE1566" s="21" t="b">
        <f t="shared" si="323"/>
        <v>0</v>
      </c>
      <c r="AF1566" s="21" t="b">
        <f ca="1">OR(AND($AC1566,NOT($AD1566)),AND($AC1566,OR(AND($G1566="",$H1566&lt;&gt;""),AND($G1566&lt;&gt;"",$H1566=""),AND($J1566="",$K1566&lt;&gt;""),AND($J1566&lt;&gt;"",$K1566=""),AND($M1566="",$N1566&lt;&gt;""),AND($M1566&lt;&gt;"",$N1566=""),AND($P1566="",$Q1566&lt;&gt;""),AND($P1566&lt;&gt;"",$Q1566=""),AND($S1566="",$T1566&lt;&gt;""),AND($S1566&lt;&gt;"",$T1566=""),AND($V1566="",$W1566&lt;&gt;""),AND($V1566&lt;&gt;"",$W1566=""))),AND($C1566&lt;&gt;"",$E1566&lt;&gt;"",LEFT(TRIM($C1566),1)&lt;&gt;LEFT(TRIM($E1566),1)),IF(OR($E1566="",$F1566=""),FALSE(),IFERROR(COUNTIF(INDIRECT("UNITS_"&amp;SUBSTITUTE(LEFT($E1566,FIND(" ",$E1566&amp;" ")-1),".","_")),$F1566)=0,TRUE())),AND($B1566&lt;&gt;"",OR(ISNUMBER(SEARCH("outro",LOWER($B1566))),ISNUMBER(SEARCH("divers",LOWER($B1566))),ISNUMBER(SEARCH("etc",LOWER($B1566))))),OR(AND(ISNUMBER(SEARCH("comunic",LOWER($B1566))),LEFT($E1566,3)&lt;&gt;"4.4"),AND(ISNUMBER(SEARCH("monitor",LOWER($B1566))),NOT(OR(LEFT($E1566,3)="1.5",LEFT($E1566,3)="2.5")))),AND($B1566&lt;&gt;"",OR(LEFT($C1566,1)="1",LEFT($C1566,1)="2"),$D1566=""),AND($D1566&lt;&gt;"",NOT(OR(LEFT($C1566,1)="1",LEFT($C1566,1)="2"))),AND($D1566&lt;&gt;"",COUNTIF(' PROJETO'!$B$14:$B$16,$D1566)=0),IF($D1566="",FALSE(),IF(COUNTIF(' PROJETO'!$B$14:$B$16,$D1566)=0,FALSE(),IFERROR(INDEX(' PROJETO'!$C$14:$C$16,MATCH($D1566,' PROJETO'!$B$14:$B$16,0))&lt;&gt;"Sim",FALSE()))))</f>
        <v>0</v>
      </c>
      <c r="AG1566" s="21" t="b">
        <f>AND($AC1566,$Y1566&gt;'CONFG.  LISTAS'!$F$4,$Z1566="",$AA1566="")</f>
        <v>0</v>
      </c>
      <c r="AH1566" s="21" t="str">
        <f t="shared" si="324"/>
        <v/>
      </c>
      <c r="AI1566" s="43" t="str">
        <f ca="1">IF(NOT($AC1566),"",IF(OR($B1566="",$C1566="",$E1566="",$F1566=""),"Preencha descrição, categoria, tipo e unidade.",IF(AND($B1566&lt;&gt;"",OR(LEFT($C1566,1)="1",LEFT($C1566,1)="2"),$D1566=""),"Informe a prática de restauração para itens diretos.",IF(AND($D1566&lt;&gt;"",NOT(OR(LEFT($C1566,1)="1",LEFT($C1566,1)="2"))),"Custos indiretos não devem pertencer a uma prática específica.",IF(AND($D1566&lt;&gt;"",COUNTIF(' PROJETO'!$B$14:$B$16,$D1566)=0),"Prática de restauração inválida ou não cadastrada.",IF(IF($D1566="",FALSE(),IF(COUNTIF(' PROJETO'!$B$14:$B$16,$D1566)=0,FALSE(),IFERROR(INDEX(' PROJETO'!$C$14:$C$16,MATCH($D1566,' PROJETO'!$B$14:$B$16,0))&lt;&gt;"Sim",FALSE()))),"A prática informada no item não foi selecionada na aba Projeto.",IF(AND(MAX($I1566,$L1566,$O1566,$R1566,$U1566,$X1566)&gt;'CONFG.  LISTAS'!$F$4,NOT(OR($Z1566&lt;&gt;"",$AA1566&lt;&gt;""))),"Memorial de cálculo ou anexo obrigatório não informado para item acima do limite.",IF(OR(AND($G1566&lt;&gt;"",$H1566&lt;&gt;"",OR($G1566&lt;=0,$H1566&lt;=0)),AND($J1566&lt;&gt;"",$K1566&lt;&gt;"",OR($J1566&lt;=0,$K1566&lt;=0)),AND($M1566&lt;&gt;"",$N1566&lt;&gt;"",OR($M1566&lt;=0,$N1566&lt;=0)),AND($P1566&lt;&gt;"",$Q1566&lt;&gt;"",OR($P1566&lt;=0,$Q1566&lt;=0)),AND($S1566&lt;&gt;"",$T1566&lt;&gt;"",OR($S1566&lt;=0,$T1566&lt;=0)),AND($V1566&lt;&gt;"",$W1566&lt;&gt;"",OR($V1566&lt;=0,$W1566&lt;=0))),"Revise os valores informados: valor unitário e quantidade devem ser maiores que zero.",IF(OR(AND($G1566="",$H1566&lt;&gt;""),AND($G1566&lt;&gt;"",$H1566=""),AND($J1566="",$K1566&lt;&gt;""),AND($J1566&lt;&gt;"",$K1566=""),AND($M1566="",$N1566&lt;&gt;""),AND($M1566&lt;&gt;"",$N1566=""),AND($P1566="",$Q1566&lt;&gt;""),AND($P1566&lt;&gt;"",$Q1566=""),AND($S1566="",$T1566&lt;&gt;""),AND($S1566&lt;&gt;"",$T1566=""),AND($V1566="",$W1566&lt;&gt;""),AND($V1566&lt;&gt;"",$W1566="")),"Há ano preenchido parcialmente: "&amp;TRIM(IF(AND($G1566="",$H1566&lt;&gt;""),"Ano 1 (falta valor unitário); ","")&amp;IF(AND($G1566&lt;&gt;"",$H1566=""),"Ano 1 (falta quantidade); ","")&amp;IF(AND($J1566="",$K1566&lt;&gt;""),"Ano 2 (falta valor unitário); ","")&amp;IF(AND($J1566&lt;&gt;"",$K1566=""),"Ano 2 (falta quantidade); ","")&amp;IF(AND($M1566="",$N1566&lt;&gt;""),"Ano 3 (falta valor unitário); ","")&amp;IF(AND($M1566&lt;&gt;"",$N1566=""),"Ano 3 (falta quantidade); ","")&amp;IF(AND($P1566="",$Q1566&lt;&gt;""),"Ano 4 (falta valor unitário); ","")&amp;IF(AND($P1566&lt;&gt;"",$Q1566=""),"Ano 4 (falta quantidade); ","")&amp;IF(AND($S1566="",$T1566&lt;&gt;""),"Ano 5 (falta valor unitário); ","")&amp;IF(AND($S1566&lt;&gt;"",$T1566=""),"Ano 5 (falta quantidade); ","")&amp;IF(AND($V1566="",$W1566&lt;&gt;""),"Ano 6 (falta valor unitário); ","")&amp;IF(AND($V1566&lt;&gt;"",$W1566=""),"Ano 6 (falta quantidade); ","")), IF(NOT(OR(AND($G1566&lt;&gt;"",$H1566&lt;&gt;""),AND($J1566&lt;&gt;"",$K1566&lt;&gt;""),AND($M1566&lt;&gt;"",$N1566&lt;&gt;""),AND($P1566&lt;&gt;"",$Q1566&lt;&gt;""),AND($S1566&lt;&gt;"",$T1566&lt;&gt;""),AND($V1566&lt;&gt;"",$W1566&lt;&gt;""))),"Informe pelo menos um ano completo com valor unitário e quantidade.",IF(AND($C1566&lt;&gt;"",$E1566&lt;&gt;"",LEFT(TRIM($C1566),1)&lt;&gt;LEFT(TRIM($E1566),1)),"Categoria e tipo estão incompatíveis.",IF(IF(OR($E1566="",$F1566=""),FALSE(),IFERROR(COUNTIF(INDIRECT("UNITS_"&amp;SUBSTITUTE(LEFT($E1566,FIND(" ",$E1566&amp;" ")-1),".","_")),$F1566)=0,TRUE())),"Unidade incompatível com o tipo selecionado.",IF(OR(AND(ISNUMBER(SEARCH("comunic",LOWER($B1566))),LEFT($E1566,3)&lt;&gt;"4.4"),AND(ISNUMBER(SEARCH("monitor",LOWER($B1566))),NOT(OR(LEFT($E1566,3)="1.5",LEFT($E1566,3)="2.5")))),"Revise a classificação do item conforme as regras de preenchimento.",IF(AND($B1566&lt;&gt;"",OR(ISNUMBER(SEARCH("outro",LOWER($B1566))),ISNUMBER(SEARCH("divers",LOWER($B1566))),ISNUMBER(SEARCH("kit",LOWER($B1566))),ISNUMBER(SEARCH("ferrament",LOWER($B1566))),ISNUMBER(SEARCH("epi",LOWER($B1566)))),NOT(OR($Z1566&lt;&gt;"",$AA1566&lt;&gt;""))),"Descrição muito genérica: detalhe melhor o item e registre o racional no memorial ou em anexo.",IF(AND($Y1566=0,$B1566&lt;&gt;"",OR($G1566&lt;&gt;"",$H1566&lt;&gt;"",$J1566&lt;&gt;"",$K1566&lt;&gt;"",$M1566&lt;&gt;"",$N1566&lt;&gt;"",$P1566&lt;&gt;"",$Q1566&lt;&gt;"",$S1566&lt;&gt;"",$T1566&lt;&gt;"",$V1566&lt;&gt;"",$W1566&lt;&gt;"")),"O item possui dados lançados, mas o total está zerado. Revise os valores informados.","")))))))))))))))</f>
        <v/>
      </c>
    </row>
    <row r="1567" spans="1:35" ht="14.25" customHeight="1" x14ac:dyDescent="0.25">
      <c r="A1567" s="57" t="str">
        <f t="shared" si="312"/>
        <v/>
      </c>
      <c r="B1567" s="61"/>
      <c r="C1567" s="61"/>
      <c r="D1567" s="58"/>
      <c r="E1567" s="61"/>
      <c r="F1567" s="61"/>
      <c r="G1567" s="272"/>
      <c r="H1567" s="62"/>
      <c r="I1567" s="273">
        <f t="shared" si="313"/>
        <v>0</v>
      </c>
      <c r="J1567" s="272"/>
      <c r="K1567" s="62"/>
      <c r="L1567" s="270">
        <f t="shared" si="314"/>
        <v>0</v>
      </c>
      <c r="M1567" s="272"/>
      <c r="N1567" s="62"/>
      <c r="O1567" s="270">
        <f t="shared" si="315"/>
        <v>0</v>
      </c>
      <c r="P1567" s="272"/>
      <c r="Q1567" s="62"/>
      <c r="R1567" s="271">
        <f t="shared" si="316"/>
        <v>0</v>
      </c>
      <c r="S1567" s="272"/>
      <c r="T1567" s="62"/>
      <c r="U1567" s="270">
        <f t="shared" si="317"/>
        <v>0</v>
      </c>
      <c r="V1567" s="272"/>
      <c r="W1567" s="62"/>
      <c r="X1567" s="270">
        <f t="shared" si="318"/>
        <v>0</v>
      </c>
      <c r="Y1567" s="270">
        <f t="shared" si="319"/>
        <v>0</v>
      </c>
      <c r="Z1567" s="61"/>
      <c r="AA1567" s="61"/>
      <c r="AB1567" s="60" t="str">
        <f t="shared" si="320"/>
        <v/>
      </c>
      <c r="AC1567" s="21" t="b">
        <f t="shared" si="321"/>
        <v>0</v>
      </c>
      <c r="AD1567" s="21" t="b">
        <f t="shared" si="322"/>
        <v>0</v>
      </c>
      <c r="AE1567" s="21" t="b">
        <f t="shared" si="323"/>
        <v>0</v>
      </c>
      <c r="AF1567" s="21" t="b">
        <f ca="1">OR(AND($AC1567,NOT($AD1567)),AND($AC1567,OR(AND($G1567="",$H1567&lt;&gt;""),AND($G1567&lt;&gt;"",$H1567=""),AND($J1567="",$K1567&lt;&gt;""),AND($J1567&lt;&gt;"",$K1567=""),AND($M1567="",$N1567&lt;&gt;""),AND($M1567&lt;&gt;"",$N1567=""),AND($P1567="",$Q1567&lt;&gt;""),AND($P1567&lt;&gt;"",$Q1567=""),AND($S1567="",$T1567&lt;&gt;""),AND($S1567&lt;&gt;"",$T1567=""),AND($V1567="",$W1567&lt;&gt;""),AND($V1567&lt;&gt;"",$W1567=""))),AND($C1567&lt;&gt;"",$E1567&lt;&gt;"",LEFT(TRIM($C1567),1)&lt;&gt;LEFT(TRIM($E1567),1)),IF(OR($E1567="",$F1567=""),FALSE(),IFERROR(COUNTIF(INDIRECT("UNITS_"&amp;SUBSTITUTE(LEFT($E1567,FIND(" ",$E1567&amp;" ")-1),".","_")),$F1567)=0,TRUE())),AND($B1567&lt;&gt;"",OR(ISNUMBER(SEARCH("outro",LOWER($B1567))),ISNUMBER(SEARCH("divers",LOWER($B1567))),ISNUMBER(SEARCH("etc",LOWER($B1567))))),OR(AND(ISNUMBER(SEARCH("comunic",LOWER($B1567))),LEFT($E1567,3)&lt;&gt;"4.4"),AND(ISNUMBER(SEARCH("monitor",LOWER($B1567))),NOT(OR(LEFT($E1567,3)="1.5",LEFT($E1567,3)="2.5")))),AND($B1567&lt;&gt;"",OR(LEFT($C1567,1)="1",LEFT($C1567,1)="2"),$D1567=""),AND($D1567&lt;&gt;"",NOT(OR(LEFT($C1567,1)="1",LEFT($C1567,1)="2"))),AND($D1567&lt;&gt;"",COUNTIF(' PROJETO'!$B$14:$B$16,$D1567)=0),IF($D1567="",FALSE(),IF(COUNTIF(' PROJETO'!$B$14:$B$16,$D1567)=0,FALSE(),IFERROR(INDEX(' PROJETO'!$C$14:$C$16,MATCH($D1567,' PROJETO'!$B$14:$B$16,0))&lt;&gt;"Sim",FALSE()))))</f>
        <v>0</v>
      </c>
      <c r="AG1567" s="21" t="b">
        <f>AND($AC1567,$Y1567&gt;'CONFG.  LISTAS'!$F$4,$Z1567="",$AA1567="")</f>
        <v>0</v>
      </c>
      <c r="AH1567" s="21" t="str">
        <f t="shared" si="324"/>
        <v/>
      </c>
      <c r="AI1567" s="43" t="str">
        <f ca="1">IF(NOT($AC1567),"",IF(OR($B1567="",$C1567="",$E1567="",$F1567=""),"Preencha descrição, categoria, tipo e unidade.",IF(AND($B1567&lt;&gt;"",OR(LEFT($C1567,1)="1",LEFT($C1567,1)="2"),$D1567=""),"Informe a prática de restauração para itens diretos.",IF(AND($D1567&lt;&gt;"",NOT(OR(LEFT($C1567,1)="1",LEFT($C1567,1)="2"))),"Custos indiretos não devem pertencer a uma prática específica.",IF(AND($D1567&lt;&gt;"",COUNTIF(' PROJETO'!$B$14:$B$16,$D1567)=0),"Prática de restauração inválida ou não cadastrada.",IF(IF($D1567="",FALSE(),IF(COUNTIF(' PROJETO'!$B$14:$B$16,$D1567)=0,FALSE(),IFERROR(INDEX(' PROJETO'!$C$14:$C$16,MATCH($D1567,' PROJETO'!$B$14:$B$16,0))&lt;&gt;"Sim",FALSE()))),"A prática informada no item não foi selecionada na aba Projeto.",IF(AND(MAX($I1567,$L1567,$O1567,$R1567,$U1567,$X1567)&gt;'CONFG.  LISTAS'!$F$4,NOT(OR($Z1567&lt;&gt;"",$AA1567&lt;&gt;""))),"Memorial de cálculo ou anexo obrigatório não informado para item acima do limite.",IF(OR(AND($G1567&lt;&gt;"",$H1567&lt;&gt;"",OR($G1567&lt;=0,$H1567&lt;=0)),AND($J1567&lt;&gt;"",$K1567&lt;&gt;"",OR($J1567&lt;=0,$K1567&lt;=0)),AND($M1567&lt;&gt;"",$N1567&lt;&gt;"",OR($M1567&lt;=0,$N1567&lt;=0)),AND($P1567&lt;&gt;"",$Q1567&lt;&gt;"",OR($P1567&lt;=0,$Q1567&lt;=0)),AND($S1567&lt;&gt;"",$T1567&lt;&gt;"",OR($S1567&lt;=0,$T1567&lt;=0)),AND($V1567&lt;&gt;"",$W1567&lt;&gt;"",OR($V1567&lt;=0,$W1567&lt;=0))),"Revise os valores informados: valor unitário e quantidade devem ser maiores que zero.",IF(OR(AND($G1567="",$H1567&lt;&gt;""),AND($G1567&lt;&gt;"",$H1567=""),AND($J1567="",$K1567&lt;&gt;""),AND($J1567&lt;&gt;"",$K1567=""),AND($M1567="",$N1567&lt;&gt;""),AND($M1567&lt;&gt;"",$N1567=""),AND($P1567="",$Q1567&lt;&gt;""),AND($P1567&lt;&gt;"",$Q1567=""),AND($S1567="",$T1567&lt;&gt;""),AND($S1567&lt;&gt;"",$T1567=""),AND($V1567="",$W1567&lt;&gt;""),AND($V1567&lt;&gt;"",$W1567="")),"Há ano preenchido parcialmente: "&amp;TRIM(IF(AND($G1567="",$H1567&lt;&gt;""),"Ano 1 (falta valor unitário); ","")&amp;IF(AND($G1567&lt;&gt;"",$H1567=""),"Ano 1 (falta quantidade); ","")&amp;IF(AND($J1567="",$K1567&lt;&gt;""),"Ano 2 (falta valor unitário); ","")&amp;IF(AND($J1567&lt;&gt;"",$K1567=""),"Ano 2 (falta quantidade); ","")&amp;IF(AND($M1567="",$N1567&lt;&gt;""),"Ano 3 (falta valor unitário); ","")&amp;IF(AND($M1567&lt;&gt;"",$N1567=""),"Ano 3 (falta quantidade); ","")&amp;IF(AND($P1567="",$Q1567&lt;&gt;""),"Ano 4 (falta valor unitário); ","")&amp;IF(AND($P1567&lt;&gt;"",$Q1567=""),"Ano 4 (falta quantidade); ","")&amp;IF(AND($S1567="",$T1567&lt;&gt;""),"Ano 5 (falta valor unitário); ","")&amp;IF(AND($S1567&lt;&gt;"",$T1567=""),"Ano 5 (falta quantidade); ","")&amp;IF(AND($V1567="",$W1567&lt;&gt;""),"Ano 6 (falta valor unitário); ","")&amp;IF(AND($V1567&lt;&gt;"",$W1567=""),"Ano 6 (falta quantidade); ","")), IF(NOT(OR(AND($G1567&lt;&gt;"",$H1567&lt;&gt;""),AND($J1567&lt;&gt;"",$K1567&lt;&gt;""),AND($M1567&lt;&gt;"",$N1567&lt;&gt;""),AND($P1567&lt;&gt;"",$Q1567&lt;&gt;""),AND($S1567&lt;&gt;"",$T1567&lt;&gt;""),AND($V1567&lt;&gt;"",$W1567&lt;&gt;""))),"Informe pelo menos um ano completo com valor unitário e quantidade.",IF(AND($C1567&lt;&gt;"",$E1567&lt;&gt;"",LEFT(TRIM($C1567),1)&lt;&gt;LEFT(TRIM($E1567),1)),"Categoria e tipo estão incompatíveis.",IF(IF(OR($E1567="",$F1567=""),FALSE(),IFERROR(COUNTIF(INDIRECT("UNITS_"&amp;SUBSTITUTE(LEFT($E1567,FIND(" ",$E1567&amp;" ")-1),".","_")),$F1567)=0,TRUE())),"Unidade incompatível com o tipo selecionado.",IF(OR(AND(ISNUMBER(SEARCH("comunic",LOWER($B1567))),LEFT($E1567,3)&lt;&gt;"4.4"),AND(ISNUMBER(SEARCH("monitor",LOWER($B1567))),NOT(OR(LEFT($E1567,3)="1.5",LEFT($E1567,3)="2.5")))),"Revise a classificação do item conforme as regras de preenchimento.",IF(AND($B1567&lt;&gt;"",OR(ISNUMBER(SEARCH("outro",LOWER($B1567))),ISNUMBER(SEARCH("divers",LOWER($B1567))),ISNUMBER(SEARCH("kit",LOWER($B1567))),ISNUMBER(SEARCH("ferrament",LOWER($B1567))),ISNUMBER(SEARCH("epi",LOWER($B1567)))),NOT(OR($Z1567&lt;&gt;"",$AA1567&lt;&gt;""))),"Descrição muito genérica: detalhe melhor o item e registre o racional no memorial ou em anexo.",IF(AND($Y1567=0,$B1567&lt;&gt;"",OR($G1567&lt;&gt;"",$H1567&lt;&gt;"",$J1567&lt;&gt;"",$K1567&lt;&gt;"",$M1567&lt;&gt;"",$N1567&lt;&gt;"",$P1567&lt;&gt;"",$Q1567&lt;&gt;"",$S1567&lt;&gt;"",$T1567&lt;&gt;"",$V1567&lt;&gt;"",$W1567&lt;&gt;"")),"O item possui dados lançados, mas o total está zerado. Revise os valores informados.","")))))))))))))))</f>
        <v/>
      </c>
    </row>
    <row r="1568" spans="1:35" ht="14.25" customHeight="1" x14ac:dyDescent="0.25">
      <c r="A1568" s="57" t="str">
        <f t="shared" si="312"/>
        <v/>
      </c>
      <c r="B1568" s="58"/>
      <c r="C1568" s="58"/>
      <c r="D1568" s="58"/>
      <c r="E1568" s="58"/>
      <c r="F1568" s="58"/>
      <c r="G1568" s="269"/>
      <c r="H1568" s="59"/>
      <c r="I1568" s="273">
        <f t="shared" si="313"/>
        <v>0</v>
      </c>
      <c r="J1568" s="269"/>
      <c r="K1568" s="59"/>
      <c r="L1568" s="270">
        <f t="shared" si="314"/>
        <v>0</v>
      </c>
      <c r="M1568" s="269"/>
      <c r="N1568" s="59"/>
      <c r="O1568" s="270">
        <f t="shared" si="315"/>
        <v>0</v>
      </c>
      <c r="P1568" s="269"/>
      <c r="Q1568" s="59"/>
      <c r="R1568" s="271">
        <f t="shared" si="316"/>
        <v>0</v>
      </c>
      <c r="S1568" s="269"/>
      <c r="T1568" s="59"/>
      <c r="U1568" s="270">
        <f t="shared" si="317"/>
        <v>0</v>
      </c>
      <c r="V1568" s="269"/>
      <c r="W1568" s="59"/>
      <c r="X1568" s="270">
        <f t="shared" si="318"/>
        <v>0</v>
      </c>
      <c r="Y1568" s="270">
        <f t="shared" si="319"/>
        <v>0</v>
      </c>
      <c r="Z1568" s="58"/>
      <c r="AA1568" s="58"/>
      <c r="AB1568" s="60" t="str">
        <f t="shared" si="320"/>
        <v/>
      </c>
      <c r="AC1568" s="21" t="b">
        <f t="shared" si="321"/>
        <v>0</v>
      </c>
      <c r="AD1568" s="21" t="b">
        <f t="shared" si="322"/>
        <v>0</v>
      </c>
      <c r="AE1568" s="21" t="b">
        <f t="shared" si="323"/>
        <v>0</v>
      </c>
      <c r="AF1568" s="21" t="b">
        <f ca="1">OR(AND($AC1568,NOT($AD1568)),AND($AC1568,OR(AND($G1568="",$H1568&lt;&gt;""),AND($G1568&lt;&gt;"",$H1568=""),AND($J1568="",$K1568&lt;&gt;""),AND($J1568&lt;&gt;"",$K1568=""),AND($M1568="",$N1568&lt;&gt;""),AND($M1568&lt;&gt;"",$N1568=""),AND($P1568="",$Q1568&lt;&gt;""),AND($P1568&lt;&gt;"",$Q1568=""),AND($S1568="",$T1568&lt;&gt;""),AND($S1568&lt;&gt;"",$T1568=""),AND($V1568="",$W1568&lt;&gt;""),AND($V1568&lt;&gt;"",$W1568=""))),AND($C1568&lt;&gt;"",$E1568&lt;&gt;"",LEFT(TRIM($C1568),1)&lt;&gt;LEFT(TRIM($E1568),1)),IF(OR($E1568="",$F1568=""),FALSE(),IFERROR(COUNTIF(INDIRECT("UNITS_"&amp;SUBSTITUTE(LEFT($E1568,FIND(" ",$E1568&amp;" ")-1),".","_")),$F1568)=0,TRUE())),AND($B1568&lt;&gt;"",OR(ISNUMBER(SEARCH("outro",LOWER($B1568))),ISNUMBER(SEARCH("divers",LOWER($B1568))),ISNUMBER(SEARCH("etc",LOWER($B1568))))),OR(AND(ISNUMBER(SEARCH("comunic",LOWER($B1568))),LEFT($E1568,3)&lt;&gt;"4.4"),AND(ISNUMBER(SEARCH("monitor",LOWER($B1568))),NOT(OR(LEFT($E1568,3)="1.5",LEFT($E1568,3)="2.5")))),AND($B1568&lt;&gt;"",OR(LEFT($C1568,1)="1",LEFT($C1568,1)="2"),$D1568=""),AND($D1568&lt;&gt;"",NOT(OR(LEFT($C1568,1)="1",LEFT($C1568,1)="2"))),AND($D1568&lt;&gt;"",COUNTIF(' PROJETO'!$B$14:$B$16,$D1568)=0),IF($D1568="",FALSE(),IF(COUNTIF(' PROJETO'!$B$14:$B$16,$D1568)=0,FALSE(),IFERROR(INDEX(' PROJETO'!$C$14:$C$16,MATCH($D1568,' PROJETO'!$B$14:$B$16,0))&lt;&gt;"Sim",FALSE()))))</f>
        <v>0</v>
      </c>
      <c r="AG1568" s="21" t="b">
        <f>AND($AC1568,$Y1568&gt;'CONFG.  LISTAS'!$F$4,$Z1568="",$AA1568="")</f>
        <v>0</v>
      </c>
      <c r="AH1568" s="21" t="str">
        <f t="shared" si="324"/>
        <v/>
      </c>
      <c r="AI1568" s="43" t="str">
        <f ca="1">IF(NOT($AC1568),"",IF(OR($B1568="",$C1568="",$E1568="",$F1568=""),"Preencha descrição, categoria, tipo e unidade.",IF(AND($B1568&lt;&gt;"",OR(LEFT($C1568,1)="1",LEFT($C1568,1)="2"),$D1568=""),"Informe a prática de restauração para itens diretos.",IF(AND($D1568&lt;&gt;"",NOT(OR(LEFT($C1568,1)="1",LEFT($C1568,1)="2"))),"Custos indiretos não devem pertencer a uma prática específica.",IF(AND($D1568&lt;&gt;"",COUNTIF(' PROJETO'!$B$14:$B$16,$D1568)=0),"Prática de restauração inválida ou não cadastrada.",IF(IF($D1568="",FALSE(),IF(COUNTIF(' PROJETO'!$B$14:$B$16,$D1568)=0,FALSE(),IFERROR(INDEX(' PROJETO'!$C$14:$C$16,MATCH($D1568,' PROJETO'!$B$14:$B$16,0))&lt;&gt;"Sim",FALSE()))),"A prática informada no item não foi selecionada na aba Projeto.",IF(AND(MAX($I1568,$L1568,$O1568,$R1568,$U1568,$X1568)&gt;'CONFG.  LISTAS'!$F$4,NOT(OR($Z1568&lt;&gt;"",$AA1568&lt;&gt;""))),"Memorial de cálculo ou anexo obrigatório não informado para item acima do limite.",IF(OR(AND($G1568&lt;&gt;"",$H1568&lt;&gt;"",OR($G1568&lt;=0,$H1568&lt;=0)),AND($J1568&lt;&gt;"",$K1568&lt;&gt;"",OR($J1568&lt;=0,$K1568&lt;=0)),AND($M1568&lt;&gt;"",$N1568&lt;&gt;"",OR($M1568&lt;=0,$N1568&lt;=0)),AND($P1568&lt;&gt;"",$Q1568&lt;&gt;"",OR($P1568&lt;=0,$Q1568&lt;=0)),AND($S1568&lt;&gt;"",$T1568&lt;&gt;"",OR($S1568&lt;=0,$T1568&lt;=0)),AND($V1568&lt;&gt;"",$W1568&lt;&gt;"",OR($V1568&lt;=0,$W1568&lt;=0))),"Revise os valores informados: valor unitário e quantidade devem ser maiores que zero.",IF(OR(AND($G1568="",$H1568&lt;&gt;""),AND($G1568&lt;&gt;"",$H1568=""),AND($J1568="",$K1568&lt;&gt;""),AND($J1568&lt;&gt;"",$K1568=""),AND($M1568="",$N1568&lt;&gt;""),AND($M1568&lt;&gt;"",$N1568=""),AND($P1568="",$Q1568&lt;&gt;""),AND($P1568&lt;&gt;"",$Q1568=""),AND($S1568="",$T1568&lt;&gt;""),AND($S1568&lt;&gt;"",$T1568=""),AND($V1568="",$W1568&lt;&gt;""),AND($V1568&lt;&gt;"",$W1568="")),"Há ano preenchido parcialmente: "&amp;TRIM(IF(AND($G1568="",$H1568&lt;&gt;""),"Ano 1 (falta valor unitário); ","")&amp;IF(AND($G1568&lt;&gt;"",$H1568=""),"Ano 1 (falta quantidade); ","")&amp;IF(AND($J1568="",$K1568&lt;&gt;""),"Ano 2 (falta valor unitário); ","")&amp;IF(AND($J1568&lt;&gt;"",$K1568=""),"Ano 2 (falta quantidade); ","")&amp;IF(AND($M1568="",$N1568&lt;&gt;""),"Ano 3 (falta valor unitário); ","")&amp;IF(AND($M1568&lt;&gt;"",$N1568=""),"Ano 3 (falta quantidade); ","")&amp;IF(AND($P1568="",$Q1568&lt;&gt;""),"Ano 4 (falta valor unitário); ","")&amp;IF(AND($P1568&lt;&gt;"",$Q1568=""),"Ano 4 (falta quantidade); ","")&amp;IF(AND($S1568="",$T1568&lt;&gt;""),"Ano 5 (falta valor unitário); ","")&amp;IF(AND($S1568&lt;&gt;"",$T1568=""),"Ano 5 (falta quantidade); ","")&amp;IF(AND($V1568="",$W1568&lt;&gt;""),"Ano 6 (falta valor unitário); ","")&amp;IF(AND($V1568&lt;&gt;"",$W1568=""),"Ano 6 (falta quantidade); ","")), IF(NOT(OR(AND($G1568&lt;&gt;"",$H1568&lt;&gt;""),AND($J1568&lt;&gt;"",$K1568&lt;&gt;""),AND($M1568&lt;&gt;"",$N1568&lt;&gt;""),AND($P1568&lt;&gt;"",$Q1568&lt;&gt;""),AND($S1568&lt;&gt;"",$T1568&lt;&gt;""),AND($V1568&lt;&gt;"",$W1568&lt;&gt;""))),"Informe pelo menos um ano completo com valor unitário e quantidade.",IF(AND($C1568&lt;&gt;"",$E1568&lt;&gt;"",LEFT(TRIM($C1568),1)&lt;&gt;LEFT(TRIM($E1568),1)),"Categoria e tipo estão incompatíveis.",IF(IF(OR($E1568="",$F1568=""),FALSE(),IFERROR(COUNTIF(INDIRECT("UNITS_"&amp;SUBSTITUTE(LEFT($E1568,FIND(" ",$E1568&amp;" ")-1),".","_")),$F1568)=0,TRUE())),"Unidade incompatível com o tipo selecionado.",IF(OR(AND(ISNUMBER(SEARCH("comunic",LOWER($B1568))),LEFT($E1568,3)&lt;&gt;"4.4"),AND(ISNUMBER(SEARCH("monitor",LOWER($B1568))),NOT(OR(LEFT($E1568,3)="1.5",LEFT($E1568,3)="2.5")))),"Revise a classificação do item conforme as regras de preenchimento.",IF(AND($B1568&lt;&gt;"",OR(ISNUMBER(SEARCH("outro",LOWER($B1568))),ISNUMBER(SEARCH("divers",LOWER($B1568))),ISNUMBER(SEARCH("kit",LOWER($B1568))),ISNUMBER(SEARCH("ferrament",LOWER($B1568))),ISNUMBER(SEARCH("epi",LOWER($B1568)))),NOT(OR($Z1568&lt;&gt;"",$AA1568&lt;&gt;""))),"Descrição muito genérica: detalhe melhor o item e registre o racional no memorial ou em anexo.",IF(AND($Y1568=0,$B1568&lt;&gt;"",OR($G1568&lt;&gt;"",$H1568&lt;&gt;"",$J1568&lt;&gt;"",$K1568&lt;&gt;"",$M1568&lt;&gt;"",$N1568&lt;&gt;"",$P1568&lt;&gt;"",$Q1568&lt;&gt;"",$S1568&lt;&gt;"",$T1568&lt;&gt;"",$V1568&lt;&gt;"",$W1568&lt;&gt;"")),"O item possui dados lançados, mas o total está zerado. Revise os valores informados.","")))))))))))))))</f>
        <v/>
      </c>
    </row>
    <row r="1569" spans="1:35" ht="14.25" customHeight="1" x14ac:dyDescent="0.25">
      <c r="A1569" s="57" t="str">
        <f t="shared" si="312"/>
        <v/>
      </c>
      <c r="B1569" s="61"/>
      <c r="C1569" s="61"/>
      <c r="D1569" s="58"/>
      <c r="E1569" s="61"/>
      <c r="F1569" s="61"/>
      <c r="G1569" s="272"/>
      <c r="H1569" s="62"/>
      <c r="I1569" s="273">
        <f t="shared" si="313"/>
        <v>0</v>
      </c>
      <c r="J1569" s="272"/>
      <c r="K1569" s="62"/>
      <c r="L1569" s="270">
        <f t="shared" si="314"/>
        <v>0</v>
      </c>
      <c r="M1569" s="272"/>
      <c r="N1569" s="62"/>
      <c r="O1569" s="270">
        <f t="shared" si="315"/>
        <v>0</v>
      </c>
      <c r="P1569" s="272"/>
      <c r="Q1569" s="62"/>
      <c r="R1569" s="271">
        <f t="shared" si="316"/>
        <v>0</v>
      </c>
      <c r="S1569" s="272"/>
      <c r="T1569" s="62"/>
      <c r="U1569" s="270">
        <f t="shared" si="317"/>
        <v>0</v>
      </c>
      <c r="V1569" s="272"/>
      <c r="W1569" s="62"/>
      <c r="X1569" s="270">
        <f t="shared" si="318"/>
        <v>0</v>
      </c>
      <c r="Y1569" s="270">
        <f t="shared" si="319"/>
        <v>0</v>
      </c>
      <c r="Z1569" s="61"/>
      <c r="AA1569" s="61"/>
      <c r="AB1569" s="60" t="str">
        <f t="shared" si="320"/>
        <v/>
      </c>
      <c r="AC1569" s="21" t="b">
        <f t="shared" si="321"/>
        <v>0</v>
      </c>
      <c r="AD1569" s="21" t="b">
        <f t="shared" si="322"/>
        <v>0</v>
      </c>
      <c r="AE1569" s="21" t="b">
        <f t="shared" si="323"/>
        <v>0</v>
      </c>
      <c r="AF1569" s="21" t="b">
        <f ca="1">OR(AND($AC1569,NOT($AD1569)),AND($AC1569,OR(AND($G1569="",$H1569&lt;&gt;""),AND($G1569&lt;&gt;"",$H1569=""),AND($J1569="",$K1569&lt;&gt;""),AND($J1569&lt;&gt;"",$K1569=""),AND($M1569="",$N1569&lt;&gt;""),AND($M1569&lt;&gt;"",$N1569=""),AND($P1569="",$Q1569&lt;&gt;""),AND($P1569&lt;&gt;"",$Q1569=""),AND($S1569="",$T1569&lt;&gt;""),AND($S1569&lt;&gt;"",$T1569=""),AND($V1569="",$W1569&lt;&gt;""),AND($V1569&lt;&gt;"",$W1569=""))),AND($C1569&lt;&gt;"",$E1569&lt;&gt;"",LEFT(TRIM($C1569),1)&lt;&gt;LEFT(TRIM($E1569),1)),IF(OR($E1569="",$F1569=""),FALSE(),IFERROR(COUNTIF(INDIRECT("UNITS_"&amp;SUBSTITUTE(LEFT($E1569,FIND(" ",$E1569&amp;" ")-1),".","_")),$F1569)=0,TRUE())),AND($B1569&lt;&gt;"",OR(ISNUMBER(SEARCH("outro",LOWER($B1569))),ISNUMBER(SEARCH("divers",LOWER($B1569))),ISNUMBER(SEARCH("etc",LOWER($B1569))))),OR(AND(ISNUMBER(SEARCH("comunic",LOWER($B1569))),LEFT($E1569,3)&lt;&gt;"4.4"),AND(ISNUMBER(SEARCH("monitor",LOWER($B1569))),NOT(OR(LEFT($E1569,3)="1.5",LEFT($E1569,3)="2.5")))),AND($B1569&lt;&gt;"",OR(LEFT($C1569,1)="1",LEFT($C1569,1)="2"),$D1569=""),AND($D1569&lt;&gt;"",NOT(OR(LEFT($C1569,1)="1",LEFT($C1569,1)="2"))),AND($D1569&lt;&gt;"",COUNTIF(' PROJETO'!$B$14:$B$16,$D1569)=0),IF($D1569="",FALSE(),IF(COUNTIF(' PROJETO'!$B$14:$B$16,$D1569)=0,FALSE(),IFERROR(INDEX(' PROJETO'!$C$14:$C$16,MATCH($D1569,' PROJETO'!$B$14:$B$16,0))&lt;&gt;"Sim",FALSE()))))</f>
        <v>0</v>
      </c>
      <c r="AG1569" s="21" t="b">
        <f>AND($AC1569,$Y1569&gt;'CONFG.  LISTAS'!$F$4,$Z1569="",$AA1569="")</f>
        <v>0</v>
      </c>
      <c r="AH1569" s="21" t="str">
        <f t="shared" si="324"/>
        <v/>
      </c>
      <c r="AI1569" s="43" t="str">
        <f ca="1">IF(NOT($AC1569),"",IF(OR($B1569="",$C1569="",$E1569="",$F1569=""),"Preencha descrição, categoria, tipo e unidade.",IF(AND($B1569&lt;&gt;"",OR(LEFT($C1569,1)="1",LEFT($C1569,1)="2"),$D1569=""),"Informe a prática de restauração para itens diretos.",IF(AND($D1569&lt;&gt;"",NOT(OR(LEFT($C1569,1)="1",LEFT($C1569,1)="2"))),"Custos indiretos não devem pertencer a uma prática específica.",IF(AND($D1569&lt;&gt;"",COUNTIF(' PROJETO'!$B$14:$B$16,$D1569)=0),"Prática de restauração inválida ou não cadastrada.",IF(IF($D1569="",FALSE(),IF(COUNTIF(' PROJETO'!$B$14:$B$16,$D1569)=0,FALSE(),IFERROR(INDEX(' PROJETO'!$C$14:$C$16,MATCH($D1569,' PROJETO'!$B$14:$B$16,0))&lt;&gt;"Sim",FALSE()))),"A prática informada no item não foi selecionada na aba Projeto.",IF(AND(MAX($I1569,$L1569,$O1569,$R1569,$U1569,$X1569)&gt;'CONFG.  LISTAS'!$F$4,NOT(OR($Z1569&lt;&gt;"",$AA1569&lt;&gt;""))),"Memorial de cálculo ou anexo obrigatório não informado para item acima do limite.",IF(OR(AND($G1569&lt;&gt;"",$H1569&lt;&gt;"",OR($G1569&lt;=0,$H1569&lt;=0)),AND($J1569&lt;&gt;"",$K1569&lt;&gt;"",OR($J1569&lt;=0,$K1569&lt;=0)),AND($M1569&lt;&gt;"",$N1569&lt;&gt;"",OR($M1569&lt;=0,$N1569&lt;=0)),AND($P1569&lt;&gt;"",$Q1569&lt;&gt;"",OR($P1569&lt;=0,$Q1569&lt;=0)),AND($S1569&lt;&gt;"",$T1569&lt;&gt;"",OR($S1569&lt;=0,$T1569&lt;=0)),AND($V1569&lt;&gt;"",$W1569&lt;&gt;"",OR($V1569&lt;=0,$W1569&lt;=0))),"Revise os valores informados: valor unitário e quantidade devem ser maiores que zero.",IF(OR(AND($G1569="",$H1569&lt;&gt;""),AND($G1569&lt;&gt;"",$H1569=""),AND($J1569="",$K1569&lt;&gt;""),AND($J1569&lt;&gt;"",$K1569=""),AND($M1569="",$N1569&lt;&gt;""),AND($M1569&lt;&gt;"",$N1569=""),AND($P1569="",$Q1569&lt;&gt;""),AND($P1569&lt;&gt;"",$Q1569=""),AND($S1569="",$T1569&lt;&gt;""),AND($S1569&lt;&gt;"",$T1569=""),AND($V1569="",$W1569&lt;&gt;""),AND($V1569&lt;&gt;"",$W1569="")),"Há ano preenchido parcialmente: "&amp;TRIM(IF(AND($G1569="",$H1569&lt;&gt;""),"Ano 1 (falta valor unitário); ","")&amp;IF(AND($G1569&lt;&gt;"",$H1569=""),"Ano 1 (falta quantidade); ","")&amp;IF(AND($J1569="",$K1569&lt;&gt;""),"Ano 2 (falta valor unitário); ","")&amp;IF(AND($J1569&lt;&gt;"",$K1569=""),"Ano 2 (falta quantidade); ","")&amp;IF(AND($M1569="",$N1569&lt;&gt;""),"Ano 3 (falta valor unitário); ","")&amp;IF(AND($M1569&lt;&gt;"",$N1569=""),"Ano 3 (falta quantidade); ","")&amp;IF(AND($P1569="",$Q1569&lt;&gt;""),"Ano 4 (falta valor unitário); ","")&amp;IF(AND($P1569&lt;&gt;"",$Q1569=""),"Ano 4 (falta quantidade); ","")&amp;IF(AND($S1569="",$T1569&lt;&gt;""),"Ano 5 (falta valor unitário); ","")&amp;IF(AND($S1569&lt;&gt;"",$T1569=""),"Ano 5 (falta quantidade); ","")&amp;IF(AND($V1569="",$W1569&lt;&gt;""),"Ano 6 (falta valor unitário); ","")&amp;IF(AND($V1569&lt;&gt;"",$W1569=""),"Ano 6 (falta quantidade); ","")), IF(NOT(OR(AND($G1569&lt;&gt;"",$H1569&lt;&gt;""),AND($J1569&lt;&gt;"",$K1569&lt;&gt;""),AND($M1569&lt;&gt;"",$N1569&lt;&gt;""),AND($P1569&lt;&gt;"",$Q1569&lt;&gt;""),AND($S1569&lt;&gt;"",$T1569&lt;&gt;""),AND($V1569&lt;&gt;"",$W1569&lt;&gt;""))),"Informe pelo menos um ano completo com valor unitário e quantidade.",IF(AND($C1569&lt;&gt;"",$E1569&lt;&gt;"",LEFT(TRIM($C1569),1)&lt;&gt;LEFT(TRIM($E1569),1)),"Categoria e tipo estão incompatíveis.",IF(IF(OR($E1569="",$F1569=""),FALSE(),IFERROR(COUNTIF(INDIRECT("UNITS_"&amp;SUBSTITUTE(LEFT($E1569,FIND(" ",$E1569&amp;" ")-1),".","_")),$F1569)=0,TRUE())),"Unidade incompatível com o tipo selecionado.",IF(OR(AND(ISNUMBER(SEARCH("comunic",LOWER($B1569))),LEFT($E1569,3)&lt;&gt;"4.4"),AND(ISNUMBER(SEARCH("monitor",LOWER($B1569))),NOT(OR(LEFT($E1569,3)="1.5",LEFT($E1569,3)="2.5")))),"Revise a classificação do item conforme as regras de preenchimento.",IF(AND($B1569&lt;&gt;"",OR(ISNUMBER(SEARCH("outro",LOWER($B1569))),ISNUMBER(SEARCH("divers",LOWER($B1569))),ISNUMBER(SEARCH("kit",LOWER($B1569))),ISNUMBER(SEARCH("ferrament",LOWER($B1569))),ISNUMBER(SEARCH("epi",LOWER($B1569)))),NOT(OR($Z1569&lt;&gt;"",$AA1569&lt;&gt;""))),"Descrição muito genérica: detalhe melhor o item e registre o racional no memorial ou em anexo.",IF(AND($Y1569=0,$B1569&lt;&gt;"",OR($G1569&lt;&gt;"",$H1569&lt;&gt;"",$J1569&lt;&gt;"",$K1569&lt;&gt;"",$M1569&lt;&gt;"",$N1569&lt;&gt;"",$P1569&lt;&gt;"",$Q1569&lt;&gt;"",$S1569&lt;&gt;"",$T1569&lt;&gt;"",$V1569&lt;&gt;"",$W1569&lt;&gt;"")),"O item possui dados lançados, mas o total está zerado. Revise os valores informados.","")))))))))))))))</f>
        <v/>
      </c>
    </row>
    <row r="1570" spans="1:35" ht="14.25" customHeight="1" x14ac:dyDescent="0.25">
      <c r="A1570" s="57" t="str">
        <f t="shared" si="312"/>
        <v/>
      </c>
      <c r="B1570" s="58"/>
      <c r="C1570" s="58"/>
      <c r="D1570" s="58"/>
      <c r="E1570" s="58"/>
      <c r="F1570" s="58"/>
      <c r="G1570" s="269"/>
      <c r="H1570" s="59"/>
      <c r="I1570" s="273">
        <f t="shared" si="313"/>
        <v>0</v>
      </c>
      <c r="J1570" s="269"/>
      <c r="K1570" s="59"/>
      <c r="L1570" s="270">
        <f t="shared" si="314"/>
        <v>0</v>
      </c>
      <c r="M1570" s="269"/>
      <c r="N1570" s="59"/>
      <c r="O1570" s="270">
        <f t="shared" si="315"/>
        <v>0</v>
      </c>
      <c r="P1570" s="269"/>
      <c r="Q1570" s="59"/>
      <c r="R1570" s="271">
        <f t="shared" si="316"/>
        <v>0</v>
      </c>
      <c r="S1570" s="269"/>
      <c r="T1570" s="59"/>
      <c r="U1570" s="270">
        <f t="shared" si="317"/>
        <v>0</v>
      </c>
      <c r="V1570" s="269"/>
      <c r="W1570" s="59"/>
      <c r="X1570" s="270">
        <f t="shared" si="318"/>
        <v>0</v>
      </c>
      <c r="Y1570" s="270">
        <f t="shared" si="319"/>
        <v>0</v>
      </c>
      <c r="Z1570" s="58"/>
      <c r="AA1570" s="58"/>
      <c r="AB1570" s="60" t="str">
        <f t="shared" si="320"/>
        <v/>
      </c>
      <c r="AC1570" s="21" t="b">
        <f t="shared" si="321"/>
        <v>0</v>
      </c>
      <c r="AD1570" s="21" t="b">
        <f t="shared" si="322"/>
        <v>0</v>
      </c>
      <c r="AE1570" s="21" t="b">
        <f t="shared" si="323"/>
        <v>0</v>
      </c>
      <c r="AF1570" s="21" t="b">
        <f ca="1">OR(AND($AC1570,NOT($AD1570)),AND($AC1570,OR(AND($G1570="",$H1570&lt;&gt;""),AND($G1570&lt;&gt;"",$H1570=""),AND($J1570="",$K1570&lt;&gt;""),AND($J1570&lt;&gt;"",$K1570=""),AND($M1570="",$N1570&lt;&gt;""),AND($M1570&lt;&gt;"",$N1570=""),AND($P1570="",$Q1570&lt;&gt;""),AND($P1570&lt;&gt;"",$Q1570=""),AND($S1570="",$T1570&lt;&gt;""),AND($S1570&lt;&gt;"",$T1570=""),AND($V1570="",$W1570&lt;&gt;""),AND($V1570&lt;&gt;"",$W1570=""))),AND($C1570&lt;&gt;"",$E1570&lt;&gt;"",LEFT(TRIM($C1570),1)&lt;&gt;LEFT(TRIM($E1570),1)),IF(OR($E1570="",$F1570=""),FALSE(),IFERROR(COUNTIF(INDIRECT("UNITS_"&amp;SUBSTITUTE(LEFT($E1570,FIND(" ",$E1570&amp;" ")-1),".","_")),$F1570)=0,TRUE())),AND($B1570&lt;&gt;"",OR(ISNUMBER(SEARCH("outro",LOWER($B1570))),ISNUMBER(SEARCH("divers",LOWER($B1570))),ISNUMBER(SEARCH("etc",LOWER($B1570))))),OR(AND(ISNUMBER(SEARCH("comunic",LOWER($B1570))),LEFT($E1570,3)&lt;&gt;"4.4"),AND(ISNUMBER(SEARCH("monitor",LOWER($B1570))),NOT(OR(LEFT($E1570,3)="1.5",LEFT($E1570,3)="2.5")))),AND($B1570&lt;&gt;"",OR(LEFT($C1570,1)="1",LEFT($C1570,1)="2"),$D1570=""),AND($D1570&lt;&gt;"",NOT(OR(LEFT($C1570,1)="1",LEFT($C1570,1)="2"))),AND($D1570&lt;&gt;"",COUNTIF(' PROJETO'!$B$14:$B$16,$D1570)=0),IF($D1570="",FALSE(),IF(COUNTIF(' PROJETO'!$B$14:$B$16,$D1570)=0,FALSE(),IFERROR(INDEX(' PROJETO'!$C$14:$C$16,MATCH($D1570,' PROJETO'!$B$14:$B$16,0))&lt;&gt;"Sim",FALSE()))))</f>
        <v>0</v>
      </c>
      <c r="AG1570" s="21" t="b">
        <f>AND($AC1570,$Y1570&gt;'CONFG.  LISTAS'!$F$4,$Z1570="",$AA1570="")</f>
        <v>0</v>
      </c>
      <c r="AH1570" s="21" t="str">
        <f t="shared" si="324"/>
        <v/>
      </c>
      <c r="AI1570" s="43" t="str">
        <f ca="1">IF(NOT($AC1570),"",IF(OR($B1570="",$C1570="",$E1570="",$F1570=""),"Preencha descrição, categoria, tipo e unidade.",IF(AND($B1570&lt;&gt;"",OR(LEFT($C1570,1)="1",LEFT($C1570,1)="2"),$D1570=""),"Informe a prática de restauração para itens diretos.",IF(AND($D1570&lt;&gt;"",NOT(OR(LEFT($C1570,1)="1",LEFT($C1570,1)="2"))),"Custos indiretos não devem pertencer a uma prática específica.",IF(AND($D1570&lt;&gt;"",COUNTIF(' PROJETO'!$B$14:$B$16,$D1570)=0),"Prática de restauração inválida ou não cadastrada.",IF(IF($D1570="",FALSE(),IF(COUNTIF(' PROJETO'!$B$14:$B$16,$D1570)=0,FALSE(),IFERROR(INDEX(' PROJETO'!$C$14:$C$16,MATCH($D1570,' PROJETO'!$B$14:$B$16,0))&lt;&gt;"Sim",FALSE()))),"A prática informada no item não foi selecionada na aba Projeto.",IF(AND(MAX($I1570,$L1570,$O1570,$R1570,$U1570,$X1570)&gt;'CONFG.  LISTAS'!$F$4,NOT(OR($Z1570&lt;&gt;"",$AA1570&lt;&gt;""))),"Memorial de cálculo ou anexo obrigatório não informado para item acima do limite.",IF(OR(AND($G1570&lt;&gt;"",$H1570&lt;&gt;"",OR($G1570&lt;=0,$H1570&lt;=0)),AND($J1570&lt;&gt;"",$K1570&lt;&gt;"",OR($J1570&lt;=0,$K1570&lt;=0)),AND($M1570&lt;&gt;"",$N1570&lt;&gt;"",OR($M1570&lt;=0,$N1570&lt;=0)),AND($P1570&lt;&gt;"",$Q1570&lt;&gt;"",OR($P1570&lt;=0,$Q1570&lt;=0)),AND($S1570&lt;&gt;"",$T1570&lt;&gt;"",OR($S1570&lt;=0,$T1570&lt;=0)),AND($V1570&lt;&gt;"",$W1570&lt;&gt;"",OR($V1570&lt;=0,$W1570&lt;=0))),"Revise os valores informados: valor unitário e quantidade devem ser maiores que zero.",IF(OR(AND($G1570="",$H1570&lt;&gt;""),AND($G1570&lt;&gt;"",$H1570=""),AND($J1570="",$K1570&lt;&gt;""),AND($J1570&lt;&gt;"",$K1570=""),AND($M1570="",$N1570&lt;&gt;""),AND($M1570&lt;&gt;"",$N1570=""),AND($P1570="",$Q1570&lt;&gt;""),AND($P1570&lt;&gt;"",$Q1570=""),AND($S1570="",$T1570&lt;&gt;""),AND($S1570&lt;&gt;"",$T1570=""),AND($V1570="",$W1570&lt;&gt;""),AND($V1570&lt;&gt;"",$W1570="")),"Há ano preenchido parcialmente: "&amp;TRIM(IF(AND($G1570="",$H1570&lt;&gt;""),"Ano 1 (falta valor unitário); ","")&amp;IF(AND($G1570&lt;&gt;"",$H1570=""),"Ano 1 (falta quantidade); ","")&amp;IF(AND($J1570="",$K1570&lt;&gt;""),"Ano 2 (falta valor unitário); ","")&amp;IF(AND($J1570&lt;&gt;"",$K1570=""),"Ano 2 (falta quantidade); ","")&amp;IF(AND($M1570="",$N1570&lt;&gt;""),"Ano 3 (falta valor unitário); ","")&amp;IF(AND($M1570&lt;&gt;"",$N1570=""),"Ano 3 (falta quantidade); ","")&amp;IF(AND($P1570="",$Q1570&lt;&gt;""),"Ano 4 (falta valor unitário); ","")&amp;IF(AND($P1570&lt;&gt;"",$Q1570=""),"Ano 4 (falta quantidade); ","")&amp;IF(AND($S1570="",$T1570&lt;&gt;""),"Ano 5 (falta valor unitário); ","")&amp;IF(AND($S1570&lt;&gt;"",$T1570=""),"Ano 5 (falta quantidade); ","")&amp;IF(AND($V1570="",$W1570&lt;&gt;""),"Ano 6 (falta valor unitário); ","")&amp;IF(AND($V1570&lt;&gt;"",$W1570=""),"Ano 6 (falta quantidade); ","")), IF(NOT(OR(AND($G1570&lt;&gt;"",$H1570&lt;&gt;""),AND($J1570&lt;&gt;"",$K1570&lt;&gt;""),AND($M1570&lt;&gt;"",$N1570&lt;&gt;""),AND($P1570&lt;&gt;"",$Q1570&lt;&gt;""),AND($S1570&lt;&gt;"",$T1570&lt;&gt;""),AND($V1570&lt;&gt;"",$W1570&lt;&gt;""))),"Informe pelo menos um ano completo com valor unitário e quantidade.",IF(AND($C1570&lt;&gt;"",$E1570&lt;&gt;"",LEFT(TRIM($C1570),1)&lt;&gt;LEFT(TRIM($E1570),1)),"Categoria e tipo estão incompatíveis.",IF(IF(OR($E1570="",$F1570=""),FALSE(),IFERROR(COUNTIF(INDIRECT("UNITS_"&amp;SUBSTITUTE(LEFT($E1570,FIND(" ",$E1570&amp;" ")-1),".","_")),$F1570)=0,TRUE())),"Unidade incompatível com o tipo selecionado.",IF(OR(AND(ISNUMBER(SEARCH("comunic",LOWER($B1570))),LEFT($E1570,3)&lt;&gt;"4.4"),AND(ISNUMBER(SEARCH("monitor",LOWER($B1570))),NOT(OR(LEFT($E1570,3)="1.5",LEFT($E1570,3)="2.5")))),"Revise a classificação do item conforme as regras de preenchimento.",IF(AND($B1570&lt;&gt;"",OR(ISNUMBER(SEARCH("outro",LOWER($B1570))),ISNUMBER(SEARCH("divers",LOWER($B1570))),ISNUMBER(SEARCH("kit",LOWER($B1570))),ISNUMBER(SEARCH("ferrament",LOWER($B1570))),ISNUMBER(SEARCH("epi",LOWER($B1570)))),NOT(OR($Z1570&lt;&gt;"",$AA1570&lt;&gt;""))),"Descrição muito genérica: detalhe melhor o item e registre o racional no memorial ou em anexo.",IF(AND($Y1570=0,$B1570&lt;&gt;"",OR($G1570&lt;&gt;"",$H1570&lt;&gt;"",$J1570&lt;&gt;"",$K1570&lt;&gt;"",$M1570&lt;&gt;"",$N1570&lt;&gt;"",$P1570&lt;&gt;"",$Q1570&lt;&gt;"",$S1570&lt;&gt;"",$T1570&lt;&gt;"",$V1570&lt;&gt;"",$W1570&lt;&gt;"")),"O item possui dados lançados, mas o total está zerado. Revise os valores informados.","")))))))))))))))</f>
        <v/>
      </c>
    </row>
    <row r="1571" spans="1:35" ht="14.25" customHeight="1" x14ac:dyDescent="0.25">
      <c r="A1571" s="57" t="str">
        <f t="shared" si="312"/>
        <v/>
      </c>
      <c r="B1571" s="61"/>
      <c r="C1571" s="61"/>
      <c r="D1571" s="58"/>
      <c r="E1571" s="61"/>
      <c r="F1571" s="61"/>
      <c r="G1571" s="272"/>
      <c r="H1571" s="62"/>
      <c r="I1571" s="273">
        <f t="shared" si="313"/>
        <v>0</v>
      </c>
      <c r="J1571" s="272"/>
      <c r="K1571" s="62"/>
      <c r="L1571" s="270">
        <f t="shared" si="314"/>
        <v>0</v>
      </c>
      <c r="M1571" s="272"/>
      <c r="N1571" s="62"/>
      <c r="O1571" s="270">
        <f t="shared" si="315"/>
        <v>0</v>
      </c>
      <c r="P1571" s="272"/>
      <c r="Q1571" s="62"/>
      <c r="R1571" s="271">
        <f t="shared" si="316"/>
        <v>0</v>
      </c>
      <c r="S1571" s="272"/>
      <c r="T1571" s="62"/>
      <c r="U1571" s="270">
        <f t="shared" si="317"/>
        <v>0</v>
      </c>
      <c r="V1571" s="272"/>
      <c r="W1571" s="62"/>
      <c r="X1571" s="270">
        <f t="shared" si="318"/>
        <v>0</v>
      </c>
      <c r="Y1571" s="270">
        <f t="shared" si="319"/>
        <v>0</v>
      </c>
      <c r="Z1571" s="61"/>
      <c r="AA1571" s="61"/>
      <c r="AB1571" s="60" t="str">
        <f t="shared" si="320"/>
        <v/>
      </c>
      <c r="AC1571" s="21" t="b">
        <f t="shared" si="321"/>
        <v>0</v>
      </c>
      <c r="AD1571" s="21" t="b">
        <f t="shared" si="322"/>
        <v>0</v>
      </c>
      <c r="AE1571" s="21" t="b">
        <f t="shared" si="323"/>
        <v>0</v>
      </c>
      <c r="AF1571" s="21" t="b">
        <f ca="1">OR(AND($AC1571,NOT($AD1571)),AND($AC1571,OR(AND($G1571="",$H1571&lt;&gt;""),AND($G1571&lt;&gt;"",$H1571=""),AND($J1571="",$K1571&lt;&gt;""),AND($J1571&lt;&gt;"",$K1571=""),AND($M1571="",$N1571&lt;&gt;""),AND($M1571&lt;&gt;"",$N1571=""),AND($P1571="",$Q1571&lt;&gt;""),AND($P1571&lt;&gt;"",$Q1571=""),AND($S1571="",$T1571&lt;&gt;""),AND($S1571&lt;&gt;"",$T1571=""),AND($V1571="",$W1571&lt;&gt;""),AND($V1571&lt;&gt;"",$W1571=""))),AND($C1571&lt;&gt;"",$E1571&lt;&gt;"",LEFT(TRIM($C1571),1)&lt;&gt;LEFT(TRIM($E1571),1)),IF(OR($E1571="",$F1571=""),FALSE(),IFERROR(COUNTIF(INDIRECT("UNITS_"&amp;SUBSTITUTE(LEFT($E1571,FIND(" ",$E1571&amp;" ")-1),".","_")),$F1571)=0,TRUE())),AND($B1571&lt;&gt;"",OR(ISNUMBER(SEARCH("outro",LOWER($B1571))),ISNUMBER(SEARCH("divers",LOWER($B1571))),ISNUMBER(SEARCH("etc",LOWER($B1571))))),OR(AND(ISNUMBER(SEARCH("comunic",LOWER($B1571))),LEFT($E1571,3)&lt;&gt;"4.4"),AND(ISNUMBER(SEARCH("monitor",LOWER($B1571))),NOT(OR(LEFT($E1571,3)="1.5",LEFT($E1571,3)="2.5")))),AND($B1571&lt;&gt;"",OR(LEFT($C1571,1)="1",LEFT($C1571,1)="2"),$D1571=""),AND($D1571&lt;&gt;"",NOT(OR(LEFT($C1571,1)="1",LEFT($C1571,1)="2"))),AND($D1571&lt;&gt;"",COUNTIF(' PROJETO'!$B$14:$B$16,$D1571)=0),IF($D1571="",FALSE(),IF(COUNTIF(' PROJETO'!$B$14:$B$16,$D1571)=0,FALSE(),IFERROR(INDEX(' PROJETO'!$C$14:$C$16,MATCH($D1571,' PROJETO'!$B$14:$B$16,0))&lt;&gt;"Sim",FALSE()))))</f>
        <v>0</v>
      </c>
      <c r="AG1571" s="21" t="b">
        <f>AND($AC1571,$Y1571&gt;'CONFG.  LISTAS'!$F$4,$Z1571="",$AA1571="")</f>
        <v>0</v>
      </c>
      <c r="AH1571" s="21" t="str">
        <f t="shared" si="324"/>
        <v/>
      </c>
      <c r="AI1571" s="43" t="str">
        <f ca="1">IF(NOT($AC1571),"",IF(OR($B1571="",$C1571="",$E1571="",$F1571=""),"Preencha descrição, categoria, tipo e unidade.",IF(AND($B1571&lt;&gt;"",OR(LEFT($C1571,1)="1",LEFT($C1571,1)="2"),$D1571=""),"Informe a prática de restauração para itens diretos.",IF(AND($D1571&lt;&gt;"",NOT(OR(LEFT($C1571,1)="1",LEFT($C1571,1)="2"))),"Custos indiretos não devem pertencer a uma prática específica.",IF(AND($D1571&lt;&gt;"",COUNTIF(' PROJETO'!$B$14:$B$16,$D1571)=0),"Prática de restauração inválida ou não cadastrada.",IF(IF($D1571="",FALSE(),IF(COUNTIF(' PROJETO'!$B$14:$B$16,$D1571)=0,FALSE(),IFERROR(INDEX(' PROJETO'!$C$14:$C$16,MATCH($D1571,' PROJETO'!$B$14:$B$16,0))&lt;&gt;"Sim",FALSE()))),"A prática informada no item não foi selecionada na aba Projeto.",IF(AND(MAX($I1571,$L1571,$O1571,$R1571,$U1571,$X1571)&gt;'CONFG.  LISTAS'!$F$4,NOT(OR($Z1571&lt;&gt;"",$AA1571&lt;&gt;""))),"Memorial de cálculo ou anexo obrigatório não informado para item acima do limite.",IF(OR(AND($G1571&lt;&gt;"",$H1571&lt;&gt;"",OR($G1571&lt;=0,$H1571&lt;=0)),AND($J1571&lt;&gt;"",$K1571&lt;&gt;"",OR($J1571&lt;=0,$K1571&lt;=0)),AND($M1571&lt;&gt;"",$N1571&lt;&gt;"",OR($M1571&lt;=0,$N1571&lt;=0)),AND($P1571&lt;&gt;"",$Q1571&lt;&gt;"",OR($P1571&lt;=0,$Q1571&lt;=0)),AND($S1571&lt;&gt;"",$T1571&lt;&gt;"",OR($S1571&lt;=0,$T1571&lt;=0)),AND($V1571&lt;&gt;"",$W1571&lt;&gt;"",OR($V1571&lt;=0,$W1571&lt;=0))),"Revise os valores informados: valor unitário e quantidade devem ser maiores que zero.",IF(OR(AND($G1571="",$H1571&lt;&gt;""),AND($G1571&lt;&gt;"",$H1571=""),AND($J1571="",$K1571&lt;&gt;""),AND($J1571&lt;&gt;"",$K1571=""),AND($M1571="",$N1571&lt;&gt;""),AND($M1571&lt;&gt;"",$N1571=""),AND($P1571="",$Q1571&lt;&gt;""),AND($P1571&lt;&gt;"",$Q1571=""),AND($S1571="",$T1571&lt;&gt;""),AND($S1571&lt;&gt;"",$T1571=""),AND($V1571="",$W1571&lt;&gt;""),AND($V1571&lt;&gt;"",$W1571="")),"Há ano preenchido parcialmente: "&amp;TRIM(IF(AND($G1571="",$H1571&lt;&gt;""),"Ano 1 (falta valor unitário); ","")&amp;IF(AND($G1571&lt;&gt;"",$H1571=""),"Ano 1 (falta quantidade); ","")&amp;IF(AND($J1571="",$K1571&lt;&gt;""),"Ano 2 (falta valor unitário); ","")&amp;IF(AND($J1571&lt;&gt;"",$K1571=""),"Ano 2 (falta quantidade); ","")&amp;IF(AND($M1571="",$N1571&lt;&gt;""),"Ano 3 (falta valor unitário); ","")&amp;IF(AND($M1571&lt;&gt;"",$N1571=""),"Ano 3 (falta quantidade); ","")&amp;IF(AND($P1571="",$Q1571&lt;&gt;""),"Ano 4 (falta valor unitário); ","")&amp;IF(AND($P1571&lt;&gt;"",$Q1571=""),"Ano 4 (falta quantidade); ","")&amp;IF(AND($S1571="",$T1571&lt;&gt;""),"Ano 5 (falta valor unitário); ","")&amp;IF(AND($S1571&lt;&gt;"",$T1571=""),"Ano 5 (falta quantidade); ","")&amp;IF(AND($V1571="",$W1571&lt;&gt;""),"Ano 6 (falta valor unitário); ","")&amp;IF(AND($V1571&lt;&gt;"",$W1571=""),"Ano 6 (falta quantidade); ","")), IF(NOT(OR(AND($G1571&lt;&gt;"",$H1571&lt;&gt;""),AND($J1571&lt;&gt;"",$K1571&lt;&gt;""),AND($M1571&lt;&gt;"",$N1571&lt;&gt;""),AND($P1571&lt;&gt;"",$Q1571&lt;&gt;""),AND($S1571&lt;&gt;"",$T1571&lt;&gt;""),AND($V1571&lt;&gt;"",$W1571&lt;&gt;""))),"Informe pelo menos um ano completo com valor unitário e quantidade.",IF(AND($C1571&lt;&gt;"",$E1571&lt;&gt;"",LEFT(TRIM($C1571),1)&lt;&gt;LEFT(TRIM($E1571),1)),"Categoria e tipo estão incompatíveis.",IF(IF(OR($E1571="",$F1571=""),FALSE(),IFERROR(COUNTIF(INDIRECT("UNITS_"&amp;SUBSTITUTE(LEFT($E1571,FIND(" ",$E1571&amp;" ")-1),".","_")),$F1571)=0,TRUE())),"Unidade incompatível com o tipo selecionado.",IF(OR(AND(ISNUMBER(SEARCH("comunic",LOWER($B1571))),LEFT($E1571,3)&lt;&gt;"4.4"),AND(ISNUMBER(SEARCH("monitor",LOWER($B1571))),NOT(OR(LEFT($E1571,3)="1.5",LEFT($E1571,3)="2.5")))),"Revise a classificação do item conforme as regras de preenchimento.",IF(AND($B1571&lt;&gt;"",OR(ISNUMBER(SEARCH("outro",LOWER($B1571))),ISNUMBER(SEARCH("divers",LOWER($B1571))),ISNUMBER(SEARCH("kit",LOWER($B1571))),ISNUMBER(SEARCH("ferrament",LOWER($B1571))),ISNUMBER(SEARCH("epi",LOWER($B1571)))),NOT(OR($Z1571&lt;&gt;"",$AA1571&lt;&gt;""))),"Descrição muito genérica: detalhe melhor o item e registre o racional no memorial ou em anexo.",IF(AND($Y1571=0,$B1571&lt;&gt;"",OR($G1571&lt;&gt;"",$H1571&lt;&gt;"",$J1571&lt;&gt;"",$K1571&lt;&gt;"",$M1571&lt;&gt;"",$N1571&lt;&gt;"",$P1571&lt;&gt;"",$Q1571&lt;&gt;"",$S1571&lt;&gt;"",$T1571&lt;&gt;"",$V1571&lt;&gt;"",$W1571&lt;&gt;"")),"O item possui dados lançados, mas o total está zerado. Revise os valores informados.","")))))))))))))))</f>
        <v/>
      </c>
    </row>
    <row r="1572" spans="1:35" ht="14.25" customHeight="1" x14ac:dyDescent="0.25">
      <c r="A1572" s="57" t="str">
        <f t="shared" si="312"/>
        <v/>
      </c>
      <c r="B1572" s="58"/>
      <c r="C1572" s="58"/>
      <c r="D1572" s="58"/>
      <c r="E1572" s="58"/>
      <c r="F1572" s="58"/>
      <c r="G1572" s="269"/>
      <c r="H1572" s="59"/>
      <c r="I1572" s="273">
        <f t="shared" si="313"/>
        <v>0</v>
      </c>
      <c r="J1572" s="269"/>
      <c r="K1572" s="59"/>
      <c r="L1572" s="270">
        <f t="shared" si="314"/>
        <v>0</v>
      </c>
      <c r="M1572" s="269"/>
      <c r="N1572" s="59"/>
      <c r="O1572" s="270">
        <f t="shared" si="315"/>
        <v>0</v>
      </c>
      <c r="P1572" s="269"/>
      <c r="Q1572" s="59"/>
      <c r="R1572" s="271">
        <f t="shared" si="316"/>
        <v>0</v>
      </c>
      <c r="S1572" s="269"/>
      <c r="T1572" s="59"/>
      <c r="U1572" s="270">
        <f t="shared" si="317"/>
        <v>0</v>
      </c>
      <c r="V1572" s="269"/>
      <c r="W1572" s="59"/>
      <c r="X1572" s="270">
        <f t="shared" si="318"/>
        <v>0</v>
      </c>
      <c r="Y1572" s="270">
        <f t="shared" si="319"/>
        <v>0</v>
      </c>
      <c r="Z1572" s="58"/>
      <c r="AA1572" s="58"/>
      <c r="AB1572" s="60" t="str">
        <f t="shared" si="320"/>
        <v/>
      </c>
      <c r="AC1572" s="21" t="b">
        <f t="shared" si="321"/>
        <v>0</v>
      </c>
      <c r="AD1572" s="21" t="b">
        <f t="shared" si="322"/>
        <v>0</v>
      </c>
      <c r="AE1572" s="21" t="b">
        <f t="shared" si="323"/>
        <v>0</v>
      </c>
      <c r="AF1572" s="21" t="b">
        <f ca="1">OR(AND($AC1572,NOT($AD1572)),AND($AC1572,OR(AND($G1572="",$H1572&lt;&gt;""),AND($G1572&lt;&gt;"",$H1572=""),AND($J1572="",$K1572&lt;&gt;""),AND($J1572&lt;&gt;"",$K1572=""),AND($M1572="",$N1572&lt;&gt;""),AND($M1572&lt;&gt;"",$N1572=""),AND($P1572="",$Q1572&lt;&gt;""),AND($P1572&lt;&gt;"",$Q1572=""),AND($S1572="",$T1572&lt;&gt;""),AND($S1572&lt;&gt;"",$T1572=""),AND($V1572="",$W1572&lt;&gt;""),AND($V1572&lt;&gt;"",$W1572=""))),AND($C1572&lt;&gt;"",$E1572&lt;&gt;"",LEFT(TRIM($C1572),1)&lt;&gt;LEFT(TRIM($E1572),1)),IF(OR($E1572="",$F1572=""),FALSE(),IFERROR(COUNTIF(INDIRECT("UNITS_"&amp;SUBSTITUTE(LEFT($E1572,FIND(" ",$E1572&amp;" ")-1),".","_")),$F1572)=0,TRUE())),AND($B1572&lt;&gt;"",OR(ISNUMBER(SEARCH("outro",LOWER($B1572))),ISNUMBER(SEARCH("divers",LOWER($B1572))),ISNUMBER(SEARCH("etc",LOWER($B1572))))),OR(AND(ISNUMBER(SEARCH("comunic",LOWER($B1572))),LEFT($E1572,3)&lt;&gt;"4.4"),AND(ISNUMBER(SEARCH("monitor",LOWER($B1572))),NOT(OR(LEFT($E1572,3)="1.5",LEFT($E1572,3)="2.5")))),AND($B1572&lt;&gt;"",OR(LEFT($C1572,1)="1",LEFT($C1572,1)="2"),$D1572=""),AND($D1572&lt;&gt;"",NOT(OR(LEFT($C1572,1)="1",LEFT($C1572,1)="2"))),AND($D1572&lt;&gt;"",COUNTIF(' PROJETO'!$B$14:$B$16,$D1572)=0),IF($D1572="",FALSE(),IF(COUNTIF(' PROJETO'!$B$14:$B$16,$D1572)=0,FALSE(),IFERROR(INDEX(' PROJETO'!$C$14:$C$16,MATCH($D1572,' PROJETO'!$B$14:$B$16,0))&lt;&gt;"Sim",FALSE()))))</f>
        <v>0</v>
      </c>
      <c r="AG1572" s="21" t="b">
        <f>AND($AC1572,$Y1572&gt;'CONFG.  LISTAS'!$F$4,$Z1572="",$AA1572="")</f>
        <v>0</v>
      </c>
      <c r="AH1572" s="21" t="str">
        <f t="shared" si="324"/>
        <v/>
      </c>
      <c r="AI1572" s="43" t="str">
        <f ca="1">IF(NOT($AC1572),"",IF(OR($B1572="",$C1572="",$E1572="",$F1572=""),"Preencha descrição, categoria, tipo e unidade.",IF(AND($B1572&lt;&gt;"",OR(LEFT($C1572,1)="1",LEFT($C1572,1)="2"),$D1572=""),"Informe a prática de restauração para itens diretos.",IF(AND($D1572&lt;&gt;"",NOT(OR(LEFT($C1572,1)="1",LEFT($C1572,1)="2"))),"Custos indiretos não devem pertencer a uma prática específica.",IF(AND($D1572&lt;&gt;"",COUNTIF(' PROJETO'!$B$14:$B$16,$D1572)=0),"Prática de restauração inválida ou não cadastrada.",IF(IF($D1572="",FALSE(),IF(COUNTIF(' PROJETO'!$B$14:$B$16,$D1572)=0,FALSE(),IFERROR(INDEX(' PROJETO'!$C$14:$C$16,MATCH($D1572,' PROJETO'!$B$14:$B$16,0))&lt;&gt;"Sim",FALSE()))),"A prática informada no item não foi selecionada na aba Projeto.",IF(AND(MAX($I1572,$L1572,$O1572,$R1572,$U1572,$X1572)&gt;'CONFG.  LISTAS'!$F$4,NOT(OR($Z1572&lt;&gt;"",$AA1572&lt;&gt;""))),"Memorial de cálculo ou anexo obrigatório não informado para item acima do limite.",IF(OR(AND($G1572&lt;&gt;"",$H1572&lt;&gt;"",OR($G1572&lt;=0,$H1572&lt;=0)),AND($J1572&lt;&gt;"",$K1572&lt;&gt;"",OR($J1572&lt;=0,$K1572&lt;=0)),AND($M1572&lt;&gt;"",$N1572&lt;&gt;"",OR($M1572&lt;=0,$N1572&lt;=0)),AND($P1572&lt;&gt;"",$Q1572&lt;&gt;"",OR($P1572&lt;=0,$Q1572&lt;=0)),AND($S1572&lt;&gt;"",$T1572&lt;&gt;"",OR($S1572&lt;=0,$T1572&lt;=0)),AND($V1572&lt;&gt;"",$W1572&lt;&gt;"",OR($V1572&lt;=0,$W1572&lt;=0))),"Revise os valores informados: valor unitário e quantidade devem ser maiores que zero.",IF(OR(AND($G1572="",$H1572&lt;&gt;""),AND($G1572&lt;&gt;"",$H1572=""),AND($J1572="",$K1572&lt;&gt;""),AND($J1572&lt;&gt;"",$K1572=""),AND($M1572="",$N1572&lt;&gt;""),AND($M1572&lt;&gt;"",$N1572=""),AND($P1572="",$Q1572&lt;&gt;""),AND($P1572&lt;&gt;"",$Q1572=""),AND($S1572="",$T1572&lt;&gt;""),AND($S1572&lt;&gt;"",$T1572=""),AND($V1572="",$W1572&lt;&gt;""),AND($V1572&lt;&gt;"",$W1572="")),"Há ano preenchido parcialmente: "&amp;TRIM(IF(AND($G1572="",$H1572&lt;&gt;""),"Ano 1 (falta valor unitário); ","")&amp;IF(AND($G1572&lt;&gt;"",$H1572=""),"Ano 1 (falta quantidade); ","")&amp;IF(AND($J1572="",$K1572&lt;&gt;""),"Ano 2 (falta valor unitário); ","")&amp;IF(AND($J1572&lt;&gt;"",$K1572=""),"Ano 2 (falta quantidade); ","")&amp;IF(AND($M1572="",$N1572&lt;&gt;""),"Ano 3 (falta valor unitário); ","")&amp;IF(AND($M1572&lt;&gt;"",$N1572=""),"Ano 3 (falta quantidade); ","")&amp;IF(AND($P1572="",$Q1572&lt;&gt;""),"Ano 4 (falta valor unitário); ","")&amp;IF(AND($P1572&lt;&gt;"",$Q1572=""),"Ano 4 (falta quantidade); ","")&amp;IF(AND($S1572="",$T1572&lt;&gt;""),"Ano 5 (falta valor unitário); ","")&amp;IF(AND($S1572&lt;&gt;"",$T1572=""),"Ano 5 (falta quantidade); ","")&amp;IF(AND($V1572="",$W1572&lt;&gt;""),"Ano 6 (falta valor unitário); ","")&amp;IF(AND($V1572&lt;&gt;"",$W1572=""),"Ano 6 (falta quantidade); ","")), IF(NOT(OR(AND($G1572&lt;&gt;"",$H1572&lt;&gt;""),AND($J1572&lt;&gt;"",$K1572&lt;&gt;""),AND($M1572&lt;&gt;"",$N1572&lt;&gt;""),AND($P1572&lt;&gt;"",$Q1572&lt;&gt;""),AND($S1572&lt;&gt;"",$T1572&lt;&gt;""),AND($V1572&lt;&gt;"",$W1572&lt;&gt;""))),"Informe pelo menos um ano completo com valor unitário e quantidade.",IF(AND($C1572&lt;&gt;"",$E1572&lt;&gt;"",LEFT(TRIM($C1572),1)&lt;&gt;LEFT(TRIM($E1572),1)),"Categoria e tipo estão incompatíveis.",IF(IF(OR($E1572="",$F1572=""),FALSE(),IFERROR(COUNTIF(INDIRECT("UNITS_"&amp;SUBSTITUTE(LEFT($E1572,FIND(" ",$E1572&amp;" ")-1),".","_")),$F1572)=0,TRUE())),"Unidade incompatível com o tipo selecionado.",IF(OR(AND(ISNUMBER(SEARCH("comunic",LOWER($B1572))),LEFT($E1572,3)&lt;&gt;"4.4"),AND(ISNUMBER(SEARCH("monitor",LOWER($B1572))),NOT(OR(LEFT($E1572,3)="1.5",LEFT($E1572,3)="2.5")))),"Revise a classificação do item conforme as regras de preenchimento.",IF(AND($B1572&lt;&gt;"",OR(ISNUMBER(SEARCH("outro",LOWER($B1572))),ISNUMBER(SEARCH("divers",LOWER($B1572))),ISNUMBER(SEARCH("kit",LOWER($B1572))),ISNUMBER(SEARCH("ferrament",LOWER($B1572))),ISNUMBER(SEARCH("epi",LOWER($B1572)))),NOT(OR($Z1572&lt;&gt;"",$AA1572&lt;&gt;""))),"Descrição muito genérica: detalhe melhor o item e registre o racional no memorial ou em anexo.",IF(AND($Y1572=0,$B1572&lt;&gt;"",OR($G1572&lt;&gt;"",$H1572&lt;&gt;"",$J1572&lt;&gt;"",$K1572&lt;&gt;"",$M1572&lt;&gt;"",$N1572&lt;&gt;"",$P1572&lt;&gt;"",$Q1572&lt;&gt;"",$S1572&lt;&gt;"",$T1572&lt;&gt;"",$V1572&lt;&gt;"",$W1572&lt;&gt;"")),"O item possui dados lançados, mas o total está zerado. Revise os valores informados.","")))))))))))))))</f>
        <v/>
      </c>
    </row>
    <row r="1573" spans="1:35" ht="14.25" customHeight="1" x14ac:dyDescent="0.25">
      <c r="A1573" s="57" t="str">
        <f t="shared" si="312"/>
        <v/>
      </c>
      <c r="B1573" s="61"/>
      <c r="C1573" s="61"/>
      <c r="D1573" s="58"/>
      <c r="E1573" s="61"/>
      <c r="F1573" s="61"/>
      <c r="G1573" s="272"/>
      <c r="H1573" s="62"/>
      <c r="I1573" s="273">
        <f t="shared" si="313"/>
        <v>0</v>
      </c>
      <c r="J1573" s="272"/>
      <c r="K1573" s="62"/>
      <c r="L1573" s="270">
        <f t="shared" si="314"/>
        <v>0</v>
      </c>
      <c r="M1573" s="272"/>
      <c r="N1573" s="62"/>
      <c r="O1573" s="270">
        <f t="shared" si="315"/>
        <v>0</v>
      </c>
      <c r="P1573" s="272"/>
      <c r="Q1573" s="62"/>
      <c r="R1573" s="271">
        <f t="shared" si="316"/>
        <v>0</v>
      </c>
      <c r="S1573" s="272"/>
      <c r="T1573" s="62"/>
      <c r="U1573" s="270">
        <f t="shared" si="317"/>
        <v>0</v>
      </c>
      <c r="V1573" s="272"/>
      <c r="W1573" s="62"/>
      <c r="X1573" s="270">
        <f t="shared" si="318"/>
        <v>0</v>
      </c>
      <c r="Y1573" s="270">
        <f t="shared" si="319"/>
        <v>0</v>
      </c>
      <c r="Z1573" s="61"/>
      <c r="AA1573" s="61"/>
      <c r="AB1573" s="60" t="str">
        <f t="shared" si="320"/>
        <v/>
      </c>
      <c r="AC1573" s="21" t="b">
        <f t="shared" si="321"/>
        <v>0</v>
      </c>
      <c r="AD1573" s="21" t="b">
        <f t="shared" si="322"/>
        <v>0</v>
      </c>
      <c r="AE1573" s="21" t="b">
        <f t="shared" si="323"/>
        <v>0</v>
      </c>
      <c r="AF1573" s="21" t="b">
        <f ca="1">OR(AND($AC1573,NOT($AD1573)),AND($AC1573,OR(AND($G1573="",$H1573&lt;&gt;""),AND($G1573&lt;&gt;"",$H1573=""),AND($J1573="",$K1573&lt;&gt;""),AND($J1573&lt;&gt;"",$K1573=""),AND($M1573="",$N1573&lt;&gt;""),AND($M1573&lt;&gt;"",$N1573=""),AND($P1573="",$Q1573&lt;&gt;""),AND($P1573&lt;&gt;"",$Q1573=""),AND($S1573="",$T1573&lt;&gt;""),AND($S1573&lt;&gt;"",$T1573=""),AND($V1573="",$W1573&lt;&gt;""),AND($V1573&lt;&gt;"",$W1573=""))),AND($C1573&lt;&gt;"",$E1573&lt;&gt;"",LEFT(TRIM($C1573),1)&lt;&gt;LEFT(TRIM($E1573),1)),IF(OR($E1573="",$F1573=""),FALSE(),IFERROR(COUNTIF(INDIRECT("UNITS_"&amp;SUBSTITUTE(LEFT($E1573,FIND(" ",$E1573&amp;" ")-1),".","_")),$F1573)=0,TRUE())),AND($B1573&lt;&gt;"",OR(ISNUMBER(SEARCH("outro",LOWER($B1573))),ISNUMBER(SEARCH("divers",LOWER($B1573))),ISNUMBER(SEARCH("etc",LOWER($B1573))))),OR(AND(ISNUMBER(SEARCH("comunic",LOWER($B1573))),LEFT($E1573,3)&lt;&gt;"4.4"),AND(ISNUMBER(SEARCH("monitor",LOWER($B1573))),NOT(OR(LEFT($E1573,3)="1.5",LEFT($E1573,3)="2.5")))),AND($B1573&lt;&gt;"",OR(LEFT($C1573,1)="1",LEFT($C1573,1)="2"),$D1573=""),AND($D1573&lt;&gt;"",NOT(OR(LEFT($C1573,1)="1",LEFT($C1573,1)="2"))),AND($D1573&lt;&gt;"",COUNTIF(' PROJETO'!$B$14:$B$16,$D1573)=0),IF($D1573="",FALSE(),IF(COUNTIF(' PROJETO'!$B$14:$B$16,$D1573)=0,FALSE(),IFERROR(INDEX(' PROJETO'!$C$14:$C$16,MATCH($D1573,' PROJETO'!$B$14:$B$16,0))&lt;&gt;"Sim",FALSE()))))</f>
        <v>0</v>
      </c>
      <c r="AG1573" s="21" t="b">
        <f>AND($AC1573,$Y1573&gt;'CONFG.  LISTAS'!$F$4,$Z1573="",$AA1573="")</f>
        <v>0</v>
      </c>
      <c r="AH1573" s="21" t="str">
        <f t="shared" si="324"/>
        <v/>
      </c>
      <c r="AI1573" s="43" t="str">
        <f ca="1">IF(NOT($AC1573),"",IF(OR($B1573="",$C1573="",$E1573="",$F1573=""),"Preencha descrição, categoria, tipo e unidade.",IF(AND($B1573&lt;&gt;"",OR(LEFT($C1573,1)="1",LEFT($C1573,1)="2"),$D1573=""),"Informe a prática de restauração para itens diretos.",IF(AND($D1573&lt;&gt;"",NOT(OR(LEFT($C1573,1)="1",LEFT($C1573,1)="2"))),"Custos indiretos não devem pertencer a uma prática específica.",IF(AND($D1573&lt;&gt;"",COUNTIF(' PROJETO'!$B$14:$B$16,$D1573)=0),"Prática de restauração inválida ou não cadastrada.",IF(IF($D1573="",FALSE(),IF(COUNTIF(' PROJETO'!$B$14:$B$16,$D1573)=0,FALSE(),IFERROR(INDEX(' PROJETO'!$C$14:$C$16,MATCH($D1573,' PROJETO'!$B$14:$B$16,0))&lt;&gt;"Sim",FALSE()))),"A prática informada no item não foi selecionada na aba Projeto.",IF(AND(MAX($I1573,$L1573,$O1573,$R1573,$U1573,$X1573)&gt;'CONFG.  LISTAS'!$F$4,NOT(OR($Z1573&lt;&gt;"",$AA1573&lt;&gt;""))),"Memorial de cálculo ou anexo obrigatório não informado para item acima do limite.",IF(OR(AND($G1573&lt;&gt;"",$H1573&lt;&gt;"",OR($G1573&lt;=0,$H1573&lt;=0)),AND($J1573&lt;&gt;"",$K1573&lt;&gt;"",OR($J1573&lt;=0,$K1573&lt;=0)),AND($M1573&lt;&gt;"",$N1573&lt;&gt;"",OR($M1573&lt;=0,$N1573&lt;=0)),AND($P1573&lt;&gt;"",$Q1573&lt;&gt;"",OR($P1573&lt;=0,$Q1573&lt;=0)),AND($S1573&lt;&gt;"",$T1573&lt;&gt;"",OR($S1573&lt;=0,$T1573&lt;=0)),AND($V1573&lt;&gt;"",$W1573&lt;&gt;"",OR($V1573&lt;=0,$W1573&lt;=0))),"Revise os valores informados: valor unitário e quantidade devem ser maiores que zero.",IF(OR(AND($G1573="",$H1573&lt;&gt;""),AND($G1573&lt;&gt;"",$H1573=""),AND($J1573="",$K1573&lt;&gt;""),AND($J1573&lt;&gt;"",$K1573=""),AND($M1573="",$N1573&lt;&gt;""),AND($M1573&lt;&gt;"",$N1573=""),AND($P1573="",$Q1573&lt;&gt;""),AND($P1573&lt;&gt;"",$Q1573=""),AND($S1573="",$T1573&lt;&gt;""),AND($S1573&lt;&gt;"",$T1573=""),AND($V1573="",$W1573&lt;&gt;""),AND($V1573&lt;&gt;"",$W1573="")),"Há ano preenchido parcialmente: "&amp;TRIM(IF(AND($G1573="",$H1573&lt;&gt;""),"Ano 1 (falta valor unitário); ","")&amp;IF(AND($G1573&lt;&gt;"",$H1573=""),"Ano 1 (falta quantidade); ","")&amp;IF(AND($J1573="",$K1573&lt;&gt;""),"Ano 2 (falta valor unitário); ","")&amp;IF(AND($J1573&lt;&gt;"",$K1573=""),"Ano 2 (falta quantidade); ","")&amp;IF(AND($M1573="",$N1573&lt;&gt;""),"Ano 3 (falta valor unitário); ","")&amp;IF(AND($M1573&lt;&gt;"",$N1573=""),"Ano 3 (falta quantidade); ","")&amp;IF(AND($P1573="",$Q1573&lt;&gt;""),"Ano 4 (falta valor unitário); ","")&amp;IF(AND($P1573&lt;&gt;"",$Q1573=""),"Ano 4 (falta quantidade); ","")&amp;IF(AND($S1573="",$T1573&lt;&gt;""),"Ano 5 (falta valor unitário); ","")&amp;IF(AND($S1573&lt;&gt;"",$T1573=""),"Ano 5 (falta quantidade); ","")&amp;IF(AND($V1573="",$W1573&lt;&gt;""),"Ano 6 (falta valor unitário); ","")&amp;IF(AND($V1573&lt;&gt;"",$W1573=""),"Ano 6 (falta quantidade); ","")), IF(NOT(OR(AND($G1573&lt;&gt;"",$H1573&lt;&gt;""),AND($J1573&lt;&gt;"",$K1573&lt;&gt;""),AND($M1573&lt;&gt;"",$N1573&lt;&gt;""),AND($P1573&lt;&gt;"",$Q1573&lt;&gt;""),AND($S1573&lt;&gt;"",$T1573&lt;&gt;""),AND($V1573&lt;&gt;"",$W1573&lt;&gt;""))),"Informe pelo menos um ano completo com valor unitário e quantidade.",IF(AND($C1573&lt;&gt;"",$E1573&lt;&gt;"",LEFT(TRIM($C1573),1)&lt;&gt;LEFT(TRIM($E1573),1)),"Categoria e tipo estão incompatíveis.",IF(IF(OR($E1573="",$F1573=""),FALSE(),IFERROR(COUNTIF(INDIRECT("UNITS_"&amp;SUBSTITUTE(LEFT($E1573,FIND(" ",$E1573&amp;" ")-1),".","_")),$F1573)=0,TRUE())),"Unidade incompatível com o tipo selecionado.",IF(OR(AND(ISNUMBER(SEARCH("comunic",LOWER($B1573))),LEFT($E1573,3)&lt;&gt;"4.4"),AND(ISNUMBER(SEARCH("monitor",LOWER($B1573))),NOT(OR(LEFT($E1573,3)="1.5",LEFT($E1573,3)="2.5")))),"Revise a classificação do item conforme as regras de preenchimento.",IF(AND($B1573&lt;&gt;"",OR(ISNUMBER(SEARCH("outro",LOWER($B1573))),ISNUMBER(SEARCH("divers",LOWER($B1573))),ISNUMBER(SEARCH("kit",LOWER($B1573))),ISNUMBER(SEARCH("ferrament",LOWER($B1573))),ISNUMBER(SEARCH("epi",LOWER($B1573)))),NOT(OR($Z1573&lt;&gt;"",$AA1573&lt;&gt;""))),"Descrição muito genérica: detalhe melhor o item e registre o racional no memorial ou em anexo.",IF(AND($Y1573=0,$B1573&lt;&gt;"",OR($G1573&lt;&gt;"",$H1573&lt;&gt;"",$J1573&lt;&gt;"",$K1573&lt;&gt;"",$M1573&lt;&gt;"",$N1573&lt;&gt;"",$P1573&lt;&gt;"",$Q1573&lt;&gt;"",$S1573&lt;&gt;"",$T1573&lt;&gt;"",$V1573&lt;&gt;"",$W1573&lt;&gt;"")),"O item possui dados lançados, mas o total está zerado. Revise os valores informados.","")))))))))))))))</f>
        <v/>
      </c>
    </row>
    <row r="1574" spans="1:35" ht="14.25" customHeight="1" x14ac:dyDescent="0.25">
      <c r="A1574" s="57" t="str">
        <f t="shared" si="312"/>
        <v/>
      </c>
      <c r="B1574" s="58"/>
      <c r="C1574" s="58"/>
      <c r="D1574" s="58"/>
      <c r="E1574" s="58"/>
      <c r="F1574" s="58"/>
      <c r="G1574" s="269"/>
      <c r="H1574" s="59"/>
      <c r="I1574" s="273">
        <f t="shared" si="313"/>
        <v>0</v>
      </c>
      <c r="J1574" s="269"/>
      <c r="K1574" s="59"/>
      <c r="L1574" s="270">
        <f t="shared" si="314"/>
        <v>0</v>
      </c>
      <c r="M1574" s="269"/>
      <c r="N1574" s="59"/>
      <c r="O1574" s="270">
        <f t="shared" si="315"/>
        <v>0</v>
      </c>
      <c r="P1574" s="269"/>
      <c r="Q1574" s="59"/>
      <c r="R1574" s="271">
        <f t="shared" si="316"/>
        <v>0</v>
      </c>
      <c r="S1574" s="269"/>
      <c r="T1574" s="59"/>
      <c r="U1574" s="270">
        <f t="shared" si="317"/>
        <v>0</v>
      </c>
      <c r="V1574" s="269"/>
      <c r="W1574" s="59"/>
      <c r="X1574" s="270">
        <f t="shared" si="318"/>
        <v>0</v>
      </c>
      <c r="Y1574" s="270">
        <f t="shared" si="319"/>
        <v>0</v>
      </c>
      <c r="Z1574" s="58"/>
      <c r="AA1574" s="58"/>
      <c r="AB1574" s="60" t="str">
        <f t="shared" si="320"/>
        <v/>
      </c>
      <c r="AC1574" s="21" t="b">
        <f t="shared" si="321"/>
        <v>0</v>
      </c>
      <c r="AD1574" s="21" t="b">
        <f t="shared" si="322"/>
        <v>0</v>
      </c>
      <c r="AE1574" s="21" t="b">
        <f t="shared" si="323"/>
        <v>0</v>
      </c>
      <c r="AF1574" s="21" t="b">
        <f ca="1">OR(AND($AC1574,NOT($AD1574)),AND($AC1574,OR(AND($G1574="",$H1574&lt;&gt;""),AND($G1574&lt;&gt;"",$H1574=""),AND($J1574="",$K1574&lt;&gt;""),AND($J1574&lt;&gt;"",$K1574=""),AND($M1574="",$N1574&lt;&gt;""),AND($M1574&lt;&gt;"",$N1574=""),AND($P1574="",$Q1574&lt;&gt;""),AND($P1574&lt;&gt;"",$Q1574=""),AND($S1574="",$T1574&lt;&gt;""),AND($S1574&lt;&gt;"",$T1574=""),AND($V1574="",$W1574&lt;&gt;""),AND($V1574&lt;&gt;"",$W1574=""))),AND($C1574&lt;&gt;"",$E1574&lt;&gt;"",LEFT(TRIM($C1574),1)&lt;&gt;LEFT(TRIM($E1574),1)),IF(OR($E1574="",$F1574=""),FALSE(),IFERROR(COUNTIF(INDIRECT("UNITS_"&amp;SUBSTITUTE(LEFT($E1574,FIND(" ",$E1574&amp;" ")-1),".","_")),$F1574)=0,TRUE())),AND($B1574&lt;&gt;"",OR(ISNUMBER(SEARCH("outro",LOWER($B1574))),ISNUMBER(SEARCH("divers",LOWER($B1574))),ISNUMBER(SEARCH("etc",LOWER($B1574))))),OR(AND(ISNUMBER(SEARCH("comunic",LOWER($B1574))),LEFT($E1574,3)&lt;&gt;"4.4"),AND(ISNUMBER(SEARCH("monitor",LOWER($B1574))),NOT(OR(LEFT($E1574,3)="1.5",LEFT($E1574,3)="2.5")))),AND($B1574&lt;&gt;"",OR(LEFT($C1574,1)="1",LEFT($C1574,1)="2"),$D1574=""),AND($D1574&lt;&gt;"",NOT(OR(LEFT($C1574,1)="1",LEFT($C1574,1)="2"))),AND($D1574&lt;&gt;"",COUNTIF(' PROJETO'!$B$14:$B$16,$D1574)=0),IF($D1574="",FALSE(),IF(COUNTIF(' PROJETO'!$B$14:$B$16,$D1574)=0,FALSE(),IFERROR(INDEX(' PROJETO'!$C$14:$C$16,MATCH($D1574,' PROJETO'!$B$14:$B$16,0))&lt;&gt;"Sim",FALSE()))))</f>
        <v>0</v>
      </c>
      <c r="AG1574" s="21" t="b">
        <f>AND($AC1574,$Y1574&gt;'CONFG.  LISTAS'!$F$4,$Z1574="",$AA1574="")</f>
        <v>0</v>
      </c>
      <c r="AH1574" s="21" t="str">
        <f t="shared" si="324"/>
        <v/>
      </c>
      <c r="AI1574" s="43" t="str">
        <f ca="1">IF(NOT($AC1574),"",IF(OR($B1574="",$C1574="",$E1574="",$F1574=""),"Preencha descrição, categoria, tipo e unidade.",IF(AND($B1574&lt;&gt;"",OR(LEFT($C1574,1)="1",LEFT($C1574,1)="2"),$D1574=""),"Informe a prática de restauração para itens diretos.",IF(AND($D1574&lt;&gt;"",NOT(OR(LEFT($C1574,1)="1",LEFT($C1574,1)="2"))),"Custos indiretos não devem pertencer a uma prática específica.",IF(AND($D1574&lt;&gt;"",COUNTIF(' PROJETO'!$B$14:$B$16,$D1574)=0),"Prática de restauração inválida ou não cadastrada.",IF(IF($D1574="",FALSE(),IF(COUNTIF(' PROJETO'!$B$14:$B$16,$D1574)=0,FALSE(),IFERROR(INDEX(' PROJETO'!$C$14:$C$16,MATCH($D1574,' PROJETO'!$B$14:$B$16,0))&lt;&gt;"Sim",FALSE()))),"A prática informada no item não foi selecionada na aba Projeto.",IF(AND(MAX($I1574,$L1574,$O1574,$R1574,$U1574,$X1574)&gt;'CONFG.  LISTAS'!$F$4,NOT(OR($Z1574&lt;&gt;"",$AA1574&lt;&gt;""))),"Memorial de cálculo ou anexo obrigatório não informado para item acima do limite.",IF(OR(AND($G1574&lt;&gt;"",$H1574&lt;&gt;"",OR($G1574&lt;=0,$H1574&lt;=0)),AND($J1574&lt;&gt;"",$K1574&lt;&gt;"",OR($J1574&lt;=0,$K1574&lt;=0)),AND($M1574&lt;&gt;"",$N1574&lt;&gt;"",OR($M1574&lt;=0,$N1574&lt;=0)),AND($P1574&lt;&gt;"",$Q1574&lt;&gt;"",OR($P1574&lt;=0,$Q1574&lt;=0)),AND($S1574&lt;&gt;"",$T1574&lt;&gt;"",OR($S1574&lt;=0,$T1574&lt;=0)),AND($V1574&lt;&gt;"",$W1574&lt;&gt;"",OR($V1574&lt;=0,$W1574&lt;=0))),"Revise os valores informados: valor unitário e quantidade devem ser maiores que zero.",IF(OR(AND($G1574="",$H1574&lt;&gt;""),AND($G1574&lt;&gt;"",$H1574=""),AND($J1574="",$K1574&lt;&gt;""),AND($J1574&lt;&gt;"",$K1574=""),AND($M1574="",$N1574&lt;&gt;""),AND($M1574&lt;&gt;"",$N1574=""),AND($P1574="",$Q1574&lt;&gt;""),AND($P1574&lt;&gt;"",$Q1574=""),AND($S1574="",$T1574&lt;&gt;""),AND($S1574&lt;&gt;"",$T1574=""),AND($V1574="",$W1574&lt;&gt;""),AND($V1574&lt;&gt;"",$W1574="")),"Há ano preenchido parcialmente: "&amp;TRIM(IF(AND($G1574="",$H1574&lt;&gt;""),"Ano 1 (falta valor unitário); ","")&amp;IF(AND($G1574&lt;&gt;"",$H1574=""),"Ano 1 (falta quantidade); ","")&amp;IF(AND($J1574="",$K1574&lt;&gt;""),"Ano 2 (falta valor unitário); ","")&amp;IF(AND($J1574&lt;&gt;"",$K1574=""),"Ano 2 (falta quantidade); ","")&amp;IF(AND($M1574="",$N1574&lt;&gt;""),"Ano 3 (falta valor unitário); ","")&amp;IF(AND($M1574&lt;&gt;"",$N1574=""),"Ano 3 (falta quantidade); ","")&amp;IF(AND($P1574="",$Q1574&lt;&gt;""),"Ano 4 (falta valor unitário); ","")&amp;IF(AND($P1574&lt;&gt;"",$Q1574=""),"Ano 4 (falta quantidade); ","")&amp;IF(AND($S1574="",$T1574&lt;&gt;""),"Ano 5 (falta valor unitário); ","")&amp;IF(AND($S1574&lt;&gt;"",$T1574=""),"Ano 5 (falta quantidade); ","")&amp;IF(AND($V1574="",$W1574&lt;&gt;""),"Ano 6 (falta valor unitário); ","")&amp;IF(AND($V1574&lt;&gt;"",$W1574=""),"Ano 6 (falta quantidade); ","")), IF(NOT(OR(AND($G1574&lt;&gt;"",$H1574&lt;&gt;""),AND($J1574&lt;&gt;"",$K1574&lt;&gt;""),AND($M1574&lt;&gt;"",$N1574&lt;&gt;""),AND($P1574&lt;&gt;"",$Q1574&lt;&gt;""),AND($S1574&lt;&gt;"",$T1574&lt;&gt;""),AND($V1574&lt;&gt;"",$W1574&lt;&gt;""))),"Informe pelo menos um ano completo com valor unitário e quantidade.",IF(AND($C1574&lt;&gt;"",$E1574&lt;&gt;"",LEFT(TRIM($C1574),1)&lt;&gt;LEFT(TRIM($E1574),1)),"Categoria e tipo estão incompatíveis.",IF(IF(OR($E1574="",$F1574=""),FALSE(),IFERROR(COUNTIF(INDIRECT("UNITS_"&amp;SUBSTITUTE(LEFT($E1574,FIND(" ",$E1574&amp;" ")-1),".","_")),$F1574)=0,TRUE())),"Unidade incompatível com o tipo selecionado.",IF(OR(AND(ISNUMBER(SEARCH("comunic",LOWER($B1574))),LEFT($E1574,3)&lt;&gt;"4.4"),AND(ISNUMBER(SEARCH("monitor",LOWER($B1574))),NOT(OR(LEFT($E1574,3)="1.5",LEFT($E1574,3)="2.5")))),"Revise a classificação do item conforme as regras de preenchimento.",IF(AND($B1574&lt;&gt;"",OR(ISNUMBER(SEARCH("outro",LOWER($B1574))),ISNUMBER(SEARCH("divers",LOWER($B1574))),ISNUMBER(SEARCH("kit",LOWER($B1574))),ISNUMBER(SEARCH("ferrament",LOWER($B1574))),ISNUMBER(SEARCH("epi",LOWER($B1574)))),NOT(OR($Z1574&lt;&gt;"",$AA1574&lt;&gt;""))),"Descrição muito genérica: detalhe melhor o item e registre o racional no memorial ou em anexo.",IF(AND($Y1574=0,$B1574&lt;&gt;"",OR($G1574&lt;&gt;"",$H1574&lt;&gt;"",$J1574&lt;&gt;"",$K1574&lt;&gt;"",$M1574&lt;&gt;"",$N1574&lt;&gt;"",$P1574&lt;&gt;"",$Q1574&lt;&gt;"",$S1574&lt;&gt;"",$T1574&lt;&gt;"",$V1574&lt;&gt;"",$W1574&lt;&gt;"")),"O item possui dados lançados, mas o total está zerado. Revise os valores informados.","")))))))))))))))</f>
        <v/>
      </c>
    </row>
    <row r="1575" spans="1:35" ht="14.25" customHeight="1" x14ac:dyDescent="0.25">
      <c r="A1575" s="57" t="str">
        <f t="shared" si="312"/>
        <v/>
      </c>
      <c r="B1575" s="61"/>
      <c r="C1575" s="61"/>
      <c r="D1575" s="58"/>
      <c r="E1575" s="61"/>
      <c r="F1575" s="61"/>
      <c r="G1575" s="272"/>
      <c r="H1575" s="62"/>
      <c r="I1575" s="273">
        <f t="shared" si="313"/>
        <v>0</v>
      </c>
      <c r="J1575" s="272"/>
      <c r="K1575" s="62"/>
      <c r="L1575" s="270">
        <f t="shared" si="314"/>
        <v>0</v>
      </c>
      <c r="M1575" s="272"/>
      <c r="N1575" s="62"/>
      <c r="O1575" s="270">
        <f t="shared" si="315"/>
        <v>0</v>
      </c>
      <c r="P1575" s="272"/>
      <c r="Q1575" s="62"/>
      <c r="R1575" s="271">
        <f t="shared" si="316"/>
        <v>0</v>
      </c>
      <c r="S1575" s="272"/>
      <c r="T1575" s="62"/>
      <c r="U1575" s="270">
        <f t="shared" si="317"/>
        <v>0</v>
      </c>
      <c r="V1575" s="272"/>
      <c r="W1575" s="62"/>
      <c r="X1575" s="270">
        <f t="shared" si="318"/>
        <v>0</v>
      </c>
      <c r="Y1575" s="270">
        <f t="shared" si="319"/>
        <v>0</v>
      </c>
      <c r="Z1575" s="61"/>
      <c r="AA1575" s="61"/>
      <c r="AB1575" s="60" t="str">
        <f t="shared" si="320"/>
        <v/>
      </c>
      <c r="AC1575" s="21" t="b">
        <f t="shared" si="321"/>
        <v>0</v>
      </c>
      <c r="AD1575" s="21" t="b">
        <f t="shared" si="322"/>
        <v>0</v>
      </c>
      <c r="AE1575" s="21" t="b">
        <f t="shared" si="323"/>
        <v>0</v>
      </c>
      <c r="AF1575" s="21" t="b">
        <f ca="1">OR(AND($AC1575,NOT($AD1575)),AND($AC1575,OR(AND($G1575="",$H1575&lt;&gt;""),AND($G1575&lt;&gt;"",$H1575=""),AND($J1575="",$K1575&lt;&gt;""),AND($J1575&lt;&gt;"",$K1575=""),AND($M1575="",$N1575&lt;&gt;""),AND($M1575&lt;&gt;"",$N1575=""),AND($P1575="",$Q1575&lt;&gt;""),AND($P1575&lt;&gt;"",$Q1575=""),AND($S1575="",$T1575&lt;&gt;""),AND($S1575&lt;&gt;"",$T1575=""),AND($V1575="",$W1575&lt;&gt;""),AND($V1575&lt;&gt;"",$W1575=""))),AND($C1575&lt;&gt;"",$E1575&lt;&gt;"",LEFT(TRIM($C1575),1)&lt;&gt;LEFT(TRIM($E1575),1)),IF(OR($E1575="",$F1575=""),FALSE(),IFERROR(COUNTIF(INDIRECT("UNITS_"&amp;SUBSTITUTE(LEFT($E1575,FIND(" ",$E1575&amp;" ")-1),".","_")),$F1575)=0,TRUE())),AND($B1575&lt;&gt;"",OR(ISNUMBER(SEARCH("outro",LOWER($B1575))),ISNUMBER(SEARCH("divers",LOWER($B1575))),ISNUMBER(SEARCH("etc",LOWER($B1575))))),OR(AND(ISNUMBER(SEARCH("comunic",LOWER($B1575))),LEFT($E1575,3)&lt;&gt;"4.4"),AND(ISNUMBER(SEARCH("monitor",LOWER($B1575))),NOT(OR(LEFT($E1575,3)="1.5",LEFT($E1575,3)="2.5")))),AND($B1575&lt;&gt;"",OR(LEFT($C1575,1)="1",LEFT($C1575,1)="2"),$D1575=""),AND($D1575&lt;&gt;"",NOT(OR(LEFT($C1575,1)="1",LEFT($C1575,1)="2"))),AND($D1575&lt;&gt;"",COUNTIF(' PROJETO'!$B$14:$B$16,$D1575)=0),IF($D1575="",FALSE(),IF(COUNTIF(' PROJETO'!$B$14:$B$16,$D1575)=0,FALSE(),IFERROR(INDEX(' PROJETO'!$C$14:$C$16,MATCH($D1575,' PROJETO'!$B$14:$B$16,0))&lt;&gt;"Sim",FALSE()))))</f>
        <v>0</v>
      </c>
      <c r="AG1575" s="21" t="b">
        <f>AND($AC1575,$Y1575&gt;'CONFG.  LISTAS'!$F$4,$Z1575="",$AA1575="")</f>
        <v>0</v>
      </c>
      <c r="AH1575" s="21" t="str">
        <f t="shared" si="324"/>
        <v/>
      </c>
      <c r="AI1575" s="43" t="str">
        <f ca="1">IF(NOT($AC1575),"",IF(OR($B1575="",$C1575="",$E1575="",$F1575=""),"Preencha descrição, categoria, tipo e unidade.",IF(AND($B1575&lt;&gt;"",OR(LEFT($C1575,1)="1",LEFT($C1575,1)="2"),$D1575=""),"Informe a prática de restauração para itens diretos.",IF(AND($D1575&lt;&gt;"",NOT(OR(LEFT($C1575,1)="1",LEFT($C1575,1)="2"))),"Custos indiretos não devem pertencer a uma prática específica.",IF(AND($D1575&lt;&gt;"",COUNTIF(' PROJETO'!$B$14:$B$16,$D1575)=0),"Prática de restauração inválida ou não cadastrada.",IF(IF($D1575="",FALSE(),IF(COUNTIF(' PROJETO'!$B$14:$B$16,$D1575)=0,FALSE(),IFERROR(INDEX(' PROJETO'!$C$14:$C$16,MATCH($D1575,' PROJETO'!$B$14:$B$16,0))&lt;&gt;"Sim",FALSE()))),"A prática informada no item não foi selecionada na aba Projeto.",IF(AND(MAX($I1575,$L1575,$O1575,$R1575,$U1575,$X1575)&gt;'CONFG.  LISTAS'!$F$4,NOT(OR($Z1575&lt;&gt;"",$AA1575&lt;&gt;""))),"Memorial de cálculo ou anexo obrigatório não informado para item acima do limite.",IF(OR(AND($G1575&lt;&gt;"",$H1575&lt;&gt;"",OR($G1575&lt;=0,$H1575&lt;=0)),AND($J1575&lt;&gt;"",$K1575&lt;&gt;"",OR($J1575&lt;=0,$K1575&lt;=0)),AND($M1575&lt;&gt;"",$N1575&lt;&gt;"",OR($M1575&lt;=0,$N1575&lt;=0)),AND($P1575&lt;&gt;"",$Q1575&lt;&gt;"",OR($P1575&lt;=0,$Q1575&lt;=0)),AND($S1575&lt;&gt;"",$T1575&lt;&gt;"",OR($S1575&lt;=0,$T1575&lt;=0)),AND($V1575&lt;&gt;"",$W1575&lt;&gt;"",OR($V1575&lt;=0,$W1575&lt;=0))),"Revise os valores informados: valor unitário e quantidade devem ser maiores que zero.",IF(OR(AND($G1575="",$H1575&lt;&gt;""),AND($G1575&lt;&gt;"",$H1575=""),AND($J1575="",$K1575&lt;&gt;""),AND($J1575&lt;&gt;"",$K1575=""),AND($M1575="",$N1575&lt;&gt;""),AND($M1575&lt;&gt;"",$N1575=""),AND($P1575="",$Q1575&lt;&gt;""),AND($P1575&lt;&gt;"",$Q1575=""),AND($S1575="",$T1575&lt;&gt;""),AND($S1575&lt;&gt;"",$T1575=""),AND($V1575="",$W1575&lt;&gt;""),AND($V1575&lt;&gt;"",$W1575="")),"Há ano preenchido parcialmente: "&amp;TRIM(IF(AND($G1575="",$H1575&lt;&gt;""),"Ano 1 (falta valor unitário); ","")&amp;IF(AND($G1575&lt;&gt;"",$H1575=""),"Ano 1 (falta quantidade); ","")&amp;IF(AND($J1575="",$K1575&lt;&gt;""),"Ano 2 (falta valor unitário); ","")&amp;IF(AND($J1575&lt;&gt;"",$K1575=""),"Ano 2 (falta quantidade); ","")&amp;IF(AND($M1575="",$N1575&lt;&gt;""),"Ano 3 (falta valor unitário); ","")&amp;IF(AND($M1575&lt;&gt;"",$N1575=""),"Ano 3 (falta quantidade); ","")&amp;IF(AND($P1575="",$Q1575&lt;&gt;""),"Ano 4 (falta valor unitário); ","")&amp;IF(AND($P1575&lt;&gt;"",$Q1575=""),"Ano 4 (falta quantidade); ","")&amp;IF(AND($S1575="",$T1575&lt;&gt;""),"Ano 5 (falta valor unitário); ","")&amp;IF(AND($S1575&lt;&gt;"",$T1575=""),"Ano 5 (falta quantidade); ","")&amp;IF(AND($V1575="",$W1575&lt;&gt;""),"Ano 6 (falta valor unitário); ","")&amp;IF(AND($V1575&lt;&gt;"",$W1575=""),"Ano 6 (falta quantidade); ","")), IF(NOT(OR(AND($G1575&lt;&gt;"",$H1575&lt;&gt;""),AND($J1575&lt;&gt;"",$K1575&lt;&gt;""),AND($M1575&lt;&gt;"",$N1575&lt;&gt;""),AND($P1575&lt;&gt;"",$Q1575&lt;&gt;""),AND($S1575&lt;&gt;"",$T1575&lt;&gt;""),AND($V1575&lt;&gt;"",$W1575&lt;&gt;""))),"Informe pelo menos um ano completo com valor unitário e quantidade.",IF(AND($C1575&lt;&gt;"",$E1575&lt;&gt;"",LEFT(TRIM($C1575),1)&lt;&gt;LEFT(TRIM($E1575),1)),"Categoria e tipo estão incompatíveis.",IF(IF(OR($E1575="",$F1575=""),FALSE(),IFERROR(COUNTIF(INDIRECT("UNITS_"&amp;SUBSTITUTE(LEFT($E1575,FIND(" ",$E1575&amp;" ")-1),".","_")),$F1575)=0,TRUE())),"Unidade incompatível com o tipo selecionado.",IF(OR(AND(ISNUMBER(SEARCH("comunic",LOWER($B1575))),LEFT($E1575,3)&lt;&gt;"4.4"),AND(ISNUMBER(SEARCH("monitor",LOWER($B1575))),NOT(OR(LEFT($E1575,3)="1.5",LEFT($E1575,3)="2.5")))),"Revise a classificação do item conforme as regras de preenchimento.",IF(AND($B1575&lt;&gt;"",OR(ISNUMBER(SEARCH("outro",LOWER($B1575))),ISNUMBER(SEARCH("divers",LOWER($B1575))),ISNUMBER(SEARCH("kit",LOWER($B1575))),ISNUMBER(SEARCH("ferrament",LOWER($B1575))),ISNUMBER(SEARCH("epi",LOWER($B1575)))),NOT(OR($Z1575&lt;&gt;"",$AA1575&lt;&gt;""))),"Descrição muito genérica: detalhe melhor o item e registre o racional no memorial ou em anexo.",IF(AND($Y1575=0,$B1575&lt;&gt;"",OR($G1575&lt;&gt;"",$H1575&lt;&gt;"",$J1575&lt;&gt;"",$K1575&lt;&gt;"",$M1575&lt;&gt;"",$N1575&lt;&gt;"",$P1575&lt;&gt;"",$Q1575&lt;&gt;"",$S1575&lt;&gt;"",$T1575&lt;&gt;"",$V1575&lt;&gt;"",$W1575&lt;&gt;"")),"O item possui dados lançados, mas o total está zerado. Revise os valores informados.","")))))))))))))))</f>
        <v/>
      </c>
    </row>
    <row r="1576" spans="1:35" ht="14.25" customHeight="1" x14ac:dyDescent="0.25">
      <c r="A1576" s="57" t="str">
        <f t="shared" si="312"/>
        <v/>
      </c>
      <c r="B1576" s="58"/>
      <c r="C1576" s="58"/>
      <c r="D1576" s="58"/>
      <c r="E1576" s="58"/>
      <c r="F1576" s="58"/>
      <c r="G1576" s="269"/>
      <c r="H1576" s="59"/>
      <c r="I1576" s="273">
        <f t="shared" si="313"/>
        <v>0</v>
      </c>
      <c r="J1576" s="269"/>
      <c r="K1576" s="59"/>
      <c r="L1576" s="270">
        <f t="shared" si="314"/>
        <v>0</v>
      </c>
      <c r="M1576" s="269"/>
      <c r="N1576" s="59"/>
      <c r="O1576" s="270">
        <f t="shared" si="315"/>
        <v>0</v>
      </c>
      <c r="P1576" s="269"/>
      <c r="Q1576" s="59"/>
      <c r="R1576" s="271">
        <f t="shared" si="316"/>
        <v>0</v>
      </c>
      <c r="S1576" s="269"/>
      <c r="T1576" s="59"/>
      <c r="U1576" s="270">
        <f t="shared" si="317"/>
        <v>0</v>
      </c>
      <c r="V1576" s="269"/>
      <c r="W1576" s="59"/>
      <c r="X1576" s="270">
        <f t="shared" si="318"/>
        <v>0</v>
      </c>
      <c r="Y1576" s="270">
        <f t="shared" si="319"/>
        <v>0</v>
      </c>
      <c r="Z1576" s="58"/>
      <c r="AA1576" s="58"/>
      <c r="AB1576" s="60" t="str">
        <f t="shared" si="320"/>
        <v/>
      </c>
      <c r="AC1576" s="21" t="b">
        <f t="shared" si="321"/>
        <v>0</v>
      </c>
      <c r="AD1576" s="21" t="b">
        <f t="shared" si="322"/>
        <v>0</v>
      </c>
      <c r="AE1576" s="21" t="b">
        <f t="shared" si="323"/>
        <v>0</v>
      </c>
      <c r="AF1576" s="21" t="b">
        <f ca="1">OR(AND($AC1576,NOT($AD1576)),AND($AC1576,OR(AND($G1576="",$H1576&lt;&gt;""),AND($G1576&lt;&gt;"",$H1576=""),AND($J1576="",$K1576&lt;&gt;""),AND($J1576&lt;&gt;"",$K1576=""),AND($M1576="",$N1576&lt;&gt;""),AND($M1576&lt;&gt;"",$N1576=""),AND($P1576="",$Q1576&lt;&gt;""),AND($P1576&lt;&gt;"",$Q1576=""),AND($S1576="",$T1576&lt;&gt;""),AND($S1576&lt;&gt;"",$T1576=""),AND($V1576="",$W1576&lt;&gt;""),AND($V1576&lt;&gt;"",$W1576=""))),AND($C1576&lt;&gt;"",$E1576&lt;&gt;"",LEFT(TRIM($C1576),1)&lt;&gt;LEFT(TRIM($E1576),1)),IF(OR($E1576="",$F1576=""),FALSE(),IFERROR(COUNTIF(INDIRECT("UNITS_"&amp;SUBSTITUTE(LEFT($E1576,FIND(" ",$E1576&amp;" ")-1),".","_")),$F1576)=0,TRUE())),AND($B1576&lt;&gt;"",OR(ISNUMBER(SEARCH("outro",LOWER($B1576))),ISNUMBER(SEARCH("divers",LOWER($B1576))),ISNUMBER(SEARCH("etc",LOWER($B1576))))),OR(AND(ISNUMBER(SEARCH("comunic",LOWER($B1576))),LEFT($E1576,3)&lt;&gt;"4.4"),AND(ISNUMBER(SEARCH("monitor",LOWER($B1576))),NOT(OR(LEFT($E1576,3)="1.5",LEFT($E1576,3)="2.5")))),AND($B1576&lt;&gt;"",OR(LEFT($C1576,1)="1",LEFT($C1576,1)="2"),$D1576=""),AND($D1576&lt;&gt;"",NOT(OR(LEFT($C1576,1)="1",LEFT($C1576,1)="2"))),AND($D1576&lt;&gt;"",COUNTIF(' PROJETO'!$B$14:$B$16,$D1576)=0),IF($D1576="",FALSE(),IF(COUNTIF(' PROJETO'!$B$14:$B$16,$D1576)=0,FALSE(),IFERROR(INDEX(' PROJETO'!$C$14:$C$16,MATCH($D1576,' PROJETO'!$B$14:$B$16,0))&lt;&gt;"Sim",FALSE()))))</f>
        <v>0</v>
      </c>
      <c r="AG1576" s="21" t="b">
        <f>AND($AC1576,$Y1576&gt;'CONFG.  LISTAS'!$F$4,$Z1576="",$AA1576="")</f>
        <v>0</v>
      </c>
      <c r="AH1576" s="21" t="str">
        <f t="shared" si="324"/>
        <v/>
      </c>
      <c r="AI1576" s="43" t="str">
        <f ca="1">IF(NOT($AC1576),"",IF(OR($B1576="",$C1576="",$E1576="",$F1576=""),"Preencha descrição, categoria, tipo e unidade.",IF(AND($B1576&lt;&gt;"",OR(LEFT($C1576,1)="1",LEFT($C1576,1)="2"),$D1576=""),"Informe a prática de restauração para itens diretos.",IF(AND($D1576&lt;&gt;"",NOT(OR(LEFT($C1576,1)="1",LEFT($C1576,1)="2"))),"Custos indiretos não devem pertencer a uma prática específica.",IF(AND($D1576&lt;&gt;"",COUNTIF(' PROJETO'!$B$14:$B$16,$D1576)=0),"Prática de restauração inválida ou não cadastrada.",IF(IF($D1576="",FALSE(),IF(COUNTIF(' PROJETO'!$B$14:$B$16,$D1576)=0,FALSE(),IFERROR(INDEX(' PROJETO'!$C$14:$C$16,MATCH($D1576,' PROJETO'!$B$14:$B$16,0))&lt;&gt;"Sim",FALSE()))),"A prática informada no item não foi selecionada na aba Projeto.",IF(AND(MAX($I1576,$L1576,$O1576,$R1576,$U1576,$X1576)&gt;'CONFG.  LISTAS'!$F$4,NOT(OR($Z1576&lt;&gt;"",$AA1576&lt;&gt;""))),"Memorial de cálculo ou anexo obrigatório não informado para item acima do limite.",IF(OR(AND($G1576&lt;&gt;"",$H1576&lt;&gt;"",OR($G1576&lt;=0,$H1576&lt;=0)),AND($J1576&lt;&gt;"",$K1576&lt;&gt;"",OR($J1576&lt;=0,$K1576&lt;=0)),AND($M1576&lt;&gt;"",$N1576&lt;&gt;"",OR($M1576&lt;=0,$N1576&lt;=0)),AND($P1576&lt;&gt;"",$Q1576&lt;&gt;"",OR($P1576&lt;=0,$Q1576&lt;=0)),AND($S1576&lt;&gt;"",$T1576&lt;&gt;"",OR($S1576&lt;=0,$T1576&lt;=0)),AND($V1576&lt;&gt;"",$W1576&lt;&gt;"",OR($V1576&lt;=0,$W1576&lt;=0))),"Revise os valores informados: valor unitário e quantidade devem ser maiores que zero.",IF(OR(AND($G1576="",$H1576&lt;&gt;""),AND($G1576&lt;&gt;"",$H1576=""),AND($J1576="",$K1576&lt;&gt;""),AND($J1576&lt;&gt;"",$K1576=""),AND($M1576="",$N1576&lt;&gt;""),AND($M1576&lt;&gt;"",$N1576=""),AND($P1576="",$Q1576&lt;&gt;""),AND($P1576&lt;&gt;"",$Q1576=""),AND($S1576="",$T1576&lt;&gt;""),AND($S1576&lt;&gt;"",$T1576=""),AND($V1576="",$W1576&lt;&gt;""),AND($V1576&lt;&gt;"",$W1576="")),"Há ano preenchido parcialmente: "&amp;TRIM(IF(AND($G1576="",$H1576&lt;&gt;""),"Ano 1 (falta valor unitário); ","")&amp;IF(AND($G1576&lt;&gt;"",$H1576=""),"Ano 1 (falta quantidade); ","")&amp;IF(AND($J1576="",$K1576&lt;&gt;""),"Ano 2 (falta valor unitário); ","")&amp;IF(AND($J1576&lt;&gt;"",$K1576=""),"Ano 2 (falta quantidade); ","")&amp;IF(AND($M1576="",$N1576&lt;&gt;""),"Ano 3 (falta valor unitário); ","")&amp;IF(AND($M1576&lt;&gt;"",$N1576=""),"Ano 3 (falta quantidade); ","")&amp;IF(AND($P1576="",$Q1576&lt;&gt;""),"Ano 4 (falta valor unitário); ","")&amp;IF(AND($P1576&lt;&gt;"",$Q1576=""),"Ano 4 (falta quantidade); ","")&amp;IF(AND($S1576="",$T1576&lt;&gt;""),"Ano 5 (falta valor unitário); ","")&amp;IF(AND($S1576&lt;&gt;"",$T1576=""),"Ano 5 (falta quantidade); ","")&amp;IF(AND($V1576="",$W1576&lt;&gt;""),"Ano 6 (falta valor unitário); ","")&amp;IF(AND($V1576&lt;&gt;"",$W1576=""),"Ano 6 (falta quantidade); ","")), IF(NOT(OR(AND($G1576&lt;&gt;"",$H1576&lt;&gt;""),AND($J1576&lt;&gt;"",$K1576&lt;&gt;""),AND($M1576&lt;&gt;"",$N1576&lt;&gt;""),AND($P1576&lt;&gt;"",$Q1576&lt;&gt;""),AND($S1576&lt;&gt;"",$T1576&lt;&gt;""),AND($V1576&lt;&gt;"",$W1576&lt;&gt;""))),"Informe pelo menos um ano completo com valor unitário e quantidade.",IF(AND($C1576&lt;&gt;"",$E1576&lt;&gt;"",LEFT(TRIM($C1576),1)&lt;&gt;LEFT(TRIM($E1576),1)),"Categoria e tipo estão incompatíveis.",IF(IF(OR($E1576="",$F1576=""),FALSE(),IFERROR(COUNTIF(INDIRECT("UNITS_"&amp;SUBSTITUTE(LEFT($E1576,FIND(" ",$E1576&amp;" ")-1),".","_")),$F1576)=0,TRUE())),"Unidade incompatível com o tipo selecionado.",IF(OR(AND(ISNUMBER(SEARCH("comunic",LOWER($B1576))),LEFT($E1576,3)&lt;&gt;"4.4"),AND(ISNUMBER(SEARCH("monitor",LOWER($B1576))),NOT(OR(LEFT($E1576,3)="1.5",LEFT($E1576,3)="2.5")))),"Revise a classificação do item conforme as regras de preenchimento.",IF(AND($B1576&lt;&gt;"",OR(ISNUMBER(SEARCH("outro",LOWER($B1576))),ISNUMBER(SEARCH("divers",LOWER($B1576))),ISNUMBER(SEARCH("kit",LOWER($B1576))),ISNUMBER(SEARCH("ferrament",LOWER($B1576))),ISNUMBER(SEARCH("epi",LOWER($B1576)))),NOT(OR($Z1576&lt;&gt;"",$AA1576&lt;&gt;""))),"Descrição muito genérica: detalhe melhor o item e registre o racional no memorial ou em anexo.",IF(AND($Y1576=0,$B1576&lt;&gt;"",OR($G1576&lt;&gt;"",$H1576&lt;&gt;"",$J1576&lt;&gt;"",$K1576&lt;&gt;"",$M1576&lt;&gt;"",$N1576&lt;&gt;"",$P1576&lt;&gt;"",$Q1576&lt;&gt;"",$S1576&lt;&gt;"",$T1576&lt;&gt;"",$V1576&lt;&gt;"",$W1576&lt;&gt;"")),"O item possui dados lançados, mas o total está zerado. Revise os valores informados.","")))))))))))))))</f>
        <v/>
      </c>
    </row>
    <row r="1577" spans="1:35" ht="14.25" customHeight="1" x14ac:dyDescent="0.25">
      <c r="A1577" s="57" t="str">
        <f t="shared" si="312"/>
        <v/>
      </c>
      <c r="B1577" s="61"/>
      <c r="C1577" s="61"/>
      <c r="D1577" s="58"/>
      <c r="E1577" s="61"/>
      <c r="F1577" s="61"/>
      <c r="G1577" s="272"/>
      <c r="H1577" s="62"/>
      <c r="I1577" s="273">
        <f t="shared" si="313"/>
        <v>0</v>
      </c>
      <c r="J1577" s="272"/>
      <c r="K1577" s="62"/>
      <c r="L1577" s="270">
        <f t="shared" si="314"/>
        <v>0</v>
      </c>
      <c r="M1577" s="272"/>
      <c r="N1577" s="62"/>
      <c r="O1577" s="270">
        <f t="shared" si="315"/>
        <v>0</v>
      </c>
      <c r="P1577" s="272"/>
      <c r="Q1577" s="62"/>
      <c r="R1577" s="271">
        <f t="shared" si="316"/>
        <v>0</v>
      </c>
      <c r="S1577" s="272"/>
      <c r="T1577" s="62"/>
      <c r="U1577" s="270">
        <f t="shared" si="317"/>
        <v>0</v>
      </c>
      <c r="V1577" s="272"/>
      <c r="W1577" s="62"/>
      <c r="X1577" s="270">
        <f t="shared" si="318"/>
        <v>0</v>
      </c>
      <c r="Y1577" s="270">
        <f t="shared" si="319"/>
        <v>0</v>
      </c>
      <c r="Z1577" s="61"/>
      <c r="AA1577" s="61"/>
      <c r="AB1577" s="60" t="str">
        <f t="shared" si="320"/>
        <v/>
      </c>
      <c r="AC1577" s="21" t="b">
        <f t="shared" si="321"/>
        <v>0</v>
      </c>
      <c r="AD1577" s="21" t="b">
        <f t="shared" si="322"/>
        <v>0</v>
      </c>
      <c r="AE1577" s="21" t="b">
        <f t="shared" si="323"/>
        <v>0</v>
      </c>
      <c r="AF1577" s="21" t="b">
        <f ca="1">OR(AND($AC1577,NOT($AD1577)),AND($AC1577,OR(AND($G1577="",$H1577&lt;&gt;""),AND($G1577&lt;&gt;"",$H1577=""),AND($J1577="",$K1577&lt;&gt;""),AND($J1577&lt;&gt;"",$K1577=""),AND($M1577="",$N1577&lt;&gt;""),AND($M1577&lt;&gt;"",$N1577=""),AND($P1577="",$Q1577&lt;&gt;""),AND($P1577&lt;&gt;"",$Q1577=""),AND($S1577="",$T1577&lt;&gt;""),AND($S1577&lt;&gt;"",$T1577=""),AND($V1577="",$W1577&lt;&gt;""),AND($V1577&lt;&gt;"",$W1577=""))),AND($C1577&lt;&gt;"",$E1577&lt;&gt;"",LEFT(TRIM($C1577),1)&lt;&gt;LEFT(TRIM($E1577),1)),IF(OR($E1577="",$F1577=""),FALSE(),IFERROR(COUNTIF(INDIRECT("UNITS_"&amp;SUBSTITUTE(LEFT($E1577,FIND(" ",$E1577&amp;" ")-1),".","_")),$F1577)=0,TRUE())),AND($B1577&lt;&gt;"",OR(ISNUMBER(SEARCH("outro",LOWER($B1577))),ISNUMBER(SEARCH("divers",LOWER($B1577))),ISNUMBER(SEARCH("etc",LOWER($B1577))))),OR(AND(ISNUMBER(SEARCH("comunic",LOWER($B1577))),LEFT($E1577,3)&lt;&gt;"4.4"),AND(ISNUMBER(SEARCH("monitor",LOWER($B1577))),NOT(OR(LEFT($E1577,3)="1.5",LEFT($E1577,3)="2.5")))),AND($B1577&lt;&gt;"",OR(LEFT($C1577,1)="1",LEFT($C1577,1)="2"),$D1577=""),AND($D1577&lt;&gt;"",NOT(OR(LEFT($C1577,1)="1",LEFT($C1577,1)="2"))),AND($D1577&lt;&gt;"",COUNTIF(' PROJETO'!$B$14:$B$16,$D1577)=0),IF($D1577="",FALSE(),IF(COUNTIF(' PROJETO'!$B$14:$B$16,$D1577)=0,FALSE(),IFERROR(INDEX(' PROJETO'!$C$14:$C$16,MATCH($D1577,' PROJETO'!$B$14:$B$16,0))&lt;&gt;"Sim",FALSE()))))</f>
        <v>0</v>
      </c>
      <c r="AG1577" s="21" t="b">
        <f>AND($AC1577,$Y1577&gt;'CONFG.  LISTAS'!$F$4,$Z1577="",$AA1577="")</f>
        <v>0</v>
      </c>
      <c r="AH1577" s="21" t="str">
        <f t="shared" si="324"/>
        <v/>
      </c>
      <c r="AI1577" s="43" t="str">
        <f ca="1">IF(NOT($AC1577),"",IF(OR($B1577="",$C1577="",$E1577="",$F1577=""),"Preencha descrição, categoria, tipo e unidade.",IF(AND($B1577&lt;&gt;"",OR(LEFT($C1577,1)="1",LEFT($C1577,1)="2"),$D1577=""),"Informe a prática de restauração para itens diretos.",IF(AND($D1577&lt;&gt;"",NOT(OR(LEFT($C1577,1)="1",LEFT($C1577,1)="2"))),"Custos indiretos não devem pertencer a uma prática específica.",IF(AND($D1577&lt;&gt;"",COUNTIF(' PROJETO'!$B$14:$B$16,$D1577)=0),"Prática de restauração inválida ou não cadastrada.",IF(IF($D1577="",FALSE(),IF(COUNTIF(' PROJETO'!$B$14:$B$16,$D1577)=0,FALSE(),IFERROR(INDEX(' PROJETO'!$C$14:$C$16,MATCH($D1577,' PROJETO'!$B$14:$B$16,0))&lt;&gt;"Sim",FALSE()))),"A prática informada no item não foi selecionada na aba Projeto.",IF(AND(MAX($I1577,$L1577,$O1577,$R1577,$U1577,$X1577)&gt;'CONFG.  LISTAS'!$F$4,NOT(OR($Z1577&lt;&gt;"",$AA1577&lt;&gt;""))),"Memorial de cálculo ou anexo obrigatório não informado para item acima do limite.",IF(OR(AND($G1577&lt;&gt;"",$H1577&lt;&gt;"",OR($G1577&lt;=0,$H1577&lt;=0)),AND($J1577&lt;&gt;"",$K1577&lt;&gt;"",OR($J1577&lt;=0,$K1577&lt;=0)),AND($M1577&lt;&gt;"",$N1577&lt;&gt;"",OR($M1577&lt;=0,$N1577&lt;=0)),AND($P1577&lt;&gt;"",$Q1577&lt;&gt;"",OR($P1577&lt;=0,$Q1577&lt;=0)),AND($S1577&lt;&gt;"",$T1577&lt;&gt;"",OR($S1577&lt;=0,$T1577&lt;=0)),AND($V1577&lt;&gt;"",$W1577&lt;&gt;"",OR($V1577&lt;=0,$W1577&lt;=0))),"Revise os valores informados: valor unitário e quantidade devem ser maiores que zero.",IF(OR(AND($G1577="",$H1577&lt;&gt;""),AND($G1577&lt;&gt;"",$H1577=""),AND($J1577="",$K1577&lt;&gt;""),AND($J1577&lt;&gt;"",$K1577=""),AND($M1577="",$N1577&lt;&gt;""),AND($M1577&lt;&gt;"",$N1577=""),AND($P1577="",$Q1577&lt;&gt;""),AND($P1577&lt;&gt;"",$Q1577=""),AND($S1577="",$T1577&lt;&gt;""),AND($S1577&lt;&gt;"",$T1577=""),AND($V1577="",$W1577&lt;&gt;""),AND($V1577&lt;&gt;"",$W1577="")),"Há ano preenchido parcialmente: "&amp;TRIM(IF(AND($G1577="",$H1577&lt;&gt;""),"Ano 1 (falta valor unitário); ","")&amp;IF(AND($G1577&lt;&gt;"",$H1577=""),"Ano 1 (falta quantidade); ","")&amp;IF(AND($J1577="",$K1577&lt;&gt;""),"Ano 2 (falta valor unitário); ","")&amp;IF(AND($J1577&lt;&gt;"",$K1577=""),"Ano 2 (falta quantidade); ","")&amp;IF(AND($M1577="",$N1577&lt;&gt;""),"Ano 3 (falta valor unitário); ","")&amp;IF(AND($M1577&lt;&gt;"",$N1577=""),"Ano 3 (falta quantidade); ","")&amp;IF(AND($P1577="",$Q1577&lt;&gt;""),"Ano 4 (falta valor unitário); ","")&amp;IF(AND($P1577&lt;&gt;"",$Q1577=""),"Ano 4 (falta quantidade); ","")&amp;IF(AND($S1577="",$T1577&lt;&gt;""),"Ano 5 (falta valor unitário); ","")&amp;IF(AND($S1577&lt;&gt;"",$T1577=""),"Ano 5 (falta quantidade); ","")&amp;IF(AND($V1577="",$W1577&lt;&gt;""),"Ano 6 (falta valor unitário); ","")&amp;IF(AND($V1577&lt;&gt;"",$W1577=""),"Ano 6 (falta quantidade); ","")), IF(NOT(OR(AND($G1577&lt;&gt;"",$H1577&lt;&gt;""),AND($J1577&lt;&gt;"",$K1577&lt;&gt;""),AND($M1577&lt;&gt;"",$N1577&lt;&gt;""),AND($P1577&lt;&gt;"",$Q1577&lt;&gt;""),AND($S1577&lt;&gt;"",$T1577&lt;&gt;""),AND($V1577&lt;&gt;"",$W1577&lt;&gt;""))),"Informe pelo menos um ano completo com valor unitário e quantidade.",IF(AND($C1577&lt;&gt;"",$E1577&lt;&gt;"",LEFT(TRIM($C1577),1)&lt;&gt;LEFT(TRIM($E1577),1)),"Categoria e tipo estão incompatíveis.",IF(IF(OR($E1577="",$F1577=""),FALSE(),IFERROR(COUNTIF(INDIRECT("UNITS_"&amp;SUBSTITUTE(LEFT($E1577,FIND(" ",$E1577&amp;" ")-1),".","_")),$F1577)=0,TRUE())),"Unidade incompatível com o tipo selecionado.",IF(OR(AND(ISNUMBER(SEARCH("comunic",LOWER($B1577))),LEFT($E1577,3)&lt;&gt;"4.4"),AND(ISNUMBER(SEARCH("monitor",LOWER($B1577))),NOT(OR(LEFT($E1577,3)="1.5",LEFT($E1577,3)="2.5")))),"Revise a classificação do item conforme as regras de preenchimento.",IF(AND($B1577&lt;&gt;"",OR(ISNUMBER(SEARCH("outro",LOWER($B1577))),ISNUMBER(SEARCH("divers",LOWER($B1577))),ISNUMBER(SEARCH("kit",LOWER($B1577))),ISNUMBER(SEARCH("ferrament",LOWER($B1577))),ISNUMBER(SEARCH("epi",LOWER($B1577)))),NOT(OR($Z1577&lt;&gt;"",$AA1577&lt;&gt;""))),"Descrição muito genérica: detalhe melhor o item e registre o racional no memorial ou em anexo.",IF(AND($Y1577=0,$B1577&lt;&gt;"",OR($G1577&lt;&gt;"",$H1577&lt;&gt;"",$J1577&lt;&gt;"",$K1577&lt;&gt;"",$M1577&lt;&gt;"",$N1577&lt;&gt;"",$P1577&lt;&gt;"",$Q1577&lt;&gt;"",$S1577&lt;&gt;"",$T1577&lt;&gt;"",$V1577&lt;&gt;"",$W1577&lt;&gt;"")),"O item possui dados lançados, mas o total está zerado. Revise os valores informados.","")))))))))))))))</f>
        <v/>
      </c>
    </row>
    <row r="1578" spans="1:35" ht="14.25" customHeight="1" x14ac:dyDescent="0.25">
      <c r="A1578" s="57" t="str">
        <f t="shared" si="312"/>
        <v/>
      </c>
      <c r="B1578" s="58"/>
      <c r="C1578" s="58"/>
      <c r="D1578" s="58"/>
      <c r="E1578" s="58"/>
      <c r="F1578" s="58"/>
      <c r="G1578" s="269"/>
      <c r="H1578" s="59"/>
      <c r="I1578" s="273">
        <f t="shared" si="313"/>
        <v>0</v>
      </c>
      <c r="J1578" s="269"/>
      <c r="K1578" s="59"/>
      <c r="L1578" s="270">
        <f t="shared" si="314"/>
        <v>0</v>
      </c>
      <c r="M1578" s="269"/>
      <c r="N1578" s="59"/>
      <c r="O1578" s="270">
        <f t="shared" si="315"/>
        <v>0</v>
      </c>
      <c r="P1578" s="269"/>
      <c r="Q1578" s="59"/>
      <c r="R1578" s="271">
        <f t="shared" si="316"/>
        <v>0</v>
      </c>
      <c r="S1578" s="269"/>
      <c r="T1578" s="59"/>
      <c r="U1578" s="270">
        <f t="shared" si="317"/>
        <v>0</v>
      </c>
      <c r="V1578" s="269"/>
      <c r="W1578" s="59"/>
      <c r="X1578" s="270">
        <f t="shared" si="318"/>
        <v>0</v>
      </c>
      <c r="Y1578" s="270">
        <f t="shared" si="319"/>
        <v>0</v>
      </c>
      <c r="Z1578" s="58"/>
      <c r="AA1578" s="58"/>
      <c r="AB1578" s="60" t="str">
        <f t="shared" si="320"/>
        <v/>
      </c>
      <c r="AC1578" s="21" t="b">
        <f t="shared" si="321"/>
        <v>0</v>
      </c>
      <c r="AD1578" s="21" t="b">
        <f t="shared" si="322"/>
        <v>0</v>
      </c>
      <c r="AE1578" s="21" t="b">
        <f t="shared" si="323"/>
        <v>0</v>
      </c>
      <c r="AF1578" s="21" t="b">
        <f ca="1">OR(AND($AC1578,NOT($AD1578)),AND($AC1578,OR(AND($G1578="",$H1578&lt;&gt;""),AND($G1578&lt;&gt;"",$H1578=""),AND($J1578="",$K1578&lt;&gt;""),AND($J1578&lt;&gt;"",$K1578=""),AND($M1578="",$N1578&lt;&gt;""),AND($M1578&lt;&gt;"",$N1578=""),AND($P1578="",$Q1578&lt;&gt;""),AND($P1578&lt;&gt;"",$Q1578=""),AND($S1578="",$T1578&lt;&gt;""),AND($S1578&lt;&gt;"",$T1578=""),AND($V1578="",$W1578&lt;&gt;""),AND($V1578&lt;&gt;"",$W1578=""))),AND($C1578&lt;&gt;"",$E1578&lt;&gt;"",LEFT(TRIM($C1578),1)&lt;&gt;LEFT(TRIM($E1578),1)),IF(OR($E1578="",$F1578=""),FALSE(),IFERROR(COUNTIF(INDIRECT("UNITS_"&amp;SUBSTITUTE(LEFT($E1578,FIND(" ",$E1578&amp;" ")-1),".","_")),$F1578)=0,TRUE())),AND($B1578&lt;&gt;"",OR(ISNUMBER(SEARCH("outro",LOWER($B1578))),ISNUMBER(SEARCH("divers",LOWER($B1578))),ISNUMBER(SEARCH("etc",LOWER($B1578))))),OR(AND(ISNUMBER(SEARCH("comunic",LOWER($B1578))),LEFT($E1578,3)&lt;&gt;"4.4"),AND(ISNUMBER(SEARCH("monitor",LOWER($B1578))),NOT(OR(LEFT($E1578,3)="1.5",LEFT($E1578,3)="2.5")))),AND($B1578&lt;&gt;"",OR(LEFT($C1578,1)="1",LEFT($C1578,1)="2"),$D1578=""),AND($D1578&lt;&gt;"",NOT(OR(LEFT($C1578,1)="1",LEFT($C1578,1)="2"))),AND($D1578&lt;&gt;"",COUNTIF(' PROJETO'!$B$14:$B$16,$D1578)=0),IF($D1578="",FALSE(),IF(COUNTIF(' PROJETO'!$B$14:$B$16,$D1578)=0,FALSE(),IFERROR(INDEX(' PROJETO'!$C$14:$C$16,MATCH($D1578,' PROJETO'!$B$14:$B$16,0))&lt;&gt;"Sim",FALSE()))))</f>
        <v>0</v>
      </c>
      <c r="AG1578" s="21" t="b">
        <f>AND($AC1578,$Y1578&gt;'CONFG.  LISTAS'!$F$4,$Z1578="",$AA1578="")</f>
        <v>0</v>
      </c>
      <c r="AH1578" s="21" t="str">
        <f t="shared" si="324"/>
        <v/>
      </c>
      <c r="AI1578" s="43" t="str">
        <f ca="1">IF(NOT($AC1578),"",IF(OR($B1578="",$C1578="",$E1578="",$F1578=""),"Preencha descrição, categoria, tipo e unidade.",IF(AND($B1578&lt;&gt;"",OR(LEFT($C1578,1)="1",LEFT($C1578,1)="2"),$D1578=""),"Informe a prática de restauração para itens diretos.",IF(AND($D1578&lt;&gt;"",NOT(OR(LEFT($C1578,1)="1",LEFT($C1578,1)="2"))),"Custos indiretos não devem pertencer a uma prática específica.",IF(AND($D1578&lt;&gt;"",COUNTIF(' PROJETO'!$B$14:$B$16,$D1578)=0),"Prática de restauração inválida ou não cadastrada.",IF(IF($D1578="",FALSE(),IF(COUNTIF(' PROJETO'!$B$14:$B$16,$D1578)=0,FALSE(),IFERROR(INDEX(' PROJETO'!$C$14:$C$16,MATCH($D1578,' PROJETO'!$B$14:$B$16,0))&lt;&gt;"Sim",FALSE()))),"A prática informada no item não foi selecionada na aba Projeto.",IF(AND(MAX($I1578,$L1578,$O1578,$R1578,$U1578,$X1578)&gt;'CONFG.  LISTAS'!$F$4,NOT(OR($Z1578&lt;&gt;"",$AA1578&lt;&gt;""))),"Memorial de cálculo ou anexo obrigatório não informado para item acima do limite.",IF(OR(AND($G1578&lt;&gt;"",$H1578&lt;&gt;"",OR($G1578&lt;=0,$H1578&lt;=0)),AND($J1578&lt;&gt;"",$K1578&lt;&gt;"",OR($J1578&lt;=0,$K1578&lt;=0)),AND($M1578&lt;&gt;"",$N1578&lt;&gt;"",OR($M1578&lt;=0,$N1578&lt;=0)),AND($P1578&lt;&gt;"",$Q1578&lt;&gt;"",OR($P1578&lt;=0,$Q1578&lt;=0)),AND($S1578&lt;&gt;"",$T1578&lt;&gt;"",OR($S1578&lt;=0,$T1578&lt;=0)),AND($V1578&lt;&gt;"",$W1578&lt;&gt;"",OR($V1578&lt;=0,$W1578&lt;=0))),"Revise os valores informados: valor unitário e quantidade devem ser maiores que zero.",IF(OR(AND($G1578="",$H1578&lt;&gt;""),AND($G1578&lt;&gt;"",$H1578=""),AND($J1578="",$K1578&lt;&gt;""),AND($J1578&lt;&gt;"",$K1578=""),AND($M1578="",$N1578&lt;&gt;""),AND($M1578&lt;&gt;"",$N1578=""),AND($P1578="",$Q1578&lt;&gt;""),AND($P1578&lt;&gt;"",$Q1578=""),AND($S1578="",$T1578&lt;&gt;""),AND($S1578&lt;&gt;"",$T1578=""),AND($V1578="",$W1578&lt;&gt;""),AND($V1578&lt;&gt;"",$W1578="")),"Há ano preenchido parcialmente: "&amp;TRIM(IF(AND($G1578="",$H1578&lt;&gt;""),"Ano 1 (falta valor unitário); ","")&amp;IF(AND($G1578&lt;&gt;"",$H1578=""),"Ano 1 (falta quantidade); ","")&amp;IF(AND($J1578="",$K1578&lt;&gt;""),"Ano 2 (falta valor unitário); ","")&amp;IF(AND($J1578&lt;&gt;"",$K1578=""),"Ano 2 (falta quantidade); ","")&amp;IF(AND($M1578="",$N1578&lt;&gt;""),"Ano 3 (falta valor unitário); ","")&amp;IF(AND($M1578&lt;&gt;"",$N1578=""),"Ano 3 (falta quantidade); ","")&amp;IF(AND($P1578="",$Q1578&lt;&gt;""),"Ano 4 (falta valor unitário); ","")&amp;IF(AND($P1578&lt;&gt;"",$Q1578=""),"Ano 4 (falta quantidade); ","")&amp;IF(AND($S1578="",$T1578&lt;&gt;""),"Ano 5 (falta valor unitário); ","")&amp;IF(AND($S1578&lt;&gt;"",$T1578=""),"Ano 5 (falta quantidade); ","")&amp;IF(AND($V1578="",$W1578&lt;&gt;""),"Ano 6 (falta valor unitário); ","")&amp;IF(AND($V1578&lt;&gt;"",$W1578=""),"Ano 6 (falta quantidade); ","")), IF(NOT(OR(AND($G1578&lt;&gt;"",$H1578&lt;&gt;""),AND($J1578&lt;&gt;"",$K1578&lt;&gt;""),AND($M1578&lt;&gt;"",$N1578&lt;&gt;""),AND($P1578&lt;&gt;"",$Q1578&lt;&gt;""),AND($S1578&lt;&gt;"",$T1578&lt;&gt;""),AND($V1578&lt;&gt;"",$W1578&lt;&gt;""))),"Informe pelo menos um ano completo com valor unitário e quantidade.",IF(AND($C1578&lt;&gt;"",$E1578&lt;&gt;"",LEFT(TRIM($C1578),1)&lt;&gt;LEFT(TRIM($E1578),1)),"Categoria e tipo estão incompatíveis.",IF(IF(OR($E1578="",$F1578=""),FALSE(),IFERROR(COUNTIF(INDIRECT("UNITS_"&amp;SUBSTITUTE(LEFT($E1578,FIND(" ",$E1578&amp;" ")-1),".","_")),$F1578)=0,TRUE())),"Unidade incompatível com o tipo selecionado.",IF(OR(AND(ISNUMBER(SEARCH("comunic",LOWER($B1578))),LEFT($E1578,3)&lt;&gt;"4.4"),AND(ISNUMBER(SEARCH("monitor",LOWER($B1578))),NOT(OR(LEFT($E1578,3)="1.5",LEFT($E1578,3)="2.5")))),"Revise a classificação do item conforme as regras de preenchimento.",IF(AND($B1578&lt;&gt;"",OR(ISNUMBER(SEARCH("outro",LOWER($B1578))),ISNUMBER(SEARCH("divers",LOWER($B1578))),ISNUMBER(SEARCH("kit",LOWER($B1578))),ISNUMBER(SEARCH("ferrament",LOWER($B1578))),ISNUMBER(SEARCH("epi",LOWER($B1578)))),NOT(OR($Z1578&lt;&gt;"",$AA1578&lt;&gt;""))),"Descrição muito genérica: detalhe melhor o item e registre o racional no memorial ou em anexo.",IF(AND($Y1578=0,$B1578&lt;&gt;"",OR($G1578&lt;&gt;"",$H1578&lt;&gt;"",$J1578&lt;&gt;"",$K1578&lt;&gt;"",$M1578&lt;&gt;"",$N1578&lt;&gt;"",$P1578&lt;&gt;"",$Q1578&lt;&gt;"",$S1578&lt;&gt;"",$T1578&lt;&gt;"",$V1578&lt;&gt;"",$W1578&lt;&gt;"")),"O item possui dados lançados, mas o total está zerado. Revise os valores informados.","")))))))))))))))</f>
        <v/>
      </c>
    </row>
    <row r="1579" spans="1:35" ht="14.25" customHeight="1" x14ac:dyDescent="0.25">
      <c r="A1579" s="57" t="str">
        <f t="shared" si="312"/>
        <v/>
      </c>
      <c r="B1579" s="61"/>
      <c r="C1579" s="61"/>
      <c r="D1579" s="58"/>
      <c r="E1579" s="61"/>
      <c r="F1579" s="61"/>
      <c r="G1579" s="272"/>
      <c r="H1579" s="62"/>
      <c r="I1579" s="273">
        <f t="shared" si="313"/>
        <v>0</v>
      </c>
      <c r="J1579" s="272"/>
      <c r="K1579" s="62"/>
      <c r="L1579" s="270">
        <f t="shared" si="314"/>
        <v>0</v>
      </c>
      <c r="M1579" s="272"/>
      <c r="N1579" s="62"/>
      <c r="O1579" s="270">
        <f t="shared" si="315"/>
        <v>0</v>
      </c>
      <c r="P1579" s="272"/>
      <c r="Q1579" s="62"/>
      <c r="R1579" s="271">
        <f t="shared" si="316"/>
        <v>0</v>
      </c>
      <c r="S1579" s="272"/>
      <c r="T1579" s="62"/>
      <c r="U1579" s="270">
        <f t="shared" si="317"/>
        <v>0</v>
      </c>
      <c r="V1579" s="272"/>
      <c r="W1579" s="62"/>
      <c r="X1579" s="270">
        <f t="shared" si="318"/>
        <v>0</v>
      </c>
      <c r="Y1579" s="270">
        <f t="shared" si="319"/>
        <v>0</v>
      </c>
      <c r="Z1579" s="61"/>
      <c r="AA1579" s="61"/>
      <c r="AB1579" s="60" t="str">
        <f t="shared" si="320"/>
        <v/>
      </c>
      <c r="AC1579" s="21" t="b">
        <f t="shared" si="321"/>
        <v>0</v>
      </c>
      <c r="AD1579" s="21" t="b">
        <f t="shared" si="322"/>
        <v>0</v>
      </c>
      <c r="AE1579" s="21" t="b">
        <f t="shared" si="323"/>
        <v>0</v>
      </c>
      <c r="AF1579" s="21" t="b">
        <f ca="1">OR(AND($AC1579,NOT($AD1579)),AND($AC1579,OR(AND($G1579="",$H1579&lt;&gt;""),AND($G1579&lt;&gt;"",$H1579=""),AND($J1579="",$K1579&lt;&gt;""),AND($J1579&lt;&gt;"",$K1579=""),AND($M1579="",$N1579&lt;&gt;""),AND($M1579&lt;&gt;"",$N1579=""),AND($P1579="",$Q1579&lt;&gt;""),AND($P1579&lt;&gt;"",$Q1579=""),AND($S1579="",$T1579&lt;&gt;""),AND($S1579&lt;&gt;"",$T1579=""),AND($V1579="",$W1579&lt;&gt;""),AND($V1579&lt;&gt;"",$W1579=""))),AND($C1579&lt;&gt;"",$E1579&lt;&gt;"",LEFT(TRIM($C1579),1)&lt;&gt;LEFT(TRIM($E1579),1)),IF(OR($E1579="",$F1579=""),FALSE(),IFERROR(COUNTIF(INDIRECT("UNITS_"&amp;SUBSTITUTE(LEFT($E1579,FIND(" ",$E1579&amp;" ")-1),".","_")),$F1579)=0,TRUE())),AND($B1579&lt;&gt;"",OR(ISNUMBER(SEARCH("outro",LOWER($B1579))),ISNUMBER(SEARCH("divers",LOWER($B1579))),ISNUMBER(SEARCH("etc",LOWER($B1579))))),OR(AND(ISNUMBER(SEARCH("comunic",LOWER($B1579))),LEFT($E1579,3)&lt;&gt;"4.4"),AND(ISNUMBER(SEARCH("monitor",LOWER($B1579))),NOT(OR(LEFT($E1579,3)="1.5",LEFT($E1579,3)="2.5")))),AND($B1579&lt;&gt;"",OR(LEFT($C1579,1)="1",LEFT($C1579,1)="2"),$D1579=""),AND($D1579&lt;&gt;"",NOT(OR(LEFT($C1579,1)="1",LEFT($C1579,1)="2"))),AND($D1579&lt;&gt;"",COUNTIF(' PROJETO'!$B$14:$B$16,$D1579)=0),IF($D1579="",FALSE(),IF(COUNTIF(' PROJETO'!$B$14:$B$16,$D1579)=0,FALSE(),IFERROR(INDEX(' PROJETO'!$C$14:$C$16,MATCH($D1579,' PROJETO'!$B$14:$B$16,0))&lt;&gt;"Sim",FALSE()))))</f>
        <v>0</v>
      </c>
      <c r="AG1579" s="21" t="b">
        <f>AND($AC1579,$Y1579&gt;'CONFG.  LISTAS'!$F$4,$Z1579="",$AA1579="")</f>
        <v>0</v>
      </c>
      <c r="AH1579" s="21" t="str">
        <f t="shared" si="324"/>
        <v/>
      </c>
      <c r="AI1579" s="43" t="str">
        <f ca="1">IF(NOT($AC1579),"",IF(OR($B1579="",$C1579="",$E1579="",$F1579=""),"Preencha descrição, categoria, tipo e unidade.",IF(AND($B1579&lt;&gt;"",OR(LEFT($C1579,1)="1",LEFT($C1579,1)="2"),$D1579=""),"Informe a prática de restauração para itens diretos.",IF(AND($D1579&lt;&gt;"",NOT(OR(LEFT($C1579,1)="1",LEFT($C1579,1)="2"))),"Custos indiretos não devem pertencer a uma prática específica.",IF(AND($D1579&lt;&gt;"",COUNTIF(' PROJETO'!$B$14:$B$16,$D1579)=0),"Prática de restauração inválida ou não cadastrada.",IF(IF($D1579="",FALSE(),IF(COUNTIF(' PROJETO'!$B$14:$B$16,$D1579)=0,FALSE(),IFERROR(INDEX(' PROJETO'!$C$14:$C$16,MATCH($D1579,' PROJETO'!$B$14:$B$16,0))&lt;&gt;"Sim",FALSE()))),"A prática informada no item não foi selecionada na aba Projeto.",IF(AND(MAX($I1579,$L1579,$O1579,$R1579,$U1579,$X1579)&gt;'CONFG.  LISTAS'!$F$4,NOT(OR($Z1579&lt;&gt;"",$AA1579&lt;&gt;""))),"Memorial de cálculo ou anexo obrigatório não informado para item acima do limite.",IF(OR(AND($G1579&lt;&gt;"",$H1579&lt;&gt;"",OR($G1579&lt;=0,$H1579&lt;=0)),AND($J1579&lt;&gt;"",$K1579&lt;&gt;"",OR($J1579&lt;=0,$K1579&lt;=0)),AND($M1579&lt;&gt;"",$N1579&lt;&gt;"",OR($M1579&lt;=0,$N1579&lt;=0)),AND($P1579&lt;&gt;"",$Q1579&lt;&gt;"",OR($P1579&lt;=0,$Q1579&lt;=0)),AND($S1579&lt;&gt;"",$T1579&lt;&gt;"",OR($S1579&lt;=0,$T1579&lt;=0)),AND($V1579&lt;&gt;"",$W1579&lt;&gt;"",OR($V1579&lt;=0,$W1579&lt;=0))),"Revise os valores informados: valor unitário e quantidade devem ser maiores que zero.",IF(OR(AND($G1579="",$H1579&lt;&gt;""),AND($G1579&lt;&gt;"",$H1579=""),AND($J1579="",$K1579&lt;&gt;""),AND($J1579&lt;&gt;"",$K1579=""),AND($M1579="",$N1579&lt;&gt;""),AND($M1579&lt;&gt;"",$N1579=""),AND($P1579="",$Q1579&lt;&gt;""),AND($P1579&lt;&gt;"",$Q1579=""),AND($S1579="",$T1579&lt;&gt;""),AND($S1579&lt;&gt;"",$T1579=""),AND($V1579="",$W1579&lt;&gt;""),AND($V1579&lt;&gt;"",$W1579="")),"Há ano preenchido parcialmente: "&amp;TRIM(IF(AND($G1579="",$H1579&lt;&gt;""),"Ano 1 (falta valor unitário); ","")&amp;IF(AND($G1579&lt;&gt;"",$H1579=""),"Ano 1 (falta quantidade); ","")&amp;IF(AND($J1579="",$K1579&lt;&gt;""),"Ano 2 (falta valor unitário); ","")&amp;IF(AND($J1579&lt;&gt;"",$K1579=""),"Ano 2 (falta quantidade); ","")&amp;IF(AND($M1579="",$N1579&lt;&gt;""),"Ano 3 (falta valor unitário); ","")&amp;IF(AND($M1579&lt;&gt;"",$N1579=""),"Ano 3 (falta quantidade); ","")&amp;IF(AND($P1579="",$Q1579&lt;&gt;""),"Ano 4 (falta valor unitário); ","")&amp;IF(AND($P1579&lt;&gt;"",$Q1579=""),"Ano 4 (falta quantidade); ","")&amp;IF(AND($S1579="",$T1579&lt;&gt;""),"Ano 5 (falta valor unitário); ","")&amp;IF(AND($S1579&lt;&gt;"",$T1579=""),"Ano 5 (falta quantidade); ","")&amp;IF(AND($V1579="",$W1579&lt;&gt;""),"Ano 6 (falta valor unitário); ","")&amp;IF(AND($V1579&lt;&gt;"",$W1579=""),"Ano 6 (falta quantidade); ","")), IF(NOT(OR(AND($G1579&lt;&gt;"",$H1579&lt;&gt;""),AND($J1579&lt;&gt;"",$K1579&lt;&gt;""),AND($M1579&lt;&gt;"",$N1579&lt;&gt;""),AND($P1579&lt;&gt;"",$Q1579&lt;&gt;""),AND($S1579&lt;&gt;"",$T1579&lt;&gt;""),AND($V1579&lt;&gt;"",$W1579&lt;&gt;""))),"Informe pelo menos um ano completo com valor unitário e quantidade.",IF(AND($C1579&lt;&gt;"",$E1579&lt;&gt;"",LEFT(TRIM($C1579),1)&lt;&gt;LEFT(TRIM($E1579),1)),"Categoria e tipo estão incompatíveis.",IF(IF(OR($E1579="",$F1579=""),FALSE(),IFERROR(COUNTIF(INDIRECT("UNITS_"&amp;SUBSTITUTE(LEFT($E1579,FIND(" ",$E1579&amp;" ")-1),".","_")),$F1579)=0,TRUE())),"Unidade incompatível com o tipo selecionado.",IF(OR(AND(ISNUMBER(SEARCH("comunic",LOWER($B1579))),LEFT($E1579,3)&lt;&gt;"4.4"),AND(ISNUMBER(SEARCH("monitor",LOWER($B1579))),NOT(OR(LEFT($E1579,3)="1.5",LEFT($E1579,3)="2.5")))),"Revise a classificação do item conforme as regras de preenchimento.",IF(AND($B1579&lt;&gt;"",OR(ISNUMBER(SEARCH("outro",LOWER($B1579))),ISNUMBER(SEARCH("divers",LOWER($B1579))),ISNUMBER(SEARCH("kit",LOWER($B1579))),ISNUMBER(SEARCH("ferrament",LOWER($B1579))),ISNUMBER(SEARCH("epi",LOWER($B1579)))),NOT(OR($Z1579&lt;&gt;"",$AA1579&lt;&gt;""))),"Descrição muito genérica: detalhe melhor o item e registre o racional no memorial ou em anexo.",IF(AND($Y1579=0,$B1579&lt;&gt;"",OR($G1579&lt;&gt;"",$H1579&lt;&gt;"",$J1579&lt;&gt;"",$K1579&lt;&gt;"",$M1579&lt;&gt;"",$N1579&lt;&gt;"",$P1579&lt;&gt;"",$Q1579&lt;&gt;"",$S1579&lt;&gt;"",$T1579&lt;&gt;"",$V1579&lt;&gt;"",$W1579&lt;&gt;"")),"O item possui dados lançados, mas o total está zerado. Revise os valores informados.","")))))))))))))))</f>
        <v/>
      </c>
    </row>
    <row r="1580" spans="1:35" ht="14.25" customHeight="1" x14ac:dyDescent="0.25">
      <c r="A1580" s="57" t="str">
        <f t="shared" si="312"/>
        <v/>
      </c>
      <c r="B1580" s="58"/>
      <c r="C1580" s="58"/>
      <c r="D1580" s="58"/>
      <c r="E1580" s="58"/>
      <c r="F1580" s="58"/>
      <c r="G1580" s="269"/>
      <c r="H1580" s="59"/>
      <c r="I1580" s="273">
        <f t="shared" si="313"/>
        <v>0</v>
      </c>
      <c r="J1580" s="269"/>
      <c r="K1580" s="59"/>
      <c r="L1580" s="270">
        <f t="shared" si="314"/>
        <v>0</v>
      </c>
      <c r="M1580" s="269"/>
      <c r="N1580" s="59"/>
      <c r="O1580" s="270">
        <f t="shared" si="315"/>
        <v>0</v>
      </c>
      <c r="P1580" s="269"/>
      <c r="Q1580" s="59"/>
      <c r="R1580" s="271">
        <f t="shared" si="316"/>
        <v>0</v>
      </c>
      <c r="S1580" s="269"/>
      <c r="T1580" s="59"/>
      <c r="U1580" s="270">
        <f t="shared" si="317"/>
        <v>0</v>
      </c>
      <c r="V1580" s="269"/>
      <c r="W1580" s="59"/>
      <c r="X1580" s="270">
        <f t="shared" si="318"/>
        <v>0</v>
      </c>
      <c r="Y1580" s="270">
        <f t="shared" si="319"/>
        <v>0</v>
      </c>
      <c r="Z1580" s="58"/>
      <c r="AA1580" s="58"/>
      <c r="AB1580" s="60" t="str">
        <f t="shared" si="320"/>
        <v/>
      </c>
      <c r="AC1580" s="21" t="b">
        <f t="shared" si="321"/>
        <v>0</v>
      </c>
      <c r="AD1580" s="21" t="b">
        <f t="shared" si="322"/>
        <v>0</v>
      </c>
      <c r="AE1580" s="21" t="b">
        <f t="shared" si="323"/>
        <v>0</v>
      </c>
      <c r="AF1580" s="21" t="b">
        <f ca="1">OR(AND($AC1580,NOT($AD1580)),AND($AC1580,OR(AND($G1580="",$H1580&lt;&gt;""),AND($G1580&lt;&gt;"",$H1580=""),AND($J1580="",$K1580&lt;&gt;""),AND($J1580&lt;&gt;"",$K1580=""),AND($M1580="",$N1580&lt;&gt;""),AND($M1580&lt;&gt;"",$N1580=""),AND($P1580="",$Q1580&lt;&gt;""),AND($P1580&lt;&gt;"",$Q1580=""),AND($S1580="",$T1580&lt;&gt;""),AND($S1580&lt;&gt;"",$T1580=""),AND($V1580="",$W1580&lt;&gt;""),AND($V1580&lt;&gt;"",$W1580=""))),AND($C1580&lt;&gt;"",$E1580&lt;&gt;"",LEFT(TRIM($C1580),1)&lt;&gt;LEFT(TRIM($E1580),1)),IF(OR($E1580="",$F1580=""),FALSE(),IFERROR(COUNTIF(INDIRECT("UNITS_"&amp;SUBSTITUTE(LEFT($E1580,FIND(" ",$E1580&amp;" ")-1),".","_")),$F1580)=0,TRUE())),AND($B1580&lt;&gt;"",OR(ISNUMBER(SEARCH("outro",LOWER($B1580))),ISNUMBER(SEARCH("divers",LOWER($B1580))),ISNUMBER(SEARCH("etc",LOWER($B1580))))),OR(AND(ISNUMBER(SEARCH("comunic",LOWER($B1580))),LEFT($E1580,3)&lt;&gt;"4.4"),AND(ISNUMBER(SEARCH("monitor",LOWER($B1580))),NOT(OR(LEFT($E1580,3)="1.5",LEFT($E1580,3)="2.5")))),AND($B1580&lt;&gt;"",OR(LEFT($C1580,1)="1",LEFT($C1580,1)="2"),$D1580=""),AND($D1580&lt;&gt;"",NOT(OR(LEFT($C1580,1)="1",LEFT($C1580,1)="2"))),AND($D1580&lt;&gt;"",COUNTIF(' PROJETO'!$B$14:$B$16,$D1580)=0),IF($D1580="",FALSE(),IF(COUNTIF(' PROJETO'!$B$14:$B$16,$D1580)=0,FALSE(),IFERROR(INDEX(' PROJETO'!$C$14:$C$16,MATCH($D1580,' PROJETO'!$B$14:$B$16,0))&lt;&gt;"Sim",FALSE()))))</f>
        <v>0</v>
      </c>
      <c r="AG1580" s="21" t="b">
        <f>AND($AC1580,$Y1580&gt;'CONFG.  LISTAS'!$F$4,$Z1580="",$AA1580="")</f>
        <v>0</v>
      </c>
      <c r="AH1580" s="21" t="str">
        <f t="shared" si="324"/>
        <v/>
      </c>
      <c r="AI1580" s="43" t="str">
        <f ca="1">IF(NOT($AC1580),"",IF(OR($B1580="",$C1580="",$E1580="",$F1580=""),"Preencha descrição, categoria, tipo e unidade.",IF(AND($B1580&lt;&gt;"",OR(LEFT($C1580,1)="1",LEFT($C1580,1)="2"),$D1580=""),"Informe a prática de restauração para itens diretos.",IF(AND($D1580&lt;&gt;"",NOT(OR(LEFT($C1580,1)="1",LEFT($C1580,1)="2"))),"Custos indiretos não devem pertencer a uma prática específica.",IF(AND($D1580&lt;&gt;"",COUNTIF(' PROJETO'!$B$14:$B$16,$D1580)=0),"Prática de restauração inválida ou não cadastrada.",IF(IF($D1580="",FALSE(),IF(COUNTIF(' PROJETO'!$B$14:$B$16,$D1580)=0,FALSE(),IFERROR(INDEX(' PROJETO'!$C$14:$C$16,MATCH($D1580,' PROJETO'!$B$14:$B$16,0))&lt;&gt;"Sim",FALSE()))),"A prática informada no item não foi selecionada na aba Projeto.",IF(AND(MAX($I1580,$L1580,$O1580,$R1580,$U1580,$X1580)&gt;'CONFG.  LISTAS'!$F$4,NOT(OR($Z1580&lt;&gt;"",$AA1580&lt;&gt;""))),"Memorial de cálculo ou anexo obrigatório não informado para item acima do limite.",IF(OR(AND($G1580&lt;&gt;"",$H1580&lt;&gt;"",OR($G1580&lt;=0,$H1580&lt;=0)),AND($J1580&lt;&gt;"",$K1580&lt;&gt;"",OR($J1580&lt;=0,$K1580&lt;=0)),AND($M1580&lt;&gt;"",$N1580&lt;&gt;"",OR($M1580&lt;=0,$N1580&lt;=0)),AND($P1580&lt;&gt;"",$Q1580&lt;&gt;"",OR($P1580&lt;=0,$Q1580&lt;=0)),AND($S1580&lt;&gt;"",$T1580&lt;&gt;"",OR($S1580&lt;=0,$T1580&lt;=0)),AND($V1580&lt;&gt;"",$W1580&lt;&gt;"",OR($V1580&lt;=0,$W1580&lt;=0))),"Revise os valores informados: valor unitário e quantidade devem ser maiores que zero.",IF(OR(AND($G1580="",$H1580&lt;&gt;""),AND($G1580&lt;&gt;"",$H1580=""),AND($J1580="",$K1580&lt;&gt;""),AND($J1580&lt;&gt;"",$K1580=""),AND($M1580="",$N1580&lt;&gt;""),AND($M1580&lt;&gt;"",$N1580=""),AND($P1580="",$Q1580&lt;&gt;""),AND($P1580&lt;&gt;"",$Q1580=""),AND($S1580="",$T1580&lt;&gt;""),AND($S1580&lt;&gt;"",$T1580=""),AND($V1580="",$W1580&lt;&gt;""),AND($V1580&lt;&gt;"",$W1580="")),"Há ano preenchido parcialmente: "&amp;TRIM(IF(AND($G1580="",$H1580&lt;&gt;""),"Ano 1 (falta valor unitário); ","")&amp;IF(AND($G1580&lt;&gt;"",$H1580=""),"Ano 1 (falta quantidade); ","")&amp;IF(AND($J1580="",$K1580&lt;&gt;""),"Ano 2 (falta valor unitário); ","")&amp;IF(AND($J1580&lt;&gt;"",$K1580=""),"Ano 2 (falta quantidade); ","")&amp;IF(AND($M1580="",$N1580&lt;&gt;""),"Ano 3 (falta valor unitário); ","")&amp;IF(AND($M1580&lt;&gt;"",$N1580=""),"Ano 3 (falta quantidade); ","")&amp;IF(AND($P1580="",$Q1580&lt;&gt;""),"Ano 4 (falta valor unitário); ","")&amp;IF(AND($P1580&lt;&gt;"",$Q1580=""),"Ano 4 (falta quantidade); ","")&amp;IF(AND($S1580="",$T1580&lt;&gt;""),"Ano 5 (falta valor unitário); ","")&amp;IF(AND($S1580&lt;&gt;"",$T1580=""),"Ano 5 (falta quantidade); ","")&amp;IF(AND($V1580="",$W1580&lt;&gt;""),"Ano 6 (falta valor unitário); ","")&amp;IF(AND($V1580&lt;&gt;"",$W1580=""),"Ano 6 (falta quantidade); ","")), IF(NOT(OR(AND($G1580&lt;&gt;"",$H1580&lt;&gt;""),AND($J1580&lt;&gt;"",$K1580&lt;&gt;""),AND($M1580&lt;&gt;"",$N1580&lt;&gt;""),AND($P1580&lt;&gt;"",$Q1580&lt;&gt;""),AND($S1580&lt;&gt;"",$T1580&lt;&gt;""),AND($V1580&lt;&gt;"",$W1580&lt;&gt;""))),"Informe pelo menos um ano completo com valor unitário e quantidade.",IF(AND($C1580&lt;&gt;"",$E1580&lt;&gt;"",LEFT(TRIM($C1580),1)&lt;&gt;LEFT(TRIM($E1580),1)),"Categoria e tipo estão incompatíveis.",IF(IF(OR($E1580="",$F1580=""),FALSE(),IFERROR(COUNTIF(INDIRECT("UNITS_"&amp;SUBSTITUTE(LEFT($E1580,FIND(" ",$E1580&amp;" ")-1),".","_")),$F1580)=0,TRUE())),"Unidade incompatível com o tipo selecionado.",IF(OR(AND(ISNUMBER(SEARCH("comunic",LOWER($B1580))),LEFT($E1580,3)&lt;&gt;"4.4"),AND(ISNUMBER(SEARCH("monitor",LOWER($B1580))),NOT(OR(LEFT($E1580,3)="1.5",LEFT($E1580,3)="2.5")))),"Revise a classificação do item conforme as regras de preenchimento.",IF(AND($B1580&lt;&gt;"",OR(ISNUMBER(SEARCH("outro",LOWER($B1580))),ISNUMBER(SEARCH("divers",LOWER($B1580))),ISNUMBER(SEARCH("kit",LOWER($B1580))),ISNUMBER(SEARCH("ferrament",LOWER($B1580))),ISNUMBER(SEARCH("epi",LOWER($B1580)))),NOT(OR($Z1580&lt;&gt;"",$AA1580&lt;&gt;""))),"Descrição muito genérica: detalhe melhor o item e registre o racional no memorial ou em anexo.",IF(AND($Y1580=0,$B1580&lt;&gt;"",OR($G1580&lt;&gt;"",$H1580&lt;&gt;"",$J1580&lt;&gt;"",$K1580&lt;&gt;"",$M1580&lt;&gt;"",$N1580&lt;&gt;"",$P1580&lt;&gt;"",$Q1580&lt;&gt;"",$S1580&lt;&gt;"",$T1580&lt;&gt;"",$V1580&lt;&gt;"",$W1580&lt;&gt;"")),"O item possui dados lançados, mas o total está zerado. Revise os valores informados.","")))))))))))))))</f>
        <v/>
      </c>
    </row>
    <row r="1581" spans="1:35" ht="14.25" customHeight="1" x14ac:dyDescent="0.25">
      <c r="A1581" s="57" t="str">
        <f t="shared" si="312"/>
        <v/>
      </c>
      <c r="B1581" s="61"/>
      <c r="C1581" s="61"/>
      <c r="D1581" s="58"/>
      <c r="E1581" s="61"/>
      <c r="F1581" s="61"/>
      <c r="G1581" s="272"/>
      <c r="H1581" s="62"/>
      <c r="I1581" s="273">
        <f t="shared" si="313"/>
        <v>0</v>
      </c>
      <c r="J1581" s="272"/>
      <c r="K1581" s="62"/>
      <c r="L1581" s="270">
        <f t="shared" si="314"/>
        <v>0</v>
      </c>
      <c r="M1581" s="272"/>
      <c r="N1581" s="62"/>
      <c r="O1581" s="270">
        <f t="shared" si="315"/>
        <v>0</v>
      </c>
      <c r="P1581" s="272"/>
      <c r="Q1581" s="62"/>
      <c r="R1581" s="271">
        <f t="shared" si="316"/>
        <v>0</v>
      </c>
      <c r="S1581" s="272"/>
      <c r="T1581" s="62"/>
      <c r="U1581" s="270">
        <f t="shared" si="317"/>
        <v>0</v>
      </c>
      <c r="V1581" s="272"/>
      <c r="W1581" s="62"/>
      <c r="X1581" s="270">
        <f t="shared" si="318"/>
        <v>0</v>
      </c>
      <c r="Y1581" s="270">
        <f t="shared" si="319"/>
        <v>0</v>
      </c>
      <c r="Z1581" s="61"/>
      <c r="AA1581" s="61"/>
      <c r="AB1581" s="60" t="str">
        <f t="shared" si="320"/>
        <v/>
      </c>
      <c r="AC1581" s="21" t="b">
        <f t="shared" si="321"/>
        <v>0</v>
      </c>
      <c r="AD1581" s="21" t="b">
        <f t="shared" si="322"/>
        <v>0</v>
      </c>
      <c r="AE1581" s="21" t="b">
        <f t="shared" si="323"/>
        <v>0</v>
      </c>
      <c r="AF1581" s="21" t="b">
        <f ca="1">OR(AND($AC1581,NOT($AD1581)),AND($AC1581,OR(AND($G1581="",$H1581&lt;&gt;""),AND($G1581&lt;&gt;"",$H1581=""),AND($J1581="",$K1581&lt;&gt;""),AND($J1581&lt;&gt;"",$K1581=""),AND($M1581="",$N1581&lt;&gt;""),AND($M1581&lt;&gt;"",$N1581=""),AND($P1581="",$Q1581&lt;&gt;""),AND($P1581&lt;&gt;"",$Q1581=""),AND($S1581="",$T1581&lt;&gt;""),AND($S1581&lt;&gt;"",$T1581=""),AND($V1581="",$W1581&lt;&gt;""),AND($V1581&lt;&gt;"",$W1581=""))),AND($C1581&lt;&gt;"",$E1581&lt;&gt;"",LEFT(TRIM($C1581),1)&lt;&gt;LEFT(TRIM($E1581),1)),IF(OR($E1581="",$F1581=""),FALSE(),IFERROR(COUNTIF(INDIRECT("UNITS_"&amp;SUBSTITUTE(LEFT($E1581,FIND(" ",$E1581&amp;" ")-1),".","_")),$F1581)=0,TRUE())),AND($B1581&lt;&gt;"",OR(ISNUMBER(SEARCH("outro",LOWER($B1581))),ISNUMBER(SEARCH("divers",LOWER($B1581))),ISNUMBER(SEARCH("etc",LOWER($B1581))))),OR(AND(ISNUMBER(SEARCH("comunic",LOWER($B1581))),LEFT($E1581,3)&lt;&gt;"4.4"),AND(ISNUMBER(SEARCH("monitor",LOWER($B1581))),NOT(OR(LEFT($E1581,3)="1.5",LEFT($E1581,3)="2.5")))),AND($B1581&lt;&gt;"",OR(LEFT($C1581,1)="1",LEFT($C1581,1)="2"),$D1581=""),AND($D1581&lt;&gt;"",NOT(OR(LEFT($C1581,1)="1",LEFT($C1581,1)="2"))),AND($D1581&lt;&gt;"",COUNTIF(' PROJETO'!$B$14:$B$16,$D1581)=0),IF($D1581="",FALSE(),IF(COUNTIF(' PROJETO'!$B$14:$B$16,$D1581)=0,FALSE(),IFERROR(INDEX(' PROJETO'!$C$14:$C$16,MATCH($D1581,' PROJETO'!$B$14:$B$16,0))&lt;&gt;"Sim",FALSE()))))</f>
        <v>0</v>
      </c>
      <c r="AG1581" s="21" t="b">
        <f>AND($AC1581,$Y1581&gt;'CONFG.  LISTAS'!$F$4,$Z1581="",$AA1581="")</f>
        <v>0</v>
      </c>
      <c r="AH1581" s="21" t="str">
        <f t="shared" si="324"/>
        <v/>
      </c>
      <c r="AI1581" s="43" t="str">
        <f ca="1">IF(NOT($AC1581),"",IF(OR($B1581="",$C1581="",$E1581="",$F1581=""),"Preencha descrição, categoria, tipo e unidade.",IF(AND($B1581&lt;&gt;"",OR(LEFT($C1581,1)="1",LEFT($C1581,1)="2"),$D1581=""),"Informe a prática de restauração para itens diretos.",IF(AND($D1581&lt;&gt;"",NOT(OR(LEFT($C1581,1)="1",LEFT($C1581,1)="2"))),"Custos indiretos não devem pertencer a uma prática específica.",IF(AND($D1581&lt;&gt;"",COUNTIF(' PROJETO'!$B$14:$B$16,$D1581)=0),"Prática de restauração inválida ou não cadastrada.",IF(IF($D1581="",FALSE(),IF(COUNTIF(' PROJETO'!$B$14:$B$16,$D1581)=0,FALSE(),IFERROR(INDEX(' PROJETO'!$C$14:$C$16,MATCH($D1581,' PROJETO'!$B$14:$B$16,0))&lt;&gt;"Sim",FALSE()))),"A prática informada no item não foi selecionada na aba Projeto.",IF(AND(MAX($I1581,$L1581,$O1581,$R1581,$U1581,$X1581)&gt;'CONFG.  LISTAS'!$F$4,NOT(OR($Z1581&lt;&gt;"",$AA1581&lt;&gt;""))),"Memorial de cálculo ou anexo obrigatório não informado para item acima do limite.",IF(OR(AND($G1581&lt;&gt;"",$H1581&lt;&gt;"",OR($G1581&lt;=0,$H1581&lt;=0)),AND($J1581&lt;&gt;"",$K1581&lt;&gt;"",OR($J1581&lt;=0,$K1581&lt;=0)),AND($M1581&lt;&gt;"",$N1581&lt;&gt;"",OR($M1581&lt;=0,$N1581&lt;=0)),AND($P1581&lt;&gt;"",$Q1581&lt;&gt;"",OR($P1581&lt;=0,$Q1581&lt;=0)),AND($S1581&lt;&gt;"",$T1581&lt;&gt;"",OR($S1581&lt;=0,$T1581&lt;=0)),AND($V1581&lt;&gt;"",$W1581&lt;&gt;"",OR($V1581&lt;=0,$W1581&lt;=0))),"Revise os valores informados: valor unitário e quantidade devem ser maiores que zero.",IF(OR(AND($G1581="",$H1581&lt;&gt;""),AND($G1581&lt;&gt;"",$H1581=""),AND($J1581="",$K1581&lt;&gt;""),AND($J1581&lt;&gt;"",$K1581=""),AND($M1581="",$N1581&lt;&gt;""),AND($M1581&lt;&gt;"",$N1581=""),AND($P1581="",$Q1581&lt;&gt;""),AND($P1581&lt;&gt;"",$Q1581=""),AND($S1581="",$T1581&lt;&gt;""),AND($S1581&lt;&gt;"",$T1581=""),AND($V1581="",$W1581&lt;&gt;""),AND($V1581&lt;&gt;"",$W1581="")),"Há ano preenchido parcialmente: "&amp;TRIM(IF(AND($G1581="",$H1581&lt;&gt;""),"Ano 1 (falta valor unitário); ","")&amp;IF(AND($G1581&lt;&gt;"",$H1581=""),"Ano 1 (falta quantidade); ","")&amp;IF(AND($J1581="",$K1581&lt;&gt;""),"Ano 2 (falta valor unitário); ","")&amp;IF(AND($J1581&lt;&gt;"",$K1581=""),"Ano 2 (falta quantidade); ","")&amp;IF(AND($M1581="",$N1581&lt;&gt;""),"Ano 3 (falta valor unitário); ","")&amp;IF(AND($M1581&lt;&gt;"",$N1581=""),"Ano 3 (falta quantidade); ","")&amp;IF(AND($P1581="",$Q1581&lt;&gt;""),"Ano 4 (falta valor unitário); ","")&amp;IF(AND($P1581&lt;&gt;"",$Q1581=""),"Ano 4 (falta quantidade); ","")&amp;IF(AND($S1581="",$T1581&lt;&gt;""),"Ano 5 (falta valor unitário); ","")&amp;IF(AND($S1581&lt;&gt;"",$T1581=""),"Ano 5 (falta quantidade); ","")&amp;IF(AND($V1581="",$W1581&lt;&gt;""),"Ano 6 (falta valor unitário); ","")&amp;IF(AND($V1581&lt;&gt;"",$W1581=""),"Ano 6 (falta quantidade); ","")), IF(NOT(OR(AND($G1581&lt;&gt;"",$H1581&lt;&gt;""),AND($J1581&lt;&gt;"",$K1581&lt;&gt;""),AND($M1581&lt;&gt;"",$N1581&lt;&gt;""),AND($P1581&lt;&gt;"",$Q1581&lt;&gt;""),AND($S1581&lt;&gt;"",$T1581&lt;&gt;""),AND($V1581&lt;&gt;"",$W1581&lt;&gt;""))),"Informe pelo menos um ano completo com valor unitário e quantidade.",IF(AND($C1581&lt;&gt;"",$E1581&lt;&gt;"",LEFT(TRIM($C1581),1)&lt;&gt;LEFT(TRIM($E1581),1)),"Categoria e tipo estão incompatíveis.",IF(IF(OR($E1581="",$F1581=""),FALSE(),IFERROR(COUNTIF(INDIRECT("UNITS_"&amp;SUBSTITUTE(LEFT($E1581,FIND(" ",$E1581&amp;" ")-1),".","_")),$F1581)=0,TRUE())),"Unidade incompatível com o tipo selecionado.",IF(OR(AND(ISNUMBER(SEARCH("comunic",LOWER($B1581))),LEFT($E1581,3)&lt;&gt;"4.4"),AND(ISNUMBER(SEARCH("monitor",LOWER($B1581))),NOT(OR(LEFT($E1581,3)="1.5",LEFT($E1581,3)="2.5")))),"Revise a classificação do item conforme as regras de preenchimento.",IF(AND($B1581&lt;&gt;"",OR(ISNUMBER(SEARCH("outro",LOWER($B1581))),ISNUMBER(SEARCH("divers",LOWER($B1581))),ISNUMBER(SEARCH("kit",LOWER($B1581))),ISNUMBER(SEARCH("ferrament",LOWER($B1581))),ISNUMBER(SEARCH("epi",LOWER($B1581)))),NOT(OR($Z1581&lt;&gt;"",$AA1581&lt;&gt;""))),"Descrição muito genérica: detalhe melhor o item e registre o racional no memorial ou em anexo.",IF(AND($Y1581=0,$B1581&lt;&gt;"",OR($G1581&lt;&gt;"",$H1581&lt;&gt;"",$J1581&lt;&gt;"",$K1581&lt;&gt;"",$M1581&lt;&gt;"",$N1581&lt;&gt;"",$P1581&lt;&gt;"",$Q1581&lt;&gt;"",$S1581&lt;&gt;"",$T1581&lt;&gt;"",$V1581&lt;&gt;"",$W1581&lt;&gt;"")),"O item possui dados lançados, mas o total está zerado. Revise os valores informados.","")))))))))))))))</f>
        <v/>
      </c>
    </row>
    <row r="1582" spans="1:35" ht="14.25" customHeight="1" x14ac:dyDescent="0.25">
      <c r="A1582" s="57" t="str">
        <f t="shared" si="312"/>
        <v/>
      </c>
      <c r="B1582" s="58"/>
      <c r="C1582" s="58"/>
      <c r="D1582" s="58"/>
      <c r="E1582" s="58"/>
      <c r="F1582" s="58"/>
      <c r="G1582" s="269"/>
      <c r="H1582" s="59"/>
      <c r="I1582" s="273">
        <f t="shared" si="313"/>
        <v>0</v>
      </c>
      <c r="J1582" s="269"/>
      <c r="K1582" s="59"/>
      <c r="L1582" s="270">
        <f t="shared" si="314"/>
        <v>0</v>
      </c>
      <c r="M1582" s="269"/>
      <c r="N1582" s="59"/>
      <c r="O1582" s="270">
        <f t="shared" si="315"/>
        <v>0</v>
      </c>
      <c r="P1582" s="269"/>
      <c r="Q1582" s="59"/>
      <c r="R1582" s="271">
        <f t="shared" si="316"/>
        <v>0</v>
      </c>
      <c r="S1582" s="269"/>
      <c r="T1582" s="59"/>
      <c r="U1582" s="270">
        <f t="shared" si="317"/>
        <v>0</v>
      </c>
      <c r="V1582" s="269"/>
      <c r="W1582" s="59"/>
      <c r="X1582" s="270">
        <f t="shared" si="318"/>
        <v>0</v>
      </c>
      <c r="Y1582" s="270">
        <f t="shared" si="319"/>
        <v>0</v>
      </c>
      <c r="Z1582" s="58"/>
      <c r="AA1582" s="58"/>
      <c r="AB1582" s="60" t="str">
        <f t="shared" si="320"/>
        <v/>
      </c>
      <c r="AC1582" s="21" t="b">
        <f t="shared" si="321"/>
        <v>0</v>
      </c>
      <c r="AD1582" s="21" t="b">
        <f t="shared" si="322"/>
        <v>0</v>
      </c>
      <c r="AE1582" s="21" t="b">
        <f t="shared" si="323"/>
        <v>0</v>
      </c>
      <c r="AF1582" s="21" t="b">
        <f ca="1">OR(AND($AC1582,NOT($AD1582)),AND($AC1582,OR(AND($G1582="",$H1582&lt;&gt;""),AND($G1582&lt;&gt;"",$H1582=""),AND($J1582="",$K1582&lt;&gt;""),AND($J1582&lt;&gt;"",$K1582=""),AND($M1582="",$N1582&lt;&gt;""),AND($M1582&lt;&gt;"",$N1582=""),AND($P1582="",$Q1582&lt;&gt;""),AND($P1582&lt;&gt;"",$Q1582=""),AND($S1582="",$T1582&lt;&gt;""),AND($S1582&lt;&gt;"",$T1582=""),AND($V1582="",$W1582&lt;&gt;""),AND($V1582&lt;&gt;"",$W1582=""))),AND($C1582&lt;&gt;"",$E1582&lt;&gt;"",LEFT(TRIM($C1582),1)&lt;&gt;LEFT(TRIM($E1582),1)),IF(OR($E1582="",$F1582=""),FALSE(),IFERROR(COUNTIF(INDIRECT("UNITS_"&amp;SUBSTITUTE(LEFT($E1582,FIND(" ",$E1582&amp;" ")-1),".","_")),$F1582)=0,TRUE())),AND($B1582&lt;&gt;"",OR(ISNUMBER(SEARCH("outro",LOWER($B1582))),ISNUMBER(SEARCH("divers",LOWER($B1582))),ISNUMBER(SEARCH("etc",LOWER($B1582))))),OR(AND(ISNUMBER(SEARCH("comunic",LOWER($B1582))),LEFT($E1582,3)&lt;&gt;"4.4"),AND(ISNUMBER(SEARCH("monitor",LOWER($B1582))),NOT(OR(LEFT($E1582,3)="1.5",LEFT($E1582,3)="2.5")))),AND($B1582&lt;&gt;"",OR(LEFT($C1582,1)="1",LEFT($C1582,1)="2"),$D1582=""),AND($D1582&lt;&gt;"",NOT(OR(LEFT($C1582,1)="1",LEFT($C1582,1)="2"))),AND($D1582&lt;&gt;"",COUNTIF(' PROJETO'!$B$14:$B$16,$D1582)=0),IF($D1582="",FALSE(),IF(COUNTIF(' PROJETO'!$B$14:$B$16,$D1582)=0,FALSE(),IFERROR(INDEX(' PROJETO'!$C$14:$C$16,MATCH($D1582,' PROJETO'!$B$14:$B$16,0))&lt;&gt;"Sim",FALSE()))))</f>
        <v>0</v>
      </c>
      <c r="AG1582" s="21" t="b">
        <f>AND($AC1582,$Y1582&gt;'CONFG.  LISTAS'!$F$4,$Z1582="",$AA1582="")</f>
        <v>0</v>
      </c>
      <c r="AH1582" s="21" t="str">
        <f t="shared" si="324"/>
        <v/>
      </c>
      <c r="AI1582" s="43" t="str">
        <f ca="1">IF(NOT($AC1582),"",IF(OR($B1582="",$C1582="",$E1582="",$F1582=""),"Preencha descrição, categoria, tipo e unidade.",IF(AND($B1582&lt;&gt;"",OR(LEFT($C1582,1)="1",LEFT($C1582,1)="2"),$D1582=""),"Informe a prática de restauração para itens diretos.",IF(AND($D1582&lt;&gt;"",NOT(OR(LEFT($C1582,1)="1",LEFT($C1582,1)="2"))),"Custos indiretos não devem pertencer a uma prática específica.",IF(AND($D1582&lt;&gt;"",COUNTIF(' PROJETO'!$B$14:$B$16,$D1582)=0),"Prática de restauração inválida ou não cadastrada.",IF(IF($D1582="",FALSE(),IF(COUNTIF(' PROJETO'!$B$14:$B$16,$D1582)=0,FALSE(),IFERROR(INDEX(' PROJETO'!$C$14:$C$16,MATCH($D1582,' PROJETO'!$B$14:$B$16,0))&lt;&gt;"Sim",FALSE()))),"A prática informada no item não foi selecionada na aba Projeto.",IF(AND(MAX($I1582,$L1582,$O1582,$R1582,$U1582,$X1582)&gt;'CONFG.  LISTAS'!$F$4,NOT(OR($Z1582&lt;&gt;"",$AA1582&lt;&gt;""))),"Memorial de cálculo ou anexo obrigatório não informado para item acima do limite.",IF(OR(AND($G1582&lt;&gt;"",$H1582&lt;&gt;"",OR($G1582&lt;=0,$H1582&lt;=0)),AND($J1582&lt;&gt;"",$K1582&lt;&gt;"",OR($J1582&lt;=0,$K1582&lt;=0)),AND($M1582&lt;&gt;"",$N1582&lt;&gt;"",OR($M1582&lt;=0,$N1582&lt;=0)),AND($P1582&lt;&gt;"",$Q1582&lt;&gt;"",OR($P1582&lt;=0,$Q1582&lt;=0)),AND($S1582&lt;&gt;"",$T1582&lt;&gt;"",OR($S1582&lt;=0,$T1582&lt;=0)),AND($V1582&lt;&gt;"",$W1582&lt;&gt;"",OR($V1582&lt;=0,$W1582&lt;=0))),"Revise os valores informados: valor unitário e quantidade devem ser maiores que zero.",IF(OR(AND($G1582="",$H1582&lt;&gt;""),AND($G1582&lt;&gt;"",$H1582=""),AND($J1582="",$K1582&lt;&gt;""),AND($J1582&lt;&gt;"",$K1582=""),AND($M1582="",$N1582&lt;&gt;""),AND($M1582&lt;&gt;"",$N1582=""),AND($P1582="",$Q1582&lt;&gt;""),AND($P1582&lt;&gt;"",$Q1582=""),AND($S1582="",$T1582&lt;&gt;""),AND($S1582&lt;&gt;"",$T1582=""),AND($V1582="",$W1582&lt;&gt;""),AND($V1582&lt;&gt;"",$W1582="")),"Há ano preenchido parcialmente: "&amp;TRIM(IF(AND($G1582="",$H1582&lt;&gt;""),"Ano 1 (falta valor unitário); ","")&amp;IF(AND($G1582&lt;&gt;"",$H1582=""),"Ano 1 (falta quantidade); ","")&amp;IF(AND($J1582="",$K1582&lt;&gt;""),"Ano 2 (falta valor unitário); ","")&amp;IF(AND($J1582&lt;&gt;"",$K1582=""),"Ano 2 (falta quantidade); ","")&amp;IF(AND($M1582="",$N1582&lt;&gt;""),"Ano 3 (falta valor unitário); ","")&amp;IF(AND($M1582&lt;&gt;"",$N1582=""),"Ano 3 (falta quantidade); ","")&amp;IF(AND($P1582="",$Q1582&lt;&gt;""),"Ano 4 (falta valor unitário); ","")&amp;IF(AND($P1582&lt;&gt;"",$Q1582=""),"Ano 4 (falta quantidade); ","")&amp;IF(AND($S1582="",$T1582&lt;&gt;""),"Ano 5 (falta valor unitário); ","")&amp;IF(AND($S1582&lt;&gt;"",$T1582=""),"Ano 5 (falta quantidade); ","")&amp;IF(AND($V1582="",$W1582&lt;&gt;""),"Ano 6 (falta valor unitário); ","")&amp;IF(AND($V1582&lt;&gt;"",$W1582=""),"Ano 6 (falta quantidade); ","")), IF(NOT(OR(AND($G1582&lt;&gt;"",$H1582&lt;&gt;""),AND($J1582&lt;&gt;"",$K1582&lt;&gt;""),AND($M1582&lt;&gt;"",$N1582&lt;&gt;""),AND($P1582&lt;&gt;"",$Q1582&lt;&gt;""),AND($S1582&lt;&gt;"",$T1582&lt;&gt;""),AND($V1582&lt;&gt;"",$W1582&lt;&gt;""))),"Informe pelo menos um ano completo com valor unitário e quantidade.",IF(AND($C1582&lt;&gt;"",$E1582&lt;&gt;"",LEFT(TRIM($C1582),1)&lt;&gt;LEFT(TRIM($E1582),1)),"Categoria e tipo estão incompatíveis.",IF(IF(OR($E1582="",$F1582=""),FALSE(),IFERROR(COUNTIF(INDIRECT("UNITS_"&amp;SUBSTITUTE(LEFT($E1582,FIND(" ",$E1582&amp;" ")-1),".","_")),$F1582)=0,TRUE())),"Unidade incompatível com o tipo selecionado.",IF(OR(AND(ISNUMBER(SEARCH("comunic",LOWER($B1582))),LEFT($E1582,3)&lt;&gt;"4.4"),AND(ISNUMBER(SEARCH("monitor",LOWER($B1582))),NOT(OR(LEFT($E1582,3)="1.5",LEFT($E1582,3)="2.5")))),"Revise a classificação do item conforme as regras de preenchimento.",IF(AND($B1582&lt;&gt;"",OR(ISNUMBER(SEARCH("outro",LOWER($B1582))),ISNUMBER(SEARCH("divers",LOWER($B1582))),ISNUMBER(SEARCH("kit",LOWER($B1582))),ISNUMBER(SEARCH("ferrament",LOWER($B1582))),ISNUMBER(SEARCH("epi",LOWER($B1582)))),NOT(OR($Z1582&lt;&gt;"",$AA1582&lt;&gt;""))),"Descrição muito genérica: detalhe melhor o item e registre o racional no memorial ou em anexo.",IF(AND($Y1582=0,$B1582&lt;&gt;"",OR($G1582&lt;&gt;"",$H1582&lt;&gt;"",$J1582&lt;&gt;"",$K1582&lt;&gt;"",$M1582&lt;&gt;"",$N1582&lt;&gt;"",$P1582&lt;&gt;"",$Q1582&lt;&gt;"",$S1582&lt;&gt;"",$T1582&lt;&gt;"",$V1582&lt;&gt;"",$W1582&lt;&gt;"")),"O item possui dados lançados, mas o total está zerado. Revise os valores informados.","")))))))))))))))</f>
        <v/>
      </c>
    </row>
    <row r="1583" spans="1:35" ht="14.25" customHeight="1" x14ac:dyDescent="0.25">
      <c r="A1583" s="57" t="str">
        <f t="shared" si="312"/>
        <v/>
      </c>
      <c r="B1583" s="61"/>
      <c r="C1583" s="61"/>
      <c r="D1583" s="58"/>
      <c r="E1583" s="61"/>
      <c r="F1583" s="61"/>
      <c r="G1583" s="272"/>
      <c r="H1583" s="62"/>
      <c r="I1583" s="273">
        <f t="shared" si="313"/>
        <v>0</v>
      </c>
      <c r="J1583" s="272"/>
      <c r="K1583" s="62"/>
      <c r="L1583" s="270">
        <f t="shared" si="314"/>
        <v>0</v>
      </c>
      <c r="M1583" s="272"/>
      <c r="N1583" s="62"/>
      <c r="O1583" s="270">
        <f t="shared" si="315"/>
        <v>0</v>
      </c>
      <c r="P1583" s="272"/>
      <c r="Q1583" s="62"/>
      <c r="R1583" s="271">
        <f t="shared" si="316"/>
        <v>0</v>
      </c>
      <c r="S1583" s="272"/>
      <c r="T1583" s="62"/>
      <c r="U1583" s="270">
        <f t="shared" si="317"/>
        <v>0</v>
      </c>
      <c r="V1583" s="272"/>
      <c r="W1583" s="62"/>
      <c r="X1583" s="270">
        <f t="shared" si="318"/>
        <v>0</v>
      </c>
      <c r="Y1583" s="270">
        <f t="shared" si="319"/>
        <v>0</v>
      </c>
      <c r="Z1583" s="61"/>
      <c r="AA1583" s="61"/>
      <c r="AB1583" s="60" t="str">
        <f t="shared" si="320"/>
        <v/>
      </c>
      <c r="AC1583" s="21" t="b">
        <f t="shared" si="321"/>
        <v>0</v>
      </c>
      <c r="AD1583" s="21" t="b">
        <f t="shared" si="322"/>
        <v>0</v>
      </c>
      <c r="AE1583" s="21" t="b">
        <f t="shared" si="323"/>
        <v>0</v>
      </c>
      <c r="AF1583" s="21" t="b">
        <f ca="1">OR(AND($AC1583,NOT($AD1583)),AND($AC1583,OR(AND($G1583="",$H1583&lt;&gt;""),AND($G1583&lt;&gt;"",$H1583=""),AND($J1583="",$K1583&lt;&gt;""),AND($J1583&lt;&gt;"",$K1583=""),AND($M1583="",$N1583&lt;&gt;""),AND($M1583&lt;&gt;"",$N1583=""),AND($P1583="",$Q1583&lt;&gt;""),AND($P1583&lt;&gt;"",$Q1583=""),AND($S1583="",$T1583&lt;&gt;""),AND($S1583&lt;&gt;"",$T1583=""),AND($V1583="",$W1583&lt;&gt;""),AND($V1583&lt;&gt;"",$W1583=""))),AND($C1583&lt;&gt;"",$E1583&lt;&gt;"",LEFT(TRIM($C1583),1)&lt;&gt;LEFT(TRIM($E1583),1)),IF(OR($E1583="",$F1583=""),FALSE(),IFERROR(COUNTIF(INDIRECT("UNITS_"&amp;SUBSTITUTE(LEFT($E1583,FIND(" ",$E1583&amp;" ")-1),".","_")),$F1583)=0,TRUE())),AND($B1583&lt;&gt;"",OR(ISNUMBER(SEARCH("outro",LOWER($B1583))),ISNUMBER(SEARCH("divers",LOWER($B1583))),ISNUMBER(SEARCH("etc",LOWER($B1583))))),OR(AND(ISNUMBER(SEARCH("comunic",LOWER($B1583))),LEFT($E1583,3)&lt;&gt;"4.4"),AND(ISNUMBER(SEARCH("monitor",LOWER($B1583))),NOT(OR(LEFT($E1583,3)="1.5",LEFT($E1583,3)="2.5")))),AND($B1583&lt;&gt;"",OR(LEFT($C1583,1)="1",LEFT($C1583,1)="2"),$D1583=""),AND($D1583&lt;&gt;"",NOT(OR(LEFT($C1583,1)="1",LEFT($C1583,1)="2"))),AND($D1583&lt;&gt;"",COUNTIF(' PROJETO'!$B$14:$B$16,$D1583)=0),IF($D1583="",FALSE(),IF(COUNTIF(' PROJETO'!$B$14:$B$16,$D1583)=0,FALSE(),IFERROR(INDEX(' PROJETO'!$C$14:$C$16,MATCH($D1583,' PROJETO'!$B$14:$B$16,0))&lt;&gt;"Sim",FALSE()))))</f>
        <v>0</v>
      </c>
      <c r="AG1583" s="21" t="b">
        <f>AND($AC1583,$Y1583&gt;'CONFG.  LISTAS'!$F$4,$Z1583="",$AA1583="")</f>
        <v>0</v>
      </c>
      <c r="AH1583" s="21" t="str">
        <f t="shared" si="324"/>
        <v/>
      </c>
      <c r="AI1583" s="43" t="str">
        <f ca="1">IF(NOT($AC1583),"",IF(OR($B1583="",$C1583="",$E1583="",$F1583=""),"Preencha descrição, categoria, tipo e unidade.",IF(AND($B1583&lt;&gt;"",OR(LEFT($C1583,1)="1",LEFT($C1583,1)="2"),$D1583=""),"Informe a prática de restauração para itens diretos.",IF(AND($D1583&lt;&gt;"",NOT(OR(LEFT($C1583,1)="1",LEFT($C1583,1)="2"))),"Custos indiretos não devem pertencer a uma prática específica.",IF(AND($D1583&lt;&gt;"",COUNTIF(' PROJETO'!$B$14:$B$16,$D1583)=0),"Prática de restauração inválida ou não cadastrada.",IF(IF($D1583="",FALSE(),IF(COUNTIF(' PROJETO'!$B$14:$B$16,$D1583)=0,FALSE(),IFERROR(INDEX(' PROJETO'!$C$14:$C$16,MATCH($D1583,' PROJETO'!$B$14:$B$16,0))&lt;&gt;"Sim",FALSE()))),"A prática informada no item não foi selecionada na aba Projeto.",IF(AND(MAX($I1583,$L1583,$O1583,$R1583,$U1583,$X1583)&gt;'CONFG.  LISTAS'!$F$4,NOT(OR($Z1583&lt;&gt;"",$AA1583&lt;&gt;""))),"Memorial de cálculo ou anexo obrigatório não informado para item acima do limite.",IF(OR(AND($G1583&lt;&gt;"",$H1583&lt;&gt;"",OR($G1583&lt;=0,$H1583&lt;=0)),AND($J1583&lt;&gt;"",$K1583&lt;&gt;"",OR($J1583&lt;=0,$K1583&lt;=0)),AND($M1583&lt;&gt;"",$N1583&lt;&gt;"",OR($M1583&lt;=0,$N1583&lt;=0)),AND($P1583&lt;&gt;"",$Q1583&lt;&gt;"",OR($P1583&lt;=0,$Q1583&lt;=0)),AND($S1583&lt;&gt;"",$T1583&lt;&gt;"",OR($S1583&lt;=0,$T1583&lt;=0)),AND($V1583&lt;&gt;"",$W1583&lt;&gt;"",OR($V1583&lt;=0,$W1583&lt;=0))),"Revise os valores informados: valor unitário e quantidade devem ser maiores que zero.",IF(OR(AND($G1583="",$H1583&lt;&gt;""),AND($G1583&lt;&gt;"",$H1583=""),AND($J1583="",$K1583&lt;&gt;""),AND($J1583&lt;&gt;"",$K1583=""),AND($M1583="",$N1583&lt;&gt;""),AND($M1583&lt;&gt;"",$N1583=""),AND($P1583="",$Q1583&lt;&gt;""),AND($P1583&lt;&gt;"",$Q1583=""),AND($S1583="",$T1583&lt;&gt;""),AND($S1583&lt;&gt;"",$T1583=""),AND($V1583="",$W1583&lt;&gt;""),AND($V1583&lt;&gt;"",$W1583="")),"Há ano preenchido parcialmente: "&amp;TRIM(IF(AND($G1583="",$H1583&lt;&gt;""),"Ano 1 (falta valor unitário); ","")&amp;IF(AND($G1583&lt;&gt;"",$H1583=""),"Ano 1 (falta quantidade); ","")&amp;IF(AND($J1583="",$K1583&lt;&gt;""),"Ano 2 (falta valor unitário); ","")&amp;IF(AND($J1583&lt;&gt;"",$K1583=""),"Ano 2 (falta quantidade); ","")&amp;IF(AND($M1583="",$N1583&lt;&gt;""),"Ano 3 (falta valor unitário); ","")&amp;IF(AND($M1583&lt;&gt;"",$N1583=""),"Ano 3 (falta quantidade); ","")&amp;IF(AND($P1583="",$Q1583&lt;&gt;""),"Ano 4 (falta valor unitário); ","")&amp;IF(AND($P1583&lt;&gt;"",$Q1583=""),"Ano 4 (falta quantidade); ","")&amp;IF(AND($S1583="",$T1583&lt;&gt;""),"Ano 5 (falta valor unitário); ","")&amp;IF(AND($S1583&lt;&gt;"",$T1583=""),"Ano 5 (falta quantidade); ","")&amp;IF(AND($V1583="",$W1583&lt;&gt;""),"Ano 6 (falta valor unitário); ","")&amp;IF(AND($V1583&lt;&gt;"",$W1583=""),"Ano 6 (falta quantidade); ","")), IF(NOT(OR(AND($G1583&lt;&gt;"",$H1583&lt;&gt;""),AND($J1583&lt;&gt;"",$K1583&lt;&gt;""),AND($M1583&lt;&gt;"",$N1583&lt;&gt;""),AND($P1583&lt;&gt;"",$Q1583&lt;&gt;""),AND($S1583&lt;&gt;"",$T1583&lt;&gt;""),AND($V1583&lt;&gt;"",$W1583&lt;&gt;""))),"Informe pelo menos um ano completo com valor unitário e quantidade.",IF(AND($C1583&lt;&gt;"",$E1583&lt;&gt;"",LEFT(TRIM($C1583),1)&lt;&gt;LEFT(TRIM($E1583),1)),"Categoria e tipo estão incompatíveis.",IF(IF(OR($E1583="",$F1583=""),FALSE(),IFERROR(COUNTIF(INDIRECT("UNITS_"&amp;SUBSTITUTE(LEFT($E1583,FIND(" ",$E1583&amp;" ")-1),".","_")),$F1583)=0,TRUE())),"Unidade incompatível com o tipo selecionado.",IF(OR(AND(ISNUMBER(SEARCH("comunic",LOWER($B1583))),LEFT($E1583,3)&lt;&gt;"4.4"),AND(ISNUMBER(SEARCH("monitor",LOWER($B1583))),NOT(OR(LEFT($E1583,3)="1.5",LEFT($E1583,3)="2.5")))),"Revise a classificação do item conforme as regras de preenchimento.",IF(AND($B1583&lt;&gt;"",OR(ISNUMBER(SEARCH("outro",LOWER($B1583))),ISNUMBER(SEARCH("divers",LOWER($B1583))),ISNUMBER(SEARCH("kit",LOWER($B1583))),ISNUMBER(SEARCH("ferrament",LOWER($B1583))),ISNUMBER(SEARCH("epi",LOWER($B1583)))),NOT(OR($Z1583&lt;&gt;"",$AA1583&lt;&gt;""))),"Descrição muito genérica: detalhe melhor o item e registre o racional no memorial ou em anexo.",IF(AND($Y1583=0,$B1583&lt;&gt;"",OR($G1583&lt;&gt;"",$H1583&lt;&gt;"",$J1583&lt;&gt;"",$K1583&lt;&gt;"",$M1583&lt;&gt;"",$N1583&lt;&gt;"",$P1583&lt;&gt;"",$Q1583&lt;&gt;"",$S1583&lt;&gt;"",$T1583&lt;&gt;"",$V1583&lt;&gt;"",$W1583&lt;&gt;"")),"O item possui dados lançados, mas o total está zerado. Revise os valores informados.","")))))))))))))))</f>
        <v/>
      </c>
    </row>
    <row r="1584" spans="1:35" ht="14.25" customHeight="1" x14ac:dyDescent="0.25">
      <c r="A1584" s="57" t="str">
        <f t="shared" si="312"/>
        <v/>
      </c>
      <c r="B1584" s="58"/>
      <c r="C1584" s="58"/>
      <c r="D1584" s="58"/>
      <c r="E1584" s="58"/>
      <c r="F1584" s="58"/>
      <c r="G1584" s="269"/>
      <c r="H1584" s="59"/>
      <c r="I1584" s="273">
        <f t="shared" si="313"/>
        <v>0</v>
      </c>
      <c r="J1584" s="269"/>
      <c r="K1584" s="59"/>
      <c r="L1584" s="270">
        <f t="shared" si="314"/>
        <v>0</v>
      </c>
      <c r="M1584" s="269"/>
      <c r="N1584" s="59"/>
      <c r="O1584" s="270">
        <f t="shared" si="315"/>
        <v>0</v>
      </c>
      <c r="P1584" s="269"/>
      <c r="Q1584" s="59"/>
      <c r="R1584" s="271">
        <f t="shared" si="316"/>
        <v>0</v>
      </c>
      <c r="S1584" s="269"/>
      <c r="T1584" s="59"/>
      <c r="U1584" s="270">
        <f t="shared" si="317"/>
        <v>0</v>
      </c>
      <c r="V1584" s="269"/>
      <c r="W1584" s="59"/>
      <c r="X1584" s="270">
        <f t="shared" si="318"/>
        <v>0</v>
      </c>
      <c r="Y1584" s="270">
        <f t="shared" si="319"/>
        <v>0</v>
      </c>
      <c r="Z1584" s="58"/>
      <c r="AA1584" s="58"/>
      <c r="AB1584" s="60" t="str">
        <f t="shared" si="320"/>
        <v/>
      </c>
      <c r="AC1584" s="21" t="b">
        <f t="shared" si="321"/>
        <v>0</v>
      </c>
      <c r="AD1584" s="21" t="b">
        <f t="shared" si="322"/>
        <v>0</v>
      </c>
      <c r="AE1584" s="21" t="b">
        <f t="shared" si="323"/>
        <v>0</v>
      </c>
      <c r="AF1584" s="21" t="b">
        <f ca="1">OR(AND($AC1584,NOT($AD1584)),AND($AC1584,OR(AND($G1584="",$H1584&lt;&gt;""),AND($G1584&lt;&gt;"",$H1584=""),AND($J1584="",$K1584&lt;&gt;""),AND($J1584&lt;&gt;"",$K1584=""),AND($M1584="",$N1584&lt;&gt;""),AND($M1584&lt;&gt;"",$N1584=""),AND($P1584="",$Q1584&lt;&gt;""),AND($P1584&lt;&gt;"",$Q1584=""),AND($S1584="",$T1584&lt;&gt;""),AND($S1584&lt;&gt;"",$T1584=""),AND($V1584="",$W1584&lt;&gt;""),AND($V1584&lt;&gt;"",$W1584=""))),AND($C1584&lt;&gt;"",$E1584&lt;&gt;"",LEFT(TRIM($C1584),1)&lt;&gt;LEFT(TRIM($E1584),1)),IF(OR($E1584="",$F1584=""),FALSE(),IFERROR(COUNTIF(INDIRECT("UNITS_"&amp;SUBSTITUTE(LEFT($E1584,FIND(" ",$E1584&amp;" ")-1),".","_")),$F1584)=0,TRUE())),AND($B1584&lt;&gt;"",OR(ISNUMBER(SEARCH("outro",LOWER($B1584))),ISNUMBER(SEARCH("divers",LOWER($B1584))),ISNUMBER(SEARCH("etc",LOWER($B1584))))),OR(AND(ISNUMBER(SEARCH("comunic",LOWER($B1584))),LEFT($E1584,3)&lt;&gt;"4.4"),AND(ISNUMBER(SEARCH("monitor",LOWER($B1584))),NOT(OR(LEFT($E1584,3)="1.5",LEFT($E1584,3)="2.5")))),AND($B1584&lt;&gt;"",OR(LEFT($C1584,1)="1",LEFT($C1584,1)="2"),$D1584=""),AND($D1584&lt;&gt;"",NOT(OR(LEFT($C1584,1)="1",LEFT($C1584,1)="2"))),AND($D1584&lt;&gt;"",COUNTIF(' PROJETO'!$B$14:$B$16,$D1584)=0),IF($D1584="",FALSE(),IF(COUNTIF(' PROJETO'!$B$14:$B$16,$D1584)=0,FALSE(),IFERROR(INDEX(' PROJETO'!$C$14:$C$16,MATCH($D1584,' PROJETO'!$B$14:$B$16,0))&lt;&gt;"Sim",FALSE()))))</f>
        <v>0</v>
      </c>
      <c r="AG1584" s="21" t="b">
        <f>AND($AC1584,$Y1584&gt;'CONFG.  LISTAS'!$F$4,$Z1584="",$AA1584="")</f>
        <v>0</v>
      </c>
      <c r="AH1584" s="21" t="str">
        <f t="shared" si="324"/>
        <v/>
      </c>
      <c r="AI1584" s="43" t="str">
        <f ca="1">IF(NOT($AC1584),"",IF(OR($B1584="",$C1584="",$E1584="",$F1584=""),"Preencha descrição, categoria, tipo e unidade.",IF(AND($B1584&lt;&gt;"",OR(LEFT($C1584,1)="1",LEFT($C1584,1)="2"),$D1584=""),"Informe a prática de restauração para itens diretos.",IF(AND($D1584&lt;&gt;"",NOT(OR(LEFT($C1584,1)="1",LEFT($C1584,1)="2"))),"Custos indiretos não devem pertencer a uma prática específica.",IF(AND($D1584&lt;&gt;"",COUNTIF(' PROJETO'!$B$14:$B$16,$D1584)=0),"Prática de restauração inválida ou não cadastrada.",IF(IF($D1584="",FALSE(),IF(COUNTIF(' PROJETO'!$B$14:$B$16,$D1584)=0,FALSE(),IFERROR(INDEX(' PROJETO'!$C$14:$C$16,MATCH($D1584,' PROJETO'!$B$14:$B$16,0))&lt;&gt;"Sim",FALSE()))),"A prática informada no item não foi selecionada na aba Projeto.",IF(AND(MAX($I1584,$L1584,$O1584,$R1584,$U1584,$X1584)&gt;'CONFG.  LISTAS'!$F$4,NOT(OR($Z1584&lt;&gt;"",$AA1584&lt;&gt;""))),"Memorial de cálculo ou anexo obrigatório não informado para item acima do limite.",IF(OR(AND($G1584&lt;&gt;"",$H1584&lt;&gt;"",OR($G1584&lt;=0,$H1584&lt;=0)),AND($J1584&lt;&gt;"",$K1584&lt;&gt;"",OR($J1584&lt;=0,$K1584&lt;=0)),AND($M1584&lt;&gt;"",$N1584&lt;&gt;"",OR($M1584&lt;=0,$N1584&lt;=0)),AND($P1584&lt;&gt;"",$Q1584&lt;&gt;"",OR($P1584&lt;=0,$Q1584&lt;=0)),AND($S1584&lt;&gt;"",$T1584&lt;&gt;"",OR($S1584&lt;=0,$T1584&lt;=0)),AND($V1584&lt;&gt;"",$W1584&lt;&gt;"",OR($V1584&lt;=0,$W1584&lt;=0))),"Revise os valores informados: valor unitário e quantidade devem ser maiores que zero.",IF(OR(AND($G1584="",$H1584&lt;&gt;""),AND($G1584&lt;&gt;"",$H1584=""),AND($J1584="",$K1584&lt;&gt;""),AND($J1584&lt;&gt;"",$K1584=""),AND($M1584="",$N1584&lt;&gt;""),AND($M1584&lt;&gt;"",$N1584=""),AND($P1584="",$Q1584&lt;&gt;""),AND($P1584&lt;&gt;"",$Q1584=""),AND($S1584="",$T1584&lt;&gt;""),AND($S1584&lt;&gt;"",$T1584=""),AND($V1584="",$W1584&lt;&gt;""),AND($V1584&lt;&gt;"",$W1584="")),"Há ano preenchido parcialmente: "&amp;TRIM(IF(AND($G1584="",$H1584&lt;&gt;""),"Ano 1 (falta valor unitário); ","")&amp;IF(AND($G1584&lt;&gt;"",$H1584=""),"Ano 1 (falta quantidade); ","")&amp;IF(AND($J1584="",$K1584&lt;&gt;""),"Ano 2 (falta valor unitário); ","")&amp;IF(AND($J1584&lt;&gt;"",$K1584=""),"Ano 2 (falta quantidade); ","")&amp;IF(AND($M1584="",$N1584&lt;&gt;""),"Ano 3 (falta valor unitário); ","")&amp;IF(AND($M1584&lt;&gt;"",$N1584=""),"Ano 3 (falta quantidade); ","")&amp;IF(AND($P1584="",$Q1584&lt;&gt;""),"Ano 4 (falta valor unitário); ","")&amp;IF(AND($P1584&lt;&gt;"",$Q1584=""),"Ano 4 (falta quantidade); ","")&amp;IF(AND($S1584="",$T1584&lt;&gt;""),"Ano 5 (falta valor unitário); ","")&amp;IF(AND($S1584&lt;&gt;"",$T1584=""),"Ano 5 (falta quantidade); ","")&amp;IF(AND($V1584="",$W1584&lt;&gt;""),"Ano 6 (falta valor unitário); ","")&amp;IF(AND($V1584&lt;&gt;"",$W1584=""),"Ano 6 (falta quantidade); ","")), IF(NOT(OR(AND($G1584&lt;&gt;"",$H1584&lt;&gt;""),AND($J1584&lt;&gt;"",$K1584&lt;&gt;""),AND($M1584&lt;&gt;"",$N1584&lt;&gt;""),AND($P1584&lt;&gt;"",$Q1584&lt;&gt;""),AND($S1584&lt;&gt;"",$T1584&lt;&gt;""),AND($V1584&lt;&gt;"",$W1584&lt;&gt;""))),"Informe pelo menos um ano completo com valor unitário e quantidade.",IF(AND($C1584&lt;&gt;"",$E1584&lt;&gt;"",LEFT(TRIM($C1584),1)&lt;&gt;LEFT(TRIM($E1584),1)),"Categoria e tipo estão incompatíveis.",IF(IF(OR($E1584="",$F1584=""),FALSE(),IFERROR(COUNTIF(INDIRECT("UNITS_"&amp;SUBSTITUTE(LEFT($E1584,FIND(" ",$E1584&amp;" ")-1),".","_")),$F1584)=0,TRUE())),"Unidade incompatível com o tipo selecionado.",IF(OR(AND(ISNUMBER(SEARCH("comunic",LOWER($B1584))),LEFT($E1584,3)&lt;&gt;"4.4"),AND(ISNUMBER(SEARCH("monitor",LOWER($B1584))),NOT(OR(LEFT($E1584,3)="1.5",LEFT($E1584,3)="2.5")))),"Revise a classificação do item conforme as regras de preenchimento.",IF(AND($B1584&lt;&gt;"",OR(ISNUMBER(SEARCH("outro",LOWER($B1584))),ISNUMBER(SEARCH("divers",LOWER($B1584))),ISNUMBER(SEARCH("kit",LOWER($B1584))),ISNUMBER(SEARCH("ferrament",LOWER($B1584))),ISNUMBER(SEARCH("epi",LOWER($B1584)))),NOT(OR($Z1584&lt;&gt;"",$AA1584&lt;&gt;""))),"Descrição muito genérica: detalhe melhor o item e registre o racional no memorial ou em anexo.",IF(AND($Y1584=0,$B1584&lt;&gt;"",OR($G1584&lt;&gt;"",$H1584&lt;&gt;"",$J1584&lt;&gt;"",$K1584&lt;&gt;"",$M1584&lt;&gt;"",$N1584&lt;&gt;"",$P1584&lt;&gt;"",$Q1584&lt;&gt;"",$S1584&lt;&gt;"",$T1584&lt;&gt;"",$V1584&lt;&gt;"",$W1584&lt;&gt;"")),"O item possui dados lançados, mas o total está zerado. Revise os valores informados.","")))))))))))))))</f>
        <v/>
      </c>
    </row>
    <row r="1585" spans="1:35" ht="14.25" customHeight="1" x14ac:dyDescent="0.25">
      <c r="A1585" s="57" t="str">
        <f t="shared" si="312"/>
        <v/>
      </c>
      <c r="B1585" s="61"/>
      <c r="C1585" s="61"/>
      <c r="D1585" s="58"/>
      <c r="E1585" s="61"/>
      <c r="F1585" s="61"/>
      <c r="G1585" s="272"/>
      <c r="H1585" s="62"/>
      <c r="I1585" s="273">
        <f t="shared" si="313"/>
        <v>0</v>
      </c>
      <c r="J1585" s="272"/>
      <c r="K1585" s="62"/>
      <c r="L1585" s="270">
        <f t="shared" si="314"/>
        <v>0</v>
      </c>
      <c r="M1585" s="272"/>
      <c r="N1585" s="62"/>
      <c r="O1585" s="270">
        <f t="shared" si="315"/>
        <v>0</v>
      </c>
      <c r="P1585" s="272"/>
      <c r="Q1585" s="62"/>
      <c r="R1585" s="271">
        <f t="shared" si="316"/>
        <v>0</v>
      </c>
      <c r="S1585" s="272"/>
      <c r="T1585" s="62"/>
      <c r="U1585" s="270">
        <f t="shared" si="317"/>
        <v>0</v>
      </c>
      <c r="V1585" s="272"/>
      <c r="W1585" s="62"/>
      <c r="X1585" s="270">
        <f t="shared" si="318"/>
        <v>0</v>
      </c>
      <c r="Y1585" s="270">
        <f t="shared" si="319"/>
        <v>0</v>
      </c>
      <c r="Z1585" s="61"/>
      <c r="AA1585" s="61"/>
      <c r="AB1585" s="60" t="str">
        <f t="shared" si="320"/>
        <v/>
      </c>
      <c r="AC1585" s="21" t="b">
        <f t="shared" si="321"/>
        <v>0</v>
      </c>
      <c r="AD1585" s="21" t="b">
        <f t="shared" si="322"/>
        <v>0</v>
      </c>
      <c r="AE1585" s="21" t="b">
        <f t="shared" si="323"/>
        <v>0</v>
      </c>
      <c r="AF1585" s="21" t="b">
        <f ca="1">OR(AND($AC1585,NOT($AD1585)),AND($AC1585,OR(AND($G1585="",$H1585&lt;&gt;""),AND($G1585&lt;&gt;"",$H1585=""),AND($J1585="",$K1585&lt;&gt;""),AND($J1585&lt;&gt;"",$K1585=""),AND($M1585="",$N1585&lt;&gt;""),AND($M1585&lt;&gt;"",$N1585=""),AND($P1585="",$Q1585&lt;&gt;""),AND($P1585&lt;&gt;"",$Q1585=""),AND($S1585="",$T1585&lt;&gt;""),AND($S1585&lt;&gt;"",$T1585=""),AND($V1585="",$W1585&lt;&gt;""),AND($V1585&lt;&gt;"",$W1585=""))),AND($C1585&lt;&gt;"",$E1585&lt;&gt;"",LEFT(TRIM($C1585),1)&lt;&gt;LEFT(TRIM($E1585),1)),IF(OR($E1585="",$F1585=""),FALSE(),IFERROR(COUNTIF(INDIRECT("UNITS_"&amp;SUBSTITUTE(LEFT($E1585,FIND(" ",$E1585&amp;" ")-1),".","_")),$F1585)=0,TRUE())),AND($B1585&lt;&gt;"",OR(ISNUMBER(SEARCH("outro",LOWER($B1585))),ISNUMBER(SEARCH("divers",LOWER($B1585))),ISNUMBER(SEARCH("etc",LOWER($B1585))))),OR(AND(ISNUMBER(SEARCH("comunic",LOWER($B1585))),LEFT($E1585,3)&lt;&gt;"4.4"),AND(ISNUMBER(SEARCH("monitor",LOWER($B1585))),NOT(OR(LEFT($E1585,3)="1.5",LEFT($E1585,3)="2.5")))),AND($B1585&lt;&gt;"",OR(LEFT($C1585,1)="1",LEFT($C1585,1)="2"),$D1585=""),AND($D1585&lt;&gt;"",NOT(OR(LEFT($C1585,1)="1",LEFT($C1585,1)="2"))),AND($D1585&lt;&gt;"",COUNTIF(' PROJETO'!$B$14:$B$16,$D1585)=0),IF($D1585="",FALSE(),IF(COUNTIF(' PROJETO'!$B$14:$B$16,$D1585)=0,FALSE(),IFERROR(INDEX(' PROJETO'!$C$14:$C$16,MATCH($D1585,' PROJETO'!$B$14:$B$16,0))&lt;&gt;"Sim",FALSE()))))</f>
        <v>0</v>
      </c>
      <c r="AG1585" s="21" t="b">
        <f>AND($AC1585,$Y1585&gt;'CONFG.  LISTAS'!$F$4,$Z1585="",$AA1585="")</f>
        <v>0</v>
      </c>
      <c r="AH1585" s="21" t="str">
        <f t="shared" si="324"/>
        <v/>
      </c>
      <c r="AI1585" s="43" t="str">
        <f ca="1">IF(NOT($AC1585),"",IF(OR($B1585="",$C1585="",$E1585="",$F1585=""),"Preencha descrição, categoria, tipo e unidade.",IF(AND($B1585&lt;&gt;"",OR(LEFT($C1585,1)="1",LEFT($C1585,1)="2"),$D1585=""),"Informe a prática de restauração para itens diretos.",IF(AND($D1585&lt;&gt;"",NOT(OR(LEFT($C1585,1)="1",LEFT($C1585,1)="2"))),"Custos indiretos não devem pertencer a uma prática específica.",IF(AND($D1585&lt;&gt;"",COUNTIF(' PROJETO'!$B$14:$B$16,$D1585)=0),"Prática de restauração inválida ou não cadastrada.",IF(IF($D1585="",FALSE(),IF(COUNTIF(' PROJETO'!$B$14:$B$16,$D1585)=0,FALSE(),IFERROR(INDEX(' PROJETO'!$C$14:$C$16,MATCH($D1585,' PROJETO'!$B$14:$B$16,0))&lt;&gt;"Sim",FALSE()))),"A prática informada no item não foi selecionada na aba Projeto.",IF(AND(MAX($I1585,$L1585,$O1585,$R1585,$U1585,$X1585)&gt;'CONFG.  LISTAS'!$F$4,NOT(OR($Z1585&lt;&gt;"",$AA1585&lt;&gt;""))),"Memorial de cálculo ou anexo obrigatório não informado para item acima do limite.",IF(OR(AND($G1585&lt;&gt;"",$H1585&lt;&gt;"",OR($G1585&lt;=0,$H1585&lt;=0)),AND($J1585&lt;&gt;"",$K1585&lt;&gt;"",OR($J1585&lt;=0,$K1585&lt;=0)),AND($M1585&lt;&gt;"",$N1585&lt;&gt;"",OR($M1585&lt;=0,$N1585&lt;=0)),AND($P1585&lt;&gt;"",$Q1585&lt;&gt;"",OR($P1585&lt;=0,$Q1585&lt;=0)),AND($S1585&lt;&gt;"",$T1585&lt;&gt;"",OR($S1585&lt;=0,$T1585&lt;=0)),AND($V1585&lt;&gt;"",$W1585&lt;&gt;"",OR($V1585&lt;=0,$W1585&lt;=0))),"Revise os valores informados: valor unitário e quantidade devem ser maiores que zero.",IF(OR(AND($G1585="",$H1585&lt;&gt;""),AND($G1585&lt;&gt;"",$H1585=""),AND($J1585="",$K1585&lt;&gt;""),AND($J1585&lt;&gt;"",$K1585=""),AND($M1585="",$N1585&lt;&gt;""),AND($M1585&lt;&gt;"",$N1585=""),AND($P1585="",$Q1585&lt;&gt;""),AND($P1585&lt;&gt;"",$Q1585=""),AND($S1585="",$T1585&lt;&gt;""),AND($S1585&lt;&gt;"",$T1585=""),AND($V1585="",$W1585&lt;&gt;""),AND($V1585&lt;&gt;"",$W1585="")),"Há ano preenchido parcialmente: "&amp;TRIM(IF(AND($G1585="",$H1585&lt;&gt;""),"Ano 1 (falta valor unitário); ","")&amp;IF(AND($G1585&lt;&gt;"",$H1585=""),"Ano 1 (falta quantidade); ","")&amp;IF(AND($J1585="",$K1585&lt;&gt;""),"Ano 2 (falta valor unitário); ","")&amp;IF(AND($J1585&lt;&gt;"",$K1585=""),"Ano 2 (falta quantidade); ","")&amp;IF(AND($M1585="",$N1585&lt;&gt;""),"Ano 3 (falta valor unitário); ","")&amp;IF(AND($M1585&lt;&gt;"",$N1585=""),"Ano 3 (falta quantidade); ","")&amp;IF(AND($P1585="",$Q1585&lt;&gt;""),"Ano 4 (falta valor unitário); ","")&amp;IF(AND($P1585&lt;&gt;"",$Q1585=""),"Ano 4 (falta quantidade); ","")&amp;IF(AND($S1585="",$T1585&lt;&gt;""),"Ano 5 (falta valor unitário); ","")&amp;IF(AND($S1585&lt;&gt;"",$T1585=""),"Ano 5 (falta quantidade); ","")&amp;IF(AND($V1585="",$W1585&lt;&gt;""),"Ano 6 (falta valor unitário); ","")&amp;IF(AND($V1585&lt;&gt;"",$W1585=""),"Ano 6 (falta quantidade); ","")), IF(NOT(OR(AND($G1585&lt;&gt;"",$H1585&lt;&gt;""),AND($J1585&lt;&gt;"",$K1585&lt;&gt;""),AND($M1585&lt;&gt;"",$N1585&lt;&gt;""),AND($P1585&lt;&gt;"",$Q1585&lt;&gt;""),AND($S1585&lt;&gt;"",$T1585&lt;&gt;""),AND($V1585&lt;&gt;"",$W1585&lt;&gt;""))),"Informe pelo menos um ano completo com valor unitário e quantidade.",IF(AND($C1585&lt;&gt;"",$E1585&lt;&gt;"",LEFT(TRIM($C1585),1)&lt;&gt;LEFT(TRIM($E1585),1)),"Categoria e tipo estão incompatíveis.",IF(IF(OR($E1585="",$F1585=""),FALSE(),IFERROR(COUNTIF(INDIRECT("UNITS_"&amp;SUBSTITUTE(LEFT($E1585,FIND(" ",$E1585&amp;" ")-1),".","_")),$F1585)=0,TRUE())),"Unidade incompatível com o tipo selecionado.",IF(OR(AND(ISNUMBER(SEARCH("comunic",LOWER($B1585))),LEFT($E1585,3)&lt;&gt;"4.4"),AND(ISNUMBER(SEARCH("monitor",LOWER($B1585))),NOT(OR(LEFT($E1585,3)="1.5",LEFT($E1585,3)="2.5")))),"Revise a classificação do item conforme as regras de preenchimento.",IF(AND($B1585&lt;&gt;"",OR(ISNUMBER(SEARCH("outro",LOWER($B1585))),ISNUMBER(SEARCH("divers",LOWER($B1585))),ISNUMBER(SEARCH("kit",LOWER($B1585))),ISNUMBER(SEARCH("ferrament",LOWER($B1585))),ISNUMBER(SEARCH("epi",LOWER($B1585)))),NOT(OR($Z1585&lt;&gt;"",$AA1585&lt;&gt;""))),"Descrição muito genérica: detalhe melhor o item e registre o racional no memorial ou em anexo.",IF(AND($Y1585=0,$B1585&lt;&gt;"",OR($G1585&lt;&gt;"",$H1585&lt;&gt;"",$J1585&lt;&gt;"",$K1585&lt;&gt;"",$M1585&lt;&gt;"",$N1585&lt;&gt;"",$P1585&lt;&gt;"",$Q1585&lt;&gt;"",$S1585&lt;&gt;"",$T1585&lt;&gt;"",$V1585&lt;&gt;"",$W1585&lt;&gt;"")),"O item possui dados lançados, mas o total está zerado. Revise os valores informados.","")))))))))))))))</f>
        <v/>
      </c>
    </row>
    <row r="1586" spans="1:35" ht="14.25" customHeight="1" x14ac:dyDescent="0.25">
      <c r="A1586" s="57" t="str">
        <f t="shared" si="312"/>
        <v/>
      </c>
      <c r="B1586" s="58"/>
      <c r="C1586" s="58"/>
      <c r="D1586" s="58"/>
      <c r="E1586" s="58"/>
      <c r="F1586" s="58"/>
      <c r="G1586" s="269"/>
      <c r="H1586" s="59"/>
      <c r="I1586" s="273">
        <f t="shared" si="313"/>
        <v>0</v>
      </c>
      <c r="J1586" s="269"/>
      <c r="K1586" s="59"/>
      <c r="L1586" s="270">
        <f t="shared" si="314"/>
        <v>0</v>
      </c>
      <c r="M1586" s="269"/>
      <c r="N1586" s="59"/>
      <c r="O1586" s="270">
        <f t="shared" si="315"/>
        <v>0</v>
      </c>
      <c r="P1586" s="269"/>
      <c r="Q1586" s="59"/>
      <c r="R1586" s="271">
        <f t="shared" si="316"/>
        <v>0</v>
      </c>
      <c r="S1586" s="269"/>
      <c r="T1586" s="59"/>
      <c r="U1586" s="270">
        <f t="shared" si="317"/>
        <v>0</v>
      </c>
      <c r="V1586" s="269"/>
      <c r="W1586" s="59"/>
      <c r="X1586" s="270">
        <f t="shared" si="318"/>
        <v>0</v>
      </c>
      <c r="Y1586" s="270">
        <f t="shared" si="319"/>
        <v>0</v>
      </c>
      <c r="Z1586" s="58"/>
      <c r="AA1586" s="58"/>
      <c r="AB1586" s="60" t="str">
        <f t="shared" si="320"/>
        <v/>
      </c>
      <c r="AC1586" s="21" t="b">
        <f t="shared" si="321"/>
        <v>0</v>
      </c>
      <c r="AD1586" s="21" t="b">
        <f t="shared" si="322"/>
        <v>0</v>
      </c>
      <c r="AE1586" s="21" t="b">
        <f t="shared" si="323"/>
        <v>0</v>
      </c>
      <c r="AF1586" s="21" t="b">
        <f ca="1">OR(AND($AC1586,NOT($AD1586)),AND($AC1586,OR(AND($G1586="",$H1586&lt;&gt;""),AND($G1586&lt;&gt;"",$H1586=""),AND($J1586="",$K1586&lt;&gt;""),AND($J1586&lt;&gt;"",$K1586=""),AND($M1586="",$N1586&lt;&gt;""),AND($M1586&lt;&gt;"",$N1586=""),AND($P1586="",$Q1586&lt;&gt;""),AND($P1586&lt;&gt;"",$Q1586=""),AND($S1586="",$T1586&lt;&gt;""),AND($S1586&lt;&gt;"",$T1586=""),AND($V1586="",$W1586&lt;&gt;""),AND($V1586&lt;&gt;"",$W1586=""))),AND($C1586&lt;&gt;"",$E1586&lt;&gt;"",LEFT(TRIM($C1586),1)&lt;&gt;LEFT(TRIM($E1586),1)),IF(OR($E1586="",$F1586=""),FALSE(),IFERROR(COUNTIF(INDIRECT("UNITS_"&amp;SUBSTITUTE(LEFT($E1586,FIND(" ",$E1586&amp;" ")-1),".","_")),$F1586)=0,TRUE())),AND($B1586&lt;&gt;"",OR(ISNUMBER(SEARCH("outro",LOWER($B1586))),ISNUMBER(SEARCH("divers",LOWER($B1586))),ISNUMBER(SEARCH("etc",LOWER($B1586))))),OR(AND(ISNUMBER(SEARCH("comunic",LOWER($B1586))),LEFT($E1586,3)&lt;&gt;"4.4"),AND(ISNUMBER(SEARCH("monitor",LOWER($B1586))),NOT(OR(LEFT($E1586,3)="1.5",LEFT($E1586,3)="2.5")))),AND($B1586&lt;&gt;"",OR(LEFT($C1586,1)="1",LEFT($C1586,1)="2"),$D1586=""),AND($D1586&lt;&gt;"",NOT(OR(LEFT($C1586,1)="1",LEFT($C1586,1)="2"))),AND($D1586&lt;&gt;"",COUNTIF(' PROJETO'!$B$14:$B$16,$D1586)=0),IF($D1586="",FALSE(),IF(COUNTIF(' PROJETO'!$B$14:$B$16,$D1586)=0,FALSE(),IFERROR(INDEX(' PROJETO'!$C$14:$C$16,MATCH($D1586,' PROJETO'!$B$14:$B$16,0))&lt;&gt;"Sim",FALSE()))))</f>
        <v>0</v>
      </c>
      <c r="AG1586" s="21" t="b">
        <f>AND($AC1586,$Y1586&gt;'CONFG.  LISTAS'!$F$4,$Z1586="",$AA1586="")</f>
        <v>0</v>
      </c>
      <c r="AH1586" s="21" t="str">
        <f t="shared" si="324"/>
        <v/>
      </c>
      <c r="AI1586" s="43" t="str">
        <f ca="1">IF(NOT($AC1586),"",IF(OR($B1586="",$C1586="",$E1586="",$F1586=""),"Preencha descrição, categoria, tipo e unidade.",IF(AND($B1586&lt;&gt;"",OR(LEFT($C1586,1)="1",LEFT($C1586,1)="2"),$D1586=""),"Informe a prática de restauração para itens diretos.",IF(AND($D1586&lt;&gt;"",NOT(OR(LEFT($C1586,1)="1",LEFT($C1586,1)="2"))),"Custos indiretos não devem pertencer a uma prática específica.",IF(AND($D1586&lt;&gt;"",COUNTIF(' PROJETO'!$B$14:$B$16,$D1586)=0),"Prática de restauração inválida ou não cadastrada.",IF(IF($D1586="",FALSE(),IF(COUNTIF(' PROJETO'!$B$14:$B$16,$D1586)=0,FALSE(),IFERROR(INDEX(' PROJETO'!$C$14:$C$16,MATCH($D1586,' PROJETO'!$B$14:$B$16,0))&lt;&gt;"Sim",FALSE()))),"A prática informada no item não foi selecionada na aba Projeto.",IF(AND(MAX($I1586,$L1586,$O1586,$R1586,$U1586,$X1586)&gt;'CONFG.  LISTAS'!$F$4,NOT(OR($Z1586&lt;&gt;"",$AA1586&lt;&gt;""))),"Memorial de cálculo ou anexo obrigatório não informado para item acima do limite.",IF(OR(AND($G1586&lt;&gt;"",$H1586&lt;&gt;"",OR($G1586&lt;=0,$H1586&lt;=0)),AND($J1586&lt;&gt;"",$K1586&lt;&gt;"",OR($J1586&lt;=0,$K1586&lt;=0)),AND($M1586&lt;&gt;"",$N1586&lt;&gt;"",OR($M1586&lt;=0,$N1586&lt;=0)),AND($P1586&lt;&gt;"",$Q1586&lt;&gt;"",OR($P1586&lt;=0,$Q1586&lt;=0)),AND($S1586&lt;&gt;"",$T1586&lt;&gt;"",OR($S1586&lt;=0,$T1586&lt;=0)),AND($V1586&lt;&gt;"",$W1586&lt;&gt;"",OR($V1586&lt;=0,$W1586&lt;=0))),"Revise os valores informados: valor unitário e quantidade devem ser maiores que zero.",IF(OR(AND($G1586="",$H1586&lt;&gt;""),AND($G1586&lt;&gt;"",$H1586=""),AND($J1586="",$K1586&lt;&gt;""),AND($J1586&lt;&gt;"",$K1586=""),AND($M1586="",$N1586&lt;&gt;""),AND($M1586&lt;&gt;"",$N1586=""),AND($P1586="",$Q1586&lt;&gt;""),AND($P1586&lt;&gt;"",$Q1586=""),AND($S1586="",$T1586&lt;&gt;""),AND($S1586&lt;&gt;"",$T1586=""),AND($V1586="",$W1586&lt;&gt;""),AND($V1586&lt;&gt;"",$W1586="")),"Há ano preenchido parcialmente: "&amp;TRIM(IF(AND($G1586="",$H1586&lt;&gt;""),"Ano 1 (falta valor unitário); ","")&amp;IF(AND($G1586&lt;&gt;"",$H1586=""),"Ano 1 (falta quantidade); ","")&amp;IF(AND($J1586="",$K1586&lt;&gt;""),"Ano 2 (falta valor unitário); ","")&amp;IF(AND($J1586&lt;&gt;"",$K1586=""),"Ano 2 (falta quantidade); ","")&amp;IF(AND($M1586="",$N1586&lt;&gt;""),"Ano 3 (falta valor unitário); ","")&amp;IF(AND($M1586&lt;&gt;"",$N1586=""),"Ano 3 (falta quantidade); ","")&amp;IF(AND($P1586="",$Q1586&lt;&gt;""),"Ano 4 (falta valor unitário); ","")&amp;IF(AND($P1586&lt;&gt;"",$Q1586=""),"Ano 4 (falta quantidade); ","")&amp;IF(AND($S1586="",$T1586&lt;&gt;""),"Ano 5 (falta valor unitário); ","")&amp;IF(AND($S1586&lt;&gt;"",$T1586=""),"Ano 5 (falta quantidade); ","")&amp;IF(AND($V1586="",$W1586&lt;&gt;""),"Ano 6 (falta valor unitário); ","")&amp;IF(AND($V1586&lt;&gt;"",$W1586=""),"Ano 6 (falta quantidade); ","")), IF(NOT(OR(AND($G1586&lt;&gt;"",$H1586&lt;&gt;""),AND($J1586&lt;&gt;"",$K1586&lt;&gt;""),AND($M1586&lt;&gt;"",$N1586&lt;&gt;""),AND($P1586&lt;&gt;"",$Q1586&lt;&gt;""),AND($S1586&lt;&gt;"",$T1586&lt;&gt;""),AND($V1586&lt;&gt;"",$W1586&lt;&gt;""))),"Informe pelo menos um ano completo com valor unitário e quantidade.",IF(AND($C1586&lt;&gt;"",$E1586&lt;&gt;"",LEFT(TRIM($C1586),1)&lt;&gt;LEFT(TRIM($E1586),1)),"Categoria e tipo estão incompatíveis.",IF(IF(OR($E1586="",$F1586=""),FALSE(),IFERROR(COUNTIF(INDIRECT("UNITS_"&amp;SUBSTITUTE(LEFT($E1586,FIND(" ",$E1586&amp;" ")-1),".","_")),$F1586)=0,TRUE())),"Unidade incompatível com o tipo selecionado.",IF(OR(AND(ISNUMBER(SEARCH("comunic",LOWER($B1586))),LEFT($E1586,3)&lt;&gt;"4.4"),AND(ISNUMBER(SEARCH("monitor",LOWER($B1586))),NOT(OR(LEFT($E1586,3)="1.5",LEFT($E1586,3)="2.5")))),"Revise a classificação do item conforme as regras de preenchimento.",IF(AND($B1586&lt;&gt;"",OR(ISNUMBER(SEARCH("outro",LOWER($B1586))),ISNUMBER(SEARCH("divers",LOWER($B1586))),ISNUMBER(SEARCH("kit",LOWER($B1586))),ISNUMBER(SEARCH("ferrament",LOWER($B1586))),ISNUMBER(SEARCH("epi",LOWER($B1586)))),NOT(OR($Z1586&lt;&gt;"",$AA1586&lt;&gt;""))),"Descrição muito genérica: detalhe melhor o item e registre o racional no memorial ou em anexo.",IF(AND($Y1586=0,$B1586&lt;&gt;"",OR($G1586&lt;&gt;"",$H1586&lt;&gt;"",$J1586&lt;&gt;"",$K1586&lt;&gt;"",$M1586&lt;&gt;"",$N1586&lt;&gt;"",$P1586&lt;&gt;"",$Q1586&lt;&gt;"",$S1586&lt;&gt;"",$T1586&lt;&gt;"",$V1586&lt;&gt;"",$W1586&lt;&gt;"")),"O item possui dados lançados, mas o total está zerado. Revise os valores informados.","")))))))))))))))</f>
        <v/>
      </c>
    </row>
    <row r="1587" spans="1:35" ht="14.25" customHeight="1" x14ac:dyDescent="0.25">
      <c r="A1587" s="57" t="str">
        <f t="shared" si="312"/>
        <v/>
      </c>
      <c r="B1587" s="61"/>
      <c r="C1587" s="61"/>
      <c r="D1587" s="58"/>
      <c r="E1587" s="61"/>
      <c r="F1587" s="61"/>
      <c r="G1587" s="272"/>
      <c r="H1587" s="62"/>
      <c r="I1587" s="273">
        <f t="shared" si="313"/>
        <v>0</v>
      </c>
      <c r="J1587" s="272"/>
      <c r="K1587" s="62"/>
      <c r="L1587" s="270">
        <f t="shared" si="314"/>
        <v>0</v>
      </c>
      <c r="M1587" s="272"/>
      <c r="N1587" s="62"/>
      <c r="O1587" s="270">
        <f t="shared" si="315"/>
        <v>0</v>
      </c>
      <c r="P1587" s="272"/>
      <c r="Q1587" s="62"/>
      <c r="R1587" s="271">
        <f t="shared" si="316"/>
        <v>0</v>
      </c>
      <c r="S1587" s="272"/>
      <c r="T1587" s="62"/>
      <c r="U1587" s="270">
        <f t="shared" si="317"/>
        <v>0</v>
      </c>
      <c r="V1587" s="272"/>
      <c r="W1587" s="62"/>
      <c r="X1587" s="270">
        <f t="shared" si="318"/>
        <v>0</v>
      </c>
      <c r="Y1587" s="270">
        <f t="shared" si="319"/>
        <v>0</v>
      </c>
      <c r="Z1587" s="61"/>
      <c r="AA1587" s="61"/>
      <c r="AB1587" s="60" t="str">
        <f t="shared" si="320"/>
        <v/>
      </c>
      <c r="AC1587" s="21" t="b">
        <f t="shared" si="321"/>
        <v>0</v>
      </c>
      <c r="AD1587" s="21" t="b">
        <f t="shared" si="322"/>
        <v>0</v>
      </c>
      <c r="AE1587" s="21" t="b">
        <f t="shared" si="323"/>
        <v>0</v>
      </c>
      <c r="AF1587" s="21" t="b">
        <f ca="1">OR(AND($AC1587,NOT($AD1587)),AND($AC1587,OR(AND($G1587="",$H1587&lt;&gt;""),AND($G1587&lt;&gt;"",$H1587=""),AND($J1587="",$K1587&lt;&gt;""),AND($J1587&lt;&gt;"",$K1587=""),AND($M1587="",$N1587&lt;&gt;""),AND($M1587&lt;&gt;"",$N1587=""),AND($P1587="",$Q1587&lt;&gt;""),AND($P1587&lt;&gt;"",$Q1587=""),AND($S1587="",$T1587&lt;&gt;""),AND($S1587&lt;&gt;"",$T1587=""),AND($V1587="",$W1587&lt;&gt;""),AND($V1587&lt;&gt;"",$W1587=""))),AND($C1587&lt;&gt;"",$E1587&lt;&gt;"",LEFT(TRIM($C1587),1)&lt;&gt;LEFT(TRIM($E1587),1)),IF(OR($E1587="",$F1587=""),FALSE(),IFERROR(COUNTIF(INDIRECT("UNITS_"&amp;SUBSTITUTE(LEFT($E1587,FIND(" ",$E1587&amp;" ")-1),".","_")),$F1587)=0,TRUE())),AND($B1587&lt;&gt;"",OR(ISNUMBER(SEARCH("outro",LOWER($B1587))),ISNUMBER(SEARCH("divers",LOWER($B1587))),ISNUMBER(SEARCH("etc",LOWER($B1587))))),OR(AND(ISNUMBER(SEARCH("comunic",LOWER($B1587))),LEFT($E1587,3)&lt;&gt;"4.4"),AND(ISNUMBER(SEARCH("monitor",LOWER($B1587))),NOT(OR(LEFT($E1587,3)="1.5",LEFT($E1587,3)="2.5")))),AND($B1587&lt;&gt;"",OR(LEFT($C1587,1)="1",LEFT($C1587,1)="2"),$D1587=""),AND($D1587&lt;&gt;"",NOT(OR(LEFT($C1587,1)="1",LEFT($C1587,1)="2"))),AND($D1587&lt;&gt;"",COUNTIF(' PROJETO'!$B$14:$B$16,$D1587)=0),IF($D1587="",FALSE(),IF(COUNTIF(' PROJETO'!$B$14:$B$16,$D1587)=0,FALSE(),IFERROR(INDEX(' PROJETO'!$C$14:$C$16,MATCH($D1587,' PROJETO'!$B$14:$B$16,0))&lt;&gt;"Sim",FALSE()))))</f>
        <v>0</v>
      </c>
      <c r="AG1587" s="21" t="b">
        <f>AND($AC1587,$Y1587&gt;'CONFG.  LISTAS'!$F$4,$Z1587="",$AA1587="")</f>
        <v>0</v>
      </c>
      <c r="AH1587" s="21" t="str">
        <f t="shared" si="324"/>
        <v/>
      </c>
      <c r="AI1587" s="43" t="str">
        <f ca="1">IF(NOT($AC1587),"",IF(OR($B1587="",$C1587="",$E1587="",$F1587=""),"Preencha descrição, categoria, tipo e unidade.",IF(AND($B1587&lt;&gt;"",OR(LEFT($C1587,1)="1",LEFT($C1587,1)="2"),$D1587=""),"Informe a prática de restauração para itens diretos.",IF(AND($D1587&lt;&gt;"",NOT(OR(LEFT($C1587,1)="1",LEFT($C1587,1)="2"))),"Custos indiretos não devem pertencer a uma prática específica.",IF(AND($D1587&lt;&gt;"",COUNTIF(' PROJETO'!$B$14:$B$16,$D1587)=0),"Prática de restauração inválida ou não cadastrada.",IF(IF($D1587="",FALSE(),IF(COUNTIF(' PROJETO'!$B$14:$B$16,$D1587)=0,FALSE(),IFERROR(INDEX(' PROJETO'!$C$14:$C$16,MATCH($D1587,' PROJETO'!$B$14:$B$16,0))&lt;&gt;"Sim",FALSE()))),"A prática informada no item não foi selecionada na aba Projeto.",IF(AND(MAX($I1587,$L1587,$O1587,$R1587,$U1587,$X1587)&gt;'CONFG.  LISTAS'!$F$4,NOT(OR($Z1587&lt;&gt;"",$AA1587&lt;&gt;""))),"Memorial de cálculo ou anexo obrigatório não informado para item acima do limite.",IF(OR(AND($G1587&lt;&gt;"",$H1587&lt;&gt;"",OR($G1587&lt;=0,$H1587&lt;=0)),AND($J1587&lt;&gt;"",$K1587&lt;&gt;"",OR($J1587&lt;=0,$K1587&lt;=0)),AND($M1587&lt;&gt;"",$N1587&lt;&gt;"",OR($M1587&lt;=0,$N1587&lt;=0)),AND($P1587&lt;&gt;"",$Q1587&lt;&gt;"",OR($P1587&lt;=0,$Q1587&lt;=0)),AND($S1587&lt;&gt;"",$T1587&lt;&gt;"",OR($S1587&lt;=0,$T1587&lt;=0)),AND($V1587&lt;&gt;"",$W1587&lt;&gt;"",OR($V1587&lt;=0,$W1587&lt;=0))),"Revise os valores informados: valor unitário e quantidade devem ser maiores que zero.",IF(OR(AND($G1587="",$H1587&lt;&gt;""),AND($G1587&lt;&gt;"",$H1587=""),AND($J1587="",$K1587&lt;&gt;""),AND($J1587&lt;&gt;"",$K1587=""),AND($M1587="",$N1587&lt;&gt;""),AND($M1587&lt;&gt;"",$N1587=""),AND($P1587="",$Q1587&lt;&gt;""),AND($P1587&lt;&gt;"",$Q1587=""),AND($S1587="",$T1587&lt;&gt;""),AND($S1587&lt;&gt;"",$T1587=""),AND($V1587="",$W1587&lt;&gt;""),AND($V1587&lt;&gt;"",$W1587="")),"Há ano preenchido parcialmente: "&amp;TRIM(IF(AND($G1587="",$H1587&lt;&gt;""),"Ano 1 (falta valor unitário); ","")&amp;IF(AND($G1587&lt;&gt;"",$H1587=""),"Ano 1 (falta quantidade); ","")&amp;IF(AND($J1587="",$K1587&lt;&gt;""),"Ano 2 (falta valor unitário); ","")&amp;IF(AND($J1587&lt;&gt;"",$K1587=""),"Ano 2 (falta quantidade); ","")&amp;IF(AND($M1587="",$N1587&lt;&gt;""),"Ano 3 (falta valor unitário); ","")&amp;IF(AND($M1587&lt;&gt;"",$N1587=""),"Ano 3 (falta quantidade); ","")&amp;IF(AND($P1587="",$Q1587&lt;&gt;""),"Ano 4 (falta valor unitário); ","")&amp;IF(AND($P1587&lt;&gt;"",$Q1587=""),"Ano 4 (falta quantidade); ","")&amp;IF(AND($S1587="",$T1587&lt;&gt;""),"Ano 5 (falta valor unitário); ","")&amp;IF(AND($S1587&lt;&gt;"",$T1587=""),"Ano 5 (falta quantidade); ","")&amp;IF(AND($V1587="",$W1587&lt;&gt;""),"Ano 6 (falta valor unitário); ","")&amp;IF(AND($V1587&lt;&gt;"",$W1587=""),"Ano 6 (falta quantidade); ","")), IF(NOT(OR(AND($G1587&lt;&gt;"",$H1587&lt;&gt;""),AND($J1587&lt;&gt;"",$K1587&lt;&gt;""),AND($M1587&lt;&gt;"",$N1587&lt;&gt;""),AND($P1587&lt;&gt;"",$Q1587&lt;&gt;""),AND($S1587&lt;&gt;"",$T1587&lt;&gt;""),AND($V1587&lt;&gt;"",$W1587&lt;&gt;""))),"Informe pelo menos um ano completo com valor unitário e quantidade.",IF(AND($C1587&lt;&gt;"",$E1587&lt;&gt;"",LEFT(TRIM($C1587),1)&lt;&gt;LEFT(TRIM($E1587),1)),"Categoria e tipo estão incompatíveis.",IF(IF(OR($E1587="",$F1587=""),FALSE(),IFERROR(COUNTIF(INDIRECT("UNITS_"&amp;SUBSTITUTE(LEFT($E1587,FIND(" ",$E1587&amp;" ")-1),".","_")),$F1587)=0,TRUE())),"Unidade incompatível com o tipo selecionado.",IF(OR(AND(ISNUMBER(SEARCH("comunic",LOWER($B1587))),LEFT($E1587,3)&lt;&gt;"4.4"),AND(ISNUMBER(SEARCH("monitor",LOWER($B1587))),NOT(OR(LEFT($E1587,3)="1.5",LEFT($E1587,3)="2.5")))),"Revise a classificação do item conforme as regras de preenchimento.",IF(AND($B1587&lt;&gt;"",OR(ISNUMBER(SEARCH("outro",LOWER($B1587))),ISNUMBER(SEARCH("divers",LOWER($B1587))),ISNUMBER(SEARCH("kit",LOWER($B1587))),ISNUMBER(SEARCH("ferrament",LOWER($B1587))),ISNUMBER(SEARCH("epi",LOWER($B1587)))),NOT(OR($Z1587&lt;&gt;"",$AA1587&lt;&gt;""))),"Descrição muito genérica: detalhe melhor o item e registre o racional no memorial ou em anexo.",IF(AND($Y1587=0,$B1587&lt;&gt;"",OR($G1587&lt;&gt;"",$H1587&lt;&gt;"",$J1587&lt;&gt;"",$K1587&lt;&gt;"",$M1587&lt;&gt;"",$N1587&lt;&gt;"",$P1587&lt;&gt;"",$Q1587&lt;&gt;"",$S1587&lt;&gt;"",$T1587&lt;&gt;"",$V1587&lt;&gt;"",$W1587&lt;&gt;"")),"O item possui dados lançados, mas o total está zerado. Revise os valores informados.","")))))))))))))))</f>
        <v/>
      </c>
    </row>
    <row r="1588" spans="1:35" ht="14.25" customHeight="1" x14ac:dyDescent="0.25">
      <c r="A1588" s="57" t="str">
        <f t="shared" si="312"/>
        <v/>
      </c>
      <c r="B1588" s="58"/>
      <c r="C1588" s="58"/>
      <c r="D1588" s="58"/>
      <c r="E1588" s="58"/>
      <c r="F1588" s="58"/>
      <c r="G1588" s="269"/>
      <c r="H1588" s="59"/>
      <c r="I1588" s="273">
        <f t="shared" si="313"/>
        <v>0</v>
      </c>
      <c r="J1588" s="269"/>
      <c r="K1588" s="59"/>
      <c r="L1588" s="270">
        <f t="shared" si="314"/>
        <v>0</v>
      </c>
      <c r="M1588" s="269"/>
      <c r="N1588" s="59"/>
      <c r="O1588" s="270">
        <f t="shared" si="315"/>
        <v>0</v>
      </c>
      <c r="P1588" s="269"/>
      <c r="Q1588" s="59"/>
      <c r="R1588" s="271">
        <f t="shared" si="316"/>
        <v>0</v>
      </c>
      <c r="S1588" s="269"/>
      <c r="T1588" s="59"/>
      <c r="U1588" s="270">
        <f t="shared" si="317"/>
        <v>0</v>
      </c>
      <c r="V1588" s="269"/>
      <c r="W1588" s="59"/>
      <c r="X1588" s="270">
        <f t="shared" si="318"/>
        <v>0</v>
      </c>
      <c r="Y1588" s="270">
        <f t="shared" si="319"/>
        <v>0</v>
      </c>
      <c r="Z1588" s="58"/>
      <c r="AA1588" s="58"/>
      <c r="AB1588" s="60" t="str">
        <f t="shared" si="320"/>
        <v/>
      </c>
      <c r="AC1588" s="21" t="b">
        <f t="shared" si="321"/>
        <v>0</v>
      </c>
      <c r="AD1588" s="21" t="b">
        <f t="shared" si="322"/>
        <v>0</v>
      </c>
      <c r="AE1588" s="21" t="b">
        <f t="shared" si="323"/>
        <v>0</v>
      </c>
      <c r="AF1588" s="21" t="b">
        <f ca="1">OR(AND($AC1588,NOT($AD1588)),AND($AC1588,OR(AND($G1588="",$H1588&lt;&gt;""),AND($G1588&lt;&gt;"",$H1588=""),AND($J1588="",$K1588&lt;&gt;""),AND($J1588&lt;&gt;"",$K1588=""),AND($M1588="",$N1588&lt;&gt;""),AND($M1588&lt;&gt;"",$N1588=""),AND($P1588="",$Q1588&lt;&gt;""),AND($P1588&lt;&gt;"",$Q1588=""),AND($S1588="",$T1588&lt;&gt;""),AND($S1588&lt;&gt;"",$T1588=""),AND($V1588="",$W1588&lt;&gt;""),AND($V1588&lt;&gt;"",$W1588=""))),AND($C1588&lt;&gt;"",$E1588&lt;&gt;"",LEFT(TRIM($C1588),1)&lt;&gt;LEFT(TRIM($E1588),1)),IF(OR($E1588="",$F1588=""),FALSE(),IFERROR(COUNTIF(INDIRECT("UNITS_"&amp;SUBSTITUTE(LEFT($E1588,FIND(" ",$E1588&amp;" ")-1),".","_")),$F1588)=0,TRUE())),AND($B1588&lt;&gt;"",OR(ISNUMBER(SEARCH("outro",LOWER($B1588))),ISNUMBER(SEARCH("divers",LOWER($B1588))),ISNUMBER(SEARCH("etc",LOWER($B1588))))),OR(AND(ISNUMBER(SEARCH("comunic",LOWER($B1588))),LEFT($E1588,3)&lt;&gt;"4.4"),AND(ISNUMBER(SEARCH("monitor",LOWER($B1588))),NOT(OR(LEFT($E1588,3)="1.5",LEFT($E1588,3)="2.5")))),AND($B1588&lt;&gt;"",OR(LEFT($C1588,1)="1",LEFT($C1588,1)="2"),$D1588=""),AND($D1588&lt;&gt;"",NOT(OR(LEFT($C1588,1)="1",LEFT($C1588,1)="2"))),AND($D1588&lt;&gt;"",COUNTIF(' PROJETO'!$B$14:$B$16,$D1588)=0),IF($D1588="",FALSE(),IF(COUNTIF(' PROJETO'!$B$14:$B$16,$D1588)=0,FALSE(),IFERROR(INDEX(' PROJETO'!$C$14:$C$16,MATCH($D1588,' PROJETO'!$B$14:$B$16,0))&lt;&gt;"Sim",FALSE()))))</f>
        <v>0</v>
      </c>
      <c r="AG1588" s="21" t="b">
        <f>AND($AC1588,$Y1588&gt;'CONFG.  LISTAS'!$F$4,$Z1588="",$AA1588="")</f>
        <v>0</v>
      </c>
      <c r="AH1588" s="21" t="str">
        <f t="shared" si="324"/>
        <v/>
      </c>
      <c r="AI1588" s="43" t="str">
        <f ca="1">IF(NOT($AC1588),"",IF(OR($B1588="",$C1588="",$E1588="",$F1588=""),"Preencha descrição, categoria, tipo e unidade.",IF(AND($B1588&lt;&gt;"",OR(LEFT($C1588,1)="1",LEFT($C1588,1)="2"),$D1588=""),"Informe a prática de restauração para itens diretos.",IF(AND($D1588&lt;&gt;"",NOT(OR(LEFT($C1588,1)="1",LEFT($C1588,1)="2"))),"Custos indiretos não devem pertencer a uma prática específica.",IF(AND($D1588&lt;&gt;"",COUNTIF(' PROJETO'!$B$14:$B$16,$D1588)=0),"Prática de restauração inválida ou não cadastrada.",IF(IF($D1588="",FALSE(),IF(COUNTIF(' PROJETO'!$B$14:$B$16,$D1588)=0,FALSE(),IFERROR(INDEX(' PROJETO'!$C$14:$C$16,MATCH($D1588,' PROJETO'!$B$14:$B$16,0))&lt;&gt;"Sim",FALSE()))),"A prática informada no item não foi selecionada na aba Projeto.",IF(AND(MAX($I1588,$L1588,$O1588,$R1588,$U1588,$X1588)&gt;'CONFG.  LISTAS'!$F$4,NOT(OR($Z1588&lt;&gt;"",$AA1588&lt;&gt;""))),"Memorial de cálculo ou anexo obrigatório não informado para item acima do limite.",IF(OR(AND($G1588&lt;&gt;"",$H1588&lt;&gt;"",OR($G1588&lt;=0,$H1588&lt;=0)),AND($J1588&lt;&gt;"",$K1588&lt;&gt;"",OR($J1588&lt;=0,$K1588&lt;=0)),AND($M1588&lt;&gt;"",$N1588&lt;&gt;"",OR($M1588&lt;=0,$N1588&lt;=0)),AND($P1588&lt;&gt;"",$Q1588&lt;&gt;"",OR($P1588&lt;=0,$Q1588&lt;=0)),AND($S1588&lt;&gt;"",$T1588&lt;&gt;"",OR($S1588&lt;=0,$T1588&lt;=0)),AND($V1588&lt;&gt;"",$W1588&lt;&gt;"",OR($V1588&lt;=0,$W1588&lt;=0))),"Revise os valores informados: valor unitário e quantidade devem ser maiores que zero.",IF(OR(AND($G1588="",$H1588&lt;&gt;""),AND($G1588&lt;&gt;"",$H1588=""),AND($J1588="",$K1588&lt;&gt;""),AND($J1588&lt;&gt;"",$K1588=""),AND($M1588="",$N1588&lt;&gt;""),AND($M1588&lt;&gt;"",$N1588=""),AND($P1588="",$Q1588&lt;&gt;""),AND($P1588&lt;&gt;"",$Q1588=""),AND($S1588="",$T1588&lt;&gt;""),AND($S1588&lt;&gt;"",$T1588=""),AND($V1588="",$W1588&lt;&gt;""),AND($V1588&lt;&gt;"",$W1588="")),"Há ano preenchido parcialmente: "&amp;TRIM(IF(AND($G1588="",$H1588&lt;&gt;""),"Ano 1 (falta valor unitário); ","")&amp;IF(AND($G1588&lt;&gt;"",$H1588=""),"Ano 1 (falta quantidade); ","")&amp;IF(AND($J1588="",$K1588&lt;&gt;""),"Ano 2 (falta valor unitário); ","")&amp;IF(AND($J1588&lt;&gt;"",$K1588=""),"Ano 2 (falta quantidade); ","")&amp;IF(AND($M1588="",$N1588&lt;&gt;""),"Ano 3 (falta valor unitário); ","")&amp;IF(AND($M1588&lt;&gt;"",$N1588=""),"Ano 3 (falta quantidade); ","")&amp;IF(AND($P1588="",$Q1588&lt;&gt;""),"Ano 4 (falta valor unitário); ","")&amp;IF(AND($P1588&lt;&gt;"",$Q1588=""),"Ano 4 (falta quantidade); ","")&amp;IF(AND($S1588="",$T1588&lt;&gt;""),"Ano 5 (falta valor unitário); ","")&amp;IF(AND($S1588&lt;&gt;"",$T1588=""),"Ano 5 (falta quantidade); ","")&amp;IF(AND($V1588="",$W1588&lt;&gt;""),"Ano 6 (falta valor unitário); ","")&amp;IF(AND($V1588&lt;&gt;"",$W1588=""),"Ano 6 (falta quantidade); ","")), IF(NOT(OR(AND($G1588&lt;&gt;"",$H1588&lt;&gt;""),AND($J1588&lt;&gt;"",$K1588&lt;&gt;""),AND($M1588&lt;&gt;"",$N1588&lt;&gt;""),AND($P1588&lt;&gt;"",$Q1588&lt;&gt;""),AND($S1588&lt;&gt;"",$T1588&lt;&gt;""),AND($V1588&lt;&gt;"",$W1588&lt;&gt;""))),"Informe pelo menos um ano completo com valor unitário e quantidade.",IF(AND($C1588&lt;&gt;"",$E1588&lt;&gt;"",LEFT(TRIM($C1588),1)&lt;&gt;LEFT(TRIM($E1588),1)),"Categoria e tipo estão incompatíveis.",IF(IF(OR($E1588="",$F1588=""),FALSE(),IFERROR(COUNTIF(INDIRECT("UNITS_"&amp;SUBSTITUTE(LEFT($E1588,FIND(" ",$E1588&amp;" ")-1),".","_")),$F1588)=0,TRUE())),"Unidade incompatível com o tipo selecionado.",IF(OR(AND(ISNUMBER(SEARCH("comunic",LOWER($B1588))),LEFT($E1588,3)&lt;&gt;"4.4"),AND(ISNUMBER(SEARCH("monitor",LOWER($B1588))),NOT(OR(LEFT($E1588,3)="1.5",LEFT($E1588,3)="2.5")))),"Revise a classificação do item conforme as regras de preenchimento.",IF(AND($B1588&lt;&gt;"",OR(ISNUMBER(SEARCH("outro",LOWER($B1588))),ISNUMBER(SEARCH("divers",LOWER($B1588))),ISNUMBER(SEARCH("kit",LOWER($B1588))),ISNUMBER(SEARCH("ferrament",LOWER($B1588))),ISNUMBER(SEARCH("epi",LOWER($B1588)))),NOT(OR($Z1588&lt;&gt;"",$AA1588&lt;&gt;""))),"Descrição muito genérica: detalhe melhor o item e registre o racional no memorial ou em anexo.",IF(AND($Y1588=0,$B1588&lt;&gt;"",OR($G1588&lt;&gt;"",$H1588&lt;&gt;"",$J1588&lt;&gt;"",$K1588&lt;&gt;"",$M1588&lt;&gt;"",$N1588&lt;&gt;"",$P1588&lt;&gt;"",$Q1588&lt;&gt;"",$S1588&lt;&gt;"",$T1588&lt;&gt;"",$V1588&lt;&gt;"",$W1588&lt;&gt;"")),"O item possui dados lançados, mas o total está zerado. Revise os valores informados.","")))))))))))))))</f>
        <v/>
      </c>
    </row>
    <row r="1589" spans="1:35" ht="14.25" customHeight="1" x14ac:dyDescent="0.25">
      <c r="A1589" s="57" t="str">
        <f t="shared" si="312"/>
        <v/>
      </c>
      <c r="B1589" s="61"/>
      <c r="C1589" s="61"/>
      <c r="D1589" s="58"/>
      <c r="E1589" s="61"/>
      <c r="F1589" s="61"/>
      <c r="G1589" s="272"/>
      <c r="H1589" s="62"/>
      <c r="I1589" s="273">
        <f t="shared" si="313"/>
        <v>0</v>
      </c>
      <c r="J1589" s="272"/>
      <c r="K1589" s="62"/>
      <c r="L1589" s="270">
        <f t="shared" si="314"/>
        <v>0</v>
      </c>
      <c r="M1589" s="272"/>
      <c r="N1589" s="62"/>
      <c r="O1589" s="270">
        <f t="shared" si="315"/>
        <v>0</v>
      </c>
      <c r="P1589" s="272"/>
      <c r="Q1589" s="62"/>
      <c r="R1589" s="271">
        <f t="shared" si="316"/>
        <v>0</v>
      </c>
      <c r="S1589" s="272"/>
      <c r="T1589" s="62"/>
      <c r="U1589" s="270">
        <f t="shared" si="317"/>
        <v>0</v>
      </c>
      <c r="V1589" s="272"/>
      <c r="W1589" s="62"/>
      <c r="X1589" s="270">
        <f t="shared" si="318"/>
        <v>0</v>
      </c>
      <c r="Y1589" s="270">
        <f t="shared" si="319"/>
        <v>0</v>
      </c>
      <c r="Z1589" s="61"/>
      <c r="AA1589" s="61"/>
      <c r="AB1589" s="60" t="str">
        <f t="shared" si="320"/>
        <v/>
      </c>
      <c r="AC1589" s="21" t="b">
        <f t="shared" si="321"/>
        <v>0</v>
      </c>
      <c r="AD1589" s="21" t="b">
        <f t="shared" si="322"/>
        <v>0</v>
      </c>
      <c r="AE1589" s="21" t="b">
        <f t="shared" si="323"/>
        <v>0</v>
      </c>
      <c r="AF1589" s="21" t="b">
        <f ca="1">OR(AND($AC1589,NOT($AD1589)),AND($AC1589,OR(AND($G1589="",$H1589&lt;&gt;""),AND($G1589&lt;&gt;"",$H1589=""),AND($J1589="",$K1589&lt;&gt;""),AND($J1589&lt;&gt;"",$K1589=""),AND($M1589="",$N1589&lt;&gt;""),AND($M1589&lt;&gt;"",$N1589=""),AND($P1589="",$Q1589&lt;&gt;""),AND($P1589&lt;&gt;"",$Q1589=""),AND($S1589="",$T1589&lt;&gt;""),AND($S1589&lt;&gt;"",$T1589=""),AND($V1589="",$W1589&lt;&gt;""),AND($V1589&lt;&gt;"",$W1589=""))),AND($C1589&lt;&gt;"",$E1589&lt;&gt;"",LEFT(TRIM($C1589),1)&lt;&gt;LEFT(TRIM($E1589),1)),IF(OR($E1589="",$F1589=""),FALSE(),IFERROR(COUNTIF(INDIRECT("UNITS_"&amp;SUBSTITUTE(LEFT($E1589,FIND(" ",$E1589&amp;" ")-1),".","_")),$F1589)=0,TRUE())),AND($B1589&lt;&gt;"",OR(ISNUMBER(SEARCH("outro",LOWER($B1589))),ISNUMBER(SEARCH("divers",LOWER($B1589))),ISNUMBER(SEARCH("etc",LOWER($B1589))))),OR(AND(ISNUMBER(SEARCH("comunic",LOWER($B1589))),LEFT($E1589,3)&lt;&gt;"4.4"),AND(ISNUMBER(SEARCH("monitor",LOWER($B1589))),NOT(OR(LEFT($E1589,3)="1.5",LEFT($E1589,3)="2.5")))),AND($B1589&lt;&gt;"",OR(LEFT($C1589,1)="1",LEFT($C1589,1)="2"),$D1589=""),AND($D1589&lt;&gt;"",NOT(OR(LEFT($C1589,1)="1",LEFT($C1589,1)="2"))),AND($D1589&lt;&gt;"",COUNTIF(' PROJETO'!$B$14:$B$16,$D1589)=0),IF($D1589="",FALSE(),IF(COUNTIF(' PROJETO'!$B$14:$B$16,$D1589)=0,FALSE(),IFERROR(INDEX(' PROJETO'!$C$14:$C$16,MATCH($D1589,' PROJETO'!$B$14:$B$16,0))&lt;&gt;"Sim",FALSE()))))</f>
        <v>0</v>
      </c>
      <c r="AG1589" s="21" t="b">
        <f>AND($AC1589,$Y1589&gt;'CONFG.  LISTAS'!$F$4,$Z1589="",$AA1589="")</f>
        <v>0</v>
      </c>
      <c r="AH1589" s="21" t="str">
        <f t="shared" si="324"/>
        <v/>
      </c>
      <c r="AI1589" s="43" t="str">
        <f ca="1">IF(NOT($AC1589),"",IF(OR($B1589="",$C1589="",$E1589="",$F1589=""),"Preencha descrição, categoria, tipo e unidade.",IF(AND($B1589&lt;&gt;"",OR(LEFT($C1589,1)="1",LEFT($C1589,1)="2"),$D1589=""),"Informe a prática de restauração para itens diretos.",IF(AND($D1589&lt;&gt;"",NOT(OR(LEFT($C1589,1)="1",LEFT($C1589,1)="2"))),"Custos indiretos não devem pertencer a uma prática específica.",IF(AND($D1589&lt;&gt;"",COUNTIF(' PROJETO'!$B$14:$B$16,$D1589)=0),"Prática de restauração inválida ou não cadastrada.",IF(IF($D1589="",FALSE(),IF(COUNTIF(' PROJETO'!$B$14:$B$16,$D1589)=0,FALSE(),IFERROR(INDEX(' PROJETO'!$C$14:$C$16,MATCH($D1589,' PROJETO'!$B$14:$B$16,0))&lt;&gt;"Sim",FALSE()))),"A prática informada no item não foi selecionada na aba Projeto.",IF(AND(MAX($I1589,$L1589,$O1589,$R1589,$U1589,$X1589)&gt;'CONFG.  LISTAS'!$F$4,NOT(OR($Z1589&lt;&gt;"",$AA1589&lt;&gt;""))),"Memorial de cálculo ou anexo obrigatório não informado para item acima do limite.",IF(OR(AND($G1589&lt;&gt;"",$H1589&lt;&gt;"",OR($G1589&lt;=0,$H1589&lt;=0)),AND($J1589&lt;&gt;"",$K1589&lt;&gt;"",OR($J1589&lt;=0,$K1589&lt;=0)),AND($M1589&lt;&gt;"",$N1589&lt;&gt;"",OR($M1589&lt;=0,$N1589&lt;=0)),AND($P1589&lt;&gt;"",$Q1589&lt;&gt;"",OR($P1589&lt;=0,$Q1589&lt;=0)),AND($S1589&lt;&gt;"",$T1589&lt;&gt;"",OR($S1589&lt;=0,$T1589&lt;=0)),AND($V1589&lt;&gt;"",$W1589&lt;&gt;"",OR($V1589&lt;=0,$W1589&lt;=0))),"Revise os valores informados: valor unitário e quantidade devem ser maiores que zero.",IF(OR(AND($G1589="",$H1589&lt;&gt;""),AND($G1589&lt;&gt;"",$H1589=""),AND($J1589="",$K1589&lt;&gt;""),AND($J1589&lt;&gt;"",$K1589=""),AND($M1589="",$N1589&lt;&gt;""),AND($M1589&lt;&gt;"",$N1589=""),AND($P1589="",$Q1589&lt;&gt;""),AND($P1589&lt;&gt;"",$Q1589=""),AND($S1589="",$T1589&lt;&gt;""),AND($S1589&lt;&gt;"",$T1589=""),AND($V1589="",$W1589&lt;&gt;""),AND($V1589&lt;&gt;"",$W1589="")),"Há ano preenchido parcialmente: "&amp;TRIM(IF(AND($G1589="",$H1589&lt;&gt;""),"Ano 1 (falta valor unitário); ","")&amp;IF(AND($G1589&lt;&gt;"",$H1589=""),"Ano 1 (falta quantidade); ","")&amp;IF(AND($J1589="",$K1589&lt;&gt;""),"Ano 2 (falta valor unitário); ","")&amp;IF(AND($J1589&lt;&gt;"",$K1589=""),"Ano 2 (falta quantidade); ","")&amp;IF(AND($M1589="",$N1589&lt;&gt;""),"Ano 3 (falta valor unitário); ","")&amp;IF(AND($M1589&lt;&gt;"",$N1589=""),"Ano 3 (falta quantidade); ","")&amp;IF(AND($P1589="",$Q1589&lt;&gt;""),"Ano 4 (falta valor unitário); ","")&amp;IF(AND($P1589&lt;&gt;"",$Q1589=""),"Ano 4 (falta quantidade); ","")&amp;IF(AND($S1589="",$T1589&lt;&gt;""),"Ano 5 (falta valor unitário); ","")&amp;IF(AND($S1589&lt;&gt;"",$T1589=""),"Ano 5 (falta quantidade); ","")&amp;IF(AND($V1589="",$W1589&lt;&gt;""),"Ano 6 (falta valor unitário); ","")&amp;IF(AND($V1589&lt;&gt;"",$W1589=""),"Ano 6 (falta quantidade); ","")), IF(NOT(OR(AND($G1589&lt;&gt;"",$H1589&lt;&gt;""),AND($J1589&lt;&gt;"",$K1589&lt;&gt;""),AND($M1589&lt;&gt;"",$N1589&lt;&gt;""),AND($P1589&lt;&gt;"",$Q1589&lt;&gt;""),AND($S1589&lt;&gt;"",$T1589&lt;&gt;""),AND($V1589&lt;&gt;"",$W1589&lt;&gt;""))),"Informe pelo menos um ano completo com valor unitário e quantidade.",IF(AND($C1589&lt;&gt;"",$E1589&lt;&gt;"",LEFT(TRIM($C1589),1)&lt;&gt;LEFT(TRIM($E1589),1)),"Categoria e tipo estão incompatíveis.",IF(IF(OR($E1589="",$F1589=""),FALSE(),IFERROR(COUNTIF(INDIRECT("UNITS_"&amp;SUBSTITUTE(LEFT($E1589,FIND(" ",$E1589&amp;" ")-1),".","_")),$F1589)=0,TRUE())),"Unidade incompatível com o tipo selecionado.",IF(OR(AND(ISNUMBER(SEARCH("comunic",LOWER($B1589))),LEFT($E1589,3)&lt;&gt;"4.4"),AND(ISNUMBER(SEARCH("monitor",LOWER($B1589))),NOT(OR(LEFT($E1589,3)="1.5",LEFT($E1589,3)="2.5")))),"Revise a classificação do item conforme as regras de preenchimento.",IF(AND($B1589&lt;&gt;"",OR(ISNUMBER(SEARCH("outro",LOWER($B1589))),ISNUMBER(SEARCH("divers",LOWER($B1589))),ISNUMBER(SEARCH("kit",LOWER($B1589))),ISNUMBER(SEARCH("ferrament",LOWER($B1589))),ISNUMBER(SEARCH("epi",LOWER($B1589)))),NOT(OR($Z1589&lt;&gt;"",$AA1589&lt;&gt;""))),"Descrição muito genérica: detalhe melhor o item e registre o racional no memorial ou em anexo.",IF(AND($Y1589=0,$B1589&lt;&gt;"",OR($G1589&lt;&gt;"",$H1589&lt;&gt;"",$J1589&lt;&gt;"",$K1589&lt;&gt;"",$M1589&lt;&gt;"",$N1589&lt;&gt;"",$P1589&lt;&gt;"",$Q1589&lt;&gt;"",$S1589&lt;&gt;"",$T1589&lt;&gt;"",$V1589&lt;&gt;"",$W1589&lt;&gt;"")),"O item possui dados lançados, mas o total está zerado. Revise os valores informados.","")))))))))))))))</f>
        <v/>
      </c>
    </row>
    <row r="1590" spans="1:35" ht="14.25" customHeight="1" x14ac:dyDescent="0.25">
      <c r="A1590" s="57" t="str">
        <f t="shared" si="312"/>
        <v/>
      </c>
      <c r="B1590" s="58"/>
      <c r="C1590" s="58"/>
      <c r="D1590" s="58"/>
      <c r="E1590" s="58"/>
      <c r="F1590" s="58"/>
      <c r="G1590" s="269"/>
      <c r="H1590" s="59"/>
      <c r="I1590" s="273">
        <f t="shared" si="313"/>
        <v>0</v>
      </c>
      <c r="J1590" s="269"/>
      <c r="K1590" s="59"/>
      <c r="L1590" s="270">
        <f t="shared" si="314"/>
        <v>0</v>
      </c>
      <c r="M1590" s="269"/>
      <c r="N1590" s="59"/>
      <c r="O1590" s="270">
        <f t="shared" si="315"/>
        <v>0</v>
      </c>
      <c r="P1590" s="269"/>
      <c r="Q1590" s="59"/>
      <c r="R1590" s="271">
        <f t="shared" si="316"/>
        <v>0</v>
      </c>
      <c r="S1590" s="269"/>
      <c r="T1590" s="59"/>
      <c r="U1590" s="270">
        <f t="shared" si="317"/>
        <v>0</v>
      </c>
      <c r="V1590" s="269"/>
      <c r="W1590" s="59"/>
      <c r="X1590" s="270">
        <f t="shared" si="318"/>
        <v>0</v>
      </c>
      <c r="Y1590" s="270">
        <f t="shared" si="319"/>
        <v>0</v>
      </c>
      <c r="Z1590" s="58"/>
      <c r="AA1590" s="58"/>
      <c r="AB1590" s="60" t="str">
        <f t="shared" si="320"/>
        <v/>
      </c>
      <c r="AC1590" s="21" t="b">
        <f t="shared" si="321"/>
        <v>0</v>
      </c>
      <c r="AD1590" s="21" t="b">
        <f t="shared" si="322"/>
        <v>0</v>
      </c>
      <c r="AE1590" s="21" t="b">
        <f t="shared" si="323"/>
        <v>0</v>
      </c>
      <c r="AF1590" s="21" t="b">
        <f ca="1">OR(AND($AC1590,NOT($AD1590)),AND($AC1590,OR(AND($G1590="",$H1590&lt;&gt;""),AND($G1590&lt;&gt;"",$H1590=""),AND($J1590="",$K1590&lt;&gt;""),AND($J1590&lt;&gt;"",$K1590=""),AND($M1590="",$N1590&lt;&gt;""),AND($M1590&lt;&gt;"",$N1590=""),AND($P1590="",$Q1590&lt;&gt;""),AND($P1590&lt;&gt;"",$Q1590=""),AND($S1590="",$T1590&lt;&gt;""),AND($S1590&lt;&gt;"",$T1590=""),AND($V1590="",$W1590&lt;&gt;""),AND($V1590&lt;&gt;"",$W1590=""))),AND($C1590&lt;&gt;"",$E1590&lt;&gt;"",LEFT(TRIM($C1590),1)&lt;&gt;LEFT(TRIM($E1590),1)),IF(OR($E1590="",$F1590=""),FALSE(),IFERROR(COUNTIF(INDIRECT("UNITS_"&amp;SUBSTITUTE(LEFT($E1590,FIND(" ",$E1590&amp;" ")-1),".","_")),$F1590)=0,TRUE())),AND($B1590&lt;&gt;"",OR(ISNUMBER(SEARCH("outro",LOWER($B1590))),ISNUMBER(SEARCH("divers",LOWER($B1590))),ISNUMBER(SEARCH("etc",LOWER($B1590))))),OR(AND(ISNUMBER(SEARCH("comunic",LOWER($B1590))),LEFT($E1590,3)&lt;&gt;"4.4"),AND(ISNUMBER(SEARCH("monitor",LOWER($B1590))),NOT(OR(LEFT($E1590,3)="1.5",LEFT($E1590,3)="2.5")))),AND($B1590&lt;&gt;"",OR(LEFT($C1590,1)="1",LEFT($C1590,1)="2"),$D1590=""),AND($D1590&lt;&gt;"",NOT(OR(LEFT($C1590,1)="1",LEFT($C1590,1)="2"))),AND($D1590&lt;&gt;"",COUNTIF(' PROJETO'!$B$14:$B$16,$D1590)=0),IF($D1590="",FALSE(),IF(COUNTIF(' PROJETO'!$B$14:$B$16,$D1590)=0,FALSE(),IFERROR(INDEX(' PROJETO'!$C$14:$C$16,MATCH($D1590,' PROJETO'!$B$14:$B$16,0))&lt;&gt;"Sim",FALSE()))))</f>
        <v>0</v>
      </c>
      <c r="AG1590" s="21" t="b">
        <f>AND($AC1590,$Y1590&gt;'CONFG.  LISTAS'!$F$4,$Z1590="",$AA1590="")</f>
        <v>0</v>
      </c>
      <c r="AH1590" s="21" t="str">
        <f t="shared" si="324"/>
        <v/>
      </c>
      <c r="AI1590" s="43" t="str">
        <f ca="1">IF(NOT($AC1590),"",IF(OR($B1590="",$C1590="",$E1590="",$F1590=""),"Preencha descrição, categoria, tipo e unidade.",IF(AND($B1590&lt;&gt;"",OR(LEFT($C1590,1)="1",LEFT($C1590,1)="2"),$D1590=""),"Informe a prática de restauração para itens diretos.",IF(AND($D1590&lt;&gt;"",NOT(OR(LEFT($C1590,1)="1",LEFT($C1590,1)="2"))),"Custos indiretos não devem pertencer a uma prática específica.",IF(AND($D1590&lt;&gt;"",COUNTIF(' PROJETO'!$B$14:$B$16,$D1590)=0),"Prática de restauração inválida ou não cadastrada.",IF(IF($D1590="",FALSE(),IF(COUNTIF(' PROJETO'!$B$14:$B$16,$D1590)=0,FALSE(),IFERROR(INDEX(' PROJETO'!$C$14:$C$16,MATCH($D1590,' PROJETO'!$B$14:$B$16,0))&lt;&gt;"Sim",FALSE()))),"A prática informada no item não foi selecionada na aba Projeto.",IF(AND(MAX($I1590,$L1590,$O1590,$R1590,$U1590,$X1590)&gt;'CONFG.  LISTAS'!$F$4,NOT(OR($Z1590&lt;&gt;"",$AA1590&lt;&gt;""))),"Memorial de cálculo ou anexo obrigatório não informado para item acima do limite.",IF(OR(AND($G1590&lt;&gt;"",$H1590&lt;&gt;"",OR($G1590&lt;=0,$H1590&lt;=0)),AND($J1590&lt;&gt;"",$K1590&lt;&gt;"",OR($J1590&lt;=0,$K1590&lt;=0)),AND($M1590&lt;&gt;"",$N1590&lt;&gt;"",OR($M1590&lt;=0,$N1590&lt;=0)),AND($P1590&lt;&gt;"",$Q1590&lt;&gt;"",OR($P1590&lt;=0,$Q1590&lt;=0)),AND($S1590&lt;&gt;"",$T1590&lt;&gt;"",OR($S1590&lt;=0,$T1590&lt;=0)),AND($V1590&lt;&gt;"",$W1590&lt;&gt;"",OR($V1590&lt;=0,$W1590&lt;=0))),"Revise os valores informados: valor unitário e quantidade devem ser maiores que zero.",IF(OR(AND($G1590="",$H1590&lt;&gt;""),AND($G1590&lt;&gt;"",$H1590=""),AND($J1590="",$K1590&lt;&gt;""),AND($J1590&lt;&gt;"",$K1590=""),AND($M1590="",$N1590&lt;&gt;""),AND($M1590&lt;&gt;"",$N1590=""),AND($P1590="",$Q1590&lt;&gt;""),AND($P1590&lt;&gt;"",$Q1590=""),AND($S1590="",$T1590&lt;&gt;""),AND($S1590&lt;&gt;"",$T1590=""),AND($V1590="",$W1590&lt;&gt;""),AND($V1590&lt;&gt;"",$W1590="")),"Há ano preenchido parcialmente: "&amp;TRIM(IF(AND($G1590="",$H1590&lt;&gt;""),"Ano 1 (falta valor unitário); ","")&amp;IF(AND($G1590&lt;&gt;"",$H1590=""),"Ano 1 (falta quantidade); ","")&amp;IF(AND($J1590="",$K1590&lt;&gt;""),"Ano 2 (falta valor unitário); ","")&amp;IF(AND($J1590&lt;&gt;"",$K1590=""),"Ano 2 (falta quantidade); ","")&amp;IF(AND($M1590="",$N1590&lt;&gt;""),"Ano 3 (falta valor unitário); ","")&amp;IF(AND($M1590&lt;&gt;"",$N1590=""),"Ano 3 (falta quantidade); ","")&amp;IF(AND($P1590="",$Q1590&lt;&gt;""),"Ano 4 (falta valor unitário); ","")&amp;IF(AND($P1590&lt;&gt;"",$Q1590=""),"Ano 4 (falta quantidade); ","")&amp;IF(AND($S1590="",$T1590&lt;&gt;""),"Ano 5 (falta valor unitário); ","")&amp;IF(AND($S1590&lt;&gt;"",$T1590=""),"Ano 5 (falta quantidade); ","")&amp;IF(AND($V1590="",$W1590&lt;&gt;""),"Ano 6 (falta valor unitário); ","")&amp;IF(AND($V1590&lt;&gt;"",$W1590=""),"Ano 6 (falta quantidade); ","")), IF(NOT(OR(AND($G1590&lt;&gt;"",$H1590&lt;&gt;""),AND($J1590&lt;&gt;"",$K1590&lt;&gt;""),AND($M1590&lt;&gt;"",$N1590&lt;&gt;""),AND($P1590&lt;&gt;"",$Q1590&lt;&gt;""),AND($S1590&lt;&gt;"",$T1590&lt;&gt;""),AND($V1590&lt;&gt;"",$W1590&lt;&gt;""))),"Informe pelo menos um ano completo com valor unitário e quantidade.",IF(AND($C1590&lt;&gt;"",$E1590&lt;&gt;"",LEFT(TRIM($C1590),1)&lt;&gt;LEFT(TRIM($E1590),1)),"Categoria e tipo estão incompatíveis.",IF(IF(OR($E1590="",$F1590=""),FALSE(),IFERROR(COUNTIF(INDIRECT("UNITS_"&amp;SUBSTITUTE(LEFT($E1590,FIND(" ",$E1590&amp;" ")-1),".","_")),$F1590)=0,TRUE())),"Unidade incompatível com o tipo selecionado.",IF(OR(AND(ISNUMBER(SEARCH("comunic",LOWER($B1590))),LEFT($E1590,3)&lt;&gt;"4.4"),AND(ISNUMBER(SEARCH("monitor",LOWER($B1590))),NOT(OR(LEFT($E1590,3)="1.5",LEFT($E1590,3)="2.5")))),"Revise a classificação do item conforme as regras de preenchimento.",IF(AND($B1590&lt;&gt;"",OR(ISNUMBER(SEARCH("outro",LOWER($B1590))),ISNUMBER(SEARCH("divers",LOWER($B1590))),ISNUMBER(SEARCH("kit",LOWER($B1590))),ISNUMBER(SEARCH("ferrament",LOWER($B1590))),ISNUMBER(SEARCH("epi",LOWER($B1590)))),NOT(OR($Z1590&lt;&gt;"",$AA1590&lt;&gt;""))),"Descrição muito genérica: detalhe melhor o item e registre o racional no memorial ou em anexo.",IF(AND($Y1590=0,$B1590&lt;&gt;"",OR($G1590&lt;&gt;"",$H1590&lt;&gt;"",$J1590&lt;&gt;"",$K1590&lt;&gt;"",$M1590&lt;&gt;"",$N1590&lt;&gt;"",$P1590&lt;&gt;"",$Q1590&lt;&gt;"",$S1590&lt;&gt;"",$T1590&lt;&gt;"",$V1590&lt;&gt;"",$W1590&lt;&gt;"")),"O item possui dados lançados, mas o total está zerado. Revise os valores informados.","")))))))))))))))</f>
        <v/>
      </c>
    </row>
    <row r="1591" spans="1:35" ht="14.25" customHeight="1" x14ac:dyDescent="0.25">
      <c r="A1591" s="57" t="str">
        <f t="shared" si="312"/>
        <v/>
      </c>
      <c r="B1591" s="61"/>
      <c r="C1591" s="61"/>
      <c r="D1591" s="58"/>
      <c r="E1591" s="61"/>
      <c r="F1591" s="61"/>
      <c r="G1591" s="272"/>
      <c r="H1591" s="62"/>
      <c r="I1591" s="273">
        <f t="shared" si="313"/>
        <v>0</v>
      </c>
      <c r="J1591" s="272"/>
      <c r="K1591" s="62"/>
      <c r="L1591" s="270">
        <f t="shared" si="314"/>
        <v>0</v>
      </c>
      <c r="M1591" s="272"/>
      <c r="N1591" s="62"/>
      <c r="O1591" s="270">
        <f t="shared" si="315"/>
        <v>0</v>
      </c>
      <c r="P1591" s="272"/>
      <c r="Q1591" s="62"/>
      <c r="R1591" s="271">
        <f t="shared" si="316"/>
        <v>0</v>
      </c>
      <c r="S1591" s="272"/>
      <c r="T1591" s="62"/>
      <c r="U1591" s="270">
        <f t="shared" si="317"/>
        <v>0</v>
      </c>
      <c r="V1591" s="272"/>
      <c r="W1591" s="62"/>
      <c r="X1591" s="270">
        <f t="shared" si="318"/>
        <v>0</v>
      </c>
      <c r="Y1591" s="270">
        <f t="shared" si="319"/>
        <v>0</v>
      </c>
      <c r="Z1591" s="61"/>
      <c r="AA1591" s="61"/>
      <c r="AB1591" s="60" t="str">
        <f t="shared" si="320"/>
        <v/>
      </c>
      <c r="AC1591" s="21" t="b">
        <f t="shared" si="321"/>
        <v>0</v>
      </c>
      <c r="AD1591" s="21" t="b">
        <f t="shared" si="322"/>
        <v>0</v>
      </c>
      <c r="AE1591" s="21" t="b">
        <f t="shared" si="323"/>
        <v>0</v>
      </c>
      <c r="AF1591" s="21" t="b">
        <f ca="1">OR(AND($AC1591,NOT($AD1591)),AND($AC1591,OR(AND($G1591="",$H1591&lt;&gt;""),AND($G1591&lt;&gt;"",$H1591=""),AND($J1591="",$K1591&lt;&gt;""),AND($J1591&lt;&gt;"",$K1591=""),AND($M1591="",$N1591&lt;&gt;""),AND($M1591&lt;&gt;"",$N1591=""),AND($P1591="",$Q1591&lt;&gt;""),AND($P1591&lt;&gt;"",$Q1591=""),AND($S1591="",$T1591&lt;&gt;""),AND($S1591&lt;&gt;"",$T1591=""),AND($V1591="",$W1591&lt;&gt;""),AND($V1591&lt;&gt;"",$W1591=""))),AND($C1591&lt;&gt;"",$E1591&lt;&gt;"",LEFT(TRIM($C1591),1)&lt;&gt;LEFT(TRIM($E1591),1)),IF(OR($E1591="",$F1591=""),FALSE(),IFERROR(COUNTIF(INDIRECT("UNITS_"&amp;SUBSTITUTE(LEFT($E1591,FIND(" ",$E1591&amp;" ")-1),".","_")),$F1591)=0,TRUE())),AND($B1591&lt;&gt;"",OR(ISNUMBER(SEARCH("outro",LOWER($B1591))),ISNUMBER(SEARCH("divers",LOWER($B1591))),ISNUMBER(SEARCH("etc",LOWER($B1591))))),OR(AND(ISNUMBER(SEARCH("comunic",LOWER($B1591))),LEFT($E1591,3)&lt;&gt;"4.4"),AND(ISNUMBER(SEARCH("monitor",LOWER($B1591))),NOT(OR(LEFT($E1591,3)="1.5",LEFT($E1591,3)="2.5")))),AND($B1591&lt;&gt;"",OR(LEFT($C1591,1)="1",LEFT($C1591,1)="2"),$D1591=""),AND($D1591&lt;&gt;"",NOT(OR(LEFT($C1591,1)="1",LEFT($C1591,1)="2"))),AND($D1591&lt;&gt;"",COUNTIF(' PROJETO'!$B$14:$B$16,$D1591)=0),IF($D1591="",FALSE(),IF(COUNTIF(' PROJETO'!$B$14:$B$16,$D1591)=0,FALSE(),IFERROR(INDEX(' PROJETO'!$C$14:$C$16,MATCH($D1591,' PROJETO'!$B$14:$B$16,0))&lt;&gt;"Sim",FALSE()))))</f>
        <v>0</v>
      </c>
      <c r="AG1591" s="21" t="b">
        <f>AND($AC1591,$Y1591&gt;'CONFG.  LISTAS'!$F$4,$Z1591="",$AA1591="")</f>
        <v>0</v>
      </c>
      <c r="AH1591" s="21" t="str">
        <f t="shared" si="324"/>
        <v/>
      </c>
      <c r="AI1591" s="43" t="str">
        <f ca="1">IF(NOT($AC1591),"",IF(OR($B1591="",$C1591="",$E1591="",$F1591=""),"Preencha descrição, categoria, tipo e unidade.",IF(AND($B1591&lt;&gt;"",OR(LEFT($C1591,1)="1",LEFT($C1591,1)="2"),$D1591=""),"Informe a prática de restauração para itens diretos.",IF(AND($D1591&lt;&gt;"",NOT(OR(LEFT($C1591,1)="1",LEFT($C1591,1)="2"))),"Custos indiretos não devem pertencer a uma prática específica.",IF(AND($D1591&lt;&gt;"",COUNTIF(' PROJETO'!$B$14:$B$16,$D1591)=0),"Prática de restauração inválida ou não cadastrada.",IF(IF($D1591="",FALSE(),IF(COUNTIF(' PROJETO'!$B$14:$B$16,$D1591)=0,FALSE(),IFERROR(INDEX(' PROJETO'!$C$14:$C$16,MATCH($D1591,' PROJETO'!$B$14:$B$16,0))&lt;&gt;"Sim",FALSE()))),"A prática informada no item não foi selecionada na aba Projeto.",IF(AND(MAX($I1591,$L1591,$O1591,$R1591,$U1591,$X1591)&gt;'CONFG.  LISTAS'!$F$4,NOT(OR($Z1591&lt;&gt;"",$AA1591&lt;&gt;""))),"Memorial de cálculo ou anexo obrigatório não informado para item acima do limite.",IF(OR(AND($G1591&lt;&gt;"",$H1591&lt;&gt;"",OR($G1591&lt;=0,$H1591&lt;=0)),AND($J1591&lt;&gt;"",$K1591&lt;&gt;"",OR($J1591&lt;=0,$K1591&lt;=0)),AND($M1591&lt;&gt;"",$N1591&lt;&gt;"",OR($M1591&lt;=0,$N1591&lt;=0)),AND($P1591&lt;&gt;"",$Q1591&lt;&gt;"",OR($P1591&lt;=0,$Q1591&lt;=0)),AND($S1591&lt;&gt;"",$T1591&lt;&gt;"",OR($S1591&lt;=0,$T1591&lt;=0)),AND($V1591&lt;&gt;"",$W1591&lt;&gt;"",OR($V1591&lt;=0,$W1591&lt;=0))),"Revise os valores informados: valor unitário e quantidade devem ser maiores que zero.",IF(OR(AND($G1591="",$H1591&lt;&gt;""),AND($G1591&lt;&gt;"",$H1591=""),AND($J1591="",$K1591&lt;&gt;""),AND($J1591&lt;&gt;"",$K1591=""),AND($M1591="",$N1591&lt;&gt;""),AND($M1591&lt;&gt;"",$N1591=""),AND($P1591="",$Q1591&lt;&gt;""),AND($P1591&lt;&gt;"",$Q1591=""),AND($S1591="",$T1591&lt;&gt;""),AND($S1591&lt;&gt;"",$T1591=""),AND($V1591="",$W1591&lt;&gt;""),AND($V1591&lt;&gt;"",$W1591="")),"Há ano preenchido parcialmente: "&amp;TRIM(IF(AND($G1591="",$H1591&lt;&gt;""),"Ano 1 (falta valor unitário); ","")&amp;IF(AND($G1591&lt;&gt;"",$H1591=""),"Ano 1 (falta quantidade); ","")&amp;IF(AND($J1591="",$K1591&lt;&gt;""),"Ano 2 (falta valor unitário); ","")&amp;IF(AND($J1591&lt;&gt;"",$K1591=""),"Ano 2 (falta quantidade); ","")&amp;IF(AND($M1591="",$N1591&lt;&gt;""),"Ano 3 (falta valor unitário); ","")&amp;IF(AND($M1591&lt;&gt;"",$N1591=""),"Ano 3 (falta quantidade); ","")&amp;IF(AND($P1591="",$Q1591&lt;&gt;""),"Ano 4 (falta valor unitário); ","")&amp;IF(AND($P1591&lt;&gt;"",$Q1591=""),"Ano 4 (falta quantidade); ","")&amp;IF(AND($S1591="",$T1591&lt;&gt;""),"Ano 5 (falta valor unitário); ","")&amp;IF(AND($S1591&lt;&gt;"",$T1591=""),"Ano 5 (falta quantidade); ","")&amp;IF(AND($V1591="",$W1591&lt;&gt;""),"Ano 6 (falta valor unitário); ","")&amp;IF(AND($V1591&lt;&gt;"",$W1591=""),"Ano 6 (falta quantidade); ","")), IF(NOT(OR(AND($G1591&lt;&gt;"",$H1591&lt;&gt;""),AND($J1591&lt;&gt;"",$K1591&lt;&gt;""),AND($M1591&lt;&gt;"",$N1591&lt;&gt;""),AND($P1591&lt;&gt;"",$Q1591&lt;&gt;""),AND($S1591&lt;&gt;"",$T1591&lt;&gt;""),AND($V1591&lt;&gt;"",$W1591&lt;&gt;""))),"Informe pelo menos um ano completo com valor unitário e quantidade.",IF(AND($C1591&lt;&gt;"",$E1591&lt;&gt;"",LEFT(TRIM($C1591),1)&lt;&gt;LEFT(TRIM($E1591),1)),"Categoria e tipo estão incompatíveis.",IF(IF(OR($E1591="",$F1591=""),FALSE(),IFERROR(COUNTIF(INDIRECT("UNITS_"&amp;SUBSTITUTE(LEFT($E1591,FIND(" ",$E1591&amp;" ")-1),".","_")),$F1591)=0,TRUE())),"Unidade incompatível com o tipo selecionado.",IF(OR(AND(ISNUMBER(SEARCH("comunic",LOWER($B1591))),LEFT($E1591,3)&lt;&gt;"4.4"),AND(ISNUMBER(SEARCH("monitor",LOWER($B1591))),NOT(OR(LEFT($E1591,3)="1.5",LEFT($E1591,3)="2.5")))),"Revise a classificação do item conforme as regras de preenchimento.",IF(AND($B1591&lt;&gt;"",OR(ISNUMBER(SEARCH("outro",LOWER($B1591))),ISNUMBER(SEARCH("divers",LOWER($B1591))),ISNUMBER(SEARCH("kit",LOWER($B1591))),ISNUMBER(SEARCH("ferrament",LOWER($B1591))),ISNUMBER(SEARCH("epi",LOWER($B1591)))),NOT(OR($Z1591&lt;&gt;"",$AA1591&lt;&gt;""))),"Descrição muito genérica: detalhe melhor o item e registre o racional no memorial ou em anexo.",IF(AND($Y1591=0,$B1591&lt;&gt;"",OR($G1591&lt;&gt;"",$H1591&lt;&gt;"",$J1591&lt;&gt;"",$K1591&lt;&gt;"",$M1591&lt;&gt;"",$N1591&lt;&gt;"",$P1591&lt;&gt;"",$Q1591&lt;&gt;"",$S1591&lt;&gt;"",$T1591&lt;&gt;"",$V1591&lt;&gt;"",$W1591&lt;&gt;"")),"O item possui dados lançados, mas o total está zerado. Revise os valores informados.","")))))))))))))))</f>
        <v/>
      </c>
    </row>
    <row r="1592" spans="1:35" ht="14.25" customHeight="1" x14ac:dyDescent="0.25">
      <c r="A1592" s="57" t="str">
        <f t="shared" si="312"/>
        <v/>
      </c>
      <c r="B1592" s="58"/>
      <c r="C1592" s="58"/>
      <c r="D1592" s="58"/>
      <c r="E1592" s="58"/>
      <c r="F1592" s="58"/>
      <c r="G1592" s="269"/>
      <c r="H1592" s="59"/>
      <c r="I1592" s="273">
        <f t="shared" si="313"/>
        <v>0</v>
      </c>
      <c r="J1592" s="269"/>
      <c r="K1592" s="59"/>
      <c r="L1592" s="270">
        <f t="shared" si="314"/>
        <v>0</v>
      </c>
      <c r="M1592" s="269"/>
      <c r="N1592" s="59"/>
      <c r="O1592" s="270">
        <f t="shared" si="315"/>
        <v>0</v>
      </c>
      <c r="P1592" s="269"/>
      <c r="Q1592" s="59"/>
      <c r="R1592" s="271">
        <f t="shared" si="316"/>
        <v>0</v>
      </c>
      <c r="S1592" s="269"/>
      <c r="T1592" s="59"/>
      <c r="U1592" s="270">
        <f t="shared" si="317"/>
        <v>0</v>
      </c>
      <c r="V1592" s="269"/>
      <c r="W1592" s="59"/>
      <c r="X1592" s="270">
        <f t="shared" si="318"/>
        <v>0</v>
      </c>
      <c r="Y1592" s="270">
        <f t="shared" si="319"/>
        <v>0</v>
      </c>
      <c r="Z1592" s="58"/>
      <c r="AA1592" s="58"/>
      <c r="AB1592" s="60" t="str">
        <f t="shared" si="320"/>
        <v/>
      </c>
      <c r="AC1592" s="21" t="b">
        <f t="shared" si="321"/>
        <v>0</v>
      </c>
      <c r="AD1592" s="21" t="b">
        <f t="shared" si="322"/>
        <v>0</v>
      </c>
      <c r="AE1592" s="21" t="b">
        <f t="shared" si="323"/>
        <v>0</v>
      </c>
      <c r="AF1592" s="21" t="b">
        <f ca="1">OR(AND($AC1592,NOT($AD1592)),AND($AC1592,OR(AND($G1592="",$H1592&lt;&gt;""),AND($G1592&lt;&gt;"",$H1592=""),AND($J1592="",$K1592&lt;&gt;""),AND($J1592&lt;&gt;"",$K1592=""),AND($M1592="",$N1592&lt;&gt;""),AND($M1592&lt;&gt;"",$N1592=""),AND($P1592="",$Q1592&lt;&gt;""),AND($P1592&lt;&gt;"",$Q1592=""),AND($S1592="",$T1592&lt;&gt;""),AND($S1592&lt;&gt;"",$T1592=""),AND($V1592="",$W1592&lt;&gt;""),AND($V1592&lt;&gt;"",$W1592=""))),AND($C1592&lt;&gt;"",$E1592&lt;&gt;"",LEFT(TRIM($C1592),1)&lt;&gt;LEFT(TRIM($E1592),1)),IF(OR($E1592="",$F1592=""),FALSE(),IFERROR(COUNTIF(INDIRECT("UNITS_"&amp;SUBSTITUTE(LEFT($E1592,FIND(" ",$E1592&amp;" ")-1),".","_")),$F1592)=0,TRUE())),AND($B1592&lt;&gt;"",OR(ISNUMBER(SEARCH("outro",LOWER($B1592))),ISNUMBER(SEARCH("divers",LOWER($B1592))),ISNUMBER(SEARCH("etc",LOWER($B1592))))),OR(AND(ISNUMBER(SEARCH("comunic",LOWER($B1592))),LEFT($E1592,3)&lt;&gt;"4.4"),AND(ISNUMBER(SEARCH("monitor",LOWER($B1592))),NOT(OR(LEFT($E1592,3)="1.5",LEFT($E1592,3)="2.5")))),AND($B1592&lt;&gt;"",OR(LEFT($C1592,1)="1",LEFT($C1592,1)="2"),$D1592=""),AND($D1592&lt;&gt;"",NOT(OR(LEFT($C1592,1)="1",LEFT($C1592,1)="2"))),AND($D1592&lt;&gt;"",COUNTIF(' PROJETO'!$B$14:$B$16,$D1592)=0),IF($D1592="",FALSE(),IF(COUNTIF(' PROJETO'!$B$14:$B$16,$D1592)=0,FALSE(),IFERROR(INDEX(' PROJETO'!$C$14:$C$16,MATCH($D1592,' PROJETO'!$B$14:$B$16,0))&lt;&gt;"Sim",FALSE()))))</f>
        <v>0</v>
      </c>
      <c r="AG1592" s="21" t="b">
        <f>AND($AC1592,$Y1592&gt;'CONFG.  LISTAS'!$F$4,$Z1592="",$AA1592="")</f>
        <v>0</v>
      </c>
      <c r="AH1592" s="21" t="str">
        <f t="shared" si="324"/>
        <v/>
      </c>
      <c r="AI1592" s="43" t="str">
        <f ca="1">IF(NOT($AC1592),"",IF(OR($B1592="",$C1592="",$E1592="",$F1592=""),"Preencha descrição, categoria, tipo e unidade.",IF(AND($B1592&lt;&gt;"",OR(LEFT($C1592,1)="1",LEFT($C1592,1)="2"),$D1592=""),"Informe a prática de restauração para itens diretos.",IF(AND($D1592&lt;&gt;"",NOT(OR(LEFT($C1592,1)="1",LEFT($C1592,1)="2"))),"Custos indiretos não devem pertencer a uma prática específica.",IF(AND($D1592&lt;&gt;"",COUNTIF(' PROJETO'!$B$14:$B$16,$D1592)=0),"Prática de restauração inválida ou não cadastrada.",IF(IF($D1592="",FALSE(),IF(COUNTIF(' PROJETO'!$B$14:$B$16,$D1592)=0,FALSE(),IFERROR(INDEX(' PROJETO'!$C$14:$C$16,MATCH($D1592,' PROJETO'!$B$14:$B$16,0))&lt;&gt;"Sim",FALSE()))),"A prática informada no item não foi selecionada na aba Projeto.",IF(AND(MAX($I1592,$L1592,$O1592,$R1592,$U1592,$X1592)&gt;'CONFG.  LISTAS'!$F$4,NOT(OR($Z1592&lt;&gt;"",$AA1592&lt;&gt;""))),"Memorial de cálculo ou anexo obrigatório não informado para item acima do limite.",IF(OR(AND($G1592&lt;&gt;"",$H1592&lt;&gt;"",OR($G1592&lt;=0,$H1592&lt;=0)),AND($J1592&lt;&gt;"",$K1592&lt;&gt;"",OR($J1592&lt;=0,$K1592&lt;=0)),AND($M1592&lt;&gt;"",$N1592&lt;&gt;"",OR($M1592&lt;=0,$N1592&lt;=0)),AND($P1592&lt;&gt;"",$Q1592&lt;&gt;"",OR($P1592&lt;=0,$Q1592&lt;=0)),AND($S1592&lt;&gt;"",$T1592&lt;&gt;"",OR($S1592&lt;=0,$T1592&lt;=0)),AND($V1592&lt;&gt;"",$W1592&lt;&gt;"",OR($V1592&lt;=0,$W1592&lt;=0))),"Revise os valores informados: valor unitário e quantidade devem ser maiores que zero.",IF(OR(AND($G1592="",$H1592&lt;&gt;""),AND($G1592&lt;&gt;"",$H1592=""),AND($J1592="",$K1592&lt;&gt;""),AND($J1592&lt;&gt;"",$K1592=""),AND($M1592="",$N1592&lt;&gt;""),AND($M1592&lt;&gt;"",$N1592=""),AND($P1592="",$Q1592&lt;&gt;""),AND($P1592&lt;&gt;"",$Q1592=""),AND($S1592="",$T1592&lt;&gt;""),AND($S1592&lt;&gt;"",$T1592=""),AND($V1592="",$W1592&lt;&gt;""),AND($V1592&lt;&gt;"",$W1592="")),"Há ano preenchido parcialmente: "&amp;TRIM(IF(AND($G1592="",$H1592&lt;&gt;""),"Ano 1 (falta valor unitário); ","")&amp;IF(AND($G1592&lt;&gt;"",$H1592=""),"Ano 1 (falta quantidade); ","")&amp;IF(AND($J1592="",$K1592&lt;&gt;""),"Ano 2 (falta valor unitário); ","")&amp;IF(AND($J1592&lt;&gt;"",$K1592=""),"Ano 2 (falta quantidade); ","")&amp;IF(AND($M1592="",$N1592&lt;&gt;""),"Ano 3 (falta valor unitário); ","")&amp;IF(AND($M1592&lt;&gt;"",$N1592=""),"Ano 3 (falta quantidade); ","")&amp;IF(AND($P1592="",$Q1592&lt;&gt;""),"Ano 4 (falta valor unitário); ","")&amp;IF(AND($P1592&lt;&gt;"",$Q1592=""),"Ano 4 (falta quantidade); ","")&amp;IF(AND($S1592="",$T1592&lt;&gt;""),"Ano 5 (falta valor unitário); ","")&amp;IF(AND($S1592&lt;&gt;"",$T1592=""),"Ano 5 (falta quantidade); ","")&amp;IF(AND($V1592="",$W1592&lt;&gt;""),"Ano 6 (falta valor unitário); ","")&amp;IF(AND($V1592&lt;&gt;"",$W1592=""),"Ano 6 (falta quantidade); ","")), IF(NOT(OR(AND($G1592&lt;&gt;"",$H1592&lt;&gt;""),AND($J1592&lt;&gt;"",$K1592&lt;&gt;""),AND($M1592&lt;&gt;"",$N1592&lt;&gt;""),AND($P1592&lt;&gt;"",$Q1592&lt;&gt;""),AND($S1592&lt;&gt;"",$T1592&lt;&gt;""),AND($V1592&lt;&gt;"",$W1592&lt;&gt;""))),"Informe pelo menos um ano completo com valor unitário e quantidade.",IF(AND($C1592&lt;&gt;"",$E1592&lt;&gt;"",LEFT(TRIM($C1592),1)&lt;&gt;LEFT(TRIM($E1592),1)),"Categoria e tipo estão incompatíveis.",IF(IF(OR($E1592="",$F1592=""),FALSE(),IFERROR(COUNTIF(INDIRECT("UNITS_"&amp;SUBSTITUTE(LEFT($E1592,FIND(" ",$E1592&amp;" ")-1),".","_")),$F1592)=0,TRUE())),"Unidade incompatível com o tipo selecionado.",IF(OR(AND(ISNUMBER(SEARCH("comunic",LOWER($B1592))),LEFT($E1592,3)&lt;&gt;"4.4"),AND(ISNUMBER(SEARCH("monitor",LOWER($B1592))),NOT(OR(LEFT($E1592,3)="1.5",LEFT($E1592,3)="2.5")))),"Revise a classificação do item conforme as regras de preenchimento.",IF(AND($B1592&lt;&gt;"",OR(ISNUMBER(SEARCH("outro",LOWER($B1592))),ISNUMBER(SEARCH("divers",LOWER($B1592))),ISNUMBER(SEARCH("kit",LOWER($B1592))),ISNUMBER(SEARCH("ferrament",LOWER($B1592))),ISNUMBER(SEARCH("epi",LOWER($B1592)))),NOT(OR($Z1592&lt;&gt;"",$AA1592&lt;&gt;""))),"Descrição muito genérica: detalhe melhor o item e registre o racional no memorial ou em anexo.",IF(AND($Y1592=0,$B1592&lt;&gt;"",OR($G1592&lt;&gt;"",$H1592&lt;&gt;"",$J1592&lt;&gt;"",$K1592&lt;&gt;"",$M1592&lt;&gt;"",$N1592&lt;&gt;"",$P1592&lt;&gt;"",$Q1592&lt;&gt;"",$S1592&lt;&gt;"",$T1592&lt;&gt;"",$V1592&lt;&gt;"",$W1592&lt;&gt;"")),"O item possui dados lançados, mas o total está zerado. Revise os valores informados.","")))))))))))))))</f>
        <v/>
      </c>
    </row>
    <row r="1593" spans="1:35" ht="14.25" customHeight="1" x14ac:dyDescent="0.25">
      <c r="A1593" s="57" t="str">
        <f t="shared" si="312"/>
        <v/>
      </c>
      <c r="B1593" s="61"/>
      <c r="C1593" s="61"/>
      <c r="D1593" s="58"/>
      <c r="E1593" s="61"/>
      <c r="F1593" s="61"/>
      <c r="G1593" s="272"/>
      <c r="H1593" s="62"/>
      <c r="I1593" s="273">
        <f t="shared" si="313"/>
        <v>0</v>
      </c>
      <c r="J1593" s="272"/>
      <c r="K1593" s="62"/>
      <c r="L1593" s="270">
        <f t="shared" si="314"/>
        <v>0</v>
      </c>
      <c r="M1593" s="272"/>
      <c r="N1593" s="62"/>
      <c r="O1593" s="270">
        <f t="shared" si="315"/>
        <v>0</v>
      </c>
      <c r="P1593" s="272"/>
      <c r="Q1593" s="62"/>
      <c r="R1593" s="271">
        <f t="shared" si="316"/>
        <v>0</v>
      </c>
      <c r="S1593" s="272"/>
      <c r="T1593" s="62"/>
      <c r="U1593" s="270">
        <f t="shared" si="317"/>
        <v>0</v>
      </c>
      <c r="V1593" s="272"/>
      <c r="W1593" s="62"/>
      <c r="X1593" s="270">
        <f t="shared" si="318"/>
        <v>0</v>
      </c>
      <c r="Y1593" s="270">
        <f t="shared" si="319"/>
        <v>0</v>
      </c>
      <c r="Z1593" s="61"/>
      <c r="AA1593" s="61"/>
      <c r="AB1593" s="60" t="str">
        <f t="shared" si="320"/>
        <v/>
      </c>
      <c r="AC1593" s="21" t="b">
        <f t="shared" si="321"/>
        <v>0</v>
      </c>
      <c r="AD1593" s="21" t="b">
        <f t="shared" si="322"/>
        <v>0</v>
      </c>
      <c r="AE1593" s="21" t="b">
        <f t="shared" si="323"/>
        <v>0</v>
      </c>
      <c r="AF1593" s="21" t="b">
        <f ca="1">OR(AND($AC1593,NOT($AD1593)),AND($AC1593,OR(AND($G1593="",$H1593&lt;&gt;""),AND($G1593&lt;&gt;"",$H1593=""),AND($J1593="",$K1593&lt;&gt;""),AND($J1593&lt;&gt;"",$K1593=""),AND($M1593="",$N1593&lt;&gt;""),AND($M1593&lt;&gt;"",$N1593=""),AND($P1593="",$Q1593&lt;&gt;""),AND($P1593&lt;&gt;"",$Q1593=""),AND($S1593="",$T1593&lt;&gt;""),AND($S1593&lt;&gt;"",$T1593=""),AND($V1593="",$W1593&lt;&gt;""),AND($V1593&lt;&gt;"",$W1593=""))),AND($C1593&lt;&gt;"",$E1593&lt;&gt;"",LEFT(TRIM($C1593),1)&lt;&gt;LEFT(TRIM($E1593),1)),IF(OR($E1593="",$F1593=""),FALSE(),IFERROR(COUNTIF(INDIRECT("UNITS_"&amp;SUBSTITUTE(LEFT($E1593,FIND(" ",$E1593&amp;" ")-1),".","_")),$F1593)=0,TRUE())),AND($B1593&lt;&gt;"",OR(ISNUMBER(SEARCH("outro",LOWER($B1593))),ISNUMBER(SEARCH("divers",LOWER($B1593))),ISNUMBER(SEARCH("etc",LOWER($B1593))))),OR(AND(ISNUMBER(SEARCH("comunic",LOWER($B1593))),LEFT($E1593,3)&lt;&gt;"4.4"),AND(ISNUMBER(SEARCH("monitor",LOWER($B1593))),NOT(OR(LEFT($E1593,3)="1.5",LEFT($E1593,3)="2.5")))),AND($B1593&lt;&gt;"",OR(LEFT($C1593,1)="1",LEFT($C1593,1)="2"),$D1593=""),AND($D1593&lt;&gt;"",NOT(OR(LEFT($C1593,1)="1",LEFT($C1593,1)="2"))),AND($D1593&lt;&gt;"",COUNTIF(' PROJETO'!$B$14:$B$16,$D1593)=0),IF($D1593="",FALSE(),IF(COUNTIF(' PROJETO'!$B$14:$B$16,$D1593)=0,FALSE(),IFERROR(INDEX(' PROJETO'!$C$14:$C$16,MATCH($D1593,' PROJETO'!$B$14:$B$16,0))&lt;&gt;"Sim",FALSE()))))</f>
        <v>0</v>
      </c>
      <c r="AG1593" s="21" t="b">
        <f>AND($AC1593,$Y1593&gt;'CONFG.  LISTAS'!$F$4,$Z1593="",$AA1593="")</f>
        <v>0</v>
      </c>
      <c r="AH1593" s="21" t="str">
        <f t="shared" si="324"/>
        <v/>
      </c>
      <c r="AI1593" s="43" t="str">
        <f ca="1">IF(NOT($AC1593),"",IF(OR($B1593="",$C1593="",$E1593="",$F1593=""),"Preencha descrição, categoria, tipo e unidade.",IF(AND($B1593&lt;&gt;"",OR(LEFT($C1593,1)="1",LEFT($C1593,1)="2"),$D1593=""),"Informe a prática de restauração para itens diretos.",IF(AND($D1593&lt;&gt;"",NOT(OR(LEFT($C1593,1)="1",LEFT($C1593,1)="2"))),"Custos indiretos não devem pertencer a uma prática específica.",IF(AND($D1593&lt;&gt;"",COUNTIF(' PROJETO'!$B$14:$B$16,$D1593)=0),"Prática de restauração inválida ou não cadastrada.",IF(IF($D1593="",FALSE(),IF(COUNTIF(' PROJETO'!$B$14:$B$16,$D1593)=0,FALSE(),IFERROR(INDEX(' PROJETO'!$C$14:$C$16,MATCH($D1593,' PROJETO'!$B$14:$B$16,0))&lt;&gt;"Sim",FALSE()))),"A prática informada no item não foi selecionada na aba Projeto.",IF(AND(MAX($I1593,$L1593,$O1593,$R1593,$U1593,$X1593)&gt;'CONFG.  LISTAS'!$F$4,NOT(OR($Z1593&lt;&gt;"",$AA1593&lt;&gt;""))),"Memorial de cálculo ou anexo obrigatório não informado para item acima do limite.",IF(OR(AND($G1593&lt;&gt;"",$H1593&lt;&gt;"",OR($G1593&lt;=0,$H1593&lt;=0)),AND($J1593&lt;&gt;"",$K1593&lt;&gt;"",OR($J1593&lt;=0,$K1593&lt;=0)),AND($M1593&lt;&gt;"",$N1593&lt;&gt;"",OR($M1593&lt;=0,$N1593&lt;=0)),AND($P1593&lt;&gt;"",$Q1593&lt;&gt;"",OR($P1593&lt;=0,$Q1593&lt;=0)),AND($S1593&lt;&gt;"",$T1593&lt;&gt;"",OR($S1593&lt;=0,$T1593&lt;=0)),AND($V1593&lt;&gt;"",$W1593&lt;&gt;"",OR($V1593&lt;=0,$W1593&lt;=0))),"Revise os valores informados: valor unitário e quantidade devem ser maiores que zero.",IF(OR(AND($G1593="",$H1593&lt;&gt;""),AND($G1593&lt;&gt;"",$H1593=""),AND($J1593="",$K1593&lt;&gt;""),AND($J1593&lt;&gt;"",$K1593=""),AND($M1593="",$N1593&lt;&gt;""),AND($M1593&lt;&gt;"",$N1593=""),AND($P1593="",$Q1593&lt;&gt;""),AND($P1593&lt;&gt;"",$Q1593=""),AND($S1593="",$T1593&lt;&gt;""),AND($S1593&lt;&gt;"",$T1593=""),AND($V1593="",$W1593&lt;&gt;""),AND($V1593&lt;&gt;"",$W1593="")),"Há ano preenchido parcialmente: "&amp;TRIM(IF(AND($G1593="",$H1593&lt;&gt;""),"Ano 1 (falta valor unitário); ","")&amp;IF(AND($G1593&lt;&gt;"",$H1593=""),"Ano 1 (falta quantidade); ","")&amp;IF(AND($J1593="",$K1593&lt;&gt;""),"Ano 2 (falta valor unitário); ","")&amp;IF(AND($J1593&lt;&gt;"",$K1593=""),"Ano 2 (falta quantidade); ","")&amp;IF(AND($M1593="",$N1593&lt;&gt;""),"Ano 3 (falta valor unitário); ","")&amp;IF(AND($M1593&lt;&gt;"",$N1593=""),"Ano 3 (falta quantidade); ","")&amp;IF(AND($P1593="",$Q1593&lt;&gt;""),"Ano 4 (falta valor unitário); ","")&amp;IF(AND($P1593&lt;&gt;"",$Q1593=""),"Ano 4 (falta quantidade); ","")&amp;IF(AND($S1593="",$T1593&lt;&gt;""),"Ano 5 (falta valor unitário); ","")&amp;IF(AND($S1593&lt;&gt;"",$T1593=""),"Ano 5 (falta quantidade); ","")&amp;IF(AND($V1593="",$W1593&lt;&gt;""),"Ano 6 (falta valor unitário); ","")&amp;IF(AND($V1593&lt;&gt;"",$W1593=""),"Ano 6 (falta quantidade); ","")), IF(NOT(OR(AND($G1593&lt;&gt;"",$H1593&lt;&gt;""),AND($J1593&lt;&gt;"",$K1593&lt;&gt;""),AND($M1593&lt;&gt;"",$N1593&lt;&gt;""),AND($P1593&lt;&gt;"",$Q1593&lt;&gt;""),AND($S1593&lt;&gt;"",$T1593&lt;&gt;""),AND($V1593&lt;&gt;"",$W1593&lt;&gt;""))),"Informe pelo menos um ano completo com valor unitário e quantidade.",IF(AND($C1593&lt;&gt;"",$E1593&lt;&gt;"",LEFT(TRIM($C1593),1)&lt;&gt;LEFT(TRIM($E1593),1)),"Categoria e tipo estão incompatíveis.",IF(IF(OR($E1593="",$F1593=""),FALSE(),IFERROR(COUNTIF(INDIRECT("UNITS_"&amp;SUBSTITUTE(LEFT($E1593,FIND(" ",$E1593&amp;" ")-1),".","_")),$F1593)=0,TRUE())),"Unidade incompatível com o tipo selecionado.",IF(OR(AND(ISNUMBER(SEARCH("comunic",LOWER($B1593))),LEFT($E1593,3)&lt;&gt;"4.4"),AND(ISNUMBER(SEARCH("monitor",LOWER($B1593))),NOT(OR(LEFT($E1593,3)="1.5",LEFT($E1593,3)="2.5")))),"Revise a classificação do item conforme as regras de preenchimento.",IF(AND($B1593&lt;&gt;"",OR(ISNUMBER(SEARCH("outro",LOWER($B1593))),ISNUMBER(SEARCH("divers",LOWER($B1593))),ISNUMBER(SEARCH("kit",LOWER($B1593))),ISNUMBER(SEARCH("ferrament",LOWER($B1593))),ISNUMBER(SEARCH("epi",LOWER($B1593)))),NOT(OR($Z1593&lt;&gt;"",$AA1593&lt;&gt;""))),"Descrição muito genérica: detalhe melhor o item e registre o racional no memorial ou em anexo.",IF(AND($Y1593=0,$B1593&lt;&gt;"",OR($G1593&lt;&gt;"",$H1593&lt;&gt;"",$J1593&lt;&gt;"",$K1593&lt;&gt;"",$M1593&lt;&gt;"",$N1593&lt;&gt;"",$P1593&lt;&gt;"",$Q1593&lt;&gt;"",$S1593&lt;&gt;"",$T1593&lt;&gt;"",$V1593&lt;&gt;"",$W1593&lt;&gt;"")),"O item possui dados lançados, mas o total está zerado. Revise os valores informados.","")))))))))))))))</f>
        <v/>
      </c>
    </row>
    <row r="1594" spans="1:35" ht="14.25" customHeight="1" x14ac:dyDescent="0.25">
      <c r="A1594" s="57" t="str">
        <f t="shared" si="312"/>
        <v/>
      </c>
      <c r="B1594" s="58"/>
      <c r="C1594" s="58"/>
      <c r="D1594" s="58"/>
      <c r="E1594" s="58"/>
      <c r="F1594" s="58"/>
      <c r="G1594" s="269"/>
      <c r="H1594" s="59"/>
      <c r="I1594" s="273">
        <f t="shared" si="313"/>
        <v>0</v>
      </c>
      <c r="J1594" s="269"/>
      <c r="K1594" s="59"/>
      <c r="L1594" s="270">
        <f t="shared" si="314"/>
        <v>0</v>
      </c>
      <c r="M1594" s="269"/>
      <c r="N1594" s="59"/>
      <c r="O1594" s="270">
        <f t="shared" si="315"/>
        <v>0</v>
      </c>
      <c r="P1594" s="269"/>
      <c r="Q1594" s="59"/>
      <c r="R1594" s="271">
        <f t="shared" si="316"/>
        <v>0</v>
      </c>
      <c r="S1594" s="269"/>
      <c r="T1594" s="59"/>
      <c r="U1594" s="270">
        <f t="shared" si="317"/>
        <v>0</v>
      </c>
      <c r="V1594" s="269"/>
      <c r="W1594" s="59"/>
      <c r="X1594" s="270">
        <f t="shared" si="318"/>
        <v>0</v>
      </c>
      <c r="Y1594" s="270">
        <f t="shared" si="319"/>
        <v>0</v>
      </c>
      <c r="Z1594" s="58"/>
      <c r="AA1594" s="58"/>
      <c r="AB1594" s="60" t="str">
        <f t="shared" si="320"/>
        <v/>
      </c>
      <c r="AC1594" s="21" t="b">
        <f t="shared" si="321"/>
        <v>0</v>
      </c>
      <c r="AD1594" s="21" t="b">
        <f t="shared" si="322"/>
        <v>0</v>
      </c>
      <c r="AE1594" s="21" t="b">
        <f t="shared" si="323"/>
        <v>0</v>
      </c>
      <c r="AF1594" s="21" t="b">
        <f ca="1">OR(AND($AC1594,NOT($AD1594)),AND($AC1594,OR(AND($G1594="",$H1594&lt;&gt;""),AND($G1594&lt;&gt;"",$H1594=""),AND($J1594="",$K1594&lt;&gt;""),AND($J1594&lt;&gt;"",$K1594=""),AND($M1594="",$N1594&lt;&gt;""),AND($M1594&lt;&gt;"",$N1594=""),AND($P1594="",$Q1594&lt;&gt;""),AND($P1594&lt;&gt;"",$Q1594=""),AND($S1594="",$T1594&lt;&gt;""),AND($S1594&lt;&gt;"",$T1594=""),AND($V1594="",$W1594&lt;&gt;""),AND($V1594&lt;&gt;"",$W1594=""))),AND($C1594&lt;&gt;"",$E1594&lt;&gt;"",LEFT(TRIM($C1594),1)&lt;&gt;LEFT(TRIM($E1594),1)),IF(OR($E1594="",$F1594=""),FALSE(),IFERROR(COUNTIF(INDIRECT("UNITS_"&amp;SUBSTITUTE(LEFT($E1594,FIND(" ",$E1594&amp;" ")-1),".","_")),$F1594)=0,TRUE())),AND($B1594&lt;&gt;"",OR(ISNUMBER(SEARCH("outro",LOWER($B1594))),ISNUMBER(SEARCH("divers",LOWER($B1594))),ISNUMBER(SEARCH("etc",LOWER($B1594))))),OR(AND(ISNUMBER(SEARCH("comunic",LOWER($B1594))),LEFT($E1594,3)&lt;&gt;"4.4"),AND(ISNUMBER(SEARCH("monitor",LOWER($B1594))),NOT(OR(LEFT($E1594,3)="1.5",LEFT($E1594,3)="2.5")))),AND($B1594&lt;&gt;"",OR(LEFT($C1594,1)="1",LEFT($C1594,1)="2"),$D1594=""),AND($D1594&lt;&gt;"",NOT(OR(LEFT($C1594,1)="1",LEFT($C1594,1)="2"))),AND($D1594&lt;&gt;"",COUNTIF(' PROJETO'!$B$14:$B$16,$D1594)=0),IF($D1594="",FALSE(),IF(COUNTIF(' PROJETO'!$B$14:$B$16,$D1594)=0,FALSE(),IFERROR(INDEX(' PROJETO'!$C$14:$C$16,MATCH($D1594,' PROJETO'!$B$14:$B$16,0))&lt;&gt;"Sim",FALSE()))))</f>
        <v>0</v>
      </c>
      <c r="AG1594" s="21" t="b">
        <f>AND($AC1594,$Y1594&gt;'CONFG.  LISTAS'!$F$4,$Z1594="",$AA1594="")</f>
        <v>0</v>
      </c>
      <c r="AH1594" s="21" t="str">
        <f t="shared" si="324"/>
        <v/>
      </c>
      <c r="AI1594" s="43" t="str">
        <f ca="1">IF(NOT($AC1594),"",IF(OR($B1594="",$C1594="",$E1594="",$F1594=""),"Preencha descrição, categoria, tipo e unidade.",IF(AND($B1594&lt;&gt;"",OR(LEFT($C1594,1)="1",LEFT($C1594,1)="2"),$D1594=""),"Informe a prática de restauração para itens diretos.",IF(AND($D1594&lt;&gt;"",NOT(OR(LEFT($C1594,1)="1",LEFT($C1594,1)="2"))),"Custos indiretos não devem pertencer a uma prática específica.",IF(AND($D1594&lt;&gt;"",COUNTIF(' PROJETO'!$B$14:$B$16,$D1594)=0),"Prática de restauração inválida ou não cadastrada.",IF(IF($D1594="",FALSE(),IF(COUNTIF(' PROJETO'!$B$14:$B$16,$D1594)=0,FALSE(),IFERROR(INDEX(' PROJETO'!$C$14:$C$16,MATCH($D1594,' PROJETO'!$B$14:$B$16,0))&lt;&gt;"Sim",FALSE()))),"A prática informada no item não foi selecionada na aba Projeto.",IF(AND(MAX($I1594,$L1594,$O1594,$R1594,$U1594,$X1594)&gt;'CONFG.  LISTAS'!$F$4,NOT(OR($Z1594&lt;&gt;"",$AA1594&lt;&gt;""))),"Memorial de cálculo ou anexo obrigatório não informado para item acima do limite.",IF(OR(AND($G1594&lt;&gt;"",$H1594&lt;&gt;"",OR($G1594&lt;=0,$H1594&lt;=0)),AND($J1594&lt;&gt;"",$K1594&lt;&gt;"",OR($J1594&lt;=0,$K1594&lt;=0)),AND($M1594&lt;&gt;"",$N1594&lt;&gt;"",OR($M1594&lt;=0,$N1594&lt;=0)),AND($P1594&lt;&gt;"",$Q1594&lt;&gt;"",OR($P1594&lt;=0,$Q1594&lt;=0)),AND($S1594&lt;&gt;"",$T1594&lt;&gt;"",OR($S1594&lt;=0,$T1594&lt;=0)),AND($V1594&lt;&gt;"",$W1594&lt;&gt;"",OR($V1594&lt;=0,$W1594&lt;=0))),"Revise os valores informados: valor unitário e quantidade devem ser maiores que zero.",IF(OR(AND($G1594="",$H1594&lt;&gt;""),AND($G1594&lt;&gt;"",$H1594=""),AND($J1594="",$K1594&lt;&gt;""),AND($J1594&lt;&gt;"",$K1594=""),AND($M1594="",$N1594&lt;&gt;""),AND($M1594&lt;&gt;"",$N1594=""),AND($P1594="",$Q1594&lt;&gt;""),AND($P1594&lt;&gt;"",$Q1594=""),AND($S1594="",$T1594&lt;&gt;""),AND($S1594&lt;&gt;"",$T1594=""),AND($V1594="",$W1594&lt;&gt;""),AND($V1594&lt;&gt;"",$W1594="")),"Há ano preenchido parcialmente: "&amp;TRIM(IF(AND($G1594="",$H1594&lt;&gt;""),"Ano 1 (falta valor unitário); ","")&amp;IF(AND($G1594&lt;&gt;"",$H1594=""),"Ano 1 (falta quantidade); ","")&amp;IF(AND($J1594="",$K1594&lt;&gt;""),"Ano 2 (falta valor unitário); ","")&amp;IF(AND($J1594&lt;&gt;"",$K1594=""),"Ano 2 (falta quantidade); ","")&amp;IF(AND($M1594="",$N1594&lt;&gt;""),"Ano 3 (falta valor unitário); ","")&amp;IF(AND($M1594&lt;&gt;"",$N1594=""),"Ano 3 (falta quantidade); ","")&amp;IF(AND($P1594="",$Q1594&lt;&gt;""),"Ano 4 (falta valor unitário); ","")&amp;IF(AND($P1594&lt;&gt;"",$Q1594=""),"Ano 4 (falta quantidade); ","")&amp;IF(AND($S1594="",$T1594&lt;&gt;""),"Ano 5 (falta valor unitário); ","")&amp;IF(AND($S1594&lt;&gt;"",$T1594=""),"Ano 5 (falta quantidade); ","")&amp;IF(AND($V1594="",$W1594&lt;&gt;""),"Ano 6 (falta valor unitário); ","")&amp;IF(AND($V1594&lt;&gt;"",$W1594=""),"Ano 6 (falta quantidade); ","")), IF(NOT(OR(AND($G1594&lt;&gt;"",$H1594&lt;&gt;""),AND($J1594&lt;&gt;"",$K1594&lt;&gt;""),AND($M1594&lt;&gt;"",$N1594&lt;&gt;""),AND($P1594&lt;&gt;"",$Q1594&lt;&gt;""),AND($S1594&lt;&gt;"",$T1594&lt;&gt;""),AND($V1594&lt;&gt;"",$W1594&lt;&gt;""))),"Informe pelo menos um ano completo com valor unitário e quantidade.",IF(AND($C1594&lt;&gt;"",$E1594&lt;&gt;"",LEFT(TRIM($C1594),1)&lt;&gt;LEFT(TRIM($E1594),1)),"Categoria e tipo estão incompatíveis.",IF(IF(OR($E1594="",$F1594=""),FALSE(),IFERROR(COUNTIF(INDIRECT("UNITS_"&amp;SUBSTITUTE(LEFT($E1594,FIND(" ",$E1594&amp;" ")-1),".","_")),$F1594)=0,TRUE())),"Unidade incompatível com o tipo selecionado.",IF(OR(AND(ISNUMBER(SEARCH("comunic",LOWER($B1594))),LEFT($E1594,3)&lt;&gt;"4.4"),AND(ISNUMBER(SEARCH("monitor",LOWER($B1594))),NOT(OR(LEFT($E1594,3)="1.5",LEFT($E1594,3)="2.5")))),"Revise a classificação do item conforme as regras de preenchimento.",IF(AND($B1594&lt;&gt;"",OR(ISNUMBER(SEARCH("outro",LOWER($B1594))),ISNUMBER(SEARCH("divers",LOWER($B1594))),ISNUMBER(SEARCH("kit",LOWER($B1594))),ISNUMBER(SEARCH("ferrament",LOWER($B1594))),ISNUMBER(SEARCH("epi",LOWER($B1594)))),NOT(OR($Z1594&lt;&gt;"",$AA1594&lt;&gt;""))),"Descrição muito genérica: detalhe melhor o item e registre o racional no memorial ou em anexo.",IF(AND($Y1594=0,$B1594&lt;&gt;"",OR($G1594&lt;&gt;"",$H1594&lt;&gt;"",$J1594&lt;&gt;"",$K1594&lt;&gt;"",$M1594&lt;&gt;"",$N1594&lt;&gt;"",$P1594&lt;&gt;"",$Q1594&lt;&gt;"",$S1594&lt;&gt;"",$T1594&lt;&gt;"",$V1594&lt;&gt;"",$W1594&lt;&gt;"")),"O item possui dados lançados, mas o total está zerado. Revise os valores informados.","")))))))))))))))</f>
        <v/>
      </c>
    </row>
    <row r="1595" spans="1:35" ht="14.25" customHeight="1" x14ac:dyDescent="0.25">
      <c r="A1595" s="57" t="str">
        <f t="shared" si="312"/>
        <v/>
      </c>
      <c r="B1595" s="61"/>
      <c r="C1595" s="61"/>
      <c r="D1595" s="58"/>
      <c r="E1595" s="61"/>
      <c r="F1595" s="61"/>
      <c r="G1595" s="272"/>
      <c r="H1595" s="62"/>
      <c r="I1595" s="273">
        <f t="shared" si="313"/>
        <v>0</v>
      </c>
      <c r="J1595" s="272"/>
      <c r="K1595" s="62"/>
      <c r="L1595" s="270">
        <f t="shared" si="314"/>
        <v>0</v>
      </c>
      <c r="M1595" s="272"/>
      <c r="N1595" s="62"/>
      <c r="O1595" s="270">
        <f t="shared" si="315"/>
        <v>0</v>
      </c>
      <c r="P1595" s="272"/>
      <c r="Q1595" s="62"/>
      <c r="R1595" s="271">
        <f t="shared" si="316"/>
        <v>0</v>
      </c>
      <c r="S1595" s="272"/>
      <c r="T1595" s="62"/>
      <c r="U1595" s="270">
        <f t="shared" si="317"/>
        <v>0</v>
      </c>
      <c r="V1595" s="272"/>
      <c r="W1595" s="62"/>
      <c r="X1595" s="270">
        <f t="shared" si="318"/>
        <v>0</v>
      </c>
      <c r="Y1595" s="270">
        <f t="shared" si="319"/>
        <v>0</v>
      </c>
      <c r="Z1595" s="61"/>
      <c r="AA1595" s="61"/>
      <c r="AB1595" s="60" t="str">
        <f t="shared" si="320"/>
        <v/>
      </c>
      <c r="AC1595" s="21" t="b">
        <f t="shared" si="321"/>
        <v>0</v>
      </c>
      <c r="AD1595" s="21" t="b">
        <f t="shared" si="322"/>
        <v>0</v>
      </c>
      <c r="AE1595" s="21" t="b">
        <f t="shared" si="323"/>
        <v>0</v>
      </c>
      <c r="AF1595" s="21" t="b">
        <f ca="1">OR(AND($AC1595,NOT($AD1595)),AND($AC1595,OR(AND($G1595="",$H1595&lt;&gt;""),AND($G1595&lt;&gt;"",$H1595=""),AND($J1595="",$K1595&lt;&gt;""),AND($J1595&lt;&gt;"",$K1595=""),AND($M1595="",$N1595&lt;&gt;""),AND($M1595&lt;&gt;"",$N1595=""),AND($P1595="",$Q1595&lt;&gt;""),AND($P1595&lt;&gt;"",$Q1595=""),AND($S1595="",$T1595&lt;&gt;""),AND($S1595&lt;&gt;"",$T1595=""),AND($V1595="",$W1595&lt;&gt;""),AND($V1595&lt;&gt;"",$W1595=""))),AND($C1595&lt;&gt;"",$E1595&lt;&gt;"",LEFT(TRIM($C1595),1)&lt;&gt;LEFT(TRIM($E1595),1)),IF(OR($E1595="",$F1595=""),FALSE(),IFERROR(COUNTIF(INDIRECT("UNITS_"&amp;SUBSTITUTE(LEFT($E1595,FIND(" ",$E1595&amp;" ")-1),".","_")),$F1595)=0,TRUE())),AND($B1595&lt;&gt;"",OR(ISNUMBER(SEARCH("outro",LOWER($B1595))),ISNUMBER(SEARCH("divers",LOWER($B1595))),ISNUMBER(SEARCH("etc",LOWER($B1595))))),OR(AND(ISNUMBER(SEARCH("comunic",LOWER($B1595))),LEFT($E1595,3)&lt;&gt;"4.4"),AND(ISNUMBER(SEARCH("monitor",LOWER($B1595))),NOT(OR(LEFT($E1595,3)="1.5",LEFT($E1595,3)="2.5")))),AND($B1595&lt;&gt;"",OR(LEFT($C1595,1)="1",LEFT($C1595,1)="2"),$D1595=""),AND($D1595&lt;&gt;"",NOT(OR(LEFT($C1595,1)="1",LEFT($C1595,1)="2"))),AND($D1595&lt;&gt;"",COUNTIF(' PROJETO'!$B$14:$B$16,$D1595)=0),IF($D1595="",FALSE(),IF(COUNTIF(' PROJETO'!$B$14:$B$16,$D1595)=0,FALSE(),IFERROR(INDEX(' PROJETO'!$C$14:$C$16,MATCH($D1595,' PROJETO'!$B$14:$B$16,0))&lt;&gt;"Sim",FALSE()))))</f>
        <v>0</v>
      </c>
      <c r="AG1595" s="21" t="b">
        <f>AND($AC1595,$Y1595&gt;'CONFG.  LISTAS'!$F$4,$Z1595="",$AA1595="")</f>
        <v>0</v>
      </c>
      <c r="AH1595" s="21" t="str">
        <f t="shared" si="324"/>
        <v/>
      </c>
      <c r="AI1595" s="43" t="str">
        <f ca="1">IF(NOT($AC1595),"",IF(OR($B1595="",$C1595="",$E1595="",$F1595=""),"Preencha descrição, categoria, tipo e unidade.",IF(AND($B1595&lt;&gt;"",OR(LEFT($C1595,1)="1",LEFT($C1595,1)="2"),$D1595=""),"Informe a prática de restauração para itens diretos.",IF(AND($D1595&lt;&gt;"",NOT(OR(LEFT($C1595,1)="1",LEFT($C1595,1)="2"))),"Custos indiretos não devem pertencer a uma prática específica.",IF(AND($D1595&lt;&gt;"",COUNTIF(' PROJETO'!$B$14:$B$16,$D1595)=0),"Prática de restauração inválida ou não cadastrada.",IF(IF($D1595="",FALSE(),IF(COUNTIF(' PROJETO'!$B$14:$B$16,$D1595)=0,FALSE(),IFERROR(INDEX(' PROJETO'!$C$14:$C$16,MATCH($D1595,' PROJETO'!$B$14:$B$16,0))&lt;&gt;"Sim",FALSE()))),"A prática informada no item não foi selecionada na aba Projeto.",IF(AND(MAX($I1595,$L1595,$O1595,$R1595,$U1595,$X1595)&gt;'CONFG.  LISTAS'!$F$4,NOT(OR($Z1595&lt;&gt;"",$AA1595&lt;&gt;""))),"Memorial de cálculo ou anexo obrigatório não informado para item acima do limite.",IF(OR(AND($G1595&lt;&gt;"",$H1595&lt;&gt;"",OR($G1595&lt;=0,$H1595&lt;=0)),AND($J1595&lt;&gt;"",$K1595&lt;&gt;"",OR($J1595&lt;=0,$K1595&lt;=0)),AND($M1595&lt;&gt;"",$N1595&lt;&gt;"",OR($M1595&lt;=0,$N1595&lt;=0)),AND($P1595&lt;&gt;"",$Q1595&lt;&gt;"",OR($P1595&lt;=0,$Q1595&lt;=0)),AND($S1595&lt;&gt;"",$T1595&lt;&gt;"",OR($S1595&lt;=0,$T1595&lt;=0)),AND($V1595&lt;&gt;"",$W1595&lt;&gt;"",OR($V1595&lt;=0,$W1595&lt;=0))),"Revise os valores informados: valor unitário e quantidade devem ser maiores que zero.",IF(OR(AND($G1595="",$H1595&lt;&gt;""),AND($G1595&lt;&gt;"",$H1595=""),AND($J1595="",$K1595&lt;&gt;""),AND($J1595&lt;&gt;"",$K1595=""),AND($M1595="",$N1595&lt;&gt;""),AND($M1595&lt;&gt;"",$N1595=""),AND($P1595="",$Q1595&lt;&gt;""),AND($P1595&lt;&gt;"",$Q1595=""),AND($S1595="",$T1595&lt;&gt;""),AND($S1595&lt;&gt;"",$T1595=""),AND($V1595="",$W1595&lt;&gt;""),AND($V1595&lt;&gt;"",$W1595="")),"Há ano preenchido parcialmente: "&amp;TRIM(IF(AND($G1595="",$H1595&lt;&gt;""),"Ano 1 (falta valor unitário); ","")&amp;IF(AND($G1595&lt;&gt;"",$H1595=""),"Ano 1 (falta quantidade); ","")&amp;IF(AND($J1595="",$K1595&lt;&gt;""),"Ano 2 (falta valor unitário); ","")&amp;IF(AND($J1595&lt;&gt;"",$K1595=""),"Ano 2 (falta quantidade); ","")&amp;IF(AND($M1595="",$N1595&lt;&gt;""),"Ano 3 (falta valor unitário); ","")&amp;IF(AND($M1595&lt;&gt;"",$N1595=""),"Ano 3 (falta quantidade); ","")&amp;IF(AND($P1595="",$Q1595&lt;&gt;""),"Ano 4 (falta valor unitário); ","")&amp;IF(AND($P1595&lt;&gt;"",$Q1595=""),"Ano 4 (falta quantidade); ","")&amp;IF(AND($S1595="",$T1595&lt;&gt;""),"Ano 5 (falta valor unitário); ","")&amp;IF(AND($S1595&lt;&gt;"",$T1595=""),"Ano 5 (falta quantidade); ","")&amp;IF(AND($V1595="",$W1595&lt;&gt;""),"Ano 6 (falta valor unitário); ","")&amp;IF(AND($V1595&lt;&gt;"",$W1595=""),"Ano 6 (falta quantidade); ","")), IF(NOT(OR(AND($G1595&lt;&gt;"",$H1595&lt;&gt;""),AND($J1595&lt;&gt;"",$K1595&lt;&gt;""),AND($M1595&lt;&gt;"",$N1595&lt;&gt;""),AND($P1595&lt;&gt;"",$Q1595&lt;&gt;""),AND($S1595&lt;&gt;"",$T1595&lt;&gt;""),AND($V1595&lt;&gt;"",$W1595&lt;&gt;""))),"Informe pelo menos um ano completo com valor unitário e quantidade.",IF(AND($C1595&lt;&gt;"",$E1595&lt;&gt;"",LEFT(TRIM($C1595),1)&lt;&gt;LEFT(TRIM($E1595),1)),"Categoria e tipo estão incompatíveis.",IF(IF(OR($E1595="",$F1595=""),FALSE(),IFERROR(COUNTIF(INDIRECT("UNITS_"&amp;SUBSTITUTE(LEFT($E1595,FIND(" ",$E1595&amp;" ")-1),".","_")),$F1595)=0,TRUE())),"Unidade incompatível com o tipo selecionado.",IF(OR(AND(ISNUMBER(SEARCH("comunic",LOWER($B1595))),LEFT($E1595,3)&lt;&gt;"4.4"),AND(ISNUMBER(SEARCH("monitor",LOWER($B1595))),NOT(OR(LEFT($E1595,3)="1.5",LEFT($E1595,3)="2.5")))),"Revise a classificação do item conforme as regras de preenchimento.",IF(AND($B1595&lt;&gt;"",OR(ISNUMBER(SEARCH("outro",LOWER($B1595))),ISNUMBER(SEARCH("divers",LOWER($B1595))),ISNUMBER(SEARCH("kit",LOWER($B1595))),ISNUMBER(SEARCH("ferrament",LOWER($B1595))),ISNUMBER(SEARCH("epi",LOWER($B1595)))),NOT(OR($Z1595&lt;&gt;"",$AA1595&lt;&gt;""))),"Descrição muito genérica: detalhe melhor o item e registre o racional no memorial ou em anexo.",IF(AND($Y1595=0,$B1595&lt;&gt;"",OR($G1595&lt;&gt;"",$H1595&lt;&gt;"",$J1595&lt;&gt;"",$K1595&lt;&gt;"",$M1595&lt;&gt;"",$N1595&lt;&gt;"",$P1595&lt;&gt;"",$Q1595&lt;&gt;"",$S1595&lt;&gt;"",$T1595&lt;&gt;"",$V1595&lt;&gt;"",$W1595&lt;&gt;"")),"O item possui dados lançados, mas o total está zerado. Revise os valores informados.","")))))))))))))))</f>
        <v/>
      </c>
    </row>
    <row r="1596" spans="1:35" ht="14.25" customHeight="1" x14ac:dyDescent="0.25">
      <c r="A1596" s="57" t="str">
        <f t="shared" si="312"/>
        <v/>
      </c>
      <c r="B1596" s="58"/>
      <c r="C1596" s="58"/>
      <c r="D1596" s="58"/>
      <c r="E1596" s="58"/>
      <c r="F1596" s="58"/>
      <c r="G1596" s="269"/>
      <c r="H1596" s="59"/>
      <c r="I1596" s="273">
        <f t="shared" si="313"/>
        <v>0</v>
      </c>
      <c r="J1596" s="269"/>
      <c r="K1596" s="59"/>
      <c r="L1596" s="270">
        <f t="shared" si="314"/>
        <v>0</v>
      </c>
      <c r="M1596" s="269"/>
      <c r="N1596" s="59"/>
      <c r="O1596" s="270">
        <f t="shared" si="315"/>
        <v>0</v>
      </c>
      <c r="P1596" s="269"/>
      <c r="Q1596" s="59"/>
      <c r="R1596" s="271">
        <f t="shared" si="316"/>
        <v>0</v>
      </c>
      <c r="S1596" s="269"/>
      <c r="T1596" s="59"/>
      <c r="U1596" s="270">
        <f t="shared" si="317"/>
        <v>0</v>
      </c>
      <c r="V1596" s="269"/>
      <c r="W1596" s="59"/>
      <c r="X1596" s="270">
        <f t="shared" si="318"/>
        <v>0</v>
      </c>
      <c r="Y1596" s="270">
        <f t="shared" si="319"/>
        <v>0</v>
      </c>
      <c r="Z1596" s="58"/>
      <c r="AA1596" s="58"/>
      <c r="AB1596" s="60" t="str">
        <f t="shared" si="320"/>
        <v/>
      </c>
      <c r="AC1596" s="21" t="b">
        <f t="shared" si="321"/>
        <v>0</v>
      </c>
      <c r="AD1596" s="21" t="b">
        <f t="shared" si="322"/>
        <v>0</v>
      </c>
      <c r="AE1596" s="21" t="b">
        <f t="shared" si="323"/>
        <v>0</v>
      </c>
      <c r="AF1596" s="21" t="b">
        <f ca="1">OR(AND($AC1596,NOT($AD1596)),AND($AC1596,OR(AND($G1596="",$H1596&lt;&gt;""),AND($G1596&lt;&gt;"",$H1596=""),AND($J1596="",$K1596&lt;&gt;""),AND($J1596&lt;&gt;"",$K1596=""),AND($M1596="",$N1596&lt;&gt;""),AND($M1596&lt;&gt;"",$N1596=""),AND($P1596="",$Q1596&lt;&gt;""),AND($P1596&lt;&gt;"",$Q1596=""),AND($S1596="",$T1596&lt;&gt;""),AND($S1596&lt;&gt;"",$T1596=""),AND($V1596="",$W1596&lt;&gt;""),AND($V1596&lt;&gt;"",$W1596=""))),AND($C1596&lt;&gt;"",$E1596&lt;&gt;"",LEFT(TRIM($C1596),1)&lt;&gt;LEFT(TRIM($E1596),1)),IF(OR($E1596="",$F1596=""),FALSE(),IFERROR(COUNTIF(INDIRECT("UNITS_"&amp;SUBSTITUTE(LEFT($E1596,FIND(" ",$E1596&amp;" ")-1),".","_")),$F1596)=0,TRUE())),AND($B1596&lt;&gt;"",OR(ISNUMBER(SEARCH("outro",LOWER($B1596))),ISNUMBER(SEARCH("divers",LOWER($B1596))),ISNUMBER(SEARCH("etc",LOWER($B1596))))),OR(AND(ISNUMBER(SEARCH("comunic",LOWER($B1596))),LEFT($E1596,3)&lt;&gt;"4.4"),AND(ISNUMBER(SEARCH("monitor",LOWER($B1596))),NOT(OR(LEFT($E1596,3)="1.5",LEFT($E1596,3)="2.5")))),AND($B1596&lt;&gt;"",OR(LEFT($C1596,1)="1",LEFT($C1596,1)="2"),$D1596=""),AND($D1596&lt;&gt;"",NOT(OR(LEFT($C1596,1)="1",LEFT($C1596,1)="2"))),AND($D1596&lt;&gt;"",COUNTIF(' PROJETO'!$B$14:$B$16,$D1596)=0),IF($D1596="",FALSE(),IF(COUNTIF(' PROJETO'!$B$14:$B$16,$D1596)=0,FALSE(),IFERROR(INDEX(' PROJETO'!$C$14:$C$16,MATCH($D1596,' PROJETO'!$B$14:$B$16,0))&lt;&gt;"Sim",FALSE()))))</f>
        <v>0</v>
      </c>
      <c r="AG1596" s="21" t="b">
        <f>AND($AC1596,$Y1596&gt;'CONFG.  LISTAS'!$F$4,$Z1596="",$AA1596="")</f>
        <v>0</v>
      </c>
      <c r="AH1596" s="21" t="str">
        <f t="shared" si="324"/>
        <v/>
      </c>
      <c r="AI1596" s="43" t="str">
        <f ca="1">IF(NOT($AC1596),"",IF(OR($B1596="",$C1596="",$E1596="",$F1596=""),"Preencha descrição, categoria, tipo e unidade.",IF(AND($B1596&lt;&gt;"",OR(LEFT($C1596,1)="1",LEFT($C1596,1)="2"),$D1596=""),"Informe a prática de restauração para itens diretos.",IF(AND($D1596&lt;&gt;"",NOT(OR(LEFT($C1596,1)="1",LEFT($C1596,1)="2"))),"Custos indiretos não devem pertencer a uma prática específica.",IF(AND($D1596&lt;&gt;"",COUNTIF(' PROJETO'!$B$14:$B$16,$D1596)=0),"Prática de restauração inválida ou não cadastrada.",IF(IF($D1596="",FALSE(),IF(COUNTIF(' PROJETO'!$B$14:$B$16,$D1596)=0,FALSE(),IFERROR(INDEX(' PROJETO'!$C$14:$C$16,MATCH($D1596,' PROJETO'!$B$14:$B$16,0))&lt;&gt;"Sim",FALSE()))),"A prática informada no item não foi selecionada na aba Projeto.",IF(AND(MAX($I1596,$L1596,$O1596,$R1596,$U1596,$X1596)&gt;'CONFG.  LISTAS'!$F$4,NOT(OR($Z1596&lt;&gt;"",$AA1596&lt;&gt;""))),"Memorial de cálculo ou anexo obrigatório não informado para item acima do limite.",IF(OR(AND($G1596&lt;&gt;"",$H1596&lt;&gt;"",OR($G1596&lt;=0,$H1596&lt;=0)),AND($J1596&lt;&gt;"",$K1596&lt;&gt;"",OR($J1596&lt;=0,$K1596&lt;=0)),AND($M1596&lt;&gt;"",$N1596&lt;&gt;"",OR($M1596&lt;=0,$N1596&lt;=0)),AND($P1596&lt;&gt;"",$Q1596&lt;&gt;"",OR($P1596&lt;=0,$Q1596&lt;=0)),AND($S1596&lt;&gt;"",$T1596&lt;&gt;"",OR($S1596&lt;=0,$T1596&lt;=0)),AND($V1596&lt;&gt;"",$W1596&lt;&gt;"",OR($V1596&lt;=0,$W1596&lt;=0))),"Revise os valores informados: valor unitário e quantidade devem ser maiores que zero.",IF(OR(AND($G1596="",$H1596&lt;&gt;""),AND($G1596&lt;&gt;"",$H1596=""),AND($J1596="",$K1596&lt;&gt;""),AND($J1596&lt;&gt;"",$K1596=""),AND($M1596="",$N1596&lt;&gt;""),AND($M1596&lt;&gt;"",$N1596=""),AND($P1596="",$Q1596&lt;&gt;""),AND($P1596&lt;&gt;"",$Q1596=""),AND($S1596="",$T1596&lt;&gt;""),AND($S1596&lt;&gt;"",$T1596=""),AND($V1596="",$W1596&lt;&gt;""),AND($V1596&lt;&gt;"",$W1596="")),"Há ano preenchido parcialmente: "&amp;TRIM(IF(AND($G1596="",$H1596&lt;&gt;""),"Ano 1 (falta valor unitário); ","")&amp;IF(AND($G1596&lt;&gt;"",$H1596=""),"Ano 1 (falta quantidade); ","")&amp;IF(AND($J1596="",$K1596&lt;&gt;""),"Ano 2 (falta valor unitário); ","")&amp;IF(AND($J1596&lt;&gt;"",$K1596=""),"Ano 2 (falta quantidade); ","")&amp;IF(AND($M1596="",$N1596&lt;&gt;""),"Ano 3 (falta valor unitário); ","")&amp;IF(AND($M1596&lt;&gt;"",$N1596=""),"Ano 3 (falta quantidade); ","")&amp;IF(AND($P1596="",$Q1596&lt;&gt;""),"Ano 4 (falta valor unitário); ","")&amp;IF(AND($P1596&lt;&gt;"",$Q1596=""),"Ano 4 (falta quantidade); ","")&amp;IF(AND($S1596="",$T1596&lt;&gt;""),"Ano 5 (falta valor unitário); ","")&amp;IF(AND($S1596&lt;&gt;"",$T1596=""),"Ano 5 (falta quantidade); ","")&amp;IF(AND($V1596="",$W1596&lt;&gt;""),"Ano 6 (falta valor unitário); ","")&amp;IF(AND($V1596&lt;&gt;"",$W1596=""),"Ano 6 (falta quantidade); ","")), IF(NOT(OR(AND($G1596&lt;&gt;"",$H1596&lt;&gt;""),AND($J1596&lt;&gt;"",$K1596&lt;&gt;""),AND($M1596&lt;&gt;"",$N1596&lt;&gt;""),AND($P1596&lt;&gt;"",$Q1596&lt;&gt;""),AND($S1596&lt;&gt;"",$T1596&lt;&gt;""),AND($V1596&lt;&gt;"",$W1596&lt;&gt;""))),"Informe pelo menos um ano completo com valor unitário e quantidade.",IF(AND($C1596&lt;&gt;"",$E1596&lt;&gt;"",LEFT(TRIM($C1596),1)&lt;&gt;LEFT(TRIM($E1596),1)),"Categoria e tipo estão incompatíveis.",IF(IF(OR($E1596="",$F1596=""),FALSE(),IFERROR(COUNTIF(INDIRECT("UNITS_"&amp;SUBSTITUTE(LEFT($E1596,FIND(" ",$E1596&amp;" ")-1),".","_")),$F1596)=0,TRUE())),"Unidade incompatível com o tipo selecionado.",IF(OR(AND(ISNUMBER(SEARCH("comunic",LOWER($B1596))),LEFT($E1596,3)&lt;&gt;"4.4"),AND(ISNUMBER(SEARCH("monitor",LOWER($B1596))),NOT(OR(LEFT($E1596,3)="1.5",LEFT($E1596,3)="2.5")))),"Revise a classificação do item conforme as regras de preenchimento.",IF(AND($B1596&lt;&gt;"",OR(ISNUMBER(SEARCH("outro",LOWER($B1596))),ISNUMBER(SEARCH("divers",LOWER($B1596))),ISNUMBER(SEARCH("kit",LOWER($B1596))),ISNUMBER(SEARCH("ferrament",LOWER($B1596))),ISNUMBER(SEARCH("epi",LOWER($B1596)))),NOT(OR($Z1596&lt;&gt;"",$AA1596&lt;&gt;""))),"Descrição muito genérica: detalhe melhor o item e registre o racional no memorial ou em anexo.",IF(AND($Y1596=0,$B1596&lt;&gt;"",OR($G1596&lt;&gt;"",$H1596&lt;&gt;"",$J1596&lt;&gt;"",$K1596&lt;&gt;"",$M1596&lt;&gt;"",$N1596&lt;&gt;"",$P1596&lt;&gt;"",$Q1596&lt;&gt;"",$S1596&lt;&gt;"",$T1596&lt;&gt;"",$V1596&lt;&gt;"",$W1596&lt;&gt;"")),"O item possui dados lançados, mas o total está zerado. Revise os valores informados.","")))))))))))))))</f>
        <v/>
      </c>
    </row>
    <row r="1597" spans="1:35" ht="14.25" customHeight="1" x14ac:dyDescent="0.25">
      <c r="A1597" s="57" t="str">
        <f t="shared" si="312"/>
        <v/>
      </c>
      <c r="B1597" s="61"/>
      <c r="C1597" s="61"/>
      <c r="D1597" s="58"/>
      <c r="E1597" s="61"/>
      <c r="F1597" s="61"/>
      <c r="G1597" s="272"/>
      <c r="H1597" s="62"/>
      <c r="I1597" s="273">
        <f t="shared" si="313"/>
        <v>0</v>
      </c>
      <c r="J1597" s="272"/>
      <c r="K1597" s="62"/>
      <c r="L1597" s="270">
        <f t="shared" si="314"/>
        <v>0</v>
      </c>
      <c r="M1597" s="272"/>
      <c r="N1597" s="62"/>
      <c r="O1597" s="270">
        <f t="shared" si="315"/>
        <v>0</v>
      </c>
      <c r="P1597" s="272"/>
      <c r="Q1597" s="62"/>
      <c r="R1597" s="271">
        <f t="shared" si="316"/>
        <v>0</v>
      </c>
      <c r="S1597" s="272"/>
      <c r="T1597" s="62"/>
      <c r="U1597" s="270">
        <f t="shared" si="317"/>
        <v>0</v>
      </c>
      <c r="V1597" s="272"/>
      <c r="W1597" s="62"/>
      <c r="X1597" s="270">
        <f t="shared" si="318"/>
        <v>0</v>
      </c>
      <c r="Y1597" s="270">
        <f t="shared" si="319"/>
        <v>0</v>
      </c>
      <c r="Z1597" s="61"/>
      <c r="AA1597" s="61"/>
      <c r="AB1597" s="60" t="str">
        <f t="shared" si="320"/>
        <v/>
      </c>
      <c r="AC1597" s="21" t="b">
        <f t="shared" si="321"/>
        <v>0</v>
      </c>
      <c r="AD1597" s="21" t="b">
        <f t="shared" si="322"/>
        <v>0</v>
      </c>
      <c r="AE1597" s="21" t="b">
        <f t="shared" si="323"/>
        <v>0</v>
      </c>
      <c r="AF1597" s="21" t="b">
        <f ca="1">OR(AND($AC1597,NOT($AD1597)),AND($AC1597,OR(AND($G1597="",$H1597&lt;&gt;""),AND($G1597&lt;&gt;"",$H1597=""),AND($J1597="",$K1597&lt;&gt;""),AND($J1597&lt;&gt;"",$K1597=""),AND($M1597="",$N1597&lt;&gt;""),AND($M1597&lt;&gt;"",$N1597=""),AND($P1597="",$Q1597&lt;&gt;""),AND($P1597&lt;&gt;"",$Q1597=""),AND($S1597="",$T1597&lt;&gt;""),AND($S1597&lt;&gt;"",$T1597=""),AND($V1597="",$W1597&lt;&gt;""),AND($V1597&lt;&gt;"",$W1597=""))),AND($C1597&lt;&gt;"",$E1597&lt;&gt;"",LEFT(TRIM($C1597),1)&lt;&gt;LEFT(TRIM($E1597),1)),IF(OR($E1597="",$F1597=""),FALSE(),IFERROR(COUNTIF(INDIRECT("UNITS_"&amp;SUBSTITUTE(LEFT($E1597,FIND(" ",$E1597&amp;" ")-1),".","_")),$F1597)=0,TRUE())),AND($B1597&lt;&gt;"",OR(ISNUMBER(SEARCH("outro",LOWER($B1597))),ISNUMBER(SEARCH("divers",LOWER($B1597))),ISNUMBER(SEARCH("etc",LOWER($B1597))))),OR(AND(ISNUMBER(SEARCH("comunic",LOWER($B1597))),LEFT($E1597,3)&lt;&gt;"4.4"),AND(ISNUMBER(SEARCH("monitor",LOWER($B1597))),NOT(OR(LEFT($E1597,3)="1.5",LEFT($E1597,3)="2.5")))),AND($B1597&lt;&gt;"",OR(LEFT($C1597,1)="1",LEFT($C1597,1)="2"),$D1597=""),AND($D1597&lt;&gt;"",NOT(OR(LEFT($C1597,1)="1",LEFT($C1597,1)="2"))),AND($D1597&lt;&gt;"",COUNTIF(' PROJETO'!$B$14:$B$16,$D1597)=0),IF($D1597="",FALSE(),IF(COUNTIF(' PROJETO'!$B$14:$B$16,$D1597)=0,FALSE(),IFERROR(INDEX(' PROJETO'!$C$14:$C$16,MATCH($D1597,' PROJETO'!$B$14:$B$16,0))&lt;&gt;"Sim",FALSE()))))</f>
        <v>0</v>
      </c>
      <c r="AG1597" s="21" t="b">
        <f>AND($AC1597,$Y1597&gt;'CONFG.  LISTAS'!$F$4,$Z1597="",$AA1597="")</f>
        <v>0</v>
      </c>
      <c r="AH1597" s="21" t="str">
        <f t="shared" si="324"/>
        <v/>
      </c>
      <c r="AI1597" s="43" t="str">
        <f ca="1">IF(NOT($AC1597),"",IF(OR($B1597="",$C1597="",$E1597="",$F1597=""),"Preencha descrição, categoria, tipo e unidade.",IF(AND($B1597&lt;&gt;"",OR(LEFT($C1597,1)="1",LEFT($C1597,1)="2"),$D1597=""),"Informe a prática de restauração para itens diretos.",IF(AND($D1597&lt;&gt;"",NOT(OR(LEFT($C1597,1)="1",LEFT($C1597,1)="2"))),"Custos indiretos não devem pertencer a uma prática específica.",IF(AND($D1597&lt;&gt;"",COUNTIF(' PROJETO'!$B$14:$B$16,$D1597)=0),"Prática de restauração inválida ou não cadastrada.",IF(IF($D1597="",FALSE(),IF(COUNTIF(' PROJETO'!$B$14:$B$16,$D1597)=0,FALSE(),IFERROR(INDEX(' PROJETO'!$C$14:$C$16,MATCH($D1597,' PROJETO'!$B$14:$B$16,0))&lt;&gt;"Sim",FALSE()))),"A prática informada no item não foi selecionada na aba Projeto.",IF(AND(MAX($I1597,$L1597,$O1597,$R1597,$U1597,$X1597)&gt;'CONFG.  LISTAS'!$F$4,NOT(OR($Z1597&lt;&gt;"",$AA1597&lt;&gt;""))),"Memorial de cálculo ou anexo obrigatório não informado para item acima do limite.",IF(OR(AND($G1597&lt;&gt;"",$H1597&lt;&gt;"",OR($G1597&lt;=0,$H1597&lt;=0)),AND($J1597&lt;&gt;"",$K1597&lt;&gt;"",OR($J1597&lt;=0,$K1597&lt;=0)),AND($M1597&lt;&gt;"",$N1597&lt;&gt;"",OR($M1597&lt;=0,$N1597&lt;=0)),AND($P1597&lt;&gt;"",$Q1597&lt;&gt;"",OR($P1597&lt;=0,$Q1597&lt;=0)),AND($S1597&lt;&gt;"",$T1597&lt;&gt;"",OR($S1597&lt;=0,$T1597&lt;=0)),AND($V1597&lt;&gt;"",$W1597&lt;&gt;"",OR($V1597&lt;=0,$W1597&lt;=0))),"Revise os valores informados: valor unitário e quantidade devem ser maiores que zero.",IF(OR(AND($G1597="",$H1597&lt;&gt;""),AND($G1597&lt;&gt;"",$H1597=""),AND($J1597="",$K1597&lt;&gt;""),AND($J1597&lt;&gt;"",$K1597=""),AND($M1597="",$N1597&lt;&gt;""),AND($M1597&lt;&gt;"",$N1597=""),AND($P1597="",$Q1597&lt;&gt;""),AND($P1597&lt;&gt;"",$Q1597=""),AND($S1597="",$T1597&lt;&gt;""),AND($S1597&lt;&gt;"",$T1597=""),AND($V1597="",$W1597&lt;&gt;""),AND($V1597&lt;&gt;"",$W1597="")),"Há ano preenchido parcialmente: "&amp;TRIM(IF(AND($G1597="",$H1597&lt;&gt;""),"Ano 1 (falta valor unitário); ","")&amp;IF(AND($G1597&lt;&gt;"",$H1597=""),"Ano 1 (falta quantidade); ","")&amp;IF(AND($J1597="",$K1597&lt;&gt;""),"Ano 2 (falta valor unitário); ","")&amp;IF(AND($J1597&lt;&gt;"",$K1597=""),"Ano 2 (falta quantidade); ","")&amp;IF(AND($M1597="",$N1597&lt;&gt;""),"Ano 3 (falta valor unitário); ","")&amp;IF(AND($M1597&lt;&gt;"",$N1597=""),"Ano 3 (falta quantidade); ","")&amp;IF(AND($P1597="",$Q1597&lt;&gt;""),"Ano 4 (falta valor unitário); ","")&amp;IF(AND($P1597&lt;&gt;"",$Q1597=""),"Ano 4 (falta quantidade); ","")&amp;IF(AND($S1597="",$T1597&lt;&gt;""),"Ano 5 (falta valor unitário); ","")&amp;IF(AND($S1597&lt;&gt;"",$T1597=""),"Ano 5 (falta quantidade); ","")&amp;IF(AND($V1597="",$W1597&lt;&gt;""),"Ano 6 (falta valor unitário); ","")&amp;IF(AND($V1597&lt;&gt;"",$W1597=""),"Ano 6 (falta quantidade); ","")), IF(NOT(OR(AND($G1597&lt;&gt;"",$H1597&lt;&gt;""),AND($J1597&lt;&gt;"",$K1597&lt;&gt;""),AND($M1597&lt;&gt;"",$N1597&lt;&gt;""),AND($P1597&lt;&gt;"",$Q1597&lt;&gt;""),AND($S1597&lt;&gt;"",$T1597&lt;&gt;""),AND($V1597&lt;&gt;"",$W1597&lt;&gt;""))),"Informe pelo menos um ano completo com valor unitário e quantidade.",IF(AND($C1597&lt;&gt;"",$E1597&lt;&gt;"",LEFT(TRIM($C1597),1)&lt;&gt;LEFT(TRIM($E1597),1)),"Categoria e tipo estão incompatíveis.",IF(IF(OR($E1597="",$F1597=""),FALSE(),IFERROR(COUNTIF(INDIRECT("UNITS_"&amp;SUBSTITUTE(LEFT($E1597,FIND(" ",$E1597&amp;" ")-1),".","_")),$F1597)=0,TRUE())),"Unidade incompatível com o tipo selecionado.",IF(OR(AND(ISNUMBER(SEARCH("comunic",LOWER($B1597))),LEFT($E1597,3)&lt;&gt;"4.4"),AND(ISNUMBER(SEARCH("monitor",LOWER($B1597))),NOT(OR(LEFT($E1597,3)="1.5",LEFT($E1597,3)="2.5")))),"Revise a classificação do item conforme as regras de preenchimento.",IF(AND($B1597&lt;&gt;"",OR(ISNUMBER(SEARCH("outro",LOWER($B1597))),ISNUMBER(SEARCH("divers",LOWER($B1597))),ISNUMBER(SEARCH("kit",LOWER($B1597))),ISNUMBER(SEARCH("ferrament",LOWER($B1597))),ISNUMBER(SEARCH("epi",LOWER($B1597)))),NOT(OR($Z1597&lt;&gt;"",$AA1597&lt;&gt;""))),"Descrição muito genérica: detalhe melhor o item e registre o racional no memorial ou em anexo.",IF(AND($Y1597=0,$B1597&lt;&gt;"",OR($G1597&lt;&gt;"",$H1597&lt;&gt;"",$J1597&lt;&gt;"",$K1597&lt;&gt;"",$M1597&lt;&gt;"",$N1597&lt;&gt;"",$P1597&lt;&gt;"",$Q1597&lt;&gt;"",$S1597&lt;&gt;"",$T1597&lt;&gt;"",$V1597&lt;&gt;"",$W1597&lt;&gt;"")),"O item possui dados lançados, mas o total está zerado. Revise os valores informados.","")))))))))))))))</f>
        <v/>
      </c>
    </row>
    <row r="1598" spans="1:35" ht="14.25" customHeight="1" x14ac:dyDescent="0.25">
      <c r="A1598" s="57" t="str">
        <f t="shared" si="312"/>
        <v/>
      </c>
      <c r="B1598" s="58"/>
      <c r="C1598" s="58"/>
      <c r="D1598" s="58"/>
      <c r="E1598" s="58"/>
      <c r="F1598" s="58"/>
      <c r="G1598" s="269"/>
      <c r="H1598" s="59"/>
      <c r="I1598" s="273">
        <f t="shared" si="313"/>
        <v>0</v>
      </c>
      <c r="J1598" s="269"/>
      <c r="K1598" s="59"/>
      <c r="L1598" s="270">
        <f t="shared" si="314"/>
        <v>0</v>
      </c>
      <c r="M1598" s="269"/>
      <c r="N1598" s="59"/>
      <c r="O1598" s="270">
        <f t="shared" si="315"/>
        <v>0</v>
      </c>
      <c r="P1598" s="269"/>
      <c r="Q1598" s="59"/>
      <c r="R1598" s="271">
        <f t="shared" si="316"/>
        <v>0</v>
      </c>
      <c r="S1598" s="269"/>
      <c r="T1598" s="59"/>
      <c r="U1598" s="270">
        <f t="shared" si="317"/>
        <v>0</v>
      </c>
      <c r="V1598" s="269"/>
      <c r="W1598" s="59"/>
      <c r="X1598" s="270">
        <f t="shared" si="318"/>
        <v>0</v>
      </c>
      <c r="Y1598" s="270">
        <f t="shared" si="319"/>
        <v>0</v>
      </c>
      <c r="Z1598" s="58"/>
      <c r="AA1598" s="58"/>
      <c r="AB1598" s="60" t="str">
        <f t="shared" si="320"/>
        <v/>
      </c>
      <c r="AC1598" s="21" t="b">
        <f t="shared" si="321"/>
        <v>0</v>
      </c>
      <c r="AD1598" s="21" t="b">
        <f t="shared" si="322"/>
        <v>0</v>
      </c>
      <c r="AE1598" s="21" t="b">
        <f t="shared" si="323"/>
        <v>0</v>
      </c>
      <c r="AF1598" s="21" t="b">
        <f ca="1">OR(AND($AC1598,NOT($AD1598)),AND($AC1598,OR(AND($G1598="",$H1598&lt;&gt;""),AND($G1598&lt;&gt;"",$H1598=""),AND($J1598="",$K1598&lt;&gt;""),AND($J1598&lt;&gt;"",$K1598=""),AND($M1598="",$N1598&lt;&gt;""),AND($M1598&lt;&gt;"",$N1598=""),AND($P1598="",$Q1598&lt;&gt;""),AND($P1598&lt;&gt;"",$Q1598=""),AND($S1598="",$T1598&lt;&gt;""),AND($S1598&lt;&gt;"",$T1598=""),AND($V1598="",$W1598&lt;&gt;""),AND($V1598&lt;&gt;"",$W1598=""))),AND($C1598&lt;&gt;"",$E1598&lt;&gt;"",LEFT(TRIM($C1598),1)&lt;&gt;LEFT(TRIM($E1598),1)),IF(OR($E1598="",$F1598=""),FALSE(),IFERROR(COUNTIF(INDIRECT("UNITS_"&amp;SUBSTITUTE(LEFT($E1598,FIND(" ",$E1598&amp;" ")-1),".","_")),$F1598)=0,TRUE())),AND($B1598&lt;&gt;"",OR(ISNUMBER(SEARCH("outro",LOWER($B1598))),ISNUMBER(SEARCH("divers",LOWER($B1598))),ISNUMBER(SEARCH("etc",LOWER($B1598))))),OR(AND(ISNUMBER(SEARCH("comunic",LOWER($B1598))),LEFT($E1598,3)&lt;&gt;"4.4"),AND(ISNUMBER(SEARCH("monitor",LOWER($B1598))),NOT(OR(LEFT($E1598,3)="1.5",LEFT($E1598,3)="2.5")))),AND($B1598&lt;&gt;"",OR(LEFT($C1598,1)="1",LEFT($C1598,1)="2"),$D1598=""),AND($D1598&lt;&gt;"",NOT(OR(LEFT($C1598,1)="1",LEFT($C1598,1)="2"))),AND($D1598&lt;&gt;"",COUNTIF(' PROJETO'!$B$14:$B$16,$D1598)=0),IF($D1598="",FALSE(),IF(COUNTIF(' PROJETO'!$B$14:$B$16,$D1598)=0,FALSE(),IFERROR(INDEX(' PROJETO'!$C$14:$C$16,MATCH($D1598,' PROJETO'!$B$14:$B$16,0))&lt;&gt;"Sim",FALSE()))))</f>
        <v>0</v>
      </c>
      <c r="AG1598" s="21" t="b">
        <f>AND($AC1598,$Y1598&gt;'CONFG.  LISTAS'!$F$4,$Z1598="",$AA1598="")</f>
        <v>0</v>
      </c>
      <c r="AH1598" s="21" t="str">
        <f t="shared" si="324"/>
        <v/>
      </c>
      <c r="AI1598" s="43" t="str">
        <f ca="1">IF(NOT($AC1598),"",IF(OR($B1598="",$C1598="",$E1598="",$F1598=""),"Preencha descrição, categoria, tipo e unidade.",IF(AND($B1598&lt;&gt;"",OR(LEFT($C1598,1)="1",LEFT($C1598,1)="2"),$D1598=""),"Informe a prática de restauração para itens diretos.",IF(AND($D1598&lt;&gt;"",NOT(OR(LEFT($C1598,1)="1",LEFT($C1598,1)="2"))),"Custos indiretos não devem pertencer a uma prática específica.",IF(AND($D1598&lt;&gt;"",COUNTIF(' PROJETO'!$B$14:$B$16,$D1598)=0),"Prática de restauração inválida ou não cadastrada.",IF(IF($D1598="",FALSE(),IF(COUNTIF(' PROJETO'!$B$14:$B$16,$D1598)=0,FALSE(),IFERROR(INDEX(' PROJETO'!$C$14:$C$16,MATCH($D1598,' PROJETO'!$B$14:$B$16,0))&lt;&gt;"Sim",FALSE()))),"A prática informada no item não foi selecionada na aba Projeto.",IF(AND(MAX($I1598,$L1598,$O1598,$R1598,$U1598,$X1598)&gt;'CONFG.  LISTAS'!$F$4,NOT(OR($Z1598&lt;&gt;"",$AA1598&lt;&gt;""))),"Memorial de cálculo ou anexo obrigatório não informado para item acima do limite.",IF(OR(AND($G1598&lt;&gt;"",$H1598&lt;&gt;"",OR($G1598&lt;=0,$H1598&lt;=0)),AND($J1598&lt;&gt;"",$K1598&lt;&gt;"",OR($J1598&lt;=0,$K1598&lt;=0)),AND($M1598&lt;&gt;"",$N1598&lt;&gt;"",OR($M1598&lt;=0,$N1598&lt;=0)),AND($P1598&lt;&gt;"",$Q1598&lt;&gt;"",OR($P1598&lt;=0,$Q1598&lt;=0)),AND($S1598&lt;&gt;"",$T1598&lt;&gt;"",OR($S1598&lt;=0,$T1598&lt;=0)),AND($V1598&lt;&gt;"",$W1598&lt;&gt;"",OR($V1598&lt;=0,$W1598&lt;=0))),"Revise os valores informados: valor unitário e quantidade devem ser maiores que zero.",IF(OR(AND($G1598="",$H1598&lt;&gt;""),AND($G1598&lt;&gt;"",$H1598=""),AND($J1598="",$K1598&lt;&gt;""),AND($J1598&lt;&gt;"",$K1598=""),AND($M1598="",$N1598&lt;&gt;""),AND($M1598&lt;&gt;"",$N1598=""),AND($P1598="",$Q1598&lt;&gt;""),AND($P1598&lt;&gt;"",$Q1598=""),AND($S1598="",$T1598&lt;&gt;""),AND($S1598&lt;&gt;"",$T1598=""),AND($V1598="",$W1598&lt;&gt;""),AND($V1598&lt;&gt;"",$W1598="")),"Há ano preenchido parcialmente: "&amp;TRIM(IF(AND($G1598="",$H1598&lt;&gt;""),"Ano 1 (falta valor unitário); ","")&amp;IF(AND($G1598&lt;&gt;"",$H1598=""),"Ano 1 (falta quantidade); ","")&amp;IF(AND($J1598="",$K1598&lt;&gt;""),"Ano 2 (falta valor unitário); ","")&amp;IF(AND($J1598&lt;&gt;"",$K1598=""),"Ano 2 (falta quantidade); ","")&amp;IF(AND($M1598="",$N1598&lt;&gt;""),"Ano 3 (falta valor unitário); ","")&amp;IF(AND($M1598&lt;&gt;"",$N1598=""),"Ano 3 (falta quantidade); ","")&amp;IF(AND($P1598="",$Q1598&lt;&gt;""),"Ano 4 (falta valor unitário); ","")&amp;IF(AND($P1598&lt;&gt;"",$Q1598=""),"Ano 4 (falta quantidade); ","")&amp;IF(AND($S1598="",$T1598&lt;&gt;""),"Ano 5 (falta valor unitário); ","")&amp;IF(AND($S1598&lt;&gt;"",$T1598=""),"Ano 5 (falta quantidade); ","")&amp;IF(AND($V1598="",$W1598&lt;&gt;""),"Ano 6 (falta valor unitário); ","")&amp;IF(AND($V1598&lt;&gt;"",$W1598=""),"Ano 6 (falta quantidade); ","")), IF(NOT(OR(AND($G1598&lt;&gt;"",$H1598&lt;&gt;""),AND($J1598&lt;&gt;"",$K1598&lt;&gt;""),AND($M1598&lt;&gt;"",$N1598&lt;&gt;""),AND($P1598&lt;&gt;"",$Q1598&lt;&gt;""),AND($S1598&lt;&gt;"",$T1598&lt;&gt;""),AND($V1598&lt;&gt;"",$W1598&lt;&gt;""))),"Informe pelo menos um ano completo com valor unitário e quantidade.",IF(AND($C1598&lt;&gt;"",$E1598&lt;&gt;"",LEFT(TRIM($C1598),1)&lt;&gt;LEFT(TRIM($E1598),1)),"Categoria e tipo estão incompatíveis.",IF(IF(OR($E1598="",$F1598=""),FALSE(),IFERROR(COUNTIF(INDIRECT("UNITS_"&amp;SUBSTITUTE(LEFT($E1598,FIND(" ",$E1598&amp;" ")-1),".","_")),$F1598)=0,TRUE())),"Unidade incompatível com o tipo selecionado.",IF(OR(AND(ISNUMBER(SEARCH("comunic",LOWER($B1598))),LEFT($E1598,3)&lt;&gt;"4.4"),AND(ISNUMBER(SEARCH("monitor",LOWER($B1598))),NOT(OR(LEFT($E1598,3)="1.5",LEFT($E1598,3)="2.5")))),"Revise a classificação do item conforme as regras de preenchimento.",IF(AND($B1598&lt;&gt;"",OR(ISNUMBER(SEARCH("outro",LOWER($B1598))),ISNUMBER(SEARCH("divers",LOWER($B1598))),ISNUMBER(SEARCH("kit",LOWER($B1598))),ISNUMBER(SEARCH("ferrament",LOWER($B1598))),ISNUMBER(SEARCH("epi",LOWER($B1598)))),NOT(OR($Z1598&lt;&gt;"",$AA1598&lt;&gt;""))),"Descrição muito genérica: detalhe melhor o item e registre o racional no memorial ou em anexo.",IF(AND($Y1598=0,$B1598&lt;&gt;"",OR($G1598&lt;&gt;"",$H1598&lt;&gt;"",$J1598&lt;&gt;"",$K1598&lt;&gt;"",$M1598&lt;&gt;"",$N1598&lt;&gt;"",$P1598&lt;&gt;"",$Q1598&lt;&gt;"",$S1598&lt;&gt;"",$T1598&lt;&gt;"",$V1598&lt;&gt;"",$W1598&lt;&gt;"")),"O item possui dados lançados, mas o total está zerado. Revise os valores informados.","")))))))))))))))</f>
        <v/>
      </c>
    </row>
    <row r="1599" spans="1:35" ht="14.25" customHeight="1" x14ac:dyDescent="0.25">
      <c r="A1599" s="57" t="str">
        <f t="shared" si="312"/>
        <v/>
      </c>
      <c r="B1599" s="61"/>
      <c r="C1599" s="61"/>
      <c r="D1599" s="58"/>
      <c r="E1599" s="61"/>
      <c r="F1599" s="61"/>
      <c r="G1599" s="272"/>
      <c r="H1599" s="62"/>
      <c r="I1599" s="273">
        <f t="shared" si="313"/>
        <v>0</v>
      </c>
      <c r="J1599" s="272"/>
      <c r="K1599" s="62"/>
      <c r="L1599" s="270">
        <f t="shared" si="314"/>
        <v>0</v>
      </c>
      <c r="M1599" s="272"/>
      <c r="N1599" s="62"/>
      <c r="O1599" s="270">
        <f t="shared" si="315"/>
        <v>0</v>
      </c>
      <c r="P1599" s="272"/>
      <c r="Q1599" s="62"/>
      <c r="R1599" s="271">
        <f t="shared" si="316"/>
        <v>0</v>
      </c>
      <c r="S1599" s="272"/>
      <c r="T1599" s="62"/>
      <c r="U1599" s="270">
        <f t="shared" si="317"/>
        <v>0</v>
      </c>
      <c r="V1599" s="272"/>
      <c r="W1599" s="62"/>
      <c r="X1599" s="270">
        <f t="shared" si="318"/>
        <v>0</v>
      </c>
      <c r="Y1599" s="270">
        <f t="shared" si="319"/>
        <v>0</v>
      </c>
      <c r="Z1599" s="61"/>
      <c r="AA1599" s="61"/>
      <c r="AB1599" s="60" t="str">
        <f t="shared" si="320"/>
        <v/>
      </c>
      <c r="AC1599" s="21" t="b">
        <f t="shared" si="321"/>
        <v>0</v>
      </c>
      <c r="AD1599" s="21" t="b">
        <f t="shared" si="322"/>
        <v>0</v>
      </c>
      <c r="AE1599" s="21" t="b">
        <f t="shared" si="323"/>
        <v>0</v>
      </c>
      <c r="AF1599" s="21" t="b">
        <f ca="1">OR(AND($AC1599,NOT($AD1599)),AND($AC1599,OR(AND($G1599="",$H1599&lt;&gt;""),AND($G1599&lt;&gt;"",$H1599=""),AND($J1599="",$K1599&lt;&gt;""),AND($J1599&lt;&gt;"",$K1599=""),AND($M1599="",$N1599&lt;&gt;""),AND($M1599&lt;&gt;"",$N1599=""),AND($P1599="",$Q1599&lt;&gt;""),AND($P1599&lt;&gt;"",$Q1599=""),AND($S1599="",$T1599&lt;&gt;""),AND($S1599&lt;&gt;"",$T1599=""),AND($V1599="",$W1599&lt;&gt;""),AND($V1599&lt;&gt;"",$W1599=""))),AND($C1599&lt;&gt;"",$E1599&lt;&gt;"",LEFT(TRIM($C1599),1)&lt;&gt;LEFT(TRIM($E1599),1)),IF(OR($E1599="",$F1599=""),FALSE(),IFERROR(COUNTIF(INDIRECT("UNITS_"&amp;SUBSTITUTE(LEFT($E1599,FIND(" ",$E1599&amp;" ")-1),".","_")),$F1599)=0,TRUE())),AND($B1599&lt;&gt;"",OR(ISNUMBER(SEARCH("outro",LOWER($B1599))),ISNUMBER(SEARCH("divers",LOWER($B1599))),ISNUMBER(SEARCH("etc",LOWER($B1599))))),OR(AND(ISNUMBER(SEARCH("comunic",LOWER($B1599))),LEFT($E1599,3)&lt;&gt;"4.4"),AND(ISNUMBER(SEARCH("monitor",LOWER($B1599))),NOT(OR(LEFT($E1599,3)="1.5",LEFT($E1599,3)="2.5")))),AND($B1599&lt;&gt;"",OR(LEFT($C1599,1)="1",LEFT($C1599,1)="2"),$D1599=""),AND($D1599&lt;&gt;"",NOT(OR(LEFT($C1599,1)="1",LEFT($C1599,1)="2"))),AND($D1599&lt;&gt;"",COUNTIF(' PROJETO'!$B$14:$B$16,$D1599)=0),IF($D1599="",FALSE(),IF(COUNTIF(' PROJETO'!$B$14:$B$16,$D1599)=0,FALSE(),IFERROR(INDEX(' PROJETO'!$C$14:$C$16,MATCH($D1599,' PROJETO'!$B$14:$B$16,0))&lt;&gt;"Sim",FALSE()))))</f>
        <v>0</v>
      </c>
      <c r="AG1599" s="21" t="b">
        <f>AND($AC1599,$Y1599&gt;'CONFG.  LISTAS'!$F$4,$Z1599="",$AA1599="")</f>
        <v>0</v>
      </c>
      <c r="AH1599" s="21" t="str">
        <f t="shared" si="324"/>
        <v/>
      </c>
      <c r="AI1599" s="43" t="str">
        <f ca="1">IF(NOT($AC1599),"",IF(OR($B1599="",$C1599="",$E1599="",$F1599=""),"Preencha descrição, categoria, tipo e unidade.",IF(AND($B1599&lt;&gt;"",OR(LEFT($C1599,1)="1",LEFT($C1599,1)="2"),$D1599=""),"Informe a prática de restauração para itens diretos.",IF(AND($D1599&lt;&gt;"",NOT(OR(LEFT($C1599,1)="1",LEFT($C1599,1)="2"))),"Custos indiretos não devem pertencer a uma prática específica.",IF(AND($D1599&lt;&gt;"",COUNTIF(' PROJETO'!$B$14:$B$16,$D1599)=0),"Prática de restauração inválida ou não cadastrada.",IF(IF($D1599="",FALSE(),IF(COUNTIF(' PROJETO'!$B$14:$B$16,$D1599)=0,FALSE(),IFERROR(INDEX(' PROJETO'!$C$14:$C$16,MATCH($D1599,' PROJETO'!$B$14:$B$16,0))&lt;&gt;"Sim",FALSE()))),"A prática informada no item não foi selecionada na aba Projeto.",IF(AND(MAX($I1599,$L1599,$O1599,$R1599,$U1599,$X1599)&gt;'CONFG.  LISTAS'!$F$4,NOT(OR($Z1599&lt;&gt;"",$AA1599&lt;&gt;""))),"Memorial de cálculo ou anexo obrigatório não informado para item acima do limite.",IF(OR(AND($G1599&lt;&gt;"",$H1599&lt;&gt;"",OR($G1599&lt;=0,$H1599&lt;=0)),AND($J1599&lt;&gt;"",$K1599&lt;&gt;"",OR($J1599&lt;=0,$K1599&lt;=0)),AND($M1599&lt;&gt;"",$N1599&lt;&gt;"",OR($M1599&lt;=0,$N1599&lt;=0)),AND($P1599&lt;&gt;"",$Q1599&lt;&gt;"",OR($P1599&lt;=0,$Q1599&lt;=0)),AND($S1599&lt;&gt;"",$T1599&lt;&gt;"",OR($S1599&lt;=0,$T1599&lt;=0)),AND($V1599&lt;&gt;"",$W1599&lt;&gt;"",OR($V1599&lt;=0,$W1599&lt;=0))),"Revise os valores informados: valor unitário e quantidade devem ser maiores que zero.",IF(OR(AND($G1599="",$H1599&lt;&gt;""),AND($G1599&lt;&gt;"",$H1599=""),AND($J1599="",$K1599&lt;&gt;""),AND($J1599&lt;&gt;"",$K1599=""),AND($M1599="",$N1599&lt;&gt;""),AND($M1599&lt;&gt;"",$N1599=""),AND($P1599="",$Q1599&lt;&gt;""),AND($P1599&lt;&gt;"",$Q1599=""),AND($S1599="",$T1599&lt;&gt;""),AND($S1599&lt;&gt;"",$T1599=""),AND($V1599="",$W1599&lt;&gt;""),AND($V1599&lt;&gt;"",$W1599="")),"Há ano preenchido parcialmente: "&amp;TRIM(IF(AND($G1599="",$H1599&lt;&gt;""),"Ano 1 (falta valor unitário); ","")&amp;IF(AND($G1599&lt;&gt;"",$H1599=""),"Ano 1 (falta quantidade); ","")&amp;IF(AND($J1599="",$K1599&lt;&gt;""),"Ano 2 (falta valor unitário); ","")&amp;IF(AND($J1599&lt;&gt;"",$K1599=""),"Ano 2 (falta quantidade); ","")&amp;IF(AND($M1599="",$N1599&lt;&gt;""),"Ano 3 (falta valor unitário); ","")&amp;IF(AND($M1599&lt;&gt;"",$N1599=""),"Ano 3 (falta quantidade); ","")&amp;IF(AND($P1599="",$Q1599&lt;&gt;""),"Ano 4 (falta valor unitário); ","")&amp;IF(AND($P1599&lt;&gt;"",$Q1599=""),"Ano 4 (falta quantidade); ","")&amp;IF(AND($S1599="",$T1599&lt;&gt;""),"Ano 5 (falta valor unitário); ","")&amp;IF(AND($S1599&lt;&gt;"",$T1599=""),"Ano 5 (falta quantidade); ","")&amp;IF(AND($V1599="",$W1599&lt;&gt;""),"Ano 6 (falta valor unitário); ","")&amp;IF(AND($V1599&lt;&gt;"",$W1599=""),"Ano 6 (falta quantidade); ","")), IF(NOT(OR(AND($G1599&lt;&gt;"",$H1599&lt;&gt;""),AND($J1599&lt;&gt;"",$K1599&lt;&gt;""),AND($M1599&lt;&gt;"",$N1599&lt;&gt;""),AND($P1599&lt;&gt;"",$Q1599&lt;&gt;""),AND($S1599&lt;&gt;"",$T1599&lt;&gt;""),AND($V1599&lt;&gt;"",$W1599&lt;&gt;""))),"Informe pelo menos um ano completo com valor unitário e quantidade.",IF(AND($C1599&lt;&gt;"",$E1599&lt;&gt;"",LEFT(TRIM($C1599),1)&lt;&gt;LEFT(TRIM($E1599),1)),"Categoria e tipo estão incompatíveis.",IF(IF(OR($E1599="",$F1599=""),FALSE(),IFERROR(COUNTIF(INDIRECT("UNITS_"&amp;SUBSTITUTE(LEFT($E1599,FIND(" ",$E1599&amp;" ")-1),".","_")),$F1599)=0,TRUE())),"Unidade incompatível com o tipo selecionado.",IF(OR(AND(ISNUMBER(SEARCH("comunic",LOWER($B1599))),LEFT($E1599,3)&lt;&gt;"4.4"),AND(ISNUMBER(SEARCH("monitor",LOWER($B1599))),NOT(OR(LEFT($E1599,3)="1.5",LEFT($E1599,3)="2.5")))),"Revise a classificação do item conforme as regras de preenchimento.",IF(AND($B1599&lt;&gt;"",OR(ISNUMBER(SEARCH("outro",LOWER($B1599))),ISNUMBER(SEARCH("divers",LOWER($B1599))),ISNUMBER(SEARCH("kit",LOWER($B1599))),ISNUMBER(SEARCH("ferrament",LOWER($B1599))),ISNUMBER(SEARCH("epi",LOWER($B1599)))),NOT(OR($Z1599&lt;&gt;"",$AA1599&lt;&gt;""))),"Descrição muito genérica: detalhe melhor o item e registre o racional no memorial ou em anexo.",IF(AND($Y1599=0,$B1599&lt;&gt;"",OR($G1599&lt;&gt;"",$H1599&lt;&gt;"",$J1599&lt;&gt;"",$K1599&lt;&gt;"",$M1599&lt;&gt;"",$N1599&lt;&gt;"",$P1599&lt;&gt;"",$Q1599&lt;&gt;"",$S1599&lt;&gt;"",$T1599&lt;&gt;"",$V1599&lt;&gt;"",$W1599&lt;&gt;"")),"O item possui dados lançados, mas o total está zerado. Revise os valores informados.","")))))))))))))))</f>
        <v/>
      </c>
    </row>
    <row r="1600" spans="1:35" ht="14.25" customHeight="1" x14ac:dyDescent="0.25">
      <c r="A1600" s="57" t="str">
        <f t="shared" si="312"/>
        <v/>
      </c>
      <c r="B1600" s="58"/>
      <c r="C1600" s="58"/>
      <c r="D1600" s="58"/>
      <c r="E1600" s="58"/>
      <c r="F1600" s="58"/>
      <c r="G1600" s="269"/>
      <c r="H1600" s="59"/>
      <c r="I1600" s="273">
        <f t="shared" si="313"/>
        <v>0</v>
      </c>
      <c r="J1600" s="269"/>
      <c r="K1600" s="59"/>
      <c r="L1600" s="270">
        <f t="shared" si="314"/>
        <v>0</v>
      </c>
      <c r="M1600" s="269"/>
      <c r="N1600" s="59"/>
      <c r="O1600" s="270">
        <f t="shared" si="315"/>
        <v>0</v>
      </c>
      <c r="P1600" s="269"/>
      <c r="Q1600" s="59"/>
      <c r="R1600" s="271">
        <f t="shared" si="316"/>
        <v>0</v>
      </c>
      <c r="S1600" s="269"/>
      <c r="T1600" s="59"/>
      <c r="U1600" s="270">
        <f t="shared" si="317"/>
        <v>0</v>
      </c>
      <c r="V1600" s="269"/>
      <c r="W1600" s="59"/>
      <c r="X1600" s="270">
        <f t="shared" si="318"/>
        <v>0</v>
      </c>
      <c r="Y1600" s="270">
        <f t="shared" si="319"/>
        <v>0</v>
      </c>
      <c r="Z1600" s="58"/>
      <c r="AA1600" s="58"/>
      <c r="AB1600" s="60" t="str">
        <f t="shared" si="320"/>
        <v/>
      </c>
      <c r="AC1600" s="21" t="b">
        <f t="shared" si="321"/>
        <v>0</v>
      </c>
      <c r="AD1600" s="21" t="b">
        <f t="shared" si="322"/>
        <v>0</v>
      </c>
      <c r="AE1600" s="21" t="b">
        <f t="shared" si="323"/>
        <v>0</v>
      </c>
      <c r="AF1600" s="21" t="b">
        <f ca="1">OR(AND($AC1600,NOT($AD1600)),AND($AC1600,OR(AND($G1600="",$H1600&lt;&gt;""),AND($G1600&lt;&gt;"",$H1600=""),AND($J1600="",$K1600&lt;&gt;""),AND($J1600&lt;&gt;"",$K1600=""),AND($M1600="",$N1600&lt;&gt;""),AND($M1600&lt;&gt;"",$N1600=""),AND($P1600="",$Q1600&lt;&gt;""),AND($P1600&lt;&gt;"",$Q1600=""),AND($S1600="",$T1600&lt;&gt;""),AND($S1600&lt;&gt;"",$T1600=""),AND($V1600="",$W1600&lt;&gt;""),AND($V1600&lt;&gt;"",$W1600=""))),AND($C1600&lt;&gt;"",$E1600&lt;&gt;"",LEFT(TRIM($C1600),1)&lt;&gt;LEFT(TRIM($E1600),1)),IF(OR($E1600="",$F1600=""),FALSE(),IFERROR(COUNTIF(INDIRECT("UNITS_"&amp;SUBSTITUTE(LEFT($E1600,FIND(" ",$E1600&amp;" ")-1),".","_")),$F1600)=0,TRUE())),AND($B1600&lt;&gt;"",OR(ISNUMBER(SEARCH("outro",LOWER($B1600))),ISNUMBER(SEARCH("divers",LOWER($B1600))),ISNUMBER(SEARCH("etc",LOWER($B1600))))),OR(AND(ISNUMBER(SEARCH("comunic",LOWER($B1600))),LEFT($E1600,3)&lt;&gt;"4.4"),AND(ISNUMBER(SEARCH("monitor",LOWER($B1600))),NOT(OR(LEFT($E1600,3)="1.5",LEFT($E1600,3)="2.5")))),AND($B1600&lt;&gt;"",OR(LEFT($C1600,1)="1",LEFT($C1600,1)="2"),$D1600=""),AND($D1600&lt;&gt;"",NOT(OR(LEFT($C1600,1)="1",LEFT($C1600,1)="2"))),AND($D1600&lt;&gt;"",COUNTIF(' PROJETO'!$B$14:$B$16,$D1600)=0),IF($D1600="",FALSE(),IF(COUNTIF(' PROJETO'!$B$14:$B$16,$D1600)=0,FALSE(),IFERROR(INDEX(' PROJETO'!$C$14:$C$16,MATCH($D1600,' PROJETO'!$B$14:$B$16,0))&lt;&gt;"Sim",FALSE()))))</f>
        <v>0</v>
      </c>
      <c r="AG1600" s="21" t="b">
        <f>AND($AC1600,$Y1600&gt;'CONFG.  LISTAS'!$F$4,$Z1600="",$AA1600="")</f>
        <v>0</v>
      </c>
      <c r="AH1600" s="21" t="str">
        <f t="shared" si="324"/>
        <v/>
      </c>
      <c r="AI1600" s="43" t="str">
        <f ca="1">IF(NOT($AC1600),"",IF(OR($B1600="",$C1600="",$E1600="",$F1600=""),"Preencha descrição, categoria, tipo e unidade.",IF(AND($B1600&lt;&gt;"",OR(LEFT($C1600,1)="1",LEFT($C1600,1)="2"),$D1600=""),"Informe a prática de restauração para itens diretos.",IF(AND($D1600&lt;&gt;"",NOT(OR(LEFT($C1600,1)="1",LEFT($C1600,1)="2"))),"Custos indiretos não devem pertencer a uma prática específica.",IF(AND($D1600&lt;&gt;"",COUNTIF(' PROJETO'!$B$14:$B$16,$D1600)=0),"Prática de restauração inválida ou não cadastrada.",IF(IF($D1600="",FALSE(),IF(COUNTIF(' PROJETO'!$B$14:$B$16,$D1600)=0,FALSE(),IFERROR(INDEX(' PROJETO'!$C$14:$C$16,MATCH($D1600,' PROJETO'!$B$14:$B$16,0))&lt;&gt;"Sim",FALSE()))),"A prática informada no item não foi selecionada na aba Projeto.",IF(AND(MAX($I1600,$L1600,$O1600,$R1600,$U1600,$X1600)&gt;'CONFG.  LISTAS'!$F$4,NOT(OR($Z1600&lt;&gt;"",$AA1600&lt;&gt;""))),"Memorial de cálculo ou anexo obrigatório não informado para item acima do limite.",IF(OR(AND($G1600&lt;&gt;"",$H1600&lt;&gt;"",OR($G1600&lt;=0,$H1600&lt;=0)),AND($J1600&lt;&gt;"",$K1600&lt;&gt;"",OR($J1600&lt;=0,$K1600&lt;=0)),AND($M1600&lt;&gt;"",$N1600&lt;&gt;"",OR($M1600&lt;=0,$N1600&lt;=0)),AND($P1600&lt;&gt;"",$Q1600&lt;&gt;"",OR($P1600&lt;=0,$Q1600&lt;=0)),AND($S1600&lt;&gt;"",$T1600&lt;&gt;"",OR($S1600&lt;=0,$T1600&lt;=0)),AND($V1600&lt;&gt;"",$W1600&lt;&gt;"",OR($V1600&lt;=0,$W1600&lt;=0))),"Revise os valores informados: valor unitário e quantidade devem ser maiores que zero.",IF(OR(AND($G1600="",$H1600&lt;&gt;""),AND($G1600&lt;&gt;"",$H1600=""),AND($J1600="",$K1600&lt;&gt;""),AND($J1600&lt;&gt;"",$K1600=""),AND($M1600="",$N1600&lt;&gt;""),AND($M1600&lt;&gt;"",$N1600=""),AND($P1600="",$Q1600&lt;&gt;""),AND($P1600&lt;&gt;"",$Q1600=""),AND($S1600="",$T1600&lt;&gt;""),AND($S1600&lt;&gt;"",$T1600=""),AND($V1600="",$W1600&lt;&gt;""),AND($V1600&lt;&gt;"",$W1600="")),"Há ano preenchido parcialmente: "&amp;TRIM(IF(AND($G1600="",$H1600&lt;&gt;""),"Ano 1 (falta valor unitário); ","")&amp;IF(AND($G1600&lt;&gt;"",$H1600=""),"Ano 1 (falta quantidade); ","")&amp;IF(AND($J1600="",$K1600&lt;&gt;""),"Ano 2 (falta valor unitário); ","")&amp;IF(AND($J1600&lt;&gt;"",$K1600=""),"Ano 2 (falta quantidade); ","")&amp;IF(AND($M1600="",$N1600&lt;&gt;""),"Ano 3 (falta valor unitário); ","")&amp;IF(AND($M1600&lt;&gt;"",$N1600=""),"Ano 3 (falta quantidade); ","")&amp;IF(AND($P1600="",$Q1600&lt;&gt;""),"Ano 4 (falta valor unitário); ","")&amp;IF(AND($P1600&lt;&gt;"",$Q1600=""),"Ano 4 (falta quantidade); ","")&amp;IF(AND($S1600="",$T1600&lt;&gt;""),"Ano 5 (falta valor unitário); ","")&amp;IF(AND($S1600&lt;&gt;"",$T1600=""),"Ano 5 (falta quantidade); ","")&amp;IF(AND($V1600="",$W1600&lt;&gt;""),"Ano 6 (falta valor unitário); ","")&amp;IF(AND($V1600&lt;&gt;"",$W1600=""),"Ano 6 (falta quantidade); ","")), IF(NOT(OR(AND($G1600&lt;&gt;"",$H1600&lt;&gt;""),AND($J1600&lt;&gt;"",$K1600&lt;&gt;""),AND($M1600&lt;&gt;"",$N1600&lt;&gt;""),AND($P1600&lt;&gt;"",$Q1600&lt;&gt;""),AND($S1600&lt;&gt;"",$T1600&lt;&gt;""),AND($V1600&lt;&gt;"",$W1600&lt;&gt;""))),"Informe pelo menos um ano completo com valor unitário e quantidade.",IF(AND($C1600&lt;&gt;"",$E1600&lt;&gt;"",LEFT(TRIM($C1600),1)&lt;&gt;LEFT(TRIM($E1600),1)),"Categoria e tipo estão incompatíveis.",IF(IF(OR($E1600="",$F1600=""),FALSE(),IFERROR(COUNTIF(INDIRECT("UNITS_"&amp;SUBSTITUTE(LEFT($E1600,FIND(" ",$E1600&amp;" ")-1),".","_")),$F1600)=0,TRUE())),"Unidade incompatível com o tipo selecionado.",IF(OR(AND(ISNUMBER(SEARCH("comunic",LOWER($B1600))),LEFT($E1600,3)&lt;&gt;"4.4"),AND(ISNUMBER(SEARCH("monitor",LOWER($B1600))),NOT(OR(LEFT($E1600,3)="1.5",LEFT($E1600,3)="2.5")))),"Revise a classificação do item conforme as regras de preenchimento.",IF(AND($B1600&lt;&gt;"",OR(ISNUMBER(SEARCH("outro",LOWER($B1600))),ISNUMBER(SEARCH("divers",LOWER($B1600))),ISNUMBER(SEARCH("kit",LOWER($B1600))),ISNUMBER(SEARCH("ferrament",LOWER($B1600))),ISNUMBER(SEARCH("epi",LOWER($B1600)))),NOT(OR($Z1600&lt;&gt;"",$AA1600&lt;&gt;""))),"Descrição muito genérica: detalhe melhor o item e registre o racional no memorial ou em anexo.",IF(AND($Y1600=0,$B1600&lt;&gt;"",OR($G1600&lt;&gt;"",$H1600&lt;&gt;"",$J1600&lt;&gt;"",$K1600&lt;&gt;"",$M1600&lt;&gt;"",$N1600&lt;&gt;"",$P1600&lt;&gt;"",$Q1600&lt;&gt;"",$S1600&lt;&gt;"",$T1600&lt;&gt;"",$V1600&lt;&gt;"",$W1600&lt;&gt;"")),"O item possui dados lançados, mas o total está zerado. Revise os valores informados.","")))))))))))))))</f>
        <v/>
      </c>
    </row>
    <row r="1601" spans="1:35" ht="14.25" customHeight="1" x14ac:dyDescent="0.25">
      <c r="A1601" s="57" t="str">
        <f t="shared" si="312"/>
        <v/>
      </c>
      <c r="B1601" s="61"/>
      <c r="C1601" s="61"/>
      <c r="D1601" s="58"/>
      <c r="E1601" s="61"/>
      <c r="F1601" s="61"/>
      <c r="G1601" s="272"/>
      <c r="H1601" s="62"/>
      <c r="I1601" s="273">
        <f t="shared" si="313"/>
        <v>0</v>
      </c>
      <c r="J1601" s="272"/>
      <c r="K1601" s="62"/>
      <c r="L1601" s="270">
        <f t="shared" si="314"/>
        <v>0</v>
      </c>
      <c r="M1601" s="272"/>
      <c r="N1601" s="62"/>
      <c r="O1601" s="270">
        <f t="shared" si="315"/>
        <v>0</v>
      </c>
      <c r="P1601" s="272"/>
      <c r="Q1601" s="62"/>
      <c r="R1601" s="271">
        <f t="shared" si="316"/>
        <v>0</v>
      </c>
      <c r="S1601" s="272"/>
      <c r="T1601" s="62"/>
      <c r="U1601" s="270">
        <f t="shared" si="317"/>
        <v>0</v>
      </c>
      <c r="V1601" s="272"/>
      <c r="W1601" s="62"/>
      <c r="X1601" s="270">
        <f t="shared" si="318"/>
        <v>0</v>
      </c>
      <c r="Y1601" s="270">
        <f t="shared" si="319"/>
        <v>0</v>
      </c>
      <c r="Z1601" s="61"/>
      <c r="AA1601" s="61"/>
      <c r="AB1601" s="60" t="str">
        <f t="shared" si="320"/>
        <v/>
      </c>
      <c r="AC1601" s="21" t="b">
        <f t="shared" si="321"/>
        <v>0</v>
      </c>
      <c r="AD1601" s="21" t="b">
        <f t="shared" si="322"/>
        <v>0</v>
      </c>
      <c r="AE1601" s="21" t="b">
        <f t="shared" si="323"/>
        <v>0</v>
      </c>
      <c r="AF1601" s="21" t="b">
        <f ca="1">OR(AND($AC1601,NOT($AD1601)),AND($AC1601,OR(AND($G1601="",$H1601&lt;&gt;""),AND($G1601&lt;&gt;"",$H1601=""),AND($J1601="",$K1601&lt;&gt;""),AND($J1601&lt;&gt;"",$K1601=""),AND($M1601="",$N1601&lt;&gt;""),AND($M1601&lt;&gt;"",$N1601=""),AND($P1601="",$Q1601&lt;&gt;""),AND($P1601&lt;&gt;"",$Q1601=""),AND($S1601="",$T1601&lt;&gt;""),AND($S1601&lt;&gt;"",$T1601=""),AND($V1601="",$W1601&lt;&gt;""),AND($V1601&lt;&gt;"",$W1601=""))),AND($C1601&lt;&gt;"",$E1601&lt;&gt;"",LEFT(TRIM($C1601),1)&lt;&gt;LEFT(TRIM($E1601),1)),IF(OR($E1601="",$F1601=""),FALSE(),IFERROR(COUNTIF(INDIRECT("UNITS_"&amp;SUBSTITUTE(LEFT($E1601,FIND(" ",$E1601&amp;" ")-1),".","_")),$F1601)=0,TRUE())),AND($B1601&lt;&gt;"",OR(ISNUMBER(SEARCH("outro",LOWER($B1601))),ISNUMBER(SEARCH("divers",LOWER($B1601))),ISNUMBER(SEARCH("etc",LOWER($B1601))))),OR(AND(ISNUMBER(SEARCH("comunic",LOWER($B1601))),LEFT($E1601,3)&lt;&gt;"4.4"),AND(ISNUMBER(SEARCH("monitor",LOWER($B1601))),NOT(OR(LEFT($E1601,3)="1.5",LEFT($E1601,3)="2.5")))),AND($B1601&lt;&gt;"",OR(LEFT($C1601,1)="1",LEFT($C1601,1)="2"),$D1601=""),AND($D1601&lt;&gt;"",NOT(OR(LEFT($C1601,1)="1",LEFT($C1601,1)="2"))),AND($D1601&lt;&gt;"",COUNTIF(' PROJETO'!$B$14:$B$16,$D1601)=0),IF($D1601="",FALSE(),IF(COUNTIF(' PROJETO'!$B$14:$B$16,$D1601)=0,FALSE(),IFERROR(INDEX(' PROJETO'!$C$14:$C$16,MATCH($D1601,' PROJETO'!$B$14:$B$16,0))&lt;&gt;"Sim",FALSE()))))</f>
        <v>0</v>
      </c>
      <c r="AG1601" s="21" t="b">
        <f>AND($AC1601,$Y1601&gt;'CONFG.  LISTAS'!$F$4,$Z1601="",$AA1601="")</f>
        <v>0</v>
      </c>
      <c r="AH1601" s="21" t="str">
        <f t="shared" si="324"/>
        <v/>
      </c>
      <c r="AI1601" s="43" t="str">
        <f ca="1">IF(NOT($AC1601),"",IF(OR($B1601="",$C1601="",$E1601="",$F1601=""),"Preencha descrição, categoria, tipo e unidade.",IF(AND($B1601&lt;&gt;"",OR(LEFT($C1601,1)="1",LEFT($C1601,1)="2"),$D1601=""),"Informe a prática de restauração para itens diretos.",IF(AND($D1601&lt;&gt;"",NOT(OR(LEFT($C1601,1)="1",LEFT($C1601,1)="2"))),"Custos indiretos não devem pertencer a uma prática específica.",IF(AND($D1601&lt;&gt;"",COUNTIF(' PROJETO'!$B$14:$B$16,$D1601)=0),"Prática de restauração inválida ou não cadastrada.",IF(IF($D1601="",FALSE(),IF(COUNTIF(' PROJETO'!$B$14:$B$16,$D1601)=0,FALSE(),IFERROR(INDEX(' PROJETO'!$C$14:$C$16,MATCH($D1601,' PROJETO'!$B$14:$B$16,0))&lt;&gt;"Sim",FALSE()))),"A prática informada no item não foi selecionada na aba Projeto.",IF(AND(MAX($I1601,$L1601,$O1601,$R1601,$U1601,$X1601)&gt;'CONFG.  LISTAS'!$F$4,NOT(OR($Z1601&lt;&gt;"",$AA1601&lt;&gt;""))),"Memorial de cálculo ou anexo obrigatório não informado para item acima do limite.",IF(OR(AND($G1601&lt;&gt;"",$H1601&lt;&gt;"",OR($G1601&lt;=0,$H1601&lt;=0)),AND($J1601&lt;&gt;"",$K1601&lt;&gt;"",OR($J1601&lt;=0,$K1601&lt;=0)),AND($M1601&lt;&gt;"",$N1601&lt;&gt;"",OR($M1601&lt;=0,$N1601&lt;=0)),AND($P1601&lt;&gt;"",$Q1601&lt;&gt;"",OR($P1601&lt;=0,$Q1601&lt;=0)),AND($S1601&lt;&gt;"",$T1601&lt;&gt;"",OR($S1601&lt;=0,$T1601&lt;=0)),AND($V1601&lt;&gt;"",$W1601&lt;&gt;"",OR($V1601&lt;=0,$W1601&lt;=0))),"Revise os valores informados: valor unitário e quantidade devem ser maiores que zero.",IF(OR(AND($G1601="",$H1601&lt;&gt;""),AND($G1601&lt;&gt;"",$H1601=""),AND($J1601="",$K1601&lt;&gt;""),AND($J1601&lt;&gt;"",$K1601=""),AND($M1601="",$N1601&lt;&gt;""),AND($M1601&lt;&gt;"",$N1601=""),AND($P1601="",$Q1601&lt;&gt;""),AND($P1601&lt;&gt;"",$Q1601=""),AND($S1601="",$T1601&lt;&gt;""),AND($S1601&lt;&gt;"",$T1601=""),AND($V1601="",$W1601&lt;&gt;""),AND($V1601&lt;&gt;"",$W1601="")),"Há ano preenchido parcialmente: "&amp;TRIM(IF(AND($G1601="",$H1601&lt;&gt;""),"Ano 1 (falta valor unitário); ","")&amp;IF(AND($G1601&lt;&gt;"",$H1601=""),"Ano 1 (falta quantidade); ","")&amp;IF(AND($J1601="",$K1601&lt;&gt;""),"Ano 2 (falta valor unitário); ","")&amp;IF(AND($J1601&lt;&gt;"",$K1601=""),"Ano 2 (falta quantidade); ","")&amp;IF(AND($M1601="",$N1601&lt;&gt;""),"Ano 3 (falta valor unitário); ","")&amp;IF(AND($M1601&lt;&gt;"",$N1601=""),"Ano 3 (falta quantidade); ","")&amp;IF(AND($P1601="",$Q1601&lt;&gt;""),"Ano 4 (falta valor unitário); ","")&amp;IF(AND($P1601&lt;&gt;"",$Q1601=""),"Ano 4 (falta quantidade); ","")&amp;IF(AND($S1601="",$T1601&lt;&gt;""),"Ano 5 (falta valor unitário); ","")&amp;IF(AND($S1601&lt;&gt;"",$T1601=""),"Ano 5 (falta quantidade); ","")&amp;IF(AND($V1601="",$W1601&lt;&gt;""),"Ano 6 (falta valor unitário); ","")&amp;IF(AND($V1601&lt;&gt;"",$W1601=""),"Ano 6 (falta quantidade); ","")), IF(NOT(OR(AND($G1601&lt;&gt;"",$H1601&lt;&gt;""),AND($J1601&lt;&gt;"",$K1601&lt;&gt;""),AND($M1601&lt;&gt;"",$N1601&lt;&gt;""),AND($P1601&lt;&gt;"",$Q1601&lt;&gt;""),AND($S1601&lt;&gt;"",$T1601&lt;&gt;""),AND($V1601&lt;&gt;"",$W1601&lt;&gt;""))),"Informe pelo menos um ano completo com valor unitário e quantidade.",IF(AND($C1601&lt;&gt;"",$E1601&lt;&gt;"",LEFT(TRIM($C1601),1)&lt;&gt;LEFT(TRIM($E1601),1)),"Categoria e tipo estão incompatíveis.",IF(IF(OR($E1601="",$F1601=""),FALSE(),IFERROR(COUNTIF(INDIRECT("UNITS_"&amp;SUBSTITUTE(LEFT($E1601,FIND(" ",$E1601&amp;" ")-1),".","_")),$F1601)=0,TRUE())),"Unidade incompatível com o tipo selecionado.",IF(OR(AND(ISNUMBER(SEARCH("comunic",LOWER($B1601))),LEFT($E1601,3)&lt;&gt;"4.4"),AND(ISNUMBER(SEARCH("monitor",LOWER($B1601))),NOT(OR(LEFT($E1601,3)="1.5",LEFT($E1601,3)="2.5")))),"Revise a classificação do item conforme as regras de preenchimento.",IF(AND($B1601&lt;&gt;"",OR(ISNUMBER(SEARCH("outro",LOWER($B1601))),ISNUMBER(SEARCH("divers",LOWER($B1601))),ISNUMBER(SEARCH("kit",LOWER($B1601))),ISNUMBER(SEARCH("ferrament",LOWER($B1601))),ISNUMBER(SEARCH("epi",LOWER($B1601)))),NOT(OR($Z1601&lt;&gt;"",$AA1601&lt;&gt;""))),"Descrição muito genérica: detalhe melhor o item e registre o racional no memorial ou em anexo.",IF(AND($Y1601=0,$B1601&lt;&gt;"",OR($G1601&lt;&gt;"",$H1601&lt;&gt;"",$J1601&lt;&gt;"",$K1601&lt;&gt;"",$M1601&lt;&gt;"",$N1601&lt;&gt;"",$P1601&lt;&gt;"",$Q1601&lt;&gt;"",$S1601&lt;&gt;"",$T1601&lt;&gt;"",$V1601&lt;&gt;"",$W1601&lt;&gt;"")),"O item possui dados lançados, mas o total está zerado. Revise os valores informados.","")))))))))))))))</f>
        <v/>
      </c>
    </row>
    <row r="1602" spans="1:35" ht="14.25" customHeight="1" x14ac:dyDescent="0.25">
      <c r="A1602" s="57" t="str">
        <f t="shared" si="312"/>
        <v/>
      </c>
      <c r="B1602" s="58"/>
      <c r="C1602" s="58"/>
      <c r="D1602" s="58"/>
      <c r="E1602" s="58"/>
      <c r="F1602" s="58"/>
      <c r="G1602" s="269"/>
      <c r="H1602" s="59"/>
      <c r="I1602" s="273">
        <f t="shared" si="313"/>
        <v>0</v>
      </c>
      <c r="J1602" s="269"/>
      <c r="K1602" s="59"/>
      <c r="L1602" s="270">
        <f t="shared" si="314"/>
        <v>0</v>
      </c>
      <c r="M1602" s="269"/>
      <c r="N1602" s="59"/>
      <c r="O1602" s="270">
        <f t="shared" si="315"/>
        <v>0</v>
      </c>
      <c r="P1602" s="269"/>
      <c r="Q1602" s="59"/>
      <c r="R1602" s="271">
        <f t="shared" si="316"/>
        <v>0</v>
      </c>
      <c r="S1602" s="269"/>
      <c r="T1602" s="59"/>
      <c r="U1602" s="270">
        <f t="shared" si="317"/>
        <v>0</v>
      </c>
      <c r="V1602" s="269"/>
      <c r="W1602" s="59"/>
      <c r="X1602" s="270">
        <f t="shared" si="318"/>
        <v>0</v>
      </c>
      <c r="Y1602" s="270">
        <f t="shared" si="319"/>
        <v>0</v>
      </c>
      <c r="Z1602" s="58"/>
      <c r="AA1602" s="58"/>
      <c r="AB1602" s="60" t="str">
        <f t="shared" si="320"/>
        <v/>
      </c>
      <c r="AC1602" s="21" t="b">
        <f t="shared" si="321"/>
        <v>0</v>
      </c>
      <c r="AD1602" s="21" t="b">
        <f t="shared" si="322"/>
        <v>0</v>
      </c>
      <c r="AE1602" s="21" t="b">
        <f t="shared" si="323"/>
        <v>0</v>
      </c>
      <c r="AF1602" s="21" t="b">
        <f ca="1">OR(AND($AC1602,NOT($AD1602)),AND($AC1602,OR(AND($G1602="",$H1602&lt;&gt;""),AND($G1602&lt;&gt;"",$H1602=""),AND($J1602="",$K1602&lt;&gt;""),AND($J1602&lt;&gt;"",$K1602=""),AND($M1602="",$N1602&lt;&gt;""),AND($M1602&lt;&gt;"",$N1602=""),AND($P1602="",$Q1602&lt;&gt;""),AND($P1602&lt;&gt;"",$Q1602=""),AND($S1602="",$T1602&lt;&gt;""),AND($S1602&lt;&gt;"",$T1602=""),AND($V1602="",$W1602&lt;&gt;""),AND($V1602&lt;&gt;"",$W1602=""))),AND($C1602&lt;&gt;"",$E1602&lt;&gt;"",LEFT(TRIM($C1602),1)&lt;&gt;LEFT(TRIM($E1602),1)),IF(OR($E1602="",$F1602=""),FALSE(),IFERROR(COUNTIF(INDIRECT("UNITS_"&amp;SUBSTITUTE(LEFT($E1602,FIND(" ",$E1602&amp;" ")-1),".","_")),$F1602)=0,TRUE())),AND($B1602&lt;&gt;"",OR(ISNUMBER(SEARCH("outro",LOWER($B1602))),ISNUMBER(SEARCH("divers",LOWER($B1602))),ISNUMBER(SEARCH("etc",LOWER($B1602))))),OR(AND(ISNUMBER(SEARCH("comunic",LOWER($B1602))),LEFT($E1602,3)&lt;&gt;"4.4"),AND(ISNUMBER(SEARCH("monitor",LOWER($B1602))),NOT(OR(LEFT($E1602,3)="1.5",LEFT($E1602,3)="2.5")))),AND($B1602&lt;&gt;"",OR(LEFT($C1602,1)="1",LEFT($C1602,1)="2"),$D1602=""),AND($D1602&lt;&gt;"",NOT(OR(LEFT($C1602,1)="1",LEFT($C1602,1)="2"))),AND($D1602&lt;&gt;"",COUNTIF(' PROJETO'!$B$14:$B$16,$D1602)=0),IF($D1602="",FALSE(),IF(COUNTIF(' PROJETO'!$B$14:$B$16,$D1602)=0,FALSE(),IFERROR(INDEX(' PROJETO'!$C$14:$C$16,MATCH($D1602,' PROJETO'!$B$14:$B$16,0))&lt;&gt;"Sim",FALSE()))))</f>
        <v>0</v>
      </c>
      <c r="AG1602" s="21" t="b">
        <f>AND($AC1602,$Y1602&gt;'CONFG.  LISTAS'!$F$4,$Z1602="",$AA1602="")</f>
        <v>0</v>
      </c>
      <c r="AH1602" s="21" t="str">
        <f t="shared" si="324"/>
        <v/>
      </c>
      <c r="AI1602" s="43" t="str">
        <f ca="1">IF(NOT($AC1602),"",IF(OR($B1602="",$C1602="",$E1602="",$F1602=""),"Preencha descrição, categoria, tipo e unidade.",IF(AND($B1602&lt;&gt;"",OR(LEFT($C1602,1)="1",LEFT($C1602,1)="2"),$D1602=""),"Informe a prática de restauração para itens diretos.",IF(AND($D1602&lt;&gt;"",NOT(OR(LEFT($C1602,1)="1",LEFT($C1602,1)="2"))),"Custos indiretos não devem pertencer a uma prática específica.",IF(AND($D1602&lt;&gt;"",COUNTIF(' PROJETO'!$B$14:$B$16,$D1602)=0),"Prática de restauração inválida ou não cadastrada.",IF(IF($D1602="",FALSE(),IF(COUNTIF(' PROJETO'!$B$14:$B$16,$D1602)=0,FALSE(),IFERROR(INDEX(' PROJETO'!$C$14:$C$16,MATCH($D1602,' PROJETO'!$B$14:$B$16,0))&lt;&gt;"Sim",FALSE()))),"A prática informada no item não foi selecionada na aba Projeto.",IF(AND(MAX($I1602,$L1602,$O1602,$R1602,$U1602,$X1602)&gt;'CONFG.  LISTAS'!$F$4,NOT(OR($Z1602&lt;&gt;"",$AA1602&lt;&gt;""))),"Memorial de cálculo ou anexo obrigatório não informado para item acima do limite.",IF(OR(AND($G1602&lt;&gt;"",$H1602&lt;&gt;"",OR($G1602&lt;=0,$H1602&lt;=0)),AND($J1602&lt;&gt;"",$K1602&lt;&gt;"",OR($J1602&lt;=0,$K1602&lt;=0)),AND($M1602&lt;&gt;"",$N1602&lt;&gt;"",OR($M1602&lt;=0,$N1602&lt;=0)),AND($P1602&lt;&gt;"",$Q1602&lt;&gt;"",OR($P1602&lt;=0,$Q1602&lt;=0)),AND($S1602&lt;&gt;"",$T1602&lt;&gt;"",OR($S1602&lt;=0,$T1602&lt;=0)),AND($V1602&lt;&gt;"",$W1602&lt;&gt;"",OR($V1602&lt;=0,$W1602&lt;=0))),"Revise os valores informados: valor unitário e quantidade devem ser maiores que zero.",IF(OR(AND($G1602="",$H1602&lt;&gt;""),AND($G1602&lt;&gt;"",$H1602=""),AND($J1602="",$K1602&lt;&gt;""),AND($J1602&lt;&gt;"",$K1602=""),AND($M1602="",$N1602&lt;&gt;""),AND($M1602&lt;&gt;"",$N1602=""),AND($P1602="",$Q1602&lt;&gt;""),AND($P1602&lt;&gt;"",$Q1602=""),AND($S1602="",$T1602&lt;&gt;""),AND($S1602&lt;&gt;"",$T1602=""),AND($V1602="",$W1602&lt;&gt;""),AND($V1602&lt;&gt;"",$W1602="")),"Há ano preenchido parcialmente: "&amp;TRIM(IF(AND($G1602="",$H1602&lt;&gt;""),"Ano 1 (falta valor unitário); ","")&amp;IF(AND($G1602&lt;&gt;"",$H1602=""),"Ano 1 (falta quantidade); ","")&amp;IF(AND($J1602="",$K1602&lt;&gt;""),"Ano 2 (falta valor unitário); ","")&amp;IF(AND($J1602&lt;&gt;"",$K1602=""),"Ano 2 (falta quantidade); ","")&amp;IF(AND($M1602="",$N1602&lt;&gt;""),"Ano 3 (falta valor unitário); ","")&amp;IF(AND($M1602&lt;&gt;"",$N1602=""),"Ano 3 (falta quantidade); ","")&amp;IF(AND($P1602="",$Q1602&lt;&gt;""),"Ano 4 (falta valor unitário); ","")&amp;IF(AND($P1602&lt;&gt;"",$Q1602=""),"Ano 4 (falta quantidade); ","")&amp;IF(AND($S1602="",$T1602&lt;&gt;""),"Ano 5 (falta valor unitário); ","")&amp;IF(AND($S1602&lt;&gt;"",$T1602=""),"Ano 5 (falta quantidade); ","")&amp;IF(AND($V1602="",$W1602&lt;&gt;""),"Ano 6 (falta valor unitário); ","")&amp;IF(AND($V1602&lt;&gt;"",$W1602=""),"Ano 6 (falta quantidade); ","")), IF(NOT(OR(AND($G1602&lt;&gt;"",$H1602&lt;&gt;""),AND($J1602&lt;&gt;"",$K1602&lt;&gt;""),AND($M1602&lt;&gt;"",$N1602&lt;&gt;""),AND($P1602&lt;&gt;"",$Q1602&lt;&gt;""),AND($S1602&lt;&gt;"",$T1602&lt;&gt;""),AND($V1602&lt;&gt;"",$W1602&lt;&gt;""))),"Informe pelo menos um ano completo com valor unitário e quantidade.",IF(AND($C1602&lt;&gt;"",$E1602&lt;&gt;"",LEFT(TRIM($C1602),1)&lt;&gt;LEFT(TRIM($E1602),1)),"Categoria e tipo estão incompatíveis.",IF(IF(OR($E1602="",$F1602=""),FALSE(),IFERROR(COUNTIF(INDIRECT("UNITS_"&amp;SUBSTITUTE(LEFT($E1602,FIND(" ",$E1602&amp;" ")-1),".","_")),$F1602)=0,TRUE())),"Unidade incompatível com o tipo selecionado.",IF(OR(AND(ISNUMBER(SEARCH("comunic",LOWER($B1602))),LEFT($E1602,3)&lt;&gt;"4.4"),AND(ISNUMBER(SEARCH("monitor",LOWER($B1602))),NOT(OR(LEFT($E1602,3)="1.5",LEFT($E1602,3)="2.5")))),"Revise a classificação do item conforme as regras de preenchimento.",IF(AND($B1602&lt;&gt;"",OR(ISNUMBER(SEARCH("outro",LOWER($B1602))),ISNUMBER(SEARCH("divers",LOWER($B1602))),ISNUMBER(SEARCH("kit",LOWER($B1602))),ISNUMBER(SEARCH("ferrament",LOWER($B1602))),ISNUMBER(SEARCH("epi",LOWER($B1602)))),NOT(OR($Z1602&lt;&gt;"",$AA1602&lt;&gt;""))),"Descrição muito genérica: detalhe melhor o item e registre o racional no memorial ou em anexo.",IF(AND($Y1602=0,$B1602&lt;&gt;"",OR($G1602&lt;&gt;"",$H1602&lt;&gt;"",$J1602&lt;&gt;"",$K1602&lt;&gt;"",$M1602&lt;&gt;"",$N1602&lt;&gt;"",$P1602&lt;&gt;"",$Q1602&lt;&gt;"",$S1602&lt;&gt;"",$T1602&lt;&gt;"",$V1602&lt;&gt;"",$W1602&lt;&gt;"")),"O item possui dados lançados, mas o total está zerado. Revise os valores informados.","")))))))))))))))</f>
        <v/>
      </c>
    </row>
    <row r="1603" spans="1:35" ht="14.25" customHeight="1" x14ac:dyDescent="0.25">
      <c r="A1603" s="57" t="str">
        <f t="shared" si="312"/>
        <v/>
      </c>
      <c r="B1603" s="61"/>
      <c r="C1603" s="61"/>
      <c r="D1603" s="58"/>
      <c r="E1603" s="61"/>
      <c r="F1603" s="61"/>
      <c r="G1603" s="272"/>
      <c r="H1603" s="62"/>
      <c r="I1603" s="273">
        <f t="shared" si="313"/>
        <v>0</v>
      </c>
      <c r="J1603" s="272"/>
      <c r="K1603" s="62"/>
      <c r="L1603" s="270">
        <f t="shared" si="314"/>
        <v>0</v>
      </c>
      <c r="M1603" s="272"/>
      <c r="N1603" s="62"/>
      <c r="O1603" s="270">
        <f t="shared" si="315"/>
        <v>0</v>
      </c>
      <c r="P1603" s="272"/>
      <c r="Q1603" s="62"/>
      <c r="R1603" s="271">
        <f t="shared" si="316"/>
        <v>0</v>
      </c>
      <c r="S1603" s="272"/>
      <c r="T1603" s="62"/>
      <c r="U1603" s="270">
        <f t="shared" si="317"/>
        <v>0</v>
      </c>
      <c r="V1603" s="272"/>
      <c r="W1603" s="62"/>
      <c r="X1603" s="270">
        <f t="shared" si="318"/>
        <v>0</v>
      </c>
      <c r="Y1603" s="270">
        <f t="shared" si="319"/>
        <v>0</v>
      </c>
      <c r="Z1603" s="61"/>
      <c r="AA1603" s="61"/>
      <c r="AB1603" s="60" t="str">
        <f t="shared" si="320"/>
        <v/>
      </c>
      <c r="AC1603" s="21" t="b">
        <f t="shared" si="321"/>
        <v>0</v>
      </c>
      <c r="AD1603" s="21" t="b">
        <f t="shared" si="322"/>
        <v>0</v>
      </c>
      <c r="AE1603" s="21" t="b">
        <f t="shared" si="323"/>
        <v>0</v>
      </c>
      <c r="AF1603" s="21" t="b">
        <f ca="1">OR(AND($AC1603,NOT($AD1603)),AND($AC1603,OR(AND($G1603="",$H1603&lt;&gt;""),AND($G1603&lt;&gt;"",$H1603=""),AND($J1603="",$K1603&lt;&gt;""),AND($J1603&lt;&gt;"",$K1603=""),AND($M1603="",$N1603&lt;&gt;""),AND($M1603&lt;&gt;"",$N1603=""),AND($P1603="",$Q1603&lt;&gt;""),AND($P1603&lt;&gt;"",$Q1603=""),AND($S1603="",$T1603&lt;&gt;""),AND($S1603&lt;&gt;"",$T1603=""),AND($V1603="",$W1603&lt;&gt;""),AND($V1603&lt;&gt;"",$W1603=""))),AND($C1603&lt;&gt;"",$E1603&lt;&gt;"",LEFT(TRIM($C1603),1)&lt;&gt;LEFT(TRIM($E1603),1)),IF(OR($E1603="",$F1603=""),FALSE(),IFERROR(COUNTIF(INDIRECT("UNITS_"&amp;SUBSTITUTE(LEFT($E1603,FIND(" ",$E1603&amp;" ")-1),".","_")),$F1603)=0,TRUE())),AND($B1603&lt;&gt;"",OR(ISNUMBER(SEARCH("outro",LOWER($B1603))),ISNUMBER(SEARCH("divers",LOWER($B1603))),ISNUMBER(SEARCH("etc",LOWER($B1603))))),OR(AND(ISNUMBER(SEARCH("comunic",LOWER($B1603))),LEFT($E1603,3)&lt;&gt;"4.4"),AND(ISNUMBER(SEARCH("monitor",LOWER($B1603))),NOT(OR(LEFT($E1603,3)="1.5",LEFT($E1603,3)="2.5")))),AND($B1603&lt;&gt;"",OR(LEFT($C1603,1)="1",LEFT($C1603,1)="2"),$D1603=""),AND($D1603&lt;&gt;"",NOT(OR(LEFT($C1603,1)="1",LEFT($C1603,1)="2"))),AND($D1603&lt;&gt;"",COUNTIF(' PROJETO'!$B$14:$B$16,$D1603)=0),IF($D1603="",FALSE(),IF(COUNTIF(' PROJETO'!$B$14:$B$16,$D1603)=0,FALSE(),IFERROR(INDEX(' PROJETO'!$C$14:$C$16,MATCH($D1603,' PROJETO'!$B$14:$B$16,0))&lt;&gt;"Sim",FALSE()))))</f>
        <v>0</v>
      </c>
      <c r="AG1603" s="21" t="b">
        <f>AND($AC1603,$Y1603&gt;'CONFG.  LISTAS'!$F$4,$Z1603="",$AA1603="")</f>
        <v>0</v>
      </c>
      <c r="AH1603" s="21" t="str">
        <f t="shared" si="324"/>
        <v/>
      </c>
      <c r="AI1603" s="43" t="str">
        <f ca="1">IF(NOT($AC1603),"",IF(OR($B1603="",$C1603="",$E1603="",$F1603=""),"Preencha descrição, categoria, tipo e unidade.",IF(AND($B1603&lt;&gt;"",OR(LEFT($C1603,1)="1",LEFT($C1603,1)="2"),$D1603=""),"Informe a prática de restauração para itens diretos.",IF(AND($D1603&lt;&gt;"",NOT(OR(LEFT($C1603,1)="1",LEFT($C1603,1)="2"))),"Custos indiretos não devem pertencer a uma prática específica.",IF(AND($D1603&lt;&gt;"",COUNTIF(' PROJETO'!$B$14:$B$16,$D1603)=0),"Prática de restauração inválida ou não cadastrada.",IF(IF($D1603="",FALSE(),IF(COUNTIF(' PROJETO'!$B$14:$B$16,$D1603)=0,FALSE(),IFERROR(INDEX(' PROJETO'!$C$14:$C$16,MATCH($D1603,' PROJETO'!$B$14:$B$16,0))&lt;&gt;"Sim",FALSE()))),"A prática informada no item não foi selecionada na aba Projeto.",IF(AND(MAX($I1603,$L1603,$O1603,$R1603,$U1603,$X1603)&gt;'CONFG.  LISTAS'!$F$4,NOT(OR($Z1603&lt;&gt;"",$AA1603&lt;&gt;""))),"Memorial de cálculo ou anexo obrigatório não informado para item acima do limite.",IF(OR(AND($G1603&lt;&gt;"",$H1603&lt;&gt;"",OR($G1603&lt;=0,$H1603&lt;=0)),AND($J1603&lt;&gt;"",$K1603&lt;&gt;"",OR($J1603&lt;=0,$K1603&lt;=0)),AND($M1603&lt;&gt;"",$N1603&lt;&gt;"",OR($M1603&lt;=0,$N1603&lt;=0)),AND($P1603&lt;&gt;"",$Q1603&lt;&gt;"",OR($P1603&lt;=0,$Q1603&lt;=0)),AND($S1603&lt;&gt;"",$T1603&lt;&gt;"",OR($S1603&lt;=0,$T1603&lt;=0)),AND($V1603&lt;&gt;"",$W1603&lt;&gt;"",OR($V1603&lt;=0,$W1603&lt;=0))),"Revise os valores informados: valor unitário e quantidade devem ser maiores que zero.",IF(OR(AND($G1603="",$H1603&lt;&gt;""),AND($G1603&lt;&gt;"",$H1603=""),AND($J1603="",$K1603&lt;&gt;""),AND($J1603&lt;&gt;"",$K1603=""),AND($M1603="",$N1603&lt;&gt;""),AND($M1603&lt;&gt;"",$N1603=""),AND($P1603="",$Q1603&lt;&gt;""),AND($P1603&lt;&gt;"",$Q1603=""),AND($S1603="",$T1603&lt;&gt;""),AND($S1603&lt;&gt;"",$T1603=""),AND($V1603="",$W1603&lt;&gt;""),AND($V1603&lt;&gt;"",$W1603="")),"Há ano preenchido parcialmente: "&amp;TRIM(IF(AND($G1603="",$H1603&lt;&gt;""),"Ano 1 (falta valor unitário); ","")&amp;IF(AND($G1603&lt;&gt;"",$H1603=""),"Ano 1 (falta quantidade); ","")&amp;IF(AND($J1603="",$K1603&lt;&gt;""),"Ano 2 (falta valor unitário); ","")&amp;IF(AND($J1603&lt;&gt;"",$K1603=""),"Ano 2 (falta quantidade); ","")&amp;IF(AND($M1603="",$N1603&lt;&gt;""),"Ano 3 (falta valor unitário); ","")&amp;IF(AND($M1603&lt;&gt;"",$N1603=""),"Ano 3 (falta quantidade); ","")&amp;IF(AND($P1603="",$Q1603&lt;&gt;""),"Ano 4 (falta valor unitário); ","")&amp;IF(AND($P1603&lt;&gt;"",$Q1603=""),"Ano 4 (falta quantidade); ","")&amp;IF(AND($S1603="",$T1603&lt;&gt;""),"Ano 5 (falta valor unitário); ","")&amp;IF(AND($S1603&lt;&gt;"",$T1603=""),"Ano 5 (falta quantidade); ","")&amp;IF(AND($V1603="",$W1603&lt;&gt;""),"Ano 6 (falta valor unitário); ","")&amp;IF(AND($V1603&lt;&gt;"",$W1603=""),"Ano 6 (falta quantidade); ","")), IF(NOT(OR(AND($G1603&lt;&gt;"",$H1603&lt;&gt;""),AND($J1603&lt;&gt;"",$K1603&lt;&gt;""),AND($M1603&lt;&gt;"",$N1603&lt;&gt;""),AND($P1603&lt;&gt;"",$Q1603&lt;&gt;""),AND($S1603&lt;&gt;"",$T1603&lt;&gt;""),AND($V1603&lt;&gt;"",$W1603&lt;&gt;""))),"Informe pelo menos um ano completo com valor unitário e quantidade.",IF(AND($C1603&lt;&gt;"",$E1603&lt;&gt;"",LEFT(TRIM($C1603),1)&lt;&gt;LEFT(TRIM($E1603),1)),"Categoria e tipo estão incompatíveis.",IF(IF(OR($E1603="",$F1603=""),FALSE(),IFERROR(COUNTIF(INDIRECT("UNITS_"&amp;SUBSTITUTE(LEFT($E1603,FIND(" ",$E1603&amp;" ")-1),".","_")),$F1603)=0,TRUE())),"Unidade incompatível com o tipo selecionado.",IF(OR(AND(ISNUMBER(SEARCH("comunic",LOWER($B1603))),LEFT($E1603,3)&lt;&gt;"4.4"),AND(ISNUMBER(SEARCH("monitor",LOWER($B1603))),NOT(OR(LEFT($E1603,3)="1.5",LEFT($E1603,3)="2.5")))),"Revise a classificação do item conforme as regras de preenchimento.",IF(AND($B1603&lt;&gt;"",OR(ISNUMBER(SEARCH("outro",LOWER($B1603))),ISNUMBER(SEARCH("divers",LOWER($B1603))),ISNUMBER(SEARCH("kit",LOWER($B1603))),ISNUMBER(SEARCH("ferrament",LOWER($B1603))),ISNUMBER(SEARCH("epi",LOWER($B1603)))),NOT(OR($Z1603&lt;&gt;"",$AA1603&lt;&gt;""))),"Descrição muito genérica: detalhe melhor o item e registre o racional no memorial ou em anexo.",IF(AND($Y1603=0,$B1603&lt;&gt;"",OR($G1603&lt;&gt;"",$H1603&lt;&gt;"",$J1603&lt;&gt;"",$K1603&lt;&gt;"",$M1603&lt;&gt;"",$N1603&lt;&gt;"",$P1603&lt;&gt;"",$Q1603&lt;&gt;"",$S1603&lt;&gt;"",$T1603&lt;&gt;"",$V1603&lt;&gt;"",$W1603&lt;&gt;"")),"O item possui dados lançados, mas o total está zerado. Revise os valores informados.","")))))))))))))))</f>
        <v/>
      </c>
    </row>
    <row r="1604" spans="1:35" ht="14.25" customHeight="1" x14ac:dyDescent="0.25">
      <c r="A1604" s="57" t="str">
        <f t="shared" si="312"/>
        <v/>
      </c>
      <c r="B1604" s="58"/>
      <c r="C1604" s="58"/>
      <c r="D1604" s="58"/>
      <c r="E1604" s="58"/>
      <c r="F1604" s="58"/>
      <c r="G1604" s="269"/>
      <c r="H1604" s="59"/>
      <c r="I1604" s="273">
        <f t="shared" si="313"/>
        <v>0</v>
      </c>
      <c r="J1604" s="269"/>
      <c r="K1604" s="59"/>
      <c r="L1604" s="270">
        <f t="shared" si="314"/>
        <v>0</v>
      </c>
      <c r="M1604" s="269"/>
      <c r="N1604" s="59"/>
      <c r="O1604" s="270">
        <f t="shared" si="315"/>
        <v>0</v>
      </c>
      <c r="P1604" s="269"/>
      <c r="Q1604" s="59"/>
      <c r="R1604" s="271">
        <f t="shared" si="316"/>
        <v>0</v>
      </c>
      <c r="S1604" s="269"/>
      <c r="T1604" s="59"/>
      <c r="U1604" s="270">
        <f t="shared" si="317"/>
        <v>0</v>
      </c>
      <c r="V1604" s="269"/>
      <c r="W1604" s="59"/>
      <c r="X1604" s="270">
        <f t="shared" si="318"/>
        <v>0</v>
      </c>
      <c r="Y1604" s="270">
        <f t="shared" si="319"/>
        <v>0</v>
      </c>
      <c r="Z1604" s="58"/>
      <c r="AA1604" s="58"/>
      <c r="AB1604" s="60" t="str">
        <f t="shared" si="320"/>
        <v/>
      </c>
      <c r="AC1604" s="21" t="b">
        <f t="shared" si="321"/>
        <v>0</v>
      </c>
      <c r="AD1604" s="21" t="b">
        <f t="shared" si="322"/>
        <v>0</v>
      </c>
      <c r="AE1604" s="21" t="b">
        <f t="shared" si="323"/>
        <v>0</v>
      </c>
      <c r="AF1604" s="21" t="b">
        <f ca="1">OR(AND($AC1604,NOT($AD1604)),AND($AC1604,OR(AND($G1604="",$H1604&lt;&gt;""),AND($G1604&lt;&gt;"",$H1604=""),AND($J1604="",$K1604&lt;&gt;""),AND($J1604&lt;&gt;"",$K1604=""),AND($M1604="",$N1604&lt;&gt;""),AND($M1604&lt;&gt;"",$N1604=""),AND($P1604="",$Q1604&lt;&gt;""),AND($P1604&lt;&gt;"",$Q1604=""),AND($S1604="",$T1604&lt;&gt;""),AND($S1604&lt;&gt;"",$T1604=""),AND($V1604="",$W1604&lt;&gt;""),AND($V1604&lt;&gt;"",$W1604=""))),AND($C1604&lt;&gt;"",$E1604&lt;&gt;"",LEFT(TRIM($C1604),1)&lt;&gt;LEFT(TRIM($E1604),1)),IF(OR($E1604="",$F1604=""),FALSE(),IFERROR(COUNTIF(INDIRECT("UNITS_"&amp;SUBSTITUTE(LEFT($E1604,FIND(" ",$E1604&amp;" ")-1),".","_")),$F1604)=0,TRUE())),AND($B1604&lt;&gt;"",OR(ISNUMBER(SEARCH("outro",LOWER($B1604))),ISNUMBER(SEARCH("divers",LOWER($B1604))),ISNUMBER(SEARCH("etc",LOWER($B1604))))),OR(AND(ISNUMBER(SEARCH("comunic",LOWER($B1604))),LEFT($E1604,3)&lt;&gt;"4.4"),AND(ISNUMBER(SEARCH("monitor",LOWER($B1604))),NOT(OR(LEFT($E1604,3)="1.5",LEFT($E1604,3)="2.5")))),AND($B1604&lt;&gt;"",OR(LEFT($C1604,1)="1",LEFT($C1604,1)="2"),$D1604=""),AND($D1604&lt;&gt;"",NOT(OR(LEFT($C1604,1)="1",LEFT($C1604,1)="2"))),AND($D1604&lt;&gt;"",COUNTIF(' PROJETO'!$B$14:$B$16,$D1604)=0),IF($D1604="",FALSE(),IF(COUNTIF(' PROJETO'!$B$14:$B$16,$D1604)=0,FALSE(),IFERROR(INDEX(' PROJETO'!$C$14:$C$16,MATCH($D1604,' PROJETO'!$B$14:$B$16,0))&lt;&gt;"Sim",FALSE()))))</f>
        <v>0</v>
      </c>
      <c r="AG1604" s="21" t="b">
        <f>AND($AC1604,$Y1604&gt;'CONFG.  LISTAS'!$F$4,$Z1604="",$AA1604="")</f>
        <v>0</v>
      </c>
      <c r="AH1604" s="21" t="str">
        <f t="shared" si="324"/>
        <v/>
      </c>
      <c r="AI1604" s="43" t="str">
        <f ca="1">IF(NOT($AC1604),"",IF(OR($B1604="",$C1604="",$E1604="",$F1604=""),"Preencha descrição, categoria, tipo e unidade.",IF(AND($B1604&lt;&gt;"",OR(LEFT($C1604,1)="1",LEFT($C1604,1)="2"),$D1604=""),"Informe a prática de restauração para itens diretos.",IF(AND($D1604&lt;&gt;"",NOT(OR(LEFT($C1604,1)="1",LEFT($C1604,1)="2"))),"Custos indiretos não devem pertencer a uma prática específica.",IF(AND($D1604&lt;&gt;"",COUNTIF(' PROJETO'!$B$14:$B$16,$D1604)=0),"Prática de restauração inválida ou não cadastrada.",IF(IF($D1604="",FALSE(),IF(COUNTIF(' PROJETO'!$B$14:$B$16,$D1604)=0,FALSE(),IFERROR(INDEX(' PROJETO'!$C$14:$C$16,MATCH($D1604,' PROJETO'!$B$14:$B$16,0))&lt;&gt;"Sim",FALSE()))),"A prática informada no item não foi selecionada na aba Projeto.",IF(AND(MAX($I1604,$L1604,$O1604,$R1604,$U1604,$X1604)&gt;'CONFG.  LISTAS'!$F$4,NOT(OR($Z1604&lt;&gt;"",$AA1604&lt;&gt;""))),"Memorial de cálculo ou anexo obrigatório não informado para item acima do limite.",IF(OR(AND($G1604&lt;&gt;"",$H1604&lt;&gt;"",OR($G1604&lt;=0,$H1604&lt;=0)),AND($J1604&lt;&gt;"",$K1604&lt;&gt;"",OR($J1604&lt;=0,$K1604&lt;=0)),AND($M1604&lt;&gt;"",$N1604&lt;&gt;"",OR($M1604&lt;=0,$N1604&lt;=0)),AND($P1604&lt;&gt;"",$Q1604&lt;&gt;"",OR($P1604&lt;=0,$Q1604&lt;=0)),AND($S1604&lt;&gt;"",$T1604&lt;&gt;"",OR($S1604&lt;=0,$T1604&lt;=0)),AND($V1604&lt;&gt;"",$W1604&lt;&gt;"",OR($V1604&lt;=0,$W1604&lt;=0))),"Revise os valores informados: valor unitário e quantidade devem ser maiores que zero.",IF(OR(AND($G1604="",$H1604&lt;&gt;""),AND($G1604&lt;&gt;"",$H1604=""),AND($J1604="",$K1604&lt;&gt;""),AND($J1604&lt;&gt;"",$K1604=""),AND($M1604="",$N1604&lt;&gt;""),AND($M1604&lt;&gt;"",$N1604=""),AND($P1604="",$Q1604&lt;&gt;""),AND($P1604&lt;&gt;"",$Q1604=""),AND($S1604="",$T1604&lt;&gt;""),AND($S1604&lt;&gt;"",$T1604=""),AND($V1604="",$W1604&lt;&gt;""),AND($V1604&lt;&gt;"",$W1604="")),"Há ano preenchido parcialmente: "&amp;TRIM(IF(AND($G1604="",$H1604&lt;&gt;""),"Ano 1 (falta valor unitário); ","")&amp;IF(AND($G1604&lt;&gt;"",$H1604=""),"Ano 1 (falta quantidade); ","")&amp;IF(AND($J1604="",$K1604&lt;&gt;""),"Ano 2 (falta valor unitário); ","")&amp;IF(AND($J1604&lt;&gt;"",$K1604=""),"Ano 2 (falta quantidade); ","")&amp;IF(AND($M1604="",$N1604&lt;&gt;""),"Ano 3 (falta valor unitário); ","")&amp;IF(AND($M1604&lt;&gt;"",$N1604=""),"Ano 3 (falta quantidade); ","")&amp;IF(AND($P1604="",$Q1604&lt;&gt;""),"Ano 4 (falta valor unitário); ","")&amp;IF(AND($P1604&lt;&gt;"",$Q1604=""),"Ano 4 (falta quantidade); ","")&amp;IF(AND($S1604="",$T1604&lt;&gt;""),"Ano 5 (falta valor unitário); ","")&amp;IF(AND($S1604&lt;&gt;"",$T1604=""),"Ano 5 (falta quantidade); ","")&amp;IF(AND($V1604="",$W1604&lt;&gt;""),"Ano 6 (falta valor unitário); ","")&amp;IF(AND($V1604&lt;&gt;"",$W1604=""),"Ano 6 (falta quantidade); ","")), IF(NOT(OR(AND($G1604&lt;&gt;"",$H1604&lt;&gt;""),AND($J1604&lt;&gt;"",$K1604&lt;&gt;""),AND($M1604&lt;&gt;"",$N1604&lt;&gt;""),AND($P1604&lt;&gt;"",$Q1604&lt;&gt;""),AND($S1604&lt;&gt;"",$T1604&lt;&gt;""),AND($V1604&lt;&gt;"",$W1604&lt;&gt;""))),"Informe pelo menos um ano completo com valor unitário e quantidade.",IF(AND($C1604&lt;&gt;"",$E1604&lt;&gt;"",LEFT(TRIM($C1604),1)&lt;&gt;LEFT(TRIM($E1604),1)),"Categoria e tipo estão incompatíveis.",IF(IF(OR($E1604="",$F1604=""),FALSE(),IFERROR(COUNTIF(INDIRECT("UNITS_"&amp;SUBSTITUTE(LEFT($E1604,FIND(" ",$E1604&amp;" ")-1),".","_")),$F1604)=0,TRUE())),"Unidade incompatível com o tipo selecionado.",IF(OR(AND(ISNUMBER(SEARCH("comunic",LOWER($B1604))),LEFT($E1604,3)&lt;&gt;"4.4"),AND(ISNUMBER(SEARCH("monitor",LOWER($B1604))),NOT(OR(LEFT($E1604,3)="1.5",LEFT($E1604,3)="2.5")))),"Revise a classificação do item conforme as regras de preenchimento.",IF(AND($B1604&lt;&gt;"",OR(ISNUMBER(SEARCH("outro",LOWER($B1604))),ISNUMBER(SEARCH("divers",LOWER($B1604))),ISNUMBER(SEARCH("kit",LOWER($B1604))),ISNUMBER(SEARCH("ferrament",LOWER($B1604))),ISNUMBER(SEARCH("epi",LOWER($B1604)))),NOT(OR($Z1604&lt;&gt;"",$AA1604&lt;&gt;""))),"Descrição muito genérica: detalhe melhor o item e registre o racional no memorial ou em anexo.",IF(AND($Y1604=0,$B1604&lt;&gt;"",OR($G1604&lt;&gt;"",$H1604&lt;&gt;"",$J1604&lt;&gt;"",$K1604&lt;&gt;"",$M1604&lt;&gt;"",$N1604&lt;&gt;"",$P1604&lt;&gt;"",$Q1604&lt;&gt;"",$S1604&lt;&gt;"",$T1604&lt;&gt;"",$V1604&lt;&gt;"",$W1604&lt;&gt;"")),"O item possui dados lançados, mas o total está zerado. Revise os valores informados.","")))))))))))))))</f>
        <v/>
      </c>
    </row>
    <row r="1605" spans="1:35" ht="14.25" customHeight="1" x14ac:dyDescent="0.25">
      <c r="A1605" s="57" t="str">
        <f t="shared" si="312"/>
        <v/>
      </c>
      <c r="B1605" s="61"/>
      <c r="C1605" s="61"/>
      <c r="D1605" s="58"/>
      <c r="E1605" s="61"/>
      <c r="F1605" s="61"/>
      <c r="G1605" s="272"/>
      <c r="H1605" s="62"/>
      <c r="I1605" s="273">
        <f t="shared" si="313"/>
        <v>0</v>
      </c>
      <c r="J1605" s="272"/>
      <c r="K1605" s="62"/>
      <c r="L1605" s="270">
        <f t="shared" si="314"/>
        <v>0</v>
      </c>
      <c r="M1605" s="272"/>
      <c r="N1605" s="62"/>
      <c r="O1605" s="270">
        <f t="shared" si="315"/>
        <v>0</v>
      </c>
      <c r="P1605" s="272"/>
      <c r="Q1605" s="62"/>
      <c r="R1605" s="271">
        <f t="shared" si="316"/>
        <v>0</v>
      </c>
      <c r="S1605" s="272"/>
      <c r="T1605" s="62"/>
      <c r="U1605" s="270">
        <f t="shared" si="317"/>
        <v>0</v>
      </c>
      <c r="V1605" s="272"/>
      <c r="W1605" s="62"/>
      <c r="X1605" s="270">
        <f t="shared" si="318"/>
        <v>0</v>
      </c>
      <c r="Y1605" s="270">
        <f t="shared" si="319"/>
        <v>0</v>
      </c>
      <c r="Z1605" s="61"/>
      <c r="AA1605" s="61"/>
      <c r="AB1605" s="60" t="str">
        <f t="shared" si="320"/>
        <v/>
      </c>
      <c r="AC1605" s="21" t="b">
        <f t="shared" si="321"/>
        <v>0</v>
      </c>
      <c r="AD1605" s="21" t="b">
        <f t="shared" si="322"/>
        <v>0</v>
      </c>
      <c r="AE1605" s="21" t="b">
        <f t="shared" si="323"/>
        <v>0</v>
      </c>
      <c r="AF1605" s="21" t="b">
        <f ca="1">OR(AND($AC1605,NOT($AD1605)),AND($AC1605,OR(AND($G1605="",$H1605&lt;&gt;""),AND($G1605&lt;&gt;"",$H1605=""),AND($J1605="",$K1605&lt;&gt;""),AND($J1605&lt;&gt;"",$K1605=""),AND($M1605="",$N1605&lt;&gt;""),AND($M1605&lt;&gt;"",$N1605=""),AND($P1605="",$Q1605&lt;&gt;""),AND($P1605&lt;&gt;"",$Q1605=""),AND($S1605="",$T1605&lt;&gt;""),AND($S1605&lt;&gt;"",$T1605=""),AND($V1605="",$W1605&lt;&gt;""),AND($V1605&lt;&gt;"",$W1605=""))),AND($C1605&lt;&gt;"",$E1605&lt;&gt;"",LEFT(TRIM($C1605),1)&lt;&gt;LEFT(TRIM($E1605),1)),IF(OR($E1605="",$F1605=""),FALSE(),IFERROR(COUNTIF(INDIRECT("UNITS_"&amp;SUBSTITUTE(LEFT($E1605,FIND(" ",$E1605&amp;" ")-1),".","_")),$F1605)=0,TRUE())),AND($B1605&lt;&gt;"",OR(ISNUMBER(SEARCH("outro",LOWER($B1605))),ISNUMBER(SEARCH("divers",LOWER($B1605))),ISNUMBER(SEARCH("etc",LOWER($B1605))))),OR(AND(ISNUMBER(SEARCH("comunic",LOWER($B1605))),LEFT($E1605,3)&lt;&gt;"4.4"),AND(ISNUMBER(SEARCH("monitor",LOWER($B1605))),NOT(OR(LEFT($E1605,3)="1.5",LEFT($E1605,3)="2.5")))),AND($B1605&lt;&gt;"",OR(LEFT($C1605,1)="1",LEFT($C1605,1)="2"),$D1605=""),AND($D1605&lt;&gt;"",NOT(OR(LEFT($C1605,1)="1",LEFT($C1605,1)="2"))),AND($D1605&lt;&gt;"",COUNTIF(' PROJETO'!$B$14:$B$16,$D1605)=0),IF($D1605="",FALSE(),IF(COUNTIF(' PROJETO'!$B$14:$B$16,$D1605)=0,FALSE(),IFERROR(INDEX(' PROJETO'!$C$14:$C$16,MATCH($D1605,' PROJETO'!$B$14:$B$16,0))&lt;&gt;"Sim",FALSE()))))</f>
        <v>0</v>
      </c>
      <c r="AG1605" s="21" t="b">
        <f>AND($AC1605,$Y1605&gt;'CONFG.  LISTAS'!$F$4,$Z1605="",$AA1605="")</f>
        <v>0</v>
      </c>
      <c r="AH1605" s="21" t="str">
        <f t="shared" si="324"/>
        <v/>
      </c>
      <c r="AI1605" s="43" t="str">
        <f ca="1">IF(NOT($AC1605),"",IF(OR($B1605="",$C1605="",$E1605="",$F1605=""),"Preencha descrição, categoria, tipo e unidade.",IF(AND($B1605&lt;&gt;"",OR(LEFT($C1605,1)="1",LEFT($C1605,1)="2"),$D1605=""),"Informe a prática de restauração para itens diretos.",IF(AND($D1605&lt;&gt;"",NOT(OR(LEFT($C1605,1)="1",LEFT($C1605,1)="2"))),"Custos indiretos não devem pertencer a uma prática específica.",IF(AND($D1605&lt;&gt;"",COUNTIF(' PROJETO'!$B$14:$B$16,$D1605)=0),"Prática de restauração inválida ou não cadastrada.",IF(IF($D1605="",FALSE(),IF(COUNTIF(' PROJETO'!$B$14:$B$16,$D1605)=0,FALSE(),IFERROR(INDEX(' PROJETO'!$C$14:$C$16,MATCH($D1605,' PROJETO'!$B$14:$B$16,0))&lt;&gt;"Sim",FALSE()))),"A prática informada no item não foi selecionada na aba Projeto.",IF(AND(MAX($I1605,$L1605,$O1605,$R1605,$U1605,$X1605)&gt;'CONFG.  LISTAS'!$F$4,NOT(OR($Z1605&lt;&gt;"",$AA1605&lt;&gt;""))),"Memorial de cálculo ou anexo obrigatório não informado para item acima do limite.",IF(OR(AND($G1605&lt;&gt;"",$H1605&lt;&gt;"",OR($G1605&lt;=0,$H1605&lt;=0)),AND($J1605&lt;&gt;"",$K1605&lt;&gt;"",OR($J1605&lt;=0,$K1605&lt;=0)),AND($M1605&lt;&gt;"",$N1605&lt;&gt;"",OR($M1605&lt;=0,$N1605&lt;=0)),AND($P1605&lt;&gt;"",$Q1605&lt;&gt;"",OR($P1605&lt;=0,$Q1605&lt;=0)),AND($S1605&lt;&gt;"",$T1605&lt;&gt;"",OR($S1605&lt;=0,$T1605&lt;=0)),AND($V1605&lt;&gt;"",$W1605&lt;&gt;"",OR($V1605&lt;=0,$W1605&lt;=0))),"Revise os valores informados: valor unitário e quantidade devem ser maiores que zero.",IF(OR(AND($G1605="",$H1605&lt;&gt;""),AND($G1605&lt;&gt;"",$H1605=""),AND($J1605="",$K1605&lt;&gt;""),AND($J1605&lt;&gt;"",$K1605=""),AND($M1605="",$N1605&lt;&gt;""),AND($M1605&lt;&gt;"",$N1605=""),AND($P1605="",$Q1605&lt;&gt;""),AND($P1605&lt;&gt;"",$Q1605=""),AND($S1605="",$T1605&lt;&gt;""),AND($S1605&lt;&gt;"",$T1605=""),AND($V1605="",$W1605&lt;&gt;""),AND($V1605&lt;&gt;"",$W1605="")),"Há ano preenchido parcialmente: "&amp;TRIM(IF(AND($G1605="",$H1605&lt;&gt;""),"Ano 1 (falta valor unitário); ","")&amp;IF(AND($G1605&lt;&gt;"",$H1605=""),"Ano 1 (falta quantidade); ","")&amp;IF(AND($J1605="",$K1605&lt;&gt;""),"Ano 2 (falta valor unitário); ","")&amp;IF(AND($J1605&lt;&gt;"",$K1605=""),"Ano 2 (falta quantidade); ","")&amp;IF(AND($M1605="",$N1605&lt;&gt;""),"Ano 3 (falta valor unitário); ","")&amp;IF(AND($M1605&lt;&gt;"",$N1605=""),"Ano 3 (falta quantidade); ","")&amp;IF(AND($P1605="",$Q1605&lt;&gt;""),"Ano 4 (falta valor unitário); ","")&amp;IF(AND($P1605&lt;&gt;"",$Q1605=""),"Ano 4 (falta quantidade); ","")&amp;IF(AND($S1605="",$T1605&lt;&gt;""),"Ano 5 (falta valor unitário); ","")&amp;IF(AND($S1605&lt;&gt;"",$T1605=""),"Ano 5 (falta quantidade); ","")&amp;IF(AND($V1605="",$W1605&lt;&gt;""),"Ano 6 (falta valor unitário); ","")&amp;IF(AND($V1605&lt;&gt;"",$W1605=""),"Ano 6 (falta quantidade); ","")), IF(NOT(OR(AND($G1605&lt;&gt;"",$H1605&lt;&gt;""),AND($J1605&lt;&gt;"",$K1605&lt;&gt;""),AND($M1605&lt;&gt;"",$N1605&lt;&gt;""),AND($P1605&lt;&gt;"",$Q1605&lt;&gt;""),AND($S1605&lt;&gt;"",$T1605&lt;&gt;""),AND($V1605&lt;&gt;"",$W1605&lt;&gt;""))),"Informe pelo menos um ano completo com valor unitário e quantidade.",IF(AND($C1605&lt;&gt;"",$E1605&lt;&gt;"",LEFT(TRIM($C1605),1)&lt;&gt;LEFT(TRIM($E1605),1)),"Categoria e tipo estão incompatíveis.",IF(IF(OR($E1605="",$F1605=""),FALSE(),IFERROR(COUNTIF(INDIRECT("UNITS_"&amp;SUBSTITUTE(LEFT($E1605,FIND(" ",$E1605&amp;" ")-1),".","_")),$F1605)=0,TRUE())),"Unidade incompatível com o tipo selecionado.",IF(OR(AND(ISNUMBER(SEARCH("comunic",LOWER($B1605))),LEFT($E1605,3)&lt;&gt;"4.4"),AND(ISNUMBER(SEARCH("monitor",LOWER($B1605))),NOT(OR(LEFT($E1605,3)="1.5",LEFT($E1605,3)="2.5")))),"Revise a classificação do item conforme as regras de preenchimento.",IF(AND($B1605&lt;&gt;"",OR(ISNUMBER(SEARCH("outro",LOWER($B1605))),ISNUMBER(SEARCH("divers",LOWER($B1605))),ISNUMBER(SEARCH("kit",LOWER($B1605))),ISNUMBER(SEARCH("ferrament",LOWER($B1605))),ISNUMBER(SEARCH("epi",LOWER($B1605)))),NOT(OR($Z1605&lt;&gt;"",$AA1605&lt;&gt;""))),"Descrição muito genérica: detalhe melhor o item e registre o racional no memorial ou em anexo.",IF(AND($Y1605=0,$B1605&lt;&gt;"",OR($G1605&lt;&gt;"",$H1605&lt;&gt;"",$J1605&lt;&gt;"",$K1605&lt;&gt;"",$M1605&lt;&gt;"",$N1605&lt;&gt;"",$P1605&lt;&gt;"",$Q1605&lt;&gt;"",$S1605&lt;&gt;"",$T1605&lt;&gt;"",$V1605&lt;&gt;"",$W1605&lt;&gt;"")),"O item possui dados lançados, mas o total está zerado. Revise os valores informados.","")))))))))))))))</f>
        <v/>
      </c>
    </row>
    <row r="1606" spans="1:35" ht="14.25" customHeight="1" x14ac:dyDescent="0.25">
      <c r="A1606" s="57" t="str">
        <f t="shared" si="312"/>
        <v/>
      </c>
      <c r="B1606" s="58"/>
      <c r="C1606" s="58"/>
      <c r="D1606" s="58"/>
      <c r="E1606" s="58"/>
      <c r="F1606" s="58"/>
      <c r="G1606" s="269"/>
      <c r="H1606" s="59"/>
      <c r="I1606" s="273">
        <f t="shared" si="313"/>
        <v>0</v>
      </c>
      <c r="J1606" s="269"/>
      <c r="K1606" s="59"/>
      <c r="L1606" s="270">
        <f t="shared" si="314"/>
        <v>0</v>
      </c>
      <c r="M1606" s="269"/>
      <c r="N1606" s="59"/>
      <c r="O1606" s="270">
        <f t="shared" si="315"/>
        <v>0</v>
      </c>
      <c r="P1606" s="269"/>
      <c r="Q1606" s="59"/>
      <c r="R1606" s="271">
        <f t="shared" si="316"/>
        <v>0</v>
      </c>
      <c r="S1606" s="269"/>
      <c r="T1606" s="59"/>
      <c r="U1606" s="270">
        <f t="shared" si="317"/>
        <v>0</v>
      </c>
      <c r="V1606" s="269"/>
      <c r="W1606" s="59"/>
      <c r="X1606" s="270">
        <f t="shared" si="318"/>
        <v>0</v>
      </c>
      <c r="Y1606" s="270">
        <f t="shared" si="319"/>
        <v>0</v>
      </c>
      <c r="Z1606" s="58"/>
      <c r="AA1606" s="58"/>
      <c r="AB1606" s="60" t="str">
        <f t="shared" si="320"/>
        <v/>
      </c>
      <c r="AC1606" s="21" t="b">
        <f t="shared" si="321"/>
        <v>0</v>
      </c>
      <c r="AD1606" s="21" t="b">
        <f t="shared" si="322"/>
        <v>0</v>
      </c>
      <c r="AE1606" s="21" t="b">
        <f t="shared" si="323"/>
        <v>0</v>
      </c>
      <c r="AF1606" s="21" t="b">
        <f ca="1">OR(AND($AC1606,NOT($AD1606)),AND($AC1606,OR(AND($G1606="",$H1606&lt;&gt;""),AND($G1606&lt;&gt;"",$H1606=""),AND($J1606="",$K1606&lt;&gt;""),AND($J1606&lt;&gt;"",$K1606=""),AND($M1606="",$N1606&lt;&gt;""),AND($M1606&lt;&gt;"",$N1606=""),AND($P1606="",$Q1606&lt;&gt;""),AND($P1606&lt;&gt;"",$Q1606=""),AND($S1606="",$T1606&lt;&gt;""),AND($S1606&lt;&gt;"",$T1606=""),AND($V1606="",$W1606&lt;&gt;""),AND($V1606&lt;&gt;"",$W1606=""))),AND($C1606&lt;&gt;"",$E1606&lt;&gt;"",LEFT(TRIM($C1606),1)&lt;&gt;LEFT(TRIM($E1606),1)),IF(OR($E1606="",$F1606=""),FALSE(),IFERROR(COUNTIF(INDIRECT("UNITS_"&amp;SUBSTITUTE(LEFT($E1606,FIND(" ",$E1606&amp;" ")-1),".","_")),$F1606)=0,TRUE())),AND($B1606&lt;&gt;"",OR(ISNUMBER(SEARCH("outro",LOWER($B1606))),ISNUMBER(SEARCH("divers",LOWER($B1606))),ISNUMBER(SEARCH("etc",LOWER($B1606))))),OR(AND(ISNUMBER(SEARCH("comunic",LOWER($B1606))),LEFT($E1606,3)&lt;&gt;"4.4"),AND(ISNUMBER(SEARCH("monitor",LOWER($B1606))),NOT(OR(LEFT($E1606,3)="1.5",LEFT($E1606,3)="2.5")))),AND($B1606&lt;&gt;"",OR(LEFT($C1606,1)="1",LEFT($C1606,1)="2"),$D1606=""),AND($D1606&lt;&gt;"",NOT(OR(LEFT($C1606,1)="1",LEFT($C1606,1)="2"))),AND($D1606&lt;&gt;"",COUNTIF(' PROJETO'!$B$14:$B$16,$D1606)=0),IF($D1606="",FALSE(),IF(COUNTIF(' PROJETO'!$B$14:$B$16,$D1606)=0,FALSE(),IFERROR(INDEX(' PROJETO'!$C$14:$C$16,MATCH($D1606,' PROJETO'!$B$14:$B$16,0))&lt;&gt;"Sim",FALSE()))))</f>
        <v>0</v>
      </c>
      <c r="AG1606" s="21" t="b">
        <f>AND($AC1606,$Y1606&gt;'CONFG.  LISTAS'!$F$4,$Z1606="",$AA1606="")</f>
        <v>0</v>
      </c>
      <c r="AH1606" s="21" t="str">
        <f t="shared" si="324"/>
        <v/>
      </c>
      <c r="AI1606" s="43" t="str">
        <f ca="1">IF(NOT($AC1606),"",IF(OR($B1606="",$C1606="",$E1606="",$F1606=""),"Preencha descrição, categoria, tipo e unidade.",IF(AND($B1606&lt;&gt;"",OR(LEFT($C1606,1)="1",LEFT($C1606,1)="2"),$D1606=""),"Informe a prática de restauração para itens diretos.",IF(AND($D1606&lt;&gt;"",NOT(OR(LEFT($C1606,1)="1",LEFT($C1606,1)="2"))),"Custos indiretos não devem pertencer a uma prática específica.",IF(AND($D1606&lt;&gt;"",COUNTIF(' PROJETO'!$B$14:$B$16,$D1606)=0),"Prática de restauração inválida ou não cadastrada.",IF(IF($D1606="",FALSE(),IF(COUNTIF(' PROJETO'!$B$14:$B$16,$D1606)=0,FALSE(),IFERROR(INDEX(' PROJETO'!$C$14:$C$16,MATCH($D1606,' PROJETO'!$B$14:$B$16,0))&lt;&gt;"Sim",FALSE()))),"A prática informada no item não foi selecionada na aba Projeto.",IF(AND(MAX($I1606,$L1606,$O1606,$R1606,$U1606,$X1606)&gt;'CONFG.  LISTAS'!$F$4,NOT(OR($Z1606&lt;&gt;"",$AA1606&lt;&gt;""))),"Memorial de cálculo ou anexo obrigatório não informado para item acima do limite.",IF(OR(AND($G1606&lt;&gt;"",$H1606&lt;&gt;"",OR($G1606&lt;=0,$H1606&lt;=0)),AND($J1606&lt;&gt;"",$K1606&lt;&gt;"",OR($J1606&lt;=0,$K1606&lt;=0)),AND($M1606&lt;&gt;"",$N1606&lt;&gt;"",OR($M1606&lt;=0,$N1606&lt;=0)),AND($P1606&lt;&gt;"",$Q1606&lt;&gt;"",OR($P1606&lt;=0,$Q1606&lt;=0)),AND($S1606&lt;&gt;"",$T1606&lt;&gt;"",OR($S1606&lt;=0,$T1606&lt;=0)),AND($V1606&lt;&gt;"",$W1606&lt;&gt;"",OR($V1606&lt;=0,$W1606&lt;=0))),"Revise os valores informados: valor unitário e quantidade devem ser maiores que zero.",IF(OR(AND($G1606="",$H1606&lt;&gt;""),AND($G1606&lt;&gt;"",$H1606=""),AND($J1606="",$K1606&lt;&gt;""),AND($J1606&lt;&gt;"",$K1606=""),AND($M1606="",$N1606&lt;&gt;""),AND($M1606&lt;&gt;"",$N1606=""),AND($P1606="",$Q1606&lt;&gt;""),AND($P1606&lt;&gt;"",$Q1606=""),AND($S1606="",$T1606&lt;&gt;""),AND($S1606&lt;&gt;"",$T1606=""),AND($V1606="",$W1606&lt;&gt;""),AND($V1606&lt;&gt;"",$W1606="")),"Há ano preenchido parcialmente: "&amp;TRIM(IF(AND($G1606="",$H1606&lt;&gt;""),"Ano 1 (falta valor unitário); ","")&amp;IF(AND($G1606&lt;&gt;"",$H1606=""),"Ano 1 (falta quantidade); ","")&amp;IF(AND($J1606="",$K1606&lt;&gt;""),"Ano 2 (falta valor unitário); ","")&amp;IF(AND($J1606&lt;&gt;"",$K1606=""),"Ano 2 (falta quantidade); ","")&amp;IF(AND($M1606="",$N1606&lt;&gt;""),"Ano 3 (falta valor unitário); ","")&amp;IF(AND($M1606&lt;&gt;"",$N1606=""),"Ano 3 (falta quantidade); ","")&amp;IF(AND($P1606="",$Q1606&lt;&gt;""),"Ano 4 (falta valor unitário); ","")&amp;IF(AND($P1606&lt;&gt;"",$Q1606=""),"Ano 4 (falta quantidade); ","")&amp;IF(AND($S1606="",$T1606&lt;&gt;""),"Ano 5 (falta valor unitário); ","")&amp;IF(AND($S1606&lt;&gt;"",$T1606=""),"Ano 5 (falta quantidade); ","")&amp;IF(AND($V1606="",$W1606&lt;&gt;""),"Ano 6 (falta valor unitário); ","")&amp;IF(AND($V1606&lt;&gt;"",$W1606=""),"Ano 6 (falta quantidade); ","")), IF(NOT(OR(AND($G1606&lt;&gt;"",$H1606&lt;&gt;""),AND($J1606&lt;&gt;"",$K1606&lt;&gt;""),AND($M1606&lt;&gt;"",$N1606&lt;&gt;""),AND($P1606&lt;&gt;"",$Q1606&lt;&gt;""),AND($S1606&lt;&gt;"",$T1606&lt;&gt;""),AND($V1606&lt;&gt;"",$W1606&lt;&gt;""))),"Informe pelo menos um ano completo com valor unitário e quantidade.",IF(AND($C1606&lt;&gt;"",$E1606&lt;&gt;"",LEFT(TRIM($C1606),1)&lt;&gt;LEFT(TRIM($E1606),1)),"Categoria e tipo estão incompatíveis.",IF(IF(OR($E1606="",$F1606=""),FALSE(),IFERROR(COUNTIF(INDIRECT("UNITS_"&amp;SUBSTITUTE(LEFT($E1606,FIND(" ",$E1606&amp;" ")-1),".","_")),$F1606)=0,TRUE())),"Unidade incompatível com o tipo selecionado.",IF(OR(AND(ISNUMBER(SEARCH("comunic",LOWER($B1606))),LEFT($E1606,3)&lt;&gt;"4.4"),AND(ISNUMBER(SEARCH("monitor",LOWER($B1606))),NOT(OR(LEFT($E1606,3)="1.5",LEFT($E1606,3)="2.5")))),"Revise a classificação do item conforme as regras de preenchimento.",IF(AND($B1606&lt;&gt;"",OR(ISNUMBER(SEARCH("outro",LOWER($B1606))),ISNUMBER(SEARCH("divers",LOWER($B1606))),ISNUMBER(SEARCH("kit",LOWER($B1606))),ISNUMBER(SEARCH("ferrament",LOWER($B1606))),ISNUMBER(SEARCH("epi",LOWER($B1606)))),NOT(OR($Z1606&lt;&gt;"",$AA1606&lt;&gt;""))),"Descrição muito genérica: detalhe melhor o item e registre o racional no memorial ou em anexo.",IF(AND($Y1606=0,$B1606&lt;&gt;"",OR($G1606&lt;&gt;"",$H1606&lt;&gt;"",$J1606&lt;&gt;"",$K1606&lt;&gt;"",$M1606&lt;&gt;"",$N1606&lt;&gt;"",$P1606&lt;&gt;"",$Q1606&lt;&gt;"",$S1606&lt;&gt;"",$T1606&lt;&gt;"",$V1606&lt;&gt;"",$W1606&lt;&gt;"")),"O item possui dados lançados, mas o total está zerado. Revise os valores informados.","")))))))))))))))</f>
        <v/>
      </c>
    </row>
    <row r="1607" spans="1:35" ht="14.25" customHeight="1" x14ac:dyDescent="0.25">
      <c r="A1607" s="57" t="str">
        <f t="shared" si="312"/>
        <v/>
      </c>
      <c r="B1607" s="61"/>
      <c r="C1607" s="61"/>
      <c r="D1607" s="58"/>
      <c r="E1607" s="61"/>
      <c r="F1607" s="61"/>
      <c r="G1607" s="272"/>
      <c r="H1607" s="62"/>
      <c r="I1607" s="273">
        <f t="shared" si="313"/>
        <v>0</v>
      </c>
      <c r="J1607" s="272"/>
      <c r="K1607" s="62"/>
      <c r="L1607" s="270">
        <f t="shared" si="314"/>
        <v>0</v>
      </c>
      <c r="M1607" s="272"/>
      <c r="N1607" s="62"/>
      <c r="O1607" s="270">
        <f t="shared" si="315"/>
        <v>0</v>
      </c>
      <c r="P1607" s="272"/>
      <c r="Q1607" s="62"/>
      <c r="R1607" s="271">
        <f t="shared" si="316"/>
        <v>0</v>
      </c>
      <c r="S1607" s="272"/>
      <c r="T1607" s="62"/>
      <c r="U1607" s="270">
        <f t="shared" si="317"/>
        <v>0</v>
      </c>
      <c r="V1607" s="272"/>
      <c r="W1607" s="62"/>
      <c r="X1607" s="270">
        <f t="shared" si="318"/>
        <v>0</v>
      </c>
      <c r="Y1607" s="270">
        <f t="shared" si="319"/>
        <v>0</v>
      </c>
      <c r="Z1607" s="61"/>
      <c r="AA1607" s="61"/>
      <c r="AB1607" s="60" t="str">
        <f t="shared" si="320"/>
        <v/>
      </c>
      <c r="AC1607" s="21" t="b">
        <f t="shared" si="321"/>
        <v>0</v>
      </c>
      <c r="AD1607" s="21" t="b">
        <f t="shared" si="322"/>
        <v>0</v>
      </c>
      <c r="AE1607" s="21" t="b">
        <f t="shared" si="323"/>
        <v>0</v>
      </c>
      <c r="AF1607" s="21" t="b">
        <f ca="1">OR(AND($AC1607,NOT($AD1607)),AND($AC1607,OR(AND($G1607="",$H1607&lt;&gt;""),AND($G1607&lt;&gt;"",$H1607=""),AND($J1607="",$K1607&lt;&gt;""),AND($J1607&lt;&gt;"",$K1607=""),AND($M1607="",$N1607&lt;&gt;""),AND($M1607&lt;&gt;"",$N1607=""),AND($P1607="",$Q1607&lt;&gt;""),AND($P1607&lt;&gt;"",$Q1607=""),AND($S1607="",$T1607&lt;&gt;""),AND($S1607&lt;&gt;"",$T1607=""),AND($V1607="",$W1607&lt;&gt;""),AND($V1607&lt;&gt;"",$W1607=""))),AND($C1607&lt;&gt;"",$E1607&lt;&gt;"",LEFT(TRIM($C1607),1)&lt;&gt;LEFT(TRIM($E1607),1)),IF(OR($E1607="",$F1607=""),FALSE(),IFERROR(COUNTIF(INDIRECT("UNITS_"&amp;SUBSTITUTE(LEFT($E1607,FIND(" ",$E1607&amp;" ")-1),".","_")),$F1607)=0,TRUE())),AND($B1607&lt;&gt;"",OR(ISNUMBER(SEARCH("outro",LOWER($B1607))),ISNUMBER(SEARCH("divers",LOWER($B1607))),ISNUMBER(SEARCH("etc",LOWER($B1607))))),OR(AND(ISNUMBER(SEARCH("comunic",LOWER($B1607))),LEFT($E1607,3)&lt;&gt;"4.4"),AND(ISNUMBER(SEARCH("monitor",LOWER($B1607))),NOT(OR(LEFT($E1607,3)="1.5",LEFT($E1607,3)="2.5")))),AND($B1607&lt;&gt;"",OR(LEFT($C1607,1)="1",LEFT($C1607,1)="2"),$D1607=""),AND($D1607&lt;&gt;"",NOT(OR(LEFT($C1607,1)="1",LEFT($C1607,1)="2"))),AND($D1607&lt;&gt;"",COUNTIF(' PROJETO'!$B$14:$B$16,$D1607)=0),IF($D1607="",FALSE(),IF(COUNTIF(' PROJETO'!$B$14:$B$16,$D1607)=0,FALSE(),IFERROR(INDEX(' PROJETO'!$C$14:$C$16,MATCH($D1607,' PROJETO'!$B$14:$B$16,0))&lt;&gt;"Sim",FALSE()))))</f>
        <v>0</v>
      </c>
      <c r="AG1607" s="21" t="b">
        <f>AND($AC1607,$Y1607&gt;'CONFG.  LISTAS'!$F$4,$Z1607="",$AA1607="")</f>
        <v>0</v>
      </c>
      <c r="AH1607" s="21" t="str">
        <f t="shared" si="324"/>
        <v/>
      </c>
      <c r="AI1607" s="43" t="str">
        <f ca="1">IF(NOT($AC1607),"",IF(OR($B1607="",$C1607="",$E1607="",$F1607=""),"Preencha descrição, categoria, tipo e unidade.",IF(AND($B1607&lt;&gt;"",OR(LEFT($C1607,1)="1",LEFT($C1607,1)="2"),$D1607=""),"Informe a prática de restauração para itens diretos.",IF(AND($D1607&lt;&gt;"",NOT(OR(LEFT($C1607,1)="1",LEFT($C1607,1)="2"))),"Custos indiretos não devem pertencer a uma prática específica.",IF(AND($D1607&lt;&gt;"",COUNTIF(' PROJETO'!$B$14:$B$16,$D1607)=0),"Prática de restauração inválida ou não cadastrada.",IF(IF($D1607="",FALSE(),IF(COUNTIF(' PROJETO'!$B$14:$B$16,$D1607)=0,FALSE(),IFERROR(INDEX(' PROJETO'!$C$14:$C$16,MATCH($D1607,' PROJETO'!$B$14:$B$16,0))&lt;&gt;"Sim",FALSE()))),"A prática informada no item não foi selecionada na aba Projeto.",IF(AND(MAX($I1607,$L1607,$O1607,$R1607,$U1607,$X1607)&gt;'CONFG.  LISTAS'!$F$4,NOT(OR($Z1607&lt;&gt;"",$AA1607&lt;&gt;""))),"Memorial de cálculo ou anexo obrigatório não informado para item acima do limite.",IF(OR(AND($G1607&lt;&gt;"",$H1607&lt;&gt;"",OR($G1607&lt;=0,$H1607&lt;=0)),AND($J1607&lt;&gt;"",$K1607&lt;&gt;"",OR($J1607&lt;=0,$K1607&lt;=0)),AND($M1607&lt;&gt;"",$N1607&lt;&gt;"",OR($M1607&lt;=0,$N1607&lt;=0)),AND($P1607&lt;&gt;"",$Q1607&lt;&gt;"",OR($P1607&lt;=0,$Q1607&lt;=0)),AND($S1607&lt;&gt;"",$T1607&lt;&gt;"",OR($S1607&lt;=0,$T1607&lt;=0)),AND($V1607&lt;&gt;"",$W1607&lt;&gt;"",OR($V1607&lt;=0,$W1607&lt;=0))),"Revise os valores informados: valor unitário e quantidade devem ser maiores que zero.",IF(OR(AND($G1607="",$H1607&lt;&gt;""),AND($G1607&lt;&gt;"",$H1607=""),AND($J1607="",$K1607&lt;&gt;""),AND($J1607&lt;&gt;"",$K1607=""),AND($M1607="",$N1607&lt;&gt;""),AND($M1607&lt;&gt;"",$N1607=""),AND($P1607="",$Q1607&lt;&gt;""),AND($P1607&lt;&gt;"",$Q1607=""),AND($S1607="",$T1607&lt;&gt;""),AND($S1607&lt;&gt;"",$T1607=""),AND($V1607="",$W1607&lt;&gt;""),AND($V1607&lt;&gt;"",$W1607="")),"Há ano preenchido parcialmente: "&amp;TRIM(IF(AND($G1607="",$H1607&lt;&gt;""),"Ano 1 (falta valor unitário); ","")&amp;IF(AND($G1607&lt;&gt;"",$H1607=""),"Ano 1 (falta quantidade); ","")&amp;IF(AND($J1607="",$K1607&lt;&gt;""),"Ano 2 (falta valor unitário); ","")&amp;IF(AND($J1607&lt;&gt;"",$K1607=""),"Ano 2 (falta quantidade); ","")&amp;IF(AND($M1607="",$N1607&lt;&gt;""),"Ano 3 (falta valor unitário); ","")&amp;IF(AND($M1607&lt;&gt;"",$N1607=""),"Ano 3 (falta quantidade); ","")&amp;IF(AND($P1607="",$Q1607&lt;&gt;""),"Ano 4 (falta valor unitário); ","")&amp;IF(AND($P1607&lt;&gt;"",$Q1607=""),"Ano 4 (falta quantidade); ","")&amp;IF(AND($S1607="",$T1607&lt;&gt;""),"Ano 5 (falta valor unitário); ","")&amp;IF(AND($S1607&lt;&gt;"",$T1607=""),"Ano 5 (falta quantidade); ","")&amp;IF(AND($V1607="",$W1607&lt;&gt;""),"Ano 6 (falta valor unitário); ","")&amp;IF(AND($V1607&lt;&gt;"",$W1607=""),"Ano 6 (falta quantidade); ","")), IF(NOT(OR(AND($G1607&lt;&gt;"",$H1607&lt;&gt;""),AND($J1607&lt;&gt;"",$K1607&lt;&gt;""),AND($M1607&lt;&gt;"",$N1607&lt;&gt;""),AND($P1607&lt;&gt;"",$Q1607&lt;&gt;""),AND($S1607&lt;&gt;"",$T1607&lt;&gt;""),AND($V1607&lt;&gt;"",$W1607&lt;&gt;""))),"Informe pelo menos um ano completo com valor unitário e quantidade.",IF(AND($C1607&lt;&gt;"",$E1607&lt;&gt;"",LEFT(TRIM($C1607),1)&lt;&gt;LEFT(TRIM($E1607),1)),"Categoria e tipo estão incompatíveis.",IF(IF(OR($E1607="",$F1607=""),FALSE(),IFERROR(COUNTIF(INDIRECT("UNITS_"&amp;SUBSTITUTE(LEFT($E1607,FIND(" ",$E1607&amp;" ")-1),".","_")),$F1607)=0,TRUE())),"Unidade incompatível com o tipo selecionado.",IF(OR(AND(ISNUMBER(SEARCH("comunic",LOWER($B1607))),LEFT($E1607,3)&lt;&gt;"4.4"),AND(ISNUMBER(SEARCH("monitor",LOWER($B1607))),NOT(OR(LEFT($E1607,3)="1.5",LEFT($E1607,3)="2.5")))),"Revise a classificação do item conforme as regras de preenchimento.",IF(AND($B1607&lt;&gt;"",OR(ISNUMBER(SEARCH("outro",LOWER($B1607))),ISNUMBER(SEARCH("divers",LOWER($B1607))),ISNUMBER(SEARCH("kit",LOWER($B1607))),ISNUMBER(SEARCH("ferrament",LOWER($B1607))),ISNUMBER(SEARCH("epi",LOWER($B1607)))),NOT(OR($Z1607&lt;&gt;"",$AA1607&lt;&gt;""))),"Descrição muito genérica: detalhe melhor o item e registre o racional no memorial ou em anexo.",IF(AND($Y1607=0,$B1607&lt;&gt;"",OR($G1607&lt;&gt;"",$H1607&lt;&gt;"",$J1607&lt;&gt;"",$K1607&lt;&gt;"",$M1607&lt;&gt;"",$N1607&lt;&gt;"",$P1607&lt;&gt;"",$Q1607&lt;&gt;"",$S1607&lt;&gt;"",$T1607&lt;&gt;"",$V1607&lt;&gt;"",$W1607&lt;&gt;"")),"O item possui dados lançados, mas o total está zerado. Revise os valores informados.","")))))))))))))))</f>
        <v/>
      </c>
    </row>
    <row r="1608" spans="1:35" ht="14.25" customHeight="1" x14ac:dyDescent="0.25">
      <c r="A1608" s="57" t="str">
        <f t="shared" si="312"/>
        <v/>
      </c>
      <c r="B1608" s="58"/>
      <c r="C1608" s="58"/>
      <c r="D1608" s="58"/>
      <c r="E1608" s="58"/>
      <c r="F1608" s="58"/>
      <c r="G1608" s="269"/>
      <c r="H1608" s="59"/>
      <c r="I1608" s="273">
        <f t="shared" si="313"/>
        <v>0</v>
      </c>
      <c r="J1608" s="269"/>
      <c r="K1608" s="59"/>
      <c r="L1608" s="270">
        <f t="shared" si="314"/>
        <v>0</v>
      </c>
      <c r="M1608" s="269"/>
      <c r="N1608" s="59"/>
      <c r="O1608" s="270">
        <f t="shared" si="315"/>
        <v>0</v>
      </c>
      <c r="P1608" s="269"/>
      <c r="Q1608" s="59"/>
      <c r="R1608" s="271">
        <f t="shared" si="316"/>
        <v>0</v>
      </c>
      <c r="S1608" s="269"/>
      <c r="T1608" s="59"/>
      <c r="U1608" s="270">
        <f t="shared" si="317"/>
        <v>0</v>
      </c>
      <c r="V1608" s="269"/>
      <c r="W1608" s="59"/>
      <c r="X1608" s="270">
        <f t="shared" si="318"/>
        <v>0</v>
      </c>
      <c r="Y1608" s="270">
        <f t="shared" si="319"/>
        <v>0</v>
      </c>
      <c r="Z1608" s="58"/>
      <c r="AA1608" s="58"/>
      <c r="AB1608" s="60" t="str">
        <f t="shared" si="320"/>
        <v/>
      </c>
      <c r="AC1608" s="21" t="b">
        <f t="shared" si="321"/>
        <v>0</v>
      </c>
      <c r="AD1608" s="21" t="b">
        <f t="shared" si="322"/>
        <v>0</v>
      </c>
      <c r="AE1608" s="21" t="b">
        <f t="shared" si="323"/>
        <v>0</v>
      </c>
      <c r="AF1608" s="21" t="b">
        <f ca="1">OR(AND($AC1608,NOT($AD1608)),AND($AC1608,OR(AND($G1608="",$H1608&lt;&gt;""),AND($G1608&lt;&gt;"",$H1608=""),AND($J1608="",$K1608&lt;&gt;""),AND($J1608&lt;&gt;"",$K1608=""),AND($M1608="",$N1608&lt;&gt;""),AND($M1608&lt;&gt;"",$N1608=""),AND($P1608="",$Q1608&lt;&gt;""),AND($P1608&lt;&gt;"",$Q1608=""),AND($S1608="",$T1608&lt;&gt;""),AND($S1608&lt;&gt;"",$T1608=""),AND($V1608="",$W1608&lt;&gt;""),AND($V1608&lt;&gt;"",$W1608=""))),AND($C1608&lt;&gt;"",$E1608&lt;&gt;"",LEFT(TRIM($C1608),1)&lt;&gt;LEFT(TRIM($E1608),1)),IF(OR($E1608="",$F1608=""),FALSE(),IFERROR(COUNTIF(INDIRECT("UNITS_"&amp;SUBSTITUTE(LEFT($E1608,FIND(" ",$E1608&amp;" ")-1),".","_")),$F1608)=0,TRUE())),AND($B1608&lt;&gt;"",OR(ISNUMBER(SEARCH("outro",LOWER($B1608))),ISNUMBER(SEARCH("divers",LOWER($B1608))),ISNUMBER(SEARCH("etc",LOWER($B1608))))),OR(AND(ISNUMBER(SEARCH("comunic",LOWER($B1608))),LEFT($E1608,3)&lt;&gt;"4.4"),AND(ISNUMBER(SEARCH("monitor",LOWER($B1608))),NOT(OR(LEFT($E1608,3)="1.5",LEFT($E1608,3)="2.5")))),AND($B1608&lt;&gt;"",OR(LEFT($C1608,1)="1",LEFT($C1608,1)="2"),$D1608=""),AND($D1608&lt;&gt;"",NOT(OR(LEFT($C1608,1)="1",LEFT($C1608,1)="2"))),AND($D1608&lt;&gt;"",COUNTIF(' PROJETO'!$B$14:$B$16,$D1608)=0),IF($D1608="",FALSE(),IF(COUNTIF(' PROJETO'!$B$14:$B$16,$D1608)=0,FALSE(),IFERROR(INDEX(' PROJETO'!$C$14:$C$16,MATCH($D1608,' PROJETO'!$B$14:$B$16,0))&lt;&gt;"Sim",FALSE()))))</f>
        <v>0</v>
      </c>
      <c r="AG1608" s="21" t="b">
        <f>AND($AC1608,$Y1608&gt;'CONFG.  LISTAS'!$F$4,$Z1608="",$AA1608="")</f>
        <v>0</v>
      </c>
      <c r="AH1608" s="21" t="str">
        <f t="shared" si="324"/>
        <v/>
      </c>
      <c r="AI1608" s="43" t="str">
        <f ca="1">IF(NOT($AC1608),"",IF(OR($B1608="",$C1608="",$E1608="",$F1608=""),"Preencha descrição, categoria, tipo e unidade.",IF(AND($B1608&lt;&gt;"",OR(LEFT($C1608,1)="1",LEFT($C1608,1)="2"),$D1608=""),"Informe a prática de restauração para itens diretos.",IF(AND($D1608&lt;&gt;"",NOT(OR(LEFT($C1608,1)="1",LEFT($C1608,1)="2"))),"Custos indiretos não devem pertencer a uma prática específica.",IF(AND($D1608&lt;&gt;"",COUNTIF(' PROJETO'!$B$14:$B$16,$D1608)=0),"Prática de restauração inválida ou não cadastrada.",IF(IF($D1608="",FALSE(),IF(COUNTIF(' PROJETO'!$B$14:$B$16,$D1608)=0,FALSE(),IFERROR(INDEX(' PROJETO'!$C$14:$C$16,MATCH($D1608,' PROJETO'!$B$14:$B$16,0))&lt;&gt;"Sim",FALSE()))),"A prática informada no item não foi selecionada na aba Projeto.",IF(AND(MAX($I1608,$L1608,$O1608,$R1608,$U1608,$X1608)&gt;'CONFG.  LISTAS'!$F$4,NOT(OR($Z1608&lt;&gt;"",$AA1608&lt;&gt;""))),"Memorial de cálculo ou anexo obrigatório não informado para item acima do limite.",IF(OR(AND($G1608&lt;&gt;"",$H1608&lt;&gt;"",OR($G1608&lt;=0,$H1608&lt;=0)),AND($J1608&lt;&gt;"",$K1608&lt;&gt;"",OR($J1608&lt;=0,$K1608&lt;=0)),AND($M1608&lt;&gt;"",$N1608&lt;&gt;"",OR($M1608&lt;=0,$N1608&lt;=0)),AND($P1608&lt;&gt;"",$Q1608&lt;&gt;"",OR($P1608&lt;=0,$Q1608&lt;=0)),AND($S1608&lt;&gt;"",$T1608&lt;&gt;"",OR($S1608&lt;=0,$T1608&lt;=0)),AND($V1608&lt;&gt;"",$W1608&lt;&gt;"",OR($V1608&lt;=0,$W1608&lt;=0))),"Revise os valores informados: valor unitário e quantidade devem ser maiores que zero.",IF(OR(AND($G1608="",$H1608&lt;&gt;""),AND($G1608&lt;&gt;"",$H1608=""),AND($J1608="",$K1608&lt;&gt;""),AND($J1608&lt;&gt;"",$K1608=""),AND($M1608="",$N1608&lt;&gt;""),AND($M1608&lt;&gt;"",$N1608=""),AND($P1608="",$Q1608&lt;&gt;""),AND($P1608&lt;&gt;"",$Q1608=""),AND($S1608="",$T1608&lt;&gt;""),AND($S1608&lt;&gt;"",$T1608=""),AND($V1608="",$W1608&lt;&gt;""),AND($V1608&lt;&gt;"",$W1608="")),"Há ano preenchido parcialmente: "&amp;TRIM(IF(AND($G1608="",$H1608&lt;&gt;""),"Ano 1 (falta valor unitário); ","")&amp;IF(AND($G1608&lt;&gt;"",$H1608=""),"Ano 1 (falta quantidade); ","")&amp;IF(AND($J1608="",$K1608&lt;&gt;""),"Ano 2 (falta valor unitário); ","")&amp;IF(AND($J1608&lt;&gt;"",$K1608=""),"Ano 2 (falta quantidade); ","")&amp;IF(AND($M1608="",$N1608&lt;&gt;""),"Ano 3 (falta valor unitário); ","")&amp;IF(AND($M1608&lt;&gt;"",$N1608=""),"Ano 3 (falta quantidade); ","")&amp;IF(AND($P1608="",$Q1608&lt;&gt;""),"Ano 4 (falta valor unitário); ","")&amp;IF(AND($P1608&lt;&gt;"",$Q1608=""),"Ano 4 (falta quantidade); ","")&amp;IF(AND($S1608="",$T1608&lt;&gt;""),"Ano 5 (falta valor unitário); ","")&amp;IF(AND($S1608&lt;&gt;"",$T1608=""),"Ano 5 (falta quantidade); ","")&amp;IF(AND($V1608="",$W1608&lt;&gt;""),"Ano 6 (falta valor unitário); ","")&amp;IF(AND($V1608&lt;&gt;"",$W1608=""),"Ano 6 (falta quantidade); ","")), IF(NOT(OR(AND($G1608&lt;&gt;"",$H1608&lt;&gt;""),AND($J1608&lt;&gt;"",$K1608&lt;&gt;""),AND($M1608&lt;&gt;"",$N1608&lt;&gt;""),AND($P1608&lt;&gt;"",$Q1608&lt;&gt;""),AND($S1608&lt;&gt;"",$T1608&lt;&gt;""),AND($V1608&lt;&gt;"",$W1608&lt;&gt;""))),"Informe pelo menos um ano completo com valor unitário e quantidade.",IF(AND($C1608&lt;&gt;"",$E1608&lt;&gt;"",LEFT(TRIM($C1608),1)&lt;&gt;LEFT(TRIM($E1608),1)),"Categoria e tipo estão incompatíveis.",IF(IF(OR($E1608="",$F1608=""),FALSE(),IFERROR(COUNTIF(INDIRECT("UNITS_"&amp;SUBSTITUTE(LEFT($E1608,FIND(" ",$E1608&amp;" ")-1),".","_")),$F1608)=0,TRUE())),"Unidade incompatível com o tipo selecionado.",IF(OR(AND(ISNUMBER(SEARCH("comunic",LOWER($B1608))),LEFT($E1608,3)&lt;&gt;"4.4"),AND(ISNUMBER(SEARCH("monitor",LOWER($B1608))),NOT(OR(LEFT($E1608,3)="1.5",LEFT($E1608,3)="2.5")))),"Revise a classificação do item conforme as regras de preenchimento.",IF(AND($B1608&lt;&gt;"",OR(ISNUMBER(SEARCH("outro",LOWER($B1608))),ISNUMBER(SEARCH("divers",LOWER($B1608))),ISNUMBER(SEARCH("kit",LOWER($B1608))),ISNUMBER(SEARCH("ferrament",LOWER($B1608))),ISNUMBER(SEARCH("epi",LOWER($B1608)))),NOT(OR($Z1608&lt;&gt;"",$AA1608&lt;&gt;""))),"Descrição muito genérica: detalhe melhor o item e registre o racional no memorial ou em anexo.",IF(AND($Y1608=0,$B1608&lt;&gt;"",OR($G1608&lt;&gt;"",$H1608&lt;&gt;"",$J1608&lt;&gt;"",$K1608&lt;&gt;"",$M1608&lt;&gt;"",$N1608&lt;&gt;"",$P1608&lt;&gt;"",$Q1608&lt;&gt;"",$S1608&lt;&gt;"",$T1608&lt;&gt;"",$V1608&lt;&gt;"",$W1608&lt;&gt;"")),"O item possui dados lançados, mas o total está zerado. Revise os valores informados.","")))))))))))))))</f>
        <v/>
      </c>
    </row>
    <row r="1609" spans="1:35" ht="14.25" customHeight="1" x14ac:dyDescent="0.25">
      <c r="A1609" s="57" t="str">
        <f t="shared" si="312"/>
        <v/>
      </c>
      <c r="B1609" s="61"/>
      <c r="C1609" s="61"/>
      <c r="D1609" s="58"/>
      <c r="E1609" s="61"/>
      <c r="F1609" s="61"/>
      <c r="G1609" s="272"/>
      <c r="H1609" s="62"/>
      <c r="I1609" s="273">
        <f t="shared" si="313"/>
        <v>0</v>
      </c>
      <c r="J1609" s="272"/>
      <c r="K1609" s="62"/>
      <c r="L1609" s="270">
        <f t="shared" si="314"/>
        <v>0</v>
      </c>
      <c r="M1609" s="272"/>
      <c r="N1609" s="62"/>
      <c r="O1609" s="270">
        <f t="shared" si="315"/>
        <v>0</v>
      </c>
      <c r="P1609" s="272"/>
      <c r="Q1609" s="62"/>
      <c r="R1609" s="271">
        <f t="shared" si="316"/>
        <v>0</v>
      </c>
      <c r="S1609" s="272"/>
      <c r="T1609" s="62"/>
      <c r="U1609" s="270">
        <f t="shared" si="317"/>
        <v>0</v>
      </c>
      <c r="V1609" s="272"/>
      <c r="W1609" s="62"/>
      <c r="X1609" s="270">
        <f t="shared" si="318"/>
        <v>0</v>
      </c>
      <c r="Y1609" s="270">
        <f t="shared" si="319"/>
        <v>0</v>
      </c>
      <c r="Z1609" s="61"/>
      <c r="AA1609" s="61"/>
      <c r="AB1609" s="60" t="str">
        <f t="shared" si="320"/>
        <v/>
      </c>
      <c r="AC1609" s="21" t="b">
        <f t="shared" si="321"/>
        <v>0</v>
      </c>
      <c r="AD1609" s="21" t="b">
        <f t="shared" si="322"/>
        <v>0</v>
      </c>
      <c r="AE1609" s="21" t="b">
        <f t="shared" si="323"/>
        <v>0</v>
      </c>
      <c r="AF1609" s="21" t="b">
        <f ca="1">OR(AND($AC1609,NOT($AD1609)),AND($AC1609,OR(AND($G1609="",$H1609&lt;&gt;""),AND($G1609&lt;&gt;"",$H1609=""),AND($J1609="",$K1609&lt;&gt;""),AND($J1609&lt;&gt;"",$K1609=""),AND($M1609="",$N1609&lt;&gt;""),AND($M1609&lt;&gt;"",$N1609=""),AND($P1609="",$Q1609&lt;&gt;""),AND($P1609&lt;&gt;"",$Q1609=""),AND($S1609="",$T1609&lt;&gt;""),AND($S1609&lt;&gt;"",$T1609=""),AND($V1609="",$W1609&lt;&gt;""),AND($V1609&lt;&gt;"",$W1609=""))),AND($C1609&lt;&gt;"",$E1609&lt;&gt;"",LEFT(TRIM($C1609),1)&lt;&gt;LEFT(TRIM($E1609),1)),IF(OR($E1609="",$F1609=""),FALSE(),IFERROR(COUNTIF(INDIRECT("UNITS_"&amp;SUBSTITUTE(LEFT($E1609,FIND(" ",$E1609&amp;" ")-1),".","_")),$F1609)=0,TRUE())),AND($B1609&lt;&gt;"",OR(ISNUMBER(SEARCH("outro",LOWER($B1609))),ISNUMBER(SEARCH("divers",LOWER($B1609))),ISNUMBER(SEARCH("etc",LOWER($B1609))))),OR(AND(ISNUMBER(SEARCH("comunic",LOWER($B1609))),LEFT($E1609,3)&lt;&gt;"4.4"),AND(ISNUMBER(SEARCH("monitor",LOWER($B1609))),NOT(OR(LEFT($E1609,3)="1.5",LEFT($E1609,3)="2.5")))),AND($B1609&lt;&gt;"",OR(LEFT($C1609,1)="1",LEFT($C1609,1)="2"),$D1609=""),AND($D1609&lt;&gt;"",NOT(OR(LEFT($C1609,1)="1",LEFT($C1609,1)="2"))),AND($D1609&lt;&gt;"",COUNTIF(' PROJETO'!$B$14:$B$16,$D1609)=0),IF($D1609="",FALSE(),IF(COUNTIF(' PROJETO'!$B$14:$B$16,$D1609)=0,FALSE(),IFERROR(INDEX(' PROJETO'!$C$14:$C$16,MATCH($D1609,' PROJETO'!$B$14:$B$16,0))&lt;&gt;"Sim",FALSE()))))</f>
        <v>0</v>
      </c>
      <c r="AG1609" s="21" t="b">
        <f>AND($AC1609,$Y1609&gt;'CONFG.  LISTAS'!$F$4,$Z1609="",$AA1609="")</f>
        <v>0</v>
      </c>
      <c r="AH1609" s="21" t="str">
        <f t="shared" si="324"/>
        <v/>
      </c>
      <c r="AI1609" s="43" t="str">
        <f ca="1">IF(NOT($AC1609),"",IF(OR($B1609="",$C1609="",$E1609="",$F1609=""),"Preencha descrição, categoria, tipo e unidade.",IF(AND($B1609&lt;&gt;"",OR(LEFT($C1609,1)="1",LEFT($C1609,1)="2"),$D1609=""),"Informe a prática de restauração para itens diretos.",IF(AND($D1609&lt;&gt;"",NOT(OR(LEFT($C1609,1)="1",LEFT($C1609,1)="2"))),"Custos indiretos não devem pertencer a uma prática específica.",IF(AND($D1609&lt;&gt;"",COUNTIF(' PROJETO'!$B$14:$B$16,$D1609)=0),"Prática de restauração inválida ou não cadastrada.",IF(IF($D1609="",FALSE(),IF(COUNTIF(' PROJETO'!$B$14:$B$16,$D1609)=0,FALSE(),IFERROR(INDEX(' PROJETO'!$C$14:$C$16,MATCH($D1609,' PROJETO'!$B$14:$B$16,0))&lt;&gt;"Sim",FALSE()))),"A prática informada no item não foi selecionada na aba Projeto.",IF(AND(MAX($I1609,$L1609,$O1609,$R1609,$U1609,$X1609)&gt;'CONFG.  LISTAS'!$F$4,NOT(OR($Z1609&lt;&gt;"",$AA1609&lt;&gt;""))),"Memorial de cálculo ou anexo obrigatório não informado para item acima do limite.",IF(OR(AND($G1609&lt;&gt;"",$H1609&lt;&gt;"",OR($G1609&lt;=0,$H1609&lt;=0)),AND($J1609&lt;&gt;"",$K1609&lt;&gt;"",OR($J1609&lt;=0,$K1609&lt;=0)),AND($M1609&lt;&gt;"",$N1609&lt;&gt;"",OR($M1609&lt;=0,$N1609&lt;=0)),AND($P1609&lt;&gt;"",$Q1609&lt;&gt;"",OR($P1609&lt;=0,$Q1609&lt;=0)),AND($S1609&lt;&gt;"",$T1609&lt;&gt;"",OR($S1609&lt;=0,$T1609&lt;=0)),AND($V1609&lt;&gt;"",$W1609&lt;&gt;"",OR($V1609&lt;=0,$W1609&lt;=0))),"Revise os valores informados: valor unitário e quantidade devem ser maiores que zero.",IF(OR(AND($G1609="",$H1609&lt;&gt;""),AND($G1609&lt;&gt;"",$H1609=""),AND($J1609="",$K1609&lt;&gt;""),AND($J1609&lt;&gt;"",$K1609=""),AND($M1609="",$N1609&lt;&gt;""),AND($M1609&lt;&gt;"",$N1609=""),AND($P1609="",$Q1609&lt;&gt;""),AND($P1609&lt;&gt;"",$Q1609=""),AND($S1609="",$T1609&lt;&gt;""),AND($S1609&lt;&gt;"",$T1609=""),AND($V1609="",$W1609&lt;&gt;""),AND($V1609&lt;&gt;"",$W1609="")),"Há ano preenchido parcialmente: "&amp;TRIM(IF(AND($G1609="",$H1609&lt;&gt;""),"Ano 1 (falta valor unitário); ","")&amp;IF(AND($G1609&lt;&gt;"",$H1609=""),"Ano 1 (falta quantidade); ","")&amp;IF(AND($J1609="",$K1609&lt;&gt;""),"Ano 2 (falta valor unitário); ","")&amp;IF(AND($J1609&lt;&gt;"",$K1609=""),"Ano 2 (falta quantidade); ","")&amp;IF(AND($M1609="",$N1609&lt;&gt;""),"Ano 3 (falta valor unitário); ","")&amp;IF(AND($M1609&lt;&gt;"",$N1609=""),"Ano 3 (falta quantidade); ","")&amp;IF(AND($P1609="",$Q1609&lt;&gt;""),"Ano 4 (falta valor unitário); ","")&amp;IF(AND($P1609&lt;&gt;"",$Q1609=""),"Ano 4 (falta quantidade); ","")&amp;IF(AND($S1609="",$T1609&lt;&gt;""),"Ano 5 (falta valor unitário); ","")&amp;IF(AND($S1609&lt;&gt;"",$T1609=""),"Ano 5 (falta quantidade); ","")&amp;IF(AND($V1609="",$W1609&lt;&gt;""),"Ano 6 (falta valor unitário); ","")&amp;IF(AND($V1609&lt;&gt;"",$W1609=""),"Ano 6 (falta quantidade); ","")), IF(NOT(OR(AND($G1609&lt;&gt;"",$H1609&lt;&gt;""),AND($J1609&lt;&gt;"",$K1609&lt;&gt;""),AND($M1609&lt;&gt;"",$N1609&lt;&gt;""),AND($P1609&lt;&gt;"",$Q1609&lt;&gt;""),AND($S1609&lt;&gt;"",$T1609&lt;&gt;""),AND($V1609&lt;&gt;"",$W1609&lt;&gt;""))),"Informe pelo menos um ano completo com valor unitário e quantidade.",IF(AND($C1609&lt;&gt;"",$E1609&lt;&gt;"",LEFT(TRIM($C1609),1)&lt;&gt;LEFT(TRIM($E1609),1)),"Categoria e tipo estão incompatíveis.",IF(IF(OR($E1609="",$F1609=""),FALSE(),IFERROR(COUNTIF(INDIRECT("UNITS_"&amp;SUBSTITUTE(LEFT($E1609,FIND(" ",$E1609&amp;" ")-1),".","_")),$F1609)=0,TRUE())),"Unidade incompatível com o tipo selecionado.",IF(OR(AND(ISNUMBER(SEARCH("comunic",LOWER($B1609))),LEFT($E1609,3)&lt;&gt;"4.4"),AND(ISNUMBER(SEARCH("monitor",LOWER($B1609))),NOT(OR(LEFT($E1609,3)="1.5",LEFT($E1609,3)="2.5")))),"Revise a classificação do item conforme as regras de preenchimento.",IF(AND($B1609&lt;&gt;"",OR(ISNUMBER(SEARCH("outro",LOWER($B1609))),ISNUMBER(SEARCH("divers",LOWER($B1609))),ISNUMBER(SEARCH("kit",LOWER($B1609))),ISNUMBER(SEARCH("ferrament",LOWER($B1609))),ISNUMBER(SEARCH("epi",LOWER($B1609)))),NOT(OR($Z1609&lt;&gt;"",$AA1609&lt;&gt;""))),"Descrição muito genérica: detalhe melhor o item e registre o racional no memorial ou em anexo.",IF(AND($Y1609=0,$B1609&lt;&gt;"",OR($G1609&lt;&gt;"",$H1609&lt;&gt;"",$J1609&lt;&gt;"",$K1609&lt;&gt;"",$M1609&lt;&gt;"",$N1609&lt;&gt;"",$P1609&lt;&gt;"",$Q1609&lt;&gt;"",$S1609&lt;&gt;"",$T1609&lt;&gt;"",$V1609&lt;&gt;"",$W1609&lt;&gt;"")),"O item possui dados lançados, mas o total está zerado. Revise os valores informados.","")))))))))))))))</f>
        <v/>
      </c>
    </row>
    <row r="1610" spans="1:35" ht="14.25" customHeight="1" x14ac:dyDescent="0.25">
      <c r="A1610" s="57" t="str">
        <f t="shared" ref="A1610:A1673" si="325">AH1610</f>
        <v/>
      </c>
      <c r="B1610" s="58"/>
      <c r="C1610" s="58"/>
      <c r="D1610" s="58"/>
      <c r="E1610" s="58"/>
      <c r="F1610" s="58"/>
      <c r="G1610" s="269"/>
      <c r="H1610" s="59"/>
      <c r="I1610" s="273">
        <f t="shared" ref="I1610:I1673" si="326">IFERROR(G1610*H1610,0)</f>
        <v>0</v>
      </c>
      <c r="J1610" s="269"/>
      <c r="K1610" s="59"/>
      <c r="L1610" s="270">
        <f t="shared" ref="L1610:L1673" si="327">IFERROR(J1610*K1610,0)</f>
        <v>0</v>
      </c>
      <c r="M1610" s="269"/>
      <c r="N1610" s="59"/>
      <c r="O1610" s="270">
        <f t="shared" ref="O1610:O1673" si="328">IFERROR(M1610*N1610,0)</f>
        <v>0</v>
      </c>
      <c r="P1610" s="269"/>
      <c r="Q1610" s="59"/>
      <c r="R1610" s="271">
        <f t="shared" ref="R1610:R1673" si="329">IFERROR(P1610*Q1610,0)</f>
        <v>0</v>
      </c>
      <c r="S1610" s="269"/>
      <c r="T1610" s="59"/>
      <c r="U1610" s="270">
        <f t="shared" ref="U1610:U1673" si="330">IFERROR(S1610*T1610,0)</f>
        <v>0</v>
      </c>
      <c r="V1610" s="269"/>
      <c r="W1610" s="59"/>
      <c r="X1610" s="270">
        <f t="shared" ref="X1610:X1673" si="331">IFERROR(V1610*W1610,0)</f>
        <v>0</v>
      </c>
      <c r="Y1610" s="270">
        <f t="shared" ref="Y1610:Y1673" si="332">SUM(I1610,L1610,O1610,R1610,U1610,X1610)</f>
        <v>0</v>
      </c>
      <c r="Z1610" s="58"/>
      <c r="AA1610" s="58"/>
      <c r="AB1610" s="60" t="str">
        <f t="shared" ref="AB1610:AB1673" si="333">IF($B1610="","",TEXT(ROW()-4,"000"))</f>
        <v/>
      </c>
      <c r="AC1610" s="21" t="b">
        <f t="shared" ref="AC1610:AC1673" si="334">OR(LEN($B1610&amp;"")&gt;0,LEN($C1610&amp;"")&gt;0,LEN($D1610&amp;"")&gt;0,LEN($E1610&amp;"")&gt;0,LEN($F1610&amp;"")&gt;0,LEN($G1610&amp;"")&gt;0,LEN($H1610&amp;"")&gt;0,LEN($J1610&amp;"")&gt;0,LEN($K1610&amp;"")&gt;0,LEN($M1610&amp;"")&gt;0,LEN($N1610&amp;"")&gt;0,LEN($P1610&amp;"")&gt;0,LEN($Q1610&amp;"")&gt;0,LEN($S1610&amp;"")&gt;0,LEN($T1610&amp;"")&gt;0,LEN($V1610&amp;"")&gt;0,LEN($W1610&amp;"")&gt;0,LEN($Z1610&amp;"")&gt;0,LEN($AA1610&amp;"")&gt;0)</f>
        <v>0</v>
      </c>
      <c r="AD1610" s="21" t="b">
        <f t="shared" ref="AD1610:AD1673" si="335">AND($B1610&lt;&gt;"",$C1610&lt;&gt;"",$E1610&lt;&gt;"",$F1610&lt;&gt;"")</f>
        <v>0</v>
      </c>
      <c r="AE1610" s="21" t="b">
        <f t="shared" ref="AE1610:AE1673" si="336">OR(AND($G1610&lt;&gt;"",$H1610&lt;&gt;""),AND($J1610&lt;&gt;"",$K1610&lt;&gt;""),AND($M1610&lt;&gt;"",$N1610&lt;&gt;""),AND($P1610&lt;&gt;"",$Q1610&lt;&gt;""),AND($S1610&lt;&gt;"",$T1610&lt;&gt;""),AND($V1610&lt;&gt;"",$W1610&lt;&gt;""))</f>
        <v>0</v>
      </c>
      <c r="AF1610" s="21" t="b">
        <f ca="1">OR(AND($AC1610,NOT($AD1610)),AND($AC1610,OR(AND($G1610="",$H1610&lt;&gt;""),AND($G1610&lt;&gt;"",$H1610=""),AND($J1610="",$K1610&lt;&gt;""),AND($J1610&lt;&gt;"",$K1610=""),AND($M1610="",$N1610&lt;&gt;""),AND($M1610&lt;&gt;"",$N1610=""),AND($P1610="",$Q1610&lt;&gt;""),AND($P1610&lt;&gt;"",$Q1610=""),AND($S1610="",$T1610&lt;&gt;""),AND($S1610&lt;&gt;"",$T1610=""),AND($V1610="",$W1610&lt;&gt;""),AND($V1610&lt;&gt;"",$W1610=""))),AND($C1610&lt;&gt;"",$E1610&lt;&gt;"",LEFT(TRIM($C1610),1)&lt;&gt;LEFT(TRIM($E1610),1)),IF(OR($E1610="",$F1610=""),FALSE(),IFERROR(COUNTIF(INDIRECT("UNITS_"&amp;SUBSTITUTE(LEFT($E1610,FIND(" ",$E1610&amp;" ")-1),".","_")),$F1610)=0,TRUE())),AND($B1610&lt;&gt;"",OR(ISNUMBER(SEARCH("outro",LOWER($B1610))),ISNUMBER(SEARCH("divers",LOWER($B1610))),ISNUMBER(SEARCH("etc",LOWER($B1610))))),OR(AND(ISNUMBER(SEARCH("comunic",LOWER($B1610))),LEFT($E1610,3)&lt;&gt;"4.4"),AND(ISNUMBER(SEARCH("monitor",LOWER($B1610))),NOT(OR(LEFT($E1610,3)="1.5",LEFT($E1610,3)="2.5")))),AND($B1610&lt;&gt;"",OR(LEFT($C1610,1)="1",LEFT($C1610,1)="2"),$D1610=""),AND($D1610&lt;&gt;"",NOT(OR(LEFT($C1610,1)="1",LEFT($C1610,1)="2"))),AND($D1610&lt;&gt;"",COUNTIF(' PROJETO'!$B$14:$B$16,$D1610)=0),IF($D1610="",FALSE(),IF(COUNTIF(' PROJETO'!$B$14:$B$16,$D1610)=0,FALSE(),IFERROR(INDEX(' PROJETO'!$C$14:$C$16,MATCH($D1610,' PROJETO'!$B$14:$B$16,0))&lt;&gt;"Sim",FALSE()))))</f>
        <v>0</v>
      </c>
      <c r="AG1610" s="21" t="b">
        <f>AND($AC1610,$Y1610&gt;'CONFG.  LISTAS'!$F$4,$Z1610="",$AA1610="")</f>
        <v>0</v>
      </c>
      <c r="AH1610" s="21" t="str">
        <f t="shared" ref="AH1610:AH1673" si="337">IF(NOT($AC1610),"",IF($AG1610,"⚠",IF(OR(AND($AC1610,NOT($AE1610)),$AF1610),"◔","✓")))</f>
        <v/>
      </c>
      <c r="AI1610" s="43" t="str">
        <f ca="1">IF(NOT($AC1610),"",IF(OR($B1610="",$C1610="",$E1610="",$F1610=""),"Preencha descrição, categoria, tipo e unidade.",IF(AND($B1610&lt;&gt;"",OR(LEFT($C1610,1)="1",LEFT($C1610,1)="2"),$D1610=""),"Informe a prática de restauração para itens diretos.",IF(AND($D1610&lt;&gt;"",NOT(OR(LEFT($C1610,1)="1",LEFT($C1610,1)="2"))),"Custos indiretos não devem pertencer a uma prática específica.",IF(AND($D1610&lt;&gt;"",COUNTIF(' PROJETO'!$B$14:$B$16,$D1610)=0),"Prática de restauração inválida ou não cadastrada.",IF(IF($D1610="",FALSE(),IF(COUNTIF(' PROJETO'!$B$14:$B$16,$D1610)=0,FALSE(),IFERROR(INDEX(' PROJETO'!$C$14:$C$16,MATCH($D1610,' PROJETO'!$B$14:$B$16,0))&lt;&gt;"Sim",FALSE()))),"A prática informada no item não foi selecionada na aba Projeto.",IF(AND(MAX($I1610,$L1610,$O1610,$R1610,$U1610,$X1610)&gt;'CONFG.  LISTAS'!$F$4,NOT(OR($Z1610&lt;&gt;"",$AA1610&lt;&gt;""))),"Memorial de cálculo ou anexo obrigatório não informado para item acima do limite.",IF(OR(AND($G1610&lt;&gt;"",$H1610&lt;&gt;"",OR($G1610&lt;=0,$H1610&lt;=0)),AND($J1610&lt;&gt;"",$K1610&lt;&gt;"",OR($J1610&lt;=0,$K1610&lt;=0)),AND($M1610&lt;&gt;"",$N1610&lt;&gt;"",OR($M1610&lt;=0,$N1610&lt;=0)),AND($P1610&lt;&gt;"",$Q1610&lt;&gt;"",OR($P1610&lt;=0,$Q1610&lt;=0)),AND($S1610&lt;&gt;"",$T1610&lt;&gt;"",OR($S1610&lt;=0,$T1610&lt;=0)),AND($V1610&lt;&gt;"",$W1610&lt;&gt;"",OR($V1610&lt;=0,$W1610&lt;=0))),"Revise os valores informados: valor unitário e quantidade devem ser maiores que zero.",IF(OR(AND($G1610="",$H1610&lt;&gt;""),AND($G1610&lt;&gt;"",$H1610=""),AND($J1610="",$K1610&lt;&gt;""),AND($J1610&lt;&gt;"",$K1610=""),AND($M1610="",$N1610&lt;&gt;""),AND($M1610&lt;&gt;"",$N1610=""),AND($P1610="",$Q1610&lt;&gt;""),AND($P1610&lt;&gt;"",$Q1610=""),AND($S1610="",$T1610&lt;&gt;""),AND($S1610&lt;&gt;"",$T1610=""),AND($V1610="",$W1610&lt;&gt;""),AND($V1610&lt;&gt;"",$W1610="")),"Há ano preenchido parcialmente: "&amp;TRIM(IF(AND($G1610="",$H1610&lt;&gt;""),"Ano 1 (falta valor unitário); ","")&amp;IF(AND($G1610&lt;&gt;"",$H1610=""),"Ano 1 (falta quantidade); ","")&amp;IF(AND($J1610="",$K1610&lt;&gt;""),"Ano 2 (falta valor unitário); ","")&amp;IF(AND($J1610&lt;&gt;"",$K1610=""),"Ano 2 (falta quantidade); ","")&amp;IF(AND($M1610="",$N1610&lt;&gt;""),"Ano 3 (falta valor unitário); ","")&amp;IF(AND($M1610&lt;&gt;"",$N1610=""),"Ano 3 (falta quantidade); ","")&amp;IF(AND($P1610="",$Q1610&lt;&gt;""),"Ano 4 (falta valor unitário); ","")&amp;IF(AND($P1610&lt;&gt;"",$Q1610=""),"Ano 4 (falta quantidade); ","")&amp;IF(AND($S1610="",$T1610&lt;&gt;""),"Ano 5 (falta valor unitário); ","")&amp;IF(AND($S1610&lt;&gt;"",$T1610=""),"Ano 5 (falta quantidade); ","")&amp;IF(AND($V1610="",$W1610&lt;&gt;""),"Ano 6 (falta valor unitário); ","")&amp;IF(AND($V1610&lt;&gt;"",$W1610=""),"Ano 6 (falta quantidade); ","")), IF(NOT(OR(AND($G1610&lt;&gt;"",$H1610&lt;&gt;""),AND($J1610&lt;&gt;"",$K1610&lt;&gt;""),AND($M1610&lt;&gt;"",$N1610&lt;&gt;""),AND($P1610&lt;&gt;"",$Q1610&lt;&gt;""),AND($S1610&lt;&gt;"",$T1610&lt;&gt;""),AND($V1610&lt;&gt;"",$W1610&lt;&gt;""))),"Informe pelo menos um ano completo com valor unitário e quantidade.",IF(AND($C1610&lt;&gt;"",$E1610&lt;&gt;"",LEFT(TRIM($C1610),1)&lt;&gt;LEFT(TRIM($E1610),1)),"Categoria e tipo estão incompatíveis.",IF(IF(OR($E1610="",$F1610=""),FALSE(),IFERROR(COUNTIF(INDIRECT("UNITS_"&amp;SUBSTITUTE(LEFT($E1610,FIND(" ",$E1610&amp;" ")-1),".","_")),$F1610)=0,TRUE())),"Unidade incompatível com o tipo selecionado.",IF(OR(AND(ISNUMBER(SEARCH("comunic",LOWER($B1610))),LEFT($E1610,3)&lt;&gt;"4.4"),AND(ISNUMBER(SEARCH("monitor",LOWER($B1610))),NOT(OR(LEFT($E1610,3)="1.5",LEFT($E1610,3)="2.5")))),"Revise a classificação do item conforme as regras de preenchimento.",IF(AND($B1610&lt;&gt;"",OR(ISNUMBER(SEARCH("outro",LOWER($B1610))),ISNUMBER(SEARCH("divers",LOWER($B1610))),ISNUMBER(SEARCH("kit",LOWER($B1610))),ISNUMBER(SEARCH("ferrament",LOWER($B1610))),ISNUMBER(SEARCH("epi",LOWER($B1610)))),NOT(OR($Z1610&lt;&gt;"",$AA1610&lt;&gt;""))),"Descrição muito genérica: detalhe melhor o item e registre o racional no memorial ou em anexo.",IF(AND($Y1610=0,$B1610&lt;&gt;"",OR($G1610&lt;&gt;"",$H1610&lt;&gt;"",$J1610&lt;&gt;"",$K1610&lt;&gt;"",$M1610&lt;&gt;"",$N1610&lt;&gt;"",$P1610&lt;&gt;"",$Q1610&lt;&gt;"",$S1610&lt;&gt;"",$T1610&lt;&gt;"",$V1610&lt;&gt;"",$W1610&lt;&gt;"")),"O item possui dados lançados, mas o total está zerado. Revise os valores informados.","")))))))))))))))</f>
        <v/>
      </c>
    </row>
    <row r="1611" spans="1:35" ht="14.25" customHeight="1" x14ac:dyDescent="0.25">
      <c r="A1611" s="57" t="str">
        <f t="shared" si="325"/>
        <v/>
      </c>
      <c r="B1611" s="61"/>
      <c r="C1611" s="61"/>
      <c r="D1611" s="58"/>
      <c r="E1611" s="61"/>
      <c r="F1611" s="61"/>
      <c r="G1611" s="272"/>
      <c r="H1611" s="62"/>
      <c r="I1611" s="273">
        <f t="shared" si="326"/>
        <v>0</v>
      </c>
      <c r="J1611" s="272"/>
      <c r="K1611" s="62"/>
      <c r="L1611" s="270">
        <f t="shared" si="327"/>
        <v>0</v>
      </c>
      <c r="M1611" s="272"/>
      <c r="N1611" s="62"/>
      <c r="O1611" s="270">
        <f t="shared" si="328"/>
        <v>0</v>
      </c>
      <c r="P1611" s="272"/>
      <c r="Q1611" s="62"/>
      <c r="R1611" s="271">
        <f t="shared" si="329"/>
        <v>0</v>
      </c>
      <c r="S1611" s="272"/>
      <c r="T1611" s="62"/>
      <c r="U1611" s="270">
        <f t="shared" si="330"/>
        <v>0</v>
      </c>
      <c r="V1611" s="272"/>
      <c r="W1611" s="62"/>
      <c r="X1611" s="270">
        <f t="shared" si="331"/>
        <v>0</v>
      </c>
      <c r="Y1611" s="270">
        <f t="shared" si="332"/>
        <v>0</v>
      </c>
      <c r="Z1611" s="61"/>
      <c r="AA1611" s="61"/>
      <c r="AB1611" s="60" t="str">
        <f t="shared" si="333"/>
        <v/>
      </c>
      <c r="AC1611" s="21" t="b">
        <f t="shared" si="334"/>
        <v>0</v>
      </c>
      <c r="AD1611" s="21" t="b">
        <f t="shared" si="335"/>
        <v>0</v>
      </c>
      <c r="AE1611" s="21" t="b">
        <f t="shared" si="336"/>
        <v>0</v>
      </c>
      <c r="AF1611" s="21" t="b">
        <f ca="1">OR(AND($AC1611,NOT($AD1611)),AND($AC1611,OR(AND($G1611="",$H1611&lt;&gt;""),AND($G1611&lt;&gt;"",$H1611=""),AND($J1611="",$K1611&lt;&gt;""),AND($J1611&lt;&gt;"",$K1611=""),AND($M1611="",$N1611&lt;&gt;""),AND($M1611&lt;&gt;"",$N1611=""),AND($P1611="",$Q1611&lt;&gt;""),AND($P1611&lt;&gt;"",$Q1611=""),AND($S1611="",$T1611&lt;&gt;""),AND($S1611&lt;&gt;"",$T1611=""),AND($V1611="",$W1611&lt;&gt;""),AND($V1611&lt;&gt;"",$W1611=""))),AND($C1611&lt;&gt;"",$E1611&lt;&gt;"",LEFT(TRIM($C1611),1)&lt;&gt;LEFT(TRIM($E1611),1)),IF(OR($E1611="",$F1611=""),FALSE(),IFERROR(COUNTIF(INDIRECT("UNITS_"&amp;SUBSTITUTE(LEFT($E1611,FIND(" ",$E1611&amp;" ")-1),".","_")),$F1611)=0,TRUE())),AND($B1611&lt;&gt;"",OR(ISNUMBER(SEARCH("outro",LOWER($B1611))),ISNUMBER(SEARCH("divers",LOWER($B1611))),ISNUMBER(SEARCH("etc",LOWER($B1611))))),OR(AND(ISNUMBER(SEARCH("comunic",LOWER($B1611))),LEFT($E1611,3)&lt;&gt;"4.4"),AND(ISNUMBER(SEARCH("monitor",LOWER($B1611))),NOT(OR(LEFT($E1611,3)="1.5",LEFT($E1611,3)="2.5")))),AND($B1611&lt;&gt;"",OR(LEFT($C1611,1)="1",LEFT($C1611,1)="2"),$D1611=""),AND($D1611&lt;&gt;"",NOT(OR(LEFT($C1611,1)="1",LEFT($C1611,1)="2"))),AND($D1611&lt;&gt;"",COUNTIF(' PROJETO'!$B$14:$B$16,$D1611)=0),IF($D1611="",FALSE(),IF(COUNTIF(' PROJETO'!$B$14:$B$16,$D1611)=0,FALSE(),IFERROR(INDEX(' PROJETO'!$C$14:$C$16,MATCH($D1611,' PROJETO'!$B$14:$B$16,0))&lt;&gt;"Sim",FALSE()))))</f>
        <v>0</v>
      </c>
      <c r="AG1611" s="21" t="b">
        <f>AND($AC1611,$Y1611&gt;'CONFG.  LISTAS'!$F$4,$Z1611="",$AA1611="")</f>
        <v>0</v>
      </c>
      <c r="AH1611" s="21" t="str">
        <f t="shared" si="337"/>
        <v/>
      </c>
      <c r="AI1611" s="43" t="str">
        <f ca="1">IF(NOT($AC1611),"",IF(OR($B1611="",$C1611="",$E1611="",$F1611=""),"Preencha descrição, categoria, tipo e unidade.",IF(AND($B1611&lt;&gt;"",OR(LEFT($C1611,1)="1",LEFT($C1611,1)="2"),$D1611=""),"Informe a prática de restauração para itens diretos.",IF(AND($D1611&lt;&gt;"",NOT(OR(LEFT($C1611,1)="1",LEFT($C1611,1)="2"))),"Custos indiretos não devem pertencer a uma prática específica.",IF(AND($D1611&lt;&gt;"",COUNTIF(' PROJETO'!$B$14:$B$16,$D1611)=0),"Prática de restauração inválida ou não cadastrada.",IF(IF($D1611="",FALSE(),IF(COUNTIF(' PROJETO'!$B$14:$B$16,$D1611)=0,FALSE(),IFERROR(INDEX(' PROJETO'!$C$14:$C$16,MATCH($D1611,' PROJETO'!$B$14:$B$16,0))&lt;&gt;"Sim",FALSE()))),"A prática informada no item não foi selecionada na aba Projeto.",IF(AND(MAX($I1611,$L1611,$O1611,$R1611,$U1611,$X1611)&gt;'CONFG.  LISTAS'!$F$4,NOT(OR($Z1611&lt;&gt;"",$AA1611&lt;&gt;""))),"Memorial de cálculo ou anexo obrigatório não informado para item acima do limite.",IF(OR(AND($G1611&lt;&gt;"",$H1611&lt;&gt;"",OR($G1611&lt;=0,$H1611&lt;=0)),AND($J1611&lt;&gt;"",$K1611&lt;&gt;"",OR($J1611&lt;=0,$K1611&lt;=0)),AND($M1611&lt;&gt;"",$N1611&lt;&gt;"",OR($M1611&lt;=0,$N1611&lt;=0)),AND($P1611&lt;&gt;"",$Q1611&lt;&gt;"",OR($P1611&lt;=0,$Q1611&lt;=0)),AND($S1611&lt;&gt;"",$T1611&lt;&gt;"",OR($S1611&lt;=0,$T1611&lt;=0)),AND($V1611&lt;&gt;"",$W1611&lt;&gt;"",OR($V1611&lt;=0,$W1611&lt;=0))),"Revise os valores informados: valor unitário e quantidade devem ser maiores que zero.",IF(OR(AND($G1611="",$H1611&lt;&gt;""),AND($G1611&lt;&gt;"",$H1611=""),AND($J1611="",$K1611&lt;&gt;""),AND($J1611&lt;&gt;"",$K1611=""),AND($M1611="",$N1611&lt;&gt;""),AND($M1611&lt;&gt;"",$N1611=""),AND($P1611="",$Q1611&lt;&gt;""),AND($P1611&lt;&gt;"",$Q1611=""),AND($S1611="",$T1611&lt;&gt;""),AND($S1611&lt;&gt;"",$T1611=""),AND($V1611="",$W1611&lt;&gt;""),AND($V1611&lt;&gt;"",$W1611="")),"Há ano preenchido parcialmente: "&amp;TRIM(IF(AND($G1611="",$H1611&lt;&gt;""),"Ano 1 (falta valor unitário); ","")&amp;IF(AND($G1611&lt;&gt;"",$H1611=""),"Ano 1 (falta quantidade); ","")&amp;IF(AND($J1611="",$K1611&lt;&gt;""),"Ano 2 (falta valor unitário); ","")&amp;IF(AND($J1611&lt;&gt;"",$K1611=""),"Ano 2 (falta quantidade); ","")&amp;IF(AND($M1611="",$N1611&lt;&gt;""),"Ano 3 (falta valor unitário); ","")&amp;IF(AND($M1611&lt;&gt;"",$N1611=""),"Ano 3 (falta quantidade); ","")&amp;IF(AND($P1611="",$Q1611&lt;&gt;""),"Ano 4 (falta valor unitário); ","")&amp;IF(AND($P1611&lt;&gt;"",$Q1611=""),"Ano 4 (falta quantidade); ","")&amp;IF(AND($S1611="",$T1611&lt;&gt;""),"Ano 5 (falta valor unitário); ","")&amp;IF(AND($S1611&lt;&gt;"",$T1611=""),"Ano 5 (falta quantidade); ","")&amp;IF(AND($V1611="",$W1611&lt;&gt;""),"Ano 6 (falta valor unitário); ","")&amp;IF(AND($V1611&lt;&gt;"",$W1611=""),"Ano 6 (falta quantidade); ","")), IF(NOT(OR(AND($G1611&lt;&gt;"",$H1611&lt;&gt;""),AND($J1611&lt;&gt;"",$K1611&lt;&gt;""),AND($M1611&lt;&gt;"",$N1611&lt;&gt;""),AND($P1611&lt;&gt;"",$Q1611&lt;&gt;""),AND($S1611&lt;&gt;"",$T1611&lt;&gt;""),AND($V1611&lt;&gt;"",$W1611&lt;&gt;""))),"Informe pelo menos um ano completo com valor unitário e quantidade.",IF(AND($C1611&lt;&gt;"",$E1611&lt;&gt;"",LEFT(TRIM($C1611),1)&lt;&gt;LEFT(TRIM($E1611),1)),"Categoria e tipo estão incompatíveis.",IF(IF(OR($E1611="",$F1611=""),FALSE(),IFERROR(COUNTIF(INDIRECT("UNITS_"&amp;SUBSTITUTE(LEFT($E1611,FIND(" ",$E1611&amp;" ")-1),".","_")),$F1611)=0,TRUE())),"Unidade incompatível com o tipo selecionado.",IF(OR(AND(ISNUMBER(SEARCH("comunic",LOWER($B1611))),LEFT($E1611,3)&lt;&gt;"4.4"),AND(ISNUMBER(SEARCH("monitor",LOWER($B1611))),NOT(OR(LEFT($E1611,3)="1.5",LEFT($E1611,3)="2.5")))),"Revise a classificação do item conforme as regras de preenchimento.",IF(AND($B1611&lt;&gt;"",OR(ISNUMBER(SEARCH("outro",LOWER($B1611))),ISNUMBER(SEARCH("divers",LOWER($B1611))),ISNUMBER(SEARCH("kit",LOWER($B1611))),ISNUMBER(SEARCH("ferrament",LOWER($B1611))),ISNUMBER(SEARCH("epi",LOWER($B1611)))),NOT(OR($Z1611&lt;&gt;"",$AA1611&lt;&gt;""))),"Descrição muito genérica: detalhe melhor o item e registre o racional no memorial ou em anexo.",IF(AND($Y1611=0,$B1611&lt;&gt;"",OR($G1611&lt;&gt;"",$H1611&lt;&gt;"",$J1611&lt;&gt;"",$K1611&lt;&gt;"",$M1611&lt;&gt;"",$N1611&lt;&gt;"",$P1611&lt;&gt;"",$Q1611&lt;&gt;"",$S1611&lt;&gt;"",$T1611&lt;&gt;"",$V1611&lt;&gt;"",$W1611&lt;&gt;"")),"O item possui dados lançados, mas o total está zerado. Revise os valores informados.","")))))))))))))))</f>
        <v/>
      </c>
    </row>
    <row r="1612" spans="1:35" ht="14.25" customHeight="1" x14ac:dyDescent="0.25">
      <c r="A1612" s="57" t="str">
        <f t="shared" si="325"/>
        <v/>
      </c>
      <c r="B1612" s="58"/>
      <c r="C1612" s="58"/>
      <c r="D1612" s="58"/>
      <c r="E1612" s="58"/>
      <c r="F1612" s="58"/>
      <c r="G1612" s="269"/>
      <c r="H1612" s="59"/>
      <c r="I1612" s="273">
        <f t="shared" si="326"/>
        <v>0</v>
      </c>
      <c r="J1612" s="269"/>
      <c r="K1612" s="59"/>
      <c r="L1612" s="270">
        <f t="shared" si="327"/>
        <v>0</v>
      </c>
      <c r="M1612" s="269"/>
      <c r="N1612" s="59"/>
      <c r="O1612" s="270">
        <f t="shared" si="328"/>
        <v>0</v>
      </c>
      <c r="P1612" s="269"/>
      <c r="Q1612" s="59"/>
      <c r="R1612" s="271">
        <f t="shared" si="329"/>
        <v>0</v>
      </c>
      <c r="S1612" s="269"/>
      <c r="T1612" s="59"/>
      <c r="U1612" s="270">
        <f t="shared" si="330"/>
        <v>0</v>
      </c>
      <c r="V1612" s="269"/>
      <c r="W1612" s="59"/>
      <c r="X1612" s="270">
        <f t="shared" si="331"/>
        <v>0</v>
      </c>
      <c r="Y1612" s="270">
        <f t="shared" si="332"/>
        <v>0</v>
      </c>
      <c r="Z1612" s="58"/>
      <c r="AA1612" s="58"/>
      <c r="AB1612" s="60" t="str">
        <f t="shared" si="333"/>
        <v/>
      </c>
      <c r="AC1612" s="21" t="b">
        <f t="shared" si="334"/>
        <v>0</v>
      </c>
      <c r="AD1612" s="21" t="b">
        <f t="shared" si="335"/>
        <v>0</v>
      </c>
      <c r="AE1612" s="21" t="b">
        <f t="shared" si="336"/>
        <v>0</v>
      </c>
      <c r="AF1612" s="21" t="b">
        <f ca="1">OR(AND($AC1612,NOT($AD1612)),AND($AC1612,OR(AND($G1612="",$H1612&lt;&gt;""),AND($G1612&lt;&gt;"",$H1612=""),AND($J1612="",$K1612&lt;&gt;""),AND($J1612&lt;&gt;"",$K1612=""),AND($M1612="",$N1612&lt;&gt;""),AND($M1612&lt;&gt;"",$N1612=""),AND($P1612="",$Q1612&lt;&gt;""),AND($P1612&lt;&gt;"",$Q1612=""),AND($S1612="",$T1612&lt;&gt;""),AND($S1612&lt;&gt;"",$T1612=""),AND($V1612="",$W1612&lt;&gt;""),AND($V1612&lt;&gt;"",$W1612=""))),AND($C1612&lt;&gt;"",$E1612&lt;&gt;"",LEFT(TRIM($C1612),1)&lt;&gt;LEFT(TRIM($E1612),1)),IF(OR($E1612="",$F1612=""),FALSE(),IFERROR(COUNTIF(INDIRECT("UNITS_"&amp;SUBSTITUTE(LEFT($E1612,FIND(" ",$E1612&amp;" ")-1),".","_")),$F1612)=0,TRUE())),AND($B1612&lt;&gt;"",OR(ISNUMBER(SEARCH("outro",LOWER($B1612))),ISNUMBER(SEARCH("divers",LOWER($B1612))),ISNUMBER(SEARCH("etc",LOWER($B1612))))),OR(AND(ISNUMBER(SEARCH("comunic",LOWER($B1612))),LEFT($E1612,3)&lt;&gt;"4.4"),AND(ISNUMBER(SEARCH("monitor",LOWER($B1612))),NOT(OR(LEFT($E1612,3)="1.5",LEFT($E1612,3)="2.5")))),AND($B1612&lt;&gt;"",OR(LEFT($C1612,1)="1",LEFT($C1612,1)="2"),$D1612=""),AND($D1612&lt;&gt;"",NOT(OR(LEFT($C1612,1)="1",LEFT($C1612,1)="2"))),AND($D1612&lt;&gt;"",COUNTIF(' PROJETO'!$B$14:$B$16,$D1612)=0),IF($D1612="",FALSE(),IF(COUNTIF(' PROJETO'!$B$14:$B$16,$D1612)=0,FALSE(),IFERROR(INDEX(' PROJETO'!$C$14:$C$16,MATCH($D1612,' PROJETO'!$B$14:$B$16,0))&lt;&gt;"Sim",FALSE()))))</f>
        <v>0</v>
      </c>
      <c r="AG1612" s="21" t="b">
        <f>AND($AC1612,$Y1612&gt;'CONFG.  LISTAS'!$F$4,$Z1612="",$AA1612="")</f>
        <v>0</v>
      </c>
      <c r="AH1612" s="21" t="str">
        <f t="shared" si="337"/>
        <v/>
      </c>
      <c r="AI1612" s="43" t="str">
        <f ca="1">IF(NOT($AC1612),"",IF(OR($B1612="",$C1612="",$E1612="",$F1612=""),"Preencha descrição, categoria, tipo e unidade.",IF(AND($B1612&lt;&gt;"",OR(LEFT($C1612,1)="1",LEFT($C1612,1)="2"),$D1612=""),"Informe a prática de restauração para itens diretos.",IF(AND($D1612&lt;&gt;"",NOT(OR(LEFT($C1612,1)="1",LEFT($C1612,1)="2"))),"Custos indiretos não devem pertencer a uma prática específica.",IF(AND($D1612&lt;&gt;"",COUNTIF(' PROJETO'!$B$14:$B$16,$D1612)=0),"Prática de restauração inválida ou não cadastrada.",IF(IF($D1612="",FALSE(),IF(COUNTIF(' PROJETO'!$B$14:$B$16,$D1612)=0,FALSE(),IFERROR(INDEX(' PROJETO'!$C$14:$C$16,MATCH($D1612,' PROJETO'!$B$14:$B$16,0))&lt;&gt;"Sim",FALSE()))),"A prática informada no item não foi selecionada na aba Projeto.",IF(AND(MAX($I1612,$L1612,$O1612,$R1612,$U1612,$X1612)&gt;'CONFG.  LISTAS'!$F$4,NOT(OR($Z1612&lt;&gt;"",$AA1612&lt;&gt;""))),"Memorial de cálculo ou anexo obrigatório não informado para item acima do limite.",IF(OR(AND($G1612&lt;&gt;"",$H1612&lt;&gt;"",OR($G1612&lt;=0,$H1612&lt;=0)),AND($J1612&lt;&gt;"",$K1612&lt;&gt;"",OR($J1612&lt;=0,$K1612&lt;=0)),AND($M1612&lt;&gt;"",$N1612&lt;&gt;"",OR($M1612&lt;=0,$N1612&lt;=0)),AND($P1612&lt;&gt;"",$Q1612&lt;&gt;"",OR($P1612&lt;=0,$Q1612&lt;=0)),AND($S1612&lt;&gt;"",$T1612&lt;&gt;"",OR($S1612&lt;=0,$T1612&lt;=0)),AND($V1612&lt;&gt;"",$W1612&lt;&gt;"",OR($V1612&lt;=0,$W1612&lt;=0))),"Revise os valores informados: valor unitário e quantidade devem ser maiores que zero.",IF(OR(AND($G1612="",$H1612&lt;&gt;""),AND($G1612&lt;&gt;"",$H1612=""),AND($J1612="",$K1612&lt;&gt;""),AND($J1612&lt;&gt;"",$K1612=""),AND($M1612="",$N1612&lt;&gt;""),AND($M1612&lt;&gt;"",$N1612=""),AND($P1612="",$Q1612&lt;&gt;""),AND($P1612&lt;&gt;"",$Q1612=""),AND($S1612="",$T1612&lt;&gt;""),AND($S1612&lt;&gt;"",$T1612=""),AND($V1612="",$W1612&lt;&gt;""),AND($V1612&lt;&gt;"",$W1612="")),"Há ano preenchido parcialmente: "&amp;TRIM(IF(AND($G1612="",$H1612&lt;&gt;""),"Ano 1 (falta valor unitário); ","")&amp;IF(AND($G1612&lt;&gt;"",$H1612=""),"Ano 1 (falta quantidade); ","")&amp;IF(AND($J1612="",$K1612&lt;&gt;""),"Ano 2 (falta valor unitário); ","")&amp;IF(AND($J1612&lt;&gt;"",$K1612=""),"Ano 2 (falta quantidade); ","")&amp;IF(AND($M1612="",$N1612&lt;&gt;""),"Ano 3 (falta valor unitário); ","")&amp;IF(AND($M1612&lt;&gt;"",$N1612=""),"Ano 3 (falta quantidade); ","")&amp;IF(AND($P1612="",$Q1612&lt;&gt;""),"Ano 4 (falta valor unitário); ","")&amp;IF(AND($P1612&lt;&gt;"",$Q1612=""),"Ano 4 (falta quantidade); ","")&amp;IF(AND($S1612="",$T1612&lt;&gt;""),"Ano 5 (falta valor unitário); ","")&amp;IF(AND($S1612&lt;&gt;"",$T1612=""),"Ano 5 (falta quantidade); ","")&amp;IF(AND($V1612="",$W1612&lt;&gt;""),"Ano 6 (falta valor unitário); ","")&amp;IF(AND($V1612&lt;&gt;"",$W1612=""),"Ano 6 (falta quantidade); ","")), IF(NOT(OR(AND($G1612&lt;&gt;"",$H1612&lt;&gt;""),AND($J1612&lt;&gt;"",$K1612&lt;&gt;""),AND($M1612&lt;&gt;"",$N1612&lt;&gt;""),AND($P1612&lt;&gt;"",$Q1612&lt;&gt;""),AND($S1612&lt;&gt;"",$T1612&lt;&gt;""),AND($V1612&lt;&gt;"",$W1612&lt;&gt;""))),"Informe pelo menos um ano completo com valor unitário e quantidade.",IF(AND($C1612&lt;&gt;"",$E1612&lt;&gt;"",LEFT(TRIM($C1612),1)&lt;&gt;LEFT(TRIM($E1612),1)),"Categoria e tipo estão incompatíveis.",IF(IF(OR($E1612="",$F1612=""),FALSE(),IFERROR(COUNTIF(INDIRECT("UNITS_"&amp;SUBSTITUTE(LEFT($E1612,FIND(" ",$E1612&amp;" ")-1),".","_")),$F1612)=0,TRUE())),"Unidade incompatível com o tipo selecionado.",IF(OR(AND(ISNUMBER(SEARCH("comunic",LOWER($B1612))),LEFT($E1612,3)&lt;&gt;"4.4"),AND(ISNUMBER(SEARCH("monitor",LOWER($B1612))),NOT(OR(LEFT($E1612,3)="1.5",LEFT($E1612,3)="2.5")))),"Revise a classificação do item conforme as regras de preenchimento.",IF(AND($B1612&lt;&gt;"",OR(ISNUMBER(SEARCH("outro",LOWER($B1612))),ISNUMBER(SEARCH("divers",LOWER($B1612))),ISNUMBER(SEARCH("kit",LOWER($B1612))),ISNUMBER(SEARCH("ferrament",LOWER($B1612))),ISNUMBER(SEARCH("epi",LOWER($B1612)))),NOT(OR($Z1612&lt;&gt;"",$AA1612&lt;&gt;""))),"Descrição muito genérica: detalhe melhor o item e registre o racional no memorial ou em anexo.",IF(AND($Y1612=0,$B1612&lt;&gt;"",OR($G1612&lt;&gt;"",$H1612&lt;&gt;"",$J1612&lt;&gt;"",$K1612&lt;&gt;"",$M1612&lt;&gt;"",$N1612&lt;&gt;"",$P1612&lt;&gt;"",$Q1612&lt;&gt;"",$S1612&lt;&gt;"",$T1612&lt;&gt;"",$V1612&lt;&gt;"",$W1612&lt;&gt;"")),"O item possui dados lançados, mas o total está zerado. Revise os valores informados.","")))))))))))))))</f>
        <v/>
      </c>
    </row>
    <row r="1613" spans="1:35" ht="14.25" customHeight="1" x14ac:dyDescent="0.25">
      <c r="A1613" s="57" t="str">
        <f t="shared" si="325"/>
        <v/>
      </c>
      <c r="B1613" s="61"/>
      <c r="C1613" s="61"/>
      <c r="D1613" s="58"/>
      <c r="E1613" s="61"/>
      <c r="F1613" s="61"/>
      <c r="G1613" s="272"/>
      <c r="H1613" s="62"/>
      <c r="I1613" s="273">
        <f t="shared" si="326"/>
        <v>0</v>
      </c>
      <c r="J1613" s="272"/>
      <c r="K1613" s="62"/>
      <c r="L1613" s="270">
        <f t="shared" si="327"/>
        <v>0</v>
      </c>
      <c r="M1613" s="272"/>
      <c r="N1613" s="62"/>
      <c r="O1613" s="270">
        <f t="shared" si="328"/>
        <v>0</v>
      </c>
      <c r="P1613" s="272"/>
      <c r="Q1613" s="62"/>
      <c r="R1613" s="271">
        <f t="shared" si="329"/>
        <v>0</v>
      </c>
      <c r="S1613" s="272"/>
      <c r="T1613" s="62"/>
      <c r="U1613" s="270">
        <f t="shared" si="330"/>
        <v>0</v>
      </c>
      <c r="V1613" s="272"/>
      <c r="W1613" s="62"/>
      <c r="X1613" s="270">
        <f t="shared" si="331"/>
        <v>0</v>
      </c>
      <c r="Y1613" s="270">
        <f t="shared" si="332"/>
        <v>0</v>
      </c>
      <c r="Z1613" s="61"/>
      <c r="AA1613" s="61"/>
      <c r="AB1613" s="60" t="str">
        <f t="shared" si="333"/>
        <v/>
      </c>
      <c r="AC1613" s="21" t="b">
        <f t="shared" si="334"/>
        <v>0</v>
      </c>
      <c r="AD1613" s="21" t="b">
        <f t="shared" si="335"/>
        <v>0</v>
      </c>
      <c r="AE1613" s="21" t="b">
        <f t="shared" si="336"/>
        <v>0</v>
      </c>
      <c r="AF1613" s="21" t="b">
        <f ca="1">OR(AND($AC1613,NOT($AD1613)),AND($AC1613,OR(AND($G1613="",$H1613&lt;&gt;""),AND($G1613&lt;&gt;"",$H1613=""),AND($J1613="",$K1613&lt;&gt;""),AND($J1613&lt;&gt;"",$K1613=""),AND($M1613="",$N1613&lt;&gt;""),AND($M1613&lt;&gt;"",$N1613=""),AND($P1613="",$Q1613&lt;&gt;""),AND($P1613&lt;&gt;"",$Q1613=""),AND($S1613="",$T1613&lt;&gt;""),AND($S1613&lt;&gt;"",$T1613=""),AND($V1613="",$W1613&lt;&gt;""),AND($V1613&lt;&gt;"",$W1613=""))),AND($C1613&lt;&gt;"",$E1613&lt;&gt;"",LEFT(TRIM($C1613),1)&lt;&gt;LEFT(TRIM($E1613),1)),IF(OR($E1613="",$F1613=""),FALSE(),IFERROR(COUNTIF(INDIRECT("UNITS_"&amp;SUBSTITUTE(LEFT($E1613,FIND(" ",$E1613&amp;" ")-1),".","_")),$F1613)=0,TRUE())),AND($B1613&lt;&gt;"",OR(ISNUMBER(SEARCH("outro",LOWER($B1613))),ISNUMBER(SEARCH("divers",LOWER($B1613))),ISNUMBER(SEARCH("etc",LOWER($B1613))))),OR(AND(ISNUMBER(SEARCH("comunic",LOWER($B1613))),LEFT($E1613,3)&lt;&gt;"4.4"),AND(ISNUMBER(SEARCH("monitor",LOWER($B1613))),NOT(OR(LEFT($E1613,3)="1.5",LEFT($E1613,3)="2.5")))),AND($B1613&lt;&gt;"",OR(LEFT($C1613,1)="1",LEFT($C1613,1)="2"),$D1613=""),AND($D1613&lt;&gt;"",NOT(OR(LEFT($C1613,1)="1",LEFT($C1613,1)="2"))),AND($D1613&lt;&gt;"",COUNTIF(' PROJETO'!$B$14:$B$16,$D1613)=0),IF($D1613="",FALSE(),IF(COUNTIF(' PROJETO'!$B$14:$B$16,$D1613)=0,FALSE(),IFERROR(INDEX(' PROJETO'!$C$14:$C$16,MATCH($D1613,' PROJETO'!$B$14:$B$16,0))&lt;&gt;"Sim",FALSE()))))</f>
        <v>0</v>
      </c>
      <c r="AG1613" s="21" t="b">
        <f>AND($AC1613,$Y1613&gt;'CONFG.  LISTAS'!$F$4,$Z1613="",$AA1613="")</f>
        <v>0</v>
      </c>
      <c r="AH1613" s="21" t="str">
        <f t="shared" si="337"/>
        <v/>
      </c>
      <c r="AI1613" s="43" t="str">
        <f ca="1">IF(NOT($AC1613),"",IF(OR($B1613="",$C1613="",$E1613="",$F1613=""),"Preencha descrição, categoria, tipo e unidade.",IF(AND($B1613&lt;&gt;"",OR(LEFT($C1613,1)="1",LEFT($C1613,1)="2"),$D1613=""),"Informe a prática de restauração para itens diretos.",IF(AND($D1613&lt;&gt;"",NOT(OR(LEFT($C1613,1)="1",LEFT($C1613,1)="2"))),"Custos indiretos não devem pertencer a uma prática específica.",IF(AND($D1613&lt;&gt;"",COUNTIF(' PROJETO'!$B$14:$B$16,$D1613)=0),"Prática de restauração inválida ou não cadastrada.",IF(IF($D1613="",FALSE(),IF(COUNTIF(' PROJETO'!$B$14:$B$16,$D1613)=0,FALSE(),IFERROR(INDEX(' PROJETO'!$C$14:$C$16,MATCH($D1613,' PROJETO'!$B$14:$B$16,0))&lt;&gt;"Sim",FALSE()))),"A prática informada no item não foi selecionada na aba Projeto.",IF(AND(MAX($I1613,$L1613,$O1613,$R1613,$U1613,$X1613)&gt;'CONFG.  LISTAS'!$F$4,NOT(OR($Z1613&lt;&gt;"",$AA1613&lt;&gt;""))),"Memorial de cálculo ou anexo obrigatório não informado para item acima do limite.",IF(OR(AND($G1613&lt;&gt;"",$H1613&lt;&gt;"",OR($G1613&lt;=0,$H1613&lt;=0)),AND($J1613&lt;&gt;"",$K1613&lt;&gt;"",OR($J1613&lt;=0,$K1613&lt;=0)),AND($M1613&lt;&gt;"",$N1613&lt;&gt;"",OR($M1613&lt;=0,$N1613&lt;=0)),AND($P1613&lt;&gt;"",$Q1613&lt;&gt;"",OR($P1613&lt;=0,$Q1613&lt;=0)),AND($S1613&lt;&gt;"",$T1613&lt;&gt;"",OR($S1613&lt;=0,$T1613&lt;=0)),AND($V1613&lt;&gt;"",$W1613&lt;&gt;"",OR($V1613&lt;=0,$W1613&lt;=0))),"Revise os valores informados: valor unitário e quantidade devem ser maiores que zero.",IF(OR(AND($G1613="",$H1613&lt;&gt;""),AND($G1613&lt;&gt;"",$H1613=""),AND($J1613="",$K1613&lt;&gt;""),AND($J1613&lt;&gt;"",$K1613=""),AND($M1613="",$N1613&lt;&gt;""),AND($M1613&lt;&gt;"",$N1613=""),AND($P1613="",$Q1613&lt;&gt;""),AND($P1613&lt;&gt;"",$Q1613=""),AND($S1613="",$T1613&lt;&gt;""),AND($S1613&lt;&gt;"",$T1613=""),AND($V1613="",$W1613&lt;&gt;""),AND($V1613&lt;&gt;"",$W1613="")),"Há ano preenchido parcialmente: "&amp;TRIM(IF(AND($G1613="",$H1613&lt;&gt;""),"Ano 1 (falta valor unitário); ","")&amp;IF(AND($G1613&lt;&gt;"",$H1613=""),"Ano 1 (falta quantidade); ","")&amp;IF(AND($J1613="",$K1613&lt;&gt;""),"Ano 2 (falta valor unitário); ","")&amp;IF(AND($J1613&lt;&gt;"",$K1613=""),"Ano 2 (falta quantidade); ","")&amp;IF(AND($M1613="",$N1613&lt;&gt;""),"Ano 3 (falta valor unitário); ","")&amp;IF(AND($M1613&lt;&gt;"",$N1613=""),"Ano 3 (falta quantidade); ","")&amp;IF(AND($P1613="",$Q1613&lt;&gt;""),"Ano 4 (falta valor unitário); ","")&amp;IF(AND($P1613&lt;&gt;"",$Q1613=""),"Ano 4 (falta quantidade); ","")&amp;IF(AND($S1613="",$T1613&lt;&gt;""),"Ano 5 (falta valor unitário); ","")&amp;IF(AND($S1613&lt;&gt;"",$T1613=""),"Ano 5 (falta quantidade); ","")&amp;IF(AND($V1613="",$W1613&lt;&gt;""),"Ano 6 (falta valor unitário); ","")&amp;IF(AND($V1613&lt;&gt;"",$W1613=""),"Ano 6 (falta quantidade); ","")), IF(NOT(OR(AND($G1613&lt;&gt;"",$H1613&lt;&gt;""),AND($J1613&lt;&gt;"",$K1613&lt;&gt;""),AND($M1613&lt;&gt;"",$N1613&lt;&gt;""),AND($P1613&lt;&gt;"",$Q1613&lt;&gt;""),AND($S1613&lt;&gt;"",$T1613&lt;&gt;""),AND($V1613&lt;&gt;"",$W1613&lt;&gt;""))),"Informe pelo menos um ano completo com valor unitário e quantidade.",IF(AND($C1613&lt;&gt;"",$E1613&lt;&gt;"",LEFT(TRIM($C1613),1)&lt;&gt;LEFT(TRIM($E1613),1)),"Categoria e tipo estão incompatíveis.",IF(IF(OR($E1613="",$F1613=""),FALSE(),IFERROR(COUNTIF(INDIRECT("UNITS_"&amp;SUBSTITUTE(LEFT($E1613,FIND(" ",$E1613&amp;" ")-1),".","_")),$F1613)=0,TRUE())),"Unidade incompatível com o tipo selecionado.",IF(OR(AND(ISNUMBER(SEARCH("comunic",LOWER($B1613))),LEFT($E1613,3)&lt;&gt;"4.4"),AND(ISNUMBER(SEARCH("monitor",LOWER($B1613))),NOT(OR(LEFT($E1613,3)="1.5",LEFT($E1613,3)="2.5")))),"Revise a classificação do item conforme as regras de preenchimento.",IF(AND($B1613&lt;&gt;"",OR(ISNUMBER(SEARCH("outro",LOWER($B1613))),ISNUMBER(SEARCH("divers",LOWER($B1613))),ISNUMBER(SEARCH("kit",LOWER($B1613))),ISNUMBER(SEARCH("ferrament",LOWER($B1613))),ISNUMBER(SEARCH("epi",LOWER($B1613)))),NOT(OR($Z1613&lt;&gt;"",$AA1613&lt;&gt;""))),"Descrição muito genérica: detalhe melhor o item e registre o racional no memorial ou em anexo.",IF(AND($Y1613=0,$B1613&lt;&gt;"",OR($G1613&lt;&gt;"",$H1613&lt;&gt;"",$J1613&lt;&gt;"",$K1613&lt;&gt;"",$M1613&lt;&gt;"",$N1613&lt;&gt;"",$P1613&lt;&gt;"",$Q1613&lt;&gt;"",$S1613&lt;&gt;"",$T1613&lt;&gt;"",$V1613&lt;&gt;"",$W1613&lt;&gt;"")),"O item possui dados lançados, mas o total está zerado. Revise os valores informados.","")))))))))))))))</f>
        <v/>
      </c>
    </row>
    <row r="1614" spans="1:35" ht="14.25" customHeight="1" x14ac:dyDescent="0.25">
      <c r="A1614" s="57" t="str">
        <f t="shared" si="325"/>
        <v/>
      </c>
      <c r="B1614" s="58"/>
      <c r="C1614" s="58"/>
      <c r="D1614" s="58"/>
      <c r="E1614" s="58"/>
      <c r="F1614" s="58"/>
      <c r="G1614" s="269"/>
      <c r="H1614" s="59"/>
      <c r="I1614" s="273">
        <f t="shared" si="326"/>
        <v>0</v>
      </c>
      <c r="J1614" s="269"/>
      <c r="K1614" s="59"/>
      <c r="L1614" s="270">
        <f t="shared" si="327"/>
        <v>0</v>
      </c>
      <c r="M1614" s="269"/>
      <c r="N1614" s="59"/>
      <c r="O1614" s="270">
        <f t="shared" si="328"/>
        <v>0</v>
      </c>
      <c r="P1614" s="269"/>
      <c r="Q1614" s="59"/>
      <c r="R1614" s="271">
        <f t="shared" si="329"/>
        <v>0</v>
      </c>
      <c r="S1614" s="269"/>
      <c r="T1614" s="59"/>
      <c r="U1614" s="270">
        <f t="shared" si="330"/>
        <v>0</v>
      </c>
      <c r="V1614" s="269"/>
      <c r="W1614" s="59"/>
      <c r="X1614" s="270">
        <f t="shared" si="331"/>
        <v>0</v>
      </c>
      <c r="Y1614" s="270">
        <f t="shared" si="332"/>
        <v>0</v>
      </c>
      <c r="Z1614" s="58"/>
      <c r="AA1614" s="58"/>
      <c r="AB1614" s="60" t="str">
        <f t="shared" si="333"/>
        <v/>
      </c>
      <c r="AC1614" s="21" t="b">
        <f t="shared" si="334"/>
        <v>0</v>
      </c>
      <c r="AD1614" s="21" t="b">
        <f t="shared" si="335"/>
        <v>0</v>
      </c>
      <c r="AE1614" s="21" t="b">
        <f t="shared" si="336"/>
        <v>0</v>
      </c>
      <c r="AF1614" s="21" t="b">
        <f ca="1">OR(AND($AC1614,NOT($AD1614)),AND($AC1614,OR(AND($G1614="",$H1614&lt;&gt;""),AND($G1614&lt;&gt;"",$H1614=""),AND($J1614="",$K1614&lt;&gt;""),AND($J1614&lt;&gt;"",$K1614=""),AND($M1614="",$N1614&lt;&gt;""),AND($M1614&lt;&gt;"",$N1614=""),AND($P1614="",$Q1614&lt;&gt;""),AND($P1614&lt;&gt;"",$Q1614=""),AND($S1614="",$T1614&lt;&gt;""),AND($S1614&lt;&gt;"",$T1614=""),AND($V1614="",$W1614&lt;&gt;""),AND($V1614&lt;&gt;"",$W1614=""))),AND($C1614&lt;&gt;"",$E1614&lt;&gt;"",LEFT(TRIM($C1614),1)&lt;&gt;LEFT(TRIM($E1614),1)),IF(OR($E1614="",$F1614=""),FALSE(),IFERROR(COUNTIF(INDIRECT("UNITS_"&amp;SUBSTITUTE(LEFT($E1614,FIND(" ",$E1614&amp;" ")-1),".","_")),$F1614)=0,TRUE())),AND($B1614&lt;&gt;"",OR(ISNUMBER(SEARCH("outro",LOWER($B1614))),ISNUMBER(SEARCH("divers",LOWER($B1614))),ISNUMBER(SEARCH("etc",LOWER($B1614))))),OR(AND(ISNUMBER(SEARCH("comunic",LOWER($B1614))),LEFT($E1614,3)&lt;&gt;"4.4"),AND(ISNUMBER(SEARCH("monitor",LOWER($B1614))),NOT(OR(LEFT($E1614,3)="1.5",LEFT($E1614,3)="2.5")))),AND($B1614&lt;&gt;"",OR(LEFT($C1614,1)="1",LEFT($C1614,1)="2"),$D1614=""),AND($D1614&lt;&gt;"",NOT(OR(LEFT($C1614,1)="1",LEFT($C1614,1)="2"))),AND($D1614&lt;&gt;"",COUNTIF(' PROJETO'!$B$14:$B$16,$D1614)=0),IF($D1614="",FALSE(),IF(COUNTIF(' PROJETO'!$B$14:$B$16,$D1614)=0,FALSE(),IFERROR(INDEX(' PROJETO'!$C$14:$C$16,MATCH($D1614,' PROJETO'!$B$14:$B$16,0))&lt;&gt;"Sim",FALSE()))))</f>
        <v>0</v>
      </c>
      <c r="AG1614" s="21" t="b">
        <f>AND($AC1614,$Y1614&gt;'CONFG.  LISTAS'!$F$4,$Z1614="",$AA1614="")</f>
        <v>0</v>
      </c>
      <c r="AH1614" s="21" t="str">
        <f t="shared" si="337"/>
        <v/>
      </c>
      <c r="AI1614" s="43" t="str">
        <f ca="1">IF(NOT($AC1614),"",IF(OR($B1614="",$C1614="",$E1614="",$F1614=""),"Preencha descrição, categoria, tipo e unidade.",IF(AND($B1614&lt;&gt;"",OR(LEFT($C1614,1)="1",LEFT($C1614,1)="2"),$D1614=""),"Informe a prática de restauração para itens diretos.",IF(AND($D1614&lt;&gt;"",NOT(OR(LEFT($C1614,1)="1",LEFT($C1614,1)="2"))),"Custos indiretos não devem pertencer a uma prática específica.",IF(AND($D1614&lt;&gt;"",COUNTIF(' PROJETO'!$B$14:$B$16,$D1614)=0),"Prática de restauração inválida ou não cadastrada.",IF(IF($D1614="",FALSE(),IF(COUNTIF(' PROJETO'!$B$14:$B$16,$D1614)=0,FALSE(),IFERROR(INDEX(' PROJETO'!$C$14:$C$16,MATCH($D1614,' PROJETO'!$B$14:$B$16,0))&lt;&gt;"Sim",FALSE()))),"A prática informada no item não foi selecionada na aba Projeto.",IF(AND(MAX($I1614,$L1614,$O1614,$R1614,$U1614,$X1614)&gt;'CONFG.  LISTAS'!$F$4,NOT(OR($Z1614&lt;&gt;"",$AA1614&lt;&gt;""))),"Memorial de cálculo ou anexo obrigatório não informado para item acima do limite.",IF(OR(AND($G1614&lt;&gt;"",$H1614&lt;&gt;"",OR($G1614&lt;=0,$H1614&lt;=0)),AND($J1614&lt;&gt;"",$K1614&lt;&gt;"",OR($J1614&lt;=0,$K1614&lt;=0)),AND($M1614&lt;&gt;"",$N1614&lt;&gt;"",OR($M1614&lt;=0,$N1614&lt;=0)),AND($P1614&lt;&gt;"",$Q1614&lt;&gt;"",OR($P1614&lt;=0,$Q1614&lt;=0)),AND($S1614&lt;&gt;"",$T1614&lt;&gt;"",OR($S1614&lt;=0,$T1614&lt;=0)),AND($V1614&lt;&gt;"",$W1614&lt;&gt;"",OR($V1614&lt;=0,$W1614&lt;=0))),"Revise os valores informados: valor unitário e quantidade devem ser maiores que zero.",IF(OR(AND($G1614="",$H1614&lt;&gt;""),AND($G1614&lt;&gt;"",$H1614=""),AND($J1614="",$K1614&lt;&gt;""),AND($J1614&lt;&gt;"",$K1614=""),AND($M1614="",$N1614&lt;&gt;""),AND($M1614&lt;&gt;"",$N1614=""),AND($P1614="",$Q1614&lt;&gt;""),AND($P1614&lt;&gt;"",$Q1614=""),AND($S1614="",$T1614&lt;&gt;""),AND($S1614&lt;&gt;"",$T1614=""),AND($V1614="",$W1614&lt;&gt;""),AND($V1614&lt;&gt;"",$W1614="")),"Há ano preenchido parcialmente: "&amp;TRIM(IF(AND($G1614="",$H1614&lt;&gt;""),"Ano 1 (falta valor unitário); ","")&amp;IF(AND($G1614&lt;&gt;"",$H1614=""),"Ano 1 (falta quantidade); ","")&amp;IF(AND($J1614="",$K1614&lt;&gt;""),"Ano 2 (falta valor unitário); ","")&amp;IF(AND($J1614&lt;&gt;"",$K1614=""),"Ano 2 (falta quantidade); ","")&amp;IF(AND($M1614="",$N1614&lt;&gt;""),"Ano 3 (falta valor unitário); ","")&amp;IF(AND($M1614&lt;&gt;"",$N1614=""),"Ano 3 (falta quantidade); ","")&amp;IF(AND($P1614="",$Q1614&lt;&gt;""),"Ano 4 (falta valor unitário); ","")&amp;IF(AND($P1614&lt;&gt;"",$Q1614=""),"Ano 4 (falta quantidade); ","")&amp;IF(AND($S1614="",$T1614&lt;&gt;""),"Ano 5 (falta valor unitário); ","")&amp;IF(AND($S1614&lt;&gt;"",$T1614=""),"Ano 5 (falta quantidade); ","")&amp;IF(AND($V1614="",$W1614&lt;&gt;""),"Ano 6 (falta valor unitário); ","")&amp;IF(AND($V1614&lt;&gt;"",$W1614=""),"Ano 6 (falta quantidade); ","")), IF(NOT(OR(AND($G1614&lt;&gt;"",$H1614&lt;&gt;""),AND($J1614&lt;&gt;"",$K1614&lt;&gt;""),AND($M1614&lt;&gt;"",$N1614&lt;&gt;""),AND($P1614&lt;&gt;"",$Q1614&lt;&gt;""),AND($S1614&lt;&gt;"",$T1614&lt;&gt;""),AND($V1614&lt;&gt;"",$W1614&lt;&gt;""))),"Informe pelo menos um ano completo com valor unitário e quantidade.",IF(AND($C1614&lt;&gt;"",$E1614&lt;&gt;"",LEFT(TRIM($C1614),1)&lt;&gt;LEFT(TRIM($E1614),1)),"Categoria e tipo estão incompatíveis.",IF(IF(OR($E1614="",$F1614=""),FALSE(),IFERROR(COUNTIF(INDIRECT("UNITS_"&amp;SUBSTITUTE(LEFT($E1614,FIND(" ",$E1614&amp;" ")-1),".","_")),$F1614)=0,TRUE())),"Unidade incompatível com o tipo selecionado.",IF(OR(AND(ISNUMBER(SEARCH("comunic",LOWER($B1614))),LEFT($E1614,3)&lt;&gt;"4.4"),AND(ISNUMBER(SEARCH("monitor",LOWER($B1614))),NOT(OR(LEFT($E1614,3)="1.5",LEFT($E1614,3)="2.5")))),"Revise a classificação do item conforme as regras de preenchimento.",IF(AND($B1614&lt;&gt;"",OR(ISNUMBER(SEARCH("outro",LOWER($B1614))),ISNUMBER(SEARCH("divers",LOWER($B1614))),ISNUMBER(SEARCH("kit",LOWER($B1614))),ISNUMBER(SEARCH("ferrament",LOWER($B1614))),ISNUMBER(SEARCH("epi",LOWER($B1614)))),NOT(OR($Z1614&lt;&gt;"",$AA1614&lt;&gt;""))),"Descrição muito genérica: detalhe melhor o item e registre o racional no memorial ou em anexo.",IF(AND($Y1614=0,$B1614&lt;&gt;"",OR($G1614&lt;&gt;"",$H1614&lt;&gt;"",$J1614&lt;&gt;"",$K1614&lt;&gt;"",$M1614&lt;&gt;"",$N1614&lt;&gt;"",$P1614&lt;&gt;"",$Q1614&lt;&gt;"",$S1614&lt;&gt;"",$T1614&lt;&gt;"",$V1614&lt;&gt;"",$W1614&lt;&gt;"")),"O item possui dados lançados, mas o total está zerado. Revise os valores informados.","")))))))))))))))</f>
        <v/>
      </c>
    </row>
    <row r="1615" spans="1:35" ht="14.25" customHeight="1" x14ac:dyDescent="0.25">
      <c r="A1615" s="57" t="str">
        <f t="shared" si="325"/>
        <v/>
      </c>
      <c r="B1615" s="61"/>
      <c r="C1615" s="61"/>
      <c r="D1615" s="58"/>
      <c r="E1615" s="61"/>
      <c r="F1615" s="61"/>
      <c r="G1615" s="272"/>
      <c r="H1615" s="62"/>
      <c r="I1615" s="273">
        <f t="shared" si="326"/>
        <v>0</v>
      </c>
      <c r="J1615" s="272"/>
      <c r="K1615" s="62"/>
      <c r="L1615" s="270">
        <f t="shared" si="327"/>
        <v>0</v>
      </c>
      <c r="M1615" s="272"/>
      <c r="N1615" s="62"/>
      <c r="O1615" s="270">
        <f t="shared" si="328"/>
        <v>0</v>
      </c>
      <c r="P1615" s="272"/>
      <c r="Q1615" s="62"/>
      <c r="R1615" s="271">
        <f t="shared" si="329"/>
        <v>0</v>
      </c>
      <c r="S1615" s="272"/>
      <c r="T1615" s="62"/>
      <c r="U1615" s="270">
        <f t="shared" si="330"/>
        <v>0</v>
      </c>
      <c r="V1615" s="272"/>
      <c r="W1615" s="62"/>
      <c r="X1615" s="270">
        <f t="shared" si="331"/>
        <v>0</v>
      </c>
      <c r="Y1615" s="270">
        <f t="shared" si="332"/>
        <v>0</v>
      </c>
      <c r="Z1615" s="61"/>
      <c r="AA1615" s="61"/>
      <c r="AB1615" s="60" t="str">
        <f t="shared" si="333"/>
        <v/>
      </c>
      <c r="AC1615" s="21" t="b">
        <f t="shared" si="334"/>
        <v>0</v>
      </c>
      <c r="AD1615" s="21" t="b">
        <f t="shared" si="335"/>
        <v>0</v>
      </c>
      <c r="AE1615" s="21" t="b">
        <f t="shared" si="336"/>
        <v>0</v>
      </c>
      <c r="AF1615" s="21" t="b">
        <f ca="1">OR(AND($AC1615,NOT($AD1615)),AND($AC1615,OR(AND($G1615="",$H1615&lt;&gt;""),AND($G1615&lt;&gt;"",$H1615=""),AND($J1615="",$K1615&lt;&gt;""),AND($J1615&lt;&gt;"",$K1615=""),AND($M1615="",$N1615&lt;&gt;""),AND($M1615&lt;&gt;"",$N1615=""),AND($P1615="",$Q1615&lt;&gt;""),AND($P1615&lt;&gt;"",$Q1615=""),AND($S1615="",$T1615&lt;&gt;""),AND($S1615&lt;&gt;"",$T1615=""),AND($V1615="",$W1615&lt;&gt;""),AND($V1615&lt;&gt;"",$W1615=""))),AND($C1615&lt;&gt;"",$E1615&lt;&gt;"",LEFT(TRIM($C1615),1)&lt;&gt;LEFT(TRIM($E1615),1)),IF(OR($E1615="",$F1615=""),FALSE(),IFERROR(COUNTIF(INDIRECT("UNITS_"&amp;SUBSTITUTE(LEFT($E1615,FIND(" ",$E1615&amp;" ")-1),".","_")),$F1615)=0,TRUE())),AND($B1615&lt;&gt;"",OR(ISNUMBER(SEARCH("outro",LOWER($B1615))),ISNUMBER(SEARCH("divers",LOWER($B1615))),ISNUMBER(SEARCH("etc",LOWER($B1615))))),OR(AND(ISNUMBER(SEARCH("comunic",LOWER($B1615))),LEFT($E1615,3)&lt;&gt;"4.4"),AND(ISNUMBER(SEARCH("monitor",LOWER($B1615))),NOT(OR(LEFT($E1615,3)="1.5",LEFT($E1615,3)="2.5")))),AND($B1615&lt;&gt;"",OR(LEFT($C1615,1)="1",LEFT($C1615,1)="2"),$D1615=""),AND($D1615&lt;&gt;"",NOT(OR(LEFT($C1615,1)="1",LEFT($C1615,1)="2"))),AND($D1615&lt;&gt;"",COUNTIF(' PROJETO'!$B$14:$B$16,$D1615)=0),IF($D1615="",FALSE(),IF(COUNTIF(' PROJETO'!$B$14:$B$16,$D1615)=0,FALSE(),IFERROR(INDEX(' PROJETO'!$C$14:$C$16,MATCH($D1615,' PROJETO'!$B$14:$B$16,0))&lt;&gt;"Sim",FALSE()))))</f>
        <v>0</v>
      </c>
      <c r="AG1615" s="21" t="b">
        <f>AND($AC1615,$Y1615&gt;'CONFG.  LISTAS'!$F$4,$Z1615="",$AA1615="")</f>
        <v>0</v>
      </c>
      <c r="AH1615" s="21" t="str">
        <f t="shared" si="337"/>
        <v/>
      </c>
      <c r="AI1615" s="43" t="str">
        <f ca="1">IF(NOT($AC1615),"",IF(OR($B1615="",$C1615="",$E1615="",$F1615=""),"Preencha descrição, categoria, tipo e unidade.",IF(AND($B1615&lt;&gt;"",OR(LEFT($C1615,1)="1",LEFT($C1615,1)="2"),$D1615=""),"Informe a prática de restauração para itens diretos.",IF(AND($D1615&lt;&gt;"",NOT(OR(LEFT($C1615,1)="1",LEFT($C1615,1)="2"))),"Custos indiretos não devem pertencer a uma prática específica.",IF(AND($D1615&lt;&gt;"",COUNTIF(' PROJETO'!$B$14:$B$16,$D1615)=0),"Prática de restauração inválida ou não cadastrada.",IF(IF($D1615="",FALSE(),IF(COUNTIF(' PROJETO'!$B$14:$B$16,$D1615)=0,FALSE(),IFERROR(INDEX(' PROJETO'!$C$14:$C$16,MATCH($D1615,' PROJETO'!$B$14:$B$16,0))&lt;&gt;"Sim",FALSE()))),"A prática informada no item não foi selecionada na aba Projeto.",IF(AND(MAX($I1615,$L1615,$O1615,$R1615,$U1615,$X1615)&gt;'CONFG.  LISTAS'!$F$4,NOT(OR($Z1615&lt;&gt;"",$AA1615&lt;&gt;""))),"Memorial de cálculo ou anexo obrigatório não informado para item acima do limite.",IF(OR(AND($G1615&lt;&gt;"",$H1615&lt;&gt;"",OR($G1615&lt;=0,$H1615&lt;=0)),AND($J1615&lt;&gt;"",$K1615&lt;&gt;"",OR($J1615&lt;=0,$K1615&lt;=0)),AND($M1615&lt;&gt;"",$N1615&lt;&gt;"",OR($M1615&lt;=0,$N1615&lt;=0)),AND($P1615&lt;&gt;"",$Q1615&lt;&gt;"",OR($P1615&lt;=0,$Q1615&lt;=0)),AND($S1615&lt;&gt;"",$T1615&lt;&gt;"",OR($S1615&lt;=0,$T1615&lt;=0)),AND($V1615&lt;&gt;"",$W1615&lt;&gt;"",OR($V1615&lt;=0,$W1615&lt;=0))),"Revise os valores informados: valor unitário e quantidade devem ser maiores que zero.",IF(OR(AND($G1615="",$H1615&lt;&gt;""),AND($G1615&lt;&gt;"",$H1615=""),AND($J1615="",$K1615&lt;&gt;""),AND($J1615&lt;&gt;"",$K1615=""),AND($M1615="",$N1615&lt;&gt;""),AND($M1615&lt;&gt;"",$N1615=""),AND($P1615="",$Q1615&lt;&gt;""),AND($P1615&lt;&gt;"",$Q1615=""),AND($S1615="",$T1615&lt;&gt;""),AND($S1615&lt;&gt;"",$T1615=""),AND($V1615="",$W1615&lt;&gt;""),AND($V1615&lt;&gt;"",$W1615="")),"Há ano preenchido parcialmente: "&amp;TRIM(IF(AND($G1615="",$H1615&lt;&gt;""),"Ano 1 (falta valor unitário); ","")&amp;IF(AND($G1615&lt;&gt;"",$H1615=""),"Ano 1 (falta quantidade); ","")&amp;IF(AND($J1615="",$K1615&lt;&gt;""),"Ano 2 (falta valor unitário); ","")&amp;IF(AND($J1615&lt;&gt;"",$K1615=""),"Ano 2 (falta quantidade); ","")&amp;IF(AND($M1615="",$N1615&lt;&gt;""),"Ano 3 (falta valor unitário); ","")&amp;IF(AND($M1615&lt;&gt;"",$N1615=""),"Ano 3 (falta quantidade); ","")&amp;IF(AND($P1615="",$Q1615&lt;&gt;""),"Ano 4 (falta valor unitário); ","")&amp;IF(AND($P1615&lt;&gt;"",$Q1615=""),"Ano 4 (falta quantidade); ","")&amp;IF(AND($S1615="",$T1615&lt;&gt;""),"Ano 5 (falta valor unitário); ","")&amp;IF(AND($S1615&lt;&gt;"",$T1615=""),"Ano 5 (falta quantidade); ","")&amp;IF(AND($V1615="",$W1615&lt;&gt;""),"Ano 6 (falta valor unitário); ","")&amp;IF(AND($V1615&lt;&gt;"",$W1615=""),"Ano 6 (falta quantidade); ","")), IF(NOT(OR(AND($G1615&lt;&gt;"",$H1615&lt;&gt;""),AND($J1615&lt;&gt;"",$K1615&lt;&gt;""),AND($M1615&lt;&gt;"",$N1615&lt;&gt;""),AND($P1615&lt;&gt;"",$Q1615&lt;&gt;""),AND($S1615&lt;&gt;"",$T1615&lt;&gt;""),AND($V1615&lt;&gt;"",$W1615&lt;&gt;""))),"Informe pelo menos um ano completo com valor unitário e quantidade.",IF(AND($C1615&lt;&gt;"",$E1615&lt;&gt;"",LEFT(TRIM($C1615),1)&lt;&gt;LEFT(TRIM($E1615),1)),"Categoria e tipo estão incompatíveis.",IF(IF(OR($E1615="",$F1615=""),FALSE(),IFERROR(COUNTIF(INDIRECT("UNITS_"&amp;SUBSTITUTE(LEFT($E1615,FIND(" ",$E1615&amp;" ")-1),".","_")),$F1615)=0,TRUE())),"Unidade incompatível com o tipo selecionado.",IF(OR(AND(ISNUMBER(SEARCH("comunic",LOWER($B1615))),LEFT($E1615,3)&lt;&gt;"4.4"),AND(ISNUMBER(SEARCH("monitor",LOWER($B1615))),NOT(OR(LEFT($E1615,3)="1.5",LEFT($E1615,3)="2.5")))),"Revise a classificação do item conforme as regras de preenchimento.",IF(AND($B1615&lt;&gt;"",OR(ISNUMBER(SEARCH("outro",LOWER($B1615))),ISNUMBER(SEARCH("divers",LOWER($B1615))),ISNUMBER(SEARCH("kit",LOWER($B1615))),ISNUMBER(SEARCH("ferrament",LOWER($B1615))),ISNUMBER(SEARCH("epi",LOWER($B1615)))),NOT(OR($Z1615&lt;&gt;"",$AA1615&lt;&gt;""))),"Descrição muito genérica: detalhe melhor o item e registre o racional no memorial ou em anexo.",IF(AND($Y1615=0,$B1615&lt;&gt;"",OR($G1615&lt;&gt;"",$H1615&lt;&gt;"",$J1615&lt;&gt;"",$K1615&lt;&gt;"",$M1615&lt;&gt;"",$N1615&lt;&gt;"",$P1615&lt;&gt;"",$Q1615&lt;&gt;"",$S1615&lt;&gt;"",$T1615&lt;&gt;"",$V1615&lt;&gt;"",$W1615&lt;&gt;"")),"O item possui dados lançados, mas o total está zerado. Revise os valores informados.","")))))))))))))))</f>
        <v/>
      </c>
    </row>
    <row r="1616" spans="1:35" ht="14.25" customHeight="1" x14ac:dyDescent="0.25">
      <c r="A1616" s="57" t="str">
        <f t="shared" si="325"/>
        <v/>
      </c>
      <c r="B1616" s="58"/>
      <c r="C1616" s="58"/>
      <c r="D1616" s="58"/>
      <c r="E1616" s="58"/>
      <c r="F1616" s="58"/>
      <c r="G1616" s="269"/>
      <c r="H1616" s="59"/>
      <c r="I1616" s="273">
        <f t="shared" si="326"/>
        <v>0</v>
      </c>
      <c r="J1616" s="269"/>
      <c r="K1616" s="59"/>
      <c r="L1616" s="270">
        <f t="shared" si="327"/>
        <v>0</v>
      </c>
      <c r="M1616" s="269"/>
      <c r="N1616" s="59"/>
      <c r="O1616" s="270">
        <f t="shared" si="328"/>
        <v>0</v>
      </c>
      <c r="P1616" s="269"/>
      <c r="Q1616" s="59"/>
      <c r="R1616" s="271">
        <f t="shared" si="329"/>
        <v>0</v>
      </c>
      <c r="S1616" s="269"/>
      <c r="T1616" s="59"/>
      <c r="U1616" s="270">
        <f t="shared" si="330"/>
        <v>0</v>
      </c>
      <c r="V1616" s="269"/>
      <c r="W1616" s="59"/>
      <c r="X1616" s="270">
        <f t="shared" si="331"/>
        <v>0</v>
      </c>
      <c r="Y1616" s="270">
        <f t="shared" si="332"/>
        <v>0</v>
      </c>
      <c r="Z1616" s="58"/>
      <c r="AA1616" s="58"/>
      <c r="AB1616" s="60" t="str">
        <f t="shared" si="333"/>
        <v/>
      </c>
      <c r="AC1616" s="21" t="b">
        <f t="shared" si="334"/>
        <v>0</v>
      </c>
      <c r="AD1616" s="21" t="b">
        <f t="shared" si="335"/>
        <v>0</v>
      </c>
      <c r="AE1616" s="21" t="b">
        <f t="shared" si="336"/>
        <v>0</v>
      </c>
      <c r="AF1616" s="21" t="b">
        <f ca="1">OR(AND($AC1616,NOT($AD1616)),AND($AC1616,OR(AND($G1616="",$H1616&lt;&gt;""),AND($G1616&lt;&gt;"",$H1616=""),AND($J1616="",$K1616&lt;&gt;""),AND($J1616&lt;&gt;"",$K1616=""),AND($M1616="",$N1616&lt;&gt;""),AND($M1616&lt;&gt;"",$N1616=""),AND($P1616="",$Q1616&lt;&gt;""),AND($P1616&lt;&gt;"",$Q1616=""),AND($S1616="",$T1616&lt;&gt;""),AND($S1616&lt;&gt;"",$T1616=""),AND($V1616="",$W1616&lt;&gt;""),AND($V1616&lt;&gt;"",$W1616=""))),AND($C1616&lt;&gt;"",$E1616&lt;&gt;"",LEFT(TRIM($C1616),1)&lt;&gt;LEFT(TRIM($E1616),1)),IF(OR($E1616="",$F1616=""),FALSE(),IFERROR(COUNTIF(INDIRECT("UNITS_"&amp;SUBSTITUTE(LEFT($E1616,FIND(" ",$E1616&amp;" ")-1),".","_")),$F1616)=0,TRUE())),AND($B1616&lt;&gt;"",OR(ISNUMBER(SEARCH("outro",LOWER($B1616))),ISNUMBER(SEARCH("divers",LOWER($B1616))),ISNUMBER(SEARCH("etc",LOWER($B1616))))),OR(AND(ISNUMBER(SEARCH("comunic",LOWER($B1616))),LEFT($E1616,3)&lt;&gt;"4.4"),AND(ISNUMBER(SEARCH("monitor",LOWER($B1616))),NOT(OR(LEFT($E1616,3)="1.5",LEFT($E1616,3)="2.5")))),AND($B1616&lt;&gt;"",OR(LEFT($C1616,1)="1",LEFT($C1616,1)="2"),$D1616=""),AND($D1616&lt;&gt;"",NOT(OR(LEFT($C1616,1)="1",LEFT($C1616,1)="2"))),AND($D1616&lt;&gt;"",COUNTIF(' PROJETO'!$B$14:$B$16,$D1616)=0),IF($D1616="",FALSE(),IF(COUNTIF(' PROJETO'!$B$14:$B$16,$D1616)=0,FALSE(),IFERROR(INDEX(' PROJETO'!$C$14:$C$16,MATCH($D1616,' PROJETO'!$B$14:$B$16,0))&lt;&gt;"Sim",FALSE()))))</f>
        <v>0</v>
      </c>
      <c r="AG1616" s="21" t="b">
        <f>AND($AC1616,$Y1616&gt;'CONFG.  LISTAS'!$F$4,$Z1616="",$AA1616="")</f>
        <v>0</v>
      </c>
      <c r="AH1616" s="21" t="str">
        <f t="shared" si="337"/>
        <v/>
      </c>
      <c r="AI1616" s="43" t="str">
        <f ca="1">IF(NOT($AC1616),"",IF(OR($B1616="",$C1616="",$E1616="",$F1616=""),"Preencha descrição, categoria, tipo e unidade.",IF(AND($B1616&lt;&gt;"",OR(LEFT($C1616,1)="1",LEFT($C1616,1)="2"),$D1616=""),"Informe a prática de restauração para itens diretos.",IF(AND($D1616&lt;&gt;"",NOT(OR(LEFT($C1616,1)="1",LEFT($C1616,1)="2"))),"Custos indiretos não devem pertencer a uma prática específica.",IF(AND($D1616&lt;&gt;"",COUNTIF(' PROJETO'!$B$14:$B$16,$D1616)=0),"Prática de restauração inválida ou não cadastrada.",IF(IF($D1616="",FALSE(),IF(COUNTIF(' PROJETO'!$B$14:$B$16,$D1616)=0,FALSE(),IFERROR(INDEX(' PROJETO'!$C$14:$C$16,MATCH($D1616,' PROJETO'!$B$14:$B$16,0))&lt;&gt;"Sim",FALSE()))),"A prática informada no item não foi selecionada na aba Projeto.",IF(AND(MAX($I1616,$L1616,$O1616,$R1616,$U1616,$X1616)&gt;'CONFG.  LISTAS'!$F$4,NOT(OR($Z1616&lt;&gt;"",$AA1616&lt;&gt;""))),"Memorial de cálculo ou anexo obrigatório não informado para item acima do limite.",IF(OR(AND($G1616&lt;&gt;"",$H1616&lt;&gt;"",OR($G1616&lt;=0,$H1616&lt;=0)),AND($J1616&lt;&gt;"",$K1616&lt;&gt;"",OR($J1616&lt;=0,$K1616&lt;=0)),AND($M1616&lt;&gt;"",$N1616&lt;&gt;"",OR($M1616&lt;=0,$N1616&lt;=0)),AND($P1616&lt;&gt;"",$Q1616&lt;&gt;"",OR($P1616&lt;=0,$Q1616&lt;=0)),AND($S1616&lt;&gt;"",$T1616&lt;&gt;"",OR($S1616&lt;=0,$T1616&lt;=0)),AND($V1616&lt;&gt;"",$W1616&lt;&gt;"",OR($V1616&lt;=0,$W1616&lt;=0))),"Revise os valores informados: valor unitário e quantidade devem ser maiores que zero.",IF(OR(AND($G1616="",$H1616&lt;&gt;""),AND($G1616&lt;&gt;"",$H1616=""),AND($J1616="",$K1616&lt;&gt;""),AND($J1616&lt;&gt;"",$K1616=""),AND($M1616="",$N1616&lt;&gt;""),AND($M1616&lt;&gt;"",$N1616=""),AND($P1616="",$Q1616&lt;&gt;""),AND($P1616&lt;&gt;"",$Q1616=""),AND($S1616="",$T1616&lt;&gt;""),AND($S1616&lt;&gt;"",$T1616=""),AND($V1616="",$W1616&lt;&gt;""),AND($V1616&lt;&gt;"",$W1616="")),"Há ano preenchido parcialmente: "&amp;TRIM(IF(AND($G1616="",$H1616&lt;&gt;""),"Ano 1 (falta valor unitário); ","")&amp;IF(AND($G1616&lt;&gt;"",$H1616=""),"Ano 1 (falta quantidade); ","")&amp;IF(AND($J1616="",$K1616&lt;&gt;""),"Ano 2 (falta valor unitário); ","")&amp;IF(AND($J1616&lt;&gt;"",$K1616=""),"Ano 2 (falta quantidade); ","")&amp;IF(AND($M1616="",$N1616&lt;&gt;""),"Ano 3 (falta valor unitário); ","")&amp;IF(AND($M1616&lt;&gt;"",$N1616=""),"Ano 3 (falta quantidade); ","")&amp;IF(AND($P1616="",$Q1616&lt;&gt;""),"Ano 4 (falta valor unitário); ","")&amp;IF(AND($P1616&lt;&gt;"",$Q1616=""),"Ano 4 (falta quantidade); ","")&amp;IF(AND($S1616="",$T1616&lt;&gt;""),"Ano 5 (falta valor unitário); ","")&amp;IF(AND($S1616&lt;&gt;"",$T1616=""),"Ano 5 (falta quantidade); ","")&amp;IF(AND($V1616="",$W1616&lt;&gt;""),"Ano 6 (falta valor unitário); ","")&amp;IF(AND($V1616&lt;&gt;"",$W1616=""),"Ano 6 (falta quantidade); ","")), IF(NOT(OR(AND($G1616&lt;&gt;"",$H1616&lt;&gt;""),AND($J1616&lt;&gt;"",$K1616&lt;&gt;""),AND($M1616&lt;&gt;"",$N1616&lt;&gt;""),AND($P1616&lt;&gt;"",$Q1616&lt;&gt;""),AND($S1616&lt;&gt;"",$T1616&lt;&gt;""),AND($V1616&lt;&gt;"",$W1616&lt;&gt;""))),"Informe pelo menos um ano completo com valor unitário e quantidade.",IF(AND($C1616&lt;&gt;"",$E1616&lt;&gt;"",LEFT(TRIM($C1616),1)&lt;&gt;LEFT(TRIM($E1616),1)),"Categoria e tipo estão incompatíveis.",IF(IF(OR($E1616="",$F1616=""),FALSE(),IFERROR(COUNTIF(INDIRECT("UNITS_"&amp;SUBSTITUTE(LEFT($E1616,FIND(" ",$E1616&amp;" ")-1),".","_")),$F1616)=0,TRUE())),"Unidade incompatível com o tipo selecionado.",IF(OR(AND(ISNUMBER(SEARCH("comunic",LOWER($B1616))),LEFT($E1616,3)&lt;&gt;"4.4"),AND(ISNUMBER(SEARCH("monitor",LOWER($B1616))),NOT(OR(LEFT($E1616,3)="1.5",LEFT($E1616,3)="2.5")))),"Revise a classificação do item conforme as regras de preenchimento.",IF(AND($B1616&lt;&gt;"",OR(ISNUMBER(SEARCH("outro",LOWER($B1616))),ISNUMBER(SEARCH("divers",LOWER($B1616))),ISNUMBER(SEARCH("kit",LOWER($B1616))),ISNUMBER(SEARCH("ferrament",LOWER($B1616))),ISNUMBER(SEARCH("epi",LOWER($B1616)))),NOT(OR($Z1616&lt;&gt;"",$AA1616&lt;&gt;""))),"Descrição muito genérica: detalhe melhor o item e registre o racional no memorial ou em anexo.",IF(AND($Y1616=0,$B1616&lt;&gt;"",OR($G1616&lt;&gt;"",$H1616&lt;&gt;"",$J1616&lt;&gt;"",$K1616&lt;&gt;"",$M1616&lt;&gt;"",$N1616&lt;&gt;"",$P1616&lt;&gt;"",$Q1616&lt;&gt;"",$S1616&lt;&gt;"",$T1616&lt;&gt;"",$V1616&lt;&gt;"",$W1616&lt;&gt;"")),"O item possui dados lançados, mas o total está zerado. Revise os valores informados.","")))))))))))))))</f>
        <v/>
      </c>
    </row>
    <row r="1617" spans="1:35" ht="14.25" customHeight="1" x14ac:dyDescent="0.25">
      <c r="A1617" s="57" t="str">
        <f t="shared" si="325"/>
        <v/>
      </c>
      <c r="B1617" s="61"/>
      <c r="C1617" s="61"/>
      <c r="D1617" s="58"/>
      <c r="E1617" s="61"/>
      <c r="F1617" s="61"/>
      <c r="G1617" s="272"/>
      <c r="H1617" s="62"/>
      <c r="I1617" s="273">
        <f t="shared" si="326"/>
        <v>0</v>
      </c>
      <c r="J1617" s="272"/>
      <c r="K1617" s="62"/>
      <c r="L1617" s="270">
        <f t="shared" si="327"/>
        <v>0</v>
      </c>
      <c r="M1617" s="272"/>
      <c r="N1617" s="62"/>
      <c r="O1617" s="270">
        <f t="shared" si="328"/>
        <v>0</v>
      </c>
      <c r="P1617" s="272"/>
      <c r="Q1617" s="62"/>
      <c r="R1617" s="271">
        <f t="shared" si="329"/>
        <v>0</v>
      </c>
      <c r="S1617" s="272"/>
      <c r="T1617" s="62"/>
      <c r="U1617" s="270">
        <f t="shared" si="330"/>
        <v>0</v>
      </c>
      <c r="V1617" s="272"/>
      <c r="W1617" s="62"/>
      <c r="X1617" s="270">
        <f t="shared" si="331"/>
        <v>0</v>
      </c>
      <c r="Y1617" s="270">
        <f t="shared" si="332"/>
        <v>0</v>
      </c>
      <c r="Z1617" s="61"/>
      <c r="AA1617" s="61"/>
      <c r="AB1617" s="60" t="str">
        <f t="shared" si="333"/>
        <v/>
      </c>
      <c r="AC1617" s="21" t="b">
        <f t="shared" si="334"/>
        <v>0</v>
      </c>
      <c r="AD1617" s="21" t="b">
        <f t="shared" si="335"/>
        <v>0</v>
      </c>
      <c r="AE1617" s="21" t="b">
        <f t="shared" si="336"/>
        <v>0</v>
      </c>
      <c r="AF1617" s="21" t="b">
        <f ca="1">OR(AND($AC1617,NOT($AD1617)),AND($AC1617,OR(AND($G1617="",$H1617&lt;&gt;""),AND($G1617&lt;&gt;"",$H1617=""),AND($J1617="",$K1617&lt;&gt;""),AND($J1617&lt;&gt;"",$K1617=""),AND($M1617="",$N1617&lt;&gt;""),AND($M1617&lt;&gt;"",$N1617=""),AND($P1617="",$Q1617&lt;&gt;""),AND($P1617&lt;&gt;"",$Q1617=""),AND($S1617="",$T1617&lt;&gt;""),AND($S1617&lt;&gt;"",$T1617=""),AND($V1617="",$W1617&lt;&gt;""),AND($V1617&lt;&gt;"",$W1617=""))),AND($C1617&lt;&gt;"",$E1617&lt;&gt;"",LEFT(TRIM($C1617),1)&lt;&gt;LEFT(TRIM($E1617),1)),IF(OR($E1617="",$F1617=""),FALSE(),IFERROR(COUNTIF(INDIRECT("UNITS_"&amp;SUBSTITUTE(LEFT($E1617,FIND(" ",$E1617&amp;" ")-1),".","_")),$F1617)=0,TRUE())),AND($B1617&lt;&gt;"",OR(ISNUMBER(SEARCH("outro",LOWER($B1617))),ISNUMBER(SEARCH("divers",LOWER($B1617))),ISNUMBER(SEARCH("etc",LOWER($B1617))))),OR(AND(ISNUMBER(SEARCH("comunic",LOWER($B1617))),LEFT($E1617,3)&lt;&gt;"4.4"),AND(ISNUMBER(SEARCH("monitor",LOWER($B1617))),NOT(OR(LEFT($E1617,3)="1.5",LEFT($E1617,3)="2.5")))),AND($B1617&lt;&gt;"",OR(LEFT($C1617,1)="1",LEFT($C1617,1)="2"),$D1617=""),AND($D1617&lt;&gt;"",NOT(OR(LEFT($C1617,1)="1",LEFT($C1617,1)="2"))),AND($D1617&lt;&gt;"",COUNTIF(' PROJETO'!$B$14:$B$16,$D1617)=0),IF($D1617="",FALSE(),IF(COUNTIF(' PROJETO'!$B$14:$B$16,$D1617)=0,FALSE(),IFERROR(INDEX(' PROJETO'!$C$14:$C$16,MATCH($D1617,' PROJETO'!$B$14:$B$16,0))&lt;&gt;"Sim",FALSE()))))</f>
        <v>0</v>
      </c>
      <c r="AG1617" s="21" t="b">
        <f>AND($AC1617,$Y1617&gt;'CONFG.  LISTAS'!$F$4,$Z1617="",$AA1617="")</f>
        <v>0</v>
      </c>
      <c r="AH1617" s="21" t="str">
        <f t="shared" si="337"/>
        <v/>
      </c>
      <c r="AI1617" s="43" t="str">
        <f ca="1">IF(NOT($AC1617),"",IF(OR($B1617="",$C1617="",$E1617="",$F1617=""),"Preencha descrição, categoria, tipo e unidade.",IF(AND($B1617&lt;&gt;"",OR(LEFT($C1617,1)="1",LEFT($C1617,1)="2"),$D1617=""),"Informe a prática de restauração para itens diretos.",IF(AND($D1617&lt;&gt;"",NOT(OR(LEFT($C1617,1)="1",LEFT($C1617,1)="2"))),"Custos indiretos não devem pertencer a uma prática específica.",IF(AND($D1617&lt;&gt;"",COUNTIF(' PROJETO'!$B$14:$B$16,$D1617)=0),"Prática de restauração inválida ou não cadastrada.",IF(IF($D1617="",FALSE(),IF(COUNTIF(' PROJETO'!$B$14:$B$16,$D1617)=0,FALSE(),IFERROR(INDEX(' PROJETO'!$C$14:$C$16,MATCH($D1617,' PROJETO'!$B$14:$B$16,0))&lt;&gt;"Sim",FALSE()))),"A prática informada no item não foi selecionada na aba Projeto.",IF(AND(MAX($I1617,$L1617,$O1617,$R1617,$U1617,$X1617)&gt;'CONFG.  LISTAS'!$F$4,NOT(OR($Z1617&lt;&gt;"",$AA1617&lt;&gt;""))),"Memorial de cálculo ou anexo obrigatório não informado para item acima do limite.",IF(OR(AND($G1617&lt;&gt;"",$H1617&lt;&gt;"",OR($G1617&lt;=0,$H1617&lt;=0)),AND($J1617&lt;&gt;"",$K1617&lt;&gt;"",OR($J1617&lt;=0,$K1617&lt;=0)),AND($M1617&lt;&gt;"",$N1617&lt;&gt;"",OR($M1617&lt;=0,$N1617&lt;=0)),AND($P1617&lt;&gt;"",$Q1617&lt;&gt;"",OR($P1617&lt;=0,$Q1617&lt;=0)),AND($S1617&lt;&gt;"",$T1617&lt;&gt;"",OR($S1617&lt;=0,$T1617&lt;=0)),AND($V1617&lt;&gt;"",$W1617&lt;&gt;"",OR($V1617&lt;=0,$W1617&lt;=0))),"Revise os valores informados: valor unitário e quantidade devem ser maiores que zero.",IF(OR(AND($G1617="",$H1617&lt;&gt;""),AND($G1617&lt;&gt;"",$H1617=""),AND($J1617="",$K1617&lt;&gt;""),AND($J1617&lt;&gt;"",$K1617=""),AND($M1617="",$N1617&lt;&gt;""),AND($M1617&lt;&gt;"",$N1617=""),AND($P1617="",$Q1617&lt;&gt;""),AND($P1617&lt;&gt;"",$Q1617=""),AND($S1617="",$T1617&lt;&gt;""),AND($S1617&lt;&gt;"",$T1617=""),AND($V1617="",$W1617&lt;&gt;""),AND($V1617&lt;&gt;"",$W1617="")),"Há ano preenchido parcialmente: "&amp;TRIM(IF(AND($G1617="",$H1617&lt;&gt;""),"Ano 1 (falta valor unitário); ","")&amp;IF(AND($G1617&lt;&gt;"",$H1617=""),"Ano 1 (falta quantidade); ","")&amp;IF(AND($J1617="",$K1617&lt;&gt;""),"Ano 2 (falta valor unitário); ","")&amp;IF(AND($J1617&lt;&gt;"",$K1617=""),"Ano 2 (falta quantidade); ","")&amp;IF(AND($M1617="",$N1617&lt;&gt;""),"Ano 3 (falta valor unitário); ","")&amp;IF(AND($M1617&lt;&gt;"",$N1617=""),"Ano 3 (falta quantidade); ","")&amp;IF(AND($P1617="",$Q1617&lt;&gt;""),"Ano 4 (falta valor unitário); ","")&amp;IF(AND($P1617&lt;&gt;"",$Q1617=""),"Ano 4 (falta quantidade); ","")&amp;IF(AND($S1617="",$T1617&lt;&gt;""),"Ano 5 (falta valor unitário); ","")&amp;IF(AND($S1617&lt;&gt;"",$T1617=""),"Ano 5 (falta quantidade); ","")&amp;IF(AND($V1617="",$W1617&lt;&gt;""),"Ano 6 (falta valor unitário); ","")&amp;IF(AND($V1617&lt;&gt;"",$W1617=""),"Ano 6 (falta quantidade); ","")), IF(NOT(OR(AND($G1617&lt;&gt;"",$H1617&lt;&gt;""),AND($J1617&lt;&gt;"",$K1617&lt;&gt;""),AND($M1617&lt;&gt;"",$N1617&lt;&gt;""),AND($P1617&lt;&gt;"",$Q1617&lt;&gt;""),AND($S1617&lt;&gt;"",$T1617&lt;&gt;""),AND($V1617&lt;&gt;"",$W1617&lt;&gt;""))),"Informe pelo menos um ano completo com valor unitário e quantidade.",IF(AND($C1617&lt;&gt;"",$E1617&lt;&gt;"",LEFT(TRIM($C1617),1)&lt;&gt;LEFT(TRIM($E1617),1)),"Categoria e tipo estão incompatíveis.",IF(IF(OR($E1617="",$F1617=""),FALSE(),IFERROR(COUNTIF(INDIRECT("UNITS_"&amp;SUBSTITUTE(LEFT($E1617,FIND(" ",$E1617&amp;" ")-1),".","_")),$F1617)=0,TRUE())),"Unidade incompatível com o tipo selecionado.",IF(OR(AND(ISNUMBER(SEARCH("comunic",LOWER($B1617))),LEFT($E1617,3)&lt;&gt;"4.4"),AND(ISNUMBER(SEARCH("monitor",LOWER($B1617))),NOT(OR(LEFT($E1617,3)="1.5",LEFT($E1617,3)="2.5")))),"Revise a classificação do item conforme as regras de preenchimento.",IF(AND($B1617&lt;&gt;"",OR(ISNUMBER(SEARCH("outro",LOWER($B1617))),ISNUMBER(SEARCH("divers",LOWER($B1617))),ISNUMBER(SEARCH("kit",LOWER($B1617))),ISNUMBER(SEARCH("ferrament",LOWER($B1617))),ISNUMBER(SEARCH("epi",LOWER($B1617)))),NOT(OR($Z1617&lt;&gt;"",$AA1617&lt;&gt;""))),"Descrição muito genérica: detalhe melhor o item e registre o racional no memorial ou em anexo.",IF(AND($Y1617=0,$B1617&lt;&gt;"",OR($G1617&lt;&gt;"",$H1617&lt;&gt;"",$J1617&lt;&gt;"",$K1617&lt;&gt;"",$M1617&lt;&gt;"",$N1617&lt;&gt;"",$P1617&lt;&gt;"",$Q1617&lt;&gt;"",$S1617&lt;&gt;"",$T1617&lt;&gt;"",$V1617&lt;&gt;"",$W1617&lt;&gt;"")),"O item possui dados lançados, mas o total está zerado. Revise os valores informados.","")))))))))))))))</f>
        <v/>
      </c>
    </row>
    <row r="1618" spans="1:35" ht="14.25" customHeight="1" x14ac:dyDescent="0.25">
      <c r="A1618" s="57" t="str">
        <f t="shared" si="325"/>
        <v/>
      </c>
      <c r="B1618" s="58"/>
      <c r="C1618" s="58"/>
      <c r="D1618" s="58"/>
      <c r="E1618" s="58"/>
      <c r="F1618" s="58"/>
      <c r="G1618" s="269"/>
      <c r="H1618" s="59"/>
      <c r="I1618" s="273">
        <f t="shared" si="326"/>
        <v>0</v>
      </c>
      <c r="J1618" s="269"/>
      <c r="K1618" s="59"/>
      <c r="L1618" s="270">
        <f t="shared" si="327"/>
        <v>0</v>
      </c>
      <c r="M1618" s="269"/>
      <c r="N1618" s="59"/>
      <c r="O1618" s="270">
        <f t="shared" si="328"/>
        <v>0</v>
      </c>
      <c r="P1618" s="269"/>
      <c r="Q1618" s="59"/>
      <c r="R1618" s="271">
        <f t="shared" si="329"/>
        <v>0</v>
      </c>
      <c r="S1618" s="269"/>
      <c r="T1618" s="59"/>
      <c r="U1618" s="270">
        <f t="shared" si="330"/>
        <v>0</v>
      </c>
      <c r="V1618" s="269"/>
      <c r="W1618" s="59"/>
      <c r="X1618" s="270">
        <f t="shared" si="331"/>
        <v>0</v>
      </c>
      <c r="Y1618" s="270">
        <f t="shared" si="332"/>
        <v>0</v>
      </c>
      <c r="Z1618" s="58"/>
      <c r="AA1618" s="58"/>
      <c r="AB1618" s="60" t="str">
        <f t="shared" si="333"/>
        <v/>
      </c>
      <c r="AC1618" s="21" t="b">
        <f t="shared" si="334"/>
        <v>0</v>
      </c>
      <c r="AD1618" s="21" t="b">
        <f t="shared" si="335"/>
        <v>0</v>
      </c>
      <c r="AE1618" s="21" t="b">
        <f t="shared" si="336"/>
        <v>0</v>
      </c>
      <c r="AF1618" s="21" t="b">
        <f ca="1">OR(AND($AC1618,NOT($AD1618)),AND($AC1618,OR(AND($G1618="",$H1618&lt;&gt;""),AND($G1618&lt;&gt;"",$H1618=""),AND($J1618="",$K1618&lt;&gt;""),AND($J1618&lt;&gt;"",$K1618=""),AND($M1618="",$N1618&lt;&gt;""),AND($M1618&lt;&gt;"",$N1618=""),AND($P1618="",$Q1618&lt;&gt;""),AND($P1618&lt;&gt;"",$Q1618=""),AND($S1618="",$T1618&lt;&gt;""),AND($S1618&lt;&gt;"",$T1618=""),AND($V1618="",$W1618&lt;&gt;""),AND($V1618&lt;&gt;"",$W1618=""))),AND($C1618&lt;&gt;"",$E1618&lt;&gt;"",LEFT(TRIM($C1618),1)&lt;&gt;LEFT(TRIM($E1618),1)),IF(OR($E1618="",$F1618=""),FALSE(),IFERROR(COUNTIF(INDIRECT("UNITS_"&amp;SUBSTITUTE(LEFT($E1618,FIND(" ",$E1618&amp;" ")-1),".","_")),$F1618)=0,TRUE())),AND($B1618&lt;&gt;"",OR(ISNUMBER(SEARCH("outro",LOWER($B1618))),ISNUMBER(SEARCH("divers",LOWER($B1618))),ISNUMBER(SEARCH("etc",LOWER($B1618))))),OR(AND(ISNUMBER(SEARCH("comunic",LOWER($B1618))),LEFT($E1618,3)&lt;&gt;"4.4"),AND(ISNUMBER(SEARCH("monitor",LOWER($B1618))),NOT(OR(LEFT($E1618,3)="1.5",LEFT($E1618,3)="2.5")))),AND($B1618&lt;&gt;"",OR(LEFT($C1618,1)="1",LEFT($C1618,1)="2"),$D1618=""),AND($D1618&lt;&gt;"",NOT(OR(LEFT($C1618,1)="1",LEFT($C1618,1)="2"))),AND($D1618&lt;&gt;"",COUNTIF(' PROJETO'!$B$14:$B$16,$D1618)=0),IF($D1618="",FALSE(),IF(COUNTIF(' PROJETO'!$B$14:$B$16,$D1618)=0,FALSE(),IFERROR(INDEX(' PROJETO'!$C$14:$C$16,MATCH($D1618,' PROJETO'!$B$14:$B$16,0))&lt;&gt;"Sim",FALSE()))))</f>
        <v>0</v>
      </c>
      <c r="AG1618" s="21" t="b">
        <f>AND($AC1618,$Y1618&gt;'CONFG.  LISTAS'!$F$4,$Z1618="",$AA1618="")</f>
        <v>0</v>
      </c>
      <c r="AH1618" s="21" t="str">
        <f t="shared" si="337"/>
        <v/>
      </c>
      <c r="AI1618" s="43" t="str">
        <f ca="1">IF(NOT($AC1618),"",IF(OR($B1618="",$C1618="",$E1618="",$F1618=""),"Preencha descrição, categoria, tipo e unidade.",IF(AND($B1618&lt;&gt;"",OR(LEFT($C1618,1)="1",LEFT($C1618,1)="2"),$D1618=""),"Informe a prática de restauração para itens diretos.",IF(AND($D1618&lt;&gt;"",NOT(OR(LEFT($C1618,1)="1",LEFT($C1618,1)="2"))),"Custos indiretos não devem pertencer a uma prática específica.",IF(AND($D1618&lt;&gt;"",COUNTIF(' PROJETO'!$B$14:$B$16,$D1618)=0),"Prática de restauração inválida ou não cadastrada.",IF(IF($D1618="",FALSE(),IF(COUNTIF(' PROJETO'!$B$14:$B$16,$D1618)=0,FALSE(),IFERROR(INDEX(' PROJETO'!$C$14:$C$16,MATCH($D1618,' PROJETO'!$B$14:$B$16,0))&lt;&gt;"Sim",FALSE()))),"A prática informada no item não foi selecionada na aba Projeto.",IF(AND(MAX($I1618,$L1618,$O1618,$R1618,$U1618,$X1618)&gt;'CONFG.  LISTAS'!$F$4,NOT(OR($Z1618&lt;&gt;"",$AA1618&lt;&gt;""))),"Memorial de cálculo ou anexo obrigatório não informado para item acima do limite.",IF(OR(AND($G1618&lt;&gt;"",$H1618&lt;&gt;"",OR($G1618&lt;=0,$H1618&lt;=0)),AND($J1618&lt;&gt;"",$K1618&lt;&gt;"",OR($J1618&lt;=0,$K1618&lt;=0)),AND($M1618&lt;&gt;"",$N1618&lt;&gt;"",OR($M1618&lt;=0,$N1618&lt;=0)),AND($P1618&lt;&gt;"",$Q1618&lt;&gt;"",OR($P1618&lt;=0,$Q1618&lt;=0)),AND($S1618&lt;&gt;"",$T1618&lt;&gt;"",OR($S1618&lt;=0,$T1618&lt;=0)),AND($V1618&lt;&gt;"",$W1618&lt;&gt;"",OR($V1618&lt;=0,$W1618&lt;=0))),"Revise os valores informados: valor unitário e quantidade devem ser maiores que zero.",IF(OR(AND($G1618="",$H1618&lt;&gt;""),AND($G1618&lt;&gt;"",$H1618=""),AND($J1618="",$K1618&lt;&gt;""),AND($J1618&lt;&gt;"",$K1618=""),AND($M1618="",$N1618&lt;&gt;""),AND($M1618&lt;&gt;"",$N1618=""),AND($P1618="",$Q1618&lt;&gt;""),AND($P1618&lt;&gt;"",$Q1618=""),AND($S1618="",$T1618&lt;&gt;""),AND($S1618&lt;&gt;"",$T1618=""),AND($V1618="",$W1618&lt;&gt;""),AND($V1618&lt;&gt;"",$W1618="")),"Há ano preenchido parcialmente: "&amp;TRIM(IF(AND($G1618="",$H1618&lt;&gt;""),"Ano 1 (falta valor unitário); ","")&amp;IF(AND($G1618&lt;&gt;"",$H1618=""),"Ano 1 (falta quantidade); ","")&amp;IF(AND($J1618="",$K1618&lt;&gt;""),"Ano 2 (falta valor unitário); ","")&amp;IF(AND($J1618&lt;&gt;"",$K1618=""),"Ano 2 (falta quantidade); ","")&amp;IF(AND($M1618="",$N1618&lt;&gt;""),"Ano 3 (falta valor unitário); ","")&amp;IF(AND($M1618&lt;&gt;"",$N1618=""),"Ano 3 (falta quantidade); ","")&amp;IF(AND($P1618="",$Q1618&lt;&gt;""),"Ano 4 (falta valor unitário); ","")&amp;IF(AND($P1618&lt;&gt;"",$Q1618=""),"Ano 4 (falta quantidade); ","")&amp;IF(AND($S1618="",$T1618&lt;&gt;""),"Ano 5 (falta valor unitário); ","")&amp;IF(AND($S1618&lt;&gt;"",$T1618=""),"Ano 5 (falta quantidade); ","")&amp;IF(AND($V1618="",$W1618&lt;&gt;""),"Ano 6 (falta valor unitário); ","")&amp;IF(AND($V1618&lt;&gt;"",$W1618=""),"Ano 6 (falta quantidade); ","")), IF(NOT(OR(AND($G1618&lt;&gt;"",$H1618&lt;&gt;""),AND($J1618&lt;&gt;"",$K1618&lt;&gt;""),AND($M1618&lt;&gt;"",$N1618&lt;&gt;""),AND($P1618&lt;&gt;"",$Q1618&lt;&gt;""),AND($S1618&lt;&gt;"",$T1618&lt;&gt;""),AND($V1618&lt;&gt;"",$W1618&lt;&gt;""))),"Informe pelo menos um ano completo com valor unitário e quantidade.",IF(AND($C1618&lt;&gt;"",$E1618&lt;&gt;"",LEFT(TRIM($C1618),1)&lt;&gt;LEFT(TRIM($E1618),1)),"Categoria e tipo estão incompatíveis.",IF(IF(OR($E1618="",$F1618=""),FALSE(),IFERROR(COUNTIF(INDIRECT("UNITS_"&amp;SUBSTITUTE(LEFT($E1618,FIND(" ",$E1618&amp;" ")-1),".","_")),$F1618)=0,TRUE())),"Unidade incompatível com o tipo selecionado.",IF(OR(AND(ISNUMBER(SEARCH("comunic",LOWER($B1618))),LEFT($E1618,3)&lt;&gt;"4.4"),AND(ISNUMBER(SEARCH("monitor",LOWER($B1618))),NOT(OR(LEFT($E1618,3)="1.5",LEFT($E1618,3)="2.5")))),"Revise a classificação do item conforme as regras de preenchimento.",IF(AND($B1618&lt;&gt;"",OR(ISNUMBER(SEARCH("outro",LOWER($B1618))),ISNUMBER(SEARCH("divers",LOWER($B1618))),ISNUMBER(SEARCH("kit",LOWER($B1618))),ISNUMBER(SEARCH("ferrament",LOWER($B1618))),ISNUMBER(SEARCH("epi",LOWER($B1618)))),NOT(OR($Z1618&lt;&gt;"",$AA1618&lt;&gt;""))),"Descrição muito genérica: detalhe melhor o item e registre o racional no memorial ou em anexo.",IF(AND($Y1618=0,$B1618&lt;&gt;"",OR($G1618&lt;&gt;"",$H1618&lt;&gt;"",$J1618&lt;&gt;"",$K1618&lt;&gt;"",$M1618&lt;&gt;"",$N1618&lt;&gt;"",$P1618&lt;&gt;"",$Q1618&lt;&gt;"",$S1618&lt;&gt;"",$T1618&lt;&gt;"",$V1618&lt;&gt;"",$W1618&lt;&gt;"")),"O item possui dados lançados, mas o total está zerado. Revise os valores informados.","")))))))))))))))</f>
        <v/>
      </c>
    </row>
    <row r="1619" spans="1:35" ht="14.25" customHeight="1" x14ac:dyDescent="0.25">
      <c r="A1619" s="57" t="str">
        <f t="shared" si="325"/>
        <v/>
      </c>
      <c r="B1619" s="61"/>
      <c r="C1619" s="61"/>
      <c r="D1619" s="58"/>
      <c r="E1619" s="61"/>
      <c r="F1619" s="61"/>
      <c r="G1619" s="272"/>
      <c r="H1619" s="62"/>
      <c r="I1619" s="273">
        <f t="shared" si="326"/>
        <v>0</v>
      </c>
      <c r="J1619" s="272"/>
      <c r="K1619" s="62"/>
      <c r="L1619" s="270">
        <f t="shared" si="327"/>
        <v>0</v>
      </c>
      <c r="M1619" s="272"/>
      <c r="N1619" s="62"/>
      <c r="O1619" s="270">
        <f t="shared" si="328"/>
        <v>0</v>
      </c>
      <c r="P1619" s="272"/>
      <c r="Q1619" s="62"/>
      <c r="R1619" s="271">
        <f t="shared" si="329"/>
        <v>0</v>
      </c>
      <c r="S1619" s="272"/>
      <c r="T1619" s="62"/>
      <c r="U1619" s="270">
        <f t="shared" si="330"/>
        <v>0</v>
      </c>
      <c r="V1619" s="272"/>
      <c r="W1619" s="62"/>
      <c r="X1619" s="270">
        <f t="shared" si="331"/>
        <v>0</v>
      </c>
      <c r="Y1619" s="270">
        <f t="shared" si="332"/>
        <v>0</v>
      </c>
      <c r="Z1619" s="61"/>
      <c r="AA1619" s="61"/>
      <c r="AB1619" s="60" t="str">
        <f t="shared" si="333"/>
        <v/>
      </c>
      <c r="AC1619" s="21" t="b">
        <f t="shared" si="334"/>
        <v>0</v>
      </c>
      <c r="AD1619" s="21" t="b">
        <f t="shared" si="335"/>
        <v>0</v>
      </c>
      <c r="AE1619" s="21" t="b">
        <f t="shared" si="336"/>
        <v>0</v>
      </c>
      <c r="AF1619" s="21" t="b">
        <f ca="1">OR(AND($AC1619,NOT($AD1619)),AND($AC1619,OR(AND($G1619="",$H1619&lt;&gt;""),AND($G1619&lt;&gt;"",$H1619=""),AND($J1619="",$K1619&lt;&gt;""),AND($J1619&lt;&gt;"",$K1619=""),AND($M1619="",$N1619&lt;&gt;""),AND($M1619&lt;&gt;"",$N1619=""),AND($P1619="",$Q1619&lt;&gt;""),AND($P1619&lt;&gt;"",$Q1619=""),AND($S1619="",$T1619&lt;&gt;""),AND($S1619&lt;&gt;"",$T1619=""),AND($V1619="",$W1619&lt;&gt;""),AND($V1619&lt;&gt;"",$W1619=""))),AND($C1619&lt;&gt;"",$E1619&lt;&gt;"",LEFT(TRIM($C1619),1)&lt;&gt;LEFT(TRIM($E1619),1)),IF(OR($E1619="",$F1619=""),FALSE(),IFERROR(COUNTIF(INDIRECT("UNITS_"&amp;SUBSTITUTE(LEFT($E1619,FIND(" ",$E1619&amp;" ")-1),".","_")),$F1619)=0,TRUE())),AND($B1619&lt;&gt;"",OR(ISNUMBER(SEARCH("outro",LOWER($B1619))),ISNUMBER(SEARCH("divers",LOWER($B1619))),ISNUMBER(SEARCH("etc",LOWER($B1619))))),OR(AND(ISNUMBER(SEARCH("comunic",LOWER($B1619))),LEFT($E1619,3)&lt;&gt;"4.4"),AND(ISNUMBER(SEARCH("monitor",LOWER($B1619))),NOT(OR(LEFT($E1619,3)="1.5",LEFT($E1619,3)="2.5")))),AND($B1619&lt;&gt;"",OR(LEFT($C1619,1)="1",LEFT($C1619,1)="2"),$D1619=""),AND($D1619&lt;&gt;"",NOT(OR(LEFT($C1619,1)="1",LEFT($C1619,1)="2"))),AND($D1619&lt;&gt;"",COUNTIF(' PROJETO'!$B$14:$B$16,$D1619)=0),IF($D1619="",FALSE(),IF(COUNTIF(' PROJETO'!$B$14:$B$16,$D1619)=0,FALSE(),IFERROR(INDEX(' PROJETO'!$C$14:$C$16,MATCH($D1619,' PROJETO'!$B$14:$B$16,0))&lt;&gt;"Sim",FALSE()))))</f>
        <v>0</v>
      </c>
      <c r="AG1619" s="21" t="b">
        <f>AND($AC1619,$Y1619&gt;'CONFG.  LISTAS'!$F$4,$Z1619="",$AA1619="")</f>
        <v>0</v>
      </c>
      <c r="AH1619" s="21" t="str">
        <f t="shared" si="337"/>
        <v/>
      </c>
      <c r="AI1619" s="43" t="str">
        <f ca="1">IF(NOT($AC1619),"",IF(OR($B1619="",$C1619="",$E1619="",$F1619=""),"Preencha descrição, categoria, tipo e unidade.",IF(AND($B1619&lt;&gt;"",OR(LEFT($C1619,1)="1",LEFT($C1619,1)="2"),$D1619=""),"Informe a prática de restauração para itens diretos.",IF(AND($D1619&lt;&gt;"",NOT(OR(LEFT($C1619,1)="1",LEFT($C1619,1)="2"))),"Custos indiretos não devem pertencer a uma prática específica.",IF(AND($D1619&lt;&gt;"",COUNTIF(' PROJETO'!$B$14:$B$16,$D1619)=0),"Prática de restauração inválida ou não cadastrada.",IF(IF($D1619="",FALSE(),IF(COUNTIF(' PROJETO'!$B$14:$B$16,$D1619)=0,FALSE(),IFERROR(INDEX(' PROJETO'!$C$14:$C$16,MATCH($D1619,' PROJETO'!$B$14:$B$16,0))&lt;&gt;"Sim",FALSE()))),"A prática informada no item não foi selecionada na aba Projeto.",IF(AND(MAX($I1619,$L1619,$O1619,$R1619,$U1619,$X1619)&gt;'CONFG.  LISTAS'!$F$4,NOT(OR($Z1619&lt;&gt;"",$AA1619&lt;&gt;""))),"Memorial de cálculo ou anexo obrigatório não informado para item acima do limite.",IF(OR(AND($G1619&lt;&gt;"",$H1619&lt;&gt;"",OR($G1619&lt;=0,$H1619&lt;=0)),AND($J1619&lt;&gt;"",$K1619&lt;&gt;"",OR($J1619&lt;=0,$K1619&lt;=0)),AND($M1619&lt;&gt;"",$N1619&lt;&gt;"",OR($M1619&lt;=0,$N1619&lt;=0)),AND($P1619&lt;&gt;"",$Q1619&lt;&gt;"",OR($P1619&lt;=0,$Q1619&lt;=0)),AND($S1619&lt;&gt;"",$T1619&lt;&gt;"",OR($S1619&lt;=0,$T1619&lt;=0)),AND($V1619&lt;&gt;"",$W1619&lt;&gt;"",OR($V1619&lt;=0,$W1619&lt;=0))),"Revise os valores informados: valor unitário e quantidade devem ser maiores que zero.",IF(OR(AND($G1619="",$H1619&lt;&gt;""),AND($G1619&lt;&gt;"",$H1619=""),AND($J1619="",$K1619&lt;&gt;""),AND($J1619&lt;&gt;"",$K1619=""),AND($M1619="",$N1619&lt;&gt;""),AND($M1619&lt;&gt;"",$N1619=""),AND($P1619="",$Q1619&lt;&gt;""),AND($P1619&lt;&gt;"",$Q1619=""),AND($S1619="",$T1619&lt;&gt;""),AND($S1619&lt;&gt;"",$T1619=""),AND($V1619="",$W1619&lt;&gt;""),AND($V1619&lt;&gt;"",$W1619="")),"Há ano preenchido parcialmente: "&amp;TRIM(IF(AND($G1619="",$H1619&lt;&gt;""),"Ano 1 (falta valor unitário); ","")&amp;IF(AND($G1619&lt;&gt;"",$H1619=""),"Ano 1 (falta quantidade); ","")&amp;IF(AND($J1619="",$K1619&lt;&gt;""),"Ano 2 (falta valor unitário); ","")&amp;IF(AND($J1619&lt;&gt;"",$K1619=""),"Ano 2 (falta quantidade); ","")&amp;IF(AND($M1619="",$N1619&lt;&gt;""),"Ano 3 (falta valor unitário); ","")&amp;IF(AND($M1619&lt;&gt;"",$N1619=""),"Ano 3 (falta quantidade); ","")&amp;IF(AND($P1619="",$Q1619&lt;&gt;""),"Ano 4 (falta valor unitário); ","")&amp;IF(AND($P1619&lt;&gt;"",$Q1619=""),"Ano 4 (falta quantidade); ","")&amp;IF(AND($S1619="",$T1619&lt;&gt;""),"Ano 5 (falta valor unitário); ","")&amp;IF(AND($S1619&lt;&gt;"",$T1619=""),"Ano 5 (falta quantidade); ","")&amp;IF(AND($V1619="",$W1619&lt;&gt;""),"Ano 6 (falta valor unitário); ","")&amp;IF(AND($V1619&lt;&gt;"",$W1619=""),"Ano 6 (falta quantidade); ","")), IF(NOT(OR(AND($G1619&lt;&gt;"",$H1619&lt;&gt;""),AND($J1619&lt;&gt;"",$K1619&lt;&gt;""),AND($M1619&lt;&gt;"",$N1619&lt;&gt;""),AND($P1619&lt;&gt;"",$Q1619&lt;&gt;""),AND($S1619&lt;&gt;"",$T1619&lt;&gt;""),AND($V1619&lt;&gt;"",$W1619&lt;&gt;""))),"Informe pelo menos um ano completo com valor unitário e quantidade.",IF(AND($C1619&lt;&gt;"",$E1619&lt;&gt;"",LEFT(TRIM($C1619),1)&lt;&gt;LEFT(TRIM($E1619),1)),"Categoria e tipo estão incompatíveis.",IF(IF(OR($E1619="",$F1619=""),FALSE(),IFERROR(COUNTIF(INDIRECT("UNITS_"&amp;SUBSTITUTE(LEFT($E1619,FIND(" ",$E1619&amp;" ")-1),".","_")),$F1619)=0,TRUE())),"Unidade incompatível com o tipo selecionado.",IF(OR(AND(ISNUMBER(SEARCH("comunic",LOWER($B1619))),LEFT($E1619,3)&lt;&gt;"4.4"),AND(ISNUMBER(SEARCH("monitor",LOWER($B1619))),NOT(OR(LEFT($E1619,3)="1.5",LEFT($E1619,3)="2.5")))),"Revise a classificação do item conforme as regras de preenchimento.",IF(AND($B1619&lt;&gt;"",OR(ISNUMBER(SEARCH("outro",LOWER($B1619))),ISNUMBER(SEARCH("divers",LOWER($B1619))),ISNUMBER(SEARCH("kit",LOWER($B1619))),ISNUMBER(SEARCH("ferrament",LOWER($B1619))),ISNUMBER(SEARCH("epi",LOWER($B1619)))),NOT(OR($Z1619&lt;&gt;"",$AA1619&lt;&gt;""))),"Descrição muito genérica: detalhe melhor o item e registre o racional no memorial ou em anexo.",IF(AND($Y1619=0,$B1619&lt;&gt;"",OR($G1619&lt;&gt;"",$H1619&lt;&gt;"",$J1619&lt;&gt;"",$K1619&lt;&gt;"",$M1619&lt;&gt;"",$N1619&lt;&gt;"",$P1619&lt;&gt;"",$Q1619&lt;&gt;"",$S1619&lt;&gt;"",$T1619&lt;&gt;"",$V1619&lt;&gt;"",$W1619&lt;&gt;"")),"O item possui dados lançados, mas o total está zerado. Revise os valores informados.","")))))))))))))))</f>
        <v/>
      </c>
    </row>
    <row r="1620" spans="1:35" ht="14.25" customHeight="1" x14ac:dyDescent="0.25">
      <c r="A1620" s="57" t="str">
        <f t="shared" si="325"/>
        <v/>
      </c>
      <c r="B1620" s="58"/>
      <c r="C1620" s="58"/>
      <c r="D1620" s="58"/>
      <c r="E1620" s="58"/>
      <c r="F1620" s="58"/>
      <c r="G1620" s="269"/>
      <c r="H1620" s="59"/>
      <c r="I1620" s="273">
        <f t="shared" si="326"/>
        <v>0</v>
      </c>
      <c r="J1620" s="269"/>
      <c r="K1620" s="59"/>
      <c r="L1620" s="270">
        <f t="shared" si="327"/>
        <v>0</v>
      </c>
      <c r="M1620" s="269"/>
      <c r="N1620" s="59"/>
      <c r="O1620" s="270">
        <f t="shared" si="328"/>
        <v>0</v>
      </c>
      <c r="P1620" s="269"/>
      <c r="Q1620" s="59"/>
      <c r="R1620" s="271">
        <f t="shared" si="329"/>
        <v>0</v>
      </c>
      <c r="S1620" s="269"/>
      <c r="T1620" s="59"/>
      <c r="U1620" s="270">
        <f t="shared" si="330"/>
        <v>0</v>
      </c>
      <c r="V1620" s="269"/>
      <c r="W1620" s="59"/>
      <c r="X1620" s="270">
        <f t="shared" si="331"/>
        <v>0</v>
      </c>
      <c r="Y1620" s="270">
        <f t="shared" si="332"/>
        <v>0</v>
      </c>
      <c r="Z1620" s="58"/>
      <c r="AA1620" s="58"/>
      <c r="AB1620" s="60" t="str">
        <f t="shared" si="333"/>
        <v/>
      </c>
      <c r="AC1620" s="21" t="b">
        <f t="shared" si="334"/>
        <v>0</v>
      </c>
      <c r="AD1620" s="21" t="b">
        <f t="shared" si="335"/>
        <v>0</v>
      </c>
      <c r="AE1620" s="21" t="b">
        <f t="shared" si="336"/>
        <v>0</v>
      </c>
      <c r="AF1620" s="21" t="b">
        <f ca="1">OR(AND($AC1620,NOT($AD1620)),AND($AC1620,OR(AND($G1620="",$H1620&lt;&gt;""),AND($G1620&lt;&gt;"",$H1620=""),AND($J1620="",$K1620&lt;&gt;""),AND($J1620&lt;&gt;"",$K1620=""),AND($M1620="",$N1620&lt;&gt;""),AND($M1620&lt;&gt;"",$N1620=""),AND($P1620="",$Q1620&lt;&gt;""),AND($P1620&lt;&gt;"",$Q1620=""),AND($S1620="",$T1620&lt;&gt;""),AND($S1620&lt;&gt;"",$T1620=""),AND($V1620="",$W1620&lt;&gt;""),AND($V1620&lt;&gt;"",$W1620=""))),AND($C1620&lt;&gt;"",$E1620&lt;&gt;"",LEFT(TRIM($C1620),1)&lt;&gt;LEFT(TRIM($E1620),1)),IF(OR($E1620="",$F1620=""),FALSE(),IFERROR(COUNTIF(INDIRECT("UNITS_"&amp;SUBSTITUTE(LEFT($E1620,FIND(" ",$E1620&amp;" ")-1),".","_")),$F1620)=0,TRUE())),AND($B1620&lt;&gt;"",OR(ISNUMBER(SEARCH("outro",LOWER($B1620))),ISNUMBER(SEARCH("divers",LOWER($B1620))),ISNUMBER(SEARCH("etc",LOWER($B1620))))),OR(AND(ISNUMBER(SEARCH("comunic",LOWER($B1620))),LEFT($E1620,3)&lt;&gt;"4.4"),AND(ISNUMBER(SEARCH("monitor",LOWER($B1620))),NOT(OR(LEFT($E1620,3)="1.5",LEFT($E1620,3)="2.5")))),AND($B1620&lt;&gt;"",OR(LEFT($C1620,1)="1",LEFT($C1620,1)="2"),$D1620=""),AND($D1620&lt;&gt;"",NOT(OR(LEFT($C1620,1)="1",LEFT($C1620,1)="2"))),AND($D1620&lt;&gt;"",COUNTIF(' PROJETO'!$B$14:$B$16,$D1620)=0),IF($D1620="",FALSE(),IF(COUNTIF(' PROJETO'!$B$14:$B$16,$D1620)=0,FALSE(),IFERROR(INDEX(' PROJETO'!$C$14:$C$16,MATCH($D1620,' PROJETO'!$B$14:$B$16,0))&lt;&gt;"Sim",FALSE()))))</f>
        <v>0</v>
      </c>
      <c r="AG1620" s="21" t="b">
        <f>AND($AC1620,$Y1620&gt;'CONFG.  LISTAS'!$F$4,$Z1620="",$AA1620="")</f>
        <v>0</v>
      </c>
      <c r="AH1620" s="21" t="str">
        <f t="shared" si="337"/>
        <v/>
      </c>
      <c r="AI1620" s="43" t="str">
        <f ca="1">IF(NOT($AC1620),"",IF(OR($B1620="",$C1620="",$E1620="",$F1620=""),"Preencha descrição, categoria, tipo e unidade.",IF(AND($B1620&lt;&gt;"",OR(LEFT($C1620,1)="1",LEFT($C1620,1)="2"),$D1620=""),"Informe a prática de restauração para itens diretos.",IF(AND($D1620&lt;&gt;"",NOT(OR(LEFT($C1620,1)="1",LEFT($C1620,1)="2"))),"Custos indiretos não devem pertencer a uma prática específica.",IF(AND($D1620&lt;&gt;"",COUNTIF(' PROJETO'!$B$14:$B$16,$D1620)=0),"Prática de restauração inválida ou não cadastrada.",IF(IF($D1620="",FALSE(),IF(COUNTIF(' PROJETO'!$B$14:$B$16,$D1620)=0,FALSE(),IFERROR(INDEX(' PROJETO'!$C$14:$C$16,MATCH($D1620,' PROJETO'!$B$14:$B$16,0))&lt;&gt;"Sim",FALSE()))),"A prática informada no item não foi selecionada na aba Projeto.",IF(AND(MAX($I1620,$L1620,$O1620,$R1620,$U1620,$X1620)&gt;'CONFG.  LISTAS'!$F$4,NOT(OR($Z1620&lt;&gt;"",$AA1620&lt;&gt;""))),"Memorial de cálculo ou anexo obrigatório não informado para item acima do limite.",IF(OR(AND($G1620&lt;&gt;"",$H1620&lt;&gt;"",OR($G1620&lt;=0,$H1620&lt;=0)),AND($J1620&lt;&gt;"",$K1620&lt;&gt;"",OR($J1620&lt;=0,$K1620&lt;=0)),AND($M1620&lt;&gt;"",$N1620&lt;&gt;"",OR($M1620&lt;=0,$N1620&lt;=0)),AND($P1620&lt;&gt;"",$Q1620&lt;&gt;"",OR($P1620&lt;=0,$Q1620&lt;=0)),AND($S1620&lt;&gt;"",$T1620&lt;&gt;"",OR($S1620&lt;=0,$T1620&lt;=0)),AND($V1620&lt;&gt;"",$W1620&lt;&gt;"",OR($V1620&lt;=0,$W1620&lt;=0))),"Revise os valores informados: valor unitário e quantidade devem ser maiores que zero.",IF(OR(AND($G1620="",$H1620&lt;&gt;""),AND($G1620&lt;&gt;"",$H1620=""),AND($J1620="",$K1620&lt;&gt;""),AND($J1620&lt;&gt;"",$K1620=""),AND($M1620="",$N1620&lt;&gt;""),AND($M1620&lt;&gt;"",$N1620=""),AND($P1620="",$Q1620&lt;&gt;""),AND($P1620&lt;&gt;"",$Q1620=""),AND($S1620="",$T1620&lt;&gt;""),AND($S1620&lt;&gt;"",$T1620=""),AND($V1620="",$W1620&lt;&gt;""),AND($V1620&lt;&gt;"",$W1620="")),"Há ano preenchido parcialmente: "&amp;TRIM(IF(AND($G1620="",$H1620&lt;&gt;""),"Ano 1 (falta valor unitário); ","")&amp;IF(AND($G1620&lt;&gt;"",$H1620=""),"Ano 1 (falta quantidade); ","")&amp;IF(AND($J1620="",$K1620&lt;&gt;""),"Ano 2 (falta valor unitário); ","")&amp;IF(AND($J1620&lt;&gt;"",$K1620=""),"Ano 2 (falta quantidade); ","")&amp;IF(AND($M1620="",$N1620&lt;&gt;""),"Ano 3 (falta valor unitário); ","")&amp;IF(AND($M1620&lt;&gt;"",$N1620=""),"Ano 3 (falta quantidade); ","")&amp;IF(AND($P1620="",$Q1620&lt;&gt;""),"Ano 4 (falta valor unitário); ","")&amp;IF(AND($P1620&lt;&gt;"",$Q1620=""),"Ano 4 (falta quantidade); ","")&amp;IF(AND($S1620="",$T1620&lt;&gt;""),"Ano 5 (falta valor unitário); ","")&amp;IF(AND($S1620&lt;&gt;"",$T1620=""),"Ano 5 (falta quantidade); ","")&amp;IF(AND($V1620="",$W1620&lt;&gt;""),"Ano 6 (falta valor unitário); ","")&amp;IF(AND($V1620&lt;&gt;"",$W1620=""),"Ano 6 (falta quantidade); ","")), IF(NOT(OR(AND($G1620&lt;&gt;"",$H1620&lt;&gt;""),AND($J1620&lt;&gt;"",$K1620&lt;&gt;""),AND($M1620&lt;&gt;"",$N1620&lt;&gt;""),AND($P1620&lt;&gt;"",$Q1620&lt;&gt;""),AND($S1620&lt;&gt;"",$T1620&lt;&gt;""),AND($V1620&lt;&gt;"",$W1620&lt;&gt;""))),"Informe pelo menos um ano completo com valor unitário e quantidade.",IF(AND($C1620&lt;&gt;"",$E1620&lt;&gt;"",LEFT(TRIM($C1620),1)&lt;&gt;LEFT(TRIM($E1620),1)),"Categoria e tipo estão incompatíveis.",IF(IF(OR($E1620="",$F1620=""),FALSE(),IFERROR(COUNTIF(INDIRECT("UNITS_"&amp;SUBSTITUTE(LEFT($E1620,FIND(" ",$E1620&amp;" ")-1),".","_")),$F1620)=0,TRUE())),"Unidade incompatível com o tipo selecionado.",IF(OR(AND(ISNUMBER(SEARCH("comunic",LOWER($B1620))),LEFT($E1620,3)&lt;&gt;"4.4"),AND(ISNUMBER(SEARCH("monitor",LOWER($B1620))),NOT(OR(LEFT($E1620,3)="1.5",LEFT($E1620,3)="2.5")))),"Revise a classificação do item conforme as regras de preenchimento.",IF(AND($B1620&lt;&gt;"",OR(ISNUMBER(SEARCH("outro",LOWER($B1620))),ISNUMBER(SEARCH("divers",LOWER($B1620))),ISNUMBER(SEARCH("kit",LOWER($B1620))),ISNUMBER(SEARCH("ferrament",LOWER($B1620))),ISNUMBER(SEARCH("epi",LOWER($B1620)))),NOT(OR($Z1620&lt;&gt;"",$AA1620&lt;&gt;""))),"Descrição muito genérica: detalhe melhor o item e registre o racional no memorial ou em anexo.",IF(AND($Y1620=0,$B1620&lt;&gt;"",OR($G1620&lt;&gt;"",$H1620&lt;&gt;"",$J1620&lt;&gt;"",$K1620&lt;&gt;"",$M1620&lt;&gt;"",$N1620&lt;&gt;"",$P1620&lt;&gt;"",$Q1620&lt;&gt;"",$S1620&lt;&gt;"",$T1620&lt;&gt;"",$V1620&lt;&gt;"",$W1620&lt;&gt;"")),"O item possui dados lançados, mas o total está zerado. Revise os valores informados.","")))))))))))))))</f>
        <v/>
      </c>
    </row>
    <row r="1621" spans="1:35" ht="14.25" customHeight="1" x14ac:dyDescent="0.25">
      <c r="A1621" s="57" t="str">
        <f t="shared" si="325"/>
        <v/>
      </c>
      <c r="B1621" s="61"/>
      <c r="C1621" s="61"/>
      <c r="D1621" s="58"/>
      <c r="E1621" s="61"/>
      <c r="F1621" s="61"/>
      <c r="G1621" s="272"/>
      <c r="H1621" s="62"/>
      <c r="I1621" s="273">
        <f t="shared" si="326"/>
        <v>0</v>
      </c>
      <c r="J1621" s="272"/>
      <c r="K1621" s="62"/>
      <c r="L1621" s="270">
        <f t="shared" si="327"/>
        <v>0</v>
      </c>
      <c r="M1621" s="272"/>
      <c r="N1621" s="62"/>
      <c r="O1621" s="270">
        <f t="shared" si="328"/>
        <v>0</v>
      </c>
      <c r="P1621" s="272"/>
      <c r="Q1621" s="62"/>
      <c r="R1621" s="271">
        <f t="shared" si="329"/>
        <v>0</v>
      </c>
      <c r="S1621" s="272"/>
      <c r="T1621" s="62"/>
      <c r="U1621" s="270">
        <f t="shared" si="330"/>
        <v>0</v>
      </c>
      <c r="V1621" s="272"/>
      <c r="W1621" s="62"/>
      <c r="X1621" s="270">
        <f t="shared" si="331"/>
        <v>0</v>
      </c>
      <c r="Y1621" s="270">
        <f t="shared" si="332"/>
        <v>0</v>
      </c>
      <c r="Z1621" s="61"/>
      <c r="AA1621" s="61"/>
      <c r="AB1621" s="60" t="str">
        <f t="shared" si="333"/>
        <v/>
      </c>
      <c r="AC1621" s="21" t="b">
        <f t="shared" si="334"/>
        <v>0</v>
      </c>
      <c r="AD1621" s="21" t="b">
        <f t="shared" si="335"/>
        <v>0</v>
      </c>
      <c r="AE1621" s="21" t="b">
        <f t="shared" si="336"/>
        <v>0</v>
      </c>
      <c r="AF1621" s="21" t="b">
        <f ca="1">OR(AND($AC1621,NOT($AD1621)),AND($AC1621,OR(AND($G1621="",$H1621&lt;&gt;""),AND($G1621&lt;&gt;"",$H1621=""),AND($J1621="",$K1621&lt;&gt;""),AND($J1621&lt;&gt;"",$K1621=""),AND($M1621="",$N1621&lt;&gt;""),AND($M1621&lt;&gt;"",$N1621=""),AND($P1621="",$Q1621&lt;&gt;""),AND($P1621&lt;&gt;"",$Q1621=""),AND($S1621="",$T1621&lt;&gt;""),AND($S1621&lt;&gt;"",$T1621=""),AND($V1621="",$W1621&lt;&gt;""),AND($V1621&lt;&gt;"",$W1621=""))),AND($C1621&lt;&gt;"",$E1621&lt;&gt;"",LEFT(TRIM($C1621),1)&lt;&gt;LEFT(TRIM($E1621),1)),IF(OR($E1621="",$F1621=""),FALSE(),IFERROR(COUNTIF(INDIRECT("UNITS_"&amp;SUBSTITUTE(LEFT($E1621,FIND(" ",$E1621&amp;" ")-1),".","_")),$F1621)=0,TRUE())),AND($B1621&lt;&gt;"",OR(ISNUMBER(SEARCH("outro",LOWER($B1621))),ISNUMBER(SEARCH("divers",LOWER($B1621))),ISNUMBER(SEARCH("etc",LOWER($B1621))))),OR(AND(ISNUMBER(SEARCH("comunic",LOWER($B1621))),LEFT($E1621,3)&lt;&gt;"4.4"),AND(ISNUMBER(SEARCH("monitor",LOWER($B1621))),NOT(OR(LEFT($E1621,3)="1.5",LEFT($E1621,3)="2.5")))),AND($B1621&lt;&gt;"",OR(LEFT($C1621,1)="1",LEFT($C1621,1)="2"),$D1621=""),AND($D1621&lt;&gt;"",NOT(OR(LEFT($C1621,1)="1",LEFT($C1621,1)="2"))),AND($D1621&lt;&gt;"",COUNTIF(' PROJETO'!$B$14:$B$16,$D1621)=0),IF($D1621="",FALSE(),IF(COUNTIF(' PROJETO'!$B$14:$B$16,$D1621)=0,FALSE(),IFERROR(INDEX(' PROJETO'!$C$14:$C$16,MATCH($D1621,' PROJETO'!$B$14:$B$16,0))&lt;&gt;"Sim",FALSE()))))</f>
        <v>0</v>
      </c>
      <c r="AG1621" s="21" t="b">
        <f>AND($AC1621,$Y1621&gt;'CONFG.  LISTAS'!$F$4,$Z1621="",$AA1621="")</f>
        <v>0</v>
      </c>
      <c r="AH1621" s="21" t="str">
        <f t="shared" si="337"/>
        <v/>
      </c>
      <c r="AI1621" s="43" t="str">
        <f ca="1">IF(NOT($AC1621),"",IF(OR($B1621="",$C1621="",$E1621="",$F1621=""),"Preencha descrição, categoria, tipo e unidade.",IF(AND($B1621&lt;&gt;"",OR(LEFT($C1621,1)="1",LEFT($C1621,1)="2"),$D1621=""),"Informe a prática de restauração para itens diretos.",IF(AND($D1621&lt;&gt;"",NOT(OR(LEFT($C1621,1)="1",LEFT($C1621,1)="2"))),"Custos indiretos não devem pertencer a uma prática específica.",IF(AND($D1621&lt;&gt;"",COUNTIF(' PROJETO'!$B$14:$B$16,$D1621)=0),"Prática de restauração inválida ou não cadastrada.",IF(IF($D1621="",FALSE(),IF(COUNTIF(' PROJETO'!$B$14:$B$16,$D1621)=0,FALSE(),IFERROR(INDEX(' PROJETO'!$C$14:$C$16,MATCH($D1621,' PROJETO'!$B$14:$B$16,0))&lt;&gt;"Sim",FALSE()))),"A prática informada no item não foi selecionada na aba Projeto.",IF(AND(MAX($I1621,$L1621,$O1621,$R1621,$U1621,$X1621)&gt;'CONFG.  LISTAS'!$F$4,NOT(OR($Z1621&lt;&gt;"",$AA1621&lt;&gt;""))),"Memorial de cálculo ou anexo obrigatório não informado para item acima do limite.",IF(OR(AND($G1621&lt;&gt;"",$H1621&lt;&gt;"",OR($G1621&lt;=0,$H1621&lt;=0)),AND($J1621&lt;&gt;"",$K1621&lt;&gt;"",OR($J1621&lt;=0,$K1621&lt;=0)),AND($M1621&lt;&gt;"",$N1621&lt;&gt;"",OR($M1621&lt;=0,$N1621&lt;=0)),AND($P1621&lt;&gt;"",$Q1621&lt;&gt;"",OR($P1621&lt;=0,$Q1621&lt;=0)),AND($S1621&lt;&gt;"",$T1621&lt;&gt;"",OR($S1621&lt;=0,$T1621&lt;=0)),AND($V1621&lt;&gt;"",$W1621&lt;&gt;"",OR($V1621&lt;=0,$W1621&lt;=0))),"Revise os valores informados: valor unitário e quantidade devem ser maiores que zero.",IF(OR(AND($G1621="",$H1621&lt;&gt;""),AND($G1621&lt;&gt;"",$H1621=""),AND($J1621="",$K1621&lt;&gt;""),AND($J1621&lt;&gt;"",$K1621=""),AND($M1621="",$N1621&lt;&gt;""),AND($M1621&lt;&gt;"",$N1621=""),AND($P1621="",$Q1621&lt;&gt;""),AND($P1621&lt;&gt;"",$Q1621=""),AND($S1621="",$T1621&lt;&gt;""),AND($S1621&lt;&gt;"",$T1621=""),AND($V1621="",$W1621&lt;&gt;""),AND($V1621&lt;&gt;"",$W1621="")),"Há ano preenchido parcialmente: "&amp;TRIM(IF(AND($G1621="",$H1621&lt;&gt;""),"Ano 1 (falta valor unitário); ","")&amp;IF(AND($G1621&lt;&gt;"",$H1621=""),"Ano 1 (falta quantidade); ","")&amp;IF(AND($J1621="",$K1621&lt;&gt;""),"Ano 2 (falta valor unitário); ","")&amp;IF(AND($J1621&lt;&gt;"",$K1621=""),"Ano 2 (falta quantidade); ","")&amp;IF(AND($M1621="",$N1621&lt;&gt;""),"Ano 3 (falta valor unitário); ","")&amp;IF(AND($M1621&lt;&gt;"",$N1621=""),"Ano 3 (falta quantidade); ","")&amp;IF(AND($P1621="",$Q1621&lt;&gt;""),"Ano 4 (falta valor unitário); ","")&amp;IF(AND($P1621&lt;&gt;"",$Q1621=""),"Ano 4 (falta quantidade); ","")&amp;IF(AND($S1621="",$T1621&lt;&gt;""),"Ano 5 (falta valor unitário); ","")&amp;IF(AND($S1621&lt;&gt;"",$T1621=""),"Ano 5 (falta quantidade); ","")&amp;IF(AND($V1621="",$W1621&lt;&gt;""),"Ano 6 (falta valor unitário); ","")&amp;IF(AND($V1621&lt;&gt;"",$W1621=""),"Ano 6 (falta quantidade); ","")), IF(NOT(OR(AND($G1621&lt;&gt;"",$H1621&lt;&gt;""),AND($J1621&lt;&gt;"",$K1621&lt;&gt;""),AND($M1621&lt;&gt;"",$N1621&lt;&gt;""),AND($P1621&lt;&gt;"",$Q1621&lt;&gt;""),AND($S1621&lt;&gt;"",$T1621&lt;&gt;""),AND($V1621&lt;&gt;"",$W1621&lt;&gt;""))),"Informe pelo menos um ano completo com valor unitário e quantidade.",IF(AND($C1621&lt;&gt;"",$E1621&lt;&gt;"",LEFT(TRIM($C1621),1)&lt;&gt;LEFT(TRIM($E1621),1)),"Categoria e tipo estão incompatíveis.",IF(IF(OR($E1621="",$F1621=""),FALSE(),IFERROR(COUNTIF(INDIRECT("UNITS_"&amp;SUBSTITUTE(LEFT($E1621,FIND(" ",$E1621&amp;" ")-1),".","_")),$F1621)=0,TRUE())),"Unidade incompatível com o tipo selecionado.",IF(OR(AND(ISNUMBER(SEARCH("comunic",LOWER($B1621))),LEFT($E1621,3)&lt;&gt;"4.4"),AND(ISNUMBER(SEARCH("monitor",LOWER($B1621))),NOT(OR(LEFT($E1621,3)="1.5",LEFT($E1621,3)="2.5")))),"Revise a classificação do item conforme as regras de preenchimento.",IF(AND($B1621&lt;&gt;"",OR(ISNUMBER(SEARCH("outro",LOWER($B1621))),ISNUMBER(SEARCH("divers",LOWER($B1621))),ISNUMBER(SEARCH("kit",LOWER($B1621))),ISNUMBER(SEARCH("ferrament",LOWER($B1621))),ISNUMBER(SEARCH("epi",LOWER($B1621)))),NOT(OR($Z1621&lt;&gt;"",$AA1621&lt;&gt;""))),"Descrição muito genérica: detalhe melhor o item e registre o racional no memorial ou em anexo.",IF(AND($Y1621=0,$B1621&lt;&gt;"",OR($G1621&lt;&gt;"",$H1621&lt;&gt;"",$J1621&lt;&gt;"",$K1621&lt;&gt;"",$M1621&lt;&gt;"",$N1621&lt;&gt;"",$P1621&lt;&gt;"",$Q1621&lt;&gt;"",$S1621&lt;&gt;"",$T1621&lt;&gt;"",$V1621&lt;&gt;"",$W1621&lt;&gt;"")),"O item possui dados lançados, mas o total está zerado. Revise os valores informados.","")))))))))))))))</f>
        <v/>
      </c>
    </row>
    <row r="1622" spans="1:35" ht="14.25" customHeight="1" x14ac:dyDescent="0.25">
      <c r="A1622" s="57" t="str">
        <f t="shared" si="325"/>
        <v/>
      </c>
      <c r="B1622" s="58"/>
      <c r="C1622" s="58"/>
      <c r="D1622" s="58"/>
      <c r="E1622" s="58"/>
      <c r="F1622" s="58"/>
      <c r="G1622" s="269"/>
      <c r="H1622" s="59"/>
      <c r="I1622" s="273">
        <f t="shared" si="326"/>
        <v>0</v>
      </c>
      <c r="J1622" s="269"/>
      <c r="K1622" s="59"/>
      <c r="L1622" s="270">
        <f t="shared" si="327"/>
        <v>0</v>
      </c>
      <c r="M1622" s="269"/>
      <c r="N1622" s="59"/>
      <c r="O1622" s="270">
        <f t="shared" si="328"/>
        <v>0</v>
      </c>
      <c r="P1622" s="269"/>
      <c r="Q1622" s="59"/>
      <c r="R1622" s="271">
        <f t="shared" si="329"/>
        <v>0</v>
      </c>
      <c r="S1622" s="269"/>
      <c r="T1622" s="59"/>
      <c r="U1622" s="270">
        <f t="shared" si="330"/>
        <v>0</v>
      </c>
      <c r="V1622" s="269"/>
      <c r="W1622" s="59"/>
      <c r="X1622" s="270">
        <f t="shared" si="331"/>
        <v>0</v>
      </c>
      <c r="Y1622" s="270">
        <f t="shared" si="332"/>
        <v>0</v>
      </c>
      <c r="Z1622" s="58"/>
      <c r="AA1622" s="58"/>
      <c r="AB1622" s="60" t="str">
        <f t="shared" si="333"/>
        <v/>
      </c>
      <c r="AC1622" s="21" t="b">
        <f t="shared" si="334"/>
        <v>0</v>
      </c>
      <c r="AD1622" s="21" t="b">
        <f t="shared" si="335"/>
        <v>0</v>
      </c>
      <c r="AE1622" s="21" t="b">
        <f t="shared" si="336"/>
        <v>0</v>
      </c>
      <c r="AF1622" s="21" t="b">
        <f ca="1">OR(AND($AC1622,NOT($AD1622)),AND($AC1622,OR(AND($G1622="",$H1622&lt;&gt;""),AND($G1622&lt;&gt;"",$H1622=""),AND($J1622="",$K1622&lt;&gt;""),AND($J1622&lt;&gt;"",$K1622=""),AND($M1622="",$N1622&lt;&gt;""),AND($M1622&lt;&gt;"",$N1622=""),AND($P1622="",$Q1622&lt;&gt;""),AND($P1622&lt;&gt;"",$Q1622=""),AND($S1622="",$T1622&lt;&gt;""),AND($S1622&lt;&gt;"",$T1622=""),AND($V1622="",$W1622&lt;&gt;""),AND($V1622&lt;&gt;"",$W1622=""))),AND($C1622&lt;&gt;"",$E1622&lt;&gt;"",LEFT(TRIM($C1622),1)&lt;&gt;LEFT(TRIM($E1622),1)),IF(OR($E1622="",$F1622=""),FALSE(),IFERROR(COUNTIF(INDIRECT("UNITS_"&amp;SUBSTITUTE(LEFT($E1622,FIND(" ",$E1622&amp;" ")-1),".","_")),$F1622)=0,TRUE())),AND($B1622&lt;&gt;"",OR(ISNUMBER(SEARCH("outro",LOWER($B1622))),ISNUMBER(SEARCH("divers",LOWER($B1622))),ISNUMBER(SEARCH("etc",LOWER($B1622))))),OR(AND(ISNUMBER(SEARCH("comunic",LOWER($B1622))),LEFT($E1622,3)&lt;&gt;"4.4"),AND(ISNUMBER(SEARCH("monitor",LOWER($B1622))),NOT(OR(LEFT($E1622,3)="1.5",LEFT($E1622,3)="2.5")))),AND($B1622&lt;&gt;"",OR(LEFT($C1622,1)="1",LEFT($C1622,1)="2"),$D1622=""),AND($D1622&lt;&gt;"",NOT(OR(LEFT($C1622,1)="1",LEFT($C1622,1)="2"))),AND($D1622&lt;&gt;"",COUNTIF(' PROJETO'!$B$14:$B$16,$D1622)=0),IF($D1622="",FALSE(),IF(COUNTIF(' PROJETO'!$B$14:$B$16,$D1622)=0,FALSE(),IFERROR(INDEX(' PROJETO'!$C$14:$C$16,MATCH($D1622,' PROJETO'!$B$14:$B$16,0))&lt;&gt;"Sim",FALSE()))))</f>
        <v>0</v>
      </c>
      <c r="AG1622" s="21" t="b">
        <f>AND($AC1622,$Y1622&gt;'CONFG.  LISTAS'!$F$4,$Z1622="",$AA1622="")</f>
        <v>0</v>
      </c>
      <c r="AH1622" s="21" t="str">
        <f t="shared" si="337"/>
        <v/>
      </c>
      <c r="AI1622" s="43" t="str">
        <f ca="1">IF(NOT($AC1622),"",IF(OR($B1622="",$C1622="",$E1622="",$F1622=""),"Preencha descrição, categoria, tipo e unidade.",IF(AND($B1622&lt;&gt;"",OR(LEFT($C1622,1)="1",LEFT($C1622,1)="2"),$D1622=""),"Informe a prática de restauração para itens diretos.",IF(AND($D1622&lt;&gt;"",NOT(OR(LEFT($C1622,1)="1",LEFT($C1622,1)="2"))),"Custos indiretos não devem pertencer a uma prática específica.",IF(AND($D1622&lt;&gt;"",COUNTIF(' PROJETO'!$B$14:$B$16,$D1622)=0),"Prática de restauração inválida ou não cadastrada.",IF(IF($D1622="",FALSE(),IF(COUNTIF(' PROJETO'!$B$14:$B$16,$D1622)=0,FALSE(),IFERROR(INDEX(' PROJETO'!$C$14:$C$16,MATCH($D1622,' PROJETO'!$B$14:$B$16,0))&lt;&gt;"Sim",FALSE()))),"A prática informada no item não foi selecionada na aba Projeto.",IF(AND(MAX($I1622,$L1622,$O1622,$R1622,$U1622,$X1622)&gt;'CONFG.  LISTAS'!$F$4,NOT(OR($Z1622&lt;&gt;"",$AA1622&lt;&gt;""))),"Memorial de cálculo ou anexo obrigatório não informado para item acima do limite.",IF(OR(AND($G1622&lt;&gt;"",$H1622&lt;&gt;"",OR($G1622&lt;=0,$H1622&lt;=0)),AND($J1622&lt;&gt;"",$K1622&lt;&gt;"",OR($J1622&lt;=0,$K1622&lt;=0)),AND($M1622&lt;&gt;"",$N1622&lt;&gt;"",OR($M1622&lt;=0,$N1622&lt;=0)),AND($P1622&lt;&gt;"",$Q1622&lt;&gt;"",OR($P1622&lt;=0,$Q1622&lt;=0)),AND($S1622&lt;&gt;"",$T1622&lt;&gt;"",OR($S1622&lt;=0,$T1622&lt;=0)),AND($V1622&lt;&gt;"",$W1622&lt;&gt;"",OR($V1622&lt;=0,$W1622&lt;=0))),"Revise os valores informados: valor unitário e quantidade devem ser maiores que zero.",IF(OR(AND($G1622="",$H1622&lt;&gt;""),AND($G1622&lt;&gt;"",$H1622=""),AND($J1622="",$K1622&lt;&gt;""),AND($J1622&lt;&gt;"",$K1622=""),AND($M1622="",$N1622&lt;&gt;""),AND($M1622&lt;&gt;"",$N1622=""),AND($P1622="",$Q1622&lt;&gt;""),AND($P1622&lt;&gt;"",$Q1622=""),AND($S1622="",$T1622&lt;&gt;""),AND($S1622&lt;&gt;"",$T1622=""),AND($V1622="",$W1622&lt;&gt;""),AND($V1622&lt;&gt;"",$W1622="")),"Há ano preenchido parcialmente: "&amp;TRIM(IF(AND($G1622="",$H1622&lt;&gt;""),"Ano 1 (falta valor unitário); ","")&amp;IF(AND($G1622&lt;&gt;"",$H1622=""),"Ano 1 (falta quantidade); ","")&amp;IF(AND($J1622="",$K1622&lt;&gt;""),"Ano 2 (falta valor unitário); ","")&amp;IF(AND($J1622&lt;&gt;"",$K1622=""),"Ano 2 (falta quantidade); ","")&amp;IF(AND($M1622="",$N1622&lt;&gt;""),"Ano 3 (falta valor unitário); ","")&amp;IF(AND($M1622&lt;&gt;"",$N1622=""),"Ano 3 (falta quantidade); ","")&amp;IF(AND($P1622="",$Q1622&lt;&gt;""),"Ano 4 (falta valor unitário); ","")&amp;IF(AND($P1622&lt;&gt;"",$Q1622=""),"Ano 4 (falta quantidade); ","")&amp;IF(AND($S1622="",$T1622&lt;&gt;""),"Ano 5 (falta valor unitário); ","")&amp;IF(AND($S1622&lt;&gt;"",$T1622=""),"Ano 5 (falta quantidade); ","")&amp;IF(AND($V1622="",$W1622&lt;&gt;""),"Ano 6 (falta valor unitário); ","")&amp;IF(AND($V1622&lt;&gt;"",$W1622=""),"Ano 6 (falta quantidade); ","")), IF(NOT(OR(AND($G1622&lt;&gt;"",$H1622&lt;&gt;""),AND($J1622&lt;&gt;"",$K1622&lt;&gt;""),AND($M1622&lt;&gt;"",$N1622&lt;&gt;""),AND($P1622&lt;&gt;"",$Q1622&lt;&gt;""),AND($S1622&lt;&gt;"",$T1622&lt;&gt;""),AND($V1622&lt;&gt;"",$W1622&lt;&gt;""))),"Informe pelo menos um ano completo com valor unitário e quantidade.",IF(AND($C1622&lt;&gt;"",$E1622&lt;&gt;"",LEFT(TRIM($C1622),1)&lt;&gt;LEFT(TRIM($E1622),1)),"Categoria e tipo estão incompatíveis.",IF(IF(OR($E1622="",$F1622=""),FALSE(),IFERROR(COUNTIF(INDIRECT("UNITS_"&amp;SUBSTITUTE(LEFT($E1622,FIND(" ",$E1622&amp;" ")-1),".","_")),$F1622)=0,TRUE())),"Unidade incompatível com o tipo selecionado.",IF(OR(AND(ISNUMBER(SEARCH("comunic",LOWER($B1622))),LEFT($E1622,3)&lt;&gt;"4.4"),AND(ISNUMBER(SEARCH("monitor",LOWER($B1622))),NOT(OR(LEFT($E1622,3)="1.5",LEFT($E1622,3)="2.5")))),"Revise a classificação do item conforme as regras de preenchimento.",IF(AND($B1622&lt;&gt;"",OR(ISNUMBER(SEARCH("outro",LOWER($B1622))),ISNUMBER(SEARCH("divers",LOWER($B1622))),ISNUMBER(SEARCH("kit",LOWER($B1622))),ISNUMBER(SEARCH("ferrament",LOWER($B1622))),ISNUMBER(SEARCH("epi",LOWER($B1622)))),NOT(OR($Z1622&lt;&gt;"",$AA1622&lt;&gt;""))),"Descrição muito genérica: detalhe melhor o item e registre o racional no memorial ou em anexo.",IF(AND($Y1622=0,$B1622&lt;&gt;"",OR($G1622&lt;&gt;"",$H1622&lt;&gt;"",$J1622&lt;&gt;"",$K1622&lt;&gt;"",$M1622&lt;&gt;"",$N1622&lt;&gt;"",$P1622&lt;&gt;"",$Q1622&lt;&gt;"",$S1622&lt;&gt;"",$T1622&lt;&gt;"",$V1622&lt;&gt;"",$W1622&lt;&gt;"")),"O item possui dados lançados, mas o total está zerado. Revise os valores informados.","")))))))))))))))</f>
        <v/>
      </c>
    </row>
    <row r="1623" spans="1:35" ht="14.25" customHeight="1" x14ac:dyDescent="0.25">
      <c r="A1623" s="57" t="str">
        <f t="shared" si="325"/>
        <v/>
      </c>
      <c r="B1623" s="61"/>
      <c r="C1623" s="61"/>
      <c r="D1623" s="58"/>
      <c r="E1623" s="61"/>
      <c r="F1623" s="61"/>
      <c r="G1623" s="272"/>
      <c r="H1623" s="62"/>
      <c r="I1623" s="273">
        <f t="shared" si="326"/>
        <v>0</v>
      </c>
      <c r="J1623" s="272"/>
      <c r="K1623" s="62"/>
      <c r="L1623" s="270">
        <f t="shared" si="327"/>
        <v>0</v>
      </c>
      <c r="M1623" s="272"/>
      <c r="N1623" s="62"/>
      <c r="O1623" s="270">
        <f t="shared" si="328"/>
        <v>0</v>
      </c>
      <c r="P1623" s="272"/>
      <c r="Q1623" s="62"/>
      <c r="R1623" s="271">
        <f t="shared" si="329"/>
        <v>0</v>
      </c>
      <c r="S1623" s="272"/>
      <c r="T1623" s="62"/>
      <c r="U1623" s="270">
        <f t="shared" si="330"/>
        <v>0</v>
      </c>
      <c r="V1623" s="272"/>
      <c r="W1623" s="62"/>
      <c r="X1623" s="270">
        <f t="shared" si="331"/>
        <v>0</v>
      </c>
      <c r="Y1623" s="270">
        <f t="shared" si="332"/>
        <v>0</v>
      </c>
      <c r="Z1623" s="61"/>
      <c r="AA1623" s="61"/>
      <c r="AB1623" s="60" t="str">
        <f t="shared" si="333"/>
        <v/>
      </c>
      <c r="AC1623" s="21" t="b">
        <f t="shared" si="334"/>
        <v>0</v>
      </c>
      <c r="AD1623" s="21" t="b">
        <f t="shared" si="335"/>
        <v>0</v>
      </c>
      <c r="AE1623" s="21" t="b">
        <f t="shared" si="336"/>
        <v>0</v>
      </c>
      <c r="AF1623" s="21" t="b">
        <f ca="1">OR(AND($AC1623,NOT($AD1623)),AND($AC1623,OR(AND($G1623="",$H1623&lt;&gt;""),AND($G1623&lt;&gt;"",$H1623=""),AND($J1623="",$K1623&lt;&gt;""),AND($J1623&lt;&gt;"",$K1623=""),AND($M1623="",$N1623&lt;&gt;""),AND($M1623&lt;&gt;"",$N1623=""),AND($P1623="",$Q1623&lt;&gt;""),AND($P1623&lt;&gt;"",$Q1623=""),AND($S1623="",$T1623&lt;&gt;""),AND($S1623&lt;&gt;"",$T1623=""),AND($V1623="",$W1623&lt;&gt;""),AND($V1623&lt;&gt;"",$W1623=""))),AND($C1623&lt;&gt;"",$E1623&lt;&gt;"",LEFT(TRIM($C1623),1)&lt;&gt;LEFT(TRIM($E1623),1)),IF(OR($E1623="",$F1623=""),FALSE(),IFERROR(COUNTIF(INDIRECT("UNITS_"&amp;SUBSTITUTE(LEFT($E1623,FIND(" ",$E1623&amp;" ")-1),".","_")),$F1623)=0,TRUE())),AND($B1623&lt;&gt;"",OR(ISNUMBER(SEARCH("outro",LOWER($B1623))),ISNUMBER(SEARCH("divers",LOWER($B1623))),ISNUMBER(SEARCH("etc",LOWER($B1623))))),OR(AND(ISNUMBER(SEARCH("comunic",LOWER($B1623))),LEFT($E1623,3)&lt;&gt;"4.4"),AND(ISNUMBER(SEARCH("monitor",LOWER($B1623))),NOT(OR(LEFT($E1623,3)="1.5",LEFT($E1623,3)="2.5")))),AND($B1623&lt;&gt;"",OR(LEFT($C1623,1)="1",LEFT($C1623,1)="2"),$D1623=""),AND($D1623&lt;&gt;"",NOT(OR(LEFT($C1623,1)="1",LEFT($C1623,1)="2"))),AND($D1623&lt;&gt;"",COUNTIF(' PROJETO'!$B$14:$B$16,$D1623)=0),IF($D1623="",FALSE(),IF(COUNTIF(' PROJETO'!$B$14:$B$16,$D1623)=0,FALSE(),IFERROR(INDEX(' PROJETO'!$C$14:$C$16,MATCH($D1623,' PROJETO'!$B$14:$B$16,0))&lt;&gt;"Sim",FALSE()))))</f>
        <v>0</v>
      </c>
      <c r="AG1623" s="21" t="b">
        <f>AND($AC1623,$Y1623&gt;'CONFG.  LISTAS'!$F$4,$Z1623="",$AA1623="")</f>
        <v>0</v>
      </c>
      <c r="AH1623" s="21" t="str">
        <f t="shared" si="337"/>
        <v/>
      </c>
      <c r="AI1623" s="43" t="str">
        <f ca="1">IF(NOT($AC1623),"",IF(OR($B1623="",$C1623="",$E1623="",$F1623=""),"Preencha descrição, categoria, tipo e unidade.",IF(AND($B1623&lt;&gt;"",OR(LEFT($C1623,1)="1",LEFT($C1623,1)="2"),$D1623=""),"Informe a prática de restauração para itens diretos.",IF(AND($D1623&lt;&gt;"",NOT(OR(LEFT($C1623,1)="1",LEFT($C1623,1)="2"))),"Custos indiretos não devem pertencer a uma prática específica.",IF(AND($D1623&lt;&gt;"",COUNTIF(' PROJETO'!$B$14:$B$16,$D1623)=0),"Prática de restauração inválida ou não cadastrada.",IF(IF($D1623="",FALSE(),IF(COUNTIF(' PROJETO'!$B$14:$B$16,$D1623)=0,FALSE(),IFERROR(INDEX(' PROJETO'!$C$14:$C$16,MATCH($D1623,' PROJETO'!$B$14:$B$16,0))&lt;&gt;"Sim",FALSE()))),"A prática informada no item não foi selecionada na aba Projeto.",IF(AND(MAX($I1623,$L1623,$O1623,$R1623,$U1623,$X1623)&gt;'CONFG.  LISTAS'!$F$4,NOT(OR($Z1623&lt;&gt;"",$AA1623&lt;&gt;""))),"Memorial de cálculo ou anexo obrigatório não informado para item acima do limite.",IF(OR(AND($G1623&lt;&gt;"",$H1623&lt;&gt;"",OR($G1623&lt;=0,$H1623&lt;=0)),AND($J1623&lt;&gt;"",$K1623&lt;&gt;"",OR($J1623&lt;=0,$K1623&lt;=0)),AND($M1623&lt;&gt;"",$N1623&lt;&gt;"",OR($M1623&lt;=0,$N1623&lt;=0)),AND($P1623&lt;&gt;"",$Q1623&lt;&gt;"",OR($P1623&lt;=0,$Q1623&lt;=0)),AND($S1623&lt;&gt;"",$T1623&lt;&gt;"",OR($S1623&lt;=0,$T1623&lt;=0)),AND($V1623&lt;&gt;"",$W1623&lt;&gt;"",OR($V1623&lt;=0,$W1623&lt;=0))),"Revise os valores informados: valor unitário e quantidade devem ser maiores que zero.",IF(OR(AND($G1623="",$H1623&lt;&gt;""),AND($G1623&lt;&gt;"",$H1623=""),AND($J1623="",$K1623&lt;&gt;""),AND($J1623&lt;&gt;"",$K1623=""),AND($M1623="",$N1623&lt;&gt;""),AND($M1623&lt;&gt;"",$N1623=""),AND($P1623="",$Q1623&lt;&gt;""),AND($P1623&lt;&gt;"",$Q1623=""),AND($S1623="",$T1623&lt;&gt;""),AND($S1623&lt;&gt;"",$T1623=""),AND($V1623="",$W1623&lt;&gt;""),AND($V1623&lt;&gt;"",$W1623="")),"Há ano preenchido parcialmente: "&amp;TRIM(IF(AND($G1623="",$H1623&lt;&gt;""),"Ano 1 (falta valor unitário); ","")&amp;IF(AND($G1623&lt;&gt;"",$H1623=""),"Ano 1 (falta quantidade); ","")&amp;IF(AND($J1623="",$K1623&lt;&gt;""),"Ano 2 (falta valor unitário); ","")&amp;IF(AND($J1623&lt;&gt;"",$K1623=""),"Ano 2 (falta quantidade); ","")&amp;IF(AND($M1623="",$N1623&lt;&gt;""),"Ano 3 (falta valor unitário); ","")&amp;IF(AND($M1623&lt;&gt;"",$N1623=""),"Ano 3 (falta quantidade); ","")&amp;IF(AND($P1623="",$Q1623&lt;&gt;""),"Ano 4 (falta valor unitário); ","")&amp;IF(AND($P1623&lt;&gt;"",$Q1623=""),"Ano 4 (falta quantidade); ","")&amp;IF(AND($S1623="",$T1623&lt;&gt;""),"Ano 5 (falta valor unitário); ","")&amp;IF(AND($S1623&lt;&gt;"",$T1623=""),"Ano 5 (falta quantidade); ","")&amp;IF(AND($V1623="",$W1623&lt;&gt;""),"Ano 6 (falta valor unitário); ","")&amp;IF(AND($V1623&lt;&gt;"",$W1623=""),"Ano 6 (falta quantidade); ","")), IF(NOT(OR(AND($G1623&lt;&gt;"",$H1623&lt;&gt;""),AND($J1623&lt;&gt;"",$K1623&lt;&gt;""),AND($M1623&lt;&gt;"",$N1623&lt;&gt;""),AND($P1623&lt;&gt;"",$Q1623&lt;&gt;""),AND($S1623&lt;&gt;"",$T1623&lt;&gt;""),AND($V1623&lt;&gt;"",$W1623&lt;&gt;""))),"Informe pelo menos um ano completo com valor unitário e quantidade.",IF(AND($C1623&lt;&gt;"",$E1623&lt;&gt;"",LEFT(TRIM($C1623),1)&lt;&gt;LEFT(TRIM($E1623),1)),"Categoria e tipo estão incompatíveis.",IF(IF(OR($E1623="",$F1623=""),FALSE(),IFERROR(COUNTIF(INDIRECT("UNITS_"&amp;SUBSTITUTE(LEFT($E1623,FIND(" ",$E1623&amp;" ")-1),".","_")),$F1623)=0,TRUE())),"Unidade incompatível com o tipo selecionado.",IF(OR(AND(ISNUMBER(SEARCH("comunic",LOWER($B1623))),LEFT($E1623,3)&lt;&gt;"4.4"),AND(ISNUMBER(SEARCH("monitor",LOWER($B1623))),NOT(OR(LEFT($E1623,3)="1.5",LEFT($E1623,3)="2.5")))),"Revise a classificação do item conforme as regras de preenchimento.",IF(AND($B1623&lt;&gt;"",OR(ISNUMBER(SEARCH("outro",LOWER($B1623))),ISNUMBER(SEARCH("divers",LOWER($B1623))),ISNUMBER(SEARCH("kit",LOWER($B1623))),ISNUMBER(SEARCH("ferrament",LOWER($B1623))),ISNUMBER(SEARCH("epi",LOWER($B1623)))),NOT(OR($Z1623&lt;&gt;"",$AA1623&lt;&gt;""))),"Descrição muito genérica: detalhe melhor o item e registre o racional no memorial ou em anexo.",IF(AND($Y1623=0,$B1623&lt;&gt;"",OR($G1623&lt;&gt;"",$H1623&lt;&gt;"",$J1623&lt;&gt;"",$K1623&lt;&gt;"",$M1623&lt;&gt;"",$N1623&lt;&gt;"",$P1623&lt;&gt;"",$Q1623&lt;&gt;"",$S1623&lt;&gt;"",$T1623&lt;&gt;"",$V1623&lt;&gt;"",$W1623&lt;&gt;"")),"O item possui dados lançados, mas o total está zerado. Revise os valores informados.","")))))))))))))))</f>
        <v/>
      </c>
    </row>
    <row r="1624" spans="1:35" ht="14.25" customHeight="1" x14ac:dyDescent="0.25">
      <c r="A1624" s="57" t="str">
        <f t="shared" si="325"/>
        <v/>
      </c>
      <c r="B1624" s="58"/>
      <c r="C1624" s="58"/>
      <c r="D1624" s="58"/>
      <c r="E1624" s="58"/>
      <c r="F1624" s="58"/>
      <c r="G1624" s="269"/>
      <c r="H1624" s="59"/>
      <c r="I1624" s="273">
        <f t="shared" si="326"/>
        <v>0</v>
      </c>
      <c r="J1624" s="269"/>
      <c r="K1624" s="59"/>
      <c r="L1624" s="270">
        <f t="shared" si="327"/>
        <v>0</v>
      </c>
      <c r="M1624" s="269"/>
      <c r="N1624" s="59"/>
      <c r="O1624" s="270">
        <f t="shared" si="328"/>
        <v>0</v>
      </c>
      <c r="P1624" s="269"/>
      <c r="Q1624" s="59"/>
      <c r="R1624" s="271">
        <f t="shared" si="329"/>
        <v>0</v>
      </c>
      <c r="S1624" s="269"/>
      <c r="T1624" s="59"/>
      <c r="U1624" s="270">
        <f t="shared" si="330"/>
        <v>0</v>
      </c>
      <c r="V1624" s="269"/>
      <c r="W1624" s="59"/>
      <c r="X1624" s="270">
        <f t="shared" si="331"/>
        <v>0</v>
      </c>
      <c r="Y1624" s="270">
        <f t="shared" si="332"/>
        <v>0</v>
      </c>
      <c r="Z1624" s="58"/>
      <c r="AA1624" s="58"/>
      <c r="AB1624" s="60" t="str">
        <f t="shared" si="333"/>
        <v/>
      </c>
      <c r="AC1624" s="21" t="b">
        <f t="shared" si="334"/>
        <v>0</v>
      </c>
      <c r="AD1624" s="21" t="b">
        <f t="shared" si="335"/>
        <v>0</v>
      </c>
      <c r="AE1624" s="21" t="b">
        <f t="shared" si="336"/>
        <v>0</v>
      </c>
      <c r="AF1624" s="21" t="b">
        <f ca="1">OR(AND($AC1624,NOT($AD1624)),AND($AC1624,OR(AND($G1624="",$H1624&lt;&gt;""),AND($G1624&lt;&gt;"",$H1624=""),AND($J1624="",$K1624&lt;&gt;""),AND($J1624&lt;&gt;"",$K1624=""),AND($M1624="",$N1624&lt;&gt;""),AND($M1624&lt;&gt;"",$N1624=""),AND($P1624="",$Q1624&lt;&gt;""),AND($P1624&lt;&gt;"",$Q1624=""),AND($S1624="",$T1624&lt;&gt;""),AND($S1624&lt;&gt;"",$T1624=""),AND($V1624="",$W1624&lt;&gt;""),AND($V1624&lt;&gt;"",$W1624=""))),AND($C1624&lt;&gt;"",$E1624&lt;&gt;"",LEFT(TRIM($C1624),1)&lt;&gt;LEFT(TRIM($E1624),1)),IF(OR($E1624="",$F1624=""),FALSE(),IFERROR(COUNTIF(INDIRECT("UNITS_"&amp;SUBSTITUTE(LEFT($E1624,FIND(" ",$E1624&amp;" ")-1),".","_")),$F1624)=0,TRUE())),AND($B1624&lt;&gt;"",OR(ISNUMBER(SEARCH("outro",LOWER($B1624))),ISNUMBER(SEARCH("divers",LOWER($B1624))),ISNUMBER(SEARCH("etc",LOWER($B1624))))),OR(AND(ISNUMBER(SEARCH("comunic",LOWER($B1624))),LEFT($E1624,3)&lt;&gt;"4.4"),AND(ISNUMBER(SEARCH("monitor",LOWER($B1624))),NOT(OR(LEFT($E1624,3)="1.5",LEFT($E1624,3)="2.5")))),AND($B1624&lt;&gt;"",OR(LEFT($C1624,1)="1",LEFT($C1624,1)="2"),$D1624=""),AND($D1624&lt;&gt;"",NOT(OR(LEFT($C1624,1)="1",LEFT($C1624,1)="2"))),AND($D1624&lt;&gt;"",COUNTIF(' PROJETO'!$B$14:$B$16,$D1624)=0),IF($D1624="",FALSE(),IF(COUNTIF(' PROJETO'!$B$14:$B$16,$D1624)=0,FALSE(),IFERROR(INDEX(' PROJETO'!$C$14:$C$16,MATCH($D1624,' PROJETO'!$B$14:$B$16,0))&lt;&gt;"Sim",FALSE()))))</f>
        <v>0</v>
      </c>
      <c r="AG1624" s="21" t="b">
        <f>AND($AC1624,$Y1624&gt;'CONFG.  LISTAS'!$F$4,$Z1624="",$AA1624="")</f>
        <v>0</v>
      </c>
      <c r="AH1624" s="21" t="str">
        <f t="shared" si="337"/>
        <v/>
      </c>
      <c r="AI1624" s="43" t="str">
        <f ca="1">IF(NOT($AC1624),"",IF(OR($B1624="",$C1624="",$E1624="",$F1624=""),"Preencha descrição, categoria, tipo e unidade.",IF(AND($B1624&lt;&gt;"",OR(LEFT($C1624,1)="1",LEFT($C1624,1)="2"),$D1624=""),"Informe a prática de restauração para itens diretos.",IF(AND($D1624&lt;&gt;"",NOT(OR(LEFT($C1624,1)="1",LEFT($C1624,1)="2"))),"Custos indiretos não devem pertencer a uma prática específica.",IF(AND($D1624&lt;&gt;"",COUNTIF(' PROJETO'!$B$14:$B$16,$D1624)=0),"Prática de restauração inválida ou não cadastrada.",IF(IF($D1624="",FALSE(),IF(COUNTIF(' PROJETO'!$B$14:$B$16,$D1624)=0,FALSE(),IFERROR(INDEX(' PROJETO'!$C$14:$C$16,MATCH($D1624,' PROJETO'!$B$14:$B$16,0))&lt;&gt;"Sim",FALSE()))),"A prática informada no item não foi selecionada na aba Projeto.",IF(AND(MAX($I1624,$L1624,$O1624,$R1624,$U1624,$X1624)&gt;'CONFG.  LISTAS'!$F$4,NOT(OR($Z1624&lt;&gt;"",$AA1624&lt;&gt;""))),"Memorial de cálculo ou anexo obrigatório não informado para item acima do limite.",IF(OR(AND($G1624&lt;&gt;"",$H1624&lt;&gt;"",OR($G1624&lt;=0,$H1624&lt;=0)),AND($J1624&lt;&gt;"",$K1624&lt;&gt;"",OR($J1624&lt;=0,$K1624&lt;=0)),AND($M1624&lt;&gt;"",$N1624&lt;&gt;"",OR($M1624&lt;=0,$N1624&lt;=0)),AND($P1624&lt;&gt;"",$Q1624&lt;&gt;"",OR($P1624&lt;=0,$Q1624&lt;=0)),AND($S1624&lt;&gt;"",$T1624&lt;&gt;"",OR($S1624&lt;=0,$T1624&lt;=0)),AND($V1624&lt;&gt;"",$W1624&lt;&gt;"",OR($V1624&lt;=0,$W1624&lt;=0))),"Revise os valores informados: valor unitário e quantidade devem ser maiores que zero.",IF(OR(AND($G1624="",$H1624&lt;&gt;""),AND($G1624&lt;&gt;"",$H1624=""),AND($J1624="",$K1624&lt;&gt;""),AND($J1624&lt;&gt;"",$K1624=""),AND($M1624="",$N1624&lt;&gt;""),AND($M1624&lt;&gt;"",$N1624=""),AND($P1624="",$Q1624&lt;&gt;""),AND($P1624&lt;&gt;"",$Q1624=""),AND($S1624="",$T1624&lt;&gt;""),AND($S1624&lt;&gt;"",$T1624=""),AND($V1624="",$W1624&lt;&gt;""),AND($V1624&lt;&gt;"",$W1624="")),"Há ano preenchido parcialmente: "&amp;TRIM(IF(AND($G1624="",$H1624&lt;&gt;""),"Ano 1 (falta valor unitário); ","")&amp;IF(AND($G1624&lt;&gt;"",$H1624=""),"Ano 1 (falta quantidade); ","")&amp;IF(AND($J1624="",$K1624&lt;&gt;""),"Ano 2 (falta valor unitário); ","")&amp;IF(AND($J1624&lt;&gt;"",$K1624=""),"Ano 2 (falta quantidade); ","")&amp;IF(AND($M1624="",$N1624&lt;&gt;""),"Ano 3 (falta valor unitário); ","")&amp;IF(AND($M1624&lt;&gt;"",$N1624=""),"Ano 3 (falta quantidade); ","")&amp;IF(AND($P1624="",$Q1624&lt;&gt;""),"Ano 4 (falta valor unitário); ","")&amp;IF(AND($P1624&lt;&gt;"",$Q1624=""),"Ano 4 (falta quantidade); ","")&amp;IF(AND($S1624="",$T1624&lt;&gt;""),"Ano 5 (falta valor unitário); ","")&amp;IF(AND($S1624&lt;&gt;"",$T1624=""),"Ano 5 (falta quantidade); ","")&amp;IF(AND($V1624="",$W1624&lt;&gt;""),"Ano 6 (falta valor unitário); ","")&amp;IF(AND($V1624&lt;&gt;"",$W1624=""),"Ano 6 (falta quantidade); ","")), IF(NOT(OR(AND($G1624&lt;&gt;"",$H1624&lt;&gt;""),AND($J1624&lt;&gt;"",$K1624&lt;&gt;""),AND($M1624&lt;&gt;"",$N1624&lt;&gt;""),AND($P1624&lt;&gt;"",$Q1624&lt;&gt;""),AND($S1624&lt;&gt;"",$T1624&lt;&gt;""),AND($V1624&lt;&gt;"",$W1624&lt;&gt;""))),"Informe pelo menos um ano completo com valor unitário e quantidade.",IF(AND($C1624&lt;&gt;"",$E1624&lt;&gt;"",LEFT(TRIM($C1624),1)&lt;&gt;LEFT(TRIM($E1624),1)),"Categoria e tipo estão incompatíveis.",IF(IF(OR($E1624="",$F1624=""),FALSE(),IFERROR(COUNTIF(INDIRECT("UNITS_"&amp;SUBSTITUTE(LEFT($E1624,FIND(" ",$E1624&amp;" ")-1),".","_")),$F1624)=0,TRUE())),"Unidade incompatível com o tipo selecionado.",IF(OR(AND(ISNUMBER(SEARCH("comunic",LOWER($B1624))),LEFT($E1624,3)&lt;&gt;"4.4"),AND(ISNUMBER(SEARCH("monitor",LOWER($B1624))),NOT(OR(LEFT($E1624,3)="1.5",LEFT($E1624,3)="2.5")))),"Revise a classificação do item conforme as regras de preenchimento.",IF(AND($B1624&lt;&gt;"",OR(ISNUMBER(SEARCH("outro",LOWER($B1624))),ISNUMBER(SEARCH("divers",LOWER($B1624))),ISNUMBER(SEARCH("kit",LOWER($B1624))),ISNUMBER(SEARCH("ferrament",LOWER($B1624))),ISNUMBER(SEARCH("epi",LOWER($B1624)))),NOT(OR($Z1624&lt;&gt;"",$AA1624&lt;&gt;""))),"Descrição muito genérica: detalhe melhor o item e registre o racional no memorial ou em anexo.",IF(AND($Y1624=0,$B1624&lt;&gt;"",OR($G1624&lt;&gt;"",$H1624&lt;&gt;"",$J1624&lt;&gt;"",$K1624&lt;&gt;"",$M1624&lt;&gt;"",$N1624&lt;&gt;"",$P1624&lt;&gt;"",$Q1624&lt;&gt;"",$S1624&lt;&gt;"",$T1624&lt;&gt;"",$V1624&lt;&gt;"",$W1624&lt;&gt;"")),"O item possui dados lançados, mas o total está zerado. Revise os valores informados.","")))))))))))))))</f>
        <v/>
      </c>
    </row>
    <row r="1625" spans="1:35" ht="14.25" customHeight="1" x14ac:dyDescent="0.25">
      <c r="A1625" s="57" t="str">
        <f t="shared" si="325"/>
        <v/>
      </c>
      <c r="B1625" s="61"/>
      <c r="C1625" s="61"/>
      <c r="D1625" s="58"/>
      <c r="E1625" s="61"/>
      <c r="F1625" s="61"/>
      <c r="G1625" s="272"/>
      <c r="H1625" s="62"/>
      <c r="I1625" s="273">
        <f t="shared" si="326"/>
        <v>0</v>
      </c>
      <c r="J1625" s="272"/>
      <c r="K1625" s="62"/>
      <c r="L1625" s="270">
        <f t="shared" si="327"/>
        <v>0</v>
      </c>
      <c r="M1625" s="272"/>
      <c r="N1625" s="62"/>
      <c r="O1625" s="270">
        <f t="shared" si="328"/>
        <v>0</v>
      </c>
      <c r="P1625" s="272"/>
      <c r="Q1625" s="62"/>
      <c r="R1625" s="271">
        <f t="shared" si="329"/>
        <v>0</v>
      </c>
      <c r="S1625" s="272"/>
      <c r="T1625" s="62"/>
      <c r="U1625" s="270">
        <f t="shared" si="330"/>
        <v>0</v>
      </c>
      <c r="V1625" s="272"/>
      <c r="W1625" s="62"/>
      <c r="X1625" s="270">
        <f t="shared" si="331"/>
        <v>0</v>
      </c>
      <c r="Y1625" s="270">
        <f t="shared" si="332"/>
        <v>0</v>
      </c>
      <c r="Z1625" s="61"/>
      <c r="AA1625" s="61"/>
      <c r="AB1625" s="60" t="str">
        <f t="shared" si="333"/>
        <v/>
      </c>
      <c r="AC1625" s="21" t="b">
        <f t="shared" si="334"/>
        <v>0</v>
      </c>
      <c r="AD1625" s="21" t="b">
        <f t="shared" si="335"/>
        <v>0</v>
      </c>
      <c r="AE1625" s="21" t="b">
        <f t="shared" si="336"/>
        <v>0</v>
      </c>
      <c r="AF1625" s="21" t="b">
        <f ca="1">OR(AND($AC1625,NOT($AD1625)),AND($AC1625,OR(AND($G1625="",$H1625&lt;&gt;""),AND($G1625&lt;&gt;"",$H1625=""),AND($J1625="",$K1625&lt;&gt;""),AND($J1625&lt;&gt;"",$K1625=""),AND($M1625="",$N1625&lt;&gt;""),AND($M1625&lt;&gt;"",$N1625=""),AND($P1625="",$Q1625&lt;&gt;""),AND($P1625&lt;&gt;"",$Q1625=""),AND($S1625="",$T1625&lt;&gt;""),AND($S1625&lt;&gt;"",$T1625=""),AND($V1625="",$W1625&lt;&gt;""),AND($V1625&lt;&gt;"",$W1625=""))),AND($C1625&lt;&gt;"",$E1625&lt;&gt;"",LEFT(TRIM($C1625),1)&lt;&gt;LEFT(TRIM($E1625),1)),IF(OR($E1625="",$F1625=""),FALSE(),IFERROR(COUNTIF(INDIRECT("UNITS_"&amp;SUBSTITUTE(LEFT($E1625,FIND(" ",$E1625&amp;" ")-1),".","_")),$F1625)=0,TRUE())),AND($B1625&lt;&gt;"",OR(ISNUMBER(SEARCH("outro",LOWER($B1625))),ISNUMBER(SEARCH("divers",LOWER($B1625))),ISNUMBER(SEARCH("etc",LOWER($B1625))))),OR(AND(ISNUMBER(SEARCH("comunic",LOWER($B1625))),LEFT($E1625,3)&lt;&gt;"4.4"),AND(ISNUMBER(SEARCH("monitor",LOWER($B1625))),NOT(OR(LEFT($E1625,3)="1.5",LEFT($E1625,3)="2.5")))),AND($B1625&lt;&gt;"",OR(LEFT($C1625,1)="1",LEFT($C1625,1)="2"),$D1625=""),AND($D1625&lt;&gt;"",NOT(OR(LEFT($C1625,1)="1",LEFT($C1625,1)="2"))),AND($D1625&lt;&gt;"",COUNTIF(' PROJETO'!$B$14:$B$16,$D1625)=0),IF($D1625="",FALSE(),IF(COUNTIF(' PROJETO'!$B$14:$B$16,$D1625)=0,FALSE(),IFERROR(INDEX(' PROJETO'!$C$14:$C$16,MATCH($D1625,' PROJETO'!$B$14:$B$16,0))&lt;&gt;"Sim",FALSE()))))</f>
        <v>0</v>
      </c>
      <c r="AG1625" s="21" t="b">
        <f>AND($AC1625,$Y1625&gt;'CONFG.  LISTAS'!$F$4,$Z1625="",$AA1625="")</f>
        <v>0</v>
      </c>
      <c r="AH1625" s="21" t="str">
        <f t="shared" si="337"/>
        <v/>
      </c>
      <c r="AI1625" s="43" t="str">
        <f ca="1">IF(NOT($AC1625),"",IF(OR($B1625="",$C1625="",$E1625="",$F1625=""),"Preencha descrição, categoria, tipo e unidade.",IF(AND($B1625&lt;&gt;"",OR(LEFT($C1625,1)="1",LEFT($C1625,1)="2"),$D1625=""),"Informe a prática de restauração para itens diretos.",IF(AND($D1625&lt;&gt;"",NOT(OR(LEFT($C1625,1)="1",LEFT($C1625,1)="2"))),"Custos indiretos não devem pertencer a uma prática específica.",IF(AND($D1625&lt;&gt;"",COUNTIF(' PROJETO'!$B$14:$B$16,$D1625)=0),"Prática de restauração inválida ou não cadastrada.",IF(IF($D1625="",FALSE(),IF(COUNTIF(' PROJETO'!$B$14:$B$16,$D1625)=0,FALSE(),IFERROR(INDEX(' PROJETO'!$C$14:$C$16,MATCH($D1625,' PROJETO'!$B$14:$B$16,0))&lt;&gt;"Sim",FALSE()))),"A prática informada no item não foi selecionada na aba Projeto.",IF(AND(MAX($I1625,$L1625,$O1625,$R1625,$U1625,$X1625)&gt;'CONFG.  LISTAS'!$F$4,NOT(OR($Z1625&lt;&gt;"",$AA1625&lt;&gt;""))),"Memorial de cálculo ou anexo obrigatório não informado para item acima do limite.",IF(OR(AND($G1625&lt;&gt;"",$H1625&lt;&gt;"",OR($G1625&lt;=0,$H1625&lt;=0)),AND($J1625&lt;&gt;"",$K1625&lt;&gt;"",OR($J1625&lt;=0,$K1625&lt;=0)),AND($M1625&lt;&gt;"",$N1625&lt;&gt;"",OR($M1625&lt;=0,$N1625&lt;=0)),AND($P1625&lt;&gt;"",$Q1625&lt;&gt;"",OR($P1625&lt;=0,$Q1625&lt;=0)),AND($S1625&lt;&gt;"",$T1625&lt;&gt;"",OR($S1625&lt;=0,$T1625&lt;=0)),AND($V1625&lt;&gt;"",$W1625&lt;&gt;"",OR($V1625&lt;=0,$W1625&lt;=0))),"Revise os valores informados: valor unitário e quantidade devem ser maiores que zero.",IF(OR(AND($G1625="",$H1625&lt;&gt;""),AND($G1625&lt;&gt;"",$H1625=""),AND($J1625="",$K1625&lt;&gt;""),AND($J1625&lt;&gt;"",$K1625=""),AND($M1625="",$N1625&lt;&gt;""),AND($M1625&lt;&gt;"",$N1625=""),AND($P1625="",$Q1625&lt;&gt;""),AND($P1625&lt;&gt;"",$Q1625=""),AND($S1625="",$T1625&lt;&gt;""),AND($S1625&lt;&gt;"",$T1625=""),AND($V1625="",$W1625&lt;&gt;""),AND($V1625&lt;&gt;"",$W1625="")),"Há ano preenchido parcialmente: "&amp;TRIM(IF(AND($G1625="",$H1625&lt;&gt;""),"Ano 1 (falta valor unitário); ","")&amp;IF(AND($G1625&lt;&gt;"",$H1625=""),"Ano 1 (falta quantidade); ","")&amp;IF(AND($J1625="",$K1625&lt;&gt;""),"Ano 2 (falta valor unitário); ","")&amp;IF(AND($J1625&lt;&gt;"",$K1625=""),"Ano 2 (falta quantidade); ","")&amp;IF(AND($M1625="",$N1625&lt;&gt;""),"Ano 3 (falta valor unitário); ","")&amp;IF(AND($M1625&lt;&gt;"",$N1625=""),"Ano 3 (falta quantidade); ","")&amp;IF(AND($P1625="",$Q1625&lt;&gt;""),"Ano 4 (falta valor unitário); ","")&amp;IF(AND($P1625&lt;&gt;"",$Q1625=""),"Ano 4 (falta quantidade); ","")&amp;IF(AND($S1625="",$T1625&lt;&gt;""),"Ano 5 (falta valor unitário); ","")&amp;IF(AND($S1625&lt;&gt;"",$T1625=""),"Ano 5 (falta quantidade); ","")&amp;IF(AND($V1625="",$W1625&lt;&gt;""),"Ano 6 (falta valor unitário); ","")&amp;IF(AND($V1625&lt;&gt;"",$W1625=""),"Ano 6 (falta quantidade); ","")), IF(NOT(OR(AND($G1625&lt;&gt;"",$H1625&lt;&gt;""),AND($J1625&lt;&gt;"",$K1625&lt;&gt;""),AND($M1625&lt;&gt;"",$N1625&lt;&gt;""),AND($P1625&lt;&gt;"",$Q1625&lt;&gt;""),AND($S1625&lt;&gt;"",$T1625&lt;&gt;""),AND($V1625&lt;&gt;"",$W1625&lt;&gt;""))),"Informe pelo menos um ano completo com valor unitário e quantidade.",IF(AND($C1625&lt;&gt;"",$E1625&lt;&gt;"",LEFT(TRIM($C1625),1)&lt;&gt;LEFT(TRIM($E1625),1)),"Categoria e tipo estão incompatíveis.",IF(IF(OR($E1625="",$F1625=""),FALSE(),IFERROR(COUNTIF(INDIRECT("UNITS_"&amp;SUBSTITUTE(LEFT($E1625,FIND(" ",$E1625&amp;" ")-1),".","_")),$F1625)=0,TRUE())),"Unidade incompatível com o tipo selecionado.",IF(OR(AND(ISNUMBER(SEARCH("comunic",LOWER($B1625))),LEFT($E1625,3)&lt;&gt;"4.4"),AND(ISNUMBER(SEARCH("monitor",LOWER($B1625))),NOT(OR(LEFT($E1625,3)="1.5",LEFT($E1625,3)="2.5")))),"Revise a classificação do item conforme as regras de preenchimento.",IF(AND($B1625&lt;&gt;"",OR(ISNUMBER(SEARCH("outro",LOWER($B1625))),ISNUMBER(SEARCH("divers",LOWER($B1625))),ISNUMBER(SEARCH("kit",LOWER($B1625))),ISNUMBER(SEARCH("ferrament",LOWER($B1625))),ISNUMBER(SEARCH("epi",LOWER($B1625)))),NOT(OR($Z1625&lt;&gt;"",$AA1625&lt;&gt;""))),"Descrição muito genérica: detalhe melhor o item e registre o racional no memorial ou em anexo.",IF(AND($Y1625=0,$B1625&lt;&gt;"",OR($G1625&lt;&gt;"",$H1625&lt;&gt;"",$J1625&lt;&gt;"",$K1625&lt;&gt;"",$M1625&lt;&gt;"",$N1625&lt;&gt;"",$P1625&lt;&gt;"",$Q1625&lt;&gt;"",$S1625&lt;&gt;"",$T1625&lt;&gt;"",$V1625&lt;&gt;"",$W1625&lt;&gt;"")),"O item possui dados lançados, mas o total está zerado. Revise os valores informados.","")))))))))))))))</f>
        <v/>
      </c>
    </row>
    <row r="1626" spans="1:35" ht="14.25" customHeight="1" x14ac:dyDescent="0.25">
      <c r="A1626" s="57" t="str">
        <f t="shared" si="325"/>
        <v/>
      </c>
      <c r="B1626" s="58"/>
      <c r="C1626" s="58"/>
      <c r="D1626" s="58"/>
      <c r="E1626" s="58"/>
      <c r="F1626" s="58"/>
      <c r="G1626" s="269"/>
      <c r="H1626" s="59"/>
      <c r="I1626" s="273">
        <f t="shared" si="326"/>
        <v>0</v>
      </c>
      <c r="J1626" s="269"/>
      <c r="K1626" s="59"/>
      <c r="L1626" s="270">
        <f t="shared" si="327"/>
        <v>0</v>
      </c>
      <c r="M1626" s="269"/>
      <c r="N1626" s="59"/>
      <c r="O1626" s="270">
        <f t="shared" si="328"/>
        <v>0</v>
      </c>
      <c r="P1626" s="269"/>
      <c r="Q1626" s="59"/>
      <c r="R1626" s="271">
        <f t="shared" si="329"/>
        <v>0</v>
      </c>
      <c r="S1626" s="269"/>
      <c r="T1626" s="59"/>
      <c r="U1626" s="270">
        <f t="shared" si="330"/>
        <v>0</v>
      </c>
      <c r="V1626" s="269"/>
      <c r="W1626" s="59"/>
      <c r="X1626" s="270">
        <f t="shared" si="331"/>
        <v>0</v>
      </c>
      <c r="Y1626" s="270">
        <f t="shared" si="332"/>
        <v>0</v>
      </c>
      <c r="Z1626" s="58"/>
      <c r="AA1626" s="58"/>
      <c r="AB1626" s="60" t="str">
        <f t="shared" si="333"/>
        <v/>
      </c>
      <c r="AC1626" s="21" t="b">
        <f t="shared" si="334"/>
        <v>0</v>
      </c>
      <c r="AD1626" s="21" t="b">
        <f t="shared" si="335"/>
        <v>0</v>
      </c>
      <c r="AE1626" s="21" t="b">
        <f t="shared" si="336"/>
        <v>0</v>
      </c>
      <c r="AF1626" s="21" t="b">
        <f ca="1">OR(AND($AC1626,NOT($AD1626)),AND($AC1626,OR(AND($G1626="",$H1626&lt;&gt;""),AND($G1626&lt;&gt;"",$H1626=""),AND($J1626="",$K1626&lt;&gt;""),AND($J1626&lt;&gt;"",$K1626=""),AND($M1626="",$N1626&lt;&gt;""),AND($M1626&lt;&gt;"",$N1626=""),AND($P1626="",$Q1626&lt;&gt;""),AND($P1626&lt;&gt;"",$Q1626=""),AND($S1626="",$T1626&lt;&gt;""),AND($S1626&lt;&gt;"",$T1626=""),AND($V1626="",$W1626&lt;&gt;""),AND($V1626&lt;&gt;"",$W1626=""))),AND($C1626&lt;&gt;"",$E1626&lt;&gt;"",LEFT(TRIM($C1626),1)&lt;&gt;LEFT(TRIM($E1626),1)),IF(OR($E1626="",$F1626=""),FALSE(),IFERROR(COUNTIF(INDIRECT("UNITS_"&amp;SUBSTITUTE(LEFT($E1626,FIND(" ",$E1626&amp;" ")-1),".","_")),$F1626)=0,TRUE())),AND($B1626&lt;&gt;"",OR(ISNUMBER(SEARCH("outro",LOWER($B1626))),ISNUMBER(SEARCH("divers",LOWER($B1626))),ISNUMBER(SEARCH("etc",LOWER($B1626))))),OR(AND(ISNUMBER(SEARCH("comunic",LOWER($B1626))),LEFT($E1626,3)&lt;&gt;"4.4"),AND(ISNUMBER(SEARCH("monitor",LOWER($B1626))),NOT(OR(LEFT($E1626,3)="1.5",LEFT($E1626,3)="2.5")))),AND($B1626&lt;&gt;"",OR(LEFT($C1626,1)="1",LEFT($C1626,1)="2"),$D1626=""),AND($D1626&lt;&gt;"",NOT(OR(LEFT($C1626,1)="1",LEFT($C1626,1)="2"))),AND($D1626&lt;&gt;"",COUNTIF(' PROJETO'!$B$14:$B$16,$D1626)=0),IF($D1626="",FALSE(),IF(COUNTIF(' PROJETO'!$B$14:$B$16,$D1626)=0,FALSE(),IFERROR(INDEX(' PROJETO'!$C$14:$C$16,MATCH($D1626,' PROJETO'!$B$14:$B$16,0))&lt;&gt;"Sim",FALSE()))))</f>
        <v>0</v>
      </c>
      <c r="AG1626" s="21" t="b">
        <f>AND($AC1626,$Y1626&gt;'CONFG.  LISTAS'!$F$4,$Z1626="",$AA1626="")</f>
        <v>0</v>
      </c>
      <c r="AH1626" s="21" t="str">
        <f t="shared" si="337"/>
        <v/>
      </c>
      <c r="AI1626" s="43" t="str">
        <f ca="1">IF(NOT($AC1626),"",IF(OR($B1626="",$C1626="",$E1626="",$F1626=""),"Preencha descrição, categoria, tipo e unidade.",IF(AND($B1626&lt;&gt;"",OR(LEFT($C1626,1)="1",LEFT($C1626,1)="2"),$D1626=""),"Informe a prática de restauração para itens diretos.",IF(AND($D1626&lt;&gt;"",NOT(OR(LEFT($C1626,1)="1",LEFT($C1626,1)="2"))),"Custos indiretos não devem pertencer a uma prática específica.",IF(AND($D1626&lt;&gt;"",COUNTIF(' PROJETO'!$B$14:$B$16,$D1626)=0),"Prática de restauração inválida ou não cadastrada.",IF(IF($D1626="",FALSE(),IF(COUNTIF(' PROJETO'!$B$14:$B$16,$D1626)=0,FALSE(),IFERROR(INDEX(' PROJETO'!$C$14:$C$16,MATCH($D1626,' PROJETO'!$B$14:$B$16,0))&lt;&gt;"Sim",FALSE()))),"A prática informada no item não foi selecionada na aba Projeto.",IF(AND(MAX($I1626,$L1626,$O1626,$R1626,$U1626,$X1626)&gt;'CONFG.  LISTAS'!$F$4,NOT(OR($Z1626&lt;&gt;"",$AA1626&lt;&gt;""))),"Memorial de cálculo ou anexo obrigatório não informado para item acima do limite.",IF(OR(AND($G1626&lt;&gt;"",$H1626&lt;&gt;"",OR($G1626&lt;=0,$H1626&lt;=0)),AND($J1626&lt;&gt;"",$K1626&lt;&gt;"",OR($J1626&lt;=0,$K1626&lt;=0)),AND($M1626&lt;&gt;"",$N1626&lt;&gt;"",OR($M1626&lt;=0,$N1626&lt;=0)),AND($P1626&lt;&gt;"",$Q1626&lt;&gt;"",OR($P1626&lt;=0,$Q1626&lt;=0)),AND($S1626&lt;&gt;"",$T1626&lt;&gt;"",OR($S1626&lt;=0,$T1626&lt;=0)),AND($V1626&lt;&gt;"",$W1626&lt;&gt;"",OR($V1626&lt;=0,$W1626&lt;=0))),"Revise os valores informados: valor unitário e quantidade devem ser maiores que zero.",IF(OR(AND($G1626="",$H1626&lt;&gt;""),AND($G1626&lt;&gt;"",$H1626=""),AND($J1626="",$K1626&lt;&gt;""),AND($J1626&lt;&gt;"",$K1626=""),AND($M1626="",$N1626&lt;&gt;""),AND($M1626&lt;&gt;"",$N1626=""),AND($P1626="",$Q1626&lt;&gt;""),AND($P1626&lt;&gt;"",$Q1626=""),AND($S1626="",$T1626&lt;&gt;""),AND($S1626&lt;&gt;"",$T1626=""),AND($V1626="",$W1626&lt;&gt;""),AND($V1626&lt;&gt;"",$W1626="")),"Há ano preenchido parcialmente: "&amp;TRIM(IF(AND($G1626="",$H1626&lt;&gt;""),"Ano 1 (falta valor unitário); ","")&amp;IF(AND($G1626&lt;&gt;"",$H1626=""),"Ano 1 (falta quantidade); ","")&amp;IF(AND($J1626="",$K1626&lt;&gt;""),"Ano 2 (falta valor unitário); ","")&amp;IF(AND($J1626&lt;&gt;"",$K1626=""),"Ano 2 (falta quantidade); ","")&amp;IF(AND($M1626="",$N1626&lt;&gt;""),"Ano 3 (falta valor unitário); ","")&amp;IF(AND($M1626&lt;&gt;"",$N1626=""),"Ano 3 (falta quantidade); ","")&amp;IF(AND($P1626="",$Q1626&lt;&gt;""),"Ano 4 (falta valor unitário); ","")&amp;IF(AND($P1626&lt;&gt;"",$Q1626=""),"Ano 4 (falta quantidade); ","")&amp;IF(AND($S1626="",$T1626&lt;&gt;""),"Ano 5 (falta valor unitário); ","")&amp;IF(AND($S1626&lt;&gt;"",$T1626=""),"Ano 5 (falta quantidade); ","")&amp;IF(AND($V1626="",$W1626&lt;&gt;""),"Ano 6 (falta valor unitário); ","")&amp;IF(AND($V1626&lt;&gt;"",$W1626=""),"Ano 6 (falta quantidade); ","")), IF(NOT(OR(AND($G1626&lt;&gt;"",$H1626&lt;&gt;""),AND($J1626&lt;&gt;"",$K1626&lt;&gt;""),AND($M1626&lt;&gt;"",$N1626&lt;&gt;""),AND($P1626&lt;&gt;"",$Q1626&lt;&gt;""),AND($S1626&lt;&gt;"",$T1626&lt;&gt;""),AND($V1626&lt;&gt;"",$W1626&lt;&gt;""))),"Informe pelo menos um ano completo com valor unitário e quantidade.",IF(AND($C1626&lt;&gt;"",$E1626&lt;&gt;"",LEFT(TRIM($C1626),1)&lt;&gt;LEFT(TRIM($E1626),1)),"Categoria e tipo estão incompatíveis.",IF(IF(OR($E1626="",$F1626=""),FALSE(),IFERROR(COUNTIF(INDIRECT("UNITS_"&amp;SUBSTITUTE(LEFT($E1626,FIND(" ",$E1626&amp;" ")-1),".","_")),$F1626)=0,TRUE())),"Unidade incompatível com o tipo selecionado.",IF(OR(AND(ISNUMBER(SEARCH("comunic",LOWER($B1626))),LEFT($E1626,3)&lt;&gt;"4.4"),AND(ISNUMBER(SEARCH("monitor",LOWER($B1626))),NOT(OR(LEFT($E1626,3)="1.5",LEFT($E1626,3)="2.5")))),"Revise a classificação do item conforme as regras de preenchimento.",IF(AND($B1626&lt;&gt;"",OR(ISNUMBER(SEARCH("outro",LOWER($B1626))),ISNUMBER(SEARCH("divers",LOWER($B1626))),ISNUMBER(SEARCH("kit",LOWER($B1626))),ISNUMBER(SEARCH("ferrament",LOWER($B1626))),ISNUMBER(SEARCH("epi",LOWER($B1626)))),NOT(OR($Z1626&lt;&gt;"",$AA1626&lt;&gt;""))),"Descrição muito genérica: detalhe melhor o item e registre o racional no memorial ou em anexo.",IF(AND($Y1626=0,$B1626&lt;&gt;"",OR($G1626&lt;&gt;"",$H1626&lt;&gt;"",$J1626&lt;&gt;"",$K1626&lt;&gt;"",$M1626&lt;&gt;"",$N1626&lt;&gt;"",$P1626&lt;&gt;"",$Q1626&lt;&gt;"",$S1626&lt;&gt;"",$T1626&lt;&gt;"",$V1626&lt;&gt;"",$W1626&lt;&gt;"")),"O item possui dados lançados, mas o total está zerado. Revise os valores informados.","")))))))))))))))</f>
        <v/>
      </c>
    </row>
    <row r="1627" spans="1:35" ht="14.25" customHeight="1" x14ac:dyDescent="0.25">
      <c r="A1627" s="57" t="str">
        <f t="shared" si="325"/>
        <v/>
      </c>
      <c r="B1627" s="61"/>
      <c r="C1627" s="61"/>
      <c r="D1627" s="58"/>
      <c r="E1627" s="61"/>
      <c r="F1627" s="61"/>
      <c r="G1627" s="272"/>
      <c r="H1627" s="62"/>
      <c r="I1627" s="273">
        <f t="shared" si="326"/>
        <v>0</v>
      </c>
      <c r="J1627" s="272"/>
      <c r="K1627" s="62"/>
      <c r="L1627" s="270">
        <f t="shared" si="327"/>
        <v>0</v>
      </c>
      <c r="M1627" s="272"/>
      <c r="N1627" s="62"/>
      <c r="O1627" s="270">
        <f t="shared" si="328"/>
        <v>0</v>
      </c>
      <c r="P1627" s="272"/>
      <c r="Q1627" s="62"/>
      <c r="R1627" s="271">
        <f t="shared" si="329"/>
        <v>0</v>
      </c>
      <c r="S1627" s="272"/>
      <c r="T1627" s="62"/>
      <c r="U1627" s="270">
        <f t="shared" si="330"/>
        <v>0</v>
      </c>
      <c r="V1627" s="272"/>
      <c r="W1627" s="62"/>
      <c r="X1627" s="270">
        <f t="shared" si="331"/>
        <v>0</v>
      </c>
      <c r="Y1627" s="270">
        <f t="shared" si="332"/>
        <v>0</v>
      </c>
      <c r="Z1627" s="61"/>
      <c r="AA1627" s="61"/>
      <c r="AB1627" s="60" t="str">
        <f t="shared" si="333"/>
        <v/>
      </c>
      <c r="AC1627" s="21" t="b">
        <f t="shared" si="334"/>
        <v>0</v>
      </c>
      <c r="AD1627" s="21" t="b">
        <f t="shared" si="335"/>
        <v>0</v>
      </c>
      <c r="AE1627" s="21" t="b">
        <f t="shared" si="336"/>
        <v>0</v>
      </c>
      <c r="AF1627" s="21" t="b">
        <f ca="1">OR(AND($AC1627,NOT($AD1627)),AND($AC1627,OR(AND($G1627="",$H1627&lt;&gt;""),AND($G1627&lt;&gt;"",$H1627=""),AND($J1627="",$K1627&lt;&gt;""),AND($J1627&lt;&gt;"",$K1627=""),AND($M1627="",$N1627&lt;&gt;""),AND($M1627&lt;&gt;"",$N1627=""),AND($P1627="",$Q1627&lt;&gt;""),AND($P1627&lt;&gt;"",$Q1627=""),AND($S1627="",$T1627&lt;&gt;""),AND($S1627&lt;&gt;"",$T1627=""),AND($V1627="",$W1627&lt;&gt;""),AND($V1627&lt;&gt;"",$W1627=""))),AND($C1627&lt;&gt;"",$E1627&lt;&gt;"",LEFT(TRIM($C1627),1)&lt;&gt;LEFT(TRIM($E1627),1)),IF(OR($E1627="",$F1627=""),FALSE(),IFERROR(COUNTIF(INDIRECT("UNITS_"&amp;SUBSTITUTE(LEFT($E1627,FIND(" ",$E1627&amp;" ")-1),".","_")),$F1627)=0,TRUE())),AND($B1627&lt;&gt;"",OR(ISNUMBER(SEARCH("outro",LOWER($B1627))),ISNUMBER(SEARCH("divers",LOWER($B1627))),ISNUMBER(SEARCH("etc",LOWER($B1627))))),OR(AND(ISNUMBER(SEARCH("comunic",LOWER($B1627))),LEFT($E1627,3)&lt;&gt;"4.4"),AND(ISNUMBER(SEARCH("monitor",LOWER($B1627))),NOT(OR(LEFT($E1627,3)="1.5",LEFT($E1627,3)="2.5")))),AND($B1627&lt;&gt;"",OR(LEFT($C1627,1)="1",LEFT($C1627,1)="2"),$D1627=""),AND($D1627&lt;&gt;"",NOT(OR(LEFT($C1627,1)="1",LEFT($C1627,1)="2"))),AND($D1627&lt;&gt;"",COUNTIF(' PROJETO'!$B$14:$B$16,$D1627)=0),IF($D1627="",FALSE(),IF(COUNTIF(' PROJETO'!$B$14:$B$16,$D1627)=0,FALSE(),IFERROR(INDEX(' PROJETO'!$C$14:$C$16,MATCH($D1627,' PROJETO'!$B$14:$B$16,0))&lt;&gt;"Sim",FALSE()))))</f>
        <v>0</v>
      </c>
      <c r="AG1627" s="21" t="b">
        <f>AND($AC1627,$Y1627&gt;'CONFG.  LISTAS'!$F$4,$Z1627="",$AA1627="")</f>
        <v>0</v>
      </c>
      <c r="AH1627" s="21" t="str">
        <f t="shared" si="337"/>
        <v/>
      </c>
      <c r="AI1627" s="43" t="str">
        <f ca="1">IF(NOT($AC1627),"",IF(OR($B1627="",$C1627="",$E1627="",$F1627=""),"Preencha descrição, categoria, tipo e unidade.",IF(AND($B1627&lt;&gt;"",OR(LEFT($C1627,1)="1",LEFT($C1627,1)="2"),$D1627=""),"Informe a prática de restauração para itens diretos.",IF(AND($D1627&lt;&gt;"",NOT(OR(LEFT($C1627,1)="1",LEFT($C1627,1)="2"))),"Custos indiretos não devem pertencer a uma prática específica.",IF(AND($D1627&lt;&gt;"",COUNTIF(' PROJETO'!$B$14:$B$16,$D1627)=0),"Prática de restauração inválida ou não cadastrada.",IF(IF($D1627="",FALSE(),IF(COUNTIF(' PROJETO'!$B$14:$B$16,$D1627)=0,FALSE(),IFERROR(INDEX(' PROJETO'!$C$14:$C$16,MATCH($D1627,' PROJETO'!$B$14:$B$16,0))&lt;&gt;"Sim",FALSE()))),"A prática informada no item não foi selecionada na aba Projeto.",IF(AND(MAX($I1627,$L1627,$O1627,$R1627,$U1627,$X1627)&gt;'CONFG.  LISTAS'!$F$4,NOT(OR($Z1627&lt;&gt;"",$AA1627&lt;&gt;""))),"Memorial de cálculo ou anexo obrigatório não informado para item acima do limite.",IF(OR(AND($G1627&lt;&gt;"",$H1627&lt;&gt;"",OR($G1627&lt;=0,$H1627&lt;=0)),AND($J1627&lt;&gt;"",$K1627&lt;&gt;"",OR($J1627&lt;=0,$K1627&lt;=0)),AND($M1627&lt;&gt;"",$N1627&lt;&gt;"",OR($M1627&lt;=0,$N1627&lt;=0)),AND($P1627&lt;&gt;"",$Q1627&lt;&gt;"",OR($P1627&lt;=0,$Q1627&lt;=0)),AND($S1627&lt;&gt;"",$T1627&lt;&gt;"",OR($S1627&lt;=0,$T1627&lt;=0)),AND($V1627&lt;&gt;"",$W1627&lt;&gt;"",OR($V1627&lt;=0,$W1627&lt;=0))),"Revise os valores informados: valor unitário e quantidade devem ser maiores que zero.",IF(OR(AND($G1627="",$H1627&lt;&gt;""),AND($G1627&lt;&gt;"",$H1627=""),AND($J1627="",$K1627&lt;&gt;""),AND($J1627&lt;&gt;"",$K1627=""),AND($M1627="",$N1627&lt;&gt;""),AND($M1627&lt;&gt;"",$N1627=""),AND($P1627="",$Q1627&lt;&gt;""),AND($P1627&lt;&gt;"",$Q1627=""),AND($S1627="",$T1627&lt;&gt;""),AND($S1627&lt;&gt;"",$T1627=""),AND($V1627="",$W1627&lt;&gt;""),AND($V1627&lt;&gt;"",$W1627="")),"Há ano preenchido parcialmente: "&amp;TRIM(IF(AND($G1627="",$H1627&lt;&gt;""),"Ano 1 (falta valor unitário); ","")&amp;IF(AND($G1627&lt;&gt;"",$H1627=""),"Ano 1 (falta quantidade); ","")&amp;IF(AND($J1627="",$K1627&lt;&gt;""),"Ano 2 (falta valor unitário); ","")&amp;IF(AND($J1627&lt;&gt;"",$K1627=""),"Ano 2 (falta quantidade); ","")&amp;IF(AND($M1627="",$N1627&lt;&gt;""),"Ano 3 (falta valor unitário); ","")&amp;IF(AND($M1627&lt;&gt;"",$N1627=""),"Ano 3 (falta quantidade); ","")&amp;IF(AND($P1627="",$Q1627&lt;&gt;""),"Ano 4 (falta valor unitário); ","")&amp;IF(AND($P1627&lt;&gt;"",$Q1627=""),"Ano 4 (falta quantidade); ","")&amp;IF(AND($S1627="",$T1627&lt;&gt;""),"Ano 5 (falta valor unitário); ","")&amp;IF(AND($S1627&lt;&gt;"",$T1627=""),"Ano 5 (falta quantidade); ","")&amp;IF(AND($V1627="",$W1627&lt;&gt;""),"Ano 6 (falta valor unitário); ","")&amp;IF(AND($V1627&lt;&gt;"",$W1627=""),"Ano 6 (falta quantidade); ","")), IF(NOT(OR(AND($G1627&lt;&gt;"",$H1627&lt;&gt;""),AND($J1627&lt;&gt;"",$K1627&lt;&gt;""),AND($M1627&lt;&gt;"",$N1627&lt;&gt;""),AND($P1627&lt;&gt;"",$Q1627&lt;&gt;""),AND($S1627&lt;&gt;"",$T1627&lt;&gt;""),AND($V1627&lt;&gt;"",$W1627&lt;&gt;""))),"Informe pelo menos um ano completo com valor unitário e quantidade.",IF(AND($C1627&lt;&gt;"",$E1627&lt;&gt;"",LEFT(TRIM($C1627),1)&lt;&gt;LEFT(TRIM($E1627),1)),"Categoria e tipo estão incompatíveis.",IF(IF(OR($E1627="",$F1627=""),FALSE(),IFERROR(COUNTIF(INDIRECT("UNITS_"&amp;SUBSTITUTE(LEFT($E1627,FIND(" ",$E1627&amp;" ")-1),".","_")),$F1627)=0,TRUE())),"Unidade incompatível com o tipo selecionado.",IF(OR(AND(ISNUMBER(SEARCH("comunic",LOWER($B1627))),LEFT($E1627,3)&lt;&gt;"4.4"),AND(ISNUMBER(SEARCH("monitor",LOWER($B1627))),NOT(OR(LEFT($E1627,3)="1.5",LEFT($E1627,3)="2.5")))),"Revise a classificação do item conforme as regras de preenchimento.",IF(AND($B1627&lt;&gt;"",OR(ISNUMBER(SEARCH("outro",LOWER($B1627))),ISNUMBER(SEARCH("divers",LOWER($B1627))),ISNUMBER(SEARCH("kit",LOWER($B1627))),ISNUMBER(SEARCH("ferrament",LOWER($B1627))),ISNUMBER(SEARCH("epi",LOWER($B1627)))),NOT(OR($Z1627&lt;&gt;"",$AA1627&lt;&gt;""))),"Descrição muito genérica: detalhe melhor o item e registre o racional no memorial ou em anexo.",IF(AND($Y1627=0,$B1627&lt;&gt;"",OR($G1627&lt;&gt;"",$H1627&lt;&gt;"",$J1627&lt;&gt;"",$K1627&lt;&gt;"",$M1627&lt;&gt;"",$N1627&lt;&gt;"",$P1627&lt;&gt;"",$Q1627&lt;&gt;"",$S1627&lt;&gt;"",$T1627&lt;&gt;"",$V1627&lt;&gt;"",$W1627&lt;&gt;"")),"O item possui dados lançados, mas o total está zerado. Revise os valores informados.","")))))))))))))))</f>
        <v/>
      </c>
    </row>
    <row r="1628" spans="1:35" ht="14.25" customHeight="1" x14ac:dyDescent="0.25">
      <c r="A1628" s="57" t="str">
        <f t="shared" si="325"/>
        <v/>
      </c>
      <c r="B1628" s="58"/>
      <c r="C1628" s="58"/>
      <c r="D1628" s="58"/>
      <c r="E1628" s="58"/>
      <c r="F1628" s="58"/>
      <c r="G1628" s="269"/>
      <c r="H1628" s="59"/>
      <c r="I1628" s="273">
        <f t="shared" si="326"/>
        <v>0</v>
      </c>
      <c r="J1628" s="269"/>
      <c r="K1628" s="59"/>
      <c r="L1628" s="270">
        <f t="shared" si="327"/>
        <v>0</v>
      </c>
      <c r="M1628" s="269"/>
      <c r="N1628" s="59"/>
      <c r="O1628" s="270">
        <f t="shared" si="328"/>
        <v>0</v>
      </c>
      <c r="P1628" s="269"/>
      <c r="Q1628" s="59"/>
      <c r="R1628" s="271">
        <f t="shared" si="329"/>
        <v>0</v>
      </c>
      <c r="S1628" s="269"/>
      <c r="T1628" s="59"/>
      <c r="U1628" s="270">
        <f t="shared" si="330"/>
        <v>0</v>
      </c>
      <c r="V1628" s="269"/>
      <c r="W1628" s="59"/>
      <c r="X1628" s="270">
        <f t="shared" si="331"/>
        <v>0</v>
      </c>
      <c r="Y1628" s="270">
        <f t="shared" si="332"/>
        <v>0</v>
      </c>
      <c r="Z1628" s="58"/>
      <c r="AA1628" s="58"/>
      <c r="AB1628" s="60" t="str">
        <f t="shared" si="333"/>
        <v/>
      </c>
      <c r="AC1628" s="21" t="b">
        <f t="shared" si="334"/>
        <v>0</v>
      </c>
      <c r="AD1628" s="21" t="b">
        <f t="shared" si="335"/>
        <v>0</v>
      </c>
      <c r="AE1628" s="21" t="b">
        <f t="shared" si="336"/>
        <v>0</v>
      </c>
      <c r="AF1628" s="21" t="b">
        <f ca="1">OR(AND($AC1628,NOT($AD1628)),AND($AC1628,OR(AND($G1628="",$H1628&lt;&gt;""),AND($G1628&lt;&gt;"",$H1628=""),AND($J1628="",$K1628&lt;&gt;""),AND($J1628&lt;&gt;"",$K1628=""),AND($M1628="",$N1628&lt;&gt;""),AND($M1628&lt;&gt;"",$N1628=""),AND($P1628="",$Q1628&lt;&gt;""),AND($P1628&lt;&gt;"",$Q1628=""),AND($S1628="",$T1628&lt;&gt;""),AND($S1628&lt;&gt;"",$T1628=""),AND($V1628="",$W1628&lt;&gt;""),AND($V1628&lt;&gt;"",$W1628=""))),AND($C1628&lt;&gt;"",$E1628&lt;&gt;"",LEFT(TRIM($C1628),1)&lt;&gt;LEFT(TRIM($E1628),1)),IF(OR($E1628="",$F1628=""),FALSE(),IFERROR(COUNTIF(INDIRECT("UNITS_"&amp;SUBSTITUTE(LEFT($E1628,FIND(" ",$E1628&amp;" ")-1),".","_")),$F1628)=0,TRUE())),AND($B1628&lt;&gt;"",OR(ISNUMBER(SEARCH("outro",LOWER($B1628))),ISNUMBER(SEARCH("divers",LOWER($B1628))),ISNUMBER(SEARCH("etc",LOWER($B1628))))),OR(AND(ISNUMBER(SEARCH("comunic",LOWER($B1628))),LEFT($E1628,3)&lt;&gt;"4.4"),AND(ISNUMBER(SEARCH("monitor",LOWER($B1628))),NOT(OR(LEFT($E1628,3)="1.5",LEFT($E1628,3)="2.5")))),AND($B1628&lt;&gt;"",OR(LEFT($C1628,1)="1",LEFT($C1628,1)="2"),$D1628=""),AND($D1628&lt;&gt;"",NOT(OR(LEFT($C1628,1)="1",LEFT($C1628,1)="2"))),AND($D1628&lt;&gt;"",COUNTIF(' PROJETO'!$B$14:$B$16,$D1628)=0),IF($D1628="",FALSE(),IF(COUNTIF(' PROJETO'!$B$14:$B$16,$D1628)=0,FALSE(),IFERROR(INDEX(' PROJETO'!$C$14:$C$16,MATCH($D1628,' PROJETO'!$B$14:$B$16,0))&lt;&gt;"Sim",FALSE()))))</f>
        <v>0</v>
      </c>
      <c r="AG1628" s="21" t="b">
        <f>AND($AC1628,$Y1628&gt;'CONFG.  LISTAS'!$F$4,$Z1628="",$AA1628="")</f>
        <v>0</v>
      </c>
      <c r="AH1628" s="21" t="str">
        <f t="shared" si="337"/>
        <v/>
      </c>
      <c r="AI1628" s="43" t="str">
        <f ca="1">IF(NOT($AC1628),"",IF(OR($B1628="",$C1628="",$E1628="",$F1628=""),"Preencha descrição, categoria, tipo e unidade.",IF(AND($B1628&lt;&gt;"",OR(LEFT($C1628,1)="1",LEFT($C1628,1)="2"),$D1628=""),"Informe a prática de restauração para itens diretos.",IF(AND($D1628&lt;&gt;"",NOT(OR(LEFT($C1628,1)="1",LEFT($C1628,1)="2"))),"Custos indiretos não devem pertencer a uma prática específica.",IF(AND($D1628&lt;&gt;"",COUNTIF(' PROJETO'!$B$14:$B$16,$D1628)=0),"Prática de restauração inválida ou não cadastrada.",IF(IF($D1628="",FALSE(),IF(COUNTIF(' PROJETO'!$B$14:$B$16,$D1628)=0,FALSE(),IFERROR(INDEX(' PROJETO'!$C$14:$C$16,MATCH($D1628,' PROJETO'!$B$14:$B$16,0))&lt;&gt;"Sim",FALSE()))),"A prática informada no item não foi selecionada na aba Projeto.",IF(AND(MAX($I1628,$L1628,$O1628,$R1628,$U1628,$X1628)&gt;'CONFG.  LISTAS'!$F$4,NOT(OR($Z1628&lt;&gt;"",$AA1628&lt;&gt;""))),"Memorial de cálculo ou anexo obrigatório não informado para item acima do limite.",IF(OR(AND($G1628&lt;&gt;"",$H1628&lt;&gt;"",OR($G1628&lt;=0,$H1628&lt;=0)),AND($J1628&lt;&gt;"",$K1628&lt;&gt;"",OR($J1628&lt;=0,$K1628&lt;=0)),AND($M1628&lt;&gt;"",$N1628&lt;&gt;"",OR($M1628&lt;=0,$N1628&lt;=0)),AND($P1628&lt;&gt;"",$Q1628&lt;&gt;"",OR($P1628&lt;=0,$Q1628&lt;=0)),AND($S1628&lt;&gt;"",$T1628&lt;&gt;"",OR($S1628&lt;=0,$T1628&lt;=0)),AND($V1628&lt;&gt;"",$W1628&lt;&gt;"",OR($V1628&lt;=0,$W1628&lt;=0))),"Revise os valores informados: valor unitário e quantidade devem ser maiores que zero.",IF(OR(AND($G1628="",$H1628&lt;&gt;""),AND($G1628&lt;&gt;"",$H1628=""),AND($J1628="",$K1628&lt;&gt;""),AND($J1628&lt;&gt;"",$K1628=""),AND($M1628="",$N1628&lt;&gt;""),AND($M1628&lt;&gt;"",$N1628=""),AND($P1628="",$Q1628&lt;&gt;""),AND($P1628&lt;&gt;"",$Q1628=""),AND($S1628="",$T1628&lt;&gt;""),AND($S1628&lt;&gt;"",$T1628=""),AND($V1628="",$W1628&lt;&gt;""),AND($V1628&lt;&gt;"",$W1628="")),"Há ano preenchido parcialmente: "&amp;TRIM(IF(AND($G1628="",$H1628&lt;&gt;""),"Ano 1 (falta valor unitário); ","")&amp;IF(AND($G1628&lt;&gt;"",$H1628=""),"Ano 1 (falta quantidade); ","")&amp;IF(AND($J1628="",$K1628&lt;&gt;""),"Ano 2 (falta valor unitário); ","")&amp;IF(AND($J1628&lt;&gt;"",$K1628=""),"Ano 2 (falta quantidade); ","")&amp;IF(AND($M1628="",$N1628&lt;&gt;""),"Ano 3 (falta valor unitário); ","")&amp;IF(AND($M1628&lt;&gt;"",$N1628=""),"Ano 3 (falta quantidade); ","")&amp;IF(AND($P1628="",$Q1628&lt;&gt;""),"Ano 4 (falta valor unitário); ","")&amp;IF(AND($P1628&lt;&gt;"",$Q1628=""),"Ano 4 (falta quantidade); ","")&amp;IF(AND($S1628="",$T1628&lt;&gt;""),"Ano 5 (falta valor unitário); ","")&amp;IF(AND($S1628&lt;&gt;"",$T1628=""),"Ano 5 (falta quantidade); ","")&amp;IF(AND($V1628="",$W1628&lt;&gt;""),"Ano 6 (falta valor unitário); ","")&amp;IF(AND($V1628&lt;&gt;"",$W1628=""),"Ano 6 (falta quantidade); ","")), IF(NOT(OR(AND($G1628&lt;&gt;"",$H1628&lt;&gt;""),AND($J1628&lt;&gt;"",$K1628&lt;&gt;""),AND($M1628&lt;&gt;"",$N1628&lt;&gt;""),AND($P1628&lt;&gt;"",$Q1628&lt;&gt;""),AND($S1628&lt;&gt;"",$T1628&lt;&gt;""),AND($V1628&lt;&gt;"",$W1628&lt;&gt;""))),"Informe pelo menos um ano completo com valor unitário e quantidade.",IF(AND($C1628&lt;&gt;"",$E1628&lt;&gt;"",LEFT(TRIM($C1628),1)&lt;&gt;LEFT(TRIM($E1628),1)),"Categoria e tipo estão incompatíveis.",IF(IF(OR($E1628="",$F1628=""),FALSE(),IFERROR(COUNTIF(INDIRECT("UNITS_"&amp;SUBSTITUTE(LEFT($E1628,FIND(" ",$E1628&amp;" ")-1),".","_")),$F1628)=0,TRUE())),"Unidade incompatível com o tipo selecionado.",IF(OR(AND(ISNUMBER(SEARCH("comunic",LOWER($B1628))),LEFT($E1628,3)&lt;&gt;"4.4"),AND(ISNUMBER(SEARCH("monitor",LOWER($B1628))),NOT(OR(LEFT($E1628,3)="1.5",LEFT($E1628,3)="2.5")))),"Revise a classificação do item conforme as regras de preenchimento.",IF(AND($B1628&lt;&gt;"",OR(ISNUMBER(SEARCH("outro",LOWER($B1628))),ISNUMBER(SEARCH("divers",LOWER($B1628))),ISNUMBER(SEARCH("kit",LOWER($B1628))),ISNUMBER(SEARCH("ferrament",LOWER($B1628))),ISNUMBER(SEARCH("epi",LOWER($B1628)))),NOT(OR($Z1628&lt;&gt;"",$AA1628&lt;&gt;""))),"Descrição muito genérica: detalhe melhor o item e registre o racional no memorial ou em anexo.",IF(AND($Y1628=0,$B1628&lt;&gt;"",OR($G1628&lt;&gt;"",$H1628&lt;&gt;"",$J1628&lt;&gt;"",$K1628&lt;&gt;"",$M1628&lt;&gt;"",$N1628&lt;&gt;"",$P1628&lt;&gt;"",$Q1628&lt;&gt;"",$S1628&lt;&gt;"",$T1628&lt;&gt;"",$V1628&lt;&gt;"",$W1628&lt;&gt;"")),"O item possui dados lançados, mas o total está zerado. Revise os valores informados.","")))))))))))))))</f>
        <v/>
      </c>
    </row>
    <row r="1629" spans="1:35" ht="14.25" customHeight="1" x14ac:dyDescent="0.25">
      <c r="A1629" s="57" t="str">
        <f t="shared" si="325"/>
        <v/>
      </c>
      <c r="B1629" s="61"/>
      <c r="C1629" s="61"/>
      <c r="D1629" s="58"/>
      <c r="E1629" s="61"/>
      <c r="F1629" s="61"/>
      <c r="G1629" s="272"/>
      <c r="H1629" s="62"/>
      <c r="I1629" s="273">
        <f t="shared" si="326"/>
        <v>0</v>
      </c>
      <c r="J1629" s="272"/>
      <c r="K1629" s="62"/>
      <c r="L1629" s="270">
        <f t="shared" si="327"/>
        <v>0</v>
      </c>
      <c r="M1629" s="272"/>
      <c r="N1629" s="62"/>
      <c r="O1629" s="270">
        <f t="shared" si="328"/>
        <v>0</v>
      </c>
      <c r="P1629" s="272"/>
      <c r="Q1629" s="62"/>
      <c r="R1629" s="271">
        <f t="shared" si="329"/>
        <v>0</v>
      </c>
      <c r="S1629" s="272"/>
      <c r="T1629" s="62"/>
      <c r="U1629" s="270">
        <f t="shared" si="330"/>
        <v>0</v>
      </c>
      <c r="V1629" s="272"/>
      <c r="W1629" s="62"/>
      <c r="X1629" s="270">
        <f t="shared" si="331"/>
        <v>0</v>
      </c>
      <c r="Y1629" s="270">
        <f t="shared" si="332"/>
        <v>0</v>
      </c>
      <c r="Z1629" s="61"/>
      <c r="AA1629" s="61"/>
      <c r="AB1629" s="60" t="str">
        <f t="shared" si="333"/>
        <v/>
      </c>
      <c r="AC1629" s="21" t="b">
        <f t="shared" si="334"/>
        <v>0</v>
      </c>
      <c r="AD1629" s="21" t="b">
        <f t="shared" si="335"/>
        <v>0</v>
      </c>
      <c r="AE1629" s="21" t="b">
        <f t="shared" si="336"/>
        <v>0</v>
      </c>
      <c r="AF1629" s="21" t="b">
        <f ca="1">OR(AND($AC1629,NOT($AD1629)),AND($AC1629,OR(AND($G1629="",$H1629&lt;&gt;""),AND($G1629&lt;&gt;"",$H1629=""),AND($J1629="",$K1629&lt;&gt;""),AND($J1629&lt;&gt;"",$K1629=""),AND($M1629="",$N1629&lt;&gt;""),AND($M1629&lt;&gt;"",$N1629=""),AND($P1629="",$Q1629&lt;&gt;""),AND($P1629&lt;&gt;"",$Q1629=""),AND($S1629="",$T1629&lt;&gt;""),AND($S1629&lt;&gt;"",$T1629=""),AND($V1629="",$W1629&lt;&gt;""),AND($V1629&lt;&gt;"",$W1629=""))),AND($C1629&lt;&gt;"",$E1629&lt;&gt;"",LEFT(TRIM($C1629),1)&lt;&gt;LEFT(TRIM($E1629),1)),IF(OR($E1629="",$F1629=""),FALSE(),IFERROR(COUNTIF(INDIRECT("UNITS_"&amp;SUBSTITUTE(LEFT($E1629,FIND(" ",$E1629&amp;" ")-1),".","_")),$F1629)=0,TRUE())),AND($B1629&lt;&gt;"",OR(ISNUMBER(SEARCH("outro",LOWER($B1629))),ISNUMBER(SEARCH("divers",LOWER($B1629))),ISNUMBER(SEARCH("etc",LOWER($B1629))))),OR(AND(ISNUMBER(SEARCH("comunic",LOWER($B1629))),LEFT($E1629,3)&lt;&gt;"4.4"),AND(ISNUMBER(SEARCH("monitor",LOWER($B1629))),NOT(OR(LEFT($E1629,3)="1.5",LEFT($E1629,3)="2.5")))),AND($B1629&lt;&gt;"",OR(LEFT($C1629,1)="1",LEFT($C1629,1)="2"),$D1629=""),AND($D1629&lt;&gt;"",NOT(OR(LEFT($C1629,1)="1",LEFT($C1629,1)="2"))),AND($D1629&lt;&gt;"",COUNTIF(' PROJETO'!$B$14:$B$16,$D1629)=0),IF($D1629="",FALSE(),IF(COUNTIF(' PROJETO'!$B$14:$B$16,$D1629)=0,FALSE(),IFERROR(INDEX(' PROJETO'!$C$14:$C$16,MATCH($D1629,' PROJETO'!$B$14:$B$16,0))&lt;&gt;"Sim",FALSE()))))</f>
        <v>0</v>
      </c>
      <c r="AG1629" s="21" t="b">
        <f>AND($AC1629,$Y1629&gt;'CONFG.  LISTAS'!$F$4,$Z1629="",$AA1629="")</f>
        <v>0</v>
      </c>
      <c r="AH1629" s="21" t="str">
        <f t="shared" si="337"/>
        <v/>
      </c>
      <c r="AI1629" s="43" t="str">
        <f ca="1">IF(NOT($AC1629),"",IF(OR($B1629="",$C1629="",$E1629="",$F1629=""),"Preencha descrição, categoria, tipo e unidade.",IF(AND($B1629&lt;&gt;"",OR(LEFT($C1629,1)="1",LEFT($C1629,1)="2"),$D1629=""),"Informe a prática de restauração para itens diretos.",IF(AND($D1629&lt;&gt;"",NOT(OR(LEFT($C1629,1)="1",LEFT($C1629,1)="2"))),"Custos indiretos não devem pertencer a uma prática específica.",IF(AND($D1629&lt;&gt;"",COUNTIF(' PROJETO'!$B$14:$B$16,$D1629)=0),"Prática de restauração inválida ou não cadastrada.",IF(IF($D1629="",FALSE(),IF(COUNTIF(' PROJETO'!$B$14:$B$16,$D1629)=0,FALSE(),IFERROR(INDEX(' PROJETO'!$C$14:$C$16,MATCH($D1629,' PROJETO'!$B$14:$B$16,0))&lt;&gt;"Sim",FALSE()))),"A prática informada no item não foi selecionada na aba Projeto.",IF(AND(MAX($I1629,$L1629,$O1629,$R1629,$U1629,$X1629)&gt;'CONFG.  LISTAS'!$F$4,NOT(OR($Z1629&lt;&gt;"",$AA1629&lt;&gt;""))),"Memorial de cálculo ou anexo obrigatório não informado para item acima do limite.",IF(OR(AND($G1629&lt;&gt;"",$H1629&lt;&gt;"",OR($G1629&lt;=0,$H1629&lt;=0)),AND($J1629&lt;&gt;"",$K1629&lt;&gt;"",OR($J1629&lt;=0,$K1629&lt;=0)),AND($M1629&lt;&gt;"",$N1629&lt;&gt;"",OR($M1629&lt;=0,$N1629&lt;=0)),AND($P1629&lt;&gt;"",$Q1629&lt;&gt;"",OR($P1629&lt;=0,$Q1629&lt;=0)),AND($S1629&lt;&gt;"",$T1629&lt;&gt;"",OR($S1629&lt;=0,$T1629&lt;=0)),AND($V1629&lt;&gt;"",$W1629&lt;&gt;"",OR($V1629&lt;=0,$W1629&lt;=0))),"Revise os valores informados: valor unitário e quantidade devem ser maiores que zero.",IF(OR(AND($G1629="",$H1629&lt;&gt;""),AND($G1629&lt;&gt;"",$H1629=""),AND($J1629="",$K1629&lt;&gt;""),AND($J1629&lt;&gt;"",$K1629=""),AND($M1629="",$N1629&lt;&gt;""),AND($M1629&lt;&gt;"",$N1629=""),AND($P1629="",$Q1629&lt;&gt;""),AND($P1629&lt;&gt;"",$Q1629=""),AND($S1629="",$T1629&lt;&gt;""),AND($S1629&lt;&gt;"",$T1629=""),AND($V1629="",$W1629&lt;&gt;""),AND($V1629&lt;&gt;"",$W1629="")),"Há ano preenchido parcialmente: "&amp;TRIM(IF(AND($G1629="",$H1629&lt;&gt;""),"Ano 1 (falta valor unitário); ","")&amp;IF(AND($G1629&lt;&gt;"",$H1629=""),"Ano 1 (falta quantidade); ","")&amp;IF(AND($J1629="",$K1629&lt;&gt;""),"Ano 2 (falta valor unitário); ","")&amp;IF(AND($J1629&lt;&gt;"",$K1629=""),"Ano 2 (falta quantidade); ","")&amp;IF(AND($M1629="",$N1629&lt;&gt;""),"Ano 3 (falta valor unitário); ","")&amp;IF(AND($M1629&lt;&gt;"",$N1629=""),"Ano 3 (falta quantidade); ","")&amp;IF(AND($P1629="",$Q1629&lt;&gt;""),"Ano 4 (falta valor unitário); ","")&amp;IF(AND($P1629&lt;&gt;"",$Q1629=""),"Ano 4 (falta quantidade); ","")&amp;IF(AND($S1629="",$T1629&lt;&gt;""),"Ano 5 (falta valor unitário); ","")&amp;IF(AND($S1629&lt;&gt;"",$T1629=""),"Ano 5 (falta quantidade); ","")&amp;IF(AND($V1629="",$W1629&lt;&gt;""),"Ano 6 (falta valor unitário); ","")&amp;IF(AND($V1629&lt;&gt;"",$W1629=""),"Ano 6 (falta quantidade); ","")), IF(NOT(OR(AND($G1629&lt;&gt;"",$H1629&lt;&gt;""),AND($J1629&lt;&gt;"",$K1629&lt;&gt;""),AND($M1629&lt;&gt;"",$N1629&lt;&gt;""),AND($P1629&lt;&gt;"",$Q1629&lt;&gt;""),AND($S1629&lt;&gt;"",$T1629&lt;&gt;""),AND($V1629&lt;&gt;"",$W1629&lt;&gt;""))),"Informe pelo menos um ano completo com valor unitário e quantidade.",IF(AND($C1629&lt;&gt;"",$E1629&lt;&gt;"",LEFT(TRIM($C1629),1)&lt;&gt;LEFT(TRIM($E1629),1)),"Categoria e tipo estão incompatíveis.",IF(IF(OR($E1629="",$F1629=""),FALSE(),IFERROR(COUNTIF(INDIRECT("UNITS_"&amp;SUBSTITUTE(LEFT($E1629,FIND(" ",$E1629&amp;" ")-1),".","_")),$F1629)=0,TRUE())),"Unidade incompatível com o tipo selecionado.",IF(OR(AND(ISNUMBER(SEARCH("comunic",LOWER($B1629))),LEFT($E1629,3)&lt;&gt;"4.4"),AND(ISNUMBER(SEARCH("monitor",LOWER($B1629))),NOT(OR(LEFT($E1629,3)="1.5",LEFT($E1629,3)="2.5")))),"Revise a classificação do item conforme as regras de preenchimento.",IF(AND($B1629&lt;&gt;"",OR(ISNUMBER(SEARCH("outro",LOWER($B1629))),ISNUMBER(SEARCH("divers",LOWER($B1629))),ISNUMBER(SEARCH("kit",LOWER($B1629))),ISNUMBER(SEARCH("ferrament",LOWER($B1629))),ISNUMBER(SEARCH("epi",LOWER($B1629)))),NOT(OR($Z1629&lt;&gt;"",$AA1629&lt;&gt;""))),"Descrição muito genérica: detalhe melhor o item e registre o racional no memorial ou em anexo.",IF(AND($Y1629=0,$B1629&lt;&gt;"",OR($G1629&lt;&gt;"",$H1629&lt;&gt;"",$J1629&lt;&gt;"",$K1629&lt;&gt;"",$M1629&lt;&gt;"",$N1629&lt;&gt;"",$P1629&lt;&gt;"",$Q1629&lt;&gt;"",$S1629&lt;&gt;"",$T1629&lt;&gt;"",$V1629&lt;&gt;"",$W1629&lt;&gt;"")),"O item possui dados lançados, mas o total está zerado. Revise os valores informados.","")))))))))))))))</f>
        <v/>
      </c>
    </row>
    <row r="1630" spans="1:35" ht="14.25" customHeight="1" x14ac:dyDescent="0.25">
      <c r="A1630" s="57" t="str">
        <f t="shared" si="325"/>
        <v/>
      </c>
      <c r="B1630" s="58"/>
      <c r="C1630" s="58"/>
      <c r="D1630" s="58"/>
      <c r="E1630" s="58"/>
      <c r="F1630" s="58"/>
      <c r="G1630" s="269"/>
      <c r="H1630" s="59"/>
      <c r="I1630" s="273">
        <f t="shared" si="326"/>
        <v>0</v>
      </c>
      <c r="J1630" s="269"/>
      <c r="K1630" s="59"/>
      <c r="L1630" s="270">
        <f t="shared" si="327"/>
        <v>0</v>
      </c>
      <c r="M1630" s="269"/>
      <c r="N1630" s="59"/>
      <c r="O1630" s="270">
        <f t="shared" si="328"/>
        <v>0</v>
      </c>
      <c r="P1630" s="269"/>
      <c r="Q1630" s="59"/>
      <c r="R1630" s="271">
        <f t="shared" si="329"/>
        <v>0</v>
      </c>
      <c r="S1630" s="269"/>
      <c r="T1630" s="59"/>
      <c r="U1630" s="270">
        <f t="shared" si="330"/>
        <v>0</v>
      </c>
      <c r="V1630" s="269"/>
      <c r="W1630" s="59"/>
      <c r="X1630" s="270">
        <f t="shared" si="331"/>
        <v>0</v>
      </c>
      <c r="Y1630" s="270">
        <f t="shared" si="332"/>
        <v>0</v>
      </c>
      <c r="Z1630" s="58"/>
      <c r="AA1630" s="58"/>
      <c r="AB1630" s="60" t="str">
        <f t="shared" si="333"/>
        <v/>
      </c>
      <c r="AC1630" s="21" t="b">
        <f t="shared" si="334"/>
        <v>0</v>
      </c>
      <c r="AD1630" s="21" t="b">
        <f t="shared" si="335"/>
        <v>0</v>
      </c>
      <c r="AE1630" s="21" t="b">
        <f t="shared" si="336"/>
        <v>0</v>
      </c>
      <c r="AF1630" s="21" t="b">
        <f ca="1">OR(AND($AC1630,NOT($AD1630)),AND($AC1630,OR(AND($G1630="",$H1630&lt;&gt;""),AND($G1630&lt;&gt;"",$H1630=""),AND($J1630="",$K1630&lt;&gt;""),AND($J1630&lt;&gt;"",$K1630=""),AND($M1630="",$N1630&lt;&gt;""),AND($M1630&lt;&gt;"",$N1630=""),AND($P1630="",$Q1630&lt;&gt;""),AND($P1630&lt;&gt;"",$Q1630=""),AND($S1630="",$T1630&lt;&gt;""),AND($S1630&lt;&gt;"",$T1630=""),AND($V1630="",$W1630&lt;&gt;""),AND($V1630&lt;&gt;"",$W1630=""))),AND($C1630&lt;&gt;"",$E1630&lt;&gt;"",LEFT(TRIM($C1630),1)&lt;&gt;LEFT(TRIM($E1630),1)),IF(OR($E1630="",$F1630=""),FALSE(),IFERROR(COUNTIF(INDIRECT("UNITS_"&amp;SUBSTITUTE(LEFT($E1630,FIND(" ",$E1630&amp;" ")-1),".","_")),$F1630)=0,TRUE())),AND($B1630&lt;&gt;"",OR(ISNUMBER(SEARCH("outro",LOWER($B1630))),ISNUMBER(SEARCH("divers",LOWER($B1630))),ISNUMBER(SEARCH("etc",LOWER($B1630))))),OR(AND(ISNUMBER(SEARCH("comunic",LOWER($B1630))),LEFT($E1630,3)&lt;&gt;"4.4"),AND(ISNUMBER(SEARCH("monitor",LOWER($B1630))),NOT(OR(LEFT($E1630,3)="1.5",LEFT($E1630,3)="2.5")))),AND($B1630&lt;&gt;"",OR(LEFT($C1630,1)="1",LEFT($C1630,1)="2"),$D1630=""),AND($D1630&lt;&gt;"",NOT(OR(LEFT($C1630,1)="1",LEFT($C1630,1)="2"))),AND($D1630&lt;&gt;"",COUNTIF(' PROJETO'!$B$14:$B$16,$D1630)=0),IF($D1630="",FALSE(),IF(COUNTIF(' PROJETO'!$B$14:$B$16,$D1630)=0,FALSE(),IFERROR(INDEX(' PROJETO'!$C$14:$C$16,MATCH($D1630,' PROJETO'!$B$14:$B$16,0))&lt;&gt;"Sim",FALSE()))))</f>
        <v>0</v>
      </c>
      <c r="AG1630" s="21" t="b">
        <f>AND($AC1630,$Y1630&gt;'CONFG.  LISTAS'!$F$4,$Z1630="",$AA1630="")</f>
        <v>0</v>
      </c>
      <c r="AH1630" s="21" t="str">
        <f t="shared" si="337"/>
        <v/>
      </c>
      <c r="AI1630" s="43" t="str">
        <f ca="1">IF(NOT($AC1630),"",IF(OR($B1630="",$C1630="",$E1630="",$F1630=""),"Preencha descrição, categoria, tipo e unidade.",IF(AND($B1630&lt;&gt;"",OR(LEFT($C1630,1)="1",LEFT($C1630,1)="2"),$D1630=""),"Informe a prática de restauração para itens diretos.",IF(AND($D1630&lt;&gt;"",NOT(OR(LEFT($C1630,1)="1",LEFT($C1630,1)="2"))),"Custos indiretos não devem pertencer a uma prática específica.",IF(AND($D1630&lt;&gt;"",COUNTIF(' PROJETO'!$B$14:$B$16,$D1630)=0),"Prática de restauração inválida ou não cadastrada.",IF(IF($D1630="",FALSE(),IF(COUNTIF(' PROJETO'!$B$14:$B$16,$D1630)=0,FALSE(),IFERROR(INDEX(' PROJETO'!$C$14:$C$16,MATCH($D1630,' PROJETO'!$B$14:$B$16,0))&lt;&gt;"Sim",FALSE()))),"A prática informada no item não foi selecionada na aba Projeto.",IF(AND(MAX($I1630,$L1630,$O1630,$R1630,$U1630,$X1630)&gt;'CONFG.  LISTAS'!$F$4,NOT(OR($Z1630&lt;&gt;"",$AA1630&lt;&gt;""))),"Memorial de cálculo ou anexo obrigatório não informado para item acima do limite.",IF(OR(AND($G1630&lt;&gt;"",$H1630&lt;&gt;"",OR($G1630&lt;=0,$H1630&lt;=0)),AND($J1630&lt;&gt;"",$K1630&lt;&gt;"",OR($J1630&lt;=0,$K1630&lt;=0)),AND($M1630&lt;&gt;"",$N1630&lt;&gt;"",OR($M1630&lt;=0,$N1630&lt;=0)),AND($P1630&lt;&gt;"",$Q1630&lt;&gt;"",OR($P1630&lt;=0,$Q1630&lt;=0)),AND($S1630&lt;&gt;"",$T1630&lt;&gt;"",OR($S1630&lt;=0,$T1630&lt;=0)),AND($V1630&lt;&gt;"",$W1630&lt;&gt;"",OR($V1630&lt;=0,$W1630&lt;=0))),"Revise os valores informados: valor unitário e quantidade devem ser maiores que zero.",IF(OR(AND($G1630="",$H1630&lt;&gt;""),AND($G1630&lt;&gt;"",$H1630=""),AND($J1630="",$K1630&lt;&gt;""),AND($J1630&lt;&gt;"",$K1630=""),AND($M1630="",$N1630&lt;&gt;""),AND($M1630&lt;&gt;"",$N1630=""),AND($P1630="",$Q1630&lt;&gt;""),AND($P1630&lt;&gt;"",$Q1630=""),AND($S1630="",$T1630&lt;&gt;""),AND($S1630&lt;&gt;"",$T1630=""),AND($V1630="",$W1630&lt;&gt;""),AND($V1630&lt;&gt;"",$W1630="")),"Há ano preenchido parcialmente: "&amp;TRIM(IF(AND($G1630="",$H1630&lt;&gt;""),"Ano 1 (falta valor unitário); ","")&amp;IF(AND($G1630&lt;&gt;"",$H1630=""),"Ano 1 (falta quantidade); ","")&amp;IF(AND($J1630="",$K1630&lt;&gt;""),"Ano 2 (falta valor unitário); ","")&amp;IF(AND($J1630&lt;&gt;"",$K1630=""),"Ano 2 (falta quantidade); ","")&amp;IF(AND($M1630="",$N1630&lt;&gt;""),"Ano 3 (falta valor unitário); ","")&amp;IF(AND($M1630&lt;&gt;"",$N1630=""),"Ano 3 (falta quantidade); ","")&amp;IF(AND($P1630="",$Q1630&lt;&gt;""),"Ano 4 (falta valor unitário); ","")&amp;IF(AND($P1630&lt;&gt;"",$Q1630=""),"Ano 4 (falta quantidade); ","")&amp;IF(AND($S1630="",$T1630&lt;&gt;""),"Ano 5 (falta valor unitário); ","")&amp;IF(AND($S1630&lt;&gt;"",$T1630=""),"Ano 5 (falta quantidade); ","")&amp;IF(AND($V1630="",$W1630&lt;&gt;""),"Ano 6 (falta valor unitário); ","")&amp;IF(AND($V1630&lt;&gt;"",$W1630=""),"Ano 6 (falta quantidade); ","")), IF(NOT(OR(AND($G1630&lt;&gt;"",$H1630&lt;&gt;""),AND($J1630&lt;&gt;"",$K1630&lt;&gt;""),AND($M1630&lt;&gt;"",$N1630&lt;&gt;""),AND($P1630&lt;&gt;"",$Q1630&lt;&gt;""),AND($S1630&lt;&gt;"",$T1630&lt;&gt;""),AND($V1630&lt;&gt;"",$W1630&lt;&gt;""))),"Informe pelo menos um ano completo com valor unitário e quantidade.",IF(AND($C1630&lt;&gt;"",$E1630&lt;&gt;"",LEFT(TRIM($C1630),1)&lt;&gt;LEFT(TRIM($E1630),1)),"Categoria e tipo estão incompatíveis.",IF(IF(OR($E1630="",$F1630=""),FALSE(),IFERROR(COUNTIF(INDIRECT("UNITS_"&amp;SUBSTITUTE(LEFT($E1630,FIND(" ",$E1630&amp;" ")-1),".","_")),$F1630)=0,TRUE())),"Unidade incompatível com o tipo selecionado.",IF(OR(AND(ISNUMBER(SEARCH("comunic",LOWER($B1630))),LEFT($E1630,3)&lt;&gt;"4.4"),AND(ISNUMBER(SEARCH("monitor",LOWER($B1630))),NOT(OR(LEFT($E1630,3)="1.5",LEFT($E1630,3)="2.5")))),"Revise a classificação do item conforme as regras de preenchimento.",IF(AND($B1630&lt;&gt;"",OR(ISNUMBER(SEARCH("outro",LOWER($B1630))),ISNUMBER(SEARCH("divers",LOWER($B1630))),ISNUMBER(SEARCH("kit",LOWER($B1630))),ISNUMBER(SEARCH("ferrament",LOWER($B1630))),ISNUMBER(SEARCH("epi",LOWER($B1630)))),NOT(OR($Z1630&lt;&gt;"",$AA1630&lt;&gt;""))),"Descrição muito genérica: detalhe melhor o item e registre o racional no memorial ou em anexo.",IF(AND($Y1630=0,$B1630&lt;&gt;"",OR($G1630&lt;&gt;"",$H1630&lt;&gt;"",$J1630&lt;&gt;"",$K1630&lt;&gt;"",$M1630&lt;&gt;"",$N1630&lt;&gt;"",$P1630&lt;&gt;"",$Q1630&lt;&gt;"",$S1630&lt;&gt;"",$T1630&lt;&gt;"",$V1630&lt;&gt;"",$W1630&lt;&gt;"")),"O item possui dados lançados, mas o total está zerado. Revise os valores informados.","")))))))))))))))</f>
        <v/>
      </c>
    </row>
    <row r="1631" spans="1:35" ht="14.25" customHeight="1" x14ac:dyDescent="0.25">
      <c r="A1631" s="57" t="str">
        <f t="shared" si="325"/>
        <v/>
      </c>
      <c r="B1631" s="61"/>
      <c r="C1631" s="61"/>
      <c r="D1631" s="58"/>
      <c r="E1631" s="61"/>
      <c r="F1631" s="61"/>
      <c r="G1631" s="272"/>
      <c r="H1631" s="62"/>
      <c r="I1631" s="273">
        <f t="shared" si="326"/>
        <v>0</v>
      </c>
      <c r="J1631" s="272"/>
      <c r="K1631" s="62"/>
      <c r="L1631" s="270">
        <f t="shared" si="327"/>
        <v>0</v>
      </c>
      <c r="M1631" s="272"/>
      <c r="N1631" s="62"/>
      <c r="O1631" s="270">
        <f t="shared" si="328"/>
        <v>0</v>
      </c>
      <c r="P1631" s="272"/>
      <c r="Q1631" s="62"/>
      <c r="R1631" s="271">
        <f t="shared" si="329"/>
        <v>0</v>
      </c>
      <c r="S1631" s="272"/>
      <c r="T1631" s="62"/>
      <c r="U1631" s="270">
        <f t="shared" si="330"/>
        <v>0</v>
      </c>
      <c r="V1631" s="272"/>
      <c r="W1631" s="62"/>
      <c r="X1631" s="270">
        <f t="shared" si="331"/>
        <v>0</v>
      </c>
      <c r="Y1631" s="270">
        <f t="shared" si="332"/>
        <v>0</v>
      </c>
      <c r="Z1631" s="61"/>
      <c r="AA1631" s="61"/>
      <c r="AB1631" s="60" t="str">
        <f t="shared" si="333"/>
        <v/>
      </c>
      <c r="AC1631" s="21" t="b">
        <f t="shared" si="334"/>
        <v>0</v>
      </c>
      <c r="AD1631" s="21" t="b">
        <f t="shared" si="335"/>
        <v>0</v>
      </c>
      <c r="AE1631" s="21" t="b">
        <f t="shared" si="336"/>
        <v>0</v>
      </c>
      <c r="AF1631" s="21" t="b">
        <f ca="1">OR(AND($AC1631,NOT($AD1631)),AND($AC1631,OR(AND($G1631="",$H1631&lt;&gt;""),AND($G1631&lt;&gt;"",$H1631=""),AND($J1631="",$K1631&lt;&gt;""),AND($J1631&lt;&gt;"",$K1631=""),AND($M1631="",$N1631&lt;&gt;""),AND($M1631&lt;&gt;"",$N1631=""),AND($P1631="",$Q1631&lt;&gt;""),AND($P1631&lt;&gt;"",$Q1631=""),AND($S1631="",$T1631&lt;&gt;""),AND($S1631&lt;&gt;"",$T1631=""),AND($V1631="",$W1631&lt;&gt;""),AND($V1631&lt;&gt;"",$W1631=""))),AND($C1631&lt;&gt;"",$E1631&lt;&gt;"",LEFT(TRIM($C1631),1)&lt;&gt;LEFT(TRIM($E1631),1)),IF(OR($E1631="",$F1631=""),FALSE(),IFERROR(COUNTIF(INDIRECT("UNITS_"&amp;SUBSTITUTE(LEFT($E1631,FIND(" ",$E1631&amp;" ")-1),".","_")),$F1631)=0,TRUE())),AND($B1631&lt;&gt;"",OR(ISNUMBER(SEARCH("outro",LOWER($B1631))),ISNUMBER(SEARCH("divers",LOWER($B1631))),ISNUMBER(SEARCH("etc",LOWER($B1631))))),OR(AND(ISNUMBER(SEARCH("comunic",LOWER($B1631))),LEFT($E1631,3)&lt;&gt;"4.4"),AND(ISNUMBER(SEARCH("monitor",LOWER($B1631))),NOT(OR(LEFT($E1631,3)="1.5",LEFT($E1631,3)="2.5")))),AND($B1631&lt;&gt;"",OR(LEFT($C1631,1)="1",LEFT($C1631,1)="2"),$D1631=""),AND($D1631&lt;&gt;"",NOT(OR(LEFT($C1631,1)="1",LEFT($C1631,1)="2"))),AND($D1631&lt;&gt;"",COUNTIF(' PROJETO'!$B$14:$B$16,$D1631)=0),IF($D1631="",FALSE(),IF(COUNTIF(' PROJETO'!$B$14:$B$16,$D1631)=0,FALSE(),IFERROR(INDEX(' PROJETO'!$C$14:$C$16,MATCH($D1631,' PROJETO'!$B$14:$B$16,0))&lt;&gt;"Sim",FALSE()))))</f>
        <v>0</v>
      </c>
      <c r="AG1631" s="21" t="b">
        <f>AND($AC1631,$Y1631&gt;'CONFG.  LISTAS'!$F$4,$Z1631="",$AA1631="")</f>
        <v>0</v>
      </c>
      <c r="AH1631" s="21" t="str">
        <f t="shared" si="337"/>
        <v/>
      </c>
      <c r="AI1631" s="43" t="str">
        <f ca="1">IF(NOT($AC1631),"",IF(OR($B1631="",$C1631="",$E1631="",$F1631=""),"Preencha descrição, categoria, tipo e unidade.",IF(AND($B1631&lt;&gt;"",OR(LEFT($C1631,1)="1",LEFT($C1631,1)="2"),$D1631=""),"Informe a prática de restauração para itens diretos.",IF(AND($D1631&lt;&gt;"",NOT(OR(LEFT($C1631,1)="1",LEFT($C1631,1)="2"))),"Custos indiretos não devem pertencer a uma prática específica.",IF(AND($D1631&lt;&gt;"",COUNTIF(' PROJETO'!$B$14:$B$16,$D1631)=0),"Prática de restauração inválida ou não cadastrada.",IF(IF($D1631="",FALSE(),IF(COUNTIF(' PROJETO'!$B$14:$B$16,$D1631)=0,FALSE(),IFERROR(INDEX(' PROJETO'!$C$14:$C$16,MATCH($D1631,' PROJETO'!$B$14:$B$16,0))&lt;&gt;"Sim",FALSE()))),"A prática informada no item não foi selecionada na aba Projeto.",IF(AND(MAX($I1631,$L1631,$O1631,$R1631,$U1631,$X1631)&gt;'CONFG.  LISTAS'!$F$4,NOT(OR($Z1631&lt;&gt;"",$AA1631&lt;&gt;""))),"Memorial de cálculo ou anexo obrigatório não informado para item acima do limite.",IF(OR(AND($G1631&lt;&gt;"",$H1631&lt;&gt;"",OR($G1631&lt;=0,$H1631&lt;=0)),AND($J1631&lt;&gt;"",$K1631&lt;&gt;"",OR($J1631&lt;=0,$K1631&lt;=0)),AND($M1631&lt;&gt;"",$N1631&lt;&gt;"",OR($M1631&lt;=0,$N1631&lt;=0)),AND($P1631&lt;&gt;"",$Q1631&lt;&gt;"",OR($P1631&lt;=0,$Q1631&lt;=0)),AND($S1631&lt;&gt;"",$T1631&lt;&gt;"",OR($S1631&lt;=0,$T1631&lt;=0)),AND($V1631&lt;&gt;"",$W1631&lt;&gt;"",OR($V1631&lt;=0,$W1631&lt;=0))),"Revise os valores informados: valor unitário e quantidade devem ser maiores que zero.",IF(OR(AND($G1631="",$H1631&lt;&gt;""),AND($G1631&lt;&gt;"",$H1631=""),AND($J1631="",$K1631&lt;&gt;""),AND($J1631&lt;&gt;"",$K1631=""),AND($M1631="",$N1631&lt;&gt;""),AND($M1631&lt;&gt;"",$N1631=""),AND($P1631="",$Q1631&lt;&gt;""),AND($P1631&lt;&gt;"",$Q1631=""),AND($S1631="",$T1631&lt;&gt;""),AND($S1631&lt;&gt;"",$T1631=""),AND($V1631="",$W1631&lt;&gt;""),AND($V1631&lt;&gt;"",$W1631="")),"Há ano preenchido parcialmente: "&amp;TRIM(IF(AND($G1631="",$H1631&lt;&gt;""),"Ano 1 (falta valor unitário); ","")&amp;IF(AND($G1631&lt;&gt;"",$H1631=""),"Ano 1 (falta quantidade); ","")&amp;IF(AND($J1631="",$K1631&lt;&gt;""),"Ano 2 (falta valor unitário); ","")&amp;IF(AND($J1631&lt;&gt;"",$K1631=""),"Ano 2 (falta quantidade); ","")&amp;IF(AND($M1631="",$N1631&lt;&gt;""),"Ano 3 (falta valor unitário); ","")&amp;IF(AND($M1631&lt;&gt;"",$N1631=""),"Ano 3 (falta quantidade); ","")&amp;IF(AND($P1631="",$Q1631&lt;&gt;""),"Ano 4 (falta valor unitário); ","")&amp;IF(AND($P1631&lt;&gt;"",$Q1631=""),"Ano 4 (falta quantidade); ","")&amp;IF(AND($S1631="",$T1631&lt;&gt;""),"Ano 5 (falta valor unitário); ","")&amp;IF(AND($S1631&lt;&gt;"",$T1631=""),"Ano 5 (falta quantidade); ","")&amp;IF(AND($V1631="",$W1631&lt;&gt;""),"Ano 6 (falta valor unitário); ","")&amp;IF(AND($V1631&lt;&gt;"",$W1631=""),"Ano 6 (falta quantidade); ","")), IF(NOT(OR(AND($G1631&lt;&gt;"",$H1631&lt;&gt;""),AND($J1631&lt;&gt;"",$K1631&lt;&gt;""),AND($M1631&lt;&gt;"",$N1631&lt;&gt;""),AND($P1631&lt;&gt;"",$Q1631&lt;&gt;""),AND($S1631&lt;&gt;"",$T1631&lt;&gt;""),AND($V1631&lt;&gt;"",$W1631&lt;&gt;""))),"Informe pelo menos um ano completo com valor unitário e quantidade.",IF(AND($C1631&lt;&gt;"",$E1631&lt;&gt;"",LEFT(TRIM($C1631),1)&lt;&gt;LEFT(TRIM($E1631),1)),"Categoria e tipo estão incompatíveis.",IF(IF(OR($E1631="",$F1631=""),FALSE(),IFERROR(COUNTIF(INDIRECT("UNITS_"&amp;SUBSTITUTE(LEFT($E1631,FIND(" ",$E1631&amp;" ")-1),".","_")),$F1631)=0,TRUE())),"Unidade incompatível com o tipo selecionado.",IF(OR(AND(ISNUMBER(SEARCH("comunic",LOWER($B1631))),LEFT($E1631,3)&lt;&gt;"4.4"),AND(ISNUMBER(SEARCH("monitor",LOWER($B1631))),NOT(OR(LEFT($E1631,3)="1.5",LEFT($E1631,3)="2.5")))),"Revise a classificação do item conforme as regras de preenchimento.",IF(AND($B1631&lt;&gt;"",OR(ISNUMBER(SEARCH("outro",LOWER($B1631))),ISNUMBER(SEARCH("divers",LOWER($B1631))),ISNUMBER(SEARCH("kit",LOWER($B1631))),ISNUMBER(SEARCH("ferrament",LOWER($B1631))),ISNUMBER(SEARCH("epi",LOWER($B1631)))),NOT(OR($Z1631&lt;&gt;"",$AA1631&lt;&gt;""))),"Descrição muito genérica: detalhe melhor o item e registre o racional no memorial ou em anexo.",IF(AND($Y1631=0,$B1631&lt;&gt;"",OR($G1631&lt;&gt;"",$H1631&lt;&gt;"",$J1631&lt;&gt;"",$K1631&lt;&gt;"",$M1631&lt;&gt;"",$N1631&lt;&gt;"",$P1631&lt;&gt;"",$Q1631&lt;&gt;"",$S1631&lt;&gt;"",$T1631&lt;&gt;"",$V1631&lt;&gt;"",$W1631&lt;&gt;"")),"O item possui dados lançados, mas o total está zerado. Revise os valores informados.","")))))))))))))))</f>
        <v/>
      </c>
    </row>
    <row r="1632" spans="1:35" ht="14.25" customHeight="1" x14ac:dyDescent="0.25">
      <c r="A1632" s="57" t="str">
        <f t="shared" si="325"/>
        <v/>
      </c>
      <c r="B1632" s="58"/>
      <c r="C1632" s="58"/>
      <c r="D1632" s="58"/>
      <c r="E1632" s="58"/>
      <c r="F1632" s="58"/>
      <c r="G1632" s="269"/>
      <c r="H1632" s="59"/>
      <c r="I1632" s="273">
        <f t="shared" si="326"/>
        <v>0</v>
      </c>
      <c r="J1632" s="269"/>
      <c r="K1632" s="59"/>
      <c r="L1632" s="270">
        <f t="shared" si="327"/>
        <v>0</v>
      </c>
      <c r="M1632" s="269"/>
      <c r="N1632" s="59"/>
      <c r="O1632" s="270">
        <f t="shared" si="328"/>
        <v>0</v>
      </c>
      <c r="P1632" s="269"/>
      <c r="Q1632" s="59"/>
      <c r="R1632" s="271">
        <f t="shared" si="329"/>
        <v>0</v>
      </c>
      <c r="S1632" s="269"/>
      <c r="T1632" s="59"/>
      <c r="U1632" s="270">
        <f t="shared" si="330"/>
        <v>0</v>
      </c>
      <c r="V1632" s="269"/>
      <c r="W1632" s="59"/>
      <c r="X1632" s="270">
        <f t="shared" si="331"/>
        <v>0</v>
      </c>
      <c r="Y1632" s="270">
        <f t="shared" si="332"/>
        <v>0</v>
      </c>
      <c r="Z1632" s="58"/>
      <c r="AA1632" s="58"/>
      <c r="AB1632" s="60" t="str">
        <f t="shared" si="333"/>
        <v/>
      </c>
      <c r="AC1632" s="21" t="b">
        <f t="shared" si="334"/>
        <v>0</v>
      </c>
      <c r="AD1632" s="21" t="b">
        <f t="shared" si="335"/>
        <v>0</v>
      </c>
      <c r="AE1632" s="21" t="b">
        <f t="shared" si="336"/>
        <v>0</v>
      </c>
      <c r="AF1632" s="21" t="b">
        <f ca="1">OR(AND($AC1632,NOT($AD1632)),AND($AC1632,OR(AND($G1632="",$H1632&lt;&gt;""),AND($G1632&lt;&gt;"",$H1632=""),AND($J1632="",$K1632&lt;&gt;""),AND($J1632&lt;&gt;"",$K1632=""),AND($M1632="",$N1632&lt;&gt;""),AND($M1632&lt;&gt;"",$N1632=""),AND($P1632="",$Q1632&lt;&gt;""),AND($P1632&lt;&gt;"",$Q1632=""),AND($S1632="",$T1632&lt;&gt;""),AND($S1632&lt;&gt;"",$T1632=""),AND($V1632="",$W1632&lt;&gt;""),AND($V1632&lt;&gt;"",$W1632=""))),AND($C1632&lt;&gt;"",$E1632&lt;&gt;"",LEFT(TRIM($C1632),1)&lt;&gt;LEFT(TRIM($E1632),1)),IF(OR($E1632="",$F1632=""),FALSE(),IFERROR(COUNTIF(INDIRECT("UNITS_"&amp;SUBSTITUTE(LEFT($E1632,FIND(" ",$E1632&amp;" ")-1),".","_")),$F1632)=0,TRUE())),AND($B1632&lt;&gt;"",OR(ISNUMBER(SEARCH("outro",LOWER($B1632))),ISNUMBER(SEARCH("divers",LOWER($B1632))),ISNUMBER(SEARCH("etc",LOWER($B1632))))),OR(AND(ISNUMBER(SEARCH("comunic",LOWER($B1632))),LEFT($E1632,3)&lt;&gt;"4.4"),AND(ISNUMBER(SEARCH("monitor",LOWER($B1632))),NOT(OR(LEFT($E1632,3)="1.5",LEFT($E1632,3)="2.5")))),AND($B1632&lt;&gt;"",OR(LEFT($C1632,1)="1",LEFT($C1632,1)="2"),$D1632=""),AND($D1632&lt;&gt;"",NOT(OR(LEFT($C1632,1)="1",LEFT($C1632,1)="2"))),AND($D1632&lt;&gt;"",COUNTIF(' PROJETO'!$B$14:$B$16,$D1632)=0),IF($D1632="",FALSE(),IF(COUNTIF(' PROJETO'!$B$14:$B$16,$D1632)=0,FALSE(),IFERROR(INDEX(' PROJETO'!$C$14:$C$16,MATCH($D1632,' PROJETO'!$B$14:$B$16,0))&lt;&gt;"Sim",FALSE()))))</f>
        <v>0</v>
      </c>
      <c r="AG1632" s="21" t="b">
        <f>AND($AC1632,$Y1632&gt;'CONFG.  LISTAS'!$F$4,$Z1632="",$AA1632="")</f>
        <v>0</v>
      </c>
      <c r="AH1632" s="21" t="str">
        <f t="shared" si="337"/>
        <v/>
      </c>
      <c r="AI1632" s="43" t="str">
        <f ca="1">IF(NOT($AC1632),"",IF(OR($B1632="",$C1632="",$E1632="",$F1632=""),"Preencha descrição, categoria, tipo e unidade.",IF(AND($B1632&lt;&gt;"",OR(LEFT($C1632,1)="1",LEFT($C1632,1)="2"),$D1632=""),"Informe a prática de restauração para itens diretos.",IF(AND($D1632&lt;&gt;"",NOT(OR(LEFT($C1632,1)="1",LEFT($C1632,1)="2"))),"Custos indiretos não devem pertencer a uma prática específica.",IF(AND($D1632&lt;&gt;"",COUNTIF(' PROJETO'!$B$14:$B$16,$D1632)=0),"Prática de restauração inválida ou não cadastrada.",IF(IF($D1632="",FALSE(),IF(COUNTIF(' PROJETO'!$B$14:$B$16,$D1632)=0,FALSE(),IFERROR(INDEX(' PROJETO'!$C$14:$C$16,MATCH($D1632,' PROJETO'!$B$14:$B$16,0))&lt;&gt;"Sim",FALSE()))),"A prática informada no item não foi selecionada na aba Projeto.",IF(AND(MAX($I1632,$L1632,$O1632,$R1632,$U1632,$X1632)&gt;'CONFG.  LISTAS'!$F$4,NOT(OR($Z1632&lt;&gt;"",$AA1632&lt;&gt;""))),"Memorial de cálculo ou anexo obrigatório não informado para item acima do limite.",IF(OR(AND($G1632&lt;&gt;"",$H1632&lt;&gt;"",OR($G1632&lt;=0,$H1632&lt;=0)),AND($J1632&lt;&gt;"",$K1632&lt;&gt;"",OR($J1632&lt;=0,$K1632&lt;=0)),AND($M1632&lt;&gt;"",$N1632&lt;&gt;"",OR($M1632&lt;=0,$N1632&lt;=0)),AND($P1632&lt;&gt;"",$Q1632&lt;&gt;"",OR($P1632&lt;=0,$Q1632&lt;=0)),AND($S1632&lt;&gt;"",$T1632&lt;&gt;"",OR($S1632&lt;=0,$T1632&lt;=0)),AND($V1632&lt;&gt;"",$W1632&lt;&gt;"",OR($V1632&lt;=0,$W1632&lt;=0))),"Revise os valores informados: valor unitário e quantidade devem ser maiores que zero.",IF(OR(AND($G1632="",$H1632&lt;&gt;""),AND($G1632&lt;&gt;"",$H1632=""),AND($J1632="",$K1632&lt;&gt;""),AND($J1632&lt;&gt;"",$K1632=""),AND($M1632="",$N1632&lt;&gt;""),AND($M1632&lt;&gt;"",$N1632=""),AND($P1632="",$Q1632&lt;&gt;""),AND($P1632&lt;&gt;"",$Q1632=""),AND($S1632="",$T1632&lt;&gt;""),AND($S1632&lt;&gt;"",$T1632=""),AND($V1632="",$W1632&lt;&gt;""),AND($V1632&lt;&gt;"",$W1632="")),"Há ano preenchido parcialmente: "&amp;TRIM(IF(AND($G1632="",$H1632&lt;&gt;""),"Ano 1 (falta valor unitário); ","")&amp;IF(AND($G1632&lt;&gt;"",$H1632=""),"Ano 1 (falta quantidade); ","")&amp;IF(AND($J1632="",$K1632&lt;&gt;""),"Ano 2 (falta valor unitário); ","")&amp;IF(AND($J1632&lt;&gt;"",$K1632=""),"Ano 2 (falta quantidade); ","")&amp;IF(AND($M1632="",$N1632&lt;&gt;""),"Ano 3 (falta valor unitário); ","")&amp;IF(AND($M1632&lt;&gt;"",$N1632=""),"Ano 3 (falta quantidade); ","")&amp;IF(AND($P1632="",$Q1632&lt;&gt;""),"Ano 4 (falta valor unitário); ","")&amp;IF(AND($P1632&lt;&gt;"",$Q1632=""),"Ano 4 (falta quantidade); ","")&amp;IF(AND($S1632="",$T1632&lt;&gt;""),"Ano 5 (falta valor unitário); ","")&amp;IF(AND($S1632&lt;&gt;"",$T1632=""),"Ano 5 (falta quantidade); ","")&amp;IF(AND($V1632="",$W1632&lt;&gt;""),"Ano 6 (falta valor unitário); ","")&amp;IF(AND($V1632&lt;&gt;"",$W1632=""),"Ano 6 (falta quantidade); ","")), IF(NOT(OR(AND($G1632&lt;&gt;"",$H1632&lt;&gt;""),AND($J1632&lt;&gt;"",$K1632&lt;&gt;""),AND($M1632&lt;&gt;"",$N1632&lt;&gt;""),AND($P1632&lt;&gt;"",$Q1632&lt;&gt;""),AND($S1632&lt;&gt;"",$T1632&lt;&gt;""),AND($V1632&lt;&gt;"",$W1632&lt;&gt;""))),"Informe pelo menos um ano completo com valor unitário e quantidade.",IF(AND($C1632&lt;&gt;"",$E1632&lt;&gt;"",LEFT(TRIM($C1632),1)&lt;&gt;LEFT(TRIM($E1632),1)),"Categoria e tipo estão incompatíveis.",IF(IF(OR($E1632="",$F1632=""),FALSE(),IFERROR(COUNTIF(INDIRECT("UNITS_"&amp;SUBSTITUTE(LEFT($E1632,FIND(" ",$E1632&amp;" ")-1),".","_")),$F1632)=0,TRUE())),"Unidade incompatível com o tipo selecionado.",IF(OR(AND(ISNUMBER(SEARCH("comunic",LOWER($B1632))),LEFT($E1632,3)&lt;&gt;"4.4"),AND(ISNUMBER(SEARCH("monitor",LOWER($B1632))),NOT(OR(LEFT($E1632,3)="1.5",LEFT($E1632,3)="2.5")))),"Revise a classificação do item conforme as regras de preenchimento.",IF(AND($B1632&lt;&gt;"",OR(ISNUMBER(SEARCH("outro",LOWER($B1632))),ISNUMBER(SEARCH("divers",LOWER($B1632))),ISNUMBER(SEARCH("kit",LOWER($B1632))),ISNUMBER(SEARCH("ferrament",LOWER($B1632))),ISNUMBER(SEARCH("epi",LOWER($B1632)))),NOT(OR($Z1632&lt;&gt;"",$AA1632&lt;&gt;""))),"Descrição muito genérica: detalhe melhor o item e registre o racional no memorial ou em anexo.",IF(AND($Y1632=0,$B1632&lt;&gt;"",OR($G1632&lt;&gt;"",$H1632&lt;&gt;"",$J1632&lt;&gt;"",$K1632&lt;&gt;"",$M1632&lt;&gt;"",$N1632&lt;&gt;"",$P1632&lt;&gt;"",$Q1632&lt;&gt;"",$S1632&lt;&gt;"",$T1632&lt;&gt;"",$V1632&lt;&gt;"",$W1632&lt;&gt;"")),"O item possui dados lançados, mas o total está zerado. Revise os valores informados.","")))))))))))))))</f>
        <v/>
      </c>
    </row>
    <row r="1633" spans="1:35" ht="14.25" customHeight="1" x14ac:dyDescent="0.25">
      <c r="A1633" s="57" t="str">
        <f t="shared" si="325"/>
        <v/>
      </c>
      <c r="B1633" s="61"/>
      <c r="C1633" s="61"/>
      <c r="D1633" s="58"/>
      <c r="E1633" s="61"/>
      <c r="F1633" s="61"/>
      <c r="G1633" s="272"/>
      <c r="H1633" s="62"/>
      <c r="I1633" s="273">
        <f t="shared" si="326"/>
        <v>0</v>
      </c>
      <c r="J1633" s="272"/>
      <c r="K1633" s="62"/>
      <c r="L1633" s="270">
        <f t="shared" si="327"/>
        <v>0</v>
      </c>
      <c r="M1633" s="272"/>
      <c r="N1633" s="62"/>
      <c r="O1633" s="270">
        <f t="shared" si="328"/>
        <v>0</v>
      </c>
      <c r="P1633" s="272"/>
      <c r="Q1633" s="62"/>
      <c r="R1633" s="271">
        <f t="shared" si="329"/>
        <v>0</v>
      </c>
      <c r="S1633" s="272"/>
      <c r="T1633" s="62"/>
      <c r="U1633" s="270">
        <f t="shared" si="330"/>
        <v>0</v>
      </c>
      <c r="V1633" s="272"/>
      <c r="W1633" s="62"/>
      <c r="X1633" s="270">
        <f t="shared" si="331"/>
        <v>0</v>
      </c>
      <c r="Y1633" s="270">
        <f t="shared" si="332"/>
        <v>0</v>
      </c>
      <c r="Z1633" s="61"/>
      <c r="AA1633" s="61"/>
      <c r="AB1633" s="60" t="str">
        <f t="shared" si="333"/>
        <v/>
      </c>
      <c r="AC1633" s="21" t="b">
        <f t="shared" si="334"/>
        <v>0</v>
      </c>
      <c r="AD1633" s="21" t="b">
        <f t="shared" si="335"/>
        <v>0</v>
      </c>
      <c r="AE1633" s="21" t="b">
        <f t="shared" si="336"/>
        <v>0</v>
      </c>
      <c r="AF1633" s="21" t="b">
        <f ca="1">OR(AND($AC1633,NOT($AD1633)),AND($AC1633,OR(AND($G1633="",$H1633&lt;&gt;""),AND($G1633&lt;&gt;"",$H1633=""),AND($J1633="",$K1633&lt;&gt;""),AND($J1633&lt;&gt;"",$K1633=""),AND($M1633="",$N1633&lt;&gt;""),AND($M1633&lt;&gt;"",$N1633=""),AND($P1633="",$Q1633&lt;&gt;""),AND($P1633&lt;&gt;"",$Q1633=""),AND($S1633="",$T1633&lt;&gt;""),AND($S1633&lt;&gt;"",$T1633=""),AND($V1633="",$W1633&lt;&gt;""),AND($V1633&lt;&gt;"",$W1633=""))),AND($C1633&lt;&gt;"",$E1633&lt;&gt;"",LEFT(TRIM($C1633),1)&lt;&gt;LEFT(TRIM($E1633),1)),IF(OR($E1633="",$F1633=""),FALSE(),IFERROR(COUNTIF(INDIRECT("UNITS_"&amp;SUBSTITUTE(LEFT($E1633,FIND(" ",$E1633&amp;" ")-1),".","_")),$F1633)=0,TRUE())),AND($B1633&lt;&gt;"",OR(ISNUMBER(SEARCH("outro",LOWER($B1633))),ISNUMBER(SEARCH("divers",LOWER($B1633))),ISNUMBER(SEARCH("etc",LOWER($B1633))))),OR(AND(ISNUMBER(SEARCH("comunic",LOWER($B1633))),LEFT($E1633,3)&lt;&gt;"4.4"),AND(ISNUMBER(SEARCH("monitor",LOWER($B1633))),NOT(OR(LEFT($E1633,3)="1.5",LEFT($E1633,3)="2.5")))),AND($B1633&lt;&gt;"",OR(LEFT($C1633,1)="1",LEFT($C1633,1)="2"),$D1633=""),AND($D1633&lt;&gt;"",NOT(OR(LEFT($C1633,1)="1",LEFT($C1633,1)="2"))),AND($D1633&lt;&gt;"",COUNTIF(' PROJETO'!$B$14:$B$16,$D1633)=0),IF($D1633="",FALSE(),IF(COUNTIF(' PROJETO'!$B$14:$B$16,$D1633)=0,FALSE(),IFERROR(INDEX(' PROJETO'!$C$14:$C$16,MATCH($D1633,' PROJETO'!$B$14:$B$16,0))&lt;&gt;"Sim",FALSE()))))</f>
        <v>0</v>
      </c>
      <c r="AG1633" s="21" t="b">
        <f>AND($AC1633,$Y1633&gt;'CONFG.  LISTAS'!$F$4,$Z1633="",$AA1633="")</f>
        <v>0</v>
      </c>
      <c r="AH1633" s="21" t="str">
        <f t="shared" si="337"/>
        <v/>
      </c>
      <c r="AI1633" s="43" t="str">
        <f ca="1">IF(NOT($AC1633),"",IF(OR($B1633="",$C1633="",$E1633="",$F1633=""),"Preencha descrição, categoria, tipo e unidade.",IF(AND($B1633&lt;&gt;"",OR(LEFT($C1633,1)="1",LEFT($C1633,1)="2"),$D1633=""),"Informe a prática de restauração para itens diretos.",IF(AND($D1633&lt;&gt;"",NOT(OR(LEFT($C1633,1)="1",LEFT($C1633,1)="2"))),"Custos indiretos não devem pertencer a uma prática específica.",IF(AND($D1633&lt;&gt;"",COUNTIF(' PROJETO'!$B$14:$B$16,$D1633)=0),"Prática de restauração inválida ou não cadastrada.",IF(IF($D1633="",FALSE(),IF(COUNTIF(' PROJETO'!$B$14:$B$16,$D1633)=0,FALSE(),IFERROR(INDEX(' PROJETO'!$C$14:$C$16,MATCH($D1633,' PROJETO'!$B$14:$B$16,0))&lt;&gt;"Sim",FALSE()))),"A prática informada no item não foi selecionada na aba Projeto.",IF(AND(MAX($I1633,$L1633,$O1633,$R1633,$U1633,$X1633)&gt;'CONFG.  LISTAS'!$F$4,NOT(OR($Z1633&lt;&gt;"",$AA1633&lt;&gt;""))),"Memorial de cálculo ou anexo obrigatório não informado para item acima do limite.",IF(OR(AND($G1633&lt;&gt;"",$H1633&lt;&gt;"",OR($G1633&lt;=0,$H1633&lt;=0)),AND($J1633&lt;&gt;"",$K1633&lt;&gt;"",OR($J1633&lt;=0,$K1633&lt;=0)),AND($M1633&lt;&gt;"",$N1633&lt;&gt;"",OR($M1633&lt;=0,$N1633&lt;=0)),AND($P1633&lt;&gt;"",$Q1633&lt;&gt;"",OR($P1633&lt;=0,$Q1633&lt;=0)),AND($S1633&lt;&gt;"",$T1633&lt;&gt;"",OR($S1633&lt;=0,$T1633&lt;=0)),AND($V1633&lt;&gt;"",$W1633&lt;&gt;"",OR($V1633&lt;=0,$W1633&lt;=0))),"Revise os valores informados: valor unitário e quantidade devem ser maiores que zero.",IF(OR(AND($G1633="",$H1633&lt;&gt;""),AND($G1633&lt;&gt;"",$H1633=""),AND($J1633="",$K1633&lt;&gt;""),AND($J1633&lt;&gt;"",$K1633=""),AND($M1633="",$N1633&lt;&gt;""),AND($M1633&lt;&gt;"",$N1633=""),AND($P1633="",$Q1633&lt;&gt;""),AND($P1633&lt;&gt;"",$Q1633=""),AND($S1633="",$T1633&lt;&gt;""),AND($S1633&lt;&gt;"",$T1633=""),AND($V1633="",$W1633&lt;&gt;""),AND($V1633&lt;&gt;"",$W1633="")),"Há ano preenchido parcialmente: "&amp;TRIM(IF(AND($G1633="",$H1633&lt;&gt;""),"Ano 1 (falta valor unitário); ","")&amp;IF(AND($G1633&lt;&gt;"",$H1633=""),"Ano 1 (falta quantidade); ","")&amp;IF(AND($J1633="",$K1633&lt;&gt;""),"Ano 2 (falta valor unitário); ","")&amp;IF(AND($J1633&lt;&gt;"",$K1633=""),"Ano 2 (falta quantidade); ","")&amp;IF(AND($M1633="",$N1633&lt;&gt;""),"Ano 3 (falta valor unitário); ","")&amp;IF(AND($M1633&lt;&gt;"",$N1633=""),"Ano 3 (falta quantidade); ","")&amp;IF(AND($P1633="",$Q1633&lt;&gt;""),"Ano 4 (falta valor unitário); ","")&amp;IF(AND($P1633&lt;&gt;"",$Q1633=""),"Ano 4 (falta quantidade); ","")&amp;IF(AND($S1633="",$T1633&lt;&gt;""),"Ano 5 (falta valor unitário); ","")&amp;IF(AND($S1633&lt;&gt;"",$T1633=""),"Ano 5 (falta quantidade); ","")&amp;IF(AND($V1633="",$W1633&lt;&gt;""),"Ano 6 (falta valor unitário); ","")&amp;IF(AND($V1633&lt;&gt;"",$W1633=""),"Ano 6 (falta quantidade); ","")), IF(NOT(OR(AND($G1633&lt;&gt;"",$H1633&lt;&gt;""),AND($J1633&lt;&gt;"",$K1633&lt;&gt;""),AND($M1633&lt;&gt;"",$N1633&lt;&gt;""),AND($P1633&lt;&gt;"",$Q1633&lt;&gt;""),AND($S1633&lt;&gt;"",$T1633&lt;&gt;""),AND($V1633&lt;&gt;"",$W1633&lt;&gt;""))),"Informe pelo menos um ano completo com valor unitário e quantidade.",IF(AND($C1633&lt;&gt;"",$E1633&lt;&gt;"",LEFT(TRIM($C1633),1)&lt;&gt;LEFT(TRIM($E1633),1)),"Categoria e tipo estão incompatíveis.",IF(IF(OR($E1633="",$F1633=""),FALSE(),IFERROR(COUNTIF(INDIRECT("UNITS_"&amp;SUBSTITUTE(LEFT($E1633,FIND(" ",$E1633&amp;" ")-1),".","_")),$F1633)=0,TRUE())),"Unidade incompatível com o tipo selecionado.",IF(OR(AND(ISNUMBER(SEARCH("comunic",LOWER($B1633))),LEFT($E1633,3)&lt;&gt;"4.4"),AND(ISNUMBER(SEARCH("monitor",LOWER($B1633))),NOT(OR(LEFT($E1633,3)="1.5",LEFT($E1633,3)="2.5")))),"Revise a classificação do item conforme as regras de preenchimento.",IF(AND($B1633&lt;&gt;"",OR(ISNUMBER(SEARCH("outro",LOWER($B1633))),ISNUMBER(SEARCH("divers",LOWER($B1633))),ISNUMBER(SEARCH("kit",LOWER($B1633))),ISNUMBER(SEARCH("ferrament",LOWER($B1633))),ISNUMBER(SEARCH("epi",LOWER($B1633)))),NOT(OR($Z1633&lt;&gt;"",$AA1633&lt;&gt;""))),"Descrição muito genérica: detalhe melhor o item e registre o racional no memorial ou em anexo.",IF(AND($Y1633=0,$B1633&lt;&gt;"",OR($G1633&lt;&gt;"",$H1633&lt;&gt;"",$J1633&lt;&gt;"",$K1633&lt;&gt;"",$M1633&lt;&gt;"",$N1633&lt;&gt;"",$P1633&lt;&gt;"",$Q1633&lt;&gt;"",$S1633&lt;&gt;"",$T1633&lt;&gt;"",$V1633&lt;&gt;"",$W1633&lt;&gt;"")),"O item possui dados lançados, mas o total está zerado. Revise os valores informados.","")))))))))))))))</f>
        <v/>
      </c>
    </row>
    <row r="1634" spans="1:35" ht="14.25" customHeight="1" x14ac:dyDescent="0.25">
      <c r="A1634" s="57" t="str">
        <f t="shared" si="325"/>
        <v/>
      </c>
      <c r="B1634" s="58"/>
      <c r="C1634" s="58"/>
      <c r="D1634" s="58"/>
      <c r="E1634" s="58"/>
      <c r="F1634" s="58"/>
      <c r="G1634" s="269"/>
      <c r="H1634" s="59"/>
      <c r="I1634" s="273">
        <f t="shared" si="326"/>
        <v>0</v>
      </c>
      <c r="J1634" s="269"/>
      <c r="K1634" s="59"/>
      <c r="L1634" s="270">
        <f t="shared" si="327"/>
        <v>0</v>
      </c>
      <c r="M1634" s="269"/>
      <c r="N1634" s="59"/>
      <c r="O1634" s="270">
        <f t="shared" si="328"/>
        <v>0</v>
      </c>
      <c r="P1634" s="269"/>
      <c r="Q1634" s="59"/>
      <c r="R1634" s="271">
        <f t="shared" si="329"/>
        <v>0</v>
      </c>
      <c r="S1634" s="269"/>
      <c r="T1634" s="59"/>
      <c r="U1634" s="270">
        <f t="shared" si="330"/>
        <v>0</v>
      </c>
      <c r="V1634" s="269"/>
      <c r="W1634" s="59"/>
      <c r="X1634" s="270">
        <f t="shared" si="331"/>
        <v>0</v>
      </c>
      <c r="Y1634" s="270">
        <f t="shared" si="332"/>
        <v>0</v>
      </c>
      <c r="Z1634" s="58"/>
      <c r="AA1634" s="58"/>
      <c r="AB1634" s="60" t="str">
        <f t="shared" si="333"/>
        <v/>
      </c>
      <c r="AC1634" s="21" t="b">
        <f t="shared" si="334"/>
        <v>0</v>
      </c>
      <c r="AD1634" s="21" t="b">
        <f t="shared" si="335"/>
        <v>0</v>
      </c>
      <c r="AE1634" s="21" t="b">
        <f t="shared" si="336"/>
        <v>0</v>
      </c>
      <c r="AF1634" s="21" t="b">
        <f ca="1">OR(AND($AC1634,NOT($AD1634)),AND($AC1634,OR(AND($G1634="",$H1634&lt;&gt;""),AND($G1634&lt;&gt;"",$H1634=""),AND($J1634="",$K1634&lt;&gt;""),AND($J1634&lt;&gt;"",$K1634=""),AND($M1634="",$N1634&lt;&gt;""),AND($M1634&lt;&gt;"",$N1634=""),AND($P1634="",$Q1634&lt;&gt;""),AND($P1634&lt;&gt;"",$Q1634=""),AND($S1634="",$T1634&lt;&gt;""),AND($S1634&lt;&gt;"",$T1634=""),AND($V1634="",$W1634&lt;&gt;""),AND($V1634&lt;&gt;"",$W1634=""))),AND($C1634&lt;&gt;"",$E1634&lt;&gt;"",LEFT(TRIM($C1634),1)&lt;&gt;LEFT(TRIM($E1634),1)),IF(OR($E1634="",$F1634=""),FALSE(),IFERROR(COUNTIF(INDIRECT("UNITS_"&amp;SUBSTITUTE(LEFT($E1634,FIND(" ",$E1634&amp;" ")-1),".","_")),$F1634)=0,TRUE())),AND($B1634&lt;&gt;"",OR(ISNUMBER(SEARCH("outro",LOWER($B1634))),ISNUMBER(SEARCH("divers",LOWER($B1634))),ISNUMBER(SEARCH("etc",LOWER($B1634))))),OR(AND(ISNUMBER(SEARCH("comunic",LOWER($B1634))),LEFT($E1634,3)&lt;&gt;"4.4"),AND(ISNUMBER(SEARCH("monitor",LOWER($B1634))),NOT(OR(LEFT($E1634,3)="1.5",LEFT($E1634,3)="2.5")))),AND($B1634&lt;&gt;"",OR(LEFT($C1634,1)="1",LEFT($C1634,1)="2"),$D1634=""),AND($D1634&lt;&gt;"",NOT(OR(LEFT($C1634,1)="1",LEFT($C1634,1)="2"))),AND($D1634&lt;&gt;"",COUNTIF(' PROJETO'!$B$14:$B$16,$D1634)=0),IF($D1634="",FALSE(),IF(COUNTIF(' PROJETO'!$B$14:$B$16,$D1634)=0,FALSE(),IFERROR(INDEX(' PROJETO'!$C$14:$C$16,MATCH($D1634,' PROJETO'!$B$14:$B$16,0))&lt;&gt;"Sim",FALSE()))))</f>
        <v>0</v>
      </c>
      <c r="AG1634" s="21" t="b">
        <f>AND($AC1634,$Y1634&gt;'CONFG.  LISTAS'!$F$4,$Z1634="",$AA1634="")</f>
        <v>0</v>
      </c>
      <c r="AH1634" s="21" t="str">
        <f t="shared" si="337"/>
        <v/>
      </c>
      <c r="AI1634" s="43" t="str">
        <f ca="1">IF(NOT($AC1634),"",IF(OR($B1634="",$C1634="",$E1634="",$F1634=""),"Preencha descrição, categoria, tipo e unidade.",IF(AND($B1634&lt;&gt;"",OR(LEFT($C1634,1)="1",LEFT($C1634,1)="2"),$D1634=""),"Informe a prática de restauração para itens diretos.",IF(AND($D1634&lt;&gt;"",NOT(OR(LEFT($C1634,1)="1",LEFT($C1634,1)="2"))),"Custos indiretos não devem pertencer a uma prática específica.",IF(AND($D1634&lt;&gt;"",COUNTIF(' PROJETO'!$B$14:$B$16,$D1634)=0),"Prática de restauração inválida ou não cadastrada.",IF(IF($D1634="",FALSE(),IF(COUNTIF(' PROJETO'!$B$14:$B$16,$D1634)=0,FALSE(),IFERROR(INDEX(' PROJETO'!$C$14:$C$16,MATCH($D1634,' PROJETO'!$B$14:$B$16,0))&lt;&gt;"Sim",FALSE()))),"A prática informada no item não foi selecionada na aba Projeto.",IF(AND(MAX($I1634,$L1634,$O1634,$R1634,$U1634,$X1634)&gt;'CONFG.  LISTAS'!$F$4,NOT(OR($Z1634&lt;&gt;"",$AA1634&lt;&gt;""))),"Memorial de cálculo ou anexo obrigatório não informado para item acima do limite.",IF(OR(AND($G1634&lt;&gt;"",$H1634&lt;&gt;"",OR($G1634&lt;=0,$H1634&lt;=0)),AND($J1634&lt;&gt;"",$K1634&lt;&gt;"",OR($J1634&lt;=0,$K1634&lt;=0)),AND($M1634&lt;&gt;"",$N1634&lt;&gt;"",OR($M1634&lt;=0,$N1634&lt;=0)),AND($P1634&lt;&gt;"",$Q1634&lt;&gt;"",OR($P1634&lt;=0,$Q1634&lt;=0)),AND($S1634&lt;&gt;"",$T1634&lt;&gt;"",OR($S1634&lt;=0,$T1634&lt;=0)),AND($V1634&lt;&gt;"",$W1634&lt;&gt;"",OR($V1634&lt;=0,$W1634&lt;=0))),"Revise os valores informados: valor unitário e quantidade devem ser maiores que zero.",IF(OR(AND($G1634="",$H1634&lt;&gt;""),AND($G1634&lt;&gt;"",$H1634=""),AND($J1634="",$K1634&lt;&gt;""),AND($J1634&lt;&gt;"",$K1634=""),AND($M1634="",$N1634&lt;&gt;""),AND($M1634&lt;&gt;"",$N1634=""),AND($P1634="",$Q1634&lt;&gt;""),AND($P1634&lt;&gt;"",$Q1634=""),AND($S1634="",$T1634&lt;&gt;""),AND($S1634&lt;&gt;"",$T1634=""),AND($V1634="",$W1634&lt;&gt;""),AND($V1634&lt;&gt;"",$W1634="")),"Há ano preenchido parcialmente: "&amp;TRIM(IF(AND($G1634="",$H1634&lt;&gt;""),"Ano 1 (falta valor unitário); ","")&amp;IF(AND($G1634&lt;&gt;"",$H1634=""),"Ano 1 (falta quantidade); ","")&amp;IF(AND($J1634="",$K1634&lt;&gt;""),"Ano 2 (falta valor unitário); ","")&amp;IF(AND($J1634&lt;&gt;"",$K1634=""),"Ano 2 (falta quantidade); ","")&amp;IF(AND($M1634="",$N1634&lt;&gt;""),"Ano 3 (falta valor unitário); ","")&amp;IF(AND($M1634&lt;&gt;"",$N1634=""),"Ano 3 (falta quantidade); ","")&amp;IF(AND($P1634="",$Q1634&lt;&gt;""),"Ano 4 (falta valor unitário); ","")&amp;IF(AND($P1634&lt;&gt;"",$Q1634=""),"Ano 4 (falta quantidade); ","")&amp;IF(AND($S1634="",$T1634&lt;&gt;""),"Ano 5 (falta valor unitário); ","")&amp;IF(AND($S1634&lt;&gt;"",$T1634=""),"Ano 5 (falta quantidade); ","")&amp;IF(AND($V1634="",$W1634&lt;&gt;""),"Ano 6 (falta valor unitário); ","")&amp;IF(AND($V1634&lt;&gt;"",$W1634=""),"Ano 6 (falta quantidade); ","")), IF(NOT(OR(AND($G1634&lt;&gt;"",$H1634&lt;&gt;""),AND($J1634&lt;&gt;"",$K1634&lt;&gt;""),AND($M1634&lt;&gt;"",$N1634&lt;&gt;""),AND($P1634&lt;&gt;"",$Q1634&lt;&gt;""),AND($S1634&lt;&gt;"",$T1634&lt;&gt;""),AND($V1634&lt;&gt;"",$W1634&lt;&gt;""))),"Informe pelo menos um ano completo com valor unitário e quantidade.",IF(AND($C1634&lt;&gt;"",$E1634&lt;&gt;"",LEFT(TRIM($C1634),1)&lt;&gt;LEFT(TRIM($E1634),1)),"Categoria e tipo estão incompatíveis.",IF(IF(OR($E1634="",$F1634=""),FALSE(),IFERROR(COUNTIF(INDIRECT("UNITS_"&amp;SUBSTITUTE(LEFT($E1634,FIND(" ",$E1634&amp;" ")-1),".","_")),$F1634)=0,TRUE())),"Unidade incompatível com o tipo selecionado.",IF(OR(AND(ISNUMBER(SEARCH("comunic",LOWER($B1634))),LEFT($E1634,3)&lt;&gt;"4.4"),AND(ISNUMBER(SEARCH("monitor",LOWER($B1634))),NOT(OR(LEFT($E1634,3)="1.5",LEFT($E1634,3)="2.5")))),"Revise a classificação do item conforme as regras de preenchimento.",IF(AND($B1634&lt;&gt;"",OR(ISNUMBER(SEARCH("outro",LOWER($B1634))),ISNUMBER(SEARCH("divers",LOWER($B1634))),ISNUMBER(SEARCH("kit",LOWER($B1634))),ISNUMBER(SEARCH("ferrament",LOWER($B1634))),ISNUMBER(SEARCH("epi",LOWER($B1634)))),NOT(OR($Z1634&lt;&gt;"",$AA1634&lt;&gt;""))),"Descrição muito genérica: detalhe melhor o item e registre o racional no memorial ou em anexo.",IF(AND($Y1634=0,$B1634&lt;&gt;"",OR($G1634&lt;&gt;"",$H1634&lt;&gt;"",$J1634&lt;&gt;"",$K1634&lt;&gt;"",$M1634&lt;&gt;"",$N1634&lt;&gt;"",$P1634&lt;&gt;"",$Q1634&lt;&gt;"",$S1634&lt;&gt;"",$T1634&lt;&gt;"",$V1634&lt;&gt;"",$W1634&lt;&gt;"")),"O item possui dados lançados, mas o total está zerado. Revise os valores informados.","")))))))))))))))</f>
        <v/>
      </c>
    </row>
    <row r="1635" spans="1:35" ht="14.25" customHeight="1" x14ac:dyDescent="0.25">
      <c r="A1635" s="57" t="str">
        <f t="shared" si="325"/>
        <v/>
      </c>
      <c r="B1635" s="61"/>
      <c r="C1635" s="61"/>
      <c r="D1635" s="58"/>
      <c r="E1635" s="61"/>
      <c r="F1635" s="61"/>
      <c r="G1635" s="272"/>
      <c r="H1635" s="62"/>
      <c r="I1635" s="273">
        <f t="shared" si="326"/>
        <v>0</v>
      </c>
      <c r="J1635" s="272"/>
      <c r="K1635" s="62"/>
      <c r="L1635" s="270">
        <f t="shared" si="327"/>
        <v>0</v>
      </c>
      <c r="M1635" s="272"/>
      <c r="N1635" s="62"/>
      <c r="O1635" s="270">
        <f t="shared" si="328"/>
        <v>0</v>
      </c>
      <c r="P1635" s="272"/>
      <c r="Q1635" s="62"/>
      <c r="R1635" s="271">
        <f t="shared" si="329"/>
        <v>0</v>
      </c>
      <c r="S1635" s="272"/>
      <c r="T1635" s="62"/>
      <c r="U1635" s="270">
        <f t="shared" si="330"/>
        <v>0</v>
      </c>
      <c r="V1635" s="272"/>
      <c r="W1635" s="62"/>
      <c r="X1635" s="270">
        <f t="shared" si="331"/>
        <v>0</v>
      </c>
      <c r="Y1635" s="270">
        <f t="shared" si="332"/>
        <v>0</v>
      </c>
      <c r="Z1635" s="61"/>
      <c r="AA1635" s="61"/>
      <c r="AB1635" s="60" t="str">
        <f t="shared" si="333"/>
        <v/>
      </c>
      <c r="AC1635" s="21" t="b">
        <f t="shared" si="334"/>
        <v>0</v>
      </c>
      <c r="AD1635" s="21" t="b">
        <f t="shared" si="335"/>
        <v>0</v>
      </c>
      <c r="AE1635" s="21" t="b">
        <f t="shared" si="336"/>
        <v>0</v>
      </c>
      <c r="AF1635" s="21" t="b">
        <f ca="1">OR(AND($AC1635,NOT($AD1635)),AND($AC1635,OR(AND($G1635="",$H1635&lt;&gt;""),AND($G1635&lt;&gt;"",$H1635=""),AND($J1635="",$K1635&lt;&gt;""),AND($J1635&lt;&gt;"",$K1635=""),AND($M1635="",$N1635&lt;&gt;""),AND($M1635&lt;&gt;"",$N1635=""),AND($P1635="",$Q1635&lt;&gt;""),AND($P1635&lt;&gt;"",$Q1635=""),AND($S1635="",$T1635&lt;&gt;""),AND($S1635&lt;&gt;"",$T1635=""),AND($V1635="",$W1635&lt;&gt;""),AND($V1635&lt;&gt;"",$W1635=""))),AND($C1635&lt;&gt;"",$E1635&lt;&gt;"",LEFT(TRIM($C1635),1)&lt;&gt;LEFT(TRIM($E1635),1)),IF(OR($E1635="",$F1635=""),FALSE(),IFERROR(COUNTIF(INDIRECT("UNITS_"&amp;SUBSTITUTE(LEFT($E1635,FIND(" ",$E1635&amp;" ")-1),".","_")),$F1635)=0,TRUE())),AND($B1635&lt;&gt;"",OR(ISNUMBER(SEARCH("outro",LOWER($B1635))),ISNUMBER(SEARCH("divers",LOWER($B1635))),ISNUMBER(SEARCH("etc",LOWER($B1635))))),OR(AND(ISNUMBER(SEARCH("comunic",LOWER($B1635))),LEFT($E1635,3)&lt;&gt;"4.4"),AND(ISNUMBER(SEARCH("monitor",LOWER($B1635))),NOT(OR(LEFT($E1635,3)="1.5",LEFT($E1635,3)="2.5")))),AND($B1635&lt;&gt;"",OR(LEFT($C1635,1)="1",LEFT($C1635,1)="2"),$D1635=""),AND($D1635&lt;&gt;"",NOT(OR(LEFT($C1635,1)="1",LEFT($C1635,1)="2"))),AND($D1635&lt;&gt;"",COUNTIF(' PROJETO'!$B$14:$B$16,$D1635)=0),IF($D1635="",FALSE(),IF(COUNTIF(' PROJETO'!$B$14:$B$16,$D1635)=0,FALSE(),IFERROR(INDEX(' PROJETO'!$C$14:$C$16,MATCH($D1635,' PROJETO'!$B$14:$B$16,0))&lt;&gt;"Sim",FALSE()))))</f>
        <v>0</v>
      </c>
      <c r="AG1635" s="21" t="b">
        <f>AND($AC1635,$Y1635&gt;'CONFG.  LISTAS'!$F$4,$Z1635="",$AA1635="")</f>
        <v>0</v>
      </c>
      <c r="AH1635" s="21" t="str">
        <f t="shared" si="337"/>
        <v/>
      </c>
      <c r="AI1635" s="43" t="str">
        <f ca="1">IF(NOT($AC1635),"",IF(OR($B1635="",$C1635="",$E1635="",$F1635=""),"Preencha descrição, categoria, tipo e unidade.",IF(AND($B1635&lt;&gt;"",OR(LEFT($C1635,1)="1",LEFT($C1635,1)="2"),$D1635=""),"Informe a prática de restauração para itens diretos.",IF(AND($D1635&lt;&gt;"",NOT(OR(LEFT($C1635,1)="1",LEFT($C1635,1)="2"))),"Custos indiretos não devem pertencer a uma prática específica.",IF(AND($D1635&lt;&gt;"",COUNTIF(' PROJETO'!$B$14:$B$16,$D1635)=0),"Prática de restauração inválida ou não cadastrada.",IF(IF($D1635="",FALSE(),IF(COUNTIF(' PROJETO'!$B$14:$B$16,$D1635)=0,FALSE(),IFERROR(INDEX(' PROJETO'!$C$14:$C$16,MATCH($D1635,' PROJETO'!$B$14:$B$16,0))&lt;&gt;"Sim",FALSE()))),"A prática informada no item não foi selecionada na aba Projeto.",IF(AND(MAX($I1635,$L1635,$O1635,$R1635,$U1635,$X1635)&gt;'CONFG.  LISTAS'!$F$4,NOT(OR($Z1635&lt;&gt;"",$AA1635&lt;&gt;""))),"Memorial de cálculo ou anexo obrigatório não informado para item acima do limite.",IF(OR(AND($G1635&lt;&gt;"",$H1635&lt;&gt;"",OR($G1635&lt;=0,$H1635&lt;=0)),AND($J1635&lt;&gt;"",$K1635&lt;&gt;"",OR($J1635&lt;=0,$K1635&lt;=0)),AND($M1635&lt;&gt;"",$N1635&lt;&gt;"",OR($M1635&lt;=0,$N1635&lt;=0)),AND($P1635&lt;&gt;"",$Q1635&lt;&gt;"",OR($P1635&lt;=0,$Q1635&lt;=0)),AND($S1635&lt;&gt;"",$T1635&lt;&gt;"",OR($S1635&lt;=0,$T1635&lt;=0)),AND($V1635&lt;&gt;"",$W1635&lt;&gt;"",OR($V1635&lt;=0,$W1635&lt;=0))),"Revise os valores informados: valor unitário e quantidade devem ser maiores que zero.",IF(OR(AND($G1635="",$H1635&lt;&gt;""),AND($G1635&lt;&gt;"",$H1635=""),AND($J1635="",$K1635&lt;&gt;""),AND($J1635&lt;&gt;"",$K1635=""),AND($M1635="",$N1635&lt;&gt;""),AND($M1635&lt;&gt;"",$N1635=""),AND($P1635="",$Q1635&lt;&gt;""),AND($P1635&lt;&gt;"",$Q1635=""),AND($S1635="",$T1635&lt;&gt;""),AND($S1635&lt;&gt;"",$T1635=""),AND($V1635="",$W1635&lt;&gt;""),AND($V1635&lt;&gt;"",$W1635="")),"Há ano preenchido parcialmente: "&amp;TRIM(IF(AND($G1635="",$H1635&lt;&gt;""),"Ano 1 (falta valor unitário); ","")&amp;IF(AND($G1635&lt;&gt;"",$H1635=""),"Ano 1 (falta quantidade); ","")&amp;IF(AND($J1635="",$K1635&lt;&gt;""),"Ano 2 (falta valor unitário); ","")&amp;IF(AND($J1635&lt;&gt;"",$K1635=""),"Ano 2 (falta quantidade); ","")&amp;IF(AND($M1635="",$N1635&lt;&gt;""),"Ano 3 (falta valor unitário); ","")&amp;IF(AND($M1635&lt;&gt;"",$N1635=""),"Ano 3 (falta quantidade); ","")&amp;IF(AND($P1635="",$Q1635&lt;&gt;""),"Ano 4 (falta valor unitário); ","")&amp;IF(AND($P1635&lt;&gt;"",$Q1635=""),"Ano 4 (falta quantidade); ","")&amp;IF(AND($S1635="",$T1635&lt;&gt;""),"Ano 5 (falta valor unitário); ","")&amp;IF(AND($S1635&lt;&gt;"",$T1635=""),"Ano 5 (falta quantidade); ","")&amp;IF(AND($V1635="",$W1635&lt;&gt;""),"Ano 6 (falta valor unitário); ","")&amp;IF(AND($V1635&lt;&gt;"",$W1635=""),"Ano 6 (falta quantidade); ","")), IF(NOT(OR(AND($G1635&lt;&gt;"",$H1635&lt;&gt;""),AND($J1635&lt;&gt;"",$K1635&lt;&gt;""),AND($M1635&lt;&gt;"",$N1635&lt;&gt;""),AND($P1635&lt;&gt;"",$Q1635&lt;&gt;""),AND($S1635&lt;&gt;"",$T1635&lt;&gt;""),AND($V1635&lt;&gt;"",$W1635&lt;&gt;""))),"Informe pelo menos um ano completo com valor unitário e quantidade.",IF(AND($C1635&lt;&gt;"",$E1635&lt;&gt;"",LEFT(TRIM($C1635),1)&lt;&gt;LEFT(TRIM($E1635),1)),"Categoria e tipo estão incompatíveis.",IF(IF(OR($E1635="",$F1635=""),FALSE(),IFERROR(COUNTIF(INDIRECT("UNITS_"&amp;SUBSTITUTE(LEFT($E1635,FIND(" ",$E1635&amp;" ")-1),".","_")),$F1635)=0,TRUE())),"Unidade incompatível com o tipo selecionado.",IF(OR(AND(ISNUMBER(SEARCH("comunic",LOWER($B1635))),LEFT($E1635,3)&lt;&gt;"4.4"),AND(ISNUMBER(SEARCH("monitor",LOWER($B1635))),NOT(OR(LEFT($E1635,3)="1.5",LEFT($E1635,3)="2.5")))),"Revise a classificação do item conforme as regras de preenchimento.",IF(AND($B1635&lt;&gt;"",OR(ISNUMBER(SEARCH("outro",LOWER($B1635))),ISNUMBER(SEARCH("divers",LOWER($B1635))),ISNUMBER(SEARCH("kit",LOWER($B1635))),ISNUMBER(SEARCH("ferrament",LOWER($B1635))),ISNUMBER(SEARCH("epi",LOWER($B1635)))),NOT(OR($Z1635&lt;&gt;"",$AA1635&lt;&gt;""))),"Descrição muito genérica: detalhe melhor o item e registre o racional no memorial ou em anexo.",IF(AND($Y1635=0,$B1635&lt;&gt;"",OR($G1635&lt;&gt;"",$H1635&lt;&gt;"",$J1635&lt;&gt;"",$K1635&lt;&gt;"",$M1635&lt;&gt;"",$N1635&lt;&gt;"",$P1635&lt;&gt;"",$Q1635&lt;&gt;"",$S1635&lt;&gt;"",$T1635&lt;&gt;"",$V1635&lt;&gt;"",$W1635&lt;&gt;"")),"O item possui dados lançados, mas o total está zerado. Revise os valores informados.","")))))))))))))))</f>
        <v/>
      </c>
    </row>
    <row r="1636" spans="1:35" ht="14.25" customHeight="1" x14ac:dyDescent="0.25">
      <c r="A1636" s="57" t="str">
        <f t="shared" si="325"/>
        <v/>
      </c>
      <c r="B1636" s="58"/>
      <c r="C1636" s="58"/>
      <c r="D1636" s="58"/>
      <c r="E1636" s="58"/>
      <c r="F1636" s="58"/>
      <c r="G1636" s="269"/>
      <c r="H1636" s="59"/>
      <c r="I1636" s="273">
        <f t="shared" si="326"/>
        <v>0</v>
      </c>
      <c r="J1636" s="269"/>
      <c r="K1636" s="59"/>
      <c r="L1636" s="270">
        <f t="shared" si="327"/>
        <v>0</v>
      </c>
      <c r="M1636" s="269"/>
      <c r="N1636" s="59"/>
      <c r="O1636" s="270">
        <f t="shared" si="328"/>
        <v>0</v>
      </c>
      <c r="P1636" s="269"/>
      <c r="Q1636" s="59"/>
      <c r="R1636" s="271">
        <f t="shared" si="329"/>
        <v>0</v>
      </c>
      <c r="S1636" s="269"/>
      <c r="T1636" s="59"/>
      <c r="U1636" s="270">
        <f t="shared" si="330"/>
        <v>0</v>
      </c>
      <c r="V1636" s="269"/>
      <c r="W1636" s="59"/>
      <c r="X1636" s="270">
        <f t="shared" si="331"/>
        <v>0</v>
      </c>
      <c r="Y1636" s="270">
        <f t="shared" si="332"/>
        <v>0</v>
      </c>
      <c r="Z1636" s="58"/>
      <c r="AA1636" s="58"/>
      <c r="AB1636" s="60" t="str">
        <f t="shared" si="333"/>
        <v/>
      </c>
      <c r="AC1636" s="21" t="b">
        <f t="shared" si="334"/>
        <v>0</v>
      </c>
      <c r="AD1636" s="21" t="b">
        <f t="shared" si="335"/>
        <v>0</v>
      </c>
      <c r="AE1636" s="21" t="b">
        <f t="shared" si="336"/>
        <v>0</v>
      </c>
      <c r="AF1636" s="21" t="b">
        <f ca="1">OR(AND($AC1636,NOT($AD1636)),AND($AC1636,OR(AND($G1636="",$H1636&lt;&gt;""),AND($G1636&lt;&gt;"",$H1636=""),AND($J1636="",$K1636&lt;&gt;""),AND($J1636&lt;&gt;"",$K1636=""),AND($M1636="",$N1636&lt;&gt;""),AND($M1636&lt;&gt;"",$N1636=""),AND($P1636="",$Q1636&lt;&gt;""),AND($P1636&lt;&gt;"",$Q1636=""),AND($S1636="",$T1636&lt;&gt;""),AND($S1636&lt;&gt;"",$T1636=""),AND($V1636="",$W1636&lt;&gt;""),AND($V1636&lt;&gt;"",$W1636=""))),AND($C1636&lt;&gt;"",$E1636&lt;&gt;"",LEFT(TRIM($C1636),1)&lt;&gt;LEFT(TRIM($E1636),1)),IF(OR($E1636="",$F1636=""),FALSE(),IFERROR(COUNTIF(INDIRECT("UNITS_"&amp;SUBSTITUTE(LEFT($E1636,FIND(" ",$E1636&amp;" ")-1),".","_")),$F1636)=0,TRUE())),AND($B1636&lt;&gt;"",OR(ISNUMBER(SEARCH("outro",LOWER($B1636))),ISNUMBER(SEARCH("divers",LOWER($B1636))),ISNUMBER(SEARCH("etc",LOWER($B1636))))),OR(AND(ISNUMBER(SEARCH("comunic",LOWER($B1636))),LEFT($E1636,3)&lt;&gt;"4.4"),AND(ISNUMBER(SEARCH("monitor",LOWER($B1636))),NOT(OR(LEFT($E1636,3)="1.5",LEFT($E1636,3)="2.5")))),AND($B1636&lt;&gt;"",OR(LEFT($C1636,1)="1",LEFT($C1636,1)="2"),$D1636=""),AND($D1636&lt;&gt;"",NOT(OR(LEFT($C1636,1)="1",LEFT($C1636,1)="2"))),AND($D1636&lt;&gt;"",COUNTIF(' PROJETO'!$B$14:$B$16,$D1636)=0),IF($D1636="",FALSE(),IF(COUNTIF(' PROJETO'!$B$14:$B$16,$D1636)=0,FALSE(),IFERROR(INDEX(' PROJETO'!$C$14:$C$16,MATCH($D1636,' PROJETO'!$B$14:$B$16,0))&lt;&gt;"Sim",FALSE()))))</f>
        <v>0</v>
      </c>
      <c r="AG1636" s="21" t="b">
        <f>AND($AC1636,$Y1636&gt;'CONFG.  LISTAS'!$F$4,$Z1636="",$AA1636="")</f>
        <v>0</v>
      </c>
      <c r="AH1636" s="21" t="str">
        <f t="shared" si="337"/>
        <v/>
      </c>
      <c r="AI1636" s="43" t="str">
        <f ca="1">IF(NOT($AC1636),"",IF(OR($B1636="",$C1636="",$E1636="",$F1636=""),"Preencha descrição, categoria, tipo e unidade.",IF(AND($B1636&lt;&gt;"",OR(LEFT($C1636,1)="1",LEFT($C1636,1)="2"),$D1636=""),"Informe a prática de restauração para itens diretos.",IF(AND($D1636&lt;&gt;"",NOT(OR(LEFT($C1636,1)="1",LEFT($C1636,1)="2"))),"Custos indiretos não devem pertencer a uma prática específica.",IF(AND($D1636&lt;&gt;"",COUNTIF(' PROJETO'!$B$14:$B$16,$D1636)=0),"Prática de restauração inválida ou não cadastrada.",IF(IF($D1636="",FALSE(),IF(COUNTIF(' PROJETO'!$B$14:$B$16,$D1636)=0,FALSE(),IFERROR(INDEX(' PROJETO'!$C$14:$C$16,MATCH($D1636,' PROJETO'!$B$14:$B$16,0))&lt;&gt;"Sim",FALSE()))),"A prática informada no item não foi selecionada na aba Projeto.",IF(AND(MAX($I1636,$L1636,$O1636,$R1636,$U1636,$X1636)&gt;'CONFG.  LISTAS'!$F$4,NOT(OR($Z1636&lt;&gt;"",$AA1636&lt;&gt;""))),"Memorial de cálculo ou anexo obrigatório não informado para item acima do limite.",IF(OR(AND($G1636&lt;&gt;"",$H1636&lt;&gt;"",OR($G1636&lt;=0,$H1636&lt;=0)),AND($J1636&lt;&gt;"",$K1636&lt;&gt;"",OR($J1636&lt;=0,$K1636&lt;=0)),AND($M1636&lt;&gt;"",$N1636&lt;&gt;"",OR($M1636&lt;=0,$N1636&lt;=0)),AND($P1636&lt;&gt;"",$Q1636&lt;&gt;"",OR($P1636&lt;=0,$Q1636&lt;=0)),AND($S1636&lt;&gt;"",$T1636&lt;&gt;"",OR($S1636&lt;=0,$T1636&lt;=0)),AND($V1636&lt;&gt;"",$W1636&lt;&gt;"",OR($V1636&lt;=0,$W1636&lt;=0))),"Revise os valores informados: valor unitário e quantidade devem ser maiores que zero.",IF(OR(AND($G1636="",$H1636&lt;&gt;""),AND($G1636&lt;&gt;"",$H1636=""),AND($J1636="",$K1636&lt;&gt;""),AND($J1636&lt;&gt;"",$K1636=""),AND($M1636="",$N1636&lt;&gt;""),AND($M1636&lt;&gt;"",$N1636=""),AND($P1636="",$Q1636&lt;&gt;""),AND($P1636&lt;&gt;"",$Q1636=""),AND($S1636="",$T1636&lt;&gt;""),AND($S1636&lt;&gt;"",$T1636=""),AND($V1636="",$W1636&lt;&gt;""),AND($V1636&lt;&gt;"",$W1636="")),"Há ano preenchido parcialmente: "&amp;TRIM(IF(AND($G1636="",$H1636&lt;&gt;""),"Ano 1 (falta valor unitário); ","")&amp;IF(AND($G1636&lt;&gt;"",$H1636=""),"Ano 1 (falta quantidade); ","")&amp;IF(AND($J1636="",$K1636&lt;&gt;""),"Ano 2 (falta valor unitário); ","")&amp;IF(AND($J1636&lt;&gt;"",$K1636=""),"Ano 2 (falta quantidade); ","")&amp;IF(AND($M1636="",$N1636&lt;&gt;""),"Ano 3 (falta valor unitário); ","")&amp;IF(AND($M1636&lt;&gt;"",$N1636=""),"Ano 3 (falta quantidade); ","")&amp;IF(AND($P1636="",$Q1636&lt;&gt;""),"Ano 4 (falta valor unitário); ","")&amp;IF(AND($P1636&lt;&gt;"",$Q1636=""),"Ano 4 (falta quantidade); ","")&amp;IF(AND($S1636="",$T1636&lt;&gt;""),"Ano 5 (falta valor unitário); ","")&amp;IF(AND($S1636&lt;&gt;"",$T1636=""),"Ano 5 (falta quantidade); ","")&amp;IF(AND($V1636="",$W1636&lt;&gt;""),"Ano 6 (falta valor unitário); ","")&amp;IF(AND($V1636&lt;&gt;"",$W1636=""),"Ano 6 (falta quantidade); ","")), IF(NOT(OR(AND($G1636&lt;&gt;"",$H1636&lt;&gt;""),AND($J1636&lt;&gt;"",$K1636&lt;&gt;""),AND($M1636&lt;&gt;"",$N1636&lt;&gt;""),AND($P1636&lt;&gt;"",$Q1636&lt;&gt;""),AND($S1636&lt;&gt;"",$T1636&lt;&gt;""),AND($V1636&lt;&gt;"",$W1636&lt;&gt;""))),"Informe pelo menos um ano completo com valor unitário e quantidade.",IF(AND($C1636&lt;&gt;"",$E1636&lt;&gt;"",LEFT(TRIM($C1636),1)&lt;&gt;LEFT(TRIM($E1636),1)),"Categoria e tipo estão incompatíveis.",IF(IF(OR($E1636="",$F1636=""),FALSE(),IFERROR(COUNTIF(INDIRECT("UNITS_"&amp;SUBSTITUTE(LEFT($E1636,FIND(" ",$E1636&amp;" ")-1),".","_")),$F1636)=0,TRUE())),"Unidade incompatível com o tipo selecionado.",IF(OR(AND(ISNUMBER(SEARCH("comunic",LOWER($B1636))),LEFT($E1636,3)&lt;&gt;"4.4"),AND(ISNUMBER(SEARCH("monitor",LOWER($B1636))),NOT(OR(LEFT($E1636,3)="1.5",LEFT($E1636,3)="2.5")))),"Revise a classificação do item conforme as regras de preenchimento.",IF(AND($B1636&lt;&gt;"",OR(ISNUMBER(SEARCH("outro",LOWER($B1636))),ISNUMBER(SEARCH("divers",LOWER($B1636))),ISNUMBER(SEARCH("kit",LOWER($B1636))),ISNUMBER(SEARCH("ferrament",LOWER($B1636))),ISNUMBER(SEARCH("epi",LOWER($B1636)))),NOT(OR($Z1636&lt;&gt;"",$AA1636&lt;&gt;""))),"Descrição muito genérica: detalhe melhor o item e registre o racional no memorial ou em anexo.",IF(AND($Y1636=0,$B1636&lt;&gt;"",OR($G1636&lt;&gt;"",$H1636&lt;&gt;"",$J1636&lt;&gt;"",$K1636&lt;&gt;"",$M1636&lt;&gt;"",$N1636&lt;&gt;"",$P1636&lt;&gt;"",$Q1636&lt;&gt;"",$S1636&lt;&gt;"",$T1636&lt;&gt;"",$V1636&lt;&gt;"",$W1636&lt;&gt;"")),"O item possui dados lançados, mas o total está zerado. Revise os valores informados.","")))))))))))))))</f>
        <v/>
      </c>
    </row>
    <row r="1637" spans="1:35" ht="14.25" customHeight="1" x14ac:dyDescent="0.25">
      <c r="A1637" s="57" t="str">
        <f t="shared" si="325"/>
        <v/>
      </c>
      <c r="B1637" s="61"/>
      <c r="C1637" s="61"/>
      <c r="D1637" s="58"/>
      <c r="E1637" s="61"/>
      <c r="F1637" s="61"/>
      <c r="G1637" s="272"/>
      <c r="H1637" s="62"/>
      <c r="I1637" s="273">
        <f t="shared" si="326"/>
        <v>0</v>
      </c>
      <c r="J1637" s="272"/>
      <c r="K1637" s="62"/>
      <c r="L1637" s="270">
        <f t="shared" si="327"/>
        <v>0</v>
      </c>
      <c r="M1637" s="272"/>
      <c r="N1637" s="62"/>
      <c r="O1637" s="270">
        <f t="shared" si="328"/>
        <v>0</v>
      </c>
      <c r="P1637" s="272"/>
      <c r="Q1637" s="62"/>
      <c r="R1637" s="271">
        <f t="shared" si="329"/>
        <v>0</v>
      </c>
      <c r="S1637" s="272"/>
      <c r="T1637" s="62"/>
      <c r="U1637" s="270">
        <f t="shared" si="330"/>
        <v>0</v>
      </c>
      <c r="V1637" s="272"/>
      <c r="W1637" s="62"/>
      <c r="X1637" s="270">
        <f t="shared" si="331"/>
        <v>0</v>
      </c>
      <c r="Y1637" s="270">
        <f t="shared" si="332"/>
        <v>0</v>
      </c>
      <c r="Z1637" s="61"/>
      <c r="AA1637" s="61"/>
      <c r="AB1637" s="60" t="str">
        <f t="shared" si="333"/>
        <v/>
      </c>
      <c r="AC1637" s="21" t="b">
        <f t="shared" si="334"/>
        <v>0</v>
      </c>
      <c r="AD1637" s="21" t="b">
        <f t="shared" si="335"/>
        <v>0</v>
      </c>
      <c r="AE1637" s="21" t="b">
        <f t="shared" si="336"/>
        <v>0</v>
      </c>
      <c r="AF1637" s="21" t="b">
        <f ca="1">OR(AND($AC1637,NOT($AD1637)),AND($AC1637,OR(AND($G1637="",$H1637&lt;&gt;""),AND($G1637&lt;&gt;"",$H1637=""),AND($J1637="",$K1637&lt;&gt;""),AND($J1637&lt;&gt;"",$K1637=""),AND($M1637="",$N1637&lt;&gt;""),AND($M1637&lt;&gt;"",$N1637=""),AND($P1637="",$Q1637&lt;&gt;""),AND($P1637&lt;&gt;"",$Q1637=""),AND($S1637="",$T1637&lt;&gt;""),AND($S1637&lt;&gt;"",$T1637=""),AND($V1637="",$W1637&lt;&gt;""),AND($V1637&lt;&gt;"",$W1637=""))),AND($C1637&lt;&gt;"",$E1637&lt;&gt;"",LEFT(TRIM($C1637),1)&lt;&gt;LEFT(TRIM($E1637),1)),IF(OR($E1637="",$F1637=""),FALSE(),IFERROR(COUNTIF(INDIRECT("UNITS_"&amp;SUBSTITUTE(LEFT($E1637,FIND(" ",$E1637&amp;" ")-1),".","_")),$F1637)=0,TRUE())),AND($B1637&lt;&gt;"",OR(ISNUMBER(SEARCH("outro",LOWER($B1637))),ISNUMBER(SEARCH("divers",LOWER($B1637))),ISNUMBER(SEARCH("etc",LOWER($B1637))))),OR(AND(ISNUMBER(SEARCH("comunic",LOWER($B1637))),LEFT($E1637,3)&lt;&gt;"4.4"),AND(ISNUMBER(SEARCH("monitor",LOWER($B1637))),NOT(OR(LEFT($E1637,3)="1.5",LEFT($E1637,3)="2.5")))),AND($B1637&lt;&gt;"",OR(LEFT($C1637,1)="1",LEFT($C1637,1)="2"),$D1637=""),AND($D1637&lt;&gt;"",NOT(OR(LEFT($C1637,1)="1",LEFT($C1637,1)="2"))),AND($D1637&lt;&gt;"",COUNTIF(' PROJETO'!$B$14:$B$16,$D1637)=0),IF($D1637="",FALSE(),IF(COUNTIF(' PROJETO'!$B$14:$B$16,$D1637)=0,FALSE(),IFERROR(INDEX(' PROJETO'!$C$14:$C$16,MATCH($D1637,' PROJETO'!$B$14:$B$16,0))&lt;&gt;"Sim",FALSE()))))</f>
        <v>0</v>
      </c>
      <c r="AG1637" s="21" t="b">
        <f>AND($AC1637,$Y1637&gt;'CONFG.  LISTAS'!$F$4,$Z1637="",$AA1637="")</f>
        <v>0</v>
      </c>
      <c r="AH1637" s="21" t="str">
        <f t="shared" si="337"/>
        <v/>
      </c>
      <c r="AI1637" s="43" t="str">
        <f ca="1">IF(NOT($AC1637),"",IF(OR($B1637="",$C1637="",$E1637="",$F1637=""),"Preencha descrição, categoria, tipo e unidade.",IF(AND($B1637&lt;&gt;"",OR(LEFT($C1637,1)="1",LEFT($C1637,1)="2"),$D1637=""),"Informe a prática de restauração para itens diretos.",IF(AND($D1637&lt;&gt;"",NOT(OR(LEFT($C1637,1)="1",LEFT($C1637,1)="2"))),"Custos indiretos não devem pertencer a uma prática específica.",IF(AND($D1637&lt;&gt;"",COUNTIF(' PROJETO'!$B$14:$B$16,$D1637)=0),"Prática de restauração inválida ou não cadastrada.",IF(IF($D1637="",FALSE(),IF(COUNTIF(' PROJETO'!$B$14:$B$16,$D1637)=0,FALSE(),IFERROR(INDEX(' PROJETO'!$C$14:$C$16,MATCH($D1637,' PROJETO'!$B$14:$B$16,0))&lt;&gt;"Sim",FALSE()))),"A prática informada no item não foi selecionada na aba Projeto.",IF(AND(MAX($I1637,$L1637,$O1637,$R1637,$U1637,$X1637)&gt;'CONFG.  LISTAS'!$F$4,NOT(OR($Z1637&lt;&gt;"",$AA1637&lt;&gt;""))),"Memorial de cálculo ou anexo obrigatório não informado para item acima do limite.",IF(OR(AND($G1637&lt;&gt;"",$H1637&lt;&gt;"",OR($G1637&lt;=0,$H1637&lt;=0)),AND($J1637&lt;&gt;"",$K1637&lt;&gt;"",OR($J1637&lt;=0,$K1637&lt;=0)),AND($M1637&lt;&gt;"",$N1637&lt;&gt;"",OR($M1637&lt;=0,$N1637&lt;=0)),AND($P1637&lt;&gt;"",$Q1637&lt;&gt;"",OR($P1637&lt;=0,$Q1637&lt;=0)),AND($S1637&lt;&gt;"",$T1637&lt;&gt;"",OR($S1637&lt;=0,$T1637&lt;=0)),AND($V1637&lt;&gt;"",$W1637&lt;&gt;"",OR($V1637&lt;=0,$W1637&lt;=0))),"Revise os valores informados: valor unitário e quantidade devem ser maiores que zero.",IF(OR(AND($G1637="",$H1637&lt;&gt;""),AND($G1637&lt;&gt;"",$H1637=""),AND($J1637="",$K1637&lt;&gt;""),AND($J1637&lt;&gt;"",$K1637=""),AND($M1637="",$N1637&lt;&gt;""),AND($M1637&lt;&gt;"",$N1637=""),AND($P1637="",$Q1637&lt;&gt;""),AND($P1637&lt;&gt;"",$Q1637=""),AND($S1637="",$T1637&lt;&gt;""),AND($S1637&lt;&gt;"",$T1637=""),AND($V1637="",$W1637&lt;&gt;""),AND($V1637&lt;&gt;"",$W1637="")),"Há ano preenchido parcialmente: "&amp;TRIM(IF(AND($G1637="",$H1637&lt;&gt;""),"Ano 1 (falta valor unitário); ","")&amp;IF(AND($G1637&lt;&gt;"",$H1637=""),"Ano 1 (falta quantidade); ","")&amp;IF(AND($J1637="",$K1637&lt;&gt;""),"Ano 2 (falta valor unitário); ","")&amp;IF(AND($J1637&lt;&gt;"",$K1637=""),"Ano 2 (falta quantidade); ","")&amp;IF(AND($M1637="",$N1637&lt;&gt;""),"Ano 3 (falta valor unitário); ","")&amp;IF(AND($M1637&lt;&gt;"",$N1637=""),"Ano 3 (falta quantidade); ","")&amp;IF(AND($P1637="",$Q1637&lt;&gt;""),"Ano 4 (falta valor unitário); ","")&amp;IF(AND($P1637&lt;&gt;"",$Q1637=""),"Ano 4 (falta quantidade); ","")&amp;IF(AND($S1637="",$T1637&lt;&gt;""),"Ano 5 (falta valor unitário); ","")&amp;IF(AND($S1637&lt;&gt;"",$T1637=""),"Ano 5 (falta quantidade); ","")&amp;IF(AND($V1637="",$W1637&lt;&gt;""),"Ano 6 (falta valor unitário); ","")&amp;IF(AND($V1637&lt;&gt;"",$W1637=""),"Ano 6 (falta quantidade); ","")), IF(NOT(OR(AND($G1637&lt;&gt;"",$H1637&lt;&gt;""),AND($J1637&lt;&gt;"",$K1637&lt;&gt;""),AND($M1637&lt;&gt;"",$N1637&lt;&gt;""),AND($P1637&lt;&gt;"",$Q1637&lt;&gt;""),AND($S1637&lt;&gt;"",$T1637&lt;&gt;""),AND($V1637&lt;&gt;"",$W1637&lt;&gt;""))),"Informe pelo menos um ano completo com valor unitário e quantidade.",IF(AND($C1637&lt;&gt;"",$E1637&lt;&gt;"",LEFT(TRIM($C1637),1)&lt;&gt;LEFT(TRIM($E1637),1)),"Categoria e tipo estão incompatíveis.",IF(IF(OR($E1637="",$F1637=""),FALSE(),IFERROR(COUNTIF(INDIRECT("UNITS_"&amp;SUBSTITUTE(LEFT($E1637,FIND(" ",$E1637&amp;" ")-1),".","_")),$F1637)=0,TRUE())),"Unidade incompatível com o tipo selecionado.",IF(OR(AND(ISNUMBER(SEARCH("comunic",LOWER($B1637))),LEFT($E1637,3)&lt;&gt;"4.4"),AND(ISNUMBER(SEARCH("monitor",LOWER($B1637))),NOT(OR(LEFT($E1637,3)="1.5",LEFT($E1637,3)="2.5")))),"Revise a classificação do item conforme as regras de preenchimento.",IF(AND($B1637&lt;&gt;"",OR(ISNUMBER(SEARCH("outro",LOWER($B1637))),ISNUMBER(SEARCH("divers",LOWER($B1637))),ISNUMBER(SEARCH("kit",LOWER($B1637))),ISNUMBER(SEARCH("ferrament",LOWER($B1637))),ISNUMBER(SEARCH("epi",LOWER($B1637)))),NOT(OR($Z1637&lt;&gt;"",$AA1637&lt;&gt;""))),"Descrição muito genérica: detalhe melhor o item e registre o racional no memorial ou em anexo.",IF(AND($Y1637=0,$B1637&lt;&gt;"",OR($G1637&lt;&gt;"",$H1637&lt;&gt;"",$J1637&lt;&gt;"",$K1637&lt;&gt;"",$M1637&lt;&gt;"",$N1637&lt;&gt;"",$P1637&lt;&gt;"",$Q1637&lt;&gt;"",$S1637&lt;&gt;"",$T1637&lt;&gt;"",$V1637&lt;&gt;"",$W1637&lt;&gt;"")),"O item possui dados lançados, mas o total está zerado. Revise os valores informados.","")))))))))))))))</f>
        <v/>
      </c>
    </row>
    <row r="1638" spans="1:35" ht="14.25" customHeight="1" x14ac:dyDescent="0.25">
      <c r="A1638" s="57" t="str">
        <f t="shared" si="325"/>
        <v/>
      </c>
      <c r="B1638" s="58"/>
      <c r="C1638" s="58"/>
      <c r="D1638" s="58"/>
      <c r="E1638" s="58"/>
      <c r="F1638" s="58"/>
      <c r="G1638" s="269"/>
      <c r="H1638" s="59"/>
      <c r="I1638" s="273">
        <f t="shared" si="326"/>
        <v>0</v>
      </c>
      <c r="J1638" s="269"/>
      <c r="K1638" s="59"/>
      <c r="L1638" s="270">
        <f t="shared" si="327"/>
        <v>0</v>
      </c>
      <c r="M1638" s="269"/>
      <c r="N1638" s="59"/>
      <c r="O1638" s="270">
        <f t="shared" si="328"/>
        <v>0</v>
      </c>
      <c r="P1638" s="269"/>
      <c r="Q1638" s="59"/>
      <c r="R1638" s="271">
        <f t="shared" si="329"/>
        <v>0</v>
      </c>
      <c r="S1638" s="269"/>
      <c r="T1638" s="59"/>
      <c r="U1638" s="270">
        <f t="shared" si="330"/>
        <v>0</v>
      </c>
      <c r="V1638" s="269"/>
      <c r="W1638" s="59"/>
      <c r="X1638" s="270">
        <f t="shared" si="331"/>
        <v>0</v>
      </c>
      <c r="Y1638" s="270">
        <f t="shared" si="332"/>
        <v>0</v>
      </c>
      <c r="Z1638" s="58"/>
      <c r="AA1638" s="58"/>
      <c r="AB1638" s="60" t="str">
        <f t="shared" si="333"/>
        <v/>
      </c>
      <c r="AC1638" s="21" t="b">
        <f t="shared" si="334"/>
        <v>0</v>
      </c>
      <c r="AD1638" s="21" t="b">
        <f t="shared" si="335"/>
        <v>0</v>
      </c>
      <c r="AE1638" s="21" t="b">
        <f t="shared" si="336"/>
        <v>0</v>
      </c>
      <c r="AF1638" s="21" t="b">
        <f ca="1">OR(AND($AC1638,NOT($AD1638)),AND($AC1638,OR(AND($G1638="",$H1638&lt;&gt;""),AND($G1638&lt;&gt;"",$H1638=""),AND($J1638="",$K1638&lt;&gt;""),AND($J1638&lt;&gt;"",$K1638=""),AND($M1638="",$N1638&lt;&gt;""),AND($M1638&lt;&gt;"",$N1638=""),AND($P1638="",$Q1638&lt;&gt;""),AND($P1638&lt;&gt;"",$Q1638=""),AND($S1638="",$T1638&lt;&gt;""),AND($S1638&lt;&gt;"",$T1638=""),AND($V1638="",$W1638&lt;&gt;""),AND($V1638&lt;&gt;"",$W1638=""))),AND($C1638&lt;&gt;"",$E1638&lt;&gt;"",LEFT(TRIM($C1638),1)&lt;&gt;LEFT(TRIM($E1638),1)),IF(OR($E1638="",$F1638=""),FALSE(),IFERROR(COUNTIF(INDIRECT("UNITS_"&amp;SUBSTITUTE(LEFT($E1638,FIND(" ",$E1638&amp;" ")-1),".","_")),$F1638)=0,TRUE())),AND($B1638&lt;&gt;"",OR(ISNUMBER(SEARCH("outro",LOWER($B1638))),ISNUMBER(SEARCH("divers",LOWER($B1638))),ISNUMBER(SEARCH("etc",LOWER($B1638))))),OR(AND(ISNUMBER(SEARCH("comunic",LOWER($B1638))),LEFT($E1638,3)&lt;&gt;"4.4"),AND(ISNUMBER(SEARCH("monitor",LOWER($B1638))),NOT(OR(LEFT($E1638,3)="1.5",LEFT($E1638,3)="2.5")))),AND($B1638&lt;&gt;"",OR(LEFT($C1638,1)="1",LEFT($C1638,1)="2"),$D1638=""),AND($D1638&lt;&gt;"",NOT(OR(LEFT($C1638,1)="1",LEFT($C1638,1)="2"))),AND($D1638&lt;&gt;"",COUNTIF(' PROJETO'!$B$14:$B$16,$D1638)=0),IF($D1638="",FALSE(),IF(COUNTIF(' PROJETO'!$B$14:$B$16,$D1638)=0,FALSE(),IFERROR(INDEX(' PROJETO'!$C$14:$C$16,MATCH($D1638,' PROJETO'!$B$14:$B$16,0))&lt;&gt;"Sim",FALSE()))))</f>
        <v>0</v>
      </c>
      <c r="AG1638" s="21" t="b">
        <f>AND($AC1638,$Y1638&gt;'CONFG.  LISTAS'!$F$4,$Z1638="",$AA1638="")</f>
        <v>0</v>
      </c>
      <c r="AH1638" s="21" t="str">
        <f t="shared" si="337"/>
        <v/>
      </c>
      <c r="AI1638" s="43" t="str">
        <f ca="1">IF(NOT($AC1638),"",IF(OR($B1638="",$C1638="",$E1638="",$F1638=""),"Preencha descrição, categoria, tipo e unidade.",IF(AND($B1638&lt;&gt;"",OR(LEFT($C1638,1)="1",LEFT($C1638,1)="2"),$D1638=""),"Informe a prática de restauração para itens diretos.",IF(AND($D1638&lt;&gt;"",NOT(OR(LEFT($C1638,1)="1",LEFT($C1638,1)="2"))),"Custos indiretos não devem pertencer a uma prática específica.",IF(AND($D1638&lt;&gt;"",COUNTIF(' PROJETO'!$B$14:$B$16,$D1638)=0),"Prática de restauração inválida ou não cadastrada.",IF(IF($D1638="",FALSE(),IF(COUNTIF(' PROJETO'!$B$14:$B$16,$D1638)=0,FALSE(),IFERROR(INDEX(' PROJETO'!$C$14:$C$16,MATCH($D1638,' PROJETO'!$B$14:$B$16,0))&lt;&gt;"Sim",FALSE()))),"A prática informada no item não foi selecionada na aba Projeto.",IF(AND(MAX($I1638,$L1638,$O1638,$R1638,$U1638,$X1638)&gt;'CONFG.  LISTAS'!$F$4,NOT(OR($Z1638&lt;&gt;"",$AA1638&lt;&gt;""))),"Memorial de cálculo ou anexo obrigatório não informado para item acima do limite.",IF(OR(AND($G1638&lt;&gt;"",$H1638&lt;&gt;"",OR($G1638&lt;=0,$H1638&lt;=0)),AND($J1638&lt;&gt;"",$K1638&lt;&gt;"",OR($J1638&lt;=0,$K1638&lt;=0)),AND($M1638&lt;&gt;"",$N1638&lt;&gt;"",OR($M1638&lt;=0,$N1638&lt;=0)),AND($P1638&lt;&gt;"",$Q1638&lt;&gt;"",OR($P1638&lt;=0,$Q1638&lt;=0)),AND($S1638&lt;&gt;"",$T1638&lt;&gt;"",OR($S1638&lt;=0,$T1638&lt;=0)),AND($V1638&lt;&gt;"",$W1638&lt;&gt;"",OR($V1638&lt;=0,$W1638&lt;=0))),"Revise os valores informados: valor unitário e quantidade devem ser maiores que zero.",IF(OR(AND($G1638="",$H1638&lt;&gt;""),AND($G1638&lt;&gt;"",$H1638=""),AND($J1638="",$K1638&lt;&gt;""),AND($J1638&lt;&gt;"",$K1638=""),AND($M1638="",$N1638&lt;&gt;""),AND($M1638&lt;&gt;"",$N1638=""),AND($P1638="",$Q1638&lt;&gt;""),AND($P1638&lt;&gt;"",$Q1638=""),AND($S1638="",$T1638&lt;&gt;""),AND($S1638&lt;&gt;"",$T1638=""),AND($V1638="",$W1638&lt;&gt;""),AND($V1638&lt;&gt;"",$W1638="")),"Há ano preenchido parcialmente: "&amp;TRIM(IF(AND($G1638="",$H1638&lt;&gt;""),"Ano 1 (falta valor unitário); ","")&amp;IF(AND($G1638&lt;&gt;"",$H1638=""),"Ano 1 (falta quantidade); ","")&amp;IF(AND($J1638="",$K1638&lt;&gt;""),"Ano 2 (falta valor unitário); ","")&amp;IF(AND($J1638&lt;&gt;"",$K1638=""),"Ano 2 (falta quantidade); ","")&amp;IF(AND($M1638="",$N1638&lt;&gt;""),"Ano 3 (falta valor unitário); ","")&amp;IF(AND($M1638&lt;&gt;"",$N1638=""),"Ano 3 (falta quantidade); ","")&amp;IF(AND($P1638="",$Q1638&lt;&gt;""),"Ano 4 (falta valor unitário); ","")&amp;IF(AND($P1638&lt;&gt;"",$Q1638=""),"Ano 4 (falta quantidade); ","")&amp;IF(AND($S1638="",$T1638&lt;&gt;""),"Ano 5 (falta valor unitário); ","")&amp;IF(AND($S1638&lt;&gt;"",$T1638=""),"Ano 5 (falta quantidade); ","")&amp;IF(AND($V1638="",$W1638&lt;&gt;""),"Ano 6 (falta valor unitário); ","")&amp;IF(AND($V1638&lt;&gt;"",$W1638=""),"Ano 6 (falta quantidade); ","")), IF(NOT(OR(AND($G1638&lt;&gt;"",$H1638&lt;&gt;""),AND($J1638&lt;&gt;"",$K1638&lt;&gt;""),AND($M1638&lt;&gt;"",$N1638&lt;&gt;""),AND($P1638&lt;&gt;"",$Q1638&lt;&gt;""),AND($S1638&lt;&gt;"",$T1638&lt;&gt;""),AND($V1638&lt;&gt;"",$W1638&lt;&gt;""))),"Informe pelo menos um ano completo com valor unitário e quantidade.",IF(AND($C1638&lt;&gt;"",$E1638&lt;&gt;"",LEFT(TRIM($C1638),1)&lt;&gt;LEFT(TRIM($E1638),1)),"Categoria e tipo estão incompatíveis.",IF(IF(OR($E1638="",$F1638=""),FALSE(),IFERROR(COUNTIF(INDIRECT("UNITS_"&amp;SUBSTITUTE(LEFT($E1638,FIND(" ",$E1638&amp;" ")-1),".","_")),$F1638)=0,TRUE())),"Unidade incompatível com o tipo selecionado.",IF(OR(AND(ISNUMBER(SEARCH("comunic",LOWER($B1638))),LEFT($E1638,3)&lt;&gt;"4.4"),AND(ISNUMBER(SEARCH("monitor",LOWER($B1638))),NOT(OR(LEFT($E1638,3)="1.5",LEFT($E1638,3)="2.5")))),"Revise a classificação do item conforme as regras de preenchimento.",IF(AND($B1638&lt;&gt;"",OR(ISNUMBER(SEARCH("outro",LOWER($B1638))),ISNUMBER(SEARCH("divers",LOWER($B1638))),ISNUMBER(SEARCH("kit",LOWER($B1638))),ISNUMBER(SEARCH("ferrament",LOWER($B1638))),ISNUMBER(SEARCH("epi",LOWER($B1638)))),NOT(OR($Z1638&lt;&gt;"",$AA1638&lt;&gt;""))),"Descrição muito genérica: detalhe melhor o item e registre o racional no memorial ou em anexo.",IF(AND($Y1638=0,$B1638&lt;&gt;"",OR($G1638&lt;&gt;"",$H1638&lt;&gt;"",$J1638&lt;&gt;"",$K1638&lt;&gt;"",$M1638&lt;&gt;"",$N1638&lt;&gt;"",$P1638&lt;&gt;"",$Q1638&lt;&gt;"",$S1638&lt;&gt;"",$T1638&lt;&gt;"",$V1638&lt;&gt;"",$W1638&lt;&gt;"")),"O item possui dados lançados, mas o total está zerado. Revise os valores informados.","")))))))))))))))</f>
        <v/>
      </c>
    </row>
    <row r="1639" spans="1:35" ht="14.25" customHeight="1" x14ac:dyDescent="0.25">
      <c r="A1639" s="57" t="str">
        <f t="shared" si="325"/>
        <v/>
      </c>
      <c r="B1639" s="61"/>
      <c r="C1639" s="61"/>
      <c r="D1639" s="58"/>
      <c r="E1639" s="61"/>
      <c r="F1639" s="61"/>
      <c r="G1639" s="272"/>
      <c r="H1639" s="62"/>
      <c r="I1639" s="273">
        <f t="shared" si="326"/>
        <v>0</v>
      </c>
      <c r="J1639" s="272"/>
      <c r="K1639" s="62"/>
      <c r="L1639" s="270">
        <f t="shared" si="327"/>
        <v>0</v>
      </c>
      <c r="M1639" s="272"/>
      <c r="N1639" s="62"/>
      <c r="O1639" s="270">
        <f t="shared" si="328"/>
        <v>0</v>
      </c>
      <c r="P1639" s="272"/>
      <c r="Q1639" s="62"/>
      <c r="R1639" s="271">
        <f t="shared" si="329"/>
        <v>0</v>
      </c>
      <c r="S1639" s="272"/>
      <c r="T1639" s="62"/>
      <c r="U1639" s="270">
        <f t="shared" si="330"/>
        <v>0</v>
      </c>
      <c r="V1639" s="272"/>
      <c r="W1639" s="62"/>
      <c r="X1639" s="270">
        <f t="shared" si="331"/>
        <v>0</v>
      </c>
      <c r="Y1639" s="270">
        <f t="shared" si="332"/>
        <v>0</v>
      </c>
      <c r="Z1639" s="61"/>
      <c r="AA1639" s="61"/>
      <c r="AB1639" s="60" t="str">
        <f t="shared" si="333"/>
        <v/>
      </c>
      <c r="AC1639" s="21" t="b">
        <f t="shared" si="334"/>
        <v>0</v>
      </c>
      <c r="AD1639" s="21" t="b">
        <f t="shared" si="335"/>
        <v>0</v>
      </c>
      <c r="AE1639" s="21" t="b">
        <f t="shared" si="336"/>
        <v>0</v>
      </c>
      <c r="AF1639" s="21" t="b">
        <f ca="1">OR(AND($AC1639,NOT($AD1639)),AND($AC1639,OR(AND($G1639="",$H1639&lt;&gt;""),AND($G1639&lt;&gt;"",$H1639=""),AND($J1639="",$K1639&lt;&gt;""),AND($J1639&lt;&gt;"",$K1639=""),AND($M1639="",$N1639&lt;&gt;""),AND($M1639&lt;&gt;"",$N1639=""),AND($P1639="",$Q1639&lt;&gt;""),AND($P1639&lt;&gt;"",$Q1639=""),AND($S1639="",$T1639&lt;&gt;""),AND($S1639&lt;&gt;"",$T1639=""),AND($V1639="",$W1639&lt;&gt;""),AND($V1639&lt;&gt;"",$W1639=""))),AND($C1639&lt;&gt;"",$E1639&lt;&gt;"",LEFT(TRIM($C1639),1)&lt;&gt;LEFT(TRIM($E1639),1)),IF(OR($E1639="",$F1639=""),FALSE(),IFERROR(COUNTIF(INDIRECT("UNITS_"&amp;SUBSTITUTE(LEFT($E1639,FIND(" ",$E1639&amp;" ")-1),".","_")),$F1639)=0,TRUE())),AND($B1639&lt;&gt;"",OR(ISNUMBER(SEARCH("outro",LOWER($B1639))),ISNUMBER(SEARCH("divers",LOWER($B1639))),ISNUMBER(SEARCH("etc",LOWER($B1639))))),OR(AND(ISNUMBER(SEARCH("comunic",LOWER($B1639))),LEFT($E1639,3)&lt;&gt;"4.4"),AND(ISNUMBER(SEARCH("monitor",LOWER($B1639))),NOT(OR(LEFT($E1639,3)="1.5",LEFT($E1639,3)="2.5")))),AND($B1639&lt;&gt;"",OR(LEFT($C1639,1)="1",LEFT($C1639,1)="2"),$D1639=""),AND($D1639&lt;&gt;"",NOT(OR(LEFT($C1639,1)="1",LEFT($C1639,1)="2"))),AND($D1639&lt;&gt;"",COUNTIF(' PROJETO'!$B$14:$B$16,$D1639)=0),IF($D1639="",FALSE(),IF(COUNTIF(' PROJETO'!$B$14:$B$16,$D1639)=0,FALSE(),IFERROR(INDEX(' PROJETO'!$C$14:$C$16,MATCH($D1639,' PROJETO'!$B$14:$B$16,0))&lt;&gt;"Sim",FALSE()))))</f>
        <v>0</v>
      </c>
      <c r="AG1639" s="21" t="b">
        <f>AND($AC1639,$Y1639&gt;'CONFG.  LISTAS'!$F$4,$Z1639="",$AA1639="")</f>
        <v>0</v>
      </c>
      <c r="AH1639" s="21" t="str">
        <f t="shared" si="337"/>
        <v/>
      </c>
      <c r="AI1639" s="43" t="str">
        <f ca="1">IF(NOT($AC1639),"",IF(OR($B1639="",$C1639="",$E1639="",$F1639=""),"Preencha descrição, categoria, tipo e unidade.",IF(AND($B1639&lt;&gt;"",OR(LEFT($C1639,1)="1",LEFT($C1639,1)="2"),$D1639=""),"Informe a prática de restauração para itens diretos.",IF(AND($D1639&lt;&gt;"",NOT(OR(LEFT($C1639,1)="1",LEFT($C1639,1)="2"))),"Custos indiretos não devem pertencer a uma prática específica.",IF(AND($D1639&lt;&gt;"",COUNTIF(' PROJETO'!$B$14:$B$16,$D1639)=0),"Prática de restauração inválida ou não cadastrada.",IF(IF($D1639="",FALSE(),IF(COUNTIF(' PROJETO'!$B$14:$B$16,$D1639)=0,FALSE(),IFERROR(INDEX(' PROJETO'!$C$14:$C$16,MATCH($D1639,' PROJETO'!$B$14:$B$16,0))&lt;&gt;"Sim",FALSE()))),"A prática informada no item não foi selecionada na aba Projeto.",IF(AND(MAX($I1639,$L1639,$O1639,$R1639,$U1639,$X1639)&gt;'CONFG.  LISTAS'!$F$4,NOT(OR($Z1639&lt;&gt;"",$AA1639&lt;&gt;""))),"Memorial de cálculo ou anexo obrigatório não informado para item acima do limite.",IF(OR(AND($G1639&lt;&gt;"",$H1639&lt;&gt;"",OR($G1639&lt;=0,$H1639&lt;=0)),AND($J1639&lt;&gt;"",$K1639&lt;&gt;"",OR($J1639&lt;=0,$K1639&lt;=0)),AND($M1639&lt;&gt;"",$N1639&lt;&gt;"",OR($M1639&lt;=0,$N1639&lt;=0)),AND($P1639&lt;&gt;"",$Q1639&lt;&gt;"",OR($P1639&lt;=0,$Q1639&lt;=0)),AND($S1639&lt;&gt;"",$T1639&lt;&gt;"",OR($S1639&lt;=0,$T1639&lt;=0)),AND($V1639&lt;&gt;"",$W1639&lt;&gt;"",OR($V1639&lt;=0,$W1639&lt;=0))),"Revise os valores informados: valor unitário e quantidade devem ser maiores que zero.",IF(OR(AND($G1639="",$H1639&lt;&gt;""),AND($G1639&lt;&gt;"",$H1639=""),AND($J1639="",$K1639&lt;&gt;""),AND($J1639&lt;&gt;"",$K1639=""),AND($M1639="",$N1639&lt;&gt;""),AND($M1639&lt;&gt;"",$N1639=""),AND($P1639="",$Q1639&lt;&gt;""),AND($P1639&lt;&gt;"",$Q1639=""),AND($S1639="",$T1639&lt;&gt;""),AND($S1639&lt;&gt;"",$T1639=""),AND($V1639="",$W1639&lt;&gt;""),AND($V1639&lt;&gt;"",$W1639="")),"Há ano preenchido parcialmente: "&amp;TRIM(IF(AND($G1639="",$H1639&lt;&gt;""),"Ano 1 (falta valor unitário); ","")&amp;IF(AND($G1639&lt;&gt;"",$H1639=""),"Ano 1 (falta quantidade); ","")&amp;IF(AND($J1639="",$K1639&lt;&gt;""),"Ano 2 (falta valor unitário); ","")&amp;IF(AND($J1639&lt;&gt;"",$K1639=""),"Ano 2 (falta quantidade); ","")&amp;IF(AND($M1639="",$N1639&lt;&gt;""),"Ano 3 (falta valor unitário); ","")&amp;IF(AND($M1639&lt;&gt;"",$N1639=""),"Ano 3 (falta quantidade); ","")&amp;IF(AND($P1639="",$Q1639&lt;&gt;""),"Ano 4 (falta valor unitário); ","")&amp;IF(AND($P1639&lt;&gt;"",$Q1639=""),"Ano 4 (falta quantidade); ","")&amp;IF(AND($S1639="",$T1639&lt;&gt;""),"Ano 5 (falta valor unitário); ","")&amp;IF(AND($S1639&lt;&gt;"",$T1639=""),"Ano 5 (falta quantidade); ","")&amp;IF(AND($V1639="",$W1639&lt;&gt;""),"Ano 6 (falta valor unitário); ","")&amp;IF(AND($V1639&lt;&gt;"",$W1639=""),"Ano 6 (falta quantidade); ","")), IF(NOT(OR(AND($G1639&lt;&gt;"",$H1639&lt;&gt;""),AND($J1639&lt;&gt;"",$K1639&lt;&gt;""),AND($M1639&lt;&gt;"",$N1639&lt;&gt;""),AND($P1639&lt;&gt;"",$Q1639&lt;&gt;""),AND($S1639&lt;&gt;"",$T1639&lt;&gt;""),AND($V1639&lt;&gt;"",$W1639&lt;&gt;""))),"Informe pelo menos um ano completo com valor unitário e quantidade.",IF(AND($C1639&lt;&gt;"",$E1639&lt;&gt;"",LEFT(TRIM($C1639),1)&lt;&gt;LEFT(TRIM($E1639),1)),"Categoria e tipo estão incompatíveis.",IF(IF(OR($E1639="",$F1639=""),FALSE(),IFERROR(COUNTIF(INDIRECT("UNITS_"&amp;SUBSTITUTE(LEFT($E1639,FIND(" ",$E1639&amp;" ")-1),".","_")),$F1639)=0,TRUE())),"Unidade incompatível com o tipo selecionado.",IF(OR(AND(ISNUMBER(SEARCH("comunic",LOWER($B1639))),LEFT($E1639,3)&lt;&gt;"4.4"),AND(ISNUMBER(SEARCH("monitor",LOWER($B1639))),NOT(OR(LEFT($E1639,3)="1.5",LEFT($E1639,3)="2.5")))),"Revise a classificação do item conforme as regras de preenchimento.",IF(AND($B1639&lt;&gt;"",OR(ISNUMBER(SEARCH("outro",LOWER($B1639))),ISNUMBER(SEARCH("divers",LOWER($B1639))),ISNUMBER(SEARCH("kit",LOWER($B1639))),ISNUMBER(SEARCH("ferrament",LOWER($B1639))),ISNUMBER(SEARCH("epi",LOWER($B1639)))),NOT(OR($Z1639&lt;&gt;"",$AA1639&lt;&gt;""))),"Descrição muito genérica: detalhe melhor o item e registre o racional no memorial ou em anexo.",IF(AND($Y1639=0,$B1639&lt;&gt;"",OR($G1639&lt;&gt;"",$H1639&lt;&gt;"",$J1639&lt;&gt;"",$K1639&lt;&gt;"",$M1639&lt;&gt;"",$N1639&lt;&gt;"",$P1639&lt;&gt;"",$Q1639&lt;&gt;"",$S1639&lt;&gt;"",$T1639&lt;&gt;"",$V1639&lt;&gt;"",$W1639&lt;&gt;"")),"O item possui dados lançados, mas o total está zerado. Revise os valores informados.","")))))))))))))))</f>
        <v/>
      </c>
    </row>
    <row r="1640" spans="1:35" ht="14.25" customHeight="1" x14ac:dyDescent="0.25">
      <c r="A1640" s="57" t="str">
        <f t="shared" si="325"/>
        <v/>
      </c>
      <c r="B1640" s="58"/>
      <c r="C1640" s="58"/>
      <c r="D1640" s="58"/>
      <c r="E1640" s="58"/>
      <c r="F1640" s="58"/>
      <c r="G1640" s="269"/>
      <c r="H1640" s="59"/>
      <c r="I1640" s="273">
        <f t="shared" si="326"/>
        <v>0</v>
      </c>
      <c r="J1640" s="269"/>
      <c r="K1640" s="59"/>
      <c r="L1640" s="270">
        <f t="shared" si="327"/>
        <v>0</v>
      </c>
      <c r="M1640" s="269"/>
      <c r="N1640" s="59"/>
      <c r="O1640" s="270">
        <f t="shared" si="328"/>
        <v>0</v>
      </c>
      <c r="P1640" s="269"/>
      <c r="Q1640" s="59"/>
      <c r="R1640" s="271">
        <f t="shared" si="329"/>
        <v>0</v>
      </c>
      <c r="S1640" s="269"/>
      <c r="T1640" s="59"/>
      <c r="U1640" s="270">
        <f t="shared" si="330"/>
        <v>0</v>
      </c>
      <c r="V1640" s="269"/>
      <c r="W1640" s="59"/>
      <c r="X1640" s="270">
        <f t="shared" si="331"/>
        <v>0</v>
      </c>
      <c r="Y1640" s="270">
        <f t="shared" si="332"/>
        <v>0</v>
      </c>
      <c r="Z1640" s="58"/>
      <c r="AA1640" s="58"/>
      <c r="AB1640" s="60" t="str">
        <f t="shared" si="333"/>
        <v/>
      </c>
      <c r="AC1640" s="21" t="b">
        <f t="shared" si="334"/>
        <v>0</v>
      </c>
      <c r="AD1640" s="21" t="b">
        <f t="shared" si="335"/>
        <v>0</v>
      </c>
      <c r="AE1640" s="21" t="b">
        <f t="shared" si="336"/>
        <v>0</v>
      </c>
      <c r="AF1640" s="21" t="b">
        <f ca="1">OR(AND($AC1640,NOT($AD1640)),AND($AC1640,OR(AND($G1640="",$H1640&lt;&gt;""),AND($G1640&lt;&gt;"",$H1640=""),AND($J1640="",$K1640&lt;&gt;""),AND($J1640&lt;&gt;"",$K1640=""),AND($M1640="",$N1640&lt;&gt;""),AND($M1640&lt;&gt;"",$N1640=""),AND($P1640="",$Q1640&lt;&gt;""),AND($P1640&lt;&gt;"",$Q1640=""),AND($S1640="",$T1640&lt;&gt;""),AND($S1640&lt;&gt;"",$T1640=""),AND($V1640="",$W1640&lt;&gt;""),AND($V1640&lt;&gt;"",$W1640=""))),AND($C1640&lt;&gt;"",$E1640&lt;&gt;"",LEFT(TRIM($C1640),1)&lt;&gt;LEFT(TRIM($E1640),1)),IF(OR($E1640="",$F1640=""),FALSE(),IFERROR(COUNTIF(INDIRECT("UNITS_"&amp;SUBSTITUTE(LEFT($E1640,FIND(" ",$E1640&amp;" ")-1),".","_")),$F1640)=0,TRUE())),AND($B1640&lt;&gt;"",OR(ISNUMBER(SEARCH("outro",LOWER($B1640))),ISNUMBER(SEARCH("divers",LOWER($B1640))),ISNUMBER(SEARCH("etc",LOWER($B1640))))),OR(AND(ISNUMBER(SEARCH("comunic",LOWER($B1640))),LEFT($E1640,3)&lt;&gt;"4.4"),AND(ISNUMBER(SEARCH("monitor",LOWER($B1640))),NOT(OR(LEFT($E1640,3)="1.5",LEFT($E1640,3)="2.5")))),AND($B1640&lt;&gt;"",OR(LEFT($C1640,1)="1",LEFT($C1640,1)="2"),$D1640=""),AND($D1640&lt;&gt;"",NOT(OR(LEFT($C1640,1)="1",LEFT($C1640,1)="2"))),AND($D1640&lt;&gt;"",COUNTIF(' PROJETO'!$B$14:$B$16,$D1640)=0),IF($D1640="",FALSE(),IF(COUNTIF(' PROJETO'!$B$14:$B$16,$D1640)=0,FALSE(),IFERROR(INDEX(' PROJETO'!$C$14:$C$16,MATCH($D1640,' PROJETO'!$B$14:$B$16,0))&lt;&gt;"Sim",FALSE()))))</f>
        <v>0</v>
      </c>
      <c r="AG1640" s="21" t="b">
        <f>AND($AC1640,$Y1640&gt;'CONFG.  LISTAS'!$F$4,$Z1640="",$AA1640="")</f>
        <v>0</v>
      </c>
      <c r="AH1640" s="21" t="str">
        <f t="shared" si="337"/>
        <v/>
      </c>
      <c r="AI1640" s="43" t="str">
        <f ca="1">IF(NOT($AC1640),"",IF(OR($B1640="",$C1640="",$E1640="",$F1640=""),"Preencha descrição, categoria, tipo e unidade.",IF(AND($B1640&lt;&gt;"",OR(LEFT($C1640,1)="1",LEFT($C1640,1)="2"),$D1640=""),"Informe a prática de restauração para itens diretos.",IF(AND($D1640&lt;&gt;"",NOT(OR(LEFT($C1640,1)="1",LEFT($C1640,1)="2"))),"Custos indiretos não devem pertencer a uma prática específica.",IF(AND($D1640&lt;&gt;"",COUNTIF(' PROJETO'!$B$14:$B$16,$D1640)=0),"Prática de restauração inválida ou não cadastrada.",IF(IF($D1640="",FALSE(),IF(COUNTIF(' PROJETO'!$B$14:$B$16,$D1640)=0,FALSE(),IFERROR(INDEX(' PROJETO'!$C$14:$C$16,MATCH($D1640,' PROJETO'!$B$14:$B$16,0))&lt;&gt;"Sim",FALSE()))),"A prática informada no item não foi selecionada na aba Projeto.",IF(AND(MAX($I1640,$L1640,$O1640,$R1640,$U1640,$X1640)&gt;'CONFG.  LISTAS'!$F$4,NOT(OR($Z1640&lt;&gt;"",$AA1640&lt;&gt;""))),"Memorial de cálculo ou anexo obrigatório não informado para item acima do limite.",IF(OR(AND($G1640&lt;&gt;"",$H1640&lt;&gt;"",OR($G1640&lt;=0,$H1640&lt;=0)),AND($J1640&lt;&gt;"",$K1640&lt;&gt;"",OR($J1640&lt;=0,$K1640&lt;=0)),AND($M1640&lt;&gt;"",$N1640&lt;&gt;"",OR($M1640&lt;=0,$N1640&lt;=0)),AND($P1640&lt;&gt;"",$Q1640&lt;&gt;"",OR($P1640&lt;=0,$Q1640&lt;=0)),AND($S1640&lt;&gt;"",$T1640&lt;&gt;"",OR($S1640&lt;=0,$T1640&lt;=0)),AND($V1640&lt;&gt;"",$W1640&lt;&gt;"",OR($V1640&lt;=0,$W1640&lt;=0))),"Revise os valores informados: valor unitário e quantidade devem ser maiores que zero.",IF(OR(AND($G1640="",$H1640&lt;&gt;""),AND($G1640&lt;&gt;"",$H1640=""),AND($J1640="",$K1640&lt;&gt;""),AND($J1640&lt;&gt;"",$K1640=""),AND($M1640="",$N1640&lt;&gt;""),AND($M1640&lt;&gt;"",$N1640=""),AND($P1640="",$Q1640&lt;&gt;""),AND($P1640&lt;&gt;"",$Q1640=""),AND($S1640="",$T1640&lt;&gt;""),AND($S1640&lt;&gt;"",$T1640=""),AND($V1640="",$W1640&lt;&gt;""),AND($V1640&lt;&gt;"",$W1640="")),"Há ano preenchido parcialmente: "&amp;TRIM(IF(AND($G1640="",$H1640&lt;&gt;""),"Ano 1 (falta valor unitário); ","")&amp;IF(AND($G1640&lt;&gt;"",$H1640=""),"Ano 1 (falta quantidade); ","")&amp;IF(AND($J1640="",$K1640&lt;&gt;""),"Ano 2 (falta valor unitário); ","")&amp;IF(AND($J1640&lt;&gt;"",$K1640=""),"Ano 2 (falta quantidade); ","")&amp;IF(AND($M1640="",$N1640&lt;&gt;""),"Ano 3 (falta valor unitário); ","")&amp;IF(AND($M1640&lt;&gt;"",$N1640=""),"Ano 3 (falta quantidade); ","")&amp;IF(AND($P1640="",$Q1640&lt;&gt;""),"Ano 4 (falta valor unitário); ","")&amp;IF(AND($P1640&lt;&gt;"",$Q1640=""),"Ano 4 (falta quantidade); ","")&amp;IF(AND($S1640="",$T1640&lt;&gt;""),"Ano 5 (falta valor unitário); ","")&amp;IF(AND($S1640&lt;&gt;"",$T1640=""),"Ano 5 (falta quantidade); ","")&amp;IF(AND($V1640="",$W1640&lt;&gt;""),"Ano 6 (falta valor unitário); ","")&amp;IF(AND($V1640&lt;&gt;"",$W1640=""),"Ano 6 (falta quantidade); ","")), IF(NOT(OR(AND($G1640&lt;&gt;"",$H1640&lt;&gt;""),AND($J1640&lt;&gt;"",$K1640&lt;&gt;""),AND($M1640&lt;&gt;"",$N1640&lt;&gt;""),AND($P1640&lt;&gt;"",$Q1640&lt;&gt;""),AND($S1640&lt;&gt;"",$T1640&lt;&gt;""),AND($V1640&lt;&gt;"",$W1640&lt;&gt;""))),"Informe pelo menos um ano completo com valor unitário e quantidade.",IF(AND($C1640&lt;&gt;"",$E1640&lt;&gt;"",LEFT(TRIM($C1640),1)&lt;&gt;LEFT(TRIM($E1640),1)),"Categoria e tipo estão incompatíveis.",IF(IF(OR($E1640="",$F1640=""),FALSE(),IFERROR(COUNTIF(INDIRECT("UNITS_"&amp;SUBSTITUTE(LEFT($E1640,FIND(" ",$E1640&amp;" ")-1),".","_")),$F1640)=0,TRUE())),"Unidade incompatível com o tipo selecionado.",IF(OR(AND(ISNUMBER(SEARCH("comunic",LOWER($B1640))),LEFT($E1640,3)&lt;&gt;"4.4"),AND(ISNUMBER(SEARCH("monitor",LOWER($B1640))),NOT(OR(LEFT($E1640,3)="1.5",LEFT($E1640,3)="2.5")))),"Revise a classificação do item conforme as regras de preenchimento.",IF(AND($B1640&lt;&gt;"",OR(ISNUMBER(SEARCH("outro",LOWER($B1640))),ISNUMBER(SEARCH("divers",LOWER($B1640))),ISNUMBER(SEARCH("kit",LOWER($B1640))),ISNUMBER(SEARCH("ferrament",LOWER($B1640))),ISNUMBER(SEARCH("epi",LOWER($B1640)))),NOT(OR($Z1640&lt;&gt;"",$AA1640&lt;&gt;""))),"Descrição muito genérica: detalhe melhor o item e registre o racional no memorial ou em anexo.",IF(AND($Y1640=0,$B1640&lt;&gt;"",OR($G1640&lt;&gt;"",$H1640&lt;&gt;"",$J1640&lt;&gt;"",$K1640&lt;&gt;"",$M1640&lt;&gt;"",$N1640&lt;&gt;"",$P1640&lt;&gt;"",$Q1640&lt;&gt;"",$S1640&lt;&gt;"",$T1640&lt;&gt;"",$V1640&lt;&gt;"",$W1640&lt;&gt;"")),"O item possui dados lançados, mas o total está zerado. Revise os valores informados.","")))))))))))))))</f>
        <v/>
      </c>
    </row>
    <row r="1641" spans="1:35" ht="14.25" customHeight="1" x14ac:dyDescent="0.25">
      <c r="A1641" s="57" t="str">
        <f t="shared" si="325"/>
        <v/>
      </c>
      <c r="B1641" s="61"/>
      <c r="C1641" s="61"/>
      <c r="D1641" s="58"/>
      <c r="E1641" s="61"/>
      <c r="F1641" s="61"/>
      <c r="G1641" s="272"/>
      <c r="H1641" s="62"/>
      <c r="I1641" s="273">
        <f t="shared" si="326"/>
        <v>0</v>
      </c>
      <c r="J1641" s="272"/>
      <c r="K1641" s="62"/>
      <c r="L1641" s="270">
        <f t="shared" si="327"/>
        <v>0</v>
      </c>
      <c r="M1641" s="272"/>
      <c r="N1641" s="62"/>
      <c r="O1641" s="270">
        <f t="shared" si="328"/>
        <v>0</v>
      </c>
      <c r="P1641" s="272"/>
      <c r="Q1641" s="62"/>
      <c r="R1641" s="271">
        <f t="shared" si="329"/>
        <v>0</v>
      </c>
      <c r="S1641" s="272"/>
      <c r="T1641" s="62"/>
      <c r="U1641" s="270">
        <f t="shared" si="330"/>
        <v>0</v>
      </c>
      <c r="V1641" s="272"/>
      <c r="W1641" s="62"/>
      <c r="X1641" s="270">
        <f t="shared" si="331"/>
        <v>0</v>
      </c>
      <c r="Y1641" s="270">
        <f t="shared" si="332"/>
        <v>0</v>
      </c>
      <c r="Z1641" s="61"/>
      <c r="AA1641" s="61"/>
      <c r="AB1641" s="60" t="str">
        <f t="shared" si="333"/>
        <v/>
      </c>
      <c r="AC1641" s="21" t="b">
        <f t="shared" si="334"/>
        <v>0</v>
      </c>
      <c r="AD1641" s="21" t="b">
        <f t="shared" si="335"/>
        <v>0</v>
      </c>
      <c r="AE1641" s="21" t="b">
        <f t="shared" si="336"/>
        <v>0</v>
      </c>
      <c r="AF1641" s="21" t="b">
        <f ca="1">OR(AND($AC1641,NOT($AD1641)),AND($AC1641,OR(AND($G1641="",$H1641&lt;&gt;""),AND($G1641&lt;&gt;"",$H1641=""),AND($J1641="",$K1641&lt;&gt;""),AND($J1641&lt;&gt;"",$K1641=""),AND($M1641="",$N1641&lt;&gt;""),AND($M1641&lt;&gt;"",$N1641=""),AND($P1641="",$Q1641&lt;&gt;""),AND($P1641&lt;&gt;"",$Q1641=""),AND($S1641="",$T1641&lt;&gt;""),AND($S1641&lt;&gt;"",$T1641=""),AND($V1641="",$W1641&lt;&gt;""),AND($V1641&lt;&gt;"",$W1641=""))),AND($C1641&lt;&gt;"",$E1641&lt;&gt;"",LEFT(TRIM($C1641),1)&lt;&gt;LEFT(TRIM($E1641),1)),IF(OR($E1641="",$F1641=""),FALSE(),IFERROR(COUNTIF(INDIRECT("UNITS_"&amp;SUBSTITUTE(LEFT($E1641,FIND(" ",$E1641&amp;" ")-1),".","_")),$F1641)=0,TRUE())),AND($B1641&lt;&gt;"",OR(ISNUMBER(SEARCH("outro",LOWER($B1641))),ISNUMBER(SEARCH("divers",LOWER($B1641))),ISNUMBER(SEARCH("etc",LOWER($B1641))))),OR(AND(ISNUMBER(SEARCH("comunic",LOWER($B1641))),LEFT($E1641,3)&lt;&gt;"4.4"),AND(ISNUMBER(SEARCH("monitor",LOWER($B1641))),NOT(OR(LEFT($E1641,3)="1.5",LEFT($E1641,3)="2.5")))),AND($B1641&lt;&gt;"",OR(LEFT($C1641,1)="1",LEFT($C1641,1)="2"),$D1641=""),AND($D1641&lt;&gt;"",NOT(OR(LEFT($C1641,1)="1",LEFT($C1641,1)="2"))),AND($D1641&lt;&gt;"",COUNTIF(' PROJETO'!$B$14:$B$16,$D1641)=0),IF($D1641="",FALSE(),IF(COUNTIF(' PROJETO'!$B$14:$B$16,$D1641)=0,FALSE(),IFERROR(INDEX(' PROJETO'!$C$14:$C$16,MATCH($D1641,' PROJETO'!$B$14:$B$16,0))&lt;&gt;"Sim",FALSE()))))</f>
        <v>0</v>
      </c>
      <c r="AG1641" s="21" t="b">
        <f>AND($AC1641,$Y1641&gt;'CONFG.  LISTAS'!$F$4,$Z1641="",$AA1641="")</f>
        <v>0</v>
      </c>
      <c r="AH1641" s="21" t="str">
        <f t="shared" si="337"/>
        <v/>
      </c>
      <c r="AI1641" s="43" t="str">
        <f ca="1">IF(NOT($AC1641),"",IF(OR($B1641="",$C1641="",$E1641="",$F1641=""),"Preencha descrição, categoria, tipo e unidade.",IF(AND($B1641&lt;&gt;"",OR(LEFT($C1641,1)="1",LEFT($C1641,1)="2"),$D1641=""),"Informe a prática de restauração para itens diretos.",IF(AND($D1641&lt;&gt;"",NOT(OR(LEFT($C1641,1)="1",LEFT($C1641,1)="2"))),"Custos indiretos não devem pertencer a uma prática específica.",IF(AND($D1641&lt;&gt;"",COUNTIF(' PROJETO'!$B$14:$B$16,$D1641)=0),"Prática de restauração inválida ou não cadastrada.",IF(IF($D1641="",FALSE(),IF(COUNTIF(' PROJETO'!$B$14:$B$16,$D1641)=0,FALSE(),IFERROR(INDEX(' PROJETO'!$C$14:$C$16,MATCH($D1641,' PROJETO'!$B$14:$B$16,0))&lt;&gt;"Sim",FALSE()))),"A prática informada no item não foi selecionada na aba Projeto.",IF(AND(MAX($I1641,$L1641,$O1641,$R1641,$U1641,$X1641)&gt;'CONFG.  LISTAS'!$F$4,NOT(OR($Z1641&lt;&gt;"",$AA1641&lt;&gt;""))),"Memorial de cálculo ou anexo obrigatório não informado para item acima do limite.",IF(OR(AND($G1641&lt;&gt;"",$H1641&lt;&gt;"",OR($G1641&lt;=0,$H1641&lt;=0)),AND($J1641&lt;&gt;"",$K1641&lt;&gt;"",OR($J1641&lt;=0,$K1641&lt;=0)),AND($M1641&lt;&gt;"",$N1641&lt;&gt;"",OR($M1641&lt;=0,$N1641&lt;=0)),AND($P1641&lt;&gt;"",$Q1641&lt;&gt;"",OR($P1641&lt;=0,$Q1641&lt;=0)),AND($S1641&lt;&gt;"",$T1641&lt;&gt;"",OR($S1641&lt;=0,$T1641&lt;=0)),AND($V1641&lt;&gt;"",$W1641&lt;&gt;"",OR($V1641&lt;=0,$W1641&lt;=0))),"Revise os valores informados: valor unitário e quantidade devem ser maiores que zero.",IF(OR(AND($G1641="",$H1641&lt;&gt;""),AND($G1641&lt;&gt;"",$H1641=""),AND($J1641="",$K1641&lt;&gt;""),AND($J1641&lt;&gt;"",$K1641=""),AND($M1641="",$N1641&lt;&gt;""),AND($M1641&lt;&gt;"",$N1641=""),AND($P1641="",$Q1641&lt;&gt;""),AND($P1641&lt;&gt;"",$Q1641=""),AND($S1641="",$T1641&lt;&gt;""),AND($S1641&lt;&gt;"",$T1641=""),AND($V1641="",$W1641&lt;&gt;""),AND($V1641&lt;&gt;"",$W1641="")),"Há ano preenchido parcialmente: "&amp;TRIM(IF(AND($G1641="",$H1641&lt;&gt;""),"Ano 1 (falta valor unitário); ","")&amp;IF(AND($G1641&lt;&gt;"",$H1641=""),"Ano 1 (falta quantidade); ","")&amp;IF(AND($J1641="",$K1641&lt;&gt;""),"Ano 2 (falta valor unitário); ","")&amp;IF(AND($J1641&lt;&gt;"",$K1641=""),"Ano 2 (falta quantidade); ","")&amp;IF(AND($M1641="",$N1641&lt;&gt;""),"Ano 3 (falta valor unitário); ","")&amp;IF(AND($M1641&lt;&gt;"",$N1641=""),"Ano 3 (falta quantidade); ","")&amp;IF(AND($P1641="",$Q1641&lt;&gt;""),"Ano 4 (falta valor unitário); ","")&amp;IF(AND($P1641&lt;&gt;"",$Q1641=""),"Ano 4 (falta quantidade); ","")&amp;IF(AND($S1641="",$T1641&lt;&gt;""),"Ano 5 (falta valor unitário); ","")&amp;IF(AND($S1641&lt;&gt;"",$T1641=""),"Ano 5 (falta quantidade); ","")&amp;IF(AND($V1641="",$W1641&lt;&gt;""),"Ano 6 (falta valor unitário); ","")&amp;IF(AND($V1641&lt;&gt;"",$W1641=""),"Ano 6 (falta quantidade); ","")), IF(NOT(OR(AND($G1641&lt;&gt;"",$H1641&lt;&gt;""),AND($J1641&lt;&gt;"",$K1641&lt;&gt;""),AND($M1641&lt;&gt;"",$N1641&lt;&gt;""),AND($P1641&lt;&gt;"",$Q1641&lt;&gt;""),AND($S1641&lt;&gt;"",$T1641&lt;&gt;""),AND($V1641&lt;&gt;"",$W1641&lt;&gt;""))),"Informe pelo menos um ano completo com valor unitário e quantidade.",IF(AND($C1641&lt;&gt;"",$E1641&lt;&gt;"",LEFT(TRIM($C1641),1)&lt;&gt;LEFT(TRIM($E1641),1)),"Categoria e tipo estão incompatíveis.",IF(IF(OR($E1641="",$F1641=""),FALSE(),IFERROR(COUNTIF(INDIRECT("UNITS_"&amp;SUBSTITUTE(LEFT($E1641,FIND(" ",$E1641&amp;" ")-1),".","_")),$F1641)=0,TRUE())),"Unidade incompatível com o tipo selecionado.",IF(OR(AND(ISNUMBER(SEARCH("comunic",LOWER($B1641))),LEFT($E1641,3)&lt;&gt;"4.4"),AND(ISNUMBER(SEARCH("monitor",LOWER($B1641))),NOT(OR(LEFT($E1641,3)="1.5",LEFT($E1641,3)="2.5")))),"Revise a classificação do item conforme as regras de preenchimento.",IF(AND($B1641&lt;&gt;"",OR(ISNUMBER(SEARCH("outro",LOWER($B1641))),ISNUMBER(SEARCH("divers",LOWER($B1641))),ISNUMBER(SEARCH("kit",LOWER($B1641))),ISNUMBER(SEARCH("ferrament",LOWER($B1641))),ISNUMBER(SEARCH("epi",LOWER($B1641)))),NOT(OR($Z1641&lt;&gt;"",$AA1641&lt;&gt;""))),"Descrição muito genérica: detalhe melhor o item e registre o racional no memorial ou em anexo.",IF(AND($Y1641=0,$B1641&lt;&gt;"",OR($G1641&lt;&gt;"",$H1641&lt;&gt;"",$J1641&lt;&gt;"",$K1641&lt;&gt;"",$M1641&lt;&gt;"",$N1641&lt;&gt;"",$P1641&lt;&gt;"",$Q1641&lt;&gt;"",$S1641&lt;&gt;"",$T1641&lt;&gt;"",$V1641&lt;&gt;"",$W1641&lt;&gt;"")),"O item possui dados lançados, mas o total está zerado. Revise os valores informados.","")))))))))))))))</f>
        <v/>
      </c>
    </row>
    <row r="1642" spans="1:35" ht="14.25" customHeight="1" x14ac:dyDescent="0.25">
      <c r="A1642" s="57" t="str">
        <f t="shared" si="325"/>
        <v/>
      </c>
      <c r="B1642" s="58"/>
      <c r="C1642" s="58"/>
      <c r="D1642" s="58"/>
      <c r="E1642" s="58"/>
      <c r="F1642" s="58"/>
      <c r="G1642" s="269"/>
      <c r="H1642" s="59"/>
      <c r="I1642" s="273">
        <f t="shared" si="326"/>
        <v>0</v>
      </c>
      <c r="J1642" s="269"/>
      <c r="K1642" s="59"/>
      <c r="L1642" s="270">
        <f t="shared" si="327"/>
        <v>0</v>
      </c>
      <c r="M1642" s="269"/>
      <c r="N1642" s="59"/>
      <c r="O1642" s="270">
        <f t="shared" si="328"/>
        <v>0</v>
      </c>
      <c r="P1642" s="269"/>
      <c r="Q1642" s="59"/>
      <c r="R1642" s="271">
        <f t="shared" si="329"/>
        <v>0</v>
      </c>
      <c r="S1642" s="269"/>
      <c r="T1642" s="59"/>
      <c r="U1642" s="270">
        <f t="shared" si="330"/>
        <v>0</v>
      </c>
      <c r="V1642" s="269"/>
      <c r="W1642" s="59"/>
      <c r="X1642" s="270">
        <f t="shared" si="331"/>
        <v>0</v>
      </c>
      <c r="Y1642" s="270">
        <f t="shared" si="332"/>
        <v>0</v>
      </c>
      <c r="Z1642" s="58"/>
      <c r="AA1642" s="58"/>
      <c r="AB1642" s="60" t="str">
        <f t="shared" si="333"/>
        <v/>
      </c>
      <c r="AC1642" s="21" t="b">
        <f t="shared" si="334"/>
        <v>0</v>
      </c>
      <c r="AD1642" s="21" t="b">
        <f t="shared" si="335"/>
        <v>0</v>
      </c>
      <c r="AE1642" s="21" t="b">
        <f t="shared" si="336"/>
        <v>0</v>
      </c>
      <c r="AF1642" s="21" t="b">
        <f ca="1">OR(AND($AC1642,NOT($AD1642)),AND($AC1642,OR(AND($G1642="",$H1642&lt;&gt;""),AND($G1642&lt;&gt;"",$H1642=""),AND($J1642="",$K1642&lt;&gt;""),AND($J1642&lt;&gt;"",$K1642=""),AND($M1642="",$N1642&lt;&gt;""),AND($M1642&lt;&gt;"",$N1642=""),AND($P1642="",$Q1642&lt;&gt;""),AND($P1642&lt;&gt;"",$Q1642=""),AND($S1642="",$T1642&lt;&gt;""),AND($S1642&lt;&gt;"",$T1642=""),AND($V1642="",$W1642&lt;&gt;""),AND($V1642&lt;&gt;"",$W1642=""))),AND($C1642&lt;&gt;"",$E1642&lt;&gt;"",LEFT(TRIM($C1642),1)&lt;&gt;LEFT(TRIM($E1642),1)),IF(OR($E1642="",$F1642=""),FALSE(),IFERROR(COUNTIF(INDIRECT("UNITS_"&amp;SUBSTITUTE(LEFT($E1642,FIND(" ",$E1642&amp;" ")-1),".","_")),$F1642)=0,TRUE())),AND($B1642&lt;&gt;"",OR(ISNUMBER(SEARCH("outro",LOWER($B1642))),ISNUMBER(SEARCH("divers",LOWER($B1642))),ISNUMBER(SEARCH("etc",LOWER($B1642))))),OR(AND(ISNUMBER(SEARCH("comunic",LOWER($B1642))),LEFT($E1642,3)&lt;&gt;"4.4"),AND(ISNUMBER(SEARCH("monitor",LOWER($B1642))),NOT(OR(LEFT($E1642,3)="1.5",LEFT($E1642,3)="2.5")))),AND($B1642&lt;&gt;"",OR(LEFT($C1642,1)="1",LEFT($C1642,1)="2"),$D1642=""),AND($D1642&lt;&gt;"",NOT(OR(LEFT($C1642,1)="1",LEFT($C1642,1)="2"))),AND($D1642&lt;&gt;"",COUNTIF(' PROJETO'!$B$14:$B$16,$D1642)=0),IF($D1642="",FALSE(),IF(COUNTIF(' PROJETO'!$B$14:$B$16,$D1642)=0,FALSE(),IFERROR(INDEX(' PROJETO'!$C$14:$C$16,MATCH($D1642,' PROJETO'!$B$14:$B$16,0))&lt;&gt;"Sim",FALSE()))))</f>
        <v>0</v>
      </c>
      <c r="AG1642" s="21" t="b">
        <f>AND($AC1642,$Y1642&gt;'CONFG.  LISTAS'!$F$4,$Z1642="",$AA1642="")</f>
        <v>0</v>
      </c>
      <c r="AH1642" s="21" t="str">
        <f t="shared" si="337"/>
        <v/>
      </c>
      <c r="AI1642" s="43" t="str">
        <f ca="1">IF(NOT($AC1642),"",IF(OR($B1642="",$C1642="",$E1642="",$F1642=""),"Preencha descrição, categoria, tipo e unidade.",IF(AND($B1642&lt;&gt;"",OR(LEFT($C1642,1)="1",LEFT($C1642,1)="2"),$D1642=""),"Informe a prática de restauração para itens diretos.",IF(AND($D1642&lt;&gt;"",NOT(OR(LEFT($C1642,1)="1",LEFT($C1642,1)="2"))),"Custos indiretos não devem pertencer a uma prática específica.",IF(AND($D1642&lt;&gt;"",COUNTIF(' PROJETO'!$B$14:$B$16,$D1642)=0),"Prática de restauração inválida ou não cadastrada.",IF(IF($D1642="",FALSE(),IF(COUNTIF(' PROJETO'!$B$14:$B$16,$D1642)=0,FALSE(),IFERROR(INDEX(' PROJETO'!$C$14:$C$16,MATCH($D1642,' PROJETO'!$B$14:$B$16,0))&lt;&gt;"Sim",FALSE()))),"A prática informada no item não foi selecionada na aba Projeto.",IF(AND(MAX($I1642,$L1642,$O1642,$R1642,$U1642,$X1642)&gt;'CONFG.  LISTAS'!$F$4,NOT(OR($Z1642&lt;&gt;"",$AA1642&lt;&gt;""))),"Memorial de cálculo ou anexo obrigatório não informado para item acima do limite.",IF(OR(AND($G1642&lt;&gt;"",$H1642&lt;&gt;"",OR($G1642&lt;=0,$H1642&lt;=0)),AND($J1642&lt;&gt;"",$K1642&lt;&gt;"",OR($J1642&lt;=0,$K1642&lt;=0)),AND($M1642&lt;&gt;"",$N1642&lt;&gt;"",OR($M1642&lt;=0,$N1642&lt;=0)),AND($P1642&lt;&gt;"",$Q1642&lt;&gt;"",OR($P1642&lt;=0,$Q1642&lt;=0)),AND($S1642&lt;&gt;"",$T1642&lt;&gt;"",OR($S1642&lt;=0,$T1642&lt;=0)),AND($V1642&lt;&gt;"",$W1642&lt;&gt;"",OR($V1642&lt;=0,$W1642&lt;=0))),"Revise os valores informados: valor unitário e quantidade devem ser maiores que zero.",IF(OR(AND($G1642="",$H1642&lt;&gt;""),AND($G1642&lt;&gt;"",$H1642=""),AND($J1642="",$K1642&lt;&gt;""),AND($J1642&lt;&gt;"",$K1642=""),AND($M1642="",$N1642&lt;&gt;""),AND($M1642&lt;&gt;"",$N1642=""),AND($P1642="",$Q1642&lt;&gt;""),AND($P1642&lt;&gt;"",$Q1642=""),AND($S1642="",$T1642&lt;&gt;""),AND($S1642&lt;&gt;"",$T1642=""),AND($V1642="",$W1642&lt;&gt;""),AND($V1642&lt;&gt;"",$W1642="")),"Há ano preenchido parcialmente: "&amp;TRIM(IF(AND($G1642="",$H1642&lt;&gt;""),"Ano 1 (falta valor unitário); ","")&amp;IF(AND($G1642&lt;&gt;"",$H1642=""),"Ano 1 (falta quantidade); ","")&amp;IF(AND($J1642="",$K1642&lt;&gt;""),"Ano 2 (falta valor unitário); ","")&amp;IF(AND($J1642&lt;&gt;"",$K1642=""),"Ano 2 (falta quantidade); ","")&amp;IF(AND($M1642="",$N1642&lt;&gt;""),"Ano 3 (falta valor unitário); ","")&amp;IF(AND($M1642&lt;&gt;"",$N1642=""),"Ano 3 (falta quantidade); ","")&amp;IF(AND($P1642="",$Q1642&lt;&gt;""),"Ano 4 (falta valor unitário); ","")&amp;IF(AND($P1642&lt;&gt;"",$Q1642=""),"Ano 4 (falta quantidade); ","")&amp;IF(AND($S1642="",$T1642&lt;&gt;""),"Ano 5 (falta valor unitário); ","")&amp;IF(AND($S1642&lt;&gt;"",$T1642=""),"Ano 5 (falta quantidade); ","")&amp;IF(AND($V1642="",$W1642&lt;&gt;""),"Ano 6 (falta valor unitário); ","")&amp;IF(AND($V1642&lt;&gt;"",$W1642=""),"Ano 6 (falta quantidade); ","")), IF(NOT(OR(AND($G1642&lt;&gt;"",$H1642&lt;&gt;""),AND($J1642&lt;&gt;"",$K1642&lt;&gt;""),AND($M1642&lt;&gt;"",$N1642&lt;&gt;""),AND($P1642&lt;&gt;"",$Q1642&lt;&gt;""),AND($S1642&lt;&gt;"",$T1642&lt;&gt;""),AND($V1642&lt;&gt;"",$W1642&lt;&gt;""))),"Informe pelo menos um ano completo com valor unitário e quantidade.",IF(AND($C1642&lt;&gt;"",$E1642&lt;&gt;"",LEFT(TRIM($C1642),1)&lt;&gt;LEFT(TRIM($E1642),1)),"Categoria e tipo estão incompatíveis.",IF(IF(OR($E1642="",$F1642=""),FALSE(),IFERROR(COUNTIF(INDIRECT("UNITS_"&amp;SUBSTITUTE(LEFT($E1642,FIND(" ",$E1642&amp;" ")-1),".","_")),$F1642)=0,TRUE())),"Unidade incompatível com o tipo selecionado.",IF(OR(AND(ISNUMBER(SEARCH("comunic",LOWER($B1642))),LEFT($E1642,3)&lt;&gt;"4.4"),AND(ISNUMBER(SEARCH("monitor",LOWER($B1642))),NOT(OR(LEFT($E1642,3)="1.5",LEFT($E1642,3)="2.5")))),"Revise a classificação do item conforme as regras de preenchimento.",IF(AND($B1642&lt;&gt;"",OR(ISNUMBER(SEARCH("outro",LOWER($B1642))),ISNUMBER(SEARCH("divers",LOWER($B1642))),ISNUMBER(SEARCH("kit",LOWER($B1642))),ISNUMBER(SEARCH("ferrament",LOWER($B1642))),ISNUMBER(SEARCH("epi",LOWER($B1642)))),NOT(OR($Z1642&lt;&gt;"",$AA1642&lt;&gt;""))),"Descrição muito genérica: detalhe melhor o item e registre o racional no memorial ou em anexo.",IF(AND($Y1642=0,$B1642&lt;&gt;"",OR($G1642&lt;&gt;"",$H1642&lt;&gt;"",$J1642&lt;&gt;"",$K1642&lt;&gt;"",$M1642&lt;&gt;"",$N1642&lt;&gt;"",$P1642&lt;&gt;"",$Q1642&lt;&gt;"",$S1642&lt;&gt;"",$T1642&lt;&gt;"",$V1642&lt;&gt;"",$W1642&lt;&gt;"")),"O item possui dados lançados, mas o total está zerado. Revise os valores informados.","")))))))))))))))</f>
        <v/>
      </c>
    </row>
    <row r="1643" spans="1:35" ht="14.25" customHeight="1" x14ac:dyDescent="0.25">
      <c r="A1643" s="57" t="str">
        <f t="shared" si="325"/>
        <v/>
      </c>
      <c r="B1643" s="61"/>
      <c r="C1643" s="61"/>
      <c r="D1643" s="58"/>
      <c r="E1643" s="61"/>
      <c r="F1643" s="61"/>
      <c r="G1643" s="272"/>
      <c r="H1643" s="62"/>
      <c r="I1643" s="273">
        <f t="shared" si="326"/>
        <v>0</v>
      </c>
      <c r="J1643" s="272"/>
      <c r="K1643" s="62"/>
      <c r="L1643" s="270">
        <f t="shared" si="327"/>
        <v>0</v>
      </c>
      <c r="M1643" s="272"/>
      <c r="N1643" s="62"/>
      <c r="O1643" s="270">
        <f t="shared" si="328"/>
        <v>0</v>
      </c>
      <c r="P1643" s="272"/>
      <c r="Q1643" s="62"/>
      <c r="R1643" s="271">
        <f t="shared" si="329"/>
        <v>0</v>
      </c>
      <c r="S1643" s="272"/>
      <c r="T1643" s="62"/>
      <c r="U1643" s="270">
        <f t="shared" si="330"/>
        <v>0</v>
      </c>
      <c r="V1643" s="272"/>
      <c r="W1643" s="62"/>
      <c r="X1643" s="270">
        <f t="shared" si="331"/>
        <v>0</v>
      </c>
      <c r="Y1643" s="270">
        <f t="shared" si="332"/>
        <v>0</v>
      </c>
      <c r="Z1643" s="61"/>
      <c r="AA1643" s="61"/>
      <c r="AB1643" s="60" t="str">
        <f t="shared" si="333"/>
        <v/>
      </c>
      <c r="AC1643" s="21" t="b">
        <f t="shared" si="334"/>
        <v>0</v>
      </c>
      <c r="AD1643" s="21" t="b">
        <f t="shared" si="335"/>
        <v>0</v>
      </c>
      <c r="AE1643" s="21" t="b">
        <f t="shared" si="336"/>
        <v>0</v>
      </c>
      <c r="AF1643" s="21" t="b">
        <f ca="1">OR(AND($AC1643,NOT($AD1643)),AND($AC1643,OR(AND($G1643="",$H1643&lt;&gt;""),AND($G1643&lt;&gt;"",$H1643=""),AND($J1643="",$K1643&lt;&gt;""),AND($J1643&lt;&gt;"",$K1643=""),AND($M1643="",$N1643&lt;&gt;""),AND($M1643&lt;&gt;"",$N1643=""),AND($P1643="",$Q1643&lt;&gt;""),AND($P1643&lt;&gt;"",$Q1643=""),AND($S1643="",$T1643&lt;&gt;""),AND($S1643&lt;&gt;"",$T1643=""),AND($V1643="",$W1643&lt;&gt;""),AND($V1643&lt;&gt;"",$W1643=""))),AND($C1643&lt;&gt;"",$E1643&lt;&gt;"",LEFT(TRIM($C1643),1)&lt;&gt;LEFT(TRIM($E1643),1)),IF(OR($E1643="",$F1643=""),FALSE(),IFERROR(COUNTIF(INDIRECT("UNITS_"&amp;SUBSTITUTE(LEFT($E1643,FIND(" ",$E1643&amp;" ")-1),".","_")),$F1643)=0,TRUE())),AND($B1643&lt;&gt;"",OR(ISNUMBER(SEARCH("outro",LOWER($B1643))),ISNUMBER(SEARCH("divers",LOWER($B1643))),ISNUMBER(SEARCH("etc",LOWER($B1643))))),OR(AND(ISNUMBER(SEARCH("comunic",LOWER($B1643))),LEFT($E1643,3)&lt;&gt;"4.4"),AND(ISNUMBER(SEARCH("monitor",LOWER($B1643))),NOT(OR(LEFT($E1643,3)="1.5",LEFT($E1643,3)="2.5")))),AND($B1643&lt;&gt;"",OR(LEFT($C1643,1)="1",LEFT($C1643,1)="2"),$D1643=""),AND($D1643&lt;&gt;"",NOT(OR(LEFT($C1643,1)="1",LEFT($C1643,1)="2"))),AND($D1643&lt;&gt;"",COUNTIF(' PROJETO'!$B$14:$B$16,$D1643)=0),IF($D1643="",FALSE(),IF(COUNTIF(' PROJETO'!$B$14:$B$16,$D1643)=0,FALSE(),IFERROR(INDEX(' PROJETO'!$C$14:$C$16,MATCH($D1643,' PROJETO'!$B$14:$B$16,0))&lt;&gt;"Sim",FALSE()))))</f>
        <v>0</v>
      </c>
      <c r="AG1643" s="21" t="b">
        <f>AND($AC1643,$Y1643&gt;'CONFG.  LISTAS'!$F$4,$Z1643="",$AA1643="")</f>
        <v>0</v>
      </c>
      <c r="AH1643" s="21" t="str">
        <f t="shared" si="337"/>
        <v/>
      </c>
      <c r="AI1643" s="43" t="str">
        <f ca="1">IF(NOT($AC1643),"",IF(OR($B1643="",$C1643="",$E1643="",$F1643=""),"Preencha descrição, categoria, tipo e unidade.",IF(AND($B1643&lt;&gt;"",OR(LEFT($C1643,1)="1",LEFT($C1643,1)="2"),$D1643=""),"Informe a prática de restauração para itens diretos.",IF(AND($D1643&lt;&gt;"",NOT(OR(LEFT($C1643,1)="1",LEFT($C1643,1)="2"))),"Custos indiretos não devem pertencer a uma prática específica.",IF(AND($D1643&lt;&gt;"",COUNTIF(' PROJETO'!$B$14:$B$16,$D1643)=0),"Prática de restauração inválida ou não cadastrada.",IF(IF($D1643="",FALSE(),IF(COUNTIF(' PROJETO'!$B$14:$B$16,$D1643)=0,FALSE(),IFERROR(INDEX(' PROJETO'!$C$14:$C$16,MATCH($D1643,' PROJETO'!$B$14:$B$16,0))&lt;&gt;"Sim",FALSE()))),"A prática informada no item não foi selecionada na aba Projeto.",IF(AND(MAX($I1643,$L1643,$O1643,$R1643,$U1643,$X1643)&gt;'CONFG.  LISTAS'!$F$4,NOT(OR($Z1643&lt;&gt;"",$AA1643&lt;&gt;""))),"Memorial de cálculo ou anexo obrigatório não informado para item acima do limite.",IF(OR(AND($G1643&lt;&gt;"",$H1643&lt;&gt;"",OR($G1643&lt;=0,$H1643&lt;=0)),AND($J1643&lt;&gt;"",$K1643&lt;&gt;"",OR($J1643&lt;=0,$K1643&lt;=0)),AND($M1643&lt;&gt;"",$N1643&lt;&gt;"",OR($M1643&lt;=0,$N1643&lt;=0)),AND($P1643&lt;&gt;"",$Q1643&lt;&gt;"",OR($P1643&lt;=0,$Q1643&lt;=0)),AND($S1643&lt;&gt;"",$T1643&lt;&gt;"",OR($S1643&lt;=0,$T1643&lt;=0)),AND($V1643&lt;&gt;"",$W1643&lt;&gt;"",OR($V1643&lt;=0,$W1643&lt;=0))),"Revise os valores informados: valor unitário e quantidade devem ser maiores que zero.",IF(OR(AND($G1643="",$H1643&lt;&gt;""),AND($G1643&lt;&gt;"",$H1643=""),AND($J1643="",$K1643&lt;&gt;""),AND($J1643&lt;&gt;"",$K1643=""),AND($M1643="",$N1643&lt;&gt;""),AND($M1643&lt;&gt;"",$N1643=""),AND($P1643="",$Q1643&lt;&gt;""),AND($P1643&lt;&gt;"",$Q1643=""),AND($S1643="",$T1643&lt;&gt;""),AND($S1643&lt;&gt;"",$T1643=""),AND($V1643="",$W1643&lt;&gt;""),AND($V1643&lt;&gt;"",$W1643="")),"Há ano preenchido parcialmente: "&amp;TRIM(IF(AND($G1643="",$H1643&lt;&gt;""),"Ano 1 (falta valor unitário); ","")&amp;IF(AND($G1643&lt;&gt;"",$H1643=""),"Ano 1 (falta quantidade); ","")&amp;IF(AND($J1643="",$K1643&lt;&gt;""),"Ano 2 (falta valor unitário); ","")&amp;IF(AND($J1643&lt;&gt;"",$K1643=""),"Ano 2 (falta quantidade); ","")&amp;IF(AND($M1643="",$N1643&lt;&gt;""),"Ano 3 (falta valor unitário); ","")&amp;IF(AND($M1643&lt;&gt;"",$N1643=""),"Ano 3 (falta quantidade); ","")&amp;IF(AND($P1643="",$Q1643&lt;&gt;""),"Ano 4 (falta valor unitário); ","")&amp;IF(AND($P1643&lt;&gt;"",$Q1643=""),"Ano 4 (falta quantidade); ","")&amp;IF(AND($S1643="",$T1643&lt;&gt;""),"Ano 5 (falta valor unitário); ","")&amp;IF(AND($S1643&lt;&gt;"",$T1643=""),"Ano 5 (falta quantidade); ","")&amp;IF(AND($V1643="",$W1643&lt;&gt;""),"Ano 6 (falta valor unitário); ","")&amp;IF(AND($V1643&lt;&gt;"",$W1643=""),"Ano 6 (falta quantidade); ","")), IF(NOT(OR(AND($G1643&lt;&gt;"",$H1643&lt;&gt;""),AND($J1643&lt;&gt;"",$K1643&lt;&gt;""),AND($M1643&lt;&gt;"",$N1643&lt;&gt;""),AND($P1643&lt;&gt;"",$Q1643&lt;&gt;""),AND($S1643&lt;&gt;"",$T1643&lt;&gt;""),AND($V1643&lt;&gt;"",$W1643&lt;&gt;""))),"Informe pelo menos um ano completo com valor unitário e quantidade.",IF(AND($C1643&lt;&gt;"",$E1643&lt;&gt;"",LEFT(TRIM($C1643),1)&lt;&gt;LEFT(TRIM($E1643),1)),"Categoria e tipo estão incompatíveis.",IF(IF(OR($E1643="",$F1643=""),FALSE(),IFERROR(COUNTIF(INDIRECT("UNITS_"&amp;SUBSTITUTE(LEFT($E1643,FIND(" ",$E1643&amp;" ")-1),".","_")),$F1643)=0,TRUE())),"Unidade incompatível com o tipo selecionado.",IF(OR(AND(ISNUMBER(SEARCH("comunic",LOWER($B1643))),LEFT($E1643,3)&lt;&gt;"4.4"),AND(ISNUMBER(SEARCH("monitor",LOWER($B1643))),NOT(OR(LEFT($E1643,3)="1.5",LEFT($E1643,3)="2.5")))),"Revise a classificação do item conforme as regras de preenchimento.",IF(AND($B1643&lt;&gt;"",OR(ISNUMBER(SEARCH("outro",LOWER($B1643))),ISNUMBER(SEARCH("divers",LOWER($B1643))),ISNUMBER(SEARCH("kit",LOWER($B1643))),ISNUMBER(SEARCH("ferrament",LOWER($B1643))),ISNUMBER(SEARCH("epi",LOWER($B1643)))),NOT(OR($Z1643&lt;&gt;"",$AA1643&lt;&gt;""))),"Descrição muito genérica: detalhe melhor o item e registre o racional no memorial ou em anexo.",IF(AND($Y1643=0,$B1643&lt;&gt;"",OR($G1643&lt;&gt;"",$H1643&lt;&gt;"",$J1643&lt;&gt;"",$K1643&lt;&gt;"",$M1643&lt;&gt;"",$N1643&lt;&gt;"",$P1643&lt;&gt;"",$Q1643&lt;&gt;"",$S1643&lt;&gt;"",$T1643&lt;&gt;"",$V1643&lt;&gt;"",$W1643&lt;&gt;"")),"O item possui dados lançados, mas o total está zerado. Revise os valores informados.","")))))))))))))))</f>
        <v/>
      </c>
    </row>
    <row r="1644" spans="1:35" ht="14.25" customHeight="1" x14ac:dyDescent="0.25">
      <c r="A1644" s="57" t="str">
        <f t="shared" si="325"/>
        <v/>
      </c>
      <c r="B1644" s="58"/>
      <c r="C1644" s="58"/>
      <c r="D1644" s="58"/>
      <c r="E1644" s="58"/>
      <c r="F1644" s="58"/>
      <c r="G1644" s="269"/>
      <c r="H1644" s="59"/>
      <c r="I1644" s="273">
        <f t="shared" si="326"/>
        <v>0</v>
      </c>
      <c r="J1644" s="269"/>
      <c r="K1644" s="59"/>
      <c r="L1644" s="270">
        <f t="shared" si="327"/>
        <v>0</v>
      </c>
      <c r="M1644" s="269"/>
      <c r="N1644" s="59"/>
      <c r="O1644" s="270">
        <f t="shared" si="328"/>
        <v>0</v>
      </c>
      <c r="P1644" s="269"/>
      <c r="Q1644" s="59"/>
      <c r="R1644" s="271">
        <f t="shared" si="329"/>
        <v>0</v>
      </c>
      <c r="S1644" s="269"/>
      <c r="T1644" s="59"/>
      <c r="U1644" s="270">
        <f t="shared" si="330"/>
        <v>0</v>
      </c>
      <c r="V1644" s="269"/>
      <c r="W1644" s="59"/>
      <c r="X1644" s="270">
        <f t="shared" si="331"/>
        <v>0</v>
      </c>
      <c r="Y1644" s="270">
        <f t="shared" si="332"/>
        <v>0</v>
      </c>
      <c r="Z1644" s="58"/>
      <c r="AA1644" s="58"/>
      <c r="AB1644" s="60" t="str">
        <f t="shared" si="333"/>
        <v/>
      </c>
      <c r="AC1644" s="21" t="b">
        <f t="shared" si="334"/>
        <v>0</v>
      </c>
      <c r="AD1644" s="21" t="b">
        <f t="shared" si="335"/>
        <v>0</v>
      </c>
      <c r="AE1644" s="21" t="b">
        <f t="shared" si="336"/>
        <v>0</v>
      </c>
      <c r="AF1644" s="21" t="b">
        <f ca="1">OR(AND($AC1644,NOT($AD1644)),AND($AC1644,OR(AND($G1644="",$H1644&lt;&gt;""),AND($G1644&lt;&gt;"",$H1644=""),AND($J1644="",$K1644&lt;&gt;""),AND($J1644&lt;&gt;"",$K1644=""),AND($M1644="",$N1644&lt;&gt;""),AND($M1644&lt;&gt;"",$N1644=""),AND($P1644="",$Q1644&lt;&gt;""),AND($P1644&lt;&gt;"",$Q1644=""),AND($S1644="",$T1644&lt;&gt;""),AND($S1644&lt;&gt;"",$T1644=""),AND($V1644="",$W1644&lt;&gt;""),AND($V1644&lt;&gt;"",$W1644=""))),AND($C1644&lt;&gt;"",$E1644&lt;&gt;"",LEFT(TRIM($C1644),1)&lt;&gt;LEFT(TRIM($E1644),1)),IF(OR($E1644="",$F1644=""),FALSE(),IFERROR(COUNTIF(INDIRECT("UNITS_"&amp;SUBSTITUTE(LEFT($E1644,FIND(" ",$E1644&amp;" ")-1),".","_")),$F1644)=0,TRUE())),AND($B1644&lt;&gt;"",OR(ISNUMBER(SEARCH("outro",LOWER($B1644))),ISNUMBER(SEARCH("divers",LOWER($B1644))),ISNUMBER(SEARCH("etc",LOWER($B1644))))),OR(AND(ISNUMBER(SEARCH("comunic",LOWER($B1644))),LEFT($E1644,3)&lt;&gt;"4.4"),AND(ISNUMBER(SEARCH("monitor",LOWER($B1644))),NOT(OR(LEFT($E1644,3)="1.5",LEFT($E1644,3)="2.5")))),AND($B1644&lt;&gt;"",OR(LEFT($C1644,1)="1",LEFT($C1644,1)="2"),$D1644=""),AND($D1644&lt;&gt;"",NOT(OR(LEFT($C1644,1)="1",LEFT($C1644,1)="2"))),AND($D1644&lt;&gt;"",COUNTIF(' PROJETO'!$B$14:$B$16,$D1644)=0),IF($D1644="",FALSE(),IF(COUNTIF(' PROJETO'!$B$14:$B$16,$D1644)=0,FALSE(),IFERROR(INDEX(' PROJETO'!$C$14:$C$16,MATCH($D1644,' PROJETO'!$B$14:$B$16,0))&lt;&gt;"Sim",FALSE()))))</f>
        <v>0</v>
      </c>
      <c r="AG1644" s="21" t="b">
        <f>AND($AC1644,$Y1644&gt;'CONFG.  LISTAS'!$F$4,$Z1644="",$AA1644="")</f>
        <v>0</v>
      </c>
      <c r="AH1644" s="21" t="str">
        <f t="shared" si="337"/>
        <v/>
      </c>
      <c r="AI1644" s="43" t="str">
        <f ca="1">IF(NOT($AC1644),"",IF(OR($B1644="",$C1644="",$E1644="",$F1644=""),"Preencha descrição, categoria, tipo e unidade.",IF(AND($B1644&lt;&gt;"",OR(LEFT($C1644,1)="1",LEFT($C1644,1)="2"),$D1644=""),"Informe a prática de restauração para itens diretos.",IF(AND($D1644&lt;&gt;"",NOT(OR(LEFT($C1644,1)="1",LEFT($C1644,1)="2"))),"Custos indiretos não devem pertencer a uma prática específica.",IF(AND($D1644&lt;&gt;"",COUNTIF(' PROJETO'!$B$14:$B$16,$D1644)=0),"Prática de restauração inválida ou não cadastrada.",IF(IF($D1644="",FALSE(),IF(COUNTIF(' PROJETO'!$B$14:$B$16,$D1644)=0,FALSE(),IFERROR(INDEX(' PROJETO'!$C$14:$C$16,MATCH($D1644,' PROJETO'!$B$14:$B$16,0))&lt;&gt;"Sim",FALSE()))),"A prática informada no item não foi selecionada na aba Projeto.",IF(AND(MAX($I1644,$L1644,$O1644,$R1644,$U1644,$X1644)&gt;'CONFG.  LISTAS'!$F$4,NOT(OR($Z1644&lt;&gt;"",$AA1644&lt;&gt;""))),"Memorial de cálculo ou anexo obrigatório não informado para item acima do limite.",IF(OR(AND($G1644&lt;&gt;"",$H1644&lt;&gt;"",OR($G1644&lt;=0,$H1644&lt;=0)),AND($J1644&lt;&gt;"",$K1644&lt;&gt;"",OR($J1644&lt;=0,$K1644&lt;=0)),AND($M1644&lt;&gt;"",$N1644&lt;&gt;"",OR($M1644&lt;=0,$N1644&lt;=0)),AND($P1644&lt;&gt;"",$Q1644&lt;&gt;"",OR($P1644&lt;=0,$Q1644&lt;=0)),AND($S1644&lt;&gt;"",$T1644&lt;&gt;"",OR($S1644&lt;=0,$T1644&lt;=0)),AND($V1644&lt;&gt;"",$W1644&lt;&gt;"",OR($V1644&lt;=0,$W1644&lt;=0))),"Revise os valores informados: valor unitário e quantidade devem ser maiores que zero.",IF(OR(AND($G1644="",$H1644&lt;&gt;""),AND($G1644&lt;&gt;"",$H1644=""),AND($J1644="",$K1644&lt;&gt;""),AND($J1644&lt;&gt;"",$K1644=""),AND($M1644="",$N1644&lt;&gt;""),AND($M1644&lt;&gt;"",$N1644=""),AND($P1644="",$Q1644&lt;&gt;""),AND($P1644&lt;&gt;"",$Q1644=""),AND($S1644="",$T1644&lt;&gt;""),AND($S1644&lt;&gt;"",$T1644=""),AND($V1644="",$W1644&lt;&gt;""),AND($V1644&lt;&gt;"",$W1644="")),"Há ano preenchido parcialmente: "&amp;TRIM(IF(AND($G1644="",$H1644&lt;&gt;""),"Ano 1 (falta valor unitário); ","")&amp;IF(AND($G1644&lt;&gt;"",$H1644=""),"Ano 1 (falta quantidade); ","")&amp;IF(AND($J1644="",$K1644&lt;&gt;""),"Ano 2 (falta valor unitário); ","")&amp;IF(AND($J1644&lt;&gt;"",$K1644=""),"Ano 2 (falta quantidade); ","")&amp;IF(AND($M1644="",$N1644&lt;&gt;""),"Ano 3 (falta valor unitário); ","")&amp;IF(AND($M1644&lt;&gt;"",$N1644=""),"Ano 3 (falta quantidade); ","")&amp;IF(AND($P1644="",$Q1644&lt;&gt;""),"Ano 4 (falta valor unitário); ","")&amp;IF(AND($P1644&lt;&gt;"",$Q1644=""),"Ano 4 (falta quantidade); ","")&amp;IF(AND($S1644="",$T1644&lt;&gt;""),"Ano 5 (falta valor unitário); ","")&amp;IF(AND($S1644&lt;&gt;"",$T1644=""),"Ano 5 (falta quantidade); ","")&amp;IF(AND($V1644="",$W1644&lt;&gt;""),"Ano 6 (falta valor unitário); ","")&amp;IF(AND($V1644&lt;&gt;"",$W1644=""),"Ano 6 (falta quantidade); ","")), IF(NOT(OR(AND($G1644&lt;&gt;"",$H1644&lt;&gt;""),AND($J1644&lt;&gt;"",$K1644&lt;&gt;""),AND($M1644&lt;&gt;"",$N1644&lt;&gt;""),AND($P1644&lt;&gt;"",$Q1644&lt;&gt;""),AND($S1644&lt;&gt;"",$T1644&lt;&gt;""),AND($V1644&lt;&gt;"",$W1644&lt;&gt;""))),"Informe pelo menos um ano completo com valor unitário e quantidade.",IF(AND($C1644&lt;&gt;"",$E1644&lt;&gt;"",LEFT(TRIM($C1644),1)&lt;&gt;LEFT(TRIM($E1644),1)),"Categoria e tipo estão incompatíveis.",IF(IF(OR($E1644="",$F1644=""),FALSE(),IFERROR(COUNTIF(INDIRECT("UNITS_"&amp;SUBSTITUTE(LEFT($E1644,FIND(" ",$E1644&amp;" ")-1),".","_")),$F1644)=0,TRUE())),"Unidade incompatível com o tipo selecionado.",IF(OR(AND(ISNUMBER(SEARCH("comunic",LOWER($B1644))),LEFT($E1644,3)&lt;&gt;"4.4"),AND(ISNUMBER(SEARCH("monitor",LOWER($B1644))),NOT(OR(LEFT($E1644,3)="1.5",LEFT($E1644,3)="2.5")))),"Revise a classificação do item conforme as regras de preenchimento.",IF(AND($B1644&lt;&gt;"",OR(ISNUMBER(SEARCH("outro",LOWER($B1644))),ISNUMBER(SEARCH("divers",LOWER($B1644))),ISNUMBER(SEARCH("kit",LOWER($B1644))),ISNUMBER(SEARCH("ferrament",LOWER($B1644))),ISNUMBER(SEARCH("epi",LOWER($B1644)))),NOT(OR($Z1644&lt;&gt;"",$AA1644&lt;&gt;""))),"Descrição muito genérica: detalhe melhor o item e registre o racional no memorial ou em anexo.",IF(AND($Y1644=0,$B1644&lt;&gt;"",OR($G1644&lt;&gt;"",$H1644&lt;&gt;"",$J1644&lt;&gt;"",$K1644&lt;&gt;"",$M1644&lt;&gt;"",$N1644&lt;&gt;"",$P1644&lt;&gt;"",$Q1644&lt;&gt;"",$S1644&lt;&gt;"",$T1644&lt;&gt;"",$V1644&lt;&gt;"",$W1644&lt;&gt;"")),"O item possui dados lançados, mas o total está zerado. Revise os valores informados.","")))))))))))))))</f>
        <v/>
      </c>
    </row>
    <row r="1645" spans="1:35" ht="14.25" customHeight="1" x14ac:dyDescent="0.25">
      <c r="A1645" s="57" t="str">
        <f t="shared" si="325"/>
        <v/>
      </c>
      <c r="B1645" s="61"/>
      <c r="C1645" s="61"/>
      <c r="D1645" s="58"/>
      <c r="E1645" s="61"/>
      <c r="F1645" s="61"/>
      <c r="G1645" s="272"/>
      <c r="H1645" s="62"/>
      <c r="I1645" s="273">
        <f t="shared" si="326"/>
        <v>0</v>
      </c>
      <c r="J1645" s="272"/>
      <c r="K1645" s="62"/>
      <c r="L1645" s="270">
        <f t="shared" si="327"/>
        <v>0</v>
      </c>
      <c r="M1645" s="272"/>
      <c r="N1645" s="62"/>
      <c r="O1645" s="270">
        <f t="shared" si="328"/>
        <v>0</v>
      </c>
      <c r="P1645" s="272"/>
      <c r="Q1645" s="62"/>
      <c r="R1645" s="271">
        <f t="shared" si="329"/>
        <v>0</v>
      </c>
      <c r="S1645" s="272"/>
      <c r="T1645" s="62"/>
      <c r="U1645" s="270">
        <f t="shared" si="330"/>
        <v>0</v>
      </c>
      <c r="V1645" s="272"/>
      <c r="W1645" s="62"/>
      <c r="X1645" s="270">
        <f t="shared" si="331"/>
        <v>0</v>
      </c>
      <c r="Y1645" s="270">
        <f t="shared" si="332"/>
        <v>0</v>
      </c>
      <c r="Z1645" s="61"/>
      <c r="AA1645" s="61"/>
      <c r="AB1645" s="60" t="str">
        <f t="shared" si="333"/>
        <v/>
      </c>
      <c r="AC1645" s="21" t="b">
        <f t="shared" si="334"/>
        <v>0</v>
      </c>
      <c r="AD1645" s="21" t="b">
        <f t="shared" si="335"/>
        <v>0</v>
      </c>
      <c r="AE1645" s="21" t="b">
        <f t="shared" si="336"/>
        <v>0</v>
      </c>
      <c r="AF1645" s="21" t="b">
        <f ca="1">OR(AND($AC1645,NOT($AD1645)),AND($AC1645,OR(AND($G1645="",$H1645&lt;&gt;""),AND($G1645&lt;&gt;"",$H1645=""),AND($J1645="",$K1645&lt;&gt;""),AND($J1645&lt;&gt;"",$K1645=""),AND($M1645="",$N1645&lt;&gt;""),AND($M1645&lt;&gt;"",$N1645=""),AND($P1645="",$Q1645&lt;&gt;""),AND($P1645&lt;&gt;"",$Q1645=""),AND($S1645="",$T1645&lt;&gt;""),AND($S1645&lt;&gt;"",$T1645=""),AND($V1645="",$W1645&lt;&gt;""),AND($V1645&lt;&gt;"",$W1645=""))),AND($C1645&lt;&gt;"",$E1645&lt;&gt;"",LEFT(TRIM($C1645),1)&lt;&gt;LEFT(TRIM($E1645),1)),IF(OR($E1645="",$F1645=""),FALSE(),IFERROR(COUNTIF(INDIRECT("UNITS_"&amp;SUBSTITUTE(LEFT($E1645,FIND(" ",$E1645&amp;" ")-1),".","_")),$F1645)=0,TRUE())),AND($B1645&lt;&gt;"",OR(ISNUMBER(SEARCH("outro",LOWER($B1645))),ISNUMBER(SEARCH("divers",LOWER($B1645))),ISNUMBER(SEARCH("etc",LOWER($B1645))))),OR(AND(ISNUMBER(SEARCH("comunic",LOWER($B1645))),LEFT($E1645,3)&lt;&gt;"4.4"),AND(ISNUMBER(SEARCH("monitor",LOWER($B1645))),NOT(OR(LEFT($E1645,3)="1.5",LEFT($E1645,3)="2.5")))),AND($B1645&lt;&gt;"",OR(LEFT($C1645,1)="1",LEFT($C1645,1)="2"),$D1645=""),AND($D1645&lt;&gt;"",NOT(OR(LEFT($C1645,1)="1",LEFT($C1645,1)="2"))),AND($D1645&lt;&gt;"",COUNTIF(' PROJETO'!$B$14:$B$16,$D1645)=0),IF($D1645="",FALSE(),IF(COUNTIF(' PROJETO'!$B$14:$B$16,$D1645)=0,FALSE(),IFERROR(INDEX(' PROJETO'!$C$14:$C$16,MATCH($D1645,' PROJETO'!$B$14:$B$16,0))&lt;&gt;"Sim",FALSE()))))</f>
        <v>0</v>
      </c>
      <c r="AG1645" s="21" t="b">
        <f>AND($AC1645,$Y1645&gt;'CONFG.  LISTAS'!$F$4,$Z1645="",$AA1645="")</f>
        <v>0</v>
      </c>
      <c r="AH1645" s="21" t="str">
        <f t="shared" si="337"/>
        <v/>
      </c>
      <c r="AI1645" s="43" t="str">
        <f ca="1">IF(NOT($AC1645),"",IF(OR($B1645="",$C1645="",$E1645="",$F1645=""),"Preencha descrição, categoria, tipo e unidade.",IF(AND($B1645&lt;&gt;"",OR(LEFT($C1645,1)="1",LEFT($C1645,1)="2"),$D1645=""),"Informe a prática de restauração para itens diretos.",IF(AND($D1645&lt;&gt;"",NOT(OR(LEFT($C1645,1)="1",LEFT($C1645,1)="2"))),"Custos indiretos não devem pertencer a uma prática específica.",IF(AND($D1645&lt;&gt;"",COUNTIF(' PROJETO'!$B$14:$B$16,$D1645)=0),"Prática de restauração inválida ou não cadastrada.",IF(IF($D1645="",FALSE(),IF(COUNTIF(' PROJETO'!$B$14:$B$16,$D1645)=0,FALSE(),IFERROR(INDEX(' PROJETO'!$C$14:$C$16,MATCH($D1645,' PROJETO'!$B$14:$B$16,0))&lt;&gt;"Sim",FALSE()))),"A prática informada no item não foi selecionada na aba Projeto.",IF(AND(MAX($I1645,$L1645,$O1645,$R1645,$U1645,$X1645)&gt;'CONFG.  LISTAS'!$F$4,NOT(OR($Z1645&lt;&gt;"",$AA1645&lt;&gt;""))),"Memorial de cálculo ou anexo obrigatório não informado para item acima do limite.",IF(OR(AND($G1645&lt;&gt;"",$H1645&lt;&gt;"",OR($G1645&lt;=0,$H1645&lt;=0)),AND($J1645&lt;&gt;"",$K1645&lt;&gt;"",OR($J1645&lt;=0,$K1645&lt;=0)),AND($M1645&lt;&gt;"",$N1645&lt;&gt;"",OR($M1645&lt;=0,$N1645&lt;=0)),AND($P1645&lt;&gt;"",$Q1645&lt;&gt;"",OR($P1645&lt;=0,$Q1645&lt;=0)),AND($S1645&lt;&gt;"",$T1645&lt;&gt;"",OR($S1645&lt;=0,$T1645&lt;=0)),AND($V1645&lt;&gt;"",$W1645&lt;&gt;"",OR($V1645&lt;=0,$W1645&lt;=0))),"Revise os valores informados: valor unitário e quantidade devem ser maiores que zero.",IF(OR(AND($G1645="",$H1645&lt;&gt;""),AND($G1645&lt;&gt;"",$H1645=""),AND($J1645="",$K1645&lt;&gt;""),AND($J1645&lt;&gt;"",$K1645=""),AND($M1645="",$N1645&lt;&gt;""),AND($M1645&lt;&gt;"",$N1645=""),AND($P1645="",$Q1645&lt;&gt;""),AND($P1645&lt;&gt;"",$Q1645=""),AND($S1645="",$T1645&lt;&gt;""),AND($S1645&lt;&gt;"",$T1645=""),AND($V1645="",$W1645&lt;&gt;""),AND($V1645&lt;&gt;"",$W1645="")),"Há ano preenchido parcialmente: "&amp;TRIM(IF(AND($G1645="",$H1645&lt;&gt;""),"Ano 1 (falta valor unitário); ","")&amp;IF(AND($G1645&lt;&gt;"",$H1645=""),"Ano 1 (falta quantidade); ","")&amp;IF(AND($J1645="",$K1645&lt;&gt;""),"Ano 2 (falta valor unitário); ","")&amp;IF(AND($J1645&lt;&gt;"",$K1645=""),"Ano 2 (falta quantidade); ","")&amp;IF(AND($M1645="",$N1645&lt;&gt;""),"Ano 3 (falta valor unitário); ","")&amp;IF(AND($M1645&lt;&gt;"",$N1645=""),"Ano 3 (falta quantidade); ","")&amp;IF(AND($P1645="",$Q1645&lt;&gt;""),"Ano 4 (falta valor unitário); ","")&amp;IF(AND($P1645&lt;&gt;"",$Q1645=""),"Ano 4 (falta quantidade); ","")&amp;IF(AND($S1645="",$T1645&lt;&gt;""),"Ano 5 (falta valor unitário); ","")&amp;IF(AND($S1645&lt;&gt;"",$T1645=""),"Ano 5 (falta quantidade); ","")&amp;IF(AND($V1645="",$W1645&lt;&gt;""),"Ano 6 (falta valor unitário); ","")&amp;IF(AND($V1645&lt;&gt;"",$W1645=""),"Ano 6 (falta quantidade); ","")), IF(NOT(OR(AND($G1645&lt;&gt;"",$H1645&lt;&gt;""),AND($J1645&lt;&gt;"",$K1645&lt;&gt;""),AND($M1645&lt;&gt;"",$N1645&lt;&gt;""),AND($P1645&lt;&gt;"",$Q1645&lt;&gt;""),AND($S1645&lt;&gt;"",$T1645&lt;&gt;""),AND($V1645&lt;&gt;"",$W1645&lt;&gt;""))),"Informe pelo menos um ano completo com valor unitário e quantidade.",IF(AND($C1645&lt;&gt;"",$E1645&lt;&gt;"",LEFT(TRIM($C1645),1)&lt;&gt;LEFT(TRIM($E1645),1)),"Categoria e tipo estão incompatíveis.",IF(IF(OR($E1645="",$F1645=""),FALSE(),IFERROR(COUNTIF(INDIRECT("UNITS_"&amp;SUBSTITUTE(LEFT($E1645,FIND(" ",$E1645&amp;" ")-1),".","_")),$F1645)=0,TRUE())),"Unidade incompatível com o tipo selecionado.",IF(OR(AND(ISNUMBER(SEARCH("comunic",LOWER($B1645))),LEFT($E1645,3)&lt;&gt;"4.4"),AND(ISNUMBER(SEARCH("monitor",LOWER($B1645))),NOT(OR(LEFT($E1645,3)="1.5",LEFT($E1645,3)="2.5")))),"Revise a classificação do item conforme as regras de preenchimento.",IF(AND($B1645&lt;&gt;"",OR(ISNUMBER(SEARCH("outro",LOWER($B1645))),ISNUMBER(SEARCH("divers",LOWER($B1645))),ISNUMBER(SEARCH("kit",LOWER($B1645))),ISNUMBER(SEARCH("ferrament",LOWER($B1645))),ISNUMBER(SEARCH("epi",LOWER($B1645)))),NOT(OR($Z1645&lt;&gt;"",$AA1645&lt;&gt;""))),"Descrição muito genérica: detalhe melhor o item e registre o racional no memorial ou em anexo.",IF(AND($Y1645=0,$B1645&lt;&gt;"",OR($G1645&lt;&gt;"",$H1645&lt;&gt;"",$J1645&lt;&gt;"",$K1645&lt;&gt;"",$M1645&lt;&gt;"",$N1645&lt;&gt;"",$P1645&lt;&gt;"",$Q1645&lt;&gt;"",$S1645&lt;&gt;"",$T1645&lt;&gt;"",$V1645&lt;&gt;"",$W1645&lt;&gt;"")),"O item possui dados lançados, mas o total está zerado. Revise os valores informados.","")))))))))))))))</f>
        <v/>
      </c>
    </row>
    <row r="1646" spans="1:35" ht="14.25" customHeight="1" x14ac:dyDescent="0.25">
      <c r="A1646" s="57" t="str">
        <f t="shared" si="325"/>
        <v/>
      </c>
      <c r="B1646" s="58"/>
      <c r="C1646" s="58"/>
      <c r="D1646" s="58"/>
      <c r="E1646" s="58"/>
      <c r="F1646" s="58"/>
      <c r="G1646" s="269"/>
      <c r="H1646" s="59"/>
      <c r="I1646" s="273">
        <f t="shared" si="326"/>
        <v>0</v>
      </c>
      <c r="J1646" s="269"/>
      <c r="K1646" s="59"/>
      <c r="L1646" s="270">
        <f t="shared" si="327"/>
        <v>0</v>
      </c>
      <c r="M1646" s="269"/>
      <c r="N1646" s="59"/>
      <c r="O1646" s="270">
        <f t="shared" si="328"/>
        <v>0</v>
      </c>
      <c r="P1646" s="269"/>
      <c r="Q1646" s="59"/>
      <c r="R1646" s="271">
        <f t="shared" si="329"/>
        <v>0</v>
      </c>
      <c r="S1646" s="269"/>
      <c r="T1646" s="59"/>
      <c r="U1646" s="270">
        <f t="shared" si="330"/>
        <v>0</v>
      </c>
      <c r="V1646" s="269"/>
      <c r="W1646" s="59"/>
      <c r="X1646" s="270">
        <f t="shared" si="331"/>
        <v>0</v>
      </c>
      <c r="Y1646" s="270">
        <f t="shared" si="332"/>
        <v>0</v>
      </c>
      <c r="Z1646" s="58"/>
      <c r="AA1646" s="58"/>
      <c r="AB1646" s="60" t="str">
        <f t="shared" si="333"/>
        <v/>
      </c>
      <c r="AC1646" s="21" t="b">
        <f t="shared" si="334"/>
        <v>0</v>
      </c>
      <c r="AD1646" s="21" t="b">
        <f t="shared" si="335"/>
        <v>0</v>
      </c>
      <c r="AE1646" s="21" t="b">
        <f t="shared" si="336"/>
        <v>0</v>
      </c>
      <c r="AF1646" s="21" t="b">
        <f ca="1">OR(AND($AC1646,NOT($AD1646)),AND($AC1646,OR(AND($G1646="",$H1646&lt;&gt;""),AND($G1646&lt;&gt;"",$H1646=""),AND($J1646="",$K1646&lt;&gt;""),AND($J1646&lt;&gt;"",$K1646=""),AND($M1646="",$N1646&lt;&gt;""),AND($M1646&lt;&gt;"",$N1646=""),AND($P1646="",$Q1646&lt;&gt;""),AND($P1646&lt;&gt;"",$Q1646=""),AND($S1646="",$T1646&lt;&gt;""),AND($S1646&lt;&gt;"",$T1646=""),AND($V1646="",$W1646&lt;&gt;""),AND($V1646&lt;&gt;"",$W1646=""))),AND($C1646&lt;&gt;"",$E1646&lt;&gt;"",LEFT(TRIM($C1646),1)&lt;&gt;LEFT(TRIM($E1646),1)),IF(OR($E1646="",$F1646=""),FALSE(),IFERROR(COUNTIF(INDIRECT("UNITS_"&amp;SUBSTITUTE(LEFT($E1646,FIND(" ",$E1646&amp;" ")-1),".","_")),$F1646)=0,TRUE())),AND($B1646&lt;&gt;"",OR(ISNUMBER(SEARCH("outro",LOWER($B1646))),ISNUMBER(SEARCH("divers",LOWER($B1646))),ISNUMBER(SEARCH("etc",LOWER($B1646))))),OR(AND(ISNUMBER(SEARCH("comunic",LOWER($B1646))),LEFT($E1646,3)&lt;&gt;"4.4"),AND(ISNUMBER(SEARCH("monitor",LOWER($B1646))),NOT(OR(LEFT($E1646,3)="1.5",LEFT($E1646,3)="2.5")))),AND($B1646&lt;&gt;"",OR(LEFT($C1646,1)="1",LEFT($C1646,1)="2"),$D1646=""),AND($D1646&lt;&gt;"",NOT(OR(LEFT($C1646,1)="1",LEFT($C1646,1)="2"))),AND($D1646&lt;&gt;"",COUNTIF(' PROJETO'!$B$14:$B$16,$D1646)=0),IF($D1646="",FALSE(),IF(COUNTIF(' PROJETO'!$B$14:$B$16,$D1646)=0,FALSE(),IFERROR(INDEX(' PROJETO'!$C$14:$C$16,MATCH($D1646,' PROJETO'!$B$14:$B$16,0))&lt;&gt;"Sim",FALSE()))))</f>
        <v>0</v>
      </c>
      <c r="AG1646" s="21" t="b">
        <f>AND($AC1646,$Y1646&gt;'CONFG.  LISTAS'!$F$4,$Z1646="",$AA1646="")</f>
        <v>0</v>
      </c>
      <c r="AH1646" s="21" t="str">
        <f t="shared" si="337"/>
        <v/>
      </c>
      <c r="AI1646" s="43" t="str">
        <f ca="1">IF(NOT($AC1646),"",IF(OR($B1646="",$C1646="",$E1646="",$F1646=""),"Preencha descrição, categoria, tipo e unidade.",IF(AND($B1646&lt;&gt;"",OR(LEFT($C1646,1)="1",LEFT($C1646,1)="2"),$D1646=""),"Informe a prática de restauração para itens diretos.",IF(AND($D1646&lt;&gt;"",NOT(OR(LEFT($C1646,1)="1",LEFT($C1646,1)="2"))),"Custos indiretos não devem pertencer a uma prática específica.",IF(AND($D1646&lt;&gt;"",COUNTIF(' PROJETO'!$B$14:$B$16,$D1646)=0),"Prática de restauração inválida ou não cadastrada.",IF(IF($D1646="",FALSE(),IF(COUNTIF(' PROJETO'!$B$14:$B$16,$D1646)=0,FALSE(),IFERROR(INDEX(' PROJETO'!$C$14:$C$16,MATCH($D1646,' PROJETO'!$B$14:$B$16,0))&lt;&gt;"Sim",FALSE()))),"A prática informada no item não foi selecionada na aba Projeto.",IF(AND(MAX($I1646,$L1646,$O1646,$R1646,$U1646,$X1646)&gt;'CONFG.  LISTAS'!$F$4,NOT(OR($Z1646&lt;&gt;"",$AA1646&lt;&gt;""))),"Memorial de cálculo ou anexo obrigatório não informado para item acima do limite.",IF(OR(AND($G1646&lt;&gt;"",$H1646&lt;&gt;"",OR($G1646&lt;=0,$H1646&lt;=0)),AND($J1646&lt;&gt;"",$K1646&lt;&gt;"",OR($J1646&lt;=0,$K1646&lt;=0)),AND($M1646&lt;&gt;"",$N1646&lt;&gt;"",OR($M1646&lt;=0,$N1646&lt;=0)),AND($P1646&lt;&gt;"",$Q1646&lt;&gt;"",OR($P1646&lt;=0,$Q1646&lt;=0)),AND($S1646&lt;&gt;"",$T1646&lt;&gt;"",OR($S1646&lt;=0,$T1646&lt;=0)),AND($V1646&lt;&gt;"",$W1646&lt;&gt;"",OR($V1646&lt;=0,$W1646&lt;=0))),"Revise os valores informados: valor unitário e quantidade devem ser maiores que zero.",IF(OR(AND($G1646="",$H1646&lt;&gt;""),AND($G1646&lt;&gt;"",$H1646=""),AND($J1646="",$K1646&lt;&gt;""),AND($J1646&lt;&gt;"",$K1646=""),AND($M1646="",$N1646&lt;&gt;""),AND($M1646&lt;&gt;"",$N1646=""),AND($P1646="",$Q1646&lt;&gt;""),AND($P1646&lt;&gt;"",$Q1646=""),AND($S1646="",$T1646&lt;&gt;""),AND($S1646&lt;&gt;"",$T1646=""),AND($V1646="",$W1646&lt;&gt;""),AND($V1646&lt;&gt;"",$W1646="")),"Há ano preenchido parcialmente: "&amp;TRIM(IF(AND($G1646="",$H1646&lt;&gt;""),"Ano 1 (falta valor unitário); ","")&amp;IF(AND($G1646&lt;&gt;"",$H1646=""),"Ano 1 (falta quantidade); ","")&amp;IF(AND($J1646="",$K1646&lt;&gt;""),"Ano 2 (falta valor unitário); ","")&amp;IF(AND($J1646&lt;&gt;"",$K1646=""),"Ano 2 (falta quantidade); ","")&amp;IF(AND($M1646="",$N1646&lt;&gt;""),"Ano 3 (falta valor unitário); ","")&amp;IF(AND($M1646&lt;&gt;"",$N1646=""),"Ano 3 (falta quantidade); ","")&amp;IF(AND($P1646="",$Q1646&lt;&gt;""),"Ano 4 (falta valor unitário); ","")&amp;IF(AND($P1646&lt;&gt;"",$Q1646=""),"Ano 4 (falta quantidade); ","")&amp;IF(AND($S1646="",$T1646&lt;&gt;""),"Ano 5 (falta valor unitário); ","")&amp;IF(AND($S1646&lt;&gt;"",$T1646=""),"Ano 5 (falta quantidade); ","")&amp;IF(AND($V1646="",$W1646&lt;&gt;""),"Ano 6 (falta valor unitário); ","")&amp;IF(AND($V1646&lt;&gt;"",$W1646=""),"Ano 6 (falta quantidade); ","")), IF(NOT(OR(AND($G1646&lt;&gt;"",$H1646&lt;&gt;""),AND($J1646&lt;&gt;"",$K1646&lt;&gt;""),AND($M1646&lt;&gt;"",$N1646&lt;&gt;""),AND($P1646&lt;&gt;"",$Q1646&lt;&gt;""),AND($S1646&lt;&gt;"",$T1646&lt;&gt;""),AND($V1646&lt;&gt;"",$W1646&lt;&gt;""))),"Informe pelo menos um ano completo com valor unitário e quantidade.",IF(AND($C1646&lt;&gt;"",$E1646&lt;&gt;"",LEFT(TRIM($C1646),1)&lt;&gt;LEFT(TRIM($E1646),1)),"Categoria e tipo estão incompatíveis.",IF(IF(OR($E1646="",$F1646=""),FALSE(),IFERROR(COUNTIF(INDIRECT("UNITS_"&amp;SUBSTITUTE(LEFT($E1646,FIND(" ",$E1646&amp;" ")-1),".","_")),$F1646)=0,TRUE())),"Unidade incompatível com o tipo selecionado.",IF(OR(AND(ISNUMBER(SEARCH("comunic",LOWER($B1646))),LEFT($E1646,3)&lt;&gt;"4.4"),AND(ISNUMBER(SEARCH("monitor",LOWER($B1646))),NOT(OR(LEFT($E1646,3)="1.5",LEFT($E1646,3)="2.5")))),"Revise a classificação do item conforme as regras de preenchimento.",IF(AND($B1646&lt;&gt;"",OR(ISNUMBER(SEARCH("outro",LOWER($B1646))),ISNUMBER(SEARCH("divers",LOWER($B1646))),ISNUMBER(SEARCH("kit",LOWER($B1646))),ISNUMBER(SEARCH("ferrament",LOWER($B1646))),ISNUMBER(SEARCH("epi",LOWER($B1646)))),NOT(OR($Z1646&lt;&gt;"",$AA1646&lt;&gt;""))),"Descrição muito genérica: detalhe melhor o item e registre o racional no memorial ou em anexo.",IF(AND($Y1646=0,$B1646&lt;&gt;"",OR($G1646&lt;&gt;"",$H1646&lt;&gt;"",$J1646&lt;&gt;"",$K1646&lt;&gt;"",$M1646&lt;&gt;"",$N1646&lt;&gt;"",$P1646&lt;&gt;"",$Q1646&lt;&gt;"",$S1646&lt;&gt;"",$T1646&lt;&gt;"",$V1646&lt;&gt;"",$W1646&lt;&gt;"")),"O item possui dados lançados, mas o total está zerado. Revise os valores informados.","")))))))))))))))</f>
        <v/>
      </c>
    </row>
    <row r="1647" spans="1:35" ht="14.25" customHeight="1" x14ac:dyDescent="0.25">
      <c r="A1647" s="57" t="str">
        <f t="shared" si="325"/>
        <v/>
      </c>
      <c r="B1647" s="61"/>
      <c r="C1647" s="61"/>
      <c r="D1647" s="58"/>
      <c r="E1647" s="61"/>
      <c r="F1647" s="61"/>
      <c r="G1647" s="272"/>
      <c r="H1647" s="62"/>
      <c r="I1647" s="273">
        <f t="shared" si="326"/>
        <v>0</v>
      </c>
      <c r="J1647" s="272"/>
      <c r="K1647" s="62"/>
      <c r="L1647" s="270">
        <f t="shared" si="327"/>
        <v>0</v>
      </c>
      <c r="M1647" s="272"/>
      <c r="N1647" s="62"/>
      <c r="O1647" s="270">
        <f t="shared" si="328"/>
        <v>0</v>
      </c>
      <c r="P1647" s="272"/>
      <c r="Q1647" s="62"/>
      <c r="R1647" s="271">
        <f t="shared" si="329"/>
        <v>0</v>
      </c>
      <c r="S1647" s="272"/>
      <c r="T1647" s="62"/>
      <c r="U1647" s="270">
        <f t="shared" si="330"/>
        <v>0</v>
      </c>
      <c r="V1647" s="272"/>
      <c r="W1647" s="62"/>
      <c r="X1647" s="270">
        <f t="shared" si="331"/>
        <v>0</v>
      </c>
      <c r="Y1647" s="270">
        <f t="shared" si="332"/>
        <v>0</v>
      </c>
      <c r="Z1647" s="61"/>
      <c r="AA1647" s="61"/>
      <c r="AB1647" s="60" t="str">
        <f t="shared" si="333"/>
        <v/>
      </c>
      <c r="AC1647" s="21" t="b">
        <f t="shared" si="334"/>
        <v>0</v>
      </c>
      <c r="AD1647" s="21" t="b">
        <f t="shared" si="335"/>
        <v>0</v>
      </c>
      <c r="AE1647" s="21" t="b">
        <f t="shared" si="336"/>
        <v>0</v>
      </c>
      <c r="AF1647" s="21" t="b">
        <f ca="1">OR(AND($AC1647,NOT($AD1647)),AND($AC1647,OR(AND($G1647="",$H1647&lt;&gt;""),AND($G1647&lt;&gt;"",$H1647=""),AND($J1647="",$K1647&lt;&gt;""),AND($J1647&lt;&gt;"",$K1647=""),AND($M1647="",$N1647&lt;&gt;""),AND($M1647&lt;&gt;"",$N1647=""),AND($P1647="",$Q1647&lt;&gt;""),AND($P1647&lt;&gt;"",$Q1647=""),AND($S1647="",$T1647&lt;&gt;""),AND($S1647&lt;&gt;"",$T1647=""),AND($V1647="",$W1647&lt;&gt;""),AND($V1647&lt;&gt;"",$W1647=""))),AND($C1647&lt;&gt;"",$E1647&lt;&gt;"",LEFT(TRIM($C1647),1)&lt;&gt;LEFT(TRIM($E1647),1)),IF(OR($E1647="",$F1647=""),FALSE(),IFERROR(COUNTIF(INDIRECT("UNITS_"&amp;SUBSTITUTE(LEFT($E1647,FIND(" ",$E1647&amp;" ")-1),".","_")),$F1647)=0,TRUE())),AND($B1647&lt;&gt;"",OR(ISNUMBER(SEARCH("outro",LOWER($B1647))),ISNUMBER(SEARCH("divers",LOWER($B1647))),ISNUMBER(SEARCH("etc",LOWER($B1647))))),OR(AND(ISNUMBER(SEARCH("comunic",LOWER($B1647))),LEFT($E1647,3)&lt;&gt;"4.4"),AND(ISNUMBER(SEARCH("monitor",LOWER($B1647))),NOT(OR(LEFT($E1647,3)="1.5",LEFT($E1647,3)="2.5")))),AND($B1647&lt;&gt;"",OR(LEFT($C1647,1)="1",LEFT($C1647,1)="2"),$D1647=""),AND($D1647&lt;&gt;"",NOT(OR(LEFT($C1647,1)="1",LEFT($C1647,1)="2"))),AND($D1647&lt;&gt;"",COUNTIF(' PROJETO'!$B$14:$B$16,$D1647)=0),IF($D1647="",FALSE(),IF(COUNTIF(' PROJETO'!$B$14:$B$16,$D1647)=0,FALSE(),IFERROR(INDEX(' PROJETO'!$C$14:$C$16,MATCH($D1647,' PROJETO'!$B$14:$B$16,0))&lt;&gt;"Sim",FALSE()))))</f>
        <v>0</v>
      </c>
      <c r="AG1647" s="21" t="b">
        <f>AND($AC1647,$Y1647&gt;'CONFG.  LISTAS'!$F$4,$Z1647="",$AA1647="")</f>
        <v>0</v>
      </c>
      <c r="AH1647" s="21" t="str">
        <f t="shared" si="337"/>
        <v/>
      </c>
      <c r="AI1647" s="43" t="str">
        <f ca="1">IF(NOT($AC1647),"",IF(OR($B1647="",$C1647="",$E1647="",$F1647=""),"Preencha descrição, categoria, tipo e unidade.",IF(AND($B1647&lt;&gt;"",OR(LEFT($C1647,1)="1",LEFT($C1647,1)="2"),$D1647=""),"Informe a prática de restauração para itens diretos.",IF(AND($D1647&lt;&gt;"",NOT(OR(LEFT($C1647,1)="1",LEFT($C1647,1)="2"))),"Custos indiretos não devem pertencer a uma prática específica.",IF(AND($D1647&lt;&gt;"",COUNTIF(' PROJETO'!$B$14:$B$16,$D1647)=0),"Prática de restauração inválida ou não cadastrada.",IF(IF($D1647="",FALSE(),IF(COUNTIF(' PROJETO'!$B$14:$B$16,$D1647)=0,FALSE(),IFERROR(INDEX(' PROJETO'!$C$14:$C$16,MATCH($D1647,' PROJETO'!$B$14:$B$16,0))&lt;&gt;"Sim",FALSE()))),"A prática informada no item não foi selecionada na aba Projeto.",IF(AND(MAX($I1647,$L1647,$O1647,$R1647,$U1647,$X1647)&gt;'CONFG.  LISTAS'!$F$4,NOT(OR($Z1647&lt;&gt;"",$AA1647&lt;&gt;""))),"Memorial de cálculo ou anexo obrigatório não informado para item acima do limite.",IF(OR(AND($G1647&lt;&gt;"",$H1647&lt;&gt;"",OR($G1647&lt;=0,$H1647&lt;=0)),AND($J1647&lt;&gt;"",$K1647&lt;&gt;"",OR($J1647&lt;=0,$K1647&lt;=0)),AND($M1647&lt;&gt;"",$N1647&lt;&gt;"",OR($M1647&lt;=0,$N1647&lt;=0)),AND($P1647&lt;&gt;"",$Q1647&lt;&gt;"",OR($P1647&lt;=0,$Q1647&lt;=0)),AND($S1647&lt;&gt;"",$T1647&lt;&gt;"",OR($S1647&lt;=0,$T1647&lt;=0)),AND($V1647&lt;&gt;"",$W1647&lt;&gt;"",OR($V1647&lt;=0,$W1647&lt;=0))),"Revise os valores informados: valor unitário e quantidade devem ser maiores que zero.",IF(OR(AND($G1647="",$H1647&lt;&gt;""),AND($G1647&lt;&gt;"",$H1647=""),AND($J1647="",$K1647&lt;&gt;""),AND($J1647&lt;&gt;"",$K1647=""),AND($M1647="",$N1647&lt;&gt;""),AND($M1647&lt;&gt;"",$N1647=""),AND($P1647="",$Q1647&lt;&gt;""),AND($P1647&lt;&gt;"",$Q1647=""),AND($S1647="",$T1647&lt;&gt;""),AND($S1647&lt;&gt;"",$T1647=""),AND($V1647="",$W1647&lt;&gt;""),AND($V1647&lt;&gt;"",$W1647="")),"Há ano preenchido parcialmente: "&amp;TRIM(IF(AND($G1647="",$H1647&lt;&gt;""),"Ano 1 (falta valor unitário); ","")&amp;IF(AND($G1647&lt;&gt;"",$H1647=""),"Ano 1 (falta quantidade); ","")&amp;IF(AND($J1647="",$K1647&lt;&gt;""),"Ano 2 (falta valor unitário); ","")&amp;IF(AND($J1647&lt;&gt;"",$K1647=""),"Ano 2 (falta quantidade); ","")&amp;IF(AND($M1647="",$N1647&lt;&gt;""),"Ano 3 (falta valor unitário); ","")&amp;IF(AND($M1647&lt;&gt;"",$N1647=""),"Ano 3 (falta quantidade); ","")&amp;IF(AND($P1647="",$Q1647&lt;&gt;""),"Ano 4 (falta valor unitário); ","")&amp;IF(AND($P1647&lt;&gt;"",$Q1647=""),"Ano 4 (falta quantidade); ","")&amp;IF(AND($S1647="",$T1647&lt;&gt;""),"Ano 5 (falta valor unitário); ","")&amp;IF(AND($S1647&lt;&gt;"",$T1647=""),"Ano 5 (falta quantidade); ","")&amp;IF(AND($V1647="",$W1647&lt;&gt;""),"Ano 6 (falta valor unitário); ","")&amp;IF(AND($V1647&lt;&gt;"",$W1647=""),"Ano 6 (falta quantidade); ","")), IF(NOT(OR(AND($G1647&lt;&gt;"",$H1647&lt;&gt;""),AND($J1647&lt;&gt;"",$K1647&lt;&gt;""),AND($M1647&lt;&gt;"",$N1647&lt;&gt;""),AND($P1647&lt;&gt;"",$Q1647&lt;&gt;""),AND($S1647&lt;&gt;"",$T1647&lt;&gt;""),AND($V1647&lt;&gt;"",$W1647&lt;&gt;""))),"Informe pelo menos um ano completo com valor unitário e quantidade.",IF(AND($C1647&lt;&gt;"",$E1647&lt;&gt;"",LEFT(TRIM($C1647),1)&lt;&gt;LEFT(TRIM($E1647),1)),"Categoria e tipo estão incompatíveis.",IF(IF(OR($E1647="",$F1647=""),FALSE(),IFERROR(COUNTIF(INDIRECT("UNITS_"&amp;SUBSTITUTE(LEFT($E1647,FIND(" ",$E1647&amp;" ")-1),".","_")),$F1647)=0,TRUE())),"Unidade incompatível com o tipo selecionado.",IF(OR(AND(ISNUMBER(SEARCH("comunic",LOWER($B1647))),LEFT($E1647,3)&lt;&gt;"4.4"),AND(ISNUMBER(SEARCH("monitor",LOWER($B1647))),NOT(OR(LEFT($E1647,3)="1.5",LEFT($E1647,3)="2.5")))),"Revise a classificação do item conforme as regras de preenchimento.",IF(AND($B1647&lt;&gt;"",OR(ISNUMBER(SEARCH("outro",LOWER($B1647))),ISNUMBER(SEARCH("divers",LOWER($B1647))),ISNUMBER(SEARCH("kit",LOWER($B1647))),ISNUMBER(SEARCH("ferrament",LOWER($B1647))),ISNUMBER(SEARCH("epi",LOWER($B1647)))),NOT(OR($Z1647&lt;&gt;"",$AA1647&lt;&gt;""))),"Descrição muito genérica: detalhe melhor o item e registre o racional no memorial ou em anexo.",IF(AND($Y1647=0,$B1647&lt;&gt;"",OR($G1647&lt;&gt;"",$H1647&lt;&gt;"",$J1647&lt;&gt;"",$K1647&lt;&gt;"",$M1647&lt;&gt;"",$N1647&lt;&gt;"",$P1647&lt;&gt;"",$Q1647&lt;&gt;"",$S1647&lt;&gt;"",$T1647&lt;&gt;"",$V1647&lt;&gt;"",$W1647&lt;&gt;"")),"O item possui dados lançados, mas o total está zerado. Revise os valores informados.","")))))))))))))))</f>
        <v/>
      </c>
    </row>
    <row r="1648" spans="1:35" ht="14.25" customHeight="1" x14ac:dyDescent="0.25">
      <c r="A1648" s="57" t="str">
        <f t="shared" si="325"/>
        <v/>
      </c>
      <c r="B1648" s="58"/>
      <c r="C1648" s="58"/>
      <c r="D1648" s="58"/>
      <c r="E1648" s="58"/>
      <c r="F1648" s="58"/>
      <c r="G1648" s="269"/>
      <c r="H1648" s="59"/>
      <c r="I1648" s="273">
        <f t="shared" si="326"/>
        <v>0</v>
      </c>
      <c r="J1648" s="269"/>
      <c r="K1648" s="59"/>
      <c r="L1648" s="270">
        <f t="shared" si="327"/>
        <v>0</v>
      </c>
      <c r="M1648" s="269"/>
      <c r="N1648" s="59"/>
      <c r="O1648" s="270">
        <f t="shared" si="328"/>
        <v>0</v>
      </c>
      <c r="P1648" s="269"/>
      <c r="Q1648" s="59"/>
      <c r="R1648" s="271">
        <f t="shared" si="329"/>
        <v>0</v>
      </c>
      <c r="S1648" s="269"/>
      <c r="T1648" s="59"/>
      <c r="U1648" s="270">
        <f t="shared" si="330"/>
        <v>0</v>
      </c>
      <c r="V1648" s="269"/>
      <c r="W1648" s="59"/>
      <c r="X1648" s="270">
        <f t="shared" si="331"/>
        <v>0</v>
      </c>
      <c r="Y1648" s="270">
        <f t="shared" si="332"/>
        <v>0</v>
      </c>
      <c r="Z1648" s="58"/>
      <c r="AA1648" s="58"/>
      <c r="AB1648" s="60" t="str">
        <f t="shared" si="333"/>
        <v/>
      </c>
      <c r="AC1648" s="21" t="b">
        <f t="shared" si="334"/>
        <v>0</v>
      </c>
      <c r="AD1648" s="21" t="b">
        <f t="shared" si="335"/>
        <v>0</v>
      </c>
      <c r="AE1648" s="21" t="b">
        <f t="shared" si="336"/>
        <v>0</v>
      </c>
      <c r="AF1648" s="21" t="b">
        <f ca="1">OR(AND($AC1648,NOT($AD1648)),AND($AC1648,OR(AND($G1648="",$H1648&lt;&gt;""),AND($G1648&lt;&gt;"",$H1648=""),AND($J1648="",$K1648&lt;&gt;""),AND($J1648&lt;&gt;"",$K1648=""),AND($M1648="",$N1648&lt;&gt;""),AND($M1648&lt;&gt;"",$N1648=""),AND($P1648="",$Q1648&lt;&gt;""),AND($P1648&lt;&gt;"",$Q1648=""),AND($S1648="",$T1648&lt;&gt;""),AND($S1648&lt;&gt;"",$T1648=""),AND($V1648="",$W1648&lt;&gt;""),AND($V1648&lt;&gt;"",$W1648=""))),AND($C1648&lt;&gt;"",$E1648&lt;&gt;"",LEFT(TRIM($C1648),1)&lt;&gt;LEFT(TRIM($E1648),1)),IF(OR($E1648="",$F1648=""),FALSE(),IFERROR(COUNTIF(INDIRECT("UNITS_"&amp;SUBSTITUTE(LEFT($E1648,FIND(" ",$E1648&amp;" ")-1),".","_")),$F1648)=0,TRUE())),AND($B1648&lt;&gt;"",OR(ISNUMBER(SEARCH("outro",LOWER($B1648))),ISNUMBER(SEARCH("divers",LOWER($B1648))),ISNUMBER(SEARCH("etc",LOWER($B1648))))),OR(AND(ISNUMBER(SEARCH("comunic",LOWER($B1648))),LEFT($E1648,3)&lt;&gt;"4.4"),AND(ISNUMBER(SEARCH("monitor",LOWER($B1648))),NOT(OR(LEFT($E1648,3)="1.5",LEFT($E1648,3)="2.5")))),AND($B1648&lt;&gt;"",OR(LEFT($C1648,1)="1",LEFT($C1648,1)="2"),$D1648=""),AND($D1648&lt;&gt;"",NOT(OR(LEFT($C1648,1)="1",LEFT($C1648,1)="2"))),AND($D1648&lt;&gt;"",COUNTIF(' PROJETO'!$B$14:$B$16,$D1648)=0),IF($D1648="",FALSE(),IF(COUNTIF(' PROJETO'!$B$14:$B$16,$D1648)=0,FALSE(),IFERROR(INDEX(' PROJETO'!$C$14:$C$16,MATCH($D1648,' PROJETO'!$B$14:$B$16,0))&lt;&gt;"Sim",FALSE()))))</f>
        <v>0</v>
      </c>
      <c r="AG1648" s="21" t="b">
        <f>AND($AC1648,$Y1648&gt;'CONFG.  LISTAS'!$F$4,$Z1648="",$AA1648="")</f>
        <v>0</v>
      </c>
      <c r="AH1648" s="21" t="str">
        <f t="shared" si="337"/>
        <v/>
      </c>
      <c r="AI1648" s="43" t="str">
        <f ca="1">IF(NOT($AC1648),"",IF(OR($B1648="",$C1648="",$E1648="",$F1648=""),"Preencha descrição, categoria, tipo e unidade.",IF(AND($B1648&lt;&gt;"",OR(LEFT($C1648,1)="1",LEFT($C1648,1)="2"),$D1648=""),"Informe a prática de restauração para itens diretos.",IF(AND($D1648&lt;&gt;"",NOT(OR(LEFT($C1648,1)="1",LEFT($C1648,1)="2"))),"Custos indiretos não devem pertencer a uma prática específica.",IF(AND($D1648&lt;&gt;"",COUNTIF(' PROJETO'!$B$14:$B$16,$D1648)=0),"Prática de restauração inválida ou não cadastrada.",IF(IF($D1648="",FALSE(),IF(COUNTIF(' PROJETO'!$B$14:$B$16,$D1648)=0,FALSE(),IFERROR(INDEX(' PROJETO'!$C$14:$C$16,MATCH($D1648,' PROJETO'!$B$14:$B$16,0))&lt;&gt;"Sim",FALSE()))),"A prática informada no item não foi selecionada na aba Projeto.",IF(AND(MAX($I1648,$L1648,$O1648,$R1648,$U1648,$X1648)&gt;'CONFG.  LISTAS'!$F$4,NOT(OR($Z1648&lt;&gt;"",$AA1648&lt;&gt;""))),"Memorial de cálculo ou anexo obrigatório não informado para item acima do limite.",IF(OR(AND($G1648&lt;&gt;"",$H1648&lt;&gt;"",OR($G1648&lt;=0,$H1648&lt;=0)),AND($J1648&lt;&gt;"",$K1648&lt;&gt;"",OR($J1648&lt;=0,$K1648&lt;=0)),AND($M1648&lt;&gt;"",$N1648&lt;&gt;"",OR($M1648&lt;=0,$N1648&lt;=0)),AND($P1648&lt;&gt;"",$Q1648&lt;&gt;"",OR($P1648&lt;=0,$Q1648&lt;=0)),AND($S1648&lt;&gt;"",$T1648&lt;&gt;"",OR($S1648&lt;=0,$T1648&lt;=0)),AND($V1648&lt;&gt;"",$W1648&lt;&gt;"",OR($V1648&lt;=0,$W1648&lt;=0))),"Revise os valores informados: valor unitário e quantidade devem ser maiores que zero.",IF(OR(AND($G1648="",$H1648&lt;&gt;""),AND($G1648&lt;&gt;"",$H1648=""),AND($J1648="",$K1648&lt;&gt;""),AND($J1648&lt;&gt;"",$K1648=""),AND($M1648="",$N1648&lt;&gt;""),AND($M1648&lt;&gt;"",$N1648=""),AND($P1648="",$Q1648&lt;&gt;""),AND($P1648&lt;&gt;"",$Q1648=""),AND($S1648="",$T1648&lt;&gt;""),AND($S1648&lt;&gt;"",$T1648=""),AND($V1648="",$W1648&lt;&gt;""),AND($V1648&lt;&gt;"",$W1648="")),"Há ano preenchido parcialmente: "&amp;TRIM(IF(AND($G1648="",$H1648&lt;&gt;""),"Ano 1 (falta valor unitário); ","")&amp;IF(AND($G1648&lt;&gt;"",$H1648=""),"Ano 1 (falta quantidade); ","")&amp;IF(AND($J1648="",$K1648&lt;&gt;""),"Ano 2 (falta valor unitário); ","")&amp;IF(AND($J1648&lt;&gt;"",$K1648=""),"Ano 2 (falta quantidade); ","")&amp;IF(AND($M1648="",$N1648&lt;&gt;""),"Ano 3 (falta valor unitário); ","")&amp;IF(AND($M1648&lt;&gt;"",$N1648=""),"Ano 3 (falta quantidade); ","")&amp;IF(AND($P1648="",$Q1648&lt;&gt;""),"Ano 4 (falta valor unitário); ","")&amp;IF(AND($P1648&lt;&gt;"",$Q1648=""),"Ano 4 (falta quantidade); ","")&amp;IF(AND($S1648="",$T1648&lt;&gt;""),"Ano 5 (falta valor unitário); ","")&amp;IF(AND($S1648&lt;&gt;"",$T1648=""),"Ano 5 (falta quantidade); ","")&amp;IF(AND($V1648="",$W1648&lt;&gt;""),"Ano 6 (falta valor unitário); ","")&amp;IF(AND($V1648&lt;&gt;"",$W1648=""),"Ano 6 (falta quantidade); ","")), IF(NOT(OR(AND($G1648&lt;&gt;"",$H1648&lt;&gt;""),AND($J1648&lt;&gt;"",$K1648&lt;&gt;""),AND($M1648&lt;&gt;"",$N1648&lt;&gt;""),AND($P1648&lt;&gt;"",$Q1648&lt;&gt;""),AND($S1648&lt;&gt;"",$T1648&lt;&gt;""),AND($V1648&lt;&gt;"",$W1648&lt;&gt;""))),"Informe pelo menos um ano completo com valor unitário e quantidade.",IF(AND($C1648&lt;&gt;"",$E1648&lt;&gt;"",LEFT(TRIM($C1648),1)&lt;&gt;LEFT(TRIM($E1648),1)),"Categoria e tipo estão incompatíveis.",IF(IF(OR($E1648="",$F1648=""),FALSE(),IFERROR(COUNTIF(INDIRECT("UNITS_"&amp;SUBSTITUTE(LEFT($E1648,FIND(" ",$E1648&amp;" ")-1),".","_")),$F1648)=0,TRUE())),"Unidade incompatível com o tipo selecionado.",IF(OR(AND(ISNUMBER(SEARCH("comunic",LOWER($B1648))),LEFT($E1648,3)&lt;&gt;"4.4"),AND(ISNUMBER(SEARCH("monitor",LOWER($B1648))),NOT(OR(LEFT($E1648,3)="1.5",LEFT($E1648,3)="2.5")))),"Revise a classificação do item conforme as regras de preenchimento.",IF(AND($B1648&lt;&gt;"",OR(ISNUMBER(SEARCH("outro",LOWER($B1648))),ISNUMBER(SEARCH("divers",LOWER($B1648))),ISNUMBER(SEARCH("kit",LOWER($B1648))),ISNUMBER(SEARCH("ferrament",LOWER($B1648))),ISNUMBER(SEARCH("epi",LOWER($B1648)))),NOT(OR($Z1648&lt;&gt;"",$AA1648&lt;&gt;""))),"Descrição muito genérica: detalhe melhor o item e registre o racional no memorial ou em anexo.",IF(AND($Y1648=0,$B1648&lt;&gt;"",OR($G1648&lt;&gt;"",$H1648&lt;&gt;"",$J1648&lt;&gt;"",$K1648&lt;&gt;"",$M1648&lt;&gt;"",$N1648&lt;&gt;"",$P1648&lt;&gt;"",$Q1648&lt;&gt;"",$S1648&lt;&gt;"",$T1648&lt;&gt;"",$V1648&lt;&gt;"",$W1648&lt;&gt;"")),"O item possui dados lançados, mas o total está zerado. Revise os valores informados.","")))))))))))))))</f>
        <v/>
      </c>
    </row>
    <row r="1649" spans="1:35" ht="14.25" customHeight="1" x14ac:dyDescent="0.25">
      <c r="A1649" s="57" t="str">
        <f t="shared" si="325"/>
        <v/>
      </c>
      <c r="B1649" s="61"/>
      <c r="C1649" s="61"/>
      <c r="D1649" s="58"/>
      <c r="E1649" s="61"/>
      <c r="F1649" s="61"/>
      <c r="G1649" s="272"/>
      <c r="H1649" s="62"/>
      <c r="I1649" s="273">
        <f t="shared" si="326"/>
        <v>0</v>
      </c>
      <c r="J1649" s="272"/>
      <c r="K1649" s="62"/>
      <c r="L1649" s="270">
        <f t="shared" si="327"/>
        <v>0</v>
      </c>
      <c r="M1649" s="272"/>
      <c r="N1649" s="62"/>
      <c r="O1649" s="270">
        <f t="shared" si="328"/>
        <v>0</v>
      </c>
      <c r="P1649" s="272"/>
      <c r="Q1649" s="62"/>
      <c r="R1649" s="271">
        <f t="shared" si="329"/>
        <v>0</v>
      </c>
      <c r="S1649" s="272"/>
      <c r="T1649" s="62"/>
      <c r="U1649" s="270">
        <f t="shared" si="330"/>
        <v>0</v>
      </c>
      <c r="V1649" s="272"/>
      <c r="W1649" s="62"/>
      <c r="X1649" s="270">
        <f t="shared" si="331"/>
        <v>0</v>
      </c>
      <c r="Y1649" s="270">
        <f t="shared" si="332"/>
        <v>0</v>
      </c>
      <c r="Z1649" s="61"/>
      <c r="AA1649" s="61"/>
      <c r="AB1649" s="60" t="str">
        <f t="shared" si="333"/>
        <v/>
      </c>
      <c r="AC1649" s="21" t="b">
        <f t="shared" si="334"/>
        <v>0</v>
      </c>
      <c r="AD1649" s="21" t="b">
        <f t="shared" si="335"/>
        <v>0</v>
      </c>
      <c r="AE1649" s="21" t="b">
        <f t="shared" si="336"/>
        <v>0</v>
      </c>
      <c r="AF1649" s="21" t="b">
        <f ca="1">OR(AND($AC1649,NOT($AD1649)),AND($AC1649,OR(AND($G1649="",$H1649&lt;&gt;""),AND($G1649&lt;&gt;"",$H1649=""),AND($J1649="",$K1649&lt;&gt;""),AND($J1649&lt;&gt;"",$K1649=""),AND($M1649="",$N1649&lt;&gt;""),AND($M1649&lt;&gt;"",$N1649=""),AND($P1649="",$Q1649&lt;&gt;""),AND($P1649&lt;&gt;"",$Q1649=""),AND($S1649="",$T1649&lt;&gt;""),AND($S1649&lt;&gt;"",$T1649=""),AND($V1649="",$W1649&lt;&gt;""),AND($V1649&lt;&gt;"",$W1649=""))),AND($C1649&lt;&gt;"",$E1649&lt;&gt;"",LEFT(TRIM($C1649),1)&lt;&gt;LEFT(TRIM($E1649),1)),IF(OR($E1649="",$F1649=""),FALSE(),IFERROR(COUNTIF(INDIRECT("UNITS_"&amp;SUBSTITUTE(LEFT($E1649,FIND(" ",$E1649&amp;" ")-1),".","_")),$F1649)=0,TRUE())),AND($B1649&lt;&gt;"",OR(ISNUMBER(SEARCH("outro",LOWER($B1649))),ISNUMBER(SEARCH("divers",LOWER($B1649))),ISNUMBER(SEARCH("etc",LOWER($B1649))))),OR(AND(ISNUMBER(SEARCH("comunic",LOWER($B1649))),LEFT($E1649,3)&lt;&gt;"4.4"),AND(ISNUMBER(SEARCH("monitor",LOWER($B1649))),NOT(OR(LEFT($E1649,3)="1.5",LEFT($E1649,3)="2.5")))),AND($B1649&lt;&gt;"",OR(LEFT($C1649,1)="1",LEFT($C1649,1)="2"),$D1649=""),AND($D1649&lt;&gt;"",NOT(OR(LEFT($C1649,1)="1",LEFT($C1649,1)="2"))),AND($D1649&lt;&gt;"",COUNTIF(' PROJETO'!$B$14:$B$16,$D1649)=0),IF($D1649="",FALSE(),IF(COUNTIF(' PROJETO'!$B$14:$B$16,$D1649)=0,FALSE(),IFERROR(INDEX(' PROJETO'!$C$14:$C$16,MATCH($D1649,' PROJETO'!$B$14:$B$16,0))&lt;&gt;"Sim",FALSE()))))</f>
        <v>0</v>
      </c>
      <c r="AG1649" s="21" t="b">
        <f>AND($AC1649,$Y1649&gt;'CONFG.  LISTAS'!$F$4,$Z1649="",$AA1649="")</f>
        <v>0</v>
      </c>
      <c r="AH1649" s="21" t="str">
        <f t="shared" si="337"/>
        <v/>
      </c>
      <c r="AI1649" s="43" t="str">
        <f ca="1">IF(NOT($AC1649),"",IF(OR($B1649="",$C1649="",$E1649="",$F1649=""),"Preencha descrição, categoria, tipo e unidade.",IF(AND($B1649&lt;&gt;"",OR(LEFT($C1649,1)="1",LEFT($C1649,1)="2"),$D1649=""),"Informe a prática de restauração para itens diretos.",IF(AND($D1649&lt;&gt;"",NOT(OR(LEFT($C1649,1)="1",LEFT($C1649,1)="2"))),"Custos indiretos não devem pertencer a uma prática específica.",IF(AND($D1649&lt;&gt;"",COUNTIF(' PROJETO'!$B$14:$B$16,$D1649)=0),"Prática de restauração inválida ou não cadastrada.",IF(IF($D1649="",FALSE(),IF(COUNTIF(' PROJETO'!$B$14:$B$16,$D1649)=0,FALSE(),IFERROR(INDEX(' PROJETO'!$C$14:$C$16,MATCH($D1649,' PROJETO'!$B$14:$B$16,0))&lt;&gt;"Sim",FALSE()))),"A prática informada no item não foi selecionada na aba Projeto.",IF(AND(MAX($I1649,$L1649,$O1649,$R1649,$U1649,$X1649)&gt;'CONFG.  LISTAS'!$F$4,NOT(OR($Z1649&lt;&gt;"",$AA1649&lt;&gt;""))),"Memorial de cálculo ou anexo obrigatório não informado para item acima do limite.",IF(OR(AND($G1649&lt;&gt;"",$H1649&lt;&gt;"",OR($G1649&lt;=0,$H1649&lt;=0)),AND($J1649&lt;&gt;"",$K1649&lt;&gt;"",OR($J1649&lt;=0,$K1649&lt;=0)),AND($M1649&lt;&gt;"",$N1649&lt;&gt;"",OR($M1649&lt;=0,$N1649&lt;=0)),AND($P1649&lt;&gt;"",$Q1649&lt;&gt;"",OR($P1649&lt;=0,$Q1649&lt;=0)),AND($S1649&lt;&gt;"",$T1649&lt;&gt;"",OR($S1649&lt;=0,$T1649&lt;=0)),AND($V1649&lt;&gt;"",$W1649&lt;&gt;"",OR($V1649&lt;=0,$W1649&lt;=0))),"Revise os valores informados: valor unitário e quantidade devem ser maiores que zero.",IF(OR(AND($G1649="",$H1649&lt;&gt;""),AND($G1649&lt;&gt;"",$H1649=""),AND($J1649="",$K1649&lt;&gt;""),AND($J1649&lt;&gt;"",$K1649=""),AND($M1649="",$N1649&lt;&gt;""),AND($M1649&lt;&gt;"",$N1649=""),AND($P1649="",$Q1649&lt;&gt;""),AND($P1649&lt;&gt;"",$Q1649=""),AND($S1649="",$T1649&lt;&gt;""),AND($S1649&lt;&gt;"",$T1649=""),AND($V1649="",$W1649&lt;&gt;""),AND($V1649&lt;&gt;"",$W1649="")),"Há ano preenchido parcialmente: "&amp;TRIM(IF(AND($G1649="",$H1649&lt;&gt;""),"Ano 1 (falta valor unitário); ","")&amp;IF(AND($G1649&lt;&gt;"",$H1649=""),"Ano 1 (falta quantidade); ","")&amp;IF(AND($J1649="",$K1649&lt;&gt;""),"Ano 2 (falta valor unitário); ","")&amp;IF(AND($J1649&lt;&gt;"",$K1649=""),"Ano 2 (falta quantidade); ","")&amp;IF(AND($M1649="",$N1649&lt;&gt;""),"Ano 3 (falta valor unitário); ","")&amp;IF(AND($M1649&lt;&gt;"",$N1649=""),"Ano 3 (falta quantidade); ","")&amp;IF(AND($P1649="",$Q1649&lt;&gt;""),"Ano 4 (falta valor unitário); ","")&amp;IF(AND($P1649&lt;&gt;"",$Q1649=""),"Ano 4 (falta quantidade); ","")&amp;IF(AND($S1649="",$T1649&lt;&gt;""),"Ano 5 (falta valor unitário); ","")&amp;IF(AND($S1649&lt;&gt;"",$T1649=""),"Ano 5 (falta quantidade); ","")&amp;IF(AND($V1649="",$W1649&lt;&gt;""),"Ano 6 (falta valor unitário); ","")&amp;IF(AND($V1649&lt;&gt;"",$W1649=""),"Ano 6 (falta quantidade); ","")), IF(NOT(OR(AND($G1649&lt;&gt;"",$H1649&lt;&gt;""),AND($J1649&lt;&gt;"",$K1649&lt;&gt;""),AND($M1649&lt;&gt;"",$N1649&lt;&gt;""),AND($P1649&lt;&gt;"",$Q1649&lt;&gt;""),AND($S1649&lt;&gt;"",$T1649&lt;&gt;""),AND($V1649&lt;&gt;"",$W1649&lt;&gt;""))),"Informe pelo menos um ano completo com valor unitário e quantidade.",IF(AND($C1649&lt;&gt;"",$E1649&lt;&gt;"",LEFT(TRIM($C1649),1)&lt;&gt;LEFT(TRIM($E1649),1)),"Categoria e tipo estão incompatíveis.",IF(IF(OR($E1649="",$F1649=""),FALSE(),IFERROR(COUNTIF(INDIRECT("UNITS_"&amp;SUBSTITUTE(LEFT($E1649,FIND(" ",$E1649&amp;" ")-1),".","_")),$F1649)=0,TRUE())),"Unidade incompatível com o tipo selecionado.",IF(OR(AND(ISNUMBER(SEARCH("comunic",LOWER($B1649))),LEFT($E1649,3)&lt;&gt;"4.4"),AND(ISNUMBER(SEARCH("monitor",LOWER($B1649))),NOT(OR(LEFT($E1649,3)="1.5",LEFT($E1649,3)="2.5")))),"Revise a classificação do item conforme as regras de preenchimento.",IF(AND($B1649&lt;&gt;"",OR(ISNUMBER(SEARCH("outro",LOWER($B1649))),ISNUMBER(SEARCH("divers",LOWER($B1649))),ISNUMBER(SEARCH("kit",LOWER($B1649))),ISNUMBER(SEARCH("ferrament",LOWER($B1649))),ISNUMBER(SEARCH("epi",LOWER($B1649)))),NOT(OR($Z1649&lt;&gt;"",$AA1649&lt;&gt;""))),"Descrição muito genérica: detalhe melhor o item e registre o racional no memorial ou em anexo.",IF(AND($Y1649=0,$B1649&lt;&gt;"",OR($G1649&lt;&gt;"",$H1649&lt;&gt;"",$J1649&lt;&gt;"",$K1649&lt;&gt;"",$M1649&lt;&gt;"",$N1649&lt;&gt;"",$P1649&lt;&gt;"",$Q1649&lt;&gt;"",$S1649&lt;&gt;"",$T1649&lt;&gt;"",$V1649&lt;&gt;"",$W1649&lt;&gt;"")),"O item possui dados lançados, mas o total está zerado. Revise os valores informados.","")))))))))))))))</f>
        <v/>
      </c>
    </row>
    <row r="1650" spans="1:35" ht="14.25" customHeight="1" x14ac:dyDescent="0.25">
      <c r="A1650" s="57" t="str">
        <f t="shared" si="325"/>
        <v/>
      </c>
      <c r="B1650" s="58"/>
      <c r="C1650" s="58"/>
      <c r="D1650" s="58"/>
      <c r="E1650" s="58"/>
      <c r="F1650" s="58"/>
      <c r="G1650" s="269"/>
      <c r="H1650" s="59"/>
      <c r="I1650" s="273">
        <f t="shared" si="326"/>
        <v>0</v>
      </c>
      <c r="J1650" s="269"/>
      <c r="K1650" s="59"/>
      <c r="L1650" s="270">
        <f t="shared" si="327"/>
        <v>0</v>
      </c>
      <c r="M1650" s="269"/>
      <c r="N1650" s="59"/>
      <c r="O1650" s="270">
        <f t="shared" si="328"/>
        <v>0</v>
      </c>
      <c r="P1650" s="269"/>
      <c r="Q1650" s="59"/>
      <c r="R1650" s="271">
        <f t="shared" si="329"/>
        <v>0</v>
      </c>
      <c r="S1650" s="269"/>
      <c r="T1650" s="59"/>
      <c r="U1650" s="270">
        <f t="shared" si="330"/>
        <v>0</v>
      </c>
      <c r="V1650" s="269"/>
      <c r="W1650" s="59"/>
      <c r="X1650" s="270">
        <f t="shared" si="331"/>
        <v>0</v>
      </c>
      <c r="Y1650" s="270">
        <f t="shared" si="332"/>
        <v>0</v>
      </c>
      <c r="Z1650" s="58"/>
      <c r="AA1650" s="58"/>
      <c r="AB1650" s="60" t="str">
        <f t="shared" si="333"/>
        <v/>
      </c>
      <c r="AC1650" s="21" t="b">
        <f t="shared" si="334"/>
        <v>0</v>
      </c>
      <c r="AD1650" s="21" t="b">
        <f t="shared" si="335"/>
        <v>0</v>
      </c>
      <c r="AE1650" s="21" t="b">
        <f t="shared" si="336"/>
        <v>0</v>
      </c>
      <c r="AF1650" s="21" t="b">
        <f ca="1">OR(AND($AC1650,NOT($AD1650)),AND($AC1650,OR(AND($G1650="",$H1650&lt;&gt;""),AND($G1650&lt;&gt;"",$H1650=""),AND($J1650="",$K1650&lt;&gt;""),AND($J1650&lt;&gt;"",$K1650=""),AND($M1650="",$N1650&lt;&gt;""),AND($M1650&lt;&gt;"",$N1650=""),AND($P1650="",$Q1650&lt;&gt;""),AND($P1650&lt;&gt;"",$Q1650=""),AND($S1650="",$T1650&lt;&gt;""),AND($S1650&lt;&gt;"",$T1650=""),AND($V1650="",$W1650&lt;&gt;""),AND($V1650&lt;&gt;"",$W1650=""))),AND($C1650&lt;&gt;"",$E1650&lt;&gt;"",LEFT(TRIM($C1650),1)&lt;&gt;LEFT(TRIM($E1650),1)),IF(OR($E1650="",$F1650=""),FALSE(),IFERROR(COUNTIF(INDIRECT("UNITS_"&amp;SUBSTITUTE(LEFT($E1650,FIND(" ",$E1650&amp;" ")-1),".","_")),$F1650)=0,TRUE())),AND($B1650&lt;&gt;"",OR(ISNUMBER(SEARCH("outro",LOWER($B1650))),ISNUMBER(SEARCH("divers",LOWER($B1650))),ISNUMBER(SEARCH("etc",LOWER($B1650))))),OR(AND(ISNUMBER(SEARCH("comunic",LOWER($B1650))),LEFT($E1650,3)&lt;&gt;"4.4"),AND(ISNUMBER(SEARCH("monitor",LOWER($B1650))),NOT(OR(LEFT($E1650,3)="1.5",LEFT($E1650,3)="2.5")))),AND($B1650&lt;&gt;"",OR(LEFT($C1650,1)="1",LEFT($C1650,1)="2"),$D1650=""),AND($D1650&lt;&gt;"",NOT(OR(LEFT($C1650,1)="1",LEFT($C1650,1)="2"))),AND($D1650&lt;&gt;"",COUNTIF(' PROJETO'!$B$14:$B$16,$D1650)=0),IF($D1650="",FALSE(),IF(COUNTIF(' PROJETO'!$B$14:$B$16,$D1650)=0,FALSE(),IFERROR(INDEX(' PROJETO'!$C$14:$C$16,MATCH($D1650,' PROJETO'!$B$14:$B$16,0))&lt;&gt;"Sim",FALSE()))))</f>
        <v>0</v>
      </c>
      <c r="AG1650" s="21" t="b">
        <f>AND($AC1650,$Y1650&gt;'CONFG.  LISTAS'!$F$4,$Z1650="",$AA1650="")</f>
        <v>0</v>
      </c>
      <c r="AH1650" s="21" t="str">
        <f t="shared" si="337"/>
        <v/>
      </c>
      <c r="AI1650" s="43" t="str">
        <f ca="1">IF(NOT($AC1650),"",IF(OR($B1650="",$C1650="",$E1650="",$F1650=""),"Preencha descrição, categoria, tipo e unidade.",IF(AND($B1650&lt;&gt;"",OR(LEFT($C1650,1)="1",LEFT($C1650,1)="2"),$D1650=""),"Informe a prática de restauração para itens diretos.",IF(AND($D1650&lt;&gt;"",NOT(OR(LEFT($C1650,1)="1",LEFT($C1650,1)="2"))),"Custos indiretos não devem pertencer a uma prática específica.",IF(AND($D1650&lt;&gt;"",COUNTIF(' PROJETO'!$B$14:$B$16,$D1650)=0),"Prática de restauração inválida ou não cadastrada.",IF(IF($D1650="",FALSE(),IF(COUNTIF(' PROJETO'!$B$14:$B$16,$D1650)=0,FALSE(),IFERROR(INDEX(' PROJETO'!$C$14:$C$16,MATCH($D1650,' PROJETO'!$B$14:$B$16,0))&lt;&gt;"Sim",FALSE()))),"A prática informada no item não foi selecionada na aba Projeto.",IF(AND(MAX($I1650,$L1650,$O1650,$R1650,$U1650,$X1650)&gt;'CONFG.  LISTAS'!$F$4,NOT(OR($Z1650&lt;&gt;"",$AA1650&lt;&gt;""))),"Memorial de cálculo ou anexo obrigatório não informado para item acima do limite.",IF(OR(AND($G1650&lt;&gt;"",$H1650&lt;&gt;"",OR($G1650&lt;=0,$H1650&lt;=0)),AND($J1650&lt;&gt;"",$K1650&lt;&gt;"",OR($J1650&lt;=0,$K1650&lt;=0)),AND($M1650&lt;&gt;"",$N1650&lt;&gt;"",OR($M1650&lt;=0,$N1650&lt;=0)),AND($P1650&lt;&gt;"",$Q1650&lt;&gt;"",OR($P1650&lt;=0,$Q1650&lt;=0)),AND($S1650&lt;&gt;"",$T1650&lt;&gt;"",OR($S1650&lt;=0,$T1650&lt;=0)),AND($V1650&lt;&gt;"",$W1650&lt;&gt;"",OR($V1650&lt;=0,$W1650&lt;=0))),"Revise os valores informados: valor unitário e quantidade devem ser maiores que zero.",IF(OR(AND($G1650="",$H1650&lt;&gt;""),AND($G1650&lt;&gt;"",$H1650=""),AND($J1650="",$K1650&lt;&gt;""),AND($J1650&lt;&gt;"",$K1650=""),AND($M1650="",$N1650&lt;&gt;""),AND($M1650&lt;&gt;"",$N1650=""),AND($P1650="",$Q1650&lt;&gt;""),AND($P1650&lt;&gt;"",$Q1650=""),AND($S1650="",$T1650&lt;&gt;""),AND($S1650&lt;&gt;"",$T1650=""),AND($V1650="",$W1650&lt;&gt;""),AND($V1650&lt;&gt;"",$W1650="")),"Há ano preenchido parcialmente: "&amp;TRIM(IF(AND($G1650="",$H1650&lt;&gt;""),"Ano 1 (falta valor unitário); ","")&amp;IF(AND($G1650&lt;&gt;"",$H1650=""),"Ano 1 (falta quantidade); ","")&amp;IF(AND($J1650="",$K1650&lt;&gt;""),"Ano 2 (falta valor unitário); ","")&amp;IF(AND($J1650&lt;&gt;"",$K1650=""),"Ano 2 (falta quantidade); ","")&amp;IF(AND($M1650="",$N1650&lt;&gt;""),"Ano 3 (falta valor unitário); ","")&amp;IF(AND($M1650&lt;&gt;"",$N1650=""),"Ano 3 (falta quantidade); ","")&amp;IF(AND($P1650="",$Q1650&lt;&gt;""),"Ano 4 (falta valor unitário); ","")&amp;IF(AND($P1650&lt;&gt;"",$Q1650=""),"Ano 4 (falta quantidade); ","")&amp;IF(AND($S1650="",$T1650&lt;&gt;""),"Ano 5 (falta valor unitário); ","")&amp;IF(AND($S1650&lt;&gt;"",$T1650=""),"Ano 5 (falta quantidade); ","")&amp;IF(AND($V1650="",$W1650&lt;&gt;""),"Ano 6 (falta valor unitário); ","")&amp;IF(AND($V1650&lt;&gt;"",$W1650=""),"Ano 6 (falta quantidade); ","")), IF(NOT(OR(AND($G1650&lt;&gt;"",$H1650&lt;&gt;""),AND($J1650&lt;&gt;"",$K1650&lt;&gt;""),AND($M1650&lt;&gt;"",$N1650&lt;&gt;""),AND($P1650&lt;&gt;"",$Q1650&lt;&gt;""),AND($S1650&lt;&gt;"",$T1650&lt;&gt;""),AND($V1650&lt;&gt;"",$W1650&lt;&gt;""))),"Informe pelo menos um ano completo com valor unitário e quantidade.",IF(AND($C1650&lt;&gt;"",$E1650&lt;&gt;"",LEFT(TRIM($C1650),1)&lt;&gt;LEFT(TRIM($E1650),1)),"Categoria e tipo estão incompatíveis.",IF(IF(OR($E1650="",$F1650=""),FALSE(),IFERROR(COUNTIF(INDIRECT("UNITS_"&amp;SUBSTITUTE(LEFT($E1650,FIND(" ",$E1650&amp;" ")-1),".","_")),$F1650)=0,TRUE())),"Unidade incompatível com o tipo selecionado.",IF(OR(AND(ISNUMBER(SEARCH("comunic",LOWER($B1650))),LEFT($E1650,3)&lt;&gt;"4.4"),AND(ISNUMBER(SEARCH("monitor",LOWER($B1650))),NOT(OR(LEFT($E1650,3)="1.5",LEFT($E1650,3)="2.5")))),"Revise a classificação do item conforme as regras de preenchimento.",IF(AND($B1650&lt;&gt;"",OR(ISNUMBER(SEARCH("outro",LOWER($B1650))),ISNUMBER(SEARCH("divers",LOWER($B1650))),ISNUMBER(SEARCH("kit",LOWER($B1650))),ISNUMBER(SEARCH("ferrament",LOWER($B1650))),ISNUMBER(SEARCH("epi",LOWER($B1650)))),NOT(OR($Z1650&lt;&gt;"",$AA1650&lt;&gt;""))),"Descrição muito genérica: detalhe melhor o item e registre o racional no memorial ou em anexo.",IF(AND($Y1650=0,$B1650&lt;&gt;"",OR($G1650&lt;&gt;"",$H1650&lt;&gt;"",$J1650&lt;&gt;"",$K1650&lt;&gt;"",$M1650&lt;&gt;"",$N1650&lt;&gt;"",$P1650&lt;&gt;"",$Q1650&lt;&gt;"",$S1650&lt;&gt;"",$T1650&lt;&gt;"",$V1650&lt;&gt;"",$W1650&lt;&gt;"")),"O item possui dados lançados, mas o total está zerado. Revise os valores informados.","")))))))))))))))</f>
        <v/>
      </c>
    </row>
    <row r="1651" spans="1:35" ht="14.25" customHeight="1" x14ac:dyDescent="0.25">
      <c r="A1651" s="57" t="str">
        <f t="shared" si="325"/>
        <v/>
      </c>
      <c r="B1651" s="61"/>
      <c r="C1651" s="61"/>
      <c r="D1651" s="58"/>
      <c r="E1651" s="61"/>
      <c r="F1651" s="61"/>
      <c r="G1651" s="272"/>
      <c r="H1651" s="62"/>
      <c r="I1651" s="273">
        <f t="shared" si="326"/>
        <v>0</v>
      </c>
      <c r="J1651" s="272"/>
      <c r="K1651" s="62"/>
      <c r="L1651" s="270">
        <f t="shared" si="327"/>
        <v>0</v>
      </c>
      <c r="M1651" s="272"/>
      <c r="N1651" s="62"/>
      <c r="O1651" s="270">
        <f t="shared" si="328"/>
        <v>0</v>
      </c>
      <c r="P1651" s="272"/>
      <c r="Q1651" s="62"/>
      <c r="R1651" s="271">
        <f t="shared" si="329"/>
        <v>0</v>
      </c>
      <c r="S1651" s="272"/>
      <c r="T1651" s="62"/>
      <c r="U1651" s="270">
        <f t="shared" si="330"/>
        <v>0</v>
      </c>
      <c r="V1651" s="272"/>
      <c r="W1651" s="62"/>
      <c r="X1651" s="270">
        <f t="shared" si="331"/>
        <v>0</v>
      </c>
      <c r="Y1651" s="270">
        <f t="shared" si="332"/>
        <v>0</v>
      </c>
      <c r="Z1651" s="61"/>
      <c r="AA1651" s="61"/>
      <c r="AB1651" s="60" t="str">
        <f t="shared" si="333"/>
        <v/>
      </c>
      <c r="AC1651" s="21" t="b">
        <f t="shared" si="334"/>
        <v>0</v>
      </c>
      <c r="AD1651" s="21" t="b">
        <f t="shared" si="335"/>
        <v>0</v>
      </c>
      <c r="AE1651" s="21" t="b">
        <f t="shared" si="336"/>
        <v>0</v>
      </c>
      <c r="AF1651" s="21" t="b">
        <f ca="1">OR(AND($AC1651,NOT($AD1651)),AND($AC1651,OR(AND($G1651="",$H1651&lt;&gt;""),AND($G1651&lt;&gt;"",$H1651=""),AND($J1651="",$K1651&lt;&gt;""),AND($J1651&lt;&gt;"",$K1651=""),AND($M1651="",$N1651&lt;&gt;""),AND($M1651&lt;&gt;"",$N1651=""),AND($P1651="",$Q1651&lt;&gt;""),AND($P1651&lt;&gt;"",$Q1651=""),AND($S1651="",$T1651&lt;&gt;""),AND($S1651&lt;&gt;"",$T1651=""),AND($V1651="",$W1651&lt;&gt;""),AND($V1651&lt;&gt;"",$W1651=""))),AND($C1651&lt;&gt;"",$E1651&lt;&gt;"",LEFT(TRIM($C1651),1)&lt;&gt;LEFT(TRIM($E1651),1)),IF(OR($E1651="",$F1651=""),FALSE(),IFERROR(COUNTIF(INDIRECT("UNITS_"&amp;SUBSTITUTE(LEFT($E1651,FIND(" ",$E1651&amp;" ")-1),".","_")),$F1651)=0,TRUE())),AND($B1651&lt;&gt;"",OR(ISNUMBER(SEARCH("outro",LOWER($B1651))),ISNUMBER(SEARCH("divers",LOWER($B1651))),ISNUMBER(SEARCH("etc",LOWER($B1651))))),OR(AND(ISNUMBER(SEARCH("comunic",LOWER($B1651))),LEFT($E1651,3)&lt;&gt;"4.4"),AND(ISNUMBER(SEARCH("monitor",LOWER($B1651))),NOT(OR(LEFT($E1651,3)="1.5",LEFT($E1651,3)="2.5")))),AND($B1651&lt;&gt;"",OR(LEFT($C1651,1)="1",LEFT($C1651,1)="2"),$D1651=""),AND($D1651&lt;&gt;"",NOT(OR(LEFT($C1651,1)="1",LEFT($C1651,1)="2"))),AND($D1651&lt;&gt;"",COUNTIF(' PROJETO'!$B$14:$B$16,$D1651)=0),IF($D1651="",FALSE(),IF(COUNTIF(' PROJETO'!$B$14:$B$16,$D1651)=0,FALSE(),IFERROR(INDEX(' PROJETO'!$C$14:$C$16,MATCH($D1651,' PROJETO'!$B$14:$B$16,0))&lt;&gt;"Sim",FALSE()))))</f>
        <v>0</v>
      </c>
      <c r="AG1651" s="21" t="b">
        <f>AND($AC1651,$Y1651&gt;'CONFG.  LISTAS'!$F$4,$Z1651="",$AA1651="")</f>
        <v>0</v>
      </c>
      <c r="AH1651" s="21" t="str">
        <f t="shared" si="337"/>
        <v/>
      </c>
      <c r="AI1651" s="43" t="str">
        <f ca="1">IF(NOT($AC1651),"",IF(OR($B1651="",$C1651="",$E1651="",$F1651=""),"Preencha descrição, categoria, tipo e unidade.",IF(AND($B1651&lt;&gt;"",OR(LEFT($C1651,1)="1",LEFT($C1651,1)="2"),$D1651=""),"Informe a prática de restauração para itens diretos.",IF(AND($D1651&lt;&gt;"",NOT(OR(LEFT($C1651,1)="1",LEFT($C1651,1)="2"))),"Custos indiretos não devem pertencer a uma prática específica.",IF(AND($D1651&lt;&gt;"",COUNTIF(' PROJETO'!$B$14:$B$16,$D1651)=0),"Prática de restauração inválida ou não cadastrada.",IF(IF($D1651="",FALSE(),IF(COUNTIF(' PROJETO'!$B$14:$B$16,$D1651)=0,FALSE(),IFERROR(INDEX(' PROJETO'!$C$14:$C$16,MATCH($D1651,' PROJETO'!$B$14:$B$16,0))&lt;&gt;"Sim",FALSE()))),"A prática informada no item não foi selecionada na aba Projeto.",IF(AND(MAX($I1651,$L1651,$O1651,$R1651,$U1651,$X1651)&gt;'CONFG.  LISTAS'!$F$4,NOT(OR($Z1651&lt;&gt;"",$AA1651&lt;&gt;""))),"Memorial de cálculo ou anexo obrigatório não informado para item acima do limite.",IF(OR(AND($G1651&lt;&gt;"",$H1651&lt;&gt;"",OR($G1651&lt;=0,$H1651&lt;=0)),AND($J1651&lt;&gt;"",$K1651&lt;&gt;"",OR($J1651&lt;=0,$K1651&lt;=0)),AND($M1651&lt;&gt;"",$N1651&lt;&gt;"",OR($M1651&lt;=0,$N1651&lt;=0)),AND($P1651&lt;&gt;"",$Q1651&lt;&gt;"",OR($P1651&lt;=0,$Q1651&lt;=0)),AND($S1651&lt;&gt;"",$T1651&lt;&gt;"",OR($S1651&lt;=0,$T1651&lt;=0)),AND($V1651&lt;&gt;"",$W1651&lt;&gt;"",OR($V1651&lt;=0,$W1651&lt;=0))),"Revise os valores informados: valor unitário e quantidade devem ser maiores que zero.",IF(OR(AND($G1651="",$H1651&lt;&gt;""),AND($G1651&lt;&gt;"",$H1651=""),AND($J1651="",$K1651&lt;&gt;""),AND($J1651&lt;&gt;"",$K1651=""),AND($M1651="",$N1651&lt;&gt;""),AND($M1651&lt;&gt;"",$N1651=""),AND($P1651="",$Q1651&lt;&gt;""),AND($P1651&lt;&gt;"",$Q1651=""),AND($S1651="",$T1651&lt;&gt;""),AND($S1651&lt;&gt;"",$T1651=""),AND($V1651="",$W1651&lt;&gt;""),AND($V1651&lt;&gt;"",$W1651="")),"Há ano preenchido parcialmente: "&amp;TRIM(IF(AND($G1651="",$H1651&lt;&gt;""),"Ano 1 (falta valor unitário); ","")&amp;IF(AND($G1651&lt;&gt;"",$H1651=""),"Ano 1 (falta quantidade); ","")&amp;IF(AND($J1651="",$K1651&lt;&gt;""),"Ano 2 (falta valor unitário); ","")&amp;IF(AND($J1651&lt;&gt;"",$K1651=""),"Ano 2 (falta quantidade); ","")&amp;IF(AND($M1651="",$N1651&lt;&gt;""),"Ano 3 (falta valor unitário); ","")&amp;IF(AND($M1651&lt;&gt;"",$N1651=""),"Ano 3 (falta quantidade); ","")&amp;IF(AND($P1651="",$Q1651&lt;&gt;""),"Ano 4 (falta valor unitário); ","")&amp;IF(AND($P1651&lt;&gt;"",$Q1651=""),"Ano 4 (falta quantidade); ","")&amp;IF(AND($S1651="",$T1651&lt;&gt;""),"Ano 5 (falta valor unitário); ","")&amp;IF(AND($S1651&lt;&gt;"",$T1651=""),"Ano 5 (falta quantidade); ","")&amp;IF(AND($V1651="",$W1651&lt;&gt;""),"Ano 6 (falta valor unitário); ","")&amp;IF(AND($V1651&lt;&gt;"",$W1651=""),"Ano 6 (falta quantidade); ","")), IF(NOT(OR(AND($G1651&lt;&gt;"",$H1651&lt;&gt;""),AND($J1651&lt;&gt;"",$K1651&lt;&gt;""),AND($M1651&lt;&gt;"",$N1651&lt;&gt;""),AND($P1651&lt;&gt;"",$Q1651&lt;&gt;""),AND($S1651&lt;&gt;"",$T1651&lt;&gt;""),AND($V1651&lt;&gt;"",$W1651&lt;&gt;""))),"Informe pelo menos um ano completo com valor unitário e quantidade.",IF(AND($C1651&lt;&gt;"",$E1651&lt;&gt;"",LEFT(TRIM($C1651),1)&lt;&gt;LEFT(TRIM($E1651),1)),"Categoria e tipo estão incompatíveis.",IF(IF(OR($E1651="",$F1651=""),FALSE(),IFERROR(COUNTIF(INDIRECT("UNITS_"&amp;SUBSTITUTE(LEFT($E1651,FIND(" ",$E1651&amp;" ")-1),".","_")),$F1651)=0,TRUE())),"Unidade incompatível com o tipo selecionado.",IF(OR(AND(ISNUMBER(SEARCH("comunic",LOWER($B1651))),LEFT($E1651,3)&lt;&gt;"4.4"),AND(ISNUMBER(SEARCH("monitor",LOWER($B1651))),NOT(OR(LEFT($E1651,3)="1.5",LEFT($E1651,3)="2.5")))),"Revise a classificação do item conforme as regras de preenchimento.",IF(AND($B1651&lt;&gt;"",OR(ISNUMBER(SEARCH("outro",LOWER($B1651))),ISNUMBER(SEARCH("divers",LOWER($B1651))),ISNUMBER(SEARCH("kit",LOWER($B1651))),ISNUMBER(SEARCH("ferrament",LOWER($B1651))),ISNUMBER(SEARCH("epi",LOWER($B1651)))),NOT(OR($Z1651&lt;&gt;"",$AA1651&lt;&gt;""))),"Descrição muito genérica: detalhe melhor o item e registre o racional no memorial ou em anexo.",IF(AND($Y1651=0,$B1651&lt;&gt;"",OR($G1651&lt;&gt;"",$H1651&lt;&gt;"",$J1651&lt;&gt;"",$K1651&lt;&gt;"",$M1651&lt;&gt;"",$N1651&lt;&gt;"",$P1651&lt;&gt;"",$Q1651&lt;&gt;"",$S1651&lt;&gt;"",$T1651&lt;&gt;"",$V1651&lt;&gt;"",$W1651&lt;&gt;"")),"O item possui dados lançados, mas o total está zerado. Revise os valores informados.","")))))))))))))))</f>
        <v/>
      </c>
    </row>
    <row r="1652" spans="1:35" ht="14.25" customHeight="1" x14ac:dyDescent="0.25">
      <c r="A1652" s="57" t="str">
        <f t="shared" si="325"/>
        <v/>
      </c>
      <c r="B1652" s="58"/>
      <c r="C1652" s="58"/>
      <c r="D1652" s="58"/>
      <c r="E1652" s="58"/>
      <c r="F1652" s="58"/>
      <c r="G1652" s="269"/>
      <c r="H1652" s="59"/>
      <c r="I1652" s="273">
        <f t="shared" si="326"/>
        <v>0</v>
      </c>
      <c r="J1652" s="269"/>
      <c r="K1652" s="59"/>
      <c r="L1652" s="270">
        <f t="shared" si="327"/>
        <v>0</v>
      </c>
      <c r="M1652" s="269"/>
      <c r="N1652" s="59"/>
      <c r="O1652" s="270">
        <f t="shared" si="328"/>
        <v>0</v>
      </c>
      <c r="P1652" s="269"/>
      <c r="Q1652" s="59"/>
      <c r="R1652" s="271">
        <f t="shared" si="329"/>
        <v>0</v>
      </c>
      <c r="S1652" s="269"/>
      <c r="T1652" s="59"/>
      <c r="U1652" s="270">
        <f t="shared" si="330"/>
        <v>0</v>
      </c>
      <c r="V1652" s="269"/>
      <c r="W1652" s="59"/>
      <c r="X1652" s="270">
        <f t="shared" si="331"/>
        <v>0</v>
      </c>
      <c r="Y1652" s="270">
        <f t="shared" si="332"/>
        <v>0</v>
      </c>
      <c r="Z1652" s="58"/>
      <c r="AA1652" s="58"/>
      <c r="AB1652" s="60" t="str">
        <f t="shared" si="333"/>
        <v/>
      </c>
      <c r="AC1652" s="21" t="b">
        <f t="shared" si="334"/>
        <v>0</v>
      </c>
      <c r="AD1652" s="21" t="b">
        <f t="shared" si="335"/>
        <v>0</v>
      </c>
      <c r="AE1652" s="21" t="b">
        <f t="shared" si="336"/>
        <v>0</v>
      </c>
      <c r="AF1652" s="21" t="b">
        <f ca="1">OR(AND($AC1652,NOT($AD1652)),AND($AC1652,OR(AND($G1652="",$H1652&lt;&gt;""),AND($G1652&lt;&gt;"",$H1652=""),AND($J1652="",$K1652&lt;&gt;""),AND($J1652&lt;&gt;"",$K1652=""),AND($M1652="",$N1652&lt;&gt;""),AND($M1652&lt;&gt;"",$N1652=""),AND($P1652="",$Q1652&lt;&gt;""),AND($P1652&lt;&gt;"",$Q1652=""),AND($S1652="",$T1652&lt;&gt;""),AND($S1652&lt;&gt;"",$T1652=""),AND($V1652="",$W1652&lt;&gt;""),AND($V1652&lt;&gt;"",$W1652=""))),AND($C1652&lt;&gt;"",$E1652&lt;&gt;"",LEFT(TRIM($C1652),1)&lt;&gt;LEFT(TRIM($E1652),1)),IF(OR($E1652="",$F1652=""),FALSE(),IFERROR(COUNTIF(INDIRECT("UNITS_"&amp;SUBSTITUTE(LEFT($E1652,FIND(" ",$E1652&amp;" ")-1),".","_")),$F1652)=0,TRUE())),AND($B1652&lt;&gt;"",OR(ISNUMBER(SEARCH("outro",LOWER($B1652))),ISNUMBER(SEARCH("divers",LOWER($B1652))),ISNUMBER(SEARCH("etc",LOWER($B1652))))),OR(AND(ISNUMBER(SEARCH("comunic",LOWER($B1652))),LEFT($E1652,3)&lt;&gt;"4.4"),AND(ISNUMBER(SEARCH("monitor",LOWER($B1652))),NOT(OR(LEFT($E1652,3)="1.5",LEFT($E1652,3)="2.5")))),AND($B1652&lt;&gt;"",OR(LEFT($C1652,1)="1",LEFT($C1652,1)="2"),$D1652=""),AND($D1652&lt;&gt;"",NOT(OR(LEFT($C1652,1)="1",LEFT($C1652,1)="2"))),AND($D1652&lt;&gt;"",COUNTIF(' PROJETO'!$B$14:$B$16,$D1652)=0),IF($D1652="",FALSE(),IF(COUNTIF(' PROJETO'!$B$14:$B$16,$D1652)=0,FALSE(),IFERROR(INDEX(' PROJETO'!$C$14:$C$16,MATCH($D1652,' PROJETO'!$B$14:$B$16,0))&lt;&gt;"Sim",FALSE()))))</f>
        <v>0</v>
      </c>
      <c r="AG1652" s="21" t="b">
        <f>AND($AC1652,$Y1652&gt;'CONFG.  LISTAS'!$F$4,$Z1652="",$AA1652="")</f>
        <v>0</v>
      </c>
      <c r="AH1652" s="21" t="str">
        <f t="shared" si="337"/>
        <v/>
      </c>
      <c r="AI1652" s="43" t="str">
        <f ca="1">IF(NOT($AC1652),"",IF(OR($B1652="",$C1652="",$E1652="",$F1652=""),"Preencha descrição, categoria, tipo e unidade.",IF(AND($B1652&lt;&gt;"",OR(LEFT($C1652,1)="1",LEFT($C1652,1)="2"),$D1652=""),"Informe a prática de restauração para itens diretos.",IF(AND($D1652&lt;&gt;"",NOT(OR(LEFT($C1652,1)="1",LEFT($C1652,1)="2"))),"Custos indiretos não devem pertencer a uma prática específica.",IF(AND($D1652&lt;&gt;"",COUNTIF(' PROJETO'!$B$14:$B$16,$D1652)=0),"Prática de restauração inválida ou não cadastrada.",IF(IF($D1652="",FALSE(),IF(COUNTIF(' PROJETO'!$B$14:$B$16,$D1652)=0,FALSE(),IFERROR(INDEX(' PROJETO'!$C$14:$C$16,MATCH($D1652,' PROJETO'!$B$14:$B$16,0))&lt;&gt;"Sim",FALSE()))),"A prática informada no item não foi selecionada na aba Projeto.",IF(AND(MAX($I1652,$L1652,$O1652,$R1652,$U1652,$X1652)&gt;'CONFG.  LISTAS'!$F$4,NOT(OR($Z1652&lt;&gt;"",$AA1652&lt;&gt;""))),"Memorial de cálculo ou anexo obrigatório não informado para item acima do limite.",IF(OR(AND($G1652&lt;&gt;"",$H1652&lt;&gt;"",OR($G1652&lt;=0,$H1652&lt;=0)),AND($J1652&lt;&gt;"",$K1652&lt;&gt;"",OR($J1652&lt;=0,$K1652&lt;=0)),AND($M1652&lt;&gt;"",$N1652&lt;&gt;"",OR($M1652&lt;=0,$N1652&lt;=0)),AND($P1652&lt;&gt;"",$Q1652&lt;&gt;"",OR($P1652&lt;=0,$Q1652&lt;=0)),AND($S1652&lt;&gt;"",$T1652&lt;&gt;"",OR($S1652&lt;=0,$T1652&lt;=0)),AND($V1652&lt;&gt;"",$W1652&lt;&gt;"",OR($V1652&lt;=0,$W1652&lt;=0))),"Revise os valores informados: valor unitário e quantidade devem ser maiores que zero.",IF(OR(AND($G1652="",$H1652&lt;&gt;""),AND($G1652&lt;&gt;"",$H1652=""),AND($J1652="",$K1652&lt;&gt;""),AND($J1652&lt;&gt;"",$K1652=""),AND($M1652="",$N1652&lt;&gt;""),AND($M1652&lt;&gt;"",$N1652=""),AND($P1652="",$Q1652&lt;&gt;""),AND($P1652&lt;&gt;"",$Q1652=""),AND($S1652="",$T1652&lt;&gt;""),AND($S1652&lt;&gt;"",$T1652=""),AND($V1652="",$W1652&lt;&gt;""),AND($V1652&lt;&gt;"",$W1652="")),"Há ano preenchido parcialmente: "&amp;TRIM(IF(AND($G1652="",$H1652&lt;&gt;""),"Ano 1 (falta valor unitário); ","")&amp;IF(AND($G1652&lt;&gt;"",$H1652=""),"Ano 1 (falta quantidade); ","")&amp;IF(AND($J1652="",$K1652&lt;&gt;""),"Ano 2 (falta valor unitário); ","")&amp;IF(AND($J1652&lt;&gt;"",$K1652=""),"Ano 2 (falta quantidade); ","")&amp;IF(AND($M1652="",$N1652&lt;&gt;""),"Ano 3 (falta valor unitário); ","")&amp;IF(AND($M1652&lt;&gt;"",$N1652=""),"Ano 3 (falta quantidade); ","")&amp;IF(AND($P1652="",$Q1652&lt;&gt;""),"Ano 4 (falta valor unitário); ","")&amp;IF(AND($P1652&lt;&gt;"",$Q1652=""),"Ano 4 (falta quantidade); ","")&amp;IF(AND($S1652="",$T1652&lt;&gt;""),"Ano 5 (falta valor unitário); ","")&amp;IF(AND($S1652&lt;&gt;"",$T1652=""),"Ano 5 (falta quantidade); ","")&amp;IF(AND($V1652="",$W1652&lt;&gt;""),"Ano 6 (falta valor unitário); ","")&amp;IF(AND($V1652&lt;&gt;"",$W1652=""),"Ano 6 (falta quantidade); ","")), IF(NOT(OR(AND($G1652&lt;&gt;"",$H1652&lt;&gt;""),AND($J1652&lt;&gt;"",$K1652&lt;&gt;""),AND($M1652&lt;&gt;"",$N1652&lt;&gt;""),AND($P1652&lt;&gt;"",$Q1652&lt;&gt;""),AND($S1652&lt;&gt;"",$T1652&lt;&gt;""),AND($V1652&lt;&gt;"",$W1652&lt;&gt;""))),"Informe pelo menos um ano completo com valor unitário e quantidade.",IF(AND($C1652&lt;&gt;"",$E1652&lt;&gt;"",LEFT(TRIM($C1652),1)&lt;&gt;LEFT(TRIM($E1652),1)),"Categoria e tipo estão incompatíveis.",IF(IF(OR($E1652="",$F1652=""),FALSE(),IFERROR(COUNTIF(INDIRECT("UNITS_"&amp;SUBSTITUTE(LEFT($E1652,FIND(" ",$E1652&amp;" ")-1),".","_")),$F1652)=0,TRUE())),"Unidade incompatível com o tipo selecionado.",IF(OR(AND(ISNUMBER(SEARCH("comunic",LOWER($B1652))),LEFT($E1652,3)&lt;&gt;"4.4"),AND(ISNUMBER(SEARCH("monitor",LOWER($B1652))),NOT(OR(LEFT($E1652,3)="1.5",LEFT($E1652,3)="2.5")))),"Revise a classificação do item conforme as regras de preenchimento.",IF(AND($B1652&lt;&gt;"",OR(ISNUMBER(SEARCH("outro",LOWER($B1652))),ISNUMBER(SEARCH("divers",LOWER($B1652))),ISNUMBER(SEARCH("kit",LOWER($B1652))),ISNUMBER(SEARCH("ferrament",LOWER($B1652))),ISNUMBER(SEARCH("epi",LOWER($B1652)))),NOT(OR($Z1652&lt;&gt;"",$AA1652&lt;&gt;""))),"Descrição muito genérica: detalhe melhor o item e registre o racional no memorial ou em anexo.",IF(AND($Y1652=0,$B1652&lt;&gt;"",OR($G1652&lt;&gt;"",$H1652&lt;&gt;"",$J1652&lt;&gt;"",$K1652&lt;&gt;"",$M1652&lt;&gt;"",$N1652&lt;&gt;"",$P1652&lt;&gt;"",$Q1652&lt;&gt;"",$S1652&lt;&gt;"",$T1652&lt;&gt;"",$V1652&lt;&gt;"",$W1652&lt;&gt;"")),"O item possui dados lançados, mas o total está zerado. Revise os valores informados.","")))))))))))))))</f>
        <v/>
      </c>
    </row>
    <row r="1653" spans="1:35" ht="14.25" customHeight="1" x14ac:dyDescent="0.25">
      <c r="A1653" s="57" t="str">
        <f t="shared" si="325"/>
        <v/>
      </c>
      <c r="B1653" s="61"/>
      <c r="C1653" s="61"/>
      <c r="D1653" s="58"/>
      <c r="E1653" s="61"/>
      <c r="F1653" s="61"/>
      <c r="G1653" s="272"/>
      <c r="H1653" s="62"/>
      <c r="I1653" s="273">
        <f t="shared" si="326"/>
        <v>0</v>
      </c>
      <c r="J1653" s="272"/>
      <c r="K1653" s="62"/>
      <c r="L1653" s="270">
        <f t="shared" si="327"/>
        <v>0</v>
      </c>
      <c r="M1653" s="272"/>
      <c r="N1653" s="62"/>
      <c r="O1653" s="270">
        <f t="shared" si="328"/>
        <v>0</v>
      </c>
      <c r="P1653" s="272"/>
      <c r="Q1653" s="62"/>
      <c r="R1653" s="271">
        <f t="shared" si="329"/>
        <v>0</v>
      </c>
      <c r="S1653" s="272"/>
      <c r="T1653" s="62"/>
      <c r="U1653" s="270">
        <f t="shared" si="330"/>
        <v>0</v>
      </c>
      <c r="V1653" s="272"/>
      <c r="W1653" s="62"/>
      <c r="X1653" s="270">
        <f t="shared" si="331"/>
        <v>0</v>
      </c>
      <c r="Y1653" s="270">
        <f t="shared" si="332"/>
        <v>0</v>
      </c>
      <c r="Z1653" s="61"/>
      <c r="AA1653" s="61"/>
      <c r="AB1653" s="60" t="str">
        <f t="shared" si="333"/>
        <v/>
      </c>
      <c r="AC1653" s="21" t="b">
        <f t="shared" si="334"/>
        <v>0</v>
      </c>
      <c r="AD1653" s="21" t="b">
        <f t="shared" si="335"/>
        <v>0</v>
      </c>
      <c r="AE1653" s="21" t="b">
        <f t="shared" si="336"/>
        <v>0</v>
      </c>
      <c r="AF1653" s="21" t="b">
        <f ca="1">OR(AND($AC1653,NOT($AD1653)),AND($AC1653,OR(AND($G1653="",$H1653&lt;&gt;""),AND($G1653&lt;&gt;"",$H1653=""),AND($J1653="",$K1653&lt;&gt;""),AND($J1653&lt;&gt;"",$K1653=""),AND($M1653="",$N1653&lt;&gt;""),AND($M1653&lt;&gt;"",$N1653=""),AND($P1653="",$Q1653&lt;&gt;""),AND($P1653&lt;&gt;"",$Q1653=""),AND($S1653="",$T1653&lt;&gt;""),AND($S1653&lt;&gt;"",$T1653=""),AND($V1653="",$W1653&lt;&gt;""),AND($V1653&lt;&gt;"",$W1653=""))),AND($C1653&lt;&gt;"",$E1653&lt;&gt;"",LEFT(TRIM($C1653),1)&lt;&gt;LEFT(TRIM($E1653),1)),IF(OR($E1653="",$F1653=""),FALSE(),IFERROR(COUNTIF(INDIRECT("UNITS_"&amp;SUBSTITUTE(LEFT($E1653,FIND(" ",$E1653&amp;" ")-1),".","_")),$F1653)=0,TRUE())),AND($B1653&lt;&gt;"",OR(ISNUMBER(SEARCH("outro",LOWER($B1653))),ISNUMBER(SEARCH("divers",LOWER($B1653))),ISNUMBER(SEARCH("etc",LOWER($B1653))))),OR(AND(ISNUMBER(SEARCH("comunic",LOWER($B1653))),LEFT($E1653,3)&lt;&gt;"4.4"),AND(ISNUMBER(SEARCH("monitor",LOWER($B1653))),NOT(OR(LEFT($E1653,3)="1.5",LEFT($E1653,3)="2.5")))),AND($B1653&lt;&gt;"",OR(LEFT($C1653,1)="1",LEFT($C1653,1)="2"),$D1653=""),AND($D1653&lt;&gt;"",NOT(OR(LEFT($C1653,1)="1",LEFT($C1653,1)="2"))),AND($D1653&lt;&gt;"",COUNTIF(' PROJETO'!$B$14:$B$16,$D1653)=0),IF($D1653="",FALSE(),IF(COUNTIF(' PROJETO'!$B$14:$B$16,$D1653)=0,FALSE(),IFERROR(INDEX(' PROJETO'!$C$14:$C$16,MATCH($D1653,' PROJETO'!$B$14:$B$16,0))&lt;&gt;"Sim",FALSE()))))</f>
        <v>0</v>
      </c>
      <c r="AG1653" s="21" t="b">
        <f>AND($AC1653,$Y1653&gt;'CONFG.  LISTAS'!$F$4,$Z1653="",$AA1653="")</f>
        <v>0</v>
      </c>
      <c r="AH1653" s="21" t="str">
        <f t="shared" si="337"/>
        <v/>
      </c>
      <c r="AI1653" s="43" t="str">
        <f ca="1">IF(NOT($AC1653),"",IF(OR($B1653="",$C1653="",$E1653="",$F1653=""),"Preencha descrição, categoria, tipo e unidade.",IF(AND($B1653&lt;&gt;"",OR(LEFT($C1653,1)="1",LEFT($C1653,1)="2"),$D1653=""),"Informe a prática de restauração para itens diretos.",IF(AND($D1653&lt;&gt;"",NOT(OR(LEFT($C1653,1)="1",LEFT($C1653,1)="2"))),"Custos indiretos não devem pertencer a uma prática específica.",IF(AND($D1653&lt;&gt;"",COUNTIF(' PROJETO'!$B$14:$B$16,$D1653)=0),"Prática de restauração inválida ou não cadastrada.",IF(IF($D1653="",FALSE(),IF(COUNTIF(' PROJETO'!$B$14:$B$16,$D1653)=0,FALSE(),IFERROR(INDEX(' PROJETO'!$C$14:$C$16,MATCH($D1653,' PROJETO'!$B$14:$B$16,0))&lt;&gt;"Sim",FALSE()))),"A prática informada no item não foi selecionada na aba Projeto.",IF(AND(MAX($I1653,$L1653,$O1653,$R1653,$U1653,$X1653)&gt;'CONFG.  LISTAS'!$F$4,NOT(OR($Z1653&lt;&gt;"",$AA1653&lt;&gt;""))),"Memorial de cálculo ou anexo obrigatório não informado para item acima do limite.",IF(OR(AND($G1653&lt;&gt;"",$H1653&lt;&gt;"",OR($G1653&lt;=0,$H1653&lt;=0)),AND($J1653&lt;&gt;"",$K1653&lt;&gt;"",OR($J1653&lt;=0,$K1653&lt;=0)),AND($M1653&lt;&gt;"",$N1653&lt;&gt;"",OR($M1653&lt;=0,$N1653&lt;=0)),AND($P1653&lt;&gt;"",$Q1653&lt;&gt;"",OR($P1653&lt;=0,$Q1653&lt;=0)),AND($S1653&lt;&gt;"",$T1653&lt;&gt;"",OR($S1653&lt;=0,$T1653&lt;=0)),AND($V1653&lt;&gt;"",$W1653&lt;&gt;"",OR($V1653&lt;=0,$W1653&lt;=0))),"Revise os valores informados: valor unitário e quantidade devem ser maiores que zero.",IF(OR(AND($G1653="",$H1653&lt;&gt;""),AND($G1653&lt;&gt;"",$H1653=""),AND($J1653="",$K1653&lt;&gt;""),AND($J1653&lt;&gt;"",$K1653=""),AND($M1653="",$N1653&lt;&gt;""),AND($M1653&lt;&gt;"",$N1653=""),AND($P1653="",$Q1653&lt;&gt;""),AND($P1653&lt;&gt;"",$Q1653=""),AND($S1653="",$T1653&lt;&gt;""),AND($S1653&lt;&gt;"",$T1653=""),AND($V1653="",$W1653&lt;&gt;""),AND($V1653&lt;&gt;"",$W1653="")),"Há ano preenchido parcialmente: "&amp;TRIM(IF(AND($G1653="",$H1653&lt;&gt;""),"Ano 1 (falta valor unitário); ","")&amp;IF(AND($G1653&lt;&gt;"",$H1653=""),"Ano 1 (falta quantidade); ","")&amp;IF(AND($J1653="",$K1653&lt;&gt;""),"Ano 2 (falta valor unitário); ","")&amp;IF(AND($J1653&lt;&gt;"",$K1653=""),"Ano 2 (falta quantidade); ","")&amp;IF(AND($M1653="",$N1653&lt;&gt;""),"Ano 3 (falta valor unitário); ","")&amp;IF(AND($M1653&lt;&gt;"",$N1653=""),"Ano 3 (falta quantidade); ","")&amp;IF(AND($P1653="",$Q1653&lt;&gt;""),"Ano 4 (falta valor unitário); ","")&amp;IF(AND($P1653&lt;&gt;"",$Q1653=""),"Ano 4 (falta quantidade); ","")&amp;IF(AND($S1653="",$T1653&lt;&gt;""),"Ano 5 (falta valor unitário); ","")&amp;IF(AND($S1653&lt;&gt;"",$T1653=""),"Ano 5 (falta quantidade); ","")&amp;IF(AND($V1653="",$W1653&lt;&gt;""),"Ano 6 (falta valor unitário); ","")&amp;IF(AND($V1653&lt;&gt;"",$W1653=""),"Ano 6 (falta quantidade); ","")), IF(NOT(OR(AND($G1653&lt;&gt;"",$H1653&lt;&gt;""),AND($J1653&lt;&gt;"",$K1653&lt;&gt;""),AND($M1653&lt;&gt;"",$N1653&lt;&gt;""),AND($P1653&lt;&gt;"",$Q1653&lt;&gt;""),AND($S1653&lt;&gt;"",$T1653&lt;&gt;""),AND($V1653&lt;&gt;"",$W1653&lt;&gt;""))),"Informe pelo menos um ano completo com valor unitário e quantidade.",IF(AND($C1653&lt;&gt;"",$E1653&lt;&gt;"",LEFT(TRIM($C1653),1)&lt;&gt;LEFT(TRIM($E1653),1)),"Categoria e tipo estão incompatíveis.",IF(IF(OR($E1653="",$F1653=""),FALSE(),IFERROR(COUNTIF(INDIRECT("UNITS_"&amp;SUBSTITUTE(LEFT($E1653,FIND(" ",$E1653&amp;" ")-1),".","_")),$F1653)=0,TRUE())),"Unidade incompatível com o tipo selecionado.",IF(OR(AND(ISNUMBER(SEARCH("comunic",LOWER($B1653))),LEFT($E1653,3)&lt;&gt;"4.4"),AND(ISNUMBER(SEARCH("monitor",LOWER($B1653))),NOT(OR(LEFT($E1653,3)="1.5",LEFT($E1653,3)="2.5")))),"Revise a classificação do item conforme as regras de preenchimento.",IF(AND($B1653&lt;&gt;"",OR(ISNUMBER(SEARCH("outro",LOWER($B1653))),ISNUMBER(SEARCH("divers",LOWER($B1653))),ISNUMBER(SEARCH("kit",LOWER($B1653))),ISNUMBER(SEARCH("ferrament",LOWER($B1653))),ISNUMBER(SEARCH("epi",LOWER($B1653)))),NOT(OR($Z1653&lt;&gt;"",$AA1653&lt;&gt;""))),"Descrição muito genérica: detalhe melhor o item e registre o racional no memorial ou em anexo.",IF(AND($Y1653=0,$B1653&lt;&gt;"",OR($G1653&lt;&gt;"",$H1653&lt;&gt;"",$J1653&lt;&gt;"",$K1653&lt;&gt;"",$M1653&lt;&gt;"",$N1653&lt;&gt;"",$P1653&lt;&gt;"",$Q1653&lt;&gt;"",$S1653&lt;&gt;"",$T1653&lt;&gt;"",$V1653&lt;&gt;"",$W1653&lt;&gt;"")),"O item possui dados lançados, mas o total está zerado. Revise os valores informados.","")))))))))))))))</f>
        <v/>
      </c>
    </row>
    <row r="1654" spans="1:35" ht="14.25" customHeight="1" x14ac:dyDescent="0.25">
      <c r="A1654" s="57" t="str">
        <f t="shared" si="325"/>
        <v/>
      </c>
      <c r="B1654" s="58"/>
      <c r="C1654" s="58"/>
      <c r="D1654" s="58"/>
      <c r="E1654" s="58"/>
      <c r="F1654" s="58"/>
      <c r="G1654" s="269"/>
      <c r="H1654" s="59"/>
      <c r="I1654" s="273">
        <f t="shared" si="326"/>
        <v>0</v>
      </c>
      <c r="J1654" s="269"/>
      <c r="K1654" s="59"/>
      <c r="L1654" s="270">
        <f t="shared" si="327"/>
        <v>0</v>
      </c>
      <c r="M1654" s="269"/>
      <c r="N1654" s="59"/>
      <c r="O1654" s="270">
        <f t="shared" si="328"/>
        <v>0</v>
      </c>
      <c r="P1654" s="269"/>
      <c r="Q1654" s="59"/>
      <c r="R1654" s="271">
        <f t="shared" si="329"/>
        <v>0</v>
      </c>
      <c r="S1654" s="269"/>
      <c r="T1654" s="59"/>
      <c r="U1654" s="270">
        <f t="shared" si="330"/>
        <v>0</v>
      </c>
      <c r="V1654" s="269"/>
      <c r="W1654" s="59"/>
      <c r="X1654" s="270">
        <f t="shared" si="331"/>
        <v>0</v>
      </c>
      <c r="Y1654" s="270">
        <f t="shared" si="332"/>
        <v>0</v>
      </c>
      <c r="Z1654" s="58"/>
      <c r="AA1654" s="58"/>
      <c r="AB1654" s="60" t="str">
        <f t="shared" si="333"/>
        <v/>
      </c>
      <c r="AC1654" s="21" t="b">
        <f t="shared" si="334"/>
        <v>0</v>
      </c>
      <c r="AD1654" s="21" t="b">
        <f t="shared" si="335"/>
        <v>0</v>
      </c>
      <c r="AE1654" s="21" t="b">
        <f t="shared" si="336"/>
        <v>0</v>
      </c>
      <c r="AF1654" s="21" t="b">
        <f ca="1">OR(AND($AC1654,NOT($AD1654)),AND($AC1654,OR(AND($G1654="",$H1654&lt;&gt;""),AND($G1654&lt;&gt;"",$H1654=""),AND($J1654="",$K1654&lt;&gt;""),AND($J1654&lt;&gt;"",$K1654=""),AND($M1654="",$N1654&lt;&gt;""),AND($M1654&lt;&gt;"",$N1654=""),AND($P1654="",$Q1654&lt;&gt;""),AND($P1654&lt;&gt;"",$Q1654=""),AND($S1654="",$T1654&lt;&gt;""),AND($S1654&lt;&gt;"",$T1654=""),AND($V1654="",$W1654&lt;&gt;""),AND($V1654&lt;&gt;"",$W1654=""))),AND($C1654&lt;&gt;"",$E1654&lt;&gt;"",LEFT(TRIM($C1654),1)&lt;&gt;LEFT(TRIM($E1654),1)),IF(OR($E1654="",$F1654=""),FALSE(),IFERROR(COUNTIF(INDIRECT("UNITS_"&amp;SUBSTITUTE(LEFT($E1654,FIND(" ",$E1654&amp;" ")-1),".","_")),$F1654)=0,TRUE())),AND($B1654&lt;&gt;"",OR(ISNUMBER(SEARCH("outro",LOWER($B1654))),ISNUMBER(SEARCH("divers",LOWER($B1654))),ISNUMBER(SEARCH("etc",LOWER($B1654))))),OR(AND(ISNUMBER(SEARCH("comunic",LOWER($B1654))),LEFT($E1654,3)&lt;&gt;"4.4"),AND(ISNUMBER(SEARCH("monitor",LOWER($B1654))),NOT(OR(LEFT($E1654,3)="1.5",LEFT($E1654,3)="2.5")))),AND($B1654&lt;&gt;"",OR(LEFT($C1654,1)="1",LEFT($C1654,1)="2"),$D1654=""),AND($D1654&lt;&gt;"",NOT(OR(LEFT($C1654,1)="1",LEFT($C1654,1)="2"))),AND($D1654&lt;&gt;"",COUNTIF(' PROJETO'!$B$14:$B$16,$D1654)=0),IF($D1654="",FALSE(),IF(COUNTIF(' PROJETO'!$B$14:$B$16,$D1654)=0,FALSE(),IFERROR(INDEX(' PROJETO'!$C$14:$C$16,MATCH($D1654,' PROJETO'!$B$14:$B$16,0))&lt;&gt;"Sim",FALSE()))))</f>
        <v>0</v>
      </c>
      <c r="AG1654" s="21" t="b">
        <f>AND($AC1654,$Y1654&gt;'CONFG.  LISTAS'!$F$4,$Z1654="",$AA1654="")</f>
        <v>0</v>
      </c>
      <c r="AH1654" s="21" t="str">
        <f t="shared" si="337"/>
        <v/>
      </c>
      <c r="AI1654" s="43" t="str">
        <f ca="1">IF(NOT($AC1654),"",IF(OR($B1654="",$C1654="",$E1654="",$F1654=""),"Preencha descrição, categoria, tipo e unidade.",IF(AND($B1654&lt;&gt;"",OR(LEFT($C1654,1)="1",LEFT($C1654,1)="2"),$D1654=""),"Informe a prática de restauração para itens diretos.",IF(AND($D1654&lt;&gt;"",NOT(OR(LEFT($C1654,1)="1",LEFT($C1654,1)="2"))),"Custos indiretos não devem pertencer a uma prática específica.",IF(AND($D1654&lt;&gt;"",COUNTIF(' PROJETO'!$B$14:$B$16,$D1654)=0),"Prática de restauração inválida ou não cadastrada.",IF(IF($D1654="",FALSE(),IF(COUNTIF(' PROJETO'!$B$14:$B$16,$D1654)=0,FALSE(),IFERROR(INDEX(' PROJETO'!$C$14:$C$16,MATCH($D1654,' PROJETO'!$B$14:$B$16,0))&lt;&gt;"Sim",FALSE()))),"A prática informada no item não foi selecionada na aba Projeto.",IF(AND(MAX($I1654,$L1654,$O1654,$R1654,$U1654,$X1654)&gt;'CONFG.  LISTAS'!$F$4,NOT(OR($Z1654&lt;&gt;"",$AA1654&lt;&gt;""))),"Memorial de cálculo ou anexo obrigatório não informado para item acima do limite.",IF(OR(AND($G1654&lt;&gt;"",$H1654&lt;&gt;"",OR($G1654&lt;=0,$H1654&lt;=0)),AND($J1654&lt;&gt;"",$K1654&lt;&gt;"",OR($J1654&lt;=0,$K1654&lt;=0)),AND($M1654&lt;&gt;"",$N1654&lt;&gt;"",OR($M1654&lt;=0,$N1654&lt;=0)),AND($P1654&lt;&gt;"",$Q1654&lt;&gt;"",OR($P1654&lt;=0,$Q1654&lt;=0)),AND($S1654&lt;&gt;"",$T1654&lt;&gt;"",OR($S1654&lt;=0,$T1654&lt;=0)),AND($V1654&lt;&gt;"",$W1654&lt;&gt;"",OR($V1654&lt;=0,$W1654&lt;=0))),"Revise os valores informados: valor unitário e quantidade devem ser maiores que zero.",IF(OR(AND($G1654="",$H1654&lt;&gt;""),AND($G1654&lt;&gt;"",$H1654=""),AND($J1654="",$K1654&lt;&gt;""),AND($J1654&lt;&gt;"",$K1654=""),AND($M1654="",$N1654&lt;&gt;""),AND($M1654&lt;&gt;"",$N1654=""),AND($P1654="",$Q1654&lt;&gt;""),AND($P1654&lt;&gt;"",$Q1654=""),AND($S1654="",$T1654&lt;&gt;""),AND($S1654&lt;&gt;"",$T1654=""),AND($V1654="",$W1654&lt;&gt;""),AND($V1654&lt;&gt;"",$W1654="")),"Há ano preenchido parcialmente: "&amp;TRIM(IF(AND($G1654="",$H1654&lt;&gt;""),"Ano 1 (falta valor unitário); ","")&amp;IF(AND($G1654&lt;&gt;"",$H1654=""),"Ano 1 (falta quantidade); ","")&amp;IF(AND($J1654="",$K1654&lt;&gt;""),"Ano 2 (falta valor unitário); ","")&amp;IF(AND($J1654&lt;&gt;"",$K1654=""),"Ano 2 (falta quantidade); ","")&amp;IF(AND($M1654="",$N1654&lt;&gt;""),"Ano 3 (falta valor unitário); ","")&amp;IF(AND($M1654&lt;&gt;"",$N1654=""),"Ano 3 (falta quantidade); ","")&amp;IF(AND($P1654="",$Q1654&lt;&gt;""),"Ano 4 (falta valor unitário); ","")&amp;IF(AND($P1654&lt;&gt;"",$Q1654=""),"Ano 4 (falta quantidade); ","")&amp;IF(AND($S1654="",$T1654&lt;&gt;""),"Ano 5 (falta valor unitário); ","")&amp;IF(AND($S1654&lt;&gt;"",$T1654=""),"Ano 5 (falta quantidade); ","")&amp;IF(AND($V1654="",$W1654&lt;&gt;""),"Ano 6 (falta valor unitário); ","")&amp;IF(AND($V1654&lt;&gt;"",$W1654=""),"Ano 6 (falta quantidade); ","")), IF(NOT(OR(AND($G1654&lt;&gt;"",$H1654&lt;&gt;""),AND($J1654&lt;&gt;"",$K1654&lt;&gt;""),AND($M1654&lt;&gt;"",$N1654&lt;&gt;""),AND($P1654&lt;&gt;"",$Q1654&lt;&gt;""),AND($S1654&lt;&gt;"",$T1654&lt;&gt;""),AND($V1654&lt;&gt;"",$W1654&lt;&gt;""))),"Informe pelo menos um ano completo com valor unitário e quantidade.",IF(AND($C1654&lt;&gt;"",$E1654&lt;&gt;"",LEFT(TRIM($C1654),1)&lt;&gt;LEFT(TRIM($E1654),1)),"Categoria e tipo estão incompatíveis.",IF(IF(OR($E1654="",$F1654=""),FALSE(),IFERROR(COUNTIF(INDIRECT("UNITS_"&amp;SUBSTITUTE(LEFT($E1654,FIND(" ",$E1654&amp;" ")-1),".","_")),$F1654)=0,TRUE())),"Unidade incompatível com o tipo selecionado.",IF(OR(AND(ISNUMBER(SEARCH("comunic",LOWER($B1654))),LEFT($E1654,3)&lt;&gt;"4.4"),AND(ISNUMBER(SEARCH("monitor",LOWER($B1654))),NOT(OR(LEFT($E1654,3)="1.5",LEFT($E1654,3)="2.5")))),"Revise a classificação do item conforme as regras de preenchimento.",IF(AND($B1654&lt;&gt;"",OR(ISNUMBER(SEARCH("outro",LOWER($B1654))),ISNUMBER(SEARCH("divers",LOWER($B1654))),ISNUMBER(SEARCH("kit",LOWER($B1654))),ISNUMBER(SEARCH("ferrament",LOWER($B1654))),ISNUMBER(SEARCH("epi",LOWER($B1654)))),NOT(OR($Z1654&lt;&gt;"",$AA1654&lt;&gt;""))),"Descrição muito genérica: detalhe melhor o item e registre o racional no memorial ou em anexo.",IF(AND($Y1654=0,$B1654&lt;&gt;"",OR($G1654&lt;&gt;"",$H1654&lt;&gt;"",$J1654&lt;&gt;"",$K1654&lt;&gt;"",$M1654&lt;&gt;"",$N1654&lt;&gt;"",$P1654&lt;&gt;"",$Q1654&lt;&gt;"",$S1654&lt;&gt;"",$T1654&lt;&gt;"",$V1654&lt;&gt;"",$W1654&lt;&gt;"")),"O item possui dados lançados, mas o total está zerado. Revise os valores informados.","")))))))))))))))</f>
        <v/>
      </c>
    </row>
    <row r="1655" spans="1:35" ht="14.25" customHeight="1" x14ac:dyDescent="0.25">
      <c r="A1655" s="57" t="str">
        <f t="shared" si="325"/>
        <v/>
      </c>
      <c r="B1655" s="61"/>
      <c r="C1655" s="61"/>
      <c r="D1655" s="58"/>
      <c r="E1655" s="61"/>
      <c r="F1655" s="61"/>
      <c r="G1655" s="272"/>
      <c r="H1655" s="62"/>
      <c r="I1655" s="273">
        <f t="shared" si="326"/>
        <v>0</v>
      </c>
      <c r="J1655" s="272"/>
      <c r="K1655" s="62"/>
      <c r="L1655" s="270">
        <f t="shared" si="327"/>
        <v>0</v>
      </c>
      <c r="M1655" s="272"/>
      <c r="N1655" s="62"/>
      <c r="O1655" s="270">
        <f t="shared" si="328"/>
        <v>0</v>
      </c>
      <c r="P1655" s="272"/>
      <c r="Q1655" s="62"/>
      <c r="R1655" s="271">
        <f t="shared" si="329"/>
        <v>0</v>
      </c>
      <c r="S1655" s="272"/>
      <c r="T1655" s="62"/>
      <c r="U1655" s="270">
        <f t="shared" si="330"/>
        <v>0</v>
      </c>
      <c r="V1655" s="272"/>
      <c r="W1655" s="62"/>
      <c r="X1655" s="270">
        <f t="shared" si="331"/>
        <v>0</v>
      </c>
      <c r="Y1655" s="270">
        <f t="shared" si="332"/>
        <v>0</v>
      </c>
      <c r="Z1655" s="61"/>
      <c r="AA1655" s="61"/>
      <c r="AB1655" s="60" t="str">
        <f t="shared" si="333"/>
        <v/>
      </c>
      <c r="AC1655" s="21" t="b">
        <f t="shared" si="334"/>
        <v>0</v>
      </c>
      <c r="AD1655" s="21" t="b">
        <f t="shared" si="335"/>
        <v>0</v>
      </c>
      <c r="AE1655" s="21" t="b">
        <f t="shared" si="336"/>
        <v>0</v>
      </c>
      <c r="AF1655" s="21" t="b">
        <f ca="1">OR(AND($AC1655,NOT($AD1655)),AND($AC1655,OR(AND($G1655="",$H1655&lt;&gt;""),AND($G1655&lt;&gt;"",$H1655=""),AND($J1655="",$K1655&lt;&gt;""),AND($J1655&lt;&gt;"",$K1655=""),AND($M1655="",$N1655&lt;&gt;""),AND($M1655&lt;&gt;"",$N1655=""),AND($P1655="",$Q1655&lt;&gt;""),AND($P1655&lt;&gt;"",$Q1655=""),AND($S1655="",$T1655&lt;&gt;""),AND($S1655&lt;&gt;"",$T1655=""),AND($V1655="",$W1655&lt;&gt;""),AND($V1655&lt;&gt;"",$W1655=""))),AND($C1655&lt;&gt;"",$E1655&lt;&gt;"",LEFT(TRIM($C1655),1)&lt;&gt;LEFT(TRIM($E1655),1)),IF(OR($E1655="",$F1655=""),FALSE(),IFERROR(COUNTIF(INDIRECT("UNITS_"&amp;SUBSTITUTE(LEFT($E1655,FIND(" ",$E1655&amp;" ")-1),".","_")),$F1655)=0,TRUE())),AND($B1655&lt;&gt;"",OR(ISNUMBER(SEARCH("outro",LOWER($B1655))),ISNUMBER(SEARCH("divers",LOWER($B1655))),ISNUMBER(SEARCH("etc",LOWER($B1655))))),OR(AND(ISNUMBER(SEARCH("comunic",LOWER($B1655))),LEFT($E1655,3)&lt;&gt;"4.4"),AND(ISNUMBER(SEARCH("monitor",LOWER($B1655))),NOT(OR(LEFT($E1655,3)="1.5",LEFT($E1655,3)="2.5")))),AND($B1655&lt;&gt;"",OR(LEFT($C1655,1)="1",LEFT($C1655,1)="2"),$D1655=""),AND($D1655&lt;&gt;"",NOT(OR(LEFT($C1655,1)="1",LEFT($C1655,1)="2"))),AND($D1655&lt;&gt;"",COUNTIF(' PROJETO'!$B$14:$B$16,$D1655)=0),IF($D1655="",FALSE(),IF(COUNTIF(' PROJETO'!$B$14:$B$16,$D1655)=0,FALSE(),IFERROR(INDEX(' PROJETO'!$C$14:$C$16,MATCH($D1655,' PROJETO'!$B$14:$B$16,0))&lt;&gt;"Sim",FALSE()))))</f>
        <v>0</v>
      </c>
      <c r="AG1655" s="21" t="b">
        <f>AND($AC1655,$Y1655&gt;'CONFG.  LISTAS'!$F$4,$Z1655="",$AA1655="")</f>
        <v>0</v>
      </c>
      <c r="AH1655" s="21" t="str">
        <f t="shared" si="337"/>
        <v/>
      </c>
      <c r="AI1655" s="43" t="str">
        <f ca="1">IF(NOT($AC1655),"",IF(OR($B1655="",$C1655="",$E1655="",$F1655=""),"Preencha descrição, categoria, tipo e unidade.",IF(AND($B1655&lt;&gt;"",OR(LEFT($C1655,1)="1",LEFT($C1655,1)="2"),$D1655=""),"Informe a prática de restauração para itens diretos.",IF(AND($D1655&lt;&gt;"",NOT(OR(LEFT($C1655,1)="1",LEFT($C1655,1)="2"))),"Custos indiretos não devem pertencer a uma prática específica.",IF(AND($D1655&lt;&gt;"",COUNTIF(' PROJETO'!$B$14:$B$16,$D1655)=0),"Prática de restauração inválida ou não cadastrada.",IF(IF($D1655="",FALSE(),IF(COUNTIF(' PROJETO'!$B$14:$B$16,$D1655)=0,FALSE(),IFERROR(INDEX(' PROJETO'!$C$14:$C$16,MATCH($D1655,' PROJETO'!$B$14:$B$16,0))&lt;&gt;"Sim",FALSE()))),"A prática informada no item não foi selecionada na aba Projeto.",IF(AND(MAX($I1655,$L1655,$O1655,$R1655,$U1655,$X1655)&gt;'CONFG.  LISTAS'!$F$4,NOT(OR($Z1655&lt;&gt;"",$AA1655&lt;&gt;""))),"Memorial de cálculo ou anexo obrigatório não informado para item acima do limite.",IF(OR(AND($G1655&lt;&gt;"",$H1655&lt;&gt;"",OR($G1655&lt;=0,$H1655&lt;=0)),AND($J1655&lt;&gt;"",$K1655&lt;&gt;"",OR($J1655&lt;=0,$K1655&lt;=0)),AND($M1655&lt;&gt;"",$N1655&lt;&gt;"",OR($M1655&lt;=0,$N1655&lt;=0)),AND($P1655&lt;&gt;"",$Q1655&lt;&gt;"",OR($P1655&lt;=0,$Q1655&lt;=0)),AND($S1655&lt;&gt;"",$T1655&lt;&gt;"",OR($S1655&lt;=0,$T1655&lt;=0)),AND($V1655&lt;&gt;"",$W1655&lt;&gt;"",OR($V1655&lt;=0,$W1655&lt;=0))),"Revise os valores informados: valor unitário e quantidade devem ser maiores que zero.",IF(OR(AND($G1655="",$H1655&lt;&gt;""),AND($G1655&lt;&gt;"",$H1655=""),AND($J1655="",$K1655&lt;&gt;""),AND($J1655&lt;&gt;"",$K1655=""),AND($M1655="",$N1655&lt;&gt;""),AND($M1655&lt;&gt;"",$N1655=""),AND($P1655="",$Q1655&lt;&gt;""),AND($P1655&lt;&gt;"",$Q1655=""),AND($S1655="",$T1655&lt;&gt;""),AND($S1655&lt;&gt;"",$T1655=""),AND($V1655="",$W1655&lt;&gt;""),AND($V1655&lt;&gt;"",$W1655="")),"Há ano preenchido parcialmente: "&amp;TRIM(IF(AND($G1655="",$H1655&lt;&gt;""),"Ano 1 (falta valor unitário); ","")&amp;IF(AND($G1655&lt;&gt;"",$H1655=""),"Ano 1 (falta quantidade); ","")&amp;IF(AND($J1655="",$K1655&lt;&gt;""),"Ano 2 (falta valor unitário); ","")&amp;IF(AND($J1655&lt;&gt;"",$K1655=""),"Ano 2 (falta quantidade); ","")&amp;IF(AND($M1655="",$N1655&lt;&gt;""),"Ano 3 (falta valor unitário); ","")&amp;IF(AND($M1655&lt;&gt;"",$N1655=""),"Ano 3 (falta quantidade); ","")&amp;IF(AND($P1655="",$Q1655&lt;&gt;""),"Ano 4 (falta valor unitário); ","")&amp;IF(AND($P1655&lt;&gt;"",$Q1655=""),"Ano 4 (falta quantidade); ","")&amp;IF(AND($S1655="",$T1655&lt;&gt;""),"Ano 5 (falta valor unitário); ","")&amp;IF(AND($S1655&lt;&gt;"",$T1655=""),"Ano 5 (falta quantidade); ","")&amp;IF(AND($V1655="",$W1655&lt;&gt;""),"Ano 6 (falta valor unitário); ","")&amp;IF(AND($V1655&lt;&gt;"",$W1655=""),"Ano 6 (falta quantidade); ","")), IF(NOT(OR(AND($G1655&lt;&gt;"",$H1655&lt;&gt;""),AND($J1655&lt;&gt;"",$K1655&lt;&gt;""),AND($M1655&lt;&gt;"",$N1655&lt;&gt;""),AND($P1655&lt;&gt;"",$Q1655&lt;&gt;""),AND($S1655&lt;&gt;"",$T1655&lt;&gt;""),AND($V1655&lt;&gt;"",$W1655&lt;&gt;""))),"Informe pelo menos um ano completo com valor unitário e quantidade.",IF(AND($C1655&lt;&gt;"",$E1655&lt;&gt;"",LEFT(TRIM($C1655),1)&lt;&gt;LEFT(TRIM($E1655),1)),"Categoria e tipo estão incompatíveis.",IF(IF(OR($E1655="",$F1655=""),FALSE(),IFERROR(COUNTIF(INDIRECT("UNITS_"&amp;SUBSTITUTE(LEFT($E1655,FIND(" ",$E1655&amp;" ")-1),".","_")),$F1655)=0,TRUE())),"Unidade incompatível com o tipo selecionado.",IF(OR(AND(ISNUMBER(SEARCH("comunic",LOWER($B1655))),LEFT($E1655,3)&lt;&gt;"4.4"),AND(ISNUMBER(SEARCH("monitor",LOWER($B1655))),NOT(OR(LEFT($E1655,3)="1.5",LEFT($E1655,3)="2.5")))),"Revise a classificação do item conforme as regras de preenchimento.",IF(AND($B1655&lt;&gt;"",OR(ISNUMBER(SEARCH("outro",LOWER($B1655))),ISNUMBER(SEARCH("divers",LOWER($B1655))),ISNUMBER(SEARCH("kit",LOWER($B1655))),ISNUMBER(SEARCH("ferrament",LOWER($B1655))),ISNUMBER(SEARCH("epi",LOWER($B1655)))),NOT(OR($Z1655&lt;&gt;"",$AA1655&lt;&gt;""))),"Descrição muito genérica: detalhe melhor o item e registre o racional no memorial ou em anexo.",IF(AND($Y1655=0,$B1655&lt;&gt;"",OR($G1655&lt;&gt;"",$H1655&lt;&gt;"",$J1655&lt;&gt;"",$K1655&lt;&gt;"",$M1655&lt;&gt;"",$N1655&lt;&gt;"",$P1655&lt;&gt;"",$Q1655&lt;&gt;"",$S1655&lt;&gt;"",$T1655&lt;&gt;"",$V1655&lt;&gt;"",$W1655&lt;&gt;"")),"O item possui dados lançados, mas o total está zerado. Revise os valores informados.","")))))))))))))))</f>
        <v/>
      </c>
    </row>
    <row r="1656" spans="1:35" ht="14.25" customHeight="1" x14ac:dyDescent="0.25">
      <c r="A1656" s="57" t="str">
        <f t="shared" si="325"/>
        <v/>
      </c>
      <c r="B1656" s="58"/>
      <c r="C1656" s="58"/>
      <c r="D1656" s="58"/>
      <c r="E1656" s="58"/>
      <c r="F1656" s="58"/>
      <c r="G1656" s="269"/>
      <c r="H1656" s="59"/>
      <c r="I1656" s="273">
        <f t="shared" si="326"/>
        <v>0</v>
      </c>
      <c r="J1656" s="269"/>
      <c r="K1656" s="59"/>
      <c r="L1656" s="270">
        <f t="shared" si="327"/>
        <v>0</v>
      </c>
      <c r="M1656" s="269"/>
      <c r="N1656" s="59"/>
      <c r="O1656" s="270">
        <f t="shared" si="328"/>
        <v>0</v>
      </c>
      <c r="P1656" s="269"/>
      <c r="Q1656" s="59"/>
      <c r="R1656" s="271">
        <f t="shared" si="329"/>
        <v>0</v>
      </c>
      <c r="S1656" s="269"/>
      <c r="T1656" s="59"/>
      <c r="U1656" s="270">
        <f t="shared" si="330"/>
        <v>0</v>
      </c>
      <c r="V1656" s="269"/>
      <c r="W1656" s="59"/>
      <c r="X1656" s="270">
        <f t="shared" si="331"/>
        <v>0</v>
      </c>
      <c r="Y1656" s="270">
        <f t="shared" si="332"/>
        <v>0</v>
      </c>
      <c r="Z1656" s="58"/>
      <c r="AA1656" s="58"/>
      <c r="AB1656" s="60" t="str">
        <f t="shared" si="333"/>
        <v/>
      </c>
      <c r="AC1656" s="21" t="b">
        <f t="shared" si="334"/>
        <v>0</v>
      </c>
      <c r="AD1656" s="21" t="b">
        <f t="shared" si="335"/>
        <v>0</v>
      </c>
      <c r="AE1656" s="21" t="b">
        <f t="shared" si="336"/>
        <v>0</v>
      </c>
      <c r="AF1656" s="21" t="b">
        <f ca="1">OR(AND($AC1656,NOT($AD1656)),AND($AC1656,OR(AND($G1656="",$H1656&lt;&gt;""),AND($G1656&lt;&gt;"",$H1656=""),AND($J1656="",$K1656&lt;&gt;""),AND($J1656&lt;&gt;"",$K1656=""),AND($M1656="",$N1656&lt;&gt;""),AND($M1656&lt;&gt;"",$N1656=""),AND($P1656="",$Q1656&lt;&gt;""),AND($P1656&lt;&gt;"",$Q1656=""),AND($S1656="",$T1656&lt;&gt;""),AND($S1656&lt;&gt;"",$T1656=""),AND($V1656="",$W1656&lt;&gt;""),AND($V1656&lt;&gt;"",$W1656=""))),AND($C1656&lt;&gt;"",$E1656&lt;&gt;"",LEFT(TRIM($C1656),1)&lt;&gt;LEFT(TRIM($E1656),1)),IF(OR($E1656="",$F1656=""),FALSE(),IFERROR(COUNTIF(INDIRECT("UNITS_"&amp;SUBSTITUTE(LEFT($E1656,FIND(" ",$E1656&amp;" ")-1),".","_")),$F1656)=0,TRUE())),AND($B1656&lt;&gt;"",OR(ISNUMBER(SEARCH("outro",LOWER($B1656))),ISNUMBER(SEARCH("divers",LOWER($B1656))),ISNUMBER(SEARCH("etc",LOWER($B1656))))),OR(AND(ISNUMBER(SEARCH("comunic",LOWER($B1656))),LEFT($E1656,3)&lt;&gt;"4.4"),AND(ISNUMBER(SEARCH("monitor",LOWER($B1656))),NOT(OR(LEFT($E1656,3)="1.5",LEFT($E1656,3)="2.5")))),AND($B1656&lt;&gt;"",OR(LEFT($C1656,1)="1",LEFT($C1656,1)="2"),$D1656=""),AND($D1656&lt;&gt;"",NOT(OR(LEFT($C1656,1)="1",LEFT($C1656,1)="2"))),AND($D1656&lt;&gt;"",COUNTIF(' PROJETO'!$B$14:$B$16,$D1656)=0),IF($D1656="",FALSE(),IF(COUNTIF(' PROJETO'!$B$14:$B$16,$D1656)=0,FALSE(),IFERROR(INDEX(' PROJETO'!$C$14:$C$16,MATCH($D1656,' PROJETO'!$B$14:$B$16,0))&lt;&gt;"Sim",FALSE()))))</f>
        <v>0</v>
      </c>
      <c r="AG1656" s="21" t="b">
        <f>AND($AC1656,$Y1656&gt;'CONFG.  LISTAS'!$F$4,$Z1656="",$AA1656="")</f>
        <v>0</v>
      </c>
      <c r="AH1656" s="21" t="str">
        <f t="shared" si="337"/>
        <v/>
      </c>
      <c r="AI1656" s="43" t="str">
        <f ca="1">IF(NOT($AC1656),"",IF(OR($B1656="",$C1656="",$E1656="",$F1656=""),"Preencha descrição, categoria, tipo e unidade.",IF(AND($B1656&lt;&gt;"",OR(LEFT($C1656,1)="1",LEFT($C1656,1)="2"),$D1656=""),"Informe a prática de restauração para itens diretos.",IF(AND($D1656&lt;&gt;"",NOT(OR(LEFT($C1656,1)="1",LEFT($C1656,1)="2"))),"Custos indiretos não devem pertencer a uma prática específica.",IF(AND($D1656&lt;&gt;"",COUNTIF(' PROJETO'!$B$14:$B$16,$D1656)=0),"Prática de restauração inválida ou não cadastrada.",IF(IF($D1656="",FALSE(),IF(COUNTIF(' PROJETO'!$B$14:$B$16,$D1656)=0,FALSE(),IFERROR(INDEX(' PROJETO'!$C$14:$C$16,MATCH($D1656,' PROJETO'!$B$14:$B$16,0))&lt;&gt;"Sim",FALSE()))),"A prática informada no item não foi selecionada na aba Projeto.",IF(AND(MAX($I1656,$L1656,$O1656,$R1656,$U1656,$X1656)&gt;'CONFG.  LISTAS'!$F$4,NOT(OR($Z1656&lt;&gt;"",$AA1656&lt;&gt;""))),"Memorial de cálculo ou anexo obrigatório não informado para item acima do limite.",IF(OR(AND($G1656&lt;&gt;"",$H1656&lt;&gt;"",OR($G1656&lt;=0,$H1656&lt;=0)),AND($J1656&lt;&gt;"",$K1656&lt;&gt;"",OR($J1656&lt;=0,$K1656&lt;=0)),AND($M1656&lt;&gt;"",$N1656&lt;&gt;"",OR($M1656&lt;=0,$N1656&lt;=0)),AND($P1656&lt;&gt;"",$Q1656&lt;&gt;"",OR($P1656&lt;=0,$Q1656&lt;=0)),AND($S1656&lt;&gt;"",$T1656&lt;&gt;"",OR($S1656&lt;=0,$T1656&lt;=0)),AND($V1656&lt;&gt;"",$W1656&lt;&gt;"",OR($V1656&lt;=0,$W1656&lt;=0))),"Revise os valores informados: valor unitário e quantidade devem ser maiores que zero.",IF(OR(AND($G1656="",$H1656&lt;&gt;""),AND($G1656&lt;&gt;"",$H1656=""),AND($J1656="",$K1656&lt;&gt;""),AND($J1656&lt;&gt;"",$K1656=""),AND($M1656="",$N1656&lt;&gt;""),AND($M1656&lt;&gt;"",$N1656=""),AND($P1656="",$Q1656&lt;&gt;""),AND($P1656&lt;&gt;"",$Q1656=""),AND($S1656="",$T1656&lt;&gt;""),AND($S1656&lt;&gt;"",$T1656=""),AND($V1656="",$W1656&lt;&gt;""),AND($V1656&lt;&gt;"",$W1656="")),"Há ano preenchido parcialmente: "&amp;TRIM(IF(AND($G1656="",$H1656&lt;&gt;""),"Ano 1 (falta valor unitário); ","")&amp;IF(AND($G1656&lt;&gt;"",$H1656=""),"Ano 1 (falta quantidade); ","")&amp;IF(AND($J1656="",$K1656&lt;&gt;""),"Ano 2 (falta valor unitário); ","")&amp;IF(AND($J1656&lt;&gt;"",$K1656=""),"Ano 2 (falta quantidade); ","")&amp;IF(AND($M1656="",$N1656&lt;&gt;""),"Ano 3 (falta valor unitário); ","")&amp;IF(AND($M1656&lt;&gt;"",$N1656=""),"Ano 3 (falta quantidade); ","")&amp;IF(AND($P1656="",$Q1656&lt;&gt;""),"Ano 4 (falta valor unitário); ","")&amp;IF(AND($P1656&lt;&gt;"",$Q1656=""),"Ano 4 (falta quantidade); ","")&amp;IF(AND($S1656="",$T1656&lt;&gt;""),"Ano 5 (falta valor unitário); ","")&amp;IF(AND($S1656&lt;&gt;"",$T1656=""),"Ano 5 (falta quantidade); ","")&amp;IF(AND($V1656="",$W1656&lt;&gt;""),"Ano 6 (falta valor unitário); ","")&amp;IF(AND($V1656&lt;&gt;"",$W1656=""),"Ano 6 (falta quantidade); ","")), IF(NOT(OR(AND($G1656&lt;&gt;"",$H1656&lt;&gt;""),AND($J1656&lt;&gt;"",$K1656&lt;&gt;""),AND($M1656&lt;&gt;"",$N1656&lt;&gt;""),AND($P1656&lt;&gt;"",$Q1656&lt;&gt;""),AND($S1656&lt;&gt;"",$T1656&lt;&gt;""),AND($V1656&lt;&gt;"",$W1656&lt;&gt;""))),"Informe pelo menos um ano completo com valor unitário e quantidade.",IF(AND($C1656&lt;&gt;"",$E1656&lt;&gt;"",LEFT(TRIM($C1656),1)&lt;&gt;LEFT(TRIM($E1656),1)),"Categoria e tipo estão incompatíveis.",IF(IF(OR($E1656="",$F1656=""),FALSE(),IFERROR(COUNTIF(INDIRECT("UNITS_"&amp;SUBSTITUTE(LEFT($E1656,FIND(" ",$E1656&amp;" ")-1),".","_")),$F1656)=0,TRUE())),"Unidade incompatível com o tipo selecionado.",IF(OR(AND(ISNUMBER(SEARCH("comunic",LOWER($B1656))),LEFT($E1656,3)&lt;&gt;"4.4"),AND(ISNUMBER(SEARCH("monitor",LOWER($B1656))),NOT(OR(LEFT($E1656,3)="1.5",LEFT($E1656,3)="2.5")))),"Revise a classificação do item conforme as regras de preenchimento.",IF(AND($B1656&lt;&gt;"",OR(ISNUMBER(SEARCH("outro",LOWER($B1656))),ISNUMBER(SEARCH("divers",LOWER($B1656))),ISNUMBER(SEARCH("kit",LOWER($B1656))),ISNUMBER(SEARCH("ferrament",LOWER($B1656))),ISNUMBER(SEARCH("epi",LOWER($B1656)))),NOT(OR($Z1656&lt;&gt;"",$AA1656&lt;&gt;""))),"Descrição muito genérica: detalhe melhor o item e registre o racional no memorial ou em anexo.",IF(AND($Y1656=0,$B1656&lt;&gt;"",OR($G1656&lt;&gt;"",$H1656&lt;&gt;"",$J1656&lt;&gt;"",$K1656&lt;&gt;"",$M1656&lt;&gt;"",$N1656&lt;&gt;"",$P1656&lt;&gt;"",$Q1656&lt;&gt;"",$S1656&lt;&gt;"",$T1656&lt;&gt;"",$V1656&lt;&gt;"",$W1656&lt;&gt;"")),"O item possui dados lançados, mas o total está zerado. Revise os valores informados.","")))))))))))))))</f>
        <v/>
      </c>
    </row>
    <row r="1657" spans="1:35" ht="14.25" customHeight="1" x14ac:dyDescent="0.25">
      <c r="A1657" s="57" t="str">
        <f t="shared" si="325"/>
        <v/>
      </c>
      <c r="B1657" s="61"/>
      <c r="C1657" s="61"/>
      <c r="D1657" s="58"/>
      <c r="E1657" s="61"/>
      <c r="F1657" s="61"/>
      <c r="G1657" s="272"/>
      <c r="H1657" s="62"/>
      <c r="I1657" s="273">
        <f t="shared" si="326"/>
        <v>0</v>
      </c>
      <c r="J1657" s="272"/>
      <c r="K1657" s="62"/>
      <c r="L1657" s="270">
        <f t="shared" si="327"/>
        <v>0</v>
      </c>
      <c r="M1657" s="272"/>
      <c r="N1657" s="62"/>
      <c r="O1657" s="270">
        <f t="shared" si="328"/>
        <v>0</v>
      </c>
      <c r="P1657" s="272"/>
      <c r="Q1657" s="62"/>
      <c r="R1657" s="271">
        <f t="shared" si="329"/>
        <v>0</v>
      </c>
      <c r="S1657" s="272"/>
      <c r="T1657" s="62"/>
      <c r="U1657" s="270">
        <f t="shared" si="330"/>
        <v>0</v>
      </c>
      <c r="V1657" s="272"/>
      <c r="W1657" s="62"/>
      <c r="X1657" s="270">
        <f t="shared" si="331"/>
        <v>0</v>
      </c>
      <c r="Y1657" s="270">
        <f t="shared" si="332"/>
        <v>0</v>
      </c>
      <c r="Z1657" s="61"/>
      <c r="AA1657" s="61"/>
      <c r="AB1657" s="60" t="str">
        <f t="shared" si="333"/>
        <v/>
      </c>
      <c r="AC1657" s="21" t="b">
        <f t="shared" si="334"/>
        <v>0</v>
      </c>
      <c r="AD1657" s="21" t="b">
        <f t="shared" si="335"/>
        <v>0</v>
      </c>
      <c r="AE1657" s="21" t="b">
        <f t="shared" si="336"/>
        <v>0</v>
      </c>
      <c r="AF1657" s="21" t="b">
        <f ca="1">OR(AND($AC1657,NOT($AD1657)),AND($AC1657,OR(AND($G1657="",$H1657&lt;&gt;""),AND($G1657&lt;&gt;"",$H1657=""),AND($J1657="",$K1657&lt;&gt;""),AND($J1657&lt;&gt;"",$K1657=""),AND($M1657="",$N1657&lt;&gt;""),AND($M1657&lt;&gt;"",$N1657=""),AND($P1657="",$Q1657&lt;&gt;""),AND($P1657&lt;&gt;"",$Q1657=""),AND($S1657="",$T1657&lt;&gt;""),AND($S1657&lt;&gt;"",$T1657=""),AND($V1657="",$W1657&lt;&gt;""),AND($V1657&lt;&gt;"",$W1657=""))),AND($C1657&lt;&gt;"",$E1657&lt;&gt;"",LEFT(TRIM($C1657),1)&lt;&gt;LEFT(TRIM($E1657),1)),IF(OR($E1657="",$F1657=""),FALSE(),IFERROR(COUNTIF(INDIRECT("UNITS_"&amp;SUBSTITUTE(LEFT($E1657,FIND(" ",$E1657&amp;" ")-1),".","_")),$F1657)=0,TRUE())),AND($B1657&lt;&gt;"",OR(ISNUMBER(SEARCH("outro",LOWER($B1657))),ISNUMBER(SEARCH("divers",LOWER($B1657))),ISNUMBER(SEARCH("etc",LOWER($B1657))))),OR(AND(ISNUMBER(SEARCH("comunic",LOWER($B1657))),LEFT($E1657,3)&lt;&gt;"4.4"),AND(ISNUMBER(SEARCH("monitor",LOWER($B1657))),NOT(OR(LEFT($E1657,3)="1.5",LEFT($E1657,3)="2.5")))),AND($B1657&lt;&gt;"",OR(LEFT($C1657,1)="1",LEFT($C1657,1)="2"),$D1657=""),AND($D1657&lt;&gt;"",NOT(OR(LEFT($C1657,1)="1",LEFT($C1657,1)="2"))),AND($D1657&lt;&gt;"",COUNTIF(' PROJETO'!$B$14:$B$16,$D1657)=0),IF($D1657="",FALSE(),IF(COUNTIF(' PROJETO'!$B$14:$B$16,$D1657)=0,FALSE(),IFERROR(INDEX(' PROJETO'!$C$14:$C$16,MATCH($D1657,' PROJETO'!$B$14:$B$16,0))&lt;&gt;"Sim",FALSE()))))</f>
        <v>0</v>
      </c>
      <c r="AG1657" s="21" t="b">
        <f>AND($AC1657,$Y1657&gt;'CONFG.  LISTAS'!$F$4,$Z1657="",$AA1657="")</f>
        <v>0</v>
      </c>
      <c r="AH1657" s="21" t="str">
        <f t="shared" si="337"/>
        <v/>
      </c>
      <c r="AI1657" s="43" t="str">
        <f ca="1">IF(NOT($AC1657),"",IF(OR($B1657="",$C1657="",$E1657="",$F1657=""),"Preencha descrição, categoria, tipo e unidade.",IF(AND($B1657&lt;&gt;"",OR(LEFT($C1657,1)="1",LEFT($C1657,1)="2"),$D1657=""),"Informe a prática de restauração para itens diretos.",IF(AND($D1657&lt;&gt;"",NOT(OR(LEFT($C1657,1)="1",LEFT($C1657,1)="2"))),"Custos indiretos não devem pertencer a uma prática específica.",IF(AND($D1657&lt;&gt;"",COUNTIF(' PROJETO'!$B$14:$B$16,$D1657)=0),"Prática de restauração inválida ou não cadastrada.",IF(IF($D1657="",FALSE(),IF(COUNTIF(' PROJETO'!$B$14:$B$16,$D1657)=0,FALSE(),IFERROR(INDEX(' PROJETO'!$C$14:$C$16,MATCH($D1657,' PROJETO'!$B$14:$B$16,0))&lt;&gt;"Sim",FALSE()))),"A prática informada no item não foi selecionada na aba Projeto.",IF(AND(MAX($I1657,$L1657,$O1657,$R1657,$U1657,$X1657)&gt;'CONFG.  LISTAS'!$F$4,NOT(OR($Z1657&lt;&gt;"",$AA1657&lt;&gt;""))),"Memorial de cálculo ou anexo obrigatório não informado para item acima do limite.",IF(OR(AND($G1657&lt;&gt;"",$H1657&lt;&gt;"",OR($G1657&lt;=0,$H1657&lt;=0)),AND($J1657&lt;&gt;"",$K1657&lt;&gt;"",OR($J1657&lt;=0,$K1657&lt;=0)),AND($M1657&lt;&gt;"",$N1657&lt;&gt;"",OR($M1657&lt;=0,$N1657&lt;=0)),AND($P1657&lt;&gt;"",$Q1657&lt;&gt;"",OR($P1657&lt;=0,$Q1657&lt;=0)),AND($S1657&lt;&gt;"",$T1657&lt;&gt;"",OR($S1657&lt;=0,$T1657&lt;=0)),AND($V1657&lt;&gt;"",$W1657&lt;&gt;"",OR($V1657&lt;=0,$W1657&lt;=0))),"Revise os valores informados: valor unitário e quantidade devem ser maiores que zero.",IF(OR(AND($G1657="",$H1657&lt;&gt;""),AND($G1657&lt;&gt;"",$H1657=""),AND($J1657="",$K1657&lt;&gt;""),AND($J1657&lt;&gt;"",$K1657=""),AND($M1657="",$N1657&lt;&gt;""),AND($M1657&lt;&gt;"",$N1657=""),AND($P1657="",$Q1657&lt;&gt;""),AND($P1657&lt;&gt;"",$Q1657=""),AND($S1657="",$T1657&lt;&gt;""),AND($S1657&lt;&gt;"",$T1657=""),AND($V1657="",$W1657&lt;&gt;""),AND($V1657&lt;&gt;"",$W1657="")),"Há ano preenchido parcialmente: "&amp;TRIM(IF(AND($G1657="",$H1657&lt;&gt;""),"Ano 1 (falta valor unitário); ","")&amp;IF(AND($G1657&lt;&gt;"",$H1657=""),"Ano 1 (falta quantidade); ","")&amp;IF(AND($J1657="",$K1657&lt;&gt;""),"Ano 2 (falta valor unitário); ","")&amp;IF(AND($J1657&lt;&gt;"",$K1657=""),"Ano 2 (falta quantidade); ","")&amp;IF(AND($M1657="",$N1657&lt;&gt;""),"Ano 3 (falta valor unitário); ","")&amp;IF(AND($M1657&lt;&gt;"",$N1657=""),"Ano 3 (falta quantidade); ","")&amp;IF(AND($P1657="",$Q1657&lt;&gt;""),"Ano 4 (falta valor unitário); ","")&amp;IF(AND($P1657&lt;&gt;"",$Q1657=""),"Ano 4 (falta quantidade); ","")&amp;IF(AND($S1657="",$T1657&lt;&gt;""),"Ano 5 (falta valor unitário); ","")&amp;IF(AND($S1657&lt;&gt;"",$T1657=""),"Ano 5 (falta quantidade); ","")&amp;IF(AND($V1657="",$W1657&lt;&gt;""),"Ano 6 (falta valor unitário); ","")&amp;IF(AND($V1657&lt;&gt;"",$W1657=""),"Ano 6 (falta quantidade); ","")), IF(NOT(OR(AND($G1657&lt;&gt;"",$H1657&lt;&gt;""),AND($J1657&lt;&gt;"",$K1657&lt;&gt;""),AND($M1657&lt;&gt;"",$N1657&lt;&gt;""),AND($P1657&lt;&gt;"",$Q1657&lt;&gt;""),AND($S1657&lt;&gt;"",$T1657&lt;&gt;""),AND($V1657&lt;&gt;"",$W1657&lt;&gt;""))),"Informe pelo menos um ano completo com valor unitário e quantidade.",IF(AND($C1657&lt;&gt;"",$E1657&lt;&gt;"",LEFT(TRIM($C1657),1)&lt;&gt;LEFT(TRIM($E1657),1)),"Categoria e tipo estão incompatíveis.",IF(IF(OR($E1657="",$F1657=""),FALSE(),IFERROR(COUNTIF(INDIRECT("UNITS_"&amp;SUBSTITUTE(LEFT($E1657,FIND(" ",$E1657&amp;" ")-1),".","_")),$F1657)=0,TRUE())),"Unidade incompatível com o tipo selecionado.",IF(OR(AND(ISNUMBER(SEARCH("comunic",LOWER($B1657))),LEFT($E1657,3)&lt;&gt;"4.4"),AND(ISNUMBER(SEARCH("monitor",LOWER($B1657))),NOT(OR(LEFT($E1657,3)="1.5",LEFT($E1657,3)="2.5")))),"Revise a classificação do item conforme as regras de preenchimento.",IF(AND($B1657&lt;&gt;"",OR(ISNUMBER(SEARCH("outro",LOWER($B1657))),ISNUMBER(SEARCH("divers",LOWER($B1657))),ISNUMBER(SEARCH("kit",LOWER($B1657))),ISNUMBER(SEARCH("ferrament",LOWER($B1657))),ISNUMBER(SEARCH("epi",LOWER($B1657)))),NOT(OR($Z1657&lt;&gt;"",$AA1657&lt;&gt;""))),"Descrição muito genérica: detalhe melhor o item e registre o racional no memorial ou em anexo.",IF(AND($Y1657=0,$B1657&lt;&gt;"",OR($G1657&lt;&gt;"",$H1657&lt;&gt;"",$J1657&lt;&gt;"",$K1657&lt;&gt;"",$M1657&lt;&gt;"",$N1657&lt;&gt;"",$P1657&lt;&gt;"",$Q1657&lt;&gt;"",$S1657&lt;&gt;"",$T1657&lt;&gt;"",$V1657&lt;&gt;"",$W1657&lt;&gt;"")),"O item possui dados lançados, mas o total está zerado. Revise os valores informados.","")))))))))))))))</f>
        <v/>
      </c>
    </row>
    <row r="1658" spans="1:35" ht="14.25" customHeight="1" x14ac:dyDescent="0.25">
      <c r="A1658" s="57" t="str">
        <f t="shared" si="325"/>
        <v/>
      </c>
      <c r="B1658" s="58"/>
      <c r="C1658" s="58"/>
      <c r="D1658" s="58"/>
      <c r="E1658" s="58"/>
      <c r="F1658" s="58"/>
      <c r="G1658" s="269"/>
      <c r="H1658" s="59"/>
      <c r="I1658" s="273">
        <f t="shared" si="326"/>
        <v>0</v>
      </c>
      <c r="J1658" s="269"/>
      <c r="K1658" s="59"/>
      <c r="L1658" s="270">
        <f t="shared" si="327"/>
        <v>0</v>
      </c>
      <c r="M1658" s="269"/>
      <c r="N1658" s="59"/>
      <c r="O1658" s="270">
        <f t="shared" si="328"/>
        <v>0</v>
      </c>
      <c r="P1658" s="269"/>
      <c r="Q1658" s="59"/>
      <c r="R1658" s="271">
        <f t="shared" si="329"/>
        <v>0</v>
      </c>
      <c r="S1658" s="269"/>
      <c r="T1658" s="59"/>
      <c r="U1658" s="270">
        <f t="shared" si="330"/>
        <v>0</v>
      </c>
      <c r="V1658" s="269"/>
      <c r="W1658" s="59"/>
      <c r="X1658" s="270">
        <f t="shared" si="331"/>
        <v>0</v>
      </c>
      <c r="Y1658" s="270">
        <f t="shared" si="332"/>
        <v>0</v>
      </c>
      <c r="Z1658" s="58"/>
      <c r="AA1658" s="58"/>
      <c r="AB1658" s="60" t="str">
        <f t="shared" si="333"/>
        <v/>
      </c>
      <c r="AC1658" s="21" t="b">
        <f t="shared" si="334"/>
        <v>0</v>
      </c>
      <c r="AD1658" s="21" t="b">
        <f t="shared" si="335"/>
        <v>0</v>
      </c>
      <c r="AE1658" s="21" t="b">
        <f t="shared" si="336"/>
        <v>0</v>
      </c>
      <c r="AF1658" s="21" t="b">
        <f ca="1">OR(AND($AC1658,NOT($AD1658)),AND($AC1658,OR(AND($G1658="",$H1658&lt;&gt;""),AND($G1658&lt;&gt;"",$H1658=""),AND($J1658="",$K1658&lt;&gt;""),AND($J1658&lt;&gt;"",$K1658=""),AND($M1658="",$N1658&lt;&gt;""),AND($M1658&lt;&gt;"",$N1658=""),AND($P1658="",$Q1658&lt;&gt;""),AND($P1658&lt;&gt;"",$Q1658=""),AND($S1658="",$T1658&lt;&gt;""),AND($S1658&lt;&gt;"",$T1658=""),AND($V1658="",$W1658&lt;&gt;""),AND($V1658&lt;&gt;"",$W1658=""))),AND($C1658&lt;&gt;"",$E1658&lt;&gt;"",LEFT(TRIM($C1658),1)&lt;&gt;LEFT(TRIM($E1658),1)),IF(OR($E1658="",$F1658=""),FALSE(),IFERROR(COUNTIF(INDIRECT("UNITS_"&amp;SUBSTITUTE(LEFT($E1658,FIND(" ",$E1658&amp;" ")-1),".","_")),$F1658)=0,TRUE())),AND($B1658&lt;&gt;"",OR(ISNUMBER(SEARCH("outro",LOWER($B1658))),ISNUMBER(SEARCH("divers",LOWER($B1658))),ISNUMBER(SEARCH("etc",LOWER($B1658))))),OR(AND(ISNUMBER(SEARCH("comunic",LOWER($B1658))),LEFT($E1658,3)&lt;&gt;"4.4"),AND(ISNUMBER(SEARCH("monitor",LOWER($B1658))),NOT(OR(LEFT($E1658,3)="1.5",LEFT($E1658,3)="2.5")))),AND($B1658&lt;&gt;"",OR(LEFT($C1658,1)="1",LEFT($C1658,1)="2"),$D1658=""),AND($D1658&lt;&gt;"",NOT(OR(LEFT($C1658,1)="1",LEFT($C1658,1)="2"))),AND($D1658&lt;&gt;"",COUNTIF(' PROJETO'!$B$14:$B$16,$D1658)=0),IF($D1658="",FALSE(),IF(COUNTIF(' PROJETO'!$B$14:$B$16,$D1658)=0,FALSE(),IFERROR(INDEX(' PROJETO'!$C$14:$C$16,MATCH($D1658,' PROJETO'!$B$14:$B$16,0))&lt;&gt;"Sim",FALSE()))))</f>
        <v>0</v>
      </c>
      <c r="AG1658" s="21" t="b">
        <f>AND($AC1658,$Y1658&gt;'CONFG.  LISTAS'!$F$4,$Z1658="",$AA1658="")</f>
        <v>0</v>
      </c>
      <c r="AH1658" s="21" t="str">
        <f t="shared" si="337"/>
        <v/>
      </c>
      <c r="AI1658" s="43" t="str">
        <f ca="1">IF(NOT($AC1658),"",IF(OR($B1658="",$C1658="",$E1658="",$F1658=""),"Preencha descrição, categoria, tipo e unidade.",IF(AND($B1658&lt;&gt;"",OR(LEFT($C1658,1)="1",LEFT($C1658,1)="2"),$D1658=""),"Informe a prática de restauração para itens diretos.",IF(AND($D1658&lt;&gt;"",NOT(OR(LEFT($C1658,1)="1",LEFT($C1658,1)="2"))),"Custos indiretos não devem pertencer a uma prática específica.",IF(AND($D1658&lt;&gt;"",COUNTIF(' PROJETO'!$B$14:$B$16,$D1658)=0),"Prática de restauração inválida ou não cadastrada.",IF(IF($D1658="",FALSE(),IF(COUNTIF(' PROJETO'!$B$14:$B$16,$D1658)=0,FALSE(),IFERROR(INDEX(' PROJETO'!$C$14:$C$16,MATCH($D1658,' PROJETO'!$B$14:$B$16,0))&lt;&gt;"Sim",FALSE()))),"A prática informada no item não foi selecionada na aba Projeto.",IF(AND(MAX($I1658,$L1658,$O1658,$R1658,$U1658,$X1658)&gt;'CONFG.  LISTAS'!$F$4,NOT(OR($Z1658&lt;&gt;"",$AA1658&lt;&gt;""))),"Memorial de cálculo ou anexo obrigatório não informado para item acima do limite.",IF(OR(AND($G1658&lt;&gt;"",$H1658&lt;&gt;"",OR($G1658&lt;=0,$H1658&lt;=0)),AND($J1658&lt;&gt;"",$K1658&lt;&gt;"",OR($J1658&lt;=0,$K1658&lt;=0)),AND($M1658&lt;&gt;"",$N1658&lt;&gt;"",OR($M1658&lt;=0,$N1658&lt;=0)),AND($P1658&lt;&gt;"",$Q1658&lt;&gt;"",OR($P1658&lt;=0,$Q1658&lt;=0)),AND($S1658&lt;&gt;"",$T1658&lt;&gt;"",OR($S1658&lt;=0,$T1658&lt;=0)),AND($V1658&lt;&gt;"",$W1658&lt;&gt;"",OR($V1658&lt;=0,$W1658&lt;=0))),"Revise os valores informados: valor unitário e quantidade devem ser maiores que zero.",IF(OR(AND($G1658="",$H1658&lt;&gt;""),AND($G1658&lt;&gt;"",$H1658=""),AND($J1658="",$K1658&lt;&gt;""),AND($J1658&lt;&gt;"",$K1658=""),AND($M1658="",$N1658&lt;&gt;""),AND($M1658&lt;&gt;"",$N1658=""),AND($P1658="",$Q1658&lt;&gt;""),AND($P1658&lt;&gt;"",$Q1658=""),AND($S1658="",$T1658&lt;&gt;""),AND($S1658&lt;&gt;"",$T1658=""),AND($V1658="",$W1658&lt;&gt;""),AND($V1658&lt;&gt;"",$W1658="")),"Há ano preenchido parcialmente: "&amp;TRIM(IF(AND($G1658="",$H1658&lt;&gt;""),"Ano 1 (falta valor unitário); ","")&amp;IF(AND($G1658&lt;&gt;"",$H1658=""),"Ano 1 (falta quantidade); ","")&amp;IF(AND($J1658="",$K1658&lt;&gt;""),"Ano 2 (falta valor unitário); ","")&amp;IF(AND($J1658&lt;&gt;"",$K1658=""),"Ano 2 (falta quantidade); ","")&amp;IF(AND($M1658="",$N1658&lt;&gt;""),"Ano 3 (falta valor unitário); ","")&amp;IF(AND($M1658&lt;&gt;"",$N1658=""),"Ano 3 (falta quantidade); ","")&amp;IF(AND($P1658="",$Q1658&lt;&gt;""),"Ano 4 (falta valor unitário); ","")&amp;IF(AND($P1658&lt;&gt;"",$Q1658=""),"Ano 4 (falta quantidade); ","")&amp;IF(AND($S1658="",$T1658&lt;&gt;""),"Ano 5 (falta valor unitário); ","")&amp;IF(AND($S1658&lt;&gt;"",$T1658=""),"Ano 5 (falta quantidade); ","")&amp;IF(AND($V1658="",$W1658&lt;&gt;""),"Ano 6 (falta valor unitário); ","")&amp;IF(AND($V1658&lt;&gt;"",$W1658=""),"Ano 6 (falta quantidade); ","")), IF(NOT(OR(AND($G1658&lt;&gt;"",$H1658&lt;&gt;""),AND($J1658&lt;&gt;"",$K1658&lt;&gt;""),AND($M1658&lt;&gt;"",$N1658&lt;&gt;""),AND($P1658&lt;&gt;"",$Q1658&lt;&gt;""),AND($S1658&lt;&gt;"",$T1658&lt;&gt;""),AND($V1658&lt;&gt;"",$W1658&lt;&gt;""))),"Informe pelo menos um ano completo com valor unitário e quantidade.",IF(AND($C1658&lt;&gt;"",$E1658&lt;&gt;"",LEFT(TRIM($C1658),1)&lt;&gt;LEFT(TRIM($E1658),1)),"Categoria e tipo estão incompatíveis.",IF(IF(OR($E1658="",$F1658=""),FALSE(),IFERROR(COUNTIF(INDIRECT("UNITS_"&amp;SUBSTITUTE(LEFT($E1658,FIND(" ",$E1658&amp;" ")-1),".","_")),$F1658)=0,TRUE())),"Unidade incompatível com o tipo selecionado.",IF(OR(AND(ISNUMBER(SEARCH("comunic",LOWER($B1658))),LEFT($E1658,3)&lt;&gt;"4.4"),AND(ISNUMBER(SEARCH("monitor",LOWER($B1658))),NOT(OR(LEFT($E1658,3)="1.5",LEFT($E1658,3)="2.5")))),"Revise a classificação do item conforme as regras de preenchimento.",IF(AND($B1658&lt;&gt;"",OR(ISNUMBER(SEARCH("outro",LOWER($B1658))),ISNUMBER(SEARCH("divers",LOWER($B1658))),ISNUMBER(SEARCH("kit",LOWER($B1658))),ISNUMBER(SEARCH("ferrament",LOWER($B1658))),ISNUMBER(SEARCH("epi",LOWER($B1658)))),NOT(OR($Z1658&lt;&gt;"",$AA1658&lt;&gt;""))),"Descrição muito genérica: detalhe melhor o item e registre o racional no memorial ou em anexo.",IF(AND($Y1658=0,$B1658&lt;&gt;"",OR($G1658&lt;&gt;"",$H1658&lt;&gt;"",$J1658&lt;&gt;"",$K1658&lt;&gt;"",$M1658&lt;&gt;"",$N1658&lt;&gt;"",$P1658&lt;&gt;"",$Q1658&lt;&gt;"",$S1658&lt;&gt;"",$T1658&lt;&gt;"",$V1658&lt;&gt;"",$W1658&lt;&gt;"")),"O item possui dados lançados, mas o total está zerado. Revise os valores informados.","")))))))))))))))</f>
        <v/>
      </c>
    </row>
    <row r="1659" spans="1:35" ht="14.25" customHeight="1" x14ac:dyDescent="0.25">
      <c r="A1659" s="57" t="str">
        <f t="shared" si="325"/>
        <v/>
      </c>
      <c r="B1659" s="61"/>
      <c r="C1659" s="61"/>
      <c r="D1659" s="58"/>
      <c r="E1659" s="61"/>
      <c r="F1659" s="61"/>
      <c r="G1659" s="272"/>
      <c r="H1659" s="62"/>
      <c r="I1659" s="273">
        <f t="shared" si="326"/>
        <v>0</v>
      </c>
      <c r="J1659" s="272"/>
      <c r="K1659" s="62"/>
      <c r="L1659" s="270">
        <f t="shared" si="327"/>
        <v>0</v>
      </c>
      <c r="M1659" s="272"/>
      <c r="N1659" s="62"/>
      <c r="O1659" s="270">
        <f t="shared" si="328"/>
        <v>0</v>
      </c>
      <c r="P1659" s="272"/>
      <c r="Q1659" s="62"/>
      <c r="R1659" s="271">
        <f t="shared" si="329"/>
        <v>0</v>
      </c>
      <c r="S1659" s="272"/>
      <c r="T1659" s="62"/>
      <c r="U1659" s="270">
        <f t="shared" si="330"/>
        <v>0</v>
      </c>
      <c r="V1659" s="272"/>
      <c r="W1659" s="62"/>
      <c r="X1659" s="270">
        <f t="shared" si="331"/>
        <v>0</v>
      </c>
      <c r="Y1659" s="270">
        <f t="shared" si="332"/>
        <v>0</v>
      </c>
      <c r="Z1659" s="61"/>
      <c r="AA1659" s="61"/>
      <c r="AB1659" s="60" t="str">
        <f t="shared" si="333"/>
        <v/>
      </c>
      <c r="AC1659" s="21" t="b">
        <f t="shared" si="334"/>
        <v>0</v>
      </c>
      <c r="AD1659" s="21" t="b">
        <f t="shared" si="335"/>
        <v>0</v>
      </c>
      <c r="AE1659" s="21" t="b">
        <f t="shared" si="336"/>
        <v>0</v>
      </c>
      <c r="AF1659" s="21" t="b">
        <f ca="1">OR(AND($AC1659,NOT($AD1659)),AND($AC1659,OR(AND($G1659="",$H1659&lt;&gt;""),AND($G1659&lt;&gt;"",$H1659=""),AND($J1659="",$K1659&lt;&gt;""),AND($J1659&lt;&gt;"",$K1659=""),AND($M1659="",$N1659&lt;&gt;""),AND($M1659&lt;&gt;"",$N1659=""),AND($P1659="",$Q1659&lt;&gt;""),AND($P1659&lt;&gt;"",$Q1659=""),AND($S1659="",$T1659&lt;&gt;""),AND($S1659&lt;&gt;"",$T1659=""),AND($V1659="",$W1659&lt;&gt;""),AND($V1659&lt;&gt;"",$W1659=""))),AND($C1659&lt;&gt;"",$E1659&lt;&gt;"",LEFT(TRIM($C1659),1)&lt;&gt;LEFT(TRIM($E1659),1)),IF(OR($E1659="",$F1659=""),FALSE(),IFERROR(COUNTIF(INDIRECT("UNITS_"&amp;SUBSTITUTE(LEFT($E1659,FIND(" ",$E1659&amp;" ")-1),".","_")),$F1659)=0,TRUE())),AND($B1659&lt;&gt;"",OR(ISNUMBER(SEARCH("outro",LOWER($B1659))),ISNUMBER(SEARCH("divers",LOWER($B1659))),ISNUMBER(SEARCH("etc",LOWER($B1659))))),OR(AND(ISNUMBER(SEARCH("comunic",LOWER($B1659))),LEFT($E1659,3)&lt;&gt;"4.4"),AND(ISNUMBER(SEARCH("monitor",LOWER($B1659))),NOT(OR(LEFT($E1659,3)="1.5",LEFT($E1659,3)="2.5")))),AND($B1659&lt;&gt;"",OR(LEFT($C1659,1)="1",LEFT($C1659,1)="2"),$D1659=""),AND($D1659&lt;&gt;"",NOT(OR(LEFT($C1659,1)="1",LEFT($C1659,1)="2"))),AND($D1659&lt;&gt;"",COUNTIF(' PROJETO'!$B$14:$B$16,$D1659)=0),IF($D1659="",FALSE(),IF(COUNTIF(' PROJETO'!$B$14:$B$16,$D1659)=0,FALSE(),IFERROR(INDEX(' PROJETO'!$C$14:$C$16,MATCH($D1659,' PROJETO'!$B$14:$B$16,0))&lt;&gt;"Sim",FALSE()))))</f>
        <v>0</v>
      </c>
      <c r="AG1659" s="21" t="b">
        <f>AND($AC1659,$Y1659&gt;'CONFG.  LISTAS'!$F$4,$Z1659="",$AA1659="")</f>
        <v>0</v>
      </c>
      <c r="AH1659" s="21" t="str">
        <f t="shared" si="337"/>
        <v/>
      </c>
      <c r="AI1659" s="43" t="str">
        <f ca="1">IF(NOT($AC1659),"",IF(OR($B1659="",$C1659="",$E1659="",$F1659=""),"Preencha descrição, categoria, tipo e unidade.",IF(AND($B1659&lt;&gt;"",OR(LEFT($C1659,1)="1",LEFT($C1659,1)="2"),$D1659=""),"Informe a prática de restauração para itens diretos.",IF(AND($D1659&lt;&gt;"",NOT(OR(LEFT($C1659,1)="1",LEFT($C1659,1)="2"))),"Custos indiretos não devem pertencer a uma prática específica.",IF(AND($D1659&lt;&gt;"",COUNTIF(' PROJETO'!$B$14:$B$16,$D1659)=0),"Prática de restauração inválida ou não cadastrada.",IF(IF($D1659="",FALSE(),IF(COUNTIF(' PROJETO'!$B$14:$B$16,$D1659)=0,FALSE(),IFERROR(INDEX(' PROJETO'!$C$14:$C$16,MATCH($D1659,' PROJETO'!$B$14:$B$16,0))&lt;&gt;"Sim",FALSE()))),"A prática informada no item não foi selecionada na aba Projeto.",IF(AND(MAX($I1659,$L1659,$O1659,$R1659,$U1659,$X1659)&gt;'CONFG.  LISTAS'!$F$4,NOT(OR($Z1659&lt;&gt;"",$AA1659&lt;&gt;""))),"Memorial de cálculo ou anexo obrigatório não informado para item acima do limite.",IF(OR(AND($G1659&lt;&gt;"",$H1659&lt;&gt;"",OR($G1659&lt;=0,$H1659&lt;=0)),AND($J1659&lt;&gt;"",$K1659&lt;&gt;"",OR($J1659&lt;=0,$K1659&lt;=0)),AND($M1659&lt;&gt;"",$N1659&lt;&gt;"",OR($M1659&lt;=0,$N1659&lt;=0)),AND($P1659&lt;&gt;"",$Q1659&lt;&gt;"",OR($P1659&lt;=0,$Q1659&lt;=0)),AND($S1659&lt;&gt;"",$T1659&lt;&gt;"",OR($S1659&lt;=0,$T1659&lt;=0)),AND($V1659&lt;&gt;"",$W1659&lt;&gt;"",OR($V1659&lt;=0,$W1659&lt;=0))),"Revise os valores informados: valor unitário e quantidade devem ser maiores que zero.",IF(OR(AND($G1659="",$H1659&lt;&gt;""),AND($G1659&lt;&gt;"",$H1659=""),AND($J1659="",$K1659&lt;&gt;""),AND($J1659&lt;&gt;"",$K1659=""),AND($M1659="",$N1659&lt;&gt;""),AND($M1659&lt;&gt;"",$N1659=""),AND($P1659="",$Q1659&lt;&gt;""),AND($P1659&lt;&gt;"",$Q1659=""),AND($S1659="",$T1659&lt;&gt;""),AND($S1659&lt;&gt;"",$T1659=""),AND($V1659="",$W1659&lt;&gt;""),AND($V1659&lt;&gt;"",$W1659="")),"Há ano preenchido parcialmente: "&amp;TRIM(IF(AND($G1659="",$H1659&lt;&gt;""),"Ano 1 (falta valor unitário); ","")&amp;IF(AND($G1659&lt;&gt;"",$H1659=""),"Ano 1 (falta quantidade); ","")&amp;IF(AND($J1659="",$K1659&lt;&gt;""),"Ano 2 (falta valor unitário); ","")&amp;IF(AND($J1659&lt;&gt;"",$K1659=""),"Ano 2 (falta quantidade); ","")&amp;IF(AND($M1659="",$N1659&lt;&gt;""),"Ano 3 (falta valor unitário); ","")&amp;IF(AND($M1659&lt;&gt;"",$N1659=""),"Ano 3 (falta quantidade); ","")&amp;IF(AND($P1659="",$Q1659&lt;&gt;""),"Ano 4 (falta valor unitário); ","")&amp;IF(AND($P1659&lt;&gt;"",$Q1659=""),"Ano 4 (falta quantidade); ","")&amp;IF(AND($S1659="",$T1659&lt;&gt;""),"Ano 5 (falta valor unitário); ","")&amp;IF(AND($S1659&lt;&gt;"",$T1659=""),"Ano 5 (falta quantidade); ","")&amp;IF(AND($V1659="",$W1659&lt;&gt;""),"Ano 6 (falta valor unitário); ","")&amp;IF(AND($V1659&lt;&gt;"",$W1659=""),"Ano 6 (falta quantidade); ","")), IF(NOT(OR(AND($G1659&lt;&gt;"",$H1659&lt;&gt;""),AND($J1659&lt;&gt;"",$K1659&lt;&gt;""),AND($M1659&lt;&gt;"",$N1659&lt;&gt;""),AND($P1659&lt;&gt;"",$Q1659&lt;&gt;""),AND($S1659&lt;&gt;"",$T1659&lt;&gt;""),AND($V1659&lt;&gt;"",$W1659&lt;&gt;""))),"Informe pelo menos um ano completo com valor unitário e quantidade.",IF(AND($C1659&lt;&gt;"",$E1659&lt;&gt;"",LEFT(TRIM($C1659),1)&lt;&gt;LEFT(TRIM($E1659),1)),"Categoria e tipo estão incompatíveis.",IF(IF(OR($E1659="",$F1659=""),FALSE(),IFERROR(COUNTIF(INDIRECT("UNITS_"&amp;SUBSTITUTE(LEFT($E1659,FIND(" ",$E1659&amp;" ")-1),".","_")),$F1659)=0,TRUE())),"Unidade incompatível com o tipo selecionado.",IF(OR(AND(ISNUMBER(SEARCH("comunic",LOWER($B1659))),LEFT($E1659,3)&lt;&gt;"4.4"),AND(ISNUMBER(SEARCH("monitor",LOWER($B1659))),NOT(OR(LEFT($E1659,3)="1.5",LEFT($E1659,3)="2.5")))),"Revise a classificação do item conforme as regras de preenchimento.",IF(AND($B1659&lt;&gt;"",OR(ISNUMBER(SEARCH("outro",LOWER($B1659))),ISNUMBER(SEARCH("divers",LOWER($B1659))),ISNUMBER(SEARCH("kit",LOWER($B1659))),ISNUMBER(SEARCH("ferrament",LOWER($B1659))),ISNUMBER(SEARCH("epi",LOWER($B1659)))),NOT(OR($Z1659&lt;&gt;"",$AA1659&lt;&gt;""))),"Descrição muito genérica: detalhe melhor o item e registre o racional no memorial ou em anexo.",IF(AND($Y1659=0,$B1659&lt;&gt;"",OR($G1659&lt;&gt;"",$H1659&lt;&gt;"",$J1659&lt;&gt;"",$K1659&lt;&gt;"",$M1659&lt;&gt;"",$N1659&lt;&gt;"",$P1659&lt;&gt;"",$Q1659&lt;&gt;"",$S1659&lt;&gt;"",$T1659&lt;&gt;"",$V1659&lt;&gt;"",$W1659&lt;&gt;"")),"O item possui dados lançados, mas o total está zerado. Revise os valores informados.","")))))))))))))))</f>
        <v/>
      </c>
    </row>
    <row r="1660" spans="1:35" ht="14.25" customHeight="1" x14ac:dyDescent="0.25">
      <c r="A1660" s="57" t="str">
        <f t="shared" si="325"/>
        <v/>
      </c>
      <c r="B1660" s="58"/>
      <c r="C1660" s="58"/>
      <c r="D1660" s="58"/>
      <c r="E1660" s="58"/>
      <c r="F1660" s="58"/>
      <c r="G1660" s="269"/>
      <c r="H1660" s="59"/>
      <c r="I1660" s="273">
        <f t="shared" si="326"/>
        <v>0</v>
      </c>
      <c r="J1660" s="269"/>
      <c r="K1660" s="59"/>
      <c r="L1660" s="270">
        <f t="shared" si="327"/>
        <v>0</v>
      </c>
      <c r="M1660" s="269"/>
      <c r="N1660" s="59"/>
      <c r="O1660" s="270">
        <f t="shared" si="328"/>
        <v>0</v>
      </c>
      <c r="P1660" s="269"/>
      <c r="Q1660" s="59"/>
      <c r="R1660" s="271">
        <f t="shared" si="329"/>
        <v>0</v>
      </c>
      <c r="S1660" s="269"/>
      <c r="T1660" s="59"/>
      <c r="U1660" s="270">
        <f t="shared" si="330"/>
        <v>0</v>
      </c>
      <c r="V1660" s="269"/>
      <c r="W1660" s="59"/>
      <c r="X1660" s="270">
        <f t="shared" si="331"/>
        <v>0</v>
      </c>
      <c r="Y1660" s="270">
        <f t="shared" si="332"/>
        <v>0</v>
      </c>
      <c r="Z1660" s="58"/>
      <c r="AA1660" s="58"/>
      <c r="AB1660" s="60" t="str">
        <f t="shared" si="333"/>
        <v/>
      </c>
      <c r="AC1660" s="21" t="b">
        <f t="shared" si="334"/>
        <v>0</v>
      </c>
      <c r="AD1660" s="21" t="b">
        <f t="shared" si="335"/>
        <v>0</v>
      </c>
      <c r="AE1660" s="21" t="b">
        <f t="shared" si="336"/>
        <v>0</v>
      </c>
      <c r="AF1660" s="21" t="b">
        <f ca="1">OR(AND($AC1660,NOT($AD1660)),AND($AC1660,OR(AND($G1660="",$H1660&lt;&gt;""),AND($G1660&lt;&gt;"",$H1660=""),AND($J1660="",$K1660&lt;&gt;""),AND($J1660&lt;&gt;"",$K1660=""),AND($M1660="",$N1660&lt;&gt;""),AND($M1660&lt;&gt;"",$N1660=""),AND($P1660="",$Q1660&lt;&gt;""),AND($P1660&lt;&gt;"",$Q1660=""),AND($S1660="",$T1660&lt;&gt;""),AND($S1660&lt;&gt;"",$T1660=""),AND($V1660="",$W1660&lt;&gt;""),AND($V1660&lt;&gt;"",$W1660=""))),AND($C1660&lt;&gt;"",$E1660&lt;&gt;"",LEFT(TRIM($C1660),1)&lt;&gt;LEFT(TRIM($E1660),1)),IF(OR($E1660="",$F1660=""),FALSE(),IFERROR(COUNTIF(INDIRECT("UNITS_"&amp;SUBSTITUTE(LEFT($E1660,FIND(" ",$E1660&amp;" ")-1),".","_")),$F1660)=0,TRUE())),AND($B1660&lt;&gt;"",OR(ISNUMBER(SEARCH("outro",LOWER($B1660))),ISNUMBER(SEARCH("divers",LOWER($B1660))),ISNUMBER(SEARCH("etc",LOWER($B1660))))),OR(AND(ISNUMBER(SEARCH("comunic",LOWER($B1660))),LEFT($E1660,3)&lt;&gt;"4.4"),AND(ISNUMBER(SEARCH("monitor",LOWER($B1660))),NOT(OR(LEFT($E1660,3)="1.5",LEFT($E1660,3)="2.5")))),AND($B1660&lt;&gt;"",OR(LEFT($C1660,1)="1",LEFT($C1660,1)="2"),$D1660=""),AND($D1660&lt;&gt;"",NOT(OR(LEFT($C1660,1)="1",LEFT($C1660,1)="2"))),AND($D1660&lt;&gt;"",COUNTIF(' PROJETO'!$B$14:$B$16,$D1660)=0),IF($D1660="",FALSE(),IF(COUNTIF(' PROJETO'!$B$14:$B$16,$D1660)=0,FALSE(),IFERROR(INDEX(' PROJETO'!$C$14:$C$16,MATCH($D1660,' PROJETO'!$B$14:$B$16,0))&lt;&gt;"Sim",FALSE()))))</f>
        <v>0</v>
      </c>
      <c r="AG1660" s="21" t="b">
        <f>AND($AC1660,$Y1660&gt;'CONFG.  LISTAS'!$F$4,$Z1660="",$AA1660="")</f>
        <v>0</v>
      </c>
      <c r="AH1660" s="21" t="str">
        <f t="shared" si="337"/>
        <v/>
      </c>
      <c r="AI1660" s="43" t="str">
        <f ca="1">IF(NOT($AC1660),"",IF(OR($B1660="",$C1660="",$E1660="",$F1660=""),"Preencha descrição, categoria, tipo e unidade.",IF(AND($B1660&lt;&gt;"",OR(LEFT($C1660,1)="1",LEFT($C1660,1)="2"),$D1660=""),"Informe a prática de restauração para itens diretos.",IF(AND($D1660&lt;&gt;"",NOT(OR(LEFT($C1660,1)="1",LEFT($C1660,1)="2"))),"Custos indiretos não devem pertencer a uma prática específica.",IF(AND($D1660&lt;&gt;"",COUNTIF(' PROJETO'!$B$14:$B$16,$D1660)=0),"Prática de restauração inválida ou não cadastrada.",IF(IF($D1660="",FALSE(),IF(COUNTIF(' PROJETO'!$B$14:$B$16,$D1660)=0,FALSE(),IFERROR(INDEX(' PROJETO'!$C$14:$C$16,MATCH($D1660,' PROJETO'!$B$14:$B$16,0))&lt;&gt;"Sim",FALSE()))),"A prática informada no item não foi selecionada na aba Projeto.",IF(AND(MAX($I1660,$L1660,$O1660,$R1660,$U1660,$X1660)&gt;'CONFG.  LISTAS'!$F$4,NOT(OR($Z1660&lt;&gt;"",$AA1660&lt;&gt;""))),"Memorial de cálculo ou anexo obrigatório não informado para item acima do limite.",IF(OR(AND($G1660&lt;&gt;"",$H1660&lt;&gt;"",OR($G1660&lt;=0,$H1660&lt;=0)),AND($J1660&lt;&gt;"",$K1660&lt;&gt;"",OR($J1660&lt;=0,$K1660&lt;=0)),AND($M1660&lt;&gt;"",$N1660&lt;&gt;"",OR($M1660&lt;=0,$N1660&lt;=0)),AND($P1660&lt;&gt;"",$Q1660&lt;&gt;"",OR($P1660&lt;=0,$Q1660&lt;=0)),AND($S1660&lt;&gt;"",$T1660&lt;&gt;"",OR($S1660&lt;=0,$T1660&lt;=0)),AND($V1660&lt;&gt;"",$W1660&lt;&gt;"",OR($V1660&lt;=0,$W1660&lt;=0))),"Revise os valores informados: valor unitário e quantidade devem ser maiores que zero.",IF(OR(AND($G1660="",$H1660&lt;&gt;""),AND($G1660&lt;&gt;"",$H1660=""),AND($J1660="",$K1660&lt;&gt;""),AND($J1660&lt;&gt;"",$K1660=""),AND($M1660="",$N1660&lt;&gt;""),AND($M1660&lt;&gt;"",$N1660=""),AND($P1660="",$Q1660&lt;&gt;""),AND($P1660&lt;&gt;"",$Q1660=""),AND($S1660="",$T1660&lt;&gt;""),AND($S1660&lt;&gt;"",$T1660=""),AND($V1660="",$W1660&lt;&gt;""),AND($V1660&lt;&gt;"",$W1660="")),"Há ano preenchido parcialmente: "&amp;TRIM(IF(AND($G1660="",$H1660&lt;&gt;""),"Ano 1 (falta valor unitário); ","")&amp;IF(AND($G1660&lt;&gt;"",$H1660=""),"Ano 1 (falta quantidade); ","")&amp;IF(AND($J1660="",$K1660&lt;&gt;""),"Ano 2 (falta valor unitário); ","")&amp;IF(AND($J1660&lt;&gt;"",$K1660=""),"Ano 2 (falta quantidade); ","")&amp;IF(AND($M1660="",$N1660&lt;&gt;""),"Ano 3 (falta valor unitário); ","")&amp;IF(AND($M1660&lt;&gt;"",$N1660=""),"Ano 3 (falta quantidade); ","")&amp;IF(AND($P1660="",$Q1660&lt;&gt;""),"Ano 4 (falta valor unitário); ","")&amp;IF(AND($P1660&lt;&gt;"",$Q1660=""),"Ano 4 (falta quantidade); ","")&amp;IF(AND($S1660="",$T1660&lt;&gt;""),"Ano 5 (falta valor unitário); ","")&amp;IF(AND($S1660&lt;&gt;"",$T1660=""),"Ano 5 (falta quantidade); ","")&amp;IF(AND($V1660="",$W1660&lt;&gt;""),"Ano 6 (falta valor unitário); ","")&amp;IF(AND($V1660&lt;&gt;"",$W1660=""),"Ano 6 (falta quantidade); ","")), IF(NOT(OR(AND($G1660&lt;&gt;"",$H1660&lt;&gt;""),AND($J1660&lt;&gt;"",$K1660&lt;&gt;""),AND($M1660&lt;&gt;"",$N1660&lt;&gt;""),AND($P1660&lt;&gt;"",$Q1660&lt;&gt;""),AND($S1660&lt;&gt;"",$T1660&lt;&gt;""),AND($V1660&lt;&gt;"",$W1660&lt;&gt;""))),"Informe pelo menos um ano completo com valor unitário e quantidade.",IF(AND($C1660&lt;&gt;"",$E1660&lt;&gt;"",LEFT(TRIM($C1660),1)&lt;&gt;LEFT(TRIM($E1660),1)),"Categoria e tipo estão incompatíveis.",IF(IF(OR($E1660="",$F1660=""),FALSE(),IFERROR(COUNTIF(INDIRECT("UNITS_"&amp;SUBSTITUTE(LEFT($E1660,FIND(" ",$E1660&amp;" ")-1),".","_")),$F1660)=0,TRUE())),"Unidade incompatível com o tipo selecionado.",IF(OR(AND(ISNUMBER(SEARCH("comunic",LOWER($B1660))),LEFT($E1660,3)&lt;&gt;"4.4"),AND(ISNUMBER(SEARCH("monitor",LOWER($B1660))),NOT(OR(LEFT($E1660,3)="1.5",LEFT($E1660,3)="2.5")))),"Revise a classificação do item conforme as regras de preenchimento.",IF(AND($B1660&lt;&gt;"",OR(ISNUMBER(SEARCH("outro",LOWER($B1660))),ISNUMBER(SEARCH("divers",LOWER($B1660))),ISNUMBER(SEARCH("kit",LOWER($B1660))),ISNUMBER(SEARCH("ferrament",LOWER($B1660))),ISNUMBER(SEARCH("epi",LOWER($B1660)))),NOT(OR($Z1660&lt;&gt;"",$AA1660&lt;&gt;""))),"Descrição muito genérica: detalhe melhor o item e registre o racional no memorial ou em anexo.",IF(AND($Y1660=0,$B1660&lt;&gt;"",OR($G1660&lt;&gt;"",$H1660&lt;&gt;"",$J1660&lt;&gt;"",$K1660&lt;&gt;"",$M1660&lt;&gt;"",$N1660&lt;&gt;"",$P1660&lt;&gt;"",$Q1660&lt;&gt;"",$S1660&lt;&gt;"",$T1660&lt;&gt;"",$V1660&lt;&gt;"",$W1660&lt;&gt;"")),"O item possui dados lançados, mas o total está zerado. Revise os valores informados.","")))))))))))))))</f>
        <v/>
      </c>
    </row>
    <row r="1661" spans="1:35" ht="14.25" customHeight="1" x14ac:dyDescent="0.25">
      <c r="A1661" s="57" t="str">
        <f t="shared" si="325"/>
        <v/>
      </c>
      <c r="B1661" s="61"/>
      <c r="C1661" s="61"/>
      <c r="D1661" s="58"/>
      <c r="E1661" s="61"/>
      <c r="F1661" s="61"/>
      <c r="G1661" s="272"/>
      <c r="H1661" s="62"/>
      <c r="I1661" s="273">
        <f t="shared" si="326"/>
        <v>0</v>
      </c>
      <c r="J1661" s="272"/>
      <c r="K1661" s="62"/>
      <c r="L1661" s="270">
        <f t="shared" si="327"/>
        <v>0</v>
      </c>
      <c r="M1661" s="272"/>
      <c r="N1661" s="62"/>
      <c r="O1661" s="270">
        <f t="shared" si="328"/>
        <v>0</v>
      </c>
      <c r="P1661" s="272"/>
      <c r="Q1661" s="62"/>
      <c r="R1661" s="271">
        <f t="shared" si="329"/>
        <v>0</v>
      </c>
      <c r="S1661" s="272"/>
      <c r="T1661" s="62"/>
      <c r="U1661" s="270">
        <f t="shared" si="330"/>
        <v>0</v>
      </c>
      <c r="V1661" s="272"/>
      <c r="W1661" s="62"/>
      <c r="X1661" s="270">
        <f t="shared" si="331"/>
        <v>0</v>
      </c>
      <c r="Y1661" s="270">
        <f t="shared" si="332"/>
        <v>0</v>
      </c>
      <c r="Z1661" s="61"/>
      <c r="AA1661" s="61"/>
      <c r="AB1661" s="60" t="str">
        <f t="shared" si="333"/>
        <v/>
      </c>
      <c r="AC1661" s="21" t="b">
        <f t="shared" si="334"/>
        <v>0</v>
      </c>
      <c r="AD1661" s="21" t="b">
        <f t="shared" si="335"/>
        <v>0</v>
      </c>
      <c r="AE1661" s="21" t="b">
        <f t="shared" si="336"/>
        <v>0</v>
      </c>
      <c r="AF1661" s="21" t="b">
        <f ca="1">OR(AND($AC1661,NOT($AD1661)),AND($AC1661,OR(AND($G1661="",$H1661&lt;&gt;""),AND($G1661&lt;&gt;"",$H1661=""),AND($J1661="",$K1661&lt;&gt;""),AND($J1661&lt;&gt;"",$K1661=""),AND($M1661="",$N1661&lt;&gt;""),AND($M1661&lt;&gt;"",$N1661=""),AND($P1661="",$Q1661&lt;&gt;""),AND($P1661&lt;&gt;"",$Q1661=""),AND($S1661="",$T1661&lt;&gt;""),AND($S1661&lt;&gt;"",$T1661=""),AND($V1661="",$W1661&lt;&gt;""),AND($V1661&lt;&gt;"",$W1661=""))),AND($C1661&lt;&gt;"",$E1661&lt;&gt;"",LEFT(TRIM($C1661),1)&lt;&gt;LEFT(TRIM($E1661),1)),IF(OR($E1661="",$F1661=""),FALSE(),IFERROR(COUNTIF(INDIRECT("UNITS_"&amp;SUBSTITUTE(LEFT($E1661,FIND(" ",$E1661&amp;" ")-1),".","_")),$F1661)=0,TRUE())),AND($B1661&lt;&gt;"",OR(ISNUMBER(SEARCH("outro",LOWER($B1661))),ISNUMBER(SEARCH("divers",LOWER($B1661))),ISNUMBER(SEARCH("etc",LOWER($B1661))))),OR(AND(ISNUMBER(SEARCH("comunic",LOWER($B1661))),LEFT($E1661,3)&lt;&gt;"4.4"),AND(ISNUMBER(SEARCH("monitor",LOWER($B1661))),NOT(OR(LEFT($E1661,3)="1.5",LEFT($E1661,3)="2.5")))),AND($B1661&lt;&gt;"",OR(LEFT($C1661,1)="1",LEFT($C1661,1)="2"),$D1661=""),AND($D1661&lt;&gt;"",NOT(OR(LEFT($C1661,1)="1",LEFT($C1661,1)="2"))),AND($D1661&lt;&gt;"",COUNTIF(' PROJETO'!$B$14:$B$16,$D1661)=0),IF($D1661="",FALSE(),IF(COUNTIF(' PROJETO'!$B$14:$B$16,$D1661)=0,FALSE(),IFERROR(INDEX(' PROJETO'!$C$14:$C$16,MATCH($D1661,' PROJETO'!$B$14:$B$16,0))&lt;&gt;"Sim",FALSE()))))</f>
        <v>0</v>
      </c>
      <c r="AG1661" s="21" t="b">
        <f>AND($AC1661,$Y1661&gt;'CONFG.  LISTAS'!$F$4,$Z1661="",$AA1661="")</f>
        <v>0</v>
      </c>
      <c r="AH1661" s="21" t="str">
        <f t="shared" si="337"/>
        <v/>
      </c>
      <c r="AI1661" s="43" t="str">
        <f ca="1">IF(NOT($AC1661),"",IF(OR($B1661="",$C1661="",$E1661="",$F1661=""),"Preencha descrição, categoria, tipo e unidade.",IF(AND($B1661&lt;&gt;"",OR(LEFT($C1661,1)="1",LEFT($C1661,1)="2"),$D1661=""),"Informe a prática de restauração para itens diretos.",IF(AND($D1661&lt;&gt;"",NOT(OR(LEFT($C1661,1)="1",LEFT($C1661,1)="2"))),"Custos indiretos não devem pertencer a uma prática específica.",IF(AND($D1661&lt;&gt;"",COUNTIF(' PROJETO'!$B$14:$B$16,$D1661)=0),"Prática de restauração inválida ou não cadastrada.",IF(IF($D1661="",FALSE(),IF(COUNTIF(' PROJETO'!$B$14:$B$16,$D1661)=0,FALSE(),IFERROR(INDEX(' PROJETO'!$C$14:$C$16,MATCH($D1661,' PROJETO'!$B$14:$B$16,0))&lt;&gt;"Sim",FALSE()))),"A prática informada no item não foi selecionada na aba Projeto.",IF(AND(MAX($I1661,$L1661,$O1661,$R1661,$U1661,$X1661)&gt;'CONFG.  LISTAS'!$F$4,NOT(OR($Z1661&lt;&gt;"",$AA1661&lt;&gt;""))),"Memorial de cálculo ou anexo obrigatório não informado para item acima do limite.",IF(OR(AND($G1661&lt;&gt;"",$H1661&lt;&gt;"",OR($G1661&lt;=0,$H1661&lt;=0)),AND($J1661&lt;&gt;"",$K1661&lt;&gt;"",OR($J1661&lt;=0,$K1661&lt;=0)),AND($M1661&lt;&gt;"",$N1661&lt;&gt;"",OR($M1661&lt;=0,$N1661&lt;=0)),AND($P1661&lt;&gt;"",$Q1661&lt;&gt;"",OR($P1661&lt;=0,$Q1661&lt;=0)),AND($S1661&lt;&gt;"",$T1661&lt;&gt;"",OR($S1661&lt;=0,$T1661&lt;=0)),AND($V1661&lt;&gt;"",$W1661&lt;&gt;"",OR($V1661&lt;=0,$W1661&lt;=0))),"Revise os valores informados: valor unitário e quantidade devem ser maiores que zero.",IF(OR(AND($G1661="",$H1661&lt;&gt;""),AND($G1661&lt;&gt;"",$H1661=""),AND($J1661="",$K1661&lt;&gt;""),AND($J1661&lt;&gt;"",$K1661=""),AND($M1661="",$N1661&lt;&gt;""),AND($M1661&lt;&gt;"",$N1661=""),AND($P1661="",$Q1661&lt;&gt;""),AND($P1661&lt;&gt;"",$Q1661=""),AND($S1661="",$T1661&lt;&gt;""),AND($S1661&lt;&gt;"",$T1661=""),AND($V1661="",$W1661&lt;&gt;""),AND($V1661&lt;&gt;"",$W1661="")),"Há ano preenchido parcialmente: "&amp;TRIM(IF(AND($G1661="",$H1661&lt;&gt;""),"Ano 1 (falta valor unitário); ","")&amp;IF(AND($G1661&lt;&gt;"",$H1661=""),"Ano 1 (falta quantidade); ","")&amp;IF(AND($J1661="",$K1661&lt;&gt;""),"Ano 2 (falta valor unitário); ","")&amp;IF(AND($J1661&lt;&gt;"",$K1661=""),"Ano 2 (falta quantidade); ","")&amp;IF(AND($M1661="",$N1661&lt;&gt;""),"Ano 3 (falta valor unitário); ","")&amp;IF(AND($M1661&lt;&gt;"",$N1661=""),"Ano 3 (falta quantidade); ","")&amp;IF(AND($P1661="",$Q1661&lt;&gt;""),"Ano 4 (falta valor unitário); ","")&amp;IF(AND($P1661&lt;&gt;"",$Q1661=""),"Ano 4 (falta quantidade); ","")&amp;IF(AND($S1661="",$T1661&lt;&gt;""),"Ano 5 (falta valor unitário); ","")&amp;IF(AND($S1661&lt;&gt;"",$T1661=""),"Ano 5 (falta quantidade); ","")&amp;IF(AND($V1661="",$W1661&lt;&gt;""),"Ano 6 (falta valor unitário); ","")&amp;IF(AND($V1661&lt;&gt;"",$W1661=""),"Ano 6 (falta quantidade); ","")), IF(NOT(OR(AND($G1661&lt;&gt;"",$H1661&lt;&gt;""),AND($J1661&lt;&gt;"",$K1661&lt;&gt;""),AND($M1661&lt;&gt;"",$N1661&lt;&gt;""),AND($P1661&lt;&gt;"",$Q1661&lt;&gt;""),AND($S1661&lt;&gt;"",$T1661&lt;&gt;""),AND($V1661&lt;&gt;"",$W1661&lt;&gt;""))),"Informe pelo menos um ano completo com valor unitário e quantidade.",IF(AND($C1661&lt;&gt;"",$E1661&lt;&gt;"",LEFT(TRIM($C1661),1)&lt;&gt;LEFT(TRIM($E1661),1)),"Categoria e tipo estão incompatíveis.",IF(IF(OR($E1661="",$F1661=""),FALSE(),IFERROR(COUNTIF(INDIRECT("UNITS_"&amp;SUBSTITUTE(LEFT($E1661,FIND(" ",$E1661&amp;" ")-1),".","_")),$F1661)=0,TRUE())),"Unidade incompatível com o tipo selecionado.",IF(OR(AND(ISNUMBER(SEARCH("comunic",LOWER($B1661))),LEFT($E1661,3)&lt;&gt;"4.4"),AND(ISNUMBER(SEARCH("monitor",LOWER($B1661))),NOT(OR(LEFT($E1661,3)="1.5",LEFT($E1661,3)="2.5")))),"Revise a classificação do item conforme as regras de preenchimento.",IF(AND($B1661&lt;&gt;"",OR(ISNUMBER(SEARCH("outro",LOWER($B1661))),ISNUMBER(SEARCH("divers",LOWER($B1661))),ISNUMBER(SEARCH("kit",LOWER($B1661))),ISNUMBER(SEARCH("ferrament",LOWER($B1661))),ISNUMBER(SEARCH("epi",LOWER($B1661)))),NOT(OR($Z1661&lt;&gt;"",$AA1661&lt;&gt;""))),"Descrição muito genérica: detalhe melhor o item e registre o racional no memorial ou em anexo.",IF(AND($Y1661=0,$B1661&lt;&gt;"",OR($G1661&lt;&gt;"",$H1661&lt;&gt;"",$J1661&lt;&gt;"",$K1661&lt;&gt;"",$M1661&lt;&gt;"",$N1661&lt;&gt;"",$P1661&lt;&gt;"",$Q1661&lt;&gt;"",$S1661&lt;&gt;"",$T1661&lt;&gt;"",$V1661&lt;&gt;"",$W1661&lt;&gt;"")),"O item possui dados lançados, mas o total está zerado. Revise os valores informados.","")))))))))))))))</f>
        <v/>
      </c>
    </row>
    <row r="1662" spans="1:35" ht="14.25" customHeight="1" x14ac:dyDescent="0.25">
      <c r="A1662" s="57" t="str">
        <f t="shared" si="325"/>
        <v/>
      </c>
      <c r="B1662" s="58"/>
      <c r="C1662" s="58"/>
      <c r="D1662" s="58"/>
      <c r="E1662" s="58"/>
      <c r="F1662" s="58"/>
      <c r="G1662" s="269"/>
      <c r="H1662" s="59"/>
      <c r="I1662" s="273">
        <f t="shared" si="326"/>
        <v>0</v>
      </c>
      <c r="J1662" s="269"/>
      <c r="K1662" s="59"/>
      <c r="L1662" s="270">
        <f t="shared" si="327"/>
        <v>0</v>
      </c>
      <c r="M1662" s="269"/>
      <c r="N1662" s="59"/>
      <c r="O1662" s="270">
        <f t="shared" si="328"/>
        <v>0</v>
      </c>
      <c r="P1662" s="269"/>
      <c r="Q1662" s="59"/>
      <c r="R1662" s="271">
        <f t="shared" si="329"/>
        <v>0</v>
      </c>
      <c r="S1662" s="269"/>
      <c r="T1662" s="59"/>
      <c r="U1662" s="270">
        <f t="shared" si="330"/>
        <v>0</v>
      </c>
      <c r="V1662" s="269"/>
      <c r="W1662" s="59"/>
      <c r="X1662" s="270">
        <f t="shared" si="331"/>
        <v>0</v>
      </c>
      <c r="Y1662" s="270">
        <f t="shared" si="332"/>
        <v>0</v>
      </c>
      <c r="Z1662" s="58"/>
      <c r="AA1662" s="58"/>
      <c r="AB1662" s="60" t="str">
        <f t="shared" si="333"/>
        <v/>
      </c>
      <c r="AC1662" s="21" t="b">
        <f t="shared" si="334"/>
        <v>0</v>
      </c>
      <c r="AD1662" s="21" t="b">
        <f t="shared" si="335"/>
        <v>0</v>
      </c>
      <c r="AE1662" s="21" t="b">
        <f t="shared" si="336"/>
        <v>0</v>
      </c>
      <c r="AF1662" s="21" t="b">
        <f ca="1">OR(AND($AC1662,NOT($AD1662)),AND($AC1662,OR(AND($G1662="",$H1662&lt;&gt;""),AND($G1662&lt;&gt;"",$H1662=""),AND($J1662="",$K1662&lt;&gt;""),AND($J1662&lt;&gt;"",$K1662=""),AND($M1662="",$N1662&lt;&gt;""),AND($M1662&lt;&gt;"",$N1662=""),AND($P1662="",$Q1662&lt;&gt;""),AND($P1662&lt;&gt;"",$Q1662=""),AND($S1662="",$T1662&lt;&gt;""),AND($S1662&lt;&gt;"",$T1662=""),AND($V1662="",$W1662&lt;&gt;""),AND($V1662&lt;&gt;"",$W1662=""))),AND($C1662&lt;&gt;"",$E1662&lt;&gt;"",LEFT(TRIM($C1662),1)&lt;&gt;LEFT(TRIM($E1662),1)),IF(OR($E1662="",$F1662=""),FALSE(),IFERROR(COUNTIF(INDIRECT("UNITS_"&amp;SUBSTITUTE(LEFT($E1662,FIND(" ",$E1662&amp;" ")-1),".","_")),$F1662)=0,TRUE())),AND($B1662&lt;&gt;"",OR(ISNUMBER(SEARCH("outro",LOWER($B1662))),ISNUMBER(SEARCH("divers",LOWER($B1662))),ISNUMBER(SEARCH("etc",LOWER($B1662))))),OR(AND(ISNUMBER(SEARCH("comunic",LOWER($B1662))),LEFT($E1662,3)&lt;&gt;"4.4"),AND(ISNUMBER(SEARCH("monitor",LOWER($B1662))),NOT(OR(LEFT($E1662,3)="1.5",LEFT($E1662,3)="2.5")))),AND($B1662&lt;&gt;"",OR(LEFT($C1662,1)="1",LEFT($C1662,1)="2"),$D1662=""),AND($D1662&lt;&gt;"",NOT(OR(LEFT($C1662,1)="1",LEFT($C1662,1)="2"))),AND($D1662&lt;&gt;"",COUNTIF(' PROJETO'!$B$14:$B$16,$D1662)=0),IF($D1662="",FALSE(),IF(COUNTIF(' PROJETO'!$B$14:$B$16,$D1662)=0,FALSE(),IFERROR(INDEX(' PROJETO'!$C$14:$C$16,MATCH($D1662,' PROJETO'!$B$14:$B$16,0))&lt;&gt;"Sim",FALSE()))))</f>
        <v>0</v>
      </c>
      <c r="AG1662" s="21" t="b">
        <f>AND($AC1662,$Y1662&gt;'CONFG.  LISTAS'!$F$4,$Z1662="",$AA1662="")</f>
        <v>0</v>
      </c>
      <c r="AH1662" s="21" t="str">
        <f t="shared" si="337"/>
        <v/>
      </c>
      <c r="AI1662" s="43" t="str">
        <f ca="1">IF(NOT($AC1662),"",IF(OR($B1662="",$C1662="",$E1662="",$F1662=""),"Preencha descrição, categoria, tipo e unidade.",IF(AND($B1662&lt;&gt;"",OR(LEFT($C1662,1)="1",LEFT($C1662,1)="2"),$D1662=""),"Informe a prática de restauração para itens diretos.",IF(AND($D1662&lt;&gt;"",NOT(OR(LEFT($C1662,1)="1",LEFT($C1662,1)="2"))),"Custos indiretos não devem pertencer a uma prática específica.",IF(AND($D1662&lt;&gt;"",COUNTIF(' PROJETO'!$B$14:$B$16,$D1662)=0),"Prática de restauração inválida ou não cadastrada.",IF(IF($D1662="",FALSE(),IF(COUNTIF(' PROJETO'!$B$14:$B$16,$D1662)=0,FALSE(),IFERROR(INDEX(' PROJETO'!$C$14:$C$16,MATCH($D1662,' PROJETO'!$B$14:$B$16,0))&lt;&gt;"Sim",FALSE()))),"A prática informada no item não foi selecionada na aba Projeto.",IF(AND(MAX($I1662,$L1662,$O1662,$R1662,$U1662,$X1662)&gt;'CONFG.  LISTAS'!$F$4,NOT(OR($Z1662&lt;&gt;"",$AA1662&lt;&gt;""))),"Memorial de cálculo ou anexo obrigatório não informado para item acima do limite.",IF(OR(AND($G1662&lt;&gt;"",$H1662&lt;&gt;"",OR($G1662&lt;=0,$H1662&lt;=0)),AND($J1662&lt;&gt;"",$K1662&lt;&gt;"",OR($J1662&lt;=0,$K1662&lt;=0)),AND($M1662&lt;&gt;"",$N1662&lt;&gt;"",OR($M1662&lt;=0,$N1662&lt;=0)),AND($P1662&lt;&gt;"",$Q1662&lt;&gt;"",OR($P1662&lt;=0,$Q1662&lt;=0)),AND($S1662&lt;&gt;"",$T1662&lt;&gt;"",OR($S1662&lt;=0,$T1662&lt;=0)),AND($V1662&lt;&gt;"",$W1662&lt;&gt;"",OR($V1662&lt;=0,$W1662&lt;=0))),"Revise os valores informados: valor unitário e quantidade devem ser maiores que zero.",IF(OR(AND($G1662="",$H1662&lt;&gt;""),AND($G1662&lt;&gt;"",$H1662=""),AND($J1662="",$K1662&lt;&gt;""),AND($J1662&lt;&gt;"",$K1662=""),AND($M1662="",$N1662&lt;&gt;""),AND($M1662&lt;&gt;"",$N1662=""),AND($P1662="",$Q1662&lt;&gt;""),AND($P1662&lt;&gt;"",$Q1662=""),AND($S1662="",$T1662&lt;&gt;""),AND($S1662&lt;&gt;"",$T1662=""),AND($V1662="",$W1662&lt;&gt;""),AND($V1662&lt;&gt;"",$W1662="")),"Há ano preenchido parcialmente: "&amp;TRIM(IF(AND($G1662="",$H1662&lt;&gt;""),"Ano 1 (falta valor unitário); ","")&amp;IF(AND($G1662&lt;&gt;"",$H1662=""),"Ano 1 (falta quantidade); ","")&amp;IF(AND($J1662="",$K1662&lt;&gt;""),"Ano 2 (falta valor unitário); ","")&amp;IF(AND($J1662&lt;&gt;"",$K1662=""),"Ano 2 (falta quantidade); ","")&amp;IF(AND($M1662="",$N1662&lt;&gt;""),"Ano 3 (falta valor unitário); ","")&amp;IF(AND($M1662&lt;&gt;"",$N1662=""),"Ano 3 (falta quantidade); ","")&amp;IF(AND($P1662="",$Q1662&lt;&gt;""),"Ano 4 (falta valor unitário); ","")&amp;IF(AND($P1662&lt;&gt;"",$Q1662=""),"Ano 4 (falta quantidade); ","")&amp;IF(AND($S1662="",$T1662&lt;&gt;""),"Ano 5 (falta valor unitário); ","")&amp;IF(AND($S1662&lt;&gt;"",$T1662=""),"Ano 5 (falta quantidade); ","")&amp;IF(AND($V1662="",$W1662&lt;&gt;""),"Ano 6 (falta valor unitário); ","")&amp;IF(AND($V1662&lt;&gt;"",$W1662=""),"Ano 6 (falta quantidade); ","")), IF(NOT(OR(AND($G1662&lt;&gt;"",$H1662&lt;&gt;""),AND($J1662&lt;&gt;"",$K1662&lt;&gt;""),AND($M1662&lt;&gt;"",$N1662&lt;&gt;""),AND($P1662&lt;&gt;"",$Q1662&lt;&gt;""),AND($S1662&lt;&gt;"",$T1662&lt;&gt;""),AND($V1662&lt;&gt;"",$W1662&lt;&gt;""))),"Informe pelo menos um ano completo com valor unitário e quantidade.",IF(AND($C1662&lt;&gt;"",$E1662&lt;&gt;"",LEFT(TRIM($C1662),1)&lt;&gt;LEFT(TRIM($E1662),1)),"Categoria e tipo estão incompatíveis.",IF(IF(OR($E1662="",$F1662=""),FALSE(),IFERROR(COUNTIF(INDIRECT("UNITS_"&amp;SUBSTITUTE(LEFT($E1662,FIND(" ",$E1662&amp;" ")-1),".","_")),$F1662)=0,TRUE())),"Unidade incompatível com o tipo selecionado.",IF(OR(AND(ISNUMBER(SEARCH("comunic",LOWER($B1662))),LEFT($E1662,3)&lt;&gt;"4.4"),AND(ISNUMBER(SEARCH("monitor",LOWER($B1662))),NOT(OR(LEFT($E1662,3)="1.5",LEFT($E1662,3)="2.5")))),"Revise a classificação do item conforme as regras de preenchimento.",IF(AND($B1662&lt;&gt;"",OR(ISNUMBER(SEARCH("outro",LOWER($B1662))),ISNUMBER(SEARCH("divers",LOWER($B1662))),ISNUMBER(SEARCH("kit",LOWER($B1662))),ISNUMBER(SEARCH("ferrament",LOWER($B1662))),ISNUMBER(SEARCH("epi",LOWER($B1662)))),NOT(OR($Z1662&lt;&gt;"",$AA1662&lt;&gt;""))),"Descrição muito genérica: detalhe melhor o item e registre o racional no memorial ou em anexo.",IF(AND($Y1662=0,$B1662&lt;&gt;"",OR($G1662&lt;&gt;"",$H1662&lt;&gt;"",$J1662&lt;&gt;"",$K1662&lt;&gt;"",$M1662&lt;&gt;"",$N1662&lt;&gt;"",$P1662&lt;&gt;"",$Q1662&lt;&gt;"",$S1662&lt;&gt;"",$T1662&lt;&gt;"",$V1662&lt;&gt;"",$W1662&lt;&gt;"")),"O item possui dados lançados, mas o total está zerado. Revise os valores informados.","")))))))))))))))</f>
        <v/>
      </c>
    </row>
    <row r="1663" spans="1:35" ht="14.25" customHeight="1" x14ac:dyDescent="0.25">
      <c r="A1663" s="57" t="str">
        <f t="shared" si="325"/>
        <v/>
      </c>
      <c r="B1663" s="61"/>
      <c r="C1663" s="61"/>
      <c r="D1663" s="58"/>
      <c r="E1663" s="61"/>
      <c r="F1663" s="61"/>
      <c r="G1663" s="272"/>
      <c r="H1663" s="62"/>
      <c r="I1663" s="273">
        <f t="shared" si="326"/>
        <v>0</v>
      </c>
      <c r="J1663" s="272"/>
      <c r="K1663" s="62"/>
      <c r="L1663" s="270">
        <f t="shared" si="327"/>
        <v>0</v>
      </c>
      <c r="M1663" s="272"/>
      <c r="N1663" s="62"/>
      <c r="O1663" s="270">
        <f t="shared" si="328"/>
        <v>0</v>
      </c>
      <c r="P1663" s="272"/>
      <c r="Q1663" s="62"/>
      <c r="R1663" s="271">
        <f t="shared" si="329"/>
        <v>0</v>
      </c>
      <c r="S1663" s="272"/>
      <c r="T1663" s="62"/>
      <c r="U1663" s="270">
        <f t="shared" si="330"/>
        <v>0</v>
      </c>
      <c r="V1663" s="272"/>
      <c r="W1663" s="62"/>
      <c r="X1663" s="270">
        <f t="shared" si="331"/>
        <v>0</v>
      </c>
      <c r="Y1663" s="270">
        <f t="shared" si="332"/>
        <v>0</v>
      </c>
      <c r="Z1663" s="61"/>
      <c r="AA1663" s="61"/>
      <c r="AB1663" s="60" t="str">
        <f t="shared" si="333"/>
        <v/>
      </c>
      <c r="AC1663" s="21" t="b">
        <f t="shared" si="334"/>
        <v>0</v>
      </c>
      <c r="AD1663" s="21" t="b">
        <f t="shared" si="335"/>
        <v>0</v>
      </c>
      <c r="AE1663" s="21" t="b">
        <f t="shared" si="336"/>
        <v>0</v>
      </c>
      <c r="AF1663" s="21" t="b">
        <f ca="1">OR(AND($AC1663,NOT($AD1663)),AND($AC1663,OR(AND($G1663="",$H1663&lt;&gt;""),AND($G1663&lt;&gt;"",$H1663=""),AND($J1663="",$K1663&lt;&gt;""),AND($J1663&lt;&gt;"",$K1663=""),AND($M1663="",$N1663&lt;&gt;""),AND($M1663&lt;&gt;"",$N1663=""),AND($P1663="",$Q1663&lt;&gt;""),AND($P1663&lt;&gt;"",$Q1663=""),AND($S1663="",$T1663&lt;&gt;""),AND($S1663&lt;&gt;"",$T1663=""),AND($V1663="",$W1663&lt;&gt;""),AND($V1663&lt;&gt;"",$W1663=""))),AND($C1663&lt;&gt;"",$E1663&lt;&gt;"",LEFT(TRIM($C1663),1)&lt;&gt;LEFT(TRIM($E1663),1)),IF(OR($E1663="",$F1663=""),FALSE(),IFERROR(COUNTIF(INDIRECT("UNITS_"&amp;SUBSTITUTE(LEFT($E1663,FIND(" ",$E1663&amp;" ")-1),".","_")),$F1663)=0,TRUE())),AND($B1663&lt;&gt;"",OR(ISNUMBER(SEARCH("outro",LOWER($B1663))),ISNUMBER(SEARCH("divers",LOWER($B1663))),ISNUMBER(SEARCH("etc",LOWER($B1663))))),OR(AND(ISNUMBER(SEARCH("comunic",LOWER($B1663))),LEFT($E1663,3)&lt;&gt;"4.4"),AND(ISNUMBER(SEARCH("monitor",LOWER($B1663))),NOT(OR(LEFT($E1663,3)="1.5",LEFT($E1663,3)="2.5")))),AND($B1663&lt;&gt;"",OR(LEFT($C1663,1)="1",LEFT($C1663,1)="2"),$D1663=""),AND($D1663&lt;&gt;"",NOT(OR(LEFT($C1663,1)="1",LEFT($C1663,1)="2"))),AND($D1663&lt;&gt;"",COUNTIF(' PROJETO'!$B$14:$B$16,$D1663)=0),IF($D1663="",FALSE(),IF(COUNTIF(' PROJETO'!$B$14:$B$16,$D1663)=0,FALSE(),IFERROR(INDEX(' PROJETO'!$C$14:$C$16,MATCH($D1663,' PROJETO'!$B$14:$B$16,0))&lt;&gt;"Sim",FALSE()))))</f>
        <v>0</v>
      </c>
      <c r="AG1663" s="21" t="b">
        <f>AND($AC1663,$Y1663&gt;'CONFG.  LISTAS'!$F$4,$Z1663="",$AA1663="")</f>
        <v>0</v>
      </c>
      <c r="AH1663" s="21" t="str">
        <f t="shared" si="337"/>
        <v/>
      </c>
      <c r="AI1663" s="43" t="str">
        <f ca="1">IF(NOT($AC1663),"",IF(OR($B1663="",$C1663="",$E1663="",$F1663=""),"Preencha descrição, categoria, tipo e unidade.",IF(AND($B1663&lt;&gt;"",OR(LEFT($C1663,1)="1",LEFT($C1663,1)="2"),$D1663=""),"Informe a prática de restauração para itens diretos.",IF(AND($D1663&lt;&gt;"",NOT(OR(LEFT($C1663,1)="1",LEFT($C1663,1)="2"))),"Custos indiretos não devem pertencer a uma prática específica.",IF(AND($D1663&lt;&gt;"",COUNTIF(' PROJETO'!$B$14:$B$16,$D1663)=0),"Prática de restauração inválida ou não cadastrada.",IF(IF($D1663="",FALSE(),IF(COUNTIF(' PROJETO'!$B$14:$B$16,$D1663)=0,FALSE(),IFERROR(INDEX(' PROJETO'!$C$14:$C$16,MATCH($D1663,' PROJETO'!$B$14:$B$16,0))&lt;&gt;"Sim",FALSE()))),"A prática informada no item não foi selecionada na aba Projeto.",IF(AND(MAX($I1663,$L1663,$O1663,$R1663,$U1663,$X1663)&gt;'CONFG.  LISTAS'!$F$4,NOT(OR($Z1663&lt;&gt;"",$AA1663&lt;&gt;""))),"Memorial de cálculo ou anexo obrigatório não informado para item acima do limite.",IF(OR(AND($G1663&lt;&gt;"",$H1663&lt;&gt;"",OR($G1663&lt;=0,$H1663&lt;=0)),AND($J1663&lt;&gt;"",$K1663&lt;&gt;"",OR($J1663&lt;=0,$K1663&lt;=0)),AND($M1663&lt;&gt;"",$N1663&lt;&gt;"",OR($M1663&lt;=0,$N1663&lt;=0)),AND($P1663&lt;&gt;"",$Q1663&lt;&gt;"",OR($P1663&lt;=0,$Q1663&lt;=0)),AND($S1663&lt;&gt;"",$T1663&lt;&gt;"",OR($S1663&lt;=0,$T1663&lt;=0)),AND($V1663&lt;&gt;"",$W1663&lt;&gt;"",OR($V1663&lt;=0,$W1663&lt;=0))),"Revise os valores informados: valor unitário e quantidade devem ser maiores que zero.",IF(OR(AND($G1663="",$H1663&lt;&gt;""),AND($G1663&lt;&gt;"",$H1663=""),AND($J1663="",$K1663&lt;&gt;""),AND($J1663&lt;&gt;"",$K1663=""),AND($M1663="",$N1663&lt;&gt;""),AND($M1663&lt;&gt;"",$N1663=""),AND($P1663="",$Q1663&lt;&gt;""),AND($P1663&lt;&gt;"",$Q1663=""),AND($S1663="",$T1663&lt;&gt;""),AND($S1663&lt;&gt;"",$T1663=""),AND($V1663="",$W1663&lt;&gt;""),AND($V1663&lt;&gt;"",$W1663="")),"Há ano preenchido parcialmente: "&amp;TRIM(IF(AND($G1663="",$H1663&lt;&gt;""),"Ano 1 (falta valor unitário); ","")&amp;IF(AND($G1663&lt;&gt;"",$H1663=""),"Ano 1 (falta quantidade); ","")&amp;IF(AND($J1663="",$K1663&lt;&gt;""),"Ano 2 (falta valor unitário); ","")&amp;IF(AND($J1663&lt;&gt;"",$K1663=""),"Ano 2 (falta quantidade); ","")&amp;IF(AND($M1663="",$N1663&lt;&gt;""),"Ano 3 (falta valor unitário); ","")&amp;IF(AND($M1663&lt;&gt;"",$N1663=""),"Ano 3 (falta quantidade); ","")&amp;IF(AND($P1663="",$Q1663&lt;&gt;""),"Ano 4 (falta valor unitário); ","")&amp;IF(AND($P1663&lt;&gt;"",$Q1663=""),"Ano 4 (falta quantidade); ","")&amp;IF(AND($S1663="",$T1663&lt;&gt;""),"Ano 5 (falta valor unitário); ","")&amp;IF(AND($S1663&lt;&gt;"",$T1663=""),"Ano 5 (falta quantidade); ","")&amp;IF(AND($V1663="",$W1663&lt;&gt;""),"Ano 6 (falta valor unitário); ","")&amp;IF(AND($V1663&lt;&gt;"",$W1663=""),"Ano 6 (falta quantidade); ","")), IF(NOT(OR(AND($G1663&lt;&gt;"",$H1663&lt;&gt;""),AND($J1663&lt;&gt;"",$K1663&lt;&gt;""),AND($M1663&lt;&gt;"",$N1663&lt;&gt;""),AND($P1663&lt;&gt;"",$Q1663&lt;&gt;""),AND($S1663&lt;&gt;"",$T1663&lt;&gt;""),AND($V1663&lt;&gt;"",$W1663&lt;&gt;""))),"Informe pelo menos um ano completo com valor unitário e quantidade.",IF(AND($C1663&lt;&gt;"",$E1663&lt;&gt;"",LEFT(TRIM($C1663),1)&lt;&gt;LEFT(TRIM($E1663),1)),"Categoria e tipo estão incompatíveis.",IF(IF(OR($E1663="",$F1663=""),FALSE(),IFERROR(COUNTIF(INDIRECT("UNITS_"&amp;SUBSTITUTE(LEFT($E1663,FIND(" ",$E1663&amp;" ")-1),".","_")),$F1663)=0,TRUE())),"Unidade incompatível com o tipo selecionado.",IF(OR(AND(ISNUMBER(SEARCH("comunic",LOWER($B1663))),LEFT($E1663,3)&lt;&gt;"4.4"),AND(ISNUMBER(SEARCH("monitor",LOWER($B1663))),NOT(OR(LEFT($E1663,3)="1.5",LEFT($E1663,3)="2.5")))),"Revise a classificação do item conforme as regras de preenchimento.",IF(AND($B1663&lt;&gt;"",OR(ISNUMBER(SEARCH("outro",LOWER($B1663))),ISNUMBER(SEARCH("divers",LOWER($B1663))),ISNUMBER(SEARCH("kit",LOWER($B1663))),ISNUMBER(SEARCH("ferrament",LOWER($B1663))),ISNUMBER(SEARCH("epi",LOWER($B1663)))),NOT(OR($Z1663&lt;&gt;"",$AA1663&lt;&gt;""))),"Descrição muito genérica: detalhe melhor o item e registre o racional no memorial ou em anexo.",IF(AND($Y1663=0,$B1663&lt;&gt;"",OR($G1663&lt;&gt;"",$H1663&lt;&gt;"",$J1663&lt;&gt;"",$K1663&lt;&gt;"",$M1663&lt;&gt;"",$N1663&lt;&gt;"",$P1663&lt;&gt;"",$Q1663&lt;&gt;"",$S1663&lt;&gt;"",$T1663&lt;&gt;"",$V1663&lt;&gt;"",$W1663&lt;&gt;"")),"O item possui dados lançados, mas o total está zerado. Revise os valores informados.","")))))))))))))))</f>
        <v/>
      </c>
    </row>
    <row r="1664" spans="1:35" ht="14.25" customHeight="1" x14ac:dyDescent="0.25">
      <c r="A1664" s="57" t="str">
        <f t="shared" si="325"/>
        <v/>
      </c>
      <c r="B1664" s="58"/>
      <c r="C1664" s="58"/>
      <c r="D1664" s="58"/>
      <c r="E1664" s="58"/>
      <c r="F1664" s="58"/>
      <c r="G1664" s="269"/>
      <c r="H1664" s="59"/>
      <c r="I1664" s="273">
        <f t="shared" si="326"/>
        <v>0</v>
      </c>
      <c r="J1664" s="269"/>
      <c r="K1664" s="59"/>
      <c r="L1664" s="270">
        <f t="shared" si="327"/>
        <v>0</v>
      </c>
      <c r="M1664" s="269"/>
      <c r="N1664" s="59"/>
      <c r="O1664" s="270">
        <f t="shared" si="328"/>
        <v>0</v>
      </c>
      <c r="P1664" s="269"/>
      <c r="Q1664" s="59"/>
      <c r="R1664" s="271">
        <f t="shared" si="329"/>
        <v>0</v>
      </c>
      <c r="S1664" s="269"/>
      <c r="T1664" s="59"/>
      <c r="U1664" s="270">
        <f t="shared" si="330"/>
        <v>0</v>
      </c>
      <c r="V1664" s="269"/>
      <c r="W1664" s="59"/>
      <c r="X1664" s="270">
        <f t="shared" si="331"/>
        <v>0</v>
      </c>
      <c r="Y1664" s="270">
        <f t="shared" si="332"/>
        <v>0</v>
      </c>
      <c r="Z1664" s="58"/>
      <c r="AA1664" s="58"/>
      <c r="AB1664" s="60" t="str">
        <f t="shared" si="333"/>
        <v/>
      </c>
      <c r="AC1664" s="21" t="b">
        <f t="shared" si="334"/>
        <v>0</v>
      </c>
      <c r="AD1664" s="21" t="b">
        <f t="shared" si="335"/>
        <v>0</v>
      </c>
      <c r="AE1664" s="21" t="b">
        <f t="shared" si="336"/>
        <v>0</v>
      </c>
      <c r="AF1664" s="21" t="b">
        <f ca="1">OR(AND($AC1664,NOT($AD1664)),AND($AC1664,OR(AND($G1664="",$H1664&lt;&gt;""),AND($G1664&lt;&gt;"",$H1664=""),AND($J1664="",$K1664&lt;&gt;""),AND($J1664&lt;&gt;"",$K1664=""),AND($M1664="",$N1664&lt;&gt;""),AND($M1664&lt;&gt;"",$N1664=""),AND($P1664="",$Q1664&lt;&gt;""),AND($P1664&lt;&gt;"",$Q1664=""),AND($S1664="",$T1664&lt;&gt;""),AND($S1664&lt;&gt;"",$T1664=""),AND($V1664="",$W1664&lt;&gt;""),AND($V1664&lt;&gt;"",$W1664=""))),AND($C1664&lt;&gt;"",$E1664&lt;&gt;"",LEFT(TRIM($C1664),1)&lt;&gt;LEFT(TRIM($E1664),1)),IF(OR($E1664="",$F1664=""),FALSE(),IFERROR(COUNTIF(INDIRECT("UNITS_"&amp;SUBSTITUTE(LEFT($E1664,FIND(" ",$E1664&amp;" ")-1),".","_")),$F1664)=0,TRUE())),AND($B1664&lt;&gt;"",OR(ISNUMBER(SEARCH("outro",LOWER($B1664))),ISNUMBER(SEARCH("divers",LOWER($B1664))),ISNUMBER(SEARCH("etc",LOWER($B1664))))),OR(AND(ISNUMBER(SEARCH("comunic",LOWER($B1664))),LEFT($E1664,3)&lt;&gt;"4.4"),AND(ISNUMBER(SEARCH("monitor",LOWER($B1664))),NOT(OR(LEFT($E1664,3)="1.5",LEFT($E1664,3)="2.5")))),AND($B1664&lt;&gt;"",OR(LEFT($C1664,1)="1",LEFT($C1664,1)="2"),$D1664=""),AND($D1664&lt;&gt;"",NOT(OR(LEFT($C1664,1)="1",LEFT($C1664,1)="2"))),AND($D1664&lt;&gt;"",COUNTIF(' PROJETO'!$B$14:$B$16,$D1664)=0),IF($D1664="",FALSE(),IF(COUNTIF(' PROJETO'!$B$14:$B$16,$D1664)=0,FALSE(),IFERROR(INDEX(' PROJETO'!$C$14:$C$16,MATCH($D1664,' PROJETO'!$B$14:$B$16,0))&lt;&gt;"Sim",FALSE()))))</f>
        <v>0</v>
      </c>
      <c r="AG1664" s="21" t="b">
        <f>AND($AC1664,$Y1664&gt;'CONFG.  LISTAS'!$F$4,$Z1664="",$AA1664="")</f>
        <v>0</v>
      </c>
      <c r="AH1664" s="21" t="str">
        <f t="shared" si="337"/>
        <v/>
      </c>
      <c r="AI1664" s="43" t="str">
        <f ca="1">IF(NOT($AC1664),"",IF(OR($B1664="",$C1664="",$E1664="",$F1664=""),"Preencha descrição, categoria, tipo e unidade.",IF(AND($B1664&lt;&gt;"",OR(LEFT($C1664,1)="1",LEFT($C1664,1)="2"),$D1664=""),"Informe a prática de restauração para itens diretos.",IF(AND($D1664&lt;&gt;"",NOT(OR(LEFT($C1664,1)="1",LEFT($C1664,1)="2"))),"Custos indiretos não devem pertencer a uma prática específica.",IF(AND($D1664&lt;&gt;"",COUNTIF(' PROJETO'!$B$14:$B$16,$D1664)=0),"Prática de restauração inválida ou não cadastrada.",IF(IF($D1664="",FALSE(),IF(COUNTIF(' PROJETO'!$B$14:$B$16,$D1664)=0,FALSE(),IFERROR(INDEX(' PROJETO'!$C$14:$C$16,MATCH($D1664,' PROJETO'!$B$14:$B$16,0))&lt;&gt;"Sim",FALSE()))),"A prática informada no item não foi selecionada na aba Projeto.",IF(AND(MAX($I1664,$L1664,$O1664,$R1664,$U1664,$X1664)&gt;'CONFG.  LISTAS'!$F$4,NOT(OR($Z1664&lt;&gt;"",$AA1664&lt;&gt;""))),"Memorial de cálculo ou anexo obrigatório não informado para item acima do limite.",IF(OR(AND($G1664&lt;&gt;"",$H1664&lt;&gt;"",OR($G1664&lt;=0,$H1664&lt;=0)),AND($J1664&lt;&gt;"",$K1664&lt;&gt;"",OR($J1664&lt;=0,$K1664&lt;=0)),AND($M1664&lt;&gt;"",$N1664&lt;&gt;"",OR($M1664&lt;=0,$N1664&lt;=0)),AND($P1664&lt;&gt;"",$Q1664&lt;&gt;"",OR($P1664&lt;=0,$Q1664&lt;=0)),AND($S1664&lt;&gt;"",$T1664&lt;&gt;"",OR($S1664&lt;=0,$T1664&lt;=0)),AND($V1664&lt;&gt;"",$W1664&lt;&gt;"",OR($V1664&lt;=0,$W1664&lt;=0))),"Revise os valores informados: valor unitário e quantidade devem ser maiores que zero.",IF(OR(AND($G1664="",$H1664&lt;&gt;""),AND($G1664&lt;&gt;"",$H1664=""),AND($J1664="",$K1664&lt;&gt;""),AND($J1664&lt;&gt;"",$K1664=""),AND($M1664="",$N1664&lt;&gt;""),AND($M1664&lt;&gt;"",$N1664=""),AND($P1664="",$Q1664&lt;&gt;""),AND($P1664&lt;&gt;"",$Q1664=""),AND($S1664="",$T1664&lt;&gt;""),AND($S1664&lt;&gt;"",$T1664=""),AND($V1664="",$W1664&lt;&gt;""),AND($V1664&lt;&gt;"",$W1664="")),"Há ano preenchido parcialmente: "&amp;TRIM(IF(AND($G1664="",$H1664&lt;&gt;""),"Ano 1 (falta valor unitário); ","")&amp;IF(AND($G1664&lt;&gt;"",$H1664=""),"Ano 1 (falta quantidade); ","")&amp;IF(AND($J1664="",$K1664&lt;&gt;""),"Ano 2 (falta valor unitário); ","")&amp;IF(AND($J1664&lt;&gt;"",$K1664=""),"Ano 2 (falta quantidade); ","")&amp;IF(AND($M1664="",$N1664&lt;&gt;""),"Ano 3 (falta valor unitário); ","")&amp;IF(AND($M1664&lt;&gt;"",$N1664=""),"Ano 3 (falta quantidade); ","")&amp;IF(AND($P1664="",$Q1664&lt;&gt;""),"Ano 4 (falta valor unitário); ","")&amp;IF(AND($P1664&lt;&gt;"",$Q1664=""),"Ano 4 (falta quantidade); ","")&amp;IF(AND($S1664="",$T1664&lt;&gt;""),"Ano 5 (falta valor unitário); ","")&amp;IF(AND($S1664&lt;&gt;"",$T1664=""),"Ano 5 (falta quantidade); ","")&amp;IF(AND($V1664="",$W1664&lt;&gt;""),"Ano 6 (falta valor unitário); ","")&amp;IF(AND($V1664&lt;&gt;"",$W1664=""),"Ano 6 (falta quantidade); ","")), IF(NOT(OR(AND($G1664&lt;&gt;"",$H1664&lt;&gt;""),AND($J1664&lt;&gt;"",$K1664&lt;&gt;""),AND($M1664&lt;&gt;"",$N1664&lt;&gt;""),AND($P1664&lt;&gt;"",$Q1664&lt;&gt;""),AND($S1664&lt;&gt;"",$T1664&lt;&gt;""),AND($V1664&lt;&gt;"",$W1664&lt;&gt;""))),"Informe pelo menos um ano completo com valor unitário e quantidade.",IF(AND($C1664&lt;&gt;"",$E1664&lt;&gt;"",LEFT(TRIM($C1664),1)&lt;&gt;LEFT(TRIM($E1664),1)),"Categoria e tipo estão incompatíveis.",IF(IF(OR($E1664="",$F1664=""),FALSE(),IFERROR(COUNTIF(INDIRECT("UNITS_"&amp;SUBSTITUTE(LEFT($E1664,FIND(" ",$E1664&amp;" ")-1),".","_")),$F1664)=0,TRUE())),"Unidade incompatível com o tipo selecionado.",IF(OR(AND(ISNUMBER(SEARCH("comunic",LOWER($B1664))),LEFT($E1664,3)&lt;&gt;"4.4"),AND(ISNUMBER(SEARCH("monitor",LOWER($B1664))),NOT(OR(LEFT($E1664,3)="1.5",LEFT($E1664,3)="2.5")))),"Revise a classificação do item conforme as regras de preenchimento.",IF(AND($B1664&lt;&gt;"",OR(ISNUMBER(SEARCH("outro",LOWER($B1664))),ISNUMBER(SEARCH("divers",LOWER($B1664))),ISNUMBER(SEARCH("kit",LOWER($B1664))),ISNUMBER(SEARCH("ferrament",LOWER($B1664))),ISNUMBER(SEARCH("epi",LOWER($B1664)))),NOT(OR($Z1664&lt;&gt;"",$AA1664&lt;&gt;""))),"Descrição muito genérica: detalhe melhor o item e registre o racional no memorial ou em anexo.",IF(AND($Y1664=0,$B1664&lt;&gt;"",OR($G1664&lt;&gt;"",$H1664&lt;&gt;"",$J1664&lt;&gt;"",$K1664&lt;&gt;"",$M1664&lt;&gt;"",$N1664&lt;&gt;"",$P1664&lt;&gt;"",$Q1664&lt;&gt;"",$S1664&lt;&gt;"",$T1664&lt;&gt;"",$V1664&lt;&gt;"",$W1664&lt;&gt;"")),"O item possui dados lançados, mas o total está zerado. Revise os valores informados.","")))))))))))))))</f>
        <v/>
      </c>
    </row>
    <row r="1665" spans="1:35" ht="14.25" customHeight="1" x14ac:dyDescent="0.25">
      <c r="A1665" s="57" t="str">
        <f t="shared" si="325"/>
        <v/>
      </c>
      <c r="B1665" s="61"/>
      <c r="C1665" s="61"/>
      <c r="D1665" s="58"/>
      <c r="E1665" s="61"/>
      <c r="F1665" s="61"/>
      <c r="G1665" s="272"/>
      <c r="H1665" s="62"/>
      <c r="I1665" s="273">
        <f t="shared" si="326"/>
        <v>0</v>
      </c>
      <c r="J1665" s="272"/>
      <c r="K1665" s="62"/>
      <c r="L1665" s="270">
        <f t="shared" si="327"/>
        <v>0</v>
      </c>
      <c r="M1665" s="272"/>
      <c r="N1665" s="62"/>
      <c r="O1665" s="270">
        <f t="shared" si="328"/>
        <v>0</v>
      </c>
      <c r="P1665" s="272"/>
      <c r="Q1665" s="62"/>
      <c r="R1665" s="271">
        <f t="shared" si="329"/>
        <v>0</v>
      </c>
      <c r="S1665" s="272"/>
      <c r="T1665" s="62"/>
      <c r="U1665" s="270">
        <f t="shared" si="330"/>
        <v>0</v>
      </c>
      <c r="V1665" s="272"/>
      <c r="W1665" s="62"/>
      <c r="X1665" s="270">
        <f t="shared" si="331"/>
        <v>0</v>
      </c>
      <c r="Y1665" s="270">
        <f t="shared" si="332"/>
        <v>0</v>
      </c>
      <c r="Z1665" s="61"/>
      <c r="AA1665" s="61"/>
      <c r="AB1665" s="60" t="str">
        <f t="shared" si="333"/>
        <v/>
      </c>
      <c r="AC1665" s="21" t="b">
        <f t="shared" si="334"/>
        <v>0</v>
      </c>
      <c r="AD1665" s="21" t="b">
        <f t="shared" si="335"/>
        <v>0</v>
      </c>
      <c r="AE1665" s="21" t="b">
        <f t="shared" si="336"/>
        <v>0</v>
      </c>
      <c r="AF1665" s="21" t="b">
        <f ca="1">OR(AND($AC1665,NOT($AD1665)),AND($AC1665,OR(AND($G1665="",$H1665&lt;&gt;""),AND($G1665&lt;&gt;"",$H1665=""),AND($J1665="",$K1665&lt;&gt;""),AND($J1665&lt;&gt;"",$K1665=""),AND($M1665="",$N1665&lt;&gt;""),AND($M1665&lt;&gt;"",$N1665=""),AND($P1665="",$Q1665&lt;&gt;""),AND($P1665&lt;&gt;"",$Q1665=""),AND($S1665="",$T1665&lt;&gt;""),AND($S1665&lt;&gt;"",$T1665=""),AND($V1665="",$W1665&lt;&gt;""),AND($V1665&lt;&gt;"",$W1665=""))),AND($C1665&lt;&gt;"",$E1665&lt;&gt;"",LEFT(TRIM($C1665),1)&lt;&gt;LEFT(TRIM($E1665),1)),IF(OR($E1665="",$F1665=""),FALSE(),IFERROR(COUNTIF(INDIRECT("UNITS_"&amp;SUBSTITUTE(LEFT($E1665,FIND(" ",$E1665&amp;" ")-1),".","_")),$F1665)=0,TRUE())),AND($B1665&lt;&gt;"",OR(ISNUMBER(SEARCH("outro",LOWER($B1665))),ISNUMBER(SEARCH("divers",LOWER($B1665))),ISNUMBER(SEARCH("etc",LOWER($B1665))))),OR(AND(ISNUMBER(SEARCH("comunic",LOWER($B1665))),LEFT($E1665,3)&lt;&gt;"4.4"),AND(ISNUMBER(SEARCH("monitor",LOWER($B1665))),NOT(OR(LEFT($E1665,3)="1.5",LEFT($E1665,3)="2.5")))),AND($B1665&lt;&gt;"",OR(LEFT($C1665,1)="1",LEFT($C1665,1)="2"),$D1665=""),AND($D1665&lt;&gt;"",NOT(OR(LEFT($C1665,1)="1",LEFT($C1665,1)="2"))),AND($D1665&lt;&gt;"",COUNTIF(' PROJETO'!$B$14:$B$16,$D1665)=0),IF($D1665="",FALSE(),IF(COUNTIF(' PROJETO'!$B$14:$B$16,$D1665)=0,FALSE(),IFERROR(INDEX(' PROJETO'!$C$14:$C$16,MATCH($D1665,' PROJETO'!$B$14:$B$16,0))&lt;&gt;"Sim",FALSE()))))</f>
        <v>0</v>
      </c>
      <c r="AG1665" s="21" t="b">
        <f>AND($AC1665,$Y1665&gt;'CONFG.  LISTAS'!$F$4,$Z1665="",$AA1665="")</f>
        <v>0</v>
      </c>
      <c r="AH1665" s="21" t="str">
        <f t="shared" si="337"/>
        <v/>
      </c>
      <c r="AI1665" s="43" t="str">
        <f ca="1">IF(NOT($AC1665),"",IF(OR($B1665="",$C1665="",$E1665="",$F1665=""),"Preencha descrição, categoria, tipo e unidade.",IF(AND($B1665&lt;&gt;"",OR(LEFT($C1665,1)="1",LEFT($C1665,1)="2"),$D1665=""),"Informe a prática de restauração para itens diretos.",IF(AND($D1665&lt;&gt;"",NOT(OR(LEFT($C1665,1)="1",LEFT($C1665,1)="2"))),"Custos indiretos não devem pertencer a uma prática específica.",IF(AND($D1665&lt;&gt;"",COUNTIF(' PROJETO'!$B$14:$B$16,$D1665)=0),"Prática de restauração inválida ou não cadastrada.",IF(IF($D1665="",FALSE(),IF(COUNTIF(' PROJETO'!$B$14:$B$16,$D1665)=0,FALSE(),IFERROR(INDEX(' PROJETO'!$C$14:$C$16,MATCH($D1665,' PROJETO'!$B$14:$B$16,0))&lt;&gt;"Sim",FALSE()))),"A prática informada no item não foi selecionada na aba Projeto.",IF(AND(MAX($I1665,$L1665,$O1665,$R1665,$U1665,$X1665)&gt;'CONFG.  LISTAS'!$F$4,NOT(OR($Z1665&lt;&gt;"",$AA1665&lt;&gt;""))),"Memorial de cálculo ou anexo obrigatório não informado para item acima do limite.",IF(OR(AND($G1665&lt;&gt;"",$H1665&lt;&gt;"",OR($G1665&lt;=0,$H1665&lt;=0)),AND($J1665&lt;&gt;"",$K1665&lt;&gt;"",OR($J1665&lt;=0,$K1665&lt;=0)),AND($M1665&lt;&gt;"",$N1665&lt;&gt;"",OR($M1665&lt;=0,$N1665&lt;=0)),AND($P1665&lt;&gt;"",$Q1665&lt;&gt;"",OR($P1665&lt;=0,$Q1665&lt;=0)),AND($S1665&lt;&gt;"",$T1665&lt;&gt;"",OR($S1665&lt;=0,$T1665&lt;=0)),AND($V1665&lt;&gt;"",$W1665&lt;&gt;"",OR($V1665&lt;=0,$W1665&lt;=0))),"Revise os valores informados: valor unitário e quantidade devem ser maiores que zero.",IF(OR(AND($G1665="",$H1665&lt;&gt;""),AND($G1665&lt;&gt;"",$H1665=""),AND($J1665="",$K1665&lt;&gt;""),AND($J1665&lt;&gt;"",$K1665=""),AND($M1665="",$N1665&lt;&gt;""),AND($M1665&lt;&gt;"",$N1665=""),AND($P1665="",$Q1665&lt;&gt;""),AND($P1665&lt;&gt;"",$Q1665=""),AND($S1665="",$T1665&lt;&gt;""),AND($S1665&lt;&gt;"",$T1665=""),AND($V1665="",$W1665&lt;&gt;""),AND($V1665&lt;&gt;"",$W1665="")),"Há ano preenchido parcialmente: "&amp;TRIM(IF(AND($G1665="",$H1665&lt;&gt;""),"Ano 1 (falta valor unitário); ","")&amp;IF(AND($G1665&lt;&gt;"",$H1665=""),"Ano 1 (falta quantidade); ","")&amp;IF(AND($J1665="",$K1665&lt;&gt;""),"Ano 2 (falta valor unitário); ","")&amp;IF(AND($J1665&lt;&gt;"",$K1665=""),"Ano 2 (falta quantidade); ","")&amp;IF(AND($M1665="",$N1665&lt;&gt;""),"Ano 3 (falta valor unitário); ","")&amp;IF(AND($M1665&lt;&gt;"",$N1665=""),"Ano 3 (falta quantidade); ","")&amp;IF(AND($P1665="",$Q1665&lt;&gt;""),"Ano 4 (falta valor unitário); ","")&amp;IF(AND($P1665&lt;&gt;"",$Q1665=""),"Ano 4 (falta quantidade); ","")&amp;IF(AND($S1665="",$T1665&lt;&gt;""),"Ano 5 (falta valor unitário); ","")&amp;IF(AND($S1665&lt;&gt;"",$T1665=""),"Ano 5 (falta quantidade); ","")&amp;IF(AND($V1665="",$W1665&lt;&gt;""),"Ano 6 (falta valor unitário); ","")&amp;IF(AND($V1665&lt;&gt;"",$W1665=""),"Ano 6 (falta quantidade); ","")), IF(NOT(OR(AND($G1665&lt;&gt;"",$H1665&lt;&gt;""),AND($J1665&lt;&gt;"",$K1665&lt;&gt;""),AND($M1665&lt;&gt;"",$N1665&lt;&gt;""),AND($P1665&lt;&gt;"",$Q1665&lt;&gt;""),AND($S1665&lt;&gt;"",$T1665&lt;&gt;""),AND($V1665&lt;&gt;"",$W1665&lt;&gt;""))),"Informe pelo menos um ano completo com valor unitário e quantidade.",IF(AND($C1665&lt;&gt;"",$E1665&lt;&gt;"",LEFT(TRIM($C1665),1)&lt;&gt;LEFT(TRIM($E1665),1)),"Categoria e tipo estão incompatíveis.",IF(IF(OR($E1665="",$F1665=""),FALSE(),IFERROR(COUNTIF(INDIRECT("UNITS_"&amp;SUBSTITUTE(LEFT($E1665,FIND(" ",$E1665&amp;" ")-1),".","_")),$F1665)=0,TRUE())),"Unidade incompatível com o tipo selecionado.",IF(OR(AND(ISNUMBER(SEARCH("comunic",LOWER($B1665))),LEFT($E1665,3)&lt;&gt;"4.4"),AND(ISNUMBER(SEARCH("monitor",LOWER($B1665))),NOT(OR(LEFT($E1665,3)="1.5",LEFT($E1665,3)="2.5")))),"Revise a classificação do item conforme as regras de preenchimento.",IF(AND($B1665&lt;&gt;"",OR(ISNUMBER(SEARCH("outro",LOWER($B1665))),ISNUMBER(SEARCH("divers",LOWER($B1665))),ISNUMBER(SEARCH("kit",LOWER($B1665))),ISNUMBER(SEARCH("ferrament",LOWER($B1665))),ISNUMBER(SEARCH("epi",LOWER($B1665)))),NOT(OR($Z1665&lt;&gt;"",$AA1665&lt;&gt;""))),"Descrição muito genérica: detalhe melhor o item e registre o racional no memorial ou em anexo.",IF(AND($Y1665=0,$B1665&lt;&gt;"",OR($G1665&lt;&gt;"",$H1665&lt;&gt;"",$J1665&lt;&gt;"",$K1665&lt;&gt;"",$M1665&lt;&gt;"",$N1665&lt;&gt;"",$P1665&lt;&gt;"",$Q1665&lt;&gt;"",$S1665&lt;&gt;"",$T1665&lt;&gt;"",$V1665&lt;&gt;"",$W1665&lt;&gt;"")),"O item possui dados lançados, mas o total está zerado. Revise os valores informados.","")))))))))))))))</f>
        <v/>
      </c>
    </row>
    <row r="1666" spans="1:35" ht="14.25" customHeight="1" x14ac:dyDescent="0.25">
      <c r="A1666" s="57" t="str">
        <f t="shared" si="325"/>
        <v/>
      </c>
      <c r="B1666" s="58"/>
      <c r="C1666" s="58"/>
      <c r="D1666" s="58"/>
      <c r="E1666" s="58"/>
      <c r="F1666" s="58"/>
      <c r="G1666" s="269"/>
      <c r="H1666" s="59"/>
      <c r="I1666" s="273">
        <f t="shared" si="326"/>
        <v>0</v>
      </c>
      <c r="J1666" s="269"/>
      <c r="K1666" s="59"/>
      <c r="L1666" s="270">
        <f t="shared" si="327"/>
        <v>0</v>
      </c>
      <c r="M1666" s="269"/>
      <c r="N1666" s="59"/>
      <c r="O1666" s="270">
        <f t="shared" si="328"/>
        <v>0</v>
      </c>
      <c r="P1666" s="269"/>
      <c r="Q1666" s="59"/>
      <c r="R1666" s="271">
        <f t="shared" si="329"/>
        <v>0</v>
      </c>
      <c r="S1666" s="269"/>
      <c r="T1666" s="59"/>
      <c r="U1666" s="270">
        <f t="shared" si="330"/>
        <v>0</v>
      </c>
      <c r="V1666" s="269"/>
      <c r="W1666" s="59"/>
      <c r="X1666" s="270">
        <f t="shared" si="331"/>
        <v>0</v>
      </c>
      <c r="Y1666" s="270">
        <f t="shared" si="332"/>
        <v>0</v>
      </c>
      <c r="Z1666" s="58"/>
      <c r="AA1666" s="58"/>
      <c r="AB1666" s="60" t="str">
        <f t="shared" si="333"/>
        <v/>
      </c>
      <c r="AC1666" s="21" t="b">
        <f t="shared" si="334"/>
        <v>0</v>
      </c>
      <c r="AD1666" s="21" t="b">
        <f t="shared" si="335"/>
        <v>0</v>
      </c>
      <c r="AE1666" s="21" t="b">
        <f t="shared" si="336"/>
        <v>0</v>
      </c>
      <c r="AF1666" s="21" t="b">
        <f ca="1">OR(AND($AC1666,NOT($AD1666)),AND($AC1666,OR(AND($G1666="",$H1666&lt;&gt;""),AND($G1666&lt;&gt;"",$H1666=""),AND($J1666="",$K1666&lt;&gt;""),AND($J1666&lt;&gt;"",$K1666=""),AND($M1666="",$N1666&lt;&gt;""),AND($M1666&lt;&gt;"",$N1666=""),AND($P1666="",$Q1666&lt;&gt;""),AND($P1666&lt;&gt;"",$Q1666=""),AND($S1666="",$T1666&lt;&gt;""),AND($S1666&lt;&gt;"",$T1666=""),AND($V1666="",$W1666&lt;&gt;""),AND($V1666&lt;&gt;"",$W1666=""))),AND($C1666&lt;&gt;"",$E1666&lt;&gt;"",LEFT(TRIM($C1666),1)&lt;&gt;LEFT(TRIM($E1666),1)),IF(OR($E1666="",$F1666=""),FALSE(),IFERROR(COUNTIF(INDIRECT("UNITS_"&amp;SUBSTITUTE(LEFT($E1666,FIND(" ",$E1666&amp;" ")-1),".","_")),$F1666)=0,TRUE())),AND($B1666&lt;&gt;"",OR(ISNUMBER(SEARCH("outro",LOWER($B1666))),ISNUMBER(SEARCH("divers",LOWER($B1666))),ISNUMBER(SEARCH("etc",LOWER($B1666))))),OR(AND(ISNUMBER(SEARCH("comunic",LOWER($B1666))),LEFT($E1666,3)&lt;&gt;"4.4"),AND(ISNUMBER(SEARCH("monitor",LOWER($B1666))),NOT(OR(LEFT($E1666,3)="1.5",LEFT($E1666,3)="2.5")))),AND($B1666&lt;&gt;"",OR(LEFT($C1666,1)="1",LEFT($C1666,1)="2"),$D1666=""),AND($D1666&lt;&gt;"",NOT(OR(LEFT($C1666,1)="1",LEFT($C1666,1)="2"))),AND($D1666&lt;&gt;"",COUNTIF(' PROJETO'!$B$14:$B$16,$D1666)=0),IF($D1666="",FALSE(),IF(COUNTIF(' PROJETO'!$B$14:$B$16,$D1666)=0,FALSE(),IFERROR(INDEX(' PROJETO'!$C$14:$C$16,MATCH($D1666,' PROJETO'!$B$14:$B$16,0))&lt;&gt;"Sim",FALSE()))))</f>
        <v>0</v>
      </c>
      <c r="AG1666" s="21" t="b">
        <f>AND($AC1666,$Y1666&gt;'CONFG.  LISTAS'!$F$4,$Z1666="",$AA1666="")</f>
        <v>0</v>
      </c>
      <c r="AH1666" s="21" t="str">
        <f t="shared" si="337"/>
        <v/>
      </c>
      <c r="AI1666" s="43" t="str">
        <f ca="1">IF(NOT($AC1666),"",IF(OR($B1666="",$C1666="",$E1666="",$F1666=""),"Preencha descrição, categoria, tipo e unidade.",IF(AND($B1666&lt;&gt;"",OR(LEFT($C1666,1)="1",LEFT($C1666,1)="2"),$D1666=""),"Informe a prática de restauração para itens diretos.",IF(AND($D1666&lt;&gt;"",NOT(OR(LEFT($C1666,1)="1",LEFT($C1666,1)="2"))),"Custos indiretos não devem pertencer a uma prática específica.",IF(AND($D1666&lt;&gt;"",COUNTIF(' PROJETO'!$B$14:$B$16,$D1666)=0),"Prática de restauração inválida ou não cadastrada.",IF(IF($D1666="",FALSE(),IF(COUNTIF(' PROJETO'!$B$14:$B$16,$D1666)=0,FALSE(),IFERROR(INDEX(' PROJETO'!$C$14:$C$16,MATCH($D1666,' PROJETO'!$B$14:$B$16,0))&lt;&gt;"Sim",FALSE()))),"A prática informada no item não foi selecionada na aba Projeto.",IF(AND(MAX($I1666,$L1666,$O1666,$R1666,$U1666,$X1666)&gt;'CONFG.  LISTAS'!$F$4,NOT(OR($Z1666&lt;&gt;"",$AA1666&lt;&gt;""))),"Memorial de cálculo ou anexo obrigatório não informado para item acima do limite.",IF(OR(AND($G1666&lt;&gt;"",$H1666&lt;&gt;"",OR($G1666&lt;=0,$H1666&lt;=0)),AND($J1666&lt;&gt;"",$K1666&lt;&gt;"",OR($J1666&lt;=0,$K1666&lt;=0)),AND($M1666&lt;&gt;"",$N1666&lt;&gt;"",OR($M1666&lt;=0,$N1666&lt;=0)),AND($P1666&lt;&gt;"",$Q1666&lt;&gt;"",OR($P1666&lt;=0,$Q1666&lt;=0)),AND($S1666&lt;&gt;"",$T1666&lt;&gt;"",OR($S1666&lt;=0,$T1666&lt;=0)),AND($V1666&lt;&gt;"",$W1666&lt;&gt;"",OR($V1666&lt;=0,$W1666&lt;=0))),"Revise os valores informados: valor unitário e quantidade devem ser maiores que zero.",IF(OR(AND($G1666="",$H1666&lt;&gt;""),AND($G1666&lt;&gt;"",$H1666=""),AND($J1666="",$K1666&lt;&gt;""),AND($J1666&lt;&gt;"",$K1666=""),AND($M1666="",$N1666&lt;&gt;""),AND($M1666&lt;&gt;"",$N1666=""),AND($P1666="",$Q1666&lt;&gt;""),AND($P1666&lt;&gt;"",$Q1666=""),AND($S1666="",$T1666&lt;&gt;""),AND($S1666&lt;&gt;"",$T1666=""),AND($V1666="",$W1666&lt;&gt;""),AND($V1666&lt;&gt;"",$W1666="")),"Há ano preenchido parcialmente: "&amp;TRIM(IF(AND($G1666="",$H1666&lt;&gt;""),"Ano 1 (falta valor unitário); ","")&amp;IF(AND($G1666&lt;&gt;"",$H1666=""),"Ano 1 (falta quantidade); ","")&amp;IF(AND($J1666="",$K1666&lt;&gt;""),"Ano 2 (falta valor unitário); ","")&amp;IF(AND($J1666&lt;&gt;"",$K1666=""),"Ano 2 (falta quantidade); ","")&amp;IF(AND($M1666="",$N1666&lt;&gt;""),"Ano 3 (falta valor unitário); ","")&amp;IF(AND($M1666&lt;&gt;"",$N1666=""),"Ano 3 (falta quantidade); ","")&amp;IF(AND($P1666="",$Q1666&lt;&gt;""),"Ano 4 (falta valor unitário); ","")&amp;IF(AND($P1666&lt;&gt;"",$Q1666=""),"Ano 4 (falta quantidade); ","")&amp;IF(AND($S1666="",$T1666&lt;&gt;""),"Ano 5 (falta valor unitário); ","")&amp;IF(AND($S1666&lt;&gt;"",$T1666=""),"Ano 5 (falta quantidade); ","")&amp;IF(AND($V1666="",$W1666&lt;&gt;""),"Ano 6 (falta valor unitário); ","")&amp;IF(AND($V1666&lt;&gt;"",$W1666=""),"Ano 6 (falta quantidade); ","")), IF(NOT(OR(AND($G1666&lt;&gt;"",$H1666&lt;&gt;""),AND($J1666&lt;&gt;"",$K1666&lt;&gt;""),AND($M1666&lt;&gt;"",$N1666&lt;&gt;""),AND($P1666&lt;&gt;"",$Q1666&lt;&gt;""),AND($S1666&lt;&gt;"",$T1666&lt;&gt;""),AND($V1666&lt;&gt;"",$W1666&lt;&gt;""))),"Informe pelo menos um ano completo com valor unitário e quantidade.",IF(AND($C1666&lt;&gt;"",$E1666&lt;&gt;"",LEFT(TRIM($C1666),1)&lt;&gt;LEFT(TRIM($E1666),1)),"Categoria e tipo estão incompatíveis.",IF(IF(OR($E1666="",$F1666=""),FALSE(),IFERROR(COUNTIF(INDIRECT("UNITS_"&amp;SUBSTITUTE(LEFT($E1666,FIND(" ",$E1666&amp;" ")-1),".","_")),$F1666)=0,TRUE())),"Unidade incompatível com o tipo selecionado.",IF(OR(AND(ISNUMBER(SEARCH("comunic",LOWER($B1666))),LEFT($E1666,3)&lt;&gt;"4.4"),AND(ISNUMBER(SEARCH("monitor",LOWER($B1666))),NOT(OR(LEFT($E1666,3)="1.5",LEFT($E1666,3)="2.5")))),"Revise a classificação do item conforme as regras de preenchimento.",IF(AND($B1666&lt;&gt;"",OR(ISNUMBER(SEARCH("outro",LOWER($B1666))),ISNUMBER(SEARCH("divers",LOWER($B1666))),ISNUMBER(SEARCH("kit",LOWER($B1666))),ISNUMBER(SEARCH("ferrament",LOWER($B1666))),ISNUMBER(SEARCH("epi",LOWER($B1666)))),NOT(OR($Z1666&lt;&gt;"",$AA1666&lt;&gt;""))),"Descrição muito genérica: detalhe melhor o item e registre o racional no memorial ou em anexo.",IF(AND($Y1666=0,$B1666&lt;&gt;"",OR($G1666&lt;&gt;"",$H1666&lt;&gt;"",$J1666&lt;&gt;"",$K1666&lt;&gt;"",$M1666&lt;&gt;"",$N1666&lt;&gt;"",$P1666&lt;&gt;"",$Q1666&lt;&gt;"",$S1666&lt;&gt;"",$T1666&lt;&gt;"",$V1666&lt;&gt;"",$W1666&lt;&gt;"")),"O item possui dados lançados, mas o total está zerado. Revise os valores informados.","")))))))))))))))</f>
        <v/>
      </c>
    </row>
    <row r="1667" spans="1:35" ht="14.25" customHeight="1" x14ac:dyDescent="0.25">
      <c r="A1667" s="57" t="str">
        <f t="shared" si="325"/>
        <v/>
      </c>
      <c r="B1667" s="61"/>
      <c r="C1667" s="61"/>
      <c r="D1667" s="58"/>
      <c r="E1667" s="61"/>
      <c r="F1667" s="61"/>
      <c r="G1667" s="272"/>
      <c r="H1667" s="62"/>
      <c r="I1667" s="273">
        <f t="shared" si="326"/>
        <v>0</v>
      </c>
      <c r="J1667" s="272"/>
      <c r="K1667" s="62"/>
      <c r="L1667" s="270">
        <f t="shared" si="327"/>
        <v>0</v>
      </c>
      <c r="M1667" s="272"/>
      <c r="N1667" s="62"/>
      <c r="O1667" s="270">
        <f t="shared" si="328"/>
        <v>0</v>
      </c>
      <c r="P1667" s="272"/>
      <c r="Q1667" s="62"/>
      <c r="R1667" s="271">
        <f t="shared" si="329"/>
        <v>0</v>
      </c>
      <c r="S1667" s="272"/>
      <c r="T1667" s="62"/>
      <c r="U1667" s="270">
        <f t="shared" si="330"/>
        <v>0</v>
      </c>
      <c r="V1667" s="272"/>
      <c r="W1667" s="62"/>
      <c r="X1667" s="270">
        <f t="shared" si="331"/>
        <v>0</v>
      </c>
      <c r="Y1667" s="270">
        <f t="shared" si="332"/>
        <v>0</v>
      </c>
      <c r="Z1667" s="61"/>
      <c r="AA1667" s="61"/>
      <c r="AB1667" s="60" t="str">
        <f t="shared" si="333"/>
        <v/>
      </c>
      <c r="AC1667" s="21" t="b">
        <f t="shared" si="334"/>
        <v>0</v>
      </c>
      <c r="AD1667" s="21" t="b">
        <f t="shared" si="335"/>
        <v>0</v>
      </c>
      <c r="AE1667" s="21" t="b">
        <f t="shared" si="336"/>
        <v>0</v>
      </c>
      <c r="AF1667" s="21" t="b">
        <f ca="1">OR(AND($AC1667,NOT($AD1667)),AND($AC1667,OR(AND($G1667="",$H1667&lt;&gt;""),AND($G1667&lt;&gt;"",$H1667=""),AND($J1667="",$K1667&lt;&gt;""),AND($J1667&lt;&gt;"",$K1667=""),AND($M1667="",$N1667&lt;&gt;""),AND($M1667&lt;&gt;"",$N1667=""),AND($P1667="",$Q1667&lt;&gt;""),AND($P1667&lt;&gt;"",$Q1667=""),AND($S1667="",$T1667&lt;&gt;""),AND($S1667&lt;&gt;"",$T1667=""),AND($V1667="",$W1667&lt;&gt;""),AND($V1667&lt;&gt;"",$W1667=""))),AND($C1667&lt;&gt;"",$E1667&lt;&gt;"",LEFT(TRIM($C1667),1)&lt;&gt;LEFT(TRIM($E1667),1)),IF(OR($E1667="",$F1667=""),FALSE(),IFERROR(COUNTIF(INDIRECT("UNITS_"&amp;SUBSTITUTE(LEFT($E1667,FIND(" ",$E1667&amp;" ")-1),".","_")),$F1667)=0,TRUE())),AND($B1667&lt;&gt;"",OR(ISNUMBER(SEARCH("outro",LOWER($B1667))),ISNUMBER(SEARCH("divers",LOWER($B1667))),ISNUMBER(SEARCH("etc",LOWER($B1667))))),OR(AND(ISNUMBER(SEARCH("comunic",LOWER($B1667))),LEFT($E1667,3)&lt;&gt;"4.4"),AND(ISNUMBER(SEARCH("monitor",LOWER($B1667))),NOT(OR(LEFT($E1667,3)="1.5",LEFT($E1667,3)="2.5")))),AND($B1667&lt;&gt;"",OR(LEFT($C1667,1)="1",LEFT($C1667,1)="2"),$D1667=""),AND($D1667&lt;&gt;"",NOT(OR(LEFT($C1667,1)="1",LEFT($C1667,1)="2"))),AND($D1667&lt;&gt;"",COUNTIF(' PROJETO'!$B$14:$B$16,$D1667)=0),IF($D1667="",FALSE(),IF(COUNTIF(' PROJETO'!$B$14:$B$16,$D1667)=0,FALSE(),IFERROR(INDEX(' PROJETO'!$C$14:$C$16,MATCH($D1667,' PROJETO'!$B$14:$B$16,0))&lt;&gt;"Sim",FALSE()))))</f>
        <v>0</v>
      </c>
      <c r="AG1667" s="21" t="b">
        <f>AND($AC1667,$Y1667&gt;'CONFG.  LISTAS'!$F$4,$Z1667="",$AA1667="")</f>
        <v>0</v>
      </c>
      <c r="AH1667" s="21" t="str">
        <f t="shared" si="337"/>
        <v/>
      </c>
      <c r="AI1667" s="43" t="str">
        <f ca="1">IF(NOT($AC1667),"",IF(OR($B1667="",$C1667="",$E1667="",$F1667=""),"Preencha descrição, categoria, tipo e unidade.",IF(AND($B1667&lt;&gt;"",OR(LEFT($C1667,1)="1",LEFT($C1667,1)="2"),$D1667=""),"Informe a prática de restauração para itens diretos.",IF(AND($D1667&lt;&gt;"",NOT(OR(LEFT($C1667,1)="1",LEFT($C1667,1)="2"))),"Custos indiretos não devem pertencer a uma prática específica.",IF(AND($D1667&lt;&gt;"",COUNTIF(' PROJETO'!$B$14:$B$16,$D1667)=0),"Prática de restauração inválida ou não cadastrada.",IF(IF($D1667="",FALSE(),IF(COUNTIF(' PROJETO'!$B$14:$B$16,$D1667)=0,FALSE(),IFERROR(INDEX(' PROJETO'!$C$14:$C$16,MATCH($D1667,' PROJETO'!$B$14:$B$16,0))&lt;&gt;"Sim",FALSE()))),"A prática informada no item não foi selecionada na aba Projeto.",IF(AND(MAX($I1667,$L1667,$O1667,$R1667,$U1667,$X1667)&gt;'CONFG.  LISTAS'!$F$4,NOT(OR($Z1667&lt;&gt;"",$AA1667&lt;&gt;""))),"Memorial de cálculo ou anexo obrigatório não informado para item acima do limite.",IF(OR(AND($G1667&lt;&gt;"",$H1667&lt;&gt;"",OR($G1667&lt;=0,$H1667&lt;=0)),AND($J1667&lt;&gt;"",$K1667&lt;&gt;"",OR($J1667&lt;=0,$K1667&lt;=0)),AND($M1667&lt;&gt;"",$N1667&lt;&gt;"",OR($M1667&lt;=0,$N1667&lt;=0)),AND($P1667&lt;&gt;"",$Q1667&lt;&gt;"",OR($P1667&lt;=0,$Q1667&lt;=0)),AND($S1667&lt;&gt;"",$T1667&lt;&gt;"",OR($S1667&lt;=0,$T1667&lt;=0)),AND($V1667&lt;&gt;"",$W1667&lt;&gt;"",OR($V1667&lt;=0,$W1667&lt;=0))),"Revise os valores informados: valor unitário e quantidade devem ser maiores que zero.",IF(OR(AND($G1667="",$H1667&lt;&gt;""),AND($G1667&lt;&gt;"",$H1667=""),AND($J1667="",$K1667&lt;&gt;""),AND($J1667&lt;&gt;"",$K1667=""),AND($M1667="",$N1667&lt;&gt;""),AND($M1667&lt;&gt;"",$N1667=""),AND($P1667="",$Q1667&lt;&gt;""),AND($P1667&lt;&gt;"",$Q1667=""),AND($S1667="",$T1667&lt;&gt;""),AND($S1667&lt;&gt;"",$T1667=""),AND($V1667="",$W1667&lt;&gt;""),AND($V1667&lt;&gt;"",$W1667="")),"Há ano preenchido parcialmente: "&amp;TRIM(IF(AND($G1667="",$H1667&lt;&gt;""),"Ano 1 (falta valor unitário); ","")&amp;IF(AND($G1667&lt;&gt;"",$H1667=""),"Ano 1 (falta quantidade); ","")&amp;IF(AND($J1667="",$K1667&lt;&gt;""),"Ano 2 (falta valor unitário); ","")&amp;IF(AND($J1667&lt;&gt;"",$K1667=""),"Ano 2 (falta quantidade); ","")&amp;IF(AND($M1667="",$N1667&lt;&gt;""),"Ano 3 (falta valor unitário); ","")&amp;IF(AND($M1667&lt;&gt;"",$N1667=""),"Ano 3 (falta quantidade); ","")&amp;IF(AND($P1667="",$Q1667&lt;&gt;""),"Ano 4 (falta valor unitário); ","")&amp;IF(AND($P1667&lt;&gt;"",$Q1667=""),"Ano 4 (falta quantidade); ","")&amp;IF(AND($S1667="",$T1667&lt;&gt;""),"Ano 5 (falta valor unitário); ","")&amp;IF(AND($S1667&lt;&gt;"",$T1667=""),"Ano 5 (falta quantidade); ","")&amp;IF(AND($V1667="",$W1667&lt;&gt;""),"Ano 6 (falta valor unitário); ","")&amp;IF(AND($V1667&lt;&gt;"",$W1667=""),"Ano 6 (falta quantidade); ","")), IF(NOT(OR(AND($G1667&lt;&gt;"",$H1667&lt;&gt;""),AND($J1667&lt;&gt;"",$K1667&lt;&gt;""),AND($M1667&lt;&gt;"",$N1667&lt;&gt;""),AND($P1667&lt;&gt;"",$Q1667&lt;&gt;""),AND($S1667&lt;&gt;"",$T1667&lt;&gt;""),AND($V1667&lt;&gt;"",$W1667&lt;&gt;""))),"Informe pelo menos um ano completo com valor unitário e quantidade.",IF(AND($C1667&lt;&gt;"",$E1667&lt;&gt;"",LEFT(TRIM($C1667),1)&lt;&gt;LEFT(TRIM($E1667),1)),"Categoria e tipo estão incompatíveis.",IF(IF(OR($E1667="",$F1667=""),FALSE(),IFERROR(COUNTIF(INDIRECT("UNITS_"&amp;SUBSTITUTE(LEFT($E1667,FIND(" ",$E1667&amp;" ")-1),".","_")),$F1667)=0,TRUE())),"Unidade incompatível com o tipo selecionado.",IF(OR(AND(ISNUMBER(SEARCH("comunic",LOWER($B1667))),LEFT($E1667,3)&lt;&gt;"4.4"),AND(ISNUMBER(SEARCH("monitor",LOWER($B1667))),NOT(OR(LEFT($E1667,3)="1.5",LEFT($E1667,3)="2.5")))),"Revise a classificação do item conforme as regras de preenchimento.",IF(AND($B1667&lt;&gt;"",OR(ISNUMBER(SEARCH("outro",LOWER($B1667))),ISNUMBER(SEARCH("divers",LOWER($B1667))),ISNUMBER(SEARCH("kit",LOWER($B1667))),ISNUMBER(SEARCH("ferrament",LOWER($B1667))),ISNUMBER(SEARCH("epi",LOWER($B1667)))),NOT(OR($Z1667&lt;&gt;"",$AA1667&lt;&gt;""))),"Descrição muito genérica: detalhe melhor o item e registre o racional no memorial ou em anexo.",IF(AND($Y1667=0,$B1667&lt;&gt;"",OR($G1667&lt;&gt;"",$H1667&lt;&gt;"",$J1667&lt;&gt;"",$K1667&lt;&gt;"",$M1667&lt;&gt;"",$N1667&lt;&gt;"",$P1667&lt;&gt;"",$Q1667&lt;&gt;"",$S1667&lt;&gt;"",$T1667&lt;&gt;"",$V1667&lt;&gt;"",$W1667&lt;&gt;"")),"O item possui dados lançados, mas o total está zerado. Revise os valores informados.","")))))))))))))))</f>
        <v/>
      </c>
    </row>
    <row r="1668" spans="1:35" ht="14.25" customHeight="1" x14ac:dyDescent="0.25">
      <c r="A1668" s="57" t="str">
        <f t="shared" si="325"/>
        <v/>
      </c>
      <c r="B1668" s="58"/>
      <c r="C1668" s="58"/>
      <c r="D1668" s="58"/>
      <c r="E1668" s="58"/>
      <c r="F1668" s="58"/>
      <c r="G1668" s="269"/>
      <c r="H1668" s="59"/>
      <c r="I1668" s="273">
        <f t="shared" si="326"/>
        <v>0</v>
      </c>
      <c r="J1668" s="269"/>
      <c r="K1668" s="59"/>
      <c r="L1668" s="270">
        <f t="shared" si="327"/>
        <v>0</v>
      </c>
      <c r="M1668" s="269"/>
      <c r="N1668" s="59"/>
      <c r="O1668" s="270">
        <f t="shared" si="328"/>
        <v>0</v>
      </c>
      <c r="P1668" s="269"/>
      <c r="Q1668" s="59"/>
      <c r="R1668" s="271">
        <f t="shared" si="329"/>
        <v>0</v>
      </c>
      <c r="S1668" s="269"/>
      <c r="T1668" s="59"/>
      <c r="U1668" s="270">
        <f t="shared" si="330"/>
        <v>0</v>
      </c>
      <c r="V1668" s="269"/>
      <c r="W1668" s="59"/>
      <c r="X1668" s="270">
        <f t="shared" si="331"/>
        <v>0</v>
      </c>
      <c r="Y1668" s="270">
        <f t="shared" si="332"/>
        <v>0</v>
      </c>
      <c r="Z1668" s="58"/>
      <c r="AA1668" s="58"/>
      <c r="AB1668" s="60" t="str">
        <f t="shared" si="333"/>
        <v/>
      </c>
      <c r="AC1668" s="21" t="b">
        <f t="shared" si="334"/>
        <v>0</v>
      </c>
      <c r="AD1668" s="21" t="b">
        <f t="shared" si="335"/>
        <v>0</v>
      </c>
      <c r="AE1668" s="21" t="b">
        <f t="shared" si="336"/>
        <v>0</v>
      </c>
      <c r="AF1668" s="21" t="b">
        <f ca="1">OR(AND($AC1668,NOT($AD1668)),AND($AC1668,OR(AND($G1668="",$H1668&lt;&gt;""),AND($G1668&lt;&gt;"",$H1668=""),AND($J1668="",$K1668&lt;&gt;""),AND($J1668&lt;&gt;"",$K1668=""),AND($M1668="",$N1668&lt;&gt;""),AND($M1668&lt;&gt;"",$N1668=""),AND($P1668="",$Q1668&lt;&gt;""),AND($P1668&lt;&gt;"",$Q1668=""),AND($S1668="",$T1668&lt;&gt;""),AND($S1668&lt;&gt;"",$T1668=""),AND($V1668="",$W1668&lt;&gt;""),AND($V1668&lt;&gt;"",$W1668=""))),AND($C1668&lt;&gt;"",$E1668&lt;&gt;"",LEFT(TRIM($C1668),1)&lt;&gt;LEFT(TRIM($E1668),1)),IF(OR($E1668="",$F1668=""),FALSE(),IFERROR(COUNTIF(INDIRECT("UNITS_"&amp;SUBSTITUTE(LEFT($E1668,FIND(" ",$E1668&amp;" ")-1),".","_")),$F1668)=0,TRUE())),AND($B1668&lt;&gt;"",OR(ISNUMBER(SEARCH("outro",LOWER($B1668))),ISNUMBER(SEARCH("divers",LOWER($B1668))),ISNUMBER(SEARCH("etc",LOWER($B1668))))),OR(AND(ISNUMBER(SEARCH("comunic",LOWER($B1668))),LEFT($E1668,3)&lt;&gt;"4.4"),AND(ISNUMBER(SEARCH("monitor",LOWER($B1668))),NOT(OR(LEFT($E1668,3)="1.5",LEFT($E1668,3)="2.5")))),AND($B1668&lt;&gt;"",OR(LEFT($C1668,1)="1",LEFT($C1668,1)="2"),$D1668=""),AND($D1668&lt;&gt;"",NOT(OR(LEFT($C1668,1)="1",LEFT($C1668,1)="2"))),AND($D1668&lt;&gt;"",COUNTIF(' PROJETO'!$B$14:$B$16,$D1668)=0),IF($D1668="",FALSE(),IF(COUNTIF(' PROJETO'!$B$14:$B$16,$D1668)=0,FALSE(),IFERROR(INDEX(' PROJETO'!$C$14:$C$16,MATCH($D1668,' PROJETO'!$B$14:$B$16,0))&lt;&gt;"Sim",FALSE()))))</f>
        <v>0</v>
      </c>
      <c r="AG1668" s="21" t="b">
        <f>AND($AC1668,$Y1668&gt;'CONFG.  LISTAS'!$F$4,$Z1668="",$AA1668="")</f>
        <v>0</v>
      </c>
      <c r="AH1668" s="21" t="str">
        <f t="shared" si="337"/>
        <v/>
      </c>
      <c r="AI1668" s="43" t="str">
        <f ca="1">IF(NOT($AC1668),"",IF(OR($B1668="",$C1668="",$E1668="",$F1668=""),"Preencha descrição, categoria, tipo e unidade.",IF(AND($B1668&lt;&gt;"",OR(LEFT($C1668,1)="1",LEFT($C1668,1)="2"),$D1668=""),"Informe a prática de restauração para itens diretos.",IF(AND($D1668&lt;&gt;"",NOT(OR(LEFT($C1668,1)="1",LEFT($C1668,1)="2"))),"Custos indiretos não devem pertencer a uma prática específica.",IF(AND($D1668&lt;&gt;"",COUNTIF(' PROJETO'!$B$14:$B$16,$D1668)=0),"Prática de restauração inválida ou não cadastrada.",IF(IF($D1668="",FALSE(),IF(COUNTIF(' PROJETO'!$B$14:$B$16,$D1668)=0,FALSE(),IFERROR(INDEX(' PROJETO'!$C$14:$C$16,MATCH($D1668,' PROJETO'!$B$14:$B$16,0))&lt;&gt;"Sim",FALSE()))),"A prática informada no item não foi selecionada na aba Projeto.",IF(AND(MAX($I1668,$L1668,$O1668,$R1668,$U1668,$X1668)&gt;'CONFG.  LISTAS'!$F$4,NOT(OR($Z1668&lt;&gt;"",$AA1668&lt;&gt;""))),"Memorial de cálculo ou anexo obrigatório não informado para item acima do limite.",IF(OR(AND($G1668&lt;&gt;"",$H1668&lt;&gt;"",OR($G1668&lt;=0,$H1668&lt;=0)),AND($J1668&lt;&gt;"",$K1668&lt;&gt;"",OR($J1668&lt;=0,$K1668&lt;=0)),AND($M1668&lt;&gt;"",$N1668&lt;&gt;"",OR($M1668&lt;=0,$N1668&lt;=0)),AND($P1668&lt;&gt;"",$Q1668&lt;&gt;"",OR($P1668&lt;=0,$Q1668&lt;=0)),AND($S1668&lt;&gt;"",$T1668&lt;&gt;"",OR($S1668&lt;=0,$T1668&lt;=0)),AND($V1668&lt;&gt;"",$W1668&lt;&gt;"",OR($V1668&lt;=0,$W1668&lt;=0))),"Revise os valores informados: valor unitário e quantidade devem ser maiores que zero.",IF(OR(AND($G1668="",$H1668&lt;&gt;""),AND($G1668&lt;&gt;"",$H1668=""),AND($J1668="",$K1668&lt;&gt;""),AND($J1668&lt;&gt;"",$K1668=""),AND($M1668="",$N1668&lt;&gt;""),AND($M1668&lt;&gt;"",$N1668=""),AND($P1668="",$Q1668&lt;&gt;""),AND($P1668&lt;&gt;"",$Q1668=""),AND($S1668="",$T1668&lt;&gt;""),AND($S1668&lt;&gt;"",$T1668=""),AND($V1668="",$W1668&lt;&gt;""),AND($V1668&lt;&gt;"",$W1668="")),"Há ano preenchido parcialmente: "&amp;TRIM(IF(AND($G1668="",$H1668&lt;&gt;""),"Ano 1 (falta valor unitário); ","")&amp;IF(AND($G1668&lt;&gt;"",$H1668=""),"Ano 1 (falta quantidade); ","")&amp;IF(AND($J1668="",$K1668&lt;&gt;""),"Ano 2 (falta valor unitário); ","")&amp;IF(AND($J1668&lt;&gt;"",$K1668=""),"Ano 2 (falta quantidade); ","")&amp;IF(AND($M1668="",$N1668&lt;&gt;""),"Ano 3 (falta valor unitário); ","")&amp;IF(AND($M1668&lt;&gt;"",$N1668=""),"Ano 3 (falta quantidade); ","")&amp;IF(AND($P1668="",$Q1668&lt;&gt;""),"Ano 4 (falta valor unitário); ","")&amp;IF(AND($P1668&lt;&gt;"",$Q1668=""),"Ano 4 (falta quantidade); ","")&amp;IF(AND($S1668="",$T1668&lt;&gt;""),"Ano 5 (falta valor unitário); ","")&amp;IF(AND($S1668&lt;&gt;"",$T1668=""),"Ano 5 (falta quantidade); ","")&amp;IF(AND($V1668="",$W1668&lt;&gt;""),"Ano 6 (falta valor unitário); ","")&amp;IF(AND($V1668&lt;&gt;"",$W1668=""),"Ano 6 (falta quantidade); ","")), IF(NOT(OR(AND($G1668&lt;&gt;"",$H1668&lt;&gt;""),AND($J1668&lt;&gt;"",$K1668&lt;&gt;""),AND($M1668&lt;&gt;"",$N1668&lt;&gt;""),AND($P1668&lt;&gt;"",$Q1668&lt;&gt;""),AND($S1668&lt;&gt;"",$T1668&lt;&gt;""),AND($V1668&lt;&gt;"",$W1668&lt;&gt;""))),"Informe pelo menos um ano completo com valor unitário e quantidade.",IF(AND($C1668&lt;&gt;"",$E1668&lt;&gt;"",LEFT(TRIM($C1668),1)&lt;&gt;LEFT(TRIM($E1668),1)),"Categoria e tipo estão incompatíveis.",IF(IF(OR($E1668="",$F1668=""),FALSE(),IFERROR(COUNTIF(INDIRECT("UNITS_"&amp;SUBSTITUTE(LEFT($E1668,FIND(" ",$E1668&amp;" ")-1),".","_")),$F1668)=0,TRUE())),"Unidade incompatível com o tipo selecionado.",IF(OR(AND(ISNUMBER(SEARCH("comunic",LOWER($B1668))),LEFT($E1668,3)&lt;&gt;"4.4"),AND(ISNUMBER(SEARCH("monitor",LOWER($B1668))),NOT(OR(LEFT($E1668,3)="1.5",LEFT($E1668,3)="2.5")))),"Revise a classificação do item conforme as regras de preenchimento.",IF(AND($B1668&lt;&gt;"",OR(ISNUMBER(SEARCH("outro",LOWER($B1668))),ISNUMBER(SEARCH("divers",LOWER($B1668))),ISNUMBER(SEARCH("kit",LOWER($B1668))),ISNUMBER(SEARCH("ferrament",LOWER($B1668))),ISNUMBER(SEARCH("epi",LOWER($B1668)))),NOT(OR($Z1668&lt;&gt;"",$AA1668&lt;&gt;""))),"Descrição muito genérica: detalhe melhor o item e registre o racional no memorial ou em anexo.",IF(AND($Y1668=0,$B1668&lt;&gt;"",OR($G1668&lt;&gt;"",$H1668&lt;&gt;"",$J1668&lt;&gt;"",$K1668&lt;&gt;"",$M1668&lt;&gt;"",$N1668&lt;&gt;"",$P1668&lt;&gt;"",$Q1668&lt;&gt;"",$S1668&lt;&gt;"",$T1668&lt;&gt;"",$V1668&lt;&gt;"",$W1668&lt;&gt;"")),"O item possui dados lançados, mas o total está zerado. Revise os valores informados.","")))))))))))))))</f>
        <v/>
      </c>
    </row>
    <row r="1669" spans="1:35" ht="14.25" customHeight="1" x14ac:dyDescent="0.25">
      <c r="A1669" s="57" t="str">
        <f t="shared" si="325"/>
        <v/>
      </c>
      <c r="B1669" s="61"/>
      <c r="C1669" s="61"/>
      <c r="D1669" s="58"/>
      <c r="E1669" s="61"/>
      <c r="F1669" s="61"/>
      <c r="G1669" s="272"/>
      <c r="H1669" s="62"/>
      <c r="I1669" s="273">
        <f t="shared" si="326"/>
        <v>0</v>
      </c>
      <c r="J1669" s="272"/>
      <c r="K1669" s="62"/>
      <c r="L1669" s="270">
        <f t="shared" si="327"/>
        <v>0</v>
      </c>
      <c r="M1669" s="272"/>
      <c r="N1669" s="62"/>
      <c r="O1669" s="270">
        <f t="shared" si="328"/>
        <v>0</v>
      </c>
      <c r="P1669" s="272"/>
      <c r="Q1669" s="62"/>
      <c r="R1669" s="271">
        <f t="shared" si="329"/>
        <v>0</v>
      </c>
      <c r="S1669" s="272"/>
      <c r="T1669" s="62"/>
      <c r="U1669" s="270">
        <f t="shared" si="330"/>
        <v>0</v>
      </c>
      <c r="V1669" s="272"/>
      <c r="W1669" s="62"/>
      <c r="X1669" s="270">
        <f t="shared" si="331"/>
        <v>0</v>
      </c>
      <c r="Y1669" s="270">
        <f t="shared" si="332"/>
        <v>0</v>
      </c>
      <c r="Z1669" s="61"/>
      <c r="AA1669" s="61"/>
      <c r="AB1669" s="60" t="str">
        <f t="shared" si="333"/>
        <v/>
      </c>
      <c r="AC1669" s="21" t="b">
        <f t="shared" si="334"/>
        <v>0</v>
      </c>
      <c r="AD1669" s="21" t="b">
        <f t="shared" si="335"/>
        <v>0</v>
      </c>
      <c r="AE1669" s="21" t="b">
        <f t="shared" si="336"/>
        <v>0</v>
      </c>
      <c r="AF1669" s="21" t="b">
        <f ca="1">OR(AND($AC1669,NOT($AD1669)),AND($AC1669,OR(AND($G1669="",$H1669&lt;&gt;""),AND($G1669&lt;&gt;"",$H1669=""),AND($J1669="",$K1669&lt;&gt;""),AND($J1669&lt;&gt;"",$K1669=""),AND($M1669="",$N1669&lt;&gt;""),AND($M1669&lt;&gt;"",$N1669=""),AND($P1669="",$Q1669&lt;&gt;""),AND($P1669&lt;&gt;"",$Q1669=""),AND($S1669="",$T1669&lt;&gt;""),AND($S1669&lt;&gt;"",$T1669=""),AND($V1669="",$W1669&lt;&gt;""),AND($V1669&lt;&gt;"",$W1669=""))),AND($C1669&lt;&gt;"",$E1669&lt;&gt;"",LEFT(TRIM($C1669),1)&lt;&gt;LEFT(TRIM($E1669),1)),IF(OR($E1669="",$F1669=""),FALSE(),IFERROR(COUNTIF(INDIRECT("UNITS_"&amp;SUBSTITUTE(LEFT($E1669,FIND(" ",$E1669&amp;" ")-1),".","_")),$F1669)=0,TRUE())),AND($B1669&lt;&gt;"",OR(ISNUMBER(SEARCH("outro",LOWER($B1669))),ISNUMBER(SEARCH("divers",LOWER($B1669))),ISNUMBER(SEARCH("etc",LOWER($B1669))))),OR(AND(ISNUMBER(SEARCH("comunic",LOWER($B1669))),LEFT($E1669,3)&lt;&gt;"4.4"),AND(ISNUMBER(SEARCH("monitor",LOWER($B1669))),NOT(OR(LEFT($E1669,3)="1.5",LEFT($E1669,3)="2.5")))),AND($B1669&lt;&gt;"",OR(LEFT($C1669,1)="1",LEFT($C1669,1)="2"),$D1669=""),AND($D1669&lt;&gt;"",NOT(OR(LEFT($C1669,1)="1",LEFT($C1669,1)="2"))),AND($D1669&lt;&gt;"",COUNTIF(' PROJETO'!$B$14:$B$16,$D1669)=0),IF($D1669="",FALSE(),IF(COUNTIF(' PROJETO'!$B$14:$B$16,$D1669)=0,FALSE(),IFERROR(INDEX(' PROJETO'!$C$14:$C$16,MATCH($D1669,' PROJETO'!$B$14:$B$16,0))&lt;&gt;"Sim",FALSE()))))</f>
        <v>0</v>
      </c>
      <c r="AG1669" s="21" t="b">
        <f>AND($AC1669,$Y1669&gt;'CONFG.  LISTAS'!$F$4,$Z1669="",$AA1669="")</f>
        <v>0</v>
      </c>
      <c r="AH1669" s="21" t="str">
        <f t="shared" si="337"/>
        <v/>
      </c>
      <c r="AI1669" s="43" t="str">
        <f ca="1">IF(NOT($AC1669),"",IF(OR($B1669="",$C1669="",$E1669="",$F1669=""),"Preencha descrição, categoria, tipo e unidade.",IF(AND($B1669&lt;&gt;"",OR(LEFT($C1669,1)="1",LEFT($C1669,1)="2"),$D1669=""),"Informe a prática de restauração para itens diretos.",IF(AND($D1669&lt;&gt;"",NOT(OR(LEFT($C1669,1)="1",LEFT($C1669,1)="2"))),"Custos indiretos não devem pertencer a uma prática específica.",IF(AND($D1669&lt;&gt;"",COUNTIF(' PROJETO'!$B$14:$B$16,$D1669)=0),"Prática de restauração inválida ou não cadastrada.",IF(IF($D1669="",FALSE(),IF(COUNTIF(' PROJETO'!$B$14:$B$16,$D1669)=0,FALSE(),IFERROR(INDEX(' PROJETO'!$C$14:$C$16,MATCH($D1669,' PROJETO'!$B$14:$B$16,0))&lt;&gt;"Sim",FALSE()))),"A prática informada no item não foi selecionada na aba Projeto.",IF(AND(MAX($I1669,$L1669,$O1669,$R1669,$U1669,$X1669)&gt;'CONFG.  LISTAS'!$F$4,NOT(OR($Z1669&lt;&gt;"",$AA1669&lt;&gt;""))),"Memorial de cálculo ou anexo obrigatório não informado para item acima do limite.",IF(OR(AND($G1669&lt;&gt;"",$H1669&lt;&gt;"",OR($G1669&lt;=0,$H1669&lt;=0)),AND($J1669&lt;&gt;"",$K1669&lt;&gt;"",OR($J1669&lt;=0,$K1669&lt;=0)),AND($M1669&lt;&gt;"",$N1669&lt;&gt;"",OR($M1669&lt;=0,$N1669&lt;=0)),AND($P1669&lt;&gt;"",$Q1669&lt;&gt;"",OR($P1669&lt;=0,$Q1669&lt;=0)),AND($S1669&lt;&gt;"",$T1669&lt;&gt;"",OR($S1669&lt;=0,$T1669&lt;=0)),AND($V1669&lt;&gt;"",$W1669&lt;&gt;"",OR($V1669&lt;=0,$W1669&lt;=0))),"Revise os valores informados: valor unitário e quantidade devem ser maiores que zero.",IF(OR(AND($G1669="",$H1669&lt;&gt;""),AND($G1669&lt;&gt;"",$H1669=""),AND($J1669="",$K1669&lt;&gt;""),AND($J1669&lt;&gt;"",$K1669=""),AND($M1669="",$N1669&lt;&gt;""),AND($M1669&lt;&gt;"",$N1669=""),AND($P1669="",$Q1669&lt;&gt;""),AND($P1669&lt;&gt;"",$Q1669=""),AND($S1669="",$T1669&lt;&gt;""),AND($S1669&lt;&gt;"",$T1669=""),AND($V1669="",$W1669&lt;&gt;""),AND($V1669&lt;&gt;"",$W1669="")),"Há ano preenchido parcialmente: "&amp;TRIM(IF(AND($G1669="",$H1669&lt;&gt;""),"Ano 1 (falta valor unitário); ","")&amp;IF(AND($G1669&lt;&gt;"",$H1669=""),"Ano 1 (falta quantidade); ","")&amp;IF(AND($J1669="",$K1669&lt;&gt;""),"Ano 2 (falta valor unitário); ","")&amp;IF(AND($J1669&lt;&gt;"",$K1669=""),"Ano 2 (falta quantidade); ","")&amp;IF(AND($M1669="",$N1669&lt;&gt;""),"Ano 3 (falta valor unitário); ","")&amp;IF(AND($M1669&lt;&gt;"",$N1669=""),"Ano 3 (falta quantidade); ","")&amp;IF(AND($P1669="",$Q1669&lt;&gt;""),"Ano 4 (falta valor unitário); ","")&amp;IF(AND($P1669&lt;&gt;"",$Q1669=""),"Ano 4 (falta quantidade); ","")&amp;IF(AND($S1669="",$T1669&lt;&gt;""),"Ano 5 (falta valor unitário); ","")&amp;IF(AND($S1669&lt;&gt;"",$T1669=""),"Ano 5 (falta quantidade); ","")&amp;IF(AND($V1669="",$W1669&lt;&gt;""),"Ano 6 (falta valor unitário); ","")&amp;IF(AND($V1669&lt;&gt;"",$W1669=""),"Ano 6 (falta quantidade); ","")), IF(NOT(OR(AND($G1669&lt;&gt;"",$H1669&lt;&gt;""),AND($J1669&lt;&gt;"",$K1669&lt;&gt;""),AND($M1669&lt;&gt;"",$N1669&lt;&gt;""),AND($P1669&lt;&gt;"",$Q1669&lt;&gt;""),AND($S1669&lt;&gt;"",$T1669&lt;&gt;""),AND($V1669&lt;&gt;"",$W1669&lt;&gt;""))),"Informe pelo menos um ano completo com valor unitário e quantidade.",IF(AND($C1669&lt;&gt;"",$E1669&lt;&gt;"",LEFT(TRIM($C1669),1)&lt;&gt;LEFT(TRIM($E1669),1)),"Categoria e tipo estão incompatíveis.",IF(IF(OR($E1669="",$F1669=""),FALSE(),IFERROR(COUNTIF(INDIRECT("UNITS_"&amp;SUBSTITUTE(LEFT($E1669,FIND(" ",$E1669&amp;" ")-1),".","_")),$F1669)=0,TRUE())),"Unidade incompatível com o tipo selecionado.",IF(OR(AND(ISNUMBER(SEARCH("comunic",LOWER($B1669))),LEFT($E1669,3)&lt;&gt;"4.4"),AND(ISNUMBER(SEARCH("monitor",LOWER($B1669))),NOT(OR(LEFT($E1669,3)="1.5",LEFT($E1669,3)="2.5")))),"Revise a classificação do item conforme as regras de preenchimento.",IF(AND($B1669&lt;&gt;"",OR(ISNUMBER(SEARCH("outro",LOWER($B1669))),ISNUMBER(SEARCH("divers",LOWER($B1669))),ISNUMBER(SEARCH("kit",LOWER($B1669))),ISNUMBER(SEARCH("ferrament",LOWER($B1669))),ISNUMBER(SEARCH("epi",LOWER($B1669)))),NOT(OR($Z1669&lt;&gt;"",$AA1669&lt;&gt;""))),"Descrição muito genérica: detalhe melhor o item e registre o racional no memorial ou em anexo.",IF(AND($Y1669=0,$B1669&lt;&gt;"",OR($G1669&lt;&gt;"",$H1669&lt;&gt;"",$J1669&lt;&gt;"",$K1669&lt;&gt;"",$M1669&lt;&gt;"",$N1669&lt;&gt;"",$P1669&lt;&gt;"",$Q1669&lt;&gt;"",$S1669&lt;&gt;"",$T1669&lt;&gt;"",$V1669&lt;&gt;"",$W1669&lt;&gt;"")),"O item possui dados lançados, mas o total está zerado. Revise os valores informados.","")))))))))))))))</f>
        <v/>
      </c>
    </row>
    <row r="1670" spans="1:35" ht="14.25" customHeight="1" x14ac:dyDescent="0.25">
      <c r="A1670" s="57" t="str">
        <f t="shared" si="325"/>
        <v/>
      </c>
      <c r="B1670" s="58"/>
      <c r="C1670" s="58"/>
      <c r="D1670" s="58"/>
      <c r="E1670" s="58"/>
      <c r="F1670" s="58"/>
      <c r="G1670" s="269"/>
      <c r="H1670" s="59"/>
      <c r="I1670" s="273">
        <f t="shared" si="326"/>
        <v>0</v>
      </c>
      <c r="J1670" s="269"/>
      <c r="K1670" s="59"/>
      <c r="L1670" s="270">
        <f t="shared" si="327"/>
        <v>0</v>
      </c>
      <c r="M1670" s="269"/>
      <c r="N1670" s="59"/>
      <c r="O1670" s="270">
        <f t="shared" si="328"/>
        <v>0</v>
      </c>
      <c r="P1670" s="269"/>
      <c r="Q1670" s="59"/>
      <c r="R1670" s="271">
        <f t="shared" si="329"/>
        <v>0</v>
      </c>
      <c r="S1670" s="269"/>
      <c r="T1670" s="59"/>
      <c r="U1670" s="270">
        <f t="shared" si="330"/>
        <v>0</v>
      </c>
      <c r="V1670" s="269"/>
      <c r="W1670" s="59"/>
      <c r="X1670" s="270">
        <f t="shared" si="331"/>
        <v>0</v>
      </c>
      <c r="Y1670" s="270">
        <f t="shared" si="332"/>
        <v>0</v>
      </c>
      <c r="Z1670" s="58"/>
      <c r="AA1670" s="58"/>
      <c r="AB1670" s="60" t="str">
        <f t="shared" si="333"/>
        <v/>
      </c>
      <c r="AC1670" s="21" t="b">
        <f t="shared" si="334"/>
        <v>0</v>
      </c>
      <c r="AD1670" s="21" t="b">
        <f t="shared" si="335"/>
        <v>0</v>
      </c>
      <c r="AE1670" s="21" t="b">
        <f t="shared" si="336"/>
        <v>0</v>
      </c>
      <c r="AF1670" s="21" t="b">
        <f ca="1">OR(AND($AC1670,NOT($AD1670)),AND($AC1670,OR(AND($G1670="",$H1670&lt;&gt;""),AND($G1670&lt;&gt;"",$H1670=""),AND($J1670="",$K1670&lt;&gt;""),AND($J1670&lt;&gt;"",$K1670=""),AND($M1670="",$N1670&lt;&gt;""),AND($M1670&lt;&gt;"",$N1670=""),AND($P1670="",$Q1670&lt;&gt;""),AND($P1670&lt;&gt;"",$Q1670=""),AND($S1670="",$T1670&lt;&gt;""),AND($S1670&lt;&gt;"",$T1670=""),AND($V1670="",$W1670&lt;&gt;""),AND($V1670&lt;&gt;"",$W1670=""))),AND($C1670&lt;&gt;"",$E1670&lt;&gt;"",LEFT(TRIM($C1670),1)&lt;&gt;LEFT(TRIM($E1670),1)),IF(OR($E1670="",$F1670=""),FALSE(),IFERROR(COUNTIF(INDIRECT("UNITS_"&amp;SUBSTITUTE(LEFT($E1670,FIND(" ",$E1670&amp;" ")-1),".","_")),$F1670)=0,TRUE())),AND($B1670&lt;&gt;"",OR(ISNUMBER(SEARCH("outro",LOWER($B1670))),ISNUMBER(SEARCH("divers",LOWER($B1670))),ISNUMBER(SEARCH("etc",LOWER($B1670))))),OR(AND(ISNUMBER(SEARCH("comunic",LOWER($B1670))),LEFT($E1670,3)&lt;&gt;"4.4"),AND(ISNUMBER(SEARCH("monitor",LOWER($B1670))),NOT(OR(LEFT($E1670,3)="1.5",LEFT($E1670,3)="2.5")))),AND($B1670&lt;&gt;"",OR(LEFT($C1670,1)="1",LEFT($C1670,1)="2"),$D1670=""),AND($D1670&lt;&gt;"",NOT(OR(LEFT($C1670,1)="1",LEFT($C1670,1)="2"))),AND($D1670&lt;&gt;"",COUNTIF(' PROJETO'!$B$14:$B$16,$D1670)=0),IF($D1670="",FALSE(),IF(COUNTIF(' PROJETO'!$B$14:$B$16,$D1670)=0,FALSE(),IFERROR(INDEX(' PROJETO'!$C$14:$C$16,MATCH($D1670,' PROJETO'!$B$14:$B$16,0))&lt;&gt;"Sim",FALSE()))))</f>
        <v>0</v>
      </c>
      <c r="AG1670" s="21" t="b">
        <f>AND($AC1670,$Y1670&gt;'CONFG.  LISTAS'!$F$4,$Z1670="",$AA1670="")</f>
        <v>0</v>
      </c>
      <c r="AH1670" s="21" t="str">
        <f t="shared" si="337"/>
        <v/>
      </c>
      <c r="AI1670" s="43" t="str">
        <f ca="1">IF(NOT($AC1670),"",IF(OR($B1670="",$C1670="",$E1670="",$F1670=""),"Preencha descrição, categoria, tipo e unidade.",IF(AND($B1670&lt;&gt;"",OR(LEFT($C1670,1)="1",LEFT($C1670,1)="2"),$D1670=""),"Informe a prática de restauração para itens diretos.",IF(AND($D1670&lt;&gt;"",NOT(OR(LEFT($C1670,1)="1",LEFT($C1670,1)="2"))),"Custos indiretos não devem pertencer a uma prática específica.",IF(AND($D1670&lt;&gt;"",COUNTIF(' PROJETO'!$B$14:$B$16,$D1670)=0),"Prática de restauração inválida ou não cadastrada.",IF(IF($D1670="",FALSE(),IF(COUNTIF(' PROJETO'!$B$14:$B$16,$D1670)=0,FALSE(),IFERROR(INDEX(' PROJETO'!$C$14:$C$16,MATCH($D1670,' PROJETO'!$B$14:$B$16,0))&lt;&gt;"Sim",FALSE()))),"A prática informada no item não foi selecionada na aba Projeto.",IF(AND(MAX($I1670,$L1670,$O1670,$R1670,$U1670,$X1670)&gt;'CONFG.  LISTAS'!$F$4,NOT(OR($Z1670&lt;&gt;"",$AA1670&lt;&gt;""))),"Memorial de cálculo ou anexo obrigatório não informado para item acima do limite.",IF(OR(AND($G1670&lt;&gt;"",$H1670&lt;&gt;"",OR($G1670&lt;=0,$H1670&lt;=0)),AND($J1670&lt;&gt;"",$K1670&lt;&gt;"",OR($J1670&lt;=0,$K1670&lt;=0)),AND($M1670&lt;&gt;"",$N1670&lt;&gt;"",OR($M1670&lt;=0,$N1670&lt;=0)),AND($P1670&lt;&gt;"",$Q1670&lt;&gt;"",OR($P1670&lt;=0,$Q1670&lt;=0)),AND($S1670&lt;&gt;"",$T1670&lt;&gt;"",OR($S1670&lt;=0,$T1670&lt;=0)),AND($V1670&lt;&gt;"",$W1670&lt;&gt;"",OR($V1670&lt;=0,$W1670&lt;=0))),"Revise os valores informados: valor unitário e quantidade devem ser maiores que zero.",IF(OR(AND($G1670="",$H1670&lt;&gt;""),AND($G1670&lt;&gt;"",$H1670=""),AND($J1670="",$K1670&lt;&gt;""),AND($J1670&lt;&gt;"",$K1670=""),AND($M1670="",$N1670&lt;&gt;""),AND($M1670&lt;&gt;"",$N1670=""),AND($P1670="",$Q1670&lt;&gt;""),AND($P1670&lt;&gt;"",$Q1670=""),AND($S1670="",$T1670&lt;&gt;""),AND($S1670&lt;&gt;"",$T1670=""),AND($V1670="",$W1670&lt;&gt;""),AND($V1670&lt;&gt;"",$W1670="")),"Há ano preenchido parcialmente: "&amp;TRIM(IF(AND($G1670="",$H1670&lt;&gt;""),"Ano 1 (falta valor unitário); ","")&amp;IF(AND($G1670&lt;&gt;"",$H1670=""),"Ano 1 (falta quantidade); ","")&amp;IF(AND($J1670="",$K1670&lt;&gt;""),"Ano 2 (falta valor unitário); ","")&amp;IF(AND($J1670&lt;&gt;"",$K1670=""),"Ano 2 (falta quantidade); ","")&amp;IF(AND($M1670="",$N1670&lt;&gt;""),"Ano 3 (falta valor unitário); ","")&amp;IF(AND($M1670&lt;&gt;"",$N1670=""),"Ano 3 (falta quantidade); ","")&amp;IF(AND($P1670="",$Q1670&lt;&gt;""),"Ano 4 (falta valor unitário); ","")&amp;IF(AND($P1670&lt;&gt;"",$Q1670=""),"Ano 4 (falta quantidade); ","")&amp;IF(AND($S1670="",$T1670&lt;&gt;""),"Ano 5 (falta valor unitário); ","")&amp;IF(AND($S1670&lt;&gt;"",$T1670=""),"Ano 5 (falta quantidade); ","")&amp;IF(AND($V1670="",$W1670&lt;&gt;""),"Ano 6 (falta valor unitário); ","")&amp;IF(AND($V1670&lt;&gt;"",$W1670=""),"Ano 6 (falta quantidade); ","")), IF(NOT(OR(AND($G1670&lt;&gt;"",$H1670&lt;&gt;""),AND($J1670&lt;&gt;"",$K1670&lt;&gt;""),AND($M1670&lt;&gt;"",$N1670&lt;&gt;""),AND($P1670&lt;&gt;"",$Q1670&lt;&gt;""),AND($S1670&lt;&gt;"",$T1670&lt;&gt;""),AND($V1670&lt;&gt;"",$W1670&lt;&gt;""))),"Informe pelo menos um ano completo com valor unitário e quantidade.",IF(AND($C1670&lt;&gt;"",$E1670&lt;&gt;"",LEFT(TRIM($C1670),1)&lt;&gt;LEFT(TRIM($E1670),1)),"Categoria e tipo estão incompatíveis.",IF(IF(OR($E1670="",$F1670=""),FALSE(),IFERROR(COUNTIF(INDIRECT("UNITS_"&amp;SUBSTITUTE(LEFT($E1670,FIND(" ",$E1670&amp;" ")-1),".","_")),$F1670)=0,TRUE())),"Unidade incompatível com o tipo selecionado.",IF(OR(AND(ISNUMBER(SEARCH("comunic",LOWER($B1670))),LEFT($E1670,3)&lt;&gt;"4.4"),AND(ISNUMBER(SEARCH("monitor",LOWER($B1670))),NOT(OR(LEFT($E1670,3)="1.5",LEFT($E1670,3)="2.5")))),"Revise a classificação do item conforme as regras de preenchimento.",IF(AND($B1670&lt;&gt;"",OR(ISNUMBER(SEARCH("outro",LOWER($B1670))),ISNUMBER(SEARCH("divers",LOWER($B1670))),ISNUMBER(SEARCH("kit",LOWER($B1670))),ISNUMBER(SEARCH("ferrament",LOWER($B1670))),ISNUMBER(SEARCH("epi",LOWER($B1670)))),NOT(OR($Z1670&lt;&gt;"",$AA1670&lt;&gt;""))),"Descrição muito genérica: detalhe melhor o item e registre o racional no memorial ou em anexo.",IF(AND($Y1670=0,$B1670&lt;&gt;"",OR($G1670&lt;&gt;"",$H1670&lt;&gt;"",$J1670&lt;&gt;"",$K1670&lt;&gt;"",$M1670&lt;&gt;"",$N1670&lt;&gt;"",$P1670&lt;&gt;"",$Q1670&lt;&gt;"",$S1670&lt;&gt;"",$T1670&lt;&gt;"",$V1670&lt;&gt;"",$W1670&lt;&gt;"")),"O item possui dados lançados, mas o total está zerado. Revise os valores informados.","")))))))))))))))</f>
        <v/>
      </c>
    </row>
    <row r="1671" spans="1:35" ht="14.25" customHeight="1" x14ac:dyDescent="0.25">
      <c r="A1671" s="57" t="str">
        <f t="shared" si="325"/>
        <v/>
      </c>
      <c r="B1671" s="61"/>
      <c r="C1671" s="61"/>
      <c r="D1671" s="58"/>
      <c r="E1671" s="61"/>
      <c r="F1671" s="61"/>
      <c r="G1671" s="272"/>
      <c r="H1671" s="62"/>
      <c r="I1671" s="273">
        <f t="shared" si="326"/>
        <v>0</v>
      </c>
      <c r="J1671" s="272"/>
      <c r="K1671" s="62"/>
      <c r="L1671" s="270">
        <f t="shared" si="327"/>
        <v>0</v>
      </c>
      <c r="M1671" s="272"/>
      <c r="N1671" s="62"/>
      <c r="O1671" s="270">
        <f t="shared" si="328"/>
        <v>0</v>
      </c>
      <c r="P1671" s="272"/>
      <c r="Q1671" s="62"/>
      <c r="R1671" s="271">
        <f t="shared" si="329"/>
        <v>0</v>
      </c>
      <c r="S1671" s="272"/>
      <c r="T1671" s="62"/>
      <c r="U1671" s="270">
        <f t="shared" si="330"/>
        <v>0</v>
      </c>
      <c r="V1671" s="272"/>
      <c r="W1671" s="62"/>
      <c r="X1671" s="270">
        <f t="shared" si="331"/>
        <v>0</v>
      </c>
      <c r="Y1671" s="270">
        <f t="shared" si="332"/>
        <v>0</v>
      </c>
      <c r="Z1671" s="61"/>
      <c r="AA1671" s="61"/>
      <c r="AB1671" s="60" t="str">
        <f t="shared" si="333"/>
        <v/>
      </c>
      <c r="AC1671" s="21" t="b">
        <f t="shared" si="334"/>
        <v>0</v>
      </c>
      <c r="AD1671" s="21" t="b">
        <f t="shared" si="335"/>
        <v>0</v>
      </c>
      <c r="AE1671" s="21" t="b">
        <f t="shared" si="336"/>
        <v>0</v>
      </c>
      <c r="AF1671" s="21" t="b">
        <f ca="1">OR(AND($AC1671,NOT($AD1671)),AND($AC1671,OR(AND($G1671="",$H1671&lt;&gt;""),AND($G1671&lt;&gt;"",$H1671=""),AND($J1671="",$K1671&lt;&gt;""),AND($J1671&lt;&gt;"",$K1671=""),AND($M1671="",$N1671&lt;&gt;""),AND($M1671&lt;&gt;"",$N1671=""),AND($P1671="",$Q1671&lt;&gt;""),AND($P1671&lt;&gt;"",$Q1671=""),AND($S1671="",$T1671&lt;&gt;""),AND($S1671&lt;&gt;"",$T1671=""),AND($V1671="",$W1671&lt;&gt;""),AND($V1671&lt;&gt;"",$W1671=""))),AND($C1671&lt;&gt;"",$E1671&lt;&gt;"",LEFT(TRIM($C1671),1)&lt;&gt;LEFT(TRIM($E1671),1)),IF(OR($E1671="",$F1671=""),FALSE(),IFERROR(COUNTIF(INDIRECT("UNITS_"&amp;SUBSTITUTE(LEFT($E1671,FIND(" ",$E1671&amp;" ")-1),".","_")),$F1671)=0,TRUE())),AND($B1671&lt;&gt;"",OR(ISNUMBER(SEARCH("outro",LOWER($B1671))),ISNUMBER(SEARCH("divers",LOWER($B1671))),ISNUMBER(SEARCH("etc",LOWER($B1671))))),OR(AND(ISNUMBER(SEARCH("comunic",LOWER($B1671))),LEFT($E1671,3)&lt;&gt;"4.4"),AND(ISNUMBER(SEARCH("monitor",LOWER($B1671))),NOT(OR(LEFT($E1671,3)="1.5",LEFT($E1671,3)="2.5")))),AND($B1671&lt;&gt;"",OR(LEFT($C1671,1)="1",LEFT($C1671,1)="2"),$D1671=""),AND($D1671&lt;&gt;"",NOT(OR(LEFT($C1671,1)="1",LEFT($C1671,1)="2"))),AND($D1671&lt;&gt;"",COUNTIF(' PROJETO'!$B$14:$B$16,$D1671)=0),IF($D1671="",FALSE(),IF(COUNTIF(' PROJETO'!$B$14:$B$16,$D1671)=0,FALSE(),IFERROR(INDEX(' PROJETO'!$C$14:$C$16,MATCH($D1671,' PROJETO'!$B$14:$B$16,0))&lt;&gt;"Sim",FALSE()))))</f>
        <v>0</v>
      </c>
      <c r="AG1671" s="21" t="b">
        <f>AND($AC1671,$Y1671&gt;'CONFG.  LISTAS'!$F$4,$Z1671="",$AA1671="")</f>
        <v>0</v>
      </c>
      <c r="AH1671" s="21" t="str">
        <f t="shared" si="337"/>
        <v/>
      </c>
      <c r="AI1671" s="43" t="str">
        <f ca="1">IF(NOT($AC1671),"",IF(OR($B1671="",$C1671="",$E1671="",$F1671=""),"Preencha descrição, categoria, tipo e unidade.",IF(AND($B1671&lt;&gt;"",OR(LEFT($C1671,1)="1",LEFT($C1671,1)="2"),$D1671=""),"Informe a prática de restauração para itens diretos.",IF(AND($D1671&lt;&gt;"",NOT(OR(LEFT($C1671,1)="1",LEFT($C1671,1)="2"))),"Custos indiretos não devem pertencer a uma prática específica.",IF(AND($D1671&lt;&gt;"",COUNTIF(' PROJETO'!$B$14:$B$16,$D1671)=0),"Prática de restauração inválida ou não cadastrada.",IF(IF($D1671="",FALSE(),IF(COUNTIF(' PROJETO'!$B$14:$B$16,$D1671)=0,FALSE(),IFERROR(INDEX(' PROJETO'!$C$14:$C$16,MATCH($D1671,' PROJETO'!$B$14:$B$16,0))&lt;&gt;"Sim",FALSE()))),"A prática informada no item não foi selecionada na aba Projeto.",IF(AND(MAX($I1671,$L1671,$O1671,$R1671,$U1671,$X1671)&gt;'CONFG.  LISTAS'!$F$4,NOT(OR($Z1671&lt;&gt;"",$AA1671&lt;&gt;""))),"Memorial de cálculo ou anexo obrigatório não informado para item acima do limite.",IF(OR(AND($G1671&lt;&gt;"",$H1671&lt;&gt;"",OR($G1671&lt;=0,$H1671&lt;=0)),AND($J1671&lt;&gt;"",$K1671&lt;&gt;"",OR($J1671&lt;=0,$K1671&lt;=0)),AND($M1671&lt;&gt;"",$N1671&lt;&gt;"",OR($M1671&lt;=0,$N1671&lt;=0)),AND($P1671&lt;&gt;"",$Q1671&lt;&gt;"",OR($P1671&lt;=0,$Q1671&lt;=0)),AND($S1671&lt;&gt;"",$T1671&lt;&gt;"",OR($S1671&lt;=0,$T1671&lt;=0)),AND($V1671&lt;&gt;"",$W1671&lt;&gt;"",OR($V1671&lt;=0,$W1671&lt;=0))),"Revise os valores informados: valor unitário e quantidade devem ser maiores que zero.",IF(OR(AND($G1671="",$H1671&lt;&gt;""),AND($G1671&lt;&gt;"",$H1671=""),AND($J1671="",$K1671&lt;&gt;""),AND($J1671&lt;&gt;"",$K1671=""),AND($M1671="",$N1671&lt;&gt;""),AND($M1671&lt;&gt;"",$N1671=""),AND($P1671="",$Q1671&lt;&gt;""),AND($P1671&lt;&gt;"",$Q1671=""),AND($S1671="",$T1671&lt;&gt;""),AND($S1671&lt;&gt;"",$T1671=""),AND($V1671="",$W1671&lt;&gt;""),AND($V1671&lt;&gt;"",$W1671="")),"Há ano preenchido parcialmente: "&amp;TRIM(IF(AND($G1671="",$H1671&lt;&gt;""),"Ano 1 (falta valor unitário); ","")&amp;IF(AND($G1671&lt;&gt;"",$H1671=""),"Ano 1 (falta quantidade); ","")&amp;IF(AND($J1671="",$K1671&lt;&gt;""),"Ano 2 (falta valor unitário); ","")&amp;IF(AND($J1671&lt;&gt;"",$K1671=""),"Ano 2 (falta quantidade); ","")&amp;IF(AND($M1671="",$N1671&lt;&gt;""),"Ano 3 (falta valor unitário); ","")&amp;IF(AND($M1671&lt;&gt;"",$N1671=""),"Ano 3 (falta quantidade); ","")&amp;IF(AND($P1671="",$Q1671&lt;&gt;""),"Ano 4 (falta valor unitário); ","")&amp;IF(AND($P1671&lt;&gt;"",$Q1671=""),"Ano 4 (falta quantidade); ","")&amp;IF(AND($S1671="",$T1671&lt;&gt;""),"Ano 5 (falta valor unitário); ","")&amp;IF(AND($S1671&lt;&gt;"",$T1671=""),"Ano 5 (falta quantidade); ","")&amp;IF(AND($V1671="",$W1671&lt;&gt;""),"Ano 6 (falta valor unitário); ","")&amp;IF(AND($V1671&lt;&gt;"",$W1671=""),"Ano 6 (falta quantidade); ","")), IF(NOT(OR(AND($G1671&lt;&gt;"",$H1671&lt;&gt;""),AND($J1671&lt;&gt;"",$K1671&lt;&gt;""),AND($M1671&lt;&gt;"",$N1671&lt;&gt;""),AND($P1671&lt;&gt;"",$Q1671&lt;&gt;""),AND($S1671&lt;&gt;"",$T1671&lt;&gt;""),AND($V1671&lt;&gt;"",$W1671&lt;&gt;""))),"Informe pelo menos um ano completo com valor unitário e quantidade.",IF(AND($C1671&lt;&gt;"",$E1671&lt;&gt;"",LEFT(TRIM($C1671),1)&lt;&gt;LEFT(TRIM($E1671),1)),"Categoria e tipo estão incompatíveis.",IF(IF(OR($E1671="",$F1671=""),FALSE(),IFERROR(COUNTIF(INDIRECT("UNITS_"&amp;SUBSTITUTE(LEFT($E1671,FIND(" ",$E1671&amp;" ")-1),".","_")),$F1671)=0,TRUE())),"Unidade incompatível com o tipo selecionado.",IF(OR(AND(ISNUMBER(SEARCH("comunic",LOWER($B1671))),LEFT($E1671,3)&lt;&gt;"4.4"),AND(ISNUMBER(SEARCH("monitor",LOWER($B1671))),NOT(OR(LEFT($E1671,3)="1.5",LEFT($E1671,3)="2.5")))),"Revise a classificação do item conforme as regras de preenchimento.",IF(AND($B1671&lt;&gt;"",OR(ISNUMBER(SEARCH("outro",LOWER($B1671))),ISNUMBER(SEARCH("divers",LOWER($B1671))),ISNUMBER(SEARCH("kit",LOWER($B1671))),ISNUMBER(SEARCH("ferrament",LOWER($B1671))),ISNUMBER(SEARCH("epi",LOWER($B1671)))),NOT(OR($Z1671&lt;&gt;"",$AA1671&lt;&gt;""))),"Descrição muito genérica: detalhe melhor o item e registre o racional no memorial ou em anexo.",IF(AND($Y1671=0,$B1671&lt;&gt;"",OR($G1671&lt;&gt;"",$H1671&lt;&gt;"",$J1671&lt;&gt;"",$K1671&lt;&gt;"",$M1671&lt;&gt;"",$N1671&lt;&gt;"",$P1671&lt;&gt;"",$Q1671&lt;&gt;"",$S1671&lt;&gt;"",$T1671&lt;&gt;"",$V1671&lt;&gt;"",$W1671&lt;&gt;"")),"O item possui dados lançados, mas o total está zerado. Revise os valores informados.","")))))))))))))))</f>
        <v/>
      </c>
    </row>
    <row r="1672" spans="1:35" ht="14.25" customHeight="1" x14ac:dyDescent="0.25">
      <c r="A1672" s="57" t="str">
        <f t="shared" si="325"/>
        <v/>
      </c>
      <c r="B1672" s="58"/>
      <c r="C1672" s="58"/>
      <c r="D1672" s="58"/>
      <c r="E1672" s="58"/>
      <c r="F1672" s="58"/>
      <c r="G1672" s="269"/>
      <c r="H1672" s="59"/>
      <c r="I1672" s="273">
        <f t="shared" si="326"/>
        <v>0</v>
      </c>
      <c r="J1672" s="269"/>
      <c r="K1672" s="59"/>
      <c r="L1672" s="270">
        <f t="shared" si="327"/>
        <v>0</v>
      </c>
      <c r="M1672" s="269"/>
      <c r="N1672" s="59"/>
      <c r="O1672" s="270">
        <f t="shared" si="328"/>
        <v>0</v>
      </c>
      <c r="P1672" s="269"/>
      <c r="Q1672" s="59"/>
      <c r="R1672" s="271">
        <f t="shared" si="329"/>
        <v>0</v>
      </c>
      <c r="S1672" s="269"/>
      <c r="T1672" s="59"/>
      <c r="U1672" s="270">
        <f t="shared" si="330"/>
        <v>0</v>
      </c>
      <c r="V1672" s="269"/>
      <c r="W1672" s="59"/>
      <c r="X1672" s="270">
        <f t="shared" si="331"/>
        <v>0</v>
      </c>
      <c r="Y1672" s="270">
        <f t="shared" si="332"/>
        <v>0</v>
      </c>
      <c r="Z1672" s="58"/>
      <c r="AA1672" s="58"/>
      <c r="AB1672" s="60" t="str">
        <f t="shared" si="333"/>
        <v/>
      </c>
      <c r="AC1672" s="21" t="b">
        <f t="shared" si="334"/>
        <v>0</v>
      </c>
      <c r="AD1672" s="21" t="b">
        <f t="shared" si="335"/>
        <v>0</v>
      </c>
      <c r="AE1672" s="21" t="b">
        <f t="shared" si="336"/>
        <v>0</v>
      </c>
      <c r="AF1672" s="21" t="b">
        <f ca="1">OR(AND($AC1672,NOT($AD1672)),AND($AC1672,OR(AND($G1672="",$H1672&lt;&gt;""),AND($G1672&lt;&gt;"",$H1672=""),AND($J1672="",$K1672&lt;&gt;""),AND($J1672&lt;&gt;"",$K1672=""),AND($M1672="",$N1672&lt;&gt;""),AND($M1672&lt;&gt;"",$N1672=""),AND($P1672="",$Q1672&lt;&gt;""),AND($P1672&lt;&gt;"",$Q1672=""),AND($S1672="",$T1672&lt;&gt;""),AND($S1672&lt;&gt;"",$T1672=""),AND($V1672="",$W1672&lt;&gt;""),AND($V1672&lt;&gt;"",$W1672=""))),AND($C1672&lt;&gt;"",$E1672&lt;&gt;"",LEFT(TRIM($C1672),1)&lt;&gt;LEFT(TRIM($E1672),1)),IF(OR($E1672="",$F1672=""),FALSE(),IFERROR(COUNTIF(INDIRECT("UNITS_"&amp;SUBSTITUTE(LEFT($E1672,FIND(" ",$E1672&amp;" ")-1),".","_")),$F1672)=0,TRUE())),AND($B1672&lt;&gt;"",OR(ISNUMBER(SEARCH("outro",LOWER($B1672))),ISNUMBER(SEARCH("divers",LOWER($B1672))),ISNUMBER(SEARCH("etc",LOWER($B1672))))),OR(AND(ISNUMBER(SEARCH("comunic",LOWER($B1672))),LEFT($E1672,3)&lt;&gt;"4.4"),AND(ISNUMBER(SEARCH("monitor",LOWER($B1672))),NOT(OR(LEFT($E1672,3)="1.5",LEFT($E1672,3)="2.5")))),AND($B1672&lt;&gt;"",OR(LEFT($C1672,1)="1",LEFT($C1672,1)="2"),$D1672=""),AND($D1672&lt;&gt;"",NOT(OR(LEFT($C1672,1)="1",LEFT($C1672,1)="2"))),AND($D1672&lt;&gt;"",COUNTIF(' PROJETO'!$B$14:$B$16,$D1672)=0),IF($D1672="",FALSE(),IF(COUNTIF(' PROJETO'!$B$14:$B$16,$D1672)=0,FALSE(),IFERROR(INDEX(' PROJETO'!$C$14:$C$16,MATCH($D1672,' PROJETO'!$B$14:$B$16,0))&lt;&gt;"Sim",FALSE()))))</f>
        <v>0</v>
      </c>
      <c r="AG1672" s="21" t="b">
        <f>AND($AC1672,$Y1672&gt;'CONFG.  LISTAS'!$F$4,$Z1672="",$AA1672="")</f>
        <v>0</v>
      </c>
      <c r="AH1672" s="21" t="str">
        <f t="shared" si="337"/>
        <v/>
      </c>
      <c r="AI1672" s="43" t="str">
        <f ca="1">IF(NOT($AC1672),"",IF(OR($B1672="",$C1672="",$E1672="",$F1672=""),"Preencha descrição, categoria, tipo e unidade.",IF(AND($B1672&lt;&gt;"",OR(LEFT($C1672,1)="1",LEFT($C1672,1)="2"),$D1672=""),"Informe a prática de restauração para itens diretos.",IF(AND($D1672&lt;&gt;"",NOT(OR(LEFT($C1672,1)="1",LEFT($C1672,1)="2"))),"Custos indiretos não devem pertencer a uma prática específica.",IF(AND($D1672&lt;&gt;"",COUNTIF(' PROJETO'!$B$14:$B$16,$D1672)=0),"Prática de restauração inválida ou não cadastrada.",IF(IF($D1672="",FALSE(),IF(COUNTIF(' PROJETO'!$B$14:$B$16,$D1672)=0,FALSE(),IFERROR(INDEX(' PROJETO'!$C$14:$C$16,MATCH($D1672,' PROJETO'!$B$14:$B$16,0))&lt;&gt;"Sim",FALSE()))),"A prática informada no item não foi selecionada na aba Projeto.",IF(AND(MAX($I1672,$L1672,$O1672,$R1672,$U1672,$X1672)&gt;'CONFG.  LISTAS'!$F$4,NOT(OR($Z1672&lt;&gt;"",$AA1672&lt;&gt;""))),"Memorial de cálculo ou anexo obrigatório não informado para item acima do limite.",IF(OR(AND($G1672&lt;&gt;"",$H1672&lt;&gt;"",OR($G1672&lt;=0,$H1672&lt;=0)),AND($J1672&lt;&gt;"",$K1672&lt;&gt;"",OR($J1672&lt;=0,$K1672&lt;=0)),AND($M1672&lt;&gt;"",$N1672&lt;&gt;"",OR($M1672&lt;=0,$N1672&lt;=0)),AND($P1672&lt;&gt;"",$Q1672&lt;&gt;"",OR($P1672&lt;=0,$Q1672&lt;=0)),AND($S1672&lt;&gt;"",$T1672&lt;&gt;"",OR($S1672&lt;=0,$T1672&lt;=0)),AND($V1672&lt;&gt;"",$W1672&lt;&gt;"",OR($V1672&lt;=0,$W1672&lt;=0))),"Revise os valores informados: valor unitário e quantidade devem ser maiores que zero.",IF(OR(AND($G1672="",$H1672&lt;&gt;""),AND($G1672&lt;&gt;"",$H1672=""),AND($J1672="",$K1672&lt;&gt;""),AND($J1672&lt;&gt;"",$K1672=""),AND($M1672="",$N1672&lt;&gt;""),AND($M1672&lt;&gt;"",$N1672=""),AND($P1672="",$Q1672&lt;&gt;""),AND($P1672&lt;&gt;"",$Q1672=""),AND($S1672="",$T1672&lt;&gt;""),AND($S1672&lt;&gt;"",$T1672=""),AND($V1672="",$W1672&lt;&gt;""),AND($V1672&lt;&gt;"",$W1672="")),"Há ano preenchido parcialmente: "&amp;TRIM(IF(AND($G1672="",$H1672&lt;&gt;""),"Ano 1 (falta valor unitário); ","")&amp;IF(AND($G1672&lt;&gt;"",$H1672=""),"Ano 1 (falta quantidade); ","")&amp;IF(AND($J1672="",$K1672&lt;&gt;""),"Ano 2 (falta valor unitário); ","")&amp;IF(AND($J1672&lt;&gt;"",$K1672=""),"Ano 2 (falta quantidade); ","")&amp;IF(AND($M1672="",$N1672&lt;&gt;""),"Ano 3 (falta valor unitário); ","")&amp;IF(AND($M1672&lt;&gt;"",$N1672=""),"Ano 3 (falta quantidade); ","")&amp;IF(AND($P1672="",$Q1672&lt;&gt;""),"Ano 4 (falta valor unitário); ","")&amp;IF(AND($P1672&lt;&gt;"",$Q1672=""),"Ano 4 (falta quantidade); ","")&amp;IF(AND($S1672="",$T1672&lt;&gt;""),"Ano 5 (falta valor unitário); ","")&amp;IF(AND($S1672&lt;&gt;"",$T1672=""),"Ano 5 (falta quantidade); ","")&amp;IF(AND($V1672="",$W1672&lt;&gt;""),"Ano 6 (falta valor unitário); ","")&amp;IF(AND($V1672&lt;&gt;"",$W1672=""),"Ano 6 (falta quantidade); ","")), IF(NOT(OR(AND($G1672&lt;&gt;"",$H1672&lt;&gt;""),AND($J1672&lt;&gt;"",$K1672&lt;&gt;""),AND($M1672&lt;&gt;"",$N1672&lt;&gt;""),AND($P1672&lt;&gt;"",$Q1672&lt;&gt;""),AND($S1672&lt;&gt;"",$T1672&lt;&gt;""),AND($V1672&lt;&gt;"",$W1672&lt;&gt;""))),"Informe pelo menos um ano completo com valor unitário e quantidade.",IF(AND($C1672&lt;&gt;"",$E1672&lt;&gt;"",LEFT(TRIM($C1672),1)&lt;&gt;LEFT(TRIM($E1672),1)),"Categoria e tipo estão incompatíveis.",IF(IF(OR($E1672="",$F1672=""),FALSE(),IFERROR(COUNTIF(INDIRECT("UNITS_"&amp;SUBSTITUTE(LEFT($E1672,FIND(" ",$E1672&amp;" ")-1),".","_")),$F1672)=0,TRUE())),"Unidade incompatível com o tipo selecionado.",IF(OR(AND(ISNUMBER(SEARCH("comunic",LOWER($B1672))),LEFT($E1672,3)&lt;&gt;"4.4"),AND(ISNUMBER(SEARCH("monitor",LOWER($B1672))),NOT(OR(LEFT($E1672,3)="1.5",LEFT($E1672,3)="2.5")))),"Revise a classificação do item conforme as regras de preenchimento.",IF(AND($B1672&lt;&gt;"",OR(ISNUMBER(SEARCH("outro",LOWER($B1672))),ISNUMBER(SEARCH("divers",LOWER($B1672))),ISNUMBER(SEARCH("kit",LOWER($B1672))),ISNUMBER(SEARCH("ferrament",LOWER($B1672))),ISNUMBER(SEARCH("epi",LOWER($B1672)))),NOT(OR($Z1672&lt;&gt;"",$AA1672&lt;&gt;""))),"Descrição muito genérica: detalhe melhor o item e registre o racional no memorial ou em anexo.",IF(AND($Y1672=0,$B1672&lt;&gt;"",OR($G1672&lt;&gt;"",$H1672&lt;&gt;"",$J1672&lt;&gt;"",$K1672&lt;&gt;"",$M1672&lt;&gt;"",$N1672&lt;&gt;"",$P1672&lt;&gt;"",$Q1672&lt;&gt;"",$S1672&lt;&gt;"",$T1672&lt;&gt;"",$V1672&lt;&gt;"",$W1672&lt;&gt;"")),"O item possui dados lançados, mas o total está zerado. Revise os valores informados.","")))))))))))))))</f>
        <v/>
      </c>
    </row>
    <row r="1673" spans="1:35" ht="14.25" customHeight="1" x14ac:dyDescent="0.25">
      <c r="A1673" s="57" t="str">
        <f t="shared" si="325"/>
        <v/>
      </c>
      <c r="B1673" s="61"/>
      <c r="C1673" s="61"/>
      <c r="D1673" s="58"/>
      <c r="E1673" s="61"/>
      <c r="F1673" s="61"/>
      <c r="G1673" s="272"/>
      <c r="H1673" s="62"/>
      <c r="I1673" s="273">
        <f t="shared" si="326"/>
        <v>0</v>
      </c>
      <c r="J1673" s="272"/>
      <c r="K1673" s="62"/>
      <c r="L1673" s="270">
        <f t="shared" si="327"/>
        <v>0</v>
      </c>
      <c r="M1673" s="272"/>
      <c r="N1673" s="62"/>
      <c r="O1673" s="270">
        <f t="shared" si="328"/>
        <v>0</v>
      </c>
      <c r="P1673" s="272"/>
      <c r="Q1673" s="62"/>
      <c r="R1673" s="271">
        <f t="shared" si="329"/>
        <v>0</v>
      </c>
      <c r="S1673" s="272"/>
      <c r="T1673" s="62"/>
      <c r="U1673" s="270">
        <f t="shared" si="330"/>
        <v>0</v>
      </c>
      <c r="V1673" s="272"/>
      <c r="W1673" s="62"/>
      <c r="X1673" s="270">
        <f t="shared" si="331"/>
        <v>0</v>
      </c>
      <c r="Y1673" s="270">
        <f t="shared" si="332"/>
        <v>0</v>
      </c>
      <c r="Z1673" s="61"/>
      <c r="AA1673" s="61"/>
      <c r="AB1673" s="60" t="str">
        <f t="shared" si="333"/>
        <v/>
      </c>
      <c r="AC1673" s="21" t="b">
        <f t="shared" si="334"/>
        <v>0</v>
      </c>
      <c r="AD1673" s="21" t="b">
        <f t="shared" si="335"/>
        <v>0</v>
      </c>
      <c r="AE1673" s="21" t="b">
        <f t="shared" si="336"/>
        <v>0</v>
      </c>
      <c r="AF1673" s="21" t="b">
        <f ca="1">OR(AND($AC1673,NOT($AD1673)),AND($AC1673,OR(AND($G1673="",$H1673&lt;&gt;""),AND($G1673&lt;&gt;"",$H1673=""),AND($J1673="",$K1673&lt;&gt;""),AND($J1673&lt;&gt;"",$K1673=""),AND($M1673="",$N1673&lt;&gt;""),AND($M1673&lt;&gt;"",$N1673=""),AND($P1673="",$Q1673&lt;&gt;""),AND($P1673&lt;&gt;"",$Q1673=""),AND($S1673="",$T1673&lt;&gt;""),AND($S1673&lt;&gt;"",$T1673=""),AND($V1673="",$W1673&lt;&gt;""),AND($V1673&lt;&gt;"",$W1673=""))),AND($C1673&lt;&gt;"",$E1673&lt;&gt;"",LEFT(TRIM($C1673),1)&lt;&gt;LEFT(TRIM($E1673),1)),IF(OR($E1673="",$F1673=""),FALSE(),IFERROR(COUNTIF(INDIRECT("UNITS_"&amp;SUBSTITUTE(LEFT($E1673,FIND(" ",$E1673&amp;" ")-1),".","_")),$F1673)=0,TRUE())),AND($B1673&lt;&gt;"",OR(ISNUMBER(SEARCH("outro",LOWER($B1673))),ISNUMBER(SEARCH("divers",LOWER($B1673))),ISNUMBER(SEARCH("etc",LOWER($B1673))))),OR(AND(ISNUMBER(SEARCH("comunic",LOWER($B1673))),LEFT($E1673,3)&lt;&gt;"4.4"),AND(ISNUMBER(SEARCH("monitor",LOWER($B1673))),NOT(OR(LEFT($E1673,3)="1.5",LEFT($E1673,3)="2.5")))),AND($B1673&lt;&gt;"",OR(LEFT($C1673,1)="1",LEFT($C1673,1)="2"),$D1673=""),AND($D1673&lt;&gt;"",NOT(OR(LEFT($C1673,1)="1",LEFT($C1673,1)="2"))),AND($D1673&lt;&gt;"",COUNTIF(' PROJETO'!$B$14:$B$16,$D1673)=0),IF($D1673="",FALSE(),IF(COUNTIF(' PROJETO'!$B$14:$B$16,$D1673)=0,FALSE(),IFERROR(INDEX(' PROJETO'!$C$14:$C$16,MATCH($D1673,' PROJETO'!$B$14:$B$16,0))&lt;&gt;"Sim",FALSE()))))</f>
        <v>0</v>
      </c>
      <c r="AG1673" s="21" t="b">
        <f>AND($AC1673,$Y1673&gt;'CONFG.  LISTAS'!$F$4,$Z1673="",$AA1673="")</f>
        <v>0</v>
      </c>
      <c r="AH1673" s="21" t="str">
        <f t="shared" si="337"/>
        <v/>
      </c>
      <c r="AI1673" s="43" t="str">
        <f ca="1">IF(NOT($AC1673),"",IF(OR($B1673="",$C1673="",$E1673="",$F1673=""),"Preencha descrição, categoria, tipo e unidade.",IF(AND($B1673&lt;&gt;"",OR(LEFT($C1673,1)="1",LEFT($C1673,1)="2"),$D1673=""),"Informe a prática de restauração para itens diretos.",IF(AND($D1673&lt;&gt;"",NOT(OR(LEFT($C1673,1)="1",LEFT($C1673,1)="2"))),"Custos indiretos não devem pertencer a uma prática específica.",IF(AND($D1673&lt;&gt;"",COUNTIF(' PROJETO'!$B$14:$B$16,$D1673)=0),"Prática de restauração inválida ou não cadastrada.",IF(IF($D1673="",FALSE(),IF(COUNTIF(' PROJETO'!$B$14:$B$16,$D1673)=0,FALSE(),IFERROR(INDEX(' PROJETO'!$C$14:$C$16,MATCH($D1673,' PROJETO'!$B$14:$B$16,0))&lt;&gt;"Sim",FALSE()))),"A prática informada no item não foi selecionada na aba Projeto.",IF(AND(MAX($I1673,$L1673,$O1673,$R1673,$U1673,$X1673)&gt;'CONFG.  LISTAS'!$F$4,NOT(OR($Z1673&lt;&gt;"",$AA1673&lt;&gt;""))),"Memorial de cálculo ou anexo obrigatório não informado para item acima do limite.",IF(OR(AND($G1673&lt;&gt;"",$H1673&lt;&gt;"",OR($G1673&lt;=0,$H1673&lt;=0)),AND($J1673&lt;&gt;"",$K1673&lt;&gt;"",OR($J1673&lt;=0,$K1673&lt;=0)),AND($M1673&lt;&gt;"",$N1673&lt;&gt;"",OR($M1673&lt;=0,$N1673&lt;=0)),AND($P1673&lt;&gt;"",$Q1673&lt;&gt;"",OR($P1673&lt;=0,$Q1673&lt;=0)),AND($S1673&lt;&gt;"",$T1673&lt;&gt;"",OR($S1673&lt;=0,$T1673&lt;=0)),AND($V1673&lt;&gt;"",$W1673&lt;&gt;"",OR($V1673&lt;=0,$W1673&lt;=0))),"Revise os valores informados: valor unitário e quantidade devem ser maiores que zero.",IF(OR(AND($G1673="",$H1673&lt;&gt;""),AND($G1673&lt;&gt;"",$H1673=""),AND($J1673="",$K1673&lt;&gt;""),AND($J1673&lt;&gt;"",$K1673=""),AND($M1673="",$N1673&lt;&gt;""),AND($M1673&lt;&gt;"",$N1673=""),AND($P1673="",$Q1673&lt;&gt;""),AND($P1673&lt;&gt;"",$Q1673=""),AND($S1673="",$T1673&lt;&gt;""),AND($S1673&lt;&gt;"",$T1673=""),AND($V1673="",$W1673&lt;&gt;""),AND($V1673&lt;&gt;"",$W1673="")),"Há ano preenchido parcialmente: "&amp;TRIM(IF(AND($G1673="",$H1673&lt;&gt;""),"Ano 1 (falta valor unitário); ","")&amp;IF(AND($G1673&lt;&gt;"",$H1673=""),"Ano 1 (falta quantidade); ","")&amp;IF(AND($J1673="",$K1673&lt;&gt;""),"Ano 2 (falta valor unitário); ","")&amp;IF(AND($J1673&lt;&gt;"",$K1673=""),"Ano 2 (falta quantidade); ","")&amp;IF(AND($M1673="",$N1673&lt;&gt;""),"Ano 3 (falta valor unitário); ","")&amp;IF(AND($M1673&lt;&gt;"",$N1673=""),"Ano 3 (falta quantidade); ","")&amp;IF(AND($P1673="",$Q1673&lt;&gt;""),"Ano 4 (falta valor unitário); ","")&amp;IF(AND($P1673&lt;&gt;"",$Q1673=""),"Ano 4 (falta quantidade); ","")&amp;IF(AND($S1673="",$T1673&lt;&gt;""),"Ano 5 (falta valor unitário); ","")&amp;IF(AND($S1673&lt;&gt;"",$T1673=""),"Ano 5 (falta quantidade); ","")&amp;IF(AND($V1673="",$W1673&lt;&gt;""),"Ano 6 (falta valor unitário); ","")&amp;IF(AND($V1673&lt;&gt;"",$W1673=""),"Ano 6 (falta quantidade); ","")), IF(NOT(OR(AND($G1673&lt;&gt;"",$H1673&lt;&gt;""),AND($J1673&lt;&gt;"",$K1673&lt;&gt;""),AND($M1673&lt;&gt;"",$N1673&lt;&gt;""),AND($P1673&lt;&gt;"",$Q1673&lt;&gt;""),AND($S1673&lt;&gt;"",$T1673&lt;&gt;""),AND($V1673&lt;&gt;"",$W1673&lt;&gt;""))),"Informe pelo menos um ano completo com valor unitário e quantidade.",IF(AND($C1673&lt;&gt;"",$E1673&lt;&gt;"",LEFT(TRIM($C1673),1)&lt;&gt;LEFT(TRIM($E1673),1)),"Categoria e tipo estão incompatíveis.",IF(IF(OR($E1673="",$F1673=""),FALSE(),IFERROR(COUNTIF(INDIRECT("UNITS_"&amp;SUBSTITUTE(LEFT($E1673,FIND(" ",$E1673&amp;" ")-1),".","_")),$F1673)=0,TRUE())),"Unidade incompatível com o tipo selecionado.",IF(OR(AND(ISNUMBER(SEARCH("comunic",LOWER($B1673))),LEFT($E1673,3)&lt;&gt;"4.4"),AND(ISNUMBER(SEARCH("monitor",LOWER($B1673))),NOT(OR(LEFT($E1673,3)="1.5",LEFT($E1673,3)="2.5")))),"Revise a classificação do item conforme as regras de preenchimento.",IF(AND($B1673&lt;&gt;"",OR(ISNUMBER(SEARCH("outro",LOWER($B1673))),ISNUMBER(SEARCH("divers",LOWER($B1673))),ISNUMBER(SEARCH("kit",LOWER($B1673))),ISNUMBER(SEARCH("ferrament",LOWER($B1673))),ISNUMBER(SEARCH("epi",LOWER($B1673)))),NOT(OR($Z1673&lt;&gt;"",$AA1673&lt;&gt;""))),"Descrição muito genérica: detalhe melhor o item e registre o racional no memorial ou em anexo.",IF(AND($Y1673=0,$B1673&lt;&gt;"",OR($G1673&lt;&gt;"",$H1673&lt;&gt;"",$J1673&lt;&gt;"",$K1673&lt;&gt;"",$M1673&lt;&gt;"",$N1673&lt;&gt;"",$P1673&lt;&gt;"",$Q1673&lt;&gt;"",$S1673&lt;&gt;"",$T1673&lt;&gt;"",$V1673&lt;&gt;"",$W1673&lt;&gt;"")),"O item possui dados lançados, mas o total está zerado. Revise os valores informados.","")))))))))))))))</f>
        <v/>
      </c>
    </row>
    <row r="1674" spans="1:35" ht="14.25" customHeight="1" x14ac:dyDescent="0.25">
      <c r="A1674" s="57" t="str">
        <f t="shared" ref="A1674:A1737" si="338">AH1674</f>
        <v/>
      </c>
      <c r="B1674" s="58"/>
      <c r="C1674" s="58"/>
      <c r="D1674" s="58"/>
      <c r="E1674" s="58"/>
      <c r="F1674" s="58"/>
      <c r="G1674" s="269"/>
      <c r="H1674" s="59"/>
      <c r="I1674" s="273">
        <f t="shared" ref="I1674:I1737" si="339">IFERROR(G1674*H1674,0)</f>
        <v>0</v>
      </c>
      <c r="J1674" s="269"/>
      <c r="K1674" s="59"/>
      <c r="L1674" s="270">
        <f t="shared" ref="L1674:L1737" si="340">IFERROR(J1674*K1674,0)</f>
        <v>0</v>
      </c>
      <c r="M1674" s="269"/>
      <c r="N1674" s="59"/>
      <c r="O1674" s="270">
        <f t="shared" ref="O1674:O1737" si="341">IFERROR(M1674*N1674,0)</f>
        <v>0</v>
      </c>
      <c r="P1674" s="269"/>
      <c r="Q1674" s="59"/>
      <c r="R1674" s="271">
        <f t="shared" ref="R1674:R1737" si="342">IFERROR(P1674*Q1674,0)</f>
        <v>0</v>
      </c>
      <c r="S1674" s="269"/>
      <c r="T1674" s="59"/>
      <c r="U1674" s="270">
        <f t="shared" ref="U1674:U1737" si="343">IFERROR(S1674*T1674,0)</f>
        <v>0</v>
      </c>
      <c r="V1674" s="269"/>
      <c r="W1674" s="59"/>
      <c r="X1674" s="270">
        <f t="shared" ref="X1674:X1737" si="344">IFERROR(V1674*W1674,0)</f>
        <v>0</v>
      </c>
      <c r="Y1674" s="270">
        <f t="shared" ref="Y1674:Y1737" si="345">SUM(I1674,L1674,O1674,R1674,U1674,X1674)</f>
        <v>0</v>
      </c>
      <c r="Z1674" s="58"/>
      <c r="AA1674" s="58"/>
      <c r="AB1674" s="60" t="str">
        <f t="shared" ref="AB1674:AB1737" si="346">IF($B1674="","",TEXT(ROW()-4,"000"))</f>
        <v/>
      </c>
      <c r="AC1674" s="21" t="b">
        <f t="shared" ref="AC1674:AC1737" si="347">OR(LEN($B1674&amp;"")&gt;0,LEN($C1674&amp;"")&gt;0,LEN($D1674&amp;"")&gt;0,LEN($E1674&amp;"")&gt;0,LEN($F1674&amp;"")&gt;0,LEN($G1674&amp;"")&gt;0,LEN($H1674&amp;"")&gt;0,LEN($J1674&amp;"")&gt;0,LEN($K1674&amp;"")&gt;0,LEN($M1674&amp;"")&gt;0,LEN($N1674&amp;"")&gt;0,LEN($P1674&amp;"")&gt;0,LEN($Q1674&amp;"")&gt;0,LEN($S1674&amp;"")&gt;0,LEN($T1674&amp;"")&gt;0,LEN($V1674&amp;"")&gt;0,LEN($W1674&amp;"")&gt;0,LEN($Z1674&amp;"")&gt;0,LEN($AA1674&amp;"")&gt;0)</f>
        <v>0</v>
      </c>
      <c r="AD1674" s="21" t="b">
        <f t="shared" ref="AD1674:AD1737" si="348">AND($B1674&lt;&gt;"",$C1674&lt;&gt;"",$E1674&lt;&gt;"",$F1674&lt;&gt;"")</f>
        <v>0</v>
      </c>
      <c r="AE1674" s="21" t="b">
        <f t="shared" ref="AE1674:AE1737" si="349">OR(AND($G1674&lt;&gt;"",$H1674&lt;&gt;""),AND($J1674&lt;&gt;"",$K1674&lt;&gt;""),AND($M1674&lt;&gt;"",$N1674&lt;&gt;""),AND($P1674&lt;&gt;"",$Q1674&lt;&gt;""),AND($S1674&lt;&gt;"",$T1674&lt;&gt;""),AND($V1674&lt;&gt;"",$W1674&lt;&gt;""))</f>
        <v>0</v>
      </c>
      <c r="AF1674" s="21" t="b">
        <f ca="1">OR(AND($AC1674,NOT($AD1674)),AND($AC1674,OR(AND($G1674="",$H1674&lt;&gt;""),AND($G1674&lt;&gt;"",$H1674=""),AND($J1674="",$K1674&lt;&gt;""),AND($J1674&lt;&gt;"",$K1674=""),AND($M1674="",$N1674&lt;&gt;""),AND($M1674&lt;&gt;"",$N1674=""),AND($P1674="",$Q1674&lt;&gt;""),AND($P1674&lt;&gt;"",$Q1674=""),AND($S1674="",$T1674&lt;&gt;""),AND($S1674&lt;&gt;"",$T1674=""),AND($V1674="",$W1674&lt;&gt;""),AND($V1674&lt;&gt;"",$W1674=""))),AND($C1674&lt;&gt;"",$E1674&lt;&gt;"",LEFT(TRIM($C1674),1)&lt;&gt;LEFT(TRIM($E1674),1)),IF(OR($E1674="",$F1674=""),FALSE(),IFERROR(COUNTIF(INDIRECT("UNITS_"&amp;SUBSTITUTE(LEFT($E1674,FIND(" ",$E1674&amp;" ")-1),".","_")),$F1674)=0,TRUE())),AND($B1674&lt;&gt;"",OR(ISNUMBER(SEARCH("outro",LOWER($B1674))),ISNUMBER(SEARCH("divers",LOWER($B1674))),ISNUMBER(SEARCH("etc",LOWER($B1674))))),OR(AND(ISNUMBER(SEARCH("comunic",LOWER($B1674))),LEFT($E1674,3)&lt;&gt;"4.4"),AND(ISNUMBER(SEARCH("monitor",LOWER($B1674))),NOT(OR(LEFT($E1674,3)="1.5",LEFT($E1674,3)="2.5")))),AND($B1674&lt;&gt;"",OR(LEFT($C1674,1)="1",LEFT($C1674,1)="2"),$D1674=""),AND($D1674&lt;&gt;"",NOT(OR(LEFT($C1674,1)="1",LEFT($C1674,1)="2"))),AND($D1674&lt;&gt;"",COUNTIF(' PROJETO'!$B$14:$B$16,$D1674)=0),IF($D1674="",FALSE(),IF(COUNTIF(' PROJETO'!$B$14:$B$16,$D1674)=0,FALSE(),IFERROR(INDEX(' PROJETO'!$C$14:$C$16,MATCH($D1674,' PROJETO'!$B$14:$B$16,0))&lt;&gt;"Sim",FALSE()))))</f>
        <v>0</v>
      </c>
      <c r="AG1674" s="21" t="b">
        <f>AND($AC1674,$Y1674&gt;'CONFG.  LISTAS'!$F$4,$Z1674="",$AA1674="")</f>
        <v>0</v>
      </c>
      <c r="AH1674" s="21" t="str">
        <f t="shared" ref="AH1674:AH1737" si="350">IF(NOT($AC1674),"",IF($AG1674,"⚠",IF(OR(AND($AC1674,NOT($AE1674)),$AF1674),"◔","✓")))</f>
        <v/>
      </c>
      <c r="AI1674" s="43" t="str">
        <f ca="1">IF(NOT($AC1674),"",IF(OR($B1674="",$C1674="",$E1674="",$F1674=""),"Preencha descrição, categoria, tipo e unidade.",IF(AND($B1674&lt;&gt;"",OR(LEFT($C1674,1)="1",LEFT($C1674,1)="2"),$D1674=""),"Informe a prática de restauração para itens diretos.",IF(AND($D1674&lt;&gt;"",NOT(OR(LEFT($C1674,1)="1",LEFT($C1674,1)="2"))),"Custos indiretos não devem pertencer a uma prática específica.",IF(AND($D1674&lt;&gt;"",COUNTIF(' PROJETO'!$B$14:$B$16,$D1674)=0),"Prática de restauração inválida ou não cadastrada.",IF(IF($D1674="",FALSE(),IF(COUNTIF(' PROJETO'!$B$14:$B$16,$D1674)=0,FALSE(),IFERROR(INDEX(' PROJETO'!$C$14:$C$16,MATCH($D1674,' PROJETO'!$B$14:$B$16,0))&lt;&gt;"Sim",FALSE()))),"A prática informada no item não foi selecionada na aba Projeto.",IF(AND(MAX($I1674,$L1674,$O1674,$R1674,$U1674,$X1674)&gt;'CONFG.  LISTAS'!$F$4,NOT(OR($Z1674&lt;&gt;"",$AA1674&lt;&gt;""))),"Memorial de cálculo ou anexo obrigatório não informado para item acima do limite.",IF(OR(AND($G1674&lt;&gt;"",$H1674&lt;&gt;"",OR($G1674&lt;=0,$H1674&lt;=0)),AND($J1674&lt;&gt;"",$K1674&lt;&gt;"",OR($J1674&lt;=0,$K1674&lt;=0)),AND($M1674&lt;&gt;"",$N1674&lt;&gt;"",OR($M1674&lt;=0,$N1674&lt;=0)),AND($P1674&lt;&gt;"",$Q1674&lt;&gt;"",OR($P1674&lt;=0,$Q1674&lt;=0)),AND($S1674&lt;&gt;"",$T1674&lt;&gt;"",OR($S1674&lt;=0,$T1674&lt;=0)),AND($V1674&lt;&gt;"",$W1674&lt;&gt;"",OR($V1674&lt;=0,$W1674&lt;=0))),"Revise os valores informados: valor unitário e quantidade devem ser maiores que zero.",IF(OR(AND($G1674="",$H1674&lt;&gt;""),AND($G1674&lt;&gt;"",$H1674=""),AND($J1674="",$K1674&lt;&gt;""),AND($J1674&lt;&gt;"",$K1674=""),AND($M1674="",$N1674&lt;&gt;""),AND($M1674&lt;&gt;"",$N1674=""),AND($P1674="",$Q1674&lt;&gt;""),AND($P1674&lt;&gt;"",$Q1674=""),AND($S1674="",$T1674&lt;&gt;""),AND($S1674&lt;&gt;"",$T1674=""),AND($V1674="",$W1674&lt;&gt;""),AND($V1674&lt;&gt;"",$W1674="")),"Há ano preenchido parcialmente: "&amp;TRIM(IF(AND($G1674="",$H1674&lt;&gt;""),"Ano 1 (falta valor unitário); ","")&amp;IF(AND($G1674&lt;&gt;"",$H1674=""),"Ano 1 (falta quantidade); ","")&amp;IF(AND($J1674="",$K1674&lt;&gt;""),"Ano 2 (falta valor unitário); ","")&amp;IF(AND($J1674&lt;&gt;"",$K1674=""),"Ano 2 (falta quantidade); ","")&amp;IF(AND($M1674="",$N1674&lt;&gt;""),"Ano 3 (falta valor unitário); ","")&amp;IF(AND($M1674&lt;&gt;"",$N1674=""),"Ano 3 (falta quantidade); ","")&amp;IF(AND($P1674="",$Q1674&lt;&gt;""),"Ano 4 (falta valor unitário); ","")&amp;IF(AND($P1674&lt;&gt;"",$Q1674=""),"Ano 4 (falta quantidade); ","")&amp;IF(AND($S1674="",$T1674&lt;&gt;""),"Ano 5 (falta valor unitário); ","")&amp;IF(AND($S1674&lt;&gt;"",$T1674=""),"Ano 5 (falta quantidade); ","")&amp;IF(AND($V1674="",$W1674&lt;&gt;""),"Ano 6 (falta valor unitário); ","")&amp;IF(AND($V1674&lt;&gt;"",$W1674=""),"Ano 6 (falta quantidade); ","")), IF(NOT(OR(AND($G1674&lt;&gt;"",$H1674&lt;&gt;""),AND($J1674&lt;&gt;"",$K1674&lt;&gt;""),AND($M1674&lt;&gt;"",$N1674&lt;&gt;""),AND($P1674&lt;&gt;"",$Q1674&lt;&gt;""),AND($S1674&lt;&gt;"",$T1674&lt;&gt;""),AND($V1674&lt;&gt;"",$W1674&lt;&gt;""))),"Informe pelo menos um ano completo com valor unitário e quantidade.",IF(AND($C1674&lt;&gt;"",$E1674&lt;&gt;"",LEFT(TRIM($C1674),1)&lt;&gt;LEFT(TRIM($E1674),1)),"Categoria e tipo estão incompatíveis.",IF(IF(OR($E1674="",$F1674=""),FALSE(),IFERROR(COUNTIF(INDIRECT("UNITS_"&amp;SUBSTITUTE(LEFT($E1674,FIND(" ",$E1674&amp;" ")-1),".","_")),$F1674)=0,TRUE())),"Unidade incompatível com o tipo selecionado.",IF(OR(AND(ISNUMBER(SEARCH("comunic",LOWER($B1674))),LEFT($E1674,3)&lt;&gt;"4.4"),AND(ISNUMBER(SEARCH("monitor",LOWER($B1674))),NOT(OR(LEFT($E1674,3)="1.5",LEFT($E1674,3)="2.5")))),"Revise a classificação do item conforme as regras de preenchimento.",IF(AND($B1674&lt;&gt;"",OR(ISNUMBER(SEARCH("outro",LOWER($B1674))),ISNUMBER(SEARCH("divers",LOWER($B1674))),ISNUMBER(SEARCH("kit",LOWER($B1674))),ISNUMBER(SEARCH("ferrament",LOWER($B1674))),ISNUMBER(SEARCH("epi",LOWER($B1674)))),NOT(OR($Z1674&lt;&gt;"",$AA1674&lt;&gt;""))),"Descrição muito genérica: detalhe melhor o item e registre o racional no memorial ou em anexo.",IF(AND($Y1674=0,$B1674&lt;&gt;"",OR($G1674&lt;&gt;"",$H1674&lt;&gt;"",$J1674&lt;&gt;"",$K1674&lt;&gt;"",$M1674&lt;&gt;"",$N1674&lt;&gt;"",$P1674&lt;&gt;"",$Q1674&lt;&gt;"",$S1674&lt;&gt;"",$T1674&lt;&gt;"",$V1674&lt;&gt;"",$W1674&lt;&gt;"")),"O item possui dados lançados, mas o total está zerado. Revise os valores informados.","")))))))))))))))</f>
        <v/>
      </c>
    </row>
    <row r="1675" spans="1:35" ht="14.25" customHeight="1" x14ac:dyDescent="0.25">
      <c r="A1675" s="57" t="str">
        <f t="shared" si="338"/>
        <v/>
      </c>
      <c r="B1675" s="61"/>
      <c r="C1675" s="61"/>
      <c r="D1675" s="58"/>
      <c r="E1675" s="61"/>
      <c r="F1675" s="61"/>
      <c r="G1675" s="272"/>
      <c r="H1675" s="62"/>
      <c r="I1675" s="273">
        <f t="shared" si="339"/>
        <v>0</v>
      </c>
      <c r="J1675" s="272"/>
      <c r="K1675" s="62"/>
      <c r="L1675" s="270">
        <f t="shared" si="340"/>
        <v>0</v>
      </c>
      <c r="M1675" s="272"/>
      <c r="N1675" s="62"/>
      <c r="O1675" s="270">
        <f t="shared" si="341"/>
        <v>0</v>
      </c>
      <c r="P1675" s="272"/>
      <c r="Q1675" s="62"/>
      <c r="R1675" s="271">
        <f t="shared" si="342"/>
        <v>0</v>
      </c>
      <c r="S1675" s="272"/>
      <c r="T1675" s="62"/>
      <c r="U1675" s="270">
        <f t="shared" si="343"/>
        <v>0</v>
      </c>
      <c r="V1675" s="272"/>
      <c r="W1675" s="62"/>
      <c r="X1675" s="270">
        <f t="shared" si="344"/>
        <v>0</v>
      </c>
      <c r="Y1675" s="270">
        <f t="shared" si="345"/>
        <v>0</v>
      </c>
      <c r="Z1675" s="61"/>
      <c r="AA1675" s="61"/>
      <c r="AB1675" s="60" t="str">
        <f t="shared" si="346"/>
        <v/>
      </c>
      <c r="AC1675" s="21" t="b">
        <f t="shared" si="347"/>
        <v>0</v>
      </c>
      <c r="AD1675" s="21" t="b">
        <f t="shared" si="348"/>
        <v>0</v>
      </c>
      <c r="AE1675" s="21" t="b">
        <f t="shared" si="349"/>
        <v>0</v>
      </c>
      <c r="AF1675" s="21" t="b">
        <f ca="1">OR(AND($AC1675,NOT($AD1675)),AND($AC1675,OR(AND($G1675="",$H1675&lt;&gt;""),AND($G1675&lt;&gt;"",$H1675=""),AND($J1675="",$K1675&lt;&gt;""),AND($J1675&lt;&gt;"",$K1675=""),AND($M1675="",$N1675&lt;&gt;""),AND($M1675&lt;&gt;"",$N1675=""),AND($P1675="",$Q1675&lt;&gt;""),AND($P1675&lt;&gt;"",$Q1675=""),AND($S1675="",$T1675&lt;&gt;""),AND($S1675&lt;&gt;"",$T1675=""),AND($V1675="",$W1675&lt;&gt;""),AND($V1675&lt;&gt;"",$W1675=""))),AND($C1675&lt;&gt;"",$E1675&lt;&gt;"",LEFT(TRIM($C1675),1)&lt;&gt;LEFT(TRIM($E1675),1)),IF(OR($E1675="",$F1675=""),FALSE(),IFERROR(COUNTIF(INDIRECT("UNITS_"&amp;SUBSTITUTE(LEFT($E1675,FIND(" ",$E1675&amp;" ")-1),".","_")),$F1675)=0,TRUE())),AND($B1675&lt;&gt;"",OR(ISNUMBER(SEARCH("outro",LOWER($B1675))),ISNUMBER(SEARCH("divers",LOWER($B1675))),ISNUMBER(SEARCH("etc",LOWER($B1675))))),OR(AND(ISNUMBER(SEARCH("comunic",LOWER($B1675))),LEFT($E1675,3)&lt;&gt;"4.4"),AND(ISNUMBER(SEARCH("monitor",LOWER($B1675))),NOT(OR(LEFT($E1675,3)="1.5",LEFT($E1675,3)="2.5")))),AND($B1675&lt;&gt;"",OR(LEFT($C1675,1)="1",LEFT($C1675,1)="2"),$D1675=""),AND($D1675&lt;&gt;"",NOT(OR(LEFT($C1675,1)="1",LEFT($C1675,1)="2"))),AND($D1675&lt;&gt;"",COUNTIF(' PROJETO'!$B$14:$B$16,$D1675)=0),IF($D1675="",FALSE(),IF(COUNTIF(' PROJETO'!$B$14:$B$16,$D1675)=0,FALSE(),IFERROR(INDEX(' PROJETO'!$C$14:$C$16,MATCH($D1675,' PROJETO'!$B$14:$B$16,0))&lt;&gt;"Sim",FALSE()))))</f>
        <v>0</v>
      </c>
      <c r="AG1675" s="21" t="b">
        <f>AND($AC1675,$Y1675&gt;'CONFG.  LISTAS'!$F$4,$Z1675="",$AA1675="")</f>
        <v>0</v>
      </c>
      <c r="AH1675" s="21" t="str">
        <f t="shared" si="350"/>
        <v/>
      </c>
      <c r="AI1675" s="43" t="str">
        <f ca="1">IF(NOT($AC1675),"",IF(OR($B1675="",$C1675="",$E1675="",$F1675=""),"Preencha descrição, categoria, tipo e unidade.",IF(AND($B1675&lt;&gt;"",OR(LEFT($C1675,1)="1",LEFT($C1675,1)="2"),$D1675=""),"Informe a prática de restauração para itens diretos.",IF(AND($D1675&lt;&gt;"",NOT(OR(LEFT($C1675,1)="1",LEFT($C1675,1)="2"))),"Custos indiretos não devem pertencer a uma prática específica.",IF(AND($D1675&lt;&gt;"",COUNTIF(' PROJETO'!$B$14:$B$16,$D1675)=0),"Prática de restauração inválida ou não cadastrada.",IF(IF($D1675="",FALSE(),IF(COUNTIF(' PROJETO'!$B$14:$B$16,$D1675)=0,FALSE(),IFERROR(INDEX(' PROJETO'!$C$14:$C$16,MATCH($D1675,' PROJETO'!$B$14:$B$16,0))&lt;&gt;"Sim",FALSE()))),"A prática informada no item não foi selecionada na aba Projeto.",IF(AND(MAX($I1675,$L1675,$O1675,$R1675,$U1675,$X1675)&gt;'CONFG.  LISTAS'!$F$4,NOT(OR($Z1675&lt;&gt;"",$AA1675&lt;&gt;""))),"Memorial de cálculo ou anexo obrigatório não informado para item acima do limite.",IF(OR(AND($G1675&lt;&gt;"",$H1675&lt;&gt;"",OR($G1675&lt;=0,$H1675&lt;=0)),AND($J1675&lt;&gt;"",$K1675&lt;&gt;"",OR($J1675&lt;=0,$K1675&lt;=0)),AND($M1675&lt;&gt;"",$N1675&lt;&gt;"",OR($M1675&lt;=0,$N1675&lt;=0)),AND($P1675&lt;&gt;"",$Q1675&lt;&gt;"",OR($P1675&lt;=0,$Q1675&lt;=0)),AND($S1675&lt;&gt;"",$T1675&lt;&gt;"",OR($S1675&lt;=0,$T1675&lt;=0)),AND($V1675&lt;&gt;"",$W1675&lt;&gt;"",OR($V1675&lt;=0,$W1675&lt;=0))),"Revise os valores informados: valor unitário e quantidade devem ser maiores que zero.",IF(OR(AND($G1675="",$H1675&lt;&gt;""),AND($G1675&lt;&gt;"",$H1675=""),AND($J1675="",$K1675&lt;&gt;""),AND($J1675&lt;&gt;"",$K1675=""),AND($M1675="",$N1675&lt;&gt;""),AND($M1675&lt;&gt;"",$N1675=""),AND($P1675="",$Q1675&lt;&gt;""),AND($P1675&lt;&gt;"",$Q1675=""),AND($S1675="",$T1675&lt;&gt;""),AND($S1675&lt;&gt;"",$T1675=""),AND($V1675="",$W1675&lt;&gt;""),AND($V1675&lt;&gt;"",$W1675="")),"Há ano preenchido parcialmente: "&amp;TRIM(IF(AND($G1675="",$H1675&lt;&gt;""),"Ano 1 (falta valor unitário); ","")&amp;IF(AND($G1675&lt;&gt;"",$H1675=""),"Ano 1 (falta quantidade); ","")&amp;IF(AND($J1675="",$K1675&lt;&gt;""),"Ano 2 (falta valor unitário); ","")&amp;IF(AND($J1675&lt;&gt;"",$K1675=""),"Ano 2 (falta quantidade); ","")&amp;IF(AND($M1675="",$N1675&lt;&gt;""),"Ano 3 (falta valor unitário); ","")&amp;IF(AND($M1675&lt;&gt;"",$N1675=""),"Ano 3 (falta quantidade); ","")&amp;IF(AND($P1675="",$Q1675&lt;&gt;""),"Ano 4 (falta valor unitário); ","")&amp;IF(AND($P1675&lt;&gt;"",$Q1675=""),"Ano 4 (falta quantidade); ","")&amp;IF(AND($S1675="",$T1675&lt;&gt;""),"Ano 5 (falta valor unitário); ","")&amp;IF(AND($S1675&lt;&gt;"",$T1675=""),"Ano 5 (falta quantidade); ","")&amp;IF(AND($V1675="",$W1675&lt;&gt;""),"Ano 6 (falta valor unitário); ","")&amp;IF(AND($V1675&lt;&gt;"",$W1675=""),"Ano 6 (falta quantidade); ","")), IF(NOT(OR(AND($G1675&lt;&gt;"",$H1675&lt;&gt;""),AND($J1675&lt;&gt;"",$K1675&lt;&gt;""),AND($M1675&lt;&gt;"",$N1675&lt;&gt;""),AND($P1675&lt;&gt;"",$Q1675&lt;&gt;""),AND($S1675&lt;&gt;"",$T1675&lt;&gt;""),AND($V1675&lt;&gt;"",$W1675&lt;&gt;""))),"Informe pelo menos um ano completo com valor unitário e quantidade.",IF(AND($C1675&lt;&gt;"",$E1675&lt;&gt;"",LEFT(TRIM($C1675),1)&lt;&gt;LEFT(TRIM($E1675),1)),"Categoria e tipo estão incompatíveis.",IF(IF(OR($E1675="",$F1675=""),FALSE(),IFERROR(COUNTIF(INDIRECT("UNITS_"&amp;SUBSTITUTE(LEFT($E1675,FIND(" ",$E1675&amp;" ")-1),".","_")),$F1675)=0,TRUE())),"Unidade incompatível com o tipo selecionado.",IF(OR(AND(ISNUMBER(SEARCH("comunic",LOWER($B1675))),LEFT($E1675,3)&lt;&gt;"4.4"),AND(ISNUMBER(SEARCH("monitor",LOWER($B1675))),NOT(OR(LEFT($E1675,3)="1.5",LEFT($E1675,3)="2.5")))),"Revise a classificação do item conforme as regras de preenchimento.",IF(AND($B1675&lt;&gt;"",OR(ISNUMBER(SEARCH("outro",LOWER($B1675))),ISNUMBER(SEARCH("divers",LOWER($B1675))),ISNUMBER(SEARCH("kit",LOWER($B1675))),ISNUMBER(SEARCH("ferrament",LOWER($B1675))),ISNUMBER(SEARCH("epi",LOWER($B1675)))),NOT(OR($Z1675&lt;&gt;"",$AA1675&lt;&gt;""))),"Descrição muito genérica: detalhe melhor o item e registre o racional no memorial ou em anexo.",IF(AND($Y1675=0,$B1675&lt;&gt;"",OR($G1675&lt;&gt;"",$H1675&lt;&gt;"",$J1675&lt;&gt;"",$K1675&lt;&gt;"",$M1675&lt;&gt;"",$N1675&lt;&gt;"",$P1675&lt;&gt;"",$Q1675&lt;&gt;"",$S1675&lt;&gt;"",$T1675&lt;&gt;"",$V1675&lt;&gt;"",$W1675&lt;&gt;"")),"O item possui dados lançados, mas o total está zerado. Revise os valores informados.","")))))))))))))))</f>
        <v/>
      </c>
    </row>
    <row r="1676" spans="1:35" ht="14.25" customHeight="1" x14ac:dyDescent="0.25">
      <c r="A1676" s="57" t="str">
        <f t="shared" si="338"/>
        <v/>
      </c>
      <c r="B1676" s="58"/>
      <c r="C1676" s="58"/>
      <c r="D1676" s="58"/>
      <c r="E1676" s="58"/>
      <c r="F1676" s="58"/>
      <c r="G1676" s="269"/>
      <c r="H1676" s="59"/>
      <c r="I1676" s="273">
        <f t="shared" si="339"/>
        <v>0</v>
      </c>
      <c r="J1676" s="269"/>
      <c r="K1676" s="59"/>
      <c r="L1676" s="270">
        <f t="shared" si="340"/>
        <v>0</v>
      </c>
      <c r="M1676" s="269"/>
      <c r="N1676" s="59"/>
      <c r="O1676" s="270">
        <f t="shared" si="341"/>
        <v>0</v>
      </c>
      <c r="P1676" s="269"/>
      <c r="Q1676" s="59"/>
      <c r="R1676" s="271">
        <f t="shared" si="342"/>
        <v>0</v>
      </c>
      <c r="S1676" s="269"/>
      <c r="T1676" s="59"/>
      <c r="U1676" s="270">
        <f t="shared" si="343"/>
        <v>0</v>
      </c>
      <c r="V1676" s="269"/>
      <c r="W1676" s="59"/>
      <c r="X1676" s="270">
        <f t="shared" si="344"/>
        <v>0</v>
      </c>
      <c r="Y1676" s="270">
        <f t="shared" si="345"/>
        <v>0</v>
      </c>
      <c r="Z1676" s="58"/>
      <c r="AA1676" s="58"/>
      <c r="AB1676" s="60" t="str">
        <f t="shared" si="346"/>
        <v/>
      </c>
      <c r="AC1676" s="21" t="b">
        <f t="shared" si="347"/>
        <v>0</v>
      </c>
      <c r="AD1676" s="21" t="b">
        <f t="shared" si="348"/>
        <v>0</v>
      </c>
      <c r="AE1676" s="21" t="b">
        <f t="shared" si="349"/>
        <v>0</v>
      </c>
      <c r="AF1676" s="21" t="b">
        <f ca="1">OR(AND($AC1676,NOT($AD1676)),AND($AC1676,OR(AND($G1676="",$H1676&lt;&gt;""),AND($G1676&lt;&gt;"",$H1676=""),AND($J1676="",$K1676&lt;&gt;""),AND($J1676&lt;&gt;"",$K1676=""),AND($M1676="",$N1676&lt;&gt;""),AND($M1676&lt;&gt;"",$N1676=""),AND($P1676="",$Q1676&lt;&gt;""),AND($P1676&lt;&gt;"",$Q1676=""),AND($S1676="",$T1676&lt;&gt;""),AND($S1676&lt;&gt;"",$T1676=""),AND($V1676="",$W1676&lt;&gt;""),AND($V1676&lt;&gt;"",$W1676=""))),AND($C1676&lt;&gt;"",$E1676&lt;&gt;"",LEFT(TRIM($C1676),1)&lt;&gt;LEFT(TRIM($E1676),1)),IF(OR($E1676="",$F1676=""),FALSE(),IFERROR(COUNTIF(INDIRECT("UNITS_"&amp;SUBSTITUTE(LEFT($E1676,FIND(" ",$E1676&amp;" ")-1),".","_")),$F1676)=0,TRUE())),AND($B1676&lt;&gt;"",OR(ISNUMBER(SEARCH("outro",LOWER($B1676))),ISNUMBER(SEARCH("divers",LOWER($B1676))),ISNUMBER(SEARCH("etc",LOWER($B1676))))),OR(AND(ISNUMBER(SEARCH("comunic",LOWER($B1676))),LEFT($E1676,3)&lt;&gt;"4.4"),AND(ISNUMBER(SEARCH("monitor",LOWER($B1676))),NOT(OR(LEFT($E1676,3)="1.5",LEFT($E1676,3)="2.5")))),AND($B1676&lt;&gt;"",OR(LEFT($C1676,1)="1",LEFT($C1676,1)="2"),$D1676=""),AND($D1676&lt;&gt;"",NOT(OR(LEFT($C1676,1)="1",LEFT($C1676,1)="2"))),AND($D1676&lt;&gt;"",COUNTIF(' PROJETO'!$B$14:$B$16,$D1676)=0),IF($D1676="",FALSE(),IF(COUNTIF(' PROJETO'!$B$14:$B$16,$D1676)=0,FALSE(),IFERROR(INDEX(' PROJETO'!$C$14:$C$16,MATCH($D1676,' PROJETO'!$B$14:$B$16,0))&lt;&gt;"Sim",FALSE()))))</f>
        <v>0</v>
      </c>
      <c r="AG1676" s="21" t="b">
        <f>AND($AC1676,$Y1676&gt;'CONFG.  LISTAS'!$F$4,$Z1676="",$AA1676="")</f>
        <v>0</v>
      </c>
      <c r="AH1676" s="21" t="str">
        <f t="shared" si="350"/>
        <v/>
      </c>
      <c r="AI1676" s="43" t="str">
        <f ca="1">IF(NOT($AC1676),"",IF(OR($B1676="",$C1676="",$E1676="",$F1676=""),"Preencha descrição, categoria, tipo e unidade.",IF(AND($B1676&lt;&gt;"",OR(LEFT($C1676,1)="1",LEFT($C1676,1)="2"),$D1676=""),"Informe a prática de restauração para itens diretos.",IF(AND($D1676&lt;&gt;"",NOT(OR(LEFT($C1676,1)="1",LEFT($C1676,1)="2"))),"Custos indiretos não devem pertencer a uma prática específica.",IF(AND($D1676&lt;&gt;"",COUNTIF(' PROJETO'!$B$14:$B$16,$D1676)=0),"Prática de restauração inválida ou não cadastrada.",IF(IF($D1676="",FALSE(),IF(COUNTIF(' PROJETO'!$B$14:$B$16,$D1676)=0,FALSE(),IFERROR(INDEX(' PROJETO'!$C$14:$C$16,MATCH($D1676,' PROJETO'!$B$14:$B$16,0))&lt;&gt;"Sim",FALSE()))),"A prática informada no item não foi selecionada na aba Projeto.",IF(AND(MAX($I1676,$L1676,$O1676,$R1676,$U1676,$X1676)&gt;'CONFG.  LISTAS'!$F$4,NOT(OR($Z1676&lt;&gt;"",$AA1676&lt;&gt;""))),"Memorial de cálculo ou anexo obrigatório não informado para item acima do limite.",IF(OR(AND($G1676&lt;&gt;"",$H1676&lt;&gt;"",OR($G1676&lt;=0,$H1676&lt;=0)),AND($J1676&lt;&gt;"",$K1676&lt;&gt;"",OR($J1676&lt;=0,$K1676&lt;=0)),AND($M1676&lt;&gt;"",$N1676&lt;&gt;"",OR($M1676&lt;=0,$N1676&lt;=0)),AND($P1676&lt;&gt;"",$Q1676&lt;&gt;"",OR($P1676&lt;=0,$Q1676&lt;=0)),AND($S1676&lt;&gt;"",$T1676&lt;&gt;"",OR($S1676&lt;=0,$T1676&lt;=0)),AND($V1676&lt;&gt;"",$W1676&lt;&gt;"",OR($V1676&lt;=0,$W1676&lt;=0))),"Revise os valores informados: valor unitário e quantidade devem ser maiores que zero.",IF(OR(AND($G1676="",$H1676&lt;&gt;""),AND($G1676&lt;&gt;"",$H1676=""),AND($J1676="",$K1676&lt;&gt;""),AND($J1676&lt;&gt;"",$K1676=""),AND($M1676="",$N1676&lt;&gt;""),AND($M1676&lt;&gt;"",$N1676=""),AND($P1676="",$Q1676&lt;&gt;""),AND($P1676&lt;&gt;"",$Q1676=""),AND($S1676="",$T1676&lt;&gt;""),AND($S1676&lt;&gt;"",$T1676=""),AND($V1676="",$W1676&lt;&gt;""),AND($V1676&lt;&gt;"",$W1676="")),"Há ano preenchido parcialmente: "&amp;TRIM(IF(AND($G1676="",$H1676&lt;&gt;""),"Ano 1 (falta valor unitário); ","")&amp;IF(AND($G1676&lt;&gt;"",$H1676=""),"Ano 1 (falta quantidade); ","")&amp;IF(AND($J1676="",$K1676&lt;&gt;""),"Ano 2 (falta valor unitário); ","")&amp;IF(AND($J1676&lt;&gt;"",$K1676=""),"Ano 2 (falta quantidade); ","")&amp;IF(AND($M1676="",$N1676&lt;&gt;""),"Ano 3 (falta valor unitário); ","")&amp;IF(AND($M1676&lt;&gt;"",$N1676=""),"Ano 3 (falta quantidade); ","")&amp;IF(AND($P1676="",$Q1676&lt;&gt;""),"Ano 4 (falta valor unitário); ","")&amp;IF(AND($P1676&lt;&gt;"",$Q1676=""),"Ano 4 (falta quantidade); ","")&amp;IF(AND($S1676="",$T1676&lt;&gt;""),"Ano 5 (falta valor unitário); ","")&amp;IF(AND($S1676&lt;&gt;"",$T1676=""),"Ano 5 (falta quantidade); ","")&amp;IF(AND($V1676="",$W1676&lt;&gt;""),"Ano 6 (falta valor unitário); ","")&amp;IF(AND($V1676&lt;&gt;"",$W1676=""),"Ano 6 (falta quantidade); ","")), IF(NOT(OR(AND($G1676&lt;&gt;"",$H1676&lt;&gt;""),AND($J1676&lt;&gt;"",$K1676&lt;&gt;""),AND($M1676&lt;&gt;"",$N1676&lt;&gt;""),AND($P1676&lt;&gt;"",$Q1676&lt;&gt;""),AND($S1676&lt;&gt;"",$T1676&lt;&gt;""),AND($V1676&lt;&gt;"",$W1676&lt;&gt;""))),"Informe pelo menos um ano completo com valor unitário e quantidade.",IF(AND($C1676&lt;&gt;"",$E1676&lt;&gt;"",LEFT(TRIM($C1676),1)&lt;&gt;LEFT(TRIM($E1676),1)),"Categoria e tipo estão incompatíveis.",IF(IF(OR($E1676="",$F1676=""),FALSE(),IFERROR(COUNTIF(INDIRECT("UNITS_"&amp;SUBSTITUTE(LEFT($E1676,FIND(" ",$E1676&amp;" ")-1),".","_")),$F1676)=0,TRUE())),"Unidade incompatível com o tipo selecionado.",IF(OR(AND(ISNUMBER(SEARCH("comunic",LOWER($B1676))),LEFT($E1676,3)&lt;&gt;"4.4"),AND(ISNUMBER(SEARCH("monitor",LOWER($B1676))),NOT(OR(LEFT($E1676,3)="1.5",LEFT($E1676,3)="2.5")))),"Revise a classificação do item conforme as regras de preenchimento.",IF(AND($B1676&lt;&gt;"",OR(ISNUMBER(SEARCH("outro",LOWER($B1676))),ISNUMBER(SEARCH("divers",LOWER($B1676))),ISNUMBER(SEARCH("kit",LOWER($B1676))),ISNUMBER(SEARCH("ferrament",LOWER($B1676))),ISNUMBER(SEARCH("epi",LOWER($B1676)))),NOT(OR($Z1676&lt;&gt;"",$AA1676&lt;&gt;""))),"Descrição muito genérica: detalhe melhor o item e registre o racional no memorial ou em anexo.",IF(AND($Y1676=0,$B1676&lt;&gt;"",OR($G1676&lt;&gt;"",$H1676&lt;&gt;"",$J1676&lt;&gt;"",$K1676&lt;&gt;"",$M1676&lt;&gt;"",$N1676&lt;&gt;"",$P1676&lt;&gt;"",$Q1676&lt;&gt;"",$S1676&lt;&gt;"",$T1676&lt;&gt;"",$V1676&lt;&gt;"",$W1676&lt;&gt;"")),"O item possui dados lançados, mas o total está zerado. Revise os valores informados.","")))))))))))))))</f>
        <v/>
      </c>
    </row>
    <row r="1677" spans="1:35" ht="14.25" customHeight="1" x14ac:dyDescent="0.25">
      <c r="A1677" s="57" t="str">
        <f t="shared" si="338"/>
        <v/>
      </c>
      <c r="B1677" s="61"/>
      <c r="C1677" s="61"/>
      <c r="D1677" s="58"/>
      <c r="E1677" s="61"/>
      <c r="F1677" s="61"/>
      <c r="G1677" s="272"/>
      <c r="H1677" s="62"/>
      <c r="I1677" s="273">
        <f t="shared" si="339"/>
        <v>0</v>
      </c>
      <c r="J1677" s="272"/>
      <c r="K1677" s="62"/>
      <c r="L1677" s="270">
        <f t="shared" si="340"/>
        <v>0</v>
      </c>
      <c r="M1677" s="272"/>
      <c r="N1677" s="62"/>
      <c r="O1677" s="270">
        <f t="shared" si="341"/>
        <v>0</v>
      </c>
      <c r="P1677" s="272"/>
      <c r="Q1677" s="62"/>
      <c r="R1677" s="271">
        <f t="shared" si="342"/>
        <v>0</v>
      </c>
      <c r="S1677" s="272"/>
      <c r="T1677" s="62"/>
      <c r="U1677" s="270">
        <f t="shared" si="343"/>
        <v>0</v>
      </c>
      <c r="V1677" s="272"/>
      <c r="W1677" s="62"/>
      <c r="X1677" s="270">
        <f t="shared" si="344"/>
        <v>0</v>
      </c>
      <c r="Y1677" s="270">
        <f t="shared" si="345"/>
        <v>0</v>
      </c>
      <c r="Z1677" s="61"/>
      <c r="AA1677" s="61"/>
      <c r="AB1677" s="60" t="str">
        <f t="shared" si="346"/>
        <v/>
      </c>
      <c r="AC1677" s="21" t="b">
        <f t="shared" si="347"/>
        <v>0</v>
      </c>
      <c r="AD1677" s="21" t="b">
        <f t="shared" si="348"/>
        <v>0</v>
      </c>
      <c r="AE1677" s="21" t="b">
        <f t="shared" si="349"/>
        <v>0</v>
      </c>
      <c r="AF1677" s="21" t="b">
        <f ca="1">OR(AND($AC1677,NOT($AD1677)),AND($AC1677,OR(AND($G1677="",$H1677&lt;&gt;""),AND($G1677&lt;&gt;"",$H1677=""),AND($J1677="",$K1677&lt;&gt;""),AND($J1677&lt;&gt;"",$K1677=""),AND($M1677="",$N1677&lt;&gt;""),AND($M1677&lt;&gt;"",$N1677=""),AND($P1677="",$Q1677&lt;&gt;""),AND($P1677&lt;&gt;"",$Q1677=""),AND($S1677="",$T1677&lt;&gt;""),AND($S1677&lt;&gt;"",$T1677=""),AND($V1677="",$W1677&lt;&gt;""),AND($V1677&lt;&gt;"",$W1677=""))),AND($C1677&lt;&gt;"",$E1677&lt;&gt;"",LEFT(TRIM($C1677),1)&lt;&gt;LEFT(TRIM($E1677),1)),IF(OR($E1677="",$F1677=""),FALSE(),IFERROR(COUNTIF(INDIRECT("UNITS_"&amp;SUBSTITUTE(LEFT($E1677,FIND(" ",$E1677&amp;" ")-1),".","_")),$F1677)=0,TRUE())),AND($B1677&lt;&gt;"",OR(ISNUMBER(SEARCH("outro",LOWER($B1677))),ISNUMBER(SEARCH("divers",LOWER($B1677))),ISNUMBER(SEARCH("etc",LOWER($B1677))))),OR(AND(ISNUMBER(SEARCH("comunic",LOWER($B1677))),LEFT($E1677,3)&lt;&gt;"4.4"),AND(ISNUMBER(SEARCH("monitor",LOWER($B1677))),NOT(OR(LEFT($E1677,3)="1.5",LEFT($E1677,3)="2.5")))),AND($B1677&lt;&gt;"",OR(LEFT($C1677,1)="1",LEFT($C1677,1)="2"),$D1677=""),AND($D1677&lt;&gt;"",NOT(OR(LEFT($C1677,1)="1",LEFT($C1677,1)="2"))),AND($D1677&lt;&gt;"",COUNTIF(' PROJETO'!$B$14:$B$16,$D1677)=0),IF($D1677="",FALSE(),IF(COUNTIF(' PROJETO'!$B$14:$B$16,$D1677)=0,FALSE(),IFERROR(INDEX(' PROJETO'!$C$14:$C$16,MATCH($D1677,' PROJETO'!$B$14:$B$16,0))&lt;&gt;"Sim",FALSE()))))</f>
        <v>0</v>
      </c>
      <c r="AG1677" s="21" t="b">
        <f>AND($AC1677,$Y1677&gt;'CONFG.  LISTAS'!$F$4,$Z1677="",$AA1677="")</f>
        <v>0</v>
      </c>
      <c r="AH1677" s="21" t="str">
        <f t="shared" si="350"/>
        <v/>
      </c>
      <c r="AI1677" s="43" t="str">
        <f ca="1">IF(NOT($AC1677),"",IF(OR($B1677="",$C1677="",$E1677="",$F1677=""),"Preencha descrição, categoria, tipo e unidade.",IF(AND($B1677&lt;&gt;"",OR(LEFT($C1677,1)="1",LEFT($C1677,1)="2"),$D1677=""),"Informe a prática de restauração para itens diretos.",IF(AND($D1677&lt;&gt;"",NOT(OR(LEFT($C1677,1)="1",LEFT($C1677,1)="2"))),"Custos indiretos não devem pertencer a uma prática específica.",IF(AND($D1677&lt;&gt;"",COUNTIF(' PROJETO'!$B$14:$B$16,$D1677)=0),"Prática de restauração inválida ou não cadastrada.",IF(IF($D1677="",FALSE(),IF(COUNTIF(' PROJETO'!$B$14:$B$16,$D1677)=0,FALSE(),IFERROR(INDEX(' PROJETO'!$C$14:$C$16,MATCH($D1677,' PROJETO'!$B$14:$B$16,0))&lt;&gt;"Sim",FALSE()))),"A prática informada no item não foi selecionada na aba Projeto.",IF(AND(MAX($I1677,$L1677,$O1677,$R1677,$U1677,$X1677)&gt;'CONFG.  LISTAS'!$F$4,NOT(OR($Z1677&lt;&gt;"",$AA1677&lt;&gt;""))),"Memorial de cálculo ou anexo obrigatório não informado para item acima do limite.",IF(OR(AND($G1677&lt;&gt;"",$H1677&lt;&gt;"",OR($G1677&lt;=0,$H1677&lt;=0)),AND($J1677&lt;&gt;"",$K1677&lt;&gt;"",OR($J1677&lt;=0,$K1677&lt;=0)),AND($M1677&lt;&gt;"",$N1677&lt;&gt;"",OR($M1677&lt;=0,$N1677&lt;=0)),AND($P1677&lt;&gt;"",$Q1677&lt;&gt;"",OR($P1677&lt;=0,$Q1677&lt;=0)),AND($S1677&lt;&gt;"",$T1677&lt;&gt;"",OR($S1677&lt;=0,$T1677&lt;=0)),AND($V1677&lt;&gt;"",$W1677&lt;&gt;"",OR($V1677&lt;=0,$W1677&lt;=0))),"Revise os valores informados: valor unitário e quantidade devem ser maiores que zero.",IF(OR(AND($G1677="",$H1677&lt;&gt;""),AND($G1677&lt;&gt;"",$H1677=""),AND($J1677="",$K1677&lt;&gt;""),AND($J1677&lt;&gt;"",$K1677=""),AND($M1677="",$N1677&lt;&gt;""),AND($M1677&lt;&gt;"",$N1677=""),AND($P1677="",$Q1677&lt;&gt;""),AND($P1677&lt;&gt;"",$Q1677=""),AND($S1677="",$T1677&lt;&gt;""),AND($S1677&lt;&gt;"",$T1677=""),AND($V1677="",$W1677&lt;&gt;""),AND($V1677&lt;&gt;"",$W1677="")),"Há ano preenchido parcialmente: "&amp;TRIM(IF(AND($G1677="",$H1677&lt;&gt;""),"Ano 1 (falta valor unitário); ","")&amp;IF(AND($G1677&lt;&gt;"",$H1677=""),"Ano 1 (falta quantidade); ","")&amp;IF(AND($J1677="",$K1677&lt;&gt;""),"Ano 2 (falta valor unitário); ","")&amp;IF(AND($J1677&lt;&gt;"",$K1677=""),"Ano 2 (falta quantidade); ","")&amp;IF(AND($M1677="",$N1677&lt;&gt;""),"Ano 3 (falta valor unitário); ","")&amp;IF(AND($M1677&lt;&gt;"",$N1677=""),"Ano 3 (falta quantidade); ","")&amp;IF(AND($P1677="",$Q1677&lt;&gt;""),"Ano 4 (falta valor unitário); ","")&amp;IF(AND($P1677&lt;&gt;"",$Q1677=""),"Ano 4 (falta quantidade); ","")&amp;IF(AND($S1677="",$T1677&lt;&gt;""),"Ano 5 (falta valor unitário); ","")&amp;IF(AND($S1677&lt;&gt;"",$T1677=""),"Ano 5 (falta quantidade); ","")&amp;IF(AND($V1677="",$W1677&lt;&gt;""),"Ano 6 (falta valor unitário); ","")&amp;IF(AND($V1677&lt;&gt;"",$W1677=""),"Ano 6 (falta quantidade); ","")), IF(NOT(OR(AND($G1677&lt;&gt;"",$H1677&lt;&gt;""),AND($J1677&lt;&gt;"",$K1677&lt;&gt;""),AND($M1677&lt;&gt;"",$N1677&lt;&gt;""),AND($P1677&lt;&gt;"",$Q1677&lt;&gt;""),AND($S1677&lt;&gt;"",$T1677&lt;&gt;""),AND($V1677&lt;&gt;"",$W1677&lt;&gt;""))),"Informe pelo menos um ano completo com valor unitário e quantidade.",IF(AND($C1677&lt;&gt;"",$E1677&lt;&gt;"",LEFT(TRIM($C1677),1)&lt;&gt;LEFT(TRIM($E1677),1)),"Categoria e tipo estão incompatíveis.",IF(IF(OR($E1677="",$F1677=""),FALSE(),IFERROR(COUNTIF(INDIRECT("UNITS_"&amp;SUBSTITUTE(LEFT($E1677,FIND(" ",$E1677&amp;" ")-1),".","_")),$F1677)=0,TRUE())),"Unidade incompatível com o tipo selecionado.",IF(OR(AND(ISNUMBER(SEARCH("comunic",LOWER($B1677))),LEFT($E1677,3)&lt;&gt;"4.4"),AND(ISNUMBER(SEARCH("monitor",LOWER($B1677))),NOT(OR(LEFT($E1677,3)="1.5",LEFT($E1677,3)="2.5")))),"Revise a classificação do item conforme as regras de preenchimento.",IF(AND($B1677&lt;&gt;"",OR(ISNUMBER(SEARCH("outro",LOWER($B1677))),ISNUMBER(SEARCH("divers",LOWER($B1677))),ISNUMBER(SEARCH("kit",LOWER($B1677))),ISNUMBER(SEARCH("ferrament",LOWER($B1677))),ISNUMBER(SEARCH("epi",LOWER($B1677)))),NOT(OR($Z1677&lt;&gt;"",$AA1677&lt;&gt;""))),"Descrição muito genérica: detalhe melhor o item e registre o racional no memorial ou em anexo.",IF(AND($Y1677=0,$B1677&lt;&gt;"",OR($G1677&lt;&gt;"",$H1677&lt;&gt;"",$J1677&lt;&gt;"",$K1677&lt;&gt;"",$M1677&lt;&gt;"",$N1677&lt;&gt;"",$P1677&lt;&gt;"",$Q1677&lt;&gt;"",$S1677&lt;&gt;"",$T1677&lt;&gt;"",$V1677&lt;&gt;"",$W1677&lt;&gt;"")),"O item possui dados lançados, mas o total está zerado. Revise os valores informados.","")))))))))))))))</f>
        <v/>
      </c>
    </row>
    <row r="1678" spans="1:35" ht="14.25" customHeight="1" x14ac:dyDescent="0.25">
      <c r="A1678" s="57" t="str">
        <f t="shared" si="338"/>
        <v/>
      </c>
      <c r="B1678" s="58"/>
      <c r="C1678" s="58"/>
      <c r="D1678" s="58"/>
      <c r="E1678" s="58"/>
      <c r="F1678" s="58"/>
      <c r="G1678" s="269"/>
      <c r="H1678" s="59"/>
      <c r="I1678" s="273">
        <f t="shared" si="339"/>
        <v>0</v>
      </c>
      <c r="J1678" s="269"/>
      <c r="K1678" s="59"/>
      <c r="L1678" s="270">
        <f t="shared" si="340"/>
        <v>0</v>
      </c>
      <c r="M1678" s="269"/>
      <c r="N1678" s="59"/>
      <c r="O1678" s="270">
        <f t="shared" si="341"/>
        <v>0</v>
      </c>
      <c r="P1678" s="269"/>
      <c r="Q1678" s="59"/>
      <c r="R1678" s="271">
        <f t="shared" si="342"/>
        <v>0</v>
      </c>
      <c r="S1678" s="269"/>
      <c r="T1678" s="59"/>
      <c r="U1678" s="270">
        <f t="shared" si="343"/>
        <v>0</v>
      </c>
      <c r="V1678" s="269"/>
      <c r="W1678" s="59"/>
      <c r="X1678" s="270">
        <f t="shared" si="344"/>
        <v>0</v>
      </c>
      <c r="Y1678" s="270">
        <f t="shared" si="345"/>
        <v>0</v>
      </c>
      <c r="Z1678" s="58"/>
      <c r="AA1678" s="58"/>
      <c r="AB1678" s="60" t="str">
        <f t="shared" si="346"/>
        <v/>
      </c>
      <c r="AC1678" s="21" t="b">
        <f t="shared" si="347"/>
        <v>0</v>
      </c>
      <c r="AD1678" s="21" t="b">
        <f t="shared" si="348"/>
        <v>0</v>
      </c>
      <c r="AE1678" s="21" t="b">
        <f t="shared" si="349"/>
        <v>0</v>
      </c>
      <c r="AF1678" s="21" t="b">
        <f ca="1">OR(AND($AC1678,NOT($AD1678)),AND($AC1678,OR(AND($G1678="",$H1678&lt;&gt;""),AND($G1678&lt;&gt;"",$H1678=""),AND($J1678="",$K1678&lt;&gt;""),AND($J1678&lt;&gt;"",$K1678=""),AND($M1678="",$N1678&lt;&gt;""),AND($M1678&lt;&gt;"",$N1678=""),AND($P1678="",$Q1678&lt;&gt;""),AND($P1678&lt;&gt;"",$Q1678=""),AND($S1678="",$T1678&lt;&gt;""),AND($S1678&lt;&gt;"",$T1678=""),AND($V1678="",$W1678&lt;&gt;""),AND($V1678&lt;&gt;"",$W1678=""))),AND($C1678&lt;&gt;"",$E1678&lt;&gt;"",LEFT(TRIM($C1678),1)&lt;&gt;LEFT(TRIM($E1678),1)),IF(OR($E1678="",$F1678=""),FALSE(),IFERROR(COUNTIF(INDIRECT("UNITS_"&amp;SUBSTITUTE(LEFT($E1678,FIND(" ",$E1678&amp;" ")-1),".","_")),$F1678)=0,TRUE())),AND($B1678&lt;&gt;"",OR(ISNUMBER(SEARCH("outro",LOWER($B1678))),ISNUMBER(SEARCH("divers",LOWER($B1678))),ISNUMBER(SEARCH("etc",LOWER($B1678))))),OR(AND(ISNUMBER(SEARCH("comunic",LOWER($B1678))),LEFT($E1678,3)&lt;&gt;"4.4"),AND(ISNUMBER(SEARCH("monitor",LOWER($B1678))),NOT(OR(LEFT($E1678,3)="1.5",LEFT($E1678,3)="2.5")))),AND($B1678&lt;&gt;"",OR(LEFT($C1678,1)="1",LEFT($C1678,1)="2"),$D1678=""),AND($D1678&lt;&gt;"",NOT(OR(LEFT($C1678,1)="1",LEFT($C1678,1)="2"))),AND($D1678&lt;&gt;"",COUNTIF(' PROJETO'!$B$14:$B$16,$D1678)=0),IF($D1678="",FALSE(),IF(COUNTIF(' PROJETO'!$B$14:$B$16,$D1678)=0,FALSE(),IFERROR(INDEX(' PROJETO'!$C$14:$C$16,MATCH($D1678,' PROJETO'!$B$14:$B$16,0))&lt;&gt;"Sim",FALSE()))))</f>
        <v>0</v>
      </c>
      <c r="AG1678" s="21" t="b">
        <f>AND($AC1678,$Y1678&gt;'CONFG.  LISTAS'!$F$4,$Z1678="",$AA1678="")</f>
        <v>0</v>
      </c>
      <c r="AH1678" s="21" t="str">
        <f t="shared" si="350"/>
        <v/>
      </c>
      <c r="AI1678" s="43" t="str">
        <f ca="1">IF(NOT($AC1678),"",IF(OR($B1678="",$C1678="",$E1678="",$F1678=""),"Preencha descrição, categoria, tipo e unidade.",IF(AND($B1678&lt;&gt;"",OR(LEFT($C1678,1)="1",LEFT($C1678,1)="2"),$D1678=""),"Informe a prática de restauração para itens diretos.",IF(AND($D1678&lt;&gt;"",NOT(OR(LEFT($C1678,1)="1",LEFT($C1678,1)="2"))),"Custos indiretos não devem pertencer a uma prática específica.",IF(AND($D1678&lt;&gt;"",COUNTIF(' PROJETO'!$B$14:$B$16,$D1678)=0),"Prática de restauração inválida ou não cadastrada.",IF(IF($D1678="",FALSE(),IF(COUNTIF(' PROJETO'!$B$14:$B$16,$D1678)=0,FALSE(),IFERROR(INDEX(' PROJETO'!$C$14:$C$16,MATCH($D1678,' PROJETO'!$B$14:$B$16,0))&lt;&gt;"Sim",FALSE()))),"A prática informada no item não foi selecionada na aba Projeto.",IF(AND(MAX($I1678,$L1678,$O1678,$R1678,$U1678,$X1678)&gt;'CONFG.  LISTAS'!$F$4,NOT(OR($Z1678&lt;&gt;"",$AA1678&lt;&gt;""))),"Memorial de cálculo ou anexo obrigatório não informado para item acima do limite.",IF(OR(AND($G1678&lt;&gt;"",$H1678&lt;&gt;"",OR($G1678&lt;=0,$H1678&lt;=0)),AND($J1678&lt;&gt;"",$K1678&lt;&gt;"",OR($J1678&lt;=0,$K1678&lt;=0)),AND($M1678&lt;&gt;"",$N1678&lt;&gt;"",OR($M1678&lt;=0,$N1678&lt;=0)),AND($P1678&lt;&gt;"",$Q1678&lt;&gt;"",OR($P1678&lt;=0,$Q1678&lt;=0)),AND($S1678&lt;&gt;"",$T1678&lt;&gt;"",OR($S1678&lt;=0,$T1678&lt;=0)),AND($V1678&lt;&gt;"",$W1678&lt;&gt;"",OR($V1678&lt;=0,$W1678&lt;=0))),"Revise os valores informados: valor unitário e quantidade devem ser maiores que zero.",IF(OR(AND($G1678="",$H1678&lt;&gt;""),AND($G1678&lt;&gt;"",$H1678=""),AND($J1678="",$K1678&lt;&gt;""),AND($J1678&lt;&gt;"",$K1678=""),AND($M1678="",$N1678&lt;&gt;""),AND($M1678&lt;&gt;"",$N1678=""),AND($P1678="",$Q1678&lt;&gt;""),AND($P1678&lt;&gt;"",$Q1678=""),AND($S1678="",$T1678&lt;&gt;""),AND($S1678&lt;&gt;"",$T1678=""),AND($V1678="",$W1678&lt;&gt;""),AND($V1678&lt;&gt;"",$W1678="")),"Há ano preenchido parcialmente: "&amp;TRIM(IF(AND($G1678="",$H1678&lt;&gt;""),"Ano 1 (falta valor unitário); ","")&amp;IF(AND($G1678&lt;&gt;"",$H1678=""),"Ano 1 (falta quantidade); ","")&amp;IF(AND($J1678="",$K1678&lt;&gt;""),"Ano 2 (falta valor unitário); ","")&amp;IF(AND($J1678&lt;&gt;"",$K1678=""),"Ano 2 (falta quantidade); ","")&amp;IF(AND($M1678="",$N1678&lt;&gt;""),"Ano 3 (falta valor unitário); ","")&amp;IF(AND($M1678&lt;&gt;"",$N1678=""),"Ano 3 (falta quantidade); ","")&amp;IF(AND($P1678="",$Q1678&lt;&gt;""),"Ano 4 (falta valor unitário); ","")&amp;IF(AND($P1678&lt;&gt;"",$Q1678=""),"Ano 4 (falta quantidade); ","")&amp;IF(AND($S1678="",$T1678&lt;&gt;""),"Ano 5 (falta valor unitário); ","")&amp;IF(AND($S1678&lt;&gt;"",$T1678=""),"Ano 5 (falta quantidade); ","")&amp;IF(AND($V1678="",$W1678&lt;&gt;""),"Ano 6 (falta valor unitário); ","")&amp;IF(AND($V1678&lt;&gt;"",$W1678=""),"Ano 6 (falta quantidade); ","")), IF(NOT(OR(AND($G1678&lt;&gt;"",$H1678&lt;&gt;""),AND($J1678&lt;&gt;"",$K1678&lt;&gt;""),AND($M1678&lt;&gt;"",$N1678&lt;&gt;""),AND($P1678&lt;&gt;"",$Q1678&lt;&gt;""),AND($S1678&lt;&gt;"",$T1678&lt;&gt;""),AND($V1678&lt;&gt;"",$W1678&lt;&gt;""))),"Informe pelo menos um ano completo com valor unitário e quantidade.",IF(AND($C1678&lt;&gt;"",$E1678&lt;&gt;"",LEFT(TRIM($C1678),1)&lt;&gt;LEFT(TRIM($E1678),1)),"Categoria e tipo estão incompatíveis.",IF(IF(OR($E1678="",$F1678=""),FALSE(),IFERROR(COUNTIF(INDIRECT("UNITS_"&amp;SUBSTITUTE(LEFT($E1678,FIND(" ",$E1678&amp;" ")-1),".","_")),$F1678)=0,TRUE())),"Unidade incompatível com o tipo selecionado.",IF(OR(AND(ISNUMBER(SEARCH("comunic",LOWER($B1678))),LEFT($E1678,3)&lt;&gt;"4.4"),AND(ISNUMBER(SEARCH("monitor",LOWER($B1678))),NOT(OR(LEFT($E1678,3)="1.5",LEFT($E1678,3)="2.5")))),"Revise a classificação do item conforme as regras de preenchimento.",IF(AND($B1678&lt;&gt;"",OR(ISNUMBER(SEARCH("outro",LOWER($B1678))),ISNUMBER(SEARCH("divers",LOWER($B1678))),ISNUMBER(SEARCH("kit",LOWER($B1678))),ISNUMBER(SEARCH("ferrament",LOWER($B1678))),ISNUMBER(SEARCH("epi",LOWER($B1678)))),NOT(OR($Z1678&lt;&gt;"",$AA1678&lt;&gt;""))),"Descrição muito genérica: detalhe melhor o item e registre o racional no memorial ou em anexo.",IF(AND($Y1678=0,$B1678&lt;&gt;"",OR($G1678&lt;&gt;"",$H1678&lt;&gt;"",$J1678&lt;&gt;"",$K1678&lt;&gt;"",$M1678&lt;&gt;"",$N1678&lt;&gt;"",$P1678&lt;&gt;"",$Q1678&lt;&gt;"",$S1678&lt;&gt;"",$T1678&lt;&gt;"",$V1678&lt;&gt;"",$W1678&lt;&gt;"")),"O item possui dados lançados, mas o total está zerado. Revise os valores informados.","")))))))))))))))</f>
        <v/>
      </c>
    </row>
    <row r="1679" spans="1:35" ht="14.25" customHeight="1" x14ac:dyDescent="0.25">
      <c r="A1679" s="57" t="str">
        <f t="shared" si="338"/>
        <v/>
      </c>
      <c r="B1679" s="61"/>
      <c r="C1679" s="61"/>
      <c r="D1679" s="58"/>
      <c r="E1679" s="61"/>
      <c r="F1679" s="61"/>
      <c r="G1679" s="272"/>
      <c r="H1679" s="62"/>
      <c r="I1679" s="273">
        <f t="shared" si="339"/>
        <v>0</v>
      </c>
      <c r="J1679" s="272"/>
      <c r="K1679" s="62"/>
      <c r="L1679" s="270">
        <f t="shared" si="340"/>
        <v>0</v>
      </c>
      <c r="M1679" s="272"/>
      <c r="N1679" s="62"/>
      <c r="O1679" s="270">
        <f t="shared" si="341"/>
        <v>0</v>
      </c>
      <c r="P1679" s="272"/>
      <c r="Q1679" s="62"/>
      <c r="R1679" s="271">
        <f t="shared" si="342"/>
        <v>0</v>
      </c>
      <c r="S1679" s="272"/>
      <c r="T1679" s="62"/>
      <c r="U1679" s="270">
        <f t="shared" si="343"/>
        <v>0</v>
      </c>
      <c r="V1679" s="272"/>
      <c r="W1679" s="62"/>
      <c r="X1679" s="270">
        <f t="shared" si="344"/>
        <v>0</v>
      </c>
      <c r="Y1679" s="270">
        <f t="shared" si="345"/>
        <v>0</v>
      </c>
      <c r="Z1679" s="61"/>
      <c r="AA1679" s="61"/>
      <c r="AB1679" s="60" t="str">
        <f t="shared" si="346"/>
        <v/>
      </c>
      <c r="AC1679" s="21" t="b">
        <f t="shared" si="347"/>
        <v>0</v>
      </c>
      <c r="AD1679" s="21" t="b">
        <f t="shared" si="348"/>
        <v>0</v>
      </c>
      <c r="AE1679" s="21" t="b">
        <f t="shared" si="349"/>
        <v>0</v>
      </c>
      <c r="AF1679" s="21" t="b">
        <f ca="1">OR(AND($AC1679,NOT($AD1679)),AND($AC1679,OR(AND($G1679="",$H1679&lt;&gt;""),AND($G1679&lt;&gt;"",$H1679=""),AND($J1679="",$K1679&lt;&gt;""),AND($J1679&lt;&gt;"",$K1679=""),AND($M1679="",$N1679&lt;&gt;""),AND($M1679&lt;&gt;"",$N1679=""),AND($P1679="",$Q1679&lt;&gt;""),AND($P1679&lt;&gt;"",$Q1679=""),AND($S1679="",$T1679&lt;&gt;""),AND($S1679&lt;&gt;"",$T1679=""),AND($V1679="",$W1679&lt;&gt;""),AND($V1679&lt;&gt;"",$W1679=""))),AND($C1679&lt;&gt;"",$E1679&lt;&gt;"",LEFT(TRIM($C1679),1)&lt;&gt;LEFT(TRIM($E1679),1)),IF(OR($E1679="",$F1679=""),FALSE(),IFERROR(COUNTIF(INDIRECT("UNITS_"&amp;SUBSTITUTE(LEFT($E1679,FIND(" ",$E1679&amp;" ")-1),".","_")),$F1679)=0,TRUE())),AND($B1679&lt;&gt;"",OR(ISNUMBER(SEARCH("outro",LOWER($B1679))),ISNUMBER(SEARCH("divers",LOWER($B1679))),ISNUMBER(SEARCH("etc",LOWER($B1679))))),OR(AND(ISNUMBER(SEARCH("comunic",LOWER($B1679))),LEFT($E1679,3)&lt;&gt;"4.4"),AND(ISNUMBER(SEARCH("monitor",LOWER($B1679))),NOT(OR(LEFT($E1679,3)="1.5",LEFT($E1679,3)="2.5")))),AND($B1679&lt;&gt;"",OR(LEFT($C1679,1)="1",LEFT($C1679,1)="2"),$D1679=""),AND($D1679&lt;&gt;"",NOT(OR(LEFT($C1679,1)="1",LEFT($C1679,1)="2"))),AND($D1679&lt;&gt;"",COUNTIF(' PROJETO'!$B$14:$B$16,$D1679)=0),IF($D1679="",FALSE(),IF(COUNTIF(' PROJETO'!$B$14:$B$16,$D1679)=0,FALSE(),IFERROR(INDEX(' PROJETO'!$C$14:$C$16,MATCH($D1679,' PROJETO'!$B$14:$B$16,0))&lt;&gt;"Sim",FALSE()))))</f>
        <v>0</v>
      </c>
      <c r="AG1679" s="21" t="b">
        <f>AND($AC1679,$Y1679&gt;'CONFG.  LISTAS'!$F$4,$Z1679="",$AA1679="")</f>
        <v>0</v>
      </c>
      <c r="AH1679" s="21" t="str">
        <f t="shared" si="350"/>
        <v/>
      </c>
      <c r="AI1679" s="43" t="str">
        <f ca="1">IF(NOT($AC1679),"",IF(OR($B1679="",$C1679="",$E1679="",$F1679=""),"Preencha descrição, categoria, tipo e unidade.",IF(AND($B1679&lt;&gt;"",OR(LEFT($C1679,1)="1",LEFT($C1679,1)="2"),$D1679=""),"Informe a prática de restauração para itens diretos.",IF(AND($D1679&lt;&gt;"",NOT(OR(LEFT($C1679,1)="1",LEFT($C1679,1)="2"))),"Custos indiretos não devem pertencer a uma prática específica.",IF(AND($D1679&lt;&gt;"",COUNTIF(' PROJETO'!$B$14:$B$16,$D1679)=0),"Prática de restauração inválida ou não cadastrada.",IF(IF($D1679="",FALSE(),IF(COUNTIF(' PROJETO'!$B$14:$B$16,$D1679)=0,FALSE(),IFERROR(INDEX(' PROJETO'!$C$14:$C$16,MATCH($D1679,' PROJETO'!$B$14:$B$16,0))&lt;&gt;"Sim",FALSE()))),"A prática informada no item não foi selecionada na aba Projeto.",IF(AND(MAX($I1679,$L1679,$O1679,$R1679,$U1679,$X1679)&gt;'CONFG.  LISTAS'!$F$4,NOT(OR($Z1679&lt;&gt;"",$AA1679&lt;&gt;""))),"Memorial de cálculo ou anexo obrigatório não informado para item acima do limite.",IF(OR(AND($G1679&lt;&gt;"",$H1679&lt;&gt;"",OR($G1679&lt;=0,$H1679&lt;=0)),AND($J1679&lt;&gt;"",$K1679&lt;&gt;"",OR($J1679&lt;=0,$K1679&lt;=0)),AND($M1679&lt;&gt;"",$N1679&lt;&gt;"",OR($M1679&lt;=0,$N1679&lt;=0)),AND($P1679&lt;&gt;"",$Q1679&lt;&gt;"",OR($P1679&lt;=0,$Q1679&lt;=0)),AND($S1679&lt;&gt;"",$T1679&lt;&gt;"",OR($S1679&lt;=0,$T1679&lt;=0)),AND($V1679&lt;&gt;"",$W1679&lt;&gt;"",OR($V1679&lt;=0,$W1679&lt;=0))),"Revise os valores informados: valor unitário e quantidade devem ser maiores que zero.",IF(OR(AND($G1679="",$H1679&lt;&gt;""),AND($G1679&lt;&gt;"",$H1679=""),AND($J1679="",$K1679&lt;&gt;""),AND($J1679&lt;&gt;"",$K1679=""),AND($M1679="",$N1679&lt;&gt;""),AND($M1679&lt;&gt;"",$N1679=""),AND($P1679="",$Q1679&lt;&gt;""),AND($P1679&lt;&gt;"",$Q1679=""),AND($S1679="",$T1679&lt;&gt;""),AND($S1679&lt;&gt;"",$T1679=""),AND($V1679="",$W1679&lt;&gt;""),AND($V1679&lt;&gt;"",$W1679="")),"Há ano preenchido parcialmente: "&amp;TRIM(IF(AND($G1679="",$H1679&lt;&gt;""),"Ano 1 (falta valor unitário); ","")&amp;IF(AND($G1679&lt;&gt;"",$H1679=""),"Ano 1 (falta quantidade); ","")&amp;IF(AND($J1679="",$K1679&lt;&gt;""),"Ano 2 (falta valor unitário); ","")&amp;IF(AND($J1679&lt;&gt;"",$K1679=""),"Ano 2 (falta quantidade); ","")&amp;IF(AND($M1679="",$N1679&lt;&gt;""),"Ano 3 (falta valor unitário); ","")&amp;IF(AND($M1679&lt;&gt;"",$N1679=""),"Ano 3 (falta quantidade); ","")&amp;IF(AND($P1679="",$Q1679&lt;&gt;""),"Ano 4 (falta valor unitário); ","")&amp;IF(AND($P1679&lt;&gt;"",$Q1679=""),"Ano 4 (falta quantidade); ","")&amp;IF(AND($S1679="",$T1679&lt;&gt;""),"Ano 5 (falta valor unitário); ","")&amp;IF(AND($S1679&lt;&gt;"",$T1679=""),"Ano 5 (falta quantidade); ","")&amp;IF(AND($V1679="",$W1679&lt;&gt;""),"Ano 6 (falta valor unitário); ","")&amp;IF(AND($V1679&lt;&gt;"",$W1679=""),"Ano 6 (falta quantidade); ","")), IF(NOT(OR(AND($G1679&lt;&gt;"",$H1679&lt;&gt;""),AND($J1679&lt;&gt;"",$K1679&lt;&gt;""),AND($M1679&lt;&gt;"",$N1679&lt;&gt;""),AND($P1679&lt;&gt;"",$Q1679&lt;&gt;""),AND($S1679&lt;&gt;"",$T1679&lt;&gt;""),AND($V1679&lt;&gt;"",$W1679&lt;&gt;""))),"Informe pelo menos um ano completo com valor unitário e quantidade.",IF(AND($C1679&lt;&gt;"",$E1679&lt;&gt;"",LEFT(TRIM($C1679),1)&lt;&gt;LEFT(TRIM($E1679),1)),"Categoria e tipo estão incompatíveis.",IF(IF(OR($E1679="",$F1679=""),FALSE(),IFERROR(COUNTIF(INDIRECT("UNITS_"&amp;SUBSTITUTE(LEFT($E1679,FIND(" ",$E1679&amp;" ")-1),".","_")),$F1679)=0,TRUE())),"Unidade incompatível com o tipo selecionado.",IF(OR(AND(ISNUMBER(SEARCH("comunic",LOWER($B1679))),LEFT($E1679,3)&lt;&gt;"4.4"),AND(ISNUMBER(SEARCH("monitor",LOWER($B1679))),NOT(OR(LEFT($E1679,3)="1.5",LEFT($E1679,3)="2.5")))),"Revise a classificação do item conforme as regras de preenchimento.",IF(AND($B1679&lt;&gt;"",OR(ISNUMBER(SEARCH("outro",LOWER($B1679))),ISNUMBER(SEARCH("divers",LOWER($B1679))),ISNUMBER(SEARCH("kit",LOWER($B1679))),ISNUMBER(SEARCH("ferrament",LOWER($B1679))),ISNUMBER(SEARCH("epi",LOWER($B1679)))),NOT(OR($Z1679&lt;&gt;"",$AA1679&lt;&gt;""))),"Descrição muito genérica: detalhe melhor o item e registre o racional no memorial ou em anexo.",IF(AND($Y1679=0,$B1679&lt;&gt;"",OR($G1679&lt;&gt;"",$H1679&lt;&gt;"",$J1679&lt;&gt;"",$K1679&lt;&gt;"",$M1679&lt;&gt;"",$N1679&lt;&gt;"",$P1679&lt;&gt;"",$Q1679&lt;&gt;"",$S1679&lt;&gt;"",$T1679&lt;&gt;"",$V1679&lt;&gt;"",$W1679&lt;&gt;"")),"O item possui dados lançados, mas o total está zerado. Revise os valores informados.","")))))))))))))))</f>
        <v/>
      </c>
    </row>
    <row r="1680" spans="1:35" ht="14.25" customHeight="1" x14ac:dyDescent="0.25">
      <c r="A1680" s="57" t="str">
        <f t="shared" si="338"/>
        <v/>
      </c>
      <c r="B1680" s="58"/>
      <c r="C1680" s="58"/>
      <c r="D1680" s="58"/>
      <c r="E1680" s="58"/>
      <c r="F1680" s="58"/>
      <c r="G1680" s="269"/>
      <c r="H1680" s="59"/>
      <c r="I1680" s="273">
        <f t="shared" si="339"/>
        <v>0</v>
      </c>
      <c r="J1680" s="269"/>
      <c r="K1680" s="59"/>
      <c r="L1680" s="270">
        <f t="shared" si="340"/>
        <v>0</v>
      </c>
      <c r="M1680" s="269"/>
      <c r="N1680" s="59"/>
      <c r="O1680" s="270">
        <f t="shared" si="341"/>
        <v>0</v>
      </c>
      <c r="P1680" s="269"/>
      <c r="Q1680" s="59"/>
      <c r="R1680" s="271">
        <f t="shared" si="342"/>
        <v>0</v>
      </c>
      <c r="S1680" s="269"/>
      <c r="T1680" s="59"/>
      <c r="U1680" s="270">
        <f t="shared" si="343"/>
        <v>0</v>
      </c>
      <c r="V1680" s="269"/>
      <c r="W1680" s="59"/>
      <c r="X1680" s="270">
        <f t="shared" si="344"/>
        <v>0</v>
      </c>
      <c r="Y1680" s="270">
        <f t="shared" si="345"/>
        <v>0</v>
      </c>
      <c r="Z1680" s="58"/>
      <c r="AA1680" s="58"/>
      <c r="AB1680" s="60" t="str">
        <f t="shared" si="346"/>
        <v/>
      </c>
      <c r="AC1680" s="21" t="b">
        <f t="shared" si="347"/>
        <v>0</v>
      </c>
      <c r="AD1680" s="21" t="b">
        <f t="shared" si="348"/>
        <v>0</v>
      </c>
      <c r="AE1680" s="21" t="b">
        <f t="shared" si="349"/>
        <v>0</v>
      </c>
      <c r="AF1680" s="21" t="b">
        <f ca="1">OR(AND($AC1680,NOT($AD1680)),AND($AC1680,OR(AND($G1680="",$H1680&lt;&gt;""),AND($G1680&lt;&gt;"",$H1680=""),AND($J1680="",$K1680&lt;&gt;""),AND($J1680&lt;&gt;"",$K1680=""),AND($M1680="",$N1680&lt;&gt;""),AND($M1680&lt;&gt;"",$N1680=""),AND($P1680="",$Q1680&lt;&gt;""),AND($P1680&lt;&gt;"",$Q1680=""),AND($S1680="",$T1680&lt;&gt;""),AND($S1680&lt;&gt;"",$T1680=""),AND($V1680="",$W1680&lt;&gt;""),AND($V1680&lt;&gt;"",$W1680=""))),AND($C1680&lt;&gt;"",$E1680&lt;&gt;"",LEFT(TRIM($C1680),1)&lt;&gt;LEFT(TRIM($E1680),1)),IF(OR($E1680="",$F1680=""),FALSE(),IFERROR(COUNTIF(INDIRECT("UNITS_"&amp;SUBSTITUTE(LEFT($E1680,FIND(" ",$E1680&amp;" ")-1),".","_")),$F1680)=0,TRUE())),AND($B1680&lt;&gt;"",OR(ISNUMBER(SEARCH("outro",LOWER($B1680))),ISNUMBER(SEARCH("divers",LOWER($B1680))),ISNUMBER(SEARCH("etc",LOWER($B1680))))),OR(AND(ISNUMBER(SEARCH("comunic",LOWER($B1680))),LEFT($E1680,3)&lt;&gt;"4.4"),AND(ISNUMBER(SEARCH("monitor",LOWER($B1680))),NOT(OR(LEFT($E1680,3)="1.5",LEFT($E1680,3)="2.5")))),AND($B1680&lt;&gt;"",OR(LEFT($C1680,1)="1",LEFT($C1680,1)="2"),$D1680=""),AND($D1680&lt;&gt;"",NOT(OR(LEFT($C1680,1)="1",LEFT($C1680,1)="2"))),AND($D1680&lt;&gt;"",COUNTIF(' PROJETO'!$B$14:$B$16,$D1680)=0),IF($D1680="",FALSE(),IF(COUNTIF(' PROJETO'!$B$14:$B$16,$D1680)=0,FALSE(),IFERROR(INDEX(' PROJETO'!$C$14:$C$16,MATCH($D1680,' PROJETO'!$B$14:$B$16,0))&lt;&gt;"Sim",FALSE()))))</f>
        <v>0</v>
      </c>
      <c r="AG1680" s="21" t="b">
        <f>AND($AC1680,$Y1680&gt;'CONFG.  LISTAS'!$F$4,$Z1680="",$AA1680="")</f>
        <v>0</v>
      </c>
      <c r="AH1680" s="21" t="str">
        <f t="shared" si="350"/>
        <v/>
      </c>
      <c r="AI1680" s="43" t="str">
        <f ca="1">IF(NOT($AC1680),"",IF(OR($B1680="",$C1680="",$E1680="",$F1680=""),"Preencha descrição, categoria, tipo e unidade.",IF(AND($B1680&lt;&gt;"",OR(LEFT($C1680,1)="1",LEFT($C1680,1)="2"),$D1680=""),"Informe a prática de restauração para itens diretos.",IF(AND($D1680&lt;&gt;"",NOT(OR(LEFT($C1680,1)="1",LEFT($C1680,1)="2"))),"Custos indiretos não devem pertencer a uma prática específica.",IF(AND($D1680&lt;&gt;"",COUNTIF(' PROJETO'!$B$14:$B$16,$D1680)=0),"Prática de restauração inválida ou não cadastrada.",IF(IF($D1680="",FALSE(),IF(COUNTIF(' PROJETO'!$B$14:$B$16,$D1680)=0,FALSE(),IFERROR(INDEX(' PROJETO'!$C$14:$C$16,MATCH($D1680,' PROJETO'!$B$14:$B$16,0))&lt;&gt;"Sim",FALSE()))),"A prática informada no item não foi selecionada na aba Projeto.",IF(AND(MAX($I1680,$L1680,$O1680,$R1680,$U1680,$X1680)&gt;'CONFG.  LISTAS'!$F$4,NOT(OR($Z1680&lt;&gt;"",$AA1680&lt;&gt;""))),"Memorial de cálculo ou anexo obrigatório não informado para item acima do limite.",IF(OR(AND($G1680&lt;&gt;"",$H1680&lt;&gt;"",OR($G1680&lt;=0,$H1680&lt;=0)),AND($J1680&lt;&gt;"",$K1680&lt;&gt;"",OR($J1680&lt;=0,$K1680&lt;=0)),AND($M1680&lt;&gt;"",$N1680&lt;&gt;"",OR($M1680&lt;=0,$N1680&lt;=0)),AND($P1680&lt;&gt;"",$Q1680&lt;&gt;"",OR($P1680&lt;=0,$Q1680&lt;=0)),AND($S1680&lt;&gt;"",$T1680&lt;&gt;"",OR($S1680&lt;=0,$T1680&lt;=0)),AND($V1680&lt;&gt;"",$W1680&lt;&gt;"",OR($V1680&lt;=0,$W1680&lt;=0))),"Revise os valores informados: valor unitário e quantidade devem ser maiores que zero.",IF(OR(AND($G1680="",$H1680&lt;&gt;""),AND($G1680&lt;&gt;"",$H1680=""),AND($J1680="",$K1680&lt;&gt;""),AND($J1680&lt;&gt;"",$K1680=""),AND($M1680="",$N1680&lt;&gt;""),AND($M1680&lt;&gt;"",$N1680=""),AND($P1680="",$Q1680&lt;&gt;""),AND($P1680&lt;&gt;"",$Q1680=""),AND($S1680="",$T1680&lt;&gt;""),AND($S1680&lt;&gt;"",$T1680=""),AND($V1680="",$W1680&lt;&gt;""),AND($V1680&lt;&gt;"",$W1680="")),"Há ano preenchido parcialmente: "&amp;TRIM(IF(AND($G1680="",$H1680&lt;&gt;""),"Ano 1 (falta valor unitário); ","")&amp;IF(AND($G1680&lt;&gt;"",$H1680=""),"Ano 1 (falta quantidade); ","")&amp;IF(AND($J1680="",$K1680&lt;&gt;""),"Ano 2 (falta valor unitário); ","")&amp;IF(AND($J1680&lt;&gt;"",$K1680=""),"Ano 2 (falta quantidade); ","")&amp;IF(AND($M1680="",$N1680&lt;&gt;""),"Ano 3 (falta valor unitário); ","")&amp;IF(AND($M1680&lt;&gt;"",$N1680=""),"Ano 3 (falta quantidade); ","")&amp;IF(AND($P1680="",$Q1680&lt;&gt;""),"Ano 4 (falta valor unitário); ","")&amp;IF(AND($P1680&lt;&gt;"",$Q1680=""),"Ano 4 (falta quantidade); ","")&amp;IF(AND($S1680="",$T1680&lt;&gt;""),"Ano 5 (falta valor unitário); ","")&amp;IF(AND($S1680&lt;&gt;"",$T1680=""),"Ano 5 (falta quantidade); ","")&amp;IF(AND($V1680="",$W1680&lt;&gt;""),"Ano 6 (falta valor unitário); ","")&amp;IF(AND($V1680&lt;&gt;"",$W1680=""),"Ano 6 (falta quantidade); ","")), IF(NOT(OR(AND($G1680&lt;&gt;"",$H1680&lt;&gt;""),AND($J1680&lt;&gt;"",$K1680&lt;&gt;""),AND($M1680&lt;&gt;"",$N1680&lt;&gt;""),AND($P1680&lt;&gt;"",$Q1680&lt;&gt;""),AND($S1680&lt;&gt;"",$T1680&lt;&gt;""),AND($V1680&lt;&gt;"",$W1680&lt;&gt;""))),"Informe pelo menos um ano completo com valor unitário e quantidade.",IF(AND($C1680&lt;&gt;"",$E1680&lt;&gt;"",LEFT(TRIM($C1680),1)&lt;&gt;LEFT(TRIM($E1680),1)),"Categoria e tipo estão incompatíveis.",IF(IF(OR($E1680="",$F1680=""),FALSE(),IFERROR(COUNTIF(INDIRECT("UNITS_"&amp;SUBSTITUTE(LEFT($E1680,FIND(" ",$E1680&amp;" ")-1),".","_")),$F1680)=0,TRUE())),"Unidade incompatível com o tipo selecionado.",IF(OR(AND(ISNUMBER(SEARCH("comunic",LOWER($B1680))),LEFT($E1680,3)&lt;&gt;"4.4"),AND(ISNUMBER(SEARCH("monitor",LOWER($B1680))),NOT(OR(LEFT($E1680,3)="1.5",LEFT($E1680,3)="2.5")))),"Revise a classificação do item conforme as regras de preenchimento.",IF(AND($B1680&lt;&gt;"",OR(ISNUMBER(SEARCH("outro",LOWER($B1680))),ISNUMBER(SEARCH("divers",LOWER($B1680))),ISNUMBER(SEARCH("kit",LOWER($B1680))),ISNUMBER(SEARCH("ferrament",LOWER($B1680))),ISNUMBER(SEARCH("epi",LOWER($B1680)))),NOT(OR($Z1680&lt;&gt;"",$AA1680&lt;&gt;""))),"Descrição muito genérica: detalhe melhor o item e registre o racional no memorial ou em anexo.",IF(AND($Y1680=0,$B1680&lt;&gt;"",OR($G1680&lt;&gt;"",$H1680&lt;&gt;"",$J1680&lt;&gt;"",$K1680&lt;&gt;"",$M1680&lt;&gt;"",$N1680&lt;&gt;"",$P1680&lt;&gt;"",$Q1680&lt;&gt;"",$S1680&lt;&gt;"",$T1680&lt;&gt;"",$V1680&lt;&gt;"",$W1680&lt;&gt;"")),"O item possui dados lançados, mas o total está zerado. Revise os valores informados.","")))))))))))))))</f>
        <v/>
      </c>
    </row>
    <row r="1681" spans="1:35" ht="14.25" customHeight="1" x14ac:dyDescent="0.25">
      <c r="A1681" s="57" t="str">
        <f t="shared" si="338"/>
        <v/>
      </c>
      <c r="B1681" s="61"/>
      <c r="C1681" s="61"/>
      <c r="D1681" s="58"/>
      <c r="E1681" s="61"/>
      <c r="F1681" s="61"/>
      <c r="G1681" s="272"/>
      <c r="H1681" s="62"/>
      <c r="I1681" s="273">
        <f t="shared" si="339"/>
        <v>0</v>
      </c>
      <c r="J1681" s="272"/>
      <c r="K1681" s="62"/>
      <c r="L1681" s="270">
        <f t="shared" si="340"/>
        <v>0</v>
      </c>
      <c r="M1681" s="272"/>
      <c r="N1681" s="62"/>
      <c r="O1681" s="270">
        <f t="shared" si="341"/>
        <v>0</v>
      </c>
      <c r="P1681" s="272"/>
      <c r="Q1681" s="62"/>
      <c r="R1681" s="271">
        <f t="shared" si="342"/>
        <v>0</v>
      </c>
      <c r="S1681" s="272"/>
      <c r="T1681" s="62"/>
      <c r="U1681" s="270">
        <f t="shared" si="343"/>
        <v>0</v>
      </c>
      <c r="V1681" s="272"/>
      <c r="W1681" s="62"/>
      <c r="X1681" s="270">
        <f t="shared" si="344"/>
        <v>0</v>
      </c>
      <c r="Y1681" s="270">
        <f t="shared" si="345"/>
        <v>0</v>
      </c>
      <c r="Z1681" s="61"/>
      <c r="AA1681" s="61"/>
      <c r="AB1681" s="60" t="str">
        <f t="shared" si="346"/>
        <v/>
      </c>
      <c r="AC1681" s="21" t="b">
        <f t="shared" si="347"/>
        <v>0</v>
      </c>
      <c r="AD1681" s="21" t="b">
        <f t="shared" si="348"/>
        <v>0</v>
      </c>
      <c r="AE1681" s="21" t="b">
        <f t="shared" si="349"/>
        <v>0</v>
      </c>
      <c r="AF1681" s="21" t="b">
        <f ca="1">OR(AND($AC1681,NOT($AD1681)),AND($AC1681,OR(AND($G1681="",$H1681&lt;&gt;""),AND($G1681&lt;&gt;"",$H1681=""),AND($J1681="",$K1681&lt;&gt;""),AND($J1681&lt;&gt;"",$K1681=""),AND($M1681="",$N1681&lt;&gt;""),AND($M1681&lt;&gt;"",$N1681=""),AND($P1681="",$Q1681&lt;&gt;""),AND($P1681&lt;&gt;"",$Q1681=""),AND($S1681="",$T1681&lt;&gt;""),AND($S1681&lt;&gt;"",$T1681=""),AND($V1681="",$W1681&lt;&gt;""),AND($V1681&lt;&gt;"",$W1681=""))),AND($C1681&lt;&gt;"",$E1681&lt;&gt;"",LEFT(TRIM($C1681),1)&lt;&gt;LEFT(TRIM($E1681),1)),IF(OR($E1681="",$F1681=""),FALSE(),IFERROR(COUNTIF(INDIRECT("UNITS_"&amp;SUBSTITUTE(LEFT($E1681,FIND(" ",$E1681&amp;" ")-1),".","_")),$F1681)=0,TRUE())),AND($B1681&lt;&gt;"",OR(ISNUMBER(SEARCH("outro",LOWER($B1681))),ISNUMBER(SEARCH("divers",LOWER($B1681))),ISNUMBER(SEARCH("etc",LOWER($B1681))))),OR(AND(ISNUMBER(SEARCH("comunic",LOWER($B1681))),LEFT($E1681,3)&lt;&gt;"4.4"),AND(ISNUMBER(SEARCH("monitor",LOWER($B1681))),NOT(OR(LEFT($E1681,3)="1.5",LEFT($E1681,3)="2.5")))),AND($B1681&lt;&gt;"",OR(LEFT($C1681,1)="1",LEFT($C1681,1)="2"),$D1681=""),AND($D1681&lt;&gt;"",NOT(OR(LEFT($C1681,1)="1",LEFT($C1681,1)="2"))),AND($D1681&lt;&gt;"",COUNTIF(' PROJETO'!$B$14:$B$16,$D1681)=0),IF($D1681="",FALSE(),IF(COUNTIF(' PROJETO'!$B$14:$B$16,$D1681)=0,FALSE(),IFERROR(INDEX(' PROJETO'!$C$14:$C$16,MATCH($D1681,' PROJETO'!$B$14:$B$16,0))&lt;&gt;"Sim",FALSE()))))</f>
        <v>0</v>
      </c>
      <c r="AG1681" s="21" t="b">
        <f>AND($AC1681,$Y1681&gt;'CONFG.  LISTAS'!$F$4,$Z1681="",$AA1681="")</f>
        <v>0</v>
      </c>
      <c r="AH1681" s="21" t="str">
        <f t="shared" si="350"/>
        <v/>
      </c>
      <c r="AI1681" s="43" t="str">
        <f ca="1">IF(NOT($AC1681),"",IF(OR($B1681="",$C1681="",$E1681="",$F1681=""),"Preencha descrição, categoria, tipo e unidade.",IF(AND($B1681&lt;&gt;"",OR(LEFT($C1681,1)="1",LEFT($C1681,1)="2"),$D1681=""),"Informe a prática de restauração para itens diretos.",IF(AND($D1681&lt;&gt;"",NOT(OR(LEFT($C1681,1)="1",LEFT($C1681,1)="2"))),"Custos indiretos não devem pertencer a uma prática específica.",IF(AND($D1681&lt;&gt;"",COUNTIF(' PROJETO'!$B$14:$B$16,$D1681)=0),"Prática de restauração inválida ou não cadastrada.",IF(IF($D1681="",FALSE(),IF(COUNTIF(' PROJETO'!$B$14:$B$16,$D1681)=0,FALSE(),IFERROR(INDEX(' PROJETO'!$C$14:$C$16,MATCH($D1681,' PROJETO'!$B$14:$B$16,0))&lt;&gt;"Sim",FALSE()))),"A prática informada no item não foi selecionada na aba Projeto.",IF(AND(MAX($I1681,$L1681,$O1681,$R1681,$U1681,$X1681)&gt;'CONFG.  LISTAS'!$F$4,NOT(OR($Z1681&lt;&gt;"",$AA1681&lt;&gt;""))),"Memorial de cálculo ou anexo obrigatório não informado para item acima do limite.",IF(OR(AND($G1681&lt;&gt;"",$H1681&lt;&gt;"",OR($G1681&lt;=0,$H1681&lt;=0)),AND($J1681&lt;&gt;"",$K1681&lt;&gt;"",OR($J1681&lt;=0,$K1681&lt;=0)),AND($M1681&lt;&gt;"",$N1681&lt;&gt;"",OR($M1681&lt;=0,$N1681&lt;=0)),AND($P1681&lt;&gt;"",$Q1681&lt;&gt;"",OR($P1681&lt;=0,$Q1681&lt;=0)),AND($S1681&lt;&gt;"",$T1681&lt;&gt;"",OR($S1681&lt;=0,$T1681&lt;=0)),AND($V1681&lt;&gt;"",$W1681&lt;&gt;"",OR($V1681&lt;=0,$W1681&lt;=0))),"Revise os valores informados: valor unitário e quantidade devem ser maiores que zero.",IF(OR(AND($G1681="",$H1681&lt;&gt;""),AND($G1681&lt;&gt;"",$H1681=""),AND($J1681="",$K1681&lt;&gt;""),AND($J1681&lt;&gt;"",$K1681=""),AND($M1681="",$N1681&lt;&gt;""),AND($M1681&lt;&gt;"",$N1681=""),AND($P1681="",$Q1681&lt;&gt;""),AND($P1681&lt;&gt;"",$Q1681=""),AND($S1681="",$T1681&lt;&gt;""),AND($S1681&lt;&gt;"",$T1681=""),AND($V1681="",$W1681&lt;&gt;""),AND($V1681&lt;&gt;"",$W1681="")),"Há ano preenchido parcialmente: "&amp;TRIM(IF(AND($G1681="",$H1681&lt;&gt;""),"Ano 1 (falta valor unitário); ","")&amp;IF(AND($G1681&lt;&gt;"",$H1681=""),"Ano 1 (falta quantidade); ","")&amp;IF(AND($J1681="",$K1681&lt;&gt;""),"Ano 2 (falta valor unitário); ","")&amp;IF(AND($J1681&lt;&gt;"",$K1681=""),"Ano 2 (falta quantidade); ","")&amp;IF(AND($M1681="",$N1681&lt;&gt;""),"Ano 3 (falta valor unitário); ","")&amp;IF(AND($M1681&lt;&gt;"",$N1681=""),"Ano 3 (falta quantidade); ","")&amp;IF(AND($P1681="",$Q1681&lt;&gt;""),"Ano 4 (falta valor unitário); ","")&amp;IF(AND($P1681&lt;&gt;"",$Q1681=""),"Ano 4 (falta quantidade); ","")&amp;IF(AND($S1681="",$T1681&lt;&gt;""),"Ano 5 (falta valor unitário); ","")&amp;IF(AND($S1681&lt;&gt;"",$T1681=""),"Ano 5 (falta quantidade); ","")&amp;IF(AND($V1681="",$W1681&lt;&gt;""),"Ano 6 (falta valor unitário); ","")&amp;IF(AND($V1681&lt;&gt;"",$W1681=""),"Ano 6 (falta quantidade); ","")), IF(NOT(OR(AND($G1681&lt;&gt;"",$H1681&lt;&gt;""),AND($J1681&lt;&gt;"",$K1681&lt;&gt;""),AND($M1681&lt;&gt;"",$N1681&lt;&gt;""),AND($P1681&lt;&gt;"",$Q1681&lt;&gt;""),AND($S1681&lt;&gt;"",$T1681&lt;&gt;""),AND($V1681&lt;&gt;"",$W1681&lt;&gt;""))),"Informe pelo menos um ano completo com valor unitário e quantidade.",IF(AND($C1681&lt;&gt;"",$E1681&lt;&gt;"",LEFT(TRIM($C1681),1)&lt;&gt;LEFT(TRIM($E1681),1)),"Categoria e tipo estão incompatíveis.",IF(IF(OR($E1681="",$F1681=""),FALSE(),IFERROR(COUNTIF(INDIRECT("UNITS_"&amp;SUBSTITUTE(LEFT($E1681,FIND(" ",$E1681&amp;" ")-1),".","_")),$F1681)=0,TRUE())),"Unidade incompatível com o tipo selecionado.",IF(OR(AND(ISNUMBER(SEARCH("comunic",LOWER($B1681))),LEFT($E1681,3)&lt;&gt;"4.4"),AND(ISNUMBER(SEARCH("monitor",LOWER($B1681))),NOT(OR(LEFT($E1681,3)="1.5",LEFT($E1681,3)="2.5")))),"Revise a classificação do item conforme as regras de preenchimento.",IF(AND($B1681&lt;&gt;"",OR(ISNUMBER(SEARCH("outro",LOWER($B1681))),ISNUMBER(SEARCH("divers",LOWER($B1681))),ISNUMBER(SEARCH("kit",LOWER($B1681))),ISNUMBER(SEARCH("ferrament",LOWER($B1681))),ISNUMBER(SEARCH("epi",LOWER($B1681)))),NOT(OR($Z1681&lt;&gt;"",$AA1681&lt;&gt;""))),"Descrição muito genérica: detalhe melhor o item e registre o racional no memorial ou em anexo.",IF(AND($Y1681=0,$B1681&lt;&gt;"",OR($G1681&lt;&gt;"",$H1681&lt;&gt;"",$J1681&lt;&gt;"",$K1681&lt;&gt;"",$M1681&lt;&gt;"",$N1681&lt;&gt;"",$P1681&lt;&gt;"",$Q1681&lt;&gt;"",$S1681&lt;&gt;"",$T1681&lt;&gt;"",$V1681&lt;&gt;"",$W1681&lt;&gt;"")),"O item possui dados lançados, mas o total está zerado. Revise os valores informados.","")))))))))))))))</f>
        <v/>
      </c>
    </row>
    <row r="1682" spans="1:35" ht="14.25" customHeight="1" x14ac:dyDescent="0.25">
      <c r="A1682" s="57" t="str">
        <f t="shared" si="338"/>
        <v/>
      </c>
      <c r="B1682" s="58"/>
      <c r="C1682" s="58"/>
      <c r="D1682" s="58"/>
      <c r="E1682" s="58"/>
      <c r="F1682" s="58"/>
      <c r="G1682" s="269"/>
      <c r="H1682" s="59"/>
      <c r="I1682" s="273">
        <f t="shared" si="339"/>
        <v>0</v>
      </c>
      <c r="J1682" s="269"/>
      <c r="K1682" s="59"/>
      <c r="L1682" s="270">
        <f t="shared" si="340"/>
        <v>0</v>
      </c>
      <c r="M1682" s="269"/>
      <c r="N1682" s="59"/>
      <c r="O1682" s="270">
        <f t="shared" si="341"/>
        <v>0</v>
      </c>
      <c r="P1682" s="269"/>
      <c r="Q1682" s="59"/>
      <c r="R1682" s="271">
        <f t="shared" si="342"/>
        <v>0</v>
      </c>
      <c r="S1682" s="269"/>
      <c r="T1682" s="59"/>
      <c r="U1682" s="270">
        <f t="shared" si="343"/>
        <v>0</v>
      </c>
      <c r="V1682" s="269"/>
      <c r="W1682" s="59"/>
      <c r="X1682" s="270">
        <f t="shared" si="344"/>
        <v>0</v>
      </c>
      <c r="Y1682" s="270">
        <f t="shared" si="345"/>
        <v>0</v>
      </c>
      <c r="Z1682" s="58"/>
      <c r="AA1682" s="58"/>
      <c r="AB1682" s="60" t="str">
        <f t="shared" si="346"/>
        <v/>
      </c>
      <c r="AC1682" s="21" t="b">
        <f t="shared" si="347"/>
        <v>0</v>
      </c>
      <c r="AD1682" s="21" t="b">
        <f t="shared" si="348"/>
        <v>0</v>
      </c>
      <c r="AE1682" s="21" t="b">
        <f t="shared" si="349"/>
        <v>0</v>
      </c>
      <c r="AF1682" s="21" t="b">
        <f ca="1">OR(AND($AC1682,NOT($AD1682)),AND($AC1682,OR(AND($G1682="",$H1682&lt;&gt;""),AND($G1682&lt;&gt;"",$H1682=""),AND($J1682="",$K1682&lt;&gt;""),AND($J1682&lt;&gt;"",$K1682=""),AND($M1682="",$N1682&lt;&gt;""),AND($M1682&lt;&gt;"",$N1682=""),AND($P1682="",$Q1682&lt;&gt;""),AND($P1682&lt;&gt;"",$Q1682=""),AND($S1682="",$T1682&lt;&gt;""),AND($S1682&lt;&gt;"",$T1682=""),AND($V1682="",$W1682&lt;&gt;""),AND($V1682&lt;&gt;"",$W1682=""))),AND($C1682&lt;&gt;"",$E1682&lt;&gt;"",LEFT(TRIM($C1682),1)&lt;&gt;LEFT(TRIM($E1682),1)),IF(OR($E1682="",$F1682=""),FALSE(),IFERROR(COUNTIF(INDIRECT("UNITS_"&amp;SUBSTITUTE(LEFT($E1682,FIND(" ",$E1682&amp;" ")-1),".","_")),$F1682)=0,TRUE())),AND($B1682&lt;&gt;"",OR(ISNUMBER(SEARCH("outro",LOWER($B1682))),ISNUMBER(SEARCH("divers",LOWER($B1682))),ISNUMBER(SEARCH("etc",LOWER($B1682))))),OR(AND(ISNUMBER(SEARCH("comunic",LOWER($B1682))),LEFT($E1682,3)&lt;&gt;"4.4"),AND(ISNUMBER(SEARCH("monitor",LOWER($B1682))),NOT(OR(LEFT($E1682,3)="1.5",LEFT($E1682,3)="2.5")))),AND($B1682&lt;&gt;"",OR(LEFT($C1682,1)="1",LEFT($C1682,1)="2"),$D1682=""),AND($D1682&lt;&gt;"",NOT(OR(LEFT($C1682,1)="1",LEFT($C1682,1)="2"))),AND($D1682&lt;&gt;"",COUNTIF(' PROJETO'!$B$14:$B$16,$D1682)=0),IF($D1682="",FALSE(),IF(COUNTIF(' PROJETO'!$B$14:$B$16,$D1682)=0,FALSE(),IFERROR(INDEX(' PROJETO'!$C$14:$C$16,MATCH($D1682,' PROJETO'!$B$14:$B$16,0))&lt;&gt;"Sim",FALSE()))))</f>
        <v>0</v>
      </c>
      <c r="AG1682" s="21" t="b">
        <f>AND($AC1682,$Y1682&gt;'CONFG.  LISTAS'!$F$4,$Z1682="",$AA1682="")</f>
        <v>0</v>
      </c>
      <c r="AH1682" s="21" t="str">
        <f t="shared" si="350"/>
        <v/>
      </c>
      <c r="AI1682" s="43" t="str">
        <f ca="1">IF(NOT($AC1682),"",IF(OR($B1682="",$C1682="",$E1682="",$F1682=""),"Preencha descrição, categoria, tipo e unidade.",IF(AND($B1682&lt;&gt;"",OR(LEFT($C1682,1)="1",LEFT($C1682,1)="2"),$D1682=""),"Informe a prática de restauração para itens diretos.",IF(AND($D1682&lt;&gt;"",NOT(OR(LEFT($C1682,1)="1",LEFT($C1682,1)="2"))),"Custos indiretos não devem pertencer a uma prática específica.",IF(AND($D1682&lt;&gt;"",COUNTIF(' PROJETO'!$B$14:$B$16,$D1682)=0),"Prática de restauração inválida ou não cadastrada.",IF(IF($D1682="",FALSE(),IF(COUNTIF(' PROJETO'!$B$14:$B$16,$D1682)=0,FALSE(),IFERROR(INDEX(' PROJETO'!$C$14:$C$16,MATCH($D1682,' PROJETO'!$B$14:$B$16,0))&lt;&gt;"Sim",FALSE()))),"A prática informada no item não foi selecionada na aba Projeto.",IF(AND(MAX($I1682,$L1682,$O1682,$R1682,$U1682,$X1682)&gt;'CONFG.  LISTAS'!$F$4,NOT(OR($Z1682&lt;&gt;"",$AA1682&lt;&gt;""))),"Memorial de cálculo ou anexo obrigatório não informado para item acima do limite.",IF(OR(AND($G1682&lt;&gt;"",$H1682&lt;&gt;"",OR($G1682&lt;=0,$H1682&lt;=0)),AND($J1682&lt;&gt;"",$K1682&lt;&gt;"",OR($J1682&lt;=0,$K1682&lt;=0)),AND($M1682&lt;&gt;"",$N1682&lt;&gt;"",OR($M1682&lt;=0,$N1682&lt;=0)),AND($P1682&lt;&gt;"",$Q1682&lt;&gt;"",OR($P1682&lt;=0,$Q1682&lt;=0)),AND($S1682&lt;&gt;"",$T1682&lt;&gt;"",OR($S1682&lt;=0,$T1682&lt;=0)),AND($V1682&lt;&gt;"",$W1682&lt;&gt;"",OR($V1682&lt;=0,$W1682&lt;=0))),"Revise os valores informados: valor unitário e quantidade devem ser maiores que zero.",IF(OR(AND($G1682="",$H1682&lt;&gt;""),AND($G1682&lt;&gt;"",$H1682=""),AND($J1682="",$K1682&lt;&gt;""),AND($J1682&lt;&gt;"",$K1682=""),AND($M1682="",$N1682&lt;&gt;""),AND($M1682&lt;&gt;"",$N1682=""),AND($P1682="",$Q1682&lt;&gt;""),AND($P1682&lt;&gt;"",$Q1682=""),AND($S1682="",$T1682&lt;&gt;""),AND($S1682&lt;&gt;"",$T1682=""),AND($V1682="",$W1682&lt;&gt;""),AND($V1682&lt;&gt;"",$W1682="")),"Há ano preenchido parcialmente: "&amp;TRIM(IF(AND($G1682="",$H1682&lt;&gt;""),"Ano 1 (falta valor unitário); ","")&amp;IF(AND($G1682&lt;&gt;"",$H1682=""),"Ano 1 (falta quantidade); ","")&amp;IF(AND($J1682="",$K1682&lt;&gt;""),"Ano 2 (falta valor unitário); ","")&amp;IF(AND($J1682&lt;&gt;"",$K1682=""),"Ano 2 (falta quantidade); ","")&amp;IF(AND($M1682="",$N1682&lt;&gt;""),"Ano 3 (falta valor unitário); ","")&amp;IF(AND($M1682&lt;&gt;"",$N1682=""),"Ano 3 (falta quantidade); ","")&amp;IF(AND($P1682="",$Q1682&lt;&gt;""),"Ano 4 (falta valor unitário); ","")&amp;IF(AND($P1682&lt;&gt;"",$Q1682=""),"Ano 4 (falta quantidade); ","")&amp;IF(AND($S1682="",$T1682&lt;&gt;""),"Ano 5 (falta valor unitário); ","")&amp;IF(AND($S1682&lt;&gt;"",$T1682=""),"Ano 5 (falta quantidade); ","")&amp;IF(AND($V1682="",$W1682&lt;&gt;""),"Ano 6 (falta valor unitário); ","")&amp;IF(AND($V1682&lt;&gt;"",$W1682=""),"Ano 6 (falta quantidade); ","")), IF(NOT(OR(AND($G1682&lt;&gt;"",$H1682&lt;&gt;""),AND($J1682&lt;&gt;"",$K1682&lt;&gt;""),AND($M1682&lt;&gt;"",$N1682&lt;&gt;""),AND($P1682&lt;&gt;"",$Q1682&lt;&gt;""),AND($S1682&lt;&gt;"",$T1682&lt;&gt;""),AND($V1682&lt;&gt;"",$W1682&lt;&gt;""))),"Informe pelo menos um ano completo com valor unitário e quantidade.",IF(AND($C1682&lt;&gt;"",$E1682&lt;&gt;"",LEFT(TRIM($C1682),1)&lt;&gt;LEFT(TRIM($E1682),1)),"Categoria e tipo estão incompatíveis.",IF(IF(OR($E1682="",$F1682=""),FALSE(),IFERROR(COUNTIF(INDIRECT("UNITS_"&amp;SUBSTITUTE(LEFT($E1682,FIND(" ",$E1682&amp;" ")-1),".","_")),$F1682)=0,TRUE())),"Unidade incompatível com o tipo selecionado.",IF(OR(AND(ISNUMBER(SEARCH("comunic",LOWER($B1682))),LEFT($E1682,3)&lt;&gt;"4.4"),AND(ISNUMBER(SEARCH("monitor",LOWER($B1682))),NOT(OR(LEFT($E1682,3)="1.5",LEFT($E1682,3)="2.5")))),"Revise a classificação do item conforme as regras de preenchimento.",IF(AND($B1682&lt;&gt;"",OR(ISNUMBER(SEARCH("outro",LOWER($B1682))),ISNUMBER(SEARCH("divers",LOWER($B1682))),ISNUMBER(SEARCH("kit",LOWER($B1682))),ISNUMBER(SEARCH("ferrament",LOWER($B1682))),ISNUMBER(SEARCH("epi",LOWER($B1682)))),NOT(OR($Z1682&lt;&gt;"",$AA1682&lt;&gt;""))),"Descrição muito genérica: detalhe melhor o item e registre o racional no memorial ou em anexo.",IF(AND($Y1682=0,$B1682&lt;&gt;"",OR($G1682&lt;&gt;"",$H1682&lt;&gt;"",$J1682&lt;&gt;"",$K1682&lt;&gt;"",$M1682&lt;&gt;"",$N1682&lt;&gt;"",$P1682&lt;&gt;"",$Q1682&lt;&gt;"",$S1682&lt;&gt;"",$T1682&lt;&gt;"",$V1682&lt;&gt;"",$W1682&lt;&gt;"")),"O item possui dados lançados, mas o total está zerado. Revise os valores informados.","")))))))))))))))</f>
        <v/>
      </c>
    </row>
    <row r="1683" spans="1:35" ht="14.25" customHeight="1" x14ac:dyDescent="0.25">
      <c r="A1683" s="57" t="str">
        <f t="shared" si="338"/>
        <v/>
      </c>
      <c r="B1683" s="61"/>
      <c r="C1683" s="61"/>
      <c r="D1683" s="58"/>
      <c r="E1683" s="61"/>
      <c r="F1683" s="61"/>
      <c r="G1683" s="272"/>
      <c r="H1683" s="62"/>
      <c r="I1683" s="273">
        <f t="shared" si="339"/>
        <v>0</v>
      </c>
      <c r="J1683" s="272"/>
      <c r="K1683" s="62"/>
      <c r="L1683" s="270">
        <f t="shared" si="340"/>
        <v>0</v>
      </c>
      <c r="M1683" s="272"/>
      <c r="N1683" s="62"/>
      <c r="O1683" s="270">
        <f t="shared" si="341"/>
        <v>0</v>
      </c>
      <c r="P1683" s="272"/>
      <c r="Q1683" s="62"/>
      <c r="R1683" s="271">
        <f t="shared" si="342"/>
        <v>0</v>
      </c>
      <c r="S1683" s="272"/>
      <c r="T1683" s="62"/>
      <c r="U1683" s="270">
        <f t="shared" si="343"/>
        <v>0</v>
      </c>
      <c r="V1683" s="272"/>
      <c r="W1683" s="62"/>
      <c r="X1683" s="270">
        <f t="shared" si="344"/>
        <v>0</v>
      </c>
      <c r="Y1683" s="270">
        <f t="shared" si="345"/>
        <v>0</v>
      </c>
      <c r="Z1683" s="61"/>
      <c r="AA1683" s="61"/>
      <c r="AB1683" s="60" t="str">
        <f t="shared" si="346"/>
        <v/>
      </c>
      <c r="AC1683" s="21" t="b">
        <f t="shared" si="347"/>
        <v>0</v>
      </c>
      <c r="AD1683" s="21" t="b">
        <f t="shared" si="348"/>
        <v>0</v>
      </c>
      <c r="AE1683" s="21" t="b">
        <f t="shared" si="349"/>
        <v>0</v>
      </c>
      <c r="AF1683" s="21" t="b">
        <f ca="1">OR(AND($AC1683,NOT($AD1683)),AND($AC1683,OR(AND($G1683="",$H1683&lt;&gt;""),AND($G1683&lt;&gt;"",$H1683=""),AND($J1683="",$K1683&lt;&gt;""),AND($J1683&lt;&gt;"",$K1683=""),AND($M1683="",$N1683&lt;&gt;""),AND($M1683&lt;&gt;"",$N1683=""),AND($P1683="",$Q1683&lt;&gt;""),AND($P1683&lt;&gt;"",$Q1683=""),AND($S1683="",$T1683&lt;&gt;""),AND($S1683&lt;&gt;"",$T1683=""),AND($V1683="",$W1683&lt;&gt;""),AND($V1683&lt;&gt;"",$W1683=""))),AND($C1683&lt;&gt;"",$E1683&lt;&gt;"",LEFT(TRIM($C1683),1)&lt;&gt;LEFT(TRIM($E1683),1)),IF(OR($E1683="",$F1683=""),FALSE(),IFERROR(COUNTIF(INDIRECT("UNITS_"&amp;SUBSTITUTE(LEFT($E1683,FIND(" ",$E1683&amp;" ")-1),".","_")),$F1683)=0,TRUE())),AND($B1683&lt;&gt;"",OR(ISNUMBER(SEARCH("outro",LOWER($B1683))),ISNUMBER(SEARCH("divers",LOWER($B1683))),ISNUMBER(SEARCH("etc",LOWER($B1683))))),OR(AND(ISNUMBER(SEARCH("comunic",LOWER($B1683))),LEFT($E1683,3)&lt;&gt;"4.4"),AND(ISNUMBER(SEARCH("monitor",LOWER($B1683))),NOT(OR(LEFT($E1683,3)="1.5",LEFT($E1683,3)="2.5")))),AND($B1683&lt;&gt;"",OR(LEFT($C1683,1)="1",LEFT($C1683,1)="2"),$D1683=""),AND($D1683&lt;&gt;"",NOT(OR(LEFT($C1683,1)="1",LEFT($C1683,1)="2"))),AND($D1683&lt;&gt;"",COUNTIF(' PROJETO'!$B$14:$B$16,$D1683)=0),IF($D1683="",FALSE(),IF(COUNTIF(' PROJETO'!$B$14:$B$16,$D1683)=0,FALSE(),IFERROR(INDEX(' PROJETO'!$C$14:$C$16,MATCH($D1683,' PROJETO'!$B$14:$B$16,0))&lt;&gt;"Sim",FALSE()))))</f>
        <v>0</v>
      </c>
      <c r="AG1683" s="21" t="b">
        <f>AND($AC1683,$Y1683&gt;'CONFG.  LISTAS'!$F$4,$Z1683="",$AA1683="")</f>
        <v>0</v>
      </c>
      <c r="AH1683" s="21" t="str">
        <f t="shared" si="350"/>
        <v/>
      </c>
      <c r="AI1683" s="43" t="str">
        <f ca="1">IF(NOT($AC1683),"",IF(OR($B1683="",$C1683="",$E1683="",$F1683=""),"Preencha descrição, categoria, tipo e unidade.",IF(AND($B1683&lt;&gt;"",OR(LEFT($C1683,1)="1",LEFT($C1683,1)="2"),$D1683=""),"Informe a prática de restauração para itens diretos.",IF(AND($D1683&lt;&gt;"",NOT(OR(LEFT($C1683,1)="1",LEFT($C1683,1)="2"))),"Custos indiretos não devem pertencer a uma prática específica.",IF(AND($D1683&lt;&gt;"",COUNTIF(' PROJETO'!$B$14:$B$16,$D1683)=0),"Prática de restauração inválida ou não cadastrada.",IF(IF($D1683="",FALSE(),IF(COUNTIF(' PROJETO'!$B$14:$B$16,$D1683)=0,FALSE(),IFERROR(INDEX(' PROJETO'!$C$14:$C$16,MATCH($D1683,' PROJETO'!$B$14:$B$16,0))&lt;&gt;"Sim",FALSE()))),"A prática informada no item não foi selecionada na aba Projeto.",IF(AND(MAX($I1683,$L1683,$O1683,$R1683,$U1683,$X1683)&gt;'CONFG.  LISTAS'!$F$4,NOT(OR($Z1683&lt;&gt;"",$AA1683&lt;&gt;""))),"Memorial de cálculo ou anexo obrigatório não informado para item acima do limite.",IF(OR(AND($G1683&lt;&gt;"",$H1683&lt;&gt;"",OR($G1683&lt;=0,$H1683&lt;=0)),AND($J1683&lt;&gt;"",$K1683&lt;&gt;"",OR($J1683&lt;=0,$K1683&lt;=0)),AND($M1683&lt;&gt;"",$N1683&lt;&gt;"",OR($M1683&lt;=0,$N1683&lt;=0)),AND($P1683&lt;&gt;"",$Q1683&lt;&gt;"",OR($P1683&lt;=0,$Q1683&lt;=0)),AND($S1683&lt;&gt;"",$T1683&lt;&gt;"",OR($S1683&lt;=0,$T1683&lt;=0)),AND($V1683&lt;&gt;"",$W1683&lt;&gt;"",OR($V1683&lt;=0,$W1683&lt;=0))),"Revise os valores informados: valor unitário e quantidade devem ser maiores que zero.",IF(OR(AND($G1683="",$H1683&lt;&gt;""),AND($G1683&lt;&gt;"",$H1683=""),AND($J1683="",$K1683&lt;&gt;""),AND($J1683&lt;&gt;"",$K1683=""),AND($M1683="",$N1683&lt;&gt;""),AND($M1683&lt;&gt;"",$N1683=""),AND($P1683="",$Q1683&lt;&gt;""),AND($P1683&lt;&gt;"",$Q1683=""),AND($S1683="",$T1683&lt;&gt;""),AND($S1683&lt;&gt;"",$T1683=""),AND($V1683="",$W1683&lt;&gt;""),AND($V1683&lt;&gt;"",$W1683="")),"Há ano preenchido parcialmente: "&amp;TRIM(IF(AND($G1683="",$H1683&lt;&gt;""),"Ano 1 (falta valor unitário); ","")&amp;IF(AND($G1683&lt;&gt;"",$H1683=""),"Ano 1 (falta quantidade); ","")&amp;IF(AND($J1683="",$K1683&lt;&gt;""),"Ano 2 (falta valor unitário); ","")&amp;IF(AND($J1683&lt;&gt;"",$K1683=""),"Ano 2 (falta quantidade); ","")&amp;IF(AND($M1683="",$N1683&lt;&gt;""),"Ano 3 (falta valor unitário); ","")&amp;IF(AND($M1683&lt;&gt;"",$N1683=""),"Ano 3 (falta quantidade); ","")&amp;IF(AND($P1683="",$Q1683&lt;&gt;""),"Ano 4 (falta valor unitário); ","")&amp;IF(AND($P1683&lt;&gt;"",$Q1683=""),"Ano 4 (falta quantidade); ","")&amp;IF(AND($S1683="",$T1683&lt;&gt;""),"Ano 5 (falta valor unitário); ","")&amp;IF(AND($S1683&lt;&gt;"",$T1683=""),"Ano 5 (falta quantidade); ","")&amp;IF(AND($V1683="",$W1683&lt;&gt;""),"Ano 6 (falta valor unitário); ","")&amp;IF(AND($V1683&lt;&gt;"",$W1683=""),"Ano 6 (falta quantidade); ","")), IF(NOT(OR(AND($G1683&lt;&gt;"",$H1683&lt;&gt;""),AND($J1683&lt;&gt;"",$K1683&lt;&gt;""),AND($M1683&lt;&gt;"",$N1683&lt;&gt;""),AND($P1683&lt;&gt;"",$Q1683&lt;&gt;""),AND($S1683&lt;&gt;"",$T1683&lt;&gt;""),AND($V1683&lt;&gt;"",$W1683&lt;&gt;""))),"Informe pelo menos um ano completo com valor unitário e quantidade.",IF(AND($C1683&lt;&gt;"",$E1683&lt;&gt;"",LEFT(TRIM($C1683),1)&lt;&gt;LEFT(TRIM($E1683),1)),"Categoria e tipo estão incompatíveis.",IF(IF(OR($E1683="",$F1683=""),FALSE(),IFERROR(COUNTIF(INDIRECT("UNITS_"&amp;SUBSTITUTE(LEFT($E1683,FIND(" ",$E1683&amp;" ")-1),".","_")),$F1683)=0,TRUE())),"Unidade incompatível com o tipo selecionado.",IF(OR(AND(ISNUMBER(SEARCH("comunic",LOWER($B1683))),LEFT($E1683,3)&lt;&gt;"4.4"),AND(ISNUMBER(SEARCH("monitor",LOWER($B1683))),NOT(OR(LEFT($E1683,3)="1.5",LEFT($E1683,3)="2.5")))),"Revise a classificação do item conforme as regras de preenchimento.",IF(AND($B1683&lt;&gt;"",OR(ISNUMBER(SEARCH("outro",LOWER($B1683))),ISNUMBER(SEARCH("divers",LOWER($B1683))),ISNUMBER(SEARCH("kit",LOWER($B1683))),ISNUMBER(SEARCH("ferrament",LOWER($B1683))),ISNUMBER(SEARCH("epi",LOWER($B1683)))),NOT(OR($Z1683&lt;&gt;"",$AA1683&lt;&gt;""))),"Descrição muito genérica: detalhe melhor o item e registre o racional no memorial ou em anexo.",IF(AND($Y1683=0,$B1683&lt;&gt;"",OR($G1683&lt;&gt;"",$H1683&lt;&gt;"",$J1683&lt;&gt;"",$K1683&lt;&gt;"",$M1683&lt;&gt;"",$N1683&lt;&gt;"",$P1683&lt;&gt;"",$Q1683&lt;&gt;"",$S1683&lt;&gt;"",$T1683&lt;&gt;"",$V1683&lt;&gt;"",$W1683&lt;&gt;"")),"O item possui dados lançados, mas o total está zerado. Revise os valores informados.","")))))))))))))))</f>
        <v/>
      </c>
    </row>
    <row r="1684" spans="1:35" ht="14.25" customHeight="1" x14ac:dyDescent="0.25">
      <c r="A1684" s="57" t="str">
        <f t="shared" si="338"/>
        <v/>
      </c>
      <c r="B1684" s="58"/>
      <c r="C1684" s="58"/>
      <c r="D1684" s="58"/>
      <c r="E1684" s="58"/>
      <c r="F1684" s="58"/>
      <c r="G1684" s="269"/>
      <c r="H1684" s="59"/>
      <c r="I1684" s="273">
        <f t="shared" si="339"/>
        <v>0</v>
      </c>
      <c r="J1684" s="269"/>
      <c r="K1684" s="59"/>
      <c r="L1684" s="270">
        <f t="shared" si="340"/>
        <v>0</v>
      </c>
      <c r="M1684" s="269"/>
      <c r="N1684" s="59"/>
      <c r="O1684" s="270">
        <f t="shared" si="341"/>
        <v>0</v>
      </c>
      <c r="P1684" s="269"/>
      <c r="Q1684" s="59"/>
      <c r="R1684" s="271">
        <f t="shared" si="342"/>
        <v>0</v>
      </c>
      <c r="S1684" s="269"/>
      <c r="T1684" s="59"/>
      <c r="U1684" s="270">
        <f t="shared" si="343"/>
        <v>0</v>
      </c>
      <c r="V1684" s="269"/>
      <c r="W1684" s="59"/>
      <c r="X1684" s="270">
        <f t="shared" si="344"/>
        <v>0</v>
      </c>
      <c r="Y1684" s="270">
        <f t="shared" si="345"/>
        <v>0</v>
      </c>
      <c r="Z1684" s="58"/>
      <c r="AA1684" s="58"/>
      <c r="AB1684" s="60" t="str">
        <f t="shared" si="346"/>
        <v/>
      </c>
      <c r="AC1684" s="21" t="b">
        <f t="shared" si="347"/>
        <v>0</v>
      </c>
      <c r="AD1684" s="21" t="b">
        <f t="shared" si="348"/>
        <v>0</v>
      </c>
      <c r="AE1684" s="21" t="b">
        <f t="shared" si="349"/>
        <v>0</v>
      </c>
      <c r="AF1684" s="21" t="b">
        <f ca="1">OR(AND($AC1684,NOT($AD1684)),AND($AC1684,OR(AND($G1684="",$H1684&lt;&gt;""),AND($G1684&lt;&gt;"",$H1684=""),AND($J1684="",$K1684&lt;&gt;""),AND($J1684&lt;&gt;"",$K1684=""),AND($M1684="",$N1684&lt;&gt;""),AND($M1684&lt;&gt;"",$N1684=""),AND($P1684="",$Q1684&lt;&gt;""),AND($P1684&lt;&gt;"",$Q1684=""),AND($S1684="",$T1684&lt;&gt;""),AND($S1684&lt;&gt;"",$T1684=""),AND($V1684="",$W1684&lt;&gt;""),AND($V1684&lt;&gt;"",$W1684=""))),AND($C1684&lt;&gt;"",$E1684&lt;&gt;"",LEFT(TRIM($C1684),1)&lt;&gt;LEFT(TRIM($E1684),1)),IF(OR($E1684="",$F1684=""),FALSE(),IFERROR(COUNTIF(INDIRECT("UNITS_"&amp;SUBSTITUTE(LEFT($E1684,FIND(" ",$E1684&amp;" ")-1),".","_")),$F1684)=0,TRUE())),AND($B1684&lt;&gt;"",OR(ISNUMBER(SEARCH("outro",LOWER($B1684))),ISNUMBER(SEARCH("divers",LOWER($B1684))),ISNUMBER(SEARCH("etc",LOWER($B1684))))),OR(AND(ISNUMBER(SEARCH("comunic",LOWER($B1684))),LEFT($E1684,3)&lt;&gt;"4.4"),AND(ISNUMBER(SEARCH("monitor",LOWER($B1684))),NOT(OR(LEFT($E1684,3)="1.5",LEFT($E1684,3)="2.5")))),AND($B1684&lt;&gt;"",OR(LEFT($C1684,1)="1",LEFT($C1684,1)="2"),$D1684=""),AND($D1684&lt;&gt;"",NOT(OR(LEFT($C1684,1)="1",LEFT($C1684,1)="2"))),AND($D1684&lt;&gt;"",COUNTIF(' PROJETO'!$B$14:$B$16,$D1684)=0),IF($D1684="",FALSE(),IF(COUNTIF(' PROJETO'!$B$14:$B$16,$D1684)=0,FALSE(),IFERROR(INDEX(' PROJETO'!$C$14:$C$16,MATCH($D1684,' PROJETO'!$B$14:$B$16,0))&lt;&gt;"Sim",FALSE()))))</f>
        <v>0</v>
      </c>
      <c r="AG1684" s="21" t="b">
        <f>AND($AC1684,$Y1684&gt;'CONFG.  LISTAS'!$F$4,$Z1684="",$AA1684="")</f>
        <v>0</v>
      </c>
      <c r="AH1684" s="21" t="str">
        <f t="shared" si="350"/>
        <v/>
      </c>
      <c r="AI1684" s="43" t="str">
        <f ca="1">IF(NOT($AC1684),"",IF(OR($B1684="",$C1684="",$E1684="",$F1684=""),"Preencha descrição, categoria, tipo e unidade.",IF(AND($B1684&lt;&gt;"",OR(LEFT($C1684,1)="1",LEFT($C1684,1)="2"),$D1684=""),"Informe a prática de restauração para itens diretos.",IF(AND($D1684&lt;&gt;"",NOT(OR(LEFT($C1684,1)="1",LEFT($C1684,1)="2"))),"Custos indiretos não devem pertencer a uma prática específica.",IF(AND($D1684&lt;&gt;"",COUNTIF(' PROJETO'!$B$14:$B$16,$D1684)=0),"Prática de restauração inválida ou não cadastrada.",IF(IF($D1684="",FALSE(),IF(COUNTIF(' PROJETO'!$B$14:$B$16,$D1684)=0,FALSE(),IFERROR(INDEX(' PROJETO'!$C$14:$C$16,MATCH($D1684,' PROJETO'!$B$14:$B$16,0))&lt;&gt;"Sim",FALSE()))),"A prática informada no item não foi selecionada na aba Projeto.",IF(AND(MAX($I1684,$L1684,$O1684,$R1684,$U1684,$X1684)&gt;'CONFG.  LISTAS'!$F$4,NOT(OR($Z1684&lt;&gt;"",$AA1684&lt;&gt;""))),"Memorial de cálculo ou anexo obrigatório não informado para item acima do limite.",IF(OR(AND($G1684&lt;&gt;"",$H1684&lt;&gt;"",OR($G1684&lt;=0,$H1684&lt;=0)),AND($J1684&lt;&gt;"",$K1684&lt;&gt;"",OR($J1684&lt;=0,$K1684&lt;=0)),AND($M1684&lt;&gt;"",$N1684&lt;&gt;"",OR($M1684&lt;=0,$N1684&lt;=0)),AND($P1684&lt;&gt;"",$Q1684&lt;&gt;"",OR($P1684&lt;=0,$Q1684&lt;=0)),AND($S1684&lt;&gt;"",$T1684&lt;&gt;"",OR($S1684&lt;=0,$T1684&lt;=0)),AND($V1684&lt;&gt;"",$W1684&lt;&gt;"",OR($V1684&lt;=0,$W1684&lt;=0))),"Revise os valores informados: valor unitário e quantidade devem ser maiores que zero.",IF(OR(AND($G1684="",$H1684&lt;&gt;""),AND($G1684&lt;&gt;"",$H1684=""),AND($J1684="",$K1684&lt;&gt;""),AND($J1684&lt;&gt;"",$K1684=""),AND($M1684="",$N1684&lt;&gt;""),AND($M1684&lt;&gt;"",$N1684=""),AND($P1684="",$Q1684&lt;&gt;""),AND($P1684&lt;&gt;"",$Q1684=""),AND($S1684="",$T1684&lt;&gt;""),AND($S1684&lt;&gt;"",$T1684=""),AND($V1684="",$W1684&lt;&gt;""),AND($V1684&lt;&gt;"",$W1684="")),"Há ano preenchido parcialmente: "&amp;TRIM(IF(AND($G1684="",$H1684&lt;&gt;""),"Ano 1 (falta valor unitário); ","")&amp;IF(AND($G1684&lt;&gt;"",$H1684=""),"Ano 1 (falta quantidade); ","")&amp;IF(AND($J1684="",$K1684&lt;&gt;""),"Ano 2 (falta valor unitário); ","")&amp;IF(AND($J1684&lt;&gt;"",$K1684=""),"Ano 2 (falta quantidade); ","")&amp;IF(AND($M1684="",$N1684&lt;&gt;""),"Ano 3 (falta valor unitário); ","")&amp;IF(AND($M1684&lt;&gt;"",$N1684=""),"Ano 3 (falta quantidade); ","")&amp;IF(AND($P1684="",$Q1684&lt;&gt;""),"Ano 4 (falta valor unitário); ","")&amp;IF(AND($P1684&lt;&gt;"",$Q1684=""),"Ano 4 (falta quantidade); ","")&amp;IF(AND($S1684="",$T1684&lt;&gt;""),"Ano 5 (falta valor unitário); ","")&amp;IF(AND($S1684&lt;&gt;"",$T1684=""),"Ano 5 (falta quantidade); ","")&amp;IF(AND($V1684="",$W1684&lt;&gt;""),"Ano 6 (falta valor unitário); ","")&amp;IF(AND($V1684&lt;&gt;"",$W1684=""),"Ano 6 (falta quantidade); ","")), IF(NOT(OR(AND($G1684&lt;&gt;"",$H1684&lt;&gt;""),AND($J1684&lt;&gt;"",$K1684&lt;&gt;""),AND($M1684&lt;&gt;"",$N1684&lt;&gt;""),AND($P1684&lt;&gt;"",$Q1684&lt;&gt;""),AND($S1684&lt;&gt;"",$T1684&lt;&gt;""),AND($V1684&lt;&gt;"",$W1684&lt;&gt;""))),"Informe pelo menos um ano completo com valor unitário e quantidade.",IF(AND($C1684&lt;&gt;"",$E1684&lt;&gt;"",LEFT(TRIM($C1684),1)&lt;&gt;LEFT(TRIM($E1684),1)),"Categoria e tipo estão incompatíveis.",IF(IF(OR($E1684="",$F1684=""),FALSE(),IFERROR(COUNTIF(INDIRECT("UNITS_"&amp;SUBSTITUTE(LEFT($E1684,FIND(" ",$E1684&amp;" ")-1),".","_")),$F1684)=0,TRUE())),"Unidade incompatível com o tipo selecionado.",IF(OR(AND(ISNUMBER(SEARCH("comunic",LOWER($B1684))),LEFT($E1684,3)&lt;&gt;"4.4"),AND(ISNUMBER(SEARCH("monitor",LOWER($B1684))),NOT(OR(LEFT($E1684,3)="1.5",LEFT($E1684,3)="2.5")))),"Revise a classificação do item conforme as regras de preenchimento.",IF(AND($B1684&lt;&gt;"",OR(ISNUMBER(SEARCH("outro",LOWER($B1684))),ISNUMBER(SEARCH("divers",LOWER($B1684))),ISNUMBER(SEARCH("kit",LOWER($B1684))),ISNUMBER(SEARCH("ferrament",LOWER($B1684))),ISNUMBER(SEARCH("epi",LOWER($B1684)))),NOT(OR($Z1684&lt;&gt;"",$AA1684&lt;&gt;""))),"Descrição muito genérica: detalhe melhor o item e registre o racional no memorial ou em anexo.",IF(AND($Y1684=0,$B1684&lt;&gt;"",OR($G1684&lt;&gt;"",$H1684&lt;&gt;"",$J1684&lt;&gt;"",$K1684&lt;&gt;"",$M1684&lt;&gt;"",$N1684&lt;&gt;"",$P1684&lt;&gt;"",$Q1684&lt;&gt;"",$S1684&lt;&gt;"",$T1684&lt;&gt;"",$V1684&lt;&gt;"",$W1684&lt;&gt;"")),"O item possui dados lançados, mas o total está zerado. Revise os valores informados.","")))))))))))))))</f>
        <v/>
      </c>
    </row>
    <row r="1685" spans="1:35" ht="14.25" customHeight="1" x14ac:dyDescent="0.25">
      <c r="A1685" s="57" t="str">
        <f t="shared" si="338"/>
        <v/>
      </c>
      <c r="B1685" s="61"/>
      <c r="C1685" s="61"/>
      <c r="D1685" s="58"/>
      <c r="E1685" s="61"/>
      <c r="F1685" s="61"/>
      <c r="G1685" s="272"/>
      <c r="H1685" s="62"/>
      <c r="I1685" s="273">
        <f t="shared" si="339"/>
        <v>0</v>
      </c>
      <c r="J1685" s="272"/>
      <c r="K1685" s="62"/>
      <c r="L1685" s="270">
        <f t="shared" si="340"/>
        <v>0</v>
      </c>
      <c r="M1685" s="272"/>
      <c r="N1685" s="62"/>
      <c r="O1685" s="270">
        <f t="shared" si="341"/>
        <v>0</v>
      </c>
      <c r="P1685" s="272"/>
      <c r="Q1685" s="62"/>
      <c r="R1685" s="271">
        <f t="shared" si="342"/>
        <v>0</v>
      </c>
      <c r="S1685" s="272"/>
      <c r="T1685" s="62"/>
      <c r="U1685" s="270">
        <f t="shared" si="343"/>
        <v>0</v>
      </c>
      <c r="V1685" s="272"/>
      <c r="W1685" s="62"/>
      <c r="X1685" s="270">
        <f t="shared" si="344"/>
        <v>0</v>
      </c>
      <c r="Y1685" s="270">
        <f t="shared" si="345"/>
        <v>0</v>
      </c>
      <c r="Z1685" s="61"/>
      <c r="AA1685" s="61"/>
      <c r="AB1685" s="60" t="str">
        <f t="shared" si="346"/>
        <v/>
      </c>
      <c r="AC1685" s="21" t="b">
        <f t="shared" si="347"/>
        <v>0</v>
      </c>
      <c r="AD1685" s="21" t="b">
        <f t="shared" si="348"/>
        <v>0</v>
      </c>
      <c r="AE1685" s="21" t="b">
        <f t="shared" si="349"/>
        <v>0</v>
      </c>
      <c r="AF1685" s="21" t="b">
        <f ca="1">OR(AND($AC1685,NOT($AD1685)),AND($AC1685,OR(AND($G1685="",$H1685&lt;&gt;""),AND($G1685&lt;&gt;"",$H1685=""),AND($J1685="",$K1685&lt;&gt;""),AND($J1685&lt;&gt;"",$K1685=""),AND($M1685="",$N1685&lt;&gt;""),AND($M1685&lt;&gt;"",$N1685=""),AND($P1685="",$Q1685&lt;&gt;""),AND($P1685&lt;&gt;"",$Q1685=""),AND($S1685="",$T1685&lt;&gt;""),AND($S1685&lt;&gt;"",$T1685=""),AND($V1685="",$W1685&lt;&gt;""),AND($V1685&lt;&gt;"",$W1685=""))),AND($C1685&lt;&gt;"",$E1685&lt;&gt;"",LEFT(TRIM($C1685),1)&lt;&gt;LEFT(TRIM($E1685),1)),IF(OR($E1685="",$F1685=""),FALSE(),IFERROR(COUNTIF(INDIRECT("UNITS_"&amp;SUBSTITUTE(LEFT($E1685,FIND(" ",$E1685&amp;" ")-1),".","_")),$F1685)=0,TRUE())),AND($B1685&lt;&gt;"",OR(ISNUMBER(SEARCH("outro",LOWER($B1685))),ISNUMBER(SEARCH("divers",LOWER($B1685))),ISNUMBER(SEARCH("etc",LOWER($B1685))))),OR(AND(ISNUMBER(SEARCH("comunic",LOWER($B1685))),LEFT($E1685,3)&lt;&gt;"4.4"),AND(ISNUMBER(SEARCH("monitor",LOWER($B1685))),NOT(OR(LEFT($E1685,3)="1.5",LEFT($E1685,3)="2.5")))),AND($B1685&lt;&gt;"",OR(LEFT($C1685,1)="1",LEFT($C1685,1)="2"),$D1685=""),AND($D1685&lt;&gt;"",NOT(OR(LEFT($C1685,1)="1",LEFT($C1685,1)="2"))),AND($D1685&lt;&gt;"",COUNTIF(' PROJETO'!$B$14:$B$16,$D1685)=0),IF($D1685="",FALSE(),IF(COUNTIF(' PROJETO'!$B$14:$B$16,$D1685)=0,FALSE(),IFERROR(INDEX(' PROJETO'!$C$14:$C$16,MATCH($D1685,' PROJETO'!$B$14:$B$16,0))&lt;&gt;"Sim",FALSE()))))</f>
        <v>0</v>
      </c>
      <c r="AG1685" s="21" t="b">
        <f>AND($AC1685,$Y1685&gt;'CONFG.  LISTAS'!$F$4,$Z1685="",$AA1685="")</f>
        <v>0</v>
      </c>
      <c r="AH1685" s="21" t="str">
        <f t="shared" si="350"/>
        <v/>
      </c>
      <c r="AI1685" s="43" t="str">
        <f ca="1">IF(NOT($AC1685),"",IF(OR($B1685="",$C1685="",$E1685="",$F1685=""),"Preencha descrição, categoria, tipo e unidade.",IF(AND($B1685&lt;&gt;"",OR(LEFT($C1685,1)="1",LEFT($C1685,1)="2"),$D1685=""),"Informe a prática de restauração para itens diretos.",IF(AND($D1685&lt;&gt;"",NOT(OR(LEFT($C1685,1)="1",LEFT($C1685,1)="2"))),"Custos indiretos não devem pertencer a uma prática específica.",IF(AND($D1685&lt;&gt;"",COUNTIF(' PROJETO'!$B$14:$B$16,$D1685)=0),"Prática de restauração inválida ou não cadastrada.",IF(IF($D1685="",FALSE(),IF(COUNTIF(' PROJETO'!$B$14:$B$16,$D1685)=0,FALSE(),IFERROR(INDEX(' PROJETO'!$C$14:$C$16,MATCH($D1685,' PROJETO'!$B$14:$B$16,0))&lt;&gt;"Sim",FALSE()))),"A prática informada no item não foi selecionada na aba Projeto.",IF(AND(MAX($I1685,$L1685,$O1685,$R1685,$U1685,$X1685)&gt;'CONFG.  LISTAS'!$F$4,NOT(OR($Z1685&lt;&gt;"",$AA1685&lt;&gt;""))),"Memorial de cálculo ou anexo obrigatório não informado para item acima do limite.",IF(OR(AND($G1685&lt;&gt;"",$H1685&lt;&gt;"",OR($G1685&lt;=0,$H1685&lt;=0)),AND($J1685&lt;&gt;"",$K1685&lt;&gt;"",OR($J1685&lt;=0,$K1685&lt;=0)),AND($M1685&lt;&gt;"",$N1685&lt;&gt;"",OR($M1685&lt;=0,$N1685&lt;=0)),AND($P1685&lt;&gt;"",$Q1685&lt;&gt;"",OR($P1685&lt;=0,$Q1685&lt;=0)),AND($S1685&lt;&gt;"",$T1685&lt;&gt;"",OR($S1685&lt;=0,$T1685&lt;=0)),AND($V1685&lt;&gt;"",$W1685&lt;&gt;"",OR($V1685&lt;=0,$W1685&lt;=0))),"Revise os valores informados: valor unitário e quantidade devem ser maiores que zero.",IF(OR(AND($G1685="",$H1685&lt;&gt;""),AND($G1685&lt;&gt;"",$H1685=""),AND($J1685="",$K1685&lt;&gt;""),AND($J1685&lt;&gt;"",$K1685=""),AND($M1685="",$N1685&lt;&gt;""),AND($M1685&lt;&gt;"",$N1685=""),AND($P1685="",$Q1685&lt;&gt;""),AND($P1685&lt;&gt;"",$Q1685=""),AND($S1685="",$T1685&lt;&gt;""),AND($S1685&lt;&gt;"",$T1685=""),AND($V1685="",$W1685&lt;&gt;""),AND($V1685&lt;&gt;"",$W1685="")),"Há ano preenchido parcialmente: "&amp;TRIM(IF(AND($G1685="",$H1685&lt;&gt;""),"Ano 1 (falta valor unitário); ","")&amp;IF(AND($G1685&lt;&gt;"",$H1685=""),"Ano 1 (falta quantidade); ","")&amp;IF(AND($J1685="",$K1685&lt;&gt;""),"Ano 2 (falta valor unitário); ","")&amp;IF(AND($J1685&lt;&gt;"",$K1685=""),"Ano 2 (falta quantidade); ","")&amp;IF(AND($M1685="",$N1685&lt;&gt;""),"Ano 3 (falta valor unitário); ","")&amp;IF(AND($M1685&lt;&gt;"",$N1685=""),"Ano 3 (falta quantidade); ","")&amp;IF(AND($P1685="",$Q1685&lt;&gt;""),"Ano 4 (falta valor unitário); ","")&amp;IF(AND($P1685&lt;&gt;"",$Q1685=""),"Ano 4 (falta quantidade); ","")&amp;IF(AND($S1685="",$T1685&lt;&gt;""),"Ano 5 (falta valor unitário); ","")&amp;IF(AND($S1685&lt;&gt;"",$T1685=""),"Ano 5 (falta quantidade); ","")&amp;IF(AND($V1685="",$W1685&lt;&gt;""),"Ano 6 (falta valor unitário); ","")&amp;IF(AND($V1685&lt;&gt;"",$W1685=""),"Ano 6 (falta quantidade); ","")), IF(NOT(OR(AND($G1685&lt;&gt;"",$H1685&lt;&gt;""),AND($J1685&lt;&gt;"",$K1685&lt;&gt;""),AND($M1685&lt;&gt;"",$N1685&lt;&gt;""),AND($P1685&lt;&gt;"",$Q1685&lt;&gt;""),AND($S1685&lt;&gt;"",$T1685&lt;&gt;""),AND($V1685&lt;&gt;"",$W1685&lt;&gt;""))),"Informe pelo menos um ano completo com valor unitário e quantidade.",IF(AND($C1685&lt;&gt;"",$E1685&lt;&gt;"",LEFT(TRIM($C1685),1)&lt;&gt;LEFT(TRIM($E1685),1)),"Categoria e tipo estão incompatíveis.",IF(IF(OR($E1685="",$F1685=""),FALSE(),IFERROR(COUNTIF(INDIRECT("UNITS_"&amp;SUBSTITUTE(LEFT($E1685,FIND(" ",$E1685&amp;" ")-1),".","_")),$F1685)=0,TRUE())),"Unidade incompatível com o tipo selecionado.",IF(OR(AND(ISNUMBER(SEARCH("comunic",LOWER($B1685))),LEFT($E1685,3)&lt;&gt;"4.4"),AND(ISNUMBER(SEARCH("monitor",LOWER($B1685))),NOT(OR(LEFT($E1685,3)="1.5",LEFT($E1685,3)="2.5")))),"Revise a classificação do item conforme as regras de preenchimento.",IF(AND($B1685&lt;&gt;"",OR(ISNUMBER(SEARCH("outro",LOWER($B1685))),ISNUMBER(SEARCH("divers",LOWER($B1685))),ISNUMBER(SEARCH("kit",LOWER($B1685))),ISNUMBER(SEARCH("ferrament",LOWER($B1685))),ISNUMBER(SEARCH("epi",LOWER($B1685)))),NOT(OR($Z1685&lt;&gt;"",$AA1685&lt;&gt;""))),"Descrição muito genérica: detalhe melhor o item e registre o racional no memorial ou em anexo.",IF(AND($Y1685=0,$B1685&lt;&gt;"",OR($G1685&lt;&gt;"",$H1685&lt;&gt;"",$J1685&lt;&gt;"",$K1685&lt;&gt;"",$M1685&lt;&gt;"",$N1685&lt;&gt;"",$P1685&lt;&gt;"",$Q1685&lt;&gt;"",$S1685&lt;&gt;"",$T1685&lt;&gt;"",$V1685&lt;&gt;"",$W1685&lt;&gt;"")),"O item possui dados lançados, mas o total está zerado. Revise os valores informados.","")))))))))))))))</f>
        <v/>
      </c>
    </row>
    <row r="1686" spans="1:35" ht="14.25" customHeight="1" x14ac:dyDescent="0.25">
      <c r="A1686" s="57" t="str">
        <f t="shared" si="338"/>
        <v/>
      </c>
      <c r="B1686" s="58"/>
      <c r="C1686" s="58"/>
      <c r="D1686" s="58"/>
      <c r="E1686" s="58"/>
      <c r="F1686" s="58"/>
      <c r="G1686" s="269"/>
      <c r="H1686" s="59"/>
      <c r="I1686" s="273">
        <f t="shared" si="339"/>
        <v>0</v>
      </c>
      <c r="J1686" s="269"/>
      <c r="K1686" s="59"/>
      <c r="L1686" s="270">
        <f t="shared" si="340"/>
        <v>0</v>
      </c>
      <c r="M1686" s="269"/>
      <c r="N1686" s="59"/>
      <c r="O1686" s="270">
        <f t="shared" si="341"/>
        <v>0</v>
      </c>
      <c r="P1686" s="269"/>
      <c r="Q1686" s="59"/>
      <c r="R1686" s="271">
        <f t="shared" si="342"/>
        <v>0</v>
      </c>
      <c r="S1686" s="269"/>
      <c r="T1686" s="59"/>
      <c r="U1686" s="270">
        <f t="shared" si="343"/>
        <v>0</v>
      </c>
      <c r="V1686" s="269"/>
      <c r="W1686" s="59"/>
      <c r="X1686" s="270">
        <f t="shared" si="344"/>
        <v>0</v>
      </c>
      <c r="Y1686" s="270">
        <f t="shared" si="345"/>
        <v>0</v>
      </c>
      <c r="Z1686" s="58"/>
      <c r="AA1686" s="58"/>
      <c r="AB1686" s="60" t="str">
        <f t="shared" si="346"/>
        <v/>
      </c>
      <c r="AC1686" s="21" t="b">
        <f t="shared" si="347"/>
        <v>0</v>
      </c>
      <c r="AD1686" s="21" t="b">
        <f t="shared" si="348"/>
        <v>0</v>
      </c>
      <c r="AE1686" s="21" t="b">
        <f t="shared" si="349"/>
        <v>0</v>
      </c>
      <c r="AF1686" s="21" t="b">
        <f ca="1">OR(AND($AC1686,NOT($AD1686)),AND($AC1686,OR(AND($G1686="",$H1686&lt;&gt;""),AND($G1686&lt;&gt;"",$H1686=""),AND($J1686="",$K1686&lt;&gt;""),AND($J1686&lt;&gt;"",$K1686=""),AND($M1686="",$N1686&lt;&gt;""),AND($M1686&lt;&gt;"",$N1686=""),AND($P1686="",$Q1686&lt;&gt;""),AND($P1686&lt;&gt;"",$Q1686=""),AND($S1686="",$T1686&lt;&gt;""),AND($S1686&lt;&gt;"",$T1686=""),AND($V1686="",$W1686&lt;&gt;""),AND($V1686&lt;&gt;"",$W1686=""))),AND($C1686&lt;&gt;"",$E1686&lt;&gt;"",LEFT(TRIM($C1686),1)&lt;&gt;LEFT(TRIM($E1686),1)),IF(OR($E1686="",$F1686=""),FALSE(),IFERROR(COUNTIF(INDIRECT("UNITS_"&amp;SUBSTITUTE(LEFT($E1686,FIND(" ",$E1686&amp;" ")-1),".","_")),$F1686)=0,TRUE())),AND($B1686&lt;&gt;"",OR(ISNUMBER(SEARCH("outro",LOWER($B1686))),ISNUMBER(SEARCH("divers",LOWER($B1686))),ISNUMBER(SEARCH("etc",LOWER($B1686))))),OR(AND(ISNUMBER(SEARCH("comunic",LOWER($B1686))),LEFT($E1686,3)&lt;&gt;"4.4"),AND(ISNUMBER(SEARCH("monitor",LOWER($B1686))),NOT(OR(LEFT($E1686,3)="1.5",LEFT($E1686,3)="2.5")))),AND($B1686&lt;&gt;"",OR(LEFT($C1686,1)="1",LEFT($C1686,1)="2"),$D1686=""),AND($D1686&lt;&gt;"",NOT(OR(LEFT($C1686,1)="1",LEFT($C1686,1)="2"))),AND($D1686&lt;&gt;"",COUNTIF(' PROJETO'!$B$14:$B$16,$D1686)=0),IF($D1686="",FALSE(),IF(COUNTIF(' PROJETO'!$B$14:$B$16,$D1686)=0,FALSE(),IFERROR(INDEX(' PROJETO'!$C$14:$C$16,MATCH($D1686,' PROJETO'!$B$14:$B$16,0))&lt;&gt;"Sim",FALSE()))))</f>
        <v>0</v>
      </c>
      <c r="AG1686" s="21" t="b">
        <f>AND($AC1686,$Y1686&gt;'CONFG.  LISTAS'!$F$4,$Z1686="",$AA1686="")</f>
        <v>0</v>
      </c>
      <c r="AH1686" s="21" t="str">
        <f t="shared" si="350"/>
        <v/>
      </c>
      <c r="AI1686" s="43" t="str">
        <f ca="1">IF(NOT($AC1686),"",IF(OR($B1686="",$C1686="",$E1686="",$F1686=""),"Preencha descrição, categoria, tipo e unidade.",IF(AND($B1686&lt;&gt;"",OR(LEFT($C1686,1)="1",LEFT($C1686,1)="2"),$D1686=""),"Informe a prática de restauração para itens diretos.",IF(AND($D1686&lt;&gt;"",NOT(OR(LEFT($C1686,1)="1",LEFT($C1686,1)="2"))),"Custos indiretos não devem pertencer a uma prática específica.",IF(AND($D1686&lt;&gt;"",COUNTIF(' PROJETO'!$B$14:$B$16,$D1686)=0),"Prática de restauração inválida ou não cadastrada.",IF(IF($D1686="",FALSE(),IF(COUNTIF(' PROJETO'!$B$14:$B$16,$D1686)=0,FALSE(),IFERROR(INDEX(' PROJETO'!$C$14:$C$16,MATCH($D1686,' PROJETO'!$B$14:$B$16,0))&lt;&gt;"Sim",FALSE()))),"A prática informada no item não foi selecionada na aba Projeto.",IF(AND(MAX($I1686,$L1686,$O1686,$R1686,$U1686,$X1686)&gt;'CONFG.  LISTAS'!$F$4,NOT(OR($Z1686&lt;&gt;"",$AA1686&lt;&gt;""))),"Memorial de cálculo ou anexo obrigatório não informado para item acima do limite.",IF(OR(AND($G1686&lt;&gt;"",$H1686&lt;&gt;"",OR($G1686&lt;=0,$H1686&lt;=0)),AND($J1686&lt;&gt;"",$K1686&lt;&gt;"",OR($J1686&lt;=0,$K1686&lt;=0)),AND($M1686&lt;&gt;"",$N1686&lt;&gt;"",OR($M1686&lt;=0,$N1686&lt;=0)),AND($P1686&lt;&gt;"",$Q1686&lt;&gt;"",OR($P1686&lt;=0,$Q1686&lt;=0)),AND($S1686&lt;&gt;"",$T1686&lt;&gt;"",OR($S1686&lt;=0,$T1686&lt;=0)),AND($V1686&lt;&gt;"",$W1686&lt;&gt;"",OR($V1686&lt;=0,$W1686&lt;=0))),"Revise os valores informados: valor unitário e quantidade devem ser maiores que zero.",IF(OR(AND($G1686="",$H1686&lt;&gt;""),AND($G1686&lt;&gt;"",$H1686=""),AND($J1686="",$K1686&lt;&gt;""),AND($J1686&lt;&gt;"",$K1686=""),AND($M1686="",$N1686&lt;&gt;""),AND($M1686&lt;&gt;"",$N1686=""),AND($P1686="",$Q1686&lt;&gt;""),AND($P1686&lt;&gt;"",$Q1686=""),AND($S1686="",$T1686&lt;&gt;""),AND($S1686&lt;&gt;"",$T1686=""),AND($V1686="",$W1686&lt;&gt;""),AND($V1686&lt;&gt;"",$W1686="")),"Há ano preenchido parcialmente: "&amp;TRIM(IF(AND($G1686="",$H1686&lt;&gt;""),"Ano 1 (falta valor unitário); ","")&amp;IF(AND($G1686&lt;&gt;"",$H1686=""),"Ano 1 (falta quantidade); ","")&amp;IF(AND($J1686="",$K1686&lt;&gt;""),"Ano 2 (falta valor unitário); ","")&amp;IF(AND($J1686&lt;&gt;"",$K1686=""),"Ano 2 (falta quantidade); ","")&amp;IF(AND($M1686="",$N1686&lt;&gt;""),"Ano 3 (falta valor unitário); ","")&amp;IF(AND($M1686&lt;&gt;"",$N1686=""),"Ano 3 (falta quantidade); ","")&amp;IF(AND($P1686="",$Q1686&lt;&gt;""),"Ano 4 (falta valor unitário); ","")&amp;IF(AND($P1686&lt;&gt;"",$Q1686=""),"Ano 4 (falta quantidade); ","")&amp;IF(AND($S1686="",$T1686&lt;&gt;""),"Ano 5 (falta valor unitário); ","")&amp;IF(AND($S1686&lt;&gt;"",$T1686=""),"Ano 5 (falta quantidade); ","")&amp;IF(AND($V1686="",$W1686&lt;&gt;""),"Ano 6 (falta valor unitário); ","")&amp;IF(AND($V1686&lt;&gt;"",$W1686=""),"Ano 6 (falta quantidade); ","")), IF(NOT(OR(AND($G1686&lt;&gt;"",$H1686&lt;&gt;""),AND($J1686&lt;&gt;"",$K1686&lt;&gt;""),AND($M1686&lt;&gt;"",$N1686&lt;&gt;""),AND($P1686&lt;&gt;"",$Q1686&lt;&gt;""),AND($S1686&lt;&gt;"",$T1686&lt;&gt;""),AND($V1686&lt;&gt;"",$W1686&lt;&gt;""))),"Informe pelo menos um ano completo com valor unitário e quantidade.",IF(AND($C1686&lt;&gt;"",$E1686&lt;&gt;"",LEFT(TRIM($C1686),1)&lt;&gt;LEFT(TRIM($E1686),1)),"Categoria e tipo estão incompatíveis.",IF(IF(OR($E1686="",$F1686=""),FALSE(),IFERROR(COUNTIF(INDIRECT("UNITS_"&amp;SUBSTITUTE(LEFT($E1686,FIND(" ",$E1686&amp;" ")-1),".","_")),$F1686)=0,TRUE())),"Unidade incompatível com o tipo selecionado.",IF(OR(AND(ISNUMBER(SEARCH("comunic",LOWER($B1686))),LEFT($E1686,3)&lt;&gt;"4.4"),AND(ISNUMBER(SEARCH("monitor",LOWER($B1686))),NOT(OR(LEFT($E1686,3)="1.5",LEFT($E1686,3)="2.5")))),"Revise a classificação do item conforme as regras de preenchimento.",IF(AND($B1686&lt;&gt;"",OR(ISNUMBER(SEARCH("outro",LOWER($B1686))),ISNUMBER(SEARCH("divers",LOWER($B1686))),ISNUMBER(SEARCH("kit",LOWER($B1686))),ISNUMBER(SEARCH("ferrament",LOWER($B1686))),ISNUMBER(SEARCH("epi",LOWER($B1686)))),NOT(OR($Z1686&lt;&gt;"",$AA1686&lt;&gt;""))),"Descrição muito genérica: detalhe melhor o item e registre o racional no memorial ou em anexo.",IF(AND($Y1686=0,$B1686&lt;&gt;"",OR($G1686&lt;&gt;"",$H1686&lt;&gt;"",$J1686&lt;&gt;"",$K1686&lt;&gt;"",$M1686&lt;&gt;"",$N1686&lt;&gt;"",$P1686&lt;&gt;"",$Q1686&lt;&gt;"",$S1686&lt;&gt;"",$T1686&lt;&gt;"",$V1686&lt;&gt;"",$W1686&lt;&gt;"")),"O item possui dados lançados, mas o total está zerado. Revise os valores informados.","")))))))))))))))</f>
        <v/>
      </c>
    </row>
    <row r="1687" spans="1:35" ht="14.25" customHeight="1" x14ac:dyDescent="0.25">
      <c r="A1687" s="57" t="str">
        <f t="shared" si="338"/>
        <v/>
      </c>
      <c r="B1687" s="61"/>
      <c r="C1687" s="61"/>
      <c r="D1687" s="58"/>
      <c r="E1687" s="61"/>
      <c r="F1687" s="61"/>
      <c r="G1687" s="272"/>
      <c r="H1687" s="62"/>
      <c r="I1687" s="273">
        <f t="shared" si="339"/>
        <v>0</v>
      </c>
      <c r="J1687" s="272"/>
      <c r="K1687" s="62"/>
      <c r="L1687" s="270">
        <f t="shared" si="340"/>
        <v>0</v>
      </c>
      <c r="M1687" s="272"/>
      <c r="N1687" s="62"/>
      <c r="O1687" s="270">
        <f t="shared" si="341"/>
        <v>0</v>
      </c>
      <c r="P1687" s="272"/>
      <c r="Q1687" s="62"/>
      <c r="R1687" s="271">
        <f t="shared" si="342"/>
        <v>0</v>
      </c>
      <c r="S1687" s="272"/>
      <c r="T1687" s="62"/>
      <c r="U1687" s="270">
        <f t="shared" si="343"/>
        <v>0</v>
      </c>
      <c r="V1687" s="272"/>
      <c r="W1687" s="62"/>
      <c r="X1687" s="270">
        <f t="shared" si="344"/>
        <v>0</v>
      </c>
      <c r="Y1687" s="270">
        <f t="shared" si="345"/>
        <v>0</v>
      </c>
      <c r="Z1687" s="61"/>
      <c r="AA1687" s="61"/>
      <c r="AB1687" s="60" t="str">
        <f t="shared" si="346"/>
        <v/>
      </c>
      <c r="AC1687" s="21" t="b">
        <f t="shared" si="347"/>
        <v>0</v>
      </c>
      <c r="AD1687" s="21" t="b">
        <f t="shared" si="348"/>
        <v>0</v>
      </c>
      <c r="AE1687" s="21" t="b">
        <f t="shared" si="349"/>
        <v>0</v>
      </c>
      <c r="AF1687" s="21" t="b">
        <f ca="1">OR(AND($AC1687,NOT($AD1687)),AND($AC1687,OR(AND($G1687="",$H1687&lt;&gt;""),AND($G1687&lt;&gt;"",$H1687=""),AND($J1687="",$K1687&lt;&gt;""),AND($J1687&lt;&gt;"",$K1687=""),AND($M1687="",$N1687&lt;&gt;""),AND($M1687&lt;&gt;"",$N1687=""),AND($P1687="",$Q1687&lt;&gt;""),AND($P1687&lt;&gt;"",$Q1687=""),AND($S1687="",$T1687&lt;&gt;""),AND($S1687&lt;&gt;"",$T1687=""),AND($V1687="",$W1687&lt;&gt;""),AND($V1687&lt;&gt;"",$W1687=""))),AND($C1687&lt;&gt;"",$E1687&lt;&gt;"",LEFT(TRIM($C1687),1)&lt;&gt;LEFT(TRIM($E1687),1)),IF(OR($E1687="",$F1687=""),FALSE(),IFERROR(COUNTIF(INDIRECT("UNITS_"&amp;SUBSTITUTE(LEFT($E1687,FIND(" ",$E1687&amp;" ")-1),".","_")),$F1687)=0,TRUE())),AND($B1687&lt;&gt;"",OR(ISNUMBER(SEARCH("outro",LOWER($B1687))),ISNUMBER(SEARCH("divers",LOWER($B1687))),ISNUMBER(SEARCH("etc",LOWER($B1687))))),OR(AND(ISNUMBER(SEARCH("comunic",LOWER($B1687))),LEFT($E1687,3)&lt;&gt;"4.4"),AND(ISNUMBER(SEARCH("monitor",LOWER($B1687))),NOT(OR(LEFT($E1687,3)="1.5",LEFT($E1687,3)="2.5")))),AND($B1687&lt;&gt;"",OR(LEFT($C1687,1)="1",LEFT($C1687,1)="2"),$D1687=""),AND($D1687&lt;&gt;"",NOT(OR(LEFT($C1687,1)="1",LEFT($C1687,1)="2"))),AND($D1687&lt;&gt;"",COUNTIF(' PROJETO'!$B$14:$B$16,$D1687)=0),IF($D1687="",FALSE(),IF(COUNTIF(' PROJETO'!$B$14:$B$16,$D1687)=0,FALSE(),IFERROR(INDEX(' PROJETO'!$C$14:$C$16,MATCH($D1687,' PROJETO'!$B$14:$B$16,0))&lt;&gt;"Sim",FALSE()))))</f>
        <v>0</v>
      </c>
      <c r="AG1687" s="21" t="b">
        <f>AND($AC1687,$Y1687&gt;'CONFG.  LISTAS'!$F$4,$Z1687="",$AA1687="")</f>
        <v>0</v>
      </c>
      <c r="AH1687" s="21" t="str">
        <f t="shared" si="350"/>
        <v/>
      </c>
      <c r="AI1687" s="43" t="str">
        <f ca="1">IF(NOT($AC1687),"",IF(OR($B1687="",$C1687="",$E1687="",$F1687=""),"Preencha descrição, categoria, tipo e unidade.",IF(AND($B1687&lt;&gt;"",OR(LEFT($C1687,1)="1",LEFT($C1687,1)="2"),$D1687=""),"Informe a prática de restauração para itens diretos.",IF(AND($D1687&lt;&gt;"",NOT(OR(LEFT($C1687,1)="1",LEFT($C1687,1)="2"))),"Custos indiretos não devem pertencer a uma prática específica.",IF(AND($D1687&lt;&gt;"",COUNTIF(' PROJETO'!$B$14:$B$16,$D1687)=0),"Prática de restauração inválida ou não cadastrada.",IF(IF($D1687="",FALSE(),IF(COUNTIF(' PROJETO'!$B$14:$B$16,$D1687)=0,FALSE(),IFERROR(INDEX(' PROJETO'!$C$14:$C$16,MATCH($D1687,' PROJETO'!$B$14:$B$16,0))&lt;&gt;"Sim",FALSE()))),"A prática informada no item não foi selecionada na aba Projeto.",IF(AND(MAX($I1687,$L1687,$O1687,$R1687,$U1687,$X1687)&gt;'CONFG.  LISTAS'!$F$4,NOT(OR($Z1687&lt;&gt;"",$AA1687&lt;&gt;""))),"Memorial de cálculo ou anexo obrigatório não informado para item acima do limite.",IF(OR(AND($G1687&lt;&gt;"",$H1687&lt;&gt;"",OR($G1687&lt;=0,$H1687&lt;=0)),AND($J1687&lt;&gt;"",$K1687&lt;&gt;"",OR($J1687&lt;=0,$K1687&lt;=0)),AND($M1687&lt;&gt;"",$N1687&lt;&gt;"",OR($M1687&lt;=0,$N1687&lt;=0)),AND($P1687&lt;&gt;"",$Q1687&lt;&gt;"",OR($P1687&lt;=0,$Q1687&lt;=0)),AND($S1687&lt;&gt;"",$T1687&lt;&gt;"",OR($S1687&lt;=0,$T1687&lt;=0)),AND($V1687&lt;&gt;"",$W1687&lt;&gt;"",OR($V1687&lt;=0,$W1687&lt;=0))),"Revise os valores informados: valor unitário e quantidade devem ser maiores que zero.",IF(OR(AND($G1687="",$H1687&lt;&gt;""),AND($G1687&lt;&gt;"",$H1687=""),AND($J1687="",$K1687&lt;&gt;""),AND($J1687&lt;&gt;"",$K1687=""),AND($M1687="",$N1687&lt;&gt;""),AND($M1687&lt;&gt;"",$N1687=""),AND($P1687="",$Q1687&lt;&gt;""),AND($P1687&lt;&gt;"",$Q1687=""),AND($S1687="",$T1687&lt;&gt;""),AND($S1687&lt;&gt;"",$T1687=""),AND($V1687="",$W1687&lt;&gt;""),AND($V1687&lt;&gt;"",$W1687="")),"Há ano preenchido parcialmente: "&amp;TRIM(IF(AND($G1687="",$H1687&lt;&gt;""),"Ano 1 (falta valor unitário); ","")&amp;IF(AND($G1687&lt;&gt;"",$H1687=""),"Ano 1 (falta quantidade); ","")&amp;IF(AND($J1687="",$K1687&lt;&gt;""),"Ano 2 (falta valor unitário); ","")&amp;IF(AND($J1687&lt;&gt;"",$K1687=""),"Ano 2 (falta quantidade); ","")&amp;IF(AND($M1687="",$N1687&lt;&gt;""),"Ano 3 (falta valor unitário); ","")&amp;IF(AND($M1687&lt;&gt;"",$N1687=""),"Ano 3 (falta quantidade); ","")&amp;IF(AND($P1687="",$Q1687&lt;&gt;""),"Ano 4 (falta valor unitário); ","")&amp;IF(AND($P1687&lt;&gt;"",$Q1687=""),"Ano 4 (falta quantidade); ","")&amp;IF(AND($S1687="",$T1687&lt;&gt;""),"Ano 5 (falta valor unitário); ","")&amp;IF(AND($S1687&lt;&gt;"",$T1687=""),"Ano 5 (falta quantidade); ","")&amp;IF(AND($V1687="",$W1687&lt;&gt;""),"Ano 6 (falta valor unitário); ","")&amp;IF(AND($V1687&lt;&gt;"",$W1687=""),"Ano 6 (falta quantidade); ","")), IF(NOT(OR(AND($G1687&lt;&gt;"",$H1687&lt;&gt;""),AND($J1687&lt;&gt;"",$K1687&lt;&gt;""),AND($M1687&lt;&gt;"",$N1687&lt;&gt;""),AND($P1687&lt;&gt;"",$Q1687&lt;&gt;""),AND($S1687&lt;&gt;"",$T1687&lt;&gt;""),AND($V1687&lt;&gt;"",$W1687&lt;&gt;""))),"Informe pelo menos um ano completo com valor unitário e quantidade.",IF(AND($C1687&lt;&gt;"",$E1687&lt;&gt;"",LEFT(TRIM($C1687),1)&lt;&gt;LEFT(TRIM($E1687),1)),"Categoria e tipo estão incompatíveis.",IF(IF(OR($E1687="",$F1687=""),FALSE(),IFERROR(COUNTIF(INDIRECT("UNITS_"&amp;SUBSTITUTE(LEFT($E1687,FIND(" ",$E1687&amp;" ")-1),".","_")),$F1687)=0,TRUE())),"Unidade incompatível com o tipo selecionado.",IF(OR(AND(ISNUMBER(SEARCH("comunic",LOWER($B1687))),LEFT($E1687,3)&lt;&gt;"4.4"),AND(ISNUMBER(SEARCH("monitor",LOWER($B1687))),NOT(OR(LEFT($E1687,3)="1.5",LEFT($E1687,3)="2.5")))),"Revise a classificação do item conforme as regras de preenchimento.",IF(AND($B1687&lt;&gt;"",OR(ISNUMBER(SEARCH("outro",LOWER($B1687))),ISNUMBER(SEARCH("divers",LOWER($B1687))),ISNUMBER(SEARCH("kit",LOWER($B1687))),ISNUMBER(SEARCH("ferrament",LOWER($B1687))),ISNUMBER(SEARCH("epi",LOWER($B1687)))),NOT(OR($Z1687&lt;&gt;"",$AA1687&lt;&gt;""))),"Descrição muito genérica: detalhe melhor o item e registre o racional no memorial ou em anexo.",IF(AND($Y1687=0,$B1687&lt;&gt;"",OR($G1687&lt;&gt;"",$H1687&lt;&gt;"",$J1687&lt;&gt;"",$K1687&lt;&gt;"",$M1687&lt;&gt;"",$N1687&lt;&gt;"",$P1687&lt;&gt;"",$Q1687&lt;&gt;"",$S1687&lt;&gt;"",$T1687&lt;&gt;"",$V1687&lt;&gt;"",$W1687&lt;&gt;"")),"O item possui dados lançados, mas o total está zerado. Revise os valores informados.","")))))))))))))))</f>
        <v/>
      </c>
    </row>
    <row r="1688" spans="1:35" ht="14.25" customHeight="1" x14ac:dyDescent="0.25">
      <c r="A1688" s="57" t="str">
        <f t="shared" si="338"/>
        <v/>
      </c>
      <c r="B1688" s="58"/>
      <c r="C1688" s="58"/>
      <c r="D1688" s="58"/>
      <c r="E1688" s="58"/>
      <c r="F1688" s="58"/>
      <c r="G1688" s="269"/>
      <c r="H1688" s="59"/>
      <c r="I1688" s="273">
        <f t="shared" si="339"/>
        <v>0</v>
      </c>
      <c r="J1688" s="269"/>
      <c r="K1688" s="59"/>
      <c r="L1688" s="270">
        <f t="shared" si="340"/>
        <v>0</v>
      </c>
      <c r="M1688" s="269"/>
      <c r="N1688" s="59"/>
      <c r="O1688" s="270">
        <f t="shared" si="341"/>
        <v>0</v>
      </c>
      <c r="P1688" s="269"/>
      <c r="Q1688" s="59"/>
      <c r="R1688" s="271">
        <f t="shared" si="342"/>
        <v>0</v>
      </c>
      <c r="S1688" s="269"/>
      <c r="T1688" s="59"/>
      <c r="U1688" s="270">
        <f t="shared" si="343"/>
        <v>0</v>
      </c>
      <c r="V1688" s="269"/>
      <c r="W1688" s="59"/>
      <c r="X1688" s="270">
        <f t="shared" si="344"/>
        <v>0</v>
      </c>
      <c r="Y1688" s="270">
        <f t="shared" si="345"/>
        <v>0</v>
      </c>
      <c r="Z1688" s="58"/>
      <c r="AA1688" s="58"/>
      <c r="AB1688" s="60" t="str">
        <f t="shared" si="346"/>
        <v/>
      </c>
      <c r="AC1688" s="21" t="b">
        <f t="shared" si="347"/>
        <v>0</v>
      </c>
      <c r="AD1688" s="21" t="b">
        <f t="shared" si="348"/>
        <v>0</v>
      </c>
      <c r="AE1688" s="21" t="b">
        <f t="shared" si="349"/>
        <v>0</v>
      </c>
      <c r="AF1688" s="21" t="b">
        <f ca="1">OR(AND($AC1688,NOT($AD1688)),AND($AC1688,OR(AND($G1688="",$H1688&lt;&gt;""),AND($G1688&lt;&gt;"",$H1688=""),AND($J1688="",$K1688&lt;&gt;""),AND($J1688&lt;&gt;"",$K1688=""),AND($M1688="",$N1688&lt;&gt;""),AND($M1688&lt;&gt;"",$N1688=""),AND($P1688="",$Q1688&lt;&gt;""),AND($P1688&lt;&gt;"",$Q1688=""),AND($S1688="",$T1688&lt;&gt;""),AND($S1688&lt;&gt;"",$T1688=""),AND($V1688="",$W1688&lt;&gt;""),AND($V1688&lt;&gt;"",$W1688=""))),AND($C1688&lt;&gt;"",$E1688&lt;&gt;"",LEFT(TRIM($C1688),1)&lt;&gt;LEFT(TRIM($E1688),1)),IF(OR($E1688="",$F1688=""),FALSE(),IFERROR(COUNTIF(INDIRECT("UNITS_"&amp;SUBSTITUTE(LEFT($E1688,FIND(" ",$E1688&amp;" ")-1),".","_")),$F1688)=0,TRUE())),AND($B1688&lt;&gt;"",OR(ISNUMBER(SEARCH("outro",LOWER($B1688))),ISNUMBER(SEARCH("divers",LOWER($B1688))),ISNUMBER(SEARCH("etc",LOWER($B1688))))),OR(AND(ISNUMBER(SEARCH("comunic",LOWER($B1688))),LEFT($E1688,3)&lt;&gt;"4.4"),AND(ISNUMBER(SEARCH("monitor",LOWER($B1688))),NOT(OR(LEFT($E1688,3)="1.5",LEFT($E1688,3)="2.5")))),AND($B1688&lt;&gt;"",OR(LEFT($C1688,1)="1",LEFT($C1688,1)="2"),$D1688=""),AND($D1688&lt;&gt;"",NOT(OR(LEFT($C1688,1)="1",LEFT($C1688,1)="2"))),AND($D1688&lt;&gt;"",COUNTIF(' PROJETO'!$B$14:$B$16,$D1688)=0),IF($D1688="",FALSE(),IF(COUNTIF(' PROJETO'!$B$14:$B$16,$D1688)=0,FALSE(),IFERROR(INDEX(' PROJETO'!$C$14:$C$16,MATCH($D1688,' PROJETO'!$B$14:$B$16,0))&lt;&gt;"Sim",FALSE()))))</f>
        <v>0</v>
      </c>
      <c r="AG1688" s="21" t="b">
        <f>AND($AC1688,$Y1688&gt;'CONFG.  LISTAS'!$F$4,$Z1688="",$AA1688="")</f>
        <v>0</v>
      </c>
      <c r="AH1688" s="21" t="str">
        <f t="shared" si="350"/>
        <v/>
      </c>
      <c r="AI1688" s="43" t="str">
        <f ca="1">IF(NOT($AC1688),"",IF(OR($B1688="",$C1688="",$E1688="",$F1688=""),"Preencha descrição, categoria, tipo e unidade.",IF(AND($B1688&lt;&gt;"",OR(LEFT($C1688,1)="1",LEFT($C1688,1)="2"),$D1688=""),"Informe a prática de restauração para itens diretos.",IF(AND($D1688&lt;&gt;"",NOT(OR(LEFT($C1688,1)="1",LEFT($C1688,1)="2"))),"Custos indiretos não devem pertencer a uma prática específica.",IF(AND($D1688&lt;&gt;"",COUNTIF(' PROJETO'!$B$14:$B$16,$D1688)=0),"Prática de restauração inválida ou não cadastrada.",IF(IF($D1688="",FALSE(),IF(COUNTIF(' PROJETO'!$B$14:$B$16,$D1688)=0,FALSE(),IFERROR(INDEX(' PROJETO'!$C$14:$C$16,MATCH($D1688,' PROJETO'!$B$14:$B$16,0))&lt;&gt;"Sim",FALSE()))),"A prática informada no item não foi selecionada na aba Projeto.",IF(AND(MAX($I1688,$L1688,$O1688,$R1688,$U1688,$X1688)&gt;'CONFG.  LISTAS'!$F$4,NOT(OR($Z1688&lt;&gt;"",$AA1688&lt;&gt;""))),"Memorial de cálculo ou anexo obrigatório não informado para item acima do limite.",IF(OR(AND($G1688&lt;&gt;"",$H1688&lt;&gt;"",OR($G1688&lt;=0,$H1688&lt;=0)),AND($J1688&lt;&gt;"",$K1688&lt;&gt;"",OR($J1688&lt;=0,$K1688&lt;=0)),AND($M1688&lt;&gt;"",$N1688&lt;&gt;"",OR($M1688&lt;=0,$N1688&lt;=0)),AND($P1688&lt;&gt;"",$Q1688&lt;&gt;"",OR($P1688&lt;=0,$Q1688&lt;=0)),AND($S1688&lt;&gt;"",$T1688&lt;&gt;"",OR($S1688&lt;=0,$T1688&lt;=0)),AND($V1688&lt;&gt;"",$W1688&lt;&gt;"",OR($V1688&lt;=0,$W1688&lt;=0))),"Revise os valores informados: valor unitário e quantidade devem ser maiores que zero.",IF(OR(AND($G1688="",$H1688&lt;&gt;""),AND($G1688&lt;&gt;"",$H1688=""),AND($J1688="",$K1688&lt;&gt;""),AND($J1688&lt;&gt;"",$K1688=""),AND($M1688="",$N1688&lt;&gt;""),AND($M1688&lt;&gt;"",$N1688=""),AND($P1688="",$Q1688&lt;&gt;""),AND($P1688&lt;&gt;"",$Q1688=""),AND($S1688="",$T1688&lt;&gt;""),AND($S1688&lt;&gt;"",$T1688=""),AND($V1688="",$W1688&lt;&gt;""),AND($V1688&lt;&gt;"",$W1688="")),"Há ano preenchido parcialmente: "&amp;TRIM(IF(AND($G1688="",$H1688&lt;&gt;""),"Ano 1 (falta valor unitário); ","")&amp;IF(AND($G1688&lt;&gt;"",$H1688=""),"Ano 1 (falta quantidade); ","")&amp;IF(AND($J1688="",$K1688&lt;&gt;""),"Ano 2 (falta valor unitário); ","")&amp;IF(AND($J1688&lt;&gt;"",$K1688=""),"Ano 2 (falta quantidade); ","")&amp;IF(AND($M1688="",$N1688&lt;&gt;""),"Ano 3 (falta valor unitário); ","")&amp;IF(AND($M1688&lt;&gt;"",$N1688=""),"Ano 3 (falta quantidade); ","")&amp;IF(AND($P1688="",$Q1688&lt;&gt;""),"Ano 4 (falta valor unitário); ","")&amp;IF(AND($P1688&lt;&gt;"",$Q1688=""),"Ano 4 (falta quantidade); ","")&amp;IF(AND($S1688="",$T1688&lt;&gt;""),"Ano 5 (falta valor unitário); ","")&amp;IF(AND($S1688&lt;&gt;"",$T1688=""),"Ano 5 (falta quantidade); ","")&amp;IF(AND($V1688="",$W1688&lt;&gt;""),"Ano 6 (falta valor unitário); ","")&amp;IF(AND($V1688&lt;&gt;"",$W1688=""),"Ano 6 (falta quantidade); ","")), IF(NOT(OR(AND($G1688&lt;&gt;"",$H1688&lt;&gt;""),AND($J1688&lt;&gt;"",$K1688&lt;&gt;""),AND($M1688&lt;&gt;"",$N1688&lt;&gt;""),AND($P1688&lt;&gt;"",$Q1688&lt;&gt;""),AND($S1688&lt;&gt;"",$T1688&lt;&gt;""),AND($V1688&lt;&gt;"",$W1688&lt;&gt;""))),"Informe pelo menos um ano completo com valor unitário e quantidade.",IF(AND($C1688&lt;&gt;"",$E1688&lt;&gt;"",LEFT(TRIM($C1688),1)&lt;&gt;LEFT(TRIM($E1688),1)),"Categoria e tipo estão incompatíveis.",IF(IF(OR($E1688="",$F1688=""),FALSE(),IFERROR(COUNTIF(INDIRECT("UNITS_"&amp;SUBSTITUTE(LEFT($E1688,FIND(" ",$E1688&amp;" ")-1),".","_")),$F1688)=0,TRUE())),"Unidade incompatível com o tipo selecionado.",IF(OR(AND(ISNUMBER(SEARCH("comunic",LOWER($B1688))),LEFT($E1688,3)&lt;&gt;"4.4"),AND(ISNUMBER(SEARCH("monitor",LOWER($B1688))),NOT(OR(LEFT($E1688,3)="1.5",LEFT($E1688,3)="2.5")))),"Revise a classificação do item conforme as regras de preenchimento.",IF(AND($B1688&lt;&gt;"",OR(ISNUMBER(SEARCH("outro",LOWER($B1688))),ISNUMBER(SEARCH("divers",LOWER($B1688))),ISNUMBER(SEARCH("kit",LOWER($B1688))),ISNUMBER(SEARCH("ferrament",LOWER($B1688))),ISNUMBER(SEARCH("epi",LOWER($B1688)))),NOT(OR($Z1688&lt;&gt;"",$AA1688&lt;&gt;""))),"Descrição muito genérica: detalhe melhor o item e registre o racional no memorial ou em anexo.",IF(AND($Y1688=0,$B1688&lt;&gt;"",OR($G1688&lt;&gt;"",$H1688&lt;&gt;"",$J1688&lt;&gt;"",$K1688&lt;&gt;"",$M1688&lt;&gt;"",$N1688&lt;&gt;"",$P1688&lt;&gt;"",$Q1688&lt;&gt;"",$S1688&lt;&gt;"",$T1688&lt;&gt;"",$V1688&lt;&gt;"",$W1688&lt;&gt;"")),"O item possui dados lançados, mas o total está zerado. Revise os valores informados.","")))))))))))))))</f>
        <v/>
      </c>
    </row>
    <row r="1689" spans="1:35" ht="14.25" customHeight="1" x14ac:dyDescent="0.25">
      <c r="A1689" s="57" t="str">
        <f t="shared" si="338"/>
        <v/>
      </c>
      <c r="B1689" s="61"/>
      <c r="C1689" s="61"/>
      <c r="D1689" s="58"/>
      <c r="E1689" s="61"/>
      <c r="F1689" s="61"/>
      <c r="G1689" s="272"/>
      <c r="H1689" s="62"/>
      <c r="I1689" s="273">
        <f t="shared" si="339"/>
        <v>0</v>
      </c>
      <c r="J1689" s="272"/>
      <c r="K1689" s="62"/>
      <c r="L1689" s="270">
        <f t="shared" si="340"/>
        <v>0</v>
      </c>
      <c r="M1689" s="272"/>
      <c r="N1689" s="62"/>
      <c r="O1689" s="270">
        <f t="shared" si="341"/>
        <v>0</v>
      </c>
      <c r="P1689" s="272"/>
      <c r="Q1689" s="62"/>
      <c r="R1689" s="271">
        <f t="shared" si="342"/>
        <v>0</v>
      </c>
      <c r="S1689" s="272"/>
      <c r="T1689" s="62"/>
      <c r="U1689" s="270">
        <f t="shared" si="343"/>
        <v>0</v>
      </c>
      <c r="V1689" s="272"/>
      <c r="W1689" s="62"/>
      <c r="X1689" s="270">
        <f t="shared" si="344"/>
        <v>0</v>
      </c>
      <c r="Y1689" s="270">
        <f t="shared" si="345"/>
        <v>0</v>
      </c>
      <c r="Z1689" s="61"/>
      <c r="AA1689" s="61"/>
      <c r="AB1689" s="60" t="str">
        <f t="shared" si="346"/>
        <v/>
      </c>
      <c r="AC1689" s="21" t="b">
        <f t="shared" si="347"/>
        <v>0</v>
      </c>
      <c r="AD1689" s="21" t="b">
        <f t="shared" si="348"/>
        <v>0</v>
      </c>
      <c r="AE1689" s="21" t="b">
        <f t="shared" si="349"/>
        <v>0</v>
      </c>
      <c r="AF1689" s="21" t="b">
        <f ca="1">OR(AND($AC1689,NOT($AD1689)),AND($AC1689,OR(AND($G1689="",$H1689&lt;&gt;""),AND($G1689&lt;&gt;"",$H1689=""),AND($J1689="",$K1689&lt;&gt;""),AND($J1689&lt;&gt;"",$K1689=""),AND($M1689="",$N1689&lt;&gt;""),AND($M1689&lt;&gt;"",$N1689=""),AND($P1689="",$Q1689&lt;&gt;""),AND($P1689&lt;&gt;"",$Q1689=""),AND($S1689="",$T1689&lt;&gt;""),AND($S1689&lt;&gt;"",$T1689=""),AND($V1689="",$W1689&lt;&gt;""),AND($V1689&lt;&gt;"",$W1689=""))),AND($C1689&lt;&gt;"",$E1689&lt;&gt;"",LEFT(TRIM($C1689),1)&lt;&gt;LEFT(TRIM($E1689),1)),IF(OR($E1689="",$F1689=""),FALSE(),IFERROR(COUNTIF(INDIRECT("UNITS_"&amp;SUBSTITUTE(LEFT($E1689,FIND(" ",$E1689&amp;" ")-1),".","_")),$F1689)=0,TRUE())),AND($B1689&lt;&gt;"",OR(ISNUMBER(SEARCH("outro",LOWER($B1689))),ISNUMBER(SEARCH("divers",LOWER($B1689))),ISNUMBER(SEARCH("etc",LOWER($B1689))))),OR(AND(ISNUMBER(SEARCH("comunic",LOWER($B1689))),LEFT($E1689,3)&lt;&gt;"4.4"),AND(ISNUMBER(SEARCH("monitor",LOWER($B1689))),NOT(OR(LEFT($E1689,3)="1.5",LEFT($E1689,3)="2.5")))),AND($B1689&lt;&gt;"",OR(LEFT($C1689,1)="1",LEFT($C1689,1)="2"),$D1689=""),AND($D1689&lt;&gt;"",NOT(OR(LEFT($C1689,1)="1",LEFT($C1689,1)="2"))),AND($D1689&lt;&gt;"",COUNTIF(' PROJETO'!$B$14:$B$16,$D1689)=0),IF($D1689="",FALSE(),IF(COUNTIF(' PROJETO'!$B$14:$B$16,$D1689)=0,FALSE(),IFERROR(INDEX(' PROJETO'!$C$14:$C$16,MATCH($D1689,' PROJETO'!$B$14:$B$16,0))&lt;&gt;"Sim",FALSE()))))</f>
        <v>0</v>
      </c>
      <c r="AG1689" s="21" t="b">
        <f>AND($AC1689,$Y1689&gt;'CONFG.  LISTAS'!$F$4,$Z1689="",$AA1689="")</f>
        <v>0</v>
      </c>
      <c r="AH1689" s="21" t="str">
        <f t="shared" si="350"/>
        <v/>
      </c>
      <c r="AI1689" s="43" t="str">
        <f ca="1">IF(NOT($AC1689),"",IF(OR($B1689="",$C1689="",$E1689="",$F1689=""),"Preencha descrição, categoria, tipo e unidade.",IF(AND($B1689&lt;&gt;"",OR(LEFT($C1689,1)="1",LEFT($C1689,1)="2"),$D1689=""),"Informe a prática de restauração para itens diretos.",IF(AND($D1689&lt;&gt;"",NOT(OR(LEFT($C1689,1)="1",LEFT($C1689,1)="2"))),"Custos indiretos não devem pertencer a uma prática específica.",IF(AND($D1689&lt;&gt;"",COUNTIF(' PROJETO'!$B$14:$B$16,$D1689)=0),"Prática de restauração inválida ou não cadastrada.",IF(IF($D1689="",FALSE(),IF(COUNTIF(' PROJETO'!$B$14:$B$16,$D1689)=0,FALSE(),IFERROR(INDEX(' PROJETO'!$C$14:$C$16,MATCH($D1689,' PROJETO'!$B$14:$B$16,0))&lt;&gt;"Sim",FALSE()))),"A prática informada no item não foi selecionada na aba Projeto.",IF(AND(MAX($I1689,$L1689,$O1689,$R1689,$U1689,$X1689)&gt;'CONFG.  LISTAS'!$F$4,NOT(OR($Z1689&lt;&gt;"",$AA1689&lt;&gt;""))),"Memorial de cálculo ou anexo obrigatório não informado para item acima do limite.",IF(OR(AND($G1689&lt;&gt;"",$H1689&lt;&gt;"",OR($G1689&lt;=0,$H1689&lt;=0)),AND($J1689&lt;&gt;"",$K1689&lt;&gt;"",OR($J1689&lt;=0,$K1689&lt;=0)),AND($M1689&lt;&gt;"",$N1689&lt;&gt;"",OR($M1689&lt;=0,$N1689&lt;=0)),AND($P1689&lt;&gt;"",$Q1689&lt;&gt;"",OR($P1689&lt;=0,$Q1689&lt;=0)),AND($S1689&lt;&gt;"",$T1689&lt;&gt;"",OR($S1689&lt;=0,$T1689&lt;=0)),AND($V1689&lt;&gt;"",$W1689&lt;&gt;"",OR($V1689&lt;=0,$W1689&lt;=0))),"Revise os valores informados: valor unitário e quantidade devem ser maiores que zero.",IF(OR(AND($G1689="",$H1689&lt;&gt;""),AND($G1689&lt;&gt;"",$H1689=""),AND($J1689="",$K1689&lt;&gt;""),AND($J1689&lt;&gt;"",$K1689=""),AND($M1689="",$N1689&lt;&gt;""),AND($M1689&lt;&gt;"",$N1689=""),AND($P1689="",$Q1689&lt;&gt;""),AND($P1689&lt;&gt;"",$Q1689=""),AND($S1689="",$T1689&lt;&gt;""),AND($S1689&lt;&gt;"",$T1689=""),AND($V1689="",$W1689&lt;&gt;""),AND($V1689&lt;&gt;"",$W1689="")),"Há ano preenchido parcialmente: "&amp;TRIM(IF(AND($G1689="",$H1689&lt;&gt;""),"Ano 1 (falta valor unitário); ","")&amp;IF(AND($G1689&lt;&gt;"",$H1689=""),"Ano 1 (falta quantidade); ","")&amp;IF(AND($J1689="",$K1689&lt;&gt;""),"Ano 2 (falta valor unitário); ","")&amp;IF(AND($J1689&lt;&gt;"",$K1689=""),"Ano 2 (falta quantidade); ","")&amp;IF(AND($M1689="",$N1689&lt;&gt;""),"Ano 3 (falta valor unitário); ","")&amp;IF(AND($M1689&lt;&gt;"",$N1689=""),"Ano 3 (falta quantidade); ","")&amp;IF(AND($P1689="",$Q1689&lt;&gt;""),"Ano 4 (falta valor unitário); ","")&amp;IF(AND($P1689&lt;&gt;"",$Q1689=""),"Ano 4 (falta quantidade); ","")&amp;IF(AND($S1689="",$T1689&lt;&gt;""),"Ano 5 (falta valor unitário); ","")&amp;IF(AND($S1689&lt;&gt;"",$T1689=""),"Ano 5 (falta quantidade); ","")&amp;IF(AND($V1689="",$W1689&lt;&gt;""),"Ano 6 (falta valor unitário); ","")&amp;IF(AND($V1689&lt;&gt;"",$W1689=""),"Ano 6 (falta quantidade); ","")), IF(NOT(OR(AND($G1689&lt;&gt;"",$H1689&lt;&gt;""),AND($J1689&lt;&gt;"",$K1689&lt;&gt;""),AND($M1689&lt;&gt;"",$N1689&lt;&gt;""),AND($P1689&lt;&gt;"",$Q1689&lt;&gt;""),AND($S1689&lt;&gt;"",$T1689&lt;&gt;""),AND($V1689&lt;&gt;"",$W1689&lt;&gt;""))),"Informe pelo menos um ano completo com valor unitário e quantidade.",IF(AND($C1689&lt;&gt;"",$E1689&lt;&gt;"",LEFT(TRIM($C1689),1)&lt;&gt;LEFT(TRIM($E1689),1)),"Categoria e tipo estão incompatíveis.",IF(IF(OR($E1689="",$F1689=""),FALSE(),IFERROR(COUNTIF(INDIRECT("UNITS_"&amp;SUBSTITUTE(LEFT($E1689,FIND(" ",$E1689&amp;" ")-1),".","_")),$F1689)=0,TRUE())),"Unidade incompatível com o tipo selecionado.",IF(OR(AND(ISNUMBER(SEARCH("comunic",LOWER($B1689))),LEFT($E1689,3)&lt;&gt;"4.4"),AND(ISNUMBER(SEARCH("monitor",LOWER($B1689))),NOT(OR(LEFT($E1689,3)="1.5",LEFT($E1689,3)="2.5")))),"Revise a classificação do item conforme as regras de preenchimento.",IF(AND($B1689&lt;&gt;"",OR(ISNUMBER(SEARCH("outro",LOWER($B1689))),ISNUMBER(SEARCH("divers",LOWER($B1689))),ISNUMBER(SEARCH("kit",LOWER($B1689))),ISNUMBER(SEARCH("ferrament",LOWER($B1689))),ISNUMBER(SEARCH("epi",LOWER($B1689)))),NOT(OR($Z1689&lt;&gt;"",$AA1689&lt;&gt;""))),"Descrição muito genérica: detalhe melhor o item e registre o racional no memorial ou em anexo.",IF(AND($Y1689=0,$B1689&lt;&gt;"",OR($G1689&lt;&gt;"",$H1689&lt;&gt;"",$J1689&lt;&gt;"",$K1689&lt;&gt;"",$M1689&lt;&gt;"",$N1689&lt;&gt;"",$P1689&lt;&gt;"",$Q1689&lt;&gt;"",$S1689&lt;&gt;"",$T1689&lt;&gt;"",$V1689&lt;&gt;"",$W1689&lt;&gt;"")),"O item possui dados lançados, mas o total está zerado. Revise os valores informados.","")))))))))))))))</f>
        <v/>
      </c>
    </row>
    <row r="1690" spans="1:35" ht="14.25" customHeight="1" x14ac:dyDescent="0.25">
      <c r="A1690" s="57" t="str">
        <f t="shared" si="338"/>
        <v/>
      </c>
      <c r="B1690" s="58"/>
      <c r="C1690" s="58"/>
      <c r="D1690" s="58"/>
      <c r="E1690" s="58"/>
      <c r="F1690" s="58"/>
      <c r="G1690" s="269"/>
      <c r="H1690" s="59"/>
      <c r="I1690" s="273">
        <f t="shared" si="339"/>
        <v>0</v>
      </c>
      <c r="J1690" s="269"/>
      <c r="K1690" s="59"/>
      <c r="L1690" s="270">
        <f t="shared" si="340"/>
        <v>0</v>
      </c>
      <c r="M1690" s="269"/>
      <c r="N1690" s="59"/>
      <c r="O1690" s="270">
        <f t="shared" si="341"/>
        <v>0</v>
      </c>
      <c r="P1690" s="269"/>
      <c r="Q1690" s="59"/>
      <c r="R1690" s="271">
        <f t="shared" si="342"/>
        <v>0</v>
      </c>
      <c r="S1690" s="269"/>
      <c r="T1690" s="59"/>
      <c r="U1690" s="270">
        <f t="shared" si="343"/>
        <v>0</v>
      </c>
      <c r="V1690" s="269"/>
      <c r="W1690" s="59"/>
      <c r="X1690" s="270">
        <f t="shared" si="344"/>
        <v>0</v>
      </c>
      <c r="Y1690" s="270">
        <f t="shared" si="345"/>
        <v>0</v>
      </c>
      <c r="Z1690" s="58"/>
      <c r="AA1690" s="58"/>
      <c r="AB1690" s="60" t="str">
        <f t="shared" si="346"/>
        <v/>
      </c>
      <c r="AC1690" s="21" t="b">
        <f t="shared" si="347"/>
        <v>0</v>
      </c>
      <c r="AD1690" s="21" t="b">
        <f t="shared" si="348"/>
        <v>0</v>
      </c>
      <c r="AE1690" s="21" t="b">
        <f t="shared" si="349"/>
        <v>0</v>
      </c>
      <c r="AF1690" s="21" t="b">
        <f ca="1">OR(AND($AC1690,NOT($AD1690)),AND($AC1690,OR(AND($G1690="",$H1690&lt;&gt;""),AND($G1690&lt;&gt;"",$H1690=""),AND($J1690="",$K1690&lt;&gt;""),AND($J1690&lt;&gt;"",$K1690=""),AND($M1690="",$N1690&lt;&gt;""),AND($M1690&lt;&gt;"",$N1690=""),AND($P1690="",$Q1690&lt;&gt;""),AND($P1690&lt;&gt;"",$Q1690=""),AND($S1690="",$T1690&lt;&gt;""),AND($S1690&lt;&gt;"",$T1690=""),AND($V1690="",$W1690&lt;&gt;""),AND($V1690&lt;&gt;"",$W1690=""))),AND($C1690&lt;&gt;"",$E1690&lt;&gt;"",LEFT(TRIM($C1690),1)&lt;&gt;LEFT(TRIM($E1690),1)),IF(OR($E1690="",$F1690=""),FALSE(),IFERROR(COUNTIF(INDIRECT("UNITS_"&amp;SUBSTITUTE(LEFT($E1690,FIND(" ",$E1690&amp;" ")-1),".","_")),$F1690)=0,TRUE())),AND($B1690&lt;&gt;"",OR(ISNUMBER(SEARCH("outro",LOWER($B1690))),ISNUMBER(SEARCH("divers",LOWER($B1690))),ISNUMBER(SEARCH("etc",LOWER($B1690))))),OR(AND(ISNUMBER(SEARCH("comunic",LOWER($B1690))),LEFT($E1690,3)&lt;&gt;"4.4"),AND(ISNUMBER(SEARCH("monitor",LOWER($B1690))),NOT(OR(LEFT($E1690,3)="1.5",LEFT($E1690,3)="2.5")))),AND($B1690&lt;&gt;"",OR(LEFT($C1690,1)="1",LEFT($C1690,1)="2"),$D1690=""),AND($D1690&lt;&gt;"",NOT(OR(LEFT($C1690,1)="1",LEFT($C1690,1)="2"))),AND($D1690&lt;&gt;"",COUNTIF(' PROJETO'!$B$14:$B$16,$D1690)=0),IF($D1690="",FALSE(),IF(COUNTIF(' PROJETO'!$B$14:$B$16,$D1690)=0,FALSE(),IFERROR(INDEX(' PROJETO'!$C$14:$C$16,MATCH($D1690,' PROJETO'!$B$14:$B$16,0))&lt;&gt;"Sim",FALSE()))))</f>
        <v>0</v>
      </c>
      <c r="AG1690" s="21" t="b">
        <f>AND($AC1690,$Y1690&gt;'CONFG.  LISTAS'!$F$4,$Z1690="",$AA1690="")</f>
        <v>0</v>
      </c>
      <c r="AH1690" s="21" t="str">
        <f t="shared" si="350"/>
        <v/>
      </c>
      <c r="AI1690" s="43" t="str">
        <f ca="1">IF(NOT($AC1690),"",IF(OR($B1690="",$C1690="",$E1690="",$F1690=""),"Preencha descrição, categoria, tipo e unidade.",IF(AND($B1690&lt;&gt;"",OR(LEFT($C1690,1)="1",LEFT($C1690,1)="2"),$D1690=""),"Informe a prática de restauração para itens diretos.",IF(AND($D1690&lt;&gt;"",NOT(OR(LEFT($C1690,1)="1",LEFT($C1690,1)="2"))),"Custos indiretos não devem pertencer a uma prática específica.",IF(AND($D1690&lt;&gt;"",COUNTIF(' PROJETO'!$B$14:$B$16,$D1690)=0),"Prática de restauração inválida ou não cadastrada.",IF(IF($D1690="",FALSE(),IF(COUNTIF(' PROJETO'!$B$14:$B$16,$D1690)=0,FALSE(),IFERROR(INDEX(' PROJETO'!$C$14:$C$16,MATCH($D1690,' PROJETO'!$B$14:$B$16,0))&lt;&gt;"Sim",FALSE()))),"A prática informada no item não foi selecionada na aba Projeto.",IF(AND(MAX($I1690,$L1690,$O1690,$R1690,$U1690,$X1690)&gt;'CONFG.  LISTAS'!$F$4,NOT(OR($Z1690&lt;&gt;"",$AA1690&lt;&gt;""))),"Memorial de cálculo ou anexo obrigatório não informado para item acima do limite.",IF(OR(AND($G1690&lt;&gt;"",$H1690&lt;&gt;"",OR($G1690&lt;=0,$H1690&lt;=0)),AND($J1690&lt;&gt;"",$K1690&lt;&gt;"",OR($J1690&lt;=0,$K1690&lt;=0)),AND($M1690&lt;&gt;"",$N1690&lt;&gt;"",OR($M1690&lt;=0,$N1690&lt;=0)),AND($P1690&lt;&gt;"",$Q1690&lt;&gt;"",OR($P1690&lt;=0,$Q1690&lt;=0)),AND($S1690&lt;&gt;"",$T1690&lt;&gt;"",OR($S1690&lt;=0,$T1690&lt;=0)),AND($V1690&lt;&gt;"",$W1690&lt;&gt;"",OR($V1690&lt;=0,$W1690&lt;=0))),"Revise os valores informados: valor unitário e quantidade devem ser maiores que zero.",IF(OR(AND($G1690="",$H1690&lt;&gt;""),AND($G1690&lt;&gt;"",$H1690=""),AND($J1690="",$K1690&lt;&gt;""),AND($J1690&lt;&gt;"",$K1690=""),AND($M1690="",$N1690&lt;&gt;""),AND($M1690&lt;&gt;"",$N1690=""),AND($P1690="",$Q1690&lt;&gt;""),AND($P1690&lt;&gt;"",$Q1690=""),AND($S1690="",$T1690&lt;&gt;""),AND($S1690&lt;&gt;"",$T1690=""),AND($V1690="",$W1690&lt;&gt;""),AND($V1690&lt;&gt;"",$W1690="")),"Há ano preenchido parcialmente: "&amp;TRIM(IF(AND($G1690="",$H1690&lt;&gt;""),"Ano 1 (falta valor unitário); ","")&amp;IF(AND($G1690&lt;&gt;"",$H1690=""),"Ano 1 (falta quantidade); ","")&amp;IF(AND($J1690="",$K1690&lt;&gt;""),"Ano 2 (falta valor unitário); ","")&amp;IF(AND($J1690&lt;&gt;"",$K1690=""),"Ano 2 (falta quantidade); ","")&amp;IF(AND($M1690="",$N1690&lt;&gt;""),"Ano 3 (falta valor unitário); ","")&amp;IF(AND($M1690&lt;&gt;"",$N1690=""),"Ano 3 (falta quantidade); ","")&amp;IF(AND($P1690="",$Q1690&lt;&gt;""),"Ano 4 (falta valor unitário); ","")&amp;IF(AND($P1690&lt;&gt;"",$Q1690=""),"Ano 4 (falta quantidade); ","")&amp;IF(AND($S1690="",$T1690&lt;&gt;""),"Ano 5 (falta valor unitário); ","")&amp;IF(AND($S1690&lt;&gt;"",$T1690=""),"Ano 5 (falta quantidade); ","")&amp;IF(AND($V1690="",$W1690&lt;&gt;""),"Ano 6 (falta valor unitário); ","")&amp;IF(AND($V1690&lt;&gt;"",$W1690=""),"Ano 6 (falta quantidade); ","")), IF(NOT(OR(AND($G1690&lt;&gt;"",$H1690&lt;&gt;""),AND($J1690&lt;&gt;"",$K1690&lt;&gt;""),AND($M1690&lt;&gt;"",$N1690&lt;&gt;""),AND($P1690&lt;&gt;"",$Q1690&lt;&gt;""),AND($S1690&lt;&gt;"",$T1690&lt;&gt;""),AND($V1690&lt;&gt;"",$W1690&lt;&gt;""))),"Informe pelo menos um ano completo com valor unitário e quantidade.",IF(AND($C1690&lt;&gt;"",$E1690&lt;&gt;"",LEFT(TRIM($C1690),1)&lt;&gt;LEFT(TRIM($E1690),1)),"Categoria e tipo estão incompatíveis.",IF(IF(OR($E1690="",$F1690=""),FALSE(),IFERROR(COUNTIF(INDIRECT("UNITS_"&amp;SUBSTITUTE(LEFT($E1690,FIND(" ",$E1690&amp;" ")-1),".","_")),$F1690)=0,TRUE())),"Unidade incompatível com o tipo selecionado.",IF(OR(AND(ISNUMBER(SEARCH("comunic",LOWER($B1690))),LEFT($E1690,3)&lt;&gt;"4.4"),AND(ISNUMBER(SEARCH("monitor",LOWER($B1690))),NOT(OR(LEFT($E1690,3)="1.5",LEFT($E1690,3)="2.5")))),"Revise a classificação do item conforme as regras de preenchimento.",IF(AND($B1690&lt;&gt;"",OR(ISNUMBER(SEARCH("outro",LOWER($B1690))),ISNUMBER(SEARCH("divers",LOWER($B1690))),ISNUMBER(SEARCH("kit",LOWER($B1690))),ISNUMBER(SEARCH("ferrament",LOWER($B1690))),ISNUMBER(SEARCH("epi",LOWER($B1690)))),NOT(OR($Z1690&lt;&gt;"",$AA1690&lt;&gt;""))),"Descrição muito genérica: detalhe melhor o item e registre o racional no memorial ou em anexo.",IF(AND($Y1690=0,$B1690&lt;&gt;"",OR($G1690&lt;&gt;"",$H1690&lt;&gt;"",$J1690&lt;&gt;"",$K1690&lt;&gt;"",$M1690&lt;&gt;"",$N1690&lt;&gt;"",$P1690&lt;&gt;"",$Q1690&lt;&gt;"",$S1690&lt;&gt;"",$T1690&lt;&gt;"",$V1690&lt;&gt;"",$W1690&lt;&gt;"")),"O item possui dados lançados, mas o total está zerado. Revise os valores informados.","")))))))))))))))</f>
        <v/>
      </c>
    </row>
    <row r="1691" spans="1:35" ht="14.25" customHeight="1" x14ac:dyDescent="0.25">
      <c r="A1691" s="57" t="str">
        <f t="shared" si="338"/>
        <v/>
      </c>
      <c r="B1691" s="61"/>
      <c r="C1691" s="61"/>
      <c r="D1691" s="58"/>
      <c r="E1691" s="61"/>
      <c r="F1691" s="61"/>
      <c r="G1691" s="272"/>
      <c r="H1691" s="62"/>
      <c r="I1691" s="273">
        <f t="shared" si="339"/>
        <v>0</v>
      </c>
      <c r="J1691" s="272"/>
      <c r="K1691" s="62"/>
      <c r="L1691" s="270">
        <f t="shared" si="340"/>
        <v>0</v>
      </c>
      <c r="M1691" s="272"/>
      <c r="N1691" s="62"/>
      <c r="O1691" s="270">
        <f t="shared" si="341"/>
        <v>0</v>
      </c>
      <c r="P1691" s="272"/>
      <c r="Q1691" s="62"/>
      <c r="R1691" s="271">
        <f t="shared" si="342"/>
        <v>0</v>
      </c>
      <c r="S1691" s="272"/>
      <c r="T1691" s="62"/>
      <c r="U1691" s="270">
        <f t="shared" si="343"/>
        <v>0</v>
      </c>
      <c r="V1691" s="272"/>
      <c r="W1691" s="62"/>
      <c r="X1691" s="270">
        <f t="shared" si="344"/>
        <v>0</v>
      </c>
      <c r="Y1691" s="270">
        <f t="shared" si="345"/>
        <v>0</v>
      </c>
      <c r="Z1691" s="61"/>
      <c r="AA1691" s="61"/>
      <c r="AB1691" s="60" t="str">
        <f t="shared" si="346"/>
        <v/>
      </c>
      <c r="AC1691" s="21" t="b">
        <f t="shared" si="347"/>
        <v>0</v>
      </c>
      <c r="AD1691" s="21" t="b">
        <f t="shared" si="348"/>
        <v>0</v>
      </c>
      <c r="AE1691" s="21" t="b">
        <f t="shared" si="349"/>
        <v>0</v>
      </c>
      <c r="AF1691" s="21" t="b">
        <f ca="1">OR(AND($AC1691,NOT($AD1691)),AND($AC1691,OR(AND($G1691="",$H1691&lt;&gt;""),AND($G1691&lt;&gt;"",$H1691=""),AND($J1691="",$K1691&lt;&gt;""),AND($J1691&lt;&gt;"",$K1691=""),AND($M1691="",$N1691&lt;&gt;""),AND($M1691&lt;&gt;"",$N1691=""),AND($P1691="",$Q1691&lt;&gt;""),AND($P1691&lt;&gt;"",$Q1691=""),AND($S1691="",$T1691&lt;&gt;""),AND($S1691&lt;&gt;"",$T1691=""),AND($V1691="",$W1691&lt;&gt;""),AND($V1691&lt;&gt;"",$W1691=""))),AND($C1691&lt;&gt;"",$E1691&lt;&gt;"",LEFT(TRIM($C1691),1)&lt;&gt;LEFT(TRIM($E1691),1)),IF(OR($E1691="",$F1691=""),FALSE(),IFERROR(COUNTIF(INDIRECT("UNITS_"&amp;SUBSTITUTE(LEFT($E1691,FIND(" ",$E1691&amp;" ")-1),".","_")),$F1691)=0,TRUE())),AND($B1691&lt;&gt;"",OR(ISNUMBER(SEARCH("outro",LOWER($B1691))),ISNUMBER(SEARCH("divers",LOWER($B1691))),ISNUMBER(SEARCH("etc",LOWER($B1691))))),OR(AND(ISNUMBER(SEARCH("comunic",LOWER($B1691))),LEFT($E1691,3)&lt;&gt;"4.4"),AND(ISNUMBER(SEARCH("monitor",LOWER($B1691))),NOT(OR(LEFT($E1691,3)="1.5",LEFT($E1691,3)="2.5")))),AND($B1691&lt;&gt;"",OR(LEFT($C1691,1)="1",LEFT($C1691,1)="2"),$D1691=""),AND($D1691&lt;&gt;"",NOT(OR(LEFT($C1691,1)="1",LEFT($C1691,1)="2"))),AND($D1691&lt;&gt;"",COUNTIF(' PROJETO'!$B$14:$B$16,$D1691)=0),IF($D1691="",FALSE(),IF(COUNTIF(' PROJETO'!$B$14:$B$16,$D1691)=0,FALSE(),IFERROR(INDEX(' PROJETO'!$C$14:$C$16,MATCH($D1691,' PROJETO'!$B$14:$B$16,0))&lt;&gt;"Sim",FALSE()))))</f>
        <v>0</v>
      </c>
      <c r="AG1691" s="21" t="b">
        <f>AND($AC1691,$Y1691&gt;'CONFG.  LISTAS'!$F$4,$Z1691="",$AA1691="")</f>
        <v>0</v>
      </c>
      <c r="AH1691" s="21" t="str">
        <f t="shared" si="350"/>
        <v/>
      </c>
      <c r="AI1691" s="43" t="str">
        <f ca="1">IF(NOT($AC1691),"",IF(OR($B1691="",$C1691="",$E1691="",$F1691=""),"Preencha descrição, categoria, tipo e unidade.",IF(AND($B1691&lt;&gt;"",OR(LEFT($C1691,1)="1",LEFT($C1691,1)="2"),$D1691=""),"Informe a prática de restauração para itens diretos.",IF(AND($D1691&lt;&gt;"",NOT(OR(LEFT($C1691,1)="1",LEFT($C1691,1)="2"))),"Custos indiretos não devem pertencer a uma prática específica.",IF(AND($D1691&lt;&gt;"",COUNTIF(' PROJETO'!$B$14:$B$16,$D1691)=0),"Prática de restauração inválida ou não cadastrada.",IF(IF($D1691="",FALSE(),IF(COUNTIF(' PROJETO'!$B$14:$B$16,$D1691)=0,FALSE(),IFERROR(INDEX(' PROJETO'!$C$14:$C$16,MATCH($D1691,' PROJETO'!$B$14:$B$16,0))&lt;&gt;"Sim",FALSE()))),"A prática informada no item não foi selecionada na aba Projeto.",IF(AND(MAX($I1691,$L1691,$O1691,$R1691,$U1691,$X1691)&gt;'CONFG.  LISTAS'!$F$4,NOT(OR($Z1691&lt;&gt;"",$AA1691&lt;&gt;""))),"Memorial de cálculo ou anexo obrigatório não informado para item acima do limite.",IF(OR(AND($G1691&lt;&gt;"",$H1691&lt;&gt;"",OR($G1691&lt;=0,$H1691&lt;=0)),AND($J1691&lt;&gt;"",$K1691&lt;&gt;"",OR($J1691&lt;=0,$K1691&lt;=0)),AND($M1691&lt;&gt;"",$N1691&lt;&gt;"",OR($M1691&lt;=0,$N1691&lt;=0)),AND($P1691&lt;&gt;"",$Q1691&lt;&gt;"",OR($P1691&lt;=0,$Q1691&lt;=0)),AND($S1691&lt;&gt;"",$T1691&lt;&gt;"",OR($S1691&lt;=0,$T1691&lt;=0)),AND($V1691&lt;&gt;"",$W1691&lt;&gt;"",OR($V1691&lt;=0,$W1691&lt;=0))),"Revise os valores informados: valor unitário e quantidade devem ser maiores que zero.",IF(OR(AND($G1691="",$H1691&lt;&gt;""),AND($G1691&lt;&gt;"",$H1691=""),AND($J1691="",$K1691&lt;&gt;""),AND($J1691&lt;&gt;"",$K1691=""),AND($M1691="",$N1691&lt;&gt;""),AND($M1691&lt;&gt;"",$N1691=""),AND($P1691="",$Q1691&lt;&gt;""),AND($P1691&lt;&gt;"",$Q1691=""),AND($S1691="",$T1691&lt;&gt;""),AND($S1691&lt;&gt;"",$T1691=""),AND($V1691="",$W1691&lt;&gt;""),AND($V1691&lt;&gt;"",$W1691="")),"Há ano preenchido parcialmente: "&amp;TRIM(IF(AND($G1691="",$H1691&lt;&gt;""),"Ano 1 (falta valor unitário); ","")&amp;IF(AND($G1691&lt;&gt;"",$H1691=""),"Ano 1 (falta quantidade); ","")&amp;IF(AND($J1691="",$K1691&lt;&gt;""),"Ano 2 (falta valor unitário); ","")&amp;IF(AND($J1691&lt;&gt;"",$K1691=""),"Ano 2 (falta quantidade); ","")&amp;IF(AND($M1691="",$N1691&lt;&gt;""),"Ano 3 (falta valor unitário); ","")&amp;IF(AND($M1691&lt;&gt;"",$N1691=""),"Ano 3 (falta quantidade); ","")&amp;IF(AND($P1691="",$Q1691&lt;&gt;""),"Ano 4 (falta valor unitário); ","")&amp;IF(AND($P1691&lt;&gt;"",$Q1691=""),"Ano 4 (falta quantidade); ","")&amp;IF(AND($S1691="",$T1691&lt;&gt;""),"Ano 5 (falta valor unitário); ","")&amp;IF(AND($S1691&lt;&gt;"",$T1691=""),"Ano 5 (falta quantidade); ","")&amp;IF(AND($V1691="",$W1691&lt;&gt;""),"Ano 6 (falta valor unitário); ","")&amp;IF(AND($V1691&lt;&gt;"",$W1691=""),"Ano 6 (falta quantidade); ","")), IF(NOT(OR(AND($G1691&lt;&gt;"",$H1691&lt;&gt;""),AND($J1691&lt;&gt;"",$K1691&lt;&gt;""),AND($M1691&lt;&gt;"",$N1691&lt;&gt;""),AND($P1691&lt;&gt;"",$Q1691&lt;&gt;""),AND($S1691&lt;&gt;"",$T1691&lt;&gt;""),AND($V1691&lt;&gt;"",$W1691&lt;&gt;""))),"Informe pelo menos um ano completo com valor unitário e quantidade.",IF(AND($C1691&lt;&gt;"",$E1691&lt;&gt;"",LEFT(TRIM($C1691),1)&lt;&gt;LEFT(TRIM($E1691),1)),"Categoria e tipo estão incompatíveis.",IF(IF(OR($E1691="",$F1691=""),FALSE(),IFERROR(COUNTIF(INDIRECT("UNITS_"&amp;SUBSTITUTE(LEFT($E1691,FIND(" ",$E1691&amp;" ")-1),".","_")),$F1691)=0,TRUE())),"Unidade incompatível com o tipo selecionado.",IF(OR(AND(ISNUMBER(SEARCH("comunic",LOWER($B1691))),LEFT($E1691,3)&lt;&gt;"4.4"),AND(ISNUMBER(SEARCH("monitor",LOWER($B1691))),NOT(OR(LEFT($E1691,3)="1.5",LEFT($E1691,3)="2.5")))),"Revise a classificação do item conforme as regras de preenchimento.",IF(AND($B1691&lt;&gt;"",OR(ISNUMBER(SEARCH("outro",LOWER($B1691))),ISNUMBER(SEARCH("divers",LOWER($B1691))),ISNUMBER(SEARCH("kit",LOWER($B1691))),ISNUMBER(SEARCH("ferrament",LOWER($B1691))),ISNUMBER(SEARCH("epi",LOWER($B1691)))),NOT(OR($Z1691&lt;&gt;"",$AA1691&lt;&gt;""))),"Descrição muito genérica: detalhe melhor o item e registre o racional no memorial ou em anexo.",IF(AND($Y1691=0,$B1691&lt;&gt;"",OR($G1691&lt;&gt;"",$H1691&lt;&gt;"",$J1691&lt;&gt;"",$K1691&lt;&gt;"",$M1691&lt;&gt;"",$N1691&lt;&gt;"",$P1691&lt;&gt;"",$Q1691&lt;&gt;"",$S1691&lt;&gt;"",$T1691&lt;&gt;"",$V1691&lt;&gt;"",$W1691&lt;&gt;"")),"O item possui dados lançados, mas o total está zerado. Revise os valores informados.","")))))))))))))))</f>
        <v/>
      </c>
    </row>
    <row r="1692" spans="1:35" ht="14.25" customHeight="1" x14ac:dyDescent="0.25">
      <c r="A1692" s="57" t="str">
        <f t="shared" si="338"/>
        <v/>
      </c>
      <c r="B1692" s="58"/>
      <c r="C1692" s="58"/>
      <c r="D1692" s="58"/>
      <c r="E1692" s="58"/>
      <c r="F1692" s="58"/>
      <c r="G1692" s="269"/>
      <c r="H1692" s="59"/>
      <c r="I1692" s="273">
        <f t="shared" si="339"/>
        <v>0</v>
      </c>
      <c r="J1692" s="269"/>
      <c r="K1692" s="59"/>
      <c r="L1692" s="270">
        <f t="shared" si="340"/>
        <v>0</v>
      </c>
      <c r="M1692" s="269"/>
      <c r="N1692" s="59"/>
      <c r="O1692" s="270">
        <f t="shared" si="341"/>
        <v>0</v>
      </c>
      <c r="P1692" s="269"/>
      <c r="Q1692" s="59"/>
      <c r="R1692" s="271">
        <f t="shared" si="342"/>
        <v>0</v>
      </c>
      <c r="S1692" s="269"/>
      <c r="T1692" s="59"/>
      <c r="U1692" s="270">
        <f t="shared" si="343"/>
        <v>0</v>
      </c>
      <c r="V1692" s="269"/>
      <c r="W1692" s="59"/>
      <c r="X1692" s="270">
        <f t="shared" si="344"/>
        <v>0</v>
      </c>
      <c r="Y1692" s="270">
        <f t="shared" si="345"/>
        <v>0</v>
      </c>
      <c r="Z1692" s="58"/>
      <c r="AA1692" s="58"/>
      <c r="AB1692" s="60" t="str">
        <f t="shared" si="346"/>
        <v/>
      </c>
      <c r="AC1692" s="21" t="b">
        <f t="shared" si="347"/>
        <v>0</v>
      </c>
      <c r="AD1692" s="21" t="b">
        <f t="shared" si="348"/>
        <v>0</v>
      </c>
      <c r="AE1692" s="21" t="b">
        <f t="shared" si="349"/>
        <v>0</v>
      </c>
      <c r="AF1692" s="21" t="b">
        <f ca="1">OR(AND($AC1692,NOT($AD1692)),AND($AC1692,OR(AND($G1692="",$H1692&lt;&gt;""),AND($G1692&lt;&gt;"",$H1692=""),AND($J1692="",$K1692&lt;&gt;""),AND($J1692&lt;&gt;"",$K1692=""),AND($M1692="",$N1692&lt;&gt;""),AND($M1692&lt;&gt;"",$N1692=""),AND($P1692="",$Q1692&lt;&gt;""),AND($P1692&lt;&gt;"",$Q1692=""),AND($S1692="",$T1692&lt;&gt;""),AND($S1692&lt;&gt;"",$T1692=""),AND($V1692="",$W1692&lt;&gt;""),AND($V1692&lt;&gt;"",$W1692=""))),AND($C1692&lt;&gt;"",$E1692&lt;&gt;"",LEFT(TRIM($C1692),1)&lt;&gt;LEFT(TRIM($E1692),1)),IF(OR($E1692="",$F1692=""),FALSE(),IFERROR(COUNTIF(INDIRECT("UNITS_"&amp;SUBSTITUTE(LEFT($E1692,FIND(" ",$E1692&amp;" ")-1),".","_")),$F1692)=0,TRUE())),AND($B1692&lt;&gt;"",OR(ISNUMBER(SEARCH("outro",LOWER($B1692))),ISNUMBER(SEARCH("divers",LOWER($B1692))),ISNUMBER(SEARCH("etc",LOWER($B1692))))),OR(AND(ISNUMBER(SEARCH("comunic",LOWER($B1692))),LEFT($E1692,3)&lt;&gt;"4.4"),AND(ISNUMBER(SEARCH("monitor",LOWER($B1692))),NOT(OR(LEFT($E1692,3)="1.5",LEFT($E1692,3)="2.5")))),AND($B1692&lt;&gt;"",OR(LEFT($C1692,1)="1",LEFT($C1692,1)="2"),$D1692=""),AND($D1692&lt;&gt;"",NOT(OR(LEFT($C1692,1)="1",LEFT($C1692,1)="2"))),AND($D1692&lt;&gt;"",COUNTIF(' PROJETO'!$B$14:$B$16,$D1692)=0),IF($D1692="",FALSE(),IF(COUNTIF(' PROJETO'!$B$14:$B$16,$D1692)=0,FALSE(),IFERROR(INDEX(' PROJETO'!$C$14:$C$16,MATCH($D1692,' PROJETO'!$B$14:$B$16,0))&lt;&gt;"Sim",FALSE()))))</f>
        <v>0</v>
      </c>
      <c r="AG1692" s="21" t="b">
        <f>AND($AC1692,$Y1692&gt;'CONFG.  LISTAS'!$F$4,$Z1692="",$AA1692="")</f>
        <v>0</v>
      </c>
      <c r="AH1692" s="21" t="str">
        <f t="shared" si="350"/>
        <v/>
      </c>
      <c r="AI1692" s="43" t="str">
        <f ca="1">IF(NOT($AC1692),"",IF(OR($B1692="",$C1692="",$E1692="",$F1692=""),"Preencha descrição, categoria, tipo e unidade.",IF(AND($B1692&lt;&gt;"",OR(LEFT($C1692,1)="1",LEFT($C1692,1)="2"),$D1692=""),"Informe a prática de restauração para itens diretos.",IF(AND($D1692&lt;&gt;"",NOT(OR(LEFT($C1692,1)="1",LEFT($C1692,1)="2"))),"Custos indiretos não devem pertencer a uma prática específica.",IF(AND($D1692&lt;&gt;"",COUNTIF(' PROJETO'!$B$14:$B$16,$D1692)=0),"Prática de restauração inválida ou não cadastrada.",IF(IF($D1692="",FALSE(),IF(COUNTIF(' PROJETO'!$B$14:$B$16,$D1692)=0,FALSE(),IFERROR(INDEX(' PROJETO'!$C$14:$C$16,MATCH($D1692,' PROJETO'!$B$14:$B$16,0))&lt;&gt;"Sim",FALSE()))),"A prática informada no item não foi selecionada na aba Projeto.",IF(AND(MAX($I1692,$L1692,$O1692,$R1692,$U1692,$X1692)&gt;'CONFG.  LISTAS'!$F$4,NOT(OR($Z1692&lt;&gt;"",$AA1692&lt;&gt;""))),"Memorial de cálculo ou anexo obrigatório não informado para item acima do limite.",IF(OR(AND($G1692&lt;&gt;"",$H1692&lt;&gt;"",OR($G1692&lt;=0,$H1692&lt;=0)),AND($J1692&lt;&gt;"",$K1692&lt;&gt;"",OR($J1692&lt;=0,$K1692&lt;=0)),AND($M1692&lt;&gt;"",$N1692&lt;&gt;"",OR($M1692&lt;=0,$N1692&lt;=0)),AND($P1692&lt;&gt;"",$Q1692&lt;&gt;"",OR($P1692&lt;=0,$Q1692&lt;=0)),AND($S1692&lt;&gt;"",$T1692&lt;&gt;"",OR($S1692&lt;=0,$T1692&lt;=0)),AND($V1692&lt;&gt;"",$W1692&lt;&gt;"",OR($V1692&lt;=0,$W1692&lt;=0))),"Revise os valores informados: valor unitário e quantidade devem ser maiores que zero.",IF(OR(AND($G1692="",$H1692&lt;&gt;""),AND($G1692&lt;&gt;"",$H1692=""),AND($J1692="",$K1692&lt;&gt;""),AND($J1692&lt;&gt;"",$K1692=""),AND($M1692="",$N1692&lt;&gt;""),AND($M1692&lt;&gt;"",$N1692=""),AND($P1692="",$Q1692&lt;&gt;""),AND($P1692&lt;&gt;"",$Q1692=""),AND($S1692="",$T1692&lt;&gt;""),AND($S1692&lt;&gt;"",$T1692=""),AND($V1692="",$W1692&lt;&gt;""),AND($V1692&lt;&gt;"",$W1692="")),"Há ano preenchido parcialmente: "&amp;TRIM(IF(AND($G1692="",$H1692&lt;&gt;""),"Ano 1 (falta valor unitário); ","")&amp;IF(AND($G1692&lt;&gt;"",$H1692=""),"Ano 1 (falta quantidade); ","")&amp;IF(AND($J1692="",$K1692&lt;&gt;""),"Ano 2 (falta valor unitário); ","")&amp;IF(AND($J1692&lt;&gt;"",$K1692=""),"Ano 2 (falta quantidade); ","")&amp;IF(AND($M1692="",$N1692&lt;&gt;""),"Ano 3 (falta valor unitário); ","")&amp;IF(AND($M1692&lt;&gt;"",$N1692=""),"Ano 3 (falta quantidade); ","")&amp;IF(AND($P1692="",$Q1692&lt;&gt;""),"Ano 4 (falta valor unitário); ","")&amp;IF(AND($P1692&lt;&gt;"",$Q1692=""),"Ano 4 (falta quantidade); ","")&amp;IF(AND($S1692="",$T1692&lt;&gt;""),"Ano 5 (falta valor unitário); ","")&amp;IF(AND($S1692&lt;&gt;"",$T1692=""),"Ano 5 (falta quantidade); ","")&amp;IF(AND($V1692="",$W1692&lt;&gt;""),"Ano 6 (falta valor unitário); ","")&amp;IF(AND($V1692&lt;&gt;"",$W1692=""),"Ano 6 (falta quantidade); ","")), IF(NOT(OR(AND($G1692&lt;&gt;"",$H1692&lt;&gt;""),AND($J1692&lt;&gt;"",$K1692&lt;&gt;""),AND($M1692&lt;&gt;"",$N1692&lt;&gt;""),AND($P1692&lt;&gt;"",$Q1692&lt;&gt;""),AND($S1692&lt;&gt;"",$T1692&lt;&gt;""),AND($V1692&lt;&gt;"",$W1692&lt;&gt;""))),"Informe pelo menos um ano completo com valor unitário e quantidade.",IF(AND($C1692&lt;&gt;"",$E1692&lt;&gt;"",LEFT(TRIM($C1692),1)&lt;&gt;LEFT(TRIM($E1692),1)),"Categoria e tipo estão incompatíveis.",IF(IF(OR($E1692="",$F1692=""),FALSE(),IFERROR(COUNTIF(INDIRECT("UNITS_"&amp;SUBSTITUTE(LEFT($E1692,FIND(" ",$E1692&amp;" ")-1),".","_")),$F1692)=0,TRUE())),"Unidade incompatível com o tipo selecionado.",IF(OR(AND(ISNUMBER(SEARCH("comunic",LOWER($B1692))),LEFT($E1692,3)&lt;&gt;"4.4"),AND(ISNUMBER(SEARCH("monitor",LOWER($B1692))),NOT(OR(LEFT($E1692,3)="1.5",LEFT($E1692,3)="2.5")))),"Revise a classificação do item conforme as regras de preenchimento.",IF(AND($B1692&lt;&gt;"",OR(ISNUMBER(SEARCH("outro",LOWER($B1692))),ISNUMBER(SEARCH("divers",LOWER($B1692))),ISNUMBER(SEARCH("kit",LOWER($B1692))),ISNUMBER(SEARCH("ferrament",LOWER($B1692))),ISNUMBER(SEARCH("epi",LOWER($B1692)))),NOT(OR($Z1692&lt;&gt;"",$AA1692&lt;&gt;""))),"Descrição muito genérica: detalhe melhor o item e registre o racional no memorial ou em anexo.",IF(AND($Y1692=0,$B1692&lt;&gt;"",OR($G1692&lt;&gt;"",$H1692&lt;&gt;"",$J1692&lt;&gt;"",$K1692&lt;&gt;"",$M1692&lt;&gt;"",$N1692&lt;&gt;"",$P1692&lt;&gt;"",$Q1692&lt;&gt;"",$S1692&lt;&gt;"",$T1692&lt;&gt;"",$V1692&lt;&gt;"",$W1692&lt;&gt;"")),"O item possui dados lançados, mas o total está zerado. Revise os valores informados.","")))))))))))))))</f>
        <v/>
      </c>
    </row>
    <row r="1693" spans="1:35" ht="14.25" customHeight="1" x14ac:dyDescent="0.25">
      <c r="A1693" s="57" t="str">
        <f t="shared" si="338"/>
        <v/>
      </c>
      <c r="B1693" s="61"/>
      <c r="C1693" s="61"/>
      <c r="D1693" s="58"/>
      <c r="E1693" s="61"/>
      <c r="F1693" s="61"/>
      <c r="G1693" s="272"/>
      <c r="H1693" s="62"/>
      <c r="I1693" s="273">
        <f t="shared" si="339"/>
        <v>0</v>
      </c>
      <c r="J1693" s="272"/>
      <c r="K1693" s="62"/>
      <c r="L1693" s="270">
        <f t="shared" si="340"/>
        <v>0</v>
      </c>
      <c r="M1693" s="272"/>
      <c r="N1693" s="62"/>
      <c r="O1693" s="270">
        <f t="shared" si="341"/>
        <v>0</v>
      </c>
      <c r="P1693" s="272"/>
      <c r="Q1693" s="62"/>
      <c r="R1693" s="271">
        <f t="shared" si="342"/>
        <v>0</v>
      </c>
      <c r="S1693" s="272"/>
      <c r="T1693" s="62"/>
      <c r="U1693" s="270">
        <f t="shared" si="343"/>
        <v>0</v>
      </c>
      <c r="V1693" s="272"/>
      <c r="W1693" s="62"/>
      <c r="X1693" s="270">
        <f t="shared" si="344"/>
        <v>0</v>
      </c>
      <c r="Y1693" s="270">
        <f t="shared" si="345"/>
        <v>0</v>
      </c>
      <c r="Z1693" s="61"/>
      <c r="AA1693" s="61"/>
      <c r="AB1693" s="60" t="str">
        <f t="shared" si="346"/>
        <v/>
      </c>
      <c r="AC1693" s="21" t="b">
        <f t="shared" si="347"/>
        <v>0</v>
      </c>
      <c r="AD1693" s="21" t="b">
        <f t="shared" si="348"/>
        <v>0</v>
      </c>
      <c r="AE1693" s="21" t="b">
        <f t="shared" si="349"/>
        <v>0</v>
      </c>
      <c r="AF1693" s="21" t="b">
        <f ca="1">OR(AND($AC1693,NOT($AD1693)),AND($AC1693,OR(AND($G1693="",$H1693&lt;&gt;""),AND($G1693&lt;&gt;"",$H1693=""),AND($J1693="",$K1693&lt;&gt;""),AND($J1693&lt;&gt;"",$K1693=""),AND($M1693="",$N1693&lt;&gt;""),AND($M1693&lt;&gt;"",$N1693=""),AND($P1693="",$Q1693&lt;&gt;""),AND($P1693&lt;&gt;"",$Q1693=""),AND($S1693="",$T1693&lt;&gt;""),AND($S1693&lt;&gt;"",$T1693=""),AND($V1693="",$W1693&lt;&gt;""),AND($V1693&lt;&gt;"",$W1693=""))),AND($C1693&lt;&gt;"",$E1693&lt;&gt;"",LEFT(TRIM($C1693),1)&lt;&gt;LEFT(TRIM($E1693),1)),IF(OR($E1693="",$F1693=""),FALSE(),IFERROR(COUNTIF(INDIRECT("UNITS_"&amp;SUBSTITUTE(LEFT($E1693,FIND(" ",$E1693&amp;" ")-1),".","_")),$F1693)=0,TRUE())),AND($B1693&lt;&gt;"",OR(ISNUMBER(SEARCH("outro",LOWER($B1693))),ISNUMBER(SEARCH("divers",LOWER($B1693))),ISNUMBER(SEARCH("etc",LOWER($B1693))))),OR(AND(ISNUMBER(SEARCH("comunic",LOWER($B1693))),LEFT($E1693,3)&lt;&gt;"4.4"),AND(ISNUMBER(SEARCH("monitor",LOWER($B1693))),NOT(OR(LEFT($E1693,3)="1.5",LEFT($E1693,3)="2.5")))),AND($B1693&lt;&gt;"",OR(LEFT($C1693,1)="1",LEFT($C1693,1)="2"),$D1693=""),AND($D1693&lt;&gt;"",NOT(OR(LEFT($C1693,1)="1",LEFT($C1693,1)="2"))),AND($D1693&lt;&gt;"",COUNTIF(' PROJETO'!$B$14:$B$16,$D1693)=0),IF($D1693="",FALSE(),IF(COUNTIF(' PROJETO'!$B$14:$B$16,$D1693)=0,FALSE(),IFERROR(INDEX(' PROJETO'!$C$14:$C$16,MATCH($D1693,' PROJETO'!$B$14:$B$16,0))&lt;&gt;"Sim",FALSE()))))</f>
        <v>0</v>
      </c>
      <c r="AG1693" s="21" t="b">
        <f>AND($AC1693,$Y1693&gt;'CONFG.  LISTAS'!$F$4,$Z1693="",$AA1693="")</f>
        <v>0</v>
      </c>
      <c r="AH1693" s="21" t="str">
        <f t="shared" si="350"/>
        <v/>
      </c>
      <c r="AI1693" s="43" t="str">
        <f ca="1">IF(NOT($AC1693),"",IF(OR($B1693="",$C1693="",$E1693="",$F1693=""),"Preencha descrição, categoria, tipo e unidade.",IF(AND($B1693&lt;&gt;"",OR(LEFT($C1693,1)="1",LEFT($C1693,1)="2"),$D1693=""),"Informe a prática de restauração para itens diretos.",IF(AND($D1693&lt;&gt;"",NOT(OR(LEFT($C1693,1)="1",LEFT($C1693,1)="2"))),"Custos indiretos não devem pertencer a uma prática específica.",IF(AND($D1693&lt;&gt;"",COUNTIF(' PROJETO'!$B$14:$B$16,$D1693)=0),"Prática de restauração inválida ou não cadastrada.",IF(IF($D1693="",FALSE(),IF(COUNTIF(' PROJETO'!$B$14:$B$16,$D1693)=0,FALSE(),IFERROR(INDEX(' PROJETO'!$C$14:$C$16,MATCH($D1693,' PROJETO'!$B$14:$B$16,0))&lt;&gt;"Sim",FALSE()))),"A prática informada no item não foi selecionada na aba Projeto.",IF(AND(MAX($I1693,$L1693,$O1693,$R1693,$U1693,$X1693)&gt;'CONFG.  LISTAS'!$F$4,NOT(OR($Z1693&lt;&gt;"",$AA1693&lt;&gt;""))),"Memorial de cálculo ou anexo obrigatório não informado para item acima do limite.",IF(OR(AND($G1693&lt;&gt;"",$H1693&lt;&gt;"",OR($G1693&lt;=0,$H1693&lt;=0)),AND($J1693&lt;&gt;"",$K1693&lt;&gt;"",OR($J1693&lt;=0,$K1693&lt;=0)),AND($M1693&lt;&gt;"",$N1693&lt;&gt;"",OR($M1693&lt;=0,$N1693&lt;=0)),AND($P1693&lt;&gt;"",$Q1693&lt;&gt;"",OR($P1693&lt;=0,$Q1693&lt;=0)),AND($S1693&lt;&gt;"",$T1693&lt;&gt;"",OR($S1693&lt;=0,$T1693&lt;=0)),AND($V1693&lt;&gt;"",$W1693&lt;&gt;"",OR($V1693&lt;=0,$W1693&lt;=0))),"Revise os valores informados: valor unitário e quantidade devem ser maiores que zero.",IF(OR(AND($G1693="",$H1693&lt;&gt;""),AND($G1693&lt;&gt;"",$H1693=""),AND($J1693="",$K1693&lt;&gt;""),AND($J1693&lt;&gt;"",$K1693=""),AND($M1693="",$N1693&lt;&gt;""),AND($M1693&lt;&gt;"",$N1693=""),AND($P1693="",$Q1693&lt;&gt;""),AND($P1693&lt;&gt;"",$Q1693=""),AND($S1693="",$T1693&lt;&gt;""),AND($S1693&lt;&gt;"",$T1693=""),AND($V1693="",$W1693&lt;&gt;""),AND($V1693&lt;&gt;"",$W1693="")),"Há ano preenchido parcialmente: "&amp;TRIM(IF(AND($G1693="",$H1693&lt;&gt;""),"Ano 1 (falta valor unitário); ","")&amp;IF(AND($G1693&lt;&gt;"",$H1693=""),"Ano 1 (falta quantidade); ","")&amp;IF(AND($J1693="",$K1693&lt;&gt;""),"Ano 2 (falta valor unitário); ","")&amp;IF(AND($J1693&lt;&gt;"",$K1693=""),"Ano 2 (falta quantidade); ","")&amp;IF(AND($M1693="",$N1693&lt;&gt;""),"Ano 3 (falta valor unitário); ","")&amp;IF(AND($M1693&lt;&gt;"",$N1693=""),"Ano 3 (falta quantidade); ","")&amp;IF(AND($P1693="",$Q1693&lt;&gt;""),"Ano 4 (falta valor unitário); ","")&amp;IF(AND($P1693&lt;&gt;"",$Q1693=""),"Ano 4 (falta quantidade); ","")&amp;IF(AND($S1693="",$T1693&lt;&gt;""),"Ano 5 (falta valor unitário); ","")&amp;IF(AND($S1693&lt;&gt;"",$T1693=""),"Ano 5 (falta quantidade); ","")&amp;IF(AND($V1693="",$W1693&lt;&gt;""),"Ano 6 (falta valor unitário); ","")&amp;IF(AND($V1693&lt;&gt;"",$W1693=""),"Ano 6 (falta quantidade); ","")), IF(NOT(OR(AND($G1693&lt;&gt;"",$H1693&lt;&gt;""),AND($J1693&lt;&gt;"",$K1693&lt;&gt;""),AND($M1693&lt;&gt;"",$N1693&lt;&gt;""),AND($P1693&lt;&gt;"",$Q1693&lt;&gt;""),AND($S1693&lt;&gt;"",$T1693&lt;&gt;""),AND($V1693&lt;&gt;"",$W1693&lt;&gt;""))),"Informe pelo menos um ano completo com valor unitário e quantidade.",IF(AND($C1693&lt;&gt;"",$E1693&lt;&gt;"",LEFT(TRIM($C1693),1)&lt;&gt;LEFT(TRIM($E1693),1)),"Categoria e tipo estão incompatíveis.",IF(IF(OR($E1693="",$F1693=""),FALSE(),IFERROR(COUNTIF(INDIRECT("UNITS_"&amp;SUBSTITUTE(LEFT($E1693,FIND(" ",$E1693&amp;" ")-1),".","_")),$F1693)=0,TRUE())),"Unidade incompatível com o tipo selecionado.",IF(OR(AND(ISNUMBER(SEARCH("comunic",LOWER($B1693))),LEFT($E1693,3)&lt;&gt;"4.4"),AND(ISNUMBER(SEARCH("monitor",LOWER($B1693))),NOT(OR(LEFT($E1693,3)="1.5",LEFT($E1693,3)="2.5")))),"Revise a classificação do item conforme as regras de preenchimento.",IF(AND($B1693&lt;&gt;"",OR(ISNUMBER(SEARCH("outro",LOWER($B1693))),ISNUMBER(SEARCH("divers",LOWER($B1693))),ISNUMBER(SEARCH("kit",LOWER($B1693))),ISNUMBER(SEARCH("ferrament",LOWER($B1693))),ISNUMBER(SEARCH("epi",LOWER($B1693)))),NOT(OR($Z1693&lt;&gt;"",$AA1693&lt;&gt;""))),"Descrição muito genérica: detalhe melhor o item e registre o racional no memorial ou em anexo.",IF(AND($Y1693=0,$B1693&lt;&gt;"",OR($G1693&lt;&gt;"",$H1693&lt;&gt;"",$J1693&lt;&gt;"",$K1693&lt;&gt;"",$M1693&lt;&gt;"",$N1693&lt;&gt;"",$P1693&lt;&gt;"",$Q1693&lt;&gt;"",$S1693&lt;&gt;"",$T1693&lt;&gt;"",$V1693&lt;&gt;"",$W1693&lt;&gt;"")),"O item possui dados lançados, mas o total está zerado. Revise os valores informados.","")))))))))))))))</f>
        <v/>
      </c>
    </row>
    <row r="1694" spans="1:35" ht="14.25" customHeight="1" x14ac:dyDescent="0.25">
      <c r="A1694" s="57" t="str">
        <f t="shared" si="338"/>
        <v/>
      </c>
      <c r="B1694" s="58"/>
      <c r="C1694" s="58"/>
      <c r="D1694" s="58"/>
      <c r="E1694" s="58"/>
      <c r="F1694" s="58"/>
      <c r="G1694" s="269"/>
      <c r="H1694" s="59"/>
      <c r="I1694" s="273">
        <f t="shared" si="339"/>
        <v>0</v>
      </c>
      <c r="J1694" s="269"/>
      <c r="K1694" s="59"/>
      <c r="L1694" s="270">
        <f t="shared" si="340"/>
        <v>0</v>
      </c>
      <c r="M1694" s="269"/>
      <c r="N1694" s="59"/>
      <c r="O1694" s="270">
        <f t="shared" si="341"/>
        <v>0</v>
      </c>
      <c r="P1694" s="269"/>
      <c r="Q1694" s="59"/>
      <c r="R1694" s="271">
        <f t="shared" si="342"/>
        <v>0</v>
      </c>
      <c r="S1694" s="269"/>
      <c r="T1694" s="59"/>
      <c r="U1694" s="270">
        <f t="shared" si="343"/>
        <v>0</v>
      </c>
      <c r="V1694" s="269"/>
      <c r="W1694" s="59"/>
      <c r="X1694" s="270">
        <f t="shared" si="344"/>
        <v>0</v>
      </c>
      <c r="Y1694" s="270">
        <f t="shared" si="345"/>
        <v>0</v>
      </c>
      <c r="Z1694" s="58"/>
      <c r="AA1694" s="58"/>
      <c r="AB1694" s="60" t="str">
        <f t="shared" si="346"/>
        <v/>
      </c>
      <c r="AC1694" s="21" t="b">
        <f t="shared" si="347"/>
        <v>0</v>
      </c>
      <c r="AD1694" s="21" t="b">
        <f t="shared" si="348"/>
        <v>0</v>
      </c>
      <c r="AE1694" s="21" t="b">
        <f t="shared" si="349"/>
        <v>0</v>
      </c>
      <c r="AF1694" s="21" t="b">
        <f ca="1">OR(AND($AC1694,NOT($AD1694)),AND($AC1694,OR(AND($G1694="",$H1694&lt;&gt;""),AND($G1694&lt;&gt;"",$H1694=""),AND($J1694="",$K1694&lt;&gt;""),AND($J1694&lt;&gt;"",$K1694=""),AND($M1694="",$N1694&lt;&gt;""),AND($M1694&lt;&gt;"",$N1694=""),AND($P1694="",$Q1694&lt;&gt;""),AND($P1694&lt;&gt;"",$Q1694=""),AND($S1694="",$T1694&lt;&gt;""),AND($S1694&lt;&gt;"",$T1694=""),AND($V1694="",$W1694&lt;&gt;""),AND($V1694&lt;&gt;"",$W1694=""))),AND($C1694&lt;&gt;"",$E1694&lt;&gt;"",LEFT(TRIM($C1694),1)&lt;&gt;LEFT(TRIM($E1694),1)),IF(OR($E1694="",$F1694=""),FALSE(),IFERROR(COUNTIF(INDIRECT("UNITS_"&amp;SUBSTITUTE(LEFT($E1694,FIND(" ",$E1694&amp;" ")-1),".","_")),$F1694)=0,TRUE())),AND($B1694&lt;&gt;"",OR(ISNUMBER(SEARCH("outro",LOWER($B1694))),ISNUMBER(SEARCH("divers",LOWER($B1694))),ISNUMBER(SEARCH("etc",LOWER($B1694))))),OR(AND(ISNUMBER(SEARCH("comunic",LOWER($B1694))),LEFT($E1694,3)&lt;&gt;"4.4"),AND(ISNUMBER(SEARCH("monitor",LOWER($B1694))),NOT(OR(LEFT($E1694,3)="1.5",LEFT($E1694,3)="2.5")))),AND($B1694&lt;&gt;"",OR(LEFT($C1694,1)="1",LEFT($C1694,1)="2"),$D1694=""),AND($D1694&lt;&gt;"",NOT(OR(LEFT($C1694,1)="1",LEFT($C1694,1)="2"))),AND($D1694&lt;&gt;"",COUNTIF(' PROJETO'!$B$14:$B$16,$D1694)=0),IF($D1694="",FALSE(),IF(COUNTIF(' PROJETO'!$B$14:$B$16,$D1694)=0,FALSE(),IFERROR(INDEX(' PROJETO'!$C$14:$C$16,MATCH($D1694,' PROJETO'!$B$14:$B$16,0))&lt;&gt;"Sim",FALSE()))))</f>
        <v>0</v>
      </c>
      <c r="AG1694" s="21" t="b">
        <f>AND($AC1694,$Y1694&gt;'CONFG.  LISTAS'!$F$4,$Z1694="",$AA1694="")</f>
        <v>0</v>
      </c>
      <c r="AH1694" s="21" t="str">
        <f t="shared" si="350"/>
        <v/>
      </c>
      <c r="AI1694" s="43" t="str">
        <f ca="1">IF(NOT($AC1694),"",IF(OR($B1694="",$C1694="",$E1694="",$F1694=""),"Preencha descrição, categoria, tipo e unidade.",IF(AND($B1694&lt;&gt;"",OR(LEFT($C1694,1)="1",LEFT($C1694,1)="2"),$D1694=""),"Informe a prática de restauração para itens diretos.",IF(AND($D1694&lt;&gt;"",NOT(OR(LEFT($C1694,1)="1",LEFT($C1694,1)="2"))),"Custos indiretos não devem pertencer a uma prática específica.",IF(AND($D1694&lt;&gt;"",COUNTIF(' PROJETO'!$B$14:$B$16,$D1694)=0),"Prática de restauração inválida ou não cadastrada.",IF(IF($D1694="",FALSE(),IF(COUNTIF(' PROJETO'!$B$14:$B$16,$D1694)=0,FALSE(),IFERROR(INDEX(' PROJETO'!$C$14:$C$16,MATCH($D1694,' PROJETO'!$B$14:$B$16,0))&lt;&gt;"Sim",FALSE()))),"A prática informada no item não foi selecionada na aba Projeto.",IF(AND(MAX($I1694,$L1694,$O1694,$R1694,$U1694,$X1694)&gt;'CONFG.  LISTAS'!$F$4,NOT(OR($Z1694&lt;&gt;"",$AA1694&lt;&gt;""))),"Memorial de cálculo ou anexo obrigatório não informado para item acima do limite.",IF(OR(AND($G1694&lt;&gt;"",$H1694&lt;&gt;"",OR($G1694&lt;=0,$H1694&lt;=0)),AND($J1694&lt;&gt;"",$K1694&lt;&gt;"",OR($J1694&lt;=0,$K1694&lt;=0)),AND($M1694&lt;&gt;"",$N1694&lt;&gt;"",OR($M1694&lt;=0,$N1694&lt;=0)),AND($P1694&lt;&gt;"",$Q1694&lt;&gt;"",OR($P1694&lt;=0,$Q1694&lt;=0)),AND($S1694&lt;&gt;"",$T1694&lt;&gt;"",OR($S1694&lt;=0,$T1694&lt;=0)),AND($V1694&lt;&gt;"",$W1694&lt;&gt;"",OR($V1694&lt;=0,$W1694&lt;=0))),"Revise os valores informados: valor unitário e quantidade devem ser maiores que zero.",IF(OR(AND($G1694="",$H1694&lt;&gt;""),AND($G1694&lt;&gt;"",$H1694=""),AND($J1694="",$K1694&lt;&gt;""),AND($J1694&lt;&gt;"",$K1694=""),AND($M1694="",$N1694&lt;&gt;""),AND($M1694&lt;&gt;"",$N1694=""),AND($P1694="",$Q1694&lt;&gt;""),AND($P1694&lt;&gt;"",$Q1694=""),AND($S1694="",$T1694&lt;&gt;""),AND($S1694&lt;&gt;"",$T1694=""),AND($V1694="",$W1694&lt;&gt;""),AND($V1694&lt;&gt;"",$W1694="")),"Há ano preenchido parcialmente: "&amp;TRIM(IF(AND($G1694="",$H1694&lt;&gt;""),"Ano 1 (falta valor unitário); ","")&amp;IF(AND($G1694&lt;&gt;"",$H1694=""),"Ano 1 (falta quantidade); ","")&amp;IF(AND($J1694="",$K1694&lt;&gt;""),"Ano 2 (falta valor unitário); ","")&amp;IF(AND($J1694&lt;&gt;"",$K1694=""),"Ano 2 (falta quantidade); ","")&amp;IF(AND($M1694="",$N1694&lt;&gt;""),"Ano 3 (falta valor unitário); ","")&amp;IF(AND($M1694&lt;&gt;"",$N1694=""),"Ano 3 (falta quantidade); ","")&amp;IF(AND($P1694="",$Q1694&lt;&gt;""),"Ano 4 (falta valor unitário); ","")&amp;IF(AND($P1694&lt;&gt;"",$Q1694=""),"Ano 4 (falta quantidade); ","")&amp;IF(AND($S1694="",$T1694&lt;&gt;""),"Ano 5 (falta valor unitário); ","")&amp;IF(AND($S1694&lt;&gt;"",$T1694=""),"Ano 5 (falta quantidade); ","")&amp;IF(AND($V1694="",$W1694&lt;&gt;""),"Ano 6 (falta valor unitário); ","")&amp;IF(AND($V1694&lt;&gt;"",$W1694=""),"Ano 6 (falta quantidade); ","")), IF(NOT(OR(AND($G1694&lt;&gt;"",$H1694&lt;&gt;""),AND($J1694&lt;&gt;"",$K1694&lt;&gt;""),AND($M1694&lt;&gt;"",$N1694&lt;&gt;""),AND($P1694&lt;&gt;"",$Q1694&lt;&gt;""),AND($S1694&lt;&gt;"",$T1694&lt;&gt;""),AND($V1694&lt;&gt;"",$W1694&lt;&gt;""))),"Informe pelo menos um ano completo com valor unitário e quantidade.",IF(AND($C1694&lt;&gt;"",$E1694&lt;&gt;"",LEFT(TRIM($C1694),1)&lt;&gt;LEFT(TRIM($E1694),1)),"Categoria e tipo estão incompatíveis.",IF(IF(OR($E1694="",$F1694=""),FALSE(),IFERROR(COUNTIF(INDIRECT("UNITS_"&amp;SUBSTITUTE(LEFT($E1694,FIND(" ",$E1694&amp;" ")-1),".","_")),$F1694)=0,TRUE())),"Unidade incompatível com o tipo selecionado.",IF(OR(AND(ISNUMBER(SEARCH("comunic",LOWER($B1694))),LEFT($E1694,3)&lt;&gt;"4.4"),AND(ISNUMBER(SEARCH("monitor",LOWER($B1694))),NOT(OR(LEFT($E1694,3)="1.5",LEFT($E1694,3)="2.5")))),"Revise a classificação do item conforme as regras de preenchimento.",IF(AND($B1694&lt;&gt;"",OR(ISNUMBER(SEARCH("outro",LOWER($B1694))),ISNUMBER(SEARCH("divers",LOWER($B1694))),ISNUMBER(SEARCH("kit",LOWER($B1694))),ISNUMBER(SEARCH("ferrament",LOWER($B1694))),ISNUMBER(SEARCH("epi",LOWER($B1694)))),NOT(OR($Z1694&lt;&gt;"",$AA1694&lt;&gt;""))),"Descrição muito genérica: detalhe melhor o item e registre o racional no memorial ou em anexo.",IF(AND($Y1694=0,$B1694&lt;&gt;"",OR($G1694&lt;&gt;"",$H1694&lt;&gt;"",$J1694&lt;&gt;"",$K1694&lt;&gt;"",$M1694&lt;&gt;"",$N1694&lt;&gt;"",$P1694&lt;&gt;"",$Q1694&lt;&gt;"",$S1694&lt;&gt;"",$T1694&lt;&gt;"",$V1694&lt;&gt;"",$W1694&lt;&gt;"")),"O item possui dados lançados, mas o total está zerado. Revise os valores informados.","")))))))))))))))</f>
        <v/>
      </c>
    </row>
    <row r="1695" spans="1:35" ht="14.25" customHeight="1" x14ac:dyDescent="0.25">
      <c r="A1695" s="57" t="str">
        <f t="shared" si="338"/>
        <v/>
      </c>
      <c r="B1695" s="61"/>
      <c r="C1695" s="61"/>
      <c r="D1695" s="58"/>
      <c r="E1695" s="61"/>
      <c r="F1695" s="61"/>
      <c r="G1695" s="272"/>
      <c r="H1695" s="62"/>
      <c r="I1695" s="273">
        <f t="shared" si="339"/>
        <v>0</v>
      </c>
      <c r="J1695" s="272"/>
      <c r="K1695" s="62"/>
      <c r="L1695" s="270">
        <f t="shared" si="340"/>
        <v>0</v>
      </c>
      <c r="M1695" s="272"/>
      <c r="N1695" s="62"/>
      <c r="O1695" s="270">
        <f t="shared" si="341"/>
        <v>0</v>
      </c>
      <c r="P1695" s="272"/>
      <c r="Q1695" s="62"/>
      <c r="R1695" s="271">
        <f t="shared" si="342"/>
        <v>0</v>
      </c>
      <c r="S1695" s="272"/>
      <c r="T1695" s="62"/>
      <c r="U1695" s="270">
        <f t="shared" si="343"/>
        <v>0</v>
      </c>
      <c r="V1695" s="272"/>
      <c r="W1695" s="62"/>
      <c r="X1695" s="270">
        <f t="shared" si="344"/>
        <v>0</v>
      </c>
      <c r="Y1695" s="270">
        <f t="shared" si="345"/>
        <v>0</v>
      </c>
      <c r="Z1695" s="61"/>
      <c r="AA1695" s="61"/>
      <c r="AB1695" s="60" t="str">
        <f t="shared" si="346"/>
        <v/>
      </c>
      <c r="AC1695" s="21" t="b">
        <f t="shared" si="347"/>
        <v>0</v>
      </c>
      <c r="AD1695" s="21" t="b">
        <f t="shared" si="348"/>
        <v>0</v>
      </c>
      <c r="AE1695" s="21" t="b">
        <f t="shared" si="349"/>
        <v>0</v>
      </c>
      <c r="AF1695" s="21" t="b">
        <f ca="1">OR(AND($AC1695,NOT($AD1695)),AND($AC1695,OR(AND($G1695="",$H1695&lt;&gt;""),AND($G1695&lt;&gt;"",$H1695=""),AND($J1695="",$K1695&lt;&gt;""),AND($J1695&lt;&gt;"",$K1695=""),AND($M1695="",$N1695&lt;&gt;""),AND($M1695&lt;&gt;"",$N1695=""),AND($P1695="",$Q1695&lt;&gt;""),AND($P1695&lt;&gt;"",$Q1695=""),AND($S1695="",$T1695&lt;&gt;""),AND($S1695&lt;&gt;"",$T1695=""),AND($V1695="",$W1695&lt;&gt;""),AND($V1695&lt;&gt;"",$W1695=""))),AND($C1695&lt;&gt;"",$E1695&lt;&gt;"",LEFT(TRIM($C1695),1)&lt;&gt;LEFT(TRIM($E1695),1)),IF(OR($E1695="",$F1695=""),FALSE(),IFERROR(COUNTIF(INDIRECT("UNITS_"&amp;SUBSTITUTE(LEFT($E1695,FIND(" ",$E1695&amp;" ")-1),".","_")),$F1695)=0,TRUE())),AND($B1695&lt;&gt;"",OR(ISNUMBER(SEARCH("outro",LOWER($B1695))),ISNUMBER(SEARCH("divers",LOWER($B1695))),ISNUMBER(SEARCH("etc",LOWER($B1695))))),OR(AND(ISNUMBER(SEARCH("comunic",LOWER($B1695))),LEFT($E1695,3)&lt;&gt;"4.4"),AND(ISNUMBER(SEARCH("monitor",LOWER($B1695))),NOT(OR(LEFT($E1695,3)="1.5",LEFT($E1695,3)="2.5")))),AND($B1695&lt;&gt;"",OR(LEFT($C1695,1)="1",LEFT($C1695,1)="2"),$D1695=""),AND($D1695&lt;&gt;"",NOT(OR(LEFT($C1695,1)="1",LEFT($C1695,1)="2"))),AND($D1695&lt;&gt;"",COUNTIF(' PROJETO'!$B$14:$B$16,$D1695)=0),IF($D1695="",FALSE(),IF(COUNTIF(' PROJETO'!$B$14:$B$16,$D1695)=0,FALSE(),IFERROR(INDEX(' PROJETO'!$C$14:$C$16,MATCH($D1695,' PROJETO'!$B$14:$B$16,0))&lt;&gt;"Sim",FALSE()))))</f>
        <v>0</v>
      </c>
      <c r="AG1695" s="21" t="b">
        <f>AND($AC1695,$Y1695&gt;'CONFG.  LISTAS'!$F$4,$Z1695="",$AA1695="")</f>
        <v>0</v>
      </c>
      <c r="AH1695" s="21" t="str">
        <f t="shared" si="350"/>
        <v/>
      </c>
      <c r="AI1695" s="43" t="str">
        <f ca="1">IF(NOT($AC1695),"",IF(OR($B1695="",$C1695="",$E1695="",$F1695=""),"Preencha descrição, categoria, tipo e unidade.",IF(AND($B1695&lt;&gt;"",OR(LEFT($C1695,1)="1",LEFT($C1695,1)="2"),$D1695=""),"Informe a prática de restauração para itens diretos.",IF(AND($D1695&lt;&gt;"",NOT(OR(LEFT($C1695,1)="1",LEFT($C1695,1)="2"))),"Custos indiretos não devem pertencer a uma prática específica.",IF(AND($D1695&lt;&gt;"",COUNTIF(' PROJETO'!$B$14:$B$16,$D1695)=0),"Prática de restauração inválida ou não cadastrada.",IF(IF($D1695="",FALSE(),IF(COUNTIF(' PROJETO'!$B$14:$B$16,$D1695)=0,FALSE(),IFERROR(INDEX(' PROJETO'!$C$14:$C$16,MATCH($D1695,' PROJETO'!$B$14:$B$16,0))&lt;&gt;"Sim",FALSE()))),"A prática informada no item não foi selecionada na aba Projeto.",IF(AND(MAX($I1695,$L1695,$O1695,$R1695,$U1695,$X1695)&gt;'CONFG.  LISTAS'!$F$4,NOT(OR($Z1695&lt;&gt;"",$AA1695&lt;&gt;""))),"Memorial de cálculo ou anexo obrigatório não informado para item acima do limite.",IF(OR(AND($G1695&lt;&gt;"",$H1695&lt;&gt;"",OR($G1695&lt;=0,$H1695&lt;=0)),AND($J1695&lt;&gt;"",$K1695&lt;&gt;"",OR($J1695&lt;=0,$K1695&lt;=0)),AND($M1695&lt;&gt;"",$N1695&lt;&gt;"",OR($M1695&lt;=0,$N1695&lt;=0)),AND($P1695&lt;&gt;"",$Q1695&lt;&gt;"",OR($P1695&lt;=0,$Q1695&lt;=0)),AND($S1695&lt;&gt;"",$T1695&lt;&gt;"",OR($S1695&lt;=0,$T1695&lt;=0)),AND($V1695&lt;&gt;"",$W1695&lt;&gt;"",OR($V1695&lt;=0,$W1695&lt;=0))),"Revise os valores informados: valor unitário e quantidade devem ser maiores que zero.",IF(OR(AND($G1695="",$H1695&lt;&gt;""),AND($G1695&lt;&gt;"",$H1695=""),AND($J1695="",$K1695&lt;&gt;""),AND($J1695&lt;&gt;"",$K1695=""),AND($M1695="",$N1695&lt;&gt;""),AND($M1695&lt;&gt;"",$N1695=""),AND($P1695="",$Q1695&lt;&gt;""),AND($P1695&lt;&gt;"",$Q1695=""),AND($S1695="",$T1695&lt;&gt;""),AND($S1695&lt;&gt;"",$T1695=""),AND($V1695="",$W1695&lt;&gt;""),AND($V1695&lt;&gt;"",$W1695="")),"Há ano preenchido parcialmente: "&amp;TRIM(IF(AND($G1695="",$H1695&lt;&gt;""),"Ano 1 (falta valor unitário); ","")&amp;IF(AND($G1695&lt;&gt;"",$H1695=""),"Ano 1 (falta quantidade); ","")&amp;IF(AND($J1695="",$K1695&lt;&gt;""),"Ano 2 (falta valor unitário); ","")&amp;IF(AND($J1695&lt;&gt;"",$K1695=""),"Ano 2 (falta quantidade); ","")&amp;IF(AND($M1695="",$N1695&lt;&gt;""),"Ano 3 (falta valor unitário); ","")&amp;IF(AND($M1695&lt;&gt;"",$N1695=""),"Ano 3 (falta quantidade); ","")&amp;IF(AND($P1695="",$Q1695&lt;&gt;""),"Ano 4 (falta valor unitário); ","")&amp;IF(AND($P1695&lt;&gt;"",$Q1695=""),"Ano 4 (falta quantidade); ","")&amp;IF(AND($S1695="",$T1695&lt;&gt;""),"Ano 5 (falta valor unitário); ","")&amp;IF(AND($S1695&lt;&gt;"",$T1695=""),"Ano 5 (falta quantidade); ","")&amp;IF(AND($V1695="",$W1695&lt;&gt;""),"Ano 6 (falta valor unitário); ","")&amp;IF(AND($V1695&lt;&gt;"",$W1695=""),"Ano 6 (falta quantidade); ","")), IF(NOT(OR(AND($G1695&lt;&gt;"",$H1695&lt;&gt;""),AND($J1695&lt;&gt;"",$K1695&lt;&gt;""),AND($M1695&lt;&gt;"",$N1695&lt;&gt;""),AND($P1695&lt;&gt;"",$Q1695&lt;&gt;""),AND($S1695&lt;&gt;"",$T1695&lt;&gt;""),AND($V1695&lt;&gt;"",$W1695&lt;&gt;""))),"Informe pelo menos um ano completo com valor unitário e quantidade.",IF(AND($C1695&lt;&gt;"",$E1695&lt;&gt;"",LEFT(TRIM($C1695),1)&lt;&gt;LEFT(TRIM($E1695),1)),"Categoria e tipo estão incompatíveis.",IF(IF(OR($E1695="",$F1695=""),FALSE(),IFERROR(COUNTIF(INDIRECT("UNITS_"&amp;SUBSTITUTE(LEFT($E1695,FIND(" ",$E1695&amp;" ")-1),".","_")),$F1695)=0,TRUE())),"Unidade incompatível com o tipo selecionado.",IF(OR(AND(ISNUMBER(SEARCH("comunic",LOWER($B1695))),LEFT($E1695,3)&lt;&gt;"4.4"),AND(ISNUMBER(SEARCH("monitor",LOWER($B1695))),NOT(OR(LEFT($E1695,3)="1.5",LEFT($E1695,3)="2.5")))),"Revise a classificação do item conforme as regras de preenchimento.",IF(AND($B1695&lt;&gt;"",OR(ISNUMBER(SEARCH("outro",LOWER($B1695))),ISNUMBER(SEARCH("divers",LOWER($B1695))),ISNUMBER(SEARCH("kit",LOWER($B1695))),ISNUMBER(SEARCH("ferrament",LOWER($B1695))),ISNUMBER(SEARCH("epi",LOWER($B1695)))),NOT(OR($Z1695&lt;&gt;"",$AA1695&lt;&gt;""))),"Descrição muito genérica: detalhe melhor o item e registre o racional no memorial ou em anexo.",IF(AND($Y1695=0,$B1695&lt;&gt;"",OR($G1695&lt;&gt;"",$H1695&lt;&gt;"",$J1695&lt;&gt;"",$K1695&lt;&gt;"",$M1695&lt;&gt;"",$N1695&lt;&gt;"",$P1695&lt;&gt;"",$Q1695&lt;&gt;"",$S1695&lt;&gt;"",$T1695&lt;&gt;"",$V1695&lt;&gt;"",$W1695&lt;&gt;"")),"O item possui dados lançados, mas o total está zerado. Revise os valores informados.","")))))))))))))))</f>
        <v/>
      </c>
    </row>
    <row r="1696" spans="1:35" ht="14.25" customHeight="1" x14ac:dyDescent="0.25">
      <c r="A1696" s="57" t="str">
        <f t="shared" si="338"/>
        <v/>
      </c>
      <c r="B1696" s="58"/>
      <c r="C1696" s="58"/>
      <c r="D1696" s="58"/>
      <c r="E1696" s="58"/>
      <c r="F1696" s="58"/>
      <c r="G1696" s="269"/>
      <c r="H1696" s="59"/>
      <c r="I1696" s="273">
        <f t="shared" si="339"/>
        <v>0</v>
      </c>
      <c r="J1696" s="269"/>
      <c r="K1696" s="59"/>
      <c r="L1696" s="270">
        <f t="shared" si="340"/>
        <v>0</v>
      </c>
      <c r="M1696" s="269"/>
      <c r="N1696" s="59"/>
      <c r="O1696" s="270">
        <f t="shared" si="341"/>
        <v>0</v>
      </c>
      <c r="P1696" s="269"/>
      <c r="Q1696" s="59"/>
      <c r="R1696" s="271">
        <f t="shared" si="342"/>
        <v>0</v>
      </c>
      <c r="S1696" s="269"/>
      <c r="T1696" s="59"/>
      <c r="U1696" s="270">
        <f t="shared" si="343"/>
        <v>0</v>
      </c>
      <c r="V1696" s="269"/>
      <c r="W1696" s="59"/>
      <c r="X1696" s="270">
        <f t="shared" si="344"/>
        <v>0</v>
      </c>
      <c r="Y1696" s="270">
        <f t="shared" si="345"/>
        <v>0</v>
      </c>
      <c r="Z1696" s="58"/>
      <c r="AA1696" s="58"/>
      <c r="AB1696" s="60" t="str">
        <f t="shared" si="346"/>
        <v/>
      </c>
      <c r="AC1696" s="21" t="b">
        <f t="shared" si="347"/>
        <v>0</v>
      </c>
      <c r="AD1696" s="21" t="b">
        <f t="shared" si="348"/>
        <v>0</v>
      </c>
      <c r="AE1696" s="21" t="b">
        <f t="shared" si="349"/>
        <v>0</v>
      </c>
      <c r="AF1696" s="21" t="b">
        <f ca="1">OR(AND($AC1696,NOT($AD1696)),AND($AC1696,OR(AND($G1696="",$H1696&lt;&gt;""),AND($G1696&lt;&gt;"",$H1696=""),AND($J1696="",$K1696&lt;&gt;""),AND($J1696&lt;&gt;"",$K1696=""),AND($M1696="",$N1696&lt;&gt;""),AND($M1696&lt;&gt;"",$N1696=""),AND($P1696="",$Q1696&lt;&gt;""),AND($P1696&lt;&gt;"",$Q1696=""),AND($S1696="",$T1696&lt;&gt;""),AND($S1696&lt;&gt;"",$T1696=""),AND($V1696="",$W1696&lt;&gt;""),AND($V1696&lt;&gt;"",$W1696=""))),AND($C1696&lt;&gt;"",$E1696&lt;&gt;"",LEFT(TRIM($C1696),1)&lt;&gt;LEFT(TRIM($E1696),1)),IF(OR($E1696="",$F1696=""),FALSE(),IFERROR(COUNTIF(INDIRECT("UNITS_"&amp;SUBSTITUTE(LEFT($E1696,FIND(" ",$E1696&amp;" ")-1),".","_")),$F1696)=0,TRUE())),AND($B1696&lt;&gt;"",OR(ISNUMBER(SEARCH("outro",LOWER($B1696))),ISNUMBER(SEARCH("divers",LOWER($B1696))),ISNUMBER(SEARCH("etc",LOWER($B1696))))),OR(AND(ISNUMBER(SEARCH("comunic",LOWER($B1696))),LEFT($E1696,3)&lt;&gt;"4.4"),AND(ISNUMBER(SEARCH("monitor",LOWER($B1696))),NOT(OR(LEFT($E1696,3)="1.5",LEFT($E1696,3)="2.5")))),AND($B1696&lt;&gt;"",OR(LEFT($C1696,1)="1",LEFT($C1696,1)="2"),$D1696=""),AND($D1696&lt;&gt;"",NOT(OR(LEFT($C1696,1)="1",LEFT($C1696,1)="2"))),AND($D1696&lt;&gt;"",COUNTIF(' PROJETO'!$B$14:$B$16,$D1696)=0),IF($D1696="",FALSE(),IF(COUNTIF(' PROJETO'!$B$14:$B$16,$D1696)=0,FALSE(),IFERROR(INDEX(' PROJETO'!$C$14:$C$16,MATCH($D1696,' PROJETO'!$B$14:$B$16,0))&lt;&gt;"Sim",FALSE()))))</f>
        <v>0</v>
      </c>
      <c r="AG1696" s="21" t="b">
        <f>AND($AC1696,$Y1696&gt;'CONFG.  LISTAS'!$F$4,$Z1696="",$AA1696="")</f>
        <v>0</v>
      </c>
      <c r="AH1696" s="21" t="str">
        <f t="shared" si="350"/>
        <v/>
      </c>
      <c r="AI1696" s="43" t="str">
        <f ca="1">IF(NOT($AC1696),"",IF(OR($B1696="",$C1696="",$E1696="",$F1696=""),"Preencha descrição, categoria, tipo e unidade.",IF(AND($B1696&lt;&gt;"",OR(LEFT($C1696,1)="1",LEFT($C1696,1)="2"),$D1696=""),"Informe a prática de restauração para itens diretos.",IF(AND($D1696&lt;&gt;"",NOT(OR(LEFT($C1696,1)="1",LEFT($C1696,1)="2"))),"Custos indiretos não devem pertencer a uma prática específica.",IF(AND($D1696&lt;&gt;"",COUNTIF(' PROJETO'!$B$14:$B$16,$D1696)=0),"Prática de restauração inválida ou não cadastrada.",IF(IF($D1696="",FALSE(),IF(COUNTIF(' PROJETO'!$B$14:$B$16,$D1696)=0,FALSE(),IFERROR(INDEX(' PROJETO'!$C$14:$C$16,MATCH($D1696,' PROJETO'!$B$14:$B$16,0))&lt;&gt;"Sim",FALSE()))),"A prática informada no item não foi selecionada na aba Projeto.",IF(AND(MAX($I1696,$L1696,$O1696,$R1696,$U1696,$X1696)&gt;'CONFG.  LISTAS'!$F$4,NOT(OR($Z1696&lt;&gt;"",$AA1696&lt;&gt;""))),"Memorial de cálculo ou anexo obrigatório não informado para item acima do limite.",IF(OR(AND($G1696&lt;&gt;"",$H1696&lt;&gt;"",OR($G1696&lt;=0,$H1696&lt;=0)),AND($J1696&lt;&gt;"",$K1696&lt;&gt;"",OR($J1696&lt;=0,$K1696&lt;=0)),AND($M1696&lt;&gt;"",$N1696&lt;&gt;"",OR($M1696&lt;=0,$N1696&lt;=0)),AND($P1696&lt;&gt;"",$Q1696&lt;&gt;"",OR($P1696&lt;=0,$Q1696&lt;=0)),AND($S1696&lt;&gt;"",$T1696&lt;&gt;"",OR($S1696&lt;=0,$T1696&lt;=0)),AND($V1696&lt;&gt;"",$W1696&lt;&gt;"",OR($V1696&lt;=0,$W1696&lt;=0))),"Revise os valores informados: valor unitário e quantidade devem ser maiores que zero.",IF(OR(AND($G1696="",$H1696&lt;&gt;""),AND($G1696&lt;&gt;"",$H1696=""),AND($J1696="",$K1696&lt;&gt;""),AND($J1696&lt;&gt;"",$K1696=""),AND($M1696="",$N1696&lt;&gt;""),AND($M1696&lt;&gt;"",$N1696=""),AND($P1696="",$Q1696&lt;&gt;""),AND($P1696&lt;&gt;"",$Q1696=""),AND($S1696="",$T1696&lt;&gt;""),AND($S1696&lt;&gt;"",$T1696=""),AND($V1696="",$W1696&lt;&gt;""),AND($V1696&lt;&gt;"",$W1696="")),"Há ano preenchido parcialmente: "&amp;TRIM(IF(AND($G1696="",$H1696&lt;&gt;""),"Ano 1 (falta valor unitário); ","")&amp;IF(AND($G1696&lt;&gt;"",$H1696=""),"Ano 1 (falta quantidade); ","")&amp;IF(AND($J1696="",$K1696&lt;&gt;""),"Ano 2 (falta valor unitário); ","")&amp;IF(AND($J1696&lt;&gt;"",$K1696=""),"Ano 2 (falta quantidade); ","")&amp;IF(AND($M1696="",$N1696&lt;&gt;""),"Ano 3 (falta valor unitário); ","")&amp;IF(AND($M1696&lt;&gt;"",$N1696=""),"Ano 3 (falta quantidade); ","")&amp;IF(AND($P1696="",$Q1696&lt;&gt;""),"Ano 4 (falta valor unitário); ","")&amp;IF(AND($P1696&lt;&gt;"",$Q1696=""),"Ano 4 (falta quantidade); ","")&amp;IF(AND($S1696="",$T1696&lt;&gt;""),"Ano 5 (falta valor unitário); ","")&amp;IF(AND($S1696&lt;&gt;"",$T1696=""),"Ano 5 (falta quantidade); ","")&amp;IF(AND($V1696="",$W1696&lt;&gt;""),"Ano 6 (falta valor unitário); ","")&amp;IF(AND($V1696&lt;&gt;"",$W1696=""),"Ano 6 (falta quantidade); ","")), IF(NOT(OR(AND($G1696&lt;&gt;"",$H1696&lt;&gt;""),AND($J1696&lt;&gt;"",$K1696&lt;&gt;""),AND($M1696&lt;&gt;"",$N1696&lt;&gt;""),AND($P1696&lt;&gt;"",$Q1696&lt;&gt;""),AND($S1696&lt;&gt;"",$T1696&lt;&gt;""),AND($V1696&lt;&gt;"",$W1696&lt;&gt;""))),"Informe pelo menos um ano completo com valor unitário e quantidade.",IF(AND($C1696&lt;&gt;"",$E1696&lt;&gt;"",LEFT(TRIM($C1696),1)&lt;&gt;LEFT(TRIM($E1696),1)),"Categoria e tipo estão incompatíveis.",IF(IF(OR($E1696="",$F1696=""),FALSE(),IFERROR(COUNTIF(INDIRECT("UNITS_"&amp;SUBSTITUTE(LEFT($E1696,FIND(" ",$E1696&amp;" ")-1),".","_")),$F1696)=0,TRUE())),"Unidade incompatível com o tipo selecionado.",IF(OR(AND(ISNUMBER(SEARCH("comunic",LOWER($B1696))),LEFT($E1696,3)&lt;&gt;"4.4"),AND(ISNUMBER(SEARCH("monitor",LOWER($B1696))),NOT(OR(LEFT($E1696,3)="1.5",LEFT($E1696,3)="2.5")))),"Revise a classificação do item conforme as regras de preenchimento.",IF(AND($B1696&lt;&gt;"",OR(ISNUMBER(SEARCH("outro",LOWER($B1696))),ISNUMBER(SEARCH("divers",LOWER($B1696))),ISNUMBER(SEARCH("kit",LOWER($B1696))),ISNUMBER(SEARCH("ferrament",LOWER($B1696))),ISNUMBER(SEARCH("epi",LOWER($B1696)))),NOT(OR($Z1696&lt;&gt;"",$AA1696&lt;&gt;""))),"Descrição muito genérica: detalhe melhor o item e registre o racional no memorial ou em anexo.",IF(AND($Y1696=0,$B1696&lt;&gt;"",OR($G1696&lt;&gt;"",$H1696&lt;&gt;"",$J1696&lt;&gt;"",$K1696&lt;&gt;"",$M1696&lt;&gt;"",$N1696&lt;&gt;"",$P1696&lt;&gt;"",$Q1696&lt;&gt;"",$S1696&lt;&gt;"",$T1696&lt;&gt;"",$V1696&lt;&gt;"",$W1696&lt;&gt;"")),"O item possui dados lançados, mas o total está zerado. Revise os valores informados.","")))))))))))))))</f>
        <v/>
      </c>
    </row>
    <row r="1697" spans="1:35" ht="14.25" customHeight="1" x14ac:dyDescent="0.25">
      <c r="A1697" s="57" t="str">
        <f t="shared" si="338"/>
        <v/>
      </c>
      <c r="B1697" s="61"/>
      <c r="C1697" s="61"/>
      <c r="D1697" s="58"/>
      <c r="E1697" s="61"/>
      <c r="F1697" s="61"/>
      <c r="G1697" s="272"/>
      <c r="H1697" s="62"/>
      <c r="I1697" s="273">
        <f t="shared" si="339"/>
        <v>0</v>
      </c>
      <c r="J1697" s="272"/>
      <c r="K1697" s="62"/>
      <c r="L1697" s="270">
        <f t="shared" si="340"/>
        <v>0</v>
      </c>
      <c r="M1697" s="272"/>
      <c r="N1697" s="62"/>
      <c r="O1697" s="270">
        <f t="shared" si="341"/>
        <v>0</v>
      </c>
      <c r="P1697" s="272"/>
      <c r="Q1697" s="62"/>
      <c r="R1697" s="271">
        <f t="shared" si="342"/>
        <v>0</v>
      </c>
      <c r="S1697" s="272"/>
      <c r="T1697" s="62"/>
      <c r="U1697" s="270">
        <f t="shared" si="343"/>
        <v>0</v>
      </c>
      <c r="V1697" s="272"/>
      <c r="W1697" s="62"/>
      <c r="X1697" s="270">
        <f t="shared" si="344"/>
        <v>0</v>
      </c>
      <c r="Y1697" s="270">
        <f t="shared" si="345"/>
        <v>0</v>
      </c>
      <c r="Z1697" s="61"/>
      <c r="AA1697" s="61"/>
      <c r="AB1697" s="60" t="str">
        <f t="shared" si="346"/>
        <v/>
      </c>
      <c r="AC1697" s="21" t="b">
        <f t="shared" si="347"/>
        <v>0</v>
      </c>
      <c r="AD1697" s="21" t="b">
        <f t="shared" si="348"/>
        <v>0</v>
      </c>
      <c r="AE1697" s="21" t="b">
        <f t="shared" si="349"/>
        <v>0</v>
      </c>
      <c r="AF1697" s="21" t="b">
        <f ca="1">OR(AND($AC1697,NOT($AD1697)),AND($AC1697,OR(AND($G1697="",$H1697&lt;&gt;""),AND($G1697&lt;&gt;"",$H1697=""),AND($J1697="",$K1697&lt;&gt;""),AND($J1697&lt;&gt;"",$K1697=""),AND($M1697="",$N1697&lt;&gt;""),AND($M1697&lt;&gt;"",$N1697=""),AND($P1697="",$Q1697&lt;&gt;""),AND($P1697&lt;&gt;"",$Q1697=""),AND($S1697="",$T1697&lt;&gt;""),AND($S1697&lt;&gt;"",$T1697=""),AND($V1697="",$W1697&lt;&gt;""),AND($V1697&lt;&gt;"",$W1697=""))),AND($C1697&lt;&gt;"",$E1697&lt;&gt;"",LEFT(TRIM($C1697),1)&lt;&gt;LEFT(TRIM($E1697),1)),IF(OR($E1697="",$F1697=""),FALSE(),IFERROR(COUNTIF(INDIRECT("UNITS_"&amp;SUBSTITUTE(LEFT($E1697,FIND(" ",$E1697&amp;" ")-1),".","_")),$F1697)=0,TRUE())),AND($B1697&lt;&gt;"",OR(ISNUMBER(SEARCH("outro",LOWER($B1697))),ISNUMBER(SEARCH("divers",LOWER($B1697))),ISNUMBER(SEARCH("etc",LOWER($B1697))))),OR(AND(ISNUMBER(SEARCH("comunic",LOWER($B1697))),LEFT($E1697,3)&lt;&gt;"4.4"),AND(ISNUMBER(SEARCH("monitor",LOWER($B1697))),NOT(OR(LEFT($E1697,3)="1.5",LEFT($E1697,3)="2.5")))),AND($B1697&lt;&gt;"",OR(LEFT($C1697,1)="1",LEFT($C1697,1)="2"),$D1697=""),AND($D1697&lt;&gt;"",NOT(OR(LEFT($C1697,1)="1",LEFT($C1697,1)="2"))),AND($D1697&lt;&gt;"",COUNTIF(' PROJETO'!$B$14:$B$16,$D1697)=0),IF($D1697="",FALSE(),IF(COUNTIF(' PROJETO'!$B$14:$B$16,$D1697)=0,FALSE(),IFERROR(INDEX(' PROJETO'!$C$14:$C$16,MATCH($D1697,' PROJETO'!$B$14:$B$16,0))&lt;&gt;"Sim",FALSE()))))</f>
        <v>0</v>
      </c>
      <c r="AG1697" s="21" t="b">
        <f>AND($AC1697,$Y1697&gt;'CONFG.  LISTAS'!$F$4,$Z1697="",$AA1697="")</f>
        <v>0</v>
      </c>
      <c r="AH1697" s="21" t="str">
        <f t="shared" si="350"/>
        <v/>
      </c>
      <c r="AI1697" s="43" t="str">
        <f ca="1">IF(NOT($AC1697),"",IF(OR($B1697="",$C1697="",$E1697="",$F1697=""),"Preencha descrição, categoria, tipo e unidade.",IF(AND($B1697&lt;&gt;"",OR(LEFT($C1697,1)="1",LEFT($C1697,1)="2"),$D1697=""),"Informe a prática de restauração para itens diretos.",IF(AND($D1697&lt;&gt;"",NOT(OR(LEFT($C1697,1)="1",LEFT($C1697,1)="2"))),"Custos indiretos não devem pertencer a uma prática específica.",IF(AND($D1697&lt;&gt;"",COUNTIF(' PROJETO'!$B$14:$B$16,$D1697)=0),"Prática de restauração inválida ou não cadastrada.",IF(IF($D1697="",FALSE(),IF(COUNTIF(' PROJETO'!$B$14:$B$16,$D1697)=0,FALSE(),IFERROR(INDEX(' PROJETO'!$C$14:$C$16,MATCH($D1697,' PROJETO'!$B$14:$B$16,0))&lt;&gt;"Sim",FALSE()))),"A prática informada no item não foi selecionada na aba Projeto.",IF(AND(MAX($I1697,$L1697,$O1697,$R1697,$U1697,$X1697)&gt;'CONFG.  LISTAS'!$F$4,NOT(OR($Z1697&lt;&gt;"",$AA1697&lt;&gt;""))),"Memorial de cálculo ou anexo obrigatório não informado para item acima do limite.",IF(OR(AND($G1697&lt;&gt;"",$H1697&lt;&gt;"",OR($G1697&lt;=0,$H1697&lt;=0)),AND($J1697&lt;&gt;"",$K1697&lt;&gt;"",OR($J1697&lt;=0,$K1697&lt;=0)),AND($M1697&lt;&gt;"",$N1697&lt;&gt;"",OR($M1697&lt;=0,$N1697&lt;=0)),AND($P1697&lt;&gt;"",$Q1697&lt;&gt;"",OR($P1697&lt;=0,$Q1697&lt;=0)),AND($S1697&lt;&gt;"",$T1697&lt;&gt;"",OR($S1697&lt;=0,$T1697&lt;=0)),AND($V1697&lt;&gt;"",$W1697&lt;&gt;"",OR($V1697&lt;=0,$W1697&lt;=0))),"Revise os valores informados: valor unitário e quantidade devem ser maiores que zero.",IF(OR(AND($G1697="",$H1697&lt;&gt;""),AND($G1697&lt;&gt;"",$H1697=""),AND($J1697="",$K1697&lt;&gt;""),AND($J1697&lt;&gt;"",$K1697=""),AND($M1697="",$N1697&lt;&gt;""),AND($M1697&lt;&gt;"",$N1697=""),AND($P1697="",$Q1697&lt;&gt;""),AND($P1697&lt;&gt;"",$Q1697=""),AND($S1697="",$T1697&lt;&gt;""),AND($S1697&lt;&gt;"",$T1697=""),AND($V1697="",$W1697&lt;&gt;""),AND($V1697&lt;&gt;"",$W1697="")),"Há ano preenchido parcialmente: "&amp;TRIM(IF(AND($G1697="",$H1697&lt;&gt;""),"Ano 1 (falta valor unitário); ","")&amp;IF(AND($G1697&lt;&gt;"",$H1697=""),"Ano 1 (falta quantidade); ","")&amp;IF(AND($J1697="",$K1697&lt;&gt;""),"Ano 2 (falta valor unitário); ","")&amp;IF(AND($J1697&lt;&gt;"",$K1697=""),"Ano 2 (falta quantidade); ","")&amp;IF(AND($M1697="",$N1697&lt;&gt;""),"Ano 3 (falta valor unitário); ","")&amp;IF(AND($M1697&lt;&gt;"",$N1697=""),"Ano 3 (falta quantidade); ","")&amp;IF(AND($P1697="",$Q1697&lt;&gt;""),"Ano 4 (falta valor unitário); ","")&amp;IF(AND($P1697&lt;&gt;"",$Q1697=""),"Ano 4 (falta quantidade); ","")&amp;IF(AND($S1697="",$T1697&lt;&gt;""),"Ano 5 (falta valor unitário); ","")&amp;IF(AND($S1697&lt;&gt;"",$T1697=""),"Ano 5 (falta quantidade); ","")&amp;IF(AND($V1697="",$W1697&lt;&gt;""),"Ano 6 (falta valor unitário); ","")&amp;IF(AND($V1697&lt;&gt;"",$W1697=""),"Ano 6 (falta quantidade); ","")), IF(NOT(OR(AND($G1697&lt;&gt;"",$H1697&lt;&gt;""),AND($J1697&lt;&gt;"",$K1697&lt;&gt;""),AND($M1697&lt;&gt;"",$N1697&lt;&gt;""),AND($P1697&lt;&gt;"",$Q1697&lt;&gt;""),AND($S1697&lt;&gt;"",$T1697&lt;&gt;""),AND($V1697&lt;&gt;"",$W1697&lt;&gt;""))),"Informe pelo menos um ano completo com valor unitário e quantidade.",IF(AND($C1697&lt;&gt;"",$E1697&lt;&gt;"",LEFT(TRIM($C1697),1)&lt;&gt;LEFT(TRIM($E1697),1)),"Categoria e tipo estão incompatíveis.",IF(IF(OR($E1697="",$F1697=""),FALSE(),IFERROR(COUNTIF(INDIRECT("UNITS_"&amp;SUBSTITUTE(LEFT($E1697,FIND(" ",$E1697&amp;" ")-1),".","_")),$F1697)=0,TRUE())),"Unidade incompatível com o tipo selecionado.",IF(OR(AND(ISNUMBER(SEARCH("comunic",LOWER($B1697))),LEFT($E1697,3)&lt;&gt;"4.4"),AND(ISNUMBER(SEARCH("monitor",LOWER($B1697))),NOT(OR(LEFT($E1697,3)="1.5",LEFT($E1697,3)="2.5")))),"Revise a classificação do item conforme as regras de preenchimento.",IF(AND($B1697&lt;&gt;"",OR(ISNUMBER(SEARCH("outro",LOWER($B1697))),ISNUMBER(SEARCH("divers",LOWER($B1697))),ISNUMBER(SEARCH("kit",LOWER($B1697))),ISNUMBER(SEARCH("ferrament",LOWER($B1697))),ISNUMBER(SEARCH("epi",LOWER($B1697)))),NOT(OR($Z1697&lt;&gt;"",$AA1697&lt;&gt;""))),"Descrição muito genérica: detalhe melhor o item e registre o racional no memorial ou em anexo.",IF(AND($Y1697=0,$B1697&lt;&gt;"",OR($G1697&lt;&gt;"",$H1697&lt;&gt;"",$J1697&lt;&gt;"",$K1697&lt;&gt;"",$M1697&lt;&gt;"",$N1697&lt;&gt;"",$P1697&lt;&gt;"",$Q1697&lt;&gt;"",$S1697&lt;&gt;"",$T1697&lt;&gt;"",$V1697&lt;&gt;"",$W1697&lt;&gt;"")),"O item possui dados lançados, mas o total está zerado. Revise os valores informados.","")))))))))))))))</f>
        <v/>
      </c>
    </row>
    <row r="1698" spans="1:35" ht="14.25" customHeight="1" x14ac:dyDescent="0.25">
      <c r="A1698" s="57" t="str">
        <f t="shared" si="338"/>
        <v/>
      </c>
      <c r="B1698" s="58"/>
      <c r="C1698" s="58"/>
      <c r="D1698" s="58"/>
      <c r="E1698" s="58"/>
      <c r="F1698" s="58"/>
      <c r="G1698" s="269"/>
      <c r="H1698" s="59"/>
      <c r="I1698" s="273">
        <f t="shared" si="339"/>
        <v>0</v>
      </c>
      <c r="J1698" s="269"/>
      <c r="K1698" s="59"/>
      <c r="L1698" s="270">
        <f t="shared" si="340"/>
        <v>0</v>
      </c>
      <c r="M1698" s="269"/>
      <c r="N1698" s="59"/>
      <c r="O1698" s="270">
        <f t="shared" si="341"/>
        <v>0</v>
      </c>
      <c r="P1698" s="269"/>
      <c r="Q1698" s="59"/>
      <c r="R1698" s="271">
        <f t="shared" si="342"/>
        <v>0</v>
      </c>
      <c r="S1698" s="269"/>
      <c r="T1698" s="59"/>
      <c r="U1698" s="270">
        <f t="shared" si="343"/>
        <v>0</v>
      </c>
      <c r="V1698" s="269"/>
      <c r="W1698" s="59"/>
      <c r="X1698" s="270">
        <f t="shared" si="344"/>
        <v>0</v>
      </c>
      <c r="Y1698" s="270">
        <f t="shared" si="345"/>
        <v>0</v>
      </c>
      <c r="Z1698" s="58"/>
      <c r="AA1698" s="58"/>
      <c r="AB1698" s="60" t="str">
        <f t="shared" si="346"/>
        <v/>
      </c>
      <c r="AC1698" s="21" t="b">
        <f t="shared" si="347"/>
        <v>0</v>
      </c>
      <c r="AD1698" s="21" t="b">
        <f t="shared" si="348"/>
        <v>0</v>
      </c>
      <c r="AE1698" s="21" t="b">
        <f t="shared" si="349"/>
        <v>0</v>
      </c>
      <c r="AF1698" s="21" t="b">
        <f ca="1">OR(AND($AC1698,NOT($AD1698)),AND($AC1698,OR(AND($G1698="",$H1698&lt;&gt;""),AND($G1698&lt;&gt;"",$H1698=""),AND($J1698="",$K1698&lt;&gt;""),AND($J1698&lt;&gt;"",$K1698=""),AND($M1698="",$N1698&lt;&gt;""),AND($M1698&lt;&gt;"",$N1698=""),AND($P1698="",$Q1698&lt;&gt;""),AND($P1698&lt;&gt;"",$Q1698=""),AND($S1698="",$T1698&lt;&gt;""),AND($S1698&lt;&gt;"",$T1698=""),AND($V1698="",$W1698&lt;&gt;""),AND($V1698&lt;&gt;"",$W1698=""))),AND($C1698&lt;&gt;"",$E1698&lt;&gt;"",LEFT(TRIM($C1698),1)&lt;&gt;LEFT(TRIM($E1698),1)),IF(OR($E1698="",$F1698=""),FALSE(),IFERROR(COUNTIF(INDIRECT("UNITS_"&amp;SUBSTITUTE(LEFT($E1698,FIND(" ",$E1698&amp;" ")-1),".","_")),$F1698)=0,TRUE())),AND($B1698&lt;&gt;"",OR(ISNUMBER(SEARCH("outro",LOWER($B1698))),ISNUMBER(SEARCH("divers",LOWER($B1698))),ISNUMBER(SEARCH("etc",LOWER($B1698))))),OR(AND(ISNUMBER(SEARCH("comunic",LOWER($B1698))),LEFT($E1698,3)&lt;&gt;"4.4"),AND(ISNUMBER(SEARCH("monitor",LOWER($B1698))),NOT(OR(LEFT($E1698,3)="1.5",LEFT($E1698,3)="2.5")))),AND($B1698&lt;&gt;"",OR(LEFT($C1698,1)="1",LEFT($C1698,1)="2"),$D1698=""),AND($D1698&lt;&gt;"",NOT(OR(LEFT($C1698,1)="1",LEFT($C1698,1)="2"))),AND($D1698&lt;&gt;"",COUNTIF(' PROJETO'!$B$14:$B$16,$D1698)=0),IF($D1698="",FALSE(),IF(COUNTIF(' PROJETO'!$B$14:$B$16,$D1698)=0,FALSE(),IFERROR(INDEX(' PROJETO'!$C$14:$C$16,MATCH($D1698,' PROJETO'!$B$14:$B$16,0))&lt;&gt;"Sim",FALSE()))))</f>
        <v>0</v>
      </c>
      <c r="AG1698" s="21" t="b">
        <f>AND($AC1698,$Y1698&gt;'CONFG.  LISTAS'!$F$4,$Z1698="",$AA1698="")</f>
        <v>0</v>
      </c>
      <c r="AH1698" s="21" t="str">
        <f t="shared" si="350"/>
        <v/>
      </c>
      <c r="AI1698" s="43" t="str">
        <f ca="1">IF(NOT($AC1698),"",IF(OR($B1698="",$C1698="",$E1698="",$F1698=""),"Preencha descrição, categoria, tipo e unidade.",IF(AND($B1698&lt;&gt;"",OR(LEFT($C1698,1)="1",LEFT($C1698,1)="2"),$D1698=""),"Informe a prática de restauração para itens diretos.",IF(AND($D1698&lt;&gt;"",NOT(OR(LEFT($C1698,1)="1",LEFT($C1698,1)="2"))),"Custos indiretos não devem pertencer a uma prática específica.",IF(AND($D1698&lt;&gt;"",COUNTIF(' PROJETO'!$B$14:$B$16,$D1698)=0),"Prática de restauração inválida ou não cadastrada.",IF(IF($D1698="",FALSE(),IF(COUNTIF(' PROJETO'!$B$14:$B$16,$D1698)=0,FALSE(),IFERROR(INDEX(' PROJETO'!$C$14:$C$16,MATCH($D1698,' PROJETO'!$B$14:$B$16,0))&lt;&gt;"Sim",FALSE()))),"A prática informada no item não foi selecionada na aba Projeto.",IF(AND(MAX($I1698,$L1698,$O1698,$R1698,$U1698,$X1698)&gt;'CONFG.  LISTAS'!$F$4,NOT(OR($Z1698&lt;&gt;"",$AA1698&lt;&gt;""))),"Memorial de cálculo ou anexo obrigatório não informado para item acima do limite.",IF(OR(AND($G1698&lt;&gt;"",$H1698&lt;&gt;"",OR($G1698&lt;=0,$H1698&lt;=0)),AND($J1698&lt;&gt;"",$K1698&lt;&gt;"",OR($J1698&lt;=0,$K1698&lt;=0)),AND($M1698&lt;&gt;"",$N1698&lt;&gt;"",OR($M1698&lt;=0,$N1698&lt;=0)),AND($P1698&lt;&gt;"",$Q1698&lt;&gt;"",OR($P1698&lt;=0,$Q1698&lt;=0)),AND($S1698&lt;&gt;"",$T1698&lt;&gt;"",OR($S1698&lt;=0,$T1698&lt;=0)),AND($V1698&lt;&gt;"",$W1698&lt;&gt;"",OR($V1698&lt;=0,$W1698&lt;=0))),"Revise os valores informados: valor unitário e quantidade devem ser maiores que zero.",IF(OR(AND($G1698="",$H1698&lt;&gt;""),AND($G1698&lt;&gt;"",$H1698=""),AND($J1698="",$K1698&lt;&gt;""),AND($J1698&lt;&gt;"",$K1698=""),AND($M1698="",$N1698&lt;&gt;""),AND($M1698&lt;&gt;"",$N1698=""),AND($P1698="",$Q1698&lt;&gt;""),AND($P1698&lt;&gt;"",$Q1698=""),AND($S1698="",$T1698&lt;&gt;""),AND($S1698&lt;&gt;"",$T1698=""),AND($V1698="",$W1698&lt;&gt;""),AND($V1698&lt;&gt;"",$W1698="")),"Há ano preenchido parcialmente: "&amp;TRIM(IF(AND($G1698="",$H1698&lt;&gt;""),"Ano 1 (falta valor unitário); ","")&amp;IF(AND($G1698&lt;&gt;"",$H1698=""),"Ano 1 (falta quantidade); ","")&amp;IF(AND($J1698="",$K1698&lt;&gt;""),"Ano 2 (falta valor unitário); ","")&amp;IF(AND($J1698&lt;&gt;"",$K1698=""),"Ano 2 (falta quantidade); ","")&amp;IF(AND($M1698="",$N1698&lt;&gt;""),"Ano 3 (falta valor unitário); ","")&amp;IF(AND($M1698&lt;&gt;"",$N1698=""),"Ano 3 (falta quantidade); ","")&amp;IF(AND($P1698="",$Q1698&lt;&gt;""),"Ano 4 (falta valor unitário); ","")&amp;IF(AND($P1698&lt;&gt;"",$Q1698=""),"Ano 4 (falta quantidade); ","")&amp;IF(AND($S1698="",$T1698&lt;&gt;""),"Ano 5 (falta valor unitário); ","")&amp;IF(AND($S1698&lt;&gt;"",$T1698=""),"Ano 5 (falta quantidade); ","")&amp;IF(AND($V1698="",$W1698&lt;&gt;""),"Ano 6 (falta valor unitário); ","")&amp;IF(AND($V1698&lt;&gt;"",$W1698=""),"Ano 6 (falta quantidade); ","")), IF(NOT(OR(AND($G1698&lt;&gt;"",$H1698&lt;&gt;""),AND($J1698&lt;&gt;"",$K1698&lt;&gt;""),AND($M1698&lt;&gt;"",$N1698&lt;&gt;""),AND($P1698&lt;&gt;"",$Q1698&lt;&gt;""),AND($S1698&lt;&gt;"",$T1698&lt;&gt;""),AND($V1698&lt;&gt;"",$W1698&lt;&gt;""))),"Informe pelo menos um ano completo com valor unitário e quantidade.",IF(AND($C1698&lt;&gt;"",$E1698&lt;&gt;"",LEFT(TRIM($C1698),1)&lt;&gt;LEFT(TRIM($E1698),1)),"Categoria e tipo estão incompatíveis.",IF(IF(OR($E1698="",$F1698=""),FALSE(),IFERROR(COUNTIF(INDIRECT("UNITS_"&amp;SUBSTITUTE(LEFT($E1698,FIND(" ",$E1698&amp;" ")-1),".","_")),$F1698)=0,TRUE())),"Unidade incompatível com o tipo selecionado.",IF(OR(AND(ISNUMBER(SEARCH("comunic",LOWER($B1698))),LEFT($E1698,3)&lt;&gt;"4.4"),AND(ISNUMBER(SEARCH("monitor",LOWER($B1698))),NOT(OR(LEFT($E1698,3)="1.5",LEFT($E1698,3)="2.5")))),"Revise a classificação do item conforme as regras de preenchimento.",IF(AND($B1698&lt;&gt;"",OR(ISNUMBER(SEARCH("outro",LOWER($B1698))),ISNUMBER(SEARCH("divers",LOWER($B1698))),ISNUMBER(SEARCH("kit",LOWER($B1698))),ISNUMBER(SEARCH("ferrament",LOWER($B1698))),ISNUMBER(SEARCH("epi",LOWER($B1698)))),NOT(OR($Z1698&lt;&gt;"",$AA1698&lt;&gt;""))),"Descrição muito genérica: detalhe melhor o item e registre o racional no memorial ou em anexo.",IF(AND($Y1698=0,$B1698&lt;&gt;"",OR($G1698&lt;&gt;"",$H1698&lt;&gt;"",$J1698&lt;&gt;"",$K1698&lt;&gt;"",$M1698&lt;&gt;"",$N1698&lt;&gt;"",$P1698&lt;&gt;"",$Q1698&lt;&gt;"",$S1698&lt;&gt;"",$T1698&lt;&gt;"",$V1698&lt;&gt;"",$W1698&lt;&gt;"")),"O item possui dados lançados, mas o total está zerado. Revise os valores informados.","")))))))))))))))</f>
        <v/>
      </c>
    </row>
    <row r="1699" spans="1:35" ht="14.25" customHeight="1" x14ac:dyDescent="0.25">
      <c r="A1699" s="57" t="str">
        <f t="shared" si="338"/>
        <v/>
      </c>
      <c r="B1699" s="61"/>
      <c r="C1699" s="61"/>
      <c r="D1699" s="58"/>
      <c r="E1699" s="61"/>
      <c r="F1699" s="61"/>
      <c r="G1699" s="272"/>
      <c r="H1699" s="62"/>
      <c r="I1699" s="273">
        <f t="shared" si="339"/>
        <v>0</v>
      </c>
      <c r="J1699" s="272"/>
      <c r="K1699" s="62"/>
      <c r="L1699" s="270">
        <f t="shared" si="340"/>
        <v>0</v>
      </c>
      <c r="M1699" s="272"/>
      <c r="N1699" s="62"/>
      <c r="O1699" s="270">
        <f t="shared" si="341"/>
        <v>0</v>
      </c>
      <c r="P1699" s="272"/>
      <c r="Q1699" s="62"/>
      <c r="R1699" s="271">
        <f t="shared" si="342"/>
        <v>0</v>
      </c>
      <c r="S1699" s="272"/>
      <c r="T1699" s="62"/>
      <c r="U1699" s="270">
        <f t="shared" si="343"/>
        <v>0</v>
      </c>
      <c r="V1699" s="272"/>
      <c r="W1699" s="62"/>
      <c r="X1699" s="270">
        <f t="shared" si="344"/>
        <v>0</v>
      </c>
      <c r="Y1699" s="270">
        <f t="shared" si="345"/>
        <v>0</v>
      </c>
      <c r="Z1699" s="61"/>
      <c r="AA1699" s="61"/>
      <c r="AB1699" s="60" t="str">
        <f t="shared" si="346"/>
        <v/>
      </c>
      <c r="AC1699" s="21" t="b">
        <f t="shared" si="347"/>
        <v>0</v>
      </c>
      <c r="AD1699" s="21" t="b">
        <f t="shared" si="348"/>
        <v>0</v>
      </c>
      <c r="AE1699" s="21" t="b">
        <f t="shared" si="349"/>
        <v>0</v>
      </c>
      <c r="AF1699" s="21" t="b">
        <f ca="1">OR(AND($AC1699,NOT($AD1699)),AND($AC1699,OR(AND($G1699="",$H1699&lt;&gt;""),AND($G1699&lt;&gt;"",$H1699=""),AND($J1699="",$K1699&lt;&gt;""),AND($J1699&lt;&gt;"",$K1699=""),AND($M1699="",$N1699&lt;&gt;""),AND($M1699&lt;&gt;"",$N1699=""),AND($P1699="",$Q1699&lt;&gt;""),AND($P1699&lt;&gt;"",$Q1699=""),AND($S1699="",$T1699&lt;&gt;""),AND($S1699&lt;&gt;"",$T1699=""),AND($V1699="",$W1699&lt;&gt;""),AND($V1699&lt;&gt;"",$W1699=""))),AND($C1699&lt;&gt;"",$E1699&lt;&gt;"",LEFT(TRIM($C1699),1)&lt;&gt;LEFT(TRIM($E1699),1)),IF(OR($E1699="",$F1699=""),FALSE(),IFERROR(COUNTIF(INDIRECT("UNITS_"&amp;SUBSTITUTE(LEFT($E1699,FIND(" ",$E1699&amp;" ")-1),".","_")),$F1699)=0,TRUE())),AND($B1699&lt;&gt;"",OR(ISNUMBER(SEARCH("outro",LOWER($B1699))),ISNUMBER(SEARCH("divers",LOWER($B1699))),ISNUMBER(SEARCH("etc",LOWER($B1699))))),OR(AND(ISNUMBER(SEARCH("comunic",LOWER($B1699))),LEFT($E1699,3)&lt;&gt;"4.4"),AND(ISNUMBER(SEARCH("monitor",LOWER($B1699))),NOT(OR(LEFT($E1699,3)="1.5",LEFT($E1699,3)="2.5")))),AND($B1699&lt;&gt;"",OR(LEFT($C1699,1)="1",LEFT($C1699,1)="2"),$D1699=""),AND($D1699&lt;&gt;"",NOT(OR(LEFT($C1699,1)="1",LEFT($C1699,1)="2"))),AND($D1699&lt;&gt;"",COUNTIF(' PROJETO'!$B$14:$B$16,$D1699)=0),IF($D1699="",FALSE(),IF(COUNTIF(' PROJETO'!$B$14:$B$16,$D1699)=0,FALSE(),IFERROR(INDEX(' PROJETO'!$C$14:$C$16,MATCH($D1699,' PROJETO'!$B$14:$B$16,0))&lt;&gt;"Sim",FALSE()))))</f>
        <v>0</v>
      </c>
      <c r="AG1699" s="21" t="b">
        <f>AND($AC1699,$Y1699&gt;'CONFG.  LISTAS'!$F$4,$Z1699="",$AA1699="")</f>
        <v>0</v>
      </c>
      <c r="AH1699" s="21" t="str">
        <f t="shared" si="350"/>
        <v/>
      </c>
      <c r="AI1699" s="43" t="str">
        <f ca="1">IF(NOT($AC1699),"",IF(OR($B1699="",$C1699="",$E1699="",$F1699=""),"Preencha descrição, categoria, tipo e unidade.",IF(AND($B1699&lt;&gt;"",OR(LEFT($C1699,1)="1",LEFT($C1699,1)="2"),$D1699=""),"Informe a prática de restauração para itens diretos.",IF(AND($D1699&lt;&gt;"",NOT(OR(LEFT($C1699,1)="1",LEFT($C1699,1)="2"))),"Custos indiretos não devem pertencer a uma prática específica.",IF(AND($D1699&lt;&gt;"",COUNTIF(' PROJETO'!$B$14:$B$16,$D1699)=0),"Prática de restauração inválida ou não cadastrada.",IF(IF($D1699="",FALSE(),IF(COUNTIF(' PROJETO'!$B$14:$B$16,$D1699)=0,FALSE(),IFERROR(INDEX(' PROJETO'!$C$14:$C$16,MATCH($D1699,' PROJETO'!$B$14:$B$16,0))&lt;&gt;"Sim",FALSE()))),"A prática informada no item não foi selecionada na aba Projeto.",IF(AND(MAX($I1699,$L1699,$O1699,$R1699,$U1699,$X1699)&gt;'CONFG.  LISTAS'!$F$4,NOT(OR($Z1699&lt;&gt;"",$AA1699&lt;&gt;""))),"Memorial de cálculo ou anexo obrigatório não informado para item acima do limite.",IF(OR(AND($G1699&lt;&gt;"",$H1699&lt;&gt;"",OR($G1699&lt;=0,$H1699&lt;=0)),AND($J1699&lt;&gt;"",$K1699&lt;&gt;"",OR($J1699&lt;=0,$K1699&lt;=0)),AND($M1699&lt;&gt;"",$N1699&lt;&gt;"",OR($M1699&lt;=0,$N1699&lt;=0)),AND($P1699&lt;&gt;"",$Q1699&lt;&gt;"",OR($P1699&lt;=0,$Q1699&lt;=0)),AND($S1699&lt;&gt;"",$T1699&lt;&gt;"",OR($S1699&lt;=0,$T1699&lt;=0)),AND($V1699&lt;&gt;"",$W1699&lt;&gt;"",OR($V1699&lt;=0,$W1699&lt;=0))),"Revise os valores informados: valor unitário e quantidade devem ser maiores que zero.",IF(OR(AND($G1699="",$H1699&lt;&gt;""),AND($G1699&lt;&gt;"",$H1699=""),AND($J1699="",$K1699&lt;&gt;""),AND($J1699&lt;&gt;"",$K1699=""),AND($M1699="",$N1699&lt;&gt;""),AND($M1699&lt;&gt;"",$N1699=""),AND($P1699="",$Q1699&lt;&gt;""),AND($P1699&lt;&gt;"",$Q1699=""),AND($S1699="",$T1699&lt;&gt;""),AND($S1699&lt;&gt;"",$T1699=""),AND($V1699="",$W1699&lt;&gt;""),AND($V1699&lt;&gt;"",$W1699="")),"Há ano preenchido parcialmente: "&amp;TRIM(IF(AND($G1699="",$H1699&lt;&gt;""),"Ano 1 (falta valor unitário); ","")&amp;IF(AND($G1699&lt;&gt;"",$H1699=""),"Ano 1 (falta quantidade); ","")&amp;IF(AND($J1699="",$K1699&lt;&gt;""),"Ano 2 (falta valor unitário); ","")&amp;IF(AND($J1699&lt;&gt;"",$K1699=""),"Ano 2 (falta quantidade); ","")&amp;IF(AND($M1699="",$N1699&lt;&gt;""),"Ano 3 (falta valor unitário); ","")&amp;IF(AND($M1699&lt;&gt;"",$N1699=""),"Ano 3 (falta quantidade); ","")&amp;IF(AND($P1699="",$Q1699&lt;&gt;""),"Ano 4 (falta valor unitário); ","")&amp;IF(AND($P1699&lt;&gt;"",$Q1699=""),"Ano 4 (falta quantidade); ","")&amp;IF(AND($S1699="",$T1699&lt;&gt;""),"Ano 5 (falta valor unitário); ","")&amp;IF(AND($S1699&lt;&gt;"",$T1699=""),"Ano 5 (falta quantidade); ","")&amp;IF(AND($V1699="",$W1699&lt;&gt;""),"Ano 6 (falta valor unitário); ","")&amp;IF(AND($V1699&lt;&gt;"",$W1699=""),"Ano 6 (falta quantidade); ","")), IF(NOT(OR(AND($G1699&lt;&gt;"",$H1699&lt;&gt;""),AND($J1699&lt;&gt;"",$K1699&lt;&gt;""),AND($M1699&lt;&gt;"",$N1699&lt;&gt;""),AND($P1699&lt;&gt;"",$Q1699&lt;&gt;""),AND($S1699&lt;&gt;"",$T1699&lt;&gt;""),AND($V1699&lt;&gt;"",$W1699&lt;&gt;""))),"Informe pelo menos um ano completo com valor unitário e quantidade.",IF(AND($C1699&lt;&gt;"",$E1699&lt;&gt;"",LEFT(TRIM($C1699),1)&lt;&gt;LEFT(TRIM($E1699),1)),"Categoria e tipo estão incompatíveis.",IF(IF(OR($E1699="",$F1699=""),FALSE(),IFERROR(COUNTIF(INDIRECT("UNITS_"&amp;SUBSTITUTE(LEFT($E1699,FIND(" ",$E1699&amp;" ")-1),".","_")),$F1699)=0,TRUE())),"Unidade incompatível com o tipo selecionado.",IF(OR(AND(ISNUMBER(SEARCH("comunic",LOWER($B1699))),LEFT($E1699,3)&lt;&gt;"4.4"),AND(ISNUMBER(SEARCH("monitor",LOWER($B1699))),NOT(OR(LEFT($E1699,3)="1.5",LEFT($E1699,3)="2.5")))),"Revise a classificação do item conforme as regras de preenchimento.",IF(AND($B1699&lt;&gt;"",OR(ISNUMBER(SEARCH("outro",LOWER($B1699))),ISNUMBER(SEARCH("divers",LOWER($B1699))),ISNUMBER(SEARCH("kit",LOWER($B1699))),ISNUMBER(SEARCH("ferrament",LOWER($B1699))),ISNUMBER(SEARCH("epi",LOWER($B1699)))),NOT(OR($Z1699&lt;&gt;"",$AA1699&lt;&gt;""))),"Descrição muito genérica: detalhe melhor o item e registre o racional no memorial ou em anexo.",IF(AND($Y1699=0,$B1699&lt;&gt;"",OR($G1699&lt;&gt;"",$H1699&lt;&gt;"",$J1699&lt;&gt;"",$K1699&lt;&gt;"",$M1699&lt;&gt;"",$N1699&lt;&gt;"",$P1699&lt;&gt;"",$Q1699&lt;&gt;"",$S1699&lt;&gt;"",$T1699&lt;&gt;"",$V1699&lt;&gt;"",$W1699&lt;&gt;"")),"O item possui dados lançados, mas o total está zerado. Revise os valores informados.","")))))))))))))))</f>
        <v/>
      </c>
    </row>
    <row r="1700" spans="1:35" ht="14.25" customHeight="1" x14ac:dyDescent="0.25">
      <c r="A1700" s="57" t="str">
        <f t="shared" si="338"/>
        <v/>
      </c>
      <c r="B1700" s="58"/>
      <c r="C1700" s="58"/>
      <c r="D1700" s="58"/>
      <c r="E1700" s="58"/>
      <c r="F1700" s="58"/>
      <c r="G1700" s="269"/>
      <c r="H1700" s="59"/>
      <c r="I1700" s="273">
        <f t="shared" si="339"/>
        <v>0</v>
      </c>
      <c r="J1700" s="269"/>
      <c r="K1700" s="59"/>
      <c r="L1700" s="270">
        <f t="shared" si="340"/>
        <v>0</v>
      </c>
      <c r="M1700" s="269"/>
      <c r="N1700" s="59"/>
      <c r="O1700" s="270">
        <f t="shared" si="341"/>
        <v>0</v>
      </c>
      <c r="P1700" s="269"/>
      <c r="Q1700" s="59"/>
      <c r="R1700" s="271">
        <f t="shared" si="342"/>
        <v>0</v>
      </c>
      <c r="S1700" s="269"/>
      <c r="T1700" s="59"/>
      <c r="U1700" s="270">
        <f t="shared" si="343"/>
        <v>0</v>
      </c>
      <c r="V1700" s="269"/>
      <c r="W1700" s="59"/>
      <c r="X1700" s="270">
        <f t="shared" si="344"/>
        <v>0</v>
      </c>
      <c r="Y1700" s="270">
        <f t="shared" si="345"/>
        <v>0</v>
      </c>
      <c r="Z1700" s="58"/>
      <c r="AA1700" s="58"/>
      <c r="AB1700" s="60" t="str">
        <f t="shared" si="346"/>
        <v/>
      </c>
      <c r="AC1700" s="21" t="b">
        <f t="shared" si="347"/>
        <v>0</v>
      </c>
      <c r="AD1700" s="21" t="b">
        <f t="shared" si="348"/>
        <v>0</v>
      </c>
      <c r="AE1700" s="21" t="b">
        <f t="shared" si="349"/>
        <v>0</v>
      </c>
      <c r="AF1700" s="21" t="b">
        <f ca="1">OR(AND($AC1700,NOT($AD1700)),AND($AC1700,OR(AND($G1700="",$H1700&lt;&gt;""),AND($G1700&lt;&gt;"",$H1700=""),AND($J1700="",$K1700&lt;&gt;""),AND($J1700&lt;&gt;"",$K1700=""),AND($M1700="",$N1700&lt;&gt;""),AND($M1700&lt;&gt;"",$N1700=""),AND($P1700="",$Q1700&lt;&gt;""),AND($P1700&lt;&gt;"",$Q1700=""),AND($S1700="",$T1700&lt;&gt;""),AND($S1700&lt;&gt;"",$T1700=""),AND($V1700="",$W1700&lt;&gt;""),AND($V1700&lt;&gt;"",$W1700=""))),AND($C1700&lt;&gt;"",$E1700&lt;&gt;"",LEFT(TRIM($C1700),1)&lt;&gt;LEFT(TRIM($E1700),1)),IF(OR($E1700="",$F1700=""),FALSE(),IFERROR(COUNTIF(INDIRECT("UNITS_"&amp;SUBSTITUTE(LEFT($E1700,FIND(" ",$E1700&amp;" ")-1),".","_")),$F1700)=0,TRUE())),AND($B1700&lt;&gt;"",OR(ISNUMBER(SEARCH("outro",LOWER($B1700))),ISNUMBER(SEARCH("divers",LOWER($B1700))),ISNUMBER(SEARCH("etc",LOWER($B1700))))),OR(AND(ISNUMBER(SEARCH("comunic",LOWER($B1700))),LEFT($E1700,3)&lt;&gt;"4.4"),AND(ISNUMBER(SEARCH("monitor",LOWER($B1700))),NOT(OR(LEFT($E1700,3)="1.5",LEFT($E1700,3)="2.5")))),AND($B1700&lt;&gt;"",OR(LEFT($C1700,1)="1",LEFT($C1700,1)="2"),$D1700=""),AND($D1700&lt;&gt;"",NOT(OR(LEFT($C1700,1)="1",LEFT($C1700,1)="2"))),AND($D1700&lt;&gt;"",COUNTIF(' PROJETO'!$B$14:$B$16,$D1700)=0),IF($D1700="",FALSE(),IF(COUNTIF(' PROJETO'!$B$14:$B$16,$D1700)=0,FALSE(),IFERROR(INDEX(' PROJETO'!$C$14:$C$16,MATCH($D1700,' PROJETO'!$B$14:$B$16,0))&lt;&gt;"Sim",FALSE()))))</f>
        <v>0</v>
      </c>
      <c r="AG1700" s="21" t="b">
        <f>AND($AC1700,$Y1700&gt;'CONFG.  LISTAS'!$F$4,$Z1700="",$AA1700="")</f>
        <v>0</v>
      </c>
      <c r="AH1700" s="21" t="str">
        <f t="shared" si="350"/>
        <v/>
      </c>
      <c r="AI1700" s="43" t="str">
        <f ca="1">IF(NOT($AC1700),"",IF(OR($B1700="",$C1700="",$E1700="",$F1700=""),"Preencha descrição, categoria, tipo e unidade.",IF(AND($B1700&lt;&gt;"",OR(LEFT($C1700,1)="1",LEFT($C1700,1)="2"),$D1700=""),"Informe a prática de restauração para itens diretos.",IF(AND($D1700&lt;&gt;"",NOT(OR(LEFT($C1700,1)="1",LEFT($C1700,1)="2"))),"Custos indiretos não devem pertencer a uma prática específica.",IF(AND($D1700&lt;&gt;"",COUNTIF(' PROJETO'!$B$14:$B$16,$D1700)=0),"Prática de restauração inválida ou não cadastrada.",IF(IF($D1700="",FALSE(),IF(COUNTIF(' PROJETO'!$B$14:$B$16,$D1700)=0,FALSE(),IFERROR(INDEX(' PROJETO'!$C$14:$C$16,MATCH($D1700,' PROJETO'!$B$14:$B$16,0))&lt;&gt;"Sim",FALSE()))),"A prática informada no item não foi selecionada na aba Projeto.",IF(AND(MAX($I1700,$L1700,$O1700,$R1700,$U1700,$X1700)&gt;'CONFG.  LISTAS'!$F$4,NOT(OR($Z1700&lt;&gt;"",$AA1700&lt;&gt;""))),"Memorial de cálculo ou anexo obrigatório não informado para item acima do limite.",IF(OR(AND($G1700&lt;&gt;"",$H1700&lt;&gt;"",OR($G1700&lt;=0,$H1700&lt;=0)),AND($J1700&lt;&gt;"",$K1700&lt;&gt;"",OR($J1700&lt;=0,$K1700&lt;=0)),AND($M1700&lt;&gt;"",$N1700&lt;&gt;"",OR($M1700&lt;=0,$N1700&lt;=0)),AND($P1700&lt;&gt;"",$Q1700&lt;&gt;"",OR($P1700&lt;=0,$Q1700&lt;=0)),AND($S1700&lt;&gt;"",$T1700&lt;&gt;"",OR($S1700&lt;=0,$T1700&lt;=0)),AND($V1700&lt;&gt;"",$W1700&lt;&gt;"",OR($V1700&lt;=0,$W1700&lt;=0))),"Revise os valores informados: valor unitário e quantidade devem ser maiores que zero.",IF(OR(AND($G1700="",$H1700&lt;&gt;""),AND($G1700&lt;&gt;"",$H1700=""),AND($J1700="",$K1700&lt;&gt;""),AND($J1700&lt;&gt;"",$K1700=""),AND($M1700="",$N1700&lt;&gt;""),AND($M1700&lt;&gt;"",$N1700=""),AND($P1700="",$Q1700&lt;&gt;""),AND($P1700&lt;&gt;"",$Q1700=""),AND($S1700="",$T1700&lt;&gt;""),AND($S1700&lt;&gt;"",$T1700=""),AND($V1700="",$W1700&lt;&gt;""),AND($V1700&lt;&gt;"",$W1700="")),"Há ano preenchido parcialmente: "&amp;TRIM(IF(AND($G1700="",$H1700&lt;&gt;""),"Ano 1 (falta valor unitário); ","")&amp;IF(AND($G1700&lt;&gt;"",$H1700=""),"Ano 1 (falta quantidade); ","")&amp;IF(AND($J1700="",$K1700&lt;&gt;""),"Ano 2 (falta valor unitário); ","")&amp;IF(AND($J1700&lt;&gt;"",$K1700=""),"Ano 2 (falta quantidade); ","")&amp;IF(AND($M1700="",$N1700&lt;&gt;""),"Ano 3 (falta valor unitário); ","")&amp;IF(AND($M1700&lt;&gt;"",$N1700=""),"Ano 3 (falta quantidade); ","")&amp;IF(AND($P1700="",$Q1700&lt;&gt;""),"Ano 4 (falta valor unitário); ","")&amp;IF(AND($P1700&lt;&gt;"",$Q1700=""),"Ano 4 (falta quantidade); ","")&amp;IF(AND($S1700="",$T1700&lt;&gt;""),"Ano 5 (falta valor unitário); ","")&amp;IF(AND($S1700&lt;&gt;"",$T1700=""),"Ano 5 (falta quantidade); ","")&amp;IF(AND($V1700="",$W1700&lt;&gt;""),"Ano 6 (falta valor unitário); ","")&amp;IF(AND($V1700&lt;&gt;"",$W1700=""),"Ano 6 (falta quantidade); ","")), IF(NOT(OR(AND($G1700&lt;&gt;"",$H1700&lt;&gt;""),AND($J1700&lt;&gt;"",$K1700&lt;&gt;""),AND($M1700&lt;&gt;"",$N1700&lt;&gt;""),AND($P1700&lt;&gt;"",$Q1700&lt;&gt;""),AND($S1700&lt;&gt;"",$T1700&lt;&gt;""),AND($V1700&lt;&gt;"",$W1700&lt;&gt;""))),"Informe pelo menos um ano completo com valor unitário e quantidade.",IF(AND($C1700&lt;&gt;"",$E1700&lt;&gt;"",LEFT(TRIM($C1700),1)&lt;&gt;LEFT(TRIM($E1700),1)),"Categoria e tipo estão incompatíveis.",IF(IF(OR($E1700="",$F1700=""),FALSE(),IFERROR(COUNTIF(INDIRECT("UNITS_"&amp;SUBSTITUTE(LEFT($E1700,FIND(" ",$E1700&amp;" ")-1),".","_")),$F1700)=0,TRUE())),"Unidade incompatível com o tipo selecionado.",IF(OR(AND(ISNUMBER(SEARCH("comunic",LOWER($B1700))),LEFT($E1700,3)&lt;&gt;"4.4"),AND(ISNUMBER(SEARCH("monitor",LOWER($B1700))),NOT(OR(LEFT($E1700,3)="1.5",LEFT($E1700,3)="2.5")))),"Revise a classificação do item conforme as regras de preenchimento.",IF(AND($B1700&lt;&gt;"",OR(ISNUMBER(SEARCH("outro",LOWER($B1700))),ISNUMBER(SEARCH("divers",LOWER($B1700))),ISNUMBER(SEARCH("kit",LOWER($B1700))),ISNUMBER(SEARCH("ferrament",LOWER($B1700))),ISNUMBER(SEARCH("epi",LOWER($B1700)))),NOT(OR($Z1700&lt;&gt;"",$AA1700&lt;&gt;""))),"Descrição muito genérica: detalhe melhor o item e registre o racional no memorial ou em anexo.",IF(AND($Y1700=0,$B1700&lt;&gt;"",OR($G1700&lt;&gt;"",$H1700&lt;&gt;"",$J1700&lt;&gt;"",$K1700&lt;&gt;"",$M1700&lt;&gt;"",$N1700&lt;&gt;"",$P1700&lt;&gt;"",$Q1700&lt;&gt;"",$S1700&lt;&gt;"",$T1700&lt;&gt;"",$V1700&lt;&gt;"",$W1700&lt;&gt;"")),"O item possui dados lançados, mas o total está zerado. Revise os valores informados.","")))))))))))))))</f>
        <v/>
      </c>
    </row>
    <row r="1701" spans="1:35" ht="14.25" customHeight="1" x14ac:dyDescent="0.25">
      <c r="A1701" s="57" t="str">
        <f t="shared" si="338"/>
        <v/>
      </c>
      <c r="B1701" s="61"/>
      <c r="C1701" s="61"/>
      <c r="D1701" s="58"/>
      <c r="E1701" s="61"/>
      <c r="F1701" s="61"/>
      <c r="G1701" s="272"/>
      <c r="H1701" s="62"/>
      <c r="I1701" s="273">
        <f t="shared" si="339"/>
        <v>0</v>
      </c>
      <c r="J1701" s="272"/>
      <c r="K1701" s="62"/>
      <c r="L1701" s="270">
        <f t="shared" si="340"/>
        <v>0</v>
      </c>
      <c r="M1701" s="272"/>
      <c r="N1701" s="62"/>
      <c r="O1701" s="270">
        <f t="shared" si="341"/>
        <v>0</v>
      </c>
      <c r="P1701" s="272"/>
      <c r="Q1701" s="62"/>
      <c r="R1701" s="271">
        <f t="shared" si="342"/>
        <v>0</v>
      </c>
      <c r="S1701" s="272"/>
      <c r="T1701" s="62"/>
      <c r="U1701" s="270">
        <f t="shared" si="343"/>
        <v>0</v>
      </c>
      <c r="V1701" s="272"/>
      <c r="W1701" s="62"/>
      <c r="X1701" s="270">
        <f t="shared" si="344"/>
        <v>0</v>
      </c>
      <c r="Y1701" s="270">
        <f t="shared" si="345"/>
        <v>0</v>
      </c>
      <c r="Z1701" s="61"/>
      <c r="AA1701" s="61"/>
      <c r="AB1701" s="60" t="str">
        <f t="shared" si="346"/>
        <v/>
      </c>
      <c r="AC1701" s="21" t="b">
        <f t="shared" si="347"/>
        <v>0</v>
      </c>
      <c r="AD1701" s="21" t="b">
        <f t="shared" si="348"/>
        <v>0</v>
      </c>
      <c r="AE1701" s="21" t="b">
        <f t="shared" si="349"/>
        <v>0</v>
      </c>
      <c r="AF1701" s="21" t="b">
        <f ca="1">OR(AND($AC1701,NOT($AD1701)),AND($AC1701,OR(AND($G1701="",$H1701&lt;&gt;""),AND($G1701&lt;&gt;"",$H1701=""),AND($J1701="",$K1701&lt;&gt;""),AND($J1701&lt;&gt;"",$K1701=""),AND($M1701="",$N1701&lt;&gt;""),AND($M1701&lt;&gt;"",$N1701=""),AND($P1701="",$Q1701&lt;&gt;""),AND($P1701&lt;&gt;"",$Q1701=""),AND($S1701="",$T1701&lt;&gt;""),AND($S1701&lt;&gt;"",$T1701=""),AND($V1701="",$W1701&lt;&gt;""),AND($V1701&lt;&gt;"",$W1701=""))),AND($C1701&lt;&gt;"",$E1701&lt;&gt;"",LEFT(TRIM($C1701),1)&lt;&gt;LEFT(TRIM($E1701),1)),IF(OR($E1701="",$F1701=""),FALSE(),IFERROR(COUNTIF(INDIRECT("UNITS_"&amp;SUBSTITUTE(LEFT($E1701,FIND(" ",$E1701&amp;" ")-1),".","_")),$F1701)=0,TRUE())),AND($B1701&lt;&gt;"",OR(ISNUMBER(SEARCH("outro",LOWER($B1701))),ISNUMBER(SEARCH("divers",LOWER($B1701))),ISNUMBER(SEARCH("etc",LOWER($B1701))))),OR(AND(ISNUMBER(SEARCH("comunic",LOWER($B1701))),LEFT($E1701,3)&lt;&gt;"4.4"),AND(ISNUMBER(SEARCH("monitor",LOWER($B1701))),NOT(OR(LEFT($E1701,3)="1.5",LEFT($E1701,3)="2.5")))),AND($B1701&lt;&gt;"",OR(LEFT($C1701,1)="1",LEFT($C1701,1)="2"),$D1701=""),AND($D1701&lt;&gt;"",NOT(OR(LEFT($C1701,1)="1",LEFT($C1701,1)="2"))),AND($D1701&lt;&gt;"",COUNTIF(' PROJETO'!$B$14:$B$16,$D1701)=0),IF($D1701="",FALSE(),IF(COUNTIF(' PROJETO'!$B$14:$B$16,$D1701)=0,FALSE(),IFERROR(INDEX(' PROJETO'!$C$14:$C$16,MATCH($D1701,' PROJETO'!$B$14:$B$16,0))&lt;&gt;"Sim",FALSE()))))</f>
        <v>0</v>
      </c>
      <c r="AG1701" s="21" t="b">
        <f>AND($AC1701,$Y1701&gt;'CONFG.  LISTAS'!$F$4,$Z1701="",$AA1701="")</f>
        <v>0</v>
      </c>
      <c r="AH1701" s="21" t="str">
        <f t="shared" si="350"/>
        <v/>
      </c>
      <c r="AI1701" s="43" t="str">
        <f ca="1">IF(NOT($AC1701),"",IF(OR($B1701="",$C1701="",$E1701="",$F1701=""),"Preencha descrição, categoria, tipo e unidade.",IF(AND($B1701&lt;&gt;"",OR(LEFT($C1701,1)="1",LEFT($C1701,1)="2"),$D1701=""),"Informe a prática de restauração para itens diretos.",IF(AND($D1701&lt;&gt;"",NOT(OR(LEFT($C1701,1)="1",LEFT($C1701,1)="2"))),"Custos indiretos não devem pertencer a uma prática específica.",IF(AND($D1701&lt;&gt;"",COUNTIF(' PROJETO'!$B$14:$B$16,$D1701)=0),"Prática de restauração inválida ou não cadastrada.",IF(IF($D1701="",FALSE(),IF(COUNTIF(' PROJETO'!$B$14:$B$16,$D1701)=0,FALSE(),IFERROR(INDEX(' PROJETO'!$C$14:$C$16,MATCH($D1701,' PROJETO'!$B$14:$B$16,0))&lt;&gt;"Sim",FALSE()))),"A prática informada no item não foi selecionada na aba Projeto.",IF(AND(MAX($I1701,$L1701,$O1701,$R1701,$U1701,$X1701)&gt;'CONFG.  LISTAS'!$F$4,NOT(OR($Z1701&lt;&gt;"",$AA1701&lt;&gt;""))),"Memorial de cálculo ou anexo obrigatório não informado para item acima do limite.",IF(OR(AND($G1701&lt;&gt;"",$H1701&lt;&gt;"",OR($G1701&lt;=0,$H1701&lt;=0)),AND($J1701&lt;&gt;"",$K1701&lt;&gt;"",OR($J1701&lt;=0,$K1701&lt;=0)),AND($M1701&lt;&gt;"",$N1701&lt;&gt;"",OR($M1701&lt;=0,$N1701&lt;=0)),AND($P1701&lt;&gt;"",$Q1701&lt;&gt;"",OR($P1701&lt;=0,$Q1701&lt;=0)),AND($S1701&lt;&gt;"",$T1701&lt;&gt;"",OR($S1701&lt;=0,$T1701&lt;=0)),AND($V1701&lt;&gt;"",$W1701&lt;&gt;"",OR($V1701&lt;=0,$W1701&lt;=0))),"Revise os valores informados: valor unitário e quantidade devem ser maiores que zero.",IF(OR(AND($G1701="",$H1701&lt;&gt;""),AND($G1701&lt;&gt;"",$H1701=""),AND($J1701="",$K1701&lt;&gt;""),AND($J1701&lt;&gt;"",$K1701=""),AND($M1701="",$N1701&lt;&gt;""),AND($M1701&lt;&gt;"",$N1701=""),AND($P1701="",$Q1701&lt;&gt;""),AND($P1701&lt;&gt;"",$Q1701=""),AND($S1701="",$T1701&lt;&gt;""),AND($S1701&lt;&gt;"",$T1701=""),AND($V1701="",$W1701&lt;&gt;""),AND($V1701&lt;&gt;"",$W1701="")),"Há ano preenchido parcialmente: "&amp;TRIM(IF(AND($G1701="",$H1701&lt;&gt;""),"Ano 1 (falta valor unitário); ","")&amp;IF(AND($G1701&lt;&gt;"",$H1701=""),"Ano 1 (falta quantidade); ","")&amp;IF(AND($J1701="",$K1701&lt;&gt;""),"Ano 2 (falta valor unitário); ","")&amp;IF(AND($J1701&lt;&gt;"",$K1701=""),"Ano 2 (falta quantidade); ","")&amp;IF(AND($M1701="",$N1701&lt;&gt;""),"Ano 3 (falta valor unitário); ","")&amp;IF(AND($M1701&lt;&gt;"",$N1701=""),"Ano 3 (falta quantidade); ","")&amp;IF(AND($P1701="",$Q1701&lt;&gt;""),"Ano 4 (falta valor unitário); ","")&amp;IF(AND($P1701&lt;&gt;"",$Q1701=""),"Ano 4 (falta quantidade); ","")&amp;IF(AND($S1701="",$T1701&lt;&gt;""),"Ano 5 (falta valor unitário); ","")&amp;IF(AND($S1701&lt;&gt;"",$T1701=""),"Ano 5 (falta quantidade); ","")&amp;IF(AND($V1701="",$W1701&lt;&gt;""),"Ano 6 (falta valor unitário); ","")&amp;IF(AND($V1701&lt;&gt;"",$W1701=""),"Ano 6 (falta quantidade); ","")), IF(NOT(OR(AND($G1701&lt;&gt;"",$H1701&lt;&gt;""),AND($J1701&lt;&gt;"",$K1701&lt;&gt;""),AND($M1701&lt;&gt;"",$N1701&lt;&gt;""),AND($P1701&lt;&gt;"",$Q1701&lt;&gt;""),AND($S1701&lt;&gt;"",$T1701&lt;&gt;""),AND($V1701&lt;&gt;"",$W1701&lt;&gt;""))),"Informe pelo menos um ano completo com valor unitário e quantidade.",IF(AND($C1701&lt;&gt;"",$E1701&lt;&gt;"",LEFT(TRIM($C1701),1)&lt;&gt;LEFT(TRIM($E1701),1)),"Categoria e tipo estão incompatíveis.",IF(IF(OR($E1701="",$F1701=""),FALSE(),IFERROR(COUNTIF(INDIRECT("UNITS_"&amp;SUBSTITUTE(LEFT($E1701,FIND(" ",$E1701&amp;" ")-1),".","_")),$F1701)=0,TRUE())),"Unidade incompatível com o tipo selecionado.",IF(OR(AND(ISNUMBER(SEARCH("comunic",LOWER($B1701))),LEFT($E1701,3)&lt;&gt;"4.4"),AND(ISNUMBER(SEARCH("monitor",LOWER($B1701))),NOT(OR(LEFT($E1701,3)="1.5",LEFT($E1701,3)="2.5")))),"Revise a classificação do item conforme as regras de preenchimento.",IF(AND($B1701&lt;&gt;"",OR(ISNUMBER(SEARCH("outro",LOWER($B1701))),ISNUMBER(SEARCH("divers",LOWER($B1701))),ISNUMBER(SEARCH("kit",LOWER($B1701))),ISNUMBER(SEARCH("ferrament",LOWER($B1701))),ISNUMBER(SEARCH("epi",LOWER($B1701)))),NOT(OR($Z1701&lt;&gt;"",$AA1701&lt;&gt;""))),"Descrição muito genérica: detalhe melhor o item e registre o racional no memorial ou em anexo.",IF(AND($Y1701=0,$B1701&lt;&gt;"",OR($G1701&lt;&gt;"",$H1701&lt;&gt;"",$J1701&lt;&gt;"",$K1701&lt;&gt;"",$M1701&lt;&gt;"",$N1701&lt;&gt;"",$P1701&lt;&gt;"",$Q1701&lt;&gt;"",$S1701&lt;&gt;"",$T1701&lt;&gt;"",$V1701&lt;&gt;"",$W1701&lt;&gt;"")),"O item possui dados lançados, mas o total está zerado. Revise os valores informados.","")))))))))))))))</f>
        <v/>
      </c>
    </row>
    <row r="1702" spans="1:35" ht="14.25" customHeight="1" x14ac:dyDescent="0.25">
      <c r="A1702" s="57" t="str">
        <f t="shared" si="338"/>
        <v/>
      </c>
      <c r="B1702" s="58"/>
      <c r="C1702" s="58"/>
      <c r="D1702" s="58"/>
      <c r="E1702" s="58"/>
      <c r="F1702" s="58"/>
      <c r="G1702" s="269"/>
      <c r="H1702" s="59"/>
      <c r="I1702" s="273">
        <f t="shared" si="339"/>
        <v>0</v>
      </c>
      <c r="J1702" s="269"/>
      <c r="K1702" s="59"/>
      <c r="L1702" s="270">
        <f t="shared" si="340"/>
        <v>0</v>
      </c>
      <c r="M1702" s="269"/>
      <c r="N1702" s="59"/>
      <c r="O1702" s="270">
        <f t="shared" si="341"/>
        <v>0</v>
      </c>
      <c r="P1702" s="269"/>
      <c r="Q1702" s="59"/>
      <c r="R1702" s="271">
        <f t="shared" si="342"/>
        <v>0</v>
      </c>
      <c r="S1702" s="269"/>
      <c r="T1702" s="59"/>
      <c r="U1702" s="270">
        <f t="shared" si="343"/>
        <v>0</v>
      </c>
      <c r="V1702" s="269"/>
      <c r="W1702" s="59"/>
      <c r="X1702" s="270">
        <f t="shared" si="344"/>
        <v>0</v>
      </c>
      <c r="Y1702" s="270">
        <f t="shared" si="345"/>
        <v>0</v>
      </c>
      <c r="Z1702" s="58"/>
      <c r="AA1702" s="58"/>
      <c r="AB1702" s="60" t="str">
        <f t="shared" si="346"/>
        <v/>
      </c>
      <c r="AC1702" s="21" t="b">
        <f t="shared" si="347"/>
        <v>0</v>
      </c>
      <c r="AD1702" s="21" t="b">
        <f t="shared" si="348"/>
        <v>0</v>
      </c>
      <c r="AE1702" s="21" t="b">
        <f t="shared" si="349"/>
        <v>0</v>
      </c>
      <c r="AF1702" s="21" t="b">
        <f ca="1">OR(AND($AC1702,NOT($AD1702)),AND($AC1702,OR(AND($G1702="",$H1702&lt;&gt;""),AND($G1702&lt;&gt;"",$H1702=""),AND($J1702="",$K1702&lt;&gt;""),AND($J1702&lt;&gt;"",$K1702=""),AND($M1702="",$N1702&lt;&gt;""),AND($M1702&lt;&gt;"",$N1702=""),AND($P1702="",$Q1702&lt;&gt;""),AND($P1702&lt;&gt;"",$Q1702=""),AND($S1702="",$T1702&lt;&gt;""),AND($S1702&lt;&gt;"",$T1702=""),AND($V1702="",$W1702&lt;&gt;""),AND($V1702&lt;&gt;"",$W1702=""))),AND($C1702&lt;&gt;"",$E1702&lt;&gt;"",LEFT(TRIM($C1702),1)&lt;&gt;LEFT(TRIM($E1702),1)),IF(OR($E1702="",$F1702=""),FALSE(),IFERROR(COUNTIF(INDIRECT("UNITS_"&amp;SUBSTITUTE(LEFT($E1702,FIND(" ",$E1702&amp;" ")-1),".","_")),$F1702)=0,TRUE())),AND($B1702&lt;&gt;"",OR(ISNUMBER(SEARCH("outro",LOWER($B1702))),ISNUMBER(SEARCH("divers",LOWER($B1702))),ISNUMBER(SEARCH("etc",LOWER($B1702))))),OR(AND(ISNUMBER(SEARCH("comunic",LOWER($B1702))),LEFT($E1702,3)&lt;&gt;"4.4"),AND(ISNUMBER(SEARCH("monitor",LOWER($B1702))),NOT(OR(LEFT($E1702,3)="1.5",LEFT($E1702,3)="2.5")))),AND($B1702&lt;&gt;"",OR(LEFT($C1702,1)="1",LEFT($C1702,1)="2"),$D1702=""),AND($D1702&lt;&gt;"",NOT(OR(LEFT($C1702,1)="1",LEFT($C1702,1)="2"))),AND($D1702&lt;&gt;"",COUNTIF(' PROJETO'!$B$14:$B$16,$D1702)=0),IF($D1702="",FALSE(),IF(COUNTIF(' PROJETO'!$B$14:$B$16,$D1702)=0,FALSE(),IFERROR(INDEX(' PROJETO'!$C$14:$C$16,MATCH($D1702,' PROJETO'!$B$14:$B$16,0))&lt;&gt;"Sim",FALSE()))))</f>
        <v>0</v>
      </c>
      <c r="AG1702" s="21" t="b">
        <f>AND($AC1702,$Y1702&gt;'CONFG.  LISTAS'!$F$4,$Z1702="",$AA1702="")</f>
        <v>0</v>
      </c>
      <c r="AH1702" s="21" t="str">
        <f t="shared" si="350"/>
        <v/>
      </c>
      <c r="AI1702" s="43" t="str">
        <f ca="1">IF(NOT($AC1702),"",IF(OR($B1702="",$C1702="",$E1702="",$F1702=""),"Preencha descrição, categoria, tipo e unidade.",IF(AND($B1702&lt;&gt;"",OR(LEFT($C1702,1)="1",LEFT($C1702,1)="2"),$D1702=""),"Informe a prática de restauração para itens diretos.",IF(AND($D1702&lt;&gt;"",NOT(OR(LEFT($C1702,1)="1",LEFT($C1702,1)="2"))),"Custos indiretos não devem pertencer a uma prática específica.",IF(AND($D1702&lt;&gt;"",COUNTIF(' PROJETO'!$B$14:$B$16,$D1702)=0),"Prática de restauração inválida ou não cadastrada.",IF(IF($D1702="",FALSE(),IF(COUNTIF(' PROJETO'!$B$14:$B$16,$D1702)=0,FALSE(),IFERROR(INDEX(' PROJETO'!$C$14:$C$16,MATCH($D1702,' PROJETO'!$B$14:$B$16,0))&lt;&gt;"Sim",FALSE()))),"A prática informada no item não foi selecionada na aba Projeto.",IF(AND(MAX($I1702,$L1702,$O1702,$R1702,$U1702,$X1702)&gt;'CONFG.  LISTAS'!$F$4,NOT(OR($Z1702&lt;&gt;"",$AA1702&lt;&gt;""))),"Memorial de cálculo ou anexo obrigatório não informado para item acima do limite.",IF(OR(AND($G1702&lt;&gt;"",$H1702&lt;&gt;"",OR($G1702&lt;=0,$H1702&lt;=0)),AND($J1702&lt;&gt;"",$K1702&lt;&gt;"",OR($J1702&lt;=0,$K1702&lt;=0)),AND($M1702&lt;&gt;"",$N1702&lt;&gt;"",OR($M1702&lt;=0,$N1702&lt;=0)),AND($P1702&lt;&gt;"",$Q1702&lt;&gt;"",OR($P1702&lt;=0,$Q1702&lt;=0)),AND($S1702&lt;&gt;"",$T1702&lt;&gt;"",OR($S1702&lt;=0,$T1702&lt;=0)),AND($V1702&lt;&gt;"",$W1702&lt;&gt;"",OR($V1702&lt;=0,$W1702&lt;=0))),"Revise os valores informados: valor unitário e quantidade devem ser maiores que zero.",IF(OR(AND($G1702="",$H1702&lt;&gt;""),AND($G1702&lt;&gt;"",$H1702=""),AND($J1702="",$K1702&lt;&gt;""),AND($J1702&lt;&gt;"",$K1702=""),AND($M1702="",$N1702&lt;&gt;""),AND($M1702&lt;&gt;"",$N1702=""),AND($P1702="",$Q1702&lt;&gt;""),AND($P1702&lt;&gt;"",$Q1702=""),AND($S1702="",$T1702&lt;&gt;""),AND($S1702&lt;&gt;"",$T1702=""),AND($V1702="",$W1702&lt;&gt;""),AND($V1702&lt;&gt;"",$W1702="")),"Há ano preenchido parcialmente: "&amp;TRIM(IF(AND($G1702="",$H1702&lt;&gt;""),"Ano 1 (falta valor unitário); ","")&amp;IF(AND($G1702&lt;&gt;"",$H1702=""),"Ano 1 (falta quantidade); ","")&amp;IF(AND($J1702="",$K1702&lt;&gt;""),"Ano 2 (falta valor unitário); ","")&amp;IF(AND($J1702&lt;&gt;"",$K1702=""),"Ano 2 (falta quantidade); ","")&amp;IF(AND($M1702="",$N1702&lt;&gt;""),"Ano 3 (falta valor unitário); ","")&amp;IF(AND($M1702&lt;&gt;"",$N1702=""),"Ano 3 (falta quantidade); ","")&amp;IF(AND($P1702="",$Q1702&lt;&gt;""),"Ano 4 (falta valor unitário); ","")&amp;IF(AND($P1702&lt;&gt;"",$Q1702=""),"Ano 4 (falta quantidade); ","")&amp;IF(AND($S1702="",$T1702&lt;&gt;""),"Ano 5 (falta valor unitário); ","")&amp;IF(AND($S1702&lt;&gt;"",$T1702=""),"Ano 5 (falta quantidade); ","")&amp;IF(AND($V1702="",$W1702&lt;&gt;""),"Ano 6 (falta valor unitário); ","")&amp;IF(AND($V1702&lt;&gt;"",$W1702=""),"Ano 6 (falta quantidade); ","")), IF(NOT(OR(AND($G1702&lt;&gt;"",$H1702&lt;&gt;""),AND($J1702&lt;&gt;"",$K1702&lt;&gt;""),AND($M1702&lt;&gt;"",$N1702&lt;&gt;""),AND($P1702&lt;&gt;"",$Q1702&lt;&gt;""),AND($S1702&lt;&gt;"",$T1702&lt;&gt;""),AND($V1702&lt;&gt;"",$W1702&lt;&gt;""))),"Informe pelo menos um ano completo com valor unitário e quantidade.",IF(AND($C1702&lt;&gt;"",$E1702&lt;&gt;"",LEFT(TRIM($C1702),1)&lt;&gt;LEFT(TRIM($E1702),1)),"Categoria e tipo estão incompatíveis.",IF(IF(OR($E1702="",$F1702=""),FALSE(),IFERROR(COUNTIF(INDIRECT("UNITS_"&amp;SUBSTITUTE(LEFT($E1702,FIND(" ",$E1702&amp;" ")-1),".","_")),$F1702)=0,TRUE())),"Unidade incompatível com o tipo selecionado.",IF(OR(AND(ISNUMBER(SEARCH("comunic",LOWER($B1702))),LEFT($E1702,3)&lt;&gt;"4.4"),AND(ISNUMBER(SEARCH("monitor",LOWER($B1702))),NOT(OR(LEFT($E1702,3)="1.5",LEFT($E1702,3)="2.5")))),"Revise a classificação do item conforme as regras de preenchimento.",IF(AND($B1702&lt;&gt;"",OR(ISNUMBER(SEARCH("outro",LOWER($B1702))),ISNUMBER(SEARCH("divers",LOWER($B1702))),ISNUMBER(SEARCH("kit",LOWER($B1702))),ISNUMBER(SEARCH("ferrament",LOWER($B1702))),ISNUMBER(SEARCH("epi",LOWER($B1702)))),NOT(OR($Z1702&lt;&gt;"",$AA1702&lt;&gt;""))),"Descrição muito genérica: detalhe melhor o item e registre o racional no memorial ou em anexo.",IF(AND($Y1702=0,$B1702&lt;&gt;"",OR($G1702&lt;&gt;"",$H1702&lt;&gt;"",$J1702&lt;&gt;"",$K1702&lt;&gt;"",$M1702&lt;&gt;"",$N1702&lt;&gt;"",$P1702&lt;&gt;"",$Q1702&lt;&gt;"",$S1702&lt;&gt;"",$T1702&lt;&gt;"",$V1702&lt;&gt;"",$W1702&lt;&gt;"")),"O item possui dados lançados, mas o total está zerado. Revise os valores informados.","")))))))))))))))</f>
        <v/>
      </c>
    </row>
    <row r="1703" spans="1:35" ht="14.25" customHeight="1" x14ac:dyDescent="0.25">
      <c r="A1703" s="57" t="str">
        <f t="shared" si="338"/>
        <v/>
      </c>
      <c r="B1703" s="61"/>
      <c r="C1703" s="61"/>
      <c r="D1703" s="58"/>
      <c r="E1703" s="61"/>
      <c r="F1703" s="61"/>
      <c r="G1703" s="272"/>
      <c r="H1703" s="62"/>
      <c r="I1703" s="273">
        <f t="shared" si="339"/>
        <v>0</v>
      </c>
      <c r="J1703" s="272"/>
      <c r="K1703" s="62"/>
      <c r="L1703" s="270">
        <f t="shared" si="340"/>
        <v>0</v>
      </c>
      <c r="M1703" s="272"/>
      <c r="N1703" s="62"/>
      <c r="O1703" s="270">
        <f t="shared" si="341"/>
        <v>0</v>
      </c>
      <c r="P1703" s="272"/>
      <c r="Q1703" s="62"/>
      <c r="R1703" s="271">
        <f t="shared" si="342"/>
        <v>0</v>
      </c>
      <c r="S1703" s="272"/>
      <c r="T1703" s="62"/>
      <c r="U1703" s="270">
        <f t="shared" si="343"/>
        <v>0</v>
      </c>
      <c r="V1703" s="272"/>
      <c r="W1703" s="62"/>
      <c r="X1703" s="270">
        <f t="shared" si="344"/>
        <v>0</v>
      </c>
      <c r="Y1703" s="270">
        <f t="shared" si="345"/>
        <v>0</v>
      </c>
      <c r="Z1703" s="61"/>
      <c r="AA1703" s="61"/>
      <c r="AB1703" s="60" t="str">
        <f t="shared" si="346"/>
        <v/>
      </c>
      <c r="AC1703" s="21" t="b">
        <f t="shared" si="347"/>
        <v>0</v>
      </c>
      <c r="AD1703" s="21" t="b">
        <f t="shared" si="348"/>
        <v>0</v>
      </c>
      <c r="AE1703" s="21" t="b">
        <f t="shared" si="349"/>
        <v>0</v>
      </c>
      <c r="AF1703" s="21" t="b">
        <f ca="1">OR(AND($AC1703,NOT($AD1703)),AND($AC1703,OR(AND($G1703="",$H1703&lt;&gt;""),AND($G1703&lt;&gt;"",$H1703=""),AND($J1703="",$K1703&lt;&gt;""),AND($J1703&lt;&gt;"",$K1703=""),AND($M1703="",$N1703&lt;&gt;""),AND($M1703&lt;&gt;"",$N1703=""),AND($P1703="",$Q1703&lt;&gt;""),AND($P1703&lt;&gt;"",$Q1703=""),AND($S1703="",$T1703&lt;&gt;""),AND($S1703&lt;&gt;"",$T1703=""),AND($V1703="",$W1703&lt;&gt;""),AND($V1703&lt;&gt;"",$W1703=""))),AND($C1703&lt;&gt;"",$E1703&lt;&gt;"",LEFT(TRIM($C1703),1)&lt;&gt;LEFT(TRIM($E1703),1)),IF(OR($E1703="",$F1703=""),FALSE(),IFERROR(COUNTIF(INDIRECT("UNITS_"&amp;SUBSTITUTE(LEFT($E1703,FIND(" ",$E1703&amp;" ")-1),".","_")),$F1703)=0,TRUE())),AND($B1703&lt;&gt;"",OR(ISNUMBER(SEARCH("outro",LOWER($B1703))),ISNUMBER(SEARCH("divers",LOWER($B1703))),ISNUMBER(SEARCH("etc",LOWER($B1703))))),OR(AND(ISNUMBER(SEARCH("comunic",LOWER($B1703))),LEFT($E1703,3)&lt;&gt;"4.4"),AND(ISNUMBER(SEARCH("monitor",LOWER($B1703))),NOT(OR(LEFT($E1703,3)="1.5",LEFT($E1703,3)="2.5")))),AND($B1703&lt;&gt;"",OR(LEFT($C1703,1)="1",LEFT($C1703,1)="2"),$D1703=""),AND($D1703&lt;&gt;"",NOT(OR(LEFT($C1703,1)="1",LEFT($C1703,1)="2"))),AND($D1703&lt;&gt;"",COUNTIF(' PROJETO'!$B$14:$B$16,$D1703)=0),IF($D1703="",FALSE(),IF(COUNTIF(' PROJETO'!$B$14:$B$16,$D1703)=0,FALSE(),IFERROR(INDEX(' PROJETO'!$C$14:$C$16,MATCH($D1703,' PROJETO'!$B$14:$B$16,0))&lt;&gt;"Sim",FALSE()))))</f>
        <v>0</v>
      </c>
      <c r="AG1703" s="21" t="b">
        <f>AND($AC1703,$Y1703&gt;'CONFG.  LISTAS'!$F$4,$Z1703="",$AA1703="")</f>
        <v>0</v>
      </c>
      <c r="AH1703" s="21" t="str">
        <f t="shared" si="350"/>
        <v/>
      </c>
      <c r="AI1703" s="43" t="str">
        <f ca="1">IF(NOT($AC1703),"",IF(OR($B1703="",$C1703="",$E1703="",$F1703=""),"Preencha descrição, categoria, tipo e unidade.",IF(AND($B1703&lt;&gt;"",OR(LEFT($C1703,1)="1",LEFT($C1703,1)="2"),$D1703=""),"Informe a prática de restauração para itens diretos.",IF(AND($D1703&lt;&gt;"",NOT(OR(LEFT($C1703,1)="1",LEFT($C1703,1)="2"))),"Custos indiretos não devem pertencer a uma prática específica.",IF(AND($D1703&lt;&gt;"",COUNTIF(' PROJETO'!$B$14:$B$16,$D1703)=0),"Prática de restauração inválida ou não cadastrada.",IF(IF($D1703="",FALSE(),IF(COUNTIF(' PROJETO'!$B$14:$B$16,$D1703)=0,FALSE(),IFERROR(INDEX(' PROJETO'!$C$14:$C$16,MATCH($D1703,' PROJETO'!$B$14:$B$16,0))&lt;&gt;"Sim",FALSE()))),"A prática informada no item não foi selecionada na aba Projeto.",IF(AND(MAX($I1703,$L1703,$O1703,$R1703,$U1703,$X1703)&gt;'CONFG.  LISTAS'!$F$4,NOT(OR($Z1703&lt;&gt;"",$AA1703&lt;&gt;""))),"Memorial de cálculo ou anexo obrigatório não informado para item acima do limite.",IF(OR(AND($G1703&lt;&gt;"",$H1703&lt;&gt;"",OR($G1703&lt;=0,$H1703&lt;=0)),AND($J1703&lt;&gt;"",$K1703&lt;&gt;"",OR($J1703&lt;=0,$K1703&lt;=0)),AND($M1703&lt;&gt;"",$N1703&lt;&gt;"",OR($M1703&lt;=0,$N1703&lt;=0)),AND($P1703&lt;&gt;"",$Q1703&lt;&gt;"",OR($P1703&lt;=0,$Q1703&lt;=0)),AND($S1703&lt;&gt;"",$T1703&lt;&gt;"",OR($S1703&lt;=0,$T1703&lt;=0)),AND($V1703&lt;&gt;"",$W1703&lt;&gt;"",OR($V1703&lt;=0,$W1703&lt;=0))),"Revise os valores informados: valor unitário e quantidade devem ser maiores que zero.",IF(OR(AND($G1703="",$H1703&lt;&gt;""),AND($G1703&lt;&gt;"",$H1703=""),AND($J1703="",$K1703&lt;&gt;""),AND($J1703&lt;&gt;"",$K1703=""),AND($M1703="",$N1703&lt;&gt;""),AND($M1703&lt;&gt;"",$N1703=""),AND($P1703="",$Q1703&lt;&gt;""),AND($P1703&lt;&gt;"",$Q1703=""),AND($S1703="",$T1703&lt;&gt;""),AND($S1703&lt;&gt;"",$T1703=""),AND($V1703="",$W1703&lt;&gt;""),AND($V1703&lt;&gt;"",$W1703="")),"Há ano preenchido parcialmente: "&amp;TRIM(IF(AND($G1703="",$H1703&lt;&gt;""),"Ano 1 (falta valor unitário); ","")&amp;IF(AND($G1703&lt;&gt;"",$H1703=""),"Ano 1 (falta quantidade); ","")&amp;IF(AND($J1703="",$K1703&lt;&gt;""),"Ano 2 (falta valor unitário); ","")&amp;IF(AND($J1703&lt;&gt;"",$K1703=""),"Ano 2 (falta quantidade); ","")&amp;IF(AND($M1703="",$N1703&lt;&gt;""),"Ano 3 (falta valor unitário); ","")&amp;IF(AND($M1703&lt;&gt;"",$N1703=""),"Ano 3 (falta quantidade); ","")&amp;IF(AND($P1703="",$Q1703&lt;&gt;""),"Ano 4 (falta valor unitário); ","")&amp;IF(AND($P1703&lt;&gt;"",$Q1703=""),"Ano 4 (falta quantidade); ","")&amp;IF(AND($S1703="",$T1703&lt;&gt;""),"Ano 5 (falta valor unitário); ","")&amp;IF(AND($S1703&lt;&gt;"",$T1703=""),"Ano 5 (falta quantidade); ","")&amp;IF(AND($V1703="",$W1703&lt;&gt;""),"Ano 6 (falta valor unitário); ","")&amp;IF(AND($V1703&lt;&gt;"",$W1703=""),"Ano 6 (falta quantidade); ","")), IF(NOT(OR(AND($G1703&lt;&gt;"",$H1703&lt;&gt;""),AND($J1703&lt;&gt;"",$K1703&lt;&gt;""),AND($M1703&lt;&gt;"",$N1703&lt;&gt;""),AND($P1703&lt;&gt;"",$Q1703&lt;&gt;""),AND($S1703&lt;&gt;"",$T1703&lt;&gt;""),AND($V1703&lt;&gt;"",$W1703&lt;&gt;""))),"Informe pelo menos um ano completo com valor unitário e quantidade.",IF(AND($C1703&lt;&gt;"",$E1703&lt;&gt;"",LEFT(TRIM($C1703),1)&lt;&gt;LEFT(TRIM($E1703),1)),"Categoria e tipo estão incompatíveis.",IF(IF(OR($E1703="",$F1703=""),FALSE(),IFERROR(COUNTIF(INDIRECT("UNITS_"&amp;SUBSTITUTE(LEFT($E1703,FIND(" ",$E1703&amp;" ")-1),".","_")),$F1703)=0,TRUE())),"Unidade incompatível com o tipo selecionado.",IF(OR(AND(ISNUMBER(SEARCH("comunic",LOWER($B1703))),LEFT($E1703,3)&lt;&gt;"4.4"),AND(ISNUMBER(SEARCH("monitor",LOWER($B1703))),NOT(OR(LEFT($E1703,3)="1.5",LEFT($E1703,3)="2.5")))),"Revise a classificação do item conforme as regras de preenchimento.",IF(AND($B1703&lt;&gt;"",OR(ISNUMBER(SEARCH("outro",LOWER($B1703))),ISNUMBER(SEARCH("divers",LOWER($B1703))),ISNUMBER(SEARCH("kit",LOWER($B1703))),ISNUMBER(SEARCH("ferrament",LOWER($B1703))),ISNUMBER(SEARCH("epi",LOWER($B1703)))),NOT(OR($Z1703&lt;&gt;"",$AA1703&lt;&gt;""))),"Descrição muito genérica: detalhe melhor o item e registre o racional no memorial ou em anexo.",IF(AND($Y1703=0,$B1703&lt;&gt;"",OR($G1703&lt;&gt;"",$H1703&lt;&gt;"",$J1703&lt;&gt;"",$K1703&lt;&gt;"",$M1703&lt;&gt;"",$N1703&lt;&gt;"",$P1703&lt;&gt;"",$Q1703&lt;&gt;"",$S1703&lt;&gt;"",$T1703&lt;&gt;"",$V1703&lt;&gt;"",$W1703&lt;&gt;"")),"O item possui dados lançados, mas o total está zerado. Revise os valores informados.","")))))))))))))))</f>
        <v/>
      </c>
    </row>
    <row r="1704" spans="1:35" ht="14.25" customHeight="1" x14ac:dyDescent="0.25">
      <c r="A1704" s="57" t="str">
        <f t="shared" si="338"/>
        <v/>
      </c>
      <c r="B1704" s="58"/>
      <c r="C1704" s="58"/>
      <c r="D1704" s="58"/>
      <c r="E1704" s="58"/>
      <c r="F1704" s="58"/>
      <c r="G1704" s="269"/>
      <c r="H1704" s="59"/>
      <c r="I1704" s="273">
        <f t="shared" si="339"/>
        <v>0</v>
      </c>
      <c r="J1704" s="269"/>
      <c r="K1704" s="59"/>
      <c r="L1704" s="270">
        <f t="shared" si="340"/>
        <v>0</v>
      </c>
      <c r="M1704" s="269"/>
      <c r="N1704" s="59"/>
      <c r="O1704" s="270">
        <f t="shared" si="341"/>
        <v>0</v>
      </c>
      <c r="P1704" s="269"/>
      <c r="Q1704" s="59"/>
      <c r="R1704" s="271">
        <f t="shared" si="342"/>
        <v>0</v>
      </c>
      <c r="S1704" s="269"/>
      <c r="T1704" s="59"/>
      <c r="U1704" s="270">
        <f t="shared" si="343"/>
        <v>0</v>
      </c>
      <c r="V1704" s="269"/>
      <c r="W1704" s="59"/>
      <c r="X1704" s="270">
        <f t="shared" si="344"/>
        <v>0</v>
      </c>
      <c r="Y1704" s="270">
        <f t="shared" si="345"/>
        <v>0</v>
      </c>
      <c r="Z1704" s="58"/>
      <c r="AA1704" s="58"/>
      <c r="AB1704" s="60" t="str">
        <f t="shared" si="346"/>
        <v/>
      </c>
      <c r="AC1704" s="21" t="b">
        <f t="shared" si="347"/>
        <v>0</v>
      </c>
      <c r="AD1704" s="21" t="b">
        <f t="shared" si="348"/>
        <v>0</v>
      </c>
      <c r="AE1704" s="21" t="b">
        <f t="shared" si="349"/>
        <v>0</v>
      </c>
      <c r="AF1704" s="21" t="b">
        <f ca="1">OR(AND($AC1704,NOT($AD1704)),AND($AC1704,OR(AND($G1704="",$H1704&lt;&gt;""),AND($G1704&lt;&gt;"",$H1704=""),AND($J1704="",$K1704&lt;&gt;""),AND($J1704&lt;&gt;"",$K1704=""),AND($M1704="",$N1704&lt;&gt;""),AND($M1704&lt;&gt;"",$N1704=""),AND($P1704="",$Q1704&lt;&gt;""),AND($P1704&lt;&gt;"",$Q1704=""),AND($S1704="",$T1704&lt;&gt;""),AND($S1704&lt;&gt;"",$T1704=""),AND($V1704="",$W1704&lt;&gt;""),AND($V1704&lt;&gt;"",$W1704=""))),AND($C1704&lt;&gt;"",$E1704&lt;&gt;"",LEFT(TRIM($C1704),1)&lt;&gt;LEFT(TRIM($E1704),1)),IF(OR($E1704="",$F1704=""),FALSE(),IFERROR(COUNTIF(INDIRECT("UNITS_"&amp;SUBSTITUTE(LEFT($E1704,FIND(" ",$E1704&amp;" ")-1),".","_")),$F1704)=0,TRUE())),AND($B1704&lt;&gt;"",OR(ISNUMBER(SEARCH("outro",LOWER($B1704))),ISNUMBER(SEARCH("divers",LOWER($B1704))),ISNUMBER(SEARCH("etc",LOWER($B1704))))),OR(AND(ISNUMBER(SEARCH("comunic",LOWER($B1704))),LEFT($E1704,3)&lt;&gt;"4.4"),AND(ISNUMBER(SEARCH("monitor",LOWER($B1704))),NOT(OR(LEFT($E1704,3)="1.5",LEFT($E1704,3)="2.5")))),AND($B1704&lt;&gt;"",OR(LEFT($C1704,1)="1",LEFT($C1704,1)="2"),$D1704=""),AND($D1704&lt;&gt;"",NOT(OR(LEFT($C1704,1)="1",LEFT($C1704,1)="2"))),AND($D1704&lt;&gt;"",COUNTIF(' PROJETO'!$B$14:$B$16,$D1704)=0),IF($D1704="",FALSE(),IF(COUNTIF(' PROJETO'!$B$14:$B$16,$D1704)=0,FALSE(),IFERROR(INDEX(' PROJETO'!$C$14:$C$16,MATCH($D1704,' PROJETO'!$B$14:$B$16,0))&lt;&gt;"Sim",FALSE()))))</f>
        <v>0</v>
      </c>
      <c r="AG1704" s="21" t="b">
        <f>AND($AC1704,$Y1704&gt;'CONFG.  LISTAS'!$F$4,$Z1704="",$AA1704="")</f>
        <v>0</v>
      </c>
      <c r="AH1704" s="21" t="str">
        <f t="shared" si="350"/>
        <v/>
      </c>
      <c r="AI1704" s="43" t="str">
        <f ca="1">IF(NOT($AC1704),"",IF(OR($B1704="",$C1704="",$E1704="",$F1704=""),"Preencha descrição, categoria, tipo e unidade.",IF(AND($B1704&lt;&gt;"",OR(LEFT($C1704,1)="1",LEFT($C1704,1)="2"),$D1704=""),"Informe a prática de restauração para itens diretos.",IF(AND($D1704&lt;&gt;"",NOT(OR(LEFT($C1704,1)="1",LEFT($C1704,1)="2"))),"Custos indiretos não devem pertencer a uma prática específica.",IF(AND($D1704&lt;&gt;"",COUNTIF(' PROJETO'!$B$14:$B$16,$D1704)=0),"Prática de restauração inválida ou não cadastrada.",IF(IF($D1704="",FALSE(),IF(COUNTIF(' PROJETO'!$B$14:$B$16,$D1704)=0,FALSE(),IFERROR(INDEX(' PROJETO'!$C$14:$C$16,MATCH($D1704,' PROJETO'!$B$14:$B$16,0))&lt;&gt;"Sim",FALSE()))),"A prática informada no item não foi selecionada na aba Projeto.",IF(AND(MAX($I1704,$L1704,$O1704,$R1704,$U1704,$X1704)&gt;'CONFG.  LISTAS'!$F$4,NOT(OR($Z1704&lt;&gt;"",$AA1704&lt;&gt;""))),"Memorial de cálculo ou anexo obrigatório não informado para item acima do limite.",IF(OR(AND($G1704&lt;&gt;"",$H1704&lt;&gt;"",OR($G1704&lt;=0,$H1704&lt;=0)),AND($J1704&lt;&gt;"",$K1704&lt;&gt;"",OR($J1704&lt;=0,$K1704&lt;=0)),AND($M1704&lt;&gt;"",$N1704&lt;&gt;"",OR($M1704&lt;=0,$N1704&lt;=0)),AND($P1704&lt;&gt;"",$Q1704&lt;&gt;"",OR($P1704&lt;=0,$Q1704&lt;=0)),AND($S1704&lt;&gt;"",$T1704&lt;&gt;"",OR($S1704&lt;=0,$T1704&lt;=0)),AND($V1704&lt;&gt;"",$W1704&lt;&gt;"",OR($V1704&lt;=0,$W1704&lt;=0))),"Revise os valores informados: valor unitário e quantidade devem ser maiores que zero.",IF(OR(AND($G1704="",$H1704&lt;&gt;""),AND($G1704&lt;&gt;"",$H1704=""),AND($J1704="",$K1704&lt;&gt;""),AND($J1704&lt;&gt;"",$K1704=""),AND($M1704="",$N1704&lt;&gt;""),AND($M1704&lt;&gt;"",$N1704=""),AND($P1704="",$Q1704&lt;&gt;""),AND($P1704&lt;&gt;"",$Q1704=""),AND($S1704="",$T1704&lt;&gt;""),AND($S1704&lt;&gt;"",$T1704=""),AND($V1704="",$W1704&lt;&gt;""),AND($V1704&lt;&gt;"",$W1704="")),"Há ano preenchido parcialmente: "&amp;TRIM(IF(AND($G1704="",$H1704&lt;&gt;""),"Ano 1 (falta valor unitário); ","")&amp;IF(AND($G1704&lt;&gt;"",$H1704=""),"Ano 1 (falta quantidade); ","")&amp;IF(AND($J1704="",$K1704&lt;&gt;""),"Ano 2 (falta valor unitário); ","")&amp;IF(AND($J1704&lt;&gt;"",$K1704=""),"Ano 2 (falta quantidade); ","")&amp;IF(AND($M1704="",$N1704&lt;&gt;""),"Ano 3 (falta valor unitário); ","")&amp;IF(AND($M1704&lt;&gt;"",$N1704=""),"Ano 3 (falta quantidade); ","")&amp;IF(AND($P1704="",$Q1704&lt;&gt;""),"Ano 4 (falta valor unitário); ","")&amp;IF(AND($P1704&lt;&gt;"",$Q1704=""),"Ano 4 (falta quantidade); ","")&amp;IF(AND($S1704="",$T1704&lt;&gt;""),"Ano 5 (falta valor unitário); ","")&amp;IF(AND($S1704&lt;&gt;"",$T1704=""),"Ano 5 (falta quantidade); ","")&amp;IF(AND($V1704="",$W1704&lt;&gt;""),"Ano 6 (falta valor unitário); ","")&amp;IF(AND($V1704&lt;&gt;"",$W1704=""),"Ano 6 (falta quantidade); ","")), IF(NOT(OR(AND($G1704&lt;&gt;"",$H1704&lt;&gt;""),AND($J1704&lt;&gt;"",$K1704&lt;&gt;""),AND($M1704&lt;&gt;"",$N1704&lt;&gt;""),AND($P1704&lt;&gt;"",$Q1704&lt;&gt;""),AND($S1704&lt;&gt;"",$T1704&lt;&gt;""),AND($V1704&lt;&gt;"",$W1704&lt;&gt;""))),"Informe pelo menos um ano completo com valor unitário e quantidade.",IF(AND($C1704&lt;&gt;"",$E1704&lt;&gt;"",LEFT(TRIM($C1704),1)&lt;&gt;LEFT(TRIM($E1704),1)),"Categoria e tipo estão incompatíveis.",IF(IF(OR($E1704="",$F1704=""),FALSE(),IFERROR(COUNTIF(INDIRECT("UNITS_"&amp;SUBSTITUTE(LEFT($E1704,FIND(" ",$E1704&amp;" ")-1),".","_")),$F1704)=0,TRUE())),"Unidade incompatível com o tipo selecionado.",IF(OR(AND(ISNUMBER(SEARCH("comunic",LOWER($B1704))),LEFT($E1704,3)&lt;&gt;"4.4"),AND(ISNUMBER(SEARCH("monitor",LOWER($B1704))),NOT(OR(LEFT($E1704,3)="1.5",LEFT($E1704,3)="2.5")))),"Revise a classificação do item conforme as regras de preenchimento.",IF(AND($B1704&lt;&gt;"",OR(ISNUMBER(SEARCH("outro",LOWER($B1704))),ISNUMBER(SEARCH("divers",LOWER($B1704))),ISNUMBER(SEARCH("kit",LOWER($B1704))),ISNUMBER(SEARCH("ferrament",LOWER($B1704))),ISNUMBER(SEARCH("epi",LOWER($B1704)))),NOT(OR($Z1704&lt;&gt;"",$AA1704&lt;&gt;""))),"Descrição muito genérica: detalhe melhor o item e registre o racional no memorial ou em anexo.",IF(AND($Y1704=0,$B1704&lt;&gt;"",OR($G1704&lt;&gt;"",$H1704&lt;&gt;"",$J1704&lt;&gt;"",$K1704&lt;&gt;"",$M1704&lt;&gt;"",$N1704&lt;&gt;"",$P1704&lt;&gt;"",$Q1704&lt;&gt;"",$S1704&lt;&gt;"",$T1704&lt;&gt;"",$V1704&lt;&gt;"",$W1704&lt;&gt;"")),"O item possui dados lançados, mas o total está zerado. Revise os valores informados.","")))))))))))))))</f>
        <v/>
      </c>
    </row>
    <row r="1705" spans="1:35" ht="14.25" customHeight="1" x14ac:dyDescent="0.25">
      <c r="A1705" s="57" t="str">
        <f t="shared" si="338"/>
        <v/>
      </c>
      <c r="B1705" s="61"/>
      <c r="C1705" s="61"/>
      <c r="D1705" s="58"/>
      <c r="E1705" s="61"/>
      <c r="F1705" s="61"/>
      <c r="G1705" s="272"/>
      <c r="H1705" s="62"/>
      <c r="I1705" s="273">
        <f t="shared" si="339"/>
        <v>0</v>
      </c>
      <c r="J1705" s="272"/>
      <c r="K1705" s="62"/>
      <c r="L1705" s="270">
        <f t="shared" si="340"/>
        <v>0</v>
      </c>
      <c r="M1705" s="272"/>
      <c r="N1705" s="62"/>
      <c r="O1705" s="270">
        <f t="shared" si="341"/>
        <v>0</v>
      </c>
      <c r="P1705" s="272"/>
      <c r="Q1705" s="62"/>
      <c r="R1705" s="271">
        <f t="shared" si="342"/>
        <v>0</v>
      </c>
      <c r="S1705" s="272"/>
      <c r="T1705" s="62"/>
      <c r="U1705" s="270">
        <f t="shared" si="343"/>
        <v>0</v>
      </c>
      <c r="V1705" s="272"/>
      <c r="W1705" s="62"/>
      <c r="X1705" s="270">
        <f t="shared" si="344"/>
        <v>0</v>
      </c>
      <c r="Y1705" s="270">
        <f t="shared" si="345"/>
        <v>0</v>
      </c>
      <c r="Z1705" s="61"/>
      <c r="AA1705" s="61"/>
      <c r="AB1705" s="60" t="str">
        <f t="shared" si="346"/>
        <v/>
      </c>
      <c r="AC1705" s="21" t="b">
        <f t="shared" si="347"/>
        <v>0</v>
      </c>
      <c r="AD1705" s="21" t="b">
        <f t="shared" si="348"/>
        <v>0</v>
      </c>
      <c r="AE1705" s="21" t="b">
        <f t="shared" si="349"/>
        <v>0</v>
      </c>
      <c r="AF1705" s="21" t="b">
        <f ca="1">OR(AND($AC1705,NOT($AD1705)),AND($AC1705,OR(AND($G1705="",$H1705&lt;&gt;""),AND($G1705&lt;&gt;"",$H1705=""),AND($J1705="",$K1705&lt;&gt;""),AND($J1705&lt;&gt;"",$K1705=""),AND($M1705="",$N1705&lt;&gt;""),AND($M1705&lt;&gt;"",$N1705=""),AND($P1705="",$Q1705&lt;&gt;""),AND($P1705&lt;&gt;"",$Q1705=""),AND($S1705="",$T1705&lt;&gt;""),AND($S1705&lt;&gt;"",$T1705=""),AND($V1705="",$W1705&lt;&gt;""),AND($V1705&lt;&gt;"",$W1705=""))),AND($C1705&lt;&gt;"",$E1705&lt;&gt;"",LEFT(TRIM($C1705),1)&lt;&gt;LEFT(TRIM($E1705),1)),IF(OR($E1705="",$F1705=""),FALSE(),IFERROR(COUNTIF(INDIRECT("UNITS_"&amp;SUBSTITUTE(LEFT($E1705,FIND(" ",$E1705&amp;" ")-1),".","_")),$F1705)=0,TRUE())),AND($B1705&lt;&gt;"",OR(ISNUMBER(SEARCH("outro",LOWER($B1705))),ISNUMBER(SEARCH("divers",LOWER($B1705))),ISNUMBER(SEARCH("etc",LOWER($B1705))))),OR(AND(ISNUMBER(SEARCH("comunic",LOWER($B1705))),LEFT($E1705,3)&lt;&gt;"4.4"),AND(ISNUMBER(SEARCH("monitor",LOWER($B1705))),NOT(OR(LEFT($E1705,3)="1.5",LEFT($E1705,3)="2.5")))),AND($B1705&lt;&gt;"",OR(LEFT($C1705,1)="1",LEFT($C1705,1)="2"),$D1705=""),AND($D1705&lt;&gt;"",NOT(OR(LEFT($C1705,1)="1",LEFT($C1705,1)="2"))),AND($D1705&lt;&gt;"",COUNTIF(' PROJETO'!$B$14:$B$16,$D1705)=0),IF($D1705="",FALSE(),IF(COUNTIF(' PROJETO'!$B$14:$B$16,$D1705)=0,FALSE(),IFERROR(INDEX(' PROJETO'!$C$14:$C$16,MATCH($D1705,' PROJETO'!$B$14:$B$16,0))&lt;&gt;"Sim",FALSE()))))</f>
        <v>0</v>
      </c>
      <c r="AG1705" s="21" t="b">
        <f>AND($AC1705,$Y1705&gt;'CONFG.  LISTAS'!$F$4,$Z1705="",$AA1705="")</f>
        <v>0</v>
      </c>
      <c r="AH1705" s="21" t="str">
        <f t="shared" si="350"/>
        <v/>
      </c>
      <c r="AI1705" s="43" t="str">
        <f ca="1">IF(NOT($AC1705),"",IF(OR($B1705="",$C1705="",$E1705="",$F1705=""),"Preencha descrição, categoria, tipo e unidade.",IF(AND($B1705&lt;&gt;"",OR(LEFT($C1705,1)="1",LEFT($C1705,1)="2"),$D1705=""),"Informe a prática de restauração para itens diretos.",IF(AND($D1705&lt;&gt;"",NOT(OR(LEFT($C1705,1)="1",LEFT($C1705,1)="2"))),"Custos indiretos não devem pertencer a uma prática específica.",IF(AND($D1705&lt;&gt;"",COUNTIF(' PROJETO'!$B$14:$B$16,$D1705)=0),"Prática de restauração inválida ou não cadastrada.",IF(IF($D1705="",FALSE(),IF(COUNTIF(' PROJETO'!$B$14:$B$16,$D1705)=0,FALSE(),IFERROR(INDEX(' PROJETO'!$C$14:$C$16,MATCH($D1705,' PROJETO'!$B$14:$B$16,0))&lt;&gt;"Sim",FALSE()))),"A prática informada no item não foi selecionada na aba Projeto.",IF(AND(MAX($I1705,$L1705,$O1705,$R1705,$U1705,$X1705)&gt;'CONFG.  LISTAS'!$F$4,NOT(OR($Z1705&lt;&gt;"",$AA1705&lt;&gt;""))),"Memorial de cálculo ou anexo obrigatório não informado para item acima do limite.",IF(OR(AND($G1705&lt;&gt;"",$H1705&lt;&gt;"",OR($G1705&lt;=0,$H1705&lt;=0)),AND($J1705&lt;&gt;"",$K1705&lt;&gt;"",OR($J1705&lt;=0,$K1705&lt;=0)),AND($M1705&lt;&gt;"",$N1705&lt;&gt;"",OR($M1705&lt;=0,$N1705&lt;=0)),AND($P1705&lt;&gt;"",$Q1705&lt;&gt;"",OR($P1705&lt;=0,$Q1705&lt;=0)),AND($S1705&lt;&gt;"",$T1705&lt;&gt;"",OR($S1705&lt;=0,$T1705&lt;=0)),AND($V1705&lt;&gt;"",$W1705&lt;&gt;"",OR($V1705&lt;=0,$W1705&lt;=0))),"Revise os valores informados: valor unitário e quantidade devem ser maiores que zero.",IF(OR(AND($G1705="",$H1705&lt;&gt;""),AND($G1705&lt;&gt;"",$H1705=""),AND($J1705="",$K1705&lt;&gt;""),AND($J1705&lt;&gt;"",$K1705=""),AND($M1705="",$N1705&lt;&gt;""),AND($M1705&lt;&gt;"",$N1705=""),AND($P1705="",$Q1705&lt;&gt;""),AND($P1705&lt;&gt;"",$Q1705=""),AND($S1705="",$T1705&lt;&gt;""),AND($S1705&lt;&gt;"",$T1705=""),AND($V1705="",$W1705&lt;&gt;""),AND($V1705&lt;&gt;"",$W1705="")),"Há ano preenchido parcialmente: "&amp;TRIM(IF(AND($G1705="",$H1705&lt;&gt;""),"Ano 1 (falta valor unitário); ","")&amp;IF(AND($G1705&lt;&gt;"",$H1705=""),"Ano 1 (falta quantidade); ","")&amp;IF(AND($J1705="",$K1705&lt;&gt;""),"Ano 2 (falta valor unitário); ","")&amp;IF(AND($J1705&lt;&gt;"",$K1705=""),"Ano 2 (falta quantidade); ","")&amp;IF(AND($M1705="",$N1705&lt;&gt;""),"Ano 3 (falta valor unitário); ","")&amp;IF(AND($M1705&lt;&gt;"",$N1705=""),"Ano 3 (falta quantidade); ","")&amp;IF(AND($P1705="",$Q1705&lt;&gt;""),"Ano 4 (falta valor unitário); ","")&amp;IF(AND($P1705&lt;&gt;"",$Q1705=""),"Ano 4 (falta quantidade); ","")&amp;IF(AND($S1705="",$T1705&lt;&gt;""),"Ano 5 (falta valor unitário); ","")&amp;IF(AND($S1705&lt;&gt;"",$T1705=""),"Ano 5 (falta quantidade); ","")&amp;IF(AND($V1705="",$W1705&lt;&gt;""),"Ano 6 (falta valor unitário); ","")&amp;IF(AND($V1705&lt;&gt;"",$W1705=""),"Ano 6 (falta quantidade); ","")), IF(NOT(OR(AND($G1705&lt;&gt;"",$H1705&lt;&gt;""),AND($J1705&lt;&gt;"",$K1705&lt;&gt;""),AND($M1705&lt;&gt;"",$N1705&lt;&gt;""),AND($P1705&lt;&gt;"",$Q1705&lt;&gt;""),AND($S1705&lt;&gt;"",$T1705&lt;&gt;""),AND($V1705&lt;&gt;"",$W1705&lt;&gt;""))),"Informe pelo menos um ano completo com valor unitário e quantidade.",IF(AND($C1705&lt;&gt;"",$E1705&lt;&gt;"",LEFT(TRIM($C1705),1)&lt;&gt;LEFT(TRIM($E1705),1)),"Categoria e tipo estão incompatíveis.",IF(IF(OR($E1705="",$F1705=""),FALSE(),IFERROR(COUNTIF(INDIRECT("UNITS_"&amp;SUBSTITUTE(LEFT($E1705,FIND(" ",$E1705&amp;" ")-1),".","_")),$F1705)=0,TRUE())),"Unidade incompatível com o tipo selecionado.",IF(OR(AND(ISNUMBER(SEARCH("comunic",LOWER($B1705))),LEFT($E1705,3)&lt;&gt;"4.4"),AND(ISNUMBER(SEARCH("monitor",LOWER($B1705))),NOT(OR(LEFT($E1705,3)="1.5",LEFT($E1705,3)="2.5")))),"Revise a classificação do item conforme as regras de preenchimento.",IF(AND($B1705&lt;&gt;"",OR(ISNUMBER(SEARCH("outro",LOWER($B1705))),ISNUMBER(SEARCH("divers",LOWER($B1705))),ISNUMBER(SEARCH("kit",LOWER($B1705))),ISNUMBER(SEARCH("ferrament",LOWER($B1705))),ISNUMBER(SEARCH("epi",LOWER($B1705)))),NOT(OR($Z1705&lt;&gt;"",$AA1705&lt;&gt;""))),"Descrição muito genérica: detalhe melhor o item e registre o racional no memorial ou em anexo.",IF(AND($Y1705=0,$B1705&lt;&gt;"",OR($G1705&lt;&gt;"",$H1705&lt;&gt;"",$J1705&lt;&gt;"",$K1705&lt;&gt;"",$M1705&lt;&gt;"",$N1705&lt;&gt;"",$P1705&lt;&gt;"",$Q1705&lt;&gt;"",$S1705&lt;&gt;"",$T1705&lt;&gt;"",$V1705&lt;&gt;"",$W1705&lt;&gt;"")),"O item possui dados lançados, mas o total está zerado. Revise os valores informados.","")))))))))))))))</f>
        <v/>
      </c>
    </row>
    <row r="1706" spans="1:35" ht="14.25" customHeight="1" x14ac:dyDescent="0.25">
      <c r="A1706" s="57" t="str">
        <f t="shared" si="338"/>
        <v/>
      </c>
      <c r="B1706" s="58"/>
      <c r="C1706" s="58"/>
      <c r="D1706" s="58"/>
      <c r="E1706" s="58"/>
      <c r="F1706" s="58"/>
      <c r="G1706" s="269"/>
      <c r="H1706" s="59"/>
      <c r="I1706" s="273">
        <f t="shared" si="339"/>
        <v>0</v>
      </c>
      <c r="J1706" s="269"/>
      <c r="K1706" s="59"/>
      <c r="L1706" s="270">
        <f t="shared" si="340"/>
        <v>0</v>
      </c>
      <c r="M1706" s="269"/>
      <c r="N1706" s="59"/>
      <c r="O1706" s="270">
        <f t="shared" si="341"/>
        <v>0</v>
      </c>
      <c r="P1706" s="269"/>
      <c r="Q1706" s="59"/>
      <c r="R1706" s="271">
        <f t="shared" si="342"/>
        <v>0</v>
      </c>
      <c r="S1706" s="269"/>
      <c r="T1706" s="59"/>
      <c r="U1706" s="270">
        <f t="shared" si="343"/>
        <v>0</v>
      </c>
      <c r="V1706" s="269"/>
      <c r="W1706" s="59"/>
      <c r="X1706" s="270">
        <f t="shared" si="344"/>
        <v>0</v>
      </c>
      <c r="Y1706" s="270">
        <f t="shared" si="345"/>
        <v>0</v>
      </c>
      <c r="Z1706" s="58"/>
      <c r="AA1706" s="58"/>
      <c r="AB1706" s="60" t="str">
        <f t="shared" si="346"/>
        <v/>
      </c>
      <c r="AC1706" s="21" t="b">
        <f t="shared" si="347"/>
        <v>0</v>
      </c>
      <c r="AD1706" s="21" t="b">
        <f t="shared" si="348"/>
        <v>0</v>
      </c>
      <c r="AE1706" s="21" t="b">
        <f t="shared" si="349"/>
        <v>0</v>
      </c>
      <c r="AF1706" s="21" t="b">
        <f ca="1">OR(AND($AC1706,NOT($AD1706)),AND($AC1706,OR(AND($G1706="",$H1706&lt;&gt;""),AND($G1706&lt;&gt;"",$H1706=""),AND($J1706="",$K1706&lt;&gt;""),AND($J1706&lt;&gt;"",$K1706=""),AND($M1706="",$N1706&lt;&gt;""),AND($M1706&lt;&gt;"",$N1706=""),AND($P1706="",$Q1706&lt;&gt;""),AND($P1706&lt;&gt;"",$Q1706=""),AND($S1706="",$T1706&lt;&gt;""),AND($S1706&lt;&gt;"",$T1706=""),AND($V1706="",$W1706&lt;&gt;""),AND($V1706&lt;&gt;"",$W1706=""))),AND($C1706&lt;&gt;"",$E1706&lt;&gt;"",LEFT(TRIM($C1706),1)&lt;&gt;LEFT(TRIM($E1706),1)),IF(OR($E1706="",$F1706=""),FALSE(),IFERROR(COUNTIF(INDIRECT("UNITS_"&amp;SUBSTITUTE(LEFT($E1706,FIND(" ",$E1706&amp;" ")-1),".","_")),$F1706)=0,TRUE())),AND($B1706&lt;&gt;"",OR(ISNUMBER(SEARCH("outro",LOWER($B1706))),ISNUMBER(SEARCH("divers",LOWER($B1706))),ISNUMBER(SEARCH("etc",LOWER($B1706))))),OR(AND(ISNUMBER(SEARCH("comunic",LOWER($B1706))),LEFT($E1706,3)&lt;&gt;"4.4"),AND(ISNUMBER(SEARCH("monitor",LOWER($B1706))),NOT(OR(LEFT($E1706,3)="1.5",LEFT($E1706,3)="2.5")))),AND($B1706&lt;&gt;"",OR(LEFT($C1706,1)="1",LEFT($C1706,1)="2"),$D1706=""),AND($D1706&lt;&gt;"",NOT(OR(LEFT($C1706,1)="1",LEFT($C1706,1)="2"))),AND($D1706&lt;&gt;"",COUNTIF(' PROJETO'!$B$14:$B$16,$D1706)=0),IF($D1706="",FALSE(),IF(COUNTIF(' PROJETO'!$B$14:$B$16,$D1706)=0,FALSE(),IFERROR(INDEX(' PROJETO'!$C$14:$C$16,MATCH($D1706,' PROJETO'!$B$14:$B$16,0))&lt;&gt;"Sim",FALSE()))))</f>
        <v>0</v>
      </c>
      <c r="AG1706" s="21" t="b">
        <f>AND($AC1706,$Y1706&gt;'CONFG.  LISTAS'!$F$4,$Z1706="",$AA1706="")</f>
        <v>0</v>
      </c>
      <c r="AH1706" s="21" t="str">
        <f t="shared" si="350"/>
        <v/>
      </c>
      <c r="AI1706" s="43" t="str">
        <f ca="1">IF(NOT($AC1706),"",IF(OR($B1706="",$C1706="",$E1706="",$F1706=""),"Preencha descrição, categoria, tipo e unidade.",IF(AND($B1706&lt;&gt;"",OR(LEFT($C1706,1)="1",LEFT($C1706,1)="2"),$D1706=""),"Informe a prática de restauração para itens diretos.",IF(AND($D1706&lt;&gt;"",NOT(OR(LEFT($C1706,1)="1",LEFT($C1706,1)="2"))),"Custos indiretos não devem pertencer a uma prática específica.",IF(AND($D1706&lt;&gt;"",COUNTIF(' PROJETO'!$B$14:$B$16,$D1706)=0),"Prática de restauração inválida ou não cadastrada.",IF(IF($D1706="",FALSE(),IF(COUNTIF(' PROJETO'!$B$14:$B$16,$D1706)=0,FALSE(),IFERROR(INDEX(' PROJETO'!$C$14:$C$16,MATCH($D1706,' PROJETO'!$B$14:$B$16,0))&lt;&gt;"Sim",FALSE()))),"A prática informada no item não foi selecionada na aba Projeto.",IF(AND(MAX($I1706,$L1706,$O1706,$R1706,$U1706,$X1706)&gt;'CONFG.  LISTAS'!$F$4,NOT(OR($Z1706&lt;&gt;"",$AA1706&lt;&gt;""))),"Memorial de cálculo ou anexo obrigatório não informado para item acima do limite.",IF(OR(AND($G1706&lt;&gt;"",$H1706&lt;&gt;"",OR($G1706&lt;=0,$H1706&lt;=0)),AND($J1706&lt;&gt;"",$K1706&lt;&gt;"",OR($J1706&lt;=0,$K1706&lt;=0)),AND($M1706&lt;&gt;"",$N1706&lt;&gt;"",OR($M1706&lt;=0,$N1706&lt;=0)),AND($P1706&lt;&gt;"",$Q1706&lt;&gt;"",OR($P1706&lt;=0,$Q1706&lt;=0)),AND($S1706&lt;&gt;"",$T1706&lt;&gt;"",OR($S1706&lt;=0,$T1706&lt;=0)),AND($V1706&lt;&gt;"",$W1706&lt;&gt;"",OR($V1706&lt;=0,$W1706&lt;=0))),"Revise os valores informados: valor unitário e quantidade devem ser maiores que zero.",IF(OR(AND($G1706="",$H1706&lt;&gt;""),AND($G1706&lt;&gt;"",$H1706=""),AND($J1706="",$K1706&lt;&gt;""),AND($J1706&lt;&gt;"",$K1706=""),AND($M1706="",$N1706&lt;&gt;""),AND($M1706&lt;&gt;"",$N1706=""),AND($P1706="",$Q1706&lt;&gt;""),AND($P1706&lt;&gt;"",$Q1706=""),AND($S1706="",$T1706&lt;&gt;""),AND($S1706&lt;&gt;"",$T1706=""),AND($V1706="",$W1706&lt;&gt;""),AND($V1706&lt;&gt;"",$W1706="")),"Há ano preenchido parcialmente: "&amp;TRIM(IF(AND($G1706="",$H1706&lt;&gt;""),"Ano 1 (falta valor unitário); ","")&amp;IF(AND($G1706&lt;&gt;"",$H1706=""),"Ano 1 (falta quantidade); ","")&amp;IF(AND($J1706="",$K1706&lt;&gt;""),"Ano 2 (falta valor unitário); ","")&amp;IF(AND($J1706&lt;&gt;"",$K1706=""),"Ano 2 (falta quantidade); ","")&amp;IF(AND($M1706="",$N1706&lt;&gt;""),"Ano 3 (falta valor unitário); ","")&amp;IF(AND($M1706&lt;&gt;"",$N1706=""),"Ano 3 (falta quantidade); ","")&amp;IF(AND($P1706="",$Q1706&lt;&gt;""),"Ano 4 (falta valor unitário); ","")&amp;IF(AND($P1706&lt;&gt;"",$Q1706=""),"Ano 4 (falta quantidade); ","")&amp;IF(AND($S1706="",$T1706&lt;&gt;""),"Ano 5 (falta valor unitário); ","")&amp;IF(AND($S1706&lt;&gt;"",$T1706=""),"Ano 5 (falta quantidade); ","")&amp;IF(AND($V1706="",$W1706&lt;&gt;""),"Ano 6 (falta valor unitário); ","")&amp;IF(AND($V1706&lt;&gt;"",$W1706=""),"Ano 6 (falta quantidade); ","")), IF(NOT(OR(AND($G1706&lt;&gt;"",$H1706&lt;&gt;""),AND($J1706&lt;&gt;"",$K1706&lt;&gt;""),AND($M1706&lt;&gt;"",$N1706&lt;&gt;""),AND($P1706&lt;&gt;"",$Q1706&lt;&gt;""),AND($S1706&lt;&gt;"",$T1706&lt;&gt;""),AND($V1706&lt;&gt;"",$W1706&lt;&gt;""))),"Informe pelo menos um ano completo com valor unitário e quantidade.",IF(AND($C1706&lt;&gt;"",$E1706&lt;&gt;"",LEFT(TRIM($C1706),1)&lt;&gt;LEFT(TRIM($E1706),1)),"Categoria e tipo estão incompatíveis.",IF(IF(OR($E1706="",$F1706=""),FALSE(),IFERROR(COUNTIF(INDIRECT("UNITS_"&amp;SUBSTITUTE(LEFT($E1706,FIND(" ",$E1706&amp;" ")-1),".","_")),$F1706)=0,TRUE())),"Unidade incompatível com o tipo selecionado.",IF(OR(AND(ISNUMBER(SEARCH("comunic",LOWER($B1706))),LEFT($E1706,3)&lt;&gt;"4.4"),AND(ISNUMBER(SEARCH("monitor",LOWER($B1706))),NOT(OR(LEFT($E1706,3)="1.5",LEFT($E1706,3)="2.5")))),"Revise a classificação do item conforme as regras de preenchimento.",IF(AND($B1706&lt;&gt;"",OR(ISNUMBER(SEARCH("outro",LOWER($B1706))),ISNUMBER(SEARCH("divers",LOWER($B1706))),ISNUMBER(SEARCH("kit",LOWER($B1706))),ISNUMBER(SEARCH("ferrament",LOWER($B1706))),ISNUMBER(SEARCH("epi",LOWER($B1706)))),NOT(OR($Z1706&lt;&gt;"",$AA1706&lt;&gt;""))),"Descrição muito genérica: detalhe melhor o item e registre o racional no memorial ou em anexo.",IF(AND($Y1706=0,$B1706&lt;&gt;"",OR($G1706&lt;&gt;"",$H1706&lt;&gt;"",$J1706&lt;&gt;"",$K1706&lt;&gt;"",$M1706&lt;&gt;"",$N1706&lt;&gt;"",$P1706&lt;&gt;"",$Q1706&lt;&gt;"",$S1706&lt;&gt;"",$T1706&lt;&gt;"",$V1706&lt;&gt;"",$W1706&lt;&gt;"")),"O item possui dados lançados, mas o total está zerado. Revise os valores informados.","")))))))))))))))</f>
        <v/>
      </c>
    </row>
    <row r="1707" spans="1:35" ht="14.25" customHeight="1" x14ac:dyDescent="0.25">
      <c r="A1707" s="57" t="str">
        <f t="shared" si="338"/>
        <v/>
      </c>
      <c r="B1707" s="61"/>
      <c r="C1707" s="61"/>
      <c r="D1707" s="58"/>
      <c r="E1707" s="61"/>
      <c r="F1707" s="61"/>
      <c r="G1707" s="272"/>
      <c r="H1707" s="62"/>
      <c r="I1707" s="273">
        <f t="shared" si="339"/>
        <v>0</v>
      </c>
      <c r="J1707" s="272"/>
      <c r="K1707" s="62"/>
      <c r="L1707" s="270">
        <f t="shared" si="340"/>
        <v>0</v>
      </c>
      <c r="M1707" s="272"/>
      <c r="N1707" s="62"/>
      <c r="O1707" s="270">
        <f t="shared" si="341"/>
        <v>0</v>
      </c>
      <c r="P1707" s="272"/>
      <c r="Q1707" s="62"/>
      <c r="R1707" s="271">
        <f t="shared" si="342"/>
        <v>0</v>
      </c>
      <c r="S1707" s="272"/>
      <c r="T1707" s="62"/>
      <c r="U1707" s="270">
        <f t="shared" si="343"/>
        <v>0</v>
      </c>
      <c r="V1707" s="272"/>
      <c r="W1707" s="62"/>
      <c r="X1707" s="270">
        <f t="shared" si="344"/>
        <v>0</v>
      </c>
      <c r="Y1707" s="270">
        <f t="shared" si="345"/>
        <v>0</v>
      </c>
      <c r="Z1707" s="61"/>
      <c r="AA1707" s="61"/>
      <c r="AB1707" s="60" t="str">
        <f t="shared" si="346"/>
        <v/>
      </c>
      <c r="AC1707" s="21" t="b">
        <f t="shared" si="347"/>
        <v>0</v>
      </c>
      <c r="AD1707" s="21" t="b">
        <f t="shared" si="348"/>
        <v>0</v>
      </c>
      <c r="AE1707" s="21" t="b">
        <f t="shared" si="349"/>
        <v>0</v>
      </c>
      <c r="AF1707" s="21" t="b">
        <f ca="1">OR(AND($AC1707,NOT($AD1707)),AND($AC1707,OR(AND($G1707="",$H1707&lt;&gt;""),AND($G1707&lt;&gt;"",$H1707=""),AND($J1707="",$K1707&lt;&gt;""),AND($J1707&lt;&gt;"",$K1707=""),AND($M1707="",$N1707&lt;&gt;""),AND($M1707&lt;&gt;"",$N1707=""),AND($P1707="",$Q1707&lt;&gt;""),AND($P1707&lt;&gt;"",$Q1707=""),AND($S1707="",$T1707&lt;&gt;""),AND($S1707&lt;&gt;"",$T1707=""),AND($V1707="",$W1707&lt;&gt;""),AND($V1707&lt;&gt;"",$W1707=""))),AND($C1707&lt;&gt;"",$E1707&lt;&gt;"",LEFT(TRIM($C1707),1)&lt;&gt;LEFT(TRIM($E1707),1)),IF(OR($E1707="",$F1707=""),FALSE(),IFERROR(COUNTIF(INDIRECT("UNITS_"&amp;SUBSTITUTE(LEFT($E1707,FIND(" ",$E1707&amp;" ")-1),".","_")),$F1707)=0,TRUE())),AND($B1707&lt;&gt;"",OR(ISNUMBER(SEARCH("outro",LOWER($B1707))),ISNUMBER(SEARCH("divers",LOWER($B1707))),ISNUMBER(SEARCH("etc",LOWER($B1707))))),OR(AND(ISNUMBER(SEARCH("comunic",LOWER($B1707))),LEFT($E1707,3)&lt;&gt;"4.4"),AND(ISNUMBER(SEARCH("monitor",LOWER($B1707))),NOT(OR(LEFT($E1707,3)="1.5",LEFT($E1707,3)="2.5")))),AND($B1707&lt;&gt;"",OR(LEFT($C1707,1)="1",LEFT($C1707,1)="2"),$D1707=""),AND($D1707&lt;&gt;"",NOT(OR(LEFT($C1707,1)="1",LEFT($C1707,1)="2"))),AND($D1707&lt;&gt;"",COUNTIF(' PROJETO'!$B$14:$B$16,$D1707)=0),IF($D1707="",FALSE(),IF(COUNTIF(' PROJETO'!$B$14:$B$16,$D1707)=0,FALSE(),IFERROR(INDEX(' PROJETO'!$C$14:$C$16,MATCH($D1707,' PROJETO'!$B$14:$B$16,0))&lt;&gt;"Sim",FALSE()))))</f>
        <v>0</v>
      </c>
      <c r="AG1707" s="21" t="b">
        <f>AND($AC1707,$Y1707&gt;'CONFG.  LISTAS'!$F$4,$Z1707="",$AA1707="")</f>
        <v>0</v>
      </c>
      <c r="AH1707" s="21" t="str">
        <f t="shared" si="350"/>
        <v/>
      </c>
      <c r="AI1707" s="43" t="str">
        <f ca="1">IF(NOT($AC1707),"",IF(OR($B1707="",$C1707="",$E1707="",$F1707=""),"Preencha descrição, categoria, tipo e unidade.",IF(AND($B1707&lt;&gt;"",OR(LEFT($C1707,1)="1",LEFT($C1707,1)="2"),$D1707=""),"Informe a prática de restauração para itens diretos.",IF(AND($D1707&lt;&gt;"",NOT(OR(LEFT($C1707,1)="1",LEFT($C1707,1)="2"))),"Custos indiretos não devem pertencer a uma prática específica.",IF(AND($D1707&lt;&gt;"",COUNTIF(' PROJETO'!$B$14:$B$16,$D1707)=0),"Prática de restauração inválida ou não cadastrada.",IF(IF($D1707="",FALSE(),IF(COUNTIF(' PROJETO'!$B$14:$B$16,$D1707)=0,FALSE(),IFERROR(INDEX(' PROJETO'!$C$14:$C$16,MATCH($D1707,' PROJETO'!$B$14:$B$16,0))&lt;&gt;"Sim",FALSE()))),"A prática informada no item não foi selecionada na aba Projeto.",IF(AND(MAX($I1707,$L1707,$O1707,$R1707,$U1707,$X1707)&gt;'CONFG.  LISTAS'!$F$4,NOT(OR($Z1707&lt;&gt;"",$AA1707&lt;&gt;""))),"Memorial de cálculo ou anexo obrigatório não informado para item acima do limite.",IF(OR(AND($G1707&lt;&gt;"",$H1707&lt;&gt;"",OR($G1707&lt;=0,$H1707&lt;=0)),AND($J1707&lt;&gt;"",$K1707&lt;&gt;"",OR($J1707&lt;=0,$K1707&lt;=0)),AND($M1707&lt;&gt;"",$N1707&lt;&gt;"",OR($M1707&lt;=0,$N1707&lt;=0)),AND($P1707&lt;&gt;"",$Q1707&lt;&gt;"",OR($P1707&lt;=0,$Q1707&lt;=0)),AND($S1707&lt;&gt;"",$T1707&lt;&gt;"",OR($S1707&lt;=0,$T1707&lt;=0)),AND($V1707&lt;&gt;"",$W1707&lt;&gt;"",OR($V1707&lt;=0,$W1707&lt;=0))),"Revise os valores informados: valor unitário e quantidade devem ser maiores que zero.",IF(OR(AND($G1707="",$H1707&lt;&gt;""),AND($G1707&lt;&gt;"",$H1707=""),AND($J1707="",$K1707&lt;&gt;""),AND($J1707&lt;&gt;"",$K1707=""),AND($M1707="",$N1707&lt;&gt;""),AND($M1707&lt;&gt;"",$N1707=""),AND($P1707="",$Q1707&lt;&gt;""),AND($P1707&lt;&gt;"",$Q1707=""),AND($S1707="",$T1707&lt;&gt;""),AND($S1707&lt;&gt;"",$T1707=""),AND($V1707="",$W1707&lt;&gt;""),AND($V1707&lt;&gt;"",$W1707="")),"Há ano preenchido parcialmente: "&amp;TRIM(IF(AND($G1707="",$H1707&lt;&gt;""),"Ano 1 (falta valor unitário); ","")&amp;IF(AND($G1707&lt;&gt;"",$H1707=""),"Ano 1 (falta quantidade); ","")&amp;IF(AND($J1707="",$K1707&lt;&gt;""),"Ano 2 (falta valor unitário); ","")&amp;IF(AND($J1707&lt;&gt;"",$K1707=""),"Ano 2 (falta quantidade); ","")&amp;IF(AND($M1707="",$N1707&lt;&gt;""),"Ano 3 (falta valor unitário); ","")&amp;IF(AND($M1707&lt;&gt;"",$N1707=""),"Ano 3 (falta quantidade); ","")&amp;IF(AND($P1707="",$Q1707&lt;&gt;""),"Ano 4 (falta valor unitário); ","")&amp;IF(AND($P1707&lt;&gt;"",$Q1707=""),"Ano 4 (falta quantidade); ","")&amp;IF(AND($S1707="",$T1707&lt;&gt;""),"Ano 5 (falta valor unitário); ","")&amp;IF(AND($S1707&lt;&gt;"",$T1707=""),"Ano 5 (falta quantidade); ","")&amp;IF(AND($V1707="",$W1707&lt;&gt;""),"Ano 6 (falta valor unitário); ","")&amp;IF(AND($V1707&lt;&gt;"",$W1707=""),"Ano 6 (falta quantidade); ","")), IF(NOT(OR(AND($G1707&lt;&gt;"",$H1707&lt;&gt;""),AND($J1707&lt;&gt;"",$K1707&lt;&gt;""),AND($M1707&lt;&gt;"",$N1707&lt;&gt;""),AND($P1707&lt;&gt;"",$Q1707&lt;&gt;""),AND($S1707&lt;&gt;"",$T1707&lt;&gt;""),AND($V1707&lt;&gt;"",$W1707&lt;&gt;""))),"Informe pelo menos um ano completo com valor unitário e quantidade.",IF(AND($C1707&lt;&gt;"",$E1707&lt;&gt;"",LEFT(TRIM($C1707),1)&lt;&gt;LEFT(TRIM($E1707),1)),"Categoria e tipo estão incompatíveis.",IF(IF(OR($E1707="",$F1707=""),FALSE(),IFERROR(COUNTIF(INDIRECT("UNITS_"&amp;SUBSTITUTE(LEFT($E1707,FIND(" ",$E1707&amp;" ")-1),".","_")),$F1707)=0,TRUE())),"Unidade incompatível com o tipo selecionado.",IF(OR(AND(ISNUMBER(SEARCH("comunic",LOWER($B1707))),LEFT($E1707,3)&lt;&gt;"4.4"),AND(ISNUMBER(SEARCH("monitor",LOWER($B1707))),NOT(OR(LEFT($E1707,3)="1.5",LEFT($E1707,3)="2.5")))),"Revise a classificação do item conforme as regras de preenchimento.",IF(AND($B1707&lt;&gt;"",OR(ISNUMBER(SEARCH("outro",LOWER($B1707))),ISNUMBER(SEARCH("divers",LOWER($B1707))),ISNUMBER(SEARCH("kit",LOWER($B1707))),ISNUMBER(SEARCH("ferrament",LOWER($B1707))),ISNUMBER(SEARCH("epi",LOWER($B1707)))),NOT(OR($Z1707&lt;&gt;"",$AA1707&lt;&gt;""))),"Descrição muito genérica: detalhe melhor o item e registre o racional no memorial ou em anexo.",IF(AND($Y1707=0,$B1707&lt;&gt;"",OR($G1707&lt;&gt;"",$H1707&lt;&gt;"",$J1707&lt;&gt;"",$K1707&lt;&gt;"",$M1707&lt;&gt;"",$N1707&lt;&gt;"",$P1707&lt;&gt;"",$Q1707&lt;&gt;"",$S1707&lt;&gt;"",$T1707&lt;&gt;"",$V1707&lt;&gt;"",$W1707&lt;&gt;"")),"O item possui dados lançados, mas o total está zerado. Revise os valores informados.","")))))))))))))))</f>
        <v/>
      </c>
    </row>
    <row r="1708" spans="1:35" ht="14.25" customHeight="1" x14ac:dyDescent="0.25">
      <c r="A1708" s="57" t="str">
        <f t="shared" si="338"/>
        <v/>
      </c>
      <c r="B1708" s="58"/>
      <c r="C1708" s="58"/>
      <c r="D1708" s="58"/>
      <c r="E1708" s="58"/>
      <c r="F1708" s="58"/>
      <c r="G1708" s="269"/>
      <c r="H1708" s="59"/>
      <c r="I1708" s="273">
        <f t="shared" si="339"/>
        <v>0</v>
      </c>
      <c r="J1708" s="269"/>
      <c r="K1708" s="59"/>
      <c r="L1708" s="270">
        <f t="shared" si="340"/>
        <v>0</v>
      </c>
      <c r="M1708" s="269"/>
      <c r="N1708" s="59"/>
      <c r="O1708" s="270">
        <f t="shared" si="341"/>
        <v>0</v>
      </c>
      <c r="P1708" s="269"/>
      <c r="Q1708" s="59"/>
      <c r="R1708" s="271">
        <f t="shared" si="342"/>
        <v>0</v>
      </c>
      <c r="S1708" s="269"/>
      <c r="T1708" s="59"/>
      <c r="U1708" s="270">
        <f t="shared" si="343"/>
        <v>0</v>
      </c>
      <c r="V1708" s="269"/>
      <c r="W1708" s="59"/>
      <c r="X1708" s="270">
        <f t="shared" si="344"/>
        <v>0</v>
      </c>
      <c r="Y1708" s="270">
        <f t="shared" si="345"/>
        <v>0</v>
      </c>
      <c r="Z1708" s="58"/>
      <c r="AA1708" s="58"/>
      <c r="AB1708" s="60" t="str">
        <f t="shared" si="346"/>
        <v/>
      </c>
      <c r="AC1708" s="21" t="b">
        <f t="shared" si="347"/>
        <v>0</v>
      </c>
      <c r="AD1708" s="21" t="b">
        <f t="shared" si="348"/>
        <v>0</v>
      </c>
      <c r="AE1708" s="21" t="b">
        <f t="shared" si="349"/>
        <v>0</v>
      </c>
      <c r="AF1708" s="21" t="b">
        <f ca="1">OR(AND($AC1708,NOT($AD1708)),AND($AC1708,OR(AND($G1708="",$H1708&lt;&gt;""),AND($G1708&lt;&gt;"",$H1708=""),AND($J1708="",$K1708&lt;&gt;""),AND($J1708&lt;&gt;"",$K1708=""),AND($M1708="",$N1708&lt;&gt;""),AND($M1708&lt;&gt;"",$N1708=""),AND($P1708="",$Q1708&lt;&gt;""),AND($P1708&lt;&gt;"",$Q1708=""),AND($S1708="",$T1708&lt;&gt;""),AND($S1708&lt;&gt;"",$T1708=""),AND($V1708="",$W1708&lt;&gt;""),AND($V1708&lt;&gt;"",$W1708=""))),AND($C1708&lt;&gt;"",$E1708&lt;&gt;"",LEFT(TRIM($C1708),1)&lt;&gt;LEFT(TRIM($E1708),1)),IF(OR($E1708="",$F1708=""),FALSE(),IFERROR(COUNTIF(INDIRECT("UNITS_"&amp;SUBSTITUTE(LEFT($E1708,FIND(" ",$E1708&amp;" ")-1),".","_")),$F1708)=0,TRUE())),AND($B1708&lt;&gt;"",OR(ISNUMBER(SEARCH("outro",LOWER($B1708))),ISNUMBER(SEARCH("divers",LOWER($B1708))),ISNUMBER(SEARCH("etc",LOWER($B1708))))),OR(AND(ISNUMBER(SEARCH("comunic",LOWER($B1708))),LEFT($E1708,3)&lt;&gt;"4.4"),AND(ISNUMBER(SEARCH("monitor",LOWER($B1708))),NOT(OR(LEFT($E1708,3)="1.5",LEFT($E1708,3)="2.5")))),AND($B1708&lt;&gt;"",OR(LEFT($C1708,1)="1",LEFT($C1708,1)="2"),$D1708=""),AND($D1708&lt;&gt;"",NOT(OR(LEFT($C1708,1)="1",LEFT($C1708,1)="2"))),AND($D1708&lt;&gt;"",COUNTIF(' PROJETO'!$B$14:$B$16,$D1708)=0),IF($D1708="",FALSE(),IF(COUNTIF(' PROJETO'!$B$14:$B$16,$D1708)=0,FALSE(),IFERROR(INDEX(' PROJETO'!$C$14:$C$16,MATCH($D1708,' PROJETO'!$B$14:$B$16,0))&lt;&gt;"Sim",FALSE()))))</f>
        <v>0</v>
      </c>
      <c r="AG1708" s="21" t="b">
        <f>AND($AC1708,$Y1708&gt;'CONFG.  LISTAS'!$F$4,$Z1708="",$AA1708="")</f>
        <v>0</v>
      </c>
      <c r="AH1708" s="21" t="str">
        <f t="shared" si="350"/>
        <v/>
      </c>
      <c r="AI1708" s="43" t="str">
        <f ca="1">IF(NOT($AC1708),"",IF(OR($B1708="",$C1708="",$E1708="",$F1708=""),"Preencha descrição, categoria, tipo e unidade.",IF(AND($B1708&lt;&gt;"",OR(LEFT($C1708,1)="1",LEFT($C1708,1)="2"),$D1708=""),"Informe a prática de restauração para itens diretos.",IF(AND($D1708&lt;&gt;"",NOT(OR(LEFT($C1708,1)="1",LEFT($C1708,1)="2"))),"Custos indiretos não devem pertencer a uma prática específica.",IF(AND($D1708&lt;&gt;"",COUNTIF(' PROJETO'!$B$14:$B$16,$D1708)=0),"Prática de restauração inválida ou não cadastrada.",IF(IF($D1708="",FALSE(),IF(COUNTIF(' PROJETO'!$B$14:$B$16,$D1708)=0,FALSE(),IFERROR(INDEX(' PROJETO'!$C$14:$C$16,MATCH($D1708,' PROJETO'!$B$14:$B$16,0))&lt;&gt;"Sim",FALSE()))),"A prática informada no item não foi selecionada na aba Projeto.",IF(AND(MAX($I1708,$L1708,$O1708,$R1708,$U1708,$X1708)&gt;'CONFG.  LISTAS'!$F$4,NOT(OR($Z1708&lt;&gt;"",$AA1708&lt;&gt;""))),"Memorial de cálculo ou anexo obrigatório não informado para item acima do limite.",IF(OR(AND($G1708&lt;&gt;"",$H1708&lt;&gt;"",OR($G1708&lt;=0,$H1708&lt;=0)),AND($J1708&lt;&gt;"",$K1708&lt;&gt;"",OR($J1708&lt;=0,$K1708&lt;=0)),AND($M1708&lt;&gt;"",$N1708&lt;&gt;"",OR($M1708&lt;=0,$N1708&lt;=0)),AND($P1708&lt;&gt;"",$Q1708&lt;&gt;"",OR($P1708&lt;=0,$Q1708&lt;=0)),AND($S1708&lt;&gt;"",$T1708&lt;&gt;"",OR($S1708&lt;=0,$T1708&lt;=0)),AND($V1708&lt;&gt;"",$W1708&lt;&gt;"",OR($V1708&lt;=0,$W1708&lt;=0))),"Revise os valores informados: valor unitário e quantidade devem ser maiores que zero.",IF(OR(AND($G1708="",$H1708&lt;&gt;""),AND($G1708&lt;&gt;"",$H1708=""),AND($J1708="",$K1708&lt;&gt;""),AND($J1708&lt;&gt;"",$K1708=""),AND($M1708="",$N1708&lt;&gt;""),AND($M1708&lt;&gt;"",$N1708=""),AND($P1708="",$Q1708&lt;&gt;""),AND($P1708&lt;&gt;"",$Q1708=""),AND($S1708="",$T1708&lt;&gt;""),AND($S1708&lt;&gt;"",$T1708=""),AND($V1708="",$W1708&lt;&gt;""),AND($V1708&lt;&gt;"",$W1708="")),"Há ano preenchido parcialmente: "&amp;TRIM(IF(AND($G1708="",$H1708&lt;&gt;""),"Ano 1 (falta valor unitário); ","")&amp;IF(AND($G1708&lt;&gt;"",$H1708=""),"Ano 1 (falta quantidade); ","")&amp;IF(AND($J1708="",$K1708&lt;&gt;""),"Ano 2 (falta valor unitário); ","")&amp;IF(AND($J1708&lt;&gt;"",$K1708=""),"Ano 2 (falta quantidade); ","")&amp;IF(AND($M1708="",$N1708&lt;&gt;""),"Ano 3 (falta valor unitário); ","")&amp;IF(AND($M1708&lt;&gt;"",$N1708=""),"Ano 3 (falta quantidade); ","")&amp;IF(AND($P1708="",$Q1708&lt;&gt;""),"Ano 4 (falta valor unitário); ","")&amp;IF(AND($P1708&lt;&gt;"",$Q1708=""),"Ano 4 (falta quantidade); ","")&amp;IF(AND($S1708="",$T1708&lt;&gt;""),"Ano 5 (falta valor unitário); ","")&amp;IF(AND($S1708&lt;&gt;"",$T1708=""),"Ano 5 (falta quantidade); ","")&amp;IF(AND($V1708="",$W1708&lt;&gt;""),"Ano 6 (falta valor unitário); ","")&amp;IF(AND($V1708&lt;&gt;"",$W1708=""),"Ano 6 (falta quantidade); ","")), IF(NOT(OR(AND($G1708&lt;&gt;"",$H1708&lt;&gt;""),AND($J1708&lt;&gt;"",$K1708&lt;&gt;""),AND($M1708&lt;&gt;"",$N1708&lt;&gt;""),AND($P1708&lt;&gt;"",$Q1708&lt;&gt;""),AND($S1708&lt;&gt;"",$T1708&lt;&gt;""),AND($V1708&lt;&gt;"",$W1708&lt;&gt;""))),"Informe pelo menos um ano completo com valor unitário e quantidade.",IF(AND($C1708&lt;&gt;"",$E1708&lt;&gt;"",LEFT(TRIM($C1708),1)&lt;&gt;LEFT(TRIM($E1708),1)),"Categoria e tipo estão incompatíveis.",IF(IF(OR($E1708="",$F1708=""),FALSE(),IFERROR(COUNTIF(INDIRECT("UNITS_"&amp;SUBSTITUTE(LEFT($E1708,FIND(" ",$E1708&amp;" ")-1),".","_")),$F1708)=0,TRUE())),"Unidade incompatível com o tipo selecionado.",IF(OR(AND(ISNUMBER(SEARCH("comunic",LOWER($B1708))),LEFT($E1708,3)&lt;&gt;"4.4"),AND(ISNUMBER(SEARCH("monitor",LOWER($B1708))),NOT(OR(LEFT($E1708,3)="1.5",LEFT($E1708,3)="2.5")))),"Revise a classificação do item conforme as regras de preenchimento.",IF(AND($B1708&lt;&gt;"",OR(ISNUMBER(SEARCH("outro",LOWER($B1708))),ISNUMBER(SEARCH("divers",LOWER($B1708))),ISNUMBER(SEARCH("kit",LOWER($B1708))),ISNUMBER(SEARCH("ferrament",LOWER($B1708))),ISNUMBER(SEARCH("epi",LOWER($B1708)))),NOT(OR($Z1708&lt;&gt;"",$AA1708&lt;&gt;""))),"Descrição muito genérica: detalhe melhor o item e registre o racional no memorial ou em anexo.",IF(AND($Y1708=0,$B1708&lt;&gt;"",OR($G1708&lt;&gt;"",$H1708&lt;&gt;"",$J1708&lt;&gt;"",$K1708&lt;&gt;"",$M1708&lt;&gt;"",$N1708&lt;&gt;"",$P1708&lt;&gt;"",$Q1708&lt;&gt;"",$S1708&lt;&gt;"",$T1708&lt;&gt;"",$V1708&lt;&gt;"",$W1708&lt;&gt;"")),"O item possui dados lançados, mas o total está zerado. Revise os valores informados.","")))))))))))))))</f>
        <v/>
      </c>
    </row>
    <row r="1709" spans="1:35" ht="14.25" customHeight="1" x14ac:dyDescent="0.25">
      <c r="A1709" s="57" t="str">
        <f t="shared" si="338"/>
        <v/>
      </c>
      <c r="B1709" s="61"/>
      <c r="C1709" s="61"/>
      <c r="D1709" s="58"/>
      <c r="E1709" s="61"/>
      <c r="F1709" s="61"/>
      <c r="G1709" s="272"/>
      <c r="H1709" s="62"/>
      <c r="I1709" s="273">
        <f t="shared" si="339"/>
        <v>0</v>
      </c>
      <c r="J1709" s="272"/>
      <c r="K1709" s="62"/>
      <c r="L1709" s="270">
        <f t="shared" si="340"/>
        <v>0</v>
      </c>
      <c r="M1709" s="272"/>
      <c r="N1709" s="62"/>
      <c r="O1709" s="270">
        <f t="shared" si="341"/>
        <v>0</v>
      </c>
      <c r="P1709" s="272"/>
      <c r="Q1709" s="62"/>
      <c r="R1709" s="271">
        <f t="shared" si="342"/>
        <v>0</v>
      </c>
      <c r="S1709" s="272"/>
      <c r="T1709" s="62"/>
      <c r="U1709" s="270">
        <f t="shared" si="343"/>
        <v>0</v>
      </c>
      <c r="V1709" s="272"/>
      <c r="W1709" s="62"/>
      <c r="X1709" s="270">
        <f t="shared" si="344"/>
        <v>0</v>
      </c>
      <c r="Y1709" s="270">
        <f t="shared" si="345"/>
        <v>0</v>
      </c>
      <c r="Z1709" s="61"/>
      <c r="AA1709" s="61"/>
      <c r="AB1709" s="60" t="str">
        <f t="shared" si="346"/>
        <v/>
      </c>
      <c r="AC1709" s="21" t="b">
        <f t="shared" si="347"/>
        <v>0</v>
      </c>
      <c r="AD1709" s="21" t="b">
        <f t="shared" si="348"/>
        <v>0</v>
      </c>
      <c r="AE1709" s="21" t="b">
        <f t="shared" si="349"/>
        <v>0</v>
      </c>
      <c r="AF1709" s="21" t="b">
        <f ca="1">OR(AND($AC1709,NOT($AD1709)),AND($AC1709,OR(AND($G1709="",$H1709&lt;&gt;""),AND($G1709&lt;&gt;"",$H1709=""),AND($J1709="",$K1709&lt;&gt;""),AND($J1709&lt;&gt;"",$K1709=""),AND($M1709="",$N1709&lt;&gt;""),AND($M1709&lt;&gt;"",$N1709=""),AND($P1709="",$Q1709&lt;&gt;""),AND($P1709&lt;&gt;"",$Q1709=""),AND($S1709="",$T1709&lt;&gt;""),AND($S1709&lt;&gt;"",$T1709=""),AND($V1709="",$W1709&lt;&gt;""),AND($V1709&lt;&gt;"",$W1709=""))),AND($C1709&lt;&gt;"",$E1709&lt;&gt;"",LEFT(TRIM($C1709),1)&lt;&gt;LEFT(TRIM($E1709),1)),IF(OR($E1709="",$F1709=""),FALSE(),IFERROR(COUNTIF(INDIRECT("UNITS_"&amp;SUBSTITUTE(LEFT($E1709,FIND(" ",$E1709&amp;" ")-1),".","_")),$F1709)=0,TRUE())),AND($B1709&lt;&gt;"",OR(ISNUMBER(SEARCH("outro",LOWER($B1709))),ISNUMBER(SEARCH("divers",LOWER($B1709))),ISNUMBER(SEARCH("etc",LOWER($B1709))))),OR(AND(ISNUMBER(SEARCH("comunic",LOWER($B1709))),LEFT($E1709,3)&lt;&gt;"4.4"),AND(ISNUMBER(SEARCH("monitor",LOWER($B1709))),NOT(OR(LEFT($E1709,3)="1.5",LEFT($E1709,3)="2.5")))),AND($B1709&lt;&gt;"",OR(LEFT($C1709,1)="1",LEFT($C1709,1)="2"),$D1709=""),AND($D1709&lt;&gt;"",NOT(OR(LEFT($C1709,1)="1",LEFT($C1709,1)="2"))),AND($D1709&lt;&gt;"",COUNTIF(' PROJETO'!$B$14:$B$16,$D1709)=0),IF($D1709="",FALSE(),IF(COUNTIF(' PROJETO'!$B$14:$B$16,$D1709)=0,FALSE(),IFERROR(INDEX(' PROJETO'!$C$14:$C$16,MATCH($D1709,' PROJETO'!$B$14:$B$16,0))&lt;&gt;"Sim",FALSE()))))</f>
        <v>0</v>
      </c>
      <c r="AG1709" s="21" t="b">
        <f>AND($AC1709,$Y1709&gt;'CONFG.  LISTAS'!$F$4,$Z1709="",$AA1709="")</f>
        <v>0</v>
      </c>
      <c r="AH1709" s="21" t="str">
        <f t="shared" si="350"/>
        <v/>
      </c>
      <c r="AI1709" s="43" t="str">
        <f ca="1">IF(NOT($AC1709),"",IF(OR($B1709="",$C1709="",$E1709="",$F1709=""),"Preencha descrição, categoria, tipo e unidade.",IF(AND($B1709&lt;&gt;"",OR(LEFT($C1709,1)="1",LEFT($C1709,1)="2"),$D1709=""),"Informe a prática de restauração para itens diretos.",IF(AND($D1709&lt;&gt;"",NOT(OR(LEFT($C1709,1)="1",LEFT($C1709,1)="2"))),"Custos indiretos não devem pertencer a uma prática específica.",IF(AND($D1709&lt;&gt;"",COUNTIF(' PROJETO'!$B$14:$B$16,$D1709)=0),"Prática de restauração inválida ou não cadastrada.",IF(IF($D1709="",FALSE(),IF(COUNTIF(' PROJETO'!$B$14:$B$16,$D1709)=0,FALSE(),IFERROR(INDEX(' PROJETO'!$C$14:$C$16,MATCH($D1709,' PROJETO'!$B$14:$B$16,0))&lt;&gt;"Sim",FALSE()))),"A prática informada no item não foi selecionada na aba Projeto.",IF(AND(MAX($I1709,$L1709,$O1709,$R1709,$U1709,$X1709)&gt;'CONFG.  LISTAS'!$F$4,NOT(OR($Z1709&lt;&gt;"",$AA1709&lt;&gt;""))),"Memorial de cálculo ou anexo obrigatório não informado para item acima do limite.",IF(OR(AND($G1709&lt;&gt;"",$H1709&lt;&gt;"",OR($G1709&lt;=0,$H1709&lt;=0)),AND($J1709&lt;&gt;"",$K1709&lt;&gt;"",OR($J1709&lt;=0,$K1709&lt;=0)),AND($M1709&lt;&gt;"",$N1709&lt;&gt;"",OR($M1709&lt;=0,$N1709&lt;=0)),AND($P1709&lt;&gt;"",$Q1709&lt;&gt;"",OR($P1709&lt;=0,$Q1709&lt;=0)),AND($S1709&lt;&gt;"",$T1709&lt;&gt;"",OR($S1709&lt;=0,$T1709&lt;=0)),AND($V1709&lt;&gt;"",$W1709&lt;&gt;"",OR($V1709&lt;=0,$W1709&lt;=0))),"Revise os valores informados: valor unitário e quantidade devem ser maiores que zero.",IF(OR(AND($G1709="",$H1709&lt;&gt;""),AND($G1709&lt;&gt;"",$H1709=""),AND($J1709="",$K1709&lt;&gt;""),AND($J1709&lt;&gt;"",$K1709=""),AND($M1709="",$N1709&lt;&gt;""),AND($M1709&lt;&gt;"",$N1709=""),AND($P1709="",$Q1709&lt;&gt;""),AND($P1709&lt;&gt;"",$Q1709=""),AND($S1709="",$T1709&lt;&gt;""),AND($S1709&lt;&gt;"",$T1709=""),AND($V1709="",$W1709&lt;&gt;""),AND($V1709&lt;&gt;"",$W1709="")),"Há ano preenchido parcialmente: "&amp;TRIM(IF(AND($G1709="",$H1709&lt;&gt;""),"Ano 1 (falta valor unitário); ","")&amp;IF(AND($G1709&lt;&gt;"",$H1709=""),"Ano 1 (falta quantidade); ","")&amp;IF(AND($J1709="",$K1709&lt;&gt;""),"Ano 2 (falta valor unitário); ","")&amp;IF(AND($J1709&lt;&gt;"",$K1709=""),"Ano 2 (falta quantidade); ","")&amp;IF(AND($M1709="",$N1709&lt;&gt;""),"Ano 3 (falta valor unitário); ","")&amp;IF(AND($M1709&lt;&gt;"",$N1709=""),"Ano 3 (falta quantidade); ","")&amp;IF(AND($P1709="",$Q1709&lt;&gt;""),"Ano 4 (falta valor unitário); ","")&amp;IF(AND($P1709&lt;&gt;"",$Q1709=""),"Ano 4 (falta quantidade); ","")&amp;IF(AND($S1709="",$T1709&lt;&gt;""),"Ano 5 (falta valor unitário); ","")&amp;IF(AND($S1709&lt;&gt;"",$T1709=""),"Ano 5 (falta quantidade); ","")&amp;IF(AND($V1709="",$W1709&lt;&gt;""),"Ano 6 (falta valor unitário); ","")&amp;IF(AND($V1709&lt;&gt;"",$W1709=""),"Ano 6 (falta quantidade); ","")), IF(NOT(OR(AND($G1709&lt;&gt;"",$H1709&lt;&gt;""),AND($J1709&lt;&gt;"",$K1709&lt;&gt;""),AND($M1709&lt;&gt;"",$N1709&lt;&gt;""),AND($P1709&lt;&gt;"",$Q1709&lt;&gt;""),AND($S1709&lt;&gt;"",$T1709&lt;&gt;""),AND($V1709&lt;&gt;"",$W1709&lt;&gt;""))),"Informe pelo menos um ano completo com valor unitário e quantidade.",IF(AND($C1709&lt;&gt;"",$E1709&lt;&gt;"",LEFT(TRIM($C1709),1)&lt;&gt;LEFT(TRIM($E1709),1)),"Categoria e tipo estão incompatíveis.",IF(IF(OR($E1709="",$F1709=""),FALSE(),IFERROR(COUNTIF(INDIRECT("UNITS_"&amp;SUBSTITUTE(LEFT($E1709,FIND(" ",$E1709&amp;" ")-1),".","_")),$F1709)=0,TRUE())),"Unidade incompatível com o tipo selecionado.",IF(OR(AND(ISNUMBER(SEARCH("comunic",LOWER($B1709))),LEFT($E1709,3)&lt;&gt;"4.4"),AND(ISNUMBER(SEARCH("monitor",LOWER($B1709))),NOT(OR(LEFT($E1709,3)="1.5",LEFT($E1709,3)="2.5")))),"Revise a classificação do item conforme as regras de preenchimento.",IF(AND($B1709&lt;&gt;"",OR(ISNUMBER(SEARCH("outro",LOWER($B1709))),ISNUMBER(SEARCH("divers",LOWER($B1709))),ISNUMBER(SEARCH("kit",LOWER($B1709))),ISNUMBER(SEARCH("ferrament",LOWER($B1709))),ISNUMBER(SEARCH("epi",LOWER($B1709)))),NOT(OR($Z1709&lt;&gt;"",$AA1709&lt;&gt;""))),"Descrição muito genérica: detalhe melhor o item e registre o racional no memorial ou em anexo.",IF(AND($Y1709=0,$B1709&lt;&gt;"",OR($G1709&lt;&gt;"",$H1709&lt;&gt;"",$J1709&lt;&gt;"",$K1709&lt;&gt;"",$M1709&lt;&gt;"",$N1709&lt;&gt;"",$P1709&lt;&gt;"",$Q1709&lt;&gt;"",$S1709&lt;&gt;"",$T1709&lt;&gt;"",$V1709&lt;&gt;"",$W1709&lt;&gt;"")),"O item possui dados lançados, mas o total está zerado. Revise os valores informados.","")))))))))))))))</f>
        <v/>
      </c>
    </row>
    <row r="1710" spans="1:35" ht="14.25" customHeight="1" x14ac:dyDescent="0.25">
      <c r="A1710" s="57" t="str">
        <f t="shared" si="338"/>
        <v/>
      </c>
      <c r="B1710" s="58"/>
      <c r="C1710" s="58"/>
      <c r="D1710" s="58"/>
      <c r="E1710" s="58"/>
      <c r="F1710" s="58"/>
      <c r="G1710" s="269"/>
      <c r="H1710" s="59"/>
      <c r="I1710" s="273">
        <f t="shared" si="339"/>
        <v>0</v>
      </c>
      <c r="J1710" s="269"/>
      <c r="K1710" s="59"/>
      <c r="L1710" s="270">
        <f t="shared" si="340"/>
        <v>0</v>
      </c>
      <c r="M1710" s="269"/>
      <c r="N1710" s="59"/>
      <c r="O1710" s="270">
        <f t="shared" si="341"/>
        <v>0</v>
      </c>
      <c r="P1710" s="269"/>
      <c r="Q1710" s="59"/>
      <c r="R1710" s="271">
        <f t="shared" si="342"/>
        <v>0</v>
      </c>
      <c r="S1710" s="269"/>
      <c r="T1710" s="59"/>
      <c r="U1710" s="270">
        <f t="shared" si="343"/>
        <v>0</v>
      </c>
      <c r="V1710" s="269"/>
      <c r="W1710" s="59"/>
      <c r="X1710" s="270">
        <f t="shared" si="344"/>
        <v>0</v>
      </c>
      <c r="Y1710" s="270">
        <f t="shared" si="345"/>
        <v>0</v>
      </c>
      <c r="Z1710" s="58"/>
      <c r="AA1710" s="58"/>
      <c r="AB1710" s="60" t="str">
        <f t="shared" si="346"/>
        <v/>
      </c>
      <c r="AC1710" s="21" t="b">
        <f t="shared" si="347"/>
        <v>0</v>
      </c>
      <c r="AD1710" s="21" t="b">
        <f t="shared" si="348"/>
        <v>0</v>
      </c>
      <c r="AE1710" s="21" t="b">
        <f t="shared" si="349"/>
        <v>0</v>
      </c>
      <c r="AF1710" s="21" t="b">
        <f ca="1">OR(AND($AC1710,NOT($AD1710)),AND($AC1710,OR(AND($G1710="",$H1710&lt;&gt;""),AND($G1710&lt;&gt;"",$H1710=""),AND($J1710="",$K1710&lt;&gt;""),AND($J1710&lt;&gt;"",$K1710=""),AND($M1710="",$N1710&lt;&gt;""),AND($M1710&lt;&gt;"",$N1710=""),AND($P1710="",$Q1710&lt;&gt;""),AND($P1710&lt;&gt;"",$Q1710=""),AND($S1710="",$T1710&lt;&gt;""),AND($S1710&lt;&gt;"",$T1710=""),AND($V1710="",$W1710&lt;&gt;""),AND($V1710&lt;&gt;"",$W1710=""))),AND($C1710&lt;&gt;"",$E1710&lt;&gt;"",LEFT(TRIM($C1710),1)&lt;&gt;LEFT(TRIM($E1710),1)),IF(OR($E1710="",$F1710=""),FALSE(),IFERROR(COUNTIF(INDIRECT("UNITS_"&amp;SUBSTITUTE(LEFT($E1710,FIND(" ",$E1710&amp;" ")-1),".","_")),$F1710)=0,TRUE())),AND($B1710&lt;&gt;"",OR(ISNUMBER(SEARCH("outro",LOWER($B1710))),ISNUMBER(SEARCH("divers",LOWER($B1710))),ISNUMBER(SEARCH("etc",LOWER($B1710))))),OR(AND(ISNUMBER(SEARCH("comunic",LOWER($B1710))),LEFT($E1710,3)&lt;&gt;"4.4"),AND(ISNUMBER(SEARCH("monitor",LOWER($B1710))),NOT(OR(LEFT($E1710,3)="1.5",LEFT($E1710,3)="2.5")))),AND($B1710&lt;&gt;"",OR(LEFT($C1710,1)="1",LEFT($C1710,1)="2"),$D1710=""),AND($D1710&lt;&gt;"",NOT(OR(LEFT($C1710,1)="1",LEFT($C1710,1)="2"))),AND($D1710&lt;&gt;"",COUNTIF(' PROJETO'!$B$14:$B$16,$D1710)=0),IF($D1710="",FALSE(),IF(COUNTIF(' PROJETO'!$B$14:$B$16,$D1710)=0,FALSE(),IFERROR(INDEX(' PROJETO'!$C$14:$C$16,MATCH($D1710,' PROJETO'!$B$14:$B$16,0))&lt;&gt;"Sim",FALSE()))))</f>
        <v>0</v>
      </c>
      <c r="AG1710" s="21" t="b">
        <f>AND($AC1710,$Y1710&gt;'CONFG.  LISTAS'!$F$4,$Z1710="",$AA1710="")</f>
        <v>0</v>
      </c>
      <c r="AH1710" s="21" t="str">
        <f t="shared" si="350"/>
        <v/>
      </c>
      <c r="AI1710" s="43" t="str">
        <f ca="1">IF(NOT($AC1710),"",IF(OR($B1710="",$C1710="",$E1710="",$F1710=""),"Preencha descrição, categoria, tipo e unidade.",IF(AND($B1710&lt;&gt;"",OR(LEFT($C1710,1)="1",LEFT($C1710,1)="2"),$D1710=""),"Informe a prática de restauração para itens diretos.",IF(AND($D1710&lt;&gt;"",NOT(OR(LEFT($C1710,1)="1",LEFT($C1710,1)="2"))),"Custos indiretos não devem pertencer a uma prática específica.",IF(AND($D1710&lt;&gt;"",COUNTIF(' PROJETO'!$B$14:$B$16,$D1710)=0),"Prática de restauração inválida ou não cadastrada.",IF(IF($D1710="",FALSE(),IF(COUNTIF(' PROJETO'!$B$14:$B$16,$D1710)=0,FALSE(),IFERROR(INDEX(' PROJETO'!$C$14:$C$16,MATCH($D1710,' PROJETO'!$B$14:$B$16,0))&lt;&gt;"Sim",FALSE()))),"A prática informada no item não foi selecionada na aba Projeto.",IF(AND(MAX($I1710,$L1710,$O1710,$R1710,$U1710,$X1710)&gt;'CONFG.  LISTAS'!$F$4,NOT(OR($Z1710&lt;&gt;"",$AA1710&lt;&gt;""))),"Memorial de cálculo ou anexo obrigatório não informado para item acima do limite.",IF(OR(AND($G1710&lt;&gt;"",$H1710&lt;&gt;"",OR($G1710&lt;=0,$H1710&lt;=0)),AND($J1710&lt;&gt;"",$K1710&lt;&gt;"",OR($J1710&lt;=0,$K1710&lt;=0)),AND($M1710&lt;&gt;"",$N1710&lt;&gt;"",OR($M1710&lt;=0,$N1710&lt;=0)),AND($P1710&lt;&gt;"",$Q1710&lt;&gt;"",OR($P1710&lt;=0,$Q1710&lt;=0)),AND($S1710&lt;&gt;"",$T1710&lt;&gt;"",OR($S1710&lt;=0,$T1710&lt;=0)),AND($V1710&lt;&gt;"",$W1710&lt;&gt;"",OR($V1710&lt;=0,$W1710&lt;=0))),"Revise os valores informados: valor unitário e quantidade devem ser maiores que zero.",IF(OR(AND($G1710="",$H1710&lt;&gt;""),AND($G1710&lt;&gt;"",$H1710=""),AND($J1710="",$K1710&lt;&gt;""),AND($J1710&lt;&gt;"",$K1710=""),AND($M1710="",$N1710&lt;&gt;""),AND($M1710&lt;&gt;"",$N1710=""),AND($P1710="",$Q1710&lt;&gt;""),AND($P1710&lt;&gt;"",$Q1710=""),AND($S1710="",$T1710&lt;&gt;""),AND($S1710&lt;&gt;"",$T1710=""),AND($V1710="",$W1710&lt;&gt;""),AND($V1710&lt;&gt;"",$W1710="")),"Há ano preenchido parcialmente: "&amp;TRIM(IF(AND($G1710="",$H1710&lt;&gt;""),"Ano 1 (falta valor unitário); ","")&amp;IF(AND($G1710&lt;&gt;"",$H1710=""),"Ano 1 (falta quantidade); ","")&amp;IF(AND($J1710="",$K1710&lt;&gt;""),"Ano 2 (falta valor unitário); ","")&amp;IF(AND($J1710&lt;&gt;"",$K1710=""),"Ano 2 (falta quantidade); ","")&amp;IF(AND($M1710="",$N1710&lt;&gt;""),"Ano 3 (falta valor unitário); ","")&amp;IF(AND($M1710&lt;&gt;"",$N1710=""),"Ano 3 (falta quantidade); ","")&amp;IF(AND($P1710="",$Q1710&lt;&gt;""),"Ano 4 (falta valor unitário); ","")&amp;IF(AND($P1710&lt;&gt;"",$Q1710=""),"Ano 4 (falta quantidade); ","")&amp;IF(AND($S1710="",$T1710&lt;&gt;""),"Ano 5 (falta valor unitário); ","")&amp;IF(AND($S1710&lt;&gt;"",$T1710=""),"Ano 5 (falta quantidade); ","")&amp;IF(AND($V1710="",$W1710&lt;&gt;""),"Ano 6 (falta valor unitário); ","")&amp;IF(AND($V1710&lt;&gt;"",$W1710=""),"Ano 6 (falta quantidade); ","")), IF(NOT(OR(AND($G1710&lt;&gt;"",$H1710&lt;&gt;""),AND($J1710&lt;&gt;"",$K1710&lt;&gt;""),AND($M1710&lt;&gt;"",$N1710&lt;&gt;""),AND($P1710&lt;&gt;"",$Q1710&lt;&gt;""),AND($S1710&lt;&gt;"",$T1710&lt;&gt;""),AND($V1710&lt;&gt;"",$W1710&lt;&gt;""))),"Informe pelo menos um ano completo com valor unitário e quantidade.",IF(AND($C1710&lt;&gt;"",$E1710&lt;&gt;"",LEFT(TRIM($C1710),1)&lt;&gt;LEFT(TRIM($E1710),1)),"Categoria e tipo estão incompatíveis.",IF(IF(OR($E1710="",$F1710=""),FALSE(),IFERROR(COUNTIF(INDIRECT("UNITS_"&amp;SUBSTITUTE(LEFT($E1710,FIND(" ",$E1710&amp;" ")-1),".","_")),$F1710)=0,TRUE())),"Unidade incompatível com o tipo selecionado.",IF(OR(AND(ISNUMBER(SEARCH("comunic",LOWER($B1710))),LEFT($E1710,3)&lt;&gt;"4.4"),AND(ISNUMBER(SEARCH("monitor",LOWER($B1710))),NOT(OR(LEFT($E1710,3)="1.5",LEFT($E1710,3)="2.5")))),"Revise a classificação do item conforme as regras de preenchimento.",IF(AND($B1710&lt;&gt;"",OR(ISNUMBER(SEARCH("outro",LOWER($B1710))),ISNUMBER(SEARCH("divers",LOWER($B1710))),ISNUMBER(SEARCH("kit",LOWER($B1710))),ISNUMBER(SEARCH("ferrament",LOWER($B1710))),ISNUMBER(SEARCH("epi",LOWER($B1710)))),NOT(OR($Z1710&lt;&gt;"",$AA1710&lt;&gt;""))),"Descrição muito genérica: detalhe melhor o item e registre o racional no memorial ou em anexo.",IF(AND($Y1710=0,$B1710&lt;&gt;"",OR($G1710&lt;&gt;"",$H1710&lt;&gt;"",$J1710&lt;&gt;"",$K1710&lt;&gt;"",$M1710&lt;&gt;"",$N1710&lt;&gt;"",$P1710&lt;&gt;"",$Q1710&lt;&gt;"",$S1710&lt;&gt;"",$T1710&lt;&gt;"",$V1710&lt;&gt;"",$W1710&lt;&gt;"")),"O item possui dados lançados, mas o total está zerado. Revise os valores informados.","")))))))))))))))</f>
        <v/>
      </c>
    </row>
    <row r="1711" spans="1:35" ht="14.25" customHeight="1" x14ac:dyDescent="0.25">
      <c r="A1711" s="57" t="str">
        <f t="shared" si="338"/>
        <v/>
      </c>
      <c r="B1711" s="61"/>
      <c r="C1711" s="61"/>
      <c r="D1711" s="58"/>
      <c r="E1711" s="61"/>
      <c r="F1711" s="61"/>
      <c r="G1711" s="272"/>
      <c r="H1711" s="62"/>
      <c r="I1711" s="273">
        <f t="shared" si="339"/>
        <v>0</v>
      </c>
      <c r="J1711" s="272"/>
      <c r="K1711" s="62"/>
      <c r="L1711" s="270">
        <f t="shared" si="340"/>
        <v>0</v>
      </c>
      <c r="M1711" s="272"/>
      <c r="N1711" s="62"/>
      <c r="O1711" s="270">
        <f t="shared" si="341"/>
        <v>0</v>
      </c>
      <c r="P1711" s="272"/>
      <c r="Q1711" s="62"/>
      <c r="R1711" s="271">
        <f t="shared" si="342"/>
        <v>0</v>
      </c>
      <c r="S1711" s="272"/>
      <c r="T1711" s="62"/>
      <c r="U1711" s="270">
        <f t="shared" si="343"/>
        <v>0</v>
      </c>
      <c r="V1711" s="272"/>
      <c r="W1711" s="62"/>
      <c r="X1711" s="270">
        <f t="shared" si="344"/>
        <v>0</v>
      </c>
      <c r="Y1711" s="270">
        <f t="shared" si="345"/>
        <v>0</v>
      </c>
      <c r="Z1711" s="61"/>
      <c r="AA1711" s="61"/>
      <c r="AB1711" s="60" t="str">
        <f t="shared" si="346"/>
        <v/>
      </c>
      <c r="AC1711" s="21" t="b">
        <f t="shared" si="347"/>
        <v>0</v>
      </c>
      <c r="AD1711" s="21" t="b">
        <f t="shared" si="348"/>
        <v>0</v>
      </c>
      <c r="AE1711" s="21" t="b">
        <f t="shared" si="349"/>
        <v>0</v>
      </c>
      <c r="AF1711" s="21" t="b">
        <f ca="1">OR(AND($AC1711,NOT($AD1711)),AND($AC1711,OR(AND($G1711="",$H1711&lt;&gt;""),AND($G1711&lt;&gt;"",$H1711=""),AND($J1711="",$K1711&lt;&gt;""),AND($J1711&lt;&gt;"",$K1711=""),AND($M1711="",$N1711&lt;&gt;""),AND($M1711&lt;&gt;"",$N1711=""),AND($P1711="",$Q1711&lt;&gt;""),AND($P1711&lt;&gt;"",$Q1711=""),AND($S1711="",$T1711&lt;&gt;""),AND($S1711&lt;&gt;"",$T1711=""),AND($V1711="",$W1711&lt;&gt;""),AND($V1711&lt;&gt;"",$W1711=""))),AND($C1711&lt;&gt;"",$E1711&lt;&gt;"",LEFT(TRIM($C1711),1)&lt;&gt;LEFT(TRIM($E1711),1)),IF(OR($E1711="",$F1711=""),FALSE(),IFERROR(COUNTIF(INDIRECT("UNITS_"&amp;SUBSTITUTE(LEFT($E1711,FIND(" ",$E1711&amp;" ")-1),".","_")),$F1711)=0,TRUE())),AND($B1711&lt;&gt;"",OR(ISNUMBER(SEARCH("outro",LOWER($B1711))),ISNUMBER(SEARCH("divers",LOWER($B1711))),ISNUMBER(SEARCH("etc",LOWER($B1711))))),OR(AND(ISNUMBER(SEARCH("comunic",LOWER($B1711))),LEFT($E1711,3)&lt;&gt;"4.4"),AND(ISNUMBER(SEARCH("monitor",LOWER($B1711))),NOT(OR(LEFT($E1711,3)="1.5",LEFT($E1711,3)="2.5")))),AND($B1711&lt;&gt;"",OR(LEFT($C1711,1)="1",LEFT($C1711,1)="2"),$D1711=""),AND($D1711&lt;&gt;"",NOT(OR(LEFT($C1711,1)="1",LEFT($C1711,1)="2"))),AND($D1711&lt;&gt;"",COUNTIF(' PROJETO'!$B$14:$B$16,$D1711)=0),IF($D1711="",FALSE(),IF(COUNTIF(' PROJETO'!$B$14:$B$16,$D1711)=0,FALSE(),IFERROR(INDEX(' PROJETO'!$C$14:$C$16,MATCH($D1711,' PROJETO'!$B$14:$B$16,0))&lt;&gt;"Sim",FALSE()))))</f>
        <v>0</v>
      </c>
      <c r="AG1711" s="21" t="b">
        <f>AND($AC1711,$Y1711&gt;'CONFG.  LISTAS'!$F$4,$Z1711="",$AA1711="")</f>
        <v>0</v>
      </c>
      <c r="AH1711" s="21" t="str">
        <f t="shared" si="350"/>
        <v/>
      </c>
      <c r="AI1711" s="43" t="str">
        <f ca="1">IF(NOT($AC1711),"",IF(OR($B1711="",$C1711="",$E1711="",$F1711=""),"Preencha descrição, categoria, tipo e unidade.",IF(AND($B1711&lt;&gt;"",OR(LEFT($C1711,1)="1",LEFT($C1711,1)="2"),$D1711=""),"Informe a prática de restauração para itens diretos.",IF(AND($D1711&lt;&gt;"",NOT(OR(LEFT($C1711,1)="1",LEFT($C1711,1)="2"))),"Custos indiretos não devem pertencer a uma prática específica.",IF(AND($D1711&lt;&gt;"",COUNTIF(' PROJETO'!$B$14:$B$16,$D1711)=0),"Prática de restauração inválida ou não cadastrada.",IF(IF($D1711="",FALSE(),IF(COUNTIF(' PROJETO'!$B$14:$B$16,$D1711)=0,FALSE(),IFERROR(INDEX(' PROJETO'!$C$14:$C$16,MATCH($D1711,' PROJETO'!$B$14:$B$16,0))&lt;&gt;"Sim",FALSE()))),"A prática informada no item não foi selecionada na aba Projeto.",IF(AND(MAX($I1711,$L1711,$O1711,$R1711,$U1711,$X1711)&gt;'CONFG.  LISTAS'!$F$4,NOT(OR($Z1711&lt;&gt;"",$AA1711&lt;&gt;""))),"Memorial de cálculo ou anexo obrigatório não informado para item acima do limite.",IF(OR(AND($G1711&lt;&gt;"",$H1711&lt;&gt;"",OR($G1711&lt;=0,$H1711&lt;=0)),AND($J1711&lt;&gt;"",$K1711&lt;&gt;"",OR($J1711&lt;=0,$K1711&lt;=0)),AND($M1711&lt;&gt;"",$N1711&lt;&gt;"",OR($M1711&lt;=0,$N1711&lt;=0)),AND($P1711&lt;&gt;"",$Q1711&lt;&gt;"",OR($P1711&lt;=0,$Q1711&lt;=0)),AND($S1711&lt;&gt;"",$T1711&lt;&gt;"",OR($S1711&lt;=0,$T1711&lt;=0)),AND($V1711&lt;&gt;"",$W1711&lt;&gt;"",OR($V1711&lt;=0,$W1711&lt;=0))),"Revise os valores informados: valor unitário e quantidade devem ser maiores que zero.",IF(OR(AND($G1711="",$H1711&lt;&gt;""),AND($G1711&lt;&gt;"",$H1711=""),AND($J1711="",$K1711&lt;&gt;""),AND($J1711&lt;&gt;"",$K1711=""),AND($M1711="",$N1711&lt;&gt;""),AND($M1711&lt;&gt;"",$N1711=""),AND($P1711="",$Q1711&lt;&gt;""),AND($P1711&lt;&gt;"",$Q1711=""),AND($S1711="",$T1711&lt;&gt;""),AND($S1711&lt;&gt;"",$T1711=""),AND($V1711="",$W1711&lt;&gt;""),AND($V1711&lt;&gt;"",$W1711="")),"Há ano preenchido parcialmente: "&amp;TRIM(IF(AND($G1711="",$H1711&lt;&gt;""),"Ano 1 (falta valor unitário); ","")&amp;IF(AND($G1711&lt;&gt;"",$H1711=""),"Ano 1 (falta quantidade); ","")&amp;IF(AND($J1711="",$K1711&lt;&gt;""),"Ano 2 (falta valor unitário); ","")&amp;IF(AND($J1711&lt;&gt;"",$K1711=""),"Ano 2 (falta quantidade); ","")&amp;IF(AND($M1711="",$N1711&lt;&gt;""),"Ano 3 (falta valor unitário); ","")&amp;IF(AND($M1711&lt;&gt;"",$N1711=""),"Ano 3 (falta quantidade); ","")&amp;IF(AND($P1711="",$Q1711&lt;&gt;""),"Ano 4 (falta valor unitário); ","")&amp;IF(AND($P1711&lt;&gt;"",$Q1711=""),"Ano 4 (falta quantidade); ","")&amp;IF(AND($S1711="",$T1711&lt;&gt;""),"Ano 5 (falta valor unitário); ","")&amp;IF(AND($S1711&lt;&gt;"",$T1711=""),"Ano 5 (falta quantidade); ","")&amp;IF(AND($V1711="",$W1711&lt;&gt;""),"Ano 6 (falta valor unitário); ","")&amp;IF(AND($V1711&lt;&gt;"",$W1711=""),"Ano 6 (falta quantidade); ","")), IF(NOT(OR(AND($G1711&lt;&gt;"",$H1711&lt;&gt;""),AND($J1711&lt;&gt;"",$K1711&lt;&gt;""),AND($M1711&lt;&gt;"",$N1711&lt;&gt;""),AND($P1711&lt;&gt;"",$Q1711&lt;&gt;""),AND($S1711&lt;&gt;"",$T1711&lt;&gt;""),AND($V1711&lt;&gt;"",$W1711&lt;&gt;""))),"Informe pelo menos um ano completo com valor unitário e quantidade.",IF(AND($C1711&lt;&gt;"",$E1711&lt;&gt;"",LEFT(TRIM($C1711),1)&lt;&gt;LEFT(TRIM($E1711),1)),"Categoria e tipo estão incompatíveis.",IF(IF(OR($E1711="",$F1711=""),FALSE(),IFERROR(COUNTIF(INDIRECT("UNITS_"&amp;SUBSTITUTE(LEFT($E1711,FIND(" ",$E1711&amp;" ")-1),".","_")),$F1711)=0,TRUE())),"Unidade incompatível com o tipo selecionado.",IF(OR(AND(ISNUMBER(SEARCH("comunic",LOWER($B1711))),LEFT($E1711,3)&lt;&gt;"4.4"),AND(ISNUMBER(SEARCH("monitor",LOWER($B1711))),NOT(OR(LEFT($E1711,3)="1.5",LEFT($E1711,3)="2.5")))),"Revise a classificação do item conforme as regras de preenchimento.",IF(AND($B1711&lt;&gt;"",OR(ISNUMBER(SEARCH("outro",LOWER($B1711))),ISNUMBER(SEARCH("divers",LOWER($B1711))),ISNUMBER(SEARCH("kit",LOWER($B1711))),ISNUMBER(SEARCH("ferrament",LOWER($B1711))),ISNUMBER(SEARCH("epi",LOWER($B1711)))),NOT(OR($Z1711&lt;&gt;"",$AA1711&lt;&gt;""))),"Descrição muito genérica: detalhe melhor o item e registre o racional no memorial ou em anexo.",IF(AND($Y1711=0,$B1711&lt;&gt;"",OR($G1711&lt;&gt;"",$H1711&lt;&gt;"",$J1711&lt;&gt;"",$K1711&lt;&gt;"",$M1711&lt;&gt;"",$N1711&lt;&gt;"",$P1711&lt;&gt;"",$Q1711&lt;&gt;"",$S1711&lt;&gt;"",$T1711&lt;&gt;"",$V1711&lt;&gt;"",$W1711&lt;&gt;"")),"O item possui dados lançados, mas o total está zerado. Revise os valores informados.","")))))))))))))))</f>
        <v/>
      </c>
    </row>
    <row r="1712" spans="1:35" ht="14.25" customHeight="1" x14ac:dyDescent="0.25">
      <c r="A1712" s="57" t="str">
        <f t="shared" si="338"/>
        <v/>
      </c>
      <c r="B1712" s="58"/>
      <c r="C1712" s="58"/>
      <c r="D1712" s="58"/>
      <c r="E1712" s="58"/>
      <c r="F1712" s="58"/>
      <c r="G1712" s="269"/>
      <c r="H1712" s="59"/>
      <c r="I1712" s="273">
        <f t="shared" si="339"/>
        <v>0</v>
      </c>
      <c r="J1712" s="269"/>
      <c r="K1712" s="59"/>
      <c r="L1712" s="270">
        <f t="shared" si="340"/>
        <v>0</v>
      </c>
      <c r="M1712" s="269"/>
      <c r="N1712" s="59"/>
      <c r="O1712" s="270">
        <f t="shared" si="341"/>
        <v>0</v>
      </c>
      <c r="P1712" s="269"/>
      <c r="Q1712" s="59"/>
      <c r="R1712" s="271">
        <f t="shared" si="342"/>
        <v>0</v>
      </c>
      <c r="S1712" s="269"/>
      <c r="T1712" s="59"/>
      <c r="U1712" s="270">
        <f t="shared" si="343"/>
        <v>0</v>
      </c>
      <c r="V1712" s="269"/>
      <c r="W1712" s="59"/>
      <c r="X1712" s="270">
        <f t="shared" si="344"/>
        <v>0</v>
      </c>
      <c r="Y1712" s="270">
        <f t="shared" si="345"/>
        <v>0</v>
      </c>
      <c r="Z1712" s="58"/>
      <c r="AA1712" s="58"/>
      <c r="AB1712" s="60" t="str">
        <f t="shared" si="346"/>
        <v/>
      </c>
      <c r="AC1712" s="21" t="b">
        <f t="shared" si="347"/>
        <v>0</v>
      </c>
      <c r="AD1712" s="21" t="b">
        <f t="shared" si="348"/>
        <v>0</v>
      </c>
      <c r="AE1712" s="21" t="b">
        <f t="shared" si="349"/>
        <v>0</v>
      </c>
      <c r="AF1712" s="21" t="b">
        <f ca="1">OR(AND($AC1712,NOT($AD1712)),AND($AC1712,OR(AND($G1712="",$H1712&lt;&gt;""),AND($G1712&lt;&gt;"",$H1712=""),AND($J1712="",$K1712&lt;&gt;""),AND($J1712&lt;&gt;"",$K1712=""),AND($M1712="",$N1712&lt;&gt;""),AND($M1712&lt;&gt;"",$N1712=""),AND($P1712="",$Q1712&lt;&gt;""),AND($P1712&lt;&gt;"",$Q1712=""),AND($S1712="",$T1712&lt;&gt;""),AND($S1712&lt;&gt;"",$T1712=""),AND($V1712="",$W1712&lt;&gt;""),AND($V1712&lt;&gt;"",$W1712=""))),AND($C1712&lt;&gt;"",$E1712&lt;&gt;"",LEFT(TRIM($C1712),1)&lt;&gt;LEFT(TRIM($E1712),1)),IF(OR($E1712="",$F1712=""),FALSE(),IFERROR(COUNTIF(INDIRECT("UNITS_"&amp;SUBSTITUTE(LEFT($E1712,FIND(" ",$E1712&amp;" ")-1),".","_")),$F1712)=0,TRUE())),AND($B1712&lt;&gt;"",OR(ISNUMBER(SEARCH("outro",LOWER($B1712))),ISNUMBER(SEARCH("divers",LOWER($B1712))),ISNUMBER(SEARCH("etc",LOWER($B1712))))),OR(AND(ISNUMBER(SEARCH("comunic",LOWER($B1712))),LEFT($E1712,3)&lt;&gt;"4.4"),AND(ISNUMBER(SEARCH("monitor",LOWER($B1712))),NOT(OR(LEFT($E1712,3)="1.5",LEFT($E1712,3)="2.5")))),AND($B1712&lt;&gt;"",OR(LEFT($C1712,1)="1",LEFT($C1712,1)="2"),$D1712=""),AND($D1712&lt;&gt;"",NOT(OR(LEFT($C1712,1)="1",LEFT($C1712,1)="2"))),AND($D1712&lt;&gt;"",COUNTIF(' PROJETO'!$B$14:$B$16,$D1712)=0),IF($D1712="",FALSE(),IF(COUNTIF(' PROJETO'!$B$14:$B$16,$D1712)=0,FALSE(),IFERROR(INDEX(' PROJETO'!$C$14:$C$16,MATCH($D1712,' PROJETO'!$B$14:$B$16,0))&lt;&gt;"Sim",FALSE()))))</f>
        <v>0</v>
      </c>
      <c r="AG1712" s="21" t="b">
        <f>AND($AC1712,$Y1712&gt;'CONFG.  LISTAS'!$F$4,$Z1712="",$AA1712="")</f>
        <v>0</v>
      </c>
      <c r="AH1712" s="21" t="str">
        <f t="shared" si="350"/>
        <v/>
      </c>
      <c r="AI1712" s="43" t="str">
        <f ca="1">IF(NOT($AC1712),"",IF(OR($B1712="",$C1712="",$E1712="",$F1712=""),"Preencha descrição, categoria, tipo e unidade.",IF(AND($B1712&lt;&gt;"",OR(LEFT($C1712,1)="1",LEFT($C1712,1)="2"),$D1712=""),"Informe a prática de restauração para itens diretos.",IF(AND($D1712&lt;&gt;"",NOT(OR(LEFT($C1712,1)="1",LEFT($C1712,1)="2"))),"Custos indiretos não devem pertencer a uma prática específica.",IF(AND($D1712&lt;&gt;"",COUNTIF(' PROJETO'!$B$14:$B$16,$D1712)=0),"Prática de restauração inválida ou não cadastrada.",IF(IF($D1712="",FALSE(),IF(COUNTIF(' PROJETO'!$B$14:$B$16,$D1712)=0,FALSE(),IFERROR(INDEX(' PROJETO'!$C$14:$C$16,MATCH($D1712,' PROJETO'!$B$14:$B$16,0))&lt;&gt;"Sim",FALSE()))),"A prática informada no item não foi selecionada na aba Projeto.",IF(AND(MAX($I1712,$L1712,$O1712,$R1712,$U1712,$X1712)&gt;'CONFG.  LISTAS'!$F$4,NOT(OR($Z1712&lt;&gt;"",$AA1712&lt;&gt;""))),"Memorial de cálculo ou anexo obrigatório não informado para item acima do limite.",IF(OR(AND($G1712&lt;&gt;"",$H1712&lt;&gt;"",OR($G1712&lt;=0,$H1712&lt;=0)),AND($J1712&lt;&gt;"",$K1712&lt;&gt;"",OR($J1712&lt;=0,$K1712&lt;=0)),AND($M1712&lt;&gt;"",$N1712&lt;&gt;"",OR($M1712&lt;=0,$N1712&lt;=0)),AND($P1712&lt;&gt;"",$Q1712&lt;&gt;"",OR($P1712&lt;=0,$Q1712&lt;=0)),AND($S1712&lt;&gt;"",$T1712&lt;&gt;"",OR($S1712&lt;=0,$T1712&lt;=0)),AND($V1712&lt;&gt;"",$W1712&lt;&gt;"",OR($V1712&lt;=0,$W1712&lt;=0))),"Revise os valores informados: valor unitário e quantidade devem ser maiores que zero.",IF(OR(AND($G1712="",$H1712&lt;&gt;""),AND($G1712&lt;&gt;"",$H1712=""),AND($J1712="",$K1712&lt;&gt;""),AND($J1712&lt;&gt;"",$K1712=""),AND($M1712="",$N1712&lt;&gt;""),AND($M1712&lt;&gt;"",$N1712=""),AND($P1712="",$Q1712&lt;&gt;""),AND($P1712&lt;&gt;"",$Q1712=""),AND($S1712="",$T1712&lt;&gt;""),AND($S1712&lt;&gt;"",$T1712=""),AND($V1712="",$W1712&lt;&gt;""),AND($V1712&lt;&gt;"",$W1712="")),"Há ano preenchido parcialmente: "&amp;TRIM(IF(AND($G1712="",$H1712&lt;&gt;""),"Ano 1 (falta valor unitário); ","")&amp;IF(AND($G1712&lt;&gt;"",$H1712=""),"Ano 1 (falta quantidade); ","")&amp;IF(AND($J1712="",$K1712&lt;&gt;""),"Ano 2 (falta valor unitário); ","")&amp;IF(AND($J1712&lt;&gt;"",$K1712=""),"Ano 2 (falta quantidade); ","")&amp;IF(AND($M1712="",$N1712&lt;&gt;""),"Ano 3 (falta valor unitário); ","")&amp;IF(AND($M1712&lt;&gt;"",$N1712=""),"Ano 3 (falta quantidade); ","")&amp;IF(AND($P1712="",$Q1712&lt;&gt;""),"Ano 4 (falta valor unitário); ","")&amp;IF(AND($P1712&lt;&gt;"",$Q1712=""),"Ano 4 (falta quantidade); ","")&amp;IF(AND($S1712="",$T1712&lt;&gt;""),"Ano 5 (falta valor unitário); ","")&amp;IF(AND($S1712&lt;&gt;"",$T1712=""),"Ano 5 (falta quantidade); ","")&amp;IF(AND($V1712="",$W1712&lt;&gt;""),"Ano 6 (falta valor unitário); ","")&amp;IF(AND($V1712&lt;&gt;"",$W1712=""),"Ano 6 (falta quantidade); ","")), IF(NOT(OR(AND($G1712&lt;&gt;"",$H1712&lt;&gt;""),AND($J1712&lt;&gt;"",$K1712&lt;&gt;""),AND($M1712&lt;&gt;"",$N1712&lt;&gt;""),AND($P1712&lt;&gt;"",$Q1712&lt;&gt;""),AND($S1712&lt;&gt;"",$T1712&lt;&gt;""),AND($V1712&lt;&gt;"",$W1712&lt;&gt;""))),"Informe pelo menos um ano completo com valor unitário e quantidade.",IF(AND($C1712&lt;&gt;"",$E1712&lt;&gt;"",LEFT(TRIM($C1712),1)&lt;&gt;LEFT(TRIM($E1712),1)),"Categoria e tipo estão incompatíveis.",IF(IF(OR($E1712="",$F1712=""),FALSE(),IFERROR(COUNTIF(INDIRECT("UNITS_"&amp;SUBSTITUTE(LEFT($E1712,FIND(" ",$E1712&amp;" ")-1),".","_")),$F1712)=0,TRUE())),"Unidade incompatível com o tipo selecionado.",IF(OR(AND(ISNUMBER(SEARCH("comunic",LOWER($B1712))),LEFT($E1712,3)&lt;&gt;"4.4"),AND(ISNUMBER(SEARCH("monitor",LOWER($B1712))),NOT(OR(LEFT($E1712,3)="1.5",LEFT($E1712,3)="2.5")))),"Revise a classificação do item conforme as regras de preenchimento.",IF(AND($B1712&lt;&gt;"",OR(ISNUMBER(SEARCH("outro",LOWER($B1712))),ISNUMBER(SEARCH("divers",LOWER($B1712))),ISNUMBER(SEARCH("kit",LOWER($B1712))),ISNUMBER(SEARCH("ferrament",LOWER($B1712))),ISNUMBER(SEARCH("epi",LOWER($B1712)))),NOT(OR($Z1712&lt;&gt;"",$AA1712&lt;&gt;""))),"Descrição muito genérica: detalhe melhor o item e registre o racional no memorial ou em anexo.",IF(AND($Y1712=0,$B1712&lt;&gt;"",OR($G1712&lt;&gt;"",$H1712&lt;&gt;"",$J1712&lt;&gt;"",$K1712&lt;&gt;"",$M1712&lt;&gt;"",$N1712&lt;&gt;"",$P1712&lt;&gt;"",$Q1712&lt;&gt;"",$S1712&lt;&gt;"",$T1712&lt;&gt;"",$V1712&lt;&gt;"",$W1712&lt;&gt;"")),"O item possui dados lançados, mas o total está zerado. Revise os valores informados.","")))))))))))))))</f>
        <v/>
      </c>
    </row>
    <row r="1713" spans="1:35" ht="14.25" customHeight="1" x14ac:dyDescent="0.25">
      <c r="A1713" s="57" t="str">
        <f t="shared" si="338"/>
        <v/>
      </c>
      <c r="B1713" s="61"/>
      <c r="C1713" s="61"/>
      <c r="D1713" s="58"/>
      <c r="E1713" s="61"/>
      <c r="F1713" s="61"/>
      <c r="G1713" s="272"/>
      <c r="H1713" s="62"/>
      <c r="I1713" s="273">
        <f t="shared" si="339"/>
        <v>0</v>
      </c>
      <c r="J1713" s="272"/>
      <c r="K1713" s="62"/>
      <c r="L1713" s="270">
        <f t="shared" si="340"/>
        <v>0</v>
      </c>
      <c r="M1713" s="272"/>
      <c r="N1713" s="62"/>
      <c r="O1713" s="270">
        <f t="shared" si="341"/>
        <v>0</v>
      </c>
      <c r="P1713" s="272"/>
      <c r="Q1713" s="62"/>
      <c r="R1713" s="271">
        <f t="shared" si="342"/>
        <v>0</v>
      </c>
      <c r="S1713" s="272"/>
      <c r="T1713" s="62"/>
      <c r="U1713" s="270">
        <f t="shared" si="343"/>
        <v>0</v>
      </c>
      <c r="V1713" s="272"/>
      <c r="W1713" s="62"/>
      <c r="X1713" s="270">
        <f t="shared" si="344"/>
        <v>0</v>
      </c>
      <c r="Y1713" s="270">
        <f t="shared" si="345"/>
        <v>0</v>
      </c>
      <c r="Z1713" s="61"/>
      <c r="AA1713" s="61"/>
      <c r="AB1713" s="60" t="str">
        <f t="shared" si="346"/>
        <v/>
      </c>
      <c r="AC1713" s="21" t="b">
        <f t="shared" si="347"/>
        <v>0</v>
      </c>
      <c r="AD1713" s="21" t="b">
        <f t="shared" si="348"/>
        <v>0</v>
      </c>
      <c r="AE1713" s="21" t="b">
        <f t="shared" si="349"/>
        <v>0</v>
      </c>
      <c r="AF1713" s="21" t="b">
        <f ca="1">OR(AND($AC1713,NOT($AD1713)),AND($AC1713,OR(AND($G1713="",$H1713&lt;&gt;""),AND($G1713&lt;&gt;"",$H1713=""),AND($J1713="",$K1713&lt;&gt;""),AND($J1713&lt;&gt;"",$K1713=""),AND($M1713="",$N1713&lt;&gt;""),AND($M1713&lt;&gt;"",$N1713=""),AND($P1713="",$Q1713&lt;&gt;""),AND($P1713&lt;&gt;"",$Q1713=""),AND($S1713="",$T1713&lt;&gt;""),AND($S1713&lt;&gt;"",$T1713=""),AND($V1713="",$W1713&lt;&gt;""),AND($V1713&lt;&gt;"",$W1713=""))),AND($C1713&lt;&gt;"",$E1713&lt;&gt;"",LEFT(TRIM($C1713),1)&lt;&gt;LEFT(TRIM($E1713),1)),IF(OR($E1713="",$F1713=""),FALSE(),IFERROR(COUNTIF(INDIRECT("UNITS_"&amp;SUBSTITUTE(LEFT($E1713,FIND(" ",$E1713&amp;" ")-1),".","_")),$F1713)=0,TRUE())),AND($B1713&lt;&gt;"",OR(ISNUMBER(SEARCH("outro",LOWER($B1713))),ISNUMBER(SEARCH("divers",LOWER($B1713))),ISNUMBER(SEARCH("etc",LOWER($B1713))))),OR(AND(ISNUMBER(SEARCH("comunic",LOWER($B1713))),LEFT($E1713,3)&lt;&gt;"4.4"),AND(ISNUMBER(SEARCH("monitor",LOWER($B1713))),NOT(OR(LEFT($E1713,3)="1.5",LEFT($E1713,3)="2.5")))),AND($B1713&lt;&gt;"",OR(LEFT($C1713,1)="1",LEFT($C1713,1)="2"),$D1713=""),AND($D1713&lt;&gt;"",NOT(OR(LEFT($C1713,1)="1",LEFT($C1713,1)="2"))),AND($D1713&lt;&gt;"",COUNTIF(' PROJETO'!$B$14:$B$16,$D1713)=0),IF($D1713="",FALSE(),IF(COUNTIF(' PROJETO'!$B$14:$B$16,$D1713)=0,FALSE(),IFERROR(INDEX(' PROJETO'!$C$14:$C$16,MATCH($D1713,' PROJETO'!$B$14:$B$16,0))&lt;&gt;"Sim",FALSE()))))</f>
        <v>0</v>
      </c>
      <c r="AG1713" s="21" t="b">
        <f>AND($AC1713,$Y1713&gt;'CONFG.  LISTAS'!$F$4,$Z1713="",$AA1713="")</f>
        <v>0</v>
      </c>
      <c r="AH1713" s="21" t="str">
        <f t="shared" si="350"/>
        <v/>
      </c>
      <c r="AI1713" s="43" t="str">
        <f ca="1">IF(NOT($AC1713),"",IF(OR($B1713="",$C1713="",$E1713="",$F1713=""),"Preencha descrição, categoria, tipo e unidade.",IF(AND($B1713&lt;&gt;"",OR(LEFT($C1713,1)="1",LEFT($C1713,1)="2"),$D1713=""),"Informe a prática de restauração para itens diretos.",IF(AND($D1713&lt;&gt;"",NOT(OR(LEFT($C1713,1)="1",LEFT($C1713,1)="2"))),"Custos indiretos não devem pertencer a uma prática específica.",IF(AND($D1713&lt;&gt;"",COUNTIF(' PROJETO'!$B$14:$B$16,$D1713)=0),"Prática de restauração inválida ou não cadastrada.",IF(IF($D1713="",FALSE(),IF(COUNTIF(' PROJETO'!$B$14:$B$16,$D1713)=0,FALSE(),IFERROR(INDEX(' PROJETO'!$C$14:$C$16,MATCH($D1713,' PROJETO'!$B$14:$B$16,0))&lt;&gt;"Sim",FALSE()))),"A prática informada no item não foi selecionada na aba Projeto.",IF(AND(MAX($I1713,$L1713,$O1713,$R1713,$U1713,$X1713)&gt;'CONFG.  LISTAS'!$F$4,NOT(OR($Z1713&lt;&gt;"",$AA1713&lt;&gt;""))),"Memorial de cálculo ou anexo obrigatório não informado para item acima do limite.",IF(OR(AND($G1713&lt;&gt;"",$H1713&lt;&gt;"",OR($G1713&lt;=0,$H1713&lt;=0)),AND($J1713&lt;&gt;"",$K1713&lt;&gt;"",OR($J1713&lt;=0,$K1713&lt;=0)),AND($M1713&lt;&gt;"",$N1713&lt;&gt;"",OR($M1713&lt;=0,$N1713&lt;=0)),AND($P1713&lt;&gt;"",$Q1713&lt;&gt;"",OR($P1713&lt;=0,$Q1713&lt;=0)),AND($S1713&lt;&gt;"",$T1713&lt;&gt;"",OR($S1713&lt;=0,$T1713&lt;=0)),AND($V1713&lt;&gt;"",$W1713&lt;&gt;"",OR($V1713&lt;=0,$W1713&lt;=0))),"Revise os valores informados: valor unitário e quantidade devem ser maiores que zero.",IF(OR(AND($G1713="",$H1713&lt;&gt;""),AND($G1713&lt;&gt;"",$H1713=""),AND($J1713="",$K1713&lt;&gt;""),AND($J1713&lt;&gt;"",$K1713=""),AND($M1713="",$N1713&lt;&gt;""),AND($M1713&lt;&gt;"",$N1713=""),AND($P1713="",$Q1713&lt;&gt;""),AND($P1713&lt;&gt;"",$Q1713=""),AND($S1713="",$T1713&lt;&gt;""),AND($S1713&lt;&gt;"",$T1713=""),AND($V1713="",$W1713&lt;&gt;""),AND($V1713&lt;&gt;"",$W1713="")),"Há ano preenchido parcialmente: "&amp;TRIM(IF(AND($G1713="",$H1713&lt;&gt;""),"Ano 1 (falta valor unitário); ","")&amp;IF(AND($G1713&lt;&gt;"",$H1713=""),"Ano 1 (falta quantidade); ","")&amp;IF(AND($J1713="",$K1713&lt;&gt;""),"Ano 2 (falta valor unitário); ","")&amp;IF(AND($J1713&lt;&gt;"",$K1713=""),"Ano 2 (falta quantidade); ","")&amp;IF(AND($M1713="",$N1713&lt;&gt;""),"Ano 3 (falta valor unitário); ","")&amp;IF(AND($M1713&lt;&gt;"",$N1713=""),"Ano 3 (falta quantidade); ","")&amp;IF(AND($P1713="",$Q1713&lt;&gt;""),"Ano 4 (falta valor unitário); ","")&amp;IF(AND($P1713&lt;&gt;"",$Q1713=""),"Ano 4 (falta quantidade); ","")&amp;IF(AND($S1713="",$T1713&lt;&gt;""),"Ano 5 (falta valor unitário); ","")&amp;IF(AND($S1713&lt;&gt;"",$T1713=""),"Ano 5 (falta quantidade); ","")&amp;IF(AND($V1713="",$W1713&lt;&gt;""),"Ano 6 (falta valor unitário); ","")&amp;IF(AND($V1713&lt;&gt;"",$W1713=""),"Ano 6 (falta quantidade); ","")), IF(NOT(OR(AND($G1713&lt;&gt;"",$H1713&lt;&gt;""),AND($J1713&lt;&gt;"",$K1713&lt;&gt;""),AND($M1713&lt;&gt;"",$N1713&lt;&gt;""),AND($P1713&lt;&gt;"",$Q1713&lt;&gt;""),AND($S1713&lt;&gt;"",$T1713&lt;&gt;""),AND($V1713&lt;&gt;"",$W1713&lt;&gt;""))),"Informe pelo menos um ano completo com valor unitário e quantidade.",IF(AND($C1713&lt;&gt;"",$E1713&lt;&gt;"",LEFT(TRIM($C1713),1)&lt;&gt;LEFT(TRIM($E1713),1)),"Categoria e tipo estão incompatíveis.",IF(IF(OR($E1713="",$F1713=""),FALSE(),IFERROR(COUNTIF(INDIRECT("UNITS_"&amp;SUBSTITUTE(LEFT($E1713,FIND(" ",$E1713&amp;" ")-1),".","_")),$F1713)=0,TRUE())),"Unidade incompatível com o tipo selecionado.",IF(OR(AND(ISNUMBER(SEARCH("comunic",LOWER($B1713))),LEFT($E1713,3)&lt;&gt;"4.4"),AND(ISNUMBER(SEARCH("monitor",LOWER($B1713))),NOT(OR(LEFT($E1713,3)="1.5",LEFT($E1713,3)="2.5")))),"Revise a classificação do item conforme as regras de preenchimento.",IF(AND($B1713&lt;&gt;"",OR(ISNUMBER(SEARCH("outro",LOWER($B1713))),ISNUMBER(SEARCH("divers",LOWER($B1713))),ISNUMBER(SEARCH("kit",LOWER($B1713))),ISNUMBER(SEARCH("ferrament",LOWER($B1713))),ISNUMBER(SEARCH("epi",LOWER($B1713)))),NOT(OR($Z1713&lt;&gt;"",$AA1713&lt;&gt;""))),"Descrição muito genérica: detalhe melhor o item e registre o racional no memorial ou em anexo.",IF(AND($Y1713=0,$B1713&lt;&gt;"",OR($G1713&lt;&gt;"",$H1713&lt;&gt;"",$J1713&lt;&gt;"",$K1713&lt;&gt;"",$M1713&lt;&gt;"",$N1713&lt;&gt;"",$P1713&lt;&gt;"",$Q1713&lt;&gt;"",$S1713&lt;&gt;"",$T1713&lt;&gt;"",$V1713&lt;&gt;"",$W1713&lt;&gt;"")),"O item possui dados lançados, mas o total está zerado. Revise os valores informados.","")))))))))))))))</f>
        <v/>
      </c>
    </row>
    <row r="1714" spans="1:35" ht="14.25" customHeight="1" x14ac:dyDescent="0.25">
      <c r="A1714" s="57" t="str">
        <f t="shared" si="338"/>
        <v/>
      </c>
      <c r="B1714" s="58"/>
      <c r="C1714" s="58"/>
      <c r="D1714" s="58"/>
      <c r="E1714" s="58"/>
      <c r="F1714" s="58"/>
      <c r="G1714" s="269"/>
      <c r="H1714" s="59"/>
      <c r="I1714" s="273">
        <f t="shared" si="339"/>
        <v>0</v>
      </c>
      <c r="J1714" s="269"/>
      <c r="K1714" s="59"/>
      <c r="L1714" s="270">
        <f t="shared" si="340"/>
        <v>0</v>
      </c>
      <c r="M1714" s="269"/>
      <c r="N1714" s="59"/>
      <c r="O1714" s="270">
        <f t="shared" si="341"/>
        <v>0</v>
      </c>
      <c r="P1714" s="269"/>
      <c r="Q1714" s="59"/>
      <c r="R1714" s="271">
        <f t="shared" si="342"/>
        <v>0</v>
      </c>
      <c r="S1714" s="269"/>
      <c r="T1714" s="59"/>
      <c r="U1714" s="270">
        <f t="shared" si="343"/>
        <v>0</v>
      </c>
      <c r="V1714" s="269"/>
      <c r="W1714" s="59"/>
      <c r="X1714" s="270">
        <f t="shared" si="344"/>
        <v>0</v>
      </c>
      <c r="Y1714" s="270">
        <f t="shared" si="345"/>
        <v>0</v>
      </c>
      <c r="Z1714" s="58"/>
      <c r="AA1714" s="58"/>
      <c r="AB1714" s="60" t="str">
        <f t="shared" si="346"/>
        <v/>
      </c>
      <c r="AC1714" s="21" t="b">
        <f t="shared" si="347"/>
        <v>0</v>
      </c>
      <c r="AD1714" s="21" t="b">
        <f t="shared" si="348"/>
        <v>0</v>
      </c>
      <c r="AE1714" s="21" t="b">
        <f t="shared" si="349"/>
        <v>0</v>
      </c>
      <c r="AF1714" s="21" t="b">
        <f ca="1">OR(AND($AC1714,NOT($AD1714)),AND($AC1714,OR(AND($G1714="",$H1714&lt;&gt;""),AND($G1714&lt;&gt;"",$H1714=""),AND($J1714="",$K1714&lt;&gt;""),AND($J1714&lt;&gt;"",$K1714=""),AND($M1714="",$N1714&lt;&gt;""),AND($M1714&lt;&gt;"",$N1714=""),AND($P1714="",$Q1714&lt;&gt;""),AND($P1714&lt;&gt;"",$Q1714=""),AND($S1714="",$T1714&lt;&gt;""),AND($S1714&lt;&gt;"",$T1714=""),AND($V1714="",$W1714&lt;&gt;""),AND($V1714&lt;&gt;"",$W1714=""))),AND($C1714&lt;&gt;"",$E1714&lt;&gt;"",LEFT(TRIM($C1714),1)&lt;&gt;LEFT(TRIM($E1714),1)),IF(OR($E1714="",$F1714=""),FALSE(),IFERROR(COUNTIF(INDIRECT("UNITS_"&amp;SUBSTITUTE(LEFT($E1714,FIND(" ",$E1714&amp;" ")-1),".","_")),$F1714)=0,TRUE())),AND($B1714&lt;&gt;"",OR(ISNUMBER(SEARCH("outro",LOWER($B1714))),ISNUMBER(SEARCH("divers",LOWER($B1714))),ISNUMBER(SEARCH("etc",LOWER($B1714))))),OR(AND(ISNUMBER(SEARCH("comunic",LOWER($B1714))),LEFT($E1714,3)&lt;&gt;"4.4"),AND(ISNUMBER(SEARCH("monitor",LOWER($B1714))),NOT(OR(LEFT($E1714,3)="1.5",LEFT($E1714,3)="2.5")))),AND($B1714&lt;&gt;"",OR(LEFT($C1714,1)="1",LEFT($C1714,1)="2"),$D1714=""),AND($D1714&lt;&gt;"",NOT(OR(LEFT($C1714,1)="1",LEFT($C1714,1)="2"))),AND($D1714&lt;&gt;"",COUNTIF(' PROJETO'!$B$14:$B$16,$D1714)=0),IF($D1714="",FALSE(),IF(COUNTIF(' PROJETO'!$B$14:$B$16,$D1714)=0,FALSE(),IFERROR(INDEX(' PROJETO'!$C$14:$C$16,MATCH($D1714,' PROJETO'!$B$14:$B$16,0))&lt;&gt;"Sim",FALSE()))))</f>
        <v>0</v>
      </c>
      <c r="AG1714" s="21" t="b">
        <f>AND($AC1714,$Y1714&gt;'CONFG.  LISTAS'!$F$4,$Z1714="",$AA1714="")</f>
        <v>0</v>
      </c>
      <c r="AH1714" s="21" t="str">
        <f t="shared" si="350"/>
        <v/>
      </c>
      <c r="AI1714" s="43" t="str">
        <f ca="1">IF(NOT($AC1714),"",IF(OR($B1714="",$C1714="",$E1714="",$F1714=""),"Preencha descrição, categoria, tipo e unidade.",IF(AND($B1714&lt;&gt;"",OR(LEFT($C1714,1)="1",LEFT($C1714,1)="2"),$D1714=""),"Informe a prática de restauração para itens diretos.",IF(AND($D1714&lt;&gt;"",NOT(OR(LEFT($C1714,1)="1",LEFT($C1714,1)="2"))),"Custos indiretos não devem pertencer a uma prática específica.",IF(AND($D1714&lt;&gt;"",COUNTIF(' PROJETO'!$B$14:$B$16,$D1714)=0),"Prática de restauração inválida ou não cadastrada.",IF(IF($D1714="",FALSE(),IF(COUNTIF(' PROJETO'!$B$14:$B$16,$D1714)=0,FALSE(),IFERROR(INDEX(' PROJETO'!$C$14:$C$16,MATCH($D1714,' PROJETO'!$B$14:$B$16,0))&lt;&gt;"Sim",FALSE()))),"A prática informada no item não foi selecionada na aba Projeto.",IF(AND(MAX($I1714,$L1714,$O1714,$R1714,$U1714,$X1714)&gt;'CONFG.  LISTAS'!$F$4,NOT(OR($Z1714&lt;&gt;"",$AA1714&lt;&gt;""))),"Memorial de cálculo ou anexo obrigatório não informado para item acima do limite.",IF(OR(AND($G1714&lt;&gt;"",$H1714&lt;&gt;"",OR($G1714&lt;=0,$H1714&lt;=0)),AND($J1714&lt;&gt;"",$K1714&lt;&gt;"",OR($J1714&lt;=0,$K1714&lt;=0)),AND($M1714&lt;&gt;"",$N1714&lt;&gt;"",OR($M1714&lt;=0,$N1714&lt;=0)),AND($P1714&lt;&gt;"",$Q1714&lt;&gt;"",OR($P1714&lt;=0,$Q1714&lt;=0)),AND($S1714&lt;&gt;"",$T1714&lt;&gt;"",OR($S1714&lt;=0,$T1714&lt;=0)),AND($V1714&lt;&gt;"",$W1714&lt;&gt;"",OR($V1714&lt;=0,$W1714&lt;=0))),"Revise os valores informados: valor unitário e quantidade devem ser maiores que zero.",IF(OR(AND($G1714="",$H1714&lt;&gt;""),AND($G1714&lt;&gt;"",$H1714=""),AND($J1714="",$K1714&lt;&gt;""),AND($J1714&lt;&gt;"",$K1714=""),AND($M1714="",$N1714&lt;&gt;""),AND($M1714&lt;&gt;"",$N1714=""),AND($P1714="",$Q1714&lt;&gt;""),AND($P1714&lt;&gt;"",$Q1714=""),AND($S1714="",$T1714&lt;&gt;""),AND($S1714&lt;&gt;"",$T1714=""),AND($V1714="",$W1714&lt;&gt;""),AND($V1714&lt;&gt;"",$W1714="")),"Há ano preenchido parcialmente: "&amp;TRIM(IF(AND($G1714="",$H1714&lt;&gt;""),"Ano 1 (falta valor unitário); ","")&amp;IF(AND($G1714&lt;&gt;"",$H1714=""),"Ano 1 (falta quantidade); ","")&amp;IF(AND($J1714="",$K1714&lt;&gt;""),"Ano 2 (falta valor unitário); ","")&amp;IF(AND($J1714&lt;&gt;"",$K1714=""),"Ano 2 (falta quantidade); ","")&amp;IF(AND($M1714="",$N1714&lt;&gt;""),"Ano 3 (falta valor unitário); ","")&amp;IF(AND($M1714&lt;&gt;"",$N1714=""),"Ano 3 (falta quantidade); ","")&amp;IF(AND($P1714="",$Q1714&lt;&gt;""),"Ano 4 (falta valor unitário); ","")&amp;IF(AND($P1714&lt;&gt;"",$Q1714=""),"Ano 4 (falta quantidade); ","")&amp;IF(AND($S1714="",$T1714&lt;&gt;""),"Ano 5 (falta valor unitário); ","")&amp;IF(AND($S1714&lt;&gt;"",$T1714=""),"Ano 5 (falta quantidade); ","")&amp;IF(AND($V1714="",$W1714&lt;&gt;""),"Ano 6 (falta valor unitário); ","")&amp;IF(AND($V1714&lt;&gt;"",$W1714=""),"Ano 6 (falta quantidade); ","")), IF(NOT(OR(AND($G1714&lt;&gt;"",$H1714&lt;&gt;""),AND($J1714&lt;&gt;"",$K1714&lt;&gt;""),AND($M1714&lt;&gt;"",$N1714&lt;&gt;""),AND($P1714&lt;&gt;"",$Q1714&lt;&gt;""),AND($S1714&lt;&gt;"",$T1714&lt;&gt;""),AND($V1714&lt;&gt;"",$W1714&lt;&gt;""))),"Informe pelo menos um ano completo com valor unitário e quantidade.",IF(AND($C1714&lt;&gt;"",$E1714&lt;&gt;"",LEFT(TRIM($C1714),1)&lt;&gt;LEFT(TRIM($E1714),1)),"Categoria e tipo estão incompatíveis.",IF(IF(OR($E1714="",$F1714=""),FALSE(),IFERROR(COUNTIF(INDIRECT("UNITS_"&amp;SUBSTITUTE(LEFT($E1714,FIND(" ",$E1714&amp;" ")-1),".","_")),$F1714)=0,TRUE())),"Unidade incompatível com o tipo selecionado.",IF(OR(AND(ISNUMBER(SEARCH("comunic",LOWER($B1714))),LEFT($E1714,3)&lt;&gt;"4.4"),AND(ISNUMBER(SEARCH("monitor",LOWER($B1714))),NOT(OR(LEFT($E1714,3)="1.5",LEFT($E1714,3)="2.5")))),"Revise a classificação do item conforme as regras de preenchimento.",IF(AND($B1714&lt;&gt;"",OR(ISNUMBER(SEARCH("outro",LOWER($B1714))),ISNUMBER(SEARCH("divers",LOWER($B1714))),ISNUMBER(SEARCH("kit",LOWER($B1714))),ISNUMBER(SEARCH("ferrament",LOWER($B1714))),ISNUMBER(SEARCH("epi",LOWER($B1714)))),NOT(OR($Z1714&lt;&gt;"",$AA1714&lt;&gt;""))),"Descrição muito genérica: detalhe melhor o item e registre o racional no memorial ou em anexo.",IF(AND($Y1714=0,$B1714&lt;&gt;"",OR($G1714&lt;&gt;"",$H1714&lt;&gt;"",$J1714&lt;&gt;"",$K1714&lt;&gt;"",$M1714&lt;&gt;"",$N1714&lt;&gt;"",$P1714&lt;&gt;"",$Q1714&lt;&gt;"",$S1714&lt;&gt;"",$T1714&lt;&gt;"",$V1714&lt;&gt;"",$W1714&lt;&gt;"")),"O item possui dados lançados, mas o total está zerado. Revise os valores informados.","")))))))))))))))</f>
        <v/>
      </c>
    </row>
    <row r="1715" spans="1:35" ht="14.25" customHeight="1" x14ac:dyDescent="0.25">
      <c r="A1715" s="57" t="str">
        <f t="shared" si="338"/>
        <v/>
      </c>
      <c r="B1715" s="61"/>
      <c r="C1715" s="61"/>
      <c r="D1715" s="58"/>
      <c r="E1715" s="61"/>
      <c r="F1715" s="61"/>
      <c r="G1715" s="272"/>
      <c r="H1715" s="62"/>
      <c r="I1715" s="273">
        <f t="shared" si="339"/>
        <v>0</v>
      </c>
      <c r="J1715" s="272"/>
      <c r="K1715" s="62"/>
      <c r="L1715" s="270">
        <f t="shared" si="340"/>
        <v>0</v>
      </c>
      <c r="M1715" s="272"/>
      <c r="N1715" s="62"/>
      <c r="O1715" s="270">
        <f t="shared" si="341"/>
        <v>0</v>
      </c>
      <c r="P1715" s="272"/>
      <c r="Q1715" s="62"/>
      <c r="R1715" s="271">
        <f t="shared" si="342"/>
        <v>0</v>
      </c>
      <c r="S1715" s="272"/>
      <c r="T1715" s="62"/>
      <c r="U1715" s="270">
        <f t="shared" si="343"/>
        <v>0</v>
      </c>
      <c r="V1715" s="272"/>
      <c r="W1715" s="62"/>
      <c r="X1715" s="270">
        <f t="shared" si="344"/>
        <v>0</v>
      </c>
      <c r="Y1715" s="270">
        <f t="shared" si="345"/>
        <v>0</v>
      </c>
      <c r="Z1715" s="61"/>
      <c r="AA1715" s="61"/>
      <c r="AB1715" s="60" t="str">
        <f t="shared" si="346"/>
        <v/>
      </c>
      <c r="AC1715" s="21" t="b">
        <f t="shared" si="347"/>
        <v>0</v>
      </c>
      <c r="AD1715" s="21" t="b">
        <f t="shared" si="348"/>
        <v>0</v>
      </c>
      <c r="AE1715" s="21" t="b">
        <f t="shared" si="349"/>
        <v>0</v>
      </c>
      <c r="AF1715" s="21" t="b">
        <f ca="1">OR(AND($AC1715,NOT($AD1715)),AND($AC1715,OR(AND($G1715="",$H1715&lt;&gt;""),AND($G1715&lt;&gt;"",$H1715=""),AND($J1715="",$K1715&lt;&gt;""),AND($J1715&lt;&gt;"",$K1715=""),AND($M1715="",$N1715&lt;&gt;""),AND($M1715&lt;&gt;"",$N1715=""),AND($P1715="",$Q1715&lt;&gt;""),AND($P1715&lt;&gt;"",$Q1715=""),AND($S1715="",$T1715&lt;&gt;""),AND($S1715&lt;&gt;"",$T1715=""),AND($V1715="",$W1715&lt;&gt;""),AND($V1715&lt;&gt;"",$W1715=""))),AND($C1715&lt;&gt;"",$E1715&lt;&gt;"",LEFT(TRIM($C1715),1)&lt;&gt;LEFT(TRIM($E1715),1)),IF(OR($E1715="",$F1715=""),FALSE(),IFERROR(COUNTIF(INDIRECT("UNITS_"&amp;SUBSTITUTE(LEFT($E1715,FIND(" ",$E1715&amp;" ")-1),".","_")),$F1715)=0,TRUE())),AND($B1715&lt;&gt;"",OR(ISNUMBER(SEARCH("outro",LOWER($B1715))),ISNUMBER(SEARCH("divers",LOWER($B1715))),ISNUMBER(SEARCH("etc",LOWER($B1715))))),OR(AND(ISNUMBER(SEARCH("comunic",LOWER($B1715))),LEFT($E1715,3)&lt;&gt;"4.4"),AND(ISNUMBER(SEARCH("monitor",LOWER($B1715))),NOT(OR(LEFT($E1715,3)="1.5",LEFT($E1715,3)="2.5")))),AND($B1715&lt;&gt;"",OR(LEFT($C1715,1)="1",LEFT($C1715,1)="2"),$D1715=""),AND($D1715&lt;&gt;"",NOT(OR(LEFT($C1715,1)="1",LEFT($C1715,1)="2"))),AND($D1715&lt;&gt;"",COUNTIF(' PROJETO'!$B$14:$B$16,$D1715)=0),IF($D1715="",FALSE(),IF(COUNTIF(' PROJETO'!$B$14:$B$16,$D1715)=0,FALSE(),IFERROR(INDEX(' PROJETO'!$C$14:$C$16,MATCH($D1715,' PROJETO'!$B$14:$B$16,0))&lt;&gt;"Sim",FALSE()))))</f>
        <v>0</v>
      </c>
      <c r="AG1715" s="21" t="b">
        <f>AND($AC1715,$Y1715&gt;'CONFG.  LISTAS'!$F$4,$Z1715="",$AA1715="")</f>
        <v>0</v>
      </c>
      <c r="AH1715" s="21" t="str">
        <f t="shared" si="350"/>
        <v/>
      </c>
      <c r="AI1715" s="43" t="str">
        <f ca="1">IF(NOT($AC1715),"",IF(OR($B1715="",$C1715="",$E1715="",$F1715=""),"Preencha descrição, categoria, tipo e unidade.",IF(AND($B1715&lt;&gt;"",OR(LEFT($C1715,1)="1",LEFT($C1715,1)="2"),$D1715=""),"Informe a prática de restauração para itens diretos.",IF(AND($D1715&lt;&gt;"",NOT(OR(LEFT($C1715,1)="1",LEFT($C1715,1)="2"))),"Custos indiretos não devem pertencer a uma prática específica.",IF(AND($D1715&lt;&gt;"",COUNTIF(' PROJETO'!$B$14:$B$16,$D1715)=0),"Prática de restauração inválida ou não cadastrada.",IF(IF($D1715="",FALSE(),IF(COUNTIF(' PROJETO'!$B$14:$B$16,$D1715)=0,FALSE(),IFERROR(INDEX(' PROJETO'!$C$14:$C$16,MATCH($D1715,' PROJETO'!$B$14:$B$16,0))&lt;&gt;"Sim",FALSE()))),"A prática informada no item não foi selecionada na aba Projeto.",IF(AND(MAX($I1715,$L1715,$O1715,$R1715,$U1715,$X1715)&gt;'CONFG.  LISTAS'!$F$4,NOT(OR($Z1715&lt;&gt;"",$AA1715&lt;&gt;""))),"Memorial de cálculo ou anexo obrigatório não informado para item acima do limite.",IF(OR(AND($G1715&lt;&gt;"",$H1715&lt;&gt;"",OR($G1715&lt;=0,$H1715&lt;=0)),AND($J1715&lt;&gt;"",$K1715&lt;&gt;"",OR($J1715&lt;=0,$K1715&lt;=0)),AND($M1715&lt;&gt;"",$N1715&lt;&gt;"",OR($M1715&lt;=0,$N1715&lt;=0)),AND($P1715&lt;&gt;"",$Q1715&lt;&gt;"",OR($P1715&lt;=0,$Q1715&lt;=0)),AND($S1715&lt;&gt;"",$T1715&lt;&gt;"",OR($S1715&lt;=0,$T1715&lt;=0)),AND($V1715&lt;&gt;"",$W1715&lt;&gt;"",OR($V1715&lt;=0,$W1715&lt;=0))),"Revise os valores informados: valor unitário e quantidade devem ser maiores que zero.",IF(OR(AND($G1715="",$H1715&lt;&gt;""),AND($G1715&lt;&gt;"",$H1715=""),AND($J1715="",$K1715&lt;&gt;""),AND($J1715&lt;&gt;"",$K1715=""),AND($M1715="",$N1715&lt;&gt;""),AND($M1715&lt;&gt;"",$N1715=""),AND($P1715="",$Q1715&lt;&gt;""),AND($P1715&lt;&gt;"",$Q1715=""),AND($S1715="",$T1715&lt;&gt;""),AND($S1715&lt;&gt;"",$T1715=""),AND($V1715="",$W1715&lt;&gt;""),AND($V1715&lt;&gt;"",$W1715="")),"Há ano preenchido parcialmente: "&amp;TRIM(IF(AND($G1715="",$H1715&lt;&gt;""),"Ano 1 (falta valor unitário); ","")&amp;IF(AND($G1715&lt;&gt;"",$H1715=""),"Ano 1 (falta quantidade); ","")&amp;IF(AND($J1715="",$K1715&lt;&gt;""),"Ano 2 (falta valor unitário); ","")&amp;IF(AND($J1715&lt;&gt;"",$K1715=""),"Ano 2 (falta quantidade); ","")&amp;IF(AND($M1715="",$N1715&lt;&gt;""),"Ano 3 (falta valor unitário); ","")&amp;IF(AND($M1715&lt;&gt;"",$N1715=""),"Ano 3 (falta quantidade); ","")&amp;IF(AND($P1715="",$Q1715&lt;&gt;""),"Ano 4 (falta valor unitário); ","")&amp;IF(AND($P1715&lt;&gt;"",$Q1715=""),"Ano 4 (falta quantidade); ","")&amp;IF(AND($S1715="",$T1715&lt;&gt;""),"Ano 5 (falta valor unitário); ","")&amp;IF(AND($S1715&lt;&gt;"",$T1715=""),"Ano 5 (falta quantidade); ","")&amp;IF(AND($V1715="",$W1715&lt;&gt;""),"Ano 6 (falta valor unitário); ","")&amp;IF(AND($V1715&lt;&gt;"",$W1715=""),"Ano 6 (falta quantidade); ","")), IF(NOT(OR(AND($G1715&lt;&gt;"",$H1715&lt;&gt;""),AND($J1715&lt;&gt;"",$K1715&lt;&gt;""),AND($M1715&lt;&gt;"",$N1715&lt;&gt;""),AND($P1715&lt;&gt;"",$Q1715&lt;&gt;""),AND($S1715&lt;&gt;"",$T1715&lt;&gt;""),AND($V1715&lt;&gt;"",$W1715&lt;&gt;""))),"Informe pelo menos um ano completo com valor unitário e quantidade.",IF(AND($C1715&lt;&gt;"",$E1715&lt;&gt;"",LEFT(TRIM($C1715),1)&lt;&gt;LEFT(TRIM($E1715),1)),"Categoria e tipo estão incompatíveis.",IF(IF(OR($E1715="",$F1715=""),FALSE(),IFERROR(COUNTIF(INDIRECT("UNITS_"&amp;SUBSTITUTE(LEFT($E1715,FIND(" ",$E1715&amp;" ")-1),".","_")),$F1715)=0,TRUE())),"Unidade incompatível com o tipo selecionado.",IF(OR(AND(ISNUMBER(SEARCH("comunic",LOWER($B1715))),LEFT($E1715,3)&lt;&gt;"4.4"),AND(ISNUMBER(SEARCH("monitor",LOWER($B1715))),NOT(OR(LEFT($E1715,3)="1.5",LEFT($E1715,3)="2.5")))),"Revise a classificação do item conforme as regras de preenchimento.",IF(AND($B1715&lt;&gt;"",OR(ISNUMBER(SEARCH("outro",LOWER($B1715))),ISNUMBER(SEARCH("divers",LOWER($B1715))),ISNUMBER(SEARCH("kit",LOWER($B1715))),ISNUMBER(SEARCH("ferrament",LOWER($B1715))),ISNUMBER(SEARCH("epi",LOWER($B1715)))),NOT(OR($Z1715&lt;&gt;"",$AA1715&lt;&gt;""))),"Descrição muito genérica: detalhe melhor o item e registre o racional no memorial ou em anexo.",IF(AND($Y1715=0,$B1715&lt;&gt;"",OR($G1715&lt;&gt;"",$H1715&lt;&gt;"",$J1715&lt;&gt;"",$K1715&lt;&gt;"",$M1715&lt;&gt;"",$N1715&lt;&gt;"",$P1715&lt;&gt;"",$Q1715&lt;&gt;"",$S1715&lt;&gt;"",$T1715&lt;&gt;"",$V1715&lt;&gt;"",$W1715&lt;&gt;"")),"O item possui dados lançados, mas o total está zerado. Revise os valores informados.","")))))))))))))))</f>
        <v/>
      </c>
    </row>
    <row r="1716" spans="1:35" ht="14.25" customHeight="1" x14ac:dyDescent="0.25">
      <c r="A1716" s="57" t="str">
        <f t="shared" si="338"/>
        <v/>
      </c>
      <c r="B1716" s="58"/>
      <c r="C1716" s="58"/>
      <c r="D1716" s="58"/>
      <c r="E1716" s="58"/>
      <c r="F1716" s="58"/>
      <c r="G1716" s="269"/>
      <c r="H1716" s="59"/>
      <c r="I1716" s="273">
        <f t="shared" si="339"/>
        <v>0</v>
      </c>
      <c r="J1716" s="269"/>
      <c r="K1716" s="59"/>
      <c r="L1716" s="270">
        <f t="shared" si="340"/>
        <v>0</v>
      </c>
      <c r="M1716" s="269"/>
      <c r="N1716" s="59"/>
      <c r="O1716" s="270">
        <f t="shared" si="341"/>
        <v>0</v>
      </c>
      <c r="P1716" s="269"/>
      <c r="Q1716" s="59"/>
      <c r="R1716" s="271">
        <f t="shared" si="342"/>
        <v>0</v>
      </c>
      <c r="S1716" s="269"/>
      <c r="T1716" s="59"/>
      <c r="U1716" s="270">
        <f t="shared" si="343"/>
        <v>0</v>
      </c>
      <c r="V1716" s="269"/>
      <c r="W1716" s="59"/>
      <c r="X1716" s="270">
        <f t="shared" si="344"/>
        <v>0</v>
      </c>
      <c r="Y1716" s="270">
        <f t="shared" si="345"/>
        <v>0</v>
      </c>
      <c r="Z1716" s="58"/>
      <c r="AA1716" s="58"/>
      <c r="AB1716" s="60" t="str">
        <f t="shared" si="346"/>
        <v/>
      </c>
      <c r="AC1716" s="21" t="b">
        <f t="shared" si="347"/>
        <v>0</v>
      </c>
      <c r="AD1716" s="21" t="b">
        <f t="shared" si="348"/>
        <v>0</v>
      </c>
      <c r="AE1716" s="21" t="b">
        <f t="shared" si="349"/>
        <v>0</v>
      </c>
      <c r="AF1716" s="21" t="b">
        <f ca="1">OR(AND($AC1716,NOT($AD1716)),AND($AC1716,OR(AND($G1716="",$H1716&lt;&gt;""),AND($G1716&lt;&gt;"",$H1716=""),AND($J1716="",$K1716&lt;&gt;""),AND($J1716&lt;&gt;"",$K1716=""),AND($M1716="",$N1716&lt;&gt;""),AND($M1716&lt;&gt;"",$N1716=""),AND($P1716="",$Q1716&lt;&gt;""),AND($P1716&lt;&gt;"",$Q1716=""),AND($S1716="",$T1716&lt;&gt;""),AND($S1716&lt;&gt;"",$T1716=""),AND($V1716="",$W1716&lt;&gt;""),AND($V1716&lt;&gt;"",$W1716=""))),AND($C1716&lt;&gt;"",$E1716&lt;&gt;"",LEFT(TRIM($C1716),1)&lt;&gt;LEFT(TRIM($E1716),1)),IF(OR($E1716="",$F1716=""),FALSE(),IFERROR(COUNTIF(INDIRECT("UNITS_"&amp;SUBSTITUTE(LEFT($E1716,FIND(" ",$E1716&amp;" ")-1),".","_")),$F1716)=0,TRUE())),AND($B1716&lt;&gt;"",OR(ISNUMBER(SEARCH("outro",LOWER($B1716))),ISNUMBER(SEARCH("divers",LOWER($B1716))),ISNUMBER(SEARCH("etc",LOWER($B1716))))),OR(AND(ISNUMBER(SEARCH("comunic",LOWER($B1716))),LEFT($E1716,3)&lt;&gt;"4.4"),AND(ISNUMBER(SEARCH("monitor",LOWER($B1716))),NOT(OR(LEFT($E1716,3)="1.5",LEFT($E1716,3)="2.5")))),AND($B1716&lt;&gt;"",OR(LEFT($C1716,1)="1",LEFT($C1716,1)="2"),$D1716=""),AND($D1716&lt;&gt;"",NOT(OR(LEFT($C1716,1)="1",LEFT($C1716,1)="2"))),AND($D1716&lt;&gt;"",COUNTIF(' PROJETO'!$B$14:$B$16,$D1716)=0),IF($D1716="",FALSE(),IF(COUNTIF(' PROJETO'!$B$14:$B$16,$D1716)=0,FALSE(),IFERROR(INDEX(' PROJETO'!$C$14:$C$16,MATCH($D1716,' PROJETO'!$B$14:$B$16,0))&lt;&gt;"Sim",FALSE()))))</f>
        <v>0</v>
      </c>
      <c r="AG1716" s="21" t="b">
        <f>AND($AC1716,$Y1716&gt;'CONFG.  LISTAS'!$F$4,$Z1716="",$AA1716="")</f>
        <v>0</v>
      </c>
      <c r="AH1716" s="21" t="str">
        <f t="shared" si="350"/>
        <v/>
      </c>
      <c r="AI1716" s="43" t="str">
        <f ca="1">IF(NOT($AC1716),"",IF(OR($B1716="",$C1716="",$E1716="",$F1716=""),"Preencha descrição, categoria, tipo e unidade.",IF(AND($B1716&lt;&gt;"",OR(LEFT($C1716,1)="1",LEFT($C1716,1)="2"),$D1716=""),"Informe a prática de restauração para itens diretos.",IF(AND($D1716&lt;&gt;"",NOT(OR(LEFT($C1716,1)="1",LEFT($C1716,1)="2"))),"Custos indiretos não devem pertencer a uma prática específica.",IF(AND($D1716&lt;&gt;"",COUNTIF(' PROJETO'!$B$14:$B$16,$D1716)=0),"Prática de restauração inválida ou não cadastrada.",IF(IF($D1716="",FALSE(),IF(COUNTIF(' PROJETO'!$B$14:$B$16,$D1716)=0,FALSE(),IFERROR(INDEX(' PROJETO'!$C$14:$C$16,MATCH($D1716,' PROJETO'!$B$14:$B$16,0))&lt;&gt;"Sim",FALSE()))),"A prática informada no item não foi selecionada na aba Projeto.",IF(AND(MAX($I1716,$L1716,$O1716,$R1716,$U1716,$X1716)&gt;'CONFG.  LISTAS'!$F$4,NOT(OR($Z1716&lt;&gt;"",$AA1716&lt;&gt;""))),"Memorial de cálculo ou anexo obrigatório não informado para item acima do limite.",IF(OR(AND($G1716&lt;&gt;"",$H1716&lt;&gt;"",OR($G1716&lt;=0,$H1716&lt;=0)),AND($J1716&lt;&gt;"",$K1716&lt;&gt;"",OR($J1716&lt;=0,$K1716&lt;=0)),AND($M1716&lt;&gt;"",$N1716&lt;&gt;"",OR($M1716&lt;=0,$N1716&lt;=0)),AND($P1716&lt;&gt;"",$Q1716&lt;&gt;"",OR($P1716&lt;=0,$Q1716&lt;=0)),AND($S1716&lt;&gt;"",$T1716&lt;&gt;"",OR($S1716&lt;=0,$T1716&lt;=0)),AND($V1716&lt;&gt;"",$W1716&lt;&gt;"",OR($V1716&lt;=0,$W1716&lt;=0))),"Revise os valores informados: valor unitário e quantidade devem ser maiores que zero.",IF(OR(AND($G1716="",$H1716&lt;&gt;""),AND($G1716&lt;&gt;"",$H1716=""),AND($J1716="",$K1716&lt;&gt;""),AND($J1716&lt;&gt;"",$K1716=""),AND($M1716="",$N1716&lt;&gt;""),AND($M1716&lt;&gt;"",$N1716=""),AND($P1716="",$Q1716&lt;&gt;""),AND($P1716&lt;&gt;"",$Q1716=""),AND($S1716="",$T1716&lt;&gt;""),AND($S1716&lt;&gt;"",$T1716=""),AND($V1716="",$W1716&lt;&gt;""),AND($V1716&lt;&gt;"",$W1716="")),"Há ano preenchido parcialmente: "&amp;TRIM(IF(AND($G1716="",$H1716&lt;&gt;""),"Ano 1 (falta valor unitário); ","")&amp;IF(AND($G1716&lt;&gt;"",$H1716=""),"Ano 1 (falta quantidade); ","")&amp;IF(AND($J1716="",$K1716&lt;&gt;""),"Ano 2 (falta valor unitário); ","")&amp;IF(AND($J1716&lt;&gt;"",$K1716=""),"Ano 2 (falta quantidade); ","")&amp;IF(AND($M1716="",$N1716&lt;&gt;""),"Ano 3 (falta valor unitário); ","")&amp;IF(AND($M1716&lt;&gt;"",$N1716=""),"Ano 3 (falta quantidade); ","")&amp;IF(AND($P1716="",$Q1716&lt;&gt;""),"Ano 4 (falta valor unitário); ","")&amp;IF(AND($P1716&lt;&gt;"",$Q1716=""),"Ano 4 (falta quantidade); ","")&amp;IF(AND($S1716="",$T1716&lt;&gt;""),"Ano 5 (falta valor unitário); ","")&amp;IF(AND($S1716&lt;&gt;"",$T1716=""),"Ano 5 (falta quantidade); ","")&amp;IF(AND($V1716="",$W1716&lt;&gt;""),"Ano 6 (falta valor unitário); ","")&amp;IF(AND($V1716&lt;&gt;"",$W1716=""),"Ano 6 (falta quantidade); ","")), IF(NOT(OR(AND($G1716&lt;&gt;"",$H1716&lt;&gt;""),AND($J1716&lt;&gt;"",$K1716&lt;&gt;""),AND($M1716&lt;&gt;"",$N1716&lt;&gt;""),AND($P1716&lt;&gt;"",$Q1716&lt;&gt;""),AND($S1716&lt;&gt;"",$T1716&lt;&gt;""),AND($V1716&lt;&gt;"",$W1716&lt;&gt;""))),"Informe pelo menos um ano completo com valor unitário e quantidade.",IF(AND($C1716&lt;&gt;"",$E1716&lt;&gt;"",LEFT(TRIM($C1716),1)&lt;&gt;LEFT(TRIM($E1716),1)),"Categoria e tipo estão incompatíveis.",IF(IF(OR($E1716="",$F1716=""),FALSE(),IFERROR(COUNTIF(INDIRECT("UNITS_"&amp;SUBSTITUTE(LEFT($E1716,FIND(" ",$E1716&amp;" ")-1),".","_")),$F1716)=0,TRUE())),"Unidade incompatível com o tipo selecionado.",IF(OR(AND(ISNUMBER(SEARCH("comunic",LOWER($B1716))),LEFT($E1716,3)&lt;&gt;"4.4"),AND(ISNUMBER(SEARCH("monitor",LOWER($B1716))),NOT(OR(LEFT($E1716,3)="1.5",LEFT($E1716,3)="2.5")))),"Revise a classificação do item conforme as regras de preenchimento.",IF(AND($B1716&lt;&gt;"",OR(ISNUMBER(SEARCH("outro",LOWER($B1716))),ISNUMBER(SEARCH("divers",LOWER($B1716))),ISNUMBER(SEARCH("kit",LOWER($B1716))),ISNUMBER(SEARCH("ferrament",LOWER($B1716))),ISNUMBER(SEARCH("epi",LOWER($B1716)))),NOT(OR($Z1716&lt;&gt;"",$AA1716&lt;&gt;""))),"Descrição muito genérica: detalhe melhor o item e registre o racional no memorial ou em anexo.",IF(AND($Y1716=0,$B1716&lt;&gt;"",OR($G1716&lt;&gt;"",$H1716&lt;&gt;"",$J1716&lt;&gt;"",$K1716&lt;&gt;"",$M1716&lt;&gt;"",$N1716&lt;&gt;"",$P1716&lt;&gt;"",$Q1716&lt;&gt;"",$S1716&lt;&gt;"",$T1716&lt;&gt;"",$V1716&lt;&gt;"",$W1716&lt;&gt;"")),"O item possui dados lançados, mas o total está zerado. Revise os valores informados.","")))))))))))))))</f>
        <v/>
      </c>
    </row>
    <row r="1717" spans="1:35" ht="14.25" customHeight="1" x14ac:dyDescent="0.25">
      <c r="A1717" s="57" t="str">
        <f t="shared" si="338"/>
        <v/>
      </c>
      <c r="B1717" s="61"/>
      <c r="C1717" s="61"/>
      <c r="D1717" s="58"/>
      <c r="E1717" s="61"/>
      <c r="F1717" s="61"/>
      <c r="G1717" s="272"/>
      <c r="H1717" s="62"/>
      <c r="I1717" s="273">
        <f t="shared" si="339"/>
        <v>0</v>
      </c>
      <c r="J1717" s="272"/>
      <c r="K1717" s="62"/>
      <c r="L1717" s="270">
        <f t="shared" si="340"/>
        <v>0</v>
      </c>
      <c r="M1717" s="272"/>
      <c r="N1717" s="62"/>
      <c r="O1717" s="270">
        <f t="shared" si="341"/>
        <v>0</v>
      </c>
      <c r="P1717" s="272"/>
      <c r="Q1717" s="62"/>
      <c r="R1717" s="271">
        <f t="shared" si="342"/>
        <v>0</v>
      </c>
      <c r="S1717" s="272"/>
      <c r="T1717" s="62"/>
      <c r="U1717" s="270">
        <f t="shared" si="343"/>
        <v>0</v>
      </c>
      <c r="V1717" s="272"/>
      <c r="W1717" s="62"/>
      <c r="X1717" s="270">
        <f t="shared" si="344"/>
        <v>0</v>
      </c>
      <c r="Y1717" s="270">
        <f t="shared" si="345"/>
        <v>0</v>
      </c>
      <c r="Z1717" s="61"/>
      <c r="AA1717" s="61"/>
      <c r="AB1717" s="60" t="str">
        <f t="shared" si="346"/>
        <v/>
      </c>
      <c r="AC1717" s="21" t="b">
        <f t="shared" si="347"/>
        <v>0</v>
      </c>
      <c r="AD1717" s="21" t="b">
        <f t="shared" si="348"/>
        <v>0</v>
      </c>
      <c r="AE1717" s="21" t="b">
        <f t="shared" si="349"/>
        <v>0</v>
      </c>
      <c r="AF1717" s="21" t="b">
        <f ca="1">OR(AND($AC1717,NOT($AD1717)),AND($AC1717,OR(AND($G1717="",$H1717&lt;&gt;""),AND($G1717&lt;&gt;"",$H1717=""),AND($J1717="",$K1717&lt;&gt;""),AND($J1717&lt;&gt;"",$K1717=""),AND($M1717="",$N1717&lt;&gt;""),AND($M1717&lt;&gt;"",$N1717=""),AND($P1717="",$Q1717&lt;&gt;""),AND($P1717&lt;&gt;"",$Q1717=""),AND($S1717="",$T1717&lt;&gt;""),AND($S1717&lt;&gt;"",$T1717=""),AND($V1717="",$W1717&lt;&gt;""),AND($V1717&lt;&gt;"",$W1717=""))),AND($C1717&lt;&gt;"",$E1717&lt;&gt;"",LEFT(TRIM($C1717),1)&lt;&gt;LEFT(TRIM($E1717),1)),IF(OR($E1717="",$F1717=""),FALSE(),IFERROR(COUNTIF(INDIRECT("UNITS_"&amp;SUBSTITUTE(LEFT($E1717,FIND(" ",$E1717&amp;" ")-1),".","_")),$F1717)=0,TRUE())),AND($B1717&lt;&gt;"",OR(ISNUMBER(SEARCH("outro",LOWER($B1717))),ISNUMBER(SEARCH("divers",LOWER($B1717))),ISNUMBER(SEARCH("etc",LOWER($B1717))))),OR(AND(ISNUMBER(SEARCH("comunic",LOWER($B1717))),LEFT($E1717,3)&lt;&gt;"4.4"),AND(ISNUMBER(SEARCH("monitor",LOWER($B1717))),NOT(OR(LEFT($E1717,3)="1.5",LEFT($E1717,3)="2.5")))),AND($B1717&lt;&gt;"",OR(LEFT($C1717,1)="1",LEFT($C1717,1)="2"),$D1717=""),AND($D1717&lt;&gt;"",NOT(OR(LEFT($C1717,1)="1",LEFT($C1717,1)="2"))),AND($D1717&lt;&gt;"",COUNTIF(' PROJETO'!$B$14:$B$16,$D1717)=0),IF($D1717="",FALSE(),IF(COUNTIF(' PROJETO'!$B$14:$B$16,$D1717)=0,FALSE(),IFERROR(INDEX(' PROJETO'!$C$14:$C$16,MATCH($D1717,' PROJETO'!$B$14:$B$16,0))&lt;&gt;"Sim",FALSE()))))</f>
        <v>0</v>
      </c>
      <c r="AG1717" s="21" t="b">
        <f>AND($AC1717,$Y1717&gt;'CONFG.  LISTAS'!$F$4,$Z1717="",$AA1717="")</f>
        <v>0</v>
      </c>
      <c r="AH1717" s="21" t="str">
        <f t="shared" si="350"/>
        <v/>
      </c>
      <c r="AI1717" s="43" t="str">
        <f ca="1">IF(NOT($AC1717),"",IF(OR($B1717="",$C1717="",$E1717="",$F1717=""),"Preencha descrição, categoria, tipo e unidade.",IF(AND($B1717&lt;&gt;"",OR(LEFT($C1717,1)="1",LEFT($C1717,1)="2"),$D1717=""),"Informe a prática de restauração para itens diretos.",IF(AND($D1717&lt;&gt;"",NOT(OR(LEFT($C1717,1)="1",LEFT($C1717,1)="2"))),"Custos indiretos não devem pertencer a uma prática específica.",IF(AND($D1717&lt;&gt;"",COUNTIF(' PROJETO'!$B$14:$B$16,$D1717)=0),"Prática de restauração inválida ou não cadastrada.",IF(IF($D1717="",FALSE(),IF(COUNTIF(' PROJETO'!$B$14:$B$16,$D1717)=0,FALSE(),IFERROR(INDEX(' PROJETO'!$C$14:$C$16,MATCH($D1717,' PROJETO'!$B$14:$B$16,0))&lt;&gt;"Sim",FALSE()))),"A prática informada no item não foi selecionada na aba Projeto.",IF(AND(MAX($I1717,$L1717,$O1717,$R1717,$U1717,$X1717)&gt;'CONFG.  LISTAS'!$F$4,NOT(OR($Z1717&lt;&gt;"",$AA1717&lt;&gt;""))),"Memorial de cálculo ou anexo obrigatório não informado para item acima do limite.",IF(OR(AND($G1717&lt;&gt;"",$H1717&lt;&gt;"",OR($G1717&lt;=0,$H1717&lt;=0)),AND($J1717&lt;&gt;"",$K1717&lt;&gt;"",OR($J1717&lt;=0,$K1717&lt;=0)),AND($M1717&lt;&gt;"",$N1717&lt;&gt;"",OR($M1717&lt;=0,$N1717&lt;=0)),AND($P1717&lt;&gt;"",$Q1717&lt;&gt;"",OR($P1717&lt;=0,$Q1717&lt;=0)),AND($S1717&lt;&gt;"",$T1717&lt;&gt;"",OR($S1717&lt;=0,$T1717&lt;=0)),AND($V1717&lt;&gt;"",$W1717&lt;&gt;"",OR($V1717&lt;=0,$W1717&lt;=0))),"Revise os valores informados: valor unitário e quantidade devem ser maiores que zero.",IF(OR(AND($G1717="",$H1717&lt;&gt;""),AND($G1717&lt;&gt;"",$H1717=""),AND($J1717="",$K1717&lt;&gt;""),AND($J1717&lt;&gt;"",$K1717=""),AND($M1717="",$N1717&lt;&gt;""),AND($M1717&lt;&gt;"",$N1717=""),AND($P1717="",$Q1717&lt;&gt;""),AND($P1717&lt;&gt;"",$Q1717=""),AND($S1717="",$T1717&lt;&gt;""),AND($S1717&lt;&gt;"",$T1717=""),AND($V1717="",$W1717&lt;&gt;""),AND($V1717&lt;&gt;"",$W1717="")),"Há ano preenchido parcialmente: "&amp;TRIM(IF(AND($G1717="",$H1717&lt;&gt;""),"Ano 1 (falta valor unitário); ","")&amp;IF(AND($G1717&lt;&gt;"",$H1717=""),"Ano 1 (falta quantidade); ","")&amp;IF(AND($J1717="",$K1717&lt;&gt;""),"Ano 2 (falta valor unitário); ","")&amp;IF(AND($J1717&lt;&gt;"",$K1717=""),"Ano 2 (falta quantidade); ","")&amp;IF(AND($M1717="",$N1717&lt;&gt;""),"Ano 3 (falta valor unitário); ","")&amp;IF(AND($M1717&lt;&gt;"",$N1717=""),"Ano 3 (falta quantidade); ","")&amp;IF(AND($P1717="",$Q1717&lt;&gt;""),"Ano 4 (falta valor unitário); ","")&amp;IF(AND($P1717&lt;&gt;"",$Q1717=""),"Ano 4 (falta quantidade); ","")&amp;IF(AND($S1717="",$T1717&lt;&gt;""),"Ano 5 (falta valor unitário); ","")&amp;IF(AND($S1717&lt;&gt;"",$T1717=""),"Ano 5 (falta quantidade); ","")&amp;IF(AND($V1717="",$W1717&lt;&gt;""),"Ano 6 (falta valor unitário); ","")&amp;IF(AND($V1717&lt;&gt;"",$W1717=""),"Ano 6 (falta quantidade); ","")), IF(NOT(OR(AND($G1717&lt;&gt;"",$H1717&lt;&gt;""),AND($J1717&lt;&gt;"",$K1717&lt;&gt;""),AND($M1717&lt;&gt;"",$N1717&lt;&gt;""),AND($P1717&lt;&gt;"",$Q1717&lt;&gt;""),AND($S1717&lt;&gt;"",$T1717&lt;&gt;""),AND($V1717&lt;&gt;"",$W1717&lt;&gt;""))),"Informe pelo menos um ano completo com valor unitário e quantidade.",IF(AND($C1717&lt;&gt;"",$E1717&lt;&gt;"",LEFT(TRIM($C1717),1)&lt;&gt;LEFT(TRIM($E1717),1)),"Categoria e tipo estão incompatíveis.",IF(IF(OR($E1717="",$F1717=""),FALSE(),IFERROR(COUNTIF(INDIRECT("UNITS_"&amp;SUBSTITUTE(LEFT($E1717,FIND(" ",$E1717&amp;" ")-1),".","_")),$F1717)=0,TRUE())),"Unidade incompatível com o tipo selecionado.",IF(OR(AND(ISNUMBER(SEARCH("comunic",LOWER($B1717))),LEFT($E1717,3)&lt;&gt;"4.4"),AND(ISNUMBER(SEARCH("monitor",LOWER($B1717))),NOT(OR(LEFT($E1717,3)="1.5",LEFT($E1717,3)="2.5")))),"Revise a classificação do item conforme as regras de preenchimento.",IF(AND($B1717&lt;&gt;"",OR(ISNUMBER(SEARCH("outro",LOWER($B1717))),ISNUMBER(SEARCH("divers",LOWER($B1717))),ISNUMBER(SEARCH("kit",LOWER($B1717))),ISNUMBER(SEARCH("ferrament",LOWER($B1717))),ISNUMBER(SEARCH("epi",LOWER($B1717)))),NOT(OR($Z1717&lt;&gt;"",$AA1717&lt;&gt;""))),"Descrição muito genérica: detalhe melhor o item e registre o racional no memorial ou em anexo.",IF(AND($Y1717=0,$B1717&lt;&gt;"",OR($G1717&lt;&gt;"",$H1717&lt;&gt;"",$J1717&lt;&gt;"",$K1717&lt;&gt;"",$M1717&lt;&gt;"",$N1717&lt;&gt;"",$P1717&lt;&gt;"",$Q1717&lt;&gt;"",$S1717&lt;&gt;"",$T1717&lt;&gt;"",$V1717&lt;&gt;"",$W1717&lt;&gt;"")),"O item possui dados lançados, mas o total está zerado. Revise os valores informados.","")))))))))))))))</f>
        <v/>
      </c>
    </row>
    <row r="1718" spans="1:35" ht="14.25" customHeight="1" x14ac:dyDescent="0.25">
      <c r="A1718" s="57" t="str">
        <f t="shared" si="338"/>
        <v/>
      </c>
      <c r="B1718" s="58"/>
      <c r="C1718" s="58"/>
      <c r="D1718" s="58"/>
      <c r="E1718" s="58"/>
      <c r="F1718" s="58"/>
      <c r="G1718" s="269"/>
      <c r="H1718" s="59"/>
      <c r="I1718" s="273">
        <f t="shared" si="339"/>
        <v>0</v>
      </c>
      <c r="J1718" s="269"/>
      <c r="K1718" s="59"/>
      <c r="L1718" s="270">
        <f t="shared" si="340"/>
        <v>0</v>
      </c>
      <c r="M1718" s="269"/>
      <c r="N1718" s="59"/>
      <c r="O1718" s="270">
        <f t="shared" si="341"/>
        <v>0</v>
      </c>
      <c r="P1718" s="269"/>
      <c r="Q1718" s="59"/>
      <c r="R1718" s="271">
        <f t="shared" si="342"/>
        <v>0</v>
      </c>
      <c r="S1718" s="269"/>
      <c r="T1718" s="59"/>
      <c r="U1718" s="270">
        <f t="shared" si="343"/>
        <v>0</v>
      </c>
      <c r="V1718" s="269"/>
      <c r="W1718" s="59"/>
      <c r="X1718" s="270">
        <f t="shared" si="344"/>
        <v>0</v>
      </c>
      <c r="Y1718" s="270">
        <f t="shared" si="345"/>
        <v>0</v>
      </c>
      <c r="Z1718" s="58"/>
      <c r="AA1718" s="58"/>
      <c r="AB1718" s="60" t="str">
        <f t="shared" si="346"/>
        <v/>
      </c>
      <c r="AC1718" s="21" t="b">
        <f t="shared" si="347"/>
        <v>0</v>
      </c>
      <c r="AD1718" s="21" t="b">
        <f t="shared" si="348"/>
        <v>0</v>
      </c>
      <c r="AE1718" s="21" t="b">
        <f t="shared" si="349"/>
        <v>0</v>
      </c>
      <c r="AF1718" s="21" t="b">
        <f ca="1">OR(AND($AC1718,NOT($AD1718)),AND($AC1718,OR(AND($G1718="",$H1718&lt;&gt;""),AND($G1718&lt;&gt;"",$H1718=""),AND($J1718="",$K1718&lt;&gt;""),AND($J1718&lt;&gt;"",$K1718=""),AND($M1718="",$N1718&lt;&gt;""),AND($M1718&lt;&gt;"",$N1718=""),AND($P1718="",$Q1718&lt;&gt;""),AND($P1718&lt;&gt;"",$Q1718=""),AND($S1718="",$T1718&lt;&gt;""),AND($S1718&lt;&gt;"",$T1718=""),AND($V1718="",$W1718&lt;&gt;""),AND($V1718&lt;&gt;"",$W1718=""))),AND($C1718&lt;&gt;"",$E1718&lt;&gt;"",LEFT(TRIM($C1718),1)&lt;&gt;LEFT(TRIM($E1718),1)),IF(OR($E1718="",$F1718=""),FALSE(),IFERROR(COUNTIF(INDIRECT("UNITS_"&amp;SUBSTITUTE(LEFT($E1718,FIND(" ",$E1718&amp;" ")-1),".","_")),$F1718)=0,TRUE())),AND($B1718&lt;&gt;"",OR(ISNUMBER(SEARCH("outro",LOWER($B1718))),ISNUMBER(SEARCH("divers",LOWER($B1718))),ISNUMBER(SEARCH("etc",LOWER($B1718))))),OR(AND(ISNUMBER(SEARCH("comunic",LOWER($B1718))),LEFT($E1718,3)&lt;&gt;"4.4"),AND(ISNUMBER(SEARCH("monitor",LOWER($B1718))),NOT(OR(LEFT($E1718,3)="1.5",LEFT($E1718,3)="2.5")))),AND($B1718&lt;&gt;"",OR(LEFT($C1718,1)="1",LEFT($C1718,1)="2"),$D1718=""),AND($D1718&lt;&gt;"",NOT(OR(LEFT($C1718,1)="1",LEFT($C1718,1)="2"))),AND($D1718&lt;&gt;"",COUNTIF(' PROJETO'!$B$14:$B$16,$D1718)=0),IF($D1718="",FALSE(),IF(COUNTIF(' PROJETO'!$B$14:$B$16,$D1718)=0,FALSE(),IFERROR(INDEX(' PROJETO'!$C$14:$C$16,MATCH($D1718,' PROJETO'!$B$14:$B$16,0))&lt;&gt;"Sim",FALSE()))))</f>
        <v>0</v>
      </c>
      <c r="AG1718" s="21" t="b">
        <f>AND($AC1718,$Y1718&gt;'CONFG.  LISTAS'!$F$4,$Z1718="",$AA1718="")</f>
        <v>0</v>
      </c>
      <c r="AH1718" s="21" t="str">
        <f t="shared" si="350"/>
        <v/>
      </c>
      <c r="AI1718" s="43" t="str">
        <f ca="1">IF(NOT($AC1718),"",IF(OR($B1718="",$C1718="",$E1718="",$F1718=""),"Preencha descrição, categoria, tipo e unidade.",IF(AND($B1718&lt;&gt;"",OR(LEFT($C1718,1)="1",LEFT($C1718,1)="2"),$D1718=""),"Informe a prática de restauração para itens diretos.",IF(AND($D1718&lt;&gt;"",NOT(OR(LEFT($C1718,1)="1",LEFT($C1718,1)="2"))),"Custos indiretos não devem pertencer a uma prática específica.",IF(AND($D1718&lt;&gt;"",COUNTIF(' PROJETO'!$B$14:$B$16,$D1718)=0),"Prática de restauração inválida ou não cadastrada.",IF(IF($D1718="",FALSE(),IF(COUNTIF(' PROJETO'!$B$14:$B$16,$D1718)=0,FALSE(),IFERROR(INDEX(' PROJETO'!$C$14:$C$16,MATCH($D1718,' PROJETO'!$B$14:$B$16,0))&lt;&gt;"Sim",FALSE()))),"A prática informada no item não foi selecionada na aba Projeto.",IF(AND(MAX($I1718,$L1718,$O1718,$R1718,$U1718,$X1718)&gt;'CONFG.  LISTAS'!$F$4,NOT(OR($Z1718&lt;&gt;"",$AA1718&lt;&gt;""))),"Memorial de cálculo ou anexo obrigatório não informado para item acima do limite.",IF(OR(AND($G1718&lt;&gt;"",$H1718&lt;&gt;"",OR($G1718&lt;=0,$H1718&lt;=0)),AND($J1718&lt;&gt;"",$K1718&lt;&gt;"",OR($J1718&lt;=0,$K1718&lt;=0)),AND($M1718&lt;&gt;"",$N1718&lt;&gt;"",OR($M1718&lt;=0,$N1718&lt;=0)),AND($P1718&lt;&gt;"",$Q1718&lt;&gt;"",OR($P1718&lt;=0,$Q1718&lt;=0)),AND($S1718&lt;&gt;"",$T1718&lt;&gt;"",OR($S1718&lt;=0,$T1718&lt;=0)),AND($V1718&lt;&gt;"",$W1718&lt;&gt;"",OR($V1718&lt;=0,$W1718&lt;=0))),"Revise os valores informados: valor unitário e quantidade devem ser maiores que zero.",IF(OR(AND($G1718="",$H1718&lt;&gt;""),AND($G1718&lt;&gt;"",$H1718=""),AND($J1718="",$K1718&lt;&gt;""),AND($J1718&lt;&gt;"",$K1718=""),AND($M1718="",$N1718&lt;&gt;""),AND($M1718&lt;&gt;"",$N1718=""),AND($P1718="",$Q1718&lt;&gt;""),AND($P1718&lt;&gt;"",$Q1718=""),AND($S1718="",$T1718&lt;&gt;""),AND($S1718&lt;&gt;"",$T1718=""),AND($V1718="",$W1718&lt;&gt;""),AND($V1718&lt;&gt;"",$W1718="")),"Há ano preenchido parcialmente: "&amp;TRIM(IF(AND($G1718="",$H1718&lt;&gt;""),"Ano 1 (falta valor unitário); ","")&amp;IF(AND($G1718&lt;&gt;"",$H1718=""),"Ano 1 (falta quantidade); ","")&amp;IF(AND($J1718="",$K1718&lt;&gt;""),"Ano 2 (falta valor unitário); ","")&amp;IF(AND($J1718&lt;&gt;"",$K1718=""),"Ano 2 (falta quantidade); ","")&amp;IF(AND($M1718="",$N1718&lt;&gt;""),"Ano 3 (falta valor unitário); ","")&amp;IF(AND($M1718&lt;&gt;"",$N1718=""),"Ano 3 (falta quantidade); ","")&amp;IF(AND($P1718="",$Q1718&lt;&gt;""),"Ano 4 (falta valor unitário); ","")&amp;IF(AND($P1718&lt;&gt;"",$Q1718=""),"Ano 4 (falta quantidade); ","")&amp;IF(AND($S1718="",$T1718&lt;&gt;""),"Ano 5 (falta valor unitário); ","")&amp;IF(AND($S1718&lt;&gt;"",$T1718=""),"Ano 5 (falta quantidade); ","")&amp;IF(AND($V1718="",$W1718&lt;&gt;""),"Ano 6 (falta valor unitário); ","")&amp;IF(AND($V1718&lt;&gt;"",$W1718=""),"Ano 6 (falta quantidade); ","")), IF(NOT(OR(AND($G1718&lt;&gt;"",$H1718&lt;&gt;""),AND($J1718&lt;&gt;"",$K1718&lt;&gt;""),AND($M1718&lt;&gt;"",$N1718&lt;&gt;""),AND($P1718&lt;&gt;"",$Q1718&lt;&gt;""),AND($S1718&lt;&gt;"",$T1718&lt;&gt;""),AND($V1718&lt;&gt;"",$W1718&lt;&gt;""))),"Informe pelo menos um ano completo com valor unitário e quantidade.",IF(AND($C1718&lt;&gt;"",$E1718&lt;&gt;"",LEFT(TRIM($C1718),1)&lt;&gt;LEFT(TRIM($E1718),1)),"Categoria e tipo estão incompatíveis.",IF(IF(OR($E1718="",$F1718=""),FALSE(),IFERROR(COUNTIF(INDIRECT("UNITS_"&amp;SUBSTITUTE(LEFT($E1718,FIND(" ",$E1718&amp;" ")-1),".","_")),$F1718)=0,TRUE())),"Unidade incompatível com o tipo selecionado.",IF(OR(AND(ISNUMBER(SEARCH("comunic",LOWER($B1718))),LEFT($E1718,3)&lt;&gt;"4.4"),AND(ISNUMBER(SEARCH("monitor",LOWER($B1718))),NOT(OR(LEFT($E1718,3)="1.5",LEFT($E1718,3)="2.5")))),"Revise a classificação do item conforme as regras de preenchimento.",IF(AND($B1718&lt;&gt;"",OR(ISNUMBER(SEARCH("outro",LOWER($B1718))),ISNUMBER(SEARCH("divers",LOWER($B1718))),ISNUMBER(SEARCH("kit",LOWER($B1718))),ISNUMBER(SEARCH("ferrament",LOWER($B1718))),ISNUMBER(SEARCH("epi",LOWER($B1718)))),NOT(OR($Z1718&lt;&gt;"",$AA1718&lt;&gt;""))),"Descrição muito genérica: detalhe melhor o item e registre o racional no memorial ou em anexo.",IF(AND($Y1718=0,$B1718&lt;&gt;"",OR($G1718&lt;&gt;"",$H1718&lt;&gt;"",$J1718&lt;&gt;"",$K1718&lt;&gt;"",$M1718&lt;&gt;"",$N1718&lt;&gt;"",$P1718&lt;&gt;"",$Q1718&lt;&gt;"",$S1718&lt;&gt;"",$T1718&lt;&gt;"",$V1718&lt;&gt;"",$W1718&lt;&gt;"")),"O item possui dados lançados, mas o total está zerado. Revise os valores informados.","")))))))))))))))</f>
        <v/>
      </c>
    </row>
    <row r="1719" spans="1:35" ht="14.25" customHeight="1" x14ac:dyDescent="0.25">
      <c r="A1719" s="57" t="str">
        <f t="shared" si="338"/>
        <v/>
      </c>
      <c r="B1719" s="61"/>
      <c r="C1719" s="61"/>
      <c r="D1719" s="58"/>
      <c r="E1719" s="61"/>
      <c r="F1719" s="61"/>
      <c r="G1719" s="272"/>
      <c r="H1719" s="62"/>
      <c r="I1719" s="273">
        <f t="shared" si="339"/>
        <v>0</v>
      </c>
      <c r="J1719" s="272"/>
      <c r="K1719" s="62"/>
      <c r="L1719" s="270">
        <f t="shared" si="340"/>
        <v>0</v>
      </c>
      <c r="M1719" s="272"/>
      <c r="N1719" s="62"/>
      <c r="O1719" s="270">
        <f t="shared" si="341"/>
        <v>0</v>
      </c>
      <c r="P1719" s="272"/>
      <c r="Q1719" s="62"/>
      <c r="R1719" s="271">
        <f t="shared" si="342"/>
        <v>0</v>
      </c>
      <c r="S1719" s="272"/>
      <c r="T1719" s="62"/>
      <c r="U1719" s="270">
        <f t="shared" si="343"/>
        <v>0</v>
      </c>
      <c r="V1719" s="272"/>
      <c r="W1719" s="62"/>
      <c r="X1719" s="270">
        <f t="shared" si="344"/>
        <v>0</v>
      </c>
      <c r="Y1719" s="270">
        <f t="shared" si="345"/>
        <v>0</v>
      </c>
      <c r="Z1719" s="61"/>
      <c r="AA1719" s="61"/>
      <c r="AB1719" s="60" t="str">
        <f t="shared" si="346"/>
        <v/>
      </c>
      <c r="AC1719" s="21" t="b">
        <f t="shared" si="347"/>
        <v>0</v>
      </c>
      <c r="AD1719" s="21" t="b">
        <f t="shared" si="348"/>
        <v>0</v>
      </c>
      <c r="AE1719" s="21" t="b">
        <f t="shared" si="349"/>
        <v>0</v>
      </c>
      <c r="AF1719" s="21" t="b">
        <f ca="1">OR(AND($AC1719,NOT($AD1719)),AND($AC1719,OR(AND($G1719="",$H1719&lt;&gt;""),AND($G1719&lt;&gt;"",$H1719=""),AND($J1719="",$K1719&lt;&gt;""),AND($J1719&lt;&gt;"",$K1719=""),AND($M1719="",$N1719&lt;&gt;""),AND($M1719&lt;&gt;"",$N1719=""),AND($P1719="",$Q1719&lt;&gt;""),AND($P1719&lt;&gt;"",$Q1719=""),AND($S1719="",$T1719&lt;&gt;""),AND($S1719&lt;&gt;"",$T1719=""),AND($V1719="",$W1719&lt;&gt;""),AND($V1719&lt;&gt;"",$W1719=""))),AND($C1719&lt;&gt;"",$E1719&lt;&gt;"",LEFT(TRIM($C1719),1)&lt;&gt;LEFT(TRIM($E1719),1)),IF(OR($E1719="",$F1719=""),FALSE(),IFERROR(COUNTIF(INDIRECT("UNITS_"&amp;SUBSTITUTE(LEFT($E1719,FIND(" ",$E1719&amp;" ")-1),".","_")),$F1719)=0,TRUE())),AND($B1719&lt;&gt;"",OR(ISNUMBER(SEARCH("outro",LOWER($B1719))),ISNUMBER(SEARCH("divers",LOWER($B1719))),ISNUMBER(SEARCH("etc",LOWER($B1719))))),OR(AND(ISNUMBER(SEARCH("comunic",LOWER($B1719))),LEFT($E1719,3)&lt;&gt;"4.4"),AND(ISNUMBER(SEARCH("monitor",LOWER($B1719))),NOT(OR(LEFT($E1719,3)="1.5",LEFT($E1719,3)="2.5")))),AND($B1719&lt;&gt;"",OR(LEFT($C1719,1)="1",LEFT($C1719,1)="2"),$D1719=""),AND($D1719&lt;&gt;"",NOT(OR(LEFT($C1719,1)="1",LEFT($C1719,1)="2"))),AND($D1719&lt;&gt;"",COUNTIF(' PROJETO'!$B$14:$B$16,$D1719)=0),IF($D1719="",FALSE(),IF(COUNTIF(' PROJETO'!$B$14:$B$16,$D1719)=0,FALSE(),IFERROR(INDEX(' PROJETO'!$C$14:$C$16,MATCH($D1719,' PROJETO'!$B$14:$B$16,0))&lt;&gt;"Sim",FALSE()))))</f>
        <v>0</v>
      </c>
      <c r="AG1719" s="21" t="b">
        <f>AND($AC1719,$Y1719&gt;'CONFG.  LISTAS'!$F$4,$Z1719="",$AA1719="")</f>
        <v>0</v>
      </c>
      <c r="AH1719" s="21" t="str">
        <f t="shared" si="350"/>
        <v/>
      </c>
      <c r="AI1719" s="43" t="str">
        <f ca="1">IF(NOT($AC1719),"",IF(OR($B1719="",$C1719="",$E1719="",$F1719=""),"Preencha descrição, categoria, tipo e unidade.",IF(AND($B1719&lt;&gt;"",OR(LEFT($C1719,1)="1",LEFT($C1719,1)="2"),$D1719=""),"Informe a prática de restauração para itens diretos.",IF(AND($D1719&lt;&gt;"",NOT(OR(LEFT($C1719,1)="1",LEFT($C1719,1)="2"))),"Custos indiretos não devem pertencer a uma prática específica.",IF(AND($D1719&lt;&gt;"",COUNTIF(' PROJETO'!$B$14:$B$16,$D1719)=0),"Prática de restauração inválida ou não cadastrada.",IF(IF($D1719="",FALSE(),IF(COUNTIF(' PROJETO'!$B$14:$B$16,$D1719)=0,FALSE(),IFERROR(INDEX(' PROJETO'!$C$14:$C$16,MATCH($D1719,' PROJETO'!$B$14:$B$16,0))&lt;&gt;"Sim",FALSE()))),"A prática informada no item não foi selecionada na aba Projeto.",IF(AND(MAX($I1719,$L1719,$O1719,$R1719,$U1719,$X1719)&gt;'CONFG.  LISTAS'!$F$4,NOT(OR($Z1719&lt;&gt;"",$AA1719&lt;&gt;""))),"Memorial de cálculo ou anexo obrigatório não informado para item acima do limite.",IF(OR(AND($G1719&lt;&gt;"",$H1719&lt;&gt;"",OR($G1719&lt;=0,$H1719&lt;=0)),AND($J1719&lt;&gt;"",$K1719&lt;&gt;"",OR($J1719&lt;=0,$K1719&lt;=0)),AND($M1719&lt;&gt;"",$N1719&lt;&gt;"",OR($M1719&lt;=0,$N1719&lt;=0)),AND($P1719&lt;&gt;"",$Q1719&lt;&gt;"",OR($P1719&lt;=0,$Q1719&lt;=0)),AND($S1719&lt;&gt;"",$T1719&lt;&gt;"",OR($S1719&lt;=0,$T1719&lt;=0)),AND($V1719&lt;&gt;"",$W1719&lt;&gt;"",OR($V1719&lt;=0,$W1719&lt;=0))),"Revise os valores informados: valor unitário e quantidade devem ser maiores que zero.",IF(OR(AND($G1719="",$H1719&lt;&gt;""),AND($G1719&lt;&gt;"",$H1719=""),AND($J1719="",$K1719&lt;&gt;""),AND($J1719&lt;&gt;"",$K1719=""),AND($M1719="",$N1719&lt;&gt;""),AND($M1719&lt;&gt;"",$N1719=""),AND($P1719="",$Q1719&lt;&gt;""),AND($P1719&lt;&gt;"",$Q1719=""),AND($S1719="",$T1719&lt;&gt;""),AND($S1719&lt;&gt;"",$T1719=""),AND($V1719="",$W1719&lt;&gt;""),AND($V1719&lt;&gt;"",$W1719="")),"Há ano preenchido parcialmente: "&amp;TRIM(IF(AND($G1719="",$H1719&lt;&gt;""),"Ano 1 (falta valor unitário); ","")&amp;IF(AND($G1719&lt;&gt;"",$H1719=""),"Ano 1 (falta quantidade); ","")&amp;IF(AND($J1719="",$K1719&lt;&gt;""),"Ano 2 (falta valor unitário); ","")&amp;IF(AND($J1719&lt;&gt;"",$K1719=""),"Ano 2 (falta quantidade); ","")&amp;IF(AND($M1719="",$N1719&lt;&gt;""),"Ano 3 (falta valor unitário); ","")&amp;IF(AND($M1719&lt;&gt;"",$N1719=""),"Ano 3 (falta quantidade); ","")&amp;IF(AND($P1719="",$Q1719&lt;&gt;""),"Ano 4 (falta valor unitário); ","")&amp;IF(AND($P1719&lt;&gt;"",$Q1719=""),"Ano 4 (falta quantidade); ","")&amp;IF(AND($S1719="",$T1719&lt;&gt;""),"Ano 5 (falta valor unitário); ","")&amp;IF(AND($S1719&lt;&gt;"",$T1719=""),"Ano 5 (falta quantidade); ","")&amp;IF(AND($V1719="",$W1719&lt;&gt;""),"Ano 6 (falta valor unitário); ","")&amp;IF(AND($V1719&lt;&gt;"",$W1719=""),"Ano 6 (falta quantidade); ","")), IF(NOT(OR(AND($G1719&lt;&gt;"",$H1719&lt;&gt;""),AND($J1719&lt;&gt;"",$K1719&lt;&gt;""),AND($M1719&lt;&gt;"",$N1719&lt;&gt;""),AND($P1719&lt;&gt;"",$Q1719&lt;&gt;""),AND($S1719&lt;&gt;"",$T1719&lt;&gt;""),AND($V1719&lt;&gt;"",$W1719&lt;&gt;""))),"Informe pelo menos um ano completo com valor unitário e quantidade.",IF(AND($C1719&lt;&gt;"",$E1719&lt;&gt;"",LEFT(TRIM($C1719),1)&lt;&gt;LEFT(TRIM($E1719),1)),"Categoria e tipo estão incompatíveis.",IF(IF(OR($E1719="",$F1719=""),FALSE(),IFERROR(COUNTIF(INDIRECT("UNITS_"&amp;SUBSTITUTE(LEFT($E1719,FIND(" ",$E1719&amp;" ")-1),".","_")),$F1719)=0,TRUE())),"Unidade incompatível com o tipo selecionado.",IF(OR(AND(ISNUMBER(SEARCH("comunic",LOWER($B1719))),LEFT($E1719,3)&lt;&gt;"4.4"),AND(ISNUMBER(SEARCH("monitor",LOWER($B1719))),NOT(OR(LEFT($E1719,3)="1.5",LEFT($E1719,3)="2.5")))),"Revise a classificação do item conforme as regras de preenchimento.",IF(AND($B1719&lt;&gt;"",OR(ISNUMBER(SEARCH("outro",LOWER($B1719))),ISNUMBER(SEARCH("divers",LOWER($B1719))),ISNUMBER(SEARCH("kit",LOWER($B1719))),ISNUMBER(SEARCH("ferrament",LOWER($B1719))),ISNUMBER(SEARCH("epi",LOWER($B1719)))),NOT(OR($Z1719&lt;&gt;"",$AA1719&lt;&gt;""))),"Descrição muito genérica: detalhe melhor o item e registre o racional no memorial ou em anexo.",IF(AND($Y1719=0,$B1719&lt;&gt;"",OR($G1719&lt;&gt;"",$H1719&lt;&gt;"",$J1719&lt;&gt;"",$K1719&lt;&gt;"",$M1719&lt;&gt;"",$N1719&lt;&gt;"",$P1719&lt;&gt;"",$Q1719&lt;&gt;"",$S1719&lt;&gt;"",$T1719&lt;&gt;"",$V1719&lt;&gt;"",$W1719&lt;&gt;"")),"O item possui dados lançados, mas o total está zerado. Revise os valores informados.","")))))))))))))))</f>
        <v/>
      </c>
    </row>
    <row r="1720" spans="1:35" ht="14.25" customHeight="1" x14ac:dyDescent="0.25">
      <c r="A1720" s="57" t="str">
        <f t="shared" si="338"/>
        <v/>
      </c>
      <c r="B1720" s="58"/>
      <c r="C1720" s="58"/>
      <c r="D1720" s="58"/>
      <c r="E1720" s="58"/>
      <c r="F1720" s="58"/>
      <c r="G1720" s="269"/>
      <c r="H1720" s="59"/>
      <c r="I1720" s="273">
        <f t="shared" si="339"/>
        <v>0</v>
      </c>
      <c r="J1720" s="269"/>
      <c r="K1720" s="59"/>
      <c r="L1720" s="270">
        <f t="shared" si="340"/>
        <v>0</v>
      </c>
      <c r="M1720" s="269"/>
      <c r="N1720" s="59"/>
      <c r="O1720" s="270">
        <f t="shared" si="341"/>
        <v>0</v>
      </c>
      <c r="P1720" s="269"/>
      <c r="Q1720" s="59"/>
      <c r="R1720" s="271">
        <f t="shared" si="342"/>
        <v>0</v>
      </c>
      <c r="S1720" s="269"/>
      <c r="T1720" s="59"/>
      <c r="U1720" s="270">
        <f t="shared" si="343"/>
        <v>0</v>
      </c>
      <c r="V1720" s="269"/>
      <c r="W1720" s="59"/>
      <c r="X1720" s="270">
        <f t="shared" si="344"/>
        <v>0</v>
      </c>
      <c r="Y1720" s="270">
        <f t="shared" si="345"/>
        <v>0</v>
      </c>
      <c r="Z1720" s="58"/>
      <c r="AA1720" s="58"/>
      <c r="AB1720" s="60" t="str">
        <f t="shared" si="346"/>
        <v/>
      </c>
      <c r="AC1720" s="21" t="b">
        <f t="shared" si="347"/>
        <v>0</v>
      </c>
      <c r="AD1720" s="21" t="b">
        <f t="shared" si="348"/>
        <v>0</v>
      </c>
      <c r="AE1720" s="21" t="b">
        <f t="shared" si="349"/>
        <v>0</v>
      </c>
      <c r="AF1720" s="21" t="b">
        <f ca="1">OR(AND($AC1720,NOT($AD1720)),AND($AC1720,OR(AND($G1720="",$H1720&lt;&gt;""),AND($G1720&lt;&gt;"",$H1720=""),AND($J1720="",$K1720&lt;&gt;""),AND($J1720&lt;&gt;"",$K1720=""),AND($M1720="",$N1720&lt;&gt;""),AND($M1720&lt;&gt;"",$N1720=""),AND($P1720="",$Q1720&lt;&gt;""),AND($P1720&lt;&gt;"",$Q1720=""),AND($S1720="",$T1720&lt;&gt;""),AND($S1720&lt;&gt;"",$T1720=""),AND($V1720="",$W1720&lt;&gt;""),AND($V1720&lt;&gt;"",$W1720=""))),AND($C1720&lt;&gt;"",$E1720&lt;&gt;"",LEFT(TRIM($C1720),1)&lt;&gt;LEFT(TRIM($E1720),1)),IF(OR($E1720="",$F1720=""),FALSE(),IFERROR(COUNTIF(INDIRECT("UNITS_"&amp;SUBSTITUTE(LEFT($E1720,FIND(" ",$E1720&amp;" ")-1),".","_")),$F1720)=0,TRUE())),AND($B1720&lt;&gt;"",OR(ISNUMBER(SEARCH("outro",LOWER($B1720))),ISNUMBER(SEARCH("divers",LOWER($B1720))),ISNUMBER(SEARCH("etc",LOWER($B1720))))),OR(AND(ISNUMBER(SEARCH("comunic",LOWER($B1720))),LEFT($E1720,3)&lt;&gt;"4.4"),AND(ISNUMBER(SEARCH("monitor",LOWER($B1720))),NOT(OR(LEFT($E1720,3)="1.5",LEFT($E1720,3)="2.5")))),AND($B1720&lt;&gt;"",OR(LEFT($C1720,1)="1",LEFT($C1720,1)="2"),$D1720=""),AND($D1720&lt;&gt;"",NOT(OR(LEFT($C1720,1)="1",LEFT($C1720,1)="2"))),AND($D1720&lt;&gt;"",COUNTIF(' PROJETO'!$B$14:$B$16,$D1720)=0),IF($D1720="",FALSE(),IF(COUNTIF(' PROJETO'!$B$14:$B$16,$D1720)=0,FALSE(),IFERROR(INDEX(' PROJETO'!$C$14:$C$16,MATCH($D1720,' PROJETO'!$B$14:$B$16,0))&lt;&gt;"Sim",FALSE()))))</f>
        <v>0</v>
      </c>
      <c r="AG1720" s="21" t="b">
        <f>AND($AC1720,$Y1720&gt;'CONFG.  LISTAS'!$F$4,$Z1720="",$AA1720="")</f>
        <v>0</v>
      </c>
      <c r="AH1720" s="21" t="str">
        <f t="shared" si="350"/>
        <v/>
      </c>
      <c r="AI1720" s="43" t="str">
        <f ca="1">IF(NOT($AC1720),"",IF(OR($B1720="",$C1720="",$E1720="",$F1720=""),"Preencha descrição, categoria, tipo e unidade.",IF(AND($B1720&lt;&gt;"",OR(LEFT($C1720,1)="1",LEFT($C1720,1)="2"),$D1720=""),"Informe a prática de restauração para itens diretos.",IF(AND($D1720&lt;&gt;"",NOT(OR(LEFT($C1720,1)="1",LEFT($C1720,1)="2"))),"Custos indiretos não devem pertencer a uma prática específica.",IF(AND($D1720&lt;&gt;"",COUNTIF(' PROJETO'!$B$14:$B$16,$D1720)=0),"Prática de restauração inválida ou não cadastrada.",IF(IF($D1720="",FALSE(),IF(COUNTIF(' PROJETO'!$B$14:$B$16,$D1720)=0,FALSE(),IFERROR(INDEX(' PROJETO'!$C$14:$C$16,MATCH($D1720,' PROJETO'!$B$14:$B$16,0))&lt;&gt;"Sim",FALSE()))),"A prática informada no item não foi selecionada na aba Projeto.",IF(AND(MAX($I1720,$L1720,$O1720,$R1720,$U1720,$X1720)&gt;'CONFG.  LISTAS'!$F$4,NOT(OR($Z1720&lt;&gt;"",$AA1720&lt;&gt;""))),"Memorial de cálculo ou anexo obrigatório não informado para item acima do limite.",IF(OR(AND($G1720&lt;&gt;"",$H1720&lt;&gt;"",OR($G1720&lt;=0,$H1720&lt;=0)),AND($J1720&lt;&gt;"",$K1720&lt;&gt;"",OR($J1720&lt;=0,$K1720&lt;=0)),AND($M1720&lt;&gt;"",$N1720&lt;&gt;"",OR($M1720&lt;=0,$N1720&lt;=0)),AND($P1720&lt;&gt;"",$Q1720&lt;&gt;"",OR($P1720&lt;=0,$Q1720&lt;=0)),AND($S1720&lt;&gt;"",$T1720&lt;&gt;"",OR($S1720&lt;=0,$T1720&lt;=0)),AND($V1720&lt;&gt;"",$W1720&lt;&gt;"",OR($V1720&lt;=0,$W1720&lt;=0))),"Revise os valores informados: valor unitário e quantidade devem ser maiores que zero.",IF(OR(AND($G1720="",$H1720&lt;&gt;""),AND($G1720&lt;&gt;"",$H1720=""),AND($J1720="",$K1720&lt;&gt;""),AND($J1720&lt;&gt;"",$K1720=""),AND($M1720="",$N1720&lt;&gt;""),AND($M1720&lt;&gt;"",$N1720=""),AND($P1720="",$Q1720&lt;&gt;""),AND($P1720&lt;&gt;"",$Q1720=""),AND($S1720="",$T1720&lt;&gt;""),AND($S1720&lt;&gt;"",$T1720=""),AND($V1720="",$W1720&lt;&gt;""),AND($V1720&lt;&gt;"",$W1720="")),"Há ano preenchido parcialmente: "&amp;TRIM(IF(AND($G1720="",$H1720&lt;&gt;""),"Ano 1 (falta valor unitário); ","")&amp;IF(AND($G1720&lt;&gt;"",$H1720=""),"Ano 1 (falta quantidade); ","")&amp;IF(AND($J1720="",$K1720&lt;&gt;""),"Ano 2 (falta valor unitário); ","")&amp;IF(AND($J1720&lt;&gt;"",$K1720=""),"Ano 2 (falta quantidade); ","")&amp;IF(AND($M1720="",$N1720&lt;&gt;""),"Ano 3 (falta valor unitário); ","")&amp;IF(AND($M1720&lt;&gt;"",$N1720=""),"Ano 3 (falta quantidade); ","")&amp;IF(AND($P1720="",$Q1720&lt;&gt;""),"Ano 4 (falta valor unitário); ","")&amp;IF(AND($P1720&lt;&gt;"",$Q1720=""),"Ano 4 (falta quantidade); ","")&amp;IF(AND($S1720="",$T1720&lt;&gt;""),"Ano 5 (falta valor unitário); ","")&amp;IF(AND($S1720&lt;&gt;"",$T1720=""),"Ano 5 (falta quantidade); ","")&amp;IF(AND($V1720="",$W1720&lt;&gt;""),"Ano 6 (falta valor unitário); ","")&amp;IF(AND($V1720&lt;&gt;"",$W1720=""),"Ano 6 (falta quantidade); ","")), IF(NOT(OR(AND($G1720&lt;&gt;"",$H1720&lt;&gt;""),AND($J1720&lt;&gt;"",$K1720&lt;&gt;""),AND($M1720&lt;&gt;"",$N1720&lt;&gt;""),AND($P1720&lt;&gt;"",$Q1720&lt;&gt;""),AND($S1720&lt;&gt;"",$T1720&lt;&gt;""),AND($V1720&lt;&gt;"",$W1720&lt;&gt;""))),"Informe pelo menos um ano completo com valor unitário e quantidade.",IF(AND($C1720&lt;&gt;"",$E1720&lt;&gt;"",LEFT(TRIM($C1720),1)&lt;&gt;LEFT(TRIM($E1720),1)),"Categoria e tipo estão incompatíveis.",IF(IF(OR($E1720="",$F1720=""),FALSE(),IFERROR(COUNTIF(INDIRECT("UNITS_"&amp;SUBSTITUTE(LEFT($E1720,FIND(" ",$E1720&amp;" ")-1),".","_")),$F1720)=0,TRUE())),"Unidade incompatível com o tipo selecionado.",IF(OR(AND(ISNUMBER(SEARCH("comunic",LOWER($B1720))),LEFT($E1720,3)&lt;&gt;"4.4"),AND(ISNUMBER(SEARCH("monitor",LOWER($B1720))),NOT(OR(LEFT($E1720,3)="1.5",LEFT($E1720,3)="2.5")))),"Revise a classificação do item conforme as regras de preenchimento.",IF(AND($B1720&lt;&gt;"",OR(ISNUMBER(SEARCH("outro",LOWER($B1720))),ISNUMBER(SEARCH("divers",LOWER($B1720))),ISNUMBER(SEARCH("kit",LOWER($B1720))),ISNUMBER(SEARCH("ferrament",LOWER($B1720))),ISNUMBER(SEARCH("epi",LOWER($B1720)))),NOT(OR($Z1720&lt;&gt;"",$AA1720&lt;&gt;""))),"Descrição muito genérica: detalhe melhor o item e registre o racional no memorial ou em anexo.",IF(AND($Y1720=0,$B1720&lt;&gt;"",OR($G1720&lt;&gt;"",$H1720&lt;&gt;"",$J1720&lt;&gt;"",$K1720&lt;&gt;"",$M1720&lt;&gt;"",$N1720&lt;&gt;"",$P1720&lt;&gt;"",$Q1720&lt;&gt;"",$S1720&lt;&gt;"",$T1720&lt;&gt;"",$V1720&lt;&gt;"",$W1720&lt;&gt;"")),"O item possui dados lançados, mas o total está zerado. Revise os valores informados.","")))))))))))))))</f>
        <v/>
      </c>
    </row>
    <row r="1721" spans="1:35" ht="14.25" customHeight="1" x14ac:dyDescent="0.25">
      <c r="A1721" s="57" t="str">
        <f t="shared" si="338"/>
        <v/>
      </c>
      <c r="B1721" s="61"/>
      <c r="C1721" s="61"/>
      <c r="D1721" s="58"/>
      <c r="E1721" s="61"/>
      <c r="F1721" s="61"/>
      <c r="G1721" s="272"/>
      <c r="H1721" s="62"/>
      <c r="I1721" s="273">
        <f t="shared" si="339"/>
        <v>0</v>
      </c>
      <c r="J1721" s="272"/>
      <c r="K1721" s="62"/>
      <c r="L1721" s="270">
        <f t="shared" si="340"/>
        <v>0</v>
      </c>
      <c r="M1721" s="272"/>
      <c r="N1721" s="62"/>
      <c r="O1721" s="270">
        <f t="shared" si="341"/>
        <v>0</v>
      </c>
      <c r="P1721" s="272"/>
      <c r="Q1721" s="62"/>
      <c r="R1721" s="271">
        <f t="shared" si="342"/>
        <v>0</v>
      </c>
      <c r="S1721" s="272"/>
      <c r="T1721" s="62"/>
      <c r="U1721" s="270">
        <f t="shared" si="343"/>
        <v>0</v>
      </c>
      <c r="V1721" s="272"/>
      <c r="W1721" s="62"/>
      <c r="X1721" s="270">
        <f t="shared" si="344"/>
        <v>0</v>
      </c>
      <c r="Y1721" s="270">
        <f t="shared" si="345"/>
        <v>0</v>
      </c>
      <c r="Z1721" s="61"/>
      <c r="AA1721" s="61"/>
      <c r="AB1721" s="60" t="str">
        <f t="shared" si="346"/>
        <v/>
      </c>
      <c r="AC1721" s="21" t="b">
        <f t="shared" si="347"/>
        <v>0</v>
      </c>
      <c r="AD1721" s="21" t="b">
        <f t="shared" si="348"/>
        <v>0</v>
      </c>
      <c r="AE1721" s="21" t="b">
        <f t="shared" si="349"/>
        <v>0</v>
      </c>
      <c r="AF1721" s="21" t="b">
        <f ca="1">OR(AND($AC1721,NOT($AD1721)),AND($AC1721,OR(AND($G1721="",$H1721&lt;&gt;""),AND($G1721&lt;&gt;"",$H1721=""),AND($J1721="",$K1721&lt;&gt;""),AND($J1721&lt;&gt;"",$K1721=""),AND($M1721="",$N1721&lt;&gt;""),AND($M1721&lt;&gt;"",$N1721=""),AND($P1721="",$Q1721&lt;&gt;""),AND($P1721&lt;&gt;"",$Q1721=""),AND($S1721="",$T1721&lt;&gt;""),AND($S1721&lt;&gt;"",$T1721=""),AND($V1721="",$W1721&lt;&gt;""),AND($V1721&lt;&gt;"",$W1721=""))),AND($C1721&lt;&gt;"",$E1721&lt;&gt;"",LEFT(TRIM($C1721),1)&lt;&gt;LEFT(TRIM($E1721),1)),IF(OR($E1721="",$F1721=""),FALSE(),IFERROR(COUNTIF(INDIRECT("UNITS_"&amp;SUBSTITUTE(LEFT($E1721,FIND(" ",$E1721&amp;" ")-1),".","_")),$F1721)=0,TRUE())),AND($B1721&lt;&gt;"",OR(ISNUMBER(SEARCH("outro",LOWER($B1721))),ISNUMBER(SEARCH("divers",LOWER($B1721))),ISNUMBER(SEARCH("etc",LOWER($B1721))))),OR(AND(ISNUMBER(SEARCH("comunic",LOWER($B1721))),LEFT($E1721,3)&lt;&gt;"4.4"),AND(ISNUMBER(SEARCH("monitor",LOWER($B1721))),NOT(OR(LEFT($E1721,3)="1.5",LEFT($E1721,3)="2.5")))),AND($B1721&lt;&gt;"",OR(LEFT($C1721,1)="1",LEFT($C1721,1)="2"),$D1721=""),AND($D1721&lt;&gt;"",NOT(OR(LEFT($C1721,1)="1",LEFT($C1721,1)="2"))),AND($D1721&lt;&gt;"",COUNTIF(' PROJETO'!$B$14:$B$16,$D1721)=0),IF($D1721="",FALSE(),IF(COUNTIF(' PROJETO'!$B$14:$B$16,$D1721)=0,FALSE(),IFERROR(INDEX(' PROJETO'!$C$14:$C$16,MATCH($D1721,' PROJETO'!$B$14:$B$16,0))&lt;&gt;"Sim",FALSE()))))</f>
        <v>0</v>
      </c>
      <c r="AG1721" s="21" t="b">
        <f>AND($AC1721,$Y1721&gt;'CONFG.  LISTAS'!$F$4,$Z1721="",$AA1721="")</f>
        <v>0</v>
      </c>
      <c r="AH1721" s="21" t="str">
        <f t="shared" si="350"/>
        <v/>
      </c>
      <c r="AI1721" s="43" t="str">
        <f ca="1">IF(NOT($AC1721),"",IF(OR($B1721="",$C1721="",$E1721="",$F1721=""),"Preencha descrição, categoria, tipo e unidade.",IF(AND($B1721&lt;&gt;"",OR(LEFT($C1721,1)="1",LEFT($C1721,1)="2"),$D1721=""),"Informe a prática de restauração para itens diretos.",IF(AND($D1721&lt;&gt;"",NOT(OR(LEFT($C1721,1)="1",LEFT($C1721,1)="2"))),"Custos indiretos não devem pertencer a uma prática específica.",IF(AND($D1721&lt;&gt;"",COUNTIF(' PROJETO'!$B$14:$B$16,$D1721)=0),"Prática de restauração inválida ou não cadastrada.",IF(IF($D1721="",FALSE(),IF(COUNTIF(' PROJETO'!$B$14:$B$16,$D1721)=0,FALSE(),IFERROR(INDEX(' PROJETO'!$C$14:$C$16,MATCH($D1721,' PROJETO'!$B$14:$B$16,0))&lt;&gt;"Sim",FALSE()))),"A prática informada no item não foi selecionada na aba Projeto.",IF(AND(MAX($I1721,$L1721,$O1721,$R1721,$U1721,$X1721)&gt;'CONFG.  LISTAS'!$F$4,NOT(OR($Z1721&lt;&gt;"",$AA1721&lt;&gt;""))),"Memorial de cálculo ou anexo obrigatório não informado para item acima do limite.",IF(OR(AND($G1721&lt;&gt;"",$H1721&lt;&gt;"",OR($G1721&lt;=0,$H1721&lt;=0)),AND($J1721&lt;&gt;"",$K1721&lt;&gt;"",OR($J1721&lt;=0,$K1721&lt;=0)),AND($M1721&lt;&gt;"",$N1721&lt;&gt;"",OR($M1721&lt;=0,$N1721&lt;=0)),AND($P1721&lt;&gt;"",$Q1721&lt;&gt;"",OR($P1721&lt;=0,$Q1721&lt;=0)),AND($S1721&lt;&gt;"",$T1721&lt;&gt;"",OR($S1721&lt;=0,$T1721&lt;=0)),AND($V1721&lt;&gt;"",$W1721&lt;&gt;"",OR($V1721&lt;=0,$W1721&lt;=0))),"Revise os valores informados: valor unitário e quantidade devem ser maiores que zero.",IF(OR(AND($G1721="",$H1721&lt;&gt;""),AND($G1721&lt;&gt;"",$H1721=""),AND($J1721="",$K1721&lt;&gt;""),AND($J1721&lt;&gt;"",$K1721=""),AND($M1721="",$N1721&lt;&gt;""),AND($M1721&lt;&gt;"",$N1721=""),AND($P1721="",$Q1721&lt;&gt;""),AND($P1721&lt;&gt;"",$Q1721=""),AND($S1721="",$T1721&lt;&gt;""),AND($S1721&lt;&gt;"",$T1721=""),AND($V1721="",$W1721&lt;&gt;""),AND($V1721&lt;&gt;"",$W1721="")),"Há ano preenchido parcialmente: "&amp;TRIM(IF(AND($G1721="",$H1721&lt;&gt;""),"Ano 1 (falta valor unitário); ","")&amp;IF(AND($G1721&lt;&gt;"",$H1721=""),"Ano 1 (falta quantidade); ","")&amp;IF(AND($J1721="",$K1721&lt;&gt;""),"Ano 2 (falta valor unitário); ","")&amp;IF(AND($J1721&lt;&gt;"",$K1721=""),"Ano 2 (falta quantidade); ","")&amp;IF(AND($M1721="",$N1721&lt;&gt;""),"Ano 3 (falta valor unitário); ","")&amp;IF(AND($M1721&lt;&gt;"",$N1721=""),"Ano 3 (falta quantidade); ","")&amp;IF(AND($P1721="",$Q1721&lt;&gt;""),"Ano 4 (falta valor unitário); ","")&amp;IF(AND($P1721&lt;&gt;"",$Q1721=""),"Ano 4 (falta quantidade); ","")&amp;IF(AND($S1721="",$T1721&lt;&gt;""),"Ano 5 (falta valor unitário); ","")&amp;IF(AND($S1721&lt;&gt;"",$T1721=""),"Ano 5 (falta quantidade); ","")&amp;IF(AND($V1721="",$W1721&lt;&gt;""),"Ano 6 (falta valor unitário); ","")&amp;IF(AND($V1721&lt;&gt;"",$W1721=""),"Ano 6 (falta quantidade); ","")), IF(NOT(OR(AND($G1721&lt;&gt;"",$H1721&lt;&gt;""),AND($J1721&lt;&gt;"",$K1721&lt;&gt;""),AND($M1721&lt;&gt;"",$N1721&lt;&gt;""),AND($P1721&lt;&gt;"",$Q1721&lt;&gt;""),AND($S1721&lt;&gt;"",$T1721&lt;&gt;""),AND($V1721&lt;&gt;"",$W1721&lt;&gt;""))),"Informe pelo menos um ano completo com valor unitário e quantidade.",IF(AND($C1721&lt;&gt;"",$E1721&lt;&gt;"",LEFT(TRIM($C1721),1)&lt;&gt;LEFT(TRIM($E1721),1)),"Categoria e tipo estão incompatíveis.",IF(IF(OR($E1721="",$F1721=""),FALSE(),IFERROR(COUNTIF(INDIRECT("UNITS_"&amp;SUBSTITUTE(LEFT($E1721,FIND(" ",$E1721&amp;" ")-1),".","_")),$F1721)=0,TRUE())),"Unidade incompatível com o tipo selecionado.",IF(OR(AND(ISNUMBER(SEARCH("comunic",LOWER($B1721))),LEFT($E1721,3)&lt;&gt;"4.4"),AND(ISNUMBER(SEARCH("monitor",LOWER($B1721))),NOT(OR(LEFT($E1721,3)="1.5",LEFT($E1721,3)="2.5")))),"Revise a classificação do item conforme as regras de preenchimento.",IF(AND($B1721&lt;&gt;"",OR(ISNUMBER(SEARCH("outro",LOWER($B1721))),ISNUMBER(SEARCH("divers",LOWER($B1721))),ISNUMBER(SEARCH("kit",LOWER($B1721))),ISNUMBER(SEARCH("ferrament",LOWER($B1721))),ISNUMBER(SEARCH("epi",LOWER($B1721)))),NOT(OR($Z1721&lt;&gt;"",$AA1721&lt;&gt;""))),"Descrição muito genérica: detalhe melhor o item e registre o racional no memorial ou em anexo.",IF(AND($Y1721=0,$B1721&lt;&gt;"",OR($G1721&lt;&gt;"",$H1721&lt;&gt;"",$J1721&lt;&gt;"",$K1721&lt;&gt;"",$M1721&lt;&gt;"",$N1721&lt;&gt;"",$P1721&lt;&gt;"",$Q1721&lt;&gt;"",$S1721&lt;&gt;"",$T1721&lt;&gt;"",$V1721&lt;&gt;"",$W1721&lt;&gt;"")),"O item possui dados lançados, mas o total está zerado. Revise os valores informados.","")))))))))))))))</f>
        <v/>
      </c>
    </row>
    <row r="1722" spans="1:35" ht="14.25" customHeight="1" x14ac:dyDescent="0.25">
      <c r="A1722" s="57" t="str">
        <f t="shared" si="338"/>
        <v/>
      </c>
      <c r="B1722" s="58"/>
      <c r="C1722" s="58"/>
      <c r="D1722" s="58"/>
      <c r="E1722" s="58"/>
      <c r="F1722" s="58"/>
      <c r="G1722" s="269"/>
      <c r="H1722" s="59"/>
      <c r="I1722" s="273">
        <f t="shared" si="339"/>
        <v>0</v>
      </c>
      <c r="J1722" s="269"/>
      <c r="K1722" s="59"/>
      <c r="L1722" s="270">
        <f t="shared" si="340"/>
        <v>0</v>
      </c>
      <c r="M1722" s="269"/>
      <c r="N1722" s="59"/>
      <c r="O1722" s="270">
        <f t="shared" si="341"/>
        <v>0</v>
      </c>
      <c r="P1722" s="269"/>
      <c r="Q1722" s="59"/>
      <c r="R1722" s="271">
        <f t="shared" si="342"/>
        <v>0</v>
      </c>
      <c r="S1722" s="269"/>
      <c r="T1722" s="59"/>
      <c r="U1722" s="270">
        <f t="shared" si="343"/>
        <v>0</v>
      </c>
      <c r="V1722" s="269"/>
      <c r="W1722" s="59"/>
      <c r="X1722" s="270">
        <f t="shared" si="344"/>
        <v>0</v>
      </c>
      <c r="Y1722" s="270">
        <f t="shared" si="345"/>
        <v>0</v>
      </c>
      <c r="Z1722" s="58"/>
      <c r="AA1722" s="58"/>
      <c r="AB1722" s="60" t="str">
        <f t="shared" si="346"/>
        <v/>
      </c>
      <c r="AC1722" s="21" t="b">
        <f t="shared" si="347"/>
        <v>0</v>
      </c>
      <c r="AD1722" s="21" t="b">
        <f t="shared" si="348"/>
        <v>0</v>
      </c>
      <c r="AE1722" s="21" t="b">
        <f t="shared" si="349"/>
        <v>0</v>
      </c>
      <c r="AF1722" s="21" t="b">
        <f ca="1">OR(AND($AC1722,NOT($AD1722)),AND($AC1722,OR(AND($G1722="",$H1722&lt;&gt;""),AND($G1722&lt;&gt;"",$H1722=""),AND($J1722="",$K1722&lt;&gt;""),AND($J1722&lt;&gt;"",$K1722=""),AND($M1722="",$N1722&lt;&gt;""),AND($M1722&lt;&gt;"",$N1722=""),AND($P1722="",$Q1722&lt;&gt;""),AND($P1722&lt;&gt;"",$Q1722=""),AND($S1722="",$T1722&lt;&gt;""),AND($S1722&lt;&gt;"",$T1722=""),AND($V1722="",$W1722&lt;&gt;""),AND($V1722&lt;&gt;"",$W1722=""))),AND($C1722&lt;&gt;"",$E1722&lt;&gt;"",LEFT(TRIM($C1722),1)&lt;&gt;LEFT(TRIM($E1722),1)),IF(OR($E1722="",$F1722=""),FALSE(),IFERROR(COUNTIF(INDIRECT("UNITS_"&amp;SUBSTITUTE(LEFT($E1722,FIND(" ",$E1722&amp;" ")-1),".","_")),$F1722)=0,TRUE())),AND($B1722&lt;&gt;"",OR(ISNUMBER(SEARCH("outro",LOWER($B1722))),ISNUMBER(SEARCH("divers",LOWER($B1722))),ISNUMBER(SEARCH("etc",LOWER($B1722))))),OR(AND(ISNUMBER(SEARCH("comunic",LOWER($B1722))),LEFT($E1722,3)&lt;&gt;"4.4"),AND(ISNUMBER(SEARCH("monitor",LOWER($B1722))),NOT(OR(LEFT($E1722,3)="1.5",LEFT($E1722,3)="2.5")))),AND($B1722&lt;&gt;"",OR(LEFT($C1722,1)="1",LEFT($C1722,1)="2"),$D1722=""),AND($D1722&lt;&gt;"",NOT(OR(LEFT($C1722,1)="1",LEFT($C1722,1)="2"))),AND($D1722&lt;&gt;"",COUNTIF(' PROJETO'!$B$14:$B$16,$D1722)=0),IF($D1722="",FALSE(),IF(COUNTIF(' PROJETO'!$B$14:$B$16,$D1722)=0,FALSE(),IFERROR(INDEX(' PROJETO'!$C$14:$C$16,MATCH($D1722,' PROJETO'!$B$14:$B$16,0))&lt;&gt;"Sim",FALSE()))))</f>
        <v>0</v>
      </c>
      <c r="AG1722" s="21" t="b">
        <f>AND($AC1722,$Y1722&gt;'CONFG.  LISTAS'!$F$4,$Z1722="",$AA1722="")</f>
        <v>0</v>
      </c>
      <c r="AH1722" s="21" t="str">
        <f t="shared" si="350"/>
        <v/>
      </c>
      <c r="AI1722" s="43" t="str">
        <f ca="1">IF(NOT($AC1722),"",IF(OR($B1722="",$C1722="",$E1722="",$F1722=""),"Preencha descrição, categoria, tipo e unidade.",IF(AND($B1722&lt;&gt;"",OR(LEFT($C1722,1)="1",LEFT($C1722,1)="2"),$D1722=""),"Informe a prática de restauração para itens diretos.",IF(AND($D1722&lt;&gt;"",NOT(OR(LEFT($C1722,1)="1",LEFT($C1722,1)="2"))),"Custos indiretos não devem pertencer a uma prática específica.",IF(AND($D1722&lt;&gt;"",COUNTIF(' PROJETO'!$B$14:$B$16,$D1722)=0),"Prática de restauração inválida ou não cadastrada.",IF(IF($D1722="",FALSE(),IF(COUNTIF(' PROJETO'!$B$14:$B$16,$D1722)=0,FALSE(),IFERROR(INDEX(' PROJETO'!$C$14:$C$16,MATCH($D1722,' PROJETO'!$B$14:$B$16,0))&lt;&gt;"Sim",FALSE()))),"A prática informada no item não foi selecionada na aba Projeto.",IF(AND(MAX($I1722,$L1722,$O1722,$R1722,$U1722,$X1722)&gt;'CONFG.  LISTAS'!$F$4,NOT(OR($Z1722&lt;&gt;"",$AA1722&lt;&gt;""))),"Memorial de cálculo ou anexo obrigatório não informado para item acima do limite.",IF(OR(AND($G1722&lt;&gt;"",$H1722&lt;&gt;"",OR($G1722&lt;=0,$H1722&lt;=0)),AND($J1722&lt;&gt;"",$K1722&lt;&gt;"",OR($J1722&lt;=0,$K1722&lt;=0)),AND($M1722&lt;&gt;"",$N1722&lt;&gt;"",OR($M1722&lt;=0,$N1722&lt;=0)),AND($P1722&lt;&gt;"",$Q1722&lt;&gt;"",OR($P1722&lt;=0,$Q1722&lt;=0)),AND($S1722&lt;&gt;"",$T1722&lt;&gt;"",OR($S1722&lt;=0,$T1722&lt;=0)),AND($V1722&lt;&gt;"",$W1722&lt;&gt;"",OR($V1722&lt;=0,$W1722&lt;=0))),"Revise os valores informados: valor unitário e quantidade devem ser maiores que zero.",IF(OR(AND($G1722="",$H1722&lt;&gt;""),AND($G1722&lt;&gt;"",$H1722=""),AND($J1722="",$K1722&lt;&gt;""),AND($J1722&lt;&gt;"",$K1722=""),AND($M1722="",$N1722&lt;&gt;""),AND($M1722&lt;&gt;"",$N1722=""),AND($P1722="",$Q1722&lt;&gt;""),AND($P1722&lt;&gt;"",$Q1722=""),AND($S1722="",$T1722&lt;&gt;""),AND($S1722&lt;&gt;"",$T1722=""),AND($V1722="",$W1722&lt;&gt;""),AND($V1722&lt;&gt;"",$W1722="")),"Há ano preenchido parcialmente: "&amp;TRIM(IF(AND($G1722="",$H1722&lt;&gt;""),"Ano 1 (falta valor unitário); ","")&amp;IF(AND($G1722&lt;&gt;"",$H1722=""),"Ano 1 (falta quantidade); ","")&amp;IF(AND($J1722="",$K1722&lt;&gt;""),"Ano 2 (falta valor unitário); ","")&amp;IF(AND($J1722&lt;&gt;"",$K1722=""),"Ano 2 (falta quantidade); ","")&amp;IF(AND($M1722="",$N1722&lt;&gt;""),"Ano 3 (falta valor unitário); ","")&amp;IF(AND($M1722&lt;&gt;"",$N1722=""),"Ano 3 (falta quantidade); ","")&amp;IF(AND($P1722="",$Q1722&lt;&gt;""),"Ano 4 (falta valor unitário); ","")&amp;IF(AND($P1722&lt;&gt;"",$Q1722=""),"Ano 4 (falta quantidade); ","")&amp;IF(AND($S1722="",$T1722&lt;&gt;""),"Ano 5 (falta valor unitário); ","")&amp;IF(AND($S1722&lt;&gt;"",$T1722=""),"Ano 5 (falta quantidade); ","")&amp;IF(AND($V1722="",$W1722&lt;&gt;""),"Ano 6 (falta valor unitário); ","")&amp;IF(AND($V1722&lt;&gt;"",$W1722=""),"Ano 6 (falta quantidade); ","")), IF(NOT(OR(AND($G1722&lt;&gt;"",$H1722&lt;&gt;""),AND($J1722&lt;&gt;"",$K1722&lt;&gt;""),AND($M1722&lt;&gt;"",$N1722&lt;&gt;""),AND($P1722&lt;&gt;"",$Q1722&lt;&gt;""),AND($S1722&lt;&gt;"",$T1722&lt;&gt;""),AND($V1722&lt;&gt;"",$W1722&lt;&gt;""))),"Informe pelo menos um ano completo com valor unitário e quantidade.",IF(AND($C1722&lt;&gt;"",$E1722&lt;&gt;"",LEFT(TRIM($C1722),1)&lt;&gt;LEFT(TRIM($E1722),1)),"Categoria e tipo estão incompatíveis.",IF(IF(OR($E1722="",$F1722=""),FALSE(),IFERROR(COUNTIF(INDIRECT("UNITS_"&amp;SUBSTITUTE(LEFT($E1722,FIND(" ",$E1722&amp;" ")-1),".","_")),$F1722)=0,TRUE())),"Unidade incompatível com o tipo selecionado.",IF(OR(AND(ISNUMBER(SEARCH("comunic",LOWER($B1722))),LEFT($E1722,3)&lt;&gt;"4.4"),AND(ISNUMBER(SEARCH("monitor",LOWER($B1722))),NOT(OR(LEFT($E1722,3)="1.5",LEFT($E1722,3)="2.5")))),"Revise a classificação do item conforme as regras de preenchimento.",IF(AND($B1722&lt;&gt;"",OR(ISNUMBER(SEARCH("outro",LOWER($B1722))),ISNUMBER(SEARCH("divers",LOWER($B1722))),ISNUMBER(SEARCH("kit",LOWER($B1722))),ISNUMBER(SEARCH("ferrament",LOWER($B1722))),ISNUMBER(SEARCH("epi",LOWER($B1722)))),NOT(OR($Z1722&lt;&gt;"",$AA1722&lt;&gt;""))),"Descrição muito genérica: detalhe melhor o item e registre o racional no memorial ou em anexo.",IF(AND($Y1722=0,$B1722&lt;&gt;"",OR($G1722&lt;&gt;"",$H1722&lt;&gt;"",$J1722&lt;&gt;"",$K1722&lt;&gt;"",$M1722&lt;&gt;"",$N1722&lt;&gt;"",$P1722&lt;&gt;"",$Q1722&lt;&gt;"",$S1722&lt;&gt;"",$T1722&lt;&gt;"",$V1722&lt;&gt;"",$W1722&lt;&gt;"")),"O item possui dados lançados, mas o total está zerado. Revise os valores informados.","")))))))))))))))</f>
        <v/>
      </c>
    </row>
    <row r="1723" spans="1:35" ht="14.25" customHeight="1" x14ac:dyDescent="0.25">
      <c r="A1723" s="57" t="str">
        <f t="shared" si="338"/>
        <v/>
      </c>
      <c r="B1723" s="61"/>
      <c r="C1723" s="61"/>
      <c r="D1723" s="58"/>
      <c r="E1723" s="61"/>
      <c r="F1723" s="61"/>
      <c r="G1723" s="272"/>
      <c r="H1723" s="62"/>
      <c r="I1723" s="273">
        <f t="shared" si="339"/>
        <v>0</v>
      </c>
      <c r="J1723" s="272"/>
      <c r="K1723" s="62"/>
      <c r="L1723" s="270">
        <f t="shared" si="340"/>
        <v>0</v>
      </c>
      <c r="M1723" s="272"/>
      <c r="N1723" s="62"/>
      <c r="O1723" s="270">
        <f t="shared" si="341"/>
        <v>0</v>
      </c>
      <c r="P1723" s="272"/>
      <c r="Q1723" s="62"/>
      <c r="R1723" s="271">
        <f t="shared" si="342"/>
        <v>0</v>
      </c>
      <c r="S1723" s="272"/>
      <c r="T1723" s="62"/>
      <c r="U1723" s="270">
        <f t="shared" si="343"/>
        <v>0</v>
      </c>
      <c r="V1723" s="272"/>
      <c r="W1723" s="62"/>
      <c r="X1723" s="270">
        <f t="shared" si="344"/>
        <v>0</v>
      </c>
      <c r="Y1723" s="270">
        <f t="shared" si="345"/>
        <v>0</v>
      </c>
      <c r="Z1723" s="61"/>
      <c r="AA1723" s="61"/>
      <c r="AB1723" s="60" t="str">
        <f t="shared" si="346"/>
        <v/>
      </c>
      <c r="AC1723" s="21" t="b">
        <f t="shared" si="347"/>
        <v>0</v>
      </c>
      <c r="AD1723" s="21" t="b">
        <f t="shared" si="348"/>
        <v>0</v>
      </c>
      <c r="AE1723" s="21" t="b">
        <f t="shared" si="349"/>
        <v>0</v>
      </c>
      <c r="AF1723" s="21" t="b">
        <f ca="1">OR(AND($AC1723,NOT($AD1723)),AND($AC1723,OR(AND($G1723="",$H1723&lt;&gt;""),AND($G1723&lt;&gt;"",$H1723=""),AND($J1723="",$K1723&lt;&gt;""),AND($J1723&lt;&gt;"",$K1723=""),AND($M1723="",$N1723&lt;&gt;""),AND($M1723&lt;&gt;"",$N1723=""),AND($P1723="",$Q1723&lt;&gt;""),AND($P1723&lt;&gt;"",$Q1723=""),AND($S1723="",$T1723&lt;&gt;""),AND($S1723&lt;&gt;"",$T1723=""),AND($V1723="",$W1723&lt;&gt;""),AND($V1723&lt;&gt;"",$W1723=""))),AND($C1723&lt;&gt;"",$E1723&lt;&gt;"",LEFT(TRIM($C1723),1)&lt;&gt;LEFT(TRIM($E1723),1)),IF(OR($E1723="",$F1723=""),FALSE(),IFERROR(COUNTIF(INDIRECT("UNITS_"&amp;SUBSTITUTE(LEFT($E1723,FIND(" ",$E1723&amp;" ")-1),".","_")),$F1723)=0,TRUE())),AND($B1723&lt;&gt;"",OR(ISNUMBER(SEARCH("outro",LOWER($B1723))),ISNUMBER(SEARCH("divers",LOWER($B1723))),ISNUMBER(SEARCH("etc",LOWER($B1723))))),OR(AND(ISNUMBER(SEARCH("comunic",LOWER($B1723))),LEFT($E1723,3)&lt;&gt;"4.4"),AND(ISNUMBER(SEARCH("monitor",LOWER($B1723))),NOT(OR(LEFT($E1723,3)="1.5",LEFT($E1723,3)="2.5")))),AND($B1723&lt;&gt;"",OR(LEFT($C1723,1)="1",LEFT($C1723,1)="2"),$D1723=""),AND($D1723&lt;&gt;"",NOT(OR(LEFT($C1723,1)="1",LEFT($C1723,1)="2"))),AND($D1723&lt;&gt;"",COUNTIF(' PROJETO'!$B$14:$B$16,$D1723)=0),IF($D1723="",FALSE(),IF(COUNTIF(' PROJETO'!$B$14:$B$16,$D1723)=0,FALSE(),IFERROR(INDEX(' PROJETO'!$C$14:$C$16,MATCH($D1723,' PROJETO'!$B$14:$B$16,0))&lt;&gt;"Sim",FALSE()))))</f>
        <v>0</v>
      </c>
      <c r="AG1723" s="21" t="b">
        <f>AND($AC1723,$Y1723&gt;'CONFG.  LISTAS'!$F$4,$Z1723="",$AA1723="")</f>
        <v>0</v>
      </c>
      <c r="AH1723" s="21" t="str">
        <f t="shared" si="350"/>
        <v/>
      </c>
      <c r="AI1723" s="43" t="str">
        <f ca="1">IF(NOT($AC1723),"",IF(OR($B1723="",$C1723="",$E1723="",$F1723=""),"Preencha descrição, categoria, tipo e unidade.",IF(AND($B1723&lt;&gt;"",OR(LEFT($C1723,1)="1",LEFT($C1723,1)="2"),$D1723=""),"Informe a prática de restauração para itens diretos.",IF(AND($D1723&lt;&gt;"",NOT(OR(LEFT($C1723,1)="1",LEFT($C1723,1)="2"))),"Custos indiretos não devem pertencer a uma prática específica.",IF(AND($D1723&lt;&gt;"",COUNTIF(' PROJETO'!$B$14:$B$16,$D1723)=0),"Prática de restauração inválida ou não cadastrada.",IF(IF($D1723="",FALSE(),IF(COUNTIF(' PROJETO'!$B$14:$B$16,$D1723)=0,FALSE(),IFERROR(INDEX(' PROJETO'!$C$14:$C$16,MATCH($D1723,' PROJETO'!$B$14:$B$16,0))&lt;&gt;"Sim",FALSE()))),"A prática informada no item não foi selecionada na aba Projeto.",IF(AND(MAX($I1723,$L1723,$O1723,$R1723,$U1723,$X1723)&gt;'CONFG.  LISTAS'!$F$4,NOT(OR($Z1723&lt;&gt;"",$AA1723&lt;&gt;""))),"Memorial de cálculo ou anexo obrigatório não informado para item acima do limite.",IF(OR(AND($G1723&lt;&gt;"",$H1723&lt;&gt;"",OR($G1723&lt;=0,$H1723&lt;=0)),AND($J1723&lt;&gt;"",$K1723&lt;&gt;"",OR($J1723&lt;=0,$K1723&lt;=0)),AND($M1723&lt;&gt;"",$N1723&lt;&gt;"",OR($M1723&lt;=0,$N1723&lt;=0)),AND($P1723&lt;&gt;"",$Q1723&lt;&gt;"",OR($P1723&lt;=0,$Q1723&lt;=0)),AND($S1723&lt;&gt;"",$T1723&lt;&gt;"",OR($S1723&lt;=0,$T1723&lt;=0)),AND($V1723&lt;&gt;"",$W1723&lt;&gt;"",OR($V1723&lt;=0,$W1723&lt;=0))),"Revise os valores informados: valor unitário e quantidade devem ser maiores que zero.",IF(OR(AND($G1723="",$H1723&lt;&gt;""),AND($G1723&lt;&gt;"",$H1723=""),AND($J1723="",$K1723&lt;&gt;""),AND($J1723&lt;&gt;"",$K1723=""),AND($M1723="",$N1723&lt;&gt;""),AND($M1723&lt;&gt;"",$N1723=""),AND($P1723="",$Q1723&lt;&gt;""),AND($P1723&lt;&gt;"",$Q1723=""),AND($S1723="",$T1723&lt;&gt;""),AND($S1723&lt;&gt;"",$T1723=""),AND($V1723="",$W1723&lt;&gt;""),AND($V1723&lt;&gt;"",$W1723="")),"Há ano preenchido parcialmente: "&amp;TRIM(IF(AND($G1723="",$H1723&lt;&gt;""),"Ano 1 (falta valor unitário); ","")&amp;IF(AND($G1723&lt;&gt;"",$H1723=""),"Ano 1 (falta quantidade); ","")&amp;IF(AND($J1723="",$K1723&lt;&gt;""),"Ano 2 (falta valor unitário); ","")&amp;IF(AND($J1723&lt;&gt;"",$K1723=""),"Ano 2 (falta quantidade); ","")&amp;IF(AND($M1723="",$N1723&lt;&gt;""),"Ano 3 (falta valor unitário); ","")&amp;IF(AND($M1723&lt;&gt;"",$N1723=""),"Ano 3 (falta quantidade); ","")&amp;IF(AND($P1723="",$Q1723&lt;&gt;""),"Ano 4 (falta valor unitário); ","")&amp;IF(AND($P1723&lt;&gt;"",$Q1723=""),"Ano 4 (falta quantidade); ","")&amp;IF(AND($S1723="",$T1723&lt;&gt;""),"Ano 5 (falta valor unitário); ","")&amp;IF(AND($S1723&lt;&gt;"",$T1723=""),"Ano 5 (falta quantidade); ","")&amp;IF(AND($V1723="",$W1723&lt;&gt;""),"Ano 6 (falta valor unitário); ","")&amp;IF(AND($V1723&lt;&gt;"",$W1723=""),"Ano 6 (falta quantidade); ","")), IF(NOT(OR(AND($G1723&lt;&gt;"",$H1723&lt;&gt;""),AND($J1723&lt;&gt;"",$K1723&lt;&gt;""),AND($M1723&lt;&gt;"",$N1723&lt;&gt;""),AND($P1723&lt;&gt;"",$Q1723&lt;&gt;""),AND($S1723&lt;&gt;"",$T1723&lt;&gt;""),AND($V1723&lt;&gt;"",$W1723&lt;&gt;""))),"Informe pelo menos um ano completo com valor unitário e quantidade.",IF(AND($C1723&lt;&gt;"",$E1723&lt;&gt;"",LEFT(TRIM($C1723),1)&lt;&gt;LEFT(TRIM($E1723),1)),"Categoria e tipo estão incompatíveis.",IF(IF(OR($E1723="",$F1723=""),FALSE(),IFERROR(COUNTIF(INDIRECT("UNITS_"&amp;SUBSTITUTE(LEFT($E1723,FIND(" ",$E1723&amp;" ")-1),".","_")),$F1723)=0,TRUE())),"Unidade incompatível com o tipo selecionado.",IF(OR(AND(ISNUMBER(SEARCH("comunic",LOWER($B1723))),LEFT($E1723,3)&lt;&gt;"4.4"),AND(ISNUMBER(SEARCH("monitor",LOWER($B1723))),NOT(OR(LEFT($E1723,3)="1.5",LEFT($E1723,3)="2.5")))),"Revise a classificação do item conforme as regras de preenchimento.",IF(AND($B1723&lt;&gt;"",OR(ISNUMBER(SEARCH("outro",LOWER($B1723))),ISNUMBER(SEARCH("divers",LOWER($B1723))),ISNUMBER(SEARCH("kit",LOWER($B1723))),ISNUMBER(SEARCH("ferrament",LOWER($B1723))),ISNUMBER(SEARCH("epi",LOWER($B1723)))),NOT(OR($Z1723&lt;&gt;"",$AA1723&lt;&gt;""))),"Descrição muito genérica: detalhe melhor o item e registre o racional no memorial ou em anexo.",IF(AND($Y1723=0,$B1723&lt;&gt;"",OR($G1723&lt;&gt;"",$H1723&lt;&gt;"",$J1723&lt;&gt;"",$K1723&lt;&gt;"",$M1723&lt;&gt;"",$N1723&lt;&gt;"",$P1723&lt;&gt;"",$Q1723&lt;&gt;"",$S1723&lt;&gt;"",$T1723&lt;&gt;"",$V1723&lt;&gt;"",$W1723&lt;&gt;"")),"O item possui dados lançados, mas o total está zerado. Revise os valores informados.","")))))))))))))))</f>
        <v/>
      </c>
    </row>
    <row r="1724" spans="1:35" ht="14.25" customHeight="1" x14ac:dyDescent="0.25">
      <c r="A1724" s="57" t="str">
        <f t="shared" si="338"/>
        <v/>
      </c>
      <c r="B1724" s="58"/>
      <c r="C1724" s="58"/>
      <c r="D1724" s="58"/>
      <c r="E1724" s="58"/>
      <c r="F1724" s="58"/>
      <c r="G1724" s="269"/>
      <c r="H1724" s="59"/>
      <c r="I1724" s="273">
        <f t="shared" si="339"/>
        <v>0</v>
      </c>
      <c r="J1724" s="269"/>
      <c r="K1724" s="59"/>
      <c r="L1724" s="270">
        <f t="shared" si="340"/>
        <v>0</v>
      </c>
      <c r="M1724" s="269"/>
      <c r="N1724" s="59"/>
      <c r="O1724" s="270">
        <f t="shared" si="341"/>
        <v>0</v>
      </c>
      <c r="P1724" s="269"/>
      <c r="Q1724" s="59"/>
      <c r="R1724" s="271">
        <f t="shared" si="342"/>
        <v>0</v>
      </c>
      <c r="S1724" s="269"/>
      <c r="T1724" s="59"/>
      <c r="U1724" s="270">
        <f t="shared" si="343"/>
        <v>0</v>
      </c>
      <c r="V1724" s="269"/>
      <c r="W1724" s="59"/>
      <c r="X1724" s="270">
        <f t="shared" si="344"/>
        <v>0</v>
      </c>
      <c r="Y1724" s="270">
        <f t="shared" si="345"/>
        <v>0</v>
      </c>
      <c r="Z1724" s="58"/>
      <c r="AA1724" s="58"/>
      <c r="AB1724" s="60" t="str">
        <f t="shared" si="346"/>
        <v/>
      </c>
      <c r="AC1724" s="21" t="b">
        <f t="shared" si="347"/>
        <v>0</v>
      </c>
      <c r="AD1724" s="21" t="b">
        <f t="shared" si="348"/>
        <v>0</v>
      </c>
      <c r="AE1724" s="21" t="b">
        <f t="shared" si="349"/>
        <v>0</v>
      </c>
      <c r="AF1724" s="21" t="b">
        <f ca="1">OR(AND($AC1724,NOT($AD1724)),AND($AC1724,OR(AND($G1724="",$H1724&lt;&gt;""),AND($G1724&lt;&gt;"",$H1724=""),AND($J1724="",$K1724&lt;&gt;""),AND($J1724&lt;&gt;"",$K1724=""),AND($M1724="",$N1724&lt;&gt;""),AND($M1724&lt;&gt;"",$N1724=""),AND($P1724="",$Q1724&lt;&gt;""),AND($P1724&lt;&gt;"",$Q1724=""),AND($S1724="",$T1724&lt;&gt;""),AND($S1724&lt;&gt;"",$T1724=""),AND($V1724="",$W1724&lt;&gt;""),AND($V1724&lt;&gt;"",$W1724=""))),AND($C1724&lt;&gt;"",$E1724&lt;&gt;"",LEFT(TRIM($C1724),1)&lt;&gt;LEFT(TRIM($E1724),1)),IF(OR($E1724="",$F1724=""),FALSE(),IFERROR(COUNTIF(INDIRECT("UNITS_"&amp;SUBSTITUTE(LEFT($E1724,FIND(" ",$E1724&amp;" ")-1),".","_")),$F1724)=0,TRUE())),AND($B1724&lt;&gt;"",OR(ISNUMBER(SEARCH("outro",LOWER($B1724))),ISNUMBER(SEARCH("divers",LOWER($B1724))),ISNUMBER(SEARCH("etc",LOWER($B1724))))),OR(AND(ISNUMBER(SEARCH("comunic",LOWER($B1724))),LEFT($E1724,3)&lt;&gt;"4.4"),AND(ISNUMBER(SEARCH("monitor",LOWER($B1724))),NOT(OR(LEFT($E1724,3)="1.5",LEFT($E1724,3)="2.5")))),AND($B1724&lt;&gt;"",OR(LEFT($C1724,1)="1",LEFT($C1724,1)="2"),$D1724=""),AND($D1724&lt;&gt;"",NOT(OR(LEFT($C1724,1)="1",LEFT($C1724,1)="2"))),AND($D1724&lt;&gt;"",COUNTIF(' PROJETO'!$B$14:$B$16,$D1724)=0),IF($D1724="",FALSE(),IF(COUNTIF(' PROJETO'!$B$14:$B$16,$D1724)=0,FALSE(),IFERROR(INDEX(' PROJETO'!$C$14:$C$16,MATCH($D1724,' PROJETO'!$B$14:$B$16,0))&lt;&gt;"Sim",FALSE()))))</f>
        <v>0</v>
      </c>
      <c r="AG1724" s="21" t="b">
        <f>AND($AC1724,$Y1724&gt;'CONFG.  LISTAS'!$F$4,$Z1724="",$AA1724="")</f>
        <v>0</v>
      </c>
      <c r="AH1724" s="21" t="str">
        <f t="shared" si="350"/>
        <v/>
      </c>
      <c r="AI1724" s="43" t="str">
        <f ca="1">IF(NOT($AC1724),"",IF(OR($B1724="",$C1724="",$E1724="",$F1724=""),"Preencha descrição, categoria, tipo e unidade.",IF(AND($B1724&lt;&gt;"",OR(LEFT($C1724,1)="1",LEFT($C1724,1)="2"),$D1724=""),"Informe a prática de restauração para itens diretos.",IF(AND($D1724&lt;&gt;"",NOT(OR(LEFT($C1724,1)="1",LEFT($C1724,1)="2"))),"Custos indiretos não devem pertencer a uma prática específica.",IF(AND($D1724&lt;&gt;"",COUNTIF(' PROJETO'!$B$14:$B$16,$D1724)=0),"Prática de restauração inválida ou não cadastrada.",IF(IF($D1724="",FALSE(),IF(COUNTIF(' PROJETO'!$B$14:$B$16,$D1724)=0,FALSE(),IFERROR(INDEX(' PROJETO'!$C$14:$C$16,MATCH($D1724,' PROJETO'!$B$14:$B$16,0))&lt;&gt;"Sim",FALSE()))),"A prática informada no item não foi selecionada na aba Projeto.",IF(AND(MAX($I1724,$L1724,$O1724,$R1724,$U1724,$X1724)&gt;'CONFG.  LISTAS'!$F$4,NOT(OR($Z1724&lt;&gt;"",$AA1724&lt;&gt;""))),"Memorial de cálculo ou anexo obrigatório não informado para item acima do limite.",IF(OR(AND($G1724&lt;&gt;"",$H1724&lt;&gt;"",OR($G1724&lt;=0,$H1724&lt;=0)),AND($J1724&lt;&gt;"",$K1724&lt;&gt;"",OR($J1724&lt;=0,$K1724&lt;=0)),AND($M1724&lt;&gt;"",$N1724&lt;&gt;"",OR($M1724&lt;=0,$N1724&lt;=0)),AND($P1724&lt;&gt;"",$Q1724&lt;&gt;"",OR($P1724&lt;=0,$Q1724&lt;=0)),AND($S1724&lt;&gt;"",$T1724&lt;&gt;"",OR($S1724&lt;=0,$T1724&lt;=0)),AND($V1724&lt;&gt;"",$W1724&lt;&gt;"",OR($V1724&lt;=0,$W1724&lt;=0))),"Revise os valores informados: valor unitário e quantidade devem ser maiores que zero.",IF(OR(AND($G1724="",$H1724&lt;&gt;""),AND($G1724&lt;&gt;"",$H1724=""),AND($J1724="",$K1724&lt;&gt;""),AND($J1724&lt;&gt;"",$K1724=""),AND($M1724="",$N1724&lt;&gt;""),AND($M1724&lt;&gt;"",$N1724=""),AND($P1724="",$Q1724&lt;&gt;""),AND($P1724&lt;&gt;"",$Q1724=""),AND($S1724="",$T1724&lt;&gt;""),AND($S1724&lt;&gt;"",$T1724=""),AND($V1724="",$W1724&lt;&gt;""),AND($V1724&lt;&gt;"",$W1724="")),"Há ano preenchido parcialmente: "&amp;TRIM(IF(AND($G1724="",$H1724&lt;&gt;""),"Ano 1 (falta valor unitário); ","")&amp;IF(AND($G1724&lt;&gt;"",$H1724=""),"Ano 1 (falta quantidade); ","")&amp;IF(AND($J1724="",$K1724&lt;&gt;""),"Ano 2 (falta valor unitário); ","")&amp;IF(AND($J1724&lt;&gt;"",$K1724=""),"Ano 2 (falta quantidade); ","")&amp;IF(AND($M1724="",$N1724&lt;&gt;""),"Ano 3 (falta valor unitário); ","")&amp;IF(AND($M1724&lt;&gt;"",$N1724=""),"Ano 3 (falta quantidade); ","")&amp;IF(AND($P1724="",$Q1724&lt;&gt;""),"Ano 4 (falta valor unitário); ","")&amp;IF(AND($P1724&lt;&gt;"",$Q1724=""),"Ano 4 (falta quantidade); ","")&amp;IF(AND($S1724="",$T1724&lt;&gt;""),"Ano 5 (falta valor unitário); ","")&amp;IF(AND($S1724&lt;&gt;"",$T1724=""),"Ano 5 (falta quantidade); ","")&amp;IF(AND($V1724="",$W1724&lt;&gt;""),"Ano 6 (falta valor unitário); ","")&amp;IF(AND($V1724&lt;&gt;"",$W1724=""),"Ano 6 (falta quantidade); ","")), IF(NOT(OR(AND($G1724&lt;&gt;"",$H1724&lt;&gt;""),AND($J1724&lt;&gt;"",$K1724&lt;&gt;""),AND($M1724&lt;&gt;"",$N1724&lt;&gt;""),AND($P1724&lt;&gt;"",$Q1724&lt;&gt;""),AND($S1724&lt;&gt;"",$T1724&lt;&gt;""),AND($V1724&lt;&gt;"",$W1724&lt;&gt;""))),"Informe pelo menos um ano completo com valor unitário e quantidade.",IF(AND($C1724&lt;&gt;"",$E1724&lt;&gt;"",LEFT(TRIM($C1724),1)&lt;&gt;LEFT(TRIM($E1724),1)),"Categoria e tipo estão incompatíveis.",IF(IF(OR($E1724="",$F1724=""),FALSE(),IFERROR(COUNTIF(INDIRECT("UNITS_"&amp;SUBSTITUTE(LEFT($E1724,FIND(" ",$E1724&amp;" ")-1),".","_")),$F1724)=0,TRUE())),"Unidade incompatível com o tipo selecionado.",IF(OR(AND(ISNUMBER(SEARCH("comunic",LOWER($B1724))),LEFT($E1724,3)&lt;&gt;"4.4"),AND(ISNUMBER(SEARCH("monitor",LOWER($B1724))),NOT(OR(LEFT($E1724,3)="1.5",LEFT($E1724,3)="2.5")))),"Revise a classificação do item conforme as regras de preenchimento.",IF(AND($B1724&lt;&gt;"",OR(ISNUMBER(SEARCH("outro",LOWER($B1724))),ISNUMBER(SEARCH("divers",LOWER($B1724))),ISNUMBER(SEARCH("kit",LOWER($B1724))),ISNUMBER(SEARCH("ferrament",LOWER($B1724))),ISNUMBER(SEARCH("epi",LOWER($B1724)))),NOT(OR($Z1724&lt;&gt;"",$AA1724&lt;&gt;""))),"Descrição muito genérica: detalhe melhor o item e registre o racional no memorial ou em anexo.",IF(AND($Y1724=0,$B1724&lt;&gt;"",OR($G1724&lt;&gt;"",$H1724&lt;&gt;"",$J1724&lt;&gt;"",$K1724&lt;&gt;"",$M1724&lt;&gt;"",$N1724&lt;&gt;"",$P1724&lt;&gt;"",$Q1724&lt;&gt;"",$S1724&lt;&gt;"",$T1724&lt;&gt;"",$V1724&lt;&gt;"",$W1724&lt;&gt;"")),"O item possui dados lançados, mas o total está zerado. Revise os valores informados.","")))))))))))))))</f>
        <v/>
      </c>
    </row>
    <row r="1725" spans="1:35" ht="14.25" customHeight="1" x14ac:dyDescent="0.25">
      <c r="A1725" s="57" t="str">
        <f t="shared" si="338"/>
        <v/>
      </c>
      <c r="B1725" s="61"/>
      <c r="C1725" s="61"/>
      <c r="D1725" s="58"/>
      <c r="E1725" s="61"/>
      <c r="F1725" s="61"/>
      <c r="G1725" s="272"/>
      <c r="H1725" s="62"/>
      <c r="I1725" s="273">
        <f t="shared" si="339"/>
        <v>0</v>
      </c>
      <c r="J1725" s="272"/>
      <c r="K1725" s="62"/>
      <c r="L1725" s="270">
        <f t="shared" si="340"/>
        <v>0</v>
      </c>
      <c r="M1725" s="272"/>
      <c r="N1725" s="62"/>
      <c r="O1725" s="270">
        <f t="shared" si="341"/>
        <v>0</v>
      </c>
      <c r="P1725" s="272"/>
      <c r="Q1725" s="62"/>
      <c r="R1725" s="271">
        <f t="shared" si="342"/>
        <v>0</v>
      </c>
      <c r="S1725" s="272"/>
      <c r="T1725" s="62"/>
      <c r="U1725" s="270">
        <f t="shared" si="343"/>
        <v>0</v>
      </c>
      <c r="V1725" s="272"/>
      <c r="W1725" s="62"/>
      <c r="X1725" s="270">
        <f t="shared" si="344"/>
        <v>0</v>
      </c>
      <c r="Y1725" s="270">
        <f t="shared" si="345"/>
        <v>0</v>
      </c>
      <c r="Z1725" s="61"/>
      <c r="AA1725" s="61"/>
      <c r="AB1725" s="60" t="str">
        <f t="shared" si="346"/>
        <v/>
      </c>
      <c r="AC1725" s="21" t="b">
        <f t="shared" si="347"/>
        <v>0</v>
      </c>
      <c r="AD1725" s="21" t="b">
        <f t="shared" si="348"/>
        <v>0</v>
      </c>
      <c r="AE1725" s="21" t="b">
        <f t="shared" si="349"/>
        <v>0</v>
      </c>
      <c r="AF1725" s="21" t="b">
        <f ca="1">OR(AND($AC1725,NOT($AD1725)),AND($AC1725,OR(AND($G1725="",$H1725&lt;&gt;""),AND($G1725&lt;&gt;"",$H1725=""),AND($J1725="",$K1725&lt;&gt;""),AND($J1725&lt;&gt;"",$K1725=""),AND($M1725="",$N1725&lt;&gt;""),AND($M1725&lt;&gt;"",$N1725=""),AND($P1725="",$Q1725&lt;&gt;""),AND($P1725&lt;&gt;"",$Q1725=""),AND($S1725="",$T1725&lt;&gt;""),AND($S1725&lt;&gt;"",$T1725=""),AND($V1725="",$W1725&lt;&gt;""),AND($V1725&lt;&gt;"",$W1725=""))),AND($C1725&lt;&gt;"",$E1725&lt;&gt;"",LEFT(TRIM($C1725),1)&lt;&gt;LEFT(TRIM($E1725),1)),IF(OR($E1725="",$F1725=""),FALSE(),IFERROR(COUNTIF(INDIRECT("UNITS_"&amp;SUBSTITUTE(LEFT($E1725,FIND(" ",$E1725&amp;" ")-1),".","_")),$F1725)=0,TRUE())),AND($B1725&lt;&gt;"",OR(ISNUMBER(SEARCH("outro",LOWER($B1725))),ISNUMBER(SEARCH("divers",LOWER($B1725))),ISNUMBER(SEARCH("etc",LOWER($B1725))))),OR(AND(ISNUMBER(SEARCH("comunic",LOWER($B1725))),LEFT($E1725,3)&lt;&gt;"4.4"),AND(ISNUMBER(SEARCH("monitor",LOWER($B1725))),NOT(OR(LEFT($E1725,3)="1.5",LEFT($E1725,3)="2.5")))),AND($B1725&lt;&gt;"",OR(LEFT($C1725,1)="1",LEFT($C1725,1)="2"),$D1725=""),AND($D1725&lt;&gt;"",NOT(OR(LEFT($C1725,1)="1",LEFT($C1725,1)="2"))),AND($D1725&lt;&gt;"",COUNTIF(' PROJETO'!$B$14:$B$16,$D1725)=0),IF($D1725="",FALSE(),IF(COUNTIF(' PROJETO'!$B$14:$B$16,$D1725)=0,FALSE(),IFERROR(INDEX(' PROJETO'!$C$14:$C$16,MATCH($D1725,' PROJETO'!$B$14:$B$16,0))&lt;&gt;"Sim",FALSE()))))</f>
        <v>0</v>
      </c>
      <c r="AG1725" s="21" t="b">
        <f>AND($AC1725,$Y1725&gt;'CONFG.  LISTAS'!$F$4,$Z1725="",$AA1725="")</f>
        <v>0</v>
      </c>
      <c r="AH1725" s="21" t="str">
        <f t="shared" si="350"/>
        <v/>
      </c>
      <c r="AI1725" s="43" t="str">
        <f ca="1">IF(NOT($AC1725),"",IF(OR($B1725="",$C1725="",$E1725="",$F1725=""),"Preencha descrição, categoria, tipo e unidade.",IF(AND($B1725&lt;&gt;"",OR(LEFT($C1725,1)="1",LEFT($C1725,1)="2"),$D1725=""),"Informe a prática de restauração para itens diretos.",IF(AND($D1725&lt;&gt;"",NOT(OR(LEFT($C1725,1)="1",LEFT($C1725,1)="2"))),"Custos indiretos não devem pertencer a uma prática específica.",IF(AND($D1725&lt;&gt;"",COUNTIF(' PROJETO'!$B$14:$B$16,$D1725)=0),"Prática de restauração inválida ou não cadastrada.",IF(IF($D1725="",FALSE(),IF(COUNTIF(' PROJETO'!$B$14:$B$16,$D1725)=0,FALSE(),IFERROR(INDEX(' PROJETO'!$C$14:$C$16,MATCH($D1725,' PROJETO'!$B$14:$B$16,0))&lt;&gt;"Sim",FALSE()))),"A prática informada no item não foi selecionada na aba Projeto.",IF(AND(MAX($I1725,$L1725,$O1725,$R1725,$U1725,$X1725)&gt;'CONFG.  LISTAS'!$F$4,NOT(OR($Z1725&lt;&gt;"",$AA1725&lt;&gt;""))),"Memorial de cálculo ou anexo obrigatório não informado para item acima do limite.",IF(OR(AND($G1725&lt;&gt;"",$H1725&lt;&gt;"",OR($G1725&lt;=0,$H1725&lt;=0)),AND($J1725&lt;&gt;"",$K1725&lt;&gt;"",OR($J1725&lt;=0,$K1725&lt;=0)),AND($M1725&lt;&gt;"",$N1725&lt;&gt;"",OR($M1725&lt;=0,$N1725&lt;=0)),AND($P1725&lt;&gt;"",$Q1725&lt;&gt;"",OR($P1725&lt;=0,$Q1725&lt;=0)),AND($S1725&lt;&gt;"",$T1725&lt;&gt;"",OR($S1725&lt;=0,$T1725&lt;=0)),AND($V1725&lt;&gt;"",$W1725&lt;&gt;"",OR($V1725&lt;=0,$W1725&lt;=0))),"Revise os valores informados: valor unitário e quantidade devem ser maiores que zero.",IF(OR(AND($G1725="",$H1725&lt;&gt;""),AND($G1725&lt;&gt;"",$H1725=""),AND($J1725="",$K1725&lt;&gt;""),AND($J1725&lt;&gt;"",$K1725=""),AND($M1725="",$N1725&lt;&gt;""),AND($M1725&lt;&gt;"",$N1725=""),AND($P1725="",$Q1725&lt;&gt;""),AND($P1725&lt;&gt;"",$Q1725=""),AND($S1725="",$T1725&lt;&gt;""),AND($S1725&lt;&gt;"",$T1725=""),AND($V1725="",$W1725&lt;&gt;""),AND($V1725&lt;&gt;"",$W1725="")),"Há ano preenchido parcialmente: "&amp;TRIM(IF(AND($G1725="",$H1725&lt;&gt;""),"Ano 1 (falta valor unitário); ","")&amp;IF(AND($G1725&lt;&gt;"",$H1725=""),"Ano 1 (falta quantidade); ","")&amp;IF(AND($J1725="",$K1725&lt;&gt;""),"Ano 2 (falta valor unitário); ","")&amp;IF(AND($J1725&lt;&gt;"",$K1725=""),"Ano 2 (falta quantidade); ","")&amp;IF(AND($M1725="",$N1725&lt;&gt;""),"Ano 3 (falta valor unitário); ","")&amp;IF(AND($M1725&lt;&gt;"",$N1725=""),"Ano 3 (falta quantidade); ","")&amp;IF(AND($P1725="",$Q1725&lt;&gt;""),"Ano 4 (falta valor unitário); ","")&amp;IF(AND($P1725&lt;&gt;"",$Q1725=""),"Ano 4 (falta quantidade); ","")&amp;IF(AND($S1725="",$T1725&lt;&gt;""),"Ano 5 (falta valor unitário); ","")&amp;IF(AND($S1725&lt;&gt;"",$T1725=""),"Ano 5 (falta quantidade); ","")&amp;IF(AND($V1725="",$W1725&lt;&gt;""),"Ano 6 (falta valor unitário); ","")&amp;IF(AND($V1725&lt;&gt;"",$W1725=""),"Ano 6 (falta quantidade); ","")), IF(NOT(OR(AND($G1725&lt;&gt;"",$H1725&lt;&gt;""),AND($J1725&lt;&gt;"",$K1725&lt;&gt;""),AND($M1725&lt;&gt;"",$N1725&lt;&gt;""),AND($P1725&lt;&gt;"",$Q1725&lt;&gt;""),AND($S1725&lt;&gt;"",$T1725&lt;&gt;""),AND($V1725&lt;&gt;"",$W1725&lt;&gt;""))),"Informe pelo menos um ano completo com valor unitário e quantidade.",IF(AND($C1725&lt;&gt;"",$E1725&lt;&gt;"",LEFT(TRIM($C1725),1)&lt;&gt;LEFT(TRIM($E1725),1)),"Categoria e tipo estão incompatíveis.",IF(IF(OR($E1725="",$F1725=""),FALSE(),IFERROR(COUNTIF(INDIRECT("UNITS_"&amp;SUBSTITUTE(LEFT($E1725,FIND(" ",$E1725&amp;" ")-1),".","_")),$F1725)=0,TRUE())),"Unidade incompatível com o tipo selecionado.",IF(OR(AND(ISNUMBER(SEARCH("comunic",LOWER($B1725))),LEFT($E1725,3)&lt;&gt;"4.4"),AND(ISNUMBER(SEARCH("monitor",LOWER($B1725))),NOT(OR(LEFT($E1725,3)="1.5",LEFT($E1725,3)="2.5")))),"Revise a classificação do item conforme as regras de preenchimento.",IF(AND($B1725&lt;&gt;"",OR(ISNUMBER(SEARCH("outro",LOWER($B1725))),ISNUMBER(SEARCH("divers",LOWER($B1725))),ISNUMBER(SEARCH("kit",LOWER($B1725))),ISNUMBER(SEARCH("ferrament",LOWER($B1725))),ISNUMBER(SEARCH("epi",LOWER($B1725)))),NOT(OR($Z1725&lt;&gt;"",$AA1725&lt;&gt;""))),"Descrição muito genérica: detalhe melhor o item e registre o racional no memorial ou em anexo.",IF(AND($Y1725=0,$B1725&lt;&gt;"",OR($G1725&lt;&gt;"",$H1725&lt;&gt;"",$J1725&lt;&gt;"",$K1725&lt;&gt;"",$M1725&lt;&gt;"",$N1725&lt;&gt;"",$P1725&lt;&gt;"",$Q1725&lt;&gt;"",$S1725&lt;&gt;"",$T1725&lt;&gt;"",$V1725&lt;&gt;"",$W1725&lt;&gt;"")),"O item possui dados lançados, mas o total está zerado. Revise os valores informados.","")))))))))))))))</f>
        <v/>
      </c>
    </row>
    <row r="1726" spans="1:35" ht="14.25" customHeight="1" x14ac:dyDescent="0.25">
      <c r="A1726" s="57" t="str">
        <f t="shared" si="338"/>
        <v/>
      </c>
      <c r="B1726" s="58"/>
      <c r="C1726" s="58"/>
      <c r="D1726" s="58"/>
      <c r="E1726" s="58"/>
      <c r="F1726" s="58"/>
      <c r="G1726" s="269"/>
      <c r="H1726" s="59"/>
      <c r="I1726" s="273">
        <f t="shared" si="339"/>
        <v>0</v>
      </c>
      <c r="J1726" s="269"/>
      <c r="K1726" s="59"/>
      <c r="L1726" s="270">
        <f t="shared" si="340"/>
        <v>0</v>
      </c>
      <c r="M1726" s="269"/>
      <c r="N1726" s="59"/>
      <c r="O1726" s="270">
        <f t="shared" si="341"/>
        <v>0</v>
      </c>
      <c r="P1726" s="269"/>
      <c r="Q1726" s="59"/>
      <c r="R1726" s="271">
        <f t="shared" si="342"/>
        <v>0</v>
      </c>
      <c r="S1726" s="269"/>
      <c r="T1726" s="59"/>
      <c r="U1726" s="270">
        <f t="shared" si="343"/>
        <v>0</v>
      </c>
      <c r="V1726" s="269"/>
      <c r="W1726" s="59"/>
      <c r="X1726" s="270">
        <f t="shared" si="344"/>
        <v>0</v>
      </c>
      <c r="Y1726" s="270">
        <f t="shared" si="345"/>
        <v>0</v>
      </c>
      <c r="Z1726" s="58"/>
      <c r="AA1726" s="58"/>
      <c r="AB1726" s="60" t="str">
        <f t="shared" si="346"/>
        <v/>
      </c>
      <c r="AC1726" s="21" t="b">
        <f t="shared" si="347"/>
        <v>0</v>
      </c>
      <c r="AD1726" s="21" t="b">
        <f t="shared" si="348"/>
        <v>0</v>
      </c>
      <c r="AE1726" s="21" t="b">
        <f t="shared" si="349"/>
        <v>0</v>
      </c>
      <c r="AF1726" s="21" t="b">
        <f ca="1">OR(AND($AC1726,NOT($AD1726)),AND($AC1726,OR(AND($G1726="",$H1726&lt;&gt;""),AND($G1726&lt;&gt;"",$H1726=""),AND($J1726="",$K1726&lt;&gt;""),AND($J1726&lt;&gt;"",$K1726=""),AND($M1726="",$N1726&lt;&gt;""),AND($M1726&lt;&gt;"",$N1726=""),AND($P1726="",$Q1726&lt;&gt;""),AND($P1726&lt;&gt;"",$Q1726=""),AND($S1726="",$T1726&lt;&gt;""),AND($S1726&lt;&gt;"",$T1726=""),AND($V1726="",$W1726&lt;&gt;""),AND($V1726&lt;&gt;"",$W1726=""))),AND($C1726&lt;&gt;"",$E1726&lt;&gt;"",LEFT(TRIM($C1726),1)&lt;&gt;LEFT(TRIM($E1726),1)),IF(OR($E1726="",$F1726=""),FALSE(),IFERROR(COUNTIF(INDIRECT("UNITS_"&amp;SUBSTITUTE(LEFT($E1726,FIND(" ",$E1726&amp;" ")-1),".","_")),$F1726)=0,TRUE())),AND($B1726&lt;&gt;"",OR(ISNUMBER(SEARCH("outro",LOWER($B1726))),ISNUMBER(SEARCH("divers",LOWER($B1726))),ISNUMBER(SEARCH("etc",LOWER($B1726))))),OR(AND(ISNUMBER(SEARCH("comunic",LOWER($B1726))),LEFT($E1726,3)&lt;&gt;"4.4"),AND(ISNUMBER(SEARCH("monitor",LOWER($B1726))),NOT(OR(LEFT($E1726,3)="1.5",LEFT($E1726,3)="2.5")))),AND($B1726&lt;&gt;"",OR(LEFT($C1726,1)="1",LEFT($C1726,1)="2"),$D1726=""),AND($D1726&lt;&gt;"",NOT(OR(LEFT($C1726,1)="1",LEFT($C1726,1)="2"))),AND($D1726&lt;&gt;"",COUNTIF(' PROJETO'!$B$14:$B$16,$D1726)=0),IF($D1726="",FALSE(),IF(COUNTIF(' PROJETO'!$B$14:$B$16,$D1726)=0,FALSE(),IFERROR(INDEX(' PROJETO'!$C$14:$C$16,MATCH($D1726,' PROJETO'!$B$14:$B$16,0))&lt;&gt;"Sim",FALSE()))))</f>
        <v>0</v>
      </c>
      <c r="AG1726" s="21" t="b">
        <f>AND($AC1726,$Y1726&gt;'CONFG.  LISTAS'!$F$4,$Z1726="",$AA1726="")</f>
        <v>0</v>
      </c>
      <c r="AH1726" s="21" t="str">
        <f t="shared" si="350"/>
        <v/>
      </c>
      <c r="AI1726" s="43" t="str">
        <f ca="1">IF(NOT($AC1726),"",IF(OR($B1726="",$C1726="",$E1726="",$F1726=""),"Preencha descrição, categoria, tipo e unidade.",IF(AND($B1726&lt;&gt;"",OR(LEFT($C1726,1)="1",LEFT($C1726,1)="2"),$D1726=""),"Informe a prática de restauração para itens diretos.",IF(AND($D1726&lt;&gt;"",NOT(OR(LEFT($C1726,1)="1",LEFT($C1726,1)="2"))),"Custos indiretos não devem pertencer a uma prática específica.",IF(AND($D1726&lt;&gt;"",COUNTIF(' PROJETO'!$B$14:$B$16,$D1726)=0),"Prática de restauração inválida ou não cadastrada.",IF(IF($D1726="",FALSE(),IF(COUNTIF(' PROJETO'!$B$14:$B$16,$D1726)=0,FALSE(),IFERROR(INDEX(' PROJETO'!$C$14:$C$16,MATCH($D1726,' PROJETO'!$B$14:$B$16,0))&lt;&gt;"Sim",FALSE()))),"A prática informada no item não foi selecionada na aba Projeto.",IF(AND(MAX($I1726,$L1726,$O1726,$R1726,$U1726,$X1726)&gt;'CONFG.  LISTAS'!$F$4,NOT(OR($Z1726&lt;&gt;"",$AA1726&lt;&gt;""))),"Memorial de cálculo ou anexo obrigatório não informado para item acima do limite.",IF(OR(AND($G1726&lt;&gt;"",$H1726&lt;&gt;"",OR($G1726&lt;=0,$H1726&lt;=0)),AND($J1726&lt;&gt;"",$K1726&lt;&gt;"",OR($J1726&lt;=0,$K1726&lt;=0)),AND($M1726&lt;&gt;"",$N1726&lt;&gt;"",OR($M1726&lt;=0,$N1726&lt;=0)),AND($P1726&lt;&gt;"",$Q1726&lt;&gt;"",OR($P1726&lt;=0,$Q1726&lt;=0)),AND($S1726&lt;&gt;"",$T1726&lt;&gt;"",OR($S1726&lt;=0,$T1726&lt;=0)),AND($V1726&lt;&gt;"",$W1726&lt;&gt;"",OR($V1726&lt;=0,$W1726&lt;=0))),"Revise os valores informados: valor unitário e quantidade devem ser maiores que zero.",IF(OR(AND($G1726="",$H1726&lt;&gt;""),AND($G1726&lt;&gt;"",$H1726=""),AND($J1726="",$K1726&lt;&gt;""),AND($J1726&lt;&gt;"",$K1726=""),AND($M1726="",$N1726&lt;&gt;""),AND($M1726&lt;&gt;"",$N1726=""),AND($P1726="",$Q1726&lt;&gt;""),AND($P1726&lt;&gt;"",$Q1726=""),AND($S1726="",$T1726&lt;&gt;""),AND($S1726&lt;&gt;"",$T1726=""),AND($V1726="",$W1726&lt;&gt;""),AND($V1726&lt;&gt;"",$W1726="")),"Há ano preenchido parcialmente: "&amp;TRIM(IF(AND($G1726="",$H1726&lt;&gt;""),"Ano 1 (falta valor unitário); ","")&amp;IF(AND($G1726&lt;&gt;"",$H1726=""),"Ano 1 (falta quantidade); ","")&amp;IF(AND($J1726="",$K1726&lt;&gt;""),"Ano 2 (falta valor unitário); ","")&amp;IF(AND($J1726&lt;&gt;"",$K1726=""),"Ano 2 (falta quantidade); ","")&amp;IF(AND($M1726="",$N1726&lt;&gt;""),"Ano 3 (falta valor unitário); ","")&amp;IF(AND($M1726&lt;&gt;"",$N1726=""),"Ano 3 (falta quantidade); ","")&amp;IF(AND($P1726="",$Q1726&lt;&gt;""),"Ano 4 (falta valor unitário); ","")&amp;IF(AND($P1726&lt;&gt;"",$Q1726=""),"Ano 4 (falta quantidade); ","")&amp;IF(AND($S1726="",$T1726&lt;&gt;""),"Ano 5 (falta valor unitário); ","")&amp;IF(AND($S1726&lt;&gt;"",$T1726=""),"Ano 5 (falta quantidade); ","")&amp;IF(AND($V1726="",$W1726&lt;&gt;""),"Ano 6 (falta valor unitário); ","")&amp;IF(AND($V1726&lt;&gt;"",$W1726=""),"Ano 6 (falta quantidade); ","")), IF(NOT(OR(AND($G1726&lt;&gt;"",$H1726&lt;&gt;""),AND($J1726&lt;&gt;"",$K1726&lt;&gt;""),AND($M1726&lt;&gt;"",$N1726&lt;&gt;""),AND($P1726&lt;&gt;"",$Q1726&lt;&gt;""),AND($S1726&lt;&gt;"",$T1726&lt;&gt;""),AND($V1726&lt;&gt;"",$W1726&lt;&gt;""))),"Informe pelo menos um ano completo com valor unitário e quantidade.",IF(AND($C1726&lt;&gt;"",$E1726&lt;&gt;"",LEFT(TRIM($C1726),1)&lt;&gt;LEFT(TRIM($E1726),1)),"Categoria e tipo estão incompatíveis.",IF(IF(OR($E1726="",$F1726=""),FALSE(),IFERROR(COUNTIF(INDIRECT("UNITS_"&amp;SUBSTITUTE(LEFT($E1726,FIND(" ",$E1726&amp;" ")-1),".","_")),$F1726)=0,TRUE())),"Unidade incompatível com o tipo selecionado.",IF(OR(AND(ISNUMBER(SEARCH("comunic",LOWER($B1726))),LEFT($E1726,3)&lt;&gt;"4.4"),AND(ISNUMBER(SEARCH("monitor",LOWER($B1726))),NOT(OR(LEFT($E1726,3)="1.5",LEFT($E1726,3)="2.5")))),"Revise a classificação do item conforme as regras de preenchimento.",IF(AND($B1726&lt;&gt;"",OR(ISNUMBER(SEARCH("outro",LOWER($B1726))),ISNUMBER(SEARCH("divers",LOWER($B1726))),ISNUMBER(SEARCH("kit",LOWER($B1726))),ISNUMBER(SEARCH("ferrament",LOWER($B1726))),ISNUMBER(SEARCH("epi",LOWER($B1726)))),NOT(OR($Z1726&lt;&gt;"",$AA1726&lt;&gt;""))),"Descrição muito genérica: detalhe melhor o item e registre o racional no memorial ou em anexo.",IF(AND($Y1726=0,$B1726&lt;&gt;"",OR($G1726&lt;&gt;"",$H1726&lt;&gt;"",$J1726&lt;&gt;"",$K1726&lt;&gt;"",$M1726&lt;&gt;"",$N1726&lt;&gt;"",$P1726&lt;&gt;"",$Q1726&lt;&gt;"",$S1726&lt;&gt;"",$T1726&lt;&gt;"",$V1726&lt;&gt;"",$W1726&lt;&gt;"")),"O item possui dados lançados, mas o total está zerado. Revise os valores informados.","")))))))))))))))</f>
        <v/>
      </c>
    </row>
    <row r="1727" spans="1:35" ht="14.25" customHeight="1" x14ac:dyDescent="0.25">
      <c r="A1727" s="57" t="str">
        <f t="shared" si="338"/>
        <v/>
      </c>
      <c r="B1727" s="61"/>
      <c r="C1727" s="61"/>
      <c r="D1727" s="58"/>
      <c r="E1727" s="61"/>
      <c r="F1727" s="61"/>
      <c r="G1727" s="272"/>
      <c r="H1727" s="62"/>
      <c r="I1727" s="273">
        <f t="shared" si="339"/>
        <v>0</v>
      </c>
      <c r="J1727" s="272"/>
      <c r="K1727" s="62"/>
      <c r="L1727" s="270">
        <f t="shared" si="340"/>
        <v>0</v>
      </c>
      <c r="M1727" s="272"/>
      <c r="N1727" s="62"/>
      <c r="O1727" s="270">
        <f t="shared" si="341"/>
        <v>0</v>
      </c>
      <c r="P1727" s="272"/>
      <c r="Q1727" s="62"/>
      <c r="R1727" s="271">
        <f t="shared" si="342"/>
        <v>0</v>
      </c>
      <c r="S1727" s="272"/>
      <c r="T1727" s="62"/>
      <c r="U1727" s="270">
        <f t="shared" si="343"/>
        <v>0</v>
      </c>
      <c r="V1727" s="272"/>
      <c r="W1727" s="62"/>
      <c r="X1727" s="270">
        <f t="shared" si="344"/>
        <v>0</v>
      </c>
      <c r="Y1727" s="270">
        <f t="shared" si="345"/>
        <v>0</v>
      </c>
      <c r="Z1727" s="61"/>
      <c r="AA1727" s="61"/>
      <c r="AB1727" s="60" t="str">
        <f t="shared" si="346"/>
        <v/>
      </c>
      <c r="AC1727" s="21" t="b">
        <f t="shared" si="347"/>
        <v>0</v>
      </c>
      <c r="AD1727" s="21" t="b">
        <f t="shared" si="348"/>
        <v>0</v>
      </c>
      <c r="AE1727" s="21" t="b">
        <f t="shared" si="349"/>
        <v>0</v>
      </c>
      <c r="AF1727" s="21" t="b">
        <f ca="1">OR(AND($AC1727,NOT($AD1727)),AND($AC1727,OR(AND($G1727="",$H1727&lt;&gt;""),AND($G1727&lt;&gt;"",$H1727=""),AND($J1727="",$K1727&lt;&gt;""),AND($J1727&lt;&gt;"",$K1727=""),AND($M1727="",$N1727&lt;&gt;""),AND($M1727&lt;&gt;"",$N1727=""),AND($P1727="",$Q1727&lt;&gt;""),AND($P1727&lt;&gt;"",$Q1727=""),AND($S1727="",$T1727&lt;&gt;""),AND($S1727&lt;&gt;"",$T1727=""),AND($V1727="",$W1727&lt;&gt;""),AND($V1727&lt;&gt;"",$W1727=""))),AND($C1727&lt;&gt;"",$E1727&lt;&gt;"",LEFT(TRIM($C1727),1)&lt;&gt;LEFT(TRIM($E1727),1)),IF(OR($E1727="",$F1727=""),FALSE(),IFERROR(COUNTIF(INDIRECT("UNITS_"&amp;SUBSTITUTE(LEFT($E1727,FIND(" ",$E1727&amp;" ")-1),".","_")),$F1727)=0,TRUE())),AND($B1727&lt;&gt;"",OR(ISNUMBER(SEARCH("outro",LOWER($B1727))),ISNUMBER(SEARCH("divers",LOWER($B1727))),ISNUMBER(SEARCH("etc",LOWER($B1727))))),OR(AND(ISNUMBER(SEARCH("comunic",LOWER($B1727))),LEFT($E1727,3)&lt;&gt;"4.4"),AND(ISNUMBER(SEARCH("monitor",LOWER($B1727))),NOT(OR(LEFT($E1727,3)="1.5",LEFT($E1727,3)="2.5")))),AND($B1727&lt;&gt;"",OR(LEFT($C1727,1)="1",LEFT($C1727,1)="2"),$D1727=""),AND($D1727&lt;&gt;"",NOT(OR(LEFT($C1727,1)="1",LEFT($C1727,1)="2"))),AND($D1727&lt;&gt;"",COUNTIF(' PROJETO'!$B$14:$B$16,$D1727)=0),IF($D1727="",FALSE(),IF(COUNTIF(' PROJETO'!$B$14:$B$16,$D1727)=0,FALSE(),IFERROR(INDEX(' PROJETO'!$C$14:$C$16,MATCH($D1727,' PROJETO'!$B$14:$B$16,0))&lt;&gt;"Sim",FALSE()))))</f>
        <v>0</v>
      </c>
      <c r="AG1727" s="21" t="b">
        <f>AND($AC1727,$Y1727&gt;'CONFG.  LISTAS'!$F$4,$Z1727="",$AA1727="")</f>
        <v>0</v>
      </c>
      <c r="AH1727" s="21" t="str">
        <f t="shared" si="350"/>
        <v/>
      </c>
      <c r="AI1727" s="43" t="str">
        <f ca="1">IF(NOT($AC1727),"",IF(OR($B1727="",$C1727="",$E1727="",$F1727=""),"Preencha descrição, categoria, tipo e unidade.",IF(AND($B1727&lt;&gt;"",OR(LEFT($C1727,1)="1",LEFT($C1727,1)="2"),$D1727=""),"Informe a prática de restauração para itens diretos.",IF(AND($D1727&lt;&gt;"",NOT(OR(LEFT($C1727,1)="1",LEFT($C1727,1)="2"))),"Custos indiretos não devem pertencer a uma prática específica.",IF(AND($D1727&lt;&gt;"",COUNTIF(' PROJETO'!$B$14:$B$16,$D1727)=0),"Prática de restauração inválida ou não cadastrada.",IF(IF($D1727="",FALSE(),IF(COUNTIF(' PROJETO'!$B$14:$B$16,$D1727)=0,FALSE(),IFERROR(INDEX(' PROJETO'!$C$14:$C$16,MATCH($D1727,' PROJETO'!$B$14:$B$16,0))&lt;&gt;"Sim",FALSE()))),"A prática informada no item não foi selecionada na aba Projeto.",IF(AND(MAX($I1727,$L1727,$O1727,$R1727,$U1727,$X1727)&gt;'CONFG.  LISTAS'!$F$4,NOT(OR($Z1727&lt;&gt;"",$AA1727&lt;&gt;""))),"Memorial de cálculo ou anexo obrigatório não informado para item acima do limite.",IF(OR(AND($G1727&lt;&gt;"",$H1727&lt;&gt;"",OR($G1727&lt;=0,$H1727&lt;=0)),AND($J1727&lt;&gt;"",$K1727&lt;&gt;"",OR($J1727&lt;=0,$K1727&lt;=0)),AND($M1727&lt;&gt;"",$N1727&lt;&gt;"",OR($M1727&lt;=0,$N1727&lt;=0)),AND($P1727&lt;&gt;"",$Q1727&lt;&gt;"",OR($P1727&lt;=0,$Q1727&lt;=0)),AND($S1727&lt;&gt;"",$T1727&lt;&gt;"",OR($S1727&lt;=0,$T1727&lt;=0)),AND($V1727&lt;&gt;"",$W1727&lt;&gt;"",OR($V1727&lt;=0,$W1727&lt;=0))),"Revise os valores informados: valor unitário e quantidade devem ser maiores que zero.",IF(OR(AND($G1727="",$H1727&lt;&gt;""),AND($G1727&lt;&gt;"",$H1727=""),AND($J1727="",$K1727&lt;&gt;""),AND($J1727&lt;&gt;"",$K1727=""),AND($M1727="",$N1727&lt;&gt;""),AND($M1727&lt;&gt;"",$N1727=""),AND($P1727="",$Q1727&lt;&gt;""),AND($P1727&lt;&gt;"",$Q1727=""),AND($S1727="",$T1727&lt;&gt;""),AND($S1727&lt;&gt;"",$T1727=""),AND($V1727="",$W1727&lt;&gt;""),AND($V1727&lt;&gt;"",$W1727="")),"Há ano preenchido parcialmente: "&amp;TRIM(IF(AND($G1727="",$H1727&lt;&gt;""),"Ano 1 (falta valor unitário); ","")&amp;IF(AND($G1727&lt;&gt;"",$H1727=""),"Ano 1 (falta quantidade); ","")&amp;IF(AND($J1727="",$K1727&lt;&gt;""),"Ano 2 (falta valor unitário); ","")&amp;IF(AND($J1727&lt;&gt;"",$K1727=""),"Ano 2 (falta quantidade); ","")&amp;IF(AND($M1727="",$N1727&lt;&gt;""),"Ano 3 (falta valor unitário); ","")&amp;IF(AND($M1727&lt;&gt;"",$N1727=""),"Ano 3 (falta quantidade); ","")&amp;IF(AND($P1727="",$Q1727&lt;&gt;""),"Ano 4 (falta valor unitário); ","")&amp;IF(AND($P1727&lt;&gt;"",$Q1727=""),"Ano 4 (falta quantidade); ","")&amp;IF(AND($S1727="",$T1727&lt;&gt;""),"Ano 5 (falta valor unitário); ","")&amp;IF(AND($S1727&lt;&gt;"",$T1727=""),"Ano 5 (falta quantidade); ","")&amp;IF(AND($V1727="",$W1727&lt;&gt;""),"Ano 6 (falta valor unitário); ","")&amp;IF(AND($V1727&lt;&gt;"",$W1727=""),"Ano 6 (falta quantidade); ","")), IF(NOT(OR(AND($G1727&lt;&gt;"",$H1727&lt;&gt;""),AND($J1727&lt;&gt;"",$K1727&lt;&gt;""),AND($M1727&lt;&gt;"",$N1727&lt;&gt;""),AND($P1727&lt;&gt;"",$Q1727&lt;&gt;""),AND($S1727&lt;&gt;"",$T1727&lt;&gt;""),AND($V1727&lt;&gt;"",$W1727&lt;&gt;""))),"Informe pelo menos um ano completo com valor unitário e quantidade.",IF(AND($C1727&lt;&gt;"",$E1727&lt;&gt;"",LEFT(TRIM($C1727),1)&lt;&gt;LEFT(TRIM($E1727),1)),"Categoria e tipo estão incompatíveis.",IF(IF(OR($E1727="",$F1727=""),FALSE(),IFERROR(COUNTIF(INDIRECT("UNITS_"&amp;SUBSTITUTE(LEFT($E1727,FIND(" ",$E1727&amp;" ")-1),".","_")),$F1727)=0,TRUE())),"Unidade incompatível com o tipo selecionado.",IF(OR(AND(ISNUMBER(SEARCH("comunic",LOWER($B1727))),LEFT($E1727,3)&lt;&gt;"4.4"),AND(ISNUMBER(SEARCH("monitor",LOWER($B1727))),NOT(OR(LEFT($E1727,3)="1.5",LEFT($E1727,3)="2.5")))),"Revise a classificação do item conforme as regras de preenchimento.",IF(AND($B1727&lt;&gt;"",OR(ISNUMBER(SEARCH("outro",LOWER($B1727))),ISNUMBER(SEARCH("divers",LOWER($B1727))),ISNUMBER(SEARCH("kit",LOWER($B1727))),ISNUMBER(SEARCH("ferrament",LOWER($B1727))),ISNUMBER(SEARCH("epi",LOWER($B1727)))),NOT(OR($Z1727&lt;&gt;"",$AA1727&lt;&gt;""))),"Descrição muito genérica: detalhe melhor o item e registre o racional no memorial ou em anexo.",IF(AND($Y1727=0,$B1727&lt;&gt;"",OR($G1727&lt;&gt;"",$H1727&lt;&gt;"",$J1727&lt;&gt;"",$K1727&lt;&gt;"",$M1727&lt;&gt;"",$N1727&lt;&gt;"",$P1727&lt;&gt;"",$Q1727&lt;&gt;"",$S1727&lt;&gt;"",$T1727&lt;&gt;"",$V1727&lt;&gt;"",$W1727&lt;&gt;"")),"O item possui dados lançados, mas o total está zerado. Revise os valores informados.","")))))))))))))))</f>
        <v/>
      </c>
    </row>
    <row r="1728" spans="1:35" ht="14.25" customHeight="1" x14ac:dyDescent="0.25">
      <c r="A1728" s="57" t="str">
        <f t="shared" si="338"/>
        <v/>
      </c>
      <c r="B1728" s="58"/>
      <c r="C1728" s="58"/>
      <c r="D1728" s="58"/>
      <c r="E1728" s="58"/>
      <c r="F1728" s="58"/>
      <c r="G1728" s="269"/>
      <c r="H1728" s="59"/>
      <c r="I1728" s="273">
        <f t="shared" si="339"/>
        <v>0</v>
      </c>
      <c r="J1728" s="269"/>
      <c r="K1728" s="59"/>
      <c r="L1728" s="270">
        <f t="shared" si="340"/>
        <v>0</v>
      </c>
      <c r="M1728" s="269"/>
      <c r="N1728" s="59"/>
      <c r="O1728" s="270">
        <f t="shared" si="341"/>
        <v>0</v>
      </c>
      <c r="P1728" s="269"/>
      <c r="Q1728" s="59"/>
      <c r="R1728" s="271">
        <f t="shared" si="342"/>
        <v>0</v>
      </c>
      <c r="S1728" s="269"/>
      <c r="T1728" s="59"/>
      <c r="U1728" s="270">
        <f t="shared" si="343"/>
        <v>0</v>
      </c>
      <c r="V1728" s="269"/>
      <c r="W1728" s="59"/>
      <c r="X1728" s="270">
        <f t="shared" si="344"/>
        <v>0</v>
      </c>
      <c r="Y1728" s="270">
        <f t="shared" si="345"/>
        <v>0</v>
      </c>
      <c r="Z1728" s="58"/>
      <c r="AA1728" s="58"/>
      <c r="AB1728" s="60" t="str">
        <f t="shared" si="346"/>
        <v/>
      </c>
      <c r="AC1728" s="21" t="b">
        <f t="shared" si="347"/>
        <v>0</v>
      </c>
      <c r="AD1728" s="21" t="b">
        <f t="shared" si="348"/>
        <v>0</v>
      </c>
      <c r="AE1728" s="21" t="b">
        <f t="shared" si="349"/>
        <v>0</v>
      </c>
      <c r="AF1728" s="21" t="b">
        <f ca="1">OR(AND($AC1728,NOT($AD1728)),AND($AC1728,OR(AND($G1728="",$H1728&lt;&gt;""),AND($G1728&lt;&gt;"",$H1728=""),AND($J1728="",$K1728&lt;&gt;""),AND($J1728&lt;&gt;"",$K1728=""),AND($M1728="",$N1728&lt;&gt;""),AND($M1728&lt;&gt;"",$N1728=""),AND($P1728="",$Q1728&lt;&gt;""),AND($P1728&lt;&gt;"",$Q1728=""),AND($S1728="",$T1728&lt;&gt;""),AND($S1728&lt;&gt;"",$T1728=""),AND($V1728="",$W1728&lt;&gt;""),AND($V1728&lt;&gt;"",$W1728=""))),AND($C1728&lt;&gt;"",$E1728&lt;&gt;"",LEFT(TRIM($C1728),1)&lt;&gt;LEFT(TRIM($E1728),1)),IF(OR($E1728="",$F1728=""),FALSE(),IFERROR(COUNTIF(INDIRECT("UNITS_"&amp;SUBSTITUTE(LEFT($E1728,FIND(" ",$E1728&amp;" ")-1),".","_")),$F1728)=0,TRUE())),AND($B1728&lt;&gt;"",OR(ISNUMBER(SEARCH("outro",LOWER($B1728))),ISNUMBER(SEARCH("divers",LOWER($B1728))),ISNUMBER(SEARCH("etc",LOWER($B1728))))),OR(AND(ISNUMBER(SEARCH("comunic",LOWER($B1728))),LEFT($E1728,3)&lt;&gt;"4.4"),AND(ISNUMBER(SEARCH("monitor",LOWER($B1728))),NOT(OR(LEFT($E1728,3)="1.5",LEFT($E1728,3)="2.5")))),AND($B1728&lt;&gt;"",OR(LEFT($C1728,1)="1",LEFT($C1728,1)="2"),$D1728=""),AND($D1728&lt;&gt;"",NOT(OR(LEFT($C1728,1)="1",LEFT($C1728,1)="2"))),AND($D1728&lt;&gt;"",COUNTIF(' PROJETO'!$B$14:$B$16,$D1728)=0),IF($D1728="",FALSE(),IF(COUNTIF(' PROJETO'!$B$14:$B$16,$D1728)=0,FALSE(),IFERROR(INDEX(' PROJETO'!$C$14:$C$16,MATCH($D1728,' PROJETO'!$B$14:$B$16,0))&lt;&gt;"Sim",FALSE()))))</f>
        <v>0</v>
      </c>
      <c r="AG1728" s="21" t="b">
        <f>AND($AC1728,$Y1728&gt;'CONFG.  LISTAS'!$F$4,$Z1728="",$AA1728="")</f>
        <v>0</v>
      </c>
      <c r="AH1728" s="21" t="str">
        <f t="shared" si="350"/>
        <v/>
      </c>
      <c r="AI1728" s="43" t="str">
        <f ca="1">IF(NOT($AC1728),"",IF(OR($B1728="",$C1728="",$E1728="",$F1728=""),"Preencha descrição, categoria, tipo e unidade.",IF(AND($B1728&lt;&gt;"",OR(LEFT($C1728,1)="1",LEFT($C1728,1)="2"),$D1728=""),"Informe a prática de restauração para itens diretos.",IF(AND($D1728&lt;&gt;"",NOT(OR(LEFT($C1728,1)="1",LEFT($C1728,1)="2"))),"Custos indiretos não devem pertencer a uma prática específica.",IF(AND($D1728&lt;&gt;"",COUNTIF(' PROJETO'!$B$14:$B$16,$D1728)=0),"Prática de restauração inválida ou não cadastrada.",IF(IF($D1728="",FALSE(),IF(COUNTIF(' PROJETO'!$B$14:$B$16,$D1728)=0,FALSE(),IFERROR(INDEX(' PROJETO'!$C$14:$C$16,MATCH($D1728,' PROJETO'!$B$14:$B$16,0))&lt;&gt;"Sim",FALSE()))),"A prática informada no item não foi selecionada na aba Projeto.",IF(AND(MAX($I1728,$L1728,$O1728,$R1728,$U1728,$X1728)&gt;'CONFG.  LISTAS'!$F$4,NOT(OR($Z1728&lt;&gt;"",$AA1728&lt;&gt;""))),"Memorial de cálculo ou anexo obrigatório não informado para item acima do limite.",IF(OR(AND($G1728&lt;&gt;"",$H1728&lt;&gt;"",OR($G1728&lt;=0,$H1728&lt;=0)),AND($J1728&lt;&gt;"",$K1728&lt;&gt;"",OR($J1728&lt;=0,$K1728&lt;=0)),AND($M1728&lt;&gt;"",$N1728&lt;&gt;"",OR($M1728&lt;=0,$N1728&lt;=0)),AND($P1728&lt;&gt;"",$Q1728&lt;&gt;"",OR($P1728&lt;=0,$Q1728&lt;=0)),AND($S1728&lt;&gt;"",$T1728&lt;&gt;"",OR($S1728&lt;=0,$T1728&lt;=0)),AND($V1728&lt;&gt;"",$W1728&lt;&gt;"",OR($V1728&lt;=0,$W1728&lt;=0))),"Revise os valores informados: valor unitário e quantidade devem ser maiores que zero.",IF(OR(AND($G1728="",$H1728&lt;&gt;""),AND($G1728&lt;&gt;"",$H1728=""),AND($J1728="",$K1728&lt;&gt;""),AND($J1728&lt;&gt;"",$K1728=""),AND($M1728="",$N1728&lt;&gt;""),AND($M1728&lt;&gt;"",$N1728=""),AND($P1728="",$Q1728&lt;&gt;""),AND($P1728&lt;&gt;"",$Q1728=""),AND($S1728="",$T1728&lt;&gt;""),AND($S1728&lt;&gt;"",$T1728=""),AND($V1728="",$W1728&lt;&gt;""),AND($V1728&lt;&gt;"",$W1728="")),"Há ano preenchido parcialmente: "&amp;TRIM(IF(AND($G1728="",$H1728&lt;&gt;""),"Ano 1 (falta valor unitário); ","")&amp;IF(AND($G1728&lt;&gt;"",$H1728=""),"Ano 1 (falta quantidade); ","")&amp;IF(AND($J1728="",$K1728&lt;&gt;""),"Ano 2 (falta valor unitário); ","")&amp;IF(AND($J1728&lt;&gt;"",$K1728=""),"Ano 2 (falta quantidade); ","")&amp;IF(AND($M1728="",$N1728&lt;&gt;""),"Ano 3 (falta valor unitário); ","")&amp;IF(AND($M1728&lt;&gt;"",$N1728=""),"Ano 3 (falta quantidade); ","")&amp;IF(AND($P1728="",$Q1728&lt;&gt;""),"Ano 4 (falta valor unitário); ","")&amp;IF(AND($P1728&lt;&gt;"",$Q1728=""),"Ano 4 (falta quantidade); ","")&amp;IF(AND($S1728="",$T1728&lt;&gt;""),"Ano 5 (falta valor unitário); ","")&amp;IF(AND($S1728&lt;&gt;"",$T1728=""),"Ano 5 (falta quantidade); ","")&amp;IF(AND($V1728="",$W1728&lt;&gt;""),"Ano 6 (falta valor unitário); ","")&amp;IF(AND($V1728&lt;&gt;"",$W1728=""),"Ano 6 (falta quantidade); ","")), IF(NOT(OR(AND($G1728&lt;&gt;"",$H1728&lt;&gt;""),AND($J1728&lt;&gt;"",$K1728&lt;&gt;""),AND($M1728&lt;&gt;"",$N1728&lt;&gt;""),AND($P1728&lt;&gt;"",$Q1728&lt;&gt;""),AND($S1728&lt;&gt;"",$T1728&lt;&gt;""),AND($V1728&lt;&gt;"",$W1728&lt;&gt;""))),"Informe pelo menos um ano completo com valor unitário e quantidade.",IF(AND($C1728&lt;&gt;"",$E1728&lt;&gt;"",LEFT(TRIM($C1728),1)&lt;&gt;LEFT(TRIM($E1728),1)),"Categoria e tipo estão incompatíveis.",IF(IF(OR($E1728="",$F1728=""),FALSE(),IFERROR(COUNTIF(INDIRECT("UNITS_"&amp;SUBSTITUTE(LEFT($E1728,FIND(" ",$E1728&amp;" ")-1),".","_")),$F1728)=0,TRUE())),"Unidade incompatível com o tipo selecionado.",IF(OR(AND(ISNUMBER(SEARCH("comunic",LOWER($B1728))),LEFT($E1728,3)&lt;&gt;"4.4"),AND(ISNUMBER(SEARCH("monitor",LOWER($B1728))),NOT(OR(LEFT($E1728,3)="1.5",LEFT($E1728,3)="2.5")))),"Revise a classificação do item conforme as regras de preenchimento.",IF(AND($B1728&lt;&gt;"",OR(ISNUMBER(SEARCH("outro",LOWER($B1728))),ISNUMBER(SEARCH("divers",LOWER($B1728))),ISNUMBER(SEARCH("kit",LOWER($B1728))),ISNUMBER(SEARCH("ferrament",LOWER($B1728))),ISNUMBER(SEARCH("epi",LOWER($B1728)))),NOT(OR($Z1728&lt;&gt;"",$AA1728&lt;&gt;""))),"Descrição muito genérica: detalhe melhor o item e registre o racional no memorial ou em anexo.",IF(AND($Y1728=0,$B1728&lt;&gt;"",OR($G1728&lt;&gt;"",$H1728&lt;&gt;"",$J1728&lt;&gt;"",$K1728&lt;&gt;"",$M1728&lt;&gt;"",$N1728&lt;&gt;"",$P1728&lt;&gt;"",$Q1728&lt;&gt;"",$S1728&lt;&gt;"",$T1728&lt;&gt;"",$V1728&lt;&gt;"",$W1728&lt;&gt;"")),"O item possui dados lançados, mas o total está zerado. Revise os valores informados.","")))))))))))))))</f>
        <v/>
      </c>
    </row>
    <row r="1729" spans="1:35" ht="14.25" customHeight="1" x14ac:dyDescent="0.25">
      <c r="A1729" s="57" t="str">
        <f t="shared" si="338"/>
        <v/>
      </c>
      <c r="B1729" s="61"/>
      <c r="C1729" s="61"/>
      <c r="D1729" s="58"/>
      <c r="E1729" s="61"/>
      <c r="F1729" s="61"/>
      <c r="G1729" s="272"/>
      <c r="H1729" s="62"/>
      <c r="I1729" s="273">
        <f t="shared" si="339"/>
        <v>0</v>
      </c>
      <c r="J1729" s="272"/>
      <c r="K1729" s="62"/>
      <c r="L1729" s="270">
        <f t="shared" si="340"/>
        <v>0</v>
      </c>
      <c r="M1729" s="272"/>
      <c r="N1729" s="62"/>
      <c r="O1729" s="270">
        <f t="shared" si="341"/>
        <v>0</v>
      </c>
      <c r="P1729" s="272"/>
      <c r="Q1729" s="62"/>
      <c r="R1729" s="271">
        <f t="shared" si="342"/>
        <v>0</v>
      </c>
      <c r="S1729" s="272"/>
      <c r="T1729" s="62"/>
      <c r="U1729" s="270">
        <f t="shared" si="343"/>
        <v>0</v>
      </c>
      <c r="V1729" s="272"/>
      <c r="W1729" s="62"/>
      <c r="X1729" s="270">
        <f t="shared" si="344"/>
        <v>0</v>
      </c>
      <c r="Y1729" s="270">
        <f t="shared" si="345"/>
        <v>0</v>
      </c>
      <c r="Z1729" s="61"/>
      <c r="AA1729" s="61"/>
      <c r="AB1729" s="60" t="str">
        <f t="shared" si="346"/>
        <v/>
      </c>
      <c r="AC1729" s="21" t="b">
        <f t="shared" si="347"/>
        <v>0</v>
      </c>
      <c r="AD1729" s="21" t="b">
        <f t="shared" si="348"/>
        <v>0</v>
      </c>
      <c r="AE1729" s="21" t="b">
        <f t="shared" si="349"/>
        <v>0</v>
      </c>
      <c r="AF1729" s="21" t="b">
        <f ca="1">OR(AND($AC1729,NOT($AD1729)),AND($AC1729,OR(AND($G1729="",$H1729&lt;&gt;""),AND($G1729&lt;&gt;"",$H1729=""),AND($J1729="",$K1729&lt;&gt;""),AND($J1729&lt;&gt;"",$K1729=""),AND($M1729="",$N1729&lt;&gt;""),AND($M1729&lt;&gt;"",$N1729=""),AND($P1729="",$Q1729&lt;&gt;""),AND($P1729&lt;&gt;"",$Q1729=""),AND($S1729="",$T1729&lt;&gt;""),AND($S1729&lt;&gt;"",$T1729=""),AND($V1729="",$W1729&lt;&gt;""),AND($V1729&lt;&gt;"",$W1729=""))),AND($C1729&lt;&gt;"",$E1729&lt;&gt;"",LEFT(TRIM($C1729),1)&lt;&gt;LEFT(TRIM($E1729),1)),IF(OR($E1729="",$F1729=""),FALSE(),IFERROR(COUNTIF(INDIRECT("UNITS_"&amp;SUBSTITUTE(LEFT($E1729,FIND(" ",$E1729&amp;" ")-1),".","_")),$F1729)=0,TRUE())),AND($B1729&lt;&gt;"",OR(ISNUMBER(SEARCH("outro",LOWER($B1729))),ISNUMBER(SEARCH("divers",LOWER($B1729))),ISNUMBER(SEARCH("etc",LOWER($B1729))))),OR(AND(ISNUMBER(SEARCH("comunic",LOWER($B1729))),LEFT($E1729,3)&lt;&gt;"4.4"),AND(ISNUMBER(SEARCH("monitor",LOWER($B1729))),NOT(OR(LEFT($E1729,3)="1.5",LEFT($E1729,3)="2.5")))),AND($B1729&lt;&gt;"",OR(LEFT($C1729,1)="1",LEFT($C1729,1)="2"),$D1729=""),AND($D1729&lt;&gt;"",NOT(OR(LEFT($C1729,1)="1",LEFT($C1729,1)="2"))),AND($D1729&lt;&gt;"",COUNTIF(' PROJETO'!$B$14:$B$16,$D1729)=0),IF($D1729="",FALSE(),IF(COUNTIF(' PROJETO'!$B$14:$B$16,$D1729)=0,FALSE(),IFERROR(INDEX(' PROJETO'!$C$14:$C$16,MATCH($D1729,' PROJETO'!$B$14:$B$16,0))&lt;&gt;"Sim",FALSE()))))</f>
        <v>0</v>
      </c>
      <c r="AG1729" s="21" t="b">
        <f>AND($AC1729,$Y1729&gt;'CONFG.  LISTAS'!$F$4,$Z1729="",$AA1729="")</f>
        <v>0</v>
      </c>
      <c r="AH1729" s="21" t="str">
        <f t="shared" si="350"/>
        <v/>
      </c>
      <c r="AI1729" s="43" t="str">
        <f ca="1">IF(NOT($AC1729),"",IF(OR($B1729="",$C1729="",$E1729="",$F1729=""),"Preencha descrição, categoria, tipo e unidade.",IF(AND($B1729&lt;&gt;"",OR(LEFT($C1729,1)="1",LEFT($C1729,1)="2"),$D1729=""),"Informe a prática de restauração para itens diretos.",IF(AND($D1729&lt;&gt;"",NOT(OR(LEFT($C1729,1)="1",LEFT($C1729,1)="2"))),"Custos indiretos não devem pertencer a uma prática específica.",IF(AND($D1729&lt;&gt;"",COUNTIF(' PROJETO'!$B$14:$B$16,$D1729)=0),"Prática de restauração inválida ou não cadastrada.",IF(IF($D1729="",FALSE(),IF(COUNTIF(' PROJETO'!$B$14:$B$16,$D1729)=0,FALSE(),IFERROR(INDEX(' PROJETO'!$C$14:$C$16,MATCH($D1729,' PROJETO'!$B$14:$B$16,0))&lt;&gt;"Sim",FALSE()))),"A prática informada no item não foi selecionada na aba Projeto.",IF(AND(MAX($I1729,$L1729,$O1729,$R1729,$U1729,$X1729)&gt;'CONFG.  LISTAS'!$F$4,NOT(OR($Z1729&lt;&gt;"",$AA1729&lt;&gt;""))),"Memorial de cálculo ou anexo obrigatório não informado para item acima do limite.",IF(OR(AND($G1729&lt;&gt;"",$H1729&lt;&gt;"",OR($G1729&lt;=0,$H1729&lt;=0)),AND($J1729&lt;&gt;"",$K1729&lt;&gt;"",OR($J1729&lt;=0,$K1729&lt;=0)),AND($M1729&lt;&gt;"",$N1729&lt;&gt;"",OR($M1729&lt;=0,$N1729&lt;=0)),AND($P1729&lt;&gt;"",$Q1729&lt;&gt;"",OR($P1729&lt;=0,$Q1729&lt;=0)),AND($S1729&lt;&gt;"",$T1729&lt;&gt;"",OR($S1729&lt;=0,$T1729&lt;=0)),AND($V1729&lt;&gt;"",$W1729&lt;&gt;"",OR($V1729&lt;=0,$W1729&lt;=0))),"Revise os valores informados: valor unitário e quantidade devem ser maiores que zero.",IF(OR(AND($G1729="",$H1729&lt;&gt;""),AND($G1729&lt;&gt;"",$H1729=""),AND($J1729="",$K1729&lt;&gt;""),AND($J1729&lt;&gt;"",$K1729=""),AND($M1729="",$N1729&lt;&gt;""),AND($M1729&lt;&gt;"",$N1729=""),AND($P1729="",$Q1729&lt;&gt;""),AND($P1729&lt;&gt;"",$Q1729=""),AND($S1729="",$T1729&lt;&gt;""),AND($S1729&lt;&gt;"",$T1729=""),AND($V1729="",$W1729&lt;&gt;""),AND($V1729&lt;&gt;"",$W1729="")),"Há ano preenchido parcialmente: "&amp;TRIM(IF(AND($G1729="",$H1729&lt;&gt;""),"Ano 1 (falta valor unitário); ","")&amp;IF(AND($G1729&lt;&gt;"",$H1729=""),"Ano 1 (falta quantidade); ","")&amp;IF(AND($J1729="",$K1729&lt;&gt;""),"Ano 2 (falta valor unitário); ","")&amp;IF(AND($J1729&lt;&gt;"",$K1729=""),"Ano 2 (falta quantidade); ","")&amp;IF(AND($M1729="",$N1729&lt;&gt;""),"Ano 3 (falta valor unitário); ","")&amp;IF(AND($M1729&lt;&gt;"",$N1729=""),"Ano 3 (falta quantidade); ","")&amp;IF(AND($P1729="",$Q1729&lt;&gt;""),"Ano 4 (falta valor unitário); ","")&amp;IF(AND($P1729&lt;&gt;"",$Q1729=""),"Ano 4 (falta quantidade); ","")&amp;IF(AND($S1729="",$T1729&lt;&gt;""),"Ano 5 (falta valor unitário); ","")&amp;IF(AND($S1729&lt;&gt;"",$T1729=""),"Ano 5 (falta quantidade); ","")&amp;IF(AND($V1729="",$W1729&lt;&gt;""),"Ano 6 (falta valor unitário); ","")&amp;IF(AND($V1729&lt;&gt;"",$W1729=""),"Ano 6 (falta quantidade); ","")), IF(NOT(OR(AND($G1729&lt;&gt;"",$H1729&lt;&gt;""),AND($J1729&lt;&gt;"",$K1729&lt;&gt;""),AND($M1729&lt;&gt;"",$N1729&lt;&gt;""),AND($P1729&lt;&gt;"",$Q1729&lt;&gt;""),AND($S1729&lt;&gt;"",$T1729&lt;&gt;""),AND($V1729&lt;&gt;"",$W1729&lt;&gt;""))),"Informe pelo menos um ano completo com valor unitário e quantidade.",IF(AND($C1729&lt;&gt;"",$E1729&lt;&gt;"",LEFT(TRIM($C1729),1)&lt;&gt;LEFT(TRIM($E1729),1)),"Categoria e tipo estão incompatíveis.",IF(IF(OR($E1729="",$F1729=""),FALSE(),IFERROR(COUNTIF(INDIRECT("UNITS_"&amp;SUBSTITUTE(LEFT($E1729,FIND(" ",$E1729&amp;" ")-1),".","_")),$F1729)=0,TRUE())),"Unidade incompatível com o tipo selecionado.",IF(OR(AND(ISNUMBER(SEARCH("comunic",LOWER($B1729))),LEFT($E1729,3)&lt;&gt;"4.4"),AND(ISNUMBER(SEARCH("monitor",LOWER($B1729))),NOT(OR(LEFT($E1729,3)="1.5",LEFT($E1729,3)="2.5")))),"Revise a classificação do item conforme as regras de preenchimento.",IF(AND($B1729&lt;&gt;"",OR(ISNUMBER(SEARCH("outro",LOWER($B1729))),ISNUMBER(SEARCH("divers",LOWER($B1729))),ISNUMBER(SEARCH("kit",LOWER($B1729))),ISNUMBER(SEARCH("ferrament",LOWER($B1729))),ISNUMBER(SEARCH("epi",LOWER($B1729)))),NOT(OR($Z1729&lt;&gt;"",$AA1729&lt;&gt;""))),"Descrição muito genérica: detalhe melhor o item e registre o racional no memorial ou em anexo.",IF(AND($Y1729=0,$B1729&lt;&gt;"",OR($G1729&lt;&gt;"",$H1729&lt;&gt;"",$J1729&lt;&gt;"",$K1729&lt;&gt;"",$M1729&lt;&gt;"",$N1729&lt;&gt;"",$P1729&lt;&gt;"",$Q1729&lt;&gt;"",$S1729&lt;&gt;"",$T1729&lt;&gt;"",$V1729&lt;&gt;"",$W1729&lt;&gt;"")),"O item possui dados lançados, mas o total está zerado. Revise os valores informados.","")))))))))))))))</f>
        <v/>
      </c>
    </row>
    <row r="1730" spans="1:35" ht="14.25" customHeight="1" x14ac:dyDescent="0.25">
      <c r="A1730" s="57" t="str">
        <f t="shared" si="338"/>
        <v/>
      </c>
      <c r="B1730" s="58"/>
      <c r="C1730" s="58"/>
      <c r="D1730" s="58"/>
      <c r="E1730" s="58"/>
      <c r="F1730" s="58"/>
      <c r="G1730" s="269"/>
      <c r="H1730" s="59"/>
      <c r="I1730" s="273">
        <f t="shared" si="339"/>
        <v>0</v>
      </c>
      <c r="J1730" s="269"/>
      <c r="K1730" s="59"/>
      <c r="L1730" s="270">
        <f t="shared" si="340"/>
        <v>0</v>
      </c>
      <c r="M1730" s="269"/>
      <c r="N1730" s="59"/>
      <c r="O1730" s="270">
        <f t="shared" si="341"/>
        <v>0</v>
      </c>
      <c r="P1730" s="269"/>
      <c r="Q1730" s="59"/>
      <c r="R1730" s="271">
        <f t="shared" si="342"/>
        <v>0</v>
      </c>
      <c r="S1730" s="269"/>
      <c r="T1730" s="59"/>
      <c r="U1730" s="270">
        <f t="shared" si="343"/>
        <v>0</v>
      </c>
      <c r="V1730" s="269"/>
      <c r="W1730" s="59"/>
      <c r="X1730" s="270">
        <f t="shared" si="344"/>
        <v>0</v>
      </c>
      <c r="Y1730" s="270">
        <f t="shared" si="345"/>
        <v>0</v>
      </c>
      <c r="Z1730" s="58"/>
      <c r="AA1730" s="58"/>
      <c r="AB1730" s="60" t="str">
        <f t="shared" si="346"/>
        <v/>
      </c>
      <c r="AC1730" s="21" t="b">
        <f t="shared" si="347"/>
        <v>0</v>
      </c>
      <c r="AD1730" s="21" t="b">
        <f t="shared" si="348"/>
        <v>0</v>
      </c>
      <c r="AE1730" s="21" t="b">
        <f t="shared" si="349"/>
        <v>0</v>
      </c>
      <c r="AF1730" s="21" t="b">
        <f ca="1">OR(AND($AC1730,NOT($AD1730)),AND($AC1730,OR(AND($G1730="",$H1730&lt;&gt;""),AND($G1730&lt;&gt;"",$H1730=""),AND($J1730="",$K1730&lt;&gt;""),AND($J1730&lt;&gt;"",$K1730=""),AND($M1730="",$N1730&lt;&gt;""),AND($M1730&lt;&gt;"",$N1730=""),AND($P1730="",$Q1730&lt;&gt;""),AND($P1730&lt;&gt;"",$Q1730=""),AND($S1730="",$T1730&lt;&gt;""),AND($S1730&lt;&gt;"",$T1730=""),AND($V1730="",$W1730&lt;&gt;""),AND($V1730&lt;&gt;"",$W1730=""))),AND($C1730&lt;&gt;"",$E1730&lt;&gt;"",LEFT(TRIM($C1730),1)&lt;&gt;LEFT(TRIM($E1730),1)),IF(OR($E1730="",$F1730=""),FALSE(),IFERROR(COUNTIF(INDIRECT("UNITS_"&amp;SUBSTITUTE(LEFT($E1730,FIND(" ",$E1730&amp;" ")-1),".","_")),$F1730)=0,TRUE())),AND($B1730&lt;&gt;"",OR(ISNUMBER(SEARCH("outro",LOWER($B1730))),ISNUMBER(SEARCH("divers",LOWER($B1730))),ISNUMBER(SEARCH("etc",LOWER($B1730))))),OR(AND(ISNUMBER(SEARCH("comunic",LOWER($B1730))),LEFT($E1730,3)&lt;&gt;"4.4"),AND(ISNUMBER(SEARCH("monitor",LOWER($B1730))),NOT(OR(LEFT($E1730,3)="1.5",LEFT($E1730,3)="2.5")))),AND($B1730&lt;&gt;"",OR(LEFT($C1730,1)="1",LEFT($C1730,1)="2"),$D1730=""),AND($D1730&lt;&gt;"",NOT(OR(LEFT($C1730,1)="1",LEFT($C1730,1)="2"))),AND($D1730&lt;&gt;"",COUNTIF(' PROJETO'!$B$14:$B$16,$D1730)=0),IF($D1730="",FALSE(),IF(COUNTIF(' PROJETO'!$B$14:$B$16,$D1730)=0,FALSE(),IFERROR(INDEX(' PROJETO'!$C$14:$C$16,MATCH($D1730,' PROJETO'!$B$14:$B$16,0))&lt;&gt;"Sim",FALSE()))))</f>
        <v>0</v>
      </c>
      <c r="AG1730" s="21" t="b">
        <f>AND($AC1730,$Y1730&gt;'CONFG.  LISTAS'!$F$4,$Z1730="",$AA1730="")</f>
        <v>0</v>
      </c>
      <c r="AH1730" s="21" t="str">
        <f t="shared" si="350"/>
        <v/>
      </c>
      <c r="AI1730" s="43" t="str">
        <f ca="1">IF(NOT($AC1730),"",IF(OR($B1730="",$C1730="",$E1730="",$F1730=""),"Preencha descrição, categoria, tipo e unidade.",IF(AND($B1730&lt;&gt;"",OR(LEFT($C1730,1)="1",LEFT($C1730,1)="2"),$D1730=""),"Informe a prática de restauração para itens diretos.",IF(AND($D1730&lt;&gt;"",NOT(OR(LEFT($C1730,1)="1",LEFT($C1730,1)="2"))),"Custos indiretos não devem pertencer a uma prática específica.",IF(AND($D1730&lt;&gt;"",COUNTIF(' PROJETO'!$B$14:$B$16,$D1730)=0),"Prática de restauração inválida ou não cadastrada.",IF(IF($D1730="",FALSE(),IF(COUNTIF(' PROJETO'!$B$14:$B$16,$D1730)=0,FALSE(),IFERROR(INDEX(' PROJETO'!$C$14:$C$16,MATCH($D1730,' PROJETO'!$B$14:$B$16,0))&lt;&gt;"Sim",FALSE()))),"A prática informada no item não foi selecionada na aba Projeto.",IF(AND(MAX($I1730,$L1730,$O1730,$R1730,$U1730,$X1730)&gt;'CONFG.  LISTAS'!$F$4,NOT(OR($Z1730&lt;&gt;"",$AA1730&lt;&gt;""))),"Memorial de cálculo ou anexo obrigatório não informado para item acima do limite.",IF(OR(AND($G1730&lt;&gt;"",$H1730&lt;&gt;"",OR($G1730&lt;=0,$H1730&lt;=0)),AND($J1730&lt;&gt;"",$K1730&lt;&gt;"",OR($J1730&lt;=0,$K1730&lt;=0)),AND($M1730&lt;&gt;"",$N1730&lt;&gt;"",OR($M1730&lt;=0,$N1730&lt;=0)),AND($P1730&lt;&gt;"",$Q1730&lt;&gt;"",OR($P1730&lt;=0,$Q1730&lt;=0)),AND($S1730&lt;&gt;"",$T1730&lt;&gt;"",OR($S1730&lt;=0,$T1730&lt;=0)),AND($V1730&lt;&gt;"",$W1730&lt;&gt;"",OR($V1730&lt;=0,$W1730&lt;=0))),"Revise os valores informados: valor unitário e quantidade devem ser maiores que zero.",IF(OR(AND($G1730="",$H1730&lt;&gt;""),AND($G1730&lt;&gt;"",$H1730=""),AND($J1730="",$K1730&lt;&gt;""),AND($J1730&lt;&gt;"",$K1730=""),AND($M1730="",$N1730&lt;&gt;""),AND($M1730&lt;&gt;"",$N1730=""),AND($P1730="",$Q1730&lt;&gt;""),AND($P1730&lt;&gt;"",$Q1730=""),AND($S1730="",$T1730&lt;&gt;""),AND($S1730&lt;&gt;"",$T1730=""),AND($V1730="",$W1730&lt;&gt;""),AND($V1730&lt;&gt;"",$W1730="")),"Há ano preenchido parcialmente: "&amp;TRIM(IF(AND($G1730="",$H1730&lt;&gt;""),"Ano 1 (falta valor unitário); ","")&amp;IF(AND($G1730&lt;&gt;"",$H1730=""),"Ano 1 (falta quantidade); ","")&amp;IF(AND($J1730="",$K1730&lt;&gt;""),"Ano 2 (falta valor unitário); ","")&amp;IF(AND($J1730&lt;&gt;"",$K1730=""),"Ano 2 (falta quantidade); ","")&amp;IF(AND($M1730="",$N1730&lt;&gt;""),"Ano 3 (falta valor unitário); ","")&amp;IF(AND($M1730&lt;&gt;"",$N1730=""),"Ano 3 (falta quantidade); ","")&amp;IF(AND($P1730="",$Q1730&lt;&gt;""),"Ano 4 (falta valor unitário); ","")&amp;IF(AND($P1730&lt;&gt;"",$Q1730=""),"Ano 4 (falta quantidade); ","")&amp;IF(AND($S1730="",$T1730&lt;&gt;""),"Ano 5 (falta valor unitário); ","")&amp;IF(AND($S1730&lt;&gt;"",$T1730=""),"Ano 5 (falta quantidade); ","")&amp;IF(AND($V1730="",$W1730&lt;&gt;""),"Ano 6 (falta valor unitário); ","")&amp;IF(AND($V1730&lt;&gt;"",$W1730=""),"Ano 6 (falta quantidade); ","")), IF(NOT(OR(AND($G1730&lt;&gt;"",$H1730&lt;&gt;""),AND($J1730&lt;&gt;"",$K1730&lt;&gt;""),AND($M1730&lt;&gt;"",$N1730&lt;&gt;""),AND($P1730&lt;&gt;"",$Q1730&lt;&gt;""),AND($S1730&lt;&gt;"",$T1730&lt;&gt;""),AND($V1730&lt;&gt;"",$W1730&lt;&gt;""))),"Informe pelo menos um ano completo com valor unitário e quantidade.",IF(AND($C1730&lt;&gt;"",$E1730&lt;&gt;"",LEFT(TRIM($C1730),1)&lt;&gt;LEFT(TRIM($E1730),1)),"Categoria e tipo estão incompatíveis.",IF(IF(OR($E1730="",$F1730=""),FALSE(),IFERROR(COUNTIF(INDIRECT("UNITS_"&amp;SUBSTITUTE(LEFT($E1730,FIND(" ",$E1730&amp;" ")-1),".","_")),$F1730)=0,TRUE())),"Unidade incompatível com o tipo selecionado.",IF(OR(AND(ISNUMBER(SEARCH("comunic",LOWER($B1730))),LEFT($E1730,3)&lt;&gt;"4.4"),AND(ISNUMBER(SEARCH("monitor",LOWER($B1730))),NOT(OR(LEFT($E1730,3)="1.5",LEFT($E1730,3)="2.5")))),"Revise a classificação do item conforme as regras de preenchimento.",IF(AND($B1730&lt;&gt;"",OR(ISNUMBER(SEARCH("outro",LOWER($B1730))),ISNUMBER(SEARCH("divers",LOWER($B1730))),ISNUMBER(SEARCH("kit",LOWER($B1730))),ISNUMBER(SEARCH("ferrament",LOWER($B1730))),ISNUMBER(SEARCH("epi",LOWER($B1730)))),NOT(OR($Z1730&lt;&gt;"",$AA1730&lt;&gt;""))),"Descrição muito genérica: detalhe melhor o item e registre o racional no memorial ou em anexo.",IF(AND($Y1730=0,$B1730&lt;&gt;"",OR($G1730&lt;&gt;"",$H1730&lt;&gt;"",$J1730&lt;&gt;"",$K1730&lt;&gt;"",$M1730&lt;&gt;"",$N1730&lt;&gt;"",$P1730&lt;&gt;"",$Q1730&lt;&gt;"",$S1730&lt;&gt;"",$T1730&lt;&gt;"",$V1730&lt;&gt;"",$W1730&lt;&gt;"")),"O item possui dados lançados, mas o total está zerado. Revise os valores informados.","")))))))))))))))</f>
        <v/>
      </c>
    </row>
    <row r="1731" spans="1:35" ht="14.25" customHeight="1" x14ac:dyDescent="0.25">
      <c r="A1731" s="57" t="str">
        <f t="shared" si="338"/>
        <v/>
      </c>
      <c r="B1731" s="61"/>
      <c r="C1731" s="61"/>
      <c r="D1731" s="58"/>
      <c r="E1731" s="61"/>
      <c r="F1731" s="61"/>
      <c r="G1731" s="272"/>
      <c r="H1731" s="62"/>
      <c r="I1731" s="273">
        <f t="shared" si="339"/>
        <v>0</v>
      </c>
      <c r="J1731" s="272"/>
      <c r="K1731" s="62"/>
      <c r="L1731" s="270">
        <f t="shared" si="340"/>
        <v>0</v>
      </c>
      <c r="M1731" s="272"/>
      <c r="N1731" s="62"/>
      <c r="O1731" s="270">
        <f t="shared" si="341"/>
        <v>0</v>
      </c>
      <c r="P1731" s="272"/>
      <c r="Q1731" s="62"/>
      <c r="R1731" s="271">
        <f t="shared" si="342"/>
        <v>0</v>
      </c>
      <c r="S1731" s="272"/>
      <c r="T1731" s="62"/>
      <c r="U1731" s="270">
        <f t="shared" si="343"/>
        <v>0</v>
      </c>
      <c r="V1731" s="272"/>
      <c r="W1731" s="62"/>
      <c r="X1731" s="270">
        <f t="shared" si="344"/>
        <v>0</v>
      </c>
      <c r="Y1731" s="270">
        <f t="shared" si="345"/>
        <v>0</v>
      </c>
      <c r="Z1731" s="61"/>
      <c r="AA1731" s="61"/>
      <c r="AB1731" s="60" t="str">
        <f t="shared" si="346"/>
        <v/>
      </c>
      <c r="AC1731" s="21" t="b">
        <f t="shared" si="347"/>
        <v>0</v>
      </c>
      <c r="AD1731" s="21" t="b">
        <f t="shared" si="348"/>
        <v>0</v>
      </c>
      <c r="AE1731" s="21" t="b">
        <f t="shared" si="349"/>
        <v>0</v>
      </c>
      <c r="AF1731" s="21" t="b">
        <f ca="1">OR(AND($AC1731,NOT($AD1731)),AND($AC1731,OR(AND($G1731="",$H1731&lt;&gt;""),AND($G1731&lt;&gt;"",$H1731=""),AND($J1731="",$K1731&lt;&gt;""),AND($J1731&lt;&gt;"",$K1731=""),AND($M1731="",$N1731&lt;&gt;""),AND($M1731&lt;&gt;"",$N1731=""),AND($P1731="",$Q1731&lt;&gt;""),AND($P1731&lt;&gt;"",$Q1731=""),AND($S1731="",$T1731&lt;&gt;""),AND($S1731&lt;&gt;"",$T1731=""),AND($V1731="",$W1731&lt;&gt;""),AND($V1731&lt;&gt;"",$W1731=""))),AND($C1731&lt;&gt;"",$E1731&lt;&gt;"",LEFT(TRIM($C1731),1)&lt;&gt;LEFT(TRIM($E1731),1)),IF(OR($E1731="",$F1731=""),FALSE(),IFERROR(COUNTIF(INDIRECT("UNITS_"&amp;SUBSTITUTE(LEFT($E1731,FIND(" ",$E1731&amp;" ")-1),".","_")),$F1731)=0,TRUE())),AND($B1731&lt;&gt;"",OR(ISNUMBER(SEARCH("outro",LOWER($B1731))),ISNUMBER(SEARCH("divers",LOWER($B1731))),ISNUMBER(SEARCH("etc",LOWER($B1731))))),OR(AND(ISNUMBER(SEARCH("comunic",LOWER($B1731))),LEFT($E1731,3)&lt;&gt;"4.4"),AND(ISNUMBER(SEARCH("monitor",LOWER($B1731))),NOT(OR(LEFT($E1731,3)="1.5",LEFT($E1731,3)="2.5")))),AND($B1731&lt;&gt;"",OR(LEFT($C1731,1)="1",LEFT($C1731,1)="2"),$D1731=""),AND($D1731&lt;&gt;"",NOT(OR(LEFT($C1731,1)="1",LEFT($C1731,1)="2"))),AND($D1731&lt;&gt;"",COUNTIF(' PROJETO'!$B$14:$B$16,$D1731)=0),IF($D1731="",FALSE(),IF(COUNTIF(' PROJETO'!$B$14:$B$16,$D1731)=0,FALSE(),IFERROR(INDEX(' PROJETO'!$C$14:$C$16,MATCH($D1731,' PROJETO'!$B$14:$B$16,0))&lt;&gt;"Sim",FALSE()))))</f>
        <v>0</v>
      </c>
      <c r="AG1731" s="21" t="b">
        <f>AND($AC1731,$Y1731&gt;'CONFG.  LISTAS'!$F$4,$Z1731="",$AA1731="")</f>
        <v>0</v>
      </c>
      <c r="AH1731" s="21" t="str">
        <f t="shared" si="350"/>
        <v/>
      </c>
      <c r="AI1731" s="43" t="str">
        <f ca="1">IF(NOT($AC1731),"",IF(OR($B1731="",$C1731="",$E1731="",$F1731=""),"Preencha descrição, categoria, tipo e unidade.",IF(AND($B1731&lt;&gt;"",OR(LEFT($C1731,1)="1",LEFT($C1731,1)="2"),$D1731=""),"Informe a prática de restauração para itens diretos.",IF(AND($D1731&lt;&gt;"",NOT(OR(LEFT($C1731,1)="1",LEFT($C1731,1)="2"))),"Custos indiretos não devem pertencer a uma prática específica.",IF(AND($D1731&lt;&gt;"",COUNTIF(' PROJETO'!$B$14:$B$16,$D1731)=0),"Prática de restauração inválida ou não cadastrada.",IF(IF($D1731="",FALSE(),IF(COUNTIF(' PROJETO'!$B$14:$B$16,$D1731)=0,FALSE(),IFERROR(INDEX(' PROJETO'!$C$14:$C$16,MATCH($D1731,' PROJETO'!$B$14:$B$16,0))&lt;&gt;"Sim",FALSE()))),"A prática informada no item não foi selecionada na aba Projeto.",IF(AND(MAX($I1731,$L1731,$O1731,$R1731,$U1731,$X1731)&gt;'CONFG.  LISTAS'!$F$4,NOT(OR($Z1731&lt;&gt;"",$AA1731&lt;&gt;""))),"Memorial de cálculo ou anexo obrigatório não informado para item acima do limite.",IF(OR(AND($G1731&lt;&gt;"",$H1731&lt;&gt;"",OR($G1731&lt;=0,$H1731&lt;=0)),AND($J1731&lt;&gt;"",$K1731&lt;&gt;"",OR($J1731&lt;=0,$K1731&lt;=0)),AND($M1731&lt;&gt;"",$N1731&lt;&gt;"",OR($M1731&lt;=0,$N1731&lt;=0)),AND($P1731&lt;&gt;"",$Q1731&lt;&gt;"",OR($P1731&lt;=0,$Q1731&lt;=0)),AND($S1731&lt;&gt;"",$T1731&lt;&gt;"",OR($S1731&lt;=0,$T1731&lt;=0)),AND($V1731&lt;&gt;"",$W1731&lt;&gt;"",OR($V1731&lt;=0,$W1731&lt;=0))),"Revise os valores informados: valor unitário e quantidade devem ser maiores que zero.",IF(OR(AND($G1731="",$H1731&lt;&gt;""),AND($G1731&lt;&gt;"",$H1731=""),AND($J1731="",$K1731&lt;&gt;""),AND($J1731&lt;&gt;"",$K1731=""),AND($M1731="",$N1731&lt;&gt;""),AND($M1731&lt;&gt;"",$N1731=""),AND($P1731="",$Q1731&lt;&gt;""),AND($P1731&lt;&gt;"",$Q1731=""),AND($S1731="",$T1731&lt;&gt;""),AND($S1731&lt;&gt;"",$T1731=""),AND($V1731="",$W1731&lt;&gt;""),AND($V1731&lt;&gt;"",$W1731="")),"Há ano preenchido parcialmente: "&amp;TRIM(IF(AND($G1731="",$H1731&lt;&gt;""),"Ano 1 (falta valor unitário); ","")&amp;IF(AND($G1731&lt;&gt;"",$H1731=""),"Ano 1 (falta quantidade); ","")&amp;IF(AND($J1731="",$K1731&lt;&gt;""),"Ano 2 (falta valor unitário); ","")&amp;IF(AND($J1731&lt;&gt;"",$K1731=""),"Ano 2 (falta quantidade); ","")&amp;IF(AND($M1731="",$N1731&lt;&gt;""),"Ano 3 (falta valor unitário); ","")&amp;IF(AND($M1731&lt;&gt;"",$N1731=""),"Ano 3 (falta quantidade); ","")&amp;IF(AND($P1731="",$Q1731&lt;&gt;""),"Ano 4 (falta valor unitário); ","")&amp;IF(AND($P1731&lt;&gt;"",$Q1731=""),"Ano 4 (falta quantidade); ","")&amp;IF(AND($S1731="",$T1731&lt;&gt;""),"Ano 5 (falta valor unitário); ","")&amp;IF(AND($S1731&lt;&gt;"",$T1731=""),"Ano 5 (falta quantidade); ","")&amp;IF(AND($V1731="",$W1731&lt;&gt;""),"Ano 6 (falta valor unitário); ","")&amp;IF(AND($V1731&lt;&gt;"",$W1731=""),"Ano 6 (falta quantidade); ","")), IF(NOT(OR(AND($G1731&lt;&gt;"",$H1731&lt;&gt;""),AND($J1731&lt;&gt;"",$K1731&lt;&gt;""),AND($M1731&lt;&gt;"",$N1731&lt;&gt;""),AND($P1731&lt;&gt;"",$Q1731&lt;&gt;""),AND($S1731&lt;&gt;"",$T1731&lt;&gt;""),AND($V1731&lt;&gt;"",$W1731&lt;&gt;""))),"Informe pelo menos um ano completo com valor unitário e quantidade.",IF(AND($C1731&lt;&gt;"",$E1731&lt;&gt;"",LEFT(TRIM($C1731),1)&lt;&gt;LEFT(TRIM($E1731),1)),"Categoria e tipo estão incompatíveis.",IF(IF(OR($E1731="",$F1731=""),FALSE(),IFERROR(COUNTIF(INDIRECT("UNITS_"&amp;SUBSTITUTE(LEFT($E1731,FIND(" ",$E1731&amp;" ")-1),".","_")),$F1731)=0,TRUE())),"Unidade incompatível com o tipo selecionado.",IF(OR(AND(ISNUMBER(SEARCH("comunic",LOWER($B1731))),LEFT($E1731,3)&lt;&gt;"4.4"),AND(ISNUMBER(SEARCH("monitor",LOWER($B1731))),NOT(OR(LEFT($E1731,3)="1.5",LEFT($E1731,3)="2.5")))),"Revise a classificação do item conforme as regras de preenchimento.",IF(AND($B1731&lt;&gt;"",OR(ISNUMBER(SEARCH("outro",LOWER($B1731))),ISNUMBER(SEARCH("divers",LOWER($B1731))),ISNUMBER(SEARCH("kit",LOWER($B1731))),ISNUMBER(SEARCH("ferrament",LOWER($B1731))),ISNUMBER(SEARCH("epi",LOWER($B1731)))),NOT(OR($Z1731&lt;&gt;"",$AA1731&lt;&gt;""))),"Descrição muito genérica: detalhe melhor o item e registre o racional no memorial ou em anexo.",IF(AND($Y1731=0,$B1731&lt;&gt;"",OR($G1731&lt;&gt;"",$H1731&lt;&gt;"",$J1731&lt;&gt;"",$K1731&lt;&gt;"",$M1731&lt;&gt;"",$N1731&lt;&gt;"",$P1731&lt;&gt;"",$Q1731&lt;&gt;"",$S1731&lt;&gt;"",$T1731&lt;&gt;"",$V1731&lt;&gt;"",$W1731&lt;&gt;"")),"O item possui dados lançados, mas o total está zerado. Revise os valores informados.","")))))))))))))))</f>
        <v/>
      </c>
    </row>
    <row r="1732" spans="1:35" ht="14.25" customHeight="1" x14ac:dyDescent="0.25">
      <c r="A1732" s="57" t="str">
        <f t="shared" si="338"/>
        <v/>
      </c>
      <c r="B1732" s="58"/>
      <c r="C1732" s="58"/>
      <c r="D1732" s="58"/>
      <c r="E1732" s="58"/>
      <c r="F1732" s="58"/>
      <c r="G1732" s="269"/>
      <c r="H1732" s="59"/>
      <c r="I1732" s="273">
        <f t="shared" si="339"/>
        <v>0</v>
      </c>
      <c r="J1732" s="269"/>
      <c r="K1732" s="59"/>
      <c r="L1732" s="270">
        <f t="shared" si="340"/>
        <v>0</v>
      </c>
      <c r="M1732" s="269"/>
      <c r="N1732" s="59"/>
      <c r="O1732" s="270">
        <f t="shared" si="341"/>
        <v>0</v>
      </c>
      <c r="P1732" s="269"/>
      <c r="Q1732" s="59"/>
      <c r="R1732" s="271">
        <f t="shared" si="342"/>
        <v>0</v>
      </c>
      <c r="S1732" s="269"/>
      <c r="T1732" s="59"/>
      <c r="U1732" s="270">
        <f t="shared" si="343"/>
        <v>0</v>
      </c>
      <c r="V1732" s="269"/>
      <c r="W1732" s="59"/>
      <c r="X1732" s="270">
        <f t="shared" si="344"/>
        <v>0</v>
      </c>
      <c r="Y1732" s="270">
        <f t="shared" si="345"/>
        <v>0</v>
      </c>
      <c r="Z1732" s="58"/>
      <c r="AA1732" s="58"/>
      <c r="AB1732" s="60" t="str">
        <f t="shared" si="346"/>
        <v/>
      </c>
      <c r="AC1732" s="21" t="b">
        <f t="shared" si="347"/>
        <v>0</v>
      </c>
      <c r="AD1732" s="21" t="b">
        <f t="shared" si="348"/>
        <v>0</v>
      </c>
      <c r="AE1732" s="21" t="b">
        <f t="shared" si="349"/>
        <v>0</v>
      </c>
      <c r="AF1732" s="21" t="b">
        <f ca="1">OR(AND($AC1732,NOT($AD1732)),AND($AC1732,OR(AND($G1732="",$H1732&lt;&gt;""),AND($G1732&lt;&gt;"",$H1732=""),AND($J1732="",$K1732&lt;&gt;""),AND($J1732&lt;&gt;"",$K1732=""),AND($M1732="",$N1732&lt;&gt;""),AND($M1732&lt;&gt;"",$N1732=""),AND($P1732="",$Q1732&lt;&gt;""),AND($P1732&lt;&gt;"",$Q1732=""),AND($S1732="",$T1732&lt;&gt;""),AND($S1732&lt;&gt;"",$T1732=""),AND($V1732="",$W1732&lt;&gt;""),AND($V1732&lt;&gt;"",$W1732=""))),AND($C1732&lt;&gt;"",$E1732&lt;&gt;"",LEFT(TRIM($C1732),1)&lt;&gt;LEFT(TRIM($E1732),1)),IF(OR($E1732="",$F1732=""),FALSE(),IFERROR(COUNTIF(INDIRECT("UNITS_"&amp;SUBSTITUTE(LEFT($E1732,FIND(" ",$E1732&amp;" ")-1),".","_")),$F1732)=0,TRUE())),AND($B1732&lt;&gt;"",OR(ISNUMBER(SEARCH("outro",LOWER($B1732))),ISNUMBER(SEARCH("divers",LOWER($B1732))),ISNUMBER(SEARCH("etc",LOWER($B1732))))),OR(AND(ISNUMBER(SEARCH("comunic",LOWER($B1732))),LEFT($E1732,3)&lt;&gt;"4.4"),AND(ISNUMBER(SEARCH("monitor",LOWER($B1732))),NOT(OR(LEFT($E1732,3)="1.5",LEFT($E1732,3)="2.5")))),AND($B1732&lt;&gt;"",OR(LEFT($C1732,1)="1",LEFT($C1732,1)="2"),$D1732=""),AND($D1732&lt;&gt;"",NOT(OR(LEFT($C1732,1)="1",LEFT($C1732,1)="2"))),AND($D1732&lt;&gt;"",COUNTIF(' PROJETO'!$B$14:$B$16,$D1732)=0),IF($D1732="",FALSE(),IF(COUNTIF(' PROJETO'!$B$14:$B$16,$D1732)=0,FALSE(),IFERROR(INDEX(' PROJETO'!$C$14:$C$16,MATCH($D1732,' PROJETO'!$B$14:$B$16,0))&lt;&gt;"Sim",FALSE()))))</f>
        <v>0</v>
      </c>
      <c r="AG1732" s="21" t="b">
        <f>AND($AC1732,$Y1732&gt;'CONFG.  LISTAS'!$F$4,$Z1732="",$AA1732="")</f>
        <v>0</v>
      </c>
      <c r="AH1732" s="21" t="str">
        <f t="shared" si="350"/>
        <v/>
      </c>
      <c r="AI1732" s="43" t="str">
        <f ca="1">IF(NOT($AC1732),"",IF(OR($B1732="",$C1732="",$E1732="",$F1732=""),"Preencha descrição, categoria, tipo e unidade.",IF(AND($B1732&lt;&gt;"",OR(LEFT($C1732,1)="1",LEFT($C1732,1)="2"),$D1732=""),"Informe a prática de restauração para itens diretos.",IF(AND($D1732&lt;&gt;"",NOT(OR(LEFT($C1732,1)="1",LEFT($C1732,1)="2"))),"Custos indiretos não devem pertencer a uma prática específica.",IF(AND($D1732&lt;&gt;"",COUNTIF(' PROJETO'!$B$14:$B$16,$D1732)=0),"Prática de restauração inválida ou não cadastrada.",IF(IF($D1732="",FALSE(),IF(COUNTIF(' PROJETO'!$B$14:$B$16,$D1732)=0,FALSE(),IFERROR(INDEX(' PROJETO'!$C$14:$C$16,MATCH($D1732,' PROJETO'!$B$14:$B$16,0))&lt;&gt;"Sim",FALSE()))),"A prática informada no item não foi selecionada na aba Projeto.",IF(AND(MAX($I1732,$L1732,$O1732,$R1732,$U1732,$X1732)&gt;'CONFG.  LISTAS'!$F$4,NOT(OR($Z1732&lt;&gt;"",$AA1732&lt;&gt;""))),"Memorial de cálculo ou anexo obrigatório não informado para item acima do limite.",IF(OR(AND($G1732&lt;&gt;"",$H1732&lt;&gt;"",OR($G1732&lt;=0,$H1732&lt;=0)),AND($J1732&lt;&gt;"",$K1732&lt;&gt;"",OR($J1732&lt;=0,$K1732&lt;=0)),AND($M1732&lt;&gt;"",$N1732&lt;&gt;"",OR($M1732&lt;=0,$N1732&lt;=0)),AND($P1732&lt;&gt;"",$Q1732&lt;&gt;"",OR($P1732&lt;=0,$Q1732&lt;=0)),AND($S1732&lt;&gt;"",$T1732&lt;&gt;"",OR($S1732&lt;=0,$T1732&lt;=0)),AND($V1732&lt;&gt;"",$W1732&lt;&gt;"",OR($V1732&lt;=0,$W1732&lt;=0))),"Revise os valores informados: valor unitário e quantidade devem ser maiores que zero.",IF(OR(AND($G1732="",$H1732&lt;&gt;""),AND($G1732&lt;&gt;"",$H1732=""),AND($J1732="",$K1732&lt;&gt;""),AND($J1732&lt;&gt;"",$K1732=""),AND($M1732="",$N1732&lt;&gt;""),AND($M1732&lt;&gt;"",$N1732=""),AND($P1732="",$Q1732&lt;&gt;""),AND($P1732&lt;&gt;"",$Q1732=""),AND($S1732="",$T1732&lt;&gt;""),AND($S1732&lt;&gt;"",$T1732=""),AND($V1732="",$W1732&lt;&gt;""),AND($V1732&lt;&gt;"",$W1732="")),"Há ano preenchido parcialmente: "&amp;TRIM(IF(AND($G1732="",$H1732&lt;&gt;""),"Ano 1 (falta valor unitário); ","")&amp;IF(AND($G1732&lt;&gt;"",$H1732=""),"Ano 1 (falta quantidade); ","")&amp;IF(AND($J1732="",$K1732&lt;&gt;""),"Ano 2 (falta valor unitário); ","")&amp;IF(AND($J1732&lt;&gt;"",$K1732=""),"Ano 2 (falta quantidade); ","")&amp;IF(AND($M1732="",$N1732&lt;&gt;""),"Ano 3 (falta valor unitário); ","")&amp;IF(AND($M1732&lt;&gt;"",$N1732=""),"Ano 3 (falta quantidade); ","")&amp;IF(AND($P1732="",$Q1732&lt;&gt;""),"Ano 4 (falta valor unitário); ","")&amp;IF(AND($P1732&lt;&gt;"",$Q1732=""),"Ano 4 (falta quantidade); ","")&amp;IF(AND($S1732="",$T1732&lt;&gt;""),"Ano 5 (falta valor unitário); ","")&amp;IF(AND($S1732&lt;&gt;"",$T1732=""),"Ano 5 (falta quantidade); ","")&amp;IF(AND($V1732="",$W1732&lt;&gt;""),"Ano 6 (falta valor unitário); ","")&amp;IF(AND($V1732&lt;&gt;"",$W1732=""),"Ano 6 (falta quantidade); ","")), IF(NOT(OR(AND($G1732&lt;&gt;"",$H1732&lt;&gt;""),AND($J1732&lt;&gt;"",$K1732&lt;&gt;""),AND($M1732&lt;&gt;"",$N1732&lt;&gt;""),AND($P1732&lt;&gt;"",$Q1732&lt;&gt;""),AND($S1732&lt;&gt;"",$T1732&lt;&gt;""),AND($V1732&lt;&gt;"",$W1732&lt;&gt;""))),"Informe pelo menos um ano completo com valor unitário e quantidade.",IF(AND($C1732&lt;&gt;"",$E1732&lt;&gt;"",LEFT(TRIM($C1732),1)&lt;&gt;LEFT(TRIM($E1732),1)),"Categoria e tipo estão incompatíveis.",IF(IF(OR($E1732="",$F1732=""),FALSE(),IFERROR(COUNTIF(INDIRECT("UNITS_"&amp;SUBSTITUTE(LEFT($E1732,FIND(" ",$E1732&amp;" ")-1),".","_")),$F1732)=0,TRUE())),"Unidade incompatível com o tipo selecionado.",IF(OR(AND(ISNUMBER(SEARCH("comunic",LOWER($B1732))),LEFT($E1732,3)&lt;&gt;"4.4"),AND(ISNUMBER(SEARCH("monitor",LOWER($B1732))),NOT(OR(LEFT($E1732,3)="1.5",LEFT($E1732,3)="2.5")))),"Revise a classificação do item conforme as regras de preenchimento.",IF(AND($B1732&lt;&gt;"",OR(ISNUMBER(SEARCH("outro",LOWER($B1732))),ISNUMBER(SEARCH("divers",LOWER($B1732))),ISNUMBER(SEARCH("kit",LOWER($B1732))),ISNUMBER(SEARCH("ferrament",LOWER($B1732))),ISNUMBER(SEARCH("epi",LOWER($B1732)))),NOT(OR($Z1732&lt;&gt;"",$AA1732&lt;&gt;""))),"Descrição muito genérica: detalhe melhor o item e registre o racional no memorial ou em anexo.",IF(AND($Y1732=0,$B1732&lt;&gt;"",OR($G1732&lt;&gt;"",$H1732&lt;&gt;"",$J1732&lt;&gt;"",$K1732&lt;&gt;"",$M1732&lt;&gt;"",$N1732&lt;&gt;"",$P1732&lt;&gt;"",$Q1732&lt;&gt;"",$S1732&lt;&gt;"",$T1732&lt;&gt;"",$V1732&lt;&gt;"",$W1732&lt;&gt;"")),"O item possui dados lançados, mas o total está zerado. Revise os valores informados.","")))))))))))))))</f>
        <v/>
      </c>
    </row>
    <row r="1733" spans="1:35" ht="14.25" customHeight="1" x14ac:dyDescent="0.25">
      <c r="A1733" s="57" t="str">
        <f t="shared" si="338"/>
        <v/>
      </c>
      <c r="B1733" s="61"/>
      <c r="C1733" s="61"/>
      <c r="D1733" s="58"/>
      <c r="E1733" s="61"/>
      <c r="F1733" s="61"/>
      <c r="G1733" s="272"/>
      <c r="H1733" s="62"/>
      <c r="I1733" s="273">
        <f t="shared" si="339"/>
        <v>0</v>
      </c>
      <c r="J1733" s="272"/>
      <c r="K1733" s="62"/>
      <c r="L1733" s="270">
        <f t="shared" si="340"/>
        <v>0</v>
      </c>
      <c r="M1733" s="272"/>
      <c r="N1733" s="62"/>
      <c r="O1733" s="270">
        <f t="shared" si="341"/>
        <v>0</v>
      </c>
      <c r="P1733" s="272"/>
      <c r="Q1733" s="62"/>
      <c r="R1733" s="271">
        <f t="shared" si="342"/>
        <v>0</v>
      </c>
      <c r="S1733" s="272"/>
      <c r="T1733" s="62"/>
      <c r="U1733" s="270">
        <f t="shared" si="343"/>
        <v>0</v>
      </c>
      <c r="V1733" s="272"/>
      <c r="W1733" s="62"/>
      <c r="X1733" s="270">
        <f t="shared" si="344"/>
        <v>0</v>
      </c>
      <c r="Y1733" s="270">
        <f t="shared" si="345"/>
        <v>0</v>
      </c>
      <c r="Z1733" s="61"/>
      <c r="AA1733" s="61"/>
      <c r="AB1733" s="60" t="str">
        <f t="shared" si="346"/>
        <v/>
      </c>
      <c r="AC1733" s="21" t="b">
        <f t="shared" si="347"/>
        <v>0</v>
      </c>
      <c r="AD1733" s="21" t="b">
        <f t="shared" si="348"/>
        <v>0</v>
      </c>
      <c r="AE1733" s="21" t="b">
        <f t="shared" si="349"/>
        <v>0</v>
      </c>
      <c r="AF1733" s="21" t="b">
        <f ca="1">OR(AND($AC1733,NOT($AD1733)),AND($AC1733,OR(AND($G1733="",$H1733&lt;&gt;""),AND($G1733&lt;&gt;"",$H1733=""),AND($J1733="",$K1733&lt;&gt;""),AND($J1733&lt;&gt;"",$K1733=""),AND($M1733="",$N1733&lt;&gt;""),AND($M1733&lt;&gt;"",$N1733=""),AND($P1733="",$Q1733&lt;&gt;""),AND($P1733&lt;&gt;"",$Q1733=""),AND($S1733="",$T1733&lt;&gt;""),AND($S1733&lt;&gt;"",$T1733=""),AND($V1733="",$W1733&lt;&gt;""),AND($V1733&lt;&gt;"",$W1733=""))),AND($C1733&lt;&gt;"",$E1733&lt;&gt;"",LEFT(TRIM($C1733),1)&lt;&gt;LEFT(TRIM($E1733),1)),IF(OR($E1733="",$F1733=""),FALSE(),IFERROR(COUNTIF(INDIRECT("UNITS_"&amp;SUBSTITUTE(LEFT($E1733,FIND(" ",$E1733&amp;" ")-1),".","_")),$F1733)=0,TRUE())),AND($B1733&lt;&gt;"",OR(ISNUMBER(SEARCH("outro",LOWER($B1733))),ISNUMBER(SEARCH("divers",LOWER($B1733))),ISNUMBER(SEARCH("etc",LOWER($B1733))))),OR(AND(ISNUMBER(SEARCH("comunic",LOWER($B1733))),LEFT($E1733,3)&lt;&gt;"4.4"),AND(ISNUMBER(SEARCH("monitor",LOWER($B1733))),NOT(OR(LEFT($E1733,3)="1.5",LEFT($E1733,3)="2.5")))),AND($B1733&lt;&gt;"",OR(LEFT($C1733,1)="1",LEFT($C1733,1)="2"),$D1733=""),AND($D1733&lt;&gt;"",NOT(OR(LEFT($C1733,1)="1",LEFT($C1733,1)="2"))),AND($D1733&lt;&gt;"",COUNTIF(' PROJETO'!$B$14:$B$16,$D1733)=0),IF($D1733="",FALSE(),IF(COUNTIF(' PROJETO'!$B$14:$B$16,$D1733)=0,FALSE(),IFERROR(INDEX(' PROJETO'!$C$14:$C$16,MATCH($D1733,' PROJETO'!$B$14:$B$16,0))&lt;&gt;"Sim",FALSE()))))</f>
        <v>0</v>
      </c>
      <c r="AG1733" s="21" t="b">
        <f>AND($AC1733,$Y1733&gt;'CONFG.  LISTAS'!$F$4,$Z1733="",$AA1733="")</f>
        <v>0</v>
      </c>
      <c r="AH1733" s="21" t="str">
        <f t="shared" si="350"/>
        <v/>
      </c>
      <c r="AI1733" s="43" t="str">
        <f ca="1">IF(NOT($AC1733),"",IF(OR($B1733="",$C1733="",$E1733="",$F1733=""),"Preencha descrição, categoria, tipo e unidade.",IF(AND($B1733&lt;&gt;"",OR(LEFT($C1733,1)="1",LEFT($C1733,1)="2"),$D1733=""),"Informe a prática de restauração para itens diretos.",IF(AND($D1733&lt;&gt;"",NOT(OR(LEFT($C1733,1)="1",LEFT($C1733,1)="2"))),"Custos indiretos não devem pertencer a uma prática específica.",IF(AND($D1733&lt;&gt;"",COUNTIF(' PROJETO'!$B$14:$B$16,$D1733)=0),"Prática de restauração inválida ou não cadastrada.",IF(IF($D1733="",FALSE(),IF(COUNTIF(' PROJETO'!$B$14:$B$16,$D1733)=0,FALSE(),IFERROR(INDEX(' PROJETO'!$C$14:$C$16,MATCH($D1733,' PROJETO'!$B$14:$B$16,0))&lt;&gt;"Sim",FALSE()))),"A prática informada no item não foi selecionada na aba Projeto.",IF(AND(MAX($I1733,$L1733,$O1733,$R1733,$U1733,$X1733)&gt;'CONFG.  LISTAS'!$F$4,NOT(OR($Z1733&lt;&gt;"",$AA1733&lt;&gt;""))),"Memorial de cálculo ou anexo obrigatório não informado para item acima do limite.",IF(OR(AND($G1733&lt;&gt;"",$H1733&lt;&gt;"",OR($G1733&lt;=0,$H1733&lt;=0)),AND($J1733&lt;&gt;"",$K1733&lt;&gt;"",OR($J1733&lt;=0,$K1733&lt;=0)),AND($M1733&lt;&gt;"",$N1733&lt;&gt;"",OR($M1733&lt;=0,$N1733&lt;=0)),AND($P1733&lt;&gt;"",$Q1733&lt;&gt;"",OR($P1733&lt;=0,$Q1733&lt;=0)),AND($S1733&lt;&gt;"",$T1733&lt;&gt;"",OR($S1733&lt;=0,$T1733&lt;=0)),AND($V1733&lt;&gt;"",$W1733&lt;&gt;"",OR($V1733&lt;=0,$W1733&lt;=0))),"Revise os valores informados: valor unitário e quantidade devem ser maiores que zero.",IF(OR(AND($G1733="",$H1733&lt;&gt;""),AND($G1733&lt;&gt;"",$H1733=""),AND($J1733="",$K1733&lt;&gt;""),AND($J1733&lt;&gt;"",$K1733=""),AND($M1733="",$N1733&lt;&gt;""),AND($M1733&lt;&gt;"",$N1733=""),AND($P1733="",$Q1733&lt;&gt;""),AND($P1733&lt;&gt;"",$Q1733=""),AND($S1733="",$T1733&lt;&gt;""),AND($S1733&lt;&gt;"",$T1733=""),AND($V1733="",$W1733&lt;&gt;""),AND($V1733&lt;&gt;"",$W1733="")),"Há ano preenchido parcialmente: "&amp;TRIM(IF(AND($G1733="",$H1733&lt;&gt;""),"Ano 1 (falta valor unitário); ","")&amp;IF(AND($G1733&lt;&gt;"",$H1733=""),"Ano 1 (falta quantidade); ","")&amp;IF(AND($J1733="",$K1733&lt;&gt;""),"Ano 2 (falta valor unitário); ","")&amp;IF(AND($J1733&lt;&gt;"",$K1733=""),"Ano 2 (falta quantidade); ","")&amp;IF(AND($M1733="",$N1733&lt;&gt;""),"Ano 3 (falta valor unitário); ","")&amp;IF(AND($M1733&lt;&gt;"",$N1733=""),"Ano 3 (falta quantidade); ","")&amp;IF(AND($P1733="",$Q1733&lt;&gt;""),"Ano 4 (falta valor unitário); ","")&amp;IF(AND($P1733&lt;&gt;"",$Q1733=""),"Ano 4 (falta quantidade); ","")&amp;IF(AND($S1733="",$T1733&lt;&gt;""),"Ano 5 (falta valor unitário); ","")&amp;IF(AND($S1733&lt;&gt;"",$T1733=""),"Ano 5 (falta quantidade); ","")&amp;IF(AND($V1733="",$W1733&lt;&gt;""),"Ano 6 (falta valor unitário); ","")&amp;IF(AND($V1733&lt;&gt;"",$W1733=""),"Ano 6 (falta quantidade); ","")), IF(NOT(OR(AND($G1733&lt;&gt;"",$H1733&lt;&gt;""),AND($J1733&lt;&gt;"",$K1733&lt;&gt;""),AND($M1733&lt;&gt;"",$N1733&lt;&gt;""),AND($P1733&lt;&gt;"",$Q1733&lt;&gt;""),AND($S1733&lt;&gt;"",$T1733&lt;&gt;""),AND($V1733&lt;&gt;"",$W1733&lt;&gt;""))),"Informe pelo menos um ano completo com valor unitário e quantidade.",IF(AND($C1733&lt;&gt;"",$E1733&lt;&gt;"",LEFT(TRIM($C1733),1)&lt;&gt;LEFT(TRIM($E1733),1)),"Categoria e tipo estão incompatíveis.",IF(IF(OR($E1733="",$F1733=""),FALSE(),IFERROR(COUNTIF(INDIRECT("UNITS_"&amp;SUBSTITUTE(LEFT($E1733,FIND(" ",$E1733&amp;" ")-1),".","_")),$F1733)=0,TRUE())),"Unidade incompatível com o tipo selecionado.",IF(OR(AND(ISNUMBER(SEARCH("comunic",LOWER($B1733))),LEFT($E1733,3)&lt;&gt;"4.4"),AND(ISNUMBER(SEARCH("monitor",LOWER($B1733))),NOT(OR(LEFT($E1733,3)="1.5",LEFT($E1733,3)="2.5")))),"Revise a classificação do item conforme as regras de preenchimento.",IF(AND($B1733&lt;&gt;"",OR(ISNUMBER(SEARCH("outro",LOWER($B1733))),ISNUMBER(SEARCH("divers",LOWER($B1733))),ISNUMBER(SEARCH("kit",LOWER($B1733))),ISNUMBER(SEARCH("ferrament",LOWER($B1733))),ISNUMBER(SEARCH("epi",LOWER($B1733)))),NOT(OR($Z1733&lt;&gt;"",$AA1733&lt;&gt;""))),"Descrição muito genérica: detalhe melhor o item e registre o racional no memorial ou em anexo.",IF(AND($Y1733=0,$B1733&lt;&gt;"",OR($G1733&lt;&gt;"",$H1733&lt;&gt;"",$J1733&lt;&gt;"",$K1733&lt;&gt;"",$M1733&lt;&gt;"",$N1733&lt;&gt;"",$P1733&lt;&gt;"",$Q1733&lt;&gt;"",$S1733&lt;&gt;"",$T1733&lt;&gt;"",$V1733&lt;&gt;"",$W1733&lt;&gt;"")),"O item possui dados lançados, mas o total está zerado. Revise os valores informados.","")))))))))))))))</f>
        <v/>
      </c>
    </row>
    <row r="1734" spans="1:35" ht="14.25" customHeight="1" x14ac:dyDescent="0.25">
      <c r="A1734" s="57" t="str">
        <f t="shared" si="338"/>
        <v/>
      </c>
      <c r="B1734" s="58"/>
      <c r="C1734" s="58"/>
      <c r="D1734" s="58"/>
      <c r="E1734" s="58"/>
      <c r="F1734" s="58"/>
      <c r="G1734" s="269"/>
      <c r="H1734" s="59"/>
      <c r="I1734" s="273">
        <f t="shared" si="339"/>
        <v>0</v>
      </c>
      <c r="J1734" s="269"/>
      <c r="K1734" s="59"/>
      <c r="L1734" s="270">
        <f t="shared" si="340"/>
        <v>0</v>
      </c>
      <c r="M1734" s="269"/>
      <c r="N1734" s="59"/>
      <c r="O1734" s="270">
        <f t="shared" si="341"/>
        <v>0</v>
      </c>
      <c r="P1734" s="269"/>
      <c r="Q1734" s="59"/>
      <c r="R1734" s="271">
        <f t="shared" si="342"/>
        <v>0</v>
      </c>
      <c r="S1734" s="269"/>
      <c r="T1734" s="59"/>
      <c r="U1734" s="270">
        <f t="shared" si="343"/>
        <v>0</v>
      </c>
      <c r="V1734" s="269"/>
      <c r="W1734" s="59"/>
      <c r="X1734" s="270">
        <f t="shared" si="344"/>
        <v>0</v>
      </c>
      <c r="Y1734" s="270">
        <f t="shared" si="345"/>
        <v>0</v>
      </c>
      <c r="Z1734" s="58"/>
      <c r="AA1734" s="58"/>
      <c r="AB1734" s="60" t="str">
        <f t="shared" si="346"/>
        <v/>
      </c>
      <c r="AC1734" s="21" t="b">
        <f t="shared" si="347"/>
        <v>0</v>
      </c>
      <c r="AD1734" s="21" t="b">
        <f t="shared" si="348"/>
        <v>0</v>
      </c>
      <c r="AE1734" s="21" t="b">
        <f t="shared" si="349"/>
        <v>0</v>
      </c>
      <c r="AF1734" s="21" t="b">
        <f ca="1">OR(AND($AC1734,NOT($AD1734)),AND($AC1734,OR(AND($G1734="",$H1734&lt;&gt;""),AND($G1734&lt;&gt;"",$H1734=""),AND($J1734="",$K1734&lt;&gt;""),AND($J1734&lt;&gt;"",$K1734=""),AND($M1734="",$N1734&lt;&gt;""),AND($M1734&lt;&gt;"",$N1734=""),AND($P1734="",$Q1734&lt;&gt;""),AND($P1734&lt;&gt;"",$Q1734=""),AND($S1734="",$T1734&lt;&gt;""),AND($S1734&lt;&gt;"",$T1734=""),AND($V1734="",$W1734&lt;&gt;""),AND($V1734&lt;&gt;"",$W1734=""))),AND($C1734&lt;&gt;"",$E1734&lt;&gt;"",LEFT(TRIM($C1734),1)&lt;&gt;LEFT(TRIM($E1734),1)),IF(OR($E1734="",$F1734=""),FALSE(),IFERROR(COUNTIF(INDIRECT("UNITS_"&amp;SUBSTITUTE(LEFT($E1734,FIND(" ",$E1734&amp;" ")-1),".","_")),$F1734)=0,TRUE())),AND($B1734&lt;&gt;"",OR(ISNUMBER(SEARCH("outro",LOWER($B1734))),ISNUMBER(SEARCH("divers",LOWER($B1734))),ISNUMBER(SEARCH("etc",LOWER($B1734))))),OR(AND(ISNUMBER(SEARCH("comunic",LOWER($B1734))),LEFT($E1734,3)&lt;&gt;"4.4"),AND(ISNUMBER(SEARCH("monitor",LOWER($B1734))),NOT(OR(LEFT($E1734,3)="1.5",LEFT($E1734,3)="2.5")))),AND($B1734&lt;&gt;"",OR(LEFT($C1734,1)="1",LEFT($C1734,1)="2"),$D1734=""),AND($D1734&lt;&gt;"",NOT(OR(LEFT($C1734,1)="1",LEFT($C1734,1)="2"))),AND($D1734&lt;&gt;"",COUNTIF(' PROJETO'!$B$14:$B$16,$D1734)=0),IF($D1734="",FALSE(),IF(COUNTIF(' PROJETO'!$B$14:$B$16,$D1734)=0,FALSE(),IFERROR(INDEX(' PROJETO'!$C$14:$C$16,MATCH($D1734,' PROJETO'!$B$14:$B$16,0))&lt;&gt;"Sim",FALSE()))))</f>
        <v>0</v>
      </c>
      <c r="AG1734" s="21" t="b">
        <f>AND($AC1734,$Y1734&gt;'CONFG.  LISTAS'!$F$4,$Z1734="",$AA1734="")</f>
        <v>0</v>
      </c>
      <c r="AH1734" s="21" t="str">
        <f t="shared" si="350"/>
        <v/>
      </c>
      <c r="AI1734" s="43" t="str">
        <f ca="1">IF(NOT($AC1734),"",IF(OR($B1734="",$C1734="",$E1734="",$F1734=""),"Preencha descrição, categoria, tipo e unidade.",IF(AND($B1734&lt;&gt;"",OR(LEFT($C1734,1)="1",LEFT($C1734,1)="2"),$D1734=""),"Informe a prática de restauração para itens diretos.",IF(AND($D1734&lt;&gt;"",NOT(OR(LEFT($C1734,1)="1",LEFT($C1734,1)="2"))),"Custos indiretos não devem pertencer a uma prática específica.",IF(AND($D1734&lt;&gt;"",COUNTIF(' PROJETO'!$B$14:$B$16,$D1734)=0),"Prática de restauração inválida ou não cadastrada.",IF(IF($D1734="",FALSE(),IF(COUNTIF(' PROJETO'!$B$14:$B$16,$D1734)=0,FALSE(),IFERROR(INDEX(' PROJETO'!$C$14:$C$16,MATCH($D1734,' PROJETO'!$B$14:$B$16,0))&lt;&gt;"Sim",FALSE()))),"A prática informada no item não foi selecionada na aba Projeto.",IF(AND(MAX($I1734,$L1734,$O1734,$R1734,$U1734,$X1734)&gt;'CONFG.  LISTAS'!$F$4,NOT(OR($Z1734&lt;&gt;"",$AA1734&lt;&gt;""))),"Memorial de cálculo ou anexo obrigatório não informado para item acima do limite.",IF(OR(AND($G1734&lt;&gt;"",$H1734&lt;&gt;"",OR($G1734&lt;=0,$H1734&lt;=0)),AND($J1734&lt;&gt;"",$K1734&lt;&gt;"",OR($J1734&lt;=0,$K1734&lt;=0)),AND($M1734&lt;&gt;"",$N1734&lt;&gt;"",OR($M1734&lt;=0,$N1734&lt;=0)),AND($P1734&lt;&gt;"",$Q1734&lt;&gt;"",OR($P1734&lt;=0,$Q1734&lt;=0)),AND($S1734&lt;&gt;"",$T1734&lt;&gt;"",OR($S1734&lt;=0,$T1734&lt;=0)),AND($V1734&lt;&gt;"",$W1734&lt;&gt;"",OR($V1734&lt;=0,$W1734&lt;=0))),"Revise os valores informados: valor unitário e quantidade devem ser maiores que zero.",IF(OR(AND($G1734="",$H1734&lt;&gt;""),AND($G1734&lt;&gt;"",$H1734=""),AND($J1734="",$K1734&lt;&gt;""),AND($J1734&lt;&gt;"",$K1734=""),AND($M1734="",$N1734&lt;&gt;""),AND($M1734&lt;&gt;"",$N1734=""),AND($P1734="",$Q1734&lt;&gt;""),AND($P1734&lt;&gt;"",$Q1734=""),AND($S1734="",$T1734&lt;&gt;""),AND($S1734&lt;&gt;"",$T1734=""),AND($V1734="",$W1734&lt;&gt;""),AND($V1734&lt;&gt;"",$W1734="")),"Há ano preenchido parcialmente: "&amp;TRIM(IF(AND($G1734="",$H1734&lt;&gt;""),"Ano 1 (falta valor unitário); ","")&amp;IF(AND($G1734&lt;&gt;"",$H1734=""),"Ano 1 (falta quantidade); ","")&amp;IF(AND($J1734="",$K1734&lt;&gt;""),"Ano 2 (falta valor unitário); ","")&amp;IF(AND($J1734&lt;&gt;"",$K1734=""),"Ano 2 (falta quantidade); ","")&amp;IF(AND($M1734="",$N1734&lt;&gt;""),"Ano 3 (falta valor unitário); ","")&amp;IF(AND($M1734&lt;&gt;"",$N1734=""),"Ano 3 (falta quantidade); ","")&amp;IF(AND($P1734="",$Q1734&lt;&gt;""),"Ano 4 (falta valor unitário); ","")&amp;IF(AND($P1734&lt;&gt;"",$Q1734=""),"Ano 4 (falta quantidade); ","")&amp;IF(AND($S1734="",$T1734&lt;&gt;""),"Ano 5 (falta valor unitário); ","")&amp;IF(AND($S1734&lt;&gt;"",$T1734=""),"Ano 5 (falta quantidade); ","")&amp;IF(AND($V1734="",$W1734&lt;&gt;""),"Ano 6 (falta valor unitário); ","")&amp;IF(AND($V1734&lt;&gt;"",$W1734=""),"Ano 6 (falta quantidade); ","")), IF(NOT(OR(AND($G1734&lt;&gt;"",$H1734&lt;&gt;""),AND($J1734&lt;&gt;"",$K1734&lt;&gt;""),AND($M1734&lt;&gt;"",$N1734&lt;&gt;""),AND($P1734&lt;&gt;"",$Q1734&lt;&gt;""),AND($S1734&lt;&gt;"",$T1734&lt;&gt;""),AND($V1734&lt;&gt;"",$W1734&lt;&gt;""))),"Informe pelo menos um ano completo com valor unitário e quantidade.",IF(AND($C1734&lt;&gt;"",$E1734&lt;&gt;"",LEFT(TRIM($C1734),1)&lt;&gt;LEFT(TRIM($E1734),1)),"Categoria e tipo estão incompatíveis.",IF(IF(OR($E1734="",$F1734=""),FALSE(),IFERROR(COUNTIF(INDIRECT("UNITS_"&amp;SUBSTITUTE(LEFT($E1734,FIND(" ",$E1734&amp;" ")-1),".","_")),$F1734)=0,TRUE())),"Unidade incompatível com o tipo selecionado.",IF(OR(AND(ISNUMBER(SEARCH("comunic",LOWER($B1734))),LEFT($E1734,3)&lt;&gt;"4.4"),AND(ISNUMBER(SEARCH("monitor",LOWER($B1734))),NOT(OR(LEFT($E1734,3)="1.5",LEFT($E1734,3)="2.5")))),"Revise a classificação do item conforme as regras de preenchimento.",IF(AND($B1734&lt;&gt;"",OR(ISNUMBER(SEARCH("outro",LOWER($B1734))),ISNUMBER(SEARCH("divers",LOWER($B1734))),ISNUMBER(SEARCH("kit",LOWER($B1734))),ISNUMBER(SEARCH("ferrament",LOWER($B1734))),ISNUMBER(SEARCH("epi",LOWER($B1734)))),NOT(OR($Z1734&lt;&gt;"",$AA1734&lt;&gt;""))),"Descrição muito genérica: detalhe melhor o item e registre o racional no memorial ou em anexo.",IF(AND($Y1734=0,$B1734&lt;&gt;"",OR($G1734&lt;&gt;"",$H1734&lt;&gt;"",$J1734&lt;&gt;"",$K1734&lt;&gt;"",$M1734&lt;&gt;"",$N1734&lt;&gt;"",$P1734&lt;&gt;"",$Q1734&lt;&gt;"",$S1734&lt;&gt;"",$T1734&lt;&gt;"",$V1734&lt;&gt;"",$W1734&lt;&gt;"")),"O item possui dados lançados, mas o total está zerado. Revise os valores informados.","")))))))))))))))</f>
        <v/>
      </c>
    </row>
    <row r="1735" spans="1:35" ht="14.25" customHeight="1" x14ac:dyDescent="0.25">
      <c r="A1735" s="57" t="str">
        <f t="shared" si="338"/>
        <v/>
      </c>
      <c r="B1735" s="61"/>
      <c r="C1735" s="61"/>
      <c r="D1735" s="58"/>
      <c r="E1735" s="61"/>
      <c r="F1735" s="61"/>
      <c r="G1735" s="272"/>
      <c r="H1735" s="62"/>
      <c r="I1735" s="273">
        <f t="shared" si="339"/>
        <v>0</v>
      </c>
      <c r="J1735" s="272"/>
      <c r="K1735" s="62"/>
      <c r="L1735" s="270">
        <f t="shared" si="340"/>
        <v>0</v>
      </c>
      <c r="M1735" s="272"/>
      <c r="N1735" s="62"/>
      <c r="O1735" s="270">
        <f t="shared" si="341"/>
        <v>0</v>
      </c>
      <c r="P1735" s="272"/>
      <c r="Q1735" s="62"/>
      <c r="R1735" s="271">
        <f t="shared" si="342"/>
        <v>0</v>
      </c>
      <c r="S1735" s="272"/>
      <c r="T1735" s="62"/>
      <c r="U1735" s="270">
        <f t="shared" si="343"/>
        <v>0</v>
      </c>
      <c r="V1735" s="272"/>
      <c r="W1735" s="62"/>
      <c r="X1735" s="270">
        <f t="shared" si="344"/>
        <v>0</v>
      </c>
      <c r="Y1735" s="270">
        <f t="shared" si="345"/>
        <v>0</v>
      </c>
      <c r="Z1735" s="61"/>
      <c r="AA1735" s="61"/>
      <c r="AB1735" s="60" t="str">
        <f t="shared" si="346"/>
        <v/>
      </c>
      <c r="AC1735" s="21" t="b">
        <f t="shared" si="347"/>
        <v>0</v>
      </c>
      <c r="AD1735" s="21" t="b">
        <f t="shared" si="348"/>
        <v>0</v>
      </c>
      <c r="AE1735" s="21" t="b">
        <f t="shared" si="349"/>
        <v>0</v>
      </c>
      <c r="AF1735" s="21" t="b">
        <f ca="1">OR(AND($AC1735,NOT($AD1735)),AND($AC1735,OR(AND($G1735="",$H1735&lt;&gt;""),AND($G1735&lt;&gt;"",$H1735=""),AND($J1735="",$K1735&lt;&gt;""),AND($J1735&lt;&gt;"",$K1735=""),AND($M1735="",$N1735&lt;&gt;""),AND($M1735&lt;&gt;"",$N1735=""),AND($P1735="",$Q1735&lt;&gt;""),AND($P1735&lt;&gt;"",$Q1735=""),AND($S1735="",$T1735&lt;&gt;""),AND($S1735&lt;&gt;"",$T1735=""),AND($V1735="",$W1735&lt;&gt;""),AND($V1735&lt;&gt;"",$W1735=""))),AND($C1735&lt;&gt;"",$E1735&lt;&gt;"",LEFT(TRIM($C1735),1)&lt;&gt;LEFT(TRIM($E1735),1)),IF(OR($E1735="",$F1735=""),FALSE(),IFERROR(COUNTIF(INDIRECT("UNITS_"&amp;SUBSTITUTE(LEFT($E1735,FIND(" ",$E1735&amp;" ")-1),".","_")),$F1735)=0,TRUE())),AND($B1735&lt;&gt;"",OR(ISNUMBER(SEARCH("outro",LOWER($B1735))),ISNUMBER(SEARCH("divers",LOWER($B1735))),ISNUMBER(SEARCH("etc",LOWER($B1735))))),OR(AND(ISNUMBER(SEARCH("comunic",LOWER($B1735))),LEFT($E1735,3)&lt;&gt;"4.4"),AND(ISNUMBER(SEARCH("monitor",LOWER($B1735))),NOT(OR(LEFT($E1735,3)="1.5",LEFT($E1735,3)="2.5")))),AND($B1735&lt;&gt;"",OR(LEFT($C1735,1)="1",LEFT($C1735,1)="2"),$D1735=""),AND($D1735&lt;&gt;"",NOT(OR(LEFT($C1735,1)="1",LEFT($C1735,1)="2"))),AND($D1735&lt;&gt;"",COUNTIF(' PROJETO'!$B$14:$B$16,$D1735)=0),IF($D1735="",FALSE(),IF(COUNTIF(' PROJETO'!$B$14:$B$16,$D1735)=0,FALSE(),IFERROR(INDEX(' PROJETO'!$C$14:$C$16,MATCH($D1735,' PROJETO'!$B$14:$B$16,0))&lt;&gt;"Sim",FALSE()))))</f>
        <v>0</v>
      </c>
      <c r="AG1735" s="21" t="b">
        <f>AND($AC1735,$Y1735&gt;'CONFG.  LISTAS'!$F$4,$Z1735="",$AA1735="")</f>
        <v>0</v>
      </c>
      <c r="AH1735" s="21" t="str">
        <f t="shared" si="350"/>
        <v/>
      </c>
      <c r="AI1735" s="43" t="str">
        <f ca="1">IF(NOT($AC1735),"",IF(OR($B1735="",$C1735="",$E1735="",$F1735=""),"Preencha descrição, categoria, tipo e unidade.",IF(AND($B1735&lt;&gt;"",OR(LEFT($C1735,1)="1",LEFT($C1735,1)="2"),$D1735=""),"Informe a prática de restauração para itens diretos.",IF(AND($D1735&lt;&gt;"",NOT(OR(LEFT($C1735,1)="1",LEFT($C1735,1)="2"))),"Custos indiretos não devem pertencer a uma prática específica.",IF(AND($D1735&lt;&gt;"",COUNTIF(' PROJETO'!$B$14:$B$16,$D1735)=0),"Prática de restauração inválida ou não cadastrada.",IF(IF($D1735="",FALSE(),IF(COUNTIF(' PROJETO'!$B$14:$B$16,$D1735)=0,FALSE(),IFERROR(INDEX(' PROJETO'!$C$14:$C$16,MATCH($D1735,' PROJETO'!$B$14:$B$16,0))&lt;&gt;"Sim",FALSE()))),"A prática informada no item não foi selecionada na aba Projeto.",IF(AND(MAX($I1735,$L1735,$O1735,$R1735,$U1735,$X1735)&gt;'CONFG.  LISTAS'!$F$4,NOT(OR($Z1735&lt;&gt;"",$AA1735&lt;&gt;""))),"Memorial de cálculo ou anexo obrigatório não informado para item acima do limite.",IF(OR(AND($G1735&lt;&gt;"",$H1735&lt;&gt;"",OR($G1735&lt;=0,$H1735&lt;=0)),AND($J1735&lt;&gt;"",$K1735&lt;&gt;"",OR($J1735&lt;=0,$K1735&lt;=0)),AND($M1735&lt;&gt;"",$N1735&lt;&gt;"",OR($M1735&lt;=0,$N1735&lt;=0)),AND($P1735&lt;&gt;"",$Q1735&lt;&gt;"",OR($P1735&lt;=0,$Q1735&lt;=0)),AND($S1735&lt;&gt;"",$T1735&lt;&gt;"",OR($S1735&lt;=0,$T1735&lt;=0)),AND($V1735&lt;&gt;"",$W1735&lt;&gt;"",OR($V1735&lt;=0,$W1735&lt;=0))),"Revise os valores informados: valor unitário e quantidade devem ser maiores que zero.",IF(OR(AND($G1735="",$H1735&lt;&gt;""),AND($G1735&lt;&gt;"",$H1735=""),AND($J1735="",$K1735&lt;&gt;""),AND($J1735&lt;&gt;"",$K1735=""),AND($M1735="",$N1735&lt;&gt;""),AND($M1735&lt;&gt;"",$N1735=""),AND($P1735="",$Q1735&lt;&gt;""),AND($P1735&lt;&gt;"",$Q1735=""),AND($S1735="",$T1735&lt;&gt;""),AND($S1735&lt;&gt;"",$T1735=""),AND($V1735="",$W1735&lt;&gt;""),AND($V1735&lt;&gt;"",$W1735="")),"Há ano preenchido parcialmente: "&amp;TRIM(IF(AND($G1735="",$H1735&lt;&gt;""),"Ano 1 (falta valor unitário); ","")&amp;IF(AND($G1735&lt;&gt;"",$H1735=""),"Ano 1 (falta quantidade); ","")&amp;IF(AND($J1735="",$K1735&lt;&gt;""),"Ano 2 (falta valor unitário); ","")&amp;IF(AND($J1735&lt;&gt;"",$K1735=""),"Ano 2 (falta quantidade); ","")&amp;IF(AND($M1735="",$N1735&lt;&gt;""),"Ano 3 (falta valor unitário); ","")&amp;IF(AND($M1735&lt;&gt;"",$N1735=""),"Ano 3 (falta quantidade); ","")&amp;IF(AND($P1735="",$Q1735&lt;&gt;""),"Ano 4 (falta valor unitário); ","")&amp;IF(AND($P1735&lt;&gt;"",$Q1735=""),"Ano 4 (falta quantidade); ","")&amp;IF(AND($S1735="",$T1735&lt;&gt;""),"Ano 5 (falta valor unitário); ","")&amp;IF(AND($S1735&lt;&gt;"",$T1735=""),"Ano 5 (falta quantidade); ","")&amp;IF(AND($V1735="",$W1735&lt;&gt;""),"Ano 6 (falta valor unitário); ","")&amp;IF(AND($V1735&lt;&gt;"",$W1735=""),"Ano 6 (falta quantidade); ","")), IF(NOT(OR(AND($G1735&lt;&gt;"",$H1735&lt;&gt;""),AND($J1735&lt;&gt;"",$K1735&lt;&gt;""),AND($M1735&lt;&gt;"",$N1735&lt;&gt;""),AND($P1735&lt;&gt;"",$Q1735&lt;&gt;""),AND($S1735&lt;&gt;"",$T1735&lt;&gt;""),AND($V1735&lt;&gt;"",$W1735&lt;&gt;""))),"Informe pelo menos um ano completo com valor unitário e quantidade.",IF(AND($C1735&lt;&gt;"",$E1735&lt;&gt;"",LEFT(TRIM($C1735),1)&lt;&gt;LEFT(TRIM($E1735),1)),"Categoria e tipo estão incompatíveis.",IF(IF(OR($E1735="",$F1735=""),FALSE(),IFERROR(COUNTIF(INDIRECT("UNITS_"&amp;SUBSTITUTE(LEFT($E1735,FIND(" ",$E1735&amp;" ")-1),".","_")),$F1735)=0,TRUE())),"Unidade incompatível com o tipo selecionado.",IF(OR(AND(ISNUMBER(SEARCH("comunic",LOWER($B1735))),LEFT($E1735,3)&lt;&gt;"4.4"),AND(ISNUMBER(SEARCH("monitor",LOWER($B1735))),NOT(OR(LEFT($E1735,3)="1.5",LEFT($E1735,3)="2.5")))),"Revise a classificação do item conforme as regras de preenchimento.",IF(AND($B1735&lt;&gt;"",OR(ISNUMBER(SEARCH("outro",LOWER($B1735))),ISNUMBER(SEARCH("divers",LOWER($B1735))),ISNUMBER(SEARCH("kit",LOWER($B1735))),ISNUMBER(SEARCH("ferrament",LOWER($B1735))),ISNUMBER(SEARCH("epi",LOWER($B1735)))),NOT(OR($Z1735&lt;&gt;"",$AA1735&lt;&gt;""))),"Descrição muito genérica: detalhe melhor o item e registre o racional no memorial ou em anexo.",IF(AND($Y1735=0,$B1735&lt;&gt;"",OR($G1735&lt;&gt;"",$H1735&lt;&gt;"",$J1735&lt;&gt;"",$K1735&lt;&gt;"",$M1735&lt;&gt;"",$N1735&lt;&gt;"",$P1735&lt;&gt;"",$Q1735&lt;&gt;"",$S1735&lt;&gt;"",$T1735&lt;&gt;"",$V1735&lt;&gt;"",$W1735&lt;&gt;"")),"O item possui dados lançados, mas o total está zerado. Revise os valores informados.","")))))))))))))))</f>
        <v/>
      </c>
    </row>
    <row r="1736" spans="1:35" ht="14.25" customHeight="1" x14ac:dyDescent="0.25">
      <c r="A1736" s="57" t="str">
        <f t="shared" si="338"/>
        <v/>
      </c>
      <c r="B1736" s="58"/>
      <c r="C1736" s="58"/>
      <c r="D1736" s="58"/>
      <c r="E1736" s="58"/>
      <c r="F1736" s="58"/>
      <c r="G1736" s="269"/>
      <c r="H1736" s="59"/>
      <c r="I1736" s="273">
        <f t="shared" si="339"/>
        <v>0</v>
      </c>
      <c r="J1736" s="269"/>
      <c r="K1736" s="59"/>
      <c r="L1736" s="270">
        <f t="shared" si="340"/>
        <v>0</v>
      </c>
      <c r="M1736" s="269"/>
      <c r="N1736" s="59"/>
      <c r="O1736" s="270">
        <f t="shared" si="341"/>
        <v>0</v>
      </c>
      <c r="P1736" s="269"/>
      <c r="Q1736" s="59"/>
      <c r="R1736" s="271">
        <f t="shared" si="342"/>
        <v>0</v>
      </c>
      <c r="S1736" s="269"/>
      <c r="T1736" s="59"/>
      <c r="U1736" s="270">
        <f t="shared" si="343"/>
        <v>0</v>
      </c>
      <c r="V1736" s="269"/>
      <c r="W1736" s="59"/>
      <c r="X1736" s="270">
        <f t="shared" si="344"/>
        <v>0</v>
      </c>
      <c r="Y1736" s="270">
        <f t="shared" si="345"/>
        <v>0</v>
      </c>
      <c r="Z1736" s="58"/>
      <c r="AA1736" s="58"/>
      <c r="AB1736" s="60" t="str">
        <f t="shared" si="346"/>
        <v/>
      </c>
      <c r="AC1736" s="21" t="b">
        <f t="shared" si="347"/>
        <v>0</v>
      </c>
      <c r="AD1736" s="21" t="b">
        <f t="shared" si="348"/>
        <v>0</v>
      </c>
      <c r="AE1736" s="21" t="b">
        <f t="shared" si="349"/>
        <v>0</v>
      </c>
      <c r="AF1736" s="21" t="b">
        <f ca="1">OR(AND($AC1736,NOT($AD1736)),AND($AC1736,OR(AND($G1736="",$H1736&lt;&gt;""),AND($G1736&lt;&gt;"",$H1736=""),AND($J1736="",$K1736&lt;&gt;""),AND($J1736&lt;&gt;"",$K1736=""),AND($M1736="",$N1736&lt;&gt;""),AND($M1736&lt;&gt;"",$N1736=""),AND($P1736="",$Q1736&lt;&gt;""),AND($P1736&lt;&gt;"",$Q1736=""),AND($S1736="",$T1736&lt;&gt;""),AND($S1736&lt;&gt;"",$T1736=""),AND($V1736="",$W1736&lt;&gt;""),AND($V1736&lt;&gt;"",$W1736=""))),AND($C1736&lt;&gt;"",$E1736&lt;&gt;"",LEFT(TRIM($C1736),1)&lt;&gt;LEFT(TRIM($E1736),1)),IF(OR($E1736="",$F1736=""),FALSE(),IFERROR(COUNTIF(INDIRECT("UNITS_"&amp;SUBSTITUTE(LEFT($E1736,FIND(" ",$E1736&amp;" ")-1),".","_")),$F1736)=0,TRUE())),AND($B1736&lt;&gt;"",OR(ISNUMBER(SEARCH("outro",LOWER($B1736))),ISNUMBER(SEARCH("divers",LOWER($B1736))),ISNUMBER(SEARCH("etc",LOWER($B1736))))),OR(AND(ISNUMBER(SEARCH("comunic",LOWER($B1736))),LEFT($E1736,3)&lt;&gt;"4.4"),AND(ISNUMBER(SEARCH("monitor",LOWER($B1736))),NOT(OR(LEFT($E1736,3)="1.5",LEFT($E1736,3)="2.5")))),AND($B1736&lt;&gt;"",OR(LEFT($C1736,1)="1",LEFT($C1736,1)="2"),$D1736=""),AND($D1736&lt;&gt;"",NOT(OR(LEFT($C1736,1)="1",LEFT($C1736,1)="2"))),AND($D1736&lt;&gt;"",COUNTIF(' PROJETO'!$B$14:$B$16,$D1736)=0),IF($D1736="",FALSE(),IF(COUNTIF(' PROJETO'!$B$14:$B$16,$D1736)=0,FALSE(),IFERROR(INDEX(' PROJETO'!$C$14:$C$16,MATCH($D1736,' PROJETO'!$B$14:$B$16,0))&lt;&gt;"Sim",FALSE()))))</f>
        <v>0</v>
      </c>
      <c r="AG1736" s="21" t="b">
        <f>AND($AC1736,$Y1736&gt;'CONFG.  LISTAS'!$F$4,$Z1736="",$AA1736="")</f>
        <v>0</v>
      </c>
      <c r="AH1736" s="21" t="str">
        <f t="shared" si="350"/>
        <v/>
      </c>
      <c r="AI1736" s="43" t="str">
        <f ca="1">IF(NOT($AC1736),"",IF(OR($B1736="",$C1736="",$E1736="",$F1736=""),"Preencha descrição, categoria, tipo e unidade.",IF(AND($B1736&lt;&gt;"",OR(LEFT($C1736,1)="1",LEFT($C1736,1)="2"),$D1736=""),"Informe a prática de restauração para itens diretos.",IF(AND($D1736&lt;&gt;"",NOT(OR(LEFT($C1736,1)="1",LEFT($C1736,1)="2"))),"Custos indiretos não devem pertencer a uma prática específica.",IF(AND($D1736&lt;&gt;"",COUNTIF(' PROJETO'!$B$14:$B$16,$D1736)=0),"Prática de restauração inválida ou não cadastrada.",IF(IF($D1736="",FALSE(),IF(COUNTIF(' PROJETO'!$B$14:$B$16,$D1736)=0,FALSE(),IFERROR(INDEX(' PROJETO'!$C$14:$C$16,MATCH($D1736,' PROJETO'!$B$14:$B$16,0))&lt;&gt;"Sim",FALSE()))),"A prática informada no item não foi selecionada na aba Projeto.",IF(AND(MAX($I1736,$L1736,$O1736,$R1736,$U1736,$X1736)&gt;'CONFG.  LISTAS'!$F$4,NOT(OR($Z1736&lt;&gt;"",$AA1736&lt;&gt;""))),"Memorial de cálculo ou anexo obrigatório não informado para item acima do limite.",IF(OR(AND($G1736&lt;&gt;"",$H1736&lt;&gt;"",OR($G1736&lt;=0,$H1736&lt;=0)),AND($J1736&lt;&gt;"",$K1736&lt;&gt;"",OR($J1736&lt;=0,$K1736&lt;=0)),AND($M1736&lt;&gt;"",$N1736&lt;&gt;"",OR($M1736&lt;=0,$N1736&lt;=0)),AND($P1736&lt;&gt;"",$Q1736&lt;&gt;"",OR($P1736&lt;=0,$Q1736&lt;=0)),AND($S1736&lt;&gt;"",$T1736&lt;&gt;"",OR($S1736&lt;=0,$T1736&lt;=0)),AND($V1736&lt;&gt;"",$W1736&lt;&gt;"",OR($V1736&lt;=0,$W1736&lt;=0))),"Revise os valores informados: valor unitário e quantidade devem ser maiores que zero.",IF(OR(AND($G1736="",$H1736&lt;&gt;""),AND($G1736&lt;&gt;"",$H1736=""),AND($J1736="",$K1736&lt;&gt;""),AND($J1736&lt;&gt;"",$K1736=""),AND($M1736="",$N1736&lt;&gt;""),AND($M1736&lt;&gt;"",$N1736=""),AND($P1736="",$Q1736&lt;&gt;""),AND($P1736&lt;&gt;"",$Q1736=""),AND($S1736="",$T1736&lt;&gt;""),AND($S1736&lt;&gt;"",$T1736=""),AND($V1736="",$W1736&lt;&gt;""),AND($V1736&lt;&gt;"",$W1736="")),"Há ano preenchido parcialmente: "&amp;TRIM(IF(AND($G1736="",$H1736&lt;&gt;""),"Ano 1 (falta valor unitário); ","")&amp;IF(AND($G1736&lt;&gt;"",$H1736=""),"Ano 1 (falta quantidade); ","")&amp;IF(AND($J1736="",$K1736&lt;&gt;""),"Ano 2 (falta valor unitário); ","")&amp;IF(AND($J1736&lt;&gt;"",$K1736=""),"Ano 2 (falta quantidade); ","")&amp;IF(AND($M1736="",$N1736&lt;&gt;""),"Ano 3 (falta valor unitário); ","")&amp;IF(AND($M1736&lt;&gt;"",$N1736=""),"Ano 3 (falta quantidade); ","")&amp;IF(AND($P1736="",$Q1736&lt;&gt;""),"Ano 4 (falta valor unitário); ","")&amp;IF(AND($P1736&lt;&gt;"",$Q1736=""),"Ano 4 (falta quantidade); ","")&amp;IF(AND($S1736="",$T1736&lt;&gt;""),"Ano 5 (falta valor unitário); ","")&amp;IF(AND($S1736&lt;&gt;"",$T1736=""),"Ano 5 (falta quantidade); ","")&amp;IF(AND($V1736="",$W1736&lt;&gt;""),"Ano 6 (falta valor unitário); ","")&amp;IF(AND($V1736&lt;&gt;"",$W1736=""),"Ano 6 (falta quantidade); ","")), IF(NOT(OR(AND($G1736&lt;&gt;"",$H1736&lt;&gt;""),AND($J1736&lt;&gt;"",$K1736&lt;&gt;""),AND($M1736&lt;&gt;"",$N1736&lt;&gt;""),AND($P1736&lt;&gt;"",$Q1736&lt;&gt;""),AND($S1736&lt;&gt;"",$T1736&lt;&gt;""),AND($V1736&lt;&gt;"",$W1736&lt;&gt;""))),"Informe pelo menos um ano completo com valor unitário e quantidade.",IF(AND($C1736&lt;&gt;"",$E1736&lt;&gt;"",LEFT(TRIM($C1736),1)&lt;&gt;LEFT(TRIM($E1736),1)),"Categoria e tipo estão incompatíveis.",IF(IF(OR($E1736="",$F1736=""),FALSE(),IFERROR(COUNTIF(INDIRECT("UNITS_"&amp;SUBSTITUTE(LEFT($E1736,FIND(" ",$E1736&amp;" ")-1),".","_")),$F1736)=0,TRUE())),"Unidade incompatível com o tipo selecionado.",IF(OR(AND(ISNUMBER(SEARCH("comunic",LOWER($B1736))),LEFT($E1736,3)&lt;&gt;"4.4"),AND(ISNUMBER(SEARCH("monitor",LOWER($B1736))),NOT(OR(LEFT($E1736,3)="1.5",LEFT($E1736,3)="2.5")))),"Revise a classificação do item conforme as regras de preenchimento.",IF(AND($B1736&lt;&gt;"",OR(ISNUMBER(SEARCH("outro",LOWER($B1736))),ISNUMBER(SEARCH("divers",LOWER($B1736))),ISNUMBER(SEARCH("kit",LOWER($B1736))),ISNUMBER(SEARCH("ferrament",LOWER($B1736))),ISNUMBER(SEARCH("epi",LOWER($B1736)))),NOT(OR($Z1736&lt;&gt;"",$AA1736&lt;&gt;""))),"Descrição muito genérica: detalhe melhor o item e registre o racional no memorial ou em anexo.",IF(AND($Y1736=0,$B1736&lt;&gt;"",OR($G1736&lt;&gt;"",$H1736&lt;&gt;"",$J1736&lt;&gt;"",$K1736&lt;&gt;"",$M1736&lt;&gt;"",$N1736&lt;&gt;"",$P1736&lt;&gt;"",$Q1736&lt;&gt;"",$S1736&lt;&gt;"",$T1736&lt;&gt;"",$V1736&lt;&gt;"",$W1736&lt;&gt;"")),"O item possui dados lançados, mas o total está zerado. Revise os valores informados.","")))))))))))))))</f>
        <v/>
      </c>
    </row>
    <row r="1737" spans="1:35" ht="14.25" customHeight="1" x14ac:dyDescent="0.25">
      <c r="A1737" s="57" t="str">
        <f t="shared" si="338"/>
        <v/>
      </c>
      <c r="B1737" s="61"/>
      <c r="C1737" s="61"/>
      <c r="D1737" s="58"/>
      <c r="E1737" s="61"/>
      <c r="F1737" s="61"/>
      <c r="G1737" s="272"/>
      <c r="H1737" s="62"/>
      <c r="I1737" s="273">
        <f t="shared" si="339"/>
        <v>0</v>
      </c>
      <c r="J1737" s="272"/>
      <c r="K1737" s="62"/>
      <c r="L1737" s="270">
        <f t="shared" si="340"/>
        <v>0</v>
      </c>
      <c r="M1737" s="272"/>
      <c r="N1737" s="62"/>
      <c r="O1737" s="270">
        <f t="shared" si="341"/>
        <v>0</v>
      </c>
      <c r="P1737" s="272"/>
      <c r="Q1737" s="62"/>
      <c r="R1737" s="271">
        <f t="shared" si="342"/>
        <v>0</v>
      </c>
      <c r="S1737" s="272"/>
      <c r="T1737" s="62"/>
      <c r="U1737" s="270">
        <f t="shared" si="343"/>
        <v>0</v>
      </c>
      <c r="V1737" s="272"/>
      <c r="W1737" s="62"/>
      <c r="X1737" s="270">
        <f t="shared" si="344"/>
        <v>0</v>
      </c>
      <c r="Y1737" s="270">
        <f t="shared" si="345"/>
        <v>0</v>
      </c>
      <c r="Z1737" s="61"/>
      <c r="AA1737" s="61"/>
      <c r="AB1737" s="60" t="str">
        <f t="shared" si="346"/>
        <v/>
      </c>
      <c r="AC1737" s="21" t="b">
        <f t="shared" si="347"/>
        <v>0</v>
      </c>
      <c r="AD1737" s="21" t="b">
        <f t="shared" si="348"/>
        <v>0</v>
      </c>
      <c r="AE1737" s="21" t="b">
        <f t="shared" si="349"/>
        <v>0</v>
      </c>
      <c r="AF1737" s="21" t="b">
        <f ca="1">OR(AND($AC1737,NOT($AD1737)),AND($AC1737,OR(AND($G1737="",$H1737&lt;&gt;""),AND($G1737&lt;&gt;"",$H1737=""),AND($J1737="",$K1737&lt;&gt;""),AND($J1737&lt;&gt;"",$K1737=""),AND($M1737="",$N1737&lt;&gt;""),AND($M1737&lt;&gt;"",$N1737=""),AND($P1737="",$Q1737&lt;&gt;""),AND($P1737&lt;&gt;"",$Q1737=""),AND($S1737="",$T1737&lt;&gt;""),AND($S1737&lt;&gt;"",$T1737=""),AND($V1737="",$W1737&lt;&gt;""),AND($V1737&lt;&gt;"",$W1737=""))),AND($C1737&lt;&gt;"",$E1737&lt;&gt;"",LEFT(TRIM($C1737),1)&lt;&gt;LEFT(TRIM($E1737),1)),IF(OR($E1737="",$F1737=""),FALSE(),IFERROR(COUNTIF(INDIRECT("UNITS_"&amp;SUBSTITUTE(LEFT($E1737,FIND(" ",$E1737&amp;" ")-1),".","_")),$F1737)=0,TRUE())),AND($B1737&lt;&gt;"",OR(ISNUMBER(SEARCH("outro",LOWER($B1737))),ISNUMBER(SEARCH("divers",LOWER($B1737))),ISNUMBER(SEARCH("etc",LOWER($B1737))))),OR(AND(ISNUMBER(SEARCH("comunic",LOWER($B1737))),LEFT($E1737,3)&lt;&gt;"4.4"),AND(ISNUMBER(SEARCH("monitor",LOWER($B1737))),NOT(OR(LEFT($E1737,3)="1.5",LEFT($E1737,3)="2.5")))),AND($B1737&lt;&gt;"",OR(LEFT($C1737,1)="1",LEFT($C1737,1)="2"),$D1737=""),AND($D1737&lt;&gt;"",NOT(OR(LEFT($C1737,1)="1",LEFT($C1737,1)="2"))),AND($D1737&lt;&gt;"",COUNTIF(' PROJETO'!$B$14:$B$16,$D1737)=0),IF($D1737="",FALSE(),IF(COUNTIF(' PROJETO'!$B$14:$B$16,$D1737)=0,FALSE(),IFERROR(INDEX(' PROJETO'!$C$14:$C$16,MATCH($D1737,' PROJETO'!$B$14:$B$16,0))&lt;&gt;"Sim",FALSE()))))</f>
        <v>0</v>
      </c>
      <c r="AG1737" s="21" t="b">
        <f>AND($AC1737,$Y1737&gt;'CONFG.  LISTAS'!$F$4,$Z1737="",$AA1737="")</f>
        <v>0</v>
      </c>
      <c r="AH1737" s="21" t="str">
        <f t="shared" si="350"/>
        <v/>
      </c>
      <c r="AI1737" s="43" t="str">
        <f ca="1">IF(NOT($AC1737),"",IF(OR($B1737="",$C1737="",$E1737="",$F1737=""),"Preencha descrição, categoria, tipo e unidade.",IF(AND($B1737&lt;&gt;"",OR(LEFT($C1737,1)="1",LEFT($C1737,1)="2"),$D1737=""),"Informe a prática de restauração para itens diretos.",IF(AND($D1737&lt;&gt;"",NOT(OR(LEFT($C1737,1)="1",LEFT($C1737,1)="2"))),"Custos indiretos não devem pertencer a uma prática específica.",IF(AND($D1737&lt;&gt;"",COUNTIF(' PROJETO'!$B$14:$B$16,$D1737)=0),"Prática de restauração inválida ou não cadastrada.",IF(IF($D1737="",FALSE(),IF(COUNTIF(' PROJETO'!$B$14:$B$16,$D1737)=0,FALSE(),IFERROR(INDEX(' PROJETO'!$C$14:$C$16,MATCH($D1737,' PROJETO'!$B$14:$B$16,0))&lt;&gt;"Sim",FALSE()))),"A prática informada no item não foi selecionada na aba Projeto.",IF(AND(MAX($I1737,$L1737,$O1737,$R1737,$U1737,$X1737)&gt;'CONFG.  LISTAS'!$F$4,NOT(OR($Z1737&lt;&gt;"",$AA1737&lt;&gt;""))),"Memorial de cálculo ou anexo obrigatório não informado para item acima do limite.",IF(OR(AND($G1737&lt;&gt;"",$H1737&lt;&gt;"",OR($G1737&lt;=0,$H1737&lt;=0)),AND($J1737&lt;&gt;"",$K1737&lt;&gt;"",OR($J1737&lt;=0,$K1737&lt;=0)),AND($M1737&lt;&gt;"",$N1737&lt;&gt;"",OR($M1737&lt;=0,$N1737&lt;=0)),AND($P1737&lt;&gt;"",$Q1737&lt;&gt;"",OR($P1737&lt;=0,$Q1737&lt;=0)),AND($S1737&lt;&gt;"",$T1737&lt;&gt;"",OR($S1737&lt;=0,$T1737&lt;=0)),AND($V1737&lt;&gt;"",$W1737&lt;&gt;"",OR($V1737&lt;=0,$W1737&lt;=0))),"Revise os valores informados: valor unitário e quantidade devem ser maiores que zero.",IF(OR(AND($G1737="",$H1737&lt;&gt;""),AND($G1737&lt;&gt;"",$H1737=""),AND($J1737="",$K1737&lt;&gt;""),AND($J1737&lt;&gt;"",$K1737=""),AND($M1737="",$N1737&lt;&gt;""),AND($M1737&lt;&gt;"",$N1737=""),AND($P1737="",$Q1737&lt;&gt;""),AND($P1737&lt;&gt;"",$Q1737=""),AND($S1737="",$T1737&lt;&gt;""),AND($S1737&lt;&gt;"",$T1737=""),AND($V1737="",$W1737&lt;&gt;""),AND($V1737&lt;&gt;"",$W1737="")),"Há ano preenchido parcialmente: "&amp;TRIM(IF(AND($G1737="",$H1737&lt;&gt;""),"Ano 1 (falta valor unitário); ","")&amp;IF(AND($G1737&lt;&gt;"",$H1737=""),"Ano 1 (falta quantidade); ","")&amp;IF(AND($J1737="",$K1737&lt;&gt;""),"Ano 2 (falta valor unitário); ","")&amp;IF(AND($J1737&lt;&gt;"",$K1737=""),"Ano 2 (falta quantidade); ","")&amp;IF(AND($M1737="",$N1737&lt;&gt;""),"Ano 3 (falta valor unitário); ","")&amp;IF(AND($M1737&lt;&gt;"",$N1737=""),"Ano 3 (falta quantidade); ","")&amp;IF(AND($P1737="",$Q1737&lt;&gt;""),"Ano 4 (falta valor unitário); ","")&amp;IF(AND($P1737&lt;&gt;"",$Q1737=""),"Ano 4 (falta quantidade); ","")&amp;IF(AND($S1737="",$T1737&lt;&gt;""),"Ano 5 (falta valor unitário); ","")&amp;IF(AND($S1737&lt;&gt;"",$T1737=""),"Ano 5 (falta quantidade); ","")&amp;IF(AND($V1737="",$W1737&lt;&gt;""),"Ano 6 (falta valor unitário); ","")&amp;IF(AND($V1737&lt;&gt;"",$W1737=""),"Ano 6 (falta quantidade); ","")), IF(NOT(OR(AND($G1737&lt;&gt;"",$H1737&lt;&gt;""),AND($J1737&lt;&gt;"",$K1737&lt;&gt;""),AND($M1737&lt;&gt;"",$N1737&lt;&gt;""),AND($P1737&lt;&gt;"",$Q1737&lt;&gt;""),AND($S1737&lt;&gt;"",$T1737&lt;&gt;""),AND($V1737&lt;&gt;"",$W1737&lt;&gt;""))),"Informe pelo menos um ano completo com valor unitário e quantidade.",IF(AND($C1737&lt;&gt;"",$E1737&lt;&gt;"",LEFT(TRIM($C1737),1)&lt;&gt;LEFT(TRIM($E1737),1)),"Categoria e tipo estão incompatíveis.",IF(IF(OR($E1737="",$F1737=""),FALSE(),IFERROR(COUNTIF(INDIRECT("UNITS_"&amp;SUBSTITUTE(LEFT($E1737,FIND(" ",$E1737&amp;" ")-1),".","_")),$F1737)=0,TRUE())),"Unidade incompatível com o tipo selecionado.",IF(OR(AND(ISNUMBER(SEARCH("comunic",LOWER($B1737))),LEFT($E1737,3)&lt;&gt;"4.4"),AND(ISNUMBER(SEARCH("monitor",LOWER($B1737))),NOT(OR(LEFT($E1737,3)="1.5",LEFT($E1737,3)="2.5")))),"Revise a classificação do item conforme as regras de preenchimento.",IF(AND($B1737&lt;&gt;"",OR(ISNUMBER(SEARCH("outro",LOWER($B1737))),ISNUMBER(SEARCH("divers",LOWER($B1737))),ISNUMBER(SEARCH("kit",LOWER($B1737))),ISNUMBER(SEARCH("ferrament",LOWER($B1737))),ISNUMBER(SEARCH("epi",LOWER($B1737)))),NOT(OR($Z1737&lt;&gt;"",$AA1737&lt;&gt;""))),"Descrição muito genérica: detalhe melhor o item e registre o racional no memorial ou em anexo.",IF(AND($Y1737=0,$B1737&lt;&gt;"",OR($G1737&lt;&gt;"",$H1737&lt;&gt;"",$J1737&lt;&gt;"",$K1737&lt;&gt;"",$M1737&lt;&gt;"",$N1737&lt;&gt;"",$P1737&lt;&gt;"",$Q1737&lt;&gt;"",$S1737&lt;&gt;"",$T1737&lt;&gt;"",$V1737&lt;&gt;"",$W1737&lt;&gt;"")),"O item possui dados lançados, mas o total está zerado. Revise os valores informados.","")))))))))))))))</f>
        <v/>
      </c>
    </row>
    <row r="1738" spans="1:35" ht="14.25" customHeight="1" x14ac:dyDescent="0.25">
      <c r="A1738" s="57" t="str">
        <f t="shared" ref="A1738:A1801" si="351">AH1738</f>
        <v/>
      </c>
      <c r="B1738" s="58"/>
      <c r="C1738" s="58"/>
      <c r="D1738" s="58"/>
      <c r="E1738" s="58"/>
      <c r="F1738" s="58"/>
      <c r="G1738" s="269"/>
      <c r="H1738" s="59"/>
      <c r="I1738" s="273">
        <f t="shared" ref="I1738:I1801" si="352">IFERROR(G1738*H1738,0)</f>
        <v>0</v>
      </c>
      <c r="J1738" s="269"/>
      <c r="K1738" s="59"/>
      <c r="L1738" s="270">
        <f t="shared" ref="L1738:L1801" si="353">IFERROR(J1738*K1738,0)</f>
        <v>0</v>
      </c>
      <c r="M1738" s="269"/>
      <c r="N1738" s="59"/>
      <c r="O1738" s="270">
        <f t="shared" ref="O1738:O1801" si="354">IFERROR(M1738*N1738,0)</f>
        <v>0</v>
      </c>
      <c r="P1738" s="269"/>
      <c r="Q1738" s="59"/>
      <c r="R1738" s="271">
        <f t="shared" ref="R1738:R1801" si="355">IFERROR(P1738*Q1738,0)</f>
        <v>0</v>
      </c>
      <c r="S1738" s="269"/>
      <c r="T1738" s="59"/>
      <c r="U1738" s="270">
        <f t="shared" ref="U1738:U1801" si="356">IFERROR(S1738*T1738,0)</f>
        <v>0</v>
      </c>
      <c r="V1738" s="269"/>
      <c r="W1738" s="59"/>
      <c r="X1738" s="270">
        <f t="shared" ref="X1738:X1801" si="357">IFERROR(V1738*W1738,0)</f>
        <v>0</v>
      </c>
      <c r="Y1738" s="270">
        <f t="shared" ref="Y1738:Y1801" si="358">SUM(I1738,L1738,O1738,R1738,U1738,X1738)</f>
        <v>0</v>
      </c>
      <c r="Z1738" s="58"/>
      <c r="AA1738" s="58"/>
      <c r="AB1738" s="60" t="str">
        <f t="shared" ref="AB1738:AB1801" si="359">IF($B1738="","",TEXT(ROW()-4,"000"))</f>
        <v/>
      </c>
      <c r="AC1738" s="21" t="b">
        <f t="shared" ref="AC1738:AC1801" si="360">OR(LEN($B1738&amp;"")&gt;0,LEN($C1738&amp;"")&gt;0,LEN($D1738&amp;"")&gt;0,LEN($E1738&amp;"")&gt;0,LEN($F1738&amp;"")&gt;0,LEN($G1738&amp;"")&gt;0,LEN($H1738&amp;"")&gt;0,LEN($J1738&amp;"")&gt;0,LEN($K1738&amp;"")&gt;0,LEN($M1738&amp;"")&gt;0,LEN($N1738&amp;"")&gt;0,LEN($P1738&amp;"")&gt;0,LEN($Q1738&amp;"")&gt;0,LEN($S1738&amp;"")&gt;0,LEN($T1738&amp;"")&gt;0,LEN($V1738&amp;"")&gt;0,LEN($W1738&amp;"")&gt;0,LEN($Z1738&amp;"")&gt;0,LEN($AA1738&amp;"")&gt;0)</f>
        <v>0</v>
      </c>
      <c r="AD1738" s="21" t="b">
        <f t="shared" ref="AD1738:AD1801" si="361">AND($B1738&lt;&gt;"",$C1738&lt;&gt;"",$E1738&lt;&gt;"",$F1738&lt;&gt;"")</f>
        <v>0</v>
      </c>
      <c r="AE1738" s="21" t="b">
        <f t="shared" ref="AE1738:AE1801" si="362">OR(AND($G1738&lt;&gt;"",$H1738&lt;&gt;""),AND($J1738&lt;&gt;"",$K1738&lt;&gt;""),AND($M1738&lt;&gt;"",$N1738&lt;&gt;""),AND($P1738&lt;&gt;"",$Q1738&lt;&gt;""),AND($S1738&lt;&gt;"",$T1738&lt;&gt;""),AND($V1738&lt;&gt;"",$W1738&lt;&gt;""))</f>
        <v>0</v>
      </c>
      <c r="AF1738" s="21" t="b">
        <f ca="1">OR(AND($AC1738,NOT($AD1738)),AND($AC1738,OR(AND($G1738="",$H1738&lt;&gt;""),AND($G1738&lt;&gt;"",$H1738=""),AND($J1738="",$K1738&lt;&gt;""),AND($J1738&lt;&gt;"",$K1738=""),AND($M1738="",$N1738&lt;&gt;""),AND($M1738&lt;&gt;"",$N1738=""),AND($P1738="",$Q1738&lt;&gt;""),AND($P1738&lt;&gt;"",$Q1738=""),AND($S1738="",$T1738&lt;&gt;""),AND($S1738&lt;&gt;"",$T1738=""),AND($V1738="",$W1738&lt;&gt;""),AND($V1738&lt;&gt;"",$W1738=""))),AND($C1738&lt;&gt;"",$E1738&lt;&gt;"",LEFT(TRIM($C1738),1)&lt;&gt;LEFT(TRIM($E1738),1)),IF(OR($E1738="",$F1738=""),FALSE(),IFERROR(COUNTIF(INDIRECT("UNITS_"&amp;SUBSTITUTE(LEFT($E1738,FIND(" ",$E1738&amp;" ")-1),".","_")),$F1738)=0,TRUE())),AND($B1738&lt;&gt;"",OR(ISNUMBER(SEARCH("outro",LOWER($B1738))),ISNUMBER(SEARCH("divers",LOWER($B1738))),ISNUMBER(SEARCH("etc",LOWER($B1738))))),OR(AND(ISNUMBER(SEARCH("comunic",LOWER($B1738))),LEFT($E1738,3)&lt;&gt;"4.4"),AND(ISNUMBER(SEARCH("monitor",LOWER($B1738))),NOT(OR(LEFT($E1738,3)="1.5",LEFT($E1738,3)="2.5")))),AND($B1738&lt;&gt;"",OR(LEFT($C1738,1)="1",LEFT($C1738,1)="2"),$D1738=""),AND($D1738&lt;&gt;"",NOT(OR(LEFT($C1738,1)="1",LEFT($C1738,1)="2"))),AND($D1738&lt;&gt;"",COUNTIF(' PROJETO'!$B$14:$B$16,$D1738)=0),IF($D1738="",FALSE(),IF(COUNTIF(' PROJETO'!$B$14:$B$16,$D1738)=0,FALSE(),IFERROR(INDEX(' PROJETO'!$C$14:$C$16,MATCH($D1738,' PROJETO'!$B$14:$B$16,0))&lt;&gt;"Sim",FALSE()))))</f>
        <v>0</v>
      </c>
      <c r="AG1738" s="21" t="b">
        <f>AND($AC1738,$Y1738&gt;'CONFG.  LISTAS'!$F$4,$Z1738="",$AA1738="")</f>
        <v>0</v>
      </c>
      <c r="AH1738" s="21" t="str">
        <f t="shared" ref="AH1738:AH1801" si="363">IF(NOT($AC1738),"",IF($AG1738,"⚠",IF(OR(AND($AC1738,NOT($AE1738)),$AF1738),"◔","✓")))</f>
        <v/>
      </c>
      <c r="AI1738" s="43" t="str">
        <f ca="1">IF(NOT($AC1738),"",IF(OR($B1738="",$C1738="",$E1738="",$F1738=""),"Preencha descrição, categoria, tipo e unidade.",IF(AND($B1738&lt;&gt;"",OR(LEFT($C1738,1)="1",LEFT($C1738,1)="2"),$D1738=""),"Informe a prática de restauração para itens diretos.",IF(AND($D1738&lt;&gt;"",NOT(OR(LEFT($C1738,1)="1",LEFT($C1738,1)="2"))),"Custos indiretos não devem pertencer a uma prática específica.",IF(AND($D1738&lt;&gt;"",COUNTIF(' PROJETO'!$B$14:$B$16,$D1738)=0),"Prática de restauração inválida ou não cadastrada.",IF(IF($D1738="",FALSE(),IF(COUNTIF(' PROJETO'!$B$14:$B$16,$D1738)=0,FALSE(),IFERROR(INDEX(' PROJETO'!$C$14:$C$16,MATCH($D1738,' PROJETO'!$B$14:$B$16,0))&lt;&gt;"Sim",FALSE()))),"A prática informada no item não foi selecionada na aba Projeto.",IF(AND(MAX($I1738,$L1738,$O1738,$R1738,$U1738,$X1738)&gt;'CONFG.  LISTAS'!$F$4,NOT(OR($Z1738&lt;&gt;"",$AA1738&lt;&gt;""))),"Memorial de cálculo ou anexo obrigatório não informado para item acima do limite.",IF(OR(AND($G1738&lt;&gt;"",$H1738&lt;&gt;"",OR($G1738&lt;=0,$H1738&lt;=0)),AND($J1738&lt;&gt;"",$K1738&lt;&gt;"",OR($J1738&lt;=0,$K1738&lt;=0)),AND($M1738&lt;&gt;"",$N1738&lt;&gt;"",OR($M1738&lt;=0,$N1738&lt;=0)),AND($P1738&lt;&gt;"",$Q1738&lt;&gt;"",OR($P1738&lt;=0,$Q1738&lt;=0)),AND($S1738&lt;&gt;"",$T1738&lt;&gt;"",OR($S1738&lt;=0,$T1738&lt;=0)),AND($V1738&lt;&gt;"",$W1738&lt;&gt;"",OR($V1738&lt;=0,$W1738&lt;=0))),"Revise os valores informados: valor unitário e quantidade devem ser maiores que zero.",IF(OR(AND($G1738="",$H1738&lt;&gt;""),AND($G1738&lt;&gt;"",$H1738=""),AND($J1738="",$K1738&lt;&gt;""),AND($J1738&lt;&gt;"",$K1738=""),AND($M1738="",$N1738&lt;&gt;""),AND($M1738&lt;&gt;"",$N1738=""),AND($P1738="",$Q1738&lt;&gt;""),AND($P1738&lt;&gt;"",$Q1738=""),AND($S1738="",$T1738&lt;&gt;""),AND($S1738&lt;&gt;"",$T1738=""),AND($V1738="",$W1738&lt;&gt;""),AND($V1738&lt;&gt;"",$W1738="")),"Há ano preenchido parcialmente: "&amp;TRIM(IF(AND($G1738="",$H1738&lt;&gt;""),"Ano 1 (falta valor unitário); ","")&amp;IF(AND($G1738&lt;&gt;"",$H1738=""),"Ano 1 (falta quantidade); ","")&amp;IF(AND($J1738="",$K1738&lt;&gt;""),"Ano 2 (falta valor unitário); ","")&amp;IF(AND($J1738&lt;&gt;"",$K1738=""),"Ano 2 (falta quantidade); ","")&amp;IF(AND($M1738="",$N1738&lt;&gt;""),"Ano 3 (falta valor unitário); ","")&amp;IF(AND($M1738&lt;&gt;"",$N1738=""),"Ano 3 (falta quantidade); ","")&amp;IF(AND($P1738="",$Q1738&lt;&gt;""),"Ano 4 (falta valor unitário); ","")&amp;IF(AND($P1738&lt;&gt;"",$Q1738=""),"Ano 4 (falta quantidade); ","")&amp;IF(AND($S1738="",$T1738&lt;&gt;""),"Ano 5 (falta valor unitário); ","")&amp;IF(AND($S1738&lt;&gt;"",$T1738=""),"Ano 5 (falta quantidade); ","")&amp;IF(AND($V1738="",$W1738&lt;&gt;""),"Ano 6 (falta valor unitário); ","")&amp;IF(AND($V1738&lt;&gt;"",$W1738=""),"Ano 6 (falta quantidade); ","")), IF(NOT(OR(AND($G1738&lt;&gt;"",$H1738&lt;&gt;""),AND($J1738&lt;&gt;"",$K1738&lt;&gt;""),AND($M1738&lt;&gt;"",$N1738&lt;&gt;""),AND($P1738&lt;&gt;"",$Q1738&lt;&gt;""),AND($S1738&lt;&gt;"",$T1738&lt;&gt;""),AND($V1738&lt;&gt;"",$W1738&lt;&gt;""))),"Informe pelo menos um ano completo com valor unitário e quantidade.",IF(AND($C1738&lt;&gt;"",$E1738&lt;&gt;"",LEFT(TRIM($C1738),1)&lt;&gt;LEFT(TRIM($E1738),1)),"Categoria e tipo estão incompatíveis.",IF(IF(OR($E1738="",$F1738=""),FALSE(),IFERROR(COUNTIF(INDIRECT("UNITS_"&amp;SUBSTITUTE(LEFT($E1738,FIND(" ",$E1738&amp;" ")-1),".","_")),$F1738)=0,TRUE())),"Unidade incompatível com o tipo selecionado.",IF(OR(AND(ISNUMBER(SEARCH("comunic",LOWER($B1738))),LEFT($E1738,3)&lt;&gt;"4.4"),AND(ISNUMBER(SEARCH("monitor",LOWER($B1738))),NOT(OR(LEFT($E1738,3)="1.5",LEFT($E1738,3)="2.5")))),"Revise a classificação do item conforme as regras de preenchimento.",IF(AND($B1738&lt;&gt;"",OR(ISNUMBER(SEARCH("outro",LOWER($B1738))),ISNUMBER(SEARCH("divers",LOWER($B1738))),ISNUMBER(SEARCH("kit",LOWER($B1738))),ISNUMBER(SEARCH("ferrament",LOWER($B1738))),ISNUMBER(SEARCH("epi",LOWER($B1738)))),NOT(OR($Z1738&lt;&gt;"",$AA1738&lt;&gt;""))),"Descrição muito genérica: detalhe melhor o item e registre o racional no memorial ou em anexo.",IF(AND($Y1738=0,$B1738&lt;&gt;"",OR($G1738&lt;&gt;"",$H1738&lt;&gt;"",$J1738&lt;&gt;"",$K1738&lt;&gt;"",$M1738&lt;&gt;"",$N1738&lt;&gt;"",$P1738&lt;&gt;"",$Q1738&lt;&gt;"",$S1738&lt;&gt;"",$T1738&lt;&gt;"",$V1738&lt;&gt;"",$W1738&lt;&gt;"")),"O item possui dados lançados, mas o total está zerado. Revise os valores informados.","")))))))))))))))</f>
        <v/>
      </c>
    </row>
    <row r="1739" spans="1:35" ht="14.25" customHeight="1" x14ac:dyDescent="0.25">
      <c r="A1739" s="57" t="str">
        <f t="shared" si="351"/>
        <v/>
      </c>
      <c r="B1739" s="61"/>
      <c r="C1739" s="61"/>
      <c r="D1739" s="58"/>
      <c r="E1739" s="61"/>
      <c r="F1739" s="61"/>
      <c r="G1739" s="272"/>
      <c r="H1739" s="62"/>
      <c r="I1739" s="273">
        <f t="shared" si="352"/>
        <v>0</v>
      </c>
      <c r="J1739" s="272"/>
      <c r="K1739" s="62"/>
      <c r="L1739" s="270">
        <f t="shared" si="353"/>
        <v>0</v>
      </c>
      <c r="M1739" s="272"/>
      <c r="N1739" s="62"/>
      <c r="O1739" s="270">
        <f t="shared" si="354"/>
        <v>0</v>
      </c>
      <c r="P1739" s="272"/>
      <c r="Q1739" s="62"/>
      <c r="R1739" s="271">
        <f t="shared" si="355"/>
        <v>0</v>
      </c>
      <c r="S1739" s="272"/>
      <c r="T1739" s="62"/>
      <c r="U1739" s="270">
        <f t="shared" si="356"/>
        <v>0</v>
      </c>
      <c r="V1739" s="272"/>
      <c r="W1739" s="62"/>
      <c r="X1739" s="270">
        <f t="shared" si="357"/>
        <v>0</v>
      </c>
      <c r="Y1739" s="270">
        <f t="shared" si="358"/>
        <v>0</v>
      </c>
      <c r="Z1739" s="61"/>
      <c r="AA1739" s="61"/>
      <c r="AB1739" s="60" t="str">
        <f t="shared" si="359"/>
        <v/>
      </c>
      <c r="AC1739" s="21" t="b">
        <f t="shared" si="360"/>
        <v>0</v>
      </c>
      <c r="AD1739" s="21" t="b">
        <f t="shared" si="361"/>
        <v>0</v>
      </c>
      <c r="AE1739" s="21" t="b">
        <f t="shared" si="362"/>
        <v>0</v>
      </c>
      <c r="AF1739" s="21" t="b">
        <f ca="1">OR(AND($AC1739,NOT($AD1739)),AND($AC1739,OR(AND($G1739="",$H1739&lt;&gt;""),AND($G1739&lt;&gt;"",$H1739=""),AND($J1739="",$K1739&lt;&gt;""),AND($J1739&lt;&gt;"",$K1739=""),AND($M1739="",$N1739&lt;&gt;""),AND($M1739&lt;&gt;"",$N1739=""),AND($P1739="",$Q1739&lt;&gt;""),AND($P1739&lt;&gt;"",$Q1739=""),AND($S1739="",$T1739&lt;&gt;""),AND($S1739&lt;&gt;"",$T1739=""),AND($V1739="",$W1739&lt;&gt;""),AND($V1739&lt;&gt;"",$W1739=""))),AND($C1739&lt;&gt;"",$E1739&lt;&gt;"",LEFT(TRIM($C1739),1)&lt;&gt;LEFT(TRIM($E1739),1)),IF(OR($E1739="",$F1739=""),FALSE(),IFERROR(COUNTIF(INDIRECT("UNITS_"&amp;SUBSTITUTE(LEFT($E1739,FIND(" ",$E1739&amp;" ")-1),".","_")),$F1739)=0,TRUE())),AND($B1739&lt;&gt;"",OR(ISNUMBER(SEARCH("outro",LOWER($B1739))),ISNUMBER(SEARCH("divers",LOWER($B1739))),ISNUMBER(SEARCH("etc",LOWER($B1739))))),OR(AND(ISNUMBER(SEARCH("comunic",LOWER($B1739))),LEFT($E1739,3)&lt;&gt;"4.4"),AND(ISNUMBER(SEARCH("monitor",LOWER($B1739))),NOT(OR(LEFT($E1739,3)="1.5",LEFT($E1739,3)="2.5")))),AND($B1739&lt;&gt;"",OR(LEFT($C1739,1)="1",LEFT($C1739,1)="2"),$D1739=""),AND($D1739&lt;&gt;"",NOT(OR(LEFT($C1739,1)="1",LEFT($C1739,1)="2"))),AND($D1739&lt;&gt;"",COUNTIF(' PROJETO'!$B$14:$B$16,$D1739)=0),IF($D1739="",FALSE(),IF(COUNTIF(' PROJETO'!$B$14:$B$16,$D1739)=0,FALSE(),IFERROR(INDEX(' PROJETO'!$C$14:$C$16,MATCH($D1739,' PROJETO'!$B$14:$B$16,0))&lt;&gt;"Sim",FALSE()))))</f>
        <v>0</v>
      </c>
      <c r="AG1739" s="21" t="b">
        <f>AND($AC1739,$Y1739&gt;'CONFG.  LISTAS'!$F$4,$Z1739="",$AA1739="")</f>
        <v>0</v>
      </c>
      <c r="AH1739" s="21" t="str">
        <f t="shared" si="363"/>
        <v/>
      </c>
      <c r="AI1739" s="43" t="str">
        <f ca="1">IF(NOT($AC1739),"",IF(OR($B1739="",$C1739="",$E1739="",$F1739=""),"Preencha descrição, categoria, tipo e unidade.",IF(AND($B1739&lt;&gt;"",OR(LEFT($C1739,1)="1",LEFT($C1739,1)="2"),$D1739=""),"Informe a prática de restauração para itens diretos.",IF(AND($D1739&lt;&gt;"",NOT(OR(LEFT($C1739,1)="1",LEFT($C1739,1)="2"))),"Custos indiretos não devem pertencer a uma prática específica.",IF(AND($D1739&lt;&gt;"",COUNTIF(' PROJETO'!$B$14:$B$16,$D1739)=0),"Prática de restauração inválida ou não cadastrada.",IF(IF($D1739="",FALSE(),IF(COUNTIF(' PROJETO'!$B$14:$B$16,$D1739)=0,FALSE(),IFERROR(INDEX(' PROJETO'!$C$14:$C$16,MATCH($D1739,' PROJETO'!$B$14:$B$16,0))&lt;&gt;"Sim",FALSE()))),"A prática informada no item não foi selecionada na aba Projeto.",IF(AND(MAX($I1739,$L1739,$O1739,$R1739,$U1739,$X1739)&gt;'CONFG.  LISTAS'!$F$4,NOT(OR($Z1739&lt;&gt;"",$AA1739&lt;&gt;""))),"Memorial de cálculo ou anexo obrigatório não informado para item acima do limite.",IF(OR(AND($G1739&lt;&gt;"",$H1739&lt;&gt;"",OR($G1739&lt;=0,$H1739&lt;=0)),AND($J1739&lt;&gt;"",$K1739&lt;&gt;"",OR($J1739&lt;=0,$K1739&lt;=0)),AND($M1739&lt;&gt;"",$N1739&lt;&gt;"",OR($M1739&lt;=0,$N1739&lt;=0)),AND($P1739&lt;&gt;"",$Q1739&lt;&gt;"",OR($P1739&lt;=0,$Q1739&lt;=0)),AND($S1739&lt;&gt;"",$T1739&lt;&gt;"",OR($S1739&lt;=0,$T1739&lt;=0)),AND($V1739&lt;&gt;"",$W1739&lt;&gt;"",OR($V1739&lt;=0,$W1739&lt;=0))),"Revise os valores informados: valor unitário e quantidade devem ser maiores que zero.",IF(OR(AND($G1739="",$H1739&lt;&gt;""),AND($G1739&lt;&gt;"",$H1739=""),AND($J1739="",$K1739&lt;&gt;""),AND($J1739&lt;&gt;"",$K1739=""),AND($M1739="",$N1739&lt;&gt;""),AND($M1739&lt;&gt;"",$N1739=""),AND($P1739="",$Q1739&lt;&gt;""),AND($P1739&lt;&gt;"",$Q1739=""),AND($S1739="",$T1739&lt;&gt;""),AND($S1739&lt;&gt;"",$T1739=""),AND($V1739="",$W1739&lt;&gt;""),AND($V1739&lt;&gt;"",$W1739="")),"Há ano preenchido parcialmente: "&amp;TRIM(IF(AND($G1739="",$H1739&lt;&gt;""),"Ano 1 (falta valor unitário); ","")&amp;IF(AND($G1739&lt;&gt;"",$H1739=""),"Ano 1 (falta quantidade); ","")&amp;IF(AND($J1739="",$K1739&lt;&gt;""),"Ano 2 (falta valor unitário); ","")&amp;IF(AND($J1739&lt;&gt;"",$K1739=""),"Ano 2 (falta quantidade); ","")&amp;IF(AND($M1739="",$N1739&lt;&gt;""),"Ano 3 (falta valor unitário); ","")&amp;IF(AND($M1739&lt;&gt;"",$N1739=""),"Ano 3 (falta quantidade); ","")&amp;IF(AND($P1739="",$Q1739&lt;&gt;""),"Ano 4 (falta valor unitário); ","")&amp;IF(AND($P1739&lt;&gt;"",$Q1739=""),"Ano 4 (falta quantidade); ","")&amp;IF(AND($S1739="",$T1739&lt;&gt;""),"Ano 5 (falta valor unitário); ","")&amp;IF(AND($S1739&lt;&gt;"",$T1739=""),"Ano 5 (falta quantidade); ","")&amp;IF(AND($V1739="",$W1739&lt;&gt;""),"Ano 6 (falta valor unitário); ","")&amp;IF(AND($V1739&lt;&gt;"",$W1739=""),"Ano 6 (falta quantidade); ","")), IF(NOT(OR(AND($G1739&lt;&gt;"",$H1739&lt;&gt;""),AND($J1739&lt;&gt;"",$K1739&lt;&gt;""),AND($M1739&lt;&gt;"",$N1739&lt;&gt;""),AND($P1739&lt;&gt;"",$Q1739&lt;&gt;""),AND($S1739&lt;&gt;"",$T1739&lt;&gt;""),AND($V1739&lt;&gt;"",$W1739&lt;&gt;""))),"Informe pelo menos um ano completo com valor unitário e quantidade.",IF(AND($C1739&lt;&gt;"",$E1739&lt;&gt;"",LEFT(TRIM($C1739),1)&lt;&gt;LEFT(TRIM($E1739),1)),"Categoria e tipo estão incompatíveis.",IF(IF(OR($E1739="",$F1739=""),FALSE(),IFERROR(COUNTIF(INDIRECT("UNITS_"&amp;SUBSTITUTE(LEFT($E1739,FIND(" ",$E1739&amp;" ")-1),".","_")),$F1739)=0,TRUE())),"Unidade incompatível com o tipo selecionado.",IF(OR(AND(ISNUMBER(SEARCH("comunic",LOWER($B1739))),LEFT($E1739,3)&lt;&gt;"4.4"),AND(ISNUMBER(SEARCH("monitor",LOWER($B1739))),NOT(OR(LEFT($E1739,3)="1.5",LEFT($E1739,3)="2.5")))),"Revise a classificação do item conforme as regras de preenchimento.",IF(AND($B1739&lt;&gt;"",OR(ISNUMBER(SEARCH("outro",LOWER($B1739))),ISNUMBER(SEARCH("divers",LOWER($B1739))),ISNUMBER(SEARCH("kit",LOWER($B1739))),ISNUMBER(SEARCH("ferrament",LOWER($B1739))),ISNUMBER(SEARCH("epi",LOWER($B1739)))),NOT(OR($Z1739&lt;&gt;"",$AA1739&lt;&gt;""))),"Descrição muito genérica: detalhe melhor o item e registre o racional no memorial ou em anexo.",IF(AND($Y1739=0,$B1739&lt;&gt;"",OR($G1739&lt;&gt;"",$H1739&lt;&gt;"",$J1739&lt;&gt;"",$K1739&lt;&gt;"",$M1739&lt;&gt;"",$N1739&lt;&gt;"",$P1739&lt;&gt;"",$Q1739&lt;&gt;"",$S1739&lt;&gt;"",$T1739&lt;&gt;"",$V1739&lt;&gt;"",$W1739&lt;&gt;"")),"O item possui dados lançados, mas o total está zerado. Revise os valores informados.","")))))))))))))))</f>
        <v/>
      </c>
    </row>
    <row r="1740" spans="1:35" ht="14.25" customHeight="1" x14ac:dyDescent="0.25">
      <c r="A1740" s="57" t="str">
        <f t="shared" si="351"/>
        <v/>
      </c>
      <c r="B1740" s="58"/>
      <c r="C1740" s="58"/>
      <c r="D1740" s="58"/>
      <c r="E1740" s="58"/>
      <c r="F1740" s="58"/>
      <c r="G1740" s="269"/>
      <c r="H1740" s="59"/>
      <c r="I1740" s="273">
        <f t="shared" si="352"/>
        <v>0</v>
      </c>
      <c r="J1740" s="269"/>
      <c r="K1740" s="59"/>
      <c r="L1740" s="270">
        <f t="shared" si="353"/>
        <v>0</v>
      </c>
      <c r="M1740" s="269"/>
      <c r="N1740" s="59"/>
      <c r="O1740" s="270">
        <f t="shared" si="354"/>
        <v>0</v>
      </c>
      <c r="P1740" s="269"/>
      <c r="Q1740" s="59"/>
      <c r="R1740" s="271">
        <f t="shared" si="355"/>
        <v>0</v>
      </c>
      <c r="S1740" s="269"/>
      <c r="T1740" s="59"/>
      <c r="U1740" s="270">
        <f t="shared" si="356"/>
        <v>0</v>
      </c>
      <c r="V1740" s="269"/>
      <c r="W1740" s="59"/>
      <c r="X1740" s="270">
        <f t="shared" si="357"/>
        <v>0</v>
      </c>
      <c r="Y1740" s="270">
        <f t="shared" si="358"/>
        <v>0</v>
      </c>
      <c r="Z1740" s="58"/>
      <c r="AA1740" s="58"/>
      <c r="AB1740" s="60" t="str">
        <f t="shared" si="359"/>
        <v/>
      </c>
      <c r="AC1740" s="21" t="b">
        <f t="shared" si="360"/>
        <v>0</v>
      </c>
      <c r="AD1740" s="21" t="b">
        <f t="shared" si="361"/>
        <v>0</v>
      </c>
      <c r="AE1740" s="21" t="b">
        <f t="shared" si="362"/>
        <v>0</v>
      </c>
      <c r="AF1740" s="21" t="b">
        <f ca="1">OR(AND($AC1740,NOT($AD1740)),AND($AC1740,OR(AND($G1740="",$H1740&lt;&gt;""),AND($G1740&lt;&gt;"",$H1740=""),AND($J1740="",$K1740&lt;&gt;""),AND($J1740&lt;&gt;"",$K1740=""),AND($M1740="",$N1740&lt;&gt;""),AND($M1740&lt;&gt;"",$N1740=""),AND($P1740="",$Q1740&lt;&gt;""),AND($P1740&lt;&gt;"",$Q1740=""),AND($S1740="",$T1740&lt;&gt;""),AND($S1740&lt;&gt;"",$T1740=""),AND($V1740="",$W1740&lt;&gt;""),AND($V1740&lt;&gt;"",$W1740=""))),AND($C1740&lt;&gt;"",$E1740&lt;&gt;"",LEFT(TRIM($C1740),1)&lt;&gt;LEFT(TRIM($E1740),1)),IF(OR($E1740="",$F1740=""),FALSE(),IFERROR(COUNTIF(INDIRECT("UNITS_"&amp;SUBSTITUTE(LEFT($E1740,FIND(" ",$E1740&amp;" ")-1),".","_")),$F1740)=0,TRUE())),AND($B1740&lt;&gt;"",OR(ISNUMBER(SEARCH("outro",LOWER($B1740))),ISNUMBER(SEARCH("divers",LOWER($B1740))),ISNUMBER(SEARCH("etc",LOWER($B1740))))),OR(AND(ISNUMBER(SEARCH("comunic",LOWER($B1740))),LEFT($E1740,3)&lt;&gt;"4.4"),AND(ISNUMBER(SEARCH("monitor",LOWER($B1740))),NOT(OR(LEFT($E1740,3)="1.5",LEFT($E1740,3)="2.5")))),AND($B1740&lt;&gt;"",OR(LEFT($C1740,1)="1",LEFT($C1740,1)="2"),$D1740=""),AND($D1740&lt;&gt;"",NOT(OR(LEFT($C1740,1)="1",LEFT($C1740,1)="2"))),AND($D1740&lt;&gt;"",COUNTIF(' PROJETO'!$B$14:$B$16,$D1740)=0),IF($D1740="",FALSE(),IF(COUNTIF(' PROJETO'!$B$14:$B$16,$D1740)=0,FALSE(),IFERROR(INDEX(' PROJETO'!$C$14:$C$16,MATCH($D1740,' PROJETO'!$B$14:$B$16,0))&lt;&gt;"Sim",FALSE()))))</f>
        <v>0</v>
      </c>
      <c r="AG1740" s="21" t="b">
        <f>AND($AC1740,$Y1740&gt;'CONFG.  LISTAS'!$F$4,$Z1740="",$AA1740="")</f>
        <v>0</v>
      </c>
      <c r="AH1740" s="21" t="str">
        <f t="shared" si="363"/>
        <v/>
      </c>
      <c r="AI1740" s="43" t="str">
        <f ca="1">IF(NOT($AC1740),"",IF(OR($B1740="",$C1740="",$E1740="",$F1740=""),"Preencha descrição, categoria, tipo e unidade.",IF(AND($B1740&lt;&gt;"",OR(LEFT($C1740,1)="1",LEFT($C1740,1)="2"),$D1740=""),"Informe a prática de restauração para itens diretos.",IF(AND($D1740&lt;&gt;"",NOT(OR(LEFT($C1740,1)="1",LEFT($C1740,1)="2"))),"Custos indiretos não devem pertencer a uma prática específica.",IF(AND($D1740&lt;&gt;"",COUNTIF(' PROJETO'!$B$14:$B$16,$D1740)=0),"Prática de restauração inválida ou não cadastrada.",IF(IF($D1740="",FALSE(),IF(COUNTIF(' PROJETO'!$B$14:$B$16,$D1740)=0,FALSE(),IFERROR(INDEX(' PROJETO'!$C$14:$C$16,MATCH($D1740,' PROJETO'!$B$14:$B$16,0))&lt;&gt;"Sim",FALSE()))),"A prática informada no item não foi selecionada na aba Projeto.",IF(AND(MAX($I1740,$L1740,$O1740,$R1740,$U1740,$X1740)&gt;'CONFG.  LISTAS'!$F$4,NOT(OR($Z1740&lt;&gt;"",$AA1740&lt;&gt;""))),"Memorial de cálculo ou anexo obrigatório não informado para item acima do limite.",IF(OR(AND($G1740&lt;&gt;"",$H1740&lt;&gt;"",OR($G1740&lt;=0,$H1740&lt;=0)),AND($J1740&lt;&gt;"",$K1740&lt;&gt;"",OR($J1740&lt;=0,$K1740&lt;=0)),AND($M1740&lt;&gt;"",$N1740&lt;&gt;"",OR($M1740&lt;=0,$N1740&lt;=0)),AND($P1740&lt;&gt;"",$Q1740&lt;&gt;"",OR($P1740&lt;=0,$Q1740&lt;=0)),AND($S1740&lt;&gt;"",$T1740&lt;&gt;"",OR($S1740&lt;=0,$T1740&lt;=0)),AND($V1740&lt;&gt;"",$W1740&lt;&gt;"",OR($V1740&lt;=0,$W1740&lt;=0))),"Revise os valores informados: valor unitário e quantidade devem ser maiores que zero.",IF(OR(AND($G1740="",$H1740&lt;&gt;""),AND($G1740&lt;&gt;"",$H1740=""),AND($J1740="",$K1740&lt;&gt;""),AND($J1740&lt;&gt;"",$K1740=""),AND($M1740="",$N1740&lt;&gt;""),AND($M1740&lt;&gt;"",$N1740=""),AND($P1740="",$Q1740&lt;&gt;""),AND($P1740&lt;&gt;"",$Q1740=""),AND($S1740="",$T1740&lt;&gt;""),AND($S1740&lt;&gt;"",$T1740=""),AND($V1740="",$W1740&lt;&gt;""),AND($V1740&lt;&gt;"",$W1740="")),"Há ano preenchido parcialmente: "&amp;TRIM(IF(AND($G1740="",$H1740&lt;&gt;""),"Ano 1 (falta valor unitário); ","")&amp;IF(AND($G1740&lt;&gt;"",$H1740=""),"Ano 1 (falta quantidade); ","")&amp;IF(AND($J1740="",$K1740&lt;&gt;""),"Ano 2 (falta valor unitário); ","")&amp;IF(AND($J1740&lt;&gt;"",$K1740=""),"Ano 2 (falta quantidade); ","")&amp;IF(AND($M1740="",$N1740&lt;&gt;""),"Ano 3 (falta valor unitário); ","")&amp;IF(AND($M1740&lt;&gt;"",$N1740=""),"Ano 3 (falta quantidade); ","")&amp;IF(AND($P1740="",$Q1740&lt;&gt;""),"Ano 4 (falta valor unitário); ","")&amp;IF(AND($P1740&lt;&gt;"",$Q1740=""),"Ano 4 (falta quantidade); ","")&amp;IF(AND($S1740="",$T1740&lt;&gt;""),"Ano 5 (falta valor unitário); ","")&amp;IF(AND($S1740&lt;&gt;"",$T1740=""),"Ano 5 (falta quantidade); ","")&amp;IF(AND($V1740="",$W1740&lt;&gt;""),"Ano 6 (falta valor unitário); ","")&amp;IF(AND($V1740&lt;&gt;"",$W1740=""),"Ano 6 (falta quantidade); ","")), IF(NOT(OR(AND($G1740&lt;&gt;"",$H1740&lt;&gt;""),AND($J1740&lt;&gt;"",$K1740&lt;&gt;""),AND($M1740&lt;&gt;"",$N1740&lt;&gt;""),AND($P1740&lt;&gt;"",$Q1740&lt;&gt;""),AND($S1740&lt;&gt;"",$T1740&lt;&gt;""),AND($V1740&lt;&gt;"",$W1740&lt;&gt;""))),"Informe pelo menos um ano completo com valor unitário e quantidade.",IF(AND($C1740&lt;&gt;"",$E1740&lt;&gt;"",LEFT(TRIM($C1740),1)&lt;&gt;LEFT(TRIM($E1740),1)),"Categoria e tipo estão incompatíveis.",IF(IF(OR($E1740="",$F1740=""),FALSE(),IFERROR(COUNTIF(INDIRECT("UNITS_"&amp;SUBSTITUTE(LEFT($E1740,FIND(" ",$E1740&amp;" ")-1),".","_")),$F1740)=0,TRUE())),"Unidade incompatível com o tipo selecionado.",IF(OR(AND(ISNUMBER(SEARCH("comunic",LOWER($B1740))),LEFT($E1740,3)&lt;&gt;"4.4"),AND(ISNUMBER(SEARCH("monitor",LOWER($B1740))),NOT(OR(LEFT($E1740,3)="1.5",LEFT($E1740,3)="2.5")))),"Revise a classificação do item conforme as regras de preenchimento.",IF(AND($B1740&lt;&gt;"",OR(ISNUMBER(SEARCH("outro",LOWER($B1740))),ISNUMBER(SEARCH("divers",LOWER($B1740))),ISNUMBER(SEARCH("kit",LOWER($B1740))),ISNUMBER(SEARCH("ferrament",LOWER($B1740))),ISNUMBER(SEARCH("epi",LOWER($B1740)))),NOT(OR($Z1740&lt;&gt;"",$AA1740&lt;&gt;""))),"Descrição muito genérica: detalhe melhor o item e registre o racional no memorial ou em anexo.",IF(AND($Y1740=0,$B1740&lt;&gt;"",OR($G1740&lt;&gt;"",$H1740&lt;&gt;"",$J1740&lt;&gt;"",$K1740&lt;&gt;"",$M1740&lt;&gt;"",$N1740&lt;&gt;"",$P1740&lt;&gt;"",$Q1740&lt;&gt;"",$S1740&lt;&gt;"",$T1740&lt;&gt;"",$V1740&lt;&gt;"",$W1740&lt;&gt;"")),"O item possui dados lançados, mas o total está zerado. Revise os valores informados.","")))))))))))))))</f>
        <v/>
      </c>
    </row>
    <row r="1741" spans="1:35" ht="14.25" customHeight="1" x14ac:dyDescent="0.25">
      <c r="A1741" s="57" t="str">
        <f t="shared" si="351"/>
        <v/>
      </c>
      <c r="B1741" s="61"/>
      <c r="C1741" s="61"/>
      <c r="D1741" s="58"/>
      <c r="E1741" s="61"/>
      <c r="F1741" s="61"/>
      <c r="G1741" s="272"/>
      <c r="H1741" s="62"/>
      <c r="I1741" s="273">
        <f t="shared" si="352"/>
        <v>0</v>
      </c>
      <c r="J1741" s="272"/>
      <c r="K1741" s="62"/>
      <c r="L1741" s="270">
        <f t="shared" si="353"/>
        <v>0</v>
      </c>
      <c r="M1741" s="272"/>
      <c r="N1741" s="62"/>
      <c r="O1741" s="270">
        <f t="shared" si="354"/>
        <v>0</v>
      </c>
      <c r="P1741" s="272"/>
      <c r="Q1741" s="62"/>
      <c r="R1741" s="271">
        <f t="shared" si="355"/>
        <v>0</v>
      </c>
      <c r="S1741" s="272"/>
      <c r="T1741" s="62"/>
      <c r="U1741" s="270">
        <f t="shared" si="356"/>
        <v>0</v>
      </c>
      <c r="V1741" s="272"/>
      <c r="W1741" s="62"/>
      <c r="X1741" s="270">
        <f t="shared" si="357"/>
        <v>0</v>
      </c>
      <c r="Y1741" s="270">
        <f t="shared" si="358"/>
        <v>0</v>
      </c>
      <c r="Z1741" s="61"/>
      <c r="AA1741" s="61"/>
      <c r="AB1741" s="60" t="str">
        <f t="shared" si="359"/>
        <v/>
      </c>
      <c r="AC1741" s="21" t="b">
        <f t="shared" si="360"/>
        <v>0</v>
      </c>
      <c r="AD1741" s="21" t="b">
        <f t="shared" si="361"/>
        <v>0</v>
      </c>
      <c r="AE1741" s="21" t="b">
        <f t="shared" si="362"/>
        <v>0</v>
      </c>
      <c r="AF1741" s="21" t="b">
        <f ca="1">OR(AND($AC1741,NOT($AD1741)),AND($AC1741,OR(AND($G1741="",$H1741&lt;&gt;""),AND($G1741&lt;&gt;"",$H1741=""),AND($J1741="",$K1741&lt;&gt;""),AND($J1741&lt;&gt;"",$K1741=""),AND($M1741="",$N1741&lt;&gt;""),AND($M1741&lt;&gt;"",$N1741=""),AND($P1741="",$Q1741&lt;&gt;""),AND($P1741&lt;&gt;"",$Q1741=""),AND($S1741="",$T1741&lt;&gt;""),AND($S1741&lt;&gt;"",$T1741=""),AND($V1741="",$W1741&lt;&gt;""),AND($V1741&lt;&gt;"",$W1741=""))),AND($C1741&lt;&gt;"",$E1741&lt;&gt;"",LEFT(TRIM($C1741),1)&lt;&gt;LEFT(TRIM($E1741),1)),IF(OR($E1741="",$F1741=""),FALSE(),IFERROR(COUNTIF(INDIRECT("UNITS_"&amp;SUBSTITUTE(LEFT($E1741,FIND(" ",$E1741&amp;" ")-1),".","_")),$F1741)=0,TRUE())),AND($B1741&lt;&gt;"",OR(ISNUMBER(SEARCH("outro",LOWER($B1741))),ISNUMBER(SEARCH("divers",LOWER($B1741))),ISNUMBER(SEARCH("etc",LOWER($B1741))))),OR(AND(ISNUMBER(SEARCH("comunic",LOWER($B1741))),LEFT($E1741,3)&lt;&gt;"4.4"),AND(ISNUMBER(SEARCH("monitor",LOWER($B1741))),NOT(OR(LEFT($E1741,3)="1.5",LEFT($E1741,3)="2.5")))),AND($B1741&lt;&gt;"",OR(LEFT($C1741,1)="1",LEFT($C1741,1)="2"),$D1741=""),AND($D1741&lt;&gt;"",NOT(OR(LEFT($C1741,1)="1",LEFT($C1741,1)="2"))),AND($D1741&lt;&gt;"",COUNTIF(' PROJETO'!$B$14:$B$16,$D1741)=0),IF($D1741="",FALSE(),IF(COUNTIF(' PROJETO'!$B$14:$B$16,$D1741)=0,FALSE(),IFERROR(INDEX(' PROJETO'!$C$14:$C$16,MATCH($D1741,' PROJETO'!$B$14:$B$16,0))&lt;&gt;"Sim",FALSE()))))</f>
        <v>0</v>
      </c>
      <c r="AG1741" s="21" t="b">
        <f>AND($AC1741,$Y1741&gt;'CONFG.  LISTAS'!$F$4,$Z1741="",$AA1741="")</f>
        <v>0</v>
      </c>
      <c r="AH1741" s="21" t="str">
        <f t="shared" si="363"/>
        <v/>
      </c>
      <c r="AI1741" s="43" t="str">
        <f ca="1">IF(NOT($AC1741),"",IF(OR($B1741="",$C1741="",$E1741="",$F1741=""),"Preencha descrição, categoria, tipo e unidade.",IF(AND($B1741&lt;&gt;"",OR(LEFT($C1741,1)="1",LEFT($C1741,1)="2"),$D1741=""),"Informe a prática de restauração para itens diretos.",IF(AND($D1741&lt;&gt;"",NOT(OR(LEFT($C1741,1)="1",LEFT($C1741,1)="2"))),"Custos indiretos não devem pertencer a uma prática específica.",IF(AND($D1741&lt;&gt;"",COUNTIF(' PROJETO'!$B$14:$B$16,$D1741)=0),"Prática de restauração inválida ou não cadastrada.",IF(IF($D1741="",FALSE(),IF(COUNTIF(' PROJETO'!$B$14:$B$16,$D1741)=0,FALSE(),IFERROR(INDEX(' PROJETO'!$C$14:$C$16,MATCH($D1741,' PROJETO'!$B$14:$B$16,0))&lt;&gt;"Sim",FALSE()))),"A prática informada no item não foi selecionada na aba Projeto.",IF(AND(MAX($I1741,$L1741,$O1741,$R1741,$U1741,$X1741)&gt;'CONFG.  LISTAS'!$F$4,NOT(OR($Z1741&lt;&gt;"",$AA1741&lt;&gt;""))),"Memorial de cálculo ou anexo obrigatório não informado para item acima do limite.",IF(OR(AND($G1741&lt;&gt;"",$H1741&lt;&gt;"",OR($G1741&lt;=0,$H1741&lt;=0)),AND($J1741&lt;&gt;"",$K1741&lt;&gt;"",OR($J1741&lt;=0,$K1741&lt;=0)),AND($M1741&lt;&gt;"",$N1741&lt;&gt;"",OR($M1741&lt;=0,$N1741&lt;=0)),AND($P1741&lt;&gt;"",$Q1741&lt;&gt;"",OR($P1741&lt;=0,$Q1741&lt;=0)),AND($S1741&lt;&gt;"",$T1741&lt;&gt;"",OR($S1741&lt;=0,$T1741&lt;=0)),AND($V1741&lt;&gt;"",$W1741&lt;&gt;"",OR($V1741&lt;=0,$W1741&lt;=0))),"Revise os valores informados: valor unitário e quantidade devem ser maiores que zero.",IF(OR(AND($G1741="",$H1741&lt;&gt;""),AND($G1741&lt;&gt;"",$H1741=""),AND($J1741="",$K1741&lt;&gt;""),AND($J1741&lt;&gt;"",$K1741=""),AND($M1741="",$N1741&lt;&gt;""),AND($M1741&lt;&gt;"",$N1741=""),AND($P1741="",$Q1741&lt;&gt;""),AND($P1741&lt;&gt;"",$Q1741=""),AND($S1741="",$T1741&lt;&gt;""),AND($S1741&lt;&gt;"",$T1741=""),AND($V1741="",$W1741&lt;&gt;""),AND($V1741&lt;&gt;"",$W1741="")),"Há ano preenchido parcialmente: "&amp;TRIM(IF(AND($G1741="",$H1741&lt;&gt;""),"Ano 1 (falta valor unitário); ","")&amp;IF(AND($G1741&lt;&gt;"",$H1741=""),"Ano 1 (falta quantidade); ","")&amp;IF(AND($J1741="",$K1741&lt;&gt;""),"Ano 2 (falta valor unitário); ","")&amp;IF(AND($J1741&lt;&gt;"",$K1741=""),"Ano 2 (falta quantidade); ","")&amp;IF(AND($M1741="",$N1741&lt;&gt;""),"Ano 3 (falta valor unitário); ","")&amp;IF(AND($M1741&lt;&gt;"",$N1741=""),"Ano 3 (falta quantidade); ","")&amp;IF(AND($P1741="",$Q1741&lt;&gt;""),"Ano 4 (falta valor unitário); ","")&amp;IF(AND($P1741&lt;&gt;"",$Q1741=""),"Ano 4 (falta quantidade); ","")&amp;IF(AND($S1741="",$T1741&lt;&gt;""),"Ano 5 (falta valor unitário); ","")&amp;IF(AND($S1741&lt;&gt;"",$T1741=""),"Ano 5 (falta quantidade); ","")&amp;IF(AND($V1741="",$W1741&lt;&gt;""),"Ano 6 (falta valor unitário); ","")&amp;IF(AND($V1741&lt;&gt;"",$W1741=""),"Ano 6 (falta quantidade); ","")), IF(NOT(OR(AND($G1741&lt;&gt;"",$H1741&lt;&gt;""),AND($J1741&lt;&gt;"",$K1741&lt;&gt;""),AND($M1741&lt;&gt;"",$N1741&lt;&gt;""),AND($P1741&lt;&gt;"",$Q1741&lt;&gt;""),AND($S1741&lt;&gt;"",$T1741&lt;&gt;""),AND($V1741&lt;&gt;"",$W1741&lt;&gt;""))),"Informe pelo menos um ano completo com valor unitário e quantidade.",IF(AND($C1741&lt;&gt;"",$E1741&lt;&gt;"",LEFT(TRIM($C1741),1)&lt;&gt;LEFT(TRIM($E1741),1)),"Categoria e tipo estão incompatíveis.",IF(IF(OR($E1741="",$F1741=""),FALSE(),IFERROR(COUNTIF(INDIRECT("UNITS_"&amp;SUBSTITUTE(LEFT($E1741,FIND(" ",$E1741&amp;" ")-1),".","_")),$F1741)=0,TRUE())),"Unidade incompatível com o tipo selecionado.",IF(OR(AND(ISNUMBER(SEARCH("comunic",LOWER($B1741))),LEFT($E1741,3)&lt;&gt;"4.4"),AND(ISNUMBER(SEARCH("monitor",LOWER($B1741))),NOT(OR(LEFT($E1741,3)="1.5",LEFT($E1741,3)="2.5")))),"Revise a classificação do item conforme as regras de preenchimento.",IF(AND($B1741&lt;&gt;"",OR(ISNUMBER(SEARCH("outro",LOWER($B1741))),ISNUMBER(SEARCH("divers",LOWER($B1741))),ISNUMBER(SEARCH("kit",LOWER($B1741))),ISNUMBER(SEARCH("ferrament",LOWER($B1741))),ISNUMBER(SEARCH("epi",LOWER($B1741)))),NOT(OR($Z1741&lt;&gt;"",$AA1741&lt;&gt;""))),"Descrição muito genérica: detalhe melhor o item e registre o racional no memorial ou em anexo.",IF(AND($Y1741=0,$B1741&lt;&gt;"",OR($G1741&lt;&gt;"",$H1741&lt;&gt;"",$J1741&lt;&gt;"",$K1741&lt;&gt;"",$M1741&lt;&gt;"",$N1741&lt;&gt;"",$P1741&lt;&gt;"",$Q1741&lt;&gt;"",$S1741&lt;&gt;"",$T1741&lt;&gt;"",$V1741&lt;&gt;"",$W1741&lt;&gt;"")),"O item possui dados lançados, mas o total está zerado. Revise os valores informados.","")))))))))))))))</f>
        <v/>
      </c>
    </row>
    <row r="1742" spans="1:35" ht="14.25" customHeight="1" x14ac:dyDescent="0.25">
      <c r="A1742" s="57" t="str">
        <f t="shared" si="351"/>
        <v/>
      </c>
      <c r="B1742" s="58"/>
      <c r="C1742" s="58"/>
      <c r="D1742" s="58"/>
      <c r="E1742" s="58"/>
      <c r="F1742" s="58"/>
      <c r="G1742" s="269"/>
      <c r="H1742" s="59"/>
      <c r="I1742" s="273">
        <f t="shared" si="352"/>
        <v>0</v>
      </c>
      <c r="J1742" s="269"/>
      <c r="K1742" s="59"/>
      <c r="L1742" s="270">
        <f t="shared" si="353"/>
        <v>0</v>
      </c>
      <c r="M1742" s="269"/>
      <c r="N1742" s="59"/>
      <c r="O1742" s="270">
        <f t="shared" si="354"/>
        <v>0</v>
      </c>
      <c r="P1742" s="269"/>
      <c r="Q1742" s="59"/>
      <c r="R1742" s="271">
        <f t="shared" si="355"/>
        <v>0</v>
      </c>
      <c r="S1742" s="269"/>
      <c r="T1742" s="59"/>
      <c r="U1742" s="270">
        <f t="shared" si="356"/>
        <v>0</v>
      </c>
      <c r="V1742" s="269"/>
      <c r="W1742" s="59"/>
      <c r="X1742" s="270">
        <f t="shared" si="357"/>
        <v>0</v>
      </c>
      <c r="Y1742" s="270">
        <f t="shared" si="358"/>
        <v>0</v>
      </c>
      <c r="Z1742" s="58"/>
      <c r="AA1742" s="58"/>
      <c r="AB1742" s="60" t="str">
        <f t="shared" si="359"/>
        <v/>
      </c>
      <c r="AC1742" s="21" t="b">
        <f t="shared" si="360"/>
        <v>0</v>
      </c>
      <c r="AD1742" s="21" t="b">
        <f t="shared" si="361"/>
        <v>0</v>
      </c>
      <c r="AE1742" s="21" t="b">
        <f t="shared" si="362"/>
        <v>0</v>
      </c>
      <c r="AF1742" s="21" t="b">
        <f ca="1">OR(AND($AC1742,NOT($AD1742)),AND($AC1742,OR(AND($G1742="",$H1742&lt;&gt;""),AND($G1742&lt;&gt;"",$H1742=""),AND($J1742="",$K1742&lt;&gt;""),AND($J1742&lt;&gt;"",$K1742=""),AND($M1742="",$N1742&lt;&gt;""),AND($M1742&lt;&gt;"",$N1742=""),AND($P1742="",$Q1742&lt;&gt;""),AND($P1742&lt;&gt;"",$Q1742=""),AND($S1742="",$T1742&lt;&gt;""),AND($S1742&lt;&gt;"",$T1742=""),AND($V1742="",$W1742&lt;&gt;""),AND($V1742&lt;&gt;"",$W1742=""))),AND($C1742&lt;&gt;"",$E1742&lt;&gt;"",LEFT(TRIM($C1742),1)&lt;&gt;LEFT(TRIM($E1742),1)),IF(OR($E1742="",$F1742=""),FALSE(),IFERROR(COUNTIF(INDIRECT("UNITS_"&amp;SUBSTITUTE(LEFT($E1742,FIND(" ",$E1742&amp;" ")-1),".","_")),$F1742)=0,TRUE())),AND($B1742&lt;&gt;"",OR(ISNUMBER(SEARCH("outro",LOWER($B1742))),ISNUMBER(SEARCH("divers",LOWER($B1742))),ISNUMBER(SEARCH("etc",LOWER($B1742))))),OR(AND(ISNUMBER(SEARCH("comunic",LOWER($B1742))),LEFT($E1742,3)&lt;&gt;"4.4"),AND(ISNUMBER(SEARCH("monitor",LOWER($B1742))),NOT(OR(LEFT($E1742,3)="1.5",LEFT($E1742,3)="2.5")))),AND($B1742&lt;&gt;"",OR(LEFT($C1742,1)="1",LEFT($C1742,1)="2"),$D1742=""),AND($D1742&lt;&gt;"",NOT(OR(LEFT($C1742,1)="1",LEFT($C1742,1)="2"))),AND($D1742&lt;&gt;"",COUNTIF(' PROJETO'!$B$14:$B$16,$D1742)=0),IF($D1742="",FALSE(),IF(COUNTIF(' PROJETO'!$B$14:$B$16,$D1742)=0,FALSE(),IFERROR(INDEX(' PROJETO'!$C$14:$C$16,MATCH($D1742,' PROJETO'!$B$14:$B$16,0))&lt;&gt;"Sim",FALSE()))))</f>
        <v>0</v>
      </c>
      <c r="AG1742" s="21" t="b">
        <f>AND($AC1742,$Y1742&gt;'CONFG.  LISTAS'!$F$4,$Z1742="",$AA1742="")</f>
        <v>0</v>
      </c>
      <c r="AH1742" s="21" t="str">
        <f t="shared" si="363"/>
        <v/>
      </c>
      <c r="AI1742" s="43" t="str">
        <f ca="1">IF(NOT($AC1742),"",IF(OR($B1742="",$C1742="",$E1742="",$F1742=""),"Preencha descrição, categoria, tipo e unidade.",IF(AND($B1742&lt;&gt;"",OR(LEFT($C1742,1)="1",LEFT($C1742,1)="2"),$D1742=""),"Informe a prática de restauração para itens diretos.",IF(AND($D1742&lt;&gt;"",NOT(OR(LEFT($C1742,1)="1",LEFT($C1742,1)="2"))),"Custos indiretos não devem pertencer a uma prática específica.",IF(AND($D1742&lt;&gt;"",COUNTIF(' PROJETO'!$B$14:$B$16,$D1742)=0),"Prática de restauração inválida ou não cadastrada.",IF(IF($D1742="",FALSE(),IF(COUNTIF(' PROJETO'!$B$14:$B$16,$D1742)=0,FALSE(),IFERROR(INDEX(' PROJETO'!$C$14:$C$16,MATCH($D1742,' PROJETO'!$B$14:$B$16,0))&lt;&gt;"Sim",FALSE()))),"A prática informada no item não foi selecionada na aba Projeto.",IF(AND(MAX($I1742,$L1742,$O1742,$R1742,$U1742,$X1742)&gt;'CONFG.  LISTAS'!$F$4,NOT(OR($Z1742&lt;&gt;"",$AA1742&lt;&gt;""))),"Memorial de cálculo ou anexo obrigatório não informado para item acima do limite.",IF(OR(AND($G1742&lt;&gt;"",$H1742&lt;&gt;"",OR($G1742&lt;=0,$H1742&lt;=0)),AND($J1742&lt;&gt;"",$K1742&lt;&gt;"",OR($J1742&lt;=0,$K1742&lt;=0)),AND($M1742&lt;&gt;"",$N1742&lt;&gt;"",OR($M1742&lt;=0,$N1742&lt;=0)),AND($P1742&lt;&gt;"",$Q1742&lt;&gt;"",OR($P1742&lt;=0,$Q1742&lt;=0)),AND($S1742&lt;&gt;"",$T1742&lt;&gt;"",OR($S1742&lt;=0,$T1742&lt;=0)),AND($V1742&lt;&gt;"",$W1742&lt;&gt;"",OR($V1742&lt;=0,$W1742&lt;=0))),"Revise os valores informados: valor unitário e quantidade devem ser maiores que zero.",IF(OR(AND($G1742="",$H1742&lt;&gt;""),AND($G1742&lt;&gt;"",$H1742=""),AND($J1742="",$K1742&lt;&gt;""),AND($J1742&lt;&gt;"",$K1742=""),AND($M1742="",$N1742&lt;&gt;""),AND($M1742&lt;&gt;"",$N1742=""),AND($P1742="",$Q1742&lt;&gt;""),AND($P1742&lt;&gt;"",$Q1742=""),AND($S1742="",$T1742&lt;&gt;""),AND($S1742&lt;&gt;"",$T1742=""),AND($V1742="",$W1742&lt;&gt;""),AND($V1742&lt;&gt;"",$W1742="")),"Há ano preenchido parcialmente: "&amp;TRIM(IF(AND($G1742="",$H1742&lt;&gt;""),"Ano 1 (falta valor unitário); ","")&amp;IF(AND($G1742&lt;&gt;"",$H1742=""),"Ano 1 (falta quantidade); ","")&amp;IF(AND($J1742="",$K1742&lt;&gt;""),"Ano 2 (falta valor unitário); ","")&amp;IF(AND($J1742&lt;&gt;"",$K1742=""),"Ano 2 (falta quantidade); ","")&amp;IF(AND($M1742="",$N1742&lt;&gt;""),"Ano 3 (falta valor unitário); ","")&amp;IF(AND($M1742&lt;&gt;"",$N1742=""),"Ano 3 (falta quantidade); ","")&amp;IF(AND($P1742="",$Q1742&lt;&gt;""),"Ano 4 (falta valor unitário); ","")&amp;IF(AND($P1742&lt;&gt;"",$Q1742=""),"Ano 4 (falta quantidade); ","")&amp;IF(AND($S1742="",$T1742&lt;&gt;""),"Ano 5 (falta valor unitário); ","")&amp;IF(AND($S1742&lt;&gt;"",$T1742=""),"Ano 5 (falta quantidade); ","")&amp;IF(AND($V1742="",$W1742&lt;&gt;""),"Ano 6 (falta valor unitário); ","")&amp;IF(AND($V1742&lt;&gt;"",$W1742=""),"Ano 6 (falta quantidade); ","")), IF(NOT(OR(AND($G1742&lt;&gt;"",$H1742&lt;&gt;""),AND($J1742&lt;&gt;"",$K1742&lt;&gt;""),AND($M1742&lt;&gt;"",$N1742&lt;&gt;""),AND($P1742&lt;&gt;"",$Q1742&lt;&gt;""),AND($S1742&lt;&gt;"",$T1742&lt;&gt;""),AND($V1742&lt;&gt;"",$W1742&lt;&gt;""))),"Informe pelo menos um ano completo com valor unitário e quantidade.",IF(AND($C1742&lt;&gt;"",$E1742&lt;&gt;"",LEFT(TRIM($C1742),1)&lt;&gt;LEFT(TRIM($E1742),1)),"Categoria e tipo estão incompatíveis.",IF(IF(OR($E1742="",$F1742=""),FALSE(),IFERROR(COUNTIF(INDIRECT("UNITS_"&amp;SUBSTITUTE(LEFT($E1742,FIND(" ",$E1742&amp;" ")-1),".","_")),$F1742)=0,TRUE())),"Unidade incompatível com o tipo selecionado.",IF(OR(AND(ISNUMBER(SEARCH("comunic",LOWER($B1742))),LEFT($E1742,3)&lt;&gt;"4.4"),AND(ISNUMBER(SEARCH("monitor",LOWER($B1742))),NOT(OR(LEFT($E1742,3)="1.5",LEFT($E1742,3)="2.5")))),"Revise a classificação do item conforme as regras de preenchimento.",IF(AND($B1742&lt;&gt;"",OR(ISNUMBER(SEARCH("outro",LOWER($B1742))),ISNUMBER(SEARCH("divers",LOWER($B1742))),ISNUMBER(SEARCH("kit",LOWER($B1742))),ISNUMBER(SEARCH("ferrament",LOWER($B1742))),ISNUMBER(SEARCH("epi",LOWER($B1742)))),NOT(OR($Z1742&lt;&gt;"",$AA1742&lt;&gt;""))),"Descrição muito genérica: detalhe melhor o item e registre o racional no memorial ou em anexo.",IF(AND($Y1742=0,$B1742&lt;&gt;"",OR($G1742&lt;&gt;"",$H1742&lt;&gt;"",$J1742&lt;&gt;"",$K1742&lt;&gt;"",$M1742&lt;&gt;"",$N1742&lt;&gt;"",$P1742&lt;&gt;"",$Q1742&lt;&gt;"",$S1742&lt;&gt;"",$T1742&lt;&gt;"",$V1742&lt;&gt;"",$W1742&lt;&gt;"")),"O item possui dados lançados, mas o total está zerado. Revise os valores informados.","")))))))))))))))</f>
        <v/>
      </c>
    </row>
    <row r="1743" spans="1:35" ht="14.25" customHeight="1" x14ac:dyDescent="0.25">
      <c r="A1743" s="57" t="str">
        <f t="shared" si="351"/>
        <v/>
      </c>
      <c r="B1743" s="61"/>
      <c r="C1743" s="61"/>
      <c r="D1743" s="58"/>
      <c r="E1743" s="61"/>
      <c r="F1743" s="61"/>
      <c r="G1743" s="272"/>
      <c r="H1743" s="62"/>
      <c r="I1743" s="273">
        <f t="shared" si="352"/>
        <v>0</v>
      </c>
      <c r="J1743" s="272"/>
      <c r="K1743" s="62"/>
      <c r="L1743" s="270">
        <f t="shared" si="353"/>
        <v>0</v>
      </c>
      <c r="M1743" s="272"/>
      <c r="N1743" s="62"/>
      <c r="O1743" s="270">
        <f t="shared" si="354"/>
        <v>0</v>
      </c>
      <c r="P1743" s="272"/>
      <c r="Q1743" s="62"/>
      <c r="R1743" s="271">
        <f t="shared" si="355"/>
        <v>0</v>
      </c>
      <c r="S1743" s="272"/>
      <c r="T1743" s="62"/>
      <c r="U1743" s="270">
        <f t="shared" si="356"/>
        <v>0</v>
      </c>
      <c r="V1743" s="272"/>
      <c r="W1743" s="62"/>
      <c r="X1743" s="270">
        <f t="shared" si="357"/>
        <v>0</v>
      </c>
      <c r="Y1743" s="270">
        <f t="shared" si="358"/>
        <v>0</v>
      </c>
      <c r="Z1743" s="61"/>
      <c r="AA1743" s="61"/>
      <c r="AB1743" s="60" t="str">
        <f t="shared" si="359"/>
        <v/>
      </c>
      <c r="AC1743" s="21" t="b">
        <f t="shared" si="360"/>
        <v>0</v>
      </c>
      <c r="AD1743" s="21" t="b">
        <f t="shared" si="361"/>
        <v>0</v>
      </c>
      <c r="AE1743" s="21" t="b">
        <f t="shared" si="362"/>
        <v>0</v>
      </c>
      <c r="AF1743" s="21" t="b">
        <f ca="1">OR(AND($AC1743,NOT($AD1743)),AND($AC1743,OR(AND($G1743="",$H1743&lt;&gt;""),AND($G1743&lt;&gt;"",$H1743=""),AND($J1743="",$K1743&lt;&gt;""),AND($J1743&lt;&gt;"",$K1743=""),AND($M1743="",$N1743&lt;&gt;""),AND($M1743&lt;&gt;"",$N1743=""),AND($P1743="",$Q1743&lt;&gt;""),AND($P1743&lt;&gt;"",$Q1743=""),AND($S1743="",$T1743&lt;&gt;""),AND($S1743&lt;&gt;"",$T1743=""),AND($V1743="",$W1743&lt;&gt;""),AND($V1743&lt;&gt;"",$W1743=""))),AND($C1743&lt;&gt;"",$E1743&lt;&gt;"",LEFT(TRIM($C1743),1)&lt;&gt;LEFT(TRIM($E1743),1)),IF(OR($E1743="",$F1743=""),FALSE(),IFERROR(COUNTIF(INDIRECT("UNITS_"&amp;SUBSTITUTE(LEFT($E1743,FIND(" ",$E1743&amp;" ")-1),".","_")),$F1743)=0,TRUE())),AND($B1743&lt;&gt;"",OR(ISNUMBER(SEARCH("outro",LOWER($B1743))),ISNUMBER(SEARCH("divers",LOWER($B1743))),ISNUMBER(SEARCH("etc",LOWER($B1743))))),OR(AND(ISNUMBER(SEARCH("comunic",LOWER($B1743))),LEFT($E1743,3)&lt;&gt;"4.4"),AND(ISNUMBER(SEARCH("monitor",LOWER($B1743))),NOT(OR(LEFT($E1743,3)="1.5",LEFT($E1743,3)="2.5")))),AND($B1743&lt;&gt;"",OR(LEFT($C1743,1)="1",LEFT($C1743,1)="2"),$D1743=""),AND($D1743&lt;&gt;"",NOT(OR(LEFT($C1743,1)="1",LEFT($C1743,1)="2"))),AND($D1743&lt;&gt;"",COUNTIF(' PROJETO'!$B$14:$B$16,$D1743)=0),IF($D1743="",FALSE(),IF(COUNTIF(' PROJETO'!$B$14:$B$16,$D1743)=0,FALSE(),IFERROR(INDEX(' PROJETO'!$C$14:$C$16,MATCH($D1743,' PROJETO'!$B$14:$B$16,0))&lt;&gt;"Sim",FALSE()))))</f>
        <v>0</v>
      </c>
      <c r="AG1743" s="21" t="b">
        <f>AND($AC1743,$Y1743&gt;'CONFG.  LISTAS'!$F$4,$Z1743="",$AA1743="")</f>
        <v>0</v>
      </c>
      <c r="AH1743" s="21" t="str">
        <f t="shared" si="363"/>
        <v/>
      </c>
      <c r="AI1743" s="43" t="str">
        <f ca="1">IF(NOT($AC1743),"",IF(OR($B1743="",$C1743="",$E1743="",$F1743=""),"Preencha descrição, categoria, tipo e unidade.",IF(AND($B1743&lt;&gt;"",OR(LEFT($C1743,1)="1",LEFT($C1743,1)="2"),$D1743=""),"Informe a prática de restauração para itens diretos.",IF(AND($D1743&lt;&gt;"",NOT(OR(LEFT($C1743,1)="1",LEFT($C1743,1)="2"))),"Custos indiretos não devem pertencer a uma prática específica.",IF(AND($D1743&lt;&gt;"",COUNTIF(' PROJETO'!$B$14:$B$16,$D1743)=0),"Prática de restauração inválida ou não cadastrada.",IF(IF($D1743="",FALSE(),IF(COUNTIF(' PROJETO'!$B$14:$B$16,$D1743)=0,FALSE(),IFERROR(INDEX(' PROJETO'!$C$14:$C$16,MATCH($D1743,' PROJETO'!$B$14:$B$16,0))&lt;&gt;"Sim",FALSE()))),"A prática informada no item não foi selecionada na aba Projeto.",IF(AND(MAX($I1743,$L1743,$O1743,$R1743,$U1743,$X1743)&gt;'CONFG.  LISTAS'!$F$4,NOT(OR($Z1743&lt;&gt;"",$AA1743&lt;&gt;""))),"Memorial de cálculo ou anexo obrigatório não informado para item acima do limite.",IF(OR(AND($G1743&lt;&gt;"",$H1743&lt;&gt;"",OR($G1743&lt;=0,$H1743&lt;=0)),AND($J1743&lt;&gt;"",$K1743&lt;&gt;"",OR($J1743&lt;=0,$K1743&lt;=0)),AND($M1743&lt;&gt;"",$N1743&lt;&gt;"",OR($M1743&lt;=0,$N1743&lt;=0)),AND($P1743&lt;&gt;"",$Q1743&lt;&gt;"",OR($P1743&lt;=0,$Q1743&lt;=0)),AND($S1743&lt;&gt;"",$T1743&lt;&gt;"",OR($S1743&lt;=0,$T1743&lt;=0)),AND($V1743&lt;&gt;"",$W1743&lt;&gt;"",OR($V1743&lt;=0,$W1743&lt;=0))),"Revise os valores informados: valor unitário e quantidade devem ser maiores que zero.",IF(OR(AND($G1743="",$H1743&lt;&gt;""),AND($G1743&lt;&gt;"",$H1743=""),AND($J1743="",$K1743&lt;&gt;""),AND($J1743&lt;&gt;"",$K1743=""),AND($M1743="",$N1743&lt;&gt;""),AND($M1743&lt;&gt;"",$N1743=""),AND($P1743="",$Q1743&lt;&gt;""),AND($P1743&lt;&gt;"",$Q1743=""),AND($S1743="",$T1743&lt;&gt;""),AND($S1743&lt;&gt;"",$T1743=""),AND($V1743="",$W1743&lt;&gt;""),AND($V1743&lt;&gt;"",$W1743="")),"Há ano preenchido parcialmente: "&amp;TRIM(IF(AND($G1743="",$H1743&lt;&gt;""),"Ano 1 (falta valor unitário); ","")&amp;IF(AND($G1743&lt;&gt;"",$H1743=""),"Ano 1 (falta quantidade); ","")&amp;IF(AND($J1743="",$K1743&lt;&gt;""),"Ano 2 (falta valor unitário); ","")&amp;IF(AND($J1743&lt;&gt;"",$K1743=""),"Ano 2 (falta quantidade); ","")&amp;IF(AND($M1743="",$N1743&lt;&gt;""),"Ano 3 (falta valor unitário); ","")&amp;IF(AND($M1743&lt;&gt;"",$N1743=""),"Ano 3 (falta quantidade); ","")&amp;IF(AND($P1743="",$Q1743&lt;&gt;""),"Ano 4 (falta valor unitário); ","")&amp;IF(AND($P1743&lt;&gt;"",$Q1743=""),"Ano 4 (falta quantidade); ","")&amp;IF(AND($S1743="",$T1743&lt;&gt;""),"Ano 5 (falta valor unitário); ","")&amp;IF(AND($S1743&lt;&gt;"",$T1743=""),"Ano 5 (falta quantidade); ","")&amp;IF(AND($V1743="",$W1743&lt;&gt;""),"Ano 6 (falta valor unitário); ","")&amp;IF(AND($V1743&lt;&gt;"",$W1743=""),"Ano 6 (falta quantidade); ","")), IF(NOT(OR(AND($G1743&lt;&gt;"",$H1743&lt;&gt;""),AND($J1743&lt;&gt;"",$K1743&lt;&gt;""),AND($M1743&lt;&gt;"",$N1743&lt;&gt;""),AND($P1743&lt;&gt;"",$Q1743&lt;&gt;""),AND($S1743&lt;&gt;"",$T1743&lt;&gt;""),AND($V1743&lt;&gt;"",$W1743&lt;&gt;""))),"Informe pelo menos um ano completo com valor unitário e quantidade.",IF(AND($C1743&lt;&gt;"",$E1743&lt;&gt;"",LEFT(TRIM($C1743),1)&lt;&gt;LEFT(TRIM($E1743),1)),"Categoria e tipo estão incompatíveis.",IF(IF(OR($E1743="",$F1743=""),FALSE(),IFERROR(COUNTIF(INDIRECT("UNITS_"&amp;SUBSTITUTE(LEFT($E1743,FIND(" ",$E1743&amp;" ")-1),".","_")),$F1743)=0,TRUE())),"Unidade incompatível com o tipo selecionado.",IF(OR(AND(ISNUMBER(SEARCH("comunic",LOWER($B1743))),LEFT($E1743,3)&lt;&gt;"4.4"),AND(ISNUMBER(SEARCH("monitor",LOWER($B1743))),NOT(OR(LEFT($E1743,3)="1.5",LEFT($E1743,3)="2.5")))),"Revise a classificação do item conforme as regras de preenchimento.",IF(AND($B1743&lt;&gt;"",OR(ISNUMBER(SEARCH("outro",LOWER($B1743))),ISNUMBER(SEARCH("divers",LOWER($B1743))),ISNUMBER(SEARCH("kit",LOWER($B1743))),ISNUMBER(SEARCH("ferrament",LOWER($B1743))),ISNUMBER(SEARCH("epi",LOWER($B1743)))),NOT(OR($Z1743&lt;&gt;"",$AA1743&lt;&gt;""))),"Descrição muito genérica: detalhe melhor o item e registre o racional no memorial ou em anexo.",IF(AND($Y1743=0,$B1743&lt;&gt;"",OR($G1743&lt;&gt;"",$H1743&lt;&gt;"",$J1743&lt;&gt;"",$K1743&lt;&gt;"",$M1743&lt;&gt;"",$N1743&lt;&gt;"",$P1743&lt;&gt;"",$Q1743&lt;&gt;"",$S1743&lt;&gt;"",$T1743&lt;&gt;"",$V1743&lt;&gt;"",$W1743&lt;&gt;"")),"O item possui dados lançados, mas o total está zerado. Revise os valores informados.","")))))))))))))))</f>
        <v/>
      </c>
    </row>
    <row r="1744" spans="1:35" ht="14.25" customHeight="1" x14ac:dyDescent="0.25">
      <c r="A1744" s="57" t="str">
        <f t="shared" si="351"/>
        <v/>
      </c>
      <c r="B1744" s="58"/>
      <c r="C1744" s="58"/>
      <c r="D1744" s="58"/>
      <c r="E1744" s="58"/>
      <c r="F1744" s="58"/>
      <c r="G1744" s="269"/>
      <c r="H1744" s="59"/>
      <c r="I1744" s="273">
        <f t="shared" si="352"/>
        <v>0</v>
      </c>
      <c r="J1744" s="269"/>
      <c r="K1744" s="59"/>
      <c r="L1744" s="270">
        <f t="shared" si="353"/>
        <v>0</v>
      </c>
      <c r="M1744" s="269"/>
      <c r="N1744" s="59"/>
      <c r="O1744" s="270">
        <f t="shared" si="354"/>
        <v>0</v>
      </c>
      <c r="P1744" s="269"/>
      <c r="Q1744" s="59"/>
      <c r="R1744" s="271">
        <f t="shared" si="355"/>
        <v>0</v>
      </c>
      <c r="S1744" s="269"/>
      <c r="T1744" s="59"/>
      <c r="U1744" s="270">
        <f t="shared" si="356"/>
        <v>0</v>
      </c>
      <c r="V1744" s="269"/>
      <c r="W1744" s="59"/>
      <c r="X1744" s="270">
        <f t="shared" si="357"/>
        <v>0</v>
      </c>
      <c r="Y1744" s="270">
        <f t="shared" si="358"/>
        <v>0</v>
      </c>
      <c r="Z1744" s="58"/>
      <c r="AA1744" s="58"/>
      <c r="AB1744" s="60" t="str">
        <f t="shared" si="359"/>
        <v/>
      </c>
      <c r="AC1744" s="21" t="b">
        <f t="shared" si="360"/>
        <v>0</v>
      </c>
      <c r="AD1744" s="21" t="b">
        <f t="shared" si="361"/>
        <v>0</v>
      </c>
      <c r="AE1744" s="21" t="b">
        <f t="shared" si="362"/>
        <v>0</v>
      </c>
      <c r="AF1744" s="21" t="b">
        <f ca="1">OR(AND($AC1744,NOT($AD1744)),AND($AC1744,OR(AND($G1744="",$H1744&lt;&gt;""),AND($G1744&lt;&gt;"",$H1744=""),AND($J1744="",$K1744&lt;&gt;""),AND($J1744&lt;&gt;"",$K1744=""),AND($M1744="",$N1744&lt;&gt;""),AND($M1744&lt;&gt;"",$N1744=""),AND($P1744="",$Q1744&lt;&gt;""),AND($P1744&lt;&gt;"",$Q1744=""),AND($S1744="",$T1744&lt;&gt;""),AND($S1744&lt;&gt;"",$T1744=""),AND($V1744="",$W1744&lt;&gt;""),AND($V1744&lt;&gt;"",$W1744=""))),AND($C1744&lt;&gt;"",$E1744&lt;&gt;"",LEFT(TRIM($C1744),1)&lt;&gt;LEFT(TRIM($E1744),1)),IF(OR($E1744="",$F1744=""),FALSE(),IFERROR(COUNTIF(INDIRECT("UNITS_"&amp;SUBSTITUTE(LEFT($E1744,FIND(" ",$E1744&amp;" ")-1),".","_")),$F1744)=0,TRUE())),AND($B1744&lt;&gt;"",OR(ISNUMBER(SEARCH("outro",LOWER($B1744))),ISNUMBER(SEARCH("divers",LOWER($B1744))),ISNUMBER(SEARCH("etc",LOWER($B1744))))),OR(AND(ISNUMBER(SEARCH("comunic",LOWER($B1744))),LEFT($E1744,3)&lt;&gt;"4.4"),AND(ISNUMBER(SEARCH("monitor",LOWER($B1744))),NOT(OR(LEFT($E1744,3)="1.5",LEFT($E1744,3)="2.5")))),AND($B1744&lt;&gt;"",OR(LEFT($C1744,1)="1",LEFT($C1744,1)="2"),$D1744=""),AND($D1744&lt;&gt;"",NOT(OR(LEFT($C1744,1)="1",LEFT($C1744,1)="2"))),AND($D1744&lt;&gt;"",COUNTIF(' PROJETO'!$B$14:$B$16,$D1744)=0),IF($D1744="",FALSE(),IF(COUNTIF(' PROJETO'!$B$14:$B$16,$D1744)=0,FALSE(),IFERROR(INDEX(' PROJETO'!$C$14:$C$16,MATCH($D1744,' PROJETO'!$B$14:$B$16,0))&lt;&gt;"Sim",FALSE()))))</f>
        <v>0</v>
      </c>
      <c r="AG1744" s="21" t="b">
        <f>AND($AC1744,$Y1744&gt;'CONFG.  LISTAS'!$F$4,$Z1744="",$AA1744="")</f>
        <v>0</v>
      </c>
      <c r="AH1744" s="21" t="str">
        <f t="shared" si="363"/>
        <v/>
      </c>
      <c r="AI1744" s="43" t="str">
        <f ca="1">IF(NOT($AC1744),"",IF(OR($B1744="",$C1744="",$E1744="",$F1744=""),"Preencha descrição, categoria, tipo e unidade.",IF(AND($B1744&lt;&gt;"",OR(LEFT($C1744,1)="1",LEFT($C1744,1)="2"),$D1744=""),"Informe a prática de restauração para itens diretos.",IF(AND($D1744&lt;&gt;"",NOT(OR(LEFT($C1744,1)="1",LEFT($C1744,1)="2"))),"Custos indiretos não devem pertencer a uma prática específica.",IF(AND($D1744&lt;&gt;"",COUNTIF(' PROJETO'!$B$14:$B$16,$D1744)=0),"Prática de restauração inválida ou não cadastrada.",IF(IF($D1744="",FALSE(),IF(COUNTIF(' PROJETO'!$B$14:$B$16,$D1744)=0,FALSE(),IFERROR(INDEX(' PROJETO'!$C$14:$C$16,MATCH($D1744,' PROJETO'!$B$14:$B$16,0))&lt;&gt;"Sim",FALSE()))),"A prática informada no item não foi selecionada na aba Projeto.",IF(AND(MAX($I1744,$L1744,$O1744,$R1744,$U1744,$X1744)&gt;'CONFG.  LISTAS'!$F$4,NOT(OR($Z1744&lt;&gt;"",$AA1744&lt;&gt;""))),"Memorial de cálculo ou anexo obrigatório não informado para item acima do limite.",IF(OR(AND($G1744&lt;&gt;"",$H1744&lt;&gt;"",OR($G1744&lt;=0,$H1744&lt;=0)),AND($J1744&lt;&gt;"",$K1744&lt;&gt;"",OR($J1744&lt;=0,$K1744&lt;=0)),AND($M1744&lt;&gt;"",$N1744&lt;&gt;"",OR($M1744&lt;=0,$N1744&lt;=0)),AND($P1744&lt;&gt;"",$Q1744&lt;&gt;"",OR($P1744&lt;=0,$Q1744&lt;=0)),AND($S1744&lt;&gt;"",$T1744&lt;&gt;"",OR($S1744&lt;=0,$T1744&lt;=0)),AND($V1744&lt;&gt;"",$W1744&lt;&gt;"",OR($V1744&lt;=0,$W1744&lt;=0))),"Revise os valores informados: valor unitário e quantidade devem ser maiores que zero.",IF(OR(AND($G1744="",$H1744&lt;&gt;""),AND($G1744&lt;&gt;"",$H1744=""),AND($J1744="",$K1744&lt;&gt;""),AND($J1744&lt;&gt;"",$K1744=""),AND($M1744="",$N1744&lt;&gt;""),AND($M1744&lt;&gt;"",$N1744=""),AND($P1744="",$Q1744&lt;&gt;""),AND($P1744&lt;&gt;"",$Q1744=""),AND($S1744="",$T1744&lt;&gt;""),AND($S1744&lt;&gt;"",$T1744=""),AND($V1744="",$W1744&lt;&gt;""),AND($V1744&lt;&gt;"",$W1744="")),"Há ano preenchido parcialmente: "&amp;TRIM(IF(AND($G1744="",$H1744&lt;&gt;""),"Ano 1 (falta valor unitário); ","")&amp;IF(AND($G1744&lt;&gt;"",$H1744=""),"Ano 1 (falta quantidade); ","")&amp;IF(AND($J1744="",$K1744&lt;&gt;""),"Ano 2 (falta valor unitário); ","")&amp;IF(AND($J1744&lt;&gt;"",$K1744=""),"Ano 2 (falta quantidade); ","")&amp;IF(AND($M1744="",$N1744&lt;&gt;""),"Ano 3 (falta valor unitário); ","")&amp;IF(AND($M1744&lt;&gt;"",$N1744=""),"Ano 3 (falta quantidade); ","")&amp;IF(AND($P1744="",$Q1744&lt;&gt;""),"Ano 4 (falta valor unitário); ","")&amp;IF(AND($P1744&lt;&gt;"",$Q1744=""),"Ano 4 (falta quantidade); ","")&amp;IF(AND($S1744="",$T1744&lt;&gt;""),"Ano 5 (falta valor unitário); ","")&amp;IF(AND($S1744&lt;&gt;"",$T1744=""),"Ano 5 (falta quantidade); ","")&amp;IF(AND($V1744="",$W1744&lt;&gt;""),"Ano 6 (falta valor unitário); ","")&amp;IF(AND($V1744&lt;&gt;"",$W1744=""),"Ano 6 (falta quantidade); ","")), IF(NOT(OR(AND($G1744&lt;&gt;"",$H1744&lt;&gt;""),AND($J1744&lt;&gt;"",$K1744&lt;&gt;""),AND($M1744&lt;&gt;"",$N1744&lt;&gt;""),AND($P1744&lt;&gt;"",$Q1744&lt;&gt;""),AND($S1744&lt;&gt;"",$T1744&lt;&gt;""),AND($V1744&lt;&gt;"",$W1744&lt;&gt;""))),"Informe pelo menos um ano completo com valor unitário e quantidade.",IF(AND($C1744&lt;&gt;"",$E1744&lt;&gt;"",LEFT(TRIM($C1744),1)&lt;&gt;LEFT(TRIM($E1744),1)),"Categoria e tipo estão incompatíveis.",IF(IF(OR($E1744="",$F1744=""),FALSE(),IFERROR(COUNTIF(INDIRECT("UNITS_"&amp;SUBSTITUTE(LEFT($E1744,FIND(" ",$E1744&amp;" ")-1),".","_")),$F1744)=0,TRUE())),"Unidade incompatível com o tipo selecionado.",IF(OR(AND(ISNUMBER(SEARCH("comunic",LOWER($B1744))),LEFT($E1744,3)&lt;&gt;"4.4"),AND(ISNUMBER(SEARCH("monitor",LOWER($B1744))),NOT(OR(LEFT($E1744,3)="1.5",LEFT($E1744,3)="2.5")))),"Revise a classificação do item conforme as regras de preenchimento.",IF(AND($B1744&lt;&gt;"",OR(ISNUMBER(SEARCH("outro",LOWER($B1744))),ISNUMBER(SEARCH("divers",LOWER($B1744))),ISNUMBER(SEARCH("kit",LOWER($B1744))),ISNUMBER(SEARCH("ferrament",LOWER($B1744))),ISNUMBER(SEARCH("epi",LOWER($B1744)))),NOT(OR($Z1744&lt;&gt;"",$AA1744&lt;&gt;""))),"Descrição muito genérica: detalhe melhor o item e registre o racional no memorial ou em anexo.",IF(AND($Y1744=0,$B1744&lt;&gt;"",OR($G1744&lt;&gt;"",$H1744&lt;&gt;"",$J1744&lt;&gt;"",$K1744&lt;&gt;"",$M1744&lt;&gt;"",$N1744&lt;&gt;"",$P1744&lt;&gt;"",$Q1744&lt;&gt;"",$S1744&lt;&gt;"",$T1744&lt;&gt;"",$V1744&lt;&gt;"",$W1744&lt;&gt;"")),"O item possui dados lançados, mas o total está zerado. Revise os valores informados.","")))))))))))))))</f>
        <v/>
      </c>
    </row>
    <row r="1745" spans="1:35" ht="14.25" customHeight="1" x14ac:dyDescent="0.25">
      <c r="A1745" s="57" t="str">
        <f t="shared" si="351"/>
        <v/>
      </c>
      <c r="B1745" s="61"/>
      <c r="C1745" s="61"/>
      <c r="D1745" s="58"/>
      <c r="E1745" s="61"/>
      <c r="F1745" s="61"/>
      <c r="G1745" s="272"/>
      <c r="H1745" s="62"/>
      <c r="I1745" s="273">
        <f t="shared" si="352"/>
        <v>0</v>
      </c>
      <c r="J1745" s="272"/>
      <c r="K1745" s="62"/>
      <c r="L1745" s="270">
        <f t="shared" si="353"/>
        <v>0</v>
      </c>
      <c r="M1745" s="272"/>
      <c r="N1745" s="62"/>
      <c r="O1745" s="270">
        <f t="shared" si="354"/>
        <v>0</v>
      </c>
      <c r="P1745" s="272"/>
      <c r="Q1745" s="62"/>
      <c r="R1745" s="271">
        <f t="shared" si="355"/>
        <v>0</v>
      </c>
      <c r="S1745" s="272"/>
      <c r="T1745" s="62"/>
      <c r="U1745" s="270">
        <f t="shared" si="356"/>
        <v>0</v>
      </c>
      <c r="V1745" s="272"/>
      <c r="W1745" s="62"/>
      <c r="X1745" s="270">
        <f t="shared" si="357"/>
        <v>0</v>
      </c>
      <c r="Y1745" s="270">
        <f t="shared" si="358"/>
        <v>0</v>
      </c>
      <c r="Z1745" s="61"/>
      <c r="AA1745" s="61"/>
      <c r="AB1745" s="60" t="str">
        <f t="shared" si="359"/>
        <v/>
      </c>
      <c r="AC1745" s="21" t="b">
        <f t="shared" si="360"/>
        <v>0</v>
      </c>
      <c r="AD1745" s="21" t="b">
        <f t="shared" si="361"/>
        <v>0</v>
      </c>
      <c r="AE1745" s="21" t="b">
        <f t="shared" si="362"/>
        <v>0</v>
      </c>
      <c r="AF1745" s="21" t="b">
        <f ca="1">OR(AND($AC1745,NOT($AD1745)),AND($AC1745,OR(AND($G1745="",$H1745&lt;&gt;""),AND($G1745&lt;&gt;"",$H1745=""),AND($J1745="",$K1745&lt;&gt;""),AND($J1745&lt;&gt;"",$K1745=""),AND($M1745="",$N1745&lt;&gt;""),AND($M1745&lt;&gt;"",$N1745=""),AND($P1745="",$Q1745&lt;&gt;""),AND($P1745&lt;&gt;"",$Q1745=""),AND($S1745="",$T1745&lt;&gt;""),AND($S1745&lt;&gt;"",$T1745=""),AND($V1745="",$W1745&lt;&gt;""),AND($V1745&lt;&gt;"",$W1745=""))),AND($C1745&lt;&gt;"",$E1745&lt;&gt;"",LEFT(TRIM($C1745),1)&lt;&gt;LEFT(TRIM($E1745),1)),IF(OR($E1745="",$F1745=""),FALSE(),IFERROR(COUNTIF(INDIRECT("UNITS_"&amp;SUBSTITUTE(LEFT($E1745,FIND(" ",$E1745&amp;" ")-1),".","_")),$F1745)=0,TRUE())),AND($B1745&lt;&gt;"",OR(ISNUMBER(SEARCH("outro",LOWER($B1745))),ISNUMBER(SEARCH("divers",LOWER($B1745))),ISNUMBER(SEARCH("etc",LOWER($B1745))))),OR(AND(ISNUMBER(SEARCH("comunic",LOWER($B1745))),LEFT($E1745,3)&lt;&gt;"4.4"),AND(ISNUMBER(SEARCH("monitor",LOWER($B1745))),NOT(OR(LEFT($E1745,3)="1.5",LEFT($E1745,3)="2.5")))),AND($B1745&lt;&gt;"",OR(LEFT($C1745,1)="1",LEFT($C1745,1)="2"),$D1745=""),AND($D1745&lt;&gt;"",NOT(OR(LEFT($C1745,1)="1",LEFT($C1745,1)="2"))),AND($D1745&lt;&gt;"",COUNTIF(' PROJETO'!$B$14:$B$16,$D1745)=0),IF($D1745="",FALSE(),IF(COUNTIF(' PROJETO'!$B$14:$B$16,$D1745)=0,FALSE(),IFERROR(INDEX(' PROJETO'!$C$14:$C$16,MATCH($D1745,' PROJETO'!$B$14:$B$16,0))&lt;&gt;"Sim",FALSE()))))</f>
        <v>0</v>
      </c>
      <c r="AG1745" s="21" t="b">
        <f>AND($AC1745,$Y1745&gt;'CONFG.  LISTAS'!$F$4,$Z1745="",$AA1745="")</f>
        <v>0</v>
      </c>
      <c r="AH1745" s="21" t="str">
        <f t="shared" si="363"/>
        <v/>
      </c>
      <c r="AI1745" s="43" t="str">
        <f ca="1">IF(NOT($AC1745),"",IF(OR($B1745="",$C1745="",$E1745="",$F1745=""),"Preencha descrição, categoria, tipo e unidade.",IF(AND($B1745&lt;&gt;"",OR(LEFT($C1745,1)="1",LEFT($C1745,1)="2"),$D1745=""),"Informe a prática de restauração para itens diretos.",IF(AND($D1745&lt;&gt;"",NOT(OR(LEFT($C1745,1)="1",LEFT($C1745,1)="2"))),"Custos indiretos não devem pertencer a uma prática específica.",IF(AND($D1745&lt;&gt;"",COUNTIF(' PROJETO'!$B$14:$B$16,$D1745)=0),"Prática de restauração inválida ou não cadastrada.",IF(IF($D1745="",FALSE(),IF(COUNTIF(' PROJETO'!$B$14:$B$16,$D1745)=0,FALSE(),IFERROR(INDEX(' PROJETO'!$C$14:$C$16,MATCH($D1745,' PROJETO'!$B$14:$B$16,0))&lt;&gt;"Sim",FALSE()))),"A prática informada no item não foi selecionada na aba Projeto.",IF(AND(MAX($I1745,$L1745,$O1745,$R1745,$U1745,$X1745)&gt;'CONFG.  LISTAS'!$F$4,NOT(OR($Z1745&lt;&gt;"",$AA1745&lt;&gt;""))),"Memorial de cálculo ou anexo obrigatório não informado para item acima do limite.",IF(OR(AND($G1745&lt;&gt;"",$H1745&lt;&gt;"",OR($G1745&lt;=0,$H1745&lt;=0)),AND($J1745&lt;&gt;"",$K1745&lt;&gt;"",OR($J1745&lt;=0,$K1745&lt;=0)),AND($M1745&lt;&gt;"",$N1745&lt;&gt;"",OR($M1745&lt;=0,$N1745&lt;=0)),AND($P1745&lt;&gt;"",$Q1745&lt;&gt;"",OR($P1745&lt;=0,$Q1745&lt;=0)),AND($S1745&lt;&gt;"",$T1745&lt;&gt;"",OR($S1745&lt;=0,$T1745&lt;=0)),AND($V1745&lt;&gt;"",$W1745&lt;&gt;"",OR($V1745&lt;=0,$W1745&lt;=0))),"Revise os valores informados: valor unitário e quantidade devem ser maiores que zero.",IF(OR(AND($G1745="",$H1745&lt;&gt;""),AND($G1745&lt;&gt;"",$H1745=""),AND($J1745="",$K1745&lt;&gt;""),AND($J1745&lt;&gt;"",$K1745=""),AND($M1745="",$N1745&lt;&gt;""),AND($M1745&lt;&gt;"",$N1745=""),AND($P1745="",$Q1745&lt;&gt;""),AND($P1745&lt;&gt;"",$Q1745=""),AND($S1745="",$T1745&lt;&gt;""),AND($S1745&lt;&gt;"",$T1745=""),AND($V1745="",$W1745&lt;&gt;""),AND($V1745&lt;&gt;"",$W1745="")),"Há ano preenchido parcialmente: "&amp;TRIM(IF(AND($G1745="",$H1745&lt;&gt;""),"Ano 1 (falta valor unitário); ","")&amp;IF(AND($G1745&lt;&gt;"",$H1745=""),"Ano 1 (falta quantidade); ","")&amp;IF(AND($J1745="",$K1745&lt;&gt;""),"Ano 2 (falta valor unitário); ","")&amp;IF(AND($J1745&lt;&gt;"",$K1745=""),"Ano 2 (falta quantidade); ","")&amp;IF(AND($M1745="",$N1745&lt;&gt;""),"Ano 3 (falta valor unitário); ","")&amp;IF(AND($M1745&lt;&gt;"",$N1745=""),"Ano 3 (falta quantidade); ","")&amp;IF(AND($P1745="",$Q1745&lt;&gt;""),"Ano 4 (falta valor unitário); ","")&amp;IF(AND($P1745&lt;&gt;"",$Q1745=""),"Ano 4 (falta quantidade); ","")&amp;IF(AND($S1745="",$T1745&lt;&gt;""),"Ano 5 (falta valor unitário); ","")&amp;IF(AND($S1745&lt;&gt;"",$T1745=""),"Ano 5 (falta quantidade); ","")&amp;IF(AND($V1745="",$W1745&lt;&gt;""),"Ano 6 (falta valor unitário); ","")&amp;IF(AND($V1745&lt;&gt;"",$W1745=""),"Ano 6 (falta quantidade); ","")), IF(NOT(OR(AND($G1745&lt;&gt;"",$H1745&lt;&gt;""),AND($J1745&lt;&gt;"",$K1745&lt;&gt;""),AND($M1745&lt;&gt;"",$N1745&lt;&gt;""),AND($P1745&lt;&gt;"",$Q1745&lt;&gt;""),AND($S1745&lt;&gt;"",$T1745&lt;&gt;""),AND($V1745&lt;&gt;"",$W1745&lt;&gt;""))),"Informe pelo menos um ano completo com valor unitário e quantidade.",IF(AND($C1745&lt;&gt;"",$E1745&lt;&gt;"",LEFT(TRIM($C1745),1)&lt;&gt;LEFT(TRIM($E1745),1)),"Categoria e tipo estão incompatíveis.",IF(IF(OR($E1745="",$F1745=""),FALSE(),IFERROR(COUNTIF(INDIRECT("UNITS_"&amp;SUBSTITUTE(LEFT($E1745,FIND(" ",$E1745&amp;" ")-1),".","_")),$F1745)=0,TRUE())),"Unidade incompatível com o tipo selecionado.",IF(OR(AND(ISNUMBER(SEARCH("comunic",LOWER($B1745))),LEFT($E1745,3)&lt;&gt;"4.4"),AND(ISNUMBER(SEARCH("monitor",LOWER($B1745))),NOT(OR(LEFT($E1745,3)="1.5",LEFT($E1745,3)="2.5")))),"Revise a classificação do item conforme as regras de preenchimento.",IF(AND($B1745&lt;&gt;"",OR(ISNUMBER(SEARCH("outro",LOWER($B1745))),ISNUMBER(SEARCH("divers",LOWER($B1745))),ISNUMBER(SEARCH("kit",LOWER($B1745))),ISNUMBER(SEARCH("ferrament",LOWER($B1745))),ISNUMBER(SEARCH("epi",LOWER($B1745)))),NOT(OR($Z1745&lt;&gt;"",$AA1745&lt;&gt;""))),"Descrição muito genérica: detalhe melhor o item e registre o racional no memorial ou em anexo.",IF(AND($Y1745=0,$B1745&lt;&gt;"",OR($G1745&lt;&gt;"",$H1745&lt;&gt;"",$J1745&lt;&gt;"",$K1745&lt;&gt;"",$M1745&lt;&gt;"",$N1745&lt;&gt;"",$P1745&lt;&gt;"",$Q1745&lt;&gt;"",$S1745&lt;&gt;"",$T1745&lt;&gt;"",$V1745&lt;&gt;"",$W1745&lt;&gt;"")),"O item possui dados lançados, mas o total está zerado. Revise os valores informados.","")))))))))))))))</f>
        <v/>
      </c>
    </row>
    <row r="1746" spans="1:35" ht="14.25" customHeight="1" x14ac:dyDescent="0.25">
      <c r="A1746" s="57" t="str">
        <f t="shared" si="351"/>
        <v/>
      </c>
      <c r="B1746" s="58"/>
      <c r="C1746" s="58"/>
      <c r="D1746" s="58"/>
      <c r="E1746" s="58"/>
      <c r="F1746" s="58"/>
      <c r="G1746" s="269"/>
      <c r="H1746" s="59"/>
      <c r="I1746" s="273">
        <f t="shared" si="352"/>
        <v>0</v>
      </c>
      <c r="J1746" s="269"/>
      <c r="K1746" s="59"/>
      <c r="L1746" s="270">
        <f t="shared" si="353"/>
        <v>0</v>
      </c>
      <c r="M1746" s="269"/>
      <c r="N1746" s="59"/>
      <c r="O1746" s="270">
        <f t="shared" si="354"/>
        <v>0</v>
      </c>
      <c r="P1746" s="269"/>
      <c r="Q1746" s="59"/>
      <c r="R1746" s="271">
        <f t="shared" si="355"/>
        <v>0</v>
      </c>
      <c r="S1746" s="269"/>
      <c r="T1746" s="59"/>
      <c r="U1746" s="270">
        <f t="shared" si="356"/>
        <v>0</v>
      </c>
      <c r="V1746" s="269"/>
      <c r="W1746" s="59"/>
      <c r="X1746" s="270">
        <f t="shared" si="357"/>
        <v>0</v>
      </c>
      <c r="Y1746" s="270">
        <f t="shared" si="358"/>
        <v>0</v>
      </c>
      <c r="Z1746" s="58"/>
      <c r="AA1746" s="58"/>
      <c r="AB1746" s="60" t="str">
        <f t="shared" si="359"/>
        <v/>
      </c>
      <c r="AC1746" s="21" t="b">
        <f t="shared" si="360"/>
        <v>0</v>
      </c>
      <c r="AD1746" s="21" t="b">
        <f t="shared" si="361"/>
        <v>0</v>
      </c>
      <c r="AE1746" s="21" t="b">
        <f t="shared" si="362"/>
        <v>0</v>
      </c>
      <c r="AF1746" s="21" t="b">
        <f ca="1">OR(AND($AC1746,NOT($AD1746)),AND($AC1746,OR(AND($G1746="",$H1746&lt;&gt;""),AND($G1746&lt;&gt;"",$H1746=""),AND($J1746="",$K1746&lt;&gt;""),AND($J1746&lt;&gt;"",$K1746=""),AND($M1746="",$N1746&lt;&gt;""),AND($M1746&lt;&gt;"",$N1746=""),AND($P1746="",$Q1746&lt;&gt;""),AND($P1746&lt;&gt;"",$Q1746=""),AND($S1746="",$T1746&lt;&gt;""),AND($S1746&lt;&gt;"",$T1746=""),AND($V1746="",$W1746&lt;&gt;""),AND($V1746&lt;&gt;"",$W1746=""))),AND($C1746&lt;&gt;"",$E1746&lt;&gt;"",LEFT(TRIM($C1746),1)&lt;&gt;LEFT(TRIM($E1746),1)),IF(OR($E1746="",$F1746=""),FALSE(),IFERROR(COUNTIF(INDIRECT("UNITS_"&amp;SUBSTITUTE(LEFT($E1746,FIND(" ",$E1746&amp;" ")-1),".","_")),$F1746)=0,TRUE())),AND($B1746&lt;&gt;"",OR(ISNUMBER(SEARCH("outro",LOWER($B1746))),ISNUMBER(SEARCH("divers",LOWER($B1746))),ISNUMBER(SEARCH("etc",LOWER($B1746))))),OR(AND(ISNUMBER(SEARCH("comunic",LOWER($B1746))),LEFT($E1746,3)&lt;&gt;"4.4"),AND(ISNUMBER(SEARCH("monitor",LOWER($B1746))),NOT(OR(LEFT($E1746,3)="1.5",LEFT($E1746,3)="2.5")))),AND($B1746&lt;&gt;"",OR(LEFT($C1746,1)="1",LEFT($C1746,1)="2"),$D1746=""),AND($D1746&lt;&gt;"",NOT(OR(LEFT($C1746,1)="1",LEFT($C1746,1)="2"))),AND($D1746&lt;&gt;"",COUNTIF(' PROJETO'!$B$14:$B$16,$D1746)=0),IF($D1746="",FALSE(),IF(COUNTIF(' PROJETO'!$B$14:$B$16,$D1746)=0,FALSE(),IFERROR(INDEX(' PROJETO'!$C$14:$C$16,MATCH($D1746,' PROJETO'!$B$14:$B$16,0))&lt;&gt;"Sim",FALSE()))))</f>
        <v>0</v>
      </c>
      <c r="AG1746" s="21" t="b">
        <f>AND($AC1746,$Y1746&gt;'CONFG.  LISTAS'!$F$4,$Z1746="",$AA1746="")</f>
        <v>0</v>
      </c>
      <c r="AH1746" s="21" t="str">
        <f t="shared" si="363"/>
        <v/>
      </c>
      <c r="AI1746" s="43" t="str">
        <f ca="1">IF(NOT($AC1746),"",IF(OR($B1746="",$C1746="",$E1746="",$F1746=""),"Preencha descrição, categoria, tipo e unidade.",IF(AND($B1746&lt;&gt;"",OR(LEFT($C1746,1)="1",LEFT($C1746,1)="2"),$D1746=""),"Informe a prática de restauração para itens diretos.",IF(AND($D1746&lt;&gt;"",NOT(OR(LEFT($C1746,1)="1",LEFT($C1746,1)="2"))),"Custos indiretos não devem pertencer a uma prática específica.",IF(AND($D1746&lt;&gt;"",COUNTIF(' PROJETO'!$B$14:$B$16,$D1746)=0),"Prática de restauração inválida ou não cadastrada.",IF(IF($D1746="",FALSE(),IF(COUNTIF(' PROJETO'!$B$14:$B$16,$D1746)=0,FALSE(),IFERROR(INDEX(' PROJETO'!$C$14:$C$16,MATCH($D1746,' PROJETO'!$B$14:$B$16,0))&lt;&gt;"Sim",FALSE()))),"A prática informada no item não foi selecionada na aba Projeto.",IF(AND(MAX($I1746,$L1746,$O1746,$R1746,$U1746,$X1746)&gt;'CONFG.  LISTAS'!$F$4,NOT(OR($Z1746&lt;&gt;"",$AA1746&lt;&gt;""))),"Memorial de cálculo ou anexo obrigatório não informado para item acima do limite.",IF(OR(AND($G1746&lt;&gt;"",$H1746&lt;&gt;"",OR($G1746&lt;=0,$H1746&lt;=0)),AND($J1746&lt;&gt;"",$K1746&lt;&gt;"",OR($J1746&lt;=0,$K1746&lt;=0)),AND($M1746&lt;&gt;"",$N1746&lt;&gt;"",OR($M1746&lt;=0,$N1746&lt;=0)),AND($P1746&lt;&gt;"",$Q1746&lt;&gt;"",OR($P1746&lt;=0,$Q1746&lt;=0)),AND($S1746&lt;&gt;"",$T1746&lt;&gt;"",OR($S1746&lt;=0,$T1746&lt;=0)),AND($V1746&lt;&gt;"",$W1746&lt;&gt;"",OR($V1746&lt;=0,$W1746&lt;=0))),"Revise os valores informados: valor unitário e quantidade devem ser maiores que zero.",IF(OR(AND($G1746="",$H1746&lt;&gt;""),AND($G1746&lt;&gt;"",$H1746=""),AND($J1746="",$K1746&lt;&gt;""),AND($J1746&lt;&gt;"",$K1746=""),AND($M1746="",$N1746&lt;&gt;""),AND($M1746&lt;&gt;"",$N1746=""),AND($P1746="",$Q1746&lt;&gt;""),AND($P1746&lt;&gt;"",$Q1746=""),AND($S1746="",$T1746&lt;&gt;""),AND($S1746&lt;&gt;"",$T1746=""),AND($V1746="",$W1746&lt;&gt;""),AND($V1746&lt;&gt;"",$W1746="")),"Há ano preenchido parcialmente: "&amp;TRIM(IF(AND($G1746="",$H1746&lt;&gt;""),"Ano 1 (falta valor unitário); ","")&amp;IF(AND($G1746&lt;&gt;"",$H1746=""),"Ano 1 (falta quantidade); ","")&amp;IF(AND($J1746="",$K1746&lt;&gt;""),"Ano 2 (falta valor unitário); ","")&amp;IF(AND($J1746&lt;&gt;"",$K1746=""),"Ano 2 (falta quantidade); ","")&amp;IF(AND($M1746="",$N1746&lt;&gt;""),"Ano 3 (falta valor unitário); ","")&amp;IF(AND($M1746&lt;&gt;"",$N1746=""),"Ano 3 (falta quantidade); ","")&amp;IF(AND($P1746="",$Q1746&lt;&gt;""),"Ano 4 (falta valor unitário); ","")&amp;IF(AND($P1746&lt;&gt;"",$Q1746=""),"Ano 4 (falta quantidade); ","")&amp;IF(AND($S1746="",$T1746&lt;&gt;""),"Ano 5 (falta valor unitário); ","")&amp;IF(AND($S1746&lt;&gt;"",$T1746=""),"Ano 5 (falta quantidade); ","")&amp;IF(AND($V1746="",$W1746&lt;&gt;""),"Ano 6 (falta valor unitário); ","")&amp;IF(AND($V1746&lt;&gt;"",$W1746=""),"Ano 6 (falta quantidade); ","")), IF(NOT(OR(AND($G1746&lt;&gt;"",$H1746&lt;&gt;""),AND($J1746&lt;&gt;"",$K1746&lt;&gt;""),AND($M1746&lt;&gt;"",$N1746&lt;&gt;""),AND($P1746&lt;&gt;"",$Q1746&lt;&gt;""),AND($S1746&lt;&gt;"",$T1746&lt;&gt;""),AND($V1746&lt;&gt;"",$W1746&lt;&gt;""))),"Informe pelo menos um ano completo com valor unitário e quantidade.",IF(AND($C1746&lt;&gt;"",$E1746&lt;&gt;"",LEFT(TRIM($C1746),1)&lt;&gt;LEFT(TRIM($E1746),1)),"Categoria e tipo estão incompatíveis.",IF(IF(OR($E1746="",$F1746=""),FALSE(),IFERROR(COUNTIF(INDIRECT("UNITS_"&amp;SUBSTITUTE(LEFT($E1746,FIND(" ",$E1746&amp;" ")-1),".","_")),$F1746)=0,TRUE())),"Unidade incompatível com o tipo selecionado.",IF(OR(AND(ISNUMBER(SEARCH("comunic",LOWER($B1746))),LEFT($E1746,3)&lt;&gt;"4.4"),AND(ISNUMBER(SEARCH("monitor",LOWER($B1746))),NOT(OR(LEFT($E1746,3)="1.5",LEFT($E1746,3)="2.5")))),"Revise a classificação do item conforme as regras de preenchimento.",IF(AND($B1746&lt;&gt;"",OR(ISNUMBER(SEARCH("outro",LOWER($B1746))),ISNUMBER(SEARCH("divers",LOWER($B1746))),ISNUMBER(SEARCH("kit",LOWER($B1746))),ISNUMBER(SEARCH("ferrament",LOWER($B1746))),ISNUMBER(SEARCH("epi",LOWER($B1746)))),NOT(OR($Z1746&lt;&gt;"",$AA1746&lt;&gt;""))),"Descrição muito genérica: detalhe melhor o item e registre o racional no memorial ou em anexo.",IF(AND($Y1746=0,$B1746&lt;&gt;"",OR($G1746&lt;&gt;"",$H1746&lt;&gt;"",$J1746&lt;&gt;"",$K1746&lt;&gt;"",$M1746&lt;&gt;"",$N1746&lt;&gt;"",$P1746&lt;&gt;"",$Q1746&lt;&gt;"",$S1746&lt;&gt;"",$T1746&lt;&gt;"",$V1746&lt;&gt;"",$W1746&lt;&gt;"")),"O item possui dados lançados, mas o total está zerado. Revise os valores informados.","")))))))))))))))</f>
        <v/>
      </c>
    </row>
    <row r="1747" spans="1:35" ht="14.25" customHeight="1" x14ac:dyDescent="0.25">
      <c r="A1747" s="57" t="str">
        <f t="shared" si="351"/>
        <v/>
      </c>
      <c r="B1747" s="61"/>
      <c r="C1747" s="61"/>
      <c r="D1747" s="58"/>
      <c r="E1747" s="61"/>
      <c r="F1747" s="61"/>
      <c r="G1747" s="272"/>
      <c r="H1747" s="62"/>
      <c r="I1747" s="273">
        <f t="shared" si="352"/>
        <v>0</v>
      </c>
      <c r="J1747" s="272"/>
      <c r="K1747" s="62"/>
      <c r="L1747" s="270">
        <f t="shared" si="353"/>
        <v>0</v>
      </c>
      <c r="M1747" s="272"/>
      <c r="N1747" s="62"/>
      <c r="O1747" s="270">
        <f t="shared" si="354"/>
        <v>0</v>
      </c>
      <c r="P1747" s="272"/>
      <c r="Q1747" s="62"/>
      <c r="R1747" s="271">
        <f t="shared" si="355"/>
        <v>0</v>
      </c>
      <c r="S1747" s="272"/>
      <c r="T1747" s="62"/>
      <c r="U1747" s="270">
        <f t="shared" si="356"/>
        <v>0</v>
      </c>
      <c r="V1747" s="272"/>
      <c r="W1747" s="62"/>
      <c r="X1747" s="270">
        <f t="shared" si="357"/>
        <v>0</v>
      </c>
      <c r="Y1747" s="270">
        <f t="shared" si="358"/>
        <v>0</v>
      </c>
      <c r="Z1747" s="61"/>
      <c r="AA1747" s="61"/>
      <c r="AB1747" s="60" t="str">
        <f t="shared" si="359"/>
        <v/>
      </c>
      <c r="AC1747" s="21" t="b">
        <f t="shared" si="360"/>
        <v>0</v>
      </c>
      <c r="AD1747" s="21" t="b">
        <f t="shared" si="361"/>
        <v>0</v>
      </c>
      <c r="AE1747" s="21" t="b">
        <f t="shared" si="362"/>
        <v>0</v>
      </c>
      <c r="AF1747" s="21" t="b">
        <f ca="1">OR(AND($AC1747,NOT($AD1747)),AND($AC1747,OR(AND($G1747="",$H1747&lt;&gt;""),AND($G1747&lt;&gt;"",$H1747=""),AND($J1747="",$K1747&lt;&gt;""),AND($J1747&lt;&gt;"",$K1747=""),AND($M1747="",$N1747&lt;&gt;""),AND($M1747&lt;&gt;"",$N1747=""),AND($P1747="",$Q1747&lt;&gt;""),AND($P1747&lt;&gt;"",$Q1747=""),AND($S1747="",$T1747&lt;&gt;""),AND($S1747&lt;&gt;"",$T1747=""),AND($V1747="",$W1747&lt;&gt;""),AND($V1747&lt;&gt;"",$W1747=""))),AND($C1747&lt;&gt;"",$E1747&lt;&gt;"",LEFT(TRIM($C1747),1)&lt;&gt;LEFT(TRIM($E1747),1)),IF(OR($E1747="",$F1747=""),FALSE(),IFERROR(COUNTIF(INDIRECT("UNITS_"&amp;SUBSTITUTE(LEFT($E1747,FIND(" ",$E1747&amp;" ")-1),".","_")),$F1747)=0,TRUE())),AND($B1747&lt;&gt;"",OR(ISNUMBER(SEARCH("outro",LOWER($B1747))),ISNUMBER(SEARCH("divers",LOWER($B1747))),ISNUMBER(SEARCH("etc",LOWER($B1747))))),OR(AND(ISNUMBER(SEARCH("comunic",LOWER($B1747))),LEFT($E1747,3)&lt;&gt;"4.4"),AND(ISNUMBER(SEARCH("monitor",LOWER($B1747))),NOT(OR(LEFT($E1747,3)="1.5",LEFT($E1747,3)="2.5")))),AND($B1747&lt;&gt;"",OR(LEFT($C1747,1)="1",LEFT($C1747,1)="2"),$D1747=""),AND($D1747&lt;&gt;"",NOT(OR(LEFT($C1747,1)="1",LEFT($C1747,1)="2"))),AND($D1747&lt;&gt;"",COUNTIF(' PROJETO'!$B$14:$B$16,$D1747)=0),IF($D1747="",FALSE(),IF(COUNTIF(' PROJETO'!$B$14:$B$16,$D1747)=0,FALSE(),IFERROR(INDEX(' PROJETO'!$C$14:$C$16,MATCH($D1747,' PROJETO'!$B$14:$B$16,0))&lt;&gt;"Sim",FALSE()))))</f>
        <v>0</v>
      </c>
      <c r="AG1747" s="21" t="b">
        <f>AND($AC1747,$Y1747&gt;'CONFG.  LISTAS'!$F$4,$Z1747="",$AA1747="")</f>
        <v>0</v>
      </c>
      <c r="AH1747" s="21" t="str">
        <f t="shared" si="363"/>
        <v/>
      </c>
      <c r="AI1747" s="43" t="str">
        <f ca="1">IF(NOT($AC1747),"",IF(OR($B1747="",$C1747="",$E1747="",$F1747=""),"Preencha descrição, categoria, tipo e unidade.",IF(AND($B1747&lt;&gt;"",OR(LEFT($C1747,1)="1",LEFT($C1747,1)="2"),$D1747=""),"Informe a prática de restauração para itens diretos.",IF(AND($D1747&lt;&gt;"",NOT(OR(LEFT($C1747,1)="1",LEFT($C1747,1)="2"))),"Custos indiretos não devem pertencer a uma prática específica.",IF(AND($D1747&lt;&gt;"",COUNTIF(' PROJETO'!$B$14:$B$16,$D1747)=0),"Prática de restauração inválida ou não cadastrada.",IF(IF($D1747="",FALSE(),IF(COUNTIF(' PROJETO'!$B$14:$B$16,$D1747)=0,FALSE(),IFERROR(INDEX(' PROJETO'!$C$14:$C$16,MATCH($D1747,' PROJETO'!$B$14:$B$16,0))&lt;&gt;"Sim",FALSE()))),"A prática informada no item não foi selecionada na aba Projeto.",IF(AND(MAX($I1747,$L1747,$O1747,$R1747,$U1747,$X1747)&gt;'CONFG.  LISTAS'!$F$4,NOT(OR($Z1747&lt;&gt;"",$AA1747&lt;&gt;""))),"Memorial de cálculo ou anexo obrigatório não informado para item acima do limite.",IF(OR(AND($G1747&lt;&gt;"",$H1747&lt;&gt;"",OR($G1747&lt;=0,$H1747&lt;=0)),AND($J1747&lt;&gt;"",$K1747&lt;&gt;"",OR($J1747&lt;=0,$K1747&lt;=0)),AND($M1747&lt;&gt;"",$N1747&lt;&gt;"",OR($M1747&lt;=0,$N1747&lt;=0)),AND($P1747&lt;&gt;"",$Q1747&lt;&gt;"",OR($P1747&lt;=0,$Q1747&lt;=0)),AND($S1747&lt;&gt;"",$T1747&lt;&gt;"",OR($S1747&lt;=0,$T1747&lt;=0)),AND($V1747&lt;&gt;"",$W1747&lt;&gt;"",OR($V1747&lt;=0,$W1747&lt;=0))),"Revise os valores informados: valor unitário e quantidade devem ser maiores que zero.",IF(OR(AND($G1747="",$H1747&lt;&gt;""),AND($G1747&lt;&gt;"",$H1747=""),AND($J1747="",$K1747&lt;&gt;""),AND($J1747&lt;&gt;"",$K1747=""),AND($M1747="",$N1747&lt;&gt;""),AND($M1747&lt;&gt;"",$N1747=""),AND($P1747="",$Q1747&lt;&gt;""),AND($P1747&lt;&gt;"",$Q1747=""),AND($S1747="",$T1747&lt;&gt;""),AND($S1747&lt;&gt;"",$T1747=""),AND($V1747="",$W1747&lt;&gt;""),AND($V1747&lt;&gt;"",$W1747="")),"Há ano preenchido parcialmente: "&amp;TRIM(IF(AND($G1747="",$H1747&lt;&gt;""),"Ano 1 (falta valor unitário); ","")&amp;IF(AND($G1747&lt;&gt;"",$H1747=""),"Ano 1 (falta quantidade); ","")&amp;IF(AND($J1747="",$K1747&lt;&gt;""),"Ano 2 (falta valor unitário); ","")&amp;IF(AND($J1747&lt;&gt;"",$K1747=""),"Ano 2 (falta quantidade); ","")&amp;IF(AND($M1747="",$N1747&lt;&gt;""),"Ano 3 (falta valor unitário); ","")&amp;IF(AND($M1747&lt;&gt;"",$N1747=""),"Ano 3 (falta quantidade); ","")&amp;IF(AND($P1747="",$Q1747&lt;&gt;""),"Ano 4 (falta valor unitário); ","")&amp;IF(AND($P1747&lt;&gt;"",$Q1747=""),"Ano 4 (falta quantidade); ","")&amp;IF(AND($S1747="",$T1747&lt;&gt;""),"Ano 5 (falta valor unitário); ","")&amp;IF(AND($S1747&lt;&gt;"",$T1747=""),"Ano 5 (falta quantidade); ","")&amp;IF(AND($V1747="",$W1747&lt;&gt;""),"Ano 6 (falta valor unitário); ","")&amp;IF(AND($V1747&lt;&gt;"",$W1747=""),"Ano 6 (falta quantidade); ","")), IF(NOT(OR(AND($G1747&lt;&gt;"",$H1747&lt;&gt;""),AND($J1747&lt;&gt;"",$K1747&lt;&gt;""),AND($M1747&lt;&gt;"",$N1747&lt;&gt;""),AND($P1747&lt;&gt;"",$Q1747&lt;&gt;""),AND($S1747&lt;&gt;"",$T1747&lt;&gt;""),AND($V1747&lt;&gt;"",$W1747&lt;&gt;""))),"Informe pelo menos um ano completo com valor unitário e quantidade.",IF(AND($C1747&lt;&gt;"",$E1747&lt;&gt;"",LEFT(TRIM($C1747),1)&lt;&gt;LEFT(TRIM($E1747),1)),"Categoria e tipo estão incompatíveis.",IF(IF(OR($E1747="",$F1747=""),FALSE(),IFERROR(COUNTIF(INDIRECT("UNITS_"&amp;SUBSTITUTE(LEFT($E1747,FIND(" ",$E1747&amp;" ")-1),".","_")),$F1747)=0,TRUE())),"Unidade incompatível com o tipo selecionado.",IF(OR(AND(ISNUMBER(SEARCH("comunic",LOWER($B1747))),LEFT($E1747,3)&lt;&gt;"4.4"),AND(ISNUMBER(SEARCH("monitor",LOWER($B1747))),NOT(OR(LEFT($E1747,3)="1.5",LEFT($E1747,3)="2.5")))),"Revise a classificação do item conforme as regras de preenchimento.",IF(AND($B1747&lt;&gt;"",OR(ISNUMBER(SEARCH("outro",LOWER($B1747))),ISNUMBER(SEARCH("divers",LOWER($B1747))),ISNUMBER(SEARCH("kit",LOWER($B1747))),ISNUMBER(SEARCH("ferrament",LOWER($B1747))),ISNUMBER(SEARCH("epi",LOWER($B1747)))),NOT(OR($Z1747&lt;&gt;"",$AA1747&lt;&gt;""))),"Descrição muito genérica: detalhe melhor o item e registre o racional no memorial ou em anexo.",IF(AND($Y1747=0,$B1747&lt;&gt;"",OR($G1747&lt;&gt;"",$H1747&lt;&gt;"",$J1747&lt;&gt;"",$K1747&lt;&gt;"",$M1747&lt;&gt;"",$N1747&lt;&gt;"",$P1747&lt;&gt;"",$Q1747&lt;&gt;"",$S1747&lt;&gt;"",$T1747&lt;&gt;"",$V1747&lt;&gt;"",$W1747&lt;&gt;"")),"O item possui dados lançados, mas o total está zerado. Revise os valores informados.","")))))))))))))))</f>
        <v/>
      </c>
    </row>
    <row r="1748" spans="1:35" ht="14.25" customHeight="1" x14ac:dyDescent="0.25">
      <c r="A1748" s="57" t="str">
        <f t="shared" si="351"/>
        <v/>
      </c>
      <c r="B1748" s="58"/>
      <c r="C1748" s="58"/>
      <c r="D1748" s="58"/>
      <c r="E1748" s="58"/>
      <c r="F1748" s="58"/>
      <c r="G1748" s="269"/>
      <c r="H1748" s="59"/>
      <c r="I1748" s="273">
        <f t="shared" si="352"/>
        <v>0</v>
      </c>
      <c r="J1748" s="269"/>
      <c r="K1748" s="59"/>
      <c r="L1748" s="270">
        <f t="shared" si="353"/>
        <v>0</v>
      </c>
      <c r="M1748" s="269"/>
      <c r="N1748" s="59"/>
      <c r="O1748" s="270">
        <f t="shared" si="354"/>
        <v>0</v>
      </c>
      <c r="P1748" s="269"/>
      <c r="Q1748" s="59"/>
      <c r="R1748" s="271">
        <f t="shared" si="355"/>
        <v>0</v>
      </c>
      <c r="S1748" s="269"/>
      <c r="T1748" s="59"/>
      <c r="U1748" s="270">
        <f t="shared" si="356"/>
        <v>0</v>
      </c>
      <c r="V1748" s="269"/>
      <c r="W1748" s="59"/>
      <c r="X1748" s="270">
        <f t="shared" si="357"/>
        <v>0</v>
      </c>
      <c r="Y1748" s="270">
        <f t="shared" si="358"/>
        <v>0</v>
      </c>
      <c r="Z1748" s="58"/>
      <c r="AA1748" s="58"/>
      <c r="AB1748" s="60" t="str">
        <f t="shared" si="359"/>
        <v/>
      </c>
      <c r="AC1748" s="21" t="b">
        <f t="shared" si="360"/>
        <v>0</v>
      </c>
      <c r="AD1748" s="21" t="b">
        <f t="shared" si="361"/>
        <v>0</v>
      </c>
      <c r="AE1748" s="21" t="b">
        <f t="shared" si="362"/>
        <v>0</v>
      </c>
      <c r="AF1748" s="21" t="b">
        <f ca="1">OR(AND($AC1748,NOT($AD1748)),AND($AC1748,OR(AND($G1748="",$H1748&lt;&gt;""),AND($G1748&lt;&gt;"",$H1748=""),AND($J1748="",$K1748&lt;&gt;""),AND($J1748&lt;&gt;"",$K1748=""),AND($M1748="",$N1748&lt;&gt;""),AND($M1748&lt;&gt;"",$N1748=""),AND($P1748="",$Q1748&lt;&gt;""),AND($P1748&lt;&gt;"",$Q1748=""),AND($S1748="",$T1748&lt;&gt;""),AND($S1748&lt;&gt;"",$T1748=""),AND($V1748="",$W1748&lt;&gt;""),AND($V1748&lt;&gt;"",$W1748=""))),AND($C1748&lt;&gt;"",$E1748&lt;&gt;"",LEFT(TRIM($C1748),1)&lt;&gt;LEFT(TRIM($E1748),1)),IF(OR($E1748="",$F1748=""),FALSE(),IFERROR(COUNTIF(INDIRECT("UNITS_"&amp;SUBSTITUTE(LEFT($E1748,FIND(" ",$E1748&amp;" ")-1),".","_")),$F1748)=0,TRUE())),AND($B1748&lt;&gt;"",OR(ISNUMBER(SEARCH("outro",LOWER($B1748))),ISNUMBER(SEARCH("divers",LOWER($B1748))),ISNUMBER(SEARCH("etc",LOWER($B1748))))),OR(AND(ISNUMBER(SEARCH("comunic",LOWER($B1748))),LEFT($E1748,3)&lt;&gt;"4.4"),AND(ISNUMBER(SEARCH("monitor",LOWER($B1748))),NOT(OR(LEFT($E1748,3)="1.5",LEFT($E1748,3)="2.5")))),AND($B1748&lt;&gt;"",OR(LEFT($C1748,1)="1",LEFT($C1748,1)="2"),$D1748=""),AND($D1748&lt;&gt;"",NOT(OR(LEFT($C1748,1)="1",LEFT($C1748,1)="2"))),AND($D1748&lt;&gt;"",COUNTIF(' PROJETO'!$B$14:$B$16,$D1748)=0),IF($D1748="",FALSE(),IF(COUNTIF(' PROJETO'!$B$14:$B$16,$D1748)=0,FALSE(),IFERROR(INDEX(' PROJETO'!$C$14:$C$16,MATCH($D1748,' PROJETO'!$B$14:$B$16,0))&lt;&gt;"Sim",FALSE()))))</f>
        <v>0</v>
      </c>
      <c r="AG1748" s="21" t="b">
        <f>AND($AC1748,$Y1748&gt;'CONFG.  LISTAS'!$F$4,$Z1748="",$AA1748="")</f>
        <v>0</v>
      </c>
      <c r="AH1748" s="21" t="str">
        <f t="shared" si="363"/>
        <v/>
      </c>
      <c r="AI1748" s="43" t="str">
        <f ca="1">IF(NOT($AC1748),"",IF(OR($B1748="",$C1748="",$E1748="",$F1748=""),"Preencha descrição, categoria, tipo e unidade.",IF(AND($B1748&lt;&gt;"",OR(LEFT($C1748,1)="1",LEFT($C1748,1)="2"),$D1748=""),"Informe a prática de restauração para itens diretos.",IF(AND($D1748&lt;&gt;"",NOT(OR(LEFT($C1748,1)="1",LEFT($C1748,1)="2"))),"Custos indiretos não devem pertencer a uma prática específica.",IF(AND($D1748&lt;&gt;"",COUNTIF(' PROJETO'!$B$14:$B$16,$D1748)=0),"Prática de restauração inválida ou não cadastrada.",IF(IF($D1748="",FALSE(),IF(COUNTIF(' PROJETO'!$B$14:$B$16,$D1748)=0,FALSE(),IFERROR(INDEX(' PROJETO'!$C$14:$C$16,MATCH($D1748,' PROJETO'!$B$14:$B$16,0))&lt;&gt;"Sim",FALSE()))),"A prática informada no item não foi selecionada na aba Projeto.",IF(AND(MAX($I1748,$L1748,$O1748,$R1748,$U1748,$X1748)&gt;'CONFG.  LISTAS'!$F$4,NOT(OR($Z1748&lt;&gt;"",$AA1748&lt;&gt;""))),"Memorial de cálculo ou anexo obrigatório não informado para item acima do limite.",IF(OR(AND($G1748&lt;&gt;"",$H1748&lt;&gt;"",OR($G1748&lt;=0,$H1748&lt;=0)),AND($J1748&lt;&gt;"",$K1748&lt;&gt;"",OR($J1748&lt;=0,$K1748&lt;=0)),AND($M1748&lt;&gt;"",$N1748&lt;&gt;"",OR($M1748&lt;=0,$N1748&lt;=0)),AND($P1748&lt;&gt;"",$Q1748&lt;&gt;"",OR($P1748&lt;=0,$Q1748&lt;=0)),AND($S1748&lt;&gt;"",$T1748&lt;&gt;"",OR($S1748&lt;=0,$T1748&lt;=0)),AND($V1748&lt;&gt;"",$W1748&lt;&gt;"",OR($V1748&lt;=0,$W1748&lt;=0))),"Revise os valores informados: valor unitário e quantidade devem ser maiores que zero.",IF(OR(AND($G1748="",$H1748&lt;&gt;""),AND($G1748&lt;&gt;"",$H1748=""),AND($J1748="",$K1748&lt;&gt;""),AND($J1748&lt;&gt;"",$K1748=""),AND($M1748="",$N1748&lt;&gt;""),AND($M1748&lt;&gt;"",$N1748=""),AND($P1748="",$Q1748&lt;&gt;""),AND($P1748&lt;&gt;"",$Q1748=""),AND($S1748="",$T1748&lt;&gt;""),AND($S1748&lt;&gt;"",$T1748=""),AND($V1748="",$W1748&lt;&gt;""),AND($V1748&lt;&gt;"",$W1748="")),"Há ano preenchido parcialmente: "&amp;TRIM(IF(AND($G1748="",$H1748&lt;&gt;""),"Ano 1 (falta valor unitário); ","")&amp;IF(AND($G1748&lt;&gt;"",$H1748=""),"Ano 1 (falta quantidade); ","")&amp;IF(AND($J1748="",$K1748&lt;&gt;""),"Ano 2 (falta valor unitário); ","")&amp;IF(AND($J1748&lt;&gt;"",$K1748=""),"Ano 2 (falta quantidade); ","")&amp;IF(AND($M1748="",$N1748&lt;&gt;""),"Ano 3 (falta valor unitário); ","")&amp;IF(AND($M1748&lt;&gt;"",$N1748=""),"Ano 3 (falta quantidade); ","")&amp;IF(AND($P1748="",$Q1748&lt;&gt;""),"Ano 4 (falta valor unitário); ","")&amp;IF(AND($P1748&lt;&gt;"",$Q1748=""),"Ano 4 (falta quantidade); ","")&amp;IF(AND($S1748="",$T1748&lt;&gt;""),"Ano 5 (falta valor unitário); ","")&amp;IF(AND($S1748&lt;&gt;"",$T1748=""),"Ano 5 (falta quantidade); ","")&amp;IF(AND($V1748="",$W1748&lt;&gt;""),"Ano 6 (falta valor unitário); ","")&amp;IF(AND($V1748&lt;&gt;"",$W1748=""),"Ano 6 (falta quantidade); ","")), IF(NOT(OR(AND($G1748&lt;&gt;"",$H1748&lt;&gt;""),AND($J1748&lt;&gt;"",$K1748&lt;&gt;""),AND($M1748&lt;&gt;"",$N1748&lt;&gt;""),AND($P1748&lt;&gt;"",$Q1748&lt;&gt;""),AND($S1748&lt;&gt;"",$T1748&lt;&gt;""),AND($V1748&lt;&gt;"",$W1748&lt;&gt;""))),"Informe pelo menos um ano completo com valor unitário e quantidade.",IF(AND($C1748&lt;&gt;"",$E1748&lt;&gt;"",LEFT(TRIM($C1748),1)&lt;&gt;LEFT(TRIM($E1748),1)),"Categoria e tipo estão incompatíveis.",IF(IF(OR($E1748="",$F1748=""),FALSE(),IFERROR(COUNTIF(INDIRECT("UNITS_"&amp;SUBSTITUTE(LEFT($E1748,FIND(" ",$E1748&amp;" ")-1),".","_")),$F1748)=0,TRUE())),"Unidade incompatível com o tipo selecionado.",IF(OR(AND(ISNUMBER(SEARCH("comunic",LOWER($B1748))),LEFT($E1748,3)&lt;&gt;"4.4"),AND(ISNUMBER(SEARCH("monitor",LOWER($B1748))),NOT(OR(LEFT($E1748,3)="1.5",LEFT($E1748,3)="2.5")))),"Revise a classificação do item conforme as regras de preenchimento.",IF(AND($B1748&lt;&gt;"",OR(ISNUMBER(SEARCH("outro",LOWER($B1748))),ISNUMBER(SEARCH("divers",LOWER($B1748))),ISNUMBER(SEARCH("kit",LOWER($B1748))),ISNUMBER(SEARCH("ferrament",LOWER($B1748))),ISNUMBER(SEARCH("epi",LOWER($B1748)))),NOT(OR($Z1748&lt;&gt;"",$AA1748&lt;&gt;""))),"Descrição muito genérica: detalhe melhor o item e registre o racional no memorial ou em anexo.",IF(AND($Y1748=0,$B1748&lt;&gt;"",OR($G1748&lt;&gt;"",$H1748&lt;&gt;"",$J1748&lt;&gt;"",$K1748&lt;&gt;"",$M1748&lt;&gt;"",$N1748&lt;&gt;"",$P1748&lt;&gt;"",$Q1748&lt;&gt;"",$S1748&lt;&gt;"",$T1748&lt;&gt;"",$V1748&lt;&gt;"",$W1748&lt;&gt;"")),"O item possui dados lançados, mas o total está zerado. Revise os valores informados.","")))))))))))))))</f>
        <v/>
      </c>
    </row>
    <row r="1749" spans="1:35" ht="14.25" customHeight="1" x14ac:dyDescent="0.25">
      <c r="A1749" s="57" t="str">
        <f t="shared" si="351"/>
        <v/>
      </c>
      <c r="B1749" s="61"/>
      <c r="C1749" s="61"/>
      <c r="D1749" s="58"/>
      <c r="E1749" s="61"/>
      <c r="F1749" s="61"/>
      <c r="G1749" s="272"/>
      <c r="H1749" s="62"/>
      <c r="I1749" s="273">
        <f t="shared" si="352"/>
        <v>0</v>
      </c>
      <c r="J1749" s="272"/>
      <c r="K1749" s="62"/>
      <c r="L1749" s="270">
        <f t="shared" si="353"/>
        <v>0</v>
      </c>
      <c r="M1749" s="272"/>
      <c r="N1749" s="62"/>
      <c r="O1749" s="270">
        <f t="shared" si="354"/>
        <v>0</v>
      </c>
      <c r="P1749" s="272"/>
      <c r="Q1749" s="62"/>
      <c r="R1749" s="271">
        <f t="shared" si="355"/>
        <v>0</v>
      </c>
      <c r="S1749" s="272"/>
      <c r="T1749" s="62"/>
      <c r="U1749" s="270">
        <f t="shared" si="356"/>
        <v>0</v>
      </c>
      <c r="V1749" s="272"/>
      <c r="W1749" s="62"/>
      <c r="X1749" s="270">
        <f t="shared" si="357"/>
        <v>0</v>
      </c>
      <c r="Y1749" s="270">
        <f t="shared" si="358"/>
        <v>0</v>
      </c>
      <c r="Z1749" s="61"/>
      <c r="AA1749" s="61"/>
      <c r="AB1749" s="60" t="str">
        <f t="shared" si="359"/>
        <v/>
      </c>
      <c r="AC1749" s="21" t="b">
        <f t="shared" si="360"/>
        <v>0</v>
      </c>
      <c r="AD1749" s="21" t="b">
        <f t="shared" si="361"/>
        <v>0</v>
      </c>
      <c r="AE1749" s="21" t="b">
        <f t="shared" si="362"/>
        <v>0</v>
      </c>
      <c r="AF1749" s="21" t="b">
        <f ca="1">OR(AND($AC1749,NOT($AD1749)),AND($AC1749,OR(AND($G1749="",$H1749&lt;&gt;""),AND($G1749&lt;&gt;"",$H1749=""),AND($J1749="",$K1749&lt;&gt;""),AND($J1749&lt;&gt;"",$K1749=""),AND($M1749="",$N1749&lt;&gt;""),AND($M1749&lt;&gt;"",$N1749=""),AND($P1749="",$Q1749&lt;&gt;""),AND($P1749&lt;&gt;"",$Q1749=""),AND($S1749="",$T1749&lt;&gt;""),AND($S1749&lt;&gt;"",$T1749=""),AND($V1749="",$W1749&lt;&gt;""),AND($V1749&lt;&gt;"",$W1749=""))),AND($C1749&lt;&gt;"",$E1749&lt;&gt;"",LEFT(TRIM($C1749),1)&lt;&gt;LEFT(TRIM($E1749),1)),IF(OR($E1749="",$F1749=""),FALSE(),IFERROR(COUNTIF(INDIRECT("UNITS_"&amp;SUBSTITUTE(LEFT($E1749,FIND(" ",$E1749&amp;" ")-1),".","_")),$F1749)=0,TRUE())),AND($B1749&lt;&gt;"",OR(ISNUMBER(SEARCH("outro",LOWER($B1749))),ISNUMBER(SEARCH("divers",LOWER($B1749))),ISNUMBER(SEARCH("etc",LOWER($B1749))))),OR(AND(ISNUMBER(SEARCH("comunic",LOWER($B1749))),LEFT($E1749,3)&lt;&gt;"4.4"),AND(ISNUMBER(SEARCH("monitor",LOWER($B1749))),NOT(OR(LEFT($E1749,3)="1.5",LEFT($E1749,3)="2.5")))),AND($B1749&lt;&gt;"",OR(LEFT($C1749,1)="1",LEFT($C1749,1)="2"),$D1749=""),AND($D1749&lt;&gt;"",NOT(OR(LEFT($C1749,1)="1",LEFT($C1749,1)="2"))),AND($D1749&lt;&gt;"",COUNTIF(' PROJETO'!$B$14:$B$16,$D1749)=0),IF($D1749="",FALSE(),IF(COUNTIF(' PROJETO'!$B$14:$B$16,$D1749)=0,FALSE(),IFERROR(INDEX(' PROJETO'!$C$14:$C$16,MATCH($D1749,' PROJETO'!$B$14:$B$16,0))&lt;&gt;"Sim",FALSE()))))</f>
        <v>0</v>
      </c>
      <c r="AG1749" s="21" t="b">
        <f>AND($AC1749,$Y1749&gt;'CONFG.  LISTAS'!$F$4,$Z1749="",$AA1749="")</f>
        <v>0</v>
      </c>
      <c r="AH1749" s="21" t="str">
        <f t="shared" si="363"/>
        <v/>
      </c>
      <c r="AI1749" s="43" t="str">
        <f ca="1">IF(NOT($AC1749),"",IF(OR($B1749="",$C1749="",$E1749="",$F1749=""),"Preencha descrição, categoria, tipo e unidade.",IF(AND($B1749&lt;&gt;"",OR(LEFT($C1749,1)="1",LEFT($C1749,1)="2"),$D1749=""),"Informe a prática de restauração para itens diretos.",IF(AND($D1749&lt;&gt;"",NOT(OR(LEFT($C1749,1)="1",LEFT($C1749,1)="2"))),"Custos indiretos não devem pertencer a uma prática específica.",IF(AND($D1749&lt;&gt;"",COUNTIF(' PROJETO'!$B$14:$B$16,$D1749)=0),"Prática de restauração inválida ou não cadastrada.",IF(IF($D1749="",FALSE(),IF(COUNTIF(' PROJETO'!$B$14:$B$16,$D1749)=0,FALSE(),IFERROR(INDEX(' PROJETO'!$C$14:$C$16,MATCH($D1749,' PROJETO'!$B$14:$B$16,0))&lt;&gt;"Sim",FALSE()))),"A prática informada no item não foi selecionada na aba Projeto.",IF(AND(MAX($I1749,$L1749,$O1749,$R1749,$U1749,$X1749)&gt;'CONFG.  LISTAS'!$F$4,NOT(OR($Z1749&lt;&gt;"",$AA1749&lt;&gt;""))),"Memorial de cálculo ou anexo obrigatório não informado para item acima do limite.",IF(OR(AND($G1749&lt;&gt;"",$H1749&lt;&gt;"",OR($G1749&lt;=0,$H1749&lt;=0)),AND($J1749&lt;&gt;"",$K1749&lt;&gt;"",OR($J1749&lt;=0,$K1749&lt;=0)),AND($M1749&lt;&gt;"",$N1749&lt;&gt;"",OR($M1749&lt;=0,$N1749&lt;=0)),AND($P1749&lt;&gt;"",$Q1749&lt;&gt;"",OR($P1749&lt;=0,$Q1749&lt;=0)),AND($S1749&lt;&gt;"",$T1749&lt;&gt;"",OR($S1749&lt;=0,$T1749&lt;=0)),AND($V1749&lt;&gt;"",$W1749&lt;&gt;"",OR($V1749&lt;=0,$W1749&lt;=0))),"Revise os valores informados: valor unitário e quantidade devem ser maiores que zero.",IF(OR(AND($G1749="",$H1749&lt;&gt;""),AND($G1749&lt;&gt;"",$H1749=""),AND($J1749="",$K1749&lt;&gt;""),AND($J1749&lt;&gt;"",$K1749=""),AND($M1749="",$N1749&lt;&gt;""),AND($M1749&lt;&gt;"",$N1749=""),AND($P1749="",$Q1749&lt;&gt;""),AND($P1749&lt;&gt;"",$Q1749=""),AND($S1749="",$T1749&lt;&gt;""),AND($S1749&lt;&gt;"",$T1749=""),AND($V1749="",$W1749&lt;&gt;""),AND($V1749&lt;&gt;"",$W1749="")),"Há ano preenchido parcialmente: "&amp;TRIM(IF(AND($G1749="",$H1749&lt;&gt;""),"Ano 1 (falta valor unitário); ","")&amp;IF(AND($G1749&lt;&gt;"",$H1749=""),"Ano 1 (falta quantidade); ","")&amp;IF(AND($J1749="",$K1749&lt;&gt;""),"Ano 2 (falta valor unitário); ","")&amp;IF(AND($J1749&lt;&gt;"",$K1749=""),"Ano 2 (falta quantidade); ","")&amp;IF(AND($M1749="",$N1749&lt;&gt;""),"Ano 3 (falta valor unitário); ","")&amp;IF(AND($M1749&lt;&gt;"",$N1749=""),"Ano 3 (falta quantidade); ","")&amp;IF(AND($P1749="",$Q1749&lt;&gt;""),"Ano 4 (falta valor unitário); ","")&amp;IF(AND($P1749&lt;&gt;"",$Q1749=""),"Ano 4 (falta quantidade); ","")&amp;IF(AND($S1749="",$T1749&lt;&gt;""),"Ano 5 (falta valor unitário); ","")&amp;IF(AND($S1749&lt;&gt;"",$T1749=""),"Ano 5 (falta quantidade); ","")&amp;IF(AND($V1749="",$W1749&lt;&gt;""),"Ano 6 (falta valor unitário); ","")&amp;IF(AND($V1749&lt;&gt;"",$W1749=""),"Ano 6 (falta quantidade); ","")), IF(NOT(OR(AND($G1749&lt;&gt;"",$H1749&lt;&gt;""),AND($J1749&lt;&gt;"",$K1749&lt;&gt;""),AND($M1749&lt;&gt;"",$N1749&lt;&gt;""),AND($P1749&lt;&gt;"",$Q1749&lt;&gt;""),AND($S1749&lt;&gt;"",$T1749&lt;&gt;""),AND($V1749&lt;&gt;"",$W1749&lt;&gt;""))),"Informe pelo menos um ano completo com valor unitário e quantidade.",IF(AND($C1749&lt;&gt;"",$E1749&lt;&gt;"",LEFT(TRIM($C1749),1)&lt;&gt;LEFT(TRIM($E1749),1)),"Categoria e tipo estão incompatíveis.",IF(IF(OR($E1749="",$F1749=""),FALSE(),IFERROR(COUNTIF(INDIRECT("UNITS_"&amp;SUBSTITUTE(LEFT($E1749,FIND(" ",$E1749&amp;" ")-1),".","_")),$F1749)=0,TRUE())),"Unidade incompatível com o tipo selecionado.",IF(OR(AND(ISNUMBER(SEARCH("comunic",LOWER($B1749))),LEFT($E1749,3)&lt;&gt;"4.4"),AND(ISNUMBER(SEARCH("monitor",LOWER($B1749))),NOT(OR(LEFT($E1749,3)="1.5",LEFT($E1749,3)="2.5")))),"Revise a classificação do item conforme as regras de preenchimento.",IF(AND($B1749&lt;&gt;"",OR(ISNUMBER(SEARCH("outro",LOWER($B1749))),ISNUMBER(SEARCH("divers",LOWER($B1749))),ISNUMBER(SEARCH("kit",LOWER($B1749))),ISNUMBER(SEARCH("ferrament",LOWER($B1749))),ISNUMBER(SEARCH("epi",LOWER($B1749)))),NOT(OR($Z1749&lt;&gt;"",$AA1749&lt;&gt;""))),"Descrição muito genérica: detalhe melhor o item e registre o racional no memorial ou em anexo.",IF(AND($Y1749=0,$B1749&lt;&gt;"",OR($G1749&lt;&gt;"",$H1749&lt;&gt;"",$J1749&lt;&gt;"",$K1749&lt;&gt;"",$M1749&lt;&gt;"",$N1749&lt;&gt;"",$P1749&lt;&gt;"",$Q1749&lt;&gt;"",$S1749&lt;&gt;"",$T1749&lt;&gt;"",$V1749&lt;&gt;"",$W1749&lt;&gt;"")),"O item possui dados lançados, mas o total está zerado. Revise os valores informados.","")))))))))))))))</f>
        <v/>
      </c>
    </row>
    <row r="1750" spans="1:35" ht="14.25" customHeight="1" x14ac:dyDescent="0.25">
      <c r="A1750" s="57" t="str">
        <f t="shared" si="351"/>
        <v/>
      </c>
      <c r="B1750" s="58"/>
      <c r="C1750" s="58"/>
      <c r="D1750" s="58"/>
      <c r="E1750" s="58"/>
      <c r="F1750" s="58"/>
      <c r="G1750" s="269"/>
      <c r="H1750" s="59"/>
      <c r="I1750" s="273">
        <f t="shared" si="352"/>
        <v>0</v>
      </c>
      <c r="J1750" s="269"/>
      <c r="K1750" s="59"/>
      <c r="L1750" s="270">
        <f t="shared" si="353"/>
        <v>0</v>
      </c>
      <c r="M1750" s="269"/>
      <c r="N1750" s="59"/>
      <c r="O1750" s="270">
        <f t="shared" si="354"/>
        <v>0</v>
      </c>
      <c r="P1750" s="269"/>
      <c r="Q1750" s="59"/>
      <c r="R1750" s="271">
        <f t="shared" si="355"/>
        <v>0</v>
      </c>
      <c r="S1750" s="269"/>
      <c r="T1750" s="59"/>
      <c r="U1750" s="270">
        <f t="shared" si="356"/>
        <v>0</v>
      </c>
      <c r="V1750" s="269"/>
      <c r="W1750" s="59"/>
      <c r="X1750" s="270">
        <f t="shared" si="357"/>
        <v>0</v>
      </c>
      <c r="Y1750" s="270">
        <f t="shared" si="358"/>
        <v>0</v>
      </c>
      <c r="Z1750" s="58"/>
      <c r="AA1750" s="58"/>
      <c r="AB1750" s="60" t="str">
        <f t="shared" si="359"/>
        <v/>
      </c>
      <c r="AC1750" s="21" t="b">
        <f t="shared" si="360"/>
        <v>0</v>
      </c>
      <c r="AD1750" s="21" t="b">
        <f t="shared" si="361"/>
        <v>0</v>
      </c>
      <c r="AE1750" s="21" t="b">
        <f t="shared" si="362"/>
        <v>0</v>
      </c>
      <c r="AF1750" s="21" t="b">
        <f ca="1">OR(AND($AC1750,NOT($AD1750)),AND($AC1750,OR(AND($G1750="",$H1750&lt;&gt;""),AND($G1750&lt;&gt;"",$H1750=""),AND($J1750="",$K1750&lt;&gt;""),AND($J1750&lt;&gt;"",$K1750=""),AND($M1750="",$N1750&lt;&gt;""),AND($M1750&lt;&gt;"",$N1750=""),AND($P1750="",$Q1750&lt;&gt;""),AND($P1750&lt;&gt;"",$Q1750=""),AND($S1750="",$T1750&lt;&gt;""),AND($S1750&lt;&gt;"",$T1750=""),AND($V1750="",$W1750&lt;&gt;""),AND($V1750&lt;&gt;"",$W1750=""))),AND($C1750&lt;&gt;"",$E1750&lt;&gt;"",LEFT(TRIM($C1750),1)&lt;&gt;LEFT(TRIM($E1750),1)),IF(OR($E1750="",$F1750=""),FALSE(),IFERROR(COUNTIF(INDIRECT("UNITS_"&amp;SUBSTITUTE(LEFT($E1750,FIND(" ",$E1750&amp;" ")-1),".","_")),$F1750)=0,TRUE())),AND($B1750&lt;&gt;"",OR(ISNUMBER(SEARCH("outro",LOWER($B1750))),ISNUMBER(SEARCH("divers",LOWER($B1750))),ISNUMBER(SEARCH("etc",LOWER($B1750))))),OR(AND(ISNUMBER(SEARCH("comunic",LOWER($B1750))),LEFT($E1750,3)&lt;&gt;"4.4"),AND(ISNUMBER(SEARCH("monitor",LOWER($B1750))),NOT(OR(LEFT($E1750,3)="1.5",LEFT($E1750,3)="2.5")))),AND($B1750&lt;&gt;"",OR(LEFT($C1750,1)="1",LEFT($C1750,1)="2"),$D1750=""),AND($D1750&lt;&gt;"",NOT(OR(LEFT($C1750,1)="1",LEFT($C1750,1)="2"))),AND($D1750&lt;&gt;"",COUNTIF(' PROJETO'!$B$14:$B$16,$D1750)=0),IF($D1750="",FALSE(),IF(COUNTIF(' PROJETO'!$B$14:$B$16,$D1750)=0,FALSE(),IFERROR(INDEX(' PROJETO'!$C$14:$C$16,MATCH($D1750,' PROJETO'!$B$14:$B$16,0))&lt;&gt;"Sim",FALSE()))))</f>
        <v>0</v>
      </c>
      <c r="AG1750" s="21" t="b">
        <f>AND($AC1750,$Y1750&gt;'CONFG.  LISTAS'!$F$4,$Z1750="",$AA1750="")</f>
        <v>0</v>
      </c>
      <c r="AH1750" s="21" t="str">
        <f t="shared" si="363"/>
        <v/>
      </c>
      <c r="AI1750" s="43" t="str">
        <f ca="1">IF(NOT($AC1750),"",IF(OR($B1750="",$C1750="",$E1750="",$F1750=""),"Preencha descrição, categoria, tipo e unidade.",IF(AND($B1750&lt;&gt;"",OR(LEFT($C1750,1)="1",LEFT($C1750,1)="2"),$D1750=""),"Informe a prática de restauração para itens diretos.",IF(AND($D1750&lt;&gt;"",NOT(OR(LEFT($C1750,1)="1",LEFT($C1750,1)="2"))),"Custos indiretos não devem pertencer a uma prática específica.",IF(AND($D1750&lt;&gt;"",COUNTIF(' PROJETO'!$B$14:$B$16,$D1750)=0),"Prática de restauração inválida ou não cadastrada.",IF(IF($D1750="",FALSE(),IF(COUNTIF(' PROJETO'!$B$14:$B$16,$D1750)=0,FALSE(),IFERROR(INDEX(' PROJETO'!$C$14:$C$16,MATCH($D1750,' PROJETO'!$B$14:$B$16,0))&lt;&gt;"Sim",FALSE()))),"A prática informada no item não foi selecionada na aba Projeto.",IF(AND(MAX($I1750,$L1750,$O1750,$R1750,$U1750,$X1750)&gt;'CONFG.  LISTAS'!$F$4,NOT(OR($Z1750&lt;&gt;"",$AA1750&lt;&gt;""))),"Memorial de cálculo ou anexo obrigatório não informado para item acima do limite.",IF(OR(AND($G1750&lt;&gt;"",$H1750&lt;&gt;"",OR($G1750&lt;=0,$H1750&lt;=0)),AND($J1750&lt;&gt;"",$K1750&lt;&gt;"",OR($J1750&lt;=0,$K1750&lt;=0)),AND($M1750&lt;&gt;"",$N1750&lt;&gt;"",OR($M1750&lt;=0,$N1750&lt;=0)),AND($P1750&lt;&gt;"",$Q1750&lt;&gt;"",OR($P1750&lt;=0,$Q1750&lt;=0)),AND($S1750&lt;&gt;"",$T1750&lt;&gt;"",OR($S1750&lt;=0,$T1750&lt;=0)),AND($V1750&lt;&gt;"",$W1750&lt;&gt;"",OR($V1750&lt;=0,$W1750&lt;=0))),"Revise os valores informados: valor unitário e quantidade devem ser maiores que zero.",IF(OR(AND($G1750="",$H1750&lt;&gt;""),AND($G1750&lt;&gt;"",$H1750=""),AND($J1750="",$K1750&lt;&gt;""),AND($J1750&lt;&gt;"",$K1750=""),AND($M1750="",$N1750&lt;&gt;""),AND($M1750&lt;&gt;"",$N1750=""),AND($P1750="",$Q1750&lt;&gt;""),AND($P1750&lt;&gt;"",$Q1750=""),AND($S1750="",$T1750&lt;&gt;""),AND($S1750&lt;&gt;"",$T1750=""),AND($V1750="",$W1750&lt;&gt;""),AND($V1750&lt;&gt;"",$W1750="")),"Há ano preenchido parcialmente: "&amp;TRIM(IF(AND($G1750="",$H1750&lt;&gt;""),"Ano 1 (falta valor unitário); ","")&amp;IF(AND($G1750&lt;&gt;"",$H1750=""),"Ano 1 (falta quantidade); ","")&amp;IF(AND($J1750="",$K1750&lt;&gt;""),"Ano 2 (falta valor unitário); ","")&amp;IF(AND($J1750&lt;&gt;"",$K1750=""),"Ano 2 (falta quantidade); ","")&amp;IF(AND($M1750="",$N1750&lt;&gt;""),"Ano 3 (falta valor unitário); ","")&amp;IF(AND($M1750&lt;&gt;"",$N1750=""),"Ano 3 (falta quantidade); ","")&amp;IF(AND($P1750="",$Q1750&lt;&gt;""),"Ano 4 (falta valor unitário); ","")&amp;IF(AND($P1750&lt;&gt;"",$Q1750=""),"Ano 4 (falta quantidade); ","")&amp;IF(AND($S1750="",$T1750&lt;&gt;""),"Ano 5 (falta valor unitário); ","")&amp;IF(AND($S1750&lt;&gt;"",$T1750=""),"Ano 5 (falta quantidade); ","")&amp;IF(AND($V1750="",$W1750&lt;&gt;""),"Ano 6 (falta valor unitário); ","")&amp;IF(AND($V1750&lt;&gt;"",$W1750=""),"Ano 6 (falta quantidade); ","")), IF(NOT(OR(AND($G1750&lt;&gt;"",$H1750&lt;&gt;""),AND($J1750&lt;&gt;"",$K1750&lt;&gt;""),AND($M1750&lt;&gt;"",$N1750&lt;&gt;""),AND($P1750&lt;&gt;"",$Q1750&lt;&gt;""),AND($S1750&lt;&gt;"",$T1750&lt;&gt;""),AND($V1750&lt;&gt;"",$W1750&lt;&gt;""))),"Informe pelo menos um ano completo com valor unitário e quantidade.",IF(AND($C1750&lt;&gt;"",$E1750&lt;&gt;"",LEFT(TRIM($C1750),1)&lt;&gt;LEFT(TRIM($E1750),1)),"Categoria e tipo estão incompatíveis.",IF(IF(OR($E1750="",$F1750=""),FALSE(),IFERROR(COUNTIF(INDIRECT("UNITS_"&amp;SUBSTITUTE(LEFT($E1750,FIND(" ",$E1750&amp;" ")-1),".","_")),$F1750)=0,TRUE())),"Unidade incompatível com o tipo selecionado.",IF(OR(AND(ISNUMBER(SEARCH("comunic",LOWER($B1750))),LEFT($E1750,3)&lt;&gt;"4.4"),AND(ISNUMBER(SEARCH("monitor",LOWER($B1750))),NOT(OR(LEFT($E1750,3)="1.5",LEFT($E1750,3)="2.5")))),"Revise a classificação do item conforme as regras de preenchimento.",IF(AND($B1750&lt;&gt;"",OR(ISNUMBER(SEARCH("outro",LOWER($B1750))),ISNUMBER(SEARCH("divers",LOWER($B1750))),ISNUMBER(SEARCH("kit",LOWER($B1750))),ISNUMBER(SEARCH("ferrament",LOWER($B1750))),ISNUMBER(SEARCH("epi",LOWER($B1750)))),NOT(OR($Z1750&lt;&gt;"",$AA1750&lt;&gt;""))),"Descrição muito genérica: detalhe melhor o item e registre o racional no memorial ou em anexo.",IF(AND($Y1750=0,$B1750&lt;&gt;"",OR($G1750&lt;&gt;"",$H1750&lt;&gt;"",$J1750&lt;&gt;"",$K1750&lt;&gt;"",$M1750&lt;&gt;"",$N1750&lt;&gt;"",$P1750&lt;&gt;"",$Q1750&lt;&gt;"",$S1750&lt;&gt;"",$T1750&lt;&gt;"",$V1750&lt;&gt;"",$W1750&lt;&gt;"")),"O item possui dados lançados, mas o total está zerado. Revise os valores informados.","")))))))))))))))</f>
        <v/>
      </c>
    </row>
    <row r="1751" spans="1:35" ht="14.25" customHeight="1" x14ac:dyDescent="0.25">
      <c r="A1751" s="57" t="str">
        <f t="shared" si="351"/>
        <v/>
      </c>
      <c r="B1751" s="61"/>
      <c r="C1751" s="61"/>
      <c r="D1751" s="58"/>
      <c r="E1751" s="61"/>
      <c r="F1751" s="61"/>
      <c r="G1751" s="272"/>
      <c r="H1751" s="62"/>
      <c r="I1751" s="273">
        <f t="shared" si="352"/>
        <v>0</v>
      </c>
      <c r="J1751" s="272"/>
      <c r="K1751" s="62"/>
      <c r="L1751" s="270">
        <f t="shared" si="353"/>
        <v>0</v>
      </c>
      <c r="M1751" s="272"/>
      <c r="N1751" s="62"/>
      <c r="O1751" s="270">
        <f t="shared" si="354"/>
        <v>0</v>
      </c>
      <c r="P1751" s="272"/>
      <c r="Q1751" s="62"/>
      <c r="R1751" s="271">
        <f t="shared" si="355"/>
        <v>0</v>
      </c>
      <c r="S1751" s="272"/>
      <c r="T1751" s="62"/>
      <c r="U1751" s="270">
        <f t="shared" si="356"/>
        <v>0</v>
      </c>
      <c r="V1751" s="272"/>
      <c r="W1751" s="62"/>
      <c r="X1751" s="270">
        <f t="shared" si="357"/>
        <v>0</v>
      </c>
      <c r="Y1751" s="270">
        <f t="shared" si="358"/>
        <v>0</v>
      </c>
      <c r="Z1751" s="61"/>
      <c r="AA1751" s="61"/>
      <c r="AB1751" s="60" t="str">
        <f t="shared" si="359"/>
        <v/>
      </c>
      <c r="AC1751" s="21" t="b">
        <f t="shared" si="360"/>
        <v>0</v>
      </c>
      <c r="AD1751" s="21" t="b">
        <f t="shared" si="361"/>
        <v>0</v>
      </c>
      <c r="AE1751" s="21" t="b">
        <f t="shared" si="362"/>
        <v>0</v>
      </c>
      <c r="AF1751" s="21" t="b">
        <f ca="1">OR(AND($AC1751,NOT($AD1751)),AND($AC1751,OR(AND($G1751="",$H1751&lt;&gt;""),AND($G1751&lt;&gt;"",$H1751=""),AND($J1751="",$K1751&lt;&gt;""),AND($J1751&lt;&gt;"",$K1751=""),AND($M1751="",$N1751&lt;&gt;""),AND($M1751&lt;&gt;"",$N1751=""),AND($P1751="",$Q1751&lt;&gt;""),AND($P1751&lt;&gt;"",$Q1751=""),AND($S1751="",$T1751&lt;&gt;""),AND($S1751&lt;&gt;"",$T1751=""),AND($V1751="",$W1751&lt;&gt;""),AND($V1751&lt;&gt;"",$W1751=""))),AND($C1751&lt;&gt;"",$E1751&lt;&gt;"",LEFT(TRIM($C1751),1)&lt;&gt;LEFT(TRIM($E1751),1)),IF(OR($E1751="",$F1751=""),FALSE(),IFERROR(COUNTIF(INDIRECT("UNITS_"&amp;SUBSTITUTE(LEFT($E1751,FIND(" ",$E1751&amp;" ")-1),".","_")),$F1751)=0,TRUE())),AND($B1751&lt;&gt;"",OR(ISNUMBER(SEARCH("outro",LOWER($B1751))),ISNUMBER(SEARCH("divers",LOWER($B1751))),ISNUMBER(SEARCH("etc",LOWER($B1751))))),OR(AND(ISNUMBER(SEARCH("comunic",LOWER($B1751))),LEFT($E1751,3)&lt;&gt;"4.4"),AND(ISNUMBER(SEARCH("monitor",LOWER($B1751))),NOT(OR(LEFT($E1751,3)="1.5",LEFT($E1751,3)="2.5")))),AND($B1751&lt;&gt;"",OR(LEFT($C1751,1)="1",LEFT($C1751,1)="2"),$D1751=""),AND($D1751&lt;&gt;"",NOT(OR(LEFT($C1751,1)="1",LEFT($C1751,1)="2"))),AND($D1751&lt;&gt;"",COUNTIF(' PROJETO'!$B$14:$B$16,$D1751)=0),IF($D1751="",FALSE(),IF(COUNTIF(' PROJETO'!$B$14:$B$16,$D1751)=0,FALSE(),IFERROR(INDEX(' PROJETO'!$C$14:$C$16,MATCH($D1751,' PROJETO'!$B$14:$B$16,0))&lt;&gt;"Sim",FALSE()))))</f>
        <v>0</v>
      </c>
      <c r="AG1751" s="21" t="b">
        <f>AND($AC1751,$Y1751&gt;'CONFG.  LISTAS'!$F$4,$Z1751="",$AA1751="")</f>
        <v>0</v>
      </c>
      <c r="AH1751" s="21" t="str">
        <f t="shared" si="363"/>
        <v/>
      </c>
      <c r="AI1751" s="43" t="str">
        <f ca="1">IF(NOT($AC1751),"",IF(OR($B1751="",$C1751="",$E1751="",$F1751=""),"Preencha descrição, categoria, tipo e unidade.",IF(AND($B1751&lt;&gt;"",OR(LEFT($C1751,1)="1",LEFT($C1751,1)="2"),$D1751=""),"Informe a prática de restauração para itens diretos.",IF(AND($D1751&lt;&gt;"",NOT(OR(LEFT($C1751,1)="1",LEFT($C1751,1)="2"))),"Custos indiretos não devem pertencer a uma prática específica.",IF(AND($D1751&lt;&gt;"",COUNTIF(' PROJETO'!$B$14:$B$16,$D1751)=0),"Prática de restauração inválida ou não cadastrada.",IF(IF($D1751="",FALSE(),IF(COUNTIF(' PROJETO'!$B$14:$B$16,$D1751)=0,FALSE(),IFERROR(INDEX(' PROJETO'!$C$14:$C$16,MATCH($D1751,' PROJETO'!$B$14:$B$16,0))&lt;&gt;"Sim",FALSE()))),"A prática informada no item não foi selecionada na aba Projeto.",IF(AND(MAX($I1751,$L1751,$O1751,$R1751,$U1751,$X1751)&gt;'CONFG.  LISTAS'!$F$4,NOT(OR($Z1751&lt;&gt;"",$AA1751&lt;&gt;""))),"Memorial de cálculo ou anexo obrigatório não informado para item acima do limite.",IF(OR(AND($G1751&lt;&gt;"",$H1751&lt;&gt;"",OR($G1751&lt;=0,$H1751&lt;=0)),AND($J1751&lt;&gt;"",$K1751&lt;&gt;"",OR($J1751&lt;=0,$K1751&lt;=0)),AND($M1751&lt;&gt;"",$N1751&lt;&gt;"",OR($M1751&lt;=0,$N1751&lt;=0)),AND($P1751&lt;&gt;"",$Q1751&lt;&gt;"",OR($P1751&lt;=0,$Q1751&lt;=0)),AND($S1751&lt;&gt;"",$T1751&lt;&gt;"",OR($S1751&lt;=0,$T1751&lt;=0)),AND($V1751&lt;&gt;"",$W1751&lt;&gt;"",OR($V1751&lt;=0,$W1751&lt;=0))),"Revise os valores informados: valor unitário e quantidade devem ser maiores que zero.",IF(OR(AND($G1751="",$H1751&lt;&gt;""),AND($G1751&lt;&gt;"",$H1751=""),AND($J1751="",$K1751&lt;&gt;""),AND($J1751&lt;&gt;"",$K1751=""),AND($M1751="",$N1751&lt;&gt;""),AND($M1751&lt;&gt;"",$N1751=""),AND($P1751="",$Q1751&lt;&gt;""),AND($P1751&lt;&gt;"",$Q1751=""),AND($S1751="",$T1751&lt;&gt;""),AND($S1751&lt;&gt;"",$T1751=""),AND($V1751="",$W1751&lt;&gt;""),AND($V1751&lt;&gt;"",$W1751="")),"Há ano preenchido parcialmente: "&amp;TRIM(IF(AND($G1751="",$H1751&lt;&gt;""),"Ano 1 (falta valor unitário); ","")&amp;IF(AND($G1751&lt;&gt;"",$H1751=""),"Ano 1 (falta quantidade); ","")&amp;IF(AND($J1751="",$K1751&lt;&gt;""),"Ano 2 (falta valor unitário); ","")&amp;IF(AND($J1751&lt;&gt;"",$K1751=""),"Ano 2 (falta quantidade); ","")&amp;IF(AND($M1751="",$N1751&lt;&gt;""),"Ano 3 (falta valor unitário); ","")&amp;IF(AND($M1751&lt;&gt;"",$N1751=""),"Ano 3 (falta quantidade); ","")&amp;IF(AND($P1751="",$Q1751&lt;&gt;""),"Ano 4 (falta valor unitário); ","")&amp;IF(AND($P1751&lt;&gt;"",$Q1751=""),"Ano 4 (falta quantidade); ","")&amp;IF(AND($S1751="",$T1751&lt;&gt;""),"Ano 5 (falta valor unitário); ","")&amp;IF(AND($S1751&lt;&gt;"",$T1751=""),"Ano 5 (falta quantidade); ","")&amp;IF(AND($V1751="",$W1751&lt;&gt;""),"Ano 6 (falta valor unitário); ","")&amp;IF(AND($V1751&lt;&gt;"",$W1751=""),"Ano 6 (falta quantidade); ","")), IF(NOT(OR(AND($G1751&lt;&gt;"",$H1751&lt;&gt;""),AND($J1751&lt;&gt;"",$K1751&lt;&gt;""),AND($M1751&lt;&gt;"",$N1751&lt;&gt;""),AND($P1751&lt;&gt;"",$Q1751&lt;&gt;""),AND($S1751&lt;&gt;"",$T1751&lt;&gt;""),AND($V1751&lt;&gt;"",$W1751&lt;&gt;""))),"Informe pelo menos um ano completo com valor unitário e quantidade.",IF(AND($C1751&lt;&gt;"",$E1751&lt;&gt;"",LEFT(TRIM($C1751),1)&lt;&gt;LEFT(TRIM($E1751),1)),"Categoria e tipo estão incompatíveis.",IF(IF(OR($E1751="",$F1751=""),FALSE(),IFERROR(COUNTIF(INDIRECT("UNITS_"&amp;SUBSTITUTE(LEFT($E1751,FIND(" ",$E1751&amp;" ")-1),".","_")),$F1751)=0,TRUE())),"Unidade incompatível com o tipo selecionado.",IF(OR(AND(ISNUMBER(SEARCH("comunic",LOWER($B1751))),LEFT($E1751,3)&lt;&gt;"4.4"),AND(ISNUMBER(SEARCH("monitor",LOWER($B1751))),NOT(OR(LEFT($E1751,3)="1.5",LEFT($E1751,3)="2.5")))),"Revise a classificação do item conforme as regras de preenchimento.",IF(AND($B1751&lt;&gt;"",OR(ISNUMBER(SEARCH("outro",LOWER($B1751))),ISNUMBER(SEARCH("divers",LOWER($B1751))),ISNUMBER(SEARCH("kit",LOWER($B1751))),ISNUMBER(SEARCH("ferrament",LOWER($B1751))),ISNUMBER(SEARCH("epi",LOWER($B1751)))),NOT(OR($Z1751&lt;&gt;"",$AA1751&lt;&gt;""))),"Descrição muito genérica: detalhe melhor o item e registre o racional no memorial ou em anexo.",IF(AND($Y1751=0,$B1751&lt;&gt;"",OR($G1751&lt;&gt;"",$H1751&lt;&gt;"",$J1751&lt;&gt;"",$K1751&lt;&gt;"",$M1751&lt;&gt;"",$N1751&lt;&gt;"",$P1751&lt;&gt;"",$Q1751&lt;&gt;"",$S1751&lt;&gt;"",$T1751&lt;&gt;"",$V1751&lt;&gt;"",$W1751&lt;&gt;"")),"O item possui dados lançados, mas o total está zerado. Revise os valores informados.","")))))))))))))))</f>
        <v/>
      </c>
    </row>
    <row r="1752" spans="1:35" ht="14.25" customHeight="1" x14ac:dyDescent="0.25">
      <c r="A1752" s="57" t="str">
        <f t="shared" si="351"/>
        <v/>
      </c>
      <c r="B1752" s="58"/>
      <c r="C1752" s="58"/>
      <c r="D1752" s="58"/>
      <c r="E1752" s="58"/>
      <c r="F1752" s="58"/>
      <c r="G1752" s="269"/>
      <c r="H1752" s="59"/>
      <c r="I1752" s="273">
        <f t="shared" si="352"/>
        <v>0</v>
      </c>
      <c r="J1752" s="269"/>
      <c r="K1752" s="59"/>
      <c r="L1752" s="270">
        <f t="shared" si="353"/>
        <v>0</v>
      </c>
      <c r="M1752" s="269"/>
      <c r="N1752" s="59"/>
      <c r="O1752" s="270">
        <f t="shared" si="354"/>
        <v>0</v>
      </c>
      <c r="P1752" s="269"/>
      <c r="Q1752" s="59"/>
      <c r="R1752" s="271">
        <f t="shared" si="355"/>
        <v>0</v>
      </c>
      <c r="S1752" s="269"/>
      <c r="T1752" s="59"/>
      <c r="U1752" s="270">
        <f t="shared" si="356"/>
        <v>0</v>
      </c>
      <c r="V1752" s="269"/>
      <c r="W1752" s="59"/>
      <c r="X1752" s="270">
        <f t="shared" si="357"/>
        <v>0</v>
      </c>
      <c r="Y1752" s="270">
        <f t="shared" si="358"/>
        <v>0</v>
      </c>
      <c r="Z1752" s="58"/>
      <c r="AA1752" s="58"/>
      <c r="AB1752" s="60" t="str">
        <f t="shared" si="359"/>
        <v/>
      </c>
      <c r="AC1752" s="21" t="b">
        <f t="shared" si="360"/>
        <v>0</v>
      </c>
      <c r="AD1752" s="21" t="b">
        <f t="shared" si="361"/>
        <v>0</v>
      </c>
      <c r="AE1752" s="21" t="b">
        <f t="shared" si="362"/>
        <v>0</v>
      </c>
      <c r="AF1752" s="21" t="b">
        <f ca="1">OR(AND($AC1752,NOT($AD1752)),AND($AC1752,OR(AND($G1752="",$H1752&lt;&gt;""),AND($G1752&lt;&gt;"",$H1752=""),AND($J1752="",$K1752&lt;&gt;""),AND($J1752&lt;&gt;"",$K1752=""),AND($M1752="",$N1752&lt;&gt;""),AND($M1752&lt;&gt;"",$N1752=""),AND($P1752="",$Q1752&lt;&gt;""),AND($P1752&lt;&gt;"",$Q1752=""),AND($S1752="",$T1752&lt;&gt;""),AND($S1752&lt;&gt;"",$T1752=""),AND($V1752="",$W1752&lt;&gt;""),AND($V1752&lt;&gt;"",$W1752=""))),AND($C1752&lt;&gt;"",$E1752&lt;&gt;"",LEFT(TRIM($C1752),1)&lt;&gt;LEFT(TRIM($E1752),1)),IF(OR($E1752="",$F1752=""),FALSE(),IFERROR(COUNTIF(INDIRECT("UNITS_"&amp;SUBSTITUTE(LEFT($E1752,FIND(" ",$E1752&amp;" ")-1),".","_")),$F1752)=0,TRUE())),AND($B1752&lt;&gt;"",OR(ISNUMBER(SEARCH("outro",LOWER($B1752))),ISNUMBER(SEARCH("divers",LOWER($B1752))),ISNUMBER(SEARCH("etc",LOWER($B1752))))),OR(AND(ISNUMBER(SEARCH("comunic",LOWER($B1752))),LEFT($E1752,3)&lt;&gt;"4.4"),AND(ISNUMBER(SEARCH("monitor",LOWER($B1752))),NOT(OR(LEFT($E1752,3)="1.5",LEFT($E1752,3)="2.5")))),AND($B1752&lt;&gt;"",OR(LEFT($C1752,1)="1",LEFT($C1752,1)="2"),$D1752=""),AND($D1752&lt;&gt;"",NOT(OR(LEFT($C1752,1)="1",LEFT($C1752,1)="2"))),AND($D1752&lt;&gt;"",COUNTIF(' PROJETO'!$B$14:$B$16,$D1752)=0),IF($D1752="",FALSE(),IF(COUNTIF(' PROJETO'!$B$14:$B$16,$D1752)=0,FALSE(),IFERROR(INDEX(' PROJETO'!$C$14:$C$16,MATCH($D1752,' PROJETO'!$B$14:$B$16,0))&lt;&gt;"Sim",FALSE()))))</f>
        <v>0</v>
      </c>
      <c r="AG1752" s="21" t="b">
        <f>AND($AC1752,$Y1752&gt;'CONFG.  LISTAS'!$F$4,$Z1752="",$AA1752="")</f>
        <v>0</v>
      </c>
      <c r="AH1752" s="21" t="str">
        <f t="shared" si="363"/>
        <v/>
      </c>
      <c r="AI1752" s="43" t="str">
        <f ca="1">IF(NOT($AC1752),"",IF(OR($B1752="",$C1752="",$E1752="",$F1752=""),"Preencha descrição, categoria, tipo e unidade.",IF(AND($B1752&lt;&gt;"",OR(LEFT($C1752,1)="1",LEFT($C1752,1)="2"),$D1752=""),"Informe a prática de restauração para itens diretos.",IF(AND($D1752&lt;&gt;"",NOT(OR(LEFT($C1752,1)="1",LEFT($C1752,1)="2"))),"Custos indiretos não devem pertencer a uma prática específica.",IF(AND($D1752&lt;&gt;"",COUNTIF(' PROJETO'!$B$14:$B$16,$D1752)=0),"Prática de restauração inválida ou não cadastrada.",IF(IF($D1752="",FALSE(),IF(COUNTIF(' PROJETO'!$B$14:$B$16,$D1752)=0,FALSE(),IFERROR(INDEX(' PROJETO'!$C$14:$C$16,MATCH($D1752,' PROJETO'!$B$14:$B$16,0))&lt;&gt;"Sim",FALSE()))),"A prática informada no item não foi selecionada na aba Projeto.",IF(AND(MAX($I1752,$L1752,$O1752,$R1752,$U1752,$X1752)&gt;'CONFG.  LISTAS'!$F$4,NOT(OR($Z1752&lt;&gt;"",$AA1752&lt;&gt;""))),"Memorial de cálculo ou anexo obrigatório não informado para item acima do limite.",IF(OR(AND($G1752&lt;&gt;"",$H1752&lt;&gt;"",OR($G1752&lt;=0,$H1752&lt;=0)),AND($J1752&lt;&gt;"",$K1752&lt;&gt;"",OR($J1752&lt;=0,$K1752&lt;=0)),AND($M1752&lt;&gt;"",$N1752&lt;&gt;"",OR($M1752&lt;=0,$N1752&lt;=0)),AND($P1752&lt;&gt;"",$Q1752&lt;&gt;"",OR($P1752&lt;=0,$Q1752&lt;=0)),AND($S1752&lt;&gt;"",$T1752&lt;&gt;"",OR($S1752&lt;=0,$T1752&lt;=0)),AND($V1752&lt;&gt;"",$W1752&lt;&gt;"",OR($V1752&lt;=0,$W1752&lt;=0))),"Revise os valores informados: valor unitário e quantidade devem ser maiores que zero.",IF(OR(AND($G1752="",$H1752&lt;&gt;""),AND($G1752&lt;&gt;"",$H1752=""),AND($J1752="",$K1752&lt;&gt;""),AND($J1752&lt;&gt;"",$K1752=""),AND($M1752="",$N1752&lt;&gt;""),AND($M1752&lt;&gt;"",$N1752=""),AND($P1752="",$Q1752&lt;&gt;""),AND($P1752&lt;&gt;"",$Q1752=""),AND($S1752="",$T1752&lt;&gt;""),AND($S1752&lt;&gt;"",$T1752=""),AND($V1752="",$W1752&lt;&gt;""),AND($V1752&lt;&gt;"",$W1752="")),"Há ano preenchido parcialmente: "&amp;TRIM(IF(AND($G1752="",$H1752&lt;&gt;""),"Ano 1 (falta valor unitário); ","")&amp;IF(AND($G1752&lt;&gt;"",$H1752=""),"Ano 1 (falta quantidade); ","")&amp;IF(AND($J1752="",$K1752&lt;&gt;""),"Ano 2 (falta valor unitário); ","")&amp;IF(AND($J1752&lt;&gt;"",$K1752=""),"Ano 2 (falta quantidade); ","")&amp;IF(AND($M1752="",$N1752&lt;&gt;""),"Ano 3 (falta valor unitário); ","")&amp;IF(AND($M1752&lt;&gt;"",$N1752=""),"Ano 3 (falta quantidade); ","")&amp;IF(AND($P1752="",$Q1752&lt;&gt;""),"Ano 4 (falta valor unitário); ","")&amp;IF(AND($P1752&lt;&gt;"",$Q1752=""),"Ano 4 (falta quantidade); ","")&amp;IF(AND($S1752="",$T1752&lt;&gt;""),"Ano 5 (falta valor unitário); ","")&amp;IF(AND($S1752&lt;&gt;"",$T1752=""),"Ano 5 (falta quantidade); ","")&amp;IF(AND($V1752="",$W1752&lt;&gt;""),"Ano 6 (falta valor unitário); ","")&amp;IF(AND($V1752&lt;&gt;"",$W1752=""),"Ano 6 (falta quantidade); ","")), IF(NOT(OR(AND($G1752&lt;&gt;"",$H1752&lt;&gt;""),AND($J1752&lt;&gt;"",$K1752&lt;&gt;""),AND($M1752&lt;&gt;"",$N1752&lt;&gt;""),AND($P1752&lt;&gt;"",$Q1752&lt;&gt;""),AND($S1752&lt;&gt;"",$T1752&lt;&gt;""),AND($V1752&lt;&gt;"",$W1752&lt;&gt;""))),"Informe pelo menos um ano completo com valor unitário e quantidade.",IF(AND($C1752&lt;&gt;"",$E1752&lt;&gt;"",LEFT(TRIM($C1752),1)&lt;&gt;LEFT(TRIM($E1752),1)),"Categoria e tipo estão incompatíveis.",IF(IF(OR($E1752="",$F1752=""),FALSE(),IFERROR(COUNTIF(INDIRECT("UNITS_"&amp;SUBSTITUTE(LEFT($E1752,FIND(" ",$E1752&amp;" ")-1),".","_")),$F1752)=0,TRUE())),"Unidade incompatível com o tipo selecionado.",IF(OR(AND(ISNUMBER(SEARCH("comunic",LOWER($B1752))),LEFT($E1752,3)&lt;&gt;"4.4"),AND(ISNUMBER(SEARCH("monitor",LOWER($B1752))),NOT(OR(LEFT($E1752,3)="1.5",LEFT($E1752,3)="2.5")))),"Revise a classificação do item conforme as regras de preenchimento.",IF(AND($B1752&lt;&gt;"",OR(ISNUMBER(SEARCH("outro",LOWER($B1752))),ISNUMBER(SEARCH("divers",LOWER($B1752))),ISNUMBER(SEARCH("kit",LOWER($B1752))),ISNUMBER(SEARCH("ferrament",LOWER($B1752))),ISNUMBER(SEARCH("epi",LOWER($B1752)))),NOT(OR($Z1752&lt;&gt;"",$AA1752&lt;&gt;""))),"Descrição muito genérica: detalhe melhor o item e registre o racional no memorial ou em anexo.",IF(AND($Y1752=0,$B1752&lt;&gt;"",OR($G1752&lt;&gt;"",$H1752&lt;&gt;"",$J1752&lt;&gt;"",$K1752&lt;&gt;"",$M1752&lt;&gt;"",$N1752&lt;&gt;"",$P1752&lt;&gt;"",$Q1752&lt;&gt;"",$S1752&lt;&gt;"",$T1752&lt;&gt;"",$V1752&lt;&gt;"",$W1752&lt;&gt;"")),"O item possui dados lançados, mas o total está zerado. Revise os valores informados.","")))))))))))))))</f>
        <v/>
      </c>
    </row>
    <row r="1753" spans="1:35" ht="14.25" customHeight="1" x14ac:dyDescent="0.25">
      <c r="A1753" s="57" t="str">
        <f t="shared" si="351"/>
        <v/>
      </c>
      <c r="B1753" s="61"/>
      <c r="C1753" s="61"/>
      <c r="D1753" s="58"/>
      <c r="E1753" s="61"/>
      <c r="F1753" s="61"/>
      <c r="G1753" s="272"/>
      <c r="H1753" s="62"/>
      <c r="I1753" s="273">
        <f t="shared" si="352"/>
        <v>0</v>
      </c>
      <c r="J1753" s="272"/>
      <c r="K1753" s="62"/>
      <c r="L1753" s="270">
        <f t="shared" si="353"/>
        <v>0</v>
      </c>
      <c r="M1753" s="272"/>
      <c r="N1753" s="62"/>
      <c r="O1753" s="270">
        <f t="shared" si="354"/>
        <v>0</v>
      </c>
      <c r="P1753" s="272"/>
      <c r="Q1753" s="62"/>
      <c r="R1753" s="271">
        <f t="shared" si="355"/>
        <v>0</v>
      </c>
      <c r="S1753" s="272"/>
      <c r="T1753" s="62"/>
      <c r="U1753" s="270">
        <f t="shared" si="356"/>
        <v>0</v>
      </c>
      <c r="V1753" s="272"/>
      <c r="W1753" s="62"/>
      <c r="X1753" s="270">
        <f t="shared" si="357"/>
        <v>0</v>
      </c>
      <c r="Y1753" s="270">
        <f t="shared" si="358"/>
        <v>0</v>
      </c>
      <c r="Z1753" s="61"/>
      <c r="AA1753" s="61"/>
      <c r="AB1753" s="60" t="str">
        <f t="shared" si="359"/>
        <v/>
      </c>
      <c r="AC1753" s="21" t="b">
        <f t="shared" si="360"/>
        <v>0</v>
      </c>
      <c r="AD1753" s="21" t="b">
        <f t="shared" si="361"/>
        <v>0</v>
      </c>
      <c r="AE1753" s="21" t="b">
        <f t="shared" si="362"/>
        <v>0</v>
      </c>
      <c r="AF1753" s="21" t="b">
        <f ca="1">OR(AND($AC1753,NOT($AD1753)),AND($AC1753,OR(AND($G1753="",$H1753&lt;&gt;""),AND($G1753&lt;&gt;"",$H1753=""),AND($J1753="",$K1753&lt;&gt;""),AND($J1753&lt;&gt;"",$K1753=""),AND($M1753="",$N1753&lt;&gt;""),AND($M1753&lt;&gt;"",$N1753=""),AND($P1753="",$Q1753&lt;&gt;""),AND($P1753&lt;&gt;"",$Q1753=""),AND($S1753="",$T1753&lt;&gt;""),AND($S1753&lt;&gt;"",$T1753=""),AND($V1753="",$W1753&lt;&gt;""),AND($V1753&lt;&gt;"",$W1753=""))),AND($C1753&lt;&gt;"",$E1753&lt;&gt;"",LEFT(TRIM($C1753),1)&lt;&gt;LEFT(TRIM($E1753),1)),IF(OR($E1753="",$F1753=""),FALSE(),IFERROR(COUNTIF(INDIRECT("UNITS_"&amp;SUBSTITUTE(LEFT($E1753,FIND(" ",$E1753&amp;" ")-1),".","_")),$F1753)=0,TRUE())),AND($B1753&lt;&gt;"",OR(ISNUMBER(SEARCH("outro",LOWER($B1753))),ISNUMBER(SEARCH("divers",LOWER($B1753))),ISNUMBER(SEARCH("etc",LOWER($B1753))))),OR(AND(ISNUMBER(SEARCH("comunic",LOWER($B1753))),LEFT($E1753,3)&lt;&gt;"4.4"),AND(ISNUMBER(SEARCH("monitor",LOWER($B1753))),NOT(OR(LEFT($E1753,3)="1.5",LEFT($E1753,3)="2.5")))),AND($B1753&lt;&gt;"",OR(LEFT($C1753,1)="1",LEFT($C1753,1)="2"),$D1753=""),AND($D1753&lt;&gt;"",NOT(OR(LEFT($C1753,1)="1",LEFT($C1753,1)="2"))),AND($D1753&lt;&gt;"",COUNTIF(' PROJETO'!$B$14:$B$16,$D1753)=0),IF($D1753="",FALSE(),IF(COUNTIF(' PROJETO'!$B$14:$B$16,$D1753)=0,FALSE(),IFERROR(INDEX(' PROJETO'!$C$14:$C$16,MATCH($D1753,' PROJETO'!$B$14:$B$16,0))&lt;&gt;"Sim",FALSE()))))</f>
        <v>0</v>
      </c>
      <c r="AG1753" s="21" t="b">
        <f>AND($AC1753,$Y1753&gt;'CONFG.  LISTAS'!$F$4,$Z1753="",$AA1753="")</f>
        <v>0</v>
      </c>
      <c r="AH1753" s="21" t="str">
        <f t="shared" si="363"/>
        <v/>
      </c>
      <c r="AI1753" s="43" t="str">
        <f ca="1">IF(NOT($AC1753),"",IF(OR($B1753="",$C1753="",$E1753="",$F1753=""),"Preencha descrição, categoria, tipo e unidade.",IF(AND($B1753&lt;&gt;"",OR(LEFT($C1753,1)="1",LEFT($C1753,1)="2"),$D1753=""),"Informe a prática de restauração para itens diretos.",IF(AND($D1753&lt;&gt;"",NOT(OR(LEFT($C1753,1)="1",LEFT($C1753,1)="2"))),"Custos indiretos não devem pertencer a uma prática específica.",IF(AND($D1753&lt;&gt;"",COUNTIF(' PROJETO'!$B$14:$B$16,$D1753)=0),"Prática de restauração inválida ou não cadastrada.",IF(IF($D1753="",FALSE(),IF(COUNTIF(' PROJETO'!$B$14:$B$16,$D1753)=0,FALSE(),IFERROR(INDEX(' PROJETO'!$C$14:$C$16,MATCH($D1753,' PROJETO'!$B$14:$B$16,0))&lt;&gt;"Sim",FALSE()))),"A prática informada no item não foi selecionada na aba Projeto.",IF(AND(MAX($I1753,$L1753,$O1753,$R1753,$U1753,$X1753)&gt;'CONFG.  LISTAS'!$F$4,NOT(OR($Z1753&lt;&gt;"",$AA1753&lt;&gt;""))),"Memorial de cálculo ou anexo obrigatório não informado para item acima do limite.",IF(OR(AND($G1753&lt;&gt;"",$H1753&lt;&gt;"",OR($G1753&lt;=0,$H1753&lt;=0)),AND($J1753&lt;&gt;"",$K1753&lt;&gt;"",OR($J1753&lt;=0,$K1753&lt;=0)),AND($M1753&lt;&gt;"",$N1753&lt;&gt;"",OR($M1753&lt;=0,$N1753&lt;=0)),AND($P1753&lt;&gt;"",$Q1753&lt;&gt;"",OR($P1753&lt;=0,$Q1753&lt;=0)),AND($S1753&lt;&gt;"",$T1753&lt;&gt;"",OR($S1753&lt;=0,$T1753&lt;=0)),AND($V1753&lt;&gt;"",$W1753&lt;&gt;"",OR($V1753&lt;=0,$W1753&lt;=0))),"Revise os valores informados: valor unitário e quantidade devem ser maiores que zero.",IF(OR(AND($G1753="",$H1753&lt;&gt;""),AND($G1753&lt;&gt;"",$H1753=""),AND($J1753="",$K1753&lt;&gt;""),AND($J1753&lt;&gt;"",$K1753=""),AND($M1753="",$N1753&lt;&gt;""),AND($M1753&lt;&gt;"",$N1753=""),AND($P1753="",$Q1753&lt;&gt;""),AND($P1753&lt;&gt;"",$Q1753=""),AND($S1753="",$T1753&lt;&gt;""),AND($S1753&lt;&gt;"",$T1753=""),AND($V1753="",$W1753&lt;&gt;""),AND($V1753&lt;&gt;"",$W1753="")),"Há ano preenchido parcialmente: "&amp;TRIM(IF(AND($G1753="",$H1753&lt;&gt;""),"Ano 1 (falta valor unitário); ","")&amp;IF(AND($G1753&lt;&gt;"",$H1753=""),"Ano 1 (falta quantidade); ","")&amp;IF(AND($J1753="",$K1753&lt;&gt;""),"Ano 2 (falta valor unitário); ","")&amp;IF(AND($J1753&lt;&gt;"",$K1753=""),"Ano 2 (falta quantidade); ","")&amp;IF(AND($M1753="",$N1753&lt;&gt;""),"Ano 3 (falta valor unitário); ","")&amp;IF(AND($M1753&lt;&gt;"",$N1753=""),"Ano 3 (falta quantidade); ","")&amp;IF(AND($P1753="",$Q1753&lt;&gt;""),"Ano 4 (falta valor unitário); ","")&amp;IF(AND($P1753&lt;&gt;"",$Q1753=""),"Ano 4 (falta quantidade); ","")&amp;IF(AND($S1753="",$T1753&lt;&gt;""),"Ano 5 (falta valor unitário); ","")&amp;IF(AND($S1753&lt;&gt;"",$T1753=""),"Ano 5 (falta quantidade); ","")&amp;IF(AND($V1753="",$W1753&lt;&gt;""),"Ano 6 (falta valor unitário); ","")&amp;IF(AND($V1753&lt;&gt;"",$W1753=""),"Ano 6 (falta quantidade); ","")), IF(NOT(OR(AND($G1753&lt;&gt;"",$H1753&lt;&gt;""),AND($J1753&lt;&gt;"",$K1753&lt;&gt;""),AND($M1753&lt;&gt;"",$N1753&lt;&gt;""),AND($P1753&lt;&gt;"",$Q1753&lt;&gt;""),AND($S1753&lt;&gt;"",$T1753&lt;&gt;""),AND($V1753&lt;&gt;"",$W1753&lt;&gt;""))),"Informe pelo menos um ano completo com valor unitário e quantidade.",IF(AND($C1753&lt;&gt;"",$E1753&lt;&gt;"",LEFT(TRIM($C1753),1)&lt;&gt;LEFT(TRIM($E1753),1)),"Categoria e tipo estão incompatíveis.",IF(IF(OR($E1753="",$F1753=""),FALSE(),IFERROR(COUNTIF(INDIRECT("UNITS_"&amp;SUBSTITUTE(LEFT($E1753,FIND(" ",$E1753&amp;" ")-1),".","_")),$F1753)=0,TRUE())),"Unidade incompatível com o tipo selecionado.",IF(OR(AND(ISNUMBER(SEARCH("comunic",LOWER($B1753))),LEFT($E1753,3)&lt;&gt;"4.4"),AND(ISNUMBER(SEARCH("monitor",LOWER($B1753))),NOT(OR(LEFT($E1753,3)="1.5",LEFT($E1753,3)="2.5")))),"Revise a classificação do item conforme as regras de preenchimento.",IF(AND($B1753&lt;&gt;"",OR(ISNUMBER(SEARCH("outro",LOWER($B1753))),ISNUMBER(SEARCH("divers",LOWER($B1753))),ISNUMBER(SEARCH("kit",LOWER($B1753))),ISNUMBER(SEARCH("ferrament",LOWER($B1753))),ISNUMBER(SEARCH("epi",LOWER($B1753)))),NOT(OR($Z1753&lt;&gt;"",$AA1753&lt;&gt;""))),"Descrição muito genérica: detalhe melhor o item e registre o racional no memorial ou em anexo.",IF(AND($Y1753=0,$B1753&lt;&gt;"",OR($G1753&lt;&gt;"",$H1753&lt;&gt;"",$J1753&lt;&gt;"",$K1753&lt;&gt;"",$M1753&lt;&gt;"",$N1753&lt;&gt;"",$P1753&lt;&gt;"",$Q1753&lt;&gt;"",$S1753&lt;&gt;"",$T1753&lt;&gt;"",$V1753&lt;&gt;"",$W1753&lt;&gt;"")),"O item possui dados lançados, mas o total está zerado. Revise os valores informados.","")))))))))))))))</f>
        <v/>
      </c>
    </row>
    <row r="1754" spans="1:35" ht="14.25" customHeight="1" x14ac:dyDescent="0.25">
      <c r="A1754" s="57" t="str">
        <f t="shared" si="351"/>
        <v/>
      </c>
      <c r="B1754" s="58"/>
      <c r="C1754" s="58"/>
      <c r="D1754" s="58"/>
      <c r="E1754" s="58"/>
      <c r="F1754" s="58"/>
      <c r="G1754" s="269"/>
      <c r="H1754" s="59"/>
      <c r="I1754" s="273">
        <f t="shared" si="352"/>
        <v>0</v>
      </c>
      <c r="J1754" s="269"/>
      <c r="K1754" s="59"/>
      <c r="L1754" s="270">
        <f t="shared" si="353"/>
        <v>0</v>
      </c>
      <c r="M1754" s="269"/>
      <c r="N1754" s="59"/>
      <c r="O1754" s="270">
        <f t="shared" si="354"/>
        <v>0</v>
      </c>
      <c r="P1754" s="269"/>
      <c r="Q1754" s="59"/>
      <c r="R1754" s="271">
        <f t="shared" si="355"/>
        <v>0</v>
      </c>
      <c r="S1754" s="269"/>
      <c r="T1754" s="59"/>
      <c r="U1754" s="270">
        <f t="shared" si="356"/>
        <v>0</v>
      </c>
      <c r="V1754" s="269"/>
      <c r="W1754" s="59"/>
      <c r="X1754" s="270">
        <f t="shared" si="357"/>
        <v>0</v>
      </c>
      <c r="Y1754" s="270">
        <f t="shared" si="358"/>
        <v>0</v>
      </c>
      <c r="Z1754" s="58"/>
      <c r="AA1754" s="58"/>
      <c r="AB1754" s="60" t="str">
        <f t="shared" si="359"/>
        <v/>
      </c>
      <c r="AC1754" s="21" t="b">
        <f t="shared" si="360"/>
        <v>0</v>
      </c>
      <c r="AD1754" s="21" t="b">
        <f t="shared" si="361"/>
        <v>0</v>
      </c>
      <c r="AE1754" s="21" t="b">
        <f t="shared" si="362"/>
        <v>0</v>
      </c>
      <c r="AF1754" s="21" t="b">
        <f ca="1">OR(AND($AC1754,NOT($AD1754)),AND($AC1754,OR(AND($G1754="",$H1754&lt;&gt;""),AND($G1754&lt;&gt;"",$H1754=""),AND($J1754="",$K1754&lt;&gt;""),AND($J1754&lt;&gt;"",$K1754=""),AND($M1754="",$N1754&lt;&gt;""),AND($M1754&lt;&gt;"",$N1754=""),AND($P1754="",$Q1754&lt;&gt;""),AND($P1754&lt;&gt;"",$Q1754=""),AND($S1754="",$T1754&lt;&gt;""),AND($S1754&lt;&gt;"",$T1754=""),AND($V1754="",$W1754&lt;&gt;""),AND($V1754&lt;&gt;"",$W1754=""))),AND($C1754&lt;&gt;"",$E1754&lt;&gt;"",LEFT(TRIM($C1754),1)&lt;&gt;LEFT(TRIM($E1754),1)),IF(OR($E1754="",$F1754=""),FALSE(),IFERROR(COUNTIF(INDIRECT("UNITS_"&amp;SUBSTITUTE(LEFT($E1754,FIND(" ",$E1754&amp;" ")-1),".","_")),$F1754)=0,TRUE())),AND($B1754&lt;&gt;"",OR(ISNUMBER(SEARCH("outro",LOWER($B1754))),ISNUMBER(SEARCH("divers",LOWER($B1754))),ISNUMBER(SEARCH("etc",LOWER($B1754))))),OR(AND(ISNUMBER(SEARCH("comunic",LOWER($B1754))),LEFT($E1754,3)&lt;&gt;"4.4"),AND(ISNUMBER(SEARCH("monitor",LOWER($B1754))),NOT(OR(LEFT($E1754,3)="1.5",LEFT($E1754,3)="2.5")))),AND($B1754&lt;&gt;"",OR(LEFT($C1754,1)="1",LEFT($C1754,1)="2"),$D1754=""),AND($D1754&lt;&gt;"",NOT(OR(LEFT($C1754,1)="1",LEFT($C1754,1)="2"))),AND($D1754&lt;&gt;"",COUNTIF(' PROJETO'!$B$14:$B$16,$D1754)=0),IF($D1754="",FALSE(),IF(COUNTIF(' PROJETO'!$B$14:$B$16,$D1754)=0,FALSE(),IFERROR(INDEX(' PROJETO'!$C$14:$C$16,MATCH($D1754,' PROJETO'!$B$14:$B$16,0))&lt;&gt;"Sim",FALSE()))))</f>
        <v>0</v>
      </c>
      <c r="AG1754" s="21" t="b">
        <f>AND($AC1754,$Y1754&gt;'CONFG.  LISTAS'!$F$4,$Z1754="",$AA1754="")</f>
        <v>0</v>
      </c>
      <c r="AH1754" s="21" t="str">
        <f t="shared" si="363"/>
        <v/>
      </c>
      <c r="AI1754" s="43" t="str">
        <f ca="1">IF(NOT($AC1754),"",IF(OR($B1754="",$C1754="",$E1754="",$F1754=""),"Preencha descrição, categoria, tipo e unidade.",IF(AND($B1754&lt;&gt;"",OR(LEFT($C1754,1)="1",LEFT($C1754,1)="2"),$D1754=""),"Informe a prática de restauração para itens diretos.",IF(AND($D1754&lt;&gt;"",NOT(OR(LEFT($C1754,1)="1",LEFT($C1754,1)="2"))),"Custos indiretos não devem pertencer a uma prática específica.",IF(AND($D1754&lt;&gt;"",COUNTIF(' PROJETO'!$B$14:$B$16,$D1754)=0),"Prática de restauração inválida ou não cadastrada.",IF(IF($D1754="",FALSE(),IF(COUNTIF(' PROJETO'!$B$14:$B$16,$D1754)=0,FALSE(),IFERROR(INDEX(' PROJETO'!$C$14:$C$16,MATCH($D1754,' PROJETO'!$B$14:$B$16,0))&lt;&gt;"Sim",FALSE()))),"A prática informada no item não foi selecionada na aba Projeto.",IF(AND(MAX($I1754,$L1754,$O1754,$R1754,$U1754,$X1754)&gt;'CONFG.  LISTAS'!$F$4,NOT(OR($Z1754&lt;&gt;"",$AA1754&lt;&gt;""))),"Memorial de cálculo ou anexo obrigatório não informado para item acima do limite.",IF(OR(AND($G1754&lt;&gt;"",$H1754&lt;&gt;"",OR($G1754&lt;=0,$H1754&lt;=0)),AND($J1754&lt;&gt;"",$K1754&lt;&gt;"",OR($J1754&lt;=0,$K1754&lt;=0)),AND($M1754&lt;&gt;"",$N1754&lt;&gt;"",OR($M1754&lt;=0,$N1754&lt;=0)),AND($P1754&lt;&gt;"",$Q1754&lt;&gt;"",OR($P1754&lt;=0,$Q1754&lt;=0)),AND($S1754&lt;&gt;"",$T1754&lt;&gt;"",OR($S1754&lt;=0,$T1754&lt;=0)),AND($V1754&lt;&gt;"",$W1754&lt;&gt;"",OR($V1754&lt;=0,$W1754&lt;=0))),"Revise os valores informados: valor unitário e quantidade devem ser maiores que zero.",IF(OR(AND($G1754="",$H1754&lt;&gt;""),AND($G1754&lt;&gt;"",$H1754=""),AND($J1754="",$K1754&lt;&gt;""),AND($J1754&lt;&gt;"",$K1754=""),AND($M1754="",$N1754&lt;&gt;""),AND($M1754&lt;&gt;"",$N1754=""),AND($P1754="",$Q1754&lt;&gt;""),AND($P1754&lt;&gt;"",$Q1754=""),AND($S1754="",$T1754&lt;&gt;""),AND($S1754&lt;&gt;"",$T1754=""),AND($V1754="",$W1754&lt;&gt;""),AND($V1754&lt;&gt;"",$W1754="")),"Há ano preenchido parcialmente: "&amp;TRIM(IF(AND($G1754="",$H1754&lt;&gt;""),"Ano 1 (falta valor unitário); ","")&amp;IF(AND($G1754&lt;&gt;"",$H1754=""),"Ano 1 (falta quantidade); ","")&amp;IF(AND($J1754="",$K1754&lt;&gt;""),"Ano 2 (falta valor unitário); ","")&amp;IF(AND($J1754&lt;&gt;"",$K1754=""),"Ano 2 (falta quantidade); ","")&amp;IF(AND($M1754="",$N1754&lt;&gt;""),"Ano 3 (falta valor unitário); ","")&amp;IF(AND($M1754&lt;&gt;"",$N1754=""),"Ano 3 (falta quantidade); ","")&amp;IF(AND($P1754="",$Q1754&lt;&gt;""),"Ano 4 (falta valor unitário); ","")&amp;IF(AND($P1754&lt;&gt;"",$Q1754=""),"Ano 4 (falta quantidade); ","")&amp;IF(AND($S1754="",$T1754&lt;&gt;""),"Ano 5 (falta valor unitário); ","")&amp;IF(AND($S1754&lt;&gt;"",$T1754=""),"Ano 5 (falta quantidade); ","")&amp;IF(AND($V1754="",$W1754&lt;&gt;""),"Ano 6 (falta valor unitário); ","")&amp;IF(AND($V1754&lt;&gt;"",$W1754=""),"Ano 6 (falta quantidade); ","")), IF(NOT(OR(AND($G1754&lt;&gt;"",$H1754&lt;&gt;""),AND($J1754&lt;&gt;"",$K1754&lt;&gt;""),AND($M1754&lt;&gt;"",$N1754&lt;&gt;""),AND($P1754&lt;&gt;"",$Q1754&lt;&gt;""),AND($S1754&lt;&gt;"",$T1754&lt;&gt;""),AND($V1754&lt;&gt;"",$W1754&lt;&gt;""))),"Informe pelo menos um ano completo com valor unitário e quantidade.",IF(AND($C1754&lt;&gt;"",$E1754&lt;&gt;"",LEFT(TRIM($C1754),1)&lt;&gt;LEFT(TRIM($E1754),1)),"Categoria e tipo estão incompatíveis.",IF(IF(OR($E1754="",$F1754=""),FALSE(),IFERROR(COUNTIF(INDIRECT("UNITS_"&amp;SUBSTITUTE(LEFT($E1754,FIND(" ",$E1754&amp;" ")-1),".","_")),$F1754)=0,TRUE())),"Unidade incompatível com o tipo selecionado.",IF(OR(AND(ISNUMBER(SEARCH("comunic",LOWER($B1754))),LEFT($E1754,3)&lt;&gt;"4.4"),AND(ISNUMBER(SEARCH("monitor",LOWER($B1754))),NOT(OR(LEFT($E1754,3)="1.5",LEFT($E1754,3)="2.5")))),"Revise a classificação do item conforme as regras de preenchimento.",IF(AND($B1754&lt;&gt;"",OR(ISNUMBER(SEARCH("outro",LOWER($B1754))),ISNUMBER(SEARCH("divers",LOWER($B1754))),ISNUMBER(SEARCH("kit",LOWER($B1754))),ISNUMBER(SEARCH("ferrament",LOWER($B1754))),ISNUMBER(SEARCH("epi",LOWER($B1754)))),NOT(OR($Z1754&lt;&gt;"",$AA1754&lt;&gt;""))),"Descrição muito genérica: detalhe melhor o item e registre o racional no memorial ou em anexo.",IF(AND($Y1754=0,$B1754&lt;&gt;"",OR($G1754&lt;&gt;"",$H1754&lt;&gt;"",$J1754&lt;&gt;"",$K1754&lt;&gt;"",$M1754&lt;&gt;"",$N1754&lt;&gt;"",$P1754&lt;&gt;"",$Q1754&lt;&gt;"",$S1754&lt;&gt;"",$T1754&lt;&gt;"",$V1754&lt;&gt;"",$W1754&lt;&gt;"")),"O item possui dados lançados, mas o total está zerado. Revise os valores informados.","")))))))))))))))</f>
        <v/>
      </c>
    </row>
    <row r="1755" spans="1:35" ht="14.25" customHeight="1" x14ac:dyDescent="0.25">
      <c r="A1755" s="57" t="str">
        <f t="shared" si="351"/>
        <v/>
      </c>
      <c r="B1755" s="61"/>
      <c r="C1755" s="61"/>
      <c r="D1755" s="58"/>
      <c r="E1755" s="61"/>
      <c r="F1755" s="61"/>
      <c r="G1755" s="272"/>
      <c r="H1755" s="62"/>
      <c r="I1755" s="273">
        <f t="shared" si="352"/>
        <v>0</v>
      </c>
      <c r="J1755" s="272"/>
      <c r="K1755" s="62"/>
      <c r="L1755" s="270">
        <f t="shared" si="353"/>
        <v>0</v>
      </c>
      <c r="M1755" s="272"/>
      <c r="N1755" s="62"/>
      <c r="O1755" s="270">
        <f t="shared" si="354"/>
        <v>0</v>
      </c>
      <c r="P1755" s="272"/>
      <c r="Q1755" s="62"/>
      <c r="R1755" s="271">
        <f t="shared" si="355"/>
        <v>0</v>
      </c>
      <c r="S1755" s="272"/>
      <c r="T1755" s="62"/>
      <c r="U1755" s="270">
        <f t="shared" si="356"/>
        <v>0</v>
      </c>
      <c r="V1755" s="272"/>
      <c r="W1755" s="62"/>
      <c r="X1755" s="270">
        <f t="shared" si="357"/>
        <v>0</v>
      </c>
      <c r="Y1755" s="270">
        <f t="shared" si="358"/>
        <v>0</v>
      </c>
      <c r="Z1755" s="61"/>
      <c r="AA1755" s="61"/>
      <c r="AB1755" s="60" t="str">
        <f t="shared" si="359"/>
        <v/>
      </c>
      <c r="AC1755" s="21" t="b">
        <f t="shared" si="360"/>
        <v>0</v>
      </c>
      <c r="AD1755" s="21" t="b">
        <f t="shared" si="361"/>
        <v>0</v>
      </c>
      <c r="AE1755" s="21" t="b">
        <f t="shared" si="362"/>
        <v>0</v>
      </c>
      <c r="AF1755" s="21" t="b">
        <f ca="1">OR(AND($AC1755,NOT($AD1755)),AND($AC1755,OR(AND($G1755="",$H1755&lt;&gt;""),AND($G1755&lt;&gt;"",$H1755=""),AND($J1755="",$K1755&lt;&gt;""),AND($J1755&lt;&gt;"",$K1755=""),AND($M1755="",$N1755&lt;&gt;""),AND($M1755&lt;&gt;"",$N1755=""),AND($P1755="",$Q1755&lt;&gt;""),AND($P1755&lt;&gt;"",$Q1755=""),AND($S1755="",$T1755&lt;&gt;""),AND($S1755&lt;&gt;"",$T1755=""),AND($V1755="",$W1755&lt;&gt;""),AND($V1755&lt;&gt;"",$W1755=""))),AND($C1755&lt;&gt;"",$E1755&lt;&gt;"",LEFT(TRIM($C1755),1)&lt;&gt;LEFT(TRIM($E1755),1)),IF(OR($E1755="",$F1755=""),FALSE(),IFERROR(COUNTIF(INDIRECT("UNITS_"&amp;SUBSTITUTE(LEFT($E1755,FIND(" ",$E1755&amp;" ")-1),".","_")),$F1755)=0,TRUE())),AND($B1755&lt;&gt;"",OR(ISNUMBER(SEARCH("outro",LOWER($B1755))),ISNUMBER(SEARCH("divers",LOWER($B1755))),ISNUMBER(SEARCH("etc",LOWER($B1755))))),OR(AND(ISNUMBER(SEARCH("comunic",LOWER($B1755))),LEFT($E1755,3)&lt;&gt;"4.4"),AND(ISNUMBER(SEARCH("monitor",LOWER($B1755))),NOT(OR(LEFT($E1755,3)="1.5",LEFT($E1755,3)="2.5")))),AND($B1755&lt;&gt;"",OR(LEFT($C1755,1)="1",LEFT($C1755,1)="2"),$D1755=""),AND($D1755&lt;&gt;"",NOT(OR(LEFT($C1755,1)="1",LEFT($C1755,1)="2"))),AND($D1755&lt;&gt;"",COUNTIF(' PROJETO'!$B$14:$B$16,$D1755)=0),IF($D1755="",FALSE(),IF(COUNTIF(' PROJETO'!$B$14:$B$16,$D1755)=0,FALSE(),IFERROR(INDEX(' PROJETO'!$C$14:$C$16,MATCH($D1755,' PROJETO'!$B$14:$B$16,0))&lt;&gt;"Sim",FALSE()))))</f>
        <v>0</v>
      </c>
      <c r="AG1755" s="21" t="b">
        <f>AND($AC1755,$Y1755&gt;'CONFG.  LISTAS'!$F$4,$Z1755="",$AA1755="")</f>
        <v>0</v>
      </c>
      <c r="AH1755" s="21" t="str">
        <f t="shared" si="363"/>
        <v/>
      </c>
      <c r="AI1755" s="43" t="str">
        <f ca="1">IF(NOT($AC1755),"",IF(OR($B1755="",$C1755="",$E1755="",$F1755=""),"Preencha descrição, categoria, tipo e unidade.",IF(AND($B1755&lt;&gt;"",OR(LEFT($C1755,1)="1",LEFT($C1755,1)="2"),$D1755=""),"Informe a prática de restauração para itens diretos.",IF(AND($D1755&lt;&gt;"",NOT(OR(LEFT($C1755,1)="1",LEFT($C1755,1)="2"))),"Custos indiretos não devem pertencer a uma prática específica.",IF(AND($D1755&lt;&gt;"",COUNTIF(' PROJETO'!$B$14:$B$16,$D1755)=0),"Prática de restauração inválida ou não cadastrada.",IF(IF($D1755="",FALSE(),IF(COUNTIF(' PROJETO'!$B$14:$B$16,$D1755)=0,FALSE(),IFERROR(INDEX(' PROJETO'!$C$14:$C$16,MATCH($D1755,' PROJETO'!$B$14:$B$16,0))&lt;&gt;"Sim",FALSE()))),"A prática informada no item não foi selecionada na aba Projeto.",IF(AND(MAX($I1755,$L1755,$O1755,$R1755,$U1755,$X1755)&gt;'CONFG.  LISTAS'!$F$4,NOT(OR($Z1755&lt;&gt;"",$AA1755&lt;&gt;""))),"Memorial de cálculo ou anexo obrigatório não informado para item acima do limite.",IF(OR(AND($G1755&lt;&gt;"",$H1755&lt;&gt;"",OR($G1755&lt;=0,$H1755&lt;=0)),AND($J1755&lt;&gt;"",$K1755&lt;&gt;"",OR($J1755&lt;=0,$K1755&lt;=0)),AND($M1755&lt;&gt;"",$N1755&lt;&gt;"",OR($M1755&lt;=0,$N1755&lt;=0)),AND($P1755&lt;&gt;"",$Q1755&lt;&gt;"",OR($P1755&lt;=0,$Q1755&lt;=0)),AND($S1755&lt;&gt;"",$T1755&lt;&gt;"",OR($S1755&lt;=0,$T1755&lt;=0)),AND($V1755&lt;&gt;"",$W1755&lt;&gt;"",OR($V1755&lt;=0,$W1755&lt;=0))),"Revise os valores informados: valor unitário e quantidade devem ser maiores que zero.",IF(OR(AND($G1755="",$H1755&lt;&gt;""),AND($G1755&lt;&gt;"",$H1755=""),AND($J1755="",$K1755&lt;&gt;""),AND($J1755&lt;&gt;"",$K1755=""),AND($M1755="",$N1755&lt;&gt;""),AND($M1755&lt;&gt;"",$N1755=""),AND($P1755="",$Q1755&lt;&gt;""),AND($P1755&lt;&gt;"",$Q1755=""),AND($S1755="",$T1755&lt;&gt;""),AND($S1755&lt;&gt;"",$T1755=""),AND($V1755="",$W1755&lt;&gt;""),AND($V1755&lt;&gt;"",$W1755="")),"Há ano preenchido parcialmente: "&amp;TRIM(IF(AND($G1755="",$H1755&lt;&gt;""),"Ano 1 (falta valor unitário); ","")&amp;IF(AND($G1755&lt;&gt;"",$H1755=""),"Ano 1 (falta quantidade); ","")&amp;IF(AND($J1755="",$K1755&lt;&gt;""),"Ano 2 (falta valor unitário); ","")&amp;IF(AND($J1755&lt;&gt;"",$K1755=""),"Ano 2 (falta quantidade); ","")&amp;IF(AND($M1755="",$N1755&lt;&gt;""),"Ano 3 (falta valor unitário); ","")&amp;IF(AND($M1755&lt;&gt;"",$N1755=""),"Ano 3 (falta quantidade); ","")&amp;IF(AND($P1755="",$Q1755&lt;&gt;""),"Ano 4 (falta valor unitário); ","")&amp;IF(AND($P1755&lt;&gt;"",$Q1755=""),"Ano 4 (falta quantidade); ","")&amp;IF(AND($S1755="",$T1755&lt;&gt;""),"Ano 5 (falta valor unitário); ","")&amp;IF(AND($S1755&lt;&gt;"",$T1755=""),"Ano 5 (falta quantidade); ","")&amp;IF(AND($V1755="",$W1755&lt;&gt;""),"Ano 6 (falta valor unitário); ","")&amp;IF(AND($V1755&lt;&gt;"",$W1755=""),"Ano 6 (falta quantidade); ","")), IF(NOT(OR(AND($G1755&lt;&gt;"",$H1755&lt;&gt;""),AND($J1755&lt;&gt;"",$K1755&lt;&gt;""),AND($M1755&lt;&gt;"",$N1755&lt;&gt;""),AND($P1755&lt;&gt;"",$Q1755&lt;&gt;""),AND($S1755&lt;&gt;"",$T1755&lt;&gt;""),AND($V1755&lt;&gt;"",$W1755&lt;&gt;""))),"Informe pelo menos um ano completo com valor unitário e quantidade.",IF(AND($C1755&lt;&gt;"",$E1755&lt;&gt;"",LEFT(TRIM($C1755),1)&lt;&gt;LEFT(TRIM($E1755),1)),"Categoria e tipo estão incompatíveis.",IF(IF(OR($E1755="",$F1755=""),FALSE(),IFERROR(COUNTIF(INDIRECT("UNITS_"&amp;SUBSTITUTE(LEFT($E1755,FIND(" ",$E1755&amp;" ")-1),".","_")),$F1755)=0,TRUE())),"Unidade incompatível com o tipo selecionado.",IF(OR(AND(ISNUMBER(SEARCH("comunic",LOWER($B1755))),LEFT($E1755,3)&lt;&gt;"4.4"),AND(ISNUMBER(SEARCH("monitor",LOWER($B1755))),NOT(OR(LEFT($E1755,3)="1.5",LEFT($E1755,3)="2.5")))),"Revise a classificação do item conforme as regras de preenchimento.",IF(AND($B1755&lt;&gt;"",OR(ISNUMBER(SEARCH("outro",LOWER($B1755))),ISNUMBER(SEARCH("divers",LOWER($B1755))),ISNUMBER(SEARCH("kit",LOWER($B1755))),ISNUMBER(SEARCH("ferrament",LOWER($B1755))),ISNUMBER(SEARCH("epi",LOWER($B1755)))),NOT(OR($Z1755&lt;&gt;"",$AA1755&lt;&gt;""))),"Descrição muito genérica: detalhe melhor o item e registre o racional no memorial ou em anexo.",IF(AND($Y1755=0,$B1755&lt;&gt;"",OR($G1755&lt;&gt;"",$H1755&lt;&gt;"",$J1755&lt;&gt;"",$K1755&lt;&gt;"",$M1755&lt;&gt;"",$N1755&lt;&gt;"",$P1755&lt;&gt;"",$Q1755&lt;&gt;"",$S1755&lt;&gt;"",$T1755&lt;&gt;"",$V1755&lt;&gt;"",$W1755&lt;&gt;"")),"O item possui dados lançados, mas o total está zerado. Revise os valores informados.","")))))))))))))))</f>
        <v/>
      </c>
    </row>
    <row r="1756" spans="1:35" ht="14.25" customHeight="1" x14ac:dyDescent="0.25">
      <c r="A1756" s="57" t="str">
        <f t="shared" si="351"/>
        <v/>
      </c>
      <c r="B1756" s="58"/>
      <c r="C1756" s="58"/>
      <c r="D1756" s="58"/>
      <c r="E1756" s="58"/>
      <c r="F1756" s="58"/>
      <c r="G1756" s="269"/>
      <c r="H1756" s="59"/>
      <c r="I1756" s="273">
        <f t="shared" si="352"/>
        <v>0</v>
      </c>
      <c r="J1756" s="269"/>
      <c r="K1756" s="59"/>
      <c r="L1756" s="270">
        <f t="shared" si="353"/>
        <v>0</v>
      </c>
      <c r="M1756" s="269"/>
      <c r="N1756" s="59"/>
      <c r="O1756" s="270">
        <f t="shared" si="354"/>
        <v>0</v>
      </c>
      <c r="P1756" s="269"/>
      <c r="Q1756" s="59"/>
      <c r="R1756" s="271">
        <f t="shared" si="355"/>
        <v>0</v>
      </c>
      <c r="S1756" s="269"/>
      <c r="T1756" s="59"/>
      <c r="U1756" s="270">
        <f t="shared" si="356"/>
        <v>0</v>
      </c>
      <c r="V1756" s="269"/>
      <c r="W1756" s="59"/>
      <c r="X1756" s="270">
        <f t="shared" si="357"/>
        <v>0</v>
      </c>
      <c r="Y1756" s="270">
        <f t="shared" si="358"/>
        <v>0</v>
      </c>
      <c r="Z1756" s="58"/>
      <c r="AA1756" s="58"/>
      <c r="AB1756" s="60" t="str">
        <f t="shared" si="359"/>
        <v/>
      </c>
      <c r="AC1756" s="21" t="b">
        <f t="shared" si="360"/>
        <v>0</v>
      </c>
      <c r="AD1756" s="21" t="b">
        <f t="shared" si="361"/>
        <v>0</v>
      </c>
      <c r="AE1756" s="21" t="b">
        <f t="shared" si="362"/>
        <v>0</v>
      </c>
      <c r="AF1756" s="21" t="b">
        <f ca="1">OR(AND($AC1756,NOT($AD1756)),AND($AC1756,OR(AND($G1756="",$H1756&lt;&gt;""),AND($G1756&lt;&gt;"",$H1756=""),AND($J1756="",$K1756&lt;&gt;""),AND($J1756&lt;&gt;"",$K1756=""),AND($M1756="",$N1756&lt;&gt;""),AND($M1756&lt;&gt;"",$N1756=""),AND($P1756="",$Q1756&lt;&gt;""),AND($P1756&lt;&gt;"",$Q1756=""),AND($S1756="",$T1756&lt;&gt;""),AND($S1756&lt;&gt;"",$T1756=""),AND($V1756="",$W1756&lt;&gt;""),AND($V1756&lt;&gt;"",$W1756=""))),AND($C1756&lt;&gt;"",$E1756&lt;&gt;"",LEFT(TRIM($C1756),1)&lt;&gt;LEFT(TRIM($E1756),1)),IF(OR($E1756="",$F1756=""),FALSE(),IFERROR(COUNTIF(INDIRECT("UNITS_"&amp;SUBSTITUTE(LEFT($E1756,FIND(" ",$E1756&amp;" ")-1),".","_")),$F1756)=0,TRUE())),AND($B1756&lt;&gt;"",OR(ISNUMBER(SEARCH("outro",LOWER($B1756))),ISNUMBER(SEARCH("divers",LOWER($B1756))),ISNUMBER(SEARCH("etc",LOWER($B1756))))),OR(AND(ISNUMBER(SEARCH("comunic",LOWER($B1756))),LEFT($E1756,3)&lt;&gt;"4.4"),AND(ISNUMBER(SEARCH("monitor",LOWER($B1756))),NOT(OR(LEFT($E1756,3)="1.5",LEFT($E1756,3)="2.5")))),AND($B1756&lt;&gt;"",OR(LEFT($C1756,1)="1",LEFT($C1756,1)="2"),$D1756=""),AND($D1756&lt;&gt;"",NOT(OR(LEFT($C1756,1)="1",LEFT($C1756,1)="2"))),AND($D1756&lt;&gt;"",COUNTIF(' PROJETO'!$B$14:$B$16,$D1756)=0),IF($D1756="",FALSE(),IF(COUNTIF(' PROJETO'!$B$14:$B$16,$D1756)=0,FALSE(),IFERROR(INDEX(' PROJETO'!$C$14:$C$16,MATCH($D1756,' PROJETO'!$B$14:$B$16,0))&lt;&gt;"Sim",FALSE()))))</f>
        <v>0</v>
      </c>
      <c r="AG1756" s="21" t="b">
        <f>AND($AC1756,$Y1756&gt;'CONFG.  LISTAS'!$F$4,$Z1756="",$AA1756="")</f>
        <v>0</v>
      </c>
      <c r="AH1756" s="21" t="str">
        <f t="shared" si="363"/>
        <v/>
      </c>
      <c r="AI1756" s="43" t="str">
        <f ca="1">IF(NOT($AC1756),"",IF(OR($B1756="",$C1756="",$E1756="",$F1756=""),"Preencha descrição, categoria, tipo e unidade.",IF(AND($B1756&lt;&gt;"",OR(LEFT($C1756,1)="1",LEFT($C1756,1)="2"),$D1756=""),"Informe a prática de restauração para itens diretos.",IF(AND($D1756&lt;&gt;"",NOT(OR(LEFT($C1756,1)="1",LEFT($C1756,1)="2"))),"Custos indiretos não devem pertencer a uma prática específica.",IF(AND($D1756&lt;&gt;"",COUNTIF(' PROJETO'!$B$14:$B$16,$D1756)=0),"Prática de restauração inválida ou não cadastrada.",IF(IF($D1756="",FALSE(),IF(COUNTIF(' PROJETO'!$B$14:$B$16,$D1756)=0,FALSE(),IFERROR(INDEX(' PROJETO'!$C$14:$C$16,MATCH($D1756,' PROJETO'!$B$14:$B$16,0))&lt;&gt;"Sim",FALSE()))),"A prática informada no item não foi selecionada na aba Projeto.",IF(AND(MAX($I1756,$L1756,$O1756,$R1756,$U1756,$X1756)&gt;'CONFG.  LISTAS'!$F$4,NOT(OR($Z1756&lt;&gt;"",$AA1756&lt;&gt;""))),"Memorial de cálculo ou anexo obrigatório não informado para item acima do limite.",IF(OR(AND($G1756&lt;&gt;"",$H1756&lt;&gt;"",OR($G1756&lt;=0,$H1756&lt;=0)),AND($J1756&lt;&gt;"",$K1756&lt;&gt;"",OR($J1756&lt;=0,$K1756&lt;=0)),AND($M1756&lt;&gt;"",$N1756&lt;&gt;"",OR($M1756&lt;=0,$N1756&lt;=0)),AND($P1756&lt;&gt;"",$Q1756&lt;&gt;"",OR($P1756&lt;=0,$Q1756&lt;=0)),AND($S1756&lt;&gt;"",$T1756&lt;&gt;"",OR($S1756&lt;=0,$T1756&lt;=0)),AND($V1756&lt;&gt;"",$W1756&lt;&gt;"",OR($V1756&lt;=0,$W1756&lt;=0))),"Revise os valores informados: valor unitário e quantidade devem ser maiores que zero.",IF(OR(AND($G1756="",$H1756&lt;&gt;""),AND($G1756&lt;&gt;"",$H1756=""),AND($J1756="",$K1756&lt;&gt;""),AND($J1756&lt;&gt;"",$K1756=""),AND($M1756="",$N1756&lt;&gt;""),AND($M1756&lt;&gt;"",$N1756=""),AND($P1756="",$Q1756&lt;&gt;""),AND($P1756&lt;&gt;"",$Q1756=""),AND($S1756="",$T1756&lt;&gt;""),AND($S1756&lt;&gt;"",$T1756=""),AND($V1756="",$W1756&lt;&gt;""),AND($V1756&lt;&gt;"",$W1756="")),"Há ano preenchido parcialmente: "&amp;TRIM(IF(AND($G1756="",$H1756&lt;&gt;""),"Ano 1 (falta valor unitário); ","")&amp;IF(AND($G1756&lt;&gt;"",$H1756=""),"Ano 1 (falta quantidade); ","")&amp;IF(AND($J1756="",$K1756&lt;&gt;""),"Ano 2 (falta valor unitário); ","")&amp;IF(AND($J1756&lt;&gt;"",$K1756=""),"Ano 2 (falta quantidade); ","")&amp;IF(AND($M1756="",$N1756&lt;&gt;""),"Ano 3 (falta valor unitário); ","")&amp;IF(AND($M1756&lt;&gt;"",$N1756=""),"Ano 3 (falta quantidade); ","")&amp;IF(AND($P1756="",$Q1756&lt;&gt;""),"Ano 4 (falta valor unitário); ","")&amp;IF(AND($P1756&lt;&gt;"",$Q1756=""),"Ano 4 (falta quantidade); ","")&amp;IF(AND($S1756="",$T1756&lt;&gt;""),"Ano 5 (falta valor unitário); ","")&amp;IF(AND($S1756&lt;&gt;"",$T1756=""),"Ano 5 (falta quantidade); ","")&amp;IF(AND($V1756="",$W1756&lt;&gt;""),"Ano 6 (falta valor unitário); ","")&amp;IF(AND($V1756&lt;&gt;"",$W1756=""),"Ano 6 (falta quantidade); ","")), IF(NOT(OR(AND($G1756&lt;&gt;"",$H1756&lt;&gt;""),AND($J1756&lt;&gt;"",$K1756&lt;&gt;""),AND($M1756&lt;&gt;"",$N1756&lt;&gt;""),AND($P1756&lt;&gt;"",$Q1756&lt;&gt;""),AND($S1756&lt;&gt;"",$T1756&lt;&gt;""),AND($V1756&lt;&gt;"",$W1756&lt;&gt;""))),"Informe pelo menos um ano completo com valor unitário e quantidade.",IF(AND($C1756&lt;&gt;"",$E1756&lt;&gt;"",LEFT(TRIM($C1756),1)&lt;&gt;LEFT(TRIM($E1756),1)),"Categoria e tipo estão incompatíveis.",IF(IF(OR($E1756="",$F1756=""),FALSE(),IFERROR(COUNTIF(INDIRECT("UNITS_"&amp;SUBSTITUTE(LEFT($E1756,FIND(" ",$E1756&amp;" ")-1),".","_")),$F1756)=0,TRUE())),"Unidade incompatível com o tipo selecionado.",IF(OR(AND(ISNUMBER(SEARCH("comunic",LOWER($B1756))),LEFT($E1756,3)&lt;&gt;"4.4"),AND(ISNUMBER(SEARCH("monitor",LOWER($B1756))),NOT(OR(LEFT($E1756,3)="1.5",LEFT($E1756,3)="2.5")))),"Revise a classificação do item conforme as regras de preenchimento.",IF(AND($B1756&lt;&gt;"",OR(ISNUMBER(SEARCH("outro",LOWER($B1756))),ISNUMBER(SEARCH("divers",LOWER($B1756))),ISNUMBER(SEARCH("kit",LOWER($B1756))),ISNUMBER(SEARCH("ferrament",LOWER($B1756))),ISNUMBER(SEARCH("epi",LOWER($B1756)))),NOT(OR($Z1756&lt;&gt;"",$AA1756&lt;&gt;""))),"Descrição muito genérica: detalhe melhor o item e registre o racional no memorial ou em anexo.",IF(AND($Y1756=0,$B1756&lt;&gt;"",OR($G1756&lt;&gt;"",$H1756&lt;&gt;"",$J1756&lt;&gt;"",$K1756&lt;&gt;"",$M1756&lt;&gt;"",$N1756&lt;&gt;"",$P1756&lt;&gt;"",$Q1756&lt;&gt;"",$S1756&lt;&gt;"",$T1756&lt;&gt;"",$V1756&lt;&gt;"",$W1756&lt;&gt;"")),"O item possui dados lançados, mas o total está zerado. Revise os valores informados.","")))))))))))))))</f>
        <v/>
      </c>
    </row>
    <row r="1757" spans="1:35" ht="14.25" customHeight="1" x14ac:dyDescent="0.25">
      <c r="A1757" s="57" t="str">
        <f t="shared" si="351"/>
        <v/>
      </c>
      <c r="B1757" s="61"/>
      <c r="C1757" s="61"/>
      <c r="D1757" s="58"/>
      <c r="E1757" s="61"/>
      <c r="F1757" s="61"/>
      <c r="G1757" s="272"/>
      <c r="H1757" s="62"/>
      <c r="I1757" s="273">
        <f t="shared" si="352"/>
        <v>0</v>
      </c>
      <c r="J1757" s="272"/>
      <c r="K1757" s="62"/>
      <c r="L1757" s="270">
        <f t="shared" si="353"/>
        <v>0</v>
      </c>
      <c r="M1757" s="272"/>
      <c r="N1757" s="62"/>
      <c r="O1757" s="270">
        <f t="shared" si="354"/>
        <v>0</v>
      </c>
      <c r="P1757" s="272"/>
      <c r="Q1757" s="62"/>
      <c r="R1757" s="271">
        <f t="shared" si="355"/>
        <v>0</v>
      </c>
      <c r="S1757" s="272"/>
      <c r="T1757" s="62"/>
      <c r="U1757" s="270">
        <f t="shared" si="356"/>
        <v>0</v>
      </c>
      <c r="V1757" s="272"/>
      <c r="W1757" s="62"/>
      <c r="X1757" s="270">
        <f t="shared" si="357"/>
        <v>0</v>
      </c>
      <c r="Y1757" s="270">
        <f t="shared" si="358"/>
        <v>0</v>
      </c>
      <c r="Z1757" s="61"/>
      <c r="AA1757" s="61"/>
      <c r="AB1757" s="60" t="str">
        <f t="shared" si="359"/>
        <v/>
      </c>
      <c r="AC1757" s="21" t="b">
        <f t="shared" si="360"/>
        <v>0</v>
      </c>
      <c r="AD1757" s="21" t="b">
        <f t="shared" si="361"/>
        <v>0</v>
      </c>
      <c r="AE1757" s="21" t="b">
        <f t="shared" si="362"/>
        <v>0</v>
      </c>
      <c r="AF1757" s="21" t="b">
        <f ca="1">OR(AND($AC1757,NOT($AD1757)),AND($AC1757,OR(AND($G1757="",$H1757&lt;&gt;""),AND($G1757&lt;&gt;"",$H1757=""),AND($J1757="",$K1757&lt;&gt;""),AND($J1757&lt;&gt;"",$K1757=""),AND($M1757="",$N1757&lt;&gt;""),AND($M1757&lt;&gt;"",$N1757=""),AND($P1757="",$Q1757&lt;&gt;""),AND($P1757&lt;&gt;"",$Q1757=""),AND($S1757="",$T1757&lt;&gt;""),AND($S1757&lt;&gt;"",$T1757=""),AND($V1757="",$W1757&lt;&gt;""),AND($V1757&lt;&gt;"",$W1757=""))),AND($C1757&lt;&gt;"",$E1757&lt;&gt;"",LEFT(TRIM($C1757),1)&lt;&gt;LEFT(TRIM($E1757),1)),IF(OR($E1757="",$F1757=""),FALSE(),IFERROR(COUNTIF(INDIRECT("UNITS_"&amp;SUBSTITUTE(LEFT($E1757,FIND(" ",$E1757&amp;" ")-1),".","_")),$F1757)=0,TRUE())),AND($B1757&lt;&gt;"",OR(ISNUMBER(SEARCH("outro",LOWER($B1757))),ISNUMBER(SEARCH("divers",LOWER($B1757))),ISNUMBER(SEARCH("etc",LOWER($B1757))))),OR(AND(ISNUMBER(SEARCH("comunic",LOWER($B1757))),LEFT($E1757,3)&lt;&gt;"4.4"),AND(ISNUMBER(SEARCH("monitor",LOWER($B1757))),NOT(OR(LEFT($E1757,3)="1.5",LEFT($E1757,3)="2.5")))),AND($B1757&lt;&gt;"",OR(LEFT($C1757,1)="1",LEFT($C1757,1)="2"),$D1757=""),AND($D1757&lt;&gt;"",NOT(OR(LEFT($C1757,1)="1",LEFT($C1757,1)="2"))),AND($D1757&lt;&gt;"",COUNTIF(' PROJETO'!$B$14:$B$16,$D1757)=0),IF($D1757="",FALSE(),IF(COUNTIF(' PROJETO'!$B$14:$B$16,$D1757)=0,FALSE(),IFERROR(INDEX(' PROJETO'!$C$14:$C$16,MATCH($D1757,' PROJETO'!$B$14:$B$16,0))&lt;&gt;"Sim",FALSE()))))</f>
        <v>0</v>
      </c>
      <c r="AG1757" s="21" t="b">
        <f>AND($AC1757,$Y1757&gt;'CONFG.  LISTAS'!$F$4,$Z1757="",$AA1757="")</f>
        <v>0</v>
      </c>
      <c r="AH1757" s="21" t="str">
        <f t="shared" si="363"/>
        <v/>
      </c>
      <c r="AI1757" s="43" t="str">
        <f ca="1">IF(NOT($AC1757),"",IF(OR($B1757="",$C1757="",$E1757="",$F1757=""),"Preencha descrição, categoria, tipo e unidade.",IF(AND($B1757&lt;&gt;"",OR(LEFT($C1757,1)="1",LEFT($C1757,1)="2"),$D1757=""),"Informe a prática de restauração para itens diretos.",IF(AND($D1757&lt;&gt;"",NOT(OR(LEFT($C1757,1)="1",LEFT($C1757,1)="2"))),"Custos indiretos não devem pertencer a uma prática específica.",IF(AND($D1757&lt;&gt;"",COUNTIF(' PROJETO'!$B$14:$B$16,$D1757)=0),"Prática de restauração inválida ou não cadastrada.",IF(IF($D1757="",FALSE(),IF(COUNTIF(' PROJETO'!$B$14:$B$16,$D1757)=0,FALSE(),IFERROR(INDEX(' PROJETO'!$C$14:$C$16,MATCH($D1757,' PROJETO'!$B$14:$B$16,0))&lt;&gt;"Sim",FALSE()))),"A prática informada no item não foi selecionada na aba Projeto.",IF(AND(MAX($I1757,$L1757,$O1757,$R1757,$U1757,$X1757)&gt;'CONFG.  LISTAS'!$F$4,NOT(OR($Z1757&lt;&gt;"",$AA1757&lt;&gt;""))),"Memorial de cálculo ou anexo obrigatório não informado para item acima do limite.",IF(OR(AND($G1757&lt;&gt;"",$H1757&lt;&gt;"",OR($G1757&lt;=0,$H1757&lt;=0)),AND($J1757&lt;&gt;"",$K1757&lt;&gt;"",OR($J1757&lt;=0,$K1757&lt;=0)),AND($M1757&lt;&gt;"",$N1757&lt;&gt;"",OR($M1757&lt;=0,$N1757&lt;=0)),AND($P1757&lt;&gt;"",$Q1757&lt;&gt;"",OR($P1757&lt;=0,$Q1757&lt;=0)),AND($S1757&lt;&gt;"",$T1757&lt;&gt;"",OR($S1757&lt;=0,$T1757&lt;=0)),AND($V1757&lt;&gt;"",$W1757&lt;&gt;"",OR($V1757&lt;=0,$W1757&lt;=0))),"Revise os valores informados: valor unitário e quantidade devem ser maiores que zero.",IF(OR(AND($G1757="",$H1757&lt;&gt;""),AND($G1757&lt;&gt;"",$H1757=""),AND($J1757="",$K1757&lt;&gt;""),AND($J1757&lt;&gt;"",$K1757=""),AND($M1757="",$N1757&lt;&gt;""),AND($M1757&lt;&gt;"",$N1757=""),AND($P1757="",$Q1757&lt;&gt;""),AND($P1757&lt;&gt;"",$Q1757=""),AND($S1757="",$T1757&lt;&gt;""),AND($S1757&lt;&gt;"",$T1757=""),AND($V1757="",$W1757&lt;&gt;""),AND($V1757&lt;&gt;"",$W1757="")),"Há ano preenchido parcialmente: "&amp;TRIM(IF(AND($G1757="",$H1757&lt;&gt;""),"Ano 1 (falta valor unitário); ","")&amp;IF(AND($G1757&lt;&gt;"",$H1757=""),"Ano 1 (falta quantidade); ","")&amp;IF(AND($J1757="",$K1757&lt;&gt;""),"Ano 2 (falta valor unitário); ","")&amp;IF(AND($J1757&lt;&gt;"",$K1757=""),"Ano 2 (falta quantidade); ","")&amp;IF(AND($M1757="",$N1757&lt;&gt;""),"Ano 3 (falta valor unitário); ","")&amp;IF(AND($M1757&lt;&gt;"",$N1757=""),"Ano 3 (falta quantidade); ","")&amp;IF(AND($P1757="",$Q1757&lt;&gt;""),"Ano 4 (falta valor unitário); ","")&amp;IF(AND($P1757&lt;&gt;"",$Q1757=""),"Ano 4 (falta quantidade); ","")&amp;IF(AND($S1757="",$T1757&lt;&gt;""),"Ano 5 (falta valor unitário); ","")&amp;IF(AND($S1757&lt;&gt;"",$T1757=""),"Ano 5 (falta quantidade); ","")&amp;IF(AND($V1757="",$W1757&lt;&gt;""),"Ano 6 (falta valor unitário); ","")&amp;IF(AND($V1757&lt;&gt;"",$W1757=""),"Ano 6 (falta quantidade); ","")), IF(NOT(OR(AND($G1757&lt;&gt;"",$H1757&lt;&gt;""),AND($J1757&lt;&gt;"",$K1757&lt;&gt;""),AND($M1757&lt;&gt;"",$N1757&lt;&gt;""),AND($P1757&lt;&gt;"",$Q1757&lt;&gt;""),AND($S1757&lt;&gt;"",$T1757&lt;&gt;""),AND($V1757&lt;&gt;"",$W1757&lt;&gt;""))),"Informe pelo menos um ano completo com valor unitário e quantidade.",IF(AND($C1757&lt;&gt;"",$E1757&lt;&gt;"",LEFT(TRIM($C1757),1)&lt;&gt;LEFT(TRIM($E1757),1)),"Categoria e tipo estão incompatíveis.",IF(IF(OR($E1757="",$F1757=""),FALSE(),IFERROR(COUNTIF(INDIRECT("UNITS_"&amp;SUBSTITUTE(LEFT($E1757,FIND(" ",$E1757&amp;" ")-1),".","_")),$F1757)=0,TRUE())),"Unidade incompatível com o tipo selecionado.",IF(OR(AND(ISNUMBER(SEARCH("comunic",LOWER($B1757))),LEFT($E1757,3)&lt;&gt;"4.4"),AND(ISNUMBER(SEARCH("monitor",LOWER($B1757))),NOT(OR(LEFT($E1757,3)="1.5",LEFT($E1757,3)="2.5")))),"Revise a classificação do item conforme as regras de preenchimento.",IF(AND($B1757&lt;&gt;"",OR(ISNUMBER(SEARCH("outro",LOWER($B1757))),ISNUMBER(SEARCH("divers",LOWER($B1757))),ISNUMBER(SEARCH("kit",LOWER($B1757))),ISNUMBER(SEARCH("ferrament",LOWER($B1757))),ISNUMBER(SEARCH("epi",LOWER($B1757)))),NOT(OR($Z1757&lt;&gt;"",$AA1757&lt;&gt;""))),"Descrição muito genérica: detalhe melhor o item e registre o racional no memorial ou em anexo.",IF(AND($Y1757=0,$B1757&lt;&gt;"",OR($G1757&lt;&gt;"",$H1757&lt;&gt;"",$J1757&lt;&gt;"",$K1757&lt;&gt;"",$M1757&lt;&gt;"",$N1757&lt;&gt;"",$P1757&lt;&gt;"",$Q1757&lt;&gt;"",$S1757&lt;&gt;"",$T1757&lt;&gt;"",$V1757&lt;&gt;"",$W1757&lt;&gt;"")),"O item possui dados lançados, mas o total está zerado. Revise os valores informados.","")))))))))))))))</f>
        <v/>
      </c>
    </row>
    <row r="1758" spans="1:35" ht="14.25" customHeight="1" x14ac:dyDescent="0.25">
      <c r="A1758" s="57" t="str">
        <f t="shared" si="351"/>
        <v/>
      </c>
      <c r="B1758" s="58"/>
      <c r="C1758" s="58"/>
      <c r="D1758" s="58"/>
      <c r="E1758" s="58"/>
      <c r="F1758" s="58"/>
      <c r="G1758" s="269"/>
      <c r="H1758" s="59"/>
      <c r="I1758" s="273">
        <f t="shared" si="352"/>
        <v>0</v>
      </c>
      <c r="J1758" s="269"/>
      <c r="K1758" s="59"/>
      <c r="L1758" s="270">
        <f t="shared" si="353"/>
        <v>0</v>
      </c>
      <c r="M1758" s="269"/>
      <c r="N1758" s="59"/>
      <c r="O1758" s="270">
        <f t="shared" si="354"/>
        <v>0</v>
      </c>
      <c r="P1758" s="269"/>
      <c r="Q1758" s="59"/>
      <c r="R1758" s="271">
        <f t="shared" si="355"/>
        <v>0</v>
      </c>
      <c r="S1758" s="269"/>
      <c r="T1758" s="59"/>
      <c r="U1758" s="270">
        <f t="shared" si="356"/>
        <v>0</v>
      </c>
      <c r="V1758" s="269"/>
      <c r="W1758" s="59"/>
      <c r="X1758" s="270">
        <f t="shared" si="357"/>
        <v>0</v>
      </c>
      <c r="Y1758" s="270">
        <f t="shared" si="358"/>
        <v>0</v>
      </c>
      <c r="Z1758" s="58"/>
      <c r="AA1758" s="58"/>
      <c r="AB1758" s="60" t="str">
        <f t="shared" si="359"/>
        <v/>
      </c>
      <c r="AC1758" s="21" t="b">
        <f t="shared" si="360"/>
        <v>0</v>
      </c>
      <c r="AD1758" s="21" t="b">
        <f t="shared" si="361"/>
        <v>0</v>
      </c>
      <c r="AE1758" s="21" t="b">
        <f t="shared" si="362"/>
        <v>0</v>
      </c>
      <c r="AF1758" s="21" t="b">
        <f ca="1">OR(AND($AC1758,NOT($AD1758)),AND($AC1758,OR(AND($G1758="",$H1758&lt;&gt;""),AND($G1758&lt;&gt;"",$H1758=""),AND($J1758="",$K1758&lt;&gt;""),AND($J1758&lt;&gt;"",$K1758=""),AND($M1758="",$N1758&lt;&gt;""),AND($M1758&lt;&gt;"",$N1758=""),AND($P1758="",$Q1758&lt;&gt;""),AND($P1758&lt;&gt;"",$Q1758=""),AND($S1758="",$T1758&lt;&gt;""),AND($S1758&lt;&gt;"",$T1758=""),AND($V1758="",$W1758&lt;&gt;""),AND($V1758&lt;&gt;"",$W1758=""))),AND($C1758&lt;&gt;"",$E1758&lt;&gt;"",LEFT(TRIM($C1758),1)&lt;&gt;LEFT(TRIM($E1758),1)),IF(OR($E1758="",$F1758=""),FALSE(),IFERROR(COUNTIF(INDIRECT("UNITS_"&amp;SUBSTITUTE(LEFT($E1758,FIND(" ",$E1758&amp;" ")-1),".","_")),$F1758)=0,TRUE())),AND($B1758&lt;&gt;"",OR(ISNUMBER(SEARCH("outro",LOWER($B1758))),ISNUMBER(SEARCH("divers",LOWER($B1758))),ISNUMBER(SEARCH("etc",LOWER($B1758))))),OR(AND(ISNUMBER(SEARCH("comunic",LOWER($B1758))),LEFT($E1758,3)&lt;&gt;"4.4"),AND(ISNUMBER(SEARCH("monitor",LOWER($B1758))),NOT(OR(LEFT($E1758,3)="1.5",LEFT($E1758,3)="2.5")))),AND($B1758&lt;&gt;"",OR(LEFT($C1758,1)="1",LEFT($C1758,1)="2"),$D1758=""),AND($D1758&lt;&gt;"",NOT(OR(LEFT($C1758,1)="1",LEFT($C1758,1)="2"))),AND($D1758&lt;&gt;"",COUNTIF(' PROJETO'!$B$14:$B$16,$D1758)=0),IF($D1758="",FALSE(),IF(COUNTIF(' PROJETO'!$B$14:$B$16,$D1758)=0,FALSE(),IFERROR(INDEX(' PROJETO'!$C$14:$C$16,MATCH($D1758,' PROJETO'!$B$14:$B$16,0))&lt;&gt;"Sim",FALSE()))))</f>
        <v>0</v>
      </c>
      <c r="AG1758" s="21" t="b">
        <f>AND($AC1758,$Y1758&gt;'CONFG.  LISTAS'!$F$4,$Z1758="",$AA1758="")</f>
        <v>0</v>
      </c>
      <c r="AH1758" s="21" t="str">
        <f t="shared" si="363"/>
        <v/>
      </c>
      <c r="AI1758" s="43" t="str">
        <f ca="1">IF(NOT($AC1758),"",IF(OR($B1758="",$C1758="",$E1758="",$F1758=""),"Preencha descrição, categoria, tipo e unidade.",IF(AND($B1758&lt;&gt;"",OR(LEFT($C1758,1)="1",LEFT($C1758,1)="2"),$D1758=""),"Informe a prática de restauração para itens diretos.",IF(AND($D1758&lt;&gt;"",NOT(OR(LEFT($C1758,1)="1",LEFT($C1758,1)="2"))),"Custos indiretos não devem pertencer a uma prática específica.",IF(AND($D1758&lt;&gt;"",COUNTIF(' PROJETO'!$B$14:$B$16,$D1758)=0),"Prática de restauração inválida ou não cadastrada.",IF(IF($D1758="",FALSE(),IF(COUNTIF(' PROJETO'!$B$14:$B$16,$D1758)=0,FALSE(),IFERROR(INDEX(' PROJETO'!$C$14:$C$16,MATCH($D1758,' PROJETO'!$B$14:$B$16,0))&lt;&gt;"Sim",FALSE()))),"A prática informada no item não foi selecionada na aba Projeto.",IF(AND(MAX($I1758,$L1758,$O1758,$R1758,$U1758,$X1758)&gt;'CONFG.  LISTAS'!$F$4,NOT(OR($Z1758&lt;&gt;"",$AA1758&lt;&gt;""))),"Memorial de cálculo ou anexo obrigatório não informado para item acima do limite.",IF(OR(AND($G1758&lt;&gt;"",$H1758&lt;&gt;"",OR($G1758&lt;=0,$H1758&lt;=0)),AND($J1758&lt;&gt;"",$K1758&lt;&gt;"",OR($J1758&lt;=0,$K1758&lt;=0)),AND($M1758&lt;&gt;"",$N1758&lt;&gt;"",OR($M1758&lt;=0,$N1758&lt;=0)),AND($P1758&lt;&gt;"",$Q1758&lt;&gt;"",OR($P1758&lt;=0,$Q1758&lt;=0)),AND($S1758&lt;&gt;"",$T1758&lt;&gt;"",OR($S1758&lt;=0,$T1758&lt;=0)),AND($V1758&lt;&gt;"",$W1758&lt;&gt;"",OR($V1758&lt;=0,$W1758&lt;=0))),"Revise os valores informados: valor unitário e quantidade devem ser maiores que zero.",IF(OR(AND($G1758="",$H1758&lt;&gt;""),AND($G1758&lt;&gt;"",$H1758=""),AND($J1758="",$K1758&lt;&gt;""),AND($J1758&lt;&gt;"",$K1758=""),AND($M1758="",$N1758&lt;&gt;""),AND($M1758&lt;&gt;"",$N1758=""),AND($P1758="",$Q1758&lt;&gt;""),AND($P1758&lt;&gt;"",$Q1758=""),AND($S1758="",$T1758&lt;&gt;""),AND($S1758&lt;&gt;"",$T1758=""),AND($V1758="",$W1758&lt;&gt;""),AND($V1758&lt;&gt;"",$W1758="")),"Há ano preenchido parcialmente: "&amp;TRIM(IF(AND($G1758="",$H1758&lt;&gt;""),"Ano 1 (falta valor unitário); ","")&amp;IF(AND($G1758&lt;&gt;"",$H1758=""),"Ano 1 (falta quantidade); ","")&amp;IF(AND($J1758="",$K1758&lt;&gt;""),"Ano 2 (falta valor unitário); ","")&amp;IF(AND($J1758&lt;&gt;"",$K1758=""),"Ano 2 (falta quantidade); ","")&amp;IF(AND($M1758="",$N1758&lt;&gt;""),"Ano 3 (falta valor unitário); ","")&amp;IF(AND($M1758&lt;&gt;"",$N1758=""),"Ano 3 (falta quantidade); ","")&amp;IF(AND($P1758="",$Q1758&lt;&gt;""),"Ano 4 (falta valor unitário); ","")&amp;IF(AND($P1758&lt;&gt;"",$Q1758=""),"Ano 4 (falta quantidade); ","")&amp;IF(AND($S1758="",$T1758&lt;&gt;""),"Ano 5 (falta valor unitário); ","")&amp;IF(AND($S1758&lt;&gt;"",$T1758=""),"Ano 5 (falta quantidade); ","")&amp;IF(AND($V1758="",$W1758&lt;&gt;""),"Ano 6 (falta valor unitário); ","")&amp;IF(AND($V1758&lt;&gt;"",$W1758=""),"Ano 6 (falta quantidade); ","")), IF(NOT(OR(AND($G1758&lt;&gt;"",$H1758&lt;&gt;""),AND($J1758&lt;&gt;"",$K1758&lt;&gt;""),AND($M1758&lt;&gt;"",$N1758&lt;&gt;""),AND($P1758&lt;&gt;"",$Q1758&lt;&gt;""),AND($S1758&lt;&gt;"",$T1758&lt;&gt;""),AND($V1758&lt;&gt;"",$W1758&lt;&gt;""))),"Informe pelo menos um ano completo com valor unitário e quantidade.",IF(AND($C1758&lt;&gt;"",$E1758&lt;&gt;"",LEFT(TRIM($C1758),1)&lt;&gt;LEFT(TRIM($E1758),1)),"Categoria e tipo estão incompatíveis.",IF(IF(OR($E1758="",$F1758=""),FALSE(),IFERROR(COUNTIF(INDIRECT("UNITS_"&amp;SUBSTITUTE(LEFT($E1758,FIND(" ",$E1758&amp;" ")-1),".","_")),$F1758)=0,TRUE())),"Unidade incompatível com o tipo selecionado.",IF(OR(AND(ISNUMBER(SEARCH("comunic",LOWER($B1758))),LEFT($E1758,3)&lt;&gt;"4.4"),AND(ISNUMBER(SEARCH("monitor",LOWER($B1758))),NOT(OR(LEFT($E1758,3)="1.5",LEFT($E1758,3)="2.5")))),"Revise a classificação do item conforme as regras de preenchimento.",IF(AND($B1758&lt;&gt;"",OR(ISNUMBER(SEARCH("outro",LOWER($B1758))),ISNUMBER(SEARCH("divers",LOWER($B1758))),ISNUMBER(SEARCH("kit",LOWER($B1758))),ISNUMBER(SEARCH("ferrament",LOWER($B1758))),ISNUMBER(SEARCH("epi",LOWER($B1758)))),NOT(OR($Z1758&lt;&gt;"",$AA1758&lt;&gt;""))),"Descrição muito genérica: detalhe melhor o item e registre o racional no memorial ou em anexo.",IF(AND($Y1758=0,$B1758&lt;&gt;"",OR($G1758&lt;&gt;"",$H1758&lt;&gt;"",$J1758&lt;&gt;"",$K1758&lt;&gt;"",$M1758&lt;&gt;"",$N1758&lt;&gt;"",$P1758&lt;&gt;"",$Q1758&lt;&gt;"",$S1758&lt;&gt;"",$T1758&lt;&gt;"",$V1758&lt;&gt;"",$W1758&lt;&gt;"")),"O item possui dados lançados, mas o total está zerado. Revise os valores informados.","")))))))))))))))</f>
        <v/>
      </c>
    </row>
    <row r="1759" spans="1:35" ht="14.25" customHeight="1" x14ac:dyDescent="0.25">
      <c r="A1759" s="57" t="str">
        <f t="shared" si="351"/>
        <v/>
      </c>
      <c r="B1759" s="61"/>
      <c r="C1759" s="61"/>
      <c r="D1759" s="58"/>
      <c r="E1759" s="61"/>
      <c r="F1759" s="61"/>
      <c r="G1759" s="272"/>
      <c r="H1759" s="62"/>
      <c r="I1759" s="273">
        <f t="shared" si="352"/>
        <v>0</v>
      </c>
      <c r="J1759" s="272"/>
      <c r="K1759" s="62"/>
      <c r="L1759" s="270">
        <f t="shared" si="353"/>
        <v>0</v>
      </c>
      <c r="M1759" s="272"/>
      <c r="N1759" s="62"/>
      <c r="O1759" s="270">
        <f t="shared" si="354"/>
        <v>0</v>
      </c>
      <c r="P1759" s="272"/>
      <c r="Q1759" s="62"/>
      <c r="R1759" s="271">
        <f t="shared" si="355"/>
        <v>0</v>
      </c>
      <c r="S1759" s="272"/>
      <c r="T1759" s="62"/>
      <c r="U1759" s="270">
        <f t="shared" si="356"/>
        <v>0</v>
      </c>
      <c r="V1759" s="272"/>
      <c r="W1759" s="62"/>
      <c r="X1759" s="270">
        <f t="shared" si="357"/>
        <v>0</v>
      </c>
      <c r="Y1759" s="270">
        <f t="shared" si="358"/>
        <v>0</v>
      </c>
      <c r="Z1759" s="61"/>
      <c r="AA1759" s="61"/>
      <c r="AB1759" s="60" t="str">
        <f t="shared" si="359"/>
        <v/>
      </c>
      <c r="AC1759" s="21" t="b">
        <f t="shared" si="360"/>
        <v>0</v>
      </c>
      <c r="AD1759" s="21" t="b">
        <f t="shared" si="361"/>
        <v>0</v>
      </c>
      <c r="AE1759" s="21" t="b">
        <f t="shared" si="362"/>
        <v>0</v>
      </c>
      <c r="AF1759" s="21" t="b">
        <f ca="1">OR(AND($AC1759,NOT($AD1759)),AND($AC1759,OR(AND($G1759="",$H1759&lt;&gt;""),AND($G1759&lt;&gt;"",$H1759=""),AND($J1759="",$K1759&lt;&gt;""),AND($J1759&lt;&gt;"",$K1759=""),AND($M1759="",$N1759&lt;&gt;""),AND($M1759&lt;&gt;"",$N1759=""),AND($P1759="",$Q1759&lt;&gt;""),AND($P1759&lt;&gt;"",$Q1759=""),AND($S1759="",$T1759&lt;&gt;""),AND($S1759&lt;&gt;"",$T1759=""),AND($V1759="",$W1759&lt;&gt;""),AND($V1759&lt;&gt;"",$W1759=""))),AND($C1759&lt;&gt;"",$E1759&lt;&gt;"",LEFT(TRIM($C1759),1)&lt;&gt;LEFT(TRIM($E1759),1)),IF(OR($E1759="",$F1759=""),FALSE(),IFERROR(COUNTIF(INDIRECT("UNITS_"&amp;SUBSTITUTE(LEFT($E1759,FIND(" ",$E1759&amp;" ")-1),".","_")),$F1759)=0,TRUE())),AND($B1759&lt;&gt;"",OR(ISNUMBER(SEARCH("outro",LOWER($B1759))),ISNUMBER(SEARCH("divers",LOWER($B1759))),ISNUMBER(SEARCH("etc",LOWER($B1759))))),OR(AND(ISNUMBER(SEARCH("comunic",LOWER($B1759))),LEFT($E1759,3)&lt;&gt;"4.4"),AND(ISNUMBER(SEARCH("monitor",LOWER($B1759))),NOT(OR(LEFT($E1759,3)="1.5",LEFT($E1759,3)="2.5")))),AND($B1759&lt;&gt;"",OR(LEFT($C1759,1)="1",LEFT($C1759,1)="2"),$D1759=""),AND($D1759&lt;&gt;"",NOT(OR(LEFT($C1759,1)="1",LEFT($C1759,1)="2"))),AND($D1759&lt;&gt;"",COUNTIF(' PROJETO'!$B$14:$B$16,$D1759)=0),IF($D1759="",FALSE(),IF(COUNTIF(' PROJETO'!$B$14:$B$16,$D1759)=0,FALSE(),IFERROR(INDEX(' PROJETO'!$C$14:$C$16,MATCH($D1759,' PROJETO'!$B$14:$B$16,0))&lt;&gt;"Sim",FALSE()))))</f>
        <v>0</v>
      </c>
      <c r="AG1759" s="21" t="b">
        <f>AND($AC1759,$Y1759&gt;'CONFG.  LISTAS'!$F$4,$Z1759="",$AA1759="")</f>
        <v>0</v>
      </c>
      <c r="AH1759" s="21" t="str">
        <f t="shared" si="363"/>
        <v/>
      </c>
      <c r="AI1759" s="43" t="str">
        <f ca="1">IF(NOT($AC1759),"",IF(OR($B1759="",$C1759="",$E1759="",$F1759=""),"Preencha descrição, categoria, tipo e unidade.",IF(AND($B1759&lt;&gt;"",OR(LEFT($C1759,1)="1",LEFT($C1759,1)="2"),$D1759=""),"Informe a prática de restauração para itens diretos.",IF(AND($D1759&lt;&gt;"",NOT(OR(LEFT($C1759,1)="1",LEFT($C1759,1)="2"))),"Custos indiretos não devem pertencer a uma prática específica.",IF(AND($D1759&lt;&gt;"",COUNTIF(' PROJETO'!$B$14:$B$16,$D1759)=0),"Prática de restauração inválida ou não cadastrada.",IF(IF($D1759="",FALSE(),IF(COUNTIF(' PROJETO'!$B$14:$B$16,$D1759)=0,FALSE(),IFERROR(INDEX(' PROJETO'!$C$14:$C$16,MATCH($D1759,' PROJETO'!$B$14:$B$16,0))&lt;&gt;"Sim",FALSE()))),"A prática informada no item não foi selecionada na aba Projeto.",IF(AND(MAX($I1759,$L1759,$O1759,$R1759,$U1759,$X1759)&gt;'CONFG.  LISTAS'!$F$4,NOT(OR($Z1759&lt;&gt;"",$AA1759&lt;&gt;""))),"Memorial de cálculo ou anexo obrigatório não informado para item acima do limite.",IF(OR(AND($G1759&lt;&gt;"",$H1759&lt;&gt;"",OR($G1759&lt;=0,$H1759&lt;=0)),AND($J1759&lt;&gt;"",$K1759&lt;&gt;"",OR($J1759&lt;=0,$K1759&lt;=0)),AND($M1759&lt;&gt;"",$N1759&lt;&gt;"",OR($M1759&lt;=0,$N1759&lt;=0)),AND($P1759&lt;&gt;"",$Q1759&lt;&gt;"",OR($P1759&lt;=0,$Q1759&lt;=0)),AND($S1759&lt;&gt;"",$T1759&lt;&gt;"",OR($S1759&lt;=0,$T1759&lt;=0)),AND($V1759&lt;&gt;"",$W1759&lt;&gt;"",OR($V1759&lt;=0,$W1759&lt;=0))),"Revise os valores informados: valor unitário e quantidade devem ser maiores que zero.",IF(OR(AND($G1759="",$H1759&lt;&gt;""),AND($G1759&lt;&gt;"",$H1759=""),AND($J1759="",$K1759&lt;&gt;""),AND($J1759&lt;&gt;"",$K1759=""),AND($M1759="",$N1759&lt;&gt;""),AND($M1759&lt;&gt;"",$N1759=""),AND($P1759="",$Q1759&lt;&gt;""),AND($P1759&lt;&gt;"",$Q1759=""),AND($S1759="",$T1759&lt;&gt;""),AND($S1759&lt;&gt;"",$T1759=""),AND($V1759="",$W1759&lt;&gt;""),AND($V1759&lt;&gt;"",$W1759="")),"Há ano preenchido parcialmente: "&amp;TRIM(IF(AND($G1759="",$H1759&lt;&gt;""),"Ano 1 (falta valor unitário); ","")&amp;IF(AND($G1759&lt;&gt;"",$H1759=""),"Ano 1 (falta quantidade); ","")&amp;IF(AND($J1759="",$K1759&lt;&gt;""),"Ano 2 (falta valor unitário); ","")&amp;IF(AND($J1759&lt;&gt;"",$K1759=""),"Ano 2 (falta quantidade); ","")&amp;IF(AND($M1759="",$N1759&lt;&gt;""),"Ano 3 (falta valor unitário); ","")&amp;IF(AND($M1759&lt;&gt;"",$N1759=""),"Ano 3 (falta quantidade); ","")&amp;IF(AND($P1759="",$Q1759&lt;&gt;""),"Ano 4 (falta valor unitário); ","")&amp;IF(AND($P1759&lt;&gt;"",$Q1759=""),"Ano 4 (falta quantidade); ","")&amp;IF(AND($S1759="",$T1759&lt;&gt;""),"Ano 5 (falta valor unitário); ","")&amp;IF(AND($S1759&lt;&gt;"",$T1759=""),"Ano 5 (falta quantidade); ","")&amp;IF(AND($V1759="",$W1759&lt;&gt;""),"Ano 6 (falta valor unitário); ","")&amp;IF(AND($V1759&lt;&gt;"",$W1759=""),"Ano 6 (falta quantidade); ","")), IF(NOT(OR(AND($G1759&lt;&gt;"",$H1759&lt;&gt;""),AND($J1759&lt;&gt;"",$K1759&lt;&gt;""),AND($M1759&lt;&gt;"",$N1759&lt;&gt;""),AND($P1759&lt;&gt;"",$Q1759&lt;&gt;""),AND($S1759&lt;&gt;"",$T1759&lt;&gt;""),AND($V1759&lt;&gt;"",$W1759&lt;&gt;""))),"Informe pelo menos um ano completo com valor unitário e quantidade.",IF(AND($C1759&lt;&gt;"",$E1759&lt;&gt;"",LEFT(TRIM($C1759),1)&lt;&gt;LEFT(TRIM($E1759),1)),"Categoria e tipo estão incompatíveis.",IF(IF(OR($E1759="",$F1759=""),FALSE(),IFERROR(COUNTIF(INDIRECT("UNITS_"&amp;SUBSTITUTE(LEFT($E1759,FIND(" ",$E1759&amp;" ")-1),".","_")),$F1759)=0,TRUE())),"Unidade incompatível com o tipo selecionado.",IF(OR(AND(ISNUMBER(SEARCH("comunic",LOWER($B1759))),LEFT($E1759,3)&lt;&gt;"4.4"),AND(ISNUMBER(SEARCH("monitor",LOWER($B1759))),NOT(OR(LEFT($E1759,3)="1.5",LEFT($E1759,3)="2.5")))),"Revise a classificação do item conforme as regras de preenchimento.",IF(AND($B1759&lt;&gt;"",OR(ISNUMBER(SEARCH("outro",LOWER($B1759))),ISNUMBER(SEARCH("divers",LOWER($B1759))),ISNUMBER(SEARCH("kit",LOWER($B1759))),ISNUMBER(SEARCH("ferrament",LOWER($B1759))),ISNUMBER(SEARCH("epi",LOWER($B1759)))),NOT(OR($Z1759&lt;&gt;"",$AA1759&lt;&gt;""))),"Descrição muito genérica: detalhe melhor o item e registre o racional no memorial ou em anexo.",IF(AND($Y1759=0,$B1759&lt;&gt;"",OR($G1759&lt;&gt;"",$H1759&lt;&gt;"",$J1759&lt;&gt;"",$K1759&lt;&gt;"",$M1759&lt;&gt;"",$N1759&lt;&gt;"",$P1759&lt;&gt;"",$Q1759&lt;&gt;"",$S1759&lt;&gt;"",$T1759&lt;&gt;"",$V1759&lt;&gt;"",$W1759&lt;&gt;"")),"O item possui dados lançados, mas o total está zerado. Revise os valores informados.","")))))))))))))))</f>
        <v/>
      </c>
    </row>
    <row r="1760" spans="1:35" ht="14.25" customHeight="1" x14ac:dyDescent="0.25">
      <c r="A1760" s="57" t="str">
        <f t="shared" si="351"/>
        <v/>
      </c>
      <c r="B1760" s="58"/>
      <c r="C1760" s="58"/>
      <c r="D1760" s="58"/>
      <c r="E1760" s="58"/>
      <c r="F1760" s="58"/>
      <c r="G1760" s="269"/>
      <c r="H1760" s="59"/>
      <c r="I1760" s="273">
        <f t="shared" si="352"/>
        <v>0</v>
      </c>
      <c r="J1760" s="269"/>
      <c r="K1760" s="59"/>
      <c r="L1760" s="270">
        <f t="shared" si="353"/>
        <v>0</v>
      </c>
      <c r="M1760" s="269"/>
      <c r="N1760" s="59"/>
      <c r="O1760" s="270">
        <f t="shared" si="354"/>
        <v>0</v>
      </c>
      <c r="P1760" s="269"/>
      <c r="Q1760" s="59"/>
      <c r="R1760" s="271">
        <f t="shared" si="355"/>
        <v>0</v>
      </c>
      <c r="S1760" s="269"/>
      <c r="T1760" s="59"/>
      <c r="U1760" s="270">
        <f t="shared" si="356"/>
        <v>0</v>
      </c>
      <c r="V1760" s="269"/>
      <c r="W1760" s="59"/>
      <c r="X1760" s="270">
        <f t="shared" si="357"/>
        <v>0</v>
      </c>
      <c r="Y1760" s="270">
        <f t="shared" si="358"/>
        <v>0</v>
      </c>
      <c r="Z1760" s="58"/>
      <c r="AA1760" s="58"/>
      <c r="AB1760" s="60" t="str">
        <f t="shared" si="359"/>
        <v/>
      </c>
      <c r="AC1760" s="21" t="b">
        <f t="shared" si="360"/>
        <v>0</v>
      </c>
      <c r="AD1760" s="21" t="b">
        <f t="shared" si="361"/>
        <v>0</v>
      </c>
      <c r="AE1760" s="21" t="b">
        <f t="shared" si="362"/>
        <v>0</v>
      </c>
      <c r="AF1760" s="21" t="b">
        <f ca="1">OR(AND($AC1760,NOT($AD1760)),AND($AC1760,OR(AND($G1760="",$H1760&lt;&gt;""),AND($G1760&lt;&gt;"",$H1760=""),AND($J1760="",$K1760&lt;&gt;""),AND($J1760&lt;&gt;"",$K1760=""),AND($M1760="",$N1760&lt;&gt;""),AND($M1760&lt;&gt;"",$N1760=""),AND($P1760="",$Q1760&lt;&gt;""),AND($P1760&lt;&gt;"",$Q1760=""),AND($S1760="",$T1760&lt;&gt;""),AND($S1760&lt;&gt;"",$T1760=""),AND($V1760="",$W1760&lt;&gt;""),AND($V1760&lt;&gt;"",$W1760=""))),AND($C1760&lt;&gt;"",$E1760&lt;&gt;"",LEFT(TRIM($C1760),1)&lt;&gt;LEFT(TRIM($E1760),1)),IF(OR($E1760="",$F1760=""),FALSE(),IFERROR(COUNTIF(INDIRECT("UNITS_"&amp;SUBSTITUTE(LEFT($E1760,FIND(" ",$E1760&amp;" ")-1),".","_")),$F1760)=0,TRUE())),AND($B1760&lt;&gt;"",OR(ISNUMBER(SEARCH("outro",LOWER($B1760))),ISNUMBER(SEARCH("divers",LOWER($B1760))),ISNUMBER(SEARCH("etc",LOWER($B1760))))),OR(AND(ISNUMBER(SEARCH("comunic",LOWER($B1760))),LEFT($E1760,3)&lt;&gt;"4.4"),AND(ISNUMBER(SEARCH("monitor",LOWER($B1760))),NOT(OR(LEFT($E1760,3)="1.5",LEFT($E1760,3)="2.5")))),AND($B1760&lt;&gt;"",OR(LEFT($C1760,1)="1",LEFT($C1760,1)="2"),$D1760=""),AND($D1760&lt;&gt;"",NOT(OR(LEFT($C1760,1)="1",LEFT($C1760,1)="2"))),AND($D1760&lt;&gt;"",COUNTIF(' PROJETO'!$B$14:$B$16,$D1760)=0),IF($D1760="",FALSE(),IF(COUNTIF(' PROJETO'!$B$14:$B$16,$D1760)=0,FALSE(),IFERROR(INDEX(' PROJETO'!$C$14:$C$16,MATCH($D1760,' PROJETO'!$B$14:$B$16,0))&lt;&gt;"Sim",FALSE()))))</f>
        <v>0</v>
      </c>
      <c r="AG1760" s="21" t="b">
        <f>AND($AC1760,$Y1760&gt;'CONFG.  LISTAS'!$F$4,$Z1760="",$AA1760="")</f>
        <v>0</v>
      </c>
      <c r="AH1760" s="21" t="str">
        <f t="shared" si="363"/>
        <v/>
      </c>
      <c r="AI1760" s="43" t="str">
        <f ca="1">IF(NOT($AC1760),"",IF(OR($B1760="",$C1760="",$E1760="",$F1760=""),"Preencha descrição, categoria, tipo e unidade.",IF(AND($B1760&lt;&gt;"",OR(LEFT($C1760,1)="1",LEFT($C1760,1)="2"),$D1760=""),"Informe a prática de restauração para itens diretos.",IF(AND($D1760&lt;&gt;"",NOT(OR(LEFT($C1760,1)="1",LEFT($C1760,1)="2"))),"Custos indiretos não devem pertencer a uma prática específica.",IF(AND($D1760&lt;&gt;"",COUNTIF(' PROJETO'!$B$14:$B$16,$D1760)=0),"Prática de restauração inválida ou não cadastrada.",IF(IF($D1760="",FALSE(),IF(COUNTIF(' PROJETO'!$B$14:$B$16,$D1760)=0,FALSE(),IFERROR(INDEX(' PROJETO'!$C$14:$C$16,MATCH($D1760,' PROJETO'!$B$14:$B$16,0))&lt;&gt;"Sim",FALSE()))),"A prática informada no item não foi selecionada na aba Projeto.",IF(AND(MAX($I1760,$L1760,$O1760,$R1760,$U1760,$X1760)&gt;'CONFG.  LISTAS'!$F$4,NOT(OR($Z1760&lt;&gt;"",$AA1760&lt;&gt;""))),"Memorial de cálculo ou anexo obrigatório não informado para item acima do limite.",IF(OR(AND($G1760&lt;&gt;"",$H1760&lt;&gt;"",OR($G1760&lt;=0,$H1760&lt;=0)),AND($J1760&lt;&gt;"",$K1760&lt;&gt;"",OR($J1760&lt;=0,$K1760&lt;=0)),AND($M1760&lt;&gt;"",$N1760&lt;&gt;"",OR($M1760&lt;=0,$N1760&lt;=0)),AND($P1760&lt;&gt;"",$Q1760&lt;&gt;"",OR($P1760&lt;=0,$Q1760&lt;=0)),AND($S1760&lt;&gt;"",$T1760&lt;&gt;"",OR($S1760&lt;=0,$T1760&lt;=0)),AND($V1760&lt;&gt;"",$W1760&lt;&gt;"",OR($V1760&lt;=0,$W1760&lt;=0))),"Revise os valores informados: valor unitário e quantidade devem ser maiores que zero.",IF(OR(AND($G1760="",$H1760&lt;&gt;""),AND($G1760&lt;&gt;"",$H1760=""),AND($J1760="",$K1760&lt;&gt;""),AND($J1760&lt;&gt;"",$K1760=""),AND($M1760="",$N1760&lt;&gt;""),AND($M1760&lt;&gt;"",$N1760=""),AND($P1760="",$Q1760&lt;&gt;""),AND($P1760&lt;&gt;"",$Q1760=""),AND($S1760="",$T1760&lt;&gt;""),AND($S1760&lt;&gt;"",$T1760=""),AND($V1760="",$W1760&lt;&gt;""),AND($V1760&lt;&gt;"",$W1760="")),"Há ano preenchido parcialmente: "&amp;TRIM(IF(AND($G1760="",$H1760&lt;&gt;""),"Ano 1 (falta valor unitário); ","")&amp;IF(AND($G1760&lt;&gt;"",$H1760=""),"Ano 1 (falta quantidade); ","")&amp;IF(AND($J1760="",$K1760&lt;&gt;""),"Ano 2 (falta valor unitário); ","")&amp;IF(AND($J1760&lt;&gt;"",$K1760=""),"Ano 2 (falta quantidade); ","")&amp;IF(AND($M1760="",$N1760&lt;&gt;""),"Ano 3 (falta valor unitário); ","")&amp;IF(AND($M1760&lt;&gt;"",$N1760=""),"Ano 3 (falta quantidade); ","")&amp;IF(AND($P1760="",$Q1760&lt;&gt;""),"Ano 4 (falta valor unitário); ","")&amp;IF(AND($P1760&lt;&gt;"",$Q1760=""),"Ano 4 (falta quantidade); ","")&amp;IF(AND($S1760="",$T1760&lt;&gt;""),"Ano 5 (falta valor unitário); ","")&amp;IF(AND($S1760&lt;&gt;"",$T1760=""),"Ano 5 (falta quantidade); ","")&amp;IF(AND($V1760="",$W1760&lt;&gt;""),"Ano 6 (falta valor unitário); ","")&amp;IF(AND($V1760&lt;&gt;"",$W1760=""),"Ano 6 (falta quantidade); ","")), IF(NOT(OR(AND($G1760&lt;&gt;"",$H1760&lt;&gt;""),AND($J1760&lt;&gt;"",$K1760&lt;&gt;""),AND($M1760&lt;&gt;"",$N1760&lt;&gt;""),AND($P1760&lt;&gt;"",$Q1760&lt;&gt;""),AND($S1760&lt;&gt;"",$T1760&lt;&gt;""),AND($V1760&lt;&gt;"",$W1760&lt;&gt;""))),"Informe pelo menos um ano completo com valor unitário e quantidade.",IF(AND($C1760&lt;&gt;"",$E1760&lt;&gt;"",LEFT(TRIM($C1760),1)&lt;&gt;LEFT(TRIM($E1760),1)),"Categoria e tipo estão incompatíveis.",IF(IF(OR($E1760="",$F1760=""),FALSE(),IFERROR(COUNTIF(INDIRECT("UNITS_"&amp;SUBSTITUTE(LEFT($E1760,FIND(" ",$E1760&amp;" ")-1),".","_")),$F1760)=0,TRUE())),"Unidade incompatível com o tipo selecionado.",IF(OR(AND(ISNUMBER(SEARCH("comunic",LOWER($B1760))),LEFT($E1760,3)&lt;&gt;"4.4"),AND(ISNUMBER(SEARCH("monitor",LOWER($B1760))),NOT(OR(LEFT($E1760,3)="1.5",LEFT($E1760,3)="2.5")))),"Revise a classificação do item conforme as regras de preenchimento.",IF(AND($B1760&lt;&gt;"",OR(ISNUMBER(SEARCH("outro",LOWER($B1760))),ISNUMBER(SEARCH("divers",LOWER($B1760))),ISNUMBER(SEARCH("kit",LOWER($B1760))),ISNUMBER(SEARCH("ferrament",LOWER($B1760))),ISNUMBER(SEARCH("epi",LOWER($B1760)))),NOT(OR($Z1760&lt;&gt;"",$AA1760&lt;&gt;""))),"Descrição muito genérica: detalhe melhor o item e registre o racional no memorial ou em anexo.",IF(AND($Y1760=0,$B1760&lt;&gt;"",OR($G1760&lt;&gt;"",$H1760&lt;&gt;"",$J1760&lt;&gt;"",$K1760&lt;&gt;"",$M1760&lt;&gt;"",$N1760&lt;&gt;"",$P1760&lt;&gt;"",$Q1760&lt;&gt;"",$S1760&lt;&gt;"",$T1760&lt;&gt;"",$V1760&lt;&gt;"",$W1760&lt;&gt;"")),"O item possui dados lançados, mas o total está zerado. Revise os valores informados.","")))))))))))))))</f>
        <v/>
      </c>
    </row>
    <row r="1761" spans="1:35" ht="14.25" customHeight="1" x14ac:dyDescent="0.25">
      <c r="A1761" s="57" t="str">
        <f t="shared" si="351"/>
        <v/>
      </c>
      <c r="B1761" s="61"/>
      <c r="C1761" s="61"/>
      <c r="D1761" s="58"/>
      <c r="E1761" s="61"/>
      <c r="F1761" s="61"/>
      <c r="G1761" s="272"/>
      <c r="H1761" s="62"/>
      <c r="I1761" s="273">
        <f t="shared" si="352"/>
        <v>0</v>
      </c>
      <c r="J1761" s="272"/>
      <c r="K1761" s="62"/>
      <c r="L1761" s="270">
        <f t="shared" si="353"/>
        <v>0</v>
      </c>
      <c r="M1761" s="272"/>
      <c r="N1761" s="62"/>
      <c r="O1761" s="270">
        <f t="shared" si="354"/>
        <v>0</v>
      </c>
      <c r="P1761" s="272"/>
      <c r="Q1761" s="62"/>
      <c r="R1761" s="271">
        <f t="shared" si="355"/>
        <v>0</v>
      </c>
      <c r="S1761" s="272"/>
      <c r="T1761" s="62"/>
      <c r="U1761" s="270">
        <f t="shared" si="356"/>
        <v>0</v>
      </c>
      <c r="V1761" s="272"/>
      <c r="W1761" s="62"/>
      <c r="X1761" s="270">
        <f t="shared" si="357"/>
        <v>0</v>
      </c>
      <c r="Y1761" s="270">
        <f t="shared" si="358"/>
        <v>0</v>
      </c>
      <c r="Z1761" s="61"/>
      <c r="AA1761" s="61"/>
      <c r="AB1761" s="60" t="str">
        <f t="shared" si="359"/>
        <v/>
      </c>
      <c r="AC1761" s="21" t="b">
        <f t="shared" si="360"/>
        <v>0</v>
      </c>
      <c r="AD1761" s="21" t="b">
        <f t="shared" si="361"/>
        <v>0</v>
      </c>
      <c r="AE1761" s="21" t="b">
        <f t="shared" si="362"/>
        <v>0</v>
      </c>
      <c r="AF1761" s="21" t="b">
        <f ca="1">OR(AND($AC1761,NOT($AD1761)),AND($AC1761,OR(AND($G1761="",$H1761&lt;&gt;""),AND($G1761&lt;&gt;"",$H1761=""),AND($J1761="",$K1761&lt;&gt;""),AND($J1761&lt;&gt;"",$K1761=""),AND($M1761="",$N1761&lt;&gt;""),AND($M1761&lt;&gt;"",$N1761=""),AND($P1761="",$Q1761&lt;&gt;""),AND($P1761&lt;&gt;"",$Q1761=""),AND($S1761="",$T1761&lt;&gt;""),AND($S1761&lt;&gt;"",$T1761=""),AND($V1761="",$W1761&lt;&gt;""),AND($V1761&lt;&gt;"",$W1761=""))),AND($C1761&lt;&gt;"",$E1761&lt;&gt;"",LEFT(TRIM($C1761),1)&lt;&gt;LEFT(TRIM($E1761),1)),IF(OR($E1761="",$F1761=""),FALSE(),IFERROR(COUNTIF(INDIRECT("UNITS_"&amp;SUBSTITUTE(LEFT($E1761,FIND(" ",$E1761&amp;" ")-1),".","_")),$F1761)=0,TRUE())),AND($B1761&lt;&gt;"",OR(ISNUMBER(SEARCH("outro",LOWER($B1761))),ISNUMBER(SEARCH("divers",LOWER($B1761))),ISNUMBER(SEARCH("etc",LOWER($B1761))))),OR(AND(ISNUMBER(SEARCH("comunic",LOWER($B1761))),LEFT($E1761,3)&lt;&gt;"4.4"),AND(ISNUMBER(SEARCH("monitor",LOWER($B1761))),NOT(OR(LEFT($E1761,3)="1.5",LEFT($E1761,3)="2.5")))),AND($B1761&lt;&gt;"",OR(LEFT($C1761,1)="1",LEFT($C1761,1)="2"),$D1761=""),AND($D1761&lt;&gt;"",NOT(OR(LEFT($C1761,1)="1",LEFT($C1761,1)="2"))),AND($D1761&lt;&gt;"",COUNTIF(' PROJETO'!$B$14:$B$16,$D1761)=0),IF($D1761="",FALSE(),IF(COUNTIF(' PROJETO'!$B$14:$B$16,$D1761)=0,FALSE(),IFERROR(INDEX(' PROJETO'!$C$14:$C$16,MATCH($D1761,' PROJETO'!$B$14:$B$16,0))&lt;&gt;"Sim",FALSE()))))</f>
        <v>0</v>
      </c>
      <c r="AG1761" s="21" t="b">
        <f>AND($AC1761,$Y1761&gt;'CONFG.  LISTAS'!$F$4,$Z1761="",$AA1761="")</f>
        <v>0</v>
      </c>
      <c r="AH1761" s="21" t="str">
        <f t="shared" si="363"/>
        <v/>
      </c>
      <c r="AI1761" s="43" t="str">
        <f ca="1">IF(NOT($AC1761),"",IF(OR($B1761="",$C1761="",$E1761="",$F1761=""),"Preencha descrição, categoria, tipo e unidade.",IF(AND($B1761&lt;&gt;"",OR(LEFT($C1761,1)="1",LEFT($C1761,1)="2"),$D1761=""),"Informe a prática de restauração para itens diretos.",IF(AND($D1761&lt;&gt;"",NOT(OR(LEFT($C1761,1)="1",LEFT($C1761,1)="2"))),"Custos indiretos não devem pertencer a uma prática específica.",IF(AND($D1761&lt;&gt;"",COUNTIF(' PROJETO'!$B$14:$B$16,$D1761)=0),"Prática de restauração inválida ou não cadastrada.",IF(IF($D1761="",FALSE(),IF(COUNTIF(' PROJETO'!$B$14:$B$16,$D1761)=0,FALSE(),IFERROR(INDEX(' PROJETO'!$C$14:$C$16,MATCH($D1761,' PROJETO'!$B$14:$B$16,0))&lt;&gt;"Sim",FALSE()))),"A prática informada no item não foi selecionada na aba Projeto.",IF(AND(MAX($I1761,$L1761,$O1761,$R1761,$U1761,$X1761)&gt;'CONFG.  LISTAS'!$F$4,NOT(OR($Z1761&lt;&gt;"",$AA1761&lt;&gt;""))),"Memorial de cálculo ou anexo obrigatório não informado para item acima do limite.",IF(OR(AND($G1761&lt;&gt;"",$H1761&lt;&gt;"",OR($G1761&lt;=0,$H1761&lt;=0)),AND($J1761&lt;&gt;"",$K1761&lt;&gt;"",OR($J1761&lt;=0,$K1761&lt;=0)),AND($M1761&lt;&gt;"",$N1761&lt;&gt;"",OR($M1761&lt;=0,$N1761&lt;=0)),AND($P1761&lt;&gt;"",$Q1761&lt;&gt;"",OR($P1761&lt;=0,$Q1761&lt;=0)),AND($S1761&lt;&gt;"",$T1761&lt;&gt;"",OR($S1761&lt;=0,$T1761&lt;=0)),AND($V1761&lt;&gt;"",$W1761&lt;&gt;"",OR($V1761&lt;=0,$W1761&lt;=0))),"Revise os valores informados: valor unitário e quantidade devem ser maiores que zero.",IF(OR(AND($G1761="",$H1761&lt;&gt;""),AND($G1761&lt;&gt;"",$H1761=""),AND($J1761="",$K1761&lt;&gt;""),AND($J1761&lt;&gt;"",$K1761=""),AND($M1761="",$N1761&lt;&gt;""),AND($M1761&lt;&gt;"",$N1761=""),AND($P1761="",$Q1761&lt;&gt;""),AND($P1761&lt;&gt;"",$Q1761=""),AND($S1761="",$T1761&lt;&gt;""),AND($S1761&lt;&gt;"",$T1761=""),AND($V1761="",$W1761&lt;&gt;""),AND($V1761&lt;&gt;"",$W1761="")),"Há ano preenchido parcialmente: "&amp;TRIM(IF(AND($G1761="",$H1761&lt;&gt;""),"Ano 1 (falta valor unitário); ","")&amp;IF(AND($G1761&lt;&gt;"",$H1761=""),"Ano 1 (falta quantidade); ","")&amp;IF(AND($J1761="",$K1761&lt;&gt;""),"Ano 2 (falta valor unitário); ","")&amp;IF(AND($J1761&lt;&gt;"",$K1761=""),"Ano 2 (falta quantidade); ","")&amp;IF(AND($M1761="",$N1761&lt;&gt;""),"Ano 3 (falta valor unitário); ","")&amp;IF(AND($M1761&lt;&gt;"",$N1761=""),"Ano 3 (falta quantidade); ","")&amp;IF(AND($P1761="",$Q1761&lt;&gt;""),"Ano 4 (falta valor unitário); ","")&amp;IF(AND($P1761&lt;&gt;"",$Q1761=""),"Ano 4 (falta quantidade); ","")&amp;IF(AND($S1761="",$T1761&lt;&gt;""),"Ano 5 (falta valor unitário); ","")&amp;IF(AND($S1761&lt;&gt;"",$T1761=""),"Ano 5 (falta quantidade); ","")&amp;IF(AND($V1761="",$W1761&lt;&gt;""),"Ano 6 (falta valor unitário); ","")&amp;IF(AND($V1761&lt;&gt;"",$W1761=""),"Ano 6 (falta quantidade); ","")), IF(NOT(OR(AND($G1761&lt;&gt;"",$H1761&lt;&gt;""),AND($J1761&lt;&gt;"",$K1761&lt;&gt;""),AND($M1761&lt;&gt;"",$N1761&lt;&gt;""),AND($P1761&lt;&gt;"",$Q1761&lt;&gt;""),AND($S1761&lt;&gt;"",$T1761&lt;&gt;""),AND($V1761&lt;&gt;"",$W1761&lt;&gt;""))),"Informe pelo menos um ano completo com valor unitário e quantidade.",IF(AND($C1761&lt;&gt;"",$E1761&lt;&gt;"",LEFT(TRIM($C1761),1)&lt;&gt;LEFT(TRIM($E1761),1)),"Categoria e tipo estão incompatíveis.",IF(IF(OR($E1761="",$F1761=""),FALSE(),IFERROR(COUNTIF(INDIRECT("UNITS_"&amp;SUBSTITUTE(LEFT($E1761,FIND(" ",$E1761&amp;" ")-1),".","_")),$F1761)=0,TRUE())),"Unidade incompatível com o tipo selecionado.",IF(OR(AND(ISNUMBER(SEARCH("comunic",LOWER($B1761))),LEFT($E1761,3)&lt;&gt;"4.4"),AND(ISNUMBER(SEARCH("monitor",LOWER($B1761))),NOT(OR(LEFT($E1761,3)="1.5",LEFT($E1761,3)="2.5")))),"Revise a classificação do item conforme as regras de preenchimento.",IF(AND($B1761&lt;&gt;"",OR(ISNUMBER(SEARCH("outro",LOWER($B1761))),ISNUMBER(SEARCH("divers",LOWER($B1761))),ISNUMBER(SEARCH("kit",LOWER($B1761))),ISNUMBER(SEARCH("ferrament",LOWER($B1761))),ISNUMBER(SEARCH("epi",LOWER($B1761)))),NOT(OR($Z1761&lt;&gt;"",$AA1761&lt;&gt;""))),"Descrição muito genérica: detalhe melhor o item e registre o racional no memorial ou em anexo.",IF(AND($Y1761=0,$B1761&lt;&gt;"",OR($G1761&lt;&gt;"",$H1761&lt;&gt;"",$J1761&lt;&gt;"",$K1761&lt;&gt;"",$M1761&lt;&gt;"",$N1761&lt;&gt;"",$P1761&lt;&gt;"",$Q1761&lt;&gt;"",$S1761&lt;&gt;"",$T1761&lt;&gt;"",$V1761&lt;&gt;"",$W1761&lt;&gt;"")),"O item possui dados lançados, mas o total está zerado. Revise os valores informados.","")))))))))))))))</f>
        <v/>
      </c>
    </row>
    <row r="1762" spans="1:35" ht="14.25" customHeight="1" x14ac:dyDescent="0.25">
      <c r="A1762" s="57" t="str">
        <f t="shared" si="351"/>
        <v/>
      </c>
      <c r="B1762" s="58"/>
      <c r="C1762" s="58"/>
      <c r="D1762" s="58"/>
      <c r="E1762" s="58"/>
      <c r="F1762" s="58"/>
      <c r="G1762" s="269"/>
      <c r="H1762" s="59"/>
      <c r="I1762" s="273">
        <f t="shared" si="352"/>
        <v>0</v>
      </c>
      <c r="J1762" s="269"/>
      <c r="K1762" s="59"/>
      <c r="L1762" s="270">
        <f t="shared" si="353"/>
        <v>0</v>
      </c>
      <c r="M1762" s="269"/>
      <c r="N1762" s="59"/>
      <c r="O1762" s="270">
        <f t="shared" si="354"/>
        <v>0</v>
      </c>
      <c r="P1762" s="269"/>
      <c r="Q1762" s="59"/>
      <c r="R1762" s="271">
        <f t="shared" si="355"/>
        <v>0</v>
      </c>
      <c r="S1762" s="269"/>
      <c r="T1762" s="59"/>
      <c r="U1762" s="270">
        <f t="shared" si="356"/>
        <v>0</v>
      </c>
      <c r="V1762" s="269"/>
      <c r="W1762" s="59"/>
      <c r="X1762" s="270">
        <f t="shared" si="357"/>
        <v>0</v>
      </c>
      <c r="Y1762" s="270">
        <f t="shared" si="358"/>
        <v>0</v>
      </c>
      <c r="Z1762" s="58"/>
      <c r="AA1762" s="58"/>
      <c r="AB1762" s="60" t="str">
        <f t="shared" si="359"/>
        <v/>
      </c>
      <c r="AC1762" s="21" t="b">
        <f t="shared" si="360"/>
        <v>0</v>
      </c>
      <c r="AD1762" s="21" t="b">
        <f t="shared" si="361"/>
        <v>0</v>
      </c>
      <c r="AE1762" s="21" t="b">
        <f t="shared" si="362"/>
        <v>0</v>
      </c>
      <c r="AF1762" s="21" t="b">
        <f ca="1">OR(AND($AC1762,NOT($AD1762)),AND($AC1762,OR(AND($G1762="",$H1762&lt;&gt;""),AND($G1762&lt;&gt;"",$H1762=""),AND($J1762="",$K1762&lt;&gt;""),AND($J1762&lt;&gt;"",$K1762=""),AND($M1762="",$N1762&lt;&gt;""),AND($M1762&lt;&gt;"",$N1762=""),AND($P1762="",$Q1762&lt;&gt;""),AND($P1762&lt;&gt;"",$Q1762=""),AND($S1762="",$T1762&lt;&gt;""),AND($S1762&lt;&gt;"",$T1762=""),AND($V1762="",$W1762&lt;&gt;""),AND($V1762&lt;&gt;"",$W1762=""))),AND($C1762&lt;&gt;"",$E1762&lt;&gt;"",LEFT(TRIM($C1762),1)&lt;&gt;LEFT(TRIM($E1762),1)),IF(OR($E1762="",$F1762=""),FALSE(),IFERROR(COUNTIF(INDIRECT("UNITS_"&amp;SUBSTITUTE(LEFT($E1762,FIND(" ",$E1762&amp;" ")-1),".","_")),$F1762)=0,TRUE())),AND($B1762&lt;&gt;"",OR(ISNUMBER(SEARCH("outro",LOWER($B1762))),ISNUMBER(SEARCH("divers",LOWER($B1762))),ISNUMBER(SEARCH("etc",LOWER($B1762))))),OR(AND(ISNUMBER(SEARCH("comunic",LOWER($B1762))),LEFT($E1762,3)&lt;&gt;"4.4"),AND(ISNUMBER(SEARCH("monitor",LOWER($B1762))),NOT(OR(LEFT($E1762,3)="1.5",LEFT($E1762,3)="2.5")))),AND($B1762&lt;&gt;"",OR(LEFT($C1762,1)="1",LEFT($C1762,1)="2"),$D1762=""),AND($D1762&lt;&gt;"",NOT(OR(LEFT($C1762,1)="1",LEFT($C1762,1)="2"))),AND($D1762&lt;&gt;"",COUNTIF(' PROJETO'!$B$14:$B$16,$D1762)=0),IF($D1762="",FALSE(),IF(COUNTIF(' PROJETO'!$B$14:$B$16,$D1762)=0,FALSE(),IFERROR(INDEX(' PROJETO'!$C$14:$C$16,MATCH($D1762,' PROJETO'!$B$14:$B$16,0))&lt;&gt;"Sim",FALSE()))))</f>
        <v>0</v>
      </c>
      <c r="AG1762" s="21" t="b">
        <f>AND($AC1762,$Y1762&gt;'CONFG.  LISTAS'!$F$4,$Z1762="",$AA1762="")</f>
        <v>0</v>
      </c>
      <c r="AH1762" s="21" t="str">
        <f t="shared" si="363"/>
        <v/>
      </c>
      <c r="AI1762" s="43" t="str">
        <f ca="1">IF(NOT($AC1762),"",IF(OR($B1762="",$C1762="",$E1762="",$F1762=""),"Preencha descrição, categoria, tipo e unidade.",IF(AND($B1762&lt;&gt;"",OR(LEFT($C1762,1)="1",LEFT($C1762,1)="2"),$D1762=""),"Informe a prática de restauração para itens diretos.",IF(AND($D1762&lt;&gt;"",NOT(OR(LEFT($C1762,1)="1",LEFT($C1762,1)="2"))),"Custos indiretos não devem pertencer a uma prática específica.",IF(AND($D1762&lt;&gt;"",COUNTIF(' PROJETO'!$B$14:$B$16,$D1762)=0),"Prática de restauração inválida ou não cadastrada.",IF(IF($D1762="",FALSE(),IF(COUNTIF(' PROJETO'!$B$14:$B$16,$D1762)=0,FALSE(),IFERROR(INDEX(' PROJETO'!$C$14:$C$16,MATCH($D1762,' PROJETO'!$B$14:$B$16,0))&lt;&gt;"Sim",FALSE()))),"A prática informada no item não foi selecionada na aba Projeto.",IF(AND(MAX($I1762,$L1762,$O1762,$R1762,$U1762,$X1762)&gt;'CONFG.  LISTAS'!$F$4,NOT(OR($Z1762&lt;&gt;"",$AA1762&lt;&gt;""))),"Memorial de cálculo ou anexo obrigatório não informado para item acima do limite.",IF(OR(AND($G1762&lt;&gt;"",$H1762&lt;&gt;"",OR($G1762&lt;=0,$H1762&lt;=0)),AND($J1762&lt;&gt;"",$K1762&lt;&gt;"",OR($J1762&lt;=0,$K1762&lt;=0)),AND($M1762&lt;&gt;"",$N1762&lt;&gt;"",OR($M1762&lt;=0,$N1762&lt;=0)),AND($P1762&lt;&gt;"",$Q1762&lt;&gt;"",OR($P1762&lt;=0,$Q1762&lt;=0)),AND($S1762&lt;&gt;"",$T1762&lt;&gt;"",OR($S1762&lt;=0,$T1762&lt;=0)),AND($V1762&lt;&gt;"",$W1762&lt;&gt;"",OR($V1762&lt;=0,$W1762&lt;=0))),"Revise os valores informados: valor unitário e quantidade devem ser maiores que zero.",IF(OR(AND($G1762="",$H1762&lt;&gt;""),AND($G1762&lt;&gt;"",$H1762=""),AND($J1762="",$K1762&lt;&gt;""),AND($J1762&lt;&gt;"",$K1762=""),AND($M1762="",$N1762&lt;&gt;""),AND($M1762&lt;&gt;"",$N1762=""),AND($P1762="",$Q1762&lt;&gt;""),AND($P1762&lt;&gt;"",$Q1762=""),AND($S1762="",$T1762&lt;&gt;""),AND($S1762&lt;&gt;"",$T1762=""),AND($V1762="",$W1762&lt;&gt;""),AND($V1762&lt;&gt;"",$W1762="")),"Há ano preenchido parcialmente: "&amp;TRIM(IF(AND($G1762="",$H1762&lt;&gt;""),"Ano 1 (falta valor unitário); ","")&amp;IF(AND($G1762&lt;&gt;"",$H1762=""),"Ano 1 (falta quantidade); ","")&amp;IF(AND($J1762="",$K1762&lt;&gt;""),"Ano 2 (falta valor unitário); ","")&amp;IF(AND($J1762&lt;&gt;"",$K1762=""),"Ano 2 (falta quantidade); ","")&amp;IF(AND($M1762="",$N1762&lt;&gt;""),"Ano 3 (falta valor unitário); ","")&amp;IF(AND($M1762&lt;&gt;"",$N1762=""),"Ano 3 (falta quantidade); ","")&amp;IF(AND($P1762="",$Q1762&lt;&gt;""),"Ano 4 (falta valor unitário); ","")&amp;IF(AND($P1762&lt;&gt;"",$Q1762=""),"Ano 4 (falta quantidade); ","")&amp;IF(AND($S1762="",$T1762&lt;&gt;""),"Ano 5 (falta valor unitário); ","")&amp;IF(AND($S1762&lt;&gt;"",$T1762=""),"Ano 5 (falta quantidade); ","")&amp;IF(AND($V1762="",$W1762&lt;&gt;""),"Ano 6 (falta valor unitário); ","")&amp;IF(AND($V1762&lt;&gt;"",$W1762=""),"Ano 6 (falta quantidade); ","")), IF(NOT(OR(AND($G1762&lt;&gt;"",$H1762&lt;&gt;""),AND($J1762&lt;&gt;"",$K1762&lt;&gt;""),AND($M1762&lt;&gt;"",$N1762&lt;&gt;""),AND($P1762&lt;&gt;"",$Q1762&lt;&gt;""),AND($S1762&lt;&gt;"",$T1762&lt;&gt;""),AND($V1762&lt;&gt;"",$W1762&lt;&gt;""))),"Informe pelo menos um ano completo com valor unitário e quantidade.",IF(AND($C1762&lt;&gt;"",$E1762&lt;&gt;"",LEFT(TRIM($C1762),1)&lt;&gt;LEFT(TRIM($E1762),1)),"Categoria e tipo estão incompatíveis.",IF(IF(OR($E1762="",$F1762=""),FALSE(),IFERROR(COUNTIF(INDIRECT("UNITS_"&amp;SUBSTITUTE(LEFT($E1762,FIND(" ",$E1762&amp;" ")-1),".","_")),$F1762)=0,TRUE())),"Unidade incompatível com o tipo selecionado.",IF(OR(AND(ISNUMBER(SEARCH("comunic",LOWER($B1762))),LEFT($E1762,3)&lt;&gt;"4.4"),AND(ISNUMBER(SEARCH("monitor",LOWER($B1762))),NOT(OR(LEFT($E1762,3)="1.5",LEFT($E1762,3)="2.5")))),"Revise a classificação do item conforme as regras de preenchimento.",IF(AND($B1762&lt;&gt;"",OR(ISNUMBER(SEARCH("outro",LOWER($B1762))),ISNUMBER(SEARCH("divers",LOWER($B1762))),ISNUMBER(SEARCH("kit",LOWER($B1762))),ISNUMBER(SEARCH("ferrament",LOWER($B1762))),ISNUMBER(SEARCH("epi",LOWER($B1762)))),NOT(OR($Z1762&lt;&gt;"",$AA1762&lt;&gt;""))),"Descrição muito genérica: detalhe melhor o item e registre o racional no memorial ou em anexo.",IF(AND($Y1762=0,$B1762&lt;&gt;"",OR($G1762&lt;&gt;"",$H1762&lt;&gt;"",$J1762&lt;&gt;"",$K1762&lt;&gt;"",$M1762&lt;&gt;"",$N1762&lt;&gt;"",$P1762&lt;&gt;"",$Q1762&lt;&gt;"",$S1762&lt;&gt;"",$T1762&lt;&gt;"",$V1762&lt;&gt;"",$W1762&lt;&gt;"")),"O item possui dados lançados, mas o total está zerado. Revise os valores informados.","")))))))))))))))</f>
        <v/>
      </c>
    </row>
    <row r="1763" spans="1:35" ht="14.25" customHeight="1" x14ac:dyDescent="0.25">
      <c r="A1763" s="57" t="str">
        <f t="shared" si="351"/>
        <v/>
      </c>
      <c r="B1763" s="61"/>
      <c r="C1763" s="61"/>
      <c r="D1763" s="58"/>
      <c r="E1763" s="61"/>
      <c r="F1763" s="61"/>
      <c r="G1763" s="272"/>
      <c r="H1763" s="62"/>
      <c r="I1763" s="273">
        <f t="shared" si="352"/>
        <v>0</v>
      </c>
      <c r="J1763" s="272"/>
      <c r="K1763" s="62"/>
      <c r="L1763" s="270">
        <f t="shared" si="353"/>
        <v>0</v>
      </c>
      <c r="M1763" s="272"/>
      <c r="N1763" s="62"/>
      <c r="O1763" s="270">
        <f t="shared" si="354"/>
        <v>0</v>
      </c>
      <c r="P1763" s="272"/>
      <c r="Q1763" s="62"/>
      <c r="R1763" s="271">
        <f t="shared" si="355"/>
        <v>0</v>
      </c>
      <c r="S1763" s="272"/>
      <c r="T1763" s="62"/>
      <c r="U1763" s="270">
        <f t="shared" si="356"/>
        <v>0</v>
      </c>
      <c r="V1763" s="272"/>
      <c r="W1763" s="62"/>
      <c r="X1763" s="270">
        <f t="shared" si="357"/>
        <v>0</v>
      </c>
      <c r="Y1763" s="270">
        <f t="shared" si="358"/>
        <v>0</v>
      </c>
      <c r="Z1763" s="61"/>
      <c r="AA1763" s="61"/>
      <c r="AB1763" s="60" t="str">
        <f t="shared" si="359"/>
        <v/>
      </c>
      <c r="AC1763" s="21" t="b">
        <f t="shared" si="360"/>
        <v>0</v>
      </c>
      <c r="AD1763" s="21" t="b">
        <f t="shared" si="361"/>
        <v>0</v>
      </c>
      <c r="AE1763" s="21" t="b">
        <f t="shared" si="362"/>
        <v>0</v>
      </c>
      <c r="AF1763" s="21" t="b">
        <f ca="1">OR(AND($AC1763,NOT($AD1763)),AND($AC1763,OR(AND($G1763="",$H1763&lt;&gt;""),AND($G1763&lt;&gt;"",$H1763=""),AND($J1763="",$K1763&lt;&gt;""),AND($J1763&lt;&gt;"",$K1763=""),AND($M1763="",$N1763&lt;&gt;""),AND($M1763&lt;&gt;"",$N1763=""),AND($P1763="",$Q1763&lt;&gt;""),AND($P1763&lt;&gt;"",$Q1763=""),AND($S1763="",$T1763&lt;&gt;""),AND($S1763&lt;&gt;"",$T1763=""),AND($V1763="",$W1763&lt;&gt;""),AND($V1763&lt;&gt;"",$W1763=""))),AND($C1763&lt;&gt;"",$E1763&lt;&gt;"",LEFT(TRIM($C1763),1)&lt;&gt;LEFT(TRIM($E1763),1)),IF(OR($E1763="",$F1763=""),FALSE(),IFERROR(COUNTIF(INDIRECT("UNITS_"&amp;SUBSTITUTE(LEFT($E1763,FIND(" ",$E1763&amp;" ")-1),".","_")),$F1763)=0,TRUE())),AND($B1763&lt;&gt;"",OR(ISNUMBER(SEARCH("outro",LOWER($B1763))),ISNUMBER(SEARCH("divers",LOWER($B1763))),ISNUMBER(SEARCH("etc",LOWER($B1763))))),OR(AND(ISNUMBER(SEARCH("comunic",LOWER($B1763))),LEFT($E1763,3)&lt;&gt;"4.4"),AND(ISNUMBER(SEARCH("monitor",LOWER($B1763))),NOT(OR(LEFT($E1763,3)="1.5",LEFT($E1763,3)="2.5")))),AND($B1763&lt;&gt;"",OR(LEFT($C1763,1)="1",LEFT($C1763,1)="2"),$D1763=""),AND($D1763&lt;&gt;"",NOT(OR(LEFT($C1763,1)="1",LEFT($C1763,1)="2"))),AND($D1763&lt;&gt;"",COUNTIF(' PROJETO'!$B$14:$B$16,$D1763)=0),IF($D1763="",FALSE(),IF(COUNTIF(' PROJETO'!$B$14:$B$16,$D1763)=0,FALSE(),IFERROR(INDEX(' PROJETO'!$C$14:$C$16,MATCH($D1763,' PROJETO'!$B$14:$B$16,0))&lt;&gt;"Sim",FALSE()))))</f>
        <v>0</v>
      </c>
      <c r="AG1763" s="21" t="b">
        <f>AND($AC1763,$Y1763&gt;'CONFG.  LISTAS'!$F$4,$Z1763="",$AA1763="")</f>
        <v>0</v>
      </c>
      <c r="AH1763" s="21" t="str">
        <f t="shared" si="363"/>
        <v/>
      </c>
      <c r="AI1763" s="43" t="str">
        <f ca="1">IF(NOT($AC1763),"",IF(OR($B1763="",$C1763="",$E1763="",$F1763=""),"Preencha descrição, categoria, tipo e unidade.",IF(AND($B1763&lt;&gt;"",OR(LEFT($C1763,1)="1",LEFT($C1763,1)="2"),$D1763=""),"Informe a prática de restauração para itens diretos.",IF(AND($D1763&lt;&gt;"",NOT(OR(LEFT($C1763,1)="1",LEFT($C1763,1)="2"))),"Custos indiretos não devem pertencer a uma prática específica.",IF(AND($D1763&lt;&gt;"",COUNTIF(' PROJETO'!$B$14:$B$16,$D1763)=0),"Prática de restauração inválida ou não cadastrada.",IF(IF($D1763="",FALSE(),IF(COUNTIF(' PROJETO'!$B$14:$B$16,$D1763)=0,FALSE(),IFERROR(INDEX(' PROJETO'!$C$14:$C$16,MATCH($D1763,' PROJETO'!$B$14:$B$16,0))&lt;&gt;"Sim",FALSE()))),"A prática informada no item não foi selecionada na aba Projeto.",IF(AND(MAX($I1763,$L1763,$O1763,$R1763,$U1763,$X1763)&gt;'CONFG.  LISTAS'!$F$4,NOT(OR($Z1763&lt;&gt;"",$AA1763&lt;&gt;""))),"Memorial de cálculo ou anexo obrigatório não informado para item acima do limite.",IF(OR(AND($G1763&lt;&gt;"",$H1763&lt;&gt;"",OR($G1763&lt;=0,$H1763&lt;=0)),AND($J1763&lt;&gt;"",$K1763&lt;&gt;"",OR($J1763&lt;=0,$K1763&lt;=0)),AND($M1763&lt;&gt;"",$N1763&lt;&gt;"",OR($M1763&lt;=0,$N1763&lt;=0)),AND($P1763&lt;&gt;"",$Q1763&lt;&gt;"",OR($P1763&lt;=0,$Q1763&lt;=0)),AND($S1763&lt;&gt;"",$T1763&lt;&gt;"",OR($S1763&lt;=0,$T1763&lt;=0)),AND($V1763&lt;&gt;"",$W1763&lt;&gt;"",OR($V1763&lt;=0,$W1763&lt;=0))),"Revise os valores informados: valor unitário e quantidade devem ser maiores que zero.",IF(OR(AND($G1763="",$H1763&lt;&gt;""),AND($G1763&lt;&gt;"",$H1763=""),AND($J1763="",$K1763&lt;&gt;""),AND($J1763&lt;&gt;"",$K1763=""),AND($M1763="",$N1763&lt;&gt;""),AND($M1763&lt;&gt;"",$N1763=""),AND($P1763="",$Q1763&lt;&gt;""),AND($P1763&lt;&gt;"",$Q1763=""),AND($S1763="",$T1763&lt;&gt;""),AND($S1763&lt;&gt;"",$T1763=""),AND($V1763="",$W1763&lt;&gt;""),AND($V1763&lt;&gt;"",$W1763="")),"Há ano preenchido parcialmente: "&amp;TRIM(IF(AND($G1763="",$H1763&lt;&gt;""),"Ano 1 (falta valor unitário); ","")&amp;IF(AND($G1763&lt;&gt;"",$H1763=""),"Ano 1 (falta quantidade); ","")&amp;IF(AND($J1763="",$K1763&lt;&gt;""),"Ano 2 (falta valor unitário); ","")&amp;IF(AND($J1763&lt;&gt;"",$K1763=""),"Ano 2 (falta quantidade); ","")&amp;IF(AND($M1763="",$N1763&lt;&gt;""),"Ano 3 (falta valor unitário); ","")&amp;IF(AND($M1763&lt;&gt;"",$N1763=""),"Ano 3 (falta quantidade); ","")&amp;IF(AND($P1763="",$Q1763&lt;&gt;""),"Ano 4 (falta valor unitário); ","")&amp;IF(AND($P1763&lt;&gt;"",$Q1763=""),"Ano 4 (falta quantidade); ","")&amp;IF(AND($S1763="",$T1763&lt;&gt;""),"Ano 5 (falta valor unitário); ","")&amp;IF(AND($S1763&lt;&gt;"",$T1763=""),"Ano 5 (falta quantidade); ","")&amp;IF(AND($V1763="",$W1763&lt;&gt;""),"Ano 6 (falta valor unitário); ","")&amp;IF(AND($V1763&lt;&gt;"",$W1763=""),"Ano 6 (falta quantidade); ","")), IF(NOT(OR(AND($G1763&lt;&gt;"",$H1763&lt;&gt;""),AND($J1763&lt;&gt;"",$K1763&lt;&gt;""),AND($M1763&lt;&gt;"",$N1763&lt;&gt;""),AND($P1763&lt;&gt;"",$Q1763&lt;&gt;""),AND($S1763&lt;&gt;"",$T1763&lt;&gt;""),AND($V1763&lt;&gt;"",$W1763&lt;&gt;""))),"Informe pelo menos um ano completo com valor unitário e quantidade.",IF(AND($C1763&lt;&gt;"",$E1763&lt;&gt;"",LEFT(TRIM($C1763),1)&lt;&gt;LEFT(TRIM($E1763),1)),"Categoria e tipo estão incompatíveis.",IF(IF(OR($E1763="",$F1763=""),FALSE(),IFERROR(COUNTIF(INDIRECT("UNITS_"&amp;SUBSTITUTE(LEFT($E1763,FIND(" ",$E1763&amp;" ")-1),".","_")),$F1763)=0,TRUE())),"Unidade incompatível com o tipo selecionado.",IF(OR(AND(ISNUMBER(SEARCH("comunic",LOWER($B1763))),LEFT($E1763,3)&lt;&gt;"4.4"),AND(ISNUMBER(SEARCH("monitor",LOWER($B1763))),NOT(OR(LEFT($E1763,3)="1.5",LEFT($E1763,3)="2.5")))),"Revise a classificação do item conforme as regras de preenchimento.",IF(AND($B1763&lt;&gt;"",OR(ISNUMBER(SEARCH("outro",LOWER($B1763))),ISNUMBER(SEARCH("divers",LOWER($B1763))),ISNUMBER(SEARCH("kit",LOWER($B1763))),ISNUMBER(SEARCH("ferrament",LOWER($B1763))),ISNUMBER(SEARCH("epi",LOWER($B1763)))),NOT(OR($Z1763&lt;&gt;"",$AA1763&lt;&gt;""))),"Descrição muito genérica: detalhe melhor o item e registre o racional no memorial ou em anexo.",IF(AND($Y1763=0,$B1763&lt;&gt;"",OR($G1763&lt;&gt;"",$H1763&lt;&gt;"",$J1763&lt;&gt;"",$K1763&lt;&gt;"",$M1763&lt;&gt;"",$N1763&lt;&gt;"",$P1763&lt;&gt;"",$Q1763&lt;&gt;"",$S1763&lt;&gt;"",$T1763&lt;&gt;"",$V1763&lt;&gt;"",$W1763&lt;&gt;"")),"O item possui dados lançados, mas o total está zerado. Revise os valores informados.","")))))))))))))))</f>
        <v/>
      </c>
    </row>
    <row r="1764" spans="1:35" ht="14.25" customHeight="1" x14ac:dyDescent="0.25">
      <c r="A1764" s="57" t="str">
        <f t="shared" si="351"/>
        <v/>
      </c>
      <c r="B1764" s="58"/>
      <c r="C1764" s="58"/>
      <c r="D1764" s="58"/>
      <c r="E1764" s="58"/>
      <c r="F1764" s="58"/>
      <c r="G1764" s="269"/>
      <c r="H1764" s="59"/>
      <c r="I1764" s="273">
        <f t="shared" si="352"/>
        <v>0</v>
      </c>
      <c r="J1764" s="269"/>
      <c r="K1764" s="59"/>
      <c r="L1764" s="270">
        <f t="shared" si="353"/>
        <v>0</v>
      </c>
      <c r="M1764" s="269"/>
      <c r="N1764" s="59"/>
      <c r="O1764" s="270">
        <f t="shared" si="354"/>
        <v>0</v>
      </c>
      <c r="P1764" s="269"/>
      <c r="Q1764" s="59"/>
      <c r="R1764" s="271">
        <f t="shared" si="355"/>
        <v>0</v>
      </c>
      <c r="S1764" s="269"/>
      <c r="T1764" s="59"/>
      <c r="U1764" s="270">
        <f t="shared" si="356"/>
        <v>0</v>
      </c>
      <c r="V1764" s="269"/>
      <c r="W1764" s="59"/>
      <c r="X1764" s="270">
        <f t="shared" si="357"/>
        <v>0</v>
      </c>
      <c r="Y1764" s="270">
        <f t="shared" si="358"/>
        <v>0</v>
      </c>
      <c r="Z1764" s="58"/>
      <c r="AA1764" s="58"/>
      <c r="AB1764" s="60" t="str">
        <f t="shared" si="359"/>
        <v/>
      </c>
      <c r="AC1764" s="21" t="b">
        <f t="shared" si="360"/>
        <v>0</v>
      </c>
      <c r="AD1764" s="21" t="b">
        <f t="shared" si="361"/>
        <v>0</v>
      </c>
      <c r="AE1764" s="21" t="b">
        <f t="shared" si="362"/>
        <v>0</v>
      </c>
      <c r="AF1764" s="21" t="b">
        <f ca="1">OR(AND($AC1764,NOT($AD1764)),AND($AC1764,OR(AND($G1764="",$H1764&lt;&gt;""),AND($G1764&lt;&gt;"",$H1764=""),AND($J1764="",$K1764&lt;&gt;""),AND($J1764&lt;&gt;"",$K1764=""),AND($M1764="",$N1764&lt;&gt;""),AND($M1764&lt;&gt;"",$N1764=""),AND($P1764="",$Q1764&lt;&gt;""),AND($P1764&lt;&gt;"",$Q1764=""),AND($S1764="",$T1764&lt;&gt;""),AND($S1764&lt;&gt;"",$T1764=""),AND($V1764="",$W1764&lt;&gt;""),AND($V1764&lt;&gt;"",$W1764=""))),AND($C1764&lt;&gt;"",$E1764&lt;&gt;"",LEFT(TRIM($C1764),1)&lt;&gt;LEFT(TRIM($E1764),1)),IF(OR($E1764="",$F1764=""),FALSE(),IFERROR(COUNTIF(INDIRECT("UNITS_"&amp;SUBSTITUTE(LEFT($E1764,FIND(" ",$E1764&amp;" ")-1),".","_")),$F1764)=0,TRUE())),AND($B1764&lt;&gt;"",OR(ISNUMBER(SEARCH("outro",LOWER($B1764))),ISNUMBER(SEARCH("divers",LOWER($B1764))),ISNUMBER(SEARCH("etc",LOWER($B1764))))),OR(AND(ISNUMBER(SEARCH("comunic",LOWER($B1764))),LEFT($E1764,3)&lt;&gt;"4.4"),AND(ISNUMBER(SEARCH("monitor",LOWER($B1764))),NOT(OR(LEFT($E1764,3)="1.5",LEFT($E1764,3)="2.5")))),AND($B1764&lt;&gt;"",OR(LEFT($C1764,1)="1",LEFT($C1764,1)="2"),$D1764=""),AND($D1764&lt;&gt;"",NOT(OR(LEFT($C1764,1)="1",LEFT($C1764,1)="2"))),AND($D1764&lt;&gt;"",COUNTIF(' PROJETO'!$B$14:$B$16,$D1764)=0),IF($D1764="",FALSE(),IF(COUNTIF(' PROJETO'!$B$14:$B$16,$D1764)=0,FALSE(),IFERROR(INDEX(' PROJETO'!$C$14:$C$16,MATCH($D1764,' PROJETO'!$B$14:$B$16,0))&lt;&gt;"Sim",FALSE()))))</f>
        <v>0</v>
      </c>
      <c r="AG1764" s="21" t="b">
        <f>AND($AC1764,$Y1764&gt;'CONFG.  LISTAS'!$F$4,$Z1764="",$AA1764="")</f>
        <v>0</v>
      </c>
      <c r="AH1764" s="21" t="str">
        <f t="shared" si="363"/>
        <v/>
      </c>
      <c r="AI1764" s="43" t="str">
        <f ca="1">IF(NOT($AC1764),"",IF(OR($B1764="",$C1764="",$E1764="",$F1764=""),"Preencha descrição, categoria, tipo e unidade.",IF(AND($B1764&lt;&gt;"",OR(LEFT($C1764,1)="1",LEFT($C1764,1)="2"),$D1764=""),"Informe a prática de restauração para itens diretos.",IF(AND($D1764&lt;&gt;"",NOT(OR(LEFT($C1764,1)="1",LEFT($C1764,1)="2"))),"Custos indiretos não devem pertencer a uma prática específica.",IF(AND($D1764&lt;&gt;"",COUNTIF(' PROJETO'!$B$14:$B$16,$D1764)=0),"Prática de restauração inválida ou não cadastrada.",IF(IF($D1764="",FALSE(),IF(COUNTIF(' PROJETO'!$B$14:$B$16,$D1764)=0,FALSE(),IFERROR(INDEX(' PROJETO'!$C$14:$C$16,MATCH($D1764,' PROJETO'!$B$14:$B$16,0))&lt;&gt;"Sim",FALSE()))),"A prática informada no item não foi selecionada na aba Projeto.",IF(AND(MAX($I1764,$L1764,$O1764,$R1764,$U1764,$X1764)&gt;'CONFG.  LISTAS'!$F$4,NOT(OR($Z1764&lt;&gt;"",$AA1764&lt;&gt;""))),"Memorial de cálculo ou anexo obrigatório não informado para item acima do limite.",IF(OR(AND($G1764&lt;&gt;"",$H1764&lt;&gt;"",OR($G1764&lt;=0,$H1764&lt;=0)),AND($J1764&lt;&gt;"",$K1764&lt;&gt;"",OR($J1764&lt;=0,$K1764&lt;=0)),AND($M1764&lt;&gt;"",$N1764&lt;&gt;"",OR($M1764&lt;=0,$N1764&lt;=0)),AND($P1764&lt;&gt;"",$Q1764&lt;&gt;"",OR($P1764&lt;=0,$Q1764&lt;=0)),AND($S1764&lt;&gt;"",$T1764&lt;&gt;"",OR($S1764&lt;=0,$T1764&lt;=0)),AND($V1764&lt;&gt;"",$W1764&lt;&gt;"",OR($V1764&lt;=0,$W1764&lt;=0))),"Revise os valores informados: valor unitário e quantidade devem ser maiores que zero.",IF(OR(AND($G1764="",$H1764&lt;&gt;""),AND($G1764&lt;&gt;"",$H1764=""),AND($J1764="",$K1764&lt;&gt;""),AND($J1764&lt;&gt;"",$K1764=""),AND($M1764="",$N1764&lt;&gt;""),AND($M1764&lt;&gt;"",$N1764=""),AND($P1764="",$Q1764&lt;&gt;""),AND($P1764&lt;&gt;"",$Q1764=""),AND($S1764="",$T1764&lt;&gt;""),AND($S1764&lt;&gt;"",$T1764=""),AND($V1764="",$W1764&lt;&gt;""),AND($V1764&lt;&gt;"",$W1764="")),"Há ano preenchido parcialmente: "&amp;TRIM(IF(AND($G1764="",$H1764&lt;&gt;""),"Ano 1 (falta valor unitário); ","")&amp;IF(AND($G1764&lt;&gt;"",$H1764=""),"Ano 1 (falta quantidade); ","")&amp;IF(AND($J1764="",$K1764&lt;&gt;""),"Ano 2 (falta valor unitário); ","")&amp;IF(AND($J1764&lt;&gt;"",$K1764=""),"Ano 2 (falta quantidade); ","")&amp;IF(AND($M1764="",$N1764&lt;&gt;""),"Ano 3 (falta valor unitário); ","")&amp;IF(AND($M1764&lt;&gt;"",$N1764=""),"Ano 3 (falta quantidade); ","")&amp;IF(AND($P1764="",$Q1764&lt;&gt;""),"Ano 4 (falta valor unitário); ","")&amp;IF(AND($P1764&lt;&gt;"",$Q1764=""),"Ano 4 (falta quantidade); ","")&amp;IF(AND($S1764="",$T1764&lt;&gt;""),"Ano 5 (falta valor unitário); ","")&amp;IF(AND($S1764&lt;&gt;"",$T1764=""),"Ano 5 (falta quantidade); ","")&amp;IF(AND($V1764="",$W1764&lt;&gt;""),"Ano 6 (falta valor unitário); ","")&amp;IF(AND($V1764&lt;&gt;"",$W1764=""),"Ano 6 (falta quantidade); ","")), IF(NOT(OR(AND($G1764&lt;&gt;"",$H1764&lt;&gt;""),AND($J1764&lt;&gt;"",$K1764&lt;&gt;""),AND($M1764&lt;&gt;"",$N1764&lt;&gt;""),AND($P1764&lt;&gt;"",$Q1764&lt;&gt;""),AND($S1764&lt;&gt;"",$T1764&lt;&gt;""),AND($V1764&lt;&gt;"",$W1764&lt;&gt;""))),"Informe pelo menos um ano completo com valor unitário e quantidade.",IF(AND($C1764&lt;&gt;"",$E1764&lt;&gt;"",LEFT(TRIM($C1764),1)&lt;&gt;LEFT(TRIM($E1764),1)),"Categoria e tipo estão incompatíveis.",IF(IF(OR($E1764="",$F1764=""),FALSE(),IFERROR(COUNTIF(INDIRECT("UNITS_"&amp;SUBSTITUTE(LEFT($E1764,FIND(" ",$E1764&amp;" ")-1),".","_")),$F1764)=0,TRUE())),"Unidade incompatível com o tipo selecionado.",IF(OR(AND(ISNUMBER(SEARCH("comunic",LOWER($B1764))),LEFT($E1764,3)&lt;&gt;"4.4"),AND(ISNUMBER(SEARCH("monitor",LOWER($B1764))),NOT(OR(LEFT($E1764,3)="1.5",LEFT($E1764,3)="2.5")))),"Revise a classificação do item conforme as regras de preenchimento.",IF(AND($B1764&lt;&gt;"",OR(ISNUMBER(SEARCH("outro",LOWER($B1764))),ISNUMBER(SEARCH("divers",LOWER($B1764))),ISNUMBER(SEARCH("kit",LOWER($B1764))),ISNUMBER(SEARCH("ferrament",LOWER($B1764))),ISNUMBER(SEARCH("epi",LOWER($B1764)))),NOT(OR($Z1764&lt;&gt;"",$AA1764&lt;&gt;""))),"Descrição muito genérica: detalhe melhor o item e registre o racional no memorial ou em anexo.",IF(AND($Y1764=0,$B1764&lt;&gt;"",OR($G1764&lt;&gt;"",$H1764&lt;&gt;"",$J1764&lt;&gt;"",$K1764&lt;&gt;"",$M1764&lt;&gt;"",$N1764&lt;&gt;"",$P1764&lt;&gt;"",$Q1764&lt;&gt;"",$S1764&lt;&gt;"",$T1764&lt;&gt;"",$V1764&lt;&gt;"",$W1764&lt;&gt;"")),"O item possui dados lançados, mas o total está zerado. Revise os valores informados.","")))))))))))))))</f>
        <v/>
      </c>
    </row>
    <row r="1765" spans="1:35" ht="14.25" customHeight="1" x14ac:dyDescent="0.25">
      <c r="A1765" s="57" t="str">
        <f t="shared" si="351"/>
        <v/>
      </c>
      <c r="B1765" s="61"/>
      <c r="C1765" s="61"/>
      <c r="D1765" s="58"/>
      <c r="E1765" s="61"/>
      <c r="F1765" s="61"/>
      <c r="G1765" s="272"/>
      <c r="H1765" s="62"/>
      <c r="I1765" s="273">
        <f t="shared" si="352"/>
        <v>0</v>
      </c>
      <c r="J1765" s="272"/>
      <c r="K1765" s="62"/>
      <c r="L1765" s="270">
        <f t="shared" si="353"/>
        <v>0</v>
      </c>
      <c r="M1765" s="272"/>
      <c r="N1765" s="62"/>
      <c r="O1765" s="270">
        <f t="shared" si="354"/>
        <v>0</v>
      </c>
      <c r="P1765" s="272"/>
      <c r="Q1765" s="62"/>
      <c r="R1765" s="271">
        <f t="shared" si="355"/>
        <v>0</v>
      </c>
      <c r="S1765" s="272"/>
      <c r="T1765" s="62"/>
      <c r="U1765" s="270">
        <f t="shared" si="356"/>
        <v>0</v>
      </c>
      <c r="V1765" s="272"/>
      <c r="W1765" s="62"/>
      <c r="X1765" s="270">
        <f t="shared" si="357"/>
        <v>0</v>
      </c>
      <c r="Y1765" s="270">
        <f t="shared" si="358"/>
        <v>0</v>
      </c>
      <c r="Z1765" s="61"/>
      <c r="AA1765" s="61"/>
      <c r="AB1765" s="60" t="str">
        <f t="shared" si="359"/>
        <v/>
      </c>
      <c r="AC1765" s="21" t="b">
        <f t="shared" si="360"/>
        <v>0</v>
      </c>
      <c r="AD1765" s="21" t="b">
        <f t="shared" si="361"/>
        <v>0</v>
      </c>
      <c r="AE1765" s="21" t="b">
        <f t="shared" si="362"/>
        <v>0</v>
      </c>
      <c r="AF1765" s="21" t="b">
        <f ca="1">OR(AND($AC1765,NOT($AD1765)),AND($AC1765,OR(AND($G1765="",$H1765&lt;&gt;""),AND($G1765&lt;&gt;"",$H1765=""),AND($J1765="",$K1765&lt;&gt;""),AND($J1765&lt;&gt;"",$K1765=""),AND($M1765="",$N1765&lt;&gt;""),AND($M1765&lt;&gt;"",$N1765=""),AND($P1765="",$Q1765&lt;&gt;""),AND($P1765&lt;&gt;"",$Q1765=""),AND($S1765="",$T1765&lt;&gt;""),AND($S1765&lt;&gt;"",$T1765=""),AND($V1765="",$W1765&lt;&gt;""),AND($V1765&lt;&gt;"",$W1765=""))),AND($C1765&lt;&gt;"",$E1765&lt;&gt;"",LEFT(TRIM($C1765),1)&lt;&gt;LEFT(TRIM($E1765),1)),IF(OR($E1765="",$F1765=""),FALSE(),IFERROR(COUNTIF(INDIRECT("UNITS_"&amp;SUBSTITUTE(LEFT($E1765,FIND(" ",$E1765&amp;" ")-1),".","_")),$F1765)=0,TRUE())),AND($B1765&lt;&gt;"",OR(ISNUMBER(SEARCH("outro",LOWER($B1765))),ISNUMBER(SEARCH("divers",LOWER($B1765))),ISNUMBER(SEARCH("etc",LOWER($B1765))))),OR(AND(ISNUMBER(SEARCH("comunic",LOWER($B1765))),LEFT($E1765,3)&lt;&gt;"4.4"),AND(ISNUMBER(SEARCH("monitor",LOWER($B1765))),NOT(OR(LEFT($E1765,3)="1.5",LEFT($E1765,3)="2.5")))),AND($B1765&lt;&gt;"",OR(LEFT($C1765,1)="1",LEFT($C1765,1)="2"),$D1765=""),AND($D1765&lt;&gt;"",NOT(OR(LEFT($C1765,1)="1",LEFT($C1765,1)="2"))),AND($D1765&lt;&gt;"",COUNTIF(' PROJETO'!$B$14:$B$16,$D1765)=0),IF($D1765="",FALSE(),IF(COUNTIF(' PROJETO'!$B$14:$B$16,$D1765)=0,FALSE(),IFERROR(INDEX(' PROJETO'!$C$14:$C$16,MATCH($D1765,' PROJETO'!$B$14:$B$16,0))&lt;&gt;"Sim",FALSE()))))</f>
        <v>0</v>
      </c>
      <c r="AG1765" s="21" t="b">
        <f>AND($AC1765,$Y1765&gt;'CONFG.  LISTAS'!$F$4,$Z1765="",$AA1765="")</f>
        <v>0</v>
      </c>
      <c r="AH1765" s="21" t="str">
        <f t="shared" si="363"/>
        <v/>
      </c>
      <c r="AI1765" s="43" t="str">
        <f ca="1">IF(NOT($AC1765),"",IF(OR($B1765="",$C1765="",$E1765="",$F1765=""),"Preencha descrição, categoria, tipo e unidade.",IF(AND($B1765&lt;&gt;"",OR(LEFT($C1765,1)="1",LEFT($C1765,1)="2"),$D1765=""),"Informe a prática de restauração para itens diretos.",IF(AND($D1765&lt;&gt;"",NOT(OR(LEFT($C1765,1)="1",LEFT($C1765,1)="2"))),"Custos indiretos não devem pertencer a uma prática específica.",IF(AND($D1765&lt;&gt;"",COUNTIF(' PROJETO'!$B$14:$B$16,$D1765)=0),"Prática de restauração inválida ou não cadastrada.",IF(IF($D1765="",FALSE(),IF(COUNTIF(' PROJETO'!$B$14:$B$16,$D1765)=0,FALSE(),IFERROR(INDEX(' PROJETO'!$C$14:$C$16,MATCH($D1765,' PROJETO'!$B$14:$B$16,0))&lt;&gt;"Sim",FALSE()))),"A prática informada no item não foi selecionada na aba Projeto.",IF(AND(MAX($I1765,$L1765,$O1765,$R1765,$U1765,$X1765)&gt;'CONFG.  LISTAS'!$F$4,NOT(OR($Z1765&lt;&gt;"",$AA1765&lt;&gt;""))),"Memorial de cálculo ou anexo obrigatório não informado para item acima do limite.",IF(OR(AND($G1765&lt;&gt;"",$H1765&lt;&gt;"",OR($G1765&lt;=0,$H1765&lt;=0)),AND($J1765&lt;&gt;"",$K1765&lt;&gt;"",OR($J1765&lt;=0,$K1765&lt;=0)),AND($M1765&lt;&gt;"",$N1765&lt;&gt;"",OR($M1765&lt;=0,$N1765&lt;=0)),AND($P1765&lt;&gt;"",$Q1765&lt;&gt;"",OR($P1765&lt;=0,$Q1765&lt;=0)),AND($S1765&lt;&gt;"",$T1765&lt;&gt;"",OR($S1765&lt;=0,$T1765&lt;=0)),AND($V1765&lt;&gt;"",$W1765&lt;&gt;"",OR($V1765&lt;=0,$W1765&lt;=0))),"Revise os valores informados: valor unitário e quantidade devem ser maiores que zero.",IF(OR(AND($G1765="",$H1765&lt;&gt;""),AND($G1765&lt;&gt;"",$H1765=""),AND($J1765="",$K1765&lt;&gt;""),AND($J1765&lt;&gt;"",$K1765=""),AND($M1765="",$N1765&lt;&gt;""),AND($M1765&lt;&gt;"",$N1765=""),AND($P1765="",$Q1765&lt;&gt;""),AND($P1765&lt;&gt;"",$Q1765=""),AND($S1765="",$T1765&lt;&gt;""),AND($S1765&lt;&gt;"",$T1765=""),AND($V1765="",$W1765&lt;&gt;""),AND($V1765&lt;&gt;"",$W1765="")),"Há ano preenchido parcialmente: "&amp;TRIM(IF(AND($G1765="",$H1765&lt;&gt;""),"Ano 1 (falta valor unitário); ","")&amp;IF(AND($G1765&lt;&gt;"",$H1765=""),"Ano 1 (falta quantidade); ","")&amp;IF(AND($J1765="",$K1765&lt;&gt;""),"Ano 2 (falta valor unitário); ","")&amp;IF(AND($J1765&lt;&gt;"",$K1765=""),"Ano 2 (falta quantidade); ","")&amp;IF(AND($M1765="",$N1765&lt;&gt;""),"Ano 3 (falta valor unitário); ","")&amp;IF(AND($M1765&lt;&gt;"",$N1765=""),"Ano 3 (falta quantidade); ","")&amp;IF(AND($P1765="",$Q1765&lt;&gt;""),"Ano 4 (falta valor unitário); ","")&amp;IF(AND($P1765&lt;&gt;"",$Q1765=""),"Ano 4 (falta quantidade); ","")&amp;IF(AND($S1765="",$T1765&lt;&gt;""),"Ano 5 (falta valor unitário); ","")&amp;IF(AND($S1765&lt;&gt;"",$T1765=""),"Ano 5 (falta quantidade); ","")&amp;IF(AND($V1765="",$W1765&lt;&gt;""),"Ano 6 (falta valor unitário); ","")&amp;IF(AND($V1765&lt;&gt;"",$W1765=""),"Ano 6 (falta quantidade); ","")), IF(NOT(OR(AND($G1765&lt;&gt;"",$H1765&lt;&gt;""),AND($J1765&lt;&gt;"",$K1765&lt;&gt;""),AND($M1765&lt;&gt;"",$N1765&lt;&gt;""),AND($P1765&lt;&gt;"",$Q1765&lt;&gt;""),AND($S1765&lt;&gt;"",$T1765&lt;&gt;""),AND($V1765&lt;&gt;"",$W1765&lt;&gt;""))),"Informe pelo menos um ano completo com valor unitário e quantidade.",IF(AND($C1765&lt;&gt;"",$E1765&lt;&gt;"",LEFT(TRIM($C1765),1)&lt;&gt;LEFT(TRIM($E1765),1)),"Categoria e tipo estão incompatíveis.",IF(IF(OR($E1765="",$F1765=""),FALSE(),IFERROR(COUNTIF(INDIRECT("UNITS_"&amp;SUBSTITUTE(LEFT($E1765,FIND(" ",$E1765&amp;" ")-1),".","_")),$F1765)=0,TRUE())),"Unidade incompatível com o tipo selecionado.",IF(OR(AND(ISNUMBER(SEARCH("comunic",LOWER($B1765))),LEFT($E1765,3)&lt;&gt;"4.4"),AND(ISNUMBER(SEARCH("monitor",LOWER($B1765))),NOT(OR(LEFT($E1765,3)="1.5",LEFT($E1765,3)="2.5")))),"Revise a classificação do item conforme as regras de preenchimento.",IF(AND($B1765&lt;&gt;"",OR(ISNUMBER(SEARCH("outro",LOWER($B1765))),ISNUMBER(SEARCH("divers",LOWER($B1765))),ISNUMBER(SEARCH("kit",LOWER($B1765))),ISNUMBER(SEARCH("ferrament",LOWER($B1765))),ISNUMBER(SEARCH("epi",LOWER($B1765)))),NOT(OR($Z1765&lt;&gt;"",$AA1765&lt;&gt;""))),"Descrição muito genérica: detalhe melhor o item e registre o racional no memorial ou em anexo.",IF(AND($Y1765=0,$B1765&lt;&gt;"",OR($G1765&lt;&gt;"",$H1765&lt;&gt;"",$J1765&lt;&gt;"",$K1765&lt;&gt;"",$M1765&lt;&gt;"",$N1765&lt;&gt;"",$P1765&lt;&gt;"",$Q1765&lt;&gt;"",$S1765&lt;&gt;"",$T1765&lt;&gt;"",$V1765&lt;&gt;"",$W1765&lt;&gt;"")),"O item possui dados lançados, mas o total está zerado. Revise os valores informados.","")))))))))))))))</f>
        <v/>
      </c>
    </row>
    <row r="1766" spans="1:35" ht="14.25" customHeight="1" x14ac:dyDescent="0.25">
      <c r="A1766" s="57" t="str">
        <f t="shared" si="351"/>
        <v/>
      </c>
      <c r="B1766" s="58"/>
      <c r="C1766" s="58"/>
      <c r="D1766" s="58"/>
      <c r="E1766" s="58"/>
      <c r="F1766" s="58"/>
      <c r="G1766" s="269"/>
      <c r="H1766" s="59"/>
      <c r="I1766" s="273">
        <f t="shared" si="352"/>
        <v>0</v>
      </c>
      <c r="J1766" s="269"/>
      <c r="K1766" s="59"/>
      <c r="L1766" s="270">
        <f t="shared" si="353"/>
        <v>0</v>
      </c>
      <c r="M1766" s="269"/>
      <c r="N1766" s="59"/>
      <c r="O1766" s="270">
        <f t="shared" si="354"/>
        <v>0</v>
      </c>
      <c r="P1766" s="269"/>
      <c r="Q1766" s="59"/>
      <c r="R1766" s="271">
        <f t="shared" si="355"/>
        <v>0</v>
      </c>
      <c r="S1766" s="269"/>
      <c r="T1766" s="59"/>
      <c r="U1766" s="270">
        <f t="shared" si="356"/>
        <v>0</v>
      </c>
      <c r="V1766" s="269"/>
      <c r="W1766" s="59"/>
      <c r="X1766" s="270">
        <f t="shared" si="357"/>
        <v>0</v>
      </c>
      <c r="Y1766" s="270">
        <f t="shared" si="358"/>
        <v>0</v>
      </c>
      <c r="Z1766" s="58"/>
      <c r="AA1766" s="58"/>
      <c r="AB1766" s="60" t="str">
        <f t="shared" si="359"/>
        <v/>
      </c>
      <c r="AC1766" s="21" t="b">
        <f t="shared" si="360"/>
        <v>0</v>
      </c>
      <c r="AD1766" s="21" t="b">
        <f t="shared" si="361"/>
        <v>0</v>
      </c>
      <c r="AE1766" s="21" t="b">
        <f t="shared" si="362"/>
        <v>0</v>
      </c>
      <c r="AF1766" s="21" t="b">
        <f ca="1">OR(AND($AC1766,NOT($AD1766)),AND($AC1766,OR(AND($G1766="",$H1766&lt;&gt;""),AND($G1766&lt;&gt;"",$H1766=""),AND($J1766="",$K1766&lt;&gt;""),AND($J1766&lt;&gt;"",$K1766=""),AND($M1766="",$N1766&lt;&gt;""),AND($M1766&lt;&gt;"",$N1766=""),AND($P1766="",$Q1766&lt;&gt;""),AND($P1766&lt;&gt;"",$Q1766=""),AND($S1766="",$T1766&lt;&gt;""),AND($S1766&lt;&gt;"",$T1766=""),AND($V1766="",$W1766&lt;&gt;""),AND($V1766&lt;&gt;"",$W1766=""))),AND($C1766&lt;&gt;"",$E1766&lt;&gt;"",LEFT(TRIM($C1766),1)&lt;&gt;LEFT(TRIM($E1766),1)),IF(OR($E1766="",$F1766=""),FALSE(),IFERROR(COUNTIF(INDIRECT("UNITS_"&amp;SUBSTITUTE(LEFT($E1766,FIND(" ",$E1766&amp;" ")-1),".","_")),$F1766)=0,TRUE())),AND($B1766&lt;&gt;"",OR(ISNUMBER(SEARCH("outro",LOWER($B1766))),ISNUMBER(SEARCH("divers",LOWER($B1766))),ISNUMBER(SEARCH("etc",LOWER($B1766))))),OR(AND(ISNUMBER(SEARCH("comunic",LOWER($B1766))),LEFT($E1766,3)&lt;&gt;"4.4"),AND(ISNUMBER(SEARCH("monitor",LOWER($B1766))),NOT(OR(LEFT($E1766,3)="1.5",LEFT($E1766,3)="2.5")))),AND($B1766&lt;&gt;"",OR(LEFT($C1766,1)="1",LEFT($C1766,1)="2"),$D1766=""),AND($D1766&lt;&gt;"",NOT(OR(LEFT($C1766,1)="1",LEFT($C1766,1)="2"))),AND($D1766&lt;&gt;"",COUNTIF(' PROJETO'!$B$14:$B$16,$D1766)=0),IF($D1766="",FALSE(),IF(COUNTIF(' PROJETO'!$B$14:$B$16,$D1766)=0,FALSE(),IFERROR(INDEX(' PROJETO'!$C$14:$C$16,MATCH($D1766,' PROJETO'!$B$14:$B$16,0))&lt;&gt;"Sim",FALSE()))))</f>
        <v>0</v>
      </c>
      <c r="AG1766" s="21" t="b">
        <f>AND($AC1766,$Y1766&gt;'CONFG.  LISTAS'!$F$4,$Z1766="",$AA1766="")</f>
        <v>0</v>
      </c>
      <c r="AH1766" s="21" t="str">
        <f t="shared" si="363"/>
        <v/>
      </c>
      <c r="AI1766" s="43" t="str">
        <f ca="1">IF(NOT($AC1766),"",IF(OR($B1766="",$C1766="",$E1766="",$F1766=""),"Preencha descrição, categoria, tipo e unidade.",IF(AND($B1766&lt;&gt;"",OR(LEFT($C1766,1)="1",LEFT($C1766,1)="2"),$D1766=""),"Informe a prática de restauração para itens diretos.",IF(AND($D1766&lt;&gt;"",NOT(OR(LEFT($C1766,1)="1",LEFT($C1766,1)="2"))),"Custos indiretos não devem pertencer a uma prática específica.",IF(AND($D1766&lt;&gt;"",COUNTIF(' PROJETO'!$B$14:$B$16,$D1766)=0),"Prática de restauração inválida ou não cadastrada.",IF(IF($D1766="",FALSE(),IF(COUNTIF(' PROJETO'!$B$14:$B$16,$D1766)=0,FALSE(),IFERROR(INDEX(' PROJETO'!$C$14:$C$16,MATCH($D1766,' PROJETO'!$B$14:$B$16,0))&lt;&gt;"Sim",FALSE()))),"A prática informada no item não foi selecionada na aba Projeto.",IF(AND(MAX($I1766,$L1766,$O1766,$R1766,$U1766,$X1766)&gt;'CONFG.  LISTAS'!$F$4,NOT(OR($Z1766&lt;&gt;"",$AA1766&lt;&gt;""))),"Memorial de cálculo ou anexo obrigatório não informado para item acima do limite.",IF(OR(AND($G1766&lt;&gt;"",$H1766&lt;&gt;"",OR($G1766&lt;=0,$H1766&lt;=0)),AND($J1766&lt;&gt;"",$K1766&lt;&gt;"",OR($J1766&lt;=0,$K1766&lt;=0)),AND($M1766&lt;&gt;"",$N1766&lt;&gt;"",OR($M1766&lt;=0,$N1766&lt;=0)),AND($P1766&lt;&gt;"",$Q1766&lt;&gt;"",OR($P1766&lt;=0,$Q1766&lt;=0)),AND($S1766&lt;&gt;"",$T1766&lt;&gt;"",OR($S1766&lt;=0,$T1766&lt;=0)),AND($V1766&lt;&gt;"",$W1766&lt;&gt;"",OR($V1766&lt;=0,$W1766&lt;=0))),"Revise os valores informados: valor unitário e quantidade devem ser maiores que zero.",IF(OR(AND($G1766="",$H1766&lt;&gt;""),AND($G1766&lt;&gt;"",$H1766=""),AND($J1766="",$K1766&lt;&gt;""),AND($J1766&lt;&gt;"",$K1766=""),AND($M1766="",$N1766&lt;&gt;""),AND($M1766&lt;&gt;"",$N1766=""),AND($P1766="",$Q1766&lt;&gt;""),AND($P1766&lt;&gt;"",$Q1766=""),AND($S1766="",$T1766&lt;&gt;""),AND($S1766&lt;&gt;"",$T1766=""),AND($V1766="",$W1766&lt;&gt;""),AND($V1766&lt;&gt;"",$W1766="")),"Há ano preenchido parcialmente: "&amp;TRIM(IF(AND($G1766="",$H1766&lt;&gt;""),"Ano 1 (falta valor unitário); ","")&amp;IF(AND($G1766&lt;&gt;"",$H1766=""),"Ano 1 (falta quantidade); ","")&amp;IF(AND($J1766="",$K1766&lt;&gt;""),"Ano 2 (falta valor unitário); ","")&amp;IF(AND($J1766&lt;&gt;"",$K1766=""),"Ano 2 (falta quantidade); ","")&amp;IF(AND($M1766="",$N1766&lt;&gt;""),"Ano 3 (falta valor unitário); ","")&amp;IF(AND($M1766&lt;&gt;"",$N1766=""),"Ano 3 (falta quantidade); ","")&amp;IF(AND($P1766="",$Q1766&lt;&gt;""),"Ano 4 (falta valor unitário); ","")&amp;IF(AND($P1766&lt;&gt;"",$Q1766=""),"Ano 4 (falta quantidade); ","")&amp;IF(AND($S1766="",$T1766&lt;&gt;""),"Ano 5 (falta valor unitário); ","")&amp;IF(AND($S1766&lt;&gt;"",$T1766=""),"Ano 5 (falta quantidade); ","")&amp;IF(AND($V1766="",$W1766&lt;&gt;""),"Ano 6 (falta valor unitário); ","")&amp;IF(AND($V1766&lt;&gt;"",$W1766=""),"Ano 6 (falta quantidade); ","")), IF(NOT(OR(AND($G1766&lt;&gt;"",$H1766&lt;&gt;""),AND($J1766&lt;&gt;"",$K1766&lt;&gt;""),AND($M1766&lt;&gt;"",$N1766&lt;&gt;""),AND($P1766&lt;&gt;"",$Q1766&lt;&gt;""),AND($S1766&lt;&gt;"",$T1766&lt;&gt;""),AND($V1766&lt;&gt;"",$W1766&lt;&gt;""))),"Informe pelo menos um ano completo com valor unitário e quantidade.",IF(AND($C1766&lt;&gt;"",$E1766&lt;&gt;"",LEFT(TRIM($C1766),1)&lt;&gt;LEFT(TRIM($E1766),1)),"Categoria e tipo estão incompatíveis.",IF(IF(OR($E1766="",$F1766=""),FALSE(),IFERROR(COUNTIF(INDIRECT("UNITS_"&amp;SUBSTITUTE(LEFT($E1766,FIND(" ",$E1766&amp;" ")-1),".","_")),$F1766)=0,TRUE())),"Unidade incompatível com o tipo selecionado.",IF(OR(AND(ISNUMBER(SEARCH("comunic",LOWER($B1766))),LEFT($E1766,3)&lt;&gt;"4.4"),AND(ISNUMBER(SEARCH("monitor",LOWER($B1766))),NOT(OR(LEFT($E1766,3)="1.5",LEFT($E1766,3)="2.5")))),"Revise a classificação do item conforme as regras de preenchimento.",IF(AND($B1766&lt;&gt;"",OR(ISNUMBER(SEARCH("outro",LOWER($B1766))),ISNUMBER(SEARCH("divers",LOWER($B1766))),ISNUMBER(SEARCH("kit",LOWER($B1766))),ISNUMBER(SEARCH("ferrament",LOWER($B1766))),ISNUMBER(SEARCH("epi",LOWER($B1766)))),NOT(OR($Z1766&lt;&gt;"",$AA1766&lt;&gt;""))),"Descrição muito genérica: detalhe melhor o item e registre o racional no memorial ou em anexo.",IF(AND($Y1766=0,$B1766&lt;&gt;"",OR($G1766&lt;&gt;"",$H1766&lt;&gt;"",$J1766&lt;&gt;"",$K1766&lt;&gt;"",$M1766&lt;&gt;"",$N1766&lt;&gt;"",$P1766&lt;&gt;"",$Q1766&lt;&gt;"",$S1766&lt;&gt;"",$T1766&lt;&gt;"",$V1766&lt;&gt;"",$W1766&lt;&gt;"")),"O item possui dados lançados, mas o total está zerado. Revise os valores informados.","")))))))))))))))</f>
        <v/>
      </c>
    </row>
    <row r="1767" spans="1:35" ht="14.25" customHeight="1" x14ac:dyDescent="0.25">
      <c r="A1767" s="57" t="str">
        <f t="shared" si="351"/>
        <v/>
      </c>
      <c r="B1767" s="61"/>
      <c r="C1767" s="61"/>
      <c r="D1767" s="58"/>
      <c r="E1767" s="61"/>
      <c r="F1767" s="61"/>
      <c r="G1767" s="272"/>
      <c r="H1767" s="62"/>
      <c r="I1767" s="273">
        <f t="shared" si="352"/>
        <v>0</v>
      </c>
      <c r="J1767" s="272"/>
      <c r="K1767" s="62"/>
      <c r="L1767" s="270">
        <f t="shared" si="353"/>
        <v>0</v>
      </c>
      <c r="M1767" s="272"/>
      <c r="N1767" s="62"/>
      <c r="O1767" s="270">
        <f t="shared" si="354"/>
        <v>0</v>
      </c>
      <c r="P1767" s="272"/>
      <c r="Q1767" s="62"/>
      <c r="R1767" s="271">
        <f t="shared" si="355"/>
        <v>0</v>
      </c>
      <c r="S1767" s="272"/>
      <c r="T1767" s="62"/>
      <c r="U1767" s="270">
        <f t="shared" si="356"/>
        <v>0</v>
      </c>
      <c r="V1767" s="272"/>
      <c r="W1767" s="62"/>
      <c r="X1767" s="270">
        <f t="shared" si="357"/>
        <v>0</v>
      </c>
      <c r="Y1767" s="270">
        <f t="shared" si="358"/>
        <v>0</v>
      </c>
      <c r="Z1767" s="61"/>
      <c r="AA1767" s="61"/>
      <c r="AB1767" s="60" t="str">
        <f t="shared" si="359"/>
        <v/>
      </c>
      <c r="AC1767" s="21" t="b">
        <f t="shared" si="360"/>
        <v>0</v>
      </c>
      <c r="AD1767" s="21" t="b">
        <f t="shared" si="361"/>
        <v>0</v>
      </c>
      <c r="AE1767" s="21" t="b">
        <f t="shared" si="362"/>
        <v>0</v>
      </c>
      <c r="AF1767" s="21" t="b">
        <f ca="1">OR(AND($AC1767,NOT($AD1767)),AND($AC1767,OR(AND($G1767="",$H1767&lt;&gt;""),AND($G1767&lt;&gt;"",$H1767=""),AND($J1767="",$K1767&lt;&gt;""),AND($J1767&lt;&gt;"",$K1767=""),AND($M1767="",$N1767&lt;&gt;""),AND($M1767&lt;&gt;"",$N1767=""),AND($P1767="",$Q1767&lt;&gt;""),AND($P1767&lt;&gt;"",$Q1767=""),AND($S1767="",$T1767&lt;&gt;""),AND($S1767&lt;&gt;"",$T1767=""),AND($V1767="",$W1767&lt;&gt;""),AND($V1767&lt;&gt;"",$W1767=""))),AND($C1767&lt;&gt;"",$E1767&lt;&gt;"",LEFT(TRIM($C1767),1)&lt;&gt;LEFT(TRIM($E1767),1)),IF(OR($E1767="",$F1767=""),FALSE(),IFERROR(COUNTIF(INDIRECT("UNITS_"&amp;SUBSTITUTE(LEFT($E1767,FIND(" ",$E1767&amp;" ")-1),".","_")),$F1767)=0,TRUE())),AND($B1767&lt;&gt;"",OR(ISNUMBER(SEARCH("outro",LOWER($B1767))),ISNUMBER(SEARCH("divers",LOWER($B1767))),ISNUMBER(SEARCH("etc",LOWER($B1767))))),OR(AND(ISNUMBER(SEARCH("comunic",LOWER($B1767))),LEFT($E1767,3)&lt;&gt;"4.4"),AND(ISNUMBER(SEARCH("monitor",LOWER($B1767))),NOT(OR(LEFT($E1767,3)="1.5",LEFT($E1767,3)="2.5")))),AND($B1767&lt;&gt;"",OR(LEFT($C1767,1)="1",LEFT($C1767,1)="2"),$D1767=""),AND($D1767&lt;&gt;"",NOT(OR(LEFT($C1767,1)="1",LEFT($C1767,1)="2"))),AND($D1767&lt;&gt;"",COUNTIF(' PROJETO'!$B$14:$B$16,$D1767)=0),IF($D1767="",FALSE(),IF(COUNTIF(' PROJETO'!$B$14:$B$16,$D1767)=0,FALSE(),IFERROR(INDEX(' PROJETO'!$C$14:$C$16,MATCH($D1767,' PROJETO'!$B$14:$B$16,0))&lt;&gt;"Sim",FALSE()))))</f>
        <v>0</v>
      </c>
      <c r="AG1767" s="21" t="b">
        <f>AND($AC1767,$Y1767&gt;'CONFG.  LISTAS'!$F$4,$Z1767="",$AA1767="")</f>
        <v>0</v>
      </c>
      <c r="AH1767" s="21" t="str">
        <f t="shared" si="363"/>
        <v/>
      </c>
      <c r="AI1767" s="43" t="str">
        <f ca="1">IF(NOT($AC1767),"",IF(OR($B1767="",$C1767="",$E1767="",$F1767=""),"Preencha descrição, categoria, tipo e unidade.",IF(AND($B1767&lt;&gt;"",OR(LEFT($C1767,1)="1",LEFT($C1767,1)="2"),$D1767=""),"Informe a prática de restauração para itens diretos.",IF(AND($D1767&lt;&gt;"",NOT(OR(LEFT($C1767,1)="1",LEFT($C1767,1)="2"))),"Custos indiretos não devem pertencer a uma prática específica.",IF(AND($D1767&lt;&gt;"",COUNTIF(' PROJETO'!$B$14:$B$16,$D1767)=0),"Prática de restauração inválida ou não cadastrada.",IF(IF($D1767="",FALSE(),IF(COUNTIF(' PROJETO'!$B$14:$B$16,$D1767)=0,FALSE(),IFERROR(INDEX(' PROJETO'!$C$14:$C$16,MATCH($D1767,' PROJETO'!$B$14:$B$16,0))&lt;&gt;"Sim",FALSE()))),"A prática informada no item não foi selecionada na aba Projeto.",IF(AND(MAX($I1767,$L1767,$O1767,$R1767,$U1767,$X1767)&gt;'CONFG.  LISTAS'!$F$4,NOT(OR($Z1767&lt;&gt;"",$AA1767&lt;&gt;""))),"Memorial de cálculo ou anexo obrigatório não informado para item acima do limite.",IF(OR(AND($G1767&lt;&gt;"",$H1767&lt;&gt;"",OR($G1767&lt;=0,$H1767&lt;=0)),AND($J1767&lt;&gt;"",$K1767&lt;&gt;"",OR($J1767&lt;=0,$K1767&lt;=0)),AND($M1767&lt;&gt;"",$N1767&lt;&gt;"",OR($M1767&lt;=0,$N1767&lt;=0)),AND($P1767&lt;&gt;"",$Q1767&lt;&gt;"",OR($P1767&lt;=0,$Q1767&lt;=0)),AND($S1767&lt;&gt;"",$T1767&lt;&gt;"",OR($S1767&lt;=0,$T1767&lt;=0)),AND($V1767&lt;&gt;"",$W1767&lt;&gt;"",OR($V1767&lt;=0,$W1767&lt;=0))),"Revise os valores informados: valor unitário e quantidade devem ser maiores que zero.",IF(OR(AND($G1767="",$H1767&lt;&gt;""),AND($G1767&lt;&gt;"",$H1767=""),AND($J1767="",$K1767&lt;&gt;""),AND($J1767&lt;&gt;"",$K1767=""),AND($M1767="",$N1767&lt;&gt;""),AND($M1767&lt;&gt;"",$N1767=""),AND($P1767="",$Q1767&lt;&gt;""),AND($P1767&lt;&gt;"",$Q1767=""),AND($S1767="",$T1767&lt;&gt;""),AND($S1767&lt;&gt;"",$T1767=""),AND($V1767="",$W1767&lt;&gt;""),AND($V1767&lt;&gt;"",$W1767="")),"Há ano preenchido parcialmente: "&amp;TRIM(IF(AND($G1767="",$H1767&lt;&gt;""),"Ano 1 (falta valor unitário); ","")&amp;IF(AND($G1767&lt;&gt;"",$H1767=""),"Ano 1 (falta quantidade); ","")&amp;IF(AND($J1767="",$K1767&lt;&gt;""),"Ano 2 (falta valor unitário); ","")&amp;IF(AND($J1767&lt;&gt;"",$K1767=""),"Ano 2 (falta quantidade); ","")&amp;IF(AND($M1767="",$N1767&lt;&gt;""),"Ano 3 (falta valor unitário); ","")&amp;IF(AND($M1767&lt;&gt;"",$N1767=""),"Ano 3 (falta quantidade); ","")&amp;IF(AND($P1767="",$Q1767&lt;&gt;""),"Ano 4 (falta valor unitário); ","")&amp;IF(AND($P1767&lt;&gt;"",$Q1767=""),"Ano 4 (falta quantidade); ","")&amp;IF(AND($S1767="",$T1767&lt;&gt;""),"Ano 5 (falta valor unitário); ","")&amp;IF(AND($S1767&lt;&gt;"",$T1767=""),"Ano 5 (falta quantidade); ","")&amp;IF(AND($V1767="",$W1767&lt;&gt;""),"Ano 6 (falta valor unitário); ","")&amp;IF(AND($V1767&lt;&gt;"",$W1767=""),"Ano 6 (falta quantidade); ","")), IF(NOT(OR(AND($G1767&lt;&gt;"",$H1767&lt;&gt;""),AND($J1767&lt;&gt;"",$K1767&lt;&gt;""),AND($M1767&lt;&gt;"",$N1767&lt;&gt;""),AND($P1767&lt;&gt;"",$Q1767&lt;&gt;""),AND($S1767&lt;&gt;"",$T1767&lt;&gt;""),AND($V1767&lt;&gt;"",$W1767&lt;&gt;""))),"Informe pelo menos um ano completo com valor unitário e quantidade.",IF(AND($C1767&lt;&gt;"",$E1767&lt;&gt;"",LEFT(TRIM($C1767),1)&lt;&gt;LEFT(TRIM($E1767),1)),"Categoria e tipo estão incompatíveis.",IF(IF(OR($E1767="",$F1767=""),FALSE(),IFERROR(COUNTIF(INDIRECT("UNITS_"&amp;SUBSTITUTE(LEFT($E1767,FIND(" ",$E1767&amp;" ")-1),".","_")),$F1767)=0,TRUE())),"Unidade incompatível com o tipo selecionado.",IF(OR(AND(ISNUMBER(SEARCH("comunic",LOWER($B1767))),LEFT($E1767,3)&lt;&gt;"4.4"),AND(ISNUMBER(SEARCH("monitor",LOWER($B1767))),NOT(OR(LEFT($E1767,3)="1.5",LEFT($E1767,3)="2.5")))),"Revise a classificação do item conforme as regras de preenchimento.",IF(AND($B1767&lt;&gt;"",OR(ISNUMBER(SEARCH("outro",LOWER($B1767))),ISNUMBER(SEARCH("divers",LOWER($B1767))),ISNUMBER(SEARCH("kit",LOWER($B1767))),ISNUMBER(SEARCH("ferrament",LOWER($B1767))),ISNUMBER(SEARCH("epi",LOWER($B1767)))),NOT(OR($Z1767&lt;&gt;"",$AA1767&lt;&gt;""))),"Descrição muito genérica: detalhe melhor o item e registre o racional no memorial ou em anexo.",IF(AND($Y1767=0,$B1767&lt;&gt;"",OR($G1767&lt;&gt;"",$H1767&lt;&gt;"",$J1767&lt;&gt;"",$K1767&lt;&gt;"",$M1767&lt;&gt;"",$N1767&lt;&gt;"",$P1767&lt;&gt;"",$Q1767&lt;&gt;"",$S1767&lt;&gt;"",$T1767&lt;&gt;"",$V1767&lt;&gt;"",$W1767&lt;&gt;"")),"O item possui dados lançados, mas o total está zerado. Revise os valores informados.","")))))))))))))))</f>
        <v/>
      </c>
    </row>
    <row r="1768" spans="1:35" ht="14.25" customHeight="1" x14ac:dyDescent="0.25">
      <c r="A1768" s="57" t="str">
        <f t="shared" si="351"/>
        <v/>
      </c>
      <c r="B1768" s="58"/>
      <c r="C1768" s="58"/>
      <c r="D1768" s="58"/>
      <c r="E1768" s="58"/>
      <c r="F1768" s="58"/>
      <c r="G1768" s="269"/>
      <c r="H1768" s="59"/>
      <c r="I1768" s="273">
        <f t="shared" si="352"/>
        <v>0</v>
      </c>
      <c r="J1768" s="269"/>
      <c r="K1768" s="59"/>
      <c r="L1768" s="270">
        <f t="shared" si="353"/>
        <v>0</v>
      </c>
      <c r="M1768" s="269"/>
      <c r="N1768" s="59"/>
      <c r="O1768" s="270">
        <f t="shared" si="354"/>
        <v>0</v>
      </c>
      <c r="P1768" s="269"/>
      <c r="Q1768" s="59"/>
      <c r="R1768" s="271">
        <f t="shared" si="355"/>
        <v>0</v>
      </c>
      <c r="S1768" s="269"/>
      <c r="T1768" s="59"/>
      <c r="U1768" s="270">
        <f t="shared" si="356"/>
        <v>0</v>
      </c>
      <c r="V1768" s="269"/>
      <c r="W1768" s="59"/>
      <c r="X1768" s="270">
        <f t="shared" si="357"/>
        <v>0</v>
      </c>
      <c r="Y1768" s="270">
        <f t="shared" si="358"/>
        <v>0</v>
      </c>
      <c r="Z1768" s="58"/>
      <c r="AA1768" s="58"/>
      <c r="AB1768" s="60" t="str">
        <f t="shared" si="359"/>
        <v/>
      </c>
      <c r="AC1768" s="21" t="b">
        <f t="shared" si="360"/>
        <v>0</v>
      </c>
      <c r="AD1768" s="21" t="b">
        <f t="shared" si="361"/>
        <v>0</v>
      </c>
      <c r="AE1768" s="21" t="b">
        <f t="shared" si="362"/>
        <v>0</v>
      </c>
      <c r="AF1768" s="21" t="b">
        <f ca="1">OR(AND($AC1768,NOT($AD1768)),AND($AC1768,OR(AND($G1768="",$H1768&lt;&gt;""),AND($G1768&lt;&gt;"",$H1768=""),AND($J1768="",$K1768&lt;&gt;""),AND($J1768&lt;&gt;"",$K1768=""),AND($M1768="",$N1768&lt;&gt;""),AND($M1768&lt;&gt;"",$N1768=""),AND($P1768="",$Q1768&lt;&gt;""),AND($P1768&lt;&gt;"",$Q1768=""),AND($S1768="",$T1768&lt;&gt;""),AND($S1768&lt;&gt;"",$T1768=""),AND($V1768="",$W1768&lt;&gt;""),AND($V1768&lt;&gt;"",$W1768=""))),AND($C1768&lt;&gt;"",$E1768&lt;&gt;"",LEFT(TRIM($C1768),1)&lt;&gt;LEFT(TRIM($E1768),1)),IF(OR($E1768="",$F1768=""),FALSE(),IFERROR(COUNTIF(INDIRECT("UNITS_"&amp;SUBSTITUTE(LEFT($E1768,FIND(" ",$E1768&amp;" ")-1),".","_")),$F1768)=0,TRUE())),AND($B1768&lt;&gt;"",OR(ISNUMBER(SEARCH("outro",LOWER($B1768))),ISNUMBER(SEARCH("divers",LOWER($B1768))),ISNUMBER(SEARCH("etc",LOWER($B1768))))),OR(AND(ISNUMBER(SEARCH("comunic",LOWER($B1768))),LEFT($E1768,3)&lt;&gt;"4.4"),AND(ISNUMBER(SEARCH("monitor",LOWER($B1768))),NOT(OR(LEFT($E1768,3)="1.5",LEFT($E1768,3)="2.5")))),AND($B1768&lt;&gt;"",OR(LEFT($C1768,1)="1",LEFT($C1768,1)="2"),$D1768=""),AND($D1768&lt;&gt;"",NOT(OR(LEFT($C1768,1)="1",LEFT($C1768,1)="2"))),AND($D1768&lt;&gt;"",COUNTIF(' PROJETO'!$B$14:$B$16,$D1768)=0),IF($D1768="",FALSE(),IF(COUNTIF(' PROJETO'!$B$14:$B$16,$D1768)=0,FALSE(),IFERROR(INDEX(' PROJETO'!$C$14:$C$16,MATCH($D1768,' PROJETO'!$B$14:$B$16,0))&lt;&gt;"Sim",FALSE()))))</f>
        <v>0</v>
      </c>
      <c r="AG1768" s="21" t="b">
        <f>AND($AC1768,$Y1768&gt;'CONFG.  LISTAS'!$F$4,$Z1768="",$AA1768="")</f>
        <v>0</v>
      </c>
      <c r="AH1768" s="21" t="str">
        <f t="shared" si="363"/>
        <v/>
      </c>
      <c r="AI1768" s="43" t="str">
        <f ca="1">IF(NOT($AC1768),"",IF(OR($B1768="",$C1768="",$E1768="",$F1768=""),"Preencha descrição, categoria, tipo e unidade.",IF(AND($B1768&lt;&gt;"",OR(LEFT($C1768,1)="1",LEFT($C1768,1)="2"),$D1768=""),"Informe a prática de restauração para itens diretos.",IF(AND($D1768&lt;&gt;"",NOT(OR(LEFT($C1768,1)="1",LEFT($C1768,1)="2"))),"Custos indiretos não devem pertencer a uma prática específica.",IF(AND($D1768&lt;&gt;"",COUNTIF(' PROJETO'!$B$14:$B$16,$D1768)=0),"Prática de restauração inválida ou não cadastrada.",IF(IF($D1768="",FALSE(),IF(COUNTIF(' PROJETO'!$B$14:$B$16,$D1768)=0,FALSE(),IFERROR(INDEX(' PROJETO'!$C$14:$C$16,MATCH($D1768,' PROJETO'!$B$14:$B$16,0))&lt;&gt;"Sim",FALSE()))),"A prática informada no item não foi selecionada na aba Projeto.",IF(AND(MAX($I1768,$L1768,$O1768,$R1768,$U1768,$X1768)&gt;'CONFG.  LISTAS'!$F$4,NOT(OR($Z1768&lt;&gt;"",$AA1768&lt;&gt;""))),"Memorial de cálculo ou anexo obrigatório não informado para item acima do limite.",IF(OR(AND($G1768&lt;&gt;"",$H1768&lt;&gt;"",OR($G1768&lt;=0,$H1768&lt;=0)),AND($J1768&lt;&gt;"",$K1768&lt;&gt;"",OR($J1768&lt;=0,$K1768&lt;=0)),AND($M1768&lt;&gt;"",$N1768&lt;&gt;"",OR($M1768&lt;=0,$N1768&lt;=0)),AND($P1768&lt;&gt;"",$Q1768&lt;&gt;"",OR($P1768&lt;=0,$Q1768&lt;=0)),AND($S1768&lt;&gt;"",$T1768&lt;&gt;"",OR($S1768&lt;=0,$T1768&lt;=0)),AND($V1768&lt;&gt;"",$W1768&lt;&gt;"",OR($V1768&lt;=0,$W1768&lt;=0))),"Revise os valores informados: valor unitário e quantidade devem ser maiores que zero.",IF(OR(AND($G1768="",$H1768&lt;&gt;""),AND($G1768&lt;&gt;"",$H1768=""),AND($J1768="",$K1768&lt;&gt;""),AND($J1768&lt;&gt;"",$K1768=""),AND($M1768="",$N1768&lt;&gt;""),AND($M1768&lt;&gt;"",$N1768=""),AND($P1768="",$Q1768&lt;&gt;""),AND($P1768&lt;&gt;"",$Q1768=""),AND($S1768="",$T1768&lt;&gt;""),AND($S1768&lt;&gt;"",$T1768=""),AND($V1768="",$W1768&lt;&gt;""),AND($V1768&lt;&gt;"",$W1768="")),"Há ano preenchido parcialmente: "&amp;TRIM(IF(AND($G1768="",$H1768&lt;&gt;""),"Ano 1 (falta valor unitário); ","")&amp;IF(AND($G1768&lt;&gt;"",$H1768=""),"Ano 1 (falta quantidade); ","")&amp;IF(AND($J1768="",$K1768&lt;&gt;""),"Ano 2 (falta valor unitário); ","")&amp;IF(AND($J1768&lt;&gt;"",$K1768=""),"Ano 2 (falta quantidade); ","")&amp;IF(AND($M1768="",$N1768&lt;&gt;""),"Ano 3 (falta valor unitário); ","")&amp;IF(AND($M1768&lt;&gt;"",$N1768=""),"Ano 3 (falta quantidade); ","")&amp;IF(AND($P1768="",$Q1768&lt;&gt;""),"Ano 4 (falta valor unitário); ","")&amp;IF(AND($P1768&lt;&gt;"",$Q1768=""),"Ano 4 (falta quantidade); ","")&amp;IF(AND($S1768="",$T1768&lt;&gt;""),"Ano 5 (falta valor unitário); ","")&amp;IF(AND($S1768&lt;&gt;"",$T1768=""),"Ano 5 (falta quantidade); ","")&amp;IF(AND($V1768="",$W1768&lt;&gt;""),"Ano 6 (falta valor unitário); ","")&amp;IF(AND($V1768&lt;&gt;"",$W1768=""),"Ano 6 (falta quantidade); ","")), IF(NOT(OR(AND($G1768&lt;&gt;"",$H1768&lt;&gt;""),AND($J1768&lt;&gt;"",$K1768&lt;&gt;""),AND($M1768&lt;&gt;"",$N1768&lt;&gt;""),AND($P1768&lt;&gt;"",$Q1768&lt;&gt;""),AND($S1768&lt;&gt;"",$T1768&lt;&gt;""),AND($V1768&lt;&gt;"",$W1768&lt;&gt;""))),"Informe pelo menos um ano completo com valor unitário e quantidade.",IF(AND($C1768&lt;&gt;"",$E1768&lt;&gt;"",LEFT(TRIM($C1768),1)&lt;&gt;LEFT(TRIM($E1768),1)),"Categoria e tipo estão incompatíveis.",IF(IF(OR($E1768="",$F1768=""),FALSE(),IFERROR(COUNTIF(INDIRECT("UNITS_"&amp;SUBSTITUTE(LEFT($E1768,FIND(" ",$E1768&amp;" ")-1),".","_")),$F1768)=0,TRUE())),"Unidade incompatível com o tipo selecionado.",IF(OR(AND(ISNUMBER(SEARCH("comunic",LOWER($B1768))),LEFT($E1768,3)&lt;&gt;"4.4"),AND(ISNUMBER(SEARCH("monitor",LOWER($B1768))),NOT(OR(LEFT($E1768,3)="1.5",LEFT($E1768,3)="2.5")))),"Revise a classificação do item conforme as regras de preenchimento.",IF(AND($B1768&lt;&gt;"",OR(ISNUMBER(SEARCH("outro",LOWER($B1768))),ISNUMBER(SEARCH("divers",LOWER($B1768))),ISNUMBER(SEARCH("kit",LOWER($B1768))),ISNUMBER(SEARCH("ferrament",LOWER($B1768))),ISNUMBER(SEARCH("epi",LOWER($B1768)))),NOT(OR($Z1768&lt;&gt;"",$AA1768&lt;&gt;""))),"Descrição muito genérica: detalhe melhor o item e registre o racional no memorial ou em anexo.",IF(AND($Y1768=0,$B1768&lt;&gt;"",OR($G1768&lt;&gt;"",$H1768&lt;&gt;"",$J1768&lt;&gt;"",$K1768&lt;&gt;"",$M1768&lt;&gt;"",$N1768&lt;&gt;"",$P1768&lt;&gt;"",$Q1768&lt;&gt;"",$S1768&lt;&gt;"",$T1768&lt;&gt;"",$V1768&lt;&gt;"",$W1768&lt;&gt;"")),"O item possui dados lançados, mas o total está zerado. Revise os valores informados.","")))))))))))))))</f>
        <v/>
      </c>
    </row>
    <row r="1769" spans="1:35" ht="14.25" customHeight="1" x14ac:dyDescent="0.25">
      <c r="A1769" s="57" t="str">
        <f t="shared" si="351"/>
        <v/>
      </c>
      <c r="B1769" s="61"/>
      <c r="C1769" s="61"/>
      <c r="D1769" s="58"/>
      <c r="E1769" s="61"/>
      <c r="F1769" s="61"/>
      <c r="G1769" s="272"/>
      <c r="H1769" s="62"/>
      <c r="I1769" s="273">
        <f t="shared" si="352"/>
        <v>0</v>
      </c>
      <c r="J1769" s="272"/>
      <c r="K1769" s="62"/>
      <c r="L1769" s="270">
        <f t="shared" si="353"/>
        <v>0</v>
      </c>
      <c r="M1769" s="272"/>
      <c r="N1769" s="62"/>
      <c r="O1769" s="270">
        <f t="shared" si="354"/>
        <v>0</v>
      </c>
      <c r="P1769" s="272"/>
      <c r="Q1769" s="62"/>
      <c r="R1769" s="271">
        <f t="shared" si="355"/>
        <v>0</v>
      </c>
      <c r="S1769" s="272"/>
      <c r="T1769" s="62"/>
      <c r="U1769" s="270">
        <f t="shared" si="356"/>
        <v>0</v>
      </c>
      <c r="V1769" s="272"/>
      <c r="W1769" s="62"/>
      <c r="X1769" s="270">
        <f t="shared" si="357"/>
        <v>0</v>
      </c>
      <c r="Y1769" s="270">
        <f t="shared" si="358"/>
        <v>0</v>
      </c>
      <c r="Z1769" s="61"/>
      <c r="AA1769" s="61"/>
      <c r="AB1769" s="60" t="str">
        <f t="shared" si="359"/>
        <v/>
      </c>
      <c r="AC1769" s="21" t="b">
        <f t="shared" si="360"/>
        <v>0</v>
      </c>
      <c r="AD1769" s="21" t="b">
        <f t="shared" si="361"/>
        <v>0</v>
      </c>
      <c r="AE1769" s="21" t="b">
        <f t="shared" si="362"/>
        <v>0</v>
      </c>
      <c r="AF1769" s="21" t="b">
        <f ca="1">OR(AND($AC1769,NOT($AD1769)),AND($AC1769,OR(AND($G1769="",$H1769&lt;&gt;""),AND($G1769&lt;&gt;"",$H1769=""),AND($J1769="",$K1769&lt;&gt;""),AND($J1769&lt;&gt;"",$K1769=""),AND($M1769="",$N1769&lt;&gt;""),AND($M1769&lt;&gt;"",$N1769=""),AND($P1769="",$Q1769&lt;&gt;""),AND($P1769&lt;&gt;"",$Q1769=""),AND($S1769="",$T1769&lt;&gt;""),AND($S1769&lt;&gt;"",$T1769=""),AND($V1769="",$W1769&lt;&gt;""),AND($V1769&lt;&gt;"",$W1769=""))),AND($C1769&lt;&gt;"",$E1769&lt;&gt;"",LEFT(TRIM($C1769),1)&lt;&gt;LEFT(TRIM($E1769),1)),IF(OR($E1769="",$F1769=""),FALSE(),IFERROR(COUNTIF(INDIRECT("UNITS_"&amp;SUBSTITUTE(LEFT($E1769,FIND(" ",$E1769&amp;" ")-1),".","_")),$F1769)=0,TRUE())),AND($B1769&lt;&gt;"",OR(ISNUMBER(SEARCH("outro",LOWER($B1769))),ISNUMBER(SEARCH("divers",LOWER($B1769))),ISNUMBER(SEARCH("etc",LOWER($B1769))))),OR(AND(ISNUMBER(SEARCH("comunic",LOWER($B1769))),LEFT($E1769,3)&lt;&gt;"4.4"),AND(ISNUMBER(SEARCH("monitor",LOWER($B1769))),NOT(OR(LEFT($E1769,3)="1.5",LEFT($E1769,3)="2.5")))),AND($B1769&lt;&gt;"",OR(LEFT($C1769,1)="1",LEFT($C1769,1)="2"),$D1769=""),AND($D1769&lt;&gt;"",NOT(OR(LEFT($C1769,1)="1",LEFT($C1769,1)="2"))),AND($D1769&lt;&gt;"",COUNTIF(' PROJETO'!$B$14:$B$16,$D1769)=0),IF($D1769="",FALSE(),IF(COUNTIF(' PROJETO'!$B$14:$B$16,$D1769)=0,FALSE(),IFERROR(INDEX(' PROJETO'!$C$14:$C$16,MATCH($D1769,' PROJETO'!$B$14:$B$16,0))&lt;&gt;"Sim",FALSE()))))</f>
        <v>0</v>
      </c>
      <c r="AG1769" s="21" t="b">
        <f>AND($AC1769,$Y1769&gt;'CONFG.  LISTAS'!$F$4,$Z1769="",$AA1769="")</f>
        <v>0</v>
      </c>
      <c r="AH1769" s="21" t="str">
        <f t="shared" si="363"/>
        <v/>
      </c>
      <c r="AI1769" s="43" t="str">
        <f ca="1">IF(NOT($AC1769),"",IF(OR($B1769="",$C1769="",$E1769="",$F1769=""),"Preencha descrição, categoria, tipo e unidade.",IF(AND($B1769&lt;&gt;"",OR(LEFT($C1769,1)="1",LEFT($C1769,1)="2"),$D1769=""),"Informe a prática de restauração para itens diretos.",IF(AND($D1769&lt;&gt;"",NOT(OR(LEFT($C1769,1)="1",LEFT($C1769,1)="2"))),"Custos indiretos não devem pertencer a uma prática específica.",IF(AND($D1769&lt;&gt;"",COUNTIF(' PROJETO'!$B$14:$B$16,$D1769)=0),"Prática de restauração inválida ou não cadastrada.",IF(IF($D1769="",FALSE(),IF(COUNTIF(' PROJETO'!$B$14:$B$16,$D1769)=0,FALSE(),IFERROR(INDEX(' PROJETO'!$C$14:$C$16,MATCH($D1769,' PROJETO'!$B$14:$B$16,0))&lt;&gt;"Sim",FALSE()))),"A prática informada no item não foi selecionada na aba Projeto.",IF(AND(MAX($I1769,$L1769,$O1769,$R1769,$U1769,$X1769)&gt;'CONFG.  LISTAS'!$F$4,NOT(OR($Z1769&lt;&gt;"",$AA1769&lt;&gt;""))),"Memorial de cálculo ou anexo obrigatório não informado para item acima do limite.",IF(OR(AND($G1769&lt;&gt;"",$H1769&lt;&gt;"",OR($G1769&lt;=0,$H1769&lt;=0)),AND($J1769&lt;&gt;"",$K1769&lt;&gt;"",OR($J1769&lt;=0,$K1769&lt;=0)),AND($M1769&lt;&gt;"",$N1769&lt;&gt;"",OR($M1769&lt;=0,$N1769&lt;=0)),AND($P1769&lt;&gt;"",$Q1769&lt;&gt;"",OR($P1769&lt;=0,$Q1769&lt;=0)),AND($S1769&lt;&gt;"",$T1769&lt;&gt;"",OR($S1769&lt;=0,$T1769&lt;=0)),AND($V1769&lt;&gt;"",$W1769&lt;&gt;"",OR($V1769&lt;=0,$W1769&lt;=0))),"Revise os valores informados: valor unitário e quantidade devem ser maiores que zero.",IF(OR(AND($G1769="",$H1769&lt;&gt;""),AND($G1769&lt;&gt;"",$H1769=""),AND($J1769="",$K1769&lt;&gt;""),AND($J1769&lt;&gt;"",$K1769=""),AND($M1769="",$N1769&lt;&gt;""),AND($M1769&lt;&gt;"",$N1769=""),AND($P1769="",$Q1769&lt;&gt;""),AND($P1769&lt;&gt;"",$Q1769=""),AND($S1769="",$T1769&lt;&gt;""),AND($S1769&lt;&gt;"",$T1769=""),AND($V1769="",$W1769&lt;&gt;""),AND($V1769&lt;&gt;"",$W1769="")),"Há ano preenchido parcialmente: "&amp;TRIM(IF(AND($G1769="",$H1769&lt;&gt;""),"Ano 1 (falta valor unitário); ","")&amp;IF(AND($G1769&lt;&gt;"",$H1769=""),"Ano 1 (falta quantidade); ","")&amp;IF(AND($J1769="",$K1769&lt;&gt;""),"Ano 2 (falta valor unitário); ","")&amp;IF(AND($J1769&lt;&gt;"",$K1769=""),"Ano 2 (falta quantidade); ","")&amp;IF(AND($M1769="",$N1769&lt;&gt;""),"Ano 3 (falta valor unitário); ","")&amp;IF(AND($M1769&lt;&gt;"",$N1769=""),"Ano 3 (falta quantidade); ","")&amp;IF(AND($P1769="",$Q1769&lt;&gt;""),"Ano 4 (falta valor unitário); ","")&amp;IF(AND($P1769&lt;&gt;"",$Q1769=""),"Ano 4 (falta quantidade); ","")&amp;IF(AND($S1769="",$T1769&lt;&gt;""),"Ano 5 (falta valor unitário); ","")&amp;IF(AND($S1769&lt;&gt;"",$T1769=""),"Ano 5 (falta quantidade); ","")&amp;IF(AND($V1769="",$W1769&lt;&gt;""),"Ano 6 (falta valor unitário); ","")&amp;IF(AND($V1769&lt;&gt;"",$W1769=""),"Ano 6 (falta quantidade); ","")), IF(NOT(OR(AND($G1769&lt;&gt;"",$H1769&lt;&gt;""),AND($J1769&lt;&gt;"",$K1769&lt;&gt;""),AND($M1769&lt;&gt;"",$N1769&lt;&gt;""),AND($P1769&lt;&gt;"",$Q1769&lt;&gt;""),AND($S1769&lt;&gt;"",$T1769&lt;&gt;""),AND($V1769&lt;&gt;"",$W1769&lt;&gt;""))),"Informe pelo menos um ano completo com valor unitário e quantidade.",IF(AND($C1769&lt;&gt;"",$E1769&lt;&gt;"",LEFT(TRIM($C1769),1)&lt;&gt;LEFT(TRIM($E1769),1)),"Categoria e tipo estão incompatíveis.",IF(IF(OR($E1769="",$F1769=""),FALSE(),IFERROR(COUNTIF(INDIRECT("UNITS_"&amp;SUBSTITUTE(LEFT($E1769,FIND(" ",$E1769&amp;" ")-1),".","_")),$F1769)=0,TRUE())),"Unidade incompatível com o tipo selecionado.",IF(OR(AND(ISNUMBER(SEARCH("comunic",LOWER($B1769))),LEFT($E1769,3)&lt;&gt;"4.4"),AND(ISNUMBER(SEARCH("monitor",LOWER($B1769))),NOT(OR(LEFT($E1769,3)="1.5",LEFT($E1769,3)="2.5")))),"Revise a classificação do item conforme as regras de preenchimento.",IF(AND($B1769&lt;&gt;"",OR(ISNUMBER(SEARCH("outro",LOWER($B1769))),ISNUMBER(SEARCH("divers",LOWER($B1769))),ISNUMBER(SEARCH("kit",LOWER($B1769))),ISNUMBER(SEARCH("ferrament",LOWER($B1769))),ISNUMBER(SEARCH("epi",LOWER($B1769)))),NOT(OR($Z1769&lt;&gt;"",$AA1769&lt;&gt;""))),"Descrição muito genérica: detalhe melhor o item e registre o racional no memorial ou em anexo.",IF(AND($Y1769=0,$B1769&lt;&gt;"",OR($G1769&lt;&gt;"",$H1769&lt;&gt;"",$J1769&lt;&gt;"",$K1769&lt;&gt;"",$M1769&lt;&gt;"",$N1769&lt;&gt;"",$P1769&lt;&gt;"",$Q1769&lt;&gt;"",$S1769&lt;&gt;"",$T1769&lt;&gt;"",$V1769&lt;&gt;"",$W1769&lt;&gt;"")),"O item possui dados lançados, mas o total está zerado. Revise os valores informados.","")))))))))))))))</f>
        <v/>
      </c>
    </row>
    <row r="1770" spans="1:35" ht="14.25" customHeight="1" x14ac:dyDescent="0.25">
      <c r="A1770" s="57" t="str">
        <f t="shared" si="351"/>
        <v/>
      </c>
      <c r="B1770" s="58"/>
      <c r="C1770" s="58"/>
      <c r="D1770" s="58"/>
      <c r="E1770" s="58"/>
      <c r="F1770" s="58"/>
      <c r="G1770" s="269"/>
      <c r="H1770" s="59"/>
      <c r="I1770" s="273">
        <f t="shared" si="352"/>
        <v>0</v>
      </c>
      <c r="J1770" s="269"/>
      <c r="K1770" s="59"/>
      <c r="L1770" s="270">
        <f t="shared" si="353"/>
        <v>0</v>
      </c>
      <c r="M1770" s="269"/>
      <c r="N1770" s="59"/>
      <c r="O1770" s="270">
        <f t="shared" si="354"/>
        <v>0</v>
      </c>
      <c r="P1770" s="269"/>
      <c r="Q1770" s="59"/>
      <c r="R1770" s="271">
        <f t="shared" si="355"/>
        <v>0</v>
      </c>
      <c r="S1770" s="269"/>
      <c r="T1770" s="59"/>
      <c r="U1770" s="270">
        <f t="shared" si="356"/>
        <v>0</v>
      </c>
      <c r="V1770" s="269"/>
      <c r="W1770" s="59"/>
      <c r="X1770" s="270">
        <f t="shared" si="357"/>
        <v>0</v>
      </c>
      <c r="Y1770" s="270">
        <f t="shared" si="358"/>
        <v>0</v>
      </c>
      <c r="Z1770" s="58"/>
      <c r="AA1770" s="58"/>
      <c r="AB1770" s="60" t="str">
        <f t="shared" si="359"/>
        <v/>
      </c>
      <c r="AC1770" s="21" t="b">
        <f t="shared" si="360"/>
        <v>0</v>
      </c>
      <c r="AD1770" s="21" t="b">
        <f t="shared" si="361"/>
        <v>0</v>
      </c>
      <c r="AE1770" s="21" t="b">
        <f t="shared" si="362"/>
        <v>0</v>
      </c>
      <c r="AF1770" s="21" t="b">
        <f ca="1">OR(AND($AC1770,NOT($AD1770)),AND($AC1770,OR(AND($G1770="",$H1770&lt;&gt;""),AND($G1770&lt;&gt;"",$H1770=""),AND($J1770="",$K1770&lt;&gt;""),AND($J1770&lt;&gt;"",$K1770=""),AND($M1770="",$N1770&lt;&gt;""),AND($M1770&lt;&gt;"",$N1770=""),AND($P1770="",$Q1770&lt;&gt;""),AND($P1770&lt;&gt;"",$Q1770=""),AND($S1770="",$T1770&lt;&gt;""),AND($S1770&lt;&gt;"",$T1770=""),AND($V1770="",$W1770&lt;&gt;""),AND($V1770&lt;&gt;"",$W1770=""))),AND($C1770&lt;&gt;"",$E1770&lt;&gt;"",LEFT(TRIM($C1770),1)&lt;&gt;LEFT(TRIM($E1770),1)),IF(OR($E1770="",$F1770=""),FALSE(),IFERROR(COUNTIF(INDIRECT("UNITS_"&amp;SUBSTITUTE(LEFT($E1770,FIND(" ",$E1770&amp;" ")-1),".","_")),$F1770)=0,TRUE())),AND($B1770&lt;&gt;"",OR(ISNUMBER(SEARCH("outro",LOWER($B1770))),ISNUMBER(SEARCH("divers",LOWER($B1770))),ISNUMBER(SEARCH("etc",LOWER($B1770))))),OR(AND(ISNUMBER(SEARCH("comunic",LOWER($B1770))),LEFT($E1770,3)&lt;&gt;"4.4"),AND(ISNUMBER(SEARCH("monitor",LOWER($B1770))),NOT(OR(LEFT($E1770,3)="1.5",LEFT($E1770,3)="2.5")))),AND($B1770&lt;&gt;"",OR(LEFT($C1770,1)="1",LEFT($C1770,1)="2"),$D1770=""),AND($D1770&lt;&gt;"",NOT(OR(LEFT($C1770,1)="1",LEFT($C1770,1)="2"))),AND($D1770&lt;&gt;"",COUNTIF(' PROJETO'!$B$14:$B$16,$D1770)=0),IF($D1770="",FALSE(),IF(COUNTIF(' PROJETO'!$B$14:$B$16,$D1770)=0,FALSE(),IFERROR(INDEX(' PROJETO'!$C$14:$C$16,MATCH($D1770,' PROJETO'!$B$14:$B$16,0))&lt;&gt;"Sim",FALSE()))))</f>
        <v>0</v>
      </c>
      <c r="AG1770" s="21" t="b">
        <f>AND($AC1770,$Y1770&gt;'CONFG.  LISTAS'!$F$4,$Z1770="",$AA1770="")</f>
        <v>0</v>
      </c>
      <c r="AH1770" s="21" t="str">
        <f t="shared" si="363"/>
        <v/>
      </c>
      <c r="AI1770" s="43" t="str">
        <f ca="1">IF(NOT($AC1770),"",IF(OR($B1770="",$C1770="",$E1770="",$F1770=""),"Preencha descrição, categoria, tipo e unidade.",IF(AND($B1770&lt;&gt;"",OR(LEFT($C1770,1)="1",LEFT($C1770,1)="2"),$D1770=""),"Informe a prática de restauração para itens diretos.",IF(AND($D1770&lt;&gt;"",NOT(OR(LEFT($C1770,1)="1",LEFT($C1770,1)="2"))),"Custos indiretos não devem pertencer a uma prática específica.",IF(AND($D1770&lt;&gt;"",COUNTIF(' PROJETO'!$B$14:$B$16,$D1770)=0),"Prática de restauração inválida ou não cadastrada.",IF(IF($D1770="",FALSE(),IF(COUNTIF(' PROJETO'!$B$14:$B$16,$D1770)=0,FALSE(),IFERROR(INDEX(' PROJETO'!$C$14:$C$16,MATCH($D1770,' PROJETO'!$B$14:$B$16,0))&lt;&gt;"Sim",FALSE()))),"A prática informada no item não foi selecionada na aba Projeto.",IF(AND(MAX($I1770,$L1770,$O1770,$R1770,$U1770,$X1770)&gt;'CONFG.  LISTAS'!$F$4,NOT(OR($Z1770&lt;&gt;"",$AA1770&lt;&gt;""))),"Memorial de cálculo ou anexo obrigatório não informado para item acima do limite.",IF(OR(AND($G1770&lt;&gt;"",$H1770&lt;&gt;"",OR($G1770&lt;=0,$H1770&lt;=0)),AND($J1770&lt;&gt;"",$K1770&lt;&gt;"",OR($J1770&lt;=0,$K1770&lt;=0)),AND($M1770&lt;&gt;"",$N1770&lt;&gt;"",OR($M1770&lt;=0,$N1770&lt;=0)),AND($P1770&lt;&gt;"",$Q1770&lt;&gt;"",OR($P1770&lt;=0,$Q1770&lt;=0)),AND($S1770&lt;&gt;"",$T1770&lt;&gt;"",OR($S1770&lt;=0,$T1770&lt;=0)),AND($V1770&lt;&gt;"",$W1770&lt;&gt;"",OR($V1770&lt;=0,$W1770&lt;=0))),"Revise os valores informados: valor unitário e quantidade devem ser maiores que zero.",IF(OR(AND($G1770="",$H1770&lt;&gt;""),AND($G1770&lt;&gt;"",$H1770=""),AND($J1770="",$K1770&lt;&gt;""),AND($J1770&lt;&gt;"",$K1770=""),AND($M1770="",$N1770&lt;&gt;""),AND($M1770&lt;&gt;"",$N1770=""),AND($P1770="",$Q1770&lt;&gt;""),AND($P1770&lt;&gt;"",$Q1770=""),AND($S1770="",$T1770&lt;&gt;""),AND($S1770&lt;&gt;"",$T1770=""),AND($V1770="",$W1770&lt;&gt;""),AND($V1770&lt;&gt;"",$W1770="")),"Há ano preenchido parcialmente: "&amp;TRIM(IF(AND($G1770="",$H1770&lt;&gt;""),"Ano 1 (falta valor unitário); ","")&amp;IF(AND($G1770&lt;&gt;"",$H1770=""),"Ano 1 (falta quantidade); ","")&amp;IF(AND($J1770="",$K1770&lt;&gt;""),"Ano 2 (falta valor unitário); ","")&amp;IF(AND($J1770&lt;&gt;"",$K1770=""),"Ano 2 (falta quantidade); ","")&amp;IF(AND($M1770="",$N1770&lt;&gt;""),"Ano 3 (falta valor unitário); ","")&amp;IF(AND($M1770&lt;&gt;"",$N1770=""),"Ano 3 (falta quantidade); ","")&amp;IF(AND($P1770="",$Q1770&lt;&gt;""),"Ano 4 (falta valor unitário); ","")&amp;IF(AND($P1770&lt;&gt;"",$Q1770=""),"Ano 4 (falta quantidade); ","")&amp;IF(AND($S1770="",$T1770&lt;&gt;""),"Ano 5 (falta valor unitário); ","")&amp;IF(AND($S1770&lt;&gt;"",$T1770=""),"Ano 5 (falta quantidade); ","")&amp;IF(AND($V1770="",$W1770&lt;&gt;""),"Ano 6 (falta valor unitário); ","")&amp;IF(AND($V1770&lt;&gt;"",$W1770=""),"Ano 6 (falta quantidade); ","")), IF(NOT(OR(AND($G1770&lt;&gt;"",$H1770&lt;&gt;""),AND($J1770&lt;&gt;"",$K1770&lt;&gt;""),AND($M1770&lt;&gt;"",$N1770&lt;&gt;""),AND($P1770&lt;&gt;"",$Q1770&lt;&gt;""),AND($S1770&lt;&gt;"",$T1770&lt;&gt;""),AND($V1770&lt;&gt;"",$W1770&lt;&gt;""))),"Informe pelo menos um ano completo com valor unitário e quantidade.",IF(AND($C1770&lt;&gt;"",$E1770&lt;&gt;"",LEFT(TRIM($C1770),1)&lt;&gt;LEFT(TRIM($E1770),1)),"Categoria e tipo estão incompatíveis.",IF(IF(OR($E1770="",$F1770=""),FALSE(),IFERROR(COUNTIF(INDIRECT("UNITS_"&amp;SUBSTITUTE(LEFT($E1770,FIND(" ",$E1770&amp;" ")-1),".","_")),$F1770)=0,TRUE())),"Unidade incompatível com o tipo selecionado.",IF(OR(AND(ISNUMBER(SEARCH("comunic",LOWER($B1770))),LEFT($E1770,3)&lt;&gt;"4.4"),AND(ISNUMBER(SEARCH("monitor",LOWER($B1770))),NOT(OR(LEFT($E1770,3)="1.5",LEFT($E1770,3)="2.5")))),"Revise a classificação do item conforme as regras de preenchimento.",IF(AND($B1770&lt;&gt;"",OR(ISNUMBER(SEARCH("outro",LOWER($B1770))),ISNUMBER(SEARCH("divers",LOWER($B1770))),ISNUMBER(SEARCH("kit",LOWER($B1770))),ISNUMBER(SEARCH("ferrament",LOWER($B1770))),ISNUMBER(SEARCH("epi",LOWER($B1770)))),NOT(OR($Z1770&lt;&gt;"",$AA1770&lt;&gt;""))),"Descrição muito genérica: detalhe melhor o item e registre o racional no memorial ou em anexo.",IF(AND($Y1770=0,$B1770&lt;&gt;"",OR($G1770&lt;&gt;"",$H1770&lt;&gt;"",$J1770&lt;&gt;"",$K1770&lt;&gt;"",$M1770&lt;&gt;"",$N1770&lt;&gt;"",$P1770&lt;&gt;"",$Q1770&lt;&gt;"",$S1770&lt;&gt;"",$T1770&lt;&gt;"",$V1770&lt;&gt;"",$W1770&lt;&gt;"")),"O item possui dados lançados, mas o total está zerado. Revise os valores informados.","")))))))))))))))</f>
        <v/>
      </c>
    </row>
    <row r="1771" spans="1:35" ht="14.25" customHeight="1" x14ac:dyDescent="0.25">
      <c r="A1771" s="57" t="str">
        <f t="shared" si="351"/>
        <v/>
      </c>
      <c r="B1771" s="61"/>
      <c r="C1771" s="61"/>
      <c r="D1771" s="58"/>
      <c r="E1771" s="61"/>
      <c r="F1771" s="61"/>
      <c r="G1771" s="272"/>
      <c r="H1771" s="62"/>
      <c r="I1771" s="273">
        <f t="shared" si="352"/>
        <v>0</v>
      </c>
      <c r="J1771" s="272"/>
      <c r="K1771" s="62"/>
      <c r="L1771" s="270">
        <f t="shared" si="353"/>
        <v>0</v>
      </c>
      <c r="M1771" s="272"/>
      <c r="N1771" s="62"/>
      <c r="O1771" s="270">
        <f t="shared" si="354"/>
        <v>0</v>
      </c>
      <c r="P1771" s="272"/>
      <c r="Q1771" s="62"/>
      <c r="R1771" s="271">
        <f t="shared" si="355"/>
        <v>0</v>
      </c>
      <c r="S1771" s="272"/>
      <c r="T1771" s="62"/>
      <c r="U1771" s="270">
        <f t="shared" si="356"/>
        <v>0</v>
      </c>
      <c r="V1771" s="272"/>
      <c r="W1771" s="62"/>
      <c r="X1771" s="270">
        <f t="shared" si="357"/>
        <v>0</v>
      </c>
      <c r="Y1771" s="270">
        <f t="shared" si="358"/>
        <v>0</v>
      </c>
      <c r="Z1771" s="61"/>
      <c r="AA1771" s="61"/>
      <c r="AB1771" s="60" t="str">
        <f t="shared" si="359"/>
        <v/>
      </c>
      <c r="AC1771" s="21" t="b">
        <f t="shared" si="360"/>
        <v>0</v>
      </c>
      <c r="AD1771" s="21" t="b">
        <f t="shared" si="361"/>
        <v>0</v>
      </c>
      <c r="AE1771" s="21" t="b">
        <f t="shared" si="362"/>
        <v>0</v>
      </c>
      <c r="AF1771" s="21" t="b">
        <f ca="1">OR(AND($AC1771,NOT($AD1771)),AND($AC1771,OR(AND($G1771="",$H1771&lt;&gt;""),AND($G1771&lt;&gt;"",$H1771=""),AND($J1771="",$K1771&lt;&gt;""),AND($J1771&lt;&gt;"",$K1771=""),AND($M1771="",$N1771&lt;&gt;""),AND($M1771&lt;&gt;"",$N1771=""),AND($P1771="",$Q1771&lt;&gt;""),AND($P1771&lt;&gt;"",$Q1771=""),AND($S1771="",$T1771&lt;&gt;""),AND($S1771&lt;&gt;"",$T1771=""),AND($V1771="",$W1771&lt;&gt;""),AND($V1771&lt;&gt;"",$W1771=""))),AND($C1771&lt;&gt;"",$E1771&lt;&gt;"",LEFT(TRIM($C1771),1)&lt;&gt;LEFT(TRIM($E1771),1)),IF(OR($E1771="",$F1771=""),FALSE(),IFERROR(COUNTIF(INDIRECT("UNITS_"&amp;SUBSTITUTE(LEFT($E1771,FIND(" ",$E1771&amp;" ")-1),".","_")),$F1771)=0,TRUE())),AND($B1771&lt;&gt;"",OR(ISNUMBER(SEARCH("outro",LOWER($B1771))),ISNUMBER(SEARCH("divers",LOWER($B1771))),ISNUMBER(SEARCH("etc",LOWER($B1771))))),OR(AND(ISNUMBER(SEARCH("comunic",LOWER($B1771))),LEFT($E1771,3)&lt;&gt;"4.4"),AND(ISNUMBER(SEARCH("monitor",LOWER($B1771))),NOT(OR(LEFT($E1771,3)="1.5",LEFT($E1771,3)="2.5")))),AND($B1771&lt;&gt;"",OR(LEFT($C1771,1)="1",LEFT($C1771,1)="2"),$D1771=""),AND($D1771&lt;&gt;"",NOT(OR(LEFT($C1771,1)="1",LEFT($C1771,1)="2"))),AND($D1771&lt;&gt;"",COUNTIF(' PROJETO'!$B$14:$B$16,$D1771)=0),IF($D1771="",FALSE(),IF(COUNTIF(' PROJETO'!$B$14:$B$16,$D1771)=0,FALSE(),IFERROR(INDEX(' PROJETO'!$C$14:$C$16,MATCH($D1771,' PROJETO'!$B$14:$B$16,0))&lt;&gt;"Sim",FALSE()))))</f>
        <v>0</v>
      </c>
      <c r="AG1771" s="21" t="b">
        <f>AND($AC1771,$Y1771&gt;'CONFG.  LISTAS'!$F$4,$Z1771="",$AA1771="")</f>
        <v>0</v>
      </c>
      <c r="AH1771" s="21" t="str">
        <f t="shared" si="363"/>
        <v/>
      </c>
      <c r="AI1771" s="43" t="str">
        <f ca="1">IF(NOT($AC1771),"",IF(OR($B1771="",$C1771="",$E1771="",$F1771=""),"Preencha descrição, categoria, tipo e unidade.",IF(AND($B1771&lt;&gt;"",OR(LEFT($C1771,1)="1",LEFT($C1771,1)="2"),$D1771=""),"Informe a prática de restauração para itens diretos.",IF(AND($D1771&lt;&gt;"",NOT(OR(LEFT($C1771,1)="1",LEFT($C1771,1)="2"))),"Custos indiretos não devem pertencer a uma prática específica.",IF(AND($D1771&lt;&gt;"",COUNTIF(' PROJETO'!$B$14:$B$16,$D1771)=0),"Prática de restauração inválida ou não cadastrada.",IF(IF($D1771="",FALSE(),IF(COUNTIF(' PROJETO'!$B$14:$B$16,$D1771)=0,FALSE(),IFERROR(INDEX(' PROJETO'!$C$14:$C$16,MATCH($D1771,' PROJETO'!$B$14:$B$16,0))&lt;&gt;"Sim",FALSE()))),"A prática informada no item não foi selecionada na aba Projeto.",IF(AND(MAX($I1771,$L1771,$O1771,$R1771,$U1771,$X1771)&gt;'CONFG.  LISTAS'!$F$4,NOT(OR($Z1771&lt;&gt;"",$AA1771&lt;&gt;""))),"Memorial de cálculo ou anexo obrigatório não informado para item acima do limite.",IF(OR(AND($G1771&lt;&gt;"",$H1771&lt;&gt;"",OR($G1771&lt;=0,$H1771&lt;=0)),AND($J1771&lt;&gt;"",$K1771&lt;&gt;"",OR($J1771&lt;=0,$K1771&lt;=0)),AND($M1771&lt;&gt;"",$N1771&lt;&gt;"",OR($M1771&lt;=0,$N1771&lt;=0)),AND($P1771&lt;&gt;"",$Q1771&lt;&gt;"",OR($P1771&lt;=0,$Q1771&lt;=0)),AND($S1771&lt;&gt;"",$T1771&lt;&gt;"",OR($S1771&lt;=0,$T1771&lt;=0)),AND($V1771&lt;&gt;"",$W1771&lt;&gt;"",OR($V1771&lt;=0,$W1771&lt;=0))),"Revise os valores informados: valor unitário e quantidade devem ser maiores que zero.",IF(OR(AND($G1771="",$H1771&lt;&gt;""),AND($G1771&lt;&gt;"",$H1771=""),AND($J1771="",$K1771&lt;&gt;""),AND($J1771&lt;&gt;"",$K1771=""),AND($M1771="",$N1771&lt;&gt;""),AND($M1771&lt;&gt;"",$N1771=""),AND($P1771="",$Q1771&lt;&gt;""),AND($P1771&lt;&gt;"",$Q1771=""),AND($S1771="",$T1771&lt;&gt;""),AND($S1771&lt;&gt;"",$T1771=""),AND($V1771="",$W1771&lt;&gt;""),AND($V1771&lt;&gt;"",$W1771="")),"Há ano preenchido parcialmente: "&amp;TRIM(IF(AND($G1771="",$H1771&lt;&gt;""),"Ano 1 (falta valor unitário); ","")&amp;IF(AND($G1771&lt;&gt;"",$H1771=""),"Ano 1 (falta quantidade); ","")&amp;IF(AND($J1771="",$K1771&lt;&gt;""),"Ano 2 (falta valor unitário); ","")&amp;IF(AND($J1771&lt;&gt;"",$K1771=""),"Ano 2 (falta quantidade); ","")&amp;IF(AND($M1771="",$N1771&lt;&gt;""),"Ano 3 (falta valor unitário); ","")&amp;IF(AND($M1771&lt;&gt;"",$N1771=""),"Ano 3 (falta quantidade); ","")&amp;IF(AND($P1771="",$Q1771&lt;&gt;""),"Ano 4 (falta valor unitário); ","")&amp;IF(AND($P1771&lt;&gt;"",$Q1771=""),"Ano 4 (falta quantidade); ","")&amp;IF(AND($S1771="",$T1771&lt;&gt;""),"Ano 5 (falta valor unitário); ","")&amp;IF(AND($S1771&lt;&gt;"",$T1771=""),"Ano 5 (falta quantidade); ","")&amp;IF(AND($V1771="",$W1771&lt;&gt;""),"Ano 6 (falta valor unitário); ","")&amp;IF(AND($V1771&lt;&gt;"",$W1771=""),"Ano 6 (falta quantidade); ","")), IF(NOT(OR(AND($G1771&lt;&gt;"",$H1771&lt;&gt;""),AND($J1771&lt;&gt;"",$K1771&lt;&gt;""),AND($M1771&lt;&gt;"",$N1771&lt;&gt;""),AND($P1771&lt;&gt;"",$Q1771&lt;&gt;""),AND($S1771&lt;&gt;"",$T1771&lt;&gt;""),AND($V1771&lt;&gt;"",$W1771&lt;&gt;""))),"Informe pelo menos um ano completo com valor unitário e quantidade.",IF(AND($C1771&lt;&gt;"",$E1771&lt;&gt;"",LEFT(TRIM($C1771),1)&lt;&gt;LEFT(TRIM($E1771),1)),"Categoria e tipo estão incompatíveis.",IF(IF(OR($E1771="",$F1771=""),FALSE(),IFERROR(COUNTIF(INDIRECT("UNITS_"&amp;SUBSTITUTE(LEFT($E1771,FIND(" ",$E1771&amp;" ")-1),".","_")),$F1771)=0,TRUE())),"Unidade incompatível com o tipo selecionado.",IF(OR(AND(ISNUMBER(SEARCH("comunic",LOWER($B1771))),LEFT($E1771,3)&lt;&gt;"4.4"),AND(ISNUMBER(SEARCH("monitor",LOWER($B1771))),NOT(OR(LEFT($E1771,3)="1.5",LEFT($E1771,3)="2.5")))),"Revise a classificação do item conforme as regras de preenchimento.",IF(AND($B1771&lt;&gt;"",OR(ISNUMBER(SEARCH("outro",LOWER($B1771))),ISNUMBER(SEARCH("divers",LOWER($B1771))),ISNUMBER(SEARCH("kit",LOWER($B1771))),ISNUMBER(SEARCH("ferrament",LOWER($B1771))),ISNUMBER(SEARCH("epi",LOWER($B1771)))),NOT(OR($Z1771&lt;&gt;"",$AA1771&lt;&gt;""))),"Descrição muito genérica: detalhe melhor o item e registre o racional no memorial ou em anexo.",IF(AND($Y1771=0,$B1771&lt;&gt;"",OR($G1771&lt;&gt;"",$H1771&lt;&gt;"",$J1771&lt;&gt;"",$K1771&lt;&gt;"",$M1771&lt;&gt;"",$N1771&lt;&gt;"",$P1771&lt;&gt;"",$Q1771&lt;&gt;"",$S1771&lt;&gt;"",$T1771&lt;&gt;"",$V1771&lt;&gt;"",$W1771&lt;&gt;"")),"O item possui dados lançados, mas o total está zerado. Revise os valores informados.","")))))))))))))))</f>
        <v/>
      </c>
    </row>
    <row r="1772" spans="1:35" ht="14.25" customHeight="1" x14ac:dyDescent="0.25">
      <c r="A1772" s="57" t="str">
        <f t="shared" si="351"/>
        <v/>
      </c>
      <c r="B1772" s="58"/>
      <c r="C1772" s="58"/>
      <c r="D1772" s="58"/>
      <c r="E1772" s="58"/>
      <c r="F1772" s="58"/>
      <c r="G1772" s="269"/>
      <c r="H1772" s="59"/>
      <c r="I1772" s="273">
        <f t="shared" si="352"/>
        <v>0</v>
      </c>
      <c r="J1772" s="269"/>
      <c r="K1772" s="59"/>
      <c r="L1772" s="270">
        <f t="shared" si="353"/>
        <v>0</v>
      </c>
      <c r="M1772" s="269"/>
      <c r="N1772" s="59"/>
      <c r="O1772" s="270">
        <f t="shared" si="354"/>
        <v>0</v>
      </c>
      <c r="P1772" s="269"/>
      <c r="Q1772" s="59"/>
      <c r="R1772" s="271">
        <f t="shared" si="355"/>
        <v>0</v>
      </c>
      <c r="S1772" s="269"/>
      <c r="T1772" s="59"/>
      <c r="U1772" s="270">
        <f t="shared" si="356"/>
        <v>0</v>
      </c>
      <c r="V1772" s="269"/>
      <c r="W1772" s="59"/>
      <c r="X1772" s="270">
        <f t="shared" si="357"/>
        <v>0</v>
      </c>
      <c r="Y1772" s="270">
        <f t="shared" si="358"/>
        <v>0</v>
      </c>
      <c r="Z1772" s="58"/>
      <c r="AA1772" s="58"/>
      <c r="AB1772" s="60" t="str">
        <f t="shared" si="359"/>
        <v/>
      </c>
      <c r="AC1772" s="21" t="b">
        <f t="shared" si="360"/>
        <v>0</v>
      </c>
      <c r="AD1772" s="21" t="b">
        <f t="shared" si="361"/>
        <v>0</v>
      </c>
      <c r="AE1772" s="21" t="b">
        <f t="shared" si="362"/>
        <v>0</v>
      </c>
      <c r="AF1772" s="21" t="b">
        <f ca="1">OR(AND($AC1772,NOT($AD1772)),AND($AC1772,OR(AND($G1772="",$H1772&lt;&gt;""),AND($G1772&lt;&gt;"",$H1772=""),AND($J1772="",$K1772&lt;&gt;""),AND($J1772&lt;&gt;"",$K1772=""),AND($M1772="",$N1772&lt;&gt;""),AND($M1772&lt;&gt;"",$N1772=""),AND($P1772="",$Q1772&lt;&gt;""),AND($P1772&lt;&gt;"",$Q1772=""),AND($S1772="",$T1772&lt;&gt;""),AND($S1772&lt;&gt;"",$T1772=""),AND($V1772="",$W1772&lt;&gt;""),AND($V1772&lt;&gt;"",$W1772=""))),AND($C1772&lt;&gt;"",$E1772&lt;&gt;"",LEFT(TRIM($C1772),1)&lt;&gt;LEFT(TRIM($E1772),1)),IF(OR($E1772="",$F1772=""),FALSE(),IFERROR(COUNTIF(INDIRECT("UNITS_"&amp;SUBSTITUTE(LEFT($E1772,FIND(" ",$E1772&amp;" ")-1),".","_")),$F1772)=0,TRUE())),AND($B1772&lt;&gt;"",OR(ISNUMBER(SEARCH("outro",LOWER($B1772))),ISNUMBER(SEARCH("divers",LOWER($B1772))),ISNUMBER(SEARCH("etc",LOWER($B1772))))),OR(AND(ISNUMBER(SEARCH("comunic",LOWER($B1772))),LEFT($E1772,3)&lt;&gt;"4.4"),AND(ISNUMBER(SEARCH("monitor",LOWER($B1772))),NOT(OR(LEFT($E1772,3)="1.5",LEFT($E1772,3)="2.5")))),AND($B1772&lt;&gt;"",OR(LEFT($C1772,1)="1",LEFT($C1772,1)="2"),$D1772=""),AND($D1772&lt;&gt;"",NOT(OR(LEFT($C1772,1)="1",LEFT($C1772,1)="2"))),AND($D1772&lt;&gt;"",COUNTIF(' PROJETO'!$B$14:$B$16,$D1772)=0),IF($D1772="",FALSE(),IF(COUNTIF(' PROJETO'!$B$14:$B$16,$D1772)=0,FALSE(),IFERROR(INDEX(' PROJETO'!$C$14:$C$16,MATCH($D1772,' PROJETO'!$B$14:$B$16,0))&lt;&gt;"Sim",FALSE()))))</f>
        <v>0</v>
      </c>
      <c r="AG1772" s="21" t="b">
        <f>AND($AC1772,$Y1772&gt;'CONFG.  LISTAS'!$F$4,$Z1772="",$AA1772="")</f>
        <v>0</v>
      </c>
      <c r="AH1772" s="21" t="str">
        <f t="shared" si="363"/>
        <v/>
      </c>
      <c r="AI1772" s="43" t="str">
        <f ca="1">IF(NOT($AC1772),"",IF(OR($B1772="",$C1772="",$E1772="",$F1772=""),"Preencha descrição, categoria, tipo e unidade.",IF(AND($B1772&lt;&gt;"",OR(LEFT($C1772,1)="1",LEFT($C1772,1)="2"),$D1772=""),"Informe a prática de restauração para itens diretos.",IF(AND($D1772&lt;&gt;"",NOT(OR(LEFT($C1772,1)="1",LEFT($C1772,1)="2"))),"Custos indiretos não devem pertencer a uma prática específica.",IF(AND($D1772&lt;&gt;"",COUNTIF(' PROJETO'!$B$14:$B$16,$D1772)=0),"Prática de restauração inválida ou não cadastrada.",IF(IF($D1772="",FALSE(),IF(COUNTIF(' PROJETO'!$B$14:$B$16,$D1772)=0,FALSE(),IFERROR(INDEX(' PROJETO'!$C$14:$C$16,MATCH($D1772,' PROJETO'!$B$14:$B$16,0))&lt;&gt;"Sim",FALSE()))),"A prática informada no item não foi selecionada na aba Projeto.",IF(AND(MAX($I1772,$L1772,$O1772,$R1772,$U1772,$X1772)&gt;'CONFG.  LISTAS'!$F$4,NOT(OR($Z1772&lt;&gt;"",$AA1772&lt;&gt;""))),"Memorial de cálculo ou anexo obrigatório não informado para item acima do limite.",IF(OR(AND($G1772&lt;&gt;"",$H1772&lt;&gt;"",OR($G1772&lt;=0,$H1772&lt;=0)),AND($J1772&lt;&gt;"",$K1772&lt;&gt;"",OR($J1772&lt;=0,$K1772&lt;=0)),AND($M1772&lt;&gt;"",$N1772&lt;&gt;"",OR($M1772&lt;=0,$N1772&lt;=0)),AND($P1772&lt;&gt;"",$Q1772&lt;&gt;"",OR($P1772&lt;=0,$Q1772&lt;=0)),AND($S1772&lt;&gt;"",$T1772&lt;&gt;"",OR($S1772&lt;=0,$T1772&lt;=0)),AND($V1772&lt;&gt;"",$W1772&lt;&gt;"",OR($V1772&lt;=0,$W1772&lt;=0))),"Revise os valores informados: valor unitário e quantidade devem ser maiores que zero.",IF(OR(AND($G1772="",$H1772&lt;&gt;""),AND($G1772&lt;&gt;"",$H1772=""),AND($J1772="",$K1772&lt;&gt;""),AND($J1772&lt;&gt;"",$K1772=""),AND($M1772="",$N1772&lt;&gt;""),AND($M1772&lt;&gt;"",$N1772=""),AND($P1772="",$Q1772&lt;&gt;""),AND($P1772&lt;&gt;"",$Q1772=""),AND($S1772="",$T1772&lt;&gt;""),AND($S1772&lt;&gt;"",$T1772=""),AND($V1772="",$W1772&lt;&gt;""),AND($V1772&lt;&gt;"",$W1772="")),"Há ano preenchido parcialmente: "&amp;TRIM(IF(AND($G1772="",$H1772&lt;&gt;""),"Ano 1 (falta valor unitário); ","")&amp;IF(AND($G1772&lt;&gt;"",$H1772=""),"Ano 1 (falta quantidade); ","")&amp;IF(AND($J1772="",$K1772&lt;&gt;""),"Ano 2 (falta valor unitário); ","")&amp;IF(AND($J1772&lt;&gt;"",$K1772=""),"Ano 2 (falta quantidade); ","")&amp;IF(AND($M1772="",$N1772&lt;&gt;""),"Ano 3 (falta valor unitário); ","")&amp;IF(AND($M1772&lt;&gt;"",$N1772=""),"Ano 3 (falta quantidade); ","")&amp;IF(AND($P1772="",$Q1772&lt;&gt;""),"Ano 4 (falta valor unitário); ","")&amp;IF(AND($P1772&lt;&gt;"",$Q1772=""),"Ano 4 (falta quantidade); ","")&amp;IF(AND($S1772="",$T1772&lt;&gt;""),"Ano 5 (falta valor unitário); ","")&amp;IF(AND($S1772&lt;&gt;"",$T1772=""),"Ano 5 (falta quantidade); ","")&amp;IF(AND($V1772="",$W1772&lt;&gt;""),"Ano 6 (falta valor unitário); ","")&amp;IF(AND($V1772&lt;&gt;"",$W1772=""),"Ano 6 (falta quantidade); ","")), IF(NOT(OR(AND($G1772&lt;&gt;"",$H1772&lt;&gt;""),AND($J1772&lt;&gt;"",$K1772&lt;&gt;""),AND($M1772&lt;&gt;"",$N1772&lt;&gt;""),AND($P1772&lt;&gt;"",$Q1772&lt;&gt;""),AND($S1772&lt;&gt;"",$T1772&lt;&gt;""),AND($V1772&lt;&gt;"",$W1772&lt;&gt;""))),"Informe pelo menos um ano completo com valor unitário e quantidade.",IF(AND($C1772&lt;&gt;"",$E1772&lt;&gt;"",LEFT(TRIM($C1772),1)&lt;&gt;LEFT(TRIM($E1772),1)),"Categoria e tipo estão incompatíveis.",IF(IF(OR($E1772="",$F1772=""),FALSE(),IFERROR(COUNTIF(INDIRECT("UNITS_"&amp;SUBSTITUTE(LEFT($E1772,FIND(" ",$E1772&amp;" ")-1),".","_")),$F1772)=0,TRUE())),"Unidade incompatível com o tipo selecionado.",IF(OR(AND(ISNUMBER(SEARCH("comunic",LOWER($B1772))),LEFT($E1772,3)&lt;&gt;"4.4"),AND(ISNUMBER(SEARCH("monitor",LOWER($B1772))),NOT(OR(LEFT($E1772,3)="1.5",LEFT($E1772,3)="2.5")))),"Revise a classificação do item conforme as regras de preenchimento.",IF(AND($B1772&lt;&gt;"",OR(ISNUMBER(SEARCH("outro",LOWER($B1772))),ISNUMBER(SEARCH("divers",LOWER($B1772))),ISNUMBER(SEARCH("kit",LOWER($B1772))),ISNUMBER(SEARCH("ferrament",LOWER($B1772))),ISNUMBER(SEARCH("epi",LOWER($B1772)))),NOT(OR($Z1772&lt;&gt;"",$AA1772&lt;&gt;""))),"Descrição muito genérica: detalhe melhor o item e registre o racional no memorial ou em anexo.",IF(AND($Y1772=0,$B1772&lt;&gt;"",OR($G1772&lt;&gt;"",$H1772&lt;&gt;"",$J1772&lt;&gt;"",$K1772&lt;&gt;"",$M1772&lt;&gt;"",$N1772&lt;&gt;"",$P1772&lt;&gt;"",$Q1772&lt;&gt;"",$S1772&lt;&gt;"",$T1772&lt;&gt;"",$V1772&lt;&gt;"",$W1772&lt;&gt;"")),"O item possui dados lançados, mas o total está zerado. Revise os valores informados.","")))))))))))))))</f>
        <v/>
      </c>
    </row>
    <row r="1773" spans="1:35" ht="14.25" customHeight="1" x14ac:dyDescent="0.25">
      <c r="A1773" s="57" t="str">
        <f t="shared" si="351"/>
        <v/>
      </c>
      <c r="B1773" s="61"/>
      <c r="C1773" s="61"/>
      <c r="D1773" s="58"/>
      <c r="E1773" s="61"/>
      <c r="F1773" s="61"/>
      <c r="G1773" s="272"/>
      <c r="H1773" s="62"/>
      <c r="I1773" s="273">
        <f t="shared" si="352"/>
        <v>0</v>
      </c>
      <c r="J1773" s="272"/>
      <c r="K1773" s="62"/>
      <c r="L1773" s="270">
        <f t="shared" si="353"/>
        <v>0</v>
      </c>
      <c r="M1773" s="272"/>
      <c r="N1773" s="62"/>
      <c r="O1773" s="270">
        <f t="shared" si="354"/>
        <v>0</v>
      </c>
      <c r="P1773" s="272"/>
      <c r="Q1773" s="62"/>
      <c r="R1773" s="271">
        <f t="shared" si="355"/>
        <v>0</v>
      </c>
      <c r="S1773" s="272"/>
      <c r="T1773" s="62"/>
      <c r="U1773" s="270">
        <f t="shared" si="356"/>
        <v>0</v>
      </c>
      <c r="V1773" s="272"/>
      <c r="W1773" s="62"/>
      <c r="X1773" s="270">
        <f t="shared" si="357"/>
        <v>0</v>
      </c>
      <c r="Y1773" s="270">
        <f t="shared" si="358"/>
        <v>0</v>
      </c>
      <c r="Z1773" s="61"/>
      <c r="AA1773" s="61"/>
      <c r="AB1773" s="60" t="str">
        <f t="shared" si="359"/>
        <v/>
      </c>
      <c r="AC1773" s="21" t="b">
        <f t="shared" si="360"/>
        <v>0</v>
      </c>
      <c r="AD1773" s="21" t="b">
        <f t="shared" si="361"/>
        <v>0</v>
      </c>
      <c r="AE1773" s="21" t="b">
        <f t="shared" si="362"/>
        <v>0</v>
      </c>
      <c r="AF1773" s="21" t="b">
        <f ca="1">OR(AND($AC1773,NOT($AD1773)),AND($AC1773,OR(AND($G1773="",$H1773&lt;&gt;""),AND($G1773&lt;&gt;"",$H1773=""),AND($J1773="",$K1773&lt;&gt;""),AND($J1773&lt;&gt;"",$K1773=""),AND($M1773="",$N1773&lt;&gt;""),AND($M1773&lt;&gt;"",$N1773=""),AND($P1773="",$Q1773&lt;&gt;""),AND($P1773&lt;&gt;"",$Q1773=""),AND($S1773="",$T1773&lt;&gt;""),AND($S1773&lt;&gt;"",$T1773=""),AND($V1773="",$W1773&lt;&gt;""),AND($V1773&lt;&gt;"",$W1773=""))),AND($C1773&lt;&gt;"",$E1773&lt;&gt;"",LEFT(TRIM($C1773),1)&lt;&gt;LEFT(TRIM($E1773),1)),IF(OR($E1773="",$F1773=""),FALSE(),IFERROR(COUNTIF(INDIRECT("UNITS_"&amp;SUBSTITUTE(LEFT($E1773,FIND(" ",$E1773&amp;" ")-1),".","_")),$F1773)=0,TRUE())),AND($B1773&lt;&gt;"",OR(ISNUMBER(SEARCH("outro",LOWER($B1773))),ISNUMBER(SEARCH("divers",LOWER($B1773))),ISNUMBER(SEARCH("etc",LOWER($B1773))))),OR(AND(ISNUMBER(SEARCH("comunic",LOWER($B1773))),LEFT($E1773,3)&lt;&gt;"4.4"),AND(ISNUMBER(SEARCH("monitor",LOWER($B1773))),NOT(OR(LEFT($E1773,3)="1.5",LEFT($E1773,3)="2.5")))),AND($B1773&lt;&gt;"",OR(LEFT($C1773,1)="1",LEFT($C1773,1)="2"),$D1773=""),AND($D1773&lt;&gt;"",NOT(OR(LEFT($C1773,1)="1",LEFT($C1773,1)="2"))),AND($D1773&lt;&gt;"",COUNTIF(' PROJETO'!$B$14:$B$16,$D1773)=0),IF($D1773="",FALSE(),IF(COUNTIF(' PROJETO'!$B$14:$B$16,$D1773)=0,FALSE(),IFERROR(INDEX(' PROJETO'!$C$14:$C$16,MATCH($D1773,' PROJETO'!$B$14:$B$16,0))&lt;&gt;"Sim",FALSE()))))</f>
        <v>0</v>
      </c>
      <c r="AG1773" s="21" t="b">
        <f>AND($AC1773,$Y1773&gt;'CONFG.  LISTAS'!$F$4,$Z1773="",$AA1773="")</f>
        <v>0</v>
      </c>
      <c r="AH1773" s="21" t="str">
        <f t="shared" si="363"/>
        <v/>
      </c>
      <c r="AI1773" s="43" t="str">
        <f ca="1">IF(NOT($AC1773),"",IF(OR($B1773="",$C1773="",$E1773="",$F1773=""),"Preencha descrição, categoria, tipo e unidade.",IF(AND($B1773&lt;&gt;"",OR(LEFT($C1773,1)="1",LEFT($C1773,1)="2"),$D1773=""),"Informe a prática de restauração para itens diretos.",IF(AND($D1773&lt;&gt;"",NOT(OR(LEFT($C1773,1)="1",LEFT($C1773,1)="2"))),"Custos indiretos não devem pertencer a uma prática específica.",IF(AND($D1773&lt;&gt;"",COUNTIF(' PROJETO'!$B$14:$B$16,$D1773)=0),"Prática de restauração inválida ou não cadastrada.",IF(IF($D1773="",FALSE(),IF(COUNTIF(' PROJETO'!$B$14:$B$16,$D1773)=0,FALSE(),IFERROR(INDEX(' PROJETO'!$C$14:$C$16,MATCH($D1773,' PROJETO'!$B$14:$B$16,0))&lt;&gt;"Sim",FALSE()))),"A prática informada no item não foi selecionada na aba Projeto.",IF(AND(MAX($I1773,$L1773,$O1773,$R1773,$U1773,$X1773)&gt;'CONFG.  LISTAS'!$F$4,NOT(OR($Z1773&lt;&gt;"",$AA1773&lt;&gt;""))),"Memorial de cálculo ou anexo obrigatório não informado para item acima do limite.",IF(OR(AND($G1773&lt;&gt;"",$H1773&lt;&gt;"",OR($G1773&lt;=0,$H1773&lt;=0)),AND($J1773&lt;&gt;"",$K1773&lt;&gt;"",OR($J1773&lt;=0,$K1773&lt;=0)),AND($M1773&lt;&gt;"",$N1773&lt;&gt;"",OR($M1773&lt;=0,$N1773&lt;=0)),AND($P1773&lt;&gt;"",$Q1773&lt;&gt;"",OR($P1773&lt;=0,$Q1773&lt;=0)),AND($S1773&lt;&gt;"",$T1773&lt;&gt;"",OR($S1773&lt;=0,$T1773&lt;=0)),AND($V1773&lt;&gt;"",$W1773&lt;&gt;"",OR($V1773&lt;=0,$W1773&lt;=0))),"Revise os valores informados: valor unitário e quantidade devem ser maiores que zero.",IF(OR(AND($G1773="",$H1773&lt;&gt;""),AND($G1773&lt;&gt;"",$H1773=""),AND($J1773="",$K1773&lt;&gt;""),AND($J1773&lt;&gt;"",$K1773=""),AND($M1773="",$N1773&lt;&gt;""),AND($M1773&lt;&gt;"",$N1773=""),AND($P1773="",$Q1773&lt;&gt;""),AND($P1773&lt;&gt;"",$Q1773=""),AND($S1773="",$T1773&lt;&gt;""),AND($S1773&lt;&gt;"",$T1773=""),AND($V1773="",$W1773&lt;&gt;""),AND($V1773&lt;&gt;"",$W1773="")),"Há ano preenchido parcialmente: "&amp;TRIM(IF(AND($G1773="",$H1773&lt;&gt;""),"Ano 1 (falta valor unitário); ","")&amp;IF(AND($G1773&lt;&gt;"",$H1773=""),"Ano 1 (falta quantidade); ","")&amp;IF(AND($J1773="",$K1773&lt;&gt;""),"Ano 2 (falta valor unitário); ","")&amp;IF(AND($J1773&lt;&gt;"",$K1773=""),"Ano 2 (falta quantidade); ","")&amp;IF(AND($M1773="",$N1773&lt;&gt;""),"Ano 3 (falta valor unitário); ","")&amp;IF(AND($M1773&lt;&gt;"",$N1773=""),"Ano 3 (falta quantidade); ","")&amp;IF(AND($P1773="",$Q1773&lt;&gt;""),"Ano 4 (falta valor unitário); ","")&amp;IF(AND($P1773&lt;&gt;"",$Q1773=""),"Ano 4 (falta quantidade); ","")&amp;IF(AND($S1773="",$T1773&lt;&gt;""),"Ano 5 (falta valor unitário); ","")&amp;IF(AND($S1773&lt;&gt;"",$T1773=""),"Ano 5 (falta quantidade); ","")&amp;IF(AND($V1773="",$W1773&lt;&gt;""),"Ano 6 (falta valor unitário); ","")&amp;IF(AND($V1773&lt;&gt;"",$W1773=""),"Ano 6 (falta quantidade); ","")), IF(NOT(OR(AND($G1773&lt;&gt;"",$H1773&lt;&gt;""),AND($J1773&lt;&gt;"",$K1773&lt;&gt;""),AND($M1773&lt;&gt;"",$N1773&lt;&gt;""),AND($P1773&lt;&gt;"",$Q1773&lt;&gt;""),AND($S1773&lt;&gt;"",$T1773&lt;&gt;""),AND($V1773&lt;&gt;"",$W1773&lt;&gt;""))),"Informe pelo menos um ano completo com valor unitário e quantidade.",IF(AND($C1773&lt;&gt;"",$E1773&lt;&gt;"",LEFT(TRIM($C1773),1)&lt;&gt;LEFT(TRIM($E1773),1)),"Categoria e tipo estão incompatíveis.",IF(IF(OR($E1773="",$F1773=""),FALSE(),IFERROR(COUNTIF(INDIRECT("UNITS_"&amp;SUBSTITUTE(LEFT($E1773,FIND(" ",$E1773&amp;" ")-1),".","_")),$F1773)=0,TRUE())),"Unidade incompatível com o tipo selecionado.",IF(OR(AND(ISNUMBER(SEARCH("comunic",LOWER($B1773))),LEFT($E1773,3)&lt;&gt;"4.4"),AND(ISNUMBER(SEARCH("monitor",LOWER($B1773))),NOT(OR(LEFT($E1773,3)="1.5",LEFT($E1773,3)="2.5")))),"Revise a classificação do item conforme as regras de preenchimento.",IF(AND($B1773&lt;&gt;"",OR(ISNUMBER(SEARCH("outro",LOWER($B1773))),ISNUMBER(SEARCH("divers",LOWER($B1773))),ISNUMBER(SEARCH("kit",LOWER($B1773))),ISNUMBER(SEARCH("ferrament",LOWER($B1773))),ISNUMBER(SEARCH("epi",LOWER($B1773)))),NOT(OR($Z1773&lt;&gt;"",$AA1773&lt;&gt;""))),"Descrição muito genérica: detalhe melhor o item e registre o racional no memorial ou em anexo.",IF(AND($Y1773=0,$B1773&lt;&gt;"",OR($G1773&lt;&gt;"",$H1773&lt;&gt;"",$J1773&lt;&gt;"",$K1773&lt;&gt;"",$M1773&lt;&gt;"",$N1773&lt;&gt;"",$P1773&lt;&gt;"",$Q1773&lt;&gt;"",$S1773&lt;&gt;"",$T1773&lt;&gt;"",$V1773&lt;&gt;"",$W1773&lt;&gt;"")),"O item possui dados lançados, mas o total está zerado. Revise os valores informados.","")))))))))))))))</f>
        <v/>
      </c>
    </row>
    <row r="1774" spans="1:35" ht="14.25" customHeight="1" x14ac:dyDescent="0.25">
      <c r="A1774" s="57" t="str">
        <f t="shared" si="351"/>
        <v/>
      </c>
      <c r="B1774" s="58"/>
      <c r="C1774" s="58"/>
      <c r="D1774" s="58"/>
      <c r="E1774" s="58"/>
      <c r="F1774" s="58"/>
      <c r="G1774" s="269"/>
      <c r="H1774" s="59"/>
      <c r="I1774" s="273">
        <f t="shared" si="352"/>
        <v>0</v>
      </c>
      <c r="J1774" s="269"/>
      <c r="K1774" s="59"/>
      <c r="L1774" s="270">
        <f t="shared" si="353"/>
        <v>0</v>
      </c>
      <c r="M1774" s="269"/>
      <c r="N1774" s="59"/>
      <c r="O1774" s="270">
        <f t="shared" si="354"/>
        <v>0</v>
      </c>
      <c r="P1774" s="269"/>
      <c r="Q1774" s="59"/>
      <c r="R1774" s="271">
        <f t="shared" si="355"/>
        <v>0</v>
      </c>
      <c r="S1774" s="269"/>
      <c r="T1774" s="59"/>
      <c r="U1774" s="270">
        <f t="shared" si="356"/>
        <v>0</v>
      </c>
      <c r="V1774" s="269"/>
      <c r="W1774" s="59"/>
      <c r="X1774" s="270">
        <f t="shared" si="357"/>
        <v>0</v>
      </c>
      <c r="Y1774" s="270">
        <f t="shared" si="358"/>
        <v>0</v>
      </c>
      <c r="Z1774" s="58"/>
      <c r="AA1774" s="58"/>
      <c r="AB1774" s="60" t="str">
        <f t="shared" si="359"/>
        <v/>
      </c>
      <c r="AC1774" s="21" t="b">
        <f t="shared" si="360"/>
        <v>0</v>
      </c>
      <c r="AD1774" s="21" t="b">
        <f t="shared" si="361"/>
        <v>0</v>
      </c>
      <c r="AE1774" s="21" t="b">
        <f t="shared" si="362"/>
        <v>0</v>
      </c>
      <c r="AF1774" s="21" t="b">
        <f ca="1">OR(AND($AC1774,NOT($AD1774)),AND($AC1774,OR(AND($G1774="",$H1774&lt;&gt;""),AND($G1774&lt;&gt;"",$H1774=""),AND($J1774="",$K1774&lt;&gt;""),AND($J1774&lt;&gt;"",$K1774=""),AND($M1774="",$N1774&lt;&gt;""),AND($M1774&lt;&gt;"",$N1774=""),AND($P1774="",$Q1774&lt;&gt;""),AND($P1774&lt;&gt;"",$Q1774=""),AND($S1774="",$T1774&lt;&gt;""),AND($S1774&lt;&gt;"",$T1774=""),AND($V1774="",$W1774&lt;&gt;""),AND($V1774&lt;&gt;"",$W1774=""))),AND($C1774&lt;&gt;"",$E1774&lt;&gt;"",LEFT(TRIM($C1774),1)&lt;&gt;LEFT(TRIM($E1774),1)),IF(OR($E1774="",$F1774=""),FALSE(),IFERROR(COUNTIF(INDIRECT("UNITS_"&amp;SUBSTITUTE(LEFT($E1774,FIND(" ",$E1774&amp;" ")-1),".","_")),$F1774)=0,TRUE())),AND($B1774&lt;&gt;"",OR(ISNUMBER(SEARCH("outro",LOWER($B1774))),ISNUMBER(SEARCH("divers",LOWER($B1774))),ISNUMBER(SEARCH("etc",LOWER($B1774))))),OR(AND(ISNUMBER(SEARCH("comunic",LOWER($B1774))),LEFT($E1774,3)&lt;&gt;"4.4"),AND(ISNUMBER(SEARCH("monitor",LOWER($B1774))),NOT(OR(LEFT($E1774,3)="1.5",LEFT($E1774,3)="2.5")))),AND($B1774&lt;&gt;"",OR(LEFT($C1774,1)="1",LEFT($C1774,1)="2"),$D1774=""),AND($D1774&lt;&gt;"",NOT(OR(LEFT($C1774,1)="1",LEFT($C1774,1)="2"))),AND($D1774&lt;&gt;"",COUNTIF(' PROJETO'!$B$14:$B$16,$D1774)=0),IF($D1774="",FALSE(),IF(COUNTIF(' PROJETO'!$B$14:$B$16,$D1774)=0,FALSE(),IFERROR(INDEX(' PROJETO'!$C$14:$C$16,MATCH($D1774,' PROJETO'!$B$14:$B$16,0))&lt;&gt;"Sim",FALSE()))))</f>
        <v>0</v>
      </c>
      <c r="AG1774" s="21" t="b">
        <f>AND($AC1774,$Y1774&gt;'CONFG.  LISTAS'!$F$4,$Z1774="",$AA1774="")</f>
        <v>0</v>
      </c>
      <c r="AH1774" s="21" t="str">
        <f t="shared" si="363"/>
        <v/>
      </c>
      <c r="AI1774" s="43" t="str">
        <f ca="1">IF(NOT($AC1774),"",IF(OR($B1774="",$C1774="",$E1774="",$F1774=""),"Preencha descrição, categoria, tipo e unidade.",IF(AND($B1774&lt;&gt;"",OR(LEFT($C1774,1)="1",LEFT($C1774,1)="2"),$D1774=""),"Informe a prática de restauração para itens diretos.",IF(AND($D1774&lt;&gt;"",NOT(OR(LEFT($C1774,1)="1",LEFT($C1774,1)="2"))),"Custos indiretos não devem pertencer a uma prática específica.",IF(AND($D1774&lt;&gt;"",COUNTIF(' PROJETO'!$B$14:$B$16,$D1774)=0),"Prática de restauração inválida ou não cadastrada.",IF(IF($D1774="",FALSE(),IF(COUNTIF(' PROJETO'!$B$14:$B$16,$D1774)=0,FALSE(),IFERROR(INDEX(' PROJETO'!$C$14:$C$16,MATCH($D1774,' PROJETO'!$B$14:$B$16,0))&lt;&gt;"Sim",FALSE()))),"A prática informada no item não foi selecionada na aba Projeto.",IF(AND(MAX($I1774,$L1774,$O1774,$R1774,$U1774,$X1774)&gt;'CONFG.  LISTAS'!$F$4,NOT(OR($Z1774&lt;&gt;"",$AA1774&lt;&gt;""))),"Memorial de cálculo ou anexo obrigatório não informado para item acima do limite.",IF(OR(AND($G1774&lt;&gt;"",$H1774&lt;&gt;"",OR($G1774&lt;=0,$H1774&lt;=0)),AND($J1774&lt;&gt;"",$K1774&lt;&gt;"",OR($J1774&lt;=0,$K1774&lt;=0)),AND($M1774&lt;&gt;"",$N1774&lt;&gt;"",OR($M1774&lt;=0,$N1774&lt;=0)),AND($P1774&lt;&gt;"",$Q1774&lt;&gt;"",OR($P1774&lt;=0,$Q1774&lt;=0)),AND($S1774&lt;&gt;"",$T1774&lt;&gt;"",OR($S1774&lt;=0,$T1774&lt;=0)),AND($V1774&lt;&gt;"",$W1774&lt;&gt;"",OR($V1774&lt;=0,$W1774&lt;=0))),"Revise os valores informados: valor unitário e quantidade devem ser maiores que zero.",IF(OR(AND($G1774="",$H1774&lt;&gt;""),AND($G1774&lt;&gt;"",$H1774=""),AND($J1774="",$K1774&lt;&gt;""),AND($J1774&lt;&gt;"",$K1774=""),AND($M1774="",$N1774&lt;&gt;""),AND($M1774&lt;&gt;"",$N1774=""),AND($P1774="",$Q1774&lt;&gt;""),AND($P1774&lt;&gt;"",$Q1774=""),AND($S1774="",$T1774&lt;&gt;""),AND($S1774&lt;&gt;"",$T1774=""),AND($V1774="",$W1774&lt;&gt;""),AND($V1774&lt;&gt;"",$W1774="")),"Há ano preenchido parcialmente: "&amp;TRIM(IF(AND($G1774="",$H1774&lt;&gt;""),"Ano 1 (falta valor unitário); ","")&amp;IF(AND($G1774&lt;&gt;"",$H1774=""),"Ano 1 (falta quantidade); ","")&amp;IF(AND($J1774="",$K1774&lt;&gt;""),"Ano 2 (falta valor unitário); ","")&amp;IF(AND($J1774&lt;&gt;"",$K1774=""),"Ano 2 (falta quantidade); ","")&amp;IF(AND($M1774="",$N1774&lt;&gt;""),"Ano 3 (falta valor unitário); ","")&amp;IF(AND($M1774&lt;&gt;"",$N1774=""),"Ano 3 (falta quantidade); ","")&amp;IF(AND($P1774="",$Q1774&lt;&gt;""),"Ano 4 (falta valor unitário); ","")&amp;IF(AND($P1774&lt;&gt;"",$Q1774=""),"Ano 4 (falta quantidade); ","")&amp;IF(AND($S1774="",$T1774&lt;&gt;""),"Ano 5 (falta valor unitário); ","")&amp;IF(AND($S1774&lt;&gt;"",$T1774=""),"Ano 5 (falta quantidade); ","")&amp;IF(AND($V1774="",$W1774&lt;&gt;""),"Ano 6 (falta valor unitário); ","")&amp;IF(AND($V1774&lt;&gt;"",$W1774=""),"Ano 6 (falta quantidade); ","")), IF(NOT(OR(AND($G1774&lt;&gt;"",$H1774&lt;&gt;""),AND($J1774&lt;&gt;"",$K1774&lt;&gt;""),AND($M1774&lt;&gt;"",$N1774&lt;&gt;""),AND($P1774&lt;&gt;"",$Q1774&lt;&gt;""),AND($S1774&lt;&gt;"",$T1774&lt;&gt;""),AND($V1774&lt;&gt;"",$W1774&lt;&gt;""))),"Informe pelo menos um ano completo com valor unitário e quantidade.",IF(AND($C1774&lt;&gt;"",$E1774&lt;&gt;"",LEFT(TRIM($C1774),1)&lt;&gt;LEFT(TRIM($E1774),1)),"Categoria e tipo estão incompatíveis.",IF(IF(OR($E1774="",$F1774=""),FALSE(),IFERROR(COUNTIF(INDIRECT("UNITS_"&amp;SUBSTITUTE(LEFT($E1774,FIND(" ",$E1774&amp;" ")-1),".","_")),$F1774)=0,TRUE())),"Unidade incompatível com o tipo selecionado.",IF(OR(AND(ISNUMBER(SEARCH("comunic",LOWER($B1774))),LEFT($E1774,3)&lt;&gt;"4.4"),AND(ISNUMBER(SEARCH("monitor",LOWER($B1774))),NOT(OR(LEFT($E1774,3)="1.5",LEFT($E1774,3)="2.5")))),"Revise a classificação do item conforme as regras de preenchimento.",IF(AND($B1774&lt;&gt;"",OR(ISNUMBER(SEARCH("outro",LOWER($B1774))),ISNUMBER(SEARCH("divers",LOWER($B1774))),ISNUMBER(SEARCH("kit",LOWER($B1774))),ISNUMBER(SEARCH("ferrament",LOWER($B1774))),ISNUMBER(SEARCH("epi",LOWER($B1774)))),NOT(OR($Z1774&lt;&gt;"",$AA1774&lt;&gt;""))),"Descrição muito genérica: detalhe melhor o item e registre o racional no memorial ou em anexo.",IF(AND($Y1774=0,$B1774&lt;&gt;"",OR($G1774&lt;&gt;"",$H1774&lt;&gt;"",$J1774&lt;&gt;"",$K1774&lt;&gt;"",$M1774&lt;&gt;"",$N1774&lt;&gt;"",$P1774&lt;&gt;"",$Q1774&lt;&gt;"",$S1774&lt;&gt;"",$T1774&lt;&gt;"",$V1774&lt;&gt;"",$W1774&lt;&gt;"")),"O item possui dados lançados, mas o total está zerado. Revise os valores informados.","")))))))))))))))</f>
        <v/>
      </c>
    </row>
    <row r="1775" spans="1:35" ht="14.25" customHeight="1" x14ac:dyDescent="0.25">
      <c r="A1775" s="57" t="str">
        <f t="shared" si="351"/>
        <v/>
      </c>
      <c r="B1775" s="61"/>
      <c r="C1775" s="61"/>
      <c r="D1775" s="58"/>
      <c r="E1775" s="61"/>
      <c r="F1775" s="61"/>
      <c r="G1775" s="272"/>
      <c r="H1775" s="62"/>
      <c r="I1775" s="273">
        <f t="shared" si="352"/>
        <v>0</v>
      </c>
      <c r="J1775" s="272"/>
      <c r="K1775" s="62"/>
      <c r="L1775" s="270">
        <f t="shared" si="353"/>
        <v>0</v>
      </c>
      <c r="M1775" s="272"/>
      <c r="N1775" s="62"/>
      <c r="O1775" s="270">
        <f t="shared" si="354"/>
        <v>0</v>
      </c>
      <c r="P1775" s="272"/>
      <c r="Q1775" s="62"/>
      <c r="R1775" s="271">
        <f t="shared" si="355"/>
        <v>0</v>
      </c>
      <c r="S1775" s="272"/>
      <c r="T1775" s="62"/>
      <c r="U1775" s="270">
        <f t="shared" si="356"/>
        <v>0</v>
      </c>
      <c r="V1775" s="272"/>
      <c r="W1775" s="62"/>
      <c r="X1775" s="270">
        <f t="shared" si="357"/>
        <v>0</v>
      </c>
      <c r="Y1775" s="270">
        <f t="shared" si="358"/>
        <v>0</v>
      </c>
      <c r="Z1775" s="61"/>
      <c r="AA1775" s="61"/>
      <c r="AB1775" s="60" t="str">
        <f t="shared" si="359"/>
        <v/>
      </c>
      <c r="AC1775" s="21" t="b">
        <f t="shared" si="360"/>
        <v>0</v>
      </c>
      <c r="AD1775" s="21" t="b">
        <f t="shared" si="361"/>
        <v>0</v>
      </c>
      <c r="AE1775" s="21" t="b">
        <f t="shared" si="362"/>
        <v>0</v>
      </c>
      <c r="AF1775" s="21" t="b">
        <f ca="1">OR(AND($AC1775,NOT($AD1775)),AND($AC1775,OR(AND($G1775="",$H1775&lt;&gt;""),AND($G1775&lt;&gt;"",$H1775=""),AND($J1775="",$K1775&lt;&gt;""),AND($J1775&lt;&gt;"",$K1775=""),AND($M1775="",$N1775&lt;&gt;""),AND($M1775&lt;&gt;"",$N1775=""),AND($P1775="",$Q1775&lt;&gt;""),AND($P1775&lt;&gt;"",$Q1775=""),AND($S1775="",$T1775&lt;&gt;""),AND($S1775&lt;&gt;"",$T1775=""),AND($V1775="",$W1775&lt;&gt;""),AND($V1775&lt;&gt;"",$W1775=""))),AND($C1775&lt;&gt;"",$E1775&lt;&gt;"",LEFT(TRIM($C1775),1)&lt;&gt;LEFT(TRIM($E1775),1)),IF(OR($E1775="",$F1775=""),FALSE(),IFERROR(COUNTIF(INDIRECT("UNITS_"&amp;SUBSTITUTE(LEFT($E1775,FIND(" ",$E1775&amp;" ")-1),".","_")),$F1775)=0,TRUE())),AND($B1775&lt;&gt;"",OR(ISNUMBER(SEARCH("outro",LOWER($B1775))),ISNUMBER(SEARCH("divers",LOWER($B1775))),ISNUMBER(SEARCH("etc",LOWER($B1775))))),OR(AND(ISNUMBER(SEARCH("comunic",LOWER($B1775))),LEFT($E1775,3)&lt;&gt;"4.4"),AND(ISNUMBER(SEARCH("monitor",LOWER($B1775))),NOT(OR(LEFT($E1775,3)="1.5",LEFT($E1775,3)="2.5")))),AND($B1775&lt;&gt;"",OR(LEFT($C1775,1)="1",LEFT($C1775,1)="2"),$D1775=""),AND($D1775&lt;&gt;"",NOT(OR(LEFT($C1775,1)="1",LEFT($C1775,1)="2"))),AND($D1775&lt;&gt;"",COUNTIF(' PROJETO'!$B$14:$B$16,$D1775)=0),IF($D1775="",FALSE(),IF(COUNTIF(' PROJETO'!$B$14:$B$16,$D1775)=0,FALSE(),IFERROR(INDEX(' PROJETO'!$C$14:$C$16,MATCH($D1775,' PROJETO'!$B$14:$B$16,0))&lt;&gt;"Sim",FALSE()))))</f>
        <v>0</v>
      </c>
      <c r="AG1775" s="21" t="b">
        <f>AND($AC1775,$Y1775&gt;'CONFG.  LISTAS'!$F$4,$Z1775="",$AA1775="")</f>
        <v>0</v>
      </c>
      <c r="AH1775" s="21" t="str">
        <f t="shared" si="363"/>
        <v/>
      </c>
      <c r="AI1775" s="43" t="str">
        <f ca="1">IF(NOT($AC1775),"",IF(OR($B1775="",$C1775="",$E1775="",$F1775=""),"Preencha descrição, categoria, tipo e unidade.",IF(AND($B1775&lt;&gt;"",OR(LEFT($C1775,1)="1",LEFT($C1775,1)="2"),$D1775=""),"Informe a prática de restauração para itens diretos.",IF(AND($D1775&lt;&gt;"",NOT(OR(LEFT($C1775,1)="1",LEFT($C1775,1)="2"))),"Custos indiretos não devem pertencer a uma prática específica.",IF(AND($D1775&lt;&gt;"",COUNTIF(' PROJETO'!$B$14:$B$16,$D1775)=0),"Prática de restauração inválida ou não cadastrada.",IF(IF($D1775="",FALSE(),IF(COUNTIF(' PROJETO'!$B$14:$B$16,$D1775)=0,FALSE(),IFERROR(INDEX(' PROJETO'!$C$14:$C$16,MATCH($D1775,' PROJETO'!$B$14:$B$16,0))&lt;&gt;"Sim",FALSE()))),"A prática informada no item não foi selecionada na aba Projeto.",IF(AND(MAX($I1775,$L1775,$O1775,$R1775,$U1775,$X1775)&gt;'CONFG.  LISTAS'!$F$4,NOT(OR($Z1775&lt;&gt;"",$AA1775&lt;&gt;""))),"Memorial de cálculo ou anexo obrigatório não informado para item acima do limite.",IF(OR(AND($G1775&lt;&gt;"",$H1775&lt;&gt;"",OR($G1775&lt;=0,$H1775&lt;=0)),AND($J1775&lt;&gt;"",$K1775&lt;&gt;"",OR($J1775&lt;=0,$K1775&lt;=0)),AND($M1775&lt;&gt;"",$N1775&lt;&gt;"",OR($M1775&lt;=0,$N1775&lt;=0)),AND($P1775&lt;&gt;"",$Q1775&lt;&gt;"",OR($P1775&lt;=0,$Q1775&lt;=0)),AND($S1775&lt;&gt;"",$T1775&lt;&gt;"",OR($S1775&lt;=0,$T1775&lt;=0)),AND($V1775&lt;&gt;"",$W1775&lt;&gt;"",OR($V1775&lt;=0,$W1775&lt;=0))),"Revise os valores informados: valor unitário e quantidade devem ser maiores que zero.",IF(OR(AND($G1775="",$H1775&lt;&gt;""),AND($G1775&lt;&gt;"",$H1775=""),AND($J1775="",$K1775&lt;&gt;""),AND($J1775&lt;&gt;"",$K1775=""),AND($M1775="",$N1775&lt;&gt;""),AND($M1775&lt;&gt;"",$N1775=""),AND($P1775="",$Q1775&lt;&gt;""),AND($P1775&lt;&gt;"",$Q1775=""),AND($S1775="",$T1775&lt;&gt;""),AND($S1775&lt;&gt;"",$T1775=""),AND($V1775="",$W1775&lt;&gt;""),AND($V1775&lt;&gt;"",$W1775="")),"Há ano preenchido parcialmente: "&amp;TRIM(IF(AND($G1775="",$H1775&lt;&gt;""),"Ano 1 (falta valor unitário); ","")&amp;IF(AND($G1775&lt;&gt;"",$H1775=""),"Ano 1 (falta quantidade); ","")&amp;IF(AND($J1775="",$K1775&lt;&gt;""),"Ano 2 (falta valor unitário); ","")&amp;IF(AND($J1775&lt;&gt;"",$K1775=""),"Ano 2 (falta quantidade); ","")&amp;IF(AND($M1775="",$N1775&lt;&gt;""),"Ano 3 (falta valor unitário); ","")&amp;IF(AND($M1775&lt;&gt;"",$N1775=""),"Ano 3 (falta quantidade); ","")&amp;IF(AND($P1775="",$Q1775&lt;&gt;""),"Ano 4 (falta valor unitário); ","")&amp;IF(AND($P1775&lt;&gt;"",$Q1775=""),"Ano 4 (falta quantidade); ","")&amp;IF(AND($S1775="",$T1775&lt;&gt;""),"Ano 5 (falta valor unitário); ","")&amp;IF(AND($S1775&lt;&gt;"",$T1775=""),"Ano 5 (falta quantidade); ","")&amp;IF(AND($V1775="",$W1775&lt;&gt;""),"Ano 6 (falta valor unitário); ","")&amp;IF(AND($V1775&lt;&gt;"",$W1775=""),"Ano 6 (falta quantidade); ","")), IF(NOT(OR(AND($G1775&lt;&gt;"",$H1775&lt;&gt;""),AND($J1775&lt;&gt;"",$K1775&lt;&gt;""),AND($M1775&lt;&gt;"",$N1775&lt;&gt;""),AND($P1775&lt;&gt;"",$Q1775&lt;&gt;""),AND($S1775&lt;&gt;"",$T1775&lt;&gt;""),AND($V1775&lt;&gt;"",$W1775&lt;&gt;""))),"Informe pelo menos um ano completo com valor unitário e quantidade.",IF(AND($C1775&lt;&gt;"",$E1775&lt;&gt;"",LEFT(TRIM($C1775),1)&lt;&gt;LEFT(TRIM($E1775),1)),"Categoria e tipo estão incompatíveis.",IF(IF(OR($E1775="",$F1775=""),FALSE(),IFERROR(COUNTIF(INDIRECT("UNITS_"&amp;SUBSTITUTE(LEFT($E1775,FIND(" ",$E1775&amp;" ")-1),".","_")),$F1775)=0,TRUE())),"Unidade incompatível com o tipo selecionado.",IF(OR(AND(ISNUMBER(SEARCH("comunic",LOWER($B1775))),LEFT($E1775,3)&lt;&gt;"4.4"),AND(ISNUMBER(SEARCH("monitor",LOWER($B1775))),NOT(OR(LEFT($E1775,3)="1.5",LEFT($E1775,3)="2.5")))),"Revise a classificação do item conforme as regras de preenchimento.",IF(AND($B1775&lt;&gt;"",OR(ISNUMBER(SEARCH("outro",LOWER($B1775))),ISNUMBER(SEARCH("divers",LOWER($B1775))),ISNUMBER(SEARCH("kit",LOWER($B1775))),ISNUMBER(SEARCH("ferrament",LOWER($B1775))),ISNUMBER(SEARCH("epi",LOWER($B1775)))),NOT(OR($Z1775&lt;&gt;"",$AA1775&lt;&gt;""))),"Descrição muito genérica: detalhe melhor o item e registre o racional no memorial ou em anexo.",IF(AND($Y1775=0,$B1775&lt;&gt;"",OR($G1775&lt;&gt;"",$H1775&lt;&gt;"",$J1775&lt;&gt;"",$K1775&lt;&gt;"",$M1775&lt;&gt;"",$N1775&lt;&gt;"",$P1775&lt;&gt;"",$Q1775&lt;&gt;"",$S1775&lt;&gt;"",$T1775&lt;&gt;"",$V1775&lt;&gt;"",$W1775&lt;&gt;"")),"O item possui dados lançados, mas o total está zerado. Revise os valores informados.","")))))))))))))))</f>
        <v/>
      </c>
    </row>
    <row r="1776" spans="1:35" ht="14.25" customHeight="1" x14ac:dyDescent="0.25">
      <c r="A1776" s="57" t="str">
        <f t="shared" si="351"/>
        <v/>
      </c>
      <c r="B1776" s="58"/>
      <c r="C1776" s="58"/>
      <c r="D1776" s="58"/>
      <c r="E1776" s="58"/>
      <c r="F1776" s="58"/>
      <c r="G1776" s="269"/>
      <c r="H1776" s="59"/>
      <c r="I1776" s="273">
        <f t="shared" si="352"/>
        <v>0</v>
      </c>
      <c r="J1776" s="269"/>
      <c r="K1776" s="59"/>
      <c r="L1776" s="270">
        <f t="shared" si="353"/>
        <v>0</v>
      </c>
      <c r="M1776" s="269"/>
      <c r="N1776" s="59"/>
      <c r="O1776" s="270">
        <f t="shared" si="354"/>
        <v>0</v>
      </c>
      <c r="P1776" s="269"/>
      <c r="Q1776" s="59"/>
      <c r="R1776" s="271">
        <f t="shared" si="355"/>
        <v>0</v>
      </c>
      <c r="S1776" s="269"/>
      <c r="T1776" s="59"/>
      <c r="U1776" s="270">
        <f t="shared" si="356"/>
        <v>0</v>
      </c>
      <c r="V1776" s="269"/>
      <c r="W1776" s="59"/>
      <c r="X1776" s="270">
        <f t="shared" si="357"/>
        <v>0</v>
      </c>
      <c r="Y1776" s="270">
        <f t="shared" si="358"/>
        <v>0</v>
      </c>
      <c r="Z1776" s="58"/>
      <c r="AA1776" s="58"/>
      <c r="AB1776" s="60" t="str">
        <f t="shared" si="359"/>
        <v/>
      </c>
      <c r="AC1776" s="21" t="b">
        <f t="shared" si="360"/>
        <v>0</v>
      </c>
      <c r="AD1776" s="21" t="b">
        <f t="shared" si="361"/>
        <v>0</v>
      </c>
      <c r="AE1776" s="21" t="b">
        <f t="shared" si="362"/>
        <v>0</v>
      </c>
      <c r="AF1776" s="21" t="b">
        <f ca="1">OR(AND($AC1776,NOT($AD1776)),AND($AC1776,OR(AND($G1776="",$H1776&lt;&gt;""),AND($G1776&lt;&gt;"",$H1776=""),AND($J1776="",$K1776&lt;&gt;""),AND($J1776&lt;&gt;"",$K1776=""),AND($M1776="",$N1776&lt;&gt;""),AND($M1776&lt;&gt;"",$N1776=""),AND($P1776="",$Q1776&lt;&gt;""),AND($P1776&lt;&gt;"",$Q1776=""),AND($S1776="",$T1776&lt;&gt;""),AND($S1776&lt;&gt;"",$T1776=""),AND($V1776="",$W1776&lt;&gt;""),AND($V1776&lt;&gt;"",$W1776=""))),AND($C1776&lt;&gt;"",$E1776&lt;&gt;"",LEFT(TRIM($C1776),1)&lt;&gt;LEFT(TRIM($E1776),1)),IF(OR($E1776="",$F1776=""),FALSE(),IFERROR(COUNTIF(INDIRECT("UNITS_"&amp;SUBSTITUTE(LEFT($E1776,FIND(" ",$E1776&amp;" ")-1),".","_")),$F1776)=0,TRUE())),AND($B1776&lt;&gt;"",OR(ISNUMBER(SEARCH("outro",LOWER($B1776))),ISNUMBER(SEARCH("divers",LOWER($B1776))),ISNUMBER(SEARCH("etc",LOWER($B1776))))),OR(AND(ISNUMBER(SEARCH("comunic",LOWER($B1776))),LEFT($E1776,3)&lt;&gt;"4.4"),AND(ISNUMBER(SEARCH("monitor",LOWER($B1776))),NOT(OR(LEFT($E1776,3)="1.5",LEFT($E1776,3)="2.5")))),AND($B1776&lt;&gt;"",OR(LEFT($C1776,1)="1",LEFT($C1776,1)="2"),$D1776=""),AND($D1776&lt;&gt;"",NOT(OR(LEFT($C1776,1)="1",LEFT($C1776,1)="2"))),AND($D1776&lt;&gt;"",COUNTIF(' PROJETO'!$B$14:$B$16,$D1776)=0),IF($D1776="",FALSE(),IF(COUNTIF(' PROJETO'!$B$14:$B$16,$D1776)=0,FALSE(),IFERROR(INDEX(' PROJETO'!$C$14:$C$16,MATCH($D1776,' PROJETO'!$B$14:$B$16,0))&lt;&gt;"Sim",FALSE()))))</f>
        <v>0</v>
      </c>
      <c r="AG1776" s="21" t="b">
        <f>AND($AC1776,$Y1776&gt;'CONFG.  LISTAS'!$F$4,$Z1776="",$AA1776="")</f>
        <v>0</v>
      </c>
      <c r="AH1776" s="21" t="str">
        <f t="shared" si="363"/>
        <v/>
      </c>
      <c r="AI1776" s="43" t="str">
        <f ca="1">IF(NOT($AC1776),"",IF(OR($B1776="",$C1776="",$E1776="",$F1776=""),"Preencha descrição, categoria, tipo e unidade.",IF(AND($B1776&lt;&gt;"",OR(LEFT($C1776,1)="1",LEFT($C1776,1)="2"),$D1776=""),"Informe a prática de restauração para itens diretos.",IF(AND($D1776&lt;&gt;"",NOT(OR(LEFT($C1776,1)="1",LEFT($C1776,1)="2"))),"Custos indiretos não devem pertencer a uma prática específica.",IF(AND($D1776&lt;&gt;"",COUNTIF(' PROJETO'!$B$14:$B$16,$D1776)=0),"Prática de restauração inválida ou não cadastrada.",IF(IF($D1776="",FALSE(),IF(COUNTIF(' PROJETO'!$B$14:$B$16,$D1776)=0,FALSE(),IFERROR(INDEX(' PROJETO'!$C$14:$C$16,MATCH($D1776,' PROJETO'!$B$14:$B$16,0))&lt;&gt;"Sim",FALSE()))),"A prática informada no item não foi selecionada na aba Projeto.",IF(AND(MAX($I1776,$L1776,$O1776,$R1776,$U1776,$X1776)&gt;'CONFG.  LISTAS'!$F$4,NOT(OR($Z1776&lt;&gt;"",$AA1776&lt;&gt;""))),"Memorial de cálculo ou anexo obrigatório não informado para item acima do limite.",IF(OR(AND($G1776&lt;&gt;"",$H1776&lt;&gt;"",OR($G1776&lt;=0,$H1776&lt;=0)),AND($J1776&lt;&gt;"",$K1776&lt;&gt;"",OR($J1776&lt;=0,$K1776&lt;=0)),AND($M1776&lt;&gt;"",$N1776&lt;&gt;"",OR($M1776&lt;=0,$N1776&lt;=0)),AND($P1776&lt;&gt;"",$Q1776&lt;&gt;"",OR($P1776&lt;=0,$Q1776&lt;=0)),AND($S1776&lt;&gt;"",$T1776&lt;&gt;"",OR($S1776&lt;=0,$T1776&lt;=0)),AND($V1776&lt;&gt;"",$W1776&lt;&gt;"",OR($V1776&lt;=0,$W1776&lt;=0))),"Revise os valores informados: valor unitário e quantidade devem ser maiores que zero.",IF(OR(AND($G1776="",$H1776&lt;&gt;""),AND($G1776&lt;&gt;"",$H1776=""),AND($J1776="",$K1776&lt;&gt;""),AND($J1776&lt;&gt;"",$K1776=""),AND($M1776="",$N1776&lt;&gt;""),AND($M1776&lt;&gt;"",$N1776=""),AND($P1776="",$Q1776&lt;&gt;""),AND($P1776&lt;&gt;"",$Q1776=""),AND($S1776="",$T1776&lt;&gt;""),AND($S1776&lt;&gt;"",$T1776=""),AND($V1776="",$W1776&lt;&gt;""),AND($V1776&lt;&gt;"",$W1776="")),"Há ano preenchido parcialmente: "&amp;TRIM(IF(AND($G1776="",$H1776&lt;&gt;""),"Ano 1 (falta valor unitário); ","")&amp;IF(AND($G1776&lt;&gt;"",$H1776=""),"Ano 1 (falta quantidade); ","")&amp;IF(AND($J1776="",$K1776&lt;&gt;""),"Ano 2 (falta valor unitário); ","")&amp;IF(AND($J1776&lt;&gt;"",$K1776=""),"Ano 2 (falta quantidade); ","")&amp;IF(AND($M1776="",$N1776&lt;&gt;""),"Ano 3 (falta valor unitário); ","")&amp;IF(AND($M1776&lt;&gt;"",$N1776=""),"Ano 3 (falta quantidade); ","")&amp;IF(AND($P1776="",$Q1776&lt;&gt;""),"Ano 4 (falta valor unitário); ","")&amp;IF(AND($P1776&lt;&gt;"",$Q1776=""),"Ano 4 (falta quantidade); ","")&amp;IF(AND($S1776="",$T1776&lt;&gt;""),"Ano 5 (falta valor unitário); ","")&amp;IF(AND($S1776&lt;&gt;"",$T1776=""),"Ano 5 (falta quantidade); ","")&amp;IF(AND($V1776="",$W1776&lt;&gt;""),"Ano 6 (falta valor unitário); ","")&amp;IF(AND($V1776&lt;&gt;"",$W1776=""),"Ano 6 (falta quantidade); ","")), IF(NOT(OR(AND($G1776&lt;&gt;"",$H1776&lt;&gt;""),AND($J1776&lt;&gt;"",$K1776&lt;&gt;""),AND($M1776&lt;&gt;"",$N1776&lt;&gt;""),AND($P1776&lt;&gt;"",$Q1776&lt;&gt;""),AND($S1776&lt;&gt;"",$T1776&lt;&gt;""),AND($V1776&lt;&gt;"",$W1776&lt;&gt;""))),"Informe pelo menos um ano completo com valor unitário e quantidade.",IF(AND($C1776&lt;&gt;"",$E1776&lt;&gt;"",LEFT(TRIM($C1776),1)&lt;&gt;LEFT(TRIM($E1776),1)),"Categoria e tipo estão incompatíveis.",IF(IF(OR($E1776="",$F1776=""),FALSE(),IFERROR(COUNTIF(INDIRECT("UNITS_"&amp;SUBSTITUTE(LEFT($E1776,FIND(" ",$E1776&amp;" ")-1),".","_")),$F1776)=0,TRUE())),"Unidade incompatível com o tipo selecionado.",IF(OR(AND(ISNUMBER(SEARCH("comunic",LOWER($B1776))),LEFT($E1776,3)&lt;&gt;"4.4"),AND(ISNUMBER(SEARCH("monitor",LOWER($B1776))),NOT(OR(LEFT($E1776,3)="1.5",LEFT($E1776,3)="2.5")))),"Revise a classificação do item conforme as regras de preenchimento.",IF(AND($B1776&lt;&gt;"",OR(ISNUMBER(SEARCH("outro",LOWER($B1776))),ISNUMBER(SEARCH("divers",LOWER($B1776))),ISNUMBER(SEARCH("kit",LOWER($B1776))),ISNUMBER(SEARCH("ferrament",LOWER($B1776))),ISNUMBER(SEARCH("epi",LOWER($B1776)))),NOT(OR($Z1776&lt;&gt;"",$AA1776&lt;&gt;""))),"Descrição muito genérica: detalhe melhor o item e registre o racional no memorial ou em anexo.",IF(AND($Y1776=0,$B1776&lt;&gt;"",OR($G1776&lt;&gt;"",$H1776&lt;&gt;"",$J1776&lt;&gt;"",$K1776&lt;&gt;"",$M1776&lt;&gt;"",$N1776&lt;&gt;"",$P1776&lt;&gt;"",$Q1776&lt;&gt;"",$S1776&lt;&gt;"",$T1776&lt;&gt;"",$V1776&lt;&gt;"",$W1776&lt;&gt;"")),"O item possui dados lançados, mas o total está zerado. Revise os valores informados.","")))))))))))))))</f>
        <v/>
      </c>
    </row>
    <row r="1777" spans="1:35" ht="14.25" customHeight="1" x14ac:dyDescent="0.25">
      <c r="A1777" s="57" t="str">
        <f t="shared" si="351"/>
        <v/>
      </c>
      <c r="B1777" s="61"/>
      <c r="C1777" s="61"/>
      <c r="D1777" s="58"/>
      <c r="E1777" s="61"/>
      <c r="F1777" s="61"/>
      <c r="G1777" s="272"/>
      <c r="H1777" s="62"/>
      <c r="I1777" s="273">
        <f t="shared" si="352"/>
        <v>0</v>
      </c>
      <c r="J1777" s="272"/>
      <c r="K1777" s="62"/>
      <c r="L1777" s="270">
        <f t="shared" si="353"/>
        <v>0</v>
      </c>
      <c r="M1777" s="272"/>
      <c r="N1777" s="62"/>
      <c r="O1777" s="270">
        <f t="shared" si="354"/>
        <v>0</v>
      </c>
      <c r="P1777" s="272"/>
      <c r="Q1777" s="62"/>
      <c r="R1777" s="271">
        <f t="shared" si="355"/>
        <v>0</v>
      </c>
      <c r="S1777" s="272"/>
      <c r="T1777" s="62"/>
      <c r="U1777" s="270">
        <f t="shared" si="356"/>
        <v>0</v>
      </c>
      <c r="V1777" s="272"/>
      <c r="W1777" s="62"/>
      <c r="X1777" s="270">
        <f t="shared" si="357"/>
        <v>0</v>
      </c>
      <c r="Y1777" s="270">
        <f t="shared" si="358"/>
        <v>0</v>
      </c>
      <c r="Z1777" s="61"/>
      <c r="AA1777" s="61"/>
      <c r="AB1777" s="60" t="str">
        <f t="shared" si="359"/>
        <v/>
      </c>
      <c r="AC1777" s="21" t="b">
        <f t="shared" si="360"/>
        <v>0</v>
      </c>
      <c r="AD1777" s="21" t="b">
        <f t="shared" si="361"/>
        <v>0</v>
      </c>
      <c r="AE1777" s="21" t="b">
        <f t="shared" si="362"/>
        <v>0</v>
      </c>
      <c r="AF1777" s="21" t="b">
        <f ca="1">OR(AND($AC1777,NOT($AD1777)),AND($AC1777,OR(AND($G1777="",$H1777&lt;&gt;""),AND($G1777&lt;&gt;"",$H1777=""),AND($J1777="",$K1777&lt;&gt;""),AND($J1777&lt;&gt;"",$K1777=""),AND($M1777="",$N1777&lt;&gt;""),AND($M1777&lt;&gt;"",$N1777=""),AND($P1777="",$Q1777&lt;&gt;""),AND($P1777&lt;&gt;"",$Q1777=""),AND($S1777="",$T1777&lt;&gt;""),AND($S1777&lt;&gt;"",$T1777=""),AND($V1777="",$W1777&lt;&gt;""),AND($V1777&lt;&gt;"",$W1777=""))),AND($C1777&lt;&gt;"",$E1777&lt;&gt;"",LEFT(TRIM($C1777),1)&lt;&gt;LEFT(TRIM($E1777),1)),IF(OR($E1777="",$F1777=""),FALSE(),IFERROR(COUNTIF(INDIRECT("UNITS_"&amp;SUBSTITUTE(LEFT($E1777,FIND(" ",$E1777&amp;" ")-1),".","_")),$F1777)=0,TRUE())),AND($B1777&lt;&gt;"",OR(ISNUMBER(SEARCH("outro",LOWER($B1777))),ISNUMBER(SEARCH("divers",LOWER($B1777))),ISNUMBER(SEARCH("etc",LOWER($B1777))))),OR(AND(ISNUMBER(SEARCH("comunic",LOWER($B1777))),LEFT($E1777,3)&lt;&gt;"4.4"),AND(ISNUMBER(SEARCH("monitor",LOWER($B1777))),NOT(OR(LEFT($E1777,3)="1.5",LEFT($E1777,3)="2.5")))),AND($B1777&lt;&gt;"",OR(LEFT($C1777,1)="1",LEFT($C1777,1)="2"),$D1777=""),AND($D1777&lt;&gt;"",NOT(OR(LEFT($C1777,1)="1",LEFT($C1777,1)="2"))),AND($D1777&lt;&gt;"",COUNTIF(' PROJETO'!$B$14:$B$16,$D1777)=0),IF($D1777="",FALSE(),IF(COUNTIF(' PROJETO'!$B$14:$B$16,$D1777)=0,FALSE(),IFERROR(INDEX(' PROJETO'!$C$14:$C$16,MATCH($D1777,' PROJETO'!$B$14:$B$16,0))&lt;&gt;"Sim",FALSE()))))</f>
        <v>0</v>
      </c>
      <c r="AG1777" s="21" t="b">
        <f>AND($AC1777,$Y1777&gt;'CONFG.  LISTAS'!$F$4,$Z1777="",$AA1777="")</f>
        <v>0</v>
      </c>
      <c r="AH1777" s="21" t="str">
        <f t="shared" si="363"/>
        <v/>
      </c>
      <c r="AI1777" s="43" t="str">
        <f ca="1">IF(NOT($AC1777),"",IF(OR($B1777="",$C1777="",$E1777="",$F1777=""),"Preencha descrição, categoria, tipo e unidade.",IF(AND($B1777&lt;&gt;"",OR(LEFT($C1777,1)="1",LEFT($C1777,1)="2"),$D1777=""),"Informe a prática de restauração para itens diretos.",IF(AND($D1777&lt;&gt;"",NOT(OR(LEFT($C1777,1)="1",LEFT($C1777,1)="2"))),"Custos indiretos não devem pertencer a uma prática específica.",IF(AND($D1777&lt;&gt;"",COUNTIF(' PROJETO'!$B$14:$B$16,$D1777)=0),"Prática de restauração inválida ou não cadastrada.",IF(IF($D1777="",FALSE(),IF(COUNTIF(' PROJETO'!$B$14:$B$16,$D1777)=0,FALSE(),IFERROR(INDEX(' PROJETO'!$C$14:$C$16,MATCH($D1777,' PROJETO'!$B$14:$B$16,0))&lt;&gt;"Sim",FALSE()))),"A prática informada no item não foi selecionada na aba Projeto.",IF(AND(MAX($I1777,$L1777,$O1777,$R1777,$U1777,$X1777)&gt;'CONFG.  LISTAS'!$F$4,NOT(OR($Z1777&lt;&gt;"",$AA1777&lt;&gt;""))),"Memorial de cálculo ou anexo obrigatório não informado para item acima do limite.",IF(OR(AND($G1777&lt;&gt;"",$H1777&lt;&gt;"",OR($G1777&lt;=0,$H1777&lt;=0)),AND($J1777&lt;&gt;"",$K1777&lt;&gt;"",OR($J1777&lt;=0,$K1777&lt;=0)),AND($M1777&lt;&gt;"",$N1777&lt;&gt;"",OR($M1777&lt;=0,$N1777&lt;=0)),AND($P1777&lt;&gt;"",$Q1777&lt;&gt;"",OR($P1777&lt;=0,$Q1777&lt;=0)),AND($S1777&lt;&gt;"",$T1777&lt;&gt;"",OR($S1777&lt;=0,$T1777&lt;=0)),AND($V1777&lt;&gt;"",$W1777&lt;&gt;"",OR($V1777&lt;=0,$W1777&lt;=0))),"Revise os valores informados: valor unitário e quantidade devem ser maiores que zero.",IF(OR(AND($G1777="",$H1777&lt;&gt;""),AND($G1777&lt;&gt;"",$H1777=""),AND($J1777="",$K1777&lt;&gt;""),AND($J1777&lt;&gt;"",$K1777=""),AND($M1777="",$N1777&lt;&gt;""),AND($M1777&lt;&gt;"",$N1777=""),AND($P1777="",$Q1777&lt;&gt;""),AND($P1777&lt;&gt;"",$Q1777=""),AND($S1777="",$T1777&lt;&gt;""),AND($S1777&lt;&gt;"",$T1777=""),AND($V1777="",$W1777&lt;&gt;""),AND($V1777&lt;&gt;"",$W1777="")),"Há ano preenchido parcialmente: "&amp;TRIM(IF(AND($G1777="",$H1777&lt;&gt;""),"Ano 1 (falta valor unitário); ","")&amp;IF(AND($G1777&lt;&gt;"",$H1777=""),"Ano 1 (falta quantidade); ","")&amp;IF(AND($J1777="",$K1777&lt;&gt;""),"Ano 2 (falta valor unitário); ","")&amp;IF(AND($J1777&lt;&gt;"",$K1777=""),"Ano 2 (falta quantidade); ","")&amp;IF(AND($M1777="",$N1777&lt;&gt;""),"Ano 3 (falta valor unitário); ","")&amp;IF(AND($M1777&lt;&gt;"",$N1777=""),"Ano 3 (falta quantidade); ","")&amp;IF(AND($P1777="",$Q1777&lt;&gt;""),"Ano 4 (falta valor unitário); ","")&amp;IF(AND($P1777&lt;&gt;"",$Q1777=""),"Ano 4 (falta quantidade); ","")&amp;IF(AND($S1777="",$T1777&lt;&gt;""),"Ano 5 (falta valor unitário); ","")&amp;IF(AND($S1777&lt;&gt;"",$T1777=""),"Ano 5 (falta quantidade); ","")&amp;IF(AND($V1777="",$W1777&lt;&gt;""),"Ano 6 (falta valor unitário); ","")&amp;IF(AND($V1777&lt;&gt;"",$W1777=""),"Ano 6 (falta quantidade); ","")), IF(NOT(OR(AND($G1777&lt;&gt;"",$H1777&lt;&gt;""),AND($J1777&lt;&gt;"",$K1777&lt;&gt;""),AND($M1777&lt;&gt;"",$N1777&lt;&gt;""),AND($P1777&lt;&gt;"",$Q1777&lt;&gt;""),AND($S1777&lt;&gt;"",$T1777&lt;&gt;""),AND($V1777&lt;&gt;"",$W1777&lt;&gt;""))),"Informe pelo menos um ano completo com valor unitário e quantidade.",IF(AND($C1777&lt;&gt;"",$E1777&lt;&gt;"",LEFT(TRIM($C1777),1)&lt;&gt;LEFT(TRIM($E1777),1)),"Categoria e tipo estão incompatíveis.",IF(IF(OR($E1777="",$F1777=""),FALSE(),IFERROR(COUNTIF(INDIRECT("UNITS_"&amp;SUBSTITUTE(LEFT($E1777,FIND(" ",$E1777&amp;" ")-1),".","_")),$F1777)=0,TRUE())),"Unidade incompatível com o tipo selecionado.",IF(OR(AND(ISNUMBER(SEARCH("comunic",LOWER($B1777))),LEFT($E1777,3)&lt;&gt;"4.4"),AND(ISNUMBER(SEARCH("monitor",LOWER($B1777))),NOT(OR(LEFT($E1777,3)="1.5",LEFT($E1777,3)="2.5")))),"Revise a classificação do item conforme as regras de preenchimento.",IF(AND($B1777&lt;&gt;"",OR(ISNUMBER(SEARCH("outro",LOWER($B1777))),ISNUMBER(SEARCH("divers",LOWER($B1777))),ISNUMBER(SEARCH("kit",LOWER($B1777))),ISNUMBER(SEARCH("ferrament",LOWER($B1777))),ISNUMBER(SEARCH("epi",LOWER($B1777)))),NOT(OR($Z1777&lt;&gt;"",$AA1777&lt;&gt;""))),"Descrição muito genérica: detalhe melhor o item e registre o racional no memorial ou em anexo.",IF(AND($Y1777=0,$B1777&lt;&gt;"",OR($G1777&lt;&gt;"",$H1777&lt;&gt;"",$J1777&lt;&gt;"",$K1777&lt;&gt;"",$M1777&lt;&gt;"",$N1777&lt;&gt;"",$P1777&lt;&gt;"",$Q1777&lt;&gt;"",$S1777&lt;&gt;"",$T1777&lt;&gt;"",$V1777&lt;&gt;"",$W1777&lt;&gt;"")),"O item possui dados lançados, mas o total está zerado. Revise os valores informados.","")))))))))))))))</f>
        <v/>
      </c>
    </row>
    <row r="1778" spans="1:35" ht="14.25" customHeight="1" x14ac:dyDescent="0.25">
      <c r="A1778" s="57" t="str">
        <f t="shared" si="351"/>
        <v/>
      </c>
      <c r="B1778" s="58"/>
      <c r="C1778" s="58"/>
      <c r="D1778" s="58"/>
      <c r="E1778" s="58"/>
      <c r="F1778" s="58"/>
      <c r="G1778" s="269"/>
      <c r="H1778" s="59"/>
      <c r="I1778" s="273">
        <f t="shared" si="352"/>
        <v>0</v>
      </c>
      <c r="J1778" s="269"/>
      <c r="K1778" s="59"/>
      <c r="L1778" s="270">
        <f t="shared" si="353"/>
        <v>0</v>
      </c>
      <c r="M1778" s="269"/>
      <c r="N1778" s="59"/>
      <c r="O1778" s="270">
        <f t="shared" si="354"/>
        <v>0</v>
      </c>
      <c r="P1778" s="269"/>
      <c r="Q1778" s="59"/>
      <c r="R1778" s="271">
        <f t="shared" si="355"/>
        <v>0</v>
      </c>
      <c r="S1778" s="269"/>
      <c r="T1778" s="59"/>
      <c r="U1778" s="270">
        <f t="shared" si="356"/>
        <v>0</v>
      </c>
      <c r="V1778" s="269"/>
      <c r="W1778" s="59"/>
      <c r="X1778" s="270">
        <f t="shared" si="357"/>
        <v>0</v>
      </c>
      <c r="Y1778" s="270">
        <f t="shared" si="358"/>
        <v>0</v>
      </c>
      <c r="Z1778" s="58"/>
      <c r="AA1778" s="58"/>
      <c r="AB1778" s="60" t="str">
        <f t="shared" si="359"/>
        <v/>
      </c>
      <c r="AC1778" s="21" t="b">
        <f t="shared" si="360"/>
        <v>0</v>
      </c>
      <c r="AD1778" s="21" t="b">
        <f t="shared" si="361"/>
        <v>0</v>
      </c>
      <c r="AE1778" s="21" t="b">
        <f t="shared" si="362"/>
        <v>0</v>
      </c>
      <c r="AF1778" s="21" t="b">
        <f ca="1">OR(AND($AC1778,NOT($AD1778)),AND($AC1778,OR(AND($G1778="",$H1778&lt;&gt;""),AND($G1778&lt;&gt;"",$H1778=""),AND($J1778="",$K1778&lt;&gt;""),AND($J1778&lt;&gt;"",$K1778=""),AND($M1778="",$N1778&lt;&gt;""),AND($M1778&lt;&gt;"",$N1778=""),AND($P1778="",$Q1778&lt;&gt;""),AND($P1778&lt;&gt;"",$Q1778=""),AND($S1778="",$T1778&lt;&gt;""),AND($S1778&lt;&gt;"",$T1778=""),AND($V1778="",$W1778&lt;&gt;""),AND($V1778&lt;&gt;"",$W1778=""))),AND($C1778&lt;&gt;"",$E1778&lt;&gt;"",LEFT(TRIM($C1778),1)&lt;&gt;LEFT(TRIM($E1778),1)),IF(OR($E1778="",$F1778=""),FALSE(),IFERROR(COUNTIF(INDIRECT("UNITS_"&amp;SUBSTITUTE(LEFT($E1778,FIND(" ",$E1778&amp;" ")-1),".","_")),$F1778)=0,TRUE())),AND($B1778&lt;&gt;"",OR(ISNUMBER(SEARCH("outro",LOWER($B1778))),ISNUMBER(SEARCH("divers",LOWER($B1778))),ISNUMBER(SEARCH("etc",LOWER($B1778))))),OR(AND(ISNUMBER(SEARCH("comunic",LOWER($B1778))),LEFT($E1778,3)&lt;&gt;"4.4"),AND(ISNUMBER(SEARCH("monitor",LOWER($B1778))),NOT(OR(LEFT($E1778,3)="1.5",LEFT($E1778,3)="2.5")))),AND($B1778&lt;&gt;"",OR(LEFT($C1778,1)="1",LEFT($C1778,1)="2"),$D1778=""),AND($D1778&lt;&gt;"",NOT(OR(LEFT($C1778,1)="1",LEFT($C1778,1)="2"))),AND($D1778&lt;&gt;"",COUNTIF(' PROJETO'!$B$14:$B$16,$D1778)=0),IF($D1778="",FALSE(),IF(COUNTIF(' PROJETO'!$B$14:$B$16,$D1778)=0,FALSE(),IFERROR(INDEX(' PROJETO'!$C$14:$C$16,MATCH($D1778,' PROJETO'!$B$14:$B$16,0))&lt;&gt;"Sim",FALSE()))))</f>
        <v>0</v>
      </c>
      <c r="AG1778" s="21" t="b">
        <f>AND($AC1778,$Y1778&gt;'CONFG.  LISTAS'!$F$4,$Z1778="",$AA1778="")</f>
        <v>0</v>
      </c>
      <c r="AH1778" s="21" t="str">
        <f t="shared" si="363"/>
        <v/>
      </c>
      <c r="AI1778" s="43" t="str">
        <f ca="1">IF(NOT($AC1778),"",IF(OR($B1778="",$C1778="",$E1778="",$F1778=""),"Preencha descrição, categoria, tipo e unidade.",IF(AND($B1778&lt;&gt;"",OR(LEFT($C1778,1)="1",LEFT($C1778,1)="2"),$D1778=""),"Informe a prática de restauração para itens diretos.",IF(AND($D1778&lt;&gt;"",NOT(OR(LEFT($C1778,1)="1",LEFT($C1778,1)="2"))),"Custos indiretos não devem pertencer a uma prática específica.",IF(AND($D1778&lt;&gt;"",COUNTIF(' PROJETO'!$B$14:$B$16,$D1778)=0),"Prática de restauração inválida ou não cadastrada.",IF(IF($D1778="",FALSE(),IF(COUNTIF(' PROJETO'!$B$14:$B$16,$D1778)=0,FALSE(),IFERROR(INDEX(' PROJETO'!$C$14:$C$16,MATCH($D1778,' PROJETO'!$B$14:$B$16,0))&lt;&gt;"Sim",FALSE()))),"A prática informada no item não foi selecionada na aba Projeto.",IF(AND(MAX($I1778,$L1778,$O1778,$R1778,$U1778,$X1778)&gt;'CONFG.  LISTAS'!$F$4,NOT(OR($Z1778&lt;&gt;"",$AA1778&lt;&gt;""))),"Memorial de cálculo ou anexo obrigatório não informado para item acima do limite.",IF(OR(AND($G1778&lt;&gt;"",$H1778&lt;&gt;"",OR($G1778&lt;=0,$H1778&lt;=0)),AND($J1778&lt;&gt;"",$K1778&lt;&gt;"",OR($J1778&lt;=0,$K1778&lt;=0)),AND($M1778&lt;&gt;"",$N1778&lt;&gt;"",OR($M1778&lt;=0,$N1778&lt;=0)),AND($P1778&lt;&gt;"",$Q1778&lt;&gt;"",OR($P1778&lt;=0,$Q1778&lt;=0)),AND($S1778&lt;&gt;"",$T1778&lt;&gt;"",OR($S1778&lt;=0,$T1778&lt;=0)),AND($V1778&lt;&gt;"",$W1778&lt;&gt;"",OR($V1778&lt;=0,$W1778&lt;=0))),"Revise os valores informados: valor unitário e quantidade devem ser maiores que zero.",IF(OR(AND($G1778="",$H1778&lt;&gt;""),AND($G1778&lt;&gt;"",$H1778=""),AND($J1778="",$K1778&lt;&gt;""),AND($J1778&lt;&gt;"",$K1778=""),AND($M1778="",$N1778&lt;&gt;""),AND($M1778&lt;&gt;"",$N1778=""),AND($P1778="",$Q1778&lt;&gt;""),AND($P1778&lt;&gt;"",$Q1778=""),AND($S1778="",$T1778&lt;&gt;""),AND($S1778&lt;&gt;"",$T1778=""),AND($V1778="",$W1778&lt;&gt;""),AND($V1778&lt;&gt;"",$W1778="")),"Há ano preenchido parcialmente: "&amp;TRIM(IF(AND($G1778="",$H1778&lt;&gt;""),"Ano 1 (falta valor unitário); ","")&amp;IF(AND($G1778&lt;&gt;"",$H1778=""),"Ano 1 (falta quantidade); ","")&amp;IF(AND($J1778="",$K1778&lt;&gt;""),"Ano 2 (falta valor unitário); ","")&amp;IF(AND($J1778&lt;&gt;"",$K1778=""),"Ano 2 (falta quantidade); ","")&amp;IF(AND($M1778="",$N1778&lt;&gt;""),"Ano 3 (falta valor unitário); ","")&amp;IF(AND($M1778&lt;&gt;"",$N1778=""),"Ano 3 (falta quantidade); ","")&amp;IF(AND($P1778="",$Q1778&lt;&gt;""),"Ano 4 (falta valor unitário); ","")&amp;IF(AND($P1778&lt;&gt;"",$Q1778=""),"Ano 4 (falta quantidade); ","")&amp;IF(AND($S1778="",$T1778&lt;&gt;""),"Ano 5 (falta valor unitário); ","")&amp;IF(AND($S1778&lt;&gt;"",$T1778=""),"Ano 5 (falta quantidade); ","")&amp;IF(AND($V1778="",$W1778&lt;&gt;""),"Ano 6 (falta valor unitário); ","")&amp;IF(AND($V1778&lt;&gt;"",$W1778=""),"Ano 6 (falta quantidade); ","")), IF(NOT(OR(AND($G1778&lt;&gt;"",$H1778&lt;&gt;""),AND($J1778&lt;&gt;"",$K1778&lt;&gt;""),AND($M1778&lt;&gt;"",$N1778&lt;&gt;""),AND($P1778&lt;&gt;"",$Q1778&lt;&gt;""),AND($S1778&lt;&gt;"",$T1778&lt;&gt;""),AND($V1778&lt;&gt;"",$W1778&lt;&gt;""))),"Informe pelo menos um ano completo com valor unitário e quantidade.",IF(AND($C1778&lt;&gt;"",$E1778&lt;&gt;"",LEFT(TRIM($C1778),1)&lt;&gt;LEFT(TRIM($E1778),1)),"Categoria e tipo estão incompatíveis.",IF(IF(OR($E1778="",$F1778=""),FALSE(),IFERROR(COUNTIF(INDIRECT("UNITS_"&amp;SUBSTITUTE(LEFT($E1778,FIND(" ",$E1778&amp;" ")-1),".","_")),$F1778)=0,TRUE())),"Unidade incompatível com o tipo selecionado.",IF(OR(AND(ISNUMBER(SEARCH("comunic",LOWER($B1778))),LEFT($E1778,3)&lt;&gt;"4.4"),AND(ISNUMBER(SEARCH("monitor",LOWER($B1778))),NOT(OR(LEFT($E1778,3)="1.5",LEFT($E1778,3)="2.5")))),"Revise a classificação do item conforme as regras de preenchimento.",IF(AND($B1778&lt;&gt;"",OR(ISNUMBER(SEARCH("outro",LOWER($B1778))),ISNUMBER(SEARCH("divers",LOWER($B1778))),ISNUMBER(SEARCH("kit",LOWER($B1778))),ISNUMBER(SEARCH("ferrament",LOWER($B1778))),ISNUMBER(SEARCH("epi",LOWER($B1778)))),NOT(OR($Z1778&lt;&gt;"",$AA1778&lt;&gt;""))),"Descrição muito genérica: detalhe melhor o item e registre o racional no memorial ou em anexo.",IF(AND($Y1778=0,$B1778&lt;&gt;"",OR($G1778&lt;&gt;"",$H1778&lt;&gt;"",$J1778&lt;&gt;"",$K1778&lt;&gt;"",$M1778&lt;&gt;"",$N1778&lt;&gt;"",$P1778&lt;&gt;"",$Q1778&lt;&gt;"",$S1778&lt;&gt;"",$T1778&lt;&gt;"",$V1778&lt;&gt;"",$W1778&lt;&gt;"")),"O item possui dados lançados, mas o total está zerado. Revise os valores informados.","")))))))))))))))</f>
        <v/>
      </c>
    </row>
    <row r="1779" spans="1:35" ht="14.25" customHeight="1" x14ac:dyDescent="0.25">
      <c r="A1779" s="57" t="str">
        <f t="shared" si="351"/>
        <v/>
      </c>
      <c r="B1779" s="61"/>
      <c r="C1779" s="61"/>
      <c r="D1779" s="58"/>
      <c r="E1779" s="61"/>
      <c r="F1779" s="61"/>
      <c r="G1779" s="272"/>
      <c r="H1779" s="62"/>
      <c r="I1779" s="273">
        <f t="shared" si="352"/>
        <v>0</v>
      </c>
      <c r="J1779" s="272"/>
      <c r="K1779" s="62"/>
      <c r="L1779" s="270">
        <f t="shared" si="353"/>
        <v>0</v>
      </c>
      <c r="M1779" s="272"/>
      <c r="N1779" s="62"/>
      <c r="O1779" s="270">
        <f t="shared" si="354"/>
        <v>0</v>
      </c>
      <c r="P1779" s="272"/>
      <c r="Q1779" s="62"/>
      <c r="R1779" s="271">
        <f t="shared" si="355"/>
        <v>0</v>
      </c>
      <c r="S1779" s="272"/>
      <c r="T1779" s="62"/>
      <c r="U1779" s="270">
        <f t="shared" si="356"/>
        <v>0</v>
      </c>
      <c r="V1779" s="272"/>
      <c r="W1779" s="62"/>
      <c r="X1779" s="270">
        <f t="shared" si="357"/>
        <v>0</v>
      </c>
      <c r="Y1779" s="270">
        <f t="shared" si="358"/>
        <v>0</v>
      </c>
      <c r="Z1779" s="61"/>
      <c r="AA1779" s="61"/>
      <c r="AB1779" s="60" t="str">
        <f t="shared" si="359"/>
        <v/>
      </c>
      <c r="AC1779" s="21" t="b">
        <f t="shared" si="360"/>
        <v>0</v>
      </c>
      <c r="AD1779" s="21" t="b">
        <f t="shared" si="361"/>
        <v>0</v>
      </c>
      <c r="AE1779" s="21" t="b">
        <f t="shared" si="362"/>
        <v>0</v>
      </c>
      <c r="AF1779" s="21" t="b">
        <f ca="1">OR(AND($AC1779,NOT($AD1779)),AND($AC1779,OR(AND($G1779="",$H1779&lt;&gt;""),AND($G1779&lt;&gt;"",$H1779=""),AND($J1779="",$K1779&lt;&gt;""),AND($J1779&lt;&gt;"",$K1779=""),AND($M1779="",$N1779&lt;&gt;""),AND($M1779&lt;&gt;"",$N1779=""),AND($P1779="",$Q1779&lt;&gt;""),AND($P1779&lt;&gt;"",$Q1779=""),AND($S1779="",$T1779&lt;&gt;""),AND($S1779&lt;&gt;"",$T1779=""),AND($V1779="",$W1779&lt;&gt;""),AND($V1779&lt;&gt;"",$W1779=""))),AND($C1779&lt;&gt;"",$E1779&lt;&gt;"",LEFT(TRIM($C1779),1)&lt;&gt;LEFT(TRIM($E1779),1)),IF(OR($E1779="",$F1779=""),FALSE(),IFERROR(COUNTIF(INDIRECT("UNITS_"&amp;SUBSTITUTE(LEFT($E1779,FIND(" ",$E1779&amp;" ")-1),".","_")),$F1779)=0,TRUE())),AND($B1779&lt;&gt;"",OR(ISNUMBER(SEARCH("outro",LOWER($B1779))),ISNUMBER(SEARCH("divers",LOWER($B1779))),ISNUMBER(SEARCH("etc",LOWER($B1779))))),OR(AND(ISNUMBER(SEARCH("comunic",LOWER($B1779))),LEFT($E1779,3)&lt;&gt;"4.4"),AND(ISNUMBER(SEARCH("monitor",LOWER($B1779))),NOT(OR(LEFT($E1779,3)="1.5",LEFT($E1779,3)="2.5")))),AND($B1779&lt;&gt;"",OR(LEFT($C1779,1)="1",LEFT($C1779,1)="2"),$D1779=""),AND($D1779&lt;&gt;"",NOT(OR(LEFT($C1779,1)="1",LEFT($C1779,1)="2"))),AND($D1779&lt;&gt;"",COUNTIF(' PROJETO'!$B$14:$B$16,$D1779)=0),IF($D1779="",FALSE(),IF(COUNTIF(' PROJETO'!$B$14:$B$16,$D1779)=0,FALSE(),IFERROR(INDEX(' PROJETO'!$C$14:$C$16,MATCH($D1779,' PROJETO'!$B$14:$B$16,0))&lt;&gt;"Sim",FALSE()))))</f>
        <v>0</v>
      </c>
      <c r="AG1779" s="21" t="b">
        <f>AND($AC1779,$Y1779&gt;'CONFG.  LISTAS'!$F$4,$Z1779="",$AA1779="")</f>
        <v>0</v>
      </c>
      <c r="AH1779" s="21" t="str">
        <f t="shared" si="363"/>
        <v/>
      </c>
      <c r="AI1779" s="43" t="str">
        <f ca="1">IF(NOT($AC1779),"",IF(OR($B1779="",$C1779="",$E1779="",$F1779=""),"Preencha descrição, categoria, tipo e unidade.",IF(AND($B1779&lt;&gt;"",OR(LEFT($C1779,1)="1",LEFT($C1779,1)="2"),$D1779=""),"Informe a prática de restauração para itens diretos.",IF(AND($D1779&lt;&gt;"",NOT(OR(LEFT($C1779,1)="1",LEFT($C1779,1)="2"))),"Custos indiretos não devem pertencer a uma prática específica.",IF(AND($D1779&lt;&gt;"",COUNTIF(' PROJETO'!$B$14:$B$16,$D1779)=0),"Prática de restauração inválida ou não cadastrada.",IF(IF($D1779="",FALSE(),IF(COUNTIF(' PROJETO'!$B$14:$B$16,$D1779)=0,FALSE(),IFERROR(INDEX(' PROJETO'!$C$14:$C$16,MATCH($D1779,' PROJETO'!$B$14:$B$16,0))&lt;&gt;"Sim",FALSE()))),"A prática informada no item não foi selecionada na aba Projeto.",IF(AND(MAX($I1779,$L1779,$O1779,$R1779,$U1779,$X1779)&gt;'CONFG.  LISTAS'!$F$4,NOT(OR($Z1779&lt;&gt;"",$AA1779&lt;&gt;""))),"Memorial de cálculo ou anexo obrigatório não informado para item acima do limite.",IF(OR(AND($G1779&lt;&gt;"",$H1779&lt;&gt;"",OR($G1779&lt;=0,$H1779&lt;=0)),AND($J1779&lt;&gt;"",$K1779&lt;&gt;"",OR($J1779&lt;=0,$K1779&lt;=0)),AND($M1779&lt;&gt;"",$N1779&lt;&gt;"",OR($M1779&lt;=0,$N1779&lt;=0)),AND($P1779&lt;&gt;"",$Q1779&lt;&gt;"",OR($P1779&lt;=0,$Q1779&lt;=0)),AND($S1779&lt;&gt;"",$T1779&lt;&gt;"",OR($S1779&lt;=0,$T1779&lt;=0)),AND($V1779&lt;&gt;"",$W1779&lt;&gt;"",OR($V1779&lt;=0,$W1779&lt;=0))),"Revise os valores informados: valor unitário e quantidade devem ser maiores que zero.",IF(OR(AND($G1779="",$H1779&lt;&gt;""),AND($G1779&lt;&gt;"",$H1779=""),AND($J1779="",$K1779&lt;&gt;""),AND($J1779&lt;&gt;"",$K1779=""),AND($M1779="",$N1779&lt;&gt;""),AND($M1779&lt;&gt;"",$N1779=""),AND($P1779="",$Q1779&lt;&gt;""),AND($P1779&lt;&gt;"",$Q1779=""),AND($S1779="",$T1779&lt;&gt;""),AND($S1779&lt;&gt;"",$T1779=""),AND($V1779="",$W1779&lt;&gt;""),AND($V1779&lt;&gt;"",$W1779="")),"Há ano preenchido parcialmente: "&amp;TRIM(IF(AND($G1779="",$H1779&lt;&gt;""),"Ano 1 (falta valor unitário); ","")&amp;IF(AND($G1779&lt;&gt;"",$H1779=""),"Ano 1 (falta quantidade); ","")&amp;IF(AND($J1779="",$K1779&lt;&gt;""),"Ano 2 (falta valor unitário); ","")&amp;IF(AND($J1779&lt;&gt;"",$K1779=""),"Ano 2 (falta quantidade); ","")&amp;IF(AND($M1779="",$N1779&lt;&gt;""),"Ano 3 (falta valor unitário); ","")&amp;IF(AND($M1779&lt;&gt;"",$N1779=""),"Ano 3 (falta quantidade); ","")&amp;IF(AND($P1779="",$Q1779&lt;&gt;""),"Ano 4 (falta valor unitário); ","")&amp;IF(AND($P1779&lt;&gt;"",$Q1779=""),"Ano 4 (falta quantidade); ","")&amp;IF(AND($S1779="",$T1779&lt;&gt;""),"Ano 5 (falta valor unitário); ","")&amp;IF(AND($S1779&lt;&gt;"",$T1779=""),"Ano 5 (falta quantidade); ","")&amp;IF(AND($V1779="",$W1779&lt;&gt;""),"Ano 6 (falta valor unitário); ","")&amp;IF(AND($V1779&lt;&gt;"",$W1779=""),"Ano 6 (falta quantidade); ","")), IF(NOT(OR(AND($G1779&lt;&gt;"",$H1779&lt;&gt;""),AND($J1779&lt;&gt;"",$K1779&lt;&gt;""),AND($M1779&lt;&gt;"",$N1779&lt;&gt;""),AND($P1779&lt;&gt;"",$Q1779&lt;&gt;""),AND($S1779&lt;&gt;"",$T1779&lt;&gt;""),AND($V1779&lt;&gt;"",$W1779&lt;&gt;""))),"Informe pelo menos um ano completo com valor unitário e quantidade.",IF(AND($C1779&lt;&gt;"",$E1779&lt;&gt;"",LEFT(TRIM($C1779),1)&lt;&gt;LEFT(TRIM($E1779),1)),"Categoria e tipo estão incompatíveis.",IF(IF(OR($E1779="",$F1779=""),FALSE(),IFERROR(COUNTIF(INDIRECT("UNITS_"&amp;SUBSTITUTE(LEFT($E1779,FIND(" ",$E1779&amp;" ")-1),".","_")),$F1779)=0,TRUE())),"Unidade incompatível com o tipo selecionado.",IF(OR(AND(ISNUMBER(SEARCH("comunic",LOWER($B1779))),LEFT($E1779,3)&lt;&gt;"4.4"),AND(ISNUMBER(SEARCH("monitor",LOWER($B1779))),NOT(OR(LEFT($E1779,3)="1.5",LEFT($E1779,3)="2.5")))),"Revise a classificação do item conforme as regras de preenchimento.",IF(AND($B1779&lt;&gt;"",OR(ISNUMBER(SEARCH("outro",LOWER($B1779))),ISNUMBER(SEARCH("divers",LOWER($B1779))),ISNUMBER(SEARCH("kit",LOWER($B1779))),ISNUMBER(SEARCH("ferrament",LOWER($B1779))),ISNUMBER(SEARCH("epi",LOWER($B1779)))),NOT(OR($Z1779&lt;&gt;"",$AA1779&lt;&gt;""))),"Descrição muito genérica: detalhe melhor o item e registre o racional no memorial ou em anexo.",IF(AND($Y1779=0,$B1779&lt;&gt;"",OR($G1779&lt;&gt;"",$H1779&lt;&gt;"",$J1779&lt;&gt;"",$K1779&lt;&gt;"",$M1779&lt;&gt;"",$N1779&lt;&gt;"",$P1779&lt;&gt;"",$Q1779&lt;&gt;"",$S1779&lt;&gt;"",$T1779&lt;&gt;"",$V1779&lt;&gt;"",$W1779&lt;&gt;"")),"O item possui dados lançados, mas o total está zerado. Revise os valores informados.","")))))))))))))))</f>
        <v/>
      </c>
    </row>
    <row r="1780" spans="1:35" ht="14.25" customHeight="1" x14ac:dyDescent="0.25">
      <c r="A1780" s="57" t="str">
        <f t="shared" si="351"/>
        <v/>
      </c>
      <c r="B1780" s="58"/>
      <c r="C1780" s="58"/>
      <c r="D1780" s="58"/>
      <c r="E1780" s="58"/>
      <c r="F1780" s="58"/>
      <c r="G1780" s="269"/>
      <c r="H1780" s="59"/>
      <c r="I1780" s="273">
        <f t="shared" si="352"/>
        <v>0</v>
      </c>
      <c r="J1780" s="269"/>
      <c r="K1780" s="59"/>
      <c r="L1780" s="270">
        <f t="shared" si="353"/>
        <v>0</v>
      </c>
      <c r="M1780" s="269"/>
      <c r="N1780" s="59"/>
      <c r="O1780" s="270">
        <f t="shared" si="354"/>
        <v>0</v>
      </c>
      <c r="P1780" s="269"/>
      <c r="Q1780" s="59"/>
      <c r="R1780" s="271">
        <f t="shared" si="355"/>
        <v>0</v>
      </c>
      <c r="S1780" s="269"/>
      <c r="T1780" s="59"/>
      <c r="U1780" s="270">
        <f t="shared" si="356"/>
        <v>0</v>
      </c>
      <c r="V1780" s="269"/>
      <c r="W1780" s="59"/>
      <c r="X1780" s="270">
        <f t="shared" si="357"/>
        <v>0</v>
      </c>
      <c r="Y1780" s="270">
        <f t="shared" si="358"/>
        <v>0</v>
      </c>
      <c r="Z1780" s="58"/>
      <c r="AA1780" s="58"/>
      <c r="AB1780" s="60" t="str">
        <f t="shared" si="359"/>
        <v/>
      </c>
      <c r="AC1780" s="21" t="b">
        <f t="shared" si="360"/>
        <v>0</v>
      </c>
      <c r="AD1780" s="21" t="b">
        <f t="shared" si="361"/>
        <v>0</v>
      </c>
      <c r="AE1780" s="21" t="b">
        <f t="shared" si="362"/>
        <v>0</v>
      </c>
      <c r="AF1780" s="21" t="b">
        <f ca="1">OR(AND($AC1780,NOT($AD1780)),AND($AC1780,OR(AND($G1780="",$H1780&lt;&gt;""),AND($G1780&lt;&gt;"",$H1780=""),AND($J1780="",$K1780&lt;&gt;""),AND($J1780&lt;&gt;"",$K1780=""),AND($M1780="",$N1780&lt;&gt;""),AND($M1780&lt;&gt;"",$N1780=""),AND($P1780="",$Q1780&lt;&gt;""),AND($P1780&lt;&gt;"",$Q1780=""),AND($S1780="",$T1780&lt;&gt;""),AND($S1780&lt;&gt;"",$T1780=""),AND($V1780="",$W1780&lt;&gt;""),AND($V1780&lt;&gt;"",$W1780=""))),AND($C1780&lt;&gt;"",$E1780&lt;&gt;"",LEFT(TRIM($C1780),1)&lt;&gt;LEFT(TRIM($E1780),1)),IF(OR($E1780="",$F1780=""),FALSE(),IFERROR(COUNTIF(INDIRECT("UNITS_"&amp;SUBSTITUTE(LEFT($E1780,FIND(" ",$E1780&amp;" ")-1),".","_")),$F1780)=0,TRUE())),AND($B1780&lt;&gt;"",OR(ISNUMBER(SEARCH("outro",LOWER($B1780))),ISNUMBER(SEARCH("divers",LOWER($B1780))),ISNUMBER(SEARCH("etc",LOWER($B1780))))),OR(AND(ISNUMBER(SEARCH("comunic",LOWER($B1780))),LEFT($E1780,3)&lt;&gt;"4.4"),AND(ISNUMBER(SEARCH("monitor",LOWER($B1780))),NOT(OR(LEFT($E1780,3)="1.5",LEFT($E1780,3)="2.5")))),AND($B1780&lt;&gt;"",OR(LEFT($C1780,1)="1",LEFT($C1780,1)="2"),$D1780=""),AND($D1780&lt;&gt;"",NOT(OR(LEFT($C1780,1)="1",LEFT($C1780,1)="2"))),AND($D1780&lt;&gt;"",COUNTIF(' PROJETO'!$B$14:$B$16,$D1780)=0),IF($D1780="",FALSE(),IF(COUNTIF(' PROJETO'!$B$14:$B$16,$D1780)=0,FALSE(),IFERROR(INDEX(' PROJETO'!$C$14:$C$16,MATCH($D1780,' PROJETO'!$B$14:$B$16,0))&lt;&gt;"Sim",FALSE()))))</f>
        <v>0</v>
      </c>
      <c r="AG1780" s="21" t="b">
        <f>AND($AC1780,$Y1780&gt;'CONFG.  LISTAS'!$F$4,$Z1780="",$AA1780="")</f>
        <v>0</v>
      </c>
      <c r="AH1780" s="21" t="str">
        <f t="shared" si="363"/>
        <v/>
      </c>
      <c r="AI1780" s="43" t="str">
        <f ca="1">IF(NOT($AC1780),"",IF(OR($B1780="",$C1780="",$E1780="",$F1780=""),"Preencha descrição, categoria, tipo e unidade.",IF(AND($B1780&lt;&gt;"",OR(LEFT($C1780,1)="1",LEFT($C1780,1)="2"),$D1780=""),"Informe a prática de restauração para itens diretos.",IF(AND($D1780&lt;&gt;"",NOT(OR(LEFT($C1780,1)="1",LEFT($C1780,1)="2"))),"Custos indiretos não devem pertencer a uma prática específica.",IF(AND($D1780&lt;&gt;"",COUNTIF(' PROJETO'!$B$14:$B$16,$D1780)=0),"Prática de restauração inválida ou não cadastrada.",IF(IF($D1780="",FALSE(),IF(COUNTIF(' PROJETO'!$B$14:$B$16,$D1780)=0,FALSE(),IFERROR(INDEX(' PROJETO'!$C$14:$C$16,MATCH($D1780,' PROJETO'!$B$14:$B$16,0))&lt;&gt;"Sim",FALSE()))),"A prática informada no item não foi selecionada na aba Projeto.",IF(AND(MAX($I1780,$L1780,$O1780,$R1780,$U1780,$X1780)&gt;'CONFG.  LISTAS'!$F$4,NOT(OR($Z1780&lt;&gt;"",$AA1780&lt;&gt;""))),"Memorial de cálculo ou anexo obrigatório não informado para item acima do limite.",IF(OR(AND($G1780&lt;&gt;"",$H1780&lt;&gt;"",OR($G1780&lt;=0,$H1780&lt;=0)),AND($J1780&lt;&gt;"",$K1780&lt;&gt;"",OR($J1780&lt;=0,$K1780&lt;=0)),AND($M1780&lt;&gt;"",$N1780&lt;&gt;"",OR($M1780&lt;=0,$N1780&lt;=0)),AND($P1780&lt;&gt;"",$Q1780&lt;&gt;"",OR($P1780&lt;=0,$Q1780&lt;=0)),AND($S1780&lt;&gt;"",$T1780&lt;&gt;"",OR($S1780&lt;=0,$T1780&lt;=0)),AND($V1780&lt;&gt;"",$W1780&lt;&gt;"",OR($V1780&lt;=0,$W1780&lt;=0))),"Revise os valores informados: valor unitário e quantidade devem ser maiores que zero.",IF(OR(AND($G1780="",$H1780&lt;&gt;""),AND($G1780&lt;&gt;"",$H1780=""),AND($J1780="",$K1780&lt;&gt;""),AND($J1780&lt;&gt;"",$K1780=""),AND($M1780="",$N1780&lt;&gt;""),AND($M1780&lt;&gt;"",$N1780=""),AND($P1780="",$Q1780&lt;&gt;""),AND($P1780&lt;&gt;"",$Q1780=""),AND($S1780="",$T1780&lt;&gt;""),AND($S1780&lt;&gt;"",$T1780=""),AND($V1780="",$W1780&lt;&gt;""),AND($V1780&lt;&gt;"",$W1780="")),"Há ano preenchido parcialmente: "&amp;TRIM(IF(AND($G1780="",$H1780&lt;&gt;""),"Ano 1 (falta valor unitário); ","")&amp;IF(AND($G1780&lt;&gt;"",$H1780=""),"Ano 1 (falta quantidade); ","")&amp;IF(AND($J1780="",$K1780&lt;&gt;""),"Ano 2 (falta valor unitário); ","")&amp;IF(AND($J1780&lt;&gt;"",$K1780=""),"Ano 2 (falta quantidade); ","")&amp;IF(AND($M1780="",$N1780&lt;&gt;""),"Ano 3 (falta valor unitário); ","")&amp;IF(AND($M1780&lt;&gt;"",$N1780=""),"Ano 3 (falta quantidade); ","")&amp;IF(AND($P1780="",$Q1780&lt;&gt;""),"Ano 4 (falta valor unitário); ","")&amp;IF(AND($P1780&lt;&gt;"",$Q1780=""),"Ano 4 (falta quantidade); ","")&amp;IF(AND($S1780="",$T1780&lt;&gt;""),"Ano 5 (falta valor unitário); ","")&amp;IF(AND($S1780&lt;&gt;"",$T1780=""),"Ano 5 (falta quantidade); ","")&amp;IF(AND($V1780="",$W1780&lt;&gt;""),"Ano 6 (falta valor unitário); ","")&amp;IF(AND($V1780&lt;&gt;"",$W1780=""),"Ano 6 (falta quantidade); ","")), IF(NOT(OR(AND($G1780&lt;&gt;"",$H1780&lt;&gt;""),AND($J1780&lt;&gt;"",$K1780&lt;&gt;""),AND($M1780&lt;&gt;"",$N1780&lt;&gt;""),AND($P1780&lt;&gt;"",$Q1780&lt;&gt;""),AND($S1780&lt;&gt;"",$T1780&lt;&gt;""),AND($V1780&lt;&gt;"",$W1780&lt;&gt;""))),"Informe pelo menos um ano completo com valor unitário e quantidade.",IF(AND($C1780&lt;&gt;"",$E1780&lt;&gt;"",LEFT(TRIM($C1780),1)&lt;&gt;LEFT(TRIM($E1780),1)),"Categoria e tipo estão incompatíveis.",IF(IF(OR($E1780="",$F1780=""),FALSE(),IFERROR(COUNTIF(INDIRECT("UNITS_"&amp;SUBSTITUTE(LEFT($E1780,FIND(" ",$E1780&amp;" ")-1),".","_")),$F1780)=0,TRUE())),"Unidade incompatível com o tipo selecionado.",IF(OR(AND(ISNUMBER(SEARCH("comunic",LOWER($B1780))),LEFT($E1780,3)&lt;&gt;"4.4"),AND(ISNUMBER(SEARCH("monitor",LOWER($B1780))),NOT(OR(LEFT($E1780,3)="1.5",LEFT($E1780,3)="2.5")))),"Revise a classificação do item conforme as regras de preenchimento.",IF(AND($B1780&lt;&gt;"",OR(ISNUMBER(SEARCH("outro",LOWER($B1780))),ISNUMBER(SEARCH("divers",LOWER($B1780))),ISNUMBER(SEARCH("kit",LOWER($B1780))),ISNUMBER(SEARCH("ferrament",LOWER($B1780))),ISNUMBER(SEARCH("epi",LOWER($B1780)))),NOT(OR($Z1780&lt;&gt;"",$AA1780&lt;&gt;""))),"Descrição muito genérica: detalhe melhor o item e registre o racional no memorial ou em anexo.",IF(AND($Y1780=0,$B1780&lt;&gt;"",OR($G1780&lt;&gt;"",$H1780&lt;&gt;"",$J1780&lt;&gt;"",$K1780&lt;&gt;"",$M1780&lt;&gt;"",$N1780&lt;&gt;"",$P1780&lt;&gt;"",$Q1780&lt;&gt;"",$S1780&lt;&gt;"",$T1780&lt;&gt;"",$V1780&lt;&gt;"",$W1780&lt;&gt;"")),"O item possui dados lançados, mas o total está zerado. Revise os valores informados.","")))))))))))))))</f>
        <v/>
      </c>
    </row>
    <row r="1781" spans="1:35" ht="14.25" customHeight="1" x14ac:dyDescent="0.25">
      <c r="A1781" s="57" t="str">
        <f t="shared" si="351"/>
        <v/>
      </c>
      <c r="B1781" s="61"/>
      <c r="C1781" s="61"/>
      <c r="D1781" s="58"/>
      <c r="E1781" s="61"/>
      <c r="F1781" s="61"/>
      <c r="G1781" s="272"/>
      <c r="H1781" s="62"/>
      <c r="I1781" s="273">
        <f t="shared" si="352"/>
        <v>0</v>
      </c>
      <c r="J1781" s="272"/>
      <c r="K1781" s="62"/>
      <c r="L1781" s="270">
        <f t="shared" si="353"/>
        <v>0</v>
      </c>
      <c r="M1781" s="272"/>
      <c r="N1781" s="62"/>
      <c r="O1781" s="270">
        <f t="shared" si="354"/>
        <v>0</v>
      </c>
      <c r="P1781" s="272"/>
      <c r="Q1781" s="62"/>
      <c r="R1781" s="271">
        <f t="shared" si="355"/>
        <v>0</v>
      </c>
      <c r="S1781" s="272"/>
      <c r="T1781" s="62"/>
      <c r="U1781" s="270">
        <f t="shared" si="356"/>
        <v>0</v>
      </c>
      <c r="V1781" s="272"/>
      <c r="W1781" s="62"/>
      <c r="X1781" s="270">
        <f t="shared" si="357"/>
        <v>0</v>
      </c>
      <c r="Y1781" s="270">
        <f t="shared" si="358"/>
        <v>0</v>
      </c>
      <c r="Z1781" s="61"/>
      <c r="AA1781" s="61"/>
      <c r="AB1781" s="60" t="str">
        <f t="shared" si="359"/>
        <v/>
      </c>
      <c r="AC1781" s="21" t="b">
        <f t="shared" si="360"/>
        <v>0</v>
      </c>
      <c r="AD1781" s="21" t="b">
        <f t="shared" si="361"/>
        <v>0</v>
      </c>
      <c r="AE1781" s="21" t="b">
        <f t="shared" si="362"/>
        <v>0</v>
      </c>
      <c r="AF1781" s="21" t="b">
        <f ca="1">OR(AND($AC1781,NOT($AD1781)),AND($AC1781,OR(AND($G1781="",$H1781&lt;&gt;""),AND($G1781&lt;&gt;"",$H1781=""),AND($J1781="",$K1781&lt;&gt;""),AND($J1781&lt;&gt;"",$K1781=""),AND($M1781="",$N1781&lt;&gt;""),AND($M1781&lt;&gt;"",$N1781=""),AND($P1781="",$Q1781&lt;&gt;""),AND($P1781&lt;&gt;"",$Q1781=""),AND($S1781="",$T1781&lt;&gt;""),AND($S1781&lt;&gt;"",$T1781=""),AND($V1781="",$W1781&lt;&gt;""),AND($V1781&lt;&gt;"",$W1781=""))),AND($C1781&lt;&gt;"",$E1781&lt;&gt;"",LEFT(TRIM($C1781),1)&lt;&gt;LEFT(TRIM($E1781),1)),IF(OR($E1781="",$F1781=""),FALSE(),IFERROR(COUNTIF(INDIRECT("UNITS_"&amp;SUBSTITUTE(LEFT($E1781,FIND(" ",$E1781&amp;" ")-1),".","_")),$F1781)=0,TRUE())),AND($B1781&lt;&gt;"",OR(ISNUMBER(SEARCH("outro",LOWER($B1781))),ISNUMBER(SEARCH("divers",LOWER($B1781))),ISNUMBER(SEARCH("etc",LOWER($B1781))))),OR(AND(ISNUMBER(SEARCH("comunic",LOWER($B1781))),LEFT($E1781,3)&lt;&gt;"4.4"),AND(ISNUMBER(SEARCH("monitor",LOWER($B1781))),NOT(OR(LEFT($E1781,3)="1.5",LEFT($E1781,3)="2.5")))),AND($B1781&lt;&gt;"",OR(LEFT($C1781,1)="1",LEFT($C1781,1)="2"),$D1781=""),AND($D1781&lt;&gt;"",NOT(OR(LEFT($C1781,1)="1",LEFT($C1781,1)="2"))),AND($D1781&lt;&gt;"",COUNTIF(' PROJETO'!$B$14:$B$16,$D1781)=0),IF($D1781="",FALSE(),IF(COUNTIF(' PROJETO'!$B$14:$B$16,$D1781)=0,FALSE(),IFERROR(INDEX(' PROJETO'!$C$14:$C$16,MATCH($D1781,' PROJETO'!$B$14:$B$16,0))&lt;&gt;"Sim",FALSE()))))</f>
        <v>0</v>
      </c>
      <c r="AG1781" s="21" t="b">
        <f>AND($AC1781,$Y1781&gt;'CONFG.  LISTAS'!$F$4,$Z1781="",$AA1781="")</f>
        <v>0</v>
      </c>
      <c r="AH1781" s="21" t="str">
        <f t="shared" si="363"/>
        <v/>
      </c>
      <c r="AI1781" s="43" t="str">
        <f ca="1">IF(NOT($AC1781),"",IF(OR($B1781="",$C1781="",$E1781="",$F1781=""),"Preencha descrição, categoria, tipo e unidade.",IF(AND($B1781&lt;&gt;"",OR(LEFT($C1781,1)="1",LEFT($C1781,1)="2"),$D1781=""),"Informe a prática de restauração para itens diretos.",IF(AND($D1781&lt;&gt;"",NOT(OR(LEFT($C1781,1)="1",LEFT($C1781,1)="2"))),"Custos indiretos não devem pertencer a uma prática específica.",IF(AND($D1781&lt;&gt;"",COUNTIF(' PROJETO'!$B$14:$B$16,$D1781)=0),"Prática de restauração inválida ou não cadastrada.",IF(IF($D1781="",FALSE(),IF(COUNTIF(' PROJETO'!$B$14:$B$16,$D1781)=0,FALSE(),IFERROR(INDEX(' PROJETO'!$C$14:$C$16,MATCH($D1781,' PROJETO'!$B$14:$B$16,0))&lt;&gt;"Sim",FALSE()))),"A prática informada no item não foi selecionada na aba Projeto.",IF(AND(MAX($I1781,$L1781,$O1781,$R1781,$U1781,$X1781)&gt;'CONFG.  LISTAS'!$F$4,NOT(OR($Z1781&lt;&gt;"",$AA1781&lt;&gt;""))),"Memorial de cálculo ou anexo obrigatório não informado para item acima do limite.",IF(OR(AND($G1781&lt;&gt;"",$H1781&lt;&gt;"",OR($G1781&lt;=0,$H1781&lt;=0)),AND($J1781&lt;&gt;"",$K1781&lt;&gt;"",OR($J1781&lt;=0,$K1781&lt;=0)),AND($M1781&lt;&gt;"",$N1781&lt;&gt;"",OR($M1781&lt;=0,$N1781&lt;=0)),AND($P1781&lt;&gt;"",$Q1781&lt;&gt;"",OR($P1781&lt;=0,$Q1781&lt;=0)),AND($S1781&lt;&gt;"",$T1781&lt;&gt;"",OR($S1781&lt;=0,$T1781&lt;=0)),AND($V1781&lt;&gt;"",$W1781&lt;&gt;"",OR($V1781&lt;=0,$W1781&lt;=0))),"Revise os valores informados: valor unitário e quantidade devem ser maiores que zero.",IF(OR(AND($G1781="",$H1781&lt;&gt;""),AND($G1781&lt;&gt;"",$H1781=""),AND($J1781="",$K1781&lt;&gt;""),AND($J1781&lt;&gt;"",$K1781=""),AND($M1781="",$N1781&lt;&gt;""),AND($M1781&lt;&gt;"",$N1781=""),AND($P1781="",$Q1781&lt;&gt;""),AND($P1781&lt;&gt;"",$Q1781=""),AND($S1781="",$T1781&lt;&gt;""),AND($S1781&lt;&gt;"",$T1781=""),AND($V1781="",$W1781&lt;&gt;""),AND($V1781&lt;&gt;"",$W1781="")),"Há ano preenchido parcialmente: "&amp;TRIM(IF(AND($G1781="",$H1781&lt;&gt;""),"Ano 1 (falta valor unitário); ","")&amp;IF(AND($G1781&lt;&gt;"",$H1781=""),"Ano 1 (falta quantidade); ","")&amp;IF(AND($J1781="",$K1781&lt;&gt;""),"Ano 2 (falta valor unitário); ","")&amp;IF(AND($J1781&lt;&gt;"",$K1781=""),"Ano 2 (falta quantidade); ","")&amp;IF(AND($M1781="",$N1781&lt;&gt;""),"Ano 3 (falta valor unitário); ","")&amp;IF(AND($M1781&lt;&gt;"",$N1781=""),"Ano 3 (falta quantidade); ","")&amp;IF(AND($P1781="",$Q1781&lt;&gt;""),"Ano 4 (falta valor unitário); ","")&amp;IF(AND($P1781&lt;&gt;"",$Q1781=""),"Ano 4 (falta quantidade); ","")&amp;IF(AND($S1781="",$T1781&lt;&gt;""),"Ano 5 (falta valor unitário); ","")&amp;IF(AND($S1781&lt;&gt;"",$T1781=""),"Ano 5 (falta quantidade); ","")&amp;IF(AND($V1781="",$W1781&lt;&gt;""),"Ano 6 (falta valor unitário); ","")&amp;IF(AND($V1781&lt;&gt;"",$W1781=""),"Ano 6 (falta quantidade); ","")), IF(NOT(OR(AND($G1781&lt;&gt;"",$H1781&lt;&gt;""),AND($J1781&lt;&gt;"",$K1781&lt;&gt;""),AND($M1781&lt;&gt;"",$N1781&lt;&gt;""),AND($P1781&lt;&gt;"",$Q1781&lt;&gt;""),AND($S1781&lt;&gt;"",$T1781&lt;&gt;""),AND($V1781&lt;&gt;"",$W1781&lt;&gt;""))),"Informe pelo menos um ano completo com valor unitário e quantidade.",IF(AND($C1781&lt;&gt;"",$E1781&lt;&gt;"",LEFT(TRIM($C1781),1)&lt;&gt;LEFT(TRIM($E1781),1)),"Categoria e tipo estão incompatíveis.",IF(IF(OR($E1781="",$F1781=""),FALSE(),IFERROR(COUNTIF(INDIRECT("UNITS_"&amp;SUBSTITUTE(LEFT($E1781,FIND(" ",$E1781&amp;" ")-1),".","_")),$F1781)=0,TRUE())),"Unidade incompatível com o tipo selecionado.",IF(OR(AND(ISNUMBER(SEARCH("comunic",LOWER($B1781))),LEFT($E1781,3)&lt;&gt;"4.4"),AND(ISNUMBER(SEARCH("monitor",LOWER($B1781))),NOT(OR(LEFT($E1781,3)="1.5",LEFT($E1781,3)="2.5")))),"Revise a classificação do item conforme as regras de preenchimento.",IF(AND($B1781&lt;&gt;"",OR(ISNUMBER(SEARCH("outro",LOWER($B1781))),ISNUMBER(SEARCH("divers",LOWER($B1781))),ISNUMBER(SEARCH("kit",LOWER($B1781))),ISNUMBER(SEARCH("ferrament",LOWER($B1781))),ISNUMBER(SEARCH("epi",LOWER($B1781)))),NOT(OR($Z1781&lt;&gt;"",$AA1781&lt;&gt;""))),"Descrição muito genérica: detalhe melhor o item e registre o racional no memorial ou em anexo.",IF(AND($Y1781=0,$B1781&lt;&gt;"",OR($G1781&lt;&gt;"",$H1781&lt;&gt;"",$J1781&lt;&gt;"",$K1781&lt;&gt;"",$M1781&lt;&gt;"",$N1781&lt;&gt;"",$P1781&lt;&gt;"",$Q1781&lt;&gt;"",$S1781&lt;&gt;"",$T1781&lt;&gt;"",$V1781&lt;&gt;"",$W1781&lt;&gt;"")),"O item possui dados lançados, mas o total está zerado. Revise os valores informados.","")))))))))))))))</f>
        <v/>
      </c>
    </row>
    <row r="1782" spans="1:35" ht="14.25" customHeight="1" x14ac:dyDescent="0.25">
      <c r="A1782" s="57" t="str">
        <f t="shared" si="351"/>
        <v/>
      </c>
      <c r="B1782" s="58"/>
      <c r="C1782" s="58"/>
      <c r="D1782" s="58"/>
      <c r="E1782" s="58"/>
      <c r="F1782" s="58"/>
      <c r="G1782" s="269"/>
      <c r="H1782" s="59"/>
      <c r="I1782" s="273">
        <f t="shared" si="352"/>
        <v>0</v>
      </c>
      <c r="J1782" s="269"/>
      <c r="K1782" s="59"/>
      <c r="L1782" s="270">
        <f t="shared" si="353"/>
        <v>0</v>
      </c>
      <c r="M1782" s="269"/>
      <c r="N1782" s="59"/>
      <c r="O1782" s="270">
        <f t="shared" si="354"/>
        <v>0</v>
      </c>
      <c r="P1782" s="269"/>
      <c r="Q1782" s="59"/>
      <c r="R1782" s="271">
        <f t="shared" si="355"/>
        <v>0</v>
      </c>
      <c r="S1782" s="269"/>
      <c r="T1782" s="59"/>
      <c r="U1782" s="270">
        <f t="shared" si="356"/>
        <v>0</v>
      </c>
      <c r="V1782" s="269"/>
      <c r="W1782" s="59"/>
      <c r="X1782" s="270">
        <f t="shared" si="357"/>
        <v>0</v>
      </c>
      <c r="Y1782" s="270">
        <f t="shared" si="358"/>
        <v>0</v>
      </c>
      <c r="Z1782" s="58"/>
      <c r="AA1782" s="58"/>
      <c r="AB1782" s="60" t="str">
        <f t="shared" si="359"/>
        <v/>
      </c>
      <c r="AC1782" s="21" t="b">
        <f t="shared" si="360"/>
        <v>0</v>
      </c>
      <c r="AD1782" s="21" t="b">
        <f t="shared" si="361"/>
        <v>0</v>
      </c>
      <c r="AE1782" s="21" t="b">
        <f t="shared" si="362"/>
        <v>0</v>
      </c>
      <c r="AF1782" s="21" t="b">
        <f ca="1">OR(AND($AC1782,NOT($AD1782)),AND($AC1782,OR(AND($G1782="",$H1782&lt;&gt;""),AND($G1782&lt;&gt;"",$H1782=""),AND($J1782="",$K1782&lt;&gt;""),AND($J1782&lt;&gt;"",$K1782=""),AND($M1782="",$N1782&lt;&gt;""),AND($M1782&lt;&gt;"",$N1782=""),AND($P1782="",$Q1782&lt;&gt;""),AND($P1782&lt;&gt;"",$Q1782=""),AND($S1782="",$T1782&lt;&gt;""),AND($S1782&lt;&gt;"",$T1782=""),AND($V1782="",$W1782&lt;&gt;""),AND($V1782&lt;&gt;"",$W1782=""))),AND($C1782&lt;&gt;"",$E1782&lt;&gt;"",LEFT(TRIM($C1782),1)&lt;&gt;LEFT(TRIM($E1782),1)),IF(OR($E1782="",$F1782=""),FALSE(),IFERROR(COUNTIF(INDIRECT("UNITS_"&amp;SUBSTITUTE(LEFT($E1782,FIND(" ",$E1782&amp;" ")-1),".","_")),$F1782)=0,TRUE())),AND($B1782&lt;&gt;"",OR(ISNUMBER(SEARCH("outro",LOWER($B1782))),ISNUMBER(SEARCH("divers",LOWER($B1782))),ISNUMBER(SEARCH("etc",LOWER($B1782))))),OR(AND(ISNUMBER(SEARCH("comunic",LOWER($B1782))),LEFT($E1782,3)&lt;&gt;"4.4"),AND(ISNUMBER(SEARCH("monitor",LOWER($B1782))),NOT(OR(LEFT($E1782,3)="1.5",LEFT($E1782,3)="2.5")))),AND($B1782&lt;&gt;"",OR(LEFT($C1782,1)="1",LEFT($C1782,1)="2"),$D1782=""),AND($D1782&lt;&gt;"",NOT(OR(LEFT($C1782,1)="1",LEFT($C1782,1)="2"))),AND($D1782&lt;&gt;"",COUNTIF(' PROJETO'!$B$14:$B$16,$D1782)=0),IF($D1782="",FALSE(),IF(COUNTIF(' PROJETO'!$B$14:$B$16,$D1782)=0,FALSE(),IFERROR(INDEX(' PROJETO'!$C$14:$C$16,MATCH($D1782,' PROJETO'!$B$14:$B$16,0))&lt;&gt;"Sim",FALSE()))))</f>
        <v>0</v>
      </c>
      <c r="AG1782" s="21" t="b">
        <f>AND($AC1782,$Y1782&gt;'CONFG.  LISTAS'!$F$4,$Z1782="",$AA1782="")</f>
        <v>0</v>
      </c>
      <c r="AH1782" s="21" t="str">
        <f t="shared" si="363"/>
        <v/>
      </c>
      <c r="AI1782" s="43" t="str">
        <f ca="1">IF(NOT($AC1782),"",IF(OR($B1782="",$C1782="",$E1782="",$F1782=""),"Preencha descrição, categoria, tipo e unidade.",IF(AND($B1782&lt;&gt;"",OR(LEFT($C1782,1)="1",LEFT($C1782,1)="2"),$D1782=""),"Informe a prática de restauração para itens diretos.",IF(AND($D1782&lt;&gt;"",NOT(OR(LEFT($C1782,1)="1",LEFT($C1782,1)="2"))),"Custos indiretos não devem pertencer a uma prática específica.",IF(AND($D1782&lt;&gt;"",COUNTIF(' PROJETO'!$B$14:$B$16,$D1782)=0),"Prática de restauração inválida ou não cadastrada.",IF(IF($D1782="",FALSE(),IF(COUNTIF(' PROJETO'!$B$14:$B$16,$D1782)=0,FALSE(),IFERROR(INDEX(' PROJETO'!$C$14:$C$16,MATCH($D1782,' PROJETO'!$B$14:$B$16,0))&lt;&gt;"Sim",FALSE()))),"A prática informada no item não foi selecionada na aba Projeto.",IF(AND(MAX($I1782,$L1782,$O1782,$R1782,$U1782,$X1782)&gt;'CONFG.  LISTAS'!$F$4,NOT(OR($Z1782&lt;&gt;"",$AA1782&lt;&gt;""))),"Memorial de cálculo ou anexo obrigatório não informado para item acima do limite.",IF(OR(AND($G1782&lt;&gt;"",$H1782&lt;&gt;"",OR($G1782&lt;=0,$H1782&lt;=0)),AND($J1782&lt;&gt;"",$K1782&lt;&gt;"",OR($J1782&lt;=0,$K1782&lt;=0)),AND($M1782&lt;&gt;"",$N1782&lt;&gt;"",OR($M1782&lt;=0,$N1782&lt;=0)),AND($P1782&lt;&gt;"",$Q1782&lt;&gt;"",OR($P1782&lt;=0,$Q1782&lt;=0)),AND($S1782&lt;&gt;"",$T1782&lt;&gt;"",OR($S1782&lt;=0,$T1782&lt;=0)),AND($V1782&lt;&gt;"",$W1782&lt;&gt;"",OR($V1782&lt;=0,$W1782&lt;=0))),"Revise os valores informados: valor unitário e quantidade devem ser maiores que zero.",IF(OR(AND($G1782="",$H1782&lt;&gt;""),AND($G1782&lt;&gt;"",$H1782=""),AND($J1782="",$K1782&lt;&gt;""),AND($J1782&lt;&gt;"",$K1782=""),AND($M1782="",$N1782&lt;&gt;""),AND($M1782&lt;&gt;"",$N1782=""),AND($P1782="",$Q1782&lt;&gt;""),AND($P1782&lt;&gt;"",$Q1782=""),AND($S1782="",$T1782&lt;&gt;""),AND($S1782&lt;&gt;"",$T1782=""),AND($V1782="",$W1782&lt;&gt;""),AND($V1782&lt;&gt;"",$W1782="")),"Há ano preenchido parcialmente: "&amp;TRIM(IF(AND($G1782="",$H1782&lt;&gt;""),"Ano 1 (falta valor unitário); ","")&amp;IF(AND($G1782&lt;&gt;"",$H1782=""),"Ano 1 (falta quantidade); ","")&amp;IF(AND($J1782="",$K1782&lt;&gt;""),"Ano 2 (falta valor unitário); ","")&amp;IF(AND($J1782&lt;&gt;"",$K1782=""),"Ano 2 (falta quantidade); ","")&amp;IF(AND($M1782="",$N1782&lt;&gt;""),"Ano 3 (falta valor unitário); ","")&amp;IF(AND($M1782&lt;&gt;"",$N1782=""),"Ano 3 (falta quantidade); ","")&amp;IF(AND($P1782="",$Q1782&lt;&gt;""),"Ano 4 (falta valor unitário); ","")&amp;IF(AND($P1782&lt;&gt;"",$Q1782=""),"Ano 4 (falta quantidade); ","")&amp;IF(AND($S1782="",$T1782&lt;&gt;""),"Ano 5 (falta valor unitário); ","")&amp;IF(AND($S1782&lt;&gt;"",$T1782=""),"Ano 5 (falta quantidade); ","")&amp;IF(AND($V1782="",$W1782&lt;&gt;""),"Ano 6 (falta valor unitário); ","")&amp;IF(AND($V1782&lt;&gt;"",$W1782=""),"Ano 6 (falta quantidade); ","")), IF(NOT(OR(AND($G1782&lt;&gt;"",$H1782&lt;&gt;""),AND($J1782&lt;&gt;"",$K1782&lt;&gt;""),AND($M1782&lt;&gt;"",$N1782&lt;&gt;""),AND($P1782&lt;&gt;"",$Q1782&lt;&gt;""),AND($S1782&lt;&gt;"",$T1782&lt;&gt;""),AND($V1782&lt;&gt;"",$W1782&lt;&gt;""))),"Informe pelo menos um ano completo com valor unitário e quantidade.",IF(AND($C1782&lt;&gt;"",$E1782&lt;&gt;"",LEFT(TRIM($C1782),1)&lt;&gt;LEFT(TRIM($E1782),1)),"Categoria e tipo estão incompatíveis.",IF(IF(OR($E1782="",$F1782=""),FALSE(),IFERROR(COUNTIF(INDIRECT("UNITS_"&amp;SUBSTITUTE(LEFT($E1782,FIND(" ",$E1782&amp;" ")-1),".","_")),$F1782)=0,TRUE())),"Unidade incompatível com o tipo selecionado.",IF(OR(AND(ISNUMBER(SEARCH("comunic",LOWER($B1782))),LEFT($E1782,3)&lt;&gt;"4.4"),AND(ISNUMBER(SEARCH("monitor",LOWER($B1782))),NOT(OR(LEFT($E1782,3)="1.5",LEFT($E1782,3)="2.5")))),"Revise a classificação do item conforme as regras de preenchimento.",IF(AND($B1782&lt;&gt;"",OR(ISNUMBER(SEARCH("outro",LOWER($B1782))),ISNUMBER(SEARCH("divers",LOWER($B1782))),ISNUMBER(SEARCH("kit",LOWER($B1782))),ISNUMBER(SEARCH("ferrament",LOWER($B1782))),ISNUMBER(SEARCH("epi",LOWER($B1782)))),NOT(OR($Z1782&lt;&gt;"",$AA1782&lt;&gt;""))),"Descrição muito genérica: detalhe melhor o item e registre o racional no memorial ou em anexo.",IF(AND($Y1782=0,$B1782&lt;&gt;"",OR($G1782&lt;&gt;"",$H1782&lt;&gt;"",$J1782&lt;&gt;"",$K1782&lt;&gt;"",$M1782&lt;&gt;"",$N1782&lt;&gt;"",$P1782&lt;&gt;"",$Q1782&lt;&gt;"",$S1782&lt;&gt;"",$T1782&lt;&gt;"",$V1782&lt;&gt;"",$W1782&lt;&gt;"")),"O item possui dados lançados, mas o total está zerado. Revise os valores informados.","")))))))))))))))</f>
        <v/>
      </c>
    </row>
    <row r="1783" spans="1:35" ht="14.25" customHeight="1" x14ac:dyDescent="0.25">
      <c r="A1783" s="57" t="str">
        <f t="shared" si="351"/>
        <v/>
      </c>
      <c r="B1783" s="61"/>
      <c r="C1783" s="61"/>
      <c r="D1783" s="58"/>
      <c r="E1783" s="61"/>
      <c r="F1783" s="61"/>
      <c r="G1783" s="272"/>
      <c r="H1783" s="62"/>
      <c r="I1783" s="273">
        <f t="shared" si="352"/>
        <v>0</v>
      </c>
      <c r="J1783" s="272"/>
      <c r="K1783" s="62"/>
      <c r="L1783" s="270">
        <f t="shared" si="353"/>
        <v>0</v>
      </c>
      <c r="M1783" s="272"/>
      <c r="N1783" s="62"/>
      <c r="O1783" s="270">
        <f t="shared" si="354"/>
        <v>0</v>
      </c>
      <c r="P1783" s="272"/>
      <c r="Q1783" s="62"/>
      <c r="R1783" s="271">
        <f t="shared" si="355"/>
        <v>0</v>
      </c>
      <c r="S1783" s="272"/>
      <c r="T1783" s="62"/>
      <c r="U1783" s="270">
        <f t="shared" si="356"/>
        <v>0</v>
      </c>
      <c r="V1783" s="272"/>
      <c r="W1783" s="62"/>
      <c r="X1783" s="270">
        <f t="shared" si="357"/>
        <v>0</v>
      </c>
      <c r="Y1783" s="270">
        <f t="shared" si="358"/>
        <v>0</v>
      </c>
      <c r="Z1783" s="61"/>
      <c r="AA1783" s="61"/>
      <c r="AB1783" s="60" t="str">
        <f t="shared" si="359"/>
        <v/>
      </c>
      <c r="AC1783" s="21" t="b">
        <f t="shared" si="360"/>
        <v>0</v>
      </c>
      <c r="AD1783" s="21" t="b">
        <f t="shared" si="361"/>
        <v>0</v>
      </c>
      <c r="AE1783" s="21" t="b">
        <f t="shared" si="362"/>
        <v>0</v>
      </c>
      <c r="AF1783" s="21" t="b">
        <f ca="1">OR(AND($AC1783,NOT($AD1783)),AND($AC1783,OR(AND($G1783="",$H1783&lt;&gt;""),AND($G1783&lt;&gt;"",$H1783=""),AND($J1783="",$K1783&lt;&gt;""),AND($J1783&lt;&gt;"",$K1783=""),AND($M1783="",$N1783&lt;&gt;""),AND($M1783&lt;&gt;"",$N1783=""),AND($P1783="",$Q1783&lt;&gt;""),AND($P1783&lt;&gt;"",$Q1783=""),AND($S1783="",$T1783&lt;&gt;""),AND($S1783&lt;&gt;"",$T1783=""),AND($V1783="",$W1783&lt;&gt;""),AND($V1783&lt;&gt;"",$W1783=""))),AND($C1783&lt;&gt;"",$E1783&lt;&gt;"",LEFT(TRIM($C1783),1)&lt;&gt;LEFT(TRIM($E1783),1)),IF(OR($E1783="",$F1783=""),FALSE(),IFERROR(COUNTIF(INDIRECT("UNITS_"&amp;SUBSTITUTE(LEFT($E1783,FIND(" ",$E1783&amp;" ")-1),".","_")),$F1783)=0,TRUE())),AND($B1783&lt;&gt;"",OR(ISNUMBER(SEARCH("outro",LOWER($B1783))),ISNUMBER(SEARCH("divers",LOWER($B1783))),ISNUMBER(SEARCH("etc",LOWER($B1783))))),OR(AND(ISNUMBER(SEARCH("comunic",LOWER($B1783))),LEFT($E1783,3)&lt;&gt;"4.4"),AND(ISNUMBER(SEARCH("monitor",LOWER($B1783))),NOT(OR(LEFT($E1783,3)="1.5",LEFT($E1783,3)="2.5")))),AND($B1783&lt;&gt;"",OR(LEFT($C1783,1)="1",LEFT($C1783,1)="2"),$D1783=""),AND($D1783&lt;&gt;"",NOT(OR(LEFT($C1783,1)="1",LEFT($C1783,1)="2"))),AND($D1783&lt;&gt;"",COUNTIF(' PROJETO'!$B$14:$B$16,$D1783)=0),IF($D1783="",FALSE(),IF(COUNTIF(' PROJETO'!$B$14:$B$16,$D1783)=0,FALSE(),IFERROR(INDEX(' PROJETO'!$C$14:$C$16,MATCH($D1783,' PROJETO'!$B$14:$B$16,0))&lt;&gt;"Sim",FALSE()))))</f>
        <v>0</v>
      </c>
      <c r="AG1783" s="21" t="b">
        <f>AND($AC1783,$Y1783&gt;'CONFG.  LISTAS'!$F$4,$Z1783="",$AA1783="")</f>
        <v>0</v>
      </c>
      <c r="AH1783" s="21" t="str">
        <f t="shared" si="363"/>
        <v/>
      </c>
      <c r="AI1783" s="43" t="str">
        <f ca="1">IF(NOT($AC1783),"",IF(OR($B1783="",$C1783="",$E1783="",$F1783=""),"Preencha descrição, categoria, tipo e unidade.",IF(AND($B1783&lt;&gt;"",OR(LEFT($C1783,1)="1",LEFT($C1783,1)="2"),$D1783=""),"Informe a prática de restauração para itens diretos.",IF(AND($D1783&lt;&gt;"",NOT(OR(LEFT($C1783,1)="1",LEFT($C1783,1)="2"))),"Custos indiretos não devem pertencer a uma prática específica.",IF(AND($D1783&lt;&gt;"",COUNTIF(' PROJETO'!$B$14:$B$16,$D1783)=0),"Prática de restauração inválida ou não cadastrada.",IF(IF($D1783="",FALSE(),IF(COUNTIF(' PROJETO'!$B$14:$B$16,$D1783)=0,FALSE(),IFERROR(INDEX(' PROJETO'!$C$14:$C$16,MATCH($D1783,' PROJETO'!$B$14:$B$16,0))&lt;&gt;"Sim",FALSE()))),"A prática informada no item não foi selecionada na aba Projeto.",IF(AND(MAX($I1783,$L1783,$O1783,$R1783,$U1783,$X1783)&gt;'CONFG.  LISTAS'!$F$4,NOT(OR($Z1783&lt;&gt;"",$AA1783&lt;&gt;""))),"Memorial de cálculo ou anexo obrigatório não informado para item acima do limite.",IF(OR(AND($G1783&lt;&gt;"",$H1783&lt;&gt;"",OR($G1783&lt;=0,$H1783&lt;=0)),AND($J1783&lt;&gt;"",$K1783&lt;&gt;"",OR($J1783&lt;=0,$K1783&lt;=0)),AND($M1783&lt;&gt;"",$N1783&lt;&gt;"",OR($M1783&lt;=0,$N1783&lt;=0)),AND($P1783&lt;&gt;"",$Q1783&lt;&gt;"",OR($P1783&lt;=0,$Q1783&lt;=0)),AND($S1783&lt;&gt;"",$T1783&lt;&gt;"",OR($S1783&lt;=0,$T1783&lt;=0)),AND($V1783&lt;&gt;"",$W1783&lt;&gt;"",OR($V1783&lt;=0,$W1783&lt;=0))),"Revise os valores informados: valor unitário e quantidade devem ser maiores que zero.",IF(OR(AND($G1783="",$H1783&lt;&gt;""),AND($G1783&lt;&gt;"",$H1783=""),AND($J1783="",$K1783&lt;&gt;""),AND($J1783&lt;&gt;"",$K1783=""),AND($M1783="",$N1783&lt;&gt;""),AND($M1783&lt;&gt;"",$N1783=""),AND($P1783="",$Q1783&lt;&gt;""),AND($P1783&lt;&gt;"",$Q1783=""),AND($S1783="",$T1783&lt;&gt;""),AND($S1783&lt;&gt;"",$T1783=""),AND($V1783="",$W1783&lt;&gt;""),AND($V1783&lt;&gt;"",$W1783="")),"Há ano preenchido parcialmente: "&amp;TRIM(IF(AND($G1783="",$H1783&lt;&gt;""),"Ano 1 (falta valor unitário); ","")&amp;IF(AND($G1783&lt;&gt;"",$H1783=""),"Ano 1 (falta quantidade); ","")&amp;IF(AND($J1783="",$K1783&lt;&gt;""),"Ano 2 (falta valor unitário); ","")&amp;IF(AND($J1783&lt;&gt;"",$K1783=""),"Ano 2 (falta quantidade); ","")&amp;IF(AND($M1783="",$N1783&lt;&gt;""),"Ano 3 (falta valor unitário); ","")&amp;IF(AND($M1783&lt;&gt;"",$N1783=""),"Ano 3 (falta quantidade); ","")&amp;IF(AND($P1783="",$Q1783&lt;&gt;""),"Ano 4 (falta valor unitário); ","")&amp;IF(AND($P1783&lt;&gt;"",$Q1783=""),"Ano 4 (falta quantidade); ","")&amp;IF(AND($S1783="",$T1783&lt;&gt;""),"Ano 5 (falta valor unitário); ","")&amp;IF(AND($S1783&lt;&gt;"",$T1783=""),"Ano 5 (falta quantidade); ","")&amp;IF(AND($V1783="",$W1783&lt;&gt;""),"Ano 6 (falta valor unitário); ","")&amp;IF(AND($V1783&lt;&gt;"",$W1783=""),"Ano 6 (falta quantidade); ","")), IF(NOT(OR(AND($G1783&lt;&gt;"",$H1783&lt;&gt;""),AND($J1783&lt;&gt;"",$K1783&lt;&gt;""),AND($M1783&lt;&gt;"",$N1783&lt;&gt;""),AND($P1783&lt;&gt;"",$Q1783&lt;&gt;""),AND($S1783&lt;&gt;"",$T1783&lt;&gt;""),AND($V1783&lt;&gt;"",$W1783&lt;&gt;""))),"Informe pelo menos um ano completo com valor unitário e quantidade.",IF(AND($C1783&lt;&gt;"",$E1783&lt;&gt;"",LEFT(TRIM($C1783),1)&lt;&gt;LEFT(TRIM($E1783),1)),"Categoria e tipo estão incompatíveis.",IF(IF(OR($E1783="",$F1783=""),FALSE(),IFERROR(COUNTIF(INDIRECT("UNITS_"&amp;SUBSTITUTE(LEFT($E1783,FIND(" ",$E1783&amp;" ")-1),".","_")),$F1783)=0,TRUE())),"Unidade incompatível com o tipo selecionado.",IF(OR(AND(ISNUMBER(SEARCH("comunic",LOWER($B1783))),LEFT($E1783,3)&lt;&gt;"4.4"),AND(ISNUMBER(SEARCH("monitor",LOWER($B1783))),NOT(OR(LEFT($E1783,3)="1.5",LEFT($E1783,3)="2.5")))),"Revise a classificação do item conforme as regras de preenchimento.",IF(AND($B1783&lt;&gt;"",OR(ISNUMBER(SEARCH("outro",LOWER($B1783))),ISNUMBER(SEARCH("divers",LOWER($B1783))),ISNUMBER(SEARCH("kit",LOWER($B1783))),ISNUMBER(SEARCH("ferrament",LOWER($B1783))),ISNUMBER(SEARCH("epi",LOWER($B1783)))),NOT(OR($Z1783&lt;&gt;"",$AA1783&lt;&gt;""))),"Descrição muito genérica: detalhe melhor o item e registre o racional no memorial ou em anexo.",IF(AND($Y1783=0,$B1783&lt;&gt;"",OR($G1783&lt;&gt;"",$H1783&lt;&gt;"",$J1783&lt;&gt;"",$K1783&lt;&gt;"",$M1783&lt;&gt;"",$N1783&lt;&gt;"",$P1783&lt;&gt;"",$Q1783&lt;&gt;"",$S1783&lt;&gt;"",$T1783&lt;&gt;"",$V1783&lt;&gt;"",$W1783&lt;&gt;"")),"O item possui dados lançados, mas o total está zerado. Revise os valores informados.","")))))))))))))))</f>
        <v/>
      </c>
    </row>
    <row r="1784" spans="1:35" ht="14.25" customHeight="1" x14ac:dyDescent="0.25">
      <c r="A1784" s="57" t="str">
        <f t="shared" si="351"/>
        <v/>
      </c>
      <c r="B1784" s="58"/>
      <c r="C1784" s="58"/>
      <c r="D1784" s="58"/>
      <c r="E1784" s="58"/>
      <c r="F1784" s="58"/>
      <c r="G1784" s="269"/>
      <c r="H1784" s="59"/>
      <c r="I1784" s="273">
        <f t="shared" si="352"/>
        <v>0</v>
      </c>
      <c r="J1784" s="269"/>
      <c r="K1784" s="59"/>
      <c r="L1784" s="270">
        <f t="shared" si="353"/>
        <v>0</v>
      </c>
      <c r="M1784" s="269"/>
      <c r="N1784" s="59"/>
      <c r="O1784" s="270">
        <f t="shared" si="354"/>
        <v>0</v>
      </c>
      <c r="P1784" s="269"/>
      <c r="Q1784" s="59"/>
      <c r="R1784" s="271">
        <f t="shared" si="355"/>
        <v>0</v>
      </c>
      <c r="S1784" s="269"/>
      <c r="T1784" s="59"/>
      <c r="U1784" s="270">
        <f t="shared" si="356"/>
        <v>0</v>
      </c>
      <c r="V1784" s="269"/>
      <c r="W1784" s="59"/>
      <c r="X1784" s="270">
        <f t="shared" si="357"/>
        <v>0</v>
      </c>
      <c r="Y1784" s="270">
        <f t="shared" si="358"/>
        <v>0</v>
      </c>
      <c r="Z1784" s="58"/>
      <c r="AA1784" s="58"/>
      <c r="AB1784" s="60" t="str">
        <f t="shared" si="359"/>
        <v/>
      </c>
      <c r="AC1784" s="21" t="b">
        <f t="shared" si="360"/>
        <v>0</v>
      </c>
      <c r="AD1784" s="21" t="b">
        <f t="shared" si="361"/>
        <v>0</v>
      </c>
      <c r="AE1784" s="21" t="b">
        <f t="shared" si="362"/>
        <v>0</v>
      </c>
      <c r="AF1784" s="21" t="b">
        <f ca="1">OR(AND($AC1784,NOT($AD1784)),AND($AC1784,OR(AND($G1784="",$H1784&lt;&gt;""),AND($G1784&lt;&gt;"",$H1784=""),AND($J1784="",$K1784&lt;&gt;""),AND($J1784&lt;&gt;"",$K1784=""),AND($M1784="",$N1784&lt;&gt;""),AND($M1784&lt;&gt;"",$N1784=""),AND($P1784="",$Q1784&lt;&gt;""),AND($P1784&lt;&gt;"",$Q1784=""),AND($S1784="",$T1784&lt;&gt;""),AND($S1784&lt;&gt;"",$T1784=""),AND($V1784="",$W1784&lt;&gt;""),AND($V1784&lt;&gt;"",$W1784=""))),AND($C1784&lt;&gt;"",$E1784&lt;&gt;"",LEFT(TRIM($C1784),1)&lt;&gt;LEFT(TRIM($E1784),1)),IF(OR($E1784="",$F1784=""),FALSE(),IFERROR(COUNTIF(INDIRECT("UNITS_"&amp;SUBSTITUTE(LEFT($E1784,FIND(" ",$E1784&amp;" ")-1),".","_")),$F1784)=0,TRUE())),AND($B1784&lt;&gt;"",OR(ISNUMBER(SEARCH("outro",LOWER($B1784))),ISNUMBER(SEARCH("divers",LOWER($B1784))),ISNUMBER(SEARCH("etc",LOWER($B1784))))),OR(AND(ISNUMBER(SEARCH("comunic",LOWER($B1784))),LEFT($E1784,3)&lt;&gt;"4.4"),AND(ISNUMBER(SEARCH("monitor",LOWER($B1784))),NOT(OR(LEFT($E1784,3)="1.5",LEFT($E1784,3)="2.5")))),AND($B1784&lt;&gt;"",OR(LEFT($C1784,1)="1",LEFT($C1784,1)="2"),$D1784=""),AND($D1784&lt;&gt;"",NOT(OR(LEFT($C1784,1)="1",LEFT($C1784,1)="2"))),AND($D1784&lt;&gt;"",COUNTIF(' PROJETO'!$B$14:$B$16,$D1784)=0),IF($D1784="",FALSE(),IF(COUNTIF(' PROJETO'!$B$14:$B$16,$D1784)=0,FALSE(),IFERROR(INDEX(' PROJETO'!$C$14:$C$16,MATCH($D1784,' PROJETO'!$B$14:$B$16,0))&lt;&gt;"Sim",FALSE()))))</f>
        <v>0</v>
      </c>
      <c r="AG1784" s="21" t="b">
        <f>AND($AC1784,$Y1784&gt;'CONFG.  LISTAS'!$F$4,$Z1784="",$AA1784="")</f>
        <v>0</v>
      </c>
      <c r="AH1784" s="21" t="str">
        <f t="shared" si="363"/>
        <v/>
      </c>
      <c r="AI1784" s="43" t="str">
        <f ca="1">IF(NOT($AC1784),"",IF(OR($B1784="",$C1784="",$E1784="",$F1784=""),"Preencha descrição, categoria, tipo e unidade.",IF(AND($B1784&lt;&gt;"",OR(LEFT($C1784,1)="1",LEFT($C1784,1)="2"),$D1784=""),"Informe a prática de restauração para itens diretos.",IF(AND($D1784&lt;&gt;"",NOT(OR(LEFT($C1784,1)="1",LEFT($C1784,1)="2"))),"Custos indiretos não devem pertencer a uma prática específica.",IF(AND($D1784&lt;&gt;"",COUNTIF(' PROJETO'!$B$14:$B$16,$D1784)=0),"Prática de restauração inválida ou não cadastrada.",IF(IF($D1784="",FALSE(),IF(COUNTIF(' PROJETO'!$B$14:$B$16,$D1784)=0,FALSE(),IFERROR(INDEX(' PROJETO'!$C$14:$C$16,MATCH($D1784,' PROJETO'!$B$14:$B$16,0))&lt;&gt;"Sim",FALSE()))),"A prática informada no item não foi selecionada na aba Projeto.",IF(AND(MAX($I1784,$L1784,$O1784,$R1784,$U1784,$X1784)&gt;'CONFG.  LISTAS'!$F$4,NOT(OR($Z1784&lt;&gt;"",$AA1784&lt;&gt;""))),"Memorial de cálculo ou anexo obrigatório não informado para item acima do limite.",IF(OR(AND($G1784&lt;&gt;"",$H1784&lt;&gt;"",OR($G1784&lt;=0,$H1784&lt;=0)),AND($J1784&lt;&gt;"",$K1784&lt;&gt;"",OR($J1784&lt;=0,$K1784&lt;=0)),AND($M1784&lt;&gt;"",$N1784&lt;&gt;"",OR($M1784&lt;=0,$N1784&lt;=0)),AND($P1784&lt;&gt;"",$Q1784&lt;&gt;"",OR($P1784&lt;=0,$Q1784&lt;=0)),AND($S1784&lt;&gt;"",$T1784&lt;&gt;"",OR($S1784&lt;=0,$T1784&lt;=0)),AND($V1784&lt;&gt;"",$W1784&lt;&gt;"",OR($V1784&lt;=0,$W1784&lt;=0))),"Revise os valores informados: valor unitário e quantidade devem ser maiores que zero.",IF(OR(AND($G1784="",$H1784&lt;&gt;""),AND($G1784&lt;&gt;"",$H1784=""),AND($J1784="",$K1784&lt;&gt;""),AND($J1784&lt;&gt;"",$K1784=""),AND($M1784="",$N1784&lt;&gt;""),AND($M1784&lt;&gt;"",$N1784=""),AND($P1784="",$Q1784&lt;&gt;""),AND($P1784&lt;&gt;"",$Q1784=""),AND($S1784="",$T1784&lt;&gt;""),AND($S1784&lt;&gt;"",$T1784=""),AND($V1784="",$W1784&lt;&gt;""),AND($V1784&lt;&gt;"",$W1784="")),"Há ano preenchido parcialmente: "&amp;TRIM(IF(AND($G1784="",$H1784&lt;&gt;""),"Ano 1 (falta valor unitário); ","")&amp;IF(AND($G1784&lt;&gt;"",$H1784=""),"Ano 1 (falta quantidade); ","")&amp;IF(AND($J1784="",$K1784&lt;&gt;""),"Ano 2 (falta valor unitário); ","")&amp;IF(AND($J1784&lt;&gt;"",$K1784=""),"Ano 2 (falta quantidade); ","")&amp;IF(AND($M1784="",$N1784&lt;&gt;""),"Ano 3 (falta valor unitário); ","")&amp;IF(AND($M1784&lt;&gt;"",$N1784=""),"Ano 3 (falta quantidade); ","")&amp;IF(AND($P1784="",$Q1784&lt;&gt;""),"Ano 4 (falta valor unitário); ","")&amp;IF(AND($P1784&lt;&gt;"",$Q1784=""),"Ano 4 (falta quantidade); ","")&amp;IF(AND($S1784="",$T1784&lt;&gt;""),"Ano 5 (falta valor unitário); ","")&amp;IF(AND($S1784&lt;&gt;"",$T1784=""),"Ano 5 (falta quantidade); ","")&amp;IF(AND($V1784="",$W1784&lt;&gt;""),"Ano 6 (falta valor unitário); ","")&amp;IF(AND($V1784&lt;&gt;"",$W1784=""),"Ano 6 (falta quantidade); ","")), IF(NOT(OR(AND($G1784&lt;&gt;"",$H1784&lt;&gt;""),AND($J1784&lt;&gt;"",$K1784&lt;&gt;""),AND($M1784&lt;&gt;"",$N1784&lt;&gt;""),AND($P1784&lt;&gt;"",$Q1784&lt;&gt;""),AND($S1784&lt;&gt;"",$T1784&lt;&gt;""),AND($V1784&lt;&gt;"",$W1784&lt;&gt;""))),"Informe pelo menos um ano completo com valor unitário e quantidade.",IF(AND($C1784&lt;&gt;"",$E1784&lt;&gt;"",LEFT(TRIM($C1784),1)&lt;&gt;LEFT(TRIM($E1784),1)),"Categoria e tipo estão incompatíveis.",IF(IF(OR($E1784="",$F1784=""),FALSE(),IFERROR(COUNTIF(INDIRECT("UNITS_"&amp;SUBSTITUTE(LEFT($E1784,FIND(" ",$E1784&amp;" ")-1),".","_")),$F1784)=0,TRUE())),"Unidade incompatível com o tipo selecionado.",IF(OR(AND(ISNUMBER(SEARCH("comunic",LOWER($B1784))),LEFT($E1784,3)&lt;&gt;"4.4"),AND(ISNUMBER(SEARCH("monitor",LOWER($B1784))),NOT(OR(LEFT($E1784,3)="1.5",LEFT($E1784,3)="2.5")))),"Revise a classificação do item conforme as regras de preenchimento.",IF(AND($B1784&lt;&gt;"",OR(ISNUMBER(SEARCH("outro",LOWER($B1784))),ISNUMBER(SEARCH("divers",LOWER($B1784))),ISNUMBER(SEARCH("kit",LOWER($B1784))),ISNUMBER(SEARCH("ferrament",LOWER($B1784))),ISNUMBER(SEARCH("epi",LOWER($B1784)))),NOT(OR($Z1784&lt;&gt;"",$AA1784&lt;&gt;""))),"Descrição muito genérica: detalhe melhor o item e registre o racional no memorial ou em anexo.",IF(AND($Y1784=0,$B1784&lt;&gt;"",OR($G1784&lt;&gt;"",$H1784&lt;&gt;"",$J1784&lt;&gt;"",$K1784&lt;&gt;"",$M1784&lt;&gt;"",$N1784&lt;&gt;"",$P1784&lt;&gt;"",$Q1784&lt;&gt;"",$S1784&lt;&gt;"",$T1784&lt;&gt;"",$V1784&lt;&gt;"",$W1784&lt;&gt;"")),"O item possui dados lançados, mas o total está zerado. Revise os valores informados.","")))))))))))))))</f>
        <v/>
      </c>
    </row>
    <row r="1785" spans="1:35" ht="14.25" customHeight="1" x14ac:dyDescent="0.25">
      <c r="A1785" s="57" t="str">
        <f t="shared" si="351"/>
        <v/>
      </c>
      <c r="B1785" s="61"/>
      <c r="C1785" s="61"/>
      <c r="D1785" s="58"/>
      <c r="E1785" s="61"/>
      <c r="F1785" s="61"/>
      <c r="G1785" s="272"/>
      <c r="H1785" s="62"/>
      <c r="I1785" s="273">
        <f t="shared" si="352"/>
        <v>0</v>
      </c>
      <c r="J1785" s="272"/>
      <c r="K1785" s="62"/>
      <c r="L1785" s="270">
        <f t="shared" si="353"/>
        <v>0</v>
      </c>
      <c r="M1785" s="272"/>
      <c r="N1785" s="62"/>
      <c r="O1785" s="270">
        <f t="shared" si="354"/>
        <v>0</v>
      </c>
      <c r="P1785" s="272"/>
      <c r="Q1785" s="62"/>
      <c r="R1785" s="271">
        <f t="shared" si="355"/>
        <v>0</v>
      </c>
      <c r="S1785" s="272"/>
      <c r="T1785" s="62"/>
      <c r="U1785" s="270">
        <f t="shared" si="356"/>
        <v>0</v>
      </c>
      <c r="V1785" s="272"/>
      <c r="W1785" s="62"/>
      <c r="X1785" s="270">
        <f t="shared" si="357"/>
        <v>0</v>
      </c>
      <c r="Y1785" s="270">
        <f t="shared" si="358"/>
        <v>0</v>
      </c>
      <c r="Z1785" s="61"/>
      <c r="AA1785" s="61"/>
      <c r="AB1785" s="60" t="str">
        <f t="shared" si="359"/>
        <v/>
      </c>
      <c r="AC1785" s="21" t="b">
        <f t="shared" si="360"/>
        <v>0</v>
      </c>
      <c r="AD1785" s="21" t="b">
        <f t="shared" si="361"/>
        <v>0</v>
      </c>
      <c r="AE1785" s="21" t="b">
        <f t="shared" si="362"/>
        <v>0</v>
      </c>
      <c r="AF1785" s="21" t="b">
        <f ca="1">OR(AND($AC1785,NOT($AD1785)),AND($AC1785,OR(AND($G1785="",$H1785&lt;&gt;""),AND($G1785&lt;&gt;"",$H1785=""),AND($J1785="",$K1785&lt;&gt;""),AND($J1785&lt;&gt;"",$K1785=""),AND($M1785="",$N1785&lt;&gt;""),AND($M1785&lt;&gt;"",$N1785=""),AND($P1785="",$Q1785&lt;&gt;""),AND($P1785&lt;&gt;"",$Q1785=""),AND($S1785="",$T1785&lt;&gt;""),AND($S1785&lt;&gt;"",$T1785=""),AND($V1785="",$W1785&lt;&gt;""),AND($V1785&lt;&gt;"",$W1785=""))),AND($C1785&lt;&gt;"",$E1785&lt;&gt;"",LEFT(TRIM($C1785),1)&lt;&gt;LEFT(TRIM($E1785),1)),IF(OR($E1785="",$F1785=""),FALSE(),IFERROR(COUNTIF(INDIRECT("UNITS_"&amp;SUBSTITUTE(LEFT($E1785,FIND(" ",$E1785&amp;" ")-1),".","_")),$F1785)=0,TRUE())),AND($B1785&lt;&gt;"",OR(ISNUMBER(SEARCH("outro",LOWER($B1785))),ISNUMBER(SEARCH("divers",LOWER($B1785))),ISNUMBER(SEARCH("etc",LOWER($B1785))))),OR(AND(ISNUMBER(SEARCH("comunic",LOWER($B1785))),LEFT($E1785,3)&lt;&gt;"4.4"),AND(ISNUMBER(SEARCH("monitor",LOWER($B1785))),NOT(OR(LEFT($E1785,3)="1.5",LEFT($E1785,3)="2.5")))),AND($B1785&lt;&gt;"",OR(LEFT($C1785,1)="1",LEFT($C1785,1)="2"),$D1785=""),AND($D1785&lt;&gt;"",NOT(OR(LEFT($C1785,1)="1",LEFT($C1785,1)="2"))),AND($D1785&lt;&gt;"",COUNTIF(' PROJETO'!$B$14:$B$16,$D1785)=0),IF($D1785="",FALSE(),IF(COUNTIF(' PROJETO'!$B$14:$B$16,$D1785)=0,FALSE(),IFERROR(INDEX(' PROJETO'!$C$14:$C$16,MATCH($D1785,' PROJETO'!$B$14:$B$16,0))&lt;&gt;"Sim",FALSE()))))</f>
        <v>0</v>
      </c>
      <c r="AG1785" s="21" t="b">
        <f>AND($AC1785,$Y1785&gt;'CONFG.  LISTAS'!$F$4,$Z1785="",$AA1785="")</f>
        <v>0</v>
      </c>
      <c r="AH1785" s="21" t="str">
        <f t="shared" si="363"/>
        <v/>
      </c>
      <c r="AI1785" s="43" t="str">
        <f ca="1">IF(NOT($AC1785),"",IF(OR($B1785="",$C1785="",$E1785="",$F1785=""),"Preencha descrição, categoria, tipo e unidade.",IF(AND($B1785&lt;&gt;"",OR(LEFT($C1785,1)="1",LEFT($C1785,1)="2"),$D1785=""),"Informe a prática de restauração para itens diretos.",IF(AND($D1785&lt;&gt;"",NOT(OR(LEFT($C1785,1)="1",LEFT($C1785,1)="2"))),"Custos indiretos não devem pertencer a uma prática específica.",IF(AND($D1785&lt;&gt;"",COUNTIF(' PROJETO'!$B$14:$B$16,$D1785)=0),"Prática de restauração inválida ou não cadastrada.",IF(IF($D1785="",FALSE(),IF(COUNTIF(' PROJETO'!$B$14:$B$16,$D1785)=0,FALSE(),IFERROR(INDEX(' PROJETO'!$C$14:$C$16,MATCH($D1785,' PROJETO'!$B$14:$B$16,0))&lt;&gt;"Sim",FALSE()))),"A prática informada no item não foi selecionada na aba Projeto.",IF(AND(MAX($I1785,$L1785,$O1785,$R1785,$U1785,$X1785)&gt;'CONFG.  LISTAS'!$F$4,NOT(OR($Z1785&lt;&gt;"",$AA1785&lt;&gt;""))),"Memorial de cálculo ou anexo obrigatório não informado para item acima do limite.",IF(OR(AND($G1785&lt;&gt;"",$H1785&lt;&gt;"",OR($G1785&lt;=0,$H1785&lt;=0)),AND($J1785&lt;&gt;"",$K1785&lt;&gt;"",OR($J1785&lt;=0,$K1785&lt;=0)),AND($M1785&lt;&gt;"",$N1785&lt;&gt;"",OR($M1785&lt;=0,$N1785&lt;=0)),AND($P1785&lt;&gt;"",$Q1785&lt;&gt;"",OR($P1785&lt;=0,$Q1785&lt;=0)),AND($S1785&lt;&gt;"",$T1785&lt;&gt;"",OR($S1785&lt;=0,$T1785&lt;=0)),AND($V1785&lt;&gt;"",$W1785&lt;&gt;"",OR($V1785&lt;=0,$W1785&lt;=0))),"Revise os valores informados: valor unitário e quantidade devem ser maiores que zero.",IF(OR(AND($G1785="",$H1785&lt;&gt;""),AND($G1785&lt;&gt;"",$H1785=""),AND($J1785="",$K1785&lt;&gt;""),AND($J1785&lt;&gt;"",$K1785=""),AND($M1785="",$N1785&lt;&gt;""),AND($M1785&lt;&gt;"",$N1785=""),AND($P1785="",$Q1785&lt;&gt;""),AND($P1785&lt;&gt;"",$Q1785=""),AND($S1785="",$T1785&lt;&gt;""),AND($S1785&lt;&gt;"",$T1785=""),AND($V1785="",$W1785&lt;&gt;""),AND($V1785&lt;&gt;"",$W1785="")),"Há ano preenchido parcialmente: "&amp;TRIM(IF(AND($G1785="",$H1785&lt;&gt;""),"Ano 1 (falta valor unitário); ","")&amp;IF(AND($G1785&lt;&gt;"",$H1785=""),"Ano 1 (falta quantidade); ","")&amp;IF(AND($J1785="",$K1785&lt;&gt;""),"Ano 2 (falta valor unitário); ","")&amp;IF(AND($J1785&lt;&gt;"",$K1785=""),"Ano 2 (falta quantidade); ","")&amp;IF(AND($M1785="",$N1785&lt;&gt;""),"Ano 3 (falta valor unitário); ","")&amp;IF(AND($M1785&lt;&gt;"",$N1785=""),"Ano 3 (falta quantidade); ","")&amp;IF(AND($P1785="",$Q1785&lt;&gt;""),"Ano 4 (falta valor unitário); ","")&amp;IF(AND($P1785&lt;&gt;"",$Q1785=""),"Ano 4 (falta quantidade); ","")&amp;IF(AND($S1785="",$T1785&lt;&gt;""),"Ano 5 (falta valor unitário); ","")&amp;IF(AND($S1785&lt;&gt;"",$T1785=""),"Ano 5 (falta quantidade); ","")&amp;IF(AND($V1785="",$W1785&lt;&gt;""),"Ano 6 (falta valor unitário); ","")&amp;IF(AND($V1785&lt;&gt;"",$W1785=""),"Ano 6 (falta quantidade); ","")), IF(NOT(OR(AND($G1785&lt;&gt;"",$H1785&lt;&gt;""),AND($J1785&lt;&gt;"",$K1785&lt;&gt;""),AND($M1785&lt;&gt;"",$N1785&lt;&gt;""),AND($P1785&lt;&gt;"",$Q1785&lt;&gt;""),AND($S1785&lt;&gt;"",$T1785&lt;&gt;""),AND($V1785&lt;&gt;"",$W1785&lt;&gt;""))),"Informe pelo menos um ano completo com valor unitário e quantidade.",IF(AND($C1785&lt;&gt;"",$E1785&lt;&gt;"",LEFT(TRIM($C1785),1)&lt;&gt;LEFT(TRIM($E1785),1)),"Categoria e tipo estão incompatíveis.",IF(IF(OR($E1785="",$F1785=""),FALSE(),IFERROR(COUNTIF(INDIRECT("UNITS_"&amp;SUBSTITUTE(LEFT($E1785,FIND(" ",$E1785&amp;" ")-1),".","_")),$F1785)=0,TRUE())),"Unidade incompatível com o tipo selecionado.",IF(OR(AND(ISNUMBER(SEARCH("comunic",LOWER($B1785))),LEFT($E1785,3)&lt;&gt;"4.4"),AND(ISNUMBER(SEARCH("monitor",LOWER($B1785))),NOT(OR(LEFT($E1785,3)="1.5",LEFT($E1785,3)="2.5")))),"Revise a classificação do item conforme as regras de preenchimento.",IF(AND($B1785&lt;&gt;"",OR(ISNUMBER(SEARCH("outro",LOWER($B1785))),ISNUMBER(SEARCH("divers",LOWER($B1785))),ISNUMBER(SEARCH("kit",LOWER($B1785))),ISNUMBER(SEARCH("ferrament",LOWER($B1785))),ISNUMBER(SEARCH("epi",LOWER($B1785)))),NOT(OR($Z1785&lt;&gt;"",$AA1785&lt;&gt;""))),"Descrição muito genérica: detalhe melhor o item e registre o racional no memorial ou em anexo.",IF(AND($Y1785=0,$B1785&lt;&gt;"",OR($G1785&lt;&gt;"",$H1785&lt;&gt;"",$J1785&lt;&gt;"",$K1785&lt;&gt;"",$M1785&lt;&gt;"",$N1785&lt;&gt;"",$P1785&lt;&gt;"",$Q1785&lt;&gt;"",$S1785&lt;&gt;"",$T1785&lt;&gt;"",$V1785&lt;&gt;"",$W1785&lt;&gt;"")),"O item possui dados lançados, mas o total está zerado. Revise os valores informados.","")))))))))))))))</f>
        <v/>
      </c>
    </row>
    <row r="1786" spans="1:35" ht="14.25" customHeight="1" x14ac:dyDescent="0.25">
      <c r="A1786" s="57" t="str">
        <f t="shared" si="351"/>
        <v/>
      </c>
      <c r="B1786" s="58"/>
      <c r="C1786" s="58"/>
      <c r="D1786" s="58"/>
      <c r="E1786" s="58"/>
      <c r="F1786" s="58"/>
      <c r="G1786" s="269"/>
      <c r="H1786" s="59"/>
      <c r="I1786" s="273">
        <f t="shared" si="352"/>
        <v>0</v>
      </c>
      <c r="J1786" s="269"/>
      <c r="K1786" s="59"/>
      <c r="L1786" s="270">
        <f t="shared" si="353"/>
        <v>0</v>
      </c>
      <c r="M1786" s="269"/>
      <c r="N1786" s="59"/>
      <c r="O1786" s="270">
        <f t="shared" si="354"/>
        <v>0</v>
      </c>
      <c r="P1786" s="269"/>
      <c r="Q1786" s="59"/>
      <c r="R1786" s="271">
        <f t="shared" si="355"/>
        <v>0</v>
      </c>
      <c r="S1786" s="269"/>
      <c r="T1786" s="59"/>
      <c r="U1786" s="270">
        <f t="shared" si="356"/>
        <v>0</v>
      </c>
      <c r="V1786" s="269"/>
      <c r="W1786" s="59"/>
      <c r="X1786" s="270">
        <f t="shared" si="357"/>
        <v>0</v>
      </c>
      <c r="Y1786" s="270">
        <f t="shared" si="358"/>
        <v>0</v>
      </c>
      <c r="Z1786" s="58"/>
      <c r="AA1786" s="58"/>
      <c r="AB1786" s="60" t="str">
        <f t="shared" si="359"/>
        <v/>
      </c>
      <c r="AC1786" s="21" t="b">
        <f t="shared" si="360"/>
        <v>0</v>
      </c>
      <c r="AD1786" s="21" t="b">
        <f t="shared" si="361"/>
        <v>0</v>
      </c>
      <c r="AE1786" s="21" t="b">
        <f t="shared" si="362"/>
        <v>0</v>
      </c>
      <c r="AF1786" s="21" t="b">
        <f ca="1">OR(AND($AC1786,NOT($AD1786)),AND($AC1786,OR(AND($G1786="",$H1786&lt;&gt;""),AND($G1786&lt;&gt;"",$H1786=""),AND($J1786="",$K1786&lt;&gt;""),AND($J1786&lt;&gt;"",$K1786=""),AND($M1786="",$N1786&lt;&gt;""),AND($M1786&lt;&gt;"",$N1786=""),AND($P1786="",$Q1786&lt;&gt;""),AND($P1786&lt;&gt;"",$Q1786=""),AND($S1786="",$T1786&lt;&gt;""),AND($S1786&lt;&gt;"",$T1786=""),AND($V1786="",$W1786&lt;&gt;""),AND($V1786&lt;&gt;"",$W1786=""))),AND($C1786&lt;&gt;"",$E1786&lt;&gt;"",LEFT(TRIM($C1786),1)&lt;&gt;LEFT(TRIM($E1786),1)),IF(OR($E1786="",$F1786=""),FALSE(),IFERROR(COUNTIF(INDIRECT("UNITS_"&amp;SUBSTITUTE(LEFT($E1786,FIND(" ",$E1786&amp;" ")-1),".","_")),$F1786)=0,TRUE())),AND($B1786&lt;&gt;"",OR(ISNUMBER(SEARCH("outro",LOWER($B1786))),ISNUMBER(SEARCH("divers",LOWER($B1786))),ISNUMBER(SEARCH("etc",LOWER($B1786))))),OR(AND(ISNUMBER(SEARCH("comunic",LOWER($B1786))),LEFT($E1786,3)&lt;&gt;"4.4"),AND(ISNUMBER(SEARCH("monitor",LOWER($B1786))),NOT(OR(LEFT($E1786,3)="1.5",LEFT($E1786,3)="2.5")))),AND($B1786&lt;&gt;"",OR(LEFT($C1786,1)="1",LEFT($C1786,1)="2"),$D1786=""),AND($D1786&lt;&gt;"",NOT(OR(LEFT($C1786,1)="1",LEFT($C1786,1)="2"))),AND($D1786&lt;&gt;"",COUNTIF(' PROJETO'!$B$14:$B$16,$D1786)=0),IF($D1786="",FALSE(),IF(COUNTIF(' PROJETO'!$B$14:$B$16,$D1786)=0,FALSE(),IFERROR(INDEX(' PROJETO'!$C$14:$C$16,MATCH($D1786,' PROJETO'!$B$14:$B$16,0))&lt;&gt;"Sim",FALSE()))))</f>
        <v>0</v>
      </c>
      <c r="AG1786" s="21" t="b">
        <f>AND($AC1786,$Y1786&gt;'CONFG.  LISTAS'!$F$4,$Z1786="",$AA1786="")</f>
        <v>0</v>
      </c>
      <c r="AH1786" s="21" t="str">
        <f t="shared" si="363"/>
        <v/>
      </c>
      <c r="AI1786" s="43" t="str">
        <f ca="1">IF(NOT($AC1786),"",IF(OR($B1786="",$C1786="",$E1786="",$F1786=""),"Preencha descrição, categoria, tipo e unidade.",IF(AND($B1786&lt;&gt;"",OR(LEFT($C1786,1)="1",LEFT($C1786,1)="2"),$D1786=""),"Informe a prática de restauração para itens diretos.",IF(AND($D1786&lt;&gt;"",NOT(OR(LEFT($C1786,1)="1",LEFT($C1786,1)="2"))),"Custos indiretos não devem pertencer a uma prática específica.",IF(AND($D1786&lt;&gt;"",COUNTIF(' PROJETO'!$B$14:$B$16,$D1786)=0),"Prática de restauração inválida ou não cadastrada.",IF(IF($D1786="",FALSE(),IF(COUNTIF(' PROJETO'!$B$14:$B$16,$D1786)=0,FALSE(),IFERROR(INDEX(' PROJETO'!$C$14:$C$16,MATCH($D1786,' PROJETO'!$B$14:$B$16,0))&lt;&gt;"Sim",FALSE()))),"A prática informada no item não foi selecionada na aba Projeto.",IF(AND(MAX($I1786,$L1786,$O1786,$R1786,$U1786,$X1786)&gt;'CONFG.  LISTAS'!$F$4,NOT(OR($Z1786&lt;&gt;"",$AA1786&lt;&gt;""))),"Memorial de cálculo ou anexo obrigatório não informado para item acima do limite.",IF(OR(AND($G1786&lt;&gt;"",$H1786&lt;&gt;"",OR($G1786&lt;=0,$H1786&lt;=0)),AND($J1786&lt;&gt;"",$K1786&lt;&gt;"",OR($J1786&lt;=0,$K1786&lt;=0)),AND($M1786&lt;&gt;"",$N1786&lt;&gt;"",OR($M1786&lt;=0,$N1786&lt;=0)),AND($P1786&lt;&gt;"",$Q1786&lt;&gt;"",OR($P1786&lt;=0,$Q1786&lt;=0)),AND($S1786&lt;&gt;"",$T1786&lt;&gt;"",OR($S1786&lt;=0,$T1786&lt;=0)),AND($V1786&lt;&gt;"",$W1786&lt;&gt;"",OR($V1786&lt;=0,$W1786&lt;=0))),"Revise os valores informados: valor unitário e quantidade devem ser maiores que zero.",IF(OR(AND($G1786="",$H1786&lt;&gt;""),AND($G1786&lt;&gt;"",$H1786=""),AND($J1786="",$K1786&lt;&gt;""),AND($J1786&lt;&gt;"",$K1786=""),AND($M1786="",$N1786&lt;&gt;""),AND($M1786&lt;&gt;"",$N1786=""),AND($P1786="",$Q1786&lt;&gt;""),AND($P1786&lt;&gt;"",$Q1786=""),AND($S1786="",$T1786&lt;&gt;""),AND($S1786&lt;&gt;"",$T1786=""),AND($V1786="",$W1786&lt;&gt;""),AND($V1786&lt;&gt;"",$W1786="")),"Há ano preenchido parcialmente: "&amp;TRIM(IF(AND($G1786="",$H1786&lt;&gt;""),"Ano 1 (falta valor unitário); ","")&amp;IF(AND($G1786&lt;&gt;"",$H1786=""),"Ano 1 (falta quantidade); ","")&amp;IF(AND($J1786="",$K1786&lt;&gt;""),"Ano 2 (falta valor unitário); ","")&amp;IF(AND($J1786&lt;&gt;"",$K1786=""),"Ano 2 (falta quantidade); ","")&amp;IF(AND($M1786="",$N1786&lt;&gt;""),"Ano 3 (falta valor unitário); ","")&amp;IF(AND($M1786&lt;&gt;"",$N1786=""),"Ano 3 (falta quantidade); ","")&amp;IF(AND($P1786="",$Q1786&lt;&gt;""),"Ano 4 (falta valor unitário); ","")&amp;IF(AND($P1786&lt;&gt;"",$Q1786=""),"Ano 4 (falta quantidade); ","")&amp;IF(AND($S1786="",$T1786&lt;&gt;""),"Ano 5 (falta valor unitário); ","")&amp;IF(AND($S1786&lt;&gt;"",$T1786=""),"Ano 5 (falta quantidade); ","")&amp;IF(AND($V1786="",$W1786&lt;&gt;""),"Ano 6 (falta valor unitário); ","")&amp;IF(AND($V1786&lt;&gt;"",$W1786=""),"Ano 6 (falta quantidade); ","")), IF(NOT(OR(AND($G1786&lt;&gt;"",$H1786&lt;&gt;""),AND($J1786&lt;&gt;"",$K1786&lt;&gt;""),AND($M1786&lt;&gt;"",$N1786&lt;&gt;""),AND($P1786&lt;&gt;"",$Q1786&lt;&gt;""),AND($S1786&lt;&gt;"",$T1786&lt;&gt;""),AND($V1786&lt;&gt;"",$W1786&lt;&gt;""))),"Informe pelo menos um ano completo com valor unitário e quantidade.",IF(AND($C1786&lt;&gt;"",$E1786&lt;&gt;"",LEFT(TRIM($C1786),1)&lt;&gt;LEFT(TRIM($E1786),1)),"Categoria e tipo estão incompatíveis.",IF(IF(OR($E1786="",$F1786=""),FALSE(),IFERROR(COUNTIF(INDIRECT("UNITS_"&amp;SUBSTITUTE(LEFT($E1786,FIND(" ",$E1786&amp;" ")-1),".","_")),$F1786)=0,TRUE())),"Unidade incompatível com o tipo selecionado.",IF(OR(AND(ISNUMBER(SEARCH("comunic",LOWER($B1786))),LEFT($E1786,3)&lt;&gt;"4.4"),AND(ISNUMBER(SEARCH("monitor",LOWER($B1786))),NOT(OR(LEFT($E1786,3)="1.5",LEFT($E1786,3)="2.5")))),"Revise a classificação do item conforme as regras de preenchimento.",IF(AND($B1786&lt;&gt;"",OR(ISNUMBER(SEARCH("outro",LOWER($B1786))),ISNUMBER(SEARCH("divers",LOWER($B1786))),ISNUMBER(SEARCH("kit",LOWER($B1786))),ISNUMBER(SEARCH("ferrament",LOWER($B1786))),ISNUMBER(SEARCH("epi",LOWER($B1786)))),NOT(OR($Z1786&lt;&gt;"",$AA1786&lt;&gt;""))),"Descrição muito genérica: detalhe melhor o item e registre o racional no memorial ou em anexo.",IF(AND($Y1786=0,$B1786&lt;&gt;"",OR($G1786&lt;&gt;"",$H1786&lt;&gt;"",$J1786&lt;&gt;"",$K1786&lt;&gt;"",$M1786&lt;&gt;"",$N1786&lt;&gt;"",$P1786&lt;&gt;"",$Q1786&lt;&gt;"",$S1786&lt;&gt;"",$T1786&lt;&gt;"",$V1786&lt;&gt;"",$W1786&lt;&gt;"")),"O item possui dados lançados, mas o total está zerado. Revise os valores informados.","")))))))))))))))</f>
        <v/>
      </c>
    </row>
    <row r="1787" spans="1:35" ht="14.25" customHeight="1" x14ac:dyDescent="0.25">
      <c r="A1787" s="57" t="str">
        <f t="shared" si="351"/>
        <v/>
      </c>
      <c r="B1787" s="61"/>
      <c r="C1787" s="61"/>
      <c r="D1787" s="58"/>
      <c r="E1787" s="61"/>
      <c r="F1787" s="61"/>
      <c r="G1787" s="272"/>
      <c r="H1787" s="62"/>
      <c r="I1787" s="273">
        <f t="shared" si="352"/>
        <v>0</v>
      </c>
      <c r="J1787" s="272"/>
      <c r="K1787" s="62"/>
      <c r="L1787" s="270">
        <f t="shared" si="353"/>
        <v>0</v>
      </c>
      <c r="M1787" s="272"/>
      <c r="N1787" s="62"/>
      <c r="O1787" s="270">
        <f t="shared" si="354"/>
        <v>0</v>
      </c>
      <c r="P1787" s="272"/>
      <c r="Q1787" s="62"/>
      <c r="R1787" s="271">
        <f t="shared" si="355"/>
        <v>0</v>
      </c>
      <c r="S1787" s="272"/>
      <c r="T1787" s="62"/>
      <c r="U1787" s="270">
        <f t="shared" si="356"/>
        <v>0</v>
      </c>
      <c r="V1787" s="272"/>
      <c r="W1787" s="62"/>
      <c r="X1787" s="270">
        <f t="shared" si="357"/>
        <v>0</v>
      </c>
      <c r="Y1787" s="270">
        <f t="shared" si="358"/>
        <v>0</v>
      </c>
      <c r="Z1787" s="61"/>
      <c r="AA1787" s="61"/>
      <c r="AB1787" s="60" t="str">
        <f t="shared" si="359"/>
        <v/>
      </c>
      <c r="AC1787" s="21" t="b">
        <f t="shared" si="360"/>
        <v>0</v>
      </c>
      <c r="AD1787" s="21" t="b">
        <f t="shared" si="361"/>
        <v>0</v>
      </c>
      <c r="AE1787" s="21" t="b">
        <f t="shared" si="362"/>
        <v>0</v>
      </c>
      <c r="AF1787" s="21" t="b">
        <f ca="1">OR(AND($AC1787,NOT($AD1787)),AND($AC1787,OR(AND($G1787="",$H1787&lt;&gt;""),AND($G1787&lt;&gt;"",$H1787=""),AND($J1787="",$K1787&lt;&gt;""),AND($J1787&lt;&gt;"",$K1787=""),AND($M1787="",$N1787&lt;&gt;""),AND($M1787&lt;&gt;"",$N1787=""),AND($P1787="",$Q1787&lt;&gt;""),AND($P1787&lt;&gt;"",$Q1787=""),AND($S1787="",$T1787&lt;&gt;""),AND($S1787&lt;&gt;"",$T1787=""),AND($V1787="",$W1787&lt;&gt;""),AND($V1787&lt;&gt;"",$W1787=""))),AND($C1787&lt;&gt;"",$E1787&lt;&gt;"",LEFT(TRIM($C1787),1)&lt;&gt;LEFT(TRIM($E1787),1)),IF(OR($E1787="",$F1787=""),FALSE(),IFERROR(COUNTIF(INDIRECT("UNITS_"&amp;SUBSTITUTE(LEFT($E1787,FIND(" ",$E1787&amp;" ")-1),".","_")),$F1787)=0,TRUE())),AND($B1787&lt;&gt;"",OR(ISNUMBER(SEARCH("outro",LOWER($B1787))),ISNUMBER(SEARCH("divers",LOWER($B1787))),ISNUMBER(SEARCH("etc",LOWER($B1787))))),OR(AND(ISNUMBER(SEARCH("comunic",LOWER($B1787))),LEFT($E1787,3)&lt;&gt;"4.4"),AND(ISNUMBER(SEARCH("monitor",LOWER($B1787))),NOT(OR(LEFT($E1787,3)="1.5",LEFT($E1787,3)="2.5")))),AND($B1787&lt;&gt;"",OR(LEFT($C1787,1)="1",LEFT($C1787,1)="2"),$D1787=""),AND($D1787&lt;&gt;"",NOT(OR(LEFT($C1787,1)="1",LEFT($C1787,1)="2"))),AND($D1787&lt;&gt;"",COUNTIF(' PROJETO'!$B$14:$B$16,$D1787)=0),IF($D1787="",FALSE(),IF(COUNTIF(' PROJETO'!$B$14:$B$16,$D1787)=0,FALSE(),IFERROR(INDEX(' PROJETO'!$C$14:$C$16,MATCH($D1787,' PROJETO'!$B$14:$B$16,0))&lt;&gt;"Sim",FALSE()))))</f>
        <v>0</v>
      </c>
      <c r="AG1787" s="21" t="b">
        <f>AND($AC1787,$Y1787&gt;'CONFG.  LISTAS'!$F$4,$Z1787="",$AA1787="")</f>
        <v>0</v>
      </c>
      <c r="AH1787" s="21" t="str">
        <f t="shared" si="363"/>
        <v/>
      </c>
      <c r="AI1787" s="43" t="str">
        <f ca="1">IF(NOT($AC1787),"",IF(OR($B1787="",$C1787="",$E1787="",$F1787=""),"Preencha descrição, categoria, tipo e unidade.",IF(AND($B1787&lt;&gt;"",OR(LEFT($C1787,1)="1",LEFT($C1787,1)="2"),$D1787=""),"Informe a prática de restauração para itens diretos.",IF(AND($D1787&lt;&gt;"",NOT(OR(LEFT($C1787,1)="1",LEFT($C1787,1)="2"))),"Custos indiretos não devem pertencer a uma prática específica.",IF(AND($D1787&lt;&gt;"",COUNTIF(' PROJETO'!$B$14:$B$16,$D1787)=0),"Prática de restauração inválida ou não cadastrada.",IF(IF($D1787="",FALSE(),IF(COUNTIF(' PROJETO'!$B$14:$B$16,$D1787)=0,FALSE(),IFERROR(INDEX(' PROJETO'!$C$14:$C$16,MATCH($D1787,' PROJETO'!$B$14:$B$16,0))&lt;&gt;"Sim",FALSE()))),"A prática informada no item não foi selecionada na aba Projeto.",IF(AND(MAX($I1787,$L1787,$O1787,$R1787,$U1787,$X1787)&gt;'CONFG.  LISTAS'!$F$4,NOT(OR($Z1787&lt;&gt;"",$AA1787&lt;&gt;""))),"Memorial de cálculo ou anexo obrigatório não informado para item acima do limite.",IF(OR(AND($G1787&lt;&gt;"",$H1787&lt;&gt;"",OR($G1787&lt;=0,$H1787&lt;=0)),AND($J1787&lt;&gt;"",$K1787&lt;&gt;"",OR($J1787&lt;=0,$K1787&lt;=0)),AND($M1787&lt;&gt;"",$N1787&lt;&gt;"",OR($M1787&lt;=0,$N1787&lt;=0)),AND($P1787&lt;&gt;"",$Q1787&lt;&gt;"",OR($P1787&lt;=0,$Q1787&lt;=0)),AND($S1787&lt;&gt;"",$T1787&lt;&gt;"",OR($S1787&lt;=0,$T1787&lt;=0)),AND($V1787&lt;&gt;"",$W1787&lt;&gt;"",OR($V1787&lt;=0,$W1787&lt;=0))),"Revise os valores informados: valor unitário e quantidade devem ser maiores que zero.",IF(OR(AND($G1787="",$H1787&lt;&gt;""),AND($G1787&lt;&gt;"",$H1787=""),AND($J1787="",$K1787&lt;&gt;""),AND($J1787&lt;&gt;"",$K1787=""),AND($M1787="",$N1787&lt;&gt;""),AND($M1787&lt;&gt;"",$N1787=""),AND($P1787="",$Q1787&lt;&gt;""),AND($P1787&lt;&gt;"",$Q1787=""),AND($S1787="",$T1787&lt;&gt;""),AND($S1787&lt;&gt;"",$T1787=""),AND($V1787="",$W1787&lt;&gt;""),AND($V1787&lt;&gt;"",$W1787="")),"Há ano preenchido parcialmente: "&amp;TRIM(IF(AND($G1787="",$H1787&lt;&gt;""),"Ano 1 (falta valor unitário); ","")&amp;IF(AND($G1787&lt;&gt;"",$H1787=""),"Ano 1 (falta quantidade); ","")&amp;IF(AND($J1787="",$K1787&lt;&gt;""),"Ano 2 (falta valor unitário); ","")&amp;IF(AND($J1787&lt;&gt;"",$K1787=""),"Ano 2 (falta quantidade); ","")&amp;IF(AND($M1787="",$N1787&lt;&gt;""),"Ano 3 (falta valor unitário); ","")&amp;IF(AND($M1787&lt;&gt;"",$N1787=""),"Ano 3 (falta quantidade); ","")&amp;IF(AND($P1787="",$Q1787&lt;&gt;""),"Ano 4 (falta valor unitário); ","")&amp;IF(AND($P1787&lt;&gt;"",$Q1787=""),"Ano 4 (falta quantidade); ","")&amp;IF(AND($S1787="",$T1787&lt;&gt;""),"Ano 5 (falta valor unitário); ","")&amp;IF(AND($S1787&lt;&gt;"",$T1787=""),"Ano 5 (falta quantidade); ","")&amp;IF(AND($V1787="",$W1787&lt;&gt;""),"Ano 6 (falta valor unitário); ","")&amp;IF(AND($V1787&lt;&gt;"",$W1787=""),"Ano 6 (falta quantidade); ","")), IF(NOT(OR(AND($G1787&lt;&gt;"",$H1787&lt;&gt;""),AND($J1787&lt;&gt;"",$K1787&lt;&gt;""),AND($M1787&lt;&gt;"",$N1787&lt;&gt;""),AND($P1787&lt;&gt;"",$Q1787&lt;&gt;""),AND($S1787&lt;&gt;"",$T1787&lt;&gt;""),AND($V1787&lt;&gt;"",$W1787&lt;&gt;""))),"Informe pelo menos um ano completo com valor unitário e quantidade.",IF(AND($C1787&lt;&gt;"",$E1787&lt;&gt;"",LEFT(TRIM($C1787),1)&lt;&gt;LEFT(TRIM($E1787),1)),"Categoria e tipo estão incompatíveis.",IF(IF(OR($E1787="",$F1787=""),FALSE(),IFERROR(COUNTIF(INDIRECT("UNITS_"&amp;SUBSTITUTE(LEFT($E1787,FIND(" ",$E1787&amp;" ")-1),".","_")),$F1787)=0,TRUE())),"Unidade incompatível com o tipo selecionado.",IF(OR(AND(ISNUMBER(SEARCH("comunic",LOWER($B1787))),LEFT($E1787,3)&lt;&gt;"4.4"),AND(ISNUMBER(SEARCH("monitor",LOWER($B1787))),NOT(OR(LEFT($E1787,3)="1.5",LEFT($E1787,3)="2.5")))),"Revise a classificação do item conforme as regras de preenchimento.",IF(AND($B1787&lt;&gt;"",OR(ISNUMBER(SEARCH("outro",LOWER($B1787))),ISNUMBER(SEARCH("divers",LOWER($B1787))),ISNUMBER(SEARCH("kit",LOWER($B1787))),ISNUMBER(SEARCH("ferrament",LOWER($B1787))),ISNUMBER(SEARCH("epi",LOWER($B1787)))),NOT(OR($Z1787&lt;&gt;"",$AA1787&lt;&gt;""))),"Descrição muito genérica: detalhe melhor o item e registre o racional no memorial ou em anexo.",IF(AND($Y1787=0,$B1787&lt;&gt;"",OR($G1787&lt;&gt;"",$H1787&lt;&gt;"",$J1787&lt;&gt;"",$K1787&lt;&gt;"",$M1787&lt;&gt;"",$N1787&lt;&gt;"",$P1787&lt;&gt;"",$Q1787&lt;&gt;"",$S1787&lt;&gt;"",$T1787&lt;&gt;"",$V1787&lt;&gt;"",$W1787&lt;&gt;"")),"O item possui dados lançados, mas o total está zerado. Revise os valores informados.","")))))))))))))))</f>
        <v/>
      </c>
    </row>
    <row r="1788" spans="1:35" ht="14.25" customHeight="1" x14ac:dyDescent="0.25">
      <c r="A1788" s="57" t="str">
        <f t="shared" si="351"/>
        <v/>
      </c>
      <c r="B1788" s="58"/>
      <c r="C1788" s="58"/>
      <c r="D1788" s="58"/>
      <c r="E1788" s="58"/>
      <c r="F1788" s="58"/>
      <c r="G1788" s="269"/>
      <c r="H1788" s="59"/>
      <c r="I1788" s="273">
        <f t="shared" si="352"/>
        <v>0</v>
      </c>
      <c r="J1788" s="269"/>
      <c r="K1788" s="59"/>
      <c r="L1788" s="270">
        <f t="shared" si="353"/>
        <v>0</v>
      </c>
      <c r="M1788" s="269"/>
      <c r="N1788" s="59"/>
      <c r="O1788" s="270">
        <f t="shared" si="354"/>
        <v>0</v>
      </c>
      <c r="P1788" s="269"/>
      <c r="Q1788" s="59"/>
      <c r="R1788" s="271">
        <f t="shared" si="355"/>
        <v>0</v>
      </c>
      <c r="S1788" s="269"/>
      <c r="T1788" s="59"/>
      <c r="U1788" s="270">
        <f t="shared" si="356"/>
        <v>0</v>
      </c>
      <c r="V1788" s="269"/>
      <c r="W1788" s="59"/>
      <c r="X1788" s="270">
        <f t="shared" si="357"/>
        <v>0</v>
      </c>
      <c r="Y1788" s="270">
        <f t="shared" si="358"/>
        <v>0</v>
      </c>
      <c r="Z1788" s="58"/>
      <c r="AA1788" s="58"/>
      <c r="AB1788" s="60" t="str">
        <f t="shared" si="359"/>
        <v/>
      </c>
      <c r="AC1788" s="21" t="b">
        <f t="shared" si="360"/>
        <v>0</v>
      </c>
      <c r="AD1788" s="21" t="b">
        <f t="shared" si="361"/>
        <v>0</v>
      </c>
      <c r="AE1788" s="21" t="b">
        <f t="shared" si="362"/>
        <v>0</v>
      </c>
      <c r="AF1788" s="21" t="b">
        <f ca="1">OR(AND($AC1788,NOT($AD1788)),AND($AC1788,OR(AND($G1788="",$H1788&lt;&gt;""),AND($G1788&lt;&gt;"",$H1788=""),AND($J1788="",$K1788&lt;&gt;""),AND($J1788&lt;&gt;"",$K1788=""),AND($M1788="",$N1788&lt;&gt;""),AND($M1788&lt;&gt;"",$N1788=""),AND($P1788="",$Q1788&lt;&gt;""),AND($P1788&lt;&gt;"",$Q1788=""),AND($S1788="",$T1788&lt;&gt;""),AND($S1788&lt;&gt;"",$T1788=""),AND($V1788="",$W1788&lt;&gt;""),AND($V1788&lt;&gt;"",$W1788=""))),AND($C1788&lt;&gt;"",$E1788&lt;&gt;"",LEFT(TRIM($C1788),1)&lt;&gt;LEFT(TRIM($E1788),1)),IF(OR($E1788="",$F1788=""),FALSE(),IFERROR(COUNTIF(INDIRECT("UNITS_"&amp;SUBSTITUTE(LEFT($E1788,FIND(" ",$E1788&amp;" ")-1),".","_")),$F1788)=0,TRUE())),AND($B1788&lt;&gt;"",OR(ISNUMBER(SEARCH("outro",LOWER($B1788))),ISNUMBER(SEARCH("divers",LOWER($B1788))),ISNUMBER(SEARCH("etc",LOWER($B1788))))),OR(AND(ISNUMBER(SEARCH("comunic",LOWER($B1788))),LEFT($E1788,3)&lt;&gt;"4.4"),AND(ISNUMBER(SEARCH("monitor",LOWER($B1788))),NOT(OR(LEFT($E1788,3)="1.5",LEFT($E1788,3)="2.5")))),AND($B1788&lt;&gt;"",OR(LEFT($C1788,1)="1",LEFT($C1788,1)="2"),$D1788=""),AND($D1788&lt;&gt;"",NOT(OR(LEFT($C1788,1)="1",LEFT($C1788,1)="2"))),AND($D1788&lt;&gt;"",COUNTIF(' PROJETO'!$B$14:$B$16,$D1788)=0),IF($D1788="",FALSE(),IF(COUNTIF(' PROJETO'!$B$14:$B$16,$D1788)=0,FALSE(),IFERROR(INDEX(' PROJETO'!$C$14:$C$16,MATCH($D1788,' PROJETO'!$B$14:$B$16,0))&lt;&gt;"Sim",FALSE()))))</f>
        <v>0</v>
      </c>
      <c r="AG1788" s="21" t="b">
        <f>AND($AC1788,$Y1788&gt;'CONFG.  LISTAS'!$F$4,$Z1788="",$AA1788="")</f>
        <v>0</v>
      </c>
      <c r="AH1788" s="21" t="str">
        <f t="shared" si="363"/>
        <v/>
      </c>
      <c r="AI1788" s="43" t="str">
        <f ca="1">IF(NOT($AC1788),"",IF(OR($B1788="",$C1788="",$E1788="",$F1788=""),"Preencha descrição, categoria, tipo e unidade.",IF(AND($B1788&lt;&gt;"",OR(LEFT($C1788,1)="1",LEFT($C1788,1)="2"),$D1788=""),"Informe a prática de restauração para itens diretos.",IF(AND($D1788&lt;&gt;"",NOT(OR(LEFT($C1788,1)="1",LEFT($C1788,1)="2"))),"Custos indiretos não devem pertencer a uma prática específica.",IF(AND($D1788&lt;&gt;"",COUNTIF(' PROJETO'!$B$14:$B$16,$D1788)=0),"Prática de restauração inválida ou não cadastrada.",IF(IF($D1788="",FALSE(),IF(COUNTIF(' PROJETO'!$B$14:$B$16,$D1788)=0,FALSE(),IFERROR(INDEX(' PROJETO'!$C$14:$C$16,MATCH($D1788,' PROJETO'!$B$14:$B$16,0))&lt;&gt;"Sim",FALSE()))),"A prática informada no item não foi selecionada na aba Projeto.",IF(AND(MAX($I1788,$L1788,$O1788,$R1788,$U1788,$X1788)&gt;'CONFG.  LISTAS'!$F$4,NOT(OR($Z1788&lt;&gt;"",$AA1788&lt;&gt;""))),"Memorial de cálculo ou anexo obrigatório não informado para item acima do limite.",IF(OR(AND($G1788&lt;&gt;"",$H1788&lt;&gt;"",OR($G1788&lt;=0,$H1788&lt;=0)),AND($J1788&lt;&gt;"",$K1788&lt;&gt;"",OR($J1788&lt;=0,$K1788&lt;=0)),AND($M1788&lt;&gt;"",$N1788&lt;&gt;"",OR($M1788&lt;=0,$N1788&lt;=0)),AND($P1788&lt;&gt;"",$Q1788&lt;&gt;"",OR($P1788&lt;=0,$Q1788&lt;=0)),AND($S1788&lt;&gt;"",$T1788&lt;&gt;"",OR($S1788&lt;=0,$T1788&lt;=0)),AND($V1788&lt;&gt;"",$W1788&lt;&gt;"",OR($V1788&lt;=0,$W1788&lt;=0))),"Revise os valores informados: valor unitário e quantidade devem ser maiores que zero.",IF(OR(AND($G1788="",$H1788&lt;&gt;""),AND($G1788&lt;&gt;"",$H1788=""),AND($J1788="",$K1788&lt;&gt;""),AND($J1788&lt;&gt;"",$K1788=""),AND($M1788="",$N1788&lt;&gt;""),AND($M1788&lt;&gt;"",$N1788=""),AND($P1788="",$Q1788&lt;&gt;""),AND($P1788&lt;&gt;"",$Q1788=""),AND($S1788="",$T1788&lt;&gt;""),AND($S1788&lt;&gt;"",$T1788=""),AND($V1788="",$W1788&lt;&gt;""),AND($V1788&lt;&gt;"",$W1788="")),"Há ano preenchido parcialmente: "&amp;TRIM(IF(AND($G1788="",$H1788&lt;&gt;""),"Ano 1 (falta valor unitário); ","")&amp;IF(AND($G1788&lt;&gt;"",$H1788=""),"Ano 1 (falta quantidade); ","")&amp;IF(AND($J1788="",$K1788&lt;&gt;""),"Ano 2 (falta valor unitário); ","")&amp;IF(AND($J1788&lt;&gt;"",$K1788=""),"Ano 2 (falta quantidade); ","")&amp;IF(AND($M1788="",$N1788&lt;&gt;""),"Ano 3 (falta valor unitário); ","")&amp;IF(AND($M1788&lt;&gt;"",$N1788=""),"Ano 3 (falta quantidade); ","")&amp;IF(AND($P1788="",$Q1788&lt;&gt;""),"Ano 4 (falta valor unitário); ","")&amp;IF(AND($P1788&lt;&gt;"",$Q1788=""),"Ano 4 (falta quantidade); ","")&amp;IF(AND($S1788="",$T1788&lt;&gt;""),"Ano 5 (falta valor unitário); ","")&amp;IF(AND($S1788&lt;&gt;"",$T1788=""),"Ano 5 (falta quantidade); ","")&amp;IF(AND($V1788="",$W1788&lt;&gt;""),"Ano 6 (falta valor unitário); ","")&amp;IF(AND($V1788&lt;&gt;"",$W1788=""),"Ano 6 (falta quantidade); ","")), IF(NOT(OR(AND($G1788&lt;&gt;"",$H1788&lt;&gt;""),AND($J1788&lt;&gt;"",$K1788&lt;&gt;""),AND($M1788&lt;&gt;"",$N1788&lt;&gt;""),AND($P1788&lt;&gt;"",$Q1788&lt;&gt;""),AND($S1788&lt;&gt;"",$T1788&lt;&gt;""),AND($V1788&lt;&gt;"",$W1788&lt;&gt;""))),"Informe pelo menos um ano completo com valor unitário e quantidade.",IF(AND($C1788&lt;&gt;"",$E1788&lt;&gt;"",LEFT(TRIM($C1788),1)&lt;&gt;LEFT(TRIM($E1788),1)),"Categoria e tipo estão incompatíveis.",IF(IF(OR($E1788="",$F1788=""),FALSE(),IFERROR(COUNTIF(INDIRECT("UNITS_"&amp;SUBSTITUTE(LEFT($E1788,FIND(" ",$E1788&amp;" ")-1),".","_")),$F1788)=0,TRUE())),"Unidade incompatível com o tipo selecionado.",IF(OR(AND(ISNUMBER(SEARCH("comunic",LOWER($B1788))),LEFT($E1788,3)&lt;&gt;"4.4"),AND(ISNUMBER(SEARCH("monitor",LOWER($B1788))),NOT(OR(LEFT($E1788,3)="1.5",LEFT($E1788,3)="2.5")))),"Revise a classificação do item conforme as regras de preenchimento.",IF(AND($B1788&lt;&gt;"",OR(ISNUMBER(SEARCH("outro",LOWER($B1788))),ISNUMBER(SEARCH("divers",LOWER($B1788))),ISNUMBER(SEARCH("kit",LOWER($B1788))),ISNUMBER(SEARCH("ferrament",LOWER($B1788))),ISNUMBER(SEARCH("epi",LOWER($B1788)))),NOT(OR($Z1788&lt;&gt;"",$AA1788&lt;&gt;""))),"Descrição muito genérica: detalhe melhor o item e registre o racional no memorial ou em anexo.",IF(AND($Y1788=0,$B1788&lt;&gt;"",OR($G1788&lt;&gt;"",$H1788&lt;&gt;"",$J1788&lt;&gt;"",$K1788&lt;&gt;"",$M1788&lt;&gt;"",$N1788&lt;&gt;"",$P1788&lt;&gt;"",$Q1788&lt;&gt;"",$S1788&lt;&gt;"",$T1788&lt;&gt;"",$V1788&lt;&gt;"",$W1788&lt;&gt;"")),"O item possui dados lançados, mas o total está zerado. Revise os valores informados.","")))))))))))))))</f>
        <v/>
      </c>
    </row>
    <row r="1789" spans="1:35" ht="14.25" customHeight="1" x14ac:dyDescent="0.25">
      <c r="A1789" s="57" t="str">
        <f t="shared" si="351"/>
        <v/>
      </c>
      <c r="B1789" s="61"/>
      <c r="C1789" s="61"/>
      <c r="D1789" s="58"/>
      <c r="E1789" s="61"/>
      <c r="F1789" s="61"/>
      <c r="G1789" s="272"/>
      <c r="H1789" s="62"/>
      <c r="I1789" s="273">
        <f t="shared" si="352"/>
        <v>0</v>
      </c>
      <c r="J1789" s="272"/>
      <c r="K1789" s="62"/>
      <c r="L1789" s="270">
        <f t="shared" si="353"/>
        <v>0</v>
      </c>
      <c r="M1789" s="272"/>
      <c r="N1789" s="62"/>
      <c r="O1789" s="270">
        <f t="shared" si="354"/>
        <v>0</v>
      </c>
      <c r="P1789" s="272"/>
      <c r="Q1789" s="62"/>
      <c r="R1789" s="271">
        <f t="shared" si="355"/>
        <v>0</v>
      </c>
      <c r="S1789" s="272"/>
      <c r="T1789" s="62"/>
      <c r="U1789" s="270">
        <f t="shared" si="356"/>
        <v>0</v>
      </c>
      <c r="V1789" s="272"/>
      <c r="W1789" s="62"/>
      <c r="X1789" s="270">
        <f t="shared" si="357"/>
        <v>0</v>
      </c>
      <c r="Y1789" s="270">
        <f t="shared" si="358"/>
        <v>0</v>
      </c>
      <c r="Z1789" s="61"/>
      <c r="AA1789" s="61"/>
      <c r="AB1789" s="60" t="str">
        <f t="shared" si="359"/>
        <v/>
      </c>
      <c r="AC1789" s="21" t="b">
        <f t="shared" si="360"/>
        <v>0</v>
      </c>
      <c r="AD1789" s="21" t="b">
        <f t="shared" si="361"/>
        <v>0</v>
      </c>
      <c r="AE1789" s="21" t="b">
        <f t="shared" si="362"/>
        <v>0</v>
      </c>
      <c r="AF1789" s="21" t="b">
        <f ca="1">OR(AND($AC1789,NOT($AD1789)),AND($AC1789,OR(AND($G1789="",$H1789&lt;&gt;""),AND($G1789&lt;&gt;"",$H1789=""),AND($J1789="",$K1789&lt;&gt;""),AND($J1789&lt;&gt;"",$K1789=""),AND($M1789="",$N1789&lt;&gt;""),AND($M1789&lt;&gt;"",$N1789=""),AND($P1789="",$Q1789&lt;&gt;""),AND($P1789&lt;&gt;"",$Q1789=""),AND($S1789="",$T1789&lt;&gt;""),AND($S1789&lt;&gt;"",$T1789=""),AND($V1789="",$W1789&lt;&gt;""),AND($V1789&lt;&gt;"",$W1789=""))),AND($C1789&lt;&gt;"",$E1789&lt;&gt;"",LEFT(TRIM($C1789),1)&lt;&gt;LEFT(TRIM($E1789),1)),IF(OR($E1789="",$F1789=""),FALSE(),IFERROR(COUNTIF(INDIRECT("UNITS_"&amp;SUBSTITUTE(LEFT($E1789,FIND(" ",$E1789&amp;" ")-1),".","_")),$F1789)=0,TRUE())),AND($B1789&lt;&gt;"",OR(ISNUMBER(SEARCH("outro",LOWER($B1789))),ISNUMBER(SEARCH("divers",LOWER($B1789))),ISNUMBER(SEARCH("etc",LOWER($B1789))))),OR(AND(ISNUMBER(SEARCH("comunic",LOWER($B1789))),LEFT($E1789,3)&lt;&gt;"4.4"),AND(ISNUMBER(SEARCH("monitor",LOWER($B1789))),NOT(OR(LEFT($E1789,3)="1.5",LEFT($E1789,3)="2.5")))),AND($B1789&lt;&gt;"",OR(LEFT($C1789,1)="1",LEFT($C1789,1)="2"),$D1789=""),AND($D1789&lt;&gt;"",NOT(OR(LEFT($C1789,1)="1",LEFT($C1789,1)="2"))),AND($D1789&lt;&gt;"",COUNTIF(' PROJETO'!$B$14:$B$16,$D1789)=0),IF($D1789="",FALSE(),IF(COUNTIF(' PROJETO'!$B$14:$B$16,$D1789)=0,FALSE(),IFERROR(INDEX(' PROJETO'!$C$14:$C$16,MATCH($D1789,' PROJETO'!$B$14:$B$16,0))&lt;&gt;"Sim",FALSE()))))</f>
        <v>0</v>
      </c>
      <c r="AG1789" s="21" t="b">
        <f>AND($AC1789,$Y1789&gt;'CONFG.  LISTAS'!$F$4,$Z1789="",$AA1789="")</f>
        <v>0</v>
      </c>
      <c r="AH1789" s="21" t="str">
        <f t="shared" si="363"/>
        <v/>
      </c>
      <c r="AI1789" s="43" t="str">
        <f ca="1">IF(NOT($AC1789),"",IF(OR($B1789="",$C1789="",$E1789="",$F1789=""),"Preencha descrição, categoria, tipo e unidade.",IF(AND($B1789&lt;&gt;"",OR(LEFT($C1789,1)="1",LEFT($C1789,1)="2"),$D1789=""),"Informe a prática de restauração para itens diretos.",IF(AND($D1789&lt;&gt;"",NOT(OR(LEFT($C1789,1)="1",LEFT($C1789,1)="2"))),"Custos indiretos não devem pertencer a uma prática específica.",IF(AND($D1789&lt;&gt;"",COUNTIF(' PROJETO'!$B$14:$B$16,$D1789)=0),"Prática de restauração inválida ou não cadastrada.",IF(IF($D1789="",FALSE(),IF(COUNTIF(' PROJETO'!$B$14:$B$16,$D1789)=0,FALSE(),IFERROR(INDEX(' PROJETO'!$C$14:$C$16,MATCH($D1789,' PROJETO'!$B$14:$B$16,0))&lt;&gt;"Sim",FALSE()))),"A prática informada no item não foi selecionada na aba Projeto.",IF(AND(MAX($I1789,$L1789,$O1789,$R1789,$U1789,$X1789)&gt;'CONFG.  LISTAS'!$F$4,NOT(OR($Z1789&lt;&gt;"",$AA1789&lt;&gt;""))),"Memorial de cálculo ou anexo obrigatório não informado para item acima do limite.",IF(OR(AND($G1789&lt;&gt;"",$H1789&lt;&gt;"",OR($G1789&lt;=0,$H1789&lt;=0)),AND($J1789&lt;&gt;"",$K1789&lt;&gt;"",OR($J1789&lt;=0,$K1789&lt;=0)),AND($M1789&lt;&gt;"",$N1789&lt;&gt;"",OR($M1789&lt;=0,$N1789&lt;=0)),AND($P1789&lt;&gt;"",$Q1789&lt;&gt;"",OR($P1789&lt;=0,$Q1789&lt;=0)),AND($S1789&lt;&gt;"",$T1789&lt;&gt;"",OR($S1789&lt;=0,$T1789&lt;=0)),AND($V1789&lt;&gt;"",$W1789&lt;&gt;"",OR($V1789&lt;=0,$W1789&lt;=0))),"Revise os valores informados: valor unitário e quantidade devem ser maiores que zero.",IF(OR(AND($G1789="",$H1789&lt;&gt;""),AND($G1789&lt;&gt;"",$H1789=""),AND($J1789="",$K1789&lt;&gt;""),AND($J1789&lt;&gt;"",$K1789=""),AND($M1789="",$N1789&lt;&gt;""),AND($M1789&lt;&gt;"",$N1789=""),AND($P1789="",$Q1789&lt;&gt;""),AND($P1789&lt;&gt;"",$Q1789=""),AND($S1789="",$T1789&lt;&gt;""),AND($S1789&lt;&gt;"",$T1789=""),AND($V1789="",$W1789&lt;&gt;""),AND($V1789&lt;&gt;"",$W1789="")),"Há ano preenchido parcialmente: "&amp;TRIM(IF(AND($G1789="",$H1789&lt;&gt;""),"Ano 1 (falta valor unitário); ","")&amp;IF(AND($G1789&lt;&gt;"",$H1789=""),"Ano 1 (falta quantidade); ","")&amp;IF(AND($J1789="",$K1789&lt;&gt;""),"Ano 2 (falta valor unitário); ","")&amp;IF(AND($J1789&lt;&gt;"",$K1789=""),"Ano 2 (falta quantidade); ","")&amp;IF(AND($M1789="",$N1789&lt;&gt;""),"Ano 3 (falta valor unitário); ","")&amp;IF(AND($M1789&lt;&gt;"",$N1789=""),"Ano 3 (falta quantidade); ","")&amp;IF(AND($P1789="",$Q1789&lt;&gt;""),"Ano 4 (falta valor unitário); ","")&amp;IF(AND($P1789&lt;&gt;"",$Q1789=""),"Ano 4 (falta quantidade); ","")&amp;IF(AND($S1789="",$T1789&lt;&gt;""),"Ano 5 (falta valor unitário); ","")&amp;IF(AND($S1789&lt;&gt;"",$T1789=""),"Ano 5 (falta quantidade); ","")&amp;IF(AND($V1789="",$W1789&lt;&gt;""),"Ano 6 (falta valor unitário); ","")&amp;IF(AND($V1789&lt;&gt;"",$W1789=""),"Ano 6 (falta quantidade); ","")), IF(NOT(OR(AND($G1789&lt;&gt;"",$H1789&lt;&gt;""),AND($J1789&lt;&gt;"",$K1789&lt;&gt;""),AND($M1789&lt;&gt;"",$N1789&lt;&gt;""),AND($P1789&lt;&gt;"",$Q1789&lt;&gt;""),AND($S1789&lt;&gt;"",$T1789&lt;&gt;""),AND($V1789&lt;&gt;"",$W1789&lt;&gt;""))),"Informe pelo menos um ano completo com valor unitário e quantidade.",IF(AND($C1789&lt;&gt;"",$E1789&lt;&gt;"",LEFT(TRIM($C1789),1)&lt;&gt;LEFT(TRIM($E1789),1)),"Categoria e tipo estão incompatíveis.",IF(IF(OR($E1789="",$F1789=""),FALSE(),IFERROR(COUNTIF(INDIRECT("UNITS_"&amp;SUBSTITUTE(LEFT($E1789,FIND(" ",$E1789&amp;" ")-1),".","_")),$F1789)=0,TRUE())),"Unidade incompatível com o tipo selecionado.",IF(OR(AND(ISNUMBER(SEARCH("comunic",LOWER($B1789))),LEFT($E1789,3)&lt;&gt;"4.4"),AND(ISNUMBER(SEARCH("monitor",LOWER($B1789))),NOT(OR(LEFT($E1789,3)="1.5",LEFT($E1789,3)="2.5")))),"Revise a classificação do item conforme as regras de preenchimento.",IF(AND($B1789&lt;&gt;"",OR(ISNUMBER(SEARCH("outro",LOWER($B1789))),ISNUMBER(SEARCH("divers",LOWER($B1789))),ISNUMBER(SEARCH("kit",LOWER($B1789))),ISNUMBER(SEARCH("ferrament",LOWER($B1789))),ISNUMBER(SEARCH("epi",LOWER($B1789)))),NOT(OR($Z1789&lt;&gt;"",$AA1789&lt;&gt;""))),"Descrição muito genérica: detalhe melhor o item e registre o racional no memorial ou em anexo.",IF(AND($Y1789=0,$B1789&lt;&gt;"",OR($G1789&lt;&gt;"",$H1789&lt;&gt;"",$J1789&lt;&gt;"",$K1789&lt;&gt;"",$M1789&lt;&gt;"",$N1789&lt;&gt;"",$P1789&lt;&gt;"",$Q1789&lt;&gt;"",$S1789&lt;&gt;"",$T1789&lt;&gt;"",$V1789&lt;&gt;"",$W1789&lt;&gt;"")),"O item possui dados lançados, mas o total está zerado. Revise os valores informados.","")))))))))))))))</f>
        <v/>
      </c>
    </row>
    <row r="1790" spans="1:35" ht="14.25" customHeight="1" x14ac:dyDescent="0.25">
      <c r="A1790" s="57" t="str">
        <f t="shared" si="351"/>
        <v/>
      </c>
      <c r="B1790" s="58"/>
      <c r="C1790" s="58"/>
      <c r="D1790" s="58"/>
      <c r="E1790" s="58"/>
      <c r="F1790" s="58"/>
      <c r="G1790" s="269"/>
      <c r="H1790" s="59"/>
      <c r="I1790" s="273">
        <f t="shared" si="352"/>
        <v>0</v>
      </c>
      <c r="J1790" s="269"/>
      <c r="K1790" s="59"/>
      <c r="L1790" s="270">
        <f t="shared" si="353"/>
        <v>0</v>
      </c>
      <c r="M1790" s="269"/>
      <c r="N1790" s="59"/>
      <c r="O1790" s="270">
        <f t="shared" si="354"/>
        <v>0</v>
      </c>
      <c r="P1790" s="269"/>
      <c r="Q1790" s="59"/>
      <c r="R1790" s="271">
        <f t="shared" si="355"/>
        <v>0</v>
      </c>
      <c r="S1790" s="269"/>
      <c r="T1790" s="59"/>
      <c r="U1790" s="270">
        <f t="shared" si="356"/>
        <v>0</v>
      </c>
      <c r="V1790" s="269"/>
      <c r="W1790" s="59"/>
      <c r="X1790" s="270">
        <f t="shared" si="357"/>
        <v>0</v>
      </c>
      <c r="Y1790" s="270">
        <f t="shared" si="358"/>
        <v>0</v>
      </c>
      <c r="Z1790" s="58"/>
      <c r="AA1790" s="58"/>
      <c r="AB1790" s="60" t="str">
        <f t="shared" si="359"/>
        <v/>
      </c>
      <c r="AC1790" s="21" t="b">
        <f t="shared" si="360"/>
        <v>0</v>
      </c>
      <c r="AD1790" s="21" t="b">
        <f t="shared" si="361"/>
        <v>0</v>
      </c>
      <c r="AE1790" s="21" t="b">
        <f t="shared" si="362"/>
        <v>0</v>
      </c>
      <c r="AF1790" s="21" t="b">
        <f ca="1">OR(AND($AC1790,NOT($AD1790)),AND($AC1790,OR(AND($G1790="",$H1790&lt;&gt;""),AND($G1790&lt;&gt;"",$H1790=""),AND($J1790="",$K1790&lt;&gt;""),AND($J1790&lt;&gt;"",$K1790=""),AND($M1790="",$N1790&lt;&gt;""),AND($M1790&lt;&gt;"",$N1790=""),AND($P1790="",$Q1790&lt;&gt;""),AND($P1790&lt;&gt;"",$Q1790=""),AND($S1790="",$T1790&lt;&gt;""),AND($S1790&lt;&gt;"",$T1790=""),AND($V1790="",$W1790&lt;&gt;""),AND($V1790&lt;&gt;"",$W1790=""))),AND($C1790&lt;&gt;"",$E1790&lt;&gt;"",LEFT(TRIM($C1790),1)&lt;&gt;LEFT(TRIM($E1790),1)),IF(OR($E1790="",$F1790=""),FALSE(),IFERROR(COUNTIF(INDIRECT("UNITS_"&amp;SUBSTITUTE(LEFT($E1790,FIND(" ",$E1790&amp;" ")-1),".","_")),$F1790)=0,TRUE())),AND($B1790&lt;&gt;"",OR(ISNUMBER(SEARCH("outro",LOWER($B1790))),ISNUMBER(SEARCH("divers",LOWER($B1790))),ISNUMBER(SEARCH("etc",LOWER($B1790))))),OR(AND(ISNUMBER(SEARCH("comunic",LOWER($B1790))),LEFT($E1790,3)&lt;&gt;"4.4"),AND(ISNUMBER(SEARCH("monitor",LOWER($B1790))),NOT(OR(LEFT($E1790,3)="1.5",LEFT($E1790,3)="2.5")))),AND($B1790&lt;&gt;"",OR(LEFT($C1790,1)="1",LEFT($C1790,1)="2"),$D1790=""),AND($D1790&lt;&gt;"",NOT(OR(LEFT($C1790,1)="1",LEFT($C1790,1)="2"))),AND($D1790&lt;&gt;"",COUNTIF(' PROJETO'!$B$14:$B$16,$D1790)=0),IF($D1790="",FALSE(),IF(COUNTIF(' PROJETO'!$B$14:$B$16,$D1790)=0,FALSE(),IFERROR(INDEX(' PROJETO'!$C$14:$C$16,MATCH($D1790,' PROJETO'!$B$14:$B$16,0))&lt;&gt;"Sim",FALSE()))))</f>
        <v>0</v>
      </c>
      <c r="AG1790" s="21" t="b">
        <f>AND($AC1790,$Y1790&gt;'CONFG.  LISTAS'!$F$4,$Z1790="",$AA1790="")</f>
        <v>0</v>
      </c>
      <c r="AH1790" s="21" t="str">
        <f t="shared" si="363"/>
        <v/>
      </c>
      <c r="AI1790" s="43" t="str">
        <f ca="1">IF(NOT($AC1790),"",IF(OR($B1790="",$C1790="",$E1790="",$F1790=""),"Preencha descrição, categoria, tipo e unidade.",IF(AND($B1790&lt;&gt;"",OR(LEFT($C1790,1)="1",LEFT($C1790,1)="2"),$D1790=""),"Informe a prática de restauração para itens diretos.",IF(AND($D1790&lt;&gt;"",NOT(OR(LEFT($C1790,1)="1",LEFT($C1790,1)="2"))),"Custos indiretos não devem pertencer a uma prática específica.",IF(AND($D1790&lt;&gt;"",COUNTIF(' PROJETO'!$B$14:$B$16,$D1790)=0),"Prática de restauração inválida ou não cadastrada.",IF(IF($D1790="",FALSE(),IF(COUNTIF(' PROJETO'!$B$14:$B$16,$D1790)=0,FALSE(),IFERROR(INDEX(' PROJETO'!$C$14:$C$16,MATCH($D1790,' PROJETO'!$B$14:$B$16,0))&lt;&gt;"Sim",FALSE()))),"A prática informada no item não foi selecionada na aba Projeto.",IF(AND(MAX($I1790,$L1790,$O1790,$R1790,$U1790,$X1790)&gt;'CONFG.  LISTAS'!$F$4,NOT(OR($Z1790&lt;&gt;"",$AA1790&lt;&gt;""))),"Memorial de cálculo ou anexo obrigatório não informado para item acima do limite.",IF(OR(AND($G1790&lt;&gt;"",$H1790&lt;&gt;"",OR($G1790&lt;=0,$H1790&lt;=0)),AND($J1790&lt;&gt;"",$K1790&lt;&gt;"",OR($J1790&lt;=0,$K1790&lt;=0)),AND($M1790&lt;&gt;"",$N1790&lt;&gt;"",OR($M1790&lt;=0,$N1790&lt;=0)),AND($P1790&lt;&gt;"",$Q1790&lt;&gt;"",OR($P1790&lt;=0,$Q1790&lt;=0)),AND($S1790&lt;&gt;"",$T1790&lt;&gt;"",OR($S1790&lt;=0,$T1790&lt;=0)),AND($V1790&lt;&gt;"",$W1790&lt;&gt;"",OR($V1790&lt;=0,$W1790&lt;=0))),"Revise os valores informados: valor unitário e quantidade devem ser maiores que zero.",IF(OR(AND($G1790="",$H1790&lt;&gt;""),AND($G1790&lt;&gt;"",$H1790=""),AND($J1790="",$K1790&lt;&gt;""),AND($J1790&lt;&gt;"",$K1790=""),AND($M1790="",$N1790&lt;&gt;""),AND($M1790&lt;&gt;"",$N1790=""),AND($P1790="",$Q1790&lt;&gt;""),AND($P1790&lt;&gt;"",$Q1790=""),AND($S1790="",$T1790&lt;&gt;""),AND($S1790&lt;&gt;"",$T1790=""),AND($V1790="",$W1790&lt;&gt;""),AND($V1790&lt;&gt;"",$W1790="")),"Há ano preenchido parcialmente: "&amp;TRIM(IF(AND($G1790="",$H1790&lt;&gt;""),"Ano 1 (falta valor unitário); ","")&amp;IF(AND($G1790&lt;&gt;"",$H1790=""),"Ano 1 (falta quantidade); ","")&amp;IF(AND($J1790="",$K1790&lt;&gt;""),"Ano 2 (falta valor unitário); ","")&amp;IF(AND($J1790&lt;&gt;"",$K1790=""),"Ano 2 (falta quantidade); ","")&amp;IF(AND($M1790="",$N1790&lt;&gt;""),"Ano 3 (falta valor unitário); ","")&amp;IF(AND($M1790&lt;&gt;"",$N1790=""),"Ano 3 (falta quantidade); ","")&amp;IF(AND($P1790="",$Q1790&lt;&gt;""),"Ano 4 (falta valor unitário); ","")&amp;IF(AND($P1790&lt;&gt;"",$Q1790=""),"Ano 4 (falta quantidade); ","")&amp;IF(AND($S1790="",$T1790&lt;&gt;""),"Ano 5 (falta valor unitário); ","")&amp;IF(AND($S1790&lt;&gt;"",$T1790=""),"Ano 5 (falta quantidade); ","")&amp;IF(AND($V1790="",$W1790&lt;&gt;""),"Ano 6 (falta valor unitário); ","")&amp;IF(AND($V1790&lt;&gt;"",$W1790=""),"Ano 6 (falta quantidade); ","")), IF(NOT(OR(AND($G1790&lt;&gt;"",$H1790&lt;&gt;""),AND($J1790&lt;&gt;"",$K1790&lt;&gt;""),AND($M1790&lt;&gt;"",$N1790&lt;&gt;""),AND($P1790&lt;&gt;"",$Q1790&lt;&gt;""),AND($S1790&lt;&gt;"",$T1790&lt;&gt;""),AND($V1790&lt;&gt;"",$W1790&lt;&gt;""))),"Informe pelo menos um ano completo com valor unitário e quantidade.",IF(AND($C1790&lt;&gt;"",$E1790&lt;&gt;"",LEFT(TRIM($C1790),1)&lt;&gt;LEFT(TRIM($E1790),1)),"Categoria e tipo estão incompatíveis.",IF(IF(OR($E1790="",$F1790=""),FALSE(),IFERROR(COUNTIF(INDIRECT("UNITS_"&amp;SUBSTITUTE(LEFT($E1790,FIND(" ",$E1790&amp;" ")-1),".","_")),$F1790)=0,TRUE())),"Unidade incompatível com o tipo selecionado.",IF(OR(AND(ISNUMBER(SEARCH("comunic",LOWER($B1790))),LEFT($E1790,3)&lt;&gt;"4.4"),AND(ISNUMBER(SEARCH("monitor",LOWER($B1790))),NOT(OR(LEFT($E1790,3)="1.5",LEFT($E1790,3)="2.5")))),"Revise a classificação do item conforme as regras de preenchimento.",IF(AND($B1790&lt;&gt;"",OR(ISNUMBER(SEARCH("outro",LOWER($B1790))),ISNUMBER(SEARCH("divers",LOWER($B1790))),ISNUMBER(SEARCH("kit",LOWER($B1790))),ISNUMBER(SEARCH("ferrament",LOWER($B1790))),ISNUMBER(SEARCH("epi",LOWER($B1790)))),NOT(OR($Z1790&lt;&gt;"",$AA1790&lt;&gt;""))),"Descrição muito genérica: detalhe melhor o item e registre o racional no memorial ou em anexo.",IF(AND($Y1790=0,$B1790&lt;&gt;"",OR($G1790&lt;&gt;"",$H1790&lt;&gt;"",$J1790&lt;&gt;"",$K1790&lt;&gt;"",$M1790&lt;&gt;"",$N1790&lt;&gt;"",$P1790&lt;&gt;"",$Q1790&lt;&gt;"",$S1790&lt;&gt;"",$T1790&lt;&gt;"",$V1790&lt;&gt;"",$W1790&lt;&gt;"")),"O item possui dados lançados, mas o total está zerado. Revise os valores informados.","")))))))))))))))</f>
        <v/>
      </c>
    </row>
    <row r="1791" spans="1:35" ht="14.25" customHeight="1" x14ac:dyDescent="0.25">
      <c r="A1791" s="57" t="str">
        <f t="shared" si="351"/>
        <v/>
      </c>
      <c r="B1791" s="61"/>
      <c r="C1791" s="61"/>
      <c r="D1791" s="58"/>
      <c r="E1791" s="61"/>
      <c r="F1791" s="61"/>
      <c r="G1791" s="272"/>
      <c r="H1791" s="62"/>
      <c r="I1791" s="273">
        <f t="shared" si="352"/>
        <v>0</v>
      </c>
      <c r="J1791" s="272"/>
      <c r="K1791" s="62"/>
      <c r="L1791" s="270">
        <f t="shared" si="353"/>
        <v>0</v>
      </c>
      <c r="M1791" s="272"/>
      <c r="N1791" s="62"/>
      <c r="O1791" s="270">
        <f t="shared" si="354"/>
        <v>0</v>
      </c>
      <c r="P1791" s="272"/>
      <c r="Q1791" s="62"/>
      <c r="R1791" s="271">
        <f t="shared" si="355"/>
        <v>0</v>
      </c>
      <c r="S1791" s="272"/>
      <c r="T1791" s="62"/>
      <c r="U1791" s="270">
        <f t="shared" si="356"/>
        <v>0</v>
      </c>
      <c r="V1791" s="272"/>
      <c r="W1791" s="62"/>
      <c r="X1791" s="270">
        <f t="shared" si="357"/>
        <v>0</v>
      </c>
      <c r="Y1791" s="270">
        <f t="shared" si="358"/>
        <v>0</v>
      </c>
      <c r="Z1791" s="61"/>
      <c r="AA1791" s="61"/>
      <c r="AB1791" s="60" t="str">
        <f t="shared" si="359"/>
        <v/>
      </c>
      <c r="AC1791" s="21" t="b">
        <f t="shared" si="360"/>
        <v>0</v>
      </c>
      <c r="AD1791" s="21" t="b">
        <f t="shared" si="361"/>
        <v>0</v>
      </c>
      <c r="AE1791" s="21" t="b">
        <f t="shared" si="362"/>
        <v>0</v>
      </c>
      <c r="AF1791" s="21" t="b">
        <f ca="1">OR(AND($AC1791,NOT($AD1791)),AND($AC1791,OR(AND($G1791="",$H1791&lt;&gt;""),AND($G1791&lt;&gt;"",$H1791=""),AND($J1791="",$K1791&lt;&gt;""),AND($J1791&lt;&gt;"",$K1791=""),AND($M1791="",$N1791&lt;&gt;""),AND($M1791&lt;&gt;"",$N1791=""),AND($P1791="",$Q1791&lt;&gt;""),AND($P1791&lt;&gt;"",$Q1791=""),AND($S1791="",$T1791&lt;&gt;""),AND($S1791&lt;&gt;"",$T1791=""),AND($V1791="",$W1791&lt;&gt;""),AND($V1791&lt;&gt;"",$W1791=""))),AND($C1791&lt;&gt;"",$E1791&lt;&gt;"",LEFT(TRIM($C1791),1)&lt;&gt;LEFT(TRIM($E1791),1)),IF(OR($E1791="",$F1791=""),FALSE(),IFERROR(COUNTIF(INDIRECT("UNITS_"&amp;SUBSTITUTE(LEFT($E1791,FIND(" ",$E1791&amp;" ")-1),".","_")),$F1791)=0,TRUE())),AND($B1791&lt;&gt;"",OR(ISNUMBER(SEARCH("outro",LOWER($B1791))),ISNUMBER(SEARCH("divers",LOWER($B1791))),ISNUMBER(SEARCH("etc",LOWER($B1791))))),OR(AND(ISNUMBER(SEARCH("comunic",LOWER($B1791))),LEFT($E1791,3)&lt;&gt;"4.4"),AND(ISNUMBER(SEARCH("monitor",LOWER($B1791))),NOT(OR(LEFT($E1791,3)="1.5",LEFT($E1791,3)="2.5")))),AND($B1791&lt;&gt;"",OR(LEFT($C1791,1)="1",LEFT($C1791,1)="2"),$D1791=""),AND($D1791&lt;&gt;"",NOT(OR(LEFT($C1791,1)="1",LEFT($C1791,1)="2"))),AND($D1791&lt;&gt;"",COUNTIF(' PROJETO'!$B$14:$B$16,$D1791)=0),IF($D1791="",FALSE(),IF(COUNTIF(' PROJETO'!$B$14:$B$16,$D1791)=0,FALSE(),IFERROR(INDEX(' PROJETO'!$C$14:$C$16,MATCH($D1791,' PROJETO'!$B$14:$B$16,0))&lt;&gt;"Sim",FALSE()))))</f>
        <v>0</v>
      </c>
      <c r="AG1791" s="21" t="b">
        <f>AND($AC1791,$Y1791&gt;'CONFG.  LISTAS'!$F$4,$Z1791="",$AA1791="")</f>
        <v>0</v>
      </c>
      <c r="AH1791" s="21" t="str">
        <f t="shared" si="363"/>
        <v/>
      </c>
      <c r="AI1791" s="43" t="str">
        <f ca="1">IF(NOT($AC1791),"",IF(OR($B1791="",$C1791="",$E1791="",$F1791=""),"Preencha descrição, categoria, tipo e unidade.",IF(AND($B1791&lt;&gt;"",OR(LEFT($C1791,1)="1",LEFT($C1791,1)="2"),$D1791=""),"Informe a prática de restauração para itens diretos.",IF(AND($D1791&lt;&gt;"",NOT(OR(LEFT($C1791,1)="1",LEFT($C1791,1)="2"))),"Custos indiretos não devem pertencer a uma prática específica.",IF(AND($D1791&lt;&gt;"",COUNTIF(' PROJETO'!$B$14:$B$16,$D1791)=0),"Prática de restauração inválida ou não cadastrada.",IF(IF($D1791="",FALSE(),IF(COUNTIF(' PROJETO'!$B$14:$B$16,$D1791)=0,FALSE(),IFERROR(INDEX(' PROJETO'!$C$14:$C$16,MATCH($D1791,' PROJETO'!$B$14:$B$16,0))&lt;&gt;"Sim",FALSE()))),"A prática informada no item não foi selecionada na aba Projeto.",IF(AND(MAX($I1791,$L1791,$O1791,$R1791,$U1791,$X1791)&gt;'CONFG.  LISTAS'!$F$4,NOT(OR($Z1791&lt;&gt;"",$AA1791&lt;&gt;""))),"Memorial de cálculo ou anexo obrigatório não informado para item acima do limite.",IF(OR(AND($G1791&lt;&gt;"",$H1791&lt;&gt;"",OR($G1791&lt;=0,$H1791&lt;=0)),AND($J1791&lt;&gt;"",$K1791&lt;&gt;"",OR($J1791&lt;=0,$K1791&lt;=0)),AND($M1791&lt;&gt;"",$N1791&lt;&gt;"",OR($M1791&lt;=0,$N1791&lt;=0)),AND($P1791&lt;&gt;"",$Q1791&lt;&gt;"",OR($P1791&lt;=0,$Q1791&lt;=0)),AND($S1791&lt;&gt;"",$T1791&lt;&gt;"",OR($S1791&lt;=0,$T1791&lt;=0)),AND($V1791&lt;&gt;"",$W1791&lt;&gt;"",OR($V1791&lt;=0,$W1791&lt;=0))),"Revise os valores informados: valor unitário e quantidade devem ser maiores que zero.",IF(OR(AND($G1791="",$H1791&lt;&gt;""),AND($G1791&lt;&gt;"",$H1791=""),AND($J1791="",$K1791&lt;&gt;""),AND($J1791&lt;&gt;"",$K1791=""),AND($M1791="",$N1791&lt;&gt;""),AND($M1791&lt;&gt;"",$N1791=""),AND($P1791="",$Q1791&lt;&gt;""),AND($P1791&lt;&gt;"",$Q1791=""),AND($S1791="",$T1791&lt;&gt;""),AND($S1791&lt;&gt;"",$T1791=""),AND($V1791="",$W1791&lt;&gt;""),AND($V1791&lt;&gt;"",$W1791="")),"Há ano preenchido parcialmente: "&amp;TRIM(IF(AND($G1791="",$H1791&lt;&gt;""),"Ano 1 (falta valor unitário); ","")&amp;IF(AND($G1791&lt;&gt;"",$H1791=""),"Ano 1 (falta quantidade); ","")&amp;IF(AND($J1791="",$K1791&lt;&gt;""),"Ano 2 (falta valor unitário); ","")&amp;IF(AND($J1791&lt;&gt;"",$K1791=""),"Ano 2 (falta quantidade); ","")&amp;IF(AND($M1791="",$N1791&lt;&gt;""),"Ano 3 (falta valor unitário); ","")&amp;IF(AND($M1791&lt;&gt;"",$N1791=""),"Ano 3 (falta quantidade); ","")&amp;IF(AND($P1791="",$Q1791&lt;&gt;""),"Ano 4 (falta valor unitário); ","")&amp;IF(AND($P1791&lt;&gt;"",$Q1791=""),"Ano 4 (falta quantidade); ","")&amp;IF(AND($S1791="",$T1791&lt;&gt;""),"Ano 5 (falta valor unitário); ","")&amp;IF(AND($S1791&lt;&gt;"",$T1791=""),"Ano 5 (falta quantidade); ","")&amp;IF(AND($V1791="",$W1791&lt;&gt;""),"Ano 6 (falta valor unitário); ","")&amp;IF(AND($V1791&lt;&gt;"",$W1791=""),"Ano 6 (falta quantidade); ","")), IF(NOT(OR(AND($G1791&lt;&gt;"",$H1791&lt;&gt;""),AND($J1791&lt;&gt;"",$K1791&lt;&gt;""),AND($M1791&lt;&gt;"",$N1791&lt;&gt;""),AND($P1791&lt;&gt;"",$Q1791&lt;&gt;""),AND($S1791&lt;&gt;"",$T1791&lt;&gt;""),AND($V1791&lt;&gt;"",$W1791&lt;&gt;""))),"Informe pelo menos um ano completo com valor unitário e quantidade.",IF(AND($C1791&lt;&gt;"",$E1791&lt;&gt;"",LEFT(TRIM($C1791),1)&lt;&gt;LEFT(TRIM($E1791),1)),"Categoria e tipo estão incompatíveis.",IF(IF(OR($E1791="",$F1791=""),FALSE(),IFERROR(COUNTIF(INDIRECT("UNITS_"&amp;SUBSTITUTE(LEFT($E1791,FIND(" ",$E1791&amp;" ")-1),".","_")),$F1791)=0,TRUE())),"Unidade incompatível com o tipo selecionado.",IF(OR(AND(ISNUMBER(SEARCH("comunic",LOWER($B1791))),LEFT($E1791,3)&lt;&gt;"4.4"),AND(ISNUMBER(SEARCH("monitor",LOWER($B1791))),NOT(OR(LEFT($E1791,3)="1.5",LEFT($E1791,3)="2.5")))),"Revise a classificação do item conforme as regras de preenchimento.",IF(AND($B1791&lt;&gt;"",OR(ISNUMBER(SEARCH("outro",LOWER($B1791))),ISNUMBER(SEARCH("divers",LOWER($B1791))),ISNUMBER(SEARCH("kit",LOWER($B1791))),ISNUMBER(SEARCH("ferrament",LOWER($B1791))),ISNUMBER(SEARCH("epi",LOWER($B1791)))),NOT(OR($Z1791&lt;&gt;"",$AA1791&lt;&gt;""))),"Descrição muito genérica: detalhe melhor o item e registre o racional no memorial ou em anexo.",IF(AND($Y1791=0,$B1791&lt;&gt;"",OR($G1791&lt;&gt;"",$H1791&lt;&gt;"",$J1791&lt;&gt;"",$K1791&lt;&gt;"",$M1791&lt;&gt;"",$N1791&lt;&gt;"",$P1791&lt;&gt;"",$Q1791&lt;&gt;"",$S1791&lt;&gt;"",$T1791&lt;&gt;"",$V1791&lt;&gt;"",$W1791&lt;&gt;"")),"O item possui dados lançados, mas o total está zerado. Revise os valores informados.","")))))))))))))))</f>
        <v/>
      </c>
    </row>
    <row r="1792" spans="1:35" ht="14.25" customHeight="1" x14ac:dyDescent="0.25">
      <c r="A1792" s="57" t="str">
        <f t="shared" si="351"/>
        <v/>
      </c>
      <c r="B1792" s="58"/>
      <c r="C1792" s="58"/>
      <c r="D1792" s="58"/>
      <c r="E1792" s="58"/>
      <c r="F1792" s="58"/>
      <c r="G1792" s="269"/>
      <c r="H1792" s="59"/>
      <c r="I1792" s="273">
        <f t="shared" si="352"/>
        <v>0</v>
      </c>
      <c r="J1792" s="269"/>
      <c r="K1792" s="59"/>
      <c r="L1792" s="270">
        <f t="shared" si="353"/>
        <v>0</v>
      </c>
      <c r="M1792" s="269"/>
      <c r="N1792" s="59"/>
      <c r="O1792" s="270">
        <f t="shared" si="354"/>
        <v>0</v>
      </c>
      <c r="P1792" s="269"/>
      <c r="Q1792" s="59"/>
      <c r="R1792" s="271">
        <f t="shared" si="355"/>
        <v>0</v>
      </c>
      <c r="S1792" s="269"/>
      <c r="T1792" s="59"/>
      <c r="U1792" s="270">
        <f t="shared" si="356"/>
        <v>0</v>
      </c>
      <c r="V1792" s="269"/>
      <c r="W1792" s="59"/>
      <c r="X1792" s="270">
        <f t="shared" si="357"/>
        <v>0</v>
      </c>
      <c r="Y1792" s="270">
        <f t="shared" si="358"/>
        <v>0</v>
      </c>
      <c r="Z1792" s="58"/>
      <c r="AA1792" s="58"/>
      <c r="AB1792" s="60" t="str">
        <f t="shared" si="359"/>
        <v/>
      </c>
      <c r="AC1792" s="21" t="b">
        <f t="shared" si="360"/>
        <v>0</v>
      </c>
      <c r="AD1792" s="21" t="b">
        <f t="shared" si="361"/>
        <v>0</v>
      </c>
      <c r="AE1792" s="21" t="b">
        <f t="shared" si="362"/>
        <v>0</v>
      </c>
      <c r="AF1792" s="21" t="b">
        <f ca="1">OR(AND($AC1792,NOT($AD1792)),AND($AC1792,OR(AND($G1792="",$H1792&lt;&gt;""),AND($G1792&lt;&gt;"",$H1792=""),AND($J1792="",$K1792&lt;&gt;""),AND($J1792&lt;&gt;"",$K1792=""),AND($M1792="",$N1792&lt;&gt;""),AND($M1792&lt;&gt;"",$N1792=""),AND($P1792="",$Q1792&lt;&gt;""),AND($P1792&lt;&gt;"",$Q1792=""),AND($S1792="",$T1792&lt;&gt;""),AND($S1792&lt;&gt;"",$T1792=""),AND($V1792="",$W1792&lt;&gt;""),AND($V1792&lt;&gt;"",$W1792=""))),AND($C1792&lt;&gt;"",$E1792&lt;&gt;"",LEFT(TRIM($C1792),1)&lt;&gt;LEFT(TRIM($E1792),1)),IF(OR($E1792="",$F1792=""),FALSE(),IFERROR(COUNTIF(INDIRECT("UNITS_"&amp;SUBSTITUTE(LEFT($E1792,FIND(" ",$E1792&amp;" ")-1),".","_")),$F1792)=0,TRUE())),AND($B1792&lt;&gt;"",OR(ISNUMBER(SEARCH("outro",LOWER($B1792))),ISNUMBER(SEARCH("divers",LOWER($B1792))),ISNUMBER(SEARCH("etc",LOWER($B1792))))),OR(AND(ISNUMBER(SEARCH("comunic",LOWER($B1792))),LEFT($E1792,3)&lt;&gt;"4.4"),AND(ISNUMBER(SEARCH("monitor",LOWER($B1792))),NOT(OR(LEFT($E1792,3)="1.5",LEFT($E1792,3)="2.5")))),AND($B1792&lt;&gt;"",OR(LEFT($C1792,1)="1",LEFT($C1792,1)="2"),$D1792=""),AND($D1792&lt;&gt;"",NOT(OR(LEFT($C1792,1)="1",LEFT($C1792,1)="2"))),AND($D1792&lt;&gt;"",COUNTIF(' PROJETO'!$B$14:$B$16,$D1792)=0),IF($D1792="",FALSE(),IF(COUNTIF(' PROJETO'!$B$14:$B$16,$D1792)=0,FALSE(),IFERROR(INDEX(' PROJETO'!$C$14:$C$16,MATCH($D1792,' PROJETO'!$B$14:$B$16,0))&lt;&gt;"Sim",FALSE()))))</f>
        <v>0</v>
      </c>
      <c r="AG1792" s="21" t="b">
        <f>AND($AC1792,$Y1792&gt;'CONFG.  LISTAS'!$F$4,$Z1792="",$AA1792="")</f>
        <v>0</v>
      </c>
      <c r="AH1792" s="21" t="str">
        <f t="shared" si="363"/>
        <v/>
      </c>
      <c r="AI1792" s="43" t="str">
        <f ca="1">IF(NOT($AC1792),"",IF(OR($B1792="",$C1792="",$E1792="",$F1792=""),"Preencha descrição, categoria, tipo e unidade.",IF(AND($B1792&lt;&gt;"",OR(LEFT($C1792,1)="1",LEFT($C1792,1)="2"),$D1792=""),"Informe a prática de restauração para itens diretos.",IF(AND($D1792&lt;&gt;"",NOT(OR(LEFT($C1792,1)="1",LEFT($C1792,1)="2"))),"Custos indiretos não devem pertencer a uma prática específica.",IF(AND($D1792&lt;&gt;"",COUNTIF(' PROJETO'!$B$14:$B$16,$D1792)=0),"Prática de restauração inválida ou não cadastrada.",IF(IF($D1792="",FALSE(),IF(COUNTIF(' PROJETO'!$B$14:$B$16,$D1792)=0,FALSE(),IFERROR(INDEX(' PROJETO'!$C$14:$C$16,MATCH($D1792,' PROJETO'!$B$14:$B$16,0))&lt;&gt;"Sim",FALSE()))),"A prática informada no item não foi selecionada na aba Projeto.",IF(AND(MAX($I1792,$L1792,$O1792,$R1792,$U1792,$X1792)&gt;'CONFG.  LISTAS'!$F$4,NOT(OR($Z1792&lt;&gt;"",$AA1792&lt;&gt;""))),"Memorial de cálculo ou anexo obrigatório não informado para item acima do limite.",IF(OR(AND($G1792&lt;&gt;"",$H1792&lt;&gt;"",OR($G1792&lt;=0,$H1792&lt;=0)),AND($J1792&lt;&gt;"",$K1792&lt;&gt;"",OR($J1792&lt;=0,$K1792&lt;=0)),AND($M1792&lt;&gt;"",$N1792&lt;&gt;"",OR($M1792&lt;=0,$N1792&lt;=0)),AND($P1792&lt;&gt;"",$Q1792&lt;&gt;"",OR($P1792&lt;=0,$Q1792&lt;=0)),AND($S1792&lt;&gt;"",$T1792&lt;&gt;"",OR($S1792&lt;=0,$T1792&lt;=0)),AND($V1792&lt;&gt;"",$W1792&lt;&gt;"",OR($V1792&lt;=0,$W1792&lt;=0))),"Revise os valores informados: valor unitário e quantidade devem ser maiores que zero.",IF(OR(AND($G1792="",$H1792&lt;&gt;""),AND($G1792&lt;&gt;"",$H1792=""),AND($J1792="",$K1792&lt;&gt;""),AND($J1792&lt;&gt;"",$K1792=""),AND($M1792="",$N1792&lt;&gt;""),AND($M1792&lt;&gt;"",$N1792=""),AND($P1792="",$Q1792&lt;&gt;""),AND($P1792&lt;&gt;"",$Q1792=""),AND($S1792="",$T1792&lt;&gt;""),AND($S1792&lt;&gt;"",$T1792=""),AND($V1792="",$W1792&lt;&gt;""),AND($V1792&lt;&gt;"",$W1792="")),"Há ano preenchido parcialmente: "&amp;TRIM(IF(AND($G1792="",$H1792&lt;&gt;""),"Ano 1 (falta valor unitário); ","")&amp;IF(AND($G1792&lt;&gt;"",$H1792=""),"Ano 1 (falta quantidade); ","")&amp;IF(AND($J1792="",$K1792&lt;&gt;""),"Ano 2 (falta valor unitário); ","")&amp;IF(AND($J1792&lt;&gt;"",$K1792=""),"Ano 2 (falta quantidade); ","")&amp;IF(AND($M1792="",$N1792&lt;&gt;""),"Ano 3 (falta valor unitário); ","")&amp;IF(AND($M1792&lt;&gt;"",$N1792=""),"Ano 3 (falta quantidade); ","")&amp;IF(AND($P1792="",$Q1792&lt;&gt;""),"Ano 4 (falta valor unitário); ","")&amp;IF(AND($P1792&lt;&gt;"",$Q1792=""),"Ano 4 (falta quantidade); ","")&amp;IF(AND($S1792="",$T1792&lt;&gt;""),"Ano 5 (falta valor unitário); ","")&amp;IF(AND($S1792&lt;&gt;"",$T1792=""),"Ano 5 (falta quantidade); ","")&amp;IF(AND($V1792="",$W1792&lt;&gt;""),"Ano 6 (falta valor unitário); ","")&amp;IF(AND($V1792&lt;&gt;"",$W1792=""),"Ano 6 (falta quantidade); ","")), IF(NOT(OR(AND($G1792&lt;&gt;"",$H1792&lt;&gt;""),AND($J1792&lt;&gt;"",$K1792&lt;&gt;""),AND($M1792&lt;&gt;"",$N1792&lt;&gt;""),AND($P1792&lt;&gt;"",$Q1792&lt;&gt;""),AND($S1792&lt;&gt;"",$T1792&lt;&gt;""),AND($V1792&lt;&gt;"",$W1792&lt;&gt;""))),"Informe pelo menos um ano completo com valor unitário e quantidade.",IF(AND($C1792&lt;&gt;"",$E1792&lt;&gt;"",LEFT(TRIM($C1792),1)&lt;&gt;LEFT(TRIM($E1792),1)),"Categoria e tipo estão incompatíveis.",IF(IF(OR($E1792="",$F1792=""),FALSE(),IFERROR(COUNTIF(INDIRECT("UNITS_"&amp;SUBSTITUTE(LEFT($E1792,FIND(" ",$E1792&amp;" ")-1),".","_")),$F1792)=0,TRUE())),"Unidade incompatível com o tipo selecionado.",IF(OR(AND(ISNUMBER(SEARCH("comunic",LOWER($B1792))),LEFT($E1792,3)&lt;&gt;"4.4"),AND(ISNUMBER(SEARCH("monitor",LOWER($B1792))),NOT(OR(LEFT($E1792,3)="1.5",LEFT($E1792,3)="2.5")))),"Revise a classificação do item conforme as regras de preenchimento.",IF(AND($B1792&lt;&gt;"",OR(ISNUMBER(SEARCH("outro",LOWER($B1792))),ISNUMBER(SEARCH("divers",LOWER($B1792))),ISNUMBER(SEARCH("kit",LOWER($B1792))),ISNUMBER(SEARCH("ferrament",LOWER($B1792))),ISNUMBER(SEARCH("epi",LOWER($B1792)))),NOT(OR($Z1792&lt;&gt;"",$AA1792&lt;&gt;""))),"Descrição muito genérica: detalhe melhor o item e registre o racional no memorial ou em anexo.",IF(AND($Y1792=0,$B1792&lt;&gt;"",OR($G1792&lt;&gt;"",$H1792&lt;&gt;"",$J1792&lt;&gt;"",$K1792&lt;&gt;"",$M1792&lt;&gt;"",$N1792&lt;&gt;"",$P1792&lt;&gt;"",$Q1792&lt;&gt;"",$S1792&lt;&gt;"",$T1792&lt;&gt;"",$V1792&lt;&gt;"",$W1792&lt;&gt;"")),"O item possui dados lançados, mas o total está zerado. Revise os valores informados.","")))))))))))))))</f>
        <v/>
      </c>
    </row>
    <row r="1793" spans="1:35" ht="14.25" customHeight="1" x14ac:dyDescent="0.25">
      <c r="A1793" s="57" t="str">
        <f t="shared" si="351"/>
        <v/>
      </c>
      <c r="B1793" s="61"/>
      <c r="C1793" s="61"/>
      <c r="D1793" s="58"/>
      <c r="E1793" s="61"/>
      <c r="F1793" s="61"/>
      <c r="G1793" s="272"/>
      <c r="H1793" s="62"/>
      <c r="I1793" s="273">
        <f t="shared" si="352"/>
        <v>0</v>
      </c>
      <c r="J1793" s="272"/>
      <c r="K1793" s="62"/>
      <c r="L1793" s="270">
        <f t="shared" si="353"/>
        <v>0</v>
      </c>
      <c r="M1793" s="272"/>
      <c r="N1793" s="62"/>
      <c r="O1793" s="270">
        <f t="shared" si="354"/>
        <v>0</v>
      </c>
      <c r="P1793" s="272"/>
      <c r="Q1793" s="62"/>
      <c r="R1793" s="271">
        <f t="shared" si="355"/>
        <v>0</v>
      </c>
      <c r="S1793" s="272"/>
      <c r="T1793" s="62"/>
      <c r="U1793" s="270">
        <f t="shared" si="356"/>
        <v>0</v>
      </c>
      <c r="V1793" s="272"/>
      <c r="W1793" s="62"/>
      <c r="X1793" s="270">
        <f t="shared" si="357"/>
        <v>0</v>
      </c>
      <c r="Y1793" s="270">
        <f t="shared" si="358"/>
        <v>0</v>
      </c>
      <c r="Z1793" s="61"/>
      <c r="AA1793" s="61"/>
      <c r="AB1793" s="60" t="str">
        <f t="shared" si="359"/>
        <v/>
      </c>
      <c r="AC1793" s="21" t="b">
        <f t="shared" si="360"/>
        <v>0</v>
      </c>
      <c r="AD1793" s="21" t="b">
        <f t="shared" si="361"/>
        <v>0</v>
      </c>
      <c r="AE1793" s="21" t="b">
        <f t="shared" si="362"/>
        <v>0</v>
      </c>
      <c r="AF1793" s="21" t="b">
        <f ca="1">OR(AND($AC1793,NOT($AD1793)),AND($AC1793,OR(AND($G1793="",$H1793&lt;&gt;""),AND($G1793&lt;&gt;"",$H1793=""),AND($J1793="",$K1793&lt;&gt;""),AND($J1793&lt;&gt;"",$K1793=""),AND($M1793="",$N1793&lt;&gt;""),AND($M1793&lt;&gt;"",$N1793=""),AND($P1793="",$Q1793&lt;&gt;""),AND($P1793&lt;&gt;"",$Q1793=""),AND($S1793="",$T1793&lt;&gt;""),AND($S1793&lt;&gt;"",$T1793=""),AND($V1793="",$W1793&lt;&gt;""),AND($V1793&lt;&gt;"",$W1793=""))),AND($C1793&lt;&gt;"",$E1793&lt;&gt;"",LEFT(TRIM($C1793),1)&lt;&gt;LEFT(TRIM($E1793),1)),IF(OR($E1793="",$F1793=""),FALSE(),IFERROR(COUNTIF(INDIRECT("UNITS_"&amp;SUBSTITUTE(LEFT($E1793,FIND(" ",$E1793&amp;" ")-1),".","_")),$F1793)=0,TRUE())),AND($B1793&lt;&gt;"",OR(ISNUMBER(SEARCH("outro",LOWER($B1793))),ISNUMBER(SEARCH("divers",LOWER($B1793))),ISNUMBER(SEARCH("etc",LOWER($B1793))))),OR(AND(ISNUMBER(SEARCH("comunic",LOWER($B1793))),LEFT($E1793,3)&lt;&gt;"4.4"),AND(ISNUMBER(SEARCH("monitor",LOWER($B1793))),NOT(OR(LEFT($E1793,3)="1.5",LEFT($E1793,3)="2.5")))),AND($B1793&lt;&gt;"",OR(LEFT($C1793,1)="1",LEFT($C1793,1)="2"),$D1793=""),AND($D1793&lt;&gt;"",NOT(OR(LEFT($C1793,1)="1",LEFT($C1793,1)="2"))),AND($D1793&lt;&gt;"",COUNTIF(' PROJETO'!$B$14:$B$16,$D1793)=0),IF($D1793="",FALSE(),IF(COUNTIF(' PROJETO'!$B$14:$B$16,$D1793)=0,FALSE(),IFERROR(INDEX(' PROJETO'!$C$14:$C$16,MATCH($D1793,' PROJETO'!$B$14:$B$16,0))&lt;&gt;"Sim",FALSE()))))</f>
        <v>0</v>
      </c>
      <c r="AG1793" s="21" t="b">
        <f>AND($AC1793,$Y1793&gt;'CONFG.  LISTAS'!$F$4,$Z1793="",$AA1793="")</f>
        <v>0</v>
      </c>
      <c r="AH1793" s="21" t="str">
        <f t="shared" si="363"/>
        <v/>
      </c>
      <c r="AI1793" s="43" t="str">
        <f ca="1">IF(NOT($AC1793),"",IF(OR($B1793="",$C1793="",$E1793="",$F1793=""),"Preencha descrição, categoria, tipo e unidade.",IF(AND($B1793&lt;&gt;"",OR(LEFT($C1793,1)="1",LEFT($C1793,1)="2"),$D1793=""),"Informe a prática de restauração para itens diretos.",IF(AND($D1793&lt;&gt;"",NOT(OR(LEFT($C1793,1)="1",LEFT($C1793,1)="2"))),"Custos indiretos não devem pertencer a uma prática específica.",IF(AND($D1793&lt;&gt;"",COUNTIF(' PROJETO'!$B$14:$B$16,$D1793)=0),"Prática de restauração inválida ou não cadastrada.",IF(IF($D1793="",FALSE(),IF(COUNTIF(' PROJETO'!$B$14:$B$16,$D1793)=0,FALSE(),IFERROR(INDEX(' PROJETO'!$C$14:$C$16,MATCH($D1793,' PROJETO'!$B$14:$B$16,0))&lt;&gt;"Sim",FALSE()))),"A prática informada no item não foi selecionada na aba Projeto.",IF(AND(MAX($I1793,$L1793,$O1793,$R1793,$U1793,$X1793)&gt;'CONFG.  LISTAS'!$F$4,NOT(OR($Z1793&lt;&gt;"",$AA1793&lt;&gt;""))),"Memorial de cálculo ou anexo obrigatório não informado para item acima do limite.",IF(OR(AND($G1793&lt;&gt;"",$H1793&lt;&gt;"",OR($G1793&lt;=0,$H1793&lt;=0)),AND($J1793&lt;&gt;"",$K1793&lt;&gt;"",OR($J1793&lt;=0,$K1793&lt;=0)),AND($M1793&lt;&gt;"",$N1793&lt;&gt;"",OR($M1793&lt;=0,$N1793&lt;=0)),AND($P1793&lt;&gt;"",$Q1793&lt;&gt;"",OR($P1793&lt;=0,$Q1793&lt;=0)),AND($S1793&lt;&gt;"",$T1793&lt;&gt;"",OR($S1793&lt;=0,$T1793&lt;=0)),AND($V1793&lt;&gt;"",$W1793&lt;&gt;"",OR($V1793&lt;=0,$W1793&lt;=0))),"Revise os valores informados: valor unitário e quantidade devem ser maiores que zero.",IF(OR(AND($G1793="",$H1793&lt;&gt;""),AND($G1793&lt;&gt;"",$H1793=""),AND($J1793="",$K1793&lt;&gt;""),AND($J1793&lt;&gt;"",$K1793=""),AND($M1793="",$N1793&lt;&gt;""),AND($M1793&lt;&gt;"",$N1793=""),AND($P1793="",$Q1793&lt;&gt;""),AND($P1793&lt;&gt;"",$Q1793=""),AND($S1793="",$T1793&lt;&gt;""),AND($S1793&lt;&gt;"",$T1793=""),AND($V1793="",$W1793&lt;&gt;""),AND($V1793&lt;&gt;"",$W1793="")),"Há ano preenchido parcialmente: "&amp;TRIM(IF(AND($G1793="",$H1793&lt;&gt;""),"Ano 1 (falta valor unitário); ","")&amp;IF(AND($G1793&lt;&gt;"",$H1793=""),"Ano 1 (falta quantidade); ","")&amp;IF(AND($J1793="",$K1793&lt;&gt;""),"Ano 2 (falta valor unitário); ","")&amp;IF(AND($J1793&lt;&gt;"",$K1793=""),"Ano 2 (falta quantidade); ","")&amp;IF(AND($M1793="",$N1793&lt;&gt;""),"Ano 3 (falta valor unitário); ","")&amp;IF(AND($M1793&lt;&gt;"",$N1793=""),"Ano 3 (falta quantidade); ","")&amp;IF(AND($P1793="",$Q1793&lt;&gt;""),"Ano 4 (falta valor unitário); ","")&amp;IF(AND($P1793&lt;&gt;"",$Q1793=""),"Ano 4 (falta quantidade); ","")&amp;IF(AND($S1793="",$T1793&lt;&gt;""),"Ano 5 (falta valor unitário); ","")&amp;IF(AND($S1793&lt;&gt;"",$T1793=""),"Ano 5 (falta quantidade); ","")&amp;IF(AND($V1793="",$W1793&lt;&gt;""),"Ano 6 (falta valor unitário); ","")&amp;IF(AND($V1793&lt;&gt;"",$W1793=""),"Ano 6 (falta quantidade); ","")), IF(NOT(OR(AND($G1793&lt;&gt;"",$H1793&lt;&gt;""),AND($J1793&lt;&gt;"",$K1793&lt;&gt;""),AND($M1793&lt;&gt;"",$N1793&lt;&gt;""),AND($P1793&lt;&gt;"",$Q1793&lt;&gt;""),AND($S1793&lt;&gt;"",$T1793&lt;&gt;""),AND($V1793&lt;&gt;"",$W1793&lt;&gt;""))),"Informe pelo menos um ano completo com valor unitário e quantidade.",IF(AND($C1793&lt;&gt;"",$E1793&lt;&gt;"",LEFT(TRIM($C1793),1)&lt;&gt;LEFT(TRIM($E1793),1)),"Categoria e tipo estão incompatíveis.",IF(IF(OR($E1793="",$F1793=""),FALSE(),IFERROR(COUNTIF(INDIRECT("UNITS_"&amp;SUBSTITUTE(LEFT($E1793,FIND(" ",$E1793&amp;" ")-1),".","_")),$F1793)=0,TRUE())),"Unidade incompatível com o tipo selecionado.",IF(OR(AND(ISNUMBER(SEARCH("comunic",LOWER($B1793))),LEFT($E1793,3)&lt;&gt;"4.4"),AND(ISNUMBER(SEARCH("monitor",LOWER($B1793))),NOT(OR(LEFT($E1793,3)="1.5",LEFT($E1793,3)="2.5")))),"Revise a classificação do item conforme as regras de preenchimento.",IF(AND($B1793&lt;&gt;"",OR(ISNUMBER(SEARCH("outro",LOWER($B1793))),ISNUMBER(SEARCH("divers",LOWER($B1793))),ISNUMBER(SEARCH("kit",LOWER($B1793))),ISNUMBER(SEARCH("ferrament",LOWER($B1793))),ISNUMBER(SEARCH("epi",LOWER($B1793)))),NOT(OR($Z1793&lt;&gt;"",$AA1793&lt;&gt;""))),"Descrição muito genérica: detalhe melhor o item e registre o racional no memorial ou em anexo.",IF(AND($Y1793=0,$B1793&lt;&gt;"",OR($G1793&lt;&gt;"",$H1793&lt;&gt;"",$J1793&lt;&gt;"",$K1793&lt;&gt;"",$M1793&lt;&gt;"",$N1793&lt;&gt;"",$P1793&lt;&gt;"",$Q1793&lt;&gt;"",$S1793&lt;&gt;"",$T1793&lt;&gt;"",$V1793&lt;&gt;"",$W1793&lt;&gt;"")),"O item possui dados lançados, mas o total está zerado. Revise os valores informados.","")))))))))))))))</f>
        <v/>
      </c>
    </row>
    <row r="1794" spans="1:35" ht="14.25" customHeight="1" x14ac:dyDescent="0.25">
      <c r="A1794" s="57" t="str">
        <f t="shared" si="351"/>
        <v/>
      </c>
      <c r="B1794" s="58"/>
      <c r="C1794" s="58"/>
      <c r="D1794" s="58"/>
      <c r="E1794" s="58"/>
      <c r="F1794" s="58"/>
      <c r="G1794" s="269"/>
      <c r="H1794" s="59"/>
      <c r="I1794" s="273">
        <f t="shared" si="352"/>
        <v>0</v>
      </c>
      <c r="J1794" s="269"/>
      <c r="K1794" s="59"/>
      <c r="L1794" s="270">
        <f t="shared" si="353"/>
        <v>0</v>
      </c>
      <c r="M1794" s="269"/>
      <c r="N1794" s="59"/>
      <c r="O1794" s="270">
        <f t="shared" si="354"/>
        <v>0</v>
      </c>
      <c r="P1794" s="269"/>
      <c r="Q1794" s="59"/>
      <c r="R1794" s="271">
        <f t="shared" si="355"/>
        <v>0</v>
      </c>
      <c r="S1794" s="269"/>
      <c r="T1794" s="59"/>
      <c r="U1794" s="270">
        <f t="shared" si="356"/>
        <v>0</v>
      </c>
      <c r="V1794" s="269"/>
      <c r="W1794" s="59"/>
      <c r="X1794" s="270">
        <f t="shared" si="357"/>
        <v>0</v>
      </c>
      <c r="Y1794" s="270">
        <f t="shared" si="358"/>
        <v>0</v>
      </c>
      <c r="Z1794" s="58"/>
      <c r="AA1794" s="58"/>
      <c r="AB1794" s="60" t="str">
        <f t="shared" si="359"/>
        <v/>
      </c>
      <c r="AC1794" s="21" t="b">
        <f t="shared" si="360"/>
        <v>0</v>
      </c>
      <c r="AD1794" s="21" t="b">
        <f t="shared" si="361"/>
        <v>0</v>
      </c>
      <c r="AE1794" s="21" t="b">
        <f t="shared" si="362"/>
        <v>0</v>
      </c>
      <c r="AF1794" s="21" t="b">
        <f ca="1">OR(AND($AC1794,NOT($AD1794)),AND($AC1794,OR(AND($G1794="",$H1794&lt;&gt;""),AND($G1794&lt;&gt;"",$H1794=""),AND($J1794="",$K1794&lt;&gt;""),AND($J1794&lt;&gt;"",$K1794=""),AND($M1794="",$N1794&lt;&gt;""),AND($M1794&lt;&gt;"",$N1794=""),AND($P1794="",$Q1794&lt;&gt;""),AND($P1794&lt;&gt;"",$Q1794=""),AND($S1794="",$T1794&lt;&gt;""),AND($S1794&lt;&gt;"",$T1794=""),AND($V1794="",$W1794&lt;&gt;""),AND($V1794&lt;&gt;"",$W1794=""))),AND($C1794&lt;&gt;"",$E1794&lt;&gt;"",LEFT(TRIM($C1794),1)&lt;&gt;LEFT(TRIM($E1794),1)),IF(OR($E1794="",$F1794=""),FALSE(),IFERROR(COUNTIF(INDIRECT("UNITS_"&amp;SUBSTITUTE(LEFT($E1794,FIND(" ",$E1794&amp;" ")-1),".","_")),$F1794)=0,TRUE())),AND($B1794&lt;&gt;"",OR(ISNUMBER(SEARCH("outro",LOWER($B1794))),ISNUMBER(SEARCH("divers",LOWER($B1794))),ISNUMBER(SEARCH("etc",LOWER($B1794))))),OR(AND(ISNUMBER(SEARCH("comunic",LOWER($B1794))),LEFT($E1794,3)&lt;&gt;"4.4"),AND(ISNUMBER(SEARCH("monitor",LOWER($B1794))),NOT(OR(LEFT($E1794,3)="1.5",LEFT($E1794,3)="2.5")))),AND($B1794&lt;&gt;"",OR(LEFT($C1794,1)="1",LEFT($C1794,1)="2"),$D1794=""),AND($D1794&lt;&gt;"",NOT(OR(LEFT($C1794,1)="1",LEFT($C1794,1)="2"))),AND($D1794&lt;&gt;"",COUNTIF(' PROJETO'!$B$14:$B$16,$D1794)=0),IF($D1794="",FALSE(),IF(COUNTIF(' PROJETO'!$B$14:$B$16,$D1794)=0,FALSE(),IFERROR(INDEX(' PROJETO'!$C$14:$C$16,MATCH($D1794,' PROJETO'!$B$14:$B$16,0))&lt;&gt;"Sim",FALSE()))))</f>
        <v>0</v>
      </c>
      <c r="AG1794" s="21" t="b">
        <f>AND($AC1794,$Y1794&gt;'CONFG.  LISTAS'!$F$4,$Z1794="",$AA1794="")</f>
        <v>0</v>
      </c>
      <c r="AH1794" s="21" t="str">
        <f t="shared" si="363"/>
        <v/>
      </c>
      <c r="AI1794" s="43" t="str">
        <f ca="1">IF(NOT($AC1794),"",IF(OR($B1794="",$C1794="",$E1794="",$F1794=""),"Preencha descrição, categoria, tipo e unidade.",IF(AND($B1794&lt;&gt;"",OR(LEFT($C1794,1)="1",LEFT($C1794,1)="2"),$D1794=""),"Informe a prática de restauração para itens diretos.",IF(AND($D1794&lt;&gt;"",NOT(OR(LEFT($C1794,1)="1",LEFT($C1794,1)="2"))),"Custos indiretos não devem pertencer a uma prática específica.",IF(AND($D1794&lt;&gt;"",COUNTIF(' PROJETO'!$B$14:$B$16,$D1794)=0),"Prática de restauração inválida ou não cadastrada.",IF(IF($D1794="",FALSE(),IF(COUNTIF(' PROJETO'!$B$14:$B$16,$D1794)=0,FALSE(),IFERROR(INDEX(' PROJETO'!$C$14:$C$16,MATCH($D1794,' PROJETO'!$B$14:$B$16,0))&lt;&gt;"Sim",FALSE()))),"A prática informada no item não foi selecionada na aba Projeto.",IF(AND(MAX($I1794,$L1794,$O1794,$R1794,$U1794,$X1794)&gt;'CONFG.  LISTAS'!$F$4,NOT(OR($Z1794&lt;&gt;"",$AA1794&lt;&gt;""))),"Memorial de cálculo ou anexo obrigatório não informado para item acima do limite.",IF(OR(AND($G1794&lt;&gt;"",$H1794&lt;&gt;"",OR($G1794&lt;=0,$H1794&lt;=0)),AND($J1794&lt;&gt;"",$K1794&lt;&gt;"",OR($J1794&lt;=0,$K1794&lt;=0)),AND($M1794&lt;&gt;"",$N1794&lt;&gt;"",OR($M1794&lt;=0,$N1794&lt;=0)),AND($P1794&lt;&gt;"",$Q1794&lt;&gt;"",OR($P1794&lt;=0,$Q1794&lt;=0)),AND($S1794&lt;&gt;"",$T1794&lt;&gt;"",OR($S1794&lt;=0,$T1794&lt;=0)),AND($V1794&lt;&gt;"",$W1794&lt;&gt;"",OR($V1794&lt;=0,$W1794&lt;=0))),"Revise os valores informados: valor unitário e quantidade devem ser maiores que zero.",IF(OR(AND($G1794="",$H1794&lt;&gt;""),AND($G1794&lt;&gt;"",$H1794=""),AND($J1794="",$K1794&lt;&gt;""),AND($J1794&lt;&gt;"",$K1794=""),AND($M1794="",$N1794&lt;&gt;""),AND($M1794&lt;&gt;"",$N1794=""),AND($P1794="",$Q1794&lt;&gt;""),AND($P1794&lt;&gt;"",$Q1794=""),AND($S1794="",$T1794&lt;&gt;""),AND($S1794&lt;&gt;"",$T1794=""),AND($V1794="",$W1794&lt;&gt;""),AND($V1794&lt;&gt;"",$W1794="")),"Há ano preenchido parcialmente: "&amp;TRIM(IF(AND($G1794="",$H1794&lt;&gt;""),"Ano 1 (falta valor unitário); ","")&amp;IF(AND($G1794&lt;&gt;"",$H1794=""),"Ano 1 (falta quantidade); ","")&amp;IF(AND($J1794="",$K1794&lt;&gt;""),"Ano 2 (falta valor unitário); ","")&amp;IF(AND($J1794&lt;&gt;"",$K1794=""),"Ano 2 (falta quantidade); ","")&amp;IF(AND($M1794="",$N1794&lt;&gt;""),"Ano 3 (falta valor unitário); ","")&amp;IF(AND($M1794&lt;&gt;"",$N1794=""),"Ano 3 (falta quantidade); ","")&amp;IF(AND($P1794="",$Q1794&lt;&gt;""),"Ano 4 (falta valor unitário); ","")&amp;IF(AND($P1794&lt;&gt;"",$Q1794=""),"Ano 4 (falta quantidade); ","")&amp;IF(AND($S1794="",$T1794&lt;&gt;""),"Ano 5 (falta valor unitário); ","")&amp;IF(AND($S1794&lt;&gt;"",$T1794=""),"Ano 5 (falta quantidade); ","")&amp;IF(AND($V1794="",$W1794&lt;&gt;""),"Ano 6 (falta valor unitário); ","")&amp;IF(AND($V1794&lt;&gt;"",$W1794=""),"Ano 6 (falta quantidade); ","")), IF(NOT(OR(AND($G1794&lt;&gt;"",$H1794&lt;&gt;""),AND($J1794&lt;&gt;"",$K1794&lt;&gt;""),AND($M1794&lt;&gt;"",$N1794&lt;&gt;""),AND($P1794&lt;&gt;"",$Q1794&lt;&gt;""),AND($S1794&lt;&gt;"",$T1794&lt;&gt;""),AND($V1794&lt;&gt;"",$W1794&lt;&gt;""))),"Informe pelo menos um ano completo com valor unitário e quantidade.",IF(AND($C1794&lt;&gt;"",$E1794&lt;&gt;"",LEFT(TRIM($C1794),1)&lt;&gt;LEFT(TRIM($E1794),1)),"Categoria e tipo estão incompatíveis.",IF(IF(OR($E1794="",$F1794=""),FALSE(),IFERROR(COUNTIF(INDIRECT("UNITS_"&amp;SUBSTITUTE(LEFT($E1794,FIND(" ",$E1794&amp;" ")-1),".","_")),$F1794)=0,TRUE())),"Unidade incompatível com o tipo selecionado.",IF(OR(AND(ISNUMBER(SEARCH("comunic",LOWER($B1794))),LEFT($E1794,3)&lt;&gt;"4.4"),AND(ISNUMBER(SEARCH("monitor",LOWER($B1794))),NOT(OR(LEFT($E1794,3)="1.5",LEFT($E1794,3)="2.5")))),"Revise a classificação do item conforme as regras de preenchimento.",IF(AND($B1794&lt;&gt;"",OR(ISNUMBER(SEARCH("outro",LOWER($B1794))),ISNUMBER(SEARCH("divers",LOWER($B1794))),ISNUMBER(SEARCH("kit",LOWER($B1794))),ISNUMBER(SEARCH("ferrament",LOWER($B1794))),ISNUMBER(SEARCH("epi",LOWER($B1794)))),NOT(OR($Z1794&lt;&gt;"",$AA1794&lt;&gt;""))),"Descrição muito genérica: detalhe melhor o item e registre o racional no memorial ou em anexo.",IF(AND($Y1794=0,$B1794&lt;&gt;"",OR($G1794&lt;&gt;"",$H1794&lt;&gt;"",$J1794&lt;&gt;"",$K1794&lt;&gt;"",$M1794&lt;&gt;"",$N1794&lt;&gt;"",$P1794&lt;&gt;"",$Q1794&lt;&gt;"",$S1794&lt;&gt;"",$T1794&lt;&gt;"",$V1794&lt;&gt;"",$W1794&lt;&gt;"")),"O item possui dados lançados, mas o total está zerado. Revise os valores informados.","")))))))))))))))</f>
        <v/>
      </c>
    </row>
    <row r="1795" spans="1:35" ht="14.25" customHeight="1" x14ac:dyDescent="0.25">
      <c r="A1795" s="57" t="str">
        <f t="shared" si="351"/>
        <v/>
      </c>
      <c r="B1795" s="61"/>
      <c r="C1795" s="61"/>
      <c r="D1795" s="58"/>
      <c r="E1795" s="61"/>
      <c r="F1795" s="61"/>
      <c r="G1795" s="272"/>
      <c r="H1795" s="62"/>
      <c r="I1795" s="273">
        <f t="shared" si="352"/>
        <v>0</v>
      </c>
      <c r="J1795" s="272"/>
      <c r="K1795" s="62"/>
      <c r="L1795" s="270">
        <f t="shared" si="353"/>
        <v>0</v>
      </c>
      <c r="M1795" s="272"/>
      <c r="N1795" s="62"/>
      <c r="O1795" s="270">
        <f t="shared" si="354"/>
        <v>0</v>
      </c>
      <c r="P1795" s="272"/>
      <c r="Q1795" s="62"/>
      <c r="R1795" s="271">
        <f t="shared" si="355"/>
        <v>0</v>
      </c>
      <c r="S1795" s="272"/>
      <c r="T1795" s="62"/>
      <c r="U1795" s="270">
        <f t="shared" si="356"/>
        <v>0</v>
      </c>
      <c r="V1795" s="272"/>
      <c r="W1795" s="62"/>
      <c r="X1795" s="270">
        <f t="shared" si="357"/>
        <v>0</v>
      </c>
      <c r="Y1795" s="270">
        <f t="shared" si="358"/>
        <v>0</v>
      </c>
      <c r="Z1795" s="61"/>
      <c r="AA1795" s="61"/>
      <c r="AB1795" s="60" t="str">
        <f t="shared" si="359"/>
        <v/>
      </c>
      <c r="AC1795" s="21" t="b">
        <f t="shared" si="360"/>
        <v>0</v>
      </c>
      <c r="AD1795" s="21" t="b">
        <f t="shared" si="361"/>
        <v>0</v>
      </c>
      <c r="AE1795" s="21" t="b">
        <f t="shared" si="362"/>
        <v>0</v>
      </c>
      <c r="AF1795" s="21" t="b">
        <f ca="1">OR(AND($AC1795,NOT($AD1795)),AND($AC1795,OR(AND($G1795="",$H1795&lt;&gt;""),AND($G1795&lt;&gt;"",$H1795=""),AND($J1795="",$K1795&lt;&gt;""),AND($J1795&lt;&gt;"",$K1795=""),AND($M1795="",$N1795&lt;&gt;""),AND($M1795&lt;&gt;"",$N1795=""),AND($P1795="",$Q1795&lt;&gt;""),AND($P1795&lt;&gt;"",$Q1795=""),AND($S1795="",$T1795&lt;&gt;""),AND($S1795&lt;&gt;"",$T1795=""),AND($V1795="",$W1795&lt;&gt;""),AND($V1795&lt;&gt;"",$W1795=""))),AND($C1795&lt;&gt;"",$E1795&lt;&gt;"",LEFT(TRIM($C1795),1)&lt;&gt;LEFT(TRIM($E1795),1)),IF(OR($E1795="",$F1795=""),FALSE(),IFERROR(COUNTIF(INDIRECT("UNITS_"&amp;SUBSTITUTE(LEFT($E1795,FIND(" ",$E1795&amp;" ")-1),".","_")),$F1795)=0,TRUE())),AND($B1795&lt;&gt;"",OR(ISNUMBER(SEARCH("outro",LOWER($B1795))),ISNUMBER(SEARCH("divers",LOWER($B1795))),ISNUMBER(SEARCH("etc",LOWER($B1795))))),OR(AND(ISNUMBER(SEARCH("comunic",LOWER($B1795))),LEFT($E1795,3)&lt;&gt;"4.4"),AND(ISNUMBER(SEARCH("monitor",LOWER($B1795))),NOT(OR(LEFT($E1795,3)="1.5",LEFT($E1795,3)="2.5")))),AND($B1795&lt;&gt;"",OR(LEFT($C1795,1)="1",LEFT($C1795,1)="2"),$D1795=""),AND($D1795&lt;&gt;"",NOT(OR(LEFT($C1795,1)="1",LEFT($C1795,1)="2"))),AND($D1795&lt;&gt;"",COUNTIF(' PROJETO'!$B$14:$B$16,$D1795)=0),IF($D1795="",FALSE(),IF(COUNTIF(' PROJETO'!$B$14:$B$16,$D1795)=0,FALSE(),IFERROR(INDEX(' PROJETO'!$C$14:$C$16,MATCH($D1795,' PROJETO'!$B$14:$B$16,0))&lt;&gt;"Sim",FALSE()))))</f>
        <v>0</v>
      </c>
      <c r="AG1795" s="21" t="b">
        <f>AND($AC1795,$Y1795&gt;'CONFG.  LISTAS'!$F$4,$Z1795="",$AA1795="")</f>
        <v>0</v>
      </c>
      <c r="AH1795" s="21" t="str">
        <f t="shared" si="363"/>
        <v/>
      </c>
      <c r="AI1795" s="43" t="str">
        <f ca="1">IF(NOT($AC1795),"",IF(OR($B1795="",$C1795="",$E1795="",$F1795=""),"Preencha descrição, categoria, tipo e unidade.",IF(AND($B1795&lt;&gt;"",OR(LEFT($C1795,1)="1",LEFT($C1795,1)="2"),$D1795=""),"Informe a prática de restauração para itens diretos.",IF(AND($D1795&lt;&gt;"",NOT(OR(LEFT($C1795,1)="1",LEFT($C1795,1)="2"))),"Custos indiretos não devem pertencer a uma prática específica.",IF(AND($D1795&lt;&gt;"",COUNTIF(' PROJETO'!$B$14:$B$16,$D1795)=0),"Prática de restauração inválida ou não cadastrada.",IF(IF($D1795="",FALSE(),IF(COUNTIF(' PROJETO'!$B$14:$B$16,$D1795)=0,FALSE(),IFERROR(INDEX(' PROJETO'!$C$14:$C$16,MATCH($D1795,' PROJETO'!$B$14:$B$16,0))&lt;&gt;"Sim",FALSE()))),"A prática informada no item não foi selecionada na aba Projeto.",IF(AND(MAX($I1795,$L1795,$O1795,$R1795,$U1795,$X1795)&gt;'CONFG.  LISTAS'!$F$4,NOT(OR($Z1795&lt;&gt;"",$AA1795&lt;&gt;""))),"Memorial de cálculo ou anexo obrigatório não informado para item acima do limite.",IF(OR(AND($G1795&lt;&gt;"",$H1795&lt;&gt;"",OR($G1795&lt;=0,$H1795&lt;=0)),AND($J1795&lt;&gt;"",$K1795&lt;&gt;"",OR($J1795&lt;=0,$K1795&lt;=0)),AND($M1795&lt;&gt;"",$N1795&lt;&gt;"",OR($M1795&lt;=0,$N1795&lt;=0)),AND($P1795&lt;&gt;"",$Q1795&lt;&gt;"",OR($P1795&lt;=0,$Q1795&lt;=0)),AND($S1795&lt;&gt;"",$T1795&lt;&gt;"",OR($S1795&lt;=0,$T1795&lt;=0)),AND($V1795&lt;&gt;"",$W1795&lt;&gt;"",OR($V1795&lt;=0,$W1795&lt;=0))),"Revise os valores informados: valor unitário e quantidade devem ser maiores que zero.",IF(OR(AND($G1795="",$H1795&lt;&gt;""),AND($G1795&lt;&gt;"",$H1795=""),AND($J1795="",$K1795&lt;&gt;""),AND($J1795&lt;&gt;"",$K1795=""),AND($M1795="",$N1795&lt;&gt;""),AND($M1795&lt;&gt;"",$N1795=""),AND($P1795="",$Q1795&lt;&gt;""),AND($P1795&lt;&gt;"",$Q1795=""),AND($S1795="",$T1795&lt;&gt;""),AND($S1795&lt;&gt;"",$T1795=""),AND($V1795="",$W1795&lt;&gt;""),AND($V1795&lt;&gt;"",$W1795="")),"Há ano preenchido parcialmente: "&amp;TRIM(IF(AND($G1795="",$H1795&lt;&gt;""),"Ano 1 (falta valor unitário); ","")&amp;IF(AND($G1795&lt;&gt;"",$H1795=""),"Ano 1 (falta quantidade); ","")&amp;IF(AND($J1795="",$K1795&lt;&gt;""),"Ano 2 (falta valor unitário); ","")&amp;IF(AND($J1795&lt;&gt;"",$K1795=""),"Ano 2 (falta quantidade); ","")&amp;IF(AND($M1795="",$N1795&lt;&gt;""),"Ano 3 (falta valor unitário); ","")&amp;IF(AND($M1795&lt;&gt;"",$N1795=""),"Ano 3 (falta quantidade); ","")&amp;IF(AND($P1795="",$Q1795&lt;&gt;""),"Ano 4 (falta valor unitário); ","")&amp;IF(AND($P1795&lt;&gt;"",$Q1795=""),"Ano 4 (falta quantidade); ","")&amp;IF(AND($S1795="",$T1795&lt;&gt;""),"Ano 5 (falta valor unitário); ","")&amp;IF(AND($S1795&lt;&gt;"",$T1795=""),"Ano 5 (falta quantidade); ","")&amp;IF(AND($V1795="",$W1795&lt;&gt;""),"Ano 6 (falta valor unitário); ","")&amp;IF(AND($V1795&lt;&gt;"",$W1795=""),"Ano 6 (falta quantidade); ","")), IF(NOT(OR(AND($G1795&lt;&gt;"",$H1795&lt;&gt;""),AND($J1795&lt;&gt;"",$K1795&lt;&gt;""),AND($M1795&lt;&gt;"",$N1795&lt;&gt;""),AND($P1795&lt;&gt;"",$Q1795&lt;&gt;""),AND($S1795&lt;&gt;"",$T1795&lt;&gt;""),AND($V1795&lt;&gt;"",$W1795&lt;&gt;""))),"Informe pelo menos um ano completo com valor unitário e quantidade.",IF(AND($C1795&lt;&gt;"",$E1795&lt;&gt;"",LEFT(TRIM($C1795),1)&lt;&gt;LEFT(TRIM($E1795),1)),"Categoria e tipo estão incompatíveis.",IF(IF(OR($E1795="",$F1795=""),FALSE(),IFERROR(COUNTIF(INDIRECT("UNITS_"&amp;SUBSTITUTE(LEFT($E1795,FIND(" ",$E1795&amp;" ")-1),".","_")),$F1795)=0,TRUE())),"Unidade incompatível com o tipo selecionado.",IF(OR(AND(ISNUMBER(SEARCH("comunic",LOWER($B1795))),LEFT($E1795,3)&lt;&gt;"4.4"),AND(ISNUMBER(SEARCH("monitor",LOWER($B1795))),NOT(OR(LEFT($E1795,3)="1.5",LEFT($E1795,3)="2.5")))),"Revise a classificação do item conforme as regras de preenchimento.",IF(AND($B1795&lt;&gt;"",OR(ISNUMBER(SEARCH("outro",LOWER($B1795))),ISNUMBER(SEARCH("divers",LOWER($B1795))),ISNUMBER(SEARCH("kit",LOWER($B1795))),ISNUMBER(SEARCH("ferrament",LOWER($B1795))),ISNUMBER(SEARCH("epi",LOWER($B1795)))),NOT(OR($Z1795&lt;&gt;"",$AA1795&lt;&gt;""))),"Descrição muito genérica: detalhe melhor o item e registre o racional no memorial ou em anexo.",IF(AND($Y1795=0,$B1795&lt;&gt;"",OR($G1795&lt;&gt;"",$H1795&lt;&gt;"",$J1795&lt;&gt;"",$K1795&lt;&gt;"",$M1795&lt;&gt;"",$N1795&lt;&gt;"",$P1795&lt;&gt;"",$Q1795&lt;&gt;"",$S1795&lt;&gt;"",$T1795&lt;&gt;"",$V1795&lt;&gt;"",$W1795&lt;&gt;"")),"O item possui dados lançados, mas o total está zerado. Revise os valores informados.","")))))))))))))))</f>
        <v/>
      </c>
    </row>
    <row r="1796" spans="1:35" ht="14.25" customHeight="1" x14ac:dyDescent="0.25">
      <c r="A1796" s="57" t="str">
        <f t="shared" si="351"/>
        <v/>
      </c>
      <c r="B1796" s="58"/>
      <c r="C1796" s="58"/>
      <c r="D1796" s="58"/>
      <c r="E1796" s="58"/>
      <c r="F1796" s="58"/>
      <c r="G1796" s="269"/>
      <c r="H1796" s="59"/>
      <c r="I1796" s="273">
        <f t="shared" si="352"/>
        <v>0</v>
      </c>
      <c r="J1796" s="269"/>
      <c r="K1796" s="59"/>
      <c r="L1796" s="270">
        <f t="shared" si="353"/>
        <v>0</v>
      </c>
      <c r="M1796" s="269"/>
      <c r="N1796" s="59"/>
      <c r="O1796" s="270">
        <f t="shared" si="354"/>
        <v>0</v>
      </c>
      <c r="P1796" s="269"/>
      <c r="Q1796" s="59"/>
      <c r="R1796" s="271">
        <f t="shared" si="355"/>
        <v>0</v>
      </c>
      <c r="S1796" s="269"/>
      <c r="T1796" s="59"/>
      <c r="U1796" s="270">
        <f t="shared" si="356"/>
        <v>0</v>
      </c>
      <c r="V1796" s="269"/>
      <c r="W1796" s="59"/>
      <c r="X1796" s="270">
        <f t="shared" si="357"/>
        <v>0</v>
      </c>
      <c r="Y1796" s="270">
        <f t="shared" si="358"/>
        <v>0</v>
      </c>
      <c r="Z1796" s="58"/>
      <c r="AA1796" s="58"/>
      <c r="AB1796" s="60" t="str">
        <f t="shared" si="359"/>
        <v/>
      </c>
      <c r="AC1796" s="21" t="b">
        <f t="shared" si="360"/>
        <v>0</v>
      </c>
      <c r="AD1796" s="21" t="b">
        <f t="shared" si="361"/>
        <v>0</v>
      </c>
      <c r="AE1796" s="21" t="b">
        <f t="shared" si="362"/>
        <v>0</v>
      </c>
      <c r="AF1796" s="21" t="b">
        <f ca="1">OR(AND($AC1796,NOT($AD1796)),AND($AC1796,OR(AND($G1796="",$H1796&lt;&gt;""),AND($G1796&lt;&gt;"",$H1796=""),AND($J1796="",$K1796&lt;&gt;""),AND($J1796&lt;&gt;"",$K1796=""),AND($M1796="",$N1796&lt;&gt;""),AND($M1796&lt;&gt;"",$N1796=""),AND($P1796="",$Q1796&lt;&gt;""),AND($P1796&lt;&gt;"",$Q1796=""),AND($S1796="",$T1796&lt;&gt;""),AND($S1796&lt;&gt;"",$T1796=""),AND($V1796="",$W1796&lt;&gt;""),AND($V1796&lt;&gt;"",$W1796=""))),AND($C1796&lt;&gt;"",$E1796&lt;&gt;"",LEFT(TRIM($C1796),1)&lt;&gt;LEFT(TRIM($E1796),1)),IF(OR($E1796="",$F1796=""),FALSE(),IFERROR(COUNTIF(INDIRECT("UNITS_"&amp;SUBSTITUTE(LEFT($E1796,FIND(" ",$E1796&amp;" ")-1),".","_")),$F1796)=0,TRUE())),AND($B1796&lt;&gt;"",OR(ISNUMBER(SEARCH("outro",LOWER($B1796))),ISNUMBER(SEARCH("divers",LOWER($B1796))),ISNUMBER(SEARCH("etc",LOWER($B1796))))),OR(AND(ISNUMBER(SEARCH("comunic",LOWER($B1796))),LEFT($E1796,3)&lt;&gt;"4.4"),AND(ISNUMBER(SEARCH("monitor",LOWER($B1796))),NOT(OR(LEFT($E1796,3)="1.5",LEFT($E1796,3)="2.5")))),AND($B1796&lt;&gt;"",OR(LEFT($C1796,1)="1",LEFT($C1796,1)="2"),$D1796=""),AND($D1796&lt;&gt;"",NOT(OR(LEFT($C1796,1)="1",LEFT($C1796,1)="2"))),AND($D1796&lt;&gt;"",COUNTIF(' PROJETO'!$B$14:$B$16,$D1796)=0),IF($D1796="",FALSE(),IF(COUNTIF(' PROJETO'!$B$14:$B$16,$D1796)=0,FALSE(),IFERROR(INDEX(' PROJETO'!$C$14:$C$16,MATCH($D1796,' PROJETO'!$B$14:$B$16,0))&lt;&gt;"Sim",FALSE()))))</f>
        <v>0</v>
      </c>
      <c r="AG1796" s="21" t="b">
        <f>AND($AC1796,$Y1796&gt;'CONFG.  LISTAS'!$F$4,$Z1796="",$AA1796="")</f>
        <v>0</v>
      </c>
      <c r="AH1796" s="21" t="str">
        <f t="shared" si="363"/>
        <v/>
      </c>
      <c r="AI1796" s="43" t="str">
        <f ca="1">IF(NOT($AC1796),"",IF(OR($B1796="",$C1796="",$E1796="",$F1796=""),"Preencha descrição, categoria, tipo e unidade.",IF(AND($B1796&lt;&gt;"",OR(LEFT($C1796,1)="1",LEFT($C1796,1)="2"),$D1796=""),"Informe a prática de restauração para itens diretos.",IF(AND($D1796&lt;&gt;"",NOT(OR(LEFT($C1796,1)="1",LEFT($C1796,1)="2"))),"Custos indiretos não devem pertencer a uma prática específica.",IF(AND($D1796&lt;&gt;"",COUNTIF(' PROJETO'!$B$14:$B$16,$D1796)=0),"Prática de restauração inválida ou não cadastrada.",IF(IF($D1796="",FALSE(),IF(COUNTIF(' PROJETO'!$B$14:$B$16,$D1796)=0,FALSE(),IFERROR(INDEX(' PROJETO'!$C$14:$C$16,MATCH($D1796,' PROJETO'!$B$14:$B$16,0))&lt;&gt;"Sim",FALSE()))),"A prática informada no item não foi selecionada na aba Projeto.",IF(AND(MAX($I1796,$L1796,$O1796,$R1796,$U1796,$X1796)&gt;'CONFG.  LISTAS'!$F$4,NOT(OR($Z1796&lt;&gt;"",$AA1796&lt;&gt;""))),"Memorial de cálculo ou anexo obrigatório não informado para item acima do limite.",IF(OR(AND($G1796&lt;&gt;"",$H1796&lt;&gt;"",OR($G1796&lt;=0,$H1796&lt;=0)),AND($J1796&lt;&gt;"",$K1796&lt;&gt;"",OR($J1796&lt;=0,$K1796&lt;=0)),AND($M1796&lt;&gt;"",$N1796&lt;&gt;"",OR($M1796&lt;=0,$N1796&lt;=0)),AND($P1796&lt;&gt;"",$Q1796&lt;&gt;"",OR($P1796&lt;=0,$Q1796&lt;=0)),AND($S1796&lt;&gt;"",$T1796&lt;&gt;"",OR($S1796&lt;=0,$T1796&lt;=0)),AND($V1796&lt;&gt;"",$W1796&lt;&gt;"",OR($V1796&lt;=0,$W1796&lt;=0))),"Revise os valores informados: valor unitário e quantidade devem ser maiores que zero.",IF(OR(AND($G1796="",$H1796&lt;&gt;""),AND($G1796&lt;&gt;"",$H1796=""),AND($J1796="",$K1796&lt;&gt;""),AND($J1796&lt;&gt;"",$K1796=""),AND($M1796="",$N1796&lt;&gt;""),AND($M1796&lt;&gt;"",$N1796=""),AND($P1796="",$Q1796&lt;&gt;""),AND($P1796&lt;&gt;"",$Q1796=""),AND($S1796="",$T1796&lt;&gt;""),AND($S1796&lt;&gt;"",$T1796=""),AND($V1796="",$W1796&lt;&gt;""),AND($V1796&lt;&gt;"",$W1796="")),"Há ano preenchido parcialmente: "&amp;TRIM(IF(AND($G1796="",$H1796&lt;&gt;""),"Ano 1 (falta valor unitário); ","")&amp;IF(AND($G1796&lt;&gt;"",$H1796=""),"Ano 1 (falta quantidade); ","")&amp;IF(AND($J1796="",$K1796&lt;&gt;""),"Ano 2 (falta valor unitário); ","")&amp;IF(AND($J1796&lt;&gt;"",$K1796=""),"Ano 2 (falta quantidade); ","")&amp;IF(AND($M1796="",$N1796&lt;&gt;""),"Ano 3 (falta valor unitário); ","")&amp;IF(AND($M1796&lt;&gt;"",$N1796=""),"Ano 3 (falta quantidade); ","")&amp;IF(AND($P1796="",$Q1796&lt;&gt;""),"Ano 4 (falta valor unitário); ","")&amp;IF(AND($P1796&lt;&gt;"",$Q1796=""),"Ano 4 (falta quantidade); ","")&amp;IF(AND($S1796="",$T1796&lt;&gt;""),"Ano 5 (falta valor unitário); ","")&amp;IF(AND($S1796&lt;&gt;"",$T1796=""),"Ano 5 (falta quantidade); ","")&amp;IF(AND($V1796="",$W1796&lt;&gt;""),"Ano 6 (falta valor unitário); ","")&amp;IF(AND($V1796&lt;&gt;"",$W1796=""),"Ano 6 (falta quantidade); ","")), IF(NOT(OR(AND($G1796&lt;&gt;"",$H1796&lt;&gt;""),AND($J1796&lt;&gt;"",$K1796&lt;&gt;""),AND($M1796&lt;&gt;"",$N1796&lt;&gt;""),AND($P1796&lt;&gt;"",$Q1796&lt;&gt;""),AND($S1796&lt;&gt;"",$T1796&lt;&gt;""),AND($V1796&lt;&gt;"",$W1796&lt;&gt;""))),"Informe pelo menos um ano completo com valor unitário e quantidade.",IF(AND($C1796&lt;&gt;"",$E1796&lt;&gt;"",LEFT(TRIM($C1796),1)&lt;&gt;LEFT(TRIM($E1796),1)),"Categoria e tipo estão incompatíveis.",IF(IF(OR($E1796="",$F1796=""),FALSE(),IFERROR(COUNTIF(INDIRECT("UNITS_"&amp;SUBSTITUTE(LEFT($E1796,FIND(" ",$E1796&amp;" ")-1),".","_")),$F1796)=0,TRUE())),"Unidade incompatível com o tipo selecionado.",IF(OR(AND(ISNUMBER(SEARCH("comunic",LOWER($B1796))),LEFT($E1796,3)&lt;&gt;"4.4"),AND(ISNUMBER(SEARCH("monitor",LOWER($B1796))),NOT(OR(LEFT($E1796,3)="1.5",LEFT($E1796,3)="2.5")))),"Revise a classificação do item conforme as regras de preenchimento.",IF(AND($B1796&lt;&gt;"",OR(ISNUMBER(SEARCH("outro",LOWER($B1796))),ISNUMBER(SEARCH("divers",LOWER($B1796))),ISNUMBER(SEARCH("kit",LOWER($B1796))),ISNUMBER(SEARCH("ferrament",LOWER($B1796))),ISNUMBER(SEARCH("epi",LOWER($B1796)))),NOT(OR($Z1796&lt;&gt;"",$AA1796&lt;&gt;""))),"Descrição muito genérica: detalhe melhor o item e registre o racional no memorial ou em anexo.",IF(AND($Y1796=0,$B1796&lt;&gt;"",OR($G1796&lt;&gt;"",$H1796&lt;&gt;"",$J1796&lt;&gt;"",$K1796&lt;&gt;"",$M1796&lt;&gt;"",$N1796&lt;&gt;"",$P1796&lt;&gt;"",$Q1796&lt;&gt;"",$S1796&lt;&gt;"",$T1796&lt;&gt;"",$V1796&lt;&gt;"",$W1796&lt;&gt;"")),"O item possui dados lançados, mas o total está zerado. Revise os valores informados.","")))))))))))))))</f>
        <v/>
      </c>
    </row>
    <row r="1797" spans="1:35" ht="14.25" customHeight="1" x14ac:dyDescent="0.25">
      <c r="A1797" s="57" t="str">
        <f t="shared" si="351"/>
        <v/>
      </c>
      <c r="B1797" s="61"/>
      <c r="C1797" s="61"/>
      <c r="D1797" s="58"/>
      <c r="E1797" s="61"/>
      <c r="F1797" s="61"/>
      <c r="G1797" s="272"/>
      <c r="H1797" s="62"/>
      <c r="I1797" s="273">
        <f t="shared" si="352"/>
        <v>0</v>
      </c>
      <c r="J1797" s="272"/>
      <c r="K1797" s="62"/>
      <c r="L1797" s="270">
        <f t="shared" si="353"/>
        <v>0</v>
      </c>
      <c r="M1797" s="272"/>
      <c r="N1797" s="62"/>
      <c r="O1797" s="270">
        <f t="shared" si="354"/>
        <v>0</v>
      </c>
      <c r="P1797" s="272"/>
      <c r="Q1797" s="62"/>
      <c r="R1797" s="271">
        <f t="shared" si="355"/>
        <v>0</v>
      </c>
      <c r="S1797" s="272"/>
      <c r="T1797" s="62"/>
      <c r="U1797" s="270">
        <f t="shared" si="356"/>
        <v>0</v>
      </c>
      <c r="V1797" s="272"/>
      <c r="W1797" s="62"/>
      <c r="X1797" s="270">
        <f t="shared" si="357"/>
        <v>0</v>
      </c>
      <c r="Y1797" s="270">
        <f t="shared" si="358"/>
        <v>0</v>
      </c>
      <c r="Z1797" s="61"/>
      <c r="AA1797" s="61"/>
      <c r="AB1797" s="60" t="str">
        <f t="shared" si="359"/>
        <v/>
      </c>
      <c r="AC1797" s="21" t="b">
        <f t="shared" si="360"/>
        <v>0</v>
      </c>
      <c r="AD1797" s="21" t="b">
        <f t="shared" si="361"/>
        <v>0</v>
      </c>
      <c r="AE1797" s="21" t="b">
        <f t="shared" si="362"/>
        <v>0</v>
      </c>
      <c r="AF1797" s="21" t="b">
        <f ca="1">OR(AND($AC1797,NOT($AD1797)),AND($AC1797,OR(AND($G1797="",$H1797&lt;&gt;""),AND($G1797&lt;&gt;"",$H1797=""),AND($J1797="",$K1797&lt;&gt;""),AND($J1797&lt;&gt;"",$K1797=""),AND($M1797="",$N1797&lt;&gt;""),AND($M1797&lt;&gt;"",$N1797=""),AND($P1797="",$Q1797&lt;&gt;""),AND($P1797&lt;&gt;"",$Q1797=""),AND($S1797="",$T1797&lt;&gt;""),AND($S1797&lt;&gt;"",$T1797=""),AND($V1797="",$W1797&lt;&gt;""),AND($V1797&lt;&gt;"",$W1797=""))),AND($C1797&lt;&gt;"",$E1797&lt;&gt;"",LEFT(TRIM($C1797),1)&lt;&gt;LEFT(TRIM($E1797),1)),IF(OR($E1797="",$F1797=""),FALSE(),IFERROR(COUNTIF(INDIRECT("UNITS_"&amp;SUBSTITUTE(LEFT($E1797,FIND(" ",$E1797&amp;" ")-1),".","_")),$F1797)=0,TRUE())),AND($B1797&lt;&gt;"",OR(ISNUMBER(SEARCH("outro",LOWER($B1797))),ISNUMBER(SEARCH("divers",LOWER($B1797))),ISNUMBER(SEARCH("etc",LOWER($B1797))))),OR(AND(ISNUMBER(SEARCH("comunic",LOWER($B1797))),LEFT($E1797,3)&lt;&gt;"4.4"),AND(ISNUMBER(SEARCH("monitor",LOWER($B1797))),NOT(OR(LEFT($E1797,3)="1.5",LEFT($E1797,3)="2.5")))),AND($B1797&lt;&gt;"",OR(LEFT($C1797,1)="1",LEFT($C1797,1)="2"),$D1797=""),AND($D1797&lt;&gt;"",NOT(OR(LEFT($C1797,1)="1",LEFT($C1797,1)="2"))),AND($D1797&lt;&gt;"",COUNTIF(' PROJETO'!$B$14:$B$16,$D1797)=0),IF($D1797="",FALSE(),IF(COUNTIF(' PROJETO'!$B$14:$B$16,$D1797)=0,FALSE(),IFERROR(INDEX(' PROJETO'!$C$14:$C$16,MATCH($D1797,' PROJETO'!$B$14:$B$16,0))&lt;&gt;"Sim",FALSE()))))</f>
        <v>0</v>
      </c>
      <c r="AG1797" s="21" t="b">
        <f>AND($AC1797,$Y1797&gt;'CONFG.  LISTAS'!$F$4,$Z1797="",$AA1797="")</f>
        <v>0</v>
      </c>
      <c r="AH1797" s="21" t="str">
        <f t="shared" si="363"/>
        <v/>
      </c>
      <c r="AI1797" s="43" t="str">
        <f ca="1">IF(NOT($AC1797),"",IF(OR($B1797="",$C1797="",$E1797="",$F1797=""),"Preencha descrição, categoria, tipo e unidade.",IF(AND($B1797&lt;&gt;"",OR(LEFT($C1797,1)="1",LEFT($C1797,1)="2"),$D1797=""),"Informe a prática de restauração para itens diretos.",IF(AND($D1797&lt;&gt;"",NOT(OR(LEFT($C1797,1)="1",LEFT($C1797,1)="2"))),"Custos indiretos não devem pertencer a uma prática específica.",IF(AND($D1797&lt;&gt;"",COUNTIF(' PROJETO'!$B$14:$B$16,$D1797)=0),"Prática de restauração inválida ou não cadastrada.",IF(IF($D1797="",FALSE(),IF(COUNTIF(' PROJETO'!$B$14:$B$16,$D1797)=0,FALSE(),IFERROR(INDEX(' PROJETO'!$C$14:$C$16,MATCH($D1797,' PROJETO'!$B$14:$B$16,0))&lt;&gt;"Sim",FALSE()))),"A prática informada no item não foi selecionada na aba Projeto.",IF(AND(MAX($I1797,$L1797,$O1797,$R1797,$U1797,$X1797)&gt;'CONFG.  LISTAS'!$F$4,NOT(OR($Z1797&lt;&gt;"",$AA1797&lt;&gt;""))),"Memorial de cálculo ou anexo obrigatório não informado para item acima do limite.",IF(OR(AND($G1797&lt;&gt;"",$H1797&lt;&gt;"",OR($G1797&lt;=0,$H1797&lt;=0)),AND($J1797&lt;&gt;"",$K1797&lt;&gt;"",OR($J1797&lt;=0,$K1797&lt;=0)),AND($M1797&lt;&gt;"",$N1797&lt;&gt;"",OR($M1797&lt;=0,$N1797&lt;=0)),AND($P1797&lt;&gt;"",$Q1797&lt;&gt;"",OR($P1797&lt;=0,$Q1797&lt;=0)),AND($S1797&lt;&gt;"",$T1797&lt;&gt;"",OR($S1797&lt;=0,$T1797&lt;=0)),AND($V1797&lt;&gt;"",$W1797&lt;&gt;"",OR($V1797&lt;=0,$W1797&lt;=0))),"Revise os valores informados: valor unitário e quantidade devem ser maiores que zero.",IF(OR(AND($G1797="",$H1797&lt;&gt;""),AND($G1797&lt;&gt;"",$H1797=""),AND($J1797="",$K1797&lt;&gt;""),AND($J1797&lt;&gt;"",$K1797=""),AND($M1797="",$N1797&lt;&gt;""),AND($M1797&lt;&gt;"",$N1797=""),AND($P1797="",$Q1797&lt;&gt;""),AND($P1797&lt;&gt;"",$Q1797=""),AND($S1797="",$T1797&lt;&gt;""),AND($S1797&lt;&gt;"",$T1797=""),AND($V1797="",$W1797&lt;&gt;""),AND($V1797&lt;&gt;"",$W1797="")),"Há ano preenchido parcialmente: "&amp;TRIM(IF(AND($G1797="",$H1797&lt;&gt;""),"Ano 1 (falta valor unitário); ","")&amp;IF(AND($G1797&lt;&gt;"",$H1797=""),"Ano 1 (falta quantidade); ","")&amp;IF(AND($J1797="",$K1797&lt;&gt;""),"Ano 2 (falta valor unitário); ","")&amp;IF(AND($J1797&lt;&gt;"",$K1797=""),"Ano 2 (falta quantidade); ","")&amp;IF(AND($M1797="",$N1797&lt;&gt;""),"Ano 3 (falta valor unitário); ","")&amp;IF(AND($M1797&lt;&gt;"",$N1797=""),"Ano 3 (falta quantidade); ","")&amp;IF(AND($P1797="",$Q1797&lt;&gt;""),"Ano 4 (falta valor unitário); ","")&amp;IF(AND($P1797&lt;&gt;"",$Q1797=""),"Ano 4 (falta quantidade); ","")&amp;IF(AND($S1797="",$T1797&lt;&gt;""),"Ano 5 (falta valor unitário); ","")&amp;IF(AND($S1797&lt;&gt;"",$T1797=""),"Ano 5 (falta quantidade); ","")&amp;IF(AND($V1797="",$W1797&lt;&gt;""),"Ano 6 (falta valor unitário); ","")&amp;IF(AND($V1797&lt;&gt;"",$W1797=""),"Ano 6 (falta quantidade); ","")), IF(NOT(OR(AND($G1797&lt;&gt;"",$H1797&lt;&gt;""),AND($J1797&lt;&gt;"",$K1797&lt;&gt;""),AND($M1797&lt;&gt;"",$N1797&lt;&gt;""),AND($P1797&lt;&gt;"",$Q1797&lt;&gt;""),AND($S1797&lt;&gt;"",$T1797&lt;&gt;""),AND($V1797&lt;&gt;"",$W1797&lt;&gt;""))),"Informe pelo menos um ano completo com valor unitário e quantidade.",IF(AND($C1797&lt;&gt;"",$E1797&lt;&gt;"",LEFT(TRIM($C1797),1)&lt;&gt;LEFT(TRIM($E1797),1)),"Categoria e tipo estão incompatíveis.",IF(IF(OR($E1797="",$F1797=""),FALSE(),IFERROR(COUNTIF(INDIRECT("UNITS_"&amp;SUBSTITUTE(LEFT($E1797,FIND(" ",$E1797&amp;" ")-1),".","_")),$F1797)=0,TRUE())),"Unidade incompatível com o tipo selecionado.",IF(OR(AND(ISNUMBER(SEARCH("comunic",LOWER($B1797))),LEFT($E1797,3)&lt;&gt;"4.4"),AND(ISNUMBER(SEARCH("monitor",LOWER($B1797))),NOT(OR(LEFT($E1797,3)="1.5",LEFT($E1797,3)="2.5")))),"Revise a classificação do item conforme as regras de preenchimento.",IF(AND($B1797&lt;&gt;"",OR(ISNUMBER(SEARCH("outro",LOWER($B1797))),ISNUMBER(SEARCH("divers",LOWER($B1797))),ISNUMBER(SEARCH("kit",LOWER($B1797))),ISNUMBER(SEARCH("ferrament",LOWER($B1797))),ISNUMBER(SEARCH("epi",LOWER($B1797)))),NOT(OR($Z1797&lt;&gt;"",$AA1797&lt;&gt;""))),"Descrição muito genérica: detalhe melhor o item e registre o racional no memorial ou em anexo.",IF(AND($Y1797=0,$B1797&lt;&gt;"",OR($G1797&lt;&gt;"",$H1797&lt;&gt;"",$J1797&lt;&gt;"",$K1797&lt;&gt;"",$M1797&lt;&gt;"",$N1797&lt;&gt;"",$P1797&lt;&gt;"",$Q1797&lt;&gt;"",$S1797&lt;&gt;"",$T1797&lt;&gt;"",$V1797&lt;&gt;"",$W1797&lt;&gt;"")),"O item possui dados lançados, mas o total está zerado. Revise os valores informados.","")))))))))))))))</f>
        <v/>
      </c>
    </row>
    <row r="1798" spans="1:35" ht="14.25" customHeight="1" x14ac:dyDescent="0.25">
      <c r="A1798" s="57" t="str">
        <f t="shared" si="351"/>
        <v/>
      </c>
      <c r="B1798" s="58"/>
      <c r="C1798" s="58"/>
      <c r="D1798" s="58"/>
      <c r="E1798" s="58"/>
      <c r="F1798" s="58"/>
      <c r="G1798" s="269"/>
      <c r="H1798" s="59"/>
      <c r="I1798" s="273">
        <f t="shared" si="352"/>
        <v>0</v>
      </c>
      <c r="J1798" s="269"/>
      <c r="K1798" s="59"/>
      <c r="L1798" s="270">
        <f t="shared" si="353"/>
        <v>0</v>
      </c>
      <c r="M1798" s="269"/>
      <c r="N1798" s="59"/>
      <c r="O1798" s="270">
        <f t="shared" si="354"/>
        <v>0</v>
      </c>
      <c r="P1798" s="269"/>
      <c r="Q1798" s="59"/>
      <c r="R1798" s="271">
        <f t="shared" si="355"/>
        <v>0</v>
      </c>
      <c r="S1798" s="269"/>
      <c r="T1798" s="59"/>
      <c r="U1798" s="270">
        <f t="shared" si="356"/>
        <v>0</v>
      </c>
      <c r="V1798" s="269"/>
      <c r="W1798" s="59"/>
      <c r="X1798" s="270">
        <f t="shared" si="357"/>
        <v>0</v>
      </c>
      <c r="Y1798" s="270">
        <f t="shared" si="358"/>
        <v>0</v>
      </c>
      <c r="Z1798" s="58"/>
      <c r="AA1798" s="58"/>
      <c r="AB1798" s="60" t="str">
        <f t="shared" si="359"/>
        <v/>
      </c>
      <c r="AC1798" s="21" t="b">
        <f t="shared" si="360"/>
        <v>0</v>
      </c>
      <c r="AD1798" s="21" t="b">
        <f t="shared" si="361"/>
        <v>0</v>
      </c>
      <c r="AE1798" s="21" t="b">
        <f t="shared" si="362"/>
        <v>0</v>
      </c>
      <c r="AF1798" s="21" t="b">
        <f ca="1">OR(AND($AC1798,NOT($AD1798)),AND($AC1798,OR(AND($G1798="",$H1798&lt;&gt;""),AND($G1798&lt;&gt;"",$H1798=""),AND($J1798="",$K1798&lt;&gt;""),AND($J1798&lt;&gt;"",$K1798=""),AND($M1798="",$N1798&lt;&gt;""),AND($M1798&lt;&gt;"",$N1798=""),AND($P1798="",$Q1798&lt;&gt;""),AND($P1798&lt;&gt;"",$Q1798=""),AND($S1798="",$T1798&lt;&gt;""),AND($S1798&lt;&gt;"",$T1798=""),AND($V1798="",$W1798&lt;&gt;""),AND($V1798&lt;&gt;"",$W1798=""))),AND($C1798&lt;&gt;"",$E1798&lt;&gt;"",LEFT(TRIM($C1798),1)&lt;&gt;LEFT(TRIM($E1798),1)),IF(OR($E1798="",$F1798=""),FALSE(),IFERROR(COUNTIF(INDIRECT("UNITS_"&amp;SUBSTITUTE(LEFT($E1798,FIND(" ",$E1798&amp;" ")-1),".","_")),$F1798)=0,TRUE())),AND($B1798&lt;&gt;"",OR(ISNUMBER(SEARCH("outro",LOWER($B1798))),ISNUMBER(SEARCH("divers",LOWER($B1798))),ISNUMBER(SEARCH("etc",LOWER($B1798))))),OR(AND(ISNUMBER(SEARCH("comunic",LOWER($B1798))),LEFT($E1798,3)&lt;&gt;"4.4"),AND(ISNUMBER(SEARCH("monitor",LOWER($B1798))),NOT(OR(LEFT($E1798,3)="1.5",LEFT($E1798,3)="2.5")))),AND($B1798&lt;&gt;"",OR(LEFT($C1798,1)="1",LEFT($C1798,1)="2"),$D1798=""),AND($D1798&lt;&gt;"",NOT(OR(LEFT($C1798,1)="1",LEFT($C1798,1)="2"))),AND($D1798&lt;&gt;"",COUNTIF(' PROJETO'!$B$14:$B$16,$D1798)=0),IF($D1798="",FALSE(),IF(COUNTIF(' PROJETO'!$B$14:$B$16,$D1798)=0,FALSE(),IFERROR(INDEX(' PROJETO'!$C$14:$C$16,MATCH($D1798,' PROJETO'!$B$14:$B$16,0))&lt;&gt;"Sim",FALSE()))))</f>
        <v>0</v>
      </c>
      <c r="AG1798" s="21" t="b">
        <f>AND($AC1798,$Y1798&gt;'CONFG.  LISTAS'!$F$4,$Z1798="",$AA1798="")</f>
        <v>0</v>
      </c>
      <c r="AH1798" s="21" t="str">
        <f t="shared" si="363"/>
        <v/>
      </c>
      <c r="AI1798" s="43" t="str">
        <f ca="1">IF(NOT($AC1798),"",IF(OR($B1798="",$C1798="",$E1798="",$F1798=""),"Preencha descrição, categoria, tipo e unidade.",IF(AND($B1798&lt;&gt;"",OR(LEFT($C1798,1)="1",LEFT($C1798,1)="2"),$D1798=""),"Informe a prática de restauração para itens diretos.",IF(AND($D1798&lt;&gt;"",NOT(OR(LEFT($C1798,1)="1",LEFT($C1798,1)="2"))),"Custos indiretos não devem pertencer a uma prática específica.",IF(AND($D1798&lt;&gt;"",COUNTIF(' PROJETO'!$B$14:$B$16,$D1798)=0),"Prática de restauração inválida ou não cadastrada.",IF(IF($D1798="",FALSE(),IF(COUNTIF(' PROJETO'!$B$14:$B$16,$D1798)=0,FALSE(),IFERROR(INDEX(' PROJETO'!$C$14:$C$16,MATCH($D1798,' PROJETO'!$B$14:$B$16,0))&lt;&gt;"Sim",FALSE()))),"A prática informada no item não foi selecionada na aba Projeto.",IF(AND(MAX($I1798,$L1798,$O1798,$R1798,$U1798,$X1798)&gt;'CONFG.  LISTAS'!$F$4,NOT(OR($Z1798&lt;&gt;"",$AA1798&lt;&gt;""))),"Memorial de cálculo ou anexo obrigatório não informado para item acima do limite.",IF(OR(AND($G1798&lt;&gt;"",$H1798&lt;&gt;"",OR($G1798&lt;=0,$H1798&lt;=0)),AND($J1798&lt;&gt;"",$K1798&lt;&gt;"",OR($J1798&lt;=0,$K1798&lt;=0)),AND($M1798&lt;&gt;"",$N1798&lt;&gt;"",OR($M1798&lt;=0,$N1798&lt;=0)),AND($P1798&lt;&gt;"",$Q1798&lt;&gt;"",OR($P1798&lt;=0,$Q1798&lt;=0)),AND($S1798&lt;&gt;"",$T1798&lt;&gt;"",OR($S1798&lt;=0,$T1798&lt;=0)),AND($V1798&lt;&gt;"",$W1798&lt;&gt;"",OR($V1798&lt;=0,$W1798&lt;=0))),"Revise os valores informados: valor unitário e quantidade devem ser maiores que zero.",IF(OR(AND($G1798="",$H1798&lt;&gt;""),AND($G1798&lt;&gt;"",$H1798=""),AND($J1798="",$K1798&lt;&gt;""),AND($J1798&lt;&gt;"",$K1798=""),AND($M1798="",$N1798&lt;&gt;""),AND($M1798&lt;&gt;"",$N1798=""),AND($P1798="",$Q1798&lt;&gt;""),AND($P1798&lt;&gt;"",$Q1798=""),AND($S1798="",$T1798&lt;&gt;""),AND($S1798&lt;&gt;"",$T1798=""),AND($V1798="",$W1798&lt;&gt;""),AND($V1798&lt;&gt;"",$W1798="")),"Há ano preenchido parcialmente: "&amp;TRIM(IF(AND($G1798="",$H1798&lt;&gt;""),"Ano 1 (falta valor unitário); ","")&amp;IF(AND($G1798&lt;&gt;"",$H1798=""),"Ano 1 (falta quantidade); ","")&amp;IF(AND($J1798="",$K1798&lt;&gt;""),"Ano 2 (falta valor unitário); ","")&amp;IF(AND($J1798&lt;&gt;"",$K1798=""),"Ano 2 (falta quantidade); ","")&amp;IF(AND($M1798="",$N1798&lt;&gt;""),"Ano 3 (falta valor unitário); ","")&amp;IF(AND($M1798&lt;&gt;"",$N1798=""),"Ano 3 (falta quantidade); ","")&amp;IF(AND($P1798="",$Q1798&lt;&gt;""),"Ano 4 (falta valor unitário); ","")&amp;IF(AND($P1798&lt;&gt;"",$Q1798=""),"Ano 4 (falta quantidade); ","")&amp;IF(AND($S1798="",$T1798&lt;&gt;""),"Ano 5 (falta valor unitário); ","")&amp;IF(AND($S1798&lt;&gt;"",$T1798=""),"Ano 5 (falta quantidade); ","")&amp;IF(AND($V1798="",$W1798&lt;&gt;""),"Ano 6 (falta valor unitário); ","")&amp;IF(AND($V1798&lt;&gt;"",$W1798=""),"Ano 6 (falta quantidade); ","")), IF(NOT(OR(AND($G1798&lt;&gt;"",$H1798&lt;&gt;""),AND($J1798&lt;&gt;"",$K1798&lt;&gt;""),AND($M1798&lt;&gt;"",$N1798&lt;&gt;""),AND($P1798&lt;&gt;"",$Q1798&lt;&gt;""),AND($S1798&lt;&gt;"",$T1798&lt;&gt;""),AND($V1798&lt;&gt;"",$W1798&lt;&gt;""))),"Informe pelo menos um ano completo com valor unitário e quantidade.",IF(AND($C1798&lt;&gt;"",$E1798&lt;&gt;"",LEFT(TRIM($C1798),1)&lt;&gt;LEFT(TRIM($E1798),1)),"Categoria e tipo estão incompatíveis.",IF(IF(OR($E1798="",$F1798=""),FALSE(),IFERROR(COUNTIF(INDIRECT("UNITS_"&amp;SUBSTITUTE(LEFT($E1798,FIND(" ",$E1798&amp;" ")-1),".","_")),$F1798)=0,TRUE())),"Unidade incompatível com o tipo selecionado.",IF(OR(AND(ISNUMBER(SEARCH("comunic",LOWER($B1798))),LEFT($E1798,3)&lt;&gt;"4.4"),AND(ISNUMBER(SEARCH("monitor",LOWER($B1798))),NOT(OR(LEFT($E1798,3)="1.5",LEFT($E1798,3)="2.5")))),"Revise a classificação do item conforme as regras de preenchimento.",IF(AND($B1798&lt;&gt;"",OR(ISNUMBER(SEARCH("outro",LOWER($B1798))),ISNUMBER(SEARCH("divers",LOWER($B1798))),ISNUMBER(SEARCH("kit",LOWER($B1798))),ISNUMBER(SEARCH("ferrament",LOWER($B1798))),ISNUMBER(SEARCH("epi",LOWER($B1798)))),NOT(OR($Z1798&lt;&gt;"",$AA1798&lt;&gt;""))),"Descrição muito genérica: detalhe melhor o item e registre o racional no memorial ou em anexo.",IF(AND($Y1798=0,$B1798&lt;&gt;"",OR($G1798&lt;&gt;"",$H1798&lt;&gt;"",$J1798&lt;&gt;"",$K1798&lt;&gt;"",$M1798&lt;&gt;"",$N1798&lt;&gt;"",$P1798&lt;&gt;"",$Q1798&lt;&gt;"",$S1798&lt;&gt;"",$T1798&lt;&gt;"",$V1798&lt;&gt;"",$W1798&lt;&gt;"")),"O item possui dados lançados, mas o total está zerado. Revise os valores informados.","")))))))))))))))</f>
        <v/>
      </c>
    </row>
    <row r="1799" spans="1:35" ht="14.25" customHeight="1" x14ac:dyDescent="0.25">
      <c r="A1799" s="57" t="str">
        <f t="shared" si="351"/>
        <v/>
      </c>
      <c r="B1799" s="61"/>
      <c r="C1799" s="61"/>
      <c r="D1799" s="58"/>
      <c r="E1799" s="61"/>
      <c r="F1799" s="61"/>
      <c r="G1799" s="272"/>
      <c r="H1799" s="62"/>
      <c r="I1799" s="273">
        <f t="shared" si="352"/>
        <v>0</v>
      </c>
      <c r="J1799" s="272"/>
      <c r="K1799" s="62"/>
      <c r="L1799" s="270">
        <f t="shared" si="353"/>
        <v>0</v>
      </c>
      <c r="M1799" s="272"/>
      <c r="N1799" s="62"/>
      <c r="O1799" s="270">
        <f t="shared" si="354"/>
        <v>0</v>
      </c>
      <c r="P1799" s="272"/>
      <c r="Q1799" s="62"/>
      <c r="R1799" s="271">
        <f t="shared" si="355"/>
        <v>0</v>
      </c>
      <c r="S1799" s="272"/>
      <c r="T1799" s="62"/>
      <c r="U1799" s="270">
        <f t="shared" si="356"/>
        <v>0</v>
      </c>
      <c r="V1799" s="272"/>
      <c r="W1799" s="62"/>
      <c r="X1799" s="270">
        <f t="shared" si="357"/>
        <v>0</v>
      </c>
      <c r="Y1799" s="270">
        <f t="shared" si="358"/>
        <v>0</v>
      </c>
      <c r="Z1799" s="61"/>
      <c r="AA1799" s="61"/>
      <c r="AB1799" s="60" t="str">
        <f t="shared" si="359"/>
        <v/>
      </c>
      <c r="AC1799" s="21" t="b">
        <f t="shared" si="360"/>
        <v>0</v>
      </c>
      <c r="AD1799" s="21" t="b">
        <f t="shared" si="361"/>
        <v>0</v>
      </c>
      <c r="AE1799" s="21" t="b">
        <f t="shared" si="362"/>
        <v>0</v>
      </c>
      <c r="AF1799" s="21" t="b">
        <f ca="1">OR(AND($AC1799,NOT($AD1799)),AND($AC1799,OR(AND($G1799="",$H1799&lt;&gt;""),AND($G1799&lt;&gt;"",$H1799=""),AND($J1799="",$K1799&lt;&gt;""),AND($J1799&lt;&gt;"",$K1799=""),AND($M1799="",$N1799&lt;&gt;""),AND($M1799&lt;&gt;"",$N1799=""),AND($P1799="",$Q1799&lt;&gt;""),AND($P1799&lt;&gt;"",$Q1799=""),AND($S1799="",$T1799&lt;&gt;""),AND($S1799&lt;&gt;"",$T1799=""),AND($V1799="",$W1799&lt;&gt;""),AND($V1799&lt;&gt;"",$W1799=""))),AND($C1799&lt;&gt;"",$E1799&lt;&gt;"",LEFT(TRIM($C1799),1)&lt;&gt;LEFT(TRIM($E1799),1)),IF(OR($E1799="",$F1799=""),FALSE(),IFERROR(COUNTIF(INDIRECT("UNITS_"&amp;SUBSTITUTE(LEFT($E1799,FIND(" ",$E1799&amp;" ")-1),".","_")),$F1799)=0,TRUE())),AND($B1799&lt;&gt;"",OR(ISNUMBER(SEARCH("outro",LOWER($B1799))),ISNUMBER(SEARCH("divers",LOWER($B1799))),ISNUMBER(SEARCH("etc",LOWER($B1799))))),OR(AND(ISNUMBER(SEARCH("comunic",LOWER($B1799))),LEFT($E1799,3)&lt;&gt;"4.4"),AND(ISNUMBER(SEARCH("monitor",LOWER($B1799))),NOT(OR(LEFT($E1799,3)="1.5",LEFT($E1799,3)="2.5")))),AND($B1799&lt;&gt;"",OR(LEFT($C1799,1)="1",LEFT($C1799,1)="2"),$D1799=""),AND($D1799&lt;&gt;"",NOT(OR(LEFT($C1799,1)="1",LEFT($C1799,1)="2"))),AND($D1799&lt;&gt;"",COUNTIF(' PROJETO'!$B$14:$B$16,$D1799)=0),IF($D1799="",FALSE(),IF(COUNTIF(' PROJETO'!$B$14:$B$16,$D1799)=0,FALSE(),IFERROR(INDEX(' PROJETO'!$C$14:$C$16,MATCH($D1799,' PROJETO'!$B$14:$B$16,0))&lt;&gt;"Sim",FALSE()))))</f>
        <v>0</v>
      </c>
      <c r="AG1799" s="21" t="b">
        <f>AND($AC1799,$Y1799&gt;'CONFG.  LISTAS'!$F$4,$Z1799="",$AA1799="")</f>
        <v>0</v>
      </c>
      <c r="AH1799" s="21" t="str">
        <f t="shared" si="363"/>
        <v/>
      </c>
      <c r="AI1799" s="43" t="str">
        <f ca="1">IF(NOT($AC1799),"",IF(OR($B1799="",$C1799="",$E1799="",$F1799=""),"Preencha descrição, categoria, tipo e unidade.",IF(AND($B1799&lt;&gt;"",OR(LEFT($C1799,1)="1",LEFT($C1799,1)="2"),$D1799=""),"Informe a prática de restauração para itens diretos.",IF(AND($D1799&lt;&gt;"",NOT(OR(LEFT($C1799,1)="1",LEFT($C1799,1)="2"))),"Custos indiretos não devem pertencer a uma prática específica.",IF(AND($D1799&lt;&gt;"",COUNTIF(' PROJETO'!$B$14:$B$16,$D1799)=0),"Prática de restauração inválida ou não cadastrada.",IF(IF($D1799="",FALSE(),IF(COUNTIF(' PROJETO'!$B$14:$B$16,$D1799)=0,FALSE(),IFERROR(INDEX(' PROJETO'!$C$14:$C$16,MATCH($D1799,' PROJETO'!$B$14:$B$16,0))&lt;&gt;"Sim",FALSE()))),"A prática informada no item não foi selecionada na aba Projeto.",IF(AND(MAX($I1799,$L1799,$O1799,$R1799,$U1799,$X1799)&gt;'CONFG.  LISTAS'!$F$4,NOT(OR($Z1799&lt;&gt;"",$AA1799&lt;&gt;""))),"Memorial de cálculo ou anexo obrigatório não informado para item acima do limite.",IF(OR(AND($G1799&lt;&gt;"",$H1799&lt;&gt;"",OR($G1799&lt;=0,$H1799&lt;=0)),AND($J1799&lt;&gt;"",$K1799&lt;&gt;"",OR($J1799&lt;=0,$K1799&lt;=0)),AND($M1799&lt;&gt;"",$N1799&lt;&gt;"",OR($M1799&lt;=0,$N1799&lt;=0)),AND($P1799&lt;&gt;"",$Q1799&lt;&gt;"",OR($P1799&lt;=0,$Q1799&lt;=0)),AND($S1799&lt;&gt;"",$T1799&lt;&gt;"",OR($S1799&lt;=0,$T1799&lt;=0)),AND($V1799&lt;&gt;"",$W1799&lt;&gt;"",OR($V1799&lt;=0,$W1799&lt;=0))),"Revise os valores informados: valor unitário e quantidade devem ser maiores que zero.",IF(OR(AND($G1799="",$H1799&lt;&gt;""),AND($G1799&lt;&gt;"",$H1799=""),AND($J1799="",$K1799&lt;&gt;""),AND($J1799&lt;&gt;"",$K1799=""),AND($M1799="",$N1799&lt;&gt;""),AND($M1799&lt;&gt;"",$N1799=""),AND($P1799="",$Q1799&lt;&gt;""),AND($P1799&lt;&gt;"",$Q1799=""),AND($S1799="",$T1799&lt;&gt;""),AND($S1799&lt;&gt;"",$T1799=""),AND($V1799="",$W1799&lt;&gt;""),AND($V1799&lt;&gt;"",$W1799="")),"Há ano preenchido parcialmente: "&amp;TRIM(IF(AND($G1799="",$H1799&lt;&gt;""),"Ano 1 (falta valor unitário); ","")&amp;IF(AND($G1799&lt;&gt;"",$H1799=""),"Ano 1 (falta quantidade); ","")&amp;IF(AND($J1799="",$K1799&lt;&gt;""),"Ano 2 (falta valor unitário); ","")&amp;IF(AND($J1799&lt;&gt;"",$K1799=""),"Ano 2 (falta quantidade); ","")&amp;IF(AND($M1799="",$N1799&lt;&gt;""),"Ano 3 (falta valor unitário); ","")&amp;IF(AND($M1799&lt;&gt;"",$N1799=""),"Ano 3 (falta quantidade); ","")&amp;IF(AND($P1799="",$Q1799&lt;&gt;""),"Ano 4 (falta valor unitário); ","")&amp;IF(AND($P1799&lt;&gt;"",$Q1799=""),"Ano 4 (falta quantidade); ","")&amp;IF(AND($S1799="",$T1799&lt;&gt;""),"Ano 5 (falta valor unitário); ","")&amp;IF(AND($S1799&lt;&gt;"",$T1799=""),"Ano 5 (falta quantidade); ","")&amp;IF(AND($V1799="",$W1799&lt;&gt;""),"Ano 6 (falta valor unitário); ","")&amp;IF(AND($V1799&lt;&gt;"",$W1799=""),"Ano 6 (falta quantidade); ","")), IF(NOT(OR(AND($G1799&lt;&gt;"",$H1799&lt;&gt;""),AND($J1799&lt;&gt;"",$K1799&lt;&gt;""),AND($M1799&lt;&gt;"",$N1799&lt;&gt;""),AND($P1799&lt;&gt;"",$Q1799&lt;&gt;""),AND($S1799&lt;&gt;"",$T1799&lt;&gt;""),AND($V1799&lt;&gt;"",$W1799&lt;&gt;""))),"Informe pelo menos um ano completo com valor unitário e quantidade.",IF(AND($C1799&lt;&gt;"",$E1799&lt;&gt;"",LEFT(TRIM($C1799),1)&lt;&gt;LEFT(TRIM($E1799),1)),"Categoria e tipo estão incompatíveis.",IF(IF(OR($E1799="",$F1799=""),FALSE(),IFERROR(COUNTIF(INDIRECT("UNITS_"&amp;SUBSTITUTE(LEFT($E1799,FIND(" ",$E1799&amp;" ")-1),".","_")),$F1799)=0,TRUE())),"Unidade incompatível com o tipo selecionado.",IF(OR(AND(ISNUMBER(SEARCH("comunic",LOWER($B1799))),LEFT($E1799,3)&lt;&gt;"4.4"),AND(ISNUMBER(SEARCH("monitor",LOWER($B1799))),NOT(OR(LEFT($E1799,3)="1.5",LEFT($E1799,3)="2.5")))),"Revise a classificação do item conforme as regras de preenchimento.",IF(AND($B1799&lt;&gt;"",OR(ISNUMBER(SEARCH("outro",LOWER($B1799))),ISNUMBER(SEARCH("divers",LOWER($B1799))),ISNUMBER(SEARCH("kit",LOWER($B1799))),ISNUMBER(SEARCH("ferrament",LOWER($B1799))),ISNUMBER(SEARCH("epi",LOWER($B1799)))),NOT(OR($Z1799&lt;&gt;"",$AA1799&lt;&gt;""))),"Descrição muito genérica: detalhe melhor o item e registre o racional no memorial ou em anexo.",IF(AND($Y1799=0,$B1799&lt;&gt;"",OR($G1799&lt;&gt;"",$H1799&lt;&gt;"",$J1799&lt;&gt;"",$K1799&lt;&gt;"",$M1799&lt;&gt;"",$N1799&lt;&gt;"",$P1799&lt;&gt;"",$Q1799&lt;&gt;"",$S1799&lt;&gt;"",$T1799&lt;&gt;"",$V1799&lt;&gt;"",$W1799&lt;&gt;"")),"O item possui dados lançados, mas o total está zerado. Revise os valores informados.","")))))))))))))))</f>
        <v/>
      </c>
    </row>
    <row r="1800" spans="1:35" ht="14.25" customHeight="1" x14ac:dyDescent="0.25">
      <c r="A1800" s="57" t="str">
        <f t="shared" si="351"/>
        <v/>
      </c>
      <c r="B1800" s="58"/>
      <c r="C1800" s="58"/>
      <c r="D1800" s="58"/>
      <c r="E1800" s="58"/>
      <c r="F1800" s="58"/>
      <c r="G1800" s="269"/>
      <c r="H1800" s="59"/>
      <c r="I1800" s="273">
        <f t="shared" si="352"/>
        <v>0</v>
      </c>
      <c r="J1800" s="269"/>
      <c r="K1800" s="59"/>
      <c r="L1800" s="270">
        <f t="shared" si="353"/>
        <v>0</v>
      </c>
      <c r="M1800" s="269"/>
      <c r="N1800" s="59"/>
      <c r="O1800" s="270">
        <f t="shared" si="354"/>
        <v>0</v>
      </c>
      <c r="P1800" s="269"/>
      <c r="Q1800" s="59"/>
      <c r="R1800" s="271">
        <f t="shared" si="355"/>
        <v>0</v>
      </c>
      <c r="S1800" s="269"/>
      <c r="T1800" s="59"/>
      <c r="U1800" s="270">
        <f t="shared" si="356"/>
        <v>0</v>
      </c>
      <c r="V1800" s="269"/>
      <c r="W1800" s="59"/>
      <c r="X1800" s="270">
        <f t="shared" si="357"/>
        <v>0</v>
      </c>
      <c r="Y1800" s="270">
        <f t="shared" si="358"/>
        <v>0</v>
      </c>
      <c r="Z1800" s="58"/>
      <c r="AA1800" s="58"/>
      <c r="AB1800" s="60" t="str">
        <f t="shared" si="359"/>
        <v/>
      </c>
      <c r="AC1800" s="21" t="b">
        <f t="shared" si="360"/>
        <v>0</v>
      </c>
      <c r="AD1800" s="21" t="b">
        <f t="shared" si="361"/>
        <v>0</v>
      </c>
      <c r="AE1800" s="21" t="b">
        <f t="shared" si="362"/>
        <v>0</v>
      </c>
      <c r="AF1800" s="21" t="b">
        <f ca="1">OR(AND($AC1800,NOT($AD1800)),AND($AC1800,OR(AND($G1800="",$H1800&lt;&gt;""),AND($G1800&lt;&gt;"",$H1800=""),AND($J1800="",$K1800&lt;&gt;""),AND($J1800&lt;&gt;"",$K1800=""),AND($M1800="",$N1800&lt;&gt;""),AND($M1800&lt;&gt;"",$N1800=""),AND($P1800="",$Q1800&lt;&gt;""),AND($P1800&lt;&gt;"",$Q1800=""),AND($S1800="",$T1800&lt;&gt;""),AND($S1800&lt;&gt;"",$T1800=""),AND($V1800="",$W1800&lt;&gt;""),AND($V1800&lt;&gt;"",$W1800=""))),AND($C1800&lt;&gt;"",$E1800&lt;&gt;"",LEFT(TRIM($C1800),1)&lt;&gt;LEFT(TRIM($E1800),1)),IF(OR($E1800="",$F1800=""),FALSE(),IFERROR(COUNTIF(INDIRECT("UNITS_"&amp;SUBSTITUTE(LEFT($E1800,FIND(" ",$E1800&amp;" ")-1),".","_")),$F1800)=0,TRUE())),AND($B1800&lt;&gt;"",OR(ISNUMBER(SEARCH("outro",LOWER($B1800))),ISNUMBER(SEARCH("divers",LOWER($B1800))),ISNUMBER(SEARCH("etc",LOWER($B1800))))),OR(AND(ISNUMBER(SEARCH("comunic",LOWER($B1800))),LEFT($E1800,3)&lt;&gt;"4.4"),AND(ISNUMBER(SEARCH("monitor",LOWER($B1800))),NOT(OR(LEFT($E1800,3)="1.5",LEFT($E1800,3)="2.5")))),AND($B1800&lt;&gt;"",OR(LEFT($C1800,1)="1",LEFT($C1800,1)="2"),$D1800=""),AND($D1800&lt;&gt;"",NOT(OR(LEFT($C1800,1)="1",LEFT($C1800,1)="2"))),AND($D1800&lt;&gt;"",COUNTIF(' PROJETO'!$B$14:$B$16,$D1800)=0),IF($D1800="",FALSE(),IF(COUNTIF(' PROJETO'!$B$14:$B$16,$D1800)=0,FALSE(),IFERROR(INDEX(' PROJETO'!$C$14:$C$16,MATCH($D1800,' PROJETO'!$B$14:$B$16,0))&lt;&gt;"Sim",FALSE()))))</f>
        <v>0</v>
      </c>
      <c r="AG1800" s="21" t="b">
        <f>AND($AC1800,$Y1800&gt;'CONFG.  LISTAS'!$F$4,$Z1800="",$AA1800="")</f>
        <v>0</v>
      </c>
      <c r="AH1800" s="21" t="str">
        <f t="shared" si="363"/>
        <v/>
      </c>
      <c r="AI1800" s="43" t="str">
        <f ca="1">IF(NOT($AC1800),"",IF(OR($B1800="",$C1800="",$E1800="",$F1800=""),"Preencha descrição, categoria, tipo e unidade.",IF(AND($B1800&lt;&gt;"",OR(LEFT($C1800,1)="1",LEFT($C1800,1)="2"),$D1800=""),"Informe a prática de restauração para itens diretos.",IF(AND($D1800&lt;&gt;"",NOT(OR(LEFT($C1800,1)="1",LEFT($C1800,1)="2"))),"Custos indiretos não devem pertencer a uma prática específica.",IF(AND($D1800&lt;&gt;"",COUNTIF(' PROJETO'!$B$14:$B$16,$D1800)=0),"Prática de restauração inválida ou não cadastrada.",IF(IF($D1800="",FALSE(),IF(COUNTIF(' PROJETO'!$B$14:$B$16,$D1800)=0,FALSE(),IFERROR(INDEX(' PROJETO'!$C$14:$C$16,MATCH($D1800,' PROJETO'!$B$14:$B$16,0))&lt;&gt;"Sim",FALSE()))),"A prática informada no item não foi selecionada na aba Projeto.",IF(AND(MAX($I1800,$L1800,$O1800,$R1800,$U1800,$X1800)&gt;'CONFG.  LISTAS'!$F$4,NOT(OR($Z1800&lt;&gt;"",$AA1800&lt;&gt;""))),"Memorial de cálculo ou anexo obrigatório não informado para item acima do limite.",IF(OR(AND($G1800&lt;&gt;"",$H1800&lt;&gt;"",OR($G1800&lt;=0,$H1800&lt;=0)),AND($J1800&lt;&gt;"",$K1800&lt;&gt;"",OR($J1800&lt;=0,$K1800&lt;=0)),AND($M1800&lt;&gt;"",$N1800&lt;&gt;"",OR($M1800&lt;=0,$N1800&lt;=0)),AND($P1800&lt;&gt;"",$Q1800&lt;&gt;"",OR($P1800&lt;=0,$Q1800&lt;=0)),AND($S1800&lt;&gt;"",$T1800&lt;&gt;"",OR($S1800&lt;=0,$T1800&lt;=0)),AND($V1800&lt;&gt;"",$W1800&lt;&gt;"",OR($V1800&lt;=0,$W1800&lt;=0))),"Revise os valores informados: valor unitário e quantidade devem ser maiores que zero.",IF(OR(AND($G1800="",$H1800&lt;&gt;""),AND($G1800&lt;&gt;"",$H1800=""),AND($J1800="",$K1800&lt;&gt;""),AND($J1800&lt;&gt;"",$K1800=""),AND($M1800="",$N1800&lt;&gt;""),AND($M1800&lt;&gt;"",$N1800=""),AND($P1800="",$Q1800&lt;&gt;""),AND($P1800&lt;&gt;"",$Q1800=""),AND($S1800="",$T1800&lt;&gt;""),AND($S1800&lt;&gt;"",$T1800=""),AND($V1800="",$W1800&lt;&gt;""),AND($V1800&lt;&gt;"",$W1800="")),"Há ano preenchido parcialmente: "&amp;TRIM(IF(AND($G1800="",$H1800&lt;&gt;""),"Ano 1 (falta valor unitário); ","")&amp;IF(AND($G1800&lt;&gt;"",$H1800=""),"Ano 1 (falta quantidade); ","")&amp;IF(AND($J1800="",$K1800&lt;&gt;""),"Ano 2 (falta valor unitário); ","")&amp;IF(AND($J1800&lt;&gt;"",$K1800=""),"Ano 2 (falta quantidade); ","")&amp;IF(AND($M1800="",$N1800&lt;&gt;""),"Ano 3 (falta valor unitário); ","")&amp;IF(AND($M1800&lt;&gt;"",$N1800=""),"Ano 3 (falta quantidade); ","")&amp;IF(AND($P1800="",$Q1800&lt;&gt;""),"Ano 4 (falta valor unitário); ","")&amp;IF(AND($P1800&lt;&gt;"",$Q1800=""),"Ano 4 (falta quantidade); ","")&amp;IF(AND($S1800="",$T1800&lt;&gt;""),"Ano 5 (falta valor unitário); ","")&amp;IF(AND($S1800&lt;&gt;"",$T1800=""),"Ano 5 (falta quantidade); ","")&amp;IF(AND($V1800="",$W1800&lt;&gt;""),"Ano 6 (falta valor unitário); ","")&amp;IF(AND($V1800&lt;&gt;"",$W1800=""),"Ano 6 (falta quantidade); ","")), IF(NOT(OR(AND($G1800&lt;&gt;"",$H1800&lt;&gt;""),AND($J1800&lt;&gt;"",$K1800&lt;&gt;""),AND($M1800&lt;&gt;"",$N1800&lt;&gt;""),AND($P1800&lt;&gt;"",$Q1800&lt;&gt;""),AND($S1800&lt;&gt;"",$T1800&lt;&gt;""),AND($V1800&lt;&gt;"",$W1800&lt;&gt;""))),"Informe pelo menos um ano completo com valor unitário e quantidade.",IF(AND($C1800&lt;&gt;"",$E1800&lt;&gt;"",LEFT(TRIM($C1800),1)&lt;&gt;LEFT(TRIM($E1800),1)),"Categoria e tipo estão incompatíveis.",IF(IF(OR($E1800="",$F1800=""),FALSE(),IFERROR(COUNTIF(INDIRECT("UNITS_"&amp;SUBSTITUTE(LEFT($E1800,FIND(" ",$E1800&amp;" ")-1),".","_")),$F1800)=0,TRUE())),"Unidade incompatível com o tipo selecionado.",IF(OR(AND(ISNUMBER(SEARCH("comunic",LOWER($B1800))),LEFT($E1800,3)&lt;&gt;"4.4"),AND(ISNUMBER(SEARCH("monitor",LOWER($B1800))),NOT(OR(LEFT($E1800,3)="1.5",LEFT($E1800,3)="2.5")))),"Revise a classificação do item conforme as regras de preenchimento.",IF(AND($B1800&lt;&gt;"",OR(ISNUMBER(SEARCH("outro",LOWER($B1800))),ISNUMBER(SEARCH("divers",LOWER($B1800))),ISNUMBER(SEARCH("kit",LOWER($B1800))),ISNUMBER(SEARCH("ferrament",LOWER($B1800))),ISNUMBER(SEARCH("epi",LOWER($B1800)))),NOT(OR($Z1800&lt;&gt;"",$AA1800&lt;&gt;""))),"Descrição muito genérica: detalhe melhor o item e registre o racional no memorial ou em anexo.",IF(AND($Y1800=0,$B1800&lt;&gt;"",OR($G1800&lt;&gt;"",$H1800&lt;&gt;"",$J1800&lt;&gt;"",$K1800&lt;&gt;"",$M1800&lt;&gt;"",$N1800&lt;&gt;"",$P1800&lt;&gt;"",$Q1800&lt;&gt;"",$S1800&lt;&gt;"",$T1800&lt;&gt;"",$V1800&lt;&gt;"",$W1800&lt;&gt;"")),"O item possui dados lançados, mas o total está zerado. Revise os valores informados.","")))))))))))))))</f>
        <v/>
      </c>
    </row>
    <row r="1801" spans="1:35" ht="14.25" customHeight="1" x14ac:dyDescent="0.25">
      <c r="A1801" s="57" t="str">
        <f t="shared" si="351"/>
        <v/>
      </c>
      <c r="B1801" s="61"/>
      <c r="C1801" s="61"/>
      <c r="D1801" s="58"/>
      <c r="E1801" s="61"/>
      <c r="F1801" s="61"/>
      <c r="G1801" s="272"/>
      <c r="H1801" s="62"/>
      <c r="I1801" s="273">
        <f t="shared" si="352"/>
        <v>0</v>
      </c>
      <c r="J1801" s="272"/>
      <c r="K1801" s="62"/>
      <c r="L1801" s="270">
        <f t="shared" si="353"/>
        <v>0</v>
      </c>
      <c r="M1801" s="272"/>
      <c r="N1801" s="62"/>
      <c r="O1801" s="270">
        <f t="shared" si="354"/>
        <v>0</v>
      </c>
      <c r="P1801" s="272"/>
      <c r="Q1801" s="62"/>
      <c r="R1801" s="271">
        <f t="shared" si="355"/>
        <v>0</v>
      </c>
      <c r="S1801" s="272"/>
      <c r="T1801" s="62"/>
      <c r="U1801" s="270">
        <f t="shared" si="356"/>
        <v>0</v>
      </c>
      <c r="V1801" s="272"/>
      <c r="W1801" s="62"/>
      <c r="X1801" s="270">
        <f t="shared" si="357"/>
        <v>0</v>
      </c>
      <c r="Y1801" s="270">
        <f t="shared" si="358"/>
        <v>0</v>
      </c>
      <c r="Z1801" s="61"/>
      <c r="AA1801" s="61"/>
      <c r="AB1801" s="60" t="str">
        <f t="shared" si="359"/>
        <v/>
      </c>
      <c r="AC1801" s="21" t="b">
        <f t="shared" si="360"/>
        <v>0</v>
      </c>
      <c r="AD1801" s="21" t="b">
        <f t="shared" si="361"/>
        <v>0</v>
      </c>
      <c r="AE1801" s="21" t="b">
        <f t="shared" si="362"/>
        <v>0</v>
      </c>
      <c r="AF1801" s="21" t="b">
        <f ca="1">OR(AND($AC1801,NOT($AD1801)),AND($AC1801,OR(AND($G1801="",$H1801&lt;&gt;""),AND($G1801&lt;&gt;"",$H1801=""),AND($J1801="",$K1801&lt;&gt;""),AND($J1801&lt;&gt;"",$K1801=""),AND($M1801="",$N1801&lt;&gt;""),AND($M1801&lt;&gt;"",$N1801=""),AND($P1801="",$Q1801&lt;&gt;""),AND($P1801&lt;&gt;"",$Q1801=""),AND($S1801="",$T1801&lt;&gt;""),AND($S1801&lt;&gt;"",$T1801=""),AND($V1801="",$W1801&lt;&gt;""),AND($V1801&lt;&gt;"",$W1801=""))),AND($C1801&lt;&gt;"",$E1801&lt;&gt;"",LEFT(TRIM($C1801),1)&lt;&gt;LEFT(TRIM($E1801),1)),IF(OR($E1801="",$F1801=""),FALSE(),IFERROR(COUNTIF(INDIRECT("UNITS_"&amp;SUBSTITUTE(LEFT($E1801,FIND(" ",$E1801&amp;" ")-1),".","_")),$F1801)=0,TRUE())),AND($B1801&lt;&gt;"",OR(ISNUMBER(SEARCH("outro",LOWER($B1801))),ISNUMBER(SEARCH("divers",LOWER($B1801))),ISNUMBER(SEARCH("etc",LOWER($B1801))))),OR(AND(ISNUMBER(SEARCH("comunic",LOWER($B1801))),LEFT($E1801,3)&lt;&gt;"4.4"),AND(ISNUMBER(SEARCH("monitor",LOWER($B1801))),NOT(OR(LEFT($E1801,3)="1.5",LEFT($E1801,3)="2.5")))),AND($B1801&lt;&gt;"",OR(LEFT($C1801,1)="1",LEFT($C1801,1)="2"),$D1801=""),AND($D1801&lt;&gt;"",NOT(OR(LEFT($C1801,1)="1",LEFT($C1801,1)="2"))),AND($D1801&lt;&gt;"",COUNTIF(' PROJETO'!$B$14:$B$16,$D1801)=0),IF($D1801="",FALSE(),IF(COUNTIF(' PROJETO'!$B$14:$B$16,$D1801)=0,FALSE(),IFERROR(INDEX(' PROJETO'!$C$14:$C$16,MATCH($D1801,' PROJETO'!$B$14:$B$16,0))&lt;&gt;"Sim",FALSE()))))</f>
        <v>0</v>
      </c>
      <c r="AG1801" s="21" t="b">
        <f>AND($AC1801,$Y1801&gt;'CONFG.  LISTAS'!$F$4,$Z1801="",$AA1801="")</f>
        <v>0</v>
      </c>
      <c r="AH1801" s="21" t="str">
        <f t="shared" si="363"/>
        <v/>
      </c>
      <c r="AI1801" s="43" t="str">
        <f ca="1">IF(NOT($AC1801),"",IF(OR($B1801="",$C1801="",$E1801="",$F1801=""),"Preencha descrição, categoria, tipo e unidade.",IF(AND($B1801&lt;&gt;"",OR(LEFT($C1801,1)="1",LEFT($C1801,1)="2"),$D1801=""),"Informe a prática de restauração para itens diretos.",IF(AND($D1801&lt;&gt;"",NOT(OR(LEFT($C1801,1)="1",LEFT($C1801,1)="2"))),"Custos indiretos não devem pertencer a uma prática específica.",IF(AND($D1801&lt;&gt;"",COUNTIF(' PROJETO'!$B$14:$B$16,$D1801)=0),"Prática de restauração inválida ou não cadastrada.",IF(IF($D1801="",FALSE(),IF(COUNTIF(' PROJETO'!$B$14:$B$16,$D1801)=0,FALSE(),IFERROR(INDEX(' PROJETO'!$C$14:$C$16,MATCH($D1801,' PROJETO'!$B$14:$B$16,0))&lt;&gt;"Sim",FALSE()))),"A prática informada no item não foi selecionada na aba Projeto.",IF(AND(MAX($I1801,$L1801,$O1801,$R1801,$U1801,$X1801)&gt;'CONFG.  LISTAS'!$F$4,NOT(OR($Z1801&lt;&gt;"",$AA1801&lt;&gt;""))),"Memorial de cálculo ou anexo obrigatório não informado para item acima do limite.",IF(OR(AND($G1801&lt;&gt;"",$H1801&lt;&gt;"",OR($G1801&lt;=0,$H1801&lt;=0)),AND($J1801&lt;&gt;"",$K1801&lt;&gt;"",OR($J1801&lt;=0,$K1801&lt;=0)),AND($M1801&lt;&gt;"",$N1801&lt;&gt;"",OR($M1801&lt;=0,$N1801&lt;=0)),AND($P1801&lt;&gt;"",$Q1801&lt;&gt;"",OR($P1801&lt;=0,$Q1801&lt;=0)),AND($S1801&lt;&gt;"",$T1801&lt;&gt;"",OR($S1801&lt;=0,$T1801&lt;=0)),AND($V1801&lt;&gt;"",$W1801&lt;&gt;"",OR($V1801&lt;=0,$W1801&lt;=0))),"Revise os valores informados: valor unitário e quantidade devem ser maiores que zero.",IF(OR(AND($G1801="",$H1801&lt;&gt;""),AND($G1801&lt;&gt;"",$H1801=""),AND($J1801="",$K1801&lt;&gt;""),AND($J1801&lt;&gt;"",$K1801=""),AND($M1801="",$N1801&lt;&gt;""),AND($M1801&lt;&gt;"",$N1801=""),AND($P1801="",$Q1801&lt;&gt;""),AND($P1801&lt;&gt;"",$Q1801=""),AND($S1801="",$T1801&lt;&gt;""),AND($S1801&lt;&gt;"",$T1801=""),AND($V1801="",$W1801&lt;&gt;""),AND($V1801&lt;&gt;"",$W1801="")),"Há ano preenchido parcialmente: "&amp;TRIM(IF(AND($G1801="",$H1801&lt;&gt;""),"Ano 1 (falta valor unitário); ","")&amp;IF(AND($G1801&lt;&gt;"",$H1801=""),"Ano 1 (falta quantidade); ","")&amp;IF(AND($J1801="",$K1801&lt;&gt;""),"Ano 2 (falta valor unitário); ","")&amp;IF(AND($J1801&lt;&gt;"",$K1801=""),"Ano 2 (falta quantidade); ","")&amp;IF(AND($M1801="",$N1801&lt;&gt;""),"Ano 3 (falta valor unitário); ","")&amp;IF(AND($M1801&lt;&gt;"",$N1801=""),"Ano 3 (falta quantidade); ","")&amp;IF(AND($P1801="",$Q1801&lt;&gt;""),"Ano 4 (falta valor unitário); ","")&amp;IF(AND($P1801&lt;&gt;"",$Q1801=""),"Ano 4 (falta quantidade); ","")&amp;IF(AND($S1801="",$T1801&lt;&gt;""),"Ano 5 (falta valor unitário); ","")&amp;IF(AND($S1801&lt;&gt;"",$T1801=""),"Ano 5 (falta quantidade); ","")&amp;IF(AND($V1801="",$W1801&lt;&gt;""),"Ano 6 (falta valor unitário); ","")&amp;IF(AND($V1801&lt;&gt;"",$W1801=""),"Ano 6 (falta quantidade); ","")), IF(NOT(OR(AND($G1801&lt;&gt;"",$H1801&lt;&gt;""),AND($J1801&lt;&gt;"",$K1801&lt;&gt;""),AND($M1801&lt;&gt;"",$N1801&lt;&gt;""),AND($P1801&lt;&gt;"",$Q1801&lt;&gt;""),AND($S1801&lt;&gt;"",$T1801&lt;&gt;""),AND($V1801&lt;&gt;"",$W1801&lt;&gt;""))),"Informe pelo menos um ano completo com valor unitário e quantidade.",IF(AND($C1801&lt;&gt;"",$E1801&lt;&gt;"",LEFT(TRIM($C1801),1)&lt;&gt;LEFT(TRIM($E1801),1)),"Categoria e tipo estão incompatíveis.",IF(IF(OR($E1801="",$F1801=""),FALSE(),IFERROR(COUNTIF(INDIRECT("UNITS_"&amp;SUBSTITUTE(LEFT($E1801,FIND(" ",$E1801&amp;" ")-1),".","_")),$F1801)=0,TRUE())),"Unidade incompatível com o tipo selecionado.",IF(OR(AND(ISNUMBER(SEARCH("comunic",LOWER($B1801))),LEFT($E1801,3)&lt;&gt;"4.4"),AND(ISNUMBER(SEARCH("monitor",LOWER($B1801))),NOT(OR(LEFT($E1801,3)="1.5",LEFT($E1801,3)="2.5")))),"Revise a classificação do item conforme as regras de preenchimento.",IF(AND($B1801&lt;&gt;"",OR(ISNUMBER(SEARCH("outro",LOWER($B1801))),ISNUMBER(SEARCH("divers",LOWER($B1801))),ISNUMBER(SEARCH("kit",LOWER($B1801))),ISNUMBER(SEARCH("ferrament",LOWER($B1801))),ISNUMBER(SEARCH("epi",LOWER($B1801)))),NOT(OR($Z1801&lt;&gt;"",$AA1801&lt;&gt;""))),"Descrição muito genérica: detalhe melhor o item e registre o racional no memorial ou em anexo.",IF(AND($Y1801=0,$B1801&lt;&gt;"",OR($G1801&lt;&gt;"",$H1801&lt;&gt;"",$J1801&lt;&gt;"",$K1801&lt;&gt;"",$M1801&lt;&gt;"",$N1801&lt;&gt;"",$P1801&lt;&gt;"",$Q1801&lt;&gt;"",$S1801&lt;&gt;"",$T1801&lt;&gt;"",$V1801&lt;&gt;"",$W1801&lt;&gt;"")),"O item possui dados lançados, mas o total está zerado. Revise os valores informados.","")))))))))))))))</f>
        <v/>
      </c>
    </row>
    <row r="1802" spans="1:35" ht="14.25" customHeight="1" x14ac:dyDescent="0.25">
      <c r="A1802" s="57" t="str">
        <f t="shared" ref="A1802:A1865" si="364">AH1802</f>
        <v/>
      </c>
      <c r="B1802" s="58"/>
      <c r="C1802" s="58"/>
      <c r="D1802" s="58"/>
      <c r="E1802" s="58"/>
      <c r="F1802" s="58"/>
      <c r="G1802" s="269"/>
      <c r="H1802" s="59"/>
      <c r="I1802" s="273">
        <f t="shared" ref="I1802:I1865" si="365">IFERROR(G1802*H1802,0)</f>
        <v>0</v>
      </c>
      <c r="J1802" s="269"/>
      <c r="K1802" s="59"/>
      <c r="L1802" s="270">
        <f t="shared" ref="L1802:L1865" si="366">IFERROR(J1802*K1802,0)</f>
        <v>0</v>
      </c>
      <c r="M1802" s="269"/>
      <c r="N1802" s="59"/>
      <c r="O1802" s="270">
        <f t="shared" ref="O1802:O1865" si="367">IFERROR(M1802*N1802,0)</f>
        <v>0</v>
      </c>
      <c r="P1802" s="269"/>
      <c r="Q1802" s="59"/>
      <c r="R1802" s="271">
        <f t="shared" ref="R1802:R1865" si="368">IFERROR(P1802*Q1802,0)</f>
        <v>0</v>
      </c>
      <c r="S1802" s="269"/>
      <c r="T1802" s="59"/>
      <c r="U1802" s="270">
        <f t="shared" ref="U1802:U1865" si="369">IFERROR(S1802*T1802,0)</f>
        <v>0</v>
      </c>
      <c r="V1802" s="269"/>
      <c r="W1802" s="59"/>
      <c r="X1802" s="270">
        <f t="shared" ref="X1802:X1865" si="370">IFERROR(V1802*W1802,0)</f>
        <v>0</v>
      </c>
      <c r="Y1802" s="270">
        <f t="shared" ref="Y1802:Y1865" si="371">SUM(I1802,L1802,O1802,R1802,U1802,X1802)</f>
        <v>0</v>
      </c>
      <c r="Z1802" s="58"/>
      <c r="AA1802" s="58"/>
      <c r="AB1802" s="60" t="str">
        <f t="shared" ref="AB1802:AB1865" si="372">IF($B1802="","",TEXT(ROW()-4,"000"))</f>
        <v/>
      </c>
      <c r="AC1802" s="21" t="b">
        <f t="shared" ref="AC1802:AC1865" si="373">OR(LEN($B1802&amp;"")&gt;0,LEN($C1802&amp;"")&gt;0,LEN($D1802&amp;"")&gt;0,LEN($E1802&amp;"")&gt;0,LEN($F1802&amp;"")&gt;0,LEN($G1802&amp;"")&gt;0,LEN($H1802&amp;"")&gt;0,LEN($J1802&amp;"")&gt;0,LEN($K1802&amp;"")&gt;0,LEN($M1802&amp;"")&gt;0,LEN($N1802&amp;"")&gt;0,LEN($P1802&amp;"")&gt;0,LEN($Q1802&amp;"")&gt;0,LEN($S1802&amp;"")&gt;0,LEN($T1802&amp;"")&gt;0,LEN($V1802&amp;"")&gt;0,LEN($W1802&amp;"")&gt;0,LEN($Z1802&amp;"")&gt;0,LEN($AA1802&amp;"")&gt;0)</f>
        <v>0</v>
      </c>
      <c r="AD1802" s="21" t="b">
        <f t="shared" ref="AD1802:AD1865" si="374">AND($B1802&lt;&gt;"",$C1802&lt;&gt;"",$E1802&lt;&gt;"",$F1802&lt;&gt;"")</f>
        <v>0</v>
      </c>
      <c r="AE1802" s="21" t="b">
        <f t="shared" ref="AE1802:AE1865" si="375">OR(AND($G1802&lt;&gt;"",$H1802&lt;&gt;""),AND($J1802&lt;&gt;"",$K1802&lt;&gt;""),AND($M1802&lt;&gt;"",$N1802&lt;&gt;""),AND($P1802&lt;&gt;"",$Q1802&lt;&gt;""),AND($S1802&lt;&gt;"",$T1802&lt;&gt;""),AND($V1802&lt;&gt;"",$W1802&lt;&gt;""))</f>
        <v>0</v>
      </c>
      <c r="AF1802" s="21" t="b">
        <f ca="1">OR(AND($AC1802,NOT($AD1802)),AND($AC1802,OR(AND($G1802="",$H1802&lt;&gt;""),AND($G1802&lt;&gt;"",$H1802=""),AND($J1802="",$K1802&lt;&gt;""),AND($J1802&lt;&gt;"",$K1802=""),AND($M1802="",$N1802&lt;&gt;""),AND($M1802&lt;&gt;"",$N1802=""),AND($P1802="",$Q1802&lt;&gt;""),AND($P1802&lt;&gt;"",$Q1802=""),AND($S1802="",$T1802&lt;&gt;""),AND($S1802&lt;&gt;"",$T1802=""),AND($V1802="",$W1802&lt;&gt;""),AND($V1802&lt;&gt;"",$W1802=""))),AND($C1802&lt;&gt;"",$E1802&lt;&gt;"",LEFT(TRIM($C1802),1)&lt;&gt;LEFT(TRIM($E1802),1)),IF(OR($E1802="",$F1802=""),FALSE(),IFERROR(COUNTIF(INDIRECT("UNITS_"&amp;SUBSTITUTE(LEFT($E1802,FIND(" ",$E1802&amp;" ")-1),".","_")),$F1802)=0,TRUE())),AND($B1802&lt;&gt;"",OR(ISNUMBER(SEARCH("outro",LOWER($B1802))),ISNUMBER(SEARCH("divers",LOWER($B1802))),ISNUMBER(SEARCH("etc",LOWER($B1802))))),OR(AND(ISNUMBER(SEARCH("comunic",LOWER($B1802))),LEFT($E1802,3)&lt;&gt;"4.4"),AND(ISNUMBER(SEARCH("monitor",LOWER($B1802))),NOT(OR(LEFT($E1802,3)="1.5",LEFT($E1802,3)="2.5")))),AND($B1802&lt;&gt;"",OR(LEFT($C1802,1)="1",LEFT($C1802,1)="2"),$D1802=""),AND($D1802&lt;&gt;"",NOT(OR(LEFT($C1802,1)="1",LEFT($C1802,1)="2"))),AND($D1802&lt;&gt;"",COUNTIF(' PROJETO'!$B$14:$B$16,$D1802)=0),IF($D1802="",FALSE(),IF(COUNTIF(' PROJETO'!$B$14:$B$16,$D1802)=0,FALSE(),IFERROR(INDEX(' PROJETO'!$C$14:$C$16,MATCH($D1802,' PROJETO'!$B$14:$B$16,0))&lt;&gt;"Sim",FALSE()))))</f>
        <v>0</v>
      </c>
      <c r="AG1802" s="21" t="b">
        <f>AND($AC1802,$Y1802&gt;'CONFG.  LISTAS'!$F$4,$Z1802="",$AA1802="")</f>
        <v>0</v>
      </c>
      <c r="AH1802" s="21" t="str">
        <f t="shared" ref="AH1802:AH1865" si="376">IF(NOT($AC1802),"",IF($AG1802,"⚠",IF(OR(AND($AC1802,NOT($AE1802)),$AF1802),"◔","✓")))</f>
        <v/>
      </c>
      <c r="AI1802" s="43" t="str">
        <f ca="1">IF(NOT($AC1802),"",IF(OR($B1802="",$C1802="",$E1802="",$F1802=""),"Preencha descrição, categoria, tipo e unidade.",IF(AND($B1802&lt;&gt;"",OR(LEFT($C1802,1)="1",LEFT($C1802,1)="2"),$D1802=""),"Informe a prática de restauração para itens diretos.",IF(AND($D1802&lt;&gt;"",NOT(OR(LEFT($C1802,1)="1",LEFT($C1802,1)="2"))),"Custos indiretos não devem pertencer a uma prática específica.",IF(AND($D1802&lt;&gt;"",COUNTIF(' PROJETO'!$B$14:$B$16,$D1802)=0),"Prática de restauração inválida ou não cadastrada.",IF(IF($D1802="",FALSE(),IF(COUNTIF(' PROJETO'!$B$14:$B$16,$D1802)=0,FALSE(),IFERROR(INDEX(' PROJETO'!$C$14:$C$16,MATCH($D1802,' PROJETO'!$B$14:$B$16,0))&lt;&gt;"Sim",FALSE()))),"A prática informada no item não foi selecionada na aba Projeto.",IF(AND(MAX($I1802,$L1802,$O1802,$R1802,$U1802,$X1802)&gt;'CONFG.  LISTAS'!$F$4,NOT(OR($Z1802&lt;&gt;"",$AA1802&lt;&gt;""))),"Memorial de cálculo ou anexo obrigatório não informado para item acima do limite.",IF(OR(AND($G1802&lt;&gt;"",$H1802&lt;&gt;"",OR($G1802&lt;=0,$H1802&lt;=0)),AND($J1802&lt;&gt;"",$K1802&lt;&gt;"",OR($J1802&lt;=0,$K1802&lt;=0)),AND($M1802&lt;&gt;"",$N1802&lt;&gt;"",OR($M1802&lt;=0,$N1802&lt;=0)),AND($P1802&lt;&gt;"",$Q1802&lt;&gt;"",OR($P1802&lt;=0,$Q1802&lt;=0)),AND($S1802&lt;&gt;"",$T1802&lt;&gt;"",OR($S1802&lt;=0,$T1802&lt;=0)),AND($V1802&lt;&gt;"",$W1802&lt;&gt;"",OR($V1802&lt;=0,$W1802&lt;=0))),"Revise os valores informados: valor unitário e quantidade devem ser maiores que zero.",IF(OR(AND($G1802="",$H1802&lt;&gt;""),AND($G1802&lt;&gt;"",$H1802=""),AND($J1802="",$K1802&lt;&gt;""),AND($J1802&lt;&gt;"",$K1802=""),AND($M1802="",$N1802&lt;&gt;""),AND($M1802&lt;&gt;"",$N1802=""),AND($P1802="",$Q1802&lt;&gt;""),AND($P1802&lt;&gt;"",$Q1802=""),AND($S1802="",$T1802&lt;&gt;""),AND($S1802&lt;&gt;"",$T1802=""),AND($V1802="",$W1802&lt;&gt;""),AND($V1802&lt;&gt;"",$W1802="")),"Há ano preenchido parcialmente: "&amp;TRIM(IF(AND($G1802="",$H1802&lt;&gt;""),"Ano 1 (falta valor unitário); ","")&amp;IF(AND($G1802&lt;&gt;"",$H1802=""),"Ano 1 (falta quantidade); ","")&amp;IF(AND($J1802="",$K1802&lt;&gt;""),"Ano 2 (falta valor unitário); ","")&amp;IF(AND($J1802&lt;&gt;"",$K1802=""),"Ano 2 (falta quantidade); ","")&amp;IF(AND($M1802="",$N1802&lt;&gt;""),"Ano 3 (falta valor unitário); ","")&amp;IF(AND($M1802&lt;&gt;"",$N1802=""),"Ano 3 (falta quantidade); ","")&amp;IF(AND($P1802="",$Q1802&lt;&gt;""),"Ano 4 (falta valor unitário); ","")&amp;IF(AND($P1802&lt;&gt;"",$Q1802=""),"Ano 4 (falta quantidade); ","")&amp;IF(AND($S1802="",$T1802&lt;&gt;""),"Ano 5 (falta valor unitário); ","")&amp;IF(AND($S1802&lt;&gt;"",$T1802=""),"Ano 5 (falta quantidade); ","")&amp;IF(AND($V1802="",$W1802&lt;&gt;""),"Ano 6 (falta valor unitário); ","")&amp;IF(AND($V1802&lt;&gt;"",$W1802=""),"Ano 6 (falta quantidade); ","")), IF(NOT(OR(AND($G1802&lt;&gt;"",$H1802&lt;&gt;""),AND($J1802&lt;&gt;"",$K1802&lt;&gt;""),AND($M1802&lt;&gt;"",$N1802&lt;&gt;""),AND($P1802&lt;&gt;"",$Q1802&lt;&gt;""),AND($S1802&lt;&gt;"",$T1802&lt;&gt;""),AND($V1802&lt;&gt;"",$W1802&lt;&gt;""))),"Informe pelo menos um ano completo com valor unitário e quantidade.",IF(AND($C1802&lt;&gt;"",$E1802&lt;&gt;"",LEFT(TRIM($C1802),1)&lt;&gt;LEFT(TRIM($E1802),1)),"Categoria e tipo estão incompatíveis.",IF(IF(OR($E1802="",$F1802=""),FALSE(),IFERROR(COUNTIF(INDIRECT("UNITS_"&amp;SUBSTITUTE(LEFT($E1802,FIND(" ",$E1802&amp;" ")-1),".","_")),$F1802)=0,TRUE())),"Unidade incompatível com o tipo selecionado.",IF(OR(AND(ISNUMBER(SEARCH("comunic",LOWER($B1802))),LEFT($E1802,3)&lt;&gt;"4.4"),AND(ISNUMBER(SEARCH("monitor",LOWER($B1802))),NOT(OR(LEFT($E1802,3)="1.5",LEFT($E1802,3)="2.5")))),"Revise a classificação do item conforme as regras de preenchimento.",IF(AND($B1802&lt;&gt;"",OR(ISNUMBER(SEARCH("outro",LOWER($B1802))),ISNUMBER(SEARCH("divers",LOWER($B1802))),ISNUMBER(SEARCH("kit",LOWER($B1802))),ISNUMBER(SEARCH("ferrament",LOWER($B1802))),ISNUMBER(SEARCH("epi",LOWER($B1802)))),NOT(OR($Z1802&lt;&gt;"",$AA1802&lt;&gt;""))),"Descrição muito genérica: detalhe melhor o item e registre o racional no memorial ou em anexo.",IF(AND($Y1802=0,$B1802&lt;&gt;"",OR($G1802&lt;&gt;"",$H1802&lt;&gt;"",$J1802&lt;&gt;"",$K1802&lt;&gt;"",$M1802&lt;&gt;"",$N1802&lt;&gt;"",$P1802&lt;&gt;"",$Q1802&lt;&gt;"",$S1802&lt;&gt;"",$T1802&lt;&gt;"",$V1802&lt;&gt;"",$W1802&lt;&gt;"")),"O item possui dados lançados, mas o total está zerado. Revise os valores informados.","")))))))))))))))</f>
        <v/>
      </c>
    </row>
    <row r="1803" spans="1:35" ht="14.25" customHeight="1" x14ac:dyDescent="0.25">
      <c r="A1803" s="57" t="str">
        <f t="shared" si="364"/>
        <v/>
      </c>
      <c r="B1803" s="61"/>
      <c r="C1803" s="61"/>
      <c r="D1803" s="58"/>
      <c r="E1803" s="61"/>
      <c r="F1803" s="61"/>
      <c r="G1803" s="272"/>
      <c r="H1803" s="62"/>
      <c r="I1803" s="273">
        <f t="shared" si="365"/>
        <v>0</v>
      </c>
      <c r="J1803" s="272"/>
      <c r="K1803" s="62"/>
      <c r="L1803" s="270">
        <f t="shared" si="366"/>
        <v>0</v>
      </c>
      <c r="M1803" s="272"/>
      <c r="N1803" s="62"/>
      <c r="O1803" s="270">
        <f t="shared" si="367"/>
        <v>0</v>
      </c>
      <c r="P1803" s="272"/>
      <c r="Q1803" s="62"/>
      <c r="R1803" s="271">
        <f t="shared" si="368"/>
        <v>0</v>
      </c>
      <c r="S1803" s="272"/>
      <c r="T1803" s="62"/>
      <c r="U1803" s="270">
        <f t="shared" si="369"/>
        <v>0</v>
      </c>
      <c r="V1803" s="272"/>
      <c r="W1803" s="62"/>
      <c r="X1803" s="270">
        <f t="shared" si="370"/>
        <v>0</v>
      </c>
      <c r="Y1803" s="270">
        <f t="shared" si="371"/>
        <v>0</v>
      </c>
      <c r="Z1803" s="61"/>
      <c r="AA1803" s="61"/>
      <c r="AB1803" s="60" t="str">
        <f t="shared" si="372"/>
        <v/>
      </c>
      <c r="AC1803" s="21" t="b">
        <f t="shared" si="373"/>
        <v>0</v>
      </c>
      <c r="AD1803" s="21" t="b">
        <f t="shared" si="374"/>
        <v>0</v>
      </c>
      <c r="AE1803" s="21" t="b">
        <f t="shared" si="375"/>
        <v>0</v>
      </c>
      <c r="AF1803" s="21" t="b">
        <f ca="1">OR(AND($AC1803,NOT($AD1803)),AND($AC1803,OR(AND($G1803="",$H1803&lt;&gt;""),AND($G1803&lt;&gt;"",$H1803=""),AND($J1803="",$K1803&lt;&gt;""),AND($J1803&lt;&gt;"",$K1803=""),AND($M1803="",$N1803&lt;&gt;""),AND($M1803&lt;&gt;"",$N1803=""),AND($P1803="",$Q1803&lt;&gt;""),AND($P1803&lt;&gt;"",$Q1803=""),AND($S1803="",$T1803&lt;&gt;""),AND($S1803&lt;&gt;"",$T1803=""),AND($V1803="",$W1803&lt;&gt;""),AND($V1803&lt;&gt;"",$W1803=""))),AND($C1803&lt;&gt;"",$E1803&lt;&gt;"",LEFT(TRIM($C1803),1)&lt;&gt;LEFT(TRIM($E1803),1)),IF(OR($E1803="",$F1803=""),FALSE(),IFERROR(COUNTIF(INDIRECT("UNITS_"&amp;SUBSTITUTE(LEFT($E1803,FIND(" ",$E1803&amp;" ")-1),".","_")),$F1803)=0,TRUE())),AND($B1803&lt;&gt;"",OR(ISNUMBER(SEARCH("outro",LOWER($B1803))),ISNUMBER(SEARCH("divers",LOWER($B1803))),ISNUMBER(SEARCH("etc",LOWER($B1803))))),OR(AND(ISNUMBER(SEARCH("comunic",LOWER($B1803))),LEFT($E1803,3)&lt;&gt;"4.4"),AND(ISNUMBER(SEARCH("monitor",LOWER($B1803))),NOT(OR(LEFT($E1803,3)="1.5",LEFT($E1803,3)="2.5")))),AND($B1803&lt;&gt;"",OR(LEFT($C1803,1)="1",LEFT($C1803,1)="2"),$D1803=""),AND($D1803&lt;&gt;"",NOT(OR(LEFT($C1803,1)="1",LEFT($C1803,1)="2"))),AND($D1803&lt;&gt;"",COUNTIF(' PROJETO'!$B$14:$B$16,$D1803)=0),IF($D1803="",FALSE(),IF(COUNTIF(' PROJETO'!$B$14:$B$16,$D1803)=0,FALSE(),IFERROR(INDEX(' PROJETO'!$C$14:$C$16,MATCH($D1803,' PROJETO'!$B$14:$B$16,0))&lt;&gt;"Sim",FALSE()))))</f>
        <v>0</v>
      </c>
      <c r="AG1803" s="21" t="b">
        <f>AND($AC1803,$Y1803&gt;'CONFG.  LISTAS'!$F$4,$Z1803="",$AA1803="")</f>
        <v>0</v>
      </c>
      <c r="AH1803" s="21" t="str">
        <f t="shared" si="376"/>
        <v/>
      </c>
      <c r="AI1803" s="43" t="str">
        <f ca="1">IF(NOT($AC1803),"",IF(OR($B1803="",$C1803="",$E1803="",$F1803=""),"Preencha descrição, categoria, tipo e unidade.",IF(AND($B1803&lt;&gt;"",OR(LEFT($C1803,1)="1",LEFT($C1803,1)="2"),$D1803=""),"Informe a prática de restauração para itens diretos.",IF(AND($D1803&lt;&gt;"",NOT(OR(LEFT($C1803,1)="1",LEFT($C1803,1)="2"))),"Custos indiretos não devem pertencer a uma prática específica.",IF(AND($D1803&lt;&gt;"",COUNTIF(' PROJETO'!$B$14:$B$16,$D1803)=0),"Prática de restauração inválida ou não cadastrada.",IF(IF($D1803="",FALSE(),IF(COUNTIF(' PROJETO'!$B$14:$B$16,$D1803)=0,FALSE(),IFERROR(INDEX(' PROJETO'!$C$14:$C$16,MATCH($D1803,' PROJETO'!$B$14:$B$16,0))&lt;&gt;"Sim",FALSE()))),"A prática informada no item não foi selecionada na aba Projeto.",IF(AND(MAX($I1803,$L1803,$O1803,$R1803,$U1803,$X1803)&gt;'CONFG.  LISTAS'!$F$4,NOT(OR($Z1803&lt;&gt;"",$AA1803&lt;&gt;""))),"Memorial de cálculo ou anexo obrigatório não informado para item acima do limite.",IF(OR(AND($G1803&lt;&gt;"",$H1803&lt;&gt;"",OR($G1803&lt;=0,$H1803&lt;=0)),AND($J1803&lt;&gt;"",$K1803&lt;&gt;"",OR($J1803&lt;=0,$K1803&lt;=0)),AND($M1803&lt;&gt;"",$N1803&lt;&gt;"",OR($M1803&lt;=0,$N1803&lt;=0)),AND($P1803&lt;&gt;"",$Q1803&lt;&gt;"",OR($P1803&lt;=0,$Q1803&lt;=0)),AND($S1803&lt;&gt;"",$T1803&lt;&gt;"",OR($S1803&lt;=0,$T1803&lt;=0)),AND($V1803&lt;&gt;"",$W1803&lt;&gt;"",OR($V1803&lt;=0,$W1803&lt;=0))),"Revise os valores informados: valor unitário e quantidade devem ser maiores que zero.",IF(OR(AND($G1803="",$H1803&lt;&gt;""),AND($G1803&lt;&gt;"",$H1803=""),AND($J1803="",$K1803&lt;&gt;""),AND($J1803&lt;&gt;"",$K1803=""),AND($M1803="",$N1803&lt;&gt;""),AND($M1803&lt;&gt;"",$N1803=""),AND($P1803="",$Q1803&lt;&gt;""),AND($P1803&lt;&gt;"",$Q1803=""),AND($S1803="",$T1803&lt;&gt;""),AND($S1803&lt;&gt;"",$T1803=""),AND($V1803="",$W1803&lt;&gt;""),AND($V1803&lt;&gt;"",$W1803="")),"Há ano preenchido parcialmente: "&amp;TRIM(IF(AND($G1803="",$H1803&lt;&gt;""),"Ano 1 (falta valor unitário); ","")&amp;IF(AND($G1803&lt;&gt;"",$H1803=""),"Ano 1 (falta quantidade); ","")&amp;IF(AND($J1803="",$K1803&lt;&gt;""),"Ano 2 (falta valor unitário); ","")&amp;IF(AND($J1803&lt;&gt;"",$K1803=""),"Ano 2 (falta quantidade); ","")&amp;IF(AND($M1803="",$N1803&lt;&gt;""),"Ano 3 (falta valor unitário); ","")&amp;IF(AND($M1803&lt;&gt;"",$N1803=""),"Ano 3 (falta quantidade); ","")&amp;IF(AND($P1803="",$Q1803&lt;&gt;""),"Ano 4 (falta valor unitário); ","")&amp;IF(AND($P1803&lt;&gt;"",$Q1803=""),"Ano 4 (falta quantidade); ","")&amp;IF(AND($S1803="",$T1803&lt;&gt;""),"Ano 5 (falta valor unitário); ","")&amp;IF(AND($S1803&lt;&gt;"",$T1803=""),"Ano 5 (falta quantidade); ","")&amp;IF(AND($V1803="",$W1803&lt;&gt;""),"Ano 6 (falta valor unitário); ","")&amp;IF(AND($V1803&lt;&gt;"",$W1803=""),"Ano 6 (falta quantidade); ","")), IF(NOT(OR(AND($G1803&lt;&gt;"",$H1803&lt;&gt;""),AND($J1803&lt;&gt;"",$K1803&lt;&gt;""),AND($M1803&lt;&gt;"",$N1803&lt;&gt;""),AND($P1803&lt;&gt;"",$Q1803&lt;&gt;""),AND($S1803&lt;&gt;"",$T1803&lt;&gt;""),AND($V1803&lt;&gt;"",$W1803&lt;&gt;""))),"Informe pelo menos um ano completo com valor unitário e quantidade.",IF(AND($C1803&lt;&gt;"",$E1803&lt;&gt;"",LEFT(TRIM($C1803),1)&lt;&gt;LEFT(TRIM($E1803),1)),"Categoria e tipo estão incompatíveis.",IF(IF(OR($E1803="",$F1803=""),FALSE(),IFERROR(COUNTIF(INDIRECT("UNITS_"&amp;SUBSTITUTE(LEFT($E1803,FIND(" ",$E1803&amp;" ")-1),".","_")),$F1803)=0,TRUE())),"Unidade incompatível com o tipo selecionado.",IF(OR(AND(ISNUMBER(SEARCH("comunic",LOWER($B1803))),LEFT($E1803,3)&lt;&gt;"4.4"),AND(ISNUMBER(SEARCH("monitor",LOWER($B1803))),NOT(OR(LEFT($E1803,3)="1.5",LEFT($E1803,3)="2.5")))),"Revise a classificação do item conforme as regras de preenchimento.",IF(AND($B1803&lt;&gt;"",OR(ISNUMBER(SEARCH("outro",LOWER($B1803))),ISNUMBER(SEARCH("divers",LOWER($B1803))),ISNUMBER(SEARCH("kit",LOWER($B1803))),ISNUMBER(SEARCH("ferrament",LOWER($B1803))),ISNUMBER(SEARCH("epi",LOWER($B1803)))),NOT(OR($Z1803&lt;&gt;"",$AA1803&lt;&gt;""))),"Descrição muito genérica: detalhe melhor o item e registre o racional no memorial ou em anexo.",IF(AND($Y1803=0,$B1803&lt;&gt;"",OR($G1803&lt;&gt;"",$H1803&lt;&gt;"",$J1803&lt;&gt;"",$K1803&lt;&gt;"",$M1803&lt;&gt;"",$N1803&lt;&gt;"",$P1803&lt;&gt;"",$Q1803&lt;&gt;"",$S1803&lt;&gt;"",$T1803&lt;&gt;"",$V1803&lt;&gt;"",$W1803&lt;&gt;"")),"O item possui dados lançados, mas o total está zerado. Revise os valores informados.","")))))))))))))))</f>
        <v/>
      </c>
    </row>
    <row r="1804" spans="1:35" ht="14.25" customHeight="1" x14ac:dyDescent="0.25">
      <c r="A1804" s="57" t="str">
        <f t="shared" si="364"/>
        <v/>
      </c>
      <c r="B1804" s="58"/>
      <c r="C1804" s="58"/>
      <c r="D1804" s="58"/>
      <c r="E1804" s="58"/>
      <c r="F1804" s="58"/>
      <c r="G1804" s="269"/>
      <c r="H1804" s="59"/>
      <c r="I1804" s="273">
        <f t="shared" si="365"/>
        <v>0</v>
      </c>
      <c r="J1804" s="269"/>
      <c r="K1804" s="59"/>
      <c r="L1804" s="270">
        <f t="shared" si="366"/>
        <v>0</v>
      </c>
      <c r="M1804" s="269"/>
      <c r="N1804" s="59"/>
      <c r="O1804" s="270">
        <f t="shared" si="367"/>
        <v>0</v>
      </c>
      <c r="P1804" s="269"/>
      <c r="Q1804" s="59"/>
      <c r="R1804" s="271">
        <f t="shared" si="368"/>
        <v>0</v>
      </c>
      <c r="S1804" s="269"/>
      <c r="T1804" s="59"/>
      <c r="U1804" s="270">
        <f t="shared" si="369"/>
        <v>0</v>
      </c>
      <c r="V1804" s="269"/>
      <c r="W1804" s="59"/>
      <c r="X1804" s="270">
        <f t="shared" si="370"/>
        <v>0</v>
      </c>
      <c r="Y1804" s="270">
        <f t="shared" si="371"/>
        <v>0</v>
      </c>
      <c r="Z1804" s="58"/>
      <c r="AA1804" s="58"/>
      <c r="AB1804" s="60" t="str">
        <f t="shared" si="372"/>
        <v/>
      </c>
      <c r="AC1804" s="21" t="b">
        <f t="shared" si="373"/>
        <v>0</v>
      </c>
      <c r="AD1804" s="21" t="b">
        <f t="shared" si="374"/>
        <v>0</v>
      </c>
      <c r="AE1804" s="21" t="b">
        <f t="shared" si="375"/>
        <v>0</v>
      </c>
      <c r="AF1804" s="21" t="b">
        <f ca="1">OR(AND($AC1804,NOT($AD1804)),AND($AC1804,OR(AND($G1804="",$H1804&lt;&gt;""),AND($G1804&lt;&gt;"",$H1804=""),AND($J1804="",$K1804&lt;&gt;""),AND($J1804&lt;&gt;"",$K1804=""),AND($M1804="",$N1804&lt;&gt;""),AND($M1804&lt;&gt;"",$N1804=""),AND($P1804="",$Q1804&lt;&gt;""),AND($P1804&lt;&gt;"",$Q1804=""),AND($S1804="",$T1804&lt;&gt;""),AND($S1804&lt;&gt;"",$T1804=""),AND($V1804="",$W1804&lt;&gt;""),AND($V1804&lt;&gt;"",$W1804=""))),AND($C1804&lt;&gt;"",$E1804&lt;&gt;"",LEFT(TRIM($C1804),1)&lt;&gt;LEFT(TRIM($E1804),1)),IF(OR($E1804="",$F1804=""),FALSE(),IFERROR(COUNTIF(INDIRECT("UNITS_"&amp;SUBSTITUTE(LEFT($E1804,FIND(" ",$E1804&amp;" ")-1),".","_")),$F1804)=0,TRUE())),AND($B1804&lt;&gt;"",OR(ISNUMBER(SEARCH("outro",LOWER($B1804))),ISNUMBER(SEARCH("divers",LOWER($B1804))),ISNUMBER(SEARCH("etc",LOWER($B1804))))),OR(AND(ISNUMBER(SEARCH("comunic",LOWER($B1804))),LEFT($E1804,3)&lt;&gt;"4.4"),AND(ISNUMBER(SEARCH("monitor",LOWER($B1804))),NOT(OR(LEFT($E1804,3)="1.5",LEFT($E1804,3)="2.5")))),AND($B1804&lt;&gt;"",OR(LEFT($C1804,1)="1",LEFT($C1804,1)="2"),$D1804=""),AND($D1804&lt;&gt;"",NOT(OR(LEFT($C1804,1)="1",LEFT($C1804,1)="2"))),AND($D1804&lt;&gt;"",COUNTIF(' PROJETO'!$B$14:$B$16,$D1804)=0),IF($D1804="",FALSE(),IF(COUNTIF(' PROJETO'!$B$14:$B$16,$D1804)=0,FALSE(),IFERROR(INDEX(' PROJETO'!$C$14:$C$16,MATCH($D1804,' PROJETO'!$B$14:$B$16,0))&lt;&gt;"Sim",FALSE()))))</f>
        <v>0</v>
      </c>
      <c r="AG1804" s="21" t="b">
        <f>AND($AC1804,$Y1804&gt;'CONFG.  LISTAS'!$F$4,$Z1804="",$AA1804="")</f>
        <v>0</v>
      </c>
      <c r="AH1804" s="21" t="str">
        <f t="shared" si="376"/>
        <v/>
      </c>
      <c r="AI1804" s="43" t="str">
        <f ca="1">IF(NOT($AC1804),"",IF(OR($B1804="",$C1804="",$E1804="",$F1804=""),"Preencha descrição, categoria, tipo e unidade.",IF(AND($B1804&lt;&gt;"",OR(LEFT($C1804,1)="1",LEFT($C1804,1)="2"),$D1804=""),"Informe a prática de restauração para itens diretos.",IF(AND($D1804&lt;&gt;"",NOT(OR(LEFT($C1804,1)="1",LEFT($C1804,1)="2"))),"Custos indiretos não devem pertencer a uma prática específica.",IF(AND($D1804&lt;&gt;"",COUNTIF(' PROJETO'!$B$14:$B$16,$D1804)=0),"Prática de restauração inválida ou não cadastrada.",IF(IF($D1804="",FALSE(),IF(COUNTIF(' PROJETO'!$B$14:$B$16,$D1804)=0,FALSE(),IFERROR(INDEX(' PROJETO'!$C$14:$C$16,MATCH($D1804,' PROJETO'!$B$14:$B$16,0))&lt;&gt;"Sim",FALSE()))),"A prática informada no item não foi selecionada na aba Projeto.",IF(AND(MAX($I1804,$L1804,$O1804,$R1804,$U1804,$X1804)&gt;'CONFG.  LISTAS'!$F$4,NOT(OR($Z1804&lt;&gt;"",$AA1804&lt;&gt;""))),"Memorial de cálculo ou anexo obrigatório não informado para item acima do limite.",IF(OR(AND($G1804&lt;&gt;"",$H1804&lt;&gt;"",OR($G1804&lt;=0,$H1804&lt;=0)),AND($J1804&lt;&gt;"",$K1804&lt;&gt;"",OR($J1804&lt;=0,$K1804&lt;=0)),AND($M1804&lt;&gt;"",$N1804&lt;&gt;"",OR($M1804&lt;=0,$N1804&lt;=0)),AND($P1804&lt;&gt;"",$Q1804&lt;&gt;"",OR($P1804&lt;=0,$Q1804&lt;=0)),AND($S1804&lt;&gt;"",$T1804&lt;&gt;"",OR($S1804&lt;=0,$T1804&lt;=0)),AND($V1804&lt;&gt;"",$W1804&lt;&gt;"",OR($V1804&lt;=0,$W1804&lt;=0))),"Revise os valores informados: valor unitário e quantidade devem ser maiores que zero.",IF(OR(AND($G1804="",$H1804&lt;&gt;""),AND($G1804&lt;&gt;"",$H1804=""),AND($J1804="",$K1804&lt;&gt;""),AND($J1804&lt;&gt;"",$K1804=""),AND($M1804="",$N1804&lt;&gt;""),AND($M1804&lt;&gt;"",$N1804=""),AND($P1804="",$Q1804&lt;&gt;""),AND($P1804&lt;&gt;"",$Q1804=""),AND($S1804="",$T1804&lt;&gt;""),AND($S1804&lt;&gt;"",$T1804=""),AND($V1804="",$W1804&lt;&gt;""),AND($V1804&lt;&gt;"",$W1804="")),"Há ano preenchido parcialmente: "&amp;TRIM(IF(AND($G1804="",$H1804&lt;&gt;""),"Ano 1 (falta valor unitário); ","")&amp;IF(AND($G1804&lt;&gt;"",$H1804=""),"Ano 1 (falta quantidade); ","")&amp;IF(AND($J1804="",$K1804&lt;&gt;""),"Ano 2 (falta valor unitário); ","")&amp;IF(AND($J1804&lt;&gt;"",$K1804=""),"Ano 2 (falta quantidade); ","")&amp;IF(AND($M1804="",$N1804&lt;&gt;""),"Ano 3 (falta valor unitário); ","")&amp;IF(AND($M1804&lt;&gt;"",$N1804=""),"Ano 3 (falta quantidade); ","")&amp;IF(AND($P1804="",$Q1804&lt;&gt;""),"Ano 4 (falta valor unitário); ","")&amp;IF(AND($P1804&lt;&gt;"",$Q1804=""),"Ano 4 (falta quantidade); ","")&amp;IF(AND($S1804="",$T1804&lt;&gt;""),"Ano 5 (falta valor unitário); ","")&amp;IF(AND($S1804&lt;&gt;"",$T1804=""),"Ano 5 (falta quantidade); ","")&amp;IF(AND($V1804="",$W1804&lt;&gt;""),"Ano 6 (falta valor unitário); ","")&amp;IF(AND($V1804&lt;&gt;"",$W1804=""),"Ano 6 (falta quantidade); ","")), IF(NOT(OR(AND($G1804&lt;&gt;"",$H1804&lt;&gt;""),AND($J1804&lt;&gt;"",$K1804&lt;&gt;""),AND($M1804&lt;&gt;"",$N1804&lt;&gt;""),AND($P1804&lt;&gt;"",$Q1804&lt;&gt;""),AND($S1804&lt;&gt;"",$T1804&lt;&gt;""),AND($V1804&lt;&gt;"",$W1804&lt;&gt;""))),"Informe pelo menos um ano completo com valor unitário e quantidade.",IF(AND($C1804&lt;&gt;"",$E1804&lt;&gt;"",LEFT(TRIM($C1804),1)&lt;&gt;LEFT(TRIM($E1804),1)),"Categoria e tipo estão incompatíveis.",IF(IF(OR($E1804="",$F1804=""),FALSE(),IFERROR(COUNTIF(INDIRECT("UNITS_"&amp;SUBSTITUTE(LEFT($E1804,FIND(" ",$E1804&amp;" ")-1),".","_")),$F1804)=0,TRUE())),"Unidade incompatível com o tipo selecionado.",IF(OR(AND(ISNUMBER(SEARCH("comunic",LOWER($B1804))),LEFT($E1804,3)&lt;&gt;"4.4"),AND(ISNUMBER(SEARCH("monitor",LOWER($B1804))),NOT(OR(LEFT($E1804,3)="1.5",LEFT($E1804,3)="2.5")))),"Revise a classificação do item conforme as regras de preenchimento.",IF(AND($B1804&lt;&gt;"",OR(ISNUMBER(SEARCH("outro",LOWER($B1804))),ISNUMBER(SEARCH("divers",LOWER($B1804))),ISNUMBER(SEARCH("kit",LOWER($B1804))),ISNUMBER(SEARCH("ferrament",LOWER($B1804))),ISNUMBER(SEARCH("epi",LOWER($B1804)))),NOT(OR($Z1804&lt;&gt;"",$AA1804&lt;&gt;""))),"Descrição muito genérica: detalhe melhor o item e registre o racional no memorial ou em anexo.",IF(AND($Y1804=0,$B1804&lt;&gt;"",OR($G1804&lt;&gt;"",$H1804&lt;&gt;"",$J1804&lt;&gt;"",$K1804&lt;&gt;"",$M1804&lt;&gt;"",$N1804&lt;&gt;"",$P1804&lt;&gt;"",$Q1804&lt;&gt;"",$S1804&lt;&gt;"",$T1804&lt;&gt;"",$V1804&lt;&gt;"",$W1804&lt;&gt;"")),"O item possui dados lançados, mas o total está zerado. Revise os valores informados.","")))))))))))))))</f>
        <v/>
      </c>
    </row>
    <row r="1805" spans="1:35" ht="14.25" customHeight="1" x14ac:dyDescent="0.25">
      <c r="A1805" s="57" t="str">
        <f t="shared" si="364"/>
        <v/>
      </c>
      <c r="B1805" s="61"/>
      <c r="C1805" s="61"/>
      <c r="D1805" s="58"/>
      <c r="E1805" s="61"/>
      <c r="F1805" s="61"/>
      <c r="G1805" s="272"/>
      <c r="H1805" s="62"/>
      <c r="I1805" s="273">
        <f t="shared" si="365"/>
        <v>0</v>
      </c>
      <c r="J1805" s="272"/>
      <c r="K1805" s="62"/>
      <c r="L1805" s="270">
        <f t="shared" si="366"/>
        <v>0</v>
      </c>
      <c r="M1805" s="272"/>
      <c r="N1805" s="62"/>
      <c r="O1805" s="270">
        <f t="shared" si="367"/>
        <v>0</v>
      </c>
      <c r="P1805" s="272"/>
      <c r="Q1805" s="62"/>
      <c r="R1805" s="271">
        <f t="shared" si="368"/>
        <v>0</v>
      </c>
      <c r="S1805" s="272"/>
      <c r="T1805" s="62"/>
      <c r="U1805" s="270">
        <f t="shared" si="369"/>
        <v>0</v>
      </c>
      <c r="V1805" s="272"/>
      <c r="W1805" s="62"/>
      <c r="X1805" s="270">
        <f t="shared" si="370"/>
        <v>0</v>
      </c>
      <c r="Y1805" s="270">
        <f t="shared" si="371"/>
        <v>0</v>
      </c>
      <c r="Z1805" s="61"/>
      <c r="AA1805" s="61"/>
      <c r="AB1805" s="60" t="str">
        <f t="shared" si="372"/>
        <v/>
      </c>
      <c r="AC1805" s="21" t="b">
        <f t="shared" si="373"/>
        <v>0</v>
      </c>
      <c r="AD1805" s="21" t="b">
        <f t="shared" si="374"/>
        <v>0</v>
      </c>
      <c r="AE1805" s="21" t="b">
        <f t="shared" si="375"/>
        <v>0</v>
      </c>
      <c r="AF1805" s="21" t="b">
        <f ca="1">OR(AND($AC1805,NOT($AD1805)),AND($AC1805,OR(AND($G1805="",$H1805&lt;&gt;""),AND($G1805&lt;&gt;"",$H1805=""),AND($J1805="",$K1805&lt;&gt;""),AND($J1805&lt;&gt;"",$K1805=""),AND($M1805="",$N1805&lt;&gt;""),AND($M1805&lt;&gt;"",$N1805=""),AND($P1805="",$Q1805&lt;&gt;""),AND($P1805&lt;&gt;"",$Q1805=""),AND($S1805="",$T1805&lt;&gt;""),AND($S1805&lt;&gt;"",$T1805=""),AND($V1805="",$W1805&lt;&gt;""),AND($V1805&lt;&gt;"",$W1805=""))),AND($C1805&lt;&gt;"",$E1805&lt;&gt;"",LEFT(TRIM($C1805),1)&lt;&gt;LEFT(TRIM($E1805),1)),IF(OR($E1805="",$F1805=""),FALSE(),IFERROR(COUNTIF(INDIRECT("UNITS_"&amp;SUBSTITUTE(LEFT($E1805,FIND(" ",$E1805&amp;" ")-1),".","_")),$F1805)=0,TRUE())),AND($B1805&lt;&gt;"",OR(ISNUMBER(SEARCH("outro",LOWER($B1805))),ISNUMBER(SEARCH("divers",LOWER($B1805))),ISNUMBER(SEARCH("etc",LOWER($B1805))))),OR(AND(ISNUMBER(SEARCH("comunic",LOWER($B1805))),LEFT($E1805,3)&lt;&gt;"4.4"),AND(ISNUMBER(SEARCH("monitor",LOWER($B1805))),NOT(OR(LEFT($E1805,3)="1.5",LEFT($E1805,3)="2.5")))),AND($B1805&lt;&gt;"",OR(LEFT($C1805,1)="1",LEFT($C1805,1)="2"),$D1805=""),AND($D1805&lt;&gt;"",NOT(OR(LEFT($C1805,1)="1",LEFT($C1805,1)="2"))),AND($D1805&lt;&gt;"",COUNTIF(' PROJETO'!$B$14:$B$16,$D1805)=0),IF($D1805="",FALSE(),IF(COUNTIF(' PROJETO'!$B$14:$B$16,$D1805)=0,FALSE(),IFERROR(INDEX(' PROJETO'!$C$14:$C$16,MATCH($D1805,' PROJETO'!$B$14:$B$16,0))&lt;&gt;"Sim",FALSE()))))</f>
        <v>0</v>
      </c>
      <c r="AG1805" s="21" t="b">
        <f>AND($AC1805,$Y1805&gt;'CONFG.  LISTAS'!$F$4,$Z1805="",$AA1805="")</f>
        <v>0</v>
      </c>
      <c r="AH1805" s="21" t="str">
        <f t="shared" si="376"/>
        <v/>
      </c>
      <c r="AI1805" s="43" t="str">
        <f ca="1">IF(NOT($AC1805),"",IF(OR($B1805="",$C1805="",$E1805="",$F1805=""),"Preencha descrição, categoria, tipo e unidade.",IF(AND($B1805&lt;&gt;"",OR(LEFT($C1805,1)="1",LEFT($C1805,1)="2"),$D1805=""),"Informe a prática de restauração para itens diretos.",IF(AND($D1805&lt;&gt;"",NOT(OR(LEFT($C1805,1)="1",LEFT($C1805,1)="2"))),"Custos indiretos não devem pertencer a uma prática específica.",IF(AND($D1805&lt;&gt;"",COUNTIF(' PROJETO'!$B$14:$B$16,$D1805)=0),"Prática de restauração inválida ou não cadastrada.",IF(IF($D1805="",FALSE(),IF(COUNTIF(' PROJETO'!$B$14:$B$16,$D1805)=0,FALSE(),IFERROR(INDEX(' PROJETO'!$C$14:$C$16,MATCH($D1805,' PROJETO'!$B$14:$B$16,0))&lt;&gt;"Sim",FALSE()))),"A prática informada no item não foi selecionada na aba Projeto.",IF(AND(MAX($I1805,$L1805,$O1805,$R1805,$U1805,$X1805)&gt;'CONFG.  LISTAS'!$F$4,NOT(OR($Z1805&lt;&gt;"",$AA1805&lt;&gt;""))),"Memorial de cálculo ou anexo obrigatório não informado para item acima do limite.",IF(OR(AND($G1805&lt;&gt;"",$H1805&lt;&gt;"",OR($G1805&lt;=0,$H1805&lt;=0)),AND($J1805&lt;&gt;"",$K1805&lt;&gt;"",OR($J1805&lt;=0,$K1805&lt;=0)),AND($M1805&lt;&gt;"",$N1805&lt;&gt;"",OR($M1805&lt;=0,$N1805&lt;=0)),AND($P1805&lt;&gt;"",$Q1805&lt;&gt;"",OR($P1805&lt;=0,$Q1805&lt;=0)),AND($S1805&lt;&gt;"",$T1805&lt;&gt;"",OR($S1805&lt;=0,$T1805&lt;=0)),AND($V1805&lt;&gt;"",$W1805&lt;&gt;"",OR($V1805&lt;=0,$W1805&lt;=0))),"Revise os valores informados: valor unitário e quantidade devem ser maiores que zero.",IF(OR(AND($G1805="",$H1805&lt;&gt;""),AND($G1805&lt;&gt;"",$H1805=""),AND($J1805="",$K1805&lt;&gt;""),AND($J1805&lt;&gt;"",$K1805=""),AND($M1805="",$N1805&lt;&gt;""),AND($M1805&lt;&gt;"",$N1805=""),AND($P1805="",$Q1805&lt;&gt;""),AND($P1805&lt;&gt;"",$Q1805=""),AND($S1805="",$T1805&lt;&gt;""),AND($S1805&lt;&gt;"",$T1805=""),AND($V1805="",$W1805&lt;&gt;""),AND($V1805&lt;&gt;"",$W1805="")),"Há ano preenchido parcialmente: "&amp;TRIM(IF(AND($G1805="",$H1805&lt;&gt;""),"Ano 1 (falta valor unitário); ","")&amp;IF(AND($G1805&lt;&gt;"",$H1805=""),"Ano 1 (falta quantidade); ","")&amp;IF(AND($J1805="",$K1805&lt;&gt;""),"Ano 2 (falta valor unitário); ","")&amp;IF(AND($J1805&lt;&gt;"",$K1805=""),"Ano 2 (falta quantidade); ","")&amp;IF(AND($M1805="",$N1805&lt;&gt;""),"Ano 3 (falta valor unitário); ","")&amp;IF(AND($M1805&lt;&gt;"",$N1805=""),"Ano 3 (falta quantidade); ","")&amp;IF(AND($P1805="",$Q1805&lt;&gt;""),"Ano 4 (falta valor unitário); ","")&amp;IF(AND($P1805&lt;&gt;"",$Q1805=""),"Ano 4 (falta quantidade); ","")&amp;IF(AND($S1805="",$T1805&lt;&gt;""),"Ano 5 (falta valor unitário); ","")&amp;IF(AND($S1805&lt;&gt;"",$T1805=""),"Ano 5 (falta quantidade); ","")&amp;IF(AND($V1805="",$W1805&lt;&gt;""),"Ano 6 (falta valor unitário); ","")&amp;IF(AND($V1805&lt;&gt;"",$W1805=""),"Ano 6 (falta quantidade); ","")), IF(NOT(OR(AND($G1805&lt;&gt;"",$H1805&lt;&gt;""),AND($J1805&lt;&gt;"",$K1805&lt;&gt;""),AND($M1805&lt;&gt;"",$N1805&lt;&gt;""),AND($P1805&lt;&gt;"",$Q1805&lt;&gt;""),AND($S1805&lt;&gt;"",$T1805&lt;&gt;""),AND($V1805&lt;&gt;"",$W1805&lt;&gt;""))),"Informe pelo menos um ano completo com valor unitário e quantidade.",IF(AND($C1805&lt;&gt;"",$E1805&lt;&gt;"",LEFT(TRIM($C1805),1)&lt;&gt;LEFT(TRIM($E1805),1)),"Categoria e tipo estão incompatíveis.",IF(IF(OR($E1805="",$F1805=""),FALSE(),IFERROR(COUNTIF(INDIRECT("UNITS_"&amp;SUBSTITUTE(LEFT($E1805,FIND(" ",$E1805&amp;" ")-1),".","_")),$F1805)=0,TRUE())),"Unidade incompatível com o tipo selecionado.",IF(OR(AND(ISNUMBER(SEARCH("comunic",LOWER($B1805))),LEFT($E1805,3)&lt;&gt;"4.4"),AND(ISNUMBER(SEARCH("monitor",LOWER($B1805))),NOT(OR(LEFT($E1805,3)="1.5",LEFT($E1805,3)="2.5")))),"Revise a classificação do item conforme as regras de preenchimento.",IF(AND($B1805&lt;&gt;"",OR(ISNUMBER(SEARCH("outro",LOWER($B1805))),ISNUMBER(SEARCH("divers",LOWER($B1805))),ISNUMBER(SEARCH("kit",LOWER($B1805))),ISNUMBER(SEARCH("ferrament",LOWER($B1805))),ISNUMBER(SEARCH("epi",LOWER($B1805)))),NOT(OR($Z1805&lt;&gt;"",$AA1805&lt;&gt;""))),"Descrição muito genérica: detalhe melhor o item e registre o racional no memorial ou em anexo.",IF(AND($Y1805=0,$B1805&lt;&gt;"",OR($G1805&lt;&gt;"",$H1805&lt;&gt;"",$J1805&lt;&gt;"",$K1805&lt;&gt;"",$M1805&lt;&gt;"",$N1805&lt;&gt;"",$P1805&lt;&gt;"",$Q1805&lt;&gt;"",$S1805&lt;&gt;"",$T1805&lt;&gt;"",$V1805&lt;&gt;"",$W1805&lt;&gt;"")),"O item possui dados lançados, mas o total está zerado. Revise os valores informados.","")))))))))))))))</f>
        <v/>
      </c>
    </row>
    <row r="1806" spans="1:35" ht="14.25" customHeight="1" x14ac:dyDescent="0.25">
      <c r="A1806" s="57" t="str">
        <f t="shared" si="364"/>
        <v/>
      </c>
      <c r="B1806" s="58"/>
      <c r="C1806" s="58"/>
      <c r="D1806" s="58"/>
      <c r="E1806" s="58"/>
      <c r="F1806" s="58"/>
      <c r="G1806" s="269"/>
      <c r="H1806" s="59"/>
      <c r="I1806" s="273">
        <f t="shared" si="365"/>
        <v>0</v>
      </c>
      <c r="J1806" s="269"/>
      <c r="K1806" s="59"/>
      <c r="L1806" s="270">
        <f t="shared" si="366"/>
        <v>0</v>
      </c>
      <c r="M1806" s="269"/>
      <c r="N1806" s="59"/>
      <c r="O1806" s="270">
        <f t="shared" si="367"/>
        <v>0</v>
      </c>
      <c r="P1806" s="269"/>
      <c r="Q1806" s="59"/>
      <c r="R1806" s="271">
        <f t="shared" si="368"/>
        <v>0</v>
      </c>
      <c r="S1806" s="269"/>
      <c r="T1806" s="59"/>
      <c r="U1806" s="270">
        <f t="shared" si="369"/>
        <v>0</v>
      </c>
      <c r="V1806" s="269"/>
      <c r="W1806" s="59"/>
      <c r="X1806" s="270">
        <f t="shared" si="370"/>
        <v>0</v>
      </c>
      <c r="Y1806" s="270">
        <f t="shared" si="371"/>
        <v>0</v>
      </c>
      <c r="Z1806" s="58"/>
      <c r="AA1806" s="58"/>
      <c r="AB1806" s="60" t="str">
        <f t="shared" si="372"/>
        <v/>
      </c>
      <c r="AC1806" s="21" t="b">
        <f t="shared" si="373"/>
        <v>0</v>
      </c>
      <c r="AD1806" s="21" t="b">
        <f t="shared" si="374"/>
        <v>0</v>
      </c>
      <c r="AE1806" s="21" t="b">
        <f t="shared" si="375"/>
        <v>0</v>
      </c>
      <c r="AF1806" s="21" t="b">
        <f ca="1">OR(AND($AC1806,NOT($AD1806)),AND($AC1806,OR(AND($G1806="",$H1806&lt;&gt;""),AND($G1806&lt;&gt;"",$H1806=""),AND($J1806="",$K1806&lt;&gt;""),AND($J1806&lt;&gt;"",$K1806=""),AND($M1806="",$N1806&lt;&gt;""),AND($M1806&lt;&gt;"",$N1806=""),AND($P1806="",$Q1806&lt;&gt;""),AND($P1806&lt;&gt;"",$Q1806=""),AND($S1806="",$T1806&lt;&gt;""),AND($S1806&lt;&gt;"",$T1806=""),AND($V1806="",$W1806&lt;&gt;""),AND($V1806&lt;&gt;"",$W1806=""))),AND($C1806&lt;&gt;"",$E1806&lt;&gt;"",LEFT(TRIM($C1806),1)&lt;&gt;LEFT(TRIM($E1806),1)),IF(OR($E1806="",$F1806=""),FALSE(),IFERROR(COUNTIF(INDIRECT("UNITS_"&amp;SUBSTITUTE(LEFT($E1806,FIND(" ",$E1806&amp;" ")-1),".","_")),$F1806)=0,TRUE())),AND($B1806&lt;&gt;"",OR(ISNUMBER(SEARCH("outro",LOWER($B1806))),ISNUMBER(SEARCH("divers",LOWER($B1806))),ISNUMBER(SEARCH("etc",LOWER($B1806))))),OR(AND(ISNUMBER(SEARCH("comunic",LOWER($B1806))),LEFT($E1806,3)&lt;&gt;"4.4"),AND(ISNUMBER(SEARCH("monitor",LOWER($B1806))),NOT(OR(LEFT($E1806,3)="1.5",LEFT($E1806,3)="2.5")))),AND($B1806&lt;&gt;"",OR(LEFT($C1806,1)="1",LEFT($C1806,1)="2"),$D1806=""),AND($D1806&lt;&gt;"",NOT(OR(LEFT($C1806,1)="1",LEFT($C1806,1)="2"))),AND($D1806&lt;&gt;"",COUNTIF(' PROJETO'!$B$14:$B$16,$D1806)=0),IF($D1806="",FALSE(),IF(COUNTIF(' PROJETO'!$B$14:$B$16,$D1806)=0,FALSE(),IFERROR(INDEX(' PROJETO'!$C$14:$C$16,MATCH($D1806,' PROJETO'!$B$14:$B$16,0))&lt;&gt;"Sim",FALSE()))))</f>
        <v>0</v>
      </c>
      <c r="AG1806" s="21" t="b">
        <f>AND($AC1806,$Y1806&gt;'CONFG.  LISTAS'!$F$4,$Z1806="",$AA1806="")</f>
        <v>0</v>
      </c>
      <c r="AH1806" s="21" t="str">
        <f t="shared" si="376"/>
        <v/>
      </c>
      <c r="AI1806" s="43" t="str">
        <f ca="1">IF(NOT($AC1806),"",IF(OR($B1806="",$C1806="",$E1806="",$F1806=""),"Preencha descrição, categoria, tipo e unidade.",IF(AND($B1806&lt;&gt;"",OR(LEFT($C1806,1)="1",LEFT($C1806,1)="2"),$D1806=""),"Informe a prática de restauração para itens diretos.",IF(AND($D1806&lt;&gt;"",NOT(OR(LEFT($C1806,1)="1",LEFT($C1806,1)="2"))),"Custos indiretos não devem pertencer a uma prática específica.",IF(AND($D1806&lt;&gt;"",COUNTIF(' PROJETO'!$B$14:$B$16,$D1806)=0),"Prática de restauração inválida ou não cadastrada.",IF(IF($D1806="",FALSE(),IF(COUNTIF(' PROJETO'!$B$14:$B$16,$D1806)=0,FALSE(),IFERROR(INDEX(' PROJETO'!$C$14:$C$16,MATCH($D1806,' PROJETO'!$B$14:$B$16,0))&lt;&gt;"Sim",FALSE()))),"A prática informada no item não foi selecionada na aba Projeto.",IF(AND(MAX($I1806,$L1806,$O1806,$R1806,$U1806,$X1806)&gt;'CONFG.  LISTAS'!$F$4,NOT(OR($Z1806&lt;&gt;"",$AA1806&lt;&gt;""))),"Memorial de cálculo ou anexo obrigatório não informado para item acima do limite.",IF(OR(AND($G1806&lt;&gt;"",$H1806&lt;&gt;"",OR($G1806&lt;=0,$H1806&lt;=0)),AND($J1806&lt;&gt;"",$K1806&lt;&gt;"",OR($J1806&lt;=0,$K1806&lt;=0)),AND($M1806&lt;&gt;"",$N1806&lt;&gt;"",OR($M1806&lt;=0,$N1806&lt;=0)),AND($P1806&lt;&gt;"",$Q1806&lt;&gt;"",OR($P1806&lt;=0,$Q1806&lt;=0)),AND($S1806&lt;&gt;"",$T1806&lt;&gt;"",OR($S1806&lt;=0,$T1806&lt;=0)),AND($V1806&lt;&gt;"",$W1806&lt;&gt;"",OR($V1806&lt;=0,$W1806&lt;=0))),"Revise os valores informados: valor unitário e quantidade devem ser maiores que zero.",IF(OR(AND($G1806="",$H1806&lt;&gt;""),AND($G1806&lt;&gt;"",$H1806=""),AND($J1806="",$K1806&lt;&gt;""),AND($J1806&lt;&gt;"",$K1806=""),AND($M1806="",$N1806&lt;&gt;""),AND($M1806&lt;&gt;"",$N1806=""),AND($P1806="",$Q1806&lt;&gt;""),AND($P1806&lt;&gt;"",$Q1806=""),AND($S1806="",$T1806&lt;&gt;""),AND($S1806&lt;&gt;"",$T1806=""),AND($V1806="",$W1806&lt;&gt;""),AND($V1806&lt;&gt;"",$W1806="")),"Há ano preenchido parcialmente: "&amp;TRIM(IF(AND($G1806="",$H1806&lt;&gt;""),"Ano 1 (falta valor unitário); ","")&amp;IF(AND($G1806&lt;&gt;"",$H1806=""),"Ano 1 (falta quantidade); ","")&amp;IF(AND($J1806="",$K1806&lt;&gt;""),"Ano 2 (falta valor unitário); ","")&amp;IF(AND($J1806&lt;&gt;"",$K1806=""),"Ano 2 (falta quantidade); ","")&amp;IF(AND($M1806="",$N1806&lt;&gt;""),"Ano 3 (falta valor unitário); ","")&amp;IF(AND($M1806&lt;&gt;"",$N1806=""),"Ano 3 (falta quantidade); ","")&amp;IF(AND($P1806="",$Q1806&lt;&gt;""),"Ano 4 (falta valor unitário); ","")&amp;IF(AND($P1806&lt;&gt;"",$Q1806=""),"Ano 4 (falta quantidade); ","")&amp;IF(AND($S1806="",$T1806&lt;&gt;""),"Ano 5 (falta valor unitário); ","")&amp;IF(AND($S1806&lt;&gt;"",$T1806=""),"Ano 5 (falta quantidade); ","")&amp;IF(AND($V1806="",$W1806&lt;&gt;""),"Ano 6 (falta valor unitário); ","")&amp;IF(AND($V1806&lt;&gt;"",$W1806=""),"Ano 6 (falta quantidade); ","")), IF(NOT(OR(AND($G1806&lt;&gt;"",$H1806&lt;&gt;""),AND($J1806&lt;&gt;"",$K1806&lt;&gt;""),AND($M1806&lt;&gt;"",$N1806&lt;&gt;""),AND($P1806&lt;&gt;"",$Q1806&lt;&gt;""),AND($S1806&lt;&gt;"",$T1806&lt;&gt;""),AND($V1806&lt;&gt;"",$W1806&lt;&gt;""))),"Informe pelo menos um ano completo com valor unitário e quantidade.",IF(AND($C1806&lt;&gt;"",$E1806&lt;&gt;"",LEFT(TRIM($C1806),1)&lt;&gt;LEFT(TRIM($E1806),1)),"Categoria e tipo estão incompatíveis.",IF(IF(OR($E1806="",$F1806=""),FALSE(),IFERROR(COUNTIF(INDIRECT("UNITS_"&amp;SUBSTITUTE(LEFT($E1806,FIND(" ",$E1806&amp;" ")-1),".","_")),$F1806)=0,TRUE())),"Unidade incompatível com o tipo selecionado.",IF(OR(AND(ISNUMBER(SEARCH("comunic",LOWER($B1806))),LEFT($E1806,3)&lt;&gt;"4.4"),AND(ISNUMBER(SEARCH("monitor",LOWER($B1806))),NOT(OR(LEFT($E1806,3)="1.5",LEFT($E1806,3)="2.5")))),"Revise a classificação do item conforme as regras de preenchimento.",IF(AND($B1806&lt;&gt;"",OR(ISNUMBER(SEARCH("outro",LOWER($B1806))),ISNUMBER(SEARCH("divers",LOWER($B1806))),ISNUMBER(SEARCH("kit",LOWER($B1806))),ISNUMBER(SEARCH("ferrament",LOWER($B1806))),ISNUMBER(SEARCH("epi",LOWER($B1806)))),NOT(OR($Z1806&lt;&gt;"",$AA1806&lt;&gt;""))),"Descrição muito genérica: detalhe melhor o item e registre o racional no memorial ou em anexo.",IF(AND($Y1806=0,$B1806&lt;&gt;"",OR($G1806&lt;&gt;"",$H1806&lt;&gt;"",$J1806&lt;&gt;"",$K1806&lt;&gt;"",$M1806&lt;&gt;"",$N1806&lt;&gt;"",$P1806&lt;&gt;"",$Q1806&lt;&gt;"",$S1806&lt;&gt;"",$T1806&lt;&gt;"",$V1806&lt;&gt;"",$W1806&lt;&gt;"")),"O item possui dados lançados, mas o total está zerado. Revise os valores informados.","")))))))))))))))</f>
        <v/>
      </c>
    </row>
    <row r="1807" spans="1:35" ht="14.25" customHeight="1" x14ac:dyDescent="0.25">
      <c r="A1807" s="57" t="str">
        <f t="shared" si="364"/>
        <v/>
      </c>
      <c r="B1807" s="61"/>
      <c r="C1807" s="61"/>
      <c r="D1807" s="58"/>
      <c r="E1807" s="61"/>
      <c r="F1807" s="61"/>
      <c r="G1807" s="272"/>
      <c r="H1807" s="62"/>
      <c r="I1807" s="273">
        <f t="shared" si="365"/>
        <v>0</v>
      </c>
      <c r="J1807" s="272"/>
      <c r="K1807" s="62"/>
      <c r="L1807" s="270">
        <f t="shared" si="366"/>
        <v>0</v>
      </c>
      <c r="M1807" s="272"/>
      <c r="N1807" s="62"/>
      <c r="O1807" s="270">
        <f t="shared" si="367"/>
        <v>0</v>
      </c>
      <c r="P1807" s="272"/>
      <c r="Q1807" s="62"/>
      <c r="R1807" s="271">
        <f t="shared" si="368"/>
        <v>0</v>
      </c>
      <c r="S1807" s="272"/>
      <c r="T1807" s="62"/>
      <c r="U1807" s="270">
        <f t="shared" si="369"/>
        <v>0</v>
      </c>
      <c r="V1807" s="272"/>
      <c r="W1807" s="62"/>
      <c r="X1807" s="270">
        <f t="shared" si="370"/>
        <v>0</v>
      </c>
      <c r="Y1807" s="270">
        <f t="shared" si="371"/>
        <v>0</v>
      </c>
      <c r="Z1807" s="61"/>
      <c r="AA1807" s="61"/>
      <c r="AB1807" s="60" t="str">
        <f t="shared" si="372"/>
        <v/>
      </c>
      <c r="AC1807" s="21" t="b">
        <f t="shared" si="373"/>
        <v>0</v>
      </c>
      <c r="AD1807" s="21" t="b">
        <f t="shared" si="374"/>
        <v>0</v>
      </c>
      <c r="AE1807" s="21" t="b">
        <f t="shared" si="375"/>
        <v>0</v>
      </c>
      <c r="AF1807" s="21" t="b">
        <f ca="1">OR(AND($AC1807,NOT($AD1807)),AND($AC1807,OR(AND($G1807="",$H1807&lt;&gt;""),AND($G1807&lt;&gt;"",$H1807=""),AND($J1807="",$K1807&lt;&gt;""),AND($J1807&lt;&gt;"",$K1807=""),AND($M1807="",$N1807&lt;&gt;""),AND($M1807&lt;&gt;"",$N1807=""),AND($P1807="",$Q1807&lt;&gt;""),AND($P1807&lt;&gt;"",$Q1807=""),AND($S1807="",$T1807&lt;&gt;""),AND($S1807&lt;&gt;"",$T1807=""),AND($V1807="",$W1807&lt;&gt;""),AND($V1807&lt;&gt;"",$W1807=""))),AND($C1807&lt;&gt;"",$E1807&lt;&gt;"",LEFT(TRIM($C1807),1)&lt;&gt;LEFT(TRIM($E1807),1)),IF(OR($E1807="",$F1807=""),FALSE(),IFERROR(COUNTIF(INDIRECT("UNITS_"&amp;SUBSTITUTE(LEFT($E1807,FIND(" ",$E1807&amp;" ")-1),".","_")),$F1807)=0,TRUE())),AND($B1807&lt;&gt;"",OR(ISNUMBER(SEARCH("outro",LOWER($B1807))),ISNUMBER(SEARCH("divers",LOWER($B1807))),ISNUMBER(SEARCH("etc",LOWER($B1807))))),OR(AND(ISNUMBER(SEARCH("comunic",LOWER($B1807))),LEFT($E1807,3)&lt;&gt;"4.4"),AND(ISNUMBER(SEARCH("monitor",LOWER($B1807))),NOT(OR(LEFT($E1807,3)="1.5",LEFT($E1807,3)="2.5")))),AND($B1807&lt;&gt;"",OR(LEFT($C1807,1)="1",LEFT($C1807,1)="2"),$D1807=""),AND($D1807&lt;&gt;"",NOT(OR(LEFT($C1807,1)="1",LEFT($C1807,1)="2"))),AND($D1807&lt;&gt;"",COUNTIF(' PROJETO'!$B$14:$B$16,$D1807)=0),IF($D1807="",FALSE(),IF(COUNTIF(' PROJETO'!$B$14:$B$16,$D1807)=0,FALSE(),IFERROR(INDEX(' PROJETO'!$C$14:$C$16,MATCH($D1807,' PROJETO'!$B$14:$B$16,0))&lt;&gt;"Sim",FALSE()))))</f>
        <v>0</v>
      </c>
      <c r="AG1807" s="21" t="b">
        <f>AND($AC1807,$Y1807&gt;'CONFG.  LISTAS'!$F$4,$Z1807="",$AA1807="")</f>
        <v>0</v>
      </c>
      <c r="AH1807" s="21" t="str">
        <f t="shared" si="376"/>
        <v/>
      </c>
      <c r="AI1807" s="43" t="str">
        <f ca="1">IF(NOT($AC1807),"",IF(OR($B1807="",$C1807="",$E1807="",$F1807=""),"Preencha descrição, categoria, tipo e unidade.",IF(AND($B1807&lt;&gt;"",OR(LEFT($C1807,1)="1",LEFT($C1807,1)="2"),$D1807=""),"Informe a prática de restauração para itens diretos.",IF(AND($D1807&lt;&gt;"",NOT(OR(LEFT($C1807,1)="1",LEFT($C1807,1)="2"))),"Custos indiretos não devem pertencer a uma prática específica.",IF(AND($D1807&lt;&gt;"",COUNTIF(' PROJETO'!$B$14:$B$16,$D1807)=0),"Prática de restauração inválida ou não cadastrada.",IF(IF($D1807="",FALSE(),IF(COUNTIF(' PROJETO'!$B$14:$B$16,$D1807)=0,FALSE(),IFERROR(INDEX(' PROJETO'!$C$14:$C$16,MATCH($D1807,' PROJETO'!$B$14:$B$16,0))&lt;&gt;"Sim",FALSE()))),"A prática informada no item não foi selecionada na aba Projeto.",IF(AND(MAX($I1807,$L1807,$O1807,$R1807,$U1807,$X1807)&gt;'CONFG.  LISTAS'!$F$4,NOT(OR($Z1807&lt;&gt;"",$AA1807&lt;&gt;""))),"Memorial de cálculo ou anexo obrigatório não informado para item acima do limite.",IF(OR(AND($G1807&lt;&gt;"",$H1807&lt;&gt;"",OR($G1807&lt;=0,$H1807&lt;=0)),AND($J1807&lt;&gt;"",$K1807&lt;&gt;"",OR($J1807&lt;=0,$K1807&lt;=0)),AND($M1807&lt;&gt;"",$N1807&lt;&gt;"",OR($M1807&lt;=0,$N1807&lt;=0)),AND($P1807&lt;&gt;"",$Q1807&lt;&gt;"",OR($P1807&lt;=0,$Q1807&lt;=0)),AND($S1807&lt;&gt;"",$T1807&lt;&gt;"",OR($S1807&lt;=0,$T1807&lt;=0)),AND($V1807&lt;&gt;"",$W1807&lt;&gt;"",OR($V1807&lt;=0,$W1807&lt;=0))),"Revise os valores informados: valor unitário e quantidade devem ser maiores que zero.",IF(OR(AND($G1807="",$H1807&lt;&gt;""),AND($G1807&lt;&gt;"",$H1807=""),AND($J1807="",$K1807&lt;&gt;""),AND($J1807&lt;&gt;"",$K1807=""),AND($M1807="",$N1807&lt;&gt;""),AND($M1807&lt;&gt;"",$N1807=""),AND($P1807="",$Q1807&lt;&gt;""),AND($P1807&lt;&gt;"",$Q1807=""),AND($S1807="",$T1807&lt;&gt;""),AND($S1807&lt;&gt;"",$T1807=""),AND($V1807="",$W1807&lt;&gt;""),AND($V1807&lt;&gt;"",$W1807="")),"Há ano preenchido parcialmente: "&amp;TRIM(IF(AND($G1807="",$H1807&lt;&gt;""),"Ano 1 (falta valor unitário); ","")&amp;IF(AND($G1807&lt;&gt;"",$H1807=""),"Ano 1 (falta quantidade); ","")&amp;IF(AND($J1807="",$K1807&lt;&gt;""),"Ano 2 (falta valor unitário); ","")&amp;IF(AND($J1807&lt;&gt;"",$K1807=""),"Ano 2 (falta quantidade); ","")&amp;IF(AND($M1807="",$N1807&lt;&gt;""),"Ano 3 (falta valor unitário); ","")&amp;IF(AND($M1807&lt;&gt;"",$N1807=""),"Ano 3 (falta quantidade); ","")&amp;IF(AND($P1807="",$Q1807&lt;&gt;""),"Ano 4 (falta valor unitário); ","")&amp;IF(AND($P1807&lt;&gt;"",$Q1807=""),"Ano 4 (falta quantidade); ","")&amp;IF(AND($S1807="",$T1807&lt;&gt;""),"Ano 5 (falta valor unitário); ","")&amp;IF(AND($S1807&lt;&gt;"",$T1807=""),"Ano 5 (falta quantidade); ","")&amp;IF(AND($V1807="",$W1807&lt;&gt;""),"Ano 6 (falta valor unitário); ","")&amp;IF(AND($V1807&lt;&gt;"",$W1807=""),"Ano 6 (falta quantidade); ","")), IF(NOT(OR(AND($G1807&lt;&gt;"",$H1807&lt;&gt;""),AND($J1807&lt;&gt;"",$K1807&lt;&gt;""),AND($M1807&lt;&gt;"",$N1807&lt;&gt;""),AND($P1807&lt;&gt;"",$Q1807&lt;&gt;""),AND($S1807&lt;&gt;"",$T1807&lt;&gt;""),AND($V1807&lt;&gt;"",$W1807&lt;&gt;""))),"Informe pelo menos um ano completo com valor unitário e quantidade.",IF(AND($C1807&lt;&gt;"",$E1807&lt;&gt;"",LEFT(TRIM($C1807),1)&lt;&gt;LEFT(TRIM($E1807),1)),"Categoria e tipo estão incompatíveis.",IF(IF(OR($E1807="",$F1807=""),FALSE(),IFERROR(COUNTIF(INDIRECT("UNITS_"&amp;SUBSTITUTE(LEFT($E1807,FIND(" ",$E1807&amp;" ")-1),".","_")),$F1807)=0,TRUE())),"Unidade incompatível com o tipo selecionado.",IF(OR(AND(ISNUMBER(SEARCH("comunic",LOWER($B1807))),LEFT($E1807,3)&lt;&gt;"4.4"),AND(ISNUMBER(SEARCH("monitor",LOWER($B1807))),NOT(OR(LEFT($E1807,3)="1.5",LEFT($E1807,3)="2.5")))),"Revise a classificação do item conforme as regras de preenchimento.",IF(AND($B1807&lt;&gt;"",OR(ISNUMBER(SEARCH("outro",LOWER($B1807))),ISNUMBER(SEARCH("divers",LOWER($B1807))),ISNUMBER(SEARCH("kit",LOWER($B1807))),ISNUMBER(SEARCH("ferrament",LOWER($B1807))),ISNUMBER(SEARCH("epi",LOWER($B1807)))),NOT(OR($Z1807&lt;&gt;"",$AA1807&lt;&gt;""))),"Descrição muito genérica: detalhe melhor o item e registre o racional no memorial ou em anexo.",IF(AND($Y1807=0,$B1807&lt;&gt;"",OR($G1807&lt;&gt;"",$H1807&lt;&gt;"",$J1807&lt;&gt;"",$K1807&lt;&gt;"",$M1807&lt;&gt;"",$N1807&lt;&gt;"",$P1807&lt;&gt;"",$Q1807&lt;&gt;"",$S1807&lt;&gt;"",$T1807&lt;&gt;"",$V1807&lt;&gt;"",$W1807&lt;&gt;"")),"O item possui dados lançados, mas o total está zerado. Revise os valores informados.","")))))))))))))))</f>
        <v/>
      </c>
    </row>
    <row r="1808" spans="1:35" ht="14.25" customHeight="1" x14ac:dyDescent="0.25">
      <c r="A1808" s="57" t="str">
        <f t="shared" si="364"/>
        <v/>
      </c>
      <c r="B1808" s="58"/>
      <c r="C1808" s="58"/>
      <c r="D1808" s="58"/>
      <c r="E1808" s="58"/>
      <c r="F1808" s="58"/>
      <c r="G1808" s="269"/>
      <c r="H1808" s="59"/>
      <c r="I1808" s="273">
        <f t="shared" si="365"/>
        <v>0</v>
      </c>
      <c r="J1808" s="269"/>
      <c r="K1808" s="59"/>
      <c r="L1808" s="270">
        <f t="shared" si="366"/>
        <v>0</v>
      </c>
      <c r="M1808" s="269"/>
      <c r="N1808" s="59"/>
      <c r="O1808" s="270">
        <f t="shared" si="367"/>
        <v>0</v>
      </c>
      <c r="P1808" s="269"/>
      <c r="Q1808" s="59"/>
      <c r="R1808" s="271">
        <f t="shared" si="368"/>
        <v>0</v>
      </c>
      <c r="S1808" s="269"/>
      <c r="T1808" s="59"/>
      <c r="U1808" s="270">
        <f t="shared" si="369"/>
        <v>0</v>
      </c>
      <c r="V1808" s="269"/>
      <c r="W1808" s="59"/>
      <c r="X1808" s="270">
        <f t="shared" si="370"/>
        <v>0</v>
      </c>
      <c r="Y1808" s="270">
        <f t="shared" si="371"/>
        <v>0</v>
      </c>
      <c r="Z1808" s="58"/>
      <c r="AA1808" s="58"/>
      <c r="AB1808" s="60" t="str">
        <f t="shared" si="372"/>
        <v/>
      </c>
      <c r="AC1808" s="21" t="b">
        <f t="shared" si="373"/>
        <v>0</v>
      </c>
      <c r="AD1808" s="21" t="b">
        <f t="shared" si="374"/>
        <v>0</v>
      </c>
      <c r="AE1808" s="21" t="b">
        <f t="shared" si="375"/>
        <v>0</v>
      </c>
      <c r="AF1808" s="21" t="b">
        <f ca="1">OR(AND($AC1808,NOT($AD1808)),AND($AC1808,OR(AND($G1808="",$H1808&lt;&gt;""),AND($G1808&lt;&gt;"",$H1808=""),AND($J1808="",$K1808&lt;&gt;""),AND($J1808&lt;&gt;"",$K1808=""),AND($M1808="",$N1808&lt;&gt;""),AND($M1808&lt;&gt;"",$N1808=""),AND($P1808="",$Q1808&lt;&gt;""),AND($P1808&lt;&gt;"",$Q1808=""),AND($S1808="",$T1808&lt;&gt;""),AND($S1808&lt;&gt;"",$T1808=""),AND($V1808="",$W1808&lt;&gt;""),AND($V1808&lt;&gt;"",$W1808=""))),AND($C1808&lt;&gt;"",$E1808&lt;&gt;"",LEFT(TRIM($C1808),1)&lt;&gt;LEFT(TRIM($E1808),1)),IF(OR($E1808="",$F1808=""),FALSE(),IFERROR(COUNTIF(INDIRECT("UNITS_"&amp;SUBSTITUTE(LEFT($E1808,FIND(" ",$E1808&amp;" ")-1),".","_")),$F1808)=0,TRUE())),AND($B1808&lt;&gt;"",OR(ISNUMBER(SEARCH("outro",LOWER($B1808))),ISNUMBER(SEARCH("divers",LOWER($B1808))),ISNUMBER(SEARCH("etc",LOWER($B1808))))),OR(AND(ISNUMBER(SEARCH("comunic",LOWER($B1808))),LEFT($E1808,3)&lt;&gt;"4.4"),AND(ISNUMBER(SEARCH("monitor",LOWER($B1808))),NOT(OR(LEFT($E1808,3)="1.5",LEFT($E1808,3)="2.5")))),AND($B1808&lt;&gt;"",OR(LEFT($C1808,1)="1",LEFT($C1808,1)="2"),$D1808=""),AND($D1808&lt;&gt;"",NOT(OR(LEFT($C1808,1)="1",LEFT($C1808,1)="2"))),AND($D1808&lt;&gt;"",COUNTIF(' PROJETO'!$B$14:$B$16,$D1808)=0),IF($D1808="",FALSE(),IF(COUNTIF(' PROJETO'!$B$14:$B$16,$D1808)=0,FALSE(),IFERROR(INDEX(' PROJETO'!$C$14:$C$16,MATCH($D1808,' PROJETO'!$B$14:$B$16,0))&lt;&gt;"Sim",FALSE()))))</f>
        <v>0</v>
      </c>
      <c r="AG1808" s="21" t="b">
        <f>AND($AC1808,$Y1808&gt;'CONFG.  LISTAS'!$F$4,$Z1808="",$AA1808="")</f>
        <v>0</v>
      </c>
      <c r="AH1808" s="21" t="str">
        <f t="shared" si="376"/>
        <v/>
      </c>
      <c r="AI1808" s="43" t="str">
        <f ca="1">IF(NOT($AC1808),"",IF(OR($B1808="",$C1808="",$E1808="",$F1808=""),"Preencha descrição, categoria, tipo e unidade.",IF(AND($B1808&lt;&gt;"",OR(LEFT($C1808,1)="1",LEFT($C1808,1)="2"),$D1808=""),"Informe a prática de restauração para itens diretos.",IF(AND($D1808&lt;&gt;"",NOT(OR(LEFT($C1808,1)="1",LEFT($C1808,1)="2"))),"Custos indiretos não devem pertencer a uma prática específica.",IF(AND($D1808&lt;&gt;"",COUNTIF(' PROJETO'!$B$14:$B$16,$D1808)=0),"Prática de restauração inválida ou não cadastrada.",IF(IF($D1808="",FALSE(),IF(COUNTIF(' PROJETO'!$B$14:$B$16,$D1808)=0,FALSE(),IFERROR(INDEX(' PROJETO'!$C$14:$C$16,MATCH($D1808,' PROJETO'!$B$14:$B$16,0))&lt;&gt;"Sim",FALSE()))),"A prática informada no item não foi selecionada na aba Projeto.",IF(AND(MAX($I1808,$L1808,$O1808,$R1808,$U1808,$X1808)&gt;'CONFG.  LISTAS'!$F$4,NOT(OR($Z1808&lt;&gt;"",$AA1808&lt;&gt;""))),"Memorial de cálculo ou anexo obrigatório não informado para item acima do limite.",IF(OR(AND($G1808&lt;&gt;"",$H1808&lt;&gt;"",OR($G1808&lt;=0,$H1808&lt;=0)),AND($J1808&lt;&gt;"",$K1808&lt;&gt;"",OR($J1808&lt;=0,$K1808&lt;=0)),AND($M1808&lt;&gt;"",$N1808&lt;&gt;"",OR($M1808&lt;=0,$N1808&lt;=0)),AND($P1808&lt;&gt;"",$Q1808&lt;&gt;"",OR($P1808&lt;=0,$Q1808&lt;=0)),AND($S1808&lt;&gt;"",$T1808&lt;&gt;"",OR($S1808&lt;=0,$T1808&lt;=0)),AND($V1808&lt;&gt;"",$W1808&lt;&gt;"",OR($V1808&lt;=0,$W1808&lt;=0))),"Revise os valores informados: valor unitário e quantidade devem ser maiores que zero.",IF(OR(AND($G1808="",$H1808&lt;&gt;""),AND($G1808&lt;&gt;"",$H1808=""),AND($J1808="",$K1808&lt;&gt;""),AND($J1808&lt;&gt;"",$K1808=""),AND($M1808="",$N1808&lt;&gt;""),AND($M1808&lt;&gt;"",$N1808=""),AND($P1808="",$Q1808&lt;&gt;""),AND($P1808&lt;&gt;"",$Q1808=""),AND($S1808="",$T1808&lt;&gt;""),AND($S1808&lt;&gt;"",$T1808=""),AND($V1808="",$W1808&lt;&gt;""),AND($V1808&lt;&gt;"",$W1808="")),"Há ano preenchido parcialmente: "&amp;TRIM(IF(AND($G1808="",$H1808&lt;&gt;""),"Ano 1 (falta valor unitário); ","")&amp;IF(AND($G1808&lt;&gt;"",$H1808=""),"Ano 1 (falta quantidade); ","")&amp;IF(AND($J1808="",$K1808&lt;&gt;""),"Ano 2 (falta valor unitário); ","")&amp;IF(AND($J1808&lt;&gt;"",$K1808=""),"Ano 2 (falta quantidade); ","")&amp;IF(AND($M1808="",$N1808&lt;&gt;""),"Ano 3 (falta valor unitário); ","")&amp;IF(AND($M1808&lt;&gt;"",$N1808=""),"Ano 3 (falta quantidade); ","")&amp;IF(AND($P1808="",$Q1808&lt;&gt;""),"Ano 4 (falta valor unitário); ","")&amp;IF(AND($P1808&lt;&gt;"",$Q1808=""),"Ano 4 (falta quantidade); ","")&amp;IF(AND($S1808="",$T1808&lt;&gt;""),"Ano 5 (falta valor unitário); ","")&amp;IF(AND($S1808&lt;&gt;"",$T1808=""),"Ano 5 (falta quantidade); ","")&amp;IF(AND($V1808="",$W1808&lt;&gt;""),"Ano 6 (falta valor unitário); ","")&amp;IF(AND($V1808&lt;&gt;"",$W1808=""),"Ano 6 (falta quantidade); ","")), IF(NOT(OR(AND($G1808&lt;&gt;"",$H1808&lt;&gt;""),AND($J1808&lt;&gt;"",$K1808&lt;&gt;""),AND($M1808&lt;&gt;"",$N1808&lt;&gt;""),AND($P1808&lt;&gt;"",$Q1808&lt;&gt;""),AND($S1808&lt;&gt;"",$T1808&lt;&gt;""),AND($V1808&lt;&gt;"",$W1808&lt;&gt;""))),"Informe pelo menos um ano completo com valor unitário e quantidade.",IF(AND($C1808&lt;&gt;"",$E1808&lt;&gt;"",LEFT(TRIM($C1808),1)&lt;&gt;LEFT(TRIM($E1808),1)),"Categoria e tipo estão incompatíveis.",IF(IF(OR($E1808="",$F1808=""),FALSE(),IFERROR(COUNTIF(INDIRECT("UNITS_"&amp;SUBSTITUTE(LEFT($E1808,FIND(" ",$E1808&amp;" ")-1),".","_")),$F1808)=0,TRUE())),"Unidade incompatível com o tipo selecionado.",IF(OR(AND(ISNUMBER(SEARCH("comunic",LOWER($B1808))),LEFT($E1808,3)&lt;&gt;"4.4"),AND(ISNUMBER(SEARCH("monitor",LOWER($B1808))),NOT(OR(LEFT($E1808,3)="1.5",LEFT($E1808,3)="2.5")))),"Revise a classificação do item conforme as regras de preenchimento.",IF(AND($B1808&lt;&gt;"",OR(ISNUMBER(SEARCH("outro",LOWER($B1808))),ISNUMBER(SEARCH("divers",LOWER($B1808))),ISNUMBER(SEARCH("kit",LOWER($B1808))),ISNUMBER(SEARCH("ferrament",LOWER($B1808))),ISNUMBER(SEARCH("epi",LOWER($B1808)))),NOT(OR($Z1808&lt;&gt;"",$AA1808&lt;&gt;""))),"Descrição muito genérica: detalhe melhor o item e registre o racional no memorial ou em anexo.",IF(AND($Y1808=0,$B1808&lt;&gt;"",OR($G1808&lt;&gt;"",$H1808&lt;&gt;"",$J1808&lt;&gt;"",$K1808&lt;&gt;"",$M1808&lt;&gt;"",$N1808&lt;&gt;"",$P1808&lt;&gt;"",$Q1808&lt;&gt;"",$S1808&lt;&gt;"",$T1808&lt;&gt;"",$V1808&lt;&gt;"",$W1808&lt;&gt;"")),"O item possui dados lançados, mas o total está zerado. Revise os valores informados.","")))))))))))))))</f>
        <v/>
      </c>
    </row>
    <row r="1809" spans="1:35" ht="14.25" customHeight="1" x14ac:dyDescent="0.25">
      <c r="A1809" s="57" t="str">
        <f t="shared" si="364"/>
        <v/>
      </c>
      <c r="B1809" s="61"/>
      <c r="C1809" s="61"/>
      <c r="D1809" s="58"/>
      <c r="E1809" s="61"/>
      <c r="F1809" s="61"/>
      <c r="G1809" s="272"/>
      <c r="H1809" s="62"/>
      <c r="I1809" s="273">
        <f t="shared" si="365"/>
        <v>0</v>
      </c>
      <c r="J1809" s="272"/>
      <c r="K1809" s="62"/>
      <c r="L1809" s="270">
        <f t="shared" si="366"/>
        <v>0</v>
      </c>
      <c r="M1809" s="272"/>
      <c r="N1809" s="62"/>
      <c r="O1809" s="270">
        <f t="shared" si="367"/>
        <v>0</v>
      </c>
      <c r="P1809" s="272"/>
      <c r="Q1809" s="62"/>
      <c r="R1809" s="271">
        <f t="shared" si="368"/>
        <v>0</v>
      </c>
      <c r="S1809" s="272"/>
      <c r="T1809" s="62"/>
      <c r="U1809" s="270">
        <f t="shared" si="369"/>
        <v>0</v>
      </c>
      <c r="V1809" s="272"/>
      <c r="W1809" s="62"/>
      <c r="X1809" s="270">
        <f t="shared" si="370"/>
        <v>0</v>
      </c>
      <c r="Y1809" s="270">
        <f t="shared" si="371"/>
        <v>0</v>
      </c>
      <c r="Z1809" s="61"/>
      <c r="AA1809" s="61"/>
      <c r="AB1809" s="60" t="str">
        <f t="shared" si="372"/>
        <v/>
      </c>
      <c r="AC1809" s="21" t="b">
        <f t="shared" si="373"/>
        <v>0</v>
      </c>
      <c r="AD1809" s="21" t="b">
        <f t="shared" si="374"/>
        <v>0</v>
      </c>
      <c r="AE1809" s="21" t="b">
        <f t="shared" si="375"/>
        <v>0</v>
      </c>
      <c r="AF1809" s="21" t="b">
        <f ca="1">OR(AND($AC1809,NOT($AD1809)),AND($AC1809,OR(AND($G1809="",$H1809&lt;&gt;""),AND($G1809&lt;&gt;"",$H1809=""),AND($J1809="",$K1809&lt;&gt;""),AND($J1809&lt;&gt;"",$K1809=""),AND($M1809="",$N1809&lt;&gt;""),AND($M1809&lt;&gt;"",$N1809=""),AND($P1809="",$Q1809&lt;&gt;""),AND($P1809&lt;&gt;"",$Q1809=""),AND($S1809="",$T1809&lt;&gt;""),AND($S1809&lt;&gt;"",$T1809=""),AND($V1809="",$W1809&lt;&gt;""),AND($V1809&lt;&gt;"",$W1809=""))),AND($C1809&lt;&gt;"",$E1809&lt;&gt;"",LEFT(TRIM($C1809),1)&lt;&gt;LEFT(TRIM($E1809),1)),IF(OR($E1809="",$F1809=""),FALSE(),IFERROR(COUNTIF(INDIRECT("UNITS_"&amp;SUBSTITUTE(LEFT($E1809,FIND(" ",$E1809&amp;" ")-1),".","_")),$F1809)=0,TRUE())),AND($B1809&lt;&gt;"",OR(ISNUMBER(SEARCH("outro",LOWER($B1809))),ISNUMBER(SEARCH("divers",LOWER($B1809))),ISNUMBER(SEARCH("etc",LOWER($B1809))))),OR(AND(ISNUMBER(SEARCH("comunic",LOWER($B1809))),LEFT($E1809,3)&lt;&gt;"4.4"),AND(ISNUMBER(SEARCH("monitor",LOWER($B1809))),NOT(OR(LEFT($E1809,3)="1.5",LEFT($E1809,3)="2.5")))),AND($B1809&lt;&gt;"",OR(LEFT($C1809,1)="1",LEFT($C1809,1)="2"),$D1809=""),AND($D1809&lt;&gt;"",NOT(OR(LEFT($C1809,1)="1",LEFT($C1809,1)="2"))),AND($D1809&lt;&gt;"",COUNTIF(' PROJETO'!$B$14:$B$16,$D1809)=0),IF($D1809="",FALSE(),IF(COUNTIF(' PROJETO'!$B$14:$B$16,$D1809)=0,FALSE(),IFERROR(INDEX(' PROJETO'!$C$14:$C$16,MATCH($D1809,' PROJETO'!$B$14:$B$16,0))&lt;&gt;"Sim",FALSE()))))</f>
        <v>0</v>
      </c>
      <c r="AG1809" s="21" t="b">
        <f>AND($AC1809,$Y1809&gt;'CONFG.  LISTAS'!$F$4,$Z1809="",$AA1809="")</f>
        <v>0</v>
      </c>
      <c r="AH1809" s="21" t="str">
        <f t="shared" si="376"/>
        <v/>
      </c>
      <c r="AI1809" s="43" t="str">
        <f ca="1">IF(NOT($AC1809),"",IF(OR($B1809="",$C1809="",$E1809="",$F1809=""),"Preencha descrição, categoria, tipo e unidade.",IF(AND($B1809&lt;&gt;"",OR(LEFT($C1809,1)="1",LEFT($C1809,1)="2"),$D1809=""),"Informe a prática de restauração para itens diretos.",IF(AND($D1809&lt;&gt;"",NOT(OR(LEFT($C1809,1)="1",LEFT($C1809,1)="2"))),"Custos indiretos não devem pertencer a uma prática específica.",IF(AND($D1809&lt;&gt;"",COUNTIF(' PROJETO'!$B$14:$B$16,$D1809)=0),"Prática de restauração inválida ou não cadastrada.",IF(IF($D1809="",FALSE(),IF(COUNTIF(' PROJETO'!$B$14:$B$16,$D1809)=0,FALSE(),IFERROR(INDEX(' PROJETO'!$C$14:$C$16,MATCH($D1809,' PROJETO'!$B$14:$B$16,0))&lt;&gt;"Sim",FALSE()))),"A prática informada no item não foi selecionada na aba Projeto.",IF(AND(MAX($I1809,$L1809,$O1809,$R1809,$U1809,$X1809)&gt;'CONFG.  LISTAS'!$F$4,NOT(OR($Z1809&lt;&gt;"",$AA1809&lt;&gt;""))),"Memorial de cálculo ou anexo obrigatório não informado para item acima do limite.",IF(OR(AND($G1809&lt;&gt;"",$H1809&lt;&gt;"",OR($G1809&lt;=0,$H1809&lt;=0)),AND($J1809&lt;&gt;"",$K1809&lt;&gt;"",OR($J1809&lt;=0,$K1809&lt;=0)),AND($M1809&lt;&gt;"",$N1809&lt;&gt;"",OR($M1809&lt;=0,$N1809&lt;=0)),AND($P1809&lt;&gt;"",$Q1809&lt;&gt;"",OR($P1809&lt;=0,$Q1809&lt;=0)),AND($S1809&lt;&gt;"",$T1809&lt;&gt;"",OR($S1809&lt;=0,$T1809&lt;=0)),AND($V1809&lt;&gt;"",$W1809&lt;&gt;"",OR($V1809&lt;=0,$W1809&lt;=0))),"Revise os valores informados: valor unitário e quantidade devem ser maiores que zero.",IF(OR(AND($G1809="",$H1809&lt;&gt;""),AND($G1809&lt;&gt;"",$H1809=""),AND($J1809="",$K1809&lt;&gt;""),AND($J1809&lt;&gt;"",$K1809=""),AND($M1809="",$N1809&lt;&gt;""),AND($M1809&lt;&gt;"",$N1809=""),AND($P1809="",$Q1809&lt;&gt;""),AND($P1809&lt;&gt;"",$Q1809=""),AND($S1809="",$T1809&lt;&gt;""),AND($S1809&lt;&gt;"",$T1809=""),AND($V1809="",$W1809&lt;&gt;""),AND($V1809&lt;&gt;"",$W1809="")),"Há ano preenchido parcialmente: "&amp;TRIM(IF(AND($G1809="",$H1809&lt;&gt;""),"Ano 1 (falta valor unitário); ","")&amp;IF(AND($G1809&lt;&gt;"",$H1809=""),"Ano 1 (falta quantidade); ","")&amp;IF(AND($J1809="",$K1809&lt;&gt;""),"Ano 2 (falta valor unitário); ","")&amp;IF(AND($J1809&lt;&gt;"",$K1809=""),"Ano 2 (falta quantidade); ","")&amp;IF(AND($M1809="",$N1809&lt;&gt;""),"Ano 3 (falta valor unitário); ","")&amp;IF(AND($M1809&lt;&gt;"",$N1809=""),"Ano 3 (falta quantidade); ","")&amp;IF(AND($P1809="",$Q1809&lt;&gt;""),"Ano 4 (falta valor unitário); ","")&amp;IF(AND($P1809&lt;&gt;"",$Q1809=""),"Ano 4 (falta quantidade); ","")&amp;IF(AND($S1809="",$T1809&lt;&gt;""),"Ano 5 (falta valor unitário); ","")&amp;IF(AND($S1809&lt;&gt;"",$T1809=""),"Ano 5 (falta quantidade); ","")&amp;IF(AND($V1809="",$W1809&lt;&gt;""),"Ano 6 (falta valor unitário); ","")&amp;IF(AND($V1809&lt;&gt;"",$W1809=""),"Ano 6 (falta quantidade); ","")), IF(NOT(OR(AND($G1809&lt;&gt;"",$H1809&lt;&gt;""),AND($J1809&lt;&gt;"",$K1809&lt;&gt;""),AND($M1809&lt;&gt;"",$N1809&lt;&gt;""),AND($P1809&lt;&gt;"",$Q1809&lt;&gt;""),AND($S1809&lt;&gt;"",$T1809&lt;&gt;""),AND($V1809&lt;&gt;"",$W1809&lt;&gt;""))),"Informe pelo menos um ano completo com valor unitário e quantidade.",IF(AND($C1809&lt;&gt;"",$E1809&lt;&gt;"",LEFT(TRIM($C1809),1)&lt;&gt;LEFT(TRIM($E1809),1)),"Categoria e tipo estão incompatíveis.",IF(IF(OR($E1809="",$F1809=""),FALSE(),IFERROR(COUNTIF(INDIRECT("UNITS_"&amp;SUBSTITUTE(LEFT($E1809,FIND(" ",$E1809&amp;" ")-1),".","_")),$F1809)=0,TRUE())),"Unidade incompatível com o tipo selecionado.",IF(OR(AND(ISNUMBER(SEARCH("comunic",LOWER($B1809))),LEFT($E1809,3)&lt;&gt;"4.4"),AND(ISNUMBER(SEARCH("monitor",LOWER($B1809))),NOT(OR(LEFT($E1809,3)="1.5",LEFT($E1809,3)="2.5")))),"Revise a classificação do item conforme as regras de preenchimento.",IF(AND($B1809&lt;&gt;"",OR(ISNUMBER(SEARCH("outro",LOWER($B1809))),ISNUMBER(SEARCH("divers",LOWER($B1809))),ISNUMBER(SEARCH("kit",LOWER($B1809))),ISNUMBER(SEARCH("ferrament",LOWER($B1809))),ISNUMBER(SEARCH("epi",LOWER($B1809)))),NOT(OR($Z1809&lt;&gt;"",$AA1809&lt;&gt;""))),"Descrição muito genérica: detalhe melhor o item e registre o racional no memorial ou em anexo.",IF(AND($Y1809=0,$B1809&lt;&gt;"",OR($G1809&lt;&gt;"",$H1809&lt;&gt;"",$J1809&lt;&gt;"",$K1809&lt;&gt;"",$M1809&lt;&gt;"",$N1809&lt;&gt;"",$P1809&lt;&gt;"",$Q1809&lt;&gt;"",$S1809&lt;&gt;"",$T1809&lt;&gt;"",$V1809&lt;&gt;"",$W1809&lt;&gt;"")),"O item possui dados lançados, mas o total está zerado. Revise os valores informados.","")))))))))))))))</f>
        <v/>
      </c>
    </row>
    <row r="1810" spans="1:35" ht="14.25" customHeight="1" x14ac:dyDescent="0.25">
      <c r="A1810" s="57" t="str">
        <f t="shared" si="364"/>
        <v/>
      </c>
      <c r="B1810" s="58"/>
      <c r="C1810" s="58"/>
      <c r="D1810" s="58"/>
      <c r="E1810" s="58"/>
      <c r="F1810" s="58"/>
      <c r="G1810" s="269"/>
      <c r="H1810" s="59"/>
      <c r="I1810" s="273">
        <f t="shared" si="365"/>
        <v>0</v>
      </c>
      <c r="J1810" s="269"/>
      <c r="K1810" s="59"/>
      <c r="L1810" s="270">
        <f t="shared" si="366"/>
        <v>0</v>
      </c>
      <c r="M1810" s="269"/>
      <c r="N1810" s="59"/>
      <c r="O1810" s="270">
        <f t="shared" si="367"/>
        <v>0</v>
      </c>
      <c r="P1810" s="269"/>
      <c r="Q1810" s="59"/>
      <c r="R1810" s="271">
        <f t="shared" si="368"/>
        <v>0</v>
      </c>
      <c r="S1810" s="269"/>
      <c r="T1810" s="59"/>
      <c r="U1810" s="270">
        <f t="shared" si="369"/>
        <v>0</v>
      </c>
      <c r="V1810" s="269"/>
      <c r="W1810" s="59"/>
      <c r="X1810" s="270">
        <f t="shared" si="370"/>
        <v>0</v>
      </c>
      <c r="Y1810" s="270">
        <f t="shared" si="371"/>
        <v>0</v>
      </c>
      <c r="Z1810" s="58"/>
      <c r="AA1810" s="58"/>
      <c r="AB1810" s="60" t="str">
        <f t="shared" si="372"/>
        <v/>
      </c>
      <c r="AC1810" s="21" t="b">
        <f t="shared" si="373"/>
        <v>0</v>
      </c>
      <c r="AD1810" s="21" t="b">
        <f t="shared" si="374"/>
        <v>0</v>
      </c>
      <c r="AE1810" s="21" t="b">
        <f t="shared" si="375"/>
        <v>0</v>
      </c>
      <c r="AF1810" s="21" t="b">
        <f ca="1">OR(AND($AC1810,NOT($AD1810)),AND($AC1810,OR(AND($G1810="",$H1810&lt;&gt;""),AND($G1810&lt;&gt;"",$H1810=""),AND($J1810="",$K1810&lt;&gt;""),AND($J1810&lt;&gt;"",$K1810=""),AND($M1810="",$N1810&lt;&gt;""),AND($M1810&lt;&gt;"",$N1810=""),AND($P1810="",$Q1810&lt;&gt;""),AND($P1810&lt;&gt;"",$Q1810=""),AND($S1810="",$T1810&lt;&gt;""),AND($S1810&lt;&gt;"",$T1810=""),AND($V1810="",$W1810&lt;&gt;""),AND($V1810&lt;&gt;"",$W1810=""))),AND($C1810&lt;&gt;"",$E1810&lt;&gt;"",LEFT(TRIM($C1810),1)&lt;&gt;LEFT(TRIM($E1810),1)),IF(OR($E1810="",$F1810=""),FALSE(),IFERROR(COUNTIF(INDIRECT("UNITS_"&amp;SUBSTITUTE(LEFT($E1810,FIND(" ",$E1810&amp;" ")-1),".","_")),$F1810)=0,TRUE())),AND($B1810&lt;&gt;"",OR(ISNUMBER(SEARCH("outro",LOWER($B1810))),ISNUMBER(SEARCH("divers",LOWER($B1810))),ISNUMBER(SEARCH("etc",LOWER($B1810))))),OR(AND(ISNUMBER(SEARCH("comunic",LOWER($B1810))),LEFT($E1810,3)&lt;&gt;"4.4"),AND(ISNUMBER(SEARCH("monitor",LOWER($B1810))),NOT(OR(LEFT($E1810,3)="1.5",LEFT($E1810,3)="2.5")))),AND($B1810&lt;&gt;"",OR(LEFT($C1810,1)="1",LEFT($C1810,1)="2"),$D1810=""),AND($D1810&lt;&gt;"",NOT(OR(LEFT($C1810,1)="1",LEFT($C1810,1)="2"))),AND($D1810&lt;&gt;"",COUNTIF(' PROJETO'!$B$14:$B$16,$D1810)=0),IF($D1810="",FALSE(),IF(COUNTIF(' PROJETO'!$B$14:$B$16,$D1810)=0,FALSE(),IFERROR(INDEX(' PROJETO'!$C$14:$C$16,MATCH($D1810,' PROJETO'!$B$14:$B$16,0))&lt;&gt;"Sim",FALSE()))))</f>
        <v>0</v>
      </c>
      <c r="AG1810" s="21" t="b">
        <f>AND($AC1810,$Y1810&gt;'CONFG.  LISTAS'!$F$4,$Z1810="",$AA1810="")</f>
        <v>0</v>
      </c>
      <c r="AH1810" s="21" t="str">
        <f t="shared" si="376"/>
        <v/>
      </c>
      <c r="AI1810" s="43" t="str">
        <f ca="1">IF(NOT($AC1810),"",IF(OR($B1810="",$C1810="",$E1810="",$F1810=""),"Preencha descrição, categoria, tipo e unidade.",IF(AND($B1810&lt;&gt;"",OR(LEFT($C1810,1)="1",LEFT($C1810,1)="2"),$D1810=""),"Informe a prática de restauração para itens diretos.",IF(AND($D1810&lt;&gt;"",NOT(OR(LEFT($C1810,1)="1",LEFT($C1810,1)="2"))),"Custos indiretos não devem pertencer a uma prática específica.",IF(AND($D1810&lt;&gt;"",COUNTIF(' PROJETO'!$B$14:$B$16,$D1810)=0),"Prática de restauração inválida ou não cadastrada.",IF(IF($D1810="",FALSE(),IF(COUNTIF(' PROJETO'!$B$14:$B$16,$D1810)=0,FALSE(),IFERROR(INDEX(' PROJETO'!$C$14:$C$16,MATCH($D1810,' PROJETO'!$B$14:$B$16,0))&lt;&gt;"Sim",FALSE()))),"A prática informada no item não foi selecionada na aba Projeto.",IF(AND(MAX($I1810,$L1810,$O1810,$R1810,$U1810,$X1810)&gt;'CONFG.  LISTAS'!$F$4,NOT(OR($Z1810&lt;&gt;"",$AA1810&lt;&gt;""))),"Memorial de cálculo ou anexo obrigatório não informado para item acima do limite.",IF(OR(AND($G1810&lt;&gt;"",$H1810&lt;&gt;"",OR($G1810&lt;=0,$H1810&lt;=0)),AND($J1810&lt;&gt;"",$K1810&lt;&gt;"",OR($J1810&lt;=0,$K1810&lt;=0)),AND($M1810&lt;&gt;"",$N1810&lt;&gt;"",OR($M1810&lt;=0,$N1810&lt;=0)),AND($P1810&lt;&gt;"",$Q1810&lt;&gt;"",OR($P1810&lt;=0,$Q1810&lt;=0)),AND($S1810&lt;&gt;"",$T1810&lt;&gt;"",OR($S1810&lt;=0,$T1810&lt;=0)),AND($V1810&lt;&gt;"",$W1810&lt;&gt;"",OR($V1810&lt;=0,$W1810&lt;=0))),"Revise os valores informados: valor unitário e quantidade devem ser maiores que zero.",IF(OR(AND($G1810="",$H1810&lt;&gt;""),AND($G1810&lt;&gt;"",$H1810=""),AND($J1810="",$K1810&lt;&gt;""),AND($J1810&lt;&gt;"",$K1810=""),AND($M1810="",$N1810&lt;&gt;""),AND($M1810&lt;&gt;"",$N1810=""),AND($P1810="",$Q1810&lt;&gt;""),AND($P1810&lt;&gt;"",$Q1810=""),AND($S1810="",$T1810&lt;&gt;""),AND($S1810&lt;&gt;"",$T1810=""),AND($V1810="",$W1810&lt;&gt;""),AND($V1810&lt;&gt;"",$W1810="")),"Há ano preenchido parcialmente: "&amp;TRIM(IF(AND($G1810="",$H1810&lt;&gt;""),"Ano 1 (falta valor unitário); ","")&amp;IF(AND($G1810&lt;&gt;"",$H1810=""),"Ano 1 (falta quantidade); ","")&amp;IF(AND($J1810="",$K1810&lt;&gt;""),"Ano 2 (falta valor unitário); ","")&amp;IF(AND($J1810&lt;&gt;"",$K1810=""),"Ano 2 (falta quantidade); ","")&amp;IF(AND($M1810="",$N1810&lt;&gt;""),"Ano 3 (falta valor unitário); ","")&amp;IF(AND($M1810&lt;&gt;"",$N1810=""),"Ano 3 (falta quantidade); ","")&amp;IF(AND($P1810="",$Q1810&lt;&gt;""),"Ano 4 (falta valor unitário); ","")&amp;IF(AND($P1810&lt;&gt;"",$Q1810=""),"Ano 4 (falta quantidade); ","")&amp;IF(AND($S1810="",$T1810&lt;&gt;""),"Ano 5 (falta valor unitário); ","")&amp;IF(AND($S1810&lt;&gt;"",$T1810=""),"Ano 5 (falta quantidade); ","")&amp;IF(AND($V1810="",$W1810&lt;&gt;""),"Ano 6 (falta valor unitário); ","")&amp;IF(AND($V1810&lt;&gt;"",$W1810=""),"Ano 6 (falta quantidade); ","")), IF(NOT(OR(AND($G1810&lt;&gt;"",$H1810&lt;&gt;""),AND($J1810&lt;&gt;"",$K1810&lt;&gt;""),AND($M1810&lt;&gt;"",$N1810&lt;&gt;""),AND($P1810&lt;&gt;"",$Q1810&lt;&gt;""),AND($S1810&lt;&gt;"",$T1810&lt;&gt;""),AND($V1810&lt;&gt;"",$W1810&lt;&gt;""))),"Informe pelo menos um ano completo com valor unitário e quantidade.",IF(AND($C1810&lt;&gt;"",$E1810&lt;&gt;"",LEFT(TRIM($C1810),1)&lt;&gt;LEFT(TRIM($E1810),1)),"Categoria e tipo estão incompatíveis.",IF(IF(OR($E1810="",$F1810=""),FALSE(),IFERROR(COUNTIF(INDIRECT("UNITS_"&amp;SUBSTITUTE(LEFT($E1810,FIND(" ",$E1810&amp;" ")-1),".","_")),$F1810)=0,TRUE())),"Unidade incompatível com o tipo selecionado.",IF(OR(AND(ISNUMBER(SEARCH("comunic",LOWER($B1810))),LEFT($E1810,3)&lt;&gt;"4.4"),AND(ISNUMBER(SEARCH("monitor",LOWER($B1810))),NOT(OR(LEFT($E1810,3)="1.5",LEFT($E1810,3)="2.5")))),"Revise a classificação do item conforme as regras de preenchimento.",IF(AND($B1810&lt;&gt;"",OR(ISNUMBER(SEARCH("outro",LOWER($B1810))),ISNUMBER(SEARCH("divers",LOWER($B1810))),ISNUMBER(SEARCH("kit",LOWER($B1810))),ISNUMBER(SEARCH("ferrament",LOWER($B1810))),ISNUMBER(SEARCH("epi",LOWER($B1810)))),NOT(OR($Z1810&lt;&gt;"",$AA1810&lt;&gt;""))),"Descrição muito genérica: detalhe melhor o item e registre o racional no memorial ou em anexo.",IF(AND($Y1810=0,$B1810&lt;&gt;"",OR($G1810&lt;&gt;"",$H1810&lt;&gt;"",$J1810&lt;&gt;"",$K1810&lt;&gt;"",$M1810&lt;&gt;"",$N1810&lt;&gt;"",$P1810&lt;&gt;"",$Q1810&lt;&gt;"",$S1810&lt;&gt;"",$T1810&lt;&gt;"",$V1810&lt;&gt;"",$W1810&lt;&gt;"")),"O item possui dados lançados, mas o total está zerado. Revise os valores informados.","")))))))))))))))</f>
        <v/>
      </c>
    </row>
    <row r="1811" spans="1:35" ht="14.25" customHeight="1" x14ac:dyDescent="0.25">
      <c r="A1811" s="57" t="str">
        <f t="shared" si="364"/>
        <v/>
      </c>
      <c r="B1811" s="61"/>
      <c r="C1811" s="61"/>
      <c r="D1811" s="58"/>
      <c r="E1811" s="61"/>
      <c r="F1811" s="61"/>
      <c r="G1811" s="272"/>
      <c r="H1811" s="62"/>
      <c r="I1811" s="273">
        <f t="shared" si="365"/>
        <v>0</v>
      </c>
      <c r="J1811" s="272"/>
      <c r="K1811" s="62"/>
      <c r="L1811" s="270">
        <f t="shared" si="366"/>
        <v>0</v>
      </c>
      <c r="M1811" s="272"/>
      <c r="N1811" s="62"/>
      <c r="O1811" s="270">
        <f t="shared" si="367"/>
        <v>0</v>
      </c>
      <c r="P1811" s="272"/>
      <c r="Q1811" s="62"/>
      <c r="R1811" s="271">
        <f t="shared" si="368"/>
        <v>0</v>
      </c>
      <c r="S1811" s="272"/>
      <c r="T1811" s="62"/>
      <c r="U1811" s="270">
        <f t="shared" si="369"/>
        <v>0</v>
      </c>
      <c r="V1811" s="272"/>
      <c r="W1811" s="62"/>
      <c r="X1811" s="270">
        <f t="shared" si="370"/>
        <v>0</v>
      </c>
      <c r="Y1811" s="270">
        <f t="shared" si="371"/>
        <v>0</v>
      </c>
      <c r="Z1811" s="61"/>
      <c r="AA1811" s="61"/>
      <c r="AB1811" s="60" t="str">
        <f t="shared" si="372"/>
        <v/>
      </c>
      <c r="AC1811" s="21" t="b">
        <f t="shared" si="373"/>
        <v>0</v>
      </c>
      <c r="AD1811" s="21" t="b">
        <f t="shared" si="374"/>
        <v>0</v>
      </c>
      <c r="AE1811" s="21" t="b">
        <f t="shared" si="375"/>
        <v>0</v>
      </c>
      <c r="AF1811" s="21" t="b">
        <f ca="1">OR(AND($AC1811,NOT($AD1811)),AND($AC1811,OR(AND($G1811="",$H1811&lt;&gt;""),AND($G1811&lt;&gt;"",$H1811=""),AND($J1811="",$K1811&lt;&gt;""),AND($J1811&lt;&gt;"",$K1811=""),AND($M1811="",$N1811&lt;&gt;""),AND($M1811&lt;&gt;"",$N1811=""),AND($P1811="",$Q1811&lt;&gt;""),AND($P1811&lt;&gt;"",$Q1811=""),AND($S1811="",$T1811&lt;&gt;""),AND($S1811&lt;&gt;"",$T1811=""),AND($V1811="",$W1811&lt;&gt;""),AND($V1811&lt;&gt;"",$W1811=""))),AND($C1811&lt;&gt;"",$E1811&lt;&gt;"",LEFT(TRIM($C1811),1)&lt;&gt;LEFT(TRIM($E1811),1)),IF(OR($E1811="",$F1811=""),FALSE(),IFERROR(COUNTIF(INDIRECT("UNITS_"&amp;SUBSTITUTE(LEFT($E1811,FIND(" ",$E1811&amp;" ")-1),".","_")),$F1811)=0,TRUE())),AND($B1811&lt;&gt;"",OR(ISNUMBER(SEARCH("outro",LOWER($B1811))),ISNUMBER(SEARCH("divers",LOWER($B1811))),ISNUMBER(SEARCH("etc",LOWER($B1811))))),OR(AND(ISNUMBER(SEARCH("comunic",LOWER($B1811))),LEFT($E1811,3)&lt;&gt;"4.4"),AND(ISNUMBER(SEARCH("monitor",LOWER($B1811))),NOT(OR(LEFT($E1811,3)="1.5",LEFT($E1811,3)="2.5")))),AND($B1811&lt;&gt;"",OR(LEFT($C1811,1)="1",LEFT($C1811,1)="2"),$D1811=""),AND($D1811&lt;&gt;"",NOT(OR(LEFT($C1811,1)="1",LEFT($C1811,1)="2"))),AND($D1811&lt;&gt;"",COUNTIF(' PROJETO'!$B$14:$B$16,$D1811)=0),IF($D1811="",FALSE(),IF(COUNTIF(' PROJETO'!$B$14:$B$16,$D1811)=0,FALSE(),IFERROR(INDEX(' PROJETO'!$C$14:$C$16,MATCH($D1811,' PROJETO'!$B$14:$B$16,0))&lt;&gt;"Sim",FALSE()))))</f>
        <v>0</v>
      </c>
      <c r="AG1811" s="21" t="b">
        <f>AND($AC1811,$Y1811&gt;'CONFG.  LISTAS'!$F$4,$Z1811="",$AA1811="")</f>
        <v>0</v>
      </c>
      <c r="AH1811" s="21" t="str">
        <f t="shared" si="376"/>
        <v/>
      </c>
      <c r="AI1811" s="43" t="str">
        <f ca="1">IF(NOT($AC1811),"",IF(OR($B1811="",$C1811="",$E1811="",$F1811=""),"Preencha descrição, categoria, tipo e unidade.",IF(AND($B1811&lt;&gt;"",OR(LEFT($C1811,1)="1",LEFT($C1811,1)="2"),$D1811=""),"Informe a prática de restauração para itens diretos.",IF(AND($D1811&lt;&gt;"",NOT(OR(LEFT($C1811,1)="1",LEFT($C1811,1)="2"))),"Custos indiretos não devem pertencer a uma prática específica.",IF(AND($D1811&lt;&gt;"",COUNTIF(' PROJETO'!$B$14:$B$16,$D1811)=0),"Prática de restauração inválida ou não cadastrada.",IF(IF($D1811="",FALSE(),IF(COUNTIF(' PROJETO'!$B$14:$B$16,$D1811)=0,FALSE(),IFERROR(INDEX(' PROJETO'!$C$14:$C$16,MATCH($D1811,' PROJETO'!$B$14:$B$16,0))&lt;&gt;"Sim",FALSE()))),"A prática informada no item não foi selecionada na aba Projeto.",IF(AND(MAX($I1811,$L1811,$O1811,$R1811,$U1811,$X1811)&gt;'CONFG.  LISTAS'!$F$4,NOT(OR($Z1811&lt;&gt;"",$AA1811&lt;&gt;""))),"Memorial de cálculo ou anexo obrigatório não informado para item acima do limite.",IF(OR(AND($G1811&lt;&gt;"",$H1811&lt;&gt;"",OR($G1811&lt;=0,$H1811&lt;=0)),AND($J1811&lt;&gt;"",$K1811&lt;&gt;"",OR($J1811&lt;=0,$K1811&lt;=0)),AND($M1811&lt;&gt;"",$N1811&lt;&gt;"",OR($M1811&lt;=0,$N1811&lt;=0)),AND($P1811&lt;&gt;"",$Q1811&lt;&gt;"",OR($P1811&lt;=0,$Q1811&lt;=0)),AND($S1811&lt;&gt;"",$T1811&lt;&gt;"",OR($S1811&lt;=0,$T1811&lt;=0)),AND($V1811&lt;&gt;"",$W1811&lt;&gt;"",OR($V1811&lt;=0,$W1811&lt;=0))),"Revise os valores informados: valor unitário e quantidade devem ser maiores que zero.",IF(OR(AND($G1811="",$H1811&lt;&gt;""),AND($G1811&lt;&gt;"",$H1811=""),AND($J1811="",$K1811&lt;&gt;""),AND($J1811&lt;&gt;"",$K1811=""),AND($M1811="",$N1811&lt;&gt;""),AND($M1811&lt;&gt;"",$N1811=""),AND($P1811="",$Q1811&lt;&gt;""),AND($P1811&lt;&gt;"",$Q1811=""),AND($S1811="",$T1811&lt;&gt;""),AND($S1811&lt;&gt;"",$T1811=""),AND($V1811="",$W1811&lt;&gt;""),AND($V1811&lt;&gt;"",$W1811="")),"Há ano preenchido parcialmente: "&amp;TRIM(IF(AND($G1811="",$H1811&lt;&gt;""),"Ano 1 (falta valor unitário); ","")&amp;IF(AND($G1811&lt;&gt;"",$H1811=""),"Ano 1 (falta quantidade); ","")&amp;IF(AND($J1811="",$K1811&lt;&gt;""),"Ano 2 (falta valor unitário); ","")&amp;IF(AND($J1811&lt;&gt;"",$K1811=""),"Ano 2 (falta quantidade); ","")&amp;IF(AND($M1811="",$N1811&lt;&gt;""),"Ano 3 (falta valor unitário); ","")&amp;IF(AND($M1811&lt;&gt;"",$N1811=""),"Ano 3 (falta quantidade); ","")&amp;IF(AND($P1811="",$Q1811&lt;&gt;""),"Ano 4 (falta valor unitário); ","")&amp;IF(AND($P1811&lt;&gt;"",$Q1811=""),"Ano 4 (falta quantidade); ","")&amp;IF(AND($S1811="",$T1811&lt;&gt;""),"Ano 5 (falta valor unitário); ","")&amp;IF(AND($S1811&lt;&gt;"",$T1811=""),"Ano 5 (falta quantidade); ","")&amp;IF(AND($V1811="",$W1811&lt;&gt;""),"Ano 6 (falta valor unitário); ","")&amp;IF(AND($V1811&lt;&gt;"",$W1811=""),"Ano 6 (falta quantidade); ","")), IF(NOT(OR(AND($G1811&lt;&gt;"",$H1811&lt;&gt;""),AND($J1811&lt;&gt;"",$K1811&lt;&gt;""),AND($M1811&lt;&gt;"",$N1811&lt;&gt;""),AND($P1811&lt;&gt;"",$Q1811&lt;&gt;""),AND($S1811&lt;&gt;"",$T1811&lt;&gt;""),AND($V1811&lt;&gt;"",$W1811&lt;&gt;""))),"Informe pelo menos um ano completo com valor unitário e quantidade.",IF(AND($C1811&lt;&gt;"",$E1811&lt;&gt;"",LEFT(TRIM($C1811),1)&lt;&gt;LEFT(TRIM($E1811),1)),"Categoria e tipo estão incompatíveis.",IF(IF(OR($E1811="",$F1811=""),FALSE(),IFERROR(COUNTIF(INDIRECT("UNITS_"&amp;SUBSTITUTE(LEFT($E1811,FIND(" ",$E1811&amp;" ")-1),".","_")),$F1811)=0,TRUE())),"Unidade incompatível com o tipo selecionado.",IF(OR(AND(ISNUMBER(SEARCH("comunic",LOWER($B1811))),LEFT($E1811,3)&lt;&gt;"4.4"),AND(ISNUMBER(SEARCH("monitor",LOWER($B1811))),NOT(OR(LEFT($E1811,3)="1.5",LEFT($E1811,3)="2.5")))),"Revise a classificação do item conforme as regras de preenchimento.",IF(AND($B1811&lt;&gt;"",OR(ISNUMBER(SEARCH("outro",LOWER($B1811))),ISNUMBER(SEARCH("divers",LOWER($B1811))),ISNUMBER(SEARCH("kit",LOWER($B1811))),ISNUMBER(SEARCH("ferrament",LOWER($B1811))),ISNUMBER(SEARCH("epi",LOWER($B1811)))),NOT(OR($Z1811&lt;&gt;"",$AA1811&lt;&gt;""))),"Descrição muito genérica: detalhe melhor o item e registre o racional no memorial ou em anexo.",IF(AND($Y1811=0,$B1811&lt;&gt;"",OR($G1811&lt;&gt;"",$H1811&lt;&gt;"",$J1811&lt;&gt;"",$K1811&lt;&gt;"",$M1811&lt;&gt;"",$N1811&lt;&gt;"",$P1811&lt;&gt;"",$Q1811&lt;&gt;"",$S1811&lt;&gt;"",$T1811&lt;&gt;"",$V1811&lt;&gt;"",$W1811&lt;&gt;"")),"O item possui dados lançados, mas o total está zerado. Revise os valores informados.","")))))))))))))))</f>
        <v/>
      </c>
    </row>
    <row r="1812" spans="1:35" ht="14.25" customHeight="1" x14ac:dyDescent="0.25">
      <c r="A1812" s="57" t="str">
        <f t="shared" si="364"/>
        <v/>
      </c>
      <c r="B1812" s="58"/>
      <c r="C1812" s="58"/>
      <c r="D1812" s="58"/>
      <c r="E1812" s="58"/>
      <c r="F1812" s="58"/>
      <c r="G1812" s="269"/>
      <c r="H1812" s="59"/>
      <c r="I1812" s="273">
        <f t="shared" si="365"/>
        <v>0</v>
      </c>
      <c r="J1812" s="269"/>
      <c r="K1812" s="59"/>
      <c r="L1812" s="270">
        <f t="shared" si="366"/>
        <v>0</v>
      </c>
      <c r="M1812" s="269"/>
      <c r="N1812" s="59"/>
      <c r="O1812" s="270">
        <f t="shared" si="367"/>
        <v>0</v>
      </c>
      <c r="P1812" s="269"/>
      <c r="Q1812" s="59"/>
      <c r="R1812" s="271">
        <f t="shared" si="368"/>
        <v>0</v>
      </c>
      <c r="S1812" s="269"/>
      <c r="T1812" s="59"/>
      <c r="U1812" s="270">
        <f t="shared" si="369"/>
        <v>0</v>
      </c>
      <c r="V1812" s="269"/>
      <c r="W1812" s="59"/>
      <c r="X1812" s="270">
        <f t="shared" si="370"/>
        <v>0</v>
      </c>
      <c r="Y1812" s="270">
        <f t="shared" si="371"/>
        <v>0</v>
      </c>
      <c r="Z1812" s="58"/>
      <c r="AA1812" s="58"/>
      <c r="AB1812" s="60" t="str">
        <f t="shared" si="372"/>
        <v/>
      </c>
      <c r="AC1812" s="21" t="b">
        <f t="shared" si="373"/>
        <v>0</v>
      </c>
      <c r="AD1812" s="21" t="b">
        <f t="shared" si="374"/>
        <v>0</v>
      </c>
      <c r="AE1812" s="21" t="b">
        <f t="shared" si="375"/>
        <v>0</v>
      </c>
      <c r="AF1812" s="21" t="b">
        <f ca="1">OR(AND($AC1812,NOT($AD1812)),AND($AC1812,OR(AND($G1812="",$H1812&lt;&gt;""),AND($G1812&lt;&gt;"",$H1812=""),AND($J1812="",$K1812&lt;&gt;""),AND($J1812&lt;&gt;"",$K1812=""),AND($M1812="",$N1812&lt;&gt;""),AND($M1812&lt;&gt;"",$N1812=""),AND($P1812="",$Q1812&lt;&gt;""),AND($P1812&lt;&gt;"",$Q1812=""),AND($S1812="",$T1812&lt;&gt;""),AND($S1812&lt;&gt;"",$T1812=""),AND($V1812="",$W1812&lt;&gt;""),AND($V1812&lt;&gt;"",$W1812=""))),AND($C1812&lt;&gt;"",$E1812&lt;&gt;"",LEFT(TRIM($C1812),1)&lt;&gt;LEFT(TRIM($E1812),1)),IF(OR($E1812="",$F1812=""),FALSE(),IFERROR(COUNTIF(INDIRECT("UNITS_"&amp;SUBSTITUTE(LEFT($E1812,FIND(" ",$E1812&amp;" ")-1),".","_")),$F1812)=0,TRUE())),AND($B1812&lt;&gt;"",OR(ISNUMBER(SEARCH("outro",LOWER($B1812))),ISNUMBER(SEARCH("divers",LOWER($B1812))),ISNUMBER(SEARCH("etc",LOWER($B1812))))),OR(AND(ISNUMBER(SEARCH("comunic",LOWER($B1812))),LEFT($E1812,3)&lt;&gt;"4.4"),AND(ISNUMBER(SEARCH("monitor",LOWER($B1812))),NOT(OR(LEFT($E1812,3)="1.5",LEFT($E1812,3)="2.5")))),AND($B1812&lt;&gt;"",OR(LEFT($C1812,1)="1",LEFT($C1812,1)="2"),$D1812=""),AND($D1812&lt;&gt;"",NOT(OR(LEFT($C1812,1)="1",LEFT($C1812,1)="2"))),AND($D1812&lt;&gt;"",COUNTIF(' PROJETO'!$B$14:$B$16,$D1812)=0),IF($D1812="",FALSE(),IF(COUNTIF(' PROJETO'!$B$14:$B$16,$D1812)=0,FALSE(),IFERROR(INDEX(' PROJETO'!$C$14:$C$16,MATCH($D1812,' PROJETO'!$B$14:$B$16,0))&lt;&gt;"Sim",FALSE()))))</f>
        <v>0</v>
      </c>
      <c r="AG1812" s="21" t="b">
        <f>AND($AC1812,$Y1812&gt;'CONFG.  LISTAS'!$F$4,$Z1812="",$AA1812="")</f>
        <v>0</v>
      </c>
      <c r="AH1812" s="21" t="str">
        <f t="shared" si="376"/>
        <v/>
      </c>
      <c r="AI1812" s="43" t="str">
        <f ca="1">IF(NOT($AC1812),"",IF(OR($B1812="",$C1812="",$E1812="",$F1812=""),"Preencha descrição, categoria, tipo e unidade.",IF(AND($B1812&lt;&gt;"",OR(LEFT($C1812,1)="1",LEFT($C1812,1)="2"),$D1812=""),"Informe a prática de restauração para itens diretos.",IF(AND($D1812&lt;&gt;"",NOT(OR(LEFT($C1812,1)="1",LEFT($C1812,1)="2"))),"Custos indiretos não devem pertencer a uma prática específica.",IF(AND($D1812&lt;&gt;"",COUNTIF(' PROJETO'!$B$14:$B$16,$D1812)=0),"Prática de restauração inválida ou não cadastrada.",IF(IF($D1812="",FALSE(),IF(COUNTIF(' PROJETO'!$B$14:$B$16,$D1812)=0,FALSE(),IFERROR(INDEX(' PROJETO'!$C$14:$C$16,MATCH($D1812,' PROJETO'!$B$14:$B$16,0))&lt;&gt;"Sim",FALSE()))),"A prática informada no item não foi selecionada na aba Projeto.",IF(AND(MAX($I1812,$L1812,$O1812,$R1812,$U1812,$X1812)&gt;'CONFG.  LISTAS'!$F$4,NOT(OR($Z1812&lt;&gt;"",$AA1812&lt;&gt;""))),"Memorial de cálculo ou anexo obrigatório não informado para item acima do limite.",IF(OR(AND($G1812&lt;&gt;"",$H1812&lt;&gt;"",OR($G1812&lt;=0,$H1812&lt;=0)),AND($J1812&lt;&gt;"",$K1812&lt;&gt;"",OR($J1812&lt;=0,$K1812&lt;=0)),AND($M1812&lt;&gt;"",$N1812&lt;&gt;"",OR($M1812&lt;=0,$N1812&lt;=0)),AND($P1812&lt;&gt;"",$Q1812&lt;&gt;"",OR($P1812&lt;=0,$Q1812&lt;=0)),AND($S1812&lt;&gt;"",$T1812&lt;&gt;"",OR($S1812&lt;=0,$T1812&lt;=0)),AND($V1812&lt;&gt;"",$W1812&lt;&gt;"",OR($V1812&lt;=0,$W1812&lt;=0))),"Revise os valores informados: valor unitário e quantidade devem ser maiores que zero.",IF(OR(AND($G1812="",$H1812&lt;&gt;""),AND($G1812&lt;&gt;"",$H1812=""),AND($J1812="",$K1812&lt;&gt;""),AND($J1812&lt;&gt;"",$K1812=""),AND($M1812="",$N1812&lt;&gt;""),AND($M1812&lt;&gt;"",$N1812=""),AND($P1812="",$Q1812&lt;&gt;""),AND($P1812&lt;&gt;"",$Q1812=""),AND($S1812="",$T1812&lt;&gt;""),AND($S1812&lt;&gt;"",$T1812=""),AND($V1812="",$W1812&lt;&gt;""),AND($V1812&lt;&gt;"",$W1812="")),"Há ano preenchido parcialmente: "&amp;TRIM(IF(AND($G1812="",$H1812&lt;&gt;""),"Ano 1 (falta valor unitário); ","")&amp;IF(AND($G1812&lt;&gt;"",$H1812=""),"Ano 1 (falta quantidade); ","")&amp;IF(AND($J1812="",$K1812&lt;&gt;""),"Ano 2 (falta valor unitário); ","")&amp;IF(AND($J1812&lt;&gt;"",$K1812=""),"Ano 2 (falta quantidade); ","")&amp;IF(AND($M1812="",$N1812&lt;&gt;""),"Ano 3 (falta valor unitário); ","")&amp;IF(AND($M1812&lt;&gt;"",$N1812=""),"Ano 3 (falta quantidade); ","")&amp;IF(AND($P1812="",$Q1812&lt;&gt;""),"Ano 4 (falta valor unitário); ","")&amp;IF(AND($P1812&lt;&gt;"",$Q1812=""),"Ano 4 (falta quantidade); ","")&amp;IF(AND($S1812="",$T1812&lt;&gt;""),"Ano 5 (falta valor unitário); ","")&amp;IF(AND($S1812&lt;&gt;"",$T1812=""),"Ano 5 (falta quantidade); ","")&amp;IF(AND($V1812="",$W1812&lt;&gt;""),"Ano 6 (falta valor unitário); ","")&amp;IF(AND($V1812&lt;&gt;"",$W1812=""),"Ano 6 (falta quantidade); ","")), IF(NOT(OR(AND($G1812&lt;&gt;"",$H1812&lt;&gt;""),AND($J1812&lt;&gt;"",$K1812&lt;&gt;""),AND($M1812&lt;&gt;"",$N1812&lt;&gt;""),AND($P1812&lt;&gt;"",$Q1812&lt;&gt;""),AND($S1812&lt;&gt;"",$T1812&lt;&gt;""),AND($V1812&lt;&gt;"",$W1812&lt;&gt;""))),"Informe pelo menos um ano completo com valor unitário e quantidade.",IF(AND($C1812&lt;&gt;"",$E1812&lt;&gt;"",LEFT(TRIM($C1812),1)&lt;&gt;LEFT(TRIM($E1812),1)),"Categoria e tipo estão incompatíveis.",IF(IF(OR($E1812="",$F1812=""),FALSE(),IFERROR(COUNTIF(INDIRECT("UNITS_"&amp;SUBSTITUTE(LEFT($E1812,FIND(" ",$E1812&amp;" ")-1),".","_")),$F1812)=0,TRUE())),"Unidade incompatível com o tipo selecionado.",IF(OR(AND(ISNUMBER(SEARCH("comunic",LOWER($B1812))),LEFT($E1812,3)&lt;&gt;"4.4"),AND(ISNUMBER(SEARCH("monitor",LOWER($B1812))),NOT(OR(LEFT($E1812,3)="1.5",LEFT($E1812,3)="2.5")))),"Revise a classificação do item conforme as regras de preenchimento.",IF(AND($B1812&lt;&gt;"",OR(ISNUMBER(SEARCH("outro",LOWER($B1812))),ISNUMBER(SEARCH("divers",LOWER($B1812))),ISNUMBER(SEARCH("kit",LOWER($B1812))),ISNUMBER(SEARCH("ferrament",LOWER($B1812))),ISNUMBER(SEARCH("epi",LOWER($B1812)))),NOT(OR($Z1812&lt;&gt;"",$AA1812&lt;&gt;""))),"Descrição muito genérica: detalhe melhor o item e registre o racional no memorial ou em anexo.",IF(AND($Y1812=0,$B1812&lt;&gt;"",OR($G1812&lt;&gt;"",$H1812&lt;&gt;"",$J1812&lt;&gt;"",$K1812&lt;&gt;"",$M1812&lt;&gt;"",$N1812&lt;&gt;"",$P1812&lt;&gt;"",$Q1812&lt;&gt;"",$S1812&lt;&gt;"",$T1812&lt;&gt;"",$V1812&lt;&gt;"",$W1812&lt;&gt;"")),"O item possui dados lançados, mas o total está zerado. Revise os valores informados.","")))))))))))))))</f>
        <v/>
      </c>
    </row>
    <row r="1813" spans="1:35" ht="14.25" customHeight="1" x14ac:dyDescent="0.25">
      <c r="A1813" s="57" t="str">
        <f t="shared" si="364"/>
        <v/>
      </c>
      <c r="B1813" s="61"/>
      <c r="C1813" s="61"/>
      <c r="D1813" s="58"/>
      <c r="E1813" s="61"/>
      <c r="F1813" s="61"/>
      <c r="G1813" s="272"/>
      <c r="H1813" s="62"/>
      <c r="I1813" s="273">
        <f t="shared" si="365"/>
        <v>0</v>
      </c>
      <c r="J1813" s="272"/>
      <c r="K1813" s="62"/>
      <c r="L1813" s="270">
        <f t="shared" si="366"/>
        <v>0</v>
      </c>
      <c r="M1813" s="272"/>
      <c r="N1813" s="62"/>
      <c r="O1813" s="270">
        <f t="shared" si="367"/>
        <v>0</v>
      </c>
      <c r="P1813" s="272"/>
      <c r="Q1813" s="62"/>
      <c r="R1813" s="271">
        <f t="shared" si="368"/>
        <v>0</v>
      </c>
      <c r="S1813" s="272"/>
      <c r="T1813" s="62"/>
      <c r="U1813" s="270">
        <f t="shared" si="369"/>
        <v>0</v>
      </c>
      <c r="V1813" s="272"/>
      <c r="W1813" s="62"/>
      <c r="X1813" s="270">
        <f t="shared" si="370"/>
        <v>0</v>
      </c>
      <c r="Y1813" s="270">
        <f t="shared" si="371"/>
        <v>0</v>
      </c>
      <c r="Z1813" s="61"/>
      <c r="AA1813" s="61"/>
      <c r="AB1813" s="60" t="str">
        <f t="shared" si="372"/>
        <v/>
      </c>
      <c r="AC1813" s="21" t="b">
        <f t="shared" si="373"/>
        <v>0</v>
      </c>
      <c r="AD1813" s="21" t="b">
        <f t="shared" si="374"/>
        <v>0</v>
      </c>
      <c r="AE1813" s="21" t="b">
        <f t="shared" si="375"/>
        <v>0</v>
      </c>
      <c r="AF1813" s="21" t="b">
        <f ca="1">OR(AND($AC1813,NOT($AD1813)),AND($AC1813,OR(AND($G1813="",$H1813&lt;&gt;""),AND($G1813&lt;&gt;"",$H1813=""),AND($J1813="",$K1813&lt;&gt;""),AND($J1813&lt;&gt;"",$K1813=""),AND($M1813="",$N1813&lt;&gt;""),AND($M1813&lt;&gt;"",$N1813=""),AND($P1813="",$Q1813&lt;&gt;""),AND($P1813&lt;&gt;"",$Q1813=""),AND($S1813="",$T1813&lt;&gt;""),AND($S1813&lt;&gt;"",$T1813=""),AND($V1813="",$W1813&lt;&gt;""),AND($V1813&lt;&gt;"",$W1813=""))),AND($C1813&lt;&gt;"",$E1813&lt;&gt;"",LEFT(TRIM($C1813),1)&lt;&gt;LEFT(TRIM($E1813),1)),IF(OR($E1813="",$F1813=""),FALSE(),IFERROR(COUNTIF(INDIRECT("UNITS_"&amp;SUBSTITUTE(LEFT($E1813,FIND(" ",$E1813&amp;" ")-1),".","_")),$F1813)=0,TRUE())),AND($B1813&lt;&gt;"",OR(ISNUMBER(SEARCH("outro",LOWER($B1813))),ISNUMBER(SEARCH("divers",LOWER($B1813))),ISNUMBER(SEARCH("etc",LOWER($B1813))))),OR(AND(ISNUMBER(SEARCH("comunic",LOWER($B1813))),LEFT($E1813,3)&lt;&gt;"4.4"),AND(ISNUMBER(SEARCH("monitor",LOWER($B1813))),NOT(OR(LEFT($E1813,3)="1.5",LEFT($E1813,3)="2.5")))),AND($B1813&lt;&gt;"",OR(LEFT($C1813,1)="1",LEFT($C1813,1)="2"),$D1813=""),AND($D1813&lt;&gt;"",NOT(OR(LEFT($C1813,1)="1",LEFT($C1813,1)="2"))),AND($D1813&lt;&gt;"",COUNTIF(' PROJETO'!$B$14:$B$16,$D1813)=0),IF($D1813="",FALSE(),IF(COUNTIF(' PROJETO'!$B$14:$B$16,$D1813)=0,FALSE(),IFERROR(INDEX(' PROJETO'!$C$14:$C$16,MATCH($D1813,' PROJETO'!$B$14:$B$16,0))&lt;&gt;"Sim",FALSE()))))</f>
        <v>0</v>
      </c>
      <c r="AG1813" s="21" t="b">
        <f>AND($AC1813,$Y1813&gt;'CONFG.  LISTAS'!$F$4,$Z1813="",$AA1813="")</f>
        <v>0</v>
      </c>
      <c r="AH1813" s="21" t="str">
        <f t="shared" si="376"/>
        <v/>
      </c>
      <c r="AI1813" s="43" t="str">
        <f ca="1">IF(NOT($AC1813),"",IF(OR($B1813="",$C1813="",$E1813="",$F1813=""),"Preencha descrição, categoria, tipo e unidade.",IF(AND($B1813&lt;&gt;"",OR(LEFT($C1813,1)="1",LEFT($C1813,1)="2"),$D1813=""),"Informe a prática de restauração para itens diretos.",IF(AND($D1813&lt;&gt;"",NOT(OR(LEFT($C1813,1)="1",LEFT($C1813,1)="2"))),"Custos indiretos não devem pertencer a uma prática específica.",IF(AND($D1813&lt;&gt;"",COUNTIF(' PROJETO'!$B$14:$B$16,$D1813)=0),"Prática de restauração inválida ou não cadastrada.",IF(IF($D1813="",FALSE(),IF(COUNTIF(' PROJETO'!$B$14:$B$16,$D1813)=0,FALSE(),IFERROR(INDEX(' PROJETO'!$C$14:$C$16,MATCH($D1813,' PROJETO'!$B$14:$B$16,0))&lt;&gt;"Sim",FALSE()))),"A prática informada no item não foi selecionada na aba Projeto.",IF(AND(MAX($I1813,$L1813,$O1813,$R1813,$U1813,$X1813)&gt;'CONFG.  LISTAS'!$F$4,NOT(OR($Z1813&lt;&gt;"",$AA1813&lt;&gt;""))),"Memorial de cálculo ou anexo obrigatório não informado para item acima do limite.",IF(OR(AND($G1813&lt;&gt;"",$H1813&lt;&gt;"",OR($G1813&lt;=0,$H1813&lt;=0)),AND($J1813&lt;&gt;"",$K1813&lt;&gt;"",OR($J1813&lt;=0,$K1813&lt;=0)),AND($M1813&lt;&gt;"",$N1813&lt;&gt;"",OR($M1813&lt;=0,$N1813&lt;=0)),AND($P1813&lt;&gt;"",$Q1813&lt;&gt;"",OR($P1813&lt;=0,$Q1813&lt;=0)),AND($S1813&lt;&gt;"",$T1813&lt;&gt;"",OR($S1813&lt;=0,$T1813&lt;=0)),AND($V1813&lt;&gt;"",$W1813&lt;&gt;"",OR($V1813&lt;=0,$W1813&lt;=0))),"Revise os valores informados: valor unitário e quantidade devem ser maiores que zero.",IF(OR(AND($G1813="",$H1813&lt;&gt;""),AND($G1813&lt;&gt;"",$H1813=""),AND($J1813="",$K1813&lt;&gt;""),AND($J1813&lt;&gt;"",$K1813=""),AND($M1813="",$N1813&lt;&gt;""),AND($M1813&lt;&gt;"",$N1813=""),AND($P1813="",$Q1813&lt;&gt;""),AND($P1813&lt;&gt;"",$Q1813=""),AND($S1813="",$T1813&lt;&gt;""),AND($S1813&lt;&gt;"",$T1813=""),AND($V1813="",$W1813&lt;&gt;""),AND($V1813&lt;&gt;"",$W1813="")),"Há ano preenchido parcialmente: "&amp;TRIM(IF(AND($G1813="",$H1813&lt;&gt;""),"Ano 1 (falta valor unitário); ","")&amp;IF(AND($G1813&lt;&gt;"",$H1813=""),"Ano 1 (falta quantidade); ","")&amp;IF(AND($J1813="",$K1813&lt;&gt;""),"Ano 2 (falta valor unitário); ","")&amp;IF(AND($J1813&lt;&gt;"",$K1813=""),"Ano 2 (falta quantidade); ","")&amp;IF(AND($M1813="",$N1813&lt;&gt;""),"Ano 3 (falta valor unitário); ","")&amp;IF(AND($M1813&lt;&gt;"",$N1813=""),"Ano 3 (falta quantidade); ","")&amp;IF(AND($P1813="",$Q1813&lt;&gt;""),"Ano 4 (falta valor unitário); ","")&amp;IF(AND($P1813&lt;&gt;"",$Q1813=""),"Ano 4 (falta quantidade); ","")&amp;IF(AND($S1813="",$T1813&lt;&gt;""),"Ano 5 (falta valor unitário); ","")&amp;IF(AND($S1813&lt;&gt;"",$T1813=""),"Ano 5 (falta quantidade); ","")&amp;IF(AND($V1813="",$W1813&lt;&gt;""),"Ano 6 (falta valor unitário); ","")&amp;IF(AND($V1813&lt;&gt;"",$W1813=""),"Ano 6 (falta quantidade); ","")), IF(NOT(OR(AND($G1813&lt;&gt;"",$H1813&lt;&gt;""),AND($J1813&lt;&gt;"",$K1813&lt;&gt;""),AND($M1813&lt;&gt;"",$N1813&lt;&gt;""),AND($P1813&lt;&gt;"",$Q1813&lt;&gt;""),AND($S1813&lt;&gt;"",$T1813&lt;&gt;""),AND($V1813&lt;&gt;"",$W1813&lt;&gt;""))),"Informe pelo menos um ano completo com valor unitário e quantidade.",IF(AND($C1813&lt;&gt;"",$E1813&lt;&gt;"",LEFT(TRIM($C1813),1)&lt;&gt;LEFT(TRIM($E1813),1)),"Categoria e tipo estão incompatíveis.",IF(IF(OR($E1813="",$F1813=""),FALSE(),IFERROR(COUNTIF(INDIRECT("UNITS_"&amp;SUBSTITUTE(LEFT($E1813,FIND(" ",$E1813&amp;" ")-1),".","_")),$F1813)=0,TRUE())),"Unidade incompatível com o tipo selecionado.",IF(OR(AND(ISNUMBER(SEARCH("comunic",LOWER($B1813))),LEFT($E1813,3)&lt;&gt;"4.4"),AND(ISNUMBER(SEARCH("monitor",LOWER($B1813))),NOT(OR(LEFT($E1813,3)="1.5",LEFT($E1813,3)="2.5")))),"Revise a classificação do item conforme as regras de preenchimento.",IF(AND($B1813&lt;&gt;"",OR(ISNUMBER(SEARCH("outro",LOWER($B1813))),ISNUMBER(SEARCH("divers",LOWER($B1813))),ISNUMBER(SEARCH("kit",LOWER($B1813))),ISNUMBER(SEARCH("ferrament",LOWER($B1813))),ISNUMBER(SEARCH("epi",LOWER($B1813)))),NOT(OR($Z1813&lt;&gt;"",$AA1813&lt;&gt;""))),"Descrição muito genérica: detalhe melhor o item e registre o racional no memorial ou em anexo.",IF(AND($Y1813=0,$B1813&lt;&gt;"",OR($G1813&lt;&gt;"",$H1813&lt;&gt;"",$J1813&lt;&gt;"",$K1813&lt;&gt;"",$M1813&lt;&gt;"",$N1813&lt;&gt;"",$P1813&lt;&gt;"",$Q1813&lt;&gt;"",$S1813&lt;&gt;"",$T1813&lt;&gt;"",$V1813&lt;&gt;"",$W1813&lt;&gt;"")),"O item possui dados lançados, mas o total está zerado. Revise os valores informados.","")))))))))))))))</f>
        <v/>
      </c>
    </row>
    <row r="1814" spans="1:35" ht="14.25" customHeight="1" x14ac:dyDescent="0.25">
      <c r="A1814" s="57" t="str">
        <f t="shared" si="364"/>
        <v/>
      </c>
      <c r="B1814" s="58"/>
      <c r="C1814" s="58"/>
      <c r="D1814" s="58"/>
      <c r="E1814" s="58"/>
      <c r="F1814" s="58"/>
      <c r="G1814" s="269"/>
      <c r="H1814" s="59"/>
      <c r="I1814" s="273">
        <f t="shared" si="365"/>
        <v>0</v>
      </c>
      <c r="J1814" s="269"/>
      <c r="K1814" s="59"/>
      <c r="L1814" s="270">
        <f t="shared" si="366"/>
        <v>0</v>
      </c>
      <c r="M1814" s="269"/>
      <c r="N1814" s="59"/>
      <c r="O1814" s="270">
        <f t="shared" si="367"/>
        <v>0</v>
      </c>
      <c r="P1814" s="269"/>
      <c r="Q1814" s="59"/>
      <c r="R1814" s="271">
        <f t="shared" si="368"/>
        <v>0</v>
      </c>
      <c r="S1814" s="269"/>
      <c r="T1814" s="59"/>
      <c r="U1814" s="270">
        <f t="shared" si="369"/>
        <v>0</v>
      </c>
      <c r="V1814" s="269"/>
      <c r="W1814" s="59"/>
      <c r="X1814" s="270">
        <f t="shared" si="370"/>
        <v>0</v>
      </c>
      <c r="Y1814" s="270">
        <f t="shared" si="371"/>
        <v>0</v>
      </c>
      <c r="Z1814" s="58"/>
      <c r="AA1814" s="58"/>
      <c r="AB1814" s="60" t="str">
        <f t="shared" si="372"/>
        <v/>
      </c>
      <c r="AC1814" s="21" t="b">
        <f t="shared" si="373"/>
        <v>0</v>
      </c>
      <c r="AD1814" s="21" t="b">
        <f t="shared" si="374"/>
        <v>0</v>
      </c>
      <c r="AE1814" s="21" t="b">
        <f t="shared" si="375"/>
        <v>0</v>
      </c>
      <c r="AF1814" s="21" t="b">
        <f ca="1">OR(AND($AC1814,NOT($AD1814)),AND($AC1814,OR(AND($G1814="",$H1814&lt;&gt;""),AND($G1814&lt;&gt;"",$H1814=""),AND($J1814="",$K1814&lt;&gt;""),AND($J1814&lt;&gt;"",$K1814=""),AND($M1814="",$N1814&lt;&gt;""),AND($M1814&lt;&gt;"",$N1814=""),AND($P1814="",$Q1814&lt;&gt;""),AND($P1814&lt;&gt;"",$Q1814=""),AND($S1814="",$T1814&lt;&gt;""),AND($S1814&lt;&gt;"",$T1814=""),AND($V1814="",$W1814&lt;&gt;""),AND($V1814&lt;&gt;"",$W1814=""))),AND($C1814&lt;&gt;"",$E1814&lt;&gt;"",LEFT(TRIM($C1814),1)&lt;&gt;LEFT(TRIM($E1814),1)),IF(OR($E1814="",$F1814=""),FALSE(),IFERROR(COUNTIF(INDIRECT("UNITS_"&amp;SUBSTITUTE(LEFT($E1814,FIND(" ",$E1814&amp;" ")-1),".","_")),$F1814)=0,TRUE())),AND($B1814&lt;&gt;"",OR(ISNUMBER(SEARCH("outro",LOWER($B1814))),ISNUMBER(SEARCH("divers",LOWER($B1814))),ISNUMBER(SEARCH("etc",LOWER($B1814))))),OR(AND(ISNUMBER(SEARCH("comunic",LOWER($B1814))),LEFT($E1814,3)&lt;&gt;"4.4"),AND(ISNUMBER(SEARCH("monitor",LOWER($B1814))),NOT(OR(LEFT($E1814,3)="1.5",LEFT($E1814,3)="2.5")))),AND($B1814&lt;&gt;"",OR(LEFT($C1814,1)="1",LEFT($C1814,1)="2"),$D1814=""),AND($D1814&lt;&gt;"",NOT(OR(LEFT($C1814,1)="1",LEFT($C1814,1)="2"))),AND($D1814&lt;&gt;"",COUNTIF(' PROJETO'!$B$14:$B$16,$D1814)=0),IF($D1814="",FALSE(),IF(COUNTIF(' PROJETO'!$B$14:$B$16,$D1814)=0,FALSE(),IFERROR(INDEX(' PROJETO'!$C$14:$C$16,MATCH($D1814,' PROJETO'!$B$14:$B$16,0))&lt;&gt;"Sim",FALSE()))))</f>
        <v>0</v>
      </c>
      <c r="AG1814" s="21" t="b">
        <f>AND($AC1814,$Y1814&gt;'CONFG.  LISTAS'!$F$4,$Z1814="",$AA1814="")</f>
        <v>0</v>
      </c>
      <c r="AH1814" s="21" t="str">
        <f t="shared" si="376"/>
        <v/>
      </c>
      <c r="AI1814" s="43" t="str">
        <f ca="1">IF(NOT($AC1814),"",IF(OR($B1814="",$C1814="",$E1814="",$F1814=""),"Preencha descrição, categoria, tipo e unidade.",IF(AND($B1814&lt;&gt;"",OR(LEFT($C1814,1)="1",LEFT($C1814,1)="2"),$D1814=""),"Informe a prática de restauração para itens diretos.",IF(AND($D1814&lt;&gt;"",NOT(OR(LEFT($C1814,1)="1",LEFT($C1814,1)="2"))),"Custos indiretos não devem pertencer a uma prática específica.",IF(AND($D1814&lt;&gt;"",COUNTIF(' PROJETO'!$B$14:$B$16,$D1814)=0),"Prática de restauração inválida ou não cadastrada.",IF(IF($D1814="",FALSE(),IF(COUNTIF(' PROJETO'!$B$14:$B$16,$D1814)=0,FALSE(),IFERROR(INDEX(' PROJETO'!$C$14:$C$16,MATCH($D1814,' PROJETO'!$B$14:$B$16,0))&lt;&gt;"Sim",FALSE()))),"A prática informada no item não foi selecionada na aba Projeto.",IF(AND(MAX($I1814,$L1814,$O1814,$R1814,$U1814,$X1814)&gt;'CONFG.  LISTAS'!$F$4,NOT(OR($Z1814&lt;&gt;"",$AA1814&lt;&gt;""))),"Memorial de cálculo ou anexo obrigatório não informado para item acima do limite.",IF(OR(AND($G1814&lt;&gt;"",$H1814&lt;&gt;"",OR($G1814&lt;=0,$H1814&lt;=0)),AND($J1814&lt;&gt;"",$K1814&lt;&gt;"",OR($J1814&lt;=0,$K1814&lt;=0)),AND($M1814&lt;&gt;"",$N1814&lt;&gt;"",OR($M1814&lt;=0,$N1814&lt;=0)),AND($P1814&lt;&gt;"",$Q1814&lt;&gt;"",OR($P1814&lt;=0,$Q1814&lt;=0)),AND($S1814&lt;&gt;"",$T1814&lt;&gt;"",OR($S1814&lt;=0,$T1814&lt;=0)),AND($V1814&lt;&gt;"",$W1814&lt;&gt;"",OR($V1814&lt;=0,$W1814&lt;=0))),"Revise os valores informados: valor unitário e quantidade devem ser maiores que zero.",IF(OR(AND($G1814="",$H1814&lt;&gt;""),AND($G1814&lt;&gt;"",$H1814=""),AND($J1814="",$K1814&lt;&gt;""),AND($J1814&lt;&gt;"",$K1814=""),AND($M1814="",$N1814&lt;&gt;""),AND($M1814&lt;&gt;"",$N1814=""),AND($P1814="",$Q1814&lt;&gt;""),AND($P1814&lt;&gt;"",$Q1814=""),AND($S1814="",$T1814&lt;&gt;""),AND($S1814&lt;&gt;"",$T1814=""),AND($V1814="",$W1814&lt;&gt;""),AND($V1814&lt;&gt;"",$W1814="")),"Há ano preenchido parcialmente: "&amp;TRIM(IF(AND($G1814="",$H1814&lt;&gt;""),"Ano 1 (falta valor unitário); ","")&amp;IF(AND($G1814&lt;&gt;"",$H1814=""),"Ano 1 (falta quantidade); ","")&amp;IF(AND($J1814="",$K1814&lt;&gt;""),"Ano 2 (falta valor unitário); ","")&amp;IF(AND($J1814&lt;&gt;"",$K1814=""),"Ano 2 (falta quantidade); ","")&amp;IF(AND($M1814="",$N1814&lt;&gt;""),"Ano 3 (falta valor unitário); ","")&amp;IF(AND($M1814&lt;&gt;"",$N1814=""),"Ano 3 (falta quantidade); ","")&amp;IF(AND($P1814="",$Q1814&lt;&gt;""),"Ano 4 (falta valor unitário); ","")&amp;IF(AND($P1814&lt;&gt;"",$Q1814=""),"Ano 4 (falta quantidade); ","")&amp;IF(AND($S1814="",$T1814&lt;&gt;""),"Ano 5 (falta valor unitário); ","")&amp;IF(AND($S1814&lt;&gt;"",$T1814=""),"Ano 5 (falta quantidade); ","")&amp;IF(AND($V1814="",$W1814&lt;&gt;""),"Ano 6 (falta valor unitário); ","")&amp;IF(AND($V1814&lt;&gt;"",$W1814=""),"Ano 6 (falta quantidade); ","")), IF(NOT(OR(AND($G1814&lt;&gt;"",$H1814&lt;&gt;""),AND($J1814&lt;&gt;"",$K1814&lt;&gt;""),AND($M1814&lt;&gt;"",$N1814&lt;&gt;""),AND($P1814&lt;&gt;"",$Q1814&lt;&gt;""),AND($S1814&lt;&gt;"",$T1814&lt;&gt;""),AND($V1814&lt;&gt;"",$W1814&lt;&gt;""))),"Informe pelo menos um ano completo com valor unitário e quantidade.",IF(AND($C1814&lt;&gt;"",$E1814&lt;&gt;"",LEFT(TRIM($C1814),1)&lt;&gt;LEFT(TRIM($E1814),1)),"Categoria e tipo estão incompatíveis.",IF(IF(OR($E1814="",$F1814=""),FALSE(),IFERROR(COUNTIF(INDIRECT("UNITS_"&amp;SUBSTITUTE(LEFT($E1814,FIND(" ",$E1814&amp;" ")-1),".","_")),$F1814)=0,TRUE())),"Unidade incompatível com o tipo selecionado.",IF(OR(AND(ISNUMBER(SEARCH("comunic",LOWER($B1814))),LEFT($E1814,3)&lt;&gt;"4.4"),AND(ISNUMBER(SEARCH("monitor",LOWER($B1814))),NOT(OR(LEFT($E1814,3)="1.5",LEFT($E1814,3)="2.5")))),"Revise a classificação do item conforme as regras de preenchimento.",IF(AND($B1814&lt;&gt;"",OR(ISNUMBER(SEARCH("outro",LOWER($B1814))),ISNUMBER(SEARCH("divers",LOWER($B1814))),ISNUMBER(SEARCH("kit",LOWER($B1814))),ISNUMBER(SEARCH("ferrament",LOWER($B1814))),ISNUMBER(SEARCH("epi",LOWER($B1814)))),NOT(OR($Z1814&lt;&gt;"",$AA1814&lt;&gt;""))),"Descrição muito genérica: detalhe melhor o item e registre o racional no memorial ou em anexo.",IF(AND($Y1814=0,$B1814&lt;&gt;"",OR($G1814&lt;&gt;"",$H1814&lt;&gt;"",$J1814&lt;&gt;"",$K1814&lt;&gt;"",$M1814&lt;&gt;"",$N1814&lt;&gt;"",$P1814&lt;&gt;"",$Q1814&lt;&gt;"",$S1814&lt;&gt;"",$T1814&lt;&gt;"",$V1814&lt;&gt;"",$W1814&lt;&gt;"")),"O item possui dados lançados, mas o total está zerado. Revise os valores informados.","")))))))))))))))</f>
        <v/>
      </c>
    </row>
    <row r="1815" spans="1:35" ht="14.25" customHeight="1" x14ac:dyDescent="0.25">
      <c r="A1815" s="57" t="str">
        <f t="shared" si="364"/>
        <v/>
      </c>
      <c r="B1815" s="61"/>
      <c r="C1815" s="61"/>
      <c r="D1815" s="58"/>
      <c r="E1815" s="61"/>
      <c r="F1815" s="61"/>
      <c r="G1815" s="272"/>
      <c r="H1815" s="62"/>
      <c r="I1815" s="273">
        <f t="shared" si="365"/>
        <v>0</v>
      </c>
      <c r="J1815" s="272"/>
      <c r="K1815" s="62"/>
      <c r="L1815" s="270">
        <f t="shared" si="366"/>
        <v>0</v>
      </c>
      <c r="M1815" s="272"/>
      <c r="N1815" s="62"/>
      <c r="O1815" s="270">
        <f t="shared" si="367"/>
        <v>0</v>
      </c>
      <c r="P1815" s="272"/>
      <c r="Q1815" s="62"/>
      <c r="R1815" s="271">
        <f t="shared" si="368"/>
        <v>0</v>
      </c>
      <c r="S1815" s="272"/>
      <c r="T1815" s="62"/>
      <c r="U1815" s="270">
        <f t="shared" si="369"/>
        <v>0</v>
      </c>
      <c r="V1815" s="272"/>
      <c r="W1815" s="62"/>
      <c r="X1815" s="270">
        <f t="shared" si="370"/>
        <v>0</v>
      </c>
      <c r="Y1815" s="270">
        <f t="shared" si="371"/>
        <v>0</v>
      </c>
      <c r="Z1815" s="61"/>
      <c r="AA1815" s="61"/>
      <c r="AB1815" s="60" t="str">
        <f t="shared" si="372"/>
        <v/>
      </c>
      <c r="AC1815" s="21" t="b">
        <f t="shared" si="373"/>
        <v>0</v>
      </c>
      <c r="AD1815" s="21" t="b">
        <f t="shared" si="374"/>
        <v>0</v>
      </c>
      <c r="AE1815" s="21" t="b">
        <f t="shared" si="375"/>
        <v>0</v>
      </c>
      <c r="AF1815" s="21" t="b">
        <f ca="1">OR(AND($AC1815,NOT($AD1815)),AND($AC1815,OR(AND($G1815="",$H1815&lt;&gt;""),AND($G1815&lt;&gt;"",$H1815=""),AND($J1815="",$K1815&lt;&gt;""),AND($J1815&lt;&gt;"",$K1815=""),AND($M1815="",$N1815&lt;&gt;""),AND($M1815&lt;&gt;"",$N1815=""),AND($P1815="",$Q1815&lt;&gt;""),AND($P1815&lt;&gt;"",$Q1815=""),AND($S1815="",$T1815&lt;&gt;""),AND($S1815&lt;&gt;"",$T1815=""),AND($V1815="",$W1815&lt;&gt;""),AND($V1815&lt;&gt;"",$W1815=""))),AND($C1815&lt;&gt;"",$E1815&lt;&gt;"",LEFT(TRIM($C1815),1)&lt;&gt;LEFT(TRIM($E1815),1)),IF(OR($E1815="",$F1815=""),FALSE(),IFERROR(COUNTIF(INDIRECT("UNITS_"&amp;SUBSTITUTE(LEFT($E1815,FIND(" ",$E1815&amp;" ")-1),".","_")),$F1815)=0,TRUE())),AND($B1815&lt;&gt;"",OR(ISNUMBER(SEARCH("outro",LOWER($B1815))),ISNUMBER(SEARCH("divers",LOWER($B1815))),ISNUMBER(SEARCH("etc",LOWER($B1815))))),OR(AND(ISNUMBER(SEARCH("comunic",LOWER($B1815))),LEFT($E1815,3)&lt;&gt;"4.4"),AND(ISNUMBER(SEARCH("monitor",LOWER($B1815))),NOT(OR(LEFT($E1815,3)="1.5",LEFT($E1815,3)="2.5")))),AND($B1815&lt;&gt;"",OR(LEFT($C1815,1)="1",LEFT($C1815,1)="2"),$D1815=""),AND($D1815&lt;&gt;"",NOT(OR(LEFT($C1815,1)="1",LEFT($C1815,1)="2"))),AND($D1815&lt;&gt;"",COUNTIF(' PROJETO'!$B$14:$B$16,$D1815)=0),IF($D1815="",FALSE(),IF(COUNTIF(' PROJETO'!$B$14:$B$16,$D1815)=0,FALSE(),IFERROR(INDEX(' PROJETO'!$C$14:$C$16,MATCH($D1815,' PROJETO'!$B$14:$B$16,0))&lt;&gt;"Sim",FALSE()))))</f>
        <v>0</v>
      </c>
      <c r="AG1815" s="21" t="b">
        <f>AND($AC1815,$Y1815&gt;'CONFG.  LISTAS'!$F$4,$Z1815="",$AA1815="")</f>
        <v>0</v>
      </c>
      <c r="AH1815" s="21" t="str">
        <f t="shared" si="376"/>
        <v/>
      </c>
      <c r="AI1815" s="43" t="str">
        <f ca="1">IF(NOT($AC1815),"",IF(OR($B1815="",$C1815="",$E1815="",$F1815=""),"Preencha descrição, categoria, tipo e unidade.",IF(AND($B1815&lt;&gt;"",OR(LEFT($C1815,1)="1",LEFT($C1815,1)="2"),$D1815=""),"Informe a prática de restauração para itens diretos.",IF(AND($D1815&lt;&gt;"",NOT(OR(LEFT($C1815,1)="1",LEFT($C1815,1)="2"))),"Custos indiretos não devem pertencer a uma prática específica.",IF(AND($D1815&lt;&gt;"",COUNTIF(' PROJETO'!$B$14:$B$16,$D1815)=0),"Prática de restauração inválida ou não cadastrada.",IF(IF($D1815="",FALSE(),IF(COUNTIF(' PROJETO'!$B$14:$B$16,$D1815)=0,FALSE(),IFERROR(INDEX(' PROJETO'!$C$14:$C$16,MATCH($D1815,' PROJETO'!$B$14:$B$16,0))&lt;&gt;"Sim",FALSE()))),"A prática informada no item não foi selecionada na aba Projeto.",IF(AND(MAX($I1815,$L1815,$O1815,$R1815,$U1815,$X1815)&gt;'CONFG.  LISTAS'!$F$4,NOT(OR($Z1815&lt;&gt;"",$AA1815&lt;&gt;""))),"Memorial de cálculo ou anexo obrigatório não informado para item acima do limite.",IF(OR(AND($G1815&lt;&gt;"",$H1815&lt;&gt;"",OR($G1815&lt;=0,$H1815&lt;=0)),AND($J1815&lt;&gt;"",$K1815&lt;&gt;"",OR($J1815&lt;=0,$K1815&lt;=0)),AND($M1815&lt;&gt;"",$N1815&lt;&gt;"",OR($M1815&lt;=0,$N1815&lt;=0)),AND($P1815&lt;&gt;"",$Q1815&lt;&gt;"",OR($P1815&lt;=0,$Q1815&lt;=0)),AND($S1815&lt;&gt;"",$T1815&lt;&gt;"",OR($S1815&lt;=0,$T1815&lt;=0)),AND($V1815&lt;&gt;"",$W1815&lt;&gt;"",OR($V1815&lt;=0,$W1815&lt;=0))),"Revise os valores informados: valor unitário e quantidade devem ser maiores que zero.",IF(OR(AND($G1815="",$H1815&lt;&gt;""),AND($G1815&lt;&gt;"",$H1815=""),AND($J1815="",$K1815&lt;&gt;""),AND($J1815&lt;&gt;"",$K1815=""),AND($M1815="",$N1815&lt;&gt;""),AND($M1815&lt;&gt;"",$N1815=""),AND($P1815="",$Q1815&lt;&gt;""),AND($P1815&lt;&gt;"",$Q1815=""),AND($S1815="",$T1815&lt;&gt;""),AND($S1815&lt;&gt;"",$T1815=""),AND($V1815="",$W1815&lt;&gt;""),AND($V1815&lt;&gt;"",$W1815="")),"Há ano preenchido parcialmente: "&amp;TRIM(IF(AND($G1815="",$H1815&lt;&gt;""),"Ano 1 (falta valor unitário); ","")&amp;IF(AND($G1815&lt;&gt;"",$H1815=""),"Ano 1 (falta quantidade); ","")&amp;IF(AND($J1815="",$K1815&lt;&gt;""),"Ano 2 (falta valor unitário); ","")&amp;IF(AND($J1815&lt;&gt;"",$K1815=""),"Ano 2 (falta quantidade); ","")&amp;IF(AND($M1815="",$N1815&lt;&gt;""),"Ano 3 (falta valor unitário); ","")&amp;IF(AND($M1815&lt;&gt;"",$N1815=""),"Ano 3 (falta quantidade); ","")&amp;IF(AND($P1815="",$Q1815&lt;&gt;""),"Ano 4 (falta valor unitário); ","")&amp;IF(AND($P1815&lt;&gt;"",$Q1815=""),"Ano 4 (falta quantidade); ","")&amp;IF(AND($S1815="",$T1815&lt;&gt;""),"Ano 5 (falta valor unitário); ","")&amp;IF(AND($S1815&lt;&gt;"",$T1815=""),"Ano 5 (falta quantidade); ","")&amp;IF(AND($V1815="",$W1815&lt;&gt;""),"Ano 6 (falta valor unitário); ","")&amp;IF(AND($V1815&lt;&gt;"",$W1815=""),"Ano 6 (falta quantidade); ","")), IF(NOT(OR(AND($G1815&lt;&gt;"",$H1815&lt;&gt;""),AND($J1815&lt;&gt;"",$K1815&lt;&gt;""),AND($M1815&lt;&gt;"",$N1815&lt;&gt;""),AND($P1815&lt;&gt;"",$Q1815&lt;&gt;""),AND($S1815&lt;&gt;"",$T1815&lt;&gt;""),AND($V1815&lt;&gt;"",$W1815&lt;&gt;""))),"Informe pelo menos um ano completo com valor unitário e quantidade.",IF(AND($C1815&lt;&gt;"",$E1815&lt;&gt;"",LEFT(TRIM($C1815),1)&lt;&gt;LEFT(TRIM($E1815),1)),"Categoria e tipo estão incompatíveis.",IF(IF(OR($E1815="",$F1815=""),FALSE(),IFERROR(COUNTIF(INDIRECT("UNITS_"&amp;SUBSTITUTE(LEFT($E1815,FIND(" ",$E1815&amp;" ")-1),".","_")),$F1815)=0,TRUE())),"Unidade incompatível com o tipo selecionado.",IF(OR(AND(ISNUMBER(SEARCH("comunic",LOWER($B1815))),LEFT($E1815,3)&lt;&gt;"4.4"),AND(ISNUMBER(SEARCH("monitor",LOWER($B1815))),NOT(OR(LEFT($E1815,3)="1.5",LEFT($E1815,3)="2.5")))),"Revise a classificação do item conforme as regras de preenchimento.",IF(AND($B1815&lt;&gt;"",OR(ISNUMBER(SEARCH("outro",LOWER($B1815))),ISNUMBER(SEARCH("divers",LOWER($B1815))),ISNUMBER(SEARCH("kit",LOWER($B1815))),ISNUMBER(SEARCH("ferrament",LOWER($B1815))),ISNUMBER(SEARCH("epi",LOWER($B1815)))),NOT(OR($Z1815&lt;&gt;"",$AA1815&lt;&gt;""))),"Descrição muito genérica: detalhe melhor o item e registre o racional no memorial ou em anexo.",IF(AND($Y1815=0,$B1815&lt;&gt;"",OR($G1815&lt;&gt;"",$H1815&lt;&gt;"",$J1815&lt;&gt;"",$K1815&lt;&gt;"",$M1815&lt;&gt;"",$N1815&lt;&gt;"",$P1815&lt;&gt;"",$Q1815&lt;&gt;"",$S1815&lt;&gt;"",$T1815&lt;&gt;"",$V1815&lt;&gt;"",$W1815&lt;&gt;"")),"O item possui dados lançados, mas o total está zerado. Revise os valores informados.","")))))))))))))))</f>
        <v/>
      </c>
    </row>
    <row r="1816" spans="1:35" ht="14.25" customHeight="1" x14ac:dyDescent="0.25">
      <c r="A1816" s="57" t="str">
        <f t="shared" si="364"/>
        <v/>
      </c>
      <c r="B1816" s="58"/>
      <c r="C1816" s="58"/>
      <c r="D1816" s="58"/>
      <c r="E1816" s="58"/>
      <c r="F1816" s="58"/>
      <c r="G1816" s="269"/>
      <c r="H1816" s="59"/>
      <c r="I1816" s="273">
        <f t="shared" si="365"/>
        <v>0</v>
      </c>
      <c r="J1816" s="269"/>
      <c r="K1816" s="59"/>
      <c r="L1816" s="270">
        <f t="shared" si="366"/>
        <v>0</v>
      </c>
      <c r="M1816" s="269"/>
      <c r="N1816" s="59"/>
      <c r="O1816" s="270">
        <f t="shared" si="367"/>
        <v>0</v>
      </c>
      <c r="P1816" s="269"/>
      <c r="Q1816" s="59"/>
      <c r="R1816" s="271">
        <f t="shared" si="368"/>
        <v>0</v>
      </c>
      <c r="S1816" s="269"/>
      <c r="T1816" s="59"/>
      <c r="U1816" s="270">
        <f t="shared" si="369"/>
        <v>0</v>
      </c>
      <c r="V1816" s="269"/>
      <c r="W1816" s="59"/>
      <c r="X1816" s="270">
        <f t="shared" si="370"/>
        <v>0</v>
      </c>
      <c r="Y1816" s="270">
        <f t="shared" si="371"/>
        <v>0</v>
      </c>
      <c r="Z1816" s="58"/>
      <c r="AA1816" s="58"/>
      <c r="AB1816" s="60" t="str">
        <f t="shared" si="372"/>
        <v/>
      </c>
      <c r="AC1816" s="21" t="b">
        <f t="shared" si="373"/>
        <v>0</v>
      </c>
      <c r="AD1816" s="21" t="b">
        <f t="shared" si="374"/>
        <v>0</v>
      </c>
      <c r="AE1816" s="21" t="b">
        <f t="shared" si="375"/>
        <v>0</v>
      </c>
      <c r="AF1816" s="21" t="b">
        <f ca="1">OR(AND($AC1816,NOT($AD1816)),AND($AC1816,OR(AND($G1816="",$H1816&lt;&gt;""),AND($G1816&lt;&gt;"",$H1816=""),AND($J1816="",$K1816&lt;&gt;""),AND($J1816&lt;&gt;"",$K1816=""),AND($M1816="",$N1816&lt;&gt;""),AND($M1816&lt;&gt;"",$N1816=""),AND($P1816="",$Q1816&lt;&gt;""),AND($P1816&lt;&gt;"",$Q1816=""),AND($S1816="",$T1816&lt;&gt;""),AND($S1816&lt;&gt;"",$T1816=""),AND($V1816="",$W1816&lt;&gt;""),AND($V1816&lt;&gt;"",$W1816=""))),AND($C1816&lt;&gt;"",$E1816&lt;&gt;"",LEFT(TRIM($C1816),1)&lt;&gt;LEFT(TRIM($E1816),1)),IF(OR($E1816="",$F1816=""),FALSE(),IFERROR(COUNTIF(INDIRECT("UNITS_"&amp;SUBSTITUTE(LEFT($E1816,FIND(" ",$E1816&amp;" ")-1),".","_")),$F1816)=0,TRUE())),AND($B1816&lt;&gt;"",OR(ISNUMBER(SEARCH("outro",LOWER($B1816))),ISNUMBER(SEARCH("divers",LOWER($B1816))),ISNUMBER(SEARCH("etc",LOWER($B1816))))),OR(AND(ISNUMBER(SEARCH("comunic",LOWER($B1816))),LEFT($E1816,3)&lt;&gt;"4.4"),AND(ISNUMBER(SEARCH("monitor",LOWER($B1816))),NOT(OR(LEFT($E1816,3)="1.5",LEFT($E1816,3)="2.5")))),AND($B1816&lt;&gt;"",OR(LEFT($C1816,1)="1",LEFT($C1816,1)="2"),$D1816=""),AND($D1816&lt;&gt;"",NOT(OR(LEFT($C1816,1)="1",LEFT($C1816,1)="2"))),AND($D1816&lt;&gt;"",COUNTIF(' PROJETO'!$B$14:$B$16,$D1816)=0),IF($D1816="",FALSE(),IF(COUNTIF(' PROJETO'!$B$14:$B$16,$D1816)=0,FALSE(),IFERROR(INDEX(' PROJETO'!$C$14:$C$16,MATCH($D1816,' PROJETO'!$B$14:$B$16,0))&lt;&gt;"Sim",FALSE()))))</f>
        <v>0</v>
      </c>
      <c r="AG1816" s="21" t="b">
        <f>AND($AC1816,$Y1816&gt;'CONFG.  LISTAS'!$F$4,$Z1816="",$AA1816="")</f>
        <v>0</v>
      </c>
      <c r="AH1816" s="21" t="str">
        <f t="shared" si="376"/>
        <v/>
      </c>
      <c r="AI1816" s="43" t="str">
        <f ca="1">IF(NOT($AC1816),"",IF(OR($B1816="",$C1816="",$E1816="",$F1816=""),"Preencha descrição, categoria, tipo e unidade.",IF(AND($B1816&lt;&gt;"",OR(LEFT($C1816,1)="1",LEFT($C1816,1)="2"),$D1816=""),"Informe a prática de restauração para itens diretos.",IF(AND($D1816&lt;&gt;"",NOT(OR(LEFT($C1816,1)="1",LEFT($C1816,1)="2"))),"Custos indiretos não devem pertencer a uma prática específica.",IF(AND($D1816&lt;&gt;"",COUNTIF(' PROJETO'!$B$14:$B$16,$D1816)=0),"Prática de restauração inválida ou não cadastrada.",IF(IF($D1816="",FALSE(),IF(COUNTIF(' PROJETO'!$B$14:$B$16,$D1816)=0,FALSE(),IFERROR(INDEX(' PROJETO'!$C$14:$C$16,MATCH($D1816,' PROJETO'!$B$14:$B$16,0))&lt;&gt;"Sim",FALSE()))),"A prática informada no item não foi selecionada na aba Projeto.",IF(AND(MAX($I1816,$L1816,$O1816,$R1816,$U1816,$X1816)&gt;'CONFG.  LISTAS'!$F$4,NOT(OR($Z1816&lt;&gt;"",$AA1816&lt;&gt;""))),"Memorial de cálculo ou anexo obrigatório não informado para item acima do limite.",IF(OR(AND($G1816&lt;&gt;"",$H1816&lt;&gt;"",OR($G1816&lt;=0,$H1816&lt;=0)),AND($J1816&lt;&gt;"",$K1816&lt;&gt;"",OR($J1816&lt;=0,$K1816&lt;=0)),AND($M1816&lt;&gt;"",$N1816&lt;&gt;"",OR($M1816&lt;=0,$N1816&lt;=0)),AND($P1816&lt;&gt;"",$Q1816&lt;&gt;"",OR($P1816&lt;=0,$Q1816&lt;=0)),AND($S1816&lt;&gt;"",$T1816&lt;&gt;"",OR($S1816&lt;=0,$T1816&lt;=0)),AND($V1816&lt;&gt;"",$W1816&lt;&gt;"",OR($V1816&lt;=0,$W1816&lt;=0))),"Revise os valores informados: valor unitário e quantidade devem ser maiores que zero.",IF(OR(AND($G1816="",$H1816&lt;&gt;""),AND($G1816&lt;&gt;"",$H1816=""),AND($J1816="",$K1816&lt;&gt;""),AND($J1816&lt;&gt;"",$K1816=""),AND($M1816="",$N1816&lt;&gt;""),AND($M1816&lt;&gt;"",$N1816=""),AND($P1816="",$Q1816&lt;&gt;""),AND($P1816&lt;&gt;"",$Q1816=""),AND($S1816="",$T1816&lt;&gt;""),AND($S1816&lt;&gt;"",$T1816=""),AND($V1816="",$W1816&lt;&gt;""),AND($V1816&lt;&gt;"",$W1816="")),"Há ano preenchido parcialmente: "&amp;TRIM(IF(AND($G1816="",$H1816&lt;&gt;""),"Ano 1 (falta valor unitário); ","")&amp;IF(AND($G1816&lt;&gt;"",$H1816=""),"Ano 1 (falta quantidade); ","")&amp;IF(AND($J1816="",$K1816&lt;&gt;""),"Ano 2 (falta valor unitário); ","")&amp;IF(AND($J1816&lt;&gt;"",$K1816=""),"Ano 2 (falta quantidade); ","")&amp;IF(AND($M1816="",$N1816&lt;&gt;""),"Ano 3 (falta valor unitário); ","")&amp;IF(AND($M1816&lt;&gt;"",$N1816=""),"Ano 3 (falta quantidade); ","")&amp;IF(AND($P1816="",$Q1816&lt;&gt;""),"Ano 4 (falta valor unitário); ","")&amp;IF(AND($P1816&lt;&gt;"",$Q1816=""),"Ano 4 (falta quantidade); ","")&amp;IF(AND($S1816="",$T1816&lt;&gt;""),"Ano 5 (falta valor unitário); ","")&amp;IF(AND($S1816&lt;&gt;"",$T1816=""),"Ano 5 (falta quantidade); ","")&amp;IF(AND($V1816="",$W1816&lt;&gt;""),"Ano 6 (falta valor unitário); ","")&amp;IF(AND($V1816&lt;&gt;"",$W1816=""),"Ano 6 (falta quantidade); ","")), IF(NOT(OR(AND($G1816&lt;&gt;"",$H1816&lt;&gt;""),AND($J1816&lt;&gt;"",$K1816&lt;&gt;""),AND($M1816&lt;&gt;"",$N1816&lt;&gt;""),AND($P1816&lt;&gt;"",$Q1816&lt;&gt;""),AND($S1816&lt;&gt;"",$T1816&lt;&gt;""),AND($V1816&lt;&gt;"",$W1816&lt;&gt;""))),"Informe pelo menos um ano completo com valor unitário e quantidade.",IF(AND($C1816&lt;&gt;"",$E1816&lt;&gt;"",LEFT(TRIM($C1816),1)&lt;&gt;LEFT(TRIM($E1816),1)),"Categoria e tipo estão incompatíveis.",IF(IF(OR($E1816="",$F1816=""),FALSE(),IFERROR(COUNTIF(INDIRECT("UNITS_"&amp;SUBSTITUTE(LEFT($E1816,FIND(" ",$E1816&amp;" ")-1),".","_")),$F1816)=0,TRUE())),"Unidade incompatível com o tipo selecionado.",IF(OR(AND(ISNUMBER(SEARCH("comunic",LOWER($B1816))),LEFT($E1816,3)&lt;&gt;"4.4"),AND(ISNUMBER(SEARCH("monitor",LOWER($B1816))),NOT(OR(LEFT($E1816,3)="1.5",LEFT($E1816,3)="2.5")))),"Revise a classificação do item conforme as regras de preenchimento.",IF(AND($B1816&lt;&gt;"",OR(ISNUMBER(SEARCH("outro",LOWER($B1816))),ISNUMBER(SEARCH("divers",LOWER($B1816))),ISNUMBER(SEARCH("kit",LOWER($B1816))),ISNUMBER(SEARCH("ferrament",LOWER($B1816))),ISNUMBER(SEARCH("epi",LOWER($B1816)))),NOT(OR($Z1816&lt;&gt;"",$AA1816&lt;&gt;""))),"Descrição muito genérica: detalhe melhor o item e registre o racional no memorial ou em anexo.",IF(AND($Y1816=0,$B1816&lt;&gt;"",OR($G1816&lt;&gt;"",$H1816&lt;&gt;"",$J1816&lt;&gt;"",$K1816&lt;&gt;"",$M1816&lt;&gt;"",$N1816&lt;&gt;"",$P1816&lt;&gt;"",$Q1816&lt;&gt;"",$S1816&lt;&gt;"",$T1816&lt;&gt;"",$V1816&lt;&gt;"",$W1816&lt;&gt;"")),"O item possui dados lançados, mas o total está zerado. Revise os valores informados.","")))))))))))))))</f>
        <v/>
      </c>
    </row>
    <row r="1817" spans="1:35" ht="14.25" customHeight="1" x14ac:dyDescent="0.25">
      <c r="A1817" s="57" t="str">
        <f t="shared" si="364"/>
        <v/>
      </c>
      <c r="B1817" s="61"/>
      <c r="C1817" s="61"/>
      <c r="D1817" s="58"/>
      <c r="E1817" s="61"/>
      <c r="F1817" s="61"/>
      <c r="G1817" s="272"/>
      <c r="H1817" s="62"/>
      <c r="I1817" s="273">
        <f t="shared" si="365"/>
        <v>0</v>
      </c>
      <c r="J1817" s="272"/>
      <c r="K1817" s="62"/>
      <c r="L1817" s="270">
        <f t="shared" si="366"/>
        <v>0</v>
      </c>
      <c r="M1817" s="272"/>
      <c r="N1817" s="62"/>
      <c r="O1817" s="270">
        <f t="shared" si="367"/>
        <v>0</v>
      </c>
      <c r="P1817" s="272"/>
      <c r="Q1817" s="62"/>
      <c r="R1817" s="271">
        <f t="shared" si="368"/>
        <v>0</v>
      </c>
      <c r="S1817" s="272"/>
      <c r="T1817" s="62"/>
      <c r="U1817" s="270">
        <f t="shared" si="369"/>
        <v>0</v>
      </c>
      <c r="V1817" s="272"/>
      <c r="W1817" s="62"/>
      <c r="X1817" s="270">
        <f t="shared" si="370"/>
        <v>0</v>
      </c>
      <c r="Y1817" s="270">
        <f t="shared" si="371"/>
        <v>0</v>
      </c>
      <c r="Z1817" s="61"/>
      <c r="AA1817" s="61"/>
      <c r="AB1817" s="60" t="str">
        <f t="shared" si="372"/>
        <v/>
      </c>
      <c r="AC1817" s="21" t="b">
        <f t="shared" si="373"/>
        <v>0</v>
      </c>
      <c r="AD1817" s="21" t="b">
        <f t="shared" si="374"/>
        <v>0</v>
      </c>
      <c r="AE1817" s="21" t="b">
        <f t="shared" si="375"/>
        <v>0</v>
      </c>
      <c r="AF1817" s="21" t="b">
        <f ca="1">OR(AND($AC1817,NOT($AD1817)),AND($AC1817,OR(AND($G1817="",$H1817&lt;&gt;""),AND($G1817&lt;&gt;"",$H1817=""),AND($J1817="",$K1817&lt;&gt;""),AND($J1817&lt;&gt;"",$K1817=""),AND($M1817="",$N1817&lt;&gt;""),AND($M1817&lt;&gt;"",$N1817=""),AND($P1817="",$Q1817&lt;&gt;""),AND($P1817&lt;&gt;"",$Q1817=""),AND($S1817="",$T1817&lt;&gt;""),AND($S1817&lt;&gt;"",$T1817=""),AND($V1817="",$W1817&lt;&gt;""),AND($V1817&lt;&gt;"",$W1817=""))),AND($C1817&lt;&gt;"",$E1817&lt;&gt;"",LEFT(TRIM($C1817),1)&lt;&gt;LEFT(TRIM($E1817),1)),IF(OR($E1817="",$F1817=""),FALSE(),IFERROR(COUNTIF(INDIRECT("UNITS_"&amp;SUBSTITUTE(LEFT($E1817,FIND(" ",$E1817&amp;" ")-1),".","_")),$F1817)=0,TRUE())),AND($B1817&lt;&gt;"",OR(ISNUMBER(SEARCH("outro",LOWER($B1817))),ISNUMBER(SEARCH("divers",LOWER($B1817))),ISNUMBER(SEARCH("etc",LOWER($B1817))))),OR(AND(ISNUMBER(SEARCH("comunic",LOWER($B1817))),LEFT($E1817,3)&lt;&gt;"4.4"),AND(ISNUMBER(SEARCH("monitor",LOWER($B1817))),NOT(OR(LEFT($E1817,3)="1.5",LEFT($E1817,3)="2.5")))),AND($B1817&lt;&gt;"",OR(LEFT($C1817,1)="1",LEFT($C1817,1)="2"),$D1817=""),AND($D1817&lt;&gt;"",NOT(OR(LEFT($C1817,1)="1",LEFT($C1817,1)="2"))),AND($D1817&lt;&gt;"",COUNTIF(' PROJETO'!$B$14:$B$16,$D1817)=0),IF($D1817="",FALSE(),IF(COUNTIF(' PROJETO'!$B$14:$B$16,$D1817)=0,FALSE(),IFERROR(INDEX(' PROJETO'!$C$14:$C$16,MATCH($D1817,' PROJETO'!$B$14:$B$16,0))&lt;&gt;"Sim",FALSE()))))</f>
        <v>0</v>
      </c>
      <c r="AG1817" s="21" t="b">
        <f>AND($AC1817,$Y1817&gt;'CONFG.  LISTAS'!$F$4,$Z1817="",$AA1817="")</f>
        <v>0</v>
      </c>
      <c r="AH1817" s="21" t="str">
        <f t="shared" si="376"/>
        <v/>
      </c>
      <c r="AI1817" s="43" t="str">
        <f ca="1">IF(NOT($AC1817),"",IF(OR($B1817="",$C1817="",$E1817="",$F1817=""),"Preencha descrição, categoria, tipo e unidade.",IF(AND($B1817&lt;&gt;"",OR(LEFT($C1817,1)="1",LEFT($C1817,1)="2"),$D1817=""),"Informe a prática de restauração para itens diretos.",IF(AND($D1817&lt;&gt;"",NOT(OR(LEFT($C1817,1)="1",LEFT($C1817,1)="2"))),"Custos indiretos não devem pertencer a uma prática específica.",IF(AND($D1817&lt;&gt;"",COUNTIF(' PROJETO'!$B$14:$B$16,$D1817)=0),"Prática de restauração inválida ou não cadastrada.",IF(IF($D1817="",FALSE(),IF(COUNTIF(' PROJETO'!$B$14:$B$16,$D1817)=0,FALSE(),IFERROR(INDEX(' PROJETO'!$C$14:$C$16,MATCH($D1817,' PROJETO'!$B$14:$B$16,0))&lt;&gt;"Sim",FALSE()))),"A prática informada no item não foi selecionada na aba Projeto.",IF(AND(MAX($I1817,$L1817,$O1817,$R1817,$U1817,$X1817)&gt;'CONFG.  LISTAS'!$F$4,NOT(OR($Z1817&lt;&gt;"",$AA1817&lt;&gt;""))),"Memorial de cálculo ou anexo obrigatório não informado para item acima do limite.",IF(OR(AND($G1817&lt;&gt;"",$H1817&lt;&gt;"",OR($G1817&lt;=0,$H1817&lt;=0)),AND($J1817&lt;&gt;"",$K1817&lt;&gt;"",OR($J1817&lt;=0,$K1817&lt;=0)),AND($M1817&lt;&gt;"",$N1817&lt;&gt;"",OR($M1817&lt;=0,$N1817&lt;=0)),AND($P1817&lt;&gt;"",$Q1817&lt;&gt;"",OR($P1817&lt;=0,$Q1817&lt;=0)),AND($S1817&lt;&gt;"",$T1817&lt;&gt;"",OR($S1817&lt;=0,$T1817&lt;=0)),AND($V1817&lt;&gt;"",$W1817&lt;&gt;"",OR($V1817&lt;=0,$W1817&lt;=0))),"Revise os valores informados: valor unitário e quantidade devem ser maiores que zero.",IF(OR(AND($G1817="",$H1817&lt;&gt;""),AND($G1817&lt;&gt;"",$H1817=""),AND($J1817="",$K1817&lt;&gt;""),AND($J1817&lt;&gt;"",$K1817=""),AND($M1817="",$N1817&lt;&gt;""),AND($M1817&lt;&gt;"",$N1817=""),AND($P1817="",$Q1817&lt;&gt;""),AND($P1817&lt;&gt;"",$Q1817=""),AND($S1817="",$T1817&lt;&gt;""),AND($S1817&lt;&gt;"",$T1817=""),AND($V1817="",$W1817&lt;&gt;""),AND($V1817&lt;&gt;"",$W1817="")),"Há ano preenchido parcialmente: "&amp;TRIM(IF(AND($G1817="",$H1817&lt;&gt;""),"Ano 1 (falta valor unitário); ","")&amp;IF(AND($G1817&lt;&gt;"",$H1817=""),"Ano 1 (falta quantidade); ","")&amp;IF(AND($J1817="",$K1817&lt;&gt;""),"Ano 2 (falta valor unitário); ","")&amp;IF(AND($J1817&lt;&gt;"",$K1817=""),"Ano 2 (falta quantidade); ","")&amp;IF(AND($M1817="",$N1817&lt;&gt;""),"Ano 3 (falta valor unitário); ","")&amp;IF(AND($M1817&lt;&gt;"",$N1817=""),"Ano 3 (falta quantidade); ","")&amp;IF(AND($P1817="",$Q1817&lt;&gt;""),"Ano 4 (falta valor unitário); ","")&amp;IF(AND($P1817&lt;&gt;"",$Q1817=""),"Ano 4 (falta quantidade); ","")&amp;IF(AND($S1817="",$T1817&lt;&gt;""),"Ano 5 (falta valor unitário); ","")&amp;IF(AND($S1817&lt;&gt;"",$T1817=""),"Ano 5 (falta quantidade); ","")&amp;IF(AND($V1817="",$W1817&lt;&gt;""),"Ano 6 (falta valor unitário); ","")&amp;IF(AND($V1817&lt;&gt;"",$W1817=""),"Ano 6 (falta quantidade); ","")), IF(NOT(OR(AND($G1817&lt;&gt;"",$H1817&lt;&gt;""),AND($J1817&lt;&gt;"",$K1817&lt;&gt;""),AND($M1817&lt;&gt;"",$N1817&lt;&gt;""),AND($P1817&lt;&gt;"",$Q1817&lt;&gt;""),AND($S1817&lt;&gt;"",$T1817&lt;&gt;""),AND($V1817&lt;&gt;"",$W1817&lt;&gt;""))),"Informe pelo menos um ano completo com valor unitário e quantidade.",IF(AND($C1817&lt;&gt;"",$E1817&lt;&gt;"",LEFT(TRIM($C1817),1)&lt;&gt;LEFT(TRIM($E1817),1)),"Categoria e tipo estão incompatíveis.",IF(IF(OR($E1817="",$F1817=""),FALSE(),IFERROR(COUNTIF(INDIRECT("UNITS_"&amp;SUBSTITUTE(LEFT($E1817,FIND(" ",$E1817&amp;" ")-1),".","_")),$F1817)=0,TRUE())),"Unidade incompatível com o tipo selecionado.",IF(OR(AND(ISNUMBER(SEARCH("comunic",LOWER($B1817))),LEFT($E1817,3)&lt;&gt;"4.4"),AND(ISNUMBER(SEARCH("monitor",LOWER($B1817))),NOT(OR(LEFT($E1817,3)="1.5",LEFT($E1817,3)="2.5")))),"Revise a classificação do item conforme as regras de preenchimento.",IF(AND($B1817&lt;&gt;"",OR(ISNUMBER(SEARCH("outro",LOWER($B1817))),ISNUMBER(SEARCH("divers",LOWER($B1817))),ISNUMBER(SEARCH("kit",LOWER($B1817))),ISNUMBER(SEARCH("ferrament",LOWER($B1817))),ISNUMBER(SEARCH("epi",LOWER($B1817)))),NOT(OR($Z1817&lt;&gt;"",$AA1817&lt;&gt;""))),"Descrição muito genérica: detalhe melhor o item e registre o racional no memorial ou em anexo.",IF(AND($Y1817=0,$B1817&lt;&gt;"",OR($G1817&lt;&gt;"",$H1817&lt;&gt;"",$J1817&lt;&gt;"",$K1817&lt;&gt;"",$M1817&lt;&gt;"",$N1817&lt;&gt;"",$P1817&lt;&gt;"",$Q1817&lt;&gt;"",$S1817&lt;&gt;"",$T1817&lt;&gt;"",$V1817&lt;&gt;"",$W1817&lt;&gt;"")),"O item possui dados lançados, mas o total está zerado. Revise os valores informados.","")))))))))))))))</f>
        <v/>
      </c>
    </row>
    <row r="1818" spans="1:35" ht="14.25" customHeight="1" x14ac:dyDescent="0.25">
      <c r="A1818" s="57" t="str">
        <f t="shared" si="364"/>
        <v/>
      </c>
      <c r="B1818" s="58"/>
      <c r="C1818" s="58"/>
      <c r="D1818" s="58"/>
      <c r="E1818" s="58"/>
      <c r="F1818" s="58"/>
      <c r="G1818" s="269"/>
      <c r="H1818" s="59"/>
      <c r="I1818" s="273">
        <f t="shared" si="365"/>
        <v>0</v>
      </c>
      <c r="J1818" s="269"/>
      <c r="K1818" s="59"/>
      <c r="L1818" s="270">
        <f t="shared" si="366"/>
        <v>0</v>
      </c>
      <c r="M1818" s="269"/>
      <c r="N1818" s="59"/>
      <c r="O1818" s="270">
        <f t="shared" si="367"/>
        <v>0</v>
      </c>
      <c r="P1818" s="269"/>
      <c r="Q1818" s="59"/>
      <c r="R1818" s="271">
        <f t="shared" si="368"/>
        <v>0</v>
      </c>
      <c r="S1818" s="269"/>
      <c r="T1818" s="59"/>
      <c r="U1818" s="270">
        <f t="shared" si="369"/>
        <v>0</v>
      </c>
      <c r="V1818" s="269"/>
      <c r="W1818" s="59"/>
      <c r="X1818" s="270">
        <f t="shared" si="370"/>
        <v>0</v>
      </c>
      <c r="Y1818" s="270">
        <f t="shared" si="371"/>
        <v>0</v>
      </c>
      <c r="Z1818" s="58"/>
      <c r="AA1818" s="58"/>
      <c r="AB1818" s="60" t="str">
        <f t="shared" si="372"/>
        <v/>
      </c>
      <c r="AC1818" s="21" t="b">
        <f t="shared" si="373"/>
        <v>0</v>
      </c>
      <c r="AD1818" s="21" t="b">
        <f t="shared" si="374"/>
        <v>0</v>
      </c>
      <c r="AE1818" s="21" t="b">
        <f t="shared" si="375"/>
        <v>0</v>
      </c>
      <c r="AF1818" s="21" t="b">
        <f ca="1">OR(AND($AC1818,NOT($AD1818)),AND($AC1818,OR(AND($G1818="",$H1818&lt;&gt;""),AND($G1818&lt;&gt;"",$H1818=""),AND($J1818="",$K1818&lt;&gt;""),AND($J1818&lt;&gt;"",$K1818=""),AND($M1818="",$N1818&lt;&gt;""),AND($M1818&lt;&gt;"",$N1818=""),AND($P1818="",$Q1818&lt;&gt;""),AND($P1818&lt;&gt;"",$Q1818=""),AND($S1818="",$T1818&lt;&gt;""),AND($S1818&lt;&gt;"",$T1818=""),AND($V1818="",$W1818&lt;&gt;""),AND($V1818&lt;&gt;"",$W1818=""))),AND($C1818&lt;&gt;"",$E1818&lt;&gt;"",LEFT(TRIM($C1818),1)&lt;&gt;LEFT(TRIM($E1818),1)),IF(OR($E1818="",$F1818=""),FALSE(),IFERROR(COUNTIF(INDIRECT("UNITS_"&amp;SUBSTITUTE(LEFT($E1818,FIND(" ",$E1818&amp;" ")-1),".","_")),$F1818)=0,TRUE())),AND($B1818&lt;&gt;"",OR(ISNUMBER(SEARCH("outro",LOWER($B1818))),ISNUMBER(SEARCH("divers",LOWER($B1818))),ISNUMBER(SEARCH("etc",LOWER($B1818))))),OR(AND(ISNUMBER(SEARCH("comunic",LOWER($B1818))),LEFT($E1818,3)&lt;&gt;"4.4"),AND(ISNUMBER(SEARCH("monitor",LOWER($B1818))),NOT(OR(LEFT($E1818,3)="1.5",LEFT($E1818,3)="2.5")))),AND($B1818&lt;&gt;"",OR(LEFT($C1818,1)="1",LEFT($C1818,1)="2"),$D1818=""),AND($D1818&lt;&gt;"",NOT(OR(LEFT($C1818,1)="1",LEFT($C1818,1)="2"))),AND($D1818&lt;&gt;"",COUNTIF(' PROJETO'!$B$14:$B$16,$D1818)=0),IF($D1818="",FALSE(),IF(COUNTIF(' PROJETO'!$B$14:$B$16,$D1818)=0,FALSE(),IFERROR(INDEX(' PROJETO'!$C$14:$C$16,MATCH($D1818,' PROJETO'!$B$14:$B$16,0))&lt;&gt;"Sim",FALSE()))))</f>
        <v>0</v>
      </c>
      <c r="AG1818" s="21" t="b">
        <f>AND($AC1818,$Y1818&gt;'CONFG.  LISTAS'!$F$4,$Z1818="",$AA1818="")</f>
        <v>0</v>
      </c>
      <c r="AH1818" s="21" t="str">
        <f t="shared" si="376"/>
        <v/>
      </c>
      <c r="AI1818" s="43" t="str">
        <f ca="1">IF(NOT($AC1818),"",IF(OR($B1818="",$C1818="",$E1818="",$F1818=""),"Preencha descrição, categoria, tipo e unidade.",IF(AND($B1818&lt;&gt;"",OR(LEFT($C1818,1)="1",LEFT($C1818,1)="2"),$D1818=""),"Informe a prática de restauração para itens diretos.",IF(AND($D1818&lt;&gt;"",NOT(OR(LEFT($C1818,1)="1",LEFT($C1818,1)="2"))),"Custos indiretos não devem pertencer a uma prática específica.",IF(AND($D1818&lt;&gt;"",COUNTIF(' PROJETO'!$B$14:$B$16,$D1818)=0),"Prática de restauração inválida ou não cadastrada.",IF(IF($D1818="",FALSE(),IF(COUNTIF(' PROJETO'!$B$14:$B$16,$D1818)=0,FALSE(),IFERROR(INDEX(' PROJETO'!$C$14:$C$16,MATCH($D1818,' PROJETO'!$B$14:$B$16,0))&lt;&gt;"Sim",FALSE()))),"A prática informada no item não foi selecionada na aba Projeto.",IF(AND(MAX($I1818,$L1818,$O1818,$R1818,$U1818,$X1818)&gt;'CONFG.  LISTAS'!$F$4,NOT(OR($Z1818&lt;&gt;"",$AA1818&lt;&gt;""))),"Memorial de cálculo ou anexo obrigatório não informado para item acima do limite.",IF(OR(AND($G1818&lt;&gt;"",$H1818&lt;&gt;"",OR($G1818&lt;=0,$H1818&lt;=0)),AND($J1818&lt;&gt;"",$K1818&lt;&gt;"",OR($J1818&lt;=0,$K1818&lt;=0)),AND($M1818&lt;&gt;"",$N1818&lt;&gt;"",OR($M1818&lt;=0,$N1818&lt;=0)),AND($P1818&lt;&gt;"",$Q1818&lt;&gt;"",OR($P1818&lt;=0,$Q1818&lt;=0)),AND($S1818&lt;&gt;"",$T1818&lt;&gt;"",OR($S1818&lt;=0,$T1818&lt;=0)),AND($V1818&lt;&gt;"",$W1818&lt;&gt;"",OR($V1818&lt;=0,$W1818&lt;=0))),"Revise os valores informados: valor unitário e quantidade devem ser maiores que zero.",IF(OR(AND($G1818="",$H1818&lt;&gt;""),AND($G1818&lt;&gt;"",$H1818=""),AND($J1818="",$K1818&lt;&gt;""),AND($J1818&lt;&gt;"",$K1818=""),AND($M1818="",$N1818&lt;&gt;""),AND($M1818&lt;&gt;"",$N1818=""),AND($P1818="",$Q1818&lt;&gt;""),AND($P1818&lt;&gt;"",$Q1818=""),AND($S1818="",$T1818&lt;&gt;""),AND($S1818&lt;&gt;"",$T1818=""),AND($V1818="",$W1818&lt;&gt;""),AND($V1818&lt;&gt;"",$W1818="")),"Há ano preenchido parcialmente: "&amp;TRIM(IF(AND($G1818="",$H1818&lt;&gt;""),"Ano 1 (falta valor unitário); ","")&amp;IF(AND($G1818&lt;&gt;"",$H1818=""),"Ano 1 (falta quantidade); ","")&amp;IF(AND($J1818="",$K1818&lt;&gt;""),"Ano 2 (falta valor unitário); ","")&amp;IF(AND($J1818&lt;&gt;"",$K1818=""),"Ano 2 (falta quantidade); ","")&amp;IF(AND($M1818="",$N1818&lt;&gt;""),"Ano 3 (falta valor unitário); ","")&amp;IF(AND($M1818&lt;&gt;"",$N1818=""),"Ano 3 (falta quantidade); ","")&amp;IF(AND($P1818="",$Q1818&lt;&gt;""),"Ano 4 (falta valor unitário); ","")&amp;IF(AND($P1818&lt;&gt;"",$Q1818=""),"Ano 4 (falta quantidade); ","")&amp;IF(AND($S1818="",$T1818&lt;&gt;""),"Ano 5 (falta valor unitário); ","")&amp;IF(AND($S1818&lt;&gt;"",$T1818=""),"Ano 5 (falta quantidade); ","")&amp;IF(AND($V1818="",$W1818&lt;&gt;""),"Ano 6 (falta valor unitário); ","")&amp;IF(AND($V1818&lt;&gt;"",$W1818=""),"Ano 6 (falta quantidade); ","")), IF(NOT(OR(AND($G1818&lt;&gt;"",$H1818&lt;&gt;""),AND($J1818&lt;&gt;"",$K1818&lt;&gt;""),AND($M1818&lt;&gt;"",$N1818&lt;&gt;""),AND($P1818&lt;&gt;"",$Q1818&lt;&gt;""),AND($S1818&lt;&gt;"",$T1818&lt;&gt;""),AND($V1818&lt;&gt;"",$W1818&lt;&gt;""))),"Informe pelo menos um ano completo com valor unitário e quantidade.",IF(AND($C1818&lt;&gt;"",$E1818&lt;&gt;"",LEFT(TRIM($C1818),1)&lt;&gt;LEFT(TRIM($E1818),1)),"Categoria e tipo estão incompatíveis.",IF(IF(OR($E1818="",$F1818=""),FALSE(),IFERROR(COUNTIF(INDIRECT("UNITS_"&amp;SUBSTITUTE(LEFT($E1818,FIND(" ",$E1818&amp;" ")-1),".","_")),$F1818)=0,TRUE())),"Unidade incompatível com o tipo selecionado.",IF(OR(AND(ISNUMBER(SEARCH("comunic",LOWER($B1818))),LEFT($E1818,3)&lt;&gt;"4.4"),AND(ISNUMBER(SEARCH("monitor",LOWER($B1818))),NOT(OR(LEFT($E1818,3)="1.5",LEFT($E1818,3)="2.5")))),"Revise a classificação do item conforme as regras de preenchimento.",IF(AND($B1818&lt;&gt;"",OR(ISNUMBER(SEARCH("outro",LOWER($B1818))),ISNUMBER(SEARCH("divers",LOWER($B1818))),ISNUMBER(SEARCH("kit",LOWER($B1818))),ISNUMBER(SEARCH("ferrament",LOWER($B1818))),ISNUMBER(SEARCH("epi",LOWER($B1818)))),NOT(OR($Z1818&lt;&gt;"",$AA1818&lt;&gt;""))),"Descrição muito genérica: detalhe melhor o item e registre o racional no memorial ou em anexo.",IF(AND($Y1818=0,$B1818&lt;&gt;"",OR($G1818&lt;&gt;"",$H1818&lt;&gt;"",$J1818&lt;&gt;"",$K1818&lt;&gt;"",$M1818&lt;&gt;"",$N1818&lt;&gt;"",$P1818&lt;&gt;"",$Q1818&lt;&gt;"",$S1818&lt;&gt;"",$T1818&lt;&gt;"",$V1818&lt;&gt;"",$W1818&lt;&gt;"")),"O item possui dados lançados, mas o total está zerado. Revise os valores informados.","")))))))))))))))</f>
        <v/>
      </c>
    </row>
    <row r="1819" spans="1:35" ht="14.25" customHeight="1" x14ac:dyDescent="0.25">
      <c r="A1819" s="57" t="str">
        <f t="shared" si="364"/>
        <v/>
      </c>
      <c r="B1819" s="61"/>
      <c r="C1819" s="61"/>
      <c r="D1819" s="58"/>
      <c r="E1819" s="61"/>
      <c r="F1819" s="61"/>
      <c r="G1819" s="272"/>
      <c r="H1819" s="62"/>
      <c r="I1819" s="273">
        <f t="shared" si="365"/>
        <v>0</v>
      </c>
      <c r="J1819" s="272"/>
      <c r="K1819" s="62"/>
      <c r="L1819" s="270">
        <f t="shared" si="366"/>
        <v>0</v>
      </c>
      <c r="M1819" s="272"/>
      <c r="N1819" s="62"/>
      <c r="O1819" s="270">
        <f t="shared" si="367"/>
        <v>0</v>
      </c>
      <c r="P1819" s="272"/>
      <c r="Q1819" s="62"/>
      <c r="R1819" s="271">
        <f t="shared" si="368"/>
        <v>0</v>
      </c>
      <c r="S1819" s="272"/>
      <c r="T1819" s="62"/>
      <c r="U1819" s="270">
        <f t="shared" si="369"/>
        <v>0</v>
      </c>
      <c r="V1819" s="272"/>
      <c r="W1819" s="62"/>
      <c r="X1819" s="270">
        <f t="shared" si="370"/>
        <v>0</v>
      </c>
      <c r="Y1819" s="270">
        <f t="shared" si="371"/>
        <v>0</v>
      </c>
      <c r="Z1819" s="61"/>
      <c r="AA1819" s="61"/>
      <c r="AB1819" s="60" t="str">
        <f t="shared" si="372"/>
        <v/>
      </c>
      <c r="AC1819" s="21" t="b">
        <f t="shared" si="373"/>
        <v>0</v>
      </c>
      <c r="AD1819" s="21" t="b">
        <f t="shared" si="374"/>
        <v>0</v>
      </c>
      <c r="AE1819" s="21" t="b">
        <f t="shared" si="375"/>
        <v>0</v>
      </c>
      <c r="AF1819" s="21" t="b">
        <f ca="1">OR(AND($AC1819,NOT($AD1819)),AND($AC1819,OR(AND($G1819="",$H1819&lt;&gt;""),AND($G1819&lt;&gt;"",$H1819=""),AND($J1819="",$K1819&lt;&gt;""),AND($J1819&lt;&gt;"",$K1819=""),AND($M1819="",$N1819&lt;&gt;""),AND($M1819&lt;&gt;"",$N1819=""),AND($P1819="",$Q1819&lt;&gt;""),AND($P1819&lt;&gt;"",$Q1819=""),AND($S1819="",$T1819&lt;&gt;""),AND($S1819&lt;&gt;"",$T1819=""),AND($V1819="",$W1819&lt;&gt;""),AND($V1819&lt;&gt;"",$W1819=""))),AND($C1819&lt;&gt;"",$E1819&lt;&gt;"",LEFT(TRIM($C1819),1)&lt;&gt;LEFT(TRIM($E1819),1)),IF(OR($E1819="",$F1819=""),FALSE(),IFERROR(COUNTIF(INDIRECT("UNITS_"&amp;SUBSTITUTE(LEFT($E1819,FIND(" ",$E1819&amp;" ")-1),".","_")),$F1819)=0,TRUE())),AND($B1819&lt;&gt;"",OR(ISNUMBER(SEARCH("outro",LOWER($B1819))),ISNUMBER(SEARCH("divers",LOWER($B1819))),ISNUMBER(SEARCH("etc",LOWER($B1819))))),OR(AND(ISNUMBER(SEARCH("comunic",LOWER($B1819))),LEFT($E1819,3)&lt;&gt;"4.4"),AND(ISNUMBER(SEARCH("monitor",LOWER($B1819))),NOT(OR(LEFT($E1819,3)="1.5",LEFT($E1819,3)="2.5")))),AND($B1819&lt;&gt;"",OR(LEFT($C1819,1)="1",LEFT($C1819,1)="2"),$D1819=""),AND($D1819&lt;&gt;"",NOT(OR(LEFT($C1819,1)="1",LEFT($C1819,1)="2"))),AND($D1819&lt;&gt;"",COUNTIF(' PROJETO'!$B$14:$B$16,$D1819)=0),IF($D1819="",FALSE(),IF(COUNTIF(' PROJETO'!$B$14:$B$16,$D1819)=0,FALSE(),IFERROR(INDEX(' PROJETO'!$C$14:$C$16,MATCH($D1819,' PROJETO'!$B$14:$B$16,0))&lt;&gt;"Sim",FALSE()))))</f>
        <v>0</v>
      </c>
      <c r="AG1819" s="21" t="b">
        <f>AND($AC1819,$Y1819&gt;'CONFG.  LISTAS'!$F$4,$Z1819="",$AA1819="")</f>
        <v>0</v>
      </c>
      <c r="AH1819" s="21" t="str">
        <f t="shared" si="376"/>
        <v/>
      </c>
      <c r="AI1819" s="43" t="str">
        <f ca="1">IF(NOT($AC1819),"",IF(OR($B1819="",$C1819="",$E1819="",$F1819=""),"Preencha descrição, categoria, tipo e unidade.",IF(AND($B1819&lt;&gt;"",OR(LEFT($C1819,1)="1",LEFT($C1819,1)="2"),$D1819=""),"Informe a prática de restauração para itens diretos.",IF(AND($D1819&lt;&gt;"",NOT(OR(LEFT($C1819,1)="1",LEFT($C1819,1)="2"))),"Custos indiretos não devem pertencer a uma prática específica.",IF(AND($D1819&lt;&gt;"",COUNTIF(' PROJETO'!$B$14:$B$16,$D1819)=0),"Prática de restauração inválida ou não cadastrada.",IF(IF($D1819="",FALSE(),IF(COUNTIF(' PROJETO'!$B$14:$B$16,$D1819)=0,FALSE(),IFERROR(INDEX(' PROJETO'!$C$14:$C$16,MATCH($D1819,' PROJETO'!$B$14:$B$16,0))&lt;&gt;"Sim",FALSE()))),"A prática informada no item não foi selecionada na aba Projeto.",IF(AND(MAX($I1819,$L1819,$O1819,$R1819,$U1819,$X1819)&gt;'CONFG.  LISTAS'!$F$4,NOT(OR($Z1819&lt;&gt;"",$AA1819&lt;&gt;""))),"Memorial de cálculo ou anexo obrigatório não informado para item acima do limite.",IF(OR(AND($G1819&lt;&gt;"",$H1819&lt;&gt;"",OR($G1819&lt;=0,$H1819&lt;=0)),AND($J1819&lt;&gt;"",$K1819&lt;&gt;"",OR($J1819&lt;=0,$K1819&lt;=0)),AND($M1819&lt;&gt;"",$N1819&lt;&gt;"",OR($M1819&lt;=0,$N1819&lt;=0)),AND($P1819&lt;&gt;"",$Q1819&lt;&gt;"",OR($P1819&lt;=0,$Q1819&lt;=0)),AND($S1819&lt;&gt;"",$T1819&lt;&gt;"",OR($S1819&lt;=0,$T1819&lt;=0)),AND($V1819&lt;&gt;"",$W1819&lt;&gt;"",OR($V1819&lt;=0,$W1819&lt;=0))),"Revise os valores informados: valor unitário e quantidade devem ser maiores que zero.",IF(OR(AND($G1819="",$H1819&lt;&gt;""),AND($G1819&lt;&gt;"",$H1819=""),AND($J1819="",$K1819&lt;&gt;""),AND($J1819&lt;&gt;"",$K1819=""),AND($M1819="",$N1819&lt;&gt;""),AND($M1819&lt;&gt;"",$N1819=""),AND($P1819="",$Q1819&lt;&gt;""),AND($P1819&lt;&gt;"",$Q1819=""),AND($S1819="",$T1819&lt;&gt;""),AND($S1819&lt;&gt;"",$T1819=""),AND($V1819="",$W1819&lt;&gt;""),AND($V1819&lt;&gt;"",$W1819="")),"Há ano preenchido parcialmente: "&amp;TRIM(IF(AND($G1819="",$H1819&lt;&gt;""),"Ano 1 (falta valor unitário); ","")&amp;IF(AND($G1819&lt;&gt;"",$H1819=""),"Ano 1 (falta quantidade); ","")&amp;IF(AND($J1819="",$K1819&lt;&gt;""),"Ano 2 (falta valor unitário); ","")&amp;IF(AND($J1819&lt;&gt;"",$K1819=""),"Ano 2 (falta quantidade); ","")&amp;IF(AND($M1819="",$N1819&lt;&gt;""),"Ano 3 (falta valor unitário); ","")&amp;IF(AND($M1819&lt;&gt;"",$N1819=""),"Ano 3 (falta quantidade); ","")&amp;IF(AND($P1819="",$Q1819&lt;&gt;""),"Ano 4 (falta valor unitário); ","")&amp;IF(AND($P1819&lt;&gt;"",$Q1819=""),"Ano 4 (falta quantidade); ","")&amp;IF(AND($S1819="",$T1819&lt;&gt;""),"Ano 5 (falta valor unitário); ","")&amp;IF(AND($S1819&lt;&gt;"",$T1819=""),"Ano 5 (falta quantidade); ","")&amp;IF(AND($V1819="",$W1819&lt;&gt;""),"Ano 6 (falta valor unitário); ","")&amp;IF(AND($V1819&lt;&gt;"",$W1819=""),"Ano 6 (falta quantidade); ","")), IF(NOT(OR(AND($G1819&lt;&gt;"",$H1819&lt;&gt;""),AND($J1819&lt;&gt;"",$K1819&lt;&gt;""),AND($M1819&lt;&gt;"",$N1819&lt;&gt;""),AND($P1819&lt;&gt;"",$Q1819&lt;&gt;""),AND($S1819&lt;&gt;"",$T1819&lt;&gt;""),AND($V1819&lt;&gt;"",$W1819&lt;&gt;""))),"Informe pelo menos um ano completo com valor unitário e quantidade.",IF(AND($C1819&lt;&gt;"",$E1819&lt;&gt;"",LEFT(TRIM($C1819),1)&lt;&gt;LEFT(TRIM($E1819),1)),"Categoria e tipo estão incompatíveis.",IF(IF(OR($E1819="",$F1819=""),FALSE(),IFERROR(COUNTIF(INDIRECT("UNITS_"&amp;SUBSTITUTE(LEFT($E1819,FIND(" ",$E1819&amp;" ")-1),".","_")),$F1819)=0,TRUE())),"Unidade incompatível com o tipo selecionado.",IF(OR(AND(ISNUMBER(SEARCH("comunic",LOWER($B1819))),LEFT($E1819,3)&lt;&gt;"4.4"),AND(ISNUMBER(SEARCH("monitor",LOWER($B1819))),NOT(OR(LEFT($E1819,3)="1.5",LEFT($E1819,3)="2.5")))),"Revise a classificação do item conforme as regras de preenchimento.",IF(AND($B1819&lt;&gt;"",OR(ISNUMBER(SEARCH("outro",LOWER($B1819))),ISNUMBER(SEARCH("divers",LOWER($B1819))),ISNUMBER(SEARCH("kit",LOWER($B1819))),ISNUMBER(SEARCH("ferrament",LOWER($B1819))),ISNUMBER(SEARCH("epi",LOWER($B1819)))),NOT(OR($Z1819&lt;&gt;"",$AA1819&lt;&gt;""))),"Descrição muito genérica: detalhe melhor o item e registre o racional no memorial ou em anexo.",IF(AND($Y1819=0,$B1819&lt;&gt;"",OR($G1819&lt;&gt;"",$H1819&lt;&gt;"",$J1819&lt;&gt;"",$K1819&lt;&gt;"",$M1819&lt;&gt;"",$N1819&lt;&gt;"",$P1819&lt;&gt;"",$Q1819&lt;&gt;"",$S1819&lt;&gt;"",$T1819&lt;&gt;"",$V1819&lt;&gt;"",$W1819&lt;&gt;"")),"O item possui dados lançados, mas o total está zerado. Revise os valores informados.","")))))))))))))))</f>
        <v/>
      </c>
    </row>
    <row r="1820" spans="1:35" ht="14.25" customHeight="1" x14ac:dyDescent="0.25">
      <c r="A1820" s="57" t="str">
        <f t="shared" si="364"/>
        <v/>
      </c>
      <c r="B1820" s="58"/>
      <c r="C1820" s="58"/>
      <c r="D1820" s="58"/>
      <c r="E1820" s="58"/>
      <c r="F1820" s="58"/>
      <c r="G1820" s="269"/>
      <c r="H1820" s="59"/>
      <c r="I1820" s="273">
        <f t="shared" si="365"/>
        <v>0</v>
      </c>
      <c r="J1820" s="269"/>
      <c r="K1820" s="59"/>
      <c r="L1820" s="270">
        <f t="shared" si="366"/>
        <v>0</v>
      </c>
      <c r="M1820" s="269"/>
      <c r="N1820" s="59"/>
      <c r="O1820" s="270">
        <f t="shared" si="367"/>
        <v>0</v>
      </c>
      <c r="P1820" s="269"/>
      <c r="Q1820" s="59"/>
      <c r="R1820" s="271">
        <f t="shared" si="368"/>
        <v>0</v>
      </c>
      <c r="S1820" s="269"/>
      <c r="T1820" s="59"/>
      <c r="U1820" s="270">
        <f t="shared" si="369"/>
        <v>0</v>
      </c>
      <c r="V1820" s="269"/>
      <c r="W1820" s="59"/>
      <c r="X1820" s="270">
        <f t="shared" si="370"/>
        <v>0</v>
      </c>
      <c r="Y1820" s="270">
        <f t="shared" si="371"/>
        <v>0</v>
      </c>
      <c r="Z1820" s="58"/>
      <c r="AA1820" s="58"/>
      <c r="AB1820" s="60" t="str">
        <f t="shared" si="372"/>
        <v/>
      </c>
      <c r="AC1820" s="21" t="b">
        <f t="shared" si="373"/>
        <v>0</v>
      </c>
      <c r="AD1820" s="21" t="b">
        <f t="shared" si="374"/>
        <v>0</v>
      </c>
      <c r="AE1820" s="21" t="b">
        <f t="shared" si="375"/>
        <v>0</v>
      </c>
      <c r="AF1820" s="21" t="b">
        <f ca="1">OR(AND($AC1820,NOT($AD1820)),AND($AC1820,OR(AND($G1820="",$H1820&lt;&gt;""),AND($G1820&lt;&gt;"",$H1820=""),AND($J1820="",$K1820&lt;&gt;""),AND($J1820&lt;&gt;"",$K1820=""),AND($M1820="",$N1820&lt;&gt;""),AND($M1820&lt;&gt;"",$N1820=""),AND($P1820="",$Q1820&lt;&gt;""),AND($P1820&lt;&gt;"",$Q1820=""),AND($S1820="",$T1820&lt;&gt;""),AND($S1820&lt;&gt;"",$T1820=""),AND($V1820="",$W1820&lt;&gt;""),AND($V1820&lt;&gt;"",$W1820=""))),AND($C1820&lt;&gt;"",$E1820&lt;&gt;"",LEFT(TRIM($C1820),1)&lt;&gt;LEFT(TRIM($E1820),1)),IF(OR($E1820="",$F1820=""),FALSE(),IFERROR(COUNTIF(INDIRECT("UNITS_"&amp;SUBSTITUTE(LEFT($E1820,FIND(" ",$E1820&amp;" ")-1),".","_")),$F1820)=0,TRUE())),AND($B1820&lt;&gt;"",OR(ISNUMBER(SEARCH("outro",LOWER($B1820))),ISNUMBER(SEARCH("divers",LOWER($B1820))),ISNUMBER(SEARCH("etc",LOWER($B1820))))),OR(AND(ISNUMBER(SEARCH("comunic",LOWER($B1820))),LEFT($E1820,3)&lt;&gt;"4.4"),AND(ISNUMBER(SEARCH("monitor",LOWER($B1820))),NOT(OR(LEFT($E1820,3)="1.5",LEFT($E1820,3)="2.5")))),AND($B1820&lt;&gt;"",OR(LEFT($C1820,1)="1",LEFT($C1820,1)="2"),$D1820=""),AND($D1820&lt;&gt;"",NOT(OR(LEFT($C1820,1)="1",LEFT($C1820,1)="2"))),AND($D1820&lt;&gt;"",COUNTIF(' PROJETO'!$B$14:$B$16,$D1820)=0),IF($D1820="",FALSE(),IF(COUNTIF(' PROJETO'!$B$14:$B$16,$D1820)=0,FALSE(),IFERROR(INDEX(' PROJETO'!$C$14:$C$16,MATCH($D1820,' PROJETO'!$B$14:$B$16,0))&lt;&gt;"Sim",FALSE()))))</f>
        <v>0</v>
      </c>
      <c r="AG1820" s="21" t="b">
        <f>AND($AC1820,$Y1820&gt;'CONFG.  LISTAS'!$F$4,$Z1820="",$AA1820="")</f>
        <v>0</v>
      </c>
      <c r="AH1820" s="21" t="str">
        <f t="shared" si="376"/>
        <v/>
      </c>
      <c r="AI1820" s="43" t="str">
        <f ca="1">IF(NOT($AC1820),"",IF(OR($B1820="",$C1820="",$E1820="",$F1820=""),"Preencha descrição, categoria, tipo e unidade.",IF(AND($B1820&lt;&gt;"",OR(LEFT($C1820,1)="1",LEFT($C1820,1)="2"),$D1820=""),"Informe a prática de restauração para itens diretos.",IF(AND($D1820&lt;&gt;"",NOT(OR(LEFT($C1820,1)="1",LEFT($C1820,1)="2"))),"Custos indiretos não devem pertencer a uma prática específica.",IF(AND($D1820&lt;&gt;"",COUNTIF(' PROJETO'!$B$14:$B$16,$D1820)=0),"Prática de restauração inválida ou não cadastrada.",IF(IF($D1820="",FALSE(),IF(COUNTIF(' PROJETO'!$B$14:$B$16,$D1820)=0,FALSE(),IFERROR(INDEX(' PROJETO'!$C$14:$C$16,MATCH($D1820,' PROJETO'!$B$14:$B$16,0))&lt;&gt;"Sim",FALSE()))),"A prática informada no item não foi selecionada na aba Projeto.",IF(AND(MAX($I1820,$L1820,$O1820,$R1820,$U1820,$X1820)&gt;'CONFG.  LISTAS'!$F$4,NOT(OR($Z1820&lt;&gt;"",$AA1820&lt;&gt;""))),"Memorial de cálculo ou anexo obrigatório não informado para item acima do limite.",IF(OR(AND($G1820&lt;&gt;"",$H1820&lt;&gt;"",OR($G1820&lt;=0,$H1820&lt;=0)),AND($J1820&lt;&gt;"",$K1820&lt;&gt;"",OR($J1820&lt;=0,$K1820&lt;=0)),AND($M1820&lt;&gt;"",$N1820&lt;&gt;"",OR($M1820&lt;=0,$N1820&lt;=0)),AND($P1820&lt;&gt;"",$Q1820&lt;&gt;"",OR($P1820&lt;=0,$Q1820&lt;=0)),AND($S1820&lt;&gt;"",$T1820&lt;&gt;"",OR($S1820&lt;=0,$T1820&lt;=0)),AND($V1820&lt;&gt;"",$W1820&lt;&gt;"",OR($V1820&lt;=0,$W1820&lt;=0))),"Revise os valores informados: valor unitário e quantidade devem ser maiores que zero.",IF(OR(AND($G1820="",$H1820&lt;&gt;""),AND($G1820&lt;&gt;"",$H1820=""),AND($J1820="",$K1820&lt;&gt;""),AND($J1820&lt;&gt;"",$K1820=""),AND($M1820="",$N1820&lt;&gt;""),AND($M1820&lt;&gt;"",$N1820=""),AND($P1820="",$Q1820&lt;&gt;""),AND($P1820&lt;&gt;"",$Q1820=""),AND($S1820="",$T1820&lt;&gt;""),AND($S1820&lt;&gt;"",$T1820=""),AND($V1820="",$W1820&lt;&gt;""),AND($V1820&lt;&gt;"",$W1820="")),"Há ano preenchido parcialmente: "&amp;TRIM(IF(AND($G1820="",$H1820&lt;&gt;""),"Ano 1 (falta valor unitário); ","")&amp;IF(AND($G1820&lt;&gt;"",$H1820=""),"Ano 1 (falta quantidade); ","")&amp;IF(AND($J1820="",$K1820&lt;&gt;""),"Ano 2 (falta valor unitário); ","")&amp;IF(AND($J1820&lt;&gt;"",$K1820=""),"Ano 2 (falta quantidade); ","")&amp;IF(AND($M1820="",$N1820&lt;&gt;""),"Ano 3 (falta valor unitário); ","")&amp;IF(AND($M1820&lt;&gt;"",$N1820=""),"Ano 3 (falta quantidade); ","")&amp;IF(AND($P1820="",$Q1820&lt;&gt;""),"Ano 4 (falta valor unitário); ","")&amp;IF(AND($P1820&lt;&gt;"",$Q1820=""),"Ano 4 (falta quantidade); ","")&amp;IF(AND($S1820="",$T1820&lt;&gt;""),"Ano 5 (falta valor unitário); ","")&amp;IF(AND($S1820&lt;&gt;"",$T1820=""),"Ano 5 (falta quantidade); ","")&amp;IF(AND($V1820="",$W1820&lt;&gt;""),"Ano 6 (falta valor unitário); ","")&amp;IF(AND($V1820&lt;&gt;"",$W1820=""),"Ano 6 (falta quantidade); ","")), IF(NOT(OR(AND($G1820&lt;&gt;"",$H1820&lt;&gt;""),AND($J1820&lt;&gt;"",$K1820&lt;&gt;""),AND($M1820&lt;&gt;"",$N1820&lt;&gt;""),AND($P1820&lt;&gt;"",$Q1820&lt;&gt;""),AND($S1820&lt;&gt;"",$T1820&lt;&gt;""),AND($V1820&lt;&gt;"",$W1820&lt;&gt;""))),"Informe pelo menos um ano completo com valor unitário e quantidade.",IF(AND($C1820&lt;&gt;"",$E1820&lt;&gt;"",LEFT(TRIM($C1820),1)&lt;&gt;LEFT(TRIM($E1820),1)),"Categoria e tipo estão incompatíveis.",IF(IF(OR($E1820="",$F1820=""),FALSE(),IFERROR(COUNTIF(INDIRECT("UNITS_"&amp;SUBSTITUTE(LEFT($E1820,FIND(" ",$E1820&amp;" ")-1),".","_")),$F1820)=0,TRUE())),"Unidade incompatível com o tipo selecionado.",IF(OR(AND(ISNUMBER(SEARCH("comunic",LOWER($B1820))),LEFT($E1820,3)&lt;&gt;"4.4"),AND(ISNUMBER(SEARCH("monitor",LOWER($B1820))),NOT(OR(LEFT($E1820,3)="1.5",LEFT($E1820,3)="2.5")))),"Revise a classificação do item conforme as regras de preenchimento.",IF(AND($B1820&lt;&gt;"",OR(ISNUMBER(SEARCH("outro",LOWER($B1820))),ISNUMBER(SEARCH("divers",LOWER($B1820))),ISNUMBER(SEARCH("kit",LOWER($B1820))),ISNUMBER(SEARCH("ferrament",LOWER($B1820))),ISNUMBER(SEARCH("epi",LOWER($B1820)))),NOT(OR($Z1820&lt;&gt;"",$AA1820&lt;&gt;""))),"Descrição muito genérica: detalhe melhor o item e registre o racional no memorial ou em anexo.",IF(AND($Y1820=0,$B1820&lt;&gt;"",OR($G1820&lt;&gt;"",$H1820&lt;&gt;"",$J1820&lt;&gt;"",$K1820&lt;&gt;"",$M1820&lt;&gt;"",$N1820&lt;&gt;"",$P1820&lt;&gt;"",$Q1820&lt;&gt;"",$S1820&lt;&gt;"",$T1820&lt;&gt;"",$V1820&lt;&gt;"",$W1820&lt;&gt;"")),"O item possui dados lançados, mas o total está zerado. Revise os valores informados.","")))))))))))))))</f>
        <v/>
      </c>
    </row>
    <row r="1821" spans="1:35" ht="14.25" customHeight="1" x14ac:dyDescent="0.25">
      <c r="A1821" s="57" t="str">
        <f t="shared" si="364"/>
        <v/>
      </c>
      <c r="B1821" s="61"/>
      <c r="C1821" s="61"/>
      <c r="D1821" s="58"/>
      <c r="E1821" s="61"/>
      <c r="F1821" s="61"/>
      <c r="G1821" s="272"/>
      <c r="H1821" s="62"/>
      <c r="I1821" s="273">
        <f t="shared" si="365"/>
        <v>0</v>
      </c>
      <c r="J1821" s="272"/>
      <c r="K1821" s="62"/>
      <c r="L1821" s="270">
        <f t="shared" si="366"/>
        <v>0</v>
      </c>
      <c r="M1821" s="272"/>
      <c r="N1821" s="62"/>
      <c r="O1821" s="270">
        <f t="shared" si="367"/>
        <v>0</v>
      </c>
      <c r="P1821" s="272"/>
      <c r="Q1821" s="62"/>
      <c r="R1821" s="271">
        <f t="shared" si="368"/>
        <v>0</v>
      </c>
      <c r="S1821" s="272"/>
      <c r="T1821" s="62"/>
      <c r="U1821" s="270">
        <f t="shared" si="369"/>
        <v>0</v>
      </c>
      <c r="V1821" s="272"/>
      <c r="W1821" s="62"/>
      <c r="X1821" s="270">
        <f t="shared" si="370"/>
        <v>0</v>
      </c>
      <c r="Y1821" s="270">
        <f t="shared" si="371"/>
        <v>0</v>
      </c>
      <c r="Z1821" s="61"/>
      <c r="AA1821" s="61"/>
      <c r="AB1821" s="60" t="str">
        <f t="shared" si="372"/>
        <v/>
      </c>
      <c r="AC1821" s="21" t="b">
        <f t="shared" si="373"/>
        <v>0</v>
      </c>
      <c r="AD1821" s="21" t="b">
        <f t="shared" si="374"/>
        <v>0</v>
      </c>
      <c r="AE1821" s="21" t="b">
        <f t="shared" si="375"/>
        <v>0</v>
      </c>
      <c r="AF1821" s="21" t="b">
        <f ca="1">OR(AND($AC1821,NOT($AD1821)),AND($AC1821,OR(AND($G1821="",$H1821&lt;&gt;""),AND($G1821&lt;&gt;"",$H1821=""),AND($J1821="",$K1821&lt;&gt;""),AND($J1821&lt;&gt;"",$K1821=""),AND($M1821="",$N1821&lt;&gt;""),AND($M1821&lt;&gt;"",$N1821=""),AND($P1821="",$Q1821&lt;&gt;""),AND($P1821&lt;&gt;"",$Q1821=""),AND($S1821="",$T1821&lt;&gt;""),AND($S1821&lt;&gt;"",$T1821=""),AND($V1821="",$W1821&lt;&gt;""),AND($V1821&lt;&gt;"",$W1821=""))),AND($C1821&lt;&gt;"",$E1821&lt;&gt;"",LEFT(TRIM($C1821),1)&lt;&gt;LEFT(TRIM($E1821),1)),IF(OR($E1821="",$F1821=""),FALSE(),IFERROR(COUNTIF(INDIRECT("UNITS_"&amp;SUBSTITUTE(LEFT($E1821,FIND(" ",$E1821&amp;" ")-1),".","_")),$F1821)=0,TRUE())),AND($B1821&lt;&gt;"",OR(ISNUMBER(SEARCH("outro",LOWER($B1821))),ISNUMBER(SEARCH("divers",LOWER($B1821))),ISNUMBER(SEARCH("etc",LOWER($B1821))))),OR(AND(ISNUMBER(SEARCH("comunic",LOWER($B1821))),LEFT($E1821,3)&lt;&gt;"4.4"),AND(ISNUMBER(SEARCH("monitor",LOWER($B1821))),NOT(OR(LEFT($E1821,3)="1.5",LEFT($E1821,3)="2.5")))),AND($B1821&lt;&gt;"",OR(LEFT($C1821,1)="1",LEFT($C1821,1)="2"),$D1821=""),AND($D1821&lt;&gt;"",NOT(OR(LEFT($C1821,1)="1",LEFT($C1821,1)="2"))),AND($D1821&lt;&gt;"",COUNTIF(' PROJETO'!$B$14:$B$16,$D1821)=0),IF($D1821="",FALSE(),IF(COUNTIF(' PROJETO'!$B$14:$B$16,$D1821)=0,FALSE(),IFERROR(INDEX(' PROJETO'!$C$14:$C$16,MATCH($D1821,' PROJETO'!$B$14:$B$16,0))&lt;&gt;"Sim",FALSE()))))</f>
        <v>0</v>
      </c>
      <c r="AG1821" s="21" t="b">
        <f>AND($AC1821,$Y1821&gt;'CONFG.  LISTAS'!$F$4,$Z1821="",$AA1821="")</f>
        <v>0</v>
      </c>
      <c r="AH1821" s="21" t="str">
        <f t="shared" si="376"/>
        <v/>
      </c>
      <c r="AI1821" s="43" t="str">
        <f ca="1">IF(NOT($AC1821),"",IF(OR($B1821="",$C1821="",$E1821="",$F1821=""),"Preencha descrição, categoria, tipo e unidade.",IF(AND($B1821&lt;&gt;"",OR(LEFT($C1821,1)="1",LEFT($C1821,1)="2"),$D1821=""),"Informe a prática de restauração para itens diretos.",IF(AND($D1821&lt;&gt;"",NOT(OR(LEFT($C1821,1)="1",LEFT($C1821,1)="2"))),"Custos indiretos não devem pertencer a uma prática específica.",IF(AND($D1821&lt;&gt;"",COUNTIF(' PROJETO'!$B$14:$B$16,$D1821)=0),"Prática de restauração inválida ou não cadastrada.",IF(IF($D1821="",FALSE(),IF(COUNTIF(' PROJETO'!$B$14:$B$16,$D1821)=0,FALSE(),IFERROR(INDEX(' PROJETO'!$C$14:$C$16,MATCH($D1821,' PROJETO'!$B$14:$B$16,0))&lt;&gt;"Sim",FALSE()))),"A prática informada no item não foi selecionada na aba Projeto.",IF(AND(MAX($I1821,$L1821,$O1821,$R1821,$U1821,$X1821)&gt;'CONFG.  LISTAS'!$F$4,NOT(OR($Z1821&lt;&gt;"",$AA1821&lt;&gt;""))),"Memorial de cálculo ou anexo obrigatório não informado para item acima do limite.",IF(OR(AND($G1821&lt;&gt;"",$H1821&lt;&gt;"",OR($G1821&lt;=0,$H1821&lt;=0)),AND($J1821&lt;&gt;"",$K1821&lt;&gt;"",OR($J1821&lt;=0,$K1821&lt;=0)),AND($M1821&lt;&gt;"",$N1821&lt;&gt;"",OR($M1821&lt;=0,$N1821&lt;=0)),AND($P1821&lt;&gt;"",$Q1821&lt;&gt;"",OR($P1821&lt;=0,$Q1821&lt;=0)),AND($S1821&lt;&gt;"",$T1821&lt;&gt;"",OR($S1821&lt;=0,$T1821&lt;=0)),AND($V1821&lt;&gt;"",$W1821&lt;&gt;"",OR($V1821&lt;=0,$W1821&lt;=0))),"Revise os valores informados: valor unitário e quantidade devem ser maiores que zero.",IF(OR(AND($G1821="",$H1821&lt;&gt;""),AND($G1821&lt;&gt;"",$H1821=""),AND($J1821="",$K1821&lt;&gt;""),AND($J1821&lt;&gt;"",$K1821=""),AND($M1821="",$N1821&lt;&gt;""),AND($M1821&lt;&gt;"",$N1821=""),AND($P1821="",$Q1821&lt;&gt;""),AND($P1821&lt;&gt;"",$Q1821=""),AND($S1821="",$T1821&lt;&gt;""),AND($S1821&lt;&gt;"",$T1821=""),AND($V1821="",$W1821&lt;&gt;""),AND($V1821&lt;&gt;"",$W1821="")),"Há ano preenchido parcialmente: "&amp;TRIM(IF(AND($G1821="",$H1821&lt;&gt;""),"Ano 1 (falta valor unitário); ","")&amp;IF(AND($G1821&lt;&gt;"",$H1821=""),"Ano 1 (falta quantidade); ","")&amp;IF(AND($J1821="",$K1821&lt;&gt;""),"Ano 2 (falta valor unitário); ","")&amp;IF(AND($J1821&lt;&gt;"",$K1821=""),"Ano 2 (falta quantidade); ","")&amp;IF(AND($M1821="",$N1821&lt;&gt;""),"Ano 3 (falta valor unitário); ","")&amp;IF(AND($M1821&lt;&gt;"",$N1821=""),"Ano 3 (falta quantidade); ","")&amp;IF(AND($P1821="",$Q1821&lt;&gt;""),"Ano 4 (falta valor unitário); ","")&amp;IF(AND($P1821&lt;&gt;"",$Q1821=""),"Ano 4 (falta quantidade); ","")&amp;IF(AND($S1821="",$T1821&lt;&gt;""),"Ano 5 (falta valor unitário); ","")&amp;IF(AND($S1821&lt;&gt;"",$T1821=""),"Ano 5 (falta quantidade); ","")&amp;IF(AND($V1821="",$W1821&lt;&gt;""),"Ano 6 (falta valor unitário); ","")&amp;IF(AND($V1821&lt;&gt;"",$W1821=""),"Ano 6 (falta quantidade); ","")), IF(NOT(OR(AND($G1821&lt;&gt;"",$H1821&lt;&gt;""),AND($J1821&lt;&gt;"",$K1821&lt;&gt;""),AND($M1821&lt;&gt;"",$N1821&lt;&gt;""),AND($P1821&lt;&gt;"",$Q1821&lt;&gt;""),AND($S1821&lt;&gt;"",$T1821&lt;&gt;""),AND($V1821&lt;&gt;"",$W1821&lt;&gt;""))),"Informe pelo menos um ano completo com valor unitário e quantidade.",IF(AND($C1821&lt;&gt;"",$E1821&lt;&gt;"",LEFT(TRIM($C1821),1)&lt;&gt;LEFT(TRIM($E1821),1)),"Categoria e tipo estão incompatíveis.",IF(IF(OR($E1821="",$F1821=""),FALSE(),IFERROR(COUNTIF(INDIRECT("UNITS_"&amp;SUBSTITUTE(LEFT($E1821,FIND(" ",$E1821&amp;" ")-1),".","_")),$F1821)=0,TRUE())),"Unidade incompatível com o tipo selecionado.",IF(OR(AND(ISNUMBER(SEARCH("comunic",LOWER($B1821))),LEFT($E1821,3)&lt;&gt;"4.4"),AND(ISNUMBER(SEARCH("monitor",LOWER($B1821))),NOT(OR(LEFT($E1821,3)="1.5",LEFT($E1821,3)="2.5")))),"Revise a classificação do item conforme as regras de preenchimento.",IF(AND($B1821&lt;&gt;"",OR(ISNUMBER(SEARCH("outro",LOWER($B1821))),ISNUMBER(SEARCH("divers",LOWER($B1821))),ISNUMBER(SEARCH("kit",LOWER($B1821))),ISNUMBER(SEARCH("ferrament",LOWER($B1821))),ISNUMBER(SEARCH("epi",LOWER($B1821)))),NOT(OR($Z1821&lt;&gt;"",$AA1821&lt;&gt;""))),"Descrição muito genérica: detalhe melhor o item e registre o racional no memorial ou em anexo.",IF(AND($Y1821=0,$B1821&lt;&gt;"",OR($G1821&lt;&gt;"",$H1821&lt;&gt;"",$J1821&lt;&gt;"",$K1821&lt;&gt;"",$M1821&lt;&gt;"",$N1821&lt;&gt;"",$P1821&lt;&gt;"",$Q1821&lt;&gt;"",$S1821&lt;&gt;"",$T1821&lt;&gt;"",$V1821&lt;&gt;"",$W1821&lt;&gt;"")),"O item possui dados lançados, mas o total está zerado. Revise os valores informados.","")))))))))))))))</f>
        <v/>
      </c>
    </row>
    <row r="1822" spans="1:35" ht="14.25" customHeight="1" x14ac:dyDescent="0.25">
      <c r="A1822" s="57" t="str">
        <f t="shared" si="364"/>
        <v/>
      </c>
      <c r="B1822" s="58"/>
      <c r="C1822" s="58"/>
      <c r="D1822" s="58"/>
      <c r="E1822" s="58"/>
      <c r="F1822" s="58"/>
      <c r="G1822" s="269"/>
      <c r="H1822" s="59"/>
      <c r="I1822" s="273">
        <f t="shared" si="365"/>
        <v>0</v>
      </c>
      <c r="J1822" s="269"/>
      <c r="K1822" s="59"/>
      <c r="L1822" s="270">
        <f t="shared" si="366"/>
        <v>0</v>
      </c>
      <c r="M1822" s="269"/>
      <c r="N1822" s="59"/>
      <c r="O1822" s="270">
        <f t="shared" si="367"/>
        <v>0</v>
      </c>
      <c r="P1822" s="269"/>
      <c r="Q1822" s="59"/>
      <c r="R1822" s="271">
        <f t="shared" si="368"/>
        <v>0</v>
      </c>
      <c r="S1822" s="269"/>
      <c r="T1822" s="59"/>
      <c r="U1822" s="270">
        <f t="shared" si="369"/>
        <v>0</v>
      </c>
      <c r="V1822" s="269"/>
      <c r="W1822" s="59"/>
      <c r="X1822" s="270">
        <f t="shared" si="370"/>
        <v>0</v>
      </c>
      <c r="Y1822" s="270">
        <f t="shared" si="371"/>
        <v>0</v>
      </c>
      <c r="Z1822" s="58"/>
      <c r="AA1822" s="58"/>
      <c r="AB1822" s="60" t="str">
        <f t="shared" si="372"/>
        <v/>
      </c>
      <c r="AC1822" s="21" t="b">
        <f t="shared" si="373"/>
        <v>0</v>
      </c>
      <c r="AD1822" s="21" t="b">
        <f t="shared" si="374"/>
        <v>0</v>
      </c>
      <c r="AE1822" s="21" t="b">
        <f t="shared" si="375"/>
        <v>0</v>
      </c>
      <c r="AF1822" s="21" t="b">
        <f ca="1">OR(AND($AC1822,NOT($AD1822)),AND($AC1822,OR(AND($G1822="",$H1822&lt;&gt;""),AND($G1822&lt;&gt;"",$H1822=""),AND($J1822="",$K1822&lt;&gt;""),AND($J1822&lt;&gt;"",$K1822=""),AND($M1822="",$N1822&lt;&gt;""),AND($M1822&lt;&gt;"",$N1822=""),AND($P1822="",$Q1822&lt;&gt;""),AND($P1822&lt;&gt;"",$Q1822=""),AND($S1822="",$T1822&lt;&gt;""),AND($S1822&lt;&gt;"",$T1822=""),AND($V1822="",$W1822&lt;&gt;""),AND($V1822&lt;&gt;"",$W1822=""))),AND($C1822&lt;&gt;"",$E1822&lt;&gt;"",LEFT(TRIM($C1822),1)&lt;&gt;LEFT(TRIM($E1822),1)),IF(OR($E1822="",$F1822=""),FALSE(),IFERROR(COUNTIF(INDIRECT("UNITS_"&amp;SUBSTITUTE(LEFT($E1822,FIND(" ",$E1822&amp;" ")-1),".","_")),$F1822)=0,TRUE())),AND($B1822&lt;&gt;"",OR(ISNUMBER(SEARCH("outro",LOWER($B1822))),ISNUMBER(SEARCH("divers",LOWER($B1822))),ISNUMBER(SEARCH("etc",LOWER($B1822))))),OR(AND(ISNUMBER(SEARCH("comunic",LOWER($B1822))),LEFT($E1822,3)&lt;&gt;"4.4"),AND(ISNUMBER(SEARCH("monitor",LOWER($B1822))),NOT(OR(LEFT($E1822,3)="1.5",LEFT($E1822,3)="2.5")))),AND($B1822&lt;&gt;"",OR(LEFT($C1822,1)="1",LEFT($C1822,1)="2"),$D1822=""),AND($D1822&lt;&gt;"",NOT(OR(LEFT($C1822,1)="1",LEFT($C1822,1)="2"))),AND($D1822&lt;&gt;"",COUNTIF(' PROJETO'!$B$14:$B$16,$D1822)=0),IF($D1822="",FALSE(),IF(COUNTIF(' PROJETO'!$B$14:$B$16,$D1822)=0,FALSE(),IFERROR(INDEX(' PROJETO'!$C$14:$C$16,MATCH($D1822,' PROJETO'!$B$14:$B$16,0))&lt;&gt;"Sim",FALSE()))))</f>
        <v>0</v>
      </c>
      <c r="AG1822" s="21" t="b">
        <f>AND($AC1822,$Y1822&gt;'CONFG.  LISTAS'!$F$4,$Z1822="",$AA1822="")</f>
        <v>0</v>
      </c>
      <c r="AH1822" s="21" t="str">
        <f t="shared" si="376"/>
        <v/>
      </c>
      <c r="AI1822" s="43" t="str">
        <f ca="1">IF(NOT($AC1822),"",IF(OR($B1822="",$C1822="",$E1822="",$F1822=""),"Preencha descrição, categoria, tipo e unidade.",IF(AND($B1822&lt;&gt;"",OR(LEFT($C1822,1)="1",LEFT($C1822,1)="2"),$D1822=""),"Informe a prática de restauração para itens diretos.",IF(AND($D1822&lt;&gt;"",NOT(OR(LEFT($C1822,1)="1",LEFT($C1822,1)="2"))),"Custos indiretos não devem pertencer a uma prática específica.",IF(AND($D1822&lt;&gt;"",COUNTIF(' PROJETO'!$B$14:$B$16,$D1822)=0),"Prática de restauração inválida ou não cadastrada.",IF(IF($D1822="",FALSE(),IF(COUNTIF(' PROJETO'!$B$14:$B$16,$D1822)=0,FALSE(),IFERROR(INDEX(' PROJETO'!$C$14:$C$16,MATCH($D1822,' PROJETO'!$B$14:$B$16,0))&lt;&gt;"Sim",FALSE()))),"A prática informada no item não foi selecionada na aba Projeto.",IF(AND(MAX($I1822,$L1822,$O1822,$R1822,$U1822,$X1822)&gt;'CONFG.  LISTAS'!$F$4,NOT(OR($Z1822&lt;&gt;"",$AA1822&lt;&gt;""))),"Memorial de cálculo ou anexo obrigatório não informado para item acima do limite.",IF(OR(AND($G1822&lt;&gt;"",$H1822&lt;&gt;"",OR($G1822&lt;=0,$H1822&lt;=0)),AND($J1822&lt;&gt;"",$K1822&lt;&gt;"",OR($J1822&lt;=0,$K1822&lt;=0)),AND($M1822&lt;&gt;"",$N1822&lt;&gt;"",OR($M1822&lt;=0,$N1822&lt;=0)),AND($P1822&lt;&gt;"",$Q1822&lt;&gt;"",OR($P1822&lt;=0,$Q1822&lt;=0)),AND($S1822&lt;&gt;"",$T1822&lt;&gt;"",OR($S1822&lt;=0,$T1822&lt;=0)),AND($V1822&lt;&gt;"",$W1822&lt;&gt;"",OR($V1822&lt;=0,$W1822&lt;=0))),"Revise os valores informados: valor unitário e quantidade devem ser maiores que zero.",IF(OR(AND($G1822="",$H1822&lt;&gt;""),AND($G1822&lt;&gt;"",$H1822=""),AND($J1822="",$K1822&lt;&gt;""),AND($J1822&lt;&gt;"",$K1822=""),AND($M1822="",$N1822&lt;&gt;""),AND($M1822&lt;&gt;"",$N1822=""),AND($P1822="",$Q1822&lt;&gt;""),AND($P1822&lt;&gt;"",$Q1822=""),AND($S1822="",$T1822&lt;&gt;""),AND($S1822&lt;&gt;"",$T1822=""),AND($V1822="",$W1822&lt;&gt;""),AND($V1822&lt;&gt;"",$W1822="")),"Há ano preenchido parcialmente: "&amp;TRIM(IF(AND($G1822="",$H1822&lt;&gt;""),"Ano 1 (falta valor unitário); ","")&amp;IF(AND($G1822&lt;&gt;"",$H1822=""),"Ano 1 (falta quantidade); ","")&amp;IF(AND($J1822="",$K1822&lt;&gt;""),"Ano 2 (falta valor unitário); ","")&amp;IF(AND($J1822&lt;&gt;"",$K1822=""),"Ano 2 (falta quantidade); ","")&amp;IF(AND($M1822="",$N1822&lt;&gt;""),"Ano 3 (falta valor unitário); ","")&amp;IF(AND($M1822&lt;&gt;"",$N1822=""),"Ano 3 (falta quantidade); ","")&amp;IF(AND($P1822="",$Q1822&lt;&gt;""),"Ano 4 (falta valor unitário); ","")&amp;IF(AND($P1822&lt;&gt;"",$Q1822=""),"Ano 4 (falta quantidade); ","")&amp;IF(AND($S1822="",$T1822&lt;&gt;""),"Ano 5 (falta valor unitário); ","")&amp;IF(AND($S1822&lt;&gt;"",$T1822=""),"Ano 5 (falta quantidade); ","")&amp;IF(AND($V1822="",$W1822&lt;&gt;""),"Ano 6 (falta valor unitário); ","")&amp;IF(AND($V1822&lt;&gt;"",$W1822=""),"Ano 6 (falta quantidade); ","")), IF(NOT(OR(AND($G1822&lt;&gt;"",$H1822&lt;&gt;""),AND($J1822&lt;&gt;"",$K1822&lt;&gt;""),AND($M1822&lt;&gt;"",$N1822&lt;&gt;""),AND($P1822&lt;&gt;"",$Q1822&lt;&gt;""),AND($S1822&lt;&gt;"",$T1822&lt;&gt;""),AND($V1822&lt;&gt;"",$W1822&lt;&gt;""))),"Informe pelo menos um ano completo com valor unitário e quantidade.",IF(AND($C1822&lt;&gt;"",$E1822&lt;&gt;"",LEFT(TRIM($C1822),1)&lt;&gt;LEFT(TRIM($E1822),1)),"Categoria e tipo estão incompatíveis.",IF(IF(OR($E1822="",$F1822=""),FALSE(),IFERROR(COUNTIF(INDIRECT("UNITS_"&amp;SUBSTITUTE(LEFT($E1822,FIND(" ",$E1822&amp;" ")-1),".","_")),$F1822)=0,TRUE())),"Unidade incompatível com o tipo selecionado.",IF(OR(AND(ISNUMBER(SEARCH("comunic",LOWER($B1822))),LEFT($E1822,3)&lt;&gt;"4.4"),AND(ISNUMBER(SEARCH("monitor",LOWER($B1822))),NOT(OR(LEFT($E1822,3)="1.5",LEFT($E1822,3)="2.5")))),"Revise a classificação do item conforme as regras de preenchimento.",IF(AND($B1822&lt;&gt;"",OR(ISNUMBER(SEARCH("outro",LOWER($B1822))),ISNUMBER(SEARCH("divers",LOWER($B1822))),ISNUMBER(SEARCH("kit",LOWER($B1822))),ISNUMBER(SEARCH("ferrament",LOWER($B1822))),ISNUMBER(SEARCH("epi",LOWER($B1822)))),NOT(OR($Z1822&lt;&gt;"",$AA1822&lt;&gt;""))),"Descrição muito genérica: detalhe melhor o item e registre o racional no memorial ou em anexo.",IF(AND($Y1822=0,$B1822&lt;&gt;"",OR($G1822&lt;&gt;"",$H1822&lt;&gt;"",$J1822&lt;&gt;"",$K1822&lt;&gt;"",$M1822&lt;&gt;"",$N1822&lt;&gt;"",$P1822&lt;&gt;"",$Q1822&lt;&gt;"",$S1822&lt;&gt;"",$T1822&lt;&gt;"",$V1822&lt;&gt;"",$W1822&lt;&gt;"")),"O item possui dados lançados, mas o total está zerado. Revise os valores informados.","")))))))))))))))</f>
        <v/>
      </c>
    </row>
    <row r="1823" spans="1:35" ht="14.25" customHeight="1" x14ac:dyDescent="0.25">
      <c r="A1823" s="57" t="str">
        <f t="shared" si="364"/>
        <v/>
      </c>
      <c r="B1823" s="61"/>
      <c r="C1823" s="61"/>
      <c r="D1823" s="58"/>
      <c r="E1823" s="61"/>
      <c r="F1823" s="61"/>
      <c r="G1823" s="272"/>
      <c r="H1823" s="62"/>
      <c r="I1823" s="273">
        <f t="shared" si="365"/>
        <v>0</v>
      </c>
      <c r="J1823" s="272"/>
      <c r="K1823" s="62"/>
      <c r="L1823" s="270">
        <f t="shared" si="366"/>
        <v>0</v>
      </c>
      <c r="M1823" s="272"/>
      <c r="N1823" s="62"/>
      <c r="O1823" s="270">
        <f t="shared" si="367"/>
        <v>0</v>
      </c>
      <c r="P1823" s="272"/>
      <c r="Q1823" s="62"/>
      <c r="R1823" s="271">
        <f t="shared" si="368"/>
        <v>0</v>
      </c>
      <c r="S1823" s="272"/>
      <c r="T1823" s="62"/>
      <c r="U1823" s="270">
        <f t="shared" si="369"/>
        <v>0</v>
      </c>
      <c r="V1823" s="272"/>
      <c r="W1823" s="62"/>
      <c r="X1823" s="270">
        <f t="shared" si="370"/>
        <v>0</v>
      </c>
      <c r="Y1823" s="270">
        <f t="shared" si="371"/>
        <v>0</v>
      </c>
      <c r="Z1823" s="61"/>
      <c r="AA1823" s="61"/>
      <c r="AB1823" s="60" t="str">
        <f t="shared" si="372"/>
        <v/>
      </c>
      <c r="AC1823" s="21" t="b">
        <f t="shared" si="373"/>
        <v>0</v>
      </c>
      <c r="AD1823" s="21" t="b">
        <f t="shared" si="374"/>
        <v>0</v>
      </c>
      <c r="AE1823" s="21" t="b">
        <f t="shared" si="375"/>
        <v>0</v>
      </c>
      <c r="AF1823" s="21" t="b">
        <f ca="1">OR(AND($AC1823,NOT($AD1823)),AND($AC1823,OR(AND($G1823="",$H1823&lt;&gt;""),AND($G1823&lt;&gt;"",$H1823=""),AND($J1823="",$K1823&lt;&gt;""),AND($J1823&lt;&gt;"",$K1823=""),AND($M1823="",$N1823&lt;&gt;""),AND($M1823&lt;&gt;"",$N1823=""),AND($P1823="",$Q1823&lt;&gt;""),AND($P1823&lt;&gt;"",$Q1823=""),AND($S1823="",$T1823&lt;&gt;""),AND($S1823&lt;&gt;"",$T1823=""),AND($V1823="",$W1823&lt;&gt;""),AND($V1823&lt;&gt;"",$W1823=""))),AND($C1823&lt;&gt;"",$E1823&lt;&gt;"",LEFT(TRIM($C1823),1)&lt;&gt;LEFT(TRIM($E1823),1)),IF(OR($E1823="",$F1823=""),FALSE(),IFERROR(COUNTIF(INDIRECT("UNITS_"&amp;SUBSTITUTE(LEFT($E1823,FIND(" ",$E1823&amp;" ")-1),".","_")),$F1823)=0,TRUE())),AND($B1823&lt;&gt;"",OR(ISNUMBER(SEARCH("outro",LOWER($B1823))),ISNUMBER(SEARCH("divers",LOWER($B1823))),ISNUMBER(SEARCH("etc",LOWER($B1823))))),OR(AND(ISNUMBER(SEARCH("comunic",LOWER($B1823))),LEFT($E1823,3)&lt;&gt;"4.4"),AND(ISNUMBER(SEARCH("monitor",LOWER($B1823))),NOT(OR(LEFT($E1823,3)="1.5",LEFT($E1823,3)="2.5")))),AND($B1823&lt;&gt;"",OR(LEFT($C1823,1)="1",LEFT($C1823,1)="2"),$D1823=""),AND($D1823&lt;&gt;"",NOT(OR(LEFT($C1823,1)="1",LEFT($C1823,1)="2"))),AND($D1823&lt;&gt;"",COUNTIF(' PROJETO'!$B$14:$B$16,$D1823)=0),IF($D1823="",FALSE(),IF(COUNTIF(' PROJETO'!$B$14:$B$16,$D1823)=0,FALSE(),IFERROR(INDEX(' PROJETO'!$C$14:$C$16,MATCH($D1823,' PROJETO'!$B$14:$B$16,0))&lt;&gt;"Sim",FALSE()))))</f>
        <v>0</v>
      </c>
      <c r="AG1823" s="21" t="b">
        <f>AND($AC1823,$Y1823&gt;'CONFG.  LISTAS'!$F$4,$Z1823="",$AA1823="")</f>
        <v>0</v>
      </c>
      <c r="AH1823" s="21" t="str">
        <f t="shared" si="376"/>
        <v/>
      </c>
      <c r="AI1823" s="43" t="str">
        <f ca="1">IF(NOT($AC1823),"",IF(OR($B1823="",$C1823="",$E1823="",$F1823=""),"Preencha descrição, categoria, tipo e unidade.",IF(AND($B1823&lt;&gt;"",OR(LEFT($C1823,1)="1",LEFT($C1823,1)="2"),$D1823=""),"Informe a prática de restauração para itens diretos.",IF(AND($D1823&lt;&gt;"",NOT(OR(LEFT($C1823,1)="1",LEFT($C1823,1)="2"))),"Custos indiretos não devem pertencer a uma prática específica.",IF(AND($D1823&lt;&gt;"",COUNTIF(' PROJETO'!$B$14:$B$16,$D1823)=0),"Prática de restauração inválida ou não cadastrada.",IF(IF($D1823="",FALSE(),IF(COUNTIF(' PROJETO'!$B$14:$B$16,$D1823)=0,FALSE(),IFERROR(INDEX(' PROJETO'!$C$14:$C$16,MATCH($D1823,' PROJETO'!$B$14:$B$16,0))&lt;&gt;"Sim",FALSE()))),"A prática informada no item não foi selecionada na aba Projeto.",IF(AND(MAX($I1823,$L1823,$O1823,$R1823,$U1823,$X1823)&gt;'CONFG.  LISTAS'!$F$4,NOT(OR($Z1823&lt;&gt;"",$AA1823&lt;&gt;""))),"Memorial de cálculo ou anexo obrigatório não informado para item acima do limite.",IF(OR(AND($G1823&lt;&gt;"",$H1823&lt;&gt;"",OR($G1823&lt;=0,$H1823&lt;=0)),AND($J1823&lt;&gt;"",$K1823&lt;&gt;"",OR($J1823&lt;=0,$K1823&lt;=0)),AND($M1823&lt;&gt;"",$N1823&lt;&gt;"",OR($M1823&lt;=0,$N1823&lt;=0)),AND($P1823&lt;&gt;"",$Q1823&lt;&gt;"",OR($P1823&lt;=0,$Q1823&lt;=0)),AND($S1823&lt;&gt;"",$T1823&lt;&gt;"",OR($S1823&lt;=0,$T1823&lt;=0)),AND($V1823&lt;&gt;"",$W1823&lt;&gt;"",OR($V1823&lt;=0,$W1823&lt;=0))),"Revise os valores informados: valor unitário e quantidade devem ser maiores que zero.",IF(OR(AND($G1823="",$H1823&lt;&gt;""),AND($G1823&lt;&gt;"",$H1823=""),AND($J1823="",$K1823&lt;&gt;""),AND($J1823&lt;&gt;"",$K1823=""),AND($M1823="",$N1823&lt;&gt;""),AND($M1823&lt;&gt;"",$N1823=""),AND($P1823="",$Q1823&lt;&gt;""),AND($P1823&lt;&gt;"",$Q1823=""),AND($S1823="",$T1823&lt;&gt;""),AND($S1823&lt;&gt;"",$T1823=""),AND($V1823="",$W1823&lt;&gt;""),AND($V1823&lt;&gt;"",$W1823="")),"Há ano preenchido parcialmente: "&amp;TRIM(IF(AND($G1823="",$H1823&lt;&gt;""),"Ano 1 (falta valor unitário); ","")&amp;IF(AND($G1823&lt;&gt;"",$H1823=""),"Ano 1 (falta quantidade); ","")&amp;IF(AND($J1823="",$K1823&lt;&gt;""),"Ano 2 (falta valor unitário); ","")&amp;IF(AND($J1823&lt;&gt;"",$K1823=""),"Ano 2 (falta quantidade); ","")&amp;IF(AND($M1823="",$N1823&lt;&gt;""),"Ano 3 (falta valor unitário); ","")&amp;IF(AND($M1823&lt;&gt;"",$N1823=""),"Ano 3 (falta quantidade); ","")&amp;IF(AND($P1823="",$Q1823&lt;&gt;""),"Ano 4 (falta valor unitário); ","")&amp;IF(AND($P1823&lt;&gt;"",$Q1823=""),"Ano 4 (falta quantidade); ","")&amp;IF(AND($S1823="",$T1823&lt;&gt;""),"Ano 5 (falta valor unitário); ","")&amp;IF(AND($S1823&lt;&gt;"",$T1823=""),"Ano 5 (falta quantidade); ","")&amp;IF(AND($V1823="",$W1823&lt;&gt;""),"Ano 6 (falta valor unitário); ","")&amp;IF(AND($V1823&lt;&gt;"",$W1823=""),"Ano 6 (falta quantidade); ","")), IF(NOT(OR(AND($G1823&lt;&gt;"",$H1823&lt;&gt;""),AND($J1823&lt;&gt;"",$K1823&lt;&gt;""),AND($M1823&lt;&gt;"",$N1823&lt;&gt;""),AND($P1823&lt;&gt;"",$Q1823&lt;&gt;""),AND($S1823&lt;&gt;"",$T1823&lt;&gt;""),AND($V1823&lt;&gt;"",$W1823&lt;&gt;""))),"Informe pelo menos um ano completo com valor unitário e quantidade.",IF(AND($C1823&lt;&gt;"",$E1823&lt;&gt;"",LEFT(TRIM($C1823),1)&lt;&gt;LEFT(TRIM($E1823),1)),"Categoria e tipo estão incompatíveis.",IF(IF(OR($E1823="",$F1823=""),FALSE(),IFERROR(COUNTIF(INDIRECT("UNITS_"&amp;SUBSTITUTE(LEFT($E1823,FIND(" ",$E1823&amp;" ")-1),".","_")),$F1823)=0,TRUE())),"Unidade incompatível com o tipo selecionado.",IF(OR(AND(ISNUMBER(SEARCH("comunic",LOWER($B1823))),LEFT($E1823,3)&lt;&gt;"4.4"),AND(ISNUMBER(SEARCH("monitor",LOWER($B1823))),NOT(OR(LEFT($E1823,3)="1.5",LEFT($E1823,3)="2.5")))),"Revise a classificação do item conforme as regras de preenchimento.",IF(AND($B1823&lt;&gt;"",OR(ISNUMBER(SEARCH("outro",LOWER($B1823))),ISNUMBER(SEARCH("divers",LOWER($B1823))),ISNUMBER(SEARCH("kit",LOWER($B1823))),ISNUMBER(SEARCH("ferrament",LOWER($B1823))),ISNUMBER(SEARCH("epi",LOWER($B1823)))),NOT(OR($Z1823&lt;&gt;"",$AA1823&lt;&gt;""))),"Descrição muito genérica: detalhe melhor o item e registre o racional no memorial ou em anexo.",IF(AND($Y1823=0,$B1823&lt;&gt;"",OR($G1823&lt;&gt;"",$H1823&lt;&gt;"",$J1823&lt;&gt;"",$K1823&lt;&gt;"",$M1823&lt;&gt;"",$N1823&lt;&gt;"",$P1823&lt;&gt;"",$Q1823&lt;&gt;"",$S1823&lt;&gt;"",$T1823&lt;&gt;"",$V1823&lt;&gt;"",$W1823&lt;&gt;"")),"O item possui dados lançados, mas o total está zerado. Revise os valores informados.","")))))))))))))))</f>
        <v/>
      </c>
    </row>
    <row r="1824" spans="1:35" ht="14.25" customHeight="1" x14ac:dyDescent="0.25">
      <c r="A1824" s="57" t="str">
        <f t="shared" si="364"/>
        <v/>
      </c>
      <c r="B1824" s="58"/>
      <c r="C1824" s="58"/>
      <c r="D1824" s="58"/>
      <c r="E1824" s="58"/>
      <c r="F1824" s="58"/>
      <c r="G1824" s="269"/>
      <c r="H1824" s="59"/>
      <c r="I1824" s="273">
        <f t="shared" si="365"/>
        <v>0</v>
      </c>
      <c r="J1824" s="269"/>
      <c r="K1824" s="59"/>
      <c r="L1824" s="270">
        <f t="shared" si="366"/>
        <v>0</v>
      </c>
      <c r="M1824" s="269"/>
      <c r="N1824" s="59"/>
      <c r="O1824" s="270">
        <f t="shared" si="367"/>
        <v>0</v>
      </c>
      <c r="P1824" s="269"/>
      <c r="Q1824" s="59"/>
      <c r="R1824" s="271">
        <f t="shared" si="368"/>
        <v>0</v>
      </c>
      <c r="S1824" s="269"/>
      <c r="T1824" s="59"/>
      <c r="U1824" s="270">
        <f t="shared" si="369"/>
        <v>0</v>
      </c>
      <c r="V1824" s="269"/>
      <c r="W1824" s="59"/>
      <c r="X1824" s="270">
        <f t="shared" si="370"/>
        <v>0</v>
      </c>
      <c r="Y1824" s="270">
        <f t="shared" si="371"/>
        <v>0</v>
      </c>
      <c r="Z1824" s="58"/>
      <c r="AA1824" s="58"/>
      <c r="AB1824" s="60" t="str">
        <f t="shared" si="372"/>
        <v/>
      </c>
      <c r="AC1824" s="21" t="b">
        <f t="shared" si="373"/>
        <v>0</v>
      </c>
      <c r="AD1824" s="21" t="b">
        <f t="shared" si="374"/>
        <v>0</v>
      </c>
      <c r="AE1824" s="21" t="b">
        <f t="shared" si="375"/>
        <v>0</v>
      </c>
      <c r="AF1824" s="21" t="b">
        <f ca="1">OR(AND($AC1824,NOT($AD1824)),AND($AC1824,OR(AND($G1824="",$H1824&lt;&gt;""),AND($G1824&lt;&gt;"",$H1824=""),AND($J1824="",$K1824&lt;&gt;""),AND($J1824&lt;&gt;"",$K1824=""),AND($M1824="",$N1824&lt;&gt;""),AND($M1824&lt;&gt;"",$N1824=""),AND($P1824="",$Q1824&lt;&gt;""),AND($P1824&lt;&gt;"",$Q1824=""),AND($S1824="",$T1824&lt;&gt;""),AND($S1824&lt;&gt;"",$T1824=""),AND($V1824="",$W1824&lt;&gt;""),AND($V1824&lt;&gt;"",$W1824=""))),AND($C1824&lt;&gt;"",$E1824&lt;&gt;"",LEFT(TRIM($C1824),1)&lt;&gt;LEFT(TRIM($E1824),1)),IF(OR($E1824="",$F1824=""),FALSE(),IFERROR(COUNTIF(INDIRECT("UNITS_"&amp;SUBSTITUTE(LEFT($E1824,FIND(" ",$E1824&amp;" ")-1),".","_")),$F1824)=0,TRUE())),AND($B1824&lt;&gt;"",OR(ISNUMBER(SEARCH("outro",LOWER($B1824))),ISNUMBER(SEARCH("divers",LOWER($B1824))),ISNUMBER(SEARCH("etc",LOWER($B1824))))),OR(AND(ISNUMBER(SEARCH("comunic",LOWER($B1824))),LEFT($E1824,3)&lt;&gt;"4.4"),AND(ISNUMBER(SEARCH("monitor",LOWER($B1824))),NOT(OR(LEFT($E1824,3)="1.5",LEFT($E1824,3)="2.5")))),AND($B1824&lt;&gt;"",OR(LEFT($C1824,1)="1",LEFT($C1824,1)="2"),$D1824=""),AND($D1824&lt;&gt;"",NOT(OR(LEFT($C1824,1)="1",LEFT($C1824,1)="2"))),AND($D1824&lt;&gt;"",COUNTIF(' PROJETO'!$B$14:$B$16,$D1824)=0),IF($D1824="",FALSE(),IF(COUNTIF(' PROJETO'!$B$14:$B$16,$D1824)=0,FALSE(),IFERROR(INDEX(' PROJETO'!$C$14:$C$16,MATCH($D1824,' PROJETO'!$B$14:$B$16,0))&lt;&gt;"Sim",FALSE()))))</f>
        <v>0</v>
      </c>
      <c r="AG1824" s="21" t="b">
        <f>AND($AC1824,$Y1824&gt;'CONFG.  LISTAS'!$F$4,$Z1824="",$AA1824="")</f>
        <v>0</v>
      </c>
      <c r="AH1824" s="21" t="str">
        <f t="shared" si="376"/>
        <v/>
      </c>
      <c r="AI1824" s="43" t="str">
        <f ca="1">IF(NOT($AC1824),"",IF(OR($B1824="",$C1824="",$E1824="",$F1824=""),"Preencha descrição, categoria, tipo e unidade.",IF(AND($B1824&lt;&gt;"",OR(LEFT($C1824,1)="1",LEFT($C1824,1)="2"),$D1824=""),"Informe a prática de restauração para itens diretos.",IF(AND($D1824&lt;&gt;"",NOT(OR(LEFT($C1824,1)="1",LEFT($C1824,1)="2"))),"Custos indiretos não devem pertencer a uma prática específica.",IF(AND($D1824&lt;&gt;"",COUNTIF(' PROJETO'!$B$14:$B$16,$D1824)=0),"Prática de restauração inválida ou não cadastrada.",IF(IF($D1824="",FALSE(),IF(COUNTIF(' PROJETO'!$B$14:$B$16,$D1824)=0,FALSE(),IFERROR(INDEX(' PROJETO'!$C$14:$C$16,MATCH($D1824,' PROJETO'!$B$14:$B$16,0))&lt;&gt;"Sim",FALSE()))),"A prática informada no item não foi selecionada na aba Projeto.",IF(AND(MAX($I1824,$L1824,$O1824,$R1824,$U1824,$X1824)&gt;'CONFG.  LISTAS'!$F$4,NOT(OR($Z1824&lt;&gt;"",$AA1824&lt;&gt;""))),"Memorial de cálculo ou anexo obrigatório não informado para item acima do limite.",IF(OR(AND($G1824&lt;&gt;"",$H1824&lt;&gt;"",OR($G1824&lt;=0,$H1824&lt;=0)),AND($J1824&lt;&gt;"",$K1824&lt;&gt;"",OR($J1824&lt;=0,$K1824&lt;=0)),AND($M1824&lt;&gt;"",$N1824&lt;&gt;"",OR($M1824&lt;=0,$N1824&lt;=0)),AND($P1824&lt;&gt;"",$Q1824&lt;&gt;"",OR($P1824&lt;=0,$Q1824&lt;=0)),AND($S1824&lt;&gt;"",$T1824&lt;&gt;"",OR($S1824&lt;=0,$T1824&lt;=0)),AND($V1824&lt;&gt;"",$W1824&lt;&gt;"",OR($V1824&lt;=0,$W1824&lt;=0))),"Revise os valores informados: valor unitário e quantidade devem ser maiores que zero.",IF(OR(AND($G1824="",$H1824&lt;&gt;""),AND($G1824&lt;&gt;"",$H1824=""),AND($J1824="",$K1824&lt;&gt;""),AND($J1824&lt;&gt;"",$K1824=""),AND($M1824="",$N1824&lt;&gt;""),AND($M1824&lt;&gt;"",$N1824=""),AND($P1824="",$Q1824&lt;&gt;""),AND($P1824&lt;&gt;"",$Q1824=""),AND($S1824="",$T1824&lt;&gt;""),AND($S1824&lt;&gt;"",$T1824=""),AND($V1824="",$W1824&lt;&gt;""),AND($V1824&lt;&gt;"",$W1824="")),"Há ano preenchido parcialmente: "&amp;TRIM(IF(AND($G1824="",$H1824&lt;&gt;""),"Ano 1 (falta valor unitário); ","")&amp;IF(AND($G1824&lt;&gt;"",$H1824=""),"Ano 1 (falta quantidade); ","")&amp;IF(AND($J1824="",$K1824&lt;&gt;""),"Ano 2 (falta valor unitário); ","")&amp;IF(AND($J1824&lt;&gt;"",$K1824=""),"Ano 2 (falta quantidade); ","")&amp;IF(AND($M1824="",$N1824&lt;&gt;""),"Ano 3 (falta valor unitário); ","")&amp;IF(AND($M1824&lt;&gt;"",$N1824=""),"Ano 3 (falta quantidade); ","")&amp;IF(AND($P1824="",$Q1824&lt;&gt;""),"Ano 4 (falta valor unitário); ","")&amp;IF(AND($P1824&lt;&gt;"",$Q1824=""),"Ano 4 (falta quantidade); ","")&amp;IF(AND($S1824="",$T1824&lt;&gt;""),"Ano 5 (falta valor unitário); ","")&amp;IF(AND($S1824&lt;&gt;"",$T1824=""),"Ano 5 (falta quantidade); ","")&amp;IF(AND($V1824="",$W1824&lt;&gt;""),"Ano 6 (falta valor unitário); ","")&amp;IF(AND($V1824&lt;&gt;"",$W1824=""),"Ano 6 (falta quantidade); ","")), IF(NOT(OR(AND($G1824&lt;&gt;"",$H1824&lt;&gt;""),AND($J1824&lt;&gt;"",$K1824&lt;&gt;""),AND($M1824&lt;&gt;"",$N1824&lt;&gt;""),AND($P1824&lt;&gt;"",$Q1824&lt;&gt;""),AND($S1824&lt;&gt;"",$T1824&lt;&gt;""),AND($V1824&lt;&gt;"",$W1824&lt;&gt;""))),"Informe pelo menos um ano completo com valor unitário e quantidade.",IF(AND($C1824&lt;&gt;"",$E1824&lt;&gt;"",LEFT(TRIM($C1824),1)&lt;&gt;LEFT(TRIM($E1824),1)),"Categoria e tipo estão incompatíveis.",IF(IF(OR($E1824="",$F1824=""),FALSE(),IFERROR(COUNTIF(INDIRECT("UNITS_"&amp;SUBSTITUTE(LEFT($E1824,FIND(" ",$E1824&amp;" ")-1),".","_")),$F1824)=0,TRUE())),"Unidade incompatível com o tipo selecionado.",IF(OR(AND(ISNUMBER(SEARCH("comunic",LOWER($B1824))),LEFT($E1824,3)&lt;&gt;"4.4"),AND(ISNUMBER(SEARCH("monitor",LOWER($B1824))),NOT(OR(LEFT($E1824,3)="1.5",LEFT($E1824,3)="2.5")))),"Revise a classificação do item conforme as regras de preenchimento.",IF(AND($B1824&lt;&gt;"",OR(ISNUMBER(SEARCH("outro",LOWER($B1824))),ISNUMBER(SEARCH("divers",LOWER($B1824))),ISNUMBER(SEARCH("kit",LOWER($B1824))),ISNUMBER(SEARCH("ferrament",LOWER($B1824))),ISNUMBER(SEARCH("epi",LOWER($B1824)))),NOT(OR($Z1824&lt;&gt;"",$AA1824&lt;&gt;""))),"Descrição muito genérica: detalhe melhor o item e registre o racional no memorial ou em anexo.",IF(AND($Y1824=0,$B1824&lt;&gt;"",OR($G1824&lt;&gt;"",$H1824&lt;&gt;"",$J1824&lt;&gt;"",$K1824&lt;&gt;"",$M1824&lt;&gt;"",$N1824&lt;&gt;"",$P1824&lt;&gt;"",$Q1824&lt;&gt;"",$S1824&lt;&gt;"",$T1824&lt;&gt;"",$V1824&lt;&gt;"",$W1824&lt;&gt;"")),"O item possui dados lançados, mas o total está zerado. Revise os valores informados.","")))))))))))))))</f>
        <v/>
      </c>
    </row>
    <row r="1825" spans="1:35" ht="14.25" customHeight="1" x14ac:dyDescent="0.25">
      <c r="A1825" s="57" t="str">
        <f t="shared" si="364"/>
        <v/>
      </c>
      <c r="B1825" s="61"/>
      <c r="C1825" s="61"/>
      <c r="D1825" s="58"/>
      <c r="E1825" s="61"/>
      <c r="F1825" s="61"/>
      <c r="G1825" s="272"/>
      <c r="H1825" s="62"/>
      <c r="I1825" s="273">
        <f t="shared" si="365"/>
        <v>0</v>
      </c>
      <c r="J1825" s="272"/>
      <c r="K1825" s="62"/>
      <c r="L1825" s="270">
        <f t="shared" si="366"/>
        <v>0</v>
      </c>
      <c r="M1825" s="272"/>
      <c r="N1825" s="62"/>
      <c r="O1825" s="270">
        <f t="shared" si="367"/>
        <v>0</v>
      </c>
      <c r="P1825" s="272"/>
      <c r="Q1825" s="62"/>
      <c r="R1825" s="271">
        <f t="shared" si="368"/>
        <v>0</v>
      </c>
      <c r="S1825" s="272"/>
      <c r="T1825" s="62"/>
      <c r="U1825" s="270">
        <f t="shared" si="369"/>
        <v>0</v>
      </c>
      <c r="V1825" s="272"/>
      <c r="W1825" s="62"/>
      <c r="X1825" s="270">
        <f t="shared" si="370"/>
        <v>0</v>
      </c>
      <c r="Y1825" s="270">
        <f t="shared" si="371"/>
        <v>0</v>
      </c>
      <c r="Z1825" s="61"/>
      <c r="AA1825" s="61"/>
      <c r="AB1825" s="60" t="str">
        <f t="shared" si="372"/>
        <v/>
      </c>
      <c r="AC1825" s="21" t="b">
        <f t="shared" si="373"/>
        <v>0</v>
      </c>
      <c r="AD1825" s="21" t="b">
        <f t="shared" si="374"/>
        <v>0</v>
      </c>
      <c r="AE1825" s="21" t="b">
        <f t="shared" si="375"/>
        <v>0</v>
      </c>
      <c r="AF1825" s="21" t="b">
        <f ca="1">OR(AND($AC1825,NOT($AD1825)),AND($AC1825,OR(AND($G1825="",$H1825&lt;&gt;""),AND($G1825&lt;&gt;"",$H1825=""),AND($J1825="",$K1825&lt;&gt;""),AND($J1825&lt;&gt;"",$K1825=""),AND($M1825="",$N1825&lt;&gt;""),AND($M1825&lt;&gt;"",$N1825=""),AND($P1825="",$Q1825&lt;&gt;""),AND($P1825&lt;&gt;"",$Q1825=""),AND($S1825="",$T1825&lt;&gt;""),AND($S1825&lt;&gt;"",$T1825=""),AND($V1825="",$W1825&lt;&gt;""),AND($V1825&lt;&gt;"",$W1825=""))),AND($C1825&lt;&gt;"",$E1825&lt;&gt;"",LEFT(TRIM($C1825),1)&lt;&gt;LEFT(TRIM($E1825),1)),IF(OR($E1825="",$F1825=""),FALSE(),IFERROR(COUNTIF(INDIRECT("UNITS_"&amp;SUBSTITUTE(LEFT($E1825,FIND(" ",$E1825&amp;" ")-1),".","_")),$F1825)=0,TRUE())),AND($B1825&lt;&gt;"",OR(ISNUMBER(SEARCH("outro",LOWER($B1825))),ISNUMBER(SEARCH("divers",LOWER($B1825))),ISNUMBER(SEARCH("etc",LOWER($B1825))))),OR(AND(ISNUMBER(SEARCH("comunic",LOWER($B1825))),LEFT($E1825,3)&lt;&gt;"4.4"),AND(ISNUMBER(SEARCH("monitor",LOWER($B1825))),NOT(OR(LEFT($E1825,3)="1.5",LEFT($E1825,3)="2.5")))),AND($B1825&lt;&gt;"",OR(LEFT($C1825,1)="1",LEFT($C1825,1)="2"),$D1825=""),AND($D1825&lt;&gt;"",NOT(OR(LEFT($C1825,1)="1",LEFT($C1825,1)="2"))),AND($D1825&lt;&gt;"",COUNTIF(' PROJETO'!$B$14:$B$16,$D1825)=0),IF($D1825="",FALSE(),IF(COUNTIF(' PROJETO'!$B$14:$B$16,$D1825)=0,FALSE(),IFERROR(INDEX(' PROJETO'!$C$14:$C$16,MATCH($D1825,' PROJETO'!$B$14:$B$16,0))&lt;&gt;"Sim",FALSE()))))</f>
        <v>0</v>
      </c>
      <c r="AG1825" s="21" t="b">
        <f>AND($AC1825,$Y1825&gt;'CONFG.  LISTAS'!$F$4,$Z1825="",$AA1825="")</f>
        <v>0</v>
      </c>
      <c r="AH1825" s="21" t="str">
        <f t="shared" si="376"/>
        <v/>
      </c>
      <c r="AI1825" s="43" t="str">
        <f ca="1">IF(NOT($AC1825),"",IF(OR($B1825="",$C1825="",$E1825="",$F1825=""),"Preencha descrição, categoria, tipo e unidade.",IF(AND($B1825&lt;&gt;"",OR(LEFT($C1825,1)="1",LEFT($C1825,1)="2"),$D1825=""),"Informe a prática de restauração para itens diretos.",IF(AND($D1825&lt;&gt;"",NOT(OR(LEFT($C1825,1)="1",LEFT($C1825,1)="2"))),"Custos indiretos não devem pertencer a uma prática específica.",IF(AND($D1825&lt;&gt;"",COUNTIF(' PROJETO'!$B$14:$B$16,$D1825)=0),"Prática de restauração inválida ou não cadastrada.",IF(IF($D1825="",FALSE(),IF(COUNTIF(' PROJETO'!$B$14:$B$16,$D1825)=0,FALSE(),IFERROR(INDEX(' PROJETO'!$C$14:$C$16,MATCH($D1825,' PROJETO'!$B$14:$B$16,0))&lt;&gt;"Sim",FALSE()))),"A prática informada no item não foi selecionada na aba Projeto.",IF(AND(MAX($I1825,$L1825,$O1825,$R1825,$U1825,$X1825)&gt;'CONFG.  LISTAS'!$F$4,NOT(OR($Z1825&lt;&gt;"",$AA1825&lt;&gt;""))),"Memorial de cálculo ou anexo obrigatório não informado para item acima do limite.",IF(OR(AND($G1825&lt;&gt;"",$H1825&lt;&gt;"",OR($G1825&lt;=0,$H1825&lt;=0)),AND($J1825&lt;&gt;"",$K1825&lt;&gt;"",OR($J1825&lt;=0,$K1825&lt;=0)),AND($M1825&lt;&gt;"",$N1825&lt;&gt;"",OR($M1825&lt;=0,$N1825&lt;=0)),AND($P1825&lt;&gt;"",$Q1825&lt;&gt;"",OR($P1825&lt;=0,$Q1825&lt;=0)),AND($S1825&lt;&gt;"",$T1825&lt;&gt;"",OR($S1825&lt;=0,$T1825&lt;=0)),AND($V1825&lt;&gt;"",$W1825&lt;&gt;"",OR($V1825&lt;=0,$W1825&lt;=0))),"Revise os valores informados: valor unitário e quantidade devem ser maiores que zero.",IF(OR(AND($G1825="",$H1825&lt;&gt;""),AND($G1825&lt;&gt;"",$H1825=""),AND($J1825="",$K1825&lt;&gt;""),AND($J1825&lt;&gt;"",$K1825=""),AND($M1825="",$N1825&lt;&gt;""),AND($M1825&lt;&gt;"",$N1825=""),AND($P1825="",$Q1825&lt;&gt;""),AND($P1825&lt;&gt;"",$Q1825=""),AND($S1825="",$T1825&lt;&gt;""),AND($S1825&lt;&gt;"",$T1825=""),AND($V1825="",$W1825&lt;&gt;""),AND($V1825&lt;&gt;"",$W1825="")),"Há ano preenchido parcialmente: "&amp;TRIM(IF(AND($G1825="",$H1825&lt;&gt;""),"Ano 1 (falta valor unitário); ","")&amp;IF(AND($G1825&lt;&gt;"",$H1825=""),"Ano 1 (falta quantidade); ","")&amp;IF(AND($J1825="",$K1825&lt;&gt;""),"Ano 2 (falta valor unitário); ","")&amp;IF(AND($J1825&lt;&gt;"",$K1825=""),"Ano 2 (falta quantidade); ","")&amp;IF(AND($M1825="",$N1825&lt;&gt;""),"Ano 3 (falta valor unitário); ","")&amp;IF(AND($M1825&lt;&gt;"",$N1825=""),"Ano 3 (falta quantidade); ","")&amp;IF(AND($P1825="",$Q1825&lt;&gt;""),"Ano 4 (falta valor unitário); ","")&amp;IF(AND($P1825&lt;&gt;"",$Q1825=""),"Ano 4 (falta quantidade); ","")&amp;IF(AND($S1825="",$T1825&lt;&gt;""),"Ano 5 (falta valor unitário); ","")&amp;IF(AND($S1825&lt;&gt;"",$T1825=""),"Ano 5 (falta quantidade); ","")&amp;IF(AND($V1825="",$W1825&lt;&gt;""),"Ano 6 (falta valor unitário); ","")&amp;IF(AND($V1825&lt;&gt;"",$W1825=""),"Ano 6 (falta quantidade); ","")), IF(NOT(OR(AND($G1825&lt;&gt;"",$H1825&lt;&gt;""),AND($J1825&lt;&gt;"",$K1825&lt;&gt;""),AND($M1825&lt;&gt;"",$N1825&lt;&gt;""),AND($P1825&lt;&gt;"",$Q1825&lt;&gt;""),AND($S1825&lt;&gt;"",$T1825&lt;&gt;""),AND($V1825&lt;&gt;"",$W1825&lt;&gt;""))),"Informe pelo menos um ano completo com valor unitário e quantidade.",IF(AND($C1825&lt;&gt;"",$E1825&lt;&gt;"",LEFT(TRIM($C1825),1)&lt;&gt;LEFT(TRIM($E1825),1)),"Categoria e tipo estão incompatíveis.",IF(IF(OR($E1825="",$F1825=""),FALSE(),IFERROR(COUNTIF(INDIRECT("UNITS_"&amp;SUBSTITUTE(LEFT($E1825,FIND(" ",$E1825&amp;" ")-1),".","_")),$F1825)=0,TRUE())),"Unidade incompatível com o tipo selecionado.",IF(OR(AND(ISNUMBER(SEARCH("comunic",LOWER($B1825))),LEFT($E1825,3)&lt;&gt;"4.4"),AND(ISNUMBER(SEARCH("monitor",LOWER($B1825))),NOT(OR(LEFT($E1825,3)="1.5",LEFT($E1825,3)="2.5")))),"Revise a classificação do item conforme as regras de preenchimento.",IF(AND($B1825&lt;&gt;"",OR(ISNUMBER(SEARCH("outro",LOWER($B1825))),ISNUMBER(SEARCH("divers",LOWER($B1825))),ISNUMBER(SEARCH("kit",LOWER($B1825))),ISNUMBER(SEARCH("ferrament",LOWER($B1825))),ISNUMBER(SEARCH("epi",LOWER($B1825)))),NOT(OR($Z1825&lt;&gt;"",$AA1825&lt;&gt;""))),"Descrição muito genérica: detalhe melhor o item e registre o racional no memorial ou em anexo.",IF(AND($Y1825=0,$B1825&lt;&gt;"",OR($G1825&lt;&gt;"",$H1825&lt;&gt;"",$J1825&lt;&gt;"",$K1825&lt;&gt;"",$M1825&lt;&gt;"",$N1825&lt;&gt;"",$P1825&lt;&gt;"",$Q1825&lt;&gt;"",$S1825&lt;&gt;"",$T1825&lt;&gt;"",$V1825&lt;&gt;"",$W1825&lt;&gt;"")),"O item possui dados lançados, mas o total está zerado. Revise os valores informados.","")))))))))))))))</f>
        <v/>
      </c>
    </row>
    <row r="1826" spans="1:35" ht="14.25" customHeight="1" x14ac:dyDescent="0.25">
      <c r="A1826" s="57" t="str">
        <f t="shared" si="364"/>
        <v/>
      </c>
      <c r="B1826" s="58"/>
      <c r="C1826" s="58"/>
      <c r="D1826" s="58"/>
      <c r="E1826" s="58"/>
      <c r="F1826" s="58"/>
      <c r="G1826" s="269"/>
      <c r="H1826" s="59"/>
      <c r="I1826" s="273">
        <f t="shared" si="365"/>
        <v>0</v>
      </c>
      <c r="J1826" s="269"/>
      <c r="K1826" s="59"/>
      <c r="L1826" s="270">
        <f t="shared" si="366"/>
        <v>0</v>
      </c>
      <c r="M1826" s="269"/>
      <c r="N1826" s="59"/>
      <c r="O1826" s="270">
        <f t="shared" si="367"/>
        <v>0</v>
      </c>
      <c r="P1826" s="269"/>
      <c r="Q1826" s="59"/>
      <c r="R1826" s="271">
        <f t="shared" si="368"/>
        <v>0</v>
      </c>
      <c r="S1826" s="269"/>
      <c r="T1826" s="59"/>
      <c r="U1826" s="270">
        <f t="shared" si="369"/>
        <v>0</v>
      </c>
      <c r="V1826" s="269"/>
      <c r="W1826" s="59"/>
      <c r="X1826" s="270">
        <f t="shared" si="370"/>
        <v>0</v>
      </c>
      <c r="Y1826" s="270">
        <f t="shared" si="371"/>
        <v>0</v>
      </c>
      <c r="Z1826" s="58"/>
      <c r="AA1826" s="58"/>
      <c r="AB1826" s="60" t="str">
        <f t="shared" si="372"/>
        <v/>
      </c>
      <c r="AC1826" s="21" t="b">
        <f t="shared" si="373"/>
        <v>0</v>
      </c>
      <c r="AD1826" s="21" t="b">
        <f t="shared" si="374"/>
        <v>0</v>
      </c>
      <c r="AE1826" s="21" t="b">
        <f t="shared" si="375"/>
        <v>0</v>
      </c>
      <c r="AF1826" s="21" t="b">
        <f ca="1">OR(AND($AC1826,NOT($AD1826)),AND($AC1826,OR(AND($G1826="",$H1826&lt;&gt;""),AND($G1826&lt;&gt;"",$H1826=""),AND($J1826="",$K1826&lt;&gt;""),AND($J1826&lt;&gt;"",$K1826=""),AND($M1826="",$N1826&lt;&gt;""),AND($M1826&lt;&gt;"",$N1826=""),AND($P1826="",$Q1826&lt;&gt;""),AND($P1826&lt;&gt;"",$Q1826=""),AND($S1826="",$T1826&lt;&gt;""),AND($S1826&lt;&gt;"",$T1826=""),AND($V1826="",$W1826&lt;&gt;""),AND($V1826&lt;&gt;"",$W1826=""))),AND($C1826&lt;&gt;"",$E1826&lt;&gt;"",LEFT(TRIM($C1826),1)&lt;&gt;LEFT(TRIM($E1826),1)),IF(OR($E1826="",$F1826=""),FALSE(),IFERROR(COUNTIF(INDIRECT("UNITS_"&amp;SUBSTITUTE(LEFT($E1826,FIND(" ",$E1826&amp;" ")-1),".","_")),$F1826)=0,TRUE())),AND($B1826&lt;&gt;"",OR(ISNUMBER(SEARCH("outro",LOWER($B1826))),ISNUMBER(SEARCH("divers",LOWER($B1826))),ISNUMBER(SEARCH("etc",LOWER($B1826))))),OR(AND(ISNUMBER(SEARCH("comunic",LOWER($B1826))),LEFT($E1826,3)&lt;&gt;"4.4"),AND(ISNUMBER(SEARCH("monitor",LOWER($B1826))),NOT(OR(LEFT($E1826,3)="1.5",LEFT($E1826,3)="2.5")))),AND($B1826&lt;&gt;"",OR(LEFT($C1826,1)="1",LEFT($C1826,1)="2"),$D1826=""),AND($D1826&lt;&gt;"",NOT(OR(LEFT($C1826,1)="1",LEFT($C1826,1)="2"))),AND($D1826&lt;&gt;"",COUNTIF(' PROJETO'!$B$14:$B$16,$D1826)=0),IF($D1826="",FALSE(),IF(COUNTIF(' PROJETO'!$B$14:$B$16,$D1826)=0,FALSE(),IFERROR(INDEX(' PROJETO'!$C$14:$C$16,MATCH($D1826,' PROJETO'!$B$14:$B$16,0))&lt;&gt;"Sim",FALSE()))))</f>
        <v>0</v>
      </c>
      <c r="AG1826" s="21" t="b">
        <f>AND($AC1826,$Y1826&gt;'CONFG.  LISTAS'!$F$4,$Z1826="",$AA1826="")</f>
        <v>0</v>
      </c>
      <c r="AH1826" s="21" t="str">
        <f t="shared" si="376"/>
        <v/>
      </c>
      <c r="AI1826" s="43" t="str">
        <f ca="1">IF(NOT($AC1826),"",IF(OR($B1826="",$C1826="",$E1826="",$F1826=""),"Preencha descrição, categoria, tipo e unidade.",IF(AND($B1826&lt;&gt;"",OR(LEFT($C1826,1)="1",LEFT($C1826,1)="2"),$D1826=""),"Informe a prática de restauração para itens diretos.",IF(AND($D1826&lt;&gt;"",NOT(OR(LEFT($C1826,1)="1",LEFT($C1826,1)="2"))),"Custos indiretos não devem pertencer a uma prática específica.",IF(AND($D1826&lt;&gt;"",COUNTIF(' PROJETO'!$B$14:$B$16,$D1826)=0),"Prática de restauração inválida ou não cadastrada.",IF(IF($D1826="",FALSE(),IF(COUNTIF(' PROJETO'!$B$14:$B$16,$D1826)=0,FALSE(),IFERROR(INDEX(' PROJETO'!$C$14:$C$16,MATCH($D1826,' PROJETO'!$B$14:$B$16,0))&lt;&gt;"Sim",FALSE()))),"A prática informada no item não foi selecionada na aba Projeto.",IF(AND(MAX($I1826,$L1826,$O1826,$R1826,$U1826,$X1826)&gt;'CONFG.  LISTAS'!$F$4,NOT(OR($Z1826&lt;&gt;"",$AA1826&lt;&gt;""))),"Memorial de cálculo ou anexo obrigatório não informado para item acima do limite.",IF(OR(AND($G1826&lt;&gt;"",$H1826&lt;&gt;"",OR($G1826&lt;=0,$H1826&lt;=0)),AND($J1826&lt;&gt;"",$K1826&lt;&gt;"",OR($J1826&lt;=0,$K1826&lt;=0)),AND($M1826&lt;&gt;"",$N1826&lt;&gt;"",OR($M1826&lt;=0,$N1826&lt;=0)),AND($P1826&lt;&gt;"",$Q1826&lt;&gt;"",OR($P1826&lt;=0,$Q1826&lt;=0)),AND($S1826&lt;&gt;"",$T1826&lt;&gt;"",OR($S1826&lt;=0,$T1826&lt;=0)),AND($V1826&lt;&gt;"",$W1826&lt;&gt;"",OR($V1826&lt;=0,$W1826&lt;=0))),"Revise os valores informados: valor unitário e quantidade devem ser maiores que zero.",IF(OR(AND($G1826="",$H1826&lt;&gt;""),AND($G1826&lt;&gt;"",$H1826=""),AND($J1826="",$K1826&lt;&gt;""),AND($J1826&lt;&gt;"",$K1826=""),AND($M1826="",$N1826&lt;&gt;""),AND($M1826&lt;&gt;"",$N1826=""),AND($P1826="",$Q1826&lt;&gt;""),AND($P1826&lt;&gt;"",$Q1826=""),AND($S1826="",$T1826&lt;&gt;""),AND($S1826&lt;&gt;"",$T1826=""),AND($V1826="",$W1826&lt;&gt;""),AND($V1826&lt;&gt;"",$W1826="")),"Há ano preenchido parcialmente: "&amp;TRIM(IF(AND($G1826="",$H1826&lt;&gt;""),"Ano 1 (falta valor unitário); ","")&amp;IF(AND($G1826&lt;&gt;"",$H1826=""),"Ano 1 (falta quantidade); ","")&amp;IF(AND($J1826="",$K1826&lt;&gt;""),"Ano 2 (falta valor unitário); ","")&amp;IF(AND($J1826&lt;&gt;"",$K1826=""),"Ano 2 (falta quantidade); ","")&amp;IF(AND($M1826="",$N1826&lt;&gt;""),"Ano 3 (falta valor unitário); ","")&amp;IF(AND($M1826&lt;&gt;"",$N1826=""),"Ano 3 (falta quantidade); ","")&amp;IF(AND($P1826="",$Q1826&lt;&gt;""),"Ano 4 (falta valor unitário); ","")&amp;IF(AND($P1826&lt;&gt;"",$Q1826=""),"Ano 4 (falta quantidade); ","")&amp;IF(AND($S1826="",$T1826&lt;&gt;""),"Ano 5 (falta valor unitário); ","")&amp;IF(AND($S1826&lt;&gt;"",$T1826=""),"Ano 5 (falta quantidade); ","")&amp;IF(AND($V1826="",$W1826&lt;&gt;""),"Ano 6 (falta valor unitário); ","")&amp;IF(AND($V1826&lt;&gt;"",$W1826=""),"Ano 6 (falta quantidade); ","")), IF(NOT(OR(AND($G1826&lt;&gt;"",$H1826&lt;&gt;""),AND($J1826&lt;&gt;"",$K1826&lt;&gt;""),AND($M1826&lt;&gt;"",$N1826&lt;&gt;""),AND($P1826&lt;&gt;"",$Q1826&lt;&gt;""),AND($S1826&lt;&gt;"",$T1826&lt;&gt;""),AND($V1826&lt;&gt;"",$W1826&lt;&gt;""))),"Informe pelo menos um ano completo com valor unitário e quantidade.",IF(AND($C1826&lt;&gt;"",$E1826&lt;&gt;"",LEFT(TRIM($C1826),1)&lt;&gt;LEFT(TRIM($E1826),1)),"Categoria e tipo estão incompatíveis.",IF(IF(OR($E1826="",$F1826=""),FALSE(),IFERROR(COUNTIF(INDIRECT("UNITS_"&amp;SUBSTITUTE(LEFT($E1826,FIND(" ",$E1826&amp;" ")-1),".","_")),$F1826)=0,TRUE())),"Unidade incompatível com o tipo selecionado.",IF(OR(AND(ISNUMBER(SEARCH("comunic",LOWER($B1826))),LEFT($E1826,3)&lt;&gt;"4.4"),AND(ISNUMBER(SEARCH("monitor",LOWER($B1826))),NOT(OR(LEFT($E1826,3)="1.5",LEFT($E1826,3)="2.5")))),"Revise a classificação do item conforme as regras de preenchimento.",IF(AND($B1826&lt;&gt;"",OR(ISNUMBER(SEARCH("outro",LOWER($B1826))),ISNUMBER(SEARCH("divers",LOWER($B1826))),ISNUMBER(SEARCH("kit",LOWER($B1826))),ISNUMBER(SEARCH("ferrament",LOWER($B1826))),ISNUMBER(SEARCH("epi",LOWER($B1826)))),NOT(OR($Z1826&lt;&gt;"",$AA1826&lt;&gt;""))),"Descrição muito genérica: detalhe melhor o item e registre o racional no memorial ou em anexo.",IF(AND($Y1826=0,$B1826&lt;&gt;"",OR($G1826&lt;&gt;"",$H1826&lt;&gt;"",$J1826&lt;&gt;"",$K1826&lt;&gt;"",$M1826&lt;&gt;"",$N1826&lt;&gt;"",$P1826&lt;&gt;"",$Q1826&lt;&gt;"",$S1826&lt;&gt;"",$T1826&lt;&gt;"",$V1826&lt;&gt;"",$W1826&lt;&gt;"")),"O item possui dados lançados, mas o total está zerado. Revise os valores informados.","")))))))))))))))</f>
        <v/>
      </c>
    </row>
    <row r="1827" spans="1:35" ht="14.25" customHeight="1" x14ac:dyDescent="0.25">
      <c r="A1827" s="57" t="str">
        <f t="shared" si="364"/>
        <v/>
      </c>
      <c r="B1827" s="61"/>
      <c r="C1827" s="61"/>
      <c r="D1827" s="58"/>
      <c r="E1827" s="61"/>
      <c r="F1827" s="61"/>
      <c r="G1827" s="272"/>
      <c r="H1827" s="62"/>
      <c r="I1827" s="273">
        <f t="shared" si="365"/>
        <v>0</v>
      </c>
      <c r="J1827" s="272"/>
      <c r="K1827" s="62"/>
      <c r="L1827" s="270">
        <f t="shared" si="366"/>
        <v>0</v>
      </c>
      <c r="M1827" s="272"/>
      <c r="N1827" s="62"/>
      <c r="O1827" s="270">
        <f t="shared" si="367"/>
        <v>0</v>
      </c>
      <c r="P1827" s="272"/>
      <c r="Q1827" s="62"/>
      <c r="R1827" s="271">
        <f t="shared" si="368"/>
        <v>0</v>
      </c>
      <c r="S1827" s="272"/>
      <c r="T1827" s="62"/>
      <c r="U1827" s="270">
        <f t="shared" si="369"/>
        <v>0</v>
      </c>
      <c r="V1827" s="272"/>
      <c r="W1827" s="62"/>
      <c r="X1827" s="270">
        <f t="shared" si="370"/>
        <v>0</v>
      </c>
      <c r="Y1827" s="270">
        <f t="shared" si="371"/>
        <v>0</v>
      </c>
      <c r="Z1827" s="61"/>
      <c r="AA1827" s="61"/>
      <c r="AB1827" s="60" t="str">
        <f t="shared" si="372"/>
        <v/>
      </c>
      <c r="AC1827" s="21" t="b">
        <f t="shared" si="373"/>
        <v>0</v>
      </c>
      <c r="AD1827" s="21" t="b">
        <f t="shared" si="374"/>
        <v>0</v>
      </c>
      <c r="AE1827" s="21" t="b">
        <f t="shared" si="375"/>
        <v>0</v>
      </c>
      <c r="AF1827" s="21" t="b">
        <f ca="1">OR(AND($AC1827,NOT($AD1827)),AND($AC1827,OR(AND($G1827="",$H1827&lt;&gt;""),AND($G1827&lt;&gt;"",$H1827=""),AND($J1827="",$K1827&lt;&gt;""),AND($J1827&lt;&gt;"",$K1827=""),AND($M1827="",$N1827&lt;&gt;""),AND($M1827&lt;&gt;"",$N1827=""),AND($P1827="",$Q1827&lt;&gt;""),AND($P1827&lt;&gt;"",$Q1827=""),AND($S1827="",$T1827&lt;&gt;""),AND($S1827&lt;&gt;"",$T1827=""),AND($V1827="",$W1827&lt;&gt;""),AND($V1827&lt;&gt;"",$W1827=""))),AND($C1827&lt;&gt;"",$E1827&lt;&gt;"",LEFT(TRIM($C1827),1)&lt;&gt;LEFT(TRIM($E1827),1)),IF(OR($E1827="",$F1827=""),FALSE(),IFERROR(COUNTIF(INDIRECT("UNITS_"&amp;SUBSTITUTE(LEFT($E1827,FIND(" ",$E1827&amp;" ")-1),".","_")),$F1827)=0,TRUE())),AND($B1827&lt;&gt;"",OR(ISNUMBER(SEARCH("outro",LOWER($B1827))),ISNUMBER(SEARCH("divers",LOWER($B1827))),ISNUMBER(SEARCH("etc",LOWER($B1827))))),OR(AND(ISNUMBER(SEARCH("comunic",LOWER($B1827))),LEFT($E1827,3)&lt;&gt;"4.4"),AND(ISNUMBER(SEARCH("monitor",LOWER($B1827))),NOT(OR(LEFT($E1827,3)="1.5",LEFT($E1827,3)="2.5")))),AND($B1827&lt;&gt;"",OR(LEFT($C1827,1)="1",LEFT($C1827,1)="2"),$D1827=""),AND($D1827&lt;&gt;"",NOT(OR(LEFT($C1827,1)="1",LEFT($C1827,1)="2"))),AND($D1827&lt;&gt;"",COUNTIF(' PROJETO'!$B$14:$B$16,$D1827)=0),IF($D1827="",FALSE(),IF(COUNTIF(' PROJETO'!$B$14:$B$16,$D1827)=0,FALSE(),IFERROR(INDEX(' PROJETO'!$C$14:$C$16,MATCH($D1827,' PROJETO'!$B$14:$B$16,0))&lt;&gt;"Sim",FALSE()))))</f>
        <v>0</v>
      </c>
      <c r="AG1827" s="21" t="b">
        <f>AND($AC1827,$Y1827&gt;'CONFG.  LISTAS'!$F$4,$Z1827="",$AA1827="")</f>
        <v>0</v>
      </c>
      <c r="AH1827" s="21" t="str">
        <f t="shared" si="376"/>
        <v/>
      </c>
      <c r="AI1827" s="43" t="str">
        <f ca="1">IF(NOT($AC1827),"",IF(OR($B1827="",$C1827="",$E1827="",$F1827=""),"Preencha descrição, categoria, tipo e unidade.",IF(AND($B1827&lt;&gt;"",OR(LEFT($C1827,1)="1",LEFT($C1827,1)="2"),$D1827=""),"Informe a prática de restauração para itens diretos.",IF(AND($D1827&lt;&gt;"",NOT(OR(LEFT($C1827,1)="1",LEFT($C1827,1)="2"))),"Custos indiretos não devem pertencer a uma prática específica.",IF(AND($D1827&lt;&gt;"",COUNTIF(' PROJETO'!$B$14:$B$16,$D1827)=0),"Prática de restauração inválida ou não cadastrada.",IF(IF($D1827="",FALSE(),IF(COUNTIF(' PROJETO'!$B$14:$B$16,$D1827)=0,FALSE(),IFERROR(INDEX(' PROJETO'!$C$14:$C$16,MATCH($D1827,' PROJETO'!$B$14:$B$16,0))&lt;&gt;"Sim",FALSE()))),"A prática informada no item não foi selecionada na aba Projeto.",IF(AND(MAX($I1827,$L1827,$O1827,$R1827,$U1827,$X1827)&gt;'CONFG.  LISTAS'!$F$4,NOT(OR($Z1827&lt;&gt;"",$AA1827&lt;&gt;""))),"Memorial de cálculo ou anexo obrigatório não informado para item acima do limite.",IF(OR(AND($G1827&lt;&gt;"",$H1827&lt;&gt;"",OR($G1827&lt;=0,$H1827&lt;=0)),AND($J1827&lt;&gt;"",$K1827&lt;&gt;"",OR($J1827&lt;=0,$K1827&lt;=0)),AND($M1827&lt;&gt;"",$N1827&lt;&gt;"",OR($M1827&lt;=0,$N1827&lt;=0)),AND($P1827&lt;&gt;"",$Q1827&lt;&gt;"",OR($P1827&lt;=0,$Q1827&lt;=0)),AND($S1827&lt;&gt;"",$T1827&lt;&gt;"",OR($S1827&lt;=0,$T1827&lt;=0)),AND($V1827&lt;&gt;"",$W1827&lt;&gt;"",OR($V1827&lt;=0,$W1827&lt;=0))),"Revise os valores informados: valor unitário e quantidade devem ser maiores que zero.",IF(OR(AND($G1827="",$H1827&lt;&gt;""),AND($G1827&lt;&gt;"",$H1827=""),AND($J1827="",$K1827&lt;&gt;""),AND($J1827&lt;&gt;"",$K1827=""),AND($M1827="",$N1827&lt;&gt;""),AND($M1827&lt;&gt;"",$N1827=""),AND($P1827="",$Q1827&lt;&gt;""),AND($P1827&lt;&gt;"",$Q1827=""),AND($S1827="",$T1827&lt;&gt;""),AND($S1827&lt;&gt;"",$T1827=""),AND($V1827="",$W1827&lt;&gt;""),AND($V1827&lt;&gt;"",$W1827="")),"Há ano preenchido parcialmente: "&amp;TRIM(IF(AND($G1827="",$H1827&lt;&gt;""),"Ano 1 (falta valor unitário); ","")&amp;IF(AND($G1827&lt;&gt;"",$H1827=""),"Ano 1 (falta quantidade); ","")&amp;IF(AND($J1827="",$K1827&lt;&gt;""),"Ano 2 (falta valor unitário); ","")&amp;IF(AND($J1827&lt;&gt;"",$K1827=""),"Ano 2 (falta quantidade); ","")&amp;IF(AND($M1827="",$N1827&lt;&gt;""),"Ano 3 (falta valor unitário); ","")&amp;IF(AND($M1827&lt;&gt;"",$N1827=""),"Ano 3 (falta quantidade); ","")&amp;IF(AND($P1827="",$Q1827&lt;&gt;""),"Ano 4 (falta valor unitário); ","")&amp;IF(AND($P1827&lt;&gt;"",$Q1827=""),"Ano 4 (falta quantidade); ","")&amp;IF(AND($S1827="",$T1827&lt;&gt;""),"Ano 5 (falta valor unitário); ","")&amp;IF(AND($S1827&lt;&gt;"",$T1827=""),"Ano 5 (falta quantidade); ","")&amp;IF(AND($V1827="",$W1827&lt;&gt;""),"Ano 6 (falta valor unitário); ","")&amp;IF(AND($V1827&lt;&gt;"",$W1827=""),"Ano 6 (falta quantidade); ","")), IF(NOT(OR(AND($G1827&lt;&gt;"",$H1827&lt;&gt;""),AND($J1827&lt;&gt;"",$K1827&lt;&gt;""),AND($M1827&lt;&gt;"",$N1827&lt;&gt;""),AND($P1827&lt;&gt;"",$Q1827&lt;&gt;""),AND($S1827&lt;&gt;"",$T1827&lt;&gt;""),AND($V1827&lt;&gt;"",$W1827&lt;&gt;""))),"Informe pelo menos um ano completo com valor unitário e quantidade.",IF(AND($C1827&lt;&gt;"",$E1827&lt;&gt;"",LEFT(TRIM($C1827),1)&lt;&gt;LEFT(TRIM($E1827),1)),"Categoria e tipo estão incompatíveis.",IF(IF(OR($E1827="",$F1827=""),FALSE(),IFERROR(COUNTIF(INDIRECT("UNITS_"&amp;SUBSTITUTE(LEFT($E1827,FIND(" ",$E1827&amp;" ")-1),".","_")),$F1827)=0,TRUE())),"Unidade incompatível com o tipo selecionado.",IF(OR(AND(ISNUMBER(SEARCH("comunic",LOWER($B1827))),LEFT($E1827,3)&lt;&gt;"4.4"),AND(ISNUMBER(SEARCH("monitor",LOWER($B1827))),NOT(OR(LEFT($E1827,3)="1.5",LEFT($E1827,3)="2.5")))),"Revise a classificação do item conforme as regras de preenchimento.",IF(AND($B1827&lt;&gt;"",OR(ISNUMBER(SEARCH("outro",LOWER($B1827))),ISNUMBER(SEARCH("divers",LOWER($B1827))),ISNUMBER(SEARCH("kit",LOWER($B1827))),ISNUMBER(SEARCH("ferrament",LOWER($B1827))),ISNUMBER(SEARCH("epi",LOWER($B1827)))),NOT(OR($Z1827&lt;&gt;"",$AA1827&lt;&gt;""))),"Descrição muito genérica: detalhe melhor o item e registre o racional no memorial ou em anexo.",IF(AND($Y1827=0,$B1827&lt;&gt;"",OR($G1827&lt;&gt;"",$H1827&lt;&gt;"",$J1827&lt;&gt;"",$K1827&lt;&gt;"",$M1827&lt;&gt;"",$N1827&lt;&gt;"",$P1827&lt;&gt;"",$Q1827&lt;&gt;"",$S1827&lt;&gt;"",$T1827&lt;&gt;"",$V1827&lt;&gt;"",$W1827&lt;&gt;"")),"O item possui dados lançados, mas o total está zerado. Revise os valores informados.","")))))))))))))))</f>
        <v/>
      </c>
    </row>
    <row r="1828" spans="1:35" ht="14.25" customHeight="1" x14ac:dyDescent="0.25">
      <c r="A1828" s="57" t="str">
        <f t="shared" si="364"/>
        <v/>
      </c>
      <c r="B1828" s="58"/>
      <c r="C1828" s="58"/>
      <c r="D1828" s="58"/>
      <c r="E1828" s="58"/>
      <c r="F1828" s="58"/>
      <c r="G1828" s="269"/>
      <c r="H1828" s="59"/>
      <c r="I1828" s="273">
        <f t="shared" si="365"/>
        <v>0</v>
      </c>
      <c r="J1828" s="269"/>
      <c r="K1828" s="59"/>
      <c r="L1828" s="270">
        <f t="shared" si="366"/>
        <v>0</v>
      </c>
      <c r="M1828" s="269"/>
      <c r="N1828" s="59"/>
      <c r="O1828" s="270">
        <f t="shared" si="367"/>
        <v>0</v>
      </c>
      <c r="P1828" s="269"/>
      <c r="Q1828" s="59"/>
      <c r="R1828" s="271">
        <f t="shared" si="368"/>
        <v>0</v>
      </c>
      <c r="S1828" s="269"/>
      <c r="T1828" s="59"/>
      <c r="U1828" s="270">
        <f t="shared" si="369"/>
        <v>0</v>
      </c>
      <c r="V1828" s="269"/>
      <c r="W1828" s="59"/>
      <c r="X1828" s="270">
        <f t="shared" si="370"/>
        <v>0</v>
      </c>
      <c r="Y1828" s="270">
        <f t="shared" si="371"/>
        <v>0</v>
      </c>
      <c r="Z1828" s="58"/>
      <c r="AA1828" s="58"/>
      <c r="AB1828" s="60" t="str">
        <f t="shared" si="372"/>
        <v/>
      </c>
      <c r="AC1828" s="21" t="b">
        <f t="shared" si="373"/>
        <v>0</v>
      </c>
      <c r="AD1828" s="21" t="b">
        <f t="shared" si="374"/>
        <v>0</v>
      </c>
      <c r="AE1828" s="21" t="b">
        <f t="shared" si="375"/>
        <v>0</v>
      </c>
      <c r="AF1828" s="21" t="b">
        <f ca="1">OR(AND($AC1828,NOT($AD1828)),AND($AC1828,OR(AND($G1828="",$H1828&lt;&gt;""),AND($G1828&lt;&gt;"",$H1828=""),AND($J1828="",$K1828&lt;&gt;""),AND($J1828&lt;&gt;"",$K1828=""),AND($M1828="",$N1828&lt;&gt;""),AND($M1828&lt;&gt;"",$N1828=""),AND($P1828="",$Q1828&lt;&gt;""),AND($P1828&lt;&gt;"",$Q1828=""),AND($S1828="",$T1828&lt;&gt;""),AND($S1828&lt;&gt;"",$T1828=""),AND($V1828="",$W1828&lt;&gt;""),AND($V1828&lt;&gt;"",$W1828=""))),AND($C1828&lt;&gt;"",$E1828&lt;&gt;"",LEFT(TRIM($C1828),1)&lt;&gt;LEFT(TRIM($E1828),1)),IF(OR($E1828="",$F1828=""),FALSE(),IFERROR(COUNTIF(INDIRECT("UNITS_"&amp;SUBSTITUTE(LEFT($E1828,FIND(" ",$E1828&amp;" ")-1),".","_")),$F1828)=0,TRUE())),AND($B1828&lt;&gt;"",OR(ISNUMBER(SEARCH("outro",LOWER($B1828))),ISNUMBER(SEARCH("divers",LOWER($B1828))),ISNUMBER(SEARCH("etc",LOWER($B1828))))),OR(AND(ISNUMBER(SEARCH("comunic",LOWER($B1828))),LEFT($E1828,3)&lt;&gt;"4.4"),AND(ISNUMBER(SEARCH("monitor",LOWER($B1828))),NOT(OR(LEFT($E1828,3)="1.5",LEFT($E1828,3)="2.5")))),AND($B1828&lt;&gt;"",OR(LEFT($C1828,1)="1",LEFT($C1828,1)="2"),$D1828=""),AND($D1828&lt;&gt;"",NOT(OR(LEFT($C1828,1)="1",LEFT($C1828,1)="2"))),AND($D1828&lt;&gt;"",COUNTIF(' PROJETO'!$B$14:$B$16,$D1828)=0),IF($D1828="",FALSE(),IF(COUNTIF(' PROJETO'!$B$14:$B$16,$D1828)=0,FALSE(),IFERROR(INDEX(' PROJETO'!$C$14:$C$16,MATCH($D1828,' PROJETO'!$B$14:$B$16,0))&lt;&gt;"Sim",FALSE()))))</f>
        <v>0</v>
      </c>
      <c r="AG1828" s="21" t="b">
        <f>AND($AC1828,$Y1828&gt;'CONFG.  LISTAS'!$F$4,$Z1828="",$AA1828="")</f>
        <v>0</v>
      </c>
      <c r="AH1828" s="21" t="str">
        <f t="shared" si="376"/>
        <v/>
      </c>
      <c r="AI1828" s="43" t="str">
        <f ca="1">IF(NOT($AC1828),"",IF(OR($B1828="",$C1828="",$E1828="",$F1828=""),"Preencha descrição, categoria, tipo e unidade.",IF(AND($B1828&lt;&gt;"",OR(LEFT($C1828,1)="1",LEFT($C1828,1)="2"),$D1828=""),"Informe a prática de restauração para itens diretos.",IF(AND($D1828&lt;&gt;"",NOT(OR(LEFT($C1828,1)="1",LEFT($C1828,1)="2"))),"Custos indiretos não devem pertencer a uma prática específica.",IF(AND($D1828&lt;&gt;"",COUNTIF(' PROJETO'!$B$14:$B$16,$D1828)=0),"Prática de restauração inválida ou não cadastrada.",IF(IF($D1828="",FALSE(),IF(COUNTIF(' PROJETO'!$B$14:$B$16,$D1828)=0,FALSE(),IFERROR(INDEX(' PROJETO'!$C$14:$C$16,MATCH($D1828,' PROJETO'!$B$14:$B$16,0))&lt;&gt;"Sim",FALSE()))),"A prática informada no item não foi selecionada na aba Projeto.",IF(AND(MAX($I1828,$L1828,$O1828,$R1828,$U1828,$X1828)&gt;'CONFG.  LISTAS'!$F$4,NOT(OR($Z1828&lt;&gt;"",$AA1828&lt;&gt;""))),"Memorial de cálculo ou anexo obrigatório não informado para item acima do limite.",IF(OR(AND($G1828&lt;&gt;"",$H1828&lt;&gt;"",OR($G1828&lt;=0,$H1828&lt;=0)),AND($J1828&lt;&gt;"",$K1828&lt;&gt;"",OR($J1828&lt;=0,$K1828&lt;=0)),AND($M1828&lt;&gt;"",$N1828&lt;&gt;"",OR($M1828&lt;=0,$N1828&lt;=0)),AND($P1828&lt;&gt;"",$Q1828&lt;&gt;"",OR($P1828&lt;=0,$Q1828&lt;=0)),AND($S1828&lt;&gt;"",$T1828&lt;&gt;"",OR($S1828&lt;=0,$T1828&lt;=0)),AND($V1828&lt;&gt;"",$W1828&lt;&gt;"",OR($V1828&lt;=0,$W1828&lt;=0))),"Revise os valores informados: valor unitário e quantidade devem ser maiores que zero.",IF(OR(AND($G1828="",$H1828&lt;&gt;""),AND($G1828&lt;&gt;"",$H1828=""),AND($J1828="",$K1828&lt;&gt;""),AND($J1828&lt;&gt;"",$K1828=""),AND($M1828="",$N1828&lt;&gt;""),AND($M1828&lt;&gt;"",$N1828=""),AND($P1828="",$Q1828&lt;&gt;""),AND($P1828&lt;&gt;"",$Q1828=""),AND($S1828="",$T1828&lt;&gt;""),AND($S1828&lt;&gt;"",$T1828=""),AND($V1828="",$W1828&lt;&gt;""),AND($V1828&lt;&gt;"",$W1828="")),"Há ano preenchido parcialmente: "&amp;TRIM(IF(AND($G1828="",$H1828&lt;&gt;""),"Ano 1 (falta valor unitário); ","")&amp;IF(AND($G1828&lt;&gt;"",$H1828=""),"Ano 1 (falta quantidade); ","")&amp;IF(AND($J1828="",$K1828&lt;&gt;""),"Ano 2 (falta valor unitário); ","")&amp;IF(AND($J1828&lt;&gt;"",$K1828=""),"Ano 2 (falta quantidade); ","")&amp;IF(AND($M1828="",$N1828&lt;&gt;""),"Ano 3 (falta valor unitário); ","")&amp;IF(AND($M1828&lt;&gt;"",$N1828=""),"Ano 3 (falta quantidade); ","")&amp;IF(AND($P1828="",$Q1828&lt;&gt;""),"Ano 4 (falta valor unitário); ","")&amp;IF(AND($P1828&lt;&gt;"",$Q1828=""),"Ano 4 (falta quantidade); ","")&amp;IF(AND($S1828="",$T1828&lt;&gt;""),"Ano 5 (falta valor unitário); ","")&amp;IF(AND($S1828&lt;&gt;"",$T1828=""),"Ano 5 (falta quantidade); ","")&amp;IF(AND($V1828="",$W1828&lt;&gt;""),"Ano 6 (falta valor unitário); ","")&amp;IF(AND($V1828&lt;&gt;"",$W1828=""),"Ano 6 (falta quantidade); ","")), IF(NOT(OR(AND($G1828&lt;&gt;"",$H1828&lt;&gt;""),AND($J1828&lt;&gt;"",$K1828&lt;&gt;""),AND($M1828&lt;&gt;"",$N1828&lt;&gt;""),AND($P1828&lt;&gt;"",$Q1828&lt;&gt;""),AND($S1828&lt;&gt;"",$T1828&lt;&gt;""),AND($V1828&lt;&gt;"",$W1828&lt;&gt;""))),"Informe pelo menos um ano completo com valor unitário e quantidade.",IF(AND($C1828&lt;&gt;"",$E1828&lt;&gt;"",LEFT(TRIM($C1828),1)&lt;&gt;LEFT(TRIM($E1828),1)),"Categoria e tipo estão incompatíveis.",IF(IF(OR($E1828="",$F1828=""),FALSE(),IFERROR(COUNTIF(INDIRECT("UNITS_"&amp;SUBSTITUTE(LEFT($E1828,FIND(" ",$E1828&amp;" ")-1),".","_")),$F1828)=0,TRUE())),"Unidade incompatível com o tipo selecionado.",IF(OR(AND(ISNUMBER(SEARCH("comunic",LOWER($B1828))),LEFT($E1828,3)&lt;&gt;"4.4"),AND(ISNUMBER(SEARCH("monitor",LOWER($B1828))),NOT(OR(LEFT($E1828,3)="1.5",LEFT($E1828,3)="2.5")))),"Revise a classificação do item conforme as regras de preenchimento.",IF(AND($B1828&lt;&gt;"",OR(ISNUMBER(SEARCH("outro",LOWER($B1828))),ISNUMBER(SEARCH("divers",LOWER($B1828))),ISNUMBER(SEARCH("kit",LOWER($B1828))),ISNUMBER(SEARCH("ferrament",LOWER($B1828))),ISNUMBER(SEARCH("epi",LOWER($B1828)))),NOT(OR($Z1828&lt;&gt;"",$AA1828&lt;&gt;""))),"Descrição muito genérica: detalhe melhor o item e registre o racional no memorial ou em anexo.",IF(AND($Y1828=0,$B1828&lt;&gt;"",OR($G1828&lt;&gt;"",$H1828&lt;&gt;"",$J1828&lt;&gt;"",$K1828&lt;&gt;"",$M1828&lt;&gt;"",$N1828&lt;&gt;"",$P1828&lt;&gt;"",$Q1828&lt;&gt;"",$S1828&lt;&gt;"",$T1828&lt;&gt;"",$V1828&lt;&gt;"",$W1828&lt;&gt;"")),"O item possui dados lançados, mas o total está zerado. Revise os valores informados.","")))))))))))))))</f>
        <v/>
      </c>
    </row>
    <row r="1829" spans="1:35" ht="14.25" customHeight="1" x14ac:dyDescent="0.25">
      <c r="A1829" s="57" t="str">
        <f t="shared" si="364"/>
        <v/>
      </c>
      <c r="B1829" s="61"/>
      <c r="C1829" s="61"/>
      <c r="D1829" s="58"/>
      <c r="E1829" s="61"/>
      <c r="F1829" s="61"/>
      <c r="G1829" s="272"/>
      <c r="H1829" s="62"/>
      <c r="I1829" s="273">
        <f t="shared" si="365"/>
        <v>0</v>
      </c>
      <c r="J1829" s="272"/>
      <c r="K1829" s="62"/>
      <c r="L1829" s="270">
        <f t="shared" si="366"/>
        <v>0</v>
      </c>
      <c r="M1829" s="272"/>
      <c r="N1829" s="62"/>
      <c r="O1829" s="270">
        <f t="shared" si="367"/>
        <v>0</v>
      </c>
      <c r="P1829" s="272"/>
      <c r="Q1829" s="62"/>
      <c r="R1829" s="271">
        <f t="shared" si="368"/>
        <v>0</v>
      </c>
      <c r="S1829" s="272"/>
      <c r="T1829" s="62"/>
      <c r="U1829" s="270">
        <f t="shared" si="369"/>
        <v>0</v>
      </c>
      <c r="V1829" s="272"/>
      <c r="W1829" s="62"/>
      <c r="X1829" s="270">
        <f t="shared" si="370"/>
        <v>0</v>
      </c>
      <c r="Y1829" s="270">
        <f t="shared" si="371"/>
        <v>0</v>
      </c>
      <c r="Z1829" s="61"/>
      <c r="AA1829" s="61"/>
      <c r="AB1829" s="60" t="str">
        <f t="shared" si="372"/>
        <v/>
      </c>
      <c r="AC1829" s="21" t="b">
        <f t="shared" si="373"/>
        <v>0</v>
      </c>
      <c r="AD1829" s="21" t="b">
        <f t="shared" si="374"/>
        <v>0</v>
      </c>
      <c r="AE1829" s="21" t="b">
        <f t="shared" si="375"/>
        <v>0</v>
      </c>
      <c r="AF1829" s="21" t="b">
        <f ca="1">OR(AND($AC1829,NOT($AD1829)),AND($AC1829,OR(AND($G1829="",$H1829&lt;&gt;""),AND($G1829&lt;&gt;"",$H1829=""),AND($J1829="",$K1829&lt;&gt;""),AND($J1829&lt;&gt;"",$K1829=""),AND($M1829="",$N1829&lt;&gt;""),AND($M1829&lt;&gt;"",$N1829=""),AND($P1829="",$Q1829&lt;&gt;""),AND($P1829&lt;&gt;"",$Q1829=""),AND($S1829="",$T1829&lt;&gt;""),AND($S1829&lt;&gt;"",$T1829=""),AND($V1829="",$W1829&lt;&gt;""),AND($V1829&lt;&gt;"",$W1829=""))),AND($C1829&lt;&gt;"",$E1829&lt;&gt;"",LEFT(TRIM($C1829),1)&lt;&gt;LEFT(TRIM($E1829),1)),IF(OR($E1829="",$F1829=""),FALSE(),IFERROR(COUNTIF(INDIRECT("UNITS_"&amp;SUBSTITUTE(LEFT($E1829,FIND(" ",$E1829&amp;" ")-1),".","_")),$F1829)=0,TRUE())),AND($B1829&lt;&gt;"",OR(ISNUMBER(SEARCH("outro",LOWER($B1829))),ISNUMBER(SEARCH("divers",LOWER($B1829))),ISNUMBER(SEARCH("etc",LOWER($B1829))))),OR(AND(ISNUMBER(SEARCH("comunic",LOWER($B1829))),LEFT($E1829,3)&lt;&gt;"4.4"),AND(ISNUMBER(SEARCH("monitor",LOWER($B1829))),NOT(OR(LEFT($E1829,3)="1.5",LEFT($E1829,3)="2.5")))),AND($B1829&lt;&gt;"",OR(LEFT($C1829,1)="1",LEFT($C1829,1)="2"),$D1829=""),AND($D1829&lt;&gt;"",NOT(OR(LEFT($C1829,1)="1",LEFT($C1829,1)="2"))),AND($D1829&lt;&gt;"",COUNTIF(' PROJETO'!$B$14:$B$16,$D1829)=0),IF($D1829="",FALSE(),IF(COUNTIF(' PROJETO'!$B$14:$B$16,$D1829)=0,FALSE(),IFERROR(INDEX(' PROJETO'!$C$14:$C$16,MATCH($D1829,' PROJETO'!$B$14:$B$16,0))&lt;&gt;"Sim",FALSE()))))</f>
        <v>0</v>
      </c>
      <c r="AG1829" s="21" t="b">
        <f>AND($AC1829,$Y1829&gt;'CONFG.  LISTAS'!$F$4,$Z1829="",$AA1829="")</f>
        <v>0</v>
      </c>
      <c r="AH1829" s="21" t="str">
        <f t="shared" si="376"/>
        <v/>
      </c>
      <c r="AI1829" s="43" t="str">
        <f ca="1">IF(NOT($AC1829),"",IF(OR($B1829="",$C1829="",$E1829="",$F1829=""),"Preencha descrição, categoria, tipo e unidade.",IF(AND($B1829&lt;&gt;"",OR(LEFT($C1829,1)="1",LEFT($C1829,1)="2"),$D1829=""),"Informe a prática de restauração para itens diretos.",IF(AND($D1829&lt;&gt;"",NOT(OR(LEFT($C1829,1)="1",LEFT($C1829,1)="2"))),"Custos indiretos não devem pertencer a uma prática específica.",IF(AND($D1829&lt;&gt;"",COUNTIF(' PROJETO'!$B$14:$B$16,$D1829)=0),"Prática de restauração inválida ou não cadastrada.",IF(IF($D1829="",FALSE(),IF(COUNTIF(' PROJETO'!$B$14:$B$16,$D1829)=0,FALSE(),IFERROR(INDEX(' PROJETO'!$C$14:$C$16,MATCH($D1829,' PROJETO'!$B$14:$B$16,0))&lt;&gt;"Sim",FALSE()))),"A prática informada no item não foi selecionada na aba Projeto.",IF(AND(MAX($I1829,$L1829,$O1829,$R1829,$U1829,$X1829)&gt;'CONFG.  LISTAS'!$F$4,NOT(OR($Z1829&lt;&gt;"",$AA1829&lt;&gt;""))),"Memorial de cálculo ou anexo obrigatório não informado para item acima do limite.",IF(OR(AND($G1829&lt;&gt;"",$H1829&lt;&gt;"",OR($G1829&lt;=0,$H1829&lt;=0)),AND($J1829&lt;&gt;"",$K1829&lt;&gt;"",OR($J1829&lt;=0,$K1829&lt;=0)),AND($M1829&lt;&gt;"",$N1829&lt;&gt;"",OR($M1829&lt;=0,$N1829&lt;=0)),AND($P1829&lt;&gt;"",$Q1829&lt;&gt;"",OR($P1829&lt;=0,$Q1829&lt;=0)),AND($S1829&lt;&gt;"",$T1829&lt;&gt;"",OR($S1829&lt;=0,$T1829&lt;=0)),AND($V1829&lt;&gt;"",$W1829&lt;&gt;"",OR($V1829&lt;=0,$W1829&lt;=0))),"Revise os valores informados: valor unitário e quantidade devem ser maiores que zero.",IF(OR(AND($G1829="",$H1829&lt;&gt;""),AND($G1829&lt;&gt;"",$H1829=""),AND($J1829="",$K1829&lt;&gt;""),AND($J1829&lt;&gt;"",$K1829=""),AND($M1829="",$N1829&lt;&gt;""),AND($M1829&lt;&gt;"",$N1829=""),AND($P1829="",$Q1829&lt;&gt;""),AND($P1829&lt;&gt;"",$Q1829=""),AND($S1829="",$T1829&lt;&gt;""),AND($S1829&lt;&gt;"",$T1829=""),AND($V1829="",$W1829&lt;&gt;""),AND($V1829&lt;&gt;"",$W1829="")),"Há ano preenchido parcialmente: "&amp;TRIM(IF(AND($G1829="",$H1829&lt;&gt;""),"Ano 1 (falta valor unitário); ","")&amp;IF(AND($G1829&lt;&gt;"",$H1829=""),"Ano 1 (falta quantidade); ","")&amp;IF(AND($J1829="",$K1829&lt;&gt;""),"Ano 2 (falta valor unitário); ","")&amp;IF(AND($J1829&lt;&gt;"",$K1829=""),"Ano 2 (falta quantidade); ","")&amp;IF(AND($M1829="",$N1829&lt;&gt;""),"Ano 3 (falta valor unitário); ","")&amp;IF(AND($M1829&lt;&gt;"",$N1829=""),"Ano 3 (falta quantidade); ","")&amp;IF(AND($P1829="",$Q1829&lt;&gt;""),"Ano 4 (falta valor unitário); ","")&amp;IF(AND($P1829&lt;&gt;"",$Q1829=""),"Ano 4 (falta quantidade); ","")&amp;IF(AND($S1829="",$T1829&lt;&gt;""),"Ano 5 (falta valor unitário); ","")&amp;IF(AND($S1829&lt;&gt;"",$T1829=""),"Ano 5 (falta quantidade); ","")&amp;IF(AND($V1829="",$W1829&lt;&gt;""),"Ano 6 (falta valor unitário); ","")&amp;IF(AND($V1829&lt;&gt;"",$W1829=""),"Ano 6 (falta quantidade); ","")), IF(NOT(OR(AND($G1829&lt;&gt;"",$H1829&lt;&gt;""),AND($J1829&lt;&gt;"",$K1829&lt;&gt;""),AND($M1829&lt;&gt;"",$N1829&lt;&gt;""),AND($P1829&lt;&gt;"",$Q1829&lt;&gt;""),AND($S1829&lt;&gt;"",$T1829&lt;&gt;""),AND($V1829&lt;&gt;"",$W1829&lt;&gt;""))),"Informe pelo menos um ano completo com valor unitário e quantidade.",IF(AND($C1829&lt;&gt;"",$E1829&lt;&gt;"",LEFT(TRIM($C1829),1)&lt;&gt;LEFT(TRIM($E1829),1)),"Categoria e tipo estão incompatíveis.",IF(IF(OR($E1829="",$F1829=""),FALSE(),IFERROR(COUNTIF(INDIRECT("UNITS_"&amp;SUBSTITUTE(LEFT($E1829,FIND(" ",$E1829&amp;" ")-1),".","_")),$F1829)=0,TRUE())),"Unidade incompatível com o tipo selecionado.",IF(OR(AND(ISNUMBER(SEARCH("comunic",LOWER($B1829))),LEFT($E1829,3)&lt;&gt;"4.4"),AND(ISNUMBER(SEARCH("monitor",LOWER($B1829))),NOT(OR(LEFT($E1829,3)="1.5",LEFT($E1829,3)="2.5")))),"Revise a classificação do item conforme as regras de preenchimento.",IF(AND($B1829&lt;&gt;"",OR(ISNUMBER(SEARCH("outro",LOWER($B1829))),ISNUMBER(SEARCH("divers",LOWER($B1829))),ISNUMBER(SEARCH("kit",LOWER($B1829))),ISNUMBER(SEARCH("ferrament",LOWER($B1829))),ISNUMBER(SEARCH("epi",LOWER($B1829)))),NOT(OR($Z1829&lt;&gt;"",$AA1829&lt;&gt;""))),"Descrição muito genérica: detalhe melhor o item e registre o racional no memorial ou em anexo.",IF(AND($Y1829=0,$B1829&lt;&gt;"",OR($G1829&lt;&gt;"",$H1829&lt;&gt;"",$J1829&lt;&gt;"",$K1829&lt;&gt;"",$M1829&lt;&gt;"",$N1829&lt;&gt;"",$P1829&lt;&gt;"",$Q1829&lt;&gt;"",$S1829&lt;&gt;"",$T1829&lt;&gt;"",$V1829&lt;&gt;"",$W1829&lt;&gt;"")),"O item possui dados lançados, mas o total está zerado. Revise os valores informados.","")))))))))))))))</f>
        <v/>
      </c>
    </row>
    <row r="1830" spans="1:35" ht="14.25" customHeight="1" x14ac:dyDescent="0.25">
      <c r="A1830" s="57" t="str">
        <f t="shared" si="364"/>
        <v/>
      </c>
      <c r="B1830" s="58"/>
      <c r="C1830" s="58"/>
      <c r="D1830" s="58"/>
      <c r="E1830" s="58"/>
      <c r="F1830" s="58"/>
      <c r="G1830" s="269"/>
      <c r="H1830" s="59"/>
      <c r="I1830" s="273">
        <f t="shared" si="365"/>
        <v>0</v>
      </c>
      <c r="J1830" s="269"/>
      <c r="K1830" s="59"/>
      <c r="L1830" s="270">
        <f t="shared" si="366"/>
        <v>0</v>
      </c>
      <c r="M1830" s="269"/>
      <c r="N1830" s="59"/>
      <c r="O1830" s="270">
        <f t="shared" si="367"/>
        <v>0</v>
      </c>
      <c r="P1830" s="269"/>
      <c r="Q1830" s="59"/>
      <c r="R1830" s="271">
        <f t="shared" si="368"/>
        <v>0</v>
      </c>
      <c r="S1830" s="269"/>
      <c r="T1830" s="59"/>
      <c r="U1830" s="270">
        <f t="shared" si="369"/>
        <v>0</v>
      </c>
      <c r="V1830" s="269"/>
      <c r="W1830" s="59"/>
      <c r="X1830" s="270">
        <f t="shared" si="370"/>
        <v>0</v>
      </c>
      <c r="Y1830" s="270">
        <f t="shared" si="371"/>
        <v>0</v>
      </c>
      <c r="Z1830" s="58"/>
      <c r="AA1830" s="58"/>
      <c r="AB1830" s="60" t="str">
        <f t="shared" si="372"/>
        <v/>
      </c>
      <c r="AC1830" s="21" t="b">
        <f t="shared" si="373"/>
        <v>0</v>
      </c>
      <c r="AD1830" s="21" t="b">
        <f t="shared" si="374"/>
        <v>0</v>
      </c>
      <c r="AE1830" s="21" t="b">
        <f t="shared" si="375"/>
        <v>0</v>
      </c>
      <c r="AF1830" s="21" t="b">
        <f ca="1">OR(AND($AC1830,NOT($AD1830)),AND($AC1830,OR(AND($G1830="",$H1830&lt;&gt;""),AND($G1830&lt;&gt;"",$H1830=""),AND($J1830="",$K1830&lt;&gt;""),AND($J1830&lt;&gt;"",$K1830=""),AND($M1830="",$N1830&lt;&gt;""),AND($M1830&lt;&gt;"",$N1830=""),AND($P1830="",$Q1830&lt;&gt;""),AND($P1830&lt;&gt;"",$Q1830=""),AND($S1830="",$T1830&lt;&gt;""),AND($S1830&lt;&gt;"",$T1830=""),AND($V1830="",$W1830&lt;&gt;""),AND($V1830&lt;&gt;"",$W1830=""))),AND($C1830&lt;&gt;"",$E1830&lt;&gt;"",LEFT(TRIM($C1830),1)&lt;&gt;LEFT(TRIM($E1830),1)),IF(OR($E1830="",$F1830=""),FALSE(),IFERROR(COUNTIF(INDIRECT("UNITS_"&amp;SUBSTITUTE(LEFT($E1830,FIND(" ",$E1830&amp;" ")-1),".","_")),$F1830)=0,TRUE())),AND($B1830&lt;&gt;"",OR(ISNUMBER(SEARCH("outro",LOWER($B1830))),ISNUMBER(SEARCH("divers",LOWER($B1830))),ISNUMBER(SEARCH("etc",LOWER($B1830))))),OR(AND(ISNUMBER(SEARCH("comunic",LOWER($B1830))),LEFT($E1830,3)&lt;&gt;"4.4"),AND(ISNUMBER(SEARCH("monitor",LOWER($B1830))),NOT(OR(LEFT($E1830,3)="1.5",LEFT($E1830,3)="2.5")))),AND($B1830&lt;&gt;"",OR(LEFT($C1830,1)="1",LEFT($C1830,1)="2"),$D1830=""),AND($D1830&lt;&gt;"",NOT(OR(LEFT($C1830,1)="1",LEFT($C1830,1)="2"))),AND($D1830&lt;&gt;"",COUNTIF(' PROJETO'!$B$14:$B$16,$D1830)=0),IF($D1830="",FALSE(),IF(COUNTIF(' PROJETO'!$B$14:$B$16,$D1830)=0,FALSE(),IFERROR(INDEX(' PROJETO'!$C$14:$C$16,MATCH($D1830,' PROJETO'!$B$14:$B$16,0))&lt;&gt;"Sim",FALSE()))))</f>
        <v>0</v>
      </c>
      <c r="AG1830" s="21" t="b">
        <f>AND($AC1830,$Y1830&gt;'CONFG.  LISTAS'!$F$4,$Z1830="",$AA1830="")</f>
        <v>0</v>
      </c>
      <c r="AH1830" s="21" t="str">
        <f t="shared" si="376"/>
        <v/>
      </c>
      <c r="AI1830" s="43" t="str">
        <f ca="1">IF(NOT($AC1830),"",IF(OR($B1830="",$C1830="",$E1830="",$F1830=""),"Preencha descrição, categoria, tipo e unidade.",IF(AND($B1830&lt;&gt;"",OR(LEFT($C1830,1)="1",LEFT($C1830,1)="2"),$D1830=""),"Informe a prática de restauração para itens diretos.",IF(AND($D1830&lt;&gt;"",NOT(OR(LEFT($C1830,1)="1",LEFT($C1830,1)="2"))),"Custos indiretos não devem pertencer a uma prática específica.",IF(AND($D1830&lt;&gt;"",COUNTIF(' PROJETO'!$B$14:$B$16,$D1830)=0),"Prática de restauração inválida ou não cadastrada.",IF(IF($D1830="",FALSE(),IF(COUNTIF(' PROJETO'!$B$14:$B$16,$D1830)=0,FALSE(),IFERROR(INDEX(' PROJETO'!$C$14:$C$16,MATCH($D1830,' PROJETO'!$B$14:$B$16,0))&lt;&gt;"Sim",FALSE()))),"A prática informada no item não foi selecionada na aba Projeto.",IF(AND(MAX($I1830,$L1830,$O1830,$R1830,$U1830,$X1830)&gt;'CONFG.  LISTAS'!$F$4,NOT(OR($Z1830&lt;&gt;"",$AA1830&lt;&gt;""))),"Memorial de cálculo ou anexo obrigatório não informado para item acima do limite.",IF(OR(AND($G1830&lt;&gt;"",$H1830&lt;&gt;"",OR($G1830&lt;=0,$H1830&lt;=0)),AND($J1830&lt;&gt;"",$K1830&lt;&gt;"",OR($J1830&lt;=0,$K1830&lt;=0)),AND($M1830&lt;&gt;"",$N1830&lt;&gt;"",OR($M1830&lt;=0,$N1830&lt;=0)),AND($P1830&lt;&gt;"",$Q1830&lt;&gt;"",OR($P1830&lt;=0,$Q1830&lt;=0)),AND($S1830&lt;&gt;"",$T1830&lt;&gt;"",OR($S1830&lt;=0,$T1830&lt;=0)),AND($V1830&lt;&gt;"",$W1830&lt;&gt;"",OR($V1830&lt;=0,$W1830&lt;=0))),"Revise os valores informados: valor unitário e quantidade devem ser maiores que zero.",IF(OR(AND($G1830="",$H1830&lt;&gt;""),AND($G1830&lt;&gt;"",$H1830=""),AND($J1830="",$K1830&lt;&gt;""),AND($J1830&lt;&gt;"",$K1830=""),AND($M1830="",$N1830&lt;&gt;""),AND($M1830&lt;&gt;"",$N1830=""),AND($P1830="",$Q1830&lt;&gt;""),AND($P1830&lt;&gt;"",$Q1830=""),AND($S1830="",$T1830&lt;&gt;""),AND($S1830&lt;&gt;"",$T1830=""),AND($V1830="",$W1830&lt;&gt;""),AND($V1830&lt;&gt;"",$W1830="")),"Há ano preenchido parcialmente: "&amp;TRIM(IF(AND($G1830="",$H1830&lt;&gt;""),"Ano 1 (falta valor unitário); ","")&amp;IF(AND($G1830&lt;&gt;"",$H1830=""),"Ano 1 (falta quantidade); ","")&amp;IF(AND($J1830="",$K1830&lt;&gt;""),"Ano 2 (falta valor unitário); ","")&amp;IF(AND($J1830&lt;&gt;"",$K1830=""),"Ano 2 (falta quantidade); ","")&amp;IF(AND($M1830="",$N1830&lt;&gt;""),"Ano 3 (falta valor unitário); ","")&amp;IF(AND($M1830&lt;&gt;"",$N1830=""),"Ano 3 (falta quantidade); ","")&amp;IF(AND($P1830="",$Q1830&lt;&gt;""),"Ano 4 (falta valor unitário); ","")&amp;IF(AND($P1830&lt;&gt;"",$Q1830=""),"Ano 4 (falta quantidade); ","")&amp;IF(AND($S1830="",$T1830&lt;&gt;""),"Ano 5 (falta valor unitário); ","")&amp;IF(AND($S1830&lt;&gt;"",$T1830=""),"Ano 5 (falta quantidade); ","")&amp;IF(AND($V1830="",$W1830&lt;&gt;""),"Ano 6 (falta valor unitário); ","")&amp;IF(AND($V1830&lt;&gt;"",$W1830=""),"Ano 6 (falta quantidade); ","")), IF(NOT(OR(AND($G1830&lt;&gt;"",$H1830&lt;&gt;""),AND($J1830&lt;&gt;"",$K1830&lt;&gt;""),AND($M1830&lt;&gt;"",$N1830&lt;&gt;""),AND($P1830&lt;&gt;"",$Q1830&lt;&gt;""),AND($S1830&lt;&gt;"",$T1830&lt;&gt;""),AND($V1830&lt;&gt;"",$W1830&lt;&gt;""))),"Informe pelo menos um ano completo com valor unitário e quantidade.",IF(AND($C1830&lt;&gt;"",$E1830&lt;&gt;"",LEFT(TRIM($C1830),1)&lt;&gt;LEFT(TRIM($E1830),1)),"Categoria e tipo estão incompatíveis.",IF(IF(OR($E1830="",$F1830=""),FALSE(),IFERROR(COUNTIF(INDIRECT("UNITS_"&amp;SUBSTITUTE(LEFT($E1830,FIND(" ",$E1830&amp;" ")-1),".","_")),$F1830)=0,TRUE())),"Unidade incompatível com o tipo selecionado.",IF(OR(AND(ISNUMBER(SEARCH("comunic",LOWER($B1830))),LEFT($E1830,3)&lt;&gt;"4.4"),AND(ISNUMBER(SEARCH("monitor",LOWER($B1830))),NOT(OR(LEFT($E1830,3)="1.5",LEFT($E1830,3)="2.5")))),"Revise a classificação do item conforme as regras de preenchimento.",IF(AND($B1830&lt;&gt;"",OR(ISNUMBER(SEARCH("outro",LOWER($B1830))),ISNUMBER(SEARCH("divers",LOWER($B1830))),ISNUMBER(SEARCH("kit",LOWER($B1830))),ISNUMBER(SEARCH("ferrament",LOWER($B1830))),ISNUMBER(SEARCH("epi",LOWER($B1830)))),NOT(OR($Z1830&lt;&gt;"",$AA1830&lt;&gt;""))),"Descrição muito genérica: detalhe melhor o item e registre o racional no memorial ou em anexo.",IF(AND($Y1830=0,$B1830&lt;&gt;"",OR($G1830&lt;&gt;"",$H1830&lt;&gt;"",$J1830&lt;&gt;"",$K1830&lt;&gt;"",$M1830&lt;&gt;"",$N1830&lt;&gt;"",$P1830&lt;&gt;"",$Q1830&lt;&gt;"",$S1830&lt;&gt;"",$T1830&lt;&gt;"",$V1830&lt;&gt;"",$W1830&lt;&gt;"")),"O item possui dados lançados, mas o total está zerado. Revise os valores informados.","")))))))))))))))</f>
        <v/>
      </c>
    </row>
    <row r="1831" spans="1:35" ht="14.25" customHeight="1" x14ac:dyDescent="0.25">
      <c r="A1831" s="57" t="str">
        <f t="shared" si="364"/>
        <v/>
      </c>
      <c r="B1831" s="61"/>
      <c r="C1831" s="61"/>
      <c r="D1831" s="58"/>
      <c r="E1831" s="61"/>
      <c r="F1831" s="61"/>
      <c r="G1831" s="272"/>
      <c r="H1831" s="62"/>
      <c r="I1831" s="273">
        <f t="shared" si="365"/>
        <v>0</v>
      </c>
      <c r="J1831" s="272"/>
      <c r="K1831" s="62"/>
      <c r="L1831" s="270">
        <f t="shared" si="366"/>
        <v>0</v>
      </c>
      <c r="M1831" s="272"/>
      <c r="N1831" s="62"/>
      <c r="O1831" s="270">
        <f t="shared" si="367"/>
        <v>0</v>
      </c>
      <c r="P1831" s="272"/>
      <c r="Q1831" s="62"/>
      <c r="R1831" s="271">
        <f t="shared" si="368"/>
        <v>0</v>
      </c>
      <c r="S1831" s="272"/>
      <c r="T1831" s="62"/>
      <c r="U1831" s="270">
        <f t="shared" si="369"/>
        <v>0</v>
      </c>
      <c r="V1831" s="272"/>
      <c r="W1831" s="62"/>
      <c r="X1831" s="270">
        <f t="shared" si="370"/>
        <v>0</v>
      </c>
      <c r="Y1831" s="270">
        <f t="shared" si="371"/>
        <v>0</v>
      </c>
      <c r="Z1831" s="61"/>
      <c r="AA1831" s="61"/>
      <c r="AB1831" s="60" t="str">
        <f t="shared" si="372"/>
        <v/>
      </c>
      <c r="AC1831" s="21" t="b">
        <f t="shared" si="373"/>
        <v>0</v>
      </c>
      <c r="AD1831" s="21" t="b">
        <f t="shared" si="374"/>
        <v>0</v>
      </c>
      <c r="AE1831" s="21" t="b">
        <f t="shared" si="375"/>
        <v>0</v>
      </c>
      <c r="AF1831" s="21" t="b">
        <f ca="1">OR(AND($AC1831,NOT($AD1831)),AND($AC1831,OR(AND($G1831="",$H1831&lt;&gt;""),AND($G1831&lt;&gt;"",$H1831=""),AND($J1831="",$K1831&lt;&gt;""),AND($J1831&lt;&gt;"",$K1831=""),AND($M1831="",$N1831&lt;&gt;""),AND($M1831&lt;&gt;"",$N1831=""),AND($P1831="",$Q1831&lt;&gt;""),AND($P1831&lt;&gt;"",$Q1831=""),AND($S1831="",$T1831&lt;&gt;""),AND($S1831&lt;&gt;"",$T1831=""),AND($V1831="",$W1831&lt;&gt;""),AND($V1831&lt;&gt;"",$W1831=""))),AND($C1831&lt;&gt;"",$E1831&lt;&gt;"",LEFT(TRIM($C1831),1)&lt;&gt;LEFT(TRIM($E1831),1)),IF(OR($E1831="",$F1831=""),FALSE(),IFERROR(COUNTIF(INDIRECT("UNITS_"&amp;SUBSTITUTE(LEFT($E1831,FIND(" ",$E1831&amp;" ")-1),".","_")),$F1831)=0,TRUE())),AND($B1831&lt;&gt;"",OR(ISNUMBER(SEARCH("outro",LOWER($B1831))),ISNUMBER(SEARCH("divers",LOWER($B1831))),ISNUMBER(SEARCH("etc",LOWER($B1831))))),OR(AND(ISNUMBER(SEARCH("comunic",LOWER($B1831))),LEFT($E1831,3)&lt;&gt;"4.4"),AND(ISNUMBER(SEARCH("monitor",LOWER($B1831))),NOT(OR(LEFT($E1831,3)="1.5",LEFT($E1831,3)="2.5")))),AND($B1831&lt;&gt;"",OR(LEFT($C1831,1)="1",LEFT($C1831,1)="2"),$D1831=""),AND($D1831&lt;&gt;"",NOT(OR(LEFT($C1831,1)="1",LEFT($C1831,1)="2"))),AND($D1831&lt;&gt;"",COUNTIF(' PROJETO'!$B$14:$B$16,$D1831)=0),IF($D1831="",FALSE(),IF(COUNTIF(' PROJETO'!$B$14:$B$16,$D1831)=0,FALSE(),IFERROR(INDEX(' PROJETO'!$C$14:$C$16,MATCH($D1831,' PROJETO'!$B$14:$B$16,0))&lt;&gt;"Sim",FALSE()))))</f>
        <v>0</v>
      </c>
      <c r="AG1831" s="21" t="b">
        <f>AND($AC1831,$Y1831&gt;'CONFG.  LISTAS'!$F$4,$Z1831="",$AA1831="")</f>
        <v>0</v>
      </c>
      <c r="AH1831" s="21" t="str">
        <f t="shared" si="376"/>
        <v/>
      </c>
      <c r="AI1831" s="43" t="str">
        <f ca="1">IF(NOT($AC1831),"",IF(OR($B1831="",$C1831="",$E1831="",$F1831=""),"Preencha descrição, categoria, tipo e unidade.",IF(AND($B1831&lt;&gt;"",OR(LEFT($C1831,1)="1",LEFT($C1831,1)="2"),$D1831=""),"Informe a prática de restauração para itens diretos.",IF(AND($D1831&lt;&gt;"",NOT(OR(LEFT($C1831,1)="1",LEFT($C1831,1)="2"))),"Custos indiretos não devem pertencer a uma prática específica.",IF(AND($D1831&lt;&gt;"",COUNTIF(' PROJETO'!$B$14:$B$16,$D1831)=0),"Prática de restauração inválida ou não cadastrada.",IF(IF($D1831="",FALSE(),IF(COUNTIF(' PROJETO'!$B$14:$B$16,$D1831)=0,FALSE(),IFERROR(INDEX(' PROJETO'!$C$14:$C$16,MATCH($D1831,' PROJETO'!$B$14:$B$16,0))&lt;&gt;"Sim",FALSE()))),"A prática informada no item não foi selecionada na aba Projeto.",IF(AND(MAX($I1831,$L1831,$O1831,$R1831,$U1831,$X1831)&gt;'CONFG.  LISTAS'!$F$4,NOT(OR($Z1831&lt;&gt;"",$AA1831&lt;&gt;""))),"Memorial de cálculo ou anexo obrigatório não informado para item acima do limite.",IF(OR(AND($G1831&lt;&gt;"",$H1831&lt;&gt;"",OR($G1831&lt;=0,$H1831&lt;=0)),AND($J1831&lt;&gt;"",$K1831&lt;&gt;"",OR($J1831&lt;=0,$K1831&lt;=0)),AND($M1831&lt;&gt;"",$N1831&lt;&gt;"",OR($M1831&lt;=0,$N1831&lt;=0)),AND($P1831&lt;&gt;"",$Q1831&lt;&gt;"",OR($P1831&lt;=0,$Q1831&lt;=0)),AND($S1831&lt;&gt;"",$T1831&lt;&gt;"",OR($S1831&lt;=0,$T1831&lt;=0)),AND($V1831&lt;&gt;"",$W1831&lt;&gt;"",OR($V1831&lt;=0,$W1831&lt;=0))),"Revise os valores informados: valor unitário e quantidade devem ser maiores que zero.",IF(OR(AND($G1831="",$H1831&lt;&gt;""),AND($G1831&lt;&gt;"",$H1831=""),AND($J1831="",$K1831&lt;&gt;""),AND($J1831&lt;&gt;"",$K1831=""),AND($M1831="",$N1831&lt;&gt;""),AND($M1831&lt;&gt;"",$N1831=""),AND($P1831="",$Q1831&lt;&gt;""),AND($P1831&lt;&gt;"",$Q1831=""),AND($S1831="",$T1831&lt;&gt;""),AND($S1831&lt;&gt;"",$T1831=""),AND($V1831="",$W1831&lt;&gt;""),AND($V1831&lt;&gt;"",$W1831="")),"Há ano preenchido parcialmente: "&amp;TRIM(IF(AND($G1831="",$H1831&lt;&gt;""),"Ano 1 (falta valor unitário); ","")&amp;IF(AND($G1831&lt;&gt;"",$H1831=""),"Ano 1 (falta quantidade); ","")&amp;IF(AND($J1831="",$K1831&lt;&gt;""),"Ano 2 (falta valor unitário); ","")&amp;IF(AND($J1831&lt;&gt;"",$K1831=""),"Ano 2 (falta quantidade); ","")&amp;IF(AND($M1831="",$N1831&lt;&gt;""),"Ano 3 (falta valor unitário); ","")&amp;IF(AND($M1831&lt;&gt;"",$N1831=""),"Ano 3 (falta quantidade); ","")&amp;IF(AND($P1831="",$Q1831&lt;&gt;""),"Ano 4 (falta valor unitário); ","")&amp;IF(AND($P1831&lt;&gt;"",$Q1831=""),"Ano 4 (falta quantidade); ","")&amp;IF(AND($S1831="",$T1831&lt;&gt;""),"Ano 5 (falta valor unitário); ","")&amp;IF(AND($S1831&lt;&gt;"",$T1831=""),"Ano 5 (falta quantidade); ","")&amp;IF(AND($V1831="",$W1831&lt;&gt;""),"Ano 6 (falta valor unitário); ","")&amp;IF(AND($V1831&lt;&gt;"",$W1831=""),"Ano 6 (falta quantidade); ","")), IF(NOT(OR(AND($G1831&lt;&gt;"",$H1831&lt;&gt;""),AND($J1831&lt;&gt;"",$K1831&lt;&gt;""),AND($M1831&lt;&gt;"",$N1831&lt;&gt;""),AND($P1831&lt;&gt;"",$Q1831&lt;&gt;""),AND($S1831&lt;&gt;"",$T1831&lt;&gt;""),AND($V1831&lt;&gt;"",$W1831&lt;&gt;""))),"Informe pelo menos um ano completo com valor unitário e quantidade.",IF(AND($C1831&lt;&gt;"",$E1831&lt;&gt;"",LEFT(TRIM($C1831),1)&lt;&gt;LEFT(TRIM($E1831),1)),"Categoria e tipo estão incompatíveis.",IF(IF(OR($E1831="",$F1831=""),FALSE(),IFERROR(COUNTIF(INDIRECT("UNITS_"&amp;SUBSTITUTE(LEFT($E1831,FIND(" ",$E1831&amp;" ")-1),".","_")),$F1831)=0,TRUE())),"Unidade incompatível com o tipo selecionado.",IF(OR(AND(ISNUMBER(SEARCH("comunic",LOWER($B1831))),LEFT($E1831,3)&lt;&gt;"4.4"),AND(ISNUMBER(SEARCH("monitor",LOWER($B1831))),NOT(OR(LEFT($E1831,3)="1.5",LEFT($E1831,3)="2.5")))),"Revise a classificação do item conforme as regras de preenchimento.",IF(AND($B1831&lt;&gt;"",OR(ISNUMBER(SEARCH("outro",LOWER($B1831))),ISNUMBER(SEARCH("divers",LOWER($B1831))),ISNUMBER(SEARCH("kit",LOWER($B1831))),ISNUMBER(SEARCH("ferrament",LOWER($B1831))),ISNUMBER(SEARCH("epi",LOWER($B1831)))),NOT(OR($Z1831&lt;&gt;"",$AA1831&lt;&gt;""))),"Descrição muito genérica: detalhe melhor o item e registre o racional no memorial ou em anexo.",IF(AND($Y1831=0,$B1831&lt;&gt;"",OR($G1831&lt;&gt;"",$H1831&lt;&gt;"",$J1831&lt;&gt;"",$K1831&lt;&gt;"",$M1831&lt;&gt;"",$N1831&lt;&gt;"",$P1831&lt;&gt;"",$Q1831&lt;&gt;"",$S1831&lt;&gt;"",$T1831&lt;&gt;"",$V1831&lt;&gt;"",$W1831&lt;&gt;"")),"O item possui dados lançados, mas o total está zerado. Revise os valores informados.","")))))))))))))))</f>
        <v/>
      </c>
    </row>
    <row r="1832" spans="1:35" ht="14.25" customHeight="1" x14ac:dyDescent="0.25">
      <c r="A1832" s="57" t="str">
        <f t="shared" si="364"/>
        <v/>
      </c>
      <c r="B1832" s="58"/>
      <c r="C1832" s="58"/>
      <c r="D1832" s="58"/>
      <c r="E1832" s="58"/>
      <c r="F1832" s="58"/>
      <c r="G1832" s="269"/>
      <c r="H1832" s="59"/>
      <c r="I1832" s="273">
        <f t="shared" si="365"/>
        <v>0</v>
      </c>
      <c r="J1832" s="269"/>
      <c r="K1832" s="59"/>
      <c r="L1832" s="270">
        <f t="shared" si="366"/>
        <v>0</v>
      </c>
      <c r="M1832" s="269"/>
      <c r="N1832" s="59"/>
      <c r="O1832" s="270">
        <f t="shared" si="367"/>
        <v>0</v>
      </c>
      <c r="P1832" s="269"/>
      <c r="Q1832" s="59"/>
      <c r="R1832" s="271">
        <f t="shared" si="368"/>
        <v>0</v>
      </c>
      <c r="S1832" s="269"/>
      <c r="T1832" s="59"/>
      <c r="U1832" s="270">
        <f t="shared" si="369"/>
        <v>0</v>
      </c>
      <c r="V1832" s="269"/>
      <c r="W1832" s="59"/>
      <c r="X1832" s="270">
        <f t="shared" si="370"/>
        <v>0</v>
      </c>
      <c r="Y1832" s="270">
        <f t="shared" si="371"/>
        <v>0</v>
      </c>
      <c r="Z1832" s="58"/>
      <c r="AA1832" s="58"/>
      <c r="AB1832" s="60" t="str">
        <f t="shared" si="372"/>
        <v/>
      </c>
      <c r="AC1832" s="21" t="b">
        <f t="shared" si="373"/>
        <v>0</v>
      </c>
      <c r="AD1832" s="21" t="b">
        <f t="shared" si="374"/>
        <v>0</v>
      </c>
      <c r="AE1832" s="21" t="b">
        <f t="shared" si="375"/>
        <v>0</v>
      </c>
      <c r="AF1832" s="21" t="b">
        <f ca="1">OR(AND($AC1832,NOT($AD1832)),AND($AC1832,OR(AND($G1832="",$H1832&lt;&gt;""),AND($G1832&lt;&gt;"",$H1832=""),AND($J1832="",$K1832&lt;&gt;""),AND($J1832&lt;&gt;"",$K1832=""),AND($M1832="",$N1832&lt;&gt;""),AND($M1832&lt;&gt;"",$N1832=""),AND($P1832="",$Q1832&lt;&gt;""),AND($P1832&lt;&gt;"",$Q1832=""),AND($S1832="",$T1832&lt;&gt;""),AND($S1832&lt;&gt;"",$T1832=""),AND($V1832="",$W1832&lt;&gt;""),AND($V1832&lt;&gt;"",$W1832=""))),AND($C1832&lt;&gt;"",$E1832&lt;&gt;"",LEFT(TRIM($C1832),1)&lt;&gt;LEFT(TRIM($E1832),1)),IF(OR($E1832="",$F1832=""),FALSE(),IFERROR(COUNTIF(INDIRECT("UNITS_"&amp;SUBSTITUTE(LEFT($E1832,FIND(" ",$E1832&amp;" ")-1),".","_")),$F1832)=0,TRUE())),AND($B1832&lt;&gt;"",OR(ISNUMBER(SEARCH("outro",LOWER($B1832))),ISNUMBER(SEARCH("divers",LOWER($B1832))),ISNUMBER(SEARCH("etc",LOWER($B1832))))),OR(AND(ISNUMBER(SEARCH("comunic",LOWER($B1832))),LEFT($E1832,3)&lt;&gt;"4.4"),AND(ISNUMBER(SEARCH("monitor",LOWER($B1832))),NOT(OR(LEFT($E1832,3)="1.5",LEFT($E1832,3)="2.5")))),AND($B1832&lt;&gt;"",OR(LEFT($C1832,1)="1",LEFT($C1832,1)="2"),$D1832=""),AND($D1832&lt;&gt;"",NOT(OR(LEFT($C1832,1)="1",LEFT($C1832,1)="2"))),AND($D1832&lt;&gt;"",COUNTIF(' PROJETO'!$B$14:$B$16,$D1832)=0),IF($D1832="",FALSE(),IF(COUNTIF(' PROJETO'!$B$14:$B$16,$D1832)=0,FALSE(),IFERROR(INDEX(' PROJETO'!$C$14:$C$16,MATCH($D1832,' PROJETO'!$B$14:$B$16,0))&lt;&gt;"Sim",FALSE()))))</f>
        <v>0</v>
      </c>
      <c r="AG1832" s="21" t="b">
        <f>AND($AC1832,$Y1832&gt;'CONFG.  LISTAS'!$F$4,$Z1832="",$AA1832="")</f>
        <v>0</v>
      </c>
      <c r="AH1832" s="21" t="str">
        <f t="shared" si="376"/>
        <v/>
      </c>
      <c r="AI1832" s="43" t="str">
        <f ca="1">IF(NOT($AC1832),"",IF(OR($B1832="",$C1832="",$E1832="",$F1832=""),"Preencha descrição, categoria, tipo e unidade.",IF(AND($B1832&lt;&gt;"",OR(LEFT($C1832,1)="1",LEFT($C1832,1)="2"),$D1832=""),"Informe a prática de restauração para itens diretos.",IF(AND($D1832&lt;&gt;"",NOT(OR(LEFT($C1832,1)="1",LEFT($C1832,1)="2"))),"Custos indiretos não devem pertencer a uma prática específica.",IF(AND($D1832&lt;&gt;"",COUNTIF(' PROJETO'!$B$14:$B$16,$D1832)=0),"Prática de restauração inválida ou não cadastrada.",IF(IF($D1832="",FALSE(),IF(COUNTIF(' PROJETO'!$B$14:$B$16,$D1832)=0,FALSE(),IFERROR(INDEX(' PROJETO'!$C$14:$C$16,MATCH($D1832,' PROJETO'!$B$14:$B$16,0))&lt;&gt;"Sim",FALSE()))),"A prática informada no item não foi selecionada na aba Projeto.",IF(AND(MAX($I1832,$L1832,$O1832,$R1832,$U1832,$X1832)&gt;'CONFG.  LISTAS'!$F$4,NOT(OR($Z1832&lt;&gt;"",$AA1832&lt;&gt;""))),"Memorial de cálculo ou anexo obrigatório não informado para item acima do limite.",IF(OR(AND($G1832&lt;&gt;"",$H1832&lt;&gt;"",OR($G1832&lt;=0,$H1832&lt;=0)),AND($J1832&lt;&gt;"",$K1832&lt;&gt;"",OR($J1832&lt;=0,$K1832&lt;=0)),AND($M1832&lt;&gt;"",$N1832&lt;&gt;"",OR($M1832&lt;=0,$N1832&lt;=0)),AND($P1832&lt;&gt;"",$Q1832&lt;&gt;"",OR($P1832&lt;=0,$Q1832&lt;=0)),AND($S1832&lt;&gt;"",$T1832&lt;&gt;"",OR($S1832&lt;=0,$T1832&lt;=0)),AND($V1832&lt;&gt;"",$W1832&lt;&gt;"",OR($V1832&lt;=0,$W1832&lt;=0))),"Revise os valores informados: valor unitário e quantidade devem ser maiores que zero.",IF(OR(AND($G1832="",$H1832&lt;&gt;""),AND($G1832&lt;&gt;"",$H1832=""),AND($J1832="",$K1832&lt;&gt;""),AND($J1832&lt;&gt;"",$K1832=""),AND($M1832="",$N1832&lt;&gt;""),AND($M1832&lt;&gt;"",$N1832=""),AND($P1832="",$Q1832&lt;&gt;""),AND($P1832&lt;&gt;"",$Q1832=""),AND($S1832="",$T1832&lt;&gt;""),AND($S1832&lt;&gt;"",$T1832=""),AND($V1832="",$W1832&lt;&gt;""),AND($V1832&lt;&gt;"",$W1832="")),"Há ano preenchido parcialmente: "&amp;TRIM(IF(AND($G1832="",$H1832&lt;&gt;""),"Ano 1 (falta valor unitário); ","")&amp;IF(AND($G1832&lt;&gt;"",$H1832=""),"Ano 1 (falta quantidade); ","")&amp;IF(AND($J1832="",$K1832&lt;&gt;""),"Ano 2 (falta valor unitário); ","")&amp;IF(AND($J1832&lt;&gt;"",$K1832=""),"Ano 2 (falta quantidade); ","")&amp;IF(AND($M1832="",$N1832&lt;&gt;""),"Ano 3 (falta valor unitário); ","")&amp;IF(AND($M1832&lt;&gt;"",$N1832=""),"Ano 3 (falta quantidade); ","")&amp;IF(AND($P1832="",$Q1832&lt;&gt;""),"Ano 4 (falta valor unitário); ","")&amp;IF(AND($P1832&lt;&gt;"",$Q1832=""),"Ano 4 (falta quantidade); ","")&amp;IF(AND($S1832="",$T1832&lt;&gt;""),"Ano 5 (falta valor unitário); ","")&amp;IF(AND($S1832&lt;&gt;"",$T1832=""),"Ano 5 (falta quantidade); ","")&amp;IF(AND($V1832="",$W1832&lt;&gt;""),"Ano 6 (falta valor unitário); ","")&amp;IF(AND($V1832&lt;&gt;"",$W1832=""),"Ano 6 (falta quantidade); ","")), IF(NOT(OR(AND($G1832&lt;&gt;"",$H1832&lt;&gt;""),AND($J1832&lt;&gt;"",$K1832&lt;&gt;""),AND($M1832&lt;&gt;"",$N1832&lt;&gt;""),AND($P1832&lt;&gt;"",$Q1832&lt;&gt;""),AND($S1832&lt;&gt;"",$T1832&lt;&gt;""),AND($V1832&lt;&gt;"",$W1832&lt;&gt;""))),"Informe pelo menos um ano completo com valor unitário e quantidade.",IF(AND($C1832&lt;&gt;"",$E1832&lt;&gt;"",LEFT(TRIM($C1832),1)&lt;&gt;LEFT(TRIM($E1832),1)),"Categoria e tipo estão incompatíveis.",IF(IF(OR($E1832="",$F1832=""),FALSE(),IFERROR(COUNTIF(INDIRECT("UNITS_"&amp;SUBSTITUTE(LEFT($E1832,FIND(" ",$E1832&amp;" ")-1),".","_")),$F1832)=0,TRUE())),"Unidade incompatível com o tipo selecionado.",IF(OR(AND(ISNUMBER(SEARCH("comunic",LOWER($B1832))),LEFT($E1832,3)&lt;&gt;"4.4"),AND(ISNUMBER(SEARCH("monitor",LOWER($B1832))),NOT(OR(LEFT($E1832,3)="1.5",LEFT($E1832,3)="2.5")))),"Revise a classificação do item conforme as regras de preenchimento.",IF(AND($B1832&lt;&gt;"",OR(ISNUMBER(SEARCH("outro",LOWER($B1832))),ISNUMBER(SEARCH("divers",LOWER($B1832))),ISNUMBER(SEARCH("kit",LOWER($B1832))),ISNUMBER(SEARCH("ferrament",LOWER($B1832))),ISNUMBER(SEARCH("epi",LOWER($B1832)))),NOT(OR($Z1832&lt;&gt;"",$AA1832&lt;&gt;""))),"Descrição muito genérica: detalhe melhor o item e registre o racional no memorial ou em anexo.",IF(AND($Y1832=0,$B1832&lt;&gt;"",OR($G1832&lt;&gt;"",$H1832&lt;&gt;"",$J1832&lt;&gt;"",$K1832&lt;&gt;"",$M1832&lt;&gt;"",$N1832&lt;&gt;"",$P1832&lt;&gt;"",$Q1832&lt;&gt;"",$S1832&lt;&gt;"",$T1832&lt;&gt;"",$V1832&lt;&gt;"",$W1832&lt;&gt;"")),"O item possui dados lançados, mas o total está zerado. Revise os valores informados.","")))))))))))))))</f>
        <v/>
      </c>
    </row>
    <row r="1833" spans="1:35" ht="14.25" customHeight="1" x14ac:dyDescent="0.25">
      <c r="A1833" s="57" t="str">
        <f t="shared" si="364"/>
        <v/>
      </c>
      <c r="B1833" s="61"/>
      <c r="C1833" s="61"/>
      <c r="D1833" s="58"/>
      <c r="E1833" s="61"/>
      <c r="F1833" s="61"/>
      <c r="G1833" s="272"/>
      <c r="H1833" s="62"/>
      <c r="I1833" s="273">
        <f t="shared" si="365"/>
        <v>0</v>
      </c>
      <c r="J1833" s="272"/>
      <c r="K1833" s="62"/>
      <c r="L1833" s="270">
        <f t="shared" si="366"/>
        <v>0</v>
      </c>
      <c r="M1833" s="272"/>
      <c r="N1833" s="62"/>
      <c r="O1833" s="270">
        <f t="shared" si="367"/>
        <v>0</v>
      </c>
      <c r="P1833" s="272"/>
      <c r="Q1833" s="62"/>
      <c r="R1833" s="271">
        <f t="shared" si="368"/>
        <v>0</v>
      </c>
      <c r="S1833" s="272"/>
      <c r="T1833" s="62"/>
      <c r="U1833" s="270">
        <f t="shared" si="369"/>
        <v>0</v>
      </c>
      <c r="V1833" s="272"/>
      <c r="W1833" s="62"/>
      <c r="X1833" s="270">
        <f t="shared" si="370"/>
        <v>0</v>
      </c>
      <c r="Y1833" s="270">
        <f t="shared" si="371"/>
        <v>0</v>
      </c>
      <c r="Z1833" s="61"/>
      <c r="AA1833" s="61"/>
      <c r="AB1833" s="60" t="str">
        <f t="shared" si="372"/>
        <v/>
      </c>
      <c r="AC1833" s="21" t="b">
        <f t="shared" si="373"/>
        <v>0</v>
      </c>
      <c r="AD1833" s="21" t="b">
        <f t="shared" si="374"/>
        <v>0</v>
      </c>
      <c r="AE1833" s="21" t="b">
        <f t="shared" si="375"/>
        <v>0</v>
      </c>
      <c r="AF1833" s="21" t="b">
        <f ca="1">OR(AND($AC1833,NOT($AD1833)),AND($AC1833,OR(AND($G1833="",$H1833&lt;&gt;""),AND($G1833&lt;&gt;"",$H1833=""),AND($J1833="",$K1833&lt;&gt;""),AND($J1833&lt;&gt;"",$K1833=""),AND($M1833="",$N1833&lt;&gt;""),AND($M1833&lt;&gt;"",$N1833=""),AND($P1833="",$Q1833&lt;&gt;""),AND($P1833&lt;&gt;"",$Q1833=""),AND($S1833="",$T1833&lt;&gt;""),AND($S1833&lt;&gt;"",$T1833=""),AND($V1833="",$W1833&lt;&gt;""),AND($V1833&lt;&gt;"",$W1833=""))),AND($C1833&lt;&gt;"",$E1833&lt;&gt;"",LEFT(TRIM($C1833),1)&lt;&gt;LEFT(TRIM($E1833),1)),IF(OR($E1833="",$F1833=""),FALSE(),IFERROR(COUNTIF(INDIRECT("UNITS_"&amp;SUBSTITUTE(LEFT($E1833,FIND(" ",$E1833&amp;" ")-1),".","_")),$F1833)=0,TRUE())),AND($B1833&lt;&gt;"",OR(ISNUMBER(SEARCH("outro",LOWER($B1833))),ISNUMBER(SEARCH("divers",LOWER($B1833))),ISNUMBER(SEARCH("etc",LOWER($B1833))))),OR(AND(ISNUMBER(SEARCH("comunic",LOWER($B1833))),LEFT($E1833,3)&lt;&gt;"4.4"),AND(ISNUMBER(SEARCH("monitor",LOWER($B1833))),NOT(OR(LEFT($E1833,3)="1.5",LEFT($E1833,3)="2.5")))),AND($B1833&lt;&gt;"",OR(LEFT($C1833,1)="1",LEFT($C1833,1)="2"),$D1833=""),AND($D1833&lt;&gt;"",NOT(OR(LEFT($C1833,1)="1",LEFT($C1833,1)="2"))),AND($D1833&lt;&gt;"",COUNTIF(' PROJETO'!$B$14:$B$16,$D1833)=0),IF($D1833="",FALSE(),IF(COUNTIF(' PROJETO'!$B$14:$B$16,$D1833)=0,FALSE(),IFERROR(INDEX(' PROJETO'!$C$14:$C$16,MATCH($D1833,' PROJETO'!$B$14:$B$16,0))&lt;&gt;"Sim",FALSE()))))</f>
        <v>0</v>
      </c>
      <c r="AG1833" s="21" t="b">
        <f>AND($AC1833,$Y1833&gt;'CONFG.  LISTAS'!$F$4,$Z1833="",$AA1833="")</f>
        <v>0</v>
      </c>
      <c r="AH1833" s="21" t="str">
        <f t="shared" si="376"/>
        <v/>
      </c>
      <c r="AI1833" s="43" t="str">
        <f ca="1">IF(NOT($AC1833),"",IF(OR($B1833="",$C1833="",$E1833="",$F1833=""),"Preencha descrição, categoria, tipo e unidade.",IF(AND($B1833&lt;&gt;"",OR(LEFT($C1833,1)="1",LEFT($C1833,1)="2"),$D1833=""),"Informe a prática de restauração para itens diretos.",IF(AND($D1833&lt;&gt;"",NOT(OR(LEFT($C1833,1)="1",LEFT($C1833,1)="2"))),"Custos indiretos não devem pertencer a uma prática específica.",IF(AND($D1833&lt;&gt;"",COUNTIF(' PROJETO'!$B$14:$B$16,$D1833)=0),"Prática de restauração inválida ou não cadastrada.",IF(IF($D1833="",FALSE(),IF(COUNTIF(' PROJETO'!$B$14:$B$16,$D1833)=0,FALSE(),IFERROR(INDEX(' PROJETO'!$C$14:$C$16,MATCH($D1833,' PROJETO'!$B$14:$B$16,0))&lt;&gt;"Sim",FALSE()))),"A prática informada no item não foi selecionada na aba Projeto.",IF(AND(MAX($I1833,$L1833,$O1833,$R1833,$U1833,$X1833)&gt;'CONFG.  LISTAS'!$F$4,NOT(OR($Z1833&lt;&gt;"",$AA1833&lt;&gt;""))),"Memorial de cálculo ou anexo obrigatório não informado para item acima do limite.",IF(OR(AND($G1833&lt;&gt;"",$H1833&lt;&gt;"",OR($G1833&lt;=0,$H1833&lt;=0)),AND($J1833&lt;&gt;"",$K1833&lt;&gt;"",OR($J1833&lt;=0,$K1833&lt;=0)),AND($M1833&lt;&gt;"",$N1833&lt;&gt;"",OR($M1833&lt;=0,$N1833&lt;=0)),AND($P1833&lt;&gt;"",$Q1833&lt;&gt;"",OR($P1833&lt;=0,$Q1833&lt;=0)),AND($S1833&lt;&gt;"",$T1833&lt;&gt;"",OR($S1833&lt;=0,$T1833&lt;=0)),AND($V1833&lt;&gt;"",$W1833&lt;&gt;"",OR($V1833&lt;=0,$W1833&lt;=0))),"Revise os valores informados: valor unitário e quantidade devem ser maiores que zero.",IF(OR(AND($G1833="",$H1833&lt;&gt;""),AND($G1833&lt;&gt;"",$H1833=""),AND($J1833="",$K1833&lt;&gt;""),AND($J1833&lt;&gt;"",$K1833=""),AND($M1833="",$N1833&lt;&gt;""),AND($M1833&lt;&gt;"",$N1833=""),AND($P1833="",$Q1833&lt;&gt;""),AND($P1833&lt;&gt;"",$Q1833=""),AND($S1833="",$T1833&lt;&gt;""),AND($S1833&lt;&gt;"",$T1833=""),AND($V1833="",$W1833&lt;&gt;""),AND($V1833&lt;&gt;"",$W1833="")),"Há ano preenchido parcialmente: "&amp;TRIM(IF(AND($G1833="",$H1833&lt;&gt;""),"Ano 1 (falta valor unitário); ","")&amp;IF(AND($G1833&lt;&gt;"",$H1833=""),"Ano 1 (falta quantidade); ","")&amp;IF(AND($J1833="",$K1833&lt;&gt;""),"Ano 2 (falta valor unitário); ","")&amp;IF(AND($J1833&lt;&gt;"",$K1833=""),"Ano 2 (falta quantidade); ","")&amp;IF(AND($M1833="",$N1833&lt;&gt;""),"Ano 3 (falta valor unitário); ","")&amp;IF(AND($M1833&lt;&gt;"",$N1833=""),"Ano 3 (falta quantidade); ","")&amp;IF(AND($P1833="",$Q1833&lt;&gt;""),"Ano 4 (falta valor unitário); ","")&amp;IF(AND($P1833&lt;&gt;"",$Q1833=""),"Ano 4 (falta quantidade); ","")&amp;IF(AND($S1833="",$T1833&lt;&gt;""),"Ano 5 (falta valor unitário); ","")&amp;IF(AND($S1833&lt;&gt;"",$T1833=""),"Ano 5 (falta quantidade); ","")&amp;IF(AND($V1833="",$W1833&lt;&gt;""),"Ano 6 (falta valor unitário); ","")&amp;IF(AND($V1833&lt;&gt;"",$W1833=""),"Ano 6 (falta quantidade); ","")), IF(NOT(OR(AND($G1833&lt;&gt;"",$H1833&lt;&gt;""),AND($J1833&lt;&gt;"",$K1833&lt;&gt;""),AND($M1833&lt;&gt;"",$N1833&lt;&gt;""),AND($P1833&lt;&gt;"",$Q1833&lt;&gt;""),AND($S1833&lt;&gt;"",$T1833&lt;&gt;""),AND($V1833&lt;&gt;"",$W1833&lt;&gt;""))),"Informe pelo menos um ano completo com valor unitário e quantidade.",IF(AND($C1833&lt;&gt;"",$E1833&lt;&gt;"",LEFT(TRIM($C1833),1)&lt;&gt;LEFT(TRIM($E1833),1)),"Categoria e tipo estão incompatíveis.",IF(IF(OR($E1833="",$F1833=""),FALSE(),IFERROR(COUNTIF(INDIRECT("UNITS_"&amp;SUBSTITUTE(LEFT($E1833,FIND(" ",$E1833&amp;" ")-1),".","_")),$F1833)=0,TRUE())),"Unidade incompatível com o tipo selecionado.",IF(OR(AND(ISNUMBER(SEARCH("comunic",LOWER($B1833))),LEFT($E1833,3)&lt;&gt;"4.4"),AND(ISNUMBER(SEARCH("monitor",LOWER($B1833))),NOT(OR(LEFT($E1833,3)="1.5",LEFT($E1833,3)="2.5")))),"Revise a classificação do item conforme as regras de preenchimento.",IF(AND($B1833&lt;&gt;"",OR(ISNUMBER(SEARCH("outro",LOWER($B1833))),ISNUMBER(SEARCH("divers",LOWER($B1833))),ISNUMBER(SEARCH("kit",LOWER($B1833))),ISNUMBER(SEARCH("ferrament",LOWER($B1833))),ISNUMBER(SEARCH("epi",LOWER($B1833)))),NOT(OR($Z1833&lt;&gt;"",$AA1833&lt;&gt;""))),"Descrição muito genérica: detalhe melhor o item e registre o racional no memorial ou em anexo.",IF(AND($Y1833=0,$B1833&lt;&gt;"",OR($G1833&lt;&gt;"",$H1833&lt;&gt;"",$J1833&lt;&gt;"",$K1833&lt;&gt;"",$M1833&lt;&gt;"",$N1833&lt;&gt;"",$P1833&lt;&gt;"",$Q1833&lt;&gt;"",$S1833&lt;&gt;"",$T1833&lt;&gt;"",$V1833&lt;&gt;"",$W1833&lt;&gt;"")),"O item possui dados lançados, mas o total está zerado. Revise os valores informados.","")))))))))))))))</f>
        <v/>
      </c>
    </row>
    <row r="1834" spans="1:35" ht="14.25" customHeight="1" x14ac:dyDescent="0.25">
      <c r="A1834" s="57" t="str">
        <f t="shared" si="364"/>
        <v/>
      </c>
      <c r="B1834" s="58"/>
      <c r="C1834" s="58"/>
      <c r="D1834" s="58"/>
      <c r="E1834" s="58"/>
      <c r="F1834" s="58"/>
      <c r="G1834" s="269"/>
      <c r="H1834" s="59"/>
      <c r="I1834" s="273">
        <f t="shared" si="365"/>
        <v>0</v>
      </c>
      <c r="J1834" s="269"/>
      <c r="K1834" s="59"/>
      <c r="L1834" s="270">
        <f t="shared" si="366"/>
        <v>0</v>
      </c>
      <c r="M1834" s="269"/>
      <c r="N1834" s="59"/>
      <c r="O1834" s="270">
        <f t="shared" si="367"/>
        <v>0</v>
      </c>
      <c r="P1834" s="269"/>
      <c r="Q1834" s="59"/>
      <c r="R1834" s="271">
        <f t="shared" si="368"/>
        <v>0</v>
      </c>
      <c r="S1834" s="269"/>
      <c r="T1834" s="59"/>
      <c r="U1834" s="270">
        <f t="shared" si="369"/>
        <v>0</v>
      </c>
      <c r="V1834" s="269"/>
      <c r="W1834" s="59"/>
      <c r="X1834" s="270">
        <f t="shared" si="370"/>
        <v>0</v>
      </c>
      <c r="Y1834" s="270">
        <f t="shared" si="371"/>
        <v>0</v>
      </c>
      <c r="Z1834" s="58"/>
      <c r="AA1834" s="58"/>
      <c r="AB1834" s="60" t="str">
        <f t="shared" si="372"/>
        <v/>
      </c>
      <c r="AC1834" s="21" t="b">
        <f t="shared" si="373"/>
        <v>0</v>
      </c>
      <c r="AD1834" s="21" t="b">
        <f t="shared" si="374"/>
        <v>0</v>
      </c>
      <c r="AE1834" s="21" t="b">
        <f t="shared" si="375"/>
        <v>0</v>
      </c>
      <c r="AF1834" s="21" t="b">
        <f ca="1">OR(AND($AC1834,NOT($AD1834)),AND($AC1834,OR(AND($G1834="",$H1834&lt;&gt;""),AND($G1834&lt;&gt;"",$H1834=""),AND($J1834="",$K1834&lt;&gt;""),AND($J1834&lt;&gt;"",$K1834=""),AND($M1834="",$N1834&lt;&gt;""),AND($M1834&lt;&gt;"",$N1834=""),AND($P1834="",$Q1834&lt;&gt;""),AND($P1834&lt;&gt;"",$Q1834=""),AND($S1834="",$T1834&lt;&gt;""),AND($S1834&lt;&gt;"",$T1834=""),AND($V1834="",$W1834&lt;&gt;""),AND($V1834&lt;&gt;"",$W1834=""))),AND($C1834&lt;&gt;"",$E1834&lt;&gt;"",LEFT(TRIM($C1834),1)&lt;&gt;LEFT(TRIM($E1834),1)),IF(OR($E1834="",$F1834=""),FALSE(),IFERROR(COUNTIF(INDIRECT("UNITS_"&amp;SUBSTITUTE(LEFT($E1834,FIND(" ",$E1834&amp;" ")-1),".","_")),$F1834)=0,TRUE())),AND($B1834&lt;&gt;"",OR(ISNUMBER(SEARCH("outro",LOWER($B1834))),ISNUMBER(SEARCH("divers",LOWER($B1834))),ISNUMBER(SEARCH("etc",LOWER($B1834))))),OR(AND(ISNUMBER(SEARCH("comunic",LOWER($B1834))),LEFT($E1834,3)&lt;&gt;"4.4"),AND(ISNUMBER(SEARCH("monitor",LOWER($B1834))),NOT(OR(LEFT($E1834,3)="1.5",LEFT($E1834,3)="2.5")))),AND($B1834&lt;&gt;"",OR(LEFT($C1834,1)="1",LEFT($C1834,1)="2"),$D1834=""),AND($D1834&lt;&gt;"",NOT(OR(LEFT($C1834,1)="1",LEFT($C1834,1)="2"))),AND($D1834&lt;&gt;"",COUNTIF(' PROJETO'!$B$14:$B$16,$D1834)=0),IF($D1834="",FALSE(),IF(COUNTIF(' PROJETO'!$B$14:$B$16,$D1834)=0,FALSE(),IFERROR(INDEX(' PROJETO'!$C$14:$C$16,MATCH($D1834,' PROJETO'!$B$14:$B$16,0))&lt;&gt;"Sim",FALSE()))))</f>
        <v>0</v>
      </c>
      <c r="AG1834" s="21" t="b">
        <f>AND($AC1834,$Y1834&gt;'CONFG.  LISTAS'!$F$4,$Z1834="",$AA1834="")</f>
        <v>0</v>
      </c>
      <c r="AH1834" s="21" t="str">
        <f t="shared" si="376"/>
        <v/>
      </c>
      <c r="AI1834" s="43" t="str">
        <f ca="1">IF(NOT($AC1834),"",IF(OR($B1834="",$C1834="",$E1834="",$F1834=""),"Preencha descrição, categoria, tipo e unidade.",IF(AND($B1834&lt;&gt;"",OR(LEFT($C1834,1)="1",LEFT($C1834,1)="2"),$D1834=""),"Informe a prática de restauração para itens diretos.",IF(AND($D1834&lt;&gt;"",NOT(OR(LEFT($C1834,1)="1",LEFT($C1834,1)="2"))),"Custos indiretos não devem pertencer a uma prática específica.",IF(AND($D1834&lt;&gt;"",COUNTIF(' PROJETO'!$B$14:$B$16,$D1834)=0),"Prática de restauração inválida ou não cadastrada.",IF(IF($D1834="",FALSE(),IF(COUNTIF(' PROJETO'!$B$14:$B$16,$D1834)=0,FALSE(),IFERROR(INDEX(' PROJETO'!$C$14:$C$16,MATCH($D1834,' PROJETO'!$B$14:$B$16,0))&lt;&gt;"Sim",FALSE()))),"A prática informada no item não foi selecionada na aba Projeto.",IF(AND(MAX($I1834,$L1834,$O1834,$R1834,$U1834,$X1834)&gt;'CONFG.  LISTAS'!$F$4,NOT(OR($Z1834&lt;&gt;"",$AA1834&lt;&gt;""))),"Memorial de cálculo ou anexo obrigatório não informado para item acima do limite.",IF(OR(AND($G1834&lt;&gt;"",$H1834&lt;&gt;"",OR($G1834&lt;=0,$H1834&lt;=0)),AND($J1834&lt;&gt;"",$K1834&lt;&gt;"",OR($J1834&lt;=0,$K1834&lt;=0)),AND($M1834&lt;&gt;"",$N1834&lt;&gt;"",OR($M1834&lt;=0,$N1834&lt;=0)),AND($P1834&lt;&gt;"",$Q1834&lt;&gt;"",OR($P1834&lt;=0,$Q1834&lt;=0)),AND($S1834&lt;&gt;"",$T1834&lt;&gt;"",OR($S1834&lt;=0,$T1834&lt;=0)),AND($V1834&lt;&gt;"",$W1834&lt;&gt;"",OR($V1834&lt;=0,$W1834&lt;=0))),"Revise os valores informados: valor unitário e quantidade devem ser maiores que zero.",IF(OR(AND($G1834="",$H1834&lt;&gt;""),AND($G1834&lt;&gt;"",$H1834=""),AND($J1834="",$K1834&lt;&gt;""),AND($J1834&lt;&gt;"",$K1834=""),AND($M1834="",$N1834&lt;&gt;""),AND($M1834&lt;&gt;"",$N1834=""),AND($P1834="",$Q1834&lt;&gt;""),AND($P1834&lt;&gt;"",$Q1834=""),AND($S1834="",$T1834&lt;&gt;""),AND($S1834&lt;&gt;"",$T1834=""),AND($V1834="",$W1834&lt;&gt;""),AND($V1834&lt;&gt;"",$W1834="")),"Há ano preenchido parcialmente: "&amp;TRIM(IF(AND($G1834="",$H1834&lt;&gt;""),"Ano 1 (falta valor unitário); ","")&amp;IF(AND($G1834&lt;&gt;"",$H1834=""),"Ano 1 (falta quantidade); ","")&amp;IF(AND($J1834="",$K1834&lt;&gt;""),"Ano 2 (falta valor unitário); ","")&amp;IF(AND($J1834&lt;&gt;"",$K1834=""),"Ano 2 (falta quantidade); ","")&amp;IF(AND($M1834="",$N1834&lt;&gt;""),"Ano 3 (falta valor unitário); ","")&amp;IF(AND($M1834&lt;&gt;"",$N1834=""),"Ano 3 (falta quantidade); ","")&amp;IF(AND($P1834="",$Q1834&lt;&gt;""),"Ano 4 (falta valor unitário); ","")&amp;IF(AND($P1834&lt;&gt;"",$Q1834=""),"Ano 4 (falta quantidade); ","")&amp;IF(AND($S1834="",$T1834&lt;&gt;""),"Ano 5 (falta valor unitário); ","")&amp;IF(AND($S1834&lt;&gt;"",$T1834=""),"Ano 5 (falta quantidade); ","")&amp;IF(AND($V1834="",$W1834&lt;&gt;""),"Ano 6 (falta valor unitário); ","")&amp;IF(AND($V1834&lt;&gt;"",$W1834=""),"Ano 6 (falta quantidade); ","")), IF(NOT(OR(AND($G1834&lt;&gt;"",$H1834&lt;&gt;""),AND($J1834&lt;&gt;"",$K1834&lt;&gt;""),AND($M1834&lt;&gt;"",$N1834&lt;&gt;""),AND($P1834&lt;&gt;"",$Q1834&lt;&gt;""),AND($S1834&lt;&gt;"",$T1834&lt;&gt;""),AND($V1834&lt;&gt;"",$W1834&lt;&gt;""))),"Informe pelo menos um ano completo com valor unitário e quantidade.",IF(AND($C1834&lt;&gt;"",$E1834&lt;&gt;"",LEFT(TRIM($C1834),1)&lt;&gt;LEFT(TRIM($E1834),1)),"Categoria e tipo estão incompatíveis.",IF(IF(OR($E1834="",$F1834=""),FALSE(),IFERROR(COUNTIF(INDIRECT("UNITS_"&amp;SUBSTITUTE(LEFT($E1834,FIND(" ",$E1834&amp;" ")-1),".","_")),$F1834)=0,TRUE())),"Unidade incompatível com o tipo selecionado.",IF(OR(AND(ISNUMBER(SEARCH("comunic",LOWER($B1834))),LEFT($E1834,3)&lt;&gt;"4.4"),AND(ISNUMBER(SEARCH("monitor",LOWER($B1834))),NOT(OR(LEFT($E1834,3)="1.5",LEFT($E1834,3)="2.5")))),"Revise a classificação do item conforme as regras de preenchimento.",IF(AND($B1834&lt;&gt;"",OR(ISNUMBER(SEARCH("outro",LOWER($B1834))),ISNUMBER(SEARCH("divers",LOWER($B1834))),ISNUMBER(SEARCH("kit",LOWER($B1834))),ISNUMBER(SEARCH("ferrament",LOWER($B1834))),ISNUMBER(SEARCH("epi",LOWER($B1834)))),NOT(OR($Z1834&lt;&gt;"",$AA1834&lt;&gt;""))),"Descrição muito genérica: detalhe melhor o item e registre o racional no memorial ou em anexo.",IF(AND($Y1834=0,$B1834&lt;&gt;"",OR($G1834&lt;&gt;"",$H1834&lt;&gt;"",$J1834&lt;&gt;"",$K1834&lt;&gt;"",$M1834&lt;&gt;"",$N1834&lt;&gt;"",$P1834&lt;&gt;"",$Q1834&lt;&gt;"",$S1834&lt;&gt;"",$T1834&lt;&gt;"",$V1834&lt;&gt;"",$W1834&lt;&gt;"")),"O item possui dados lançados, mas o total está zerado. Revise os valores informados.","")))))))))))))))</f>
        <v/>
      </c>
    </row>
    <row r="1835" spans="1:35" ht="14.25" customHeight="1" x14ac:dyDescent="0.25">
      <c r="A1835" s="57" t="str">
        <f t="shared" si="364"/>
        <v/>
      </c>
      <c r="B1835" s="61"/>
      <c r="C1835" s="61"/>
      <c r="D1835" s="58"/>
      <c r="E1835" s="61"/>
      <c r="F1835" s="61"/>
      <c r="G1835" s="272"/>
      <c r="H1835" s="62"/>
      <c r="I1835" s="273">
        <f t="shared" si="365"/>
        <v>0</v>
      </c>
      <c r="J1835" s="272"/>
      <c r="K1835" s="62"/>
      <c r="L1835" s="270">
        <f t="shared" si="366"/>
        <v>0</v>
      </c>
      <c r="M1835" s="272"/>
      <c r="N1835" s="62"/>
      <c r="O1835" s="270">
        <f t="shared" si="367"/>
        <v>0</v>
      </c>
      <c r="P1835" s="272"/>
      <c r="Q1835" s="62"/>
      <c r="R1835" s="271">
        <f t="shared" si="368"/>
        <v>0</v>
      </c>
      <c r="S1835" s="272"/>
      <c r="T1835" s="62"/>
      <c r="U1835" s="270">
        <f t="shared" si="369"/>
        <v>0</v>
      </c>
      <c r="V1835" s="272"/>
      <c r="W1835" s="62"/>
      <c r="X1835" s="270">
        <f t="shared" si="370"/>
        <v>0</v>
      </c>
      <c r="Y1835" s="270">
        <f t="shared" si="371"/>
        <v>0</v>
      </c>
      <c r="Z1835" s="61"/>
      <c r="AA1835" s="61"/>
      <c r="AB1835" s="60" t="str">
        <f t="shared" si="372"/>
        <v/>
      </c>
      <c r="AC1835" s="21" t="b">
        <f t="shared" si="373"/>
        <v>0</v>
      </c>
      <c r="AD1835" s="21" t="b">
        <f t="shared" si="374"/>
        <v>0</v>
      </c>
      <c r="AE1835" s="21" t="b">
        <f t="shared" si="375"/>
        <v>0</v>
      </c>
      <c r="AF1835" s="21" t="b">
        <f ca="1">OR(AND($AC1835,NOT($AD1835)),AND($AC1835,OR(AND($G1835="",$H1835&lt;&gt;""),AND($G1835&lt;&gt;"",$H1835=""),AND($J1835="",$K1835&lt;&gt;""),AND($J1835&lt;&gt;"",$K1835=""),AND($M1835="",$N1835&lt;&gt;""),AND($M1835&lt;&gt;"",$N1835=""),AND($P1835="",$Q1835&lt;&gt;""),AND($P1835&lt;&gt;"",$Q1835=""),AND($S1835="",$T1835&lt;&gt;""),AND($S1835&lt;&gt;"",$T1835=""),AND($V1835="",$W1835&lt;&gt;""),AND($V1835&lt;&gt;"",$W1835=""))),AND($C1835&lt;&gt;"",$E1835&lt;&gt;"",LEFT(TRIM($C1835),1)&lt;&gt;LEFT(TRIM($E1835),1)),IF(OR($E1835="",$F1835=""),FALSE(),IFERROR(COUNTIF(INDIRECT("UNITS_"&amp;SUBSTITUTE(LEFT($E1835,FIND(" ",$E1835&amp;" ")-1),".","_")),$F1835)=0,TRUE())),AND($B1835&lt;&gt;"",OR(ISNUMBER(SEARCH("outro",LOWER($B1835))),ISNUMBER(SEARCH("divers",LOWER($B1835))),ISNUMBER(SEARCH("etc",LOWER($B1835))))),OR(AND(ISNUMBER(SEARCH("comunic",LOWER($B1835))),LEFT($E1835,3)&lt;&gt;"4.4"),AND(ISNUMBER(SEARCH("monitor",LOWER($B1835))),NOT(OR(LEFT($E1835,3)="1.5",LEFT($E1835,3)="2.5")))),AND($B1835&lt;&gt;"",OR(LEFT($C1835,1)="1",LEFT($C1835,1)="2"),$D1835=""),AND($D1835&lt;&gt;"",NOT(OR(LEFT($C1835,1)="1",LEFT($C1835,1)="2"))),AND($D1835&lt;&gt;"",COUNTIF(' PROJETO'!$B$14:$B$16,$D1835)=0),IF($D1835="",FALSE(),IF(COUNTIF(' PROJETO'!$B$14:$B$16,$D1835)=0,FALSE(),IFERROR(INDEX(' PROJETO'!$C$14:$C$16,MATCH($D1835,' PROJETO'!$B$14:$B$16,0))&lt;&gt;"Sim",FALSE()))))</f>
        <v>0</v>
      </c>
      <c r="AG1835" s="21" t="b">
        <f>AND($AC1835,$Y1835&gt;'CONFG.  LISTAS'!$F$4,$Z1835="",$AA1835="")</f>
        <v>0</v>
      </c>
      <c r="AH1835" s="21" t="str">
        <f t="shared" si="376"/>
        <v/>
      </c>
      <c r="AI1835" s="43" t="str">
        <f ca="1">IF(NOT($AC1835),"",IF(OR($B1835="",$C1835="",$E1835="",$F1835=""),"Preencha descrição, categoria, tipo e unidade.",IF(AND($B1835&lt;&gt;"",OR(LEFT($C1835,1)="1",LEFT($C1835,1)="2"),$D1835=""),"Informe a prática de restauração para itens diretos.",IF(AND($D1835&lt;&gt;"",NOT(OR(LEFT($C1835,1)="1",LEFT($C1835,1)="2"))),"Custos indiretos não devem pertencer a uma prática específica.",IF(AND($D1835&lt;&gt;"",COUNTIF(' PROJETO'!$B$14:$B$16,$D1835)=0),"Prática de restauração inválida ou não cadastrada.",IF(IF($D1835="",FALSE(),IF(COUNTIF(' PROJETO'!$B$14:$B$16,$D1835)=0,FALSE(),IFERROR(INDEX(' PROJETO'!$C$14:$C$16,MATCH($D1835,' PROJETO'!$B$14:$B$16,0))&lt;&gt;"Sim",FALSE()))),"A prática informada no item não foi selecionada na aba Projeto.",IF(AND(MAX($I1835,$L1835,$O1835,$R1835,$U1835,$X1835)&gt;'CONFG.  LISTAS'!$F$4,NOT(OR($Z1835&lt;&gt;"",$AA1835&lt;&gt;""))),"Memorial de cálculo ou anexo obrigatório não informado para item acima do limite.",IF(OR(AND($G1835&lt;&gt;"",$H1835&lt;&gt;"",OR($G1835&lt;=0,$H1835&lt;=0)),AND($J1835&lt;&gt;"",$K1835&lt;&gt;"",OR($J1835&lt;=0,$K1835&lt;=0)),AND($M1835&lt;&gt;"",$N1835&lt;&gt;"",OR($M1835&lt;=0,$N1835&lt;=0)),AND($P1835&lt;&gt;"",$Q1835&lt;&gt;"",OR($P1835&lt;=0,$Q1835&lt;=0)),AND($S1835&lt;&gt;"",$T1835&lt;&gt;"",OR($S1835&lt;=0,$T1835&lt;=0)),AND($V1835&lt;&gt;"",$W1835&lt;&gt;"",OR($V1835&lt;=0,$W1835&lt;=0))),"Revise os valores informados: valor unitário e quantidade devem ser maiores que zero.",IF(OR(AND($G1835="",$H1835&lt;&gt;""),AND($G1835&lt;&gt;"",$H1835=""),AND($J1835="",$K1835&lt;&gt;""),AND($J1835&lt;&gt;"",$K1835=""),AND($M1835="",$N1835&lt;&gt;""),AND($M1835&lt;&gt;"",$N1835=""),AND($P1835="",$Q1835&lt;&gt;""),AND($P1835&lt;&gt;"",$Q1835=""),AND($S1835="",$T1835&lt;&gt;""),AND($S1835&lt;&gt;"",$T1835=""),AND($V1835="",$W1835&lt;&gt;""),AND($V1835&lt;&gt;"",$W1835="")),"Há ano preenchido parcialmente: "&amp;TRIM(IF(AND($G1835="",$H1835&lt;&gt;""),"Ano 1 (falta valor unitário); ","")&amp;IF(AND($G1835&lt;&gt;"",$H1835=""),"Ano 1 (falta quantidade); ","")&amp;IF(AND($J1835="",$K1835&lt;&gt;""),"Ano 2 (falta valor unitário); ","")&amp;IF(AND($J1835&lt;&gt;"",$K1835=""),"Ano 2 (falta quantidade); ","")&amp;IF(AND($M1835="",$N1835&lt;&gt;""),"Ano 3 (falta valor unitário); ","")&amp;IF(AND($M1835&lt;&gt;"",$N1835=""),"Ano 3 (falta quantidade); ","")&amp;IF(AND($P1835="",$Q1835&lt;&gt;""),"Ano 4 (falta valor unitário); ","")&amp;IF(AND($P1835&lt;&gt;"",$Q1835=""),"Ano 4 (falta quantidade); ","")&amp;IF(AND($S1835="",$T1835&lt;&gt;""),"Ano 5 (falta valor unitário); ","")&amp;IF(AND($S1835&lt;&gt;"",$T1835=""),"Ano 5 (falta quantidade); ","")&amp;IF(AND($V1835="",$W1835&lt;&gt;""),"Ano 6 (falta valor unitário); ","")&amp;IF(AND($V1835&lt;&gt;"",$W1835=""),"Ano 6 (falta quantidade); ","")), IF(NOT(OR(AND($G1835&lt;&gt;"",$H1835&lt;&gt;""),AND($J1835&lt;&gt;"",$K1835&lt;&gt;""),AND($M1835&lt;&gt;"",$N1835&lt;&gt;""),AND($P1835&lt;&gt;"",$Q1835&lt;&gt;""),AND($S1835&lt;&gt;"",$T1835&lt;&gt;""),AND($V1835&lt;&gt;"",$W1835&lt;&gt;""))),"Informe pelo menos um ano completo com valor unitário e quantidade.",IF(AND($C1835&lt;&gt;"",$E1835&lt;&gt;"",LEFT(TRIM($C1835),1)&lt;&gt;LEFT(TRIM($E1835),1)),"Categoria e tipo estão incompatíveis.",IF(IF(OR($E1835="",$F1835=""),FALSE(),IFERROR(COUNTIF(INDIRECT("UNITS_"&amp;SUBSTITUTE(LEFT($E1835,FIND(" ",$E1835&amp;" ")-1),".","_")),$F1835)=0,TRUE())),"Unidade incompatível com o tipo selecionado.",IF(OR(AND(ISNUMBER(SEARCH("comunic",LOWER($B1835))),LEFT($E1835,3)&lt;&gt;"4.4"),AND(ISNUMBER(SEARCH("monitor",LOWER($B1835))),NOT(OR(LEFT($E1835,3)="1.5",LEFT($E1835,3)="2.5")))),"Revise a classificação do item conforme as regras de preenchimento.",IF(AND($B1835&lt;&gt;"",OR(ISNUMBER(SEARCH("outro",LOWER($B1835))),ISNUMBER(SEARCH("divers",LOWER($B1835))),ISNUMBER(SEARCH("kit",LOWER($B1835))),ISNUMBER(SEARCH("ferrament",LOWER($B1835))),ISNUMBER(SEARCH("epi",LOWER($B1835)))),NOT(OR($Z1835&lt;&gt;"",$AA1835&lt;&gt;""))),"Descrição muito genérica: detalhe melhor o item e registre o racional no memorial ou em anexo.",IF(AND($Y1835=0,$B1835&lt;&gt;"",OR($G1835&lt;&gt;"",$H1835&lt;&gt;"",$J1835&lt;&gt;"",$K1835&lt;&gt;"",$M1835&lt;&gt;"",$N1835&lt;&gt;"",$P1835&lt;&gt;"",$Q1835&lt;&gt;"",$S1835&lt;&gt;"",$T1835&lt;&gt;"",$V1835&lt;&gt;"",$W1835&lt;&gt;"")),"O item possui dados lançados, mas o total está zerado. Revise os valores informados.","")))))))))))))))</f>
        <v/>
      </c>
    </row>
    <row r="1836" spans="1:35" ht="14.25" customHeight="1" x14ac:dyDescent="0.25">
      <c r="A1836" s="57" t="str">
        <f t="shared" si="364"/>
        <v/>
      </c>
      <c r="B1836" s="58"/>
      <c r="C1836" s="58"/>
      <c r="D1836" s="58"/>
      <c r="E1836" s="58"/>
      <c r="F1836" s="58"/>
      <c r="G1836" s="269"/>
      <c r="H1836" s="59"/>
      <c r="I1836" s="273">
        <f t="shared" si="365"/>
        <v>0</v>
      </c>
      <c r="J1836" s="269"/>
      <c r="K1836" s="59"/>
      <c r="L1836" s="270">
        <f t="shared" si="366"/>
        <v>0</v>
      </c>
      <c r="M1836" s="269"/>
      <c r="N1836" s="59"/>
      <c r="O1836" s="270">
        <f t="shared" si="367"/>
        <v>0</v>
      </c>
      <c r="P1836" s="269"/>
      <c r="Q1836" s="59"/>
      <c r="R1836" s="271">
        <f t="shared" si="368"/>
        <v>0</v>
      </c>
      <c r="S1836" s="269"/>
      <c r="T1836" s="59"/>
      <c r="U1836" s="270">
        <f t="shared" si="369"/>
        <v>0</v>
      </c>
      <c r="V1836" s="269"/>
      <c r="W1836" s="59"/>
      <c r="X1836" s="270">
        <f t="shared" si="370"/>
        <v>0</v>
      </c>
      <c r="Y1836" s="270">
        <f t="shared" si="371"/>
        <v>0</v>
      </c>
      <c r="Z1836" s="58"/>
      <c r="AA1836" s="58"/>
      <c r="AB1836" s="60" t="str">
        <f t="shared" si="372"/>
        <v/>
      </c>
      <c r="AC1836" s="21" t="b">
        <f t="shared" si="373"/>
        <v>0</v>
      </c>
      <c r="AD1836" s="21" t="b">
        <f t="shared" si="374"/>
        <v>0</v>
      </c>
      <c r="AE1836" s="21" t="b">
        <f t="shared" si="375"/>
        <v>0</v>
      </c>
      <c r="AF1836" s="21" t="b">
        <f ca="1">OR(AND($AC1836,NOT($AD1836)),AND($AC1836,OR(AND($G1836="",$H1836&lt;&gt;""),AND($G1836&lt;&gt;"",$H1836=""),AND($J1836="",$K1836&lt;&gt;""),AND($J1836&lt;&gt;"",$K1836=""),AND($M1836="",$N1836&lt;&gt;""),AND($M1836&lt;&gt;"",$N1836=""),AND($P1836="",$Q1836&lt;&gt;""),AND($P1836&lt;&gt;"",$Q1836=""),AND($S1836="",$T1836&lt;&gt;""),AND($S1836&lt;&gt;"",$T1836=""),AND($V1836="",$W1836&lt;&gt;""),AND($V1836&lt;&gt;"",$W1836=""))),AND($C1836&lt;&gt;"",$E1836&lt;&gt;"",LEFT(TRIM($C1836),1)&lt;&gt;LEFT(TRIM($E1836),1)),IF(OR($E1836="",$F1836=""),FALSE(),IFERROR(COUNTIF(INDIRECT("UNITS_"&amp;SUBSTITUTE(LEFT($E1836,FIND(" ",$E1836&amp;" ")-1),".","_")),$F1836)=0,TRUE())),AND($B1836&lt;&gt;"",OR(ISNUMBER(SEARCH("outro",LOWER($B1836))),ISNUMBER(SEARCH("divers",LOWER($B1836))),ISNUMBER(SEARCH("etc",LOWER($B1836))))),OR(AND(ISNUMBER(SEARCH("comunic",LOWER($B1836))),LEFT($E1836,3)&lt;&gt;"4.4"),AND(ISNUMBER(SEARCH("monitor",LOWER($B1836))),NOT(OR(LEFT($E1836,3)="1.5",LEFT($E1836,3)="2.5")))),AND($B1836&lt;&gt;"",OR(LEFT($C1836,1)="1",LEFT($C1836,1)="2"),$D1836=""),AND($D1836&lt;&gt;"",NOT(OR(LEFT($C1836,1)="1",LEFT($C1836,1)="2"))),AND($D1836&lt;&gt;"",COUNTIF(' PROJETO'!$B$14:$B$16,$D1836)=0),IF($D1836="",FALSE(),IF(COUNTIF(' PROJETO'!$B$14:$B$16,$D1836)=0,FALSE(),IFERROR(INDEX(' PROJETO'!$C$14:$C$16,MATCH($D1836,' PROJETO'!$B$14:$B$16,0))&lt;&gt;"Sim",FALSE()))))</f>
        <v>0</v>
      </c>
      <c r="AG1836" s="21" t="b">
        <f>AND($AC1836,$Y1836&gt;'CONFG.  LISTAS'!$F$4,$Z1836="",$AA1836="")</f>
        <v>0</v>
      </c>
      <c r="AH1836" s="21" t="str">
        <f t="shared" si="376"/>
        <v/>
      </c>
      <c r="AI1836" s="43" t="str">
        <f ca="1">IF(NOT($AC1836),"",IF(OR($B1836="",$C1836="",$E1836="",$F1836=""),"Preencha descrição, categoria, tipo e unidade.",IF(AND($B1836&lt;&gt;"",OR(LEFT($C1836,1)="1",LEFT($C1836,1)="2"),$D1836=""),"Informe a prática de restauração para itens diretos.",IF(AND($D1836&lt;&gt;"",NOT(OR(LEFT($C1836,1)="1",LEFT($C1836,1)="2"))),"Custos indiretos não devem pertencer a uma prática específica.",IF(AND($D1836&lt;&gt;"",COUNTIF(' PROJETO'!$B$14:$B$16,$D1836)=0),"Prática de restauração inválida ou não cadastrada.",IF(IF($D1836="",FALSE(),IF(COUNTIF(' PROJETO'!$B$14:$B$16,$D1836)=0,FALSE(),IFERROR(INDEX(' PROJETO'!$C$14:$C$16,MATCH($D1836,' PROJETO'!$B$14:$B$16,0))&lt;&gt;"Sim",FALSE()))),"A prática informada no item não foi selecionada na aba Projeto.",IF(AND(MAX($I1836,$L1836,$O1836,$R1836,$U1836,$X1836)&gt;'CONFG.  LISTAS'!$F$4,NOT(OR($Z1836&lt;&gt;"",$AA1836&lt;&gt;""))),"Memorial de cálculo ou anexo obrigatório não informado para item acima do limite.",IF(OR(AND($G1836&lt;&gt;"",$H1836&lt;&gt;"",OR($G1836&lt;=0,$H1836&lt;=0)),AND($J1836&lt;&gt;"",$K1836&lt;&gt;"",OR($J1836&lt;=0,$K1836&lt;=0)),AND($M1836&lt;&gt;"",$N1836&lt;&gt;"",OR($M1836&lt;=0,$N1836&lt;=0)),AND($P1836&lt;&gt;"",$Q1836&lt;&gt;"",OR($P1836&lt;=0,$Q1836&lt;=0)),AND($S1836&lt;&gt;"",$T1836&lt;&gt;"",OR($S1836&lt;=0,$T1836&lt;=0)),AND($V1836&lt;&gt;"",$W1836&lt;&gt;"",OR($V1836&lt;=0,$W1836&lt;=0))),"Revise os valores informados: valor unitário e quantidade devem ser maiores que zero.",IF(OR(AND($G1836="",$H1836&lt;&gt;""),AND($G1836&lt;&gt;"",$H1836=""),AND($J1836="",$K1836&lt;&gt;""),AND($J1836&lt;&gt;"",$K1836=""),AND($M1836="",$N1836&lt;&gt;""),AND($M1836&lt;&gt;"",$N1836=""),AND($P1836="",$Q1836&lt;&gt;""),AND($P1836&lt;&gt;"",$Q1836=""),AND($S1836="",$T1836&lt;&gt;""),AND($S1836&lt;&gt;"",$T1836=""),AND($V1836="",$W1836&lt;&gt;""),AND($V1836&lt;&gt;"",$W1836="")),"Há ano preenchido parcialmente: "&amp;TRIM(IF(AND($G1836="",$H1836&lt;&gt;""),"Ano 1 (falta valor unitário); ","")&amp;IF(AND($G1836&lt;&gt;"",$H1836=""),"Ano 1 (falta quantidade); ","")&amp;IF(AND($J1836="",$K1836&lt;&gt;""),"Ano 2 (falta valor unitário); ","")&amp;IF(AND($J1836&lt;&gt;"",$K1836=""),"Ano 2 (falta quantidade); ","")&amp;IF(AND($M1836="",$N1836&lt;&gt;""),"Ano 3 (falta valor unitário); ","")&amp;IF(AND($M1836&lt;&gt;"",$N1836=""),"Ano 3 (falta quantidade); ","")&amp;IF(AND($P1836="",$Q1836&lt;&gt;""),"Ano 4 (falta valor unitário); ","")&amp;IF(AND($P1836&lt;&gt;"",$Q1836=""),"Ano 4 (falta quantidade); ","")&amp;IF(AND($S1836="",$T1836&lt;&gt;""),"Ano 5 (falta valor unitário); ","")&amp;IF(AND($S1836&lt;&gt;"",$T1836=""),"Ano 5 (falta quantidade); ","")&amp;IF(AND($V1836="",$W1836&lt;&gt;""),"Ano 6 (falta valor unitário); ","")&amp;IF(AND($V1836&lt;&gt;"",$W1836=""),"Ano 6 (falta quantidade); ","")), IF(NOT(OR(AND($G1836&lt;&gt;"",$H1836&lt;&gt;""),AND($J1836&lt;&gt;"",$K1836&lt;&gt;""),AND($M1836&lt;&gt;"",$N1836&lt;&gt;""),AND($P1836&lt;&gt;"",$Q1836&lt;&gt;""),AND($S1836&lt;&gt;"",$T1836&lt;&gt;""),AND($V1836&lt;&gt;"",$W1836&lt;&gt;""))),"Informe pelo menos um ano completo com valor unitário e quantidade.",IF(AND($C1836&lt;&gt;"",$E1836&lt;&gt;"",LEFT(TRIM($C1836),1)&lt;&gt;LEFT(TRIM($E1836),1)),"Categoria e tipo estão incompatíveis.",IF(IF(OR($E1836="",$F1836=""),FALSE(),IFERROR(COUNTIF(INDIRECT("UNITS_"&amp;SUBSTITUTE(LEFT($E1836,FIND(" ",$E1836&amp;" ")-1),".","_")),$F1836)=0,TRUE())),"Unidade incompatível com o tipo selecionado.",IF(OR(AND(ISNUMBER(SEARCH("comunic",LOWER($B1836))),LEFT($E1836,3)&lt;&gt;"4.4"),AND(ISNUMBER(SEARCH("monitor",LOWER($B1836))),NOT(OR(LEFT($E1836,3)="1.5",LEFT($E1836,3)="2.5")))),"Revise a classificação do item conforme as regras de preenchimento.",IF(AND($B1836&lt;&gt;"",OR(ISNUMBER(SEARCH("outro",LOWER($B1836))),ISNUMBER(SEARCH("divers",LOWER($B1836))),ISNUMBER(SEARCH("kit",LOWER($B1836))),ISNUMBER(SEARCH("ferrament",LOWER($B1836))),ISNUMBER(SEARCH("epi",LOWER($B1836)))),NOT(OR($Z1836&lt;&gt;"",$AA1836&lt;&gt;""))),"Descrição muito genérica: detalhe melhor o item e registre o racional no memorial ou em anexo.",IF(AND($Y1836=0,$B1836&lt;&gt;"",OR($G1836&lt;&gt;"",$H1836&lt;&gt;"",$J1836&lt;&gt;"",$K1836&lt;&gt;"",$M1836&lt;&gt;"",$N1836&lt;&gt;"",$P1836&lt;&gt;"",$Q1836&lt;&gt;"",$S1836&lt;&gt;"",$T1836&lt;&gt;"",$V1836&lt;&gt;"",$W1836&lt;&gt;"")),"O item possui dados lançados, mas o total está zerado. Revise os valores informados.","")))))))))))))))</f>
        <v/>
      </c>
    </row>
    <row r="1837" spans="1:35" ht="14.25" customHeight="1" x14ac:dyDescent="0.25">
      <c r="A1837" s="57" t="str">
        <f t="shared" si="364"/>
        <v/>
      </c>
      <c r="B1837" s="61"/>
      <c r="C1837" s="61"/>
      <c r="D1837" s="58"/>
      <c r="E1837" s="61"/>
      <c r="F1837" s="61"/>
      <c r="G1837" s="272"/>
      <c r="H1837" s="62"/>
      <c r="I1837" s="273">
        <f t="shared" si="365"/>
        <v>0</v>
      </c>
      <c r="J1837" s="272"/>
      <c r="K1837" s="62"/>
      <c r="L1837" s="270">
        <f t="shared" si="366"/>
        <v>0</v>
      </c>
      <c r="M1837" s="272"/>
      <c r="N1837" s="62"/>
      <c r="O1837" s="270">
        <f t="shared" si="367"/>
        <v>0</v>
      </c>
      <c r="P1837" s="272"/>
      <c r="Q1837" s="62"/>
      <c r="R1837" s="271">
        <f t="shared" si="368"/>
        <v>0</v>
      </c>
      <c r="S1837" s="272"/>
      <c r="T1837" s="62"/>
      <c r="U1837" s="270">
        <f t="shared" si="369"/>
        <v>0</v>
      </c>
      <c r="V1837" s="272"/>
      <c r="W1837" s="62"/>
      <c r="X1837" s="270">
        <f t="shared" si="370"/>
        <v>0</v>
      </c>
      <c r="Y1837" s="270">
        <f t="shared" si="371"/>
        <v>0</v>
      </c>
      <c r="Z1837" s="61"/>
      <c r="AA1837" s="61"/>
      <c r="AB1837" s="60" t="str">
        <f t="shared" si="372"/>
        <v/>
      </c>
      <c r="AC1837" s="21" t="b">
        <f t="shared" si="373"/>
        <v>0</v>
      </c>
      <c r="AD1837" s="21" t="b">
        <f t="shared" si="374"/>
        <v>0</v>
      </c>
      <c r="AE1837" s="21" t="b">
        <f t="shared" si="375"/>
        <v>0</v>
      </c>
      <c r="AF1837" s="21" t="b">
        <f ca="1">OR(AND($AC1837,NOT($AD1837)),AND($AC1837,OR(AND($G1837="",$H1837&lt;&gt;""),AND($G1837&lt;&gt;"",$H1837=""),AND($J1837="",$K1837&lt;&gt;""),AND($J1837&lt;&gt;"",$K1837=""),AND($M1837="",$N1837&lt;&gt;""),AND($M1837&lt;&gt;"",$N1837=""),AND($P1837="",$Q1837&lt;&gt;""),AND($P1837&lt;&gt;"",$Q1837=""),AND($S1837="",$T1837&lt;&gt;""),AND($S1837&lt;&gt;"",$T1837=""),AND($V1837="",$W1837&lt;&gt;""),AND($V1837&lt;&gt;"",$W1837=""))),AND($C1837&lt;&gt;"",$E1837&lt;&gt;"",LEFT(TRIM($C1837),1)&lt;&gt;LEFT(TRIM($E1837),1)),IF(OR($E1837="",$F1837=""),FALSE(),IFERROR(COUNTIF(INDIRECT("UNITS_"&amp;SUBSTITUTE(LEFT($E1837,FIND(" ",$E1837&amp;" ")-1),".","_")),$F1837)=0,TRUE())),AND($B1837&lt;&gt;"",OR(ISNUMBER(SEARCH("outro",LOWER($B1837))),ISNUMBER(SEARCH("divers",LOWER($B1837))),ISNUMBER(SEARCH("etc",LOWER($B1837))))),OR(AND(ISNUMBER(SEARCH("comunic",LOWER($B1837))),LEFT($E1837,3)&lt;&gt;"4.4"),AND(ISNUMBER(SEARCH("monitor",LOWER($B1837))),NOT(OR(LEFT($E1837,3)="1.5",LEFT($E1837,3)="2.5")))),AND($B1837&lt;&gt;"",OR(LEFT($C1837,1)="1",LEFT($C1837,1)="2"),$D1837=""),AND($D1837&lt;&gt;"",NOT(OR(LEFT($C1837,1)="1",LEFT($C1837,1)="2"))),AND($D1837&lt;&gt;"",COUNTIF(' PROJETO'!$B$14:$B$16,$D1837)=0),IF($D1837="",FALSE(),IF(COUNTIF(' PROJETO'!$B$14:$B$16,$D1837)=0,FALSE(),IFERROR(INDEX(' PROJETO'!$C$14:$C$16,MATCH($D1837,' PROJETO'!$B$14:$B$16,0))&lt;&gt;"Sim",FALSE()))))</f>
        <v>0</v>
      </c>
      <c r="AG1837" s="21" t="b">
        <f>AND($AC1837,$Y1837&gt;'CONFG.  LISTAS'!$F$4,$Z1837="",$AA1837="")</f>
        <v>0</v>
      </c>
      <c r="AH1837" s="21" t="str">
        <f t="shared" si="376"/>
        <v/>
      </c>
      <c r="AI1837" s="43" t="str">
        <f ca="1">IF(NOT($AC1837),"",IF(OR($B1837="",$C1837="",$E1837="",$F1837=""),"Preencha descrição, categoria, tipo e unidade.",IF(AND($B1837&lt;&gt;"",OR(LEFT($C1837,1)="1",LEFT($C1837,1)="2"),$D1837=""),"Informe a prática de restauração para itens diretos.",IF(AND($D1837&lt;&gt;"",NOT(OR(LEFT($C1837,1)="1",LEFT($C1837,1)="2"))),"Custos indiretos não devem pertencer a uma prática específica.",IF(AND($D1837&lt;&gt;"",COUNTIF(' PROJETO'!$B$14:$B$16,$D1837)=0),"Prática de restauração inválida ou não cadastrada.",IF(IF($D1837="",FALSE(),IF(COUNTIF(' PROJETO'!$B$14:$B$16,$D1837)=0,FALSE(),IFERROR(INDEX(' PROJETO'!$C$14:$C$16,MATCH($D1837,' PROJETO'!$B$14:$B$16,0))&lt;&gt;"Sim",FALSE()))),"A prática informada no item não foi selecionada na aba Projeto.",IF(AND(MAX($I1837,$L1837,$O1837,$R1837,$U1837,$X1837)&gt;'CONFG.  LISTAS'!$F$4,NOT(OR($Z1837&lt;&gt;"",$AA1837&lt;&gt;""))),"Memorial de cálculo ou anexo obrigatório não informado para item acima do limite.",IF(OR(AND($G1837&lt;&gt;"",$H1837&lt;&gt;"",OR($G1837&lt;=0,$H1837&lt;=0)),AND($J1837&lt;&gt;"",$K1837&lt;&gt;"",OR($J1837&lt;=0,$K1837&lt;=0)),AND($M1837&lt;&gt;"",$N1837&lt;&gt;"",OR($M1837&lt;=0,$N1837&lt;=0)),AND($P1837&lt;&gt;"",$Q1837&lt;&gt;"",OR($P1837&lt;=0,$Q1837&lt;=0)),AND($S1837&lt;&gt;"",$T1837&lt;&gt;"",OR($S1837&lt;=0,$T1837&lt;=0)),AND($V1837&lt;&gt;"",$W1837&lt;&gt;"",OR($V1837&lt;=0,$W1837&lt;=0))),"Revise os valores informados: valor unitário e quantidade devem ser maiores que zero.",IF(OR(AND($G1837="",$H1837&lt;&gt;""),AND($G1837&lt;&gt;"",$H1837=""),AND($J1837="",$K1837&lt;&gt;""),AND($J1837&lt;&gt;"",$K1837=""),AND($M1837="",$N1837&lt;&gt;""),AND($M1837&lt;&gt;"",$N1837=""),AND($P1837="",$Q1837&lt;&gt;""),AND($P1837&lt;&gt;"",$Q1837=""),AND($S1837="",$T1837&lt;&gt;""),AND($S1837&lt;&gt;"",$T1837=""),AND($V1837="",$W1837&lt;&gt;""),AND($V1837&lt;&gt;"",$W1837="")),"Há ano preenchido parcialmente: "&amp;TRIM(IF(AND($G1837="",$H1837&lt;&gt;""),"Ano 1 (falta valor unitário); ","")&amp;IF(AND($G1837&lt;&gt;"",$H1837=""),"Ano 1 (falta quantidade); ","")&amp;IF(AND($J1837="",$K1837&lt;&gt;""),"Ano 2 (falta valor unitário); ","")&amp;IF(AND($J1837&lt;&gt;"",$K1837=""),"Ano 2 (falta quantidade); ","")&amp;IF(AND($M1837="",$N1837&lt;&gt;""),"Ano 3 (falta valor unitário); ","")&amp;IF(AND($M1837&lt;&gt;"",$N1837=""),"Ano 3 (falta quantidade); ","")&amp;IF(AND($P1837="",$Q1837&lt;&gt;""),"Ano 4 (falta valor unitário); ","")&amp;IF(AND($P1837&lt;&gt;"",$Q1837=""),"Ano 4 (falta quantidade); ","")&amp;IF(AND($S1837="",$T1837&lt;&gt;""),"Ano 5 (falta valor unitário); ","")&amp;IF(AND($S1837&lt;&gt;"",$T1837=""),"Ano 5 (falta quantidade); ","")&amp;IF(AND($V1837="",$W1837&lt;&gt;""),"Ano 6 (falta valor unitário); ","")&amp;IF(AND($V1837&lt;&gt;"",$W1837=""),"Ano 6 (falta quantidade); ","")), IF(NOT(OR(AND($G1837&lt;&gt;"",$H1837&lt;&gt;""),AND($J1837&lt;&gt;"",$K1837&lt;&gt;""),AND($M1837&lt;&gt;"",$N1837&lt;&gt;""),AND($P1837&lt;&gt;"",$Q1837&lt;&gt;""),AND($S1837&lt;&gt;"",$T1837&lt;&gt;""),AND($V1837&lt;&gt;"",$W1837&lt;&gt;""))),"Informe pelo menos um ano completo com valor unitário e quantidade.",IF(AND($C1837&lt;&gt;"",$E1837&lt;&gt;"",LEFT(TRIM($C1837),1)&lt;&gt;LEFT(TRIM($E1837),1)),"Categoria e tipo estão incompatíveis.",IF(IF(OR($E1837="",$F1837=""),FALSE(),IFERROR(COUNTIF(INDIRECT("UNITS_"&amp;SUBSTITUTE(LEFT($E1837,FIND(" ",$E1837&amp;" ")-1),".","_")),$F1837)=0,TRUE())),"Unidade incompatível com o tipo selecionado.",IF(OR(AND(ISNUMBER(SEARCH("comunic",LOWER($B1837))),LEFT($E1837,3)&lt;&gt;"4.4"),AND(ISNUMBER(SEARCH("monitor",LOWER($B1837))),NOT(OR(LEFT($E1837,3)="1.5",LEFT($E1837,3)="2.5")))),"Revise a classificação do item conforme as regras de preenchimento.",IF(AND($B1837&lt;&gt;"",OR(ISNUMBER(SEARCH("outro",LOWER($B1837))),ISNUMBER(SEARCH("divers",LOWER($B1837))),ISNUMBER(SEARCH("kit",LOWER($B1837))),ISNUMBER(SEARCH("ferrament",LOWER($B1837))),ISNUMBER(SEARCH("epi",LOWER($B1837)))),NOT(OR($Z1837&lt;&gt;"",$AA1837&lt;&gt;""))),"Descrição muito genérica: detalhe melhor o item e registre o racional no memorial ou em anexo.",IF(AND($Y1837=0,$B1837&lt;&gt;"",OR($G1837&lt;&gt;"",$H1837&lt;&gt;"",$J1837&lt;&gt;"",$K1837&lt;&gt;"",$M1837&lt;&gt;"",$N1837&lt;&gt;"",$P1837&lt;&gt;"",$Q1837&lt;&gt;"",$S1837&lt;&gt;"",$T1837&lt;&gt;"",$V1837&lt;&gt;"",$W1837&lt;&gt;"")),"O item possui dados lançados, mas o total está zerado. Revise os valores informados.","")))))))))))))))</f>
        <v/>
      </c>
    </row>
    <row r="1838" spans="1:35" ht="14.25" customHeight="1" x14ac:dyDescent="0.25">
      <c r="A1838" s="57" t="str">
        <f t="shared" si="364"/>
        <v/>
      </c>
      <c r="B1838" s="58"/>
      <c r="C1838" s="58"/>
      <c r="D1838" s="58"/>
      <c r="E1838" s="58"/>
      <c r="F1838" s="58"/>
      <c r="G1838" s="269"/>
      <c r="H1838" s="59"/>
      <c r="I1838" s="273">
        <f t="shared" si="365"/>
        <v>0</v>
      </c>
      <c r="J1838" s="269"/>
      <c r="K1838" s="59"/>
      <c r="L1838" s="270">
        <f t="shared" si="366"/>
        <v>0</v>
      </c>
      <c r="M1838" s="269"/>
      <c r="N1838" s="59"/>
      <c r="O1838" s="270">
        <f t="shared" si="367"/>
        <v>0</v>
      </c>
      <c r="P1838" s="269"/>
      <c r="Q1838" s="59"/>
      <c r="R1838" s="271">
        <f t="shared" si="368"/>
        <v>0</v>
      </c>
      <c r="S1838" s="269"/>
      <c r="T1838" s="59"/>
      <c r="U1838" s="270">
        <f t="shared" si="369"/>
        <v>0</v>
      </c>
      <c r="V1838" s="269"/>
      <c r="W1838" s="59"/>
      <c r="X1838" s="270">
        <f t="shared" si="370"/>
        <v>0</v>
      </c>
      <c r="Y1838" s="270">
        <f t="shared" si="371"/>
        <v>0</v>
      </c>
      <c r="Z1838" s="58"/>
      <c r="AA1838" s="58"/>
      <c r="AB1838" s="60" t="str">
        <f t="shared" si="372"/>
        <v/>
      </c>
      <c r="AC1838" s="21" t="b">
        <f t="shared" si="373"/>
        <v>0</v>
      </c>
      <c r="AD1838" s="21" t="b">
        <f t="shared" si="374"/>
        <v>0</v>
      </c>
      <c r="AE1838" s="21" t="b">
        <f t="shared" si="375"/>
        <v>0</v>
      </c>
      <c r="AF1838" s="21" t="b">
        <f ca="1">OR(AND($AC1838,NOT($AD1838)),AND($AC1838,OR(AND($G1838="",$H1838&lt;&gt;""),AND($G1838&lt;&gt;"",$H1838=""),AND($J1838="",$K1838&lt;&gt;""),AND($J1838&lt;&gt;"",$K1838=""),AND($M1838="",$N1838&lt;&gt;""),AND($M1838&lt;&gt;"",$N1838=""),AND($P1838="",$Q1838&lt;&gt;""),AND($P1838&lt;&gt;"",$Q1838=""),AND($S1838="",$T1838&lt;&gt;""),AND($S1838&lt;&gt;"",$T1838=""),AND($V1838="",$W1838&lt;&gt;""),AND($V1838&lt;&gt;"",$W1838=""))),AND($C1838&lt;&gt;"",$E1838&lt;&gt;"",LEFT(TRIM($C1838),1)&lt;&gt;LEFT(TRIM($E1838),1)),IF(OR($E1838="",$F1838=""),FALSE(),IFERROR(COUNTIF(INDIRECT("UNITS_"&amp;SUBSTITUTE(LEFT($E1838,FIND(" ",$E1838&amp;" ")-1),".","_")),$F1838)=0,TRUE())),AND($B1838&lt;&gt;"",OR(ISNUMBER(SEARCH("outro",LOWER($B1838))),ISNUMBER(SEARCH("divers",LOWER($B1838))),ISNUMBER(SEARCH("etc",LOWER($B1838))))),OR(AND(ISNUMBER(SEARCH("comunic",LOWER($B1838))),LEFT($E1838,3)&lt;&gt;"4.4"),AND(ISNUMBER(SEARCH("monitor",LOWER($B1838))),NOT(OR(LEFT($E1838,3)="1.5",LEFT($E1838,3)="2.5")))),AND($B1838&lt;&gt;"",OR(LEFT($C1838,1)="1",LEFT($C1838,1)="2"),$D1838=""),AND($D1838&lt;&gt;"",NOT(OR(LEFT($C1838,1)="1",LEFT($C1838,1)="2"))),AND($D1838&lt;&gt;"",COUNTIF(' PROJETO'!$B$14:$B$16,$D1838)=0),IF($D1838="",FALSE(),IF(COUNTIF(' PROJETO'!$B$14:$B$16,$D1838)=0,FALSE(),IFERROR(INDEX(' PROJETO'!$C$14:$C$16,MATCH($D1838,' PROJETO'!$B$14:$B$16,0))&lt;&gt;"Sim",FALSE()))))</f>
        <v>0</v>
      </c>
      <c r="AG1838" s="21" t="b">
        <f>AND($AC1838,$Y1838&gt;'CONFG.  LISTAS'!$F$4,$Z1838="",$AA1838="")</f>
        <v>0</v>
      </c>
      <c r="AH1838" s="21" t="str">
        <f t="shared" si="376"/>
        <v/>
      </c>
      <c r="AI1838" s="43" t="str">
        <f ca="1">IF(NOT($AC1838),"",IF(OR($B1838="",$C1838="",$E1838="",$F1838=""),"Preencha descrição, categoria, tipo e unidade.",IF(AND($B1838&lt;&gt;"",OR(LEFT($C1838,1)="1",LEFT($C1838,1)="2"),$D1838=""),"Informe a prática de restauração para itens diretos.",IF(AND($D1838&lt;&gt;"",NOT(OR(LEFT($C1838,1)="1",LEFT($C1838,1)="2"))),"Custos indiretos não devem pertencer a uma prática específica.",IF(AND($D1838&lt;&gt;"",COUNTIF(' PROJETO'!$B$14:$B$16,$D1838)=0),"Prática de restauração inválida ou não cadastrada.",IF(IF($D1838="",FALSE(),IF(COUNTIF(' PROJETO'!$B$14:$B$16,$D1838)=0,FALSE(),IFERROR(INDEX(' PROJETO'!$C$14:$C$16,MATCH($D1838,' PROJETO'!$B$14:$B$16,0))&lt;&gt;"Sim",FALSE()))),"A prática informada no item não foi selecionada na aba Projeto.",IF(AND(MAX($I1838,$L1838,$O1838,$R1838,$U1838,$X1838)&gt;'CONFG.  LISTAS'!$F$4,NOT(OR($Z1838&lt;&gt;"",$AA1838&lt;&gt;""))),"Memorial de cálculo ou anexo obrigatório não informado para item acima do limite.",IF(OR(AND($G1838&lt;&gt;"",$H1838&lt;&gt;"",OR($G1838&lt;=0,$H1838&lt;=0)),AND($J1838&lt;&gt;"",$K1838&lt;&gt;"",OR($J1838&lt;=0,$K1838&lt;=0)),AND($M1838&lt;&gt;"",$N1838&lt;&gt;"",OR($M1838&lt;=0,$N1838&lt;=0)),AND($P1838&lt;&gt;"",$Q1838&lt;&gt;"",OR($P1838&lt;=0,$Q1838&lt;=0)),AND($S1838&lt;&gt;"",$T1838&lt;&gt;"",OR($S1838&lt;=0,$T1838&lt;=0)),AND($V1838&lt;&gt;"",$W1838&lt;&gt;"",OR($V1838&lt;=0,$W1838&lt;=0))),"Revise os valores informados: valor unitário e quantidade devem ser maiores que zero.",IF(OR(AND($G1838="",$H1838&lt;&gt;""),AND($G1838&lt;&gt;"",$H1838=""),AND($J1838="",$K1838&lt;&gt;""),AND($J1838&lt;&gt;"",$K1838=""),AND($M1838="",$N1838&lt;&gt;""),AND($M1838&lt;&gt;"",$N1838=""),AND($P1838="",$Q1838&lt;&gt;""),AND($P1838&lt;&gt;"",$Q1838=""),AND($S1838="",$T1838&lt;&gt;""),AND($S1838&lt;&gt;"",$T1838=""),AND($V1838="",$W1838&lt;&gt;""),AND($V1838&lt;&gt;"",$W1838="")),"Há ano preenchido parcialmente: "&amp;TRIM(IF(AND($G1838="",$H1838&lt;&gt;""),"Ano 1 (falta valor unitário); ","")&amp;IF(AND($G1838&lt;&gt;"",$H1838=""),"Ano 1 (falta quantidade); ","")&amp;IF(AND($J1838="",$K1838&lt;&gt;""),"Ano 2 (falta valor unitário); ","")&amp;IF(AND($J1838&lt;&gt;"",$K1838=""),"Ano 2 (falta quantidade); ","")&amp;IF(AND($M1838="",$N1838&lt;&gt;""),"Ano 3 (falta valor unitário); ","")&amp;IF(AND($M1838&lt;&gt;"",$N1838=""),"Ano 3 (falta quantidade); ","")&amp;IF(AND($P1838="",$Q1838&lt;&gt;""),"Ano 4 (falta valor unitário); ","")&amp;IF(AND($P1838&lt;&gt;"",$Q1838=""),"Ano 4 (falta quantidade); ","")&amp;IF(AND($S1838="",$T1838&lt;&gt;""),"Ano 5 (falta valor unitário); ","")&amp;IF(AND($S1838&lt;&gt;"",$T1838=""),"Ano 5 (falta quantidade); ","")&amp;IF(AND($V1838="",$W1838&lt;&gt;""),"Ano 6 (falta valor unitário); ","")&amp;IF(AND($V1838&lt;&gt;"",$W1838=""),"Ano 6 (falta quantidade); ","")), IF(NOT(OR(AND($G1838&lt;&gt;"",$H1838&lt;&gt;""),AND($J1838&lt;&gt;"",$K1838&lt;&gt;""),AND($M1838&lt;&gt;"",$N1838&lt;&gt;""),AND($P1838&lt;&gt;"",$Q1838&lt;&gt;""),AND($S1838&lt;&gt;"",$T1838&lt;&gt;""),AND($V1838&lt;&gt;"",$W1838&lt;&gt;""))),"Informe pelo menos um ano completo com valor unitário e quantidade.",IF(AND($C1838&lt;&gt;"",$E1838&lt;&gt;"",LEFT(TRIM($C1838),1)&lt;&gt;LEFT(TRIM($E1838),1)),"Categoria e tipo estão incompatíveis.",IF(IF(OR($E1838="",$F1838=""),FALSE(),IFERROR(COUNTIF(INDIRECT("UNITS_"&amp;SUBSTITUTE(LEFT($E1838,FIND(" ",$E1838&amp;" ")-1),".","_")),$F1838)=0,TRUE())),"Unidade incompatível com o tipo selecionado.",IF(OR(AND(ISNUMBER(SEARCH("comunic",LOWER($B1838))),LEFT($E1838,3)&lt;&gt;"4.4"),AND(ISNUMBER(SEARCH("monitor",LOWER($B1838))),NOT(OR(LEFT($E1838,3)="1.5",LEFT($E1838,3)="2.5")))),"Revise a classificação do item conforme as regras de preenchimento.",IF(AND($B1838&lt;&gt;"",OR(ISNUMBER(SEARCH("outro",LOWER($B1838))),ISNUMBER(SEARCH("divers",LOWER($B1838))),ISNUMBER(SEARCH("kit",LOWER($B1838))),ISNUMBER(SEARCH("ferrament",LOWER($B1838))),ISNUMBER(SEARCH("epi",LOWER($B1838)))),NOT(OR($Z1838&lt;&gt;"",$AA1838&lt;&gt;""))),"Descrição muito genérica: detalhe melhor o item e registre o racional no memorial ou em anexo.",IF(AND($Y1838=0,$B1838&lt;&gt;"",OR($G1838&lt;&gt;"",$H1838&lt;&gt;"",$J1838&lt;&gt;"",$K1838&lt;&gt;"",$M1838&lt;&gt;"",$N1838&lt;&gt;"",$P1838&lt;&gt;"",$Q1838&lt;&gt;"",$S1838&lt;&gt;"",$T1838&lt;&gt;"",$V1838&lt;&gt;"",$W1838&lt;&gt;"")),"O item possui dados lançados, mas o total está zerado. Revise os valores informados.","")))))))))))))))</f>
        <v/>
      </c>
    </row>
    <row r="1839" spans="1:35" ht="14.25" customHeight="1" x14ac:dyDescent="0.25">
      <c r="A1839" s="57" t="str">
        <f t="shared" si="364"/>
        <v/>
      </c>
      <c r="B1839" s="61"/>
      <c r="C1839" s="61"/>
      <c r="D1839" s="58"/>
      <c r="E1839" s="61"/>
      <c r="F1839" s="61"/>
      <c r="G1839" s="272"/>
      <c r="H1839" s="62"/>
      <c r="I1839" s="273">
        <f t="shared" si="365"/>
        <v>0</v>
      </c>
      <c r="J1839" s="272"/>
      <c r="K1839" s="62"/>
      <c r="L1839" s="270">
        <f t="shared" si="366"/>
        <v>0</v>
      </c>
      <c r="M1839" s="272"/>
      <c r="N1839" s="62"/>
      <c r="O1839" s="270">
        <f t="shared" si="367"/>
        <v>0</v>
      </c>
      <c r="P1839" s="272"/>
      <c r="Q1839" s="62"/>
      <c r="R1839" s="271">
        <f t="shared" si="368"/>
        <v>0</v>
      </c>
      <c r="S1839" s="272"/>
      <c r="T1839" s="62"/>
      <c r="U1839" s="270">
        <f t="shared" si="369"/>
        <v>0</v>
      </c>
      <c r="V1839" s="272"/>
      <c r="W1839" s="62"/>
      <c r="X1839" s="270">
        <f t="shared" si="370"/>
        <v>0</v>
      </c>
      <c r="Y1839" s="270">
        <f t="shared" si="371"/>
        <v>0</v>
      </c>
      <c r="Z1839" s="61"/>
      <c r="AA1839" s="61"/>
      <c r="AB1839" s="60" t="str">
        <f t="shared" si="372"/>
        <v/>
      </c>
      <c r="AC1839" s="21" t="b">
        <f t="shared" si="373"/>
        <v>0</v>
      </c>
      <c r="AD1839" s="21" t="b">
        <f t="shared" si="374"/>
        <v>0</v>
      </c>
      <c r="AE1839" s="21" t="b">
        <f t="shared" si="375"/>
        <v>0</v>
      </c>
      <c r="AF1839" s="21" t="b">
        <f ca="1">OR(AND($AC1839,NOT($AD1839)),AND($AC1839,OR(AND($G1839="",$H1839&lt;&gt;""),AND($G1839&lt;&gt;"",$H1839=""),AND($J1839="",$K1839&lt;&gt;""),AND($J1839&lt;&gt;"",$K1839=""),AND($M1839="",$N1839&lt;&gt;""),AND($M1839&lt;&gt;"",$N1839=""),AND($P1839="",$Q1839&lt;&gt;""),AND($P1839&lt;&gt;"",$Q1839=""),AND($S1839="",$T1839&lt;&gt;""),AND($S1839&lt;&gt;"",$T1839=""),AND($V1839="",$W1839&lt;&gt;""),AND($V1839&lt;&gt;"",$W1839=""))),AND($C1839&lt;&gt;"",$E1839&lt;&gt;"",LEFT(TRIM($C1839),1)&lt;&gt;LEFT(TRIM($E1839),1)),IF(OR($E1839="",$F1839=""),FALSE(),IFERROR(COUNTIF(INDIRECT("UNITS_"&amp;SUBSTITUTE(LEFT($E1839,FIND(" ",$E1839&amp;" ")-1),".","_")),$F1839)=0,TRUE())),AND($B1839&lt;&gt;"",OR(ISNUMBER(SEARCH("outro",LOWER($B1839))),ISNUMBER(SEARCH("divers",LOWER($B1839))),ISNUMBER(SEARCH("etc",LOWER($B1839))))),OR(AND(ISNUMBER(SEARCH("comunic",LOWER($B1839))),LEFT($E1839,3)&lt;&gt;"4.4"),AND(ISNUMBER(SEARCH("monitor",LOWER($B1839))),NOT(OR(LEFT($E1839,3)="1.5",LEFT($E1839,3)="2.5")))),AND($B1839&lt;&gt;"",OR(LEFT($C1839,1)="1",LEFT($C1839,1)="2"),$D1839=""),AND($D1839&lt;&gt;"",NOT(OR(LEFT($C1839,1)="1",LEFT($C1839,1)="2"))),AND($D1839&lt;&gt;"",COUNTIF(' PROJETO'!$B$14:$B$16,$D1839)=0),IF($D1839="",FALSE(),IF(COUNTIF(' PROJETO'!$B$14:$B$16,$D1839)=0,FALSE(),IFERROR(INDEX(' PROJETO'!$C$14:$C$16,MATCH($D1839,' PROJETO'!$B$14:$B$16,0))&lt;&gt;"Sim",FALSE()))))</f>
        <v>0</v>
      </c>
      <c r="AG1839" s="21" t="b">
        <f>AND($AC1839,$Y1839&gt;'CONFG.  LISTAS'!$F$4,$Z1839="",$AA1839="")</f>
        <v>0</v>
      </c>
      <c r="AH1839" s="21" t="str">
        <f t="shared" si="376"/>
        <v/>
      </c>
      <c r="AI1839" s="43" t="str">
        <f ca="1">IF(NOT($AC1839),"",IF(OR($B1839="",$C1839="",$E1839="",$F1839=""),"Preencha descrição, categoria, tipo e unidade.",IF(AND($B1839&lt;&gt;"",OR(LEFT($C1839,1)="1",LEFT($C1839,1)="2"),$D1839=""),"Informe a prática de restauração para itens diretos.",IF(AND($D1839&lt;&gt;"",NOT(OR(LEFT($C1839,1)="1",LEFT($C1839,1)="2"))),"Custos indiretos não devem pertencer a uma prática específica.",IF(AND($D1839&lt;&gt;"",COUNTIF(' PROJETO'!$B$14:$B$16,$D1839)=0),"Prática de restauração inválida ou não cadastrada.",IF(IF($D1839="",FALSE(),IF(COUNTIF(' PROJETO'!$B$14:$B$16,$D1839)=0,FALSE(),IFERROR(INDEX(' PROJETO'!$C$14:$C$16,MATCH($D1839,' PROJETO'!$B$14:$B$16,0))&lt;&gt;"Sim",FALSE()))),"A prática informada no item não foi selecionada na aba Projeto.",IF(AND(MAX($I1839,$L1839,$O1839,$R1839,$U1839,$X1839)&gt;'CONFG.  LISTAS'!$F$4,NOT(OR($Z1839&lt;&gt;"",$AA1839&lt;&gt;""))),"Memorial de cálculo ou anexo obrigatório não informado para item acima do limite.",IF(OR(AND($G1839&lt;&gt;"",$H1839&lt;&gt;"",OR($G1839&lt;=0,$H1839&lt;=0)),AND($J1839&lt;&gt;"",$K1839&lt;&gt;"",OR($J1839&lt;=0,$K1839&lt;=0)),AND($M1839&lt;&gt;"",$N1839&lt;&gt;"",OR($M1839&lt;=0,$N1839&lt;=0)),AND($P1839&lt;&gt;"",$Q1839&lt;&gt;"",OR($P1839&lt;=0,$Q1839&lt;=0)),AND($S1839&lt;&gt;"",$T1839&lt;&gt;"",OR($S1839&lt;=0,$T1839&lt;=0)),AND($V1839&lt;&gt;"",$W1839&lt;&gt;"",OR($V1839&lt;=0,$W1839&lt;=0))),"Revise os valores informados: valor unitário e quantidade devem ser maiores que zero.",IF(OR(AND($G1839="",$H1839&lt;&gt;""),AND($G1839&lt;&gt;"",$H1839=""),AND($J1839="",$K1839&lt;&gt;""),AND($J1839&lt;&gt;"",$K1839=""),AND($M1839="",$N1839&lt;&gt;""),AND($M1839&lt;&gt;"",$N1839=""),AND($P1839="",$Q1839&lt;&gt;""),AND($P1839&lt;&gt;"",$Q1839=""),AND($S1839="",$T1839&lt;&gt;""),AND($S1839&lt;&gt;"",$T1839=""),AND($V1839="",$W1839&lt;&gt;""),AND($V1839&lt;&gt;"",$W1839="")),"Há ano preenchido parcialmente: "&amp;TRIM(IF(AND($G1839="",$H1839&lt;&gt;""),"Ano 1 (falta valor unitário); ","")&amp;IF(AND($G1839&lt;&gt;"",$H1839=""),"Ano 1 (falta quantidade); ","")&amp;IF(AND($J1839="",$K1839&lt;&gt;""),"Ano 2 (falta valor unitário); ","")&amp;IF(AND($J1839&lt;&gt;"",$K1839=""),"Ano 2 (falta quantidade); ","")&amp;IF(AND($M1839="",$N1839&lt;&gt;""),"Ano 3 (falta valor unitário); ","")&amp;IF(AND($M1839&lt;&gt;"",$N1839=""),"Ano 3 (falta quantidade); ","")&amp;IF(AND($P1839="",$Q1839&lt;&gt;""),"Ano 4 (falta valor unitário); ","")&amp;IF(AND($P1839&lt;&gt;"",$Q1839=""),"Ano 4 (falta quantidade); ","")&amp;IF(AND($S1839="",$T1839&lt;&gt;""),"Ano 5 (falta valor unitário); ","")&amp;IF(AND($S1839&lt;&gt;"",$T1839=""),"Ano 5 (falta quantidade); ","")&amp;IF(AND($V1839="",$W1839&lt;&gt;""),"Ano 6 (falta valor unitário); ","")&amp;IF(AND($V1839&lt;&gt;"",$W1839=""),"Ano 6 (falta quantidade); ","")), IF(NOT(OR(AND($G1839&lt;&gt;"",$H1839&lt;&gt;""),AND($J1839&lt;&gt;"",$K1839&lt;&gt;""),AND($M1839&lt;&gt;"",$N1839&lt;&gt;""),AND($P1839&lt;&gt;"",$Q1839&lt;&gt;""),AND($S1839&lt;&gt;"",$T1839&lt;&gt;""),AND($V1839&lt;&gt;"",$W1839&lt;&gt;""))),"Informe pelo menos um ano completo com valor unitário e quantidade.",IF(AND($C1839&lt;&gt;"",$E1839&lt;&gt;"",LEFT(TRIM($C1839),1)&lt;&gt;LEFT(TRIM($E1839),1)),"Categoria e tipo estão incompatíveis.",IF(IF(OR($E1839="",$F1839=""),FALSE(),IFERROR(COUNTIF(INDIRECT("UNITS_"&amp;SUBSTITUTE(LEFT($E1839,FIND(" ",$E1839&amp;" ")-1),".","_")),$F1839)=0,TRUE())),"Unidade incompatível com o tipo selecionado.",IF(OR(AND(ISNUMBER(SEARCH("comunic",LOWER($B1839))),LEFT($E1839,3)&lt;&gt;"4.4"),AND(ISNUMBER(SEARCH("monitor",LOWER($B1839))),NOT(OR(LEFT($E1839,3)="1.5",LEFT($E1839,3)="2.5")))),"Revise a classificação do item conforme as regras de preenchimento.",IF(AND($B1839&lt;&gt;"",OR(ISNUMBER(SEARCH("outro",LOWER($B1839))),ISNUMBER(SEARCH("divers",LOWER($B1839))),ISNUMBER(SEARCH("kit",LOWER($B1839))),ISNUMBER(SEARCH("ferrament",LOWER($B1839))),ISNUMBER(SEARCH("epi",LOWER($B1839)))),NOT(OR($Z1839&lt;&gt;"",$AA1839&lt;&gt;""))),"Descrição muito genérica: detalhe melhor o item e registre o racional no memorial ou em anexo.",IF(AND($Y1839=0,$B1839&lt;&gt;"",OR($G1839&lt;&gt;"",$H1839&lt;&gt;"",$J1839&lt;&gt;"",$K1839&lt;&gt;"",$M1839&lt;&gt;"",$N1839&lt;&gt;"",$P1839&lt;&gt;"",$Q1839&lt;&gt;"",$S1839&lt;&gt;"",$T1839&lt;&gt;"",$V1839&lt;&gt;"",$W1839&lt;&gt;"")),"O item possui dados lançados, mas o total está zerado. Revise os valores informados.","")))))))))))))))</f>
        <v/>
      </c>
    </row>
    <row r="1840" spans="1:35" ht="14.25" customHeight="1" x14ac:dyDescent="0.25">
      <c r="A1840" s="57" t="str">
        <f t="shared" si="364"/>
        <v/>
      </c>
      <c r="B1840" s="58"/>
      <c r="C1840" s="58"/>
      <c r="D1840" s="58"/>
      <c r="E1840" s="58"/>
      <c r="F1840" s="58"/>
      <c r="G1840" s="269"/>
      <c r="H1840" s="59"/>
      <c r="I1840" s="273">
        <f t="shared" si="365"/>
        <v>0</v>
      </c>
      <c r="J1840" s="269"/>
      <c r="K1840" s="59"/>
      <c r="L1840" s="270">
        <f t="shared" si="366"/>
        <v>0</v>
      </c>
      <c r="M1840" s="269"/>
      <c r="N1840" s="59"/>
      <c r="O1840" s="270">
        <f t="shared" si="367"/>
        <v>0</v>
      </c>
      <c r="P1840" s="269"/>
      <c r="Q1840" s="59"/>
      <c r="R1840" s="271">
        <f t="shared" si="368"/>
        <v>0</v>
      </c>
      <c r="S1840" s="269"/>
      <c r="T1840" s="59"/>
      <c r="U1840" s="270">
        <f t="shared" si="369"/>
        <v>0</v>
      </c>
      <c r="V1840" s="269"/>
      <c r="W1840" s="59"/>
      <c r="X1840" s="270">
        <f t="shared" si="370"/>
        <v>0</v>
      </c>
      <c r="Y1840" s="270">
        <f t="shared" si="371"/>
        <v>0</v>
      </c>
      <c r="Z1840" s="58"/>
      <c r="AA1840" s="58"/>
      <c r="AB1840" s="60" t="str">
        <f t="shared" si="372"/>
        <v/>
      </c>
      <c r="AC1840" s="21" t="b">
        <f t="shared" si="373"/>
        <v>0</v>
      </c>
      <c r="AD1840" s="21" t="b">
        <f t="shared" si="374"/>
        <v>0</v>
      </c>
      <c r="AE1840" s="21" t="b">
        <f t="shared" si="375"/>
        <v>0</v>
      </c>
      <c r="AF1840" s="21" t="b">
        <f ca="1">OR(AND($AC1840,NOT($AD1840)),AND($AC1840,OR(AND($G1840="",$H1840&lt;&gt;""),AND($G1840&lt;&gt;"",$H1840=""),AND($J1840="",$K1840&lt;&gt;""),AND($J1840&lt;&gt;"",$K1840=""),AND($M1840="",$N1840&lt;&gt;""),AND($M1840&lt;&gt;"",$N1840=""),AND($P1840="",$Q1840&lt;&gt;""),AND($P1840&lt;&gt;"",$Q1840=""),AND($S1840="",$T1840&lt;&gt;""),AND($S1840&lt;&gt;"",$T1840=""),AND($V1840="",$W1840&lt;&gt;""),AND($V1840&lt;&gt;"",$W1840=""))),AND($C1840&lt;&gt;"",$E1840&lt;&gt;"",LEFT(TRIM($C1840),1)&lt;&gt;LEFT(TRIM($E1840),1)),IF(OR($E1840="",$F1840=""),FALSE(),IFERROR(COUNTIF(INDIRECT("UNITS_"&amp;SUBSTITUTE(LEFT($E1840,FIND(" ",$E1840&amp;" ")-1),".","_")),$F1840)=0,TRUE())),AND($B1840&lt;&gt;"",OR(ISNUMBER(SEARCH("outro",LOWER($B1840))),ISNUMBER(SEARCH("divers",LOWER($B1840))),ISNUMBER(SEARCH("etc",LOWER($B1840))))),OR(AND(ISNUMBER(SEARCH("comunic",LOWER($B1840))),LEFT($E1840,3)&lt;&gt;"4.4"),AND(ISNUMBER(SEARCH("monitor",LOWER($B1840))),NOT(OR(LEFT($E1840,3)="1.5",LEFT($E1840,3)="2.5")))),AND($B1840&lt;&gt;"",OR(LEFT($C1840,1)="1",LEFT($C1840,1)="2"),$D1840=""),AND($D1840&lt;&gt;"",NOT(OR(LEFT($C1840,1)="1",LEFT($C1840,1)="2"))),AND($D1840&lt;&gt;"",COUNTIF(' PROJETO'!$B$14:$B$16,$D1840)=0),IF($D1840="",FALSE(),IF(COUNTIF(' PROJETO'!$B$14:$B$16,$D1840)=0,FALSE(),IFERROR(INDEX(' PROJETO'!$C$14:$C$16,MATCH($D1840,' PROJETO'!$B$14:$B$16,0))&lt;&gt;"Sim",FALSE()))))</f>
        <v>0</v>
      </c>
      <c r="AG1840" s="21" t="b">
        <f>AND($AC1840,$Y1840&gt;'CONFG.  LISTAS'!$F$4,$Z1840="",$AA1840="")</f>
        <v>0</v>
      </c>
      <c r="AH1840" s="21" t="str">
        <f t="shared" si="376"/>
        <v/>
      </c>
      <c r="AI1840" s="43" t="str">
        <f ca="1">IF(NOT($AC1840),"",IF(OR($B1840="",$C1840="",$E1840="",$F1840=""),"Preencha descrição, categoria, tipo e unidade.",IF(AND($B1840&lt;&gt;"",OR(LEFT($C1840,1)="1",LEFT($C1840,1)="2"),$D1840=""),"Informe a prática de restauração para itens diretos.",IF(AND($D1840&lt;&gt;"",NOT(OR(LEFT($C1840,1)="1",LEFT($C1840,1)="2"))),"Custos indiretos não devem pertencer a uma prática específica.",IF(AND($D1840&lt;&gt;"",COUNTIF(' PROJETO'!$B$14:$B$16,$D1840)=0),"Prática de restauração inválida ou não cadastrada.",IF(IF($D1840="",FALSE(),IF(COUNTIF(' PROJETO'!$B$14:$B$16,$D1840)=0,FALSE(),IFERROR(INDEX(' PROJETO'!$C$14:$C$16,MATCH($D1840,' PROJETO'!$B$14:$B$16,0))&lt;&gt;"Sim",FALSE()))),"A prática informada no item não foi selecionada na aba Projeto.",IF(AND(MAX($I1840,$L1840,$O1840,$R1840,$U1840,$X1840)&gt;'CONFG.  LISTAS'!$F$4,NOT(OR($Z1840&lt;&gt;"",$AA1840&lt;&gt;""))),"Memorial de cálculo ou anexo obrigatório não informado para item acima do limite.",IF(OR(AND($G1840&lt;&gt;"",$H1840&lt;&gt;"",OR($G1840&lt;=0,$H1840&lt;=0)),AND($J1840&lt;&gt;"",$K1840&lt;&gt;"",OR($J1840&lt;=0,$K1840&lt;=0)),AND($M1840&lt;&gt;"",$N1840&lt;&gt;"",OR($M1840&lt;=0,$N1840&lt;=0)),AND($P1840&lt;&gt;"",$Q1840&lt;&gt;"",OR($P1840&lt;=0,$Q1840&lt;=0)),AND($S1840&lt;&gt;"",$T1840&lt;&gt;"",OR($S1840&lt;=0,$T1840&lt;=0)),AND($V1840&lt;&gt;"",$W1840&lt;&gt;"",OR($V1840&lt;=0,$W1840&lt;=0))),"Revise os valores informados: valor unitário e quantidade devem ser maiores que zero.",IF(OR(AND($G1840="",$H1840&lt;&gt;""),AND($G1840&lt;&gt;"",$H1840=""),AND($J1840="",$K1840&lt;&gt;""),AND($J1840&lt;&gt;"",$K1840=""),AND($M1840="",$N1840&lt;&gt;""),AND($M1840&lt;&gt;"",$N1840=""),AND($P1840="",$Q1840&lt;&gt;""),AND($P1840&lt;&gt;"",$Q1840=""),AND($S1840="",$T1840&lt;&gt;""),AND($S1840&lt;&gt;"",$T1840=""),AND($V1840="",$W1840&lt;&gt;""),AND($V1840&lt;&gt;"",$W1840="")),"Há ano preenchido parcialmente: "&amp;TRIM(IF(AND($G1840="",$H1840&lt;&gt;""),"Ano 1 (falta valor unitário); ","")&amp;IF(AND($G1840&lt;&gt;"",$H1840=""),"Ano 1 (falta quantidade); ","")&amp;IF(AND($J1840="",$K1840&lt;&gt;""),"Ano 2 (falta valor unitário); ","")&amp;IF(AND($J1840&lt;&gt;"",$K1840=""),"Ano 2 (falta quantidade); ","")&amp;IF(AND($M1840="",$N1840&lt;&gt;""),"Ano 3 (falta valor unitário); ","")&amp;IF(AND($M1840&lt;&gt;"",$N1840=""),"Ano 3 (falta quantidade); ","")&amp;IF(AND($P1840="",$Q1840&lt;&gt;""),"Ano 4 (falta valor unitário); ","")&amp;IF(AND($P1840&lt;&gt;"",$Q1840=""),"Ano 4 (falta quantidade); ","")&amp;IF(AND($S1840="",$T1840&lt;&gt;""),"Ano 5 (falta valor unitário); ","")&amp;IF(AND($S1840&lt;&gt;"",$T1840=""),"Ano 5 (falta quantidade); ","")&amp;IF(AND($V1840="",$W1840&lt;&gt;""),"Ano 6 (falta valor unitário); ","")&amp;IF(AND($V1840&lt;&gt;"",$W1840=""),"Ano 6 (falta quantidade); ","")), IF(NOT(OR(AND($G1840&lt;&gt;"",$H1840&lt;&gt;""),AND($J1840&lt;&gt;"",$K1840&lt;&gt;""),AND($M1840&lt;&gt;"",$N1840&lt;&gt;""),AND($P1840&lt;&gt;"",$Q1840&lt;&gt;""),AND($S1840&lt;&gt;"",$T1840&lt;&gt;""),AND($V1840&lt;&gt;"",$W1840&lt;&gt;""))),"Informe pelo menos um ano completo com valor unitário e quantidade.",IF(AND($C1840&lt;&gt;"",$E1840&lt;&gt;"",LEFT(TRIM($C1840),1)&lt;&gt;LEFT(TRIM($E1840),1)),"Categoria e tipo estão incompatíveis.",IF(IF(OR($E1840="",$F1840=""),FALSE(),IFERROR(COUNTIF(INDIRECT("UNITS_"&amp;SUBSTITUTE(LEFT($E1840,FIND(" ",$E1840&amp;" ")-1),".","_")),$F1840)=0,TRUE())),"Unidade incompatível com o tipo selecionado.",IF(OR(AND(ISNUMBER(SEARCH("comunic",LOWER($B1840))),LEFT($E1840,3)&lt;&gt;"4.4"),AND(ISNUMBER(SEARCH("monitor",LOWER($B1840))),NOT(OR(LEFT($E1840,3)="1.5",LEFT($E1840,3)="2.5")))),"Revise a classificação do item conforme as regras de preenchimento.",IF(AND($B1840&lt;&gt;"",OR(ISNUMBER(SEARCH("outro",LOWER($B1840))),ISNUMBER(SEARCH("divers",LOWER($B1840))),ISNUMBER(SEARCH("kit",LOWER($B1840))),ISNUMBER(SEARCH("ferrament",LOWER($B1840))),ISNUMBER(SEARCH("epi",LOWER($B1840)))),NOT(OR($Z1840&lt;&gt;"",$AA1840&lt;&gt;""))),"Descrição muito genérica: detalhe melhor o item e registre o racional no memorial ou em anexo.",IF(AND($Y1840=0,$B1840&lt;&gt;"",OR($G1840&lt;&gt;"",$H1840&lt;&gt;"",$J1840&lt;&gt;"",$K1840&lt;&gt;"",$M1840&lt;&gt;"",$N1840&lt;&gt;"",$P1840&lt;&gt;"",$Q1840&lt;&gt;"",$S1840&lt;&gt;"",$T1840&lt;&gt;"",$V1840&lt;&gt;"",$W1840&lt;&gt;"")),"O item possui dados lançados, mas o total está zerado. Revise os valores informados.","")))))))))))))))</f>
        <v/>
      </c>
    </row>
    <row r="1841" spans="1:35" ht="14.25" customHeight="1" x14ac:dyDescent="0.25">
      <c r="A1841" s="57" t="str">
        <f t="shared" si="364"/>
        <v/>
      </c>
      <c r="B1841" s="61"/>
      <c r="C1841" s="61"/>
      <c r="D1841" s="58"/>
      <c r="E1841" s="61"/>
      <c r="F1841" s="61"/>
      <c r="G1841" s="272"/>
      <c r="H1841" s="62"/>
      <c r="I1841" s="273">
        <f t="shared" si="365"/>
        <v>0</v>
      </c>
      <c r="J1841" s="272"/>
      <c r="K1841" s="62"/>
      <c r="L1841" s="270">
        <f t="shared" si="366"/>
        <v>0</v>
      </c>
      <c r="M1841" s="272"/>
      <c r="N1841" s="62"/>
      <c r="O1841" s="270">
        <f t="shared" si="367"/>
        <v>0</v>
      </c>
      <c r="P1841" s="272"/>
      <c r="Q1841" s="62"/>
      <c r="R1841" s="271">
        <f t="shared" si="368"/>
        <v>0</v>
      </c>
      <c r="S1841" s="272"/>
      <c r="T1841" s="62"/>
      <c r="U1841" s="270">
        <f t="shared" si="369"/>
        <v>0</v>
      </c>
      <c r="V1841" s="272"/>
      <c r="W1841" s="62"/>
      <c r="X1841" s="270">
        <f t="shared" si="370"/>
        <v>0</v>
      </c>
      <c r="Y1841" s="270">
        <f t="shared" si="371"/>
        <v>0</v>
      </c>
      <c r="Z1841" s="61"/>
      <c r="AA1841" s="61"/>
      <c r="AB1841" s="60" t="str">
        <f t="shared" si="372"/>
        <v/>
      </c>
      <c r="AC1841" s="21" t="b">
        <f t="shared" si="373"/>
        <v>0</v>
      </c>
      <c r="AD1841" s="21" t="b">
        <f t="shared" si="374"/>
        <v>0</v>
      </c>
      <c r="AE1841" s="21" t="b">
        <f t="shared" si="375"/>
        <v>0</v>
      </c>
      <c r="AF1841" s="21" t="b">
        <f ca="1">OR(AND($AC1841,NOT($AD1841)),AND($AC1841,OR(AND($G1841="",$H1841&lt;&gt;""),AND($G1841&lt;&gt;"",$H1841=""),AND($J1841="",$K1841&lt;&gt;""),AND($J1841&lt;&gt;"",$K1841=""),AND($M1841="",$N1841&lt;&gt;""),AND($M1841&lt;&gt;"",$N1841=""),AND($P1841="",$Q1841&lt;&gt;""),AND($P1841&lt;&gt;"",$Q1841=""),AND($S1841="",$T1841&lt;&gt;""),AND($S1841&lt;&gt;"",$T1841=""),AND($V1841="",$W1841&lt;&gt;""),AND($V1841&lt;&gt;"",$W1841=""))),AND($C1841&lt;&gt;"",$E1841&lt;&gt;"",LEFT(TRIM($C1841),1)&lt;&gt;LEFT(TRIM($E1841),1)),IF(OR($E1841="",$F1841=""),FALSE(),IFERROR(COUNTIF(INDIRECT("UNITS_"&amp;SUBSTITUTE(LEFT($E1841,FIND(" ",$E1841&amp;" ")-1),".","_")),$F1841)=0,TRUE())),AND($B1841&lt;&gt;"",OR(ISNUMBER(SEARCH("outro",LOWER($B1841))),ISNUMBER(SEARCH("divers",LOWER($B1841))),ISNUMBER(SEARCH("etc",LOWER($B1841))))),OR(AND(ISNUMBER(SEARCH("comunic",LOWER($B1841))),LEFT($E1841,3)&lt;&gt;"4.4"),AND(ISNUMBER(SEARCH("monitor",LOWER($B1841))),NOT(OR(LEFT($E1841,3)="1.5",LEFT($E1841,3)="2.5")))),AND($B1841&lt;&gt;"",OR(LEFT($C1841,1)="1",LEFT($C1841,1)="2"),$D1841=""),AND($D1841&lt;&gt;"",NOT(OR(LEFT($C1841,1)="1",LEFT($C1841,1)="2"))),AND($D1841&lt;&gt;"",COUNTIF(' PROJETO'!$B$14:$B$16,$D1841)=0),IF($D1841="",FALSE(),IF(COUNTIF(' PROJETO'!$B$14:$B$16,$D1841)=0,FALSE(),IFERROR(INDEX(' PROJETO'!$C$14:$C$16,MATCH($D1841,' PROJETO'!$B$14:$B$16,0))&lt;&gt;"Sim",FALSE()))))</f>
        <v>0</v>
      </c>
      <c r="AG1841" s="21" t="b">
        <f>AND($AC1841,$Y1841&gt;'CONFG.  LISTAS'!$F$4,$Z1841="",$AA1841="")</f>
        <v>0</v>
      </c>
      <c r="AH1841" s="21" t="str">
        <f t="shared" si="376"/>
        <v/>
      </c>
      <c r="AI1841" s="43" t="str">
        <f ca="1">IF(NOT($AC1841),"",IF(OR($B1841="",$C1841="",$E1841="",$F1841=""),"Preencha descrição, categoria, tipo e unidade.",IF(AND($B1841&lt;&gt;"",OR(LEFT($C1841,1)="1",LEFT($C1841,1)="2"),$D1841=""),"Informe a prática de restauração para itens diretos.",IF(AND($D1841&lt;&gt;"",NOT(OR(LEFT($C1841,1)="1",LEFT($C1841,1)="2"))),"Custos indiretos não devem pertencer a uma prática específica.",IF(AND($D1841&lt;&gt;"",COUNTIF(' PROJETO'!$B$14:$B$16,$D1841)=0),"Prática de restauração inválida ou não cadastrada.",IF(IF($D1841="",FALSE(),IF(COUNTIF(' PROJETO'!$B$14:$B$16,$D1841)=0,FALSE(),IFERROR(INDEX(' PROJETO'!$C$14:$C$16,MATCH($D1841,' PROJETO'!$B$14:$B$16,0))&lt;&gt;"Sim",FALSE()))),"A prática informada no item não foi selecionada na aba Projeto.",IF(AND(MAX($I1841,$L1841,$O1841,$R1841,$U1841,$X1841)&gt;'CONFG.  LISTAS'!$F$4,NOT(OR($Z1841&lt;&gt;"",$AA1841&lt;&gt;""))),"Memorial de cálculo ou anexo obrigatório não informado para item acima do limite.",IF(OR(AND($G1841&lt;&gt;"",$H1841&lt;&gt;"",OR($G1841&lt;=0,$H1841&lt;=0)),AND($J1841&lt;&gt;"",$K1841&lt;&gt;"",OR($J1841&lt;=0,$K1841&lt;=0)),AND($M1841&lt;&gt;"",$N1841&lt;&gt;"",OR($M1841&lt;=0,$N1841&lt;=0)),AND($P1841&lt;&gt;"",$Q1841&lt;&gt;"",OR($P1841&lt;=0,$Q1841&lt;=0)),AND($S1841&lt;&gt;"",$T1841&lt;&gt;"",OR($S1841&lt;=0,$T1841&lt;=0)),AND($V1841&lt;&gt;"",$W1841&lt;&gt;"",OR($V1841&lt;=0,$W1841&lt;=0))),"Revise os valores informados: valor unitário e quantidade devem ser maiores que zero.",IF(OR(AND($G1841="",$H1841&lt;&gt;""),AND($G1841&lt;&gt;"",$H1841=""),AND($J1841="",$K1841&lt;&gt;""),AND($J1841&lt;&gt;"",$K1841=""),AND($M1841="",$N1841&lt;&gt;""),AND($M1841&lt;&gt;"",$N1841=""),AND($P1841="",$Q1841&lt;&gt;""),AND($P1841&lt;&gt;"",$Q1841=""),AND($S1841="",$T1841&lt;&gt;""),AND($S1841&lt;&gt;"",$T1841=""),AND($V1841="",$W1841&lt;&gt;""),AND($V1841&lt;&gt;"",$W1841="")),"Há ano preenchido parcialmente: "&amp;TRIM(IF(AND($G1841="",$H1841&lt;&gt;""),"Ano 1 (falta valor unitário); ","")&amp;IF(AND($G1841&lt;&gt;"",$H1841=""),"Ano 1 (falta quantidade); ","")&amp;IF(AND($J1841="",$K1841&lt;&gt;""),"Ano 2 (falta valor unitário); ","")&amp;IF(AND($J1841&lt;&gt;"",$K1841=""),"Ano 2 (falta quantidade); ","")&amp;IF(AND($M1841="",$N1841&lt;&gt;""),"Ano 3 (falta valor unitário); ","")&amp;IF(AND($M1841&lt;&gt;"",$N1841=""),"Ano 3 (falta quantidade); ","")&amp;IF(AND($P1841="",$Q1841&lt;&gt;""),"Ano 4 (falta valor unitário); ","")&amp;IF(AND($P1841&lt;&gt;"",$Q1841=""),"Ano 4 (falta quantidade); ","")&amp;IF(AND($S1841="",$T1841&lt;&gt;""),"Ano 5 (falta valor unitário); ","")&amp;IF(AND($S1841&lt;&gt;"",$T1841=""),"Ano 5 (falta quantidade); ","")&amp;IF(AND($V1841="",$W1841&lt;&gt;""),"Ano 6 (falta valor unitário); ","")&amp;IF(AND($V1841&lt;&gt;"",$W1841=""),"Ano 6 (falta quantidade); ","")), IF(NOT(OR(AND($G1841&lt;&gt;"",$H1841&lt;&gt;""),AND($J1841&lt;&gt;"",$K1841&lt;&gt;""),AND($M1841&lt;&gt;"",$N1841&lt;&gt;""),AND($P1841&lt;&gt;"",$Q1841&lt;&gt;""),AND($S1841&lt;&gt;"",$T1841&lt;&gt;""),AND($V1841&lt;&gt;"",$W1841&lt;&gt;""))),"Informe pelo menos um ano completo com valor unitário e quantidade.",IF(AND($C1841&lt;&gt;"",$E1841&lt;&gt;"",LEFT(TRIM($C1841),1)&lt;&gt;LEFT(TRIM($E1841),1)),"Categoria e tipo estão incompatíveis.",IF(IF(OR($E1841="",$F1841=""),FALSE(),IFERROR(COUNTIF(INDIRECT("UNITS_"&amp;SUBSTITUTE(LEFT($E1841,FIND(" ",$E1841&amp;" ")-1),".","_")),$F1841)=0,TRUE())),"Unidade incompatível com o tipo selecionado.",IF(OR(AND(ISNUMBER(SEARCH("comunic",LOWER($B1841))),LEFT($E1841,3)&lt;&gt;"4.4"),AND(ISNUMBER(SEARCH("monitor",LOWER($B1841))),NOT(OR(LEFT($E1841,3)="1.5",LEFT($E1841,3)="2.5")))),"Revise a classificação do item conforme as regras de preenchimento.",IF(AND($B1841&lt;&gt;"",OR(ISNUMBER(SEARCH("outro",LOWER($B1841))),ISNUMBER(SEARCH("divers",LOWER($B1841))),ISNUMBER(SEARCH("kit",LOWER($B1841))),ISNUMBER(SEARCH("ferrament",LOWER($B1841))),ISNUMBER(SEARCH("epi",LOWER($B1841)))),NOT(OR($Z1841&lt;&gt;"",$AA1841&lt;&gt;""))),"Descrição muito genérica: detalhe melhor o item e registre o racional no memorial ou em anexo.",IF(AND($Y1841=0,$B1841&lt;&gt;"",OR($G1841&lt;&gt;"",$H1841&lt;&gt;"",$J1841&lt;&gt;"",$K1841&lt;&gt;"",$M1841&lt;&gt;"",$N1841&lt;&gt;"",$P1841&lt;&gt;"",$Q1841&lt;&gt;"",$S1841&lt;&gt;"",$T1841&lt;&gt;"",$V1841&lt;&gt;"",$W1841&lt;&gt;"")),"O item possui dados lançados, mas o total está zerado. Revise os valores informados.","")))))))))))))))</f>
        <v/>
      </c>
    </row>
    <row r="1842" spans="1:35" ht="14.25" customHeight="1" x14ac:dyDescent="0.25">
      <c r="A1842" s="57" t="str">
        <f t="shared" si="364"/>
        <v/>
      </c>
      <c r="B1842" s="58"/>
      <c r="C1842" s="58"/>
      <c r="D1842" s="58"/>
      <c r="E1842" s="58"/>
      <c r="F1842" s="58"/>
      <c r="G1842" s="269"/>
      <c r="H1842" s="59"/>
      <c r="I1842" s="273">
        <f t="shared" si="365"/>
        <v>0</v>
      </c>
      <c r="J1842" s="269"/>
      <c r="K1842" s="59"/>
      <c r="L1842" s="270">
        <f t="shared" si="366"/>
        <v>0</v>
      </c>
      <c r="M1842" s="269"/>
      <c r="N1842" s="59"/>
      <c r="O1842" s="270">
        <f t="shared" si="367"/>
        <v>0</v>
      </c>
      <c r="P1842" s="269"/>
      <c r="Q1842" s="59"/>
      <c r="R1842" s="271">
        <f t="shared" si="368"/>
        <v>0</v>
      </c>
      <c r="S1842" s="269"/>
      <c r="T1842" s="59"/>
      <c r="U1842" s="270">
        <f t="shared" si="369"/>
        <v>0</v>
      </c>
      <c r="V1842" s="269"/>
      <c r="W1842" s="59"/>
      <c r="X1842" s="270">
        <f t="shared" si="370"/>
        <v>0</v>
      </c>
      <c r="Y1842" s="270">
        <f t="shared" si="371"/>
        <v>0</v>
      </c>
      <c r="Z1842" s="58"/>
      <c r="AA1842" s="58"/>
      <c r="AB1842" s="60" t="str">
        <f t="shared" si="372"/>
        <v/>
      </c>
      <c r="AC1842" s="21" t="b">
        <f t="shared" si="373"/>
        <v>0</v>
      </c>
      <c r="AD1842" s="21" t="b">
        <f t="shared" si="374"/>
        <v>0</v>
      </c>
      <c r="AE1842" s="21" t="b">
        <f t="shared" si="375"/>
        <v>0</v>
      </c>
      <c r="AF1842" s="21" t="b">
        <f ca="1">OR(AND($AC1842,NOT($AD1842)),AND($AC1842,OR(AND($G1842="",$H1842&lt;&gt;""),AND($G1842&lt;&gt;"",$H1842=""),AND($J1842="",$K1842&lt;&gt;""),AND($J1842&lt;&gt;"",$K1842=""),AND($M1842="",$N1842&lt;&gt;""),AND($M1842&lt;&gt;"",$N1842=""),AND($P1842="",$Q1842&lt;&gt;""),AND($P1842&lt;&gt;"",$Q1842=""),AND($S1842="",$T1842&lt;&gt;""),AND($S1842&lt;&gt;"",$T1842=""),AND($V1842="",$W1842&lt;&gt;""),AND($V1842&lt;&gt;"",$W1842=""))),AND($C1842&lt;&gt;"",$E1842&lt;&gt;"",LEFT(TRIM($C1842),1)&lt;&gt;LEFT(TRIM($E1842),1)),IF(OR($E1842="",$F1842=""),FALSE(),IFERROR(COUNTIF(INDIRECT("UNITS_"&amp;SUBSTITUTE(LEFT($E1842,FIND(" ",$E1842&amp;" ")-1),".","_")),$F1842)=0,TRUE())),AND($B1842&lt;&gt;"",OR(ISNUMBER(SEARCH("outro",LOWER($B1842))),ISNUMBER(SEARCH("divers",LOWER($B1842))),ISNUMBER(SEARCH("etc",LOWER($B1842))))),OR(AND(ISNUMBER(SEARCH("comunic",LOWER($B1842))),LEFT($E1842,3)&lt;&gt;"4.4"),AND(ISNUMBER(SEARCH("monitor",LOWER($B1842))),NOT(OR(LEFT($E1842,3)="1.5",LEFT($E1842,3)="2.5")))),AND($B1842&lt;&gt;"",OR(LEFT($C1842,1)="1",LEFT($C1842,1)="2"),$D1842=""),AND($D1842&lt;&gt;"",NOT(OR(LEFT($C1842,1)="1",LEFT($C1842,1)="2"))),AND($D1842&lt;&gt;"",COUNTIF(' PROJETO'!$B$14:$B$16,$D1842)=0),IF($D1842="",FALSE(),IF(COUNTIF(' PROJETO'!$B$14:$B$16,$D1842)=0,FALSE(),IFERROR(INDEX(' PROJETO'!$C$14:$C$16,MATCH($D1842,' PROJETO'!$B$14:$B$16,0))&lt;&gt;"Sim",FALSE()))))</f>
        <v>0</v>
      </c>
      <c r="AG1842" s="21" t="b">
        <f>AND($AC1842,$Y1842&gt;'CONFG.  LISTAS'!$F$4,$Z1842="",$AA1842="")</f>
        <v>0</v>
      </c>
      <c r="AH1842" s="21" t="str">
        <f t="shared" si="376"/>
        <v/>
      </c>
      <c r="AI1842" s="43" t="str">
        <f ca="1">IF(NOT($AC1842),"",IF(OR($B1842="",$C1842="",$E1842="",$F1842=""),"Preencha descrição, categoria, tipo e unidade.",IF(AND($B1842&lt;&gt;"",OR(LEFT($C1842,1)="1",LEFT($C1842,1)="2"),$D1842=""),"Informe a prática de restauração para itens diretos.",IF(AND($D1842&lt;&gt;"",NOT(OR(LEFT($C1842,1)="1",LEFT($C1842,1)="2"))),"Custos indiretos não devem pertencer a uma prática específica.",IF(AND($D1842&lt;&gt;"",COUNTIF(' PROJETO'!$B$14:$B$16,$D1842)=0),"Prática de restauração inválida ou não cadastrada.",IF(IF($D1842="",FALSE(),IF(COUNTIF(' PROJETO'!$B$14:$B$16,$D1842)=0,FALSE(),IFERROR(INDEX(' PROJETO'!$C$14:$C$16,MATCH($D1842,' PROJETO'!$B$14:$B$16,0))&lt;&gt;"Sim",FALSE()))),"A prática informada no item não foi selecionada na aba Projeto.",IF(AND(MAX($I1842,$L1842,$O1842,$R1842,$U1842,$X1842)&gt;'CONFG.  LISTAS'!$F$4,NOT(OR($Z1842&lt;&gt;"",$AA1842&lt;&gt;""))),"Memorial de cálculo ou anexo obrigatório não informado para item acima do limite.",IF(OR(AND($G1842&lt;&gt;"",$H1842&lt;&gt;"",OR($G1842&lt;=0,$H1842&lt;=0)),AND($J1842&lt;&gt;"",$K1842&lt;&gt;"",OR($J1842&lt;=0,$K1842&lt;=0)),AND($M1842&lt;&gt;"",$N1842&lt;&gt;"",OR($M1842&lt;=0,$N1842&lt;=0)),AND($P1842&lt;&gt;"",$Q1842&lt;&gt;"",OR($P1842&lt;=0,$Q1842&lt;=0)),AND($S1842&lt;&gt;"",$T1842&lt;&gt;"",OR($S1842&lt;=0,$T1842&lt;=0)),AND($V1842&lt;&gt;"",$W1842&lt;&gt;"",OR($V1842&lt;=0,$W1842&lt;=0))),"Revise os valores informados: valor unitário e quantidade devem ser maiores que zero.",IF(OR(AND($G1842="",$H1842&lt;&gt;""),AND($G1842&lt;&gt;"",$H1842=""),AND($J1842="",$K1842&lt;&gt;""),AND($J1842&lt;&gt;"",$K1842=""),AND($M1842="",$N1842&lt;&gt;""),AND($M1842&lt;&gt;"",$N1842=""),AND($P1842="",$Q1842&lt;&gt;""),AND($P1842&lt;&gt;"",$Q1842=""),AND($S1842="",$T1842&lt;&gt;""),AND($S1842&lt;&gt;"",$T1842=""),AND($V1842="",$W1842&lt;&gt;""),AND($V1842&lt;&gt;"",$W1842="")),"Há ano preenchido parcialmente: "&amp;TRIM(IF(AND($G1842="",$H1842&lt;&gt;""),"Ano 1 (falta valor unitário); ","")&amp;IF(AND($G1842&lt;&gt;"",$H1842=""),"Ano 1 (falta quantidade); ","")&amp;IF(AND($J1842="",$K1842&lt;&gt;""),"Ano 2 (falta valor unitário); ","")&amp;IF(AND($J1842&lt;&gt;"",$K1842=""),"Ano 2 (falta quantidade); ","")&amp;IF(AND($M1842="",$N1842&lt;&gt;""),"Ano 3 (falta valor unitário); ","")&amp;IF(AND($M1842&lt;&gt;"",$N1842=""),"Ano 3 (falta quantidade); ","")&amp;IF(AND($P1842="",$Q1842&lt;&gt;""),"Ano 4 (falta valor unitário); ","")&amp;IF(AND($P1842&lt;&gt;"",$Q1842=""),"Ano 4 (falta quantidade); ","")&amp;IF(AND($S1842="",$T1842&lt;&gt;""),"Ano 5 (falta valor unitário); ","")&amp;IF(AND($S1842&lt;&gt;"",$T1842=""),"Ano 5 (falta quantidade); ","")&amp;IF(AND($V1842="",$W1842&lt;&gt;""),"Ano 6 (falta valor unitário); ","")&amp;IF(AND($V1842&lt;&gt;"",$W1842=""),"Ano 6 (falta quantidade); ","")), IF(NOT(OR(AND($G1842&lt;&gt;"",$H1842&lt;&gt;""),AND($J1842&lt;&gt;"",$K1842&lt;&gt;""),AND($M1842&lt;&gt;"",$N1842&lt;&gt;""),AND($P1842&lt;&gt;"",$Q1842&lt;&gt;""),AND($S1842&lt;&gt;"",$T1842&lt;&gt;""),AND($V1842&lt;&gt;"",$W1842&lt;&gt;""))),"Informe pelo menos um ano completo com valor unitário e quantidade.",IF(AND($C1842&lt;&gt;"",$E1842&lt;&gt;"",LEFT(TRIM($C1842),1)&lt;&gt;LEFT(TRIM($E1842),1)),"Categoria e tipo estão incompatíveis.",IF(IF(OR($E1842="",$F1842=""),FALSE(),IFERROR(COUNTIF(INDIRECT("UNITS_"&amp;SUBSTITUTE(LEFT($E1842,FIND(" ",$E1842&amp;" ")-1),".","_")),$F1842)=0,TRUE())),"Unidade incompatível com o tipo selecionado.",IF(OR(AND(ISNUMBER(SEARCH("comunic",LOWER($B1842))),LEFT($E1842,3)&lt;&gt;"4.4"),AND(ISNUMBER(SEARCH("monitor",LOWER($B1842))),NOT(OR(LEFT($E1842,3)="1.5",LEFT($E1842,3)="2.5")))),"Revise a classificação do item conforme as regras de preenchimento.",IF(AND($B1842&lt;&gt;"",OR(ISNUMBER(SEARCH("outro",LOWER($B1842))),ISNUMBER(SEARCH("divers",LOWER($B1842))),ISNUMBER(SEARCH("kit",LOWER($B1842))),ISNUMBER(SEARCH("ferrament",LOWER($B1842))),ISNUMBER(SEARCH("epi",LOWER($B1842)))),NOT(OR($Z1842&lt;&gt;"",$AA1842&lt;&gt;""))),"Descrição muito genérica: detalhe melhor o item e registre o racional no memorial ou em anexo.",IF(AND($Y1842=0,$B1842&lt;&gt;"",OR($G1842&lt;&gt;"",$H1842&lt;&gt;"",$J1842&lt;&gt;"",$K1842&lt;&gt;"",$M1842&lt;&gt;"",$N1842&lt;&gt;"",$P1842&lt;&gt;"",$Q1842&lt;&gt;"",$S1842&lt;&gt;"",$T1842&lt;&gt;"",$V1842&lt;&gt;"",$W1842&lt;&gt;"")),"O item possui dados lançados, mas o total está zerado. Revise os valores informados.","")))))))))))))))</f>
        <v/>
      </c>
    </row>
    <row r="1843" spans="1:35" ht="14.25" customHeight="1" x14ac:dyDescent="0.25">
      <c r="A1843" s="57" t="str">
        <f t="shared" si="364"/>
        <v/>
      </c>
      <c r="B1843" s="61"/>
      <c r="C1843" s="61"/>
      <c r="D1843" s="58"/>
      <c r="E1843" s="61"/>
      <c r="F1843" s="61"/>
      <c r="G1843" s="272"/>
      <c r="H1843" s="62"/>
      <c r="I1843" s="273">
        <f t="shared" si="365"/>
        <v>0</v>
      </c>
      <c r="J1843" s="272"/>
      <c r="K1843" s="62"/>
      <c r="L1843" s="270">
        <f t="shared" si="366"/>
        <v>0</v>
      </c>
      <c r="M1843" s="272"/>
      <c r="N1843" s="62"/>
      <c r="O1843" s="270">
        <f t="shared" si="367"/>
        <v>0</v>
      </c>
      <c r="P1843" s="272"/>
      <c r="Q1843" s="62"/>
      <c r="R1843" s="271">
        <f t="shared" si="368"/>
        <v>0</v>
      </c>
      <c r="S1843" s="272"/>
      <c r="T1843" s="62"/>
      <c r="U1843" s="270">
        <f t="shared" si="369"/>
        <v>0</v>
      </c>
      <c r="V1843" s="272"/>
      <c r="W1843" s="62"/>
      <c r="X1843" s="270">
        <f t="shared" si="370"/>
        <v>0</v>
      </c>
      <c r="Y1843" s="270">
        <f t="shared" si="371"/>
        <v>0</v>
      </c>
      <c r="Z1843" s="61"/>
      <c r="AA1843" s="61"/>
      <c r="AB1843" s="60" t="str">
        <f t="shared" si="372"/>
        <v/>
      </c>
      <c r="AC1843" s="21" t="b">
        <f t="shared" si="373"/>
        <v>0</v>
      </c>
      <c r="AD1843" s="21" t="b">
        <f t="shared" si="374"/>
        <v>0</v>
      </c>
      <c r="AE1843" s="21" t="b">
        <f t="shared" si="375"/>
        <v>0</v>
      </c>
      <c r="AF1843" s="21" t="b">
        <f ca="1">OR(AND($AC1843,NOT($AD1843)),AND($AC1843,OR(AND($G1843="",$H1843&lt;&gt;""),AND($G1843&lt;&gt;"",$H1843=""),AND($J1843="",$K1843&lt;&gt;""),AND($J1843&lt;&gt;"",$K1843=""),AND($M1843="",$N1843&lt;&gt;""),AND($M1843&lt;&gt;"",$N1843=""),AND($P1843="",$Q1843&lt;&gt;""),AND($P1843&lt;&gt;"",$Q1843=""),AND($S1843="",$T1843&lt;&gt;""),AND($S1843&lt;&gt;"",$T1843=""),AND($V1843="",$W1843&lt;&gt;""),AND($V1843&lt;&gt;"",$W1843=""))),AND($C1843&lt;&gt;"",$E1843&lt;&gt;"",LEFT(TRIM($C1843),1)&lt;&gt;LEFT(TRIM($E1843),1)),IF(OR($E1843="",$F1843=""),FALSE(),IFERROR(COUNTIF(INDIRECT("UNITS_"&amp;SUBSTITUTE(LEFT($E1843,FIND(" ",$E1843&amp;" ")-1),".","_")),$F1843)=0,TRUE())),AND($B1843&lt;&gt;"",OR(ISNUMBER(SEARCH("outro",LOWER($B1843))),ISNUMBER(SEARCH("divers",LOWER($B1843))),ISNUMBER(SEARCH("etc",LOWER($B1843))))),OR(AND(ISNUMBER(SEARCH("comunic",LOWER($B1843))),LEFT($E1843,3)&lt;&gt;"4.4"),AND(ISNUMBER(SEARCH("monitor",LOWER($B1843))),NOT(OR(LEFT($E1843,3)="1.5",LEFT($E1843,3)="2.5")))),AND($B1843&lt;&gt;"",OR(LEFT($C1843,1)="1",LEFT($C1843,1)="2"),$D1843=""),AND($D1843&lt;&gt;"",NOT(OR(LEFT($C1843,1)="1",LEFT($C1843,1)="2"))),AND($D1843&lt;&gt;"",COUNTIF(' PROJETO'!$B$14:$B$16,$D1843)=0),IF($D1843="",FALSE(),IF(COUNTIF(' PROJETO'!$B$14:$B$16,$D1843)=0,FALSE(),IFERROR(INDEX(' PROJETO'!$C$14:$C$16,MATCH($D1843,' PROJETO'!$B$14:$B$16,0))&lt;&gt;"Sim",FALSE()))))</f>
        <v>0</v>
      </c>
      <c r="AG1843" s="21" t="b">
        <f>AND($AC1843,$Y1843&gt;'CONFG.  LISTAS'!$F$4,$Z1843="",$AA1843="")</f>
        <v>0</v>
      </c>
      <c r="AH1843" s="21" t="str">
        <f t="shared" si="376"/>
        <v/>
      </c>
      <c r="AI1843" s="43" t="str">
        <f ca="1">IF(NOT($AC1843),"",IF(OR($B1843="",$C1843="",$E1843="",$F1843=""),"Preencha descrição, categoria, tipo e unidade.",IF(AND($B1843&lt;&gt;"",OR(LEFT($C1843,1)="1",LEFT($C1843,1)="2"),$D1843=""),"Informe a prática de restauração para itens diretos.",IF(AND($D1843&lt;&gt;"",NOT(OR(LEFT($C1843,1)="1",LEFT($C1843,1)="2"))),"Custos indiretos não devem pertencer a uma prática específica.",IF(AND($D1843&lt;&gt;"",COUNTIF(' PROJETO'!$B$14:$B$16,$D1843)=0),"Prática de restauração inválida ou não cadastrada.",IF(IF($D1843="",FALSE(),IF(COUNTIF(' PROJETO'!$B$14:$B$16,$D1843)=0,FALSE(),IFERROR(INDEX(' PROJETO'!$C$14:$C$16,MATCH($D1843,' PROJETO'!$B$14:$B$16,0))&lt;&gt;"Sim",FALSE()))),"A prática informada no item não foi selecionada na aba Projeto.",IF(AND(MAX($I1843,$L1843,$O1843,$R1843,$U1843,$X1843)&gt;'CONFG.  LISTAS'!$F$4,NOT(OR($Z1843&lt;&gt;"",$AA1843&lt;&gt;""))),"Memorial de cálculo ou anexo obrigatório não informado para item acima do limite.",IF(OR(AND($G1843&lt;&gt;"",$H1843&lt;&gt;"",OR($G1843&lt;=0,$H1843&lt;=0)),AND($J1843&lt;&gt;"",$K1843&lt;&gt;"",OR($J1843&lt;=0,$K1843&lt;=0)),AND($M1843&lt;&gt;"",$N1843&lt;&gt;"",OR($M1843&lt;=0,$N1843&lt;=0)),AND($P1843&lt;&gt;"",$Q1843&lt;&gt;"",OR($P1843&lt;=0,$Q1843&lt;=0)),AND($S1843&lt;&gt;"",$T1843&lt;&gt;"",OR($S1843&lt;=0,$T1843&lt;=0)),AND($V1843&lt;&gt;"",$W1843&lt;&gt;"",OR($V1843&lt;=0,$W1843&lt;=0))),"Revise os valores informados: valor unitário e quantidade devem ser maiores que zero.",IF(OR(AND($G1843="",$H1843&lt;&gt;""),AND($G1843&lt;&gt;"",$H1843=""),AND($J1843="",$K1843&lt;&gt;""),AND($J1843&lt;&gt;"",$K1843=""),AND($M1843="",$N1843&lt;&gt;""),AND($M1843&lt;&gt;"",$N1843=""),AND($P1843="",$Q1843&lt;&gt;""),AND($P1843&lt;&gt;"",$Q1843=""),AND($S1843="",$T1843&lt;&gt;""),AND($S1843&lt;&gt;"",$T1843=""),AND($V1843="",$W1843&lt;&gt;""),AND($V1843&lt;&gt;"",$W1843="")),"Há ano preenchido parcialmente: "&amp;TRIM(IF(AND($G1843="",$H1843&lt;&gt;""),"Ano 1 (falta valor unitário); ","")&amp;IF(AND($G1843&lt;&gt;"",$H1843=""),"Ano 1 (falta quantidade); ","")&amp;IF(AND($J1843="",$K1843&lt;&gt;""),"Ano 2 (falta valor unitário); ","")&amp;IF(AND($J1843&lt;&gt;"",$K1843=""),"Ano 2 (falta quantidade); ","")&amp;IF(AND($M1843="",$N1843&lt;&gt;""),"Ano 3 (falta valor unitário); ","")&amp;IF(AND($M1843&lt;&gt;"",$N1843=""),"Ano 3 (falta quantidade); ","")&amp;IF(AND($P1843="",$Q1843&lt;&gt;""),"Ano 4 (falta valor unitário); ","")&amp;IF(AND($P1843&lt;&gt;"",$Q1843=""),"Ano 4 (falta quantidade); ","")&amp;IF(AND($S1843="",$T1843&lt;&gt;""),"Ano 5 (falta valor unitário); ","")&amp;IF(AND($S1843&lt;&gt;"",$T1843=""),"Ano 5 (falta quantidade); ","")&amp;IF(AND($V1843="",$W1843&lt;&gt;""),"Ano 6 (falta valor unitário); ","")&amp;IF(AND($V1843&lt;&gt;"",$W1843=""),"Ano 6 (falta quantidade); ","")), IF(NOT(OR(AND($G1843&lt;&gt;"",$H1843&lt;&gt;""),AND($J1843&lt;&gt;"",$K1843&lt;&gt;""),AND($M1843&lt;&gt;"",$N1843&lt;&gt;""),AND($P1843&lt;&gt;"",$Q1843&lt;&gt;""),AND($S1843&lt;&gt;"",$T1843&lt;&gt;""),AND($V1843&lt;&gt;"",$W1843&lt;&gt;""))),"Informe pelo menos um ano completo com valor unitário e quantidade.",IF(AND($C1843&lt;&gt;"",$E1843&lt;&gt;"",LEFT(TRIM($C1843),1)&lt;&gt;LEFT(TRIM($E1843),1)),"Categoria e tipo estão incompatíveis.",IF(IF(OR($E1843="",$F1843=""),FALSE(),IFERROR(COUNTIF(INDIRECT("UNITS_"&amp;SUBSTITUTE(LEFT($E1843,FIND(" ",$E1843&amp;" ")-1),".","_")),$F1843)=0,TRUE())),"Unidade incompatível com o tipo selecionado.",IF(OR(AND(ISNUMBER(SEARCH("comunic",LOWER($B1843))),LEFT($E1843,3)&lt;&gt;"4.4"),AND(ISNUMBER(SEARCH("monitor",LOWER($B1843))),NOT(OR(LEFT($E1843,3)="1.5",LEFT($E1843,3)="2.5")))),"Revise a classificação do item conforme as regras de preenchimento.",IF(AND($B1843&lt;&gt;"",OR(ISNUMBER(SEARCH("outro",LOWER($B1843))),ISNUMBER(SEARCH("divers",LOWER($B1843))),ISNUMBER(SEARCH("kit",LOWER($B1843))),ISNUMBER(SEARCH("ferrament",LOWER($B1843))),ISNUMBER(SEARCH("epi",LOWER($B1843)))),NOT(OR($Z1843&lt;&gt;"",$AA1843&lt;&gt;""))),"Descrição muito genérica: detalhe melhor o item e registre o racional no memorial ou em anexo.",IF(AND($Y1843=0,$B1843&lt;&gt;"",OR($G1843&lt;&gt;"",$H1843&lt;&gt;"",$J1843&lt;&gt;"",$K1843&lt;&gt;"",$M1843&lt;&gt;"",$N1843&lt;&gt;"",$P1843&lt;&gt;"",$Q1843&lt;&gt;"",$S1843&lt;&gt;"",$T1843&lt;&gt;"",$V1843&lt;&gt;"",$W1843&lt;&gt;"")),"O item possui dados lançados, mas o total está zerado. Revise os valores informados.","")))))))))))))))</f>
        <v/>
      </c>
    </row>
    <row r="1844" spans="1:35" ht="14.25" customHeight="1" x14ac:dyDescent="0.25">
      <c r="A1844" s="57" t="str">
        <f t="shared" si="364"/>
        <v/>
      </c>
      <c r="B1844" s="58"/>
      <c r="C1844" s="58"/>
      <c r="D1844" s="58"/>
      <c r="E1844" s="58"/>
      <c r="F1844" s="58"/>
      <c r="G1844" s="269"/>
      <c r="H1844" s="59"/>
      <c r="I1844" s="273">
        <f t="shared" si="365"/>
        <v>0</v>
      </c>
      <c r="J1844" s="269"/>
      <c r="K1844" s="59"/>
      <c r="L1844" s="270">
        <f t="shared" si="366"/>
        <v>0</v>
      </c>
      <c r="M1844" s="269"/>
      <c r="N1844" s="59"/>
      <c r="O1844" s="270">
        <f t="shared" si="367"/>
        <v>0</v>
      </c>
      <c r="P1844" s="269"/>
      <c r="Q1844" s="59"/>
      <c r="R1844" s="271">
        <f t="shared" si="368"/>
        <v>0</v>
      </c>
      <c r="S1844" s="269"/>
      <c r="T1844" s="59"/>
      <c r="U1844" s="270">
        <f t="shared" si="369"/>
        <v>0</v>
      </c>
      <c r="V1844" s="269"/>
      <c r="W1844" s="59"/>
      <c r="X1844" s="270">
        <f t="shared" si="370"/>
        <v>0</v>
      </c>
      <c r="Y1844" s="270">
        <f t="shared" si="371"/>
        <v>0</v>
      </c>
      <c r="Z1844" s="58"/>
      <c r="AA1844" s="58"/>
      <c r="AB1844" s="60" t="str">
        <f t="shared" si="372"/>
        <v/>
      </c>
      <c r="AC1844" s="21" t="b">
        <f t="shared" si="373"/>
        <v>0</v>
      </c>
      <c r="AD1844" s="21" t="b">
        <f t="shared" si="374"/>
        <v>0</v>
      </c>
      <c r="AE1844" s="21" t="b">
        <f t="shared" si="375"/>
        <v>0</v>
      </c>
      <c r="AF1844" s="21" t="b">
        <f ca="1">OR(AND($AC1844,NOT($AD1844)),AND($AC1844,OR(AND($G1844="",$H1844&lt;&gt;""),AND($G1844&lt;&gt;"",$H1844=""),AND($J1844="",$K1844&lt;&gt;""),AND($J1844&lt;&gt;"",$K1844=""),AND($M1844="",$N1844&lt;&gt;""),AND($M1844&lt;&gt;"",$N1844=""),AND($P1844="",$Q1844&lt;&gt;""),AND($P1844&lt;&gt;"",$Q1844=""),AND($S1844="",$T1844&lt;&gt;""),AND($S1844&lt;&gt;"",$T1844=""),AND($V1844="",$W1844&lt;&gt;""),AND($V1844&lt;&gt;"",$W1844=""))),AND($C1844&lt;&gt;"",$E1844&lt;&gt;"",LEFT(TRIM($C1844),1)&lt;&gt;LEFT(TRIM($E1844),1)),IF(OR($E1844="",$F1844=""),FALSE(),IFERROR(COUNTIF(INDIRECT("UNITS_"&amp;SUBSTITUTE(LEFT($E1844,FIND(" ",$E1844&amp;" ")-1),".","_")),$F1844)=0,TRUE())),AND($B1844&lt;&gt;"",OR(ISNUMBER(SEARCH("outro",LOWER($B1844))),ISNUMBER(SEARCH("divers",LOWER($B1844))),ISNUMBER(SEARCH("etc",LOWER($B1844))))),OR(AND(ISNUMBER(SEARCH("comunic",LOWER($B1844))),LEFT($E1844,3)&lt;&gt;"4.4"),AND(ISNUMBER(SEARCH("monitor",LOWER($B1844))),NOT(OR(LEFT($E1844,3)="1.5",LEFT($E1844,3)="2.5")))),AND($B1844&lt;&gt;"",OR(LEFT($C1844,1)="1",LEFT($C1844,1)="2"),$D1844=""),AND($D1844&lt;&gt;"",NOT(OR(LEFT($C1844,1)="1",LEFT($C1844,1)="2"))),AND($D1844&lt;&gt;"",COUNTIF(' PROJETO'!$B$14:$B$16,$D1844)=0),IF($D1844="",FALSE(),IF(COUNTIF(' PROJETO'!$B$14:$B$16,$D1844)=0,FALSE(),IFERROR(INDEX(' PROJETO'!$C$14:$C$16,MATCH($D1844,' PROJETO'!$B$14:$B$16,0))&lt;&gt;"Sim",FALSE()))))</f>
        <v>0</v>
      </c>
      <c r="AG1844" s="21" t="b">
        <f>AND($AC1844,$Y1844&gt;'CONFG.  LISTAS'!$F$4,$Z1844="",$AA1844="")</f>
        <v>0</v>
      </c>
      <c r="AH1844" s="21" t="str">
        <f t="shared" si="376"/>
        <v/>
      </c>
      <c r="AI1844" s="43" t="str">
        <f ca="1">IF(NOT($AC1844),"",IF(OR($B1844="",$C1844="",$E1844="",$F1844=""),"Preencha descrição, categoria, tipo e unidade.",IF(AND($B1844&lt;&gt;"",OR(LEFT($C1844,1)="1",LEFT($C1844,1)="2"),$D1844=""),"Informe a prática de restauração para itens diretos.",IF(AND($D1844&lt;&gt;"",NOT(OR(LEFT($C1844,1)="1",LEFT($C1844,1)="2"))),"Custos indiretos não devem pertencer a uma prática específica.",IF(AND($D1844&lt;&gt;"",COUNTIF(' PROJETO'!$B$14:$B$16,$D1844)=0),"Prática de restauração inválida ou não cadastrada.",IF(IF($D1844="",FALSE(),IF(COUNTIF(' PROJETO'!$B$14:$B$16,$D1844)=0,FALSE(),IFERROR(INDEX(' PROJETO'!$C$14:$C$16,MATCH($D1844,' PROJETO'!$B$14:$B$16,0))&lt;&gt;"Sim",FALSE()))),"A prática informada no item não foi selecionada na aba Projeto.",IF(AND(MAX($I1844,$L1844,$O1844,$R1844,$U1844,$X1844)&gt;'CONFG.  LISTAS'!$F$4,NOT(OR($Z1844&lt;&gt;"",$AA1844&lt;&gt;""))),"Memorial de cálculo ou anexo obrigatório não informado para item acima do limite.",IF(OR(AND($G1844&lt;&gt;"",$H1844&lt;&gt;"",OR($G1844&lt;=0,$H1844&lt;=0)),AND($J1844&lt;&gt;"",$K1844&lt;&gt;"",OR($J1844&lt;=0,$K1844&lt;=0)),AND($M1844&lt;&gt;"",$N1844&lt;&gt;"",OR($M1844&lt;=0,$N1844&lt;=0)),AND($P1844&lt;&gt;"",$Q1844&lt;&gt;"",OR($P1844&lt;=0,$Q1844&lt;=0)),AND($S1844&lt;&gt;"",$T1844&lt;&gt;"",OR($S1844&lt;=0,$T1844&lt;=0)),AND($V1844&lt;&gt;"",$W1844&lt;&gt;"",OR($V1844&lt;=0,$W1844&lt;=0))),"Revise os valores informados: valor unitário e quantidade devem ser maiores que zero.",IF(OR(AND($G1844="",$H1844&lt;&gt;""),AND($G1844&lt;&gt;"",$H1844=""),AND($J1844="",$K1844&lt;&gt;""),AND($J1844&lt;&gt;"",$K1844=""),AND($M1844="",$N1844&lt;&gt;""),AND($M1844&lt;&gt;"",$N1844=""),AND($P1844="",$Q1844&lt;&gt;""),AND($P1844&lt;&gt;"",$Q1844=""),AND($S1844="",$T1844&lt;&gt;""),AND($S1844&lt;&gt;"",$T1844=""),AND($V1844="",$W1844&lt;&gt;""),AND($V1844&lt;&gt;"",$W1844="")),"Há ano preenchido parcialmente: "&amp;TRIM(IF(AND($G1844="",$H1844&lt;&gt;""),"Ano 1 (falta valor unitário); ","")&amp;IF(AND($G1844&lt;&gt;"",$H1844=""),"Ano 1 (falta quantidade); ","")&amp;IF(AND($J1844="",$K1844&lt;&gt;""),"Ano 2 (falta valor unitário); ","")&amp;IF(AND($J1844&lt;&gt;"",$K1844=""),"Ano 2 (falta quantidade); ","")&amp;IF(AND($M1844="",$N1844&lt;&gt;""),"Ano 3 (falta valor unitário); ","")&amp;IF(AND($M1844&lt;&gt;"",$N1844=""),"Ano 3 (falta quantidade); ","")&amp;IF(AND($P1844="",$Q1844&lt;&gt;""),"Ano 4 (falta valor unitário); ","")&amp;IF(AND($P1844&lt;&gt;"",$Q1844=""),"Ano 4 (falta quantidade); ","")&amp;IF(AND($S1844="",$T1844&lt;&gt;""),"Ano 5 (falta valor unitário); ","")&amp;IF(AND($S1844&lt;&gt;"",$T1844=""),"Ano 5 (falta quantidade); ","")&amp;IF(AND($V1844="",$W1844&lt;&gt;""),"Ano 6 (falta valor unitário); ","")&amp;IF(AND($V1844&lt;&gt;"",$W1844=""),"Ano 6 (falta quantidade); ","")), IF(NOT(OR(AND($G1844&lt;&gt;"",$H1844&lt;&gt;""),AND($J1844&lt;&gt;"",$K1844&lt;&gt;""),AND($M1844&lt;&gt;"",$N1844&lt;&gt;""),AND($P1844&lt;&gt;"",$Q1844&lt;&gt;""),AND($S1844&lt;&gt;"",$T1844&lt;&gt;""),AND($V1844&lt;&gt;"",$W1844&lt;&gt;""))),"Informe pelo menos um ano completo com valor unitário e quantidade.",IF(AND($C1844&lt;&gt;"",$E1844&lt;&gt;"",LEFT(TRIM($C1844),1)&lt;&gt;LEFT(TRIM($E1844),1)),"Categoria e tipo estão incompatíveis.",IF(IF(OR($E1844="",$F1844=""),FALSE(),IFERROR(COUNTIF(INDIRECT("UNITS_"&amp;SUBSTITUTE(LEFT($E1844,FIND(" ",$E1844&amp;" ")-1),".","_")),$F1844)=0,TRUE())),"Unidade incompatível com o tipo selecionado.",IF(OR(AND(ISNUMBER(SEARCH("comunic",LOWER($B1844))),LEFT($E1844,3)&lt;&gt;"4.4"),AND(ISNUMBER(SEARCH("monitor",LOWER($B1844))),NOT(OR(LEFT($E1844,3)="1.5",LEFT($E1844,3)="2.5")))),"Revise a classificação do item conforme as regras de preenchimento.",IF(AND($B1844&lt;&gt;"",OR(ISNUMBER(SEARCH("outro",LOWER($B1844))),ISNUMBER(SEARCH("divers",LOWER($B1844))),ISNUMBER(SEARCH("kit",LOWER($B1844))),ISNUMBER(SEARCH("ferrament",LOWER($B1844))),ISNUMBER(SEARCH("epi",LOWER($B1844)))),NOT(OR($Z1844&lt;&gt;"",$AA1844&lt;&gt;""))),"Descrição muito genérica: detalhe melhor o item e registre o racional no memorial ou em anexo.",IF(AND($Y1844=0,$B1844&lt;&gt;"",OR($G1844&lt;&gt;"",$H1844&lt;&gt;"",$J1844&lt;&gt;"",$K1844&lt;&gt;"",$M1844&lt;&gt;"",$N1844&lt;&gt;"",$P1844&lt;&gt;"",$Q1844&lt;&gt;"",$S1844&lt;&gt;"",$T1844&lt;&gt;"",$V1844&lt;&gt;"",$W1844&lt;&gt;"")),"O item possui dados lançados, mas o total está zerado. Revise os valores informados.","")))))))))))))))</f>
        <v/>
      </c>
    </row>
    <row r="1845" spans="1:35" ht="14.25" customHeight="1" x14ac:dyDescent="0.25">
      <c r="A1845" s="57" t="str">
        <f t="shared" si="364"/>
        <v/>
      </c>
      <c r="B1845" s="61"/>
      <c r="C1845" s="61"/>
      <c r="D1845" s="58"/>
      <c r="E1845" s="61"/>
      <c r="F1845" s="61"/>
      <c r="G1845" s="272"/>
      <c r="H1845" s="62"/>
      <c r="I1845" s="273">
        <f t="shared" si="365"/>
        <v>0</v>
      </c>
      <c r="J1845" s="272"/>
      <c r="K1845" s="62"/>
      <c r="L1845" s="270">
        <f t="shared" si="366"/>
        <v>0</v>
      </c>
      <c r="M1845" s="272"/>
      <c r="N1845" s="62"/>
      <c r="O1845" s="270">
        <f t="shared" si="367"/>
        <v>0</v>
      </c>
      <c r="P1845" s="272"/>
      <c r="Q1845" s="62"/>
      <c r="R1845" s="271">
        <f t="shared" si="368"/>
        <v>0</v>
      </c>
      <c r="S1845" s="272"/>
      <c r="T1845" s="62"/>
      <c r="U1845" s="270">
        <f t="shared" si="369"/>
        <v>0</v>
      </c>
      <c r="V1845" s="272"/>
      <c r="W1845" s="62"/>
      <c r="X1845" s="270">
        <f t="shared" si="370"/>
        <v>0</v>
      </c>
      <c r="Y1845" s="270">
        <f t="shared" si="371"/>
        <v>0</v>
      </c>
      <c r="Z1845" s="61"/>
      <c r="AA1845" s="61"/>
      <c r="AB1845" s="60" t="str">
        <f t="shared" si="372"/>
        <v/>
      </c>
      <c r="AC1845" s="21" t="b">
        <f t="shared" si="373"/>
        <v>0</v>
      </c>
      <c r="AD1845" s="21" t="b">
        <f t="shared" si="374"/>
        <v>0</v>
      </c>
      <c r="AE1845" s="21" t="b">
        <f t="shared" si="375"/>
        <v>0</v>
      </c>
      <c r="AF1845" s="21" t="b">
        <f ca="1">OR(AND($AC1845,NOT($AD1845)),AND($AC1845,OR(AND($G1845="",$H1845&lt;&gt;""),AND($G1845&lt;&gt;"",$H1845=""),AND($J1845="",$K1845&lt;&gt;""),AND($J1845&lt;&gt;"",$K1845=""),AND($M1845="",$N1845&lt;&gt;""),AND($M1845&lt;&gt;"",$N1845=""),AND($P1845="",$Q1845&lt;&gt;""),AND($P1845&lt;&gt;"",$Q1845=""),AND($S1845="",$T1845&lt;&gt;""),AND($S1845&lt;&gt;"",$T1845=""),AND($V1845="",$W1845&lt;&gt;""),AND($V1845&lt;&gt;"",$W1845=""))),AND($C1845&lt;&gt;"",$E1845&lt;&gt;"",LEFT(TRIM($C1845),1)&lt;&gt;LEFT(TRIM($E1845),1)),IF(OR($E1845="",$F1845=""),FALSE(),IFERROR(COUNTIF(INDIRECT("UNITS_"&amp;SUBSTITUTE(LEFT($E1845,FIND(" ",$E1845&amp;" ")-1),".","_")),$F1845)=0,TRUE())),AND($B1845&lt;&gt;"",OR(ISNUMBER(SEARCH("outro",LOWER($B1845))),ISNUMBER(SEARCH("divers",LOWER($B1845))),ISNUMBER(SEARCH("etc",LOWER($B1845))))),OR(AND(ISNUMBER(SEARCH("comunic",LOWER($B1845))),LEFT($E1845,3)&lt;&gt;"4.4"),AND(ISNUMBER(SEARCH("monitor",LOWER($B1845))),NOT(OR(LEFT($E1845,3)="1.5",LEFT($E1845,3)="2.5")))),AND($B1845&lt;&gt;"",OR(LEFT($C1845,1)="1",LEFT($C1845,1)="2"),$D1845=""),AND($D1845&lt;&gt;"",NOT(OR(LEFT($C1845,1)="1",LEFT($C1845,1)="2"))),AND($D1845&lt;&gt;"",COUNTIF(' PROJETO'!$B$14:$B$16,$D1845)=0),IF($D1845="",FALSE(),IF(COUNTIF(' PROJETO'!$B$14:$B$16,$D1845)=0,FALSE(),IFERROR(INDEX(' PROJETO'!$C$14:$C$16,MATCH($D1845,' PROJETO'!$B$14:$B$16,0))&lt;&gt;"Sim",FALSE()))))</f>
        <v>0</v>
      </c>
      <c r="AG1845" s="21" t="b">
        <f>AND($AC1845,$Y1845&gt;'CONFG.  LISTAS'!$F$4,$Z1845="",$AA1845="")</f>
        <v>0</v>
      </c>
      <c r="AH1845" s="21" t="str">
        <f t="shared" si="376"/>
        <v/>
      </c>
      <c r="AI1845" s="43" t="str">
        <f ca="1">IF(NOT($AC1845),"",IF(OR($B1845="",$C1845="",$E1845="",$F1845=""),"Preencha descrição, categoria, tipo e unidade.",IF(AND($B1845&lt;&gt;"",OR(LEFT($C1845,1)="1",LEFT($C1845,1)="2"),$D1845=""),"Informe a prática de restauração para itens diretos.",IF(AND($D1845&lt;&gt;"",NOT(OR(LEFT($C1845,1)="1",LEFT($C1845,1)="2"))),"Custos indiretos não devem pertencer a uma prática específica.",IF(AND($D1845&lt;&gt;"",COUNTIF(' PROJETO'!$B$14:$B$16,$D1845)=0),"Prática de restauração inválida ou não cadastrada.",IF(IF($D1845="",FALSE(),IF(COUNTIF(' PROJETO'!$B$14:$B$16,$D1845)=0,FALSE(),IFERROR(INDEX(' PROJETO'!$C$14:$C$16,MATCH($D1845,' PROJETO'!$B$14:$B$16,0))&lt;&gt;"Sim",FALSE()))),"A prática informada no item não foi selecionada na aba Projeto.",IF(AND(MAX($I1845,$L1845,$O1845,$R1845,$U1845,$X1845)&gt;'CONFG.  LISTAS'!$F$4,NOT(OR($Z1845&lt;&gt;"",$AA1845&lt;&gt;""))),"Memorial de cálculo ou anexo obrigatório não informado para item acima do limite.",IF(OR(AND($G1845&lt;&gt;"",$H1845&lt;&gt;"",OR($G1845&lt;=0,$H1845&lt;=0)),AND($J1845&lt;&gt;"",$K1845&lt;&gt;"",OR($J1845&lt;=0,$K1845&lt;=0)),AND($M1845&lt;&gt;"",$N1845&lt;&gt;"",OR($M1845&lt;=0,$N1845&lt;=0)),AND($P1845&lt;&gt;"",$Q1845&lt;&gt;"",OR($P1845&lt;=0,$Q1845&lt;=0)),AND($S1845&lt;&gt;"",$T1845&lt;&gt;"",OR($S1845&lt;=0,$T1845&lt;=0)),AND($V1845&lt;&gt;"",$W1845&lt;&gt;"",OR($V1845&lt;=0,$W1845&lt;=0))),"Revise os valores informados: valor unitário e quantidade devem ser maiores que zero.",IF(OR(AND($G1845="",$H1845&lt;&gt;""),AND($G1845&lt;&gt;"",$H1845=""),AND($J1845="",$K1845&lt;&gt;""),AND($J1845&lt;&gt;"",$K1845=""),AND($M1845="",$N1845&lt;&gt;""),AND($M1845&lt;&gt;"",$N1845=""),AND($P1845="",$Q1845&lt;&gt;""),AND($P1845&lt;&gt;"",$Q1845=""),AND($S1845="",$T1845&lt;&gt;""),AND($S1845&lt;&gt;"",$T1845=""),AND($V1845="",$W1845&lt;&gt;""),AND($V1845&lt;&gt;"",$W1845="")),"Há ano preenchido parcialmente: "&amp;TRIM(IF(AND($G1845="",$H1845&lt;&gt;""),"Ano 1 (falta valor unitário); ","")&amp;IF(AND($G1845&lt;&gt;"",$H1845=""),"Ano 1 (falta quantidade); ","")&amp;IF(AND($J1845="",$K1845&lt;&gt;""),"Ano 2 (falta valor unitário); ","")&amp;IF(AND($J1845&lt;&gt;"",$K1845=""),"Ano 2 (falta quantidade); ","")&amp;IF(AND($M1845="",$N1845&lt;&gt;""),"Ano 3 (falta valor unitário); ","")&amp;IF(AND($M1845&lt;&gt;"",$N1845=""),"Ano 3 (falta quantidade); ","")&amp;IF(AND($P1845="",$Q1845&lt;&gt;""),"Ano 4 (falta valor unitário); ","")&amp;IF(AND($P1845&lt;&gt;"",$Q1845=""),"Ano 4 (falta quantidade); ","")&amp;IF(AND($S1845="",$T1845&lt;&gt;""),"Ano 5 (falta valor unitário); ","")&amp;IF(AND($S1845&lt;&gt;"",$T1845=""),"Ano 5 (falta quantidade); ","")&amp;IF(AND($V1845="",$W1845&lt;&gt;""),"Ano 6 (falta valor unitário); ","")&amp;IF(AND($V1845&lt;&gt;"",$W1845=""),"Ano 6 (falta quantidade); ","")), IF(NOT(OR(AND($G1845&lt;&gt;"",$H1845&lt;&gt;""),AND($J1845&lt;&gt;"",$K1845&lt;&gt;""),AND($M1845&lt;&gt;"",$N1845&lt;&gt;""),AND($P1845&lt;&gt;"",$Q1845&lt;&gt;""),AND($S1845&lt;&gt;"",$T1845&lt;&gt;""),AND($V1845&lt;&gt;"",$W1845&lt;&gt;""))),"Informe pelo menos um ano completo com valor unitário e quantidade.",IF(AND($C1845&lt;&gt;"",$E1845&lt;&gt;"",LEFT(TRIM($C1845),1)&lt;&gt;LEFT(TRIM($E1845),1)),"Categoria e tipo estão incompatíveis.",IF(IF(OR($E1845="",$F1845=""),FALSE(),IFERROR(COUNTIF(INDIRECT("UNITS_"&amp;SUBSTITUTE(LEFT($E1845,FIND(" ",$E1845&amp;" ")-1),".","_")),$F1845)=0,TRUE())),"Unidade incompatível com o tipo selecionado.",IF(OR(AND(ISNUMBER(SEARCH("comunic",LOWER($B1845))),LEFT($E1845,3)&lt;&gt;"4.4"),AND(ISNUMBER(SEARCH("monitor",LOWER($B1845))),NOT(OR(LEFT($E1845,3)="1.5",LEFT($E1845,3)="2.5")))),"Revise a classificação do item conforme as regras de preenchimento.",IF(AND($B1845&lt;&gt;"",OR(ISNUMBER(SEARCH("outro",LOWER($B1845))),ISNUMBER(SEARCH("divers",LOWER($B1845))),ISNUMBER(SEARCH("kit",LOWER($B1845))),ISNUMBER(SEARCH("ferrament",LOWER($B1845))),ISNUMBER(SEARCH("epi",LOWER($B1845)))),NOT(OR($Z1845&lt;&gt;"",$AA1845&lt;&gt;""))),"Descrição muito genérica: detalhe melhor o item e registre o racional no memorial ou em anexo.",IF(AND($Y1845=0,$B1845&lt;&gt;"",OR($G1845&lt;&gt;"",$H1845&lt;&gt;"",$J1845&lt;&gt;"",$K1845&lt;&gt;"",$M1845&lt;&gt;"",$N1845&lt;&gt;"",$P1845&lt;&gt;"",$Q1845&lt;&gt;"",$S1845&lt;&gt;"",$T1845&lt;&gt;"",$V1845&lt;&gt;"",$W1845&lt;&gt;"")),"O item possui dados lançados, mas o total está zerado. Revise os valores informados.","")))))))))))))))</f>
        <v/>
      </c>
    </row>
    <row r="1846" spans="1:35" ht="14.25" customHeight="1" x14ac:dyDescent="0.25">
      <c r="A1846" s="57" t="str">
        <f t="shared" si="364"/>
        <v/>
      </c>
      <c r="B1846" s="58"/>
      <c r="C1846" s="58"/>
      <c r="D1846" s="58"/>
      <c r="E1846" s="58"/>
      <c r="F1846" s="58"/>
      <c r="G1846" s="269"/>
      <c r="H1846" s="59"/>
      <c r="I1846" s="273">
        <f t="shared" si="365"/>
        <v>0</v>
      </c>
      <c r="J1846" s="269"/>
      <c r="K1846" s="59"/>
      <c r="L1846" s="270">
        <f t="shared" si="366"/>
        <v>0</v>
      </c>
      <c r="M1846" s="269"/>
      <c r="N1846" s="59"/>
      <c r="O1846" s="270">
        <f t="shared" si="367"/>
        <v>0</v>
      </c>
      <c r="P1846" s="269"/>
      <c r="Q1846" s="59"/>
      <c r="R1846" s="271">
        <f t="shared" si="368"/>
        <v>0</v>
      </c>
      <c r="S1846" s="269"/>
      <c r="T1846" s="59"/>
      <c r="U1846" s="270">
        <f t="shared" si="369"/>
        <v>0</v>
      </c>
      <c r="V1846" s="269"/>
      <c r="W1846" s="59"/>
      <c r="X1846" s="270">
        <f t="shared" si="370"/>
        <v>0</v>
      </c>
      <c r="Y1846" s="270">
        <f t="shared" si="371"/>
        <v>0</v>
      </c>
      <c r="Z1846" s="58"/>
      <c r="AA1846" s="58"/>
      <c r="AB1846" s="60" t="str">
        <f t="shared" si="372"/>
        <v/>
      </c>
      <c r="AC1846" s="21" t="b">
        <f t="shared" si="373"/>
        <v>0</v>
      </c>
      <c r="AD1846" s="21" t="b">
        <f t="shared" si="374"/>
        <v>0</v>
      </c>
      <c r="AE1846" s="21" t="b">
        <f t="shared" si="375"/>
        <v>0</v>
      </c>
      <c r="AF1846" s="21" t="b">
        <f ca="1">OR(AND($AC1846,NOT($AD1846)),AND($AC1846,OR(AND($G1846="",$H1846&lt;&gt;""),AND($G1846&lt;&gt;"",$H1846=""),AND($J1846="",$K1846&lt;&gt;""),AND($J1846&lt;&gt;"",$K1846=""),AND($M1846="",$N1846&lt;&gt;""),AND($M1846&lt;&gt;"",$N1846=""),AND($P1846="",$Q1846&lt;&gt;""),AND($P1846&lt;&gt;"",$Q1846=""),AND($S1846="",$T1846&lt;&gt;""),AND($S1846&lt;&gt;"",$T1846=""),AND($V1846="",$W1846&lt;&gt;""),AND($V1846&lt;&gt;"",$W1846=""))),AND($C1846&lt;&gt;"",$E1846&lt;&gt;"",LEFT(TRIM($C1846),1)&lt;&gt;LEFT(TRIM($E1846),1)),IF(OR($E1846="",$F1846=""),FALSE(),IFERROR(COUNTIF(INDIRECT("UNITS_"&amp;SUBSTITUTE(LEFT($E1846,FIND(" ",$E1846&amp;" ")-1),".","_")),$F1846)=0,TRUE())),AND($B1846&lt;&gt;"",OR(ISNUMBER(SEARCH("outro",LOWER($B1846))),ISNUMBER(SEARCH("divers",LOWER($B1846))),ISNUMBER(SEARCH("etc",LOWER($B1846))))),OR(AND(ISNUMBER(SEARCH("comunic",LOWER($B1846))),LEFT($E1846,3)&lt;&gt;"4.4"),AND(ISNUMBER(SEARCH("monitor",LOWER($B1846))),NOT(OR(LEFT($E1846,3)="1.5",LEFT($E1846,3)="2.5")))),AND($B1846&lt;&gt;"",OR(LEFT($C1846,1)="1",LEFT($C1846,1)="2"),$D1846=""),AND($D1846&lt;&gt;"",NOT(OR(LEFT($C1846,1)="1",LEFT($C1846,1)="2"))),AND($D1846&lt;&gt;"",COUNTIF(' PROJETO'!$B$14:$B$16,$D1846)=0),IF($D1846="",FALSE(),IF(COUNTIF(' PROJETO'!$B$14:$B$16,$D1846)=0,FALSE(),IFERROR(INDEX(' PROJETO'!$C$14:$C$16,MATCH($D1846,' PROJETO'!$B$14:$B$16,0))&lt;&gt;"Sim",FALSE()))))</f>
        <v>0</v>
      </c>
      <c r="AG1846" s="21" t="b">
        <f>AND($AC1846,$Y1846&gt;'CONFG.  LISTAS'!$F$4,$Z1846="",$AA1846="")</f>
        <v>0</v>
      </c>
      <c r="AH1846" s="21" t="str">
        <f t="shared" si="376"/>
        <v/>
      </c>
      <c r="AI1846" s="43" t="str">
        <f ca="1">IF(NOT($AC1846),"",IF(OR($B1846="",$C1846="",$E1846="",$F1846=""),"Preencha descrição, categoria, tipo e unidade.",IF(AND($B1846&lt;&gt;"",OR(LEFT($C1846,1)="1",LEFT($C1846,1)="2"),$D1846=""),"Informe a prática de restauração para itens diretos.",IF(AND($D1846&lt;&gt;"",NOT(OR(LEFT($C1846,1)="1",LEFT($C1846,1)="2"))),"Custos indiretos não devem pertencer a uma prática específica.",IF(AND($D1846&lt;&gt;"",COUNTIF(' PROJETO'!$B$14:$B$16,$D1846)=0),"Prática de restauração inválida ou não cadastrada.",IF(IF($D1846="",FALSE(),IF(COUNTIF(' PROJETO'!$B$14:$B$16,$D1846)=0,FALSE(),IFERROR(INDEX(' PROJETO'!$C$14:$C$16,MATCH($D1846,' PROJETO'!$B$14:$B$16,0))&lt;&gt;"Sim",FALSE()))),"A prática informada no item não foi selecionada na aba Projeto.",IF(AND(MAX($I1846,$L1846,$O1846,$R1846,$U1846,$X1846)&gt;'CONFG.  LISTAS'!$F$4,NOT(OR($Z1846&lt;&gt;"",$AA1846&lt;&gt;""))),"Memorial de cálculo ou anexo obrigatório não informado para item acima do limite.",IF(OR(AND($G1846&lt;&gt;"",$H1846&lt;&gt;"",OR($G1846&lt;=0,$H1846&lt;=0)),AND($J1846&lt;&gt;"",$K1846&lt;&gt;"",OR($J1846&lt;=0,$K1846&lt;=0)),AND($M1846&lt;&gt;"",$N1846&lt;&gt;"",OR($M1846&lt;=0,$N1846&lt;=0)),AND($P1846&lt;&gt;"",$Q1846&lt;&gt;"",OR($P1846&lt;=0,$Q1846&lt;=0)),AND($S1846&lt;&gt;"",$T1846&lt;&gt;"",OR($S1846&lt;=0,$T1846&lt;=0)),AND($V1846&lt;&gt;"",$W1846&lt;&gt;"",OR($V1846&lt;=0,$W1846&lt;=0))),"Revise os valores informados: valor unitário e quantidade devem ser maiores que zero.",IF(OR(AND($G1846="",$H1846&lt;&gt;""),AND($G1846&lt;&gt;"",$H1846=""),AND($J1846="",$K1846&lt;&gt;""),AND($J1846&lt;&gt;"",$K1846=""),AND($M1846="",$N1846&lt;&gt;""),AND($M1846&lt;&gt;"",$N1846=""),AND($P1846="",$Q1846&lt;&gt;""),AND($P1846&lt;&gt;"",$Q1846=""),AND($S1846="",$T1846&lt;&gt;""),AND($S1846&lt;&gt;"",$T1846=""),AND($V1846="",$W1846&lt;&gt;""),AND($V1846&lt;&gt;"",$W1846="")),"Há ano preenchido parcialmente: "&amp;TRIM(IF(AND($G1846="",$H1846&lt;&gt;""),"Ano 1 (falta valor unitário); ","")&amp;IF(AND($G1846&lt;&gt;"",$H1846=""),"Ano 1 (falta quantidade); ","")&amp;IF(AND($J1846="",$K1846&lt;&gt;""),"Ano 2 (falta valor unitário); ","")&amp;IF(AND($J1846&lt;&gt;"",$K1846=""),"Ano 2 (falta quantidade); ","")&amp;IF(AND($M1846="",$N1846&lt;&gt;""),"Ano 3 (falta valor unitário); ","")&amp;IF(AND($M1846&lt;&gt;"",$N1846=""),"Ano 3 (falta quantidade); ","")&amp;IF(AND($P1846="",$Q1846&lt;&gt;""),"Ano 4 (falta valor unitário); ","")&amp;IF(AND($P1846&lt;&gt;"",$Q1846=""),"Ano 4 (falta quantidade); ","")&amp;IF(AND($S1846="",$T1846&lt;&gt;""),"Ano 5 (falta valor unitário); ","")&amp;IF(AND($S1846&lt;&gt;"",$T1846=""),"Ano 5 (falta quantidade); ","")&amp;IF(AND($V1846="",$W1846&lt;&gt;""),"Ano 6 (falta valor unitário); ","")&amp;IF(AND($V1846&lt;&gt;"",$W1846=""),"Ano 6 (falta quantidade); ","")), IF(NOT(OR(AND($G1846&lt;&gt;"",$H1846&lt;&gt;""),AND($J1846&lt;&gt;"",$K1846&lt;&gt;""),AND($M1846&lt;&gt;"",$N1846&lt;&gt;""),AND($P1846&lt;&gt;"",$Q1846&lt;&gt;""),AND($S1846&lt;&gt;"",$T1846&lt;&gt;""),AND($V1846&lt;&gt;"",$W1846&lt;&gt;""))),"Informe pelo menos um ano completo com valor unitário e quantidade.",IF(AND($C1846&lt;&gt;"",$E1846&lt;&gt;"",LEFT(TRIM($C1846),1)&lt;&gt;LEFT(TRIM($E1846),1)),"Categoria e tipo estão incompatíveis.",IF(IF(OR($E1846="",$F1846=""),FALSE(),IFERROR(COUNTIF(INDIRECT("UNITS_"&amp;SUBSTITUTE(LEFT($E1846,FIND(" ",$E1846&amp;" ")-1),".","_")),$F1846)=0,TRUE())),"Unidade incompatível com o tipo selecionado.",IF(OR(AND(ISNUMBER(SEARCH("comunic",LOWER($B1846))),LEFT($E1846,3)&lt;&gt;"4.4"),AND(ISNUMBER(SEARCH("monitor",LOWER($B1846))),NOT(OR(LEFT($E1846,3)="1.5",LEFT($E1846,3)="2.5")))),"Revise a classificação do item conforme as regras de preenchimento.",IF(AND($B1846&lt;&gt;"",OR(ISNUMBER(SEARCH("outro",LOWER($B1846))),ISNUMBER(SEARCH("divers",LOWER($B1846))),ISNUMBER(SEARCH("kit",LOWER($B1846))),ISNUMBER(SEARCH("ferrament",LOWER($B1846))),ISNUMBER(SEARCH("epi",LOWER($B1846)))),NOT(OR($Z1846&lt;&gt;"",$AA1846&lt;&gt;""))),"Descrição muito genérica: detalhe melhor o item e registre o racional no memorial ou em anexo.",IF(AND($Y1846=0,$B1846&lt;&gt;"",OR($G1846&lt;&gt;"",$H1846&lt;&gt;"",$J1846&lt;&gt;"",$K1846&lt;&gt;"",$M1846&lt;&gt;"",$N1846&lt;&gt;"",$P1846&lt;&gt;"",$Q1846&lt;&gt;"",$S1846&lt;&gt;"",$T1846&lt;&gt;"",$V1846&lt;&gt;"",$W1846&lt;&gt;"")),"O item possui dados lançados, mas o total está zerado. Revise os valores informados.","")))))))))))))))</f>
        <v/>
      </c>
    </row>
    <row r="1847" spans="1:35" ht="14.25" customHeight="1" x14ac:dyDescent="0.25">
      <c r="A1847" s="57" t="str">
        <f t="shared" si="364"/>
        <v/>
      </c>
      <c r="B1847" s="61"/>
      <c r="C1847" s="61"/>
      <c r="D1847" s="58"/>
      <c r="E1847" s="61"/>
      <c r="F1847" s="61"/>
      <c r="G1847" s="272"/>
      <c r="H1847" s="62"/>
      <c r="I1847" s="273">
        <f t="shared" si="365"/>
        <v>0</v>
      </c>
      <c r="J1847" s="272"/>
      <c r="K1847" s="62"/>
      <c r="L1847" s="270">
        <f t="shared" si="366"/>
        <v>0</v>
      </c>
      <c r="M1847" s="272"/>
      <c r="N1847" s="62"/>
      <c r="O1847" s="270">
        <f t="shared" si="367"/>
        <v>0</v>
      </c>
      <c r="P1847" s="272"/>
      <c r="Q1847" s="62"/>
      <c r="R1847" s="271">
        <f t="shared" si="368"/>
        <v>0</v>
      </c>
      <c r="S1847" s="272"/>
      <c r="T1847" s="62"/>
      <c r="U1847" s="270">
        <f t="shared" si="369"/>
        <v>0</v>
      </c>
      <c r="V1847" s="272"/>
      <c r="W1847" s="62"/>
      <c r="X1847" s="270">
        <f t="shared" si="370"/>
        <v>0</v>
      </c>
      <c r="Y1847" s="270">
        <f t="shared" si="371"/>
        <v>0</v>
      </c>
      <c r="Z1847" s="61"/>
      <c r="AA1847" s="61"/>
      <c r="AB1847" s="60" t="str">
        <f t="shared" si="372"/>
        <v/>
      </c>
      <c r="AC1847" s="21" t="b">
        <f t="shared" si="373"/>
        <v>0</v>
      </c>
      <c r="AD1847" s="21" t="b">
        <f t="shared" si="374"/>
        <v>0</v>
      </c>
      <c r="AE1847" s="21" t="b">
        <f t="shared" si="375"/>
        <v>0</v>
      </c>
      <c r="AF1847" s="21" t="b">
        <f ca="1">OR(AND($AC1847,NOT($AD1847)),AND($AC1847,OR(AND($G1847="",$H1847&lt;&gt;""),AND($G1847&lt;&gt;"",$H1847=""),AND($J1847="",$K1847&lt;&gt;""),AND($J1847&lt;&gt;"",$K1847=""),AND($M1847="",$N1847&lt;&gt;""),AND($M1847&lt;&gt;"",$N1847=""),AND($P1847="",$Q1847&lt;&gt;""),AND($P1847&lt;&gt;"",$Q1847=""),AND($S1847="",$T1847&lt;&gt;""),AND($S1847&lt;&gt;"",$T1847=""),AND($V1847="",$W1847&lt;&gt;""),AND($V1847&lt;&gt;"",$W1847=""))),AND($C1847&lt;&gt;"",$E1847&lt;&gt;"",LEFT(TRIM($C1847),1)&lt;&gt;LEFT(TRIM($E1847),1)),IF(OR($E1847="",$F1847=""),FALSE(),IFERROR(COUNTIF(INDIRECT("UNITS_"&amp;SUBSTITUTE(LEFT($E1847,FIND(" ",$E1847&amp;" ")-1),".","_")),$F1847)=0,TRUE())),AND($B1847&lt;&gt;"",OR(ISNUMBER(SEARCH("outro",LOWER($B1847))),ISNUMBER(SEARCH("divers",LOWER($B1847))),ISNUMBER(SEARCH("etc",LOWER($B1847))))),OR(AND(ISNUMBER(SEARCH("comunic",LOWER($B1847))),LEFT($E1847,3)&lt;&gt;"4.4"),AND(ISNUMBER(SEARCH("monitor",LOWER($B1847))),NOT(OR(LEFT($E1847,3)="1.5",LEFT($E1847,3)="2.5")))),AND($B1847&lt;&gt;"",OR(LEFT($C1847,1)="1",LEFT($C1847,1)="2"),$D1847=""),AND($D1847&lt;&gt;"",NOT(OR(LEFT($C1847,1)="1",LEFT($C1847,1)="2"))),AND($D1847&lt;&gt;"",COUNTIF(' PROJETO'!$B$14:$B$16,$D1847)=0),IF($D1847="",FALSE(),IF(COUNTIF(' PROJETO'!$B$14:$B$16,$D1847)=0,FALSE(),IFERROR(INDEX(' PROJETO'!$C$14:$C$16,MATCH($D1847,' PROJETO'!$B$14:$B$16,0))&lt;&gt;"Sim",FALSE()))))</f>
        <v>0</v>
      </c>
      <c r="AG1847" s="21" t="b">
        <f>AND($AC1847,$Y1847&gt;'CONFG.  LISTAS'!$F$4,$Z1847="",$AA1847="")</f>
        <v>0</v>
      </c>
      <c r="AH1847" s="21" t="str">
        <f t="shared" si="376"/>
        <v/>
      </c>
      <c r="AI1847" s="43" t="str">
        <f ca="1">IF(NOT($AC1847),"",IF(OR($B1847="",$C1847="",$E1847="",$F1847=""),"Preencha descrição, categoria, tipo e unidade.",IF(AND($B1847&lt;&gt;"",OR(LEFT($C1847,1)="1",LEFT($C1847,1)="2"),$D1847=""),"Informe a prática de restauração para itens diretos.",IF(AND($D1847&lt;&gt;"",NOT(OR(LEFT($C1847,1)="1",LEFT($C1847,1)="2"))),"Custos indiretos não devem pertencer a uma prática específica.",IF(AND($D1847&lt;&gt;"",COUNTIF(' PROJETO'!$B$14:$B$16,$D1847)=0),"Prática de restauração inválida ou não cadastrada.",IF(IF($D1847="",FALSE(),IF(COUNTIF(' PROJETO'!$B$14:$B$16,$D1847)=0,FALSE(),IFERROR(INDEX(' PROJETO'!$C$14:$C$16,MATCH($D1847,' PROJETO'!$B$14:$B$16,0))&lt;&gt;"Sim",FALSE()))),"A prática informada no item não foi selecionada na aba Projeto.",IF(AND(MAX($I1847,$L1847,$O1847,$R1847,$U1847,$X1847)&gt;'CONFG.  LISTAS'!$F$4,NOT(OR($Z1847&lt;&gt;"",$AA1847&lt;&gt;""))),"Memorial de cálculo ou anexo obrigatório não informado para item acima do limite.",IF(OR(AND($G1847&lt;&gt;"",$H1847&lt;&gt;"",OR($G1847&lt;=0,$H1847&lt;=0)),AND($J1847&lt;&gt;"",$K1847&lt;&gt;"",OR($J1847&lt;=0,$K1847&lt;=0)),AND($M1847&lt;&gt;"",$N1847&lt;&gt;"",OR($M1847&lt;=0,$N1847&lt;=0)),AND($P1847&lt;&gt;"",$Q1847&lt;&gt;"",OR($P1847&lt;=0,$Q1847&lt;=0)),AND($S1847&lt;&gt;"",$T1847&lt;&gt;"",OR($S1847&lt;=0,$T1847&lt;=0)),AND($V1847&lt;&gt;"",$W1847&lt;&gt;"",OR($V1847&lt;=0,$W1847&lt;=0))),"Revise os valores informados: valor unitário e quantidade devem ser maiores que zero.",IF(OR(AND($G1847="",$H1847&lt;&gt;""),AND($G1847&lt;&gt;"",$H1847=""),AND($J1847="",$K1847&lt;&gt;""),AND($J1847&lt;&gt;"",$K1847=""),AND($M1847="",$N1847&lt;&gt;""),AND($M1847&lt;&gt;"",$N1847=""),AND($P1847="",$Q1847&lt;&gt;""),AND($P1847&lt;&gt;"",$Q1847=""),AND($S1847="",$T1847&lt;&gt;""),AND($S1847&lt;&gt;"",$T1847=""),AND($V1847="",$W1847&lt;&gt;""),AND($V1847&lt;&gt;"",$W1847="")),"Há ano preenchido parcialmente: "&amp;TRIM(IF(AND($G1847="",$H1847&lt;&gt;""),"Ano 1 (falta valor unitário); ","")&amp;IF(AND($G1847&lt;&gt;"",$H1847=""),"Ano 1 (falta quantidade); ","")&amp;IF(AND($J1847="",$K1847&lt;&gt;""),"Ano 2 (falta valor unitário); ","")&amp;IF(AND($J1847&lt;&gt;"",$K1847=""),"Ano 2 (falta quantidade); ","")&amp;IF(AND($M1847="",$N1847&lt;&gt;""),"Ano 3 (falta valor unitário); ","")&amp;IF(AND($M1847&lt;&gt;"",$N1847=""),"Ano 3 (falta quantidade); ","")&amp;IF(AND($P1847="",$Q1847&lt;&gt;""),"Ano 4 (falta valor unitário); ","")&amp;IF(AND($P1847&lt;&gt;"",$Q1847=""),"Ano 4 (falta quantidade); ","")&amp;IF(AND($S1847="",$T1847&lt;&gt;""),"Ano 5 (falta valor unitário); ","")&amp;IF(AND($S1847&lt;&gt;"",$T1847=""),"Ano 5 (falta quantidade); ","")&amp;IF(AND($V1847="",$W1847&lt;&gt;""),"Ano 6 (falta valor unitário); ","")&amp;IF(AND($V1847&lt;&gt;"",$W1847=""),"Ano 6 (falta quantidade); ","")), IF(NOT(OR(AND($G1847&lt;&gt;"",$H1847&lt;&gt;""),AND($J1847&lt;&gt;"",$K1847&lt;&gt;""),AND($M1847&lt;&gt;"",$N1847&lt;&gt;""),AND($P1847&lt;&gt;"",$Q1847&lt;&gt;""),AND($S1847&lt;&gt;"",$T1847&lt;&gt;""),AND($V1847&lt;&gt;"",$W1847&lt;&gt;""))),"Informe pelo menos um ano completo com valor unitário e quantidade.",IF(AND($C1847&lt;&gt;"",$E1847&lt;&gt;"",LEFT(TRIM($C1847),1)&lt;&gt;LEFT(TRIM($E1847),1)),"Categoria e tipo estão incompatíveis.",IF(IF(OR($E1847="",$F1847=""),FALSE(),IFERROR(COUNTIF(INDIRECT("UNITS_"&amp;SUBSTITUTE(LEFT($E1847,FIND(" ",$E1847&amp;" ")-1),".","_")),$F1847)=0,TRUE())),"Unidade incompatível com o tipo selecionado.",IF(OR(AND(ISNUMBER(SEARCH("comunic",LOWER($B1847))),LEFT($E1847,3)&lt;&gt;"4.4"),AND(ISNUMBER(SEARCH("monitor",LOWER($B1847))),NOT(OR(LEFT($E1847,3)="1.5",LEFT($E1847,3)="2.5")))),"Revise a classificação do item conforme as regras de preenchimento.",IF(AND($B1847&lt;&gt;"",OR(ISNUMBER(SEARCH("outro",LOWER($B1847))),ISNUMBER(SEARCH("divers",LOWER($B1847))),ISNUMBER(SEARCH("kit",LOWER($B1847))),ISNUMBER(SEARCH("ferrament",LOWER($B1847))),ISNUMBER(SEARCH("epi",LOWER($B1847)))),NOT(OR($Z1847&lt;&gt;"",$AA1847&lt;&gt;""))),"Descrição muito genérica: detalhe melhor o item e registre o racional no memorial ou em anexo.",IF(AND($Y1847=0,$B1847&lt;&gt;"",OR($G1847&lt;&gt;"",$H1847&lt;&gt;"",$J1847&lt;&gt;"",$K1847&lt;&gt;"",$M1847&lt;&gt;"",$N1847&lt;&gt;"",$P1847&lt;&gt;"",$Q1847&lt;&gt;"",$S1847&lt;&gt;"",$T1847&lt;&gt;"",$V1847&lt;&gt;"",$W1847&lt;&gt;"")),"O item possui dados lançados, mas o total está zerado. Revise os valores informados.","")))))))))))))))</f>
        <v/>
      </c>
    </row>
    <row r="1848" spans="1:35" ht="14.25" customHeight="1" x14ac:dyDescent="0.25">
      <c r="A1848" s="57" t="str">
        <f t="shared" si="364"/>
        <v/>
      </c>
      <c r="B1848" s="58"/>
      <c r="C1848" s="58"/>
      <c r="D1848" s="58"/>
      <c r="E1848" s="58"/>
      <c r="F1848" s="58"/>
      <c r="G1848" s="269"/>
      <c r="H1848" s="59"/>
      <c r="I1848" s="273">
        <f t="shared" si="365"/>
        <v>0</v>
      </c>
      <c r="J1848" s="269"/>
      <c r="K1848" s="59"/>
      <c r="L1848" s="270">
        <f t="shared" si="366"/>
        <v>0</v>
      </c>
      <c r="M1848" s="269"/>
      <c r="N1848" s="59"/>
      <c r="O1848" s="270">
        <f t="shared" si="367"/>
        <v>0</v>
      </c>
      <c r="P1848" s="269"/>
      <c r="Q1848" s="59"/>
      <c r="R1848" s="271">
        <f t="shared" si="368"/>
        <v>0</v>
      </c>
      <c r="S1848" s="269"/>
      <c r="T1848" s="59"/>
      <c r="U1848" s="270">
        <f t="shared" si="369"/>
        <v>0</v>
      </c>
      <c r="V1848" s="269"/>
      <c r="W1848" s="59"/>
      <c r="X1848" s="270">
        <f t="shared" si="370"/>
        <v>0</v>
      </c>
      <c r="Y1848" s="270">
        <f t="shared" si="371"/>
        <v>0</v>
      </c>
      <c r="Z1848" s="58"/>
      <c r="AA1848" s="58"/>
      <c r="AB1848" s="60" t="str">
        <f t="shared" si="372"/>
        <v/>
      </c>
      <c r="AC1848" s="21" t="b">
        <f t="shared" si="373"/>
        <v>0</v>
      </c>
      <c r="AD1848" s="21" t="b">
        <f t="shared" si="374"/>
        <v>0</v>
      </c>
      <c r="AE1848" s="21" t="b">
        <f t="shared" si="375"/>
        <v>0</v>
      </c>
      <c r="AF1848" s="21" t="b">
        <f ca="1">OR(AND($AC1848,NOT($AD1848)),AND($AC1848,OR(AND($G1848="",$H1848&lt;&gt;""),AND($G1848&lt;&gt;"",$H1848=""),AND($J1848="",$K1848&lt;&gt;""),AND($J1848&lt;&gt;"",$K1848=""),AND($M1848="",$N1848&lt;&gt;""),AND($M1848&lt;&gt;"",$N1848=""),AND($P1848="",$Q1848&lt;&gt;""),AND($P1848&lt;&gt;"",$Q1848=""),AND($S1848="",$T1848&lt;&gt;""),AND($S1848&lt;&gt;"",$T1848=""),AND($V1848="",$W1848&lt;&gt;""),AND($V1848&lt;&gt;"",$W1848=""))),AND($C1848&lt;&gt;"",$E1848&lt;&gt;"",LEFT(TRIM($C1848),1)&lt;&gt;LEFT(TRIM($E1848),1)),IF(OR($E1848="",$F1848=""),FALSE(),IFERROR(COUNTIF(INDIRECT("UNITS_"&amp;SUBSTITUTE(LEFT($E1848,FIND(" ",$E1848&amp;" ")-1),".","_")),$F1848)=0,TRUE())),AND($B1848&lt;&gt;"",OR(ISNUMBER(SEARCH("outro",LOWER($B1848))),ISNUMBER(SEARCH("divers",LOWER($B1848))),ISNUMBER(SEARCH("etc",LOWER($B1848))))),OR(AND(ISNUMBER(SEARCH("comunic",LOWER($B1848))),LEFT($E1848,3)&lt;&gt;"4.4"),AND(ISNUMBER(SEARCH("monitor",LOWER($B1848))),NOT(OR(LEFT($E1848,3)="1.5",LEFT($E1848,3)="2.5")))),AND($B1848&lt;&gt;"",OR(LEFT($C1848,1)="1",LEFT($C1848,1)="2"),$D1848=""),AND($D1848&lt;&gt;"",NOT(OR(LEFT($C1848,1)="1",LEFT($C1848,1)="2"))),AND($D1848&lt;&gt;"",COUNTIF(' PROJETO'!$B$14:$B$16,$D1848)=0),IF($D1848="",FALSE(),IF(COUNTIF(' PROJETO'!$B$14:$B$16,$D1848)=0,FALSE(),IFERROR(INDEX(' PROJETO'!$C$14:$C$16,MATCH($D1848,' PROJETO'!$B$14:$B$16,0))&lt;&gt;"Sim",FALSE()))))</f>
        <v>0</v>
      </c>
      <c r="AG1848" s="21" t="b">
        <f>AND($AC1848,$Y1848&gt;'CONFG.  LISTAS'!$F$4,$Z1848="",$AA1848="")</f>
        <v>0</v>
      </c>
      <c r="AH1848" s="21" t="str">
        <f t="shared" si="376"/>
        <v/>
      </c>
      <c r="AI1848" s="43" t="str">
        <f ca="1">IF(NOT($AC1848),"",IF(OR($B1848="",$C1848="",$E1848="",$F1848=""),"Preencha descrição, categoria, tipo e unidade.",IF(AND($B1848&lt;&gt;"",OR(LEFT($C1848,1)="1",LEFT($C1848,1)="2"),$D1848=""),"Informe a prática de restauração para itens diretos.",IF(AND($D1848&lt;&gt;"",NOT(OR(LEFT($C1848,1)="1",LEFT($C1848,1)="2"))),"Custos indiretos não devem pertencer a uma prática específica.",IF(AND($D1848&lt;&gt;"",COUNTIF(' PROJETO'!$B$14:$B$16,$D1848)=0),"Prática de restauração inválida ou não cadastrada.",IF(IF($D1848="",FALSE(),IF(COUNTIF(' PROJETO'!$B$14:$B$16,$D1848)=0,FALSE(),IFERROR(INDEX(' PROJETO'!$C$14:$C$16,MATCH($D1848,' PROJETO'!$B$14:$B$16,0))&lt;&gt;"Sim",FALSE()))),"A prática informada no item não foi selecionada na aba Projeto.",IF(AND(MAX($I1848,$L1848,$O1848,$R1848,$U1848,$X1848)&gt;'CONFG.  LISTAS'!$F$4,NOT(OR($Z1848&lt;&gt;"",$AA1848&lt;&gt;""))),"Memorial de cálculo ou anexo obrigatório não informado para item acima do limite.",IF(OR(AND($G1848&lt;&gt;"",$H1848&lt;&gt;"",OR($G1848&lt;=0,$H1848&lt;=0)),AND($J1848&lt;&gt;"",$K1848&lt;&gt;"",OR($J1848&lt;=0,$K1848&lt;=0)),AND($M1848&lt;&gt;"",$N1848&lt;&gt;"",OR($M1848&lt;=0,$N1848&lt;=0)),AND($P1848&lt;&gt;"",$Q1848&lt;&gt;"",OR($P1848&lt;=0,$Q1848&lt;=0)),AND($S1848&lt;&gt;"",$T1848&lt;&gt;"",OR($S1848&lt;=0,$T1848&lt;=0)),AND($V1848&lt;&gt;"",$W1848&lt;&gt;"",OR($V1848&lt;=0,$W1848&lt;=0))),"Revise os valores informados: valor unitário e quantidade devem ser maiores que zero.",IF(OR(AND($G1848="",$H1848&lt;&gt;""),AND($G1848&lt;&gt;"",$H1848=""),AND($J1848="",$K1848&lt;&gt;""),AND($J1848&lt;&gt;"",$K1848=""),AND($M1848="",$N1848&lt;&gt;""),AND($M1848&lt;&gt;"",$N1848=""),AND($P1848="",$Q1848&lt;&gt;""),AND($P1848&lt;&gt;"",$Q1848=""),AND($S1848="",$T1848&lt;&gt;""),AND($S1848&lt;&gt;"",$T1848=""),AND($V1848="",$W1848&lt;&gt;""),AND($V1848&lt;&gt;"",$W1848="")),"Há ano preenchido parcialmente: "&amp;TRIM(IF(AND($G1848="",$H1848&lt;&gt;""),"Ano 1 (falta valor unitário); ","")&amp;IF(AND($G1848&lt;&gt;"",$H1848=""),"Ano 1 (falta quantidade); ","")&amp;IF(AND($J1848="",$K1848&lt;&gt;""),"Ano 2 (falta valor unitário); ","")&amp;IF(AND($J1848&lt;&gt;"",$K1848=""),"Ano 2 (falta quantidade); ","")&amp;IF(AND($M1848="",$N1848&lt;&gt;""),"Ano 3 (falta valor unitário); ","")&amp;IF(AND($M1848&lt;&gt;"",$N1848=""),"Ano 3 (falta quantidade); ","")&amp;IF(AND($P1848="",$Q1848&lt;&gt;""),"Ano 4 (falta valor unitário); ","")&amp;IF(AND($P1848&lt;&gt;"",$Q1848=""),"Ano 4 (falta quantidade); ","")&amp;IF(AND($S1848="",$T1848&lt;&gt;""),"Ano 5 (falta valor unitário); ","")&amp;IF(AND($S1848&lt;&gt;"",$T1848=""),"Ano 5 (falta quantidade); ","")&amp;IF(AND($V1848="",$W1848&lt;&gt;""),"Ano 6 (falta valor unitário); ","")&amp;IF(AND($V1848&lt;&gt;"",$W1848=""),"Ano 6 (falta quantidade); ","")), IF(NOT(OR(AND($G1848&lt;&gt;"",$H1848&lt;&gt;""),AND($J1848&lt;&gt;"",$K1848&lt;&gt;""),AND($M1848&lt;&gt;"",$N1848&lt;&gt;""),AND($P1848&lt;&gt;"",$Q1848&lt;&gt;""),AND($S1848&lt;&gt;"",$T1848&lt;&gt;""),AND($V1848&lt;&gt;"",$W1848&lt;&gt;""))),"Informe pelo menos um ano completo com valor unitário e quantidade.",IF(AND($C1848&lt;&gt;"",$E1848&lt;&gt;"",LEFT(TRIM($C1848),1)&lt;&gt;LEFT(TRIM($E1848),1)),"Categoria e tipo estão incompatíveis.",IF(IF(OR($E1848="",$F1848=""),FALSE(),IFERROR(COUNTIF(INDIRECT("UNITS_"&amp;SUBSTITUTE(LEFT($E1848,FIND(" ",$E1848&amp;" ")-1),".","_")),$F1848)=0,TRUE())),"Unidade incompatível com o tipo selecionado.",IF(OR(AND(ISNUMBER(SEARCH("comunic",LOWER($B1848))),LEFT($E1848,3)&lt;&gt;"4.4"),AND(ISNUMBER(SEARCH("monitor",LOWER($B1848))),NOT(OR(LEFT($E1848,3)="1.5",LEFT($E1848,3)="2.5")))),"Revise a classificação do item conforme as regras de preenchimento.",IF(AND($B1848&lt;&gt;"",OR(ISNUMBER(SEARCH("outro",LOWER($B1848))),ISNUMBER(SEARCH("divers",LOWER($B1848))),ISNUMBER(SEARCH("kit",LOWER($B1848))),ISNUMBER(SEARCH("ferrament",LOWER($B1848))),ISNUMBER(SEARCH("epi",LOWER($B1848)))),NOT(OR($Z1848&lt;&gt;"",$AA1848&lt;&gt;""))),"Descrição muito genérica: detalhe melhor o item e registre o racional no memorial ou em anexo.",IF(AND($Y1848=0,$B1848&lt;&gt;"",OR($G1848&lt;&gt;"",$H1848&lt;&gt;"",$J1848&lt;&gt;"",$K1848&lt;&gt;"",$M1848&lt;&gt;"",$N1848&lt;&gt;"",$P1848&lt;&gt;"",$Q1848&lt;&gt;"",$S1848&lt;&gt;"",$T1848&lt;&gt;"",$V1848&lt;&gt;"",$W1848&lt;&gt;"")),"O item possui dados lançados, mas o total está zerado. Revise os valores informados.","")))))))))))))))</f>
        <v/>
      </c>
    </row>
    <row r="1849" spans="1:35" ht="14.25" customHeight="1" x14ac:dyDescent="0.25">
      <c r="A1849" s="57" t="str">
        <f t="shared" si="364"/>
        <v/>
      </c>
      <c r="B1849" s="61"/>
      <c r="C1849" s="61"/>
      <c r="D1849" s="58"/>
      <c r="E1849" s="61"/>
      <c r="F1849" s="61"/>
      <c r="G1849" s="272"/>
      <c r="H1849" s="62"/>
      <c r="I1849" s="273">
        <f t="shared" si="365"/>
        <v>0</v>
      </c>
      <c r="J1849" s="272"/>
      <c r="K1849" s="62"/>
      <c r="L1849" s="270">
        <f t="shared" si="366"/>
        <v>0</v>
      </c>
      <c r="M1849" s="272"/>
      <c r="N1849" s="62"/>
      <c r="O1849" s="270">
        <f t="shared" si="367"/>
        <v>0</v>
      </c>
      <c r="P1849" s="272"/>
      <c r="Q1849" s="62"/>
      <c r="R1849" s="271">
        <f t="shared" si="368"/>
        <v>0</v>
      </c>
      <c r="S1849" s="272"/>
      <c r="T1849" s="62"/>
      <c r="U1849" s="270">
        <f t="shared" si="369"/>
        <v>0</v>
      </c>
      <c r="V1849" s="272"/>
      <c r="W1849" s="62"/>
      <c r="X1849" s="270">
        <f t="shared" si="370"/>
        <v>0</v>
      </c>
      <c r="Y1849" s="270">
        <f t="shared" si="371"/>
        <v>0</v>
      </c>
      <c r="Z1849" s="61"/>
      <c r="AA1849" s="61"/>
      <c r="AB1849" s="60" t="str">
        <f t="shared" si="372"/>
        <v/>
      </c>
      <c r="AC1849" s="21" t="b">
        <f t="shared" si="373"/>
        <v>0</v>
      </c>
      <c r="AD1849" s="21" t="b">
        <f t="shared" si="374"/>
        <v>0</v>
      </c>
      <c r="AE1849" s="21" t="b">
        <f t="shared" si="375"/>
        <v>0</v>
      </c>
      <c r="AF1849" s="21" t="b">
        <f ca="1">OR(AND($AC1849,NOT($AD1849)),AND($AC1849,OR(AND($G1849="",$H1849&lt;&gt;""),AND($G1849&lt;&gt;"",$H1849=""),AND($J1849="",$K1849&lt;&gt;""),AND($J1849&lt;&gt;"",$K1849=""),AND($M1849="",$N1849&lt;&gt;""),AND($M1849&lt;&gt;"",$N1849=""),AND($P1849="",$Q1849&lt;&gt;""),AND($P1849&lt;&gt;"",$Q1849=""),AND($S1849="",$T1849&lt;&gt;""),AND($S1849&lt;&gt;"",$T1849=""),AND($V1849="",$W1849&lt;&gt;""),AND($V1849&lt;&gt;"",$W1849=""))),AND($C1849&lt;&gt;"",$E1849&lt;&gt;"",LEFT(TRIM($C1849),1)&lt;&gt;LEFT(TRIM($E1849),1)),IF(OR($E1849="",$F1849=""),FALSE(),IFERROR(COUNTIF(INDIRECT("UNITS_"&amp;SUBSTITUTE(LEFT($E1849,FIND(" ",$E1849&amp;" ")-1),".","_")),$F1849)=0,TRUE())),AND($B1849&lt;&gt;"",OR(ISNUMBER(SEARCH("outro",LOWER($B1849))),ISNUMBER(SEARCH("divers",LOWER($B1849))),ISNUMBER(SEARCH("etc",LOWER($B1849))))),OR(AND(ISNUMBER(SEARCH("comunic",LOWER($B1849))),LEFT($E1849,3)&lt;&gt;"4.4"),AND(ISNUMBER(SEARCH("monitor",LOWER($B1849))),NOT(OR(LEFT($E1849,3)="1.5",LEFT($E1849,3)="2.5")))),AND($B1849&lt;&gt;"",OR(LEFT($C1849,1)="1",LEFT($C1849,1)="2"),$D1849=""),AND($D1849&lt;&gt;"",NOT(OR(LEFT($C1849,1)="1",LEFT($C1849,1)="2"))),AND($D1849&lt;&gt;"",COUNTIF(' PROJETO'!$B$14:$B$16,$D1849)=0),IF($D1849="",FALSE(),IF(COUNTIF(' PROJETO'!$B$14:$B$16,$D1849)=0,FALSE(),IFERROR(INDEX(' PROJETO'!$C$14:$C$16,MATCH($D1849,' PROJETO'!$B$14:$B$16,0))&lt;&gt;"Sim",FALSE()))))</f>
        <v>0</v>
      </c>
      <c r="AG1849" s="21" t="b">
        <f>AND($AC1849,$Y1849&gt;'CONFG.  LISTAS'!$F$4,$Z1849="",$AA1849="")</f>
        <v>0</v>
      </c>
      <c r="AH1849" s="21" t="str">
        <f t="shared" si="376"/>
        <v/>
      </c>
      <c r="AI1849" s="43" t="str">
        <f ca="1">IF(NOT($AC1849),"",IF(OR($B1849="",$C1849="",$E1849="",$F1849=""),"Preencha descrição, categoria, tipo e unidade.",IF(AND($B1849&lt;&gt;"",OR(LEFT($C1849,1)="1",LEFT($C1849,1)="2"),$D1849=""),"Informe a prática de restauração para itens diretos.",IF(AND($D1849&lt;&gt;"",NOT(OR(LEFT($C1849,1)="1",LEFT($C1849,1)="2"))),"Custos indiretos não devem pertencer a uma prática específica.",IF(AND($D1849&lt;&gt;"",COUNTIF(' PROJETO'!$B$14:$B$16,$D1849)=0),"Prática de restauração inválida ou não cadastrada.",IF(IF($D1849="",FALSE(),IF(COUNTIF(' PROJETO'!$B$14:$B$16,$D1849)=0,FALSE(),IFERROR(INDEX(' PROJETO'!$C$14:$C$16,MATCH($D1849,' PROJETO'!$B$14:$B$16,0))&lt;&gt;"Sim",FALSE()))),"A prática informada no item não foi selecionada na aba Projeto.",IF(AND(MAX($I1849,$L1849,$O1849,$R1849,$U1849,$X1849)&gt;'CONFG.  LISTAS'!$F$4,NOT(OR($Z1849&lt;&gt;"",$AA1849&lt;&gt;""))),"Memorial de cálculo ou anexo obrigatório não informado para item acima do limite.",IF(OR(AND($G1849&lt;&gt;"",$H1849&lt;&gt;"",OR($G1849&lt;=0,$H1849&lt;=0)),AND($J1849&lt;&gt;"",$K1849&lt;&gt;"",OR($J1849&lt;=0,$K1849&lt;=0)),AND($M1849&lt;&gt;"",$N1849&lt;&gt;"",OR($M1849&lt;=0,$N1849&lt;=0)),AND($P1849&lt;&gt;"",$Q1849&lt;&gt;"",OR($P1849&lt;=0,$Q1849&lt;=0)),AND($S1849&lt;&gt;"",$T1849&lt;&gt;"",OR($S1849&lt;=0,$T1849&lt;=0)),AND($V1849&lt;&gt;"",$W1849&lt;&gt;"",OR($V1849&lt;=0,$W1849&lt;=0))),"Revise os valores informados: valor unitário e quantidade devem ser maiores que zero.",IF(OR(AND($G1849="",$H1849&lt;&gt;""),AND($G1849&lt;&gt;"",$H1849=""),AND($J1849="",$K1849&lt;&gt;""),AND($J1849&lt;&gt;"",$K1849=""),AND($M1849="",$N1849&lt;&gt;""),AND($M1849&lt;&gt;"",$N1849=""),AND($P1849="",$Q1849&lt;&gt;""),AND($P1849&lt;&gt;"",$Q1849=""),AND($S1849="",$T1849&lt;&gt;""),AND($S1849&lt;&gt;"",$T1849=""),AND($V1849="",$W1849&lt;&gt;""),AND($V1849&lt;&gt;"",$W1849="")),"Há ano preenchido parcialmente: "&amp;TRIM(IF(AND($G1849="",$H1849&lt;&gt;""),"Ano 1 (falta valor unitário); ","")&amp;IF(AND($G1849&lt;&gt;"",$H1849=""),"Ano 1 (falta quantidade); ","")&amp;IF(AND($J1849="",$K1849&lt;&gt;""),"Ano 2 (falta valor unitário); ","")&amp;IF(AND($J1849&lt;&gt;"",$K1849=""),"Ano 2 (falta quantidade); ","")&amp;IF(AND($M1849="",$N1849&lt;&gt;""),"Ano 3 (falta valor unitário); ","")&amp;IF(AND($M1849&lt;&gt;"",$N1849=""),"Ano 3 (falta quantidade); ","")&amp;IF(AND($P1849="",$Q1849&lt;&gt;""),"Ano 4 (falta valor unitário); ","")&amp;IF(AND($P1849&lt;&gt;"",$Q1849=""),"Ano 4 (falta quantidade); ","")&amp;IF(AND($S1849="",$T1849&lt;&gt;""),"Ano 5 (falta valor unitário); ","")&amp;IF(AND($S1849&lt;&gt;"",$T1849=""),"Ano 5 (falta quantidade); ","")&amp;IF(AND($V1849="",$W1849&lt;&gt;""),"Ano 6 (falta valor unitário); ","")&amp;IF(AND($V1849&lt;&gt;"",$W1849=""),"Ano 6 (falta quantidade); ","")), IF(NOT(OR(AND($G1849&lt;&gt;"",$H1849&lt;&gt;""),AND($J1849&lt;&gt;"",$K1849&lt;&gt;""),AND($M1849&lt;&gt;"",$N1849&lt;&gt;""),AND($P1849&lt;&gt;"",$Q1849&lt;&gt;""),AND($S1849&lt;&gt;"",$T1849&lt;&gt;""),AND($V1849&lt;&gt;"",$W1849&lt;&gt;""))),"Informe pelo menos um ano completo com valor unitário e quantidade.",IF(AND($C1849&lt;&gt;"",$E1849&lt;&gt;"",LEFT(TRIM($C1849),1)&lt;&gt;LEFT(TRIM($E1849),1)),"Categoria e tipo estão incompatíveis.",IF(IF(OR($E1849="",$F1849=""),FALSE(),IFERROR(COUNTIF(INDIRECT("UNITS_"&amp;SUBSTITUTE(LEFT($E1849,FIND(" ",$E1849&amp;" ")-1),".","_")),$F1849)=0,TRUE())),"Unidade incompatível com o tipo selecionado.",IF(OR(AND(ISNUMBER(SEARCH("comunic",LOWER($B1849))),LEFT($E1849,3)&lt;&gt;"4.4"),AND(ISNUMBER(SEARCH("monitor",LOWER($B1849))),NOT(OR(LEFT($E1849,3)="1.5",LEFT($E1849,3)="2.5")))),"Revise a classificação do item conforme as regras de preenchimento.",IF(AND($B1849&lt;&gt;"",OR(ISNUMBER(SEARCH("outro",LOWER($B1849))),ISNUMBER(SEARCH("divers",LOWER($B1849))),ISNUMBER(SEARCH("kit",LOWER($B1849))),ISNUMBER(SEARCH("ferrament",LOWER($B1849))),ISNUMBER(SEARCH("epi",LOWER($B1849)))),NOT(OR($Z1849&lt;&gt;"",$AA1849&lt;&gt;""))),"Descrição muito genérica: detalhe melhor o item e registre o racional no memorial ou em anexo.",IF(AND($Y1849=0,$B1849&lt;&gt;"",OR($G1849&lt;&gt;"",$H1849&lt;&gt;"",$J1849&lt;&gt;"",$K1849&lt;&gt;"",$M1849&lt;&gt;"",$N1849&lt;&gt;"",$P1849&lt;&gt;"",$Q1849&lt;&gt;"",$S1849&lt;&gt;"",$T1849&lt;&gt;"",$V1849&lt;&gt;"",$W1849&lt;&gt;"")),"O item possui dados lançados, mas o total está zerado. Revise os valores informados.","")))))))))))))))</f>
        <v/>
      </c>
    </row>
    <row r="1850" spans="1:35" ht="14.25" customHeight="1" x14ac:dyDescent="0.25">
      <c r="A1850" s="57" t="str">
        <f t="shared" si="364"/>
        <v/>
      </c>
      <c r="B1850" s="58"/>
      <c r="C1850" s="58"/>
      <c r="D1850" s="58"/>
      <c r="E1850" s="58"/>
      <c r="F1850" s="58"/>
      <c r="G1850" s="269"/>
      <c r="H1850" s="59"/>
      <c r="I1850" s="273">
        <f t="shared" si="365"/>
        <v>0</v>
      </c>
      <c r="J1850" s="269"/>
      <c r="K1850" s="59"/>
      <c r="L1850" s="270">
        <f t="shared" si="366"/>
        <v>0</v>
      </c>
      <c r="M1850" s="269"/>
      <c r="N1850" s="59"/>
      <c r="O1850" s="270">
        <f t="shared" si="367"/>
        <v>0</v>
      </c>
      <c r="P1850" s="269"/>
      <c r="Q1850" s="59"/>
      <c r="R1850" s="271">
        <f t="shared" si="368"/>
        <v>0</v>
      </c>
      <c r="S1850" s="269"/>
      <c r="T1850" s="59"/>
      <c r="U1850" s="270">
        <f t="shared" si="369"/>
        <v>0</v>
      </c>
      <c r="V1850" s="269"/>
      <c r="W1850" s="59"/>
      <c r="X1850" s="270">
        <f t="shared" si="370"/>
        <v>0</v>
      </c>
      <c r="Y1850" s="270">
        <f t="shared" si="371"/>
        <v>0</v>
      </c>
      <c r="Z1850" s="58"/>
      <c r="AA1850" s="58"/>
      <c r="AB1850" s="60" t="str">
        <f t="shared" si="372"/>
        <v/>
      </c>
      <c r="AC1850" s="21" t="b">
        <f t="shared" si="373"/>
        <v>0</v>
      </c>
      <c r="AD1850" s="21" t="b">
        <f t="shared" si="374"/>
        <v>0</v>
      </c>
      <c r="AE1850" s="21" t="b">
        <f t="shared" si="375"/>
        <v>0</v>
      </c>
      <c r="AF1850" s="21" t="b">
        <f ca="1">OR(AND($AC1850,NOT($AD1850)),AND($AC1850,OR(AND($G1850="",$H1850&lt;&gt;""),AND($G1850&lt;&gt;"",$H1850=""),AND($J1850="",$K1850&lt;&gt;""),AND($J1850&lt;&gt;"",$K1850=""),AND($M1850="",$N1850&lt;&gt;""),AND($M1850&lt;&gt;"",$N1850=""),AND($P1850="",$Q1850&lt;&gt;""),AND($P1850&lt;&gt;"",$Q1850=""),AND($S1850="",$T1850&lt;&gt;""),AND($S1850&lt;&gt;"",$T1850=""),AND($V1850="",$W1850&lt;&gt;""),AND($V1850&lt;&gt;"",$W1850=""))),AND($C1850&lt;&gt;"",$E1850&lt;&gt;"",LEFT(TRIM($C1850),1)&lt;&gt;LEFT(TRIM($E1850),1)),IF(OR($E1850="",$F1850=""),FALSE(),IFERROR(COUNTIF(INDIRECT("UNITS_"&amp;SUBSTITUTE(LEFT($E1850,FIND(" ",$E1850&amp;" ")-1),".","_")),$F1850)=0,TRUE())),AND($B1850&lt;&gt;"",OR(ISNUMBER(SEARCH("outro",LOWER($B1850))),ISNUMBER(SEARCH("divers",LOWER($B1850))),ISNUMBER(SEARCH("etc",LOWER($B1850))))),OR(AND(ISNUMBER(SEARCH("comunic",LOWER($B1850))),LEFT($E1850,3)&lt;&gt;"4.4"),AND(ISNUMBER(SEARCH("monitor",LOWER($B1850))),NOT(OR(LEFT($E1850,3)="1.5",LEFT($E1850,3)="2.5")))),AND($B1850&lt;&gt;"",OR(LEFT($C1850,1)="1",LEFT($C1850,1)="2"),$D1850=""),AND($D1850&lt;&gt;"",NOT(OR(LEFT($C1850,1)="1",LEFT($C1850,1)="2"))),AND($D1850&lt;&gt;"",COUNTIF(' PROJETO'!$B$14:$B$16,$D1850)=0),IF($D1850="",FALSE(),IF(COUNTIF(' PROJETO'!$B$14:$B$16,$D1850)=0,FALSE(),IFERROR(INDEX(' PROJETO'!$C$14:$C$16,MATCH($D1850,' PROJETO'!$B$14:$B$16,0))&lt;&gt;"Sim",FALSE()))))</f>
        <v>0</v>
      </c>
      <c r="AG1850" s="21" t="b">
        <f>AND($AC1850,$Y1850&gt;'CONFG.  LISTAS'!$F$4,$Z1850="",$AA1850="")</f>
        <v>0</v>
      </c>
      <c r="AH1850" s="21" t="str">
        <f t="shared" si="376"/>
        <v/>
      </c>
      <c r="AI1850" s="43" t="str">
        <f ca="1">IF(NOT($AC1850),"",IF(OR($B1850="",$C1850="",$E1850="",$F1850=""),"Preencha descrição, categoria, tipo e unidade.",IF(AND($B1850&lt;&gt;"",OR(LEFT($C1850,1)="1",LEFT($C1850,1)="2"),$D1850=""),"Informe a prática de restauração para itens diretos.",IF(AND($D1850&lt;&gt;"",NOT(OR(LEFT($C1850,1)="1",LEFT($C1850,1)="2"))),"Custos indiretos não devem pertencer a uma prática específica.",IF(AND($D1850&lt;&gt;"",COUNTIF(' PROJETO'!$B$14:$B$16,$D1850)=0),"Prática de restauração inválida ou não cadastrada.",IF(IF($D1850="",FALSE(),IF(COUNTIF(' PROJETO'!$B$14:$B$16,$D1850)=0,FALSE(),IFERROR(INDEX(' PROJETO'!$C$14:$C$16,MATCH($D1850,' PROJETO'!$B$14:$B$16,0))&lt;&gt;"Sim",FALSE()))),"A prática informada no item não foi selecionada na aba Projeto.",IF(AND(MAX($I1850,$L1850,$O1850,$R1850,$U1850,$X1850)&gt;'CONFG.  LISTAS'!$F$4,NOT(OR($Z1850&lt;&gt;"",$AA1850&lt;&gt;""))),"Memorial de cálculo ou anexo obrigatório não informado para item acima do limite.",IF(OR(AND($G1850&lt;&gt;"",$H1850&lt;&gt;"",OR($G1850&lt;=0,$H1850&lt;=0)),AND($J1850&lt;&gt;"",$K1850&lt;&gt;"",OR($J1850&lt;=0,$K1850&lt;=0)),AND($M1850&lt;&gt;"",$N1850&lt;&gt;"",OR($M1850&lt;=0,$N1850&lt;=0)),AND($P1850&lt;&gt;"",$Q1850&lt;&gt;"",OR($P1850&lt;=0,$Q1850&lt;=0)),AND($S1850&lt;&gt;"",$T1850&lt;&gt;"",OR($S1850&lt;=0,$T1850&lt;=0)),AND($V1850&lt;&gt;"",$W1850&lt;&gt;"",OR($V1850&lt;=0,$W1850&lt;=0))),"Revise os valores informados: valor unitário e quantidade devem ser maiores que zero.",IF(OR(AND($G1850="",$H1850&lt;&gt;""),AND($G1850&lt;&gt;"",$H1850=""),AND($J1850="",$K1850&lt;&gt;""),AND($J1850&lt;&gt;"",$K1850=""),AND($M1850="",$N1850&lt;&gt;""),AND($M1850&lt;&gt;"",$N1850=""),AND($P1850="",$Q1850&lt;&gt;""),AND($P1850&lt;&gt;"",$Q1850=""),AND($S1850="",$T1850&lt;&gt;""),AND($S1850&lt;&gt;"",$T1850=""),AND($V1850="",$W1850&lt;&gt;""),AND($V1850&lt;&gt;"",$W1850="")),"Há ano preenchido parcialmente: "&amp;TRIM(IF(AND($G1850="",$H1850&lt;&gt;""),"Ano 1 (falta valor unitário); ","")&amp;IF(AND($G1850&lt;&gt;"",$H1850=""),"Ano 1 (falta quantidade); ","")&amp;IF(AND($J1850="",$K1850&lt;&gt;""),"Ano 2 (falta valor unitário); ","")&amp;IF(AND($J1850&lt;&gt;"",$K1850=""),"Ano 2 (falta quantidade); ","")&amp;IF(AND($M1850="",$N1850&lt;&gt;""),"Ano 3 (falta valor unitário); ","")&amp;IF(AND($M1850&lt;&gt;"",$N1850=""),"Ano 3 (falta quantidade); ","")&amp;IF(AND($P1850="",$Q1850&lt;&gt;""),"Ano 4 (falta valor unitário); ","")&amp;IF(AND($P1850&lt;&gt;"",$Q1850=""),"Ano 4 (falta quantidade); ","")&amp;IF(AND($S1850="",$T1850&lt;&gt;""),"Ano 5 (falta valor unitário); ","")&amp;IF(AND($S1850&lt;&gt;"",$T1850=""),"Ano 5 (falta quantidade); ","")&amp;IF(AND($V1850="",$W1850&lt;&gt;""),"Ano 6 (falta valor unitário); ","")&amp;IF(AND($V1850&lt;&gt;"",$W1850=""),"Ano 6 (falta quantidade); ","")), IF(NOT(OR(AND($G1850&lt;&gt;"",$H1850&lt;&gt;""),AND($J1850&lt;&gt;"",$K1850&lt;&gt;""),AND($M1850&lt;&gt;"",$N1850&lt;&gt;""),AND($P1850&lt;&gt;"",$Q1850&lt;&gt;""),AND($S1850&lt;&gt;"",$T1850&lt;&gt;""),AND($V1850&lt;&gt;"",$W1850&lt;&gt;""))),"Informe pelo menos um ano completo com valor unitário e quantidade.",IF(AND($C1850&lt;&gt;"",$E1850&lt;&gt;"",LEFT(TRIM($C1850),1)&lt;&gt;LEFT(TRIM($E1850),1)),"Categoria e tipo estão incompatíveis.",IF(IF(OR($E1850="",$F1850=""),FALSE(),IFERROR(COUNTIF(INDIRECT("UNITS_"&amp;SUBSTITUTE(LEFT($E1850,FIND(" ",$E1850&amp;" ")-1),".","_")),$F1850)=0,TRUE())),"Unidade incompatível com o tipo selecionado.",IF(OR(AND(ISNUMBER(SEARCH("comunic",LOWER($B1850))),LEFT($E1850,3)&lt;&gt;"4.4"),AND(ISNUMBER(SEARCH("monitor",LOWER($B1850))),NOT(OR(LEFT($E1850,3)="1.5",LEFT($E1850,3)="2.5")))),"Revise a classificação do item conforme as regras de preenchimento.",IF(AND($B1850&lt;&gt;"",OR(ISNUMBER(SEARCH("outro",LOWER($B1850))),ISNUMBER(SEARCH("divers",LOWER($B1850))),ISNUMBER(SEARCH("kit",LOWER($B1850))),ISNUMBER(SEARCH("ferrament",LOWER($B1850))),ISNUMBER(SEARCH("epi",LOWER($B1850)))),NOT(OR($Z1850&lt;&gt;"",$AA1850&lt;&gt;""))),"Descrição muito genérica: detalhe melhor o item e registre o racional no memorial ou em anexo.",IF(AND($Y1850=0,$B1850&lt;&gt;"",OR($G1850&lt;&gt;"",$H1850&lt;&gt;"",$J1850&lt;&gt;"",$K1850&lt;&gt;"",$M1850&lt;&gt;"",$N1850&lt;&gt;"",$P1850&lt;&gt;"",$Q1850&lt;&gt;"",$S1850&lt;&gt;"",$T1850&lt;&gt;"",$V1850&lt;&gt;"",$W1850&lt;&gt;"")),"O item possui dados lançados, mas o total está zerado. Revise os valores informados.","")))))))))))))))</f>
        <v/>
      </c>
    </row>
    <row r="1851" spans="1:35" ht="14.25" customHeight="1" x14ac:dyDescent="0.25">
      <c r="A1851" s="57" t="str">
        <f t="shared" si="364"/>
        <v/>
      </c>
      <c r="B1851" s="61"/>
      <c r="C1851" s="61"/>
      <c r="D1851" s="58"/>
      <c r="E1851" s="61"/>
      <c r="F1851" s="61"/>
      <c r="G1851" s="272"/>
      <c r="H1851" s="62"/>
      <c r="I1851" s="273">
        <f t="shared" si="365"/>
        <v>0</v>
      </c>
      <c r="J1851" s="272"/>
      <c r="K1851" s="62"/>
      <c r="L1851" s="270">
        <f t="shared" si="366"/>
        <v>0</v>
      </c>
      <c r="M1851" s="272"/>
      <c r="N1851" s="62"/>
      <c r="O1851" s="270">
        <f t="shared" si="367"/>
        <v>0</v>
      </c>
      <c r="P1851" s="272"/>
      <c r="Q1851" s="62"/>
      <c r="R1851" s="271">
        <f t="shared" si="368"/>
        <v>0</v>
      </c>
      <c r="S1851" s="272"/>
      <c r="T1851" s="62"/>
      <c r="U1851" s="270">
        <f t="shared" si="369"/>
        <v>0</v>
      </c>
      <c r="V1851" s="272"/>
      <c r="W1851" s="62"/>
      <c r="X1851" s="270">
        <f t="shared" si="370"/>
        <v>0</v>
      </c>
      <c r="Y1851" s="270">
        <f t="shared" si="371"/>
        <v>0</v>
      </c>
      <c r="Z1851" s="61"/>
      <c r="AA1851" s="61"/>
      <c r="AB1851" s="60" t="str">
        <f t="shared" si="372"/>
        <v/>
      </c>
      <c r="AC1851" s="21" t="b">
        <f t="shared" si="373"/>
        <v>0</v>
      </c>
      <c r="AD1851" s="21" t="b">
        <f t="shared" si="374"/>
        <v>0</v>
      </c>
      <c r="AE1851" s="21" t="b">
        <f t="shared" si="375"/>
        <v>0</v>
      </c>
      <c r="AF1851" s="21" t="b">
        <f ca="1">OR(AND($AC1851,NOT($AD1851)),AND($AC1851,OR(AND($G1851="",$H1851&lt;&gt;""),AND($G1851&lt;&gt;"",$H1851=""),AND($J1851="",$K1851&lt;&gt;""),AND($J1851&lt;&gt;"",$K1851=""),AND($M1851="",$N1851&lt;&gt;""),AND($M1851&lt;&gt;"",$N1851=""),AND($P1851="",$Q1851&lt;&gt;""),AND($P1851&lt;&gt;"",$Q1851=""),AND($S1851="",$T1851&lt;&gt;""),AND($S1851&lt;&gt;"",$T1851=""),AND($V1851="",$W1851&lt;&gt;""),AND($V1851&lt;&gt;"",$W1851=""))),AND($C1851&lt;&gt;"",$E1851&lt;&gt;"",LEFT(TRIM($C1851),1)&lt;&gt;LEFT(TRIM($E1851),1)),IF(OR($E1851="",$F1851=""),FALSE(),IFERROR(COUNTIF(INDIRECT("UNITS_"&amp;SUBSTITUTE(LEFT($E1851,FIND(" ",$E1851&amp;" ")-1),".","_")),$F1851)=0,TRUE())),AND($B1851&lt;&gt;"",OR(ISNUMBER(SEARCH("outro",LOWER($B1851))),ISNUMBER(SEARCH("divers",LOWER($B1851))),ISNUMBER(SEARCH("etc",LOWER($B1851))))),OR(AND(ISNUMBER(SEARCH("comunic",LOWER($B1851))),LEFT($E1851,3)&lt;&gt;"4.4"),AND(ISNUMBER(SEARCH("monitor",LOWER($B1851))),NOT(OR(LEFT($E1851,3)="1.5",LEFT($E1851,3)="2.5")))),AND($B1851&lt;&gt;"",OR(LEFT($C1851,1)="1",LEFT($C1851,1)="2"),$D1851=""),AND($D1851&lt;&gt;"",NOT(OR(LEFT($C1851,1)="1",LEFT($C1851,1)="2"))),AND($D1851&lt;&gt;"",COUNTIF(' PROJETO'!$B$14:$B$16,$D1851)=0),IF($D1851="",FALSE(),IF(COUNTIF(' PROJETO'!$B$14:$B$16,$D1851)=0,FALSE(),IFERROR(INDEX(' PROJETO'!$C$14:$C$16,MATCH($D1851,' PROJETO'!$B$14:$B$16,0))&lt;&gt;"Sim",FALSE()))))</f>
        <v>0</v>
      </c>
      <c r="AG1851" s="21" t="b">
        <f>AND($AC1851,$Y1851&gt;'CONFG.  LISTAS'!$F$4,$Z1851="",$AA1851="")</f>
        <v>0</v>
      </c>
      <c r="AH1851" s="21" t="str">
        <f t="shared" si="376"/>
        <v/>
      </c>
      <c r="AI1851" s="43" t="str">
        <f ca="1">IF(NOT($AC1851),"",IF(OR($B1851="",$C1851="",$E1851="",$F1851=""),"Preencha descrição, categoria, tipo e unidade.",IF(AND($B1851&lt;&gt;"",OR(LEFT($C1851,1)="1",LEFT($C1851,1)="2"),$D1851=""),"Informe a prática de restauração para itens diretos.",IF(AND($D1851&lt;&gt;"",NOT(OR(LEFT($C1851,1)="1",LEFT($C1851,1)="2"))),"Custos indiretos não devem pertencer a uma prática específica.",IF(AND($D1851&lt;&gt;"",COUNTIF(' PROJETO'!$B$14:$B$16,$D1851)=0),"Prática de restauração inválida ou não cadastrada.",IF(IF($D1851="",FALSE(),IF(COUNTIF(' PROJETO'!$B$14:$B$16,$D1851)=0,FALSE(),IFERROR(INDEX(' PROJETO'!$C$14:$C$16,MATCH($D1851,' PROJETO'!$B$14:$B$16,0))&lt;&gt;"Sim",FALSE()))),"A prática informada no item não foi selecionada na aba Projeto.",IF(AND(MAX($I1851,$L1851,$O1851,$R1851,$U1851,$X1851)&gt;'CONFG.  LISTAS'!$F$4,NOT(OR($Z1851&lt;&gt;"",$AA1851&lt;&gt;""))),"Memorial de cálculo ou anexo obrigatório não informado para item acima do limite.",IF(OR(AND($G1851&lt;&gt;"",$H1851&lt;&gt;"",OR($G1851&lt;=0,$H1851&lt;=0)),AND($J1851&lt;&gt;"",$K1851&lt;&gt;"",OR($J1851&lt;=0,$K1851&lt;=0)),AND($M1851&lt;&gt;"",$N1851&lt;&gt;"",OR($M1851&lt;=0,$N1851&lt;=0)),AND($P1851&lt;&gt;"",$Q1851&lt;&gt;"",OR($P1851&lt;=0,$Q1851&lt;=0)),AND($S1851&lt;&gt;"",$T1851&lt;&gt;"",OR($S1851&lt;=0,$T1851&lt;=0)),AND($V1851&lt;&gt;"",$W1851&lt;&gt;"",OR($V1851&lt;=0,$W1851&lt;=0))),"Revise os valores informados: valor unitário e quantidade devem ser maiores que zero.",IF(OR(AND($G1851="",$H1851&lt;&gt;""),AND($G1851&lt;&gt;"",$H1851=""),AND($J1851="",$K1851&lt;&gt;""),AND($J1851&lt;&gt;"",$K1851=""),AND($M1851="",$N1851&lt;&gt;""),AND($M1851&lt;&gt;"",$N1851=""),AND($P1851="",$Q1851&lt;&gt;""),AND($P1851&lt;&gt;"",$Q1851=""),AND($S1851="",$T1851&lt;&gt;""),AND($S1851&lt;&gt;"",$T1851=""),AND($V1851="",$W1851&lt;&gt;""),AND($V1851&lt;&gt;"",$W1851="")),"Há ano preenchido parcialmente: "&amp;TRIM(IF(AND($G1851="",$H1851&lt;&gt;""),"Ano 1 (falta valor unitário); ","")&amp;IF(AND($G1851&lt;&gt;"",$H1851=""),"Ano 1 (falta quantidade); ","")&amp;IF(AND($J1851="",$K1851&lt;&gt;""),"Ano 2 (falta valor unitário); ","")&amp;IF(AND($J1851&lt;&gt;"",$K1851=""),"Ano 2 (falta quantidade); ","")&amp;IF(AND($M1851="",$N1851&lt;&gt;""),"Ano 3 (falta valor unitário); ","")&amp;IF(AND($M1851&lt;&gt;"",$N1851=""),"Ano 3 (falta quantidade); ","")&amp;IF(AND($P1851="",$Q1851&lt;&gt;""),"Ano 4 (falta valor unitário); ","")&amp;IF(AND($P1851&lt;&gt;"",$Q1851=""),"Ano 4 (falta quantidade); ","")&amp;IF(AND($S1851="",$T1851&lt;&gt;""),"Ano 5 (falta valor unitário); ","")&amp;IF(AND($S1851&lt;&gt;"",$T1851=""),"Ano 5 (falta quantidade); ","")&amp;IF(AND($V1851="",$W1851&lt;&gt;""),"Ano 6 (falta valor unitário); ","")&amp;IF(AND($V1851&lt;&gt;"",$W1851=""),"Ano 6 (falta quantidade); ","")), IF(NOT(OR(AND($G1851&lt;&gt;"",$H1851&lt;&gt;""),AND($J1851&lt;&gt;"",$K1851&lt;&gt;""),AND($M1851&lt;&gt;"",$N1851&lt;&gt;""),AND($P1851&lt;&gt;"",$Q1851&lt;&gt;""),AND($S1851&lt;&gt;"",$T1851&lt;&gt;""),AND($V1851&lt;&gt;"",$W1851&lt;&gt;""))),"Informe pelo menos um ano completo com valor unitário e quantidade.",IF(AND($C1851&lt;&gt;"",$E1851&lt;&gt;"",LEFT(TRIM($C1851),1)&lt;&gt;LEFT(TRIM($E1851),1)),"Categoria e tipo estão incompatíveis.",IF(IF(OR($E1851="",$F1851=""),FALSE(),IFERROR(COUNTIF(INDIRECT("UNITS_"&amp;SUBSTITUTE(LEFT($E1851,FIND(" ",$E1851&amp;" ")-1),".","_")),$F1851)=0,TRUE())),"Unidade incompatível com o tipo selecionado.",IF(OR(AND(ISNUMBER(SEARCH("comunic",LOWER($B1851))),LEFT($E1851,3)&lt;&gt;"4.4"),AND(ISNUMBER(SEARCH("monitor",LOWER($B1851))),NOT(OR(LEFT($E1851,3)="1.5",LEFT($E1851,3)="2.5")))),"Revise a classificação do item conforme as regras de preenchimento.",IF(AND($B1851&lt;&gt;"",OR(ISNUMBER(SEARCH("outro",LOWER($B1851))),ISNUMBER(SEARCH("divers",LOWER($B1851))),ISNUMBER(SEARCH("kit",LOWER($B1851))),ISNUMBER(SEARCH("ferrament",LOWER($B1851))),ISNUMBER(SEARCH("epi",LOWER($B1851)))),NOT(OR($Z1851&lt;&gt;"",$AA1851&lt;&gt;""))),"Descrição muito genérica: detalhe melhor o item e registre o racional no memorial ou em anexo.",IF(AND($Y1851=0,$B1851&lt;&gt;"",OR($G1851&lt;&gt;"",$H1851&lt;&gt;"",$J1851&lt;&gt;"",$K1851&lt;&gt;"",$M1851&lt;&gt;"",$N1851&lt;&gt;"",$P1851&lt;&gt;"",$Q1851&lt;&gt;"",$S1851&lt;&gt;"",$T1851&lt;&gt;"",$V1851&lt;&gt;"",$W1851&lt;&gt;"")),"O item possui dados lançados, mas o total está zerado. Revise os valores informados.","")))))))))))))))</f>
        <v/>
      </c>
    </row>
    <row r="1852" spans="1:35" ht="14.25" customHeight="1" x14ac:dyDescent="0.25">
      <c r="A1852" s="57" t="str">
        <f t="shared" si="364"/>
        <v/>
      </c>
      <c r="B1852" s="58"/>
      <c r="C1852" s="58"/>
      <c r="D1852" s="58"/>
      <c r="E1852" s="58"/>
      <c r="F1852" s="58"/>
      <c r="G1852" s="269"/>
      <c r="H1852" s="59"/>
      <c r="I1852" s="273">
        <f t="shared" si="365"/>
        <v>0</v>
      </c>
      <c r="J1852" s="269"/>
      <c r="K1852" s="59"/>
      <c r="L1852" s="270">
        <f t="shared" si="366"/>
        <v>0</v>
      </c>
      <c r="M1852" s="269"/>
      <c r="N1852" s="59"/>
      <c r="O1852" s="270">
        <f t="shared" si="367"/>
        <v>0</v>
      </c>
      <c r="P1852" s="269"/>
      <c r="Q1852" s="59"/>
      <c r="R1852" s="271">
        <f t="shared" si="368"/>
        <v>0</v>
      </c>
      <c r="S1852" s="269"/>
      <c r="T1852" s="59"/>
      <c r="U1852" s="270">
        <f t="shared" si="369"/>
        <v>0</v>
      </c>
      <c r="V1852" s="269"/>
      <c r="W1852" s="59"/>
      <c r="X1852" s="270">
        <f t="shared" si="370"/>
        <v>0</v>
      </c>
      <c r="Y1852" s="270">
        <f t="shared" si="371"/>
        <v>0</v>
      </c>
      <c r="Z1852" s="58"/>
      <c r="AA1852" s="58"/>
      <c r="AB1852" s="60" t="str">
        <f t="shared" si="372"/>
        <v/>
      </c>
      <c r="AC1852" s="21" t="b">
        <f t="shared" si="373"/>
        <v>0</v>
      </c>
      <c r="AD1852" s="21" t="b">
        <f t="shared" si="374"/>
        <v>0</v>
      </c>
      <c r="AE1852" s="21" t="b">
        <f t="shared" si="375"/>
        <v>0</v>
      </c>
      <c r="AF1852" s="21" t="b">
        <f ca="1">OR(AND($AC1852,NOT($AD1852)),AND($AC1852,OR(AND($G1852="",$H1852&lt;&gt;""),AND($G1852&lt;&gt;"",$H1852=""),AND($J1852="",$K1852&lt;&gt;""),AND($J1852&lt;&gt;"",$K1852=""),AND($M1852="",$N1852&lt;&gt;""),AND($M1852&lt;&gt;"",$N1852=""),AND($P1852="",$Q1852&lt;&gt;""),AND($P1852&lt;&gt;"",$Q1852=""),AND($S1852="",$T1852&lt;&gt;""),AND($S1852&lt;&gt;"",$T1852=""),AND($V1852="",$W1852&lt;&gt;""),AND($V1852&lt;&gt;"",$W1852=""))),AND($C1852&lt;&gt;"",$E1852&lt;&gt;"",LEFT(TRIM($C1852),1)&lt;&gt;LEFT(TRIM($E1852),1)),IF(OR($E1852="",$F1852=""),FALSE(),IFERROR(COUNTIF(INDIRECT("UNITS_"&amp;SUBSTITUTE(LEFT($E1852,FIND(" ",$E1852&amp;" ")-1),".","_")),$F1852)=0,TRUE())),AND($B1852&lt;&gt;"",OR(ISNUMBER(SEARCH("outro",LOWER($B1852))),ISNUMBER(SEARCH("divers",LOWER($B1852))),ISNUMBER(SEARCH("etc",LOWER($B1852))))),OR(AND(ISNUMBER(SEARCH("comunic",LOWER($B1852))),LEFT($E1852,3)&lt;&gt;"4.4"),AND(ISNUMBER(SEARCH("monitor",LOWER($B1852))),NOT(OR(LEFT($E1852,3)="1.5",LEFT($E1852,3)="2.5")))),AND($B1852&lt;&gt;"",OR(LEFT($C1852,1)="1",LEFT($C1852,1)="2"),$D1852=""),AND($D1852&lt;&gt;"",NOT(OR(LEFT($C1852,1)="1",LEFT($C1852,1)="2"))),AND($D1852&lt;&gt;"",COUNTIF(' PROJETO'!$B$14:$B$16,$D1852)=0),IF($D1852="",FALSE(),IF(COUNTIF(' PROJETO'!$B$14:$B$16,$D1852)=0,FALSE(),IFERROR(INDEX(' PROJETO'!$C$14:$C$16,MATCH($D1852,' PROJETO'!$B$14:$B$16,0))&lt;&gt;"Sim",FALSE()))))</f>
        <v>0</v>
      </c>
      <c r="AG1852" s="21" t="b">
        <f>AND($AC1852,$Y1852&gt;'CONFG.  LISTAS'!$F$4,$Z1852="",$AA1852="")</f>
        <v>0</v>
      </c>
      <c r="AH1852" s="21" t="str">
        <f t="shared" si="376"/>
        <v/>
      </c>
      <c r="AI1852" s="43" t="str">
        <f ca="1">IF(NOT($AC1852),"",IF(OR($B1852="",$C1852="",$E1852="",$F1852=""),"Preencha descrição, categoria, tipo e unidade.",IF(AND($B1852&lt;&gt;"",OR(LEFT($C1852,1)="1",LEFT($C1852,1)="2"),$D1852=""),"Informe a prática de restauração para itens diretos.",IF(AND($D1852&lt;&gt;"",NOT(OR(LEFT($C1852,1)="1",LEFT($C1852,1)="2"))),"Custos indiretos não devem pertencer a uma prática específica.",IF(AND($D1852&lt;&gt;"",COUNTIF(' PROJETO'!$B$14:$B$16,$D1852)=0),"Prática de restauração inválida ou não cadastrada.",IF(IF($D1852="",FALSE(),IF(COUNTIF(' PROJETO'!$B$14:$B$16,$D1852)=0,FALSE(),IFERROR(INDEX(' PROJETO'!$C$14:$C$16,MATCH($D1852,' PROJETO'!$B$14:$B$16,0))&lt;&gt;"Sim",FALSE()))),"A prática informada no item não foi selecionada na aba Projeto.",IF(AND(MAX($I1852,$L1852,$O1852,$R1852,$U1852,$X1852)&gt;'CONFG.  LISTAS'!$F$4,NOT(OR($Z1852&lt;&gt;"",$AA1852&lt;&gt;""))),"Memorial de cálculo ou anexo obrigatório não informado para item acima do limite.",IF(OR(AND($G1852&lt;&gt;"",$H1852&lt;&gt;"",OR($G1852&lt;=0,$H1852&lt;=0)),AND($J1852&lt;&gt;"",$K1852&lt;&gt;"",OR($J1852&lt;=0,$K1852&lt;=0)),AND($M1852&lt;&gt;"",$N1852&lt;&gt;"",OR($M1852&lt;=0,$N1852&lt;=0)),AND($P1852&lt;&gt;"",$Q1852&lt;&gt;"",OR($P1852&lt;=0,$Q1852&lt;=0)),AND($S1852&lt;&gt;"",$T1852&lt;&gt;"",OR($S1852&lt;=0,$T1852&lt;=0)),AND($V1852&lt;&gt;"",$W1852&lt;&gt;"",OR($V1852&lt;=0,$W1852&lt;=0))),"Revise os valores informados: valor unitário e quantidade devem ser maiores que zero.",IF(OR(AND($G1852="",$H1852&lt;&gt;""),AND($G1852&lt;&gt;"",$H1852=""),AND($J1852="",$K1852&lt;&gt;""),AND($J1852&lt;&gt;"",$K1852=""),AND($M1852="",$N1852&lt;&gt;""),AND($M1852&lt;&gt;"",$N1852=""),AND($P1852="",$Q1852&lt;&gt;""),AND($P1852&lt;&gt;"",$Q1852=""),AND($S1852="",$T1852&lt;&gt;""),AND($S1852&lt;&gt;"",$T1852=""),AND($V1852="",$W1852&lt;&gt;""),AND($V1852&lt;&gt;"",$W1852="")),"Há ano preenchido parcialmente: "&amp;TRIM(IF(AND($G1852="",$H1852&lt;&gt;""),"Ano 1 (falta valor unitário); ","")&amp;IF(AND($G1852&lt;&gt;"",$H1852=""),"Ano 1 (falta quantidade); ","")&amp;IF(AND($J1852="",$K1852&lt;&gt;""),"Ano 2 (falta valor unitário); ","")&amp;IF(AND($J1852&lt;&gt;"",$K1852=""),"Ano 2 (falta quantidade); ","")&amp;IF(AND($M1852="",$N1852&lt;&gt;""),"Ano 3 (falta valor unitário); ","")&amp;IF(AND($M1852&lt;&gt;"",$N1852=""),"Ano 3 (falta quantidade); ","")&amp;IF(AND($P1852="",$Q1852&lt;&gt;""),"Ano 4 (falta valor unitário); ","")&amp;IF(AND($P1852&lt;&gt;"",$Q1852=""),"Ano 4 (falta quantidade); ","")&amp;IF(AND($S1852="",$T1852&lt;&gt;""),"Ano 5 (falta valor unitário); ","")&amp;IF(AND($S1852&lt;&gt;"",$T1852=""),"Ano 5 (falta quantidade); ","")&amp;IF(AND($V1852="",$W1852&lt;&gt;""),"Ano 6 (falta valor unitário); ","")&amp;IF(AND($V1852&lt;&gt;"",$W1852=""),"Ano 6 (falta quantidade); ","")), IF(NOT(OR(AND($G1852&lt;&gt;"",$H1852&lt;&gt;""),AND($J1852&lt;&gt;"",$K1852&lt;&gt;""),AND($M1852&lt;&gt;"",$N1852&lt;&gt;""),AND($P1852&lt;&gt;"",$Q1852&lt;&gt;""),AND($S1852&lt;&gt;"",$T1852&lt;&gt;""),AND($V1852&lt;&gt;"",$W1852&lt;&gt;""))),"Informe pelo menos um ano completo com valor unitário e quantidade.",IF(AND($C1852&lt;&gt;"",$E1852&lt;&gt;"",LEFT(TRIM($C1852),1)&lt;&gt;LEFT(TRIM($E1852),1)),"Categoria e tipo estão incompatíveis.",IF(IF(OR($E1852="",$F1852=""),FALSE(),IFERROR(COUNTIF(INDIRECT("UNITS_"&amp;SUBSTITUTE(LEFT($E1852,FIND(" ",$E1852&amp;" ")-1),".","_")),$F1852)=0,TRUE())),"Unidade incompatível com o tipo selecionado.",IF(OR(AND(ISNUMBER(SEARCH("comunic",LOWER($B1852))),LEFT($E1852,3)&lt;&gt;"4.4"),AND(ISNUMBER(SEARCH("monitor",LOWER($B1852))),NOT(OR(LEFT($E1852,3)="1.5",LEFT($E1852,3)="2.5")))),"Revise a classificação do item conforme as regras de preenchimento.",IF(AND($B1852&lt;&gt;"",OR(ISNUMBER(SEARCH("outro",LOWER($B1852))),ISNUMBER(SEARCH("divers",LOWER($B1852))),ISNUMBER(SEARCH("kit",LOWER($B1852))),ISNUMBER(SEARCH("ferrament",LOWER($B1852))),ISNUMBER(SEARCH("epi",LOWER($B1852)))),NOT(OR($Z1852&lt;&gt;"",$AA1852&lt;&gt;""))),"Descrição muito genérica: detalhe melhor o item e registre o racional no memorial ou em anexo.",IF(AND($Y1852=0,$B1852&lt;&gt;"",OR($G1852&lt;&gt;"",$H1852&lt;&gt;"",$J1852&lt;&gt;"",$K1852&lt;&gt;"",$M1852&lt;&gt;"",$N1852&lt;&gt;"",$P1852&lt;&gt;"",$Q1852&lt;&gt;"",$S1852&lt;&gt;"",$T1852&lt;&gt;"",$V1852&lt;&gt;"",$W1852&lt;&gt;"")),"O item possui dados lançados, mas o total está zerado. Revise os valores informados.","")))))))))))))))</f>
        <v/>
      </c>
    </row>
    <row r="1853" spans="1:35" ht="14.25" customHeight="1" x14ac:dyDescent="0.25">
      <c r="A1853" s="57" t="str">
        <f t="shared" si="364"/>
        <v/>
      </c>
      <c r="B1853" s="61"/>
      <c r="C1853" s="61"/>
      <c r="D1853" s="58"/>
      <c r="E1853" s="61"/>
      <c r="F1853" s="61"/>
      <c r="G1853" s="272"/>
      <c r="H1853" s="62"/>
      <c r="I1853" s="273">
        <f t="shared" si="365"/>
        <v>0</v>
      </c>
      <c r="J1853" s="272"/>
      <c r="K1853" s="62"/>
      <c r="L1853" s="270">
        <f t="shared" si="366"/>
        <v>0</v>
      </c>
      <c r="M1853" s="272"/>
      <c r="N1853" s="62"/>
      <c r="O1853" s="270">
        <f t="shared" si="367"/>
        <v>0</v>
      </c>
      <c r="P1853" s="272"/>
      <c r="Q1853" s="62"/>
      <c r="R1853" s="271">
        <f t="shared" si="368"/>
        <v>0</v>
      </c>
      <c r="S1853" s="272"/>
      <c r="T1853" s="62"/>
      <c r="U1853" s="270">
        <f t="shared" si="369"/>
        <v>0</v>
      </c>
      <c r="V1853" s="272"/>
      <c r="W1853" s="62"/>
      <c r="X1853" s="270">
        <f t="shared" si="370"/>
        <v>0</v>
      </c>
      <c r="Y1853" s="270">
        <f t="shared" si="371"/>
        <v>0</v>
      </c>
      <c r="Z1853" s="61"/>
      <c r="AA1853" s="61"/>
      <c r="AB1853" s="60" t="str">
        <f t="shared" si="372"/>
        <v/>
      </c>
      <c r="AC1853" s="21" t="b">
        <f t="shared" si="373"/>
        <v>0</v>
      </c>
      <c r="AD1853" s="21" t="b">
        <f t="shared" si="374"/>
        <v>0</v>
      </c>
      <c r="AE1853" s="21" t="b">
        <f t="shared" si="375"/>
        <v>0</v>
      </c>
      <c r="AF1853" s="21" t="b">
        <f ca="1">OR(AND($AC1853,NOT($AD1853)),AND($AC1853,OR(AND($G1853="",$H1853&lt;&gt;""),AND($G1853&lt;&gt;"",$H1853=""),AND($J1853="",$K1853&lt;&gt;""),AND($J1853&lt;&gt;"",$K1853=""),AND($M1853="",$N1853&lt;&gt;""),AND($M1853&lt;&gt;"",$N1853=""),AND($P1853="",$Q1853&lt;&gt;""),AND($P1853&lt;&gt;"",$Q1853=""),AND($S1853="",$T1853&lt;&gt;""),AND($S1853&lt;&gt;"",$T1853=""),AND($V1853="",$W1853&lt;&gt;""),AND($V1853&lt;&gt;"",$W1853=""))),AND($C1853&lt;&gt;"",$E1853&lt;&gt;"",LEFT(TRIM($C1853),1)&lt;&gt;LEFT(TRIM($E1853),1)),IF(OR($E1853="",$F1853=""),FALSE(),IFERROR(COUNTIF(INDIRECT("UNITS_"&amp;SUBSTITUTE(LEFT($E1853,FIND(" ",$E1853&amp;" ")-1),".","_")),$F1853)=0,TRUE())),AND($B1853&lt;&gt;"",OR(ISNUMBER(SEARCH("outro",LOWER($B1853))),ISNUMBER(SEARCH("divers",LOWER($B1853))),ISNUMBER(SEARCH("etc",LOWER($B1853))))),OR(AND(ISNUMBER(SEARCH("comunic",LOWER($B1853))),LEFT($E1853,3)&lt;&gt;"4.4"),AND(ISNUMBER(SEARCH("monitor",LOWER($B1853))),NOT(OR(LEFT($E1853,3)="1.5",LEFT($E1853,3)="2.5")))),AND($B1853&lt;&gt;"",OR(LEFT($C1853,1)="1",LEFT($C1853,1)="2"),$D1853=""),AND($D1853&lt;&gt;"",NOT(OR(LEFT($C1853,1)="1",LEFT($C1853,1)="2"))),AND($D1853&lt;&gt;"",COUNTIF(' PROJETO'!$B$14:$B$16,$D1853)=0),IF($D1853="",FALSE(),IF(COUNTIF(' PROJETO'!$B$14:$B$16,$D1853)=0,FALSE(),IFERROR(INDEX(' PROJETO'!$C$14:$C$16,MATCH($D1853,' PROJETO'!$B$14:$B$16,0))&lt;&gt;"Sim",FALSE()))))</f>
        <v>0</v>
      </c>
      <c r="AG1853" s="21" t="b">
        <f>AND($AC1853,$Y1853&gt;'CONFG.  LISTAS'!$F$4,$Z1853="",$AA1853="")</f>
        <v>0</v>
      </c>
      <c r="AH1853" s="21" t="str">
        <f t="shared" si="376"/>
        <v/>
      </c>
      <c r="AI1853" s="43" t="str">
        <f ca="1">IF(NOT($AC1853),"",IF(OR($B1853="",$C1853="",$E1853="",$F1853=""),"Preencha descrição, categoria, tipo e unidade.",IF(AND($B1853&lt;&gt;"",OR(LEFT($C1853,1)="1",LEFT($C1853,1)="2"),$D1853=""),"Informe a prática de restauração para itens diretos.",IF(AND($D1853&lt;&gt;"",NOT(OR(LEFT($C1853,1)="1",LEFT($C1853,1)="2"))),"Custos indiretos não devem pertencer a uma prática específica.",IF(AND($D1853&lt;&gt;"",COUNTIF(' PROJETO'!$B$14:$B$16,$D1853)=0),"Prática de restauração inválida ou não cadastrada.",IF(IF($D1853="",FALSE(),IF(COUNTIF(' PROJETO'!$B$14:$B$16,$D1853)=0,FALSE(),IFERROR(INDEX(' PROJETO'!$C$14:$C$16,MATCH($D1853,' PROJETO'!$B$14:$B$16,0))&lt;&gt;"Sim",FALSE()))),"A prática informada no item não foi selecionada na aba Projeto.",IF(AND(MAX($I1853,$L1853,$O1853,$R1853,$U1853,$X1853)&gt;'CONFG.  LISTAS'!$F$4,NOT(OR($Z1853&lt;&gt;"",$AA1853&lt;&gt;""))),"Memorial de cálculo ou anexo obrigatório não informado para item acima do limite.",IF(OR(AND($G1853&lt;&gt;"",$H1853&lt;&gt;"",OR($G1853&lt;=0,$H1853&lt;=0)),AND($J1853&lt;&gt;"",$K1853&lt;&gt;"",OR($J1853&lt;=0,$K1853&lt;=0)),AND($M1853&lt;&gt;"",$N1853&lt;&gt;"",OR($M1853&lt;=0,$N1853&lt;=0)),AND($P1853&lt;&gt;"",$Q1853&lt;&gt;"",OR($P1853&lt;=0,$Q1853&lt;=0)),AND($S1853&lt;&gt;"",$T1853&lt;&gt;"",OR($S1853&lt;=0,$T1853&lt;=0)),AND($V1853&lt;&gt;"",$W1853&lt;&gt;"",OR($V1853&lt;=0,$W1853&lt;=0))),"Revise os valores informados: valor unitário e quantidade devem ser maiores que zero.",IF(OR(AND($G1853="",$H1853&lt;&gt;""),AND($G1853&lt;&gt;"",$H1853=""),AND($J1853="",$K1853&lt;&gt;""),AND($J1853&lt;&gt;"",$K1853=""),AND($M1853="",$N1853&lt;&gt;""),AND($M1853&lt;&gt;"",$N1853=""),AND($P1853="",$Q1853&lt;&gt;""),AND($P1853&lt;&gt;"",$Q1853=""),AND($S1853="",$T1853&lt;&gt;""),AND($S1853&lt;&gt;"",$T1853=""),AND($V1853="",$W1853&lt;&gt;""),AND($V1853&lt;&gt;"",$W1853="")),"Há ano preenchido parcialmente: "&amp;TRIM(IF(AND($G1853="",$H1853&lt;&gt;""),"Ano 1 (falta valor unitário); ","")&amp;IF(AND($G1853&lt;&gt;"",$H1853=""),"Ano 1 (falta quantidade); ","")&amp;IF(AND($J1853="",$K1853&lt;&gt;""),"Ano 2 (falta valor unitário); ","")&amp;IF(AND($J1853&lt;&gt;"",$K1853=""),"Ano 2 (falta quantidade); ","")&amp;IF(AND($M1853="",$N1853&lt;&gt;""),"Ano 3 (falta valor unitário); ","")&amp;IF(AND($M1853&lt;&gt;"",$N1853=""),"Ano 3 (falta quantidade); ","")&amp;IF(AND($P1853="",$Q1853&lt;&gt;""),"Ano 4 (falta valor unitário); ","")&amp;IF(AND($P1853&lt;&gt;"",$Q1853=""),"Ano 4 (falta quantidade); ","")&amp;IF(AND($S1853="",$T1853&lt;&gt;""),"Ano 5 (falta valor unitário); ","")&amp;IF(AND($S1853&lt;&gt;"",$T1853=""),"Ano 5 (falta quantidade); ","")&amp;IF(AND($V1853="",$W1853&lt;&gt;""),"Ano 6 (falta valor unitário); ","")&amp;IF(AND($V1853&lt;&gt;"",$W1853=""),"Ano 6 (falta quantidade); ","")), IF(NOT(OR(AND($G1853&lt;&gt;"",$H1853&lt;&gt;""),AND($J1853&lt;&gt;"",$K1853&lt;&gt;""),AND($M1853&lt;&gt;"",$N1853&lt;&gt;""),AND($P1853&lt;&gt;"",$Q1853&lt;&gt;""),AND($S1853&lt;&gt;"",$T1853&lt;&gt;""),AND($V1853&lt;&gt;"",$W1853&lt;&gt;""))),"Informe pelo menos um ano completo com valor unitário e quantidade.",IF(AND($C1853&lt;&gt;"",$E1853&lt;&gt;"",LEFT(TRIM($C1853),1)&lt;&gt;LEFT(TRIM($E1853),1)),"Categoria e tipo estão incompatíveis.",IF(IF(OR($E1853="",$F1853=""),FALSE(),IFERROR(COUNTIF(INDIRECT("UNITS_"&amp;SUBSTITUTE(LEFT($E1853,FIND(" ",$E1853&amp;" ")-1),".","_")),$F1853)=0,TRUE())),"Unidade incompatível com o tipo selecionado.",IF(OR(AND(ISNUMBER(SEARCH("comunic",LOWER($B1853))),LEFT($E1853,3)&lt;&gt;"4.4"),AND(ISNUMBER(SEARCH("monitor",LOWER($B1853))),NOT(OR(LEFT($E1853,3)="1.5",LEFT($E1853,3)="2.5")))),"Revise a classificação do item conforme as regras de preenchimento.",IF(AND($B1853&lt;&gt;"",OR(ISNUMBER(SEARCH("outro",LOWER($B1853))),ISNUMBER(SEARCH("divers",LOWER($B1853))),ISNUMBER(SEARCH("kit",LOWER($B1853))),ISNUMBER(SEARCH("ferrament",LOWER($B1853))),ISNUMBER(SEARCH("epi",LOWER($B1853)))),NOT(OR($Z1853&lt;&gt;"",$AA1853&lt;&gt;""))),"Descrição muito genérica: detalhe melhor o item e registre o racional no memorial ou em anexo.",IF(AND($Y1853=0,$B1853&lt;&gt;"",OR($G1853&lt;&gt;"",$H1853&lt;&gt;"",$J1853&lt;&gt;"",$K1853&lt;&gt;"",$M1853&lt;&gt;"",$N1853&lt;&gt;"",$P1853&lt;&gt;"",$Q1853&lt;&gt;"",$S1853&lt;&gt;"",$T1853&lt;&gt;"",$V1853&lt;&gt;"",$W1853&lt;&gt;"")),"O item possui dados lançados, mas o total está zerado. Revise os valores informados.","")))))))))))))))</f>
        <v/>
      </c>
    </row>
    <row r="1854" spans="1:35" ht="14.25" customHeight="1" x14ac:dyDescent="0.25">
      <c r="A1854" s="57" t="str">
        <f t="shared" si="364"/>
        <v/>
      </c>
      <c r="B1854" s="58"/>
      <c r="C1854" s="58"/>
      <c r="D1854" s="58"/>
      <c r="E1854" s="58"/>
      <c r="F1854" s="58"/>
      <c r="G1854" s="269"/>
      <c r="H1854" s="59"/>
      <c r="I1854" s="273">
        <f t="shared" si="365"/>
        <v>0</v>
      </c>
      <c r="J1854" s="269"/>
      <c r="K1854" s="59"/>
      <c r="L1854" s="270">
        <f t="shared" si="366"/>
        <v>0</v>
      </c>
      <c r="M1854" s="269"/>
      <c r="N1854" s="59"/>
      <c r="O1854" s="270">
        <f t="shared" si="367"/>
        <v>0</v>
      </c>
      <c r="P1854" s="269"/>
      <c r="Q1854" s="59"/>
      <c r="R1854" s="271">
        <f t="shared" si="368"/>
        <v>0</v>
      </c>
      <c r="S1854" s="269"/>
      <c r="T1854" s="59"/>
      <c r="U1854" s="270">
        <f t="shared" si="369"/>
        <v>0</v>
      </c>
      <c r="V1854" s="269"/>
      <c r="W1854" s="59"/>
      <c r="X1854" s="270">
        <f t="shared" si="370"/>
        <v>0</v>
      </c>
      <c r="Y1854" s="270">
        <f t="shared" si="371"/>
        <v>0</v>
      </c>
      <c r="Z1854" s="58"/>
      <c r="AA1854" s="58"/>
      <c r="AB1854" s="60" t="str">
        <f t="shared" si="372"/>
        <v/>
      </c>
      <c r="AC1854" s="21" t="b">
        <f t="shared" si="373"/>
        <v>0</v>
      </c>
      <c r="AD1854" s="21" t="b">
        <f t="shared" si="374"/>
        <v>0</v>
      </c>
      <c r="AE1854" s="21" t="b">
        <f t="shared" si="375"/>
        <v>0</v>
      </c>
      <c r="AF1854" s="21" t="b">
        <f ca="1">OR(AND($AC1854,NOT($AD1854)),AND($AC1854,OR(AND($G1854="",$H1854&lt;&gt;""),AND($G1854&lt;&gt;"",$H1854=""),AND($J1854="",$K1854&lt;&gt;""),AND($J1854&lt;&gt;"",$K1854=""),AND($M1854="",$N1854&lt;&gt;""),AND($M1854&lt;&gt;"",$N1854=""),AND($P1854="",$Q1854&lt;&gt;""),AND($P1854&lt;&gt;"",$Q1854=""),AND($S1854="",$T1854&lt;&gt;""),AND($S1854&lt;&gt;"",$T1854=""),AND($V1854="",$W1854&lt;&gt;""),AND($V1854&lt;&gt;"",$W1854=""))),AND($C1854&lt;&gt;"",$E1854&lt;&gt;"",LEFT(TRIM($C1854),1)&lt;&gt;LEFT(TRIM($E1854),1)),IF(OR($E1854="",$F1854=""),FALSE(),IFERROR(COUNTIF(INDIRECT("UNITS_"&amp;SUBSTITUTE(LEFT($E1854,FIND(" ",$E1854&amp;" ")-1),".","_")),$F1854)=0,TRUE())),AND($B1854&lt;&gt;"",OR(ISNUMBER(SEARCH("outro",LOWER($B1854))),ISNUMBER(SEARCH("divers",LOWER($B1854))),ISNUMBER(SEARCH("etc",LOWER($B1854))))),OR(AND(ISNUMBER(SEARCH("comunic",LOWER($B1854))),LEFT($E1854,3)&lt;&gt;"4.4"),AND(ISNUMBER(SEARCH("monitor",LOWER($B1854))),NOT(OR(LEFT($E1854,3)="1.5",LEFT($E1854,3)="2.5")))),AND($B1854&lt;&gt;"",OR(LEFT($C1854,1)="1",LEFT($C1854,1)="2"),$D1854=""),AND($D1854&lt;&gt;"",NOT(OR(LEFT($C1854,1)="1",LEFT($C1854,1)="2"))),AND($D1854&lt;&gt;"",COUNTIF(' PROJETO'!$B$14:$B$16,$D1854)=0),IF($D1854="",FALSE(),IF(COUNTIF(' PROJETO'!$B$14:$B$16,$D1854)=0,FALSE(),IFERROR(INDEX(' PROJETO'!$C$14:$C$16,MATCH($D1854,' PROJETO'!$B$14:$B$16,0))&lt;&gt;"Sim",FALSE()))))</f>
        <v>0</v>
      </c>
      <c r="AG1854" s="21" t="b">
        <f>AND($AC1854,$Y1854&gt;'CONFG.  LISTAS'!$F$4,$Z1854="",$AA1854="")</f>
        <v>0</v>
      </c>
      <c r="AH1854" s="21" t="str">
        <f t="shared" si="376"/>
        <v/>
      </c>
      <c r="AI1854" s="43" t="str">
        <f ca="1">IF(NOT($AC1854),"",IF(OR($B1854="",$C1854="",$E1854="",$F1854=""),"Preencha descrição, categoria, tipo e unidade.",IF(AND($B1854&lt;&gt;"",OR(LEFT($C1854,1)="1",LEFT($C1854,1)="2"),$D1854=""),"Informe a prática de restauração para itens diretos.",IF(AND($D1854&lt;&gt;"",NOT(OR(LEFT($C1854,1)="1",LEFT($C1854,1)="2"))),"Custos indiretos não devem pertencer a uma prática específica.",IF(AND($D1854&lt;&gt;"",COUNTIF(' PROJETO'!$B$14:$B$16,$D1854)=0),"Prática de restauração inválida ou não cadastrada.",IF(IF($D1854="",FALSE(),IF(COUNTIF(' PROJETO'!$B$14:$B$16,$D1854)=0,FALSE(),IFERROR(INDEX(' PROJETO'!$C$14:$C$16,MATCH($D1854,' PROJETO'!$B$14:$B$16,0))&lt;&gt;"Sim",FALSE()))),"A prática informada no item não foi selecionada na aba Projeto.",IF(AND(MAX($I1854,$L1854,$O1854,$R1854,$U1854,$X1854)&gt;'CONFG.  LISTAS'!$F$4,NOT(OR($Z1854&lt;&gt;"",$AA1854&lt;&gt;""))),"Memorial de cálculo ou anexo obrigatório não informado para item acima do limite.",IF(OR(AND($G1854&lt;&gt;"",$H1854&lt;&gt;"",OR($G1854&lt;=0,$H1854&lt;=0)),AND($J1854&lt;&gt;"",$K1854&lt;&gt;"",OR($J1854&lt;=0,$K1854&lt;=0)),AND($M1854&lt;&gt;"",$N1854&lt;&gt;"",OR($M1854&lt;=0,$N1854&lt;=0)),AND($P1854&lt;&gt;"",$Q1854&lt;&gt;"",OR($P1854&lt;=0,$Q1854&lt;=0)),AND($S1854&lt;&gt;"",$T1854&lt;&gt;"",OR($S1854&lt;=0,$T1854&lt;=0)),AND($V1854&lt;&gt;"",$W1854&lt;&gt;"",OR($V1854&lt;=0,$W1854&lt;=0))),"Revise os valores informados: valor unitário e quantidade devem ser maiores que zero.",IF(OR(AND($G1854="",$H1854&lt;&gt;""),AND($G1854&lt;&gt;"",$H1854=""),AND($J1854="",$K1854&lt;&gt;""),AND($J1854&lt;&gt;"",$K1854=""),AND($M1854="",$N1854&lt;&gt;""),AND($M1854&lt;&gt;"",$N1854=""),AND($P1854="",$Q1854&lt;&gt;""),AND($P1854&lt;&gt;"",$Q1854=""),AND($S1854="",$T1854&lt;&gt;""),AND($S1854&lt;&gt;"",$T1854=""),AND($V1854="",$W1854&lt;&gt;""),AND($V1854&lt;&gt;"",$W1854="")),"Há ano preenchido parcialmente: "&amp;TRIM(IF(AND($G1854="",$H1854&lt;&gt;""),"Ano 1 (falta valor unitário); ","")&amp;IF(AND($G1854&lt;&gt;"",$H1854=""),"Ano 1 (falta quantidade); ","")&amp;IF(AND($J1854="",$K1854&lt;&gt;""),"Ano 2 (falta valor unitário); ","")&amp;IF(AND($J1854&lt;&gt;"",$K1854=""),"Ano 2 (falta quantidade); ","")&amp;IF(AND($M1854="",$N1854&lt;&gt;""),"Ano 3 (falta valor unitário); ","")&amp;IF(AND($M1854&lt;&gt;"",$N1854=""),"Ano 3 (falta quantidade); ","")&amp;IF(AND($P1854="",$Q1854&lt;&gt;""),"Ano 4 (falta valor unitário); ","")&amp;IF(AND($P1854&lt;&gt;"",$Q1854=""),"Ano 4 (falta quantidade); ","")&amp;IF(AND($S1854="",$T1854&lt;&gt;""),"Ano 5 (falta valor unitário); ","")&amp;IF(AND($S1854&lt;&gt;"",$T1854=""),"Ano 5 (falta quantidade); ","")&amp;IF(AND($V1854="",$W1854&lt;&gt;""),"Ano 6 (falta valor unitário); ","")&amp;IF(AND($V1854&lt;&gt;"",$W1854=""),"Ano 6 (falta quantidade); ","")), IF(NOT(OR(AND($G1854&lt;&gt;"",$H1854&lt;&gt;""),AND($J1854&lt;&gt;"",$K1854&lt;&gt;""),AND($M1854&lt;&gt;"",$N1854&lt;&gt;""),AND($P1854&lt;&gt;"",$Q1854&lt;&gt;""),AND($S1854&lt;&gt;"",$T1854&lt;&gt;""),AND($V1854&lt;&gt;"",$W1854&lt;&gt;""))),"Informe pelo menos um ano completo com valor unitário e quantidade.",IF(AND($C1854&lt;&gt;"",$E1854&lt;&gt;"",LEFT(TRIM($C1854),1)&lt;&gt;LEFT(TRIM($E1854),1)),"Categoria e tipo estão incompatíveis.",IF(IF(OR($E1854="",$F1854=""),FALSE(),IFERROR(COUNTIF(INDIRECT("UNITS_"&amp;SUBSTITUTE(LEFT($E1854,FIND(" ",$E1854&amp;" ")-1),".","_")),$F1854)=0,TRUE())),"Unidade incompatível com o tipo selecionado.",IF(OR(AND(ISNUMBER(SEARCH("comunic",LOWER($B1854))),LEFT($E1854,3)&lt;&gt;"4.4"),AND(ISNUMBER(SEARCH("monitor",LOWER($B1854))),NOT(OR(LEFT($E1854,3)="1.5",LEFT($E1854,3)="2.5")))),"Revise a classificação do item conforme as regras de preenchimento.",IF(AND($B1854&lt;&gt;"",OR(ISNUMBER(SEARCH("outro",LOWER($B1854))),ISNUMBER(SEARCH("divers",LOWER($B1854))),ISNUMBER(SEARCH("kit",LOWER($B1854))),ISNUMBER(SEARCH("ferrament",LOWER($B1854))),ISNUMBER(SEARCH("epi",LOWER($B1854)))),NOT(OR($Z1854&lt;&gt;"",$AA1854&lt;&gt;""))),"Descrição muito genérica: detalhe melhor o item e registre o racional no memorial ou em anexo.",IF(AND($Y1854=0,$B1854&lt;&gt;"",OR($G1854&lt;&gt;"",$H1854&lt;&gt;"",$J1854&lt;&gt;"",$K1854&lt;&gt;"",$M1854&lt;&gt;"",$N1854&lt;&gt;"",$P1854&lt;&gt;"",$Q1854&lt;&gt;"",$S1854&lt;&gt;"",$T1854&lt;&gt;"",$V1854&lt;&gt;"",$W1854&lt;&gt;"")),"O item possui dados lançados, mas o total está zerado. Revise os valores informados.","")))))))))))))))</f>
        <v/>
      </c>
    </row>
    <row r="1855" spans="1:35" ht="14.25" customHeight="1" x14ac:dyDescent="0.25">
      <c r="A1855" s="57" t="str">
        <f t="shared" si="364"/>
        <v/>
      </c>
      <c r="B1855" s="61"/>
      <c r="C1855" s="61"/>
      <c r="D1855" s="58"/>
      <c r="E1855" s="61"/>
      <c r="F1855" s="61"/>
      <c r="G1855" s="272"/>
      <c r="H1855" s="62"/>
      <c r="I1855" s="273">
        <f t="shared" si="365"/>
        <v>0</v>
      </c>
      <c r="J1855" s="272"/>
      <c r="K1855" s="62"/>
      <c r="L1855" s="270">
        <f t="shared" si="366"/>
        <v>0</v>
      </c>
      <c r="M1855" s="272"/>
      <c r="N1855" s="62"/>
      <c r="O1855" s="270">
        <f t="shared" si="367"/>
        <v>0</v>
      </c>
      <c r="P1855" s="272"/>
      <c r="Q1855" s="62"/>
      <c r="R1855" s="271">
        <f t="shared" si="368"/>
        <v>0</v>
      </c>
      <c r="S1855" s="272"/>
      <c r="T1855" s="62"/>
      <c r="U1855" s="270">
        <f t="shared" si="369"/>
        <v>0</v>
      </c>
      <c r="V1855" s="272"/>
      <c r="W1855" s="62"/>
      <c r="X1855" s="270">
        <f t="shared" si="370"/>
        <v>0</v>
      </c>
      <c r="Y1855" s="270">
        <f t="shared" si="371"/>
        <v>0</v>
      </c>
      <c r="Z1855" s="61"/>
      <c r="AA1855" s="61"/>
      <c r="AB1855" s="60" t="str">
        <f t="shared" si="372"/>
        <v/>
      </c>
      <c r="AC1855" s="21" t="b">
        <f t="shared" si="373"/>
        <v>0</v>
      </c>
      <c r="AD1855" s="21" t="b">
        <f t="shared" si="374"/>
        <v>0</v>
      </c>
      <c r="AE1855" s="21" t="b">
        <f t="shared" si="375"/>
        <v>0</v>
      </c>
      <c r="AF1855" s="21" t="b">
        <f ca="1">OR(AND($AC1855,NOT($AD1855)),AND($AC1855,OR(AND($G1855="",$H1855&lt;&gt;""),AND($G1855&lt;&gt;"",$H1855=""),AND($J1855="",$K1855&lt;&gt;""),AND($J1855&lt;&gt;"",$K1855=""),AND($M1855="",$N1855&lt;&gt;""),AND($M1855&lt;&gt;"",$N1855=""),AND($P1855="",$Q1855&lt;&gt;""),AND($P1855&lt;&gt;"",$Q1855=""),AND($S1855="",$T1855&lt;&gt;""),AND($S1855&lt;&gt;"",$T1855=""),AND($V1855="",$W1855&lt;&gt;""),AND($V1855&lt;&gt;"",$W1855=""))),AND($C1855&lt;&gt;"",$E1855&lt;&gt;"",LEFT(TRIM($C1855),1)&lt;&gt;LEFT(TRIM($E1855),1)),IF(OR($E1855="",$F1855=""),FALSE(),IFERROR(COUNTIF(INDIRECT("UNITS_"&amp;SUBSTITUTE(LEFT($E1855,FIND(" ",$E1855&amp;" ")-1),".","_")),$F1855)=0,TRUE())),AND($B1855&lt;&gt;"",OR(ISNUMBER(SEARCH("outro",LOWER($B1855))),ISNUMBER(SEARCH("divers",LOWER($B1855))),ISNUMBER(SEARCH("etc",LOWER($B1855))))),OR(AND(ISNUMBER(SEARCH("comunic",LOWER($B1855))),LEFT($E1855,3)&lt;&gt;"4.4"),AND(ISNUMBER(SEARCH("monitor",LOWER($B1855))),NOT(OR(LEFT($E1855,3)="1.5",LEFT($E1855,3)="2.5")))),AND($B1855&lt;&gt;"",OR(LEFT($C1855,1)="1",LEFT($C1855,1)="2"),$D1855=""),AND($D1855&lt;&gt;"",NOT(OR(LEFT($C1855,1)="1",LEFT($C1855,1)="2"))),AND($D1855&lt;&gt;"",COUNTIF(' PROJETO'!$B$14:$B$16,$D1855)=0),IF($D1855="",FALSE(),IF(COUNTIF(' PROJETO'!$B$14:$B$16,$D1855)=0,FALSE(),IFERROR(INDEX(' PROJETO'!$C$14:$C$16,MATCH($D1855,' PROJETO'!$B$14:$B$16,0))&lt;&gt;"Sim",FALSE()))))</f>
        <v>0</v>
      </c>
      <c r="AG1855" s="21" t="b">
        <f>AND($AC1855,$Y1855&gt;'CONFG.  LISTAS'!$F$4,$Z1855="",$AA1855="")</f>
        <v>0</v>
      </c>
      <c r="AH1855" s="21" t="str">
        <f t="shared" si="376"/>
        <v/>
      </c>
      <c r="AI1855" s="43" t="str">
        <f ca="1">IF(NOT($AC1855),"",IF(OR($B1855="",$C1855="",$E1855="",$F1855=""),"Preencha descrição, categoria, tipo e unidade.",IF(AND($B1855&lt;&gt;"",OR(LEFT($C1855,1)="1",LEFT($C1855,1)="2"),$D1855=""),"Informe a prática de restauração para itens diretos.",IF(AND($D1855&lt;&gt;"",NOT(OR(LEFT($C1855,1)="1",LEFT($C1855,1)="2"))),"Custos indiretos não devem pertencer a uma prática específica.",IF(AND($D1855&lt;&gt;"",COUNTIF(' PROJETO'!$B$14:$B$16,$D1855)=0),"Prática de restauração inválida ou não cadastrada.",IF(IF($D1855="",FALSE(),IF(COUNTIF(' PROJETO'!$B$14:$B$16,$D1855)=0,FALSE(),IFERROR(INDEX(' PROJETO'!$C$14:$C$16,MATCH($D1855,' PROJETO'!$B$14:$B$16,0))&lt;&gt;"Sim",FALSE()))),"A prática informada no item não foi selecionada na aba Projeto.",IF(AND(MAX($I1855,$L1855,$O1855,$R1855,$U1855,$X1855)&gt;'CONFG.  LISTAS'!$F$4,NOT(OR($Z1855&lt;&gt;"",$AA1855&lt;&gt;""))),"Memorial de cálculo ou anexo obrigatório não informado para item acima do limite.",IF(OR(AND($G1855&lt;&gt;"",$H1855&lt;&gt;"",OR($G1855&lt;=0,$H1855&lt;=0)),AND($J1855&lt;&gt;"",$K1855&lt;&gt;"",OR($J1855&lt;=0,$K1855&lt;=0)),AND($M1855&lt;&gt;"",$N1855&lt;&gt;"",OR($M1855&lt;=0,$N1855&lt;=0)),AND($P1855&lt;&gt;"",$Q1855&lt;&gt;"",OR($P1855&lt;=0,$Q1855&lt;=0)),AND($S1855&lt;&gt;"",$T1855&lt;&gt;"",OR($S1855&lt;=0,$T1855&lt;=0)),AND($V1855&lt;&gt;"",$W1855&lt;&gt;"",OR($V1855&lt;=0,$W1855&lt;=0))),"Revise os valores informados: valor unitário e quantidade devem ser maiores que zero.",IF(OR(AND($G1855="",$H1855&lt;&gt;""),AND($G1855&lt;&gt;"",$H1855=""),AND($J1855="",$K1855&lt;&gt;""),AND($J1855&lt;&gt;"",$K1855=""),AND($M1855="",$N1855&lt;&gt;""),AND($M1855&lt;&gt;"",$N1855=""),AND($P1855="",$Q1855&lt;&gt;""),AND($P1855&lt;&gt;"",$Q1855=""),AND($S1855="",$T1855&lt;&gt;""),AND($S1855&lt;&gt;"",$T1855=""),AND($V1855="",$W1855&lt;&gt;""),AND($V1855&lt;&gt;"",$W1855="")),"Há ano preenchido parcialmente: "&amp;TRIM(IF(AND($G1855="",$H1855&lt;&gt;""),"Ano 1 (falta valor unitário); ","")&amp;IF(AND($G1855&lt;&gt;"",$H1855=""),"Ano 1 (falta quantidade); ","")&amp;IF(AND($J1855="",$K1855&lt;&gt;""),"Ano 2 (falta valor unitário); ","")&amp;IF(AND($J1855&lt;&gt;"",$K1855=""),"Ano 2 (falta quantidade); ","")&amp;IF(AND($M1855="",$N1855&lt;&gt;""),"Ano 3 (falta valor unitário); ","")&amp;IF(AND($M1855&lt;&gt;"",$N1855=""),"Ano 3 (falta quantidade); ","")&amp;IF(AND($P1855="",$Q1855&lt;&gt;""),"Ano 4 (falta valor unitário); ","")&amp;IF(AND($P1855&lt;&gt;"",$Q1855=""),"Ano 4 (falta quantidade); ","")&amp;IF(AND($S1855="",$T1855&lt;&gt;""),"Ano 5 (falta valor unitário); ","")&amp;IF(AND($S1855&lt;&gt;"",$T1855=""),"Ano 5 (falta quantidade); ","")&amp;IF(AND($V1855="",$W1855&lt;&gt;""),"Ano 6 (falta valor unitário); ","")&amp;IF(AND($V1855&lt;&gt;"",$W1855=""),"Ano 6 (falta quantidade); ","")), IF(NOT(OR(AND($G1855&lt;&gt;"",$H1855&lt;&gt;""),AND($J1855&lt;&gt;"",$K1855&lt;&gt;""),AND($M1855&lt;&gt;"",$N1855&lt;&gt;""),AND($P1855&lt;&gt;"",$Q1855&lt;&gt;""),AND($S1855&lt;&gt;"",$T1855&lt;&gt;""),AND($V1855&lt;&gt;"",$W1855&lt;&gt;""))),"Informe pelo menos um ano completo com valor unitário e quantidade.",IF(AND($C1855&lt;&gt;"",$E1855&lt;&gt;"",LEFT(TRIM($C1855),1)&lt;&gt;LEFT(TRIM($E1855),1)),"Categoria e tipo estão incompatíveis.",IF(IF(OR($E1855="",$F1855=""),FALSE(),IFERROR(COUNTIF(INDIRECT("UNITS_"&amp;SUBSTITUTE(LEFT($E1855,FIND(" ",$E1855&amp;" ")-1),".","_")),$F1855)=0,TRUE())),"Unidade incompatível com o tipo selecionado.",IF(OR(AND(ISNUMBER(SEARCH("comunic",LOWER($B1855))),LEFT($E1855,3)&lt;&gt;"4.4"),AND(ISNUMBER(SEARCH("monitor",LOWER($B1855))),NOT(OR(LEFT($E1855,3)="1.5",LEFT($E1855,3)="2.5")))),"Revise a classificação do item conforme as regras de preenchimento.",IF(AND($B1855&lt;&gt;"",OR(ISNUMBER(SEARCH("outro",LOWER($B1855))),ISNUMBER(SEARCH("divers",LOWER($B1855))),ISNUMBER(SEARCH("kit",LOWER($B1855))),ISNUMBER(SEARCH("ferrament",LOWER($B1855))),ISNUMBER(SEARCH("epi",LOWER($B1855)))),NOT(OR($Z1855&lt;&gt;"",$AA1855&lt;&gt;""))),"Descrição muito genérica: detalhe melhor o item e registre o racional no memorial ou em anexo.",IF(AND($Y1855=0,$B1855&lt;&gt;"",OR($G1855&lt;&gt;"",$H1855&lt;&gt;"",$J1855&lt;&gt;"",$K1855&lt;&gt;"",$M1855&lt;&gt;"",$N1855&lt;&gt;"",$P1855&lt;&gt;"",$Q1855&lt;&gt;"",$S1855&lt;&gt;"",$T1855&lt;&gt;"",$V1855&lt;&gt;"",$W1855&lt;&gt;"")),"O item possui dados lançados, mas o total está zerado. Revise os valores informados.","")))))))))))))))</f>
        <v/>
      </c>
    </row>
    <row r="1856" spans="1:35" ht="14.25" customHeight="1" x14ac:dyDescent="0.25">
      <c r="A1856" s="57" t="str">
        <f t="shared" si="364"/>
        <v/>
      </c>
      <c r="B1856" s="58"/>
      <c r="C1856" s="58"/>
      <c r="D1856" s="58"/>
      <c r="E1856" s="58"/>
      <c r="F1856" s="58"/>
      <c r="G1856" s="269"/>
      <c r="H1856" s="59"/>
      <c r="I1856" s="273">
        <f t="shared" si="365"/>
        <v>0</v>
      </c>
      <c r="J1856" s="269"/>
      <c r="K1856" s="59"/>
      <c r="L1856" s="270">
        <f t="shared" si="366"/>
        <v>0</v>
      </c>
      <c r="M1856" s="269"/>
      <c r="N1856" s="59"/>
      <c r="O1856" s="270">
        <f t="shared" si="367"/>
        <v>0</v>
      </c>
      <c r="P1856" s="269"/>
      <c r="Q1856" s="59"/>
      <c r="R1856" s="271">
        <f t="shared" si="368"/>
        <v>0</v>
      </c>
      <c r="S1856" s="269"/>
      <c r="T1856" s="59"/>
      <c r="U1856" s="270">
        <f t="shared" si="369"/>
        <v>0</v>
      </c>
      <c r="V1856" s="269"/>
      <c r="W1856" s="59"/>
      <c r="X1856" s="270">
        <f t="shared" si="370"/>
        <v>0</v>
      </c>
      <c r="Y1856" s="270">
        <f t="shared" si="371"/>
        <v>0</v>
      </c>
      <c r="Z1856" s="58"/>
      <c r="AA1856" s="58"/>
      <c r="AB1856" s="60" t="str">
        <f t="shared" si="372"/>
        <v/>
      </c>
      <c r="AC1856" s="21" t="b">
        <f t="shared" si="373"/>
        <v>0</v>
      </c>
      <c r="AD1856" s="21" t="b">
        <f t="shared" si="374"/>
        <v>0</v>
      </c>
      <c r="AE1856" s="21" t="b">
        <f t="shared" si="375"/>
        <v>0</v>
      </c>
      <c r="AF1856" s="21" t="b">
        <f ca="1">OR(AND($AC1856,NOT($AD1856)),AND($AC1856,OR(AND($G1856="",$H1856&lt;&gt;""),AND($G1856&lt;&gt;"",$H1856=""),AND($J1856="",$K1856&lt;&gt;""),AND($J1856&lt;&gt;"",$K1856=""),AND($M1856="",$N1856&lt;&gt;""),AND($M1856&lt;&gt;"",$N1856=""),AND($P1856="",$Q1856&lt;&gt;""),AND($P1856&lt;&gt;"",$Q1856=""),AND($S1856="",$T1856&lt;&gt;""),AND($S1856&lt;&gt;"",$T1856=""),AND($V1856="",$W1856&lt;&gt;""),AND($V1856&lt;&gt;"",$W1856=""))),AND($C1856&lt;&gt;"",$E1856&lt;&gt;"",LEFT(TRIM($C1856),1)&lt;&gt;LEFT(TRIM($E1856),1)),IF(OR($E1856="",$F1856=""),FALSE(),IFERROR(COUNTIF(INDIRECT("UNITS_"&amp;SUBSTITUTE(LEFT($E1856,FIND(" ",$E1856&amp;" ")-1),".","_")),$F1856)=0,TRUE())),AND($B1856&lt;&gt;"",OR(ISNUMBER(SEARCH("outro",LOWER($B1856))),ISNUMBER(SEARCH("divers",LOWER($B1856))),ISNUMBER(SEARCH("etc",LOWER($B1856))))),OR(AND(ISNUMBER(SEARCH("comunic",LOWER($B1856))),LEFT($E1856,3)&lt;&gt;"4.4"),AND(ISNUMBER(SEARCH("monitor",LOWER($B1856))),NOT(OR(LEFT($E1856,3)="1.5",LEFT($E1856,3)="2.5")))),AND($B1856&lt;&gt;"",OR(LEFT($C1856,1)="1",LEFT($C1856,1)="2"),$D1856=""),AND($D1856&lt;&gt;"",NOT(OR(LEFT($C1856,1)="1",LEFT($C1856,1)="2"))),AND($D1856&lt;&gt;"",COUNTIF(' PROJETO'!$B$14:$B$16,$D1856)=0),IF($D1856="",FALSE(),IF(COUNTIF(' PROJETO'!$B$14:$B$16,$D1856)=0,FALSE(),IFERROR(INDEX(' PROJETO'!$C$14:$C$16,MATCH($D1856,' PROJETO'!$B$14:$B$16,0))&lt;&gt;"Sim",FALSE()))))</f>
        <v>0</v>
      </c>
      <c r="AG1856" s="21" t="b">
        <f>AND($AC1856,$Y1856&gt;'CONFG.  LISTAS'!$F$4,$Z1856="",$AA1856="")</f>
        <v>0</v>
      </c>
      <c r="AH1856" s="21" t="str">
        <f t="shared" si="376"/>
        <v/>
      </c>
      <c r="AI1856" s="43" t="str">
        <f ca="1">IF(NOT($AC1856),"",IF(OR($B1856="",$C1856="",$E1856="",$F1856=""),"Preencha descrição, categoria, tipo e unidade.",IF(AND($B1856&lt;&gt;"",OR(LEFT($C1856,1)="1",LEFT($C1856,1)="2"),$D1856=""),"Informe a prática de restauração para itens diretos.",IF(AND($D1856&lt;&gt;"",NOT(OR(LEFT($C1856,1)="1",LEFT($C1856,1)="2"))),"Custos indiretos não devem pertencer a uma prática específica.",IF(AND($D1856&lt;&gt;"",COUNTIF(' PROJETO'!$B$14:$B$16,$D1856)=0),"Prática de restauração inválida ou não cadastrada.",IF(IF($D1856="",FALSE(),IF(COUNTIF(' PROJETO'!$B$14:$B$16,$D1856)=0,FALSE(),IFERROR(INDEX(' PROJETO'!$C$14:$C$16,MATCH($D1856,' PROJETO'!$B$14:$B$16,0))&lt;&gt;"Sim",FALSE()))),"A prática informada no item não foi selecionada na aba Projeto.",IF(AND(MAX($I1856,$L1856,$O1856,$R1856,$U1856,$X1856)&gt;'CONFG.  LISTAS'!$F$4,NOT(OR($Z1856&lt;&gt;"",$AA1856&lt;&gt;""))),"Memorial de cálculo ou anexo obrigatório não informado para item acima do limite.",IF(OR(AND($G1856&lt;&gt;"",$H1856&lt;&gt;"",OR($G1856&lt;=0,$H1856&lt;=0)),AND($J1856&lt;&gt;"",$K1856&lt;&gt;"",OR($J1856&lt;=0,$K1856&lt;=0)),AND($M1856&lt;&gt;"",$N1856&lt;&gt;"",OR($M1856&lt;=0,$N1856&lt;=0)),AND($P1856&lt;&gt;"",$Q1856&lt;&gt;"",OR($P1856&lt;=0,$Q1856&lt;=0)),AND($S1856&lt;&gt;"",$T1856&lt;&gt;"",OR($S1856&lt;=0,$T1856&lt;=0)),AND($V1856&lt;&gt;"",$W1856&lt;&gt;"",OR($V1856&lt;=0,$W1856&lt;=0))),"Revise os valores informados: valor unitário e quantidade devem ser maiores que zero.",IF(OR(AND($G1856="",$H1856&lt;&gt;""),AND($G1856&lt;&gt;"",$H1856=""),AND($J1856="",$K1856&lt;&gt;""),AND($J1856&lt;&gt;"",$K1856=""),AND($M1856="",$N1856&lt;&gt;""),AND($M1856&lt;&gt;"",$N1856=""),AND($P1856="",$Q1856&lt;&gt;""),AND($P1856&lt;&gt;"",$Q1856=""),AND($S1856="",$T1856&lt;&gt;""),AND($S1856&lt;&gt;"",$T1856=""),AND($V1856="",$W1856&lt;&gt;""),AND($V1856&lt;&gt;"",$W1856="")),"Há ano preenchido parcialmente: "&amp;TRIM(IF(AND($G1856="",$H1856&lt;&gt;""),"Ano 1 (falta valor unitário); ","")&amp;IF(AND($G1856&lt;&gt;"",$H1856=""),"Ano 1 (falta quantidade); ","")&amp;IF(AND($J1856="",$K1856&lt;&gt;""),"Ano 2 (falta valor unitário); ","")&amp;IF(AND($J1856&lt;&gt;"",$K1856=""),"Ano 2 (falta quantidade); ","")&amp;IF(AND($M1856="",$N1856&lt;&gt;""),"Ano 3 (falta valor unitário); ","")&amp;IF(AND($M1856&lt;&gt;"",$N1856=""),"Ano 3 (falta quantidade); ","")&amp;IF(AND($P1856="",$Q1856&lt;&gt;""),"Ano 4 (falta valor unitário); ","")&amp;IF(AND($P1856&lt;&gt;"",$Q1856=""),"Ano 4 (falta quantidade); ","")&amp;IF(AND($S1856="",$T1856&lt;&gt;""),"Ano 5 (falta valor unitário); ","")&amp;IF(AND($S1856&lt;&gt;"",$T1856=""),"Ano 5 (falta quantidade); ","")&amp;IF(AND($V1856="",$W1856&lt;&gt;""),"Ano 6 (falta valor unitário); ","")&amp;IF(AND($V1856&lt;&gt;"",$W1856=""),"Ano 6 (falta quantidade); ","")), IF(NOT(OR(AND($G1856&lt;&gt;"",$H1856&lt;&gt;""),AND($J1856&lt;&gt;"",$K1856&lt;&gt;""),AND($M1856&lt;&gt;"",$N1856&lt;&gt;""),AND($P1856&lt;&gt;"",$Q1856&lt;&gt;""),AND($S1856&lt;&gt;"",$T1856&lt;&gt;""),AND($V1856&lt;&gt;"",$W1856&lt;&gt;""))),"Informe pelo menos um ano completo com valor unitário e quantidade.",IF(AND($C1856&lt;&gt;"",$E1856&lt;&gt;"",LEFT(TRIM($C1856),1)&lt;&gt;LEFT(TRIM($E1856),1)),"Categoria e tipo estão incompatíveis.",IF(IF(OR($E1856="",$F1856=""),FALSE(),IFERROR(COUNTIF(INDIRECT("UNITS_"&amp;SUBSTITUTE(LEFT($E1856,FIND(" ",$E1856&amp;" ")-1),".","_")),$F1856)=0,TRUE())),"Unidade incompatível com o tipo selecionado.",IF(OR(AND(ISNUMBER(SEARCH("comunic",LOWER($B1856))),LEFT($E1856,3)&lt;&gt;"4.4"),AND(ISNUMBER(SEARCH("monitor",LOWER($B1856))),NOT(OR(LEFT($E1856,3)="1.5",LEFT($E1856,3)="2.5")))),"Revise a classificação do item conforme as regras de preenchimento.",IF(AND($B1856&lt;&gt;"",OR(ISNUMBER(SEARCH("outro",LOWER($B1856))),ISNUMBER(SEARCH("divers",LOWER($B1856))),ISNUMBER(SEARCH("kit",LOWER($B1856))),ISNUMBER(SEARCH("ferrament",LOWER($B1856))),ISNUMBER(SEARCH("epi",LOWER($B1856)))),NOT(OR($Z1856&lt;&gt;"",$AA1856&lt;&gt;""))),"Descrição muito genérica: detalhe melhor o item e registre o racional no memorial ou em anexo.",IF(AND($Y1856=0,$B1856&lt;&gt;"",OR($G1856&lt;&gt;"",$H1856&lt;&gt;"",$J1856&lt;&gt;"",$K1856&lt;&gt;"",$M1856&lt;&gt;"",$N1856&lt;&gt;"",$P1856&lt;&gt;"",$Q1856&lt;&gt;"",$S1856&lt;&gt;"",$T1856&lt;&gt;"",$V1856&lt;&gt;"",$W1856&lt;&gt;"")),"O item possui dados lançados, mas o total está zerado. Revise os valores informados.","")))))))))))))))</f>
        <v/>
      </c>
    </row>
    <row r="1857" spans="1:35" ht="14.25" customHeight="1" x14ac:dyDescent="0.25">
      <c r="A1857" s="57" t="str">
        <f t="shared" si="364"/>
        <v/>
      </c>
      <c r="B1857" s="61"/>
      <c r="C1857" s="61"/>
      <c r="D1857" s="58"/>
      <c r="E1857" s="61"/>
      <c r="F1857" s="61"/>
      <c r="G1857" s="272"/>
      <c r="H1857" s="62"/>
      <c r="I1857" s="273">
        <f t="shared" si="365"/>
        <v>0</v>
      </c>
      <c r="J1857" s="272"/>
      <c r="K1857" s="62"/>
      <c r="L1857" s="270">
        <f t="shared" si="366"/>
        <v>0</v>
      </c>
      <c r="M1857" s="272"/>
      <c r="N1857" s="62"/>
      <c r="O1857" s="270">
        <f t="shared" si="367"/>
        <v>0</v>
      </c>
      <c r="P1857" s="272"/>
      <c r="Q1857" s="62"/>
      <c r="R1857" s="271">
        <f t="shared" si="368"/>
        <v>0</v>
      </c>
      <c r="S1857" s="272"/>
      <c r="T1857" s="62"/>
      <c r="U1857" s="270">
        <f t="shared" si="369"/>
        <v>0</v>
      </c>
      <c r="V1857" s="272"/>
      <c r="W1857" s="62"/>
      <c r="X1857" s="270">
        <f t="shared" si="370"/>
        <v>0</v>
      </c>
      <c r="Y1857" s="270">
        <f t="shared" si="371"/>
        <v>0</v>
      </c>
      <c r="Z1857" s="61"/>
      <c r="AA1857" s="61"/>
      <c r="AB1857" s="60" t="str">
        <f t="shared" si="372"/>
        <v/>
      </c>
      <c r="AC1857" s="21" t="b">
        <f t="shared" si="373"/>
        <v>0</v>
      </c>
      <c r="AD1857" s="21" t="b">
        <f t="shared" si="374"/>
        <v>0</v>
      </c>
      <c r="AE1857" s="21" t="b">
        <f t="shared" si="375"/>
        <v>0</v>
      </c>
      <c r="AF1857" s="21" t="b">
        <f ca="1">OR(AND($AC1857,NOT($AD1857)),AND($AC1857,OR(AND($G1857="",$H1857&lt;&gt;""),AND($G1857&lt;&gt;"",$H1857=""),AND($J1857="",$K1857&lt;&gt;""),AND($J1857&lt;&gt;"",$K1857=""),AND($M1857="",$N1857&lt;&gt;""),AND($M1857&lt;&gt;"",$N1857=""),AND($P1857="",$Q1857&lt;&gt;""),AND($P1857&lt;&gt;"",$Q1857=""),AND($S1857="",$T1857&lt;&gt;""),AND($S1857&lt;&gt;"",$T1857=""),AND($V1857="",$W1857&lt;&gt;""),AND($V1857&lt;&gt;"",$W1857=""))),AND($C1857&lt;&gt;"",$E1857&lt;&gt;"",LEFT(TRIM($C1857),1)&lt;&gt;LEFT(TRIM($E1857),1)),IF(OR($E1857="",$F1857=""),FALSE(),IFERROR(COUNTIF(INDIRECT("UNITS_"&amp;SUBSTITUTE(LEFT($E1857,FIND(" ",$E1857&amp;" ")-1),".","_")),$F1857)=0,TRUE())),AND($B1857&lt;&gt;"",OR(ISNUMBER(SEARCH("outro",LOWER($B1857))),ISNUMBER(SEARCH("divers",LOWER($B1857))),ISNUMBER(SEARCH("etc",LOWER($B1857))))),OR(AND(ISNUMBER(SEARCH("comunic",LOWER($B1857))),LEFT($E1857,3)&lt;&gt;"4.4"),AND(ISNUMBER(SEARCH("monitor",LOWER($B1857))),NOT(OR(LEFT($E1857,3)="1.5",LEFT($E1857,3)="2.5")))),AND($B1857&lt;&gt;"",OR(LEFT($C1857,1)="1",LEFT($C1857,1)="2"),$D1857=""),AND($D1857&lt;&gt;"",NOT(OR(LEFT($C1857,1)="1",LEFT($C1857,1)="2"))),AND($D1857&lt;&gt;"",COUNTIF(' PROJETO'!$B$14:$B$16,$D1857)=0),IF($D1857="",FALSE(),IF(COUNTIF(' PROJETO'!$B$14:$B$16,$D1857)=0,FALSE(),IFERROR(INDEX(' PROJETO'!$C$14:$C$16,MATCH($D1857,' PROJETO'!$B$14:$B$16,0))&lt;&gt;"Sim",FALSE()))))</f>
        <v>0</v>
      </c>
      <c r="AG1857" s="21" t="b">
        <f>AND($AC1857,$Y1857&gt;'CONFG.  LISTAS'!$F$4,$Z1857="",$AA1857="")</f>
        <v>0</v>
      </c>
      <c r="AH1857" s="21" t="str">
        <f t="shared" si="376"/>
        <v/>
      </c>
      <c r="AI1857" s="43" t="str">
        <f ca="1">IF(NOT($AC1857),"",IF(OR($B1857="",$C1857="",$E1857="",$F1857=""),"Preencha descrição, categoria, tipo e unidade.",IF(AND($B1857&lt;&gt;"",OR(LEFT($C1857,1)="1",LEFT($C1857,1)="2"),$D1857=""),"Informe a prática de restauração para itens diretos.",IF(AND($D1857&lt;&gt;"",NOT(OR(LEFT($C1857,1)="1",LEFT($C1857,1)="2"))),"Custos indiretos não devem pertencer a uma prática específica.",IF(AND($D1857&lt;&gt;"",COUNTIF(' PROJETO'!$B$14:$B$16,$D1857)=0),"Prática de restauração inválida ou não cadastrada.",IF(IF($D1857="",FALSE(),IF(COUNTIF(' PROJETO'!$B$14:$B$16,$D1857)=0,FALSE(),IFERROR(INDEX(' PROJETO'!$C$14:$C$16,MATCH($D1857,' PROJETO'!$B$14:$B$16,0))&lt;&gt;"Sim",FALSE()))),"A prática informada no item não foi selecionada na aba Projeto.",IF(AND(MAX($I1857,$L1857,$O1857,$R1857,$U1857,$X1857)&gt;'CONFG.  LISTAS'!$F$4,NOT(OR($Z1857&lt;&gt;"",$AA1857&lt;&gt;""))),"Memorial de cálculo ou anexo obrigatório não informado para item acima do limite.",IF(OR(AND($G1857&lt;&gt;"",$H1857&lt;&gt;"",OR($G1857&lt;=0,$H1857&lt;=0)),AND($J1857&lt;&gt;"",$K1857&lt;&gt;"",OR($J1857&lt;=0,$K1857&lt;=0)),AND($M1857&lt;&gt;"",$N1857&lt;&gt;"",OR($M1857&lt;=0,$N1857&lt;=0)),AND($P1857&lt;&gt;"",$Q1857&lt;&gt;"",OR($P1857&lt;=0,$Q1857&lt;=0)),AND($S1857&lt;&gt;"",$T1857&lt;&gt;"",OR($S1857&lt;=0,$T1857&lt;=0)),AND($V1857&lt;&gt;"",$W1857&lt;&gt;"",OR($V1857&lt;=0,$W1857&lt;=0))),"Revise os valores informados: valor unitário e quantidade devem ser maiores que zero.",IF(OR(AND($G1857="",$H1857&lt;&gt;""),AND($G1857&lt;&gt;"",$H1857=""),AND($J1857="",$K1857&lt;&gt;""),AND($J1857&lt;&gt;"",$K1857=""),AND($M1857="",$N1857&lt;&gt;""),AND($M1857&lt;&gt;"",$N1857=""),AND($P1857="",$Q1857&lt;&gt;""),AND($P1857&lt;&gt;"",$Q1857=""),AND($S1857="",$T1857&lt;&gt;""),AND($S1857&lt;&gt;"",$T1857=""),AND($V1857="",$W1857&lt;&gt;""),AND($V1857&lt;&gt;"",$W1857="")),"Há ano preenchido parcialmente: "&amp;TRIM(IF(AND($G1857="",$H1857&lt;&gt;""),"Ano 1 (falta valor unitário); ","")&amp;IF(AND($G1857&lt;&gt;"",$H1857=""),"Ano 1 (falta quantidade); ","")&amp;IF(AND($J1857="",$K1857&lt;&gt;""),"Ano 2 (falta valor unitário); ","")&amp;IF(AND($J1857&lt;&gt;"",$K1857=""),"Ano 2 (falta quantidade); ","")&amp;IF(AND($M1857="",$N1857&lt;&gt;""),"Ano 3 (falta valor unitário); ","")&amp;IF(AND($M1857&lt;&gt;"",$N1857=""),"Ano 3 (falta quantidade); ","")&amp;IF(AND($P1857="",$Q1857&lt;&gt;""),"Ano 4 (falta valor unitário); ","")&amp;IF(AND($P1857&lt;&gt;"",$Q1857=""),"Ano 4 (falta quantidade); ","")&amp;IF(AND($S1857="",$T1857&lt;&gt;""),"Ano 5 (falta valor unitário); ","")&amp;IF(AND($S1857&lt;&gt;"",$T1857=""),"Ano 5 (falta quantidade); ","")&amp;IF(AND($V1857="",$W1857&lt;&gt;""),"Ano 6 (falta valor unitário); ","")&amp;IF(AND($V1857&lt;&gt;"",$W1857=""),"Ano 6 (falta quantidade); ","")), IF(NOT(OR(AND($G1857&lt;&gt;"",$H1857&lt;&gt;""),AND($J1857&lt;&gt;"",$K1857&lt;&gt;""),AND($M1857&lt;&gt;"",$N1857&lt;&gt;""),AND($P1857&lt;&gt;"",$Q1857&lt;&gt;""),AND($S1857&lt;&gt;"",$T1857&lt;&gt;""),AND($V1857&lt;&gt;"",$W1857&lt;&gt;""))),"Informe pelo menos um ano completo com valor unitário e quantidade.",IF(AND($C1857&lt;&gt;"",$E1857&lt;&gt;"",LEFT(TRIM($C1857),1)&lt;&gt;LEFT(TRIM($E1857),1)),"Categoria e tipo estão incompatíveis.",IF(IF(OR($E1857="",$F1857=""),FALSE(),IFERROR(COUNTIF(INDIRECT("UNITS_"&amp;SUBSTITUTE(LEFT($E1857,FIND(" ",$E1857&amp;" ")-1),".","_")),$F1857)=0,TRUE())),"Unidade incompatível com o tipo selecionado.",IF(OR(AND(ISNUMBER(SEARCH("comunic",LOWER($B1857))),LEFT($E1857,3)&lt;&gt;"4.4"),AND(ISNUMBER(SEARCH("monitor",LOWER($B1857))),NOT(OR(LEFT($E1857,3)="1.5",LEFT($E1857,3)="2.5")))),"Revise a classificação do item conforme as regras de preenchimento.",IF(AND($B1857&lt;&gt;"",OR(ISNUMBER(SEARCH("outro",LOWER($B1857))),ISNUMBER(SEARCH("divers",LOWER($B1857))),ISNUMBER(SEARCH("kit",LOWER($B1857))),ISNUMBER(SEARCH("ferrament",LOWER($B1857))),ISNUMBER(SEARCH("epi",LOWER($B1857)))),NOT(OR($Z1857&lt;&gt;"",$AA1857&lt;&gt;""))),"Descrição muito genérica: detalhe melhor o item e registre o racional no memorial ou em anexo.",IF(AND($Y1857=0,$B1857&lt;&gt;"",OR($G1857&lt;&gt;"",$H1857&lt;&gt;"",$J1857&lt;&gt;"",$K1857&lt;&gt;"",$M1857&lt;&gt;"",$N1857&lt;&gt;"",$P1857&lt;&gt;"",$Q1857&lt;&gt;"",$S1857&lt;&gt;"",$T1857&lt;&gt;"",$V1857&lt;&gt;"",$W1857&lt;&gt;"")),"O item possui dados lançados, mas o total está zerado. Revise os valores informados.","")))))))))))))))</f>
        <v/>
      </c>
    </row>
    <row r="1858" spans="1:35" ht="14.25" customHeight="1" x14ac:dyDescent="0.25">
      <c r="A1858" s="57" t="str">
        <f t="shared" si="364"/>
        <v/>
      </c>
      <c r="B1858" s="58"/>
      <c r="C1858" s="58"/>
      <c r="D1858" s="58"/>
      <c r="E1858" s="58"/>
      <c r="F1858" s="58"/>
      <c r="G1858" s="269"/>
      <c r="H1858" s="59"/>
      <c r="I1858" s="273">
        <f t="shared" si="365"/>
        <v>0</v>
      </c>
      <c r="J1858" s="269"/>
      <c r="K1858" s="59"/>
      <c r="L1858" s="270">
        <f t="shared" si="366"/>
        <v>0</v>
      </c>
      <c r="M1858" s="269"/>
      <c r="N1858" s="59"/>
      <c r="O1858" s="270">
        <f t="shared" si="367"/>
        <v>0</v>
      </c>
      <c r="P1858" s="269"/>
      <c r="Q1858" s="59"/>
      <c r="R1858" s="271">
        <f t="shared" si="368"/>
        <v>0</v>
      </c>
      <c r="S1858" s="269"/>
      <c r="T1858" s="59"/>
      <c r="U1858" s="270">
        <f t="shared" si="369"/>
        <v>0</v>
      </c>
      <c r="V1858" s="269"/>
      <c r="W1858" s="59"/>
      <c r="X1858" s="270">
        <f t="shared" si="370"/>
        <v>0</v>
      </c>
      <c r="Y1858" s="270">
        <f t="shared" si="371"/>
        <v>0</v>
      </c>
      <c r="Z1858" s="58"/>
      <c r="AA1858" s="58"/>
      <c r="AB1858" s="60" t="str">
        <f t="shared" si="372"/>
        <v/>
      </c>
      <c r="AC1858" s="21" t="b">
        <f t="shared" si="373"/>
        <v>0</v>
      </c>
      <c r="AD1858" s="21" t="b">
        <f t="shared" si="374"/>
        <v>0</v>
      </c>
      <c r="AE1858" s="21" t="b">
        <f t="shared" si="375"/>
        <v>0</v>
      </c>
      <c r="AF1858" s="21" t="b">
        <f ca="1">OR(AND($AC1858,NOT($AD1858)),AND($AC1858,OR(AND($G1858="",$H1858&lt;&gt;""),AND($G1858&lt;&gt;"",$H1858=""),AND($J1858="",$K1858&lt;&gt;""),AND($J1858&lt;&gt;"",$K1858=""),AND($M1858="",$N1858&lt;&gt;""),AND($M1858&lt;&gt;"",$N1858=""),AND($P1858="",$Q1858&lt;&gt;""),AND($P1858&lt;&gt;"",$Q1858=""),AND($S1858="",$T1858&lt;&gt;""),AND($S1858&lt;&gt;"",$T1858=""),AND($V1858="",$W1858&lt;&gt;""),AND($V1858&lt;&gt;"",$W1858=""))),AND($C1858&lt;&gt;"",$E1858&lt;&gt;"",LEFT(TRIM($C1858),1)&lt;&gt;LEFT(TRIM($E1858),1)),IF(OR($E1858="",$F1858=""),FALSE(),IFERROR(COUNTIF(INDIRECT("UNITS_"&amp;SUBSTITUTE(LEFT($E1858,FIND(" ",$E1858&amp;" ")-1),".","_")),$F1858)=0,TRUE())),AND($B1858&lt;&gt;"",OR(ISNUMBER(SEARCH("outro",LOWER($B1858))),ISNUMBER(SEARCH("divers",LOWER($B1858))),ISNUMBER(SEARCH("etc",LOWER($B1858))))),OR(AND(ISNUMBER(SEARCH("comunic",LOWER($B1858))),LEFT($E1858,3)&lt;&gt;"4.4"),AND(ISNUMBER(SEARCH("monitor",LOWER($B1858))),NOT(OR(LEFT($E1858,3)="1.5",LEFT($E1858,3)="2.5")))),AND($B1858&lt;&gt;"",OR(LEFT($C1858,1)="1",LEFT($C1858,1)="2"),$D1858=""),AND($D1858&lt;&gt;"",NOT(OR(LEFT($C1858,1)="1",LEFT($C1858,1)="2"))),AND($D1858&lt;&gt;"",COUNTIF(' PROJETO'!$B$14:$B$16,$D1858)=0),IF($D1858="",FALSE(),IF(COUNTIF(' PROJETO'!$B$14:$B$16,$D1858)=0,FALSE(),IFERROR(INDEX(' PROJETO'!$C$14:$C$16,MATCH($D1858,' PROJETO'!$B$14:$B$16,0))&lt;&gt;"Sim",FALSE()))))</f>
        <v>0</v>
      </c>
      <c r="AG1858" s="21" t="b">
        <f>AND($AC1858,$Y1858&gt;'CONFG.  LISTAS'!$F$4,$Z1858="",$AA1858="")</f>
        <v>0</v>
      </c>
      <c r="AH1858" s="21" t="str">
        <f t="shared" si="376"/>
        <v/>
      </c>
      <c r="AI1858" s="43" t="str">
        <f ca="1">IF(NOT($AC1858),"",IF(OR($B1858="",$C1858="",$E1858="",$F1858=""),"Preencha descrição, categoria, tipo e unidade.",IF(AND($B1858&lt;&gt;"",OR(LEFT($C1858,1)="1",LEFT($C1858,1)="2"),$D1858=""),"Informe a prática de restauração para itens diretos.",IF(AND($D1858&lt;&gt;"",NOT(OR(LEFT($C1858,1)="1",LEFT($C1858,1)="2"))),"Custos indiretos não devem pertencer a uma prática específica.",IF(AND($D1858&lt;&gt;"",COUNTIF(' PROJETO'!$B$14:$B$16,$D1858)=0),"Prática de restauração inválida ou não cadastrada.",IF(IF($D1858="",FALSE(),IF(COUNTIF(' PROJETO'!$B$14:$B$16,$D1858)=0,FALSE(),IFERROR(INDEX(' PROJETO'!$C$14:$C$16,MATCH($D1858,' PROJETO'!$B$14:$B$16,0))&lt;&gt;"Sim",FALSE()))),"A prática informada no item não foi selecionada na aba Projeto.",IF(AND(MAX($I1858,$L1858,$O1858,$R1858,$U1858,$X1858)&gt;'CONFG.  LISTAS'!$F$4,NOT(OR($Z1858&lt;&gt;"",$AA1858&lt;&gt;""))),"Memorial de cálculo ou anexo obrigatório não informado para item acima do limite.",IF(OR(AND($G1858&lt;&gt;"",$H1858&lt;&gt;"",OR($G1858&lt;=0,$H1858&lt;=0)),AND($J1858&lt;&gt;"",$K1858&lt;&gt;"",OR($J1858&lt;=0,$K1858&lt;=0)),AND($M1858&lt;&gt;"",$N1858&lt;&gt;"",OR($M1858&lt;=0,$N1858&lt;=0)),AND($P1858&lt;&gt;"",$Q1858&lt;&gt;"",OR($P1858&lt;=0,$Q1858&lt;=0)),AND($S1858&lt;&gt;"",$T1858&lt;&gt;"",OR($S1858&lt;=0,$T1858&lt;=0)),AND($V1858&lt;&gt;"",$W1858&lt;&gt;"",OR($V1858&lt;=0,$W1858&lt;=0))),"Revise os valores informados: valor unitário e quantidade devem ser maiores que zero.",IF(OR(AND($G1858="",$H1858&lt;&gt;""),AND($G1858&lt;&gt;"",$H1858=""),AND($J1858="",$K1858&lt;&gt;""),AND($J1858&lt;&gt;"",$K1858=""),AND($M1858="",$N1858&lt;&gt;""),AND($M1858&lt;&gt;"",$N1858=""),AND($P1858="",$Q1858&lt;&gt;""),AND($P1858&lt;&gt;"",$Q1858=""),AND($S1858="",$T1858&lt;&gt;""),AND($S1858&lt;&gt;"",$T1858=""),AND($V1858="",$W1858&lt;&gt;""),AND($V1858&lt;&gt;"",$W1858="")),"Há ano preenchido parcialmente: "&amp;TRIM(IF(AND($G1858="",$H1858&lt;&gt;""),"Ano 1 (falta valor unitário); ","")&amp;IF(AND($G1858&lt;&gt;"",$H1858=""),"Ano 1 (falta quantidade); ","")&amp;IF(AND($J1858="",$K1858&lt;&gt;""),"Ano 2 (falta valor unitário); ","")&amp;IF(AND($J1858&lt;&gt;"",$K1858=""),"Ano 2 (falta quantidade); ","")&amp;IF(AND($M1858="",$N1858&lt;&gt;""),"Ano 3 (falta valor unitário); ","")&amp;IF(AND($M1858&lt;&gt;"",$N1858=""),"Ano 3 (falta quantidade); ","")&amp;IF(AND($P1858="",$Q1858&lt;&gt;""),"Ano 4 (falta valor unitário); ","")&amp;IF(AND($P1858&lt;&gt;"",$Q1858=""),"Ano 4 (falta quantidade); ","")&amp;IF(AND($S1858="",$T1858&lt;&gt;""),"Ano 5 (falta valor unitário); ","")&amp;IF(AND($S1858&lt;&gt;"",$T1858=""),"Ano 5 (falta quantidade); ","")&amp;IF(AND($V1858="",$W1858&lt;&gt;""),"Ano 6 (falta valor unitário); ","")&amp;IF(AND($V1858&lt;&gt;"",$W1858=""),"Ano 6 (falta quantidade); ","")), IF(NOT(OR(AND($G1858&lt;&gt;"",$H1858&lt;&gt;""),AND($J1858&lt;&gt;"",$K1858&lt;&gt;""),AND($M1858&lt;&gt;"",$N1858&lt;&gt;""),AND($P1858&lt;&gt;"",$Q1858&lt;&gt;""),AND($S1858&lt;&gt;"",$T1858&lt;&gt;""),AND($V1858&lt;&gt;"",$W1858&lt;&gt;""))),"Informe pelo menos um ano completo com valor unitário e quantidade.",IF(AND($C1858&lt;&gt;"",$E1858&lt;&gt;"",LEFT(TRIM($C1858),1)&lt;&gt;LEFT(TRIM($E1858),1)),"Categoria e tipo estão incompatíveis.",IF(IF(OR($E1858="",$F1858=""),FALSE(),IFERROR(COUNTIF(INDIRECT("UNITS_"&amp;SUBSTITUTE(LEFT($E1858,FIND(" ",$E1858&amp;" ")-1),".","_")),$F1858)=0,TRUE())),"Unidade incompatível com o tipo selecionado.",IF(OR(AND(ISNUMBER(SEARCH("comunic",LOWER($B1858))),LEFT($E1858,3)&lt;&gt;"4.4"),AND(ISNUMBER(SEARCH("monitor",LOWER($B1858))),NOT(OR(LEFT($E1858,3)="1.5",LEFT($E1858,3)="2.5")))),"Revise a classificação do item conforme as regras de preenchimento.",IF(AND($B1858&lt;&gt;"",OR(ISNUMBER(SEARCH("outro",LOWER($B1858))),ISNUMBER(SEARCH("divers",LOWER($B1858))),ISNUMBER(SEARCH("kit",LOWER($B1858))),ISNUMBER(SEARCH("ferrament",LOWER($B1858))),ISNUMBER(SEARCH("epi",LOWER($B1858)))),NOT(OR($Z1858&lt;&gt;"",$AA1858&lt;&gt;""))),"Descrição muito genérica: detalhe melhor o item e registre o racional no memorial ou em anexo.",IF(AND($Y1858=0,$B1858&lt;&gt;"",OR($G1858&lt;&gt;"",$H1858&lt;&gt;"",$J1858&lt;&gt;"",$K1858&lt;&gt;"",$M1858&lt;&gt;"",$N1858&lt;&gt;"",$P1858&lt;&gt;"",$Q1858&lt;&gt;"",$S1858&lt;&gt;"",$T1858&lt;&gt;"",$V1858&lt;&gt;"",$W1858&lt;&gt;"")),"O item possui dados lançados, mas o total está zerado. Revise os valores informados.","")))))))))))))))</f>
        <v/>
      </c>
    </row>
    <row r="1859" spans="1:35" ht="14.25" customHeight="1" x14ac:dyDescent="0.25">
      <c r="A1859" s="57" t="str">
        <f t="shared" si="364"/>
        <v/>
      </c>
      <c r="B1859" s="61"/>
      <c r="C1859" s="61"/>
      <c r="D1859" s="58"/>
      <c r="E1859" s="61"/>
      <c r="F1859" s="61"/>
      <c r="G1859" s="272"/>
      <c r="H1859" s="62"/>
      <c r="I1859" s="273">
        <f t="shared" si="365"/>
        <v>0</v>
      </c>
      <c r="J1859" s="272"/>
      <c r="K1859" s="62"/>
      <c r="L1859" s="270">
        <f t="shared" si="366"/>
        <v>0</v>
      </c>
      <c r="M1859" s="272"/>
      <c r="N1859" s="62"/>
      <c r="O1859" s="270">
        <f t="shared" si="367"/>
        <v>0</v>
      </c>
      <c r="P1859" s="272"/>
      <c r="Q1859" s="62"/>
      <c r="R1859" s="271">
        <f t="shared" si="368"/>
        <v>0</v>
      </c>
      <c r="S1859" s="272"/>
      <c r="T1859" s="62"/>
      <c r="U1859" s="270">
        <f t="shared" si="369"/>
        <v>0</v>
      </c>
      <c r="V1859" s="272"/>
      <c r="W1859" s="62"/>
      <c r="X1859" s="270">
        <f t="shared" si="370"/>
        <v>0</v>
      </c>
      <c r="Y1859" s="270">
        <f t="shared" si="371"/>
        <v>0</v>
      </c>
      <c r="Z1859" s="61"/>
      <c r="AA1859" s="61"/>
      <c r="AB1859" s="60" t="str">
        <f t="shared" si="372"/>
        <v/>
      </c>
      <c r="AC1859" s="21" t="b">
        <f t="shared" si="373"/>
        <v>0</v>
      </c>
      <c r="AD1859" s="21" t="b">
        <f t="shared" si="374"/>
        <v>0</v>
      </c>
      <c r="AE1859" s="21" t="b">
        <f t="shared" si="375"/>
        <v>0</v>
      </c>
      <c r="AF1859" s="21" t="b">
        <f ca="1">OR(AND($AC1859,NOT($AD1859)),AND($AC1859,OR(AND($G1859="",$H1859&lt;&gt;""),AND($G1859&lt;&gt;"",$H1859=""),AND($J1859="",$K1859&lt;&gt;""),AND($J1859&lt;&gt;"",$K1859=""),AND($M1859="",$N1859&lt;&gt;""),AND($M1859&lt;&gt;"",$N1859=""),AND($P1859="",$Q1859&lt;&gt;""),AND($P1859&lt;&gt;"",$Q1859=""),AND($S1859="",$T1859&lt;&gt;""),AND($S1859&lt;&gt;"",$T1859=""),AND($V1859="",$W1859&lt;&gt;""),AND($V1859&lt;&gt;"",$W1859=""))),AND($C1859&lt;&gt;"",$E1859&lt;&gt;"",LEFT(TRIM($C1859),1)&lt;&gt;LEFT(TRIM($E1859),1)),IF(OR($E1859="",$F1859=""),FALSE(),IFERROR(COUNTIF(INDIRECT("UNITS_"&amp;SUBSTITUTE(LEFT($E1859,FIND(" ",$E1859&amp;" ")-1),".","_")),$F1859)=0,TRUE())),AND($B1859&lt;&gt;"",OR(ISNUMBER(SEARCH("outro",LOWER($B1859))),ISNUMBER(SEARCH("divers",LOWER($B1859))),ISNUMBER(SEARCH("etc",LOWER($B1859))))),OR(AND(ISNUMBER(SEARCH("comunic",LOWER($B1859))),LEFT($E1859,3)&lt;&gt;"4.4"),AND(ISNUMBER(SEARCH("monitor",LOWER($B1859))),NOT(OR(LEFT($E1859,3)="1.5",LEFT($E1859,3)="2.5")))),AND($B1859&lt;&gt;"",OR(LEFT($C1859,1)="1",LEFT($C1859,1)="2"),$D1859=""),AND($D1859&lt;&gt;"",NOT(OR(LEFT($C1859,1)="1",LEFT($C1859,1)="2"))),AND($D1859&lt;&gt;"",COUNTIF(' PROJETO'!$B$14:$B$16,$D1859)=0),IF($D1859="",FALSE(),IF(COUNTIF(' PROJETO'!$B$14:$B$16,$D1859)=0,FALSE(),IFERROR(INDEX(' PROJETO'!$C$14:$C$16,MATCH($D1859,' PROJETO'!$B$14:$B$16,0))&lt;&gt;"Sim",FALSE()))))</f>
        <v>0</v>
      </c>
      <c r="AG1859" s="21" t="b">
        <f>AND($AC1859,$Y1859&gt;'CONFG.  LISTAS'!$F$4,$Z1859="",$AA1859="")</f>
        <v>0</v>
      </c>
      <c r="AH1859" s="21" t="str">
        <f t="shared" si="376"/>
        <v/>
      </c>
      <c r="AI1859" s="43" t="str">
        <f ca="1">IF(NOT($AC1859),"",IF(OR($B1859="",$C1859="",$E1859="",$F1859=""),"Preencha descrição, categoria, tipo e unidade.",IF(AND($B1859&lt;&gt;"",OR(LEFT($C1859,1)="1",LEFT($C1859,1)="2"),$D1859=""),"Informe a prática de restauração para itens diretos.",IF(AND($D1859&lt;&gt;"",NOT(OR(LEFT($C1859,1)="1",LEFT($C1859,1)="2"))),"Custos indiretos não devem pertencer a uma prática específica.",IF(AND($D1859&lt;&gt;"",COUNTIF(' PROJETO'!$B$14:$B$16,$D1859)=0),"Prática de restauração inválida ou não cadastrada.",IF(IF($D1859="",FALSE(),IF(COUNTIF(' PROJETO'!$B$14:$B$16,$D1859)=0,FALSE(),IFERROR(INDEX(' PROJETO'!$C$14:$C$16,MATCH($D1859,' PROJETO'!$B$14:$B$16,0))&lt;&gt;"Sim",FALSE()))),"A prática informada no item não foi selecionada na aba Projeto.",IF(AND(MAX($I1859,$L1859,$O1859,$R1859,$U1859,$X1859)&gt;'CONFG.  LISTAS'!$F$4,NOT(OR($Z1859&lt;&gt;"",$AA1859&lt;&gt;""))),"Memorial de cálculo ou anexo obrigatório não informado para item acima do limite.",IF(OR(AND($G1859&lt;&gt;"",$H1859&lt;&gt;"",OR($G1859&lt;=0,$H1859&lt;=0)),AND($J1859&lt;&gt;"",$K1859&lt;&gt;"",OR($J1859&lt;=0,$K1859&lt;=0)),AND($M1859&lt;&gt;"",$N1859&lt;&gt;"",OR($M1859&lt;=0,$N1859&lt;=0)),AND($P1859&lt;&gt;"",$Q1859&lt;&gt;"",OR($P1859&lt;=0,$Q1859&lt;=0)),AND($S1859&lt;&gt;"",$T1859&lt;&gt;"",OR($S1859&lt;=0,$T1859&lt;=0)),AND($V1859&lt;&gt;"",$W1859&lt;&gt;"",OR($V1859&lt;=0,$W1859&lt;=0))),"Revise os valores informados: valor unitário e quantidade devem ser maiores que zero.",IF(OR(AND($G1859="",$H1859&lt;&gt;""),AND($G1859&lt;&gt;"",$H1859=""),AND($J1859="",$K1859&lt;&gt;""),AND($J1859&lt;&gt;"",$K1859=""),AND($M1859="",$N1859&lt;&gt;""),AND($M1859&lt;&gt;"",$N1859=""),AND($P1859="",$Q1859&lt;&gt;""),AND($P1859&lt;&gt;"",$Q1859=""),AND($S1859="",$T1859&lt;&gt;""),AND($S1859&lt;&gt;"",$T1859=""),AND($V1859="",$W1859&lt;&gt;""),AND($V1859&lt;&gt;"",$W1859="")),"Há ano preenchido parcialmente: "&amp;TRIM(IF(AND($G1859="",$H1859&lt;&gt;""),"Ano 1 (falta valor unitário); ","")&amp;IF(AND($G1859&lt;&gt;"",$H1859=""),"Ano 1 (falta quantidade); ","")&amp;IF(AND($J1859="",$K1859&lt;&gt;""),"Ano 2 (falta valor unitário); ","")&amp;IF(AND($J1859&lt;&gt;"",$K1859=""),"Ano 2 (falta quantidade); ","")&amp;IF(AND($M1859="",$N1859&lt;&gt;""),"Ano 3 (falta valor unitário); ","")&amp;IF(AND($M1859&lt;&gt;"",$N1859=""),"Ano 3 (falta quantidade); ","")&amp;IF(AND($P1859="",$Q1859&lt;&gt;""),"Ano 4 (falta valor unitário); ","")&amp;IF(AND($P1859&lt;&gt;"",$Q1859=""),"Ano 4 (falta quantidade); ","")&amp;IF(AND($S1859="",$T1859&lt;&gt;""),"Ano 5 (falta valor unitário); ","")&amp;IF(AND($S1859&lt;&gt;"",$T1859=""),"Ano 5 (falta quantidade); ","")&amp;IF(AND($V1859="",$W1859&lt;&gt;""),"Ano 6 (falta valor unitário); ","")&amp;IF(AND($V1859&lt;&gt;"",$W1859=""),"Ano 6 (falta quantidade); ","")), IF(NOT(OR(AND($G1859&lt;&gt;"",$H1859&lt;&gt;""),AND($J1859&lt;&gt;"",$K1859&lt;&gt;""),AND($M1859&lt;&gt;"",$N1859&lt;&gt;""),AND($P1859&lt;&gt;"",$Q1859&lt;&gt;""),AND($S1859&lt;&gt;"",$T1859&lt;&gt;""),AND($V1859&lt;&gt;"",$W1859&lt;&gt;""))),"Informe pelo menos um ano completo com valor unitário e quantidade.",IF(AND($C1859&lt;&gt;"",$E1859&lt;&gt;"",LEFT(TRIM($C1859),1)&lt;&gt;LEFT(TRIM($E1859),1)),"Categoria e tipo estão incompatíveis.",IF(IF(OR($E1859="",$F1859=""),FALSE(),IFERROR(COUNTIF(INDIRECT("UNITS_"&amp;SUBSTITUTE(LEFT($E1859,FIND(" ",$E1859&amp;" ")-1),".","_")),$F1859)=0,TRUE())),"Unidade incompatível com o tipo selecionado.",IF(OR(AND(ISNUMBER(SEARCH("comunic",LOWER($B1859))),LEFT($E1859,3)&lt;&gt;"4.4"),AND(ISNUMBER(SEARCH("monitor",LOWER($B1859))),NOT(OR(LEFT($E1859,3)="1.5",LEFT($E1859,3)="2.5")))),"Revise a classificação do item conforme as regras de preenchimento.",IF(AND($B1859&lt;&gt;"",OR(ISNUMBER(SEARCH("outro",LOWER($B1859))),ISNUMBER(SEARCH("divers",LOWER($B1859))),ISNUMBER(SEARCH("kit",LOWER($B1859))),ISNUMBER(SEARCH("ferrament",LOWER($B1859))),ISNUMBER(SEARCH("epi",LOWER($B1859)))),NOT(OR($Z1859&lt;&gt;"",$AA1859&lt;&gt;""))),"Descrição muito genérica: detalhe melhor o item e registre o racional no memorial ou em anexo.",IF(AND($Y1859=0,$B1859&lt;&gt;"",OR($G1859&lt;&gt;"",$H1859&lt;&gt;"",$J1859&lt;&gt;"",$K1859&lt;&gt;"",$M1859&lt;&gt;"",$N1859&lt;&gt;"",$P1859&lt;&gt;"",$Q1859&lt;&gt;"",$S1859&lt;&gt;"",$T1859&lt;&gt;"",$V1859&lt;&gt;"",$W1859&lt;&gt;"")),"O item possui dados lançados, mas o total está zerado. Revise os valores informados.","")))))))))))))))</f>
        <v/>
      </c>
    </row>
    <row r="1860" spans="1:35" ht="14.25" customHeight="1" x14ac:dyDescent="0.25">
      <c r="A1860" s="57" t="str">
        <f t="shared" si="364"/>
        <v/>
      </c>
      <c r="B1860" s="58"/>
      <c r="C1860" s="58"/>
      <c r="D1860" s="58"/>
      <c r="E1860" s="58"/>
      <c r="F1860" s="58"/>
      <c r="G1860" s="269"/>
      <c r="H1860" s="59"/>
      <c r="I1860" s="273">
        <f t="shared" si="365"/>
        <v>0</v>
      </c>
      <c r="J1860" s="269"/>
      <c r="K1860" s="59"/>
      <c r="L1860" s="270">
        <f t="shared" si="366"/>
        <v>0</v>
      </c>
      <c r="M1860" s="269"/>
      <c r="N1860" s="59"/>
      <c r="O1860" s="270">
        <f t="shared" si="367"/>
        <v>0</v>
      </c>
      <c r="P1860" s="269"/>
      <c r="Q1860" s="59"/>
      <c r="R1860" s="271">
        <f t="shared" si="368"/>
        <v>0</v>
      </c>
      <c r="S1860" s="269"/>
      <c r="T1860" s="59"/>
      <c r="U1860" s="270">
        <f t="shared" si="369"/>
        <v>0</v>
      </c>
      <c r="V1860" s="269"/>
      <c r="W1860" s="59"/>
      <c r="X1860" s="270">
        <f t="shared" si="370"/>
        <v>0</v>
      </c>
      <c r="Y1860" s="270">
        <f t="shared" si="371"/>
        <v>0</v>
      </c>
      <c r="Z1860" s="58"/>
      <c r="AA1860" s="58"/>
      <c r="AB1860" s="60" t="str">
        <f t="shared" si="372"/>
        <v/>
      </c>
      <c r="AC1860" s="21" t="b">
        <f t="shared" si="373"/>
        <v>0</v>
      </c>
      <c r="AD1860" s="21" t="b">
        <f t="shared" si="374"/>
        <v>0</v>
      </c>
      <c r="AE1860" s="21" t="b">
        <f t="shared" si="375"/>
        <v>0</v>
      </c>
      <c r="AF1860" s="21" t="b">
        <f ca="1">OR(AND($AC1860,NOT($AD1860)),AND($AC1860,OR(AND($G1860="",$H1860&lt;&gt;""),AND($G1860&lt;&gt;"",$H1860=""),AND($J1860="",$K1860&lt;&gt;""),AND($J1860&lt;&gt;"",$K1860=""),AND($M1860="",$N1860&lt;&gt;""),AND($M1860&lt;&gt;"",$N1860=""),AND($P1860="",$Q1860&lt;&gt;""),AND($P1860&lt;&gt;"",$Q1860=""),AND($S1860="",$T1860&lt;&gt;""),AND($S1860&lt;&gt;"",$T1860=""),AND($V1860="",$W1860&lt;&gt;""),AND($V1860&lt;&gt;"",$W1860=""))),AND($C1860&lt;&gt;"",$E1860&lt;&gt;"",LEFT(TRIM($C1860),1)&lt;&gt;LEFT(TRIM($E1860),1)),IF(OR($E1860="",$F1860=""),FALSE(),IFERROR(COUNTIF(INDIRECT("UNITS_"&amp;SUBSTITUTE(LEFT($E1860,FIND(" ",$E1860&amp;" ")-1),".","_")),$F1860)=0,TRUE())),AND($B1860&lt;&gt;"",OR(ISNUMBER(SEARCH("outro",LOWER($B1860))),ISNUMBER(SEARCH("divers",LOWER($B1860))),ISNUMBER(SEARCH("etc",LOWER($B1860))))),OR(AND(ISNUMBER(SEARCH("comunic",LOWER($B1860))),LEFT($E1860,3)&lt;&gt;"4.4"),AND(ISNUMBER(SEARCH("monitor",LOWER($B1860))),NOT(OR(LEFT($E1860,3)="1.5",LEFT($E1860,3)="2.5")))),AND($B1860&lt;&gt;"",OR(LEFT($C1860,1)="1",LEFT($C1860,1)="2"),$D1860=""),AND($D1860&lt;&gt;"",NOT(OR(LEFT($C1860,1)="1",LEFT($C1860,1)="2"))),AND($D1860&lt;&gt;"",COUNTIF(' PROJETO'!$B$14:$B$16,$D1860)=0),IF($D1860="",FALSE(),IF(COUNTIF(' PROJETO'!$B$14:$B$16,$D1860)=0,FALSE(),IFERROR(INDEX(' PROJETO'!$C$14:$C$16,MATCH($D1860,' PROJETO'!$B$14:$B$16,0))&lt;&gt;"Sim",FALSE()))))</f>
        <v>0</v>
      </c>
      <c r="AG1860" s="21" t="b">
        <f>AND($AC1860,$Y1860&gt;'CONFG.  LISTAS'!$F$4,$Z1860="",$AA1860="")</f>
        <v>0</v>
      </c>
      <c r="AH1860" s="21" t="str">
        <f t="shared" si="376"/>
        <v/>
      </c>
      <c r="AI1860" s="43" t="str">
        <f ca="1">IF(NOT($AC1860),"",IF(OR($B1860="",$C1860="",$E1860="",$F1860=""),"Preencha descrição, categoria, tipo e unidade.",IF(AND($B1860&lt;&gt;"",OR(LEFT($C1860,1)="1",LEFT($C1860,1)="2"),$D1860=""),"Informe a prática de restauração para itens diretos.",IF(AND($D1860&lt;&gt;"",NOT(OR(LEFT($C1860,1)="1",LEFT($C1860,1)="2"))),"Custos indiretos não devem pertencer a uma prática específica.",IF(AND($D1860&lt;&gt;"",COUNTIF(' PROJETO'!$B$14:$B$16,$D1860)=0),"Prática de restauração inválida ou não cadastrada.",IF(IF($D1860="",FALSE(),IF(COUNTIF(' PROJETO'!$B$14:$B$16,$D1860)=0,FALSE(),IFERROR(INDEX(' PROJETO'!$C$14:$C$16,MATCH($D1860,' PROJETO'!$B$14:$B$16,0))&lt;&gt;"Sim",FALSE()))),"A prática informada no item não foi selecionada na aba Projeto.",IF(AND(MAX($I1860,$L1860,$O1860,$R1860,$U1860,$X1860)&gt;'CONFG.  LISTAS'!$F$4,NOT(OR($Z1860&lt;&gt;"",$AA1860&lt;&gt;""))),"Memorial de cálculo ou anexo obrigatório não informado para item acima do limite.",IF(OR(AND($G1860&lt;&gt;"",$H1860&lt;&gt;"",OR($G1860&lt;=0,$H1860&lt;=0)),AND($J1860&lt;&gt;"",$K1860&lt;&gt;"",OR($J1860&lt;=0,$K1860&lt;=0)),AND($M1860&lt;&gt;"",$N1860&lt;&gt;"",OR($M1860&lt;=0,$N1860&lt;=0)),AND($P1860&lt;&gt;"",$Q1860&lt;&gt;"",OR($P1860&lt;=0,$Q1860&lt;=0)),AND($S1860&lt;&gt;"",$T1860&lt;&gt;"",OR($S1860&lt;=0,$T1860&lt;=0)),AND($V1860&lt;&gt;"",$W1860&lt;&gt;"",OR($V1860&lt;=0,$W1860&lt;=0))),"Revise os valores informados: valor unitário e quantidade devem ser maiores que zero.",IF(OR(AND($G1860="",$H1860&lt;&gt;""),AND($G1860&lt;&gt;"",$H1860=""),AND($J1860="",$K1860&lt;&gt;""),AND($J1860&lt;&gt;"",$K1860=""),AND($M1860="",$N1860&lt;&gt;""),AND($M1860&lt;&gt;"",$N1860=""),AND($P1860="",$Q1860&lt;&gt;""),AND($P1860&lt;&gt;"",$Q1860=""),AND($S1860="",$T1860&lt;&gt;""),AND($S1860&lt;&gt;"",$T1860=""),AND($V1860="",$W1860&lt;&gt;""),AND($V1860&lt;&gt;"",$W1860="")),"Há ano preenchido parcialmente: "&amp;TRIM(IF(AND($G1860="",$H1860&lt;&gt;""),"Ano 1 (falta valor unitário); ","")&amp;IF(AND($G1860&lt;&gt;"",$H1860=""),"Ano 1 (falta quantidade); ","")&amp;IF(AND($J1860="",$K1860&lt;&gt;""),"Ano 2 (falta valor unitário); ","")&amp;IF(AND($J1860&lt;&gt;"",$K1860=""),"Ano 2 (falta quantidade); ","")&amp;IF(AND($M1860="",$N1860&lt;&gt;""),"Ano 3 (falta valor unitário); ","")&amp;IF(AND($M1860&lt;&gt;"",$N1860=""),"Ano 3 (falta quantidade); ","")&amp;IF(AND($P1860="",$Q1860&lt;&gt;""),"Ano 4 (falta valor unitário); ","")&amp;IF(AND($P1860&lt;&gt;"",$Q1860=""),"Ano 4 (falta quantidade); ","")&amp;IF(AND($S1860="",$T1860&lt;&gt;""),"Ano 5 (falta valor unitário); ","")&amp;IF(AND($S1860&lt;&gt;"",$T1860=""),"Ano 5 (falta quantidade); ","")&amp;IF(AND($V1860="",$W1860&lt;&gt;""),"Ano 6 (falta valor unitário); ","")&amp;IF(AND($V1860&lt;&gt;"",$W1860=""),"Ano 6 (falta quantidade); ","")), IF(NOT(OR(AND($G1860&lt;&gt;"",$H1860&lt;&gt;""),AND($J1860&lt;&gt;"",$K1860&lt;&gt;""),AND($M1860&lt;&gt;"",$N1860&lt;&gt;""),AND($P1860&lt;&gt;"",$Q1860&lt;&gt;""),AND($S1860&lt;&gt;"",$T1860&lt;&gt;""),AND($V1860&lt;&gt;"",$W1860&lt;&gt;""))),"Informe pelo menos um ano completo com valor unitário e quantidade.",IF(AND($C1860&lt;&gt;"",$E1860&lt;&gt;"",LEFT(TRIM($C1860),1)&lt;&gt;LEFT(TRIM($E1860),1)),"Categoria e tipo estão incompatíveis.",IF(IF(OR($E1860="",$F1860=""),FALSE(),IFERROR(COUNTIF(INDIRECT("UNITS_"&amp;SUBSTITUTE(LEFT($E1860,FIND(" ",$E1860&amp;" ")-1),".","_")),$F1860)=0,TRUE())),"Unidade incompatível com o tipo selecionado.",IF(OR(AND(ISNUMBER(SEARCH("comunic",LOWER($B1860))),LEFT($E1860,3)&lt;&gt;"4.4"),AND(ISNUMBER(SEARCH("monitor",LOWER($B1860))),NOT(OR(LEFT($E1860,3)="1.5",LEFT($E1860,3)="2.5")))),"Revise a classificação do item conforme as regras de preenchimento.",IF(AND($B1860&lt;&gt;"",OR(ISNUMBER(SEARCH("outro",LOWER($B1860))),ISNUMBER(SEARCH("divers",LOWER($B1860))),ISNUMBER(SEARCH("kit",LOWER($B1860))),ISNUMBER(SEARCH("ferrament",LOWER($B1860))),ISNUMBER(SEARCH("epi",LOWER($B1860)))),NOT(OR($Z1860&lt;&gt;"",$AA1860&lt;&gt;""))),"Descrição muito genérica: detalhe melhor o item e registre o racional no memorial ou em anexo.",IF(AND($Y1860=0,$B1860&lt;&gt;"",OR($G1860&lt;&gt;"",$H1860&lt;&gt;"",$J1860&lt;&gt;"",$K1860&lt;&gt;"",$M1860&lt;&gt;"",$N1860&lt;&gt;"",$P1860&lt;&gt;"",$Q1860&lt;&gt;"",$S1860&lt;&gt;"",$T1860&lt;&gt;"",$V1860&lt;&gt;"",$W1860&lt;&gt;"")),"O item possui dados lançados, mas o total está zerado. Revise os valores informados.","")))))))))))))))</f>
        <v/>
      </c>
    </row>
    <row r="1861" spans="1:35" ht="14.25" customHeight="1" x14ac:dyDescent="0.25">
      <c r="A1861" s="57" t="str">
        <f t="shared" si="364"/>
        <v/>
      </c>
      <c r="B1861" s="61"/>
      <c r="C1861" s="61"/>
      <c r="D1861" s="58"/>
      <c r="E1861" s="61"/>
      <c r="F1861" s="61"/>
      <c r="G1861" s="272"/>
      <c r="H1861" s="62"/>
      <c r="I1861" s="273">
        <f t="shared" si="365"/>
        <v>0</v>
      </c>
      <c r="J1861" s="272"/>
      <c r="K1861" s="62"/>
      <c r="L1861" s="270">
        <f t="shared" si="366"/>
        <v>0</v>
      </c>
      <c r="M1861" s="272"/>
      <c r="N1861" s="62"/>
      <c r="O1861" s="270">
        <f t="shared" si="367"/>
        <v>0</v>
      </c>
      <c r="P1861" s="272"/>
      <c r="Q1861" s="62"/>
      <c r="R1861" s="271">
        <f t="shared" si="368"/>
        <v>0</v>
      </c>
      <c r="S1861" s="272"/>
      <c r="T1861" s="62"/>
      <c r="U1861" s="270">
        <f t="shared" si="369"/>
        <v>0</v>
      </c>
      <c r="V1861" s="272"/>
      <c r="W1861" s="62"/>
      <c r="X1861" s="270">
        <f t="shared" si="370"/>
        <v>0</v>
      </c>
      <c r="Y1861" s="270">
        <f t="shared" si="371"/>
        <v>0</v>
      </c>
      <c r="Z1861" s="61"/>
      <c r="AA1861" s="61"/>
      <c r="AB1861" s="60" t="str">
        <f t="shared" si="372"/>
        <v/>
      </c>
      <c r="AC1861" s="21" t="b">
        <f t="shared" si="373"/>
        <v>0</v>
      </c>
      <c r="AD1861" s="21" t="b">
        <f t="shared" si="374"/>
        <v>0</v>
      </c>
      <c r="AE1861" s="21" t="b">
        <f t="shared" si="375"/>
        <v>0</v>
      </c>
      <c r="AF1861" s="21" t="b">
        <f ca="1">OR(AND($AC1861,NOT($AD1861)),AND($AC1861,OR(AND($G1861="",$H1861&lt;&gt;""),AND($G1861&lt;&gt;"",$H1861=""),AND($J1861="",$K1861&lt;&gt;""),AND($J1861&lt;&gt;"",$K1861=""),AND($M1861="",$N1861&lt;&gt;""),AND($M1861&lt;&gt;"",$N1861=""),AND($P1861="",$Q1861&lt;&gt;""),AND($P1861&lt;&gt;"",$Q1861=""),AND($S1861="",$T1861&lt;&gt;""),AND($S1861&lt;&gt;"",$T1861=""),AND($V1861="",$W1861&lt;&gt;""),AND($V1861&lt;&gt;"",$W1861=""))),AND($C1861&lt;&gt;"",$E1861&lt;&gt;"",LEFT(TRIM($C1861),1)&lt;&gt;LEFT(TRIM($E1861),1)),IF(OR($E1861="",$F1861=""),FALSE(),IFERROR(COUNTIF(INDIRECT("UNITS_"&amp;SUBSTITUTE(LEFT($E1861,FIND(" ",$E1861&amp;" ")-1),".","_")),$F1861)=0,TRUE())),AND($B1861&lt;&gt;"",OR(ISNUMBER(SEARCH("outro",LOWER($B1861))),ISNUMBER(SEARCH("divers",LOWER($B1861))),ISNUMBER(SEARCH("etc",LOWER($B1861))))),OR(AND(ISNUMBER(SEARCH("comunic",LOWER($B1861))),LEFT($E1861,3)&lt;&gt;"4.4"),AND(ISNUMBER(SEARCH("monitor",LOWER($B1861))),NOT(OR(LEFT($E1861,3)="1.5",LEFT($E1861,3)="2.5")))),AND($B1861&lt;&gt;"",OR(LEFT($C1861,1)="1",LEFT($C1861,1)="2"),$D1861=""),AND($D1861&lt;&gt;"",NOT(OR(LEFT($C1861,1)="1",LEFT($C1861,1)="2"))),AND($D1861&lt;&gt;"",COUNTIF(' PROJETO'!$B$14:$B$16,$D1861)=0),IF($D1861="",FALSE(),IF(COUNTIF(' PROJETO'!$B$14:$B$16,$D1861)=0,FALSE(),IFERROR(INDEX(' PROJETO'!$C$14:$C$16,MATCH($D1861,' PROJETO'!$B$14:$B$16,0))&lt;&gt;"Sim",FALSE()))))</f>
        <v>0</v>
      </c>
      <c r="AG1861" s="21" t="b">
        <f>AND($AC1861,$Y1861&gt;'CONFG.  LISTAS'!$F$4,$Z1861="",$AA1861="")</f>
        <v>0</v>
      </c>
      <c r="AH1861" s="21" t="str">
        <f t="shared" si="376"/>
        <v/>
      </c>
      <c r="AI1861" s="43" t="str">
        <f ca="1">IF(NOT($AC1861),"",IF(OR($B1861="",$C1861="",$E1861="",$F1861=""),"Preencha descrição, categoria, tipo e unidade.",IF(AND($B1861&lt;&gt;"",OR(LEFT($C1861,1)="1",LEFT($C1861,1)="2"),$D1861=""),"Informe a prática de restauração para itens diretos.",IF(AND($D1861&lt;&gt;"",NOT(OR(LEFT($C1861,1)="1",LEFT($C1861,1)="2"))),"Custos indiretos não devem pertencer a uma prática específica.",IF(AND($D1861&lt;&gt;"",COUNTIF(' PROJETO'!$B$14:$B$16,$D1861)=0),"Prática de restauração inválida ou não cadastrada.",IF(IF($D1861="",FALSE(),IF(COUNTIF(' PROJETO'!$B$14:$B$16,$D1861)=0,FALSE(),IFERROR(INDEX(' PROJETO'!$C$14:$C$16,MATCH($D1861,' PROJETO'!$B$14:$B$16,0))&lt;&gt;"Sim",FALSE()))),"A prática informada no item não foi selecionada na aba Projeto.",IF(AND(MAX($I1861,$L1861,$O1861,$R1861,$U1861,$X1861)&gt;'CONFG.  LISTAS'!$F$4,NOT(OR($Z1861&lt;&gt;"",$AA1861&lt;&gt;""))),"Memorial de cálculo ou anexo obrigatório não informado para item acima do limite.",IF(OR(AND($G1861&lt;&gt;"",$H1861&lt;&gt;"",OR($G1861&lt;=0,$H1861&lt;=0)),AND($J1861&lt;&gt;"",$K1861&lt;&gt;"",OR($J1861&lt;=0,$K1861&lt;=0)),AND($M1861&lt;&gt;"",$N1861&lt;&gt;"",OR($M1861&lt;=0,$N1861&lt;=0)),AND($P1861&lt;&gt;"",$Q1861&lt;&gt;"",OR($P1861&lt;=0,$Q1861&lt;=0)),AND($S1861&lt;&gt;"",$T1861&lt;&gt;"",OR($S1861&lt;=0,$T1861&lt;=0)),AND($V1861&lt;&gt;"",$W1861&lt;&gt;"",OR($V1861&lt;=0,$W1861&lt;=0))),"Revise os valores informados: valor unitário e quantidade devem ser maiores que zero.",IF(OR(AND($G1861="",$H1861&lt;&gt;""),AND($G1861&lt;&gt;"",$H1861=""),AND($J1861="",$K1861&lt;&gt;""),AND($J1861&lt;&gt;"",$K1861=""),AND($M1861="",$N1861&lt;&gt;""),AND($M1861&lt;&gt;"",$N1861=""),AND($P1861="",$Q1861&lt;&gt;""),AND($P1861&lt;&gt;"",$Q1861=""),AND($S1861="",$T1861&lt;&gt;""),AND($S1861&lt;&gt;"",$T1861=""),AND($V1861="",$W1861&lt;&gt;""),AND($V1861&lt;&gt;"",$W1861="")),"Há ano preenchido parcialmente: "&amp;TRIM(IF(AND($G1861="",$H1861&lt;&gt;""),"Ano 1 (falta valor unitário); ","")&amp;IF(AND($G1861&lt;&gt;"",$H1861=""),"Ano 1 (falta quantidade); ","")&amp;IF(AND($J1861="",$K1861&lt;&gt;""),"Ano 2 (falta valor unitário); ","")&amp;IF(AND($J1861&lt;&gt;"",$K1861=""),"Ano 2 (falta quantidade); ","")&amp;IF(AND($M1861="",$N1861&lt;&gt;""),"Ano 3 (falta valor unitário); ","")&amp;IF(AND($M1861&lt;&gt;"",$N1861=""),"Ano 3 (falta quantidade); ","")&amp;IF(AND($P1861="",$Q1861&lt;&gt;""),"Ano 4 (falta valor unitário); ","")&amp;IF(AND($P1861&lt;&gt;"",$Q1861=""),"Ano 4 (falta quantidade); ","")&amp;IF(AND($S1861="",$T1861&lt;&gt;""),"Ano 5 (falta valor unitário); ","")&amp;IF(AND($S1861&lt;&gt;"",$T1861=""),"Ano 5 (falta quantidade); ","")&amp;IF(AND($V1861="",$W1861&lt;&gt;""),"Ano 6 (falta valor unitário); ","")&amp;IF(AND($V1861&lt;&gt;"",$W1861=""),"Ano 6 (falta quantidade); ","")), IF(NOT(OR(AND($G1861&lt;&gt;"",$H1861&lt;&gt;""),AND($J1861&lt;&gt;"",$K1861&lt;&gt;""),AND($M1861&lt;&gt;"",$N1861&lt;&gt;""),AND($P1861&lt;&gt;"",$Q1861&lt;&gt;""),AND($S1861&lt;&gt;"",$T1861&lt;&gt;""),AND($V1861&lt;&gt;"",$W1861&lt;&gt;""))),"Informe pelo menos um ano completo com valor unitário e quantidade.",IF(AND($C1861&lt;&gt;"",$E1861&lt;&gt;"",LEFT(TRIM($C1861),1)&lt;&gt;LEFT(TRIM($E1861),1)),"Categoria e tipo estão incompatíveis.",IF(IF(OR($E1861="",$F1861=""),FALSE(),IFERROR(COUNTIF(INDIRECT("UNITS_"&amp;SUBSTITUTE(LEFT($E1861,FIND(" ",$E1861&amp;" ")-1),".","_")),$F1861)=0,TRUE())),"Unidade incompatível com o tipo selecionado.",IF(OR(AND(ISNUMBER(SEARCH("comunic",LOWER($B1861))),LEFT($E1861,3)&lt;&gt;"4.4"),AND(ISNUMBER(SEARCH("monitor",LOWER($B1861))),NOT(OR(LEFT($E1861,3)="1.5",LEFT($E1861,3)="2.5")))),"Revise a classificação do item conforme as regras de preenchimento.",IF(AND($B1861&lt;&gt;"",OR(ISNUMBER(SEARCH("outro",LOWER($B1861))),ISNUMBER(SEARCH("divers",LOWER($B1861))),ISNUMBER(SEARCH("kit",LOWER($B1861))),ISNUMBER(SEARCH("ferrament",LOWER($B1861))),ISNUMBER(SEARCH("epi",LOWER($B1861)))),NOT(OR($Z1861&lt;&gt;"",$AA1861&lt;&gt;""))),"Descrição muito genérica: detalhe melhor o item e registre o racional no memorial ou em anexo.",IF(AND($Y1861=0,$B1861&lt;&gt;"",OR($G1861&lt;&gt;"",$H1861&lt;&gt;"",$J1861&lt;&gt;"",$K1861&lt;&gt;"",$M1861&lt;&gt;"",$N1861&lt;&gt;"",$P1861&lt;&gt;"",$Q1861&lt;&gt;"",$S1861&lt;&gt;"",$T1861&lt;&gt;"",$V1861&lt;&gt;"",$W1861&lt;&gt;"")),"O item possui dados lançados, mas o total está zerado. Revise os valores informados.","")))))))))))))))</f>
        <v/>
      </c>
    </row>
    <row r="1862" spans="1:35" ht="14.25" customHeight="1" x14ac:dyDescent="0.25">
      <c r="A1862" s="57" t="str">
        <f t="shared" si="364"/>
        <v/>
      </c>
      <c r="B1862" s="58"/>
      <c r="C1862" s="58"/>
      <c r="D1862" s="58"/>
      <c r="E1862" s="58"/>
      <c r="F1862" s="58"/>
      <c r="G1862" s="269"/>
      <c r="H1862" s="59"/>
      <c r="I1862" s="273">
        <f t="shared" si="365"/>
        <v>0</v>
      </c>
      <c r="J1862" s="269"/>
      <c r="K1862" s="59"/>
      <c r="L1862" s="270">
        <f t="shared" si="366"/>
        <v>0</v>
      </c>
      <c r="M1862" s="269"/>
      <c r="N1862" s="59"/>
      <c r="O1862" s="270">
        <f t="shared" si="367"/>
        <v>0</v>
      </c>
      <c r="P1862" s="269"/>
      <c r="Q1862" s="59"/>
      <c r="R1862" s="271">
        <f t="shared" si="368"/>
        <v>0</v>
      </c>
      <c r="S1862" s="269"/>
      <c r="T1862" s="59"/>
      <c r="U1862" s="270">
        <f t="shared" si="369"/>
        <v>0</v>
      </c>
      <c r="V1862" s="269"/>
      <c r="W1862" s="59"/>
      <c r="X1862" s="270">
        <f t="shared" si="370"/>
        <v>0</v>
      </c>
      <c r="Y1862" s="270">
        <f t="shared" si="371"/>
        <v>0</v>
      </c>
      <c r="Z1862" s="58"/>
      <c r="AA1862" s="58"/>
      <c r="AB1862" s="60" t="str">
        <f t="shared" si="372"/>
        <v/>
      </c>
      <c r="AC1862" s="21" t="b">
        <f t="shared" si="373"/>
        <v>0</v>
      </c>
      <c r="AD1862" s="21" t="b">
        <f t="shared" si="374"/>
        <v>0</v>
      </c>
      <c r="AE1862" s="21" t="b">
        <f t="shared" si="375"/>
        <v>0</v>
      </c>
      <c r="AF1862" s="21" t="b">
        <f ca="1">OR(AND($AC1862,NOT($AD1862)),AND($AC1862,OR(AND($G1862="",$H1862&lt;&gt;""),AND($G1862&lt;&gt;"",$H1862=""),AND($J1862="",$K1862&lt;&gt;""),AND($J1862&lt;&gt;"",$K1862=""),AND($M1862="",$N1862&lt;&gt;""),AND($M1862&lt;&gt;"",$N1862=""),AND($P1862="",$Q1862&lt;&gt;""),AND($P1862&lt;&gt;"",$Q1862=""),AND($S1862="",$T1862&lt;&gt;""),AND($S1862&lt;&gt;"",$T1862=""),AND($V1862="",$W1862&lt;&gt;""),AND($V1862&lt;&gt;"",$W1862=""))),AND($C1862&lt;&gt;"",$E1862&lt;&gt;"",LEFT(TRIM($C1862),1)&lt;&gt;LEFT(TRIM($E1862),1)),IF(OR($E1862="",$F1862=""),FALSE(),IFERROR(COUNTIF(INDIRECT("UNITS_"&amp;SUBSTITUTE(LEFT($E1862,FIND(" ",$E1862&amp;" ")-1),".","_")),$F1862)=0,TRUE())),AND($B1862&lt;&gt;"",OR(ISNUMBER(SEARCH("outro",LOWER($B1862))),ISNUMBER(SEARCH("divers",LOWER($B1862))),ISNUMBER(SEARCH("etc",LOWER($B1862))))),OR(AND(ISNUMBER(SEARCH("comunic",LOWER($B1862))),LEFT($E1862,3)&lt;&gt;"4.4"),AND(ISNUMBER(SEARCH("monitor",LOWER($B1862))),NOT(OR(LEFT($E1862,3)="1.5",LEFT($E1862,3)="2.5")))),AND($B1862&lt;&gt;"",OR(LEFT($C1862,1)="1",LEFT($C1862,1)="2"),$D1862=""),AND($D1862&lt;&gt;"",NOT(OR(LEFT($C1862,1)="1",LEFT($C1862,1)="2"))),AND($D1862&lt;&gt;"",COUNTIF(' PROJETO'!$B$14:$B$16,$D1862)=0),IF($D1862="",FALSE(),IF(COUNTIF(' PROJETO'!$B$14:$B$16,$D1862)=0,FALSE(),IFERROR(INDEX(' PROJETO'!$C$14:$C$16,MATCH($D1862,' PROJETO'!$B$14:$B$16,0))&lt;&gt;"Sim",FALSE()))))</f>
        <v>0</v>
      </c>
      <c r="AG1862" s="21" t="b">
        <f>AND($AC1862,$Y1862&gt;'CONFG.  LISTAS'!$F$4,$Z1862="",$AA1862="")</f>
        <v>0</v>
      </c>
      <c r="AH1862" s="21" t="str">
        <f t="shared" si="376"/>
        <v/>
      </c>
      <c r="AI1862" s="43" t="str">
        <f ca="1">IF(NOT($AC1862),"",IF(OR($B1862="",$C1862="",$E1862="",$F1862=""),"Preencha descrição, categoria, tipo e unidade.",IF(AND($B1862&lt;&gt;"",OR(LEFT($C1862,1)="1",LEFT($C1862,1)="2"),$D1862=""),"Informe a prática de restauração para itens diretos.",IF(AND($D1862&lt;&gt;"",NOT(OR(LEFT($C1862,1)="1",LEFT($C1862,1)="2"))),"Custos indiretos não devem pertencer a uma prática específica.",IF(AND($D1862&lt;&gt;"",COUNTIF(' PROJETO'!$B$14:$B$16,$D1862)=0),"Prática de restauração inválida ou não cadastrada.",IF(IF($D1862="",FALSE(),IF(COUNTIF(' PROJETO'!$B$14:$B$16,$D1862)=0,FALSE(),IFERROR(INDEX(' PROJETO'!$C$14:$C$16,MATCH($D1862,' PROJETO'!$B$14:$B$16,0))&lt;&gt;"Sim",FALSE()))),"A prática informada no item não foi selecionada na aba Projeto.",IF(AND(MAX($I1862,$L1862,$O1862,$R1862,$U1862,$X1862)&gt;'CONFG.  LISTAS'!$F$4,NOT(OR($Z1862&lt;&gt;"",$AA1862&lt;&gt;""))),"Memorial de cálculo ou anexo obrigatório não informado para item acima do limite.",IF(OR(AND($G1862&lt;&gt;"",$H1862&lt;&gt;"",OR($G1862&lt;=0,$H1862&lt;=0)),AND($J1862&lt;&gt;"",$K1862&lt;&gt;"",OR($J1862&lt;=0,$K1862&lt;=0)),AND($M1862&lt;&gt;"",$N1862&lt;&gt;"",OR($M1862&lt;=0,$N1862&lt;=0)),AND($P1862&lt;&gt;"",$Q1862&lt;&gt;"",OR($P1862&lt;=0,$Q1862&lt;=0)),AND($S1862&lt;&gt;"",$T1862&lt;&gt;"",OR($S1862&lt;=0,$T1862&lt;=0)),AND($V1862&lt;&gt;"",$W1862&lt;&gt;"",OR($V1862&lt;=0,$W1862&lt;=0))),"Revise os valores informados: valor unitário e quantidade devem ser maiores que zero.",IF(OR(AND($G1862="",$H1862&lt;&gt;""),AND($G1862&lt;&gt;"",$H1862=""),AND($J1862="",$K1862&lt;&gt;""),AND($J1862&lt;&gt;"",$K1862=""),AND($M1862="",$N1862&lt;&gt;""),AND($M1862&lt;&gt;"",$N1862=""),AND($P1862="",$Q1862&lt;&gt;""),AND($P1862&lt;&gt;"",$Q1862=""),AND($S1862="",$T1862&lt;&gt;""),AND($S1862&lt;&gt;"",$T1862=""),AND($V1862="",$W1862&lt;&gt;""),AND($V1862&lt;&gt;"",$W1862="")),"Há ano preenchido parcialmente: "&amp;TRIM(IF(AND($G1862="",$H1862&lt;&gt;""),"Ano 1 (falta valor unitário); ","")&amp;IF(AND($G1862&lt;&gt;"",$H1862=""),"Ano 1 (falta quantidade); ","")&amp;IF(AND($J1862="",$K1862&lt;&gt;""),"Ano 2 (falta valor unitário); ","")&amp;IF(AND($J1862&lt;&gt;"",$K1862=""),"Ano 2 (falta quantidade); ","")&amp;IF(AND($M1862="",$N1862&lt;&gt;""),"Ano 3 (falta valor unitário); ","")&amp;IF(AND($M1862&lt;&gt;"",$N1862=""),"Ano 3 (falta quantidade); ","")&amp;IF(AND($P1862="",$Q1862&lt;&gt;""),"Ano 4 (falta valor unitário); ","")&amp;IF(AND($P1862&lt;&gt;"",$Q1862=""),"Ano 4 (falta quantidade); ","")&amp;IF(AND($S1862="",$T1862&lt;&gt;""),"Ano 5 (falta valor unitário); ","")&amp;IF(AND($S1862&lt;&gt;"",$T1862=""),"Ano 5 (falta quantidade); ","")&amp;IF(AND($V1862="",$W1862&lt;&gt;""),"Ano 6 (falta valor unitário); ","")&amp;IF(AND($V1862&lt;&gt;"",$W1862=""),"Ano 6 (falta quantidade); ","")), IF(NOT(OR(AND($G1862&lt;&gt;"",$H1862&lt;&gt;""),AND($J1862&lt;&gt;"",$K1862&lt;&gt;""),AND($M1862&lt;&gt;"",$N1862&lt;&gt;""),AND($P1862&lt;&gt;"",$Q1862&lt;&gt;""),AND($S1862&lt;&gt;"",$T1862&lt;&gt;""),AND($V1862&lt;&gt;"",$W1862&lt;&gt;""))),"Informe pelo menos um ano completo com valor unitário e quantidade.",IF(AND($C1862&lt;&gt;"",$E1862&lt;&gt;"",LEFT(TRIM($C1862),1)&lt;&gt;LEFT(TRIM($E1862),1)),"Categoria e tipo estão incompatíveis.",IF(IF(OR($E1862="",$F1862=""),FALSE(),IFERROR(COUNTIF(INDIRECT("UNITS_"&amp;SUBSTITUTE(LEFT($E1862,FIND(" ",$E1862&amp;" ")-1),".","_")),$F1862)=0,TRUE())),"Unidade incompatível com o tipo selecionado.",IF(OR(AND(ISNUMBER(SEARCH("comunic",LOWER($B1862))),LEFT($E1862,3)&lt;&gt;"4.4"),AND(ISNUMBER(SEARCH("monitor",LOWER($B1862))),NOT(OR(LEFT($E1862,3)="1.5",LEFT($E1862,3)="2.5")))),"Revise a classificação do item conforme as regras de preenchimento.",IF(AND($B1862&lt;&gt;"",OR(ISNUMBER(SEARCH("outro",LOWER($B1862))),ISNUMBER(SEARCH("divers",LOWER($B1862))),ISNUMBER(SEARCH("kit",LOWER($B1862))),ISNUMBER(SEARCH("ferrament",LOWER($B1862))),ISNUMBER(SEARCH("epi",LOWER($B1862)))),NOT(OR($Z1862&lt;&gt;"",$AA1862&lt;&gt;""))),"Descrição muito genérica: detalhe melhor o item e registre o racional no memorial ou em anexo.",IF(AND($Y1862=0,$B1862&lt;&gt;"",OR($G1862&lt;&gt;"",$H1862&lt;&gt;"",$J1862&lt;&gt;"",$K1862&lt;&gt;"",$M1862&lt;&gt;"",$N1862&lt;&gt;"",$P1862&lt;&gt;"",$Q1862&lt;&gt;"",$S1862&lt;&gt;"",$T1862&lt;&gt;"",$V1862&lt;&gt;"",$W1862&lt;&gt;"")),"O item possui dados lançados, mas o total está zerado. Revise os valores informados.","")))))))))))))))</f>
        <v/>
      </c>
    </row>
    <row r="1863" spans="1:35" ht="14.25" customHeight="1" x14ac:dyDescent="0.25">
      <c r="A1863" s="57" t="str">
        <f t="shared" si="364"/>
        <v/>
      </c>
      <c r="B1863" s="61"/>
      <c r="C1863" s="61"/>
      <c r="D1863" s="58"/>
      <c r="E1863" s="61"/>
      <c r="F1863" s="61"/>
      <c r="G1863" s="272"/>
      <c r="H1863" s="62"/>
      <c r="I1863" s="273">
        <f t="shared" si="365"/>
        <v>0</v>
      </c>
      <c r="J1863" s="272"/>
      <c r="K1863" s="62"/>
      <c r="L1863" s="270">
        <f t="shared" si="366"/>
        <v>0</v>
      </c>
      <c r="M1863" s="272"/>
      <c r="N1863" s="62"/>
      <c r="O1863" s="270">
        <f t="shared" si="367"/>
        <v>0</v>
      </c>
      <c r="P1863" s="272"/>
      <c r="Q1863" s="62"/>
      <c r="R1863" s="271">
        <f t="shared" si="368"/>
        <v>0</v>
      </c>
      <c r="S1863" s="272"/>
      <c r="T1863" s="62"/>
      <c r="U1863" s="270">
        <f t="shared" si="369"/>
        <v>0</v>
      </c>
      <c r="V1863" s="272"/>
      <c r="W1863" s="62"/>
      <c r="X1863" s="270">
        <f t="shared" si="370"/>
        <v>0</v>
      </c>
      <c r="Y1863" s="270">
        <f t="shared" si="371"/>
        <v>0</v>
      </c>
      <c r="Z1863" s="61"/>
      <c r="AA1863" s="61"/>
      <c r="AB1863" s="60" t="str">
        <f t="shared" si="372"/>
        <v/>
      </c>
      <c r="AC1863" s="21" t="b">
        <f t="shared" si="373"/>
        <v>0</v>
      </c>
      <c r="AD1863" s="21" t="b">
        <f t="shared" si="374"/>
        <v>0</v>
      </c>
      <c r="AE1863" s="21" t="b">
        <f t="shared" si="375"/>
        <v>0</v>
      </c>
      <c r="AF1863" s="21" t="b">
        <f ca="1">OR(AND($AC1863,NOT($AD1863)),AND($AC1863,OR(AND($G1863="",$H1863&lt;&gt;""),AND($G1863&lt;&gt;"",$H1863=""),AND($J1863="",$K1863&lt;&gt;""),AND($J1863&lt;&gt;"",$K1863=""),AND($M1863="",$N1863&lt;&gt;""),AND($M1863&lt;&gt;"",$N1863=""),AND($P1863="",$Q1863&lt;&gt;""),AND($P1863&lt;&gt;"",$Q1863=""),AND($S1863="",$T1863&lt;&gt;""),AND($S1863&lt;&gt;"",$T1863=""),AND($V1863="",$W1863&lt;&gt;""),AND($V1863&lt;&gt;"",$W1863=""))),AND($C1863&lt;&gt;"",$E1863&lt;&gt;"",LEFT(TRIM($C1863),1)&lt;&gt;LEFT(TRIM($E1863),1)),IF(OR($E1863="",$F1863=""),FALSE(),IFERROR(COUNTIF(INDIRECT("UNITS_"&amp;SUBSTITUTE(LEFT($E1863,FIND(" ",$E1863&amp;" ")-1),".","_")),$F1863)=0,TRUE())),AND($B1863&lt;&gt;"",OR(ISNUMBER(SEARCH("outro",LOWER($B1863))),ISNUMBER(SEARCH("divers",LOWER($B1863))),ISNUMBER(SEARCH("etc",LOWER($B1863))))),OR(AND(ISNUMBER(SEARCH("comunic",LOWER($B1863))),LEFT($E1863,3)&lt;&gt;"4.4"),AND(ISNUMBER(SEARCH("monitor",LOWER($B1863))),NOT(OR(LEFT($E1863,3)="1.5",LEFT($E1863,3)="2.5")))),AND($B1863&lt;&gt;"",OR(LEFT($C1863,1)="1",LEFT($C1863,1)="2"),$D1863=""),AND($D1863&lt;&gt;"",NOT(OR(LEFT($C1863,1)="1",LEFT($C1863,1)="2"))),AND($D1863&lt;&gt;"",COUNTIF(' PROJETO'!$B$14:$B$16,$D1863)=0),IF($D1863="",FALSE(),IF(COUNTIF(' PROJETO'!$B$14:$B$16,$D1863)=0,FALSE(),IFERROR(INDEX(' PROJETO'!$C$14:$C$16,MATCH($D1863,' PROJETO'!$B$14:$B$16,0))&lt;&gt;"Sim",FALSE()))))</f>
        <v>0</v>
      </c>
      <c r="AG1863" s="21" t="b">
        <f>AND($AC1863,$Y1863&gt;'CONFG.  LISTAS'!$F$4,$Z1863="",$AA1863="")</f>
        <v>0</v>
      </c>
      <c r="AH1863" s="21" t="str">
        <f t="shared" si="376"/>
        <v/>
      </c>
      <c r="AI1863" s="43" t="str">
        <f ca="1">IF(NOT($AC1863),"",IF(OR($B1863="",$C1863="",$E1863="",$F1863=""),"Preencha descrição, categoria, tipo e unidade.",IF(AND($B1863&lt;&gt;"",OR(LEFT($C1863,1)="1",LEFT($C1863,1)="2"),$D1863=""),"Informe a prática de restauração para itens diretos.",IF(AND($D1863&lt;&gt;"",NOT(OR(LEFT($C1863,1)="1",LEFT($C1863,1)="2"))),"Custos indiretos não devem pertencer a uma prática específica.",IF(AND($D1863&lt;&gt;"",COUNTIF(' PROJETO'!$B$14:$B$16,$D1863)=0),"Prática de restauração inválida ou não cadastrada.",IF(IF($D1863="",FALSE(),IF(COUNTIF(' PROJETO'!$B$14:$B$16,$D1863)=0,FALSE(),IFERROR(INDEX(' PROJETO'!$C$14:$C$16,MATCH($D1863,' PROJETO'!$B$14:$B$16,0))&lt;&gt;"Sim",FALSE()))),"A prática informada no item não foi selecionada na aba Projeto.",IF(AND(MAX($I1863,$L1863,$O1863,$R1863,$U1863,$X1863)&gt;'CONFG.  LISTAS'!$F$4,NOT(OR($Z1863&lt;&gt;"",$AA1863&lt;&gt;""))),"Memorial de cálculo ou anexo obrigatório não informado para item acima do limite.",IF(OR(AND($G1863&lt;&gt;"",$H1863&lt;&gt;"",OR($G1863&lt;=0,$H1863&lt;=0)),AND($J1863&lt;&gt;"",$K1863&lt;&gt;"",OR($J1863&lt;=0,$K1863&lt;=0)),AND($M1863&lt;&gt;"",$N1863&lt;&gt;"",OR($M1863&lt;=0,$N1863&lt;=0)),AND($P1863&lt;&gt;"",$Q1863&lt;&gt;"",OR($P1863&lt;=0,$Q1863&lt;=0)),AND($S1863&lt;&gt;"",$T1863&lt;&gt;"",OR($S1863&lt;=0,$T1863&lt;=0)),AND($V1863&lt;&gt;"",$W1863&lt;&gt;"",OR($V1863&lt;=0,$W1863&lt;=0))),"Revise os valores informados: valor unitário e quantidade devem ser maiores que zero.",IF(OR(AND($G1863="",$H1863&lt;&gt;""),AND($G1863&lt;&gt;"",$H1863=""),AND($J1863="",$K1863&lt;&gt;""),AND($J1863&lt;&gt;"",$K1863=""),AND($M1863="",$N1863&lt;&gt;""),AND($M1863&lt;&gt;"",$N1863=""),AND($P1863="",$Q1863&lt;&gt;""),AND($P1863&lt;&gt;"",$Q1863=""),AND($S1863="",$T1863&lt;&gt;""),AND($S1863&lt;&gt;"",$T1863=""),AND($V1863="",$W1863&lt;&gt;""),AND($V1863&lt;&gt;"",$W1863="")),"Há ano preenchido parcialmente: "&amp;TRIM(IF(AND($G1863="",$H1863&lt;&gt;""),"Ano 1 (falta valor unitário); ","")&amp;IF(AND($G1863&lt;&gt;"",$H1863=""),"Ano 1 (falta quantidade); ","")&amp;IF(AND($J1863="",$K1863&lt;&gt;""),"Ano 2 (falta valor unitário); ","")&amp;IF(AND($J1863&lt;&gt;"",$K1863=""),"Ano 2 (falta quantidade); ","")&amp;IF(AND($M1863="",$N1863&lt;&gt;""),"Ano 3 (falta valor unitário); ","")&amp;IF(AND($M1863&lt;&gt;"",$N1863=""),"Ano 3 (falta quantidade); ","")&amp;IF(AND($P1863="",$Q1863&lt;&gt;""),"Ano 4 (falta valor unitário); ","")&amp;IF(AND($P1863&lt;&gt;"",$Q1863=""),"Ano 4 (falta quantidade); ","")&amp;IF(AND($S1863="",$T1863&lt;&gt;""),"Ano 5 (falta valor unitário); ","")&amp;IF(AND($S1863&lt;&gt;"",$T1863=""),"Ano 5 (falta quantidade); ","")&amp;IF(AND($V1863="",$W1863&lt;&gt;""),"Ano 6 (falta valor unitário); ","")&amp;IF(AND($V1863&lt;&gt;"",$W1863=""),"Ano 6 (falta quantidade); ","")), IF(NOT(OR(AND($G1863&lt;&gt;"",$H1863&lt;&gt;""),AND($J1863&lt;&gt;"",$K1863&lt;&gt;""),AND($M1863&lt;&gt;"",$N1863&lt;&gt;""),AND($P1863&lt;&gt;"",$Q1863&lt;&gt;""),AND($S1863&lt;&gt;"",$T1863&lt;&gt;""),AND($V1863&lt;&gt;"",$W1863&lt;&gt;""))),"Informe pelo menos um ano completo com valor unitário e quantidade.",IF(AND($C1863&lt;&gt;"",$E1863&lt;&gt;"",LEFT(TRIM($C1863),1)&lt;&gt;LEFT(TRIM($E1863),1)),"Categoria e tipo estão incompatíveis.",IF(IF(OR($E1863="",$F1863=""),FALSE(),IFERROR(COUNTIF(INDIRECT("UNITS_"&amp;SUBSTITUTE(LEFT($E1863,FIND(" ",$E1863&amp;" ")-1),".","_")),$F1863)=0,TRUE())),"Unidade incompatível com o tipo selecionado.",IF(OR(AND(ISNUMBER(SEARCH("comunic",LOWER($B1863))),LEFT($E1863,3)&lt;&gt;"4.4"),AND(ISNUMBER(SEARCH("monitor",LOWER($B1863))),NOT(OR(LEFT($E1863,3)="1.5",LEFT($E1863,3)="2.5")))),"Revise a classificação do item conforme as regras de preenchimento.",IF(AND($B1863&lt;&gt;"",OR(ISNUMBER(SEARCH("outro",LOWER($B1863))),ISNUMBER(SEARCH("divers",LOWER($B1863))),ISNUMBER(SEARCH("kit",LOWER($B1863))),ISNUMBER(SEARCH("ferrament",LOWER($B1863))),ISNUMBER(SEARCH("epi",LOWER($B1863)))),NOT(OR($Z1863&lt;&gt;"",$AA1863&lt;&gt;""))),"Descrição muito genérica: detalhe melhor o item e registre o racional no memorial ou em anexo.",IF(AND($Y1863=0,$B1863&lt;&gt;"",OR($G1863&lt;&gt;"",$H1863&lt;&gt;"",$J1863&lt;&gt;"",$K1863&lt;&gt;"",$M1863&lt;&gt;"",$N1863&lt;&gt;"",$P1863&lt;&gt;"",$Q1863&lt;&gt;"",$S1863&lt;&gt;"",$T1863&lt;&gt;"",$V1863&lt;&gt;"",$W1863&lt;&gt;"")),"O item possui dados lançados, mas o total está zerado. Revise os valores informados.","")))))))))))))))</f>
        <v/>
      </c>
    </row>
    <row r="1864" spans="1:35" ht="14.25" customHeight="1" x14ac:dyDescent="0.25">
      <c r="A1864" s="57" t="str">
        <f t="shared" si="364"/>
        <v/>
      </c>
      <c r="B1864" s="58"/>
      <c r="C1864" s="58"/>
      <c r="D1864" s="58"/>
      <c r="E1864" s="58"/>
      <c r="F1864" s="58"/>
      <c r="G1864" s="269"/>
      <c r="H1864" s="59"/>
      <c r="I1864" s="273">
        <f t="shared" si="365"/>
        <v>0</v>
      </c>
      <c r="J1864" s="269"/>
      <c r="K1864" s="59"/>
      <c r="L1864" s="270">
        <f t="shared" si="366"/>
        <v>0</v>
      </c>
      <c r="M1864" s="269"/>
      <c r="N1864" s="59"/>
      <c r="O1864" s="270">
        <f t="shared" si="367"/>
        <v>0</v>
      </c>
      <c r="P1864" s="269"/>
      <c r="Q1864" s="59"/>
      <c r="R1864" s="271">
        <f t="shared" si="368"/>
        <v>0</v>
      </c>
      <c r="S1864" s="269"/>
      <c r="T1864" s="59"/>
      <c r="U1864" s="270">
        <f t="shared" si="369"/>
        <v>0</v>
      </c>
      <c r="V1864" s="269"/>
      <c r="W1864" s="59"/>
      <c r="X1864" s="270">
        <f t="shared" si="370"/>
        <v>0</v>
      </c>
      <c r="Y1864" s="270">
        <f t="shared" si="371"/>
        <v>0</v>
      </c>
      <c r="Z1864" s="58"/>
      <c r="AA1864" s="58"/>
      <c r="AB1864" s="60" t="str">
        <f t="shared" si="372"/>
        <v/>
      </c>
      <c r="AC1864" s="21" t="b">
        <f t="shared" si="373"/>
        <v>0</v>
      </c>
      <c r="AD1864" s="21" t="b">
        <f t="shared" si="374"/>
        <v>0</v>
      </c>
      <c r="AE1864" s="21" t="b">
        <f t="shared" si="375"/>
        <v>0</v>
      </c>
      <c r="AF1864" s="21" t="b">
        <f ca="1">OR(AND($AC1864,NOT($AD1864)),AND($AC1864,OR(AND($G1864="",$H1864&lt;&gt;""),AND($G1864&lt;&gt;"",$H1864=""),AND($J1864="",$K1864&lt;&gt;""),AND($J1864&lt;&gt;"",$K1864=""),AND($M1864="",$N1864&lt;&gt;""),AND($M1864&lt;&gt;"",$N1864=""),AND($P1864="",$Q1864&lt;&gt;""),AND($P1864&lt;&gt;"",$Q1864=""),AND($S1864="",$T1864&lt;&gt;""),AND($S1864&lt;&gt;"",$T1864=""),AND($V1864="",$W1864&lt;&gt;""),AND($V1864&lt;&gt;"",$W1864=""))),AND($C1864&lt;&gt;"",$E1864&lt;&gt;"",LEFT(TRIM($C1864),1)&lt;&gt;LEFT(TRIM($E1864),1)),IF(OR($E1864="",$F1864=""),FALSE(),IFERROR(COUNTIF(INDIRECT("UNITS_"&amp;SUBSTITUTE(LEFT($E1864,FIND(" ",$E1864&amp;" ")-1),".","_")),$F1864)=0,TRUE())),AND($B1864&lt;&gt;"",OR(ISNUMBER(SEARCH("outro",LOWER($B1864))),ISNUMBER(SEARCH("divers",LOWER($B1864))),ISNUMBER(SEARCH("etc",LOWER($B1864))))),OR(AND(ISNUMBER(SEARCH("comunic",LOWER($B1864))),LEFT($E1864,3)&lt;&gt;"4.4"),AND(ISNUMBER(SEARCH("monitor",LOWER($B1864))),NOT(OR(LEFT($E1864,3)="1.5",LEFT($E1864,3)="2.5")))),AND($B1864&lt;&gt;"",OR(LEFT($C1864,1)="1",LEFT($C1864,1)="2"),$D1864=""),AND($D1864&lt;&gt;"",NOT(OR(LEFT($C1864,1)="1",LEFT($C1864,1)="2"))),AND($D1864&lt;&gt;"",COUNTIF(' PROJETO'!$B$14:$B$16,$D1864)=0),IF($D1864="",FALSE(),IF(COUNTIF(' PROJETO'!$B$14:$B$16,$D1864)=0,FALSE(),IFERROR(INDEX(' PROJETO'!$C$14:$C$16,MATCH($D1864,' PROJETO'!$B$14:$B$16,0))&lt;&gt;"Sim",FALSE()))))</f>
        <v>0</v>
      </c>
      <c r="AG1864" s="21" t="b">
        <f>AND($AC1864,$Y1864&gt;'CONFG.  LISTAS'!$F$4,$Z1864="",$AA1864="")</f>
        <v>0</v>
      </c>
      <c r="AH1864" s="21" t="str">
        <f t="shared" si="376"/>
        <v/>
      </c>
      <c r="AI1864" s="43" t="str">
        <f ca="1">IF(NOT($AC1864),"",IF(OR($B1864="",$C1864="",$E1864="",$F1864=""),"Preencha descrição, categoria, tipo e unidade.",IF(AND($B1864&lt;&gt;"",OR(LEFT($C1864,1)="1",LEFT($C1864,1)="2"),$D1864=""),"Informe a prática de restauração para itens diretos.",IF(AND($D1864&lt;&gt;"",NOT(OR(LEFT($C1864,1)="1",LEFT($C1864,1)="2"))),"Custos indiretos não devem pertencer a uma prática específica.",IF(AND($D1864&lt;&gt;"",COUNTIF(' PROJETO'!$B$14:$B$16,$D1864)=0),"Prática de restauração inválida ou não cadastrada.",IF(IF($D1864="",FALSE(),IF(COUNTIF(' PROJETO'!$B$14:$B$16,$D1864)=0,FALSE(),IFERROR(INDEX(' PROJETO'!$C$14:$C$16,MATCH($D1864,' PROJETO'!$B$14:$B$16,0))&lt;&gt;"Sim",FALSE()))),"A prática informada no item não foi selecionada na aba Projeto.",IF(AND(MAX($I1864,$L1864,$O1864,$R1864,$U1864,$X1864)&gt;'CONFG.  LISTAS'!$F$4,NOT(OR($Z1864&lt;&gt;"",$AA1864&lt;&gt;""))),"Memorial de cálculo ou anexo obrigatório não informado para item acima do limite.",IF(OR(AND($G1864&lt;&gt;"",$H1864&lt;&gt;"",OR($G1864&lt;=0,$H1864&lt;=0)),AND($J1864&lt;&gt;"",$K1864&lt;&gt;"",OR($J1864&lt;=0,$K1864&lt;=0)),AND($M1864&lt;&gt;"",$N1864&lt;&gt;"",OR($M1864&lt;=0,$N1864&lt;=0)),AND($P1864&lt;&gt;"",$Q1864&lt;&gt;"",OR($P1864&lt;=0,$Q1864&lt;=0)),AND($S1864&lt;&gt;"",$T1864&lt;&gt;"",OR($S1864&lt;=0,$T1864&lt;=0)),AND($V1864&lt;&gt;"",$W1864&lt;&gt;"",OR($V1864&lt;=0,$W1864&lt;=0))),"Revise os valores informados: valor unitário e quantidade devem ser maiores que zero.",IF(OR(AND($G1864="",$H1864&lt;&gt;""),AND($G1864&lt;&gt;"",$H1864=""),AND($J1864="",$K1864&lt;&gt;""),AND($J1864&lt;&gt;"",$K1864=""),AND($M1864="",$N1864&lt;&gt;""),AND($M1864&lt;&gt;"",$N1864=""),AND($P1864="",$Q1864&lt;&gt;""),AND($P1864&lt;&gt;"",$Q1864=""),AND($S1864="",$T1864&lt;&gt;""),AND($S1864&lt;&gt;"",$T1864=""),AND($V1864="",$W1864&lt;&gt;""),AND($V1864&lt;&gt;"",$W1864="")),"Há ano preenchido parcialmente: "&amp;TRIM(IF(AND($G1864="",$H1864&lt;&gt;""),"Ano 1 (falta valor unitário); ","")&amp;IF(AND($G1864&lt;&gt;"",$H1864=""),"Ano 1 (falta quantidade); ","")&amp;IF(AND($J1864="",$K1864&lt;&gt;""),"Ano 2 (falta valor unitário); ","")&amp;IF(AND($J1864&lt;&gt;"",$K1864=""),"Ano 2 (falta quantidade); ","")&amp;IF(AND($M1864="",$N1864&lt;&gt;""),"Ano 3 (falta valor unitário); ","")&amp;IF(AND($M1864&lt;&gt;"",$N1864=""),"Ano 3 (falta quantidade); ","")&amp;IF(AND($P1864="",$Q1864&lt;&gt;""),"Ano 4 (falta valor unitário); ","")&amp;IF(AND($P1864&lt;&gt;"",$Q1864=""),"Ano 4 (falta quantidade); ","")&amp;IF(AND($S1864="",$T1864&lt;&gt;""),"Ano 5 (falta valor unitário); ","")&amp;IF(AND($S1864&lt;&gt;"",$T1864=""),"Ano 5 (falta quantidade); ","")&amp;IF(AND($V1864="",$W1864&lt;&gt;""),"Ano 6 (falta valor unitário); ","")&amp;IF(AND($V1864&lt;&gt;"",$W1864=""),"Ano 6 (falta quantidade); ","")), IF(NOT(OR(AND($G1864&lt;&gt;"",$H1864&lt;&gt;""),AND($J1864&lt;&gt;"",$K1864&lt;&gt;""),AND($M1864&lt;&gt;"",$N1864&lt;&gt;""),AND($P1864&lt;&gt;"",$Q1864&lt;&gt;""),AND($S1864&lt;&gt;"",$T1864&lt;&gt;""),AND($V1864&lt;&gt;"",$W1864&lt;&gt;""))),"Informe pelo menos um ano completo com valor unitário e quantidade.",IF(AND($C1864&lt;&gt;"",$E1864&lt;&gt;"",LEFT(TRIM($C1864),1)&lt;&gt;LEFT(TRIM($E1864),1)),"Categoria e tipo estão incompatíveis.",IF(IF(OR($E1864="",$F1864=""),FALSE(),IFERROR(COUNTIF(INDIRECT("UNITS_"&amp;SUBSTITUTE(LEFT($E1864,FIND(" ",$E1864&amp;" ")-1),".","_")),$F1864)=0,TRUE())),"Unidade incompatível com o tipo selecionado.",IF(OR(AND(ISNUMBER(SEARCH("comunic",LOWER($B1864))),LEFT($E1864,3)&lt;&gt;"4.4"),AND(ISNUMBER(SEARCH("monitor",LOWER($B1864))),NOT(OR(LEFT($E1864,3)="1.5",LEFT($E1864,3)="2.5")))),"Revise a classificação do item conforme as regras de preenchimento.",IF(AND($B1864&lt;&gt;"",OR(ISNUMBER(SEARCH("outro",LOWER($B1864))),ISNUMBER(SEARCH("divers",LOWER($B1864))),ISNUMBER(SEARCH("kit",LOWER($B1864))),ISNUMBER(SEARCH("ferrament",LOWER($B1864))),ISNUMBER(SEARCH("epi",LOWER($B1864)))),NOT(OR($Z1864&lt;&gt;"",$AA1864&lt;&gt;""))),"Descrição muito genérica: detalhe melhor o item e registre o racional no memorial ou em anexo.",IF(AND($Y1864=0,$B1864&lt;&gt;"",OR($G1864&lt;&gt;"",$H1864&lt;&gt;"",$J1864&lt;&gt;"",$K1864&lt;&gt;"",$M1864&lt;&gt;"",$N1864&lt;&gt;"",$P1864&lt;&gt;"",$Q1864&lt;&gt;"",$S1864&lt;&gt;"",$T1864&lt;&gt;"",$V1864&lt;&gt;"",$W1864&lt;&gt;"")),"O item possui dados lançados, mas o total está zerado. Revise os valores informados.","")))))))))))))))</f>
        <v/>
      </c>
    </row>
    <row r="1865" spans="1:35" ht="14.25" customHeight="1" x14ac:dyDescent="0.25">
      <c r="A1865" s="57" t="str">
        <f t="shared" si="364"/>
        <v/>
      </c>
      <c r="B1865" s="61"/>
      <c r="C1865" s="61"/>
      <c r="D1865" s="58"/>
      <c r="E1865" s="61"/>
      <c r="F1865" s="61"/>
      <c r="G1865" s="272"/>
      <c r="H1865" s="62"/>
      <c r="I1865" s="273">
        <f t="shared" si="365"/>
        <v>0</v>
      </c>
      <c r="J1865" s="272"/>
      <c r="K1865" s="62"/>
      <c r="L1865" s="270">
        <f t="shared" si="366"/>
        <v>0</v>
      </c>
      <c r="M1865" s="272"/>
      <c r="N1865" s="62"/>
      <c r="O1865" s="270">
        <f t="shared" si="367"/>
        <v>0</v>
      </c>
      <c r="P1865" s="272"/>
      <c r="Q1865" s="62"/>
      <c r="R1865" s="271">
        <f t="shared" si="368"/>
        <v>0</v>
      </c>
      <c r="S1865" s="272"/>
      <c r="T1865" s="62"/>
      <c r="U1865" s="270">
        <f t="shared" si="369"/>
        <v>0</v>
      </c>
      <c r="V1865" s="272"/>
      <c r="W1865" s="62"/>
      <c r="X1865" s="270">
        <f t="shared" si="370"/>
        <v>0</v>
      </c>
      <c r="Y1865" s="270">
        <f t="shared" si="371"/>
        <v>0</v>
      </c>
      <c r="Z1865" s="61"/>
      <c r="AA1865" s="61"/>
      <c r="AB1865" s="60" t="str">
        <f t="shared" si="372"/>
        <v/>
      </c>
      <c r="AC1865" s="21" t="b">
        <f t="shared" si="373"/>
        <v>0</v>
      </c>
      <c r="AD1865" s="21" t="b">
        <f t="shared" si="374"/>
        <v>0</v>
      </c>
      <c r="AE1865" s="21" t="b">
        <f t="shared" si="375"/>
        <v>0</v>
      </c>
      <c r="AF1865" s="21" t="b">
        <f ca="1">OR(AND($AC1865,NOT($AD1865)),AND($AC1865,OR(AND($G1865="",$H1865&lt;&gt;""),AND($G1865&lt;&gt;"",$H1865=""),AND($J1865="",$K1865&lt;&gt;""),AND($J1865&lt;&gt;"",$K1865=""),AND($M1865="",$N1865&lt;&gt;""),AND($M1865&lt;&gt;"",$N1865=""),AND($P1865="",$Q1865&lt;&gt;""),AND($P1865&lt;&gt;"",$Q1865=""),AND($S1865="",$T1865&lt;&gt;""),AND($S1865&lt;&gt;"",$T1865=""),AND($V1865="",$W1865&lt;&gt;""),AND($V1865&lt;&gt;"",$W1865=""))),AND($C1865&lt;&gt;"",$E1865&lt;&gt;"",LEFT(TRIM($C1865),1)&lt;&gt;LEFT(TRIM($E1865),1)),IF(OR($E1865="",$F1865=""),FALSE(),IFERROR(COUNTIF(INDIRECT("UNITS_"&amp;SUBSTITUTE(LEFT($E1865,FIND(" ",$E1865&amp;" ")-1),".","_")),$F1865)=0,TRUE())),AND($B1865&lt;&gt;"",OR(ISNUMBER(SEARCH("outro",LOWER($B1865))),ISNUMBER(SEARCH("divers",LOWER($B1865))),ISNUMBER(SEARCH("etc",LOWER($B1865))))),OR(AND(ISNUMBER(SEARCH("comunic",LOWER($B1865))),LEFT($E1865,3)&lt;&gt;"4.4"),AND(ISNUMBER(SEARCH("monitor",LOWER($B1865))),NOT(OR(LEFT($E1865,3)="1.5",LEFT($E1865,3)="2.5")))),AND($B1865&lt;&gt;"",OR(LEFT($C1865,1)="1",LEFT($C1865,1)="2"),$D1865=""),AND($D1865&lt;&gt;"",NOT(OR(LEFT($C1865,1)="1",LEFT($C1865,1)="2"))),AND($D1865&lt;&gt;"",COUNTIF(' PROJETO'!$B$14:$B$16,$D1865)=0),IF($D1865="",FALSE(),IF(COUNTIF(' PROJETO'!$B$14:$B$16,$D1865)=0,FALSE(),IFERROR(INDEX(' PROJETO'!$C$14:$C$16,MATCH($D1865,' PROJETO'!$B$14:$B$16,0))&lt;&gt;"Sim",FALSE()))))</f>
        <v>0</v>
      </c>
      <c r="AG1865" s="21" t="b">
        <f>AND($AC1865,$Y1865&gt;'CONFG.  LISTAS'!$F$4,$Z1865="",$AA1865="")</f>
        <v>0</v>
      </c>
      <c r="AH1865" s="21" t="str">
        <f t="shared" si="376"/>
        <v/>
      </c>
      <c r="AI1865" s="43" t="str">
        <f ca="1">IF(NOT($AC1865),"",IF(OR($B1865="",$C1865="",$E1865="",$F1865=""),"Preencha descrição, categoria, tipo e unidade.",IF(AND($B1865&lt;&gt;"",OR(LEFT($C1865,1)="1",LEFT($C1865,1)="2"),$D1865=""),"Informe a prática de restauração para itens diretos.",IF(AND($D1865&lt;&gt;"",NOT(OR(LEFT($C1865,1)="1",LEFT($C1865,1)="2"))),"Custos indiretos não devem pertencer a uma prática específica.",IF(AND($D1865&lt;&gt;"",COUNTIF(' PROJETO'!$B$14:$B$16,$D1865)=0),"Prática de restauração inválida ou não cadastrada.",IF(IF($D1865="",FALSE(),IF(COUNTIF(' PROJETO'!$B$14:$B$16,$D1865)=0,FALSE(),IFERROR(INDEX(' PROJETO'!$C$14:$C$16,MATCH($D1865,' PROJETO'!$B$14:$B$16,0))&lt;&gt;"Sim",FALSE()))),"A prática informada no item não foi selecionada na aba Projeto.",IF(AND(MAX($I1865,$L1865,$O1865,$R1865,$U1865,$X1865)&gt;'CONFG.  LISTAS'!$F$4,NOT(OR($Z1865&lt;&gt;"",$AA1865&lt;&gt;""))),"Memorial de cálculo ou anexo obrigatório não informado para item acima do limite.",IF(OR(AND($G1865&lt;&gt;"",$H1865&lt;&gt;"",OR($G1865&lt;=0,$H1865&lt;=0)),AND($J1865&lt;&gt;"",$K1865&lt;&gt;"",OR($J1865&lt;=0,$K1865&lt;=0)),AND($M1865&lt;&gt;"",$N1865&lt;&gt;"",OR($M1865&lt;=0,$N1865&lt;=0)),AND($P1865&lt;&gt;"",$Q1865&lt;&gt;"",OR($P1865&lt;=0,$Q1865&lt;=0)),AND($S1865&lt;&gt;"",$T1865&lt;&gt;"",OR($S1865&lt;=0,$T1865&lt;=0)),AND($V1865&lt;&gt;"",$W1865&lt;&gt;"",OR($V1865&lt;=0,$W1865&lt;=0))),"Revise os valores informados: valor unitário e quantidade devem ser maiores que zero.",IF(OR(AND($G1865="",$H1865&lt;&gt;""),AND($G1865&lt;&gt;"",$H1865=""),AND($J1865="",$K1865&lt;&gt;""),AND($J1865&lt;&gt;"",$K1865=""),AND($M1865="",$N1865&lt;&gt;""),AND($M1865&lt;&gt;"",$N1865=""),AND($P1865="",$Q1865&lt;&gt;""),AND($P1865&lt;&gt;"",$Q1865=""),AND($S1865="",$T1865&lt;&gt;""),AND($S1865&lt;&gt;"",$T1865=""),AND($V1865="",$W1865&lt;&gt;""),AND($V1865&lt;&gt;"",$W1865="")),"Há ano preenchido parcialmente: "&amp;TRIM(IF(AND($G1865="",$H1865&lt;&gt;""),"Ano 1 (falta valor unitário); ","")&amp;IF(AND($G1865&lt;&gt;"",$H1865=""),"Ano 1 (falta quantidade); ","")&amp;IF(AND($J1865="",$K1865&lt;&gt;""),"Ano 2 (falta valor unitário); ","")&amp;IF(AND($J1865&lt;&gt;"",$K1865=""),"Ano 2 (falta quantidade); ","")&amp;IF(AND($M1865="",$N1865&lt;&gt;""),"Ano 3 (falta valor unitário); ","")&amp;IF(AND($M1865&lt;&gt;"",$N1865=""),"Ano 3 (falta quantidade); ","")&amp;IF(AND($P1865="",$Q1865&lt;&gt;""),"Ano 4 (falta valor unitário); ","")&amp;IF(AND($P1865&lt;&gt;"",$Q1865=""),"Ano 4 (falta quantidade); ","")&amp;IF(AND($S1865="",$T1865&lt;&gt;""),"Ano 5 (falta valor unitário); ","")&amp;IF(AND($S1865&lt;&gt;"",$T1865=""),"Ano 5 (falta quantidade); ","")&amp;IF(AND($V1865="",$W1865&lt;&gt;""),"Ano 6 (falta valor unitário); ","")&amp;IF(AND($V1865&lt;&gt;"",$W1865=""),"Ano 6 (falta quantidade); ","")), IF(NOT(OR(AND($G1865&lt;&gt;"",$H1865&lt;&gt;""),AND($J1865&lt;&gt;"",$K1865&lt;&gt;""),AND($M1865&lt;&gt;"",$N1865&lt;&gt;""),AND($P1865&lt;&gt;"",$Q1865&lt;&gt;""),AND($S1865&lt;&gt;"",$T1865&lt;&gt;""),AND($V1865&lt;&gt;"",$W1865&lt;&gt;""))),"Informe pelo menos um ano completo com valor unitário e quantidade.",IF(AND($C1865&lt;&gt;"",$E1865&lt;&gt;"",LEFT(TRIM($C1865),1)&lt;&gt;LEFT(TRIM($E1865),1)),"Categoria e tipo estão incompatíveis.",IF(IF(OR($E1865="",$F1865=""),FALSE(),IFERROR(COUNTIF(INDIRECT("UNITS_"&amp;SUBSTITUTE(LEFT($E1865,FIND(" ",$E1865&amp;" ")-1),".","_")),$F1865)=0,TRUE())),"Unidade incompatível com o tipo selecionado.",IF(OR(AND(ISNUMBER(SEARCH("comunic",LOWER($B1865))),LEFT($E1865,3)&lt;&gt;"4.4"),AND(ISNUMBER(SEARCH("monitor",LOWER($B1865))),NOT(OR(LEFT($E1865,3)="1.5",LEFT($E1865,3)="2.5")))),"Revise a classificação do item conforme as regras de preenchimento.",IF(AND($B1865&lt;&gt;"",OR(ISNUMBER(SEARCH("outro",LOWER($B1865))),ISNUMBER(SEARCH("divers",LOWER($B1865))),ISNUMBER(SEARCH("kit",LOWER($B1865))),ISNUMBER(SEARCH("ferrament",LOWER($B1865))),ISNUMBER(SEARCH("epi",LOWER($B1865)))),NOT(OR($Z1865&lt;&gt;"",$AA1865&lt;&gt;""))),"Descrição muito genérica: detalhe melhor o item e registre o racional no memorial ou em anexo.",IF(AND($Y1865=0,$B1865&lt;&gt;"",OR($G1865&lt;&gt;"",$H1865&lt;&gt;"",$J1865&lt;&gt;"",$K1865&lt;&gt;"",$M1865&lt;&gt;"",$N1865&lt;&gt;"",$P1865&lt;&gt;"",$Q1865&lt;&gt;"",$S1865&lt;&gt;"",$T1865&lt;&gt;"",$V1865&lt;&gt;"",$W1865&lt;&gt;"")),"O item possui dados lançados, mas o total está zerado. Revise os valores informados.","")))))))))))))))</f>
        <v/>
      </c>
    </row>
    <row r="1866" spans="1:35" ht="14.25" customHeight="1" x14ac:dyDescent="0.25">
      <c r="A1866" s="57" t="str">
        <f t="shared" ref="A1866:A1929" si="377">AH1866</f>
        <v/>
      </c>
      <c r="B1866" s="58"/>
      <c r="C1866" s="58"/>
      <c r="D1866" s="58"/>
      <c r="E1866" s="58"/>
      <c r="F1866" s="58"/>
      <c r="G1866" s="269"/>
      <c r="H1866" s="59"/>
      <c r="I1866" s="273">
        <f t="shared" ref="I1866:I1929" si="378">IFERROR(G1866*H1866,0)</f>
        <v>0</v>
      </c>
      <c r="J1866" s="269"/>
      <c r="K1866" s="59"/>
      <c r="L1866" s="270">
        <f t="shared" ref="L1866:L1929" si="379">IFERROR(J1866*K1866,0)</f>
        <v>0</v>
      </c>
      <c r="M1866" s="269"/>
      <c r="N1866" s="59"/>
      <c r="O1866" s="270">
        <f t="shared" ref="O1866:O1929" si="380">IFERROR(M1866*N1866,0)</f>
        <v>0</v>
      </c>
      <c r="P1866" s="269"/>
      <c r="Q1866" s="59"/>
      <c r="R1866" s="271">
        <f t="shared" ref="R1866:R1929" si="381">IFERROR(P1866*Q1866,0)</f>
        <v>0</v>
      </c>
      <c r="S1866" s="269"/>
      <c r="T1866" s="59"/>
      <c r="U1866" s="270">
        <f t="shared" ref="U1866:U1929" si="382">IFERROR(S1866*T1866,0)</f>
        <v>0</v>
      </c>
      <c r="V1866" s="269"/>
      <c r="W1866" s="59"/>
      <c r="X1866" s="270">
        <f t="shared" ref="X1866:X1929" si="383">IFERROR(V1866*W1866,0)</f>
        <v>0</v>
      </c>
      <c r="Y1866" s="270">
        <f t="shared" ref="Y1866:Y1929" si="384">SUM(I1866,L1866,O1866,R1866,U1866,X1866)</f>
        <v>0</v>
      </c>
      <c r="Z1866" s="58"/>
      <c r="AA1866" s="58"/>
      <c r="AB1866" s="60" t="str">
        <f t="shared" ref="AB1866:AB1929" si="385">IF($B1866="","",TEXT(ROW()-4,"000"))</f>
        <v/>
      </c>
      <c r="AC1866" s="21" t="b">
        <f t="shared" ref="AC1866:AC1929" si="386">OR(LEN($B1866&amp;"")&gt;0,LEN($C1866&amp;"")&gt;0,LEN($D1866&amp;"")&gt;0,LEN($E1866&amp;"")&gt;0,LEN($F1866&amp;"")&gt;0,LEN($G1866&amp;"")&gt;0,LEN($H1866&amp;"")&gt;0,LEN($J1866&amp;"")&gt;0,LEN($K1866&amp;"")&gt;0,LEN($M1866&amp;"")&gt;0,LEN($N1866&amp;"")&gt;0,LEN($P1866&amp;"")&gt;0,LEN($Q1866&amp;"")&gt;0,LEN($S1866&amp;"")&gt;0,LEN($T1866&amp;"")&gt;0,LEN($V1866&amp;"")&gt;0,LEN($W1866&amp;"")&gt;0,LEN($Z1866&amp;"")&gt;0,LEN($AA1866&amp;"")&gt;0)</f>
        <v>0</v>
      </c>
      <c r="AD1866" s="21" t="b">
        <f t="shared" ref="AD1866:AD1929" si="387">AND($B1866&lt;&gt;"",$C1866&lt;&gt;"",$E1866&lt;&gt;"",$F1866&lt;&gt;"")</f>
        <v>0</v>
      </c>
      <c r="AE1866" s="21" t="b">
        <f t="shared" ref="AE1866:AE1929" si="388">OR(AND($G1866&lt;&gt;"",$H1866&lt;&gt;""),AND($J1866&lt;&gt;"",$K1866&lt;&gt;""),AND($M1866&lt;&gt;"",$N1866&lt;&gt;""),AND($P1866&lt;&gt;"",$Q1866&lt;&gt;""),AND($S1866&lt;&gt;"",$T1866&lt;&gt;""),AND($V1866&lt;&gt;"",$W1866&lt;&gt;""))</f>
        <v>0</v>
      </c>
      <c r="AF1866" s="21" t="b">
        <f ca="1">OR(AND($AC1866,NOT($AD1866)),AND($AC1866,OR(AND($G1866="",$H1866&lt;&gt;""),AND($G1866&lt;&gt;"",$H1866=""),AND($J1866="",$K1866&lt;&gt;""),AND($J1866&lt;&gt;"",$K1866=""),AND($M1866="",$N1866&lt;&gt;""),AND($M1866&lt;&gt;"",$N1866=""),AND($P1866="",$Q1866&lt;&gt;""),AND($P1866&lt;&gt;"",$Q1866=""),AND($S1866="",$T1866&lt;&gt;""),AND($S1866&lt;&gt;"",$T1866=""),AND($V1866="",$W1866&lt;&gt;""),AND($V1866&lt;&gt;"",$W1866=""))),AND($C1866&lt;&gt;"",$E1866&lt;&gt;"",LEFT(TRIM($C1866),1)&lt;&gt;LEFT(TRIM($E1866),1)),IF(OR($E1866="",$F1866=""),FALSE(),IFERROR(COUNTIF(INDIRECT("UNITS_"&amp;SUBSTITUTE(LEFT($E1866,FIND(" ",$E1866&amp;" ")-1),".","_")),$F1866)=0,TRUE())),AND($B1866&lt;&gt;"",OR(ISNUMBER(SEARCH("outro",LOWER($B1866))),ISNUMBER(SEARCH("divers",LOWER($B1866))),ISNUMBER(SEARCH("etc",LOWER($B1866))))),OR(AND(ISNUMBER(SEARCH("comunic",LOWER($B1866))),LEFT($E1866,3)&lt;&gt;"4.4"),AND(ISNUMBER(SEARCH("monitor",LOWER($B1866))),NOT(OR(LEFT($E1866,3)="1.5",LEFT($E1866,3)="2.5")))),AND($B1866&lt;&gt;"",OR(LEFT($C1866,1)="1",LEFT($C1866,1)="2"),$D1866=""),AND($D1866&lt;&gt;"",NOT(OR(LEFT($C1866,1)="1",LEFT($C1866,1)="2"))),AND($D1866&lt;&gt;"",COUNTIF(' PROJETO'!$B$14:$B$16,$D1866)=0),IF($D1866="",FALSE(),IF(COUNTIF(' PROJETO'!$B$14:$B$16,$D1866)=0,FALSE(),IFERROR(INDEX(' PROJETO'!$C$14:$C$16,MATCH($D1866,' PROJETO'!$B$14:$B$16,0))&lt;&gt;"Sim",FALSE()))))</f>
        <v>0</v>
      </c>
      <c r="AG1866" s="21" t="b">
        <f>AND($AC1866,$Y1866&gt;'CONFG.  LISTAS'!$F$4,$Z1866="",$AA1866="")</f>
        <v>0</v>
      </c>
      <c r="AH1866" s="21" t="str">
        <f t="shared" ref="AH1866:AH1929" si="389">IF(NOT($AC1866),"",IF($AG1866,"⚠",IF(OR(AND($AC1866,NOT($AE1866)),$AF1866),"◔","✓")))</f>
        <v/>
      </c>
      <c r="AI1866" s="43" t="str">
        <f ca="1">IF(NOT($AC1866),"",IF(OR($B1866="",$C1866="",$E1866="",$F1866=""),"Preencha descrição, categoria, tipo e unidade.",IF(AND($B1866&lt;&gt;"",OR(LEFT($C1866,1)="1",LEFT($C1866,1)="2"),$D1866=""),"Informe a prática de restauração para itens diretos.",IF(AND($D1866&lt;&gt;"",NOT(OR(LEFT($C1866,1)="1",LEFT($C1866,1)="2"))),"Custos indiretos não devem pertencer a uma prática específica.",IF(AND($D1866&lt;&gt;"",COUNTIF(' PROJETO'!$B$14:$B$16,$D1866)=0),"Prática de restauração inválida ou não cadastrada.",IF(IF($D1866="",FALSE(),IF(COUNTIF(' PROJETO'!$B$14:$B$16,$D1866)=0,FALSE(),IFERROR(INDEX(' PROJETO'!$C$14:$C$16,MATCH($D1866,' PROJETO'!$B$14:$B$16,0))&lt;&gt;"Sim",FALSE()))),"A prática informada no item não foi selecionada na aba Projeto.",IF(AND(MAX($I1866,$L1866,$O1866,$R1866,$U1866,$X1866)&gt;'CONFG.  LISTAS'!$F$4,NOT(OR($Z1866&lt;&gt;"",$AA1866&lt;&gt;""))),"Memorial de cálculo ou anexo obrigatório não informado para item acima do limite.",IF(OR(AND($G1866&lt;&gt;"",$H1866&lt;&gt;"",OR($G1866&lt;=0,$H1866&lt;=0)),AND($J1866&lt;&gt;"",$K1866&lt;&gt;"",OR($J1866&lt;=0,$K1866&lt;=0)),AND($M1866&lt;&gt;"",$N1866&lt;&gt;"",OR($M1866&lt;=0,$N1866&lt;=0)),AND($P1866&lt;&gt;"",$Q1866&lt;&gt;"",OR($P1866&lt;=0,$Q1866&lt;=0)),AND($S1866&lt;&gt;"",$T1866&lt;&gt;"",OR($S1866&lt;=0,$T1866&lt;=0)),AND($V1866&lt;&gt;"",$W1866&lt;&gt;"",OR($V1866&lt;=0,$W1866&lt;=0))),"Revise os valores informados: valor unitário e quantidade devem ser maiores que zero.",IF(OR(AND($G1866="",$H1866&lt;&gt;""),AND($G1866&lt;&gt;"",$H1866=""),AND($J1866="",$K1866&lt;&gt;""),AND($J1866&lt;&gt;"",$K1866=""),AND($M1866="",$N1866&lt;&gt;""),AND($M1866&lt;&gt;"",$N1866=""),AND($P1866="",$Q1866&lt;&gt;""),AND($P1866&lt;&gt;"",$Q1866=""),AND($S1866="",$T1866&lt;&gt;""),AND($S1866&lt;&gt;"",$T1866=""),AND($V1866="",$W1866&lt;&gt;""),AND($V1866&lt;&gt;"",$W1866="")),"Há ano preenchido parcialmente: "&amp;TRIM(IF(AND($G1866="",$H1866&lt;&gt;""),"Ano 1 (falta valor unitário); ","")&amp;IF(AND($G1866&lt;&gt;"",$H1866=""),"Ano 1 (falta quantidade); ","")&amp;IF(AND($J1866="",$K1866&lt;&gt;""),"Ano 2 (falta valor unitário); ","")&amp;IF(AND($J1866&lt;&gt;"",$K1866=""),"Ano 2 (falta quantidade); ","")&amp;IF(AND($M1866="",$N1866&lt;&gt;""),"Ano 3 (falta valor unitário); ","")&amp;IF(AND($M1866&lt;&gt;"",$N1866=""),"Ano 3 (falta quantidade); ","")&amp;IF(AND($P1866="",$Q1866&lt;&gt;""),"Ano 4 (falta valor unitário); ","")&amp;IF(AND($P1866&lt;&gt;"",$Q1866=""),"Ano 4 (falta quantidade); ","")&amp;IF(AND($S1866="",$T1866&lt;&gt;""),"Ano 5 (falta valor unitário); ","")&amp;IF(AND($S1866&lt;&gt;"",$T1866=""),"Ano 5 (falta quantidade); ","")&amp;IF(AND($V1866="",$W1866&lt;&gt;""),"Ano 6 (falta valor unitário); ","")&amp;IF(AND($V1866&lt;&gt;"",$W1866=""),"Ano 6 (falta quantidade); ","")), IF(NOT(OR(AND($G1866&lt;&gt;"",$H1866&lt;&gt;""),AND($J1866&lt;&gt;"",$K1866&lt;&gt;""),AND($M1866&lt;&gt;"",$N1866&lt;&gt;""),AND($P1866&lt;&gt;"",$Q1866&lt;&gt;""),AND($S1866&lt;&gt;"",$T1866&lt;&gt;""),AND($V1866&lt;&gt;"",$W1866&lt;&gt;""))),"Informe pelo menos um ano completo com valor unitário e quantidade.",IF(AND($C1866&lt;&gt;"",$E1866&lt;&gt;"",LEFT(TRIM($C1866),1)&lt;&gt;LEFT(TRIM($E1866),1)),"Categoria e tipo estão incompatíveis.",IF(IF(OR($E1866="",$F1866=""),FALSE(),IFERROR(COUNTIF(INDIRECT("UNITS_"&amp;SUBSTITUTE(LEFT($E1866,FIND(" ",$E1866&amp;" ")-1),".","_")),$F1866)=0,TRUE())),"Unidade incompatível com o tipo selecionado.",IF(OR(AND(ISNUMBER(SEARCH("comunic",LOWER($B1866))),LEFT($E1866,3)&lt;&gt;"4.4"),AND(ISNUMBER(SEARCH("monitor",LOWER($B1866))),NOT(OR(LEFT($E1866,3)="1.5",LEFT($E1866,3)="2.5")))),"Revise a classificação do item conforme as regras de preenchimento.",IF(AND($B1866&lt;&gt;"",OR(ISNUMBER(SEARCH("outro",LOWER($B1866))),ISNUMBER(SEARCH("divers",LOWER($B1866))),ISNUMBER(SEARCH("kit",LOWER($B1866))),ISNUMBER(SEARCH("ferrament",LOWER($B1866))),ISNUMBER(SEARCH("epi",LOWER($B1866)))),NOT(OR($Z1866&lt;&gt;"",$AA1866&lt;&gt;""))),"Descrição muito genérica: detalhe melhor o item e registre o racional no memorial ou em anexo.",IF(AND($Y1866=0,$B1866&lt;&gt;"",OR($G1866&lt;&gt;"",$H1866&lt;&gt;"",$J1866&lt;&gt;"",$K1866&lt;&gt;"",$M1866&lt;&gt;"",$N1866&lt;&gt;"",$P1866&lt;&gt;"",$Q1866&lt;&gt;"",$S1866&lt;&gt;"",$T1866&lt;&gt;"",$V1866&lt;&gt;"",$W1866&lt;&gt;"")),"O item possui dados lançados, mas o total está zerado. Revise os valores informados.","")))))))))))))))</f>
        <v/>
      </c>
    </row>
    <row r="1867" spans="1:35" ht="14.25" customHeight="1" x14ac:dyDescent="0.25">
      <c r="A1867" s="57" t="str">
        <f t="shared" si="377"/>
        <v/>
      </c>
      <c r="B1867" s="61"/>
      <c r="C1867" s="61"/>
      <c r="D1867" s="58"/>
      <c r="E1867" s="61"/>
      <c r="F1867" s="61"/>
      <c r="G1867" s="272"/>
      <c r="H1867" s="62"/>
      <c r="I1867" s="273">
        <f t="shared" si="378"/>
        <v>0</v>
      </c>
      <c r="J1867" s="272"/>
      <c r="K1867" s="62"/>
      <c r="L1867" s="270">
        <f t="shared" si="379"/>
        <v>0</v>
      </c>
      <c r="M1867" s="272"/>
      <c r="N1867" s="62"/>
      <c r="O1867" s="270">
        <f t="shared" si="380"/>
        <v>0</v>
      </c>
      <c r="P1867" s="272"/>
      <c r="Q1867" s="62"/>
      <c r="R1867" s="271">
        <f t="shared" si="381"/>
        <v>0</v>
      </c>
      <c r="S1867" s="272"/>
      <c r="T1867" s="62"/>
      <c r="U1867" s="270">
        <f t="shared" si="382"/>
        <v>0</v>
      </c>
      <c r="V1867" s="272"/>
      <c r="W1867" s="62"/>
      <c r="X1867" s="270">
        <f t="shared" si="383"/>
        <v>0</v>
      </c>
      <c r="Y1867" s="270">
        <f t="shared" si="384"/>
        <v>0</v>
      </c>
      <c r="Z1867" s="61"/>
      <c r="AA1867" s="61"/>
      <c r="AB1867" s="60" t="str">
        <f t="shared" si="385"/>
        <v/>
      </c>
      <c r="AC1867" s="21" t="b">
        <f t="shared" si="386"/>
        <v>0</v>
      </c>
      <c r="AD1867" s="21" t="b">
        <f t="shared" si="387"/>
        <v>0</v>
      </c>
      <c r="AE1867" s="21" t="b">
        <f t="shared" si="388"/>
        <v>0</v>
      </c>
      <c r="AF1867" s="21" t="b">
        <f ca="1">OR(AND($AC1867,NOT($AD1867)),AND($AC1867,OR(AND($G1867="",$H1867&lt;&gt;""),AND($G1867&lt;&gt;"",$H1867=""),AND($J1867="",$K1867&lt;&gt;""),AND($J1867&lt;&gt;"",$K1867=""),AND($M1867="",$N1867&lt;&gt;""),AND($M1867&lt;&gt;"",$N1867=""),AND($P1867="",$Q1867&lt;&gt;""),AND($P1867&lt;&gt;"",$Q1867=""),AND($S1867="",$T1867&lt;&gt;""),AND($S1867&lt;&gt;"",$T1867=""),AND($V1867="",$W1867&lt;&gt;""),AND($V1867&lt;&gt;"",$W1867=""))),AND($C1867&lt;&gt;"",$E1867&lt;&gt;"",LEFT(TRIM($C1867),1)&lt;&gt;LEFT(TRIM($E1867),1)),IF(OR($E1867="",$F1867=""),FALSE(),IFERROR(COUNTIF(INDIRECT("UNITS_"&amp;SUBSTITUTE(LEFT($E1867,FIND(" ",$E1867&amp;" ")-1),".","_")),$F1867)=0,TRUE())),AND($B1867&lt;&gt;"",OR(ISNUMBER(SEARCH("outro",LOWER($B1867))),ISNUMBER(SEARCH("divers",LOWER($B1867))),ISNUMBER(SEARCH("etc",LOWER($B1867))))),OR(AND(ISNUMBER(SEARCH("comunic",LOWER($B1867))),LEFT($E1867,3)&lt;&gt;"4.4"),AND(ISNUMBER(SEARCH("monitor",LOWER($B1867))),NOT(OR(LEFT($E1867,3)="1.5",LEFT($E1867,3)="2.5")))),AND($B1867&lt;&gt;"",OR(LEFT($C1867,1)="1",LEFT($C1867,1)="2"),$D1867=""),AND($D1867&lt;&gt;"",NOT(OR(LEFT($C1867,1)="1",LEFT($C1867,1)="2"))),AND($D1867&lt;&gt;"",COUNTIF(' PROJETO'!$B$14:$B$16,$D1867)=0),IF($D1867="",FALSE(),IF(COUNTIF(' PROJETO'!$B$14:$B$16,$D1867)=0,FALSE(),IFERROR(INDEX(' PROJETO'!$C$14:$C$16,MATCH($D1867,' PROJETO'!$B$14:$B$16,0))&lt;&gt;"Sim",FALSE()))))</f>
        <v>0</v>
      </c>
      <c r="AG1867" s="21" t="b">
        <f>AND($AC1867,$Y1867&gt;'CONFG.  LISTAS'!$F$4,$Z1867="",$AA1867="")</f>
        <v>0</v>
      </c>
      <c r="AH1867" s="21" t="str">
        <f t="shared" si="389"/>
        <v/>
      </c>
      <c r="AI1867" s="43" t="str">
        <f ca="1">IF(NOT($AC1867),"",IF(OR($B1867="",$C1867="",$E1867="",$F1867=""),"Preencha descrição, categoria, tipo e unidade.",IF(AND($B1867&lt;&gt;"",OR(LEFT($C1867,1)="1",LEFT($C1867,1)="2"),$D1867=""),"Informe a prática de restauração para itens diretos.",IF(AND($D1867&lt;&gt;"",NOT(OR(LEFT($C1867,1)="1",LEFT($C1867,1)="2"))),"Custos indiretos não devem pertencer a uma prática específica.",IF(AND($D1867&lt;&gt;"",COUNTIF(' PROJETO'!$B$14:$B$16,$D1867)=0),"Prática de restauração inválida ou não cadastrada.",IF(IF($D1867="",FALSE(),IF(COUNTIF(' PROJETO'!$B$14:$B$16,$D1867)=0,FALSE(),IFERROR(INDEX(' PROJETO'!$C$14:$C$16,MATCH($D1867,' PROJETO'!$B$14:$B$16,0))&lt;&gt;"Sim",FALSE()))),"A prática informada no item não foi selecionada na aba Projeto.",IF(AND(MAX($I1867,$L1867,$O1867,$R1867,$U1867,$X1867)&gt;'CONFG.  LISTAS'!$F$4,NOT(OR($Z1867&lt;&gt;"",$AA1867&lt;&gt;""))),"Memorial de cálculo ou anexo obrigatório não informado para item acima do limite.",IF(OR(AND($G1867&lt;&gt;"",$H1867&lt;&gt;"",OR($G1867&lt;=0,$H1867&lt;=0)),AND($J1867&lt;&gt;"",$K1867&lt;&gt;"",OR($J1867&lt;=0,$K1867&lt;=0)),AND($M1867&lt;&gt;"",$N1867&lt;&gt;"",OR($M1867&lt;=0,$N1867&lt;=0)),AND($P1867&lt;&gt;"",$Q1867&lt;&gt;"",OR($P1867&lt;=0,$Q1867&lt;=0)),AND($S1867&lt;&gt;"",$T1867&lt;&gt;"",OR($S1867&lt;=0,$T1867&lt;=0)),AND($V1867&lt;&gt;"",$W1867&lt;&gt;"",OR($V1867&lt;=0,$W1867&lt;=0))),"Revise os valores informados: valor unitário e quantidade devem ser maiores que zero.",IF(OR(AND($G1867="",$H1867&lt;&gt;""),AND($G1867&lt;&gt;"",$H1867=""),AND($J1867="",$K1867&lt;&gt;""),AND($J1867&lt;&gt;"",$K1867=""),AND($M1867="",$N1867&lt;&gt;""),AND($M1867&lt;&gt;"",$N1867=""),AND($P1867="",$Q1867&lt;&gt;""),AND($P1867&lt;&gt;"",$Q1867=""),AND($S1867="",$T1867&lt;&gt;""),AND($S1867&lt;&gt;"",$T1867=""),AND($V1867="",$W1867&lt;&gt;""),AND($V1867&lt;&gt;"",$W1867="")),"Há ano preenchido parcialmente: "&amp;TRIM(IF(AND($G1867="",$H1867&lt;&gt;""),"Ano 1 (falta valor unitário); ","")&amp;IF(AND($G1867&lt;&gt;"",$H1867=""),"Ano 1 (falta quantidade); ","")&amp;IF(AND($J1867="",$K1867&lt;&gt;""),"Ano 2 (falta valor unitário); ","")&amp;IF(AND($J1867&lt;&gt;"",$K1867=""),"Ano 2 (falta quantidade); ","")&amp;IF(AND($M1867="",$N1867&lt;&gt;""),"Ano 3 (falta valor unitário); ","")&amp;IF(AND($M1867&lt;&gt;"",$N1867=""),"Ano 3 (falta quantidade); ","")&amp;IF(AND($P1867="",$Q1867&lt;&gt;""),"Ano 4 (falta valor unitário); ","")&amp;IF(AND($P1867&lt;&gt;"",$Q1867=""),"Ano 4 (falta quantidade); ","")&amp;IF(AND($S1867="",$T1867&lt;&gt;""),"Ano 5 (falta valor unitário); ","")&amp;IF(AND($S1867&lt;&gt;"",$T1867=""),"Ano 5 (falta quantidade); ","")&amp;IF(AND($V1867="",$W1867&lt;&gt;""),"Ano 6 (falta valor unitário); ","")&amp;IF(AND($V1867&lt;&gt;"",$W1867=""),"Ano 6 (falta quantidade); ","")), IF(NOT(OR(AND($G1867&lt;&gt;"",$H1867&lt;&gt;""),AND($J1867&lt;&gt;"",$K1867&lt;&gt;""),AND($M1867&lt;&gt;"",$N1867&lt;&gt;""),AND($P1867&lt;&gt;"",$Q1867&lt;&gt;""),AND($S1867&lt;&gt;"",$T1867&lt;&gt;""),AND($V1867&lt;&gt;"",$W1867&lt;&gt;""))),"Informe pelo menos um ano completo com valor unitário e quantidade.",IF(AND($C1867&lt;&gt;"",$E1867&lt;&gt;"",LEFT(TRIM($C1867),1)&lt;&gt;LEFT(TRIM($E1867),1)),"Categoria e tipo estão incompatíveis.",IF(IF(OR($E1867="",$F1867=""),FALSE(),IFERROR(COUNTIF(INDIRECT("UNITS_"&amp;SUBSTITUTE(LEFT($E1867,FIND(" ",$E1867&amp;" ")-1),".","_")),$F1867)=0,TRUE())),"Unidade incompatível com o tipo selecionado.",IF(OR(AND(ISNUMBER(SEARCH("comunic",LOWER($B1867))),LEFT($E1867,3)&lt;&gt;"4.4"),AND(ISNUMBER(SEARCH("monitor",LOWER($B1867))),NOT(OR(LEFT($E1867,3)="1.5",LEFT($E1867,3)="2.5")))),"Revise a classificação do item conforme as regras de preenchimento.",IF(AND($B1867&lt;&gt;"",OR(ISNUMBER(SEARCH("outro",LOWER($B1867))),ISNUMBER(SEARCH("divers",LOWER($B1867))),ISNUMBER(SEARCH("kit",LOWER($B1867))),ISNUMBER(SEARCH("ferrament",LOWER($B1867))),ISNUMBER(SEARCH("epi",LOWER($B1867)))),NOT(OR($Z1867&lt;&gt;"",$AA1867&lt;&gt;""))),"Descrição muito genérica: detalhe melhor o item e registre o racional no memorial ou em anexo.",IF(AND($Y1867=0,$B1867&lt;&gt;"",OR($G1867&lt;&gt;"",$H1867&lt;&gt;"",$J1867&lt;&gt;"",$K1867&lt;&gt;"",$M1867&lt;&gt;"",$N1867&lt;&gt;"",$P1867&lt;&gt;"",$Q1867&lt;&gt;"",$S1867&lt;&gt;"",$T1867&lt;&gt;"",$V1867&lt;&gt;"",$W1867&lt;&gt;"")),"O item possui dados lançados, mas o total está zerado. Revise os valores informados.","")))))))))))))))</f>
        <v/>
      </c>
    </row>
    <row r="1868" spans="1:35" ht="14.25" customHeight="1" x14ac:dyDescent="0.25">
      <c r="A1868" s="57" t="str">
        <f t="shared" si="377"/>
        <v/>
      </c>
      <c r="B1868" s="58"/>
      <c r="C1868" s="58"/>
      <c r="D1868" s="58"/>
      <c r="E1868" s="58"/>
      <c r="F1868" s="58"/>
      <c r="G1868" s="269"/>
      <c r="H1868" s="59"/>
      <c r="I1868" s="273">
        <f t="shared" si="378"/>
        <v>0</v>
      </c>
      <c r="J1868" s="269"/>
      <c r="K1868" s="59"/>
      <c r="L1868" s="270">
        <f t="shared" si="379"/>
        <v>0</v>
      </c>
      <c r="M1868" s="269"/>
      <c r="N1868" s="59"/>
      <c r="O1868" s="270">
        <f t="shared" si="380"/>
        <v>0</v>
      </c>
      <c r="P1868" s="269"/>
      <c r="Q1868" s="59"/>
      <c r="R1868" s="271">
        <f t="shared" si="381"/>
        <v>0</v>
      </c>
      <c r="S1868" s="269"/>
      <c r="T1868" s="59"/>
      <c r="U1868" s="270">
        <f t="shared" si="382"/>
        <v>0</v>
      </c>
      <c r="V1868" s="269"/>
      <c r="W1868" s="59"/>
      <c r="X1868" s="270">
        <f t="shared" si="383"/>
        <v>0</v>
      </c>
      <c r="Y1868" s="270">
        <f t="shared" si="384"/>
        <v>0</v>
      </c>
      <c r="Z1868" s="58"/>
      <c r="AA1868" s="58"/>
      <c r="AB1868" s="60" t="str">
        <f t="shared" si="385"/>
        <v/>
      </c>
      <c r="AC1868" s="21" t="b">
        <f t="shared" si="386"/>
        <v>0</v>
      </c>
      <c r="AD1868" s="21" t="b">
        <f t="shared" si="387"/>
        <v>0</v>
      </c>
      <c r="AE1868" s="21" t="b">
        <f t="shared" si="388"/>
        <v>0</v>
      </c>
      <c r="AF1868" s="21" t="b">
        <f ca="1">OR(AND($AC1868,NOT($AD1868)),AND($AC1868,OR(AND($G1868="",$H1868&lt;&gt;""),AND($G1868&lt;&gt;"",$H1868=""),AND($J1868="",$K1868&lt;&gt;""),AND($J1868&lt;&gt;"",$K1868=""),AND($M1868="",$N1868&lt;&gt;""),AND($M1868&lt;&gt;"",$N1868=""),AND($P1868="",$Q1868&lt;&gt;""),AND($P1868&lt;&gt;"",$Q1868=""),AND($S1868="",$T1868&lt;&gt;""),AND($S1868&lt;&gt;"",$T1868=""),AND($V1868="",$W1868&lt;&gt;""),AND($V1868&lt;&gt;"",$W1868=""))),AND($C1868&lt;&gt;"",$E1868&lt;&gt;"",LEFT(TRIM($C1868),1)&lt;&gt;LEFT(TRIM($E1868),1)),IF(OR($E1868="",$F1868=""),FALSE(),IFERROR(COUNTIF(INDIRECT("UNITS_"&amp;SUBSTITUTE(LEFT($E1868,FIND(" ",$E1868&amp;" ")-1),".","_")),$F1868)=0,TRUE())),AND($B1868&lt;&gt;"",OR(ISNUMBER(SEARCH("outro",LOWER($B1868))),ISNUMBER(SEARCH("divers",LOWER($B1868))),ISNUMBER(SEARCH("etc",LOWER($B1868))))),OR(AND(ISNUMBER(SEARCH("comunic",LOWER($B1868))),LEFT($E1868,3)&lt;&gt;"4.4"),AND(ISNUMBER(SEARCH("monitor",LOWER($B1868))),NOT(OR(LEFT($E1868,3)="1.5",LEFT($E1868,3)="2.5")))),AND($B1868&lt;&gt;"",OR(LEFT($C1868,1)="1",LEFT($C1868,1)="2"),$D1868=""),AND($D1868&lt;&gt;"",NOT(OR(LEFT($C1868,1)="1",LEFT($C1868,1)="2"))),AND($D1868&lt;&gt;"",COUNTIF(' PROJETO'!$B$14:$B$16,$D1868)=0),IF($D1868="",FALSE(),IF(COUNTIF(' PROJETO'!$B$14:$B$16,$D1868)=0,FALSE(),IFERROR(INDEX(' PROJETO'!$C$14:$C$16,MATCH($D1868,' PROJETO'!$B$14:$B$16,0))&lt;&gt;"Sim",FALSE()))))</f>
        <v>0</v>
      </c>
      <c r="AG1868" s="21" t="b">
        <f>AND($AC1868,$Y1868&gt;'CONFG.  LISTAS'!$F$4,$Z1868="",$AA1868="")</f>
        <v>0</v>
      </c>
      <c r="AH1868" s="21" t="str">
        <f t="shared" si="389"/>
        <v/>
      </c>
      <c r="AI1868" s="43" t="str">
        <f ca="1">IF(NOT($AC1868),"",IF(OR($B1868="",$C1868="",$E1868="",$F1868=""),"Preencha descrição, categoria, tipo e unidade.",IF(AND($B1868&lt;&gt;"",OR(LEFT($C1868,1)="1",LEFT($C1868,1)="2"),$D1868=""),"Informe a prática de restauração para itens diretos.",IF(AND($D1868&lt;&gt;"",NOT(OR(LEFT($C1868,1)="1",LEFT($C1868,1)="2"))),"Custos indiretos não devem pertencer a uma prática específica.",IF(AND($D1868&lt;&gt;"",COUNTIF(' PROJETO'!$B$14:$B$16,$D1868)=0),"Prática de restauração inválida ou não cadastrada.",IF(IF($D1868="",FALSE(),IF(COUNTIF(' PROJETO'!$B$14:$B$16,$D1868)=0,FALSE(),IFERROR(INDEX(' PROJETO'!$C$14:$C$16,MATCH($D1868,' PROJETO'!$B$14:$B$16,0))&lt;&gt;"Sim",FALSE()))),"A prática informada no item não foi selecionada na aba Projeto.",IF(AND(MAX($I1868,$L1868,$O1868,$R1868,$U1868,$X1868)&gt;'CONFG.  LISTAS'!$F$4,NOT(OR($Z1868&lt;&gt;"",$AA1868&lt;&gt;""))),"Memorial de cálculo ou anexo obrigatório não informado para item acima do limite.",IF(OR(AND($G1868&lt;&gt;"",$H1868&lt;&gt;"",OR($G1868&lt;=0,$H1868&lt;=0)),AND($J1868&lt;&gt;"",$K1868&lt;&gt;"",OR($J1868&lt;=0,$K1868&lt;=0)),AND($M1868&lt;&gt;"",$N1868&lt;&gt;"",OR($M1868&lt;=0,$N1868&lt;=0)),AND($P1868&lt;&gt;"",$Q1868&lt;&gt;"",OR($P1868&lt;=0,$Q1868&lt;=0)),AND($S1868&lt;&gt;"",$T1868&lt;&gt;"",OR($S1868&lt;=0,$T1868&lt;=0)),AND($V1868&lt;&gt;"",$W1868&lt;&gt;"",OR($V1868&lt;=0,$W1868&lt;=0))),"Revise os valores informados: valor unitário e quantidade devem ser maiores que zero.",IF(OR(AND($G1868="",$H1868&lt;&gt;""),AND($G1868&lt;&gt;"",$H1868=""),AND($J1868="",$K1868&lt;&gt;""),AND($J1868&lt;&gt;"",$K1868=""),AND($M1868="",$N1868&lt;&gt;""),AND($M1868&lt;&gt;"",$N1868=""),AND($P1868="",$Q1868&lt;&gt;""),AND($P1868&lt;&gt;"",$Q1868=""),AND($S1868="",$T1868&lt;&gt;""),AND($S1868&lt;&gt;"",$T1868=""),AND($V1868="",$W1868&lt;&gt;""),AND($V1868&lt;&gt;"",$W1868="")),"Há ano preenchido parcialmente: "&amp;TRIM(IF(AND($G1868="",$H1868&lt;&gt;""),"Ano 1 (falta valor unitário); ","")&amp;IF(AND($G1868&lt;&gt;"",$H1868=""),"Ano 1 (falta quantidade); ","")&amp;IF(AND($J1868="",$K1868&lt;&gt;""),"Ano 2 (falta valor unitário); ","")&amp;IF(AND($J1868&lt;&gt;"",$K1868=""),"Ano 2 (falta quantidade); ","")&amp;IF(AND($M1868="",$N1868&lt;&gt;""),"Ano 3 (falta valor unitário); ","")&amp;IF(AND($M1868&lt;&gt;"",$N1868=""),"Ano 3 (falta quantidade); ","")&amp;IF(AND($P1868="",$Q1868&lt;&gt;""),"Ano 4 (falta valor unitário); ","")&amp;IF(AND($P1868&lt;&gt;"",$Q1868=""),"Ano 4 (falta quantidade); ","")&amp;IF(AND($S1868="",$T1868&lt;&gt;""),"Ano 5 (falta valor unitário); ","")&amp;IF(AND($S1868&lt;&gt;"",$T1868=""),"Ano 5 (falta quantidade); ","")&amp;IF(AND($V1868="",$W1868&lt;&gt;""),"Ano 6 (falta valor unitário); ","")&amp;IF(AND($V1868&lt;&gt;"",$W1868=""),"Ano 6 (falta quantidade); ","")), IF(NOT(OR(AND($G1868&lt;&gt;"",$H1868&lt;&gt;""),AND($J1868&lt;&gt;"",$K1868&lt;&gt;""),AND($M1868&lt;&gt;"",$N1868&lt;&gt;""),AND($P1868&lt;&gt;"",$Q1868&lt;&gt;""),AND($S1868&lt;&gt;"",$T1868&lt;&gt;""),AND($V1868&lt;&gt;"",$W1868&lt;&gt;""))),"Informe pelo menos um ano completo com valor unitário e quantidade.",IF(AND($C1868&lt;&gt;"",$E1868&lt;&gt;"",LEFT(TRIM($C1868),1)&lt;&gt;LEFT(TRIM($E1868),1)),"Categoria e tipo estão incompatíveis.",IF(IF(OR($E1868="",$F1868=""),FALSE(),IFERROR(COUNTIF(INDIRECT("UNITS_"&amp;SUBSTITUTE(LEFT($E1868,FIND(" ",$E1868&amp;" ")-1),".","_")),$F1868)=0,TRUE())),"Unidade incompatível com o tipo selecionado.",IF(OR(AND(ISNUMBER(SEARCH("comunic",LOWER($B1868))),LEFT($E1868,3)&lt;&gt;"4.4"),AND(ISNUMBER(SEARCH("monitor",LOWER($B1868))),NOT(OR(LEFT($E1868,3)="1.5",LEFT($E1868,3)="2.5")))),"Revise a classificação do item conforme as regras de preenchimento.",IF(AND($B1868&lt;&gt;"",OR(ISNUMBER(SEARCH("outro",LOWER($B1868))),ISNUMBER(SEARCH("divers",LOWER($B1868))),ISNUMBER(SEARCH("kit",LOWER($B1868))),ISNUMBER(SEARCH("ferrament",LOWER($B1868))),ISNUMBER(SEARCH("epi",LOWER($B1868)))),NOT(OR($Z1868&lt;&gt;"",$AA1868&lt;&gt;""))),"Descrição muito genérica: detalhe melhor o item e registre o racional no memorial ou em anexo.",IF(AND($Y1868=0,$B1868&lt;&gt;"",OR($G1868&lt;&gt;"",$H1868&lt;&gt;"",$J1868&lt;&gt;"",$K1868&lt;&gt;"",$M1868&lt;&gt;"",$N1868&lt;&gt;"",$P1868&lt;&gt;"",$Q1868&lt;&gt;"",$S1868&lt;&gt;"",$T1868&lt;&gt;"",$V1868&lt;&gt;"",$W1868&lt;&gt;"")),"O item possui dados lançados, mas o total está zerado. Revise os valores informados.","")))))))))))))))</f>
        <v/>
      </c>
    </row>
    <row r="1869" spans="1:35" ht="14.25" customHeight="1" x14ac:dyDescent="0.25">
      <c r="A1869" s="57" t="str">
        <f t="shared" si="377"/>
        <v/>
      </c>
      <c r="B1869" s="61"/>
      <c r="C1869" s="61"/>
      <c r="D1869" s="58"/>
      <c r="E1869" s="61"/>
      <c r="F1869" s="61"/>
      <c r="G1869" s="272"/>
      <c r="H1869" s="62"/>
      <c r="I1869" s="273">
        <f t="shared" si="378"/>
        <v>0</v>
      </c>
      <c r="J1869" s="272"/>
      <c r="K1869" s="62"/>
      <c r="L1869" s="270">
        <f t="shared" si="379"/>
        <v>0</v>
      </c>
      <c r="M1869" s="272"/>
      <c r="N1869" s="62"/>
      <c r="O1869" s="270">
        <f t="shared" si="380"/>
        <v>0</v>
      </c>
      <c r="P1869" s="272"/>
      <c r="Q1869" s="62"/>
      <c r="R1869" s="271">
        <f t="shared" si="381"/>
        <v>0</v>
      </c>
      <c r="S1869" s="272"/>
      <c r="T1869" s="62"/>
      <c r="U1869" s="270">
        <f t="shared" si="382"/>
        <v>0</v>
      </c>
      <c r="V1869" s="272"/>
      <c r="W1869" s="62"/>
      <c r="X1869" s="270">
        <f t="shared" si="383"/>
        <v>0</v>
      </c>
      <c r="Y1869" s="270">
        <f t="shared" si="384"/>
        <v>0</v>
      </c>
      <c r="Z1869" s="61"/>
      <c r="AA1869" s="61"/>
      <c r="AB1869" s="60" t="str">
        <f t="shared" si="385"/>
        <v/>
      </c>
      <c r="AC1869" s="21" t="b">
        <f t="shared" si="386"/>
        <v>0</v>
      </c>
      <c r="AD1869" s="21" t="b">
        <f t="shared" si="387"/>
        <v>0</v>
      </c>
      <c r="AE1869" s="21" t="b">
        <f t="shared" si="388"/>
        <v>0</v>
      </c>
      <c r="AF1869" s="21" t="b">
        <f ca="1">OR(AND($AC1869,NOT($AD1869)),AND($AC1869,OR(AND($G1869="",$H1869&lt;&gt;""),AND($G1869&lt;&gt;"",$H1869=""),AND($J1869="",$K1869&lt;&gt;""),AND($J1869&lt;&gt;"",$K1869=""),AND($M1869="",$N1869&lt;&gt;""),AND($M1869&lt;&gt;"",$N1869=""),AND($P1869="",$Q1869&lt;&gt;""),AND($P1869&lt;&gt;"",$Q1869=""),AND($S1869="",$T1869&lt;&gt;""),AND($S1869&lt;&gt;"",$T1869=""),AND($V1869="",$W1869&lt;&gt;""),AND($V1869&lt;&gt;"",$W1869=""))),AND($C1869&lt;&gt;"",$E1869&lt;&gt;"",LEFT(TRIM($C1869),1)&lt;&gt;LEFT(TRIM($E1869),1)),IF(OR($E1869="",$F1869=""),FALSE(),IFERROR(COUNTIF(INDIRECT("UNITS_"&amp;SUBSTITUTE(LEFT($E1869,FIND(" ",$E1869&amp;" ")-1),".","_")),$F1869)=0,TRUE())),AND($B1869&lt;&gt;"",OR(ISNUMBER(SEARCH("outro",LOWER($B1869))),ISNUMBER(SEARCH("divers",LOWER($B1869))),ISNUMBER(SEARCH("etc",LOWER($B1869))))),OR(AND(ISNUMBER(SEARCH("comunic",LOWER($B1869))),LEFT($E1869,3)&lt;&gt;"4.4"),AND(ISNUMBER(SEARCH("monitor",LOWER($B1869))),NOT(OR(LEFT($E1869,3)="1.5",LEFT($E1869,3)="2.5")))),AND($B1869&lt;&gt;"",OR(LEFT($C1869,1)="1",LEFT($C1869,1)="2"),$D1869=""),AND($D1869&lt;&gt;"",NOT(OR(LEFT($C1869,1)="1",LEFT($C1869,1)="2"))),AND($D1869&lt;&gt;"",COUNTIF(' PROJETO'!$B$14:$B$16,$D1869)=0),IF($D1869="",FALSE(),IF(COUNTIF(' PROJETO'!$B$14:$B$16,$D1869)=0,FALSE(),IFERROR(INDEX(' PROJETO'!$C$14:$C$16,MATCH($D1869,' PROJETO'!$B$14:$B$16,0))&lt;&gt;"Sim",FALSE()))))</f>
        <v>0</v>
      </c>
      <c r="AG1869" s="21" t="b">
        <f>AND($AC1869,$Y1869&gt;'CONFG.  LISTAS'!$F$4,$Z1869="",$AA1869="")</f>
        <v>0</v>
      </c>
      <c r="AH1869" s="21" t="str">
        <f t="shared" si="389"/>
        <v/>
      </c>
      <c r="AI1869" s="43" t="str">
        <f ca="1">IF(NOT($AC1869),"",IF(OR($B1869="",$C1869="",$E1869="",$F1869=""),"Preencha descrição, categoria, tipo e unidade.",IF(AND($B1869&lt;&gt;"",OR(LEFT($C1869,1)="1",LEFT($C1869,1)="2"),$D1869=""),"Informe a prática de restauração para itens diretos.",IF(AND($D1869&lt;&gt;"",NOT(OR(LEFT($C1869,1)="1",LEFT($C1869,1)="2"))),"Custos indiretos não devem pertencer a uma prática específica.",IF(AND($D1869&lt;&gt;"",COUNTIF(' PROJETO'!$B$14:$B$16,$D1869)=0),"Prática de restauração inválida ou não cadastrada.",IF(IF($D1869="",FALSE(),IF(COUNTIF(' PROJETO'!$B$14:$B$16,$D1869)=0,FALSE(),IFERROR(INDEX(' PROJETO'!$C$14:$C$16,MATCH($D1869,' PROJETO'!$B$14:$B$16,0))&lt;&gt;"Sim",FALSE()))),"A prática informada no item não foi selecionada na aba Projeto.",IF(AND(MAX($I1869,$L1869,$O1869,$R1869,$U1869,$X1869)&gt;'CONFG.  LISTAS'!$F$4,NOT(OR($Z1869&lt;&gt;"",$AA1869&lt;&gt;""))),"Memorial de cálculo ou anexo obrigatório não informado para item acima do limite.",IF(OR(AND($G1869&lt;&gt;"",$H1869&lt;&gt;"",OR($G1869&lt;=0,$H1869&lt;=0)),AND($J1869&lt;&gt;"",$K1869&lt;&gt;"",OR($J1869&lt;=0,$K1869&lt;=0)),AND($M1869&lt;&gt;"",$N1869&lt;&gt;"",OR($M1869&lt;=0,$N1869&lt;=0)),AND($P1869&lt;&gt;"",$Q1869&lt;&gt;"",OR($P1869&lt;=0,$Q1869&lt;=0)),AND($S1869&lt;&gt;"",$T1869&lt;&gt;"",OR($S1869&lt;=0,$T1869&lt;=0)),AND($V1869&lt;&gt;"",$W1869&lt;&gt;"",OR($V1869&lt;=0,$W1869&lt;=0))),"Revise os valores informados: valor unitário e quantidade devem ser maiores que zero.",IF(OR(AND($G1869="",$H1869&lt;&gt;""),AND($G1869&lt;&gt;"",$H1869=""),AND($J1869="",$K1869&lt;&gt;""),AND($J1869&lt;&gt;"",$K1869=""),AND($M1869="",$N1869&lt;&gt;""),AND($M1869&lt;&gt;"",$N1869=""),AND($P1869="",$Q1869&lt;&gt;""),AND($P1869&lt;&gt;"",$Q1869=""),AND($S1869="",$T1869&lt;&gt;""),AND($S1869&lt;&gt;"",$T1869=""),AND($V1869="",$W1869&lt;&gt;""),AND($V1869&lt;&gt;"",$W1869="")),"Há ano preenchido parcialmente: "&amp;TRIM(IF(AND($G1869="",$H1869&lt;&gt;""),"Ano 1 (falta valor unitário); ","")&amp;IF(AND($G1869&lt;&gt;"",$H1869=""),"Ano 1 (falta quantidade); ","")&amp;IF(AND($J1869="",$K1869&lt;&gt;""),"Ano 2 (falta valor unitário); ","")&amp;IF(AND($J1869&lt;&gt;"",$K1869=""),"Ano 2 (falta quantidade); ","")&amp;IF(AND($M1869="",$N1869&lt;&gt;""),"Ano 3 (falta valor unitário); ","")&amp;IF(AND($M1869&lt;&gt;"",$N1869=""),"Ano 3 (falta quantidade); ","")&amp;IF(AND($P1869="",$Q1869&lt;&gt;""),"Ano 4 (falta valor unitário); ","")&amp;IF(AND($P1869&lt;&gt;"",$Q1869=""),"Ano 4 (falta quantidade); ","")&amp;IF(AND($S1869="",$T1869&lt;&gt;""),"Ano 5 (falta valor unitário); ","")&amp;IF(AND($S1869&lt;&gt;"",$T1869=""),"Ano 5 (falta quantidade); ","")&amp;IF(AND($V1869="",$W1869&lt;&gt;""),"Ano 6 (falta valor unitário); ","")&amp;IF(AND($V1869&lt;&gt;"",$W1869=""),"Ano 6 (falta quantidade); ","")), IF(NOT(OR(AND($G1869&lt;&gt;"",$H1869&lt;&gt;""),AND($J1869&lt;&gt;"",$K1869&lt;&gt;""),AND($M1869&lt;&gt;"",$N1869&lt;&gt;""),AND($P1869&lt;&gt;"",$Q1869&lt;&gt;""),AND($S1869&lt;&gt;"",$T1869&lt;&gt;""),AND($V1869&lt;&gt;"",$W1869&lt;&gt;""))),"Informe pelo menos um ano completo com valor unitário e quantidade.",IF(AND($C1869&lt;&gt;"",$E1869&lt;&gt;"",LEFT(TRIM($C1869),1)&lt;&gt;LEFT(TRIM($E1869),1)),"Categoria e tipo estão incompatíveis.",IF(IF(OR($E1869="",$F1869=""),FALSE(),IFERROR(COUNTIF(INDIRECT("UNITS_"&amp;SUBSTITUTE(LEFT($E1869,FIND(" ",$E1869&amp;" ")-1),".","_")),$F1869)=0,TRUE())),"Unidade incompatível com o tipo selecionado.",IF(OR(AND(ISNUMBER(SEARCH("comunic",LOWER($B1869))),LEFT($E1869,3)&lt;&gt;"4.4"),AND(ISNUMBER(SEARCH("monitor",LOWER($B1869))),NOT(OR(LEFT($E1869,3)="1.5",LEFT($E1869,3)="2.5")))),"Revise a classificação do item conforme as regras de preenchimento.",IF(AND($B1869&lt;&gt;"",OR(ISNUMBER(SEARCH("outro",LOWER($B1869))),ISNUMBER(SEARCH("divers",LOWER($B1869))),ISNUMBER(SEARCH("kit",LOWER($B1869))),ISNUMBER(SEARCH("ferrament",LOWER($B1869))),ISNUMBER(SEARCH("epi",LOWER($B1869)))),NOT(OR($Z1869&lt;&gt;"",$AA1869&lt;&gt;""))),"Descrição muito genérica: detalhe melhor o item e registre o racional no memorial ou em anexo.",IF(AND($Y1869=0,$B1869&lt;&gt;"",OR($G1869&lt;&gt;"",$H1869&lt;&gt;"",$J1869&lt;&gt;"",$K1869&lt;&gt;"",$M1869&lt;&gt;"",$N1869&lt;&gt;"",$P1869&lt;&gt;"",$Q1869&lt;&gt;"",$S1869&lt;&gt;"",$T1869&lt;&gt;"",$V1869&lt;&gt;"",$W1869&lt;&gt;"")),"O item possui dados lançados, mas o total está zerado. Revise os valores informados.","")))))))))))))))</f>
        <v/>
      </c>
    </row>
    <row r="1870" spans="1:35" ht="14.25" customHeight="1" x14ac:dyDescent="0.25">
      <c r="A1870" s="57" t="str">
        <f t="shared" si="377"/>
        <v/>
      </c>
      <c r="B1870" s="58"/>
      <c r="C1870" s="58"/>
      <c r="D1870" s="58"/>
      <c r="E1870" s="58"/>
      <c r="F1870" s="58"/>
      <c r="G1870" s="269"/>
      <c r="H1870" s="59"/>
      <c r="I1870" s="273">
        <f t="shared" si="378"/>
        <v>0</v>
      </c>
      <c r="J1870" s="269"/>
      <c r="K1870" s="59"/>
      <c r="L1870" s="270">
        <f t="shared" si="379"/>
        <v>0</v>
      </c>
      <c r="M1870" s="269"/>
      <c r="N1870" s="59"/>
      <c r="O1870" s="270">
        <f t="shared" si="380"/>
        <v>0</v>
      </c>
      <c r="P1870" s="269"/>
      <c r="Q1870" s="59"/>
      <c r="R1870" s="271">
        <f t="shared" si="381"/>
        <v>0</v>
      </c>
      <c r="S1870" s="269"/>
      <c r="T1870" s="59"/>
      <c r="U1870" s="270">
        <f t="shared" si="382"/>
        <v>0</v>
      </c>
      <c r="V1870" s="269"/>
      <c r="W1870" s="59"/>
      <c r="X1870" s="270">
        <f t="shared" si="383"/>
        <v>0</v>
      </c>
      <c r="Y1870" s="270">
        <f t="shared" si="384"/>
        <v>0</v>
      </c>
      <c r="Z1870" s="58"/>
      <c r="AA1870" s="58"/>
      <c r="AB1870" s="60" t="str">
        <f t="shared" si="385"/>
        <v/>
      </c>
      <c r="AC1870" s="21" t="b">
        <f t="shared" si="386"/>
        <v>0</v>
      </c>
      <c r="AD1870" s="21" t="b">
        <f t="shared" si="387"/>
        <v>0</v>
      </c>
      <c r="AE1870" s="21" t="b">
        <f t="shared" si="388"/>
        <v>0</v>
      </c>
      <c r="AF1870" s="21" t="b">
        <f ca="1">OR(AND($AC1870,NOT($AD1870)),AND($AC1870,OR(AND($G1870="",$H1870&lt;&gt;""),AND($G1870&lt;&gt;"",$H1870=""),AND($J1870="",$K1870&lt;&gt;""),AND($J1870&lt;&gt;"",$K1870=""),AND($M1870="",$N1870&lt;&gt;""),AND($M1870&lt;&gt;"",$N1870=""),AND($P1870="",$Q1870&lt;&gt;""),AND($P1870&lt;&gt;"",$Q1870=""),AND($S1870="",$T1870&lt;&gt;""),AND($S1870&lt;&gt;"",$T1870=""),AND($V1870="",$W1870&lt;&gt;""),AND($V1870&lt;&gt;"",$W1870=""))),AND($C1870&lt;&gt;"",$E1870&lt;&gt;"",LEFT(TRIM($C1870),1)&lt;&gt;LEFT(TRIM($E1870),1)),IF(OR($E1870="",$F1870=""),FALSE(),IFERROR(COUNTIF(INDIRECT("UNITS_"&amp;SUBSTITUTE(LEFT($E1870,FIND(" ",$E1870&amp;" ")-1),".","_")),$F1870)=0,TRUE())),AND($B1870&lt;&gt;"",OR(ISNUMBER(SEARCH("outro",LOWER($B1870))),ISNUMBER(SEARCH("divers",LOWER($B1870))),ISNUMBER(SEARCH("etc",LOWER($B1870))))),OR(AND(ISNUMBER(SEARCH("comunic",LOWER($B1870))),LEFT($E1870,3)&lt;&gt;"4.4"),AND(ISNUMBER(SEARCH("monitor",LOWER($B1870))),NOT(OR(LEFT($E1870,3)="1.5",LEFT($E1870,3)="2.5")))),AND($B1870&lt;&gt;"",OR(LEFT($C1870,1)="1",LEFT($C1870,1)="2"),$D1870=""),AND($D1870&lt;&gt;"",NOT(OR(LEFT($C1870,1)="1",LEFT($C1870,1)="2"))),AND($D1870&lt;&gt;"",COUNTIF(' PROJETO'!$B$14:$B$16,$D1870)=0),IF($D1870="",FALSE(),IF(COUNTIF(' PROJETO'!$B$14:$B$16,$D1870)=0,FALSE(),IFERROR(INDEX(' PROJETO'!$C$14:$C$16,MATCH($D1870,' PROJETO'!$B$14:$B$16,0))&lt;&gt;"Sim",FALSE()))))</f>
        <v>0</v>
      </c>
      <c r="AG1870" s="21" t="b">
        <f>AND($AC1870,$Y1870&gt;'CONFG.  LISTAS'!$F$4,$Z1870="",$AA1870="")</f>
        <v>0</v>
      </c>
      <c r="AH1870" s="21" t="str">
        <f t="shared" si="389"/>
        <v/>
      </c>
      <c r="AI1870" s="43" t="str">
        <f ca="1">IF(NOT($AC1870),"",IF(OR($B1870="",$C1870="",$E1870="",$F1870=""),"Preencha descrição, categoria, tipo e unidade.",IF(AND($B1870&lt;&gt;"",OR(LEFT($C1870,1)="1",LEFT($C1870,1)="2"),$D1870=""),"Informe a prática de restauração para itens diretos.",IF(AND($D1870&lt;&gt;"",NOT(OR(LEFT($C1870,1)="1",LEFT($C1870,1)="2"))),"Custos indiretos não devem pertencer a uma prática específica.",IF(AND($D1870&lt;&gt;"",COUNTIF(' PROJETO'!$B$14:$B$16,$D1870)=0),"Prática de restauração inválida ou não cadastrada.",IF(IF($D1870="",FALSE(),IF(COUNTIF(' PROJETO'!$B$14:$B$16,$D1870)=0,FALSE(),IFERROR(INDEX(' PROJETO'!$C$14:$C$16,MATCH($D1870,' PROJETO'!$B$14:$B$16,0))&lt;&gt;"Sim",FALSE()))),"A prática informada no item não foi selecionada na aba Projeto.",IF(AND(MAX($I1870,$L1870,$O1870,$R1870,$U1870,$X1870)&gt;'CONFG.  LISTAS'!$F$4,NOT(OR($Z1870&lt;&gt;"",$AA1870&lt;&gt;""))),"Memorial de cálculo ou anexo obrigatório não informado para item acima do limite.",IF(OR(AND($G1870&lt;&gt;"",$H1870&lt;&gt;"",OR($G1870&lt;=0,$H1870&lt;=0)),AND($J1870&lt;&gt;"",$K1870&lt;&gt;"",OR($J1870&lt;=0,$K1870&lt;=0)),AND($M1870&lt;&gt;"",$N1870&lt;&gt;"",OR($M1870&lt;=0,$N1870&lt;=0)),AND($P1870&lt;&gt;"",$Q1870&lt;&gt;"",OR($P1870&lt;=0,$Q1870&lt;=0)),AND($S1870&lt;&gt;"",$T1870&lt;&gt;"",OR($S1870&lt;=0,$T1870&lt;=0)),AND($V1870&lt;&gt;"",$W1870&lt;&gt;"",OR($V1870&lt;=0,$W1870&lt;=0))),"Revise os valores informados: valor unitário e quantidade devem ser maiores que zero.",IF(OR(AND($G1870="",$H1870&lt;&gt;""),AND($G1870&lt;&gt;"",$H1870=""),AND($J1870="",$K1870&lt;&gt;""),AND($J1870&lt;&gt;"",$K1870=""),AND($M1870="",$N1870&lt;&gt;""),AND($M1870&lt;&gt;"",$N1870=""),AND($P1870="",$Q1870&lt;&gt;""),AND($P1870&lt;&gt;"",$Q1870=""),AND($S1870="",$T1870&lt;&gt;""),AND($S1870&lt;&gt;"",$T1870=""),AND($V1870="",$W1870&lt;&gt;""),AND($V1870&lt;&gt;"",$W1870="")),"Há ano preenchido parcialmente: "&amp;TRIM(IF(AND($G1870="",$H1870&lt;&gt;""),"Ano 1 (falta valor unitário); ","")&amp;IF(AND($G1870&lt;&gt;"",$H1870=""),"Ano 1 (falta quantidade); ","")&amp;IF(AND($J1870="",$K1870&lt;&gt;""),"Ano 2 (falta valor unitário); ","")&amp;IF(AND($J1870&lt;&gt;"",$K1870=""),"Ano 2 (falta quantidade); ","")&amp;IF(AND($M1870="",$N1870&lt;&gt;""),"Ano 3 (falta valor unitário); ","")&amp;IF(AND($M1870&lt;&gt;"",$N1870=""),"Ano 3 (falta quantidade); ","")&amp;IF(AND($P1870="",$Q1870&lt;&gt;""),"Ano 4 (falta valor unitário); ","")&amp;IF(AND($P1870&lt;&gt;"",$Q1870=""),"Ano 4 (falta quantidade); ","")&amp;IF(AND($S1870="",$T1870&lt;&gt;""),"Ano 5 (falta valor unitário); ","")&amp;IF(AND($S1870&lt;&gt;"",$T1870=""),"Ano 5 (falta quantidade); ","")&amp;IF(AND($V1870="",$W1870&lt;&gt;""),"Ano 6 (falta valor unitário); ","")&amp;IF(AND($V1870&lt;&gt;"",$W1870=""),"Ano 6 (falta quantidade); ","")), IF(NOT(OR(AND($G1870&lt;&gt;"",$H1870&lt;&gt;""),AND($J1870&lt;&gt;"",$K1870&lt;&gt;""),AND($M1870&lt;&gt;"",$N1870&lt;&gt;""),AND($P1870&lt;&gt;"",$Q1870&lt;&gt;""),AND($S1870&lt;&gt;"",$T1870&lt;&gt;""),AND($V1870&lt;&gt;"",$W1870&lt;&gt;""))),"Informe pelo menos um ano completo com valor unitário e quantidade.",IF(AND($C1870&lt;&gt;"",$E1870&lt;&gt;"",LEFT(TRIM($C1870),1)&lt;&gt;LEFT(TRIM($E1870),1)),"Categoria e tipo estão incompatíveis.",IF(IF(OR($E1870="",$F1870=""),FALSE(),IFERROR(COUNTIF(INDIRECT("UNITS_"&amp;SUBSTITUTE(LEFT($E1870,FIND(" ",$E1870&amp;" ")-1),".","_")),$F1870)=0,TRUE())),"Unidade incompatível com o tipo selecionado.",IF(OR(AND(ISNUMBER(SEARCH("comunic",LOWER($B1870))),LEFT($E1870,3)&lt;&gt;"4.4"),AND(ISNUMBER(SEARCH("monitor",LOWER($B1870))),NOT(OR(LEFT($E1870,3)="1.5",LEFT($E1870,3)="2.5")))),"Revise a classificação do item conforme as regras de preenchimento.",IF(AND($B1870&lt;&gt;"",OR(ISNUMBER(SEARCH("outro",LOWER($B1870))),ISNUMBER(SEARCH("divers",LOWER($B1870))),ISNUMBER(SEARCH("kit",LOWER($B1870))),ISNUMBER(SEARCH("ferrament",LOWER($B1870))),ISNUMBER(SEARCH("epi",LOWER($B1870)))),NOT(OR($Z1870&lt;&gt;"",$AA1870&lt;&gt;""))),"Descrição muito genérica: detalhe melhor o item e registre o racional no memorial ou em anexo.",IF(AND($Y1870=0,$B1870&lt;&gt;"",OR($G1870&lt;&gt;"",$H1870&lt;&gt;"",$J1870&lt;&gt;"",$K1870&lt;&gt;"",$M1870&lt;&gt;"",$N1870&lt;&gt;"",$P1870&lt;&gt;"",$Q1870&lt;&gt;"",$S1870&lt;&gt;"",$T1870&lt;&gt;"",$V1870&lt;&gt;"",$W1870&lt;&gt;"")),"O item possui dados lançados, mas o total está zerado. Revise os valores informados.","")))))))))))))))</f>
        <v/>
      </c>
    </row>
    <row r="1871" spans="1:35" ht="14.25" customHeight="1" x14ac:dyDescent="0.25">
      <c r="A1871" s="57" t="str">
        <f t="shared" si="377"/>
        <v/>
      </c>
      <c r="B1871" s="61"/>
      <c r="C1871" s="61"/>
      <c r="D1871" s="58"/>
      <c r="E1871" s="61"/>
      <c r="F1871" s="61"/>
      <c r="G1871" s="272"/>
      <c r="H1871" s="62"/>
      <c r="I1871" s="273">
        <f t="shared" si="378"/>
        <v>0</v>
      </c>
      <c r="J1871" s="272"/>
      <c r="K1871" s="62"/>
      <c r="L1871" s="270">
        <f t="shared" si="379"/>
        <v>0</v>
      </c>
      <c r="M1871" s="272"/>
      <c r="N1871" s="62"/>
      <c r="O1871" s="270">
        <f t="shared" si="380"/>
        <v>0</v>
      </c>
      <c r="P1871" s="272"/>
      <c r="Q1871" s="62"/>
      <c r="R1871" s="271">
        <f t="shared" si="381"/>
        <v>0</v>
      </c>
      <c r="S1871" s="272"/>
      <c r="T1871" s="62"/>
      <c r="U1871" s="270">
        <f t="shared" si="382"/>
        <v>0</v>
      </c>
      <c r="V1871" s="272"/>
      <c r="W1871" s="62"/>
      <c r="X1871" s="270">
        <f t="shared" si="383"/>
        <v>0</v>
      </c>
      <c r="Y1871" s="270">
        <f t="shared" si="384"/>
        <v>0</v>
      </c>
      <c r="Z1871" s="61"/>
      <c r="AA1871" s="61"/>
      <c r="AB1871" s="60" t="str">
        <f t="shared" si="385"/>
        <v/>
      </c>
      <c r="AC1871" s="21" t="b">
        <f t="shared" si="386"/>
        <v>0</v>
      </c>
      <c r="AD1871" s="21" t="b">
        <f t="shared" si="387"/>
        <v>0</v>
      </c>
      <c r="AE1871" s="21" t="b">
        <f t="shared" si="388"/>
        <v>0</v>
      </c>
      <c r="AF1871" s="21" t="b">
        <f ca="1">OR(AND($AC1871,NOT($AD1871)),AND($AC1871,OR(AND($G1871="",$H1871&lt;&gt;""),AND($G1871&lt;&gt;"",$H1871=""),AND($J1871="",$K1871&lt;&gt;""),AND($J1871&lt;&gt;"",$K1871=""),AND($M1871="",$N1871&lt;&gt;""),AND($M1871&lt;&gt;"",$N1871=""),AND($P1871="",$Q1871&lt;&gt;""),AND($P1871&lt;&gt;"",$Q1871=""),AND($S1871="",$T1871&lt;&gt;""),AND($S1871&lt;&gt;"",$T1871=""),AND($V1871="",$W1871&lt;&gt;""),AND($V1871&lt;&gt;"",$W1871=""))),AND($C1871&lt;&gt;"",$E1871&lt;&gt;"",LEFT(TRIM($C1871),1)&lt;&gt;LEFT(TRIM($E1871),1)),IF(OR($E1871="",$F1871=""),FALSE(),IFERROR(COUNTIF(INDIRECT("UNITS_"&amp;SUBSTITUTE(LEFT($E1871,FIND(" ",$E1871&amp;" ")-1),".","_")),$F1871)=0,TRUE())),AND($B1871&lt;&gt;"",OR(ISNUMBER(SEARCH("outro",LOWER($B1871))),ISNUMBER(SEARCH("divers",LOWER($B1871))),ISNUMBER(SEARCH("etc",LOWER($B1871))))),OR(AND(ISNUMBER(SEARCH("comunic",LOWER($B1871))),LEFT($E1871,3)&lt;&gt;"4.4"),AND(ISNUMBER(SEARCH("monitor",LOWER($B1871))),NOT(OR(LEFT($E1871,3)="1.5",LEFT($E1871,3)="2.5")))),AND($B1871&lt;&gt;"",OR(LEFT($C1871,1)="1",LEFT($C1871,1)="2"),$D1871=""),AND($D1871&lt;&gt;"",NOT(OR(LEFT($C1871,1)="1",LEFT($C1871,1)="2"))),AND($D1871&lt;&gt;"",COUNTIF(' PROJETO'!$B$14:$B$16,$D1871)=0),IF($D1871="",FALSE(),IF(COUNTIF(' PROJETO'!$B$14:$B$16,$D1871)=0,FALSE(),IFERROR(INDEX(' PROJETO'!$C$14:$C$16,MATCH($D1871,' PROJETO'!$B$14:$B$16,0))&lt;&gt;"Sim",FALSE()))))</f>
        <v>0</v>
      </c>
      <c r="AG1871" s="21" t="b">
        <f>AND($AC1871,$Y1871&gt;'CONFG.  LISTAS'!$F$4,$Z1871="",$AA1871="")</f>
        <v>0</v>
      </c>
      <c r="AH1871" s="21" t="str">
        <f t="shared" si="389"/>
        <v/>
      </c>
      <c r="AI1871" s="43" t="str">
        <f ca="1">IF(NOT($AC1871),"",IF(OR($B1871="",$C1871="",$E1871="",$F1871=""),"Preencha descrição, categoria, tipo e unidade.",IF(AND($B1871&lt;&gt;"",OR(LEFT($C1871,1)="1",LEFT($C1871,1)="2"),$D1871=""),"Informe a prática de restauração para itens diretos.",IF(AND($D1871&lt;&gt;"",NOT(OR(LEFT($C1871,1)="1",LEFT($C1871,1)="2"))),"Custos indiretos não devem pertencer a uma prática específica.",IF(AND($D1871&lt;&gt;"",COUNTIF(' PROJETO'!$B$14:$B$16,$D1871)=0),"Prática de restauração inválida ou não cadastrada.",IF(IF($D1871="",FALSE(),IF(COUNTIF(' PROJETO'!$B$14:$B$16,$D1871)=0,FALSE(),IFERROR(INDEX(' PROJETO'!$C$14:$C$16,MATCH($D1871,' PROJETO'!$B$14:$B$16,0))&lt;&gt;"Sim",FALSE()))),"A prática informada no item não foi selecionada na aba Projeto.",IF(AND(MAX($I1871,$L1871,$O1871,$R1871,$U1871,$X1871)&gt;'CONFG.  LISTAS'!$F$4,NOT(OR($Z1871&lt;&gt;"",$AA1871&lt;&gt;""))),"Memorial de cálculo ou anexo obrigatório não informado para item acima do limite.",IF(OR(AND($G1871&lt;&gt;"",$H1871&lt;&gt;"",OR($G1871&lt;=0,$H1871&lt;=0)),AND($J1871&lt;&gt;"",$K1871&lt;&gt;"",OR($J1871&lt;=0,$K1871&lt;=0)),AND($M1871&lt;&gt;"",$N1871&lt;&gt;"",OR($M1871&lt;=0,$N1871&lt;=0)),AND($P1871&lt;&gt;"",$Q1871&lt;&gt;"",OR($P1871&lt;=0,$Q1871&lt;=0)),AND($S1871&lt;&gt;"",$T1871&lt;&gt;"",OR($S1871&lt;=0,$T1871&lt;=0)),AND($V1871&lt;&gt;"",$W1871&lt;&gt;"",OR($V1871&lt;=0,$W1871&lt;=0))),"Revise os valores informados: valor unitário e quantidade devem ser maiores que zero.",IF(OR(AND($G1871="",$H1871&lt;&gt;""),AND($G1871&lt;&gt;"",$H1871=""),AND($J1871="",$K1871&lt;&gt;""),AND($J1871&lt;&gt;"",$K1871=""),AND($M1871="",$N1871&lt;&gt;""),AND($M1871&lt;&gt;"",$N1871=""),AND($P1871="",$Q1871&lt;&gt;""),AND($P1871&lt;&gt;"",$Q1871=""),AND($S1871="",$T1871&lt;&gt;""),AND($S1871&lt;&gt;"",$T1871=""),AND($V1871="",$W1871&lt;&gt;""),AND($V1871&lt;&gt;"",$W1871="")),"Há ano preenchido parcialmente: "&amp;TRIM(IF(AND($G1871="",$H1871&lt;&gt;""),"Ano 1 (falta valor unitário); ","")&amp;IF(AND($G1871&lt;&gt;"",$H1871=""),"Ano 1 (falta quantidade); ","")&amp;IF(AND($J1871="",$K1871&lt;&gt;""),"Ano 2 (falta valor unitário); ","")&amp;IF(AND($J1871&lt;&gt;"",$K1871=""),"Ano 2 (falta quantidade); ","")&amp;IF(AND($M1871="",$N1871&lt;&gt;""),"Ano 3 (falta valor unitário); ","")&amp;IF(AND($M1871&lt;&gt;"",$N1871=""),"Ano 3 (falta quantidade); ","")&amp;IF(AND($P1871="",$Q1871&lt;&gt;""),"Ano 4 (falta valor unitário); ","")&amp;IF(AND($P1871&lt;&gt;"",$Q1871=""),"Ano 4 (falta quantidade); ","")&amp;IF(AND($S1871="",$T1871&lt;&gt;""),"Ano 5 (falta valor unitário); ","")&amp;IF(AND($S1871&lt;&gt;"",$T1871=""),"Ano 5 (falta quantidade); ","")&amp;IF(AND($V1871="",$W1871&lt;&gt;""),"Ano 6 (falta valor unitário); ","")&amp;IF(AND($V1871&lt;&gt;"",$W1871=""),"Ano 6 (falta quantidade); ","")), IF(NOT(OR(AND($G1871&lt;&gt;"",$H1871&lt;&gt;""),AND($J1871&lt;&gt;"",$K1871&lt;&gt;""),AND($M1871&lt;&gt;"",$N1871&lt;&gt;""),AND($P1871&lt;&gt;"",$Q1871&lt;&gt;""),AND($S1871&lt;&gt;"",$T1871&lt;&gt;""),AND($V1871&lt;&gt;"",$W1871&lt;&gt;""))),"Informe pelo menos um ano completo com valor unitário e quantidade.",IF(AND($C1871&lt;&gt;"",$E1871&lt;&gt;"",LEFT(TRIM($C1871),1)&lt;&gt;LEFT(TRIM($E1871),1)),"Categoria e tipo estão incompatíveis.",IF(IF(OR($E1871="",$F1871=""),FALSE(),IFERROR(COUNTIF(INDIRECT("UNITS_"&amp;SUBSTITUTE(LEFT($E1871,FIND(" ",$E1871&amp;" ")-1),".","_")),$F1871)=0,TRUE())),"Unidade incompatível com o tipo selecionado.",IF(OR(AND(ISNUMBER(SEARCH("comunic",LOWER($B1871))),LEFT($E1871,3)&lt;&gt;"4.4"),AND(ISNUMBER(SEARCH("monitor",LOWER($B1871))),NOT(OR(LEFT($E1871,3)="1.5",LEFT($E1871,3)="2.5")))),"Revise a classificação do item conforme as regras de preenchimento.",IF(AND($B1871&lt;&gt;"",OR(ISNUMBER(SEARCH("outro",LOWER($B1871))),ISNUMBER(SEARCH("divers",LOWER($B1871))),ISNUMBER(SEARCH("kit",LOWER($B1871))),ISNUMBER(SEARCH("ferrament",LOWER($B1871))),ISNUMBER(SEARCH("epi",LOWER($B1871)))),NOT(OR($Z1871&lt;&gt;"",$AA1871&lt;&gt;""))),"Descrição muito genérica: detalhe melhor o item e registre o racional no memorial ou em anexo.",IF(AND($Y1871=0,$B1871&lt;&gt;"",OR($G1871&lt;&gt;"",$H1871&lt;&gt;"",$J1871&lt;&gt;"",$K1871&lt;&gt;"",$M1871&lt;&gt;"",$N1871&lt;&gt;"",$P1871&lt;&gt;"",$Q1871&lt;&gt;"",$S1871&lt;&gt;"",$T1871&lt;&gt;"",$V1871&lt;&gt;"",$W1871&lt;&gt;"")),"O item possui dados lançados, mas o total está zerado. Revise os valores informados.","")))))))))))))))</f>
        <v/>
      </c>
    </row>
    <row r="1872" spans="1:35" ht="14.25" customHeight="1" x14ac:dyDescent="0.25">
      <c r="A1872" s="57" t="str">
        <f t="shared" si="377"/>
        <v/>
      </c>
      <c r="B1872" s="58"/>
      <c r="C1872" s="58"/>
      <c r="D1872" s="58"/>
      <c r="E1872" s="58"/>
      <c r="F1872" s="58"/>
      <c r="G1872" s="269"/>
      <c r="H1872" s="59"/>
      <c r="I1872" s="273">
        <f t="shared" si="378"/>
        <v>0</v>
      </c>
      <c r="J1872" s="269"/>
      <c r="K1872" s="59"/>
      <c r="L1872" s="270">
        <f t="shared" si="379"/>
        <v>0</v>
      </c>
      <c r="M1872" s="269"/>
      <c r="N1872" s="59"/>
      <c r="O1872" s="270">
        <f t="shared" si="380"/>
        <v>0</v>
      </c>
      <c r="P1872" s="269"/>
      <c r="Q1872" s="59"/>
      <c r="R1872" s="271">
        <f t="shared" si="381"/>
        <v>0</v>
      </c>
      <c r="S1872" s="269"/>
      <c r="T1872" s="59"/>
      <c r="U1872" s="270">
        <f t="shared" si="382"/>
        <v>0</v>
      </c>
      <c r="V1872" s="269"/>
      <c r="W1872" s="59"/>
      <c r="X1872" s="270">
        <f t="shared" si="383"/>
        <v>0</v>
      </c>
      <c r="Y1872" s="270">
        <f t="shared" si="384"/>
        <v>0</v>
      </c>
      <c r="Z1872" s="58"/>
      <c r="AA1872" s="58"/>
      <c r="AB1872" s="60" t="str">
        <f t="shared" si="385"/>
        <v/>
      </c>
      <c r="AC1872" s="21" t="b">
        <f t="shared" si="386"/>
        <v>0</v>
      </c>
      <c r="AD1872" s="21" t="b">
        <f t="shared" si="387"/>
        <v>0</v>
      </c>
      <c r="AE1872" s="21" t="b">
        <f t="shared" si="388"/>
        <v>0</v>
      </c>
      <c r="AF1872" s="21" t="b">
        <f ca="1">OR(AND($AC1872,NOT($AD1872)),AND($AC1872,OR(AND($G1872="",$H1872&lt;&gt;""),AND($G1872&lt;&gt;"",$H1872=""),AND($J1872="",$K1872&lt;&gt;""),AND($J1872&lt;&gt;"",$K1872=""),AND($M1872="",$N1872&lt;&gt;""),AND($M1872&lt;&gt;"",$N1872=""),AND($P1872="",$Q1872&lt;&gt;""),AND($P1872&lt;&gt;"",$Q1872=""),AND($S1872="",$T1872&lt;&gt;""),AND($S1872&lt;&gt;"",$T1872=""),AND($V1872="",$W1872&lt;&gt;""),AND($V1872&lt;&gt;"",$W1872=""))),AND($C1872&lt;&gt;"",$E1872&lt;&gt;"",LEFT(TRIM($C1872),1)&lt;&gt;LEFT(TRIM($E1872),1)),IF(OR($E1872="",$F1872=""),FALSE(),IFERROR(COUNTIF(INDIRECT("UNITS_"&amp;SUBSTITUTE(LEFT($E1872,FIND(" ",$E1872&amp;" ")-1),".","_")),$F1872)=0,TRUE())),AND($B1872&lt;&gt;"",OR(ISNUMBER(SEARCH("outro",LOWER($B1872))),ISNUMBER(SEARCH("divers",LOWER($B1872))),ISNUMBER(SEARCH("etc",LOWER($B1872))))),OR(AND(ISNUMBER(SEARCH("comunic",LOWER($B1872))),LEFT($E1872,3)&lt;&gt;"4.4"),AND(ISNUMBER(SEARCH("monitor",LOWER($B1872))),NOT(OR(LEFT($E1872,3)="1.5",LEFT($E1872,3)="2.5")))),AND($B1872&lt;&gt;"",OR(LEFT($C1872,1)="1",LEFT($C1872,1)="2"),$D1872=""),AND($D1872&lt;&gt;"",NOT(OR(LEFT($C1872,1)="1",LEFT($C1872,1)="2"))),AND($D1872&lt;&gt;"",COUNTIF(' PROJETO'!$B$14:$B$16,$D1872)=0),IF($D1872="",FALSE(),IF(COUNTIF(' PROJETO'!$B$14:$B$16,$D1872)=0,FALSE(),IFERROR(INDEX(' PROJETO'!$C$14:$C$16,MATCH($D1872,' PROJETO'!$B$14:$B$16,0))&lt;&gt;"Sim",FALSE()))))</f>
        <v>0</v>
      </c>
      <c r="AG1872" s="21" t="b">
        <f>AND($AC1872,$Y1872&gt;'CONFG.  LISTAS'!$F$4,$Z1872="",$AA1872="")</f>
        <v>0</v>
      </c>
      <c r="AH1872" s="21" t="str">
        <f t="shared" si="389"/>
        <v/>
      </c>
      <c r="AI1872" s="43" t="str">
        <f ca="1">IF(NOT($AC1872),"",IF(OR($B1872="",$C1872="",$E1872="",$F1872=""),"Preencha descrição, categoria, tipo e unidade.",IF(AND($B1872&lt;&gt;"",OR(LEFT($C1872,1)="1",LEFT($C1872,1)="2"),$D1872=""),"Informe a prática de restauração para itens diretos.",IF(AND($D1872&lt;&gt;"",NOT(OR(LEFT($C1872,1)="1",LEFT($C1872,1)="2"))),"Custos indiretos não devem pertencer a uma prática específica.",IF(AND($D1872&lt;&gt;"",COUNTIF(' PROJETO'!$B$14:$B$16,$D1872)=0),"Prática de restauração inválida ou não cadastrada.",IF(IF($D1872="",FALSE(),IF(COUNTIF(' PROJETO'!$B$14:$B$16,$D1872)=0,FALSE(),IFERROR(INDEX(' PROJETO'!$C$14:$C$16,MATCH($D1872,' PROJETO'!$B$14:$B$16,0))&lt;&gt;"Sim",FALSE()))),"A prática informada no item não foi selecionada na aba Projeto.",IF(AND(MAX($I1872,$L1872,$O1872,$R1872,$U1872,$X1872)&gt;'CONFG.  LISTAS'!$F$4,NOT(OR($Z1872&lt;&gt;"",$AA1872&lt;&gt;""))),"Memorial de cálculo ou anexo obrigatório não informado para item acima do limite.",IF(OR(AND($G1872&lt;&gt;"",$H1872&lt;&gt;"",OR($G1872&lt;=0,$H1872&lt;=0)),AND($J1872&lt;&gt;"",$K1872&lt;&gt;"",OR($J1872&lt;=0,$K1872&lt;=0)),AND($M1872&lt;&gt;"",$N1872&lt;&gt;"",OR($M1872&lt;=0,$N1872&lt;=0)),AND($P1872&lt;&gt;"",$Q1872&lt;&gt;"",OR($P1872&lt;=0,$Q1872&lt;=0)),AND($S1872&lt;&gt;"",$T1872&lt;&gt;"",OR($S1872&lt;=0,$T1872&lt;=0)),AND($V1872&lt;&gt;"",$W1872&lt;&gt;"",OR($V1872&lt;=0,$W1872&lt;=0))),"Revise os valores informados: valor unitário e quantidade devem ser maiores que zero.",IF(OR(AND($G1872="",$H1872&lt;&gt;""),AND($G1872&lt;&gt;"",$H1872=""),AND($J1872="",$K1872&lt;&gt;""),AND($J1872&lt;&gt;"",$K1872=""),AND($M1872="",$N1872&lt;&gt;""),AND($M1872&lt;&gt;"",$N1872=""),AND($P1872="",$Q1872&lt;&gt;""),AND($P1872&lt;&gt;"",$Q1872=""),AND($S1872="",$T1872&lt;&gt;""),AND($S1872&lt;&gt;"",$T1872=""),AND($V1872="",$W1872&lt;&gt;""),AND($V1872&lt;&gt;"",$W1872="")),"Há ano preenchido parcialmente: "&amp;TRIM(IF(AND($G1872="",$H1872&lt;&gt;""),"Ano 1 (falta valor unitário); ","")&amp;IF(AND($G1872&lt;&gt;"",$H1872=""),"Ano 1 (falta quantidade); ","")&amp;IF(AND($J1872="",$K1872&lt;&gt;""),"Ano 2 (falta valor unitário); ","")&amp;IF(AND($J1872&lt;&gt;"",$K1872=""),"Ano 2 (falta quantidade); ","")&amp;IF(AND($M1872="",$N1872&lt;&gt;""),"Ano 3 (falta valor unitário); ","")&amp;IF(AND($M1872&lt;&gt;"",$N1872=""),"Ano 3 (falta quantidade); ","")&amp;IF(AND($P1872="",$Q1872&lt;&gt;""),"Ano 4 (falta valor unitário); ","")&amp;IF(AND($P1872&lt;&gt;"",$Q1872=""),"Ano 4 (falta quantidade); ","")&amp;IF(AND($S1872="",$T1872&lt;&gt;""),"Ano 5 (falta valor unitário); ","")&amp;IF(AND($S1872&lt;&gt;"",$T1872=""),"Ano 5 (falta quantidade); ","")&amp;IF(AND($V1872="",$W1872&lt;&gt;""),"Ano 6 (falta valor unitário); ","")&amp;IF(AND($V1872&lt;&gt;"",$W1872=""),"Ano 6 (falta quantidade); ","")), IF(NOT(OR(AND($G1872&lt;&gt;"",$H1872&lt;&gt;""),AND($J1872&lt;&gt;"",$K1872&lt;&gt;""),AND($M1872&lt;&gt;"",$N1872&lt;&gt;""),AND($P1872&lt;&gt;"",$Q1872&lt;&gt;""),AND($S1872&lt;&gt;"",$T1872&lt;&gt;""),AND($V1872&lt;&gt;"",$W1872&lt;&gt;""))),"Informe pelo menos um ano completo com valor unitário e quantidade.",IF(AND($C1872&lt;&gt;"",$E1872&lt;&gt;"",LEFT(TRIM($C1872),1)&lt;&gt;LEFT(TRIM($E1872),1)),"Categoria e tipo estão incompatíveis.",IF(IF(OR($E1872="",$F1872=""),FALSE(),IFERROR(COUNTIF(INDIRECT("UNITS_"&amp;SUBSTITUTE(LEFT($E1872,FIND(" ",$E1872&amp;" ")-1),".","_")),$F1872)=0,TRUE())),"Unidade incompatível com o tipo selecionado.",IF(OR(AND(ISNUMBER(SEARCH("comunic",LOWER($B1872))),LEFT($E1872,3)&lt;&gt;"4.4"),AND(ISNUMBER(SEARCH("monitor",LOWER($B1872))),NOT(OR(LEFT($E1872,3)="1.5",LEFT($E1872,3)="2.5")))),"Revise a classificação do item conforme as regras de preenchimento.",IF(AND($B1872&lt;&gt;"",OR(ISNUMBER(SEARCH("outro",LOWER($B1872))),ISNUMBER(SEARCH("divers",LOWER($B1872))),ISNUMBER(SEARCH("kit",LOWER($B1872))),ISNUMBER(SEARCH("ferrament",LOWER($B1872))),ISNUMBER(SEARCH("epi",LOWER($B1872)))),NOT(OR($Z1872&lt;&gt;"",$AA1872&lt;&gt;""))),"Descrição muito genérica: detalhe melhor o item e registre o racional no memorial ou em anexo.",IF(AND($Y1872=0,$B1872&lt;&gt;"",OR($G1872&lt;&gt;"",$H1872&lt;&gt;"",$J1872&lt;&gt;"",$K1872&lt;&gt;"",$M1872&lt;&gt;"",$N1872&lt;&gt;"",$P1872&lt;&gt;"",$Q1872&lt;&gt;"",$S1872&lt;&gt;"",$T1872&lt;&gt;"",$V1872&lt;&gt;"",$W1872&lt;&gt;"")),"O item possui dados lançados, mas o total está zerado. Revise os valores informados.","")))))))))))))))</f>
        <v/>
      </c>
    </row>
    <row r="1873" spans="1:35" ht="14.25" customHeight="1" x14ac:dyDescent="0.25">
      <c r="A1873" s="57" t="str">
        <f t="shared" si="377"/>
        <v/>
      </c>
      <c r="B1873" s="61"/>
      <c r="C1873" s="61"/>
      <c r="D1873" s="58"/>
      <c r="E1873" s="61"/>
      <c r="F1873" s="61"/>
      <c r="G1873" s="272"/>
      <c r="H1873" s="62"/>
      <c r="I1873" s="273">
        <f t="shared" si="378"/>
        <v>0</v>
      </c>
      <c r="J1873" s="272"/>
      <c r="K1873" s="62"/>
      <c r="L1873" s="270">
        <f t="shared" si="379"/>
        <v>0</v>
      </c>
      <c r="M1873" s="272"/>
      <c r="N1873" s="62"/>
      <c r="O1873" s="270">
        <f t="shared" si="380"/>
        <v>0</v>
      </c>
      <c r="P1873" s="272"/>
      <c r="Q1873" s="62"/>
      <c r="R1873" s="271">
        <f t="shared" si="381"/>
        <v>0</v>
      </c>
      <c r="S1873" s="272"/>
      <c r="T1873" s="62"/>
      <c r="U1873" s="270">
        <f t="shared" si="382"/>
        <v>0</v>
      </c>
      <c r="V1873" s="272"/>
      <c r="W1873" s="62"/>
      <c r="X1873" s="270">
        <f t="shared" si="383"/>
        <v>0</v>
      </c>
      <c r="Y1873" s="270">
        <f t="shared" si="384"/>
        <v>0</v>
      </c>
      <c r="Z1873" s="61"/>
      <c r="AA1873" s="61"/>
      <c r="AB1873" s="60" t="str">
        <f t="shared" si="385"/>
        <v/>
      </c>
      <c r="AC1873" s="21" t="b">
        <f t="shared" si="386"/>
        <v>0</v>
      </c>
      <c r="AD1873" s="21" t="b">
        <f t="shared" si="387"/>
        <v>0</v>
      </c>
      <c r="AE1873" s="21" t="b">
        <f t="shared" si="388"/>
        <v>0</v>
      </c>
      <c r="AF1873" s="21" t="b">
        <f ca="1">OR(AND($AC1873,NOT($AD1873)),AND($AC1873,OR(AND($G1873="",$H1873&lt;&gt;""),AND($G1873&lt;&gt;"",$H1873=""),AND($J1873="",$K1873&lt;&gt;""),AND($J1873&lt;&gt;"",$K1873=""),AND($M1873="",$N1873&lt;&gt;""),AND($M1873&lt;&gt;"",$N1873=""),AND($P1873="",$Q1873&lt;&gt;""),AND($P1873&lt;&gt;"",$Q1873=""),AND($S1873="",$T1873&lt;&gt;""),AND($S1873&lt;&gt;"",$T1873=""),AND($V1873="",$W1873&lt;&gt;""),AND($V1873&lt;&gt;"",$W1873=""))),AND($C1873&lt;&gt;"",$E1873&lt;&gt;"",LEFT(TRIM($C1873),1)&lt;&gt;LEFT(TRIM($E1873),1)),IF(OR($E1873="",$F1873=""),FALSE(),IFERROR(COUNTIF(INDIRECT("UNITS_"&amp;SUBSTITUTE(LEFT($E1873,FIND(" ",$E1873&amp;" ")-1),".","_")),$F1873)=0,TRUE())),AND($B1873&lt;&gt;"",OR(ISNUMBER(SEARCH("outro",LOWER($B1873))),ISNUMBER(SEARCH("divers",LOWER($B1873))),ISNUMBER(SEARCH("etc",LOWER($B1873))))),OR(AND(ISNUMBER(SEARCH("comunic",LOWER($B1873))),LEFT($E1873,3)&lt;&gt;"4.4"),AND(ISNUMBER(SEARCH("monitor",LOWER($B1873))),NOT(OR(LEFT($E1873,3)="1.5",LEFT($E1873,3)="2.5")))),AND($B1873&lt;&gt;"",OR(LEFT($C1873,1)="1",LEFT($C1873,1)="2"),$D1873=""),AND($D1873&lt;&gt;"",NOT(OR(LEFT($C1873,1)="1",LEFT($C1873,1)="2"))),AND($D1873&lt;&gt;"",COUNTIF(' PROJETO'!$B$14:$B$16,$D1873)=0),IF($D1873="",FALSE(),IF(COUNTIF(' PROJETO'!$B$14:$B$16,$D1873)=0,FALSE(),IFERROR(INDEX(' PROJETO'!$C$14:$C$16,MATCH($D1873,' PROJETO'!$B$14:$B$16,0))&lt;&gt;"Sim",FALSE()))))</f>
        <v>0</v>
      </c>
      <c r="AG1873" s="21" t="b">
        <f>AND($AC1873,$Y1873&gt;'CONFG.  LISTAS'!$F$4,$Z1873="",$AA1873="")</f>
        <v>0</v>
      </c>
      <c r="AH1873" s="21" t="str">
        <f t="shared" si="389"/>
        <v/>
      </c>
      <c r="AI1873" s="43" t="str">
        <f ca="1">IF(NOT($AC1873),"",IF(OR($B1873="",$C1873="",$E1873="",$F1873=""),"Preencha descrição, categoria, tipo e unidade.",IF(AND($B1873&lt;&gt;"",OR(LEFT($C1873,1)="1",LEFT($C1873,1)="2"),$D1873=""),"Informe a prática de restauração para itens diretos.",IF(AND($D1873&lt;&gt;"",NOT(OR(LEFT($C1873,1)="1",LEFT($C1873,1)="2"))),"Custos indiretos não devem pertencer a uma prática específica.",IF(AND($D1873&lt;&gt;"",COUNTIF(' PROJETO'!$B$14:$B$16,$D1873)=0),"Prática de restauração inválida ou não cadastrada.",IF(IF($D1873="",FALSE(),IF(COUNTIF(' PROJETO'!$B$14:$B$16,$D1873)=0,FALSE(),IFERROR(INDEX(' PROJETO'!$C$14:$C$16,MATCH($D1873,' PROJETO'!$B$14:$B$16,0))&lt;&gt;"Sim",FALSE()))),"A prática informada no item não foi selecionada na aba Projeto.",IF(AND(MAX($I1873,$L1873,$O1873,$R1873,$U1873,$X1873)&gt;'CONFG.  LISTAS'!$F$4,NOT(OR($Z1873&lt;&gt;"",$AA1873&lt;&gt;""))),"Memorial de cálculo ou anexo obrigatório não informado para item acima do limite.",IF(OR(AND($G1873&lt;&gt;"",$H1873&lt;&gt;"",OR($G1873&lt;=0,$H1873&lt;=0)),AND($J1873&lt;&gt;"",$K1873&lt;&gt;"",OR($J1873&lt;=0,$K1873&lt;=0)),AND($M1873&lt;&gt;"",$N1873&lt;&gt;"",OR($M1873&lt;=0,$N1873&lt;=0)),AND($P1873&lt;&gt;"",$Q1873&lt;&gt;"",OR($P1873&lt;=0,$Q1873&lt;=0)),AND($S1873&lt;&gt;"",$T1873&lt;&gt;"",OR($S1873&lt;=0,$T1873&lt;=0)),AND($V1873&lt;&gt;"",$W1873&lt;&gt;"",OR($V1873&lt;=0,$W1873&lt;=0))),"Revise os valores informados: valor unitário e quantidade devem ser maiores que zero.",IF(OR(AND($G1873="",$H1873&lt;&gt;""),AND($G1873&lt;&gt;"",$H1873=""),AND($J1873="",$K1873&lt;&gt;""),AND($J1873&lt;&gt;"",$K1873=""),AND($M1873="",$N1873&lt;&gt;""),AND($M1873&lt;&gt;"",$N1873=""),AND($P1873="",$Q1873&lt;&gt;""),AND($P1873&lt;&gt;"",$Q1873=""),AND($S1873="",$T1873&lt;&gt;""),AND($S1873&lt;&gt;"",$T1873=""),AND($V1873="",$W1873&lt;&gt;""),AND($V1873&lt;&gt;"",$W1873="")),"Há ano preenchido parcialmente: "&amp;TRIM(IF(AND($G1873="",$H1873&lt;&gt;""),"Ano 1 (falta valor unitário); ","")&amp;IF(AND($G1873&lt;&gt;"",$H1873=""),"Ano 1 (falta quantidade); ","")&amp;IF(AND($J1873="",$K1873&lt;&gt;""),"Ano 2 (falta valor unitário); ","")&amp;IF(AND($J1873&lt;&gt;"",$K1873=""),"Ano 2 (falta quantidade); ","")&amp;IF(AND($M1873="",$N1873&lt;&gt;""),"Ano 3 (falta valor unitário); ","")&amp;IF(AND($M1873&lt;&gt;"",$N1873=""),"Ano 3 (falta quantidade); ","")&amp;IF(AND($P1873="",$Q1873&lt;&gt;""),"Ano 4 (falta valor unitário); ","")&amp;IF(AND($P1873&lt;&gt;"",$Q1873=""),"Ano 4 (falta quantidade); ","")&amp;IF(AND($S1873="",$T1873&lt;&gt;""),"Ano 5 (falta valor unitário); ","")&amp;IF(AND($S1873&lt;&gt;"",$T1873=""),"Ano 5 (falta quantidade); ","")&amp;IF(AND($V1873="",$W1873&lt;&gt;""),"Ano 6 (falta valor unitário); ","")&amp;IF(AND($V1873&lt;&gt;"",$W1873=""),"Ano 6 (falta quantidade); ","")), IF(NOT(OR(AND($G1873&lt;&gt;"",$H1873&lt;&gt;""),AND($J1873&lt;&gt;"",$K1873&lt;&gt;""),AND($M1873&lt;&gt;"",$N1873&lt;&gt;""),AND($P1873&lt;&gt;"",$Q1873&lt;&gt;""),AND($S1873&lt;&gt;"",$T1873&lt;&gt;""),AND($V1873&lt;&gt;"",$W1873&lt;&gt;""))),"Informe pelo menos um ano completo com valor unitário e quantidade.",IF(AND($C1873&lt;&gt;"",$E1873&lt;&gt;"",LEFT(TRIM($C1873),1)&lt;&gt;LEFT(TRIM($E1873),1)),"Categoria e tipo estão incompatíveis.",IF(IF(OR($E1873="",$F1873=""),FALSE(),IFERROR(COUNTIF(INDIRECT("UNITS_"&amp;SUBSTITUTE(LEFT($E1873,FIND(" ",$E1873&amp;" ")-1),".","_")),$F1873)=0,TRUE())),"Unidade incompatível com o tipo selecionado.",IF(OR(AND(ISNUMBER(SEARCH("comunic",LOWER($B1873))),LEFT($E1873,3)&lt;&gt;"4.4"),AND(ISNUMBER(SEARCH("monitor",LOWER($B1873))),NOT(OR(LEFT($E1873,3)="1.5",LEFT($E1873,3)="2.5")))),"Revise a classificação do item conforme as regras de preenchimento.",IF(AND($B1873&lt;&gt;"",OR(ISNUMBER(SEARCH("outro",LOWER($B1873))),ISNUMBER(SEARCH("divers",LOWER($B1873))),ISNUMBER(SEARCH("kit",LOWER($B1873))),ISNUMBER(SEARCH("ferrament",LOWER($B1873))),ISNUMBER(SEARCH("epi",LOWER($B1873)))),NOT(OR($Z1873&lt;&gt;"",$AA1873&lt;&gt;""))),"Descrição muito genérica: detalhe melhor o item e registre o racional no memorial ou em anexo.",IF(AND($Y1873=0,$B1873&lt;&gt;"",OR($G1873&lt;&gt;"",$H1873&lt;&gt;"",$J1873&lt;&gt;"",$K1873&lt;&gt;"",$M1873&lt;&gt;"",$N1873&lt;&gt;"",$P1873&lt;&gt;"",$Q1873&lt;&gt;"",$S1873&lt;&gt;"",$T1873&lt;&gt;"",$V1873&lt;&gt;"",$W1873&lt;&gt;"")),"O item possui dados lançados, mas o total está zerado. Revise os valores informados.","")))))))))))))))</f>
        <v/>
      </c>
    </row>
    <row r="1874" spans="1:35" ht="14.25" customHeight="1" x14ac:dyDescent="0.25">
      <c r="A1874" s="57" t="str">
        <f t="shared" si="377"/>
        <v/>
      </c>
      <c r="B1874" s="58"/>
      <c r="C1874" s="58"/>
      <c r="D1874" s="58"/>
      <c r="E1874" s="58"/>
      <c r="F1874" s="58"/>
      <c r="G1874" s="269"/>
      <c r="H1874" s="59"/>
      <c r="I1874" s="273">
        <f t="shared" si="378"/>
        <v>0</v>
      </c>
      <c r="J1874" s="269"/>
      <c r="K1874" s="59"/>
      <c r="L1874" s="270">
        <f t="shared" si="379"/>
        <v>0</v>
      </c>
      <c r="M1874" s="269"/>
      <c r="N1874" s="59"/>
      <c r="O1874" s="270">
        <f t="shared" si="380"/>
        <v>0</v>
      </c>
      <c r="P1874" s="269"/>
      <c r="Q1874" s="59"/>
      <c r="R1874" s="271">
        <f t="shared" si="381"/>
        <v>0</v>
      </c>
      <c r="S1874" s="269"/>
      <c r="T1874" s="59"/>
      <c r="U1874" s="270">
        <f t="shared" si="382"/>
        <v>0</v>
      </c>
      <c r="V1874" s="269"/>
      <c r="W1874" s="59"/>
      <c r="X1874" s="270">
        <f t="shared" si="383"/>
        <v>0</v>
      </c>
      <c r="Y1874" s="270">
        <f t="shared" si="384"/>
        <v>0</v>
      </c>
      <c r="Z1874" s="58"/>
      <c r="AA1874" s="58"/>
      <c r="AB1874" s="60" t="str">
        <f t="shared" si="385"/>
        <v/>
      </c>
      <c r="AC1874" s="21" t="b">
        <f t="shared" si="386"/>
        <v>0</v>
      </c>
      <c r="AD1874" s="21" t="b">
        <f t="shared" si="387"/>
        <v>0</v>
      </c>
      <c r="AE1874" s="21" t="b">
        <f t="shared" si="388"/>
        <v>0</v>
      </c>
      <c r="AF1874" s="21" t="b">
        <f ca="1">OR(AND($AC1874,NOT($AD1874)),AND($AC1874,OR(AND($G1874="",$H1874&lt;&gt;""),AND($G1874&lt;&gt;"",$H1874=""),AND($J1874="",$K1874&lt;&gt;""),AND($J1874&lt;&gt;"",$K1874=""),AND($M1874="",$N1874&lt;&gt;""),AND($M1874&lt;&gt;"",$N1874=""),AND($P1874="",$Q1874&lt;&gt;""),AND($P1874&lt;&gt;"",$Q1874=""),AND($S1874="",$T1874&lt;&gt;""),AND($S1874&lt;&gt;"",$T1874=""),AND($V1874="",$W1874&lt;&gt;""),AND($V1874&lt;&gt;"",$W1874=""))),AND($C1874&lt;&gt;"",$E1874&lt;&gt;"",LEFT(TRIM($C1874),1)&lt;&gt;LEFT(TRIM($E1874),1)),IF(OR($E1874="",$F1874=""),FALSE(),IFERROR(COUNTIF(INDIRECT("UNITS_"&amp;SUBSTITUTE(LEFT($E1874,FIND(" ",$E1874&amp;" ")-1),".","_")),$F1874)=0,TRUE())),AND($B1874&lt;&gt;"",OR(ISNUMBER(SEARCH("outro",LOWER($B1874))),ISNUMBER(SEARCH("divers",LOWER($B1874))),ISNUMBER(SEARCH("etc",LOWER($B1874))))),OR(AND(ISNUMBER(SEARCH("comunic",LOWER($B1874))),LEFT($E1874,3)&lt;&gt;"4.4"),AND(ISNUMBER(SEARCH("monitor",LOWER($B1874))),NOT(OR(LEFT($E1874,3)="1.5",LEFT($E1874,3)="2.5")))),AND($B1874&lt;&gt;"",OR(LEFT($C1874,1)="1",LEFT($C1874,1)="2"),$D1874=""),AND($D1874&lt;&gt;"",NOT(OR(LEFT($C1874,1)="1",LEFT($C1874,1)="2"))),AND($D1874&lt;&gt;"",COUNTIF(' PROJETO'!$B$14:$B$16,$D1874)=0),IF($D1874="",FALSE(),IF(COUNTIF(' PROJETO'!$B$14:$B$16,$D1874)=0,FALSE(),IFERROR(INDEX(' PROJETO'!$C$14:$C$16,MATCH($D1874,' PROJETO'!$B$14:$B$16,0))&lt;&gt;"Sim",FALSE()))))</f>
        <v>0</v>
      </c>
      <c r="AG1874" s="21" t="b">
        <f>AND($AC1874,$Y1874&gt;'CONFG.  LISTAS'!$F$4,$Z1874="",$AA1874="")</f>
        <v>0</v>
      </c>
      <c r="AH1874" s="21" t="str">
        <f t="shared" si="389"/>
        <v/>
      </c>
      <c r="AI1874" s="43" t="str">
        <f ca="1">IF(NOT($AC1874),"",IF(OR($B1874="",$C1874="",$E1874="",$F1874=""),"Preencha descrição, categoria, tipo e unidade.",IF(AND($B1874&lt;&gt;"",OR(LEFT($C1874,1)="1",LEFT($C1874,1)="2"),$D1874=""),"Informe a prática de restauração para itens diretos.",IF(AND($D1874&lt;&gt;"",NOT(OR(LEFT($C1874,1)="1",LEFT($C1874,1)="2"))),"Custos indiretos não devem pertencer a uma prática específica.",IF(AND($D1874&lt;&gt;"",COUNTIF(' PROJETO'!$B$14:$B$16,$D1874)=0),"Prática de restauração inválida ou não cadastrada.",IF(IF($D1874="",FALSE(),IF(COUNTIF(' PROJETO'!$B$14:$B$16,$D1874)=0,FALSE(),IFERROR(INDEX(' PROJETO'!$C$14:$C$16,MATCH($D1874,' PROJETO'!$B$14:$B$16,0))&lt;&gt;"Sim",FALSE()))),"A prática informada no item não foi selecionada na aba Projeto.",IF(AND(MAX($I1874,$L1874,$O1874,$R1874,$U1874,$X1874)&gt;'CONFG.  LISTAS'!$F$4,NOT(OR($Z1874&lt;&gt;"",$AA1874&lt;&gt;""))),"Memorial de cálculo ou anexo obrigatório não informado para item acima do limite.",IF(OR(AND($G1874&lt;&gt;"",$H1874&lt;&gt;"",OR($G1874&lt;=0,$H1874&lt;=0)),AND($J1874&lt;&gt;"",$K1874&lt;&gt;"",OR($J1874&lt;=0,$K1874&lt;=0)),AND($M1874&lt;&gt;"",$N1874&lt;&gt;"",OR($M1874&lt;=0,$N1874&lt;=0)),AND($P1874&lt;&gt;"",$Q1874&lt;&gt;"",OR($P1874&lt;=0,$Q1874&lt;=0)),AND($S1874&lt;&gt;"",$T1874&lt;&gt;"",OR($S1874&lt;=0,$T1874&lt;=0)),AND($V1874&lt;&gt;"",$W1874&lt;&gt;"",OR($V1874&lt;=0,$W1874&lt;=0))),"Revise os valores informados: valor unitário e quantidade devem ser maiores que zero.",IF(OR(AND($G1874="",$H1874&lt;&gt;""),AND($G1874&lt;&gt;"",$H1874=""),AND($J1874="",$K1874&lt;&gt;""),AND($J1874&lt;&gt;"",$K1874=""),AND($M1874="",$N1874&lt;&gt;""),AND($M1874&lt;&gt;"",$N1874=""),AND($P1874="",$Q1874&lt;&gt;""),AND($P1874&lt;&gt;"",$Q1874=""),AND($S1874="",$T1874&lt;&gt;""),AND($S1874&lt;&gt;"",$T1874=""),AND($V1874="",$W1874&lt;&gt;""),AND($V1874&lt;&gt;"",$W1874="")),"Há ano preenchido parcialmente: "&amp;TRIM(IF(AND($G1874="",$H1874&lt;&gt;""),"Ano 1 (falta valor unitário); ","")&amp;IF(AND($G1874&lt;&gt;"",$H1874=""),"Ano 1 (falta quantidade); ","")&amp;IF(AND($J1874="",$K1874&lt;&gt;""),"Ano 2 (falta valor unitário); ","")&amp;IF(AND($J1874&lt;&gt;"",$K1874=""),"Ano 2 (falta quantidade); ","")&amp;IF(AND($M1874="",$N1874&lt;&gt;""),"Ano 3 (falta valor unitário); ","")&amp;IF(AND($M1874&lt;&gt;"",$N1874=""),"Ano 3 (falta quantidade); ","")&amp;IF(AND($P1874="",$Q1874&lt;&gt;""),"Ano 4 (falta valor unitário); ","")&amp;IF(AND($P1874&lt;&gt;"",$Q1874=""),"Ano 4 (falta quantidade); ","")&amp;IF(AND($S1874="",$T1874&lt;&gt;""),"Ano 5 (falta valor unitário); ","")&amp;IF(AND($S1874&lt;&gt;"",$T1874=""),"Ano 5 (falta quantidade); ","")&amp;IF(AND($V1874="",$W1874&lt;&gt;""),"Ano 6 (falta valor unitário); ","")&amp;IF(AND($V1874&lt;&gt;"",$W1874=""),"Ano 6 (falta quantidade); ","")), IF(NOT(OR(AND($G1874&lt;&gt;"",$H1874&lt;&gt;""),AND($J1874&lt;&gt;"",$K1874&lt;&gt;""),AND($M1874&lt;&gt;"",$N1874&lt;&gt;""),AND($P1874&lt;&gt;"",$Q1874&lt;&gt;""),AND($S1874&lt;&gt;"",$T1874&lt;&gt;""),AND($V1874&lt;&gt;"",$W1874&lt;&gt;""))),"Informe pelo menos um ano completo com valor unitário e quantidade.",IF(AND($C1874&lt;&gt;"",$E1874&lt;&gt;"",LEFT(TRIM($C1874),1)&lt;&gt;LEFT(TRIM($E1874),1)),"Categoria e tipo estão incompatíveis.",IF(IF(OR($E1874="",$F1874=""),FALSE(),IFERROR(COUNTIF(INDIRECT("UNITS_"&amp;SUBSTITUTE(LEFT($E1874,FIND(" ",$E1874&amp;" ")-1),".","_")),$F1874)=0,TRUE())),"Unidade incompatível com o tipo selecionado.",IF(OR(AND(ISNUMBER(SEARCH("comunic",LOWER($B1874))),LEFT($E1874,3)&lt;&gt;"4.4"),AND(ISNUMBER(SEARCH("monitor",LOWER($B1874))),NOT(OR(LEFT($E1874,3)="1.5",LEFT($E1874,3)="2.5")))),"Revise a classificação do item conforme as regras de preenchimento.",IF(AND($B1874&lt;&gt;"",OR(ISNUMBER(SEARCH("outro",LOWER($B1874))),ISNUMBER(SEARCH("divers",LOWER($B1874))),ISNUMBER(SEARCH("kit",LOWER($B1874))),ISNUMBER(SEARCH("ferrament",LOWER($B1874))),ISNUMBER(SEARCH("epi",LOWER($B1874)))),NOT(OR($Z1874&lt;&gt;"",$AA1874&lt;&gt;""))),"Descrição muito genérica: detalhe melhor o item e registre o racional no memorial ou em anexo.",IF(AND($Y1874=0,$B1874&lt;&gt;"",OR($G1874&lt;&gt;"",$H1874&lt;&gt;"",$J1874&lt;&gt;"",$K1874&lt;&gt;"",$M1874&lt;&gt;"",$N1874&lt;&gt;"",$P1874&lt;&gt;"",$Q1874&lt;&gt;"",$S1874&lt;&gt;"",$T1874&lt;&gt;"",$V1874&lt;&gt;"",$W1874&lt;&gt;"")),"O item possui dados lançados, mas o total está zerado. Revise os valores informados.","")))))))))))))))</f>
        <v/>
      </c>
    </row>
    <row r="1875" spans="1:35" ht="14.25" customHeight="1" x14ac:dyDescent="0.25">
      <c r="A1875" s="57" t="str">
        <f t="shared" si="377"/>
        <v/>
      </c>
      <c r="B1875" s="61"/>
      <c r="C1875" s="61"/>
      <c r="D1875" s="58"/>
      <c r="E1875" s="61"/>
      <c r="F1875" s="61"/>
      <c r="G1875" s="272"/>
      <c r="H1875" s="62"/>
      <c r="I1875" s="273">
        <f t="shared" si="378"/>
        <v>0</v>
      </c>
      <c r="J1875" s="272"/>
      <c r="K1875" s="62"/>
      <c r="L1875" s="270">
        <f t="shared" si="379"/>
        <v>0</v>
      </c>
      <c r="M1875" s="272"/>
      <c r="N1875" s="62"/>
      <c r="O1875" s="270">
        <f t="shared" si="380"/>
        <v>0</v>
      </c>
      <c r="P1875" s="272"/>
      <c r="Q1875" s="62"/>
      <c r="R1875" s="271">
        <f t="shared" si="381"/>
        <v>0</v>
      </c>
      <c r="S1875" s="272"/>
      <c r="T1875" s="62"/>
      <c r="U1875" s="270">
        <f t="shared" si="382"/>
        <v>0</v>
      </c>
      <c r="V1875" s="272"/>
      <c r="W1875" s="62"/>
      <c r="X1875" s="270">
        <f t="shared" si="383"/>
        <v>0</v>
      </c>
      <c r="Y1875" s="270">
        <f t="shared" si="384"/>
        <v>0</v>
      </c>
      <c r="Z1875" s="61"/>
      <c r="AA1875" s="61"/>
      <c r="AB1875" s="60" t="str">
        <f t="shared" si="385"/>
        <v/>
      </c>
      <c r="AC1875" s="21" t="b">
        <f t="shared" si="386"/>
        <v>0</v>
      </c>
      <c r="AD1875" s="21" t="b">
        <f t="shared" si="387"/>
        <v>0</v>
      </c>
      <c r="AE1875" s="21" t="b">
        <f t="shared" si="388"/>
        <v>0</v>
      </c>
      <c r="AF1875" s="21" t="b">
        <f ca="1">OR(AND($AC1875,NOT($AD1875)),AND($AC1875,OR(AND($G1875="",$H1875&lt;&gt;""),AND($G1875&lt;&gt;"",$H1875=""),AND($J1875="",$K1875&lt;&gt;""),AND($J1875&lt;&gt;"",$K1875=""),AND($M1875="",$N1875&lt;&gt;""),AND($M1875&lt;&gt;"",$N1875=""),AND($P1875="",$Q1875&lt;&gt;""),AND($P1875&lt;&gt;"",$Q1875=""),AND($S1875="",$T1875&lt;&gt;""),AND($S1875&lt;&gt;"",$T1875=""),AND($V1875="",$W1875&lt;&gt;""),AND($V1875&lt;&gt;"",$W1875=""))),AND($C1875&lt;&gt;"",$E1875&lt;&gt;"",LEFT(TRIM($C1875),1)&lt;&gt;LEFT(TRIM($E1875),1)),IF(OR($E1875="",$F1875=""),FALSE(),IFERROR(COUNTIF(INDIRECT("UNITS_"&amp;SUBSTITUTE(LEFT($E1875,FIND(" ",$E1875&amp;" ")-1),".","_")),$F1875)=0,TRUE())),AND($B1875&lt;&gt;"",OR(ISNUMBER(SEARCH("outro",LOWER($B1875))),ISNUMBER(SEARCH("divers",LOWER($B1875))),ISNUMBER(SEARCH("etc",LOWER($B1875))))),OR(AND(ISNUMBER(SEARCH("comunic",LOWER($B1875))),LEFT($E1875,3)&lt;&gt;"4.4"),AND(ISNUMBER(SEARCH("monitor",LOWER($B1875))),NOT(OR(LEFT($E1875,3)="1.5",LEFT($E1875,3)="2.5")))),AND($B1875&lt;&gt;"",OR(LEFT($C1875,1)="1",LEFT($C1875,1)="2"),$D1875=""),AND($D1875&lt;&gt;"",NOT(OR(LEFT($C1875,1)="1",LEFT($C1875,1)="2"))),AND($D1875&lt;&gt;"",COUNTIF(' PROJETO'!$B$14:$B$16,$D1875)=0),IF($D1875="",FALSE(),IF(COUNTIF(' PROJETO'!$B$14:$B$16,$D1875)=0,FALSE(),IFERROR(INDEX(' PROJETO'!$C$14:$C$16,MATCH($D1875,' PROJETO'!$B$14:$B$16,0))&lt;&gt;"Sim",FALSE()))))</f>
        <v>0</v>
      </c>
      <c r="AG1875" s="21" t="b">
        <f>AND($AC1875,$Y1875&gt;'CONFG.  LISTAS'!$F$4,$Z1875="",$AA1875="")</f>
        <v>0</v>
      </c>
      <c r="AH1875" s="21" t="str">
        <f t="shared" si="389"/>
        <v/>
      </c>
      <c r="AI1875" s="43" t="str">
        <f ca="1">IF(NOT($AC1875),"",IF(OR($B1875="",$C1875="",$E1875="",$F1875=""),"Preencha descrição, categoria, tipo e unidade.",IF(AND($B1875&lt;&gt;"",OR(LEFT($C1875,1)="1",LEFT($C1875,1)="2"),$D1875=""),"Informe a prática de restauração para itens diretos.",IF(AND($D1875&lt;&gt;"",NOT(OR(LEFT($C1875,1)="1",LEFT($C1875,1)="2"))),"Custos indiretos não devem pertencer a uma prática específica.",IF(AND($D1875&lt;&gt;"",COUNTIF(' PROJETO'!$B$14:$B$16,$D1875)=0),"Prática de restauração inválida ou não cadastrada.",IF(IF($D1875="",FALSE(),IF(COUNTIF(' PROJETO'!$B$14:$B$16,$D1875)=0,FALSE(),IFERROR(INDEX(' PROJETO'!$C$14:$C$16,MATCH($D1875,' PROJETO'!$B$14:$B$16,0))&lt;&gt;"Sim",FALSE()))),"A prática informada no item não foi selecionada na aba Projeto.",IF(AND(MAX($I1875,$L1875,$O1875,$R1875,$U1875,$X1875)&gt;'CONFG.  LISTAS'!$F$4,NOT(OR($Z1875&lt;&gt;"",$AA1875&lt;&gt;""))),"Memorial de cálculo ou anexo obrigatório não informado para item acima do limite.",IF(OR(AND($G1875&lt;&gt;"",$H1875&lt;&gt;"",OR($G1875&lt;=0,$H1875&lt;=0)),AND($J1875&lt;&gt;"",$K1875&lt;&gt;"",OR($J1875&lt;=0,$K1875&lt;=0)),AND($M1875&lt;&gt;"",$N1875&lt;&gt;"",OR($M1875&lt;=0,$N1875&lt;=0)),AND($P1875&lt;&gt;"",$Q1875&lt;&gt;"",OR($P1875&lt;=0,$Q1875&lt;=0)),AND($S1875&lt;&gt;"",$T1875&lt;&gt;"",OR($S1875&lt;=0,$T1875&lt;=0)),AND($V1875&lt;&gt;"",$W1875&lt;&gt;"",OR($V1875&lt;=0,$W1875&lt;=0))),"Revise os valores informados: valor unitário e quantidade devem ser maiores que zero.",IF(OR(AND($G1875="",$H1875&lt;&gt;""),AND($G1875&lt;&gt;"",$H1875=""),AND($J1875="",$K1875&lt;&gt;""),AND($J1875&lt;&gt;"",$K1875=""),AND($M1875="",$N1875&lt;&gt;""),AND($M1875&lt;&gt;"",$N1875=""),AND($P1875="",$Q1875&lt;&gt;""),AND($P1875&lt;&gt;"",$Q1875=""),AND($S1875="",$T1875&lt;&gt;""),AND($S1875&lt;&gt;"",$T1875=""),AND($V1875="",$W1875&lt;&gt;""),AND($V1875&lt;&gt;"",$W1875="")),"Há ano preenchido parcialmente: "&amp;TRIM(IF(AND($G1875="",$H1875&lt;&gt;""),"Ano 1 (falta valor unitário); ","")&amp;IF(AND($G1875&lt;&gt;"",$H1875=""),"Ano 1 (falta quantidade); ","")&amp;IF(AND($J1875="",$K1875&lt;&gt;""),"Ano 2 (falta valor unitário); ","")&amp;IF(AND($J1875&lt;&gt;"",$K1875=""),"Ano 2 (falta quantidade); ","")&amp;IF(AND($M1875="",$N1875&lt;&gt;""),"Ano 3 (falta valor unitário); ","")&amp;IF(AND($M1875&lt;&gt;"",$N1875=""),"Ano 3 (falta quantidade); ","")&amp;IF(AND($P1875="",$Q1875&lt;&gt;""),"Ano 4 (falta valor unitário); ","")&amp;IF(AND($P1875&lt;&gt;"",$Q1875=""),"Ano 4 (falta quantidade); ","")&amp;IF(AND($S1875="",$T1875&lt;&gt;""),"Ano 5 (falta valor unitário); ","")&amp;IF(AND($S1875&lt;&gt;"",$T1875=""),"Ano 5 (falta quantidade); ","")&amp;IF(AND($V1875="",$W1875&lt;&gt;""),"Ano 6 (falta valor unitário); ","")&amp;IF(AND($V1875&lt;&gt;"",$W1875=""),"Ano 6 (falta quantidade); ","")), IF(NOT(OR(AND($G1875&lt;&gt;"",$H1875&lt;&gt;""),AND($J1875&lt;&gt;"",$K1875&lt;&gt;""),AND($M1875&lt;&gt;"",$N1875&lt;&gt;""),AND($P1875&lt;&gt;"",$Q1875&lt;&gt;""),AND($S1875&lt;&gt;"",$T1875&lt;&gt;""),AND($V1875&lt;&gt;"",$W1875&lt;&gt;""))),"Informe pelo menos um ano completo com valor unitário e quantidade.",IF(AND($C1875&lt;&gt;"",$E1875&lt;&gt;"",LEFT(TRIM($C1875),1)&lt;&gt;LEFT(TRIM($E1875),1)),"Categoria e tipo estão incompatíveis.",IF(IF(OR($E1875="",$F1875=""),FALSE(),IFERROR(COUNTIF(INDIRECT("UNITS_"&amp;SUBSTITUTE(LEFT($E1875,FIND(" ",$E1875&amp;" ")-1),".","_")),$F1875)=0,TRUE())),"Unidade incompatível com o tipo selecionado.",IF(OR(AND(ISNUMBER(SEARCH("comunic",LOWER($B1875))),LEFT($E1875,3)&lt;&gt;"4.4"),AND(ISNUMBER(SEARCH("monitor",LOWER($B1875))),NOT(OR(LEFT($E1875,3)="1.5",LEFT($E1875,3)="2.5")))),"Revise a classificação do item conforme as regras de preenchimento.",IF(AND($B1875&lt;&gt;"",OR(ISNUMBER(SEARCH("outro",LOWER($B1875))),ISNUMBER(SEARCH("divers",LOWER($B1875))),ISNUMBER(SEARCH("kit",LOWER($B1875))),ISNUMBER(SEARCH("ferrament",LOWER($B1875))),ISNUMBER(SEARCH("epi",LOWER($B1875)))),NOT(OR($Z1875&lt;&gt;"",$AA1875&lt;&gt;""))),"Descrição muito genérica: detalhe melhor o item e registre o racional no memorial ou em anexo.",IF(AND($Y1875=0,$B1875&lt;&gt;"",OR($G1875&lt;&gt;"",$H1875&lt;&gt;"",$J1875&lt;&gt;"",$K1875&lt;&gt;"",$M1875&lt;&gt;"",$N1875&lt;&gt;"",$P1875&lt;&gt;"",$Q1875&lt;&gt;"",$S1875&lt;&gt;"",$T1875&lt;&gt;"",$V1875&lt;&gt;"",$W1875&lt;&gt;"")),"O item possui dados lançados, mas o total está zerado. Revise os valores informados.","")))))))))))))))</f>
        <v/>
      </c>
    </row>
    <row r="1876" spans="1:35" ht="14.25" customHeight="1" x14ac:dyDescent="0.25">
      <c r="A1876" s="57" t="str">
        <f t="shared" si="377"/>
        <v/>
      </c>
      <c r="B1876" s="58"/>
      <c r="C1876" s="58"/>
      <c r="D1876" s="58"/>
      <c r="E1876" s="58"/>
      <c r="F1876" s="58"/>
      <c r="G1876" s="269"/>
      <c r="H1876" s="59"/>
      <c r="I1876" s="273">
        <f t="shared" si="378"/>
        <v>0</v>
      </c>
      <c r="J1876" s="269"/>
      <c r="K1876" s="59"/>
      <c r="L1876" s="270">
        <f t="shared" si="379"/>
        <v>0</v>
      </c>
      <c r="M1876" s="269"/>
      <c r="N1876" s="59"/>
      <c r="O1876" s="270">
        <f t="shared" si="380"/>
        <v>0</v>
      </c>
      <c r="P1876" s="269"/>
      <c r="Q1876" s="59"/>
      <c r="R1876" s="271">
        <f t="shared" si="381"/>
        <v>0</v>
      </c>
      <c r="S1876" s="269"/>
      <c r="T1876" s="59"/>
      <c r="U1876" s="270">
        <f t="shared" si="382"/>
        <v>0</v>
      </c>
      <c r="V1876" s="269"/>
      <c r="W1876" s="59"/>
      <c r="X1876" s="270">
        <f t="shared" si="383"/>
        <v>0</v>
      </c>
      <c r="Y1876" s="270">
        <f t="shared" si="384"/>
        <v>0</v>
      </c>
      <c r="Z1876" s="58"/>
      <c r="AA1876" s="58"/>
      <c r="AB1876" s="60" t="str">
        <f t="shared" si="385"/>
        <v/>
      </c>
      <c r="AC1876" s="21" t="b">
        <f t="shared" si="386"/>
        <v>0</v>
      </c>
      <c r="AD1876" s="21" t="b">
        <f t="shared" si="387"/>
        <v>0</v>
      </c>
      <c r="AE1876" s="21" t="b">
        <f t="shared" si="388"/>
        <v>0</v>
      </c>
      <c r="AF1876" s="21" t="b">
        <f ca="1">OR(AND($AC1876,NOT($AD1876)),AND($AC1876,OR(AND($G1876="",$H1876&lt;&gt;""),AND($G1876&lt;&gt;"",$H1876=""),AND($J1876="",$K1876&lt;&gt;""),AND($J1876&lt;&gt;"",$K1876=""),AND($M1876="",$N1876&lt;&gt;""),AND($M1876&lt;&gt;"",$N1876=""),AND($P1876="",$Q1876&lt;&gt;""),AND($P1876&lt;&gt;"",$Q1876=""),AND($S1876="",$T1876&lt;&gt;""),AND($S1876&lt;&gt;"",$T1876=""),AND($V1876="",$W1876&lt;&gt;""),AND($V1876&lt;&gt;"",$W1876=""))),AND($C1876&lt;&gt;"",$E1876&lt;&gt;"",LEFT(TRIM($C1876),1)&lt;&gt;LEFT(TRIM($E1876),1)),IF(OR($E1876="",$F1876=""),FALSE(),IFERROR(COUNTIF(INDIRECT("UNITS_"&amp;SUBSTITUTE(LEFT($E1876,FIND(" ",$E1876&amp;" ")-1),".","_")),$F1876)=0,TRUE())),AND($B1876&lt;&gt;"",OR(ISNUMBER(SEARCH("outro",LOWER($B1876))),ISNUMBER(SEARCH("divers",LOWER($B1876))),ISNUMBER(SEARCH("etc",LOWER($B1876))))),OR(AND(ISNUMBER(SEARCH("comunic",LOWER($B1876))),LEFT($E1876,3)&lt;&gt;"4.4"),AND(ISNUMBER(SEARCH("monitor",LOWER($B1876))),NOT(OR(LEFT($E1876,3)="1.5",LEFT($E1876,3)="2.5")))),AND($B1876&lt;&gt;"",OR(LEFT($C1876,1)="1",LEFT($C1876,1)="2"),$D1876=""),AND($D1876&lt;&gt;"",NOT(OR(LEFT($C1876,1)="1",LEFT($C1876,1)="2"))),AND($D1876&lt;&gt;"",COUNTIF(' PROJETO'!$B$14:$B$16,$D1876)=0),IF($D1876="",FALSE(),IF(COUNTIF(' PROJETO'!$B$14:$B$16,$D1876)=0,FALSE(),IFERROR(INDEX(' PROJETO'!$C$14:$C$16,MATCH($D1876,' PROJETO'!$B$14:$B$16,0))&lt;&gt;"Sim",FALSE()))))</f>
        <v>0</v>
      </c>
      <c r="AG1876" s="21" t="b">
        <f>AND($AC1876,$Y1876&gt;'CONFG.  LISTAS'!$F$4,$Z1876="",$AA1876="")</f>
        <v>0</v>
      </c>
      <c r="AH1876" s="21" t="str">
        <f t="shared" si="389"/>
        <v/>
      </c>
      <c r="AI1876" s="43" t="str">
        <f ca="1">IF(NOT($AC1876),"",IF(OR($B1876="",$C1876="",$E1876="",$F1876=""),"Preencha descrição, categoria, tipo e unidade.",IF(AND($B1876&lt;&gt;"",OR(LEFT($C1876,1)="1",LEFT($C1876,1)="2"),$D1876=""),"Informe a prática de restauração para itens diretos.",IF(AND($D1876&lt;&gt;"",NOT(OR(LEFT($C1876,1)="1",LEFT($C1876,1)="2"))),"Custos indiretos não devem pertencer a uma prática específica.",IF(AND($D1876&lt;&gt;"",COUNTIF(' PROJETO'!$B$14:$B$16,$D1876)=0),"Prática de restauração inválida ou não cadastrada.",IF(IF($D1876="",FALSE(),IF(COUNTIF(' PROJETO'!$B$14:$B$16,$D1876)=0,FALSE(),IFERROR(INDEX(' PROJETO'!$C$14:$C$16,MATCH($D1876,' PROJETO'!$B$14:$B$16,0))&lt;&gt;"Sim",FALSE()))),"A prática informada no item não foi selecionada na aba Projeto.",IF(AND(MAX($I1876,$L1876,$O1876,$R1876,$U1876,$X1876)&gt;'CONFG.  LISTAS'!$F$4,NOT(OR($Z1876&lt;&gt;"",$AA1876&lt;&gt;""))),"Memorial de cálculo ou anexo obrigatório não informado para item acima do limite.",IF(OR(AND($G1876&lt;&gt;"",$H1876&lt;&gt;"",OR($G1876&lt;=0,$H1876&lt;=0)),AND($J1876&lt;&gt;"",$K1876&lt;&gt;"",OR($J1876&lt;=0,$K1876&lt;=0)),AND($M1876&lt;&gt;"",$N1876&lt;&gt;"",OR($M1876&lt;=0,$N1876&lt;=0)),AND($P1876&lt;&gt;"",$Q1876&lt;&gt;"",OR($P1876&lt;=0,$Q1876&lt;=0)),AND($S1876&lt;&gt;"",$T1876&lt;&gt;"",OR($S1876&lt;=0,$T1876&lt;=0)),AND($V1876&lt;&gt;"",$W1876&lt;&gt;"",OR($V1876&lt;=0,$W1876&lt;=0))),"Revise os valores informados: valor unitário e quantidade devem ser maiores que zero.",IF(OR(AND($G1876="",$H1876&lt;&gt;""),AND($G1876&lt;&gt;"",$H1876=""),AND($J1876="",$K1876&lt;&gt;""),AND($J1876&lt;&gt;"",$K1876=""),AND($M1876="",$N1876&lt;&gt;""),AND($M1876&lt;&gt;"",$N1876=""),AND($P1876="",$Q1876&lt;&gt;""),AND($P1876&lt;&gt;"",$Q1876=""),AND($S1876="",$T1876&lt;&gt;""),AND($S1876&lt;&gt;"",$T1876=""),AND($V1876="",$W1876&lt;&gt;""),AND($V1876&lt;&gt;"",$W1876="")),"Há ano preenchido parcialmente: "&amp;TRIM(IF(AND($G1876="",$H1876&lt;&gt;""),"Ano 1 (falta valor unitário); ","")&amp;IF(AND($G1876&lt;&gt;"",$H1876=""),"Ano 1 (falta quantidade); ","")&amp;IF(AND($J1876="",$K1876&lt;&gt;""),"Ano 2 (falta valor unitário); ","")&amp;IF(AND($J1876&lt;&gt;"",$K1876=""),"Ano 2 (falta quantidade); ","")&amp;IF(AND($M1876="",$N1876&lt;&gt;""),"Ano 3 (falta valor unitário); ","")&amp;IF(AND($M1876&lt;&gt;"",$N1876=""),"Ano 3 (falta quantidade); ","")&amp;IF(AND($P1876="",$Q1876&lt;&gt;""),"Ano 4 (falta valor unitário); ","")&amp;IF(AND($P1876&lt;&gt;"",$Q1876=""),"Ano 4 (falta quantidade); ","")&amp;IF(AND($S1876="",$T1876&lt;&gt;""),"Ano 5 (falta valor unitário); ","")&amp;IF(AND($S1876&lt;&gt;"",$T1876=""),"Ano 5 (falta quantidade); ","")&amp;IF(AND($V1876="",$W1876&lt;&gt;""),"Ano 6 (falta valor unitário); ","")&amp;IF(AND($V1876&lt;&gt;"",$W1876=""),"Ano 6 (falta quantidade); ","")), IF(NOT(OR(AND($G1876&lt;&gt;"",$H1876&lt;&gt;""),AND($J1876&lt;&gt;"",$K1876&lt;&gt;""),AND($M1876&lt;&gt;"",$N1876&lt;&gt;""),AND($P1876&lt;&gt;"",$Q1876&lt;&gt;""),AND($S1876&lt;&gt;"",$T1876&lt;&gt;""),AND($V1876&lt;&gt;"",$W1876&lt;&gt;""))),"Informe pelo menos um ano completo com valor unitário e quantidade.",IF(AND($C1876&lt;&gt;"",$E1876&lt;&gt;"",LEFT(TRIM($C1876),1)&lt;&gt;LEFT(TRIM($E1876),1)),"Categoria e tipo estão incompatíveis.",IF(IF(OR($E1876="",$F1876=""),FALSE(),IFERROR(COUNTIF(INDIRECT("UNITS_"&amp;SUBSTITUTE(LEFT($E1876,FIND(" ",$E1876&amp;" ")-1),".","_")),$F1876)=0,TRUE())),"Unidade incompatível com o tipo selecionado.",IF(OR(AND(ISNUMBER(SEARCH("comunic",LOWER($B1876))),LEFT($E1876,3)&lt;&gt;"4.4"),AND(ISNUMBER(SEARCH("monitor",LOWER($B1876))),NOT(OR(LEFT($E1876,3)="1.5",LEFT($E1876,3)="2.5")))),"Revise a classificação do item conforme as regras de preenchimento.",IF(AND($B1876&lt;&gt;"",OR(ISNUMBER(SEARCH("outro",LOWER($B1876))),ISNUMBER(SEARCH("divers",LOWER($B1876))),ISNUMBER(SEARCH("kit",LOWER($B1876))),ISNUMBER(SEARCH("ferrament",LOWER($B1876))),ISNUMBER(SEARCH("epi",LOWER($B1876)))),NOT(OR($Z1876&lt;&gt;"",$AA1876&lt;&gt;""))),"Descrição muito genérica: detalhe melhor o item e registre o racional no memorial ou em anexo.",IF(AND($Y1876=0,$B1876&lt;&gt;"",OR($G1876&lt;&gt;"",$H1876&lt;&gt;"",$J1876&lt;&gt;"",$K1876&lt;&gt;"",$M1876&lt;&gt;"",$N1876&lt;&gt;"",$P1876&lt;&gt;"",$Q1876&lt;&gt;"",$S1876&lt;&gt;"",$T1876&lt;&gt;"",$V1876&lt;&gt;"",$W1876&lt;&gt;"")),"O item possui dados lançados, mas o total está zerado. Revise os valores informados.","")))))))))))))))</f>
        <v/>
      </c>
    </row>
    <row r="1877" spans="1:35" ht="14.25" customHeight="1" x14ac:dyDescent="0.25">
      <c r="A1877" s="57" t="str">
        <f t="shared" si="377"/>
        <v/>
      </c>
      <c r="B1877" s="61"/>
      <c r="C1877" s="61"/>
      <c r="D1877" s="58"/>
      <c r="E1877" s="61"/>
      <c r="F1877" s="61"/>
      <c r="G1877" s="272"/>
      <c r="H1877" s="62"/>
      <c r="I1877" s="273">
        <f t="shared" si="378"/>
        <v>0</v>
      </c>
      <c r="J1877" s="272"/>
      <c r="K1877" s="62"/>
      <c r="L1877" s="270">
        <f t="shared" si="379"/>
        <v>0</v>
      </c>
      <c r="M1877" s="272"/>
      <c r="N1877" s="62"/>
      <c r="O1877" s="270">
        <f t="shared" si="380"/>
        <v>0</v>
      </c>
      <c r="P1877" s="272"/>
      <c r="Q1877" s="62"/>
      <c r="R1877" s="271">
        <f t="shared" si="381"/>
        <v>0</v>
      </c>
      <c r="S1877" s="272"/>
      <c r="T1877" s="62"/>
      <c r="U1877" s="270">
        <f t="shared" si="382"/>
        <v>0</v>
      </c>
      <c r="V1877" s="272"/>
      <c r="W1877" s="62"/>
      <c r="X1877" s="270">
        <f t="shared" si="383"/>
        <v>0</v>
      </c>
      <c r="Y1877" s="270">
        <f t="shared" si="384"/>
        <v>0</v>
      </c>
      <c r="Z1877" s="61"/>
      <c r="AA1877" s="61"/>
      <c r="AB1877" s="60" t="str">
        <f t="shared" si="385"/>
        <v/>
      </c>
      <c r="AC1877" s="21" t="b">
        <f t="shared" si="386"/>
        <v>0</v>
      </c>
      <c r="AD1877" s="21" t="b">
        <f t="shared" si="387"/>
        <v>0</v>
      </c>
      <c r="AE1877" s="21" t="b">
        <f t="shared" si="388"/>
        <v>0</v>
      </c>
      <c r="AF1877" s="21" t="b">
        <f ca="1">OR(AND($AC1877,NOT($AD1877)),AND($AC1877,OR(AND($G1877="",$H1877&lt;&gt;""),AND($G1877&lt;&gt;"",$H1877=""),AND($J1877="",$K1877&lt;&gt;""),AND($J1877&lt;&gt;"",$K1877=""),AND($M1877="",$N1877&lt;&gt;""),AND($M1877&lt;&gt;"",$N1877=""),AND($P1877="",$Q1877&lt;&gt;""),AND($P1877&lt;&gt;"",$Q1877=""),AND($S1877="",$T1877&lt;&gt;""),AND($S1877&lt;&gt;"",$T1877=""),AND($V1877="",$W1877&lt;&gt;""),AND($V1877&lt;&gt;"",$W1877=""))),AND($C1877&lt;&gt;"",$E1877&lt;&gt;"",LEFT(TRIM($C1877),1)&lt;&gt;LEFT(TRIM($E1877),1)),IF(OR($E1877="",$F1877=""),FALSE(),IFERROR(COUNTIF(INDIRECT("UNITS_"&amp;SUBSTITUTE(LEFT($E1877,FIND(" ",$E1877&amp;" ")-1),".","_")),$F1877)=0,TRUE())),AND($B1877&lt;&gt;"",OR(ISNUMBER(SEARCH("outro",LOWER($B1877))),ISNUMBER(SEARCH("divers",LOWER($B1877))),ISNUMBER(SEARCH("etc",LOWER($B1877))))),OR(AND(ISNUMBER(SEARCH("comunic",LOWER($B1877))),LEFT($E1877,3)&lt;&gt;"4.4"),AND(ISNUMBER(SEARCH("monitor",LOWER($B1877))),NOT(OR(LEFT($E1877,3)="1.5",LEFT($E1877,3)="2.5")))),AND($B1877&lt;&gt;"",OR(LEFT($C1877,1)="1",LEFT($C1877,1)="2"),$D1877=""),AND($D1877&lt;&gt;"",NOT(OR(LEFT($C1877,1)="1",LEFT($C1877,1)="2"))),AND($D1877&lt;&gt;"",COUNTIF(' PROJETO'!$B$14:$B$16,$D1877)=0),IF($D1877="",FALSE(),IF(COUNTIF(' PROJETO'!$B$14:$B$16,$D1877)=0,FALSE(),IFERROR(INDEX(' PROJETO'!$C$14:$C$16,MATCH($D1877,' PROJETO'!$B$14:$B$16,0))&lt;&gt;"Sim",FALSE()))))</f>
        <v>0</v>
      </c>
      <c r="AG1877" s="21" t="b">
        <f>AND($AC1877,$Y1877&gt;'CONFG.  LISTAS'!$F$4,$Z1877="",$AA1877="")</f>
        <v>0</v>
      </c>
      <c r="AH1877" s="21" t="str">
        <f t="shared" si="389"/>
        <v/>
      </c>
      <c r="AI1877" s="43" t="str">
        <f ca="1">IF(NOT($AC1877),"",IF(OR($B1877="",$C1877="",$E1877="",$F1877=""),"Preencha descrição, categoria, tipo e unidade.",IF(AND($B1877&lt;&gt;"",OR(LEFT($C1877,1)="1",LEFT($C1877,1)="2"),$D1877=""),"Informe a prática de restauração para itens diretos.",IF(AND($D1877&lt;&gt;"",NOT(OR(LEFT($C1877,1)="1",LEFT($C1877,1)="2"))),"Custos indiretos não devem pertencer a uma prática específica.",IF(AND($D1877&lt;&gt;"",COUNTIF(' PROJETO'!$B$14:$B$16,$D1877)=0),"Prática de restauração inválida ou não cadastrada.",IF(IF($D1877="",FALSE(),IF(COUNTIF(' PROJETO'!$B$14:$B$16,$D1877)=0,FALSE(),IFERROR(INDEX(' PROJETO'!$C$14:$C$16,MATCH($D1877,' PROJETO'!$B$14:$B$16,0))&lt;&gt;"Sim",FALSE()))),"A prática informada no item não foi selecionada na aba Projeto.",IF(AND(MAX($I1877,$L1877,$O1877,$R1877,$U1877,$X1877)&gt;'CONFG.  LISTAS'!$F$4,NOT(OR($Z1877&lt;&gt;"",$AA1877&lt;&gt;""))),"Memorial de cálculo ou anexo obrigatório não informado para item acima do limite.",IF(OR(AND($G1877&lt;&gt;"",$H1877&lt;&gt;"",OR($G1877&lt;=0,$H1877&lt;=0)),AND($J1877&lt;&gt;"",$K1877&lt;&gt;"",OR($J1877&lt;=0,$K1877&lt;=0)),AND($M1877&lt;&gt;"",$N1877&lt;&gt;"",OR($M1877&lt;=0,$N1877&lt;=0)),AND($P1877&lt;&gt;"",$Q1877&lt;&gt;"",OR($P1877&lt;=0,$Q1877&lt;=0)),AND($S1877&lt;&gt;"",$T1877&lt;&gt;"",OR($S1877&lt;=0,$T1877&lt;=0)),AND($V1877&lt;&gt;"",$W1877&lt;&gt;"",OR($V1877&lt;=0,$W1877&lt;=0))),"Revise os valores informados: valor unitário e quantidade devem ser maiores que zero.",IF(OR(AND($G1877="",$H1877&lt;&gt;""),AND($G1877&lt;&gt;"",$H1877=""),AND($J1877="",$K1877&lt;&gt;""),AND($J1877&lt;&gt;"",$K1877=""),AND($M1877="",$N1877&lt;&gt;""),AND($M1877&lt;&gt;"",$N1877=""),AND($P1877="",$Q1877&lt;&gt;""),AND($P1877&lt;&gt;"",$Q1877=""),AND($S1877="",$T1877&lt;&gt;""),AND($S1877&lt;&gt;"",$T1877=""),AND($V1877="",$W1877&lt;&gt;""),AND($V1877&lt;&gt;"",$W1877="")),"Há ano preenchido parcialmente: "&amp;TRIM(IF(AND($G1877="",$H1877&lt;&gt;""),"Ano 1 (falta valor unitário); ","")&amp;IF(AND($G1877&lt;&gt;"",$H1877=""),"Ano 1 (falta quantidade); ","")&amp;IF(AND($J1877="",$K1877&lt;&gt;""),"Ano 2 (falta valor unitário); ","")&amp;IF(AND($J1877&lt;&gt;"",$K1877=""),"Ano 2 (falta quantidade); ","")&amp;IF(AND($M1877="",$N1877&lt;&gt;""),"Ano 3 (falta valor unitário); ","")&amp;IF(AND($M1877&lt;&gt;"",$N1877=""),"Ano 3 (falta quantidade); ","")&amp;IF(AND($P1877="",$Q1877&lt;&gt;""),"Ano 4 (falta valor unitário); ","")&amp;IF(AND($P1877&lt;&gt;"",$Q1877=""),"Ano 4 (falta quantidade); ","")&amp;IF(AND($S1877="",$T1877&lt;&gt;""),"Ano 5 (falta valor unitário); ","")&amp;IF(AND($S1877&lt;&gt;"",$T1877=""),"Ano 5 (falta quantidade); ","")&amp;IF(AND($V1877="",$W1877&lt;&gt;""),"Ano 6 (falta valor unitário); ","")&amp;IF(AND($V1877&lt;&gt;"",$W1877=""),"Ano 6 (falta quantidade); ","")), IF(NOT(OR(AND($G1877&lt;&gt;"",$H1877&lt;&gt;""),AND($J1877&lt;&gt;"",$K1877&lt;&gt;""),AND($M1877&lt;&gt;"",$N1877&lt;&gt;""),AND($P1877&lt;&gt;"",$Q1877&lt;&gt;""),AND($S1877&lt;&gt;"",$T1877&lt;&gt;""),AND($V1877&lt;&gt;"",$W1877&lt;&gt;""))),"Informe pelo menos um ano completo com valor unitário e quantidade.",IF(AND($C1877&lt;&gt;"",$E1877&lt;&gt;"",LEFT(TRIM($C1877),1)&lt;&gt;LEFT(TRIM($E1877),1)),"Categoria e tipo estão incompatíveis.",IF(IF(OR($E1877="",$F1877=""),FALSE(),IFERROR(COUNTIF(INDIRECT("UNITS_"&amp;SUBSTITUTE(LEFT($E1877,FIND(" ",$E1877&amp;" ")-1),".","_")),$F1877)=0,TRUE())),"Unidade incompatível com o tipo selecionado.",IF(OR(AND(ISNUMBER(SEARCH("comunic",LOWER($B1877))),LEFT($E1877,3)&lt;&gt;"4.4"),AND(ISNUMBER(SEARCH("monitor",LOWER($B1877))),NOT(OR(LEFT($E1877,3)="1.5",LEFT($E1877,3)="2.5")))),"Revise a classificação do item conforme as regras de preenchimento.",IF(AND($B1877&lt;&gt;"",OR(ISNUMBER(SEARCH("outro",LOWER($B1877))),ISNUMBER(SEARCH("divers",LOWER($B1877))),ISNUMBER(SEARCH("kit",LOWER($B1877))),ISNUMBER(SEARCH("ferrament",LOWER($B1877))),ISNUMBER(SEARCH("epi",LOWER($B1877)))),NOT(OR($Z1877&lt;&gt;"",$AA1877&lt;&gt;""))),"Descrição muito genérica: detalhe melhor o item e registre o racional no memorial ou em anexo.",IF(AND($Y1877=0,$B1877&lt;&gt;"",OR($G1877&lt;&gt;"",$H1877&lt;&gt;"",$J1877&lt;&gt;"",$K1877&lt;&gt;"",$M1877&lt;&gt;"",$N1877&lt;&gt;"",$P1877&lt;&gt;"",$Q1877&lt;&gt;"",$S1877&lt;&gt;"",$T1877&lt;&gt;"",$V1877&lt;&gt;"",$W1877&lt;&gt;"")),"O item possui dados lançados, mas o total está zerado. Revise os valores informados.","")))))))))))))))</f>
        <v/>
      </c>
    </row>
    <row r="1878" spans="1:35" ht="14.25" customHeight="1" x14ac:dyDescent="0.25">
      <c r="A1878" s="57" t="str">
        <f t="shared" si="377"/>
        <v/>
      </c>
      <c r="B1878" s="58"/>
      <c r="C1878" s="58"/>
      <c r="D1878" s="58"/>
      <c r="E1878" s="58"/>
      <c r="F1878" s="58"/>
      <c r="G1878" s="269"/>
      <c r="H1878" s="59"/>
      <c r="I1878" s="273">
        <f t="shared" si="378"/>
        <v>0</v>
      </c>
      <c r="J1878" s="269"/>
      <c r="K1878" s="59"/>
      <c r="L1878" s="270">
        <f t="shared" si="379"/>
        <v>0</v>
      </c>
      <c r="M1878" s="269"/>
      <c r="N1878" s="59"/>
      <c r="O1878" s="270">
        <f t="shared" si="380"/>
        <v>0</v>
      </c>
      <c r="P1878" s="269"/>
      <c r="Q1878" s="59"/>
      <c r="R1878" s="271">
        <f t="shared" si="381"/>
        <v>0</v>
      </c>
      <c r="S1878" s="269"/>
      <c r="T1878" s="59"/>
      <c r="U1878" s="270">
        <f t="shared" si="382"/>
        <v>0</v>
      </c>
      <c r="V1878" s="269"/>
      <c r="W1878" s="59"/>
      <c r="X1878" s="270">
        <f t="shared" si="383"/>
        <v>0</v>
      </c>
      <c r="Y1878" s="270">
        <f t="shared" si="384"/>
        <v>0</v>
      </c>
      <c r="Z1878" s="58"/>
      <c r="AA1878" s="58"/>
      <c r="AB1878" s="60" t="str">
        <f t="shared" si="385"/>
        <v/>
      </c>
      <c r="AC1878" s="21" t="b">
        <f t="shared" si="386"/>
        <v>0</v>
      </c>
      <c r="AD1878" s="21" t="b">
        <f t="shared" si="387"/>
        <v>0</v>
      </c>
      <c r="AE1878" s="21" t="b">
        <f t="shared" si="388"/>
        <v>0</v>
      </c>
      <c r="AF1878" s="21" t="b">
        <f ca="1">OR(AND($AC1878,NOT($AD1878)),AND($AC1878,OR(AND($G1878="",$H1878&lt;&gt;""),AND($G1878&lt;&gt;"",$H1878=""),AND($J1878="",$K1878&lt;&gt;""),AND($J1878&lt;&gt;"",$K1878=""),AND($M1878="",$N1878&lt;&gt;""),AND($M1878&lt;&gt;"",$N1878=""),AND($P1878="",$Q1878&lt;&gt;""),AND($P1878&lt;&gt;"",$Q1878=""),AND($S1878="",$T1878&lt;&gt;""),AND($S1878&lt;&gt;"",$T1878=""),AND($V1878="",$W1878&lt;&gt;""),AND($V1878&lt;&gt;"",$W1878=""))),AND($C1878&lt;&gt;"",$E1878&lt;&gt;"",LEFT(TRIM($C1878),1)&lt;&gt;LEFT(TRIM($E1878),1)),IF(OR($E1878="",$F1878=""),FALSE(),IFERROR(COUNTIF(INDIRECT("UNITS_"&amp;SUBSTITUTE(LEFT($E1878,FIND(" ",$E1878&amp;" ")-1),".","_")),$F1878)=0,TRUE())),AND($B1878&lt;&gt;"",OR(ISNUMBER(SEARCH("outro",LOWER($B1878))),ISNUMBER(SEARCH("divers",LOWER($B1878))),ISNUMBER(SEARCH("etc",LOWER($B1878))))),OR(AND(ISNUMBER(SEARCH("comunic",LOWER($B1878))),LEFT($E1878,3)&lt;&gt;"4.4"),AND(ISNUMBER(SEARCH("monitor",LOWER($B1878))),NOT(OR(LEFT($E1878,3)="1.5",LEFT($E1878,3)="2.5")))),AND($B1878&lt;&gt;"",OR(LEFT($C1878,1)="1",LEFT($C1878,1)="2"),$D1878=""),AND($D1878&lt;&gt;"",NOT(OR(LEFT($C1878,1)="1",LEFT($C1878,1)="2"))),AND($D1878&lt;&gt;"",COUNTIF(' PROJETO'!$B$14:$B$16,$D1878)=0),IF($D1878="",FALSE(),IF(COUNTIF(' PROJETO'!$B$14:$B$16,$D1878)=0,FALSE(),IFERROR(INDEX(' PROJETO'!$C$14:$C$16,MATCH($D1878,' PROJETO'!$B$14:$B$16,0))&lt;&gt;"Sim",FALSE()))))</f>
        <v>0</v>
      </c>
      <c r="AG1878" s="21" t="b">
        <f>AND($AC1878,$Y1878&gt;'CONFG.  LISTAS'!$F$4,$Z1878="",$AA1878="")</f>
        <v>0</v>
      </c>
      <c r="AH1878" s="21" t="str">
        <f t="shared" si="389"/>
        <v/>
      </c>
      <c r="AI1878" s="43" t="str">
        <f ca="1">IF(NOT($AC1878),"",IF(OR($B1878="",$C1878="",$E1878="",$F1878=""),"Preencha descrição, categoria, tipo e unidade.",IF(AND($B1878&lt;&gt;"",OR(LEFT($C1878,1)="1",LEFT($C1878,1)="2"),$D1878=""),"Informe a prática de restauração para itens diretos.",IF(AND($D1878&lt;&gt;"",NOT(OR(LEFT($C1878,1)="1",LEFT($C1878,1)="2"))),"Custos indiretos não devem pertencer a uma prática específica.",IF(AND($D1878&lt;&gt;"",COUNTIF(' PROJETO'!$B$14:$B$16,$D1878)=0),"Prática de restauração inválida ou não cadastrada.",IF(IF($D1878="",FALSE(),IF(COUNTIF(' PROJETO'!$B$14:$B$16,$D1878)=0,FALSE(),IFERROR(INDEX(' PROJETO'!$C$14:$C$16,MATCH($D1878,' PROJETO'!$B$14:$B$16,0))&lt;&gt;"Sim",FALSE()))),"A prática informada no item não foi selecionada na aba Projeto.",IF(AND(MAX($I1878,$L1878,$O1878,$R1878,$U1878,$X1878)&gt;'CONFG.  LISTAS'!$F$4,NOT(OR($Z1878&lt;&gt;"",$AA1878&lt;&gt;""))),"Memorial de cálculo ou anexo obrigatório não informado para item acima do limite.",IF(OR(AND($G1878&lt;&gt;"",$H1878&lt;&gt;"",OR($G1878&lt;=0,$H1878&lt;=0)),AND($J1878&lt;&gt;"",$K1878&lt;&gt;"",OR($J1878&lt;=0,$K1878&lt;=0)),AND($M1878&lt;&gt;"",$N1878&lt;&gt;"",OR($M1878&lt;=0,$N1878&lt;=0)),AND($P1878&lt;&gt;"",$Q1878&lt;&gt;"",OR($P1878&lt;=0,$Q1878&lt;=0)),AND($S1878&lt;&gt;"",$T1878&lt;&gt;"",OR($S1878&lt;=0,$T1878&lt;=0)),AND($V1878&lt;&gt;"",$W1878&lt;&gt;"",OR($V1878&lt;=0,$W1878&lt;=0))),"Revise os valores informados: valor unitário e quantidade devem ser maiores que zero.",IF(OR(AND($G1878="",$H1878&lt;&gt;""),AND($G1878&lt;&gt;"",$H1878=""),AND($J1878="",$K1878&lt;&gt;""),AND($J1878&lt;&gt;"",$K1878=""),AND($M1878="",$N1878&lt;&gt;""),AND($M1878&lt;&gt;"",$N1878=""),AND($P1878="",$Q1878&lt;&gt;""),AND($P1878&lt;&gt;"",$Q1878=""),AND($S1878="",$T1878&lt;&gt;""),AND($S1878&lt;&gt;"",$T1878=""),AND($V1878="",$W1878&lt;&gt;""),AND($V1878&lt;&gt;"",$W1878="")),"Há ano preenchido parcialmente: "&amp;TRIM(IF(AND($G1878="",$H1878&lt;&gt;""),"Ano 1 (falta valor unitário); ","")&amp;IF(AND($G1878&lt;&gt;"",$H1878=""),"Ano 1 (falta quantidade); ","")&amp;IF(AND($J1878="",$K1878&lt;&gt;""),"Ano 2 (falta valor unitário); ","")&amp;IF(AND($J1878&lt;&gt;"",$K1878=""),"Ano 2 (falta quantidade); ","")&amp;IF(AND($M1878="",$N1878&lt;&gt;""),"Ano 3 (falta valor unitário); ","")&amp;IF(AND($M1878&lt;&gt;"",$N1878=""),"Ano 3 (falta quantidade); ","")&amp;IF(AND($P1878="",$Q1878&lt;&gt;""),"Ano 4 (falta valor unitário); ","")&amp;IF(AND($P1878&lt;&gt;"",$Q1878=""),"Ano 4 (falta quantidade); ","")&amp;IF(AND($S1878="",$T1878&lt;&gt;""),"Ano 5 (falta valor unitário); ","")&amp;IF(AND($S1878&lt;&gt;"",$T1878=""),"Ano 5 (falta quantidade); ","")&amp;IF(AND($V1878="",$W1878&lt;&gt;""),"Ano 6 (falta valor unitário); ","")&amp;IF(AND($V1878&lt;&gt;"",$W1878=""),"Ano 6 (falta quantidade); ","")), IF(NOT(OR(AND($G1878&lt;&gt;"",$H1878&lt;&gt;""),AND($J1878&lt;&gt;"",$K1878&lt;&gt;""),AND($M1878&lt;&gt;"",$N1878&lt;&gt;""),AND($P1878&lt;&gt;"",$Q1878&lt;&gt;""),AND($S1878&lt;&gt;"",$T1878&lt;&gt;""),AND($V1878&lt;&gt;"",$W1878&lt;&gt;""))),"Informe pelo menos um ano completo com valor unitário e quantidade.",IF(AND($C1878&lt;&gt;"",$E1878&lt;&gt;"",LEFT(TRIM($C1878),1)&lt;&gt;LEFT(TRIM($E1878),1)),"Categoria e tipo estão incompatíveis.",IF(IF(OR($E1878="",$F1878=""),FALSE(),IFERROR(COUNTIF(INDIRECT("UNITS_"&amp;SUBSTITUTE(LEFT($E1878,FIND(" ",$E1878&amp;" ")-1),".","_")),$F1878)=0,TRUE())),"Unidade incompatível com o tipo selecionado.",IF(OR(AND(ISNUMBER(SEARCH("comunic",LOWER($B1878))),LEFT($E1878,3)&lt;&gt;"4.4"),AND(ISNUMBER(SEARCH("monitor",LOWER($B1878))),NOT(OR(LEFT($E1878,3)="1.5",LEFT($E1878,3)="2.5")))),"Revise a classificação do item conforme as regras de preenchimento.",IF(AND($B1878&lt;&gt;"",OR(ISNUMBER(SEARCH("outro",LOWER($B1878))),ISNUMBER(SEARCH("divers",LOWER($B1878))),ISNUMBER(SEARCH("kit",LOWER($B1878))),ISNUMBER(SEARCH("ferrament",LOWER($B1878))),ISNUMBER(SEARCH("epi",LOWER($B1878)))),NOT(OR($Z1878&lt;&gt;"",$AA1878&lt;&gt;""))),"Descrição muito genérica: detalhe melhor o item e registre o racional no memorial ou em anexo.",IF(AND($Y1878=0,$B1878&lt;&gt;"",OR($G1878&lt;&gt;"",$H1878&lt;&gt;"",$J1878&lt;&gt;"",$K1878&lt;&gt;"",$M1878&lt;&gt;"",$N1878&lt;&gt;"",$P1878&lt;&gt;"",$Q1878&lt;&gt;"",$S1878&lt;&gt;"",$T1878&lt;&gt;"",$V1878&lt;&gt;"",$W1878&lt;&gt;"")),"O item possui dados lançados, mas o total está zerado. Revise os valores informados.","")))))))))))))))</f>
        <v/>
      </c>
    </row>
    <row r="1879" spans="1:35" ht="14.25" customHeight="1" x14ac:dyDescent="0.25">
      <c r="A1879" s="57" t="str">
        <f t="shared" si="377"/>
        <v/>
      </c>
      <c r="B1879" s="61"/>
      <c r="C1879" s="61"/>
      <c r="D1879" s="58"/>
      <c r="E1879" s="61"/>
      <c r="F1879" s="61"/>
      <c r="G1879" s="272"/>
      <c r="H1879" s="62"/>
      <c r="I1879" s="273">
        <f t="shared" si="378"/>
        <v>0</v>
      </c>
      <c r="J1879" s="272"/>
      <c r="K1879" s="62"/>
      <c r="L1879" s="270">
        <f t="shared" si="379"/>
        <v>0</v>
      </c>
      <c r="M1879" s="272"/>
      <c r="N1879" s="62"/>
      <c r="O1879" s="270">
        <f t="shared" si="380"/>
        <v>0</v>
      </c>
      <c r="P1879" s="272"/>
      <c r="Q1879" s="62"/>
      <c r="R1879" s="271">
        <f t="shared" si="381"/>
        <v>0</v>
      </c>
      <c r="S1879" s="272"/>
      <c r="T1879" s="62"/>
      <c r="U1879" s="270">
        <f t="shared" si="382"/>
        <v>0</v>
      </c>
      <c r="V1879" s="272"/>
      <c r="W1879" s="62"/>
      <c r="X1879" s="270">
        <f t="shared" si="383"/>
        <v>0</v>
      </c>
      <c r="Y1879" s="270">
        <f t="shared" si="384"/>
        <v>0</v>
      </c>
      <c r="Z1879" s="61"/>
      <c r="AA1879" s="61"/>
      <c r="AB1879" s="60" t="str">
        <f t="shared" si="385"/>
        <v/>
      </c>
      <c r="AC1879" s="21" t="b">
        <f t="shared" si="386"/>
        <v>0</v>
      </c>
      <c r="AD1879" s="21" t="b">
        <f t="shared" si="387"/>
        <v>0</v>
      </c>
      <c r="AE1879" s="21" t="b">
        <f t="shared" si="388"/>
        <v>0</v>
      </c>
      <c r="AF1879" s="21" t="b">
        <f ca="1">OR(AND($AC1879,NOT($AD1879)),AND($AC1879,OR(AND($G1879="",$H1879&lt;&gt;""),AND($G1879&lt;&gt;"",$H1879=""),AND($J1879="",$K1879&lt;&gt;""),AND($J1879&lt;&gt;"",$K1879=""),AND($M1879="",$N1879&lt;&gt;""),AND($M1879&lt;&gt;"",$N1879=""),AND($P1879="",$Q1879&lt;&gt;""),AND($P1879&lt;&gt;"",$Q1879=""),AND($S1879="",$T1879&lt;&gt;""),AND($S1879&lt;&gt;"",$T1879=""),AND($V1879="",$W1879&lt;&gt;""),AND($V1879&lt;&gt;"",$W1879=""))),AND($C1879&lt;&gt;"",$E1879&lt;&gt;"",LEFT(TRIM($C1879),1)&lt;&gt;LEFT(TRIM($E1879),1)),IF(OR($E1879="",$F1879=""),FALSE(),IFERROR(COUNTIF(INDIRECT("UNITS_"&amp;SUBSTITUTE(LEFT($E1879,FIND(" ",$E1879&amp;" ")-1),".","_")),$F1879)=0,TRUE())),AND($B1879&lt;&gt;"",OR(ISNUMBER(SEARCH("outro",LOWER($B1879))),ISNUMBER(SEARCH("divers",LOWER($B1879))),ISNUMBER(SEARCH("etc",LOWER($B1879))))),OR(AND(ISNUMBER(SEARCH("comunic",LOWER($B1879))),LEFT($E1879,3)&lt;&gt;"4.4"),AND(ISNUMBER(SEARCH("monitor",LOWER($B1879))),NOT(OR(LEFT($E1879,3)="1.5",LEFT($E1879,3)="2.5")))),AND($B1879&lt;&gt;"",OR(LEFT($C1879,1)="1",LEFT($C1879,1)="2"),$D1879=""),AND($D1879&lt;&gt;"",NOT(OR(LEFT($C1879,1)="1",LEFT($C1879,1)="2"))),AND($D1879&lt;&gt;"",COUNTIF(' PROJETO'!$B$14:$B$16,$D1879)=0),IF($D1879="",FALSE(),IF(COUNTIF(' PROJETO'!$B$14:$B$16,$D1879)=0,FALSE(),IFERROR(INDEX(' PROJETO'!$C$14:$C$16,MATCH($D1879,' PROJETO'!$B$14:$B$16,0))&lt;&gt;"Sim",FALSE()))))</f>
        <v>0</v>
      </c>
      <c r="AG1879" s="21" t="b">
        <f>AND($AC1879,$Y1879&gt;'CONFG.  LISTAS'!$F$4,$Z1879="",$AA1879="")</f>
        <v>0</v>
      </c>
      <c r="AH1879" s="21" t="str">
        <f t="shared" si="389"/>
        <v/>
      </c>
      <c r="AI1879" s="43" t="str">
        <f ca="1">IF(NOT($AC1879),"",IF(OR($B1879="",$C1879="",$E1879="",$F1879=""),"Preencha descrição, categoria, tipo e unidade.",IF(AND($B1879&lt;&gt;"",OR(LEFT($C1879,1)="1",LEFT($C1879,1)="2"),$D1879=""),"Informe a prática de restauração para itens diretos.",IF(AND($D1879&lt;&gt;"",NOT(OR(LEFT($C1879,1)="1",LEFT($C1879,1)="2"))),"Custos indiretos não devem pertencer a uma prática específica.",IF(AND($D1879&lt;&gt;"",COUNTIF(' PROJETO'!$B$14:$B$16,$D1879)=0),"Prática de restauração inválida ou não cadastrada.",IF(IF($D1879="",FALSE(),IF(COUNTIF(' PROJETO'!$B$14:$B$16,$D1879)=0,FALSE(),IFERROR(INDEX(' PROJETO'!$C$14:$C$16,MATCH($D1879,' PROJETO'!$B$14:$B$16,0))&lt;&gt;"Sim",FALSE()))),"A prática informada no item não foi selecionada na aba Projeto.",IF(AND(MAX($I1879,$L1879,$O1879,$R1879,$U1879,$X1879)&gt;'CONFG.  LISTAS'!$F$4,NOT(OR($Z1879&lt;&gt;"",$AA1879&lt;&gt;""))),"Memorial de cálculo ou anexo obrigatório não informado para item acima do limite.",IF(OR(AND($G1879&lt;&gt;"",$H1879&lt;&gt;"",OR($G1879&lt;=0,$H1879&lt;=0)),AND($J1879&lt;&gt;"",$K1879&lt;&gt;"",OR($J1879&lt;=0,$K1879&lt;=0)),AND($M1879&lt;&gt;"",$N1879&lt;&gt;"",OR($M1879&lt;=0,$N1879&lt;=0)),AND($P1879&lt;&gt;"",$Q1879&lt;&gt;"",OR($P1879&lt;=0,$Q1879&lt;=0)),AND($S1879&lt;&gt;"",$T1879&lt;&gt;"",OR($S1879&lt;=0,$T1879&lt;=0)),AND($V1879&lt;&gt;"",$W1879&lt;&gt;"",OR($V1879&lt;=0,$W1879&lt;=0))),"Revise os valores informados: valor unitário e quantidade devem ser maiores que zero.",IF(OR(AND($G1879="",$H1879&lt;&gt;""),AND($G1879&lt;&gt;"",$H1879=""),AND($J1879="",$K1879&lt;&gt;""),AND($J1879&lt;&gt;"",$K1879=""),AND($M1879="",$N1879&lt;&gt;""),AND($M1879&lt;&gt;"",$N1879=""),AND($P1879="",$Q1879&lt;&gt;""),AND($P1879&lt;&gt;"",$Q1879=""),AND($S1879="",$T1879&lt;&gt;""),AND($S1879&lt;&gt;"",$T1879=""),AND($V1879="",$W1879&lt;&gt;""),AND($V1879&lt;&gt;"",$W1879="")),"Há ano preenchido parcialmente: "&amp;TRIM(IF(AND($G1879="",$H1879&lt;&gt;""),"Ano 1 (falta valor unitário); ","")&amp;IF(AND($G1879&lt;&gt;"",$H1879=""),"Ano 1 (falta quantidade); ","")&amp;IF(AND($J1879="",$K1879&lt;&gt;""),"Ano 2 (falta valor unitário); ","")&amp;IF(AND($J1879&lt;&gt;"",$K1879=""),"Ano 2 (falta quantidade); ","")&amp;IF(AND($M1879="",$N1879&lt;&gt;""),"Ano 3 (falta valor unitário); ","")&amp;IF(AND($M1879&lt;&gt;"",$N1879=""),"Ano 3 (falta quantidade); ","")&amp;IF(AND($P1879="",$Q1879&lt;&gt;""),"Ano 4 (falta valor unitário); ","")&amp;IF(AND($P1879&lt;&gt;"",$Q1879=""),"Ano 4 (falta quantidade); ","")&amp;IF(AND($S1879="",$T1879&lt;&gt;""),"Ano 5 (falta valor unitário); ","")&amp;IF(AND($S1879&lt;&gt;"",$T1879=""),"Ano 5 (falta quantidade); ","")&amp;IF(AND($V1879="",$W1879&lt;&gt;""),"Ano 6 (falta valor unitário); ","")&amp;IF(AND($V1879&lt;&gt;"",$W1879=""),"Ano 6 (falta quantidade); ","")), IF(NOT(OR(AND($G1879&lt;&gt;"",$H1879&lt;&gt;""),AND($J1879&lt;&gt;"",$K1879&lt;&gt;""),AND($M1879&lt;&gt;"",$N1879&lt;&gt;""),AND($P1879&lt;&gt;"",$Q1879&lt;&gt;""),AND($S1879&lt;&gt;"",$T1879&lt;&gt;""),AND($V1879&lt;&gt;"",$W1879&lt;&gt;""))),"Informe pelo menos um ano completo com valor unitário e quantidade.",IF(AND($C1879&lt;&gt;"",$E1879&lt;&gt;"",LEFT(TRIM($C1879),1)&lt;&gt;LEFT(TRIM($E1879),1)),"Categoria e tipo estão incompatíveis.",IF(IF(OR($E1879="",$F1879=""),FALSE(),IFERROR(COUNTIF(INDIRECT("UNITS_"&amp;SUBSTITUTE(LEFT($E1879,FIND(" ",$E1879&amp;" ")-1),".","_")),$F1879)=0,TRUE())),"Unidade incompatível com o tipo selecionado.",IF(OR(AND(ISNUMBER(SEARCH("comunic",LOWER($B1879))),LEFT($E1879,3)&lt;&gt;"4.4"),AND(ISNUMBER(SEARCH("monitor",LOWER($B1879))),NOT(OR(LEFT($E1879,3)="1.5",LEFT($E1879,3)="2.5")))),"Revise a classificação do item conforme as regras de preenchimento.",IF(AND($B1879&lt;&gt;"",OR(ISNUMBER(SEARCH("outro",LOWER($B1879))),ISNUMBER(SEARCH("divers",LOWER($B1879))),ISNUMBER(SEARCH("kit",LOWER($B1879))),ISNUMBER(SEARCH("ferrament",LOWER($B1879))),ISNUMBER(SEARCH("epi",LOWER($B1879)))),NOT(OR($Z1879&lt;&gt;"",$AA1879&lt;&gt;""))),"Descrição muito genérica: detalhe melhor o item e registre o racional no memorial ou em anexo.",IF(AND($Y1879=0,$B1879&lt;&gt;"",OR($G1879&lt;&gt;"",$H1879&lt;&gt;"",$J1879&lt;&gt;"",$K1879&lt;&gt;"",$M1879&lt;&gt;"",$N1879&lt;&gt;"",$P1879&lt;&gt;"",$Q1879&lt;&gt;"",$S1879&lt;&gt;"",$T1879&lt;&gt;"",$V1879&lt;&gt;"",$W1879&lt;&gt;"")),"O item possui dados lançados, mas o total está zerado. Revise os valores informados.","")))))))))))))))</f>
        <v/>
      </c>
    </row>
    <row r="1880" spans="1:35" ht="14.25" customHeight="1" x14ac:dyDescent="0.25">
      <c r="A1880" s="57" t="str">
        <f t="shared" si="377"/>
        <v/>
      </c>
      <c r="B1880" s="58"/>
      <c r="C1880" s="58"/>
      <c r="D1880" s="58"/>
      <c r="E1880" s="58"/>
      <c r="F1880" s="58"/>
      <c r="G1880" s="269"/>
      <c r="H1880" s="59"/>
      <c r="I1880" s="273">
        <f t="shared" si="378"/>
        <v>0</v>
      </c>
      <c r="J1880" s="269"/>
      <c r="K1880" s="59"/>
      <c r="L1880" s="270">
        <f t="shared" si="379"/>
        <v>0</v>
      </c>
      <c r="M1880" s="269"/>
      <c r="N1880" s="59"/>
      <c r="O1880" s="270">
        <f t="shared" si="380"/>
        <v>0</v>
      </c>
      <c r="P1880" s="269"/>
      <c r="Q1880" s="59"/>
      <c r="R1880" s="271">
        <f t="shared" si="381"/>
        <v>0</v>
      </c>
      <c r="S1880" s="269"/>
      <c r="T1880" s="59"/>
      <c r="U1880" s="270">
        <f t="shared" si="382"/>
        <v>0</v>
      </c>
      <c r="V1880" s="269"/>
      <c r="W1880" s="59"/>
      <c r="X1880" s="270">
        <f t="shared" si="383"/>
        <v>0</v>
      </c>
      <c r="Y1880" s="270">
        <f t="shared" si="384"/>
        <v>0</v>
      </c>
      <c r="Z1880" s="58"/>
      <c r="AA1880" s="58"/>
      <c r="AB1880" s="60" t="str">
        <f t="shared" si="385"/>
        <v/>
      </c>
      <c r="AC1880" s="21" t="b">
        <f t="shared" si="386"/>
        <v>0</v>
      </c>
      <c r="AD1880" s="21" t="b">
        <f t="shared" si="387"/>
        <v>0</v>
      </c>
      <c r="AE1880" s="21" t="b">
        <f t="shared" si="388"/>
        <v>0</v>
      </c>
      <c r="AF1880" s="21" t="b">
        <f ca="1">OR(AND($AC1880,NOT($AD1880)),AND($AC1880,OR(AND($G1880="",$H1880&lt;&gt;""),AND($G1880&lt;&gt;"",$H1880=""),AND($J1880="",$K1880&lt;&gt;""),AND($J1880&lt;&gt;"",$K1880=""),AND($M1880="",$N1880&lt;&gt;""),AND($M1880&lt;&gt;"",$N1880=""),AND($P1880="",$Q1880&lt;&gt;""),AND($P1880&lt;&gt;"",$Q1880=""),AND($S1880="",$T1880&lt;&gt;""),AND($S1880&lt;&gt;"",$T1880=""),AND($V1880="",$W1880&lt;&gt;""),AND($V1880&lt;&gt;"",$W1880=""))),AND($C1880&lt;&gt;"",$E1880&lt;&gt;"",LEFT(TRIM($C1880),1)&lt;&gt;LEFT(TRIM($E1880),1)),IF(OR($E1880="",$F1880=""),FALSE(),IFERROR(COUNTIF(INDIRECT("UNITS_"&amp;SUBSTITUTE(LEFT($E1880,FIND(" ",$E1880&amp;" ")-1),".","_")),$F1880)=0,TRUE())),AND($B1880&lt;&gt;"",OR(ISNUMBER(SEARCH("outro",LOWER($B1880))),ISNUMBER(SEARCH("divers",LOWER($B1880))),ISNUMBER(SEARCH("etc",LOWER($B1880))))),OR(AND(ISNUMBER(SEARCH("comunic",LOWER($B1880))),LEFT($E1880,3)&lt;&gt;"4.4"),AND(ISNUMBER(SEARCH("monitor",LOWER($B1880))),NOT(OR(LEFT($E1880,3)="1.5",LEFT($E1880,3)="2.5")))),AND($B1880&lt;&gt;"",OR(LEFT($C1880,1)="1",LEFT($C1880,1)="2"),$D1880=""),AND($D1880&lt;&gt;"",NOT(OR(LEFT($C1880,1)="1",LEFT($C1880,1)="2"))),AND($D1880&lt;&gt;"",COUNTIF(' PROJETO'!$B$14:$B$16,$D1880)=0),IF($D1880="",FALSE(),IF(COUNTIF(' PROJETO'!$B$14:$B$16,$D1880)=0,FALSE(),IFERROR(INDEX(' PROJETO'!$C$14:$C$16,MATCH($D1880,' PROJETO'!$B$14:$B$16,0))&lt;&gt;"Sim",FALSE()))))</f>
        <v>0</v>
      </c>
      <c r="AG1880" s="21" t="b">
        <f>AND($AC1880,$Y1880&gt;'CONFG.  LISTAS'!$F$4,$Z1880="",$AA1880="")</f>
        <v>0</v>
      </c>
      <c r="AH1880" s="21" t="str">
        <f t="shared" si="389"/>
        <v/>
      </c>
      <c r="AI1880" s="43" t="str">
        <f ca="1">IF(NOT($AC1880),"",IF(OR($B1880="",$C1880="",$E1880="",$F1880=""),"Preencha descrição, categoria, tipo e unidade.",IF(AND($B1880&lt;&gt;"",OR(LEFT($C1880,1)="1",LEFT($C1880,1)="2"),$D1880=""),"Informe a prática de restauração para itens diretos.",IF(AND($D1880&lt;&gt;"",NOT(OR(LEFT($C1880,1)="1",LEFT($C1880,1)="2"))),"Custos indiretos não devem pertencer a uma prática específica.",IF(AND($D1880&lt;&gt;"",COUNTIF(' PROJETO'!$B$14:$B$16,$D1880)=0),"Prática de restauração inválida ou não cadastrada.",IF(IF($D1880="",FALSE(),IF(COUNTIF(' PROJETO'!$B$14:$B$16,$D1880)=0,FALSE(),IFERROR(INDEX(' PROJETO'!$C$14:$C$16,MATCH($D1880,' PROJETO'!$B$14:$B$16,0))&lt;&gt;"Sim",FALSE()))),"A prática informada no item não foi selecionada na aba Projeto.",IF(AND(MAX($I1880,$L1880,$O1880,$R1880,$U1880,$X1880)&gt;'CONFG.  LISTAS'!$F$4,NOT(OR($Z1880&lt;&gt;"",$AA1880&lt;&gt;""))),"Memorial de cálculo ou anexo obrigatório não informado para item acima do limite.",IF(OR(AND($G1880&lt;&gt;"",$H1880&lt;&gt;"",OR($G1880&lt;=0,$H1880&lt;=0)),AND($J1880&lt;&gt;"",$K1880&lt;&gt;"",OR($J1880&lt;=0,$K1880&lt;=0)),AND($M1880&lt;&gt;"",$N1880&lt;&gt;"",OR($M1880&lt;=0,$N1880&lt;=0)),AND($P1880&lt;&gt;"",$Q1880&lt;&gt;"",OR($P1880&lt;=0,$Q1880&lt;=0)),AND($S1880&lt;&gt;"",$T1880&lt;&gt;"",OR($S1880&lt;=0,$T1880&lt;=0)),AND($V1880&lt;&gt;"",$W1880&lt;&gt;"",OR($V1880&lt;=0,$W1880&lt;=0))),"Revise os valores informados: valor unitário e quantidade devem ser maiores que zero.",IF(OR(AND($G1880="",$H1880&lt;&gt;""),AND($G1880&lt;&gt;"",$H1880=""),AND($J1880="",$K1880&lt;&gt;""),AND($J1880&lt;&gt;"",$K1880=""),AND($M1880="",$N1880&lt;&gt;""),AND($M1880&lt;&gt;"",$N1880=""),AND($P1880="",$Q1880&lt;&gt;""),AND($P1880&lt;&gt;"",$Q1880=""),AND($S1880="",$T1880&lt;&gt;""),AND($S1880&lt;&gt;"",$T1880=""),AND($V1880="",$W1880&lt;&gt;""),AND($V1880&lt;&gt;"",$W1880="")),"Há ano preenchido parcialmente: "&amp;TRIM(IF(AND($G1880="",$H1880&lt;&gt;""),"Ano 1 (falta valor unitário); ","")&amp;IF(AND($G1880&lt;&gt;"",$H1880=""),"Ano 1 (falta quantidade); ","")&amp;IF(AND($J1880="",$K1880&lt;&gt;""),"Ano 2 (falta valor unitário); ","")&amp;IF(AND($J1880&lt;&gt;"",$K1880=""),"Ano 2 (falta quantidade); ","")&amp;IF(AND($M1880="",$N1880&lt;&gt;""),"Ano 3 (falta valor unitário); ","")&amp;IF(AND($M1880&lt;&gt;"",$N1880=""),"Ano 3 (falta quantidade); ","")&amp;IF(AND($P1880="",$Q1880&lt;&gt;""),"Ano 4 (falta valor unitário); ","")&amp;IF(AND($P1880&lt;&gt;"",$Q1880=""),"Ano 4 (falta quantidade); ","")&amp;IF(AND($S1880="",$T1880&lt;&gt;""),"Ano 5 (falta valor unitário); ","")&amp;IF(AND($S1880&lt;&gt;"",$T1880=""),"Ano 5 (falta quantidade); ","")&amp;IF(AND($V1880="",$W1880&lt;&gt;""),"Ano 6 (falta valor unitário); ","")&amp;IF(AND($V1880&lt;&gt;"",$W1880=""),"Ano 6 (falta quantidade); ","")), IF(NOT(OR(AND($G1880&lt;&gt;"",$H1880&lt;&gt;""),AND($J1880&lt;&gt;"",$K1880&lt;&gt;""),AND($M1880&lt;&gt;"",$N1880&lt;&gt;""),AND($P1880&lt;&gt;"",$Q1880&lt;&gt;""),AND($S1880&lt;&gt;"",$T1880&lt;&gt;""),AND($V1880&lt;&gt;"",$W1880&lt;&gt;""))),"Informe pelo menos um ano completo com valor unitário e quantidade.",IF(AND($C1880&lt;&gt;"",$E1880&lt;&gt;"",LEFT(TRIM($C1880),1)&lt;&gt;LEFT(TRIM($E1880),1)),"Categoria e tipo estão incompatíveis.",IF(IF(OR($E1880="",$F1880=""),FALSE(),IFERROR(COUNTIF(INDIRECT("UNITS_"&amp;SUBSTITUTE(LEFT($E1880,FIND(" ",$E1880&amp;" ")-1),".","_")),$F1880)=0,TRUE())),"Unidade incompatível com o tipo selecionado.",IF(OR(AND(ISNUMBER(SEARCH("comunic",LOWER($B1880))),LEFT($E1880,3)&lt;&gt;"4.4"),AND(ISNUMBER(SEARCH("monitor",LOWER($B1880))),NOT(OR(LEFT($E1880,3)="1.5",LEFT($E1880,3)="2.5")))),"Revise a classificação do item conforme as regras de preenchimento.",IF(AND($B1880&lt;&gt;"",OR(ISNUMBER(SEARCH("outro",LOWER($B1880))),ISNUMBER(SEARCH("divers",LOWER($B1880))),ISNUMBER(SEARCH("kit",LOWER($B1880))),ISNUMBER(SEARCH("ferrament",LOWER($B1880))),ISNUMBER(SEARCH("epi",LOWER($B1880)))),NOT(OR($Z1880&lt;&gt;"",$AA1880&lt;&gt;""))),"Descrição muito genérica: detalhe melhor o item e registre o racional no memorial ou em anexo.",IF(AND($Y1880=0,$B1880&lt;&gt;"",OR($G1880&lt;&gt;"",$H1880&lt;&gt;"",$J1880&lt;&gt;"",$K1880&lt;&gt;"",$M1880&lt;&gt;"",$N1880&lt;&gt;"",$P1880&lt;&gt;"",$Q1880&lt;&gt;"",$S1880&lt;&gt;"",$T1880&lt;&gt;"",$V1880&lt;&gt;"",$W1880&lt;&gt;"")),"O item possui dados lançados, mas o total está zerado. Revise os valores informados.","")))))))))))))))</f>
        <v/>
      </c>
    </row>
    <row r="1881" spans="1:35" ht="14.25" customHeight="1" x14ac:dyDescent="0.25">
      <c r="A1881" s="57" t="str">
        <f t="shared" si="377"/>
        <v/>
      </c>
      <c r="B1881" s="61"/>
      <c r="C1881" s="61"/>
      <c r="D1881" s="58"/>
      <c r="E1881" s="61"/>
      <c r="F1881" s="61"/>
      <c r="G1881" s="272"/>
      <c r="H1881" s="62"/>
      <c r="I1881" s="273">
        <f t="shared" si="378"/>
        <v>0</v>
      </c>
      <c r="J1881" s="272"/>
      <c r="K1881" s="62"/>
      <c r="L1881" s="270">
        <f t="shared" si="379"/>
        <v>0</v>
      </c>
      <c r="M1881" s="272"/>
      <c r="N1881" s="62"/>
      <c r="O1881" s="270">
        <f t="shared" si="380"/>
        <v>0</v>
      </c>
      <c r="P1881" s="272"/>
      <c r="Q1881" s="62"/>
      <c r="R1881" s="271">
        <f t="shared" si="381"/>
        <v>0</v>
      </c>
      <c r="S1881" s="272"/>
      <c r="T1881" s="62"/>
      <c r="U1881" s="270">
        <f t="shared" si="382"/>
        <v>0</v>
      </c>
      <c r="V1881" s="272"/>
      <c r="W1881" s="62"/>
      <c r="X1881" s="270">
        <f t="shared" si="383"/>
        <v>0</v>
      </c>
      <c r="Y1881" s="270">
        <f t="shared" si="384"/>
        <v>0</v>
      </c>
      <c r="Z1881" s="61"/>
      <c r="AA1881" s="61"/>
      <c r="AB1881" s="60" t="str">
        <f t="shared" si="385"/>
        <v/>
      </c>
      <c r="AC1881" s="21" t="b">
        <f t="shared" si="386"/>
        <v>0</v>
      </c>
      <c r="AD1881" s="21" t="b">
        <f t="shared" si="387"/>
        <v>0</v>
      </c>
      <c r="AE1881" s="21" t="b">
        <f t="shared" si="388"/>
        <v>0</v>
      </c>
      <c r="AF1881" s="21" t="b">
        <f ca="1">OR(AND($AC1881,NOT($AD1881)),AND($AC1881,OR(AND($G1881="",$H1881&lt;&gt;""),AND($G1881&lt;&gt;"",$H1881=""),AND($J1881="",$K1881&lt;&gt;""),AND($J1881&lt;&gt;"",$K1881=""),AND($M1881="",$N1881&lt;&gt;""),AND($M1881&lt;&gt;"",$N1881=""),AND($P1881="",$Q1881&lt;&gt;""),AND($P1881&lt;&gt;"",$Q1881=""),AND($S1881="",$T1881&lt;&gt;""),AND($S1881&lt;&gt;"",$T1881=""),AND($V1881="",$W1881&lt;&gt;""),AND($V1881&lt;&gt;"",$W1881=""))),AND($C1881&lt;&gt;"",$E1881&lt;&gt;"",LEFT(TRIM($C1881),1)&lt;&gt;LEFT(TRIM($E1881),1)),IF(OR($E1881="",$F1881=""),FALSE(),IFERROR(COUNTIF(INDIRECT("UNITS_"&amp;SUBSTITUTE(LEFT($E1881,FIND(" ",$E1881&amp;" ")-1),".","_")),$F1881)=0,TRUE())),AND($B1881&lt;&gt;"",OR(ISNUMBER(SEARCH("outro",LOWER($B1881))),ISNUMBER(SEARCH("divers",LOWER($B1881))),ISNUMBER(SEARCH("etc",LOWER($B1881))))),OR(AND(ISNUMBER(SEARCH("comunic",LOWER($B1881))),LEFT($E1881,3)&lt;&gt;"4.4"),AND(ISNUMBER(SEARCH("monitor",LOWER($B1881))),NOT(OR(LEFT($E1881,3)="1.5",LEFT($E1881,3)="2.5")))),AND($B1881&lt;&gt;"",OR(LEFT($C1881,1)="1",LEFT($C1881,1)="2"),$D1881=""),AND($D1881&lt;&gt;"",NOT(OR(LEFT($C1881,1)="1",LEFT($C1881,1)="2"))),AND($D1881&lt;&gt;"",COUNTIF(' PROJETO'!$B$14:$B$16,$D1881)=0),IF($D1881="",FALSE(),IF(COUNTIF(' PROJETO'!$B$14:$B$16,$D1881)=0,FALSE(),IFERROR(INDEX(' PROJETO'!$C$14:$C$16,MATCH($D1881,' PROJETO'!$B$14:$B$16,0))&lt;&gt;"Sim",FALSE()))))</f>
        <v>0</v>
      </c>
      <c r="AG1881" s="21" t="b">
        <f>AND($AC1881,$Y1881&gt;'CONFG.  LISTAS'!$F$4,$Z1881="",$AA1881="")</f>
        <v>0</v>
      </c>
      <c r="AH1881" s="21" t="str">
        <f t="shared" si="389"/>
        <v/>
      </c>
      <c r="AI1881" s="43" t="str">
        <f ca="1">IF(NOT($AC1881),"",IF(OR($B1881="",$C1881="",$E1881="",$F1881=""),"Preencha descrição, categoria, tipo e unidade.",IF(AND($B1881&lt;&gt;"",OR(LEFT($C1881,1)="1",LEFT($C1881,1)="2"),$D1881=""),"Informe a prática de restauração para itens diretos.",IF(AND($D1881&lt;&gt;"",NOT(OR(LEFT($C1881,1)="1",LEFT($C1881,1)="2"))),"Custos indiretos não devem pertencer a uma prática específica.",IF(AND($D1881&lt;&gt;"",COUNTIF(' PROJETO'!$B$14:$B$16,$D1881)=0),"Prática de restauração inválida ou não cadastrada.",IF(IF($D1881="",FALSE(),IF(COUNTIF(' PROJETO'!$B$14:$B$16,$D1881)=0,FALSE(),IFERROR(INDEX(' PROJETO'!$C$14:$C$16,MATCH($D1881,' PROJETO'!$B$14:$B$16,0))&lt;&gt;"Sim",FALSE()))),"A prática informada no item não foi selecionada na aba Projeto.",IF(AND(MAX($I1881,$L1881,$O1881,$R1881,$U1881,$X1881)&gt;'CONFG.  LISTAS'!$F$4,NOT(OR($Z1881&lt;&gt;"",$AA1881&lt;&gt;""))),"Memorial de cálculo ou anexo obrigatório não informado para item acima do limite.",IF(OR(AND($G1881&lt;&gt;"",$H1881&lt;&gt;"",OR($G1881&lt;=0,$H1881&lt;=0)),AND($J1881&lt;&gt;"",$K1881&lt;&gt;"",OR($J1881&lt;=0,$K1881&lt;=0)),AND($M1881&lt;&gt;"",$N1881&lt;&gt;"",OR($M1881&lt;=0,$N1881&lt;=0)),AND($P1881&lt;&gt;"",$Q1881&lt;&gt;"",OR($P1881&lt;=0,$Q1881&lt;=0)),AND($S1881&lt;&gt;"",$T1881&lt;&gt;"",OR($S1881&lt;=0,$T1881&lt;=0)),AND($V1881&lt;&gt;"",$W1881&lt;&gt;"",OR($V1881&lt;=0,$W1881&lt;=0))),"Revise os valores informados: valor unitário e quantidade devem ser maiores que zero.",IF(OR(AND($G1881="",$H1881&lt;&gt;""),AND($G1881&lt;&gt;"",$H1881=""),AND($J1881="",$K1881&lt;&gt;""),AND($J1881&lt;&gt;"",$K1881=""),AND($M1881="",$N1881&lt;&gt;""),AND($M1881&lt;&gt;"",$N1881=""),AND($P1881="",$Q1881&lt;&gt;""),AND($P1881&lt;&gt;"",$Q1881=""),AND($S1881="",$T1881&lt;&gt;""),AND($S1881&lt;&gt;"",$T1881=""),AND($V1881="",$W1881&lt;&gt;""),AND($V1881&lt;&gt;"",$W1881="")),"Há ano preenchido parcialmente: "&amp;TRIM(IF(AND($G1881="",$H1881&lt;&gt;""),"Ano 1 (falta valor unitário); ","")&amp;IF(AND($G1881&lt;&gt;"",$H1881=""),"Ano 1 (falta quantidade); ","")&amp;IF(AND($J1881="",$K1881&lt;&gt;""),"Ano 2 (falta valor unitário); ","")&amp;IF(AND($J1881&lt;&gt;"",$K1881=""),"Ano 2 (falta quantidade); ","")&amp;IF(AND($M1881="",$N1881&lt;&gt;""),"Ano 3 (falta valor unitário); ","")&amp;IF(AND($M1881&lt;&gt;"",$N1881=""),"Ano 3 (falta quantidade); ","")&amp;IF(AND($P1881="",$Q1881&lt;&gt;""),"Ano 4 (falta valor unitário); ","")&amp;IF(AND($P1881&lt;&gt;"",$Q1881=""),"Ano 4 (falta quantidade); ","")&amp;IF(AND($S1881="",$T1881&lt;&gt;""),"Ano 5 (falta valor unitário); ","")&amp;IF(AND($S1881&lt;&gt;"",$T1881=""),"Ano 5 (falta quantidade); ","")&amp;IF(AND($V1881="",$W1881&lt;&gt;""),"Ano 6 (falta valor unitário); ","")&amp;IF(AND($V1881&lt;&gt;"",$W1881=""),"Ano 6 (falta quantidade); ","")), IF(NOT(OR(AND($G1881&lt;&gt;"",$H1881&lt;&gt;""),AND($J1881&lt;&gt;"",$K1881&lt;&gt;""),AND($M1881&lt;&gt;"",$N1881&lt;&gt;""),AND($P1881&lt;&gt;"",$Q1881&lt;&gt;""),AND($S1881&lt;&gt;"",$T1881&lt;&gt;""),AND($V1881&lt;&gt;"",$W1881&lt;&gt;""))),"Informe pelo menos um ano completo com valor unitário e quantidade.",IF(AND($C1881&lt;&gt;"",$E1881&lt;&gt;"",LEFT(TRIM($C1881),1)&lt;&gt;LEFT(TRIM($E1881),1)),"Categoria e tipo estão incompatíveis.",IF(IF(OR($E1881="",$F1881=""),FALSE(),IFERROR(COUNTIF(INDIRECT("UNITS_"&amp;SUBSTITUTE(LEFT($E1881,FIND(" ",$E1881&amp;" ")-1),".","_")),$F1881)=0,TRUE())),"Unidade incompatível com o tipo selecionado.",IF(OR(AND(ISNUMBER(SEARCH("comunic",LOWER($B1881))),LEFT($E1881,3)&lt;&gt;"4.4"),AND(ISNUMBER(SEARCH("monitor",LOWER($B1881))),NOT(OR(LEFT($E1881,3)="1.5",LEFT($E1881,3)="2.5")))),"Revise a classificação do item conforme as regras de preenchimento.",IF(AND($B1881&lt;&gt;"",OR(ISNUMBER(SEARCH("outro",LOWER($B1881))),ISNUMBER(SEARCH("divers",LOWER($B1881))),ISNUMBER(SEARCH("kit",LOWER($B1881))),ISNUMBER(SEARCH("ferrament",LOWER($B1881))),ISNUMBER(SEARCH("epi",LOWER($B1881)))),NOT(OR($Z1881&lt;&gt;"",$AA1881&lt;&gt;""))),"Descrição muito genérica: detalhe melhor o item e registre o racional no memorial ou em anexo.",IF(AND($Y1881=0,$B1881&lt;&gt;"",OR($G1881&lt;&gt;"",$H1881&lt;&gt;"",$J1881&lt;&gt;"",$K1881&lt;&gt;"",$M1881&lt;&gt;"",$N1881&lt;&gt;"",$P1881&lt;&gt;"",$Q1881&lt;&gt;"",$S1881&lt;&gt;"",$T1881&lt;&gt;"",$V1881&lt;&gt;"",$W1881&lt;&gt;"")),"O item possui dados lançados, mas o total está zerado. Revise os valores informados.","")))))))))))))))</f>
        <v/>
      </c>
    </row>
    <row r="1882" spans="1:35" ht="14.25" customHeight="1" x14ac:dyDescent="0.25">
      <c r="A1882" s="57" t="str">
        <f t="shared" si="377"/>
        <v/>
      </c>
      <c r="B1882" s="58"/>
      <c r="C1882" s="58"/>
      <c r="D1882" s="58"/>
      <c r="E1882" s="58"/>
      <c r="F1882" s="58"/>
      <c r="G1882" s="269"/>
      <c r="H1882" s="59"/>
      <c r="I1882" s="273">
        <f t="shared" si="378"/>
        <v>0</v>
      </c>
      <c r="J1882" s="269"/>
      <c r="K1882" s="59"/>
      <c r="L1882" s="270">
        <f t="shared" si="379"/>
        <v>0</v>
      </c>
      <c r="M1882" s="269"/>
      <c r="N1882" s="59"/>
      <c r="O1882" s="270">
        <f t="shared" si="380"/>
        <v>0</v>
      </c>
      <c r="P1882" s="269"/>
      <c r="Q1882" s="59"/>
      <c r="R1882" s="271">
        <f t="shared" si="381"/>
        <v>0</v>
      </c>
      <c r="S1882" s="269"/>
      <c r="T1882" s="59"/>
      <c r="U1882" s="270">
        <f t="shared" si="382"/>
        <v>0</v>
      </c>
      <c r="V1882" s="269"/>
      <c r="W1882" s="59"/>
      <c r="X1882" s="270">
        <f t="shared" si="383"/>
        <v>0</v>
      </c>
      <c r="Y1882" s="270">
        <f t="shared" si="384"/>
        <v>0</v>
      </c>
      <c r="Z1882" s="58"/>
      <c r="AA1882" s="58"/>
      <c r="AB1882" s="60" t="str">
        <f t="shared" si="385"/>
        <v/>
      </c>
      <c r="AC1882" s="21" t="b">
        <f t="shared" si="386"/>
        <v>0</v>
      </c>
      <c r="AD1882" s="21" t="b">
        <f t="shared" si="387"/>
        <v>0</v>
      </c>
      <c r="AE1882" s="21" t="b">
        <f t="shared" si="388"/>
        <v>0</v>
      </c>
      <c r="AF1882" s="21" t="b">
        <f ca="1">OR(AND($AC1882,NOT($AD1882)),AND($AC1882,OR(AND($G1882="",$H1882&lt;&gt;""),AND($G1882&lt;&gt;"",$H1882=""),AND($J1882="",$K1882&lt;&gt;""),AND($J1882&lt;&gt;"",$K1882=""),AND($M1882="",$N1882&lt;&gt;""),AND($M1882&lt;&gt;"",$N1882=""),AND($P1882="",$Q1882&lt;&gt;""),AND($P1882&lt;&gt;"",$Q1882=""),AND($S1882="",$T1882&lt;&gt;""),AND($S1882&lt;&gt;"",$T1882=""),AND($V1882="",$W1882&lt;&gt;""),AND($V1882&lt;&gt;"",$W1882=""))),AND($C1882&lt;&gt;"",$E1882&lt;&gt;"",LEFT(TRIM($C1882),1)&lt;&gt;LEFT(TRIM($E1882),1)),IF(OR($E1882="",$F1882=""),FALSE(),IFERROR(COUNTIF(INDIRECT("UNITS_"&amp;SUBSTITUTE(LEFT($E1882,FIND(" ",$E1882&amp;" ")-1),".","_")),$F1882)=0,TRUE())),AND($B1882&lt;&gt;"",OR(ISNUMBER(SEARCH("outro",LOWER($B1882))),ISNUMBER(SEARCH("divers",LOWER($B1882))),ISNUMBER(SEARCH("etc",LOWER($B1882))))),OR(AND(ISNUMBER(SEARCH("comunic",LOWER($B1882))),LEFT($E1882,3)&lt;&gt;"4.4"),AND(ISNUMBER(SEARCH("monitor",LOWER($B1882))),NOT(OR(LEFT($E1882,3)="1.5",LEFT($E1882,3)="2.5")))),AND($B1882&lt;&gt;"",OR(LEFT($C1882,1)="1",LEFT($C1882,1)="2"),$D1882=""),AND($D1882&lt;&gt;"",NOT(OR(LEFT($C1882,1)="1",LEFT($C1882,1)="2"))),AND($D1882&lt;&gt;"",COUNTIF(' PROJETO'!$B$14:$B$16,$D1882)=0),IF($D1882="",FALSE(),IF(COUNTIF(' PROJETO'!$B$14:$B$16,$D1882)=0,FALSE(),IFERROR(INDEX(' PROJETO'!$C$14:$C$16,MATCH($D1882,' PROJETO'!$B$14:$B$16,0))&lt;&gt;"Sim",FALSE()))))</f>
        <v>0</v>
      </c>
      <c r="AG1882" s="21" t="b">
        <f>AND($AC1882,$Y1882&gt;'CONFG.  LISTAS'!$F$4,$Z1882="",$AA1882="")</f>
        <v>0</v>
      </c>
      <c r="AH1882" s="21" t="str">
        <f t="shared" si="389"/>
        <v/>
      </c>
      <c r="AI1882" s="43" t="str">
        <f ca="1">IF(NOT($AC1882),"",IF(OR($B1882="",$C1882="",$E1882="",$F1882=""),"Preencha descrição, categoria, tipo e unidade.",IF(AND($B1882&lt;&gt;"",OR(LEFT($C1882,1)="1",LEFT($C1882,1)="2"),$D1882=""),"Informe a prática de restauração para itens diretos.",IF(AND($D1882&lt;&gt;"",NOT(OR(LEFT($C1882,1)="1",LEFT($C1882,1)="2"))),"Custos indiretos não devem pertencer a uma prática específica.",IF(AND($D1882&lt;&gt;"",COUNTIF(' PROJETO'!$B$14:$B$16,$D1882)=0),"Prática de restauração inválida ou não cadastrada.",IF(IF($D1882="",FALSE(),IF(COUNTIF(' PROJETO'!$B$14:$B$16,$D1882)=0,FALSE(),IFERROR(INDEX(' PROJETO'!$C$14:$C$16,MATCH($D1882,' PROJETO'!$B$14:$B$16,0))&lt;&gt;"Sim",FALSE()))),"A prática informada no item não foi selecionada na aba Projeto.",IF(AND(MAX($I1882,$L1882,$O1882,$R1882,$U1882,$X1882)&gt;'CONFG.  LISTAS'!$F$4,NOT(OR($Z1882&lt;&gt;"",$AA1882&lt;&gt;""))),"Memorial de cálculo ou anexo obrigatório não informado para item acima do limite.",IF(OR(AND($G1882&lt;&gt;"",$H1882&lt;&gt;"",OR($G1882&lt;=0,$H1882&lt;=0)),AND($J1882&lt;&gt;"",$K1882&lt;&gt;"",OR($J1882&lt;=0,$K1882&lt;=0)),AND($M1882&lt;&gt;"",$N1882&lt;&gt;"",OR($M1882&lt;=0,$N1882&lt;=0)),AND($P1882&lt;&gt;"",$Q1882&lt;&gt;"",OR($P1882&lt;=0,$Q1882&lt;=0)),AND($S1882&lt;&gt;"",$T1882&lt;&gt;"",OR($S1882&lt;=0,$T1882&lt;=0)),AND($V1882&lt;&gt;"",$W1882&lt;&gt;"",OR($V1882&lt;=0,$W1882&lt;=0))),"Revise os valores informados: valor unitário e quantidade devem ser maiores que zero.",IF(OR(AND($G1882="",$H1882&lt;&gt;""),AND($G1882&lt;&gt;"",$H1882=""),AND($J1882="",$K1882&lt;&gt;""),AND($J1882&lt;&gt;"",$K1882=""),AND($M1882="",$N1882&lt;&gt;""),AND($M1882&lt;&gt;"",$N1882=""),AND($P1882="",$Q1882&lt;&gt;""),AND($P1882&lt;&gt;"",$Q1882=""),AND($S1882="",$T1882&lt;&gt;""),AND($S1882&lt;&gt;"",$T1882=""),AND($V1882="",$W1882&lt;&gt;""),AND($V1882&lt;&gt;"",$W1882="")),"Há ano preenchido parcialmente: "&amp;TRIM(IF(AND($G1882="",$H1882&lt;&gt;""),"Ano 1 (falta valor unitário); ","")&amp;IF(AND($G1882&lt;&gt;"",$H1882=""),"Ano 1 (falta quantidade); ","")&amp;IF(AND($J1882="",$K1882&lt;&gt;""),"Ano 2 (falta valor unitário); ","")&amp;IF(AND($J1882&lt;&gt;"",$K1882=""),"Ano 2 (falta quantidade); ","")&amp;IF(AND($M1882="",$N1882&lt;&gt;""),"Ano 3 (falta valor unitário); ","")&amp;IF(AND($M1882&lt;&gt;"",$N1882=""),"Ano 3 (falta quantidade); ","")&amp;IF(AND($P1882="",$Q1882&lt;&gt;""),"Ano 4 (falta valor unitário); ","")&amp;IF(AND($P1882&lt;&gt;"",$Q1882=""),"Ano 4 (falta quantidade); ","")&amp;IF(AND($S1882="",$T1882&lt;&gt;""),"Ano 5 (falta valor unitário); ","")&amp;IF(AND($S1882&lt;&gt;"",$T1882=""),"Ano 5 (falta quantidade); ","")&amp;IF(AND($V1882="",$W1882&lt;&gt;""),"Ano 6 (falta valor unitário); ","")&amp;IF(AND($V1882&lt;&gt;"",$W1882=""),"Ano 6 (falta quantidade); ","")), IF(NOT(OR(AND($G1882&lt;&gt;"",$H1882&lt;&gt;""),AND($J1882&lt;&gt;"",$K1882&lt;&gt;""),AND($M1882&lt;&gt;"",$N1882&lt;&gt;""),AND($P1882&lt;&gt;"",$Q1882&lt;&gt;""),AND($S1882&lt;&gt;"",$T1882&lt;&gt;""),AND($V1882&lt;&gt;"",$W1882&lt;&gt;""))),"Informe pelo menos um ano completo com valor unitário e quantidade.",IF(AND($C1882&lt;&gt;"",$E1882&lt;&gt;"",LEFT(TRIM($C1882),1)&lt;&gt;LEFT(TRIM($E1882),1)),"Categoria e tipo estão incompatíveis.",IF(IF(OR($E1882="",$F1882=""),FALSE(),IFERROR(COUNTIF(INDIRECT("UNITS_"&amp;SUBSTITUTE(LEFT($E1882,FIND(" ",$E1882&amp;" ")-1),".","_")),$F1882)=0,TRUE())),"Unidade incompatível com o tipo selecionado.",IF(OR(AND(ISNUMBER(SEARCH("comunic",LOWER($B1882))),LEFT($E1882,3)&lt;&gt;"4.4"),AND(ISNUMBER(SEARCH("monitor",LOWER($B1882))),NOT(OR(LEFT($E1882,3)="1.5",LEFT($E1882,3)="2.5")))),"Revise a classificação do item conforme as regras de preenchimento.",IF(AND($B1882&lt;&gt;"",OR(ISNUMBER(SEARCH("outro",LOWER($B1882))),ISNUMBER(SEARCH("divers",LOWER($B1882))),ISNUMBER(SEARCH("kit",LOWER($B1882))),ISNUMBER(SEARCH("ferrament",LOWER($B1882))),ISNUMBER(SEARCH("epi",LOWER($B1882)))),NOT(OR($Z1882&lt;&gt;"",$AA1882&lt;&gt;""))),"Descrição muito genérica: detalhe melhor o item e registre o racional no memorial ou em anexo.",IF(AND($Y1882=0,$B1882&lt;&gt;"",OR($G1882&lt;&gt;"",$H1882&lt;&gt;"",$J1882&lt;&gt;"",$K1882&lt;&gt;"",$M1882&lt;&gt;"",$N1882&lt;&gt;"",$P1882&lt;&gt;"",$Q1882&lt;&gt;"",$S1882&lt;&gt;"",$T1882&lt;&gt;"",$V1882&lt;&gt;"",$W1882&lt;&gt;"")),"O item possui dados lançados, mas o total está zerado. Revise os valores informados.","")))))))))))))))</f>
        <v/>
      </c>
    </row>
    <row r="1883" spans="1:35" ht="14.25" customHeight="1" x14ac:dyDescent="0.25">
      <c r="A1883" s="57" t="str">
        <f t="shared" si="377"/>
        <v/>
      </c>
      <c r="B1883" s="61"/>
      <c r="C1883" s="61"/>
      <c r="D1883" s="58"/>
      <c r="E1883" s="61"/>
      <c r="F1883" s="61"/>
      <c r="G1883" s="272"/>
      <c r="H1883" s="62"/>
      <c r="I1883" s="273">
        <f t="shared" si="378"/>
        <v>0</v>
      </c>
      <c r="J1883" s="272"/>
      <c r="K1883" s="62"/>
      <c r="L1883" s="270">
        <f t="shared" si="379"/>
        <v>0</v>
      </c>
      <c r="M1883" s="272"/>
      <c r="N1883" s="62"/>
      <c r="O1883" s="270">
        <f t="shared" si="380"/>
        <v>0</v>
      </c>
      <c r="P1883" s="272"/>
      <c r="Q1883" s="62"/>
      <c r="R1883" s="271">
        <f t="shared" si="381"/>
        <v>0</v>
      </c>
      <c r="S1883" s="272"/>
      <c r="T1883" s="62"/>
      <c r="U1883" s="270">
        <f t="shared" si="382"/>
        <v>0</v>
      </c>
      <c r="V1883" s="272"/>
      <c r="W1883" s="62"/>
      <c r="X1883" s="270">
        <f t="shared" si="383"/>
        <v>0</v>
      </c>
      <c r="Y1883" s="270">
        <f t="shared" si="384"/>
        <v>0</v>
      </c>
      <c r="Z1883" s="61"/>
      <c r="AA1883" s="61"/>
      <c r="AB1883" s="60" t="str">
        <f t="shared" si="385"/>
        <v/>
      </c>
      <c r="AC1883" s="21" t="b">
        <f t="shared" si="386"/>
        <v>0</v>
      </c>
      <c r="AD1883" s="21" t="b">
        <f t="shared" si="387"/>
        <v>0</v>
      </c>
      <c r="AE1883" s="21" t="b">
        <f t="shared" si="388"/>
        <v>0</v>
      </c>
      <c r="AF1883" s="21" t="b">
        <f ca="1">OR(AND($AC1883,NOT($AD1883)),AND($AC1883,OR(AND($G1883="",$H1883&lt;&gt;""),AND($G1883&lt;&gt;"",$H1883=""),AND($J1883="",$K1883&lt;&gt;""),AND($J1883&lt;&gt;"",$K1883=""),AND($M1883="",$N1883&lt;&gt;""),AND($M1883&lt;&gt;"",$N1883=""),AND($P1883="",$Q1883&lt;&gt;""),AND($P1883&lt;&gt;"",$Q1883=""),AND($S1883="",$T1883&lt;&gt;""),AND($S1883&lt;&gt;"",$T1883=""),AND($V1883="",$W1883&lt;&gt;""),AND($V1883&lt;&gt;"",$W1883=""))),AND($C1883&lt;&gt;"",$E1883&lt;&gt;"",LEFT(TRIM($C1883),1)&lt;&gt;LEFT(TRIM($E1883),1)),IF(OR($E1883="",$F1883=""),FALSE(),IFERROR(COUNTIF(INDIRECT("UNITS_"&amp;SUBSTITUTE(LEFT($E1883,FIND(" ",$E1883&amp;" ")-1),".","_")),$F1883)=0,TRUE())),AND($B1883&lt;&gt;"",OR(ISNUMBER(SEARCH("outro",LOWER($B1883))),ISNUMBER(SEARCH("divers",LOWER($B1883))),ISNUMBER(SEARCH("etc",LOWER($B1883))))),OR(AND(ISNUMBER(SEARCH("comunic",LOWER($B1883))),LEFT($E1883,3)&lt;&gt;"4.4"),AND(ISNUMBER(SEARCH("monitor",LOWER($B1883))),NOT(OR(LEFT($E1883,3)="1.5",LEFT($E1883,3)="2.5")))),AND($B1883&lt;&gt;"",OR(LEFT($C1883,1)="1",LEFT($C1883,1)="2"),$D1883=""),AND($D1883&lt;&gt;"",NOT(OR(LEFT($C1883,1)="1",LEFT($C1883,1)="2"))),AND($D1883&lt;&gt;"",COUNTIF(' PROJETO'!$B$14:$B$16,$D1883)=0),IF($D1883="",FALSE(),IF(COUNTIF(' PROJETO'!$B$14:$B$16,$D1883)=0,FALSE(),IFERROR(INDEX(' PROJETO'!$C$14:$C$16,MATCH($D1883,' PROJETO'!$B$14:$B$16,0))&lt;&gt;"Sim",FALSE()))))</f>
        <v>0</v>
      </c>
      <c r="AG1883" s="21" t="b">
        <f>AND($AC1883,$Y1883&gt;'CONFG.  LISTAS'!$F$4,$Z1883="",$AA1883="")</f>
        <v>0</v>
      </c>
      <c r="AH1883" s="21" t="str">
        <f t="shared" si="389"/>
        <v/>
      </c>
      <c r="AI1883" s="43" t="str">
        <f ca="1">IF(NOT($AC1883),"",IF(OR($B1883="",$C1883="",$E1883="",$F1883=""),"Preencha descrição, categoria, tipo e unidade.",IF(AND($B1883&lt;&gt;"",OR(LEFT($C1883,1)="1",LEFT($C1883,1)="2"),$D1883=""),"Informe a prática de restauração para itens diretos.",IF(AND($D1883&lt;&gt;"",NOT(OR(LEFT($C1883,1)="1",LEFT($C1883,1)="2"))),"Custos indiretos não devem pertencer a uma prática específica.",IF(AND($D1883&lt;&gt;"",COUNTIF(' PROJETO'!$B$14:$B$16,$D1883)=0),"Prática de restauração inválida ou não cadastrada.",IF(IF($D1883="",FALSE(),IF(COUNTIF(' PROJETO'!$B$14:$B$16,$D1883)=0,FALSE(),IFERROR(INDEX(' PROJETO'!$C$14:$C$16,MATCH($D1883,' PROJETO'!$B$14:$B$16,0))&lt;&gt;"Sim",FALSE()))),"A prática informada no item não foi selecionada na aba Projeto.",IF(AND(MAX($I1883,$L1883,$O1883,$R1883,$U1883,$X1883)&gt;'CONFG.  LISTAS'!$F$4,NOT(OR($Z1883&lt;&gt;"",$AA1883&lt;&gt;""))),"Memorial de cálculo ou anexo obrigatório não informado para item acima do limite.",IF(OR(AND($G1883&lt;&gt;"",$H1883&lt;&gt;"",OR($G1883&lt;=0,$H1883&lt;=0)),AND($J1883&lt;&gt;"",$K1883&lt;&gt;"",OR($J1883&lt;=0,$K1883&lt;=0)),AND($M1883&lt;&gt;"",$N1883&lt;&gt;"",OR($M1883&lt;=0,$N1883&lt;=0)),AND($P1883&lt;&gt;"",$Q1883&lt;&gt;"",OR($P1883&lt;=0,$Q1883&lt;=0)),AND($S1883&lt;&gt;"",$T1883&lt;&gt;"",OR($S1883&lt;=0,$T1883&lt;=0)),AND($V1883&lt;&gt;"",$W1883&lt;&gt;"",OR($V1883&lt;=0,$W1883&lt;=0))),"Revise os valores informados: valor unitário e quantidade devem ser maiores que zero.",IF(OR(AND($G1883="",$H1883&lt;&gt;""),AND($G1883&lt;&gt;"",$H1883=""),AND($J1883="",$K1883&lt;&gt;""),AND($J1883&lt;&gt;"",$K1883=""),AND($M1883="",$N1883&lt;&gt;""),AND($M1883&lt;&gt;"",$N1883=""),AND($P1883="",$Q1883&lt;&gt;""),AND($P1883&lt;&gt;"",$Q1883=""),AND($S1883="",$T1883&lt;&gt;""),AND($S1883&lt;&gt;"",$T1883=""),AND($V1883="",$W1883&lt;&gt;""),AND($V1883&lt;&gt;"",$W1883="")),"Há ano preenchido parcialmente: "&amp;TRIM(IF(AND($G1883="",$H1883&lt;&gt;""),"Ano 1 (falta valor unitário); ","")&amp;IF(AND($G1883&lt;&gt;"",$H1883=""),"Ano 1 (falta quantidade); ","")&amp;IF(AND($J1883="",$K1883&lt;&gt;""),"Ano 2 (falta valor unitário); ","")&amp;IF(AND($J1883&lt;&gt;"",$K1883=""),"Ano 2 (falta quantidade); ","")&amp;IF(AND($M1883="",$N1883&lt;&gt;""),"Ano 3 (falta valor unitário); ","")&amp;IF(AND($M1883&lt;&gt;"",$N1883=""),"Ano 3 (falta quantidade); ","")&amp;IF(AND($P1883="",$Q1883&lt;&gt;""),"Ano 4 (falta valor unitário); ","")&amp;IF(AND($P1883&lt;&gt;"",$Q1883=""),"Ano 4 (falta quantidade); ","")&amp;IF(AND($S1883="",$T1883&lt;&gt;""),"Ano 5 (falta valor unitário); ","")&amp;IF(AND($S1883&lt;&gt;"",$T1883=""),"Ano 5 (falta quantidade); ","")&amp;IF(AND($V1883="",$W1883&lt;&gt;""),"Ano 6 (falta valor unitário); ","")&amp;IF(AND($V1883&lt;&gt;"",$W1883=""),"Ano 6 (falta quantidade); ","")), IF(NOT(OR(AND($G1883&lt;&gt;"",$H1883&lt;&gt;""),AND($J1883&lt;&gt;"",$K1883&lt;&gt;""),AND($M1883&lt;&gt;"",$N1883&lt;&gt;""),AND($P1883&lt;&gt;"",$Q1883&lt;&gt;""),AND($S1883&lt;&gt;"",$T1883&lt;&gt;""),AND($V1883&lt;&gt;"",$W1883&lt;&gt;""))),"Informe pelo menos um ano completo com valor unitário e quantidade.",IF(AND($C1883&lt;&gt;"",$E1883&lt;&gt;"",LEFT(TRIM($C1883),1)&lt;&gt;LEFT(TRIM($E1883),1)),"Categoria e tipo estão incompatíveis.",IF(IF(OR($E1883="",$F1883=""),FALSE(),IFERROR(COUNTIF(INDIRECT("UNITS_"&amp;SUBSTITUTE(LEFT($E1883,FIND(" ",$E1883&amp;" ")-1),".","_")),$F1883)=0,TRUE())),"Unidade incompatível com o tipo selecionado.",IF(OR(AND(ISNUMBER(SEARCH("comunic",LOWER($B1883))),LEFT($E1883,3)&lt;&gt;"4.4"),AND(ISNUMBER(SEARCH("monitor",LOWER($B1883))),NOT(OR(LEFT($E1883,3)="1.5",LEFT($E1883,3)="2.5")))),"Revise a classificação do item conforme as regras de preenchimento.",IF(AND($B1883&lt;&gt;"",OR(ISNUMBER(SEARCH("outro",LOWER($B1883))),ISNUMBER(SEARCH("divers",LOWER($B1883))),ISNUMBER(SEARCH("kit",LOWER($B1883))),ISNUMBER(SEARCH("ferrament",LOWER($B1883))),ISNUMBER(SEARCH("epi",LOWER($B1883)))),NOT(OR($Z1883&lt;&gt;"",$AA1883&lt;&gt;""))),"Descrição muito genérica: detalhe melhor o item e registre o racional no memorial ou em anexo.",IF(AND($Y1883=0,$B1883&lt;&gt;"",OR($G1883&lt;&gt;"",$H1883&lt;&gt;"",$J1883&lt;&gt;"",$K1883&lt;&gt;"",$M1883&lt;&gt;"",$N1883&lt;&gt;"",$P1883&lt;&gt;"",$Q1883&lt;&gt;"",$S1883&lt;&gt;"",$T1883&lt;&gt;"",$V1883&lt;&gt;"",$W1883&lt;&gt;"")),"O item possui dados lançados, mas o total está zerado. Revise os valores informados.","")))))))))))))))</f>
        <v/>
      </c>
    </row>
    <row r="1884" spans="1:35" ht="14.25" customHeight="1" x14ac:dyDescent="0.25">
      <c r="A1884" s="57" t="str">
        <f t="shared" si="377"/>
        <v/>
      </c>
      <c r="B1884" s="58"/>
      <c r="C1884" s="58"/>
      <c r="D1884" s="58"/>
      <c r="E1884" s="58"/>
      <c r="F1884" s="58"/>
      <c r="G1884" s="269"/>
      <c r="H1884" s="59"/>
      <c r="I1884" s="273">
        <f t="shared" si="378"/>
        <v>0</v>
      </c>
      <c r="J1884" s="269"/>
      <c r="K1884" s="59"/>
      <c r="L1884" s="270">
        <f t="shared" si="379"/>
        <v>0</v>
      </c>
      <c r="M1884" s="269"/>
      <c r="N1884" s="59"/>
      <c r="O1884" s="270">
        <f t="shared" si="380"/>
        <v>0</v>
      </c>
      <c r="P1884" s="269"/>
      <c r="Q1884" s="59"/>
      <c r="R1884" s="271">
        <f t="shared" si="381"/>
        <v>0</v>
      </c>
      <c r="S1884" s="269"/>
      <c r="T1884" s="59"/>
      <c r="U1884" s="270">
        <f t="shared" si="382"/>
        <v>0</v>
      </c>
      <c r="V1884" s="269"/>
      <c r="W1884" s="59"/>
      <c r="X1884" s="270">
        <f t="shared" si="383"/>
        <v>0</v>
      </c>
      <c r="Y1884" s="270">
        <f t="shared" si="384"/>
        <v>0</v>
      </c>
      <c r="Z1884" s="58"/>
      <c r="AA1884" s="58"/>
      <c r="AB1884" s="60" t="str">
        <f t="shared" si="385"/>
        <v/>
      </c>
      <c r="AC1884" s="21" t="b">
        <f t="shared" si="386"/>
        <v>0</v>
      </c>
      <c r="AD1884" s="21" t="b">
        <f t="shared" si="387"/>
        <v>0</v>
      </c>
      <c r="AE1884" s="21" t="b">
        <f t="shared" si="388"/>
        <v>0</v>
      </c>
      <c r="AF1884" s="21" t="b">
        <f ca="1">OR(AND($AC1884,NOT($AD1884)),AND($AC1884,OR(AND($G1884="",$H1884&lt;&gt;""),AND($G1884&lt;&gt;"",$H1884=""),AND($J1884="",$K1884&lt;&gt;""),AND($J1884&lt;&gt;"",$K1884=""),AND($M1884="",$N1884&lt;&gt;""),AND($M1884&lt;&gt;"",$N1884=""),AND($P1884="",$Q1884&lt;&gt;""),AND($P1884&lt;&gt;"",$Q1884=""),AND($S1884="",$T1884&lt;&gt;""),AND($S1884&lt;&gt;"",$T1884=""),AND($V1884="",$W1884&lt;&gt;""),AND($V1884&lt;&gt;"",$W1884=""))),AND($C1884&lt;&gt;"",$E1884&lt;&gt;"",LEFT(TRIM($C1884),1)&lt;&gt;LEFT(TRIM($E1884),1)),IF(OR($E1884="",$F1884=""),FALSE(),IFERROR(COUNTIF(INDIRECT("UNITS_"&amp;SUBSTITUTE(LEFT($E1884,FIND(" ",$E1884&amp;" ")-1),".","_")),$F1884)=0,TRUE())),AND($B1884&lt;&gt;"",OR(ISNUMBER(SEARCH("outro",LOWER($B1884))),ISNUMBER(SEARCH("divers",LOWER($B1884))),ISNUMBER(SEARCH("etc",LOWER($B1884))))),OR(AND(ISNUMBER(SEARCH("comunic",LOWER($B1884))),LEFT($E1884,3)&lt;&gt;"4.4"),AND(ISNUMBER(SEARCH("monitor",LOWER($B1884))),NOT(OR(LEFT($E1884,3)="1.5",LEFT($E1884,3)="2.5")))),AND($B1884&lt;&gt;"",OR(LEFT($C1884,1)="1",LEFT($C1884,1)="2"),$D1884=""),AND($D1884&lt;&gt;"",NOT(OR(LEFT($C1884,1)="1",LEFT($C1884,1)="2"))),AND($D1884&lt;&gt;"",COUNTIF(' PROJETO'!$B$14:$B$16,$D1884)=0),IF($D1884="",FALSE(),IF(COUNTIF(' PROJETO'!$B$14:$B$16,$D1884)=0,FALSE(),IFERROR(INDEX(' PROJETO'!$C$14:$C$16,MATCH($D1884,' PROJETO'!$B$14:$B$16,0))&lt;&gt;"Sim",FALSE()))))</f>
        <v>0</v>
      </c>
      <c r="AG1884" s="21" t="b">
        <f>AND($AC1884,$Y1884&gt;'CONFG.  LISTAS'!$F$4,$Z1884="",$AA1884="")</f>
        <v>0</v>
      </c>
      <c r="AH1884" s="21" t="str">
        <f t="shared" si="389"/>
        <v/>
      </c>
      <c r="AI1884" s="43" t="str">
        <f ca="1">IF(NOT($AC1884),"",IF(OR($B1884="",$C1884="",$E1884="",$F1884=""),"Preencha descrição, categoria, tipo e unidade.",IF(AND($B1884&lt;&gt;"",OR(LEFT($C1884,1)="1",LEFT($C1884,1)="2"),$D1884=""),"Informe a prática de restauração para itens diretos.",IF(AND($D1884&lt;&gt;"",NOT(OR(LEFT($C1884,1)="1",LEFT($C1884,1)="2"))),"Custos indiretos não devem pertencer a uma prática específica.",IF(AND($D1884&lt;&gt;"",COUNTIF(' PROJETO'!$B$14:$B$16,$D1884)=0),"Prática de restauração inválida ou não cadastrada.",IF(IF($D1884="",FALSE(),IF(COUNTIF(' PROJETO'!$B$14:$B$16,$D1884)=0,FALSE(),IFERROR(INDEX(' PROJETO'!$C$14:$C$16,MATCH($D1884,' PROJETO'!$B$14:$B$16,0))&lt;&gt;"Sim",FALSE()))),"A prática informada no item não foi selecionada na aba Projeto.",IF(AND(MAX($I1884,$L1884,$O1884,$R1884,$U1884,$X1884)&gt;'CONFG.  LISTAS'!$F$4,NOT(OR($Z1884&lt;&gt;"",$AA1884&lt;&gt;""))),"Memorial de cálculo ou anexo obrigatório não informado para item acima do limite.",IF(OR(AND($G1884&lt;&gt;"",$H1884&lt;&gt;"",OR($G1884&lt;=0,$H1884&lt;=0)),AND($J1884&lt;&gt;"",$K1884&lt;&gt;"",OR($J1884&lt;=0,$K1884&lt;=0)),AND($M1884&lt;&gt;"",$N1884&lt;&gt;"",OR($M1884&lt;=0,$N1884&lt;=0)),AND($P1884&lt;&gt;"",$Q1884&lt;&gt;"",OR($P1884&lt;=0,$Q1884&lt;=0)),AND($S1884&lt;&gt;"",$T1884&lt;&gt;"",OR($S1884&lt;=0,$T1884&lt;=0)),AND($V1884&lt;&gt;"",$W1884&lt;&gt;"",OR($V1884&lt;=0,$W1884&lt;=0))),"Revise os valores informados: valor unitário e quantidade devem ser maiores que zero.",IF(OR(AND($G1884="",$H1884&lt;&gt;""),AND($G1884&lt;&gt;"",$H1884=""),AND($J1884="",$K1884&lt;&gt;""),AND($J1884&lt;&gt;"",$K1884=""),AND($M1884="",$N1884&lt;&gt;""),AND($M1884&lt;&gt;"",$N1884=""),AND($P1884="",$Q1884&lt;&gt;""),AND($P1884&lt;&gt;"",$Q1884=""),AND($S1884="",$T1884&lt;&gt;""),AND($S1884&lt;&gt;"",$T1884=""),AND($V1884="",$W1884&lt;&gt;""),AND($V1884&lt;&gt;"",$W1884="")),"Há ano preenchido parcialmente: "&amp;TRIM(IF(AND($G1884="",$H1884&lt;&gt;""),"Ano 1 (falta valor unitário); ","")&amp;IF(AND($G1884&lt;&gt;"",$H1884=""),"Ano 1 (falta quantidade); ","")&amp;IF(AND($J1884="",$K1884&lt;&gt;""),"Ano 2 (falta valor unitário); ","")&amp;IF(AND($J1884&lt;&gt;"",$K1884=""),"Ano 2 (falta quantidade); ","")&amp;IF(AND($M1884="",$N1884&lt;&gt;""),"Ano 3 (falta valor unitário); ","")&amp;IF(AND($M1884&lt;&gt;"",$N1884=""),"Ano 3 (falta quantidade); ","")&amp;IF(AND($P1884="",$Q1884&lt;&gt;""),"Ano 4 (falta valor unitário); ","")&amp;IF(AND($P1884&lt;&gt;"",$Q1884=""),"Ano 4 (falta quantidade); ","")&amp;IF(AND($S1884="",$T1884&lt;&gt;""),"Ano 5 (falta valor unitário); ","")&amp;IF(AND($S1884&lt;&gt;"",$T1884=""),"Ano 5 (falta quantidade); ","")&amp;IF(AND($V1884="",$W1884&lt;&gt;""),"Ano 6 (falta valor unitário); ","")&amp;IF(AND($V1884&lt;&gt;"",$W1884=""),"Ano 6 (falta quantidade); ","")), IF(NOT(OR(AND($G1884&lt;&gt;"",$H1884&lt;&gt;""),AND($J1884&lt;&gt;"",$K1884&lt;&gt;""),AND($M1884&lt;&gt;"",$N1884&lt;&gt;""),AND($P1884&lt;&gt;"",$Q1884&lt;&gt;""),AND($S1884&lt;&gt;"",$T1884&lt;&gt;""),AND($V1884&lt;&gt;"",$W1884&lt;&gt;""))),"Informe pelo menos um ano completo com valor unitário e quantidade.",IF(AND($C1884&lt;&gt;"",$E1884&lt;&gt;"",LEFT(TRIM($C1884),1)&lt;&gt;LEFT(TRIM($E1884),1)),"Categoria e tipo estão incompatíveis.",IF(IF(OR($E1884="",$F1884=""),FALSE(),IFERROR(COUNTIF(INDIRECT("UNITS_"&amp;SUBSTITUTE(LEFT($E1884,FIND(" ",$E1884&amp;" ")-1),".","_")),$F1884)=0,TRUE())),"Unidade incompatível com o tipo selecionado.",IF(OR(AND(ISNUMBER(SEARCH("comunic",LOWER($B1884))),LEFT($E1884,3)&lt;&gt;"4.4"),AND(ISNUMBER(SEARCH("monitor",LOWER($B1884))),NOT(OR(LEFT($E1884,3)="1.5",LEFT($E1884,3)="2.5")))),"Revise a classificação do item conforme as regras de preenchimento.",IF(AND($B1884&lt;&gt;"",OR(ISNUMBER(SEARCH("outro",LOWER($B1884))),ISNUMBER(SEARCH("divers",LOWER($B1884))),ISNUMBER(SEARCH("kit",LOWER($B1884))),ISNUMBER(SEARCH("ferrament",LOWER($B1884))),ISNUMBER(SEARCH("epi",LOWER($B1884)))),NOT(OR($Z1884&lt;&gt;"",$AA1884&lt;&gt;""))),"Descrição muito genérica: detalhe melhor o item e registre o racional no memorial ou em anexo.",IF(AND($Y1884=0,$B1884&lt;&gt;"",OR($G1884&lt;&gt;"",$H1884&lt;&gt;"",$J1884&lt;&gt;"",$K1884&lt;&gt;"",$M1884&lt;&gt;"",$N1884&lt;&gt;"",$P1884&lt;&gt;"",$Q1884&lt;&gt;"",$S1884&lt;&gt;"",$T1884&lt;&gt;"",$V1884&lt;&gt;"",$W1884&lt;&gt;"")),"O item possui dados lançados, mas o total está zerado. Revise os valores informados.","")))))))))))))))</f>
        <v/>
      </c>
    </row>
    <row r="1885" spans="1:35" ht="14.25" customHeight="1" x14ac:dyDescent="0.25">
      <c r="A1885" s="57" t="str">
        <f t="shared" si="377"/>
        <v/>
      </c>
      <c r="B1885" s="61"/>
      <c r="C1885" s="61"/>
      <c r="D1885" s="58"/>
      <c r="E1885" s="61"/>
      <c r="F1885" s="61"/>
      <c r="G1885" s="272"/>
      <c r="H1885" s="62"/>
      <c r="I1885" s="273">
        <f t="shared" si="378"/>
        <v>0</v>
      </c>
      <c r="J1885" s="272"/>
      <c r="K1885" s="62"/>
      <c r="L1885" s="270">
        <f t="shared" si="379"/>
        <v>0</v>
      </c>
      <c r="M1885" s="272"/>
      <c r="N1885" s="62"/>
      <c r="O1885" s="270">
        <f t="shared" si="380"/>
        <v>0</v>
      </c>
      <c r="P1885" s="272"/>
      <c r="Q1885" s="62"/>
      <c r="R1885" s="271">
        <f t="shared" si="381"/>
        <v>0</v>
      </c>
      <c r="S1885" s="272"/>
      <c r="T1885" s="62"/>
      <c r="U1885" s="270">
        <f t="shared" si="382"/>
        <v>0</v>
      </c>
      <c r="V1885" s="272"/>
      <c r="W1885" s="62"/>
      <c r="X1885" s="270">
        <f t="shared" si="383"/>
        <v>0</v>
      </c>
      <c r="Y1885" s="270">
        <f t="shared" si="384"/>
        <v>0</v>
      </c>
      <c r="Z1885" s="61"/>
      <c r="AA1885" s="61"/>
      <c r="AB1885" s="60" t="str">
        <f t="shared" si="385"/>
        <v/>
      </c>
      <c r="AC1885" s="21" t="b">
        <f t="shared" si="386"/>
        <v>0</v>
      </c>
      <c r="AD1885" s="21" t="b">
        <f t="shared" si="387"/>
        <v>0</v>
      </c>
      <c r="AE1885" s="21" t="b">
        <f t="shared" si="388"/>
        <v>0</v>
      </c>
      <c r="AF1885" s="21" t="b">
        <f ca="1">OR(AND($AC1885,NOT($AD1885)),AND($AC1885,OR(AND($G1885="",$H1885&lt;&gt;""),AND($G1885&lt;&gt;"",$H1885=""),AND($J1885="",$K1885&lt;&gt;""),AND($J1885&lt;&gt;"",$K1885=""),AND($M1885="",$N1885&lt;&gt;""),AND($M1885&lt;&gt;"",$N1885=""),AND($P1885="",$Q1885&lt;&gt;""),AND($P1885&lt;&gt;"",$Q1885=""),AND($S1885="",$T1885&lt;&gt;""),AND($S1885&lt;&gt;"",$T1885=""),AND($V1885="",$W1885&lt;&gt;""),AND($V1885&lt;&gt;"",$W1885=""))),AND($C1885&lt;&gt;"",$E1885&lt;&gt;"",LEFT(TRIM($C1885),1)&lt;&gt;LEFT(TRIM($E1885),1)),IF(OR($E1885="",$F1885=""),FALSE(),IFERROR(COUNTIF(INDIRECT("UNITS_"&amp;SUBSTITUTE(LEFT($E1885,FIND(" ",$E1885&amp;" ")-1),".","_")),$F1885)=0,TRUE())),AND($B1885&lt;&gt;"",OR(ISNUMBER(SEARCH("outro",LOWER($B1885))),ISNUMBER(SEARCH("divers",LOWER($B1885))),ISNUMBER(SEARCH("etc",LOWER($B1885))))),OR(AND(ISNUMBER(SEARCH("comunic",LOWER($B1885))),LEFT($E1885,3)&lt;&gt;"4.4"),AND(ISNUMBER(SEARCH("monitor",LOWER($B1885))),NOT(OR(LEFT($E1885,3)="1.5",LEFT($E1885,3)="2.5")))),AND($B1885&lt;&gt;"",OR(LEFT($C1885,1)="1",LEFT($C1885,1)="2"),$D1885=""),AND($D1885&lt;&gt;"",NOT(OR(LEFT($C1885,1)="1",LEFT($C1885,1)="2"))),AND($D1885&lt;&gt;"",COUNTIF(' PROJETO'!$B$14:$B$16,$D1885)=0),IF($D1885="",FALSE(),IF(COUNTIF(' PROJETO'!$B$14:$B$16,$D1885)=0,FALSE(),IFERROR(INDEX(' PROJETO'!$C$14:$C$16,MATCH($D1885,' PROJETO'!$B$14:$B$16,0))&lt;&gt;"Sim",FALSE()))))</f>
        <v>0</v>
      </c>
      <c r="AG1885" s="21" t="b">
        <f>AND($AC1885,$Y1885&gt;'CONFG.  LISTAS'!$F$4,$Z1885="",$AA1885="")</f>
        <v>0</v>
      </c>
      <c r="AH1885" s="21" t="str">
        <f t="shared" si="389"/>
        <v/>
      </c>
      <c r="AI1885" s="43" t="str">
        <f ca="1">IF(NOT($AC1885),"",IF(OR($B1885="",$C1885="",$E1885="",$F1885=""),"Preencha descrição, categoria, tipo e unidade.",IF(AND($B1885&lt;&gt;"",OR(LEFT($C1885,1)="1",LEFT($C1885,1)="2"),$D1885=""),"Informe a prática de restauração para itens diretos.",IF(AND($D1885&lt;&gt;"",NOT(OR(LEFT($C1885,1)="1",LEFT($C1885,1)="2"))),"Custos indiretos não devem pertencer a uma prática específica.",IF(AND($D1885&lt;&gt;"",COUNTIF(' PROJETO'!$B$14:$B$16,$D1885)=0),"Prática de restauração inválida ou não cadastrada.",IF(IF($D1885="",FALSE(),IF(COUNTIF(' PROJETO'!$B$14:$B$16,$D1885)=0,FALSE(),IFERROR(INDEX(' PROJETO'!$C$14:$C$16,MATCH($D1885,' PROJETO'!$B$14:$B$16,0))&lt;&gt;"Sim",FALSE()))),"A prática informada no item não foi selecionada na aba Projeto.",IF(AND(MAX($I1885,$L1885,$O1885,$R1885,$U1885,$X1885)&gt;'CONFG.  LISTAS'!$F$4,NOT(OR($Z1885&lt;&gt;"",$AA1885&lt;&gt;""))),"Memorial de cálculo ou anexo obrigatório não informado para item acima do limite.",IF(OR(AND($G1885&lt;&gt;"",$H1885&lt;&gt;"",OR($G1885&lt;=0,$H1885&lt;=0)),AND($J1885&lt;&gt;"",$K1885&lt;&gt;"",OR($J1885&lt;=0,$K1885&lt;=0)),AND($M1885&lt;&gt;"",$N1885&lt;&gt;"",OR($M1885&lt;=0,$N1885&lt;=0)),AND($P1885&lt;&gt;"",$Q1885&lt;&gt;"",OR($P1885&lt;=0,$Q1885&lt;=0)),AND($S1885&lt;&gt;"",$T1885&lt;&gt;"",OR($S1885&lt;=0,$T1885&lt;=0)),AND($V1885&lt;&gt;"",$W1885&lt;&gt;"",OR($V1885&lt;=0,$W1885&lt;=0))),"Revise os valores informados: valor unitário e quantidade devem ser maiores que zero.",IF(OR(AND($G1885="",$H1885&lt;&gt;""),AND($G1885&lt;&gt;"",$H1885=""),AND($J1885="",$K1885&lt;&gt;""),AND($J1885&lt;&gt;"",$K1885=""),AND($M1885="",$N1885&lt;&gt;""),AND($M1885&lt;&gt;"",$N1885=""),AND($P1885="",$Q1885&lt;&gt;""),AND($P1885&lt;&gt;"",$Q1885=""),AND($S1885="",$T1885&lt;&gt;""),AND($S1885&lt;&gt;"",$T1885=""),AND($V1885="",$W1885&lt;&gt;""),AND($V1885&lt;&gt;"",$W1885="")),"Há ano preenchido parcialmente: "&amp;TRIM(IF(AND($G1885="",$H1885&lt;&gt;""),"Ano 1 (falta valor unitário); ","")&amp;IF(AND($G1885&lt;&gt;"",$H1885=""),"Ano 1 (falta quantidade); ","")&amp;IF(AND($J1885="",$K1885&lt;&gt;""),"Ano 2 (falta valor unitário); ","")&amp;IF(AND($J1885&lt;&gt;"",$K1885=""),"Ano 2 (falta quantidade); ","")&amp;IF(AND($M1885="",$N1885&lt;&gt;""),"Ano 3 (falta valor unitário); ","")&amp;IF(AND($M1885&lt;&gt;"",$N1885=""),"Ano 3 (falta quantidade); ","")&amp;IF(AND($P1885="",$Q1885&lt;&gt;""),"Ano 4 (falta valor unitário); ","")&amp;IF(AND($P1885&lt;&gt;"",$Q1885=""),"Ano 4 (falta quantidade); ","")&amp;IF(AND($S1885="",$T1885&lt;&gt;""),"Ano 5 (falta valor unitário); ","")&amp;IF(AND($S1885&lt;&gt;"",$T1885=""),"Ano 5 (falta quantidade); ","")&amp;IF(AND($V1885="",$W1885&lt;&gt;""),"Ano 6 (falta valor unitário); ","")&amp;IF(AND($V1885&lt;&gt;"",$W1885=""),"Ano 6 (falta quantidade); ","")), IF(NOT(OR(AND($G1885&lt;&gt;"",$H1885&lt;&gt;""),AND($J1885&lt;&gt;"",$K1885&lt;&gt;""),AND($M1885&lt;&gt;"",$N1885&lt;&gt;""),AND($P1885&lt;&gt;"",$Q1885&lt;&gt;""),AND($S1885&lt;&gt;"",$T1885&lt;&gt;""),AND($V1885&lt;&gt;"",$W1885&lt;&gt;""))),"Informe pelo menos um ano completo com valor unitário e quantidade.",IF(AND($C1885&lt;&gt;"",$E1885&lt;&gt;"",LEFT(TRIM($C1885),1)&lt;&gt;LEFT(TRIM($E1885),1)),"Categoria e tipo estão incompatíveis.",IF(IF(OR($E1885="",$F1885=""),FALSE(),IFERROR(COUNTIF(INDIRECT("UNITS_"&amp;SUBSTITUTE(LEFT($E1885,FIND(" ",$E1885&amp;" ")-1),".","_")),$F1885)=0,TRUE())),"Unidade incompatível com o tipo selecionado.",IF(OR(AND(ISNUMBER(SEARCH("comunic",LOWER($B1885))),LEFT($E1885,3)&lt;&gt;"4.4"),AND(ISNUMBER(SEARCH("monitor",LOWER($B1885))),NOT(OR(LEFT($E1885,3)="1.5",LEFT($E1885,3)="2.5")))),"Revise a classificação do item conforme as regras de preenchimento.",IF(AND($B1885&lt;&gt;"",OR(ISNUMBER(SEARCH("outro",LOWER($B1885))),ISNUMBER(SEARCH("divers",LOWER($B1885))),ISNUMBER(SEARCH("kit",LOWER($B1885))),ISNUMBER(SEARCH("ferrament",LOWER($B1885))),ISNUMBER(SEARCH("epi",LOWER($B1885)))),NOT(OR($Z1885&lt;&gt;"",$AA1885&lt;&gt;""))),"Descrição muito genérica: detalhe melhor o item e registre o racional no memorial ou em anexo.",IF(AND($Y1885=0,$B1885&lt;&gt;"",OR($G1885&lt;&gt;"",$H1885&lt;&gt;"",$J1885&lt;&gt;"",$K1885&lt;&gt;"",$M1885&lt;&gt;"",$N1885&lt;&gt;"",$P1885&lt;&gt;"",$Q1885&lt;&gt;"",$S1885&lt;&gt;"",$T1885&lt;&gt;"",$V1885&lt;&gt;"",$W1885&lt;&gt;"")),"O item possui dados lançados, mas o total está zerado. Revise os valores informados.","")))))))))))))))</f>
        <v/>
      </c>
    </row>
    <row r="1886" spans="1:35" ht="14.25" customHeight="1" x14ac:dyDescent="0.25">
      <c r="A1886" s="57" t="str">
        <f t="shared" si="377"/>
        <v/>
      </c>
      <c r="B1886" s="58"/>
      <c r="C1886" s="58"/>
      <c r="D1886" s="58"/>
      <c r="E1886" s="58"/>
      <c r="F1886" s="58"/>
      <c r="G1886" s="269"/>
      <c r="H1886" s="59"/>
      <c r="I1886" s="273">
        <f t="shared" si="378"/>
        <v>0</v>
      </c>
      <c r="J1886" s="269"/>
      <c r="K1886" s="59"/>
      <c r="L1886" s="270">
        <f t="shared" si="379"/>
        <v>0</v>
      </c>
      <c r="M1886" s="269"/>
      <c r="N1886" s="59"/>
      <c r="O1886" s="270">
        <f t="shared" si="380"/>
        <v>0</v>
      </c>
      <c r="P1886" s="269"/>
      <c r="Q1886" s="59"/>
      <c r="R1886" s="271">
        <f t="shared" si="381"/>
        <v>0</v>
      </c>
      <c r="S1886" s="269"/>
      <c r="T1886" s="59"/>
      <c r="U1886" s="270">
        <f t="shared" si="382"/>
        <v>0</v>
      </c>
      <c r="V1886" s="269"/>
      <c r="W1886" s="59"/>
      <c r="X1886" s="270">
        <f t="shared" si="383"/>
        <v>0</v>
      </c>
      <c r="Y1886" s="270">
        <f t="shared" si="384"/>
        <v>0</v>
      </c>
      <c r="Z1886" s="58"/>
      <c r="AA1886" s="58"/>
      <c r="AB1886" s="60" t="str">
        <f t="shared" si="385"/>
        <v/>
      </c>
      <c r="AC1886" s="21" t="b">
        <f t="shared" si="386"/>
        <v>0</v>
      </c>
      <c r="AD1886" s="21" t="b">
        <f t="shared" si="387"/>
        <v>0</v>
      </c>
      <c r="AE1886" s="21" t="b">
        <f t="shared" si="388"/>
        <v>0</v>
      </c>
      <c r="AF1886" s="21" t="b">
        <f ca="1">OR(AND($AC1886,NOT($AD1886)),AND($AC1886,OR(AND($G1886="",$H1886&lt;&gt;""),AND($G1886&lt;&gt;"",$H1886=""),AND($J1886="",$K1886&lt;&gt;""),AND($J1886&lt;&gt;"",$K1886=""),AND($M1886="",$N1886&lt;&gt;""),AND($M1886&lt;&gt;"",$N1886=""),AND($P1886="",$Q1886&lt;&gt;""),AND($P1886&lt;&gt;"",$Q1886=""),AND($S1886="",$T1886&lt;&gt;""),AND($S1886&lt;&gt;"",$T1886=""),AND($V1886="",$W1886&lt;&gt;""),AND($V1886&lt;&gt;"",$W1886=""))),AND($C1886&lt;&gt;"",$E1886&lt;&gt;"",LEFT(TRIM($C1886),1)&lt;&gt;LEFT(TRIM($E1886),1)),IF(OR($E1886="",$F1886=""),FALSE(),IFERROR(COUNTIF(INDIRECT("UNITS_"&amp;SUBSTITUTE(LEFT($E1886,FIND(" ",$E1886&amp;" ")-1),".","_")),$F1886)=0,TRUE())),AND($B1886&lt;&gt;"",OR(ISNUMBER(SEARCH("outro",LOWER($B1886))),ISNUMBER(SEARCH("divers",LOWER($B1886))),ISNUMBER(SEARCH("etc",LOWER($B1886))))),OR(AND(ISNUMBER(SEARCH("comunic",LOWER($B1886))),LEFT($E1886,3)&lt;&gt;"4.4"),AND(ISNUMBER(SEARCH("monitor",LOWER($B1886))),NOT(OR(LEFT($E1886,3)="1.5",LEFT($E1886,3)="2.5")))),AND($B1886&lt;&gt;"",OR(LEFT($C1886,1)="1",LEFT($C1886,1)="2"),$D1886=""),AND($D1886&lt;&gt;"",NOT(OR(LEFT($C1886,1)="1",LEFT($C1886,1)="2"))),AND($D1886&lt;&gt;"",COUNTIF(' PROJETO'!$B$14:$B$16,$D1886)=0),IF($D1886="",FALSE(),IF(COUNTIF(' PROJETO'!$B$14:$B$16,$D1886)=0,FALSE(),IFERROR(INDEX(' PROJETO'!$C$14:$C$16,MATCH($D1886,' PROJETO'!$B$14:$B$16,0))&lt;&gt;"Sim",FALSE()))))</f>
        <v>0</v>
      </c>
      <c r="AG1886" s="21" t="b">
        <f>AND($AC1886,$Y1886&gt;'CONFG.  LISTAS'!$F$4,$Z1886="",$AA1886="")</f>
        <v>0</v>
      </c>
      <c r="AH1886" s="21" t="str">
        <f t="shared" si="389"/>
        <v/>
      </c>
      <c r="AI1886" s="43" t="str">
        <f ca="1">IF(NOT($AC1886),"",IF(OR($B1886="",$C1886="",$E1886="",$F1886=""),"Preencha descrição, categoria, tipo e unidade.",IF(AND($B1886&lt;&gt;"",OR(LEFT($C1886,1)="1",LEFT($C1886,1)="2"),$D1886=""),"Informe a prática de restauração para itens diretos.",IF(AND($D1886&lt;&gt;"",NOT(OR(LEFT($C1886,1)="1",LEFT($C1886,1)="2"))),"Custos indiretos não devem pertencer a uma prática específica.",IF(AND($D1886&lt;&gt;"",COUNTIF(' PROJETO'!$B$14:$B$16,$D1886)=0),"Prática de restauração inválida ou não cadastrada.",IF(IF($D1886="",FALSE(),IF(COUNTIF(' PROJETO'!$B$14:$B$16,$D1886)=0,FALSE(),IFERROR(INDEX(' PROJETO'!$C$14:$C$16,MATCH($D1886,' PROJETO'!$B$14:$B$16,0))&lt;&gt;"Sim",FALSE()))),"A prática informada no item não foi selecionada na aba Projeto.",IF(AND(MAX($I1886,$L1886,$O1886,$R1886,$U1886,$X1886)&gt;'CONFG.  LISTAS'!$F$4,NOT(OR($Z1886&lt;&gt;"",$AA1886&lt;&gt;""))),"Memorial de cálculo ou anexo obrigatório não informado para item acima do limite.",IF(OR(AND($G1886&lt;&gt;"",$H1886&lt;&gt;"",OR($G1886&lt;=0,$H1886&lt;=0)),AND($J1886&lt;&gt;"",$K1886&lt;&gt;"",OR($J1886&lt;=0,$K1886&lt;=0)),AND($M1886&lt;&gt;"",$N1886&lt;&gt;"",OR($M1886&lt;=0,$N1886&lt;=0)),AND($P1886&lt;&gt;"",$Q1886&lt;&gt;"",OR($P1886&lt;=0,$Q1886&lt;=0)),AND($S1886&lt;&gt;"",$T1886&lt;&gt;"",OR($S1886&lt;=0,$T1886&lt;=0)),AND($V1886&lt;&gt;"",$W1886&lt;&gt;"",OR($V1886&lt;=0,$W1886&lt;=0))),"Revise os valores informados: valor unitário e quantidade devem ser maiores que zero.",IF(OR(AND($G1886="",$H1886&lt;&gt;""),AND($G1886&lt;&gt;"",$H1886=""),AND($J1886="",$K1886&lt;&gt;""),AND($J1886&lt;&gt;"",$K1886=""),AND($M1886="",$N1886&lt;&gt;""),AND($M1886&lt;&gt;"",$N1886=""),AND($P1886="",$Q1886&lt;&gt;""),AND($P1886&lt;&gt;"",$Q1886=""),AND($S1886="",$T1886&lt;&gt;""),AND($S1886&lt;&gt;"",$T1886=""),AND($V1886="",$W1886&lt;&gt;""),AND($V1886&lt;&gt;"",$W1886="")),"Há ano preenchido parcialmente: "&amp;TRIM(IF(AND($G1886="",$H1886&lt;&gt;""),"Ano 1 (falta valor unitário); ","")&amp;IF(AND($G1886&lt;&gt;"",$H1886=""),"Ano 1 (falta quantidade); ","")&amp;IF(AND($J1886="",$K1886&lt;&gt;""),"Ano 2 (falta valor unitário); ","")&amp;IF(AND($J1886&lt;&gt;"",$K1886=""),"Ano 2 (falta quantidade); ","")&amp;IF(AND($M1886="",$N1886&lt;&gt;""),"Ano 3 (falta valor unitário); ","")&amp;IF(AND($M1886&lt;&gt;"",$N1886=""),"Ano 3 (falta quantidade); ","")&amp;IF(AND($P1886="",$Q1886&lt;&gt;""),"Ano 4 (falta valor unitário); ","")&amp;IF(AND($P1886&lt;&gt;"",$Q1886=""),"Ano 4 (falta quantidade); ","")&amp;IF(AND($S1886="",$T1886&lt;&gt;""),"Ano 5 (falta valor unitário); ","")&amp;IF(AND($S1886&lt;&gt;"",$T1886=""),"Ano 5 (falta quantidade); ","")&amp;IF(AND($V1886="",$W1886&lt;&gt;""),"Ano 6 (falta valor unitário); ","")&amp;IF(AND($V1886&lt;&gt;"",$W1886=""),"Ano 6 (falta quantidade); ","")), IF(NOT(OR(AND($G1886&lt;&gt;"",$H1886&lt;&gt;""),AND($J1886&lt;&gt;"",$K1886&lt;&gt;""),AND($M1886&lt;&gt;"",$N1886&lt;&gt;""),AND($P1886&lt;&gt;"",$Q1886&lt;&gt;""),AND($S1886&lt;&gt;"",$T1886&lt;&gt;""),AND($V1886&lt;&gt;"",$W1886&lt;&gt;""))),"Informe pelo menos um ano completo com valor unitário e quantidade.",IF(AND($C1886&lt;&gt;"",$E1886&lt;&gt;"",LEFT(TRIM($C1886),1)&lt;&gt;LEFT(TRIM($E1886),1)),"Categoria e tipo estão incompatíveis.",IF(IF(OR($E1886="",$F1886=""),FALSE(),IFERROR(COUNTIF(INDIRECT("UNITS_"&amp;SUBSTITUTE(LEFT($E1886,FIND(" ",$E1886&amp;" ")-1),".","_")),$F1886)=0,TRUE())),"Unidade incompatível com o tipo selecionado.",IF(OR(AND(ISNUMBER(SEARCH("comunic",LOWER($B1886))),LEFT($E1886,3)&lt;&gt;"4.4"),AND(ISNUMBER(SEARCH("monitor",LOWER($B1886))),NOT(OR(LEFT($E1886,3)="1.5",LEFT($E1886,3)="2.5")))),"Revise a classificação do item conforme as regras de preenchimento.",IF(AND($B1886&lt;&gt;"",OR(ISNUMBER(SEARCH("outro",LOWER($B1886))),ISNUMBER(SEARCH("divers",LOWER($B1886))),ISNUMBER(SEARCH("kit",LOWER($B1886))),ISNUMBER(SEARCH("ferrament",LOWER($B1886))),ISNUMBER(SEARCH("epi",LOWER($B1886)))),NOT(OR($Z1886&lt;&gt;"",$AA1886&lt;&gt;""))),"Descrição muito genérica: detalhe melhor o item e registre o racional no memorial ou em anexo.",IF(AND($Y1886=0,$B1886&lt;&gt;"",OR($G1886&lt;&gt;"",$H1886&lt;&gt;"",$J1886&lt;&gt;"",$K1886&lt;&gt;"",$M1886&lt;&gt;"",$N1886&lt;&gt;"",$P1886&lt;&gt;"",$Q1886&lt;&gt;"",$S1886&lt;&gt;"",$T1886&lt;&gt;"",$V1886&lt;&gt;"",$W1886&lt;&gt;"")),"O item possui dados lançados, mas o total está zerado. Revise os valores informados.","")))))))))))))))</f>
        <v/>
      </c>
    </row>
    <row r="1887" spans="1:35" ht="14.25" customHeight="1" x14ac:dyDescent="0.25">
      <c r="A1887" s="57" t="str">
        <f t="shared" si="377"/>
        <v/>
      </c>
      <c r="B1887" s="61"/>
      <c r="C1887" s="61"/>
      <c r="D1887" s="58"/>
      <c r="E1887" s="61"/>
      <c r="F1887" s="61"/>
      <c r="G1887" s="272"/>
      <c r="H1887" s="62"/>
      <c r="I1887" s="273">
        <f t="shared" si="378"/>
        <v>0</v>
      </c>
      <c r="J1887" s="272"/>
      <c r="K1887" s="62"/>
      <c r="L1887" s="270">
        <f t="shared" si="379"/>
        <v>0</v>
      </c>
      <c r="M1887" s="272"/>
      <c r="N1887" s="62"/>
      <c r="O1887" s="270">
        <f t="shared" si="380"/>
        <v>0</v>
      </c>
      <c r="P1887" s="272"/>
      <c r="Q1887" s="62"/>
      <c r="R1887" s="271">
        <f t="shared" si="381"/>
        <v>0</v>
      </c>
      <c r="S1887" s="272"/>
      <c r="T1887" s="62"/>
      <c r="U1887" s="270">
        <f t="shared" si="382"/>
        <v>0</v>
      </c>
      <c r="V1887" s="272"/>
      <c r="W1887" s="62"/>
      <c r="X1887" s="270">
        <f t="shared" si="383"/>
        <v>0</v>
      </c>
      <c r="Y1887" s="270">
        <f t="shared" si="384"/>
        <v>0</v>
      </c>
      <c r="Z1887" s="61"/>
      <c r="AA1887" s="61"/>
      <c r="AB1887" s="60" t="str">
        <f t="shared" si="385"/>
        <v/>
      </c>
      <c r="AC1887" s="21" t="b">
        <f t="shared" si="386"/>
        <v>0</v>
      </c>
      <c r="AD1887" s="21" t="b">
        <f t="shared" si="387"/>
        <v>0</v>
      </c>
      <c r="AE1887" s="21" t="b">
        <f t="shared" si="388"/>
        <v>0</v>
      </c>
      <c r="AF1887" s="21" t="b">
        <f ca="1">OR(AND($AC1887,NOT($AD1887)),AND($AC1887,OR(AND($G1887="",$H1887&lt;&gt;""),AND($G1887&lt;&gt;"",$H1887=""),AND($J1887="",$K1887&lt;&gt;""),AND($J1887&lt;&gt;"",$K1887=""),AND($M1887="",$N1887&lt;&gt;""),AND($M1887&lt;&gt;"",$N1887=""),AND($P1887="",$Q1887&lt;&gt;""),AND($P1887&lt;&gt;"",$Q1887=""),AND($S1887="",$T1887&lt;&gt;""),AND($S1887&lt;&gt;"",$T1887=""),AND($V1887="",$W1887&lt;&gt;""),AND($V1887&lt;&gt;"",$W1887=""))),AND($C1887&lt;&gt;"",$E1887&lt;&gt;"",LEFT(TRIM($C1887),1)&lt;&gt;LEFT(TRIM($E1887),1)),IF(OR($E1887="",$F1887=""),FALSE(),IFERROR(COUNTIF(INDIRECT("UNITS_"&amp;SUBSTITUTE(LEFT($E1887,FIND(" ",$E1887&amp;" ")-1),".","_")),$F1887)=0,TRUE())),AND($B1887&lt;&gt;"",OR(ISNUMBER(SEARCH("outro",LOWER($B1887))),ISNUMBER(SEARCH("divers",LOWER($B1887))),ISNUMBER(SEARCH("etc",LOWER($B1887))))),OR(AND(ISNUMBER(SEARCH("comunic",LOWER($B1887))),LEFT($E1887,3)&lt;&gt;"4.4"),AND(ISNUMBER(SEARCH("monitor",LOWER($B1887))),NOT(OR(LEFT($E1887,3)="1.5",LEFT($E1887,3)="2.5")))),AND($B1887&lt;&gt;"",OR(LEFT($C1887,1)="1",LEFT($C1887,1)="2"),$D1887=""),AND($D1887&lt;&gt;"",NOT(OR(LEFT($C1887,1)="1",LEFT($C1887,1)="2"))),AND($D1887&lt;&gt;"",COUNTIF(' PROJETO'!$B$14:$B$16,$D1887)=0),IF($D1887="",FALSE(),IF(COUNTIF(' PROJETO'!$B$14:$B$16,$D1887)=0,FALSE(),IFERROR(INDEX(' PROJETO'!$C$14:$C$16,MATCH($D1887,' PROJETO'!$B$14:$B$16,0))&lt;&gt;"Sim",FALSE()))))</f>
        <v>0</v>
      </c>
      <c r="AG1887" s="21" t="b">
        <f>AND($AC1887,$Y1887&gt;'CONFG.  LISTAS'!$F$4,$Z1887="",$AA1887="")</f>
        <v>0</v>
      </c>
      <c r="AH1887" s="21" t="str">
        <f t="shared" si="389"/>
        <v/>
      </c>
      <c r="AI1887" s="43" t="str">
        <f ca="1">IF(NOT($AC1887),"",IF(OR($B1887="",$C1887="",$E1887="",$F1887=""),"Preencha descrição, categoria, tipo e unidade.",IF(AND($B1887&lt;&gt;"",OR(LEFT($C1887,1)="1",LEFT($C1887,1)="2"),$D1887=""),"Informe a prática de restauração para itens diretos.",IF(AND($D1887&lt;&gt;"",NOT(OR(LEFT($C1887,1)="1",LEFT($C1887,1)="2"))),"Custos indiretos não devem pertencer a uma prática específica.",IF(AND($D1887&lt;&gt;"",COUNTIF(' PROJETO'!$B$14:$B$16,$D1887)=0),"Prática de restauração inválida ou não cadastrada.",IF(IF($D1887="",FALSE(),IF(COUNTIF(' PROJETO'!$B$14:$B$16,$D1887)=0,FALSE(),IFERROR(INDEX(' PROJETO'!$C$14:$C$16,MATCH($D1887,' PROJETO'!$B$14:$B$16,0))&lt;&gt;"Sim",FALSE()))),"A prática informada no item não foi selecionada na aba Projeto.",IF(AND(MAX($I1887,$L1887,$O1887,$R1887,$U1887,$X1887)&gt;'CONFG.  LISTAS'!$F$4,NOT(OR($Z1887&lt;&gt;"",$AA1887&lt;&gt;""))),"Memorial de cálculo ou anexo obrigatório não informado para item acima do limite.",IF(OR(AND($G1887&lt;&gt;"",$H1887&lt;&gt;"",OR($G1887&lt;=0,$H1887&lt;=0)),AND($J1887&lt;&gt;"",$K1887&lt;&gt;"",OR($J1887&lt;=0,$K1887&lt;=0)),AND($M1887&lt;&gt;"",$N1887&lt;&gt;"",OR($M1887&lt;=0,$N1887&lt;=0)),AND($P1887&lt;&gt;"",$Q1887&lt;&gt;"",OR($P1887&lt;=0,$Q1887&lt;=0)),AND($S1887&lt;&gt;"",$T1887&lt;&gt;"",OR($S1887&lt;=0,$T1887&lt;=0)),AND($V1887&lt;&gt;"",$W1887&lt;&gt;"",OR($V1887&lt;=0,$W1887&lt;=0))),"Revise os valores informados: valor unitário e quantidade devem ser maiores que zero.",IF(OR(AND($G1887="",$H1887&lt;&gt;""),AND($G1887&lt;&gt;"",$H1887=""),AND($J1887="",$K1887&lt;&gt;""),AND($J1887&lt;&gt;"",$K1887=""),AND($M1887="",$N1887&lt;&gt;""),AND($M1887&lt;&gt;"",$N1887=""),AND($P1887="",$Q1887&lt;&gt;""),AND($P1887&lt;&gt;"",$Q1887=""),AND($S1887="",$T1887&lt;&gt;""),AND($S1887&lt;&gt;"",$T1887=""),AND($V1887="",$W1887&lt;&gt;""),AND($V1887&lt;&gt;"",$W1887="")),"Há ano preenchido parcialmente: "&amp;TRIM(IF(AND($G1887="",$H1887&lt;&gt;""),"Ano 1 (falta valor unitário); ","")&amp;IF(AND($G1887&lt;&gt;"",$H1887=""),"Ano 1 (falta quantidade); ","")&amp;IF(AND($J1887="",$K1887&lt;&gt;""),"Ano 2 (falta valor unitário); ","")&amp;IF(AND($J1887&lt;&gt;"",$K1887=""),"Ano 2 (falta quantidade); ","")&amp;IF(AND($M1887="",$N1887&lt;&gt;""),"Ano 3 (falta valor unitário); ","")&amp;IF(AND($M1887&lt;&gt;"",$N1887=""),"Ano 3 (falta quantidade); ","")&amp;IF(AND($P1887="",$Q1887&lt;&gt;""),"Ano 4 (falta valor unitário); ","")&amp;IF(AND($P1887&lt;&gt;"",$Q1887=""),"Ano 4 (falta quantidade); ","")&amp;IF(AND($S1887="",$T1887&lt;&gt;""),"Ano 5 (falta valor unitário); ","")&amp;IF(AND($S1887&lt;&gt;"",$T1887=""),"Ano 5 (falta quantidade); ","")&amp;IF(AND($V1887="",$W1887&lt;&gt;""),"Ano 6 (falta valor unitário); ","")&amp;IF(AND($V1887&lt;&gt;"",$W1887=""),"Ano 6 (falta quantidade); ","")), IF(NOT(OR(AND($G1887&lt;&gt;"",$H1887&lt;&gt;""),AND($J1887&lt;&gt;"",$K1887&lt;&gt;""),AND($M1887&lt;&gt;"",$N1887&lt;&gt;""),AND($P1887&lt;&gt;"",$Q1887&lt;&gt;""),AND($S1887&lt;&gt;"",$T1887&lt;&gt;""),AND($V1887&lt;&gt;"",$W1887&lt;&gt;""))),"Informe pelo menos um ano completo com valor unitário e quantidade.",IF(AND($C1887&lt;&gt;"",$E1887&lt;&gt;"",LEFT(TRIM($C1887),1)&lt;&gt;LEFT(TRIM($E1887),1)),"Categoria e tipo estão incompatíveis.",IF(IF(OR($E1887="",$F1887=""),FALSE(),IFERROR(COUNTIF(INDIRECT("UNITS_"&amp;SUBSTITUTE(LEFT($E1887,FIND(" ",$E1887&amp;" ")-1),".","_")),$F1887)=0,TRUE())),"Unidade incompatível com o tipo selecionado.",IF(OR(AND(ISNUMBER(SEARCH("comunic",LOWER($B1887))),LEFT($E1887,3)&lt;&gt;"4.4"),AND(ISNUMBER(SEARCH("monitor",LOWER($B1887))),NOT(OR(LEFT($E1887,3)="1.5",LEFT($E1887,3)="2.5")))),"Revise a classificação do item conforme as regras de preenchimento.",IF(AND($B1887&lt;&gt;"",OR(ISNUMBER(SEARCH("outro",LOWER($B1887))),ISNUMBER(SEARCH("divers",LOWER($B1887))),ISNUMBER(SEARCH("kit",LOWER($B1887))),ISNUMBER(SEARCH("ferrament",LOWER($B1887))),ISNUMBER(SEARCH("epi",LOWER($B1887)))),NOT(OR($Z1887&lt;&gt;"",$AA1887&lt;&gt;""))),"Descrição muito genérica: detalhe melhor o item e registre o racional no memorial ou em anexo.",IF(AND($Y1887=0,$B1887&lt;&gt;"",OR($G1887&lt;&gt;"",$H1887&lt;&gt;"",$J1887&lt;&gt;"",$K1887&lt;&gt;"",$M1887&lt;&gt;"",$N1887&lt;&gt;"",$P1887&lt;&gt;"",$Q1887&lt;&gt;"",$S1887&lt;&gt;"",$T1887&lt;&gt;"",$V1887&lt;&gt;"",$W1887&lt;&gt;"")),"O item possui dados lançados, mas o total está zerado. Revise os valores informados.","")))))))))))))))</f>
        <v/>
      </c>
    </row>
    <row r="1888" spans="1:35" ht="14.25" customHeight="1" x14ac:dyDescent="0.25">
      <c r="A1888" s="57" t="str">
        <f t="shared" si="377"/>
        <v/>
      </c>
      <c r="B1888" s="58"/>
      <c r="C1888" s="58"/>
      <c r="D1888" s="58"/>
      <c r="E1888" s="58"/>
      <c r="F1888" s="58"/>
      <c r="G1888" s="269"/>
      <c r="H1888" s="59"/>
      <c r="I1888" s="273">
        <f t="shared" si="378"/>
        <v>0</v>
      </c>
      <c r="J1888" s="269"/>
      <c r="K1888" s="59"/>
      <c r="L1888" s="270">
        <f t="shared" si="379"/>
        <v>0</v>
      </c>
      <c r="M1888" s="269"/>
      <c r="N1888" s="59"/>
      <c r="O1888" s="270">
        <f t="shared" si="380"/>
        <v>0</v>
      </c>
      <c r="P1888" s="269"/>
      <c r="Q1888" s="59"/>
      <c r="R1888" s="271">
        <f t="shared" si="381"/>
        <v>0</v>
      </c>
      <c r="S1888" s="269"/>
      <c r="T1888" s="59"/>
      <c r="U1888" s="270">
        <f t="shared" si="382"/>
        <v>0</v>
      </c>
      <c r="V1888" s="269"/>
      <c r="W1888" s="59"/>
      <c r="X1888" s="270">
        <f t="shared" si="383"/>
        <v>0</v>
      </c>
      <c r="Y1888" s="270">
        <f t="shared" si="384"/>
        <v>0</v>
      </c>
      <c r="Z1888" s="58"/>
      <c r="AA1888" s="58"/>
      <c r="AB1888" s="60" t="str">
        <f t="shared" si="385"/>
        <v/>
      </c>
      <c r="AC1888" s="21" t="b">
        <f t="shared" si="386"/>
        <v>0</v>
      </c>
      <c r="AD1888" s="21" t="b">
        <f t="shared" si="387"/>
        <v>0</v>
      </c>
      <c r="AE1888" s="21" t="b">
        <f t="shared" si="388"/>
        <v>0</v>
      </c>
      <c r="AF1888" s="21" t="b">
        <f ca="1">OR(AND($AC1888,NOT($AD1888)),AND($AC1888,OR(AND($G1888="",$H1888&lt;&gt;""),AND($G1888&lt;&gt;"",$H1888=""),AND($J1888="",$K1888&lt;&gt;""),AND($J1888&lt;&gt;"",$K1888=""),AND($M1888="",$N1888&lt;&gt;""),AND($M1888&lt;&gt;"",$N1888=""),AND($P1888="",$Q1888&lt;&gt;""),AND($P1888&lt;&gt;"",$Q1888=""),AND($S1888="",$T1888&lt;&gt;""),AND($S1888&lt;&gt;"",$T1888=""),AND($V1888="",$W1888&lt;&gt;""),AND($V1888&lt;&gt;"",$W1888=""))),AND($C1888&lt;&gt;"",$E1888&lt;&gt;"",LEFT(TRIM($C1888),1)&lt;&gt;LEFT(TRIM($E1888),1)),IF(OR($E1888="",$F1888=""),FALSE(),IFERROR(COUNTIF(INDIRECT("UNITS_"&amp;SUBSTITUTE(LEFT($E1888,FIND(" ",$E1888&amp;" ")-1),".","_")),$F1888)=0,TRUE())),AND($B1888&lt;&gt;"",OR(ISNUMBER(SEARCH("outro",LOWER($B1888))),ISNUMBER(SEARCH("divers",LOWER($B1888))),ISNUMBER(SEARCH("etc",LOWER($B1888))))),OR(AND(ISNUMBER(SEARCH("comunic",LOWER($B1888))),LEFT($E1888,3)&lt;&gt;"4.4"),AND(ISNUMBER(SEARCH("monitor",LOWER($B1888))),NOT(OR(LEFT($E1888,3)="1.5",LEFT($E1888,3)="2.5")))),AND($B1888&lt;&gt;"",OR(LEFT($C1888,1)="1",LEFT($C1888,1)="2"),$D1888=""),AND($D1888&lt;&gt;"",NOT(OR(LEFT($C1888,1)="1",LEFT($C1888,1)="2"))),AND($D1888&lt;&gt;"",COUNTIF(' PROJETO'!$B$14:$B$16,$D1888)=0),IF($D1888="",FALSE(),IF(COUNTIF(' PROJETO'!$B$14:$B$16,$D1888)=0,FALSE(),IFERROR(INDEX(' PROJETO'!$C$14:$C$16,MATCH($D1888,' PROJETO'!$B$14:$B$16,0))&lt;&gt;"Sim",FALSE()))))</f>
        <v>0</v>
      </c>
      <c r="AG1888" s="21" t="b">
        <f>AND($AC1888,$Y1888&gt;'CONFG.  LISTAS'!$F$4,$Z1888="",$AA1888="")</f>
        <v>0</v>
      </c>
      <c r="AH1888" s="21" t="str">
        <f t="shared" si="389"/>
        <v/>
      </c>
      <c r="AI1888" s="43" t="str">
        <f ca="1">IF(NOT($AC1888),"",IF(OR($B1888="",$C1888="",$E1888="",$F1888=""),"Preencha descrição, categoria, tipo e unidade.",IF(AND($B1888&lt;&gt;"",OR(LEFT($C1888,1)="1",LEFT($C1888,1)="2"),$D1888=""),"Informe a prática de restauração para itens diretos.",IF(AND($D1888&lt;&gt;"",NOT(OR(LEFT($C1888,1)="1",LEFT($C1888,1)="2"))),"Custos indiretos não devem pertencer a uma prática específica.",IF(AND($D1888&lt;&gt;"",COUNTIF(' PROJETO'!$B$14:$B$16,$D1888)=0),"Prática de restauração inválida ou não cadastrada.",IF(IF($D1888="",FALSE(),IF(COUNTIF(' PROJETO'!$B$14:$B$16,$D1888)=0,FALSE(),IFERROR(INDEX(' PROJETO'!$C$14:$C$16,MATCH($D1888,' PROJETO'!$B$14:$B$16,0))&lt;&gt;"Sim",FALSE()))),"A prática informada no item não foi selecionada na aba Projeto.",IF(AND(MAX($I1888,$L1888,$O1888,$R1888,$U1888,$X1888)&gt;'CONFG.  LISTAS'!$F$4,NOT(OR($Z1888&lt;&gt;"",$AA1888&lt;&gt;""))),"Memorial de cálculo ou anexo obrigatório não informado para item acima do limite.",IF(OR(AND($G1888&lt;&gt;"",$H1888&lt;&gt;"",OR($G1888&lt;=0,$H1888&lt;=0)),AND($J1888&lt;&gt;"",$K1888&lt;&gt;"",OR($J1888&lt;=0,$K1888&lt;=0)),AND($M1888&lt;&gt;"",$N1888&lt;&gt;"",OR($M1888&lt;=0,$N1888&lt;=0)),AND($P1888&lt;&gt;"",$Q1888&lt;&gt;"",OR($P1888&lt;=0,$Q1888&lt;=0)),AND($S1888&lt;&gt;"",$T1888&lt;&gt;"",OR($S1888&lt;=0,$T1888&lt;=0)),AND($V1888&lt;&gt;"",$W1888&lt;&gt;"",OR($V1888&lt;=0,$W1888&lt;=0))),"Revise os valores informados: valor unitário e quantidade devem ser maiores que zero.",IF(OR(AND($G1888="",$H1888&lt;&gt;""),AND($G1888&lt;&gt;"",$H1888=""),AND($J1888="",$K1888&lt;&gt;""),AND($J1888&lt;&gt;"",$K1888=""),AND($M1888="",$N1888&lt;&gt;""),AND($M1888&lt;&gt;"",$N1888=""),AND($P1888="",$Q1888&lt;&gt;""),AND($P1888&lt;&gt;"",$Q1888=""),AND($S1888="",$T1888&lt;&gt;""),AND($S1888&lt;&gt;"",$T1888=""),AND($V1888="",$W1888&lt;&gt;""),AND($V1888&lt;&gt;"",$W1888="")),"Há ano preenchido parcialmente: "&amp;TRIM(IF(AND($G1888="",$H1888&lt;&gt;""),"Ano 1 (falta valor unitário); ","")&amp;IF(AND($G1888&lt;&gt;"",$H1888=""),"Ano 1 (falta quantidade); ","")&amp;IF(AND($J1888="",$K1888&lt;&gt;""),"Ano 2 (falta valor unitário); ","")&amp;IF(AND($J1888&lt;&gt;"",$K1888=""),"Ano 2 (falta quantidade); ","")&amp;IF(AND($M1888="",$N1888&lt;&gt;""),"Ano 3 (falta valor unitário); ","")&amp;IF(AND($M1888&lt;&gt;"",$N1888=""),"Ano 3 (falta quantidade); ","")&amp;IF(AND($P1888="",$Q1888&lt;&gt;""),"Ano 4 (falta valor unitário); ","")&amp;IF(AND($P1888&lt;&gt;"",$Q1888=""),"Ano 4 (falta quantidade); ","")&amp;IF(AND($S1888="",$T1888&lt;&gt;""),"Ano 5 (falta valor unitário); ","")&amp;IF(AND($S1888&lt;&gt;"",$T1888=""),"Ano 5 (falta quantidade); ","")&amp;IF(AND($V1888="",$W1888&lt;&gt;""),"Ano 6 (falta valor unitário); ","")&amp;IF(AND($V1888&lt;&gt;"",$W1888=""),"Ano 6 (falta quantidade); ","")), IF(NOT(OR(AND($G1888&lt;&gt;"",$H1888&lt;&gt;""),AND($J1888&lt;&gt;"",$K1888&lt;&gt;""),AND($M1888&lt;&gt;"",$N1888&lt;&gt;""),AND($P1888&lt;&gt;"",$Q1888&lt;&gt;""),AND($S1888&lt;&gt;"",$T1888&lt;&gt;""),AND($V1888&lt;&gt;"",$W1888&lt;&gt;""))),"Informe pelo menos um ano completo com valor unitário e quantidade.",IF(AND($C1888&lt;&gt;"",$E1888&lt;&gt;"",LEFT(TRIM($C1888),1)&lt;&gt;LEFT(TRIM($E1888),1)),"Categoria e tipo estão incompatíveis.",IF(IF(OR($E1888="",$F1888=""),FALSE(),IFERROR(COUNTIF(INDIRECT("UNITS_"&amp;SUBSTITUTE(LEFT($E1888,FIND(" ",$E1888&amp;" ")-1),".","_")),$F1888)=0,TRUE())),"Unidade incompatível com o tipo selecionado.",IF(OR(AND(ISNUMBER(SEARCH("comunic",LOWER($B1888))),LEFT($E1888,3)&lt;&gt;"4.4"),AND(ISNUMBER(SEARCH("monitor",LOWER($B1888))),NOT(OR(LEFT($E1888,3)="1.5",LEFT($E1888,3)="2.5")))),"Revise a classificação do item conforme as regras de preenchimento.",IF(AND($B1888&lt;&gt;"",OR(ISNUMBER(SEARCH("outro",LOWER($B1888))),ISNUMBER(SEARCH("divers",LOWER($B1888))),ISNUMBER(SEARCH("kit",LOWER($B1888))),ISNUMBER(SEARCH("ferrament",LOWER($B1888))),ISNUMBER(SEARCH("epi",LOWER($B1888)))),NOT(OR($Z1888&lt;&gt;"",$AA1888&lt;&gt;""))),"Descrição muito genérica: detalhe melhor o item e registre o racional no memorial ou em anexo.",IF(AND($Y1888=0,$B1888&lt;&gt;"",OR($G1888&lt;&gt;"",$H1888&lt;&gt;"",$J1888&lt;&gt;"",$K1888&lt;&gt;"",$M1888&lt;&gt;"",$N1888&lt;&gt;"",$P1888&lt;&gt;"",$Q1888&lt;&gt;"",$S1888&lt;&gt;"",$T1888&lt;&gt;"",$V1888&lt;&gt;"",$W1888&lt;&gt;"")),"O item possui dados lançados, mas o total está zerado. Revise os valores informados.","")))))))))))))))</f>
        <v/>
      </c>
    </row>
    <row r="1889" spans="1:35" ht="14.25" customHeight="1" x14ac:dyDescent="0.25">
      <c r="A1889" s="57" t="str">
        <f t="shared" si="377"/>
        <v/>
      </c>
      <c r="B1889" s="61"/>
      <c r="C1889" s="61"/>
      <c r="D1889" s="58"/>
      <c r="E1889" s="61"/>
      <c r="F1889" s="61"/>
      <c r="G1889" s="272"/>
      <c r="H1889" s="62"/>
      <c r="I1889" s="273">
        <f t="shared" si="378"/>
        <v>0</v>
      </c>
      <c r="J1889" s="272"/>
      <c r="K1889" s="62"/>
      <c r="L1889" s="270">
        <f t="shared" si="379"/>
        <v>0</v>
      </c>
      <c r="M1889" s="272"/>
      <c r="N1889" s="62"/>
      <c r="O1889" s="270">
        <f t="shared" si="380"/>
        <v>0</v>
      </c>
      <c r="P1889" s="272"/>
      <c r="Q1889" s="62"/>
      <c r="R1889" s="271">
        <f t="shared" si="381"/>
        <v>0</v>
      </c>
      <c r="S1889" s="272"/>
      <c r="T1889" s="62"/>
      <c r="U1889" s="270">
        <f t="shared" si="382"/>
        <v>0</v>
      </c>
      <c r="V1889" s="272"/>
      <c r="W1889" s="62"/>
      <c r="X1889" s="270">
        <f t="shared" si="383"/>
        <v>0</v>
      </c>
      <c r="Y1889" s="270">
        <f t="shared" si="384"/>
        <v>0</v>
      </c>
      <c r="Z1889" s="61"/>
      <c r="AA1889" s="61"/>
      <c r="AB1889" s="60" t="str">
        <f t="shared" si="385"/>
        <v/>
      </c>
      <c r="AC1889" s="21" t="b">
        <f t="shared" si="386"/>
        <v>0</v>
      </c>
      <c r="AD1889" s="21" t="b">
        <f t="shared" si="387"/>
        <v>0</v>
      </c>
      <c r="AE1889" s="21" t="b">
        <f t="shared" si="388"/>
        <v>0</v>
      </c>
      <c r="AF1889" s="21" t="b">
        <f ca="1">OR(AND($AC1889,NOT($AD1889)),AND($AC1889,OR(AND($G1889="",$H1889&lt;&gt;""),AND($G1889&lt;&gt;"",$H1889=""),AND($J1889="",$K1889&lt;&gt;""),AND($J1889&lt;&gt;"",$K1889=""),AND($M1889="",$N1889&lt;&gt;""),AND($M1889&lt;&gt;"",$N1889=""),AND($P1889="",$Q1889&lt;&gt;""),AND($P1889&lt;&gt;"",$Q1889=""),AND($S1889="",$T1889&lt;&gt;""),AND($S1889&lt;&gt;"",$T1889=""),AND($V1889="",$W1889&lt;&gt;""),AND($V1889&lt;&gt;"",$W1889=""))),AND($C1889&lt;&gt;"",$E1889&lt;&gt;"",LEFT(TRIM($C1889),1)&lt;&gt;LEFT(TRIM($E1889),1)),IF(OR($E1889="",$F1889=""),FALSE(),IFERROR(COUNTIF(INDIRECT("UNITS_"&amp;SUBSTITUTE(LEFT($E1889,FIND(" ",$E1889&amp;" ")-1),".","_")),$F1889)=0,TRUE())),AND($B1889&lt;&gt;"",OR(ISNUMBER(SEARCH("outro",LOWER($B1889))),ISNUMBER(SEARCH("divers",LOWER($B1889))),ISNUMBER(SEARCH("etc",LOWER($B1889))))),OR(AND(ISNUMBER(SEARCH("comunic",LOWER($B1889))),LEFT($E1889,3)&lt;&gt;"4.4"),AND(ISNUMBER(SEARCH("monitor",LOWER($B1889))),NOT(OR(LEFT($E1889,3)="1.5",LEFT($E1889,3)="2.5")))),AND($B1889&lt;&gt;"",OR(LEFT($C1889,1)="1",LEFT($C1889,1)="2"),$D1889=""),AND($D1889&lt;&gt;"",NOT(OR(LEFT($C1889,1)="1",LEFT($C1889,1)="2"))),AND($D1889&lt;&gt;"",COUNTIF(' PROJETO'!$B$14:$B$16,$D1889)=0),IF($D1889="",FALSE(),IF(COUNTIF(' PROJETO'!$B$14:$B$16,$D1889)=0,FALSE(),IFERROR(INDEX(' PROJETO'!$C$14:$C$16,MATCH($D1889,' PROJETO'!$B$14:$B$16,0))&lt;&gt;"Sim",FALSE()))))</f>
        <v>0</v>
      </c>
      <c r="AG1889" s="21" t="b">
        <f>AND($AC1889,$Y1889&gt;'CONFG.  LISTAS'!$F$4,$Z1889="",$AA1889="")</f>
        <v>0</v>
      </c>
      <c r="AH1889" s="21" t="str">
        <f t="shared" si="389"/>
        <v/>
      </c>
      <c r="AI1889" s="43" t="str">
        <f ca="1">IF(NOT($AC1889),"",IF(OR($B1889="",$C1889="",$E1889="",$F1889=""),"Preencha descrição, categoria, tipo e unidade.",IF(AND($B1889&lt;&gt;"",OR(LEFT($C1889,1)="1",LEFT($C1889,1)="2"),$D1889=""),"Informe a prática de restauração para itens diretos.",IF(AND($D1889&lt;&gt;"",NOT(OR(LEFT($C1889,1)="1",LEFT($C1889,1)="2"))),"Custos indiretos não devem pertencer a uma prática específica.",IF(AND($D1889&lt;&gt;"",COUNTIF(' PROJETO'!$B$14:$B$16,$D1889)=0),"Prática de restauração inválida ou não cadastrada.",IF(IF($D1889="",FALSE(),IF(COUNTIF(' PROJETO'!$B$14:$B$16,$D1889)=0,FALSE(),IFERROR(INDEX(' PROJETO'!$C$14:$C$16,MATCH($D1889,' PROJETO'!$B$14:$B$16,0))&lt;&gt;"Sim",FALSE()))),"A prática informada no item não foi selecionada na aba Projeto.",IF(AND(MAX($I1889,$L1889,$O1889,$R1889,$U1889,$X1889)&gt;'CONFG.  LISTAS'!$F$4,NOT(OR($Z1889&lt;&gt;"",$AA1889&lt;&gt;""))),"Memorial de cálculo ou anexo obrigatório não informado para item acima do limite.",IF(OR(AND($G1889&lt;&gt;"",$H1889&lt;&gt;"",OR($G1889&lt;=0,$H1889&lt;=0)),AND($J1889&lt;&gt;"",$K1889&lt;&gt;"",OR($J1889&lt;=0,$K1889&lt;=0)),AND($M1889&lt;&gt;"",$N1889&lt;&gt;"",OR($M1889&lt;=0,$N1889&lt;=0)),AND($P1889&lt;&gt;"",$Q1889&lt;&gt;"",OR($P1889&lt;=0,$Q1889&lt;=0)),AND($S1889&lt;&gt;"",$T1889&lt;&gt;"",OR($S1889&lt;=0,$T1889&lt;=0)),AND($V1889&lt;&gt;"",$W1889&lt;&gt;"",OR($V1889&lt;=0,$W1889&lt;=0))),"Revise os valores informados: valor unitário e quantidade devem ser maiores que zero.",IF(OR(AND($G1889="",$H1889&lt;&gt;""),AND($G1889&lt;&gt;"",$H1889=""),AND($J1889="",$K1889&lt;&gt;""),AND($J1889&lt;&gt;"",$K1889=""),AND($M1889="",$N1889&lt;&gt;""),AND($M1889&lt;&gt;"",$N1889=""),AND($P1889="",$Q1889&lt;&gt;""),AND($P1889&lt;&gt;"",$Q1889=""),AND($S1889="",$T1889&lt;&gt;""),AND($S1889&lt;&gt;"",$T1889=""),AND($V1889="",$W1889&lt;&gt;""),AND($V1889&lt;&gt;"",$W1889="")),"Há ano preenchido parcialmente: "&amp;TRIM(IF(AND($G1889="",$H1889&lt;&gt;""),"Ano 1 (falta valor unitário); ","")&amp;IF(AND($G1889&lt;&gt;"",$H1889=""),"Ano 1 (falta quantidade); ","")&amp;IF(AND($J1889="",$K1889&lt;&gt;""),"Ano 2 (falta valor unitário); ","")&amp;IF(AND($J1889&lt;&gt;"",$K1889=""),"Ano 2 (falta quantidade); ","")&amp;IF(AND($M1889="",$N1889&lt;&gt;""),"Ano 3 (falta valor unitário); ","")&amp;IF(AND($M1889&lt;&gt;"",$N1889=""),"Ano 3 (falta quantidade); ","")&amp;IF(AND($P1889="",$Q1889&lt;&gt;""),"Ano 4 (falta valor unitário); ","")&amp;IF(AND($P1889&lt;&gt;"",$Q1889=""),"Ano 4 (falta quantidade); ","")&amp;IF(AND($S1889="",$T1889&lt;&gt;""),"Ano 5 (falta valor unitário); ","")&amp;IF(AND($S1889&lt;&gt;"",$T1889=""),"Ano 5 (falta quantidade); ","")&amp;IF(AND($V1889="",$W1889&lt;&gt;""),"Ano 6 (falta valor unitário); ","")&amp;IF(AND($V1889&lt;&gt;"",$W1889=""),"Ano 6 (falta quantidade); ","")), IF(NOT(OR(AND($G1889&lt;&gt;"",$H1889&lt;&gt;""),AND($J1889&lt;&gt;"",$K1889&lt;&gt;""),AND($M1889&lt;&gt;"",$N1889&lt;&gt;""),AND($P1889&lt;&gt;"",$Q1889&lt;&gt;""),AND($S1889&lt;&gt;"",$T1889&lt;&gt;""),AND($V1889&lt;&gt;"",$W1889&lt;&gt;""))),"Informe pelo menos um ano completo com valor unitário e quantidade.",IF(AND($C1889&lt;&gt;"",$E1889&lt;&gt;"",LEFT(TRIM($C1889),1)&lt;&gt;LEFT(TRIM($E1889),1)),"Categoria e tipo estão incompatíveis.",IF(IF(OR($E1889="",$F1889=""),FALSE(),IFERROR(COUNTIF(INDIRECT("UNITS_"&amp;SUBSTITUTE(LEFT($E1889,FIND(" ",$E1889&amp;" ")-1),".","_")),$F1889)=0,TRUE())),"Unidade incompatível com o tipo selecionado.",IF(OR(AND(ISNUMBER(SEARCH("comunic",LOWER($B1889))),LEFT($E1889,3)&lt;&gt;"4.4"),AND(ISNUMBER(SEARCH("monitor",LOWER($B1889))),NOT(OR(LEFT($E1889,3)="1.5",LEFT($E1889,3)="2.5")))),"Revise a classificação do item conforme as regras de preenchimento.",IF(AND($B1889&lt;&gt;"",OR(ISNUMBER(SEARCH("outro",LOWER($B1889))),ISNUMBER(SEARCH("divers",LOWER($B1889))),ISNUMBER(SEARCH("kit",LOWER($B1889))),ISNUMBER(SEARCH("ferrament",LOWER($B1889))),ISNUMBER(SEARCH("epi",LOWER($B1889)))),NOT(OR($Z1889&lt;&gt;"",$AA1889&lt;&gt;""))),"Descrição muito genérica: detalhe melhor o item e registre o racional no memorial ou em anexo.",IF(AND($Y1889=0,$B1889&lt;&gt;"",OR($G1889&lt;&gt;"",$H1889&lt;&gt;"",$J1889&lt;&gt;"",$K1889&lt;&gt;"",$M1889&lt;&gt;"",$N1889&lt;&gt;"",$P1889&lt;&gt;"",$Q1889&lt;&gt;"",$S1889&lt;&gt;"",$T1889&lt;&gt;"",$V1889&lt;&gt;"",$W1889&lt;&gt;"")),"O item possui dados lançados, mas o total está zerado. Revise os valores informados.","")))))))))))))))</f>
        <v/>
      </c>
    </row>
    <row r="1890" spans="1:35" ht="14.25" customHeight="1" x14ac:dyDescent="0.25">
      <c r="A1890" s="57" t="str">
        <f t="shared" si="377"/>
        <v/>
      </c>
      <c r="B1890" s="58"/>
      <c r="C1890" s="58"/>
      <c r="D1890" s="58"/>
      <c r="E1890" s="58"/>
      <c r="F1890" s="58"/>
      <c r="G1890" s="269"/>
      <c r="H1890" s="59"/>
      <c r="I1890" s="273">
        <f t="shared" si="378"/>
        <v>0</v>
      </c>
      <c r="J1890" s="269"/>
      <c r="K1890" s="59"/>
      <c r="L1890" s="270">
        <f t="shared" si="379"/>
        <v>0</v>
      </c>
      <c r="M1890" s="269"/>
      <c r="N1890" s="59"/>
      <c r="O1890" s="270">
        <f t="shared" si="380"/>
        <v>0</v>
      </c>
      <c r="P1890" s="269"/>
      <c r="Q1890" s="59"/>
      <c r="R1890" s="271">
        <f t="shared" si="381"/>
        <v>0</v>
      </c>
      <c r="S1890" s="269"/>
      <c r="T1890" s="59"/>
      <c r="U1890" s="270">
        <f t="shared" si="382"/>
        <v>0</v>
      </c>
      <c r="V1890" s="269"/>
      <c r="W1890" s="59"/>
      <c r="X1890" s="270">
        <f t="shared" si="383"/>
        <v>0</v>
      </c>
      <c r="Y1890" s="270">
        <f t="shared" si="384"/>
        <v>0</v>
      </c>
      <c r="Z1890" s="58"/>
      <c r="AA1890" s="58"/>
      <c r="AB1890" s="60" t="str">
        <f t="shared" si="385"/>
        <v/>
      </c>
      <c r="AC1890" s="21" t="b">
        <f t="shared" si="386"/>
        <v>0</v>
      </c>
      <c r="AD1890" s="21" t="b">
        <f t="shared" si="387"/>
        <v>0</v>
      </c>
      <c r="AE1890" s="21" t="b">
        <f t="shared" si="388"/>
        <v>0</v>
      </c>
      <c r="AF1890" s="21" t="b">
        <f ca="1">OR(AND($AC1890,NOT($AD1890)),AND($AC1890,OR(AND($G1890="",$H1890&lt;&gt;""),AND($G1890&lt;&gt;"",$H1890=""),AND($J1890="",$K1890&lt;&gt;""),AND($J1890&lt;&gt;"",$K1890=""),AND($M1890="",$N1890&lt;&gt;""),AND($M1890&lt;&gt;"",$N1890=""),AND($P1890="",$Q1890&lt;&gt;""),AND($P1890&lt;&gt;"",$Q1890=""),AND($S1890="",$T1890&lt;&gt;""),AND($S1890&lt;&gt;"",$T1890=""),AND($V1890="",$W1890&lt;&gt;""),AND($V1890&lt;&gt;"",$W1890=""))),AND($C1890&lt;&gt;"",$E1890&lt;&gt;"",LEFT(TRIM($C1890),1)&lt;&gt;LEFT(TRIM($E1890),1)),IF(OR($E1890="",$F1890=""),FALSE(),IFERROR(COUNTIF(INDIRECT("UNITS_"&amp;SUBSTITUTE(LEFT($E1890,FIND(" ",$E1890&amp;" ")-1),".","_")),$F1890)=0,TRUE())),AND($B1890&lt;&gt;"",OR(ISNUMBER(SEARCH("outro",LOWER($B1890))),ISNUMBER(SEARCH("divers",LOWER($B1890))),ISNUMBER(SEARCH("etc",LOWER($B1890))))),OR(AND(ISNUMBER(SEARCH("comunic",LOWER($B1890))),LEFT($E1890,3)&lt;&gt;"4.4"),AND(ISNUMBER(SEARCH("monitor",LOWER($B1890))),NOT(OR(LEFT($E1890,3)="1.5",LEFT($E1890,3)="2.5")))),AND($B1890&lt;&gt;"",OR(LEFT($C1890,1)="1",LEFT($C1890,1)="2"),$D1890=""),AND($D1890&lt;&gt;"",NOT(OR(LEFT($C1890,1)="1",LEFT($C1890,1)="2"))),AND($D1890&lt;&gt;"",COUNTIF(' PROJETO'!$B$14:$B$16,$D1890)=0),IF($D1890="",FALSE(),IF(COUNTIF(' PROJETO'!$B$14:$B$16,$D1890)=0,FALSE(),IFERROR(INDEX(' PROJETO'!$C$14:$C$16,MATCH($D1890,' PROJETO'!$B$14:$B$16,0))&lt;&gt;"Sim",FALSE()))))</f>
        <v>0</v>
      </c>
      <c r="AG1890" s="21" t="b">
        <f>AND($AC1890,$Y1890&gt;'CONFG.  LISTAS'!$F$4,$Z1890="",$AA1890="")</f>
        <v>0</v>
      </c>
      <c r="AH1890" s="21" t="str">
        <f t="shared" si="389"/>
        <v/>
      </c>
      <c r="AI1890" s="43" t="str">
        <f ca="1">IF(NOT($AC1890),"",IF(OR($B1890="",$C1890="",$E1890="",$F1890=""),"Preencha descrição, categoria, tipo e unidade.",IF(AND($B1890&lt;&gt;"",OR(LEFT($C1890,1)="1",LEFT($C1890,1)="2"),$D1890=""),"Informe a prática de restauração para itens diretos.",IF(AND($D1890&lt;&gt;"",NOT(OR(LEFT($C1890,1)="1",LEFT($C1890,1)="2"))),"Custos indiretos não devem pertencer a uma prática específica.",IF(AND($D1890&lt;&gt;"",COUNTIF(' PROJETO'!$B$14:$B$16,$D1890)=0),"Prática de restauração inválida ou não cadastrada.",IF(IF($D1890="",FALSE(),IF(COUNTIF(' PROJETO'!$B$14:$B$16,$D1890)=0,FALSE(),IFERROR(INDEX(' PROJETO'!$C$14:$C$16,MATCH($D1890,' PROJETO'!$B$14:$B$16,0))&lt;&gt;"Sim",FALSE()))),"A prática informada no item não foi selecionada na aba Projeto.",IF(AND(MAX($I1890,$L1890,$O1890,$R1890,$U1890,$X1890)&gt;'CONFG.  LISTAS'!$F$4,NOT(OR($Z1890&lt;&gt;"",$AA1890&lt;&gt;""))),"Memorial de cálculo ou anexo obrigatório não informado para item acima do limite.",IF(OR(AND($G1890&lt;&gt;"",$H1890&lt;&gt;"",OR($G1890&lt;=0,$H1890&lt;=0)),AND($J1890&lt;&gt;"",$K1890&lt;&gt;"",OR($J1890&lt;=0,$K1890&lt;=0)),AND($M1890&lt;&gt;"",$N1890&lt;&gt;"",OR($M1890&lt;=0,$N1890&lt;=0)),AND($P1890&lt;&gt;"",$Q1890&lt;&gt;"",OR($P1890&lt;=0,$Q1890&lt;=0)),AND($S1890&lt;&gt;"",$T1890&lt;&gt;"",OR($S1890&lt;=0,$T1890&lt;=0)),AND($V1890&lt;&gt;"",$W1890&lt;&gt;"",OR($V1890&lt;=0,$W1890&lt;=0))),"Revise os valores informados: valor unitário e quantidade devem ser maiores que zero.",IF(OR(AND($G1890="",$H1890&lt;&gt;""),AND($G1890&lt;&gt;"",$H1890=""),AND($J1890="",$K1890&lt;&gt;""),AND($J1890&lt;&gt;"",$K1890=""),AND($M1890="",$N1890&lt;&gt;""),AND($M1890&lt;&gt;"",$N1890=""),AND($P1890="",$Q1890&lt;&gt;""),AND($P1890&lt;&gt;"",$Q1890=""),AND($S1890="",$T1890&lt;&gt;""),AND($S1890&lt;&gt;"",$T1890=""),AND($V1890="",$W1890&lt;&gt;""),AND($V1890&lt;&gt;"",$W1890="")),"Há ano preenchido parcialmente: "&amp;TRIM(IF(AND($G1890="",$H1890&lt;&gt;""),"Ano 1 (falta valor unitário); ","")&amp;IF(AND($G1890&lt;&gt;"",$H1890=""),"Ano 1 (falta quantidade); ","")&amp;IF(AND($J1890="",$K1890&lt;&gt;""),"Ano 2 (falta valor unitário); ","")&amp;IF(AND($J1890&lt;&gt;"",$K1890=""),"Ano 2 (falta quantidade); ","")&amp;IF(AND($M1890="",$N1890&lt;&gt;""),"Ano 3 (falta valor unitário); ","")&amp;IF(AND($M1890&lt;&gt;"",$N1890=""),"Ano 3 (falta quantidade); ","")&amp;IF(AND($P1890="",$Q1890&lt;&gt;""),"Ano 4 (falta valor unitário); ","")&amp;IF(AND($P1890&lt;&gt;"",$Q1890=""),"Ano 4 (falta quantidade); ","")&amp;IF(AND($S1890="",$T1890&lt;&gt;""),"Ano 5 (falta valor unitário); ","")&amp;IF(AND($S1890&lt;&gt;"",$T1890=""),"Ano 5 (falta quantidade); ","")&amp;IF(AND($V1890="",$W1890&lt;&gt;""),"Ano 6 (falta valor unitário); ","")&amp;IF(AND($V1890&lt;&gt;"",$W1890=""),"Ano 6 (falta quantidade); ","")), IF(NOT(OR(AND($G1890&lt;&gt;"",$H1890&lt;&gt;""),AND($J1890&lt;&gt;"",$K1890&lt;&gt;""),AND($M1890&lt;&gt;"",$N1890&lt;&gt;""),AND($P1890&lt;&gt;"",$Q1890&lt;&gt;""),AND($S1890&lt;&gt;"",$T1890&lt;&gt;""),AND($V1890&lt;&gt;"",$W1890&lt;&gt;""))),"Informe pelo menos um ano completo com valor unitário e quantidade.",IF(AND($C1890&lt;&gt;"",$E1890&lt;&gt;"",LEFT(TRIM($C1890),1)&lt;&gt;LEFT(TRIM($E1890),1)),"Categoria e tipo estão incompatíveis.",IF(IF(OR($E1890="",$F1890=""),FALSE(),IFERROR(COUNTIF(INDIRECT("UNITS_"&amp;SUBSTITUTE(LEFT($E1890,FIND(" ",$E1890&amp;" ")-1),".","_")),$F1890)=0,TRUE())),"Unidade incompatível com o tipo selecionado.",IF(OR(AND(ISNUMBER(SEARCH("comunic",LOWER($B1890))),LEFT($E1890,3)&lt;&gt;"4.4"),AND(ISNUMBER(SEARCH("monitor",LOWER($B1890))),NOT(OR(LEFT($E1890,3)="1.5",LEFT($E1890,3)="2.5")))),"Revise a classificação do item conforme as regras de preenchimento.",IF(AND($B1890&lt;&gt;"",OR(ISNUMBER(SEARCH("outro",LOWER($B1890))),ISNUMBER(SEARCH("divers",LOWER($B1890))),ISNUMBER(SEARCH("kit",LOWER($B1890))),ISNUMBER(SEARCH("ferrament",LOWER($B1890))),ISNUMBER(SEARCH("epi",LOWER($B1890)))),NOT(OR($Z1890&lt;&gt;"",$AA1890&lt;&gt;""))),"Descrição muito genérica: detalhe melhor o item e registre o racional no memorial ou em anexo.",IF(AND($Y1890=0,$B1890&lt;&gt;"",OR($G1890&lt;&gt;"",$H1890&lt;&gt;"",$J1890&lt;&gt;"",$K1890&lt;&gt;"",$M1890&lt;&gt;"",$N1890&lt;&gt;"",$P1890&lt;&gt;"",$Q1890&lt;&gt;"",$S1890&lt;&gt;"",$T1890&lt;&gt;"",$V1890&lt;&gt;"",$W1890&lt;&gt;"")),"O item possui dados lançados, mas o total está zerado. Revise os valores informados.","")))))))))))))))</f>
        <v/>
      </c>
    </row>
    <row r="1891" spans="1:35" ht="14.25" customHeight="1" x14ac:dyDescent="0.25">
      <c r="A1891" s="57" t="str">
        <f t="shared" si="377"/>
        <v/>
      </c>
      <c r="B1891" s="61"/>
      <c r="C1891" s="61"/>
      <c r="D1891" s="58"/>
      <c r="E1891" s="61"/>
      <c r="F1891" s="61"/>
      <c r="G1891" s="272"/>
      <c r="H1891" s="62"/>
      <c r="I1891" s="273">
        <f t="shared" si="378"/>
        <v>0</v>
      </c>
      <c r="J1891" s="272"/>
      <c r="K1891" s="62"/>
      <c r="L1891" s="270">
        <f t="shared" si="379"/>
        <v>0</v>
      </c>
      <c r="M1891" s="272"/>
      <c r="N1891" s="62"/>
      <c r="O1891" s="270">
        <f t="shared" si="380"/>
        <v>0</v>
      </c>
      <c r="P1891" s="272"/>
      <c r="Q1891" s="62"/>
      <c r="R1891" s="271">
        <f t="shared" si="381"/>
        <v>0</v>
      </c>
      <c r="S1891" s="272"/>
      <c r="T1891" s="62"/>
      <c r="U1891" s="270">
        <f t="shared" si="382"/>
        <v>0</v>
      </c>
      <c r="V1891" s="272"/>
      <c r="W1891" s="62"/>
      <c r="X1891" s="270">
        <f t="shared" si="383"/>
        <v>0</v>
      </c>
      <c r="Y1891" s="270">
        <f t="shared" si="384"/>
        <v>0</v>
      </c>
      <c r="Z1891" s="61"/>
      <c r="AA1891" s="61"/>
      <c r="AB1891" s="60" t="str">
        <f t="shared" si="385"/>
        <v/>
      </c>
      <c r="AC1891" s="21" t="b">
        <f t="shared" si="386"/>
        <v>0</v>
      </c>
      <c r="AD1891" s="21" t="b">
        <f t="shared" si="387"/>
        <v>0</v>
      </c>
      <c r="AE1891" s="21" t="b">
        <f t="shared" si="388"/>
        <v>0</v>
      </c>
      <c r="AF1891" s="21" t="b">
        <f ca="1">OR(AND($AC1891,NOT($AD1891)),AND($AC1891,OR(AND($G1891="",$H1891&lt;&gt;""),AND($G1891&lt;&gt;"",$H1891=""),AND($J1891="",$K1891&lt;&gt;""),AND($J1891&lt;&gt;"",$K1891=""),AND($M1891="",$N1891&lt;&gt;""),AND($M1891&lt;&gt;"",$N1891=""),AND($P1891="",$Q1891&lt;&gt;""),AND($P1891&lt;&gt;"",$Q1891=""),AND($S1891="",$T1891&lt;&gt;""),AND($S1891&lt;&gt;"",$T1891=""),AND($V1891="",$W1891&lt;&gt;""),AND($V1891&lt;&gt;"",$W1891=""))),AND($C1891&lt;&gt;"",$E1891&lt;&gt;"",LEFT(TRIM($C1891),1)&lt;&gt;LEFT(TRIM($E1891),1)),IF(OR($E1891="",$F1891=""),FALSE(),IFERROR(COUNTIF(INDIRECT("UNITS_"&amp;SUBSTITUTE(LEFT($E1891,FIND(" ",$E1891&amp;" ")-1),".","_")),$F1891)=0,TRUE())),AND($B1891&lt;&gt;"",OR(ISNUMBER(SEARCH("outro",LOWER($B1891))),ISNUMBER(SEARCH("divers",LOWER($B1891))),ISNUMBER(SEARCH("etc",LOWER($B1891))))),OR(AND(ISNUMBER(SEARCH("comunic",LOWER($B1891))),LEFT($E1891,3)&lt;&gt;"4.4"),AND(ISNUMBER(SEARCH("monitor",LOWER($B1891))),NOT(OR(LEFT($E1891,3)="1.5",LEFT($E1891,3)="2.5")))),AND($B1891&lt;&gt;"",OR(LEFT($C1891,1)="1",LEFT($C1891,1)="2"),$D1891=""),AND($D1891&lt;&gt;"",NOT(OR(LEFT($C1891,1)="1",LEFT($C1891,1)="2"))),AND($D1891&lt;&gt;"",COUNTIF(' PROJETO'!$B$14:$B$16,$D1891)=0),IF($D1891="",FALSE(),IF(COUNTIF(' PROJETO'!$B$14:$B$16,$D1891)=0,FALSE(),IFERROR(INDEX(' PROJETO'!$C$14:$C$16,MATCH($D1891,' PROJETO'!$B$14:$B$16,0))&lt;&gt;"Sim",FALSE()))))</f>
        <v>0</v>
      </c>
      <c r="AG1891" s="21" t="b">
        <f>AND($AC1891,$Y1891&gt;'CONFG.  LISTAS'!$F$4,$Z1891="",$AA1891="")</f>
        <v>0</v>
      </c>
      <c r="AH1891" s="21" t="str">
        <f t="shared" si="389"/>
        <v/>
      </c>
      <c r="AI1891" s="43" t="str">
        <f ca="1">IF(NOT($AC1891),"",IF(OR($B1891="",$C1891="",$E1891="",$F1891=""),"Preencha descrição, categoria, tipo e unidade.",IF(AND($B1891&lt;&gt;"",OR(LEFT($C1891,1)="1",LEFT($C1891,1)="2"),$D1891=""),"Informe a prática de restauração para itens diretos.",IF(AND($D1891&lt;&gt;"",NOT(OR(LEFT($C1891,1)="1",LEFT($C1891,1)="2"))),"Custos indiretos não devem pertencer a uma prática específica.",IF(AND($D1891&lt;&gt;"",COUNTIF(' PROJETO'!$B$14:$B$16,$D1891)=0),"Prática de restauração inválida ou não cadastrada.",IF(IF($D1891="",FALSE(),IF(COUNTIF(' PROJETO'!$B$14:$B$16,$D1891)=0,FALSE(),IFERROR(INDEX(' PROJETO'!$C$14:$C$16,MATCH($D1891,' PROJETO'!$B$14:$B$16,0))&lt;&gt;"Sim",FALSE()))),"A prática informada no item não foi selecionada na aba Projeto.",IF(AND(MAX($I1891,$L1891,$O1891,$R1891,$U1891,$X1891)&gt;'CONFG.  LISTAS'!$F$4,NOT(OR($Z1891&lt;&gt;"",$AA1891&lt;&gt;""))),"Memorial de cálculo ou anexo obrigatório não informado para item acima do limite.",IF(OR(AND($G1891&lt;&gt;"",$H1891&lt;&gt;"",OR($G1891&lt;=0,$H1891&lt;=0)),AND($J1891&lt;&gt;"",$K1891&lt;&gt;"",OR($J1891&lt;=0,$K1891&lt;=0)),AND($M1891&lt;&gt;"",$N1891&lt;&gt;"",OR($M1891&lt;=0,$N1891&lt;=0)),AND($P1891&lt;&gt;"",$Q1891&lt;&gt;"",OR($P1891&lt;=0,$Q1891&lt;=0)),AND($S1891&lt;&gt;"",$T1891&lt;&gt;"",OR($S1891&lt;=0,$T1891&lt;=0)),AND($V1891&lt;&gt;"",$W1891&lt;&gt;"",OR($V1891&lt;=0,$W1891&lt;=0))),"Revise os valores informados: valor unitário e quantidade devem ser maiores que zero.",IF(OR(AND($G1891="",$H1891&lt;&gt;""),AND($G1891&lt;&gt;"",$H1891=""),AND($J1891="",$K1891&lt;&gt;""),AND($J1891&lt;&gt;"",$K1891=""),AND($M1891="",$N1891&lt;&gt;""),AND($M1891&lt;&gt;"",$N1891=""),AND($P1891="",$Q1891&lt;&gt;""),AND($P1891&lt;&gt;"",$Q1891=""),AND($S1891="",$T1891&lt;&gt;""),AND($S1891&lt;&gt;"",$T1891=""),AND($V1891="",$W1891&lt;&gt;""),AND($V1891&lt;&gt;"",$W1891="")),"Há ano preenchido parcialmente: "&amp;TRIM(IF(AND($G1891="",$H1891&lt;&gt;""),"Ano 1 (falta valor unitário); ","")&amp;IF(AND($G1891&lt;&gt;"",$H1891=""),"Ano 1 (falta quantidade); ","")&amp;IF(AND($J1891="",$K1891&lt;&gt;""),"Ano 2 (falta valor unitário); ","")&amp;IF(AND($J1891&lt;&gt;"",$K1891=""),"Ano 2 (falta quantidade); ","")&amp;IF(AND($M1891="",$N1891&lt;&gt;""),"Ano 3 (falta valor unitário); ","")&amp;IF(AND($M1891&lt;&gt;"",$N1891=""),"Ano 3 (falta quantidade); ","")&amp;IF(AND($P1891="",$Q1891&lt;&gt;""),"Ano 4 (falta valor unitário); ","")&amp;IF(AND($P1891&lt;&gt;"",$Q1891=""),"Ano 4 (falta quantidade); ","")&amp;IF(AND($S1891="",$T1891&lt;&gt;""),"Ano 5 (falta valor unitário); ","")&amp;IF(AND($S1891&lt;&gt;"",$T1891=""),"Ano 5 (falta quantidade); ","")&amp;IF(AND($V1891="",$W1891&lt;&gt;""),"Ano 6 (falta valor unitário); ","")&amp;IF(AND($V1891&lt;&gt;"",$W1891=""),"Ano 6 (falta quantidade); ","")), IF(NOT(OR(AND($G1891&lt;&gt;"",$H1891&lt;&gt;""),AND($J1891&lt;&gt;"",$K1891&lt;&gt;""),AND($M1891&lt;&gt;"",$N1891&lt;&gt;""),AND($P1891&lt;&gt;"",$Q1891&lt;&gt;""),AND($S1891&lt;&gt;"",$T1891&lt;&gt;""),AND($V1891&lt;&gt;"",$W1891&lt;&gt;""))),"Informe pelo menos um ano completo com valor unitário e quantidade.",IF(AND($C1891&lt;&gt;"",$E1891&lt;&gt;"",LEFT(TRIM($C1891),1)&lt;&gt;LEFT(TRIM($E1891),1)),"Categoria e tipo estão incompatíveis.",IF(IF(OR($E1891="",$F1891=""),FALSE(),IFERROR(COUNTIF(INDIRECT("UNITS_"&amp;SUBSTITUTE(LEFT($E1891,FIND(" ",$E1891&amp;" ")-1),".","_")),$F1891)=0,TRUE())),"Unidade incompatível com o tipo selecionado.",IF(OR(AND(ISNUMBER(SEARCH("comunic",LOWER($B1891))),LEFT($E1891,3)&lt;&gt;"4.4"),AND(ISNUMBER(SEARCH("monitor",LOWER($B1891))),NOT(OR(LEFT($E1891,3)="1.5",LEFT($E1891,3)="2.5")))),"Revise a classificação do item conforme as regras de preenchimento.",IF(AND($B1891&lt;&gt;"",OR(ISNUMBER(SEARCH("outro",LOWER($B1891))),ISNUMBER(SEARCH("divers",LOWER($B1891))),ISNUMBER(SEARCH("kit",LOWER($B1891))),ISNUMBER(SEARCH("ferrament",LOWER($B1891))),ISNUMBER(SEARCH("epi",LOWER($B1891)))),NOT(OR($Z1891&lt;&gt;"",$AA1891&lt;&gt;""))),"Descrição muito genérica: detalhe melhor o item e registre o racional no memorial ou em anexo.",IF(AND($Y1891=0,$B1891&lt;&gt;"",OR($G1891&lt;&gt;"",$H1891&lt;&gt;"",$J1891&lt;&gt;"",$K1891&lt;&gt;"",$M1891&lt;&gt;"",$N1891&lt;&gt;"",$P1891&lt;&gt;"",$Q1891&lt;&gt;"",$S1891&lt;&gt;"",$T1891&lt;&gt;"",$V1891&lt;&gt;"",$W1891&lt;&gt;"")),"O item possui dados lançados, mas o total está zerado. Revise os valores informados.","")))))))))))))))</f>
        <v/>
      </c>
    </row>
    <row r="1892" spans="1:35" ht="14.25" customHeight="1" x14ac:dyDescent="0.25">
      <c r="A1892" s="57" t="str">
        <f t="shared" si="377"/>
        <v/>
      </c>
      <c r="B1892" s="58"/>
      <c r="C1892" s="58"/>
      <c r="D1892" s="58"/>
      <c r="E1892" s="58"/>
      <c r="F1892" s="58"/>
      <c r="G1892" s="269"/>
      <c r="H1892" s="59"/>
      <c r="I1892" s="273">
        <f t="shared" si="378"/>
        <v>0</v>
      </c>
      <c r="J1892" s="269"/>
      <c r="K1892" s="59"/>
      <c r="L1892" s="270">
        <f t="shared" si="379"/>
        <v>0</v>
      </c>
      <c r="M1892" s="269"/>
      <c r="N1892" s="59"/>
      <c r="O1892" s="270">
        <f t="shared" si="380"/>
        <v>0</v>
      </c>
      <c r="P1892" s="269"/>
      <c r="Q1892" s="59"/>
      <c r="R1892" s="271">
        <f t="shared" si="381"/>
        <v>0</v>
      </c>
      <c r="S1892" s="269"/>
      <c r="T1892" s="59"/>
      <c r="U1892" s="270">
        <f t="shared" si="382"/>
        <v>0</v>
      </c>
      <c r="V1892" s="269"/>
      <c r="W1892" s="59"/>
      <c r="X1892" s="270">
        <f t="shared" si="383"/>
        <v>0</v>
      </c>
      <c r="Y1892" s="270">
        <f t="shared" si="384"/>
        <v>0</v>
      </c>
      <c r="Z1892" s="58"/>
      <c r="AA1892" s="58"/>
      <c r="AB1892" s="60" t="str">
        <f t="shared" si="385"/>
        <v/>
      </c>
      <c r="AC1892" s="21" t="b">
        <f t="shared" si="386"/>
        <v>0</v>
      </c>
      <c r="AD1892" s="21" t="b">
        <f t="shared" si="387"/>
        <v>0</v>
      </c>
      <c r="AE1892" s="21" t="b">
        <f t="shared" si="388"/>
        <v>0</v>
      </c>
      <c r="AF1892" s="21" t="b">
        <f ca="1">OR(AND($AC1892,NOT($AD1892)),AND($AC1892,OR(AND($G1892="",$H1892&lt;&gt;""),AND($G1892&lt;&gt;"",$H1892=""),AND($J1892="",$K1892&lt;&gt;""),AND($J1892&lt;&gt;"",$K1892=""),AND($M1892="",$N1892&lt;&gt;""),AND($M1892&lt;&gt;"",$N1892=""),AND($P1892="",$Q1892&lt;&gt;""),AND($P1892&lt;&gt;"",$Q1892=""),AND($S1892="",$T1892&lt;&gt;""),AND($S1892&lt;&gt;"",$T1892=""),AND($V1892="",$W1892&lt;&gt;""),AND($V1892&lt;&gt;"",$W1892=""))),AND($C1892&lt;&gt;"",$E1892&lt;&gt;"",LEFT(TRIM($C1892),1)&lt;&gt;LEFT(TRIM($E1892),1)),IF(OR($E1892="",$F1892=""),FALSE(),IFERROR(COUNTIF(INDIRECT("UNITS_"&amp;SUBSTITUTE(LEFT($E1892,FIND(" ",$E1892&amp;" ")-1),".","_")),$F1892)=0,TRUE())),AND($B1892&lt;&gt;"",OR(ISNUMBER(SEARCH("outro",LOWER($B1892))),ISNUMBER(SEARCH("divers",LOWER($B1892))),ISNUMBER(SEARCH("etc",LOWER($B1892))))),OR(AND(ISNUMBER(SEARCH("comunic",LOWER($B1892))),LEFT($E1892,3)&lt;&gt;"4.4"),AND(ISNUMBER(SEARCH("monitor",LOWER($B1892))),NOT(OR(LEFT($E1892,3)="1.5",LEFT($E1892,3)="2.5")))),AND($B1892&lt;&gt;"",OR(LEFT($C1892,1)="1",LEFT($C1892,1)="2"),$D1892=""),AND($D1892&lt;&gt;"",NOT(OR(LEFT($C1892,1)="1",LEFT($C1892,1)="2"))),AND($D1892&lt;&gt;"",COUNTIF(' PROJETO'!$B$14:$B$16,$D1892)=0),IF($D1892="",FALSE(),IF(COUNTIF(' PROJETO'!$B$14:$B$16,$D1892)=0,FALSE(),IFERROR(INDEX(' PROJETO'!$C$14:$C$16,MATCH($D1892,' PROJETO'!$B$14:$B$16,0))&lt;&gt;"Sim",FALSE()))))</f>
        <v>0</v>
      </c>
      <c r="AG1892" s="21" t="b">
        <f>AND($AC1892,$Y1892&gt;'CONFG.  LISTAS'!$F$4,$Z1892="",$AA1892="")</f>
        <v>0</v>
      </c>
      <c r="AH1892" s="21" t="str">
        <f t="shared" si="389"/>
        <v/>
      </c>
      <c r="AI1892" s="43" t="str">
        <f ca="1">IF(NOT($AC1892),"",IF(OR($B1892="",$C1892="",$E1892="",$F1892=""),"Preencha descrição, categoria, tipo e unidade.",IF(AND($B1892&lt;&gt;"",OR(LEFT($C1892,1)="1",LEFT($C1892,1)="2"),$D1892=""),"Informe a prática de restauração para itens diretos.",IF(AND($D1892&lt;&gt;"",NOT(OR(LEFT($C1892,1)="1",LEFT($C1892,1)="2"))),"Custos indiretos não devem pertencer a uma prática específica.",IF(AND($D1892&lt;&gt;"",COUNTIF(' PROJETO'!$B$14:$B$16,$D1892)=0),"Prática de restauração inválida ou não cadastrada.",IF(IF($D1892="",FALSE(),IF(COUNTIF(' PROJETO'!$B$14:$B$16,$D1892)=0,FALSE(),IFERROR(INDEX(' PROJETO'!$C$14:$C$16,MATCH($D1892,' PROJETO'!$B$14:$B$16,0))&lt;&gt;"Sim",FALSE()))),"A prática informada no item não foi selecionada na aba Projeto.",IF(AND(MAX($I1892,$L1892,$O1892,$R1892,$U1892,$X1892)&gt;'CONFG.  LISTAS'!$F$4,NOT(OR($Z1892&lt;&gt;"",$AA1892&lt;&gt;""))),"Memorial de cálculo ou anexo obrigatório não informado para item acima do limite.",IF(OR(AND($G1892&lt;&gt;"",$H1892&lt;&gt;"",OR($G1892&lt;=0,$H1892&lt;=0)),AND($J1892&lt;&gt;"",$K1892&lt;&gt;"",OR($J1892&lt;=0,$K1892&lt;=0)),AND($M1892&lt;&gt;"",$N1892&lt;&gt;"",OR($M1892&lt;=0,$N1892&lt;=0)),AND($P1892&lt;&gt;"",$Q1892&lt;&gt;"",OR($P1892&lt;=0,$Q1892&lt;=0)),AND($S1892&lt;&gt;"",$T1892&lt;&gt;"",OR($S1892&lt;=0,$T1892&lt;=0)),AND($V1892&lt;&gt;"",$W1892&lt;&gt;"",OR($V1892&lt;=0,$W1892&lt;=0))),"Revise os valores informados: valor unitário e quantidade devem ser maiores que zero.",IF(OR(AND($G1892="",$H1892&lt;&gt;""),AND($G1892&lt;&gt;"",$H1892=""),AND($J1892="",$K1892&lt;&gt;""),AND($J1892&lt;&gt;"",$K1892=""),AND($M1892="",$N1892&lt;&gt;""),AND($M1892&lt;&gt;"",$N1892=""),AND($P1892="",$Q1892&lt;&gt;""),AND($P1892&lt;&gt;"",$Q1892=""),AND($S1892="",$T1892&lt;&gt;""),AND($S1892&lt;&gt;"",$T1892=""),AND($V1892="",$W1892&lt;&gt;""),AND($V1892&lt;&gt;"",$W1892="")),"Há ano preenchido parcialmente: "&amp;TRIM(IF(AND($G1892="",$H1892&lt;&gt;""),"Ano 1 (falta valor unitário); ","")&amp;IF(AND($G1892&lt;&gt;"",$H1892=""),"Ano 1 (falta quantidade); ","")&amp;IF(AND($J1892="",$K1892&lt;&gt;""),"Ano 2 (falta valor unitário); ","")&amp;IF(AND($J1892&lt;&gt;"",$K1892=""),"Ano 2 (falta quantidade); ","")&amp;IF(AND($M1892="",$N1892&lt;&gt;""),"Ano 3 (falta valor unitário); ","")&amp;IF(AND($M1892&lt;&gt;"",$N1892=""),"Ano 3 (falta quantidade); ","")&amp;IF(AND($P1892="",$Q1892&lt;&gt;""),"Ano 4 (falta valor unitário); ","")&amp;IF(AND($P1892&lt;&gt;"",$Q1892=""),"Ano 4 (falta quantidade); ","")&amp;IF(AND($S1892="",$T1892&lt;&gt;""),"Ano 5 (falta valor unitário); ","")&amp;IF(AND($S1892&lt;&gt;"",$T1892=""),"Ano 5 (falta quantidade); ","")&amp;IF(AND($V1892="",$W1892&lt;&gt;""),"Ano 6 (falta valor unitário); ","")&amp;IF(AND($V1892&lt;&gt;"",$W1892=""),"Ano 6 (falta quantidade); ","")), IF(NOT(OR(AND($G1892&lt;&gt;"",$H1892&lt;&gt;""),AND($J1892&lt;&gt;"",$K1892&lt;&gt;""),AND($M1892&lt;&gt;"",$N1892&lt;&gt;""),AND($P1892&lt;&gt;"",$Q1892&lt;&gt;""),AND($S1892&lt;&gt;"",$T1892&lt;&gt;""),AND($V1892&lt;&gt;"",$W1892&lt;&gt;""))),"Informe pelo menos um ano completo com valor unitário e quantidade.",IF(AND($C1892&lt;&gt;"",$E1892&lt;&gt;"",LEFT(TRIM($C1892),1)&lt;&gt;LEFT(TRIM($E1892),1)),"Categoria e tipo estão incompatíveis.",IF(IF(OR($E1892="",$F1892=""),FALSE(),IFERROR(COUNTIF(INDIRECT("UNITS_"&amp;SUBSTITUTE(LEFT($E1892,FIND(" ",$E1892&amp;" ")-1),".","_")),$F1892)=0,TRUE())),"Unidade incompatível com o tipo selecionado.",IF(OR(AND(ISNUMBER(SEARCH("comunic",LOWER($B1892))),LEFT($E1892,3)&lt;&gt;"4.4"),AND(ISNUMBER(SEARCH("monitor",LOWER($B1892))),NOT(OR(LEFT($E1892,3)="1.5",LEFT($E1892,3)="2.5")))),"Revise a classificação do item conforme as regras de preenchimento.",IF(AND($B1892&lt;&gt;"",OR(ISNUMBER(SEARCH("outro",LOWER($B1892))),ISNUMBER(SEARCH("divers",LOWER($B1892))),ISNUMBER(SEARCH("kit",LOWER($B1892))),ISNUMBER(SEARCH("ferrament",LOWER($B1892))),ISNUMBER(SEARCH("epi",LOWER($B1892)))),NOT(OR($Z1892&lt;&gt;"",$AA1892&lt;&gt;""))),"Descrição muito genérica: detalhe melhor o item e registre o racional no memorial ou em anexo.",IF(AND($Y1892=0,$B1892&lt;&gt;"",OR($G1892&lt;&gt;"",$H1892&lt;&gt;"",$J1892&lt;&gt;"",$K1892&lt;&gt;"",$M1892&lt;&gt;"",$N1892&lt;&gt;"",$P1892&lt;&gt;"",$Q1892&lt;&gt;"",$S1892&lt;&gt;"",$T1892&lt;&gt;"",$V1892&lt;&gt;"",$W1892&lt;&gt;"")),"O item possui dados lançados, mas o total está zerado. Revise os valores informados.","")))))))))))))))</f>
        <v/>
      </c>
    </row>
    <row r="1893" spans="1:35" ht="14.25" customHeight="1" x14ac:dyDescent="0.25">
      <c r="A1893" s="57" t="str">
        <f t="shared" si="377"/>
        <v/>
      </c>
      <c r="B1893" s="61"/>
      <c r="C1893" s="61"/>
      <c r="D1893" s="58"/>
      <c r="E1893" s="61"/>
      <c r="F1893" s="61"/>
      <c r="G1893" s="272"/>
      <c r="H1893" s="62"/>
      <c r="I1893" s="273">
        <f t="shared" si="378"/>
        <v>0</v>
      </c>
      <c r="J1893" s="272"/>
      <c r="K1893" s="62"/>
      <c r="L1893" s="270">
        <f t="shared" si="379"/>
        <v>0</v>
      </c>
      <c r="M1893" s="272"/>
      <c r="N1893" s="62"/>
      <c r="O1893" s="270">
        <f t="shared" si="380"/>
        <v>0</v>
      </c>
      <c r="P1893" s="272"/>
      <c r="Q1893" s="62"/>
      <c r="R1893" s="271">
        <f t="shared" si="381"/>
        <v>0</v>
      </c>
      <c r="S1893" s="272"/>
      <c r="T1893" s="62"/>
      <c r="U1893" s="270">
        <f t="shared" si="382"/>
        <v>0</v>
      </c>
      <c r="V1893" s="272"/>
      <c r="W1893" s="62"/>
      <c r="X1893" s="270">
        <f t="shared" si="383"/>
        <v>0</v>
      </c>
      <c r="Y1893" s="270">
        <f t="shared" si="384"/>
        <v>0</v>
      </c>
      <c r="Z1893" s="61"/>
      <c r="AA1893" s="61"/>
      <c r="AB1893" s="60" t="str">
        <f t="shared" si="385"/>
        <v/>
      </c>
      <c r="AC1893" s="21" t="b">
        <f t="shared" si="386"/>
        <v>0</v>
      </c>
      <c r="AD1893" s="21" t="b">
        <f t="shared" si="387"/>
        <v>0</v>
      </c>
      <c r="AE1893" s="21" t="b">
        <f t="shared" si="388"/>
        <v>0</v>
      </c>
      <c r="AF1893" s="21" t="b">
        <f ca="1">OR(AND($AC1893,NOT($AD1893)),AND($AC1893,OR(AND($G1893="",$H1893&lt;&gt;""),AND($G1893&lt;&gt;"",$H1893=""),AND($J1893="",$K1893&lt;&gt;""),AND($J1893&lt;&gt;"",$K1893=""),AND($M1893="",$N1893&lt;&gt;""),AND($M1893&lt;&gt;"",$N1893=""),AND($P1893="",$Q1893&lt;&gt;""),AND($P1893&lt;&gt;"",$Q1893=""),AND($S1893="",$T1893&lt;&gt;""),AND($S1893&lt;&gt;"",$T1893=""),AND($V1893="",$W1893&lt;&gt;""),AND($V1893&lt;&gt;"",$W1893=""))),AND($C1893&lt;&gt;"",$E1893&lt;&gt;"",LEFT(TRIM($C1893),1)&lt;&gt;LEFT(TRIM($E1893),1)),IF(OR($E1893="",$F1893=""),FALSE(),IFERROR(COUNTIF(INDIRECT("UNITS_"&amp;SUBSTITUTE(LEFT($E1893,FIND(" ",$E1893&amp;" ")-1),".","_")),$F1893)=0,TRUE())),AND($B1893&lt;&gt;"",OR(ISNUMBER(SEARCH("outro",LOWER($B1893))),ISNUMBER(SEARCH("divers",LOWER($B1893))),ISNUMBER(SEARCH("etc",LOWER($B1893))))),OR(AND(ISNUMBER(SEARCH("comunic",LOWER($B1893))),LEFT($E1893,3)&lt;&gt;"4.4"),AND(ISNUMBER(SEARCH("monitor",LOWER($B1893))),NOT(OR(LEFT($E1893,3)="1.5",LEFT($E1893,3)="2.5")))),AND($B1893&lt;&gt;"",OR(LEFT($C1893,1)="1",LEFT($C1893,1)="2"),$D1893=""),AND($D1893&lt;&gt;"",NOT(OR(LEFT($C1893,1)="1",LEFT($C1893,1)="2"))),AND($D1893&lt;&gt;"",COUNTIF(' PROJETO'!$B$14:$B$16,$D1893)=0),IF($D1893="",FALSE(),IF(COUNTIF(' PROJETO'!$B$14:$B$16,$D1893)=0,FALSE(),IFERROR(INDEX(' PROJETO'!$C$14:$C$16,MATCH($D1893,' PROJETO'!$B$14:$B$16,0))&lt;&gt;"Sim",FALSE()))))</f>
        <v>0</v>
      </c>
      <c r="AG1893" s="21" t="b">
        <f>AND($AC1893,$Y1893&gt;'CONFG.  LISTAS'!$F$4,$Z1893="",$AA1893="")</f>
        <v>0</v>
      </c>
      <c r="AH1893" s="21" t="str">
        <f t="shared" si="389"/>
        <v/>
      </c>
      <c r="AI1893" s="43" t="str">
        <f ca="1">IF(NOT($AC1893),"",IF(OR($B1893="",$C1893="",$E1893="",$F1893=""),"Preencha descrição, categoria, tipo e unidade.",IF(AND($B1893&lt;&gt;"",OR(LEFT($C1893,1)="1",LEFT($C1893,1)="2"),$D1893=""),"Informe a prática de restauração para itens diretos.",IF(AND($D1893&lt;&gt;"",NOT(OR(LEFT($C1893,1)="1",LEFT($C1893,1)="2"))),"Custos indiretos não devem pertencer a uma prática específica.",IF(AND($D1893&lt;&gt;"",COUNTIF(' PROJETO'!$B$14:$B$16,$D1893)=0),"Prática de restauração inválida ou não cadastrada.",IF(IF($D1893="",FALSE(),IF(COUNTIF(' PROJETO'!$B$14:$B$16,$D1893)=0,FALSE(),IFERROR(INDEX(' PROJETO'!$C$14:$C$16,MATCH($D1893,' PROJETO'!$B$14:$B$16,0))&lt;&gt;"Sim",FALSE()))),"A prática informada no item não foi selecionada na aba Projeto.",IF(AND(MAX($I1893,$L1893,$O1893,$R1893,$U1893,$X1893)&gt;'CONFG.  LISTAS'!$F$4,NOT(OR($Z1893&lt;&gt;"",$AA1893&lt;&gt;""))),"Memorial de cálculo ou anexo obrigatório não informado para item acima do limite.",IF(OR(AND($G1893&lt;&gt;"",$H1893&lt;&gt;"",OR($G1893&lt;=0,$H1893&lt;=0)),AND($J1893&lt;&gt;"",$K1893&lt;&gt;"",OR($J1893&lt;=0,$K1893&lt;=0)),AND($M1893&lt;&gt;"",$N1893&lt;&gt;"",OR($M1893&lt;=0,$N1893&lt;=0)),AND($P1893&lt;&gt;"",$Q1893&lt;&gt;"",OR($P1893&lt;=0,$Q1893&lt;=0)),AND($S1893&lt;&gt;"",$T1893&lt;&gt;"",OR($S1893&lt;=0,$T1893&lt;=0)),AND($V1893&lt;&gt;"",$W1893&lt;&gt;"",OR($V1893&lt;=0,$W1893&lt;=0))),"Revise os valores informados: valor unitário e quantidade devem ser maiores que zero.",IF(OR(AND($G1893="",$H1893&lt;&gt;""),AND($G1893&lt;&gt;"",$H1893=""),AND($J1893="",$K1893&lt;&gt;""),AND($J1893&lt;&gt;"",$K1893=""),AND($M1893="",$N1893&lt;&gt;""),AND($M1893&lt;&gt;"",$N1893=""),AND($P1893="",$Q1893&lt;&gt;""),AND($P1893&lt;&gt;"",$Q1893=""),AND($S1893="",$T1893&lt;&gt;""),AND($S1893&lt;&gt;"",$T1893=""),AND($V1893="",$W1893&lt;&gt;""),AND($V1893&lt;&gt;"",$W1893="")),"Há ano preenchido parcialmente: "&amp;TRIM(IF(AND($G1893="",$H1893&lt;&gt;""),"Ano 1 (falta valor unitário); ","")&amp;IF(AND($G1893&lt;&gt;"",$H1893=""),"Ano 1 (falta quantidade); ","")&amp;IF(AND($J1893="",$K1893&lt;&gt;""),"Ano 2 (falta valor unitário); ","")&amp;IF(AND($J1893&lt;&gt;"",$K1893=""),"Ano 2 (falta quantidade); ","")&amp;IF(AND($M1893="",$N1893&lt;&gt;""),"Ano 3 (falta valor unitário); ","")&amp;IF(AND($M1893&lt;&gt;"",$N1893=""),"Ano 3 (falta quantidade); ","")&amp;IF(AND($P1893="",$Q1893&lt;&gt;""),"Ano 4 (falta valor unitário); ","")&amp;IF(AND($P1893&lt;&gt;"",$Q1893=""),"Ano 4 (falta quantidade); ","")&amp;IF(AND($S1893="",$T1893&lt;&gt;""),"Ano 5 (falta valor unitário); ","")&amp;IF(AND($S1893&lt;&gt;"",$T1893=""),"Ano 5 (falta quantidade); ","")&amp;IF(AND($V1893="",$W1893&lt;&gt;""),"Ano 6 (falta valor unitário); ","")&amp;IF(AND($V1893&lt;&gt;"",$W1893=""),"Ano 6 (falta quantidade); ","")), IF(NOT(OR(AND($G1893&lt;&gt;"",$H1893&lt;&gt;""),AND($J1893&lt;&gt;"",$K1893&lt;&gt;""),AND($M1893&lt;&gt;"",$N1893&lt;&gt;""),AND($P1893&lt;&gt;"",$Q1893&lt;&gt;""),AND($S1893&lt;&gt;"",$T1893&lt;&gt;""),AND($V1893&lt;&gt;"",$W1893&lt;&gt;""))),"Informe pelo menos um ano completo com valor unitário e quantidade.",IF(AND($C1893&lt;&gt;"",$E1893&lt;&gt;"",LEFT(TRIM($C1893),1)&lt;&gt;LEFT(TRIM($E1893),1)),"Categoria e tipo estão incompatíveis.",IF(IF(OR($E1893="",$F1893=""),FALSE(),IFERROR(COUNTIF(INDIRECT("UNITS_"&amp;SUBSTITUTE(LEFT($E1893,FIND(" ",$E1893&amp;" ")-1),".","_")),$F1893)=0,TRUE())),"Unidade incompatível com o tipo selecionado.",IF(OR(AND(ISNUMBER(SEARCH("comunic",LOWER($B1893))),LEFT($E1893,3)&lt;&gt;"4.4"),AND(ISNUMBER(SEARCH("monitor",LOWER($B1893))),NOT(OR(LEFT($E1893,3)="1.5",LEFT($E1893,3)="2.5")))),"Revise a classificação do item conforme as regras de preenchimento.",IF(AND($B1893&lt;&gt;"",OR(ISNUMBER(SEARCH("outro",LOWER($B1893))),ISNUMBER(SEARCH("divers",LOWER($B1893))),ISNUMBER(SEARCH("kit",LOWER($B1893))),ISNUMBER(SEARCH("ferrament",LOWER($B1893))),ISNUMBER(SEARCH("epi",LOWER($B1893)))),NOT(OR($Z1893&lt;&gt;"",$AA1893&lt;&gt;""))),"Descrição muito genérica: detalhe melhor o item e registre o racional no memorial ou em anexo.",IF(AND($Y1893=0,$B1893&lt;&gt;"",OR($G1893&lt;&gt;"",$H1893&lt;&gt;"",$J1893&lt;&gt;"",$K1893&lt;&gt;"",$M1893&lt;&gt;"",$N1893&lt;&gt;"",$P1893&lt;&gt;"",$Q1893&lt;&gt;"",$S1893&lt;&gt;"",$T1893&lt;&gt;"",$V1893&lt;&gt;"",$W1893&lt;&gt;"")),"O item possui dados lançados, mas o total está zerado. Revise os valores informados.","")))))))))))))))</f>
        <v/>
      </c>
    </row>
    <row r="1894" spans="1:35" ht="14.25" customHeight="1" x14ac:dyDescent="0.25">
      <c r="A1894" s="57" t="str">
        <f t="shared" si="377"/>
        <v/>
      </c>
      <c r="B1894" s="58"/>
      <c r="C1894" s="58"/>
      <c r="D1894" s="58"/>
      <c r="E1894" s="58"/>
      <c r="F1894" s="58"/>
      <c r="G1894" s="269"/>
      <c r="H1894" s="59"/>
      <c r="I1894" s="273">
        <f t="shared" si="378"/>
        <v>0</v>
      </c>
      <c r="J1894" s="269"/>
      <c r="K1894" s="59"/>
      <c r="L1894" s="270">
        <f t="shared" si="379"/>
        <v>0</v>
      </c>
      <c r="M1894" s="269"/>
      <c r="N1894" s="59"/>
      <c r="O1894" s="270">
        <f t="shared" si="380"/>
        <v>0</v>
      </c>
      <c r="P1894" s="269"/>
      <c r="Q1894" s="59"/>
      <c r="R1894" s="271">
        <f t="shared" si="381"/>
        <v>0</v>
      </c>
      <c r="S1894" s="269"/>
      <c r="T1894" s="59"/>
      <c r="U1894" s="270">
        <f t="shared" si="382"/>
        <v>0</v>
      </c>
      <c r="V1894" s="269"/>
      <c r="W1894" s="59"/>
      <c r="X1894" s="270">
        <f t="shared" si="383"/>
        <v>0</v>
      </c>
      <c r="Y1894" s="270">
        <f t="shared" si="384"/>
        <v>0</v>
      </c>
      <c r="Z1894" s="58"/>
      <c r="AA1894" s="58"/>
      <c r="AB1894" s="60" t="str">
        <f t="shared" si="385"/>
        <v/>
      </c>
      <c r="AC1894" s="21" t="b">
        <f t="shared" si="386"/>
        <v>0</v>
      </c>
      <c r="AD1894" s="21" t="b">
        <f t="shared" si="387"/>
        <v>0</v>
      </c>
      <c r="AE1894" s="21" t="b">
        <f t="shared" si="388"/>
        <v>0</v>
      </c>
      <c r="AF1894" s="21" t="b">
        <f ca="1">OR(AND($AC1894,NOT($AD1894)),AND($AC1894,OR(AND($G1894="",$H1894&lt;&gt;""),AND($G1894&lt;&gt;"",$H1894=""),AND($J1894="",$K1894&lt;&gt;""),AND($J1894&lt;&gt;"",$K1894=""),AND($M1894="",$N1894&lt;&gt;""),AND($M1894&lt;&gt;"",$N1894=""),AND($P1894="",$Q1894&lt;&gt;""),AND($P1894&lt;&gt;"",$Q1894=""),AND($S1894="",$T1894&lt;&gt;""),AND($S1894&lt;&gt;"",$T1894=""),AND($V1894="",$W1894&lt;&gt;""),AND($V1894&lt;&gt;"",$W1894=""))),AND($C1894&lt;&gt;"",$E1894&lt;&gt;"",LEFT(TRIM($C1894),1)&lt;&gt;LEFT(TRIM($E1894),1)),IF(OR($E1894="",$F1894=""),FALSE(),IFERROR(COUNTIF(INDIRECT("UNITS_"&amp;SUBSTITUTE(LEFT($E1894,FIND(" ",$E1894&amp;" ")-1),".","_")),$F1894)=0,TRUE())),AND($B1894&lt;&gt;"",OR(ISNUMBER(SEARCH("outro",LOWER($B1894))),ISNUMBER(SEARCH("divers",LOWER($B1894))),ISNUMBER(SEARCH("etc",LOWER($B1894))))),OR(AND(ISNUMBER(SEARCH("comunic",LOWER($B1894))),LEFT($E1894,3)&lt;&gt;"4.4"),AND(ISNUMBER(SEARCH("monitor",LOWER($B1894))),NOT(OR(LEFT($E1894,3)="1.5",LEFT($E1894,3)="2.5")))),AND($B1894&lt;&gt;"",OR(LEFT($C1894,1)="1",LEFT($C1894,1)="2"),$D1894=""),AND($D1894&lt;&gt;"",NOT(OR(LEFT($C1894,1)="1",LEFT($C1894,1)="2"))),AND($D1894&lt;&gt;"",COUNTIF(' PROJETO'!$B$14:$B$16,$D1894)=0),IF($D1894="",FALSE(),IF(COUNTIF(' PROJETO'!$B$14:$B$16,$D1894)=0,FALSE(),IFERROR(INDEX(' PROJETO'!$C$14:$C$16,MATCH($D1894,' PROJETO'!$B$14:$B$16,0))&lt;&gt;"Sim",FALSE()))))</f>
        <v>0</v>
      </c>
      <c r="AG1894" s="21" t="b">
        <f>AND($AC1894,$Y1894&gt;'CONFG.  LISTAS'!$F$4,$Z1894="",$AA1894="")</f>
        <v>0</v>
      </c>
      <c r="AH1894" s="21" t="str">
        <f t="shared" si="389"/>
        <v/>
      </c>
      <c r="AI1894" s="43" t="str">
        <f ca="1">IF(NOT($AC1894),"",IF(OR($B1894="",$C1894="",$E1894="",$F1894=""),"Preencha descrição, categoria, tipo e unidade.",IF(AND($B1894&lt;&gt;"",OR(LEFT($C1894,1)="1",LEFT($C1894,1)="2"),$D1894=""),"Informe a prática de restauração para itens diretos.",IF(AND($D1894&lt;&gt;"",NOT(OR(LEFT($C1894,1)="1",LEFT($C1894,1)="2"))),"Custos indiretos não devem pertencer a uma prática específica.",IF(AND($D1894&lt;&gt;"",COUNTIF(' PROJETO'!$B$14:$B$16,$D1894)=0),"Prática de restauração inválida ou não cadastrada.",IF(IF($D1894="",FALSE(),IF(COUNTIF(' PROJETO'!$B$14:$B$16,$D1894)=0,FALSE(),IFERROR(INDEX(' PROJETO'!$C$14:$C$16,MATCH($D1894,' PROJETO'!$B$14:$B$16,0))&lt;&gt;"Sim",FALSE()))),"A prática informada no item não foi selecionada na aba Projeto.",IF(AND(MAX($I1894,$L1894,$O1894,$R1894,$U1894,$X1894)&gt;'CONFG.  LISTAS'!$F$4,NOT(OR($Z1894&lt;&gt;"",$AA1894&lt;&gt;""))),"Memorial de cálculo ou anexo obrigatório não informado para item acima do limite.",IF(OR(AND($G1894&lt;&gt;"",$H1894&lt;&gt;"",OR($G1894&lt;=0,$H1894&lt;=0)),AND($J1894&lt;&gt;"",$K1894&lt;&gt;"",OR($J1894&lt;=0,$K1894&lt;=0)),AND($M1894&lt;&gt;"",$N1894&lt;&gt;"",OR($M1894&lt;=0,$N1894&lt;=0)),AND($P1894&lt;&gt;"",$Q1894&lt;&gt;"",OR($P1894&lt;=0,$Q1894&lt;=0)),AND($S1894&lt;&gt;"",$T1894&lt;&gt;"",OR($S1894&lt;=0,$T1894&lt;=0)),AND($V1894&lt;&gt;"",$W1894&lt;&gt;"",OR($V1894&lt;=0,$W1894&lt;=0))),"Revise os valores informados: valor unitário e quantidade devem ser maiores que zero.",IF(OR(AND($G1894="",$H1894&lt;&gt;""),AND($G1894&lt;&gt;"",$H1894=""),AND($J1894="",$K1894&lt;&gt;""),AND($J1894&lt;&gt;"",$K1894=""),AND($M1894="",$N1894&lt;&gt;""),AND($M1894&lt;&gt;"",$N1894=""),AND($P1894="",$Q1894&lt;&gt;""),AND($P1894&lt;&gt;"",$Q1894=""),AND($S1894="",$T1894&lt;&gt;""),AND($S1894&lt;&gt;"",$T1894=""),AND($V1894="",$W1894&lt;&gt;""),AND($V1894&lt;&gt;"",$W1894="")),"Há ano preenchido parcialmente: "&amp;TRIM(IF(AND($G1894="",$H1894&lt;&gt;""),"Ano 1 (falta valor unitário); ","")&amp;IF(AND($G1894&lt;&gt;"",$H1894=""),"Ano 1 (falta quantidade); ","")&amp;IF(AND($J1894="",$K1894&lt;&gt;""),"Ano 2 (falta valor unitário); ","")&amp;IF(AND($J1894&lt;&gt;"",$K1894=""),"Ano 2 (falta quantidade); ","")&amp;IF(AND($M1894="",$N1894&lt;&gt;""),"Ano 3 (falta valor unitário); ","")&amp;IF(AND($M1894&lt;&gt;"",$N1894=""),"Ano 3 (falta quantidade); ","")&amp;IF(AND($P1894="",$Q1894&lt;&gt;""),"Ano 4 (falta valor unitário); ","")&amp;IF(AND($P1894&lt;&gt;"",$Q1894=""),"Ano 4 (falta quantidade); ","")&amp;IF(AND($S1894="",$T1894&lt;&gt;""),"Ano 5 (falta valor unitário); ","")&amp;IF(AND($S1894&lt;&gt;"",$T1894=""),"Ano 5 (falta quantidade); ","")&amp;IF(AND($V1894="",$W1894&lt;&gt;""),"Ano 6 (falta valor unitário); ","")&amp;IF(AND($V1894&lt;&gt;"",$W1894=""),"Ano 6 (falta quantidade); ","")), IF(NOT(OR(AND($G1894&lt;&gt;"",$H1894&lt;&gt;""),AND($J1894&lt;&gt;"",$K1894&lt;&gt;""),AND($M1894&lt;&gt;"",$N1894&lt;&gt;""),AND($P1894&lt;&gt;"",$Q1894&lt;&gt;""),AND($S1894&lt;&gt;"",$T1894&lt;&gt;""),AND($V1894&lt;&gt;"",$W1894&lt;&gt;""))),"Informe pelo menos um ano completo com valor unitário e quantidade.",IF(AND($C1894&lt;&gt;"",$E1894&lt;&gt;"",LEFT(TRIM($C1894),1)&lt;&gt;LEFT(TRIM($E1894),1)),"Categoria e tipo estão incompatíveis.",IF(IF(OR($E1894="",$F1894=""),FALSE(),IFERROR(COUNTIF(INDIRECT("UNITS_"&amp;SUBSTITUTE(LEFT($E1894,FIND(" ",$E1894&amp;" ")-1),".","_")),$F1894)=0,TRUE())),"Unidade incompatível com o tipo selecionado.",IF(OR(AND(ISNUMBER(SEARCH("comunic",LOWER($B1894))),LEFT($E1894,3)&lt;&gt;"4.4"),AND(ISNUMBER(SEARCH("monitor",LOWER($B1894))),NOT(OR(LEFT($E1894,3)="1.5",LEFT($E1894,3)="2.5")))),"Revise a classificação do item conforme as regras de preenchimento.",IF(AND($B1894&lt;&gt;"",OR(ISNUMBER(SEARCH("outro",LOWER($B1894))),ISNUMBER(SEARCH("divers",LOWER($B1894))),ISNUMBER(SEARCH("kit",LOWER($B1894))),ISNUMBER(SEARCH("ferrament",LOWER($B1894))),ISNUMBER(SEARCH("epi",LOWER($B1894)))),NOT(OR($Z1894&lt;&gt;"",$AA1894&lt;&gt;""))),"Descrição muito genérica: detalhe melhor o item e registre o racional no memorial ou em anexo.",IF(AND($Y1894=0,$B1894&lt;&gt;"",OR($G1894&lt;&gt;"",$H1894&lt;&gt;"",$J1894&lt;&gt;"",$K1894&lt;&gt;"",$M1894&lt;&gt;"",$N1894&lt;&gt;"",$P1894&lt;&gt;"",$Q1894&lt;&gt;"",$S1894&lt;&gt;"",$T1894&lt;&gt;"",$V1894&lt;&gt;"",$W1894&lt;&gt;"")),"O item possui dados lançados, mas o total está zerado. Revise os valores informados.","")))))))))))))))</f>
        <v/>
      </c>
    </row>
    <row r="1895" spans="1:35" ht="14.25" customHeight="1" x14ac:dyDescent="0.25">
      <c r="A1895" s="57" t="str">
        <f t="shared" si="377"/>
        <v/>
      </c>
      <c r="B1895" s="61"/>
      <c r="C1895" s="61"/>
      <c r="D1895" s="58"/>
      <c r="E1895" s="61"/>
      <c r="F1895" s="61"/>
      <c r="G1895" s="272"/>
      <c r="H1895" s="62"/>
      <c r="I1895" s="273">
        <f t="shared" si="378"/>
        <v>0</v>
      </c>
      <c r="J1895" s="272"/>
      <c r="K1895" s="62"/>
      <c r="L1895" s="270">
        <f t="shared" si="379"/>
        <v>0</v>
      </c>
      <c r="M1895" s="272"/>
      <c r="N1895" s="62"/>
      <c r="O1895" s="270">
        <f t="shared" si="380"/>
        <v>0</v>
      </c>
      <c r="P1895" s="272"/>
      <c r="Q1895" s="62"/>
      <c r="R1895" s="271">
        <f t="shared" si="381"/>
        <v>0</v>
      </c>
      <c r="S1895" s="272"/>
      <c r="T1895" s="62"/>
      <c r="U1895" s="270">
        <f t="shared" si="382"/>
        <v>0</v>
      </c>
      <c r="V1895" s="272"/>
      <c r="W1895" s="62"/>
      <c r="X1895" s="270">
        <f t="shared" si="383"/>
        <v>0</v>
      </c>
      <c r="Y1895" s="270">
        <f t="shared" si="384"/>
        <v>0</v>
      </c>
      <c r="Z1895" s="61"/>
      <c r="AA1895" s="61"/>
      <c r="AB1895" s="60" t="str">
        <f t="shared" si="385"/>
        <v/>
      </c>
      <c r="AC1895" s="21" t="b">
        <f t="shared" si="386"/>
        <v>0</v>
      </c>
      <c r="AD1895" s="21" t="b">
        <f t="shared" si="387"/>
        <v>0</v>
      </c>
      <c r="AE1895" s="21" t="b">
        <f t="shared" si="388"/>
        <v>0</v>
      </c>
      <c r="AF1895" s="21" t="b">
        <f ca="1">OR(AND($AC1895,NOT($AD1895)),AND($AC1895,OR(AND($G1895="",$H1895&lt;&gt;""),AND($G1895&lt;&gt;"",$H1895=""),AND($J1895="",$K1895&lt;&gt;""),AND($J1895&lt;&gt;"",$K1895=""),AND($M1895="",$N1895&lt;&gt;""),AND($M1895&lt;&gt;"",$N1895=""),AND($P1895="",$Q1895&lt;&gt;""),AND($P1895&lt;&gt;"",$Q1895=""),AND($S1895="",$T1895&lt;&gt;""),AND($S1895&lt;&gt;"",$T1895=""),AND($V1895="",$W1895&lt;&gt;""),AND($V1895&lt;&gt;"",$W1895=""))),AND($C1895&lt;&gt;"",$E1895&lt;&gt;"",LEFT(TRIM($C1895),1)&lt;&gt;LEFT(TRIM($E1895),1)),IF(OR($E1895="",$F1895=""),FALSE(),IFERROR(COUNTIF(INDIRECT("UNITS_"&amp;SUBSTITUTE(LEFT($E1895,FIND(" ",$E1895&amp;" ")-1),".","_")),$F1895)=0,TRUE())),AND($B1895&lt;&gt;"",OR(ISNUMBER(SEARCH("outro",LOWER($B1895))),ISNUMBER(SEARCH("divers",LOWER($B1895))),ISNUMBER(SEARCH("etc",LOWER($B1895))))),OR(AND(ISNUMBER(SEARCH("comunic",LOWER($B1895))),LEFT($E1895,3)&lt;&gt;"4.4"),AND(ISNUMBER(SEARCH("monitor",LOWER($B1895))),NOT(OR(LEFT($E1895,3)="1.5",LEFT($E1895,3)="2.5")))),AND($B1895&lt;&gt;"",OR(LEFT($C1895,1)="1",LEFT($C1895,1)="2"),$D1895=""),AND($D1895&lt;&gt;"",NOT(OR(LEFT($C1895,1)="1",LEFT($C1895,1)="2"))),AND($D1895&lt;&gt;"",COUNTIF(' PROJETO'!$B$14:$B$16,$D1895)=0),IF($D1895="",FALSE(),IF(COUNTIF(' PROJETO'!$B$14:$B$16,$D1895)=0,FALSE(),IFERROR(INDEX(' PROJETO'!$C$14:$C$16,MATCH($D1895,' PROJETO'!$B$14:$B$16,0))&lt;&gt;"Sim",FALSE()))))</f>
        <v>0</v>
      </c>
      <c r="AG1895" s="21" t="b">
        <f>AND($AC1895,$Y1895&gt;'CONFG.  LISTAS'!$F$4,$Z1895="",$AA1895="")</f>
        <v>0</v>
      </c>
      <c r="AH1895" s="21" t="str">
        <f t="shared" si="389"/>
        <v/>
      </c>
      <c r="AI1895" s="43" t="str">
        <f ca="1">IF(NOT($AC1895),"",IF(OR($B1895="",$C1895="",$E1895="",$F1895=""),"Preencha descrição, categoria, tipo e unidade.",IF(AND($B1895&lt;&gt;"",OR(LEFT($C1895,1)="1",LEFT($C1895,1)="2"),$D1895=""),"Informe a prática de restauração para itens diretos.",IF(AND($D1895&lt;&gt;"",NOT(OR(LEFT($C1895,1)="1",LEFT($C1895,1)="2"))),"Custos indiretos não devem pertencer a uma prática específica.",IF(AND($D1895&lt;&gt;"",COUNTIF(' PROJETO'!$B$14:$B$16,$D1895)=0),"Prática de restauração inválida ou não cadastrada.",IF(IF($D1895="",FALSE(),IF(COUNTIF(' PROJETO'!$B$14:$B$16,$D1895)=0,FALSE(),IFERROR(INDEX(' PROJETO'!$C$14:$C$16,MATCH($D1895,' PROJETO'!$B$14:$B$16,0))&lt;&gt;"Sim",FALSE()))),"A prática informada no item não foi selecionada na aba Projeto.",IF(AND(MAX($I1895,$L1895,$O1895,$R1895,$U1895,$X1895)&gt;'CONFG.  LISTAS'!$F$4,NOT(OR($Z1895&lt;&gt;"",$AA1895&lt;&gt;""))),"Memorial de cálculo ou anexo obrigatório não informado para item acima do limite.",IF(OR(AND($G1895&lt;&gt;"",$H1895&lt;&gt;"",OR($G1895&lt;=0,$H1895&lt;=0)),AND($J1895&lt;&gt;"",$K1895&lt;&gt;"",OR($J1895&lt;=0,$K1895&lt;=0)),AND($M1895&lt;&gt;"",$N1895&lt;&gt;"",OR($M1895&lt;=0,$N1895&lt;=0)),AND($P1895&lt;&gt;"",$Q1895&lt;&gt;"",OR($P1895&lt;=0,$Q1895&lt;=0)),AND($S1895&lt;&gt;"",$T1895&lt;&gt;"",OR($S1895&lt;=0,$T1895&lt;=0)),AND($V1895&lt;&gt;"",$W1895&lt;&gt;"",OR($V1895&lt;=0,$W1895&lt;=0))),"Revise os valores informados: valor unitário e quantidade devem ser maiores que zero.",IF(OR(AND($G1895="",$H1895&lt;&gt;""),AND($G1895&lt;&gt;"",$H1895=""),AND($J1895="",$K1895&lt;&gt;""),AND($J1895&lt;&gt;"",$K1895=""),AND($M1895="",$N1895&lt;&gt;""),AND($M1895&lt;&gt;"",$N1895=""),AND($P1895="",$Q1895&lt;&gt;""),AND($P1895&lt;&gt;"",$Q1895=""),AND($S1895="",$T1895&lt;&gt;""),AND($S1895&lt;&gt;"",$T1895=""),AND($V1895="",$W1895&lt;&gt;""),AND($V1895&lt;&gt;"",$W1895="")),"Há ano preenchido parcialmente: "&amp;TRIM(IF(AND($G1895="",$H1895&lt;&gt;""),"Ano 1 (falta valor unitário); ","")&amp;IF(AND($G1895&lt;&gt;"",$H1895=""),"Ano 1 (falta quantidade); ","")&amp;IF(AND($J1895="",$K1895&lt;&gt;""),"Ano 2 (falta valor unitário); ","")&amp;IF(AND($J1895&lt;&gt;"",$K1895=""),"Ano 2 (falta quantidade); ","")&amp;IF(AND($M1895="",$N1895&lt;&gt;""),"Ano 3 (falta valor unitário); ","")&amp;IF(AND($M1895&lt;&gt;"",$N1895=""),"Ano 3 (falta quantidade); ","")&amp;IF(AND($P1895="",$Q1895&lt;&gt;""),"Ano 4 (falta valor unitário); ","")&amp;IF(AND($P1895&lt;&gt;"",$Q1895=""),"Ano 4 (falta quantidade); ","")&amp;IF(AND($S1895="",$T1895&lt;&gt;""),"Ano 5 (falta valor unitário); ","")&amp;IF(AND($S1895&lt;&gt;"",$T1895=""),"Ano 5 (falta quantidade); ","")&amp;IF(AND($V1895="",$W1895&lt;&gt;""),"Ano 6 (falta valor unitário); ","")&amp;IF(AND($V1895&lt;&gt;"",$W1895=""),"Ano 6 (falta quantidade); ","")), IF(NOT(OR(AND($G1895&lt;&gt;"",$H1895&lt;&gt;""),AND($J1895&lt;&gt;"",$K1895&lt;&gt;""),AND($M1895&lt;&gt;"",$N1895&lt;&gt;""),AND($P1895&lt;&gt;"",$Q1895&lt;&gt;""),AND($S1895&lt;&gt;"",$T1895&lt;&gt;""),AND($V1895&lt;&gt;"",$W1895&lt;&gt;""))),"Informe pelo menos um ano completo com valor unitário e quantidade.",IF(AND($C1895&lt;&gt;"",$E1895&lt;&gt;"",LEFT(TRIM($C1895),1)&lt;&gt;LEFT(TRIM($E1895),1)),"Categoria e tipo estão incompatíveis.",IF(IF(OR($E1895="",$F1895=""),FALSE(),IFERROR(COUNTIF(INDIRECT("UNITS_"&amp;SUBSTITUTE(LEFT($E1895,FIND(" ",$E1895&amp;" ")-1),".","_")),$F1895)=0,TRUE())),"Unidade incompatível com o tipo selecionado.",IF(OR(AND(ISNUMBER(SEARCH("comunic",LOWER($B1895))),LEFT($E1895,3)&lt;&gt;"4.4"),AND(ISNUMBER(SEARCH("monitor",LOWER($B1895))),NOT(OR(LEFT($E1895,3)="1.5",LEFT($E1895,3)="2.5")))),"Revise a classificação do item conforme as regras de preenchimento.",IF(AND($B1895&lt;&gt;"",OR(ISNUMBER(SEARCH("outro",LOWER($B1895))),ISNUMBER(SEARCH("divers",LOWER($B1895))),ISNUMBER(SEARCH("kit",LOWER($B1895))),ISNUMBER(SEARCH("ferrament",LOWER($B1895))),ISNUMBER(SEARCH("epi",LOWER($B1895)))),NOT(OR($Z1895&lt;&gt;"",$AA1895&lt;&gt;""))),"Descrição muito genérica: detalhe melhor o item e registre o racional no memorial ou em anexo.",IF(AND($Y1895=0,$B1895&lt;&gt;"",OR($G1895&lt;&gt;"",$H1895&lt;&gt;"",$J1895&lt;&gt;"",$K1895&lt;&gt;"",$M1895&lt;&gt;"",$N1895&lt;&gt;"",$P1895&lt;&gt;"",$Q1895&lt;&gt;"",$S1895&lt;&gt;"",$T1895&lt;&gt;"",$V1895&lt;&gt;"",$W1895&lt;&gt;"")),"O item possui dados lançados, mas o total está zerado. Revise os valores informados.","")))))))))))))))</f>
        <v/>
      </c>
    </row>
    <row r="1896" spans="1:35" ht="14.25" customHeight="1" x14ac:dyDescent="0.25">
      <c r="A1896" s="57" t="str">
        <f t="shared" si="377"/>
        <v/>
      </c>
      <c r="B1896" s="58"/>
      <c r="C1896" s="58"/>
      <c r="D1896" s="58"/>
      <c r="E1896" s="58"/>
      <c r="F1896" s="58"/>
      <c r="G1896" s="269"/>
      <c r="H1896" s="59"/>
      <c r="I1896" s="273">
        <f t="shared" si="378"/>
        <v>0</v>
      </c>
      <c r="J1896" s="269"/>
      <c r="K1896" s="59"/>
      <c r="L1896" s="270">
        <f t="shared" si="379"/>
        <v>0</v>
      </c>
      <c r="M1896" s="269"/>
      <c r="N1896" s="59"/>
      <c r="O1896" s="270">
        <f t="shared" si="380"/>
        <v>0</v>
      </c>
      <c r="P1896" s="269"/>
      <c r="Q1896" s="59"/>
      <c r="R1896" s="271">
        <f t="shared" si="381"/>
        <v>0</v>
      </c>
      <c r="S1896" s="269"/>
      <c r="T1896" s="59"/>
      <c r="U1896" s="270">
        <f t="shared" si="382"/>
        <v>0</v>
      </c>
      <c r="V1896" s="269"/>
      <c r="W1896" s="59"/>
      <c r="X1896" s="270">
        <f t="shared" si="383"/>
        <v>0</v>
      </c>
      <c r="Y1896" s="270">
        <f t="shared" si="384"/>
        <v>0</v>
      </c>
      <c r="Z1896" s="58"/>
      <c r="AA1896" s="58"/>
      <c r="AB1896" s="60" t="str">
        <f t="shared" si="385"/>
        <v/>
      </c>
      <c r="AC1896" s="21" t="b">
        <f t="shared" si="386"/>
        <v>0</v>
      </c>
      <c r="AD1896" s="21" t="b">
        <f t="shared" si="387"/>
        <v>0</v>
      </c>
      <c r="AE1896" s="21" t="b">
        <f t="shared" si="388"/>
        <v>0</v>
      </c>
      <c r="AF1896" s="21" t="b">
        <f ca="1">OR(AND($AC1896,NOT($AD1896)),AND($AC1896,OR(AND($G1896="",$H1896&lt;&gt;""),AND($G1896&lt;&gt;"",$H1896=""),AND($J1896="",$K1896&lt;&gt;""),AND($J1896&lt;&gt;"",$K1896=""),AND($M1896="",$N1896&lt;&gt;""),AND($M1896&lt;&gt;"",$N1896=""),AND($P1896="",$Q1896&lt;&gt;""),AND($P1896&lt;&gt;"",$Q1896=""),AND($S1896="",$T1896&lt;&gt;""),AND($S1896&lt;&gt;"",$T1896=""),AND($V1896="",$W1896&lt;&gt;""),AND($V1896&lt;&gt;"",$W1896=""))),AND($C1896&lt;&gt;"",$E1896&lt;&gt;"",LEFT(TRIM($C1896),1)&lt;&gt;LEFT(TRIM($E1896),1)),IF(OR($E1896="",$F1896=""),FALSE(),IFERROR(COUNTIF(INDIRECT("UNITS_"&amp;SUBSTITUTE(LEFT($E1896,FIND(" ",$E1896&amp;" ")-1),".","_")),$F1896)=0,TRUE())),AND($B1896&lt;&gt;"",OR(ISNUMBER(SEARCH("outro",LOWER($B1896))),ISNUMBER(SEARCH("divers",LOWER($B1896))),ISNUMBER(SEARCH("etc",LOWER($B1896))))),OR(AND(ISNUMBER(SEARCH("comunic",LOWER($B1896))),LEFT($E1896,3)&lt;&gt;"4.4"),AND(ISNUMBER(SEARCH("monitor",LOWER($B1896))),NOT(OR(LEFT($E1896,3)="1.5",LEFT($E1896,3)="2.5")))),AND($B1896&lt;&gt;"",OR(LEFT($C1896,1)="1",LEFT($C1896,1)="2"),$D1896=""),AND($D1896&lt;&gt;"",NOT(OR(LEFT($C1896,1)="1",LEFT($C1896,1)="2"))),AND($D1896&lt;&gt;"",COUNTIF(' PROJETO'!$B$14:$B$16,$D1896)=0),IF($D1896="",FALSE(),IF(COUNTIF(' PROJETO'!$B$14:$B$16,$D1896)=0,FALSE(),IFERROR(INDEX(' PROJETO'!$C$14:$C$16,MATCH($D1896,' PROJETO'!$B$14:$B$16,0))&lt;&gt;"Sim",FALSE()))))</f>
        <v>0</v>
      </c>
      <c r="AG1896" s="21" t="b">
        <f>AND($AC1896,$Y1896&gt;'CONFG.  LISTAS'!$F$4,$Z1896="",$AA1896="")</f>
        <v>0</v>
      </c>
      <c r="AH1896" s="21" t="str">
        <f t="shared" si="389"/>
        <v/>
      </c>
      <c r="AI1896" s="43" t="str">
        <f ca="1">IF(NOT($AC1896),"",IF(OR($B1896="",$C1896="",$E1896="",$F1896=""),"Preencha descrição, categoria, tipo e unidade.",IF(AND($B1896&lt;&gt;"",OR(LEFT($C1896,1)="1",LEFT($C1896,1)="2"),$D1896=""),"Informe a prática de restauração para itens diretos.",IF(AND($D1896&lt;&gt;"",NOT(OR(LEFT($C1896,1)="1",LEFT($C1896,1)="2"))),"Custos indiretos não devem pertencer a uma prática específica.",IF(AND($D1896&lt;&gt;"",COUNTIF(' PROJETO'!$B$14:$B$16,$D1896)=0),"Prática de restauração inválida ou não cadastrada.",IF(IF($D1896="",FALSE(),IF(COUNTIF(' PROJETO'!$B$14:$B$16,$D1896)=0,FALSE(),IFERROR(INDEX(' PROJETO'!$C$14:$C$16,MATCH($D1896,' PROJETO'!$B$14:$B$16,0))&lt;&gt;"Sim",FALSE()))),"A prática informada no item não foi selecionada na aba Projeto.",IF(AND(MAX($I1896,$L1896,$O1896,$R1896,$U1896,$X1896)&gt;'CONFG.  LISTAS'!$F$4,NOT(OR($Z1896&lt;&gt;"",$AA1896&lt;&gt;""))),"Memorial de cálculo ou anexo obrigatório não informado para item acima do limite.",IF(OR(AND($G1896&lt;&gt;"",$H1896&lt;&gt;"",OR($G1896&lt;=0,$H1896&lt;=0)),AND($J1896&lt;&gt;"",$K1896&lt;&gt;"",OR($J1896&lt;=0,$K1896&lt;=0)),AND($M1896&lt;&gt;"",$N1896&lt;&gt;"",OR($M1896&lt;=0,$N1896&lt;=0)),AND($P1896&lt;&gt;"",$Q1896&lt;&gt;"",OR($P1896&lt;=0,$Q1896&lt;=0)),AND($S1896&lt;&gt;"",$T1896&lt;&gt;"",OR($S1896&lt;=0,$T1896&lt;=0)),AND($V1896&lt;&gt;"",$W1896&lt;&gt;"",OR($V1896&lt;=0,$W1896&lt;=0))),"Revise os valores informados: valor unitário e quantidade devem ser maiores que zero.",IF(OR(AND($G1896="",$H1896&lt;&gt;""),AND($G1896&lt;&gt;"",$H1896=""),AND($J1896="",$K1896&lt;&gt;""),AND($J1896&lt;&gt;"",$K1896=""),AND($M1896="",$N1896&lt;&gt;""),AND($M1896&lt;&gt;"",$N1896=""),AND($P1896="",$Q1896&lt;&gt;""),AND($P1896&lt;&gt;"",$Q1896=""),AND($S1896="",$T1896&lt;&gt;""),AND($S1896&lt;&gt;"",$T1896=""),AND($V1896="",$W1896&lt;&gt;""),AND($V1896&lt;&gt;"",$W1896="")),"Há ano preenchido parcialmente: "&amp;TRIM(IF(AND($G1896="",$H1896&lt;&gt;""),"Ano 1 (falta valor unitário); ","")&amp;IF(AND($G1896&lt;&gt;"",$H1896=""),"Ano 1 (falta quantidade); ","")&amp;IF(AND($J1896="",$K1896&lt;&gt;""),"Ano 2 (falta valor unitário); ","")&amp;IF(AND($J1896&lt;&gt;"",$K1896=""),"Ano 2 (falta quantidade); ","")&amp;IF(AND($M1896="",$N1896&lt;&gt;""),"Ano 3 (falta valor unitário); ","")&amp;IF(AND($M1896&lt;&gt;"",$N1896=""),"Ano 3 (falta quantidade); ","")&amp;IF(AND($P1896="",$Q1896&lt;&gt;""),"Ano 4 (falta valor unitário); ","")&amp;IF(AND($P1896&lt;&gt;"",$Q1896=""),"Ano 4 (falta quantidade); ","")&amp;IF(AND($S1896="",$T1896&lt;&gt;""),"Ano 5 (falta valor unitário); ","")&amp;IF(AND($S1896&lt;&gt;"",$T1896=""),"Ano 5 (falta quantidade); ","")&amp;IF(AND($V1896="",$W1896&lt;&gt;""),"Ano 6 (falta valor unitário); ","")&amp;IF(AND($V1896&lt;&gt;"",$W1896=""),"Ano 6 (falta quantidade); ","")), IF(NOT(OR(AND($G1896&lt;&gt;"",$H1896&lt;&gt;""),AND($J1896&lt;&gt;"",$K1896&lt;&gt;""),AND($M1896&lt;&gt;"",$N1896&lt;&gt;""),AND($P1896&lt;&gt;"",$Q1896&lt;&gt;""),AND($S1896&lt;&gt;"",$T1896&lt;&gt;""),AND($V1896&lt;&gt;"",$W1896&lt;&gt;""))),"Informe pelo menos um ano completo com valor unitário e quantidade.",IF(AND($C1896&lt;&gt;"",$E1896&lt;&gt;"",LEFT(TRIM($C1896),1)&lt;&gt;LEFT(TRIM($E1896),1)),"Categoria e tipo estão incompatíveis.",IF(IF(OR($E1896="",$F1896=""),FALSE(),IFERROR(COUNTIF(INDIRECT("UNITS_"&amp;SUBSTITUTE(LEFT($E1896,FIND(" ",$E1896&amp;" ")-1),".","_")),$F1896)=0,TRUE())),"Unidade incompatível com o tipo selecionado.",IF(OR(AND(ISNUMBER(SEARCH("comunic",LOWER($B1896))),LEFT($E1896,3)&lt;&gt;"4.4"),AND(ISNUMBER(SEARCH("monitor",LOWER($B1896))),NOT(OR(LEFT($E1896,3)="1.5",LEFT($E1896,3)="2.5")))),"Revise a classificação do item conforme as regras de preenchimento.",IF(AND($B1896&lt;&gt;"",OR(ISNUMBER(SEARCH("outro",LOWER($B1896))),ISNUMBER(SEARCH("divers",LOWER($B1896))),ISNUMBER(SEARCH("kit",LOWER($B1896))),ISNUMBER(SEARCH("ferrament",LOWER($B1896))),ISNUMBER(SEARCH("epi",LOWER($B1896)))),NOT(OR($Z1896&lt;&gt;"",$AA1896&lt;&gt;""))),"Descrição muito genérica: detalhe melhor o item e registre o racional no memorial ou em anexo.",IF(AND($Y1896=0,$B1896&lt;&gt;"",OR($G1896&lt;&gt;"",$H1896&lt;&gt;"",$J1896&lt;&gt;"",$K1896&lt;&gt;"",$M1896&lt;&gt;"",$N1896&lt;&gt;"",$P1896&lt;&gt;"",$Q1896&lt;&gt;"",$S1896&lt;&gt;"",$T1896&lt;&gt;"",$V1896&lt;&gt;"",$W1896&lt;&gt;"")),"O item possui dados lançados, mas o total está zerado. Revise os valores informados.","")))))))))))))))</f>
        <v/>
      </c>
    </row>
    <row r="1897" spans="1:35" ht="14.25" customHeight="1" x14ac:dyDescent="0.25">
      <c r="A1897" s="57" t="str">
        <f t="shared" si="377"/>
        <v/>
      </c>
      <c r="B1897" s="61"/>
      <c r="C1897" s="61"/>
      <c r="D1897" s="58"/>
      <c r="E1897" s="61"/>
      <c r="F1897" s="61"/>
      <c r="G1897" s="272"/>
      <c r="H1897" s="62"/>
      <c r="I1897" s="273">
        <f t="shared" si="378"/>
        <v>0</v>
      </c>
      <c r="J1897" s="272"/>
      <c r="K1897" s="62"/>
      <c r="L1897" s="270">
        <f t="shared" si="379"/>
        <v>0</v>
      </c>
      <c r="M1897" s="272"/>
      <c r="N1897" s="62"/>
      <c r="O1897" s="270">
        <f t="shared" si="380"/>
        <v>0</v>
      </c>
      <c r="P1897" s="272"/>
      <c r="Q1897" s="62"/>
      <c r="R1897" s="271">
        <f t="shared" si="381"/>
        <v>0</v>
      </c>
      <c r="S1897" s="272"/>
      <c r="T1897" s="62"/>
      <c r="U1897" s="270">
        <f t="shared" si="382"/>
        <v>0</v>
      </c>
      <c r="V1897" s="272"/>
      <c r="W1897" s="62"/>
      <c r="X1897" s="270">
        <f t="shared" si="383"/>
        <v>0</v>
      </c>
      <c r="Y1897" s="270">
        <f t="shared" si="384"/>
        <v>0</v>
      </c>
      <c r="Z1897" s="61"/>
      <c r="AA1897" s="61"/>
      <c r="AB1897" s="60" t="str">
        <f t="shared" si="385"/>
        <v/>
      </c>
      <c r="AC1897" s="21" t="b">
        <f t="shared" si="386"/>
        <v>0</v>
      </c>
      <c r="AD1897" s="21" t="b">
        <f t="shared" si="387"/>
        <v>0</v>
      </c>
      <c r="AE1897" s="21" t="b">
        <f t="shared" si="388"/>
        <v>0</v>
      </c>
      <c r="AF1897" s="21" t="b">
        <f ca="1">OR(AND($AC1897,NOT($AD1897)),AND($AC1897,OR(AND($G1897="",$H1897&lt;&gt;""),AND($G1897&lt;&gt;"",$H1897=""),AND($J1897="",$K1897&lt;&gt;""),AND($J1897&lt;&gt;"",$K1897=""),AND($M1897="",$N1897&lt;&gt;""),AND($M1897&lt;&gt;"",$N1897=""),AND($P1897="",$Q1897&lt;&gt;""),AND($P1897&lt;&gt;"",$Q1897=""),AND($S1897="",$T1897&lt;&gt;""),AND($S1897&lt;&gt;"",$T1897=""),AND($V1897="",$W1897&lt;&gt;""),AND($V1897&lt;&gt;"",$W1897=""))),AND($C1897&lt;&gt;"",$E1897&lt;&gt;"",LEFT(TRIM($C1897),1)&lt;&gt;LEFT(TRIM($E1897),1)),IF(OR($E1897="",$F1897=""),FALSE(),IFERROR(COUNTIF(INDIRECT("UNITS_"&amp;SUBSTITUTE(LEFT($E1897,FIND(" ",$E1897&amp;" ")-1),".","_")),$F1897)=0,TRUE())),AND($B1897&lt;&gt;"",OR(ISNUMBER(SEARCH("outro",LOWER($B1897))),ISNUMBER(SEARCH("divers",LOWER($B1897))),ISNUMBER(SEARCH("etc",LOWER($B1897))))),OR(AND(ISNUMBER(SEARCH("comunic",LOWER($B1897))),LEFT($E1897,3)&lt;&gt;"4.4"),AND(ISNUMBER(SEARCH("monitor",LOWER($B1897))),NOT(OR(LEFT($E1897,3)="1.5",LEFT($E1897,3)="2.5")))),AND($B1897&lt;&gt;"",OR(LEFT($C1897,1)="1",LEFT($C1897,1)="2"),$D1897=""),AND($D1897&lt;&gt;"",NOT(OR(LEFT($C1897,1)="1",LEFT($C1897,1)="2"))),AND($D1897&lt;&gt;"",COUNTIF(' PROJETO'!$B$14:$B$16,$D1897)=0),IF($D1897="",FALSE(),IF(COUNTIF(' PROJETO'!$B$14:$B$16,$D1897)=0,FALSE(),IFERROR(INDEX(' PROJETO'!$C$14:$C$16,MATCH($D1897,' PROJETO'!$B$14:$B$16,0))&lt;&gt;"Sim",FALSE()))))</f>
        <v>0</v>
      </c>
      <c r="AG1897" s="21" t="b">
        <f>AND($AC1897,$Y1897&gt;'CONFG.  LISTAS'!$F$4,$Z1897="",$AA1897="")</f>
        <v>0</v>
      </c>
      <c r="AH1897" s="21" t="str">
        <f t="shared" si="389"/>
        <v/>
      </c>
      <c r="AI1897" s="43" t="str">
        <f ca="1">IF(NOT($AC1897),"",IF(OR($B1897="",$C1897="",$E1897="",$F1897=""),"Preencha descrição, categoria, tipo e unidade.",IF(AND($B1897&lt;&gt;"",OR(LEFT($C1897,1)="1",LEFT($C1897,1)="2"),$D1897=""),"Informe a prática de restauração para itens diretos.",IF(AND($D1897&lt;&gt;"",NOT(OR(LEFT($C1897,1)="1",LEFT($C1897,1)="2"))),"Custos indiretos não devem pertencer a uma prática específica.",IF(AND($D1897&lt;&gt;"",COUNTIF(' PROJETO'!$B$14:$B$16,$D1897)=0),"Prática de restauração inválida ou não cadastrada.",IF(IF($D1897="",FALSE(),IF(COUNTIF(' PROJETO'!$B$14:$B$16,$D1897)=0,FALSE(),IFERROR(INDEX(' PROJETO'!$C$14:$C$16,MATCH($D1897,' PROJETO'!$B$14:$B$16,0))&lt;&gt;"Sim",FALSE()))),"A prática informada no item não foi selecionada na aba Projeto.",IF(AND(MAX($I1897,$L1897,$O1897,$R1897,$U1897,$X1897)&gt;'CONFG.  LISTAS'!$F$4,NOT(OR($Z1897&lt;&gt;"",$AA1897&lt;&gt;""))),"Memorial de cálculo ou anexo obrigatório não informado para item acima do limite.",IF(OR(AND($G1897&lt;&gt;"",$H1897&lt;&gt;"",OR($G1897&lt;=0,$H1897&lt;=0)),AND($J1897&lt;&gt;"",$K1897&lt;&gt;"",OR($J1897&lt;=0,$K1897&lt;=0)),AND($M1897&lt;&gt;"",$N1897&lt;&gt;"",OR($M1897&lt;=0,$N1897&lt;=0)),AND($P1897&lt;&gt;"",$Q1897&lt;&gt;"",OR($P1897&lt;=0,$Q1897&lt;=0)),AND($S1897&lt;&gt;"",$T1897&lt;&gt;"",OR($S1897&lt;=0,$T1897&lt;=0)),AND($V1897&lt;&gt;"",$W1897&lt;&gt;"",OR($V1897&lt;=0,$W1897&lt;=0))),"Revise os valores informados: valor unitário e quantidade devem ser maiores que zero.",IF(OR(AND($G1897="",$H1897&lt;&gt;""),AND($G1897&lt;&gt;"",$H1897=""),AND($J1897="",$K1897&lt;&gt;""),AND($J1897&lt;&gt;"",$K1897=""),AND($M1897="",$N1897&lt;&gt;""),AND($M1897&lt;&gt;"",$N1897=""),AND($P1897="",$Q1897&lt;&gt;""),AND($P1897&lt;&gt;"",$Q1897=""),AND($S1897="",$T1897&lt;&gt;""),AND($S1897&lt;&gt;"",$T1897=""),AND($V1897="",$W1897&lt;&gt;""),AND($V1897&lt;&gt;"",$W1897="")),"Há ano preenchido parcialmente: "&amp;TRIM(IF(AND($G1897="",$H1897&lt;&gt;""),"Ano 1 (falta valor unitário); ","")&amp;IF(AND($G1897&lt;&gt;"",$H1897=""),"Ano 1 (falta quantidade); ","")&amp;IF(AND($J1897="",$K1897&lt;&gt;""),"Ano 2 (falta valor unitário); ","")&amp;IF(AND($J1897&lt;&gt;"",$K1897=""),"Ano 2 (falta quantidade); ","")&amp;IF(AND($M1897="",$N1897&lt;&gt;""),"Ano 3 (falta valor unitário); ","")&amp;IF(AND($M1897&lt;&gt;"",$N1897=""),"Ano 3 (falta quantidade); ","")&amp;IF(AND($P1897="",$Q1897&lt;&gt;""),"Ano 4 (falta valor unitário); ","")&amp;IF(AND($P1897&lt;&gt;"",$Q1897=""),"Ano 4 (falta quantidade); ","")&amp;IF(AND($S1897="",$T1897&lt;&gt;""),"Ano 5 (falta valor unitário); ","")&amp;IF(AND($S1897&lt;&gt;"",$T1897=""),"Ano 5 (falta quantidade); ","")&amp;IF(AND($V1897="",$W1897&lt;&gt;""),"Ano 6 (falta valor unitário); ","")&amp;IF(AND($V1897&lt;&gt;"",$W1897=""),"Ano 6 (falta quantidade); ","")), IF(NOT(OR(AND($G1897&lt;&gt;"",$H1897&lt;&gt;""),AND($J1897&lt;&gt;"",$K1897&lt;&gt;""),AND($M1897&lt;&gt;"",$N1897&lt;&gt;""),AND($P1897&lt;&gt;"",$Q1897&lt;&gt;""),AND($S1897&lt;&gt;"",$T1897&lt;&gt;""),AND($V1897&lt;&gt;"",$W1897&lt;&gt;""))),"Informe pelo menos um ano completo com valor unitário e quantidade.",IF(AND($C1897&lt;&gt;"",$E1897&lt;&gt;"",LEFT(TRIM($C1897),1)&lt;&gt;LEFT(TRIM($E1897),1)),"Categoria e tipo estão incompatíveis.",IF(IF(OR($E1897="",$F1897=""),FALSE(),IFERROR(COUNTIF(INDIRECT("UNITS_"&amp;SUBSTITUTE(LEFT($E1897,FIND(" ",$E1897&amp;" ")-1),".","_")),$F1897)=0,TRUE())),"Unidade incompatível com o tipo selecionado.",IF(OR(AND(ISNUMBER(SEARCH("comunic",LOWER($B1897))),LEFT($E1897,3)&lt;&gt;"4.4"),AND(ISNUMBER(SEARCH("monitor",LOWER($B1897))),NOT(OR(LEFT($E1897,3)="1.5",LEFT($E1897,3)="2.5")))),"Revise a classificação do item conforme as regras de preenchimento.",IF(AND($B1897&lt;&gt;"",OR(ISNUMBER(SEARCH("outro",LOWER($B1897))),ISNUMBER(SEARCH("divers",LOWER($B1897))),ISNUMBER(SEARCH("kit",LOWER($B1897))),ISNUMBER(SEARCH("ferrament",LOWER($B1897))),ISNUMBER(SEARCH("epi",LOWER($B1897)))),NOT(OR($Z1897&lt;&gt;"",$AA1897&lt;&gt;""))),"Descrição muito genérica: detalhe melhor o item e registre o racional no memorial ou em anexo.",IF(AND($Y1897=0,$B1897&lt;&gt;"",OR($G1897&lt;&gt;"",$H1897&lt;&gt;"",$J1897&lt;&gt;"",$K1897&lt;&gt;"",$M1897&lt;&gt;"",$N1897&lt;&gt;"",$P1897&lt;&gt;"",$Q1897&lt;&gt;"",$S1897&lt;&gt;"",$T1897&lt;&gt;"",$V1897&lt;&gt;"",$W1897&lt;&gt;"")),"O item possui dados lançados, mas o total está zerado. Revise os valores informados.","")))))))))))))))</f>
        <v/>
      </c>
    </row>
    <row r="1898" spans="1:35" ht="14.25" customHeight="1" x14ac:dyDescent="0.25">
      <c r="A1898" s="57" t="str">
        <f t="shared" si="377"/>
        <v/>
      </c>
      <c r="B1898" s="58"/>
      <c r="C1898" s="58"/>
      <c r="D1898" s="58"/>
      <c r="E1898" s="58"/>
      <c r="F1898" s="58"/>
      <c r="G1898" s="269"/>
      <c r="H1898" s="59"/>
      <c r="I1898" s="273">
        <f t="shared" si="378"/>
        <v>0</v>
      </c>
      <c r="J1898" s="269"/>
      <c r="K1898" s="59"/>
      <c r="L1898" s="270">
        <f t="shared" si="379"/>
        <v>0</v>
      </c>
      <c r="M1898" s="269"/>
      <c r="N1898" s="59"/>
      <c r="O1898" s="270">
        <f t="shared" si="380"/>
        <v>0</v>
      </c>
      <c r="P1898" s="269"/>
      <c r="Q1898" s="59"/>
      <c r="R1898" s="271">
        <f t="shared" si="381"/>
        <v>0</v>
      </c>
      <c r="S1898" s="269"/>
      <c r="T1898" s="59"/>
      <c r="U1898" s="270">
        <f t="shared" si="382"/>
        <v>0</v>
      </c>
      <c r="V1898" s="269"/>
      <c r="W1898" s="59"/>
      <c r="X1898" s="270">
        <f t="shared" si="383"/>
        <v>0</v>
      </c>
      <c r="Y1898" s="270">
        <f t="shared" si="384"/>
        <v>0</v>
      </c>
      <c r="Z1898" s="58"/>
      <c r="AA1898" s="58"/>
      <c r="AB1898" s="60" t="str">
        <f t="shared" si="385"/>
        <v/>
      </c>
      <c r="AC1898" s="21" t="b">
        <f t="shared" si="386"/>
        <v>0</v>
      </c>
      <c r="AD1898" s="21" t="b">
        <f t="shared" si="387"/>
        <v>0</v>
      </c>
      <c r="AE1898" s="21" t="b">
        <f t="shared" si="388"/>
        <v>0</v>
      </c>
      <c r="AF1898" s="21" t="b">
        <f ca="1">OR(AND($AC1898,NOT($AD1898)),AND($AC1898,OR(AND($G1898="",$H1898&lt;&gt;""),AND($G1898&lt;&gt;"",$H1898=""),AND($J1898="",$K1898&lt;&gt;""),AND($J1898&lt;&gt;"",$K1898=""),AND($M1898="",$N1898&lt;&gt;""),AND($M1898&lt;&gt;"",$N1898=""),AND($P1898="",$Q1898&lt;&gt;""),AND($P1898&lt;&gt;"",$Q1898=""),AND($S1898="",$T1898&lt;&gt;""),AND($S1898&lt;&gt;"",$T1898=""),AND($V1898="",$W1898&lt;&gt;""),AND($V1898&lt;&gt;"",$W1898=""))),AND($C1898&lt;&gt;"",$E1898&lt;&gt;"",LEFT(TRIM($C1898),1)&lt;&gt;LEFT(TRIM($E1898),1)),IF(OR($E1898="",$F1898=""),FALSE(),IFERROR(COUNTIF(INDIRECT("UNITS_"&amp;SUBSTITUTE(LEFT($E1898,FIND(" ",$E1898&amp;" ")-1),".","_")),$F1898)=0,TRUE())),AND($B1898&lt;&gt;"",OR(ISNUMBER(SEARCH("outro",LOWER($B1898))),ISNUMBER(SEARCH("divers",LOWER($B1898))),ISNUMBER(SEARCH("etc",LOWER($B1898))))),OR(AND(ISNUMBER(SEARCH("comunic",LOWER($B1898))),LEFT($E1898,3)&lt;&gt;"4.4"),AND(ISNUMBER(SEARCH("monitor",LOWER($B1898))),NOT(OR(LEFT($E1898,3)="1.5",LEFT($E1898,3)="2.5")))),AND($B1898&lt;&gt;"",OR(LEFT($C1898,1)="1",LEFT($C1898,1)="2"),$D1898=""),AND($D1898&lt;&gt;"",NOT(OR(LEFT($C1898,1)="1",LEFT($C1898,1)="2"))),AND($D1898&lt;&gt;"",COUNTIF(' PROJETO'!$B$14:$B$16,$D1898)=0),IF($D1898="",FALSE(),IF(COUNTIF(' PROJETO'!$B$14:$B$16,$D1898)=0,FALSE(),IFERROR(INDEX(' PROJETO'!$C$14:$C$16,MATCH($D1898,' PROJETO'!$B$14:$B$16,0))&lt;&gt;"Sim",FALSE()))))</f>
        <v>0</v>
      </c>
      <c r="AG1898" s="21" t="b">
        <f>AND($AC1898,$Y1898&gt;'CONFG.  LISTAS'!$F$4,$Z1898="",$AA1898="")</f>
        <v>0</v>
      </c>
      <c r="AH1898" s="21" t="str">
        <f t="shared" si="389"/>
        <v/>
      </c>
      <c r="AI1898" s="43" t="str">
        <f ca="1">IF(NOT($AC1898),"",IF(OR($B1898="",$C1898="",$E1898="",$F1898=""),"Preencha descrição, categoria, tipo e unidade.",IF(AND($B1898&lt;&gt;"",OR(LEFT($C1898,1)="1",LEFT($C1898,1)="2"),$D1898=""),"Informe a prática de restauração para itens diretos.",IF(AND($D1898&lt;&gt;"",NOT(OR(LEFT($C1898,1)="1",LEFT($C1898,1)="2"))),"Custos indiretos não devem pertencer a uma prática específica.",IF(AND($D1898&lt;&gt;"",COUNTIF(' PROJETO'!$B$14:$B$16,$D1898)=0),"Prática de restauração inválida ou não cadastrada.",IF(IF($D1898="",FALSE(),IF(COUNTIF(' PROJETO'!$B$14:$B$16,$D1898)=0,FALSE(),IFERROR(INDEX(' PROJETO'!$C$14:$C$16,MATCH($D1898,' PROJETO'!$B$14:$B$16,0))&lt;&gt;"Sim",FALSE()))),"A prática informada no item não foi selecionada na aba Projeto.",IF(AND(MAX($I1898,$L1898,$O1898,$R1898,$U1898,$X1898)&gt;'CONFG.  LISTAS'!$F$4,NOT(OR($Z1898&lt;&gt;"",$AA1898&lt;&gt;""))),"Memorial de cálculo ou anexo obrigatório não informado para item acima do limite.",IF(OR(AND($G1898&lt;&gt;"",$H1898&lt;&gt;"",OR($G1898&lt;=0,$H1898&lt;=0)),AND($J1898&lt;&gt;"",$K1898&lt;&gt;"",OR($J1898&lt;=0,$K1898&lt;=0)),AND($M1898&lt;&gt;"",$N1898&lt;&gt;"",OR($M1898&lt;=0,$N1898&lt;=0)),AND($P1898&lt;&gt;"",$Q1898&lt;&gt;"",OR($P1898&lt;=0,$Q1898&lt;=0)),AND($S1898&lt;&gt;"",$T1898&lt;&gt;"",OR($S1898&lt;=0,$T1898&lt;=0)),AND($V1898&lt;&gt;"",$W1898&lt;&gt;"",OR($V1898&lt;=0,$W1898&lt;=0))),"Revise os valores informados: valor unitário e quantidade devem ser maiores que zero.",IF(OR(AND($G1898="",$H1898&lt;&gt;""),AND($G1898&lt;&gt;"",$H1898=""),AND($J1898="",$K1898&lt;&gt;""),AND($J1898&lt;&gt;"",$K1898=""),AND($M1898="",$N1898&lt;&gt;""),AND($M1898&lt;&gt;"",$N1898=""),AND($P1898="",$Q1898&lt;&gt;""),AND($P1898&lt;&gt;"",$Q1898=""),AND($S1898="",$T1898&lt;&gt;""),AND($S1898&lt;&gt;"",$T1898=""),AND($V1898="",$W1898&lt;&gt;""),AND($V1898&lt;&gt;"",$W1898="")),"Há ano preenchido parcialmente: "&amp;TRIM(IF(AND($G1898="",$H1898&lt;&gt;""),"Ano 1 (falta valor unitário); ","")&amp;IF(AND($G1898&lt;&gt;"",$H1898=""),"Ano 1 (falta quantidade); ","")&amp;IF(AND($J1898="",$K1898&lt;&gt;""),"Ano 2 (falta valor unitário); ","")&amp;IF(AND($J1898&lt;&gt;"",$K1898=""),"Ano 2 (falta quantidade); ","")&amp;IF(AND($M1898="",$N1898&lt;&gt;""),"Ano 3 (falta valor unitário); ","")&amp;IF(AND($M1898&lt;&gt;"",$N1898=""),"Ano 3 (falta quantidade); ","")&amp;IF(AND($P1898="",$Q1898&lt;&gt;""),"Ano 4 (falta valor unitário); ","")&amp;IF(AND($P1898&lt;&gt;"",$Q1898=""),"Ano 4 (falta quantidade); ","")&amp;IF(AND($S1898="",$T1898&lt;&gt;""),"Ano 5 (falta valor unitário); ","")&amp;IF(AND($S1898&lt;&gt;"",$T1898=""),"Ano 5 (falta quantidade); ","")&amp;IF(AND($V1898="",$W1898&lt;&gt;""),"Ano 6 (falta valor unitário); ","")&amp;IF(AND($V1898&lt;&gt;"",$W1898=""),"Ano 6 (falta quantidade); ","")), IF(NOT(OR(AND($G1898&lt;&gt;"",$H1898&lt;&gt;""),AND($J1898&lt;&gt;"",$K1898&lt;&gt;""),AND($M1898&lt;&gt;"",$N1898&lt;&gt;""),AND($P1898&lt;&gt;"",$Q1898&lt;&gt;""),AND($S1898&lt;&gt;"",$T1898&lt;&gt;""),AND($V1898&lt;&gt;"",$W1898&lt;&gt;""))),"Informe pelo menos um ano completo com valor unitário e quantidade.",IF(AND($C1898&lt;&gt;"",$E1898&lt;&gt;"",LEFT(TRIM($C1898),1)&lt;&gt;LEFT(TRIM($E1898),1)),"Categoria e tipo estão incompatíveis.",IF(IF(OR($E1898="",$F1898=""),FALSE(),IFERROR(COUNTIF(INDIRECT("UNITS_"&amp;SUBSTITUTE(LEFT($E1898,FIND(" ",$E1898&amp;" ")-1),".","_")),$F1898)=0,TRUE())),"Unidade incompatível com o tipo selecionado.",IF(OR(AND(ISNUMBER(SEARCH("comunic",LOWER($B1898))),LEFT($E1898,3)&lt;&gt;"4.4"),AND(ISNUMBER(SEARCH("monitor",LOWER($B1898))),NOT(OR(LEFT($E1898,3)="1.5",LEFT($E1898,3)="2.5")))),"Revise a classificação do item conforme as regras de preenchimento.",IF(AND($B1898&lt;&gt;"",OR(ISNUMBER(SEARCH("outro",LOWER($B1898))),ISNUMBER(SEARCH("divers",LOWER($B1898))),ISNUMBER(SEARCH("kit",LOWER($B1898))),ISNUMBER(SEARCH("ferrament",LOWER($B1898))),ISNUMBER(SEARCH("epi",LOWER($B1898)))),NOT(OR($Z1898&lt;&gt;"",$AA1898&lt;&gt;""))),"Descrição muito genérica: detalhe melhor o item e registre o racional no memorial ou em anexo.",IF(AND($Y1898=0,$B1898&lt;&gt;"",OR($G1898&lt;&gt;"",$H1898&lt;&gt;"",$J1898&lt;&gt;"",$K1898&lt;&gt;"",$M1898&lt;&gt;"",$N1898&lt;&gt;"",$P1898&lt;&gt;"",$Q1898&lt;&gt;"",$S1898&lt;&gt;"",$T1898&lt;&gt;"",$V1898&lt;&gt;"",$W1898&lt;&gt;"")),"O item possui dados lançados, mas o total está zerado. Revise os valores informados.","")))))))))))))))</f>
        <v/>
      </c>
    </row>
    <row r="1899" spans="1:35" ht="14.25" customHeight="1" x14ac:dyDescent="0.25">
      <c r="A1899" s="57" t="str">
        <f t="shared" si="377"/>
        <v/>
      </c>
      <c r="B1899" s="61"/>
      <c r="C1899" s="61"/>
      <c r="D1899" s="58"/>
      <c r="E1899" s="61"/>
      <c r="F1899" s="61"/>
      <c r="G1899" s="272"/>
      <c r="H1899" s="62"/>
      <c r="I1899" s="273">
        <f t="shared" si="378"/>
        <v>0</v>
      </c>
      <c r="J1899" s="272"/>
      <c r="K1899" s="62"/>
      <c r="L1899" s="270">
        <f t="shared" si="379"/>
        <v>0</v>
      </c>
      <c r="M1899" s="272"/>
      <c r="N1899" s="62"/>
      <c r="O1899" s="270">
        <f t="shared" si="380"/>
        <v>0</v>
      </c>
      <c r="P1899" s="272"/>
      <c r="Q1899" s="62"/>
      <c r="R1899" s="271">
        <f t="shared" si="381"/>
        <v>0</v>
      </c>
      <c r="S1899" s="272"/>
      <c r="T1899" s="62"/>
      <c r="U1899" s="270">
        <f t="shared" si="382"/>
        <v>0</v>
      </c>
      <c r="V1899" s="272"/>
      <c r="W1899" s="62"/>
      <c r="X1899" s="270">
        <f t="shared" si="383"/>
        <v>0</v>
      </c>
      <c r="Y1899" s="270">
        <f t="shared" si="384"/>
        <v>0</v>
      </c>
      <c r="Z1899" s="61"/>
      <c r="AA1899" s="61"/>
      <c r="AB1899" s="60" t="str">
        <f t="shared" si="385"/>
        <v/>
      </c>
      <c r="AC1899" s="21" t="b">
        <f t="shared" si="386"/>
        <v>0</v>
      </c>
      <c r="AD1899" s="21" t="b">
        <f t="shared" si="387"/>
        <v>0</v>
      </c>
      <c r="AE1899" s="21" t="b">
        <f t="shared" si="388"/>
        <v>0</v>
      </c>
      <c r="AF1899" s="21" t="b">
        <f ca="1">OR(AND($AC1899,NOT($AD1899)),AND($AC1899,OR(AND($G1899="",$H1899&lt;&gt;""),AND($G1899&lt;&gt;"",$H1899=""),AND($J1899="",$K1899&lt;&gt;""),AND($J1899&lt;&gt;"",$K1899=""),AND($M1899="",$N1899&lt;&gt;""),AND($M1899&lt;&gt;"",$N1899=""),AND($P1899="",$Q1899&lt;&gt;""),AND($P1899&lt;&gt;"",$Q1899=""),AND($S1899="",$T1899&lt;&gt;""),AND($S1899&lt;&gt;"",$T1899=""),AND($V1899="",$W1899&lt;&gt;""),AND($V1899&lt;&gt;"",$W1899=""))),AND($C1899&lt;&gt;"",$E1899&lt;&gt;"",LEFT(TRIM($C1899),1)&lt;&gt;LEFT(TRIM($E1899),1)),IF(OR($E1899="",$F1899=""),FALSE(),IFERROR(COUNTIF(INDIRECT("UNITS_"&amp;SUBSTITUTE(LEFT($E1899,FIND(" ",$E1899&amp;" ")-1),".","_")),$F1899)=0,TRUE())),AND($B1899&lt;&gt;"",OR(ISNUMBER(SEARCH("outro",LOWER($B1899))),ISNUMBER(SEARCH("divers",LOWER($B1899))),ISNUMBER(SEARCH("etc",LOWER($B1899))))),OR(AND(ISNUMBER(SEARCH("comunic",LOWER($B1899))),LEFT($E1899,3)&lt;&gt;"4.4"),AND(ISNUMBER(SEARCH("monitor",LOWER($B1899))),NOT(OR(LEFT($E1899,3)="1.5",LEFT($E1899,3)="2.5")))),AND($B1899&lt;&gt;"",OR(LEFT($C1899,1)="1",LEFT($C1899,1)="2"),$D1899=""),AND($D1899&lt;&gt;"",NOT(OR(LEFT($C1899,1)="1",LEFT($C1899,1)="2"))),AND($D1899&lt;&gt;"",COUNTIF(' PROJETO'!$B$14:$B$16,$D1899)=0),IF($D1899="",FALSE(),IF(COUNTIF(' PROJETO'!$B$14:$B$16,$D1899)=0,FALSE(),IFERROR(INDEX(' PROJETO'!$C$14:$C$16,MATCH($D1899,' PROJETO'!$B$14:$B$16,0))&lt;&gt;"Sim",FALSE()))))</f>
        <v>0</v>
      </c>
      <c r="AG1899" s="21" t="b">
        <f>AND($AC1899,$Y1899&gt;'CONFG.  LISTAS'!$F$4,$Z1899="",$AA1899="")</f>
        <v>0</v>
      </c>
      <c r="AH1899" s="21" t="str">
        <f t="shared" si="389"/>
        <v/>
      </c>
      <c r="AI1899" s="43" t="str">
        <f ca="1">IF(NOT($AC1899),"",IF(OR($B1899="",$C1899="",$E1899="",$F1899=""),"Preencha descrição, categoria, tipo e unidade.",IF(AND($B1899&lt;&gt;"",OR(LEFT($C1899,1)="1",LEFT($C1899,1)="2"),$D1899=""),"Informe a prática de restauração para itens diretos.",IF(AND($D1899&lt;&gt;"",NOT(OR(LEFT($C1899,1)="1",LEFT($C1899,1)="2"))),"Custos indiretos não devem pertencer a uma prática específica.",IF(AND($D1899&lt;&gt;"",COUNTIF(' PROJETO'!$B$14:$B$16,$D1899)=0),"Prática de restauração inválida ou não cadastrada.",IF(IF($D1899="",FALSE(),IF(COUNTIF(' PROJETO'!$B$14:$B$16,$D1899)=0,FALSE(),IFERROR(INDEX(' PROJETO'!$C$14:$C$16,MATCH($D1899,' PROJETO'!$B$14:$B$16,0))&lt;&gt;"Sim",FALSE()))),"A prática informada no item não foi selecionada na aba Projeto.",IF(AND(MAX($I1899,$L1899,$O1899,$R1899,$U1899,$X1899)&gt;'CONFG.  LISTAS'!$F$4,NOT(OR($Z1899&lt;&gt;"",$AA1899&lt;&gt;""))),"Memorial de cálculo ou anexo obrigatório não informado para item acima do limite.",IF(OR(AND($G1899&lt;&gt;"",$H1899&lt;&gt;"",OR($G1899&lt;=0,$H1899&lt;=0)),AND($J1899&lt;&gt;"",$K1899&lt;&gt;"",OR($J1899&lt;=0,$K1899&lt;=0)),AND($M1899&lt;&gt;"",$N1899&lt;&gt;"",OR($M1899&lt;=0,$N1899&lt;=0)),AND($P1899&lt;&gt;"",$Q1899&lt;&gt;"",OR($P1899&lt;=0,$Q1899&lt;=0)),AND($S1899&lt;&gt;"",$T1899&lt;&gt;"",OR($S1899&lt;=0,$T1899&lt;=0)),AND($V1899&lt;&gt;"",$W1899&lt;&gt;"",OR($V1899&lt;=0,$W1899&lt;=0))),"Revise os valores informados: valor unitário e quantidade devem ser maiores que zero.",IF(OR(AND($G1899="",$H1899&lt;&gt;""),AND($G1899&lt;&gt;"",$H1899=""),AND($J1899="",$K1899&lt;&gt;""),AND($J1899&lt;&gt;"",$K1899=""),AND($M1899="",$N1899&lt;&gt;""),AND($M1899&lt;&gt;"",$N1899=""),AND($P1899="",$Q1899&lt;&gt;""),AND($P1899&lt;&gt;"",$Q1899=""),AND($S1899="",$T1899&lt;&gt;""),AND($S1899&lt;&gt;"",$T1899=""),AND($V1899="",$W1899&lt;&gt;""),AND($V1899&lt;&gt;"",$W1899="")),"Há ano preenchido parcialmente: "&amp;TRIM(IF(AND($G1899="",$H1899&lt;&gt;""),"Ano 1 (falta valor unitário); ","")&amp;IF(AND($G1899&lt;&gt;"",$H1899=""),"Ano 1 (falta quantidade); ","")&amp;IF(AND($J1899="",$K1899&lt;&gt;""),"Ano 2 (falta valor unitário); ","")&amp;IF(AND($J1899&lt;&gt;"",$K1899=""),"Ano 2 (falta quantidade); ","")&amp;IF(AND($M1899="",$N1899&lt;&gt;""),"Ano 3 (falta valor unitário); ","")&amp;IF(AND($M1899&lt;&gt;"",$N1899=""),"Ano 3 (falta quantidade); ","")&amp;IF(AND($P1899="",$Q1899&lt;&gt;""),"Ano 4 (falta valor unitário); ","")&amp;IF(AND($P1899&lt;&gt;"",$Q1899=""),"Ano 4 (falta quantidade); ","")&amp;IF(AND($S1899="",$T1899&lt;&gt;""),"Ano 5 (falta valor unitário); ","")&amp;IF(AND($S1899&lt;&gt;"",$T1899=""),"Ano 5 (falta quantidade); ","")&amp;IF(AND($V1899="",$W1899&lt;&gt;""),"Ano 6 (falta valor unitário); ","")&amp;IF(AND($V1899&lt;&gt;"",$W1899=""),"Ano 6 (falta quantidade); ","")), IF(NOT(OR(AND($G1899&lt;&gt;"",$H1899&lt;&gt;""),AND($J1899&lt;&gt;"",$K1899&lt;&gt;""),AND($M1899&lt;&gt;"",$N1899&lt;&gt;""),AND($P1899&lt;&gt;"",$Q1899&lt;&gt;""),AND($S1899&lt;&gt;"",$T1899&lt;&gt;""),AND($V1899&lt;&gt;"",$W1899&lt;&gt;""))),"Informe pelo menos um ano completo com valor unitário e quantidade.",IF(AND($C1899&lt;&gt;"",$E1899&lt;&gt;"",LEFT(TRIM($C1899),1)&lt;&gt;LEFT(TRIM($E1899),1)),"Categoria e tipo estão incompatíveis.",IF(IF(OR($E1899="",$F1899=""),FALSE(),IFERROR(COUNTIF(INDIRECT("UNITS_"&amp;SUBSTITUTE(LEFT($E1899,FIND(" ",$E1899&amp;" ")-1),".","_")),$F1899)=0,TRUE())),"Unidade incompatível com o tipo selecionado.",IF(OR(AND(ISNUMBER(SEARCH("comunic",LOWER($B1899))),LEFT($E1899,3)&lt;&gt;"4.4"),AND(ISNUMBER(SEARCH("monitor",LOWER($B1899))),NOT(OR(LEFT($E1899,3)="1.5",LEFT($E1899,3)="2.5")))),"Revise a classificação do item conforme as regras de preenchimento.",IF(AND($B1899&lt;&gt;"",OR(ISNUMBER(SEARCH("outro",LOWER($B1899))),ISNUMBER(SEARCH("divers",LOWER($B1899))),ISNUMBER(SEARCH("kit",LOWER($B1899))),ISNUMBER(SEARCH("ferrament",LOWER($B1899))),ISNUMBER(SEARCH("epi",LOWER($B1899)))),NOT(OR($Z1899&lt;&gt;"",$AA1899&lt;&gt;""))),"Descrição muito genérica: detalhe melhor o item e registre o racional no memorial ou em anexo.",IF(AND($Y1899=0,$B1899&lt;&gt;"",OR($G1899&lt;&gt;"",$H1899&lt;&gt;"",$J1899&lt;&gt;"",$K1899&lt;&gt;"",$M1899&lt;&gt;"",$N1899&lt;&gt;"",$P1899&lt;&gt;"",$Q1899&lt;&gt;"",$S1899&lt;&gt;"",$T1899&lt;&gt;"",$V1899&lt;&gt;"",$W1899&lt;&gt;"")),"O item possui dados lançados, mas o total está zerado. Revise os valores informados.","")))))))))))))))</f>
        <v/>
      </c>
    </row>
    <row r="1900" spans="1:35" ht="14.25" customHeight="1" x14ac:dyDescent="0.25">
      <c r="A1900" s="57" t="str">
        <f t="shared" si="377"/>
        <v/>
      </c>
      <c r="B1900" s="58"/>
      <c r="C1900" s="58"/>
      <c r="D1900" s="58"/>
      <c r="E1900" s="58"/>
      <c r="F1900" s="58"/>
      <c r="G1900" s="269"/>
      <c r="H1900" s="59"/>
      <c r="I1900" s="273">
        <f t="shared" si="378"/>
        <v>0</v>
      </c>
      <c r="J1900" s="269"/>
      <c r="K1900" s="59"/>
      <c r="L1900" s="270">
        <f t="shared" si="379"/>
        <v>0</v>
      </c>
      <c r="M1900" s="269"/>
      <c r="N1900" s="59"/>
      <c r="O1900" s="270">
        <f t="shared" si="380"/>
        <v>0</v>
      </c>
      <c r="P1900" s="269"/>
      <c r="Q1900" s="59"/>
      <c r="R1900" s="271">
        <f t="shared" si="381"/>
        <v>0</v>
      </c>
      <c r="S1900" s="269"/>
      <c r="T1900" s="59"/>
      <c r="U1900" s="270">
        <f t="shared" si="382"/>
        <v>0</v>
      </c>
      <c r="V1900" s="269"/>
      <c r="W1900" s="59"/>
      <c r="X1900" s="270">
        <f t="shared" si="383"/>
        <v>0</v>
      </c>
      <c r="Y1900" s="270">
        <f t="shared" si="384"/>
        <v>0</v>
      </c>
      <c r="Z1900" s="58"/>
      <c r="AA1900" s="58"/>
      <c r="AB1900" s="60" t="str">
        <f t="shared" si="385"/>
        <v/>
      </c>
      <c r="AC1900" s="21" t="b">
        <f t="shared" si="386"/>
        <v>0</v>
      </c>
      <c r="AD1900" s="21" t="b">
        <f t="shared" si="387"/>
        <v>0</v>
      </c>
      <c r="AE1900" s="21" t="b">
        <f t="shared" si="388"/>
        <v>0</v>
      </c>
      <c r="AF1900" s="21" t="b">
        <f ca="1">OR(AND($AC1900,NOT($AD1900)),AND($AC1900,OR(AND($G1900="",$H1900&lt;&gt;""),AND($G1900&lt;&gt;"",$H1900=""),AND($J1900="",$K1900&lt;&gt;""),AND($J1900&lt;&gt;"",$K1900=""),AND($M1900="",$N1900&lt;&gt;""),AND($M1900&lt;&gt;"",$N1900=""),AND($P1900="",$Q1900&lt;&gt;""),AND($P1900&lt;&gt;"",$Q1900=""),AND($S1900="",$T1900&lt;&gt;""),AND($S1900&lt;&gt;"",$T1900=""),AND($V1900="",$W1900&lt;&gt;""),AND($V1900&lt;&gt;"",$W1900=""))),AND($C1900&lt;&gt;"",$E1900&lt;&gt;"",LEFT(TRIM($C1900),1)&lt;&gt;LEFT(TRIM($E1900),1)),IF(OR($E1900="",$F1900=""),FALSE(),IFERROR(COUNTIF(INDIRECT("UNITS_"&amp;SUBSTITUTE(LEFT($E1900,FIND(" ",$E1900&amp;" ")-1),".","_")),$F1900)=0,TRUE())),AND($B1900&lt;&gt;"",OR(ISNUMBER(SEARCH("outro",LOWER($B1900))),ISNUMBER(SEARCH("divers",LOWER($B1900))),ISNUMBER(SEARCH("etc",LOWER($B1900))))),OR(AND(ISNUMBER(SEARCH("comunic",LOWER($B1900))),LEFT($E1900,3)&lt;&gt;"4.4"),AND(ISNUMBER(SEARCH("monitor",LOWER($B1900))),NOT(OR(LEFT($E1900,3)="1.5",LEFT($E1900,3)="2.5")))),AND($B1900&lt;&gt;"",OR(LEFT($C1900,1)="1",LEFT($C1900,1)="2"),$D1900=""),AND($D1900&lt;&gt;"",NOT(OR(LEFT($C1900,1)="1",LEFT($C1900,1)="2"))),AND($D1900&lt;&gt;"",COUNTIF(' PROJETO'!$B$14:$B$16,$D1900)=0),IF($D1900="",FALSE(),IF(COUNTIF(' PROJETO'!$B$14:$B$16,$D1900)=0,FALSE(),IFERROR(INDEX(' PROJETO'!$C$14:$C$16,MATCH($D1900,' PROJETO'!$B$14:$B$16,0))&lt;&gt;"Sim",FALSE()))))</f>
        <v>0</v>
      </c>
      <c r="AG1900" s="21" t="b">
        <f>AND($AC1900,$Y1900&gt;'CONFG.  LISTAS'!$F$4,$Z1900="",$AA1900="")</f>
        <v>0</v>
      </c>
      <c r="AH1900" s="21" t="str">
        <f t="shared" si="389"/>
        <v/>
      </c>
      <c r="AI1900" s="43" t="str">
        <f ca="1">IF(NOT($AC1900),"",IF(OR($B1900="",$C1900="",$E1900="",$F1900=""),"Preencha descrição, categoria, tipo e unidade.",IF(AND($B1900&lt;&gt;"",OR(LEFT($C1900,1)="1",LEFT($C1900,1)="2"),$D1900=""),"Informe a prática de restauração para itens diretos.",IF(AND($D1900&lt;&gt;"",NOT(OR(LEFT($C1900,1)="1",LEFT($C1900,1)="2"))),"Custos indiretos não devem pertencer a uma prática específica.",IF(AND($D1900&lt;&gt;"",COUNTIF(' PROJETO'!$B$14:$B$16,$D1900)=0),"Prática de restauração inválida ou não cadastrada.",IF(IF($D1900="",FALSE(),IF(COUNTIF(' PROJETO'!$B$14:$B$16,$D1900)=0,FALSE(),IFERROR(INDEX(' PROJETO'!$C$14:$C$16,MATCH($D1900,' PROJETO'!$B$14:$B$16,0))&lt;&gt;"Sim",FALSE()))),"A prática informada no item não foi selecionada na aba Projeto.",IF(AND(MAX($I1900,$L1900,$O1900,$R1900,$U1900,$X1900)&gt;'CONFG.  LISTAS'!$F$4,NOT(OR($Z1900&lt;&gt;"",$AA1900&lt;&gt;""))),"Memorial de cálculo ou anexo obrigatório não informado para item acima do limite.",IF(OR(AND($G1900&lt;&gt;"",$H1900&lt;&gt;"",OR($G1900&lt;=0,$H1900&lt;=0)),AND($J1900&lt;&gt;"",$K1900&lt;&gt;"",OR($J1900&lt;=0,$K1900&lt;=0)),AND($M1900&lt;&gt;"",$N1900&lt;&gt;"",OR($M1900&lt;=0,$N1900&lt;=0)),AND($P1900&lt;&gt;"",$Q1900&lt;&gt;"",OR($P1900&lt;=0,$Q1900&lt;=0)),AND($S1900&lt;&gt;"",$T1900&lt;&gt;"",OR($S1900&lt;=0,$T1900&lt;=0)),AND($V1900&lt;&gt;"",$W1900&lt;&gt;"",OR($V1900&lt;=0,$W1900&lt;=0))),"Revise os valores informados: valor unitário e quantidade devem ser maiores que zero.",IF(OR(AND($G1900="",$H1900&lt;&gt;""),AND($G1900&lt;&gt;"",$H1900=""),AND($J1900="",$K1900&lt;&gt;""),AND($J1900&lt;&gt;"",$K1900=""),AND($M1900="",$N1900&lt;&gt;""),AND($M1900&lt;&gt;"",$N1900=""),AND($P1900="",$Q1900&lt;&gt;""),AND($P1900&lt;&gt;"",$Q1900=""),AND($S1900="",$T1900&lt;&gt;""),AND($S1900&lt;&gt;"",$T1900=""),AND($V1900="",$W1900&lt;&gt;""),AND($V1900&lt;&gt;"",$W1900="")),"Há ano preenchido parcialmente: "&amp;TRIM(IF(AND($G1900="",$H1900&lt;&gt;""),"Ano 1 (falta valor unitário); ","")&amp;IF(AND($G1900&lt;&gt;"",$H1900=""),"Ano 1 (falta quantidade); ","")&amp;IF(AND($J1900="",$K1900&lt;&gt;""),"Ano 2 (falta valor unitário); ","")&amp;IF(AND($J1900&lt;&gt;"",$K1900=""),"Ano 2 (falta quantidade); ","")&amp;IF(AND($M1900="",$N1900&lt;&gt;""),"Ano 3 (falta valor unitário); ","")&amp;IF(AND($M1900&lt;&gt;"",$N1900=""),"Ano 3 (falta quantidade); ","")&amp;IF(AND($P1900="",$Q1900&lt;&gt;""),"Ano 4 (falta valor unitário); ","")&amp;IF(AND($P1900&lt;&gt;"",$Q1900=""),"Ano 4 (falta quantidade); ","")&amp;IF(AND($S1900="",$T1900&lt;&gt;""),"Ano 5 (falta valor unitário); ","")&amp;IF(AND($S1900&lt;&gt;"",$T1900=""),"Ano 5 (falta quantidade); ","")&amp;IF(AND($V1900="",$W1900&lt;&gt;""),"Ano 6 (falta valor unitário); ","")&amp;IF(AND($V1900&lt;&gt;"",$W1900=""),"Ano 6 (falta quantidade); ","")), IF(NOT(OR(AND($G1900&lt;&gt;"",$H1900&lt;&gt;""),AND($J1900&lt;&gt;"",$K1900&lt;&gt;""),AND($M1900&lt;&gt;"",$N1900&lt;&gt;""),AND($P1900&lt;&gt;"",$Q1900&lt;&gt;""),AND($S1900&lt;&gt;"",$T1900&lt;&gt;""),AND($V1900&lt;&gt;"",$W1900&lt;&gt;""))),"Informe pelo menos um ano completo com valor unitário e quantidade.",IF(AND($C1900&lt;&gt;"",$E1900&lt;&gt;"",LEFT(TRIM($C1900),1)&lt;&gt;LEFT(TRIM($E1900),1)),"Categoria e tipo estão incompatíveis.",IF(IF(OR($E1900="",$F1900=""),FALSE(),IFERROR(COUNTIF(INDIRECT("UNITS_"&amp;SUBSTITUTE(LEFT($E1900,FIND(" ",$E1900&amp;" ")-1),".","_")),$F1900)=0,TRUE())),"Unidade incompatível com o tipo selecionado.",IF(OR(AND(ISNUMBER(SEARCH("comunic",LOWER($B1900))),LEFT($E1900,3)&lt;&gt;"4.4"),AND(ISNUMBER(SEARCH("monitor",LOWER($B1900))),NOT(OR(LEFT($E1900,3)="1.5",LEFT($E1900,3)="2.5")))),"Revise a classificação do item conforme as regras de preenchimento.",IF(AND($B1900&lt;&gt;"",OR(ISNUMBER(SEARCH("outro",LOWER($B1900))),ISNUMBER(SEARCH("divers",LOWER($B1900))),ISNUMBER(SEARCH("kit",LOWER($B1900))),ISNUMBER(SEARCH("ferrament",LOWER($B1900))),ISNUMBER(SEARCH("epi",LOWER($B1900)))),NOT(OR($Z1900&lt;&gt;"",$AA1900&lt;&gt;""))),"Descrição muito genérica: detalhe melhor o item e registre o racional no memorial ou em anexo.",IF(AND($Y1900=0,$B1900&lt;&gt;"",OR($G1900&lt;&gt;"",$H1900&lt;&gt;"",$J1900&lt;&gt;"",$K1900&lt;&gt;"",$M1900&lt;&gt;"",$N1900&lt;&gt;"",$P1900&lt;&gt;"",$Q1900&lt;&gt;"",$S1900&lt;&gt;"",$T1900&lt;&gt;"",$V1900&lt;&gt;"",$W1900&lt;&gt;"")),"O item possui dados lançados, mas o total está zerado. Revise os valores informados.","")))))))))))))))</f>
        <v/>
      </c>
    </row>
    <row r="1901" spans="1:35" ht="14.25" customHeight="1" x14ac:dyDescent="0.25">
      <c r="A1901" s="57" t="str">
        <f t="shared" si="377"/>
        <v/>
      </c>
      <c r="B1901" s="61"/>
      <c r="C1901" s="61"/>
      <c r="D1901" s="58"/>
      <c r="E1901" s="61"/>
      <c r="F1901" s="61"/>
      <c r="G1901" s="272"/>
      <c r="H1901" s="62"/>
      <c r="I1901" s="273">
        <f t="shared" si="378"/>
        <v>0</v>
      </c>
      <c r="J1901" s="272"/>
      <c r="K1901" s="62"/>
      <c r="L1901" s="270">
        <f t="shared" si="379"/>
        <v>0</v>
      </c>
      <c r="M1901" s="272"/>
      <c r="N1901" s="62"/>
      <c r="O1901" s="270">
        <f t="shared" si="380"/>
        <v>0</v>
      </c>
      <c r="P1901" s="272"/>
      <c r="Q1901" s="62"/>
      <c r="R1901" s="271">
        <f t="shared" si="381"/>
        <v>0</v>
      </c>
      <c r="S1901" s="272"/>
      <c r="T1901" s="62"/>
      <c r="U1901" s="270">
        <f t="shared" si="382"/>
        <v>0</v>
      </c>
      <c r="V1901" s="272"/>
      <c r="W1901" s="62"/>
      <c r="X1901" s="270">
        <f t="shared" si="383"/>
        <v>0</v>
      </c>
      <c r="Y1901" s="270">
        <f t="shared" si="384"/>
        <v>0</v>
      </c>
      <c r="Z1901" s="61"/>
      <c r="AA1901" s="61"/>
      <c r="AB1901" s="60" t="str">
        <f t="shared" si="385"/>
        <v/>
      </c>
      <c r="AC1901" s="21" t="b">
        <f t="shared" si="386"/>
        <v>0</v>
      </c>
      <c r="AD1901" s="21" t="b">
        <f t="shared" si="387"/>
        <v>0</v>
      </c>
      <c r="AE1901" s="21" t="b">
        <f t="shared" si="388"/>
        <v>0</v>
      </c>
      <c r="AF1901" s="21" t="b">
        <f ca="1">OR(AND($AC1901,NOT($AD1901)),AND($AC1901,OR(AND($G1901="",$H1901&lt;&gt;""),AND($G1901&lt;&gt;"",$H1901=""),AND($J1901="",$K1901&lt;&gt;""),AND($J1901&lt;&gt;"",$K1901=""),AND($M1901="",$N1901&lt;&gt;""),AND($M1901&lt;&gt;"",$N1901=""),AND($P1901="",$Q1901&lt;&gt;""),AND($P1901&lt;&gt;"",$Q1901=""),AND($S1901="",$T1901&lt;&gt;""),AND($S1901&lt;&gt;"",$T1901=""),AND($V1901="",$W1901&lt;&gt;""),AND($V1901&lt;&gt;"",$W1901=""))),AND($C1901&lt;&gt;"",$E1901&lt;&gt;"",LEFT(TRIM($C1901),1)&lt;&gt;LEFT(TRIM($E1901),1)),IF(OR($E1901="",$F1901=""),FALSE(),IFERROR(COUNTIF(INDIRECT("UNITS_"&amp;SUBSTITUTE(LEFT($E1901,FIND(" ",$E1901&amp;" ")-1),".","_")),$F1901)=0,TRUE())),AND($B1901&lt;&gt;"",OR(ISNUMBER(SEARCH("outro",LOWER($B1901))),ISNUMBER(SEARCH("divers",LOWER($B1901))),ISNUMBER(SEARCH("etc",LOWER($B1901))))),OR(AND(ISNUMBER(SEARCH("comunic",LOWER($B1901))),LEFT($E1901,3)&lt;&gt;"4.4"),AND(ISNUMBER(SEARCH("monitor",LOWER($B1901))),NOT(OR(LEFT($E1901,3)="1.5",LEFT($E1901,3)="2.5")))),AND($B1901&lt;&gt;"",OR(LEFT($C1901,1)="1",LEFT($C1901,1)="2"),$D1901=""),AND($D1901&lt;&gt;"",NOT(OR(LEFT($C1901,1)="1",LEFT($C1901,1)="2"))),AND($D1901&lt;&gt;"",COUNTIF(' PROJETO'!$B$14:$B$16,$D1901)=0),IF($D1901="",FALSE(),IF(COUNTIF(' PROJETO'!$B$14:$B$16,$D1901)=0,FALSE(),IFERROR(INDEX(' PROJETO'!$C$14:$C$16,MATCH($D1901,' PROJETO'!$B$14:$B$16,0))&lt;&gt;"Sim",FALSE()))))</f>
        <v>0</v>
      </c>
      <c r="AG1901" s="21" t="b">
        <f>AND($AC1901,$Y1901&gt;'CONFG.  LISTAS'!$F$4,$Z1901="",$AA1901="")</f>
        <v>0</v>
      </c>
      <c r="AH1901" s="21" t="str">
        <f t="shared" si="389"/>
        <v/>
      </c>
      <c r="AI1901" s="43" t="str">
        <f ca="1">IF(NOT($AC1901),"",IF(OR($B1901="",$C1901="",$E1901="",$F1901=""),"Preencha descrição, categoria, tipo e unidade.",IF(AND($B1901&lt;&gt;"",OR(LEFT($C1901,1)="1",LEFT($C1901,1)="2"),$D1901=""),"Informe a prática de restauração para itens diretos.",IF(AND($D1901&lt;&gt;"",NOT(OR(LEFT($C1901,1)="1",LEFT($C1901,1)="2"))),"Custos indiretos não devem pertencer a uma prática específica.",IF(AND($D1901&lt;&gt;"",COUNTIF(' PROJETO'!$B$14:$B$16,$D1901)=0),"Prática de restauração inválida ou não cadastrada.",IF(IF($D1901="",FALSE(),IF(COUNTIF(' PROJETO'!$B$14:$B$16,$D1901)=0,FALSE(),IFERROR(INDEX(' PROJETO'!$C$14:$C$16,MATCH($D1901,' PROJETO'!$B$14:$B$16,0))&lt;&gt;"Sim",FALSE()))),"A prática informada no item não foi selecionada na aba Projeto.",IF(AND(MAX($I1901,$L1901,$O1901,$R1901,$U1901,$X1901)&gt;'CONFG.  LISTAS'!$F$4,NOT(OR($Z1901&lt;&gt;"",$AA1901&lt;&gt;""))),"Memorial de cálculo ou anexo obrigatório não informado para item acima do limite.",IF(OR(AND($G1901&lt;&gt;"",$H1901&lt;&gt;"",OR($G1901&lt;=0,$H1901&lt;=0)),AND($J1901&lt;&gt;"",$K1901&lt;&gt;"",OR($J1901&lt;=0,$K1901&lt;=0)),AND($M1901&lt;&gt;"",$N1901&lt;&gt;"",OR($M1901&lt;=0,$N1901&lt;=0)),AND($P1901&lt;&gt;"",$Q1901&lt;&gt;"",OR($P1901&lt;=0,$Q1901&lt;=0)),AND($S1901&lt;&gt;"",$T1901&lt;&gt;"",OR($S1901&lt;=0,$T1901&lt;=0)),AND($V1901&lt;&gt;"",$W1901&lt;&gt;"",OR($V1901&lt;=0,$W1901&lt;=0))),"Revise os valores informados: valor unitário e quantidade devem ser maiores que zero.",IF(OR(AND($G1901="",$H1901&lt;&gt;""),AND($G1901&lt;&gt;"",$H1901=""),AND($J1901="",$K1901&lt;&gt;""),AND($J1901&lt;&gt;"",$K1901=""),AND($M1901="",$N1901&lt;&gt;""),AND($M1901&lt;&gt;"",$N1901=""),AND($P1901="",$Q1901&lt;&gt;""),AND($P1901&lt;&gt;"",$Q1901=""),AND($S1901="",$T1901&lt;&gt;""),AND($S1901&lt;&gt;"",$T1901=""),AND($V1901="",$W1901&lt;&gt;""),AND($V1901&lt;&gt;"",$W1901="")),"Há ano preenchido parcialmente: "&amp;TRIM(IF(AND($G1901="",$H1901&lt;&gt;""),"Ano 1 (falta valor unitário); ","")&amp;IF(AND($G1901&lt;&gt;"",$H1901=""),"Ano 1 (falta quantidade); ","")&amp;IF(AND($J1901="",$K1901&lt;&gt;""),"Ano 2 (falta valor unitário); ","")&amp;IF(AND($J1901&lt;&gt;"",$K1901=""),"Ano 2 (falta quantidade); ","")&amp;IF(AND($M1901="",$N1901&lt;&gt;""),"Ano 3 (falta valor unitário); ","")&amp;IF(AND($M1901&lt;&gt;"",$N1901=""),"Ano 3 (falta quantidade); ","")&amp;IF(AND($P1901="",$Q1901&lt;&gt;""),"Ano 4 (falta valor unitário); ","")&amp;IF(AND($P1901&lt;&gt;"",$Q1901=""),"Ano 4 (falta quantidade); ","")&amp;IF(AND($S1901="",$T1901&lt;&gt;""),"Ano 5 (falta valor unitário); ","")&amp;IF(AND($S1901&lt;&gt;"",$T1901=""),"Ano 5 (falta quantidade); ","")&amp;IF(AND($V1901="",$W1901&lt;&gt;""),"Ano 6 (falta valor unitário); ","")&amp;IF(AND($V1901&lt;&gt;"",$W1901=""),"Ano 6 (falta quantidade); ","")), IF(NOT(OR(AND($G1901&lt;&gt;"",$H1901&lt;&gt;""),AND($J1901&lt;&gt;"",$K1901&lt;&gt;""),AND($M1901&lt;&gt;"",$N1901&lt;&gt;""),AND($P1901&lt;&gt;"",$Q1901&lt;&gt;""),AND($S1901&lt;&gt;"",$T1901&lt;&gt;""),AND($V1901&lt;&gt;"",$W1901&lt;&gt;""))),"Informe pelo menos um ano completo com valor unitário e quantidade.",IF(AND($C1901&lt;&gt;"",$E1901&lt;&gt;"",LEFT(TRIM($C1901),1)&lt;&gt;LEFT(TRIM($E1901),1)),"Categoria e tipo estão incompatíveis.",IF(IF(OR($E1901="",$F1901=""),FALSE(),IFERROR(COUNTIF(INDIRECT("UNITS_"&amp;SUBSTITUTE(LEFT($E1901,FIND(" ",$E1901&amp;" ")-1),".","_")),$F1901)=0,TRUE())),"Unidade incompatível com o tipo selecionado.",IF(OR(AND(ISNUMBER(SEARCH("comunic",LOWER($B1901))),LEFT($E1901,3)&lt;&gt;"4.4"),AND(ISNUMBER(SEARCH("monitor",LOWER($B1901))),NOT(OR(LEFT($E1901,3)="1.5",LEFT($E1901,3)="2.5")))),"Revise a classificação do item conforme as regras de preenchimento.",IF(AND($B1901&lt;&gt;"",OR(ISNUMBER(SEARCH("outro",LOWER($B1901))),ISNUMBER(SEARCH("divers",LOWER($B1901))),ISNUMBER(SEARCH("kit",LOWER($B1901))),ISNUMBER(SEARCH("ferrament",LOWER($B1901))),ISNUMBER(SEARCH("epi",LOWER($B1901)))),NOT(OR($Z1901&lt;&gt;"",$AA1901&lt;&gt;""))),"Descrição muito genérica: detalhe melhor o item e registre o racional no memorial ou em anexo.",IF(AND($Y1901=0,$B1901&lt;&gt;"",OR($G1901&lt;&gt;"",$H1901&lt;&gt;"",$J1901&lt;&gt;"",$K1901&lt;&gt;"",$M1901&lt;&gt;"",$N1901&lt;&gt;"",$P1901&lt;&gt;"",$Q1901&lt;&gt;"",$S1901&lt;&gt;"",$T1901&lt;&gt;"",$V1901&lt;&gt;"",$W1901&lt;&gt;"")),"O item possui dados lançados, mas o total está zerado. Revise os valores informados.","")))))))))))))))</f>
        <v/>
      </c>
    </row>
    <row r="1902" spans="1:35" ht="14.25" customHeight="1" x14ac:dyDescent="0.25">
      <c r="A1902" s="57" t="str">
        <f t="shared" si="377"/>
        <v/>
      </c>
      <c r="B1902" s="58"/>
      <c r="C1902" s="58"/>
      <c r="D1902" s="58"/>
      <c r="E1902" s="58"/>
      <c r="F1902" s="58"/>
      <c r="G1902" s="269"/>
      <c r="H1902" s="59"/>
      <c r="I1902" s="273">
        <f t="shared" si="378"/>
        <v>0</v>
      </c>
      <c r="J1902" s="269"/>
      <c r="K1902" s="59"/>
      <c r="L1902" s="270">
        <f t="shared" si="379"/>
        <v>0</v>
      </c>
      <c r="M1902" s="269"/>
      <c r="N1902" s="59"/>
      <c r="O1902" s="270">
        <f t="shared" si="380"/>
        <v>0</v>
      </c>
      <c r="P1902" s="269"/>
      <c r="Q1902" s="59"/>
      <c r="R1902" s="271">
        <f t="shared" si="381"/>
        <v>0</v>
      </c>
      <c r="S1902" s="269"/>
      <c r="T1902" s="59"/>
      <c r="U1902" s="270">
        <f t="shared" si="382"/>
        <v>0</v>
      </c>
      <c r="V1902" s="269"/>
      <c r="W1902" s="59"/>
      <c r="X1902" s="270">
        <f t="shared" si="383"/>
        <v>0</v>
      </c>
      <c r="Y1902" s="270">
        <f t="shared" si="384"/>
        <v>0</v>
      </c>
      <c r="Z1902" s="58"/>
      <c r="AA1902" s="58"/>
      <c r="AB1902" s="60" t="str">
        <f t="shared" si="385"/>
        <v/>
      </c>
      <c r="AC1902" s="21" t="b">
        <f t="shared" si="386"/>
        <v>0</v>
      </c>
      <c r="AD1902" s="21" t="b">
        <f t="shared" si="387"/>
        <v>0</v>
      </c>
      <c r="AE1902" s="21" t="b">
        <f t="shared" si="388"/>
        <v>0</v>
      </c>
      <c r="AF1902" s="21" t="b">
        <f ca="1">OR(AND($AC1902,NOT($AD1902)),AND($AC1902,OR(AND($G1902="",$H1902&lt;&gt;""),AND($G1902&lt;&gt;"",$H1902=""),AND($J1902="",$K1902&lt;&gt;""),AND($J1902&lt;&gt;"",$K1902=""),AND($M1902="",$N1902&lt;&gt;""),AND($M1902&lt;&gt;"",$N1902=""),AND($P1902="",$Q1902&lt;&gt;""),AND($P1902&lt;&gt;"",$Q1902=""),AND($S1902="",$T1902&lt;&gt;""),AND($S1902&lt;&gt;"",$T1902=""),AND($V1902="",$W1902&lt;&gt;""),AND($V1902&lt;&gt;"",$W1902=""))),AND($C1902&lt;&gt;"",$E1902&lt;&gt;"",LEFT(TRIM($C1902),1)&lt;&gt;LEFT(TRIM($E1902),1)),IF(OR($E1902="",$F1902=""),FALSE(),IFERROR(COUNTIF(INDIRECT("UNITS_"&amp;SUBSTITUTE(LEFT($E1902,FIND(" ",$E1902&amp;" ")-1),".","_")),$F1902)=0,TRUE())),AND($B1902&lt;&gt;"",OR(ISNUMBER(SEARCH("outro",LOWER($B1902))),ISNUMBER(SEARCH("divers",LOWER($B1902))),ISNUMBER(SEARCH("etc",LOWER($B1902))))),OR(AND(ISNUMBER(SEARCH("comunic",LOWER($B1902))),LEFT($E1902,3)&lt;&gt;"4.4"),AND(ISNUMBER(SEARCH("monitor",LOWER($B1902))),NOT(OR(LEFT($E1902,3)="1.5",LEFT($E1902,3)="2.5")))),AND($B1902&lt;&gt;"",OR(LEFT($C1902,1)="1",LEFT($C1902,1)="2"),$D1902=""),AND($D1902&lt;&gt;"",NOT(OR(LEFT($C1902,1)="1",LEFT($C1902,1)="2"))),AND($D1902&lt;&gt;"",COUNTIF(' PROJETO'!$B$14:$B$16,$D1902)=0),IF($D1902="",FALSE(),IF(COUNTIF(' PROJETO'!$B$14:$B$16,$D1902)=0,FALSE(),IFERROR(INDEX(' PROJETO'!$C$14:$C$16,MATCH($D1902,' PROJETO'!$B$14:$B$16,0))&lt;&gt;"Sim",FALSE()))))</f>
        <v>0</v>
      </c>
      <c r="AG1902" s="21" t="b">
        <f>AND($AC1902,$Y1902&gt;'CONFG.  LISTAS'!$F$4,$Z1902="",$AA1902="")</f>
        <v>0</v>
      </c>
      <c r="AH1902" s="21" t="str">
        <f t="shared" si="389"/>
        <v/>
      </c>
      <c r="AI1902" s="43" t="str">
        <f ca="1">IF(NOT($AC1902),"",IF(OR($B1902="",$C1902="",$E1902="",$F1902=""),"Preencha descrição, categoria, tipo e unidade.",IF(AND($B1902&lt;&gt;"",OR(LEFT($C1902,1)="1",LEFT($C1902,1)="2"),$D1902=""),"Informe a prática de restauração para itens diretos.",IF(AND($D1902&lt;&gt;"",NOT(OR(LEFT($C1902,1)="1",LEFT($C1902,1)="2"))),"Custos indiretos não devem pertencer a uma prática específica.",IF(AND($D1902&lt;&gt;"",COUNTIF(' PROJETO'!$B$14:$B$16,$D1902)=0),"Prática de restauração inválida ou não cadastrada.",IF(IF($D1902="",FALSE(),IF(COUNTIF(' PROJETO'!$B$14:$B$16,$D1902)=0,FALSE(),IFERROR(INDEX(' PROJETO'!$C$14:$C$16,MATCH($D1902,' PROJETO'!$B$14:$B$16,0))&lt;&gt;"Sim",FALSE()))),"A prática informada no item não foi selecionada na aba Projeto.",IF(AND(MAX($I1902,$L1902,$O1902,$R1902,$U1902,$X1902)&gt;'CONFG.  LISTAS'!$F$4,NOT(OR($Z1902&lt;&gt;"",$AA1902&lt;&gt;""))),"Memorial de cálculo ou anexo obrigatório não informado para item acima do limite.",IF(OR(AND($G1902&lt;&gt;"",$H1902&lt;&gt;"",OR($G1902&lt;=0,$H1902&lt;=0)),AND($J1902&lt;&gt;"",$K1902&lt;&gt;"",OR($J1902&lt;=0,$K1902&lt;=0)),AND($M1902&lt;&gt;"",$N1902&lt;&gt;"",OR($M1902&lt;=0,$N1902&lt;=0)),AND($P1902&lt;&gt;"",$Q1902&lt;&gt;"",OR($P1902&lt;=0,$Q1902&lt;=0)),AND($S1902&lt;&gt;"",$T1902&lt;&gt;"",OR($S1902&lt;=0,$T1902&lt;=0)),AND($V1902&lt;&gt;"",$W1902&lt;&gt;"",OR($V1902&lt;=0,$W1902&lt;=0))),"Revise os valores informados: valor unitário e quantidade devem ser maiores que zero.",IF(OR(AND($G1902="",$H1902&lt;&gt;""),AND($G1902&lt;&gt;"",$H1902=""),AND($J1902="",$K1902&lt;&gt;""),AND($J1902&lt;&gt;"",$K1902=""),AND($M1902="",$N1902&lt;&gt;""),AND($M1902&lt;&gt;"",$N1902=""),AND($P1902="",$Q1902&lt;&gt;""),AND($P1902&lt;&gt;"",$Q1902=""),AND($S1902="",$T1902&lt;&gt;""),AND($S1902&lt;&gt;"",$T1902=""),AND($V1902="",$W1902&lt;&gt;""),AND($V1902&lt;&gt;"",$W1902="")),"Há ano preenchido parcialmente: "&amp;TRIM(IF(AND($G1902="",$H1902&lt;&gt;""),"Ano 1 (falta valor unitário); ","")&amp;IF(AND($G1902&lt;&gt;"",$H1902=""),"Ano 1 (falta quantidade); ","")&amp;IF(AND($J1902="",$K1902&lt;&gt;""),"Ano 2 (falta valor unitário); ","")&amp;IF(AND($J1902&lt;&gt;"",$K1902=""),"Ano 2 (falta quantidade); ","")&amp;IF(AND($M1902="",$N1902&lt;&gt;""),"Ano 3 (falta valor unitário); ","")&amp;IF(AND($M1902&lt;&gt;"",$N1902=""),"Ano 3 (falta quantidade); ","")&amp;IF(AND($P1902="",$Q1902&lt;&gt;""),"Ano 4 (falta valor unitário); ","")&amp;IF(AND($P1902&lt;&gt;"",$Q1902=""),"Ano 4 (falta quantidade); ","")&amp;IF(AND($S1902="",$T1902&lt;&gt;""),"Ano 5 (falta valor unitário); ","")&amp;IF(AND($S1902&lt;&gt;"",$T1902=""),"Ano 5 (falta quantidade); ","")&amp;IF(AND($V1902="",$W1902&lt;&gt;""),"Ano 6 (falta valor unitário); ","")&amp;IF(AND($V1902&lt;&gt;"",$W1902=""),"Ano 6 (falta quantidade); ","")), IF(NOT(OR(AND($G1902&lt;&gt;"",$H1902&lt;&gt;""),AND($J1902&lt;&gt;"",$K1902&lt;&gt;""),AND($M1902&lt;&gt;"",$N1902&lt;&gt;""),AND($P1902&lt;&gt;"",$Q1902&lt;&gt;""),AND($S1902&lt;&gt;"",$T1902&lt;&gt;""),AND($V1902&lt;&gt;"",$W1902&lt;&gt;""))),"Informe pelo menos um ano completo com valor unitário e quantidade.",IF(AND($C1902&lt;&gt;"",$E1902&lt;&gt;"",LEFT(TRIM($C1902),1)&lt;&gt;LEFT(TRIM($E1902),1)),"Categoria e tipo estão incompatíveis.",IF(IF(OR($E1902="",$F1902=""),FALSE(),IFERROR(COUNTIF(INDIRECT("UNITS_"&amp;SUBSTITUTE(LEFT($E1902,FIND(" ",$E1902&amp;" ")-1),".","_")),$F1902)=0,TRUE())),"Unidade incompatível com o tipo selecionado.",IF(OR(AND(ISNUMBER(SEARCH("comunic",LOWER($B1902))),LEFT($E1902,3)&lt;&gt;"4.4"),AND(ISNUMBER(SEARCH("monitor",LOWER($B1902))),NOT(OR(LEFT($E1902,3)="1.5",LEFT($E1902,3)="2.5")))),"Revise a classificação do item conforme as regras de preenchimento.",IF(AND($B1902&lt;&gt;"",OR(ISNUMBER(SEARCH("outro",LOWER($B1902))),ISNUMBER(SEARCH("divers",LOWER($B1902))),ISNUMBER(SEARCH("kit",LOWER($B1902))),ISNUMBER(SEARCH("ferrament",LOWER($B1902))),ISNUMBER(SEARCH("epi",LOWER($B1902)))),NOT(OR($Z1902&lt;&gt;"",$AA1902&lt;&gt;""))),"Descrição muito genérica: detalhe melhor o item e registre o racional no memorial ou em anexo.",IF(AND($Y1902=0,$B1902&lt;&gt;"",OR($G1902&lt;&gt;"",$H1902&lt;&gt;"",$J1902&lt;&gt;"",$K1902&lt;&gt;"",$M1902&lt;&gt;"",$N1902&lt;&gt;"",$P1902&lt;&gt;"",$Q1902&lt;&gt;"",$S1902&lt;&gt;"",$T1902&lt;&gt;"",$V1902&lt;&gt;"",$W1902&lt;&gt;"")),"O item possui dados lançados, mas o total está zerado. Revise os valores informados.","")))))))))))))))</f>
        <v/>
      </c>
    </row>
    <row r="1903" spans="1:35" ht="14.25" customHeight="1" x14ac:dyDescent="0.25">
      <c r="A1903" s="57" t="str">
        <f t="shared" si="377"/>
        <v/>
      </c>
      <c r="B1903" s="61"/>
      <c r="C1903" s="61"/>
      <c r="D1903" s="58"/>
      <c r="E1903" s="61"/>
      <c r="F1903" s="61"/>
      <c r="G1903" s="272"/>
      <c r="H1903" s="62"/>
      <c r="I1903" s="273">
        <f t="shared" si="378"/>
        <v>0</v>
      </c>
      <c r="J1903" s="272"/>
      <c r="K1903" s="62"/>
      <c r="L1903" s="270">
        <f t="shared" si="379"/>
        <v>0</v>
      </c>
      <c r="M1903" s="272"/>
      <c r="N1903" s="62"/>
      <c r="O1903" s="270">
        <f t="shared" si="380"/>
        <v>0</v>
      </c>
      <c r="P1903" s="272"/>
      <c r="Q1903" s="62"/>
      <c r="R1903" s="271">
        <f t="shared" si="381"/>
        <v>0</v>
      </c>
      <c r="S1903" s="272"/>
      <c r="T1903" s="62"/>
      <c r="U1903" s="270">
        <f t="shared" si="382"/>
        <v>0</v>
      </c>
      <c r="V1903" s="272"/>
      <c r="W1903" s="62"/>
      <c r="X1903" s="270">
        <f t="shared" si="383"/>
        <v>0</v>
      </c>
      <c r="Y1903" s="270">
        <f t="shared" si="384"/>
        <v>0</v>
      </c>
      <c r="Z1903" s="61"/>
      <c r="AA1903" s="61"/>
      <c r="AB1903" s="60" t="str">
        <f t="shared" si="385"/>
        <v/>
      </c>
      <c r="AC1903" s="21" t="b">
        <f t="shared" si="386"/>
        <v>0</v>
      </c>
      <c r="AD1903" s="21" t="b">
        <f t="shared" si="387"/>
        <v>0</v>
      </c>
      <c r="AE1903" s="21" t="b">
        <f t="shared" si="388"/>
        <v>0</v>
      </c>
      <c r="AF1903" s="21" t="b">
        <f ca="1">OR(AND($AC1903,NOT($AD1903)),AND($AC1903,OR(AND($G1903="",$H1903&lt;&gt;""),AND($G1903&lt;&gt;"",$H1903=""),AND($J1903="",$K1903&lt;&gt;""),AND($J1903&lt;&gt;"",$K1903=""),AND($M1903="",$N1903&lt;&gt;""),AND($M1903&lt;&gt;"",$N1903=""),AND($P1903="",$Q1903&lt;&gt;""),AND($P1903&lt;&gt;"",$Q1903=""),AND($S1903="",$T1903&lt;&gt;""),AND($S1903&lt;&gt;"",$T1903=""),AND($V1903="",$W1903&lt;&gt;""),AND($V1903&lt;&gt;"",$W1903=""))),AND($C1903&lt;&gt;"",$E1903&lt;&gt;"",LEFT(TRIM($C1903),1)&lt;&gt;LEFT(TRIM($E1903),1)),IF(OR($E1903="",$F1903=""),FALSE(),IFERROR(COUNTIF(INDIRECT("UNITS_"&amp;SUBSTITUTE(LEFT($E1903,FIND(" ",$E1903&amp;" ")-1),".","_")),$F1903)=0,TRUE())),AND($B1903&lt;&gt;"",OR(ISNUMBER(SEARCH("outro",LOWER($B1903))),ISNUMBER(SEARCH("divers",LOWER($B1903))),ISNUMBER(SEARCH("etc",LOWER($B1903))))),OR(AND(ISNUMBER(SEARCH("comunic",LOWER($B1903))),LEFT($E1903,3)&lt;&gt;"4.4"),AND(ISNUMBER(SEARCH("monitor",LOWER($B1903))),NOT(OR(LEFT($E1903,3)="1.5",LEFT($E1903,3)="2.5")))),AND($B1903&lt;&gt;"",OR(LEFT($C1903,1)="1",LEFT($C1903,1)="2"),$D1903=""),AND($D1903&lt;&gt;"",NOT(OR(LEFT($C1903,1)="1",LEFT($C1903,1)="2"))),AND($D1903&lt;&gt;"",COUNTIF(' PROJETO'!$B$14:$B$16,$D1903)=0),IF($D1903="",FALSE(),IF(COUNTIF(' PROJETO'!$B$14:$B$16,$D1903)=0,FALSE(),IFERROR(INDEX(' PROJETO'!$C$14:$C$16,MATCH($D1903,' PROJETO'!$B$14:$B$16,0))&lt;&gt;"Sim",FALSE()))))</f>
        <v>0</v>
      </c>
      <c r="AG1903" s="21" t="b">
        <f>AND($AC1903,$Y1903&gt;'CONFG.  LISTAS'!$F$4,$Z1903="",$AA1903="")</f>
        <v>0</v>
      </c>
      <c r="AH1903" s="21" t="str">
        <f t="shared" si="389"/>
        <v/>
      </c>
      <c r="AI1903" s="43" t="str">
        <f ca="1">IF(NOT($AC1903),"",IF(OR($B1903="",$C1903="",$E1903="",$F1903=""),"Preencha descrição, categoria, tipo e unidade.",IF(AND($B1903&lt;&gt;"",OR(LEFT($C1903,1)="1",LEFT($C1903,1)="2"),$D1903=""),"Informe a prática de restauração para itens diretos.",IF(AND($D1903&lt;&gt;"",NOT(OR(LEFT($C1903,1)="1",LEFT($C1903,1)="2"))),"Custos indiretos não devem pertencer a uma prática específica.",IF(AND($D1903&lt;&gt;"",COUNTIF(' PROJETO'!$B$14:$B$16,$D1903)=0),"Prática de restauração inválida ou não cadastrada.",IF(IF($D1903="",FALSE(),IF(COUNTIF(' PROJETO'!$B$14:$B$16,$D1903)=0,FALSE(),IFERROR(INDEX(' PROJETO'!$C$14:$C$16,MATCH($D1903,' PROJETO'!$B$14:$B$16,0))&lt;&gt;"Sim",FALSE()))),"A prática informada no item não foi selecionada na aba Projeto.",IF(AND(MAX($I1903,$L1903,$O1903,$R1903,$U1903,$X1903)&gt;'CONFG.  LISTAS'!$F$4,NOT(OR($Z1903&lt;&gt;"",$AA1903&lt;&gt;""))),"Memorial de cálculo ou anexo obrigatório não informado para item acima do limite.",IF(OR(AND($G1903&lt;&gt;"",$H1903&lt;&gt;"",OR($G1903&lt;=0,$H1903&lt;=0)),AND($J1903&lt;&gt;"",$K1903&lt;&gt;"",OR($J1903&lt;=0,$K1903&lt;=0)),AND($M1903&lt;&gt;"",$N1903&lt;&gt;"",OR($M1903&lt;=0,$N1903&lt;=0)),AND($P1903&lt;&gt;"",$Q1903&lt;&gt;"",OR($P1903&lt;=0,$Q1903&lt;=0)),AND($S1903&lt;&gt;"",$T1903&lt;&gt;"",OR($S1903&lt;=0,$T1903&lt;=0)),AND($V1903&lt;&gt;"",$W1903&lt;&gt;"",OR($V1903&lt;=0,$W1903&lt;=0))),"Revise os valores informados: valor unitário e quantidade devem ser maiores que zero.",IF(OR(AND($G1903="",$H1903&lt;&gt;""),AND($G1903&lt;&gt;"",$H1903=""),AND($J1903="",$K1903&lt;&gt;""),AND($J1903&lt;&gt;"",$K1903=""),AND($M1903="",$N1903&lt;&gt;""),AND($M1903&lt;&gt;"",$N1903=""),AND($P1903="",$Q1903&lt;&gt;""),AND($P1903&lt;&gt;"",$Q1903=""),AND($S1903="",$T1903&lt;&gt;""),AND($S1903&lt;&gt;"",$T1903=""),AND($V1903="",$W1903&lt;&gt;""),AND($V1903&lt;&gt;"",$W1903="")),"Há ano preenchido parcialmente: "&amp;TRIM(IF(AND($G1903="",$H1903&lt;&gt;""),"Ano 1 (falta valor unitário); ","")&amp;IF(AND($G1903&lt;&gt;"",$H1903=""),"Ano 1 (falta quantidade); ","")&amp;IF(AND($J1903="",$K1903&lt;&gt;""),"Ano 2 (falta valor unitário); ","")&amp;IF(AND($J1903&lt;&gt;"",$K1903=""),"Ano 2 (falta quantidade); ","")&amp;IF(AND($M1903="",$N1903&lt;&gt;""),"Ano 3 (falta valor unitário); ","")&amp;IF(AND($M1903&lt;&gt;"",$N1903=""),"Ano 3 (falta quantidade); ","")&amp;IF(AND($P1903="",$Q1903&lt;&gt;""),"Ano 4 (falta valor unitário); ","")&amp;IF(AND($P1903&lt;&gt;"",$Q1903=""),"Ano 4 (falta quantidade); ","")&amp;IF(AND($S1903="",$T1903&lt;&gt;""),"Ano 5 (falta valor unitário); ","")&amp;IF(AND($S1903&lt;&gt;"",$T1903=""),"Ano 5 (falta quantidade); ","")&amp;IF(AND($V1903="",$W1903&lt;&gt;""),"Ano 6 (falta valor unitário); ","")&amp;IF(AND($V1903&lt;&gt;"",$W1903=""),"Ano 6 (falta quantidade); ","")), IF(NOT(OR(AND($G1903&lt;&gt;"",$H1903&lt;&gt;""),AND($J1903&lt;&gt;"",$K1903&lt;&gt;""),AND($M1903&lt;&gt;"",$N1903&lt;&gt;""),AND($P1903&lt;&gt;"",$Q1903&lt;&gt;""),AND($S1903&lt;&gt;"",$T1903&lt;&gt;""),AND($V1903&lt;&gt;"",$W1903&lt;&gt;""))),"Informe pelo menos um ano completo com valor unitário e quantidade.",IF(AND($C1903&lt;&gt;"",$E1903&lt;&gt;"",LEFT(TRIM($C1903),1)&lt;&gt;LEFT(TRIM($E1903),1)),"Categoria e tipo estão incompatíveis.",IF(IF(OR($E1903="",$F1903=""),FALSE(),IFERROR(COUNTIF(INDIRECT("UNITS_"&amp;SUBSTITUTE(LEFT($E1903,FIND(" ",$E1903&amp;" ")-1),".","_")),$F1903)=0,TRUE())),"Unidade incompatível com o tipo selecionado.",IF(OR(AND(ISNUMBER(SEARCH("comunic",LOWER($B1903))),LEFT($E1903,3)&lt;&gt;"4.4"),AND(ISNUMBER(SEARCH("monitor",LOWER($B1903))),NOT(OR(LEFT($E1903,3)="1.5",LEFT($E1903,3)="2.5")))),"Revise a classificação do item conforme as regras de preenchimento.",IF(AND($B1903&lt;&gt;"",OR(ISNUMBER(SEARCH("outro",LOWER($B1903))),ISNUMBER(SEARCH("divers",LOWER($B1903))),ISNUMBER(SEARCH("kit",LOWER($B1903))),ISNUMBER(SEARCH("ferrament",LOWER($B1903))),ISNUMBER(SEARCH("epi",LOWER($B1903)))),NOT(OR($Z1903&lt;&gt;"",$AA1903&lt;&gt;""))),"Descrição muito genérica: detalhe melhor o item e registre o racional no memorial ou em anexo.",IF(AND($Y1903=0,$B1903&lt;&gt;"",OR($G1903&lt;&gt;"",$H1903&lt;&gt;"",$J1903&lt;&gt;"",$K1903&lt;&gt;"",$M1903&lt;&gt;"",$N1903&lt;&gt;"",$P1903&lt;&gt;"",$Q1903&lt;&gt;"",$S1903&lt;&gt;"",$T1903&lt;&gt;"",$V1903&lt;&gt;"",$W1903&lt;&gt;"")),"O item possui dados lançados, mas o total está zerado. Revise os valores informados.","")))))))))))))))</f>
        <v/>
      </c>
    </row>
    <row r="1904" spans="1:35" ht="14.25" customHeight="1" x14ac:dyDescent="0.25">
      <c r="A1904" s="57" t="str">
        <f t="shared" si="377"/>
        <v/>
      </c>
      <c r="B1904" s="58"/>
      <c r="C1904" s="58"/>
      <c r="D1904" s="58"/>
      <c r="E1904" s="58"/>
      <c r="F1904" s="58"/>
      <c r="G1904" s="269"/>
      <c r="H1904" s="59"/>
      <c r="I1904" s="273">
        <f t="shared" si="378"/>
        <v>0</v>
      </c>
      <c r="J1904" s="269"/>
      <c r="K1904" s="59"/>
      <c r="L1904" s="270">
        <f t="shared" si="379"/>
        <v>0</v>
      </c>
      <c r="M1904" s="269"/>
      <c r="N1904" s="59"/>
      <c r="O1904" s="270">
        <f t="shared" si="380"/>
        <v>0</v>
      </c>
      <c r="P1904" s="269"/>
      <c r="Q1904" s="59"/>
      <c r="R1904" s="271">
        <f t="shared" si="381"/>
        <v>0</v>
      </c>
      <c r="S1904" s="269"/>
      <c r="T1904" s="59"/>
      <c r="U1904" s="270">
        <f t="shared" si="382"/>
        <v>0</v>
      </c>
      <c r="V1904" s="269"/>
      <c r="W1904" s="59"/>
      <c r="X1904" s="270">
        <f t="shared" si="383"/>
        <v>0</v>
      </c>
      <c r="Y1904" s="270">
        <f t="shared" si="384"/>
        <v>0</v>
      </c>
      <c r="Z1904" s="58"/>
      <c r="AA1904" s="58"/>
      <c r="AB1904" s="60" t="str">
        <f t="shared" si="385"/>
        <v/>
      </c>
      <c r="AC1904" s="21" t="b">
        <f t="shared" si="386"/>
        <v>0</v>
      </c>
      <c r="AD1904" s="21" t="b">
        <f t="shared" si="387"/>
        <v>0</v>
      </c>
      <c r="AE1904" s="21" t="b">
        <f t="shared" si="388"/>
        <v>0</v>
      </c>
      <c r="AF1904" s="21" t="b">
        <f ca="1">OR(AND($AC1904,NOT($AD1904)),AND($AC1904,OR(AND($G1904="",$H1904&lt;&gt;""),AND($G1904&lt;&gt;"",$H1904=""),AND($J1904="",$K1904&lt;&gt;""),AND($J1904&lt;&gt;"",$K1904=""),AND($M1904="",$N1904&lt;&gt;""),AND($M1904&lt;&gt;"",$N1904=""),AND($P1904="",$Q1904&lt;&gt;""),AND($P1904&lt;&gt;"",$Q1904=""),AND($S1904="",$T1904&lt;&gt;""),AND($S1904&lt;&gt;"",$T1904=""),AND($V1904="",$W1904&lt;&gt;""),AND($V1904&lt;&gt;"",$W1904=""))),AND($C1904&lt;&gt;"",$E1904&lt;&gt;"",LEFT(TRIM($C1904),1)&lt;&gt;LEFT(TRIM($E1904),1)),IF(OR($E1904="",$F1904=""),FALSE(),IFERROR(COUNTIF(INDIRECT("UNITS_"&amp;SUBSTITUTE(LEFT($E1904,FIND(" ",$E1904&amp;" ")-1),".","_")),$F1904)=0,TRUE())),AND($B1904&lt;&gt;"",OR(ISNUMBER(SEARCH("outro",LOWER($B1904))),ISNUMBER(SEARCH("divers",LOWER($B1904))),ISNUMBER(SEARCH("etc",LOWER($B1904))))),OR(AND(ISNUMBER(SEARCH("comunic",LOWER($B1904))),LEFT($E1904,3)&lt;&gt;"4.4"),AND(ISNUMBER(SEARCH("monitor",LOWER($B1904))),NOT(OR(LEFT($E1904,3)="1.5",LEFT($E1904,3)="2.5")))),AND($B1904&lt;&gt;"",OR(LEFT($C1904,1)="1",LEFT($C1904,1)="2"),$D1904=""),AND($D1904&lt;&gt;"",NOT(OR(LEFT($C1904,1)="1",LEFT($C1904,1)="2"))),AND($D1904&lt;&gt;"",COUNTIF(' PROJETO'!$B$14:$B$16,$D1904)=0),IF($D1904="",FALSE(),IF(COUNTIF(' PROJETO'!$B$14:$B$16,$D1904)=0,FALSE(),IFERROR(INDEX(' PROJETO'!$C$14:$C$16,MATCH($D1904,' PROJETO'!$B$14:$B$16,0))&lt;&gt;"Sim",FALSE()))))</f>
        <v>0</v>
      </c>
      <c r="AG1904" s="21" t="b">
        <f>AND($AC1904,$Y1904&gt;'CONFG.  LISTAS'!$F$4,$Z1904="",$AA1904="")</f>
        <v>0</v>
      </c>
      <c r="AH1904" s="21" t="str">
        <f t="shared" si="389"/>
        <v/>
      </c>
      <c r="AI1904" s="43" t="str">
        <f ca="1">IF(NOT($AC1904),"",IF(OR($B1904="",$C1904="",$E1904="",$F1904=""),"Preencha descrição, categoria, tipo e unidade.",IF(AND($B1904&lt;&gt;"",OR(LEFT($C1904,1)="1",LEFT($C1904,1)="2"),$D1904=""),"Informe a prática de restauração para itens diretos.",IF(AND($D1904&lt;&gt;"",NOT(OR(LEFT($C1904,1)="1",LEFT($C1904,1)="2"))),"Custos indiretos não devem pertencer a uma prática específica.",IF(AND($D1904&lt;&gt;"",COUNTIF(' PROJETO'!$B$14:$B$16,$D1904)=0),"Prática de restauração inválida ou não cadastrada.",IF(IF($D1904="",FALSE(),IF(COUNTIF(' PROJETO'!$B$14:$B$16,$D1904)=0,FALSE(),IFERROR(INDEX(' PROJETO'!$C$14:$C$16,MATCH($D1904,' PROJETO'!$B$14:$B$16,0))&lt;&gt;"Sim",FALSE()))),"A prática informada no item não foi selecionada na aba Projeto.",IF(AND(MAX($I1904,$L1904,$O1904,$R1904,$U1904,$X1904)&gt;'CONFG.  LISTAS'!$F$4,NOT(OR($Z1904&lt;&gt;"",$AA1904&lt;&gt;""))),"Memorial de cálculo ou anexo obrigatório não informado para item acima do limite.",IF(OR(AND($G1904&lt;&gt;"",$H1904&lt;&gt;"",OR($G1904&lt;=0,$H1904&lt;=0)),AND($J1904&lt;&gt;"",$K1904&lt;&gt;"",OR($J1904&lt;=0,$K1904&lt;=0)),AND($M1904&lt;&gt;"",$N1904&lt;&gt;"",OR($M1904&lt;=0,$N1904&lt;=0)),AND($P1904&lt;&gt;"",$Q1904&lt;&gt;"",OR($P1904&lt;=0,$Q1904&lt;=0)),AND($S1904&lt;&gt;"",$T1904&lt;&gt;"",OR($S1904&lt;=0,$T1904&lt;=0)),AND($V1904&lt;&gt;"",$W1904&lt;&gt;"",OR($V1904&lt;=0,$W1904&lt;=0))),"Revise os valores informados: valor unitário e quantidade devem ser maiores que zero.",IF(OR(AND($G1904="",$H1904&lt;&gt;""),AND($G1904&lt;&gt;"",$H1904=""),AND($J1904="",$K1904&lt;&gt;""),AND($J1904&lt;&gt;"",$K1904=""),AND($M1904="",$N1904&lt;&gt;""),AND($M1904&lt;&gt;"",$N1904=""),AND($P1904="",$Q1904&lt;&gt;""),AND($P1904&lt;&gt;"",$Q1904=""),AND($S1904="",$T1904&lt;&gt;""),AND($S1904&lt;&gt;"",$T1904=""),AND($V1904="",$W1904&lt;&gt;""),AND($V1904&lt;&gt;"",$W1904="")),"Há ano preenchido parcialmente: "&amp;TRIM(IF(AND($G1904="",$H1904&lt;&gt;""),"Ano 1 (falta valor unitário); ","")&amp;IF(AND($G1904&lt;&gt;"",$H1904=""),"Ano 1 (falta quantidade); ","")&amp;IF(AND($J1904="",$K1904&lt;&gt;""),"Ano 2 (falta valor unitário); ","")&amp;IF(AND($J1904&lt;&gt;"",$K1904=""),"Ano 2 (falta quantidade); ","")&amp;IF(AND($M1904="",$N1904&lt;&gt;""),"Ano 3 (falta valor unitário); ","")&amp;IF(AND($M1904&lt;&gt;"",$N1904=""),"Ano 3 (falta quantidade); ","")&amp;IF(AND($P1904="",$Q1904&lt;&gt;""),"Ano 4 (falta valor unitário); ","")&amp;IF(AND($P1904&lt;&gt;"",$Q1904=""),"Ano 4 (falta quantidade); ","")&amp;IF(AND($S1904="",$T1904&lt;&gt;""),"Ano 5 (falta valor unitário); ","")&amp;IF(AND($S1904&lt;&gt;"",$T1904=""),"Ano 5 (falta quantidade); ","")&amp;IF(AND($V1904="",$W1904&lt;&gt;""),"Ano 6 (falta valor unitário); ","")&amp;IF(AND($V1904&lt;&gt;"",$W1904=""),"Ano 6 (falta quantidade); ","")), IF(NOT(OR(AND($G1904&lt;&gt;"",$H1904&lt;&gt;""),AND($J1904&lt;&gt;"",$K1904&lt;&gt;""),AND($M1904&lt;&gt;"",$N1904&lt;&gt;""),AND($P1904&lt;&gt;"",$Q1904&lt;&gt;""),AND($S1904&lt;&gt;"",$T1904&lt;&gt;""),AND($V1904&lt;&gt;"",$W1904&lt;&gt;""))),"Informe pelo menos um ano completo com valor unitário e quantidade.",IF(AND($C1904&lt;&gt;"",$E1904&lt;&gt;"",LEFT(TRIM($C1904),1)&lt;&gt;LEFT(TRIM($E1904),1)),"Categoria e tipo estão incompatíveis.",IF(IF(OR($E1904="",$F1904=""),FALSE(),IFERROR(COUNTIF(INDIRECT("UNITS_"&amp;SUBSTITUTE(LEFT($E1904,FIND(" ",$E1904&amp;" ")-1),".","_")),$F1904)=0,TRUE())),"Unidade incompatível com o tipo selecionado.",IF(OR(AND(ISNUMBER(SEARCH("comunic",LOWER($B1904))),LEFT($E1904,3)&lt;&gt;"4.4"),AND(ISNUMBER(SEARCH("monitor",LOWER($B1904))),NOT(OR(LEFT($E1904,3)="1.5",LEFT($E1904,3)="2.5")))),"Revise a classificação do item conforme as regras de preenchimento.",IF(AND($B1904&lt;&gt;"",OR(ISNUMBER(SEARCH("outro",LOWER($B1904))),ISNUMBER(SEARCH("divers",LOWER($B1904))),ISNUMBER(SEARCH("kit",LOWER($B1904))),ISNUMBER(SEARCH("ferrament",LOWER($B1904))),ISNUMBER(SEARCH("epi",LOWER($B1904)))),NOT(OR($Z1904&lt;&gt;"",$AA1904&lt;&gt;""))),"Descrição muito genérica: detalhe melhor o item e registre o racional no memorial ou em anexo.",IF(AND($Y1904=0,$B1904&lt;&gt;"",OR($G1904&lt;&gt;"",$H1904&lt;&gt;"",$J1904&lt;&gt;"",$K1904&lt;&gt;"",$M1904&lt;&gt;"",$N1904&lt;&gt;"",$P1904&lt;&gt;"",$Q1904&lt;&gt;"",$S1904&lt;&gt;"",$T1904&lt;&gt;"",$V1904&lt;&gt;"",$W1904&lt;&gt;"")),"O item possui dados lançados, mas o total está zerado. Revise os valores informados.","")))))))))))))))</f>
        <v/>
      </c>
    </row>
    <row r="1905" spans="1:35" ht="14.25" customHeight="1" x14ac:dyDescent="0.25">
      <c r="A1905" s="57" t="str">
        <f t="shared" si="377"/>
        <v/>
      </c>
      <c r="B1905" s="61"/>
      <c r="C1905" s="61"/>
      <c r="D1905" s="58"/>
      <c r="E1905" s="61"/>
      <c r="F1905" s="61"/>
      <c r="G1905" s="272"/>
      <c r="H1905" s="62"/>
      <c r="I1905" s="273">
        <f t="shared" si="378"/>
        <v>0</v>
      </c>
      <c r="J1905" s="272"/>
      <c r="K1905" s="62"/>
      <c r="L1905" s="270">
        <f t="shared" si="379"/>
        <v>0</v>
      </c>
      <c r="M1905" s="272"/>
      <c r="N1905" s="62"/>
      <c r="O1905" s="270">
        <f t="shared" si="380"/>
        <v>0</v>
      </c>
      <c r="P1905" s="272"/>
      <c r="Q1905" s="62"/>
      <c r="R1905" s="271">
        <f t="shared" si="381"/>
        <v>0</v>
      </c>
      <c r="S1905" s="272"/>
      <c r="T1905" s="62"/>
      <c r="U1905" s="270">
        <f t="shared" si="382"/>
        <v>0</v>
      </c>
      <c r="V1905" s="272"/>
      <c r="W1905" s="62"/>
      <c r="X1905" s="270">
        <f t="shared" si="383"/>
        <v>0</v>
      </c>
      <c r="Y1905" s="270">
        <f t="shared" si="384"/>
        <v>0</v>
      </c>
      <c r="Z1905" s="61"/>
      <c r="AA1905" s="61"/>
      <c r="AB1905" s="60" t="str">
        <f t="shared" si="385"/>
        <v/>
      </c>
      <c r="AC1905" s="21" t="b">
        <f t="shared" si="386"/>
        <v>0</v>
      </c>
      <c r="AD1905" s="21" t="b">
        <f t="shared" si="387"/>
        <v>0</v>
      </c>
      <c r="AE1905" s="21" t="b">
        <f t="shared" si="388"/>
        <v>0</v>
      </c>
      <c r="AF1905" s="21" t="b">
        <f ca="1">OR(AND($AC1905,NOT($AD1905)),AND($AC1905,OR(AND($G1905="",$H1905&lt;&gt;""),AND($G1905&lt;&gt;"",$H1905=""),AND($J1905="",$K1905&lt;&gt;""),AND($J1905&lt;&gt;"",$K1905=""),AND($M1905="",$N1905&lt;&gt;""),AND($M1905&lt;&gt;"",$N1905=""),AND($P1905="",$Q1905&lt;&gt;""),AND($P1905&lt;&gt;"",$Q1905=""),AND($S1905="",$T1905&lt;&gt;""),AND($S1905&lt;&gt;"",$T1905=""),AND($V1905="",$W1905&lt;&gt;""),AND($V1905&lt;&gt;"",$W1905=""))),AND($C1905&lt;&gt;"",$E1905&lt;&gt;"",LEFT(TRIM($C1905),1)&lt;&gt;LEFT(TRIM($E1905),1)),IF(OR($E1905="",$F1905=""),FALSE(),IFERROR(COUNTIF(INDIRECT("UNITS_"&amp;SUBSTITUTE(LEFT($E1905,FIND(" ",$E1905&amp;" ")-1),".","_")),$F1905)=0,TRUE())),AND($B1905&lt;&gt;"",OR(ISNUMBER(SEARCH("outro",LOWER($B1905))),ISNUMBER(SEARCH("divers",LOWER($B1905))),ISNUMBER(SEARCH("etc",LOWER($B1905))))),OR(AND(ISNUMBER(SEARCH("comunic",LOWER($B1905))),LEFT($E1905,3)&lt;&gt;"4.4"),AND(ISNUMBER(SEARCH("monitor",LOWER($B1905))),NOT(OR(LEFT($E1905,3)="1.5",LEFT($E1905,3)="2.5")))),AND($B1905&lt;&gt;"",OR(LEFT($C1905,1)="1",LEFT($C1905,1)="2"),$D1905=""),AND($D1905&lt;&gt;"",NOT(OR(LEFT($C1905,1)="1",LEFT($C1905,1)="2"))),AND($D1905&lt;&gt;"",COUNTIF(' PROJETO'!$B$14:$B$16,$D1905)=0),IF($D1905="",FALSE(),IF(COUNTIF(' PROJETO'!$B$14:$B$16,$D1905)=0,FALSE(),IFERROR(INDEX(' PROJETO'!$C$14:$C$16,MATCH($D1905,' PROJETO'!$B$14:$B$16,0))&lt;&gt;"Sim",FALSE()))))</f>
        <v>0</v>
      </c>
      <c r="AG1905" s="21" t="b">
        <f>AND($AC1905,$Y1905&gt;'CONFG.  LISTAS'!$F$4,$Z1905="",$AA1905="")</f>
        <v>0</v>
      </c>
      <c r="AH1905" s="21" t="str">
        <f t="shared" si="389"/>
        <v/>
      </c>
      <c r="AI1905" s="43" t="str">
        <f ca="1">IF(NOT($AC1905),"",IF(OR($B1905="",$C1905="",$E1905="",$F1905=""),"Preencha descrição, categoria, tipo e unidade.",IF(AND($B1905&lt;&gt;"",OR(LEFT($C1905,1)="1",LEFT($C1905,1)="2"),$D1905=""),"Informe a prática de restauração para itens diretos.",IF(AND($D1905&lt;&gt;"",NOT(OR(LEFT($C1905,1)="1",LEFT($C1905,1)="2"))),"Custos indiretos não devem pertencer a uma prática específica.",IF(AND($D1905&lt;&gt;"",COUNTIF(' PROJETO'!$B$14:$B$16,$D1905)=0),"Prática de restauração inválida ou não cadastrada.",IF(IF($D1905="",FALSE(),IF(COUNTIF(' PROJETO'!$B$14:$B$16,$D1905)=0,FALSE(),IFERROR(INDEX(' PROJETO'!$C$14:$C$16,MATCH($D1905,' PROJETO'!$B$14:$B$16,0))&lt;&gt;"Sim",FALSE()))),"A prática informada no item não foi selecionada na aba Projeto.",IF(AND(MAX($I1905,$L1905,$O1905,$R1905,$U1905,$X1905)&gt;'CONFG.  LISTAS'!$F$4,NOT(OR($Z1905&lt;&gt;"",$AA1905&lt;&gt;""))),"Memorial de cálculo ou anexo obrigatório não informado para item acima do limite.",IF(OR(AND($G1905&lt;&gt;"",$H1905&lt;&gt;"",OR($G1905&lt;=0,$H1905&lt;=0)),AND($J1905&lt;&gt;"",$K1905&lt;&gt;"",OR($J1905&lt;=0,$K1905&lt;=0)),AND($M1905&lt;&gt;"",$N1905&lt;&gt;"",OR($M1905&lt;=0,$N1905&lt;=0)),AND($P1905&lt;&gt;"",$Q1905&lt;&gt;"",OR($P1905&lt;=0,$Q1905&lt;=0)),AND($S1905&lt;&gt;"",$T1905&lt;&gt;"",OR($S1905&lt;=0,$T1905&lt;=0)),AND($V1905&lt;&gt;"",$W1905&lt;&gt;"",OR($V1905&lt;=0,$W1905&lt;=0))),"Revise os valores informados: valor unitário e quantidade devem ser maiores que zero.",IF(OR(AND($G1905="",$H1905&lt;&gt;""),AND($G1905&lt;&gt;"",$H1905=""),AND($J1905="",$K1905&lt;&gt;""),AND($J1905&lt;&gt;"",$K1905=""),AND($M1905="",$N1905&lt;&gt;""),AND($M1905&lt;&gt;"",$N1905=""),AND($P1905="",$Q1905&lt;&gt;""),AND($P1905&lt;&gt;"",$Q1905=""),AND($S1905="",$T1905&lt;&gt;""),AND($S1905&lt;&gt;"",$T1905=""),AND($V1905="",$W1905&lt;&gt;""),AND($V1905&lt;&gt;"",$W1905="")),"Há ano preenchido parcialmente: "&amp;TRIM(IF(AND($G1905="",$H1905&lt;&gt;""),"Ano 1 (falta valor unitário); ","")&amp;IF(AND($G1905&lt;&gt;"",$H1905=""),"Ano 1 (falta quantidade); ","")&amp;IF(AND($J1905="",$K1905&lt;&gt;""),"Ano 2 (falta valor unitário); ","")&amp;IF(AND($J1905&lt;&gt;"",$K1905=""),"Ano 2 (falta quantidade); ","")&amp;IF(AND($M1905="",$N1905&lt;&gt;""),"Ano 3 (falta valor unitário); ","")&amp;IF(AND($M1905&lt;&gt;"",$N1905=""),"Ano 3 (falta quantidade); ","")&amp;IF(AND($P1905="",$Q1905&lt;&gt;""),"Ano 4 (falta valor unitário); ","")&amp;IF(AND($P1905&lt;&gt;"",$Q1905=""),"Ano 4 (falta quantidade); ","")&amp;IF(AND($S1905="",$T1905&lt;&gt;""),"Ano 5 (falta valor unitário); ","")&amp;IF(AND($S1905&lt;&gt;"",$T1905=""),"Ano 5 (falta quantidade); ","")&amp;IF(AND($V1905="",$W1905&lt;&gt;""),"Ano 6 (falta valor unitário); ","")&amp;IF(AND($V1905&lt;&gt;"",$W1905=""),"Ano 6 (falta quantidade); ","")), IF(NOT(OR(AND($G1905&lt;&gt;"",$H1905&lt;&gt;""),AND($J1905&lt;&gt;"",$K1905&lt;&gt;""),AND($M1905&lt;&gt;"",$N1905&lt;&gt;""),AND($P1905&lt;&gt;"",$Q1905&lt;&gt;""),AND($S1905&lt;&gt;"",$T1905&lt;&gt;""),AND($V1905&lt;&gt;"",$W1905&lt;&gt;""))),"Informe pelo menos um ano completo com valor unitário e quantidade.",IF(AND($C1905&lt;&gt;"",$E1905&lt;&gt;"",LEFT(TRIM($C1905),1)&lt;&gt;LEFT(TRIM($E1905),1)),"Categoria e tipo estão incompatíveis.",IF(IF(OR($E1905="",$F1905=""),FALSE(),IFERROR(COUNTIF(INDIRECT("UNITS_"&amp;SUBSTITUTE(LEFT($E1905,FIND(" ",$E1905&amp;" ")-1),".","_")),$F1905)=0,TRUE())),"Unidade incompatível com o tipo selecionado.",IF(OR(AND(ISNUMBER(SEARCH("comunic",LOWER($B1905))),LEFT($E1905,3)&lt;&gt;"4.4"),AND(ISNUMBER(SEARCH("monitor",LOWER($B1905))),NOT(OR(LEFT($E1905,3)="1.5",LEFT($E1905,3)="2.5")))),"Revise a classificação do item conforme as regras de preenchimento.",IF(AND($B1905&lt;&gt;"",OR(ISNUMBER(SEARCH("outro",LOWER($B1905))),ISNUMBER(SEARCH("divers",LOWER($B1905))),ISNUMBER(SEARCH("kit",LOWER($B1905))),ISNUMBER(SEARCH("ferrament",LOWER($B1905))),ISNUMBER(SEARCH("epi",LOWER($B1905)))),NOT(OR($Z1905&lt;&gt;"",$AA1905&lt;&gt;""))),"Descrição muito genérica: detalhe melhor o item e registre o racional no memorial ou em anexo.",IF(AND($Y1905=0,$B1905&lt;&gt;"",OR($G1905&lt;&gt;"",$H1905&lt;&gt;"",$J1905&lt;&gt;"",$K1905&lt;&gt;"",$M1905&lt;&gt;"",$N1905&lt;&gt;"",$P1905&lt;&gt;"",$Q1905&lt;&gt;"",$S1905&lt;&gt;"",$T1905&lt;&gt;"",$V1905&lt;&gt;"",$W1905&lt;&gt;"")),"O item possui dados lançados, mas o total está zerado. Revise os valores informados.","")))))))))))))))</f>
        <v/>
      </c>
    </row>
    <row r="1906" spans="1:35" ht="14.25" customHeight="1" x14ac:dyDescent="0.25">
      <c r="A1906" s="57" t="str">
        <f t="shared" si="377"/>
        <v/>
      </c>
      <c r="B1906" s="58"/>
      <c r="C1906" s="58"/>
      <c r="D1906" s="58"/>
      <c r="E1906" s="58"/>
      <c r="F1906" s="58"/>
      <c r="G1906" s="269"/>
      <c r="H1906" s="59"/>
      <c r="I1906" s="273">
        <f t="shared" si="378"/>
        <v>0</v>
      </c>
      <c r="J1906" s="269"/>
      <c r="K1906" s="59"/>
      <c r="L1906" s="270">
        <f t="shared" si="379"/>
        <v>0</v>
      </c>
      <c r="M1906" s="269"/>
      <c r="N1906" s="59"/>
      <c r="O1906" s="270">
        <f t="shared" si="380"/>
        <v>0</v>
      </c>
      <c r="P1906" s="269"/>
      <c r="Q1906" s="59"/>
      <c r="R1906" s="271">
        <f t="shared" si="381"/>
        <v>0</v>
      </c>
      <c r="S1906" s="269"/>
      <c r="T1906" s="59"/>
      <c r="U1906" s="270">
        <f t="shared" si="382"/>
        <v>0</v>
      </c>
      <c r="V1906" s="269"/>
      <c r="W1906" s="59"/>
      <c r="X1906" s="270">
        <f t="shared" si="383"/>
        <v>0</v>
      </c>
      <c r="Y1906" s="270">
        <f t="shared" si="384"/>
        <v>0</v>
      </c>
      <c r="Z1906" s="58"/>
      <c r="AA1906" s="58"/>
      <c r="AB1906" s="60" t="str">
        <f t="shared" si="385"/>
        <v/>
      </c>
      <c r="AC1906" s="21" t="b">
        <f t="shared" si="386"/>
        <v>0</v>
      </c>
      <c r="AD1906" s="21" t="b">
        <f t="shared" si="387"/>
        <v>0</v>
      </c>
      <c r="AE1906" s="21" t="b">
        <f t="shared" si="388"/>
        <v>0</v>
      </c>
      <c r="AF1906" s="21" t="b">
        <f ca="1">OR(AND($AC1906,NOT($AD1906)),AND($AC1906,OR(AND($G1906="",$H1906&lt;&gt;""),AND($G1906&lt;&gt;"",$H1906=""),AND($J1906="",$K1906&lt;&gt;""),AND($J1906&lt;&gt;"",$K1906=""),AND($M1906="",$N1906&lt;&gt;""),AND($M1906&lt;&gt;"",$N1906=""),AND($P1906="",$Q1906&lt;&gt;""),AND($P1906&lt;&gt;"",$Q1906=""),AND($S1906="",$T1906&lt;&gt;""),AND($S1906&lt;&gt;"",$T1906=""),AND($V1906="",$W1906&lt;&gt;""),AND($V1906&lt;&gt;"",$W1906=""))),AND($C1906&lt;&gt;"",$E1906&lt;&gt;"",LEFT(TRIM($C1906),1)&lt;&gt;LEFT(TRIM($E1906),1)),IF(OR($E1906="",$F1906=""),FALSE(),IFERROR(COUNTIF(INDIRECT("UNITS_"&amp;SUBSTITUTE(LEFT($E1906,FIND(" ",$E1906&amp;" ")-1),".","_")),$F1906)=0,TRUE())),AND($B1906&lt;&gt;"",OR(ISNUMBER(SEARCH("outro",LOWER($B1906))),ISNUMBER(SEARCH("divers",LOWER($B1906))),ISNUMBER(SEARCH("etc",LOWER($B1906))))),OR(AND(ISNUMBER(SEARCH("comunic",LOWER($B1906))),LEFT($E1906,3)&lt;&gt;"4.4"),AND(ISNUMBER(SEARCH("monitor",LOWER($B1906))),NOT(OR(LEFT($E1906,3)="1.5",LEFT($E1906,3)="2.5")))),AND($B1906&lt;&gt;"",OR(LEFT($C1906,1)="1",LEFT($C1906,1)="2"),$D1906=""),AND($D1906&lt;&gt;"",NOT(OR(LEFT($C1906,1)="1",LEFT($C1906,1)="2"))),AND($D1906&lt;&gt;"",COUNTIF(' PROJETO'!$B$14:$B$16,$D1906)=0),IF($D1906="",FALSE(),IF(COUNTIF(' PROJETO'!$B$14:$B$16,$D1906)=0,FALSE(),IFERROR(INDEX(' PROJETO'!$C$14:$C$16,MATCH($D1906,' PROJETO'!$B$14:$B$16,0))&lt;&gt;"Sim",FALSE()))))</f>
        <v>0</v>
      </c>
      <c r="AG1906" s="21" t="b">
        <f>AND($AC1906,$Y1906&gt;'CONFG.  LISTAS'!$F$4,$Z1906="",$AA1906="")</f>
        <v>0</v>
      </c>
      <c r="AH1906" s="21" t="str">
        <f t="shared" si="389"/>
        <v/>
      </c>
      <c r="AI1906" s="43" t="str">
        <f ca="1">IF(NOT($AC1906),"",IF(OR($B1906="",$C1906="",$E1906="",$F1906=""),"Preencha descrição, categoria, tipo e unidade.",IF(AND($B1906&lt;&gt;"",OR(LEFT($C1906,1)="1",LEFT($C1906,1)="2"),$D1906=""),"Informe a prática de restauração para itens diretos.",IF(AND($D1906&lt;&gt;"",NOT(OR(LEFT($C1906,1)="1",LEFT($C1906,1)="2"))),"Custos indiretos não devem pertencer a uma prática específica.",IF(AND($D1906&lt;&gt;"",COUNTIF(' PROJETO'!$B$14:$B$16,$D1906)=0),"Prática de restauração inválida ou não cadastrada.",IF(IF($D1906="",FALSE(),IF(COUNTIF(' PROJETO'!$B$14:$B$16,$D1906)=0,FALSE(),IFERROR(INDEX(' PROJETO'!$C$14:$C$16,MATCH($D1906,' PROJETO'!$B$14:$B$16,0))&lt;&gt;"Sim",FALSE()))),"A prática informada no item não foi selecionada na aba Projeto.",IF(AND(MAX($I1906,$L1906,$O1906,$R1906,$U1906,$X1906)&gt;'CONFG.  LISTAS'!$F$4,NOT(OR($Z1906&lt;&gt;"",$AA1906&lt;&gt;""))),"Memorial de cálculo ou anexo obrigatório não informado para item acima do limite.",IF(OR(AND($G1906&lt;&gt;"",$H1906&lt;&gt;"",OR($G1906&lt;=0,$H1906&lt;=0)),AND($J1906&lt;&gt;"",$K1906&lt;&gt;"",OR($J1906&lt;=0,$K1906&lt;=0)),AND($M1906&lt;&gt;"",$N1906&lt;&gt;"",OR($M1906&lt;=0,$N1906&lt;=0)),AND($P1906&lt;&gt;"",$Q1906&lt;&gt;"",OR($P1906&lt;=0,$Q1906&lt;=0)),AND($S1906&lt;&gt;"",$T1906&lt;&gt;"",OR($S1906&lt;=0,$T1906&lt;=0)),AND($V1906&lt;&gt;"",$W1906&lt;&gt;"",OR($V1906&lt;=0,$W1906&lt;=0))),"Revise os valores informados: valor unitário e quantidade devem ser maiores que zero.",IF(OR(AND($G1906="",$H1906&lt;&gt;""),AND($G1906&lt;&gt;"",$H1906=""),AND($J1906="",$K1906&lt;&gt;""),AND($J1906&lt;&gt;"",$K1906=""),AND($M1906="",$N1906&lt;&gt;""),AND($M1906&lt;&gt;"",$N1906=""),AND($P1906="",$Q1906&lt;&gt;""),AND($P1906&lt;&gt;"",$Q1906=""),AND($S1906="",$T1906&lt;&gt;""),AND($S1906&lt;&gt;"",$T1906=""),AND($V1906="",$W1906&lt;&gt;""),AND($V1906&lt;&gt;"",$W1906="")),"Há ano preenchido parcialmente: "&amp;TRIM(IF(AND($G1906="",$H1906&lt;&gt;""),"Ano 1 (falta valor unitário); ","")&amp;IF(AND($G1906&lt;&gt;"",$H1906=""),"Ano 1 (falta quantidade); ","")&amp;IF(AND($J1906="",$K1906&lt;&gt;""),"Ano 2 (falta valor unitário); ","")&amp;IF(AND($J1906&lt;&gt;"",$K1906=""),"Ano 2 (falta quantidade); ","")&amp;IF(AND($M1906="",$N1906&lt;&gt;""),"Ano 3 (falta valor unitário); ","")&amp;IF(AND($M1906&lt;&gt;"",$N1906=""),"Ano 3 (falta quantidade); ","")&amp;IF(AND($P1906="",$Q1906&lt;&gt;""),"Ano 4 (falta valor unitário); ","")&amp;IF(AND($P1906&lt;&gt;"",$Q1906=""),"Ano 4 (falta quantidade); ","")&amp;IF(AND($S1906="",$T1906&lt;&gt;""),"Ano 5 (falta valor unitário); ","")&amp;IF(AND($S1906&lt;&gt;"",$T1906=""),"Ano 5 (falta quantidade); ","")&amp;IF(AND($V1906="",$W1906&lt;&gt;""),"Ano 6 (falta valor unitário); ","")&amp;IF(AND($V1906&lt;&gt;"",$W1906=""),"Ano 6 (falta quantidade); ","")), IF(NOT(OR(AND($G1906&lt;&gt;"",$H1906&lt;&gt;""),AND($J1906&lt;&gt;"",$K1906&lt;&gt;""),AND($M1906&lt;&gt;"",$N1906&lt;&gt;""),AND($P1906&lt;&gt;"",$Q1906&lt;&gt;""),AND($S1906&lt;&gt;"",$T1906&lt;&gt;""),AND($V1906&lt;&gt;"",$W1906&lt;&gt;""))),"Informe pelo menos um ano completo com valor unitário e quantidade.",IF(AND($C1906&lt;&gt;"",$E1906&lt;&gt;"",LEFT(TRIM($C1906),1)&lt;&gt;LEFT(TRIM($E1906),1)),"Categoria e tipo estão incompatíveis.",IF(IF(OR($E1906="",$F1906=""),FALSE(),IFERROR(COUNTIF(INDIRECT("UNITS_"&amp;SUBSTITUTE(LEFT($E1906,FIND(" ",$E1906&amp;" ")-1),".","_")),$F1906)=0,TRUE())),"Unidade incompatível com o tipo selecionado.",IF(OR(AND(ISNUMBER(SEARCH("comunic",LOWER($B1906))),LEFT($E1906,3)&lt;&gt;"4.4"),AND(ISNUMBER(SEARCH("monitor",LOWER($B1906))),NOT(OR(LEFT($E1906,3)="1.5",LEFT($E1906,3)="2.5")))),"Revise a classificação do item conforme as regras de preenchimento.",IF(AND($B1906&lt;&gt;"",OR(ISNUMBER(SEARCH("outro",LOWER($B1906))),ISNUMBER(SEARCH("divers",LOWER($B1906))),ISNUMBER(SEARCH("kit",LOWER($B1906))),ISNUMBER(SEARCH("ferrament",LOWER($B1906))),ISNUMBER(SEARCH("epi",LOWER($B1906)))),NOT(OR($Z1906&lt;&gt;"",$AA1906&lt;&gt;""))),"Descrição muito genérica: detalhe melhor o item e registre o racional no memorial ou em anexo.",IF(AND($Y1906=0,$B1906&lt;&gt;"",OR($G1906&lt;&gt;"",$H1906&lt;&gt;"",$J1906&lt;&gt;"",$K1906&lt;&gt;"",$M1906&lt;&gt;"",$N1906&lt;&gt;"",$P1906&lt;&gt;"",$Q1906&lt;&gt;"",$S1906&lt;&gt;"",$T1906&lt;&gt;"",$V1906&lt;&gt;"",$W1906&lt;&gt;"")),"O item possui dados lançados, mas o total está zerado. Revise os valores informados.","")))))))))))))))</f>
        <v/>
      </c>
    </row>
    <row r="1907" spans="1:35" ht="14.25" customHeight="1" x14ac:dyDescent="0.25">
      <c r="A1907" s="57" t="str">
        <f t="shared" si="377"/>
        <v/>
      </c>
      <c r="B1907" s="61"/>
      <c r="C1907" s="61"/>
      <c r="D1907" s="58"/>
      <c r="E1907" s="61"/>
      <c r="F1907" s="61"/>
      <c r="G1907" s="272"/>
      <c r="H1907" s="62"/>
      <c r="I1907" s="273">
        <f t="shared" si="378"/>
        <v>0</v>
      </c>
      <c r="J1907" s="272"/>
      <c r="K1907" s="62"/>
      <c r="L1907" s="270">
        <f t="shared" si="379"/>
        <v>0</v>
      </c>
      <c r="M1907" s="272"/>
      <c r="N1907" s="62"/>
      <c r="O1907" s="270">
        <f t="shared" si="380"/>
        <v>0</v>
      </c>
      <c r="P1907" s="272"/>
      <c r="Q1907" s="62"/>
      <c r="R1907" s="271">
        <f t="shared" si="381"/>
        <v>0</v>
      </c>
      <c r="S1907" s="272"/>
      <c r="T1907" s="62"/>
      <c r="U1907" s="270">
        <f t="shared" si="382"/>
        <v>0</v>
      </c>
      <c r="V1907" s="272"/>
      <c r="W1907" s="62"/>
      <c r="X1907" s="270">
        <f t="shared" si="383"/>
        <v>0</v>
      </c>
      <c r="Y1907" s="270">
        <f t="shared" si="384"/>
        <v>0</v>
      </c>
      <c r="Z1907" s="61"/>
      <c r="AA1907" s="61"/>
      <c r="AB1907" s="60" t="str">
        <f t="shared" si="385"/>
        <v/>
      </c>
      <c r="AC1907" s="21" t="b">
        <f t="shared" si="386"/>
        <v>0</v>
      </c>
      <c r="AD1907" s="21" t="b">
        <f t="shared" si="387"/>
        <v>0</v>
      </c>
      <c r="AE1907" s="21" t="b">
        <f t="shared" si="388"/>
        <v>0</v>
      </c>
      <c r="AF1907" s="21" t="b">
        <f ca="1">OR(AND($AC1907,NOT($AD1907)),AND($AC1907,OR(AND($G1907="",$H1907&lt;&gt;""),AND($G1907&lt;&gt;"",$H1907=""),AND($J1907="",$K1907&lt;&gt;""),AND($J1907&lt;&gt;"",$K1907=""),AND($M1907="",$N1907&lt;&gt;""),AND($M1907&lt;&gt;"",$N1907=""),AND($P1907="",$Q1907&lt;&gt;""),AND($P1907&lt;&gt;"",$Q1907=""),AND($S1907="",$T1907&lt;&gt;""),AND($S1907&lt;&gt;"",$T1907=""),AND($V1907="",$W1907&lt;&gt;""),AND($V1907&lt;&gt;"",$W1907=""))),AND($C1907&lt;&gt;"",$E1907&lt;&gt;"",LEFT(TRIM($C1907),1)&lt;&gt;LEFT(TRIM($E1907),1)),IF(OR($E1907="",$F1907=""),FALSE(),IFERROR(COUNTIF(INDIRECT("UNITS_"&amp;SUBSTITUTE(LEFT($E1907,FIND(" ",$E1907&amp;" ")-1),".","_")),$F1907)=0,TRUE())),AND($B1907&lt;&gt;"",OR(ISNUMBER(SEARCH("outro",LOWER($B1907))),ISNUMBER(SEARCH("divers",LOWER($B1907))),ISNUMBER(SEARCH("etc",LOWER($B1907))))),OR(AND(ISNUMBER(SEARCH("comunic",LOWER($B1907))),LEFT($E1907,3)&lt;&gt;"4.4"),AND(ISNUMBER(SEARCH("monitor",LOWER($B1907))),NOT(OR(LEFT($E1907,3)="1.5",LEFT($E1907,3)="2.5")))),AND($B1907&lt;&gt;"",OR(LEFT($C1907,1)="1",LEFT($C1907,1)="2"),$D1907=""),AND($D1907&lt;&gt;"",NOT(OR(LEFT($C1907,1)="1",LEFT($C1907,1)="2"))),AND($D1907&lt;&gt;"",COUNTIF(' PROJETO'!$B$14:$B$16,$D1907)=0),IF($D1907="",FALSE(),IF(COUNTIF(' PROJETO'!$B$14:$B$16,$D1907)=0,FALSE(),IFERROR(INDEX(' PROJETO'!$C$14:$C$16,MATCH($D1907,' PROJETO'!$B$14:$B$16,0))&lt;&gt;"Sim",FALSE()))))</f>
        <v>0</v>
      </c>
      <c r="AG1907" s="21" t="b">
        <f>AND($AC1907,$Y1907&gt;'CONFG.  LISTAS'!$F$4,$Z1907="",$AA1907="")</f>
        <v>0</v>
      </c>
      <c r="AH1907" s="21" t="str">
        <f t="shared" si="389"/>
        <v/>
      </c>
      <c r="AI1907" s="43" t="str">
        <f ca="1">IF(NOT($AC1907),"",IF(OR($B1907="",$C1907="",$E1907="",$F1907=""),"Preencha descrição, categoria, tipo e unidade.",IF(AND($B1907&lt;&gt;"",OR(LEFT($C1907,1)="1",LEFT($C1907,1)="2"),$D1907=""),"Informe a prática de restauração para itens diretos.",IF(AND($D1907&lt;&gt;"",NOT(OR(LEFT($C1907,1)="1",LEFT($C1907,1)="2"))),"Custos indiretos não devem pertencer a uma prática específica.",IF(AND($D1907&lt;&gt;"",COUNTIF(' PROJETO'!$B$14:$B$16,$D1907)=0),"Prática de restauração inválida ou não cadastrada.",IF(IF($D1907="",FALSE(),IF(COUNTIF(' PROJETO'!$B$14:$B$16,$D1907)=0,FALSE(),IFERROR(INDEX(' PROJETO'!$C$14:$C$16,MATCH($D1907,' PROJETO'!$B$14:$B$16,0))&lt;&gt;"Sim",FALSE()))),"A prática informada no item não foi selecionada na aba Projeto.",IF(AND(MAX($I1907,$L1907,$O1907,$R1907,$U1907,$X1907)&gt;'CONFG.  LISTAS'!$F$4,NOT(OR($Z1907&lt;&gt;"",$AA1907&lt;&gt;""))),"Memorial de cálculo ou anexo obrigatório não informado para item acima do limite.",IF(OR(AND($G1907&lt;&gt;"",$H1907&lt;&gt;"",OR($G1907&lt;=0,$H1907&lt;=0)),AND($J1907&lt;&gt;"",$K1907&lt;&gt;"",OR($J1907&lt;=0,$K1907&lt;=0)),AND($M1907&lt;&gt;"",$N1907&lt;&gt;"",OR($M1907&lt;=0,$N1907&lt;=0)),AND($P1907&lt;&gt;"",$Q1907&lt;&gt;"",OR($P1907&lt;=0,$Q1907&lt;=0)),AND($S1907&lt;&gt;"",$T1907&lt;&gt;"",OR($S1907&lt;=0,$T1907&lt;=0)),AND($V1907&lt;&gt;"",$W1907&lt;&gt;"",OR($V1907&lt;=0,$W1907&lt;=0))),"Revise os valores informados: valor unitário e quantidade devem ser maiores que zero.",IF(OR(AND($G1907="",$H1907&lt;&gt;""),AND($G1907&lt;&gt;"",$H1907=""),AND($J1907="",$K1907&lt;&gt;""),AND($J1907&lt;&gt;"",$K1907=""),AND($M1907="",$N1907&lt;&gt;""),AND($M1907&lt;&gt;"",$N1907=""),AND($P1907="",$Q1907&lt;&gt;""),AND($P1907&lt;&gt;"",$Q1907=""),AND($S1907="",$T1907&lt;&gt;""),AND($S1907&lt;&gt;"",$T1907=""),AND($V1907="",$W1907&lt;&gt;""),AND($V1907&lt;&gt;"",$W1907="")),"Há ano preenchido parcialmente: "&amp;TRIM(IF(AND($G1907="",$H1907&lt;&gt;""),"Ano 1 (falta valor unitário); ","")&amp;IF(AND($G1907&lt;&gt;"",$H1907=""),"Ano 1 (falta quantidade); ","")&amp;IF(AND($J1907="",$K1907&lt;&gt;""),"Ano 2 (falta valor unitário); ","")&amp;IF(AND($J1907&lt;&gt;"",$K1907=""),"Ano 2 (falta quantidade); ","")&amp;IF(AND($M1907="",$N1907&lt;&gt;""),"Ano 3 (falta valor unitário); ","")&amp;IF(AND($M1907&lt;&gt;"",$N1907=""),"Ano 3 (falta quantidade); ","")&amp;IF(AND($P1907="",$Q1907&lt;&gt;""),"Ano 4 (falta valor unitário); ","")&amp;IF(AND($P1907&lt;&gt;"",$Q1907=""),"Ano 4 (falta quantidade); ","")&amp;IF(AND($S1907="",$T1907&lt;&gt;""),"Ano 5 (falta valor unitário); ","")&amp;IF(AND($S1907&lt;&gt;"",$T1907=""),"Ano 5 (falta quantidade); ","")&amp;IF(AND($V1907="",$W1907&lt;&gt;""),"Ano 6 (falta valor unitário); ","")&amp;IF(AND($V1907&lt;&gt;"",$W1907=""),"Ano 6 (falta quantidade); ","")), IF(NOT(OR(AND($G1907&lt;&gt;"",$H1907&lt;&gt;""),AND($J1907&lt;&gt;"",$K1907&lt;&gt;""),AND($M1907&lt;&gt;"",$N1907&lt;&gt;""),AND($P1907&lt;&gt;"",$Q1907&lt;&gt;""),AND($S1907&lt;&gt;"",$T1907&lt;&gt;""),AND($V1907&lt;&gt;"",$W1907&lt;&gt;""))),"Informe pelo menos um ano completo com valor unitário e quantidade.",IF(AND($C1907&lt;&gt;"",$E1907&lt;&gt;"",LEFT(TRIM($C1907),1)&lt;&gt;LEFT(TRIM($E1907),1)),"Categoria e tipo estão incompatíveis.",IF(IF(OR($E1907="",$F1907=""),FALSE(),IFERROR(COUNTIF(INDIRECT("UNITS_"&amp;SUBSTITUTE(LEFT($E1907,FIND(" ",$E1907&amp;" ")-1),".","_")),$F1907)=0,TRUE())),"Unidade incompatível com o tipo selecionado.",IF(OR(AND(ISNUMBER(SEARCH("comunic",LOWER($B1907))),LEFT($E1907,3)&lt;&gt;"4.4"),AND(ISNUMBER(SEARCH("monitor",LOWER($B1907))),NOT(OR(LEFT($E1907,3)="1.5",LEFT($E1907,3)="2.5")))),"Revise a classificação do item conforme as regras de preenchimento.",IF(AND($B1907&lt;&gt;"",OR(ISNUMBER(SEARCH("outro",LOWER($B1907))),ISNUMBER(SEARCH("divers",LOWER($B1907))),ISNUMBER(SEARCH("kit",LOWER($B1907))),ISNUMBER(SEARCH("ferrament",LOWER($B1907))),ISNUMBER(SEARCH("epi",LOWER($B1907)))),NOT(OR($Z1907&lt;&gt;"",$AA1907&lt;&gt;""))),"Descrição muito genérica: detalhe melhor o item e registre o racional no memorial ou em anexo.",IF(AND($Y1907=0,$B1907&lt;&gt;"",OR($G1907&lt;&gt;"",$H1907&lt;&gt;"",$J1907&lt;&gt;"",$K1907&lt;&gt;"",$M1907&lt;&gt;"",$N1907&lt;&gt;"",$P1907&lt;&gt;"",$Q1907&lt;&gt;"",$S1907&lt;&gt;"",$T1907&lt;&gt;"",$V1907&lt;&gt;"",$W1907&lt;&gt;"")),"O item possui dados lançados, mas o total está zerado. Revise os valores informados.","")))))))))))))))</f>
        <v/>
      </c>
    </row>
    <row r="1908" spans="1:35" ht="14.25" customHeight="1" x14ac:dyDescent="0.25">
      <c r="A1908" s="57" t="str">
        <f t="shared" si="377"/>
        <v/>
      </c>
      <c r="B1908" s="58"/>
      <c r="C1908" s="58"/>
      <c r="D1908" s="58"/>
      <c r="E1908" s="58"/>
      <c r="F1908" s="58"/>
      <c r="G1908" s="269"/>
      <c r="H1908" s="59"/>
      <c r="I1908" s="273">
        <f t="shared" si="378"/>
        <v>0</v>
      </c>
      <c r="J1908" s="269"/>
      <c r="K1908" s="59"/>
      <c r="L1908" s="270">
        <f t="shared" si="379"/>
        <v>0</v>
      </c>
      <c r="M1908" s="269"/>
      <c r="N1908" s="59"/>
      <c r="O1908" s="270">
        <f t="shared" si="380"/>
        <v>0</v>
      </c>
      <c r="P1908" s="269"/>
      <c r="Q1908" s="59"/>
      <c r="R1908" s="271">
        <f t="shared" si="381"/>
        <v>0</v>
      </c>
      <c r="S1908" s="269"/>
      <c r="T1908" s="59"/>
      <c r="U1908" s="270">
        <f t="shared" si="382"/>
        <v>0</v>
      </c>
      <c r="V1908" s="269"/>
      <c r="W1908" s="59"/>
      <c r="X1908" s="270">
        <f t="shared" si="383"/>
        <v>0</v>
      </c>
      <c r="Y1908" s="270">
        <f t="shared" si="384"/>
        <v>0</v>
      </c>
      <c r="Z1908" s="58"/>
      <c r="AA1908" s="58"/>
      <c r="AB1908" s="60" t="str">
        <f t="shared" si="385"/>
        <v/>
      </c>
      <c r="AC1908" s="21" t="b">
        <f t="shared" si="386"/>
        <v>0</v>
      </c>
      <c r="AD1908" s="21" t="b">
        <f t="shared" si="387"/>
        <v>0</v>
      </c>
      <c r="AE1908" s="21" t="b">
        <f t="shared" si="388"/>
        <v>0</v>
      </c>
      <c r="AF1908" s="21" t="b">
        <f ca="1">OR(AND($AC1908,NOT($AD1908)),AND($AC1908,OR(AND($G1908="",$H1908&lt;&gt;""),AND($G1908&lt;&gt;"",$H1908=""),AND($J1908="",$K1908&lt;&gt;""),AND($J1908&lt;&gt;"",$K1908=""),AND($M1908="",$N1908&lt;&gt;""),AND($M1908&lt;&gt;"",$N1908=""),AND($P1908="",$Q1908&lt;&gt;""),AND($P1908&lt;&gt;"",$Q1908=""),AND($S1908="",$T1908&lt;&gt;""),AND($S1908&lt;&gt;"",$T1908=""),AND($V1908="",$W1908&lt;&gt;""),AND($V1908&lt;&gt;"",$W1908=""))),AND($C1908&lt;&gt;"",$E1908&lt;&gt;"",LEFT(TRIM($C1908),1)&lt;&gt;LEFT(TRIM($E1908),1)),IF(OR($E1908="",$F1908=""),FALSE(),IFERROR(COUNTIF(INDIRECT("UNITS_"&amp;SUBSTITUTE(LEFT($E1908,FIND(" ",$E1908&amp;" ")-1),".","_")),$F1908)=0,TRUE())),AND($B1908&lt;&gt;"",OR(ISNUMBER(SEARCH("outro",LOWER($B1908))),ISNUMBER(SEARCH("divers",LOWER($B1908))),ISNUMBER(SEARCH("etc",LOWER($B1908))))),OR(AND(ISNUMBER(SEARCH("comunic",LOWER($B1908))),LEFT($E1908,3)&lt;&gt;"4.4"),AND(ISNUMBER(SEARCH("monitor",LOWER($B1908))),NOT(OR(LEFT($E1908,3)="1.5",LEFT($E1908,3)="2.5")))),AND($B1908&lt;&gt;"",OR(LEFT($C1908,1)="1",LEFT($C1908,1)="2"),$D1908=""),AND($D1908&lt;&gt;"",NOT(OR(LEFT($C1908,1)="1",LEFT($C1908,1)="2"))),AND($D1908&lt;&gt;"",COUNTIF(' PROJETO'!$B$14:$B$16,$D1908)=0),IF($D1908="",FALSE(),IF(COUNTIF(' PROJETO'!$B$14:$B$16,$D1908)=0,FALSE(),IFERROR(INDEX(' PROJETO'!$C$14:$C$16,MATCH($D1908,' PROJETO'!$B$14:$B$16,0))&lt;&gt;"Sim",FALSE()))))</f>
        <v>0</v>
      </c>
      <c r="AG1908" s="21" t="b">
        <f>AND($AC1908,$Y1908&gt;'CONFG.  LISTAS'!$F$4,$Z1908="",$AA1908="")</f>
        <v>0</v>
      </c>
      <c r="AH1908" s="21" t="str">
        <f t="shared" si="389"/>
        <v/>
      </c>
      <c r="AI1908" s="43" t="str">
        <f ca="1">IF(NOT($AC1908),"",IF(OR($B1908="",$C1908="",$E1908="",$F1908=""),"Preencha descrição, categoria, tipo e unidade.",IF(AND($B1908&lt;&gt;"",OR(LEFT($C1908,1)="1",LEFT($C1908,1)="2"),$D1908=""),"Informe a prática de restauração para itens diretos.",IF(AND($D1908&lt;&gt;"",NOT(OR(LEFT($C1908,1)="1",LEFT($C1908,1)="2"))),"Custos indiretos não devem pertencer a uma prática específica.",IF(AND($D1908&lt;&gt;"",COUNTIF(' PROJETO'!$B$14:$B$16,$D1908)=0),"Prática de restauração inválida ou não cadastrada.",IF(IF($D1908="",FALSE(),IF(COUNTIF(' PROJETO'!$B$14:$B$16,$D1908)=0,FALSE(),IFERROR(INDEX(' PROJETO'!$C$14:$C$16,MATCH($D1908,' PROJETO'!$B$14:$B$16,0))&lt;&gt;"Sim",FALSE()))),"A prática informada no item não foi selecionada na aba Projeto.",IF(AND(MAX($I1908,$L1908,$O1908,$R1908,$U1908,$X1908)&gt;'CONFG.  LISTAS'!$F$4,NOT(OR($Z1908&lt;&gt;"",$AA1908&lt;&gt;""))),"Memorial de cálculo ou anexo obrigatório não informado para item acima do limite.",IF(OR(AND($G1908&lt;&gt;"",$H1908&lt;&gt;"",OR($G1908&lt;=0,$H1908&lt;=0)),AND($J1908&lt;&gt;"",$K1908&lt;&gt;"",OR($J1908&lt;=0,$K1908&lt;=0)),AND($M1908&lt;&gt;"",$N1908&lt;&gt;"",OR($M1908&lt;=0,$N1908&lt;=0)),AND($P1908&lt;&gt;"",$Q1908&lt;&gt;"",OR($P1908&lt;=0,$Q1908&lt;=0)),AND($S1908&lt;&gt;"",$T1908&lt;&gt;"",OR($S1908&lt;=0,$T1908&lt;=0)),AND($V1908&lt;&gt;"",$W1908&lt;&gt;"",OR($V1908&lt;=0,$W1908&lt;=0))),"Revise os valores informados: valor unitário e quantidade devem ser maiores que zero.",IF(OR(AND($G1908="",$H1908&lt;&gt;""),AND($G1908&lt;&gt;"",$H1908=""),AND($J1908="",$K1908&lt;&gt;""),AND($J1908&lt;&gt;"",$K1908=""),AND($M1908="",$N1908&lt;&gt;""),AND($M1908&lt;&gt;"",$N1908=""),AND($P1908="",$Q1908&lt;&gt;""),AND($P1908&lt;&gt;"",$Q1908=""),AND($S1908="",$T1908&lt;&gt;""),AND($S1908&lt;&gt;"",$T1908=""),AND($V1908="",$W1908&lt;&gt;""),AND($V1908&lt;&gt;"",$W1908="")),"Há ano preenchido parcialmente: "&amp;TRIM(IF(AND($G1908="",$H1908&lt;&gt;""),"Ano 1 (falta valor unitário); ","")&amp;IF(AND($G1908&lt;&gt;"",$H1908=""),"Ano 1 (falta quantidade); ","")&amp;IF(AND($J1908="",$K1908&lt;&gt;""),"Ano 2 (falta valor unitário); ","")&amp;IF(AND($J1908&lt;&gt;"",$K1908=""),"Ano 2 (falta quantidade); ","")&amp;IF(AND($M1908="",$N1908&lt;&gt;""),"Ano 3 (falta valor unitário); ","")&amp;IF(AND($M1908&lt;&gt;"",$N1908=""),"Ano 3 (falta quantidade); ","")&amp;IF(AND($P1908="",$Q1908&lt;&gt;""),"Ano 4 (falta valor unitário); ","")&amp;IF(AND($P1908&lt;&gt;"",$Q1908=""),"Ano 4 (falta quantidade); ","")&amp;IF(AND($S1908="",$T1908&lt;&gt;""),"Ano 5 (falta valor unitário); ","")&amp;IF(AND($S1908&lt;&gt;"",$T1908=""),"Ano 5 (falta quantidade); ","")&amp;IF(AND($V1908="",$W1908&lt;&gt;""),"Ano 6 (falta valor unitário); ","")&amp;IF(AND($V1908&lt;&gt;"",$W1908=""),"Ano 6 (falta quantidade); ","")), IF(NOT(OR(AND($G1908&lt;&gt;"",$H1908&lt;&gt;""),AND($J1908&lt;&gt;"",$K1908&lt;&gt;""),AND($M1908&lt;&gt;"",$N1908&lt;&gt;""),AND($P1908&lt;&gt;"",$Q1908&lt;&gt;""),AND($S1908&lt;&gt;"",$T1908&lt;&gt;""),AND($V1908&lt;&gt;"",$W1908&lt;&gt;""))),"Informe pelo menos um ano completo com valor unitário e quantidade.",IF(AND($C1908&lt;&gt;"",$E1908&lt;&gt;"",LEFT(TRIM($C1908),1)&lt;&gt;LEFT(TRIM($E1908),1)),"Categoria e tipo estão incompatíveis.",IF(IF(OR($E1908="",$F1908=""),FALSE(),IFERROR(COUNTIF(INDIRECT("UNITS_"&amp;SUBSTITUTE(LEFT($E1908,FIND(" ",$E1908&amp;" ")-1),".","_")),$F1908)=0,TRUE())),"Unidade incompatível com o tipo selecionado.",IF(OR(AND(ISNUMBER(SEARCH("comunic",LOWER($B1908))),LEFT($E1908,3)&lt;&gt;"4.4"),AND(ISNUMBER(SEARCH("monitor",LOWER($B1908))),NOT(OR(LEFT($E1908,3)="1.5",LEFT($E1908,3)="2.5")))),"Revise a classificação do item conforme as regras de preenchimento.",IF(AND($B1908&lt;&gt;"",OR(ISNUMBER(SEARCH("outro",LOWER($B1908))),ISNUMBER(SEARCH("divers",LOWER($B1908))),ISNUMBER(SEARCH("kit",LOWER($B1908))),ISNUMBER(SEARCH("ferrament",LOWER($B1908))),ISNUMBER(SEARCH("epi",LOWER($B1908)))),NOT(OR($Z1908&lt;&gt;"",$AA1908&lt;&gt;""))),"Descrição muito genérica: detalhe melhor o item e registre o racional no memorial ou em anexo.",IF(AND($Y1908=0,$B1908&lt;&gt;"",OR($G1908&lt;&gt;"",$H1908&lt;&gt;"",$J1908&lt;&gt;"",$K1908&lt;&gt;"",$M1908&lt;&gt;"",$N1908&lt;&gt;"",$P1908&lt;&gt;"",$Q1908&lt;&gt;"",$S1908&lt;&gt;"",$T1908&lt;&gt;"",$V1908&lt;&gt;"",$W1908&lt;&gt;"")),"O item possui dados lançados, mas o total está zerado. Revise os valores informados.","")))))))))))))))</f>
        <v/>
      </c>
    </row>
    <row r="1909" spans="1:35" ht="14.25" customHeight="1" x14ac:dyDescent="0.25">
      <c r="A1909" s="57" t="str">
        <f t="shared" si="377"/>
        <v/>
      </c>
      <c r="B1909" s="61"/>
      <c r="C1909" s="61"/>
      <c r="D1909" s="58"/>
      <c r="E1909" s="61"/>
      <c r="F1909" s="61"/>
      <c r="G1909" s="272"/>
      <c r="H1909" s="62"/>
      <c r="I1909" s="273">
        <f t="shared" si="378"/>
        <v>0</v>
      </c>
      <c r="J1909" s="272"/>
      <c r="K1909" s="62"/>
      <c r="L1909" s="270">
        <f t="shared" si="379"/>
        <v>0</v>
      </c>
      <c r="M1909" s="272"/>
      <c r="N1909" s="62"/>
      <c r="O1909" s="270">
        <f t="shared" si="380"/>
        <v>0</v>
      </c>
      <c r="P1909" s="272"/>
      <c r="Q1909" s="62"/>
      <c r="R1909" s="271">
        <f t="shared" si="381"/>
        <v>0</v>
      </c>
      <c r="S1909" s="272"/>
      <c r="T1909" s="62"/>
      <c r="U1909" s="270">
        <f t="shared" si="382"/>
        <v>0</v>
      </c>
      <c r="V1909" s="272"/>
      <c r="W1909" s="62"/>
      <c r="X1909" s="270">
        <f t="shared" si="383"/>
        <v>0</v>
      </c>
      <c r="Y1909" s="270">
        <f t="shared" si="384"/>
        <v>0</v>
      </c>
      <c r="Z1909" s="61"/>
      <c r="AA1909" s="61"/>
      <c r="AB1909" s="60" t="str">
        <f t="shared" si="385"/>
        <v/>
      </c>
      <c r="AC1909" s="21" t="b">
        <f t="shared" si="386"/>
        <v>0</v>
      </c>
      <c r="AD1909" s="21" t="b">
        <f t="shared" si="387"/>
        <v>0</v>
      </c>
      <c r="AE1909" s="21" t="b">
        <f t="shared" si="388"/>
        <v>0</v>
      </c>
      <c r="AF1909" s="21" t="b">
        <f ca="1">OR(AND($AC1909,NOT($AD1909)),AND($AC1909,OR(AND($G1909="",$H1909&lt;&gt;""),AND($G1909&lt;&gt;"",$H1909=""),AND($J1909="",$K1909&lt;&gt;""),AND($J1909&lt;&gt;"",$K1909=""),AND($M1909="",$N1909&lt;&gt;""),AND($M1909&lt;&gt;"",$N1909=""),AND($P1909="",$Q1909&lt;&gt;""),AND($P1909&lt;&gt;"",$Q1909=""),AND($S1909="",$T1909&lt;&gt;""),AND($S1909&lt;&gt;"",$T1909=""),AND($V1909="",$W1909&lt;&gt;""),AND($V1909&lt;&gt;"",$W1909=""))),AND($C1909&lt;&gt;"",$E1909&lt;&gt;"",LEFT(TRIM($C1909),1)&lt;&gt;LEFT(TRIM($E1909),1)),IF(OR($E1909="",$F1909=""),FALSE(),IFERROR(COUNTIF(INDIRECT("UNITS_"&amp;SUBSTITUTE(LEFT($E1909,FIND(" ",$E1909&amp;" ")-1),".","_")),$F1909)=0,TRUE())),AND($B1909&lt;&gt;"",OR(ISNUMBER(SEARCH("outro",LOWER($B1909))),ISNUMBER(SEARCH("divers",LOWER($B1909))),ISNUMBER(SEARCH("etc",LOWER($B1909))))),OR(AND(ISNUMBER(SEARCH("comunic",LOWER($B1909))),LEFT($E1909,3)&lt;&gt;"4.4"),AND(ISNUMBER(SEARCH("monitor",LOWER($B1909))),NOT(OR(LEFT($E1909,3)="1.5",LEFT($E1909,3)="2.5")))),AND($B1909&lt;&gt;"",OR(LEFT($C1909,1)="1",LEFT($C1909,1)="2"),$D1909=""),AND($D1909&lt;&gt;"",NOT(OR(LEFT($C1909,1)="1",LEFT($C1909,1)="2"))),AND($D1909&lt;&gt;"",COUNTIF(' PROJETO'!$B$14:$B$16,$D1909)=0),IF($D1909="",FALSE(),IF(COUNTIF(' PROJETO'!$B$14:$B$16,$D1909)=0,FALSE(),IFERROR(INDEX(' PROJETO'!$C$14:$C$16,MATCH($D1909,' PROJETO'!$B$14:$B$16,0))&lt;&gt;"Sim",FALSE()))))</f>
        <v>0</v>
      </c>
      <c r="AG1909" s="21" t="b">
        <f>AND($AC1909,$Y1909&gt;'CONFG.  LISTAS'!$F$4,$Z1909="",$AA1909="")</f>
        <v>0</v>
      </c>
      <c r="AH1909" s="21" t="str">
        <f t="shared" si="389"/>
        <v/>
      </c>
      <c r="AI1909" s="43" t="str">
        <f ca="1">IF(NOT($AC1909),"",IF(OR($B1909="",$C1909="",$E1909="",$F1909=""),"Preencha descrição, categoria, tipo e unidade.",IF(AND($B1909&lt;&gt;"",OR(LEFT($C1909,1)="1",LEFT($C1909,1)="2"),$D1909=""),"Informe a prática de restauração para itens diretos.",IF(AND($D1909&lt;&gt;"",NOT(OR(LEFT($C1909,1)="1",LEFT($C1909,1)="2"))),"Custos indiretos não devem pertencer a uma prática específica.",IF(AND($D1909&lt;&gt;"",COUNTIF(' PROJETO'!$B$14:$B$16,$D1909)=0),"Prática de restauração inválida ou não cadastrada.",IF(IF($D1909="",FALSE(),IF(COUNTIF(' PROJETO'!$B$14:$B$16,$D1909)=0,FALSE(),IFERROR(INDEX(' PROJETO'!$C$14:$C$16,MATCH($D1909,' PROJETO'!$B$14:$B$16,0))&lt;&gt;"Sim",FALSE()))),"A prática informada no item não foi selecionada na aba Projeto.",IF(AND(MAX($I1909,$L1909,$O1909,$R1909,$U1909,$X1909)&gt;'CONFG.  LISTAS'!$F$4,NOT(OR($Z1909&lt;&gt;"",$AA1909&lt;&gt;""))),"Memorial de cálculo ou anexo obrigatório não informado para item acima do limite.",IF(OR(AND($G1909&lt;&gt;"",$H1909&lt;&gt;"",OR($G1909&lt;=0,$H1909&lt;=0)),AND($J1909&lt;&gt;"",$K1909&lt;&gt;"",OR($J1909&lt;=0,$K1909&lt;=0)),AND($M1909&lt;&gt;"",$N1909&lt;&gt;"",OR($M1909&lt;=0,$N1909&lt;=0)),AND($P1909&lt;&gt;"",$Q1909&lt;&gt;"",OR($P1909&lt;=0,$Q1909&lt;=0)),AND($S1909&lt;&gt;"",$T1909&lt;&gt;"",OR($S1909&lt;=0,$T1909&lt;=0)),AND($V1909&lt;&gt;"",$W1909&lt;&gt;"",OR($V1909&lt;=0,$W1909&lt;=0))),"Revise os valores informados: valor unitário e quantidade devem ser maiores que zero.",IF(OR(AND($G1909="",$H1909&lt;&gt;""),AND($G1909&lt;&gt;"",$H1909=""),AND($J1909="",$K1909&lt;&gt;""),AND($J1909&lt;&gt;"",$K1909=""),AND($M1909="",$N1909&lt;&gt;""),AND($M1909&lt;&gt;"",$N1909=""),AND($P1909="",$Q1909&lt;&gt;""),AND($P1909&lt;&gt;"",$Q1909=""),AND($S1909="",$T1909&lt;&gt;""),AND($S1909&lt;&gt;"",$T1909=""),AND($V1909="",$W1909&lt;&gt;""),AND($V1909&lt;&gt;"",$W1909="")),"Há ano preenchido parcialmente: "&amp;TRIM(IF(AND($G1909="",$H1909&lt;&gt;""),"Ano 1 (falta valor unitário); ","")&amp;IF(AND($G1909&lt;&gt;"",$H1909=""),"Ano 1 (falta quantidade); ","")&amp;IF(AND($J1909="",$K1909&lt;&gt;""),"Ano 2 (falta valor unitário); ","")&amp;IF(AND($J1909&lt;&gt;"",$K1909=""),"Ano 2 (falta quantidade); ","")&amp;IF(AND($M1909="",$N1909&lt;&gt;""),"Ano 3 (falta valor unitário); ","")&amp;IF(AND($M1909&lt;&gt;"",$N1909=""),"Ano 3 (falta quantidade); ","")&amp;IF(AND($P1909="",$Q1909&lt;&gt;""),"Ano 4 (falta valor unitário); ","")&amp;IF(AND($P1909&lt;&gt;"",$Q1909=""),"Ano 4 (falta quantidade); ","")&amp;IF(AND($S1909="",$T1909&lt;&gt;""),"Ano 5 (falta valor unitário); ","")&amp;IF(AND($S1909&lt;&gt;"",$T1909=""),"Ano 5 (falta quantidade); ","")&amp;IF(AND($V1909="",$W1909&lt;&gt;""),"Ano 6 (falta valor unitário); ","")&amp;IF(AND($V1909&lt;&gt;"",$W1909=""),"Ano 6 (falta quantidade); ","")), IF(NOT(OR(AND($G1909&lt;&gt;"",$H1909&lt;&gt;""),AND($J1909&lt;&gt;"",$K1909&lt;&gt;""),AND($M1909&lt;&gt;"",$N1909&lt;&gt;""),AND($P1909&lt;&gt;"",$Q1909&lt;&gt;""),AND($S1909&lt;&gt;"",$T1909&lt;&gt;""),AND($V1909&lt;&gt;"",$W1909&lt;&gt;""))),"Informe pelo menos um ano completo com valor unitário e quantidade.",IF(AND($C1909&lt;&gt;"",$E1909&lt;&gt;"",LEFT(TRIM($C1909),1)&lt;&gt;LEFT(TRIM($E1909),1)),"Categoria e tipo estão incompatíveis.",IF(IF(OR($E1909="",$F1909=""),FALSE(),IFERROR(COUNTIF(INDIRECT("UNITS_"&amp;SUBSTITUTE(LEFT($E1909,FIND(" ",$E1909&amp;" ")-1),".","_")),$F1909)=0,TRUE())),"Unidade incompatível com o tipo selecionado.",IF(OR(AND(ISNUMBER(SEARCH("comunic",LOWER($B1909))),LEFT($E1909,3)&lt;&gt;"4.4"),AND(ISNUMBER(SEARCH("monitor",LOWER($B1909))),NOT(OR(LEFT($E1909,3)="1.5",LEFT($E1909,3)="2.5")))),"Revise a classificação do item conforme as regras de preenchimento.",IF(AND($B1909&lt;&gt;"",OR(ISNUMBER(SEARCH("outro",LOWER($B1909))),ISNUMBER(SEARCH("divers",LOWER($B1909))),ISNUMBER(SEARCH("kit",LOWER($B1909))),ISNUMBER(SEARCH("ferrament",LOWER($B1909))),ISNUMBER(SEARCH("epi",LOWER($B1909)))),NOT(OR($Z1909&lt;&gt;"",$AA1909&lt;&gt;""))),"Descrição muito genérica: detalhe melhor o item e registre o racional no memorial ou em anexo.",IF(AND($Y1909=0,$B1909&lt;&gt;"",OR($G1909&lt;&gt;"",$H1909&lt;&gt;"",$J1909&lt;&gt;"",$K1909&lt;&gt;"",$M1909&lt;&gt;"",$N1909&lt;&gt;"",$P1909&lt;&gt;"",$Q1909&lt;&gt;"",$S1909&lt;&gt;"",$T1909&lt;&gt;"",$V1909&lt;&gt;"",$W1909&lt;&gt;"")),"O item possui dados lançados, mas o total está zerado. Revise os valores informados.","")))))))))))))))</f>
        <v/>
      </c>
    </row>
    <row r="1910" spans="1:35" ht="14.25" customHeight="1" x14ac:dyDescent="0.25">
      <c r="A1910" s="57" t="str">
        <f t="shared" si="377"/>
        <v/>
      </c>
      <c r="B1910" s="58"/>
      <c r="C1910" s="58"/>
      <c r="D1910" s="58"/>
      <c r="E1910" s="58"/>
      <c r="F1910" s="58"/>
      <c r="G1910" s="269"/>
      <c r="H1910" s="59"/>
      <c r="I1910" s="273">
        <f t="shared" si="378"/>
        <v>0</v>
      </c>
      <c r="J1910" s="269"/>
      <c r="K1910" s="59"/>
      <c r="L1910" s="270">
        <f t="shared" si="379"/>
        <v>0</v>
      </c>
      <c r="M1910" s="269"/>
      <c r="N1910" s="59"/>
      <c r="O1910" s="270">
        <f t="shared" si="380"/>
        <v>0</v>
      </c>
      <c r="P1910" s="269"/>
      <c r="Q1910" s="59"/>
      <c r="R1910" s="271">
        <f t="shared" si="381"/>
        <v>0</v>
      </c>
      <c r="S1910" s="269"/>
      <c r="T1910" s="59"/>
      <c r="U1910" s="270">
        <f t="shared" si="382"/>
        <v>0</v>
      </c>
      <c r="V1910" s="269"/>
      <c r="W1910" s="59"/>
      <c r="X1910" s="270">
        <f t="shared" si="383"/>
        <v>0</v>
      </c>
      <c r="Y1910" s="270">
        <f t="shared" si="384"/>
        <v>0</v>
      </c>
      <c r="Z1910" s="58"/>
      <c r="AA1910" s="58"/>
      <c r="AB1910" s="60" t="str">
        <f t="shared" si="385"/>
        <v/>
      </c>
      <c r="AC1910" s="21" t="b">
        <f t="shared" si="386"/>
        <v>0</v>
      </c>
      <c r="AD1910" s="21" t="b">
        <f t="shared" si="387"/>
        <v>0</v>
      </c>
      <c r="AE1910" s="21" t="b">
        <f t="shared" si="388"/>
        <v>0</v>
      </c>
      <c r="AF1910" s="21" t="b">
        <f ca="1">OR(AND($AC1910,NOT($AD1910)),AND($AC1910,OR(AND($G1910="",$H1910&lt;&gt;""),AND($G1910&lt;&gt;"",$H1910=""),AND($J1910="",$K1910&lt;&gt;""),AND($J1910&lt;&gt;"",$K1910=""),AND($M1910="",$N1910&lt;&gt;""),AND($M1910&lt;&gt;"",$N1910=""),AND($P1910="",$Q1910&lt;&gt;""),AND($P1910&lt;&gt;"",$Q1910=""),AND($S1910="",$T1910&lt;&gt;""),AND($S1910&lt;&gt;"",$T1910=""),AND($V1910="",$W1910&lt;&gt;""),AND($V1910&lt;&gt;"",$W1910=""))),AND($C1910&lt;&gt;"",$E1910&lt;&gt;"",LEFT(TRIM($C1910),1)&lt;&gt;LEFT(TRIM($E1910),1)),IF(OR($E1910="",$F1910=""),FALSE(),IFERROR(COUNTIF(INDIRECT("UNITS_"&amp;SUBSTITUTE(LEFT($E1910,FIND(" ",$E1910&amp;" ")-1),".","_")),$F1910)=0,TRUE())),AND($B1910&lt;&gt;"",OR(ISNUMBER(SEARCH("outro",LOWER($B1910))),ISNUMBER(SEARCH("divers",LOWER($B1910))),ISNUMBER(SEARCH("etc",LOWER($B1910))))),OR(AND(ISNUMBER(SEARCH("comunic",LOWER($B1910))),LEFT($E1910,3)&lt;&gt;"4.4"),AND(ISNUMBER(SEARCH("monitor",LOWER($B1910))),NOT(OR(LEFT($E1910,3)="1.5",LEFT($E1910,3)="2.5")))),AND($B1910&lt;&gt;"",OR(LEFT($C1910,1)="1",LEFT($C1910,1)="2"),$D1910=""),AND($D1910&lt;&gt;"",NOT(OR(LEFT($C1910,1)="1",LEFT($C1910,1)="2"))),AND($D1910&lt;&gt;"",COUNTIF(' PROJETO'!$B$14:$B$16,$D1910)=0),IF($D1910="",FALSE(),IF(COUNTIF(' PROJETO'!$B$14:$B$16,$D1910)=0,FALSE(),IFERROR(INDEX(' PROJETO'!$C$14:$C$16,MATCH($D1910,' PROJETO'!$B$14:$B$16,0))&lt;&gt;"Sim",FALSE()))))</f>
        <v>0</v>
      </c>
      <c r="AG1910" s="21" t="b">
        <f>AND($AC1910,$Y1910&gt;'CONFG.  LISTAS'!$F$4,$Z1910="",$AA1910="")</f>
        <v>0</v>
      </c>
      <c r="AH1910" s="21" t="str">
        <f t="shared" si="389"/>
        <v/>
      </c>
      <c r="AI1910" s="43" t="str">
        <f ca="1">IF(NOT($AC1910),"",IF(OR($B1910="",$C1910="",$E1910="",$F1910=""),"Preencha descrição, categoria, tipo e unidade.",IF(AND($B1910&lt;&gt;"",OR(LEFT($C1910,1)="1",LEFT($C1910,1)="2"),$D1910=""),"Informe a prática de restauração para itens diretos.",IF(AND($D1910&lt;&gt;"",NOT(OR(LEFT($C1910,1)="1",LEFT($C1910,1)="2"))),"Custos indiretos não devem pertencer a uma prática específica.",IF(AND($D1910&lt;&gt;"",COUNTIF(' PROJETO'!$B$14:$B$16,$D1910)=0),"Prática de restauração inválida ou não cadastrada.",IF(IF($D1910="",FALSE(),IF(COUNTIF(' PROJETO'!$B$14:$B$16,$D1910)=0,FALSE(),IFERROR(INDEX(' PROJETO'!$C$14:$C$16,MATCH($D1910,' PROJETO'!$B$14:$B$16,0))&lt;&gt;"Sim",FALSE()))),"A prática informada no item não foi selecionada na aba Projeto.",IF(AND(MAX($I1910,$L1910,$O1910,$R1910,$U1910,$X1910)&gt;'CONFG.  LISTAS'!$F$4,NOT(OR($Z1910&lt;&gt;"",$AA1910&lt;&gt;""))),"Memorial de cálculo ou anexo obrigatório não informado para item acima do limite.",IF(OR(AND($G1910&lt;&gt;"",$H1910&lt;&gt;"",OR($G1910&lt;=0,$H1910&lt;=0)),AND($J1910&lt;&gt;"",$K1910&lt;&gt;"",OR($J1910&lt;=0,$K1910&lt;=0)),AND($M1910&lt;&gt;"",$N1910&lt;&gt;"",OR($M1910&lt;=0,$N1910&lt;=0)),AND($P1910&lt;&gt;"",$Q1910&lt;&gt;"",OR($P1910&lt;=0,$Q1910&lt;=0)),AND($S1910&lt;&gt;"",$T1910&lt;&gt;"",OR($S1910&lt;=0,$T1910&lt;=0)),AND($V1910&lt;&gt;"",$W1910&lt;&gt;"",OR($V1910&lt;=0,$W1910&lt;=0))),"Revise os valores informados: valor unitário e quantidade devem ser maiores que zero.",IF(OR(AND($G1910="",$H1910&lt;&gt;""),AND($G1910&lt;&gt;"",$H1910=""),AND($J1910="",$K1910&lt;&gt;""),AND($J1910&lt;&gt;"",$K1910=""),AND($M1910="",$N1910&lt;&gt;""),AND($M1910&lt;&gt;"",$N1910=""),AND($P1910="",$Q1910&lt;&gt;""),AND($P1910&lt;&gt;"",$Q1910=""),AND($S1910="",$T1910&lt;&gt;""),AND($S1910&lt;&gt;"",$T1910=""),AND($V1910="",$W1910&lt;&gt;""),AND($V1910&lt;&gt;"",$W1910="")),"Há ano preenchido parcialmente: "&amp;TRIM(IF(AND($G1910="",$H1910&lt;&gt;""),"Ano 1 (falta valor unitário); ","")&amp;IF(AND($G1910&lt;&gt;"",$H1910=""),"Ano 1 (falta quantidade); ","")&amp;IF(AND($J1910="",$K1910&lt;&gt;""),"Ano 2 (falta valor unitário); ","")&amp;IF(AND($J1910&lt;&gt;"",$K1910=""),"Ano 2 (falta quantidade); ","")&amp;IF(AND($M1910="",$N1910&lt;&gt;""),"Ano 3 (falta valor unitário); ","")&amp;IF(AND($M1910&lt;&gt;"",$N1910=""),"Ano 3 (falta quantidade); ","")&amp;IF(AND($P1910="",$Q1910&lt;&gt;""),"Ano 4 (falta valor unitário); ","")&amp;IF(AND($P1910&lt;&gt;"",$Q1910=""),"Ano 4 (falta quantidade); ","")&amp;IF(AND($S1910="",$T1910&lt;&gt;""),"Ano 5 (falta valor unitário); ","")&amp;IF(AND($S1910&lt;&gt;"",$T1910=""),"Ano 5 (falta quantidade); ","")&amp;IF(AND($V1910="",$W1910&lt;&gt;""),"Ano 6 (falta valor unitário); ","")&amp;IF(AND($V1910&lt;&gt;"",$W1910=""),"Ano 6 (falta quantidade); ","")), IF(NOT(OR(AND($G1910&lt;&gt;"",$H1910&lt;&gt;""),AND($J1910&lt;&gt;"",$K1910&lt;&gt;""),AND($M1910&lt;&gt;"",$N1910&lt;&gt;""),AND($P1910&lt;&gt;"",$Q1910&lt;&gt;""),AND($S1910&lt;&gt;"",$T1910&lt;&gt;""),AND($V1910&lt;&gt;"",$W1910&lt;&gt;""))),"Informe pelo menos um ano completo com valor unitário e quantidade.",IF(AND($C1910&lt;&gt;"",$E1910&lt;&gt;"",LEFT(TRIM($C1910),1)&lt;&gt;LEFT(TRIM($E1910),1)),"Categoria e tipo estão incompatíveis.",IF(IF(OR($E1910="",$F1910=""),FALSE(),IFERROR(COUNTIF(INDIRECT("UNITS_"&amp;SUBSTITUTE(LEFT($E1910,FIND(" ",$E1910&amp;" ")-1),".","_")),$F1910)=0,TRUE())),"Unidade incompatível com o tipo selecionado.",IF(OR(AND(ISNUMBER(SEARCH("comunic",LOWER($B1910))),LEFT($E1910,3)&lt;&gt;"4.4"),AND(ISNUMBER(SEARCH("monitor",LOWER($B1910))),NOT(OR(LEFT($E1910,3)="1.5",LEFT($E1910,3)="2.5")))),"Revise a classificação do item conforme as regras de preenchimento.",IF(AND($B1910&lt;&gt;"",OR(ISNUMBER(SEARCH("outro",LOWER($B1910))),ISNUMBER(SEARCH("divers",LOWER($B1910))),ISNUMBER(SEARCH("kit",LOWER($B1910))),ISNUMBER(SEARCH("ferrament",LOWER($B1910))),ISNUMBER(SEARCH("epi",LOWER($B1910)))),NOT(OR($Z1910&lt;&gt;"",$AA1910&lt;&gt;""))),"Descrição muito genérica: detalhe melhor o item e registre o racional no memorial ou em anexo.",IF(AND($Y1910=0,$B1910&lt;&gt;"",OR($G1910&lt;&gt;"",$H1910&lt;&gt;"",$J1910&lt;&gt;"",$K1910&lt;&gt;"",$M1910&lt;&gt;"",$N1910&lt;&gt;"",$P1910&lt;&gt;"",$Q1910&lt;&gt;"",$S1910&lt;&gt;"",$T1910&lt;&gt;"",$V1910&lt;&gt;"",$W1910&lt;&gt;"")),"O item possui dados lançados, mas o total está zerado. Revise os valores informados.","")))))))))))))))</f>
        <v/>
      </c>
    </row>
    <row r="1911" spans="1:35" ht="14.25" customHeight="1" x14ac:dyDescent="0.25">
      <c r="A1911" s="57" t="str">
        <f t="shared" si="377"/>
        <v/>
      </c>
      <c r="B1911" s="61"/>
      <c r="C1911" s="61"/>
      <c r="D1911" s="58"/>
      <c r="E1911" s="61"/>
      <c r="F1911" s="61"/>
      <c r="G1911" s="272"/>
      <c r="H1911" s="62"/>
      <c r="I1911" s="273">
        <f t="shared" si="378"/>
        <v>0</v>
      </c>
      <c r="J1911" s="272"/>
      <c r="K1911" s="62"/>
      <c r="L1911" s="270">
        <f t="shared" si="379"/>
        <v>0</v>
      </c>
      <c r="M1911" s="272"/>
      <c r="N1911" s="62"/>
      <c r="O1911" s="270">
        <f t="shared" si="380"/>
        <v>0</v>
      </c>
      <c r="P1911" s="272"/>
      <c r="Q1911" s="62"/>
      <c r="R1911" s="271">
        <f t="shared" si="381"/>
        <v>0</v>
      </c>
      <c r="S1911" s="272"/>
      <c r="T1911" s="62"/>
      <c r="U1911" s="270">
        <f t="shared" si="382"/>
        <v>0</v>
      </c>
      <c r="V1911" s="272"/>
      <c r="W1911" s="62"/>
      <c r="X1911" s="270">
        <f t="shared" si="383"/>
        <v>0</v>
      </c>
      <c r="Y1911" s="270">
        <f t="shared" si="384"/>
        <v>0</v>
      </c>
      <c r="Z1911" s="61"/>
      <c r="AA1911" s="61"/>
      <c r="AB1911" s="60" t="str">
        <f t="shared" si="385"/>
        <v/>
      </c>
      <c r="AC1911" s="21" t="b">
        <f t="shared" si="386"/>
        <v>0</v>
      </c>
      <c r="AD1911" s="21" t="b">
        <f t="shared" si="387"/>
        <v>0</v>
      </c>
      <c r="AE1911" s="21" t="b">
        <f t="shared" si="388"/>
        <v>0</v>
      </c>
      <c r="AF1911" s="21" t="b">
        <f ca="1">OR(AND($AC1911,NOT($AD1911)),AND($AC1911,OR(AND($G1911="",$H1911&lt;&gt;""),AND($G1911&lt;&gt;"",$H1911=""),AND($J1911="",$K1911&lt;&gt;""),AND($J1911&lt;&gt;"",$K1911=""),AND($M1911="",$N1911&lt;&gt;""),AND($M1911&lt;&gt;"",$N1911=""),AND($P1911="",$Q1911&lt;&gt;""),AND($P1911&lt;&gt;"",$Q1911=""),AND($S1911="",$T1911&lt;&gt;""),AND($S1911&lt;&gt;"",$T1911=""),AND($V1911="",$W1911&lt;&gt;""),AND($V1911&lt;&gt;"",$W1911=""))),AND($C1911&lt;&gt;"",$E1911&lt;&gt;"",LEFT(TRIM($C1911),1)&lt;&gt;LEFT(TRIM($E1911),1)),IF(OR($E1911="",$F1911=""),FALSE(),IFERROR(COUNTIF(INDIRECT("UNITS_"&amp;SUBSTITUTE(LEFT($E1911,FIND(" ",$E1911&amp;" ")-1),".","_")),$F1911)=0,TRUE())),AND($B1911&lt;&gt;"",OR(ISNUMBER(SEARCH("outro",LOWER($B1911))),ISNUMBER(SEARCH("divers",LOWER($B1911))),ISNUMBER(SEARCH("etc",LOWER($B1911))))),OR(AND(ISNUMBER(SEARCH("comunic",LOWER($B1911))),LEFT($E1911,3)&lt;&gt;"4.4"),AND(ISNUMBER(SEARCH("monitor",LOWER($B1911))),NOT(OR(LEFT($E1911,3)="1.5",LEFT($E1911,3)="2.5")))),AND($B1911&lt;&gt;"",OR(LEFT($C1911,1)="1",LEFT($C1911,1)="2"),$D1911=""),AND($D1911&lt;&gt;"",NOT(OR(LEFT($C1911,1)="1",LEFT($C1911,1)="2"))),AND($D1911&lt;&gt;"",COUNTIF(' PROJETO'!$B$14:$B$16,$D1911)=0),IF($D1911="",FALSE(),IF(COUNTIF(' PROJETO'!$B$14:$B$16,$D1911)=0,FALSE(),IFERROR(INDEX(' PROJETO'!$C$14:$C$16,MATCH($D1911,' PROJETO'!$B$14:$B$16,0))&lt;&gt;"Sim",FALSE()))))</f>
        <v>0</v>
      </c>
      <c r="AG1911" s="21" t="b">
        <f>AND($AC1911,$Y1911&gt;'CONFG.  LISTAS'!$F$4,$Z1911="",$AA1911="")</f>
        <v>0</v>
      </c>
      <c r="AH1911" s="21" t="str">
        <f t="shared" si="389"/>
        <v/>
      </c>
      <c r="AI1911" s="43" t="str">
        <f ca="1">IF(NOT($AC1911),"",IF(OR($B1911="",$C1911="",$E1911="",$F1911=""),"Preencha descrição, categoria, tipo e unidade.",IF(AND($B1911&lt;&gt;"",OR(LEFT($C1911,1)="1",LEFT($C1911,1)="2"),$D1911=""),"Informe a prática de restauração para itens diretos.",IF(AND($D1911&lt;&gt;"",NOT(OR(LEFT($C1911,1)="1",LEFT($C1911,1)="2"))),"Custos indiretos não devem pertencer a uma prática específica.",IF(AND($D1911&lt;&gt;"",COUNTIF(' PROJETO'!$B$14:$B$16,$D1911)=0),"Prática de restauração inválida ou não cadastrada.",IF(IF($D1911="",FALSE(),IF(COUNTIF(' PROJETO'!$B$14:$B$16,$D1911)=0,FALSE(),IFERROR(INDEX(' PROJETO'!$C$14:$C$16,MATCH($D1911,' PROJETO'!$B$14:$B$16,0))&lt;&gt;"Sim",FALSE()))),"A prática informada no item não foi selecionada na aba Projeto.",IF(AND(MAX($I1911,$L1911,$O1911,$R1911,$U1911,$X1911)&gt;'CONFG.  LISTAS'!$F$4,NOT(OR($Z1911&lt;&gt;"",$AA1911&lt;&gt;""))),"Memorial de cálculo ou anexo obrigatório não informado para item acima do limite.",IF(OR(AND($G1911&lt;&gt;"",$H1911&lt;&gt;"",OR($G1911&lt;=0,$H1911&lt;=0)),AND($J1911&lt;&gt;"",$K1911&lt;&gt;"",OR($J1911&lt;=0,$K1911&lt;=0)),AND($M1911&lt;&gt;"",$N1911&lt;&gt;"",OR($M1911&lt;=0,$N1911&lt;=0)),AND($P1911&lt;&gt;"",$Q1911&lt;&gt;"",OR($P1911&lt;=0,$Q1911&lt;=0)),AND($S1911&lt;&gt;"",$T1911&lt;&gt;"",OR($S1911&lt;=0,$T1911&lt;=0)),AND($V1911&lt;&gt;"",$W1911&lt;&gt;"",OR($V1911&lt;=0,$W1911&lt;=0))),"Revise os valores informados: valor unitário e quantidade devem ser maiores que zero.",IF(OR(AND($G1911="",$H1911&lt;&gt;""),AND($G1911&lt;&gt;"",$H1911=""),AND($J1911="",$K1911&lt;&gt;""),AND($J1911&lt;&gt;"",$K1911=""),AND($M1911="",$N1911&lt;&gt;""),AND($M1911&lt;&gt;"",$N1911=""),AND($P1911="",$Q1911&lt;&gt;""),AND($P1911&lt;&gt;"",$Q1911=""),AND($S1911="",$T1911&lt;&gt;""),AND($S1911&lt;&gt;"",$T1911=""),AND($V1911="",$W1911&lt;&gt;""),AND($V1911&lt;&gt;"",$W1911="")),"Há ano preenchido parcialmente: "&amp;TRIM(IF(AND($G1911="",$H1911&lt;&gt;""),"Ano 1 (falta valor unitário); ","")&amp;IF(AND($G1911&lt;&gt;"",$H1911=""),"Ano 1 (falta quantidade); ","")&amp;IF(AND($J1911="",$K1911&lt;&gt;""),"Ano 2 (falta valor unitário); ","")&amp;IF(AND($J1911&lt;&gt;"",$K1911=""),"Ano 2 (falta quantidade); ","")&amp;IF(AND($M1911="",$N1911&lt;&gt;""),"Ano 3 (falta valor unitário); ","")&amp;IF(AND($M1911&lt;&gt;"",$N1911=""),"Ano 3 (falta quantidade); ","")&amp;IF(AND($P1911="",$Q1911&lt;&gt;""),"Ano 4 (falta valor unitário); ","")&amp;IF(AND($P1911&lt;&gt;"",$Q1911=""),"Ano 4 (falta quantidade); ","")&amp;IF(AND($S1911="",$T1911&lt;&gt;""),"Ano 5 (falta valor unitário); ","")&amp;IF(AND($S1911&lt;&gt;"",$T1911=""),"Ano 5 (falta quantidade); ","")&amp;IF(AND($V1911="",$W1911&lt;&gt;""),"Ano 6 (falta valor unitário); ","")&amp;IF(AND($V1911&lt;&gt;"",$W1911=""),"Ano 6 (falta quantidade); ","")), IF(NOT(OR(AND($G1911&lt;&gt;"",$H1911&lt;&gt;""),AND($J1911&lt;&gt;"",$K1911&lt;&gt;""),AND($M1911&lt;&gt;"",$N1911&lt;&gt;""),AND($P1911&lt;&gt;"",$Q1911&lt;&gt;""),AND($S1911&lt;&gt;"",$T1911&lt;&gt;""),AND($V1911&lt;&gt;"",$W1911&lt;&gt;""))),"Informe pelo menos um ano completo com valor unitário e quantidade.",IF(AND($C1911&lt;&gt;"",$E1911&lt;&gt;"",LEFT(TRIM($C1911),1)&lt;&gt;LEFT(TRIM($E1911),1)),"Categoria e tipo estão incompatíveis.",IF(IF(OR($E1911="",$F1911=""),FALSE(),IFERROR(COUNTIF(INDIRECT("UNITS_"&amp;SUBSTITUTE(LEFT($E1911,FIND(" ",$E1911&amp;" ")-1),".","_")),$F1911)=0,TRUE())),"Unidade incompatível com o tipo selecionado.",IF(OR(AND(ISNUMBER(SEARCH("comunic",LOWER($B1911))),LEFT($E1911,3)&lt;&gt;"4.4"),AND(ISNUMBER(SEARCH("monitor",LOWER($B1911))),NOT(OR(LEFT($E1911,3)="1.5",LEFT($E1911,3)="2.5")))),"Revise a classificação do item conforme as regras de preenchimento.",IF(AND($B1911&lt;&gt;"",OR(ISNUMBER(SEARCH("outro",LOWER($B1911))),ISNUMBER(SEARCH("divers",LOWER($B1911))),ISNUMBER(SEARCH("kit",LOWER($B1911))),ISNUMBER(SEARCH("ferrament",LOWER($B1911))),ISNUMBER(SEARCH("epi",LOWER($B1911)))),NOT(OR($Z1911&lt;&gt;"",$AA1911&lt;&gt;""))),"Descrição muito genérica: detalhe melhor o item e registre o racional no memorial ou em anexo.",IF(AND($Y1911=0,$B1911&lt;&gt;"",OR($G1911&lt;&gt;"",$H1911&lt;&gt;"",$J1911&lt;&gt;"",$K1911&lt;&gt;"",$M1911&lt;&gt;"",$N1911&lt;&gt;"",$P1911&lt;&gt;"",$Q1911&lt;&gt;"",$S1911&lt;&gt;"",$T1911&lt;&gt;"",$V1911&lt;&gt;"",$W1911&lt;&gt;"")),"O item possui dados lançados, mas o total está zerado. Revise os valores informados.","")))))))))))))))</f>
        <v/>
      </c>
    </row>
    <row r="1912" spans="1:35" ht="14.25" customHeight="1" x14ac:dyDescent="0.25">
      <c r="A1912" s="57" t="str">
        <f t="shared" si="377"/>
        <v/>
      </c>
      <c r="B1912" s="58"/>
      <c r="C1912" s="58"/>
      <c r="D1912" s="58"/>
      <c r="E1912" s="58"/>
      <c r="F1912" s="58"/>
      <c r="G1912" s="269"/>
      <c r="H1912" s="59"/>
      <c r="I1912" s="273">
        <f t="shared" si="378"/>
        <v>0</v>
      </c>
      <c r="J1912" s="269"/>
      <c r="K1912" s="59"/>
      <c r="L1912" s="270">
        <f t="shared" si="379"/>
        <v>0</v>
      </c>
      <c r="M1912" s="269"/>
      <c r="N1912" s="59"/>
      <c r="O1912" s="270">
        <f t="shared" si="380"/>
        <v>0</v>
      </c>
      <c r="P1912" s="269"/>
      <c r="Q1912" s="59"/>
      <c r="R1912" s="271">
        <f t="shared" si="381"/>
        <v>0</v>
      </c>
      <c r="S1912" s="269"/>
      <c r="T1912" s="59"/>
      <c r="U1912" s="270">
        <f t="shared" si="382"/>
        <v>0</v>
      </c>
      <c r="V1912" s="269"/>
      <c r="W1912" s="59"/>
      <c r="X1912" s="270">
        <f t="shared" si="383"/>
        <v>0</v>
      </c>
      <c r="Y1912" s="270">
        <f t="shared" si="384"/>
        <v>0</v>
      </c>
      <c r="Z1912" s="58"/>
      <c r="AA1912" s="58"/>
      <c r="AB1912" s="60" t="str">
        <f t="shared" si="385"/>
        <v/>
      </c>
      <c r="AC1912" s="21" t="b">
        <f t="shared" si="386"/>
        <v>0</v>
      </c>
      <c r="AD1912" s="21" t="b">
        <f t="shared" si="387"/>
        <v>0</v>
      </c>
      <c r="AE1912" s="21" t="b">
        <f t="shared" si="388"/>
        <v>0</v>
      </c>
      <c r="AF1912" s="21" t="b">
        <f ca="1">OR(AND($AC1912,NOT($AD1912)),AND($AC1912,OR(AND($G1912="",$H1912&lt;&gt;""),AND($G1912&lt;&gt;"",$H1912=""),AND($J1912="",$K1912&lt;&gt;""),AND($J1912&lt;&gt;"",$K1912=""),AND($M1912="",$N1912&lt;&gt;""),AND($M1912&lt;&gt;"",$N1912=""),AND($P1912="",$Q1912&lt;&gt;""),AND($P1912&lt;&gt;"",$Q1912=""),AND($S1912="",$T1912&lt;&gt;""),AND($S1912&lt;&gt;"",$T1912=""),AND($V1912="",$W1912&lt;&gt;""),AND($V1912&lt;&gt;"",$W1912=""))),AND($C1912&lt;&gt;"",$E1912&lt;&gt;"",LEFT(TRIM($C1912),1)&lt;&gt;LEFT(TRIM($E1912),1)),IF(OR($E1912="",$F1912=""),FALSE(),IFERROR(COUNTIF(INDIRECT("UNITS_"&amp;SUBSTITUTE(LEFT($E1912,FIND(" ",$E1912&amp;" ")-1),".","_")),$F1912)=0,TRUE())),AND($B1912&lt;&gt;"",OR(ISNUMBER(SEARCH("outro",LOWER($B1912))),ISNUMBER(SEARCH("divers",LOWER($B1912))),ISNUMBER(SEARCH("etc",LOWER($B1912))))),OR(AND(ISNUMBER(SEARCH("comunic",LOWER($B1912))),LEFT($E1912,3)&lt;&gt;"4.4"),AND(ISNUMBER(SEARCH("monitor",LOWER($B1912))),NOT(OR(LEFT($E1912,3)="1.5",LEFT($E1912,3)="2.5")))),AND($B1912&lt;&gt;"",OR(LEFT($C1912,1)="1",LEFT($C1912,1)="2"),$D1912=""),AND($D1912&lt;&gt;"",NOT(OR(LEFT($C1912,1)="1",LEFT($C1912,1)="2"))),AND($D1912&lt;&gt;"",COUNTIF(' PROJETO'!$B$14:$B$16,$D1912)=0),IF($D1912="",FALSE(),IF(COUNTIF(' PROJETO'!$B$14:$B$16,$D1912)=0,FALSE(),IFERROR(INDEX(' PROJETO'!$C$14:$C$16,MATCH($D1912,' PROJETO'!$B$14:$B$16,0))&lt;&gt;"Sim",FALSE()))))</f>
        <v>0</v>
      </c>
      <c r="AG1912" s="21" t="b">
        <f>AND($AC1912,$Y1912&gt;'CONFG.  LISTAS'!$F$4,$Z1912="",$AA1912="")</f>
        <v>0</v>
      </c>
      <c r="AH1912" s="21" t="str">
        <f t="shared" si="389"/>
        <v/>
      </c>
      <c r="AI1912" s="43" t="str">
        <f ca="1">IF(NOT($AC1912),"",IF(OR($B1912="",$C1912="",$E1912="",$F1912=""),"Preencha descrição, categoria, tipo e unidade.",IF(AND($B1912&lt;&gt;"",OR(LEFT($C1912,1)="1",LEFT($C1912,1)="2"),$D1912=""),"Informe a prática de restauração para itens diretos.",IF(AND($D1912&lt;&gt;"",NOT(OR(LEFT($C1912,1)="1",LEFT($C1912,1)="2"))),"Custos indiretos não devem pertencer a uma prática específica.",IF(AND($D1912&lt;&gt;"",COUNTIF(' PROJETO'!$B$14:$B$16,$D1912)=0),"Prática de restauração inválida ou não cadastrada.",IF(IF($D1912="",FALSE(),IF(COUNTIF(' PROJETO'!$B$14:$B$16,$D1912)=0,FALSE(),IFERROR(INDEX(' PROJETO'!$C$14:$C$16,MATCH($D1912,' PROJETO'!$B$14:$B$16,0))&lt;&gt;"Sim",FALSE()))),"A prática informada no item não foi selecionada na aba Projeto.",IF(AND(MAX($I1912,$L1912,$O1912,$R1912,$U1912,$X1912)&gt;'CONFG.  LISTAS'!$F$4,NOT(OR($Z1912&lt;&gt;"",$AA1912&lt;&gt;""))),"Memorial de cálculo ou anexo obrigatório não informado para item acima do limite.",IF(OR(AND($G1912&lt;&gt;"",$H1912&lt;&gt;"",OR($G1912&lt;=0,$H1912&lt;=0)),AND($J1912&lt;&gt;"",$K1912&lt;&gt;"",OR($J1912&lt;=0,$K1912&lt;=0)),AND($M1912&lt;&gt;"",$N1912&lt;&gt;"",OR($M1912&lt;=0,$N1912&lt;=0)),AND($P1912&lt;&gt;"",$Q1912&lt;&gt;"",OR($P1912&lt;=0,$Q1912&lt;=0)),AND($S1912&lt;&gt;"",$T1912&lt;&gt;"",OR($S1912&lt;=0,$T1912&lt;=0)),AND($V1912&lt;&gt;"",$W1912&lt;&gt;"",OR($V1912&lt;=0,$W1912&lt;=0))),"Revise os valores informados: valor unitário e quantidade devem ser maiores que zero.",IF(OR(AND($G1912="",$H1912&lt;&gt;""),AND($G1912&lt;&gt;"",$H1912=""),AND($J1912="",$K1912&lt;&gt;""),AND($J1912&lt;&gt;"",$K1912=""),AND($M1912="",$N1912&lt;&gt;""),AND($M1912&lt;&gt;"",$N1912=""),AND($P1912="",$Q1912&lt;&gt;""),AND($P1912&lt;&gt;"",$Q1912=""),AND($S1912="",$T1912&lt;&gt;""),AND($S1912&lt;&gt;"",$T1912=""),AND($V1912="",$W1912&lt;&gt;""),AND($V1912&lt;&gt;"",$W1912="")),"Há ano preenchido parcialmente: "&amp;TRIM(IF(AND($G1912="",$H1912&lt;&gt;""),"Ano 1 (falta valor unitário); ","")&amp;IF(AND($G1912&lt;&gt;"",$H1912=""),"Ano 1 (falta quantidade); ","")&amp;IF(AND($J1912="",$K1912&lt;&gt;""),"Ano 2 (falta valor unitário); ","")&amp;IF(AND($J1912&lt;&gt;"",$K1912=""),"Ano 2 (falta quantidade); ","")&amp;IF(AND($M1912="",$N1912&lt;&gt;""),"Ano 3 (falta valor unitário); ","")&amp;IF(AND($M1912&lt;&gt;"",$N1912=""),"Ano 3 (falta quantidade); ","")&amp;IF(AND($P1912="",$Q1912&lt;&gt;""),"Ano 4 (falta valor unitário); ","")&amp;IF(AND($P1912&lt;&gt;"",$Q1912=""),"Ano 4 (falta quantidade); ","")&amp;IF(AND($S1912="",$T1912&lt;&gt;""),"Ano 5 (falta valor unitário); ","")&amp;IF(AND($S1912&lt;&gt;"",$T1912=""),"Ano 5 (falta quantidade); ","")&amp;IF(AND($V1912="",$W1912&lt;&gt;""),"Ano 6 (falta valor unitário); ","")&amp;IF(AND($V1912&lt;&gt;"",$W1912=""),"Ano 6 (falta quantidade); ","")), IF(NOT(OR(AND($G1912&lt;&gt;"",$H1912&lt;&gt;""),AND($J1912&lt;&gt;"",$K1912&lt;&gt;""),AND($M1912&lt;&gt;"",$N1912&lt;&gt;""),AND($P1912&lt;&gt;"",$Q1912&lt;&gt;""),AND($S1912&lt;&gt;"",$T1912&lt;&gt;""),AND($V1912&lt;&gt;"",$W1912&lt;&gt;""))),"Informe pelo menos um ano completo com valor unitário e quantidade.",IF(AND($C1912&lt;&gt;"",$E1912&lt;&gt;"",LEFT(TRIM($C1912),1)&lt;&gt;LEFT(TRIM($E1912),1)),"Categoria e tipo estão incompatíveis.",IF(IF(OR($E1912="",$F1912=""),FALSE(),IFERROR(COUNTIF(INDIRECT("UNITS_"&amp;SUBSTITUTE(LEFT($E1912,FIND(" ",$E1912&amp;" ")-1),".","_")),$F1912)=0,TRUE())),"Unidade incompatível com o tipo selecionado.",IF(OR(AND(ISNUMBER(SEARCH("comunic",LOWER($B1912))),LEFT($E1912,3)&lt;&gt;"4.4"),AND(ISNUMBER(SEARCH("monitor",LOWER($B1912))),NOT(OR(LEFT($E1912,3)="1.5",LEFT($E1912,3)="2.5")))),"Revise a classificação do item conforme as regras de preenchimento.",IF(AND($B1912&lt;&gt;"",OR(ISNUMBER(SEARCH("outro",LOWER($B1912))),ISNUMBER(SEARCH("divers",LOWER($B1912))),ISNUMBER(SEARCH("kit",LOWER($B1912))),ISNUMBER(SEARCH("ferrament",LOWER($B1912))),ISNUMBER(SEARCH("epi",LOWER($B1912)))),NOT(OR($Z1912&lt;&gt;"",$AA1912&lt;&gt;""))),"Descrição muito genérica: detalhe melhor o item e registre o racional no memorial ou em anexo.",IF(AND($Y1912=0,$B1912&lt;&gt;"",OR($G1912&lt;&gt;"",$H1912&lt;&gt;"",$J1912&lt;&gt;"",$K1912&lt;&gt;"",$M1912&lt;&gt;"",$N1912&lt;&gt;"",$P1912&lt;&gt;"",$Q1912&lt;&gt;"",$S1912&lt;&gt;"",$T1912&lt;&gt;"",$V1912&lt;&gt;"",$W1912&lt;&gt;"")),"O item possui dados lançados, mas o total está zerado. Revise os valores informados.","")))))))))))))))</f>
        <v/>
      </c>
    </row>
    <row r="1913" spans="1:35" ht="14.25" customHeight="1" x14ac:dyDescent="0.25">
      <c r="A1913" s="57" t="str">
        <f t="shared" si="377"/>
        <v/>
      </c>
      <c r="B1913" s="61"/>
      <c r="C1913" s="61"/>
      <c r="D1913" s="58"/>
      <c r="E1913" s="61"/>
      <c r="F1913" s="61"/>
      <c r="G1913" s="272"/>
      <c r="H1913" s="62"/>
      <c r="I1913" s="273">
        <f t="shared" si="378"/>
        <v>0</v>
      </c>
      <c r="J1913" s="272"/>
      <c r="K1913" s="62"/>
      <c r="L1913" s="270">
        <f t="shared" si="379"/>
        <v>0</v>
      </c>
      <c r="M1913" s="272"/>
      <c r="N1913" s="62"/>
      <c r="O1913" s="270">
        <f t="shared" si="380"/>
        <v>0</v>
      </c>
      <c r="P1913" s="272"/>
      <c r="Q1913" s="62"/>
      <c r="R1913" s="271">
        <f t="shared" si="381"/>
        <v>0</v>
      </c>
      <c r="S1913" s="272"/>
      <c r="T1913" s="62"/>
      <c r="U1913" s="270">
        <f t="shared" si="382"/>
        <v>0</v>
      </c>
      <c r="V1913" s="272"/>
      <c r="W1913" s="62"/>
      <c r="X1913" s="270">
        <f t="shared" si="383"/>
        <v>0</v>
      </c>
      <c r="Y1913" s="270">
        <f t="shared" si="384"/>
        <v>0</v>
      </c>
      <c r="Z1913" s="61"/>
      <c r="AA1913" s="61"/>
      <c r="AB1913" s="60" t="str">
        <f t="shared" si="385"/>
        <v/>
      </c>
      <c r="AC1913" s="21" t="b">
        <f t="shared" si="386"/>
        <v>0</v>
      </c>
      <c r="AD1913" s="21" t="b">
        <f t="shared" si="387"/>
        <v>0</v>
      </c>
      <c r="AE1913" s="21" t="b">
        <f t="shared" si="388"/>
        <v>0</v>
      </c>
      <c r="AF1913" s="21" t="b">
        <f ca="1">OR(AND($AC1913,NOT($AD1913)),AND($AC1913,OR(AND($G1913="",$H1913&lt;&gt;""),AND($G1913&lt;&gt;"",$H1913=""),AND($J1913="",$K1913&lt;&gt;""),AND($J1913&lt;&gt;"",$K1913=""),AND($M1913="",$N1913&lt;&gt;""),AND($M1913&lt;&gt;"",$N1913=""),AND($P1913="",$Q1913&lt;&gt;""),AND($P1913&lt;&gt;"",$Q1913=""),AND($S1913="",$T1913&lt;&gt;""),AND($S1913&lt;&gt;"",$T1913=""),AND($V1913="",$W1913&lt;&gt;""),AND($V1913&lt;&gt;"",$W1913=""))),AND($C1913&lt;&gt;"",$E1913&lt;&gt;"",LEFT(TRIM($C1913),1)&lt;&gt;LEFT(TRIM($E1913),1)),IF(OR($E1913="",$F1913=""),FALSE(),IFERROR(COUNTIF(INDIRECT("UNITS_"&amp;SUBSTITUTE(LEFT($E1913,FIND(" ",$E1913&amp;" ")-1),".","_")),$F1913)=0,TRUE())),AND($B1913&lt;&gt;"",OR(ISNUMBER(SEARCH("outro",LOWER($B1913))),ISNUMBER(SEARCH("divers",LOWER($B1913))),ISNUMBER(SEARCH("etc",LOWER($B1913))))),OR(AND(ISNUMBER(SEARCH("comunic",LOWER($B1913))),LEFT($E1913,3)&lt;&gt;"4.4"),AND(ISNUMBER(SEARCH("monitor",LOWER($B1913))),NOT(OR(LEFT($E1913,3)="1.5",LEFT($E1913,3)="2.5")))),AND($B1913&lt;&gt;"",OR(LEFT($C1913,1)="1",LEFT($C1913,1)="2"),$D1913=""),AND($D1913&lt;&gt;"",NOT(OR(LEFT($C1913,1)="1",LEFT($C1913,1)="2"))),AND($D1913&lt;&gt;"",COUNTIF(' PROJETO'!$B$14:$B$16,$D1913)=0),IF($D1913="",FALSE(),IF(COUNTIF(' PROJETO'!$B$14:$B$16,$D1913)=0,FALSE(),IFERROR(INDEX(' PROJETO'!$C$14:$C$16,MATCH($D1913,' PROJETO'!$B$14:$B$16,0))&lt;&gt;"Sim",FALSE()))))</f>
        <v>0</v>
      </c>
      <c r="AG1913" s="21" t="b">
        <f>AND($AC1913,$Y1913&gt;'CONFG.  LISTAS'!$F$4,$Z1913="",$AA1913="")</f>
        <v>0</v>
      </c>
      <c r="AH1913" s="21" t="str">
        <f t="shared" si="389"/>
        <v/>
      </c>
      <c r="AI1913" s="43" t="str">
        <f ca="1">IF(NOT($AC1913),"",IF(OR($B1913="",$C1913="",$E1913="",$F1913=""),"Preencha descrição, categoria, tipo e unidade.",IF(AND($B1913&lt;&gt;"",OR(LEFT($C1913,1)="1",LEFT($C1913,1)="2"),$D1913=""),"Informe a prática de restauração para itens diretos.",IF(AND($D1913&lt;&gt;"",NOT(OR(LEFT($C1913,1)="1",LEFT($C1913,1)="2"))),"Custos indiretos não devem pertencer a uma prática específica.",IF(AND($D1913&lt;&gt;"",COUNTIF(' PROJETO'!$B$14:$B$16,$D1913)=0),"Prática de restauração inválida ou não cadastrada.",IF(IF($D1913="",FALSE(),IF(COUNTIF(' PROJETO'!$B$14:$B$16,$D1913)=0,FALSE(),IFERROR(INDEX(' PROJETO'!$C$14:$C$16,MATCH($D1913,' PROJETO'!$B$14:$B$16,0))&lt;&gt;"Sim",FALSE()))),"A prática informada no item não foi selecionada na aba Projeto.",IF(AND(MAX($I1913,$L1913,$O1913,$R1913,$U1913,$X1913)&gt;'CONFG.  LISTAS'!$F$4,NOT(OR($Z1913&lt;&gt;"",$AA1913&lt;&gt;""))),"Memorial de cálculo ou anexo obrigatório não informado para item acima do limite.",IF(OR(AND($G1913&lt;&gt;"",$H1913&lt;&gt;"",OR($G1913&lt;=0,$H1913&lt;=0)),AND($J1913&lt;&gt;"",$K1913&lt;&gt;"",OR($J1913&lt;=0,$K1913&lt;=0)),AND($M1913&lt;&gt;"",$N1913&lt;&gt;"",OR($M1913&lt;=0,$N1913&lt;=0)),AND($P1913&lt;&gt;"",$Q1913&lt;&gt;"",OR($P1913&lt;=0,$Q1913&lt;=0)),AND($S1913&lt;&gt;"",$T1913&lt;&gt;"",OR($S1913&lt;=0,$T1913&lt;=0)),AND($V1913&lt;&gt;"",$W1913&lt;&gt;"",OR($V1913&lt;=0,$W1913&lt;=0))),"Revise os valores informados: valor unitário e quantidade devem ser maiores que zero.",IF(OR(AND($G1913="",$H1913&lt;&gt;""),AND($G1913&lt;&gt;"",$H1913=""),AND($J1913="",$K1913&lt;&gt;""),AND($J1913&lt;&gt;"",$K1913=""),AND($M1913="",$N1913&lt;&gt;""),AND($M1913&lt;&gt;"",$N1913=""),AND($P1913="",$Q1913&lt;&gt;""),AND($P1913&lt;&gt;"",$Q1913=""),AND($S1913="",$T1913&lt;&gt;""),AND($S1913&lt;&gt;"",$T1913=""),AND($V1913="",$W1913&lt;&gt;""),AND($V1913&lt;&gt;"",$W1913="")),"Há ano preenchido parcialmente: "&amp;TRIM(IF(AND($G1913="",$H1913&lt;&gt;""),"Ano 1 (falta valor unitário); ","")&amp;IF(AND($G1913&lt;&gt;"",$H1913=""),"Ano 1 (falta quantidade); ","")&amp;IF(AND($J1913="",$K1913&lt;&gt;""),"Ano 2 (falta valor unitário); ","")&amp;IF(AND($J1913&lt;&gt;"",$K1913=""),"Ano 2 (falta quantidade); ","")&amp;IF(AND($M1913="",$N1913&lt;&gt;""),"Ano 3 (falta valor unitário); ","")&amp;IF(AND($M1913&lt;&gt;"",$N1913=""),"Ano 3 (falta quantidade); ","")&amp;IF(AND($P1913="",$Q1913&lt;&gt;""),"Ano 4 (falta valor unitário); ","")&amp;IF(AND($P1913&lt;&gt;"",$Q1913=""),"Ano 4 (falta quantidade); ","")&amp;IF(AND($S1913="",$T1913&lt;&gt;""),"Ano 5 (falta valor unitário); ","")&amp;IF(AND($S1913&lt;&gt;"",$T1913=""),"Ano 5 (falta quantidade); ","")&amp;IF(AND($V1913="",$W1913&lt;&gt;""),"Ano 6 (falta valor unitário); ","")&amp;IF(AND($V1913&lt;&gt;"",$W1913=""),"Ano 6 (falta quantidade); ","")), IF(NOT(OR(AND($G1913&lt;&gt;"",$H1913&lt;&gt;""),AND($J1913&lt;&gt;"",$K1913&lt;&gt;""),AND($M1913&lt;&gt;"",$N1913&lt;&gt;""),AND($P1913&lt;&gt;"",$Q1913&lt;&gt;""),AND($S1913&lt;&gt;"",$T1913&lt;&gt;""),AND($V1913&lt;&gt;"",$W1913&lt;&gt;""))),"Informe pelo menos um ano completo com valor unitário e quantidade.",IF(AND($C1913&lt;&gt;"",$E1913&lt;&gt;"",LEFT(TRIM($C1913),1)&lt;&gt;LEFT(TRIM($E1913),1)),"Categoria e tipo estão incompatíveis.",IF(IF(OR($E1913="",$F1913=""),FALSE(),IFERROR(COUNTIF(INDIRECT("UNITS_"&amp;SUBSTITUTE(LEFT($E1913,FIND(" ",$E1913&amp;" ")-1),".","_")),$F1913)=0,TRUE())),"Unidade incompatível com o tipo selecionado.",IF(OR(AND(ISNUMBER(SEARCH("comunic",LOWER($B1913))),LEFT($E1913,3)&lt;&gt;"4.4"),AND(ISNUMBER(SEARCH("monitor",LOWER($B1913))),NOT(OR(LEFT($E1913,3)="1.5",LEFT($E1913,3)="2.5")))),"Revise a classificação do item conforme as regras de preenchimento.",IF(AND($B1913&lt;&gt;"",OR(ISNUMBER(SEARCH("outro",LOWER($B1913))),ISNUMBER(SEARCH("divers",LOWER($B1913))),ISNUMBER(SEARCH("kit",LOWER($B1913))),ISNUMBER(SEARCH("ferrament",LOWER($B1913))),ISNUMBER(SEARCH("epi",LOWER($B1913)))),NOT(OR($Z1913&lt;&gt;"",$AA1913&lt;&gt;""))),"Descrição muito genérica: detalhe melhor o item e registre o racional no memorial ou em anexo.",IF(AND($Y1913=0,$B1913&lt;&gt;"",OR($G1913&lt;&gt;"",$H1913&lt;&gt;"",$J1913&lt;&gt;"",$K1913&lt;&gt;"",$M1913&lt;&gt;"",$N1913&lt;&gt;"",$P1913&lt;&gt;"",$Q1913&lt;&gt;"",$S1913&lt;&gt;"",$T1913&lt;&gt;"",$V1913&lt;&gt;"",$W1913&lt;&gt;"")),"O item possui dados lançados, mas o total está zerado. Revise os valores informados.","")))))))))))))))</f>
        <v/>
      </c>
    </row>
    <row r="1914" spans="1:35" ht="14.25" customHeight="1" x14ac:dyDescent="0.25">
      <c r="A1914" s="57" t="str">
        <f t="shared" si="377"/>
        <v/>
      </c>
      <c r="B1914" s="58"/>
      <c r="C1914" s="58"/>
      <c r="D1914" s="58"/>
      <c r="E1914" s="58"/>
      <c r="F1914" s="58"/>
      <c r="G1914" s="269"/>
      <c r="H1914" s="59"/>
      <c r="I1914" s="273">
        <f t="shared" si="378"/>
        <v>0</v>
      </c>
      <c r="J1914" s="269"/>
      <c r="K1914" s="59"/>
      <c r="L1914" s="270">
        <f t="shared" si="379"/>
        <v>0</v>
      </c>
      <c r="M1914" s="269"/>
      <c r="N1914" s="59"/>
      <c r="O1914" s="270">
        <f t="shared" si="380"/>
        <v>0</v>
      </c>
      <c r="P1914" s="269"/>
      <c r="Q1914" s="59"/>
      <c r="R1914" s="271">
        <f t="shared" si="381"/>
        <v>0</v>
      </c>
      <c r="S1914" s="269"/>
      <c r="T1914" s="59"/>
      <c r="U1914" s="270">
        <f t="shared" si="382"/>
        <v>0</v>
      </c>
      <c r="V1914" s="269"/>
      <c r="W1914" s="59"/>
      <c r="X1914" s="270">
        <f t="shared" si="383"/>
        <v>0</v>
      </c>
      <c r="Y1914" s="270">
        <f t="shared" si="384"/>
        <v>0</v>
      </c>
      <c r="Z1914" s="58"/>
      <c r="AA1914" s="58"/>
      <c r="AB1914" s="60" t="str">
        <f t="shared" si="385"/>
        <v/>
      </c>
      <c r="AC1914" s="21" t="b">
        <f t="shared" si="386"/>
        <v>0</v>
      </c>
      <c r="AD1914" s="21" t="b">
        <f t="shared" si="387"/>
        <v>0</v>
      </c>
      <c r="AE1914" s="21" t="b">
        <f t="shared" si="388"/>
        <v>0</v>
      </c>
      <c r="AF1914" s="21" t="b">
        <f ca="1">OR(AND($AC1914,NOT($AD1914)),AND($AC1914,OR(AND($G1914="",$H1914&lt;&gt;""),AND($G1914&lt;&gt;"",$H1914=""),AND($J1914="",$K1914&lt;&gt;""),AND($J1914&lt;&gt;"",$K1914=""),AND($M1914="",$N1914&lt;&gt;""),AND($M1914&lt;&gt;"",$N1914=""),AND($P1914="",$Q1914&lt;&gt;""),AND($P1914&lt;&gt;"",$Q1914=""),AND($S1914="",$T1914&lt;&gt;""),AND($S1914&lt;&gt;"",$T1914=""),AND($V1914="",$W1914&lt;&gt;""),AND($V1914&lt;&gt;"",$W1914=""))),AND($C1914&lt;&gt;"",$E1914&lt;&gt;"",LEFT(TRIM($C1914),1)&lt;&gt;LEFT(TRIM($E1914),1)),IF(OR($E1914="",$F1914=""),FALSE(),IFERROR(COUNTIF(INDIRECT("UNITS_"&amp;SUBSTITUTE(LEFT($E1914,FIND(" ",$E1914&amp;" ")-1),".","_")),$F1914)=0,TRUE())),AND($B1914&lt;&gt;"",OR(ISNUMBER(SEARCH("outro",LOWER($B1914))),ISNUMBER(SEARCH("divers",LOWER($B1914))),ISNUMBER(SEARCH("etc",LOWER($B1914))))),OR(AND(ISNUMBER(SEARCH("comunic",LOWER($B1914))),LEFT($E1914,3)&lt;&gt;"4.4"),AND(ISNUMBER(SEARCH("monitor",LOWER($B1914))),NOT(OR(LEFT($E1914,3)="1.5",LEFT($E1914,3)="2.5")))),AND($B1914&lt;&gt;"",OR(LEFT($C1914,1)="1",LEFT($C1914,1)="2"),$D1914=""),AND($D1914&lt;&gt;"",NOT(OR(LEFT($C1914,1)="1",LEFT($C1914,1)="2"))),AND($D1914&lt;&gt;"",COUNTIF(' PROJETO'!$B$14:$B$16,$D1914)=0),IF($D1914="",FALSE(),IF(COUNTIF(' PROJETO'!$B$14:$B$16,$D1914)=0,FALSE(),IFERROR(INDEX(' PROJETO'!$C$14:$C$16,MATCH($D1914,' PROJETO'!$B$14:$B$16,0))&lt;&gt;"Sim",FALSE()))))</f>
        <v>0</v>
      </c>
      <c r="AG1914" s="21" t="b">
        <f>AND($AC1914,$Y1914&gt;'CONFG.  LISTAS'!$F$4,$Z1914="",$AA1914="")</f>
        <v>0</v>
      </c>
      <c r="AH1914" s="21" t="str">
        <f t="shared" si="389"/>
        <v/>
      </c>
      <c r="AI1914" s="43" t="str">
        <f ca="1">IF(NOT($AC1914),"",IF(OR($B1914="",$C1914="",$E1914="",$F1914=""),"Preencha descrição, categoria, tipo e unidade.",IF(AND($B1914&lt;&gt;"",OR(LEFT($C1914,1)="1",LEFT($C1914,1)="2"),$D1914=""),"Informe a prática de restauração para itens diretos.",IF(AND($D1914&lt;&gt;"",NOT(OR(LEFT($C1914,1)="1",LEFT($C1914,1)="2"))),"Custos indiretos não devem pertencer a uma prática específica.",IF(AND($D1914&lt;&gt;"",COUNTIF(' PROJETO'!$B$14:$B$16,$D1914)=0),"Prática de restauração inválida ou não cadastrada.",IF(IF($D1914="",FALSE(),IF(COUNTIF(' PROJETO'!$B$14:$B$16,$D1914)=0,FALSE(),IFERROR(INDEX(' PROJETO'!$C$14:$C$16,MATCH($D1914,' PROJETO'!$B$14:$B$16,0))&lt;&gt;"Sim",FALSE()))),"A prática informada no item não foi selecionada na aba Projeto.",IF(AND(MAX($I1914,$L1914,$O1914,$R1914,$U1914,$X1914)&gt;'CONFG.  LISTAS'!$F$4,NOT(OR($Z1914&lt;&gt;"",$AA1914&lt;&gt;""))),"Memorial de cálculo ou anexo obrigatório não informado para item acima do limite.",IF(OR(AND($G1914&lt;&gt;"",$H1914&lt;&gt;"",OR($G1914&lt;=0,$H1914&lt;=0)),AND($J1914&lt;&gt;"",$K1914&lt;&gt;"",OR($J1914&lt;=0,$K1914&lt;=0)),AND($M1914&lt;&gt;"",$N1914&lt;&gt;"",OR($M1914&lt;=0,$N1914&lt;=0)),AND($P1914&lt;&gt;"",$Q1914&lt;&gt;"",OR($P1914&lt;=0,$Q1914&lt;=0)),AND($S1914&lt;&gt;"",$T1914&lt;&gt;"",OR($S1914&lt;=0,$T1914&lt;=0)),AND($V1914&lt;&gt;"",$W1914&lt;&gt;"",OR($V1914&lt;=0,$W1914&lt;=0))),"Revise os valores informados: valor unitário e quantidade devem ser maiores que zero.",IF(OR(AND($G1914="",$H1914&lt;&gt;""),AND($G1914&lt;&gt;"",$H1914=""),AND($J1914="",$K1914&lt;&gt;""),AND($J1914&lt;&gt;"",$K1914=""),AND($M1914="",$N1914&lt;&gt;""),AND($M1914&lt;&gt;"",$N1914=""),AND($P1914="",$Q1914&lt;&gt;""),AND($P1914&lt;&gt;"",$Q1914=""),AND($S1914="",$T1914&lt;&gt;""),AND($S1914&lt;&gt;"",$T1914=""),AND($V1914="",$W1914&lt;&gt;""),AND($V1914&lt;&gt;"",$W1914="")),"Há ano preenchido parcialmente: "&amp;TRIM(IF(AND($G1914="",$H1914&lt;&gt;""),"Ano 1 (falta valor unitário); ","")&amp;IF(AND($G1914&lt;&gt;"",$H1914=""),"Ano 1 (falta quantidade); ","")&amp;IF(AND($J1914="",$K1914&lt;&gt;""),"Ano 2 (falta valor unitário); ","")&amp;IF(AND($J1914&lt;&gt;"",$K1914=""),"Ano 2 (falta quantidade); ","")&amp;IF(AND($M1914="",$N1914&lt;&gt;""),"Ano 3 (falta valor unitário); ","")&amp;IF(AND($M1914&lt;&gt;"",$N1914=""),"Ano 3 (falta quantidade); ","")&amp;IF(AND($P1914="",$Q1914&lt;&gt;""),"Ano 4 (falta valor unitário); ","")&amp;IF(AND($P1914&lt;&gt;"",$Q1914=""),"Ano 4 (falta quantidade); ","")&amp;IF(AND($S1914="",$T1914&lt;&gt;""),"Ano 5 (falta valor unitário); ","")&amp;IF(AND($S1914&lt;&gt;"",$T1914=""),"Ano 5 (falta quantidade); ","")&amp;IF(AND($V1914="",$W1914&lt;&gt;""),"Ano 6 (falta valor unitário); ","")&amp;IF(AND($V1914&lt;&gt;"",$W1914=""),"Ano 6 (falta quantidade); ","")), IF(NOT(OR(AND($G1914&lt;&gt;"",$H1914&lt;&gt;""),AND($J1914&lt;&gt;"",$K1914&lt;&gt;""),AND($M1914&lt;&gt;"",$N1914&lt;&gt;""),AND($P1914&lt;&gt;"",$Q1914&lt;&gt;""),AND($S1914&lt;&gt;"",$T1914&lt;&gt;""),AND($V1914&lt;&gt;"",$W1914&lt;&gt;""))),"Informe pelo menos um ano completo com valor unitário e quantidade.",IF(AND($C1914&lt;&gt;"",$E1914&lt;&gt;"",LEFT(TRIM($C1914),1)&lt;&gt;LEFT(TRIM($E1914),1)),"Categoria e tipo estão incompatíveis.",IF(IF(OR($E1914="",$F1914=""),FALSE(),IFERROR(COUNTIF(INDIRECT("UNITS_"&amp;SUBSTITUTE(LEFT($E1914,FIND(" ",$E1914&amp;" ")-1),".","_")),$F1914)=0,TRUE())),"Unidade incompatível com o tipo selecionado.",IF(OR(AND(ISNUMBER(SEARCH("comunic",LOWER($B1914))),LEFT($E1914,3)&lt;&gt;"4.4"),AND(ISNUMBER(SEARCH("monitor",LOWER($B1914))),NOT(OR(LEFT($E1914,3)="1.5",LEFT($E1914,3)="2.5")))),"Revise a classificação do item conforme as regras de preenchimento.",IF(AND($B1914&lt;&gt;"",OR(ISNUMBER(SEARCH("outro",LOWER($B1914))),ISNUMBER(SEARCH("divers",LOWER($B1914))),ISNUMBER(SEARCH("kit",LOWER($B1914))),ISNUMBER(SEARCH("ferrament",LOWER($B1914))),ISNUMBER(SEARCH("epi",LOWER($B1914)))),NOT(OR($Z1914&lt;&gt;"",$AA1914&lt;&gt;""))),"Descrição muito genérica: detalhe melhor o item e registre o racional no memorial ou em anexo.",IF(AND($Y1914=0,$B1914&lt;&gt;"",OR($G1914&lt;&gt;"",$H1914&lt;&gt;"",$J1914&lt;&gt;"",$K1914&lt;&gt;"",$M1914&lt;&gt;"",$N1914&lt;&gt;"",$P1914&lt;&gt;"",$Q1914&lt;&gt;"",$S1914&lt;&gt;"",$T1914&lt;&gt;"",$V1914&lt;&gt;"",$W1914&lt;&gt;"")),"O item possui dados lançados, mas o total está zerado. Revise os valores informados.","")))))))))))))))</f>
        <v/>
      </c>
    </row>
    <row r="1915" spans="1:35" ht="14.25" customHeight="1" x14ac:dyDescent="0.25">
      <c r="A1915" s="57" t="str">
        <f t="shared" si="377"/>
        <v/>
      </c>
      <c r="B1915" s="61"/>
      <c r="C1915" s="61"/>
      <c r="D1915" s="58"/>
      <c r="E1915" s="61"/>
      <c r="F1915" s="61"/>
      <c r="G1915" s="272"/>
      <c r="H1915" s="62"/>
      <c r="I1915" s="273">
        <f t="shared" si="378"/>
        <v>0</v>
      </c>
      <c r="J1915" s="272"/>
      <c r="K1915" s="62"/>
      <c r="L1915" s="270">
        <f t="shared" si="379"/>
        <v>0</v>
      </c>
      <c r="M1915" s="272"/>
      <c r="N1915" s="62"/>
      <c r="O1915" s="270">
        <f t="shared" si="380"/>
        <v>0</v>
      </c>
      <c r="P1915" s="272"/>
      <c r="Q1915" s="62"/>
      <c r="R1915" s="271">
        <f t="shared" si="381"/>
        <v>0</v>
      </c>
      <c r="S1915" s="272"/>
      <c r="T1915" s="62"/>
      <c r="U1915" s="270">
        <f t="shared" si="382"/>
        <v>0</v>
      </c>
      <c r="V1915" s="272"/>
      <c r="W1915" s="62"/>
      <c r="X1915" s="270">
        <f t="shared" si="383"/>
        <v>0</v>
      </c>
      <c r="Y1915" s="270">
        <f t="shared" si="384"/>
        <v>0</v>
      </c>
      <c r="Z1915" s="61"/>
      <c r="AA1915" s="61"/>
      <c r="AB1915" s="60" t="str">
        <f t="shared" si="385"/>
        <v/>
      </c>
      <c r="AC1915" s="21" t="b">
        <f t="shared" si="386"/>
        <v>0</v>
      </c>
      <c r="AD1915" s="21" t="b">
        <f t="shared" si="387"/>
        <v>0</v>
      </c>
      <c r="AE1915" s="21" t="b">
        <f t="shared" si="388"/>
        <v>0</v>
      </c>
      <c r="AF1915" s="21" t="b">
        <f ca="1">OR(AND($AC1915,NOT($AD1915)),AND($AC1915,OR(AND($G1915="",$H1915&lt;&gt;""),AND($G1915&lt;&gt;"",$H1915=""),AND($J1915="",$K1915&lt;&gt;""),AND($J1915&lt;&gt;"",$K1915=""),AND($M1915="",$N1915&lt;&gt;""),AND($M1915&lt;&gt;"",$N1915=""),AND($P1915="",$Q1915&lt;&gt;""),AND($P1915&lt;&gt;"",$Q1915=""),AND($S1915="",$T1915&lt;&gt;""),AND($S1915&lt;&gt;"",$T1915=""),AND($V1915="",$W1915&lt;&gt;""),AND($V1915&lt;&gt;"",$W1915=""))),AND($C1915&lt;&gt;"",$E1915&lt;&gt;"",LEFT(TRIM($C1915),1)&lt;&gt;LEFT(TRIM($E1915),1)),IF(OR($E1915="",$F1915=""),FALSE(),IFERROR(COUNTIF(INDIRECT("UNITS_"&amp;SUBSTITUTE(LEFT($E1915,FIND(" ",$E1915&amp;" ")-1),".","_")),$F1915)=0,TRUE())),AND($B1915&lt;&gt;"",OR(ISNUMBER(SEARCH("outro",LOWER($B1915))),ISNUMBER(SEARCH("divers",LOWER($B1915))),ISNUMBER(SEARCH("etc",LOWER($B1915))))),OR(AND(ISNUMBER(SEARCH("comunic",LOWER($B1915))),LEFT($E1915,3)&lt;&gt;"4.4"),AND(ISNUMBER(SEARCH("monitor",LOWER($B1915))),NOT(OR(LEFT($E1915,3)="1.5",LEFT($E1915,3)="2.5")))),AND($B1915&lt;&gt;"",OR(LEFT($C1915,1)="1",LEFT($C1915,1)="2"),$D1915=""),AND($D1915&lt;&gt;"",NOT(OR(LEFT($C1915,1)="1",LEFT($C1915,1)="2"))),AND($D1915&lt;&gt;"",COUNTIF(' PROJETO'!$B$14:$B$16,$D1915)=0),IF($D1915="",FALSE(),IF(COUNTIF(' PROJETO'!$B$14:$B$16,$D1915)=0,FALSE(),IFERROR(INDEX(' PROJETO'!$C$14:$C$16,MATCH($D1915,' PROJETO'!$B$14:$B$16,0))&lt;&gt;"Sim",FALSE()))))</f>
        <v>0</v>
      </c>
      <c r="AG1915" s="21" t="b">
        <f>AND($AC1915,$Y1915&gt;'CONFG.  LISTAS'!$F$4,$Z1915="",$AA1915="")</f>
        <v>0</v>
      </c>
      <c r="AH1915" s="21" t="str">
        <f t="shared" si="389"/>
        <v/>
      </c>
      <c r="AI1915" s="43" t="str">
        <f ca="1">IF(NOT($AC1915),"",IF(OR($B1915="",$C1915="",$E1915="",$F1915=""),"Preencha descrição, categoria, tipo e unidade.",IF(AND($B1915&lt;&gt;"",OR(LEFT($C1915,1)="1",LEFT($C1915,1)="2"),$D1915=""),"Informe a prática de restauração para itens diretos.",IF(AND($D1915&lt;&gt;"",NOT(OR(LEFT($C1915,1)="1",LEFT($C1915,1)="2"))),"Custos indiretos não devem pertencer a uma prática específica.",IF(AND($D1915&lt;&gt;"",COUNTIF(' PROJETO'!$B$14:$B$16,$D1915)=0),"Prática de restauração inválida ou não cadastrada.",IF(IF($D1915="",FALSE(),IF(COUNTIF(' PROJETO'!$B$14:$B$16,$D1915)=0,FALSE(),IFERROR(INDEX(' PROJETO'!$C$14:$C$16,MATCH($D1915,' PROJETO'!$B$14:$B$16,0))&lt;&gt;"Sim",FALSE()))),"A prática informada no item não foi selecionada na aba Projeto.",IF(AND(MAX($I1915,$L1915,$O1915,$R1915,$U1915,$X1915)&gt;'CONFG.  LISTAS'!$F$4,NOT(OR($Z1915&lt;&gt;"",$AA1915&lt;&gt;""))),"Memorial de cálculo ou anexo obrigatório não informado para item acima do limite.",IF(OR(AND($G1915&lt;&gt;"",$H1915&lt;&gt;"",OR($G1915&lt;=0,$H1915&lt;=0)),AND($J1915&lt;&gt;"",$K1915&lt;&gt;"",OR($J1915&lt;=0,$K1915&lt;=0)),AND($M1915&lt;&gt;"",$N1915&lt;&gt;"",OR($M1915&lt;=0,$N1915&lt;=0)),AND($P1915&lt;&gt;"",$Q1915&lt;&gt;"",OR($P1915&lt;=0,$Q1915&lt;=0)),AND($S1915&lt;&gt;"",$T1915&lt;&gt;"",OR($S1915&lt;=0,$T1915&lt;=0)),AND($V1915&lt;&gt;"",$W1915&lt;&gt;"",OR($V1915&lt;=0,$W1915&lt;=0))),"Revise os valores informados: valor unitário e quantidade devem ser maiores que zero.",IF(OR(AND($G1915="",$H1915&lt;&gt;""),AND($G1915&lt;&gt;"",$H1915=""),AND($J1915="",$K1915&lt;&gt;""),AND($J1915&lt;&gt;"",$K1915=""),AND($M1915="",$N1915&lt;&gt;""),AND($M1915&lt;&gt;"",$N1915=""),AND($P1915="",$Q1915&lt;&gt;""),AND($P1915&lt;&gt;"",$Q1915=""),AND($S1915="",$T1915&lt;&gt;""),AND($S1915&lt;&gt;"",$T1915=""),AND($V1915="",$W1915&lt;&gt;""),AND($V1915&lt;&gt;"",$W1915="")),"Há ano preenchido parcialmente: "&amp;TRIM(IF(AND($G1915="",$H1915&lt;&gt;""),"Ano 1 (falta valor unitário); ","")&amp;IF(AND($G1915&lt;&gt;"",$H1915=""),"Ano 1 (falta quantidade); ","")&amp;IF(AND($J1915="",$K1915&lt;&gt;""),"Ano 2 (falta valor unitário); ","")&amp;IF(AND($J1915&lt;&gt;"",$K1915=""),"Ano 2 (falta quantidade); ","")&amp;IF(AND($M1915="",$N1915&lt;&gt;""),"Ano 3 (falta valor unitário); ","")&amp;IF(AND($M1915&lt;&gt;"",$N1915=""),"Ano 3 (falta quantidade); ","")&amp;IF(AND($P1915="",$Q1915&lt;&gt;""),"Ano 4 (falta valor unitário); ","")&amp;IF(AND($P1915&lt;&gt;"",$Q1915=""),"Ano 4 (falta quantidade); ","")&amp;IF(AND($S1915="",$T1915&lt;&gt;""),"Ano 5 (falta valor unitário); ","")&amp;IF(AND($S1915&lt;&gt;"",$T1915=""),"Ano 5 (falta quantidade); ","")&amp;IF(AND($V1915="",$W1915&lt;&gt;""),"Ano 6 (falta valor unitário); ","")&amp;IF(AND($V1915&lt;&gt;"",$W1915=""),"Ano 6 (falta quantidade); ","")), IF(NOT(OR(AND($G1915&lt;&gt;"",$H1915&lt;&gt;""),AND($J1915&lt;&gt;"",$K1915&lt;&gt;""),AND($M1915&lt;&gt;"",$N1915&lt;&gt;""),AND($P1915&lt;&gt;"",$Q1915&lt;&gt;""),AND($S1915&lt;&gt;"",$T1915&lt;&gt;""),AND($V1915&lt;&gt;"",$W1915&lt;&gt;""))),"Informe pelo menos um ano completo com valor unitário e quantidade.",IF(AND($C1915&lt;&gt;"",$E1915&lt;&gt;"",LEFT(TRIM($C1915),1)&lt;&gt;LEFT(TRIM($E1915),1)),"Categoria e tipo estão incompatíveis.",IF(IF(OR($E1915="",$F1915=""),FALSE(),IFERROR(COUNTIF(INDIRECT("UNITS_"&amp;SUBSTITUTE(LEFT($E1915,FIND(" ",$E1915&amp;" ")-1),".","_")),$F1915)=0,TRUE())),"Unidade incompatível com o tipo selecionado.",IF(OR(AND(ISNUMBER(SEARCH("comunic",LOWER($B1915))),LEFT($E1915,3)&lt;&gt;"4.4"),AND(ISNUMBER(SEARCH("monitor",LOWER($B1915))),NOT(OR(LEFT($E1915,3)="1.5",LEFT($E1915,3)="2.5")))),"Revise a classificação do item conforme as regras de preenchimento.",IF(AND($B1915&lt;&gt;"",OR(ISNUMBER(SEARCH("outro",LOWER($B1915))),ISNUMBER(SEARCH("divers",LOWER($B1915))),ISNUMBER(SEARCH("kit",LOWER($B1915))),ISNUMBER(SEARCH("ferrament",LOWER($B1915))),ISNUMBER(SEARCH("epi",LOWER($B1915)))),NOT(OR($Z1915&lt;&gt;"",$AA1915&lt;&gt;""))),"Descrição muito genérica: detalhe melhor o item e registre o racional no memorial ou em anexo.",IF(AND($Y1915=0,$B1915&lt;&gt;"",OR($G1915&lt;&gt;"",$H1915&lt;&gt;"",$J1915&lt;&gt;"",$K1915&lt;&gt;"",$M1915&lt;&gt;"",$N1915&lt;&gt;"",$P1915&lt;&gt;"",$Q1915&lt;&gt;"",$S1915&lt;&gt;"",$T1915&lt;&gt;"",$V1915&lt;&gt;"",$W1915&lt;&gt;"")),"O item possui dados lançados, mas o total está zerado. Revise os valores informados.","")))))))))))))))</f>
        <v/>
      </c>
    </row>
    <row r="1916" spans="1:35" ht="14.25" customHeight="1" x14ac:dyDescent="0.25">
      <c r="A1916" s="57" t="str">
        <f t="shared" si="377"/>
        <v/>
      </c>
      <c r="B1916" s="58"/>
      <c r="C1916" s="58"/>
      <c r="D1916" s="58"/>
      <c r="E1916" s="58"/>
      <c r="F1916" s="58"/>
      <c r="G1916" s="269"/>
      <c r="H1916" s="59"/>
      <c r="I1916" s="273">
        <f t="shared" si="378"/>
        <v>0</v>
      </c>
      <c r="J1916" s="269"/>
      <c r="K1916" s="59"/>
      <c r="L1916" s="270">
        <f t="shared" si="379"/>
        <v>0</v>
      </c>
      <c r="M1916" s="269"/>
      <c r="N1916" s="59"/>
      <c r="O1916" s="270">
        <f t="shared" si="380"/>
        <v>0</v>
      </c>
      <c r="P1916" s="269"/>
      <c r="Q1916" s="59"/>
      <c r="R1916" s="271">
        <f t="shared" si="381"/>
        <v>0</v>
      </c>
      <c r="S1916" s="269"/>
      <c r="T1916" s="59"/>
      <c r="U1916" s="270">
        <f t="shared" si="382"/>
        <v>0</v>
      </c>
      <c r="V1916" s="269"/>
      <c r="W1916" s="59"/>
      <c r="X1916" s="270">
        <f t="shared" si="383"/>
        <v>0</v>
      </c>
      <c r="Y1916" s="270">
        <f t="shared" si="384"/>
        <v>0</v>
      </c>
      <c r="Z1916" s="58"/>
      <c r="AA1916" s="58"/>
      <c r="AB1916" s="60" t="str">
        <f t="shared" si="385"/>
        <v/>
      </c>
      <c r="AC1916" s="21" t="b">
        <f t="shared" si="386"/>
        <v>0</v>
      </c>
      <c r="AD1916" s="21" t="b">
        <f t="shared" si="387"/>
        <v>0</v>
      </c>
      <c r="AE1916" s="21" t="b">
        <f t="shared" si="388"/>
        <v>0</v>
      </c>
      <c r="AF1916" s="21" t="b">
        <f ca="1">OR(AND($AC1916,NOT($AD1916)),AND($AC1916,OR(AND($G1916="",$H1916&lt;&gt;""),AND($G1916&lt;&gt;"",$H1916=""),AND($J1916="",$K1916&lt;&gt;""),AND($J1916&lt;&gt;"",$K1916=""),AND($M1916="",$N1916&lt;&gt;""),AND($M1916&lt;&gt;"",$N1916=""),AND($P1916="",$Q1916&lt;&gt;""),AND($P1916&lt;&gt;"",$Q1916=""),AND($S1916="",$T1916&lt;&gt;""),AND($S1916&lt;&gt;"",$T1916=""),AND($V1916="",$W1916&lt;&gt;""),AND($V1916&lt;&gt;"",$W1916=""))),AND($C1916&lt;&gt;"",$E1916&lt;&gt;"",LEFT(TRIM($C1916),1)&lt;&gt;LEFT(TRIM($E1916),1)),IF(OR($E1916="",$F1916=""),FALSE(),IFERROR(COUNTIF(INDIRECT("UNITS_"&amp;SUBSTITUTE(LEFT($E1916,FIND(" ",$E1916&amp;" ")-1),".","_")),$F1916)=0,TRUE())),AND($B1916&lt;&gt;"",OR(ISNUMBER(SEARCH("outro",LOWER($B1916))),ISNUMBER(SEARCH("divers",LOWER($B1916))),ISNUMBER(SEARCH("etc",LOWER($B1916))))),OR(AND(ISNUMBER(SEARCH("comunic",LOWER($B1916))),LEFT($E1916,3)&lt;&gt;"4.4"),AND(ISNUMBER(SEARCH("monitor",LOWER($B1916))),NOT(OR(LEFT($E1916,3)="1.5",LEFT($E1916,3)="2.5")))),AND($B1916&lt;&gt;"",OR(LEFT($C1916,1)="1",LEFT($C1916,1)="2"),$D1916=""),AND($D1916&lt;&gt;"",NOT(OR(LEFT($C1916,1)="1",LEFT($C1916,1)="2"))),AND($D1916&lt;&gt;"",COUNTIF(' PROJETO'!$B$14:$B$16,$D1916)=0),IF($D1916="",FALSE(),IF(COUNTIF(' PROJETO'!$B$14:$B$16,$D1916)=0,FALSE(),IFERROR(INDEX(' PROJETO'!$C$14:$C$16,MATCH($D1916,' PROJETO'!$B$14:$B$16,0))&lt;&gt;"Sim",FALSE()))))</f>
        <v>0</v>
      </c>
      <c r="AG1916" s="21" t="b">
        <f>AND($AC1916,$Y1916&gt;'CONFG.  LISTAS'!$F$4,$Z1916="",$AA1916="")</f>
        <v>0</v>
      </c>
      <c r="AH1916" s="21" t="str">
        <f t="shared" si="389"/>
        <v/>
      </c>
      <c r="AI1916" s="43" t="str">
        <f ca="1">IF(NOT($AC1916),"",IF(OR($B1916="",$C1916="",$E1916="",$F1916=""),"Preencha descrição, categoria, tipo e unidade.",IF(AND($B1916&lt;&gt;"",OR(LEFT($C1916,1)="1",LEFT($C1916,1)="2"),$D1916=""),"Informe a prática de restauração para itens diretos.",IF(AND($D1916&lt;&gt;"",NOT(OR(LEFT($C1916,1)="1",LEFT($C1916,1)="2"))),"Custos indiretos não devem pertencer a uma prática específica.",IF(AND($D1916&lt;&gt;"",COUNTIF(' PROJETO'!$B$14:$B$16,$D1916)=0),"Prática de restauração inválida ou não cadastrada.",IF(IF($D1916="",FALSE(),IF(COUNTIF(' PROJETO'!$B$14:$B$16,$D1916)=0,FALSE(),IFERROR(INDEX(' PROJETO'!$C$14:$C$16,MATCH($D1916,' PROJETO'!$B$14:$B$16,0))&lt;&gt;"Sim",FALSE()))),"A prática informada no item não foi selecionada na aba Projeto.",IF(AND(MAX($I1916,$L1916,$O1916,$R1916,$U1916,$X1916)&gt;'CONFG.  LISTAS'!$F$4,NOT(OR($Z1916&lt;&gt;"",$AA1916&lt;&gt;""))),"Memorial de cálculo ou anexo obrigatório não informado para item acima do limite.",IF(OR(AND($G1916&lt;&gt;"",$H1916&lt;&gt;"",OR($G1916&lt;=0,$H1916&lt;=0)),AND($J1916&lt;&gt;"",$K1916&lt;&gt;"",OR($J1916&lt;=0,$K1916&lt;=0)),AND($M1916&lt;&gt;"",$N1916&lt;&gt;"",OR($M1916&lt;=0,$N1916&lt;=0)),AND($P1916&lt;&gt;"",$Q1916&lt;&gt;"",OR($P1916&lt;=0,$Q1916&lt;=0)),AND($S1916&lt;&gt;"",$T1916&lt;&gt;"",OR($S1916&lt;=0,$T1916&lt;=0)),AND($V1916&lt;&gt;"",$W1916&lt;&gt;"",OR($V1916&lt;=0,$W1916&lt;=0))),"Revise os valores informados: valor unitário e quantidade devem ser maiores que zero.",IF(OR(AND($G1916="",$H1916&lt;&gt;""),AND($G1916&lt;&gt;"",$H1916=""),AND($J1916="",$K1916&lt;&gt;""),AND($J1916&lt;&gt;"",$K1916=""),AND($M1916="",$N1916&lt;&gt;""),AND($M1916&lt;&gt;"",$N1916=""),AND($P1916="",$Q1916&lt;&gt;""),AND($P1916&lt;&gt;"",$Q1916=""),AND($S1916="",$T1916&lt;&gt;""),AND($S1916&lt;&gt;"",$T1916=""),AND($V1916="",$W1916&lt;&gt;""),AND($V1916&lt;&gt;"",$W1916="")),"Há ano preenchido parcialmente: "&amp;TRIM(IF(AND($G1916="",$H1916&lt;&gt;""),"Ano 1 (falta valor unitário); ","")&amp;IF(AND($G1916&lt;&gt;"",$H1916=""),"Ano 1 (falta quantidade); ","")&amp;IF(AND($J1916="",$K1916&lt;&gt;""),"Ano 2 (falta valor unitário); ","")&amp;IF(AND($J1916&lt;&gt;"",$K1916=""),"Ano 2 (falta quantidade); ","")&amp;IF(AND($M1916="",$N1916&lt;&gt;""),"Ano 3 (falta valor unitário); ","")&amp;IF(AND($M1916&lt;&gt;"",$N1916=""),"Ano 3 (falta quantidade); ","")&amp;IF(AND($P1916="",$Q1916&lt;&gt;""),"Ano 4 (falta valor unitário); ","")&amp;IF(AND($P1916&lt;&gt;"",$Q1916=""),"Ano 4 (falta quantidade); ","")&amp;IF(AND($S1916="",$T1916&lt;&gt;""),"Ano 5 (falta valor unitário); ","")&amp;IF(AND($S1916&lt;&gt;"",$T1916=""),"Ano 5 (falta quantidade); ","")&amp;IF(AND($V1916="",$W1916&lt;&gt;""),"Ano 6 (falta valor unitário); ","")&amp;IF(AND($V1916&lt;&gt;"",$W1916=""),"Ano 6 (falta quantidade); ","")), IF(NOT(OR(AND($G1916&lt;&gt;"",$H1916&lt;&gt;""),AND($J1916&lt;&gt;"",$K1916&lt;&gt;""),AND($M1916&lt;&gt;"",$N1916&lt;&gt;""),AND($P1916&lt;&gt;"",$Q1916&lt;&gt;""),AND($S1916&lt;&gt;"",$T1916&lt;&gt;""),AND($V1916&lt;&gt;"",$W1916&lt;&gt;""))),"Informe pelo menos um ano completo com valor unitário e quantidade.",IF(AND($C1916&lt;&gt;"",$E1916&lt;&gt;"",LEFT(TRIM($C1916),1)&lt;&gt;LEFT(TRIM($E1916),1)),"Categoria e tipo estão incompatíveis.",IF(IF(OR($E1916="",$F1916=""),FALSE(),IFERROR(COUNTIF(INDIRECT("UNITS_"&amp;SUBSTITUTE(LEFT($E1916,FIND(" ",$E1916&amp;" ")-1),".","_")),$F1916)=0,TRUE())),"Unidade incompatível com o tipo selecionado.",IF(OR(AND(ISNUMBER(SEARCH("comunic",LOWER($B1916))),LEFT($E1916,3)&lt;&gt;"4.4"),AND(ISNUMBER(SEARCH("monitor",LOWER($B1916))),NOT(OR(LEFT($E1916,3)="1.5",LEFT($E1916,3)="2.5")))),"Revise a classificação do item conforme as regras de preenchimento.",IF(AND($B1916&lt;&gt;"",OR(ISNUMBER(SEARCH("outro",LOWER($B1916))),ISNUMBER(SEARCH("divers",LOWER($B1916))),ISNUMBER(SEARCH("kit",LOWER($B1916))),ISNUMBER(SEARCH("ferrament",LOWER($B1916))),ISNUMBER(SEARCH("epi",LOWER($B1916)))),NOT(OR($Z1916&lt;&gt;"",$AA1916&lt;&gt;""))),"Descrição muito genérica: detalhe melhor o item e registre o racional no memorial ou em anexo.",IF(AND($Y1916=0,$B1916&lt;&gt;"",OR($G1916&lt;&gt;"",$H1916&lt;&gt;"",$J1916&lt;&gt;"",$K1916&lt;&gt;"",$M1916&lt;&gt;"",$N1916&lt;&gt;"",$P1916&lt;&gt;"",$Q1916&lt;&gt;"",$S1916&lt;&gt;"",$T1916&lt;&gt;"",$V1916&lt;&gt;"",$W1916&lt;&gt;"")),"O item possui dados lançados, mas o total está zerado. Revise os valores informados.","")))))))))))))))</f>
        <v/>
      </c>
    </row>
    <row r="1917" spans="1:35" ht="14.25" customHeight="1" x14ac:dyDescent="0.25">
      <c r="A1917" s="57" t="str">
        <f t="shared" si="377"/>
        <v/>
      </c>
      <c r="B1917" s="61"/>
      <c r="C1917" s="61"/>
      <c r="D1917" s="58"/>
      <c r="E1917" s="61"/>
      <c r="F1917" s="61"/>
      <c r="G1917" s="272"/>
      <c r="H1917" s="62"/>
      <c r="I1917" s="273">
        <f t="shared" si="378"/>
        <v>0</v>
      </c>
      <c r="J1917" s="272"/>
      <c r="K1917" s="62"/>
      <c r="L1917" s="270">
        <f t="shared" si="379"/>
        <v>0</v>
      </c>
      <c r="M1917" s="272"/>
      <c r="N1917" s="62"/>
      <c r="O1917" s="270">
        <f t="shared" si="380"/>
        <v>0</v>
      </c>
      <c r="P1917" s="272"/>
      <c r="Q1917" s="62"/>
      <c r="R1917" s="271">
        <f t="shared" si="381"/>
        <v>0</v>
      </c>
      <c r="S1917" s="272"/>
      <c r="T1917" s="62"/>
      <c r="U1917" s="270">
        <f t="shared" si="382"/>
        <v>0</v>
      </c>
      <c r="V1917" s="272"/>
      <c r="W1917" s="62"/>
      <c r="X1917" s="270">
        <f t="shared" si="383"/>
        <v>0</v>
      </c>
      <c r="Y1917" s="270">
        <f t="shared" si="384"/>
        <v>0</v>
      </c>
      <c r="Z1917" s="61"/>
      <c r="AA1917" s="61"/>
      <c r="AB1917" s="60" t="str">
        <f t="shared" si="385"/>
        <v/>
      </c>
      <c r="AC1917" s="21" t="b">
        <f t="shared" si="386"/>
        <v>0</v>
      </c>
      <c r="AD1917" s="21" t="b">
        <f t="shared" si="387"/>
        <v>0</v>
      </c>
      <c r="AE1917" s="21" t="b">
        <f t="shared" si="388"/>
        <v>0</v>
      </c>
      <c r="AF1917" s="21" t="b">
        <f ca="1">OR(AND($AC1917,NOT($AD1917)),AND($AC1917,OR(AND($G1917="",$H1917&lt;&gt;""),AND($G1917&lt;&gt;"",$H1917=""),AND($J1917="",$K1917&lt;&gt;""),AND($J1917&lt;&gt;"",$K1917=""),AND($M1917="",$N1917&lt;&gt;""),AND($M1917&lt;&gt;"",$N1917=""),AND($P1917="",$Q1917&lt;&gt;""),AND($P1917&lt;&gt;"",$Q1917=""),AND($S1917="",$T1917&lt;&gt;""),AND($S1917&lt;&gt;"",$T1917=""),AND($V1917="",$W1917&lt;&gt;""),AND($V1917&lt;&gt;"",$W1917=""))),AND($C1917&lt;&gt;"",$E1917&lt;&gt;"",LEFT(TRIM($C1917),1)&lt;&gt;LEFT(TRIM($E1917),1)),IF(OR($E1917="",$F1917=""),FALSE(),IFERROR(COUNTIF(INDIRECT("UNITS_"&amp;SUBSTITUTE(LEFT($E1917,FIND(" ",$E1917&amp;" ")-1),".","_")),$F1917)=0,TRUE())),AND($B1917&lt;&gt;"",OR(ISNUMBER(SEARCH("outro",LOWER($B1917))),ISNUMBER(SEARCH("divers",LOWER($B1917))),ISNUMBER(SEARCH("etc",LOWER($B1917))))),OR(AND(ISNUMBER(SEARCH("comunic",LOWER($B1917))),LEFT($E1917,3)&lt;&gt;"4.4"),AND(ISNUMBER(SEARCH("monitor",LOWER($B1917))),NOT(OR(LEFT($E1917,3)="1.5",LEFT($E1917,3)="2.5")))),AND($B1917&lt;&gt;"",OR(LEFT($C1917,1)="1",LEFT($C1917,1)="2"),$D1917=""),AND($D1917&lt;&gt;"",NOT(OR(LEFT($C1917,1)="1",LEFT($C1917,1)="2"))),AND($D1917&lt;&gt;"",COUNTIF(' PROJETO'!$B$14:$B$16,$D1917)=0),IF($D1917="",FALSE(),IF(COUNTIF(' PROJETO'!$B$14:$B$16,$D1917)=0,FALSE(),IFERROR(INDEX(' PROJETO'!$C$14:$C$16,MATCH($D1917,' PROJETO'!$B$14:$B$16,0))&lt;&gt;"Sim",FALSE()))))</f>
        <v>0</v>
      </c>
      <c r="AG1917" s="21" t="b">
        <f>AND($AC1917,$Y1917&gt;'CONFG.  LISTAS'!$F$4,$Z1917="",$AA1917="")</f>
        <v>0</v>
      </c>
      <c r="AH1917" s="21" t="str">
        <f t="shared" si="389"/>
        <v/>
      </c>
      <c r="AI1917" s="43" t="str">
        <f ca="1">IF(NOT($AC1917),"",IF(OR($B1917="",$C1917="",$E1917="",$F1917=""),"Preencha descrição, categoria, tipo e unidade.",IF(AND($B1917&lt;&gt;"",OR(LEFT($C1917,1)="1",LEFT($C1917,1)="2"),$D1917=""),"Informe a prática de restauração para itens diretos.",IF(AND($D1917&lt;&gt;"",NOT(OR(LEFT($C1917,1)="1",LEFT($C1917,1)="2"))),"Custos indiretos não devem pertencer a uma prática específica.",IF(AND($D1917&lt;&gt;"",COUNTIF(' PROJETO'!$B$14:$B$16,$D1917)=0),"Prática de restauração inválida ou não cadastrada.",IF(IF($D1917="",FALSE(),IF(COUNTIF(' PROJETO'!$B$14:$B$16,$D1917)=0,FALSE(),IFERROR(INDEX(' PROJETO'!$C$14:$C$16,MATCH($D1917,' PROJETO'!$B$14:$B$16,0))&lt;&gt;"Sim",FALSE()))),"A prática informada no item não foi selecionada na aba Projeto.",IF(AND(MAX($I1917,$L1917,$O1917,$R1917,$U1917,$X1917)&gt;'CONFG.  LISTAS'!$F$4,NOT(OR($Z1917&lt;&gt;"",$AA1917&lt;&gt;""))),"Memorial de cálculo ou anexo obrigatório não informado para item acima do limite.",IF(OR(AND($G1917&lt;&gt;"",$H1917&lt;&gt;"",OR($G1917&lt;=0,$H1917&lt;=0)),AND($J1917&lt;&gt;"",$K1917&lt;&gt;"",OR($J1917&lt;=0,$K1917&lt;=0)),AND($M1917&lt;&gt;"",$N1917&lt;&gt;"",OR($M1917&lt;=0,$N1917&lt;=0)),AND($P1917&lt;&gt;"",$Q1917&lt;&gt;"",OR($P1917&lt;=0,$Q1917&lt;=0)),AND($S1917&lt;&gt;"",$T1917&lt;&gt;"",OR($S1917&lt;=0,$T1917&lt;=0)),AND($V1917&lt;&gt;"",$W1917&lt;&gt;"",OR($V1917&lt;=0,$W1917&lt;=0))),"Revise os valores informados: valor unitário e quantidade devem ser maiores que zero.",IF(OR(AND($G1917="",$H1917&lt;&gt;""),AND($G1917&lt;&gt;"",$H1917=""),AND($J1917="",$K1917&lt;&gt;""),AND($J1917&lt;&gt;"",$K1917=""),AND($M1917="",$N1917&lt;&gt;""),AND($M1917&lt;&gt;"",$N1917=""),AND($P1917="",$Q1917&lt;&gt;""),AND($P1917&lt;&gt;"",$Q1917=""),AND($S1917="",$T1917&lt;&gt;""),AND($S1917&lt;&gt;"",$T1917=""),AND($V1917="",$W1917&lt;&gt;""),AND($V1917&lt;&gt;"",$W1917="")),"Há ano preenchido parcialmente: "&amp;TRIM(IF(AND($G1917="",$H1917&lt;&gt;""),"Ano 1 (falta valor unitário); ","")&amp;IF(AND($G1917&lt;&gt;"",$H1917=""),"Ano 1 (falta quantidade); ","")&amp;IF(AND($J1917="",$K1917&lt;&gt;""),"Ano 2 (falta valor unitário); ","")&amp;IF(AND($J1917&lt;&gt;"",$K1917=""),"Ano 2 (falta quantidade); ","")&amp;IF(AND($M1917="",$N1917&lt;&gt;""),"Ano 3 (falta valor unitário); ","")&amp;IF(AND($M1917&lt;&gt;"",$N1917=""),"Ano 3 (falta quantidade); ","")&amp;IF(AND($P1917="",$Q1917&lt;&gt;""),"Ano 4 (falta valor unitário); ","")&amp;IF(AND($P1917&lt;&gt;"",$Q1917=""),"Ano 4 (falta quantidade); ","")&amp;IF(AND($S1917="",$T1917&lt;&gt;""),"Ano 5 (falta valor unitário); ","")&amp;IF(AND($S1917&lt;&gt;"",$T1917=""),"Ano 5 (falta quantidade); ","")&amp;IF(AND($V1917="",$W1917&lt;&gt;""),"Ano 6 (falta valor unitário); ","")&amp;IF(AND($V1917&lt;&gt;"",$W1917=""),"Ano 6 (falta quantidade); ","")), IF(NOT(OR(AND($G1917&lt;&gt;"",$H1917&lt;&gt;""),AND($J1917&lt;&gt;"",$K1917&lt;&gt;""),AND($M1917&lt;&gt;"",$N1917&lt;&gt;""),AND($P1917&lt;&gt;"",$Q1917&lt;&gt;""),AND($S1917&lt;&gt;"",$T1917&lt;&gt;""),AND($V1917&lt;&gt;"",$W1917&lt;&gt;""))),"Informe pelo menos um ano completo com valor unitário e quantidade.",IF(AND($C1917&lt;&gt;"",$E1917&lt;&gt;"",LEFT(TRIM($C1917),1)&lt;&gt;LEFT(TRIM($E1917),1)),"Categoria e tipo estão incompatíveis.",IF(IF(OR($E1917="",$F1917=""),FALSE(),IFERROR(COUNTIF(INDIRECT("UNITS_"&amp;SUBSTITUTE(LEFT($E1917,FIND(" ",$E1917&amp;" ")-1),".","_")),$F1917)=0,TRUE())),"Unidade incompatível com o tipo selecionado.",IF(OR(AND(ISNUMBER(SEARCH("comunic",LOWER($B1917))),LEFT($E1917,3)&lt;&gt;"4.4"),AND(ISNUMBER(SEARCH("monitor",LOWER($B1917))),NOT(OR(LEFT($E1917,3)="1.5",LEFT($E1917,3)="2.5")))),"Revise a classificação do item conforme as regras de preenchimento.",IF(AND($B1917&lt;&gt;"",OR(ISNUMBER(SEARCH("outro",LOWER($B1917))),ISNUMBER(SEARCH("divers",LOWER($B1917))),ISNUMBER(SEARCH("kit",LOWER($B1917))),ISNUMBER(SEARCH("ferrament",LOWER($B1917))),ISNUMBER(SEARCH("epi",LOWER($B1917)))),NOT(OR($Z1917&lt;&gt;"",$AA1917&lt;&gt;""))),"Descrição muito genérica: detalhe melhor o item e registre o racional no memorial ou em anexo.",IF(AND($Y1917=0,$B1917&lt;&gt;"",OR($G1917&lt;&gt;"",$H1917&lt;&gt;"",$J1917&lt;&gt;"",$K1917&lt;&gt;"",$M1917&lt;&gt;"",$N1917&lt;&gt;"",$P1917&lt;&gt;"",$Q1917&lt;&gt;"",$S1917&lt;&gt;"",$T1917&lt;&gt;"",$V1917&lt;&gt;"",$W1917&lt;&gt;"")),"O item possui dados lançados, mas o total está zerado. Revise os valores informados.","")))))))))))))))</f>
        <v/>
      </c>
    </row>
    <row r="1918" spans="1:35" ht="14.25" customHeight="1" x14ac:dyDescent="0.25">
      <c r="A1918" s="57" t="str">
        <f t="shared" si="377"/>
        <v/>
      </c>
      <c r="B1918" s="58"/>
      <c r="C1918" s="58"/>
      <c r="D1918" s="58"/>
      <c r="E1918" s="58"/>
      <c r="F1918" s="58"/>
      <c r="G1918" s="269"/>
      <c r="H1918" s="59"/>
      <c r="I1918" s="273">
        <f t="shared" si="378"/>
        <v>0</v>
      </c>
      <c r="J1918" s="269"/>
      <c r="K1918" s="59"/>
      <c r="L1918" s="270">
        <f t="shared" si="379"/>
        <v>0</v>
      </c>
      <c r="M1918" s="269"/>
      <c r="N1918" s="59"/>
      <c r="O1918" s="270">
        <f t="shared" si="380"/>
        <v>0</v>
      </c>
      <c r="P1918" s="269"/>
      <c r="Q1918" s="59"/>
      <c r="R1918" s="271">
        <f t="shared" si="381"/>
        <v>0</v>
      </c>
      <c r="S1918" s="269"/>
      <c r="T1918" s="59"/>
      <c r="U1918" s="270">
        <f t="shared" si="382"/>
        <v>0</v>
      </c>
      <c r="V1918" s="269"/>
      <c r="W1918" s="59"/>
      <c r="X1918" s="270">
        <f t="shared" si="383"/>
        <v>0</v>
      </c>
      <c r="Y1918" s="270">
        <f t="shared" si="384"/>
        <v>0</v>
      </c>
      <c r="Z1918" s="58"/>
      <c r="AA1918" s="58"/>
      <c r="AB1918" s="60" t="str">
        <f t="shared" si="385"/>
        <v/>
      </c>
      <c r="AC1918" s="21" t="b">
        <f t="shared" si="386"/>
        <v>0</v>
      </c>
      <c r="AD1918" s="21" t="b">
        <f t="shared" si="387"/>
        <v>0</v>
      </c>
      <c r="AE1918" s="21" t="b">
        <f t="shared" si="388"/>
        <v>0</v>
      </c>
      <c r="AF1918" s="21" t="b">
        <f ca="1">OR(AND($AC1918,NOT($AD1918)),AND($AC1918,OR(AND($G1918="",$H1918&lt;&gt;""),AND($G1918&lt;&gt;"",$H1918=""),AND($J1918="",$K1918&lt;&gt;""),AND($J1918&lt;&gt;"",$K1918=""),AND($M1918="",$N1918&lt;&gt;""),AND($M1918&lt;&gt;"",$N1918=""),AND($P1918="",$Q1918&lt;&gt;""),AND($P1918&lt;&gt;"",$Q1918=""),AND($S1918="",$T1918&lt;&gt;""),AND($S1918&lt;&gt;"",$T1918=""),AND($V1918="",$W1918&lt;&gt;""),AND($V1918&lt;&gt;"",$W1918=""))),AND($C1918&lt;&gt;"",$E1918&lt;&gt;"",LEFT(TRIM($C1918),1)&lt;&gt;LEFT(TRIM($E1918),1)),IF(OR($E1918="",$F1918=""),FALSE(),IFERROR(COUNTIF(INDIRECT("UNITS_"&amp;SUBSTITUTE(LEFT($E1918,FIND(" ",$E1918&amp;" ")-1),".","_")),$F1918)=0,TRUE())),AND($B1918&lt;&gt;"",OR(ISNUMBER(SEARCH("outro",LOWER($B1918))),ISNUMBER(SEARCH("divers",LOWER($B1918))),ISNUMBER(SEARCH("etc",LOWER($B1918))))),OR(AND(ISNUMBER(SEARCH("comunic",LOWER($B1918))),LEFT($E1918,3)&lt;&gt;"4.4"),AND(ISNUMBER(SEARCH("monitor",LOWER($B1918))),NOT(OR(LEFT($E1918,3)="1.5",LEFT($E1918,3)="2.5")))),AND($B1918&lt;&gt;"",OR(LEFT($C1918,1)="1",LEFT($C1918,1)="2"),$D1918=""),AND($D1918&lt;&gt;"",NOT(OR(LEFT($C1918,1)="1",LEFT($C1918,1)="2"))),AND($D1918&lt;&gt;"",COUNTIF(' PROJETO'!$B$14:$B$16,$D1918)=0),IF($D1918="",FALSE(),IF(COUNTIF(' PROJETO'!$B$14:$B$16,$D1918)=0,FALSE(),IFERROR(INDEX(' PROJETO'!$C$14:$C$16,MATCH($D1918,' PROJETO'!$B$14:$B$16,0))&lt;&gt;"Sim",FALSE()))))</f>
        <v>0</v>
      </c>
      <c r="AG1918" s="21" t="b">
        <f>AND($AC1918,$Y1918&gt;'CONFG.  LISTAS'!$F$4,$Z1918="",$AA1918="")</f>
        <v>0</v>
      </c>
      <c r="AH1918" s="21" t="str">
        <f t="shared" si="389"/>
        <v/>
      </c>
      <c r="AI1918" s="43" t="str">
        <f ca="1">IF(NOT($AC1918),"",IF(OR($B1918="",$C1918="",$E1918="",$F1918=""),"Preencha descrição, categoria, tipo e unidade.",IF(AND($B1918&lt;&gt;"",OR(LEFT($C1918,1)="1",LEFT($C1918,1)="2"),$D1918=""),"Informe a prática de restauração para itens diretos.",IF(AND($D1918&lt;&gt;"",NOT(OR(LEFT($C1918,1)="1",LEFT($C1918,1)="2"))),"Custos indiretos não devem pertencer a uma prática específica.",IF(AND($D1918&lt;&gt;"",COUNTIF(' PROJETO'!$B$14:$B$16,$D1918)=0),"Prática de restauração inválida ou não cadastrada.",IF(IF($D1918="",FALSE(),IF(COUNTIF(' PROJETO'!$B$14:$B$16,$D1918)=0,FALSE(),IFERROR(INDEX(' PROJETO'!$C$14:$C$16,MATCH($D1918,' PROJETO'!$B$14:$B$16,0))&lt;&gt;"Sim",FALSE()))),"A prática informada no item não foi selecionada na aba Projeto.",IF(AND(MAX($I1918,$L1918,$O1918,$R1918,$U1918,$X1918)&gt;'CONFG.  LISTAS'!$F$4,NOT(OR($Z1918&lt;&gt;"",$AA1918&lt;&gt;""))),"Memorial de cálculo ou anexo obrigatório não informado para item acima do limite.",IF(OR(AND($G1918&lt;&gt;"",$H1918&lt;&gt;"",OR($G1918&lt;=0,$H1918&lt;=0)),AND($J1918&lt;&gt;"",$K1918&lt;&gt;"",OR($J1918&lt;=0,$K1918&lt;=0)),AND($M1918&lt;&gt;"",$N1918&lt;&gt;"",OR($M1918&lt;=0,$N1918&lt;=0)),AND($P1918&lt;&gt;"",$Q1918&lt;&gt;"",OR($P1918&lt;=0,$Q1918&lt;=0)),AND($S1918&lt;&gt;"",$T1918&lt;&gt;"",OR($S1918&lt;=0,$T1918&lt;=0)),AND($V1918&lt;&gt;"",$W1918&lt;&gt;"",OR($V1918&lt;=0,$W1918&lt;=0))),"Revise os valores informados: valor unitário e quantidade devem ser maiores que zero.",IF(OR(AND($G1918="",$H1918&lt;&gt;""),AND($G1918&lt;&gt;"",$H1918=""),AND($J1918="",$K1918&lt;&gt;""),AND($J1918&lt;&gt;"",$K1918=""),AND($M1918="",$N1918&lt;&gt;""),AND($M1918&lt;&gt;"",$N1918=""),AND($P1918="",$Q1918&lt;&gt;""),AND($P1918&lt;&gt;"",$Q1918=""),AND($S1918="",$T1918&lt;&gt;""),AND($S1918&lt;&gt;"",$T1918=""),AND($V1918="",$W1918&lt;&gt;""),AND($V1918&lt;&gt;"",$W1918="")),"Há ano preenchido parcialmente: "&amp;TRIM(IF(AND($G1918="",$H1918&lt;&gt;""),"Ano 1 (falta valor unitário); ","")&amp;IF(AND($G1918&lt;&gt;"",$H1918=""),"Ano 1 (falta quantidade); ","")&amp;IF(AND($J1918="",$K1918&lt;&gt;""),"Ano 2 (falta valor unitário); ","")&amp;IF(AND($J1918&lt;&gt;"",$K1918=""),"Ano 2 (falta quantidade); ","")&amp;IF(AND($M1918="",$N1918&lt;&gt;""),"Ano 3 (falta valor unitário); ","")&amp;IF(AND($M1918&lt;&gt;"",$N1918=""),"Ano 3 (falta quantidade); ","")&amp;IF(AND($P1918="",$Q1918&lt;&gt;""),"Ano 4 (falta valor unitário); ","")&amp;IF(AND($P1918&lt;&gt;"",$Q1918=""),"Ano 4 (falta quantidade); ","")&amp;IF(AND($S1918="",$T1918&lt;&gt;""),"Ano 5 (falta valor unitário); ","")&amp;IF(AND($S1918&lt;&gt;"",$T1918=""),"Ano 5 (falta quantidade); ","")&amp;IF(AND($V1918="",$W1918&lt;&gt;""),"Ano 6 (falta valor unitário); ","")&amp;IF(AND($V1918&lt;&gt;"",$W1918=""),"Ano 6 (falta quantidade); ","")), IF(NOT(OR(AND($G1918&lt;&gt;"",$H1918&lt;&gt;""),AND($J1918&lt;&gt;"",$K1918&lt;&gt;""),AND($M1918&lt;&gt;"",$N1918&lt;&gt;""),AND($P1918&lt;&gt;"",$Q1918&lt;&gt;""),AND($S1918&lt;&gt;"",$T1918&lt;&gt;""),AND($V1918&lt;&gt;"",$W1918&lt;&gt;""))),"Informe pelo menos um ano completo com valor unitário e quantidade.",IF(AND($C1918&lt;&gt;"",$E1918&lt;&gt;"",LEFT(TRIM($C1918),1)&lt;&gt;LEFT(TRIM($E1918),1)),"Categoria e tipo estão incompatíveis.",IF(IF(OR($E1918="",$F1918=""),FALSE(),IFERROR(COUNTIF(INDIRECT("UNITS_"&amp;SUBSTITUTE(LEFT($E1918,FIND(" ",$E1918&amp;" ")-1),".","_")),$F1918)=0,TRUE())),"Unidade incompatível com o tipo selecionado.",IF(OR(AND(ISNUMBER(SEARCH("comunic",LOWER($B1918))),LEFT($E1918,3)&lt;&gt;"4.4"),AND(ISNUMBER(SEARCH("monitor",LOWER($B1918))),NOT(OR(LEFT($E1918,3)="1.5",LEFT($E1918,3)="2.5")))),"Revise a classificação do item conforme as regras de preenchimento.",IF(AND($B1918&lt;&gt;"",OR(ISNUMBER(SEARCH("outro",LOWER($B1918))),ISNUMBER(SEARCH("divers",LOWER($B1918))),ISNUMBER(SEARCH("kit",LOWER($B1918))),ISNUMBER(SEARCH("ferrament",LOWER($B1918))),ISNUMBER(SEARCH("epi",LOWER($B1918)))),NOT(OR($Z1918&lt;&gt;"",$AA1918&lt;&gt;""))),"Descrição muito genérica: detalhe melhor o item e registre o racional no memorial ou em anexo.",IF(AND($Y1918=0,$B1918&lt;&gt;"",OR($G1918&lt;&gt;"",$H1918&lt;&gt;"",$J1918&lt;&gt;"",$K1918&lt;&gt;"",$M1918&lt;&gt;"",$N1918&lt;&gt;"",$P1918&lt;&gt;"",$Q1918&lt;&gt;"",$S1918&lt;&gt;"",$T1918&lt;&gt;"",$V1918&lt;&gt;"",$W1918&lt;&gt;"")),"O item possui dados lançados, mas o total está zerado. Revise os valores informados.","")))))))))))))))</f>
        <v/>
      </c>
    </row>
    <row r="1919" spans="1:35" ht="14.25" customHeight="1" x14ac:dyDescent="0.25">
      <c r="A1919" s="57" t="str">
        <f t="shared" si="377"/>
        <v/>
      </c>
      <c r="B1919" s="61"/>
      <c r="C1919" s="61"/>
      <c r="D1919" s="58"/>
      <c r="E1919" s="61"/>
      <c r="F1919" s="61"/>
      <c r="G1919" s="272"/>
      <c r="H1919" s="62"/>
      <c r="I1919" s="273">
        <f t="shared" si="378"/>
        <v>0</v>
      </c>
      <c r="J1919" s="272"/>
      <c r="K1919" s="62"/>
      <c r="L1919" s="270">
        <f t="shared" si="379"/>
        <v>0</v>
      </c>
      <c r="M1919" s="272"/>
      <c r="N1919" s="62"/>
      <c r="O1919" s="270">
        <f t="shared" si="380"/>
        <v>0</v>
      </c>
      <c r="P1919" s="272"/>
      <c r="Q1919" s="62"/>
      <c r="R1919" s="271">
        <f t="shared" si="381"/>
        <v>0</v>
      </c>
      <c r="S1919" s="272"/>
      <c r="T1919" s="62"/>
      <c r="U1919" s="270">
        <f t="shared" si="382"/>
        <v>0</v>
      </c>
      <c r="V1919" s="272"/>
      <c r="W1919" s="62"/>
      <c r="X1919" s="270">
        <f t="shared" si="383"/>
        <v>0</v>
      </c>
      <c r="Y1919" s="270">
        <f t="shared" si="384"/>
        <v>0</v>
      </c>
      <c r="Z1919" s="61"/>
      <c r="AA1919" s="61"/>
      <c r="AB1919" s="60" t="str">
        <f t="shared" si="385"/>
        <v/>
      </c>
      <c r="AC1919" s="21" t="b">
        <f t="shared" si="386"/>
        <v>0</v>
      </c>
      <c r="AD1919" s="21" t="b">
        <f t="shared" si="387"/>
        <v>0</v>
      </c>
      <c r="AE1919" s="21" t="b">
        <f t="shared" si="388"/>
        <v>0</v>
      </c>
      <c r="AF1919" s="21" t="b">
        <f ca="1">OR(AND($AC1919,NOT($AD1919)),AND($AC1919,OR(AND($G1919="",$H1919&lt;&gt;""),AND($G1919&lt;&gt;"",$H1919=""),AND($J1919="",$K1919&lt;&gt;""),AND($J1919&lt;&gt;"",$K1919=""),AND($M1919="",$N1919&lt;&gt;""),AND($M1919&lt;&gt;"",$N1919=""),AND($P1919="",$Q1919&lt;&gt;""),AND($P1919&lt;&gt;"",$Q1919=""),AND($S1919="",$T1919&lt;&gt;""),AND($S1919&lt;&gt;"",$T1919=""),AND($V1919="",$W1919&lt;&gt;""),AND($V1919&lt;&gt;"",$W1919=""))),AND($C1919&lt;&gt;"",$E1919&lt;&gt;"",LEFT(TRIM($C1919),1)&lt;&gt;LEFT(TRIM($E1919),1)),IF(OR($E1919="",$F1919=""),FALSE(),IFERROR(COUNTIF(INDIRECT("UNITS_"&amp;SUBSTITUTE(LEFT($E1919,FIND(" ",$E1919&amp;" ")-1),".","_")),$F1919)=0,TRUE())),AND($B1919&lt;&gt;"",OR(ISNUMBER(SEARCH("outro",LOWER($B1919))),ISNUMBER(SEARCH("divers",LOWER($B1919))),ISNUMBER(SEARCH("etc",LOWER($B1919))))),OR(AND(ISNUMBER(SEARCH("comunic",LOWER($B1919))),LEFT($E1919,3)&lt;&gt;"4.4"),AND(ISNUMBER(SEARCH("monitor",LOWER($B1919))),NOT(OR(LEFT($E1919,3)="1.5",LEFT($E1919,3)="2.5")))),AND($B1919&lt;&gt;"",OR(LEFT($C1919,1)="1",LEFT($C1919,1)="2"),$D1919=""),AND($D1919&lt;&gt;"",NOT(OR(LEFT($C1919,1)="1",LEFT($C1919,1)="2"))),AND($D1919&lt;&gt;"",COUNTIF(' PROJETO'!$B$14:$B$16,$D1919)=0),IF($D1919="",FALSE(),IF(COUNTIF(' PROJETO'!$B$14:$B$16,$D1919)=0,FALSE(),IFERROR(INDEX(' PROJETO'!$C$14:$C$16,MATCH($D1919,' PROJETO'!$B$14:$B$16,0))&lt;&gt;"Sim",FALSE()))))</f>
        <v>0</v>
      </c>
      <c r="AG1919" s="21" t="b">
        <f>AND($AC1919,$Y1919&gt;'CONFG.  LISTAS'!$F$4,$Z1919="",$AA1919="")</f>
        <v>0</v>
      </c>
      <c r="AH1919" s="21" t="str">
        <f t="shared" si="389"/>
        <v/>
      </c>
      <c r="AI1919" s="43" t="str">
        <f ca="1">IF(NOT($AC1919),"",IF(OR($B1919="",$C1919="",$E1919="",$F1919=""),"Preencha descrição, categoria, tipo e unidade.",IF(AND($B1919&lt;&gt;"",OR(LEFT($C1919,1)="1",LEFT($C1919,1)="2"),$D1919=""),"Informe a prática de restauração para itens diretos.",IF(AND($D1919&lt;&gt;"",NOT(OR(LEFT($C1919,1)="1",LEFT($C1919,1)="2"))),"Custos indiretos não devem pertencer a uma prática específica.",IF(AND($D1919&lt;&gt;"",COUNTIF(' PROJETO'!$B$14:$B$16,$D1919)=0),"Prática de restauração inválida ou não cadastrada.",IF(IF($D1919="",FALSE(),IF(COUNTIF(' PROJETO'!$B$14:$B$16,$D1919)=0,FALSE(),IFERROR(INDEX(' PROJETO'!$C$14:$C$16,MATCH($D1919,' PROJETO'!$B$14:$B$16,0))&lt;&gt;"Sim",FALSE()))),"A prática informada no item não foi selecionada na aba Projeto.",IF(AND(MAX($I1919,$L1919,$O1919,$R1919,$U1919,$X1919)&gt;'CONFG.  LISTAS'!$F$4,NOT(OR($Z1919&lt;&gt;"",$AA1919&lt;&gt;""))),"Memorial de cálculo ou anexo obrigatório não informado para item acima do limite.",IF(OR(AND($G1919&lt;&gt;"",$H1919&lt;&gt;"",OR($G1919&lt;=0,$H1919&lt;=0)),AND($J1919&lt;&gt;"",$K1919&lt;&gt;"",OR($J1919&lt;=0,$K1919&lt;=0)),AND($M1919&lt;&gt;"",$N1919&lt;&gt;"",OR($M1919&lt;=0,$N1919&lt;=0)),AND($P1919&lt;&gt;"",$Q1919&lt;&gt;"",OR($P1919&lt;=0,$Q1919&lt;=0)),AND($S1919&lt;&gt;"",$T1919&lt;&gt;"",OR($S1919&lt;=0,$T1919&lt;=0)),AND($V1919&lt;&gt;"",$W1919&lt;&gt;"",OR($V1919&lt;=0,$W1919&lt;=0))),"Revise os valores informados: valor unitário e quantidade devem ser maiores que zero.",IF(OR(AND($G1919="",$H1919&lt;&gt;""),AND($G1919&lt;&gt;"",$H1919=""),AND($J1919="",$K1919&lt;&gt;""),AND($J1919&lt;&gt;"",$K1919=""),AND($M1919="",$N1919&lt;&gt;""),AND($M1919&lt;&gt;"",$N1919=""),AND($P1919="",$Q1919&lt;&gt;""),AND($P1919&lt;&gt;"",$Q1919=""),AND($S1919="",$T1919&lt;&gt;""),AND($S1919&lt;&gt;"",$T1919=""),AND($V1919="",$W1919&lt;&gt;""),AND($V1919&lt;&gt;"",$W1919="")),"Há ano preenchido parcialmente: "&amp;TRIM(IF(AND($G1919="",$H1919&lt;&gt;""),"Ano 1 (falta valor unitário); ","")&amp;IF(AND($G1919&lt;&gt;"",$H1919=""),"Ano 1 (falta quantidade); ","")&amp;IF(AND($J1919="",$K1919&lt;&gt;""),"Ano 2 (falta valor unitário); ","")&amp;IF(AND($J1919&lt;&gt;"",$K1919=""),"Ano 2 (falta quantidade); ","")&amp;IF(AND($M1919="",$N1919&lt;&gt;""),"Ano 3 (falta valor unitário); ","")&amp;IF(AND($M1919&lt;&gt;"",$N1919=""),"Ano 3 (falta quantidade); ","")&amp;IF(AND($P1919="",$Q1919&lt;&gt;""),"Ano 4 (falta valor unitário); ","")&amp;IF(AND($P1919&lt;&gt;"",$Q1919=""),"Ano 4 (falta quantidade); ","")&amp;IF(AND($S1919="",$T1919&lt;&gt;""),"Ano 5 (falta valor unitário); ","")&amp;IF(AND($S1919&lt;&gt;"",$T1919=""),"Ano 5 (falta quantidade); ","")&amp;IF(AND($V1919="",$W1919&lt;&gt;""),"Ano 6 (falta valor unitário); ","")&amp;IF(AND($V1919&lt;&gt;"",$W1919=""),"Ano 6 (falta quantidade); ","")), IF(NOT(OR(AND($G1919&lt;&gt;"",$H1919&lt;&gt;""),AND($J1919&lt;&gt;"",$K1919&lt;&gt;""),AND($M1919&lt;&gt;"",$N1919&lt;&gt;""),AND($P1919&lt;&gt;"",$Q1919&lt;&gt;""),AND($S1919&lt;&gt;"",$T1919&lt;&gt;""),AND($V1919&lt;&gt;"",$W1919&lt;&gt;""))),"Informe pelo menos um ano completo com valor unitário e quantidade.",IF(AND($C1919&lt;&gt;"",$E1919&lt;&gt;"",LEFT(TRIM($C1919),1)&lt;&gt;LEFT(TRIM($E1919),1)),"Categoria e tipo estão incompatíveis.",IF(IF(OR($E1919="",$F1919=""),FALSE(),IFERROR(COUNTIF(INDIRECT("UNITS_"&amp;SUBSTITUTE(LEFT($E1919,FIND(" ",$E1919&amp;" ")-1),".","_")),$F1919)=0,TRUE())),"Unidade incompatível com o tipo selecionado.",IF(OR(AND(ISNUMBER(SEARCH("comunic",LOWER($B1919))),LEFT($E1919,3)&lt;&gt;"4.4"),AND(ISNUMBER(SEARCH("monitor",LOWER($B1919))),NOT(OR(LEFT($E1919,3)="1.5",LEFT($E1919,3)="2.5")))),"Revise a classificação do item conforme as regras de preenchimento.",IF(AND($B1919&lt;&gt;"",OR(ISNUMBER(SEARCH("outro",LOWER($B1919))),ISNUMBER(SEARCH("divers",LOWER($B1919))),ISNUMBER(SEARCH("kit",LOWER($B1919))),ISNUMBER(SEARCH("ferrament",LOWER($B1919))),ISNUMBER(SEARCH("epi",LOWER($B1919)))),NOT(OR($Z1919&lt;&gt;"",$AA1919&lt;&gt;""))),"Descrição muito genérica: detalhe melhor o item e registre o racional no memorial ou em anexo.",IF(AND($Y1919=0,$B1919&lt;&gt;"",OR($G1919&lt;&gt;"",$H1919&lt;&gt;"",$J1919&lt;&gt;"",$K1919&lt;&gt;"",$M1919&lt;&gt;"",$N1919&lt;&gt;"",$P1919&lt;&gt;"",$Q1919&lt;&gt;"",$S1919&lt;&gt;"",$T1919&lt;&gt;"",$V1919&lt;&gt;"",$W1919&lt;&gt;"")),"O item possui dados lançados, mas o total está zerado. Revise os valores informados.","")))))))))))))))</f>
        <v/>
      </c>
    </row>
    <row r="1920" spans="1:35" ht="14.25" customHeight="1" x14ac:dyDescent="0.25">
      <c r="A1920" s="57" t="str">
        <f t="shared" si="377"/>
        <v/>
      </c>
      <c r="B1920" s="58"/>
      <c r="C1920" s="58"/>
      <c r="D1920" s="58"/>
      <c r="E1920" s="58"/>
      <c r="F1920" s="58"/>
      <c r="G1920" s="269"/>
      <c r="H1920" s="59"/>
      <c r="I1920" s="273">
        <f t="shared" si="378"/>
        <v>0</v>
      </c>
      <c r="J1920" s="269"/>
      <c r="K1920" s="59"/>
      <c r="L1920" s="270">
        <f t="shared" si="379"/>
        <v>0</v>
      </c>
      <c r="M1920" s="269"/>
      <c r="N1920" s="59"/>
      <c r="O1920" s="270">
        <f t="shared" si="380"/>
        <v>0</v>
      </c>
      <c r="P1920" s="269"/>
      <c r="Q1920" s="59"/>
      <c r="R1920" s="271">
        <f t="shared" si="381"/>
        <v>0</v>
      </c>
      <c r="S1920" s="269"/>
      <c r="T1920" s="59"/>
      <c r="U1920" s="270">
        <f t="shared" si="382"/>
        <v>0</v>
      </c>
      <c r="V1920" s="269"/>
      <c r="W1920" s="59"/>
      <c r="X1920" s="270">
        <f t="shared" si="383"/>
        <v>0</v>
      </c>
      <c r="Y1920" s="270">
        <f t="shared" si="384"/>
        <v>0</v>
      </c>
      <c r="Z1920" s="58"/>
      <c r="AA1920" s="58"/>
      <c r="AB1920" s="60" t="str">
        <f t="shared" si="385"/>
        <v/>
      </c>
      <c r="AC1920" s="21" t="b">
        <f t="shared" si="386"/>
        <v>0</v>
      </c>
      <c r="AD1920" s="21" t="b">
        <f t="shared" si="387"/>
        <v>0</v>
      </c>
      <c r="AE1920" s="21" t="b">
        <f t="shared" si="388"/>
        <v>0</v>
      </c>
      <c r="AF1920" s="21" t="b">
        <f ca="1">OR(AND($AC1920,NOT($AD1920)),AND($AC1920,OR(AND($G1920="",$H1920&lt;&gt;""),AND($G1920&lt;&gt;"",$H1920=""),AND($J1920="",$K1920&lt;&gt;""),AND($J1920&lt;&gt;"",$K1920=""),AND($M1920="",$N1920&lt;&gt;""),AND($M1920&lt;&gt;"",$N1920=""),AND($P1920="",$Q1920&lt;&gt;""),AND($P1920&lt;&gt;"",$Q1920=""),AND($S1920="",$T1920&lt;&gt;""),AND($S1920&lt;&gt;"",$T1920=""),AND($V1920="",$W1920&lt;&gt;""),AND($V1920&lt;&gt;"",$W1920=""))),AND($C1920&lt;&gt;"",$E1920&lt;&gt;"",LEFT(TRIM($C1920),1)&lt;&gt;LEFT(TRIM($E1920),1)),IF(OR($E1920="",$F1920=""),FALSE(),IFERROR(COUNTIF(INDIRECT("UNITS_"&amp;SUBSTITUTE(LEFT($E1920,FIND(" ",$E1920&amp;" ")-1),".","_")),$F1920)=0,TRUE())),AND($B1920&lt;&gt;"",OR(ISNUMBER(SEARCH("outro",LOWER($B1920))),ISNUMBER(SEARCH("divers",LOWER($B1920))),ISNUMBER(SEARCH("etc",LOWER($B1920))))),OR(AND(ISNUMBER(SEARCH("comunic",LOWER($B1920))),LEFT($E1920,3)&lt;&gt;"4.4"),AND(ISNUMBER(SEARCH("monitor",LOWER($B1920))),NOT(OR(LEFT($E1920,3)="1.5",LEFT($E1920,3)="2.5")))),AND($B1920&lt;&gt;"",OR(LEFT($C1920,1)="1",LEFT($C1920,1)="2"),$D1920=""),AND($D1920&lt;&gt;"",NOT(OR(LEFT($C1920,1)="1",LEFT($C1920,1)="2"))),AND($D1920&lt;&gt;"",COUNTIF(' PROJETO'!$B$14:$B$16,$D1920)=0),IF($D1920="",FALSE(),IF(COUNTIF(' PROJETO'!$B$14:$B$16,$D1920)=0,FALSE(),IFERROR(INDEX(' PROJETO'!$C$14:$C$16,MATCH($D1920,' PROJETO'!$B$14:$B$16,0))&lt;&gt;"Sim",FALSE()))))</f>
        <v>0</v>
      </c>
      <c r="AG1920" s="21" t="b">
        <f>AND($AC1920,$Y1920&gt;'CONFG.  LISTAS'!$F$4,$Z1920="",$AA1920="")</f>
        <v>0</v>
      </c>
      <c r="AH1920" s="21" t="str">
        <f t="shared" si="389"/>
        <v/>
      </c>
      <c r="AI1920" s="43" t="str">
        <f ca="1">IF(NOT($AC1920),"",IF(OR($B1920="",$C1920="",$E1920="",$F1920=""),"Preencha descrição, categoria, tipo e unidade.",IF(AND($B1920&lt;&gt;"",OR(LEFT($C1920,1)="1",LEFT($C1920,1)="2"),$D1920=""),"Informe a prática de restauração para itens diretos.",IF(AND($D1920&lt;&gt;"",NOT(OR(LEFT($C1920,1)="1",LEFT($C1920,1)="2"))),"Custos indiretos não devem pertencer a uma prática específica.",IF(AND($D1920&lt;&gt;"",COUNTIF(' PROJETO'!$B$14:$B$16,$D1920)=0),"Prática de restauração inválida ou não cadastrada.",IF(IF($D1920="",FALSE(),IF(COUNTIF(' PROJETO'!$B$14:$B$16,$D1920)=0,FALSE(),IFERROR(INDEX(' PROJETO'!$C$14:$C$16,MATCH($D1920,' PROJETO'!$B$14:$B$16,0))&lt;&gt;"Sim",FALSE()))),"A prática informada no item não foi selecionada na aba Projeto.",IF(AND(MAX($I1920,$L1920,$O1920,$R1920,$U1920,$X1920)&gt;'CONFG.  LISTAS'!$F$4,NOT(OR($Z1920&lt;&gt;"",$AA1920&lt;&gt;""))),"Memorial de cálculo ou anexo obrigatório não informado para item acima do limite.",IF(OR(AND($G1920&lt;&gt;"",$H1920&lt;&gt;"",OR($G1920&lt;=0,$H1920&lt;=0)),AND($J1920&lt;&gt;"",$K1920&lt;&gt;"",OR($J1920&lt;=0,$K1920&lt;=0)),AND($M1920&lt;&gt;"",$N1920&lt;&gt;"",OR($M1920&lt;=0,$N1920&lt;=0)),AND($P1920&lt;&gt;"",$Q1920&lt;&gt;"",OR($P1920&lt;=0,$Q1920&lt;=0)),AND($S1920&lt;&gt;"",$T1920&lt;&gt;"",OR($S1920&lt;=0,$T1920&lt;=0)),AND($V1920&lt;&gt;"",$W1920&lt;&gt;"",OR($V1920&lt;=0,$W1920&lt;=0))),"Revise os valores informados: valor unitário e quantidade devem ser maiores que zero.",IF(OR(AND($G1920="",$H1920&lt;&gt;""),AND($G1920&lt;&gt;"",$H1920=""),AND($J1920="",$K1920&lt;&gt;""),AND($J1920&lt;&gt;"",$K1920=""),AND($M1920="",$N1920&lt;&gt;""),AND($M1920&lt;&gt;"",$N1920=""),AND($P1920="",$Q1920&lt;&gt;""),AND($P1920&lt;&gt;"",$Q1920=""),AND($S1920="",$T1920&lt;&gt;""),AND($S1920&lt;&gt;"",$T1920=""),AND($V1920="",$W1920&lt;&gt;""),AND($V1920&lt;&gt;"",$W1920="")),"Há ano preenchido parcialmente: "&amp;TRIM(IF(AND($G1920="",$H1920&lt;&gt;""),"Ano 1 (falta valor unitário); ","")&amp;IF(AND($G1920&lt;&gt;"",$H1920=""),"Ano 1 (falta quantidade); ","")&amp;IF(AND($J1920="",$K1920&lt;&gt;""),"Ano 2 (falta valor unitário); ","")&amp;IF(AND($J1920&lt;&gt;"",$K1920=""),"Ano 2 (falta quantidade); ","")&amp;IF(AND($M1920="",$N1920&lt;&gt;""),"Ano 3 (falta valor unitário); ","")&amp;IF(AND($M1920&lt;&gt;"",$N1920=""),"Ano 3 (falta quantidade); ","")&amp;IF(AND($P1920="",$Q1920&lt;&gt;""),"Ano 4 (falta valor unitário); ","")&amp;IF(AND($P1920&lt;&gt;"",$Q1920=""),"Ano 4 (falta quantidade); ","")&amp;IF(AND($S1920="",$T1920&lt;&gt;""),"Ano 5 (falta valor unitário); ","")&amp;IF(AND($S1920&lt;&gt;"",$T1920=""),"Ano 5 (falta quantidade); ","")&amp;IF(AND($V1920="",$W1920&lt;&gt;""),"Ano 6 (falta valor unitário); ","")&amp;IF(AND($V1920&lt;&gt;"",$W1920=""),"Ano 6 (falta quantidade); ","")), IF(NOT(OR(AND($G1920&lt;&gt;"",$H1920&lt;&gt;""),AND($J1920&lt;&gt;"",$K1920&lt;&gt;""),AND($M1920&lt;&gt;"",$N1920&lt;&gt;""),AND($P1920&lt;&gt;"",$Q1920&lt;&gt;""),AND($S1920&lt;&gt;"",$T1920&lt;&gt;""),AND($V1920&lt;&gt;"",$W1920&lt;&gt;""))),"Informe pelo menos um ano completo com valor unitário e quantidade.",IF(AND($C1920&lt;&gt;"",$E1920&lt;&gt;"",LEFT(TRIM($C1920),1)&lt;&gt;LEFT(TRIM($E1920),1)),"Categoria e tipo estão incompatíveis.",IF(IF(OR($E1920="",$F1920=""),FALSE(),IFERROR(COUNTIF(INDIRECT("UNITS_"&amp;SUBSTITUTE(LEFT($E1920,FIND(" ",$E1920&amp;" ")-1),".","_")),$F1920)=0,TRUE())),"Unidade incompatível com o tipo selecionado.",IF(OR(AND(ISNUMBER(SEARCH("comunic",LOWER($B1920))),LEFT($E1920,3)&lt;&gt;"4.4"),AND(ISNUMBER(SEARCH("monitor",LOWER($B1920))),NOT(OR(LEFT($E1920,3)="1.5",LEFT($E1920,3)="2.5")))),"Revise a classificação do item conforme as regras de preenchimento.",IF(AND($B1920&lt;&gt;"",OR(ISNUMBER(SEARCH("outro",LOWER($B1920))),ISNUMBER(SEARCH("divers",LOWER($B1920))),ISNUMBER(SEARCH("kit",LOWER($B1920))),ISNUMBER(SEARCH("ferrament",LOWER($B1920))),ISNUMBER(SEARCH("epi",LOWER($B1920)))),NOT(OR($Z1920&lt;&gt;"",$AA1920&lt;&gt;""))),"Descrição muito genérica: detalhe melhor o item e registre o racional no memorial ou em anexo.",IF(AND($Y1920=0,$B1920&lt;&gt;"",OR($G1920&lt;&gt;"",$H1920&lt;&gt;"",$J1920&lt;&gt;"",$K1920&lt;&gt;"",$M1920&lt;&gt;"",$N1920&lt;&gt;"",$P1920&lt;&gt;"",$Q1920&lt;&gt;"",$S1920&lt;&gt;"",$T1920&lt;&gt;"",$V1920&lt;&gt;"",$W1920&lt;&gt;"")),"O item possui dados lançados, mas o total está zerado. Revise os valores informados.","")))))))))))))))</f>
        <v/>
      </c>
    </row>
    <row r="1921" spans="1:35" ht="14.25" customHeight="1" x14ac:dyDescent="0.25">
      <c r="A1921" s="57" t="str">
        <f t="shared" si="377"/>
        <v/>
      </c>
      <c r="B1921" s="61"/>
      <c r="C1921" s="61"/>
      <c r="D1921" s="58"/>
      <c r="E1921" s="61"/>
      <c r="F1921" s="61"/>
      <c r="G1921" s="272"/>
      <c r="H1921" s="62"/>
      <c r="I1921" s="273">
        <f t="shared" si="378"/>
        <v>0</v>
      </c>
      <c r="J1921" s="272"/>
      <c r="K1921" s="62"/>
      <c r="L1921" s="270">
        <f t="shared" si="379"/>
        <v>0</v>
      </c>
      <c r="M1921" s="272"/>
      <c r="N1921" s="62"/>
      <c r="O1921" s="270">
        <f t="shared" si="380"/>
        <v>0</v>
      </c>
      <c r="P1921" s="272"/>
      <c r="Q1921" s="62"/>
      <c r="R1921" s="271">
        <f t="shared" si="381"/>
        <v>0</v>
      </c>
      <c r="S1921" s="272"/>
      <c r="T1921" s="62"/>
      <c r="U1921" s="270">
        <f t="shared" si="382"/>
        <v>0</v>
      </c>
      <c r="V1921" s="272"/>
      <c r="W1921" s="62"/>
      <c r="X1921" s="270">
        <f t="shared" si="383"/>
        <v>0</v>
      </c>
      <c r="Y1921" s="270">
        <f t="shared" si="384"/>
        <v>0</v>
      </c>
      <c r="Z1921" s="61"/>
      <c r="AA1921" s="61"/>
      <c r="AB1921" s="60" t="str">
        <f t="shared" si="385"/>
        <v/>
      </c>
      <c r="AC1921" s="21" t="b">
        <f t="shared" si="386"/>
        <v>0</v>
      </c>
      <c r="AD1921" s="21" t="b">
        <f t="shared" si="387"/>
        <v>0</v>
      </c>
      <c r="AE1921" s="21" t="b">
        <f t="shared" si="388"/>
        <v>0</v>
      </c>
      <c r="AF1921" s="21" t="b">
        <f ca="1">OR(AND($AC1921,NOT($AD1921)),AND($AC1921,OR(AND($G1921="",$H1921&lt;&gt;""),AND($G1921&lt;&gt;"",$H1921=""),AND($J1921="",$K1921&lt;&gt;""),AND($J1921&lt;&gt;"",$K1921=""),AND($M1921="",$N1921&lt;&gt;""),AND($M1921&lt;&gt;"",$N1921=""),AND($P1921="",$Q1921&lt;&gt;""),AND($P1921&lt;&gt;"",$Q1921=""),AND($S1921="",$T1921&lt;&gt;""),AND($S1921&lt;&gt;"",$T1921=""),AND($V1921="",$W1921&lt;&gt;""),AND($V1921&lt;&gt;"",$W1921=""))),AND($C1921&lt;&gt;"",$E1921&lt;&gt;"",LEFT(TRIM($C1921),1)&lt;&gt;LEFT(TRIM($E1921),1)),IF(OR($E1921="",$F1921=""),FALSE(),IFERROR(COUNTIF(INDIRECT("UNITS_"&amp;SUBSTITUTE(LEFT($E1921,FIND(" ",$E1921&amp;" ")-1),".","_")),$F1921)=0,TRUE())),AND($B1921&lt;&gt;"",OR(ISNUMBER(SEARCH("outro",LOWER($B1921))),ISNUMBER(SEARCH("divers",LOWER($B1921))),ISNUMBER(SEARCH("etc",LOWER($B1921))))),OR(AND(ISNUMBER(SEARCH("comunic",LOWER($B1921))),LEFT($E1921,3)&lt;&gt;"4.4"),AND(ISNUMBER(SEARCH("monitor",LOWER($B1921))),NOT(OR(LEFT($E1921,3)="1.5",LEFT($E1921,3)="2.5")))),AND($B1921&lt;&gt;"",OR(LEFT($C1921,1)="1",LEFT($C1921,1)="2"),$D1921=""),AND($D1921&lt;&gt;"",NOT(OR(LEFT($C1921,1)="1",LEFT($C1921,1)="2"))),AND($D1921&lt;&gt;"",COUNTIF(' PROJETO'!$B$14:$B$16,$D1921)=0),IF($D1921="",FALSE(),IF(COUNTIF(' PROJETO'!$B$14:$B$16,$D1921)=0,FALSE(),IFERROR(INDEX(' PROJETO'!$C$14:$C$16,MATCH($D1921,' PROJETO'!$B$14:$B$16,0))&lt;&gt;"Sim",FALSE()))))</f>
        <v>0</v>
      </c>
      <c r="AG1921" s="21" t="b">
        <f>AND($AC1921,$Y1921&gt;'CONFG.  LISTAS'!$F$4,$Z1921="",$AA1921="")</f>
        <v>0</v>
      </c>
      <c r="AH1921" s="21" t="str">
        <f t="shared" si="389"/>
        <v/>
      </c>
      <c r="AI1921" s="43" t="str">
        <f ca="1">IF(NOT($AC1921),"",IF(OR($B1921="",$C1921="",$E1921="",$F1921=""),"Preencha descrição, categoria, tipo e unidade.",IF(AND($B1921&lt;&gt;"",OR(LEFT($C1921,1)="1",LEFT($C1921,1)="2"),$D1921=""),"Informe a prática de restauração para itens diretos.",IF(AND($D1921&lt;&gt;"",NOT(OR(LEFT($C1921,1)="1",LEFT($C1921,1)="2"))),"Custos indiretos não devem pertencer a uma prática específica.",IF(AND($D1921&lt;&gt;"",COUNTIF(' PROJETO'!$B$14:$B$16,$D1921)=0),"Prática de restauração inválida ou não cadastrada.",IF(IF($D1921="",FALSE(),IF(COUNTIF(' PROJETO'!$B$14:$B$16,$D1921)=0,FALSE(),IFERROR(INDEX(' PROJETO'!$C$14:$C$16,MATCH($D1921,' PROJETO'!$B$14:$B$16,0))&lt;&gt;"Sim",FALSE()))),"A prática informada no item não foi selecionada na aba Projeto.",IF(AND(MAX($I1921,$L1921,$O1921,$R1921,$U1921,$X1921)&gt;'CONFG.  LISTAS'!$F$4,NOT(OR($Z1921&lt;&gt;"",$AA1921&lt;&gt;""))),"Memorial de cálculo ou anexo obrigatório não informado para item acima do limite.",IF(OR(AND($G1921&lt;&gt;"",$H1921&lt;&gt;"",OR($G1921&lt;=0,$H1921&lt;=0)),AND($J1921&lt;&gt;"",$K1921&lt;&gt;"",OR($J1921&lt;=0,$K1921&lt;=0)),AND($M1921&lt;&gt;"",$N1921&lt;&gt;"",OR($M1921&lt;=0,$N1921&lt;=0)),AND($P1921&lt;&gt;"",$Q1921&lt;&gt;"",OR($P1921&lt;=0,$Q1921&lt;=0)),AND($S1921&lt;&gt;"",$T1921&lt;&gt;"",OR($S1921&lt;=0,$T1921&lt;=0)),AND($V1921&lt;&gt;"",$W1921&lt;&gt;"",OR($V1921&lt;=0,$W1921&lt;=0))),"Revise os valores informados: valor unitário e quantidade devem ser maiores que zero.",IF(OR(AND($G1921="",$H1921&lt;&gt;""),AND($G1921&lt;&gt;"",$H1921=""),AND($J1921="",$K1921&lt;&gt;""),AND($J1921&lt;&gt;"",$K1921=""),AND($M1921="",$N1921&lt;&gt;""),AND($M1921&lt;&gt;"",$N1921=""),AND($P1921="",$Q1921&lt;&gt;""),AND($P1921&lt;&gt;"",$Q1921=""),AND($S1921="",$T1921&lt;&gt;""),AND($S1921&lt;&gt;"",$T1921=""),AND($V1921="",$W1921&lt;&gt;""),AND($V1921&lt;&gt;"",$W1921="")),"Há ano preenchido parcialmente: "&amp;TRIM(IF(AND($G1921="",$H1921&lt;&gt;""),"Ano 1 (falta valor unitário); ","")&amp;IF(AND($G1921&lt;&gt;"",$H1921=""),"Ano 1 (falta quantidade); ","")&amp;IF(AND($J1921="",$K1921&lt;&gt;""),"Ano 2 (falta valor unitário); ","")&amp;IF(AND($J1921&lt;&gt;"",$K1921=""),"Ano 2 (falta quantidade); ","")&amp;IF(AND($M1921="",$N1921&lt;&gt;""),"Ano 3 (falta valor unitário); ","")&amp;IF(AND($M1921&lt;&gt;"",$N1921=""),"Ano 3 (falta quantidade); ","")&amp;IF(AND($P1921="",$Q1921&lt;&gt;""),"Ano 4 (falta valor unitário); ","")&amp;IF(AND($P1921&lt;&gt;"",$Q1921=""),"Ano 4 (falta quantidade); ","")&amp;IF(AND($S1921="",$T1921&lt;&gt;""),"Ano 5 (falta valor unitário); ","")&amp;IF(AND($S1921&lt;&gt;"",$T1921=""),"Ano 5 (falta quantidade); ","")&amp;IF(AND($V1921="",$W1921&lt;&gt;""),"Ano 6 (falta valor unitário); ","")&amp;IF(AND($V1921&lt;&gt;"",$W1921=""),"Ano 6 (falta quantidade); ","")), IF(NOT(OR(AND($G1921&lt;&gt;"",$H1921&lt;&gt;""),AND($J1921&lt;&gt;"",$K1921&lt;&gt;""),AND($M1921&lt;&gt;"",$N1921&lt;&gt;""),AND($P1921&lt;&gt;"",$Q1921&lt;&gt;""),AND($S1921&lt;&gt;"",$T1921&lt;&gt;""),AND($V1921&lt;&gt;"",$W1921&lt;&gt;""))),"Informe pelo menos um ano completo com valor unitário e quantidade.",IF(AND($C1921&lt;&gt;"",$E1921&lt;&gt;"",LEFT(TRIM($C1921),1)&lt;&gt;LEFT(TRIM($E1921),1)),"Categoria e tipo estão incompatíveis.",IF(IF(OR($E1921="",$F1921=""),FALSE(),IFERROR(COUNTIF(INDIRECT("UNITS_"&amp;SUBSTITUTE(LEFT($E1921,FIND(" ",$E1921&amp;" ")-1),".","_")),$F1921)=0,TRUE())),"Unidade incompatível com o tipo selecionado.",IF(OR(AND(ISNUMBER(SEARCH("comunic",LOWER($B1921))),LEFT($E1921,3)&lt;&gt;"4.4"),AND(ISNUMBER(SEARCH("monitor",LOWER($B1921))),NOT(OR(LEFT($E1921,3)="1.5",LEFT($E1921,3)="2.5")))),"Revise a classificação do item conforme as regras de preenchimento.",IF(AND($B1921&lt;&gt;"",OR(ISNUMBER(SEARCH("outro",LOWER($B1921))),ISNUMBER(SEARCH("divers",LOWER($B1921))),ISNUMBER(SEARCH("kit",LOWER($B1921))),ISNUMBER(SEARCH("ferrament",LOWER($B1921))),ISNUMBER(SEARCH("epi",LOWER($B1921)))),NOT(OR($Z1921&lt;&gt;"",$AA1921&lt;&gt;""))),"Descrição muito genérica: detalhe melhor o item e registre o racional no memorial ou em anexo.",IF(AND($Y1921=0,$B1921&lt;&gt;"",OR($G1921&lt;&gt;"",$H1921&lt;&gt;"",$J1921&lt;&gt;"",$K1921&lt;&gt;"",$M1921&lt;&gt;"",$N1921&lt;&gt;"",$P1921&lt;&gt;"",$Q1921&lt;&gt;"",$S1921&lt;&gt;"",$T1921&lt;&gt;"",$V1921&lt;&gt;"",$W1921&lt;&gt;"")),"O item possui dados lançados, mas o total está zerado. Revise os valores informados.","")))))))))))))))</f>
        <v/>
      </c>
    </row>
    <row r="1922" spans="1:35" ht="14.25" customHeight="1" x14ac:dyDescent="0.25">
      <c r="A1922" s="57" t="str">
        <f t="shared" si="377"/>
        <v/>
      </c>
      <c r="B1922" s="58"/>
      <c r="C1922" s="58"/>
      <c r="D1922" s="58"/>
      <c r="E1922" s="58"/>
      <c r="F1922" s="58"/>
      <c r="G1922" s="269"/>
      <c r="H1922" s="59"/>
      <c r="I1922" s="273">
        <f t="shared" si="378"/>
        <v>0</v>
      </c>
      <c r="J1922" s="269"/>
      <c r="K1922" s="59"/>
      <c r="L1922" s="270">
        <f t="shared" si="379"/>
        <v>0</v>
      </c>
      <c r="M1922" s="269"/>
      <c r="N1922" s="59"/>
      <c r="O1922" s="270">
        <f t="shared" si="380"/>
        <v>0</v>
      </c>
      <c r="P1922" s="269"/>
      <c r="Q1922" s="59"/>
      <c r="R1922" s="271">
        <f t="shared" si="381"/>
        <v>0</v>
      </c>
      <c r="S1922" s="269"/>
      <c r="T1922" s="59"/>
      <c r="U1922" s="270">
        <f t="shared" si="382"/>
        <v>0</v>
      </c>
      <c r="V1922" s="269"/>
      <c r="W1922" s="59"/>
      <c r="X1922" s="270">
        <f t="shared" si="383"/>
        <v>0</v>
      </c>
      <c r="Y1922" s="270">
        <f t="shared" si="384"/>
        <v>0</v>
      </c>
      <c r="Z1922" s="58"/>
      <c r="AA1922" s="58"/>
      <c r="AB1922" s="60" t="str">
        <f t="shared" si="385"/>
        <v/>
      </c>
      <c r="AC1922" s="21" t="b">
        <f t="shared" si="386"/>
        <v>0</v>
      </c>
      <c r="AD1922" s="21" t="b">
        <f t="shared" si="387"/>
        <v>0</v>
      </c>
      <c r="AE1922" s="21" t="b">
        <f t="shared" si="388"/>
        <v>0</v>
      </c>
      <c r="AF1922" s="21" t="b">
        <f ca="1">OR(AND($AC1922,NOT($AD1922)),AND($AC1922,OR(AND($G1922="",$H1922&lt;&gt;""),AND($G1922&lt;&gt;"",$H1922=""),AND($J1922="",$K1922&lt;&gt;""),AND($J1922&lt;&gt;"",$K1922=""),AND($M1922="",$N1922&lt;&gt;""),AND($M1922&lt;&gt;"",$N1922=""),AND($P1922="",$Q1922&lt;&gt;""),AND($P1922&lt;&gt;"",$Q1922=""),AND($S1922="",$T1922&lt;&gt;""),AND($S1922&lt;&gt;"",$T1922=""),AND($V1922="",$W1922&lt;&gt;""),AND($V1922&lt;&gt;"",$W1922=""))),AND($C1922&lt;&gt;"",$E1922&lt;&gt;"",LEFT(TRIM($C1922),1)&lt;&gt;LEFT(TRIM($E1922),1)),IF(OR($E1922="",$F1922=""),FALSE(),IFERROR(COUNTIF(INDIRECT("UNITS_"&amp;SUBSTITUTE(LEFT($E1922,FIND(" ",$E1922&amp;" ")-1),".","_")),$F1922)=0,TRUE())),AND($B1922&lt;&gt;"",OR(ISNUMBER(SEARCH("outro",LOWER($B1922))),ISNUMBER(SEARCH("divers",LOWER($B1922))),ISNUMBER(SEARCH("etc",LOWER($B1922))))),OR(AND(ISNUMBER(SEARCH("comunic",LOWER($B1922))),LEFT($E1922,3)&lt;&gt;"4.4"),AND(ISNUMBER(SEARCH("monitor",LOWER($B1922))),NOT(OR(LEFT($E1922,3)="1.5",LEFT($E1922,3)="2.5")))),AND($B1922&lt;&gt;"",OR(LEFT($C1922,1)="1",LEFT($C1922,1)="2"),$D1922=""),AND($D1922&lt;&gt;"",NOT(OR(LEFT($C1922,1)="1",LEFT($C1922,1)="2"))),AND($D1922&lt;&gt;"",COUNTIF(' PROJETO'!$B$14:$B$16,$D1922)=0),IF($D1922="",FALSE(),IF(COUNTIF(' PROJETO'!$B$14:$B$16,$D1922)=0,FALSE(),IFERROR(INDEX(' PROJETO'!$C$14:$C$16,MATCH($D1922,' PROJETO'!$B$14:$B$16,0))&lt;&gt;"Sim",FALSE()))))</f>
        <v>0</v>
      </c>
      <c r="AG1922" s="21" t="b">
        <f>AND($AC1922,$Y1922&gt;'CONFG.  LISTAS'!$F$4,$Z1922="",$AA1922="")</f>
        <v>0</v>
      </c>
      <c r="AH1922" s="21" t="str">
        <f t="shared" si="389"/>
        <v/>
      </c>
      <c r="AI1922" s="43" t="str">
        <f ca="1">IF(NOT($AC1922),"",IF(OR($B1922="",$C1922="",$E1922="",$F1922=""),"Preencha descrição, categoria, tipo e unidade.",IF(AND($B1922&lt;&gt;"",OR(LEFT($C1922,1)="1",LEFT($C1922,1)="2"),$D1922=""),"Informe a prática de restauração para itens diretos.",IF(AND($D1922&lt;&gt;"",NOT(OR(LEFT($C1922,1)="1",LEFT($C1922,1)="2"))),"Custos indiretos não devem pertencer a uma prática específica.",IF(AND($D1922&lt;&gt;"",COUNTIF(' PROJETO'!$B$14:$B$16,$D1922)=0),"Prática de restauração inválida ou não cadastrada.",IF(IF($D1922="",FALSE(),IF(COUNTIF(' PROJETO'!$B$14:$B$16,$D1922)=0,FALSE(),IFERROR(INDEX(' PROJETO'!$C$14:$C$16,MATCH($D1922,' PROJETO'!$B$14:$B$16,0))&lt;&gt;"Sim",FALSE()))),"A prática informada no item não foi selecionada na aba Projeto.",IF(AND(MAX($I1922,$L1922,$O1922,$R1922,$U1922,$X1922)&gt;'CONFG.  LISTAS'!$F$4,NOT(OR($Z1922&lt;&gt;"",$AA1922&lt;&gt;""))),"Memorial de cálculo ou anexo obrigatório não informado para item acima do limite.",IF(OR(AND($G1922&lt;&gt;"",$H1922&lt;&gt;"",OR($G1922&lt;=0,$H1922&lt;=0)),AND($J1922&lt;&gt;"",$K1922&lt;&gt;"",OR($J1922&lt;=0,$K1922&lt;=0)),AND($M1922&lt;&gt;"",$N1922&lt;&gt;"",OR($M1922&lt;=0,$N1922&lt;=0)),AND($P1922&lt;&gt;"",$Q1922&lt;&gt;"",OR($P1922&lt;=0,$Q1922&lt;=0)),AND($S1922&lt;&gt;"",$T1922&lt;&gt;"",OR($S1922&lt;=0,$T1922&lt;=0)),AND($V1922&lt;&gt;"",$W1922&lt;&gt;"",OR($V1922&lt;=0,$W1922&lt;=0))),"Revise os valores informados: valor unitário e quantidade devem ser maiores que zero.",IF(OR(AND($G1922="",$H1922&lt;&gt;""),AND($G1922&lt;&gt;"",$H1922=""),AND($J1922="",$K1922&lt;&gt;""),AND($J1922&lt;&gt;"",$K1922=""),AND($M1922="",$N1922&lt;&gt;""),AND($M1922&lt;&gt;"",$N1922=""),AND($P1922="",$Q1922&lt;&gt;""),AND($P1922&lt;&gt;"",$Q1922=""),AND($S1922="",$T1922&lt;&gt;""),AND($S1922&lt;&gt;"",$T1922=""),AND($V1922="",$W1922&lt;&gt;""),AND($V1922&lt;&gt;"",$W1922="")),"Há ano preenchido parcialmente: "&amp;TRIM(IF(AND($G1922="",$H1922&lt;&gt;""),"Ano 1 (falta valor unitário); ","")&amp;IF(AND($G1922&lt;&gt;"",$H1922=""),"Ano 1 (falta quantidade); ","")&amp;IF(AND($J1922="",$K1922&lt;&gt;""),"Ano 2 (falta valor unitário); ","")&amp;IF(AND($J1922&lt;&gt;"",$K1922=""),"Ano 2 (falta quantidade); ","")&amp;IF(AND($M1922="",$N1922&lt;&gt;""),"Ano 3 (falta valor unitário); ","")&amp;IF(AND($M1922&lt;&gt;"",$N1922=""),"Ano 3 (falta quantidade); ","")&amp;IF(AND($P1922="",$Q1922&lt;&gt;""),"Ano 4 (falta valor unitário); ","")&amp;IF(AND($P1922&lt;&gt;"",$Q1922=""),"Ano 4 (falta quantidade); ","")&amp;IF(AND($S1922="",$T1922&lt;&gt;""),"Ano 5 (falta valor unitário); ","")&amp;IF(AND($S1922&lt;&gt;"",$T1922=""),"Ano 5 (falta quantidade); ","")&amp;IF(AND($V1922="",$W1922&lt;&gt;""),"Ano 6 (falta valor unitário); ","")&amp;IF(AND($V1922&lt;&gt;"",$W1922=""),"Ano 6 (falta quantidade); ","")), IF(NOT(OR(AND($G1922&lt;&gt;"",$H1922&lt;&gt;""),AND($J1922&lt;&gt;"",$K1922&lt;&gt;""),AND($M1922&lt;&gt;"",$N1922&lt;&gt;""),AND($P1922&lt;&gt;"",$Q1922&lt;&gt;""),AND($S1922&lt;&gt;"",$T1922&lt;&gt;""),AND($V1922&lt;&gt;"",$W1922&lt;&gt;""))),"Informe pelo menos um ano completo com valor unitário e quantidade.",IF(AND($C1922&lt;&gt;"",$E1922&lt;&gt;"",LEFT(TRIM($C1922),1)&lt;&gt;LEFT(TRIM($E1922),1)),"Categoria e tipo estão incompatíveis.",IF(IF(OR($E1922="",$F1922=""),FALSE(),IFERROR(COUNTIF(INDIRECT("UNITS_"&amp;SUBSTITUTE(LEFT($E1922,FIND(" ",$E1922&amp;" ")-1),".","_")),$F1922)=0,TRUE())),"Unidade incompatível com o tipo selecionado.",IF(OR(AND(ISNUMBER(SEARCH("comunic",LOWER($B1922))),LEFT($E1922,3)&lt;&gt;"4.4"),AND(ISNUMBER(SEARCH("monitor",LOWER($B1922))),NOT(OR(LEFT($E1922,3)="1.5",LEFT($E1922,3)="2.5")))),"Revise a classificação do item conforme as regras de preenchimento.",IF(AND($B1922&lt;&gt;"",OR(ISNUMBER(SEARCH("outro",LOWER($B1922))),ISNUMBER(SEARCH("divers",LOWER($B1922))),ISNUMBER(SEARCH("kit",LOWER($B1922))),ISNUMBER(SEARCH("ferrament",LOWER($B1922))),ISNUMBER(SEARCH("epi",LOWER($B1922)))),NOT(OR($Z1922&lt;&gt;"",$AA1922&lt;&gt;""))),"Descrição muito genérica: detalhe melhor o item e registre o racional no memorial ou em anexo.",IF(AND($Y1922=0,$B1922&lt;&gt;"",OR($G1922&lt;&gt;"",$H1922&lt;&gt;"",$J1922&lt;&gt;"",$K1922&lt;&gt;"",$M1922&lt;&gt;"",$N1922&lt;&gt;"",$P1922&lt;&gt;"",$Q1922&lt;&gt;"",$S1922&lt;&gt;"",$T1922&lt;&gt;"",$V1922&lt;&gt;"",$W1922&lt;&gt;"")),"O item possui dados lançados, mas o total está zerado. Revise os valores informados.","")))))))))))))))</f>
        <v/>
      </c>
    </row>
    <row r="1923" spans="1:35" ht="14.25" customHeight="1" x14ac:dyDescent="0.25">
      <c r="A1923" s="57" t="str">
        <f t="shared" si="377"/>
        <v/>
      </c>
      <c r="B1923" s="61"/>
      <c r="C1923" s="61"/>
      <c r="D1923" s="58"/>
      <c r="E1923" s="61"/>
      <c r="F1923" s="61"/>
      <c r="G1923" s="272"/>
      <c r="H1923" s="62"/>
      <c r="I1923" s="273">
        <f t="shared" si="378"/>
        <v>0</v>
      </c>
      <c r="J1923" s="272"/>
      <c r="K1923" s="62"/>
      <c r="L1923" s="270">
        <f t="shared" si="379"/>
        <v>0</v>
      </c>
      <c r="M1923" s="272"/>
      <c r="N1923" s="62"/>
      <c r="O1923" s="270">
        <f t="shared" si="380"/>
        <v>0</v>
      </c>
      <c r="P1923" s="272"/>
      <c r="Q1923" s="62"/>
      <c r="R1923" s="271">
        <f t="shared" si="381"/>
        <v>0</v>
      </c>
      <c r="S1923" s="272"/>
      <c r="T1923" s="62"/>
      <c r="U1923" s="270">
        <f t="shared" si="382"/>
        <v>0</v>
      </c>
      <c r="V1923" s="272"/>
      <c r="W1923" s="62"/>
      <c r="X1923" s="270">
        <f t="shared" si="383"/>
        <v>0</v>
      </c>
      <c r="Y1923" s="270">
        <f t="shared" si="384"/>
        <v>0</v>
      </c>
      <c r="Z1923" s="61"/>
      <c r="AA1923" s="61"/>
      <c r="AB1923" s="60" t="str">
        <f t="shared" si="385"/>
        <v/>
      </c>
      <c r="AC1923" s="21" t="b">
        <f t="shared" si="386"/>
        <v>0</v>
      </c>
      <c r="AD1923" s="21" t="b">
        <f t="shared" si="387"/>
        <v>0</v>
      </c>
      <c r="AE1923" s="21" t="b">
        <f t="shared" si="388"/>
        <v>0</v>
      </c>
      <c r="AF1923" s="21" t="b">
        <f ca="1">OR(AND($AC1923,NOT($AD1923)),AND($AC1923,OR(AND($G1923="",$H1923&lt;&gt;""),AND($G1923&lt;&gt;"",$H1923=""),AND($J1923="",$K1923&lt;&gt;""),AND($J1923&lt;&gt;"",$K1923=""),AND($M1923="",$N1923&lt;&gt;""),AND($M1923&lt;&gt;"",$N1923=""),AND($P1923="",$Q1923&lt;&gt;""),AND($P1923&lt;&gt;"",$Q1923=""),AND($S1923="",$T1923&lt;&gt;""),AND($S1923&lt;&gt;"",$T1923=""),AND($V1923="",$W1923&lt;&gt;""),AND($V1923&lt;&gt;"",$W1923=""))),AND($C1923&lt;&gt;"",$E1923&lt;&gt;"",LEFT(TRIM($C1923),1)&lt;&gt;LEFT(TRIM($E1923),1)),IF(OR($E1923="",$F1923=""),FALSE(),IFERROR(COUNTIF(INDIRECT("UNITS_"&amp;SUBSTITUTE(LEFT($E1923,FIND(" ",$E1923&amp;" ")-1),".","_")),$F1923)=0,TRUE())),AND($B1923&lt;&gt;"",OR(ISNUMBER(SEARCH("outro",LOWER($B1923))),ISNUMBER(SEARCH("divers",LOWER($B1923))),ISNUMBER(SEARCH("etc",LOWER($B1923))))),OR(AND(ISNUMBER(SEARCH("comunic",LOWER($B1923))),LEFT($E1923,3)&lt;&gt;"4.4"),AND(ISNUMBER(SEARCH("monitor",LOWER($B1923))),NOT(OR(LEFT($E1923,3)="1.5",LEFT($E1923,3)="2.5")))),AND($B1923&lt;&gt;"",OR(LEFT($C1923,1)="1",LEFT($C1923,1)="2"),$D1923=""),AND($D1923&lt;&gt;"",NOT(OR(LEFT($C1923,1)="1",LEFT($C1923,1)="2"))),AND($D1923&lt;&gt;"",COUNTIF(' PROJETO'!$B$14:$B$16,$D1923)=0),IF($D1923="",FALSE(),IF(COUNTIF(' PROJETO'!$B$14:$B$16,$D1923)=0,FALSE(),IFERROR(INDEX(' PROJETO'!$C$14:$C$16,MATCH($D1923,' PROJETO'!$B$14:$B$16,0))&lt;&gt;"Sim",FALSE()))))</f>
        <v>0</v>
      </c>
      <c r="AG1923" s="21" t="b">
        <f>AND($AC1923,$Y1923&gt;'CONFG.  LISTAS'!$F$4,$Z1923="",$AA1923="")</f>
        <v>0</v>
      </c>
      <c r="AH1923" s="21" t="str">
        <f t="shared" si="389"/>
        <v/>
      </c>
      <c r="AI1923" s="43" t="str">
        <f ca="1">IF(NOT($AC1923),"",IF(OR($B1923="",$C1923="",$E1923="",$F1923=""),"Preencha descrição, categoria, tipo e unidade.",IF(AND($B1923&lt;&gt;"",OR(LEFT($C1923,1)="1",LEFT($C1923,1)="2"),$D1923=""),"Informe a prática de restauração para itens diretos.",IF(AND($D1923&lt;&gt;"",NOT(OR(LEFT($C1923,1)="1",LEFT($C1923,1)="2"))),"Custos indiretos não devem pertencer a uma prática específica.",IF(AND($D1923&lt;&gt;"",COUNTIF(' PROJETO'!$B$14:$B$16,$D1923)=0),"Prática de restauração inválida ou não cadastrada.",IF(IF($D1923="",FALSE(),IF(COUNTIF(' PROJETO'!$B$14:$B$16,$D1923)=0,FALSE(),IFERROR(INDEX(' PROJETO'!$C$14:$C$16,MATCH($D1923,' PROJETO'!$B$14:$B$16,0))&lt;&gt;"Sim",FALSE()))),"A prática informada no item não foi selecionada na aba Projeto.",IF(AND(MAX($I1923,$L1923,$O1923,$R1923,$U1923,$X1923)&gt;'CONFG.  LISTAS'!$F$4,NOT(OR($Z1923&lt;&gt;"",$AA1923&lt;&gt;""))),"Memorial de cálculo ou anexo obrigatório não informado para item acima do limite.",IF(OR(AND($G1923&lt;&gt;"",$H1923&lt;&gt;"",OR($G1923&lt;=0,$H1923&lt;=0)),AND($J1923&lt;&gt;"",$K1923&lt;&gt;"",OR($J1923&lt;=0,$K1923&lt;=0)),AND($M1923&lt;&gt;"",$N1923&lt;&gt;"",OR($M1923&lt;=0,$N1923&lt;=0)),AND($P1923&lt;&gt;"",$Q1923&lt;&gt;"",OR($P1923&lt;=0,$Q1923&lt;=0)),AND($S1923&lt;&gt;"",$T1923&lt;&gt;"",OR($S1923&lt;=0,$T1923&lt;=0)),AND($V1923&lt;&gt;"",$W1923&lt;&gt;"",OR($V1923&lt;=0,$W1923&lt;=0))),"Revise os valores informados: valor unitário e quantidade devem ser maiores que zero.",IF(OR(AND($G1923="",$H1923&lt;&gt;""),AND($G1923&lt;&gt;"",$H1923=""),AND($J1923="",$K1923&lt;&gt;""),AND($J1923&lt;&gt;"",$K1923=""),AND($M1923="",$N1923&lt;&gt;""),AND($M1923&lt;&gt;"",$N1923=""),AND($P1923="",$Q1923&lt;&gt;""),AND($P1923&lt;&gt;"",$Q1923=""),AND($S1923="",$T1923&lt;&gt;""),AND($S1923&lt;&gt;"",$T1923=""),AND($V1923="",$W1923&lt;&gt;""),AND($V1923&lt;&gt;"",$W1923="")),"Há ano preenchido parcialmente: "&amp;TRIM(IF(AND($G1923="",$H1923&lt;&gt;""),"Ano 1 (falta valor unitário); ","")&amp;IF(AND($G1923&lt;&gt;"",$H1923=""),"Ano 1 (falta quantidade); ","")&amp;IF(AND($J1923="",$K1923&lt;&gt;""),"Ano 2 (falta valor unitário); ","")&amp;IF(AND($J1923&lt;&gt;"",$K1923=""),"Ano 2 (falta quantidade); ","")&amp;IF(AND($M1923="",$N1923&lt;&gt;""),"Ano 3 (falta valor unitário); ","")&amp;IF(AND($M1923&lt;&gt;"",$N1923=""),"Ano 3 (falta quantidade); ","")&amp;IF(AND($P1923="",$Q1923&lt;&gt;""),"Ano 4 (falta valor unitário); ","")&amp;IF(AND($P1923&lt;&gt;"",$Q1923=""),"Ano 4 (falta quantidade); ","")&amp;IF(AND($S1923="",$T1923&lt;&gt;""),"Ano 5 (falta valor unitário); ","")&amp;IF(AND($S1923&lt;&gt;"",$T1923=""),"Ano 5 (falta quantidade); ","")&amp;IF(AND($V1923="",$W1923&lt;&gt;""),"Ano 6 (falta valor unitário); ","")&amp;IF(AND($V1923&lt;&gt;"",$W1923=""),"Ano 6 (falta quantidade); ","")), IF(NOT(OR(AND($G1923&lt;&gt;"",$H1923&lt;&gt;""),AND($J1923&lt;&gt;"",$K1923&lt;&gt;""),AND($M1923&lt;&gt;"",$N1923&lt;&gt;""),AND($P1923&lt;&gt;"",$Q1923&lt;&gt;""),AND($S1923&lt;&gt;"",$T1923&lt;&gt;""),AND($V1923&lt;&gt;"",$W1923&lt;&gt;""))),"Informe pelo menos um ano completo com valor unitário e quantidade.",IF(AND($C1923&lt;&gt;"",$E1923&lt;&gt;"",LEFT(TRIM($C1923),1)&lt;&gt;LEFT(TRIM($E1923),1)),"Categoria e tipo estão incompatíveis.",IF(IF(OR($E1923="",$F1923=""),FALSE(),IFERROR(COUNTIF(INDIRECT("UNITS_"&amp;SUBSTITUTE(LEFT($E1923,FIND(" ",$E1923&amp;" ")-1),".","_")),$F1923)=0,TRUE())),"Unidade incompatível com o tipo selecionado.",IF(OR(AND(ISNUMBER(SEARCH("comunic",LOWER($B1923))),LEFT($E1923,3)&lt;&gt;"4.4"),AND(ISNUMBER(SEARCH("monitor",LOWER($B1923))),NOT(OR(LEFT($E1923,3)="1.5",LEFT($E1923,3)="2.5")))),"Revise a classificação do item conforme as regras de preenchimento.",IF(AND($B1923&lt;&gt;"",OR(ISNUMBER(SEARCH("outro",LOWER($B1923))),ISNUMBER(SEARCH("divers",LOWER($B1923))),ISNUMBER(SEARCH("kit",LOWER($B1923))),ISNUMBER(SEARCH("ferrament",LOWER($B1923))),ISNUMBER(SEARCH("epi",LOWER($B1923)))),NOT(OR($Z1923&lt;&gt;"",$AA1923&lt;&gt;""))),"Descrição muito genérica: detalhe melhor o item e registre o racional no memorial ou em anexo.",IF(AND($Y1923=0,$B1923&lt;&gt;"",OR($G1923&lt;&gt;"",$H1923&lt;&gt;"",$J1923&lt;&gt;"",$K1923&lt;&gt;"",$M1923&lt;&gt;"",$N1923&lt;&gt;"",$P1923&lt;&gt;"",$Q1923&lt;&gt;"",$S1923&lt;&gt;"",$T1923&lt;&gt;"",$V1923&lt;&gt;"",$W1923&lt;&gt;"")),"O item possui dados lançados, mas o total está zerado. Revise os valores informados.","")))))))))))))))</f>
        <v/>
      </c>
    </row>
    <row r="1924" spans="1:35" ht="14.25" customHeight="1" x14ac:dyDescent="0.25">
      <c r="A1924" s="57" t="str">
        <f t="shared" si="377"/>
        <v/>
      </c>
      <c r="B1924" s="58"/>
      <c r="C1924" s="58"/>
      <c r="D1924" s="58"/>
      <c r="E1924" s="58"/>
      <c r="F1924" s="58"/>
      <c r="G1924" s="269"/>
      <c r="H1924" s="59"/>
      <c r="I1924" s="273">
        <f t="shared" si="378"/>
        <v>0</v>
      </c>
      <c r="J1924" s="269"/>
      <c r="K1924" s="59"/>
      <c r="L1924" s="270">
        <f t="shared" si="379"/>
        <v>0</v>
      </c>
      <c r="M1924" s="269"/>
      <c r="N1924" s="59"/>
      <c r="O1924" s="270">
        <f t="shared" si="380"/>
        <v>0</v>
      </c>
      <c r="P1924" s="269"/>
      <c r="Q1924" s="59"/>
      <c r="R1924" s="271">
        <f t="shared" si="381"/>
        <v>0</v>
      </c>
      <c r="S1924" s="269"/>
      <c r="T1924" s="59"/>
      <c r="U1924" s="270">
        <f t="shared" si="382"/>
        <v>0</v>
      </c>
      <c r="V1924" s="269"/>
      <c r="W1924" s="59"/>
      <c r="X1924" s="270">
        <f t="shared" si="383"/>
        <v>0</v>
      </c>
      <c r="Y1924" s="270">
        <f t="shared" si="384"/>
        <v>0</v>
      </c>
      <c r="Z1924" s="58"/>
      <c r="AA1924" s="58"/>
      <c r="AB1924" s="60" t="str">
        <f t="shared" si="385"/>
        <v/>
      </c>
      <c r="AC1924" s="21" t="b">
        <f t="shared" si="386"/>
        <v>0</v>
      </c>
      <c r="AD1924" s="21" t="b">
        <f t="shared" si="387"/>
        <v>0</v>
      </c>
      <c r="AE1924" s="21" t="b">
        <f t="shared" si="388"/>
        <v>0</v>
      </c>
      <c r="AF1924" s="21" t="b">
        <f ca="1">OR(AND($AC1924,NOT($AD1924)),AND($AC1924,OR(AND($G1924="",$H1924&lt;&gt;""),AND($G1924&lt;&gt;"",$H1924=""),AND($J1924="",$K1924&lt;&gt;""),AND($J1924&lt;&gt;"",$K1924=""),AND($M1924="",$N1924&lt;&gt;""),AND($M1924&lt;&gt;"",$N1924=""),AND($P1924="",$Q1924&lt;&gt;""),AND($P1924&lt;&gt;"",$Q1924=""),AND($S1924="",$T1924&lt;&gt;""),AND($S1924&lt;&gt;"",$T1924=""),AND($V1924="",$W1924&lt;&gt;""),AND($V1924&lt;&gt;"",$W1924=""))),AND($C1924&lt;&gt;"",$E1924&lt;&gt;"",LEFT(TRIM($C1924),1)&lt;&gt;LEFT(TRIM($E1924),1)),IF(OR($E1924="",$F1924=""),FALSE(),IFERROR(COUNTIF(INDIRECT("UNITS_"&amp;SUBSTITUTE(LEFT($E1924,FIND(" ",$E1924&amp;" ")-1),".","_")),$F1924)=0,TRUE())),AND($B1924&lt;&gt;"",OR(ISNUMBER(SEARCH("outro",LOWER($B1924))),ISNUMBER(SEARCH("divers",LOWER($B1924))),ISNUMBER(SEARCH("etc",LOWER($B1924))))),OR(AND(ISNUMBER(SEARCH("comunic",LOWER($B1924))),LEFT($E1924,3)&lt;&gt;"4.4"),AND(ISNUMBER(SEARCH("monitor",LOWER($B1924))),NOT(OR(LEFT($E1924,3)="1.5",LEFT($E1924,3)="2.5")))),AND($B1924&lt;&gt;"",OR(LEFT($C1924,1)="1",LEFT($C1924,1)="2"),$D1924=""),AND($D1924&lt;&gt;"",NOT(OR(LEFT($C1924,1)="1",LEFT($C1924,1)="2"))),AND($D1924&lt;&gt;"",COUNTIF(' PROJETO'!$B$14:$B$16,$D1924)=0),IF($D1924="",FALSE(),IF(COUNTIF(' PROJETO'!$B$14:$B$16,$D1924)=0,FALSE(),IFERROR(INDEX(' PROJETO'!$C$14:$C$16,MATCH($D1924,' PROJETO'!$B$14:$B$16,0))&lt;&gt;"Sim",FALSE()))))</f>
        <v>0</v>
      </c>
      <c r="AG1924" s="21" t="b">
        <f>AND($AC1924,$Y1924&gt;'CONFG.  LISTAS'!$F$4,$Z1924="",$AA1924="")</f>
        <v>0</v>
      </c>
      <c r="AH1924" s="21" t="str">
        <f t="shared" si="389"/>
        <v/>
      </c>
      <c r="AI1924" s="43" t="str">
        <f ca="1">IF(NOT($AC1924),"",IF(OR($B1924="",$C1924="",$E1924="",$F1924=""),"Preencha descrição, categoria, tipo e unidade.",IF(AND($B1924&lt;&gt;"",OR(LEFT($C1924,1)="1",LEFT($C1924,1)="2"),$D1924=""),"Informe a prática de restauração para itens diretos.",IF(AND($D1924&lt;&gt;"",NOT(OR(LEFT($C1924,1)="1",LEFT($C1924,1)="2"))),"Custos indiretos não devem pertencer a uma prática específica.",IF(AND($D1924&lt;&gt;"",COUNTIF(' PROJETO'!$B$14:$B$16,$D1924)=0),"Prática de restauração inválida ou não cadastrada.",IF(IF($D1924="",FALSE(),IF(COUNTIF(' PROJETO'!$B$14:$B$16,$D1924)=0,FALSE(),IFERROR(INDEX(' PROJETO'!$C$14:$C$16,MATCH($D1924,' PROJETO'!$B$14:$B$16,0))&lt;&gt;"Sim",FALSE()))),"A prática informada no item não foi selecionada na aba Projeto.",IF(AND(MAX($I1924,$L1924,$O1924,$R1924,$U1924,$X1924)&gt;'CONFG.  LISTAS'!$F$4,NOT(OR($Z1924&lt;&gt;"",$AA1924&lt;&gt;""))),"Memorial de cálculo ou anexo obrigatório não informado para item acima do limite.",IF(OR(AND($G1924&lt;&gt;"",$H1924&lt;&gt;"",OR($G1924&lt;=0,$H1924&lt;=0)),AND($J1924&lt;&gt;"",$K1924&lt;&gt;"",OR($J1924&lt;=0,$K1924&lt;=0)),AND($M1924&lt;&gt;"",$N1924&lt;&gt;"",OR($M1924&lt;=0,$N1924&lt;=0)),AND($P1924&lt;&gt;"",$Q1924&lt;&gt;"",OR($P1924&lt;=0,$Q1924&lt;=0)),AND($S1924&lt;&gt;"",$T1924&lt;&gt;"",OR($S1924&lt;=0,$T1924&lt;=0)),AND($V1924&lt;&gt;"",$W1924&lt;&gt;"",OR($V1924&lt;=0,$W1924&lt;=0))),"Revise os valores informados: valor unitário e quantidade devem ser maiores que zero.",IF(OR(AND($G1924="",$H1924&lt;&gt;""),AND($G1924&lt;&gt;"",$H1924=""),AND($J1924="",$K1924&lt;&gt;""),AND($J1924&lt;&gt;"",$K1924=""),AND($M1924="",$N1924&lt;&gt;""),AND($M1924&lt;&gt;"",$N1924=""),AND($P1924="",$Q1924&lt;&gt;""),AND($P1924&lt;&gt;"",$Q1924=""),AND($S1924="",$T1924&lt;&gt;""),AND($S1924&lt;&gt;"",$T1924=""),AND($V1924="",$W1924&lt;&gt;""),AND($V1924&lt;&gt;"",$W1924="")),"Há ano preenchido parcialmente: "&amp;TRIM(IF(AND($G1924="",$H1924&lt;&gt;""),"Ano 1 (falta valor unitário); ","")&amp;IF(AND($G1924&lt;&gt;"",$H1924=""),"Ano 1 (falta quantidade); ","")&amp;IF(AND($J1924="",$K1924&lt;&gt;""),"Ano 2 (falta valor unitário); ","")&amp;IF(AND($J1924&lt;&gt;"",$K1924=""),"Ano 2 (falta quantidade); ","")&amp;IF(AND($M1924="",$N1924&lt;&gt;""),"Ano 3 (falta valor unitário); ","")&amp;IF(AND($M1924&lt;&gt;"",$N1924=""),"Ano 3 (falta quantidade); ","")&amp;IF(AND($P1924="",$Q1924&lt;&gt;""),"Ano 4 (falta valor unitário); ","")&amp;IF(AND($P1924&lt;&gt;"",$Q1924=""),"Ano 4 (falta quantidade); ","")&amp;IF(AND($S1924="",$T1924&lt;&gt;""),"Ano 5 (falta valor unitário); ","")&amp;IF(AND($S1924&lt;&gt;"",$T1924=""),"Ano 5 (falta quantidade); ","")&amp;IF(AND($V1924="",$W1924&lt;&gt;""),"Ano 6 (falta valor unitário); ","")&amp;IF(AND($V1924&lt;&gt;"",$W1924=""),"Ano 6 (falta quantidade); ","")), IF(NOT(OR(AND($G1924&lt;&gt;"",$H1924&lt;&gt;""),AND($J1924&lt;&gt;"",$K1924&lt;&gt;""),AND($M1924&lt;&gt;"",$N1924&lt;&gt;""),AND($P1924&lt;&gt;"",$Q1924&lt;&gt;""),AND($S1924&lt;&gt;"",$T1924&lt;&gt;""),AND($V1924&lt;&gt;"",$W1924&lt;&gt;""))),"Informe pelo menos um ano completo com valor unitário e quantidade.",IF(AND($C1924&lt;&gt;"",$E1924&lt;&gt;"",LEFT(TRIM($C1924),1)&lt;&gt;LEFT(TRIM($E1924),1)),"Categoria e tipo estão incompatíveis.",IF(IF(OR($E1924="",$F1924=""),FALSE(),IFERROR(COUNTIF(INDIRECT("UNITS_"&amp;SUBSTITUTE(LEFT($E1924,FIND(" ",$E1924&amp;" ")-1),".","_")),$F1924)=0,TRUE())),"Unidade incompatível com o tipo selecionado.",IF(OR(AND(ISNUMBER(SEARCH("comunic",LOWER($B1924))),LEFT($E1924,3)&lt;&gt;"4.4"),AND(ISNUMBER(SEARCH("monitor",LOWER($B1924))),NOT(OR(LEFT($E1924,3)="1.5",LEFT($E1924,3)="2.5")))),"Revise a classificação do item conforme as regras de preenchimento.",IF(AND($B1924&lt;&gt;"",OR(ISNUMBER(SEARCH("outro",LOWER($B1924))),ISNUMBER(SEARCH("divers",LOWER($B1924))),ISNUMBER(SEARCH("kit",LOWER($B1924))),ISNUMBER(SEARCH("ferrament",LOWER($B1924))),ISNUMBER(SEARCH("epi",LOWER($B1924)))),NOT(OR($Z1924&lt;&gt;"",$AA1924&lt;&gt;""))),"Descrição muito genérica: detalhe melhor o item e registre o racional no memorial ou em anexo.",IF(AND($Y1924=0,$B1924&lt;&gt;"",OR($G1924&lt;&gt;"",$H1924&lt;&gt;"",$J1924&lt;&gt;"",$K1924&lt;&gt;"",$M1924&lt;&gt;"",$N1924&lt;&gt;"",$P1924&lt;&gt;"",$Q1924&lt;&gt;"",$S1924&lt;&gt;"",$T1924&lt;&gt;"",$V1924&lt;&gt;"",$W1924&lt;&gt;"")),"O item possui dados lançados, mas o total está zerado. Revise os valores informados.","")))))))))))))))</f>
        <v/>
      </c>
    </row>
    <row r="1925" spans="1:35" ht="14.25" customHeight="1" x14ac:dyDescent="0.25">
      <c r="A1925" s="57" t="str">
        <f t="shared" si="377"/>
        <v/>
      </c>
      <c r="B1925" s="61"/>
      <c r="C1925" s="61"/>
      <c r="D1925" s="58"/>
      <c r="E1925" s="61"/>
      <c r="F1925" s="61"/>
      <c r="G1925" s="272"/>
      <c r="H1925" s="62"/>
      <c r="I1925" s="273">
        <f t="shared" si="378"/>
        <v>0</v>
      </c>
      <c r="J1925" s="272"/>
      <c r="K1925" s="62"/>
      <c r="L1925" s="270">
        <f t="shared" si="379"/>
        <v>0</v>
      </c>
      <c r="M1925" s="272"/>
      <c r="N1925" s="62"/>
      <c r="O1925" s="270">
        <f t="shared" si="380"/>
        <v>0</v>
      </c>
      <c r="P1925" s="272"/>
      <c r="Q1925" s="62"/>
      <c r="R1925" s="271">
        <f t="shared" si="381"/>
        <v>0</v>
      </c>
      <c r="S1925" s="272"/>
      <c r="T1925" s="62"/>
      <c r="U1925" s="270">
        <f t="shared" si="382"/>
        <v>0</v>
      </c>
      <c r="V1925" s="272"/>
      <c r="W1925" s="62"/>
      <c r="X1925" s="270">
        <f t="shared" si="383"/>
        <v>0</v>
      </c>
      <c r="Y1925" s="270">
        <f t="shared" si="384"/>
        <v>0</v>
      </c>
      <c r="Z1925" s="61"/>
      <c r="AA1925" s="61"/>
      <c r="AB1925" s="60" t="str">
        <f t="shared" si="385"/>
        <v/>
      </c>
      <c r="AC1925" s="21" t="b">
        <f t="shared" si="386"/>
        <v>0</v>
      </c>
      <c r="AD1925" s="21" t="b">
        <f t="shared" si="387"/>
        <v>0</v>
      </c>
      <c r="AE1925" s="21" t="b">
        <f t="shared" si="388"/>
        <v>0</v>
      </c>
      <c r="AF1925" s="21" t="b">
        <f ca="1">OR(AND($AC1925,NOT($AD1925)),AND($AC1925,OR(AND($G1925="",$H1925&lt;&gt;""),AND($G1925&lt;&gt;"",$H1925=""),AND($J1925="",$K1925&lt;&gt;""),AND($J1925&lt;&gt;"",$K1925=""),AND($M1925="",$N1925&lt;&gt;""),AND($M1925&lt;&gt;"",$N1925=""),AND($P1925="",$Q1925&lt;&gt;""),AND($P1925&lt;&gt;"",$Q1925=""),AND($S1925="",$T1925&lt;&gt;""),AND($S1925&lt;&gt;"",$T1925=""),AND($V1925="",$W1925&lt;&gt;""),AND($V1925&lt;&gt;"",$W1925=""))),AND($C1925&lt;&gt;"",$E1925&lt;&gt;"",LEFT(TRIM($C1925),1)&lt;&gt;LEFT(TRIM($E1925),1)),IF(OR($E1925="",$F1925=""),FALSE(),IFERROR(COUNTIF(INDIRECT("UNITS_"&amp;SUBSTITUTE(LEFT($E1925,FIND(" ",$E1925&amp;" ")-1),".","_")),$F1925)=0,TRUE())),AND($B1925&lt;&gt;"",OR(ISNUMBER(SEARCH("outro",LOWER($B1925))),ISNUMBER(SEARCH("divers",LOWER($B1925))),ISNUMBER(SEARCH("etc",LOWER($B1925))))),OR(AND(ISNUMBER(SEARCH("comunic",LOWER($B1925))),LEFT($E1925,3)&lt;&gt;"4.4"),AND(ISNUMBER(SEARCH("monitor",LOWER($B1925))),NOT(OR(LEFT($E1925,3)="1.5",LEFT($E1925,3)="2.5")))),AND($B1925&lt;&gt;"",OR(LEFT($C1925,1)="1",LEFT($C1925,1)="2"),$D1925=""),AND($D1925&lt;&gt;"",NOT(OR(LEFT($C1925,1)="1",LEFT($C1925,1)="2"))),AND($D1925&lt;&gt;"",COUNTIF(' PROJETO'!$B$14:$B$16,$D1925)=0),IF($D1925="",FALSE(),IF(COUNTIF(' PROJETO'!$B$14:$B$16,$D1925)=0,FALSE(),IFERROR(INDEX(' PROJETO'!$C$14:$C$16,MATCH($D1925,' PROJETO'!$B$14:$B$16,0))&lt;&gt;"Sim",FALSE()))))</f>
        <v>0</v>
      </c>
      <c r="AG1925" s="21" t="b">
        <f>AND($AC1925,$Y1925&gt;'CONFG.  LISTAS'!$F$4,$Z1925="",$AA1925="")</f>
        <v>0</v>
      </c>
      <c r="AH1925" s="21" t="str">
        <f t="shared" si="389"/>
        <v/>
      </c>
      <c r="AI1925" s="43" t="str">
        <f ca="1">IF(NOT($AC1925),"",IF(OR($B1925="",$C1925="",$E1925="",$F1925=""),"Preencha descrição, categoria, tipo e unidade.",IF(AND($B1925&lt;&gt;"",OR(LEFT($C1925,1)="1",LEFT($C1925,1)="2"),$D1925=""),"Informe a prática de restauração para itens diretos.",IF(AND($D1925&lt;&gt;"",NOT(OR(LEFT($C1925,1)="1",LEFT($C1925,1)="2"))),"Custos indiretos não devem pertencer a uma prática específica.",IF(AND($D1925&lt;&gt;"",COUNTIF(' PROJETO'!$B$14:$B$16,$D1925)=0),"Prática de restauração inválida ou não cadastrada.",IF(IF($D1925="",FALSE(),IF(COUNTIF(' PROJETO'!$B$14:$B$16,$D1925)=0,FALSE(),IFERROR(INDEX(' PROJETO'!$C$14:$C$16,MATCH($D1925,' PROJETO'!$B$14:$B$16,0))&lt;&gt;"Sim",FALSE()))),"A prática informada no item não foi selecionada na aba Projeto.",IF(AND(MAX($I1925,$L1925,$O1925,$R1925,$U1925,$X1925)&gt;'CONFG.  LISTAS'!$F$4,NOT(OR($Z1925&lt;&gt;"",$AA1925&lt;&gt;""))),"Memorial de cálculo ou anexo obrigatório não informado para item acima do limite.",IF(OR(AND($G1925&lt;&gt;"",$H1925&lt;&gt;"",OR($G1925&lt;=0,$H1925&lt;=0)),AND($J1925&lt;&gt;"",$K1925&lt;&gt;"",OR($J1925&lt;=0,$K1925&lt;=0)),AND($M1925&lt;&gt;"",$N1925&lt;&gt;"",OR($M1925&lt;=0,$N1925&lt;=0)),AND($P1925&lt;&gt;"",$Q1925&lt;&gt;"",OR($P1925&lt;=0,$Q1925&lt;=0)),AND($S1925&lt;&gt;"",$T1925&lt;&gt;"",OR($S1925&lt;=0,$T1925&lt;=0)),AND($V1925&lt;&gt;"",$W1925&lt;&gt;"",OR($V1925&lt;=0,$W1925&lt;=0))),"Revise os valores informados: valor unitário e quantidade devem ser maiores que zero.",IF(OR(AND($G1925="",$H1925&lt;&gt;""),AND($G1925&lt;&gt;"",$H1925=""),AND($J1925="",$K1925&lt;&gt;""),AND($J1925&lt;&gt;"",$K1925=""),AND($M1925="",$N1925&lt;&gt;""),AND($M1925&lt;&gt;"",$N1925=""),AND($P1925="",$Q1925&lt;&gt;""),AND($P1925&lt;&gt;"",$Q1925=""),AND($S1925="",$T1925&lt;&gt;""),AND($S1925&lt;&gt;"",$T1925=""),AND($V1925="",$W1925&lt;&gt;""),AND($V1925&lt;&gt;"",$W1925="")),"Há ano preenchido parcialmente: "&amp;TRIM(IF(AND($G1925="",$H1925&lt;&gt;""),"Ano 1 (falta valor unitário); ","")&amp;IF(AND($G1925&lt;&gt;"",$H1925=""),"Ano 1 (falta quantidade); ","")&amp;IF(AND($J1925="",$K1925&lt;&gt;""),"Ano 2 (falta valor unitário); ","")&amp;IF(AND($J1925&lt;&gt;"",$K1925=""),"Ano 2 (falta quantidade); ","")&amp;IF(AND($M1925="",$N1925&lt;&gt;""),"Ano 3 (falta valor unitário); ","")&amp;IF(AND($M1925&lt;&gt;"",$N1925=""),"Ano 3 (falta quantidade); ","")&amp;IF(AND($P1925="",$Q1925&lt;&gt;""),"Ano 4 (falta valor unitário); ","")&amp;IF(AND($P1925&lt;&gt;"",$Q1925=""),"Ano 4 (falta quantidade); ","")&amp;IF(AND($S1925="",$T1925&lt;&gt;""),"Ano 5 (falta valor unitário); ","")&amp;IF(AND($S1925&lt;&gt;"",$T1925=""),"Ano 5 (falta quantidade); ","")&amp;IF(AND($V1925="",$W1925&lt;&gt;""),"Ano 6 (falta valor unitário); ","")&amp;IF(AND($V1925&lt;&gt;"",$W1925=""),"Ano 6 (falta quantidade); ","")), IF(NOT(OR(AND($G1925&lt;&gt;"",$H1925&lt;&gt;""),AND($J1925&lt;&gt;"",$K1925&lt;&gt;""),AND($M1925&lt;&gt;"",$N1925&lt;&gt;""),AND($P1925&lt;&gt;"",$Q1925&lt;&gt;""),AND($S1925&lt;&gt;"",$T1925&lt;&gt;""),AND($V1925&lt;&gt;"",$W1925&lt;&gt;""))),"Informe pelo menos um ano completo com valor unitário e quantidade.",IF(AND($C1925&lt;&gt;"",$E1925&lt;&gt;"",LEFT(TRIM($C1925),1)&lt;&gt;LEFT(TRIM($E1925),1)),"Categoria e tipo estão incompatíveis.",IF(IF(OR($E1925="",$F1925=""),FALSE(),IFERROR(COUNTIF(INDIRECT("UNITS_"&amp;SUBSTITUTE(LEFT($E1925,FIND(" ",$E1925&amp;" ")-1),".","_")),$F1925)=0,TRUE())),"Unidade incompatível com o tipo selecionado.",IF(OR(AND(ISNUMBER(SEARCH("comunic",LOWER($B1925))),LEFT($E1925,3)&lt;&gt;"4.4"),AND(ISNUMBER(SEARCH("monitor",LOWER($B1925))),NOT(OR(LEFT($E1925,3)="1.5",LEFT($E1925,3)="2.5")))),"Revise a classificação do item conforme as regras de preenchimento.",IF(AND($B1925&lt;&gt;"",OR(ISNUMBER(SEARCH("outro",LOWER($B1925))),ISNUMBER(SEARCH("divers",LOWER($B1925))),ISNUMBER(SEARCH("kit",LOWER($B1925))),ISNUMBER(SEARCH("ferrament",LOWER($B1925))),ISNUMBER(SEARCH("epi",LOWER($B1925)))),NOT(OR($Z1925&lt;&gt;"",$AA1925&lt;&gt;""))),"Descrição muito genérica: detalhe melhor o item e registre o racional no memorial ou em anexo.",IF(AND($Y1925=0,$B1925&lt;&gt;"",OR($G1925&lt;&gt;"",$H1925&lt;&gt;"",$J1925&lt;&gt;"",$K1925&lt;&gt;"",$M1925&lt;&gt;"",$N1925&lt;&gt;"",$P1925&lt;&gt;"",$Q1925&lt;&gt;"",$S1925&lt;&gt;"",$T1925&lt;&gt;"",$V1925&lt;&gt;"",$W1925&lt;&gt;"")),"O item possui dados lançados, mas o total está zerado. Revise os valores informados.","")))))))))))))))</f>
        <v/>
      </c>
    </row>
    <row r="1926" spans="1:35" ht="14.25" customHeight="1" x14ac:dyDescent="0.25">
      <c r="A1926" s="57" t="str">
        <f t="shared" si="377"/>
        <v/>
      </c>
      <c r="B1926" s="58"/>
      <c r="C1926" s="58"/>
      <c r="D1926" s="58"/>
      <c r="E1926" s="58"/>
      <c r="F1926" s="58"/>
      <c r="G1926" s="269"/>
      <c r="H1926" s="59"/>
      <c r="I1926" s="273">
        <f t="shared" si="378"/>
        <v>0</v>
      </c>
      <c r="J1926" s="269"/>
      <c r="K1926" s="59"/>
      <c r="L1926" s="270">
        <f t="shared" si="379"/>
        <v>0</v>
      </c>
      <c r="M1926" s="269"/>
      <c r="N1926" s="59"/>
      <c r="O1926" s="270">
        <f t="shared" si="380"/>
        <v>0</v>
      </c>
      <c r="P1926" s="269"/>
      <c r="Q1926" s="59"/>
      <c r="R1926" s="271">
        <f t="shared" si="381"/>
        <v>0</v>
      </c>
      <c r="S1926" s="269"/>
      <c r="T1926" s="59"/>
      <c r="U1926" s="270">
        <f t="shared" si="382"/>
        <v>0</v>
      </c>
      <c r="V1926" s="269"/>
      <c r="W1926" s="59"/>
      <c r="X1926" s="270">
        <f t="shared" si="383"/>
        <v>0</v>
      </c>
      <c r="Y1926" s="270">
        <f t="shared" si="384"/>
        <v>0</v>
      </c>
      <c r="Z1926" s="58"/>
      <c r="AA1926" s="58"/>
      <c r="AB1926" s="60" t="str">
        <f t="shared" si="385"/>
        <v/>
      </c>
      <c r="AC1926" s="21" t="b">
        <f t="shared" si="386"/>
        <v>0</v>
      </c>
      <c r="AD1926" s="21" t="b">
        <f t="shared" si="387"/>
        <v>0</v>
      </c>
      <c r="AE1926" s="21" t="b">
        <f t="shared" si="388"/>
        <v>0</v>
      </c>
      <c r="AF1926" s="21" t="b">
        <f ca="1">OR(AND($AC1926,NOT($AD1926)),AND($AC1926,OR(AND($G1926="",$H1926&lt;&gt;""),AND($G1926&lt;&gt;"",$H1926=""),AND($J1926="",$K1926&lt;&gt;""),AND($J1926&lt;&gt;"",$K1926=""),AND($M1926="",$N1926&lt;&gt;""),AND($M1926&lt;&gt;"",$N1926=""),AND($P1926="",$Q1926&lt;&gt;""),AND($P1926&lt;&gt;"",$Q1926=""),AND($S1926="",$T1926&lt;&gt;""),AND($S1926&lt;&gt;"",$T1926=""),AND($V1926="",$W1926&lt;&gt;""),AND($V1926&lt;&gt;"",$W1926=""))),AND($C1926&lt;&gt;"",$E1926&lt;&gt;"",LEFT(TRIM($C1926),1)&lt;&gt;LEFT(TRIM($E1926),1)),IF(OR($E1926="",$F1926=""),FALSE(),IFERROR(COUNTIF(INDIRECT("UNITS_"&amp;SUBSTITUTE(LEFT($E1926,FIND(" ",$E1926&amp;" ")-1),".","_")),$F1926)=0,TRUE())),AND($B1926&lt;&gt;"",OR(ISNUMBER(SEARCH("outro",LOWER($B1926))),ISNUMBER(SEARCH("divers",LOWER($B1926))),ISNUMBER(SEARCH("etc",LOWER($B1926))))),OR(AND(ISNUMBER(SEARCH("comunic",LOWER($B1926))),LEFT($E1926,3)&lt;&gt;"4.4"),AND(ISNUMBER(SEARCH("monitor",LOWER($B1926))),NOT(OR(LEFT($E1926,3)="1.5",LEFT($E1926,3)="2.5")))),AND($B1926&lt;&gt;"",OR(LEFT($C1926,1)="1",LEFT($C1926,1)="2"),$D1926=""),AND($D1926&lt;&gt;"",NOT(OR(LEFT($C1926,1)="1",LEFT($C1926,1)="2"))),AND($D1926&lt;&gt;"",COUNTIF(' PROJETO'!$B$14:$B$16,$D1926)=0),IF($D1926="",FALSE(),IF(COUNTIF(' PROJETO'!$B$14:$B$16,$D1926)=0,FALSE(),IFERROR(INDEX(' PROJETO'!$C$14:$C$16,MATCH($D1926,' PROJETO'!$B$14:$B$16,0))&lt;&gt;"Sim",FALSE()))))</f>
        <v>0</v>
      </c>
      <c r="AG1926" s="21" t="b">
        <f>AND($AC1926,$Y1926&gt;'CONFG.  LISTAS'!$F$4,$Z1926="",$AA1926="")</f>
        <v>0</v>
      </c>
      <c r="AH1926" s="21" t="str">
        <f t="shared" si="389"/>
        <v/>
      </c>
      <c r="AI1926" s="43" t="str">
        <f ca="1">IF(NOT($AC1926),"",IF(OR($B1926="",$C1926="",$E1926="",$F1926=""),"Preencha descrição, categoria, tipo e unidade.",IF(AND($B1926&lt;&gt;"",OR(LEFT($C1926,1)="1",LEFT($C1926,1)="2"),$D1926=""),"Informe a prática de restauração para itens diretos.",IF(AND($D1926&lt;&gt;"",NOT(OR(LEFT($C1926,1)="1",LEFT($C1926,1)="2"))),"Custos indiretos não devem pertencer a uma prática específica.",IF(AND($D1926&lt;&gt;"",COUNTIF(' PROJETO'!$B$14:$B$16,$D1926)=0),"Prática de restauração inválida ou não cadastrada.",IF(IF($D1926="",FALSE(),IF(COUNTIF(' PROJETO'!$B$14:$B$16,$D1926)=0,FALSE(),IFERROR(INDEX(' PROJETO'!$C$14:$C$16,MATCH($D1926,' PROJETO'!$B$14:$B$16,0))&lt;&gt;"Sim",FALSE()))),"A prática informada no item não foi selecionada na aba Projeto.",IF(AND(MAX($I1926,$L1926,$O1926,$R1926,$U1926,$X1926)&gt;'CONFG.  LISTAS'!$F$4,NOT(OR($Z1926&lt;&gt;"",$AA1926&lt;&gt;""))),"Memorial de cálculo ou anexo obrigatório não informado para item acima do limite.",IF(OR(AND($G1926&lt;&gt;"",$H1926&lt;&gt;"",OR($G1926&lt;=0,$H1926&lt;=0)),AND($J1926&lt;&gt;"",$K1926&lt;&gt;"",OR($J1926&lt;=0,$K1926&lt;=0)),AND($M1926&lt;&gt;"",$N1926&lt;&gt;"",OR($M1926&lt;=0,$N1926&lt;=0)),AND($P1926&lt;&gt;"",$Q1926&lt;&gt;"",OR($P1926&lt;=0,$Q1926&lt;=0)),AND($S1926&lt;&gt;"",$T1926&lt;&gt;"",OR($S1926&lt;=0,$T1926&lt;=0)),AND($V1926&lt;&gt;"",$W1926&lt;&gt;"",OR($V1926&lt;=0,$W1926&lt;=0))),"Revise os valores informados: valor unitário e quantidade devem ser maiores que zero.",IF(OR(AND($G1926="",$H1926&lt;&gt;""),AND($G1926&lt;&gt;"",$H1926=""),AND($J1926="",$K1926&lt;&gt;""),AND($J1926&lt;&gt;"",$K1926=""),AND($M1926="",$N1926&lt;&gt;""),AND($M1926&lt;&gt;"",$N1926=""),AND($P1926="",$Q1926&lt;&gt;""),AND($P1926&lt;&gt;"",$Q1926=""),AND($S1926="",$T1926&lt;&gt;""),AND($S1926&lt;&gt;"",$T1926=""),AND($V1926="",$W1926&lt;&gt;""),AND($V1926&lt;&gt;"",$W1926="")),"Há ano preenchido parcialmente: "&amp;TRIM(IF(AND($G1926="",$H1926&lt;&gt;""),"Ano 1 (falta valor unitário); ","")&amp;IF(AND($G1926&lt;&gt;"",$H1926=""),"Ano 1 (falta quantidade); ","")&amp;IF(AND($J1926="",$K1926&lt;&gt;""),"Ano 2 (falta valor unitário); ","")&amp;IF(AND($J1926&lt;&gt;"",$K1926=""),"Ano 2 (falta quantidade); ","")&amp;IF(AND($M1926="",$N1926&lt;&gt;""),"Ano 3 (falta valor unitário); ","")&amp;IF(AND($M1926&lt;&gt;"",$N1926=""),"Ano 3 (falta quantidade); ","")&amp;IF(AND($P1926="",$Q1926&lt;&gt;""),"Ano 4 (falta valor unitário); ","")&amp;IF(AND($P1926&lt;&gt;"",$Q1926=""),"Ano 4 (falta quantidade); ","")&amp;IF(AND($S1926="",$T1926&lt;&gt;""),"Ano 5 (falta valor unitário); ","")&amp;IF(AND($S1926&lt;&gt;"",$T1926=""),"Ano 5 (falta quantidade); ","")&amp;IF(AND($V1926="",$W1926&lt;&gt;""),"Ano 6 (falta valor unitário); ","")&amp;IF(AND($V1926&lt;&gt;"",$W1926=""),"Ano 6 (falta quantidade); ","")), IF(NOT(OR(AND($G1926&lt;&gt;"",$H1926&lt;&gt;""),AND($J1926&lt;&gt;"",$K1926&lt;&gt;""),AND($M1926&lt;&gt;"",$N1926&lt;&gt;""),AND($P1926&lt;&gt;"",$Q1926&lt;&gt;""),AND($S1926&lt;&gt;"",$T1926&lt;&gt;""),AND($V1926&lt;&gt;"",$W1926&lt;&gt;""))),"Informe pelo menos um ano completo com valor unitário e quantidade.",IF(AND($C1926&lt;&gt;"",$E1926&lt;&gt;"",LEFT(TRIM($C1926),1)&lt;&gt;LEFT(TRIM($E1926),1)),"Categoria e tipo estão incompatíveis.",IF(IF(OR($E1926="",$F1926=""),FALSE(),IFERROR(COUNTIF(INDIRECT("UNITS_"&amp;SUBSTITUTE(LEFT($E1926,FIND(" ",$E1926&amp;" ")-1),".","_")),$F1926)=0,TRUE())),"Unidade incompatível com o tipo selecionado.",IF(OR(AND(ISNUMBER(SEARCH("comunic",LOWER($B1926))),LEFT($E1926,3)&lt;&gt;"4.4"),AND(ISNUMBER(SEARCH("monitor",LOWER($B1926))),NOT(OR(LEFT($E1926,3)="1.5",LEFT($E1926,3)="2.5")))),"Revise a classificação do item conforme as regras de preenchimento.",IF(AND($B1926&lt;&gt;"",OR(ISNUMBER(SEARCH("outro",LOWER($B1926))),ISNUMBER(SEARCH("divers",LOWER($B1926))),ISNUMBER(SEARCH("kit",LOWER($B1926))),ISNUMBER(SEARCH("ferrament",LOWER($B1926))),ISNUMBER(SEARCH("epi",LOWER($B1926)))),NOT(OR($Z1926&lt;&gt;"",$AA1926&lt;&gt;""))),"Descrição muito genérica: detalhe melhor o item e registre o racional no memorial ou em anexo.",IF(AND($Y1926=0,$B1926&lt;&gt;"",OR($G1926&lt;&gt;"",$H1926&lt;&gt;"",$J1926&lt;&gt;"",$K1926&lt;&gt;"",$M1926&lt;&gt;"",$N1926&lt;&gt;"",$P1926&lt;&gt;"",$Q1926&lt;&gt;"",$S1926&lt;&gt;"",$T1926&lt;&gt;"",$V1926&lt;&gt;"",$W1926&lt;&gt;"")),"O item possui dados lançados, mas o total está zerado. Revise os valores informados.","")))))))))))))))</f>
        <v/>
      </c>
    </row>
    <row r="1927" spans="1:35" ht="14.25" customHeight="1" x14ac:dyDescent="0.25">
      <c r="A1927" s="57" t="str">
        <f t="shared" si="377"/>
        <v/>
      </c>
      <c r="B1927" s="61"/>
      <c r="C1927" s="61"/>
      <c r="D1927" s="58"/>
      <c r="E1927" s="61"/>
      <c r="F1927" s="61"/>
      <c r="G1927" s="272"/>
      <c r="H1927" s="62"/>
      <c r="I1927" s="273">
        <f t="shared" si="378"/>
        <v>0</v>
      </c>
      <c r="J1927" s="272"/>
      <c r="K1927" s="62"/>
      <c r="L1927" s="270">
        <f t="shared" si="379"/>
        <v>0</v>
      </c>
      <c r="M1927" s="272"/>
      <c r="N1927" s="62"/>
      <c r="O1927" s="270">
        <f t="shared" si="380"/>
        <v>0</v>
      </c>
      <c r="P1927" s="272"/>
      <c r="Q1927" s="62"/>
      <c r="R1927" s="271">
        <f t="shared" si="381"/>
        <v>0</v>
      </c>
      <c r="S1927" s="272"/>
      <c r="T1927" s="62"/>
      <c r="U1927" s="270">
        <f t="shared" si="382"/>
        <v>0</v>
      </c>
      <c r="V1927" s="272"/>
      <c r="W1927" s="62"/>
      <c r="X1927" s="270">
        <f t="shared" si="383"/>
        <v>0</v>
      </c>
      <c r="Y1927" s="270">
        <f t="shared" si="384"/>
        <v>0</v>
      </c>
      <c r="Z1927" s="61"/>
      <c r="AA1927" s="61"/>
      <c r="AB1927" s="60" t="str">
        <f t="shared" si="385"/>
        <v/>
      </c>
      <c r="AC1927" s="21" t="b">
        <f t="shared" si="386"/>
        <v>0</v>
      </c>
      <c r="AD1927" s="21" t="b">
        <f t="shared" si="387"/>
        <v>0</v>
      </c>
      <c r="AE1927" s="21" t="b">
        <f t="shared" si="388"/>
        <v>0</v>
      </c>
      <c r="AF1927" s="21" t="b">
        <f ca="1">OR(AND($AC1927,NOT($AD1927)),AND($AC1927,OR(AND($G1927="",$H1927&lt;&gt;""),AND($G1927&lt;&gt;"",$H1927=""),AND($J1927="",$K1927&lt;&gt;""),AND($J1927&lt;&gt;"",$K1927=""),AND($M1927="",$N1927&lt;&gt;""),AND($M1927&lt;&gt;"",$N1927=""),AND($P1927="",$Q1927&lt;&gt;""),AND($P1927&lt;&gt;"",$Q1927=""),AND($S1927="",$T1927&lt;&gt;""),AND($S1927&lt;&gt;"",$T1927=""),AND($V1927="",$W1927&lt;&gt;""),AND($V1927&lt;&gt;"",$W1927=""))),AND($C1927&lt;&gt;"",$E1927&lt;&gt;"",LEFT(TRIM($C1927),1)&lt;&gt;LEFT(TRIM($E1927),1)),IF(OR($E1927="",$F1927=""),FALSE(),IFERROR(COUNTIF(INDIRECT("UNITS_"&amp;SUBSTITUTE(LEFT($E1927,FIND(" ",$E1927&amp;" ")-1),".","_")),$F1927)=0,TRUE())),AND($B1927&lt;&gt;"",OR(ISNUMBER(SEARCH("outro",LOWER($B1927))),ISNUMBER(SEARCH("divers",LOWER($B1927))),ISNUMBER(SEARCH("etc",LOWER($B1927))))),OR(AND(ISNUMBER(SEARCH("comunic",LOWER($B1927))),LEFT($E1927,3)&lt;&gt;"4.4"),AND(ISNUMBER(SEARCH("monitor",LOWER($B1927))),NOT(OR(LEFT($E1927,3)="1.5",LEFT($E1927,3)="2.5")))),AND($B1927&lt;&gt;"",OR(LEFT($C1927,1)="1",LEFT($C1927,1)="2"),$D1927=""),AND($D1927&lt;&gt;"",NOT(OR(LEFT($C1927,1)="1",LEFT($C1927,1)="2"))),AND($D1927&lt;&gt;"",COUNTIF(' PROJETO'!$B$14:$B$16,$D1927)=0),IF($D1927="",FALSE(),IF(COUNTIF(' PROJETO'!$B$14:$B$16,$D1927)=0,FALSE(),IFERROR(INDEX(' PROJETO'!$C$14:$C$16,MATCH($D1927,' PROJETO'!$B$14:$B$16,0))&lt;&gt;"Sim",FALSE()))))</f>
        <v>0</v>
      </c>
      <c r="AG1927" s="21" t="b">
        <f>AND($AC1927,$Y1927&gt;'CONFG.  LISTAS'!$F$4,$Z1927="",$AA1927="")</f>
        <v>0</v>
      </c>
      <c r="AH1927" s="21" t="str">
        <f t="shared" si="389"/>
        <v/>
      </c>
      <c r="AI1927" s="43" t="str">
        <f ca="1">IF(NOT($AC1927),"",IF(OR($B1927="",$C1927="",$E1927="",$F1927=""),"Preencha descrição, categoria, tipo e unidade.",IF(AND($B1927&lt;&gt;"",OR(LEFT($C1927,1)="1",LEFT($C1927,1)="2"),$D1927=""),"Informe a prática de restauração para itens diretos.",IF(AND($D1927&lt;&gt;"",NOT(OR(LEFT($C1927,1)="1",LEFT($C1927,1)="2"))),"Custos indiretos não devem pertencer a uma prática específica.",IF(AND($D1927&lt;&gt;"",COUNTIF(' PROJETO'!$B$14:$B$16,$D1927)=0),"Prática de restauração inválida ou não cadastrada.",IF(IF($D1927="",FALSE(),IF(COUNTIF(' PROJETO'!$B$14:$B$16,$D1927)=0,FALSE(),IFERROR(INDEX(' PROJETO'!$C$14:$C$16,MATCH($D1927,' PROJETO'!$B$14:$B$16,0))&lt;&gt;"Sim",FALSE()))),"A prática informada no item não foi selecionada na aba Projeto.",IF(AND(MAX($I1927,$L1927,$O1927,$R1927,$U1927,$X1927)&gt;'CONFG.  LISTAS'!$F$4,NOT(OR($Z1927&lt;&gt;"",$AA1927&lt;&gt;""))),"Memorial de cálculo ou anexo obrigatório não informado para item acima do limite.",IF(OR(AND($G1927&lt;&gt;"",$H1927&lt;&gt;"",OR($G1927&lt;=0,$H1927&lt;=0)),AND($J1927&lt;&gt;"",$K1927&lt;&gt;"",OR($J1927&lt;=0,$K1927&lt;=0)),AND($M1927&lt;&gt;"",$N1927&lt;&gt;"",OR($M1927&lt;=0,$N1927&lt;=0)),AND($P1927&lt;&gt;"",$Q1927&lt;&gt;"",OR($P1927&lt;=0,$Q1927&lt;=0)),AND($S1927&lt;&gt;"",$T1927&lt;&gt;"",OR($S1927&lt;=0,$T1927&lt;=0)),AND($V1927&lt;&gt;"",$W1927&lt;&gt;"",OR($V1927&lt;=0,$W1927&lt;=0))),"Revise os valores informados: valor unitário e quantidade devem ser maiores que zero.",IF(OR(AND($G1927="",$H1927&lt;&gt;""),AND($G1927&lt;&gt;"",$H1927=""),AND($J1927="",$K1927&lt;&gt;""),AND($J1927&lt;&gt;"",$K1927=""),AND($M1927="",$N1927&lt;&gt;""),AND($M1927&lt;&gt;"",$N1927=""),AND($P1927="",$Q1927&lt;&gt;""),AND($P1927&lt;&gt;"",$Q1927=""),AND($S1927="",$T1927&lt;&gt;""),AND($S1927&lt;&gt;"",$T1927=""),AND($V1927="",$W1927&lt;&gt;""),AND($V1927&lt;&gt;"",$W1927="")),"Há ano preenchido parcialmente: "&amp;TRIM(IF(AND($G1927="",$H1927&lt;&gt;""),"Ano 1 (falta valor unitário); ","")&amp;IF(AND($G1927&lt;&gt;"",$H1927=""),"Ano 1 (falta quantidade); ","")&amp;IF(AND($J1927="",$K1927&lt;&gt;""),"Ano 2 (falta valor unitário); ","")&amp;IF(AND($J1927&lt;&gt;"",$K1927=""),"Ano 2 (falta quantidade); ","")&amp;IF(AND($M1927="",$N1927&lt;&gt;""),"Ano 3 (falta valor unitário); ","")&amp;IF(AND($M1927&lt;&gt;"",$N1927=""),"Ano 3 (falta quantidade); ","")&amp;IF(AND($P1927="",$Q1927&lt;&gt;""),"Ano 4 (falta valor unitário); ","")&amp;IF(AND($P1927&lt;&gt;"",$Q1927=""),"Ano 4 (falta quantidade); ","")&amp;IF(AND($S1927="",$T1927&lt;&gt;""),"Ano 5 (falta valor unitário); ","")&amp;IF(AND($S1927&lt;&gt;"",$T1927=""),"Ano 5 (falta quantidade); ","")&amp;IF(AND($V1927="",$W1927&lt;&gt;""),"Ano 6 (falta valor unitário); ","")&amp;IF(AND($V1927&lt;&gt;"",$W1927=""),"Ano 6 (falta quantidade); ","")), IF(NOT(OR(AND($G1927&lt;&gt;"",$H1927&lt;&gt;""),AND($J1927&lt;&gt;"",$K1927&lt;&gt;""),AND($M1927&lt;&gt;"",$N1927&lt;&gt;""),AND($P1927&lt;&gt;"",$Q1927&lt;&gt;""),AND($S1927&lt;&gt;"",$T1927&lt;&gt;""),AND($V1927&lt;&gt;"",$W1927&lt;&gt;""))),"Informe pelo menos um ano completo com valor unitário e quantidade.",IF(AND($C1927&lt;&gt;"",$E1927&lt;&gt;"",LEFT(TRIM($C1927),1)&lt;&gt;LEFT(TRIM($E1927),1)),"Categoria e tipo estão incompatíveis.",IF(IF(OR($E1927="",$F1927=""),FALSE(),IFERROR(COUNTIF(INDIRECT("UNITS_"&amp;SUBSTITUTE(LEFT($E1927,FIND(" ",$E1927&amp;" ")-1),".","_")),$F1927)=0,TRUE())),"Unidade incompatível com o tipo selecionado.",IF(OR(AND(ISNUMBER(SEARCH("comunic",LOWER($B1927))),LEFT($E1927,3)&lt;&gt;"4.4"),AND(ISNUMBER(SEARCH("monitor",LOWER($B1927))),NOT(OR(LEFT($E1927,3)="1.5",LEFT($E1927,3)="2.5")))),"Revise a classificação do item conforme as regras de preenchimento.",IF(AND($B1927&lt;&gt;"",OR(ISNUMBER(SEARCH("outro",LOWER($B1927))),ISNUMBER(SEARCH("divers",LOWER($B1927))),ISNUMBER(SEARCH("kit",LOWER($B1927))),ISNUMBER(SEARCH("ferrament",LOWER($B1927))),ISNUMBER(SEARCH("epi",LOWER($B1927)))),NOT(OR($Z1927&lt;&gt;"",$AA1927&lt;&gt;""))),"Descrição muito genérica: detalhe melhor o item e registre o racional no memorial ou em anexo.",IF(AND($Y1927=0,$B1927&lt;&gt;"",OR($G1927&lt;&gt;"",$H1927&lt;&gt;"",$J1927&lt;&gt;"",$K1927&lt;&gt;"",$M1927&lt;&gt;"",$N1927&lt;&gt;"",$P1927&lt;&gt;"",$Q1927&lt;&gt;"",$S1927&lt;&gt;"",$T1927&lt;&gt;"",$V1927&lt;&gt;"",$W1927&lt;&gt;"")),"O item possui dados lançados, mas o total está zerado. Revise os valores informados.","")))))))))))))))</f>
        <v/>
      </c>
    </row>
    <row r="1928" spans="1:35" ht="14.25" customHeight="1" x14ac:dyDescent="0.25">
      <c r="A1928" s="57" t="str">
        <f t="shared" si="377"/>
        <v/>
      </c>
      <c r="B1928" s="58"/>
      <c r="C1928" s="58"/>
      <c r="D1928" s="58"/>
      <c r="E1928" s="58"/>
      <c r="F1928" s="58"/>
      <c r="G1928" s="269"/>
      <c r="H1928" s="59"/>
      <c r="I1928" s="273">
        <f t="shared" si="378"/>
        <v>0</v>
      </c>
      <c r="J1928" s="269"/>
      <c r="K1928" s="59"/>
      <c r="L1928" s="270">
        <f t="shared" si="379"/>
        <v>0</v>
      </c>
      <c r="M1928" s="269"/>
      <c r="N1928" s="59"/>
      <c r="O1928" s="270">
        <f t="shared" si="380"/>
        <v>0</v>
      </c>
      <c r="P1928" s="269"/>
      <c r="Q1928" s="59"/>
      <c r="R1928" s="271">
        <f t="shared" si="381"/>
        <v>0</v>
      </c>
      <c r="S1928" s="269"/>
      <c r="T1928" s="59"/>
      <c r="U1928" s="270">
        <f t="shared" si="382"/>
        <v>0</v>
      </c>
      <c r="V1928" s="269"/>
      <c r="W1928" s="59"/>
      <c r="X1928" s="270">
        <f t="shared" si="383"/>
        <v>0</v>
      </c>
      <c r="Y1928" s="270">
        <f t="shared" si="384"/>
        <v>0</v>
      </c>
      <c r="Z1928" s="58"/>
      <c r="AA1928" s="58"/>
      <c r="AB1928" s="60" t="str">
        <f t="shared" si="385"/>
        <v/>
      </c>
      <c r="AC1928" s="21" t="b">
        <f t="shared" si="386"/>
        <v>0</v>
      </c>
      <c r="AD1928" s="21" t="b">
        <f t="shared" si="387"/>
        <v>0</v>
      </c>
      <c r="AE1928" s="21" t="b">
        <f t="shared" si="388"/>
        <v>0</v>
      </c>
      <c r="AF1928" s="21" t="b">
        <f ca="1">OR(AND($AC1928,NOT($AD1928)),AND($AC1928,OR(AND($G1928="",$H1928&lt;&gt;""),AND($G1928&lt;&gt;"",$H1928=""),AND($J1928="",$K1928&lt;&gt;""),AND($J1928&lt;&gt;"",$K1928=""),AND($M1928="",$N1928&lt;&gt;""),AND($M1928&lt;&gt;"",$N1928=""),AND($P1928="",$Q1928&lt;&gt;""),AND($P1928&lt;&gt;"",$Q1928=""),AND($S1928="",$T1928&lt;&gt;""),AND($S1928&lt;&gt;"",$T1928=""),AND($V1928="",$W1928&lt;&gt;""),AND($V1928&lt;&gt;"",$W1928=""))),AND($C1928&lt;&gt;"",$E1928&lt;&gt;"",LEFT(TRIM($C1928),1)&lt;&gt;LEFT(TRIM($E1928),1)),IF(OR($E1928="",$F1928=""),FALSE(),IFERROR(COUNTIF(INDIRECT("UNITS_"&amp;SUBSTITUTE(LEFT($E1928,FIND(" ",$E1928&amp;" ")-1),".","_")),$F1928)=0,TRUE())),AND($B1928&lt;&gt;"",OR(ISNUMBER(SEARCH("outro",LOWER($B1928))),ISNUMBER(SEARCH("divers",LOWER($B1928))),ISNUMBER(SEARCH("etc",LOWER($B1928))))),OR(AND(ISNUMBER(SEARCH("comunic",LOWER($B1928))),LEFT($E1928,3)&lt;&gt;"4.4"),AND(ISNUMBER(SEARCH("monitor",LOWER($B1928))),NOT(OR(LEFT($E1928,3)="1.5",LEFT($E1928,3)="2.5")))),AND($B1928&lt;&gt;"",OR(LEFT($C1928,1)="1",LEFT($C1928,1)="2"),$D1928=""),AND($D1928&lt;&gt;"",NOT(OR(LEFT($C1928,1)="1",LEFT($C1928,1)="2"))),AND($D1928&lt;&gt;"",COUNTIF(' PROJETO'!$B$14:$B$16,$D1928)=0),IF($D1928="",FALSE(),IF(COUNTIF(' PROJETO'!$B$14:$B$16,$D1928)=0,FALSE(),IFERROR(INDEX(' PROJETO'!$C$14:$C$16,MATCH($D1928,' PROJETO'!$B$14:$B$16,0))&lt;&gt;"Sim",FALSE()))))</f>
        <v>0</v>
      </c>
      <c r="AG1928" s="21" t="b">
        <f>AND($AC1928,$Y1928&gt;'CONFG.  LISTAS'!$F$4,$Z1928="",$AA1928="")</f>
        <v>0</v>
      </c>
      <c r="AH1928" s="21" t="str">
        <f t="shared" si="389"/>
        <v/>
      </c>
      <c r="AI1928" s="43" t="str">
        <f ca="1">IF(NOT($AC1928),"",IF(OR($B1928="",$C1928="",$E1928="",$F1928=""),"Preencha descrição, categoria, tipo e unidade.",IF(AND($B1928&lt;&gt;"",OR(LEFT($C1928,1)="1",LEFT($C1928,1)="2"),$D1928=""),"Informe a prática de restauração para itens diretos.",IF(AND($D1928&lt;&gt;"",NOT(OR(LEFT($C1928,1)="1",LEFT($C1928,1)="2"))),"Custos indiretos não devem pertencer a uma prática específica.",IF(AND($D1928&lt;&gt;"",COUNTIF(' PROJETO'!$B$14:$B$16,$D1928)=0),"Prática de restauração inválida ou não cadastrada.",IF(IF($D1928="",FALSE(),IF(COUNTIF(' PROJETO'!$B$14:$B$16,$D1928)=0,FALSE(),IFERROR(INDEX(' PROJETO'!$C$14:$C$16,MATCH($D1928,' PROJETO'!$B$14:$B$16,0))&lt;&gt;"Sim",FALSE()))),"A prática informada no item não foi selecionada na aba Projeto.",IF(AND(MAX($I1928,$L1928,$O1928,$R1928,$U1928,$X1928)&gt;'CONFG.  LISTAS'!$F$4,NOT(OR($Z1928&lt;&gt;"",$AA1928&lt;&gt;""))),"Memorial de cálculo ou anexo obrigatório não informado para item acima do limite.",IF(OR(AND($G1928&lt;&gt;"",$H1928&lt;&gt;"",OR($G1928&lt;=0,$H1928&lt;=0)),AND($J1928&lt;&gt;"",$K1928&lt;&gt;"",OR($J1928&lt;=0,$K1928&lt;=0)),AND($M1928&lt;&gt;"",$N1928&lt;&gt;"",OR($M1928&lt;=0,$N1928&lt;=0)),AND($P1928&lt;&gt;"",$Q1928&lt;&gt;"",OR($P1928&lt;=0,$Q1928&lt;=0)),AND($S1928&lt;&gt;"",$T1928&lt;&gt;"",OR($S1928&lt;=0,$T1928&lt;=0)),AND($V1928&lt;&gt;"",$W1928&lt;&gt;"",OR($V1928&lt;=0,$W1928&lt;=0))),"Revise os valores informados: valor unitário e quantidade devem ser maiores que zero.",IF(OR(AND($G1928="",$H1928&lt;&gt;""),AND($G1928&lt;&gt;"",$H1928=""),AND($J1928="",$K1928&lt;&gt;""),AND($J1928&lt;&gt;"",$K1928=""),AND($M1928="",$N1928&lt;&gt;""),AND($M1928&lt;&gt;"",$N1928=""),AND($P1928="",$Q1928&lt;&gt;""),AND($P1928&lt;&gt;"",$Q1928=""),AND($S1928="",$T1928&lt;&gt;""),AND($S1928&lt;&gt;"",$T1928=""),AND($V1928="",$W1928&lt;&gt;""),AND($V1928&lt;&gt;"",$W1928="")),"Há ano preenchido parcialmente: "&amp;TRIM(IF(AND($G1928="",$H1928&lt;&gt;""),"Ano 1 (falta valor unitário); ","")&amp;IF(AND($G1928&lt;&gt;"",$H1928=""),"Ano 1 (falta quantidade); ","")&amp;IF(AND($J1928="",$K1928&lt;&gt;""),"Ano 2 (falta valor unitário); ","")&amp;IF(AND($J1928&lt;&gt;"",$K1928=""),"Ano 2 (falta quantidade); ","")&amp;IF(AND($M1928="",$N1928&lt;&gt;""),"Ano 3 (falta valor unitário); ","")&amp;IF(AND($M1928&lt;&gt;"",$N1928=""),"Ano 3 (falta quantidade); ","")&amp;IF(AND($P1928="",$Q1928&lt;&gt;""),"Ano 4 (falta valor unitário); ","")&amp;IF(AND($P1928&lt;&gt;"",$Q1928=""),"Ano 4 (falta quantidade); ","")&amp;IF(AND($S1928="",$T1928&lt;&gt;""),"Ano 5 (falta valor unitário); ","")&amp;IF(AND($S1928&lt;&gt;"",$T1928=""),"Ano 5 (falta quantidade); ","")&amp;IF(AND($V1928="",$W1928&lt;&gt;""),"Ano 6 (falta valor unitário); ","")&amp;IF(AND($V1928&lt;&gt;"",$W1928=""),"Ano 6 (falta quantidade); ","")), IF(NOT(OR(AND($G1928&lt;&gt;"",$H1928&lt;&gt;""),AND($J1928&lt;&gt;"",$K1928&lt;&gt;""),AND($M1928&lt;&gt;"",$N1928&lt;&gt;""),AND($P1928&lt;&gt;"",$Q1928&lt;&gt;""),AND($S1928&lt;&gt;"",$T1928&lt;&gt;""),AND($V1928&lt;&gt;"",$W1928&lt;&gt;""))),"Informe pelo menos um ano completo com valor unitário e quantidade.",IF(AND($C1928&lt;&gt;"",$E1928&lt;&gt;"",LEFT(TRIM($C1928),1)&lt;&gt;LEFT(TRIM($E1928),1)),"Categoria e tipo estão incompatíveis.",IF(IF(OR($E1928="",$F1928=""),FALSE(),IFERROR(COUNTIF(INDIRECT("UNITS_"&amp;SUBSTITUTE(LEFT($E1928,FIND(" ",$E1928&amp;" ")-1),".","_")),$F1928)=0,TRUE())),"Unidade incompatível com o tipo selecionado.",IF(OR(AND(ISNUMBER(SEARCH("comunic",LOWER($B1928))),LEFT($E1928,3)&lt;&gt;"4.4"),AND(ISNUMBER(SEARCH("monitor",LOWER($B1928))),NOT(OR(LEFT($E1928,3)="1.5",LEFT($E1928,3)="2.5")))),"Revise a classificação do item conforme as regras de preenchimento.",IF(AND($B1928&lt;&gt;"",OR(ISNUMBER(SEARCH("outro",LOWER($B1928))),ISNUMBER(SEARCH("divers",LOWER($B1928))),ISNUMBER(SEARCH("kit",LOWER($B1928))),ISNUMBER(SEARCH("ferrament",LOWER($B1928))),ISNUMBER(SEARCH("epi",LOWER($B1928)))),NOT(OR($Z1928&lt;&gt;"",$AA1928&lt;&gt;""))),"Descrição muito genérica: detalhe melhor o item e registre o racional no memorial ou em anexo.",IF(AND($Y1928=0,$B1928&lt;&gt;"",OR($G1928&lt;&gt;"",$H1928&lt;&gt;"",$J1928&lt;&gt;"",$K1928&lt;&gt;"",$M1928&lt;&gt;"",$N1928&lt;&gt;"",$P1928&lt;&gt;"",$Q1928&lt;&gt;"",$S1928&lt;&gt;"",$T1928&lt;&gt;"",$V1928&lt;&gt;"",$W1928&lt;&gt;"")),"O item possui dados lançados, mas o total está zerado. Revise os valores informados.","")))))))))))))))</f>
        <v/>
      </c>
    </row>
    <row r="1929" spans="1:35" ht="14.25" customHeight="1" x14ac:dyDescent="0.25">
      <c r="A1929" s="57" t="str">
        <f t="shared" si="377"/>
        <v/>
      </c>
      <c r="B1929" s="61"/>
      <c r="C1929" s="61"/>
      <c r="D1929" s="58"/>
      <c r="E1929" s="61"/>
      <c r="F1929" s="61"/>
      <c r="G1929" s="272"/>
      <c r="H1929" s="62"/>
      <c r="I1929" s="273">
        <f t="shared" si="378"/>
        <v>0</v>
      </c>
      <c r="J1929" s="272"/>
      <c r="K1929" s="62"/>
      <c r="L1929" s="270">
        <f t="shared" si="379"/>
        <v>0</v>
      </c>
      <c r="M1929" s="272"/>
      <c r="N1929" s="62"/>
      <c r="O1929" s="270">
        <f t="shared" si="380"/>
        <v>0</v>
      </c>
      <c r="P1929" s="272"/>
      <c r="Q1929" s="62"/>
      <c r="R1929" s="271">
        <f t="shared" si="381"/>
        <v>0</v>
      </c>
      <c r="S1929" s="272"/>
      <c r="T1929" s="62"/>
      <c r="U1929" s="270">
        <f t="shared" si="382"/>
        <v>0</v>
      </c>
      <c r="V1929" s="272"/>
      <c r="W1929" s="62"/>
      <c r="X1929" s="270">
        <f t="shared" si="383"/>
        <v>0</v>
      </c>
      <c r="Y1929" s="270">
        <f t="shared" si="384"/>
        <v>0</v>
      </c>
      <c r="Z1929" s="61"/>
      <c r="AA1929" s="61"/>
      <c r="AB1929" s="60" t="str">
        <f t="shared" si="385"/>
        <v/>
      </c>
      <c r="AC1929" s="21" t="b">
        <f t="shared" si="386"/>
        <v>0</v>
      </c>
      <c r="AD1929" s="21" t="b">
        <f t="shared" si="387"/>
        <v>0</v>
      </c>
      <c r="AE1929" s="21" t="b">
        <f t="shared" si="388"/>
        <v>0</v>
      </c>
      <c r="AF1929" s="21" t="b">
        <f ca="1">OR(AND($AC1929,NOT($AD1929)),AND($AC1929,OR(AND($G1929="",$H1929&lt;&gt;""),AND($G1929&lt;&gt;"",$H1929=""),AND($J1929="",$K1929&lt;&gt;""),AND($J1929&lt;&gt;"",$K1929=""),AND($M1929="",$N1929&lt;&gt;""),AND($M1929&lt;&gt;"",$N1929=""),AND($P1929="",$Q1929&lt;&gt;""),AND($P1929&lt;&gt;"",$Q1929=""),AND($S1929="",$T1929&lt;&gt;""),AND($S1929&lt;&gt;"",$T1929=""),AND($V1929="",$W1929&lt;&gt;""),AND($V1929&lt;&gt;"",$W1929=""))),AND($C1929&lt;&gt;"",$E1929&lt;&gt;"",LEFT(TRIM($C1929),1)&lt;&gt;LEFT(TRIM($E1929),1)),IF(OR($E1929="",$F1929=""),FALSE(),IFERROR(COUNTIF(INDIRECT("UNITS_"&amp;SUBSTITUTE(LEFT($E1929,FIND(" ",$E1929&amp;" ")-1),".","_")),$F1929)=0,TRUE())),AND($B1929&lt;&gt;"",OR(ISNUMBER(SEARCH("outro",LOWER($B1929))),ISNUMBER(SEARCH("divers",LOWER($B1929))),ISNUMBER(SEARCH("etc",LOWER($B1929))))),OR(AND(ISNUMBER(SEARCH("comunic",LOWER($B1929))),LEFT($E1929,3)&lt;&gt;"4.4"),AND(ISNUMBER(SEARCH("monitor",LOWER($B1929))),NOT(OR(LEFT($E1929,3)="1.5",LEFT($E1929,3)="2.5")))),AND($B1929&lt;&gt;"",OR(LEFT($C1929,1)="1",LEFT($C1929,1)="2"),$D1929=""),AND($D1929&lt;&gt;"",NOT(OR(LEFT($C1929,1)="1",LEFT($C1929,1)="2"))),AND($D1929&lt;&gt;"",COUNTIF(' PROJETO'!$B$14:$B$16,$D1929)=0),IF($D1929="",FALSE(),IF(COUNTIF(' PROJETO'!$B$14:$B$16,$D1929)=0,FALSE(),IFERROR(INDEX(' PROJETO'!$C$14:$C$16,MATCH($D1929,' PROJETO'!$B$14:$B$16,0))&lt;&gt;"Sim",FALSE()))))</f>
        <v>0</v>
      </c>
      <c r="AG1929" s="21" t="b">
        <f>AND($AC1929,$Y1929&gt;'CONFG.  LISTAS'!$F$4,$Z1929="",$AA1929="")</f>
        <v>0</v>
      </c>
      <c r="AH1929" s="21" t="str">
        <f t="shared" si="389"/>
        <v/>
      </c>
      <c r="AI1929" s="43" t="str">
        <f ca="1">IF(NOT($AC1929),"",IF(OR($B1929="",$C1929="",$E1929="",$F1929=""),"Preencha descrição, categoria, tipo e unidade.",IF(AND($B1929&lt;&gt;"",OR(LEFT($C1929,1)="1",LEFT($C1929,1)="2"),$D1929=""),"Informe a prática de restauração para itens diretos.",IF(AND($D1929&lt;&gt;"",NOT(OR(LEFT($C1929,1)="1",LEFT($C1929,1)="2"))),"Custos indiretos não devem pertencer a uma prática específica.",IF(AND($D1929&lt;&gt;"",COUNTIF(' PROJETO'!$B$14:$B$16,$D1929)=0),"Prática de restauração inválida ou não cadastrada.",IF(IF($D1929="",FALSE(),IF(COUNTIF(' PROJETO'!$B$14:$B$16,$D1929)=0,FALSE(),IFERROR(INDEX(' PROJETO'!$C$14:$C$16,MATCH($D1929,' PROJETO'!$B$14:$B$16,0))&lt;&gt;"Sim",FALSE()))),"A prática informada no item não foi selecionada na aba Projeto.",IF(AND(MAX($I1929,$L1929,$O1929,$R1929,$U1929,$X1929)&gt;'CONFG.  LISTAS'!$F$4,NOT(OR($Z1929&lt;&gt;"",$AA1929&lt;&gt;""))),"Memorial de cálculo ou anexo obrigatório não informado para item acima do limite.",IF(OR(AND($G1929&lt;&gt;"",$H1929&lt;&gt;"",OR($G1929&lt;=0,$H1929&lt;=0)),AND($J1929&lt;&gt;"",$K1929&lt;&gt;"",OR($J1929&lt;=0,$K1929&lt;=0)),AND($M1929&lt;&gt;"",$N1929&lt;&gt;"",OR($M1929&lt;=0,$N1929&lt;=0)),AND($P1929&lt;&gt;"",$Q1929&lt;&gt;"",OR($P1929&lt;=0,$Q1929&lt;=0)),AND($S1929&lt;&gt;"",$T1929&lt;&gt;"",OR($S1929&lt;=0,$T1929&lt;=0)),AND($V1929&lt;&gt;"",$W1929&lt;&gt;"",OR($V1929&lt;=0,$W1929&lt;=0))),"Revise os valores informados: valor unitário e quantidade devem ser maiores que zero.",IF(OR(AND($G1929="",$H1929&lt;&gt;""),AND($G1929&lt;&gt;"",$H1929=""),AND($J1929="",$K1929&lt;&gt;""),AND($J1929&lt;&gt;"",$K1929=""),AND($M1929="",$N1929&lt;&gt;""),AND($M1929&lt;&gt;"",$N1929=""),AND($P1929="",$Q1929&lt;&gt;""),AND($P1929&lt;&gt;"",$Q1929=""),AND($S1929="",$T1929&lt;&gt;""),AND($S1929&lt;&gt;"",$T1929=""),AND($V1929="",$W1929&lt;&gt;""),AND($V1929&lt;&gt;"",$W1929="")),"Há ano preenchido parcialmente: "&amp;TRIM(IF(AND($G1929="",$H1929&lt;&gt;""),"Ano 1 (falta valor unitário); ","")&amp;IF(AND($G1929&lt;&gt;"",$H1929=""),"Ano 1 (falta quantidade); ","")&amp;IF(AND($J1929="",$K1929&lt;&gt;""),"Ano 2 (falta valor unitário); ","")&amp;IF(AND($J1929&lt;&gt;"",$K1929=""),"Ano 2 (falta quantidade); ","")&amp;IF(AND($M1929="",$N1929&lt;&gt;""),"Ano 3 (falta valor unitário); ","")&amp;IF(AND($M1929&lt;&gt;"",$N1929=""),"Ano 3 (falta quantidade); ","")&amp;IF(AND($P1929="",$Q1929&lt;&gt;""),"Ano 4 (falta valor unitário); ","")&amp;IF(AND($P1929&lt;&gt;"",$Q1929=""),"Ano 4 (falta quantidade); ","")&amp;IF(AND($S1929="",$T1929&lt;&gt;""),"Ano 5 (falta valor unitário); ","")&amp;IF(AND($S1929&lt;&gt;"",$T1929=""),"Ano 5 (falta quantidade); ","")&amp;IF(AND($V1929="",$W1929&lt;&gt;""),"Ano 6 (falta valor unitário); ","")&amp;IF(AND($V1929&lt;&gt;"",$W1929=""),"Ano 6 (falta quantidade); ","")), IF(NOT(OR(AND($G1929&lt;&gt;"",$H1929&lt;&gt;""),AND($J1929&lt;&gt;"",$K1929&lt;&gt;""),AND($M1929&lt;&gt;"",$N1929&lt;&gt;""),AND($P1929&lt;&gt;"",$Q1929&lt;&gt;""),AND($S1929&lt;&gt;"",$T1929&lt;&gt;""),AND($V1929&lt;&gt;"",$W1929&lt;&gt;""))),"Informe pelo menos um ano completo com valor unitário e quantidade.",IF(AND($C1929&lt;&gt;"",$E1929&lt;&gt;"",LEFT(TRIM($C1929),1)&lt;&gt;LEFT(TRIM($E1929),1)),"Categoria e tipo estão incompatíveis.",IF(IF(OR($E1929="",$F1929=""),FALSE(),IFERROR(COUNTIF(INDIRECT("UNITS_"&amp;SUBSTITUTE(LEFT($E1929,FIND(" ",$E1929&amp;" ")-1),".","_")),$F1929)=0,TRUE())),"Unidade incompatível com o tipo selecionado.",IF(OR(AND(ISNUMBER(SEARCH("comunic",LOWER($B1929))),LEFT($E1929,3)&lt;&gt;"4.4"),AND(ISNUMBER(SEARCH("monitor",LOWER($B1929))),NOT(OR(LEFT($E1929,3)="1.5",LEFT($E1929,3)="2.5")))),"Revise a classificação do item conforme as regras de preenchimento.",IF(AND($B1929&lt;&gt;"",OR(ISNUMBER(SEARCH("outro",LOWER($B1929))),ISNUMBER(SEARCH("divers",LOWER($B1929))),ISNUMBER(SEARCH("kit",LOWER($B1929))),ISNUMBER(SEARCH("ferrament",LOWER($B1929))),ISNUMBER(SEARCH("epi",LOWER($B1929)))),NOT(OR($Z1929&lt;&gt;"",$AA1929&lt;&gt;""))),"Descrição muito genérica: detalhe melhor o item e registre o racional no memorial ou em anexo.",IF(AND($Y1929=0,$B1929&lt;&gt;"",OR($G1929&lt;&gt;"",$H1929&lt;&gt;"",$J1929&lt;&gt;"",$K1929&lt;&gt;"",$M1929&lt;&gt;"",$N1929&lt;&gt;"",$P1929&lt;&gt;"",$Q1929&lt;&gt;"",$S1929&lt;&gt;"",$T1929&lt;&gt;"",$V1929&lt;&gt;"",$W1929&lt;&gt;"")),"O item possui dados lançados, mas o total está zerado. Revise os valores informados.","")))))))))))))))</f>
        <v/>
      </c>
    </row>
    <row r="1930" spans="1:35" ht="14.25" customHeight="1" x14ac:dyDescent="0.25">
      <c r="A1930" s="57" t="str">
        <f t="shared" ref="A1930:A1993" si="390">AH1930</f>
        <v/>
      </c>
      <c r="B1930" s="58"/>
      <c r="C1930" s="58"/>
      <c r="D1930" s="58"/>
      <c r="E1930" s="58"/>
      <c r="F1930" s="58"/>
      <c r="G1930" s="269"/>
      <c r="H1930" s="59"/>
      <c r="I1930" s="273">
        <f t="shared" ref="I1930:I1993" si="391">IFERROR(G1930*H1930,0)</f>
        <v>0</v>
      </c>
      <c r="J1930" s="269"/>
      <c r="K1930" s="59"/>
      <c r="L1930" s="270">
        <f t="shared" ref="L1930:L1993" si="392">IFERROR(J1930*K1930,0)</f>
        <v>0</v>
      </c>
      <c r="M1930" s="269"/>
      <c r="N1930" s="59"/>
      <c r="O1930" s="270">
        <f t="shared" ref="O1930:O1993" si="393">IFERROR(M1930*N1930,0)</f>
        <v>0</v>
      </c>
      <c r="P1930" s="269"/>
      <c r="Q1930" s="59"/>
      <c r="R1930" s="271">
        <f t="shared" ref="R1930:R1993" si="394">IFERROR(P1930*Q1930,0)</f>
        <v>0</v>
      </c>
      <c r="S1930" s="269"/>
      <c r="T1930" s="59"/>
      <c r="U1930" s="270">
        <f t="shared" ref="U1930:U1993" si="395">IFERROR(S1930*T1930,0)</f>
        <v>0</v>
      </c>
      <c r="V1930" s="269"/>
      <c r="W1930" s="59"/>
      <c r="X1930" s="270">
        <f t="shared" ref="X1930:X1993" si="396">IFERROR(V1930*W1930,0)</f>
        <v>0</v>
      </c>
      <c r="Y1930" s="270">
        <f t="shared" ref="Y1930:Y1993" si="397">SUM(I1930,L1930,O1930,R1930,U1930,X1930)</f>
        <v>0</v>
      </c>
      <c r="Z1930" s="58"/>
      <c r="AA1930" s="58"/>
      <c r="AB1930" s="60" t="str">
        <f t="shared" ref="AB1930:AB1993" si="398">IF($B1930="","",TEXT(ROW()-4,"000"))</f>
        <v/>
      </c>
      <c r="AC1930" s="21" t="b">
        <f t="shared" ref="AC1930:AC1993" si="399">OR(LEN($B1930&amp;"")&gt;0,LEN($C1930&amp;"")&gt;0,LEN($D1930&amp;"")&gt;0,LEN($E1930&amp;"")&gt;0,LEN($F1930&amp;"")&gt;0,LEN($G1930&amp;"")&gt;0,LEN($H1930&amp;"")&gt;0,LEN($J1930&amp;"")&gt;0,LEN($K1930&amp;"")&gt;0,LEN($M1930&amp;"")&gt;0,LEN($N1930&amp;"")&gt;0,LEN($P1930&amp;"")&gt;0,LEN($Q1930&amp;"")&gt;0,LEN($S1930&amp;"")&gt;0,LEN($T1930&amp;"")&gt;0,LEN($V1930&amp;"")&gt;0,LEN($W1930&amp;"")&gt;0,LEN($Z1930&amp;"")&gt;0,LEN($AA1930&amp;"")&gt;0)</f>
        <v>0</v>
      </c>
      <c r="AD1930" s="21" t="b">
        <f t="shared" ref="AD1930:AD1993" si="400">AND($B1930&lt;&gt;"",$C1930&lt;&gt;"",$E1930&lt;&gt;"",$F1930&lt;&gt;"")</f>
        <v>0</v>
      </c>
      <c r="AE1930" s="21" t="b">
        <f t="shared" ref="AE1930:AE1993" si="401">OR(AND($G1930&lt;&gt;"",$H1930&lt;&gt;""),AND($J1930&lt;&gt;"",$K1930&lt;&gt;""),AND($M1930&lt;&gt;"",$N1930&lt;&gt;""),AND($P1930&lt;&gt;"",$Q1930&lt;&gt;""),AND($S1930&lt;&gt;"",$T1930&lt;&gt;""),AND($V1930&lt;&gt;"",$W1930&lt;&gt;""))</f>
        <v>0</v>
      </c>
      <c r="AF1930" s="21" t="b">
        <f ca="1">OR(AND($AC1930,NOT($AD1930)),AND($AC1930,OR(AND($G1930="",$H1930&lt;&gt;""),AND($G1930&lt;&gt;"",$H1930=""),AND($J1930="",$K1930&lt;&gt;""),AND($J1930&lt;&gt;"",$K1930=""),AND($M1930="",$N1930&lt;&gt;""),AND($M1930&lt;&gt;"",$N1930=""),AND($P1930="",$Q1930&lt;&gt;""),AND($P1930&lt;&gt;"",$Q1930=""),AND($S1930="",$T1930&lt;&gt;""),AND($S1930&lt;&gt;"",$T1930=""),AND($V1930="",$W1930&lt;&gt;""),AND($V1930&lt;&gt;"",$W1930=""))),AND($C1930&lt;&gt;"",$E1930&lt;&gt;"",LEFT(TRIM($C1930),1)&lt;&gt;LEFT(TRIM($E1930),1)),IF(OR($E1930="",$F1930=""),FALSE(),IFERROR(COUNTIF(INDIRECT("UNITS_"&amp;SUBSTITUTE(LEFT($E1930,FIND(" ",$E1930&amp;" ")-1),".","_")),$F1930)=0,TRUE())),AND($B1930&lt;&gt;"",OR(ISNUMBER(SEARCH("outro",LOWER($B1930))),ISNUMBER(SEARCH("divers",LOWER($B1930))),ISNUMBER(SEARCH("etc",LOWER($B1930))))),OR(AND(ISNUMBER(SEARCH("comunic",LOWER($B1930))),LEFT($E1930,3)&lt;&gt;"4.4"),AND(ISNUMBER(SEARCH("monitor",LOWER($B1930))),NOT(OR(LEFT($E1930,3)="1.5",LEFT($E1930,3)="2.5")))),AND($B1930&lt;&gt;"",OR(LEFT($C1930,1)="1",LEFT($C1930,1)="2"),$D1930=""),AND($D1930&lt;&gt;"",NOT(OR(LEFT($C1930,1)="1",LEFT($C1930,1)="2"))),AND($D1930&lt;&gt;"",COUNTIF(' PROJETO'!$B$14:$B$16,$D1930)=0),IF($D1930="",FALSE(),IF(COUNTIF(' PROJETO'!$B$14:$B$16,$D1930)=0,FALSE(),IFERROR(INDEX(' PROJETO'!$C$14:$C$16,MATCH($D1930,' PROJETO'!$B$14:$B$16,0))&lt;&gt;"Sim",FALSE()))))</f>
        <v>0</v>
      </c>
      <c r="AG1930" s="21" t="b">
        <f>AND($AC1930,$Y1930&gt;'CONFG.  LISTAS'!$F$4,$Z1930="",$AA1930="")</f>
        <v>0</v>
      </c>
      <c r="AH1930" s="21" t="str">
        <f t="shared" ref="AH1930:AH1993" si="402">IF(NOT($AC1930),"",IF($AG1930,"⚠",IF(OR(AND($AC1930,NOT($AE1930)),$AF1930),"◔","✓")))</f>
        <v/>
      </c>
      <c r="AI1930" s="43" t="str">
        <f ca="1">IF(NOT($AC1930),"",IF(OR($B1930="",$C1930="",$E1930="",$F1930=""),"Preencha descrição, categoria, tipo e unidade.",IF(AND($B1930&lt;&gt;"",OR(LEFT($C1930,1)="1",LEFT($C1930,1)="2"),$D1930=""),"Informe a prática de restauração para itens diretos.",IF(AND($D1930&lt;&gt;"",NOT(OR(LEFT($C1930,1)="1",LEFT($C1930,1)="2"))),"Custos indiretos não devem pertencer a uma prática específica.",IF(AND($D1930&lt;&gt;"",COUNTIF(' PROJETO'!$B$14:$B$16,$D1930)=0),"Prática de restauração inválida ou não cadastrada.",IF(IF($D1930="",FALSE(),IF(COUNTIF(' PROJETO'!$B$14:$B$16,$D1930)=0,FALSE(),IFERROR(INDEX(' PROJETO'!$C$14:$C$16,MATCH($D1930,' PROJETO'!$B$14:$B$16,0))&lt;&gt;"Sim",FALSE()))),"A prática informada no item não foi selecionada na aba Projeto.",IF(AND(MAX($I1930,$L1930,$O1930,$R1930,$U1930,$X1930)&gt;'CONFG.  LISTAS'!$F$4,NOT(OR($Z1930&lt;&gt;"",$AA1930&lt;&gt;""))),"Memorial de cálculo ou anexo obrigatório não informado para item acima do limite.",IF(OR(AND($G1930&lt;&gt;"",$H1930&lt;&gt;"",OR($G1930&lt;=0,$H1930&lt;=0)),AND($J1930&lt;&gt;"",$K1930&lt;&gt;"",OR($J1930&lt;=0,$K1930&lt;=0)),AND($M1930&lt;&gt;"",$N1930&lt;&gt;"",OR($M1930&lt;=0,$N1930&lt;=0)),AND($P1930&lt;&gt;"",$Q1930&lt;&gt;"",OR($P1930&lt;=0,$Q1930&lt;=0)),AND($S1930&lt;&gt;"",$T1930&lt;&gt;"",OR($S1930&lt;=0,$T1930&lt;=0)),AND($V1930&lt;&gt;"",$W1930&lt;&gt;"",OR($V1930&lt;=0,$W1930&lt;=0))),"Revise os valores informados: valor unitário e quantidade devem ser maiores que zero.",IF(OR(AND($G1930="",$H1930&lt;&gt;""),AND($G1930&lt;&gt;"",$H1930=""),AND($J1930="",$K1930&lt;&gt;""),AND($J1930&lt;&gt;"",$K1930=""),AND($M1930="",$N1930&lt;&gt;""),AND($M1930&lt;&gt;"",$N1930=""),AND($P1930="",$Q1930&lt;&gt;""),AND($P1930&lt;&gt;"",$Q1930=""),AND($S1930="",$T1930&lt;&gt;""),AND($S1930&lt;&gt;"",$T1930=""),AND($V1930="",$W1930&lt;&gt;""),AND($V1930&lt;&gt;"",$W1930="")),"Há ano preenchido parcialmente: "&amp;TRIM(IF(AND($G1930="",$H1930&lt;&gt;""),"Ano 1 (falta valor unitário); ","")&amp;IF(AND($G1930&lt;&gt;"",$H1930=""),"Ano 1 (falta quantidade); ","")&amp;IF(AND($J1930="",$K1930&lt;&gt;""),"Ano 2 (falta valor unitário); ","")&amp;IF(AND($J1930&lt;&gt;"",$K1930=""),"Ano 2 (falta quantidade); ","")&amp;IF(AND($M1930="",$N1930&lt;&gt;""),"Ano 3 (falta valor unitário); ","")&amp;IF(AND($M1930&lt;&gt;"",$N1930=""),"Ano 3 (falta quantidade); ","")&amp;IF(AND($P1930="",$Q1930&lt;&gt;""),"Ano 4 (falta valor unitário); ","")&amp;IF(AND($P1930&lt;&gt;"",$Q1930=""),"Ano 4 (falta quantidade); ","")&amp;IF(AND($S1930="",$T1930&lt;&gt;""),"Ano 5 (falta valor unitário); ","")&amp;IF(AND($S1930&lt;&gt;"",$T1930=""),"Ano 5 (falta quantidade); ","")&amp;IF(AND($V1930="",$W1930&lt;&gt;""),"Ano 6 (falta valor unitário); ","")&amp;IF(AND($V1930&lt;&gt;"",$W1930=""),"Ano 6 (falta quantidade); ","")), IF(NOT(OR(AND($G1930&lt;&gt;"",$H1930&lt;&gt;""),AND($J1930&lt;&gt;"",$K1930&lt;&gt;""),AND($M1930&lt;&gt;"",$N1930&lt;&gt;""),AND($P1930&lt;&gt;"",$Q1930&lt;&gt;""),AND($S1930&lt;&gt;"",$T1930&lt;&gt;""),AND($V1930&lt;&gt;"",$W1930&lt;&gt;""))),"Informe pelo menos um ano completo com valor unitário e quantidade.",IF(AND($C1930&lt;&gt;"",$E1930&lt;&gt;"",LEFT(TRIM($C1930),1)&lt;&gt;LEFT(TRIM($E1930),1)),"Categoria e tipo estão incompatíveis.",IF(IF(OR($E1930="",$F1930=""),FALSE(),IFERROR(COUNTIF(INDIRECT("UNITS_"&amp;SUBSTITUTE(LEFT($E1930,FIND(" ",$E1930&amp;" ")-1),".","_")),$F1930)=0,TRUE())),"Unidade incompatível com o tipo selecionado.",IF(OR(AND(ISNUMBER(SEARCH("comunic",LOWER($B1930))),LEFT($E1930,3)&lt;&gt;"4.4"),AND(ISNUMBER(SEARCH("monitor",LOWER($B1930))),NOT(OR(LEFT($E1930,3)="1.5",LEFT($E1930,3)="2.5")))),"Revise a classificação do item conforme as regras de preenchimento.",IF(AND($B1930&lt;&gt;"",OR(ISNUMBER(SEARCH("outro",LOWER($B1930))),ISNUMBER(SEARCH("divers",LOWER($B1930))),ISNUMBER(SEARCH("kit",LOWER($B1930))),ISNUMBER(SEARCH("ferrament",LOWER($B1930))),ISNUMBER(SEARCH("epi",LOWER($B1930)))),NOT(OR($Z1930&lt;&gt;"",$AA1930&lt;&gt;""))),"Descrição muito genérica: detalhe melhor o item e registre o racional no memorial ou em anexo.",IF(AND($Y1930=0,$B1930&lt;&gt;"",OR($G1930&lt;&gt;"",$H1930&lt;&gt;"",$J1930&lt;&gt;"",$K1930&lt;&gt;"",$M1930&lt;&gt;"",$N1930&lt;&gt;"",$P1930&lt;&gt;"",$Q1930&lt;&gt;"",$S1930&lt;&gt;"",$T1930&lt;&gt;"",$V1930&lt;&gt;"",$W1930&lt;&gt;"")),"O item possui dados lançados, mas o total está zerado. Revise os valores informados.","")))))))))))))))</f>
        <v/>
      </c>
    </row>
    <row r="1931" spans="1:35" ht="14.25" customHeight="1" x14ac:dyDescent="0.25">
      <c r="A1931" s="57" t="str">
        <f t="shared" si="390"/>
        <v/>
      </c>
      <c r="B1931" s="61"/>
      <c r="C1931" s="61"/>
      <c r="D1931" s="58"/>
      <c r="E1931" s="61"/>
      <c r="F1931" s="61"/>
      <c r="G1931" s="272"/>
      <c r="H1931" s="62"/>
      <c r="I1931" s="273">
        <f t="shared" si="391"/>
        <v>0</v>
      </c>
      <c r="J1931" s="272"/>
      <c r="K1931" s="62"/>
      <c r="L1931" s="270">
        <f t="shared" si="392"/>
        <v>0</v>
      </c>
      <c r="M1931" s="272"/>
      <c r="N1931" s="62"/>
      <c r="O1931" s="270">
        <f t="shared" si="393"/>
        <v>0</v>
      </c>
      <c r="P1931" s="272"/>
      <c r="Q1931" s="62"/>
      <c r="R1931" s="271">
        <f t="shared" si="394"/>
        <v>0</v>
      </c>
      <c r="S1931" s="272"/>
      <c r="T1931" s="62"/>
      <c r="U1931" s="270">
        <f t="shared" si="395"/>
        <v>0</v>
      </c>
      <c r="V1931" s="272"/>
      <c r="W1931" s="62"/>
      <c r="X1931" s="270">
        <f t="shared" si="396"/>
        <v>0</v>
      </c>
      <c r="Y1931" s="270">
        <f t="shared" si="397"/>
        <v>0</v>
      </c>
      <c r="Z1931" s="61"/>
      <c r="AA1931" s="61"/>
      <c r="AB1931" s="60" t="str">
        <f t="shared" si="398"/>
        <v/>
      </c>
      <c r="AC1931" s="21" t="b">
        <f t="shared" si="399"/>
        <v>0</v>
      </c>
      <c r="AD1931" s="21" t="b">
        <f t="shared" si="400"/>
        <v>0</v>
      </c>
      <c r="AE1931" s="21" t="b">
        <f t="shared" si="401"/>
        <v>0</v>
      </c>
      <c r="AF1931" s="21" t="b">
        <f ca="1">OR(AND($AC1931,NOT($AD1931)),AND($AC1931,OR(AND($G1931="",$H1931&lt;&gt;""),AND($G1931&lt;&gt;"",$H1931=""),AND($J1931="",$K1931&lt;&gt;""),AND($J1931&lt;&gt;"",$K1931=""),AND($M1931="",$N1931&lt;&gt;""),AND($M1931&lt;&gt;"",$N1931=""),AND($P1931="",$Q1931&lt;&gt;""),AND($P1931&lt;&gt;"",$Q1931=""),AND($S1931="",$T1931&lt;&gt;""),AND($S1931&lt;&gt;"",$T1931=""),AND($V1931="",$W1931&lt;&gt;""),AND($V1931&lt;&gt;"",$W1931=""))),AND($C1931&lt;&gt;"",$E1931&lt;&gt;"",LEFT(TRIM($C1931),1)&lt;&gt;LEFT(TRIM($E1931),1)),IF(OR($E1931="",$F1931=""),FALSE(),IFERROR(COUNTIF(INDIRECT("UNITS_"&amp;SUBSTITUTE(LEFT($E1931,FIND(" ",$E1931&amp;" ")-1),".","_")),$F1931)=0,TRUE())),AND($B1931&lt;&gt;"",OR(ISNUMBER(SEARCH("outro",LOWER($B1931))),ISNUMBER(SEARCH("divers",LOWER($B1931))),ISNUMBER(SEARCH("etc",LOWER($B1931))))),OR(AND(ISNUMBER(SEARCH("comunic",LOWER($B1931))),LEFT($E1931,3)&lt;&gt;"4.4"),AND(ISNUMBER(SEARCH("monitor",LOWER($B1931))),NOT(OR(LEFT($E1931,3)="1.5",LEFT($E1931,3)="2.5")))),AND($B1931&lt;&gt;"",OR(LEFT($C1931,1)="1",LEFT($C1931,1)="2"),$D1931=""),AND($D1931&lt;&gt;"",NOT(OR(LEFT($C1931,1)="1",LEFT($C1931,1)="2"))),AND($D1931&lt;&gt;"",COUNTIF(' PROJETO'!$B$14:$B$16,$D1931)=0),IF($D1931="",FALSE(),IF(COUNTIF(' PROJETO'!$B$14:$B$16,$D1931)=0,FALSE(),IFERROR(INDEX(' PROJETO'!$C$14:$C$16,MATCH($D1931,' PROJETO'!$B$14:$B$16,0))&lt;&gt;"Sim",FALSE()))))</f>
        <v>0</v>
      </c>
      <c r="AG1931" s="21" t="b">
        <f>AND($AC1931,$Y1931&gt;'CONFG.  LISTAS'!$F$4,$Z1931="",$AA1931="")</f>
        <v>0</v>
      </c>
      <c r="AH1931" s="21" t="str">
        <f t="shared" si="402"/>
        <v/>
      </c>
      <c r="AI1931" s="43" t="str">
        <f ca="1">IF(NOT($AC1931),"",IF(OR($B1931="",$C1931="",$E1931="",$F1931=""),"Preencha descrição, categoria, tipo e unidade.",IF(AND($B1931&lt;&gt;"",OR(LEFT($C1931,1)="1",LEFT($C1931,1)="2"),$D1931=""),"Informe a prática de restauração para itens diretos.",IF(AND($D1931&lt;&gt;"",NOT(OR(LEFT($C1931,1)="1",LEFT($C1931,1)="2"))),"Custos indiretos não devem pertencer a uma prática específica.",IF(AND($D1931&lt;&gt;"",COUNTIF(' PROJETO'!$B$14:$B$16,$D1931)=0),"Prática de restauração inválida ou não cadastrada.",IF(IF($D1931="",FALSE(),IF(COUNTIF(' PROJETO'!$B$14:$B$16,$D1931)=0,FALSE(),IFERROR(INDEX(' PROJETO'!$C$14:$C$16,MATCH($D1931,' PROJETO'!$B$14:$B$16,0))&lt;&gt;"Sim",FALSE()))),"A prática informada no item não foi selecionada na aba Projeto.",IF(AND(MAX($I1931,$L1931,$O1931,$R1931,$U1931,$X1931)&gt;'CONFG.  LISTAS'!$F$4,NOT(OR($Z1931&lt;&gt;"",$AA1931&lt;&gt;""))),"Memorial de cálculo ou anexo obrigatório não informado para item acima do limite.",IF(OR(AND($G1931&lt;&gt;"",$H1931&lt;&gt;"",OR($G1931&lt;=0,$H1931&lt;=0)),AND($J1931&lt;&gt;"",$K1931&lt;&gt;"",OR($J1931&lt;=0,$K1931&lt;=0)),AND($M1931&lt;&gt;"",$N1931&lt;&gt;"",OR($M1931&lt;=0,$N1931&lt;=0)),AND($P1931&lt;&gt;"",$Q1931&lt;&gt;"",OR($P1931&lt;=0,$Q1931&lt;=0)),AND($S1931&lt;&gt;"",$T1931&lt;&gt;"",OR($S1931&lt;=0,$T1931&lt;=0)),AND($V1931&lt;&gt;"",$W1931&lt;&gt;"",OR($V1931&lt;=0,$W1931&lt;=0))),"Revise os valores informados: valor unitário e quantidade devem ser maiores que zero.",IF(OR(AND($G1931="",$H1931&lt;&gt;""),AND($G1931&lt;&gt;"",$H1931=""),AND($J1931="",$K1931&lt;&gt;""),AND($J1931&lt;&gt;"",$K1931=""),AND($M1931="",$N1931&lt;&gt;""),AND($M1931&lt;&gt;"",$N1931=""),AND($P1931="",$Q1931&lt;&gt;""),AND($P1931&lt;&gt;"",$Q1931=""),AND($S1931="",$T1931&lt;&gt;""),AND($S1931&lt;&gt;"",$T1931=""),AND($V1931="",$W1931&lt;&gt;""),AND($V1931&lt;&gt;"",$W1931="")),"Há ano preenchido parcialmente: "&amp;TRIM(IF(AND($G1931="",$H1931&lt;&gt;""),"Ano 1 (falta valor unitário); ","")&amp;IF(AND($G1931&lt;&gt;"",$H1931=""),"Ano 1 (falta quantidade); ","")&amp;IF(AND($J1931="",$K1931&lt;&gt;""),"Ano 2 (falta valor unitário); ","")&amp;IF(AND($J1931&lt;&gt;"",$K1931=""),"Ano 2 (falta quantidade); ","")&amp;IF(AND($M1931="",$N1931&lt;&gt;""),"Ano 3 (falta valor unitário); ","")&amp;IF(AND($M1931&lt;&gt;"",$N1931=""),"Ano 3 (falta quantidade); ","")&amp;IF(AND($P1931="",$Q1931&lt;&gt;""),"Ano 4 (falta valor unitário); ","")&amp;IF(AND($P1931&lt;&gt;"",$Q1931=""),"Ano 4 (falta quantidade); ","")&amp;IF(AND($S1931="",$T1931&lt;&gt;""),"Ano 5 (falta valor unitário); ","")&amp;IF(AND($S1931&lt;&gt;"",$T1931=""),"Ano 5 (falta quantidade); ","")&amp;IF(AND($V1931="",$W1931&lt;&gt;""),"Ano 6 (falta valor unitário); ","")&amp;IF(AND($V1931&lt;&gt;"",$W1931=""),"Ano 6 (falta quantidade); ","")), IF(NOT(OR(AND($G1931&lt;&gt;"",$H1931&lt;&gt;""),AND($J1931&lt;&gt;"",$K1931&lt;&gt;""),AND($M1931&lt;&gt;"",$N1931&lt;&gt;""),AND($P1931&lt;&gt;"",$Q1931&lt;&gt;""),AND($S1931&lt;&gt;"",$T1931&lt;&gt;""),AND($V1931&lt;&gt;"",$W1931&lt;&gt;""))),"Informe pelo menos um ano completo com valor unitário e quantidade.",IF(AND($C1931&lt;&gt;"",$E1931&lt;&gt;"",LEFT(TRIM($C1931),1)&lt;&gt;LEFT(TRIM($E1931),1)),"Categoria e tipo estão incompatíveis.",IF(IF(OR($E1931="",$F1931=""),FALSE(),IFERROR(COUNTIF(INDIRECT("UNITS_"&amp;SUBSTITUTE(LEFT($E1931,FIND(" ",$E1931&amp;" ")-1),".","_")),$F1931)=0,TRUE())),"Unidade incompatível com o tipo selecionado.",IF(OR(AND(ISNUMBER(SEARCH("comunic",LOWER($B1931))),LEFT($E1931,3)&lt;&gt;"4.4"),AND(ISNUMBER(SEARCH("monitor",LOWER($B1931))),NOT(OR(LEFT($E1931,3)="1.5",LEFT($E1931,3)="2.5")))),"Revise a classificação do item conforme as regras de preenchimento.",IF(AND($B1931&lt;&gt;"",OR(ISNUMBER(SEARCH("outro",LOWER($B1931))),ISNUMBER(SEARCH("divers",LOWER($B1931))),ISNUMBER(SEARCH("kit",LOWER($B1931))),ISNUMBER(SEARCH("ferrament",LOWER($B1931))),ISNUMBER(SEARCH("epi",LOWER($B1931)))),NOT(OR($Z1931&lt;&gt;"",$AA1931&lt;&gt;""))),"Descrição muito genérica: detalhe melhor o item e registre o racional no memorial ou em anexo.",IF(AND($Y1931=0,$B1931&lt;&gt;"",OR($G1931&lt;&gt;"",$H1931&lt;&gt;"",$J1931&lt;&gt;"",$K1931&lt;&gt;"",$M1931&lt;&gt;"",$N1931&lt;&gt;"",$P1931&lt;&gt;"",$Q1931&lt;&gt;"",$S1931&lt;&gt;"",$T1931&lt;&gt;"",$V1931&lt;&gt;"",$W1931&lt;&gt;"")),"O item possui dados lançados, mas o total está zerado. Revise os valores informados.","")))))))))))))))</f>
        <v/>
      </c>
    </row>
    <row r="1932" spans="1:35" ht="14.25" customHeight="1" x14ac:dyDescent="0.25">
      <c r="A1932" s="57" t="str">
        <f t="shared" si="390"/>
        <v/>
      </c>
      <c r="B1932" s="58"/>
      <c r="C1932" s="58"/>
      <c r="D1932" s="58"/>
      <c r="E1932" s="58"/>
      <c r="F1932" s="58"/>
      <c r="G1932" s="269"/>
      <c r="H1932" s="59"/>
      <c r="I1932" s="273">
        <f t="shared" si="391"/>
        <v>0</v>
      </c>
      <c r="J1932" s="269"/>
      <c r="K1932" s="59"/>
      <c r="L1932" s="270">
        <f t="shared" si="392"/>
        <v>0</v>
      </c>
      <c r="M1932" s="269"/>
      <c r="N1932" s="59"/>
      <c r="O1932" s="270">
        <f t="shared" si="393"/>
        <v>0</v>
      </c>
      <c r="P1932" s="269"/>
      <c r="Q1932" s="59"/>
      <c r="R1932" s="271">
        <f t="shared" si="394"/>
        <v>0</v>
      </c>
      <c r="S1932" s="269"/>
      <c r="T1932" s="59"/>
      <c r="U1932" s="270">
        <f t="shared" si="395"/>
        <v>0</v>
      </c>
      <c r="V1932" s="269"/>
      <c r="W1932" s="59"/>
      <c r="X1932" s="270">
        <f t="shared" si="396"/>
        <v>0</v>
      </c>
      <c r="Y1932" s="270">
        <f t="shared" si="397"/>
        <v>0</v>
      </c>
      <c r="Z1932" s="58"/>
      <c r="AA1932" s="58"/>
      <c r="AB1932" s="60" t="str">
        <f t="shared" si="398"/>
        <v/>
      </c>
      <c r="AC1932" s="21" t="b">
        <f t="shared" si="399"/>
        <v>0</v>
      </c>
      <c r="AD1932" s="21" t="b">
        <f t="shared" si="400"/>
        <v>0</v>
      </c>
      <c r="AE1932" s="21" t="b">
        <f t="shared" si="401"/>
        <v>0</v>
      </c>
      <c r="AF1932" s="21" t="b">
        <f ca="1">OR(AND($AC1932,NOT($AD1932)),AND($AC1932,OR(AND($G1932="",$H1932&lt;&gt;""),AND($G1932&lt;&gt;"",$H1932=""),AND($J1932="",$K1932&lt;&gt;""),AND($J1932&lt;&gt;"",$K1932=""),AND($M1932="",$N1932&lt;&gt;""),AND($M1932&lt;&gt;"",$N1932=""),AND($P1932="",$Q1932&lt;&gt;""),AND($P1932&lt;&gt;"",$Q1932=""),AND($S1932="",$T1932&lt;&gt;""),AND($S1932&lt;&gt;"",$T1932=""),AND($V1932="",$W1932&lt;&gt;""),AND($V1932&lt;&gt;"",$W1932=""))),AND($C1932&lt;&gt;"",$E1932&lt;&gt;"",LEFT(TRIM($C1932),1)&lt;&gt;LEFT(TRIM($E1932),1)),IF(OR($E1932="",$F1932=""),FALSE(),IFERROR(COUNTIF(INDIRECT("UNITS_"&amp;SUBSTITUTE(LEFT($E1932,FIND(" ",$E1932&amp;" ")-1),".","_")),$F1932)=0,TRUE())),AND($B1932&lt;&gt;"",OR(ISNUMBER(SEARCH("outro",LOWER($B1932))),ISNUMBER(SEARCH("divers",LOWER($B1932))),ISNUMBER(SEARCH("etc",LOWER($B1932))))),OR(AND(ISNUMBER(SEARCH("comunic",LOWER($B1932))),LEFT($E1932,3)&lt;&gt;"4.4"),AND(ISNUMBER(SEARCH("monitor",LOWER($B1932))),NOT(OR(LEFT($E1932,3)="1.5",LEFT($E1932,3)="2.5")))),AND($B1932&lt;&gt;"",OR(LEFT($C1932,1)="1",LEFT($C1932,1)="2"),$D1932=""),AND($D1932&lt;&gt;"",NOT(OR(LEFT($C1932,1)="1",LEFT($C1932,1)="2"))),AND($D1932&lt;&gt;"",COUNTIF(' PROJETO'!$B$14:$B$16,$D1932)=0),IF($D1932="",FALSE(),IF(COUNTIF(' PROJETO'!$B$14:$B$16,$D1932)=0,FALSE(),IFERROR(INDEX(' PROJETO'!$C$14:$C$16,MATCH($D1932,' PROJETO'!$B$14:$B$16,0))&lt;&gt;"Sim",FALSE()))))</f>
        <v>0</v>
      </c>
      <c r="AG1932" s="21" t="b">
        <f>AND($AC1932,$Y1932&gt;'CONFG.  LISTAS'!$F$4,$Z1932="",$AA1932="")</f>
        <v>0</v>
      </c>
      <c r="AH1932" s="21" t="str">
        <f t="shared" si="402"/>
        <v/>
      </c>
      <c r="AI1932" s="43" t="str">
        <f ca="1">IF(NOT($AC1932),"",IF(OR($B1932="",$C1932="",$E1932="",$F1932=""),"Preencha descrição, categoria, tipo e unidade.",IF(AND($B1932&lt;&gt;"",OR(LEFT($C1932,1)="1",LEFT($C1932,1)="2"),$D1932=""),"Informe a prática de restauração para itens diretos.",IF(AND($D1932&lt;&gt;"",NOT(OR(LEFT($C1932,1)="1",LEFT($C1932,1)="2"))),"Custos indiretos não devem pertencer a uma prática específica.",IF(AND($D1932&lt;&gt;"",COUNTIF(' PROJETO'!$B$14:$B$16,$D1932)=0),"Prática de restauração inválida ou não cadastrada.",IF(IF($D1932="",FALSE(),IF(COUNTIF(' PROJETO'!$B$14:$B$16,$D1932)=0,FALSE(),IFERROR(INDEX(' PROJETO'!$C$14:$C$16,MATCH($D1932,' PROJETO'!$B$14:$B$16,0))&lt;&gt;"Sim",FALSE()))),"A prática informada no item não foi selecionada na aba Projeto.",IF(AND(MAX($I1932,$L1932,$O1932,$R1932,$U1932,$X1932)&gt;'CONFG.  LISTAS'!$F$4,NOT(OR($Z1932&lt;&gt;"",$AA1932&lt;&gt;""))),"Memorial de cálculo ou anexo obrigatório não informado para item acima do limite.",IF(OR(AND($G1932&lt;&gt;"",$H1932&lt;&gt;"",OR($G1932&lt;=0,$H1932&lt;=0)),AND($J1932&lt;&gt;"",$K1932&lt;&gt;"",OR($J1932&lt;=0,$K1932&lt;=0)),AND($M1932&lt;&gt;"",$N1932&lt;&gt;"",OR($M1932&lt;=0,$N1932&lt;=0)),AND($P1932&lt;&gt;"",$Q1932&lt;&gt;"",OR($P1932&lt;=0,$Q1932&lt;=0)),AND($S1932&lt;&gt;"",$T1932&lt;&gt;"",OR($S1932&lt;=0,$T1932&lt;=0)),AND($V1932&lt;&gt;"",$W1932&lt;&gt;"",OR($V1932&lt;=0,$W1932&lt;=0))),"Revise os valores informados: valor unitário e quantidade devem ser maiores que zero.",IF(OR(AND($G1932="",$H1932&lt;&gt;""),AND($G1932&lt;&gt;"",$H1932=""),AND($J1932="",$K1932&lt;&gt;""),AND($J1932&lt;&gt;"",$K1932=""),AND($M1932="",$N1932&lt;&gt;""),AND($M1932&lt;&gt;"",$N1932=""),AND($P1932="",$Q1932&lt;&gt;""),AND($P1932&lt;&gt;"",$Q1932=""),AND($S1932="",$T1932&lt;&gt;""),AND($S1932&lt;&gt;"",$T1932=""),AND($V1932="",$W1932&lt;&gt;""),AND($V1932&lt;&gt;"",$W1932="")),"Há ano preenchido parcialmente: "&amp;TRIM(IF(AND($G1932="",$H1932&lt;&gt;""),"Ano 1 (falta valor unitário); ","")&amp;IF(AND($G1932&lt;&gt;"",$H1932=""),"Ano 1 (falta quantidade); ","")&amp;IF(AND($J1932="",$K1932&lt;&gt;""),"Ano 2 (falta valor unitário); ","")&amp;IF(AND($J1932&lt;&gt;"",$K1932=""),"Ano 2 (falta quantidade); ","")&amp;IF(AND($M1932="",$N1932&lt;&gt;""),"Ano 3 (falta valor unitário); ","")&amp;IF(AND($M1932&lt;&gt;"",$N1932=""),"Ano 3 (falta quantidade); ","")&amp;IF(AND($P1932="",$Q1932&lt;&gt;""),"Ano 4 (falta valor unitário); ","")&amp;IF(AND($P1932&lt;&gt;"",$Q1932=""),"Ano 4 (falta quantidade); ","")&amp;IF(AND($S1932="",$T1932&lt;&gt;""),"Ano 5 (falta valor unitário); ","")&amp;IF(AND($S1932&lt;&gt;"",$T1932=""),"Ano 5 (falta quantidade); ","")&amp;IF(AND($V1932="",$W1932&lt;&gt;""),"Ano 6 (falta valor unitário); ","")&amp;IF(AND($V1932&lt;&gt;"",$W1932=""),"Ano 6 (falta quantidade); ","")), IF(NOT(OR(AND($G1932&lt;&gt;"",$H1932&lt;&gt;""),AND($J1932&lt;&gt;"",$K1932&lt;&gt;""),AND($M1932&lt;&gt;"",$N1932&lt;&gt;""),AND($P1932&lt;&gt;"",$Q1932&lt;&gt;""),AND($S1932&lt;&gt;"",$T1932&lt;&gt;""),AND($V1932&lt;&gt;"",$W1932&lt;&gt;""))),"Informe pelo menos um ano completo com valor unitário e quantidade.",IF(AND($C1932&lt;&gt;"",$E1932&lt;&gt;"",LEFT(TRIM($C1932),1)&lt;&gt;LEFT(TRIM($E1932),1)),"Categoria e tipo estão incompatíveis.",IF(IF(OR($E1932="",$F1932=""),FALSE(),IFERROR(COUNTIF(INDIRECT("UNITS_"&amp;SUBSTITUTE(LEFT($E1932,FIND(" ",$E1932&amp;" ")-1),".","_")),$F1932)=0,TRUE())),"Unidade incompatível com o tipo selecionado.",IF(OR(AND(ISNUMBER(SEARCH("comunic",LOWER($B1932))),LEFT($E1932,3)&lt;&gt;"4.4"),AND(ISNUMBER(SEARCH("monitor",LOWER($B1932))),NOT(OR(LEFT($E1932,3)="1.5",LEFT($E1932,3)="2.5")))),"Revise a classificação do item conforme as regras de preenchimento.",IF(AND($B1932&lt;&gt;"",OR(ISNUMBER(SEARCH("outro",LOWER($B1932))),ISNUMBER(SEARCH("divers",LOWER($B1932))),ISNUMBER(SEARCH("kit",LOWER($B1932))),ISNUMBER(SEARCH("ferrament",LOWER($B1932))),ISNUMBER(SEARCH("epi",LOWER($B1932)))),NOT(OR($Z1932&lt;&gt;"",$AA1932&lt;&gt;""))),"Descrição muito genérica: detalhe melhor o item e registre o racional no memorial ou em anexo.",IF(AND($Y1932=0,$B1932&lt;&gt;"",OR($G1932&lt;&gt;"",$H1932&lt;&gt;"",$J1932&lt;&gt;"",$K1932&lt;&gt;"",$M1932&lt;&gt;"",$N1932&lt;&gt;"",$P1932&lt;&gt;"",$Q1932&lt;&gt;"",$S1932&lt;&gt;"",$T1932&lt;&gt;"",$V1932&lt;&gt;"",$W1932&lt;&gt;"")),"O item possui dados lançados, mas o total está zerado. Revise os valores informados.","")))))))))))))))</f>
        <v/>
      </c>
    </row>
    <row r="1933" spans="1:35" ht="14.25" customHeight="1" x14ac:dyDescent="0.25">
      <c r="A1933" s="57" t="str">
        <f t="shared" si="390"/>
        <v/>
      </c>
      <c r="B1933" s="61"/>
      <c r="C1933" s="61"/>
      <c r="D1933" s="58"/>
      <c r="E1933" s="61"/>
      <c r="F1933" s="61"/>
      <c r="G1933" s="272"/>
      <c r="H1933" s="62"/>
      <c r="I1933" s="273">
        <f t="shared" si="391"/>
        <v>0</v>
      </c>
      <c r="J1933" s="272"/>
      <c r="K1933" s="62"/>
      <c r="L1933" s="270">
        <f t="shared" si="392"/>
        <v>0</v>
      </c>
      <c r="M1933" s="272"/>
      <c r="N1933" s="62"/>
      <c r="O1933" s="270">
        <f t="shared" si="393"/>
        <v>0</v>
      </c>
      <c r="P1933" s="272"/>
      <c r="Q1933" s="62"/>
      <c r="R1933" s="271">
        <f t="shared" si="394"/>
        <v>0</v>
      </c>
      <c r="S1933" s="272"/>
      <c r="T1933" s="62"/>
      <c r="U1933" s="270">
        <f t="shared" si="395"/>
        <v>0</v>
      </c>
      <c r="V1933" s="272"/>
      <c r="W1933" s="62"/>
      <c r="X1933" s="270">
        <f t="shared" si="396"/>
        <v>0</v>
      </c>
      <c r="Y1933" s="270">
        <f t="shared" si="397"/>
        <v>0</v>
      </c>
      <c r="Z1933" s="61"/>
      <c r="AA1933" s="61"/>
      <c r="AB1933" s="60" t="str">
        <f t="shared" si="398"/>
        <v/>
      </c>
      <c r="AC1933" s="21" t="b">
        <f t="shared" si="399"/>
        <v>0</v>
      </c>
      <c r="AD1933" s="21" t="b">
        <f t="shared" si="400"/>
        <v>0</v>
      </c>
      <c r="AE1933" s="21" t="b">
        <f t="shared" si="401"/>
        <v>0</v>
      </c>
      <c r="AF1933" s="21" t="b">
        <f ca="1">OR(AND($AC1933,NOT($AD1933)),AND($AC1933,OR(AND($G1933="",$H1933&lt;&gt;""),AND($G1933&lt;&gt;"",$H1933=""),AND($J1933="",$K1933&lt;&gt;""),AND($J1933&lt;&gt;"",$K1933=""),AND($M1933="",$N1933&lt;&gt;""),AND($M1933&lt;&gt;"",$N1933=""),AND($P1933="",$Q1933&lt;&gt;""),AND($P1933&lt;&gt;"",$Q1933=""),AND($S1933="",$T1933&lt;&gt;""),AND($S1933&lt;&gt;"",$T1933=""),AND($V1933="",$W1933&lt;&gt;""),AND($V1933&lt;&gt;"",$W1933=""))),AND($C1933&lt;&gt;"",$E1933&lt;&gt;"",LEFT(TRIM($C1933),1)&lt;&gt;LEFT(TRIM($E1933),1)),IF(OR($E1933="",$F1933=""),FALSE(),IFERROR(COUNTIF(INDIRECT("UNITS_"&amp;SUBSTITUTE(LEFT($E1933,FIND(" ",$E1933&amp;" ")-1),".","_")),$F1933)=0,TRUE())),AND($B1933&lt;&gt;"",OR(ISNUMBER(SEARCH("outro",LOWER($B1933))),ISNUMBER(SEARCH("divers",LOWER($B1933))),ISNUMBER(SEARCH("etc",LOWER($B1933))))),OR(AND(ISNUMBER(SEARCH("comunic",LOWER($B1933))),LEFT($E1933,3)&lt;&gt;"4.4"),AND(ISNUMBER(SEARCH("monitor",LOWER($B1933))),NOT(OR(LEFT($E1933,3)="1.5",LEFT($E1933,3)="2.5")))),AND($B1933&lt;&gt;"",OR(LEFT($C1933,1)="1",LEFT($C1933,1)="2"),$D1933=""),AND($D1933&lt;&gt;"",NOT(OR(LEFT($C1933,1)="1",LEFT($C1933,1)="2"))),AND($D1933&lt;&gt;"",COUNTIF(' PROJETO'!$B$14:$B$16,$D1933)=0),IF($D1933="",FALSE(),IF(COUNTIF(' PROJETO'!$B$14:$B$16,$D1933)=0,FALSE(),IFERROR(INDEX(' PROJETO'!$C$14:$C$16,MATCH($D1933,' PROJETO'!$B$14:$B$16,0))&lt;&gt;"Sim",FALSE()))))</f>
        <v>0</v>
      </c>
      <c r="AG1933" s="21" t="b">
        <f>AND($AC1933,$Y1933&gt;'CONFG.  LISTAS'!$F$4,$Z1933="",$AA1933="")</f>
        <v>0</v>
      </c>
      <c r="AH1933" s="21" t="str">
        <f t="shared" si="402"/>
        <v/>
      </c>
      <c r="AI1933" s="43" t="str">
        <f ca="1">IF(NOT($AC1933),"",IF(OR($B1933="",$C1933="",$E1933="",$F1933=""),"Preencha descrição, categoria, tipo e unidade.",IF(AND($B1933&lt;&gt;"",OR(LEFT($C1933,1)="1",LEFT($C1933,1)="2"),$D1933=""),"Informe a prática de restauração para itens diretos.",IF(AND($D1933&lt;&gt;"",NOT(OR(LEFT($C1933,1)="1",LEFT($C1933,1)="2"))),"Custos indiretos não devem pertencer a uma prática específica.",IF(AND($D1933&lt;&gt;"",COUNTIF(' PROJETO'!$B$14:$B$16,$D1933)=0),"Prática de restauração inválida ou não cadastrada.",IF(IF($D1933="",FALSE(),IF(COUNTIF(' PROJETO'!$B$14:$B$16,$D1933)=0,FALSE(),IFERROR(INDEX(' PROJETO'!$C$14:$C$16,MATCH($D1933,' PROJETO'!$B$14:$B$16,0))&lt;&gt;"Sim",FALSE()))),"A prática informada no item não foi selecionada na aba Projeto.",IF(AND(MAX($I1933,$L1933,$O1933,$R1933,$U1933,$X1933)&gt;'CONFG.  LISTAS'!$F$4,NOT(OR($Z1933&lt;&gt;"",$AA1933&lt;&gt;""))),"Memorial de cálculo ou anexo obrigatório não informado para item acima do limite.",IF(OR(AND($G1933&lt;&gt;"",$H1933&lt;&gt;"",OR($G1933&lt;=0,$H1933&lt;=0)),AND($J1933&lt;&gt;"",$K1933&lt;&gt;"",OR($J1933&lt;=0,$K1933&lt;=0)),AND($M1933&lt;&gt;"",$N1933&lt;&gt;"",OR($M1933&lt;=0,$N1933&lt;=0)),AND($P1933&lt;&gt;"",$Q1933&lt;&gt;"",OR($P1933&lt;=0,$Q1933&lt;=0)),AND($S1933&lt;&gt;"",$T1933&lt;&gt;"",OR($S1933&lt;=0,$T1933&lt;=0)),AND($V1933&lt;&gt;"",$W1933&lt;&gt;"",OR($V1933&lt;=0,$W1933&lt;=0))),"Revise os valores informados: valor unitário e quantidade devem ser maiores que zero.",IF(OR(AND($G1933="",$H1933&lt;&gt;""),AND($G1933&lt;&gt;"",$H1933=""),AND($J1933="",$K1933&lt;&gt;""),AND($J1933&lt;&gt;"",$K1933=""),AND($M1933="",$N1933&lt;&gt;""),AND($M1933&lt;&gt;"",$N1933=""),AND($P1933="",$Q1933&lt;&gt;""),AND($P1933&lt;&gt;"",$Q1933=""),AND($S1933="",$T1933&lt;&gt;""),AND($S1933&lt;&gt;"",$T1933=""),AND($V1933="",$W1933&lt;&gt;""),AND($V1933&lt;&gt;"",$W1933="")),"Há ano preenchido parcialmente: "&amp;TRIM(IF(AND($G1933="",$H1933&lt;&gt;""),"Ano 1 (falta valor unitário); ","")&amp;IF(AND($G1933&lt;&gt;"",$H1933=""),"Ano 1 (falta quantidade); ","")&amp;IF(AND($J1933="",$K1933&lt;&gt;""),"Ano 2 (falta valor unitário); ","")&amp;IF(AND($J1933&lt;&gt;"",$K1933=""),"Ano 2 (falta quantidade); ","")&amp;IF(AND($M1933="",$N1933&lt;&gt;""),"Ano 3 (falta valor unitário); ","")&amp;IF(AND($M1933&lt;&gt;"",$N1933=""),"Ano 3 (falta quantidade); ","")&amp;IF(AND($P1933="",$Q1933&lt;&gt;""),"Ano 4 (falta valor unitário); ","")&amp;IF(AND($P1933&lt;&gt;"",$Q1933=""),"Ano 4 (falta quantidade); ","")&amp;IF(AND($S1933="",$T1933&lt;&gt;""),"Ano 5 (falta valor unitário); ","")&amp;IF(AND($S1933&lt;&gt;"",$T1933=""),"Ano 5 (falta quantidade); ","")&amp;IF(AND($V1933="",$W1933&lt;&gt;""),"Ano 6 (falta valor unitário); ","")&amp;IF(AND($V1933&lt;&gt;"",$W1933=""),"Ano 6 (falta quantidade); ","")), IF(NOT(OR(AND($G1933&lt;&gt;"",$H1933&lt;&gt;""),AND($J1933&lt;&gt;"",$K1933&lt;&gt;""),AND($M1933&lt;&gt;"",$N1933&lt;&gt;""),AND($P1933&lt;&gt;"",$Q1933&lt;&gt;""),AND($S1933&lt;&gt;"",$T1933&lt;&gt;""),AND($V1933&lt;&gt;"",$W1933&lt;&gt;""))),"Informe pelo menos um ano completo com valor unitário e quantidade.",IF(AND($C1933&lt;&gt;"",$E1933&lt;&gt;"",LEFT(TRIM($C1933),1)&lt;&gt;LEFT(TRIM($E1933),1)),"Categoria e tipo estão incompatíveis.",IF(IF(OR($E1933="",$F1933=""),FALSE(),IFERROR(COUNTIF(INDIRECT("UNITS_"&amp;SUBSTITUTE(LEFT($E1933,FIND(" ",$E1933&amp;" ")-1),".","_")),$F1933)=0,TRUE())),"Unidade incompatível com o tipo selecionado.",IF(OR(AND(ISNUMBER(SEARCH("comunic",LOWER($B1933))),LEFT($E1933,3)&lt;&gt;"4.4"),AND(ISNUMBER(SEARCH("monitor",LOWER($B1933))),NOT(OR(LEFT($E1933,3)="1.5",LEFT($E1933,3)="2.5")))),"Revise a classificação do item conforme as regras de preenchimento.",IF(AND($B1933&lt;&gt;"",OR(ISNUMBER(SEARCH("outro",LOWER($B1933))),ISNUMBER(SEARCH("divers",LOWER($B1933))),ISNUMBER(SEARCH("kit",LOWER($B1933))),ISNUMBER(SEARCH("ferrament",LOWER($B1933))),ISNUMBER(SEARCH("epi",LOWER($B1933)))),NOT(OR($Z1933&lt;&gt;"",$AA1933&lt;&gt;""))),"Descrição muito genérica: detalhe melhor o item e registre o racional no memorial ou em anexo.",IF(AND($Y1933=0,$B1933&lt;&gt;"",OR($G1933&lt;&gt;"",$H1933&lt;&gt;"",$J1933&lt;&gt;"",$K1933&lt;&gt;"",$M1933&lt;&gt;"",$N1933&lt;&gt;"",$P1933&lt;&gt;"",$Q1933&lt;&gt;"",$S1933&lt;&gt;"",$T1933&lt;&gt;"",$V1933&lt;&gt;"",$W1933&lt;&gt;"")),"O item possui dados lançados, mas o total está zerado. Revise os valores informados.","")))))))))))))))</f>
        <v/>
      </c>
    </row>
    <row r="1934" spans="1:35" ht="14.25" customHeight="1" x14ac:dyDescent="0.25">
      <c r="A1934" s="57" t="str">
        <f t="shared" si="390"/>
        <v/>
      </c>
      <c r="B1934" s="58"/>
      <c r="C1934" s="58"/>
      <c r="D1934" s="58"/>
      <c r="E1934" s="58"/>
      <c r="F1934" s="58"/>
      <c r="G1934" s="269"/>
      <c r="H1934" s="59"/>
      <c r="I1934" s="273">
        <f t="shared" si="391"/>
        <v>0</v>
      </c>
      <c r="J1934" s="269"/>
      <c r="K1934" s="59"/>
      <c r="L1934" s="270">
        <f t="shared" si="392"/>
        <v>0</v>
      </c>
      <c r="M1934" s="269"/>
      <c r="N1934" s="59"/>
      <c r="O1934" s="270">
        <f t="shared" si="393"/>
        <v>0</v>
      </c>
      <c r="P1934" s="269"/>
      <c r="Q1934" s="59"/>
      <c r="R1934" s="271">
        <f t="shared" si="394"/>
        <v>0</v>
      </c>
      <c r="S1934" s="269"/>
      <c r="T1934" s="59"/>
      <c r="U1934" s="270">
        <f t="shared" si="395"/>
        <v>0</v>
      </c>
      <c r="V1934" s="269"/>
      <c r="W1934" s="59"/>
      <c r="X1934" s="270">
        <f t="shared" si="396"/>
        <v>0</v>
      </c>
      <c r="Y1934" s="270">
        <f t="shared" si="397"/>
        <v>0</v>
      </c>
      <c r="Z1934" s="58"/>
      <c r="AA1934" s="58"/>
      <c r="AB1934" s="60" t="str">
        <f t="shared" si="398"/>
        <v/>
      </c>
      <c r="AC1934" s="21" t="b">
        <f t="shared" si="399"/>
        <v>0</v>
      </c>
      <c r="AD1934" s="21" t="b">
        <f t="shared" si="400"/>
        <v>0</v>
      </c>
      <c r="AE1934" s="21" t="b">
        <f t="shared" si="401"/>
        <v>0</v>
      </c>
      <c r="AF1934" s="21" t="b">
        <f ca="1">OR(AND($AC1934,NOT($AD1934)),AND($AC1934,OR(AND($G1934="",$H1934&lt;&gt;""),AND($G1934&lt;&gt;"",$H1934=""),AND($J1934="",$K1934&lt;&gt;""),AND($J1934&lt;&gt;"",$K1934=""),AND($M1934="",$N1934&lt;&gt;""),AND($M1934&lt;&gt;"",$N1934=""),AND($P1934="",$Q1934&lt;&gt;""),AND($P1934&lt;&gt;"",$Q1934=""),AND($S1934="",$T1934&lt;&gt;""),AND($S1934&lt;&gt;"",$T1934=""),AND($V1934="",$W1934&lt;&gt;""),AND($V1934&lt;&gt;"",$W1934=""))),AND($C1934&lt;&gt;"",$E1934&lt;&gt;"",LEFT(TRIM($C1934),1)&lt;&gt;LEFT(TRIM($E1934),1)),IF(OR($E1934="",$F1934=""),FALSE(),IFERROR(COUNTIF(INDIRECT("UNITS_"&amp;SUBSTITUTE(LEFT($E1934,FIND(" ",$E1934&amp;" ")-1),".","_")),$F1934)=0,TRUE())),AND($B1934&lt;&gt;"",OR(ISNUMBER(SEARCH("outro",LOWER($B1934))),ISNUMBER(SEARCH("divers",LOWER($B1934))),ISNUMBER(SEARCH("etc",LOWER($B1934))))),OR(AND(ISNUMBER(SEARCH("comunic",LOWER($B1934))),LEFT($E1934,3)&lt;&gt;"4.4"),AND(ISNUMBER(SEARCH("monitor",LOWER($B1934))),NOT(OR(LEFT($E1934,3)="1.5",LEFT($E1934,3)="2.5")))),AND($B1934&lt;&gt;"",OR(LEFT($C1934,1)="1",LEFT($C1934,1)="2"),$D1934=""),AND($D1934&lt;&gt;"",NOT(OR(LEFT($C1934,1)="1",LEFT($C1934,1)="2"))),AND($D1934&lt;&gt;"",COUNTIF(' PROJETO'!$B$14:$B$16,$D1934)=0),IF($D1934="",FALSE(),IF(COUNTIF(' PROJETO'!$B$14:$B$16,$D1934)=0,FALSE(),IFERROR(INDEX(' PROJETO'!$C$14:$C$16,MATCH($D1934,' PROJETO'!$B$14:$B$16,0))&lt;&gt;"Sim",FALSE()))))</f>
        <v>0</v>
      </c>
      <c r="AG1934" s="21" t="b">
        <f>AND($AC1934,$Y1934&gt;'CONFG.  LISTAS'!$F$4,$Z1934="",$AA1934="")</f>
        <v>0</v>
      </c>
      <c r="AH1934" s="21" t="str">
        <f t="shared" si="402"/>
        <v/>
      </c>
      <c r="AI1934" s="43" t="str">
        <f ca="1">IF(NOT($AC1934),"",IF(OR($B1934="",$C1934="",$E1934="",$F1934=""),"Preencha descrição, categoria, tipo e unidade.",IF(AND($B1934&lt;&gt;"",OR(LEFT($C1934,1)="1",LEFT($C1934,1)="2"),$D1934=""),"Informe a prática de restauração para itens diretos.",IF(AND($D1934&lt;&gt;"",NOT(OR(LEFT($C1934,1)="1",LEFT($C1934,1)="2"))),"Custos indiretos não devem pertencer a uma prática específica.",IF(AND($D1934&lt;&gt;"",COUNTIF(' PROJETO'!$B$14:$B$16,$D1934)=0),"Prática de restauração inválida ou não cadastrada.",IF(IF($D1934="",FALSE(),IF(COUNTIF(' PROJETO'!$B$14:$B$16,$D1934)=0,FALSE(),IFERROR(INDEX(' PROJETO'!$C$14:$C$16,MATCH($D1934,' PROJETO'!$B$14:$B$16,0))&lt;&gt;"Sim",FALSE()))),"A prática informada no item não foi selecionada na aba Projeto.",IF(AND(MAX($I1934,$L1934,$O1934,$R1934,$U1934,$X1934)&gt;'CONFG.  LISTAS'!$F$4,NOT(OR($Z1934&lt;&gt;"",$AA1934&lt;&gt;""))),"Memorial de cálculo ou anexo obrigatório não informado para item acima do limite.",IF(OR(AND($G1934&lt;&gt;"",$H1934&lt;&gt;"",OR($G1934&lt;=0,$H1934&lt;=0)),AND($J1934&lt;&gt;"",$K1934&lt;&gt;"",OR($J1934&lt;=0,$K1934&lt;=0)),AND($M1934&lt;&gt;"",$N1934&lt;&gt;"",OR($M1934&lt;=0,$N1934&lt;=0)),AND($P1934&lt;&gt;"",$Q1934&lt;&gt;"",OR($P1934&lt;=0,$Q1934&lt;=0)),AND($S1934&lt;&gt;"",$T1934&lt;&gt;"",OR($S1934&lt;=0,$T1934&lt;=0)),AND($V1934&lt;&gt;"",$W1934&lt;&gt;"",OR($V1934&lt;=0,$W1934&lt;=0))),"Revise os valores informados: valor unitário e quantidade devem ser maiores que zero.",IF(OR(AND($G1934="",$H1934&lt;&gt;""),AND($G1934&lt;&gt;"",$H1934=""),AND($J1934="",$K1934&lt;&gt;""),AND($J1934&lt;&gt;"",$K1934=""),AND($M1934="",$N1934&lt;&gt;""),AND($M1934&lt;&gt;"",$N1934=""),AND($P1934="",$Q1934&lt;&gt;""),AND($P1934&lt;&gt;"",$Q1934=""),AND($S1934="",$T1934&lt;&gt;""),AND($S1934&lt;&gt;"",$T1934=""),AND($V1934="",$W1934&lt;&gt;""),AND($V1934&lt;&gt;"",$W1934="")),"Há ano preenchido parcialmente: "&amp;TRIM(IF(AND($G1934="",$H1934&lt;&gt;""),"Ano 1 (falta valor unitário); ","")&amp;IF(AND($G1934&lt;&gt;"",$H1934=""),"Ano 1 (falta quantidade); ","")&amp;IF(AND($J1934="",$K1934&lt;&gt;""),"Ano 2 (falta valor unitário); ","")&amp;IF(AND($J1934&lt;&gt;"",$K1934=""),"Ano 2 (falta quantidade); ","")&amp;IF(AND($M1934="",$N1934&lt;&gt;""),"Ano 3 (falta valor unitário); ","")&amp;IF(AND($M1934&lt;&gt;"",$N1934=""),"Ano 3 (falta quantidade); ","")&amp;IF(AND($P1934="",$Q1934&lt;&gt;""),"Ano 4 (falta valor unitário); ","")&amp;IF(AND($P1934&lt;&gt;"",$Q1934=""),"Ano 4 (falta quantidade); ","")&amp;IF(AND($S1934="",$T1934&lt;&gt;""),"Ano 5 (falta valor unitário); ","")&amp;IF(AND($S1934&lt;&gt;"",$T1934=""),"Ano 5 (falta quantidade); ","")&amp;IF(AND($V1934="",$W1934&lt;&gt;""),"Ano 6 (falta valor unitário); ","")&amp;IF(AND($V1934&lt;&gt;"",$W1934=""),"Ano 6 (falta quantidade); ","")), IF(NOT(OR(AND($G1934&lt;&gt;"",$H1934&lt;&gt;""),AND($J1934&lt;&gt;"",$K1934&lt;&gt;""),AND($M1934&lt;&gt;"",$N1934&lt;&gt;""),AND($P1934&lt;&gt;"",$Q1934&lt;&gt;""),AND($S1934&lt;&gt;"",$T1934&lt;&gt;""),AND($V1934&lt;&gt;"",$W1934&lt;&gt;""))),"Informe pelo menos um ano completo com valor unitário e quantidade.",IF(AND($C1934&lt;&gt;"",$E1934&lt;&gt;"",LEFT(TRIM($C1934),1)&lt;&gt;LEFT(TRIM($E1934),1)),"Categoria e tipo estão incompatíveis.",IF(IF(OR($E1934="",$F1934=""),FALSE(),IFERROR(COUNTIF(INDIRECT("UNITS_"&amp;SUBSTITUTE(LEFT($E1934,FIND(" ",$E1934&amp;" ")-1),".","_")),$F1934)=0,TRUE())),"Unidade incompatível com o tipo selecionado.",IF(OR(AND(ISNUMBER(SEARCH("comunic",LOWER($B1934))),LEFT($E1934,3)&lt;&gt;"4.4"),AND(ISNUMBER(SEARCH("monitor",LOWER($B1934))),NOT(OR(LEFT($E1934,3)="1.5",LEFT($E1934,3)="2.5")))),"Revise a classificação do item conforme as regras de preenchimento.",IF(AND($B1934&lt;&gt;"",OR(ISNUMBER(SEARCH("outro",LOWER($B1934))),ISNUMBER(SEARCH("divers",LOWER($B1934))),ISNUMBER(SEARCH("kit",LOWER($B1934))),ISNUMBER(SEARCH("ferrament",LOWER($B1934))),ISNUMBER(SEARCH("epi",LOWER($B1934)))),NOT(OR($Z1934&lt;&gt;"",$AA1934&lt;&gt;""))),"Descrição muito genérica: detalhe melhor o item e registre o racional no memorial ou em anexo.",IF(AND($Y1934=0,$B1934&lt;&gt;"",OR($G1934&lt;&gt;"",$H1934&lt;&gt;"",$J1934&lt;&gt;"",$K1934&lt;&gt;"",$M1934&lt;&gt;"",$N1934&lt;&gt;"",$P1934&lt;&gt;"",$Q1934&lt;&gt;"",$S1934&lt;&gt;"",$T1934&lt;&gt;"",$V1934&lt;&gt;"",$W1934&lt;&gt;"")),"O item possui dados lançados, mas o total está zerado. Revise os valores informados.","")))))))))))))))</f>
        <v/>
      </c>
    </row>
    <row r="1935" spans="1:35" ht="14.25" customHeight="1" x14ac:dyDescent="0.25">
      <c r="A1935" s="57" t="str">
        <f t="shared" si="390"/>
        <v/>
      </c>
      <c r="B1935" s="61"/>
      <c r="C1935" s="61"/>
      <c r="D1935" s="58"/>
      <c r="E1935" s="61"/>
      <c r="F1935" s="61"/>
      <c r="G1935" s="272"/>
      <c r="H1935" s="62"/>
      <c r="I1935" s="273">
        <f t="shared" si="391"/>
        <v>0</v>
      </c>
      <c r="J1935" s="272"/>
      <c r="K1935" s="62"/>
      <c r="L1935" s="270">
        <f t="shared" si="392"/>
        <v>0</v>
      </c>
      <c r="M1935" s="272"/>
      <c r="N1935" s="62"/>
      <c r="O1935" s="270">
        <f t="shared" si="393"/>
        <v>0</v>
      </c>
      <c r="P1935" s="272"/>
      <c r="Q1935" s="62"/>
      <c r="R1935" s="271">
        <f t="shared" si="394"/>
        <v>0</v>
      </c>
      <c r="S1935" s="272"/>
      <c r="T1935" s="62"/>
      <c r="U1935" s="270">
        <f t="shared" si="395"/>
        <v>0</v>
      </c>
      <c r="V1935" s="272"/>
      <c r="W1935" s="62"/>
      <c r="X1935" s="270">
        <f t="shared" si="396"/>
        <v>0</v>
      </c>
      <c r="Y1935" s="270">
        <f t="shared" si="397"/>
        <v>0</v>
      </c>
      <c r="Z1935" s="61"/>
      <c r="AA1935" s="61"/>
      <c r="AB1935" s="60" t="str">
        <f t="shared" si="398"/>
        <v/>
      </c>
      <c r="AC1935" s="21" t="b">
        <f t="shared" si="399"/>
        <v>0</v>
      </c>
      <c r="AD1935" s="21" t="b">
        <f t="shared" si="400"/>
        <v>0</v>
      </c>
      <c r="AE1935" s="21" t="b">
        <f t="shared" si="401"/>
        <v>0</v>
      </c>
      <c r="AF1935" s="21" t="b">
        <f ca="1">OR(AND($AC1935,NOT($AD1935)),AND($AC1935,OR(AND($G1935="",$H1935&lt;&gt;""),AND($G1935&lt;&gt;"",$H1935=""),AND($J1935="",$K1935&lt;&gt;""),AND($J1935&lt;&gt;"",$K1935=""),AND($M1935="",$N1935&lt;&gt;""),AND($M1935&lt;&gt;"",$N1935=""),AND($P1935="",$Q1935&lt;&gt;""),AND($P1935&lt;&gt;"",$Q1935=""),AND($S1935="",$T1935&lt;&gt;""),AND($S1935&lt;&gt;"",$T1935=""),AND($V1935="",$W1935&lt;&gt;""),AND($V1935&lt;&gt;"",$W1935=""))),AND($C1935&lt;&gt;"",$E1935&lt;&gt;"",LEFT(TRIM($C1935),1)&lt;&gt;LEFT(TRIM($E1935),1)),IF(OR($E1935="",$F1935=""),FALSE(),IFERROR(COUNTIF(INDIRECT("UNITS_"&amp;SUBSTITUTE(LEFT($E1935,FIND(" ",$E1935&amp;" ")-1),".","_")),$F1935)=0,TRUE())),AND($B1935&lt;&gt;"",OR(ISNUMBER(SEARCH("outro",LOWER($B1935))),ISNUMBER(SEARCH("divers",LOWER($B1935))),ISNUMBER(SEARCH("etc",LOWER($B1935))))),OR(AND(ISNUMBER(SEARCH("comunic",LOWER($B1935))),LEFT($E1935,3)&lt;&gt;"4.4"),AND(ISNUMBER(SEARCH("monitor",LOWER($B1935))),NOT(OR(LEFT($E1935,3)="1.5",LEFT($E1935,3)="2.5")))),AND($B1935&lt;&gt;"",OR(LEFT($C1935,1)="1",LEFT($C1935,1)="2"),$D1935=""),AND($D1935&lt;&gt;"",NOT(OR(LEFT($C1935,1)="1",LEFT($C1935,1)="2"))),AND($D1935&lt;&gt;"",COUNTIF(' PROJETO'!$B$14:$B$16,$D1935)=0),IF($D1935="",FALSE(),IF(COUNTIF(' PROJETO'!$B$14:$B$16,$D1935)=0,FALSE(),IFERROR(INDEX(' PROJETO'!$C$14:$C$16,MATCH($D1935,' PROJETO'!$B$14:$B$16,0))&lt;&gt;"Sim",FALSE()))))</f>
        <v>0</v>
      </c>
      <c r="AG1935" s="21" t="b">
        <f>AND($AC1935,$Y1935&gt;'CONFG.  LISTAS'!$F$4,$Z1935="",$AA1935="")</f>
        <v>0</v>
      </c>
      <c r="AH1935" s="21" t="str">
        <f t="shared" si="402"/>
        <v/>
      </c>
      <c r="AI1935" s="43" t="str">
        <f ca="1">IF(NOT($AC1935),"",IF(OR($B1935="",$C1935="",$E1935="",$F1935=""),"Preencha descrição, categoria, tipo e unidade.",IF(AND($B1935&lt;&gt;"",OR(LEFT($C1935,1)="1",LEFT($C1935,1)="2"),$D1935=""),"Informe a prática de restauração para itens diretos.",IF(AND($D1935&lt;&gt;"",NOT(OR(LEFT($C1935,1)="1",LEFT($C1935,1)="2"))),"Custos indiretos não devem pertencer a uma prática específica.",IF(AND($D1935&lt;&gt;"",COUNTIF(' PROJETO'!$B$14:$B$16,$D1935)=0),"Prática de restauração inválida ou não cadastrada.",IF(IF($D1935="",FALSE(),IF(COUNTIF(' PROJETO'!$B$14:$B$16,$D1935)=0,FALSE(),IFERROR(INDEX(' PROJETO'!$C$14:$C$16,MATCH($D1935,' PROJETO'!$B$14:$B$16,0))&lt;&gt;"Sim",FALSE()))),"A prática informada no item não foi selecionada na aba Projeto.",IF(AND(MAX($I1935,$L1935,$O1935,$R1935,$U1935,$X1935)&gt;'CONFG.  LISTAS'!$F$4,NOT(OR($Z1935&lt;&gt;"",$AA1935&lt;&gt;""))),"Memorial de cálculo ou anexo obrigatório não informado para item acima do limite.",IF(OR(AND($G1935&lt;&gt;"",$H1935&lt;&gt;"",OR($G1935&lt;=0,$H1935&lt;=0)),AND($J1935&lt;&gt;"",$K1935&lt;&gt;"",OR($J1935&lt;=0,$K1935&lt;=0)),AND($M1935&lt;&gt;"",$N1935&lt;&gt;"",OR($M1935&lt;=0,$N1935&lt;=0)),AND($P1935&lt;&gt;"",$Q1935&lt;&gt;"",OR($P1935&lt;=0,$Q1935&lt;=0)),AND($S1935&lt;&gt;"",$T1935&lt;&gt;"",OR($S1935&lt;=0,$T1935&lt;=0)),AND($V1935&lt;&gt;"",$W1935&lt;&gt;"",OR($V1935&lt;=0,$W1935&lt;=0))),"Revise os valores informados: valor unitário e quantidade devem ser maiores que zero.",IF(OR(AND($G1935="",$H1935&lt;&gt;""),AND($G1935&lt;&gt;"",$H1935=""),AND($J1935="",$K1935&lt;&gt;""),AND($J1935&lt;&gt;"",$K1935=""),AND($M1935="",$N1935&lt;&gt;""),AND($M1935&lt;&gt;"",$N1935=""),AND($P1935="",$Q1935&lt;&gt;""),AND($P1935&lt;&gt;"",$Q1935=""),AND($S1935="",$T1935&lt;&gt;""),AND($S1935&lt;&gt;"",$T1935=""),AND($V1935="",$W1935&lt;&gt;""),AND($V1935&lt;&gt;"",$W1935="")),"Há ano preenchido parcialmente: "&amp;TRIM(IF(AND($G1935="",$H1935&lt;&gt;""),"Ano 1 (falta valor unitário); ","")&amp;IF(AND($G1935&lt;&gt;"",$H1935=""),"Ano 1 (falta quantidade); ","")&amp;IF(AND($J1935="",$K1935&lt;&gt;""),"Ano 2 (falta valor unitário); ","")&amp;IF(AND($J1935&lt;&gt;"",$K1935=""),"Ano 2 (falta quantidade); ","")&amp;IF(AND($M1935="",$N1935&lt;&gt;""),"Ano 3 (falta valor unitário); ","")&amp;IF(AND($M1935&lt;&gt;"",$N1935=""),"Ano 3 (falta quantidade); ","")&amp;IF(AND($P1935="",$Q1935&lt;&gt;""),"Ano 4 (falta valor unitário); ","")&amp;IF(AND($P1935&lt;&gt;"",$Q1935=""),"Ano 4 (falta quantidade); ","")&amp;IF(AND($S1935="",$T1935&lt;&gt;""),"Ano 5 (falta valor unitário); ","")&amp;IF(AND($S1935&lt;&gt;"",$T1935=""),"Ano 5 (falta quantidade); ","")&amp;IF(AND($V1935="",$W1935&lt;&gt;""),"Ano 6 (falta valor unitário); ","")&amp;IF(AND($V1935&lt;&gt;"",$W1935=""),"Ano 6 (falta quantidade); ","")), IF(NOT(OR(AND($G1935&lt;&gt;"",$H1935&lt;&gt;""),AND($J1935&lt;&gt;"",$K1935&lt;&gt;""),AND($M1935&lt;&gt;"",$N1935&lt;&gt;""),AND($P1935&lt;&gt;"",$Q1935&lt;&gt;""),AND($S1935&lt;&gt;"",$T1935&lt;&gt;""),AND($V1935&lt;&gt;"",$W1935&lt;&gt;""))),"Informe pelo menos um ano completo com valor unitário e quantidade.",IF(AND($C1935&lt;&gt;"",$E1935&lt;&gt;"",LEFT(TRIM($C1935),1)&lt;&gt;LEFT(TRIM($E1935),1)),"Categoria e tipo estão incompatíveis.",IF(IF(OR($E1935="",$F1935=""),FALSE(),IFERROR(COUNTIF(INDIRECT("UNITS_"&amp;SUBSTITUTE(LEFT($E1935,FIND(" ",$E1935&amp;" ")-1),".","_")),$F1935)=0,TRUE())),"Unidade incompatível com o tipo selecionado.",IF(OR(AND(ISNUMBER(SEARCH("comunic",LOWER($B1935))),LEFT($E1935,3)&lt;&gt;"4.4"),AND(ISNUMBER(SEARCH("monitor",LOWER($B1935))),NOT(OR(LEFT($E1935,3)="1.5",LEFT($E1935,3)="2.5")))),"Revise a classificação do item conforme as regras de preenchimento.",IF(AND($B1935&lt;&gt;"",OR(ISNUMBER(SEARCH("outro",LOWER($B1935))),ISNUMBER(SEARCH("divers",LOWER($B1935))),ISNUMBER(SEARCH("kit",LOWER($B1935))),ISNUMBER(SEARCH("ferrament",LOWER($B1935))),ISNUMBER(SEARCH("epi",LOWER($B1935)))),NOT(OR($Z1935&lt;&gt;"",$AA1935&lt;&gt;""))),"Descrição muito genérica: detalhe melhor o item e registre o racional no memorial ou em anexo.",IF(AND($Y1935=0,$B1935&lt;&gt;"",OR($G1935&lt;&gt;"",$H1935&lt;&gt;"",$J1935&lt;&gt;"",$K1935&lt;&gt;"",$M1935&lt;&gt;"",$N1935&lt;&gt;"",$P1935&lt;&gt;"",$Q1935&lt;&gt;"",$S1935&lt;&gt;"",$T1935&lt;&gt;"",$V1935&lt;&gt;"",$W1935&lt;&gt;"")),"O item possui dados lançados, mas o total está zerado. Revise os valores informados.","")))))))))))))))</f>
        <v/>
      </c>
    </row>
    <row r="1936" spans="1:35" ht="14.25" customHeight="1" x14ac:dyDescent="0.25">
      <c r="A1936" s="57" t="str">
        <f t="shared" si="390"/>
        <v/>
      </c>
      <c r="B1936" s="58"/>
      <c r="C1936" s="58"/>
      <c r="D1936" s="58"/>
      <c r="E1936" s="58"/>
      <c r="F1936" s="58"/>
      <c r="G1936" s="269"/>
      <c r="H1936" s="59"/>
      <c r="I1936" s="273">
        <f t="shared" si="391"/>
        <v>0</v>
      </c>
      <c r="J1936" s="269"/>
      <c r="K1936" s="59"/>
      <c r="L1936" s="270">
        <f t="shared" si="392"/>
        <v>0</v>
      </c>
      <c r="M1936" s="269"/>
      <c r="N1936" s="59"/>
      <c r="O1936" s="270">
        <f t="shared" si="393"/>
        <v>0</v>
      </c>
      <c r="P1936" s="269"/>
      <c r="Q1936" s="59"/>
      <c r="R1936" s="271">
        <f t="shared" si="394"/>
        <v>0</v>
      </c>
      <c r="S1936" s="269"/>
      <c r="T1936" s="59"/>
      <c r="U1936" s="270">
        <f t="shared" si="395"/>
        <v>0</v>
      </c>
      <c r="V1936" s="269"/>
      <c r="W1936" s="59"/>
      <c r="X1936" s="270">
        <f t="shared" si="396"/>
        <v>0</v>
      </c>
      <c r="Y1936" s="270">
        <f t="shared" si="397"/>
        <v>0</v>
      </c>
      <c r="Z1936" s="58"/>
      <c r="AA1936" s="58"/>
      <c r="AB1936" s="60" t="str">
        <f t="shared" si="398"/>
        <v/>
      </c>
      <c r="AC1936" s="21" t="b">
        <f t="shared" si="399"/>
        <v>0</v>
      </c>
      <c r="AD1936" s="21" t="b">
        <f t="shared" si="400"/>
        <v>0</v>
      </c>
      <c r="AE1936" s="21" t="b">
        <f t="shared" si="401"/>
        <v>0</v>
      </c>
      <c r="AF1936" s="21" t="b">
        <f ca="1">OR(AND($AC1936,NOT($AD1936)),AND($AC1936,OR(AND($G1936="",$H1936&lt;&gt;""),AND($G1936&lt;&gt;"",$H1936=""),AND($J1936="",$K1936&lt;&gt;""),AND($J1936&lt;&gt;"",$K1936=""),AND($M1936="",$N1936&lt;&gt;""),AND($M1936&lt;&gt;"",$N1936=""),AND($P1936="",$Q1936&lt;&gt;""),AND($P1936&lt;&gt;"",$Q1936=""),AND($S1936="",$T1936&lt;&gt;""),AND($S1936&lt;&gt;"",$T1936=""),AND($V1936="",$W1936&lt;&gt;""),AND($V1936&lt;&gt;"",$W1936=""))),AND($C1936&lt;&gt;"",$E1936&lt;&gt;"",LEFT(TRIM($C1936),1)&lt;&gt;LEFT(TRIM($E1936),1)),IF(OR($E1936="",$F1936=""),FALSE(),IFERROR(COUNTIF(INDIRECT("UNITS_"&amp;SUBSTITUTE(LEFT($E1936,FIND(" ",$E1936&amp;" ")-1),".","_")),$F1936)=0,TRUE())),AND($B1936&lt;&gt;"",OR(ISNUMBER(SEARCH("outro",LOWER($B1936))),ISNUMBER(SEARCH("divers",LOWER($B1936))),ISNUMBER(SEARCH("etc",LOWER($B1936))))),OR(AND(ISNUMBER(SEARCH("comunic",LOWER($B1936))),LEFT($E1936,3)&lt;&gt;"4.4"),AND(ISNUMBER(SEARCH("monitor",LOWER($B1936))),NOT(OR(LEFT($E1936,3)="1.5",LEFT($E1936,3)="2.5")))),AND($B1936&lt;&gt;"",OR(LEFT($C1936,1)="1",LEFT($C1936,1)="2"),$D1936=""),AND($D1936&lt;&gt;"",NOT(OR(LEFT($C1936,1)="1",LEFT($C1936,1)="2"))),AND($D1936&lt;&gt;"",COUNTIF(' PROJETO'!$B$14:$B$16,$D1936)=0),IF($D1936="",FALSE(),IF(COUNTIF(' PROJETO'!$B$14:$B$16,$D1936)=0,FALSE(),IFERROR(INDEX(' PROJETO'!$C$14:$C$16,MATCH($D1936,' PROJETO'!$B$14:$B$16,0))&lt;&gt;"Sim",FALSE()))))</f>
        <v>0</v>
      </c>
      <c r="AG1936" s="21" t="b">
        <f>AND($AC1936,$Y1936&gt;'CONFG.  LISTAS'!$F$4,$Z1936="",$AA1936="")</f>
        <v>0</v>
      </c>
      <c r="AH1936" s="21" t="str">
        <f t="shared" si="402"/>
        <v/>
      </c>
      <c r="AI1936" s="43" t="str">
        <f ca="1">IF(NOT($AC1936),"",IF(OR($B1936="",$C1936="",$E1936="",$F1936=""),"Preencha descrição, categoria, tipo e unidade.",IF(AND($B1936&lt;&gt;"",OR(LEFT($C1936,1)="1",LEFT($C1936,1)="2"),$D1936=""),"Informe a prática de restauração para itens diretos.",IF(AND($D1936&lt;&gt;"",NOT(OR(LEFT($C1936,1)="1",LEFT($C1936,1)="2"))),"Custos indiretos não devem pertencer a uma prática específica.",IF(AND($D1936&lt;&gt;"",COUNTIF(' PROJETO'!$B$14:$B$16,$D1936)=0),"Prática de restauração inválida ou não cadastrada.",IF(IF($D1936="",FALSE(),IF(COUNTIF(' PROJETO'!$B$14:$B$16,$D1936)=0,FALSE(),IFERROR(INDEX(' PROJETO'!$C$14:$C$16,MATCH($D1936,' PROJETO'!$B$14:$B$16,0))&lt;&gt;"Sim",FALSE()))),"A prática informada no item não foi selecionada na aba Projeto.",IF(AND(MAX($I1936,$L1936,$O1936,$R1936,$U1936,$X1936)&gt;'CONFG.  LISTAS'!$F$4,NOT(OR($Z1936&lt;&gt;"",$AA1936&lt;&gt;""))),"Memorial de cálculo ou anexo obrigatório não informado para item acima do limite.",IF(OR(AND($G1936&lt;&gt;"",$H1936&lt;&gt;"",OR($G1936&lt;=0,$H1936&lt;=0)),AND($J1936&lt;&gt;"",$K1936&lt;&gt;"",OR($J1936&lt;=0,$K1936&lt;=0)),AND($M1936&lt;&gt;"",$N1936&lt;&gt;"",OR($M1936&lt;=0,$N1936&lt;=0)),AND($P1936&lt;&gt;"",$Q1936&lt;&gt;"",OR($P1936&lt;=0,$Q1936&lt;=0)),AND($S1936&lt;&gt;"",$T1936&lt;&gt;"",OR($S1936&lt;=0,$T1936&lt;=0)),AND($V1936&lt;&gt;"",$W1936&lt;&gt;"",OR($V1936&lt;=0,$W1936&lt;=0))),"Revise os valores informados: valor unitário e quantidade devem ser maiores que zero.",IF(OR(AND($G1936="",$H1936&lt;&gt;""),AND($G1936&lt;&gt;"",$H1936=""),AND($J1936="",$K1936&lt;&gt;""),AND($J1936&lt;&gt;"",$K1936=""),AND($M1936="",$N1936&lt;&gt;""),AND($M1936&lt;&gt;"",$N1936=""),AND($P1936="",$Q1936&lt;&gt;""),AND($P1936&lt;&gt;"",$Q1936=""),AND($S1936="",$T1936&lt;&gt;""),AND($S1936&lt;&gt;"",$T1936=""),AND($V1936="",$W1936&lt;&gt;""),AND($V1936&lt;&gt;"",$W1936="")),"Há ano preenchido parcialmente: "&amp;TRIM(IF(AND($G1936="",$H1936&lt;&gt;""),"Ano 1 (falta valor unitário); ","")&amp;IF(AND($G1936&lt;&gt;"",$H1936=""),"Ano 1 (falta quantidade); ","")&amp;IF(AND($J1936="",$K1936&lt;&gt;""),"Ano 2 (falta valor unitário); ","")&amp;IF(AND($J1936&lt;&gt;"",$K1936=""),"Ano 2 (falta quantidade); ","")&amp;IF(AND($M1936="",$N1936&lt;&gt;""),"Ano 3 (falta valor unitário); ","")&amp;IF(AND($M1936&lt;&gt;"",$N1936=""),"Ano 3 (falta quantidade); ","")&amp;IF(AND($P1936="",$Q1936&lt;&gt;""),"Ano 4 (falta valor unitário); ","")&amp;IF(AND($P1936&lt;&gt;"",$Q1936=""),"Ano 4 (falta quantidade); ","")&amp;IF(AND($S1936="",$T1936&lt;&gt;""),"Ano 5 (falta valor unitário); ","")&amp;IF(AND($S1936&lt;&gt;"",$T1936=""),"Ano 5 (falta quantidade); ","")&amp;IF(AND($V1936="",$W1936&lt;&gt;""),"Ano 6 (falta valor unitário); ","")&amp;IF(AND($V1936&lt;&gt;"",$W1936=""),"Ano 6 (falta quantidade); ","")), IF(NOT(OR(AND($G1936&lt;&gt;"",$H1936&lt;&gt;""),AND($J1936&lt;&gt;"",$K1936&lt;&gt;""),AND($M1936&lt;&gt;"",$N1936&lt;&gt;""),AND($P1936&lt;&gt;"",$Q1936&lt;&gt;""),AND($S1936&lt;&gt;"",$T1936&lt;&gt;""),AND($V1936&lt;&gt;"",$W1936&lt;&gt;""))),"Informe pelo menos um ano completo com valor unitário e quantidade.",IF(AND($C1936&lt;&gt;"",$E1936&lt;&gt;"",LEFT(TRIM($C1936),1)&lt;&gt;LEFT(TRIM($E1936),1)),"Categoria e tipo estão incompatíveis.",IF(IF(OR($E1936="",$F1936=""),FALSE(),IFERROR(COUNTIF(INDIRECT("UNITS_"&amp;SUBSTITUTE(LEFT($E1936,FIND(" ",$E1936&amp;" ")-1),".","_")),$F1936)=0,TRUE())),"Unidade incompatível com o tipo selecionado.",IF(OR(AND(ISNUMBER(SEARCH("comunic",LOWER($B1936))),LEFT($E1936,3)&lt;&gt;"4.4"),AND(ISNUMBER(SEARCH("monitor",LOWER($B1936))),NOT(OR(LEFT($E1936,3)="1.5",LEFT($E1936,3)="2.5")))),"Revise a classificação do item conforme as regras de preenchimento.",IF(AND($B1936&lt;&gt;"",OR(ISNUMBER(SEARCH("outro",LOWER($B1936))),ISNUMBER(SEARCH("divers",LOWER($B1936))),ISNUMBER(SEARCH("kit",LOWER($B1936))),ISNUMBER(SEARCH("ferrament",LOWER($B1936))),ISNUMBER(SEARCH("epi",LOWER($B1936)))),NOT(OR($Z1936&lt;&gt;"",$AA1936&lt;&gt;""))),"Descrição muito genérica: detalhe melhor o item e registre o racional no memorial ou em anexo.",IF(AND($Y1936=0,$B1936&lt;&gt;"",OR($G1936&lt;&gt;"",$H1936&lt;&gt;"",$J1936&lt;&gt;"",$K1936&lt;&gt;"",$M1936&lt;&gt;"",$N1936&lt;&gt;"",$P1936&lt;&gt;"",$Q1936&lt;&gt;"",$S1936&lt;&gt;"",$T1936&lt;&gt;"",$V1936&lt;&gt;"",$W1936&lt;&gt;"")),"O item possui dados lançados, mas o total está zerado. Revise os valores informados.","")))))))))))))))</f>
        <v/>
      </c>
    </row>
    <row r="1937" spans="1:35" ht="14.25" customHeight="1" x14ac:dyDescent="0.25">
      <c r="A1937" s="57" t="str">
        <f t="shared" si="390"/>
        <v/>
      </c>
      <c r="B1937" s="61"/>
      <c r="C1937" s="61"/>
      <c r="D1937" s="58"/>
      <c r="E1937" s="61"/>
      <c r="F1937" s="61"/>
      <c r="G1937" s="272"/>
      <c r="H1937" s="62"/>
      <c r="I1937" s="273">
        <f t="shared" si="391"/>
        <v>0</v>
      </c>
      <c r="J1937" s="272"/>
      <c r="K1937" s="62"/>
      <c r="L1937" s="270">
        <f t="shared" si="392"/>
        <v>0</v>
      </c>
      <c r="M1937" s="272"/>
      <c r="N1937" s="62"/>
      <c r="O1937" s="270">
        <f t="shared" si="393"/>
        <v>0</v>
      </c>
      <c r="P1937" s="272"/>
      <c r="Q1937" s="62"/>
      <c r="R1937" s="271">
        <f t="shared" si="394"/>
        <v>0</v>
      </c>
      <c r="S1937" s="272"/>
      <c r="T1937" s="62"/>
      <c r="U1937" s="270">
        <f t="shared" si="395"/>
        <v>0</v>
      </c>
      <c r="V1937" s="272"/>
      <c r="W1937" s="62"/>
      <c r="X1937" s="270">
        <f t="shared" si="396"/>
        <v>0</v>
      </c>
      <c r="Y1937" s="270">
        <f t="shared" si="397"/>
        <v>0</v>
      </c>
      <c r="Z1937" s="61"/>
      <c r="AA1937" s="61"/>
      <c r="AB1937" s="60" t="str">
        <f t="shared" si="398"/>
        <v/>
      </c>
      <c r="AC1937" s="21" t="b">
        <f t="shared" si="399"/>
        <v>0</v>
      </c>
      <c r="AD1937" s="21" t="b">
        <f t="shared" si="400"/>
        <v>0</v>
      </c>
      <c r="AE1937" s="21" t="b">
        <f t="shared" si="401"/>
        <v>0</v>
      </c>
      <c r="AF1937" s="21" t="b">
        <f ca="1">OR(AND($AC1937,NOT($AD1937)),AND($AC1937,OR(AND($G1937="",$H1937&lt;&gt;""),AND($G1937&lt;&gt;"",$H1937=""),AND($J1937="",$K1937&lt;&gt;""),AND($J1937&lt;&gt;"",$K1937=""),AND($M1937="",$N1937&lt;&gt;""),AND($M1937&lt;&gt;"",$N1937=""),AND($P1937="",$Q1937&lt;&gt;""),AND($P1937&lt;&gt;"",$Q1937=""),AND($S1937="",$T1937&lt;&gt;""),AND($S1937&lt;&gt;"",$T1937=""),AND($V1937="",$W1937&lt;&gt;""),AND($V1937&lt;&gt;"",$W1937=""))),AND($C1937&lt;&gt;"",$E1937&lt;&gt;"",LEFT(TRIM($C1937),1)&lt;&gt;LEFT(TRIM($E1937),1)),IF(OR($E1937="",$F1937=""),FALSE(),IFERROR(COUNTIF(INDIRECT("UNITS_"&amp;SUBSTITUTE(LEFT($E1937,FIND(" ",$E1937&amp;" ")-1),".","_")),$F1937)=0,TRUE())),AND($B1937&lt;&gt;"",OR(ISNUMBER(SEARCH("outro",LOWER($B1937))),ISNUMBER(SEARCH("divers",LOWER($B1937))),ISNUMBER(SEARCH("etc",LOWER($B1937))))),OR(AND(ISNUMBER(SEARCH("comunic",LOWER($B1937))),LEFT($E1937,3)&lt;&gt;"4.4"),AND(ISNUMBER(SEARCH("monitor",LOWER($B1937))),NOT(OR(LEFT($E1937,3)="1.5",LEFT($E1937,3)="2.5")))),AND($B1937&lt;&gt;"",OR(LEFT($C1937,1)="1",LEFT($C1937,1)="2"),$D1937=""),AND($D1937&lt;&gt;"",NOT(OR(LEFT($C1937,1)="1",LEFT($C1937,1)="2"))),AND($D1937&lt;&gt;"",COUNTIF(' PROJETO'!$B$14:$B$16,$D1937)=0),IF($D1937="",FALSE(),IF(COUNTIF(' PROJETO'!$B$14:$B$16,$D1937)=0,FALSE(),IFERROR(INDEX(' PROJETO'!$C$14:$C$16,MATCH($D1937,' PROJETO'!$B$14:$B$16,0))&lt;&gt;"Sim",FALSE()))))</f>
        <v>0</v>
      </c>
      <c r="AG1937" s="21" t="b">
        <f>AND($AC1937,$Y1937&gt;'CONFG.  LISTAS'!$F$4,$Z1937="",$AA1937="")</f>
        <v>0</v>
      </c>
      <c r="AH1937" s="21" t="str">
        <f t="shared" si="402"/>
        <v/>
      </c>
      <c r="AI1937" s="43" t="str">
        <f ca="1">IF(NOT($AC1937),"",IF(OR($B1937="",$C1937="",$E1937="",$F1937=""),"Preencha descrição, categoria, tipo e unidade.",IF(AND($B1937&lt;&gt;"",OR(LEFT($C1937,1)="1",LEFT($C1937,1)="2"),$D1937=""),"Informe a prática de restauração para itens diretos.",IF(AND($D1937&lt;&gt;"",NOT(OR(LEFT($C1937,1)="1",LEFT($C1937,1)="2"))),"Custos indiretos não devem pertencer a uma prática específica.",IF(AND($D1937&lt;&gt;"",COUNTIF(' PROJETO'!$B$14:$B$16,$D1937)=0),"Prática de restauração inválida ou não cadastrada.",IF(IF($D1937="",FALSE(),IF(COUNTIF(' PROJETO'!$B$14:$B$16,$D1937)=0,FALSE(),IFERROR(INDEX(' PROJETO'!$C$14:$C$16,MATCH($D1937,' PROJETO'!$B$14:$B$16,0))&lt;&gt;"Sim",FALSE()))),"A prática informada no item não foi selecionada na aba Projeto.",IF(AND(MAX($I1937,$L1937,$O1937,$R1937,$U1937,$X1937)&gt;'CONFG.  LISTAS'!$F$4,NOT(OR($Z1937&lt;&gt;"",$AA1937&lt;&gt;""))),"Memorial de cálculo ou anexo obrigatório não informado para item acima do limite.",IF(OR(AND($G1937&lt;&gt;"",$H1937&lt;&gt;"",OR($G1937&lt;=0,$H1937&lt;=0)),AND($J1937&lt;&gt;"",$K1937&lt;&gt;"",OR($J1937&lt;=0,$K1937&lt;=0)),AND($M1937&lt;&gt;"",$N1937&lt;&gt;"",OR($M1937&lt;=0,$N1937&lt;=0)),AND($P1937&lt;&gt;"",$Q1937&lt;&gt;"",OR($P1937&lt;=0,$Q1937&lt;=0)),AND($S1937&lt;&gt;"",$T1937&lt;&gt;"",OR($S1937&lt;=0,$T1937&lt;=0)),AND($V1937&lt;&gt;"",$W1937&lt;&gt;"",OR($V1937&lt;=0,$W1937&lt;=0))),"Revise os valores informados: valor unitário e quantidade devem ser maiores que zero.",IF(OR(AND($G1937="",$H1937&lt;&gt;""),AND($G1937&lt;&gt;"",$H1937=""),AND($J1937="",$K1937&lt;&gt;""),AND($J1937&lt;&gt;"",$K1937=""),AND($M1937="",$N1937&lt;&gt;""),AND($M1937&lt;&gt;"",$N1937=""),AND($P1937="",$Q1937&lt;&gt;""),AND($P1937&lt;&gt;"",$Q1937=""),AND($S1937="",$T1937&lt;&gt;""),AND($S1937&lt;&gt;"",$T1937=""),AND($V1937="",$W1937&lt;&gt;""),AND($V1937&lt;&gt;"",$W1937="")),"Há ano preenchido parcialmente: "&amp;TRIM(IF(AND($G1937="",$H1937&lt;&gt;""),"Ano 1 (falta valor unitário); ","")&amp;IF(AND($G1937&lt;&gt;"",$H1937=""),"Ano 1 (falta quantidade); ","")&amp;IF(AND($J1937="",$K1937&lt;&gt;""),"Ano 2 (falta valor unitário); ","")&amp;IF(AND($J1937&lt;&gt;"",$K1937=""),"Ano 2 (falta quantidade); ","")&amp;IF(AND($M1937="",$N1937&lt;&gt;""),"Ano 3 (falta valor unitário); ","")&amp;IF(AND($M1937&lt;&gt;"",$N1937=""),"Ano 3 (falta quantidade); ","")&amp;IF(AND($P1937="",$Q1937&lt;&gt;""),"Ano 4 (falta valor unitário); ","")&amp;IF(AND($P1937&lt;&gt;"",$Q1937=""),"Ano 4 (falta quantidade); ","")&amp;IF(AND($S1937="",$T1937&lt;&gt;""),"Ano 5 (falta valor unitário); ","")&amp;IF(AND($S1937&lt;&gt;"",$T1937=""),"Ano 5 (falta quantidade); ","")&amp;IF(AND($V1937="",$W1937&lt;&gt;""),"Ano 6 (falta valor unitário); ","")&amp;IF(AND($V1937&lt;&gt;"",$W1937=""),"Ano 6 (falta quantidade); ","")), IF(NOT(OR(AND($G1937&lt;&gt;"",$H1937&lt;&gt;""),AND($J1937&lt;&gt;"",$K1937&lt;&gt;""),AND($M1937&lt;&gt;"",$N1937&lt;&gt;""),AND($P1937&lt;&gt;"",$Q1937&lt;&gt;""),AND($S1937&lt;&gt;"",$T1937&lt;&gt;""),AND($V1937&lt;&gt;"",$W1937&lt;&gt;""))),"Informe pelo menos um ano completo com valor unitário e quantidade.",IF(AND($C1937&lt;&gt;"",$E1937&lt;&gt;"",LEFT(TRIM($C1937),1)&lt;&gt;LEFT(TRIM($E1937),1)),"Categoria e tipo estão incompatíveis.",IF(IF(OR($E1937="",$F1937=""),FALSE(),IFERROR(COUNTIF(INDIRECT("UNITS_"&amp;SUBSTITUTE(LEFT($E1937,FIND(" ",$E1937&amp;" ")-1),".","_")),$F1937)=0,TRUE())),"Unidade incompatível com o tipo selecionado.",IF(OR(AND(ISNUMBER(SEARCH("comunic",LOWER($B1937))),LEFT($E1937,3)&lt;&gt;"4.4"),AND(ISNUMBER(SEARCH("monitor",LOWER($B1937))),NOT(OR(LEFT($E1937,3)="1.5",LEFT($E1937,3)="2.5")))),"Revise a classificação do item conforme as regras de preenchimento.",IF(AND($B1937&lt;&gt;"",OR(ISNUMBER(SEARCH("outro",LOWER($B1937))),ISNUMBER(SEARCH("divers",LOWER($B1937))),ISNUMBER(SEARCH("kit",LOWER($B1937))),ISNUMBER(SEARCH("ferrament",LOWER($B1937))),ISNUMBER(SEARCH("epi",LOWER($B1937)))),NOT(OR($Z1937&lt;&gt;"",$AA1937&lt;&gt;""))),"Descrição muito genérica: detalhe melhor o item e registre o racional no memorial ou em anexo.",IF(AND($Y1937=0,$B1937&lt;&gt;"",OR($G1937&lt;&gt;"",$H1937&lt;&gt;"",$J1937&lt;&gt;"",$K1937&lt;&gt;"",$M1937&lt;&gt;"",$N1937&lt;&gt;"",$P1937&lt;&gt;"",$Q1937&lt;&gt;"",$S1937&lt;&gt;"",$T1937&lt;&gt;"",$V1937&lt;&gt;"",$W1937&lt;&gt;"")),"O item possui dados lançados, mas o total está zerado. Revise os valores informados.","")))))))))))))))</f>
        <v/>
      </c>
    </row>
    <row r="1938" spans="1:35" ht="14.25" customHeight="1" x14ac:dyDescent="0.25">
      <c r="A1938" s="57" t="str">
        <f t="shared" si="390"/>
        <v/>
      </c>
      <c r="B1938" s="58"/>
      <c r="C1938" s="58"/>
      <c r="D1938" s="58"/>
      <c r="E1938" s="58"/>
      <c r="F1938" s="58"/>
      <c r="G1938" s="269"/>
      <c r="H1938" s="59"/>
      <c r="I1938" s="273">
        <f t="shared" si="391"/>
        <v>0</v>
      </c>
      <c r="J1938" s="269"/>
      <c r="K1938" s="59"/>
      <c r="L1938" s="270">
        <f t="shared" si="392"/>
        <v>0</v>
      </c>
      <c r="M1938" s="269"/>
      <c r="N1938" s="59"/>
      <c r="O1938" s="270">
        <f t="shared" si="393"/>
        <v>0</v>
      </c>
      <c r="P1938" s="269"/>
      <c r="Q1938" s="59"/>
      <c r="R1938" s="271">
        <f t="shared" si="394"/>
        <v>0</v>
      </c>
      <c r="S1938" s="269"/>
      <c r="T1938" s="59"/>
      <c r="U1938" s="270">
        <f t="shared" si="395"/>
        <v>0</v>
      </c>
      <c r="V1938" s="269"/>
      <c r="W1938" s="59"/>
      <c r="X1938" s="270">
        <f t="shared" si="396"/>
        <v>0</v>
      </c>
      <c r="Y1938" s="270">
        <f t="shared" si="397"/>
        <v>0</v>
      </c>
      <c r="Z1938" s="58"/>
      <c r="AA1938" s="58"/>
      <c r="AB1938" s="60" t="str">
        <f t="shared" si="398"/>
        <v/>
      </c>
      <c r="AC1938" s="21" t="b">
        <f t="shared" si="399"/>
        <v>0</v>
      </c>
      <c r="AD1938" s="21" t="b">
        <f t="shared" si="400"/>
        <v>0</v>
      </c>
      <c r="AE1938" s="21" t="b">
        <f t="shared" si="401"/>
        <v>0</v>
      </c>
      <c r="AF1938" s="21" t="b">
        <f ca="1">OR(AND($AC1938,NOT($AD1938)),AND($AC1938,OR(AND($G1938="",$H1938&lt;&gt;""),AND($G1938&lt;&gt;"",$H1938=""),AND($J1938="",$K1938&lt;&gt;""),AND($J1938&lt;&gt;"",$K1938=""),AND($M1938="",$N1938&lt;&gt;""),AND($M1938&lt;&gt;"",$N1938=""),AND($P1938="",$Q1938&lt;&gt;""),AND($P1938&lt;&gt;"",$Q1938=""),AND($S1938="",$T1938&lt;&gt;""),AND($S1938&lt;&gt;"",$T1938=""),AND($V1938="",$W1938&lt;&gt;""),AND($V1938&lt;&gt;"",$W1938=""))),AND($C1938&lt;&gt;"",$E1938&lt;&gt;"",LEFT(TRIM($C1938),1)&lt;&gt;LEFT(TRIM($E1938),1)),IF(OR($E1938="",$F1938=""),FALSE(),IFERROR(COUNTIF(INDIRECT("UNITS_"&amp;SUBSTITUTE(LEFT($E1938,FIND(" ",$E1938&amp;" ")-1),".","_")),$F1938)=0,TRUE())),AND($B1938&lt;&gt;"",OR(ISNUMBER(SEARCH("outro",LOWER($B1938))),ISNUMBER(SEARCH("divers",LOWER($B1938))),ISNUMBER(SEARCH("etc",LOWER($B1938))))),OR(AND(ISNUMBER(SEARCH("comunic",LOWER($B1938))),LEFT($E1938,3)&lt;&gt;"4.4"),AND(ISNUMBER(SEARCH("monitor",LOWER($B1938))),NOT(OR(LEFT($E1938,3)="1.5",LEFT($E1938,3)="2.5")))),AND($B1938&lt;&gt;"",OR(LEFT($C1938,1)="1",LEFT($C1938,1)="2"),$D1938=""),AND($D1938&lt;&gt;"",NOT(OR(LEFT($C1938,1)="1",LEFT($C1938,1)="2"))),AND($D1938&lt;&gt;"",COUNTIF(' PROJETO'!$B$14:$B$16,$D1938)=0),IF($D1938="",FALSE(),IF(COUNTIF(' PROJETO'!$B$14:$B$16,$D1938)=0,FALSE(),IFERROR(INDEX(' PROJETO'!$C$14:$C$16,MATCH($D1938,' PROJETO'!$B$14:$B$16,0))&lt;&gt;"Sim",FALSE()))))</f>
        <v>0</v>
      </c>
      <c r="AG1938" s="21" t="b">
        <f>AND($AC1938,$Y1938&gt;'CONFG.  LISTAS'!$F$4,$Z1938="",$AA1938="")</f>
        <v>0</v>
      </c>
      <c r="AH1938" s="21" t="str">
        <f t="shared" si="402"/>
        <v/>
      </c>
      <c r="AI1938" s="43" t="str">
        <f ca="1">IF(NOT($AC1938),"",IF(OR($B1938="",$C1938="",$E1938="",$F1938=""),"Preencha descrição, categoria, tipo e unidade.",IF(AND($B1938&lt;&gt;"",OR(LEFT($C1938,1)="1",LEFT($C1938,1)="2"),$D1938=""),"Informe a prática de restauração para itens diretos.",IF(AND($D1938&lt;&gt;"",NOT(OR(LEFT($C1938,1)="1",LEFT($C1938,1)="2"))),"Custos indiretos não devem pertencer a uma prática específica.",IF(AND($D1938&lt;&gt;"",COUNTIF(' PROJETO'!$B$14:$B$16,$D1938)=0),"Prática de restauração inválida ou não cadastrada.",IF(IF($D1938="",FALSE(),IF(COUNTIF(' PROJETO'!$B$14:$B$16,$D1938)=0,FALSE(),IFERROR(INDEX(' PROJETO'!$C$14:$C$16,MATCH($D1938,' PROJETO'!$B$14:$B$16,0))&lt;&gt;"Sim",FALSE()))),"A prática informada no item não foi selecionada na aba Projeto.",IF(AND(MAX($I1938,$L1938,$O1938,$R1938,$U1938,$X1938)&gt;'CONFG.  LISTAS'!$F$4,NOT(OR($Z1938&lt;&gt;"",$AA1938&lt;&gt;""))),"Memorial de cálculo ou anexo obrigatório não informado para item acima do limite.",IF(OR(AND($G1938&lt;&gt;"",$H1938&lt;&gt;"",OR($G1938&lt;=0,$H1938&lt;=0)),AND($J1938&lt;&gt;"",$K1938&lt;&gt;"",OR($J1938&lt;=0,$K1938&lt;=0)),AND($M1938&lt;&gt;"",$N1938&lt;&gt;"",OR($M1938&lt;=0,$N1938&lt;=0)),AND($P1938&lt;&gt;"",$Q1938&lt;&gt;"",OR($P1938&lt;=0,$Q1938&lt;=0)),AND($S1938&lt;&gt;"",$T1938&lt;&gt;"",OR($S1938&lt;=0,$T1938&lt;=0)),AND($V1938&lt;&gt;"",$W1938&lt;&gt;"",OR($V1938&lt;=0,$W1938&lt;=0))),"Revise os valores informados: valor unitário e quantidade devem ser maiores que zero.",IF(OR(AND($G1938="",$H1938&lt;&gt;""),AND($G1938&lt;&gt;"",$H1938=""),AND($J1938="",$K1938&lt;&gt;""),AND($J1938&lt;&gt;"",$K1938=""),AND($M1938="",$N1938&lt;&gt;""),AND($M1938&lt;&gt;"",$N1938=""),AND($P1938="",$Q1938&lt;&gt;""),AND($P1938&lt;&gt;"",$Q1938=""),AND($S1938="",$T1938&lt;&gt;""),AND($S1938&lt;&gt;"",$T1938=""),AND($V1938="",$W1938&lt;&gt;""),AND($V1938&lt;&gt;"",$W1938="")),"Há ano preenchido parcialmente: "&amp;TRIM(IF(AND($G1938="",$H1938&lt;&gt;""),"Ano 1 (falta valor unitário); ","")&amp;IF(AND($G1938&lt;&gt;"",$H1938=""),"Ano 1 (falta quantidade); ","")&amp;IF(AND($J1938="",$K1938&lt;&gt;""),"Ano 2 (falta valor unitário); ","")&amp;IF(AND($J1938&lt;&gt;"",$K1938=""),"Ano 2 (falta quantidade); ","")&amp;IF(AND($M1938="",$N1938&lt;&gt;""),"Ano 3 (falta valor unitário); ","")&amp;IF(AND($M1938&lt;&gt;"",$N1938=""),"Ano 3 (falta quantidade); ","")&amp;IF(AND($P1938="",$Q1938&lt;&gt;""),"Ano 4 (falta valor unitário); ","")&amp;IF(AND($P1938&lt;&gt;"",$Q1938=""),"Ano 4 (falta quantidade); ","")&amp;IF(AND($S1938="",$T1938&lt;&gt;""),"Ano 5 (falta valor unitário); ","")&amp;IF(AND($S1938&lt;&gt;"",$T1938=""),"Ano 5 (falta quantidade); ","")&amp;IF(AND($V1938="",$W1938&lt;&gt;""),"Ano 6 (falta valor unitário); ","")&amp;IF(AND($V1938&lt;&gt;"",$W1938=""),"Ano 6 (falta quantidade); ","")), IF(NOT(OR(AND($G1938&lt;&gt;"",$H1938&lt;&gt;""),AND($J1938&lt;&gt;"",$K1938&lt;&gt;""),AND($M1938&lt;&gt;"",$N1938&lt;&gt;""),AND($P1938&lt;&gt;"",$Q1938&lt;&gt;""),AND($S1938&lt;&gt;"",$T1938&lt;&gt;""),AND($V1938&lt;&gt;"",$W1938&lt;&gt;""))),"Informe pelo menos um ano completo com valor unitário e quantidade.",IF(AND($C1938&lt;&gt;"",$E1938&lt;&gt;"",LEFT(TRIM($C1938),1)&lt;&gt;LEFT(TRIM($E1938),1)),"Categoria e tipo estão incompatíveis.",IF(IF(OR($E1938="",$F1938=""),FALSE(),IFERROR(COUNTIF(INDIRECT("UNITS_"&amp;SUBSTITUTE(LEFT($E1938,FIND(" ",$E1938&amp;" ")-1),".","_")),$F1938)=0,TRUE())),"Unidade incompatível com o tipo selecionado.",IF(OR(AND(ISNUMBER(SEARCH("comunic",LOWER($B1938))),LEFT($E1938,3)&lt;&gt;"4.4"),AND(ISNUMBER(SEARCH("monitor",LOWER($B1938))),NOT(OR(LEFT($E1938,3)="1.5",LEFT($E1938,3)="2.5")))),"Revise a classificação do item conforme as regras de preenchimento.",IF(AND($B1938&lt;&gt;"",OR(ISNUMBER(SEARCH("outro",LOWER($B1938))),ISNUMBER(SEARCH("divers",LOWER($B1938))),ISNUMBER(SEARCH("kit",LOWER($B1938))),ISNUMBER(SEARCH("ferrament",LOWER($B1938))),ISNUMBER(SEARCH("epi",LOWER($B1938)))),NOT(OR($Z1938&lt;&gt;"",$AA1938&lt;&gt;""))),"Descrição muito genérica: detalhe melhor o item e registre o racional no memorial ou em anexo.",IF(AND($Y1938=0,$B1938&lt;&gt;"",OR($G1938&lt;&gt;"",$H1938&lt;&gt;"",$J1938&lt;&gt;"",$K1938&lt;&gt;"",$M1938&lt;&gt;"",$N1938&lt;&gt;"",$P1938&lt;&gt;"",$Q1938&lt;&gt;"",$S1938&lt;&gt;"",$T1938&lt;&gt;"",$V1938&lt;&gt;"",$W1938&lt;&gt;"")),"O item possui dados lançados, mas o total está zerado. Revise os valores informados.","")))))))))))))))</f>
        <v/>
      </c>
    </row>
    <row r="1939" spans="1:35" ht="14.25" customHeight="1" x14ac:dyDescent="0.25">
      <c r="A1939" s="57" t="str">
        <f t="shared" si="390"/>
        <v/>
      </c>
      <c r="B1939" s="61"/>
      <c r="C1939" s="61"/>
      <c r="D1939" s="58"/>
      <c r="E1939" s="61"/>
      <c r="F1939" s="61"/>
      <c r="G1939" s="272"/>
      <c r="H1939" s="62"/>
      <c r="I1939" s="273">
        <f t="shared" si="391"/>
        <v>0</v>
      </c>
      <c r="J1939" s="272"/>
      <c r="K1939" s="62"/>
      <c r="L1939" s="270">
        <f t="shared" si="392"/>
        <v>0</v>
      </c>
      <c r="M1939" s="272"/>
      <c r="N1939" s="62"/>
      <c r="O1939" s="270">
        <f t="shared" si="393"/>
        <v>0</v>
      </c>
      <c r="P1939" s="272"/>
      <c r="Q1939" s="62"/>
      <c r="R1939" s="271">
        <f t="shared" si="394"/>
        <v>0</v>
      </c>
      <c r="S1939" s="272"/>
      <c r="T1939" s="62"/>
      <c r="U1939" s="270">
        <f t="shared" si="395"/>
        <v>0</v>
      </c>
      <c r="V1939" s="272"/>
      <c r="W1939" s="62"/>
      <c r="X1939" s="270">
        <f t="shared" si="396"/>
        <v>0</v>
      </c>
      <c r="Y1939" s="270">
        <f t="shared" si="397"/>
        <v>0</v>
      </c>
      <c r="Z1939" s="61"/>
      <c r="AA1939" s="61"/>
      <c r="AB1939" s="60" t="str">
        <f t="shared" si="398"/>
        <v/>
      </c>
      <c r="AC1939" s="21" t="b">
        <f t="shared" si="399"/>
        <v>0</v>
      </c>
      <c r="AD1939" s="21" t="b">
        <f t="shared" si="400"/>
        <v>0</v>
      </c>
      <c r="AE1939" s="21" t="b">
        <f t="shared" si="401"/>
        <v>0</v>
      </c>
      <c r="AF1939" s="21" t="b">
        <f ca="1">OR(AND($AC1939,NOT($AD1939)),AND($AC1939,OR(AND($G1939="",$H1939&lt;&gt;""),AND($G1939&lt;&gt;"",$H1939=""),AND($J1939="",$K1939&lt;&gt;""),AND($J1939&lt;&gt;"",$K1939=""),AND($M1939="",$N1939&lt;&gt;""),AND($M1939&lt;&gt;"",$N1939=""),AND($P1939="",$Q1939&lt;&gt;""),AND($P1939&lt;&gt;"",$Q1939=""),AND($S1939="",$T1939&lt;&gt;""),AND($S1939&lt;&gt;"",$T1939=""),AND($V1939="",$W1939&lt;&gt;""),AND($V1939&lt;&gt;"",$W1939=""))),AND($C1939&lt;&gt;"",$E1939&lt;&gt;"",LEFT(TRIM($C1939),1)&lt;&gt;LEFT(TRIM($E1939),1)),IF(OR($E1939="",$F1939=""),FALSE(),IFERROR(COUNTIF(INDIRECT("UNITS_"&amp;SUBSTITUTE(LEFT($E1939,FIND(" ",$E1939&amp;" ")-1),".","_")),$F1939)=0,TRUE())),AND($B1939&lt;&gt;"",OR(ISNUMBER(SEARCH("outro",LOWER($B1939))),ISNUMBER(SEARCH("divers",LOWER($B1939))),ISNUMBER(SEARCH("etc",LOWER($B1939))))),OR(AND(ISNUMBER(SEARCH("comunic",LOWER($B1939))),LEFT($E1939,3)&lt;&gt;"4.4"),AND(ISNUMBER(SEARCH("monitor",LOWER($B1939))),NOT(OR(LEFT($E1939,3)="1.5",LEFT($E1939,3)="2.5")))),AND($B1939&lt;&gt;"",OR(LEFT($C1939,1)="1",LEFT($C1939,1)="2"),$D1939=""),AND($D1939&lt;&gt;"",NOT(OR(LEFT($C1939,1)="1",LEFT($C1939,1)="2"))),AND($D1939&lt;&gt;"",COUNTIF(' PROJETO'!$B$14:$B$16,$D1939)=0),IF($D1939="",FALSE(),IF(COUNTIF(' PROJETO'!$B$14:$B$16,$D1939)=0,FALSE(),IFERROR(INDEX(' PROJETO'!$C$14:$C$16,MATCH($D1939,' PROJETO'!$B$14:$B$16,0))&lt;&gt;"Sim",FALSE()))))</f>
        <v>0</v>
      </c>
      <c r="AG1939" s="21" t="b">
        <f>AND($AC1939,$Y1939&gt;'CONFG.  LISTAS'!$F$4,$Z1939="",$AA1939="")</f>
        <v>0</v>
      </c>
      <c r="AH1939" s="21" t="str">
        <f t="shared" si="402"/>
        <v/>
      </c>
      <c r="AI1939" s="43" t="str">
        <f ca="1">IF(NOT($AC1939),"",IF(OR($B1939="",$C1939="",$E1939="",$F1939=""),"Preencha descrição, categoria, tipo e unidade.",IF(AND($B1939&lt;&gt;"",OR(LEFT($C1939,1)="1",LEFT($C1939,1)="2"),$D1939=""),"Informe a prática de restauração para itens diretos.",IF(AND($D1939&lt;&gt;"",NOT(OR(LEFT($C1939,1)="1",LEFT($C1939,1)="2"))),"Custos indiretos não devem pertencer a uma prática específica.",IF(AND($D1939&lt;&gt;"",COUNTIF(' PROJETO'!$B$14:$B$16,$D1939)=0),"Prática de restauração inválida ou não cadastrada.",IF(IF($D1939="",FALSE(),IF(COUNTIF(' PROJETO'!$B$14:$B$16,$D1939)=0,FALSE(),IFERROR(INDEX(' PROJETO'!$C$14:$C$16,MATCH($D1939,' PROJETO'!$B$14:$B$16,0))&lt;&gt;"Sim",FALSE()))),"A prática informada no item não foi selecionada na aba Projeto.",IF(AND(MAX($I1939,$L1939,$O1939,$R1939,$U1939,$X1939)&gt;'CONFG.  LISTAS'!$F$4,NOT(OR($Z1939&lt;&gt;"",$AA1939&lt;&gt;""))),"Memorial de cálculo ou anexo obrigatório não informado para item acima do limite.",IF(OR(AND($G1939&lt;&gt;"",$H1939&lt;&gt;"",OR($G1939&lt;=0,$H1939&lt;=0)),AND($J1939&lt;&gt;"",$K1939&lt;&gt;"",OR($J1939&lt;=0,$K1939&lt;=0)),AND($M1939&lt;&gt;"",$N1939&lt;&gt;"",OR($M1939&lt;=0,$N1939&lt;=0)),AND($P1939&lt;&gt;"",$Q1939&lt;&gt;"",OR($P1939&lt;=0,$Q1939&lt;=0)),AND($S1939&lt;&gt;"",$T1939&lt;&gt;"",OR($S1939&lt;=0,$T1939&lt;=0)),AND($V1939&lt;&gt;"",$W1939&lt;&gt;"",OR($V1939&lt;=0,$W1939&lt;=0))),"Revise os valores informados: valor unitário e quantidade devem ser maiores que zero.",IF(OR(AND($G1939="",$H1939&lt;&gt;""),AND($G1939&lt;&gt;"",$H1939=""),AND($J1939="",$K1939&lt;&gt;""),AND($J1939&lt;&gt;"",$K1939=""),AND($M1939="",$N1939&lt;&gt;""),AND($M1939&lt;&gt;"",$N1939=""),AND($P1939="",$Q1939&lt;&gt;""),AND($P1939&lt;&gt;"",$Q1939=""),AND($S1939="",$T1939&lt;&gt;""),AND($S1939&lt;&gt;"",$T1939=""),AND($V1939="",$W1939&lt;&gt;""),AND($V1939&lt;&gt;"",$W1939="")),"Há ano preenchido parcialmente: "&amp;TRIM(IF(AND($G1939="",$H1939&lt;&gt;""),"Ano 1 (falta valor unitário); ","")&amp;IF(AND($G1939&lt;&gt;"",$H1939=""),"Ano 1 (falta quantidade); ","")&amp;IF(AND($J1939="",$K1939&lt;&gt;""),"Ano 2 (falta valor unitário); ","")&amp;IF(AND($J1939&lt;&gt;"",$K1939=""),"Ano 2 (falta quantidade); ","")&amp;IF(AND($M1939="",$N1939&lt;&gt;""),"Ano 3 (falta valor unitário); ","")&amp;IF(AND($M1939&lt;&gt;"",$N1939=""),"Ano 3 (falta quantidade); ","")&amp;IF(AND($P1939="",$Q1939&lt;&gt;""),"Ano 4 (falta valor unitário); ","")&amp;IF(AND($P1939&lt;&gt;"",$Q1939=""),"Ano 4 (falta quantidade); ","")&amp;IF(AND($S1939="",$T1939&lt;&gt;""),"Ano 5 (falta valor unitário); ","")&amp;IF(AND($S1939&lt;&gt;"",$T1939=""),"Ano 5 (falta quantidade); ","")&amp;IF(AND($V1939="",$W1939&lt;&gt;""),"Ano 6 (falta valor unitário); ","")&amp;IF(AND($V1939&lt;&gt;"",$W1939=""),"Ano 6 (falta quantidade); ","")), IF(NOT(OR(AND($G1939&lt;&gt;"",$H1939&lt;&gt;""),AND($J1939&lt;&gt;"",$K1939&lt;&gt;""),AND($M1939&lt;&gt;"",$N1939&lt;&gt;""),AND($P1939&lt;&gt;"",$Q1939&lt;&gt;""),AND($S1939&lt;&gt;"",$T1939&lt;&gt;""),AND($V1939&lt;&gt;"",$W1939&lt;&gt;""))),"Informe pelo menos um ano completo com valor unitário e quantidade.",IF(AND($C1939&lt;&gt;"",$E1939&lt;&gt;"",LEFT(TRIM($C1939),1)&lt;&gt;LEFT(TRIM($E1939),1)),"Categoria e tipo estão incompatíveis.",IF(IF(OR($E1939="",$F1939=""),FALSE(),IFERROR(COUNTIF(INDIRECT("UNITS_"&amp;SUBSTITUTE(LEFT($E1939,FIND(" ",$E1939&amp;" ")-1),".","_")),$F1939)=0,TRUE())),"Unidade incompatível com o tipo selecionado.",IF(OR(AND(ISNUMBER(SEARCH("comunic",LOWER($B1939))),LEFT($E1939,3)&lt;&gt;"4.4"),AND(ISNUMBER(SEARCH("monitor",LOWER($B1939))),NOT(OR(LEFT($E1939,3)="1.5",LEFT($E1939,3)="2.5")))),"Revise a classificação do item conforme as regras de preenchimento.",IF(AND($B1939&lt;&gt;"",OR(ISNUMBER(SEARCH("outro",LOWER($B1939))),ISNUMBER(SEARCH("divers",LOWER($B1939))),ISNUMBER(SEARCH("kit",LOWER($B1939))),ISNUMBER(SEARCH("ferrament",LOWER($B1939))),ISNUMBER(SEARCH("epi",LOWER($B1939)))),NOT(OR($Z1939&lt;&gt;"",$AA1939&lt;&gt;""))),"Descrição muito genérica: detalhe melhor o item e registre o racional no memorial ou em anexo.",IF(AND($Y1939=0,$B1939&lt;&gt;"",OR($G1939&lt;&gt;"",$H1939&lt;&gt;"",$J1939&lt;&gt;"",$K1939&lt;&gt;"",$M1939&lt;&gt;"",$N1939&lt;&gt;"",$P1939&lt;&gt;"",$Q1939&lt;&gt;"",$S1939&lt;&gt;"",$T1939&lt;&gt;"",$V1939&lt;&gt;"",$W1939&lt;&gt;"")),"O item possui dados lançados, mas o total está zerado. Revise os valores informados.","")))))))))))))))</f>
        <v/>
      </c>
    </row>
    <row r="1940" spans="1:35" ht="14.25" customHeight="1" x14ac:dyDescent="0.25">
      <c r="A1940" s="57" t="str">
        <f t="shared" si="390"/>
        <v/>
      </c>
      <c r="B1940" s="58"/>
      <c r="C1940" s="58"/>
      <c r="D1940" s="58"/>
      <c r="E1940" s="58"/>
      <c r="F1940" s="58"/>
      <c r="G1940" s="269"/>
      <c r="H1940" s="59"/>
      <c r="I1940" s="273">
        <f t="shared" si="391"/>
        <v>0</v>
      </c>
      <c r="J1940" s="269"/>
      <c r="K1940" s="59"/>
      <c r="L1940" s="270">
        <f t="shared" si="392"/>
        <v>0</v>
      </c>
      <c r="M1940" s="269"/>
      <c r="N1940" s="59"/>
      <c r="O1940" s="270">
        <f t="shared" si="393"/>
        <v>0</v>
      </c>
      <c r="P1940" s="269"/>
      <c r="Q1940" s="59"/>
      <c r="R1940" s="271">
        <f t="shared" si="394"/>
        <v>0</v>
      </c>
      <c r="S1940" s="269"/>
      <c r="T1940" s="59"/>
      <c r="U1940" s="270">
        <f t="shared" si="395"/>
        <v>0</v>
      </c>
      <c r="V1940" s="269"/>
      <c r="W1940" s="59"/>
      <c r="X1940" s="270">
        <f t="shared" si="396"/>
        <v>0</v>
      </c>
      <c r="Y1940" s="270">
        <f t="shared" si="397"/>
        <v>0</v>
      </c>
      <c r="Z1940" s="58"/>
      <c r="AA1940" s="58"/>
      <c r="AB1940" s="60" t="str">
        <f t="shared" si="398"/>
        <v/>
      </c>
      <c r="AC1940" s="21" t="b">
        <f t="shared" si="399"/>
        <v>0</v>
      </c>
      <c r="AD1940" s="21" t="b">
        <f t="shared" si="400"/>
        <v>0</v>
      </c>
      <c r="AE1940" s="21" t="b">
        <f t="shared" si="401"/>
        <v>0</v>
      </c>
      <c r="AF1940" s="21" t="b">
        <f ca="1">OR(AND($AC1940,NOT($AD1940)),AND($AC1940,OR(AND($G1940="",$H1940&lt;&gt;""),AND($G1940&lt;&gt;"",$H1940=""),AND($J1940="",$K1940&lt;&gt;""),AND($J1940&lt;&gt;"",$K1940=""),AND($M1940="",$N1940&lt;&gt;""),AND($M1940&lt;&gt;"",$N1940=""),AND($P1940="",$Q1940&lt;&gt;""),AND($P1940&lt;&gt;"",$Q1940=""),AND($S1940="",$T1940&lt;&gt;""),AND($S1940&lt;&gt;"",$T1940=""),AND($V1940="",$W1940&lt;&gt;""),AND($V1940&lt;&gt;"",$W1940=""))),AND($C1940&lt;&gt;"",$E1940&lt;&gt;"",LEFT(TRIM($C1940),1)&lt;&gt;LEFT(TRIM($E1940),1)),IF(OR($E1940="",$F1940=""),FALSE(),IFERROR(COUNTIF(INDIRECT("UNITS_"&amp;SUBSTITUTE(LEFT($E1940,FIND(" ",$E1940&amp;" ")-1),".","_")),$F1940)=0,TRUE())),AND($B1940&lt;&gt;"",OR(ISNUMBER(SEARCH("outro",LOWER($B1940))),ISNUMBER(SEARCH("divers",LOWER($B1940))),ISNUMBER(SEARCH("etc",LOWER($B1940))))),OR(AND(ISNUMBER(SEARCH("comunic",LOWER($B1940))),LEFT($E1940,3)&lt;&gt;"4.4"),AND(ISNUMBER(SEARCH("monitor",LOWER($B1940))),NOT(OR(LEFT($E1940,3)="1.5",LEFT($E1940,3)="2.5")))),AND($B1940&lt;&gt;"",OR(LEFT($C1940,1)="1",LEFT($C1940,1)="2"),$D1940=""),AND($D1940&lt;&gt;"",NOT(OR(LEFT($C1940,1)="1",LEFT($C1940,1)="2"))),AND($D1940&lt;&gt;"",COUNTIF(' PROJETO'!$B$14:$B$16,$D1940)=0),IF($D1940="",FALSE(),IF(COUNTIF(' PROJETO'!$B$14:$B$16,$D1940)=0,FALSE(),IFERROR(INDEX(' PROJETO'!$C$14:$C$16,MATCH($D1940,' PROJETO'!$B$14:$B$16,0))&lt;&gt;"Sim",FALSE()))))</f>
        <v>0</v>
      </c>
      <c r="AG1940" s="21" t="b">
        <f>AND($AC1940,$Y1940&gt;'CONFG.  LISTAS'!$F$4,$Z1940="",$AA1940="")</f>
        <v>0</v>
      </c>
      <c r="AH1940" s="21" t="str">
        <f t="shared" si="402"/>
        <v/>
      </c>
      <c r="AI1940" s="43" t="str">
        <f ca="1">IF(NOT($AC1940),"",IF(OR($B1940="",$C1940="",$E1940="",$F1940=""),"Preencha descrição, categoria, tipo e unidade.",IF(AND($B1940&lt;&gt;"",OR(LEFT($C1940,1)="1",LEFT($C1940,1)="2"),$D1940=""),"Informe a prática de restauração para itens diretos.",IF(AND($D1940&lt;&gt;"",NOT(OR(LEFT($C1940,1)="1",LEFT($C1940,1)="2"))),"Custos indiretos não devem pertencer a uma prática específica.",IF(AND($D1940&lt;&gt;"",COUNTIF(' PROJETO'!$B$14:$B$16,$D1940)=0),"Prática de restauração inválida ou não cadastrada.",IF(IF($D1940="",FALSE(),IF(COUNTIF(' PROJETO'!$B$14:$B$16,$D1940)=0,FALSE(),IFERROR(INDEX(' PROJETO'!$C$14:$C$16,MATCH($D1940,' PROJETO'!$B$14:$B$16,0))&lt;&gt;"Sim",FALSE()))),"A prática informada no item não foi selecionada na aba Projeto.",IF(AND(MAX($I1940,$L1940,$O1940,$R1940,$U1940,$X1940)&gt;'CONFG.  LISTAS'!$F$4,NOT(OR($Z1940&lt;&gt;"",$AA1940&lt;&gt;""))),"Memorial de cálculo ou anexo obrigatório não informado para item acima do limite.",IF(OR(AND($G1940&lt;&gt;"",$H1940&lt;&gt;"",OR($G1940&lt;=0,$H1940&lt;=0)),AND($J1940&lt;&gt;"",$K1940&lt;&gt;"",OR($J1940&lt;=0,$K1940&lt;=0)),AND($M1940&lt;&gt;"",$N1940&lt;&gt;"",OR($M1940&lt;=0,$N1940&lt;=0)),AND($P1940&lt;&gt;"",$Q1940&lt;&gt;"",OR($P1940&lt;=0,$Q1940&lt;=0)),AND($S1940&lt;&gt;"",$T1940&lt;&gt;"",OR($S1940&lt;=0,$T1940&lt;=0)),AND($V1940&lt;&gt;"",$W1940&lt;&gt;"",OR($V1940&lt;=0,$W1940&lt;=0))),"Revise os valores informados: valor unitário e quantidade devem ser maiores que zero.",IF(OR(AND($G1940="",$H1940&lt;&gt;""),AND($G1940&lt;&gt;"",$H1940=""),AND($J1940="",$K1940&lt;&gt;""),AND($J1940&lt;&gt;"",$K1940=""),AND($M1940="",$N1940&lt;&gt;""),AND($M1940&lt;&gt;"",$N1940=""),AND($P1940="",$Q1940&lt;&gt;""),AND($P1940&lt;&gt;"",$Q1940=""),AND($S1940="",$T1940&lt;&gt;""),AND($S1940&lt;&gt;"",$T1940=""),AND($V1940="",$W1940&lt;&gt;""),AND($V1940&lt;&gt;"",$W1940="")),"Há ano preenchido parcialmente: "&amp;TRIM(IF(AND($G1940="",$H1940&lt;&gt;""),"Ano 1 (falta valor unitário); ","")&amp;IF(AND($G1940&lt;&gt;"",$H1940=""),"Ano 1 (falta quantidade); ","")&amp;IF(AND($J1940="",$K1940&lt;&gt;""),"Ano 2 (falta valor unitário); ","")&amp;IF(AND($J1940&lt;&gt;"",$K1940=""),"Ano 2 (falta quantidade); ","")&amp;IF(AND($M1940="",$N1940&lt;&gt;""),"Ano 3 (falta valor unitário); ","")&amp;IF(AND($M1940&lt;&gt;"",$N1940=""),"Ano 3 (falta quantidade); ","")&amp;IF(AND($P1940="",$Q1940&lt;&gt;""),"Ano 4 (falta valor unitário); ","")&amp;IF(AND($P1940&lt;&gt;"",$Q1940=""),"Ano 4 (falta quantidade); ","")&amp;IF(AND($S1940="",$T1940&lt;&gt;""),"Ano 5 (falta valor unitário); ","")&amp;IF(AND($S1940&lt;&gt;"",$T1940=""),"Ano 5 (falta quantidade); ","")&amp;IF(AND($V1940="",$W1940&lt;&gt;""),"Ano 6 (falta valor unitário); ","")&amp;IF(AND($V1940&lt;&gt;"",$W1940=""),"Ano 6 (falta quantidade); ","")), IF(NOT(OR(AND($G1940&lt;&gt;"",$H1940&lt;&gt;""),AND($J1940&lt;&gt;"",$K1940&lt;&gt;""),AND($M1940&lt;&gt;"",$N1940&lt;&gt;""),AND($P1940&lt;&gt;"",$Q1940&lt;&gt;""),AND($S1940&lt;&gt;"",$T1940&lt;&gt;""),AND($V1940&lt;&gt;"",$W1940&lt;&gt;""))),"Informe pelo menos um ano completo com valor unitário e quantidade.",IF(AND($C1940&lt;&gt;"",$E1940&lt;&gt;"",LEFT(TRIM($C1940),1)&lt;&gt;LEFT(TRIM($E1940),1)),"Categoria e tipo estão incompatíveis.",IF(IF(OR($E1940="",$F1940=""),FALSE(),IFERROR(COUNTIF(INDIRECT("UNITS_"&amp;SUBSTITUTE(LEFT($E1940,FIND(" ",$E1940&amp;" ")-1),".","_")),$F1940)=0,TRUE())),"Unidade incompatível com o tipo selecionado.",IF(OR(AND(ISNUMBER(SEARCH("comunic",LOWER($B1940))),LEFT($E1940,3)&lt;&gt;"4.4"),AND(ISNUMBER(SEARCH("monitor",LOWER($B1940))),NOT(OR(LEFT($E1940,3)="1.5",LEFT($E1940,3)="2.5")))),"Revise a classificação do item conforme as regras de preenchimento.",IF(AND($B1940&lt;&gt;"",OR(ISNUMBER(SEARCH("outro",LOWER($B1940))),ISNUMBER(SEARCH("divers",LOWER($B1940))),ISNUMBER(SEARCH("kit",LOWER($B1940))),ISNUMBER(SEARCH("ferrament",LOWER($B1940))),ISNUMBER(SEARCH("epi",LOWER($B1940)))),NOT(OR($Z1940&lt;&gt;"",$AA1940&lt;&gt;""))),"Descrição muito genérica: detalhe melhor o item e registre o racional no memorial ou em anexo.",IF(AND($Y1940=0,$B1940&lt;&gt;"",OR($G1940&lt;&gt;"",$H1940&lt;&gt;"",$J1940&lt;&gt;"",$K1940&lt;&gt;"",$M1940&lt;&gt;"",$N1940&lt;&gt;"",$P1940&lt;&gt;"",$Q1940&lt;&gt;"",$S1940&lt;&gt;"",$T1940&lt;&gt;"",$V1940&lt;&gt;"",$W1940&lt;&gt;"")),"O item possui dados lançados, mas o total está zerado. Revise os valores informados.","")))))))))))))))</f>
        <v/>
      </c>
    </row>
    <row r="1941" spans="1:35" ht="14.25" customHeight="1" x14ac:dyDescent="0.25">
      <c r="A1941" s="57" t="str">
        <f t="shared" si="390"/>
        <v/>
      </c>
      <c r="B1941" s="61"/>
      <c r="C1941" s="61"/>
      <c r="D1941" s="58"/>
      <c r="E1941" s="61"/>
      <c r="F1941" s="61"/>
      <c r="G1941" s="272"/>
      <c r="H1941" s="62"/>
      <c r="I1941" s="273">
        <f t="shared" si="391"/>
        <v>0</v>
      </c>
      <c r="J1941" s="272"/>
      <c r="K1941" s="62"/>
      <c r="L1941" s="270">
        <f t="shared" si="392"/>
        <v>0</v>
      </c>
      <c r="M1941" s="272"/>
      <c r="N1941" s="62"/>
      <c r="O1941" s="270">
        <f t="shared" si="393"/>
        <v>0</v>
      </c>
      <c r="P1941" s="272"/>
      <c r="Q1941" s="62"/>
      <c r="R1941" s="271">
        <f t="shared" si="394"/>
        <v>0</v>
      </c>
      <c r="S1941" s="272"/>
      <c r="T1941" s="62"/>
      <c r="U1941" s="270">
        <f t="shared" si="395"/>
        <v>0</v>
      </c>
      <c r="V1941" s="272"/>
      <c r="W1941" s="62"/>
      <c r="X1941" s="270">
        <f t="shared" si="396"/>
        <v>0</v>
      </c>
      <c r="Y1941" s="270">
        <f t="shared" si="397"/>
        <v>0</v>
      </c>
      <c r="Z1941" s="61"/>
      <c r="AA1941" s="61"/>
      <c r="AB1941" s="60" t="str">
        <f t="shared" si="398"/>
        <v/>
      </c>
      <c r="AC1941" s="21" t="b">
        <f t="shared" si="399"/>
        <v>0</v>
      </c>
      <c r="AD1941" s="21" t="b">
        <f t="shared" si="400"/>
        <v>0</v>
      </c>
      <c r="AE1941" s="21" t="b">
        <f t="shared" si="401"/>
        <v>0</v>
      </c>
      <c r="AF1941" s="21" t="b">
        <f ca="1">OR(AND($AC1941,NOT($AD1941)),AND($AC1941,OR(AND($G1941="",$H1941&lt;&gt;""),AND($G1941&lt;&gt;"",$H1941=""),AND($J1941="",$K1941&lt;&gt;""),AND($J1941&lt;&gt;"",$K1941=""),AND($M1941="",$N1941&lt;&gt;""),AND($M1941&lt;&gt;"",$N1941=""),AND($P1941="",$Q1941&lt;&gt;""),AND($P1941&lt;&gt;"",$Q1941=""),AND($S1941="",$T1941&lt;&gt;""),AND($S1941&lt;&gt;"",$T1941=""),AND($V1941="",$W1941&lt;&gt;""),AND($V1941&lt;&gt;"",$W1941=""))),AND($C1941&lt;&gt;"",$E1941&lt;&gt;"",LEFT(TRIM($C1941),1)&lt;&gt;LEFT(TRIM($E1941),1)),IF(OR($E1941="",$F1941=""),FALSE(),IFERROR(COUNTIF(INDIRECT("UNITS_"&amp;SUBSTITUTE(LEFT($E1941,FIND(" ",$E1941&amp;" ")-1),".","_")),$F1941)=0,TRUE())),AND($B1941&lt;&gt;"",OR(ISNUMBER(SEARCH("outro",LOWER($B1941))),ISNUMBER(SEARCH("divers",LOWER($B1941))),ISNUMBER(SEARCH("etc",LOWER($B1941))))),OR(AND(ISNUMBER(SEARCH("comunic",LOWER($B1941))),LEFT($E1941,3)&lt;&gt;"4.4"),AND(ISNUMBER(SEARCH("monitor",LOWER($B1941))),NOT(OR(LEFT($E1941,3)="1.5",LEFT($E1941,3)="2.5")))),AND($B1941&lt;&gt;"",OR(LEFT($C1941,1)="1",LEFT($C1941,1)="2"),$D1941=""),AND($D1941&lt;&gt;"",NOT(OR(LEFT($C1941,1)="1",LEFT($C1941,1)="2"))),AND($D1941&lt;&gt;"",COUNTIF(' PROJETO'!$B$14:$B$16,$D1941)=0),IF($D1941="",FALSE(),IF(COUNTIF(' PROJETO'!$B$14:$B$16,$D1941)=0,FALSE(),IFERROR(INDEX(' PROJETO'!$C$14:$C$16,MATCH($D1941,' PROJETO'!$B$14:$B$16,0))&lt;&gt;"Sim",FALSE()))))</f>
        <v>0</v>
      </c>
      <c r="AG1941" s="21" t="b">
        <f>AND($AC1941,$Y1941&gt;'CONFG.  LISTAS'!$F$4,$Z1941="",$AA1941="")</f>
        <v>0</v>
      </c>
      <c r="AH1941" s="21" t="str">
        <f t="shared" si="402"/>
        <v/>
      </c>
      <c r="AI1941" s="43" t="str">
        <f ca="1">IF(NOT($AC1941),"",IF(OR($B1941="",$C1941="",$E1941="",$F1941=""),"Preencha descrição, categoria, tipo e unidade.",IF(AND($B1941&lt;&gt;"",OR(LEFT($C1941,1)="1",LEFT($C1941,1)="2"),$D1941=""),"Informe a prática de restauração para itens diretos.",IF(AND($D1941&lt;&gt;"",NOT(OR(LEFT($C1941,1)="1",LEFT($C1941,1)="2"))),"Custos indiretos não devem pertencer a uma prática específica.",IF(AND($D1941&lt;&gt;"",COUNTIF(' PROJETO'!$B$14:$B$16,$D1941)=0),"Prática de restauração inválida ou não cadastrada.",IF(IF($D1941="",FALSE(),IF(COUNTIF(' PROJETO'!$B$14:$B$16,$D1941)=0,FALSE(),IFERROR(INDEX(' PROJETO'!$C$14:$C$16,MATCH($D1941,' PROJETO'!$B$14:$B$16,0))&lt;&gt;"Sim",FALSE()))),"A prática informada no item não foi selecionada na aba Projeto.",IF(AND(MAX($I1941,$L1941,$O1941,$R1941,$U1941,$X1941)&gt;'CONFG.  LISTAS'!$F$4,NOT(OR($Z1941&lt;&gt;"",$AA1941&lt;&gt;""))),"Memorial de cálculo ou anexo obrigatório não informado para item acima do limite.",IF(OR(AND($G1941&lt;&gt;"",$H1941&lt;&gt;"",OR($G1941&lt;=0,$H1941&lt;=0)),AND($J1941&lt;&gt;"",$K1941&lt;&gt;"",OR($J1941&lt;=0,$K1941&lt;=0)),AND($M1941&lt;&gt;"",$N1941&lt;&gt;"",OR($M1941&lt;=0,$N1941&lt;=0)),AND($P1941&lt;&gt;"",$Q1941&lt;&gt;"",OR($P1941&lt;=0,$Q1941&lt;=0)),AND($S1941&lt;&gt;"",$T1941&lt;&gt;"",OR($S1941&lt;=0,$T1941&lt;=0)),AND($V1941&lt;&gt;"",$W1941&lt;&gt;"",OR($V1941&lt;=0,$W1941&lt;=0))),"Revise os valores informados: valor unitário e quantidade devem ser maiores que zero.",IF(OR(AND($G1941="",$H1941&lt;&gt;""),AND($G1941&lt;&gt;"",$H1941=""),AND($J1941="",$K1941&lt;&gt;""),AND($J1941&lt;&gt;"",$K1941=""),AND($M1941="",$N1941&lt;&gt;""),AND($M1941&lt;&gt;"",$N1941=""),AND($P1941="",$Q1941&lt;&gt;""),AND($P1941&lt;&gt;"",$Q1941=""),AND($S1941="",$T1941&lt;&gt;""),AND($S1941&lt;&gt;"",$T1941=""),AND($V1941="",$W1941&lt;&gt;""),AND($V1941&lt;&gt;"",$W1941="")),"Há ano preenchido parcialmente: "&amp;TRIM(IF(AND($G1941="",$H1941&lt;&gt;""),"Ano 1 (falta valor unitário); ","")&amp;IF(AND($G1941&lt;&gt;"",$H1941=""),"Ano 1 (falta quantidade); ","")&amp;IF(AND($J1941="",$K1941&lt;&gt;""),"Ano 2 (falta valor unitário); ","")&amp;IF(AND($J1941&lt;&gt;"",$K1941=""),"Ano 2 (falta quantidade); ","")&amp;IF(AND($M1941="",$N1941&lt;&gt;""),"Ano 3 (falta valor unitário); ","")&amp;IF(AND($M1941&lt;&gt;"",$N1941=""),"Ano 3 (falta quantidade); ","")&amp;IF(AND($P1941="",$Q1941&lt;&gt;""),"Ano 4 (falta valor unitário); ","")&amp;IF(AND($P1941&lt;&gt;"",$Q1941=""),"Ano 4 (falta quantidade); ","")&amp;IF(AND($S1941="",$T1941&lt;&gt;""),"Ano 5 (falta valor unitário); ","")&amp;IF(AND($S1941&lt;&gt;"",$T1941=""),"Ano 5 (falta quantidade); ","")&amp;IF(AND($V1941="",$W1941&lt;&gt;""),"Ano 6 (falta valor unitário); ","")&amp;IF(AND($V1941&lt;&gt;"",$W1941=""),"Ano 6 (falta quantidade); ","")), IF(NOT(OR(AND($G1941&lt;&gt;"",$H1941&lt;&gt;""),AND($J1941&lt;&gt;"",$K1941&lt;&gt;""),AND($M1941&lt;&gt;"",$N1941&lt;&gt;""),AND($P1941&lt;&gt;"",$Q1941&lt;&gt;""),AND($S1941&lt;&gt;"",$T1941&lt;&gt;""),AND($V1941&lt;&gt;"",$W1941&lt;&gt;""))),"Informe pelo menos um ano completo com valor unitário e quantidade.",IF(AND($C1941&lt;&gt;"",$E1941&lt;&gt;"",LEFT(TRIM($C1941),1)&lt;&gt;LEFT(TRIM($E1941),1)),"Categoria e tipo estão incompatíveis.",IF(IF(OR($E1941="",$F1941=""),FALSE(),IFERROR(COUNTIF(INDIRECT("UNITS_"&amp;SUBSTITUTE(LEFT($E1941,FIND(" ",$E1941&amp;" ")-1),".","_")),$F1941)=0,TRUE())),"Unidade incompatível com o tipo selecionado.",IF(OR(AND(ISNUMBER(SEARCH("comunic",LOWER($B1941))),LEFT($E1941,3)&lt;&gt;"4.4"),AND(ISNUMBER(SEARCH("monitor",LOWER($B1941))),NOT(OR(LEFT($E1941,3)="1.5",LEFT($E1941,3)="2.5")))),"Revise a classificação do item conforme as regras de preenchimento.",IF(AND($B1941&lt;&gt;"",OR(ISNUMBER(SEARCH("outro",LOWER($B1941))),ISNUMBER(SEARCH("divers",LOWER($B1941))),ISNUMBER(SEARCH("kit",LOWER($B1941))),ISNUMBER(SEARCH("ferrament",LOWER($B1941))),ISNUMBER(SEARCH("epi",LOWER($B1941)))),NOT(OR($Z1941&lt;&gt;"",$AA1941&lt;&gt;""))),"Descrição muito genérica: detalhe melhor o item e registre o racional no memorial ou em anexo.",IF(AND($Y1941=0,$B1941&lt;&gt;"",OR($G1941&lt;&gt;"",$H1941&lt;&gt;"",$J1941&lt;&gt;"",$K1941&lt;&gt;"",$M1941&lt;&gt;"",$N1941&lt;&gt;"",$P1941&lt;&gt;"",$Q1941&lt;&gt;"",$S1941&lt;&gt;"",$T1941&lt;&gt;"",$V1941&lt;&gt;"",$W1941&lt;&gt;"")),"O item possui dados lançados, mas o total está zerado. Revise os valores informados.","")))))))))))))))</f>
        <v/>
      </c>
    </row>
    <row r="1942" spans="1:35" ht="14.25" customHeight="1" x14ac:dyDescent="0.25">
      <c r="A1942" s="57" t="str">
        <f t="shared" si="390"/>
        <v/>
      </c>
      <c r="B1942" s="58"/>
      <c r="C1942" s="58"/>
      <c r="D1942" s="58"/>
      <c r="E1942" s="58"/>
      <c r="F1942" s="58"/>
      <c r="G1942" s="269"/>
      <c r="H1942" s="59"/>
      <c r="I1942" s="273">
        <f t="shared" si="391"/>
        <v>0</v>
      </c>
      <c r="J1942" s="269"/>
      <c r="K1942" s="59"/>
      <c r="L1942" s="270">
        <f t="shared" si="392"/>
        <v>0</v>
      </c>
      <c r="M1942" s="269"/>
      <c r="N1942" s="59"/>
      <c r="O1942" s="270">
        <f t="shared" si="393"/>
        <v>0</v>
      </c>
      <c r="P1942" s="269"/>
      <c r="Q1942" s="59"/>
      <c r="R1942" s="271">
        <f t="shared" si="394"/>
        <v>0</v>
      </c>
      <c r="S1942" s="269"/>
      <c r="T1942" s="59"/>
      <c r="U1942" s="270">
        <f t="shared" si="395"/>
        <v>0</v>
      </c>
      <c r="V1942" s="269"/>
      <c r="W1942" s="59"/>
      <c r="X1942" s="270">
        <f t="shared" si="396"/>
        <v>0</v>
      </c>
      <c r="Y1942" s="270">
        <f t="shared" si="397"/>
        <v>0</v>
      </c>
      <c r="Z1942" s="58"/>
      <c r="AA1942" s="58"/>
      <c r="AB1942" s="60" t="str">
        <f t="shared" si="398"/>
        <v/>
      </c>
      <c r="AC1942" s="21" t="b">
        <f t="shared" si="399"/>
        <v>0</v>
      </c>
      <c r="AD1942" s="21" t="b">
        <f t="shared" si="400"/>
        <v>0</v>
      </c>
      <c r="AE1942" s="21" t="b">
        <f t="shared" si="401"/>
        <v>0</v>
      </c>
      <c r="AF1942" s="21" t="b">
        <f ca="1">OR(AND($AC1942,NOT($AD1942)),AND($AC1942,OR(AND($G1942="",$H1942&lt;&gt;""),AND($G1942&lt;&gt;"",$H1942=""),AND($J1942="",$K1942&lt;&gt;""),AND($J1942&lt;&gt;"",$K1942=""),AND($M1942="",$N1942&lt;&gt;""),AND($M1942&lt;&gt;"",$N1942=""),AND($P1942="",$Q1942&lt;&gt;""),AND($P1942&lt;&gt;"",$Q1942=""),AND($S1942="",$T1942&lt;&gt;""),AND($S1942&lt;&gt;"",$T1942=""),AND($V1942="",$W1942&lt;&gt;""),AND($V1942&lt;&gt;"",$W1942=""))),AND($C1942&lt;&gt;"",$E1942&lt;&gt;"",LEFT(TRIM($C1942),1)&lt;&gt;LEFT(TRIM($E1942),1)),IF(OR($E1942="",$F1942=""),FALSE(),IFERROR(COUNTIF(INDIRECT("UNITS_"&amp;SUBSTITUTE(LEFT($E1942,FIND(" ",$E1942&amp;" ")-1),".","_")),$F1942)=0,TRUE())),AND($B1942&lt;&gt;"",OR(ISNUMBER(SEARCH("outro",LOWER($B1942))),ISNUMBER(SEARCH("divers",LOWER($B1942))),ISNUMBER(SEARCH("etc",LOWER($B1942))))),OR(AND(ISNUMBER(SEARCH("comunic",LOWER($B1942))),LEFT($E1942,3)&lt;&gt;"4.4"),AND(ISNUMBER(SEARCH("monitor",LOWER($B1942))),NOT(OR(LEFT($E1942,3)="1.5",LEFT($E1942,3)="2.5")))),AND($B1942&lt;&gt;"",OR(LEFT($C1942,1)="1",LEFT($C1942,1)="2"),$D1942=""),AND($D1942&lt;&gt;"",NOT(OR(LEFT($C1942,1)="1",LEFT($C1942,1)="2"))),AND($D1942&lt;&gt;"",COUNTIF(' PROJETO'!$B$14:$B$16,$D1942)=0),IF($D1942="",FALSE(),IF(COUNTIF(' PROJETO'!$B$14:$B$16,$D1942)=0,FALSE(),IFERROR(INDEX(' PROJETO'!$C$14:$C$16,MATCH($D1942,' PROJETO'!$B$14:$B$16,0))&lt;&gt;"Sim",FALSE()))))</f>
        <v>0</v>
      </c>
      <c r="AG1942" s="21" t="b">
        <f>AND($AC1942,$Y1942&gt;'CONFG.  LISTAS'!$F$4,$Z1942="",$AA1942="")</f>
        <v>0</v>
      </c>
      <c r="AH1942" s="21" t="str">
        <f t="shared" si="402"/>
        <v/>
      </c>
      <c r="AI1942" s="43" t="str">
        <f ca="1">IF(NOT($AC1942),"",IF(OR($B1942="",$C1942="",$E1942="",$F1942=""),"Preencha descrição, categoria, tipo e unidade.",IF(AND($B1942&lt;&gt;"",OR(LEFT($C1942,1)="1",LEFT($C1942,1)="2"),$D1942=""),"Informe a prática de restauração para itens diretos.",IF(AND($D1942&lt;&gt;"",NOT(OR(LEFT($C1942,1)="1",LEFT($C1942,1)="2"))),"Custos indiretos não devem pertencer a uma prática específica.",IF(AND($D1942&lt;&gt;"",COUNTIF(' PROJETO'!$B$14:$B$16,$D1942)=0),"Prática de restauração inválida ou não cadastrada.",IF(IF($D1942="",FALSE(),IF(COUNTIF(' PROJETO'!$B$14:$B$16,$D1942)=0,FALSE(),IFERROR(INDEX(' PROJETO'!$C$14:$C$16,MATCH($D1942,' PROJETO'!$B$14:$B$16,0))&lt;&gt;"Sim",FALSE()))),"A prática informada no item não foi selecionada na aba Projeto.",IF(AND(MAX($I1942,$L1942,$O1942,$R1942,$U1942,$X1942)&gt;'CONFG.  LISTAS'!$F$4,NOT(OR($Z1942&lt;&gt;"",$AA1942&lt;&gt;""))),"Memorial de cálculo ou anexo obrigatório não informado para item acima do limite.",IF(OR(AND($G1942&lt;&gt;"",$H1942&lt;&gt;"",OR($G1942&lt;=0,$H1942&lt;=0)),AND($J1942&lt;&gt;"",$K1942&lt;&gt;"",OR($J1942&lt;=0,$K1942&lt;=0)),AND($M1942&lt;&gt;"",$N1942&lt;&gt;"",OR($M1942&lt;=0,$N1942&lt;=0)),AND($P1942&lt;&gt;"",$Q1942&lt;&gt;"",OR($P1942&lt;=0,$Q1942&lt;=0)),AND($S1942&lt;&gt;"",$T1942&lt;&gt;"",OR($S1942&lt;=0,$T1942&lt;=0)),AND($V1942&lt;&gt;"",$W1942&lt;&gt;"",OR($V1942&lt;=0,$W1942&lt;=0))),"Revise os valores informados: valor unitário e quantidade devem ser maiores que zero.",IF(OR(AND($G1942="",$H1942&lt;&gt;""),AND($G1942&lt;&gt;"",$H1942=""),AND($J1942="",$K1942&lt;&gt;""),AND($J1942&lt;&gt;"",$K1942=""),AND($M1942="",$N1942&lt;&gt;""),AND($M1942&lt;&gt;"",$N1942=""),AND($P1942="",$Q1942&lt;&gt;""),AND($P1942&lt;&gt;"",$Q1942=""),AND($S1942="",$T1942&lt;&gt;""),AND($S1942&lt;&gt;"",$T1942=""),AND($V1942="",$W1942&lt;&gt;""),AND($V1942&lt;&gt;"",$W1942="")),"Há ano preenchido parcialmente: "&amp;TRIM(IF(AND($G1942="",$H1942&lt;&gt;""),"Ano 1 (falta valor unitário); ","")&amp;IF(AND($G1942&lt;&gt;"",$H1942=""),"Ano 1 (falta quantidade); ","")&amp;IF(AND($J1942="",$K1942&lt;&gt;""),"Ano 2 (falta valor unitário); ","")&amp;IF(AND($J1942&lt;&gt;"",$K1942=""),"Ano 2 (falta quantidade); ","")&amp;IF(AND($M1942="",$N1942&lt;&gt;""),"Ano 3 (falta valor unitário); ","")&amp;IF(AND($M1942&lt;&gt;"",$N1942=""),"Ano 3 (falta quantidade); ","")&amp;IF(AND($P1942="",$Q1942&lt;&gt;""),"Ano 4 (falta valor unitário); ","")&amp;IF(AND($P1942&lt;&gt;"",$Q1942=""),"Ano 4 (falta quantidade); ","")&amp;IF(AND($S1942="",$T1942&lt;&gt;""),"Ano 5 (falta valor unitário); ","")&amp;IF(AND($S1942&lt;&gt;"",$T1942=""),"Ano 5 (falta quantidade); ","")&amp;IF(AND($V1942="",$W1942&lt;&gt;""),"Ano 6 (falta valor unitário); ","")&amp;IF(AND($V1942&lt;&gt;"",$W1942=""),"Ano 6 (falta quantidade); ","")), IF(NOT(OR(AND($G1942&lt;&gt;"",$H1942&lt;&gt;""),AND($J1942&lt;&gt;"",$K1942&lt;&gt;""),AND($M1942&lt;&gt;"",$N1942&lt;&gt;""),AND($P1942&lt;&gt;"",$Q1942&lt;&gt;""),AND($S1942&lt;&gt;"",$T1942&lt;&gt;""),AND($V1942&lt;&gt;"",$W1942&lt;&gt;""))),"Informe pelo menos um ano completo com valor unitário e quantidade.",IF(AND($C1942&lt;&gt;"",$E1942&lt;&gt;"",LEFT(TRIM($C1942),1)&lt;&gt;LEFT(TRIM($E1942),1)),"Categoria e tipo estão incompatíveis.",IF(IF(OR($E1942="",$F1942=""),FALSE(),IFERROR(COUNTIF(INDIRECT("UNITS_"&amp;SUBSTITUTE(LEFT($E1942,FIND(" ",$E1942&amp;" ")-1),".","_")),$F1942)=0,TRUE())),"Unidade incompatível com o tipo selecionado.",IF(OR(AND(ISNUMBER(SEARCH("comunic",LOWER($B1942))),LEFT($E1942,3)&lt;&gt;"4.4"),AND(ISNUMBER(SEARCH("monitor",LOWER($B1942))),NOT(OR(LEFT($E1942,3)="1.5",LEFT($E1942,3)="2.5")))),"Revise a classificação do item conforme as regras de preenchimento.",IF(AND($B1942&lt;&gt;"",OR(ISNUMBER(SEARCH("outro",LOWER($B1942))),ISNUMBER(SEARCH("divers",LOWER($B1942))),ISNUMBER(SEARCH("kit",LOWER($B1942))),ISNUMBER(SEARCH("ferrament",LOWER($B1942))),ISNUMBER(SEARCH("epi",LOWER($B1942)))),NOT(OR($Z1942&lt;&gt;"",$AA1942&lt;&gt;""))),"Descrição muito genérica: detalhe melhor o item e registre o racional no memorial ou em anexo.",IF(AND($Y1942=0,$B1942&lt;&gt;"",OR($G1942&lt;&gt;"",$H1942&lt;&gt;"",$J1942&lt;&gt;"",$K1942&lt;&gt;"",$M1942&lt;&gt;"",$N1942&lt;&gt;"",$P1942&lt;&gt;"",$Q1942&lt;&gt;"",$S1942&lt;&gt;"",$T1942&lt;&gt;"",$V1942&lt;&gt;"",$W1942&lt;&gt;"")),"O item possui dados lançados, mas o total está zerado. Revise os valores informados.","")))))))))))))))</f>
        <v/>
      </c>
    </row>
    <row r="1943" spans="1:35" ht="14.25" customHeight="1" x14ac:dyDescent="0.25">
      <c r="A1943" s="57" t="str">
        <f t="shared" si="390"/>
        <v/>
      </c>
      <c r="B1943" s="61"/>
      <c r="C1943" s="61"/>
      <c r="D1943" s="58"/>
      <c r="E1943" s="61"/>
      <c r="F1943" s="61"/>
      <c r="G1943" s="272"/>
      <c r="H1943" s="62"/>
      <c r="I1943" s="273">
        <f t="shared" si="391"/>
        <v>0</v>
      </c>
      <c r="J1943" s="272"/>
      <c r="K1943" s="62"/>
      <c r="L1943" s="270">
        <f t="shared" si="392"/>
        <v>0</v>
      </c>
      <c r="M1943" s="272"/>
      <c r="N1943" s="62"/>
      <c r="O1943" s="270">
        <f t="shared" si="393"/>
        <v>0</v>
      </c>
      <c r="P1943" s="272"/>
      <c r="Q1943" s="62"/>
      <c r="R1943" s="271">
        <f t="shared" si="394"/>
        <v>0</v>
      </c>
      <c r="S1943" s="272"/>
      <c r="T1943" s="62"/>
      <c r="U1943" s="270">
        <f t="shared" si="395"/>
        <v>0</v>
      </c>
      <c r="V1943" s="272"/>
      <c r="W1943" s="62"/>
      <c r="X1943" s="270">
        <f t="shared" si="396"/>
        <v>0</v>
      </c>
      <c r="Y1943" s="270">
        <f t="shared" si="397"/>
        <v>0</v>
      </c>
      <c r="Z1943" s="61"/>
      <c r="AA1943" s="61"/>
      <c r="AB1943" s="60" t="str">
        <f t="shared" si="398"/>
        <v/>
      </c>
      <c r="AC1943" s="21" t="b">
        <f t="shared" si="399"/>
        <v>0</v>
      </c>
      <c r="AD1943" s="21" t="b">
        <f t="shared" si="400"/>
        <v>0</v>
      </c>
      <c r="AE1943" s="21" t="b">
        <f t="shared" si="401"/>
        <v>0</v>
      </c>
      <c r="AF1943" s="21" t="b">
        <f ca="1">OR(AND($AC1943,NOT($AD1943)),AND($AC1943,OR(AND($G1943="",$H1943&lt;&gt;""),AND($G1943&lt;&gt;"",$H1943=""),AND($J1943="",$K1943&lt;&gt;""),AND($J1943&lt;&gt;"",$K1943=""),AND($M1943="",$N1943&lt;&gt;""),AND($M1943&lt;&gt;"",$N1943=""),AND($P1943="",$Q1943&lt;&gt;""),AND($P1943&lt;&gt;"",$Q1943=""),AND($S1943="",$T1943&lt;&gt;""),AND($S1943&lt;&gt;"",$T1943=""),AND($V1943="",$W1943&lt;&gt;""),AND($V1943&lt;&gt;"",$W1943=""))),AND($C1943&lt;&gt;"",$E1943&lt;&gt;"",LEFT(TRIM($C1943),1)&lt;&gt;LEFT(TRIM($E1943),1)),IF(OR($E1943="",$F1943=""),FALSE(),IFERROR(COUNTIF(INDIRECT("UNITS_"&amp;SUBSTITUTE(LEFT($E1943,FIND(" ",$E1943&amp;" ")-1),".","_")),$F1943)=0,TRUE())),AND($B1943&lt;&gt;"",OR(ISNUMBER(SEARCH("outro",LOWER($B1943))),ISNUMBER(SEARCH("divers",LOWER($B1943))),ISNUMBER(SEARCH("etc",LOWER($B1943))))),OR(AND(ISNUMBER(SEARCH("comunic",LOWER($B1943))),LEFT($E1943,3)&lt;&gt;"4.4"),AND(ISNUMBER(SEARCH("monitor",LOWER($B1943))),NOT(OR(LEFT($E1943,3)="1.5",LEFT($E1943,3)="2.5")))),AND($B1943&lt;&gt;"",OR(LEFT($C1943,1)="1",LEFT($C1943,1)="2"),$D1943=""),AND($D1943&lt;&gt;"",NOT(OR(LEFT($C1943,1)="1",LEFT($C1943,1)="2"))),AND($D1943&lt;&gt;"",COUNTIF(' PROJETO'!$B$14:$B$16,$D1943)=0),IF($D1943="",FALSE(),IF(COUNTIF(' PROJETO'!$B$14:$B$16,$D1943)=0,FALSE(),IFERROR(INDEX(' PROJETO'!$C$14:$C$16,MATCH($D1943,' PROJETO'!$B$14:$B$16,0))&lt;&gt;"Sim",FALSE()))))</f>
        <v>0</v>
      </c>
      <c r="AG1943" s="21" t="b">
        <f>AND($AC1943,$Y1943&gt;'CONFG.  LISTAS'!$F$4,$Z1943="",$AA1943="")</f>
        <v>0</v>
      </c>
      <c r="AH1943" s="21" t="str">
        <f t="shared" si="402"/>
        <v/>
      </c>
      <c r="AI1943" s="43" t="str">
        <f ca="1">IF(NOT($AC1943),"",IF(OR($B1943="",$C1943="",$E1943="",$F1943=""),"Preencha descrição, categoria, tipo e unidade.",IF(AND($B1943&lt;&gt;"",OR(LEFT($C1943,1)="1",LEFT($C1943,1)="2"),$D1943=""),"Informe a prática de restauração para itens diretos.",IF(AND($D1943&lt;&gt;"",NOT(OR(LEFT($C1943,1)="1",LEFT($C1943,1)="2"))),"Custos indiretos não devem pertencer a uma prática específica.",IF(AND($D1943&lt;&gt;"",COUNTIF(' PROJETO'!$B$14:$B$16,$D1943)=0),"Prática de restauração inválida ou não cadastrada.",IF(IF($D1943="",FALSE(),IF(COUNTIF(' PROJETO'!$B$14:$B$16,$D1943)=0,FALSE(),IFERROR(INDEX(' PROJETO'!$C$14:$C$16,MATCH($D1943,' PROJETO'!$B$14:$B$16,0))&lt;&gt;"Sim",FALSE()))),"A prática informada no item não foi selecionada na aba Projeto.",IF(AND(MAX($I1943,$L1943,$O1943,$R1943,$U1943,$X1943)&gt;'CONFG.  LISTAS'!$F$4,NOT(OR($Z1943&lt;&gt;"",$AA1943&lt;&gt;""))),"Memorial de cálculo ou anexo obrigatório não informado para item acima do limite.",IF(OR(AND($G1943&lt;&gt;"",$H1943&lt;&gt;"",OR($G1943&lt;=0,$H1943&lt;=0)),AND($J1943&lt;&gt;"",$K1943&lt;&gt;"",OR($J1943&lt;=0,$K1943&lt;=0)),AND($M1943&lt;&gt;"",$N1943&lt;&gt;"",OR($M1943&lt;=0,$N1943&lt;=0)),AND($P1943&lt;&gt;"",$Q1943&lt;&gt;"",OR($P1943&lt;=0,$Q1943&lt;=0)),AND($S1943&lt;&gt;"",$T1943&lt;&gt;"",OR($S1943&lt;=0,$T1943&lt;=0)),AND($V1943&lt;&gt;"",$W1943&lt;&gt;"",OR($V1943&lt;=0,$W1943&lt;=0))),"Revise os valores informados: valor unitário e quantidade devem ser maiores que zero.",IF(OR(AND($G1943="",$H1943&lt;&gt;""),AND($G1943&lt;&gt;"",$H1943=""),AND($J1943="",$K1943&lt;&gt;""),AND($J1943&lt;&gt;"",$K1943=""),AND($M1943="",$N1943&lt;&gt;""),AND($M1943&lt;&gt;"",$N1943=""),AND($P1943="",$Q1943&lt;&gt;""),AND($P1943&lt;&gt;"",$Q1943=""),AND($S1943="",$T1943&lt;&gt;""),AND($S1943&lt;&gt;"",$T1943=""),AND($V1943="",$W1943&lt;&gt;""),AND($V1943&lt;&gt;"",$W1943="")),"Há ano preenchido parcialmente: "&amp;TRIM(IF(AND($G1943="",$H1943&lt;&gt;""),"Ano 1 (falta valor unitário); ","")&amp;IF(AND($G1943&lt;&gt;"",$H1943=""),"Ano 1 (falta quantidade); ","")&amp;IF(AND($J1943="",$K1943&lt;&gt;""),"Ano 2 (falta valor unitário); ","")&amp;IF(AND($J1943&lt;&gt;"",$K1943=""),"Ano 2 (falta quantidade); ","")&amp;IF(AND($M1943="",$N1943&lt;&gt;""),"Ano 3 (falta valor unitário); ","")&amp;IF(AND($M1943&lt;&gt;"",$N1943=""),"Ano 3 (falta quantidade); ","")&amp;IF(AND($P1943="",$Q1943&lt;&gt;""),"Ano 4 (falta valor unitário); ","")&amp;IF(AND($P1943&lt;&gt;"",$Q1943=""),"Ano 4 (falta quantidade); ","")&amp;IF(AND($S1943="",$T1943&lt;&gt;""),"Ano 5 (falta valor unitário); ","")&amp;IF(AND($S1943&lt;&gt;"",$T1943=""),"Ano 5 (falta quantidade); ","")&amp;IF(AND($V1943="",$W1943&lt;&gt;""),"Ano 6 (falta valor unitário); ","")&amp;IF(AND($V1943&lt;&gt;"",$W1943=""),"Ano 6 (falta quantidade); ","")), IF(NOT(OR(AND($G1943&lt;&gt;"",$H1943&lt;&gt;""),AND($J1943&lt;&gt;"",$K1943&lt;&gt;""),AND($M1943&lt;&gt;"",$N1943&lt;&gt;""),AND($P1943&lt;&gt;"",$Q1943&lt;&gt;""),AND($S1943&lt;&gt;"",$T1943&lt;&gt;""),AND($V1943&lt;&gt;"",$W1943&lt;&gt;""))),"Informe pelo menos um ano completo com valor unitário e quantidade.",IF(AND($C1943&lt;&gt;"",$E1943&lt;&gt;"",LEFT(TRIM($C1943),1)&lt;&gt;LEFT(TRIM($E1943),1)),"Categoria e tipo estão incompatíveis.",IF(IF(OR($E1943="",$F1943=""),FALSE(),IFERROR(COUNTIF(INDIRECT("UNITS_"&amp;SUBSTITUTE(LEFT($E1943,FIND(" ",$E1943&amp;" ")-1),".","_")),$F1943)=0,TRUE())),"Unidade incompatível com o tipo selecionado.",IF(OR(AND(ISNUMBER(SEARCH("comunic",LOWER($B1943))),LEFT($E1943,3)&lt;&gt;"4.4"),AND(ISNUMBER(SEARCH("monitor",LOWER($B1943))),NOT(OR(LEFT($E1943,3)="1.5",LEFT($E1943,3)="2.5")))),"Revise a classificação do item conforme as regras de preenchimento.",IF(AND($B1943&lt;&gt;"",OR(ISNUMBER(SEARCH("outro",LOWER($B1943))),ISNUMBER(SEARCH("divers",LOWER($B1943))),ISNUMBER(SEARCH("kit",LOWER($B1943))),ISNUMBER(SEARCH("ferrament",LOWER($B1943))),ISNUMBER(SEARCH("epi",LOWER($B1943)))),NOT(OR($Z1943&lt;&gt;"",$AA1943&lt;&gt;""))),"Descrição muito genérica: detalhe melhor o item e registre o racional no memorial ou em anexo.",IF(AND($Y1943=0,$B1943&lt;&gt;"",OR($G1943&lt;&gt;"",$H1943&lt;&gt;"",$J1943&lt;&gt;"",$K1943&lt;&gt;"",$M1943&lt;&gt;"",$N1943&lt;&gt;"",$P1943&lt;&gt;"",$Q1943&lt;&gt;"",$S1943&lt;&gt;"",$T1943&lt;&gt;"",$V1943&lt;&gt;"",$W1943&lt;&gt;"")),"O item possui dados lançados, mas o total está zerado. Revise os valores informados.","")))))))))))))))</f>
        <v/>
      </c>
    </row>
    <row r="1944" spans="1:35" ht="14.25" customHeight="1" x14ac:dyDescent="0.25">
      <c r="A1944" s="57" t="str">
        <f t="shared" si="390"/>
        <v/>
      </c>
      <c r="B1944" s="58"/>
      <c r="C1944" s="58"/>
      <c r="D1944" s="58"/>
      <c r="E1944" s="58"/>
      <c r="F1944" s="58"/>
      <c r="G1944" s="269"/>
      <c r="H1944" s="59"/>
      <c r="I1944" s="273">
        <f t="shared" si="391"/>
        <v>0</v>
      </c>
      <c r="J1944" s="269"/>
      <c r="K1944" s="59"/>
      <c r="L1944" s="270">
        <f t="shared" si="392"/>
        <v>0</v>
      </c>
      <c r="M1944" s="269"/>
      <c r="N1944" s="59"/>
      <c r="O1944" s="270">
        <f t="shared" si="393"/>
        <v>0</v>
      </c>
      <c r="P1944" s="269"/>
      <c r="Q1944" s="59"/>
      <c r="R1944" s="271">
        <f t="shared" si="394"/>
        <v>0</v>
      </c>
      <c r="S1944" s="269"/>
      <c r="T1944" s="59"/>
      <c r="U1944" s="270">
        <f t="shared" si="395"/>
        <v>0</v>
      </c>
      <c r="V1944" s="269"/>
      <c r="W1944" s="59"/>
      <c r="X1944" s="270">
        <f t="shared" si="396"/>
        <v>0</v>
      </c>
      <c r="Y1944" s="270">
        <f t="shared" si="397"/>
        <v>0</v>
      </c>
      <c r="Z1944" s="58"/>
      <c r="AA1944" s="58"/>
      <c r="AB1944" s="60" t="str">
        <f t="shared" si="398"/>
        <v/>
      </c>
      <c r="AC1944" s="21" t="b">
        <f t="shared" si="399"/>
        <v>0</v>
      </c>
      <c r="AD1944" s="21" t="b">
        <f t="shared" si="400"/>
        <v>0</v>
      </c>
      <c r="AE1944" s="21" t="b">
        <f t="shared" si="401"/>
        <v>0</v>
      </c>
      <c r="AF1944" s="21" t="b">
        <f ca="1">OR(AND($AC1944,NOT($AD1944)),AND($AC1944,OR(AND($G1944="",$H1944&lt;&gt;""),AND($G1944&lt;&gt;"",$H1944=""),AND($J1944="",$K1944&lt;&gt;""),AND($J1944&lt;&gt;"",$K1944=""),AND($M1944="",$N1944&lt;&gt;""),AND($M1944&lt;&gt;"",$N1944=""),AND($P1944="",$Q1944&lt;&gt;""),AND($P1944&lt;&gt;"",$Q1944=""),AND($S1944="",$T1944&lt;&gt;""),AND($S1944&lt;&gt;"",$T1944=""),AND($V1944="",$W1944&lt;&gt;""),AND($V1944&lt;&gt;"",$W1944=""))),AND($C1944&lt;&gt;"",$E1944&lt;&gt;"",LEFT(TRIM($C1944),1)&lt;&gt;LEFT(TRIM($E1944),1)),IF(OR($E1944="",$F1944=""),FALSE(),IFERROR(COUNTIF(INDIRECT("UNITS_"&amp;SUBSTITUTE(LEFT($E1944,FIND(" ",$E1944&amp;" ")-1),".","_")),$F1944)=0,TRUE())),AND($B1944&lt;&gt;"",OR(ISNUMBER(SEARCH("outro",LOWER($B1944))),ISNUMBER(SEARCH("divers",LOWER($B1944))),ISNUMBER(SEARCH("etc",LOWER($B1944))))),OR(AND(ISNUMBER(SEARCH("comunic",LOWER($B1944))),LEFT($E1944,3)&lt;&gt;"4.4"),AND(ISNUMBER(SEARCH("monitor",LOWER($B1944))),NOT(OR(LEFT($E1944,3)="1.5",LEFT($E1944,3)="2.5")))),AND($B1944&lt;&gt;"",OR(LEFT($C1944,1)="1",LEFT($C1944,1)="2"),$D1944=""),AND($D1944&lt;&gt;"",NOT(OR(LEFT($C1944,1)="1",LEFT($C1944,1)="2"))),AND($D1944&lt;&gt;"",COUNTIF(' PROJETO'!$B$14:$B$16,$D1944)=0),IF($D1944="",FALSE(),IF(COUNTIF(' PROJETO'!$B$14:$B$16,$D1944)=0,FALSE(),IFERROR(INDEX(' PROJETO'!$C$14:$C$16,MATCH($D1944,' PROJETO'!$B$14:$B$16,0))&lt;&gt;"Sim",FALSE()))))</f>
        <v>0</v>
      </c>
      <c r="AG1944" s="21" t="b">
        <f>AND($AC1944,$Y1944&gt;'CONFG.  LISTAS'!$F$4,$Z1944="",$AA1944="")</f>
        <v>0</v>
      </c>
      <c r="AH1944" s="21" t="str">
        <f t="shared" si="402"/>
        <v/>
      </c>
      <c r="AI1944" s="43" t="str">
        <f ca="1">IF(NOT($AC1944),"",IF(OR($B1944="",$C1944="",$E1944="",$F1944=""),"Preencha descrição, categoria, tipo e unidade.",IF(AND($B1944&lt;&gt;"",OR(LEFT($C1944,1)="1",LEFT($C1944,1)="2"),$D1944=""),"Informe a prática de restauração para itens diretos.",IF(AND($D1944&lt;&gt;"",NOT(OR(LEFT($C1944,1)="1",LEFT($C1944,1)="2"))),"Custos indiretos não devem pertencer a uma prática específica.",IF(AND($D1944&lt;&gt;"",COUNTIF(' PROJETO'!$B$14:$B$16,$D1944)=0),"Prática de restauração inválida ou não cadastrada.",IF(IF($D1944="",FALSE(),IF(COUNTIF(' PROJETO'!$B$14:$B$16,$D1944)=0,FALSE(),IFERROR(INDEX(' PROJETO'!$C$14:$C$16,MATCH($D1944,' PROJETO'!$B$14:$B$16,0))&lt;&gt;"Sim",FALSE()))),"A prática informada no item não foi selecionada na aba Projeto.",IF(AND(MAX($I1944,$L1944,$O1944,$R1944,$U1944,$X1944)&gt;'CONFG.  LISTAS'!$F$4,NOT(OR($Z1944&lt;&gt;"",$AA1944&lt;&gt;""))),"Memorial de cálculo ou anexo obrigatório não informado para item acima do limite.",IF(OR(AND($G1944&lt;&gt;"",$H1944&lt;&gt;"",OR($G1944&lt;=0,$H1944&lt;=0)),AND($J1944&lt;&gt;"",$K1944&lt;&gt;"",OR($J1944&lt;=0,$K1944&lt;=0)),AND($M1944&lt;&gt;"",$N1944&lt;&gt;"",OR($M1944&lt;=0,$N1944&lt;=0)),AND($P1944&lt;&gt;"",$Q1944&lt;&gt;"",OR($P1944&lt;=0,$Q1944&lt;=0)),AND($S1944&lt;&gt;"",$T1944&lt;&gt;"",OR($S1944&lt;=0,$T1944&lt;=0)),AND($V1944&lt;&gt;"",$W1944&lt;&gt;"",OR($V1944&lt;=0,$W1944&lt;=0))),"Revise os valores informados: valor unitário e quantidade devem ser maiores que zero.",IF(OR(AND($G1944="",$H1944&lt;&gt;""),AND($G1944&lt;&gt;"",$H1944=""),AND($J1944="",$K1944&lt;&gt;""),AND($J1944&lt;&gt;"",$K1944=""),AND($M1944="",$N1944&lt;&gt;""),AND($M1944&lt;&gt;"",$N1944=""),AND($P1944="",$Q1944&lt;&gt;""),AND($P1944&lt;&gt;"",$Q1944=""),AND($S1944="",$T1944&lt;&gt;""),AND($S1944&lt;&gt;"",$T1944=""),AND($V1944="",$W1944&lt;&gt;""),AND($V1944&lt;&gt;"",$W1944="")),"Há ano preenchido parcialmente: "&amp;TRIM(IF(AND($G1944="",$H1944&lt;&gt;""),"Ano 1 (falta valor unitário); ","")&amp;IF(AND($G1944&lt;&gt;"",$H1944=""),"Ano 1 (falta quantidade); ","")&amp;IF(AND($J1944="",$K1944&lt;&gt;""),"Ano 2 (falta valor unitário); ","")&amp;IF(AND($J1944&lt;&gt;"",$K1944=""),"Ano 2 (falta quantidade); ","")&amp;IF(AND($M1944="",$N1944&lt;&gt;""),"Ano 3 (falta valor unitário); ","")&amp;IF(AND($M1944&lt;&gt;"",$N1944=""),"Ano 3 (falta quantidade); ","")&amp;IF(AND($P1944="",$Q1944&lt;&gt;""),"Ano 4 (falta valor unitário); ","")&amp;IF(AND($P1944&lt;&gt;"",$Q1944=""),"Ano 4 (falta quantidade); ","")&amp;IF(AND($S1944="",$T1944&lt;&gt;""),"Ano 5 (falta valor unitário); ","")&amp;IF(AND($S1944&lt;&gt;"",$T1944=""),"Ano 5 (falta quantidade); ","")&amp;IF(AND($V1944="",$W1944&lt;&gt;""),"Ano 6 (falta valor unitário); ","")&amp;IF(AND($V1944&lt;&gt;"",$W1944=""),"Ano 6 (falta quantidade); ","")), IF(NOT(OR(AND($G1944&lt;&gt;"",$H1944&lt;&gt;""),AND($J1944&lt;&gt;"",$K1944&lt;&gt;""),AND($M1944&lt;&gt;"",$N1944&lt;&gt;""),AND($P1944&lt;&gt;"",$Q1944&lt;&gt;""),AND($S1944&lt;&gt;"",$T1944&lt;&gt;""),AND($V1944&lt;&gt;"",$W1944&lt;&gt;""))),"Informe pelo menos um ano completo com valor unitário e quantidade.",IF(AND($C1944&lt;&gt;"",$E1944&lt;&gt;"",LEFT(TRIM($C1944),1)&lt;&gt;LEFT(TRIM($E1944),1)),"Categoria e tipo estão incompatíveis.",IF(IF(OR($E1944="",$F1944=""),FALSE(),IFERROR(COUNTIF(INDIRECT("UNITS_"&amp;SUBSTITUTE(LEFT($E1944,FIND(" ",$E1944&amp;" ")-1),".","_")),$F1944)=0,TRUE())),"Unidade incompatível com o tipo selecionado.",IF(OR(AND(ISNUMBER(SEARCH("comunic",LOWER($B1944))),LEFT($E1944,3)&lt;&gt;"4.4"),AND(ISNUMBER(SEARCH("monitor",LOWER($B1944))),NOT(OR(LEFT($E1944,3)="1.5",LEFT($E1944,3)="2.5")))),"Revise a classificação do item conforme as regras de preenchimento.",IF(AND($B1944&lt;&gt;"",OR(ISNUMBER(SEARCH("outro",LOWER($B1944))),ISNUMBER(SEARCH("divers",LOWER($B1944))),ISNUMBER(SEARCH("kit",LOWER($B1944))),ISNUMBER(SEARCH("ferrament",LOWER($B1944))),ISNUMBER(SEARCH("epi",LOWER($B1944)))),NOT(OR($Z1944&lt;&gt;"",$AA1944&lt;&gt;""))),"Descrição muito genérica: detalhe melhor o item e registre o racional no memorial ou em anexo.",IF(AND($Y1944=0,$B1944&lt;&gt;"",OR($G1944&lt;&gt;"",$H1944&lt;&gt;"",$J1944&lt;&gt;"",$K1944&lt;&gt;"",$M1944&lt;&gt;"",$N1944&lt;&gt;"",$P1944&lt;&gt;"",$Q1944&lt;&gt;"",$S1944&lt;&gt;"",$T1944&lt;&gt;"",$V1944&lt;&gt;"",$W1944&lt;&gt;"")),"O item possui dados lançados, mas o total está zerado. Revise os valores informados.","")))))))))))))))</f>
        <v/>
      </c>
    </row>
    <row r="1945" spans="1:35" ht="14.25" customHeight="1" x14ac:dyDescent="0.25">
      <c r="A1945" s="57" t="str">
        <f t="shared" si="390"/>
        <v/>
      </c>
      <c r="B1945" s="61"/>
      <c r="C1945" s="61"/>
      <c r="D1945" s="58"/>
      <c r="E1945" s="61"/>
      <c r="F1945" s="61"/>
      <c r="G1945" s="272"/>
      <c r="H1945" s="62"/>
      <c r="I1945" s="273">
        <f t="shared" si="391"/>
        <v>0</v>
      </c>
      <c r="J1945" s="272"/>
      <c r="K1945" s="62"/>
      <c r="L1945" s="270">
        <f t="shared" si="392"/>
        <v>0</v>
      </c>
      <c r="M1945" s="272"/>
      <c r="N1945" s="62"/>
      <c r="O1945" s="270">
        <f t="shared" si="393"/>
        <v>0</v>
      </c>
      <c r="P1945" s="272"/>
      <c r="Q1945" s="62"/>
      <c r="R1945" s="271">
        <f t="shared" si="394"/>
        <v>0</v>
      </c>
      <c r="S1945" s="272"/>
      <c r="T1945" s="62"/>
      <c r="U1945" s="270">
        <f t="shared" si="395"/>
        <v>0</v>
      </c>
      <c r="V1945" s="272"/>
      <c r="W1945" s="62"/>
      <c r="X1945" s="270">
        <f t="shared" si="396"/>
        <v>0</v>
      </c>
      <c r="Y1945" s="270">
        <f t="shared" si="397"/>
        <v>0</v>
      </c>
      <c r="Z1945" s="61"/>
      <c r="AA1945" s="61"/>
      <c r="AB1945" s="60" t="str">
        <f t="shared" si="398"/>
        <v/>
      </c>
      <c r="AC1945" s="21" t="b">
        <f t="shared" si="399"/>
        <v>0</v>
      </c>
      <c r="AD1945" s="21" t="b">
        <f t="shared" si="400"/>
        <v>0</v>
      </c>
      <c r="AE1945" s="21" t="b">
        <f t="shared" si="401"/>
        <v>0</v>
      </c>
      <c r="AF1945" s="21" t="b">
        <f ca="1">OR(AND($AC1945,NOT($AD1945)),AND($AC1945,OR(AND($G1945="",$H1945&lt;&gt;""),AND($G1945&lt;&gt;"",$H1945=""),AND($J1945="",$K1945&lt;&gt;""),AND($J1945&lt;&gt;"",$K1945=""),AND($M1945="",$N1945&lt;&gt;""),AND($M1945&lt;&gt;"",$N1945=""),AND($P1945="",$Q1945&lt;&gt;""),AND($P1945&lt;&gt;"",$Q1945=""),AND($S1945="",$T1945&lt;&gt;""),AND($S1945&lt;&gt;"",$T1945=""),AND($V1945="",$W1945&lt;&gt;""),AND($V1945&lt;&gt;"",$W1945=""))),AND($C1945&lt;&gt;"",$E1945&lt;&gt;"",LEFT(TRIM($C1945),1)&lt;&gt;LEFT(TRIM($E1945),1)),IF(OR($E1945="",$F1945=""),FALSE(),IFERROR(COUNTIF(INDIRECT("UNITS_"&amp;SUBSTITUTE(LEFT($E1945,FIND(" ",$E1945&amp;" ")-1),".","_")),$F1945)=0,TRUE())),AND($B1945&lt;&gt;"",OR(ISNUMBER(SEARCH("outro",LOWER($B1945))),ISNUMBER(SEARCH("divers",LOWER($B1945))),ISNUMBER(SEARCH("etc",LOWER($B1945))))),OR(AND(ISNUMBER(SEARCH("comunic",LOWER($B1945))),LEFT($E1945,3)&lt;&gt;"4.4"),AND(ISNUMBER(SEARCH("monitor",LOWER($B1945))),NOT(OR(LEFT($E1945,3)="1.5",LEFT($E1945,3)="2.5")))),AND($B1945&lt;&gt;"",OR(LEFT($C1945,1)="1",LEFT($C1945,1)="2"),$D1945=""),AND($D1945&lt;&gt;"",NOT(OR(LEFT($C1945,1)="1",LEFT($C1945,1)="2"))),AND($D1945&lt;&gt;"",COUNTIF(' PROJETO'!$B$14:$B$16,$D1945)=0),IF($D1945="",FALSE(),IF(COUNTIF(' PROJETO'!$B$14:$B$16,$D1945)=0,FALSE(),IFERROR(INDEX(' PROJETO'!$C$14:$C$16,MATCH($D1945,' PROJETO'!$B$14:$B$16,0))&lt;&gt;"Sim",FALSE()))))</f>
        <v>0</v>
      </c>
      <c r="AG1945" s="21" t="b">
        <f>AND($AC1945,$Y1945&gt;'CONFG.  LISTAS'!$F$4,$Z1945="",$AA1945="")</f>
        <v>0</v>
      </c>
      <c r="AH1945" s="21" t="str">
        <f t="shared" si="402"/>
        <v/>
      </c>
      <c r="AI1945" s="43" t="str">
        <f ca="1">IF(NOT($AC1945),"",IF(OR($B1945="",$C1945="",$E1945="",$F1945=""),"Preencha descrição, categoria, tipo e unidade.",IF(AND($B1945&lt;&gt;"",OR(LEFT($C1945,1)="1",LEFT($C1945,1)="2"),$D1945=""),"Informe a prática de restauração para itens diretos.",IF(AND($D1945&lt;&gt;"",NOT(OR(LEFT($C1945,1)="1",LEFT($C1945,1)="2"))),"Custos indiretos não devem pertencer a uma prática específica.",IF(AND($D1945&lt;&gt;"",COUNTIF(' PROJETO'!$B$14:$B$16,$D1945)=0),"Prática de restauração inválida ou não cadastrada.",IF(IF($D1945="",FALSE(),IF(COUNTIF(' PROJETO'!$B$14:$B$16,$D1945)=0,FALSE(),IFERROR(INDEX(' PROJETO'!$C$14:$C$16,MATCH($D1945,' PROJETO'!$B$14:$B$16,0))&lt;&gt;"Sim",FALSE()))),"A prática informada no item não foi selecionada na aba Projeto.",IF(AND(MAX($I1945,$L1945,$O1945,$R1945,$U1945,$X1945)&gt;'CONFG.  LISTAS'!$F$4,NOT(OR($Z1945&lt;&gt;"",$AA1945&lt;&gt;""))),"Memorial de cálculo ou anexo obrigatório não informado para item acima do limite.",IF(OR(AND($G1945&lt;&gt;"",$H1945&lt;&gt;"",OR($G1945&lt;=0,$H1945&lt;=0)),AND($J1945&lt;&gt;"",$K1945&lt;&gt;"",OR($J1945&lt;=0,$K1945&lt;=0)),AND($M1945&lt;&gt;"",$N1945&lt;&gt;"",OR($M1945&lt;=0,$N1945&lt;=0)),AND($P1945&lt;&gt;"",$Q1945&lt;&gt;"",OR($P1945&lt;=0,$Q1945&lt;=0)),AND($S1945&lt;&gt;"",$T1945&lt;&gt;"",OR($S1945&lt;=0,$T1945&lt;=0)),AND($V1945&lt;&gt;"",$W1945&lt;&gt;"",OR($V1945&lt;=0,$W1945&lt;=0))),"Revise os valores informados: valor unitário e quantidade devem ser maiores que zero.",IF(OR(AND($G1945="",$H1945&lt;&gt;""),AND($G1945&lt;&gt;"",$H1945=""),AND($J1945="",$K1945&lt;&gt;""),AND($J1945&lt;&gt;"",$K1945=""),AND($M1945="",$N1945&lt;&gt;""),AND($M1945&lt;&gt;"",$N1945=""),AND($P1945="",$Q1945&lt;&gt;""),AND($P1945&lt;&gt;"",$Q1945=""),AND($S1945="",$T1945&lt;&gt;""),AND($S1945&lt;&gt;"",$T1945=""),AND($V1945="",$W1945&lt;&gt;""),AND($V1945&lt;&gt;"",$W1945="")),"Há ano preenchido parcialmente: "&amp;TRIM(IF(AND($G1945="",$H1945&lt;&gt;""),"Ano 1 (falta valor unitário); ","")&amp;IF(AND($G1945&lt;&gt;"",$H1945=""),"Ano 1 (falta quantidade); ","")&amp;IF(AND($J1945="",$K1945&lt;&gt;""),"Ano 2 (falta valor unitário); ","")&amp;IF(AND($J1945&lt;&gt;"",$K1945=""),"Ano 2 (falta quantidade); ","")&amp;IF(AND($M1945="",$N1945&lt;&gt;""),"Ano 3 (falta valor unitário); ","")&amp;IF(AND($M1945&lt;&gt;"",$N1945=""),"Ano 3 (falta quantidade); ","")&amp;IF(AND($P1945="",$Q1945&lt;&gt;""),"Ano 4 (falta valor unitário); ","")&amp;IF(AND($P1945&lt;&gt;"",$Q1945=""),"Ano 4 (falta quantidade); ","")&amp;IF(AND($S1945="",$T1945&lt;&gt;""),"Ano 5 (falta valor unitário); ","")&amp;IF(AND($S1945&lt;&gt;"",$T1945=""),"Ano 5 (falta quantidade); ","")&amp;IF(AND($V1945="",$W1945&lt;&gt;""),"Ano 6 (falta valor unitário); ","")&amp;IF(AND($V1945&lt;&gt;"",$W1945=""),"Ano 6 (falta quantidade); ","")), IF(NOT(OR(AND($G1945&lt;&gt;"",$H1945&lt;&gt;""),AND($J1945&lt;&gt;"",$K1945&lt;&gt;""),AND($M1945&lt;&gt;"",$N1945&lt;&gt;""),AND($P1945&lt;&gt;"",$Q1945&lt;&gt;""),AND($S1945&lt;&gt;"",$T1945&lt;&gt;""),AND($V1945&lt;&gt;"",$W1945&lt;&gt;""))),"Informe pelo menos um ano completo com valor unitário e quantidade.",IF(AND($C1945&lt;&gt;"",$E1945&lt;&gt;"",LEFT(TRIM($C1945),1)&lt;&gt;LEFT(TRIM($E1945),1)),"Categoria e tipo estão incompatíveis.",IF(IF(OR($E1945="",$F1945=""),FALSE(),IFERROR(COUNTIF(INDIRECT("UNITS_"&amp;SUBSTITUTE(LEFT($E1945,FIND(" ",$E1945&amp;" ")-1),".","_")),$F1945)=0,TRUE())),"Unidade incompatível com o tipo selecionado.",IF(OR(AND(ISNUMBER(SEARCH("comunic",LOWER($B1945))),LEFT($E1945,3)&lt;&gt;"4.4"),AND(ISNUMBER(SEARCH("monitor",LOWER($B1945))),NOT(OR(LEFT($E1945,3)="1.5",LEFT($E1945,3)="2.5")))),"Revise a classificação do item conforme as regras de preenchimento.",IF(AND($B1945&lt;&gt;"",OR(ISNUMBER(SEARCH("outro",LOWER($B1945))),ISNUMBER(SEARCH("divers",LOWER($B1945))),ISNUMBER(SEARCH("kit",LOWER($B1945))),ISNUMBER(SEARCH("ferrament",LOWER($B1945))),ISNUMBER(SEARCH("epi",LOWER($B1945)))),NOT(OR($Z1945&lt;&gt;"",$AA1945&lt;&gt;""))),"Descrição muito genérica: detalhe melhor o item e registre o racional no memorial ou em anexo.",IF(AND($Y1945=0,$B1945&lt;&gt;"",OR($G1945&lt;&gt;"",$H1945&lt;&gt;"",$J1945&lt;&gt;"",$K1945&lt;&gt;"",$M1945&lt;&gt;"",$N1945&lt;&gt;"",$P1945&lt;&gt;"",$Q1945&lt;&gt;"",$S1945&lt;&gt;"",$T1945&lt;&gt;"",$V1945&lt;&gt;"",$W1945&lt;&gt;"")),"O item possui dados lançados, mas o total está zerado. Revise os valores informados.","")))))))))))))))</f>
        <v/>
      </c>
    </row>
    <row r="1946" spans="1:35" ht="14.25" customHeight="1" x14ac:dyDescent="0.25">
      <c r="A1946" s="57" t="str">
        <f t="shared" si="390"/>
        <v/>
      </c>
      <c r="B1946" s="58"/>
      <c r="C1946" s="58"/>
      <c r="D1946" s="58"/>
      <c r="E1946" s="58"/>
      <c r="F1946" s="58"/>
      <c r="G1946" s="269"/>
      <c r="H1946" s="59"/>
      <c r="I1946" s="273">
        <f t="shared" si="391"/>
        <v>0</v>
      </c>
      <c r="J1946" s="269"/>
      <c r="K1946" s="59"/>
      <c r="L1946" s="270">
        <f t="shared" si="392"/>
        <v>0</v>
      </c>
      <c r="M1946" s="269"/>
      <c r="N1946" s="59"/>
      <c r="O1946" s="270">
        <f t="shared" si="393"/>
        <v>0</v>
      </c>
      <c r="P1946" s="269"/>
      <c r="Q1946" s="59"/>
      <c r="R1946" s="271">
        <f t="shared" si="394"/>
        <v>0</v>
      </c>
      <c r="S1946" s="269"/>
      <c r="T1946" s="59"/>
      <c r="U1946" s="270">
        <f t="shared" si="395"/>
        <v>0</v>
      </c>
      <c r="V1946" s="269"/>
      <c r="W1946" s="59"/>
      <c r="X1946" s="270">
        <f t="shared" si="396"/>
        <v>0</v>
      </c>
      <c r="Y1946" s="270">
        <f t="shared" si="397"/>
        <v>0</v>
      </c>
      <c r="Z1946" s="58"/>
      <c r="AA1946" s="58"/>
      <c r="AB1946" s="60" t="str">
        <f t="shared" si="398"/>
        <v/>
      </c>
      <c r="AC1946" s="21" t="b">
        <f t="shared" si="399"/>
        <v>0</v>
      </c>
      <c r="AD1946" s="21" t="b">
        <f t="shared" si="400"/>
        <v>0</v>
      </c>
      <c r="AE1946" s="21" t="b">
        <f t="shared" si="401"/>
        <v>0</v>
      </c>
      <c r="AF1946" s="21" t="b">
        <f ca="1">OR(AND($AC1946,NOT($AD1946)),AND($AC1946,OR(AND($G1946="",$H1946&lt;&gt;""),AND($G1946&lt;&gt;"",$H1946=""),AND($J1946="",$K1946&lt;&gt;""),AND($J1946&lt;&gt;"",$K1946=""),AND($M1946="",$N1946&lt;&gt;""),AND($M1946&lt;&gt;"",$N1946=""),AND($P1946="",$Q1946&lt;&gt;""),AND($P1946&lt;&gt;"",$Q1946=""),AND($S1946="",$T1946&lt;&gt;""),AND($S1946&lt;&gt;"",$T1946=""),AND($V1946="",$W1946&lt;&gt;""),AND($V1946&lt;&gt;"",$W1946=""))),AND($C1946&lt;&gt;"",$E1946&lt;&gt;"",LEFT(TRIM($C1946),1)&lt;&gt;LEFT(TRIM($E1946),1)),IF(OR($E1946="",$F1946=""),FALSE(),IFERROR(COUNTIF(INDIRECT("UNITS_"&amp;SUBSTITUTE(LEFT($E1946,FIND(" ",$E1946&amp;" ")-1),".","_")),$F1946)=0,TRUE())),AND($B1946&lt;&gt;"",OR(ISNUMBER(SEARCH("outro",LOWER($B1946))),ISNUMBER(SEARCH("divers",LOWER($B1946))),ISNUMBER(SEARCH("etc",LOWER($B1946))))),OR(AND(ISNUMBER(SEARCH("comunic",LOWER($B1946))),LEFT($E1946,3)&lt;&gt;"4.4"),AND(ISNUMBER(SEARCH("monitor",LOWER($B1946))),NOT(OR(LEFT($E1946,3)="1.5",LEFT($E1946,3)="2.5")))),AND($B1946&lt;&gt;"",OR(LEFT($C1946,1)="1",LEFT($C1946,1)="2"),$D1946=""),AND($D1946&lt;&gt;"",NOT(OR(LEFT($C1946,1)="1",LEFT($C1946,1)="2"))),AND($D1946&lt;&gt;"",COUNTIF(' PROJETO'!$B$14:$B$16,$D1946)=0),IF($D1946="",FALSE(),IF(COUNTIF(' PROJETO'!$B$14:$B$16,$D1946)=0,FALSE(),IFERROR(INDEX(' PROJETO'!$C$14:$C$16,MATCH($D1946,' PROJETO'!$B$14:$B$16,0))&lt;&gt;"Sim",FALSE()))))</f>
        <v>0</v>
      </c>
      <c r="AG1946" s="21" t="b">
        <f>AND($AC1946,$Y1946&gt;'CONFG.  LISTAS'!$F$4,$Z1946="",$AA1946="")</f>
        <v>0</v>
      </c>
      <c r="AH1946" s="21" t="str">
        <f t="shared" si="402"/>
        <v/>
      </c>
      <c r="AI1946" s="43" t="str">
        <f ca="1">IF(NOT($AC1946),"",IF(OR($B1946="",$C1946="",$E1946="",$F1946=""),"Preencha descrição, categoria, tipo e unidade.",IF(AND($B1946&lt;&gt;"",OR(LEFT($C1946,1)="1",LEFT($C1946,1)="2"),$D1946=""),"Informe a prática de restauração para itens diretos.",IF(AND($D1946&lt;&gt;"",NOT(OR(LEFT($C1946,1)="1",LEFT($C1946,1)="2"))),"Custos indiretos não devem pertencer a uma prática específica.",IF(AND($D1946&lt;&gt;"",COUNTIF(' PROJETO'!$B$14:$B$16,$D1946)=0),"Prática de restauração inválida ou não cadastrada.",IF(IF($D1946="",FALSE(),IF(COUNTIF(' PROJETO'!$B$14:$B$16,$D1946)=0,FALSE(),IFERROR(INDEX(' PROJETO'!$C$14:$C$16,MATCH($D1946,' PROJETO'!$B$14:$B$16,0))&lt;&gt;"Sim",FALSE()))),"A prática informada no item não foi selecionada na aba Projeto.",IF(AND(MAX($I1946,$L1946,$O1946,$R1946,$U1946,$X1946)&gt;'CONFG.  LISTAS'!$F$4,NOT(OR($Z1946&lt;&gt;"",$AA1946&lt;&gt;""))),"Memorial de cálculo ou anexo obrigatório não informado para item acima do limite.",IF(OR(AND($G1946&lt;&gt;"",$H1946&lt;&gt;"",OR($G1946&lt;=0,$H1946&lt;=0)),AND($J1946&lt;&gt;"",$K1946&lt;&gt;"",OR($J1946&lt;=0,$K1946&lt;=0)),AND($M1946&lt;&gt;"",$N1946&lt;&gt;"",OR($M1946&lt;=0,$N1946&lt;=0)),AND($P1946&lt;&gt;"",$Q1946&lt;&gt;"",OR($P1946&lt;=0,$Q1946&lt;=0)),AND($S1946&lt;&gt;"",$T1946&lt;&gt;"",OR($S1946&lt;=0,$T1946&lt;=0)),AND($V1946&lt;&gt;"",$W1946&lt;&gt;"",OR($V1946&lt;=0,$W1946&lt;=0))),"Revise os valores informados: valor unitário e quantidade devem ser maiores que zero.",IF(OR(AND($G1946="",$H1946&lt;&gt;""),AND($G1946&lt;&gt;"",$H1946=""),AND($J1946="",$K1946&lt;&gt;""),AND($J1946&lt;&gt;"",$K1946=""),AND($M1946="",$N1946&lt;&gt;""),AND($M1946&lt;&gt;"",$N1946=""),AND($P1946="",$Q1946&lt;&gt;""),AND($P1946&lt;&gt;"",$Q1946=""),AND($S1946="",$T1946&lt;&gt;""),AND($S1946&lt;&gt;"",$T1946=""),AND($V1946="",$W1946&lt;&gt;""),AND($V1946&lt;&gt;"",$W1946="")),"Há ano preenchido parcialmente: "&amp;TRIM(IF(AND($G1946="",$H1946&lt;&gt;""),"Ano 1 (falta valor unitário); ","")&amp;IF(AND($G1946&lt;&gt;"",$H1946=""),"Ano 1 (falta quantidade); ","")&amp;IF(AND($J1946="",$K1946&lt;&gt;""),"Ano 2 (falta valor unitário); ","")&amp;IF(AND($J1946&lt;&gt;"",$K1946=""),"Ano 2 (falta quantidade); ","")&amp;IF(AND($M1946="",$N1946&lt;&gt;""),"Ano 3 (falta valor unitário); ","")&amp;IF(AND($M1946&lt;&gt;"",$N1946=""),"Ano 3 (falta quantidade); ","")&amp;IF(AND($P1946="",$Q1946&lt;&gt;""),"Ano 4 (falta valor unitário); ","")&amp;IF(AND($P1946&lt;&gt;"",$Q1946=""),"Ano 4 (falta quantidade); ","")&amp;IF(AND($S1946="",$T1946&lt;&gt;""),"Ano 5 (falta valor unitário); ","")&amp;IF(AND($S1946&lt;&gt;"",$T1946=""),"Ano 5 (falta quantidade); ","")&amp;IF(AND($V1946="",$W1946&lt;&gt;""),"Ano 6 (falta valor unitário); ","")&amp;IF(AND($V1946&lt;&gt;"",$W1946=""),"Ano 6 (falta quantidade); ","")), IF(NOT(OR(AND($G1946&lt;&gt;"",$H1946&lt;&gt;""),AND($J1946&lt;&gt;"",$K1946&lt;&gt;""),AND($M1946&lt;&gt;"",$N1946&lt;&gt;""),AND($P1946&lt;&gt;"",$Q1946&lt;&gt;""),AND($S1946&lt;&gt;"",$T1946&lt;&gt;""),AND($V1946&lt;&gt;"",$W1946&lt;&gt;""))),"Informe pelo menos um ano completo com valor unitário e quantidade.",IF(AND($C1946&lt;&gt;"",$E1946&lt;&gt;"",LEFT(TRIM($C1946),1)&lt;&gt;LEFT(TRIM($E1946),1)),"Categoria e tipo estão incompatíveis.",IF(IF(OR($E1946="",$F1946=""),FALSE(),IFERROR(COUNTIF(INDIRECT("UNITS_"&amp;SUBSTITUTE(LEFT($E1946,FIND(" ",$E1946&amp;" ")-1),".","_")),$F1946)=0,TRUE())),"Unidade incompatível com o tipo selecionado.",IF(OR(AND(ISNUMBER(SEARCH("comunic",LOWER($B1946))),LEFT($E1946,3)&lt;&gt;"4.4"),AND(ISNUMBER(SEARCH("monitor",LOWER($B1946))),NOT(OR(LEFT($E1946,3)="1.5",LEFT($E1946,3)="2.5")))),"Revise a classificação do item conforme as regras de preenchimento.",IF(AND($B1946&lt;&gt;"",OR(ISNUMBER(SEARCH("outro",LOWER($B1946))),ISNUMBER(SEARCH("divers",LOWER($B1946))),ISNUMBER(SEARCH("kit",LOWER($B1946))),ISNUMBER(SEARCH("ferrament",LOWER($B1946))),ISNUMBER(SEARCH("epi",LOWER($B1946)))),NOT(OR($Z1946&lt;&gt;"",$AA1946&lt;&gt;""))),"Descrição muito genérica: detalhe melhor o item e registre o racional no memorial ou em anexo.",IF(AND($Y1946=0,$B1946&lt;&gt;"",OR($G1946&lt;&gt;"",$H1946&lt;&gt;"",$J1946&lt;&gt;"",$K1946&lt;&gt;"",$M1946&lt;&gt;"",$N1946&lt;&gt;"",$P1946&lt;&gt;"",$Q1946&lt;&gt;"",$S1946&lt;&gt;"",$T1946&lt;&gt;"",$V1946&lt;&gt;"",$W1946&lt;&gt;"")),"O item possui dados lançados, mas o total está zerado. Revise os valores informados.","")))))))))))))))</f>
        <v/>
      </c>
    </row>
    <row r="1947" spans="1:35" ht="14.25" customHeight="1" x14ac:dyDescent="0.25">
      <c r="A1947" s="57" t="str">
        <f t="shared" si="390"/>
        <v/>
      </c>
      <c r="B1947" s="61"/>
      <c r="C1947" s="61"/>
      <c r="D1947" s="58"/>
      <c r="E1947" s="61"/>
      <c r="F1947" s="61"/>
      <c r="G1947" s="272"/>
      <c r="H1947" s="62"/>
      <c r="I1947" s="273">
        <f t="shared" si="391"/>
        <v>0</v>
      </c>
      <c r="J1947" s="272"/>
      <c r="K1947" s="62"/>
      <c r="L1947" s="270">
        <f t="shared" si="392"/>
        <v>0</v>
      </c>
      <c r="M1947" s="272"/>
      <c r="N1947" s="62"/>
      <c r="O1947" s="270">
        <f t="shared" si="393"/>
        <v>0</v>
      </c>
      <c r="P1947" s="272"/>
      <c r="Q1947" s="62"/>
      <c r="R1947" s="271">
        <f t="shared" si="394"/>
        <v>0</v>
      </c>
      <c r="S1947" s="272"/>
      <c r="T1947" s="62"/>
      <c r="U1947" s="270">
        <f t="shared" si="395"/>
        <v>0</v>
      </c>
      <c r="V1947" s="272"/>
      <c r="W1947" s="62"/>
      <c r="X1947" s="270">
        <f t="shared" si="396"/>
        <v>0</v>
      </c>
      <c r="Y1947" s="270">
        <f t="shared" si="397"/>
        <v>0</v>
      </c>
      <c r="Z1947" s="61"/>
      <c r="AA1947" s="61"/>
      <c r="AB1947" s="60" t="str">
        <f t="shared" si="398"/>
        <v/>
      </c>
      <c r="AC1947" s="21" t="b">
        <f t="shared" si="399"/>
        <v>0</v>
      </c>
      <c r="AD1947" s="21" t="b">
        <f t="shared" si="400"/>
        <v>0</v>
      </c>
      <c r="AE1947" s="21" t="b">
        <f t="shared" si="401"/>
        <v>0</v>
      </c>
      <c r="AF1947" s="21" t="b">
        <f ca="1">OR(AND($AC1947,NOT($AD1947)),AND($AC1947,OR(AND($G1947="",$H1947&lt;&gt;""),AND($G1947&lt;&gt;"",$H1947=""),AND($J1947="",$K1947&lt;&gt;""),AND($J1947&lt;&gt;"",$K1947=""),AND($M1947="",$N1947&lt;&gt;""),AND($M1947&lt;&gt;"",$N1947=""),AND($P1947="",$Q1947&lt;&gt;""),AND($P1947&lt;&gt;"",$Q1947=""),AND($S1947="",$T1947&lt;&gt;""),AND($S1947&lt;&gt;"",$T1947=""),AND($V1947="",$W1947&lt;&gt;""),AND($V1947&lt;&gt;"",$W1947=""))),AND($C1947&lt;&gt;"",$E1947&lt;&gt;"",LEFT(TRIM($C1947),1)&lt;&gt;LEFT(TRIM($E1947),1)),IF(OR($E1947="",$F1947=""),FALSE(),IFERROR(COUNTIF(INDIRECT("UNITS_"&amp;SUBSTITUTE(LEFT($E1947,FIND(" ",$E1947&amp;" ")-1),".","_")),$F1947)=0,TRUE())),AND($B1947&lt;&gt;"",OR(ISNUMBER(SEARCH("outro",LOWER($B1947))),ISNUMBER(SEARCH("divers",LOWER($B1947))),ISNUMBER(SEARCH("etc",LOWER($B1947))))),OR(AND(ISNUMBER(SEARCH("comunic",LOWER($B1947))),LEFT($E1947,3)&lt;&gt;"4.4"),AND(ISNUMBER(SEARCH("monitor",LOWER($B1947))),NOT(OR(LEFT($E1947,3)="1.5",LEFT($E1947,3)="2.5")))),AND($B1947&lt;&gt;"",OR(LEFT($C1947,1)="1",LEFT($C1947,1)="2"),$D1947=""),AND($D1947&lt;&gt;"",NOT(OR(LEFT($C1947,1)="1",LEFT($C1947,1)="2"))),AND($D1947&lt;&gt;"",COUNTIF(' PROJETO'!$B$14:$B$16,$D1947)=0),IF($D1947="",FALSE(),IF(COUNTIF(' PROJETO'!$B$14:$B$16,$D1947)=0,FALSE(),IFERROR(INDEX(' PROJETO'!$C$14:$C$16,MATCH($D1947,' PROJETO'!$B$14:$B$16,0))&lt;&gt;"Sim",FALSE()))))</f>
        <v>0</v>
      </c>
      <c r="AG1947" s="21" t="b">
        <f>AND($AC1947,$Y1947&gt;'CONFG.  LISTAS'!$F$4,$Z1947="",$AA1947="")</f>
        <v>0</v>
      </c>
      <c r="AH1947" s="21" t="str">
        <f t="shared" si="402"/>
        <v/>
      </c>
      <c r="AI1947" s="43" t="str">
        <f ca="1">IF(NOT($AC1947),"",IF(OR($B1947="",$C1947="",$E1947="",$F1947=""),"Preencha descrição, categoria, tipo e unidade.",IF(AND($B1947&lt;&gt;"",OR(LEFT($C1947,1)="1",LEFT($C1947,1)="2"),$D1947=""),"Informe a prática de restauração para itens diretos.",IF(AND($D1947&lt;&gt;"",NOT(OR(LEFT($C1947,1)="1",LEFT($C1947,1)="2"))),"Custos indiretos não devem pertencer a uma prática específica.",IF(AND($D1947&lt;&gt;"",COUNTIF(' PROJETO'!$B$14:$B$16,$D1947)=0),"Prática de restauração inválida ou não cadastrada.",IF(IF($D1947="",FALSE(),IF(COUNTIF(' PROJETO'!$B$14:$B$16,$D1947)=0,FALSE(),IFERROR(INDEX(' PROJETO'!$C$14:$C$16,MATCH($D1947,' PROJETO'!$B$14:$B$16,0))&lt;&gt;"Sim",FALSE()))),"A prática informada no item não foi selecionada na aba Projeto.",IF(AND(MAX($I1947,$L1947,$O1947,$R1947,$U1947,$X1947)&gt;'CONFG.  LISTAS'!$F$4,NOT(OR($Z1947&lt;&gt;"",$AA1947&lt;&gt;""))),"Memorial de cálculo ou anexo obrigatório não informado para item acima do limite.",IF(OR(AND($G1947&lt;&gt;"",$H1947&lt;&gt;"",OR($G1947&lt;=0,$H1947&lt;=0)),AND($J1947&lt;&gt;"",$K1947&lt;&gt;"",OR($J1947&lt;=0,$K1947&lt;=0)),AND($M1947&lt;&gt;"",$N1947&lt;&gt;"",OR($M1947&lt;=0,$N1947&lt;=0)),AND($P1947&lt;&gt;"",$Q1947&lt;&gt;"",OR($P1947&lt;=0,$Q1947&lt;=0)),AND($S1947&lt;&gt;"",$T1947&lt;&gt;"",OR($S1947&lt;=0,$T1947&lt;=0)),AND($V1947&lt;&gt;"",$W1947&lt;&gt;"",OR($V1947&lt;=0,$W1947&lt;=0))),"Revise os valores informados: valor unitário e quantidade devem ser maiores que zero.",IF(OR(AND($G1947="",$H1947&lt;&gt;""),AND($G1947&lt;&gt;"",$H1947=""),AND($J1947="",$K1947&lt;&gt;""),AND($J1947&lt;&gt;"",$K1947=""),AND($M1947="",$N1947&lt;&gt;""),AND($M1947&lt;&gt;"",$N1947=""),AND($P1947="",$Q1947&lt;&gt;""),AND($P1947&lt;&gt;"",$Q1947=""),AND($S1947="",$T1947&lt;&gt;""),AND($S1947&lt;&gt;"",$T1947=""),AND($V1947="",$W1947&lt;&gt;""),AND($V1947&lt;&gt;"",$W1947="")),"Há ano preenchido parcialmente: "&amp;TRIM(IF(AND($G1947="",$H1947&lt;&gt;""),"Ano 1 (falta valor unitário); ","")&amp;IF(AND($G1947&lt;&gt;"",$H1947=""),"Ano 1 (falta quantidade); ","")&amp;IF(AND($J1947="",$K1947&lt;&gt;""),"Ano 2 (falta valor unitário); ","")&amp;IF(AND($J1947&lt;&gt;"",$K1947=""),"Ano 2 (falta quantidade); ","")&amp;IF(AND($M1947="",$N1947&lt;&gt;""),"Ano 3 (falta valor unitário); ","")&amp;IF(AND($M1947&lt;&gt;"",$N1947=""),"Ano 3 (falta quantidade); ","")&amp;IF(AND($P1947="",$Q1947&lt;&gt;""),"Ano 4 (falta valor unitário); ","")&amp;IF(AND($P1947&lt;&gt;"",$Q1947=""),"Ano 4 (falta quantidade); ","")&amp;IF(AND($S1947="",$T1947&lt;&gt;""),"Ano 5 (falta valor unitário); ","")&amp;IF(AND($S1947&lt;&gt;"",$T1947=""),"Ano 5 (falta quantidade); ","")&amp;IF(AND($V1947="",$W1947&lt;&gt;""),"Ano 6 (falta valor unitário); ","")&amp;IF(AND($V1947&lt;&gt;"",$W1947=""),"Ano 6 (falta quantidade); ","")), IF(NOT(OR(AND($G1947&lt;&gt;"",$H1947&lt;&gt;""),AND($J1947&lt;&gt;"",$K1947&lt;&gt;""),AND($M1947&lt;&gt;"",$N1947&lt;&gt;""),AND($P1947&lt;&gt;"",$Q1947&lt;&gt;""),AND($S1947&lt;&gt;"",$T1947&lt;&gt;""),AND($V1947&lt;&gt;"",$W1947&lt;&gt;""))),"Informe pelo menos um ano completo com valor unitário e quantidade.",IF(AND($C1947&lt;&gt;"",$E1947&lt;&gt;"",LEFT(TRIM($C1947),1)&lt;&gt;LEFT(TRIM($E1947),1)),"Categoria e tipo estão incompatíveis.",IF(IF(OR($E1947="",$F1947=""),FALSE(),IFERROR(COUNTIF(INDIRECT("UNITS_"&amp;SUBSTITUTE(LEFT($E1947,FIND(" ",$E1947&amp;" ")-1),".","_")),$F1947)=0,TRUE())),"Unidade incompatível com o tipo selecionado.",IF(OR(AND(ISNUMBER(SEARCH("comunic",LOWER($B1947))),LEFT($E1947,3)&lt;&gt;"4.4"),AND(ISNUMBER(SEARCH("monitor",LOWER($B1947))),NOT(OR(LEFT($E1947,3)="1.5",LEFT($E1947,3)="2.5")))),"Revise a classificação do item conforme as regras de preenchimento.",IF(AND($B1947&lt;&gt;"",OR(ISNUMBER(SEARCH("outro",LOWER($B1947))),ISNUMBER(SEARCH("divers",LOWER($B1947))),ISNUMBER(SEARCH("kit",LOWER($B1947))),ISNUMBER(SEARCH("ferrament",LOWER($B1947))),ISNUMBER(SEARCH("epi",LOWER($B1947)))),NOT(OR($Z1947&lt;&gt;"",$AA1947&lt;&gt;""))),"Descrição muito genérica: detalhe melhor o item e registre o racional no memorial ou em anexo.",IF(AND($Y1947=0,$B1947&lt;&gt;"",OR($G1947&lt;&gt;"",$H1947&lt;&gt;"",$J1947&lt;&gt;"",$K1947&lt;&gt;"",$M1947&lt;&gt;"",$N1947&lt;&gt;"",$P1947&lt;&gt;"",$Q1947&lt;&gt;"",$S1947&lt;&gt;"",$T1947&lt;&gt;"",$V1947&lt;&gt;"",$W1947&lt;&gt;"")),"O item possui dados lançados, mas o total está zerado. Revise os valores informados.","")))))))))))))))</f>
        <v/>
      </c>
    </row>
    <row r="1948" spans="1:35" ht="14.25" customHeight="1" x14ac:dyDescent="0.25">
      <c r="A1948" s="57" t="str">
        <f t="shared" si="390"/>
        <v/>
      </c>
      <c r="B1948" s="58"/>
      <c r="C1948" s="58"/>
      <c r="D1948" s="58"/>
      <c r="E1948" s="58"/>
      <c r="F1948" s="58"/>
      <c r="G1948" s="269"/>
      <c r="H1948" s="59"/>
      <c r="I1948" s="273">
        <f t="shared" si="391"/>
        <v>0</v>
      </c>
      <c r="J1948" s="269"/>
      <c r="K1948" s="59"/>
      <c r="L1948" s="270">
        <f t="shared" si="392"/>
        <v>0</v>
      </c>
      <c r="M1948" s="269"/>
      <c r="N1948" s="59"/>
      <c r="O1948" s="270">
        <f t="shared" si="393"/>
        <v>0</v>
      </c>
      <c r="P1948" s="269"/>
      <c r="Q1948" s="59"/>
      <c r="R1948" s="271">
        <f t="shared" si="394"/>
        <v>0</v>
      </c>
      <c r="S1948" s="269"/>
      <c r="T1948" s="59"/>
      <c r="U1948" s="270">
        <f t="shared" si="395"/>
        <v>0</v>
      </c>
      <c r="V1948" s="269"/>
      <c r="W1948" s="59"/>
      <c r="X1948" s="270">
        <f t="shared" si="396"/>
        <v>0</v>
      </c>
      <c r="Y1948" s="270">
        <f t="shared" si="397"/>
        <v>0</v>
      </c>
      <c r="Z1948" s="58"/>
      <c r="AA1948" s="58"/>
      <c r="AB1948" s="60" t="str">
        <f t="shared" si="398"/>
        <v/>
      </c>
      <c r="AC1948" s="21" t="b">
        <f t="shared" si="399"/>
        <v>0</v>
      </c>
      <c r="AD1948" s="21" t="b">
        <f t="shared" si="400"/>
        <v>0</v>
      </c>
      <c r="AE1948" s="21" t="b">
        <f t="shared" si="401"/>
        <v>0</v>
      </c>
      <c r="AF1948" s="21" t="b">
        <f ca="1">OR(AND($AC1948,NOT($AD1948)),AND($AC1948,OR(AND($G1948="",$H1948&lt;&gt;""),AND($G1948&lt;&gt;"",$H1948=""),AND($J1948="",$K1948&lt;&gt;""),AND($J1948&lt;&gt;"",$K1948=""),AND($M1948="",$N1948&lt;&gt;""),AND($M1948&lt;&gt;"",$N1948=""),AND($P1948="",$Q1948&lt;&gt;""),AND($P1948&lt;&gt;"",$Q1948=""),AND($S1948="",$T1948&lt;&gt;""),AND($S1948&lt;&gt;"",$T1948=""),AND($V1948="",$W1948&lt;&gt;""),AND($V1948&lt;&gt;"",$W1948=""))),AND($C1948&lt;&gt;"",$E1948&lt;&gt;"",LEFT(TRIM($C1948),1)&lt;&gt;LEFT(TRIM($E1948),1)),IF(OR($E1948="",$F1948=""),FALSE(),IFERROR(COUNTIF(INDIRECT("UNITS_"&amp;SUBSTITUTE(LEFT($E1948,FIND(" ",$E1948&amp;" ")-1),".","_")),$F1948)=0,TRUE())),AND($B1948&lt;&gt;"",OR(ISNUMBER(SEARCH("outro",LOWER($B1948))),ISNUMBER(SEARCH("divers",LOWER($B1948))),ISNUMBER(SEARCH("etc",LOWER($B1948))))),OR(AND(ISNUMBER(SEARCH("comunic",LOWER($B1948))),LEFT($E1948,3)&lt;&gt;"4.4"),AND(ISNUMBER(SEARCH("monitor",LOWER($B1948))),NOT(OR(LEFT($E1948,3)="1.5",LEFT($E1948,3)="2.5")))),AND($B1948&lt;&gt;"",OR(LEFT($C1948,1)="1",LEFT($C1948,1)="2"),$D1948=""),AND($D1948&lt;&gt;"",NOT(OR(LEFT($C1948,1)="1",LEFT($C1948,1)="2"))),AND($D1948&lt;&gt;"",COUNTIF(' PROJETO'!$B$14:$B$16,$D1948)=0),IF($D1948="",FALSE(),IF(COUNTIF(' PROJETO'!$B$14:$B$16,$D1948)=0,FALSE(),IFERROR(INDEX(' PROJETO'!$C$14:$C$16,MATCH($D1948,' PROJETO'!$B$14:$B$16,0))&lt;&gt;"Sim",FALSE()))))</f>
        <v>0</v>
      </c>
      <c r="AG1948" s="21" t="b">
        <f>AND($AC1948,$Y1948&gt;'CONFG.  LISTAS'!$F$4,$Z1948="",$AA1948="")</f>
        <v>0</v>
      </c>
      <c r="AH1948" s="21" t="str">
        <f t="shared" si="402"/>
        <v/>
      </c>
      <c r="AI1948" s="43" t="str">
        <f ca="1">IF(NOT($AC1948),"",IF(OR($B1948="",$C1948="",$E1948="",$F1948=""),"Preencha descrição, categoria, tipo e unidade.",IF(AND($B1948&lt;&gt;"",OR(LEFT($C1948,1)="1",LEFT($C1948,1)="2"),$D1948=""),"Informe a prática de restauração para itens diretos.",IF(AND($D1948&lt;&gt;"",NOT(OR(LEFT($C1948,1)="1",LEFT($C1948,1)="2"))),"Custos indiretos não devem pertencer a uma prática específica.",IF(AND($D1948&lt;&gt;"",COUNTIF(' PROJETO'!$B$14:$B$16,$D1948)=0),"Prática de restauração inválida ou não cadastrada.",IF(IF($D1948="",FALSE(),IF(COUNTIF(' PROJETO'!$B$14:$B$16,$D1948)=0,FALSE(),IFERROR(INDEX(' PROJETO'!$C$14:$C$16,MATCH($D1948,' PROJETO'!$B$14:$B$16,0))&lt;&gt;"Sim",FALSE()))),"A prática informada no item não foi selecionada na aba Projeto.",IF(AND(MAX($I1948,$L1948,$O1948,$R1948,$U1948,$X1948)&gt;'CONFG.  LISTAS'!$F$4,NOT(OR($Z1948&lt;&gt;"",$AA1948&lt;&gt;""))),"Memorial de cálculo ou anexo obrigatório não informado para item acima do limite.",IF(OR(AND($G1948&lt;&gt;"",$H1948&lt;&gt;"",OR($G1948&lt;=0,$H1948&lt;=0)),AND($J1948&lt;&gt;"",$K1948&lt;&gt;"",OR($J1948&lt;=0,$K1948&lt;=0)),AND($M1948&lt;&gt;"",$N1948&lt;&gt;"",OR($M1948&lt;=0,$N1948&lt;=0)),AND($P1948&lt;&gt;"",$Q1948&lt;&gt;"",OR($P1948&lt;=0,$Q1948&lt;=0)),AND($S1948&lt;&gt;"",$T1948&lt;&gt;"",OR($S1948&lt;=0,$T1948&lt;=0)),AND($V1948&lt;&gt;"",$W1948&lt;&gt;"",OR($V1948&lt;=0,$W1948&lt;=0))),"Revise os valores informados: valor unitário e quantidade devem ser maiores que zero.",IF(OR(AND($G1948="",$H1948&lt;&gt;""),AND($G1948&lt;&gt;"",$H1948=""),AND($J1948="",$K1948&lt;&gt;""),AND($J1948&lt;&gt;"",$K1948=""),AND($M1948="",$N1948&lt;&gt;""),AND($M1948&lt;&gt;"",$N1948=""),AND($P1948="",$Q1948&lt;&gt;""),AND($P1948&lt;&gt;"",$Q1948=""),AND($S1948="",$T1948&lt;&gt;""),AND($S1948&lt;&gt;"",$T1948=""),AND($V1948="",$W1948&lt;&gt;""),AND($V1948&lt;&gt;"",$W1948="")),"Há ano preenchido parcialmente: "&amp;TRIM(IF(AND($G1948="",$H1948&lt;&gt;""),"Ano 1 (falta valor unitário); ","")&amp;IF(AND($G1948&lt;&gt;"",$H1948=""),"Ano 1 (falta quantidade); ","")&amp;IF(AND($J1948="",$K1948&lt;&gt;""),"Ano 2 (falta valor unitário); ","")&amp;IF(AND($J1948&lt;&gt;"",$K1948=""),"Ano 2 (falta quantidade); ","")&amp;IF(AND($M1948="",$N1948&lt;&gt;""),"Ano 3 (falta valor unitário); ","")&amp;IF(AND($M1948&lt;&gt;"",$N1948=""),"Ano 3 (falta quantidade); ","")&amp;IF(AND($P1948="",$Q1948&lt;&gt;""),"Ano 4 (falta valor unitário); ","")&amp;IF(AND($P1948&lt;&gt;"",$Q1948=""),"Ano 4 (falta quantidade); ","")&amp;IF(AND($S1948="",$T1948&lt;&gt;""),"Ano 5 (falta valor unitário); ","")&amp;IF(AND($S1948&lt;&gt;"",$T1948=""),"Ano 5 (falta quantidade); ","")&amp;IF(AND($V1948="",$W1948&lt;&gt;""),"Ano 6 (falta valor unitário); ","")&amp;IF(AND($V1948&lt;&gt;"",$W1948=""),"Ano 6 (falta quantidade); ","")), IF(NOT(OR(AND($G1948&lt;&gt;"",$H1948&lt;&gt;""),AND($J1948&lt;&gt;"",$K1948&lt;&gt;""),AND($M1948&lt;&gt;"",$N1948&lt;&gt;""),AND($P1948&lt;&gt;"",$Q1948&lt;&gt;""),AND($S1948&lt;&gt;"",$T1948&lt;&gt;""),AND($V1948&lt;&gt;"",$W1948&lt;&gt;""))),"Informe pelo menos um ano completo com valor unitário e quantidade.",IF(AND($C1948&lt;&gt;"",$E1948&lt;&gt;"",LEFT(TRIM($C1948),1)&lt;&gt;LEFT(TRIM($E1948),1)),"Categoria e tipo estão incompatíveis.",IF(IF(OR($E1948="",$F1948=""),FALSE(),IFERROR(COUNTIF(INDIRECT("UNITS_"&amp;SUBSTITUTE(LEFT($E1948,FIND(" ",$E1948&amp;" ")-1),".","_")),$F1948)=0,TRUE())),"Unidade incompatível com o tipo selecionado.",IF(OR(AND(ISNUMBER(SEARCH("comunic",LOWER($B1948))),LEFT($E1948,3)&lt;&gt;"4.4"),AND(ISNUMBER(SEARCH("monitor",LOWER($B1948))),NOT(OR(LEFT($E1948,3)="1.5",LEFT($E1948,3)="2.5")))),"Revise a classificação do item conforme as regras de preenchimento.",IF(AND($B1948&lt;&gt;"",OR(ISNUMBER(SEARCH("outro",LOWER($B1948))),ISNUMBER(SEARCH("divers",LOWER($B1948))),ISNUMBER(SEARCH("kit",LOWER($B1948))),ISNUMBER(SEARCH("ferrament",LOWER($B1948))),ISNUMBER(SEARCH("epi",LOWER($B1948)))),NOT(OR($Z1948&lt;&gt;"",$AA1948&lt;&gt;""))),"Descrição muito genérica: detalhe melhor o item e registre o racional no memorial ou em anexo.",IF(AND($Y1948=0,$B1948&lt;&gt;"",OR($G1948&lt;&gt;"",$H1948&lt;&gt;"",$J1948&lt;&gt;"",$K1948&lt;&gt;"",$M1948&lt;&gt;"",$N1948&lt;&gt;"",$P1948&lt;&gt;"",$Q1948&lt;&gt;"",$S1948&lt;&gt;"",$T1948&lt;&gt;"",$V1948&lt;&gt;"",$W1948&lt;&gt;"")),"O item possui dados lançados, mas o total está zerado. Revise os valores informados.","")))))))))))))))</f>
        <v/>
      </c>
    </row>
    <row r="1949" spans="1:35" ht="14.25" customHeight="1" x14ac:dyDescent="0.25">
      <c r="A1949" s="57" t="str">
        <f t="shared" si="390"/>
        <v/>
      </c>
      <c r="B1949" s="61"/>
      <c r="C1949" s="61"/>
      <c r="D1949" s="58"/>
      <c r="E1949" s="61"/>
      <c r="F1949" s="61"/>
      <c r="G1949" s="272"/>
      <c r="H1949" s="62"/>
      <c r="I1949" s="273">
        <f t="shared" si="391"/>
        <v>0</v>
      </c>
      <c r="J1949" s="272"/>
      <c r="K1949" s="62"/>
      <c r="L1949" s="270">
        <f t="shared" si="392"/>
        <v>0</v>
      </c>
      <c r="M1949" s="272"/>
      <c r="N1949" s="62"/>
      <c r="O1949" s="270">
        <f t="shared" si="393"/>
        <v>0</v>
      </c>
      <c r="P1949" s="272"/>
      <c r="Q1949" s="62"/>
      <c r="R1949" s="271">
        <f t="shared" si="394"/>
        <v>0</v>
      </c>
      <c r="S1949" s="272"/>
      <c r="T1949" s="62"/>
      <c r="U1949" s="270">
        <f t="shared" si="395"/>
        <v>0</v>
      </c>
      <c r="V1949" s="272"/>
      <c r="W1949" s="62"/>
      <c r="X1949" s="270">
        <f t="shared" si="396"/>
        <v>0</v>
      </c>
      <c r="Y1949" s="270">
        <f t="shared" si="397"/>
        <v>0</v>
      </c>
      <c r="Z1949" s="61"/>
      <c r="AA1949" s="61"/>
      <c r="AB1949" s="60" t="str">
        <f t="shared" si="398"/>
        <v/>
      </c>
      <c r="AC1949" s="21" t="b">
        <f t="shared" si="399"/>
        <v>0</v>
      </c>
      <c r="AD1949" s="21" t="b">
        <f t="shared" si="400"/>
        <v>0</v>
      </c>
      <c r="AE1949" s="21" t="b">
        <f t="shared" si="401"/>
        <v>0</v>
      </c>
      <c r="AF1949" s="21" t="b">
        <f ca="1">OR(AND($AC1949,NOT($AD1949)),AND($AC1949,OR(AND($G1949="",$H1949&lt;&gt;""),AND($G1949&lt;&gt;"",$H1949=""),AND($J1949="",$K1949&lt;&gt;""),AND($J1949&lt;&gt;"",$K1949=""),AND($M1949="",$N1949&lt;&gt;""),AND($M1949&lt;&gt;"",$N1949=""),AND($P1949="",$Q1949&lt;&gt;""),AND($P1949&lt;&gt;"",$Q1949=""),AND($S1949="",$T1949&lt;&gt;""),AND($S1949&lt;&gt;"",$T1949=""),AND($V1949="",$W1949&lt;&gt;""),AND($V1949&lt;&gt;"",$W1949=""))),AND($C1949&lt;&gt;"",$E1949&lt;&gt;"",LEFT(TRIM($C1949),1)&lt;&gt;LEFT(TRIM($E1949),1)),IF(OR($E1949="",$F1949=""),FALSE(),IFERROR(COUNTIF(INDIRECT("UNITS_"&amp;SUBSTITUTE(LEFT($E1949,FIND(" ",$E1949&amp;" ")-1),".","_")),$F1949)=0,TRUE())),AND($B1949&lt;&gt;"",OR(ISNUMBER(SEARCH("outro",LOWER($B1949))),ISNUMBER(SEARCH("divers",LOWER($B1949))),ISNUMBER(SEARCH("etc",LOWER($B1949))))),OR(AND(ISNUMBER(SEARCH("comunic",LOWER($B1949))),LEFT($E1949,3)&lt;&gt;"4.4"),AND(ISNUMBER(SEARCH("monitor",LOWER($B1949))),NOT(OR(LEFT($E1949,3)="1.5",LEFT($E1949,3)="2.5")))),AND($B1949&lt;&gt;"",OR(LEFT($C1949,1)="1",LEFT($C1949,1)="2"),$D1949=""),AND($D1949&lt;&gt;"",NOT(OR(LEFT($C1949,1)="1",LEFT($C1949,1)="2"))),AND($D1949&lt;&gt;"",COUNTIF(' PROJETO'!$B$14:$B$16,$D1949)=0),IF($D1949="",FALSE(),IF(COUNTIF(' PROJETO'!$B$14:$B$16,$D1949)=0,FALSE(),IFERROR(INDEX(' PROJETO'!$C$14:$C$16,MATCH($D1949,' PROJETO'!$B$14:$B$16,0))&lt;&gt;"Sim",FALSE()))))</f>
        <v>0</v>
      </c>
      <c r="AG1949" s="21" t="b">
        <f>AND($AC1949,$Y1949&gt;'CONFG.  LISTAS'!$F$4,$Z1949="",$AA1949="")</f>
        <v>0</v>
      </c>
      <c r="AH1949" s="21" t="str">
        <f t="shared" si="402"/>
        <v/>
      </c>
      <c r="AI1949" s="43" t="str">
        <f ca="1">IF(NOT($AC1949),"",IF(OR($B1949="",$C1949="",$E1949="",$F1949=""),"Preencha descrição, categoria, tipo e unidade.",IF(AND($B1949&lt;&gt;"",OR(LEFT($C1949,1)="1",LEFT($C1949,1)="2"),$D1949=""),"Informe a prática de restauração para itens diretos.",IF(AND($D1949&lt;&gt;"",NOT(OR(LEFT($C1949,1)="1",LEFT($C1949,1)="2"))),"Custos indiretos não devem pertencer a uma prática específica.",IF(AND($D1949&lt;&gt;"",COUNTIF(' PROJETO'!$B$14:$B$16,$D1949)=0),"Prática de restauração inválida ou não cadastrada.",IF(IF($D1949="",FALSE(),IF(COUNTIF(' PROJETO'!$B$14:$B$16,$D1949)=0,FALSE(),IFERROR(INDEX(' PROJETO'!$C$14:$C$16,MATCH($D1949,' PROJETO'!$B$14:$B$16,0))&lt;&gt;"Sim",FALSE()))),"A prática informada no item não foi selecionada na aba Projeto.",IF(AND(MAX($I1949,$L1949,$O1949,$R1949,$U1949,$X1949)&gt;'CONFG.  LISTAS'!$F$4,NOT(OR($Z1949&lt;&gt;"",$AA1949&lt;&gt;""))),"Memorial de cálculo ou anexo obrigatório não informado para item acima do limite.",IF(OR(AND($G1949&lt;&gt;"",$H1949&lt;&gt;"",OR($G1949&lt;=0,$H1949&lt;=0)),AND($J1949&lt;&gt;"",$K1949&lt;&gt;"",OR($J1949&lt;=0,$K1949&lt;=0)),AND($M1949&lt;&gt;"",$N1949&lt;&gt;"",OR($M1949&lt;=0,$N1949&lt;=0)),AND($P1949&lt;&gt;"",$Q1949&lt;&gt;"",OR($P1949&lt;=0,$Q1949&lt;=0)),AND($S1949&lt;&gt;"",$T1949&lt;&gt;"",OR($S1949&lt;=0,$T1949&lt;=0)),AND($V1949&lt;&gt;"",$W1949&lt;&gt;"",OR($V1949&lt;=0,$W1949&lt;=0))),"Revise os valores informados: valor unitário e quantidade devem ser maiores que zero.",IF(OR(AND($G1949="",$H1949&lt;&gt;""),AND($G1949&lt;&gt;"",$H1949=""),AND($J1949="",$K1949&lt;&gt;""),AND($J1949&lt;&gt;"",$K1949=""),AND($M1949="",$N1949&lt;&gt;""),AND($M1949&lt;&gt;"",$N1949=""),AND($P1949="",$Q1949&lt;&gt;""),AND($P1949&lt;&gt;"",$Q1949=""),AND($S1949="",$T1949&lt;&gt;""),AND($S1949&lt;&gt;"",$T1949=""),AND($V1949="",$W1949&lt;&gt;""),AND($V1949&lt;&gt;"",$W1949="")),"Há ano preenchido parcialmente: "&amp;TRIM(IF(AND($G1949="",$H1949&lt;&gt;""),"Ano 1 (falta valor unitário); ","")&amp;IF(AND($G1949&lt;&gt;"",$H1949=""),"Ano 1 (falta quantidade); ","")&amp;IF(AND($J1949="",$K1949&lt;&gt;""),"Ano 2 (falta valor unitário); ","")&amp;IF(AND($J1949&lt;&gt;"",$K1949=""),"Ano 2 (falta quantidade); ","")&amp;IF(AND($M1949="",$N1949&lt;&gt;""),"Ano 3 (falta valor unitário); ","")&amp;IF(AND($M1949&lt;&gt;"",$N1949=""),"Ano 3 (falta quantidade); ","")&amp;IF(AND($P1949="",$Q1949&lt;&gt;""),"Ano 4 (falta valor unitário); ","")&amp;IF(AND($P1949&lt;&gt;"",$Q1949=""),"Ano 4 (falta quantidade); ","")&amp;IF(AND($S1949="",$T1949&lt;&gt;""),"Ano 5 (falta valor unitário); ","")&amp;IF(AND($S1949&lt;&gt;"",$T1949=""),"Ano 5 (falta quantidade); ","")&amp;IF(AND($V1949="",$W1949&lt;&gt;""),"Ano 6 (falta valor unitário); ","")&amp;IF(AND($V1949&lt;&gt;"",$W1949=""),"Ano 6 (falta quantidade); ","")), IF(NOT(OR(AND($G1949&lt;&gt;"",$H1949&lt;&gt;""),AND($J1949&lt;&gt;"",$K1949&lt;&gt;""),AND($M1949&lt;&gt;"",$N1949&lt;&gt;""),AND($P1949&lt;&gt;"",$Q1949&lt;&gt;""),AND($S1949&lt;&gt;"",$T1949&lt;&gt;""),AND($V1949&lt;&gt;"",$W1949&lt;&gt;""))),"Informe pelo menos um ano completo com valor unitário e quantidade.",IF(AND($C1949&lt;&gt;"",$E1949&lt;&gt;"",LEFT(TRIM($C1949),1)&lt;&gt;LEFT(TRIM($E1949),1)),"Categoria e tipo estão incompatíveis.",IF(IF(OR($E1949="",$F1949=""),FALSE(),IFERROR(COUNTIF(INDIRECT("UNITS_"&amp;SUBSTITUTE(LEFT($E1949,FIND(" ",$E1949&amp;" ")-1),".","_")),$F1949)=0,TRUE())),"Unidade incompatível com o tipo selecionado.",IF(OR(AND(ISNUMBER(SEARCH("comunic",LOWER($B1949))),LEFT($E1949,3)&lt;&gt;"4.4"),AND(ISNUMBER(SEARCH("monitor",LOWER($B1949))),NOT(OR(LEFT($E1949,3)="1.5",LEFT($E1949,3)="2.5")))),"Revise a classificação do item conforme as regras de preenchimento.",IF(AND($B1949&lt;&gt;"",OR(ISNUMBER(SEARCH("outro",LOWER($B1949))),ISNUMBER(SEARCH("divers",LOWER($B1949))),ISNUMBER(SEARCH("kit",LOWER($B1949))),ISNUMBER(SEARCH("ferrament",LOWER($B1949))),ISNUMBER(SEARCH("epi",LOWER($B1949)))),NOT(OR($Z1949&lt;&gt;"",$AA1949&lt;&gt;""))),"Descrição muito genérica: detalhe melhor o item e registre o racional no memorial ou em anexo.",IF(AND($Y1949=0,$B1949&lt;&gt;"",OR($G1949&lt;&gt;"",$H1949&lt;&gt;"",$J1949&lt;&gt;"",$K1949&lt;&gt;"",$M1949&lt;&gt;"",$N1949&lt;&gt;"",$P1949&lt;&gt;"",$Q1949&lt;&gt;"",$S1949&lt;&gt;"",$T1949&lt;&gt;"",$V1949&lt;&gt;"",$W1949&lt;&gt;"")),"O item possui dados lançados, mas o total está zerado. Revise os valores informados.","")))))))))))))))</f>
        <v/>
      </c>
    </row>
    <row r="1950" spans="1:35" ht="14.25" customHeight="1" x14ac:dyDescent="0.25">
      <c r="A1950" s="57" t="str">
        <f t="shared" si="390"/>
        <v/>
      </c>
      <c r="B1950" s="58"/>
      <c r="C1950" s="58"/>
      <c r="D1950" s="58"/>
      <c r="E1950" s="58"/>
      <c r="F1950" s="58"/>
      <c r="G1950" s="269"/>
      <c r="H1950" s="59"/>
      <c r="I1950" s="273">
        <f t="shared" si="391"/>
        <v>0</v>
      </c>
      <c r="J1950" s="269"/>
      <c r="K1950" s="59"/>
      <c r="L1950" s="270">
        <f t="shared" si="392"/>
        <v>0</v>
      </c>
      <c r="M1950" s="269"/>
      <c r="N1950" s="59"/>
      <c r="O1950" s="270">
        <f t="shared" si="393"/>
        <v>0</v>
      </c>
      <c r="P1950" s="269"/>
      <c r="Q1950" s="59"/>
      <c r="R1950" s="271">
        <f t="shared" si="394"/>
        <v>0</v>
      </c>
      <c r="S1950" s="269"/>
      <c r="T1950" s="59"/>
      <c r="U1950" s="270">
        <f t="shared" si="395"/>
        <v>0</v>
      </c>
      <c r="V1950" s="269"/>
      <c r="W1950" s="59"/>
      <c r="X1950" s="270">
        <f t="shared" si="396"/>
        <v>0</v>
      </c>
      <c r="Y1950" s="270">
        <f t="shared" si="397"/>
        <v>0</v>
      </c>
      <c r="Z1950" s="58"/>
      <c r="AA1950" s="58"/>
      <c r="AB1950" s="60" t="str">
        <f t="shared" si="398"/>
        <v/>
      </c>
      <c r="AC1950" s="21" t="b">
        <f t="shared" si="399"/>
        <v>0</v>
      </c>
      <c r="AD1950" s="21" t="b">
        <f t="shared" si="400"/>
        <v>0</v>
      </c>
      <c r="AE1950" s="21" t="b">
        <f t="shared" si="401"/>
        <v>0</v>
      </c>
      <c r="AF1950" s="21" t="b">
        <f ca="1">OR(AND($AC1950,NOT($AD1950)),AND($AC1950,OR(AND($G1950="",$H1950&lt;&gt;""),AND($G1950&lt;&gt;"",$H1950=""),AND($J1950="",$K1950&lt;&gt;""),AND($J1950&lt;&gt;"",$K1950=""),AND($M1950="",$N1950&lt;&gt;""),AND($M1950&lt;&gt;"",$N1950=""),AND($P1950="",$Q1950&lt;&gt;""),AND($P1950&lt;&gt;"",$Q1950=""),AND($S1950="",$T1950&lt;&gt;""),AND($S1950&lt;&gt;"",$T1950=""),AND($V1950="",$W1950&lt;&gt;""),AND($V1950&lt;&gt;"",$W1950=""))),AND($C1950&lt;&gt;"",$E1950&lt;&gt;"",LEFT(TRIM($C1950),1)&lt;&gt;LEFT(TRIM($E1950),1)),IF(OR($E1950="",$F1950=""),FALSE(),IFERROR(COUNTIF(INDIRECT("UNITS_"&amp;SUBSTITUTE(LEFT($E1950,FIND(" ",$E1950&amp;" ")-1),".","_")),$F1950)=0,TRUE())),AND($B1950&lt;&gt;"",OR(ISNUMBER(SEARCH("outro",LOWER($B1950))),ISNUMBER(SEARCH("divers",LOWER($B1950))),ISNUMBER(SEARCH("etc",LOWER($B1950))))),OR(AND(ISNUMBER(SEARCH("comunic",LOWER($B1950))),LEFT($E1950,3)&lt;&gt;"4.4"),AND(ISNUMBER(SEARCH("monitor",LOWER($B1950))),NOT(OR(LEFT($E1950,3)="1.5",LEFT($E1950,3)="2.5")))),AND($B1950&lt;&gt;"",OR(LEFT($C1950,1)="1",LEFT($C1950,1)="2"),$D1950=""),AND($D1950&lt;&gt;"",NOT(OR(LEFT($C1950,1)="1",LEFT($C1950,1)="2"))),AND($D1950&lt;&gt;"",COUNTIF(' PROJETO'!$B$14:$B$16,$D1950)=0),IF($D1950="",FALSE(),IF(COUNTIF(' PROJETO'!$B$14:$B$16,$D1950)=0,FALSE(),IFERROR(INDEX(' PROJETO'!$C$14:$C$16,MATCH($D1950,' PROJETO'!$B$14:$B$16,0))&lt;&gt;"Sim",FALSE()))))</f>
        <v>0</v>
      </c>
      <c r="AG1950" s="21" t="b">
        <f>AND($AC1950,$Y1950&gt;'CONFG.  LISTAS'!$F$4,$Z1950="",$AA1950="")</f>
        <v>0</v>
      </c>
      <c r="AH1950" s="21" t="str">
        <f t="shared" si="402"/>
        <v/>
      </c>
      <c r="AI1950" s="43" t="str">
        <f ca="1">IF(NOT($AC1950),"",IF(OR($B1950="",$C1950="",$E1950="",$F1950=""),"Preencha descrição, categoria, tipo e unidade.",IF(AND($B1950&lt;&gt;"",OR(LEFT($C1950,1)="1",LEFT($C1950,1)="2"),$D1950=""),"Informe a prática de restauração para itens diretos.",IF(AND($D1950&lt;&gt;"",NOT(OR(LEFT($C1950,1)="1",LEFT($C1950,1)="2"))),"Custos indiretos não devem pertencer a uma prática específica.",IF(AND($D1950&lt;&gt;"",COUNTIF(' PROJETO'!$B$14:$B$16,$D1950)=0),"Prática de restauração inválida ou não cadastrada.",IF(IF($D1950="",FALSE(),IF(COUNTIF(' PROJETO'!$B$14:$B$16,$D1950)=0,FALSE(),IFERROR(INDEX(' PROJETO'!$C$14:$C$16,MATCH($D1950,' PROJETO'!$B$14:$B$16,0))&lt;&gt;"Sim",FALSE()))),"A prática informada no item não foi selecionada na aba Projeto.",IF(AND(MAX($I1950,$L1950,$O1950,$R1950,$U1950,$X1950)&gt;'CONFG.  LISTAS'!$F$4,NOT(OR($Z1950&lt;&gt;"",$AA1950&lt;&gt;""))),"Memorial de cálculo ou anexo obrigatório não informado para item acima do limite.",IF(OR(AND($G1950&lt;&gt;"",$H1950&lt;&gt;"",OR($G1950&lt;=0,$H1950&lt;=0)),AND($J1950&lt;&gt;"",$K1950&lt;&gt;"",OR($J1950&lt;=0,$K1950&lt;=0)),AND($M1950&lt;&gt;"",$N1950&lt;&gt;"",OR($M1950&lt;=0,$N1950&lt;=0)),AND($P1950&lt;&gt;"",$Q1950&lt;&gt;"",OR($P1950&lt;=0,$Q1950&lt;=0)),AND($S1950&lt;&gt;"",$T1950&lt;&gt;"",OR($S1950&lt;=0,$T1950&lt;=0)),AND($V1950&lt;&gt;"",$W1950&lt;&gt;"",OR($V1950&lt;=0,$W1950&lt;=0))),"Revise os valores informados: valor unitário e quantidade devem ser maiores que zero.",IF(OR(AND($G1950="",$H1950&lt;&gt;""),AND($G1950&lt;&gt;"",$H1950=""),AND($J1950="",$K1950&lt;&gt;""),AND($J1950&lt;&gt;"",$K1950=""),AND($M1950="",$N1950&lt;&gt;""),AND($M1950&lt;&gt;"",$N1950=""),AND($P1950="",$Q1950&lt;&gt;""),AND($P1950&lt;&gt;"",$Q1950=""),AND($S1950="",$T1950&lt;&gt;""),AND($S1950&lt;&gt;"",$T1950=""),AND($V1950="",$W1950&lt;&gt;""),AND($V1950&lt;&gt;"",$W1950="")),"Há ano preenchido parcialmente: "&amp;TRIM(IF(AND($G1950="",$H1950&lt;&gt;""),"Ano 1 (falta valor unitário); ","")&amp;IF(AND($G1950&lt;&gt;"",$H1950=""),"Ano 1 (falta quantidade); ","")&amp;IF(AND($J1950="",$K1950&lt;&gt;""),"Ano 2 (falta valor unitário); ","")&amp;IF(AND($J1950&lt;&gt;"",$K1950=""),"Ano 2 (falta quantidade); ","")&amp;IF(AND($M1950="",$N1950&lt;&gt;""),"Ano 3 (falta valor unitário); ","")&amp;IF(AND($M1950&lt;&gt;"",$N1950=""),"Ano 3 (falta quantidade); ","")&amp;IF(AND($P1950="",$Q1950&lt;&gt;""),"Ano 4 (falta valor unitário); ","")&amp;IF(AND($P1950&lt;&gt;"",$Q1950=""),"Ano 4 (falta quantidade); ","")&amp;IF(AND($S1950="",$T1950&lt;&gt;""),"Ano 5 (falta valor unitário); ","")&amp;IF(AND($S1950&lt;&gt;"",$T1950=""),"Ano 5 (falta quantidade); ","")&amp;IF(AND($V1950="",$W1950&lt;&gt;""),"Ano 6 (falta valor unitário); ","")&amp;IF(AND($V1950&lt;&gt;"",$W1950=""),"Ano 6 (falta quantidade); ","")), IF(NOT(OR(AND($G1950&lt;&gt;"",$H1950&lt;&gt;""),AND($J1950&lt;&gt;"",$K1950&lt;&gt;""),AND($M1950&lt;&gt;"",$N1950&lt;&gt;""),AND($P1950&lt;&gt;"",$Q1950&lt;&gt;""),AND($S1950&lt;&gt;"",$T1950&lt;&gt;""),AND($V1950&lt;&gt;"",$W1950&lt;&gt;""))),"Informe pelo menos um ano completo com valor unitário e quantidade.",IF(AND($C1950&lt;&gt;"",$E1950&lt;&gt;"",LEFT(TRIM($C1950),1)&lt;&gt;LEFT(TRIM($E1950),1)),"Categoria e tipo estão incompatíveis.",IF(IF(OR($E1950="",$F1950=""),FALSE(),IFERROR(COUNTIF(INDIRECT("UNITS_"&amp;SUBSTITUTE(LEFT($E1950,FIND(" ",$E1950&amp;" ")-1),".","_")),$F1950)=0,TRUE())),"Unidade incompatível com o tipo selecionado.",IF(OR(AND(ISNUMBER(SEARCH("comunic",LOWER($B1950))),LEFT($E1950,3)&lt;&gt;"4.4"),AND(ISNUMBER(SEARCH("monitor",LOWER($B1950))),NOT(OR(LEFT($E1950,3)="1.5",LEFT($E1950,3)="2.5")))),"Revise a classificação do item conforme as regras de preenchimento.",IF(AND($B1950&lt;&gt;"",OR(ISNUMBER(SEARCH("outro",LOWER($B1950))),ISNUMBER(SEARCH("divers",LOWER($B1950))),ISNUMBER(SEARCH("kit",LOWER($B1950))),ISNUMBER(SEARCH("ferrament",LOWER($B1950))),ISNUMBER(SEARCH("epi",LOWER($B1950)))),NOT(OR($Z1950&lt;&gt;"",$AA1950&lt;&gt;""))),"Descrição muito genérica: detalhe melhor o item e registre o racional no memorial ou em anexo.",IF(AND($Y1950=0,$B1950&lt;&gt;"",OR($G1950&lt;&gt;"",$H1950&lt;&gt;"",$J1950&lt;&gt;"",$K1950&lt;&gt;"",$M1950&lt;&gt;"",$N1950&lt;&gt;"",$P1950&lt;&gt;"",$Q1950&lt;&gt;"",$S1950&lt;&gt;"",$T1950&lt;&gt;"",$V1950&lt;&gt;"",$W1950&lt;&gt;"")),"O item possui dados lançados, mas o total está zerado. Revise os valores informados.","")))))))))))))))</f>
        <v/>
      </c>
    </row>
    <row r="1951" spans="1:35" ht="14.25" customHeight="1" x14ac:dyDescent="0.25">
      <c r="A1951" s="57" t="str">
        <f t="shared" si="390"/>
        <v/>
      </c>
      <c r="B1951" s="61"/>
      <c r="C1951" s="61"/>
      <c r="D1951" s="58"/>
      <c r="E1951" s="61"/>
      <c r="F1951" s="61"/>
      <c r="G1951" s="272"/>
      <c r="H1951" s="62"/>
      <c r="I1951" s="273">
        <f t="shared" si="391"/>
        <v>0</v>
      </c>
      <c r="J1951" s="272"/>
      <c r="K1951" s="62"/>
      <c r="L1951" s="270">
        <f t="shared" si="392"/>
        <v>0</v>
      </c>
      <c r="M1951" s="272"/>
      <c r="N1951" s="62"/>
      <c r="O1951" s="270">
        <f t="shared" si="393"/>
        <v>0</v>
      </c>
      <c r="P1951" s="272"/>
      <c r="Q1951" s="62"/>
      <c r="R1951" s="271">
        <f t="shared" si="394"/>
        <v>0</v>
      </c>
      <c r="S1951" s="272"/>
      <c r="T1951" s="62"/>
      <c r="U1951" s="270">
        <f t="shared" si="395"/>
        <v>0</v>
      </c>
      <c r="V1951" s="272"/>
      <c r="W1951" s="62"/>
      <c r="X1951" s="270">
        <f t="shared" si="396"/>
        <v>0</v>
      </c>
      <c r="Y1951" s="270">
        <f t="shared" si="397"/>
        <v>0</v>
      </c>
      <c r="Z1951" s="61"/>
      <c r="AA1951" s="61"/>
      <c r="AB1951" s="60" t="str">
        <f t="shared" si="398"/>
        <v/>
      </c>
      <c r="AC1951" s="21" t="b">
        <f t="shared" si="399"/>
        <v>0</v>
      </c>
      <c r="AD1951" s="21" t="b">
        <f t="shared" si="400"/>
        <v>0</v>
      </c>
      <c r="AE1951" s="21" t="b">
        <f t="shared" si="401"/>
        <v>0</v>
      </c>
      <c r="AF1951" s="21" t="b">
        <f ca="1">OR(AND($AC1951,NOT($AD1951)),AND($AC1951,OR(AND($G1951="",$H1951&lt;&gt;""),AND($G1951&lt;&gt;"",$H1951=""),AND($J1951="",$K1951&lt;&gt;""),AND($J1951&lt;&gt;"",$K1951=""),AND($M1951="",$N1951&lt;&gt;""),AND($M1951&lt;&gt;"",$N1951=""),AND($P1951="",$Q1951&lt;&gt;""),AND($P1951&lt;&gt;"",$Q1951=""),AND($S1951="",$T1951&lt;&gt;""),AND($S1951&lt;&gt;"",$T1951=""),AND($V1951="",$W1951&lt;&gt;""),AND($V1951&lt;&gt;"",$W1951=""))),AND($C1951&lt;&gt;"",$E1951&lt;&gt;"",LEFT(TRIM($C1951),1)&lt;&gt;LEFT(TRIM($E1951),1)),IF(OR($E1951="",$F1951=""),FALSE(),IFERROR(COUNTIF(INDIRECT("UNITS_"&amp;SUBSTITUTE(LEFT($E1951,FIND(" ",$E1951&amp;" ")-1),".","_")),$F1951)=0,TRUE())),AND($B1951&lt;&gt;"",OR(ISNUMBER(SEARCH("outro",LOWER($B1951))),ISNUMBER(SEARCH("divers",LOWER($B1951))),ISNUMBER(SEARCH("etc",LOWER($B1951))))),OR(AND(ISNUMBER(SEARCH("comunic",LOWER($B1951))),LEFT($E1951,3)&lt;&gt;"4.4"),AND(ISNUMBER(SEARCH("monitor",LOWER($B1951))),NOT(OR(LEFT($E1951,3)="1.5",LEFT($E1951,3)="2.5")))),AND($B1951&lt;&gt;"",OR(LEFT($C1951,1)="1",LEFT($C1951,1)="2"),$D1951=""),AND($D1951&lt;&gt;"",NOT(OR(LEFT($C1951,1)="1",LEFT($C1951,1)="2"))),AND($D1951&lt;&gt;"",COUNTIF(' PROJETO'!$B$14:$B$16,$D1951)=0),IF($D1951="",FALSE(),IF(COUNTIF(' PROJETO'!$B$14:$B$16,$D1951)=0,FALSE(),IFERROR(INDEX(' PROJETO'!$C$14:$C$16,MATCH($D1951,' PROJETO'!$B$14:$B$16,0))&lt;&gt;"Sim",FALSE()))))</f>
        <v>0</v>
      </c>
      <c r="AG1951" s="21" t="b">
        <f>AND($AC1951,$Y1951&gt;'CONFG.  LISTAS'!$F$4,$Z1951="",$AA1951="")</f>
        <v>0</v>
      </c>
      <c r="AH1951" s="21" t="str">
        <f t="shared" si="402"/>
        <v/>
      </c>
      <c r="AI1951" s="43" t="str">
        <f ca="1">IF(NOT($AC1951),"",IF(OR($B1951="",$C1951="",$E1951="",$F1951=""),"Preencha descrição, categoria, tipo e unidade.",IF(AND($B1951&lt;&gt;"",OR(LEFT($C1951,1)="1",LEFT($C1951,1)="2"),$D1951=""),"Informe a prática de restauração para itens diretos.",IF(AND($D1951&lt;&gt;"",NOT(OR(LEFT($C1951,1)="1",LEFT($C1951,1)="2"))),"Custos indiretos não devem pertencer a uma prática específica.",IF(AND($D1951&lt;&gt;"",COUNTIF(' PROJETO'!$B$14:$B$16,$D1951)=0),"Prática de restauração inválida ou não cadastrada.",IF(IF($D1951="",FALSE(),IF(COUNTIF(' PROJETO'!$B$14:$B$16,$D1951)=0,FALSE(),IFERROR(INDEX(' PROJETO'!$C$14:$C$16,MATCH($D1951,' PROJETO'!$B$14:$B$16,0))&lt;&gt;"Sim",FALSE()))),"A prática informada no item não foi selecionada na aba Projeto.",IF(AND(MAX($I1951,$L1951,$O1951,$R1951,$U1951,$X1951)&gt;'CONFG.  LISTAS'!$F$4,NOT(OR($Z1951&lt;&gt;"",$AA1951&lt;&gt;""))),"Memorial de cálculo ou anexo obrigatório não informado para item acima do limite.",IF(OR(AND($G1951&lt;&gt;"",$H1951&lt;&gt;"",OR($G1951&lt;=0,$H1951&lt;=0)),AND($J1951&lt;&gt;"",$K1951&lt;&gt;"",OR($J1951&lt;=0,$K1951&lt;=0)),AND($M1951&lt;&gt;"",$N1951&lt;&gt;"",OR($M1951&lt;=0,$N1951&lt;=0)),AND($P1951&lt;&gt;"",$Q1951&lt;&gt;"",OR($P1951&lt;=0,$Q1951&lt;=0)),AND($S1951&lt;&gt;"",$T1951&lt;&gt;"",OR($S1951&lt;=0,$T1951&lt;=0)),AND($V1951&lt;&gt;"",$W1951&lt;&gt;"",OR($V1951&lt;=0,$W1951&lt;=0))),"Revise os valores informados: valor unitário e quantidade devem ser maiores que zero.",IF(OR(AND($G1951="",$H1951&lt;&gt;""),AND($G1951&lt;&gt;"",$H1951=""),AND($J1951="",$K1951&lt;&gt;""),AND($J1951&lt;&gt;"",$K1951=""),AND($M1951="",$N1951&lt;&gt;""),AND($M1951&lt;&gt;"",$N1951=""),AND($P1951="",$Q1951&lt;&gt;""),AND($P1951&lt;&gt;"",$Q1951=""),AND($S1951="",$T1951&lt;&gt;""),AND($S1951&lt;&gt;"",$T1951=""),AND($V1951="",$W1951&lt;&gt;""),AND($V1951&lt;&gt;"",$W1951="")),"Há ano preenchido parcialmente: "&amp;TRIM(IF(AND($G1951="",$H1951&lt;&gt;""),"Ano 1 (falta valor unitário); ","")&amp;IF(AND($G1951&lt;&gt;"",$H1951=""),"Ano 1 (falta quantidade); ","")&amp;IF(AND($J1951="",$K1951&lt;&gt;""),"Ano 2 (falta valor unitário); ","")&amp;IF(AND($J1951&lt;&gt;"",$K1951=""),"Ano 2 (falta quantidade); ","")&amp;IF(AND($M1951="",$N1951&lt;&gt;""),"Ano 3 (falta valor unitário); ","")&amp;IF(AND($M1951&lt;&gt;"",$N1951=""),"Ano 3 (falta quantidade); ","")&amp;IF(AND($P1951="",$Q1951&lt;&gt;""),"Ano 4 (falta valor unitário); ","")&amp;IF(AND($P1951&lt;&gt;"",$Q1951=""),"Ano 4 (falta quantidade); ","")&amp;IF(AND($S1951="",$T1951&lt;&gt;""),"Ano 5 (falta valor unitário); ","")&amp;IF(AND($S1951&lt;&gt;"",$T1951=""),"Ano 5 (falta quantidade); ","")&amp;IF(AND($V1951="",$W1951&lt;&gt;""),"Ano 6 (falta valor unitário); ","")&amp;IF(AND($V1951&lt;&gt;"",$W1951=""),"Ano 6 (falta quantidade); ","")), IF(NOT(OR(AND($G1951&lt;&gt;"",$H1951&lt;&gt;""),AND($J1951&lt;&gt;"",$K1951&lt;&gt;""),AND($M1951&lt;&gt;"",$N1951&lt;&gt;""),AND($P1951&lt;&gt;"",$Q1951&lt;&gt;""),AND($S1951&lt;&gt;"",$T1951&lt;&gt;""),AND($V1951&lt;&gt;"",$W1951&lt;&gt;""))),"Informe pelo menos um ano completo com valor unitário e quantidade.",IF(AND($C1951&lt;&gt;"",$E1951&lt;&gt;"",LEFT(TRIM($C1951),1)&lt;&gt;LEFT(TRIM($E1951),1)),"Categoria e tipo estão incompatíveis.",IF(IF(OR($E1951="",$F1951=""),FALSE(),IFERROR(COUNTIF(INDIRECT("UNITS_"&amp;SUBSTITUTE(LEFT($E1951,FIND(" ",$E1951&amp;" ")-1),".","_")),$F1951)=0,TRUE())),"Unidade incompatível com o tipo selecionado.",IF(OR(AND(ISNUMBER(SEARCH("comunic",LOWER($B1951))),LEFT($E1951,3)&lt;&gt;"4.4"),AND(ISNUMBER(SEARCH("monitor",LOWER($B1951))),NOT(OR(LEFT($E1951,3)="1.5",LEFT($E1951,3)="2.5")))),"Revise a classificação do item conforme as regras de preenchimento.",IF(AND($B1951&lt;&gt;"",OR(ISNUMBER(SEARCH("outro",LOWER($B1951))),ISNUMBER(SEARCH("divers",LOWER($B1951))),ISNUMBER(SEARCH("kit",LOWER($B1951))),ISNUMBER(SEARCH("ferrament",LOWER($B1951))),ISNUMBER(SEARCH("epi",LOWER($B1951)))),NOT(OR($Z1951&lt;&gt;"",$AA1951&lt;&gt;""))),"Descrição muito genérica: detalhe melhor o item e registre o racional no memorial ou em anexo.",IF(AND($Y1951=0,$B1951&lt;&gt;"",OR($G1951&lt;&gt;"",$H1951&lt;&gt;"",$J1951&lt;&gt;"",$K1951&lt;&gt;"",$M1951&lt;&gt;"",$N1951&lt;&gt;"",$P1951&lt;&gt;"",$Q1951&lt;&gt;"",$S1951&lt;&gt;"",$T1951&lt;&gt;"",$V1951&lt;&gt;"",$W1951&lt;&gt;"")),"O item possui dados lançados, mas o total está zerado. Revise os valores informados.","")))))))))))))))</f>
        <v/>
      </c>
    </row>
    <row r="1952" spans="1:35" ht="14.25" customHeight="1" x14ac:dyDescent="0.25">
      <c r="A1952" s="57" t="str">
        <f t="shared" si="390"/>
        <v/>
      </c>
      <c r="B1952" s="58"/>
      <c r="C1952" s="58"/>
      <c r="D1952" s="58"/>
      <c r="E1952" s="58"/>
      <c r="F1952" s="58"/>
      <c r="G1952" s="269"/>
      <c r="H1952" s="59"/>
      <c r="I1952" s="273">
        <f t="shared" si="391"/>
        <v>0</v>
      </c>
      <c r="J1952" s="269"/>
      <c r="K1952" s="59"/>
      <c r="L1952" s="270">
        <f t="shared" si="392"/>
        <v>0</v>
      </c>
      <c r="M1952" s="269"/>
      <c r="N1952" s="59"/>
      <c r="O1952" s="270">
        <f t="shared" si="393"/>
        <v>0</v>
      </c>
      <c r="P1952" s="269"/>
      <c r="Q1952" s="59"/>
      <c r="R1952" s="271">
        <f t="shared" si="394"/>
        <v>0</v>
      </c>
      <c r="S1952" s="269"/>
      <c r="T1952" s="59"/>
      <c r="U1952" s="270">
        <f t="shared" si="395"/>
        <v>0</v>
      </c>
      <c r="V1952" s="269"/>
      <c r="W1952" s="59"/>
      <c r="X1952" s="270">
        <f t="shared" si="396"/>
        <v>0</v>
      </c>
      <c r="Y1952" s="270">
        <f t="shared" si="397"/>
        <v>0</v>
      </c>
      <c r="Z1952" s="58"/>
      <c r="AA1952" s="58"/>
      <c r="AB1952" s="60" t="str">
        <f t="shared" si="398"/>
        <v/>
      </c>
      <c r="AC1952" s="21" t="b">
        <f t="shared" si="399"/>
        <v>0</v>
      </c>
      <c r="AD1952" s="21" t="b">
        <f t="shared" si="400"/>
        <v>0</v>
      </c>
      <c r="AE1952" s="21" t="b">
        <f t="shared" si="401"/>
        <v>0</v>
      </c>
      <c r="AF1952" s="21" t="b">
        <f ca="1">OR(AND($AC1952,NOT($AD1952)),AND($AC1952,OR(AND($G1952="",$H1952&lt;&gt;""),AND($G1952&lt;&gt;"",$H1952=""),AND($J1952="",$K1952&lt;&gt;""),AND($J1952&lt;&gt;"",$K1952=""),AND($M1952="",$N1952&lt;&gt;""),AND($M1952&lt;&gt;"",$N1952=""),AND($P1952="",$Q1952&lt;&gt;""),AND($P1952&lt;&gt;"",$Q1952=""),AND($S1952="",$T1952&lt;&gt;""),AND($S1952&lt;&gt;"",$T1952=""),AND($V1952="",$W1952&lt;&gt;""),AND($V1952&lt;&gt;"",$W1952=""))),AND($C1952&lt;&gt;"",$E1952&lt;&gt;"",LEFT(TRIM($C1952),1)&lt;&gt;LEFT(TRIM($E1952),1)),IF(OR($E1952="",$F1952=""),FALSE(),IFERROR(COUNTIF(INDIRECT("UNITS_"&amp;SUBSTITUTE(LEFT($E1952,FIND(" ",$E1952&amp;" ")-1),".","_")),$F1952)=0,TRUE())),AND($B1952&lt;&gt;"",OR(ISNUMBER(SEARCH("outro",LOWER($B1952))),ISNUMBER(SEARCH("divers",LOWER($B1952))),ISNUMBER(SEARCH("etc",LOWER($B1952))))),OR(AND(ISNUMBER(SEARCH("comunic",LOWER($B1952))),LEFT($E1952,3)&lt;&gt;"4.4"),AND(ISNUMBER(SEARCH("monitor",LOWER($B1952))),NOT(OR(LEFT($E1952,3)="1.5",LEFT($E1952,3)="2.5")))),AND($B1952&lt;&gt;"",OR(LEFT($C1952,1)="1",LEFT($C1952,1)="2"),$D1952=""),AND($D1952&lt;&gt;"",NOT(OR(LEFT($C1952,1)="1",LEFT($C1952,1)="2"))),AND($D1952&lt;&gt;"",COUNTIF(' PROJETO'!$B$14:$B$16,$D1952)=0),IF($D1952="",FALSE(),IF(COUNTIF(' PROJETO'!$B$14:$B$16,$D1952)=0,FALSE(),IFERROR(INDEX(' PROJETO'!$C$14:$C$16,MATCH($D1952,' PROJETO'!$B$14:$B$16,0))&lt;&gt;"Sim",FALSE()))))</f>
        <v>0</v>
      </c>
      <c r="AG1952" s="21" t="b">
        <f>AND($AC1952,$Y1952&gt;'CONFG.  LISTAS'!$F$4,$Z1952="",$AA1952="")</f>
        <v>0</v>
      </c>
      <c r="AH1952" s="21" t="str">
        <f t="shared" si="402"/>
        <v/>
      </c>
      <c r="AI1952" s="43" t="str">
        <f ca="1">IF(NOT($AC1952),"",IF(OR($B1952="",$C1952="",$E1952="",$F1952=""),"Preencha descrição, categoria, tipo e unidade.",IF(AND($B1952&lt;&gt;"",OR(LEFT($C1952,1)="1",LEFT($C1952,1)="2"),$D1952=""),"Informe a prática de restauração para itens diretos.",IF(AND($D1952&lt;&gt;"",NOT(OR(LEFT($C1952,1)="1",LEFT($C1952,1)="2"))),"Custos indiretos não devem pertencer a uma prática específica.",IF(AND($D1952&lt;&gt;"",COUNTIF(' PROJETO'!$B$14:$B$16,$D1952)=0),"Prática de restauração inválida ou não cadastrada.",IF(IF($D1952="",FALSE(),IF(COUNTIF(' PROJETO'!$B$14:$B$16,$D1952)=0,FALSE(),IFERROR(INDEX(' PROJETO'!$C$14:$C$16,MATCH($D1952,' PROJETO'!$B$14:$B$16,0))&lt;&gt;"Sim",FALSE()))),"A prática informada no item não foi selecionada na aba Projeto.",IF(AND(MAX($I1952,$L1952,$O1952,$R1952,$U1952,$X1952)&gt;'CONFG.  LISTAS'!$F$4,NOT(OR($Z1952&lt;&gt;"",$AA1952&lt;&gt;""))),"Memorial de cálculo ou anexo obrigatório não informado para item acima do limite.",IF(OR(AND($G1952&lt;&gt;"",$H1952&lt;&gt;"",OR($G1952&lt;=0,$H1952&lt;=0)),AND($J1952&lt;&gt;"",$K1952&lt;&gt;"",OR($J1952&lt;=0,$K1952&lt;=0)),AND($M1952&lt;&gt;"",$N1952&lt;&gt;"",OR($M1952&lt;=0,$N1952&lt;=0)),AND($P1952&lt;&gt;"",$Q1952&lt;&gt;"",OR($P1952&lt;=0,$Q1952&lt;=0)),AND($S1952&lt;&gt;"",$T1952&lt;&gt;"",OR($S1952&lt;=0,$T1952&lt;=0)),AND($V1952&lt;&gt;"",$W1952&lt;&gt;"",OR($V1952&lt;=0,$W1952&lt;=0))),"Revise os valores informados: valor unitário e quantidade devem ser maiores que zero.",IF(OR(AND($G1952="",$H1952&lt;&gt;""),AND($G1952&lt;&gt;"",$H1952=""),AND($J1952="",$K1952&lt;&gt;""),AND($J1952&lt;&gt;"",$K1952=""),AND($M1952="",$N1952&lt;&gt;""),AND($M1952&lt;&gt;"",$N1952=""),AND($P1952="",$Q1952&lt;&gt;""),AND($P1952&lt;&gt;"",$Q1952=""),AND($S1952="",$T1952&lt;&gt;""),AND($S1952&lt;&gt;"",$T1952=""),AND($V1952="",$W1952&lt;&gt;""),AND($V1952&lt;&gt;"",$W1952="")),"Há ano preenchido parcialmente: "&amp;TRIM(IF(AND($G1952="",$H1952&lt;&gt;""),"Ano 1 (falta valor unitário); ","")&amp;IF(AND($G1952&lt;&gt;"",$H1952=""),"Ano 1 (falta quantidade); ","")&amp;IF(AND($J1952="",$K1952&lt;&gt;""),"Ano 2 (falta valor unitário); ","")&amp;IF(AND($J1952&lt;&gt;"",$K1952=""),"Ano 2 (falta quantidade); ","")&amp;IF(AND($M1952="",$N1952&lt;&gt;""),"Ano 3 (falta valor unitário); ","")&amp;IF(AND($M1952&lt;&gt;"",$N1952=""),"Ano 3 (falta quantidade); ","")&amp;IF(AND($P1952="",$Q1952&lt;&gt;""),"Ano 4 (falta valor unitário); ","")&amp;IF(AND($P1952&lt;&gt;"",$Q1952=""),"Ano 4 (falta quantidade); ","")&amp;IF(AND($S1952="",$T1952&lt;&gt;""),"Ano 5 (falta valor unitário); ","")&amp;IF(AND($S1952&lt;&gt;"",$T1952=""),"Ano 5 (falta quantidade); ","")&amp;IF(AND($V1952="",$W1952&lt;&gt;""),"Ano 6 (falta valor unitário); ","")&amp;IF(AND($V1952&lt;&gt;"",$W1952=""),"Ano 6 (falta quantidade); ","")), IF(NOT(OR(AND($G1952&lt;&gt;"",$H1952&lt;&gt;""),AND($J1952&lt;&gt;"",$K1952&lt;&gt;""),AND($M1952&lt;&gt;"",$N1952&lt;&gt;""),AND($P1952&lt;&gt;"",$Q1952&lt;&gt;""),AND($S1952&lt;&gt;"",$T1952&lt;&gt;""),AND($V1952&lt;&gt;"",$W1952&lt;&gt;""))),"Informe pelo menos um ano completo com valor unitário e quantidade.",IF(AND($C1952&lt;&gt;"",$E1952&lt;&gt;"",LEFT(TRIM($C1952),1)&lt;&gt;LEFT(TRIM($E1952),1)),"Categoria e tipo estão incompatíveis.",IF(IF(OR($E1952="",$F1952=""),FALSE(),IFERROR(COUNTIF(INDIRECT("UNITS_"&amp;SUBSTITUTE(LEFT($E1952,FIND(" ",$E1952&amp;" ")-1),".","_")),$F1952)=0,TRUE())),"Unidade incompatível com o tipo selecionado.",IF(OR(AND(ISNUMBER(SEARCH("comunic",LOWER($B1952))),LEFT($E1952,3)&lt;&gt;"4.4"),AND(ISNUMBER(SEARCH("monitor",LOWER($B1952))),NOT(OR(LEFT($E1952,3)="1.5",LEFT($E1952,3)="2.5")))),"Revise a classificação do item conforme as regras de preenchimento.",IF(AND($B1952&lt;&gt;"",OR(ISNUMBER(SEARCH("outro",LOWER($B1952))),ISNUMBER(SEARCH("divers",LOWER($B1952))),ISNUMBER(SEARCH("kit",LOWER($B1952))),ISNUMBER(SEARCH("ferrament",LOWER($B1952))),ISNUMBER(SEARCH("epi",LOWER($B1952)))),NOT(OR($Z1952&lt;&gt;"",$AA1952&lt;&gt;""))),"Descrição muito genérica: detalhe melhor o item e registre o racional no memorial ou em anexo.",IF(AND($Y1952=0,$B1952&lt;&gt;"",OR($G1952&lt;&gt;"",$H1952&lt;&gt;"",$J1952&lt;&gt;"",$K1952&lt;&gt;"",$M1952&lt;&gt;"",$N1952&lt;&gt;"",$P1952&lt;&gt;"",$Q1952&lt;&gt;"",$S1952&lt;&gt;"",$T1952&lt;&gt;"",$V1952&lt;&gt;"",$W1952&lt;&gt;"")),"O item possui dados lançados, mas o total está zerado. Revise os valores informados.","")))))))))))))))</f>
        <v/>
      </c>
    </row>
    <row r="1953" spans="1:35" ht="14.25" customHeight="1" x14ac:dyDescent="0.25">
      <c r="A1953" s="57" t="str">
        <f t="shared" si="390"/>
        <v/>
      </c>
      <c r="B1953" s="61"/>
      <c r="C1953" s="61"/>
      <c r="D1953" s="58"/>
      <c r="E1953" s="61"/>
      <c r="F1953" s="61"/>
      <c r="G1953" s="272"/>
      <c r="H1953" s="62"/>
      <c r="I1953" s="273">
        <f t="shared" si="391"/>
        <v>0</v>
      </c>
      <c r="J1953" s="272"/>
      <c r="K1953" s="62"/>
      <c r="L1953" s="270">
        <f t="shared" si="392"/>
        <v>0</v>
      </c>
      <c r="M1953" s="272"/>
      <c r="N1953" s="62"/>
      <c r="O1953" s="270">
        <f t="shared" si="393"/>
        <v>0</v>
      </c>
      <c r="P1953" s="272"/>
      <c r="Q1953" s="62"/>
      <c r="R1953" s="271">
        <f t="shared" si="394"/>
        <v>0</v>
      </c>
      <c r="S1953" s="272"/>
      <c r="T1953" s="62"/>
      <c r="U1953" s="270">
        <f t="shared" si="395"/>
        <v>0</v>
      </c>
      <c r="V1953" s="272"/>
      <c r="W1953" s="62"/>
      <c r="X1953" s="270">
        <f t="shared" si="396"/>
        <v>0</v>
      </c>
      <c r="Y1953" s="270">
        <f t="shared" si="397"/>
        <v>0</v>
      </c>
      <c r="Z1953" s="61"/>
      <c r="AA1953" s="61"/>
      <c r="AB1953" s="60" t="str">
        <f t="shared" si="398"/>
        <v/>
      </c>
      <c r="AC1953" s="21" t="b">
        <f t="shared" si="399"/>
        <v>0</v>
      </c>
      <c r="AD1953" s="21" t="b">
        <f t="shared" si="400"/>
        <v>0</v>
      </c>
      <c r="AE1953" s="21" t="b">
        <f t="shared" si="401"/>
        <v>0</v>
      </c>
      <c r="AF1953" s="21" t="b">
        <f ca="1">OR(AND($AC1953,NOT($AD1953)),AND($AC1953,OR(AND($G1953="",$H1953&lt;&gt;""),AND($G1953&lt;&gt;"",$H1953=""),AND($J1953="",$K1953&lt;&gt;""),AND($J1953&lt;&gt;"",$K1953=""),AND($M1953="",$N1953&lt;&gt;""),AND($M1953&lt;&gt;"",$N1953=""),AND($P1953="",$Q1953&lt;&gt;""),AND($P1953&lt;&gt;"",$Q1953=""),AND($S1953="",$T1953&lt;&gt;""),AND($S1953&lt;&gt;"",$T1953=""),AND($V1953="",$W1953&lt;&gt;""),AND($V1953&lt;&gt;"",$W1953=""))),AND($C1953&lt;&gt;"",$E1953&lt;&gt;"",LEFT(TRIM($C1953),1)&lt;&gt;LEFT(TRIM($E1953),1)),IF(OR($E1953="",$F1953=""),FALSE(),IFERROR(COUNTIF(INDIRECT("UNITS_"&amp;SUBSTITUTE(LEFT($E1953,FIND(" ",$E1953&amp;" ")-1),".","_")),$F1953)=0,TRUE())),AND($B1953&lt;&gt;"",OR(ISNUMBER(SEARCH("outro",LOWER($B1953))),ISNUMBER(SEARCH("divers",LOWER($B1953))),ISNUMBER(SEARCH("etc",LOWER($B1953))))),OR(AND(ISNUMBER(SEARCH("comunic",LOWER($B1953))),LEFT($E1953,3)&lt;&gt;"4.4"),AND(ISNUMBER(SEARCH("monitor",LOWER($B1953))),NOT(OR(LEFT($E1953,3)="1.5",LEFT($E1953,3)="2.5")))),AND($B1953&lt;&gt;"",OR(LEFT($C1953,1)="1",LEFT($C1953,1)="2"),$D1953=""),AND($D1953&lt;&gt;"",NOT(OR(LEFT($C1953,1)="1",LEFT($C1953,1)="2"))),AND($D1953&lt;&gt;"",COUNTIF(' PROJETO'!$B$14:$B$16,$D1953)=0),IF($D1953="",FALSE(),IF(COUNTIF(' PROJETO'!$B$14:$B$16,$D1953)=0,FALSE(),IFERROR(INDEX(' PROJETO'!$C$14:$C$16,MATCH($D1953,' PROJETO'!$B$14:$B$16,0))&lt;&gt;"Sim",FALSE()))))</f>
        <v>0</v>
      </c>
      <c r="AG1953" s="21" t="b">
        <f>AND($AC1953,$Y1953&gt;'CONFG.  LISTAS'!$F$4,$Z1953="",$AA1953="")</f>
        <v>0</v>
      </c>
      <c r="AH1953" s="21" t="str">
        <f t="shared" si="402"/>
        <v/>
      </c>
      <c r="AI1953" s="43" t="str">
        <f ca="1">IF(NOT($AC1953),"",IF(OR($B1953="",$C1953="",$E1953="",$F1953=""),"Preencha descrição, categoria, tipo e unidade.",IF(AND($B1953&lt;&gt;"",OR(LEFT($C1953,1)="1",LEFT($C1953,1)="2"),$D1953=""),"Informe a prática de restauração para itens diretos.",IF(AND($D1953&lt;&gt;"",NOT(OR(LEFT($C1953,1)="1",LEFT($C1953,1)="2"))),"Custos indiretos não devem pertencer a uma prática específica.",IF(AND($D1953&lt;&gt;"",COUNTIF(' PROJETO'!$B$14:$B$16,$D1953)=0),"Prática de restauração inválida ou não cadastrada.",IF(IF($D1953="",FALSE(),IF(COUNTIF(' PROJETO'!$B$14:$B$16,$D1953)=0,FALSE(),IFERROR(INDEX(' PROJETO'!$C$14:$C$16,MATCH($D1953,' PROJETO'!$B$14:$B$16,0))&lt;&gt;"Sim",FALSE()))),"A prática informada no item não foi selecionada na aba Projeto.",IF(AND(MAX($I1953,$L1953,$O1953,$R1953,$U1953,$X1953)&gt;'CONFG.  LISTAS'!$F$4,NOT(OR($Z1953&lt;&gt;"",$AA1953&lt;&gt;""))),"Memorial de cálculo ou anexo obrigatório não informado para item acima do limite.",IF(OR(AND($G1953&lt;&gt;"",$H1953&lt;&gt;"",OR($G1953&lt;=0,$H1953&lt;=0)),AND($J1953&lt;&gt;"",$K1953&lt;&gt;"",OR($J1953&lt;=0,$K1953&lt;=0)),AND($M1953&lt;&gt;"",$N1953&lt;&gt;"",OR($M1953&lt;=0,$N1953&lt;=0)),AND($P1953&lt;&gt;"",$Q1953&lt;&gt;"",OR($P1953&lt;=0,$Q1953&lt;=0)),AND($S1953&lt;&gt;"",$T1953&lt;&gt;"",OR($S1953&lt;=0,$T1953&lt;=0)),AND($V1953&lt;&gt;"",$W1953&lt;&gt;"",OR($V1953&lt;=0,$W1953&lt;=0))),"Revise os valores informados: valor unitário e quantidade devem ser maiores que zero.",IF(OR(AND($G1953="",$H1953&lt;&gt;""),AND($G1953&lt;&gt;"",$H1953=""),AND($J1953="",$K1953&lt;&gt;""),AND($J1953&lt;&gt;"",$K1953=""),AND($M1953="",$N1953&lt;&gt;""),AND($M1953&lt;&gt;"",$N1953=""),AND($P1953="",$Q1953&lt;&gt;""),AND($P1953&lt;&gt;"",$Q1953=""),AND($S1953="",$T1953&lt;&gt;""),AND($S1953&lt;&gt;"",$T1953=""),AND($V1953="",$W1953&lt;&gt;""),AND($V1953&lt;&gt;"",$W1953="")),"Há ano preenchido parcialmente: "&amp;TRIM(IF(AND($G1953="",$H1953&lt;&gt;""),"Ano 1 (falta valor unitário); ","")&amp;IF(AND($G1953&lt;&gt;"",$H1953=""),"Ano 1 (falta quantidade); ","")&amp;IF(AND($J1953="",$K1953&lt;&gt;""),"Ano 2 (falta valor unitário); ","")&amp;IF(AND($J1953&lt;&gt;"",$K1953=""),"Ano 2 (falta quantidade); ","")&amp;IF(AND($M1953="",$N1953&lt;&gt;""),"Ano 3 (falta valor unitário); ","")&amp;IF(AND($M1953&lt;&gt;"",$N1953=""),"Ano 3 (falta quantidade); ","")&amp;IF(AND($P1953="",$Q1953&lt;&gt;""),"Ano 4 (falta valor unitário); ","")&amp;IF(AND($P1953&lt;&gt;"",$Q1953=""),"Ano 4 (falta quantidade); ","")&amp;IF(AND($S1953="",$T1953&lt;&gt;""),"Ano 5 (falta valor unitário); ","")&amp;IF(AND($S1953&lt;&gt;"",$T1953=""),"Ano 5 (falta quantidade); ","")&amp;IF(AND($V1953="",$W1953&lt;&gt;""),"Ano 6 (falta valor unitário); ","")&amp;IF(AND($V1953&lt;&gt;"",$W1953=""),"Ano 6 (falta quantidade); ","")), IF(NOT(OR(AND($G1953&lt;&gt;"",$H1953&lt;&gt;""),AND($J1953&lt;&gt;"",$K1953&lt;&gt;""),AND($M1953&lt;&gt;"",$N1953&lt;&gt;""),AND($P1953&lt;&gt;"",$Q1953&lt;&gt;""),AND($S1953&lt;&gt;"",$T1953&lt;&gt;""),AND($V1953&lt;&gt;"",$W1953&lt;&gt;""))),"Informe pelo menos um ano completo com valor unitário e quantidade.",IF(AND($C1953&lt;&gt;"",$E1953&lt;&gt;"",LEFT(TRIM($C1953),1)&lt;&gt;LEFT(TRIM($E1953),1)),"Categoria e tipo estão incompatíveis.",IF(IF(OR($E1953="",$F1953=""),FALSE(),IFERROR(COUNTIF(INDIRECT("UNITS_"&amp;SUBSTITUTE(LEFT($E1953,FIND(" ",$E1953&amp;" ")-1),".","_")),$F1953)=0,TRUE())),"Unidade incompatível com o tipo selecionado.",IF(OR(AND(ISNUMBER(SEARCH("comunic",LOWER($B1953))),LEFT($E1953,3)&lt;&gt;"4.4"),AND(ISNUMBER(SEARCH("monitor",LOWER($B1953))),NOT(OR(LEFT($E1953,3)="1.5",LEFT($E1953,3)="2.5")))),"Revise a classificação do item conforme as regras de preenchimento.",IF(AND($B1953&lt;&gt;"",OR(ISNUMBER(SEARCH("outro",LOWER($B1953))),ISNUMBER(SEARCH("divers",LOWER($B1953))),ISNUMBER(SEARCH("kit",LOWER($B1953))),ISNUMBER(SEARCH("ferrament",LOWER($B1953))),ISNUMBER(SEARCH("epi",LOWER($B1953)))),NOT(OR($Z1953&lt;&gt;"",$AA1953&lt;&gt;""))),"Descrição muito genérica: detalhe melhor o item e registre o racional no memorial ou em anexo.",IF(AND($Y1953=0,$B1953&lt;&gt;"",OR($G1953&lt;&gt;"",$H1953&lt;&gt;"",$J1953&lt;&gt;"",$K1953&lt;&gt;"",$M1953&lt;&gt;"",$N1953&lt;&gt;"",$P1953&lt;&gt;"",$Q1953&lt;&gt;"",$S1953&lt;&gt;"",$T1953&lt;&gt;"",$V1953&lt;&gt;"",$W1953&lt;&gt;"")),"O item possui dados lançados, mas o total está zerado. Revise os valores informados.","")))))))))))))))</f>
        <v/>
      </c>
    </row>
    <row r="1954" spans="1:35" ht="14.25" customHeight="1" x14ac:dyDescent="0.25">
      <c r="A1954" s="57" t="str">
        <f t="shared" si="390"/>
        <v/>
      </c>
      <c r="B1954" s="58"/>
      <c r="C1954" s="58"/>
      <c r="D1954" s="58"/>
      <c r="E1954" s="58"/>
      <c r="F1954" s="58"/>
      <c r="G1954" s="269"/>
      <c r="H1954" s="59"/>
      <c r="I1954" s="273">
        <f t="shared" si="391"/>
        <v>0</v>
      </c>
      <c r="J1954" s="269"/>
      <c r="K1954" s="59"/>
      <c r="L1954" s="270">
        <f t="shared" si="392"/>
        <v>0</v>
      </c>
      <c r="M1954" s="269"/>
      <c r="N1954" s="59"/>
      <c r="O1954" s="270">
        <f t="shared" si="393"/>
        <v>0</v>
      </c>
      <c r="P1954" s="269"/>
      <c r="Q1954" s="59"/>
      <c r="R1954" s="271">
        <f t="shared" si="394"/>
        <v>0</v>
      </c>
      <c r="S1954" s="269"/>
      <c r="T1954" s="59"/>
      <c r="U1954" s="270">
        <f t="shared" si="395"/>
        <v>0</v>
      </c>
      <c r="V1954" s="269"/>
      <c r="W1954" s="59"/>
      <c r="X1954" s="270">
        <f t="shared" si="396"/>
        <v>0</v>
      </c>
      <c r="Y1954" s="270">
        <f t="shared" si="397"/>
        <v>0</v>
      </c>
      <c r="Z1954" s="58"/>
      <c r="AA1954" s="58"/>
      <c r="AB1954" s="60" t="str">
        <f t="shared" si="398"/>
        <v/>
      </c>
      <c r="AC1954" s="21" t="b">
        <f t="shared" si="399"/>
        <v>0</v>
      </c>
      <c r="AD1954" s="21" t="b">
        <f t="shared" si="400"/>
        <v>0</v>
      </c>
      <c r="AE1954" s="21" t="b">
        <f t="shared" si="401"/>
        <v>0</v>
      </c>
      <c r="AF1954" s="21" t="b">
        <f ca="1">OR(AND($AC1954,NOT($AD1954)),AND($AC1954,OR(AND($G1954="",$H1954&lt;&gt;""),AND($G1954&lt;&gt;"",$H1954=""),AND($J1954="",$K1954&lt;&gt;""),AND($J1954&lt;&gt;"",$K1954=""),AND($M1954="",$N1954&lt;&gt;""),AND($M1954&lt;&gt;"",$N1954=""),AND($P1954="",$Q1954&lt;&gt;""),AND($P1954&lt;&gt;"",$Q1954=""),AND($S1954="",$T1954&lt;&gt;""),AND($S1954&lt;&gt;"",$T1954=""),AND($V1954="",$W1954&lt;&gt;""),AND($V1954&lt;&gt;"",$W1954=""))),AND($C1954&lt;&gt;"",$E1954&lt;&gt;"",LEFT(TRIM($C1954),1)&lt;&gt;LEFT(TRIM($E1954),1)),IF(OR($E1954="",$F1954=""),FALSE(),IFERROR(COUNTIF(INDIRECT("UNITS_"&amp;SUBSTITUTE(LEFT($E1954,FIND(" ",$E1954&amp;" ")-1),".","_")),$F1954)=0,TRUE())),AND($B1954&lt;&gt;"",OR(ISNUMBER(SEARCH("outro",LOWER($B1954))),ISNUMBER(SEARCH("divers",LOWER($B1954))),ISNUMBER(SEARCH("etc",LOWER($B1954))))),OR(AND(ISNUMBER(SEARCH("comunic",LOWER($B1954))),LEFT($E1954,3)&lt;&gt;"4.4"),AND(ISNUMBER(SEARCH("monitor",LOWER($B1954))),NOT(OR(LEFT($E1954,3)="1.5",LEFT($E1954,3)="2.5")))),AND($B1954&lt;&gt;"",OR(LEFT($C1954,1)="1",LEFT($C1954,1)="2"),$D1954=""),AND($D1954&lt;&gt;"",NOT(OR(LEFT($C1954,1)="1",LEFT($C1954,1)="2"))),AND($D1954&lt;&gt;"",COUNTIF(' PROJETO'!$B$14:$B$16,$D1954)=0),IF($D1954="",FALSE(),IF(COUNTIF(' PROJETO'!$B$14:$B$16,$D1954)=0,FALSE(),IFERROR(INDEX(' PROJETO'!$C$14:$C$16,MATCH($D1954,' PROJETO'!$B$14:$B$16,0))&lt;&gt;"Sim",FALSE()))))</f>
        <v>0</v>
      </c>
      <c r="AG1954" s="21" t="b">
        <f>AND($AC1954,$Y1954&gt;'CONFG.  LISTAS'!$F$4,$Z1954="",$AA1954="")</f>
        <v>0</v>
      </c>
      <c r="AH1954" s="21" t="str">
        <f t="shared" si="402"/>
        <v/>
      </c>
      <c r="AI1954" s="43" t="str">
        <f ca="1">IF(NOT($AC1954),"",IF(OR($B1954="",$C1954="",$E1954="",$F1954=""),"Preencha descrição, categoria, tipo e unidade.",IF(AND($B1954&lt;&gt;"",OR(LEFT($C1954,1)="1",LEFT($C1954,1)="2"),$D1954=""),"Informe a prática de restauração para itens diretos.",IF(AND($D1954&lt;&gt;"",NOT(OR(LEFT($C1954,1)="1",LEFT($C1954,1)="2"))),"Custos indiretos não devem pertencer a uma prática específica.",IF(AND($D1954&lt;&gt;"",COUNTIF(' PROJETO'!$B$14:$B$16,$D1954)=0),"Prática de restauração inválida ou não cadastrada.",IF(IF($D1954="",FALSE(),IF(COUNTIF(' PROJETO'!$B$14:$B$16,$D1954)=0,FALSE(),IFERROR(INDEX(' PROJETO'!$C$14:$C$16,MATCH($D1954,' PROJETO'!$B$14:$B$16,0))&lt;&gt;"Sim",FALSE()))),"A prática informada no item não foi selecionada na aba Projeto.",IF(AND(MAX($I1954,$L1954,$O1954,$R1954,$U1954,$X1954)&gt;'CONFG.  LISTAS'!$F$4,NOT(OR($Z1954&lt;&gt;"",$AA1954&lt;&gt;""))),"Memorial de cálculo ou anexo obrigatório não informado para item acima do limite.",IF(OR(AND($G1954&lt;&gt;"",$H1954&lt;&gt;"",OR($G1954&lt;=0,$H1954&lt;=0)),AND($J1954&lt;&gt;"",$K1954&lt;&gt;"",OR($J1954&lt;=0,$K1954&lt;=0)),AND($M1954&lt;&gt;"",$N1954&lt;&gt;"",OR($M1954&lt;=0,$N1954&lt;=0)),AND($P1954&lt;&gt;"",$Q1954&lt;&gt;"",OR($P1954&lt;=0,$Q1954&lt;=0)),AND($S1954&lt;&gt;"",$T1954&lt;&gt;"",OR($S1954&lt;=0,$T1954&lt;=0)),AND($V1954&lt;&gt;"",$W1954&lt;&gt;"",OR($V1954&lt;=0,$W1954&lt;=0))),"Revise os valores informados: valor unitário e quantidade devem ser maiores que zero.",IF(OR(AND($G1954="",$H1954&lt;&gt;""),AND($G1954&lt;&gt;"",$H1954=""),AND($J1954="",$K1954&lt;&gt;""),AND($J1954&lt;&gt;"",$K1954=""),AND($M1954="",$N1954&lt;&gt;""),AND($M1954&lt;&gt;"",$N1954=""),AND($P1954="",$Q1954&lt;&gt;""),AND($P1954&lt;&gt;"",$Q1954=""),AND($S1954="",$T1954&lt;&gt;""),AND($S1954&lt;&gt;"",$T1954=""),AND($V1954="",$W1954&lt;&gt;""),AND($V1954&lt;&gt;"",$W1954="")),"Há ano preenchido parcialmente: "&amp;TRIM(IF(AND($G1954="",$H1954&lt;&gt;""),"Ano 1 (falta valor unitário); ","")&amp;IF(AND($G1954&lt;&gt;"",$H1954=""),"Ano 1 (falta quantidade); ","")&amp;IF(AND($J1954="",$K1954&lt;&gt;""),"Ano 2 (falta valor unitário); ","")&amp;IF(AND($J1954&lt;&gt;"",$K1954=""),"Ano 2 (falta quantidade); ","")&amp;IF(AND($M1954="",$N1954&lt;&gt;""),"Ano 3 (falta valor unitário); ","")&amp;IF(AND($M1954&lt;&gt;"",$N1954=""),"Ano 3 (falta quantidade); ","")&amp;IF(AND($P1954="",$Q1954&lt;&gt;""),"Ano 4 (falta valor unitário); ","")&amp;IF(AND($P1954&lt;&gt;"",$Q1954=""),"Ano 4 (falta quantidade); ","")&amp;IF(AND($S1954="",$T1954&lt;&gt;""),"Ano 5 (falta valor unitário); ","")&amp;IF(AND($S1954&lt;&gt;"",$T1954=""),"Ano 5 (falta quantidade); ","")&amp;IF(AND($V1954="",$W1954&lt;&gt;""),"Ano 6 (falta valor unitário); ","")&amp;IF(AND($V1954&lt;&gt;"",$W1954=""),"Ano 6 (falta quantidade); ","")), IF(NOT(OR(AND($G1954&lt;&gt;"",$H1954&lt;&gt;""),AND($J1954&lt;&gt;"",$K1954&lt;&gt;""),AND($M1954&lt;&gt;"",$N1954&lt;&gt;""),AND($P1954&lt;&gt;"",$Q1954&lt;&gt;""),AND($S1954&lt;&gt;"",$T1954&lt;&gt;""),AND($V1954&lt;&gt;"",$W1954&lt;&gt;""))),"Informe pelo menos um ano completo com valor unitário e quantidade.",IF(AND($C1954&lt;&gt;"",$E1954&lt;&gt;"",LEFT(TRIM($C1954),1)&lt;&gt;LEFT(TRIM($E1954),1)),"Categoria e tipo estão incompatíveis.",IF(IF(OR($E1954="",$F1954=""),FALSE(),IFERROR(COUNTIF(INDIRECT("UNITS_"&amp;SUBSTITUTE(LEFT($E1954,FIND(" ",$E1954&amp;" ")-1),".","_")),$F1954)=0,TRUE())),"Unidade incompatível com o tipo selecionado.",IF(OR(AND(ISNUMBER(SEARCH("comunic",LOWER($B1954))),LEFT($E1954,3)&lt;&gt;"4.4"),AND(ISNUMBER(SEARCH("monitor",LOWER($B1954))),NOT(OR(LEFT($E1954,3)="1.5",LEFT($E1954,3)="2.5")))),"Revise a classificação do item conforme as regras de preenchimento.",IF(AND($B1954&lt;&gt;"",OR(ISNUMBER(SEARCH("outro",LOWER($B1954))),ISNUMBER(SEARCH("divers",LOWER($B1954))),ISNUMBER(SEARCH("kit",LOWER($B1954))),ISNUMBER(SEARCH("ferrament",LOWER($B1954))),ISNUMBER(SEARCH("epi",LOWER($B1954)))),NOT(OR($Z1954&lt;&gt;"",$AA1954&lt;&gt;""))),"Descrição muito genérica: detalhe melhor o item e registre o racional no memorial ou em anexo.",IF(AND($Y1954=0,$B1954&lt;&gt;"",OR($G1954&lt;&gt;"",$H1954&lt;&gt;"",$J1954&lt;&gt;"",$K1954&lt;&gt;"",$M1954&lt;&gt;"",$N1954&lt;&gt;"",$P1954&lt;&gt;"",$Q1954&lt;&gt;"",$S1954&lt;&gt;"",$T1954&lt;&gt;"",$V1954&lt;&gt;"",$W1954&lt;&gt;"")),"O item possui dados lançados, mas o total está zerado. Revise os valores informados.","")))))))))))))))</f>
        <v/>
      </c>
    </row>
    <row r="1955" spans="1:35" ht="14.25" customHeight="1" x14ac:dyDescent="0.25">
      <c r="A1955" s="57" t="str">
        <f t="shared" si="390"/>
        <v/>
      </c>
      <c r="B1955" s="61"/>
      <c r="C1955" s="61"/>
      <c r="D1955" s="58"/>
      <c r="E1955" s="61"/>
      <c r="F1955" s="61"/>
      <c r="G1955" s="272"/>
      <c r="H1955" s="62"/>
      <c r="I1955" s="273">
        <f t="shared" si="391"/>
        <v>0</v>
      </c>
      <c r="J1955" s="272"/>
      <c r="K1955" s="62"/>
      <c r="L1955" s="270">
        <f t="shared" si="392"/>
        <v>0</v>
      </c>
      <c r="M1955" s="272"/>
      <c r="N1955" s="62"/>
      <c r="O1955" s="270">
        <f t="shared" si="393"/>
        <v>0</v>
      </c>
      <c r="P1955" s="272"/>
      <c r="Q1955" s="62"/>
      <c r="R1955" s="271">
        <f t="shared" si="394"/>
        <v>0</v>
      </c>
      <c r="S1955" s="272"/>
      <c r="T1955" s="62"/>
      <c r="U1955" s="270">
        <f t="shared" si="395"/>
        <v>0</v>
      </c>
      <c r="V1955" s="272"/>
      <c r="W1955" s="62"/>
      <c r="X1955" s="270">
        <f t="shared" si="396"/>
        <v>0</v>
      </c>
      <c r="Y1955" s="270">
        <f t="shared" si="397"/>
        <v>0</v>
      </c>
      <c r="Z1955" s="61"/>
      <c r="AA1955" s="61"/>
      <c r="AB1955" s="60" t="str">
        <f t="shared" si="398"/>
        <v/>
      </c>
      <c r="AC1955" s="21" t="b">
        <f t="shared" si="399"/>
        <v>0</v>
      </c>
      <c r="AD1955" s="21" t="b">
        <f t="shared" si="400"/>
        <v>0</v>
      </c>
      <c r="AE1955" s="21" t="b">
        <f t="shared" si="401"/>
        <v>0</v>
      </c>
      <c r="AF1955" s="21" t="b">
        <f ca="1">OR(AND($AC1955,NOT($AD1955)),AND($AC1955,OR(AND($G1955="",$H1955&lt;&gt;""),AND($G1955&lt;&gt;"",$H1955=""),AND($J1955="",$K1955&lt;&gt;""),AND($J1955&lt;&gt;"",$K1955=""),AND($M1955="",$N1955&lt;&gt;""),AND($M1955&lt;&gt;"",$N1955=""),AND($P1955="",$Q1955&lt;&gt;""),AND($P1955&lt;&gt;"",$Q1955=""),AND($S1955="",$T1955&lt;&gt;""),AND($S1955&lt;&gt;"",$T1955=""),AND($V1955="",$W1955&lt;&gt;""),AND($V1955&lt;&gt;"",$W1955=""))),AND($C1955&lt;&gt;"",$E1955&lt;&gt;"",LEFT(TRIM($C1955),1)&lt;&gt;LEFT(TRIM($E1955),1)),IF(OR($E1955="",$F1955=""),FALSE(),IFERROR(COUNTIF(INDIRECT("UNITS_"&amp;SUBSTITUTE(LEFT($E1955,FIND(" ",$E1955&amp;" ")-1),".","_")),$F1955)=0,TRUE())),AND($B1955&lt;&gt;"",OR(ISNUMBER(SEARCH("outro",LOWER($B1955))),ISNUMBER(SEARCH("divers",LOWER($B1955))),ISNUMBER(SEARCH("etc",LOWER($B1955))))),OR(AND(ISNUMBER(SEARCH("comunic",LOWER($B1955))),LEFT($E1955,3)&lt;&gt;"4.4"),AND(ISNUMBER(SEARCH("monitor",LOWER($B1955))),NOT(OR(LEFT($E1955,3)="1.5",LEFT($E1955,3)="2.5")))),AND($B1955&lt;&gt;"",OR(LEFT($C1955,1)="1",LEFT($C1955,1)="2"),$D1955=""),AND($D1955&lt;&gt;"",NOT(OR(LEFT($C1955,1)="1",LEFT($C1955,1)="2"))),AND($D1955&lt;&gt;"",COUNTIF(' PROJETO'!$B$14:$B$16,$D1955)=0),IF($D1955="",FALSE(),IF(COUNTIF(' PROJETO'!$B$14:$B$16,$D1955)=0,FALSE(),IFERROR(INDEX(' PROJETO'!$C$14:$C$16,MATCH($D1955,' PROJETO'!$B$14:$B$16,0))&lt;&gt;"Sim",FALSE()))))</f>
        <v>0</v>
      </c>
      <c r="AG1955" s="21" t="b">
        <f>AND($AC1955,$Y1955&gt;'CONFG.  LISTAS'!$F$4,$Z1955="",$AA1955="")</f>
        <v>0</v>
      </c>
      <c r="AH1955" s="21" t="str">
        <f t="shared" si="402"/>
        <v/>
      </c>
      <c r="AI1955" s="43" t="str">
        <f ca="1">IF(NOT($AC1955),"",IF(OR($B1955="",$C1955="",$E1955="",$F1955=""),"Preencha descrição, categoria, tipo e unidade.",IF(AND($B1955&lt;&gt;"",OR(LEFT($C1955,1)="1",LEFT($C1955,1)="2"),$D1955=""),"Informe a prática de restauração para itens diretos.",IF(AND($D1955&lt;&gt;"",NOT(OR(LEFT($C1955,1)="1",LEFT($C1955,1)="2"))),"Custos indiretos não devem pertencer a uma prática específica.",IF(AND($D1955&lt;&gt;"",COUNTIF(' PROJETO'!$B$14:$B$16,$D1955)=0),"Prática de restauração inválida ou não cadastrada.",IF(IF($D1955="",FALSE(),IF(COUNTIF(' PROJETO'!$B$14:$B$16,$D1955)=0,FALSE(),IFERROR(INDEX(' PROJETO'!$C$14:$C$16,MATCH($D1955,' PROJETO'!$B$14:$B$16,0))&lt;&gt;"Sim",FALSE()))),"A prática informada no item não foi selecionada na aba Projeto.",IF(AND(MAX($I1955,$L1955,$O1955,$R1955,$U1955,$X1955)&gt;'CONFG.  LISTAS'!$F$4,NOT(OR($Z1955&lt;&gt;"",$AA1955&lt;&gt;""))),"Memorial de cálculo ou anexo obrigatório não informado para item acima do limite.",IF(OR(AND($G1955&lt;&gt;"",$H1955&lt;&gt;"",OR($G1955&lt;=0,$H1955&lt;=0)),AND($J1955&lt;&gt;"",$K1955&lt;&gt;"",OR($J1955&lt;=0,$K1955&lt;=0)),AND($M1955&lt;&gt;"",$N1955&lt;&gt;"",OR($M1955&lt;=0,$N1955&lt;=0)),AND($P1955&lt;&gt;"",$Q1955&lt;&gt;"",OR($P1955&lt;=0,$Q1955&lt;=0)),AND($S1955&lt;&gt;"",$T1955&lt;&gt;"",OR($S1955&lt;=0,$T1955&lt;=0)),AND($V1955&lt;&gt;"",$W1955&lt;&gt;"",OR($V1955&lt;=0,$W1955&lt;=0))),"Revise os valores informados: valor unitário e quantidade devem ser maiores que zero.",IF(OR(AND($G1955="",$H1955&lt;&gt;""),AND($G1955&lt;&gt;"",$H1955=""),AND($J1955="",$K1955&lt;&gt;""),AND($J1955&lt;&gt;"",$K1955=""),AND($M1955="",$N1955&lt;&gt;""),AND($M1955&lt;&gt;"",$N1955=""),AND($P1955="",$Q1955&lt;&gt;""),AND($P1955&lt;&gt;"",$Q1955=""),AND($S1955="",$T1955&lt;&gt;""),AND($S1955&lt;&gt;"",$T1955=""),AND($V1955="",$W1955&lt;&gt;""),AND($V1955&lt;&gt;"",$W1955="")),"Há ano preenchido parcialmente: "&amp;TRIM(IF(AND($G1955="",$H1955&lt;&gt;""),"Ano 1 (falta valor unitário); ","")&amp;IF(AND($G1955&lt;&gt;"",$H1955=""),"Ano 1 (falta quantidade); ","")&amp;IF(AND($J1955="",$K1955&lt;&gt;""),"Ano 2 (falta valor unitário); ","")&amp;IF(AND($J1955&lt;&gt;"",$K1955=""),"Ano 2 (falta quantidade); ","")&amp;IF(AND($M1955="",$N1955&lt;&gt;""),"Ano 3 (falta valor unitário); ","")&amp;IF(AND($M1955&lt;&gt;"",$N1955=""),"Ano 3 (falta quantidade); ","")&amp;IF(AND($P1955="",$Q1955&lt;&gt;""),"Ano 4 (falta valor unitário); ","")&amp;IF(AND($P1955&lt;&gt;"",$Q1955=""),"Ano 4 (falta quantidade); ","")&amp;IF(AND($S1955="",$T1955&lt;&gt;""),"Ano 5 (falta valor unitário); ","")&amp;IF(AND($S1955&lt;&gt;"",$T1955=""),"Ano 5 (falta quantidade); ","")&amp;IF(AND($V1955="",$W1955&lt;&gt;""),"Ano 6 (falta valor unitário); ","")&amp;IF(AND($V1955&lt;&gt;"",$W1955=""),"Ano 6 (falta quantidade); ","")), IF(NOT(OR(AND($G1955&lt;&gt;"",$H1955&lt;&gt;""),AND($J1955&lt;&gt;"",$K1955&lt;&gt;""),AND($M1955&lt;&gt;"",$N1955&lt;&gt;""),AND($P1955&lt;&gt;"",$Q1955&lt;&gt;""),AND($S1955&lt;&gt;"",$T1955&lt;&gt;""),AND($V1955&lt;&gt;"",$W1955&lt;&gt;""))),"Informe pelo menos um ano completo com valor unitário e quantidade.",IF(AND($C1955&lt;&gt;"",$E1955&lt;&gt;"",LEFT(TRIM($C1955),1)&lt;&gt;LEFT(TRIM($E1955),1)),"Categoria e tipo estão incompatíveis.",IF(IF(OR($E1955="",$F1955=""),FALSE(),IFERROR(COUNTIF(INDIRECT("UNITS_"&amp;SUBSTITUTE(LEFT($E1955,FIND(" ",$E1955&amp;" ")-1),".","_")),$F1955)=0,TRUE())),"Unidade incompatível com o tipo selecionado.",IF(OR(AND(ISNUMBER(SEARCH("comunic",LOWER($B1955))),LEFT($E1955,3)&lt;&gt;"4.4"),AND(ISNUMBER(SEARCH("monitor",LOWER($B1955))),NOT(OR(LEFT($E1955,3)="1.5",LEFT($E1955,3)="2.5")))),"Revise a classificação do item conforme as regras de preenchimento.",IF(AND($B1955&lt;&gt;"",OR(ISNUMBER(SEARCH("outro",LOWER($B1955))),ISNUMBER(SEARCH("divers",LOWER($B1955))),ISNUMBER(SEARCH("kit",LOWER($B1955))),ISNUMBER(SEARCH("ferrament",LOWER($B1955))),ISNUMBER(SEARCH("epi",LOWER($B1955)))),NOT(OR($Z1955&lt;&gt;"",$AA1955&lt;&gt;""))),"Descrição muito genérica: detalhe melhor o item e registre o racional no memorial ou em anexo.",IF(AND($Y1955=0,$B1955&lt;&gt;"",OR($G1955&lt;&gt;"",$H1955&lt;&gt;"",$J1955&lt;&gt;"",$K1955&lt;&gt;"",$M1955&lt;&gt;"",$N1955&lt;&gt;"",$P1955&lt;&gt;"",$Q1955&lt;&gt;"",$S1955&lt;&gt;"",$T1955&lt;&gt;"",$V1955&lt;&gt;"",$W1955&lt;&gt;"")),"O item possui dados lançados, mas o total está zerado. Revise os valores informados.","")))))))))))))))</f>
        <v/>
      </c>
    </row>
    <row r="1956" spans="1:35" ht="14.25" customHeight="1" x14ac:dyDescent="0.25">
      <c r="A1956" s="57" t="str">
        <f t="shared" si="390"/>
        <v/>
      </c>
      <c r="B1956" s="58"/>
      <c r="C1956" s="58"/>
      <c r="D1956" s="58"/>
      <c r="E1956" s="58"/>
      <c r="F1956" s="58"/>
      <c r="G1956" s="269"/>
      <c r="H1956" s="59"/>
      <c r="I1956" s="273">
        <f t="shared" si="391"/>
        <v>0</v>
      </c>
      <c r="J1956" s="269"/>
      <c r="K1956" s="59"/>
      <c r="L1956" s="270">
        <f t="shared" si="392"/>
        <v>0</v>
      </c>
      <c r="M1956" s="269"/>
      <c r="N1956" s="59"/>
      <c r="O1956" s="270">
        <f t="shared" si="393"/>
        <v>0</v>
      </c>
      <c r="P1956" s="269"/>
      <c r="Q1956" s="59"/>
      <c r="R1956" s="271">
        <f t="shared" si="394"/>
        <v>0</v>
      </c>
      <c r="S1956" s="269"/>
      <c r="T1956" s="59"/>
      <c r="U1956" s="270">
        <f t="shared" si="395"/>
        <v>0</v>
      </c>
      <c r="V1956" s="269"/>
      <c r="W1956" s="59"/>
      <c r="X1956" s="270">
        <f t="shared" si="396"/>
        <v>0</v>
      </c>
      <c r="Y1956" s="270">
        <f t="shared" si="397"/>
        <v>0</v>
      </c>
      <c r="Z1956" s="58"/>
      <c r="AA1956" s="58"/>
      <c r="AB1956" s="60" t="str">
        <f t="shared" si="398"/>
        <v/>
      </c>
      <c r="AC1956" s="21" t="b">
        <f t="shared" si="399"/>
        <v>0</v>
      </c>
      <c r="AD1956" s="21" t="b">
        <f t="shared" si="400"/>
        <v>0</v>
      </c>
      <c r="AE1956" s="21" t="b">
        <f t="shared" si="401"/>
        <v>0</v>
      </c>
      <c r="AF1956" s="21" t="b">
        <f ca="1">OR(AND($AC1956,NOT($AD1956)),AND($AC1956,OR(AND($G1956="",$H1956&lt;&gt;""),AND($G1956&lt;&gt;"",$H1956=""),AND($J1956="",$K1956&lt;&gt;""),AND($J1956&lt;&gt;"",$K1956=""),AND($M1956="",$N1956&lt;&gt;""),AND($M1956&lt;&gt;"",$N1956=""),AND($P1956="",$Q1956&lt;&gt;""),AND($P1956&lt;&gt;"",$Q1956=""),AND($S1956="",$T1956&lt;&gt;""),AND($S1956&lt;&gt;"",$T1956=""),AND($V1956="",$W1956&lt;&gt;""),AND($V1956&lt;&gt;"",$W1956=""))),AND($C1956&lt;&gt;"",$E1956&lt;&gt;"",LEFT(TRIM($C1956),1)&lt;&gt;LEFT(TRIM($E1956),1)),IF(OR($E1956="",$F1956=""),FALSE(),IFERROR(COUNTIF(INDIRECT("UNITS_"&amp;SUBSTITUTE(LEFT($E1956,FIND(" ",$E1956&amp;" ")-1),".","_")),$F1956)=0,TRUE())),AND($B1956&lt;&gt;"",OR(ISNUMBER(SEARCH("outro",LOWER($B1956))),ISNUMBER(SEARCH("divers",LOWER($B1956))),ISNUMBER(SEARCH("etc",LOWER($B1956))))),OR(AND(ISNUMBER(SEARCH("comunic",LOWER($B1956))),LEFT($E1956,3)&lt;&gt;"4.4"),AND(ISNUMBER(SEARCH("monitor",LOWER($B1956))),NOT(OR(LEFT($E1956,3)="1.5",LEFT($E1956,3)="2.5")))),AND($B1956&lt;&gt;"",OR(LEFT($C1956,1)="1",LEFT($C1956,1)="2"),$D1956=""),AND($D1956&lt;&gt;"",NOT(OR(LEFT($C1956,1)="1",LEFT($C1956,1)="2"))),AND($D1956&lt;&gt;"",COUNTIF(' PROJETO'!$B$14:$B$16,$D1956)=0),IF($D1956="",FALSE(),IF(COUNTIF(' PROJETO'!$B$14:$B$16,$D1956)=0,FALSE(),IFERROR(INDEX(' PROJETO'!$C$14:$C$16,MATCH($D1956,' PROJETO'!$B$14:$B$16,0))&lt;&gt;"Sim",FALSE()))))</f>
        <v>0</v>
      </c>
      <c r="AG1956" s="21" t="b">
        <f>AND($AC1956,$Y1956&gt;'CONFG.  LISTAS'!$F$4,$Z1956="",$AA1956="")</f>
        <v>0</v>
      </c>
      <c r="AH1956" s="21" t="str">
        <f t="shared" si="402"/>
        <v/>
      </c>
      <c r="AI1956" s="43" t="str">
        <f ca="1">IF(NOT($AC1956),"",IF(OR($B1956="",$C1956="",$E1956="",$F1956=""),"Preencha descrição, categoria, tipo e unidade.",IF(AND($B1956&lt;&gt;"",OR(LEFT($C1956,1)="1",LEFT($C1956,1)="2"),$D1956=""),"Informe a prática de restauração para itens diretos.",IF(AND($D1956&lt;&gt;"",NOT(OR(LEFT($C1956,1)="1",LEFT($C1956,1)="2"))),"Custos indiretos não devem pertencer a uma prática específica.",IF(AND($D1956&lt;&gt;"",COUNTIF(' PROJETO'!$B$14:$B$16,$D1956)=0),"Prática de restauração inválida ou não cadastrada.",IF(IF($D1956="",FALSE(),IF(COUNTIF(' PROJETO'!$B$14:$B$16,$D1956)=0,FALSE(),IFERROR(INDEX(' PROJETO'!$C$14:$C$16,MATCH($D1956,' PROJETO'!$B$14:$B$16,0))&lt;&gt;"Sim",FALSE()))),"A prática informada no item não foi selecionada na aba Projeto.",IF(AND(MAX($I1956,$L1956,$O1956,$R1956,$U1956,$X1956)&gt;'CONFG.  LISTAS'!$F$4,NOT(OR($Z1956&lt;&gt;"",$AA1956&lt;&gt;""))),"Memorial de cálculo ou anexo obrigatório não informado para item acima do limite.",IF(OR(AND($G1956&lt;&gt;"",$H1956&lt;&gt;"",OR($G1956&lt;=0,$H1956&lt;=0)),AND($J1956&lt;&gt;"",$K1956&lt;&gt;"",OR($J1956&lt;=0,$K1956&lt;=0)),AND($M1956&lt;&gt;"",$N1956&lt;&gt;"",OR($M1956&lt;=0,$N1956&lt;=0)),AND($P1956&lt;&gt;"",$Q1956&lt;&gt;"",OR($P1956&lt;=0,$Q1956&lt;=0)),AND($S1956&lt;&gt;"",$T1956&lt;&gt;"",OR($S1956&lt;=0,$T1956&lt;=0)),AND($V1956&lt;&gt;"",$W1956&lt;&gt;"",OR($V1956&lt;=0,$W1956&lt;=0))),"Revise os valores informados: valor unitário e quantidade devem ser maiores que zero.",IF(OR(AND($G1956="",$H1956&lt;&gt;""),AND($G1956&lt;&gt;"",$H1956=""),AND($J1956="",$K1956&lt;&gt;""),AND($J1956&lt;&gt;"",$K1956=""),AND($M1956="",$N1956&lt;&gt;""),AND($M1956&lt;&gt;"",$N1956=""),AND($P1956="",$Q1956&lt;&gt;""),AND($P1956&lt;&gt;"",$Q1956=""),AND($S1956="",$T1956&lt;&gt;""),AND($S1956&lt;&gt;"",$T1956=""),AND($V1956="",$W1956&lt;&gt;""),AND($V1956&lt;&gt;"",$W1956="")),"Há ano preenchido parcialmente: "&amp;TRIM(IF(AND($G1956="",$H1956&lt;&gt;""),"Ano 1 (falta valor unitário); ","")&amp;IF(AND($G1956&lt;&gt;"",$H1956=""),"Ano 1 (falta quantidade); ","")&amp;IF(AND($J1956="",$K1956&lt;&gt;""),"Ano 2 (falta valor unitário); ","")&amp;IF(AND($J1956&lt;&gt;"",$K1956=""),"Ano 2 (falta quantidade); ","")&amp;IF(AND($M1956="",$N1956&lt;&gt;""),"Ano 3 (falta valor unitário); ","")&amp;IF(AND($M1956&lt;&gt;"",$N1956=""),"Ano 3 (falta quantidade); ","")&amp;IF(AND($P1956="",$Q1956&lt;&gt;""),"Ano 4 (falta valor unitário); ","")&amp;IF(AND($P1956&lt;&gt;"",$Q1956=""),"Ano 4 (falta quantidade); ","")&amp;IF(AND($S1956="",$T1956&lt;&gt;""),"Ano 5 (falta valor unitário); ","")&amp;IF(AND($S1956&lt;&gt;"",$T1956=""),"Ano 5 (falta quantidade); ","")&amp;IF(AND($V1956="",$W1956&lt;&gt;""),"Ano 6 (falta valor unitário); ","")&amp;IF(AND($V1956&lt;&gt;"",$W1956=""),"Ano 6 (falta quantidade); ","")), IF(NOT(OR(AND($G1956&lt;&gt;"",$H1956&lt;&gt;""),AND($J1956&lt;&gt;"",$K1956&lt;&gt;""),AND($M1956&lt;&gt;"",$N1956&lt;&gt;""),AND($P1956&lt;&gt;"",$Q1956&lt;&gt;""),AND($S1956&lt;&gt;"",$T1956&lt;&gt;""),AND($V1956&lt;&gt;"",$W1956&lt;&gt;""))),"Informe pelo menos um ano completo com valor unitário e quantidade.",IF(AND($C1956&lt;&gt;"",$E1956&lt;&gt;"",LEFT(TRIM($C1956),1)&lt;&gt;LEFT(TRIM($E1956),1)),"Categoria e tipo estão incompatíveis.",IF(IF(OR($E1956="",$F1956=""),FALSE(),IFERROR(COUNTIF(INDIRECT("UNITS_"&amp;SUBSTITUTE(LEFT($E1956,FIND(" ",$E1956&amp;" ")-1),".","_")),$F1956)=0,TRUE())),"Unidade incompatível com o tipo selecionado.",IF(OR(AND(ISNUMBER(SEARCH("comunic",LOWER($B1956))),LEFT($E1956,3)&lt;&gt;"4.4"),AND(ISNUMBER(SEARCH("monitor",LOWER($B1956))),NOT(OR(LEFT($E1956,3)="1.5",LEFT($E1956,3)="2.5")))),"Revise a classificação do item conforme as regras de preenchimento.",IF(AND($B1956&lt;&gt;"",OR(ISNUMBER(SEARCH("outro",LOWER($B1956))),ISNUMBER(SEARCH("divers",LOWER($B1956))),ISNUMBER(SEARCH("kit",LOWER($B1956))),ISNUMBER(SEARCH("ferrament",LOWER($B1956))),ISNUMBER(SEARCH("epi",LOWER($B1956)))),NOT(OR($Z1956&lt;&gt;"",$AA1956&lt;&gt;""))),"Descrição muito genérica: detalhe melhor o item e registre o racional no memorial ou em anexo.",IF(AND($Y1956=0,$B1956&lt;&gt;"",OR($G1956&lt;&gt;"",$H1956&lt;&gt;"",$J1956&lt;&gt;"",$K1956&lt;&gt;"",$M1956&lt;&gt;"",$N1956&lt;&gt;"",$P1956&lt;&gt;"",$Q1956&lt;&gt;"",$S1956&lt;&gt;"",$T1956&lt;&gt;"",$V1956&lt;&gt;"",$W1956&lt;&gt;"")),"O item possui dados lançados, mas o total está zerado. Revise os valores informados.","")))))))))))))))</f>
        <v/>
      </c>
    </row>
    <row r="1957" spans="1:35" ht="14.25" customHeight="1" x14ac:dyDescent="0.25">
      <c r="A1957" s="57" t="str">
        <f t="shared" si="390"/>
        <v/>
      </c>
      <c r="B1957" s="61"/>
      <c r="C1957" s="61"/>
      <c r="D1957" s="58"/>
      <c r="E1957" s="61"/>
      <c r="F1957" s="61"/>
      <c r="G1957" s="272"/>
      <c r="H1957" s="62"/>
      <c r="I1957" s="273">
        <f t="shared" si="391"/>
        <v>0</v>
      </c>
      <c r="J1957" s="272"/>
      <c r="K1957" s="62"/>
      <c r="L1957" s="270">
        <f t="shared" si="392"/>
        <v>0</v>
      </c>
      <c r="M1957" s="272"/>
      <c r="N1957" s="62"/>
      <c r="O1957" s="270">
        <f t="shared" si="393"/>
        <v>0</v>
      </c>
      <c r="P1957" s="272"/>
      <c r="Q1957" s="62"/>
      <c r="R1957" s="271">
        <f t="shared" si="394"/>
        <v>0</v>
      </c>
      <c r="S1957" s="272"/>
      <c r="T1957" s="62"/>
      <c r="U1957" s="270">
        <f t="shared" si="395"/>
        <v>0</v>
      </c>
      <c r="V1957" s="272"/>
      <c r="W1957" s="62"/>
      <c r="X1957" s="270">
        <f t="shared" si="396"/>
        <v>0</v>
      </c>
      <c r="Y1957" s="270">
        <f t="shared" si="397"/>
        <v>0</v>
      </c>
      <c r="Z1957" s="61"/>
      <c r="AA1957" s="61"/>
      <c r="AB1957" s="60" t="str">
        <f t="shared" si="398"/>
        <v/>
      </c>
      <c r="AC1957" s="21" t="b">
        <f t="shared" si="399"/>
        <v>0</v>
      </c>
      <c r="AD1957" s="21" t="b">
        <f t="shared" si="400"/>
        <v>0</v>
      </c>
      <c r="AE1957" s="21" t="b">
        <f t="shared" si="401"/>
        <v>0</v>
      </c>
      <c r="AF1957" s="21" t="b">
        <f ca="1">OR(AND($AC1957,NOT($AD1957)),AND($AC1957,OR(AND($G1957="",$H1957&lt;&gt;""),AND($G1957&lt;&gt;"",$H1957=""),AND($J1957="",$K1957&lt;&gt;""),AND($J1957&lt;&gt;"",$K1957=""),AND($M1957="",$N1957&lt;&gt;""),AND($M1957&lt;&gt;"",$N1957=""),AND($P1957="",$Q1957&lt;&gt;""),AND($P1957&lt;&gt;"",$Q1957=""),AND($S1957="",$T1957&lt;&gt;""),AND($S1957&lt;&gt;"",$T1957=""),AND($V1957="",$W1957&lt;&gt;""),AND($V1957&lt;&gt;"",$W1957=""))),AND($C1957&lt;&gt;"",$E1957&lt;&gt;"",LEFT(TRIM($C1957),1)&lt;&gt;LEFT(TRIM($E1957),1)),IF(OR($E1957="",$F1957=""),FALSE(),IFERROR(COUNTIF(INDIRECT("UNITS_"&amp;SUBSTITUTE(LEFT($E1957,FIND(" ",$E1957&amp;" ")-1),".","_")),$F1957)=0,TRUE())),AND($B1957&lt;&gt;"",OR(ISNUMBER(SEARCH("outro",LOWER($B1957))),ISNUMBER(SEARCH("divers",LOWER($B1957))),ISNUMBER(SEARCH("etc",LOWER($B1957))))),OR(AND(ISNUMBER(SEARCH("comunic",LOWER($B1957))),LEFT($E1957,3)&lt;&gt;"4.4"),AND(ISNUMBER(SEARCH("monitor",LOWER($B1957))),NOT(OR(LEFT($E1957,3)="1.5",LEFT($E1957,3)="2.5")))),AND($B1957&lt;&gt;"",OR(LEFT($C1957,1)="1",LEFT($C1957,1)="2"),$D1957=""),AND($D1957&lt;&gt;"",NOT(OR(LEFT($C1957,1)="1",LEFT($C1957,1)="2"))),AND($D1957&lt;&gt;"",COUNTIF(' PROJETO'!$B$14:$B$16,$D1957)=0),IF($D1957="",FALSE(),IF(COUNTIF(' PROJETO'!$B$14:$B$16,$D1957)=0,FALSE(),IFERROR(INDEX(' PROJETO'!$C$14:$C$16,MATCH($D1957,' PROJETO'!$B$14:$B$16,0))&lt;&gt;"Sim",FALSE()))))</f>
        <v>0</v>
      </c>
      <c r="AG1957" s="21" t="b">
        <f>AND($AC1957,$Y1957&gt;'CONFG.  LISTAS'!$F$4,$Z1957="",$AA1957="")</f>
        <v>0</v>
      </c>
      <c r="AH1957" s="21" t="str">
        <f t="shared" si="402"/>
        <v/>
      </c>
      <c r="AI1957" s="43" t="str">
        <f ca="1">IF(NOT($AC1957),"",IF(OR($B1957="",$C1957="",$E1957="",$F1957=""),"Preencha descrição, categoria, tipo e unidade.",IF(AND($B1957&lt;&gt;"",OR(LEFT($C1957,1)="1",LEFT($C1957,1)="2"),$D1957=""),"Informe a prática de restauração para itens diretos.",IF(AND($D1957&lt;&gt;"",NOT(OR(LEFT($C1957,1)="1",LEFT($C1957,1)="2"))),"Custos indiretos não devem pertencer a uma prática específica.",IF(AND($D1957&lt;&gt;"",COUNTIF(' PROJETO'!$B$14:$B$16,$D1957)=0),"Prática de restauração inválida ou não cadastrada.",IF(IF($D1957="",FALSE(),IF(COUNTIF(' PROJETO'!$B$14:$B$16,$D1957)=0,FALSE(),IFERROR(INDEX(' PROJETO'!$C$14:$C$16,MATCH($D1957,' PROJETO'!$B$14:$B$16,0))&lt;&gt;"Sim",FALSE()))),"A prática informada no item não foi selecionada na aba Projeto.",IF(AND(MAX($I1957,$L1957,$O1957,$R1957,$U1957,$X1957)&gt;'CONFG.  LISTAS'!$F$4,NOT(OR($Z1957&lt;&gt;"",$AA1957&lt;&gt;""))),"Memorial de cálculo ou anexo obrigatório não informado para item acima do limite.",IF(OR(AND($G1957&lt;&gt;"",$H1957&lt;&gt;"",OR($G1957&lt;=0,$H1957&lt;=0)),AND($J1957&lt;&gt;"",$K1957&lt;&gt;"",OR($J1957&lt;=0,$K1957&lt;=0)),AND($M1957&lt;&gt;"",$N1957&lt;&gt;"",OR($M1957&lt;=0,$N1957&lt;=0)),AND($P1957&lt;&gt;"",$Q1957&lt;&gt;"",OR($P1957&lt;=0,$Q1957&lt;=0)),AND($S1957&lt;&gt;"",$T1957&lt;&gt;"",OR($S1957&lt;=0,$T1957&lt;=0)),AND($V1957&lt;&gt;"",$W1957&lt;&gt;"",OR($V1957&lt;=0,$W1957&lt;=0))),"Revise os valores informados: valor unitário e quantidade devem ser maiores que zero.",IF(OR(AND($G1957="",$H1957&lt;&gt;""),AND($G1957&lt;&gt;"",$H1957=""),AND($J1957="",$K1957&lt;&gt;""),AND($J1957&lt;&gt;"",$K1957=""),AND($M1957="",$N1957&lt;&gt;""),AND($M1957&lt;&gt;"",$N1957=""),AND($P1957="",$Q1957&lt;&gt;""),AND($P1957&lt;&gt;"",$Q1957=""),AND($S1957="",$T1957&lt;&gt;""),AND($S1957&lt;&gt;"",$T1957=""),AND($V1957="",$W1957&lt;&gt;""),AND($V1957&lt;&gt;"",$W1957="")),"Há ano preenchido parcialmente: "&amp;TRIM(IF(AND($G1957="",$H1957&lt;&gt;""),"Ano 1 (falta valor unitário); ","")&amp;IF(AND($G1957&lt;&gt;"",$H1957=""),"Ano 1 (falta quantidade); ","")&amp;IF(AND($J1957="",$K1957&lt;&gt;""),"Ano 2 (falta valor unitário); ","")&amp;IF(AND($J1957&lt;&gt;"",$K1957=""),"Ano 2 (falta quantidade); ","")&amp;IF(AND($M1957="",$N1957&lt;&gt;""),"Ano 3 (falta valor unitário); ","")&amp;IF(AND($M1957&lt;&gt;"",$N1957=""),"Ano 3 (falta quantidade); ","")&amp;IF(AND($P1957="",$Q1957&lt;&gt;""),"Ano 4 (falta valor unitário); ","")&amp;IF(AND($P1957&lt;&gt;"",$Q1957=""),"Ano 4 (falta quantidade); ","")&amp;IF(AND($S1957="",$T1957&lt;&gt;""),"Ano 5 (falta valor unitário); ","")&amp;IF(AND($S1957&lt;&gt;"",$T1957=""),"Ano 5 (falta quantidade); ","")&amp;IF(AND($V1957="",$W1957&lt;&gt;""),"Ano 6 (falta valor unitário); ","")&amp;IF(AND($V1957&lt;&gt;"",$W1957=""),"Ano 6 (falta quantidade); ","")), IF(NOT(OR(AND($G1957&lt;&gt;"",$H1957&lt;&gt;""),AND($J1957&lt;&gt;"",$K1957&lt;&gt;""),AND($M1957&lt;&gt;"",$N1957&lt;&gt;""),AND($P1957&lt;&gt;"",$Q1957&lt;&gt;""),AND($S1957&lt;&gt;"",$T1957&lt;&gt;""),AND($V1957&lt;&gt;"",$W1957&lt;&gt;""))),"Informe pelo menos um ano completo com valor unitário e quantidade.",IF(AND($C1957&lt;&gt;"",$E1957&lt;&gt;"",LEFT(TRIM($C1957),1)&lt;&gt;LEFT(TRIM($E1957),1)),"Categoria e tipo estão incompatíveis.",IF(IF(OR($E1957="",$F1957=""),FALSE(),IFERROR(COUNTIF(INDIRECT("UNITS_"&amp;SUBSTITUTE(LEFT($E1957,FIND(" ",$E1957&amp;" ")-1),".","_")),$F1957)=0,TRUE())),"Unidade incompatível com o tipo selecionado.",IF(OR(AND(ISNUMBER(SEARCH("comunic",LOWER($B1957))),LEFT($E1957,3)&lt;&gt;"4.4"),AND(ISNUMBER(SEARCH("monitor",LOWER($B1957))),NOT(OR(LEFT($E1957,3)="1.5",LEFT($E1957,3)="2.5")))),"Revise a classificação do item conforme as regras de preenchimento.",IF(AND($B1957&lt;&gt;"",OR(ISNUMBER(SEARCH("outro",LOWER($B1957))),ISNUMBER(SEARCH("divers",LOWER($B1957))),ISNUMBER(SEARCH("kit",LOWER($B1957))),ISNUMBER(SEARCH("ferrament",LOWER($B1957))),ISNUMBER(SEARCH("epi",LOWER($B1957)))),NOT(OR($Z1957&lt;&gt;"",$AA1957&lt;&gt;""))),"Descrição muito genérica: detalhe melhor o item e registre o racional no memorial ou em anexo.",IF(AND($Y1957=0,$B1957&lt;&gt;"",OR($G1957&lt;&gt;"",$H1957&lt;&gt;"",$J1957&lt;&gt;"",$K1957&lt;&gt;"",$M1957&lt;&gt;"",$N1957&lt;&gt;"",$P1957&lt;&gt;"",$Q1957&lt;&gt;"",$S1957&lt;&gt;"",$T1957&lt;&gt;"",$V1957&lt;&gt;"",$W1957&lt;&gt;"")),"O item possui dados lançados, mas o total está zerado. Revise os valores informados.","")))))))))))))))</f>
        <v/>
      </c>
    </row>
    <row r="1958" spans="1:35" ht="14.25" customHeight="1" x14ac:dyDescent="0.25">
      <c r="A1958" s="57" t="str">
        <f t="shared" si="390"/>
        <v/>
      </c>
      <c r="B1958" s="58"/>
      <c r="C1958" s="58"/>
      <c r="D1958" s="58"/>
      <c r="E1958" s="58"/>
      <c r="F1958" s="58"/>
      <c r="G1958" s="269"/>
      <c r="H1958" s="59"/>
      <c r="I1958" s="273">
        <f t="shared" si="391"/>
        <v>0</v>
      </c>
      <c r="J1958" s="269"/>
      <c r="K1958" s="59"/>
      <c r="L1958" s="270">
        <f t="shared" si="392"/>
        <v>0</v>
      </c>
      <c r="M1958" s="269"/>
      <c r="N1958" s="59"/>
      <c r="O1958" s="270">
        <f t="shared" si="393"/>
        <v>0</v>
      </c>
      <c r="P1958" s="269"/>
      <c r="Q1958" s="59"/>
      <c r="R1958" s="271">
        <f t="shared" si="394"/>
        <v>0</v>
      </c>
      <c r="S1958" s="269"/>
      <c r="T1958" s="59"/>
      <c r="U1958" s="270">
        <f t="shared" si="395"/>
        <v>0</v>
      </c>
      <c r="V1958" s="269"/>
      <c r="W1958" s="59"/>
      <c r="X1958" s="270">
        <f t="shared" si="396"/>
        <v>0</v>
      </c>
      <c r="Y1958" s="270">
        <f t="shared" si="397"/>
        <v>0</v>
      </c>
      <c r="Z1958" s="58"/>
      <c r="AA1958" s="58"/>
      <c r="AB1958" s="60" t="str">
        <f t="shared" si="398"/>
        <v/>
      </c>
      <c r="AC1958" s="21" t="b">
        <f t="shared" si="399"/>
        <v>0</v>
      </c>
      <c r="AD1958" s="21" t="b">
        <f t="shared" si="400"/>
        <v>0</v>
      </c>
      <c r="AE1958" s="21" t="b">
        <f t="shared" si="401"/>
        <v>0</v>
      </c>
      <c r="AF1958" s="21" t="b">
        <f ca="1">OR(AND($AC1958,NOT($AD1958)),AND($AC1958,OR(AND($G1958="",$H1958&lt;&gt;""),AND($G1958&lt;&gt;"",$H1958=""),AND($J1958="",$K1958&lt;&gt;""),AND($J1958&lt;&gt;"",$K1958=""),AND($M1958="",$N1958&lt;&gt;""),AND($M1958&lt;&gt;"",$N1958=""),AND($P1958="",$Q1958&lt;&gt;""),AND($P1958&lt;&gt;"",$Q1958=""),AND($S1958="",$T1958&lt;&gt;""),AND($S1958&lt;&gt;"",$T1958=""),AND($V1958="",$W1958&lt;&gt;""),AND($V1958&lt;&gt;"",$W1958=""))),AND($C1958&lt;&gt;"",$E1958&lt;&gt;"",LEFT(TRIM($C1958),1)&lt;&gt;LEFT(TRIM($E1958),1)),IF(OR($E1958="",$F1958=""),FALSE(),IFERROR(COUNTIF(INDIRECT("UNITS_"&amp;SUBSTITUTE(LEFT($E1958,FIND(" ",$E1958&amp;" ")-1),".","_")),$F1958)=0,TRUE())),AND($B1958&lt;&gt;"",OR(ISNUMBER(SEARCH("outro",LOWER($B1958))),ISNUMBER(SEARCH("divers",LOWER($B1958))),ISNUMBER(SEARCH("etc",LOWER($B1958))))),OR(AND(ISNUMBER(SEARCH("comunic",LOWER($B1958))),LEFT($E1958,3)&lt;&gt;"4.4"),AND(ISNUMBER(SEARCH("monitor",LOWER($B1958))),NOT(OR(LEFT($E1958,3)="1.5",LEFT($E1958,3)="2.5")))),AND($B1958&lt;&gt;"",OR(LEFT($C1958,1)="1",LEFT($C1958,1)="2"),$D1958=""),AND($D1958&lt;&gt;"",NOT(OR(LEFT($C1958,1)="1",LEFT($C1958,1)="2"))),AND($D1958&lt;&gt;"",COUNTIF(' PROJETO'!$B$14:$B$16,$D1958)=0),IF($D1958="",FALSE(),IF(COUNTIF(' PROJETO'!$B$14:$B$16,$D1958)=0,FALSE(),IFERROR(INDEX(' PROJETO'!$C$14:$C$16,MATCH($D1958,' PROJETO'!$B$14:$B$16,0))&lt;&gt;"Sim",FALSE()))))</f>
        <v>0</v>
      </c>
      <c r="AG1958" s="21" t="b">
        <f>AND($AC1958,$Y1958&gt;'CONFG.  LISTAS'!$F$4,$Z1958="",$AA1958="")</f>
        <v>0</v>
      </c>
      <c r="AH1958" s="21" t="str">
        <f t="shared" si="402"/>
        <v/>
      </c>
      <c r="AI1958" s="43" t="str">
        <f ca="1">IF(NOT($AC1958),"",IF(OR($B1958="",$C1958="",$E1958="",$F1958=""),"Preencha descrição, categoria, tipo e unidade.",IF(AND($B1958&lt;&gt;"",OR(LEFT($C1958,1)="1",LEFT($C1958,1)="2"),$D1958=""),"Informe a prática de restauração para itens diretos.",IF(AND($D1958&lt;&gt;"",NOT(OR(LEFT($C1958,1)="1",LEFT($C1958,1)="2"))),"Custos indiretos não devem pertencer a uma prática específica.",IF(AND($D1958&lt;&gt;"",COUNTIF(' PROJETO'!$B$14:$B$16,$D1958)=0),"Prática de restauração inválida ou não cadastrada.",IF(IF($D1958="",FALSE(),IF(COUNTIF(' PROJETO'!$B$14:$B$16,$D1958)=0,FALSE(),IFERROR(INDEX(' PROJETO'!$C$14:$C$16,MATCH($D1958,' PROJETO'!$B$14:$B$16,0))&lt;&gt;"Sim",FALSE()))),"A prática informada no item não foi selecionada na aba Projeto.",IF(AND(MAX($I1958,$L1958,$O1958,$R1958,$U1958,$X1958)&gt;'CONFG.  LISTAS'!$F$4,NOT(OR($Z1958&lt;&gt;"",$AA1958&lt;&gt;""))),"Memorial de cálculo ou anexo obrigatório não informado para item acima do limite.",IF(OR(AND($G1958&lt;&gt;"",$H1958&lt;&gt;"",OR($G1958&lt;=0,$H1958&lt;=0)),AND($J1958&lt;&gt;"",$K1958&lt;&gt;"",OR($J1958&lt;=0,$K1958&lt;=0)),AND($M1958&lt;&gt;"",$N1958&lt;&gt;"",OR($M1958&lt;=0,$N1958&lt;=0)),AND($P1958&lt;&gt;"",$Q1958&lt;&gt;"",OR($P1958&lt;=0,$Q1958&lt;=0)),AND($S1958&lt;&gt;"",$T1958&lt;&gt;"",OR($S1958&lt;=0,$T1958&lt;=0)),AND($V1958&lt;&gt;"",$W1958&lt;&gt;"",OR($V1958&lt;=0,$W1958&lt;=0))),"Revise os valores informados: valor unitário e quantidade devem ser maiores que zero.",IF(OR(AND($G1958="",$H1958&lt;&gt;""),AND($G1958&lt;&gt;"",$H1958=""),AND($J1958="",$K1958&lt;&gt;""),AND($J1958&lt;&gt;"",$K1958=""),AND($M1958="",$N1958&lt;&gt;""),AND($M1958&lt;&gt;"",$N1958=""),AND($P1958="",$Q1958&lt;&gt;""),AND($P1958&lt;&gt;"",$Q1958=""),AND($S1958="",$T1958&lt;&gt;""),AND($S1958&lt;&gt;"",$T1958=""),AND($V1958="",$W1958&lt;&gt;""),AND($V1958&lt;&gt;"",$W1958="")),"Há ano preenchido parcialmente: "&amp;TRIM(IF(AND($G1958="",$H1958&lt;&gt;""),"Ano 1 (falta valor unitário); ","")&amp;IF(AND($G1958&lt;&gt;"",$H1958=""),"Ano 1 (falta quantidade); ","")&amp;IF(AND($J1958="",$K1958&lt;&gt;""),"Ano 2 (falta valor unitário); ","")&amp;IF(AND($J1958&lt;&gt;"",$K1958=""),"Ano 2 (falta quantidade); ","")&amp;IF(AND($M1958="",$N1958&lt;&gt;""),"Ano 3 (falta valor unitário); ","")&amp;IF(AND($M1958&lt;&gt;"",$N1958=""),"Ano 3 (falta quantidade); ","")&amp;IF(AND($P1958="",$Q1958&lt;&gt;""),"Ano 4 (falta valor unitário); ","")&amp;IF(AND($P1958&lt;&gt;"",$Q1958=""),"Ano 4 (falta quantidade); ","")&amp;IF(AND($S1958="",$T1958&lt;&gt;""),"Ano 5 (falta valor unitário); ","")&amp;IF(AND($S1958&lt;&gt;"",$T1958=""),"Ano 5 (falta quantidade); ","")&amp;IF(AND($V1958="",$W1958&lt;&gt;""),"Ano 6 (falta valor unitário); ","")&amp;IF(AND($V1958&lt;&gt;"",$W1958=""),"Ano 6 (falta quantidade); ","")), IF(NOT(OR(AND($G1958&lt;&gt;"",$H1958&lt;&gt;""),AND($J1958&lt;&gt;"",$K1958&lt;&gt;""),AND($M1958&lt;&gt;"",$N1958&lt;&gt;""),AND($P1958&lt;&gt;"",$Q1958&lt;&gt;""),AND($S1958&lt;&gt;"",$T1958&lt;&gt;""),AND($V1958&lt;&gt;"",$W1958&lt;&gt;""))),"Informe pelo menos um ano completo com valor unitário e quantidade.",IF(AND($C1958&lt;&gt;"",$E1958&lt;&gt;"",LEFT(TRIM($C1958),1)&lt;&gt;LEFT(TRIM($E1958),1)),"Categoria e tipo estão incompatíveis.",IF(IF(OR($E1958="",$F1958=""),FALSE(),IFERROR(COUNTIF(INDIRECT("UNITS_"&amp;SUBSTITUTE(LEFT($E1958,FIND(" ",$E1958&amp;" ")-1),".","_")),$F1958)=0,TRUE())),"Unidade incompatível com o tipo selecionado.",IF(OR(AND(ISNUMBER(SEARCH("comunic",LOWER($B1958))),LEFT($E1958,3)&lt;&gt;"4.4"),AND(ISNUMBER(SEARCH("monitor",LOWER($B1958))),NOT(OR(LEFT($E1958,3)="1.5",LEFT($E1958,3)="2.5")))),"Revise a classificação do item conforme as regras de preenchimento.",IF(AND($B1958&lt;&gt;"",OR(ISNUMBER(SEARCH("outro",LOWER($B1958))),ISNUMBER(SEARCH("divers",LOWER($B1958))),ISNUMBER(SEARCH("kit",LOWER($B1958))),ISNUMBER(SEARCH("ferrament",LOWER($B1958))),ISNUMBER(SEARCH("epi",LOWER($B1958)))),NOT(OR($Z1958&lt;&gt;"",$AA1958&lt;&gt;""))),"Descrição muito genérica: detalhe melhor o item e registre o racional no memorial ou em anexo.",IF(AND($Y1958=0,$B1958&lt;&gt;"",OR($G1958&lt;&gt;"",$H1958&lt;&gt;"",$J1958&lt;&gt;"",$K1958&lt;&gt;"",$M1958&lt;&gt;"",$N1958&lt;&gt;"",$P1958&lt;&gt;"",$Q1958&lt;&gt;"",$S1958&lt;&gt;"",$T1958&lt;&gt;"",$V1958&lt;&gt;"",$W1958&lt;&gt;"")),"O item possui dados lançados, mas o total está zerado. Revise os valores informados.","")))))))))))))))</f>
        <v/>
      </c>
    </row>
    <row r="1959" spans="1:35" ht="14.25" customHeight="1" x14ac:dyDescent="0.25">
      <c r="A1959" s="57" t="str">
        <f t="shared" si="390"/>
        <v/>
      </c>
      <c r="B1959" s="61"/>
      <c r="C1959" s="61"/>
      <c r="D1959" s="58"/>
      <c r="E1959" s="61"/>
      <c r="F1959" s="61"/>
      <c r="G1959" s="272"/>
      <c r="H1959" s="62"/>
      <c r="I1959" s="273">
        <f t="shared" si="391"/>
        <v>0</v>
      </c>
      <c r="J1959" s="272"/>
      <c r="K1959" s="62"/>
      <c r="L1959" s="270">
        <f t="shared" si="392"/>
        <v>0</v>
      </c>
      <c r="M1959" s="272"/>
      <c r="N1959" s="62"/>
      <c r="O1959" s="270">
        <f t="shared" si="393"/>
        <v>0</v>
      </c>
      <c r="P1959" s="272"/>
      <c r="Q1959" s="62"/>
      <c r="R1959" s="271">
        <f t="shared" si="394"/>
        <v>0</v>
      </c>
      <c r="S1959" s="272"/>
      <c r="T1959" s="62"/>
      <c r="U1959" s="270">
        <f t="shared" si="395"/>
        <v>0</v>
      </c>
      <c r="V1959" s="272"/>
      <c r="W1959" s="62"/>
      <c r="X1959" s="270">
        <f t="shared" si="396"/>
        <v>0</v>
      </c>
      <c r="Y1959" s="270">
        <f t="shared" si="397"/>
        <v>0</v>
      </c>
      <c r="Z1959" s="61"/>
      <c r="AA1959" s="61"/>
      <c r="AB1959" s="60" t="str">
        <f t="shared" si="398"/>
        <v/>
      </c>
      <c r="AC1959" s="21" t="b">
        <f t="shared" si="399"/>
        <v>0</v>
      </c>
      <c r="AD1959" s="21" t="b">
        <f t="shared" si="400"/>
        <v>0</v>
      </c>
      <c r="AE1959" s="21" t="b">
        <f t="shared" si="401"/>
        <v>0</v>
      </c>
      <c r="AF1959" s="21" t="b">
        <f ca="1">OR(AND($AC1959,NOT($AD1959)),AND($AC1959,OR(AND($G1959="",$H1959&lt;&gt;""),AND($G1959&lt;&gt;"",$H1959=""),AND($J1959="",$K1959&lt;&gt;""),AND($J1959&lt;&gt;"",$K1959=""),AND($M1959="",$N1959&lt;&gt;""),AND($M1959&lt;&gt;"",$N1959=""),AND($P1959="",$Q1959&lt;&gt;""),AND($P1959&lt;&gt;"",$Q1959=""),AND($S1959="",$T1959&lt;&gt;""),AND($S1959&lt;&gt;"",$T1959=""),AND($V1959="",$W1959&lt;&gt;""),AND($V1959&lt;&gt;"",$W1959=""))),AND($C1959&lt;&gt;"",$E1959&lt;&gt;"",LEFT(TRIM($C1959),1)&lt;&gt;LEFT(TRIM($E1959),1)),IF(OR($E1959="",$F1959=""),FALSE(),IFERROR(COUNTIF(INDIRECT("UNITS_"&amp;SUBSTITUTE(LEFT($E1959,FIND(" ",$E1959&amp;" ")-1),".","_")),$F1959)=0,TRUE())),AND($B1959&lt;&gt;"",OR(ISNUMBER(SEARCH("outro",LOWER($B1959))),ISNUMBER(SEARCH("divers",LOWER($B1959))),ISNUMBER(SEARCH("etc",LOWER($B1959))))),OR(AND(ISNUMBER(SEARCH("comunic",LOWER($B1959))),LEFT($E1959,3)&lt;&gt;"4.4"),AND(ISNUMBER(SEARCH("monitor",LOWER($B1959))),NOT(OR(LEFT($E1959,3)="1.5",LEFT($E1959,3)="2.5")))),AND($B1959&lt;&gt;"",OR(LEFT($C1959,1)="1",LEFT($C1959,1)="2"),$D1959=""),AND($D1959&lt;&gt;"",NOT(OR(LEFT($C1959,1)="1",LEFT($C1959,1)="2"))),AND($D1959&lt;&gt;"",COUNTIF(' PROJETO'!$B$14:$B$16,$D1959)=0),IF($D1959="",FALSE(),IF(COUNTIF(' PROJETO'!$B$14:$B$16,$D1959)=0,FALSE(),IFERROR(INDEX(' PROJETO'!$C$14:$C$16,MATCH($D1959,' PROJETO'!$B$14:$B$16,0))&lt;&gt;"Sim",FALSE()))))</f>
        <v>0</v>
      </c>
      <c r="AG1959" s="21" t="b">
        <f>AND($AC1959,$Y1959&gt;'CONFG.  LISTAS'!$F$4,$Z1959="",$AA1959="")</f>
        <v>0</v>
      </c>
      <c r="AH1959" s="21" t="str">
        <f t="shared" si="402"/>
        <v/>
      </c>
      <c r="AI1959" s="43" t="str">
        <f ca="1">IF(NOT($AC1959),"",IF(OR($B1959="",$C1959="",$E1959="",$F1959=""),"Preencha descrição, categoria, tipo e unidade.",IF(AND($B1959&lt;&gt;"",OR(LEFT($C1959,1)="1",LEFT($C1959,1)="2"),$D1959=""),"Informe a prática de restauração para itens diretos.",IF(AND($D1959&lt;&gt;"",NOT(OR(LEFT($C1959,1)="1",LEFT($C1959,1)="2"))),"Custos indiretos não devem pertencer a uma prática específica.",IF(AND($D1959&lt;&gt;"",COUNTIF(' PROJETO'!$B$14:$B$16,$D1959)=0),"Prática de restauração inválida ou não cadastrada.",IF(IF($D1959="",FALSE(),IF(COUNTIF(' PROJETO'!$B$14:$B$16,$D1959)=0,FALSE(),IFERROR(INDEX(' PROJETO'!$C$14:$C$16,MATCH($D1959,' PROJETO'!$B$14:$B$16,0))&lt;&gt;"Sim",FALSE()))),"A prática informada no item não foi selecionada na aba Projeto.",IF(AND(MAX($I1959,$L1959,$O1959,$R1959,$U1959,$X1959)&gt;'CONFG.  LISTAS'!$F$4,NOT(OR($Z1959&lt;&gt;"",$AA1959&lt;&gt;""))),"Memorial de cálculo ou anexo obrigatório não informado para item acima do limite.",IF(OR(AND($G1959&lt;&gt;"",$H1959&lt;&gt;"",OR($G1959&lt;=0,$H1959&lt;=0)),AND($J1959&lt;&gt;"",$K1959&lt;&gt;"",OR($J1959&lt;=0,$K1959&lt;=0)),AND($M1959&lt;&gt;"",$N1959&lt;&gt;"",OR($M1959&lt;=0,$N1959&lt;=0)),AND($P1959&lt;&gt;"",$Q1959&lt;&gt;"",OR($P1959&lt;=0,$Q1959&lt;=0)),AND($S1959&lt;&gt;"",$T1959&lt;&gt;"",OR($S1959&lt;=0,$T1959&lt;=0)),AND($V1959&lt;&gt;"",$W1959&lt;&gt;"",OR($V1959&lt;=0,$W1959&lt;=0))),"Revise os valores informados: valor unitário e quantidade devem ser maiores que zero.",IF(OR(AND($G1959="",$H1959&lt;&gt;""),AND($G1959&lt;&gt;"",$H1959=""),AND($J1959="",$K1959&lt;&gt;""),AND($J1959&lt;&gt;"",$K1959=""),AND($M1959="",$N1959&lt;&gt;""),AND($M1959&lt;&gt;"",$N1959=""),AND($P1959="",$Q1959&lt;&gt;""),AND($P1959&lt;&gt;"",$Q1959=""),AND($S1959="",$T1959&lt;&gt;""),AND($S1959&lt;&gt;"",$T1959=""),AND($V1959="",$W1959&lt;&gt;""),AND($V1959&lt;&gt;"",$W1959="")),"Há ano preenchido parcialmente: "&amp;TRIM(IF(AND($G1959="",$H1959&lt;&gt;""),"Ano 1 (falta valor unitário); ","")&amp;IF(AND($G1959&lt;&gt;"",$H1959=""),"Ano 1 (falta quantidade); ","")&amp;IF(AND($J1959="",$K1959&lt;&gt;""),"Ano 2 (falta valor unitário); ","")&amp;IF(AND($J1959&lt;&gt;"",$K1959=""),"Ano 2 (falta quantidade); ","")&amp;IF(AND($M1959="",$N1959&lt;&gt;""),"Ano 3 (falta valor unitário); ","")&amp;IF(AND($M1959&lt;&gt;"",$N1959=""),"Ano 3 (falta quantidade); ","")&amp;IF(AND($P1959="",$Q1959&lt;&gt;""),"Ano 4 (falta valor unitário); ","")&amp;IF(AND($P1959&lt;&gt;"",$Q1959=""),"Ano 4 (falta quantidade); ","")&amp;IF(AND($S1959="",$T1959&lt;&gt;""),"Ano 5 (falta valor unitário); ","")&amp;IF(AND($S1959&lt;&gt;"",$T1959=""),"Ano 5 (falta quantidade); ","")&amp;IF(AND($V1959="",$W1959&lt;&gt;""),"Ano 6 (falta valor unitário); ","")&amp;IF(AND($V1959&lt;&gt;"",$W1959=""),"Ano 6 (falta quantidade); ","")), IF(NOT(OR(AND($G1959&lt;&gt;"",$H1959&lt;&gt;""),AND($J1959&lt;&gt;"",$K1959&lt;&gt;""),AND($M1959&lt;&gt;"",$N1959&lt;&gt;""),AND($P1959&lt;&gt;"",$Q1959&lt;&gt;""),AND($S1959&lt;&gt;"",$T1959&lt;&gt;""),AND($V1959&lt;&gt;"",$W1959&lt;&gt;""))),"Informe pelo menos um ano completo com valor unitário e quantidade.",IF(AND($C1959&lt;&gt;"",$E1959&lt;&gt;"",LEFT(TRIM($C1959),1)&lt;&gt;LEFT(TRIM($E1959),1)),"Categoria e tipo estão incompatíveis.",IF(IF(OR($E1959="",$F1959=""),FALSE(),IFERROR(COUNTIF(INDIRECT("UNITS_"&amp;SUBSTITUTE(LEFT($E1959,FIND(" ",$E1959&amp;" ")-1),".","_")),$F1959)=0,TRUE())),"Unidade incompatível com o tipo selecionado.",IF(OR(AND(ISNUMBER(SEARCH("comunic",LOWER($B1959))),LEFT($E1959,3)&lt;&gt;"4.4"),AND(ISNUMBER(SEARCH("monitor",LOWER($B1959))),NOT(OR(LEFT($E1959,3)="1.5",LEFT($E1959,3)="2.5")))),"Revise a classificação do item conforme as regras de preenchimento.",IF(AND($B1959&lt;&gt;"",OR(ISNUMBER(SEARCH("outro",LOWER($B1959))),ISNUMBER(SEARCH("divers",LOWER($B1959))),ISNUMBER(SEARCH("kit",LOWER($B1959))),ISNUMBER(SEARCH("ferrament",LOWER($B1959))),ISNUMBER(SEARCH("epi",LOWER($B1959)))),NOT(OR($Z1959&lt;&gt;"",$AA1959&lt;&gt;""))),"Descrição muito genérica: detalhe melhor o item e registre o racional no memorial ou em anexo.",IF(AND($Y1959=0,$B1959&lt;&gt;"",OR($G1959&lt;&gt;"",$H1959&lt;&gt;"",$J1959&lt;&gt;"",$K1959&lt;&gt;"",$M1959&lt;&gt;"",$N1959&lt;&gt;"",$P1959&lt;&gt;"",$Q1959&lt;&gt;"",$S1959&lt;&gt;"",$T1959&lt;&gt;"",$V1959&lt;&gt;"",$W1959&lt;&gt;"")),"O item possui dados lançados, mas o total está zerado. Revise os valores informados.","")))))))))))))))</f>
        <v/>
      </c>
    </row>
    <row r="1960" spans="1:35" ht="14.25" customHeight="1" x14ac:dyDescent="0.25">
      <c r="A1960" s="57" t="str">
        <f t="shared" si="390"/>
        <v/>
      </c>
      <c r="B1960" s="58"/>
      <c r="C1960" s="58"/>
      <c r="D1960" s="58"/>
      <c r="E1960" s="58"/>
      <c r="F1960" s="58"/>
      <c r="G1960" s="269"/>
      <c r="H1960" s="59"/>
      <c r="I1960" s="273">
        <f t="shared" si="391"/>
        <v>0</v>
      </c>
      <c r="J1960" s="269"/>
      <c r="K1960" s="59"/>
      <c r="L1960" s="270">
        <f t="shared" si="392"/>
        <v>0</v>
      </c>
      <c r="M1960" s="269"/>
      <c r="N1960" s="59"/>
      <c r="O1960" s="270">
        <f t="shared" si="393"/>
        <v>0</v>
      </c>
      <c r="P1960" s="269"/>
      <c r="Q1960" s="59"/>
      <c r="R1960" s="271">
        <f t="shared" si="394"/>
        <v>0</v>
      </c>
      <c r="S1960" s="269"/>
      <c r="T1960" s="59"/>
      <c r="U1960" s="270">
        <f t="shared" si="395"/>
        <v>0</v>
      </c>
      <c r="V1960" s="269"/>
      <c r="W1960" s="59"/>
      <c r="X1960" s="270">
        <f t="shared" si="396"/>
        <v>0</v>
      </c>
      <c r="Y1960" s="270">
        <f t="shared" si="397"/>
        <v>0</v>
      </c>
      <c r="Z1960" s="58"/>
      <c r="AA1960" s="58"/>
      <c r="AB1960" s="60" t="str">
        <f t="shared" si="398"/>
        <v/>
      </c>
      <c r="AC1960" s="21" t="b">
        <f t="shared" si="399"/>
        <v>0</v>
      </c>
      <c r="AD1960" s="21" t="b">
        <f t="shared" si="400"/>
        <v>0</v>
      </c>
      <c r="AE1960" s="21" t="b">
        <f t="shared" si="401"/>
        <v>0</v>
      </c>
      <c r="AF1960" s="21" t="b">
        <f ca="1">OR(AND($AC1960,NOT($AD1960)),AND($AC1960,OR(AND($G1960="",$H1960&lt;&gt;""),AND($G1960&lt;&gt;"",$H1960=""),AND($J1960="",$K1960&lt;&gt;""),AND($J1960&lt;&gt;"",$K1960=""),AND($M1960="",$N1960&lt;&gt;""),AND($M1960&lt;&gt;"",$N1960=""),AND($P1960="",$Q1960&lt;&gt;""),AND($P1960&lt;&gt;"",$Q1960=""),AND($S1960="",$T1960&lt;&gt;""),AND($S1960&lt;&gt;"",$T1960=""),AND($V1960="",$W1960&lt;&gt;""),AND($V1960&lt;&gt;"",$W1960=""))),AND($C1960&lt;&gt;"",$E1960&lt;&gt;"",LEFT(TRIM($C1960),1)&lt;&gt;LEFT(TRIM($E1960),1)),IF(OR($E1960="",$F1960=""),FALSE(),IFERROR(COUNTIF(INDIRECT("UNITS_"&amp;SUBSTITUTE(LEFT($E1960,FIND(" ",$E1960&amp;" ")-1),".","_")),$F1960)=0,TRUE())),AND($B1960&lt;&gt;"",OR(ISNUMBER(SEARCH("outro",LOWER($B1960))),ISNUMBER(SEARCH("divers",LOWER($B1960))),ISNUMBER(SEARCH("etc",LOWER($B1960))))),OR(AND(ISNUMBER(SEARCH("comunic",LOWER($B1960))),LEFT($E1960,3)&lt;&gt;"4.4"),AND(ISNUMBER(SEARCH("monitor",LOWER($B1960))),NOT(OR(LEFT($E1960,3)="1.5",LEFT($E1960,3)="2.5")))),AND($B1960&lt;&gt;"",OR(LEFT($C1960,1)="1",LEFT($C1960,1)="2"),$D1960=""),AND($D1960&lt;&gt;"",NOT(OR(LEFT($C1960,1)="1",LEFT($C1960,1)="2"))),AND($D1960&lt;&gt;"",COUNTIF(' PROJETO'!$B$14:$B$16,$D1960)=0),IF($D1960="",FALSE(),IF(COUNTIF(' PROJETO'!$B$14:$B$16,$D1960)=0,FALSE(),IFERROR(INDEX(' PROJETO'!$C$14:$C$16,MATCH($D1960,' PROJETO'!$B$14:$B$16,0))&lt;&gt;"Sim",FALSE()))))</f>
        <v>0</v>
      </c>
      <c r="AG1960" s="21" t="b">
        <f>AND($AC1960,$Y1960&gt;'CONFG.  LISTAS'!$F$4,$Z1960="",$AA1960="")</f>
        <v>0</v>
      </c>
      <c r="AH1960" s="21" t="str">
        <f t="shared" si="402"/>
        <v/>
      </c>
      <c r="AI1960" s="43" t="str">
        <f ca="1">IF(NOT($AC1960),"",IF(OR($B1960="",$C1960="",$E1960="",$F1960=""),"Preencha descrição, categoria, tipo e unidade.",IF(AND($B1960&lt;&gt;"",OR(LEFT($C1960,1)="1",LEFT($C1960,1)="2"),$D1960=""),"Informe a prática de restauração para itens diretos.",IF(AND($D1960&lt;&gt;"",NOT(OR(LEFT($C1960,1)="1",LEFT($C1960,1)="2"))),"Custos indiretos não devem pertencer a uma prática específica.",IF(AND($D1960&lt;&gt;"",COUNTIF(' PROJETO'!$B$14:$B$16,$D1960)=0),"Prática de restauração inválida ou não cadastrada.",IF(IF($D1960="",FALSE(),IF(COUNTIF(' PROJETO'!$B$14:$B$16,$D1960)=0,FALSE(),IFERROR(INDEX(' PROJETO'!$C$14:$C$16,MATCH($D1960,' PROJETO'!$B$14:$B$16,0))&lt;&gt;"Sim",FALSE()))),"A prática informada no item não foi selecionada na aba Projeto.",IF(AND(MAX($I1960,$L1960,$O1960,$R1960,$U1960,$X1960)&gt;'CONFG.  LISTAS'!$F$4,NOT(OR($Z1960&lt;&gt;"",$AA1960&lt;&gt;""))),"Memorial de cálculo ou anexo obrigatório não informado para item acima do limite.",IF(OR(AND($G1960&lt;&gt;"",$H1960&lt;&gt;"",OR($G1960&lt;=0,$H1960&lt;=0)),AND($J1960&lt;&gt;"",$K1960&lt;&gt;"",OR($J1960&lt;=0,$K1960&lt;=0)),AND($M1960&lt;&gt;"",$N1960&lt;&gt;"",OR($M1960&lt;=0,$N1960&lt;=0)),AND($P1960&lt;&gt;"",$Q1960&lt;&gt;"",OR($P1960&lt;=0,$Q1960&lt;=0)),AND($S1960&lt;&gt;"",$T1960&lt;&gt;"",OR($S1960&lt;=0,$T1960&lt;=0)),AND($V1960&lt;&gt;"",$W1960&lt;&gt;"",OR($V1960&lt;=0,$W1960&lt;=0))),"Revise os valores informados: valor unitário e quantidade devem ser maiores que zero.",IF(OR(AND($G1960="",$H1960&lt;&gt;""),AND($G1960&lt;&gt;"",$H1960=""),AND($J1960="",$K1960&lt;&gt;""),AND($J1960&lt;&gt;"",$K1960=""),AND($M1960="",$N1960&lt;&gt;""),AND($M1960&lt;&gt;"",$N1960=""),AND($P1960="",$Q1960&lt;&gt;""),AND($P1960&lt;&gt;"",$Q1960=""),AND($S1960="",$T1960&lt;&gt;""),AND($S1960&lt;&gt;"",$T1960=""),AND($V1960="",$W1960&lt;&gt;""),AND($V1960&lt;&gt;"",$W1960="")),"Há ano preenchido parcialmente: "&amp;TRIM(IF(AND($G1960="",$H1960&lt;&gt;""),"Ano 1 (falta valor unitário); ","")&amp;IF(AND($G1960&lt;&gt;"",$H1960=""),"Ano 1 (falta quantidade); ","")&amp;IF(AND($J1960="",$K1960&lt;&gt;""),"Ano 2 (falta valor unitário); ","")&amp;IF(AND($J1960&lt;&gt;"",$K1960=""),"Ano 2 (falta quantidade); ","")&amp;IF(AND($M1960="",$N1960&lt;&gt;""),"Ano 3 (falta valor unitário); ","")&amp;IF(AND($M1960&lt;&gt;"",$N1960=""),"Ano 3 (falta quantidade); ","")&amp;IF(AND($P1960="",$Q1960&lt;&gt;""),"Ano 4 (falta valor unitário); ","")&amp;IF(AND($P1960&lt;&gt;"",$Q1960=""),"Ano 4 (falta quantidade); ","")&amp;IF(AND($S1960="",$T1960&lt;&gt;""),"Ano 5 (falta valor unitário); ","")&amp;IF(AND($S1960&lt;&gt;"",$T1960=""),"Ano 5 (falta quantidade); ","")&amp;IF(AND($V1960="",$W1960&lt;&gt;""),"Ano 6 (falta valor unitário); ","")&amp;IF(AND($V1960&lt;&gt;"",$W1960=""),"Ano 6 (falta quantidade); ","")), IF(NOT(OR(AND($G1960&lt;&gt;"",$H1960&lt;&gt;""),AND($J1960&lt;&gt;"",$K1960&lt;&gt;""),AND($M1960&lt;&gt;"",$N1960&lt;&gt;""),AND($P1960&lt;&gt;"",$Q1960&lt;&gt;""),AND($S1960&lt;&gt;"",$T1960&lt;&gt;""),AND($V1960&lt;&gt;"",$W1960&lt;&gt;""))),"Informe pelo menos um ano completo com valor unitário e quantidade.",IF(AND($C1960&lt;&gt;"",$E1960&lt;&gt;"",LEFT(TRIM($C1960),1)&lt;&gt;LEFT(TRIM($E1960),1)),"Categoria e tipo estão incompatíveis.",IF(IF(OR($E1960="",$F1960=""),FALSE(),IFERROR(COUNTIF(INDIRECT("UNITS_"&amp;SUBSTITUTE(LEFT($E1960,FIND(" ",$E1960&amp;" ")-1),".","_")),$F1960)=0,TRUE())),"Unidade incompatível com o tipo selecionado.",IF(OR(AND(ISNUMBER(SEARCH("comunic",LOWER($B1960))),LEFT($E1960,3)&lt;&gt;"4.4"),AND(ISNUMBER(SEARCH("monitor",LOWER($B1960))),NOT(OR(LEFT($E1960,3)="1.5",LEFT($E1960,3)="2.5")))),"Revise a classificação do item conforme as regras de preenchimento.",IF(AND($B1960&lt;&gt;"",OR(ISNUMBER(SEARCH("outro",LOWER($B1960))),ISNUMBER(SEARCH("divers",LOWER($B1960))),ISNUMBER(SEARCH("kit",LOWER($B1960))),ISNUMBER(SEARCH("ferrament",LOWER($B1960))),ISNUMBER(SEARCH("epi",LOWER($B1960)))),NOT(OR($Z1960&lt;&gt;"",$AA1960&lt;&gt;""))),"Descrição muito genérica: detalhe melhor o item e registre o racional no memorial ou em anexo.",IF(AND($Y1960=0,$B1960&lt;&gt;"",OR($G1960&lt;&gt;"",$H1960&lt;&gt;"",$J1960&lt;&gt;"",$K1960&lt;&gt;"",$M1960&lt;&gt;"",$N1960&lt;&gt;"",$P1960&lt;&gt;"",$Q1960&lt;&gt;"",$S1960&lt;&gt;"",$T1960&lt;&gt;"",$V1960&lt;&gt;"",$W1960&lt;&gt;"")),"O item possui dados lançados, mas o total está zerado. Revise os valores informados.","")))))))))))))))</f>
        <v/>
      </c>
    </row>
    <row r="1961" spans="1:35" ht="14.25" customHeight="1" x14ac:dyDescent="0.25">
      <c r="A1961" s="57" t="str">
        <f t="shared" si="390"/>
        <v/>
      </c>
      <c r="B1961" s="61"/>
      <c r="C1961" s="61"/>
      <c r="D1961" s="58"/>
      <c r="E1961" s="61"/>
      <c r="F1961" s="61"/>
      <c r="G1961" s="272"/>
      <c r="H1961" s="62"/>
      <c r="I1961" s="273">
        <f t="shared" si="391"/>
        <v>0</v>
      </c>
      <c r="J1961" s="272"/>
      <c r="K1961" s="62"/>
      <c r="L1961" s="270">
        <f t="shared" si="392"/>
        <v>0</v>
      </c>
      <c r="M1961" s="272"/>
      <c r="N1961" s="62"/>
      <c r="O1961" s="270">
        <f t="shared" si="393"/>
        <v>0</v>
      </c>
      <c r="P1961" s="272"/>
      <c r="Q1961" s="62"/>
      <c r="R1961" s="271">
        <f t="shared" si="394"/>
        <v>0</v>
      </c>
      <c r="S1961" s="272"/>
      <c r="T1961" s="62"/>
      <c r="U1961" s="270">
        <f t="shared" si="395"/>
        <v>0</v>
      </c>
      <c r="V1961" s="272"/>
      <c r="W1961" s="62"/>
      <c r="X1961" s="270">
        <f t="shared" si="396"/>
        <v>0</v>
      </c>
      <c r="Y1961" s="270">
        <f t="shared" si="397"/>
        <v>0</v>
      </c>
      <c r="Z1961" s="61"/>
      <c r="AA1961" s="61"/>
      <c r="AB1961" s="60" t="str">
        <f t="shared" si="398"/>
        <v/>
      </c>
      <c r="AC1961" s="21" t="b">
        <f t="shared" si="399"/>
        <v>0</v>
      </c>
      <c r="AD1961" s="21" t="b">
        <f t="shared" si="400"/>
        <v>0</v>
      </c>
      <c r="AE1961" s="21" t="b">
        <f t="shared" si="401"/>
        <v>0</v>
      </c>
      <c r="AF1961" s="21" t="b">
        <f ca="1">OR(AND($AC1961,NOT($AD1961)),AND($AC1961,OR(AND($G1961="",$H1961&lt;&gt;""),AND($G1961&lt;&gt;"",$H1961=""),AND($J1961="",$K1961&lt;&gt;""),AND($J1961&lt;&gt;"",$K1961=""),AND($M1961="",$N1961&lt;&gt;""),AND($M1961&lt;&gt;"",$N1961=""),AND($P1961="",$Q1961&lt;&gt;""),AND($P1961&lt;&gt;"",$Q1961=""),AND($S1961="",$T1961&lt;&gt;""),AND($S1961&lt;&gt;"",$T1961=""),AND($V1961="",$W1961&lt;&gt;""),AND($V1961&lt;&gt;"",$W1961=""))),AND($C1961&lt;&gt;"",$E1961&lt;&gt;"",LEFT(TRIM($C1961),1)&lt;&gt;LEFT(TRIM($E1961),1)),IF(OR($E1961="",$F1961=""),FALSE(),IFERROR(COUNTIF(INDIRECT("UNITS_"&amp;SUBSTITUTE(LEFT($E1961,FIND(" ",$E1961&amp;" ")-1),".","_")),$F1961)=0,TRUE())),AND($B1961&lt;&gt;"",OR(ISNUMBER(SEARCH("outro",LOWER($B1961))),ISNUMBER(SEARCH("divers",LOWER($B1961))),ISNUMBER(SEARCH("etc",LOWER($B1961))))),OR(AND(ISNUMBER(SEARCH("comunic",LOWER($B1961))),LEFT($E1961,3)&lt;&gt;"4.4"),AND(ISNUMBER(SEARCH("monitor",LOWER($B1961))),NOT(OR(LEFT($E1961,3)="1.5",LEFT($E1961,3)="2.5")))),AND($B1961&lt;&gt;"",OR(LEFT($C1961,1)="1",LEFT($C1961,1)="2"),$D1961=""),AND($D1961&lt;&gt;"",NOT(OR(LEFT($C1961,1)="1",LEFT($C1961,1)="2"))),AND($D1961&lt;&gt;"",COUNTIF(' PROJETO'!$B$14:$B$16,$D1961)=0),IF($D1961="",FALSE(),IF(COUNTIF(' PROJETO'!$B$14:$B$16,$D1961)=0,FALSE(),IFERROR(INDEX(' PROJETO'!$C$14:$C$16,MATCH($D1961,' PROJETO'!$B$14:$B$16,0))&lt;&gt;"Sim",FALSE()))))</f>
        <v>0</v>
      </c>
      <c r="AG1961" s="21" t="b">
        <f>AND($AC1961,$Y1961&gt;'CONFG.  LISTAS'!$F$4,$Z1961="",$AA1961="")</f>
        <v>0</v>
      </c>
      <c r="AH1961" s="21" t="str">
        <f t="shared" si="402"/>
        <v/>
      </c>
      <c r="AI1961" s="43" t="str">
        <f ca="1">IF(NOT($AC1961),"",IF(OR($B1961="",$C1961="",$E1961="",$F1961=""),"Preencha descrição, categoria, tipo e unidade.",IF(AND($B1961&lt;&gt;"",OR(LEFT($C1961,1)="1",LEFT($C1961,1)="2"),$D1961=""),"Informe a prática de restauração para itens diretos.",IF(AND($D1961&lt;&gt;"",NOT(OR(LEFT($C1961,1)="1",LEFT($C1961,1)="2"))),"Custos indiretos não devem pertencer a uma prática específica.",IF(AND($D1961&lt;&gt;"",COUNTIF(' PROJETO'!$B$14:$B$16,$D1961)=0),"Prática de restauração inválida ou não cadastrada.",IF(IF($D1961="",FALSE(),IF(COUNTIF(' PROJETO'!$B$14:$B$16,$D1961)=0,FALSE(),IFERROR(INDEX(' PROJETO'!$C$14:$C$16,MATCH($D1961,' PROJETO'!$B$14:$B$16,0))&lt;&gt;"Sim",FALSE()))),"A prática informada no item não foi selecionada na aba Projeto.",IF(AND(MAX($I1961,$L1961,$O1961,$R1961,$U1961,$X1961)&gt;'CONFG.  LISTAS'!$F$4,NOT(OR($Z1961&lt;&gt;"",$AA1961&lt;&gt;""))),"Memorial de cálculo ou anexo obrigatório não informado para item acima do limite.",IF(OR(AND($G1961&lt;&gt;"",$H1961&lt;&gt;"",OR($G1961&lt;=0,$H1961&lt;=0)),AND($J1961&lt;&gt;"",$K1961&lt;&gt;"",OR($J1961&lt;=0,$K1961&lt;=0)),AND($M1961&lt;&gt;"",$N1961&lt;&gt;"",OR($M1961&lt;=0,$N1961&lt;=0)),AND($P1961&lt;&gt;"",$Q1961&lt;&gt;"",OR($P1961&lt;=0,$Q1961&lt;=0)),AND($S1961&lt;&gt;"",$T1961&lt;&gt;"",OR($S1961&lt;=0,$T1961&lt;=0)),AND($V1961&lt;&gt;"",$W1961&lt;&gt;"",OR($V1961&lt;=0,$W1961&lt;=0))),"Revise os valores informados: valor unitário e quantidade devem ser maiores que zero.",IF(OR(AND($G1961="",$H1961&lt;&gt;""),AND($G1961&lt;&gt;"",$H1961=""),AND($J1961="",$K1961&lt;&gt;""),AND($J1961&lt;&gt;"",$K1961=""),AND($M1961="",$N1961&lt;&gt;""),AND($M1961&lt;&gt;"",$N1961=""),AND($P1961="",$Q1961&lt;&gt;""),AND($P1961&lt;&gt;"",$Q1961=""),AND($S1961="",$T1961&lt;&gt;""),AND($S1961&lt;&gt;"",$T1961=""),AND($V1961="",$W1961&lt;&gt;""),AND($V1961&lt;&gt;"",$W1961="")),"Há ano preenchido parcialmente: "&amp;TRIM(IF(AND($G1961="",$H1961&lt;&gt;""),"Ano 1 (falta valor unitário); ","")&amp;IF(AND($G1961&lt;&gt;"",$H1961=""),"Ano 1 (falta quantidade); ","")&amp;IF(AND($J1961="",$K1961&lt;&gt;""),"Ano 2 (falta valor unitário); ","")&amp;IF(AND($J1961&lt;&gt;"",$K1961=""),"Ano 2 (falta quantidade); ","")&amp;IF(AND($M1961="",$N1961&lt;&gt;""),"Ano 3 (falta valor unitário); ","")&amp;IF(AND($M1961&lt;&gt;"",$N1961=""),"Ano 3 (falta quantidade); ","")&amp;IF(AND($P1961="",$Q1961&lt;&gt;""),"Ano 4 (falta valor unitário); ","")&amp;IF(AND($P1961&lt;&gt;"",$Q1961=""),"Ano 4 (falta quantidade); ","")&amp;IF(AND($S1961="",$T1961&lt;&gt;""),"Ano 5 (falta valor unitário); ","")&amp;IF(AND($S1961&lt;&gt;"",$T1961=""),"Ano 5 (falta quantidade); ","")&amp;IF(AND($V1961="",$W1961&lt;&gt;""),"Ano 6 (falta valor unitário); ","")&amp;IF(AND($V1961&lt;&gt;"",$W1961=""),"Ano 6 (falta quantidade); ","")), IF(NOT(OR(AND($G1961&lt;&gt;"",$H1961&lt;&gt;""),AND($J1961&lt;&gt;"",$K1961&lt;&gt;""),AND($M1961&lt;&gt;"",$N1961&lt;&gt;""),AND($P1961&lt;&gt;"",$Q1961&lt;&gt;""),AND($S1961&lt;&gt;"",$T1961&lt;&gt;""),AND($V1961&lt;&gt;"",$W1961&lt;&gt;""))),"Informe pelo menos um ano completo com valor unitário e quantidade.",IF(AND($C1961&lt;&gt;"",$E1961&lt;&gt;"",LEFT(TRIM($C1961),1)&lt;&gt;LEFT(TRIM($E1961),1)),"Categoria e tipo estão incompatíveis.",IF(IF(OR($E1961="",$F1961=""),FALSE(),IFERROR(COUNTIF(INDIRECT("UNITS_"&amp;SUBSTITUTE(LEFT($E1961,FIND(" ",$E1961&amp;" ")-1),".","_")),$F1961)=0,TRUE())),"Unidade incompatível com o tipo selecionado.",IF(OR(AND(ISNUMBER(SEARCH("comunic",LOWER($B1961))),LEFT($E1961,3)&lt;&gt;"4.4"),AND(ISNUMBER(SEARCH("monitor",LOWER($B1961))),NOT(OR(LEFT($E1961,3)="1.5",LEFT($E1961,3)="2.5")))),"Revise a classificação do item conforme as regras de preenchimento.",IF(AND($B1961&lt;&gt;"",OR(ISNUMBER(SEARCH("outro",LOWER($B1961))),ISNUMBER(SEARCH("divers",LOWER($B1961))),ISNUMBER(SEARCH("kit",LOWER($B1961))),ISNUMBER(SEARCH("ferrament",LOWER($B1961))),ISNUMBER(SEARCH("epi",LOWER($B1961)))),NOT(OR($Z1961&lt;&gt;"",$AA1961&lt;&gt;""))),"Descrição muito genérica: detalhe melhor o item e registre o racional no memorial ou em anexo.",IF(AND($Y1961=0,$B1961&lt;&gt;"",OR($G1961&lt;&gt;"",$H1961&lt;&gt;"",$J1961&lt;&gt;"",$K1961&lt;&gt;"",$M1961&lt;&gt;"",$N1961&lt;&gt;"",$P1961&lt;&gt;"",$Q1961&lt;&gt;"",$S1961&lt;&gt;"",$T1961&lt;&gt;"",$V1961&lt;&gt;"",$W1961&lt;&gt;"")),"O item possui dados lançados, mas o total está zerado. Revise os valores informados.","")))))))))))))))</f>
        <v/>
      </c>
    </row>
    <row r="1962" spans="1:35" ht="14.25" customHeight="1" x14ac:dyDescent="0.25">
      <c r="A1962" s="57" t="str">
        <f t="shared" si="390"/>
        <v/>
      </c>
      <c r="B1962" s="58"/>
      <c r="C1962" s="58"/>
      <c r="D1962" s="58"/>
      <c r="E1962" s="58"/>
      <c r="F1962" s="58"/>
      <c r="G1962" s="269"/>
      <c r="H1962" s="59"/>
      <c r="I1962" s="273">
        <f t="shared" si="391"/>
        <v>0</v>
      </c>
      <c r="J1962" s="269"/>
      <c r="K1962" s="59"/>
      <c r="L1962" s="270">
        <f t="shared" si="392"/>
        <v>0</v>
      </c>
      <c r="M1962" s="269"/>
      <c r="N1962" s="59"/>
      <c r="O1962" s="270">
        <f t="shared" si="393"/>
        <v>0</v>
      </c>
      <c r="P1962" s="269"/>
      <c r="Q1962" s="59"/>
      <c r="R1962" s="271">
        <f t="shared" si="394"/>
        <v>0</v>
      </c>
      <c r="S1962" s="269"/>
      <c r="T1962" s="59"/>
      <c r="U1962" s="270">
        <f t="shared" si="395"/>
        <v>0</v>
      </c>
      <c r="V1962" s="269"/>
      <c r="W1962" s="59"/>
      <c r="X1962" s="270">
        <f t="shared" si="396"/>
        <v>0</v>
      </c>
      <c r="Y1962" s="270">
        <f t="shared" si="397"/>
        <v>0</v>
      </c>
      <c r="Z1962" s="58"/>
      <c r="AA1962" s="58"/>
      <c r="AB1962" s="60" t="str">
        <f t="shared" si="398"/>
        <v/>
      </c>
      <c r="AC1962" s="21" t="b">
        <f t="shared" si="399"/>
        <v>0</v>
      </c>
      <c r="AD1962" s="21" t="b">
        <f t="shared" si="400"/>
        <v>0</v>
      </c>
      <c r="AE1962" s="21" t="b">
        <f t="shared" si="401"/>
        <v>0</v>
      </c>
      <c r="AF1962" s="21" t="b">
        <f ca="1">OR(AND($AC1962,NOT($AD1962)),AND($AC1962,OR(AND($G1962="",$H1962&lt;&gt;""),AND($G1962&lt;&gt;"",$H1962=""),AND($J1962="",$K1962&lt;&gt;""),AND($J1962&lt;&gt;"",$K1962=""),AND($M1962="",$N1962&lt;&gt;""),AND($M1962&lt;&gt;"",$N1962=""),AND($P1962="",$Q1962&lt;&gt;""),AND($P1962&lt;&gt;"",$Q1962=""),AND($S1962="",$T1962&lt;&gt;""),AND($S1962&lt;&gt;"",$T1962=""),AND($V1962="",$W1962&lt;&gt;""),AND($V1962&lt;&gt;"",$W1962=""))),AND($C1962&lt;&gt;"",$E1962&lt;&gt;"",LEFT(TRIM($C1962),1)&lt;&gt;LEFT(TRIM($E1962),1)),IF(OR($E1962="",$F1962=""),FALSE(),IFERROR(COUNTIF(INDIRECT("UNITS_"&amp;SUBSTITUTE(LEFT($E1962,FIND(" ",$E1962&amp;" ")-1),".","_")),$F1962)=0,TRUE())),AND($B1962&lt;&gt;"",OR(ISNUMBER(SEARCH("outro",LOWER($B1962))),ISNUMBER(SEARCH("divers",LOWER($B1962))),ISNUMBER(SEARCH("etc",LOWER($B1962))))),OR(AND(ISNUMBER(SEARCH("comunic",LOWER($B1962))),LEFT($E1962,3)&lt;&gt;"4.4"),AND(ISNUMBER(SEARCH("monitor",LOWER($B1962))),NOT(OR(LEFT($E1962,3)="1.5",LEFT($E1962,3)="2.5")))),AND($B1962&lt;&gt;"",OR(LEFT($C1962,1)="1",LEFT($C1962,1)="2"),$D1962=""),AND($D1962&lt;&gt;"",NOT(OR(LEFT($C1962,1)="1",LEFT($C1962,1)="2"))),AND($D1962&lt;&gt;"",COUNTIF(' PROJETO'!$B$14:$B$16,$D1962)=0),IF($D1962="",FALSE(),IF(COUNTIF(' PROJETO'!$B$14:$B$16,$D1962)=0,FALSE(),IFERROR(INDEX(' PROJETO'!$C$14:$C$16,MATCH($D1962,' PROJETO'!$B$14:$B$16,0))&lt;&gt;"Sim",FALSE()))))</f>
        <v>0</v>
      </c>
      <c r="AG1962" s="21" t="b">
        <f>AND($AC1962,$Y1962&gt;'CONFG.  LISTAS'!$F$4,$Z1962="",$AA1962="")</f>
        <v>0</v>
      </c>
      <c r="AH1962" s="21" t="str">
        <f t="shared" si="402"/>
        <v/>
      </c>
      <c r="AI1962" s="43" t="str">
        <f ca="1">IF(NOT($AC1962),"",IF(OR($B1962="",$C1962="",$E1962="",$F1962=""),"Preencha descrição, categoria, tipo e unidade.",IF(AND($B1962&lt;&gt;"",OR(LEFT($C1962,1)="1",LEFT($C1962,1)="2"),$D1962=""),"Informe a prática de restauração para itens diretos.",IF(AND($D1962&lt;&gt;"",NOT(OR(LEFT($C1962,1)="1",LEFT($C1962,1)="2"))),"Custos indiretos não devem pertencer a uma prática específica.",IF(AND($D1962&lt;&gt;"",COUNTIF(' PROJETO'!$B$14:$B$16,$D1962)=0),"Prática de restauração inválida ou não cadastrada.",IF(IF($D1962="",FALSE(),IF(COUNTIF(' PROJETO'!$B$14:$B$16,$D1962)=0,FALSE(),IFERROR(INDEX(' PROJETO'!$C$14:$C$16,MATCH($D1962,' PROJETO'!$B$14:$B$16,0))&lt;&gt;"Sim",FALSE()))),"A prática informada no item não foi selecionada na aba Projeto.",IF(AND(MAX($I1962,$L1962,$O1962,$R1962,$U1962,$X1962)&gt;'CONFG.  LISTAS'!$F$4,NOT(OR($Z1962&lt;&gt;"",$AA1962&lt;&gt;""))),"Memorial de cálculo ou anexo obrigatório não informado para item acima do limite.",IF(OR(AND($G1962&lt;&gt;"",$H1962&lt;&gt;"",OR($G1962&lt;=0,$H1962&lt;=0)),AND($J1962&lt;&gt;"",$K1962&lt;&gt;"",OR($J1962&lt;=0,$K1962&lt;=0)),AND($M1962&lt;&gt;"",$N1962&lt;&gt;"",OR($M1962&lt;=0,$N1962&lt;=0)),AND($P1962&lt;&gt;"",$Q1962&lt;&gt;"",OR($P1962&lt;=0,$Q1962&lt;=0)),AND($S1962&lt;&gt;"",$T1962&lt;&gt;"",OR($S1962&lt;=0,$T1962&lt;=0)),AND($V1962&lt;&gt;"",$W1962&lt;&gt;"",OR($V1962&lt;=0,$W1962&lt;=0))),"Revise os valores informados: valor unitário e quantidade devem ser maiores que zero.",IF(OR(AND($G1962="",$H1962&lt;&gt;""),AND($G1962&lt;&gt;"",$H1962=""),AND($J1962="",$K1962&lt;&gt;""),AND($J1962&lt;&gt;"",$K1962=""),AND($M1962="",$N1962&lt;&gt;""),AND($M1962&lt;&gt;"",$N1962=""),AND($P1962="",$Q1962&lt;&gt;""),AND($P1962&lt;&gt;"",$Q1962=""),AND($S1962="",$T1962&lt;&gt;""),AND($S1962&lt;&gt;"",$T1962=""),AND($V1962="",$W1962&lt;&gt;""),AND($V1962&lt;&gt;"",$W1962="")),"Há ano preenchido parcialmente: "&amp;TRIM(IF(AND($G1962="",$H1962&lt;&gt;""),"Ano 1 (falta valor unitário); ","")&amp;IF(AND($G1962&lt;&gt;"",$H1962=""),"Ano 1 (falta quantidade); ","")&amp;IF(AND($J1962="",$K1962&lt;&gt;""),"Ano 2 (falta valor unitário); ","")&amp;IF(AND($J1962&lt;&gt;"",$K1962=""),"Ano 2 (falta quantidade); ","")&amp;IF(AND($M1962="",$N1962&lt;&gt;""),"Ano 3 (falta valor unitário); ","")&amp;IF(AND($M1962&lt;&gt;"",$N1962=""),"Ano 3 (falta quantidade); ","")&amp;IF(AND($P1962="",$Q1962&lt;&gt;""),"Ano 4 (falta valor unitário); ","")&amp;IF(AND($P1962&lt;&gt;"",$Q1962=""),"Ano 4 (falta quantidade); ","")&amp;IF(AND($S1962="",$T1962&lt;&gt;""),"Ano 5 (falta valor unitário); ","")&amp;IF(AND($S1962&lt;&gt;"",$T1962=""),"Ano 5 (falta quantidade); ","")&amp;IF(AND($V1962="",$W1962&lt;&gt;""),"Ano 6 (falta valor unitário); ","")&amp;IF(AND($V1962&lt;&gt;"",$W1962=""),"Ano 6 (falta quantidade); ","")), IF(NOT(OR(AND($G1962&lt;&gt;"",$H1962&lt;&gt;""),AND($J1962&lt;&gt;"",$K1962&lt;&gt;""),AND($M1962&lt;&gt;"",$N1962&lt;&gt;""),AND($P1962&lt;&gt;"",$Q1962&lt;&gt;""),AND($S1962&lt;&gt;"",$T1962&lt;&gt;""),AND($V1962&lt;&gt;"",$W1962&lt;&gt;""))),"Informe pelo menos um ano completo com valor unitário e quantidade.",IF(AND($C1962&lt;&gt;"",$E1962&lt;&gt;"",LEFT(TRIM($C1962),1)&lt;&gt;LEFT(TRIM($E1962),1)),"Categoria e tipo estão incompatíveis.",IF(IF(OR($E1962="",$F1962=""),FALSE(),IFERROR(COUNTIF(INDIRECT("UNITS_"&amp;SUBSTITUTE(LEFT($E1962,FIND(" ",$E1962&amp;" ")-1),".","_")),$F1962)=0,TRUE())),"Unidade incompatível com o tipo selecionado.",IF(OR(AND(ISNUMBER(SEARCH("comunic",LOWER($B1962))),LEFT($E1962,3)&lt;&gt;"4.4"),AND(ISNUMBER(SEARCH("monitor",LOWER($B1962))),NOT(OR(LEFT($E1962,3)="1.5",LEFT($E1962,3)="2.5")))),"Revise a classificação do item conforme as regras de preenchimento.",IF(AND($B1962&lt;&gt;"",OR(ISNUMBER(SEARCH("outro",LOWER($B1962))),ISNUMBER(SEARCH("divers",LOWER($B1962))),ISNUMBER(SEARCH("kit",LOWER($B1962))),ISNUMBER(SEARCH("ferrament",LOWER($B1962))),ISNUMBER(SEARCH("epi",LOWER($B1962)))),NOT(OR($Z1962&lt;&gt;"",$AA1962&lt;&gt;""))),"Descrição muito genérica: detalhe melhor o item e registre o racional no memorial ou em anexo.",IF(AND($Y1962=0,$B1962&lt;&gt;"",OR($G1962&lt;&gt;"",$H1962&lt;&gt;"",$J1962&lt;&gt;"",$K1962&lt;&gt;"",$M1962&lt;&gt;"",$N1962&lt;&gt;"",$P1962&lt;&gt;"",$Q1962&lt;&gt;"",$S1962&lt;&gt;"",$T1962&lt;&gt;"",$V1962&lt;&gt;"",$W1962&lt;&gt;"")),"O item possui dados lançados, mas o total está zerado. Revise os valores informados.","")))))))))))))))</f>
        <v/>
      </c>
    </row>
    <row r="1963" spans="1:35" ht="14.25" customHeight="1" x14ac:dyDescent="0.25">
      <c r="A1963" s="57" t="str">
        <f t="shared" si="390"/>
        <v/>
      </c>
      <c r="B1963" s="61"/>
      <c r="C1963" s="61"/>
      <c r="D1963" s="58"/>
      <c r="E1963" s="61"/>
      <c r="F1963" s="61"/>
      <c r="G1963" s="272"/>
      <c r="H1963" s="62"/>
      <c r="I1963" s="273">
        <f t="shared" si="391"/>
        <v>0</v>
      </c>
      <c r="J1963" s="272"/>
      <c r="K1963" s="62"/>
      <c r="L1963" s="270">
        <f t="shared" si="392"/>
        <v>0</v>
      </c>
      <c r="M1963" s="272"/>
      <c r="N1963" s="62"/>
      <c r="O1963" s="270">
        <f t="shared" si="393"/>
        <v>0</v>
      </c>
      <c r="P1963" s="272"/>
      <c r="Q1963" s="62"/>
      <c r="R1963" s="271">
        <f t="shared" si="394"/>
        <v>0</v>
      </c>
      <c r="S1963" s="272"/>
      <c r="T1963" s="62"/>
      <c r="U1963" s="270">
        <f t="shared" si="395"/>
        <v>0</v>
      </c>
      <c r="V1963" s="272"/>
      <c r="W1963" s="62"/>
      <c r="X1963" s="270">
        <f t="shared" si="396"/>
        <v>0</v>
      </c>
      <c r="Y1963" s="270">
        <f t="shared" si="397"/>
        <v>0</v>
      </c>
      <c r="Z1963" s="61"/>
      <c r="AA1963" s="61"/>
      <c r="AB1963" s="60" t="str">
        <f t="shared" si="398"/>
        <v/>
      </c>
      <c r="AC1963" s="21" t="b">
        <f t="shared" si="399"/>
        <v>0</v>
      </c>
      <c r="AD1963" s="21" t="b">
        <f t="shared" si="400"/>
        <v>0</v>
      </c>
      <c r="AE1963" s="21" t="b">
        <f t="shared" si="401"/>
        <v>0</v>
      </c>
      <c r="AF1963" s="21" t="b">
        <f ca="1">OR(AND($AC1963,NOT($AD1963)),AND($AC1963,OR(AND($G1963="",$H1963&lt;&gt;""),AND($G1963&lt;&gt;"",$H1963=""),AND($J1963="",$K1963&lt;&gt;""),AND($J1963&lt;&gt;"",$K1963=""),AND($M1963="",$N1963&lt;&gt;""),AND($M1963&lt;&gt;"",$N1963=""),AND($P1963="",$Q1963&lt;&gt;""),AND($P1963&lt;&gt;"",$Q1963=""),AND($S1963="",$T1963&lt;&gt;""),AND($S1963&lt;&gt;"",$T1963=""),AND($V1963="",$W1963&lt;&gt;""),AND($V1963&lt;&gt;"",$W1963=""))),AND($C1963&lt;&gt;"",$E1963&lt;&gt;"",LEFT(TRIM($C1963),1)&lt;&gt;LEFT(TRIM($E1963),1)),IF(OR($E1963="",$F1963=""),FALSE(),IFERROR(COUNTIF(INDIRECT("UNITS_"&amp;SUBSTITUTE(LEFT($E1963,FIND(" ",$E1963&amp;" ")-1),".","_")),$F1963)=0,TRUE())),AND($B1963&lt;&gt;"",OR(ISNUMBER(SEARCH("outro",LOWER($B1963))),ISNUMBER(SEARCH("divers",LOWER($B1963))),ISNUMBER(SEARCH("etc",LOWER($B1963))))),OR(AND(ISNUMBER(SEARCH("comunic",LOWER($B1963))),LEFT($E1963,3)&lt;&gt;"4.4"),AND(ISNUMBER(SEARCH("monitor",LOWER($B1963))),NOT(OR(LEFT($E1963,3)="1.5",LEFT($E1963,3)="2.5")))),AND($B1963&lt;&gt;"",OR(LEFT($C1963,1)="1",LEFT($C1963,1)="2"),$D1963=""),AND($D1963&lt;&gt;"",NOT(OR(LEFT($C1963,1)="1",LEFT($C1963,1)="2"))),AND($D1963&lt;&gt;"",COUNTIF(' PROJETO'!$B$14:$B$16,$D1963)=0),IF($D1963="",FALSE(),IF(COUNTIF(' PROJETO'!$B$14:$B$16,$D1963)=0,FALSE(),IFERROR(INDEX(' PROJETO'!$C$14:$C$16,MATCH($D1963,' PROJETO'!$B$14:$B$16,0))&lt;&gt;"Sim",FALSE()))))</f>
        <v>0</v>
      </c>
      <c r="AG1963" s="21" t="b">
        <f>AND($AC1963,$Y1963&gt;'CONFG.  LISTAS'!$F$4,$Z1963="",$AA1963="")</f>
        <v>0</v>
      </c>
      <c r="AH1963" s="21" t="str">
        <f t="shared" si="402"/>
        <v/>
      </c>
      <c r="AI1963" s="43" t="str">
        <f ca="1">IF(NOT($AC1963),"",IF(OR($B1963="",$C1963="",$E1963="",$F1963=""),"Preencha descrição, categoria, tipo e unidade.",IF(AND($B1963&lt;&gt;"",OR(LEFT($C1963,1)="1",LEFT($C1963,1)="2"),$D1963=""),"Informe a prática de restauração para itens diretos.",IF(AND($D1963&lt;&gt;"",NOT(OR(LEFT($C1963,1)="1",LEFT($C1963,1)="2"))),"Custos indiretos não devem pertencer a uma prática específica.",IF(AND($D1963&lt;&gt;"",COUNTIF(' PROJETO'!$B$14:$B$16,$D1963)=0),"Prática de restauração inválida ou não cadastrada.",IF(IF($D1963="",FALSE(),IF(COUNTIF(' PROJETO'!$B$14:$B$16,$D1963)=0,FALSE(),IFERROR(INDEX(' PROJETO'!$C$14:$C$16,MATCH($D1963,' PROJETO'!$B$14:$B$16,0))&lt;&gt;"Sim",FALSE()))),"A prática informada no item não foi selecionada na aba Projeto.",IF(AND(MAX($I1963,$L1963,$O1963,$R1963,$U1963,$X1963)&gt;'CONFG.  LISTAS'!$F$4,NOT(OR($Z1963&lt;&gt;"",$AA1963&lt;&gt;""))),"Memorial de cálculo ou anexo obrigatório não informado para item acima do limite.",IF(OR(AND($G1963&lt;&gt;"",$H1963&lt;&gt;"",OR($G1963&lt;=0,$H1963&lt;=0)),AND($J1963&lt;&gt;"",$K1963&lt;&gt;"",OR($J1963&lt;=0,$K1963&lt;=0)),AND($M1963&lt;&gt;"",$N1963&lt;&gt;"",OR($M1963&lt;=0,$N1963&lt;=0)),AND($P1963&lt;&gt;"",$Q1963&lt;&gt;"",OR($P1963&lt;=0,$Q1963&lt;=0)),AND($S1963&lt;&gt;"",$T1963&lt;&gt;"",OR($S1963&lt;=0,$T1963&lt;=0)),AND($V1963&lt;&gt;"",$W1963&lt;&gt;"",OR($V1963&lt;=0,$W1963&lt;=0))),"Revise os valores informados: valor unitário e quantidade devem ser maiores que zero.",IF(OR(AND($G1963="",$H1963&lt;&gt;""),AND($G1963&lt;&gt;"",$H1963=""),AND($J1963="",$K1963&lt;&gt;""),AND($J1963&lt;&gt;"",$K1963=""),AND($M1963="",$N1963&lt;&gt;""),AND($M1963&lt;&gt;"",$N1963=""),AND($P1963="",$Q1963&lt;&gt;""),AND($P1963&lt;&gt;"",$Q1963=""),AND($S1963="",$T1963&lt;&gt;""),AND($S1963&lt;&gt;"",$T1963=""),AND($V1963="",$W1963&lt;&gt;""),AND($V1963&lt;&gt;"",$W1963="")),"Há ano preenchido parcialmente: "&amp;TRIM(IF(AND($G1963="",$H1963&lt;&gt;""),"Ano 1 (falta valor unitário); ","")&amp;IF(AND($G1963&lt;&gt;"",$H1963=""),"Ano 1 (falta quantidade); ","")&amp;IF(AND($J1963="",$K1963&lt;&gt;""),"Ano 2 (falta valor unitário); ","")&amp;IF(AND($J1963&lt;&gt;"",$K1963=""),"Ano 2 (falta quantidade); ","")&amp;IF(AND($M1963="",$N1963&lt;&gt;""),"Ano 3 (falta valor unitário); ","")&amp;IF(AND($M1963&lt;&gt;"",$N1963=""),"Ano 3 (falta quantidade); ","")&amp;IF(AND($P1963="",$Q1963&lt;&gt;""),"Ano 4 (falta valor unitário); ","")&amp;IF(AND($P1963&lt;&gt;"",$Q1963=""),"Ano 4 (falta quantidade); ","")&amp;IF(AND($S1963="",$T1963&lt;&gt;""),"Ano 5 (falta valor unitário); ","")&amp;IF(AND($S1963&lt;&gt;"",$T1963=""),"Ano 5 (falta quantidade); ","")&amp;IF(AND($V1963="",$W1963&lt;&gt;""),"Ano 6 (falta valor unitário); ","")&amp;IF(AND($V1963&lt;&gt;"",$W1963=""),"Ano 6 (falta quantidade); ","")), IF(NOT(OR(AND($G1963&lt;&gt;"",$H1963&lt;&gt;""),AND($J1963&lt;&gt;"",$K1963&lt;&gt;""),AND($M1963&lt;&gt;"",$N1963&lt;&gt;""),AND($P1963&lt;&gt;"",$Q1963&lt;&gt;""),AND($S1963&lt;&gt;"",$T1963&lt;&gt;""),AND($V1963&lt;&gt;"",$W1963&lt;&gt;""))),"Informe pelo menos um ano completo com valor unitário e quantidade.",IF(AND($C1963&lt;&gt;"",$E1963&lt;&gt;"",LEFT(TRIM($C1963),1)&lt;&gt;LEFT(TRIM($E1963),1)),"Categoria e tipo estão incompatíveis.",IF(IF(OR($E1963="",$F1963=""),FALSE(),IFERROR(COUNTIF(INDIRECT("UNITS_"&amp;SUBSTITUTE(LEFT($E1963,FIND(" ",$E1963&amp;" ")-1),".","_")),$F1963)=0,TRUE())),"Unidade incompatível com o tipo selecionado.",IF(OR(AND(ISNUMBER(SEARCH("comunic",LOWER($B1963))),LEFT($E1963,3)&lt;&gt;"4.4"),AND(ISNUMBER(SEARCH("monitor",LOWER($B1963))),NOT(OR(LEFT($E1963,3)="1.5",LEFT($E1963,3)="2.5")))),"Revise a classificação do item conforme as regras de preenchimento.",IF(AND($B1963&lt;&gt;"",OR(ISNUMBER(SEARCH("outro",LOWER($B1963))),ISNUMBER(SEARCH("divers",LOWER($B1963))),ISNUMBER(SEARCH("kit",LOWER($B1963))),ISNUMBER(SEARCH("ferrament",LOWER($B1963))),ISNUMBER(SEARCH("epi",LOWER($B1963)))),NOT(OR($Z1963&lt;&gt;"",$AA1963&lt;&gt;""))),"Descrição muito genérica: detalhe melhor o item e registre o racional no memorial ou em anexo.",IF(AND($Y1963=0,$B1963&lt;&gt;"",OR($G1963&lt;&gt;"",$H1963&lt;&gt;"",$J1963&lt;&gt;"",$K1963&lt;&gt;"",$M1963&lt;&gt;"",$N1963&lt;&gt;"",$P1963&lt;&gt;"",$Q1963&lt;&gt;"",$S1963&lt;&gt;"",$T1963&lt;&gt;"",$V1963&lt;&gt;"",$W1963&lt;&gt;"")),"O item possui dados lançados, mas o total está zerado. Revise os valores informados.","")))))))))))))))</f>
        <v/>
      </c>
    </row>
    <row r="1964" spans="1:35" ht="14.25" customHeight="1" x14ac:dyDescent="0.25">
      <c r="A1964" s="57" t="str">
        <f t="shared" si="390"/>
        <v/>
      </c>
      <c r="B1964" s="58"/>
      <c r="C1964" s="58"/>
      <c r="D1964" s="58"/>
      <c r="E1964" s="58"/>
      <c r="F1964" s="58"/>
      <c r="G1964" s="269"/>
      <c r="H1964" s="59"/>
      <c r="I1964" s="273">
        <f t="shared" si="391"/>
        <v>0</v>
      </c>
      <c r="J1964" s="269"/>
      <c r="K1964" s="59"/>
      <c r="L1964" s="270">
        <f t="shared" si="392"/>
        <v>0</v>
      </c>
      <c r="M1964" s="269"/>
      <c r="N1964" s="59"/>
      <c r="O1964" s="270">
        <f t="shared" si="393"/>
        <v>0</v>
      </c>
      <c r="P1964" s="269"/>
      <c r="Q1964" s="59"/>
      <c r="R1964" s="271">
        <f t="shared" si="394"/>
        <v>0</v>
      </c>
      <c r="S1964" s="269"/>
      <c r="T1964" s="59"/>
      <c r="U1964" s="270">
        <f t="shared" si="395"/>
        <v>0</v>
      </c>
      <c r="V1964" s="269"/>
      <c r="W1964" s="59"/>
      <c r="X1964" s="270">
        <f t="shared" si="396"/>
        <v>0</v>
      </c>
      <c r="Y1964" s="270">
        <f t="shared" si="397"/>
        <v>0</v>
      </c>
      <c r="Z1964" s="58"/>
      <c r="AA1964" s="58"/>
      <c r="AB1964" s="60" t="str">
        <f t="shared" si="398"/>
        <v/>
      </c>
      <c r="AC1964" s="21" t="b">
        <f t="shared" si="399"/>
        <v>0</v>
      </c>
      <c r="AD1964" s="21" t="b">
        <f t="shared" si="400"/>
        <v>0</v>
      </c>
      <c r="AE1964" s="21" t="b">
        <f t="shared" si="401"/>
        <v>0</v>
      </c>
      <c r="AF1964" s="21" t="b">
        <f ca="1">OR(AND($AC1964,NOT($AD1964)),AND($AC1964,OR(AND($G1964="",$H1964&lt;&gt;""),AND($G1964&lt;&gt;"",$H1964=""),AND($J1964="",$K1964&lt;&gt;""),AND($J1964&lt;&gt;"",$K1964=""),AND($M1964="",$N1964&lt;&gt;""),AND($M1964&lt;&gt;"",$N1964=""),AND($P1964="",$Q1964&lt;&gt;""),AND($P1964&lt;&gt;"",$Q1964=""),AND($S1964="",$T1964&lt;&gt;""),AND($S1964&lt;&gt;"",$T1964=""),AND($V1964="",$W1964&lt;&gt;""),AND($V1964&lt;&gt;"",$W1964=""))),AND($C1964&lt;&gt;"",$E1964&lt;&gt;"",LEFT(TRIM($C1964),1)&lt;&gt;LEFT(TRIM($E1964),1)),IF(OR($E1964="",$F1964=""),FALSE(),IFERROR(COUNTIF(INDIRECT("UNITS_"&amp;SUBSTITUTE(LEFT($E1964,FIND(" ",$E1964&amp;" ")-1),".","_")),$F1964)=0,TRUE())),AND($B1964&lt;&gt;"",OR(ISNUMBER(SEARCH("outro",LOWER($B1964))),ISNUMBER(SEARCH("divers",LOWER($B1964))),ISNUMBER(SEARCH("etc",LOWER($B1964))))),OR(AND(ISNUMBER(SEARCH("comunic",LOWER($B1964))),LEFT($E1964,3)&lt;&gt;"4.4"),AND(ISNUMBER(SEARCH("monitor",LOWER($B1964))),NOT(OR(LEFT($E1964,3)="1.5",LEFT($E1964,3)="2.5")))),AND($B1964&lt;&gt;"",OR(LEFT($C1964,1)="1",LEFT($C1964,1)="2"),$D1964=""),AND($D1964&lt;&gt;"",NOT(OR(LEFT($C1964,1)="1",LEFT($C1964,1)="2"))),AND($D1964&lt;&gt;"",COUNTIF(' PROJETO'!$B$14:$B$16,$D1964)=0),IF($D1964="",FALSE(),IF(COUNTIF(' PROJETO'!$B$14:$B$16,$D1964)=0,FALSE(),IFERROR(INDEX(' PROJETO'!$C$14:$C$16,MATCH($D1964,' PROJETO'!$B$14:$B$16,0))&lt;&gt;"Sim",FALSE()))))</f>
        <v>0</v>
      </c>
      <c r="AG1964" s="21" t="b">
        <f>AND($AC1964,$Y1964&gt;'CONFG.  LISTAS'!$F$4,$Z1964="",$AA1964="")</f>
        <v>0</v>
      </c>
      <c r="AH1964" s="21" t="str">
        <f t="shared" si="402"/>
        <v/>
      </c>
      <c r="AI1964" s="43" t="str">
        <f ca="1">IF(NOT($AC1964),"",IF(OR($B1964="",$C1964="",$E1964="",$F1964=""),"Preencha descrição, categoria, tipo e unidade.",IF(AND($B1964&lt;&gt;"",OR(LEFT($C1964,1)="1",LEFT($C1964,1)="2"),$D1964=""),"Informe a prática de restauração para itens diretos.",IF(AND($D1964&lt;&gt;"",NOT(OR(LEFT($C1964,1)="1",LEFT($C1964,1)="2"))),"Custos indiretos não devem pertencer a uma prática específica.",IF(AND($D1964&lt;&gt;"",COUNTIF(' PROJETO'!$B$14:$B$16,$D1964)=0),"Prática de restauração inválida ou não cadastrada.",IF(IF($D1964="",FALSE(),IF(COUNTIF(' PROJETO'!$B$14:$B$16,$D1964)=0,FALSE(),IFERROR(INDEX(' PROJETO'!$C$14:$C$16,MATCH($D1964,' PROJETO'!$B$14:$B$16,0))&lt;&gt;"Sim",FALSE()))),"A prática informada no item não foi selecionada na aba Projeto.",IF(AND(MAX($I1964,$L1964,$O1964,$R1964,$U1964,$X1964)&gt;'CONFG.  LISTAS'!$F$4,NOT(OR($Z1964&lt;&gt;"",$AA1964&lt;&gt;""))),"Memorial de cálculo ou anexo obrigatório não informado para item acima do limite.",IF(OR(AND($G1964&lt;&gt;"",$H1964&lt;&gt;"",OR($G1964&lt;=0,$H1964&lt;=0)),AND($J1964&lt;&gt;"",$K1964&lt;&gt;"",OR($J1964&lt;=0,$K1964&lt;=0)),AND($M1964&lt;&gt;"",$N1964&lt;&gt;"",OR($M1964&lt;=0,$N1964&lt;=0)),AND($P1964&lt;&gt;"",$Q1964&lt;&gt;"",OR($P1964&lt;=0,$Q1964&lt;=0)),AND($S1964&lt;&gt;"",$T1964&lt;&gt;"",OR($S1964&lt;=0,$T1964&lt;=0)),AND($V1964&lt;&gt;"",$W1964&lt;&gt;"",OR($V1964&lt;=0,$W1964&lt;=0))),"Revise os valores informados: valor unitário e quantidade devem ser maiores que zero.",IF(OR(AND($G1964="",$H1964&lt;&gt;""),AND($G1964&lt;&gt;"",$H1964=""),AND($J1964="",$K1964&lt;&gt;""),AND($J1964&lt;&gt;"",$K1964=""),AND($M1964="",$N1964&lt;&gt;""),AND($M1964&lt;&gt;"",$N1964=""),AND($P1964="",$Q1964&lt;&gt;""),AND($P1964&lt;&gt;"",$Q1964=""),AND($S1964="",$T1964&lt;&gt;""),AND($S1964&lt;&gt;"",$T1964=""),AND($V1964="",$W1964&lt;&gt;""),AND($V1964&lt;&gt;"",$W1964="")),"Há ano preenchido parcialmente: "&amp;TRIM(IF(AND($G1964="",$H1964&lt;&gt;""),"Ano 1 (falta valor unitário); ","")&amp;IF(AND($G1964&lt;&gt;"",$H1964=""),"Ano 1 (falta quantidade); ","")&amp;IF(AND($J1964="",$K1964&lt;&gt;""),"Ano 2 (falta valor unitário); ","")&amp;IF(AND($J1964&lt;&gt;"",$K1964=""),"Ano 2 (falta quantidade); ","")&amp;IF(AND($M1964="",$N1964&lt;&gt;""),"Ano 3 (falta valor unitário); ","")&amp;IF(AND($M1964&lt;&gt;"",$N1964=""),"Ano 3 (falta quantidade); ","")&amp;IF(AND($P1964="",$Q1964&lt;&gt;""),"Ano 4 (falta valor unitário); ","")&amp;IF(AND($P1964&lt;&gt;"",$Q1964=""),"Ano 4 (falta quantidade); ","")&amp;IF(AND($S1964="",$T1964&lt;&gt;""),"Ano 5 (falta valor unitário); ","")&amp;IF(AND($S1964&lt;&gt;"",$T1964=""),"Ano 5 (falta quantidade); ","")&amp;IF(AND($V1964="",$W1964&lt;&gt;""),"Ano 6 (falta valor unitário); ","")&amp;IF(AND($V1964&lt;&gt;"",$W1964=""),"Ano 6 (falta quantidade); ","")), IF(NOT(OR(AND($G1964&lt;&gt;"",$H1964&lt;&gt;""),AND($J1964&lt;&gt;"",$K1964&lt;&gt;""),AND($M1964&lt;&gt;"",$N1964&lt;&gt;""),AND($P1964&lt;&gt;"",$Q1964&lt;&gt;""),AND($S1964&lt;&gt;"",$T1964&lt;&gt;""),AND($V1964&lt;&gt;"",$W1964&lt;&gt;""))),"Informe pelo menos um ano completo com valor unitário e quantidade.",IF(AND($C1964&lt;&gt;"",$E1964&lt;&gt;"",LEFT(TRIM($C1964),1)&lt;&gt;LEFT(TRIM($E1964),1)),"Categoria e tipo estão incompatíveis.",IF(IF(OR($E1964="",$F1964=""),FALSE(),IFERROR(COUNTIF(INDIRECT("UNITS_"&amp;SUBSTITUTE(LEFT($E1964,FIND(" ",$E1964&amp;" ")-1),".","_")),$F1964)=0,TRUE())),"Unidade incompatível com o tipo selecionado.",IF(OR(AND(ISNUMBER(SEARCH("comunic",LOWER($B1964))),LEFT($E1964,3)&lt;&gt;"4.4"),AND(ISNUMBER(SEARCH("monitor",LOWER($B1964))),NOT(OR(LEFT($E1964,3)="1.5",LEFT($E1964,3)="2.5")))),"Revise a classificação do item conforme as regras de preenchimento.",IF(AND($B1964&lt;&gt;"",OR(ISNUMBER(SEARCH("outro",LOWER($B1964))),ISNUMBER(SEARCH("divers",LOWER($B1964))),ISNUMBER(SEARCH("kit",LOWER($B1964))),ISNUMBER(SEARCH("ferrament",LOWER($B1964))),ISNUMBER(SEARCH("epi",LOWER($B1964)))),NOT(OR($Z1964&lt;&gt;"",$AA1964&lt;&gt;""))),"Descrição muito genérica: detalhe melhor o item e registre o racional no memorial ou em anexo.",IF(AND($Y1964=0,$B1964&lt;&gt;"",OR($G1964&lt;&gt;"",$H1964&lt;&gt;"",$J1964&lt;&gt;"",$K1964&lt;&gt;"",$M1964&lt;&gt;"",$N1964&lt;&gt;"",$P1964&lt;&gt;"",$Q1964&lt;&gt;"",$S1964&lt;&gt;"",$T1964&lt;&gt;"",$V1964&lt;&gt;"",$W1964&lt;&gt;"")),"O item possui dados lançados, mas o total está zerado. Revise os valores informados.","")))))))))))))))</f>
        <v/>
      </c>
    </row>
    <row r="1965" spans="1:35" ht="14.25" customHeight="1" x14ac:dyDescent="0.25">
      <c r="A1965" s="57" t="str">
        <f t="shared" si="390"/>
        <v/>
      </c>
      <c r="B1965" s="61"/>
      <c r="C1965" s="61"/>
      <c r="D1965" s="58"/>
      <c r="E1965" s="61"/>
      <c r="F1965" s="61"/>
      <c r="G1965" s="272"/>
      <c r="H1965" s="62"/>
      <c r="I1965" s="273">
        <f t="shared" si="391"/>
        <v>0</v>
      </c>
      <c r="J1965" s="272"/>
      <c r="K1965" s="62"/>
      <c r="L1965" s="270">
        <f t="shared" si="392"/>
        <v>0</v>
      </c>
      <c r="M1965" s="272"/>
      <c r="N1965" s="62"/>
      <c r="O1965" s="270">
        <f t="shared" si="393"/>
        <v>0</v>
      </c>
      <c r="P1965" s="272"/>
      <c r="Q1965" s="62"/>
      <c r="R1965" s="271">
        <f t="shared" si="394"/>
        <v>0</v>
      </c>
      <c r="S1965" s="272"/>
      <c r="T1965" s="62"/>
      <c r="U1965" s="270">
        <f t="shared" si="395"/>
        <v>0</v>
      </c>
      <c r="V1965" s="272"/>
      <c r="W1965" s="62"/>
      <c r="X1965" s="270">
        <f t="shared" si="396"/>
        <v>0</v>
      </c>
      <c r="Y1965" s="270">
        <f t="shared" si="397"/>
        <v>0</v>
      </c>
      <c r="Z1965" s="61"/>
      <c r="AA1965" s="61"/>
      <c r="AB1965" s="60" t="str">
        <f t="shared" si="398"/>
        <v/>
      </c>
      <c r="AC1965" s="21" t="b">
        <f t="shared" si="399"/>
        <v>0</v>
      </c>
      <c r="AD1965" s="21" t="b">
        <f t="shared" si="400"/>
        <v>0</v>
      </c>
      <c r="AE1965" s="21" t="b">
        <f t="shared" si="401"/>
        <v>0</v>
      </c>
      <c r="AF1965" s="21" t="b">
        <f ca="1">OR(AND($AC1965,NOT($AD1965)),AND($AC1965,OR(AND($G1965="",$H1965&lt;&gt;""),AND($G1965&lt;&gt;"",$H1965=""),AND($J1965="",$K1965&lt;&gt;""),AND($J1965&lt;&gt;"",$K1965=""),AND($M1965="",$N1965&lt;&gt;""),AND($M1965&lt;&gt;"",$N1965=""),AND($P1965="",$Q1965&lt;&gt;""),AND($P1965&lt;&gt;"",$Q1965=""),AND($S1965="",$T1965&lt;&gt;""),AND($S1965&lt;&gt;"",$T1965=""),AND($V1965="",$W1965&lt;&gt;""),AND($V1965&lt;&gt;"",$W1965=""))),AND($C1965&lt;&gt;"",$E1965&lt;&gt;"",LEFT(TRIM($C1965),1)&lt;&gt;LEFT(TRIM($E1965),1)),IF(OR($E1965="",$F1965=""),FALSE(),IFERROR(COUNTIF(INDIRECT("UNITS_"&amp;SUBSTITUTE(LEFT($E1965,FIND(" ",$E1965&amp;" ")-1),".","_")),$F1965)=0,TRUE())),AND($B1965&lt;&gt;"",OR(ISNUMBER(SEARCH("outro",LOWER($B1965))),ISNUMBER(SEARCH("divers",LOWER($B1965))),ISNUMBER(SEARCH("etc",LOWER($B1965))))),OR(AND(ISNUMBER(SEARCH("comunic",LOWER($B1965))),LEFT($E1965,3)&lt;&gt;"4.4"),AND(ISNUMBER(SEARCH("monitor",LOWER($B1965))),NOT(OR(LEFT($E1965,3)="1.5",LEFT($E1965,3)="2.5")))),AND($B1965&lt;&gt;"",OR(LEFT($C1965,1)="1",LEFT($C1965,1)="2"),$D1965=""),AND($D1965&lt;&gt;"",NOT(OR(LEFT($C1965,1)="1",LEFT($C1965,1)="2"))),AND($D1965&lt;&gt;"",COUNTIF(' PROJETO'!$B$14:$B$16,$D1965)=0),IF($D1965="",FALSE(),IF(COUNTIF(' PROJETO'!$B$14:$B$16,$D1965)=0,FALSE(),IFERROR(INDEX(' PROJETO'!$C$14:$C$16,MATCH($D1965,' PROJETO'!$B$14:$B$16,0))&lt;&gt;"Sim",FALSE()))))</f>
        <v>0</v>
      </c>
      <c r="AG1965" s="21" t="b">
        <f>AND($AC1965,$Y1965&gt;'CONFG.  LISTAS'!$F$4,$Z1965="",$AA1965="")</f>
        <v>0</v>
      </c>
      <c r="AH1965" s="21" t="str">
        <f t="shared" si="402"/>
        <v/>
      </c>
      <c r="AI1965" s="43" t="str">
        <f ca="1">IF(NOT($AC1965),"",IF(OR($B1965="",$C1965="",$E1965="",$F1965=""),"Preencha descrição, categoria, tipo e unidade.",IF(AND($B1965&lt;&gt;"",OR(LEFT($C1965,1)="1",LEFT($C1965,1)="2"),$D1965=""),"Informe a prática de restauração para itens diretos.",IF(AND($D1965&lt;&gt;"",NOT(OR(LEFT($C1965,1)="1",LEFT($C1965,1)="2"))),"Custos indiretos não devem pertencer a uma prática específica.",IF(AND($D1965&lt;&gt;"",COUNTIF(' PROJETO'!$B$14:$B$16,$D1965)=0),"Prática de restauração inválida ou não cadastrada.",IF(IF($D1965="",FALSE(),IF(COUNTIF(' PROJETO'!$B$14:$B$16,$D1965)=0,FALSE(),IFERROR(INDEX(' PROJETO'!$C$14:$C$16,MATCH($D1965,' PROJETO'!$B$14:$B$16,0))&lt;&gt;"Sim",FALSE()))),"A prática informada no item não foi selecionada na aba Projeto.",IF(AND(MAX($I1965,$L1965,$O1965,$R1965,$U1965,$X1965)&gt;'CONFG.  LISTAS'!$F$4,NOT(OR($Z1965&lt;&gt;"",$AA1965&lt;&gt;""))),"Memorial de cálculo ou anexo obrigatório não informado para item acima do limite.",IF(OR(AND($G1965&lt;&gt;"",$H1965&lt;&gt;"",OR($G1965&lt;=0,$H1965&lt;=0)),AND($J1965&lt;&gt;"",$K1965&lt;&gt;"",OR($J1965&lt;=0,$K1965&lt;=0)),AND($M1965&lt;&gt;"",$N1965&lt;&gt;"",OR($M1965&lt;=0,$N1965&lt;=0)),AND($P1965&lt;&gt;"",$Q1965&lt;&gt;"",OR($P1965&lt;=0,$Q1965&lt;=0)),AND($S1965&lt;&gt;"",$T1965&lt;&gt;"",OR($S1965&lt;=0,$T1965&lt;=0)),AND($V1965&lt;&gt;"",$W1965&lt;&gt;"",OR($V1965&lt;=0,$W1965&lt;=0))),"Revise os valores informados: valor unitário e quantidade devem ser maiores que zero.",IF(OR(AND($G1965="",$H1965&lt;&gt;""),AND($G1965&lt;&gt;"",$H1965=""),AND($J1965="",$K1965&lt;&gt;""),AND($J1965&lt;&gt;"",$K1965=""),AND($M1965="",$N1965&lt;&gt;""),AND($M1965&lt;&gt;"",$N1965=""),AND($P1965="",$Q1965&lt;&gt;""),AND($P1965&lt;&gt;"",$Q1965=""),AND($S1965="",$T1965&lt;&gt;""),AND($S1965&lt;&gt;"",$T1965=""),AND($V1965="",$W1965&lt;&gt;""),AND($V1965&lt;&gt;"",$W1965="")),"Há ano preenchido parcialmente: "&amp;TRIM(IF(AND($G1965="",$H1965&lt;&gt;""),"Ano 1 (falta valor unitário); ","")&amp;IF(AND($G1965&lt;&gt;"",$H1965=""),"Ano 1 (falta quantidade); ","")&amp;IF(AND($J1965="",$K1965&lt;&gt;""),"Ano 2 (falta valor unitário); ","")&amp;IF(AND($J1965&lt;&gt;"",$K1965=""),"Ano 2 (falta quantidade); ","")&amp;IF(AND($M1965="",$N1965&lt;&gt;""),"Ano 3 (falta valor unitário); ","")&amp;IF(AND($M1965&lt;&gt;"",$N1965=""),"Ano 3 (falta quantidade); ","")&amp;IF(AND($P1965="",$Q1965&lt;&gt;""),"Ano 4 (falta valor unitário); ","")&amp;IF(AND($P1965&lt;&gt;"",$Q1965=""),"Ano 4 (falta quantidade); ","")&amp;IF(AND($S1965="",$T1965&lt;&gt;""),"Ano 5 (falta valor unitário); ","")&amp;IF(AND($S1965&lt;&gt;"",$T1965=""),"Ano 5 (falta quantidade); ","")&amp;IF(AND($V1965="",$W1965&lt;&gt;""),"Ano 6 (falta valor unitário); ","")&amp;IF(AND($V1965&lt;&gt;"",$W1965=""),"Ano 6 (falta quantidade); ","")), IF(NOT(OR(AND($G1965&lt;&gt;"",$H1965&lt;&gt;""),AND($J1965&lt;&gt;"",$K1965&lt;&gt;""),AND($M1965&lt;&gt;"",$N1965&lt;&gt;""),AND($P1965&lt;&gt;"",$Q1965&lt;&gt;""),AND($S1965&lt;&gt;"",$T1965&lt;&gt;""),AND($V1965&lt;&gt;"",$W1965&lt;&gt;""))),"Informe pelo menos um ano completo com valor unitário e quantidade.",IF(AND($C1965&lt;&gt;"",$E1965&lt;&gt;"",LEFT(TRIM($C1965),1)&lt;&gt;LEFT(TRIM($E1965),1)),"Categoria e tipo estão incompatíveis.",IF(IF(OR($E1965="",$F1965=""),FALSE(),IFERROR(COUNTIF(INDIRECT("UNITS_"&amp;SUBSTITUTE(LEFT($E1965,FIND(" ",$E1965&amp;" ")-1),".","_")),$F1965)=0,TRUE())),"Unidade incompatível com o tipo selecionado.",IF(OR(AND(ISNUMBER(SEARCH("comunic",LOWER($B1965))),LEFT($E1965,3)&lt;&gt;"4.4"),AND(ISNUMBER(SEARCH("monitor",LOWER($B1965))),NOT(OR(LEFT($E1965,3)="1.5",LEFT($E1965,3)="2.5")))),"Revise a classificação do item conforme as regras de preenchimento.",IF(AND($B1965&lt;&gt;"",OR(ISNUMBER(SEARCH("outro",LOWER($B1965))),ISNUMBER(SEARCH("divers",LOWER($B1965))),ISNUMBER(SEARCH("kit",LOWER($B1965))),ISNUMBER(SEARCH("ferrament",LOWER($B1965))),ISNUMBER(SEARCH("epi",LOWER($B1965)))),NOT(OR($Z1965&lt;&gt;"",$AA1965&lt;&gt;""))),"Descrição muito genérica: detalhe melhor o item e registre o racional no memorial ou em anexo.",IF(AND($Y1965=0,$B1965&lt;&gt;"",OR($G1965&lt;&gt;"",$H1965&lt;&gt;"",$J1965&lt;&gt;"",$K1965&lt;&gt;"",$M1965&lt;&gt;"",$N1965&lt;&gt;"",$P1965&lt;&gt;"",$Q1965&lt;&gt;"",$S1965&lt;&gt;"",$T1965&lt;&gt;"",$V1965&lt;&gt;"",$W1965&lt;&gt;"")),"O item possui dados lançados, mas o total está zerado. Revise os valores informados.","")))))))))))))))</f>
        <v/>
      </c>
    </row>
    <row r="1966" spans="1:35" ht="14.25" customHeight="1" x14ac:dyDescent="0.25">
      <c r="A1966" s="57" t="str">
        <f t="shared" si="390"/>
        <v/>
      </c>
      <c r="B1966" s="58"/>
      <c r="C1966" s="58"/>
      <c r="D1966" s="58"/>
      <c r="E1966" s="58"/>
      <c r="F1966" s="58"/>
      <c r="G1966" s="269"/>
      <c r="H1966" s="59"/>
      <c r="I1966" s="273">
        <f t="shared" si="391"/>
        <v>0</v>
      </c>
      <c r="J1966" s="269"/>
      <c r="K1966" s="59"/>
      <c r="L1966" s="270">
        <f t="shared" si="392"/>
        <v>0</v>
      </c>
      <c r="M1966" s="269"/>
      <c r="N1966" s="59"/>
      <c r="O1966" s="270">
        <f t="shared" si="393"/>
        <v>0</v>
      </c>
      <c r="P1966" s="269"/>
      <c r="Q1966" s="59"/>
      <c r="R1966" s="271">
        <f t="shared" si="394"/>
        <v>0</v>
      </c>
      <c r="S1966" s="269"/>
      <c r="T1966" s="59"/>
      <c r="U1966" s="270">
        <f t="shared" si="395"/>
        <v>0</v>
      </c>
      <c r="V1966" s="269"/>
      <c r="W1966" s="59"/>
      <c r="X1966" s="270">
        <f t="shared" si="396"/>
        <v>0</v>
      </c>
      <c r="Y1966" s="270">
        <f t="shared" si="397"/>
        <v>0</v>
      </c>
      <c r="Z1966" s="58"/>
      <c r="AA1966" s="58"/>
      <c r="AB1966" s="60" t="str">
        <f t="shared" si="398"/>
        <v/>
      </c>
      <c r="AC1966" s="21" t="b">
        <f t="shared" si="399"/>
        <v>0</v>
      </c>
      <c r="AD1966" s="21" t="b">
        <f t="shared" si="400"/>
        <v>0</v>
      </c>
      <c r="AE1966" s="21" t="b">
        <f t="shared" si="401"/>
        <v>0</v>
      </c>
      <c r="AF1966" s="21" t="b">
        <f ca="1">OR(AND($AC1966,NOT($AD1966)),AND($AC1966,OR(AND($G1966="",$H1966&lt;&gt;""),AND($G1966&lt;&gt;"",$H1966=""),AND($J1966="",$K1966&lt;&gt;""),AND($J1966&lt;&gt;"",$K1966=""),AND($M1966="",$N1966&lt;&gt;""),AND($M1966&lt;&gt;"",$N1966=""),AND($P1966="",$Q1966&lt;&gt;""),AND($P1966&lt;&gt;"",$Q1966=""),AND($S1966="",$T1966&lt;&gt;""),AND($S1966&lt;&gt;"",$T1966=""),AND($V1966="",$W1966&lt;&gt;""),AND($V1966&lt;&gt;"",$W1966=""))),AND($C1966&lt;&gt;"",$E1966&lt;&gt;"",LEFT(TRIM($C1966),1)&lt;&gt;LEFT(TRIM($E1966),1)),IF(OR($E1966="",$F1966=""),FALSE(),IFERROR(COUNTIF(INDIRECT("UNITS_"&amp;SUBSTITUTE(LEFT($E1966,FIND(" ",$E1966&amp;" ")-1),".","_")),$F1966)=0,TRUE())),AND($B1966&lt;&gt;"",OR(ISNUMBER(SEARCH("outro",LOWER($B1966))),ISNUMBER(SEARCH("divers",LOWER($B1966))),ISNUMBER(SEARCH("etc",LOWER($B1966))))),OR(AND(ISNUMBER(SEARCH("comunic",LOWER($B1966))),LEFT($E1966,3)&lt;&gt;"4.4"),AND(ISNUMBER(SEARCH("monitor",LOWER($B1966))),NOT(OR(LEFT($E1966,3)="1.5",LEFT($E1966,3)="2.5")))),AND($B1966&lt;&gt;"",OR(LEFT($C1966,1)="1",LEFT($C1966,1)="2"),$D1966=""),AND($D1966&lt;&gt;"",NOT(OR(LEFT($C1966,1)="1",LEFT($C1966,1)="2"))),AND($D1966&lt;&gt;"",COUNTIF(' PROJETO'!$B$14:$B$16,$D1966)=0),IF($D1966="",FALSE(),IF(COUNTIF(' PROJETO'!$B$14:$B$16,$D1966)=0,FALSE(),IFERROR(INDEX(' PROJETO'!$C$14:$C$16,MATCH($D1966,' PROJETO'!$B$14:$B$16,0))&lt;&gt;"Sim",FALSE()))))</f>
        <v>0</v>
      </c>
      <c r="AG1966" s="21" t="b">
        <f>AND($AC1966,$Y1966&gt;'CONFG.  LISTAS'!$F$4,$Z1966="",$AA1966="")</f>
        <v>0</v>
      </c>
      <c r="AH1966" s="21" t="str">
        <f t="shared" si="402"/>
        <v/>
      </c>
      <c r="AI1966" s="43" t="str">
        <f ca="1">IF(NOT($AC1966),"",IF(OR($B1966="",$C1966="",$E1966="",$F1966=""),"Preencha descrição, categoria, tipo e unidade.",IF(AND($B1966&lt;&gt;"",OR(LEFT($C1966,1)="1",LEFT($C1966,1)="2"),$D1966=""),"Informe a prática de restauração para itens diretos.",IF(AND($D1966&lt;&gt;"",NOT(OR(LEFT($C1966,1)="1",LEFT($C1966,1)="2"))),"Custos indiretos não devem pertencer a uma prática específica.",IF(AND($D1966&lt;&gt;"",COUNTIF(' PROJETO'!$B$14:$B$16,$D1966)=0),"Prática de restauração inválida ou não cadastrada.",IF(IF($D1966="",FALSE(),IF(COUNTIF(' PROJETO'!$B$14:$B$16,$D1966)=0,FALSE(),IFERROR(INDEX(' PROJETO'!$C$14:$C$16,MATCH($D1966,' PROJETO'!$B$14:$B$16,0))&lt;&gt;"Sim",FALSE()))),"A prática informada no item não foi selecionada na aba Projeto.",IF(AND(MAX($I1966,$L1966,$O1966,$R1966,$U1966,$X1966)&gt;'CONFG.  LISTAS'!$F$4,NOT(OR($Z1966&lt;&gt;"",$AA1966&lt;&gt;""))),"Memorial de cálculo ou anexo obrigatório não informado para item acima do limite.",IF(OR(AND($G1966&lt;&gt;"",$H1966&lt;&gt;"",OR($G1966&lt;=0,$H1966&lt;=0)),AND($J1966&lt;&gt;"",$K1966&lt;&gt;"",OR($J1966&lt;=0,$K1966&lt;=0)),AND($M1966&lt;&gt;"",$N1966&lt;&gt;"",OR($M1966&lt;=0,$N1966&lt;=0)),AND($P1966&lt;&gt;"",$Q1966&lt;&gt;"",OR($P1966&lt;=0,$Q1966&lt;=0)),AND($S1966&lt;&gt;"",$T1966&lt;&gt;"",OR($S1966&lt;=0,$T1966&lt;=0)),AND($V1966&lt;&gt;"",$W1966&lt;&gt;"",OR($V1966&lt;=0,$W1966&lt;=0))),"Revise os valores informados: valor unitário e quantidade devem ser maiores que zero.",IF(OR(AND($G1966="",$H1966&lt;&gt;""),AND($G1966&lt;&gt;"",$H1966=""),AND($J1966="",$K1966&lt;&gt;""),AND($J1966&lt;&gt;"",$K1966=""),AND($M1966="",$N1966&lt;&gt;""),AND($M1966&lt;&gt;"",$N1966=""),AND($P1966="",$Q1966&lt;&gt;""),AND($P1966&lt;&gt;"",$Q1966=""),AND($S1966="",$T1966&lt;&gt;""),AND($S1966&lt;&gt;"",$T1966=""),AND($V1966="",$W1966&lt;&gt;""),AND($V1966&lt;&gt;"",$W1966="")),"Há ano preenchido parcialmente: "&amp;TRIM(IF(AND($G1966="",$H1966&lt;&gt;""),"Ano 1 (falta valor unitário); ","")&amp;IF(AND($G1966&lt;&gt;"",$H1966=""),"Ano 1 (falta quantidade); ","")&amp;IF(AND($J1966="",$K1966&lt;&gt;""),"Ano 2 (falta valor unitário); ","")&amp;IF(AND($J1966&lt;&gt;"",$K1966=""),"Ano 2 (falta quantidade); ","")&amp;IF(AND($M1966="",$N1966&lt;&gt;""),"Ano 3 (falta valor unitário); ","")&amp;IF(AND($M1966&lt;&gt;"",$N1966=""),"Ano 3 (falta quantidade); ","")&amp;IF(AND($P1966="",$Q1966&lt;&gt;""),"Ano 4 (falta valor unitário); ","")&amp;IF(AND($P1966&lt;&gt;"",$Q1966=""),"Ano 4 (falta quantidade); ","")&amp;IF(AND($S1966="",$T1966&lt;&gt;""),"Ano 5 (falta valor unitário); ","")&amp;IF(AND($S1966&lt;&gt;"",$T1966=""),"Ano 5 (falta quantidade); ","")&amp;IF(AND($V1966="",$W1966&lt;&gt;""),"Ano 6 (falta valor unitário); ","")&amp;IF(AND($V1966&lt;&gt;"",$W1966=""),"Ano 6 (falta quantidade); ","")), IF(NOT(OR(AND($G1966&lt;&gt;"",$H1966&lt;&gt;""),AND($J1966&lt;&gt;"",$K1966&lt;&gt;""),AND($M1966&lt;&gt;"",$N1966&lt;&gt;""),AND($P1966&lt;&gt;"",$Q1966&lt;&gt;""),AND($S1966&lt;&gt;"",$T1966&lt;&gt;""),AND($V1966&lt;&gt;"",$W1966&lt;&gt;""))),"Informe pelo menos um ano completo com valor unitário e quantidade.",IF(AND($C1966&lt;&gt;"",$E1966&lt;&gt;"",LEFT(TRIM($C1966),1)&lt;&gt;LEFT(TRIM($E1966),1)),"Categoria e tipo estão incompatíveis.",IF(IF(OR($E1966="",$F1966=""),FALSE(),IFERROR(COUNTIF(INDIRECT("UNITS_"&amp;SUBSTITUTE(LEFT($E1966,FIND(" ",$E1966&amp;" ")-1),".","_")),$F1966)=0,TRUE())),"Unidade incompatível com o tipo selecionado.",IF(OR(AND(ISNUMBER(SEARCH("comunic",LOWER($B1966))),LEFT($E1966,3)&lt;&gt;"4.4"),AND(ISNUMBER(SEARCH("monitor",LOWER($B1966))),NOT(OR(LEFT($E1966,3)="1.5",LEFT($E1966,3)="2.5")))),"Revise a classificação do item conforme as regras de preenchimento.",IF(AND($B1966&lt;&gt;"",OR(ISNUMBER(SEARCH("outro",LOWER($B1966))),ISNUMBER(SEARCH("divers",LOWER($B1966))),ISNUMBER(SEARCH("kit",LOWER($B1966))),ISNUMBER(SEARCH("ferrament",LOWER($B1966))),ISNUMBER(SEARCH("epi",LOWER($B1966)))),NOT(OR($Z1966&lt;&gt;"",$AA1966&lt;&gt;""))),"Descrição muito genérica: detalhe melhor o item e registre o racional no memorial ou em anexo.",IF(AND($Y1966=0,$B1966&lt;&gt;"",OR($G1966&lt;&gt;"",$H1966&lt;&gt;"",$J1966&lt;&gt;"",$K1966&lt;&gt;"",$M1966&lt;&gt;"",$N1966&lt;&gt;"",$P1966&lt;&gt;"",$Q1966&lt;&gt;"",$S1966&lt;&gt;"",$T1966&lt;&gt;"",$V1966&lt;&gt;"",$W1966&lt;&gt;"")),"O item possui dados lançados, mas o total está zerado. Revise os valores informados.","")))))))))))))))</f>
        <v/>
      </c>
    </row>
    <row r="1967" spans="1:35" ht="14.25" customHeight="1" x14ac:dyDescent="0.25">
      <c r="A1967" s="57" t="str">
        <f t="shared" si="390"/>
        <v/>
      </c>
      <c r="B1967" s="61"/>
      <c r="C1967" s="61"/>
      <c r="D1967" s="58"/>
      <c r="E1967" s="61"/>
      <c r="F1967" s="61"/>
      <c r="G1967" s="272"/>
      <c r="H1967" s="62"/>
      <c r="I1967" s="273">
        <f t="shared" si="391"/>
        <v>0</v>
      </c>
      <c r="J1967" s="272"/>
      <c r="K1967" s="62"/>
      <c r="L1967" s="270">
        <f t="shared" si="392"/>
        <v>0</v>
      </c>
      <c r="M1967" s="272"/>
      <c r="N1967" s="62"/>
      <c r="O1967" s="270">
        <f t="shared" si="393"/>
        <v>0</v>
      </c>
      <c r="P1967" s="272"/>
      <c r="Q1967" s="62"/>
      <c r="R1967" s="271">
        <f t="shared" si="394"/>
        <v>0</v>
      </c>
      <c r="S1967" s="272"/>
      <c r="T1967" s="62"/>
      <c r="U1967" s="270">
        <f t="shared" si="395"/>
        <v>0</v>
      </c>
      <c r="V1967" s="272"/>
      <c r="W1967" s="62"/>
      <c r="X1967" s="270">
        <f t="shared" si="396"/>
        <v>0</v>
      </c>
      <c r="Y1967" s="270">
        <f t="shared" si="397"/>
        <v>0</v>
      </c>
      <c r="Z1967" s="61"/>
      <c r="AA1967" s="61"/>
      <c r="AB1967" s="60" t="str">
        <f t="shared" si="398"/>
        <v/>
      </c>
      <c r="AC1967" s="21" t="b">
        <f t="shared" si="399"/>
        <v>0</v>
      </c>
      <c r="AD1967" s="21" t="b">
        <f t="shared" si="400"/>
        <v>0</v>
      </c>
      <c r="AE1967" s="21" t="b">
        <f t="shared" si="401"/>
        <v>0</v>
      </c>
      <c r="AF1967" s="21" t="b">
        <f ca="1">OR(AND($AC1967,NOT($AD1967)),AND($AC1967,OR(AND($G1967="",$H1967&lt;&gt;""),AND($G1967&lt;&gt;"",$H1967=""),AND($J1967="",$K1967&lt;&gt;""),AND($J1967&lt;&gt;"",$K1967=""),AND($M1967="",$N1967&lt;&gt;""),AND($M1967&lt;&gt;"",$N1967=""),AND($P1967="",$Q1967&lt;&gt;""),AND($P1967&lt;&gt;"",$Q1967=""),AND($S1967="",$T1967&lt;&gt;""),AND($S1967&lt;&gt;"",$T1967=""),AND($V1967="",$W1967&lt;&gt;""),AND($V1967&lt;&gt;"",$W1967=""))),AND($C1967&lt;&gt;"",$E1967&lt;&gt;"",LEFT(TRIM($C1967),1)&lt;&gt;LEFT(TRIM($E1967),1)),IF(OR($E1967="",$F1967=""),FALSE(),IFERROR(COUNTIF(INDIRECT("UNITS_"&amp;SUBSTITUTE(LEFT($E1967,FIND(" ",$E1967&amp;" ")-1),".","_")),$F1967)=0,TRUE())),AND($B1967&lt;&gt;"",OR(ISNUMBER(SEARCH("outro",LOWER($B1967))),ISNUMBER(SEARCH("divers",LOWER($B1967))),ISNUMBER(SEARCH("etc",LOWER($B1967))))),OR(AND(ISNUMBER(SEARCH("comunic",LOWER($B1967))),LEFT($E1967,3)&lt;&gt;"4.4"),AND(ISNUMBER(SEARCH("monitor",LOWER($B1967))),NOT(OR(LEFT($E1967,3)="1.5",LEFT($E1967,3)="2.5")))),AND($B1967&lt;&gt;"",OR(LEFT($C1967,1)="1",LEFT($C1967,1)="2"),$D1967=""),AND($D1967&lt;&gt;"",NOT(OR(LEFT($C1967,1)="1",LEFT($C1967,1)="2"))),AND($D1967&lt;&gt;"",COUNTIF(' PROJETO'!$B$14:$B$16,$D1967)=0),IF($D1967="",FALSE(),IF(COUNTIF(' PROJETO'!$B$14:$B$16,$D1967)=0,FALSE(),IFERROR(INDEX(' PROJETO'!$C$14:$C$16,MATCH($D1967,' PROJETO'!$B$14:$B$16,0))&lt;&gt;"Sim",FALSE()))))</f>
        <v>0</v>
      </c>
      <c r="AG1967" s="21" t="b">
        <f>AND($AC1967,$Y1967&gt;'CONFG.  LISTAS'!$F$4,$Z1967="",$AA1967="")</f>
        <v>0</v>
      </c>
      <c r="AH1967" s="21" t="str">
        <f t="shared" si="402"/>
        <v/>
      </c>
      <c r="AI1967" s="43" t="str">
        <f ca="1">IF(NOT($AC1967),"",IF(OR($B1967="",$C1967="",$E1967="",$F1967=""),"Preencha descrição, categoria, tipo e unidade.",IF(AND($B1967&lt;&gt;"",OR(LEFT($C1967,1)="1",LEFT($C1967,1)="2"),$D1967=""),"Informe a prática de restauração para itens diretos.",IF(AND($D1967&lt;&gt;"",NOT(OR(LEFT($C1967,1)="1",LEFT($C1967,1)="2"))),"Custos indiretos não devem pertencer a uma prática específica.",IF(AND($D1967&lt;&gt;"",COUNTIF(' PROJETO'!$B$14:$B$16,$D1967)=0),"Prática de restauração inválida ou não cadastrada.",IF(IF($D1967="",FALSE(),IF(COUNTIF(' PROJETO'!$B$14:$B$16,$D1967)=0,FALSE(),IFERROR(INDEX(' PROJETO'!$C$14:$C$16,MATCH($D1967,' PROJETO'!$B$14:$B$16,0))&lt;&gt;"Sim",FALSE()))),"A prática informada no item não foi selecionada na aba Projeto.",IF(AND(MAX($I1967,$L1967,$O1967,$R1967,$U1967,$X1967)&gt;'CONFG.  LISTAS'!$F$4,NOT(OR($Z1967&lt;&gt;"",$AA1967&lt;&gt;""))),"Memorial de cálculo ou anexo obrigatório não informado para item acima do limite.",IF(OR(AND($G1967&lt;&gt;"",$H1967&lt;&gt;"",OR($G1967&lt;=0,$H1967&lt;=0)),AND($J1967&lt;&gt;"",$K1967&lt;&gt;"",OR($J1967&lt;=0,$K1967&lt;=0)),AND($M1967&lt;&gt;"",$N1967&lt;&gt;"",OR($M1967&lt;=0,$N1967&lt;=0)),AND($P1967&lt;&gt;"",$Q1967&lt;&gt;"",OR($P1967&lt;=0,$Q1967&lt;=0)),AND($S1967&lt;&gt;"",$T1967&lt;&gt;"",OR($S1967&lt;=0,$T1967&lt;=0)),AND($V1967&lt;&gt;"",$W1967&lt;&gt;"",OR($V1967&lt;=0,$W1967&lt;=0))),"Revise os valores informados: valor unitário e quantidade devem ser maiores que zero.",IF(OR(AND($G1967="",$H1967&lt;&gt;""),AND($G1967&lt;&gt;"",$H1967=""),AND($J1967="",$K1967&lt;&gt;""),AND($J1967&lt;&gt;"",$K1967=""),AND($M1967="",$N1967&lt;&gt;""),AND($M1967&lt;&gt;"",$N1967=""),AND($P1967="",$Q1967&lt;&gt;""),AND($P1967&lt;&gt;"",$Q1967=""),AND($S1967="",$T1967&lt;&gt;""),AND($S1967&lt;&gt;"",$T1967=""),AND($V1967="",$W1967&lt;&gt;""),AND($V1967&lt;&gt;"",$W1967="")),"Há ano preenchido parcialmente: "&amp;TRIM(IF(AND($G1967="",$H1967&lt;&gt;""),"Ano 1 (falta valor unitário); ","")&amp;IF(AND($G1967&lt;&gt;"",$H1967=""),"Ano 1 (falta quantidade); ","")&amp;IF(AND($J1967="",$K1967&lt;&gt;""),"Ano 2 (falta valor unitário); ","")&amp;IF(AND($J1967&lt;&gt;"",$K1967=""),"Ano 2 (falta quantidade); ","")&amp;IF(AND($M1967="",$N1967&lt;&gt;""),"Ano 3 (falta valor unitário); ","")&amp;IF(AND($M1967&lt;&gt;"",$N1967=""),"Ano 3 (falta quantidade); ","")&amp;IF(AND($P1967="",$Q1967&lt;&gt;""),"Ano 4 (falta valor unitário); ","")&amp;IF(AND($P1967&lt;&gt;"",$Q1967=""),"Ano 4 (falta quantidade); ","")&amp;IF(AND($S1967="",$T1967&lt;&gt;""),"Ano 5 (falta valor unitário); ","")&amp;IF(AND($S1967&lt;&gt;"",$T1967=""),"Ano 5 (falta quantidade); ","")&amp;IF(AND($V1967="",$W1967&lt;&gt;""),"Ano 6 (falta valor unitário); ","")&amp;IF(AND($V1967&lt;&gt;"",$W1967=""),"Ano 6 (falta quantidade); ","")), IF(NOT(OR(AND($G1967&lt;&gt;"",$H1967&lt;&gt;""),AND($J1967&lt;&gt;"",$K1967&lt;&gt;""),AND($M1967&lt;&gt;"",$N1967&lt;&gt;""),AND($P1967&lt;&gt;"",$Q1967&lt;&gt;""),AND($S1967&lt;&gt;"",$T1967&lt;&gt;""),AND($V1967&lt;&gt;"",$W1967&lt;&gt;""))),"Informe pelo menos um ano completo com valor unitário e quantidade.",IF(AND($C1967&lt;&gt;"",$E1967&lt;&gt;"",LEFT(TRIM($C1967),1)&lt;&gt;LEFT(TRIM($E1967),1)),"Categoria e tipo estão incompatíveis.",IF(IF(OR($E1967="",$F1967=""),FALSE(),IFERROR(COUNTIF(INDIRECT("UNITS_"&amp;SUBSTITUTE(LEFT($E1967,FIND(" ",$E1967&amp;" ")-1),".","_")),$F1967)=0,TRUE())),"Unidade incompatível com o tipo selecionado.",IF(OR(AND(ISNUMBER(SEARCH("comunic",LOWER($B1967))),LEFT($E1967,3)&lt;&gt;"4.4"),AND(ISNUMBER(SEARCH("monitor",LOWER($B1967))),NOT(OR(LEFT($E1967,3)="1.5",LEFT($E1967,3)="2.5")))),"Revise a classificação do item conforme as regras de preenchimento.",IF(AND($B1967&lt;&gt;"",OR(ISNUMBER(SEARCH("outro",LOWER($B1967))),ISNUMBER(SEARCH("divers",LOWER($B1967))),ISNUMBER(SEARCH("kit",LOWER($B1967))),ISNUMBER(SEARCH("ferrament",LOWER($B1967))),ISNUMBER(SEARCH("epi",LOWER($B1967)))),NOT(OR($Z1967&lt;&gt;"",$AA1967&lt;&gt;""))),"Descrição muito genérica: detalhe melhor o item e registre o racional no memorial ou em anexo.",IF(AND($Y1967=0,$B1967&lt;&gt;"",OR($G1967&lt;&gt;"",$H1967&lt;&gt;"",$J1967&lt;&gt;"",$K1967&lt;&gt;"",$M1967&lt;&gt;"",$N1967&lt;&gt;"",$P1967&lt;&gt;"",$Q1967&lt;&gt;"",$S1967&lt;&gt;"",$T1967&lt;&gt;"",$V1967&lt;&gt;"",$W1967&lt;&gt;"")),"O item possui dados lançados, mas o total está zerado. Revise os valores informados.","")))))))))))))))</f>
        <v/>
      </c>
    </row>
    <row r="1968" spans="1:35" ht="14.25" customHeight="1" x14ac:dyDescent="0.25">
      <c r="A1968" s="57" t="str">
        <f t="shared" si="390"/>
        <v/>
      </c>
      <c r="B1968" s="58"/>
      <c r="C1968" s="58"/>
      <c r="D1968" s="58"/>
      <c r="E1968" s="58"/>
      <c r="F1968" s="58"/>
      <c r="G1968" s="269"/>
      <c r="H1968" s="59"/>
      <c r="I1968" s="273">
        <f t="shared" si="391"/>
        <v>0</v>
      </c>
      <c r="J1968" s="269"/>
      <c r="K1968" s="59"/>
      <c r="L1968" s="270">
        <f t="shared" si="392"/>
        <v>0</v>
      </c>
      <c r="M1968" s="269"/>
      <c r="N1968" s="59"/>
      <c r="O1968" s="270">
        <f t="shared" si="393"/>
        <v>0</v>
      </c>
      <c r="P1968" s="269"/>
      <c r="Q1968" s="59"/>
      <c r="R1968" s="271">
        <f t="shared" si="394"/>
        <v>0</v>
      </c>
      <c r="S1968" s="269"/>
      <c r="T1968" s="59"/>
      <c r="U1968" s="270">
        <f t="shared" si="395"/>
        <v>0</v>
      </c>
      <c r="V1968" s="269"/>
      <c r="W1968" s="59"/>
      <c r="X1968" s="270">
        <f t="shared" si="396"/>
        <v>0</v>
      </c>
      <c r="Y1968" s="270">
        <f t="shared" si="397"/>
        <v>0</v>
      </c>
      <c r="Z1968" s="58"/>
      <c r="AA1968" s="58"/>
      <c r="AB1968" s="60" t="str">
        <f t="shared" si="398"/>
        <v/>
      </c>
      <c r="AC1968" s="21" t="b">
        <f t="shared" si="399"/>
        <v>0</v>
      </c>
      <c r="AD1968" s="21" t="b">
        <f t="shared" si="400"/>
        <v>0</v>
      </c>
      <c r="AE1968" s="21" t="b">
        <f t="shared" si="401"/>
        <v>0</v>
      </c>
      <c r="AF1968" s="21" t="b">
        <f ca="1">OR(AND($AC1968,NOT($AD1968)),AND($AC1968,OR(AND($G1968="",$H1968&lt;&gt;""),AND($G1968&lt;&gt;"",$H1968=""),AND($J1968="",$K1968&lt;&gt;""),AND($J1968&lt;&gt;"",$K1968=""),AND($M1968="",$N1968&lt;&gt;""),AND($M1968&lt;&gt;"",$N1968=""),AND($P1968="",$Q1968&lt;&gt;""),AND($P1968&lt;&gt;"",$Q1968=""),AND($S1968="",$T1968&lt;&gt;""),AND($S1968&lt;&gt;"",$T1968=""),AND($V1968="",$W1968&lt;&gt;""),AND($V1968&lt;&gt;"",$W1968=""))),AND($C1968&lt;&gt;"",$E1968&lt;&gt;"",LEFT(TRIM($C1968),1)&lt;&gt;LEFT(TRIM($E1968),1)),IF(OR($E1968="",$F1968=""),FALSE(),IFERROR(COUNTIF(INDIRECT("UNITS_"&amp;SUBSTITUTE(LEFT($E1968,FIND(" ",$E1968&amp;" ")-1),".","_")),$F1968)=0,TRUE())),AND($B1968&lt;&gt;"",OR(ISNUMBER(SEARCH("outro",LOWER($B1968))),ISNUMBER(SEARCH("divers",LOWER($B1968))),ISNUMBER(SEARCH("etc",LOWER($B1968))))),OR(AND(ISNUMBER(SEARCH("comunic",LOWER($B1968))),LEFT($E1968,3)&lt;&gt;"4.4"),AND(ISNUMBER(SEARCH("monitor",LOWER($B1968))),NOT(OR(LEFT($E1968,3)="1.5",LEFT($E1968,3)="2.5")))),AND($B1968&lt;&gt;"",OR(LEFT($C1968,1)="1",LEFT($C1968,1)="2"),$D1968=""),AND($D1968&lt;&gt;"",NOT(OR(LEFT($C1968,1)="1",LEFT($C1968,1)="2"))),AND($D1968&lt;&gt;"",COUNTIF(' PROJETO'!$B$14:$B$16,$D1968)=0),IF($D1968="",FALSE(),IF(COUNTIF(' PROJETO'!$B$14:$B$16,$D1968)=0,FALSE(),IFERROR(INDEX(' PROJETO'!$C$14:$C$16,MATCH($D1968,' PROJETO'!$B$14:$B$16,0))&lt;&gt;"Sim",FALSE()))))</f>
        <v>0</v>
      </c>
      <c r="AG1968" s="21" t="b">
        <f>AND($AC1968,$Y1968&gt;'CONFG.  LISTAS'!$F$4,$Z1968="",$AA1968="")</f>
        <v>0</v>
      </c>
      <c r="AH1968" s="21" t="str">
        <f t="shared" si="402"/>
        <v/>
      </c>
      <c r="AI1968" s="43" t="str">
        <f ca="1">IF(NOT($AC1968),"",IF(OR($B1968="",$C1968="",$E1968="",$F1968=""),"Preencha descrição, categoria, tipo e unidade.",IF(AND($B1968&lt;&gt;"",OR(LEFT($C1968,1)="1",LEFT($C1968,1)="2"),$D1968=""),"Informe a prática de restauração para itens diretos.",IF(AND($D1968&lt;&gt;"",NOT(OR(LEFT($C1968,1)="1",LEFT($C1968,1)="2"))),"Custos indiretos não devem pertencer a uma prática específica.",IF(AND($D1968&lt;&gt;"",COUNTIF(' PROJETO'!$B$14:$B$16,$D1968)=0),"Prática de restauração inválida ou não cadastrada.",IF(IF($D1968="",FALSE(),IF(COUNTIF(' PROJETO'!$B$14:$B$16,$D1968)=0,FALSE(),IFERROR(INDEX(' PROJETO'!$C$14:$C$16,MATCH($D1968,' PROJETO'!$B$14:$B$16,0))&lt;&gt;"Sim",FALSE()))),"A prática informada no item não foi selecionada na aba Projeto.",IF(AND(MAX($I1968,$L1968,$O1968,$R1968,$U1968,$X1968)&gt;'CONFG.  LISTAS'!$F$4,NOT(OR($Z1968&lt;&gt;"",$AA1968&lt;&gt;""))),"Memorial de cálculo ou anexo obrigatório não informado para item acima do limite.",IF(OR(AND($G1968&lt;&gt;"",$H1968&lt;&gt;"",OR($G1968&lt;=0,$H1968&lt;=0)),AND($J1968&lt;&gt;"",$K1968&lt;&gt;"",OR($J1968&lt;=0,$K1968&lt;=0)),AND($M1968&lt;&gt;"",$N1968&lt;&gt;"",OR($M1968&lt;=0,$N1968&lt;=0)),AND($P1968&lt;&gt;"",$Q1968&lt;&gt;"",OR($P1968&lt;=0,$Q1968&lt;=0)),AND($S1968&lt;&gt;"",$T1968&lt;&gt;"",OR($S1968&lt;=0,$T1968&lt;=0)),AND($V1968&lt;&gt;"",$W1968&lt;&gt;"",OR($V1968&lt;=0,$W1968&lt;=0))),"Revise os valores informados: valor unitário e quantidade devem ser maiores que zero.",IF(OR(AND($G1968="",$H1968&lt;&gt;""),AND($G1968&lt;&gt;"",$H1968=""),AND($J1968="",$K1968&lt;&gt;""),AND($J1968&lt;&gt;"",$K1968=""),AND($M1968="",$N1968&lt;&gt;""),AND($M1968&lt;&gt;"",$N1968=""),AND($P1968="",$Q1968&lt;&gt;""),AND($P1968&lt;&gt;"",$Q1968=""),AND($S1968="",$T1968&lt;&gt;""),AND($S1968&lt;&gt;"",$T1968=""),AND($V1968="",$W1968&lt;&gt;""),AND($V1968&lt;&gt;"",$W1968="")),"Há ano preenchido parcialmente: "&amp;TRIM(IF(AND($G1968="",$H1968&lt;&gt;""),"Ano 1 (falta valor unitário); ","")&amp;IF(AND($G1968&lt;&gt;"",$H1968=""),"Ano 1 (falta quantidade); ","")&amp;IF(AND($J1968="",$K1968&lt;&gt;""),"Ano 2 (falta valor unitário); ","")&amp;IF(AND($J1968&lt;&gt;"",$K1968=""),"Ano 2 (falta quantidade); ","")&amp;IF(AND($M1968="",$N1968&lt;&gt;""),"Ano 3 (falta valor unitário); ","")&amp;IF(AND($M1968&lt;&gt;"",$N1968=""),"Ano 3 (falta quantidade); ","")&amp;IF(AND($P1968="",$Q1968&lt;&gt;""),"Ano 4 (falta valor unitário); ","")&amp;IF(AND($P1968&lt;&gt;"",$Q1968=""),"Ano 4 (falta quantidade); ","")&amp;IF(AND($S1968="",$T1968&lt;&gt;""),"Ano 5 (falta valor unitário); ","")&amp;IF(AND($S1968&lt;&gt;"",$T1968=""),"Ano 5 (falta quantidade); ","")&amp;IF(AND($V1968="",$W1968&lt;&gt;""),"Ano 6 (falta valor unitário); ","")&amp;IF(AND($V1968&lt;&gt;"",$W1968=""),"Ano 6 (falta quantidade); ","")), IF(NOT(OR(AND($G1968&lt;&gt;"",$H1968&lt;&gt;""),AND($J1968&lt;&gt;"",$K1968&lt;&gt;""),AND($M1968&lt;&gt;"",$N1968&lt;&gt;""),AND($P1968&lt;&gt;"",$Q1968&lt;&gt;""),AND($S1968&lt;&gt;"",$T1968&lt;&gt;""),AND($V1968&lt;&gt;"",$W1968&lt;&gt;""))),"Informe pelo menos um ano completo com valor unitário e quantidade.",IF(AND($C1968&lt;&gt;"",$E1968&lt;&gt;"",LEFT(TRIM($C1968),1)&lt;&gt;LEFT(TRIM($E1968),1)),"Categoria e tipo estão incompatíveis.",IF(IF(OR($E1968="",$F1968=""),FALSE(),IFERROR(COUNTIF(INDIRECT("UNITS_"&amp;SUBSTITUTE(LEFT($E1968,FIND(" ",$E1968&amp;" ")-1),".","_")),$F1968)=0,TRUE())),"Unidade incompatível com o tipo selecionado.",IF(OR(AND(ISNUMBER(SEARCH("comunic",LOWER($B1968))),LEFT($E1968,3)&lt;&gt;"4.4"),AND(ISNUMBER(SEARCH("monitor",LOWER($B1968))),NOT(OR(LEFT($E1968,3)="1.5",LEFT($E1968,3)="2.5")))),"Revise a classificação do item conforme as regras de preenchimento.",IF(AND($B1968&lt;&gt;"",OR(ISNUMBER(SEARCH("outro",LOWER($B1968))),ISNUMBER(SEARCH("divers",LOWER($B1968))),ISNUMBER(SEARCH("kit",LOWER($B1968))),ISNUMBER(SEARCH("ferrament",LOWER($B1968))),ISNUMBER(SEARCH("epi",LOWER($B1968)))),NOT(OR($Z1968&lt;&gt;"",$AA1968&lt;&gt;""))),"Descrição muito genérica: detalhe melhor o item e registre o racional no memorial ou em anexo.",IF(AND($Y1968=0,$B1968&lt;&gt;"",OR($G1968&lt;&gt;"",$H1968&lt;&gt;"",$J1968&lt;&gt;"",$K1968&lt;&gt;"",$M1968&lt;&gt;"",$N1968&lt;&gt;"",$P1968&lt;&gt;"",$Q1968&lt;&gt;"",$S1968&lt;&gt;"",$T1968&lt;&gt;"",$V1968&lt;&gt;"",$W1968&lt;&gt;"")),"O item possui dados lançados, mas o total está zerado. Revise os valores informados.","")))))))))))))))</f>
        <v/>
      </c>
    </row>
    <row r="1969" spans="1:35" ht="14.25" customHeight="1" x14ac:dyDescent="0.25">
      <c r="A1969" s="57" t="str">
        <f t="shared" si="390"/>
        <v/>
      </c>
      <c r="B1969" s="61"/>
      <c r="C1969" s="61"/>
      <c r="D1969" s="58"/>
      <c r="E1969" s="61"/>
      <c r="F1969" s="61"/>
      <c r="G1969" s="272"/>
      <c r="H1969" s="62"/>
      <c r="I1969" s="273">
        <f t="shared" si="391"/>
        <v>0</v>
      </c>
      <c r="J1969" s="272"/>
      <c r="K1969" s="62"/>
      <c r="L1969" s="270">
        <f t="shared" si="392"/>
        <v>0</v>
      </c>
      <c r="M1969" s="272"/>
      <c r="N1969" s="62"/>
      <c r="O1969" s="270">
        <f t="shared" si="393"/>
        <v>0</v>
      </c>
      <c r="P1969" s="272"/>
      <c r="Q1969" s="62"/>
      <c r="R1969" s="271">
        <f t="shared" si="394"/>
        <v>0</v>
      </c>
      <c r="S1969" s="272"/>
      <c r="T1969" s="62"/>
      <c r="U1969" s="270">
        <f t="shared" si="395"/>
        <v>0</v>
      </c>
      <c r="V1969" s="272"/>
      <c r="W1969" s="62"/>
      <c r="X1969" s="270">
        <f t="shared" si="396"/>
        <v>0</v>
      </c>
      <c r="Y1969" s="270">
        <f t="shared" si="397"/>
        <v>0</v>
      </c>
      <c r="Z1969" s="61"/>
      <c r="AA1969" s="61"/>
      <c r="AB1969" s="60" t="str">
        <f t="shared" si="398"/>
        <v/>
      </c>
      <c r="AC1969" s="21" t="b">
        <f t="shared" si="399"/>
        <v>0</v>
      </c>
      <c r="AD1969" s="21" t="b">
        <f t="shared" si="400"/>
        <v>0</v>
      </c>
      <c r="AE1969" s="21" t="b">
        <f t="shared" si="401"/>
        <v>0</v>
      </c>
      <c r="AF1969" s="21" t="b">
        <f ca="1">OR(AND($AC1969,NOT($AD1969)),AND($AC1969,OR(AND($G1969="",$H1969&lt;&gt;""),AND($G1969&lt;&gt;"",$H1969=""),AND($J1969="",$K1969&lt;&gt;""),AND($J1969&lt;&gt;"",$K1969=""),AND($M1969="",$N1969&lt;&gt;""),AND($M1969&lt;&gt;"",$N1969=""),AND($P1969="",$Q1969&lt;&gt;""),AND($P1969&lt;&gt;"",$Q1969=""),AND($S1969="",$T1969&lt;&gt;""),AND($S1969&lt;&gt;"",$T1969=""),AND($V1969="",$W1969&lt;&gt;""),AND($V1969&lt;&gt;"",$W1969=""))),AND($C1969&lt;&gt;"",$E1969&lt;&gt;"",LEFT(TRIM($C1969),1)&lt;&gt;LEFT(TRIM($E1969),1)),IF(OR($E1969="",$F1969=""),FALSE(),IFERROR(COUNTIF(INDIRECT("UNITS_"&amp;SUBSTITUTE(LEFT($E1969,FIND(" ",$E1969&amp;" ")-1),".","_")),$F1969)=0,TRUE())),AND($B1969&lt;&gt;"",OR(ISNUMBER(SEARCH("outro",LOWER($B1969))),ISNUMBER(SEARCH("divers",LOWER($B1969))),ISNUMBER(SEARCH("etc",LOWER($B1969))))),OR(AND(ISNUMBER(SEARCH("comunic",LOWER($B1969))),LEFT($E1969,3)&lt;&gt;"4.4"),AND(ISNUMBER(SEARCH("monitor",LOWER($B1969))),NOT(OR(LEFT($E1969,3)="1.5",LEFT($E1969,3)="2.5")))),AND($B1969&lt;&gt;"",OR(LEFT($C1969,1)="1",LEFT($C1969,1)="2"),$D1969=""),AND($D1969&lt;&gt;"",NOT(OR(LEFT($C1969,1)="1",LEFT($C1969,1)="2"))),AND($D1969&lt;&gt;"",COUNTIF(' PROJETO'!$B$14:$B$16,$D1969)=0),IF($D1969="",FALSE(),IF(COUNTIF(' PROJETO'!$B$14:$B$16,$D1969)=0,FALSE(),IFERROR(INDEX(' PROJETO'!$C$14:$C$16,MATCH($D1969,' PROJETO'!$B$14:$B$16,0))&lt;&gt;"Sim",FALSE()))))</f>
        <v>0</v>
      </c>
      <c r="AG1969" s="21" t="b">
        <f>AND($AC1969,$Y1969&gt;'CONFG.  LISTAS'!$F$4,$Z1969="",$AA1969="")</f>
        <v>0</v>
      </c>
      <c r="AH1969" s="21" t="str">
        <f t="shared" si="402"/>
        <v/>
      </c>
      <c r="AI1969" s="43" t="str">
        <f ca="1">IF(NOT($AC1969),"",IF(OR($B1969="",$C1969="",$E1969="",$F1969=""),"Preencha descrição, categoria, tipo e unidade.",IF(AND($B1969&lt;&gt;"",OR(LEFT($C1969,1)="1",LEFT($C1969,1)="2"),$D1969=""),"Informe a prática de restauração para itens diretos.",IF(AND($D1969&lt;&gt;"",NOT(OR(LEFT($C1969,1)="1",LEFT($C1969,1)="2"))),"Custos indiretos não devem pertencer a uma prática específica.",IF(AND($D1969&lt;&gt;"",COUNTIF(' PROJETO'!$B$14:$B$16,$D1969)=0),"Prática de restauração inválida ou não cadastrada.",IF(IF($D1969="",FALSE(),IF(COUNTIF(' PROJETO'!$B$14:$B$16,$D1969)=0,FALSE(),IFERROR(INDEX(' PROJETO'!$C$14:$C$16,MATCH($D1969,' PROJETO'!$B$14:$B$16,0))&lt;&gt;"Sim",FALSE()))),"A prática informada no item não foi selecionada na aba Projeto.",IF(AND(MAX($I1969,$L1969,$O1969,$R1969,$U1969,$X1969)&gt;'CONFG.  LISTAS'!$F$4,NOT(OR($Z1969&lt;&gt;"",$AA1969&lt;&gt;""))),"Memorial de cálculo ou anexo obrigatório não informado para item acima do limite.",IF(OR(AND($G1969&lt;&gt;"",$H1969&lt;&gt;"",OR($G1969&lt;=0,$H1969&lt;=0)),AND($J1969&lt;&gt;"",$K1969&lt;&gt;"",OR($J1969&lt;=0,$K1969&lt;=0)),AND($M1969&lt;&gt;"",$N1969&lt;&gt;"",OR($M1969&lt;=0,$N1969&lt;=0)),AND($P1969&lt;&gt;"",$Q1969&lt;&gt;"",OR($P1969&lt;=0,$Q1969&lt;=0)),AND($S1969&lt;&gt;"",$T1969&lt;&gt;"",OR($S1969&lt;=0,$T1969&lt;=0)),AND($V1969&lt;&gt;"",$W1969&lt;&gt;"",OR($V1969&lt;=0,$W1969&lt;=0))),"Revise os valores informados: valor unitário e quantidade devem ser maiores que zero.",IF(OR(AND($G1969="",$H1969&lt;&gt;""),AND($G1969&lt;&gt;"",$H1969=""),AND($J1969="",$K1969&lt;&gt;""),AND($J1969&lt;&gt;"",$K1969=""),AND($M1969="",$N1969&lt;&gt;""),AND($M1969&lt;&gt;"",$N1969=""),AND($P1969="",$Q1969&lt;&gt;""),AND($P1969&lt;&gt;"",$Q1969=""),AND($S1969="",$T1969&lt;&gt;""),AND($S1969&lt;&gt;"",$T1969=""),AND($V1969="",$W1969&lt;&gt;""),AND($V1969&lt;&gt;"",$W1969="")),"Há ano preenchido parcialmente: "&amp;TRIM(IF(AND($G1969="",$H1969&lt;&gt;""),"Ano 1 (falta valor unitário); ","")&amp;IF(AND($G1969&lt;&gt;"",$H1969=""),"Ano 1 (falta quantidade); ","")&amp;IF(AND($J1969="",$K1969&lt;&gt;""),"Ano 2 (falta valor unitário); ","")&amp;IF(AND($J1969&lt;&gt;"",$K1969=""),"Ano 2 (falta quantidade); ","")&amp;IF(AND($M1969="",$N1969&lt;&gt;""),"Ano 3 (falta valor unitário); ","")&amp;IF(AND($M1969&lt;&gt;"",$N1969=""),"Ano 3 (falta quantidade); ","")&amp;IF(AND($P1969="",$Q1969&lt;&gt;""),"Ano 4 (falta valor unitário); ","")&amp;IF(AND($P1969&lt;&gt;"",$Q1969=""),"Ano 4 (falta quantidade); ","")&amp;IF(AND($S1969="",$T1969&lt;&gt;""),"Ano 5 (falta valor unitário); ","")&amp;IF(AND($S1969&lt;&gt;"",$T1969=""),"Ano 5 (falta quantidade); ","")&amp;IF(AND($V1969="",$W1969&lt;&gt;""),"Ano 6 (falta valor unitário); ","")&amp;IF(AND($V1969&lt;&gt;"",$W1969=""),"Ano 6 (falta quantidade); ","")), IF(NOT(OR(AND($G1969&lt;&gt;"",$H1969&lt;&gt;""),AND($J1969&lt;&gt;"",$K1969&lt;&gt;""),AND($M1969&lt;&gt;"",$N1969&lt;&gt;""),AND($P1969&lt;&gt;"",$Q1969&lt;&gt;""),AND($S1969&lt;&gt;"",$T1969&lt;&gt;""),AND($V1969&lt;&gt;"",$W1969&lt;&gt;""))),"Informe pelo menos um ano completo com valor unitário e quantidade.",IF(AND($C1969&lt;&gt;"",$E1969&lt;&gt;"",LEFT(TRIM($C1969),1)&lt;&gt;LEFT(TRIM($E1969),1)),"Categoria e tipo estão incompatíveis.",IF(IF(OR($E1969="",$F1969=""),FALSE(),IFERROR(COUNTIF(INDIRECT("UNITS_"&amp;SUBSTITUTE(LEFT($E1969,FIND(" ",$E1969&amp;" ")-1),".","_")),$F1969)=0,TRUE())),"Unidade incompatível com o tipo selecionado.",IF(OR(AND(ISNUMBER(SEARCH("comunic",LOWER($B1969))),LEFT($E1969,3)&lt;&gt;"4.4"),AND(ISNUMBER(SEARCH("monitor",LOWER($B1969))),NOT(OR(LEFT($E1969,3)="1.5",LEFT($E1969,3)="2.5")))),"Revise a classificação do item conforme as regras de preenchimento.",IF(AND($B1969&lt;&gt;"",OR(ISNUMBER(SEARCH("outro",LOWER($B1969))),ISNUMBER(SEARCH("divers",LOWER($B1969))),ISNUMBER(SEARCH("kit",LOWER($B1969))),ISNUMBER(SEARCH("ferrament",LOWER($B1969))),ISNUMBER(SEARCH("epi",LOWER($B1969)))),NOT(OR($Z1969&lt;&gt;"",$AA1969&lt;&gt;""))),"Descrição muito genérica: detalhe melhor o item e registre o racional no memorial ou em anexo.",IF(AND($Y1969=0,$B1969&lt;&gt;"",OR($G1969&lt;&gt;"",$H1969&lt;&gt;"",$J1969&lt;&gt;"",$K1969&lt;&gt;"",$M1969&lt;&gt;"",$N1969&lt;&gt;"",$P1969&lt;&gt;"",$Q1969&lt;&gt;"",$S1969&lt;&gt;"",$T1969&lt;&gt;"",$V1969&lt;&gt;"",$W1969&lt;&gt;"")),"O item possui dados lançados, mas o total está zerado. Revise os valores informados.","")))))))))))))))</f>
        <v/>
      </c>
    </row>
    <row r="1970" spans="1:35" ht="14.25" customHeight="1" x14ac:dyDescent="0.25">
      <c r="A1970" s="57" t="str">
        <f t="shared" si="390"/>
        <v/>
      </c>
      <c r="B1970" s="58"/>
      <c r="C1970" s="58"/>
      <c r="D1970" s="58"/>
      <c r="E1970" s="58"/>
      <c r="F1970" s="58"/>
      <c r="G1970" s="269"/>
      <c r="H1970" s="59"/>
      <c r="I1970" s="273">
        <f t="shared" si="391"/>
        <v>0</v>
      </c>
      <c r="J1970" s="269"/>
      <c r="K1970" s="59"/>
      <c r="L1970" s="270">
        <f t="shared" si="392"/>
        <v>0</v>
      </c>
      <c r="M1970" s="269"/>
      <c r="N1970" s="59"/>
      <c r="O1970" s="270">
        <f t="shared" si="393"/>
        <v>0</v>
      </c>
      <c r="P1970" s="269"/>
      <c r="Q1970" s="59"/>
      <c r="R1970" s="271">
        <f t="shared" si="394"/>
        <v>0</v>
      </c>
      <c r="S1970" s="269"/>
      <c r="T1970" s="59"/>
      <c r="U1970" s="270">
        <f t="shared" si="395"/>
        <v>0</v>
      </c>
      <c r="V1970" s="269"/>
      <c r="W1970" s="59"/>
      <c r="X1970" s="270">
        <f t="shared" si="396"/>
        <v>0</v>
      </c>
      <c r="Y1970" s="270">
        <f t="shared" si="397"/>
        <v>0</v>
      </c>
      <c r="Z1970" s="58"/>
      <c r="AA1970" s="58"/>
      <c r="AB1970" s="60" t="str">
        <f t="shared" si="398"/>
        <v/>
      </c>
      <c r="AC1970" s="21" t="b">
        <f t="shared" si="399"/>
        <v>0</v>
      </c>
      <c r="AD1970" s="21" t="b">
        <f t="shared" si="400"/>
        <v>0</v>
      </c>
      <c r="AE1970" s="21" t="b">
        <f t="shared" si="401"/>
        <v>0</v>
      </c>
      <c r="AF1970" s="21" t="b">
        <f ca="1">OR(AND($AC1970,NOT($AD1970)),AND($AC1970,OR(AND($G1970="",$H1970&lt;&gt;""),AND($G1970&lt;&gt;"",$H1970=""),AND($J1970="",$K1970&lt;&gt;""),AND($J1970&lt;&gt;"",$K1970=""),AND($M1970="",$N1970&lt;&gt;""),AND($M1970&lt;&gt;"",$N1970=""),AND($P1970="",$Q1970&lt;&gt;""),AND($P1970&lt;&gt;"",$Q1970=""),AND($S1970="",$T1970&lt;&gt;""),AND($S1970&lt;&gt;"",$T1970=""),AND($V1970="",$W1970&lt;&gt;""),AND($V1970&lt;&gt;"",$W1970=""))),AND($C1970&lt;&gt;"",$E1970&lt;&gt;"",LEFT(TRIM($C1970),1)&lt;&gt;LEFT(TRIM($E1970),1)),IF(OR($E1970="",$F1970=""),FALSE(),IFERROR(COUNTIF(INDIRECT("UNITS_"&amp;SUBSTITUTE(LEFT($E1970,FIND(" ",$E1970&amp;" ")-1),".","_")),$F1970)=0,TRUE())),AND($B1970&lt;&gt;"",OR(ISNUMBER(SEARCH("outro",LOWER($B1970))),ISNUMBER(SEARCH("divers",LOWER($B1970))),ISNUMBER(SEARCH("etc",LOWER($B1970))))),OR(AND(ISNUMBER(SEARCH("comunic",LOWER($B1970))),LEFT($E1970,3)&lt;&gt;"4.4"),AND(ISNUMBER(SEARCH("monitor",LOWER($B1970))),NOT(OR(LEFT($E1970,3)="1.5",LEFT($E1970,3)="2.5")))),AND($B1970&lt;&gt;"",OR(LEFT($C1970,1)="1",LEFT($C1970,1)="2"),$D1970=""),AND($D1970&lt;&gt;"",NOT(OR(LEFT($C1970,1)="1",LEFT($C1970,1)="2"))),AND($D1970&lt;&gt;"",COUNTIF(' PROJETO'!$B$14:$B$16,$D1970)=0),IF($D1970="",FALSE(),IF(COUNTIF(' PROJETO'!$B$14:$B$16,$D1970)=0,FALSE(),IFERROR(INDEX(' PROJETO'!$C$14:$C$16,MATCH($D1970,' PROJETO'!$B$14:$B$16,0))&lt;&gt;"Sim",FALSE()))))</f>
        <v>0</v>
      </c>
      <c r="AG1970" s="21" t="b">
        <f>AND($AC1970,$Y1970&gt;'CONFG.  LISTAS'!$F$4,$Z1970="",$AA1970="")</f>
        <v>0</v>
      </c>
      <c r="AH1970" s="21" t="str">
        <f t="shared" si="402"/>
        <v/>
      </c>
      <c r="AI1970" s="43" t="str">
        <f ca="1">IF(NOT($AC1970),"",IF(OR($B1970="",$C1970="",$E1970="",$F1970=""),"Preencha descrição, categoria, tipo e unidade.",IF(AND($B1970&lt;&gt;"",OR(LEFT($C1970,1)="1",LEFT($C1970,1)="2"),$D1970=""),"Informe a prática de restauração para itens diretos.",IF(AND($D1970&lt;&gt;"",NOT(OR(LEFT($C1970,1)="1",LEFT($C1970,1)="2"))),"Custos indiretos não devem pertencer a uma prática específica.",IF(AND($D1970&lt;&gt;"",COUNTIF(' PROJETO'!$B$14:$B$16,$D1970)=0),"Prática de restauração inválida ou não cadastrada.",IF(IF($D1970="",FALSE(),IF(COUNTIF(' PROJETO'!$B$14:$B$16,$D1970)=0,FALSE(),IFERROR(INDEX(' PROJETO'!$C$14:$C$16,MATCH($D1970,' PROJETO'!$B$14:$B$16,0))&lt;&gt;"Sim",FALSE()))),"A prática informada no item não foi selecionada na aba Projeto.",IF(AND(MAX($I1970,$L1970,$O1970,$R1970,$U1970,$X1970)&gt;'CONFG.  LISTAS'!$F$4,NOT(OR($Z1970&lt;&gt;"",$AA1970&lt;&gt;""))),"Memorial de cálculo ou anexo obrigatório não informado para item acima do limite.",IF(OR(AND($G1970&lt;&gt;"",$H1970&lt;&gt;"",OR($G1970&lt;=0,$H1970&lt;=0)),AND($J1970&lt;&gt;"",$K1970&lt;&gt;"",OR($J1970&lt;=0,$K1970&lt;=0)),AND($M1970&lt;&gt;"",$N1970&lt;&gt;"",OR($M1970&lt;=0,$N1970&lt;=0)),AND($P1970&lt;&gt;"",$Q1970&lt;&gt;"",OR($P1970&lt;=0,$Q1970&lt;=0)),AND($S1970&lt;&gt;"",$T1970&lt;&gt;"",OR($S1970&lt;=0,$T1970&lt;=0)),AND($V1970&lt;&gt;"",$W1970&lt;&gt;"",OR($V1970&lt;=0,$W1970&lt;=0))),"Revise os valores informados: valor unitário e quantidade devem ser maiores que zero.",IF(OR(AND($G1970="",$H1970&lt;&gt;""),AND($G1970&lt;&gt;"",$H1970=""),AND($J1970="",$K1970&lt;&gt;""),AND($J1970&lt;&gt;"",$K1970=""),AND($M1970="",$N1970&lt;&gt;""),AND($M1970&lt;&gt;"",$N1970=""),AND($P1970="",$Q1970&lt;&gt;""),AND($P1970&lt;&gt;"",$Q1970=""),AND($S1970="",$T1970&lt;&gt;""),AND($S1970&lt;&gt;"",$T1970=""),AND($V1970="",$W1970&lt;&gt;""),AND($V1970&lt;&gt;"",$W1970="")),"Há ano preenchido parcialmente: "&amp;TRIM(IF(AND($G1970="",$H1970&lt;&gt;""),"Ano 1 (falta valor unitário); ","")&amp;IF(AND($G1970&lt;&gt;"",$H1970=""),"Ano 1 (falta quantidade); ","")&amp;IF(AND($J1970="",$K1970&lt;&gt;""),"Ano 2 (falta valor unitário); ","")&amp;IF(AND($J1970&lt;&gt;"",$K1970=""),"Ano 2 (falta quantidade); ","")&amp;IF(AND($M1970="",$N1970&lt;&gt;""),"Ano 3 (falta valor unitário); ","")&amp;IF(AND($M1970&lt;&gt;"",$N1970=""),"Ano 3 (falta quantidade); ","")&amp;IF(AND($P1970="",$Q1970&lt;&gt;""),"Ano 4 (falta valor unitário); ","")&amp;IF(AND($P1970&lt;&gt;"",$Q1970=""),"Ano 4 (falta quantidade); ","")&amp;IF(AND($S1970="",$T1970&lt;&gt;""),"Ano 5 (falta valor unitário); ","")&amp;IF(AND($S1970&lt;&gt;"",$T1970=""),"Ano 5 (falta quantidade); ","")&amp;IF(AND($V1970="",$W1970&lt;&gt;""),"Ano 6 (falta valor unitário); ","")&amp;IF(AND($V1970&lt;&gt;"",$W1970=""),"Ano 6 (falta quantidade); ","")), IF(NOT(OR(AND($G1970&lt;&gt;"",$H1970&lt;&gt;""),AND($J1970&lt;&gt;"",$K1970&lt;&gt;""),AND($M1970&lt;&gt;"",$N1970&lt;&gt;""),AND($P1970&lt;&gt;"",$Q1970&lt;&gt;""),AND($S1970&lt;&gt;"",$T1970&lt;&gt;""),AND($V1970&lt;&gt;"",$W1970&lt;&gt;""))),"Informe pelo menos um ano completo com valor unitário e quantidade.",IF(AND($C1970&lt;&gt;"",$E1970&lt;&gt;"",LEFT(TRIM($C1970),1)&lt;&gt;LEFT(TRIM($E1970),1)),"Categoria e tipo estão incompatíveis.",IF(IF(OR($E1970="",$F1970=""),FALSE(),IFERROR(COUNTIF(INDIRECT("UNITS_"&amp;SUBSTITUTE(LEFT($E1970,FIND(" ",$E1970&amp;" ")-1),".","_")),$F1970)=0,TRUE())),"Unidade incompatível com o tipo selecionado.",IF(OR(AND(ISNUMBER(SEARCH("comunic",LOWER($B1970))),LEFT($E1970,3)&lt;&gt;"4.4"),AND(ISNUMBER(SEARCH("monitor",LOWER($B1970))),NOT(OR(LEFT($E1970,3)="1.5",LEFT($E1970,3)="2.5")))),"Revise a classificação do item conforme as regras de preenchimento.",IF(AND($B1970&lt;&gt;"",OR(ISNUMBER(SEARCH("outro",LOWER($B1970))),ISNUMBER(SEARCH("divers",LOWER($B1970))),ISNUMBER(SEARCH("kit",LOWER($B1970))),ISNUMBER(SEARCH("ferrament",LOWER($B1970))),ISNUMBER(SEARCH("epi",LOWER($B1970)))),NOT(OR($Z1970&lt;&gt;"",$AA1970&lt;&gt;""))),"Descrição muito genérica: detalhe melhor o item e registre o racional no memorial ou em anexo.",IF(AND($Y1970=0,$B1970&lt;&gt;"",OR($G1970&lt;&gt;"",$H1970&lt;&gt;"",$J1970&lt;&gt;"",$K1970&lt;&gt;"",$M1970&lt;&gt;"",$N1970&lt;&gt;"",$P1970&lt;&gt;"",$Q1970&lt;&gt;"",$S1970&lt;&gt;"",$T1970&lt;&gt;"",$V1970&lt;&gt;"",$W1970&lt;&gt;"")),"O item possui dados lançados, mas o total está zerado. Revise os valores informados.","")))))))))))))))</f>
        <v/>
      </c>
    </row>
    <row r="1971" spans="1:35" ht="14.25" customHeight="1" x14ac:dyDescent="0.25">
      <c r="A1971" s="57" t="str">
        <f t="shared" si="390"/>
        <v/>
      </c>
      <c r="B1971" s="61"/>
      <c r="C1971" s="61"/>
      <c r="D1971" s="58"/>
      <c r="E1971" s="61"/>
      <c r="F1971" s="61"/>
      <c r="G1971" s="272"/>
      <c r="H1971" s="62"/>
      <c r="I1971" s="273">
        <f t="shared" si="391"/>
        <v>0</v>
      </c>
      <c r="J1971" s="272"/>
      <c r="K1971" s="62"/>
      <c r="L1971" s="270">
        <f t="shared" si="392"/>
        <v>0</v>
      </c>
      <c r="M1971" s="272"/>
      <c r="N1971" s="62"/>
      <c r="O1971" s="270">
        <f t="shared" si="393"/>
        <v>0</v>
      </c>
      <c r="P1971" s="272"/>
      <c r="Q1971" s="62"/>
      <c r="R1971" s="271">
        <f t="shared" si="394"/>
        <v>0</v>
      </c>
      <c r="S1971" s="272"/>
      <c r="T1971" s="62"/>
      <c r="U1971" s="270">
        <f t="shared" si="395"/>
        <v>0</v>
      </c>
      <c r="V1971" s="272"/>
      <c r="W1971" s="62"/>
      <c r="X1971" s="270">
        <f t="shared" si="396"/>
        <v>0</v>
      </c>
      <c r="Y1971" s="270">
        <f t="shared" si="397"/>
        <v>0</v>
      </c>
      <c r="Z1971" s="61"/>
      <c r="AA1971" s="61"/>
      <c r="AB1971" s="60" t="str">
        <f t="shared" si="398"/>
        <v/>
      </c>
      <c r="AC1971" s="21" t="b">
        <f t="shared" si="399"/>
        <v>0</v>
      </c>
      <c r="AD1971" s="21" t="b">
        <f t="shared" si="400"/>
        <v>0</v>
      </c>
      <c r="AE1971" s="21" t="b">
        <f t="shared" si="401"/>
        <v>0</v>
      </c>
      <c r="AF1971" s="21" t="b">
        <f ca="1">OR(AND($AC1971,NOT($AD1971)),AND($AC1971,OR(AND($G1971="",$H1971&lt;&gt;""),AND($G1971&lt;&gt;"",$H1971=""),AND($J1971="",$K1971&lt;&gt;""),AND($J1971&lt;&gt;"",$K1971=""),AND($M1971="",$N1971&lt;&gt;""),AND($M1971&lt;&gt;"",$N1971=""),AND($P1971="",$Q1971&lt;&gt;""),AND($P1971&lt;&gt;"",$Q1971=""),AND($S1971="",$T1971&lt;&gt;""),AND($S1971&lt;&gt;"",$T1971=""),AND($V1971="",$W1971&lt;&gt;""),AND($V1971&lt;&gt;"",$W1971=""))),AND($C1971&lt;&gt;"",$E1971&lt;&gt;"",LEFT(TRIM($C1971),1)&lt;&gt;LEFT(TRIM($E1971),1)),IF(OR($E1971="",$F1971=""),FALSE(),IFERROR(COUNTIF(INDIRECT("UNITS_"&amp;SUBSTITUTE(LEFT($E1971,FIND(" ",$E1971&amp;" ")-1),".","_")),$F1971)=0,TRUE())),AND($B1971&lt;&gt;"",OR(ISNUMBER(SEARCH("outro",LOWER($B1971))),ISNUMBER(SEARCH("divers",LOWER($B1971))),ISNUMBER(SEARCH("etc",LOWER($B1971))))),OR(AND(ISNUMBER(SEARCH("comunic",LOWER($B1971))),LEFT($E1971,3)&lt;&gt;"4.4"),AND(ISNUMBER(SEARCH("monitor",LOWER($B1971))),NOT(OR(LEFT($E1971,3)="1.5",LEFT($E1971,3)="2.5")))),AND($B1971&lt;&gt;"",OR(LEFT($C1971,1)="1",LEFT($C1971,1)="2"),$D1971=""),AND($D1971&lt;&gt;"",NOT(OR(LEFT($C1971,1)="1",LEFT($C1971,1)="2"))),AND($D1971&lt;&gt;"",COUNTIF(' PROJETO'!$B$14:$B$16,$D1971)=0),IF($D1971="",FALSE(),IF(COUNTIF(' PROJETO'!$B$14:$B$16,$D1971)=0,FALSE(),IFERROR(INDEX(' PROJETO'!$C$14:$C$16,MATCH($D1971,' PROJETO'!$B$14:$B$16,0))&lt;&gt;"Sim",FALSE()))))</f>
        <v>0</v>
      </c>
      <c r="AG1971" s="21" t="b">
        <f>AND($AC1971,$Y1971&gt;'CONFG.  LISTAS'!$F$4,$Z1971="",$AA1971="")</f>
        <v>0</v>
      </c>
      <c r="AH1971" s="21" t="str">
        <f t="shared" si="402"/>
        <v/>
      </c>
      <c r="AI1971" s="43" t="str">
        <f ca="1">IF(NOT($AC1971),"",IF(OR($B1971="",$C1971="",$E1971="",$F1971=""),"Preencha descrição, categoria, tipo e unidade.",IF(AND($B1971&lt;&gt;"",OR(LEFT($C1971,1)="1",LEFT($C1971,1)="2"),$D1971=""),"Informe a prática de restauração para itens diretos.",IF(AND($D1971&lt;&gt;"",NOT(OR(LEFT($C1971,1)="1",LEFT($C1971,1)="2"))),"Custos indiretos não devem pertencer a uma prática específica.",IF(AND($D1971&lt;&gt;"",COUNTIF(' PROJETO'!$B$14:$B$16,$D1971)=0),"Prática de restauração inválida ou não cadastrada.",IF(IF($D1971="",FALSE(),IF(COUNTIF(' PROJETO'!$B$14:$B$16,$D1971)=0,FALSE(),IFERROR(INDEX(' PROJETO'!$C$14:$C$16,MATCH($D1971,' PROJETO'!$B$14:$B$16,0))&lt;&gt;"Sim",FALSE()))),"A prática informada no item não foi selecionada na aba Projeto.",IF(AND(MAX($I1971,$L1971,$O1971,$R1971,$U1971,$X1971)&gt;'CONFG.  LISTAS'!$F$4,NOT(OR($Z1971&lt;&gt;"",$AA1971&lt;&gt;""))),"Memorial de cálculo ou anexo obrigatório não informado para item acima do limite.",IF(OR(AND($G1971&lt;&gt;"",$H1971&lt;&gt;"",OR($G1971&lt;=0,$H1971&lt;=0)),AND($J1971&lt;&gt;"",$K1971&lt;&gt;"",OR($J1971&lt;=0,$K1971&lt;=0)),AND($M1971&lt;&gt;"",$N1971&lt;&gt;"",OR($M1971&lt;=0,$N1971&lt;=0)),AND($P1971&lt;&gt;"",$Q1971&lt;&gt;"",OR($P1971&lt;=0,$Q1971&lt;=0)),AND($S1971&lt;&gt;"",$T1971&lt;&gt;"",OR($S1971&lt;=0,$T1971&lt;=0)),AND($V1971&lt;&gt;"",$W1971&lt;&gt;"",OR($V1971&lt;=0,$W1971&lt;=0))),"Revise os valores informados: valor unitário e quantidade devem ser maiores que zero.",IF(OR(AND($G1971="",$H1971&lt;&gt;""),AND($G1971&lt;&gt;"",$H1971=""),AND($J1971="",$K1971&lt;&gt;""),AND($J1971&lt;&gt;"",$K1971=""),AND($M1971="",$N1971&lt;&gt;""),AND($M1971&lt;&gt;"",$N1971=""),AND($P1971="",$Q1971&lt;&gt;""),AND($P1971&lt;&gt;"",$Q1971=""),AND($S1971="",$T1971&lt;&gt;""),AND($S1971&lt;&gt;"",$T1971=""),AND($V1971="",$W1971&lt;&gt;""),AND($V1971&lt;&gt;"",$W1971="")),"Há ano preenchido parcialmente: "&amp;TRIM(IF(AND($G1971="",$H1971&lt;&gt;""),"Ano 1 (falta valor unitário); ","")&amp;IF(AND($G1971&lt;&gt;"",$H1971=""),"Ano 1 (falta quantidade); ","")&amp;IF(AND($J1971="",$K1971&lt;&gt;""),"Ano 2 (falta valor unitário); ","")&amp;IF(AND($J1971&lt;&gt;"",$K1971=""),"Ano 2 (falta quantidade); ","")&amp;IF(AND($M1971="",$N1971&lt;&gt;""),"Ano 3 (falta valor unitário); ","")&amp;IF(AND($M1971&lt;&gt;"",$N1971=""),"Ano 3 (falta quantidade); ","")&amp;IF(AND($P1971="",$Q1971&lt;&gt;""),"Ano 4 (falta valor unitário); ","")&amp;IF(AND($P1971&lt;&gt;"",$Q1971=""),"Ano 4 (falta quantidade); ","")&amp;IF(AND($S1971="",$T1971&lt;&gt;""),"Ano 5 (falta valor unitário); ","")&amp;IF(AND($S1971&lt;&gt;"",$T1971=""),"Ano 5 (falta quantidade); ","")&amp;IF(AND($V1971="",$W1971&lt;&gt;""),"Ano 6 (falta valor unitário); ","")&amp;IF(AND($V1971&lt;&gt;"",$W1971=""),"Ano 6 (falta quantidade); ","")), IF(NOT(OR(AND($G1971&lt;&gt;"",$H1971&lt;&gt;""),AND($J1971&lt;&gt;"",$K1971&lt;&gt;""),AND($M1971&lt;&gt;"",$N1971&lt;&gt;""),AND($P1971&lt;&gt;"",$Q1971&lt;&gt;""),AND($S1971&lt;&gt;"",$T1971&lt;&gt;""),AND($V1971&lt;&gt;"",$W1971&lt;&gt;""))),"Informe pelo menos um ano completo com valor unitário e quantidade.",IF(AND($C1971&lt;&gt;"",$E1971&lt;&gt;"",LEFT(TRIM($C1971),1)&lt;&gt;LEFT(TRIM($E1971),1)),"Categoria e tipo estão incompatíveis.",IF(IF(OR($E1971="",$F1971=""),FALSE(),IFERROR(COUNTIF(INDIRECT("UNITS_"&amp;SUBSTITUTE(LEFT($E1971,FIND(" ",$E1971&amp;" ")-1),".","_")),$F1971)=0,TRUE())),"Unidade incompatível com o tipo selecionado.",IF(OR(AND(ISNUMBER(SEARCH("comunic",LOWER($B1971))),LEFT($E1971,3)&lt;&gt;"4.4"),AND(ISNUMBER(SEARCH("monitor",LOWER($B1971))),NOT(OR(LEFT($E1971,3)="1.5",LEFT($E1971,3)="2.5")))),"Revise a classificação do item conforme as regras de preenchimento.",IF(AND($B1971&lt;&gt;"",OR(ISNUMBER(SEARCH("outro",LOWER($B1971))),ISNUMBER(SEARCH("divers",LOWER($B1971))),ISNUMBER(SEARCH("kit",LOWER($B1971))),ISNUMBER(SEARCH("ferrament",LOWER($B1971))),ISNUMBER(SEARCH("epi",LOWER($B1971)))),NOT(OR($Z1971&lt;&gt;"",$AA1971&lt;&gt;""))),"Descrição muito genérica: detalhe melhor o item e registre o racional no memorial ou em anexo.",IF(AND($Y1971=0,$B1971&lt;&gt;"",OR($G1971&lt;&gt;"",$H1971&lt;&gt;"",$J1971&lt;&gt;"",$K1971&lt;&gt;"",$M1971&lt;&gt;"",$N1971&lt;&gt;"",$P1971&lt;&gt;"",$Q1971&lt;&gt;"",$S1971&lt;&gt;"",$T1971&lt;&gt;"",$V1971&lt;&gt;"",$W1971&lt;&gt;"")),"O item possui dados lançados, mas o total está zerado. Revise os valores informados.","")))))))))))))))</f>
        <v/>
      </c>
    </row>
    <row r="1972" spans="1:35" ht="14.25" customHeight="1" x14ac:dyDescent="0.25">
      <c r="A1972" s="57" t="str">
        <f t="shared" si="390"/>
        <v/>
      </c>
      <c r="B1972" s="58"/>
      <c r="C1972" s="58"/>
      <c r="D1972" s="58"/>
      <c r="E1972" s="58"/>
      <c r="F1972" s="58"/>
      <c r="G1972" s="269"/>
      <c r="H1972" s="59"/>
      <c r="I1972" s="273">
        <f t="shared" si="391"/>
        <v>0</v>
      </c>
      <c r="J1972" s="269"/>
      <c r="K1972" s="59"/>
      <c r="L1972" s="270">
        <f t="shared" si="392"/>
        <v>0</v>
      </c>
      <c r="M1972" s="269"/>
      <c r="N1972" s="59"/>
      <c r="O1972" s="270">
        <f t="shared" si="393"/>
        <v>0</v>
      </c>
      <c r="P1972" s="269"/>
      <c r="Q1972" s="59"/>
      <c r="R1972" s="271">
        <f t="shared" si="394"/>
        <v>0</v>
      </c>
      <c r="S1972" s="269"/>
      <c r="T1972" s="59"/>
      <c r="U1972" s="270">
        <f t="shared" si="395"/>
        <v>0</v>
      </c>
      <c r="V1972" s="269"/>
      <c r="W1972" s="59"/>
      <c r="X1972" s="270">
        <f t="shared" si="396"/>
        <v>0</v>
      </c>
      <c r="Y1972" s="270">
        <f t="shared" si="397"/>
        <v>0</v>
      </c>
      <c r="Z1972" s="58"/>
      <c r="AA1972" s="58"/>
      <c r="AB1972" s="60" t="str">
        <f t="shared" si="398"/>
        <v/>
      </c>
      <c r="AC1972" s="21" t="b">
        <f t="shared" si="399"/>
        <v>0</v>
      </c>
      <c r="AD1972" s="21" t="b">
        <f t="shared" si="400"/>
        <v>0</v>
      </c>
      <c r="AE1972" s="21" t="b">
        <f t="shared" si="401"/>
        <v>0</v>
      </c>
      <c r="AF1972" s="21" t="b">
        <f ca="1">OR(AND($AC1972,NOT($AD1972)),AND($AC1972,OR(AND($G1972="",$H1972&lt;&gt;""),AND($G1972&lt;&gt;"",$H1972=""),AND($J1972="",$K1972&lt;&gt;""),AND($J1972&lt;&gt;"",$K1972=""),AND($M1972="",$N1972&lt;&gt;""),AND($M1972&lt;&gt;"",$N1972=""),AND($P1972="",$Q1972&lt;&gt;""),AND($P1972&lt;&gt;"",$Q1972=""),AND($S1972="",$T1972&lt;&gt;""),AND($S1972&lt;&gt;"",$T1972=""),AND($V1972="",$W1972&lt;&gt;""),AND($V1972&lt;&gt;"",$W1972=""))),AND($C1972&lt;&gt;"",$E1972&lt;&gt;"",LEFT(TRIM($C1972),1)&lt;&gt;LEFT(TRIM($E1972),1)),IF(OR($E1972="",$F1972=""),FALSE(),IFERROR(COUNTIF(INDIRECT("UNITS_"&amp;SUBSTITUTE(LEFT($E1972,FIND(" ",$E1972&amp;" ")-1),".","_")),$F1972)=0,TRUE())),AND($B1972&lt;&gt;"",OR(ISNUMBER(SEARCH("outro",LOWER($B1972))),ISNUMBER(SEARCH("divers",LOWER($B1972))),ISNUMBER(SEARCH("etc",LOWER($B1972))))),OR(AND(ISNUMBER(SEARCH("comunic",LOWER($B1972))),LEFT($E1972,3)&lt;&gt;"4.4"),AND(ISNUMBER(SEARCH("monitor",LOWER($B1972))),NOT(OR(LEFT($E1972,3)="1.5",LEFT($E1972,3)="2.5")))),AND($B1972&lt;&gt;"",OR(LEFT($C1972,1)="1",LEFT($C1972,1)="2"),$D1972=""),AND($D1972&lt;&gt;"",NOT(OR(LEFT($C1972,1)="1",LEFT($C1972,1)="2"))),AND($D1972&lt;&gt;"",COUNTIF(' PROJETO'!$B$14:$B$16,$D1972)=0),IF($D1972="",FALSE(),IF(COUNTIF(' PROJETO'!$B$14:$B$16,$D1972)=0,FALSE(),IFERROR(INDEX(' PROJETO'!$C$14:$C$16,MATCH($D1972,' PROJETO'!$B$14:$B$16,0))&lt;&gt;"Sim",FALSE()))))</f>
        <v>0</v>
      </c>
      <c r="AG1972" s="21" t="b">
        <f>AND($AC1972,$Y1972&gt;'CONFG.  LISTAS'!$F$4,$Z1972="",$AA1972="")</f>
        <v>0</v>
      </c>
      <c r="AH1972" s="21" t="str">
        <f t="shared" si="402"/>
        <v/>
      </c>
      <c r="AI1972" s="43" t="str">
        <f ca="1">IF(NOT($AC1972),"",IF(OR($B1972="",$C1972="",$E1972="",$F1972=""),"Preencha descrição, categoria, tipo e unidade.",IF(AND($B1972&lt;&gt;"",OR(LEFT($C1972,1)="1",LEFT($C1972,1)="2"),$D1972=""),"Informe a prática de restauração para itens diretos.",IF(AND($D1972&lt;&gt;"",NOT(OR(LEFT($C1972,1)="1",LEFT($C1972,1)="2"))),"Custos indiretos não devem pertencer a uma prática específica.",IF(AND($D1972&lt;&gt;"",COUNTIF(' PROJETO'!$B$14:$B$16,$D1972)=0),"Prática de restauração inválida ou não cadastrada.",IF(IF($D1972="",FALSE(),IF(COUNTIF(' PROJETO'!$B$14:$B$16,$D1972)=0,FALSE(),IFERROR(INDEX(' PROJETO'!$C$14:$C$16,MATCH($D1972,' PROJETO'!$B$14:$B$16,0))&lt;&gt;"Sim",FALSE()))),"A prática informada no item não foi selecionada na aba Projeto.",IF(AND(MAX($I1972,$L1972,$O1972,$R1972,$U1972,$X1972)&gt;'CONFG.  LISTAS'!$F$4,NOT(OR($Z1972&lt;&gt;"",$AA1972&lt;&gt;""))),"Memorial de cálculo ou anexo obrigatório não informado para item acima do limite.",IF(OR(AND($G1972&lt;&gt;"",$H1972&lt;&gt;"",OR($G1972&lt;=0,$H1972&lt;=0)),AND($J1972&lt;&gt;"",$K1972&lt;&gt;"",OR($J1972&lt;=0,$K1972&lt;=0)),AND($M1972&lt;&gt;"",$N1972&lt;&gt;"",OR($M1972&lt;=0,$N1972&lt;=0)),AND($P1972&lt;&gt;"",$Q1972&lt;&gt;"",OR($P1972&lt;=0,$Q1972&lt;=0)),AND($S1972&lt;&gt;"",$T1972&lt;&gt;"",OR($S1972&lt;=0,$T1972&lt;=0)),AND($V1972&lt;&gt;"",$W1972&lt;&gt;"",OR($V1972&lt;=0,$W1972&lt;=0))),"Revise os valores informados: valor unitário e quantidade devem ser maiores que zero.",IF(OR(AND($G1972="",$H1972&lt;&gt;""),AND($G1972&lt;&gt;"",$H1972=""),AND($J1972="",$K1972&lt;&gt;""),AND($J1972&lt;&gt;"",$K1972=""),AND($M1972="",$N1972&lt;&gt;""),AND($M1972&lt;&gt;"",$N1972=""),AND($P1972="",$Q1972&lt;&gt;""),AND($P1972&lt;&gt;"",$Q1972=""),AND($S1972="",$T1972&lt;&gt;""),AND($S1972&lt;&gt;"",$T1972=""),AND($V1972="",$W1972&lt;&gt;""),AND($V1972&lt;&gt;"",$W1972="")),"Há ano preenchido parcialmente: "&amp;TRIM(IF(AND($G1972="",$H1972&lt;&gt;""),"Ano 1 (falta valor unitário); ","")&amp;IF(AND($G1972&lt;&gt;"",$H1972=""),"Ano 1 (falta quantidade); ","")&amp;IF(AND($J1972="",$K1972&lt;&gt;""),"Ano 2 (falta valor unitário); ","")&amp;IF(AND($J1972&lt;&gt;"",$K1972=""),"Ano 2 (falta quantidade); ","")&amp;IF(AND($M1972="",$N1972&lt;&gt;""),"Ano 3 (falta valor unitário); ","")&amp;IF(AND($M1972&lt;&gt;"",$N1972=""),"Ano 3 (falta quantidade); ","")&amp;IF(AND($P1972="",$Q1972&lt;&gt;""),"Ano 4 (falta valor unitário); ","")&amp;IF(AND($P1972&lt;&gt;"",$Q1972=""),"Ano 4 (falta quantidade); ","")&amp;IF(AND($S1972="",$T1972&lt;&gt;""),"Ano 5 (falta valor unitário); ","")&amp;IF(AND($S1972&lt;&gt;"",$T1972=""),"Ano 5 (falta quantidade); ","")&amp;IF(AND($V1972="",$W1972&lt;&gt;""),"Ano 6 (falta valor unitário); ","")&amp;IF(AND($V1972&lt;&gt;"",$W1972=""),"Ano 6 (falta quantidade); ","")), IF(NOT(OR(AND($G1972&lt;&gt;"",$H1972&lt;&gt;""),AND($J1972&lt;&gt;"",$K1972&lt;&gt;""),AND($M1972&lt;&gt;"",$N1972&lt;&gt;""),AND($P1972&lt;&gt;"",$Q1972&lt;&gt;""),AND($S1972&lt;&gt;"",$T1972&lt;&gt;""),AND($V1972&lt;&gt;"",$W1972&lt;&gt;""))),"Informe pelo menos um ano completo com valor unitário e quantidade.",IF(AND($C1972&lt;&gt;"",$E1972&lt;&gt;"",LEFT(TRIM($C1972),1)&lt;&gt;LEFT(TRIM($E1972),1)),"Categoria e tipo estão incompatíveis.",IF(IF(OR($E1972="",$F1972=""),FALSE(),IFERROR(COUNTIF(INDIRECT("UNITS_"&amp;SUBSTITUTE(LEFT($E1972,FIND(" ",$E1972&amp;" ")-1),".","_")),$F1972)=0,TRUE())),"Unidade incompatível com o tipo selecionado.",IF(OR(AND(ISNUMBER(SEARCH("comunic",LOWER($B1972))),LEFT($E1972,3)&lt;&gt;"4.4"),AND(ISNUMBER(SEARCH("monitor",LOWER($B1972))),NOT(OR(LEFT($E1972,3)="1.5",LEFT($E1972,3)="2.5")))),"Revise a classificação do item conforme as regras de preenchimento.",IF(AND($B1972&lt;&gt;"",OR(ISNUMBER(SEARCH("outro",LOWER($B1972))),ISNUMBER(SEARCH("divers",LOWER($B1972))),ISNUMBER(SEARCH("kit",LOWER($B1972))),ISNUMBER(SEARCH("ferrament",LOWER($B1972))),ISNUMBER(SEARCH("epi",LOWER($B1972)))),NOT(OR($Z1972&lt;&gt;"",$AA1972&lt;&gt;""))),"Descrição muito genérica: detalhe melhor o item e registre o racional no memorial ou em anexo.",IF(AND($Y1972=0,$B1972&lt;&gt;"",OR($G1972&lt;&gt;"",$H1972&lt;&gt;"",$J1972&lt;&gt;"",$K1972&lt;&gt;"",$M1972&lt;&gt;"",$N1972&lt;&gt;"",$P1972&lt;&gt;"",$Q1972&lt;&gt;"",$S1972&lt;&gt;"",$T1972&lt;&gt;"",$V1972&lt;&gt;"",$W1972&lt;&gt;"")),"O item possui dados lançados, mas o total está zerado. Revise os valores informados.","")))))))))))))))</f>
        <v/>
      </c>
    </row>
    <row r="1973" spans="1:35" ht="14.25" customHeight="1" x14ac:dyDescent="0.25">
      <c r="A1973" s="57" t="str">
        <f t="shared" si="390"/>
        <v/>
      </c>
      <c r="B1973" s="61"/>
      <c r="C1973" s="61"/>
      <c r="D1973" s="58"/>
      <c r="E1973" s="61"/>
      <c r="F1973" s="61"/>
      <c r="G1973" s="272"/>
      <c r="H1973" s="62"/>
      <c r="I1973" s="273">
        <f t="shared" si="391"/>
        <v>0</v>
      </c>
      <c r="J1973" s="272"/>
      <c r="K1973" s="62"/>
      <c r="L1973" s="270">
        <f t="shared" si="392"/>
        <v>0</v>
      </c>
      <c r="M1973" s="272"/>
      <c r="N1973" s="62"/>
      <c r="O1973" s="270">
        <f t="shared" si="393"/>
        <v>0</v>
      </c>
      <c r="P1973" s="272"/>
      <c r="Q1973" s="62"/>
      <c r="R1973" s="271">
        <f t="shared" si="394"/>
        <v>0</v>
      </c>
      <c r="S1973" s="272"/>
      <c r="T1973" s="62"/>
      <c r="U1973" s="270">
        <f t="shared" si="395"/>
        <v>0</v>
      </c>
      <c r="V1973" s="272"/>
      <c r="W1973" s="62"/>
      <c r="X1973" s="270">
        <f t="shared" si="396"/>
        <v>0</v>
      </c>
      <c r="Y1973" s="270">
        <f t="shared" si="397"/>
        <v>0</v>
      </c>
      <c r="Z1973" s="61"/>
      <c r="AA1973" s="61"/>
      <c r="AB1973" s="60" t="str">
        <f t="shared" si="398"/>
        <v/>
      </c>
      <c r="AC1973" s="21" t="b">
        <f t="shared" si="399"/>
        <v>0</v>
      </c>
      <c r="AD1973" s="21" t="b">
        <f t="shared" si="400"/>
        <v>0</v>
      </c>
      <c r="AE1973" s="21" t="b">
        <f t="shared" si="401"/>
        <v>0</v>
      </c>
      <c r="AF1973" s="21" t="b">
        <f ca="1">OR(AND($AC1973,NOT($AD1973)),AND($AC1973,OR(AND($G1973="",$H1973&lt;&gt;""),AND($G1973&lt;&gt;"",$H1973=""),AND($J1973="",$K1973&lt;&gt;""),AND($J1973&lt;&gt;"",$K1973=""),AND($M1973="",$N1973&lt;&gt;""),AND($M1973&lt;&gt;"",$N1973=""),AND($P1973="",$Q1973&lt;&gt;""),AND($P1973&lt;&gt;"",$Q1973=""),AND($S1973="",$T1973&lt;&gt;""),AND($S1973&lt;&gt;"",$T1973=""),AND($V1973="",$W1973&lt;&gt;""),AND($V1973&lt;&gt;"",$W1973=""))),AND($C1973&lt;&gt;"",$E1973&lt;&gt;"",LEFT(TRIM($C1973),1)&lt;&gt;LEFT(TRIM($E1973),1)),IF(OR($E1973="",$F1973=""),FALSE(),IFERROR(COUNTIF(INDIRECT("UNITS_"&amp;SUBSTITUTE(LEFT($E1973,FIND(" ",$E1973&amp;" ")-1),".","_")),$F1973)=0,TRUE())),AND($B1973&lt;&gt;"",OR(ISNUMBER(SEARCH("outro",LOWER($B1973))),ISNUMBER(SEARCH("divers",LOWER($B1973))),ISNUMBER(SEARCH("etc",LOWER($B1973))))),OR(AND(ISNUMBER(SEARCH("comunic",LOWER($B1973))),LEFT($E1973,3)&lt;&gt;"4.4"),AND(ISNUMBER(SEARCH("monitor",LOWER($B1973))),NOT(OR(LEFT($E1973,3)="1.5",LEFT($E1973,3)="2.5")))),AND($B1973&lt;&gt;"",OR(LEFT($C1973,1)="1",LEFT($C1973,1)="2"),$D1973=""),AND($D1973&lt;&gt;"",NOT(OR(LEFT($C1973,1)="1",LEFT($C1973,1)="2"))),AND($D1973&lt;&gt;"",COUNTIF(' PROJETO'!$B$14:$B$16,$D1973)=0),IF($D1973="",FALSE(),IF(COUNTIF(' PROJETO'!$B$14:$B$16,$D1973)=0,FALSE(),IFERROR(INDEX(' PROJETO'!$C$14:$C$16,MATCH($D1973,' PROJETO'!$B$14:$B$16,0))&lt;&gt;"Sim",FALSE()))))</f>
        <v>0</v>
      </c>
      <c r="AG1973" s="21" t="b">
        <f>AND($AC1973,$Y1973&gt;'CONFG.  LISTAS'!$F$4,$Z1973="",$AA1973="")</f>
        <v>0</v>
      </c>
      <c r="AH1973" s="21" t="str">
        <f t="shared" si="402"/>
        <v/>
      </c>
      <c r="AI1973" s="43" t="str">
        <f ca="1">IF(NOT($AC1973),"",IF(OR($B1973="",$C1973="",$E1973="",$F1973=""),"Preencha descrição, categoria, tipo e unidade.",IF(AND($B1973&lt;&gt;"",OR(LEFT($C1973,1)="1",LEFT($C1973,1)="2"),$D1973=""),"Informe a prática de restauração para itens diretos.",IF(AND($D1973&lt;&gt;"",NOT(OR(LEFT($C1973,1)="1",LEFT($C1973,1)="2"))),"Custos indiretos não devem pertencer a uma prática específica.",IF(AND($D1973&lt;&gt;"",COUNTIF(' PROJETO'!$B$14:$B$16,$D1973)=0),"Prática de restauração inválida ou não cadastrada.",IF(IF($D1973="",FALSE(),IF(COUNTIF(' PROJETO'!$B$14:$B$16,$D1973)=0,FALSE(),IFERROR(INDEX(' PROJETO'!$C$14:$C$16,MATCH($D1973,' PROJETO'!$B$14:$B$16,0))&lt;&gt;"Sim",FALSE()))),"A prática informada no item não foi selecionada na aba Projeto.",IF(AND(MAX($I1973,$L1973,$O1973,$R1973,$U1973,$X1973)&gt;'CONFG.  LISTAS'!$F$4,NOT(OR($Z1973&lt;&gt;"",$AA1973&lt;&gt;""))),"Memorial de cálculo ou anexo obrigatório não informado para item acima do limite.",IF(OR(AND($G1973&lt;&gt;"",$H1973&lt;&gt;"",OR($G1973&lt;=0,$H1973&lt;=0)),AND($J1973&lt;&gt;"",$K1973&lt;&gt;"",OR($J1973&lt;=0,$K1973&lt;=0)),AND($M1973&lt;&gt;"",$N1973&lt;&gt;"",OR($M1973&lt;=0,$N1973&lt;=0)),AND($P1973&lt;&gt;"",$Q1973&lt;&gt;"",OR($P1973&lt;=0,$Q1973&lt;=0)),AND($S1973&lt;&gt;"",$T1973&lt;&gt;"",OR($S1973&lt;=0,$T1973&lt;=0)),AND($V1973&lt;&gt;"",$W1973&lt;&gt;"",OR($V1973&lt;=0,$W1973&lt;=0))),"Revise os valores informados: valor unitário e quantidade devem ser maiores que zero.",IF(OR(AND($G1973="",$H1973&lt;&gt;""),AND($G1973&lt;&gt;"",$H1973=""),AND($J1973="",$K1973&lt;&gt;""),AND($J1973&lt;&gt;"",$K1973=""),AND($M1973="",$N1973&lt;&gt;""),AND($M1973&lt;&gt;"",$N1973=""),AND($P1973="",$Q1973&lt;&gt;""),AND($P1973&lt;&gt;"",$Q1973=""),AND($S1973="",$T1973&lt;&gt;""),AND($S1973&lt;&gt;"",$T1973=""),AND($V1973="",$W1973&lt;&gt;""),AND($V1973&lt;&gt;"",$W1973="")),"Há ano preenchido parcialmente: "&amp;TRIM(IF(AND($G1973="",$H1973&lt;&gt;""),"Ano 1 (falta valor unitário); ","")&amp;IF(AND($G1973&lt;&gt;"",$H1973=""),"Ano 1 (falta quantidade); ","")&amp;IF(AND($J1973="",$K1973&lt;&gt;""),"Ano 2 (falta valor unitário); ","")&amp;IF(AND($J1973&lt;&gt;"",$K1973=""),"Ano 2 (falta quantidade); ","")&amp;IF(AND($M1973="",$N1973&lt;&gt;""),"Ano 3 (falta valor unitário); ","")&amp;IF(AND($M1973&lt;&gt;"",$N1973=""),"Ano 3 (falta quantidade); ","")&amp;IF(AND($P1973="",$Q1973&lt;&gt;""),"Ano 4 (falta valor unitário); ","")&amp;IF(AND($P1973&lt;&gt;"",$Q1973=""),"Ano 4 (falta quantidade); ","")&amp;IF(AND($S1973="",$T1973&lt;&gt;""),"Ano 5 (falta valor unitário); ","")&amp;IF(AND($S1973&lt;&gt;"",$T1973=""),"Ano 5 (falta quantidade); ","")&amp;IF(AND($V1973="",$W1973&lt;&gt;""),"Ano 6 (falta valor unitário); ","")&amp;IF(AND($V1973&lt;&gt;"",$W1973=""),"Ano 6 (falta quantidade); ","")), IF(NOT(OR(AND($G1973&lt;&gt;"",$H1973&lt;&gt;""),AND($J1973&lt;&gt;"",$K1973&lt;&gt;""),AND($M1973&lt;&gt;"",$N1973&lt;&gt;""),AND($P1973&lt;&gt;"",$Q1973&lt;&gt;""),AND($S1973&lt;&gt;"",$T1973&lt;&gt;""),AND($V1973&lt;&gt;"",$W1973&lt;&gt;""))),"Informe pelo menos um ano completo com valor unitário e quantidade.",IF(AND($C1973&lt;&gt;"",$E1973&lt;&gt;"",LEFT(TRIM($C1973),1)&lt;&gt;LEFT(TRIM($E1973),1)),"Categoria e tipo estão incompatíveis.",IF(IF(OR($E1973="",$F1973=""),FALSE(),IFERROR(COUNTIF(INDIRECT("UNITS_"&amp;SUBSTITUTE(LEFT($E1973,FIND(" ",$E1973&amp;" ")-1),".","_")),$F1973)=0,TRUE())),"Unidade incompatível com o tipo selecionado.",IF(OR(AND(ISNUMBER(SEARCH("comunic",LOWER($B1973))),LEFT($E1973,3)&lt;&gt;"4.4"),AND(ISNUMBER(SEARCH("monitor",LOWER($B1973))),NOT(OR(LEFT($E1973,3)="1.5",LEFT($E1973,3)="2.5")))),"Revise a classificação do item conforme as regras de preenchimento.",IF(AND($B1973&lt;&gt;"",OR(ISNUMBER(SEARCH("outro",LOWER($B1973))),ISNUMBER(SEARCH("divers",LOWER($B1973))),ISNUMBER(SEARCH("kit",LOWER($B1973))),ISNUMBER(SEARCH("ferrament",LOWER($B1973))),ISNUMBER(SEARCH("epi",LOWER($B1973)))),NOT(OR($Z1973&lt;&gt;"",$AA1973&lt;&gt;""))),"Descrição muito genérica: detalhe melhor o item e registre o racional no memorial ou em anexo.",IF(AND($Y1973=0,$B1973&lt;&gt;"",OR($G1973&lt;&gt;"",$H1973&lt;&gt;"",$J1973&lt;&gt;"",$K1973&lt;&gt;"",$M1973&lt;&gt;"",$N1973&lt;&gt;"",$P1973&lt;&gt;"",$Q1973&lt;&gt;"",$S1973&lt;&gt;"",$T1973&lt;&gt;"",$V1973&lt;&gt;"",$W1973&lt;&gt;"")),"O item possui dados lançados, mas o total está zerado. Revise os valores informados.","")))))))))))))))</f>
        <v/>
      </c>
    </row>
    <row r="1974" spans="1:35" ht="14.25" customHeight="1" x14ac:dyDescent="0.25">
      <c r="A1974" s="57" t="str">
        <f t="shared" si="390"/>
        <v/>
      </c>
      <c r="B1974" s="58"/>
      <c r="C1974" s="58"/>
      <c r="D1974" s="58"/>
      <c r="E1974" s="58"/>
      <c r="F1974" s="58"/>
      <c r="G1974" s="269"/>
      <c r="H1974" s="59"/>
      <c r="I1974" s="273">
        <f t="shared" si="391"/>
        <v>0</v>
      </c>
      <c r="J1974" s="269"/>
      <c r="K1974" s="59"/>
      <c r="L1974" s="270">
        <f t="shared" si="392"/>
        <v>0</v>
      </c>
      <c r="M1974" s="269"/>
      <c r="N1974" s="59"/>
      <c r="O1974" s="270">
        <f t="shared" si="393"/>
        <v>0</v>
      </c>
      <c r="P1974" s="269"/>
      <c r="Q1974" s="59"/>
      <c r="R1974" s="271">
        <f t="shared" si="394"/>
        <v>0</v>
      </c>
      <c r="S1974" s="269"/>
      <c r="T1974" s="59"/>
      <c r="U1974" s="270">
        <f t="shared" si="395"/>
        <v>0</v>
      </c>
      <c r="V1974" s="269"/>
      <c r="W1974" s="59"/>
      <c r="X1974" s="270">
        <f t="shared" si="396"/>
        <v>0</v>
      </c>
      <c r="Y1974" s="270">
        <f t="shared" si="397"/>
        <v>0</v>
      </c>
      <c r="Z1974" s="58"/>
      <c r="AA1974" s="58"/>
      <c r="AB1974" s="60" t="str">
        <f t="shared" si="398"/>
        <v/>
      </c>
      <c r="AC1974" s="21" t="b">
        <f t="shared" si="399"/>
        <v>0</v>
      </c>
      <c r="AD1974" s="21" t="b">
        <f t="shared" si="400"/>
        <v>0</v>
      </c>
      <c r="AE1974" s="21" t="b">
        <f t="shared" si="401"/>
        <v>0</v>
      </c>
      <c r="AF1974" s="21" t="b">
        <f ca="1">OR(AND($AC1974,NOT($AD1974)),AND($AC1974,OR(AND($G1974="",$H1974&lt;&gt;""),AND($G1974&lt;&gt;"",$H1974=""),AND($J1974="",$K1974&lt;&gt;""),AND($J1974&lt;&gt;"",$K1974=""),AND($M1974="",$N1974&lt;&gt;""),AND($M1974&lt;&gt;"",$N1974=""),AND($P1974="",$Q1974&lt;&gt;""),AND($P1974&lt;&gt;"",$Q1974=""),AND($S1974="",$T1974&lt;&gt;""),AND($S1974&lt;&gt;"",$T1974=""),AND($V1974="",$W1974&lt;&gt;""),AND($V1974&lt;&gt;"",$W1974=""))),AND($C1974&lt;&gt;"",$E1974&lt;&gt;"",LEFT(TRIM($C1974),1)&lt;&gt;LEFT(TRIM($E1974),1)),IF(OR($E1974="",$F1974=""),FALSE(),IFERROR(COUNTIF(INDIRECT("UNITS_"&amp;SUBSTITUTE(LEFT($E1974,FIND(" ",$E1974&amp;" ")-1),".","_")),$F1974)=0,TRUE())),AND($B1974&lt;&gt;"",OR(ISNUMBER(SEARCH("outro",LOWER($B1974))),ISNUMBER(SEARCH("divers",LOWER($B1974))),ISNUMBER(SEARCH("etc",LOWER($B1974))))),OR(AND(ISNUMBER(SEARCH("comunic",LOWER($B1974))),LEFT($E1974,3)&lt;&gt;"4.4"),AND(ISNUMBER(SEARCH("monitor",LOWER($B1974))),NOT(OR(LEFT($E1974,3)="1.5",LEFT($E1974,3)="2.5")))),AND($B1974&lt;&gt;"",OR(LEFT($C1974,1)="1",LEFT($C1974,1)="2"),$D1974=""),AND($D1974&lt;&gt;"",NOT(OR(LEFT($C1974,1)="1",LEFT($C1974,1)="2"))),AND($D1974&lt;&gt;"",COUNTIF(' PROJETO'!$B$14:$B$16,$D1974)=0),IF($D1974="",FALSE(),IF(COUNTIF(' PROJETO'!$B$14:$B$16,$D1974)=0,FALSE(),IFERROR(INDEX(' PROJETO'!$C$14:$C$16,MATCH($D1974,' PROJETO'!$B$14:$B$16,0))&lt;&gt;"Sim",FALSE()))))</f>
        <v>0</v>
      </c>
      <c r="AG1974" s="21" t="b">
        <f>AND($AC1974,$Y1974&gt;'CONFG.  LISTAS'!$F$4,$Z1974="",$AA1974="")</f>
        <v>0</v>
      </c>
      <c r="AH1974" s="21" t="str">
        <f t="shared" si="402"/>
        <v/>
      </c>
      <c r="AI1974" s="43" t="str">
        <f ca="1">IF(NOT($AC1974),"",IF(OR($B1974="",$C1974="",$E1974="",$F1974=""),"Preencha descrição, categoria, tipo e unidade.",IF(AND($B1974&lt;&gt;"",OR(LEFT($C1974,1)="1",LEFT($C1974,1)="2"),$D1974=""),"Informe a prática de restauração para itens diretos.",IF(AND($D1974&lt;&gt;"",NOT(OR(LEFT($C1974,1)="1",LEFT($C1974,1)="2"))),"Custos indiretos não devem pertencer a uma prática específica.",IF(AND($D1974&lt;&gt;"",COUNTIF(' PROJETO'!$B$14:$B$16,$D1974)=0),"Prática de restauração inválida ou não cadastrada.",IF(IF($D1974="",FALSE(),IF(COUNTIF(' PROJETO'!$B$14:$B$16,$D1974)=0,FALSE(),IFERROR(INDEX(' PROJETO'!$C$14:$C$16,MATCH($D1974,' PROJETO'!$B$14:$B$16,0))&lt;&gt;"Sim",FALSE()))),"A prática informada no item não foi selecionada na aba Projeto.",IF(AND(MAX($I1974,$L1974,$O1974,$R1974,$U1974,$X1974)&gt;'CONFG.  LISTAS'!$F$4,NOT(OR($Z1974&lt;&gt;"",$AA1974&lt;&gt;""))),"Memorial de cálculo ou anexo obrigatório não informado para item acima do limite.",IF(OR(AND($G1974&lt;&gt;"",$H1974&lt;&gt;"",OR($G1974&lt;=0,$H1974&lt;=0)),AND($J1974&lt;&gt;"",$K1974&lt;&gt;"",OR($J1974&lt;=0,$K1974&lt;=0)),AND($M1974&lt;&gt;"",$N1974&lt;&gt;"",OR($M1974&lt;=0,$N1974&lt;=0)),AND($P1974&lt;&gt;"",$Q1974&lt;&gt;"",OR($P1974&lt;=0,$Q1974&lt;=0)),AND($S1974&lt;&gt;"",$T1974&lt;&gt;"",OR($S1974&lt;=0,$T1974&lt;=0)),AND($V1974&lt;&gt;"",$W1974&lt;&gt;"",OR($V1974&lt;=0,$W1974&lt;=0))),"Revise os valores informados: valor unitário e quantidade devem ser maiores que zero.",IF(OR(AND($G1974="",$H1974&lt;&gt;""),AND($G1974&lt;&gt;"",$H1974=""),AND($J1974="",$K1974&lt;&gt;""),AND($J1974&lt;&gt;"",$K1974=""),AND($M1974="",$N1974&lt;&gt;""),AND($M1974&lt;&gt;"",$N1974=""),AND($P1974="",$Q1974&lt;&gt;""),AND($P1974&lt;&gt;"",$Q1974=""),AND($S1974="",$T1974&lt;&gt;""),AND($S1974&lt;&gt;"",$T1974=""),AND($V1974="",$W1974&lt;&gt;""),AND($V1974&lt;&gt;"",$W1974="")),"Há ano preenchido parcialmente: "&amp;TRIM(IF(AND($G1974="",$H1974&lt;&gt;""),"Ano 1 (falta valor unitário); ","")&amp;IF(AND($G1974&lt;&gt;"",$H1974=""),"Ano 1 (falta quantidade); ","")&amp;IF(AND($J1974="",$K1974&lt;&gt;""),"Ano 2 (falta valor unitário); ","")&amp;IF(AND($J1974&lt;&gt;"",$K1974=""),"Ano 2 (falta quantidade); ","")&amp;IF(AND($M1974="",$N1974&lt;&gt;""),"Ano 3 (falta valor unitário); ","")&amp;IF(AND($M1974&lt;&gt;"",$N1974=""),"Ano 3 (falta quantidade); ","")&amp;IF(AND($P1974="",$Q1974&lt;&gt;""),"Ano 4 (falta valor unitário); ","")&amp;IF(AND($P1974&lt;&gt;"",$Q1974=""),"Ano 4 (falta quantidade); ","")&amp;IF(AND($S1974="",$T1974&lt;&gt;""),"Ano 5 (falta valor unitário); ","")&amp;IF(AND($S1974&lt;&gt;"",$T1974=""),"Ano 5 (falta quantidade); ","")&amp;IF(AND($V1974="",$W1974&lt;&gt;""),"Ano 6 (falta valor unitário); ","")&amp;IF(AND($V1974&lt;&gt;"",$W1974=""),"Ano 6 (falta quantidade); ","")), IF(NOT(OR(AND($G1974&lt;&gt;"",$H1974&lt;&gt;""),AND($J1974&lt;&gt;"",$K1974&lt;&gt;""),AND($M1974&lt;&gt;"",$N1974&lt;&gt;""),AND($P1974&lt;&gt;"",$Q1974&lt;&gt;""),AND($S1974&lt;&gt;"",$T1974&lt;&gt;""),AND($V1974&lt;&gt;"",$W1974&lt;&gt;""))),"Informe pelo menos um ano completo com valor unitário e quantidade.",IF(AND($C1974&lt;&gt;"",$E1974&lt;&gt;"",LEFT(TRIM($C1974),1)&lt;&gt;LEFT(TRIM($E1974),1)),"Categoria e tipo estão incompatíveis.",IF(IF(OR($E1974="",$F1974=""),FALSE(),IFERROR(COUNTIF(INDIRECT("UNITS_"&amp;SUBSTITUTE(LEFT($E1974,FIND(" ",$E1974&amp;" ")-1),".","_")),$F1974)=0,TRUE())),"Unidade incompatível com o tipo selecionado.",IF(OR(AND(ISNUMBER(SEARCH("comunic",LOWER($B1974))),LEFT($E1974,3)&lt;&gt;"4.4"),AND(ISNUMBER(SEARCH("monitor",LOWER($B1974))),NOT(OR(LEFT($E1974,3)="1.5",LEFT($E1974,3)="2.5")))),"Revise a classificação do item conforme as regras de preenchimento.",IF(AND($B1974&lt;&gt;"",OR(ISNUMBER(SEARCH("outro",LOWER($B1974))),ISNUMBER(SEARCH("divers",LOWER($B1974))),ISNUMBER(SEARCH("kit",LOWER($B1974))),ISNUMBER(SEARCH("ferrament",LOWER($B1974))),ISNUMBER(SEARCH("epi",LOWER($B1974)))),NOT(OR($Z1974&lt;&gt;"",$AA1974&lt;&gt;""))),"Descrição muito genérica: detalhe melhor o item e registre o racional no memorial ou em anexo.",IF(AND($Y1974=0,$B1974&lt;&gt;"",OR($G1974&lt;&gt;"",$H1974&lt;&gt;"",$J1974&lt;&gt;"",$K1974&lt;&gt;"",$M1974&lt;&gt;"",$N1974&lt;&gt;"",$P1974&lt;&gt;"",$Q1974&lt;&gt;"",$S1974&lt;&gt;"",$T1974&lt;&gt;"",$V1974&lt;&gt;"",$W1974&lt;&gt;"")),"O item possui dados lançados, mas o total está zerado. Revise os valores informados.","")))))))))))))))</f>
        <v/>
      </c>
    </row>
    <row r="1975" spans="1:35" ht="14.25" customHeight="1" x14ac:dyDescent="0.25">
      <c r="A1975" s="57" t="str">
        <f t="shared" si="390"/>
        <v/>
      </c>
      <c r="B1975" s="61"/>
      <c r="C1975" s="61"/>
      <c r="D1975" s="58"/>
      <c r="E1975" s="61"/>
      <c r="F1975" s="61"/>
      <c r="G1975" s="272"/>
      <c r="H1975" s="62"/>
      <c r="I1975" s="273">
        <f t="shared" si="391"/>
        <v>0</v>
      </c>
      <c r="J1975" s="272"/>
      <c r="K1975" s="62"/>
      <c r="L1975" s="270">
        <f t="shared" si="392"/>
        <v>0</v>
      </c>
      <c r="M1975" s="272"/>
      <c r="N1975" s="62"/>
      <c r="O1975" s="270">
        <f t="shared" si="393"/>
        <v>0</v>
      </c>
      <c r="P1975" s="272"/>
      <c r="Q1975" s="62"/>
      <c r="R1975" s="271">
        <f t="shared" si="394"/>
        <v>0</v>
      </c>
      <c r="S1975" s="272"/>
      <c r="T1975" s="62"/>
      <c r="U1975" s="270">
        <f t="shared" si="395"/>
        <v>0</v>
      </c>
      <c r="V1975" s="272"/>
      <c r="W1975" s="62"/>
      <c r="X1975" s="270">
        <f t="shared" si="396"/>
        <v>0</v>
      </c>
      <c r="Y1975" s="270">
        <f t="shared" si="397"/>
        <v>0</v>
      </c>
      <c r="Z1975" s="61"/>
      <c r="AA1975" s="61"/>
      <c r="AB1975" s="60" t="str">
        <f t="shared" si="398"/>
        <v/>
      </c>
      <c r="AC1975" s="21" t="b">
        <f t="shared" si="399"/>
        <v>0</v>
      </c>
      <c r="AD1975" s="21" t="b">
        <f t="shared" si="400"/>
        <v>0</v>
      </c>
      <c r="AE1975" s="21" t="b">
        <f t="shared" si="401"/>
        <v>0</v>
      </c>
      <c r="AF1975" s="21" t="b">
        <f ca="1">OR(AND($AC1975,NOT($AD1975)),AND($AC1975,OR(AND($G1975="",$H1975&lt;&gt;""),AND($G1975&lt;&gt;"",$H1975=""),AND($J1975="",$K1975&lt;&gt;""),AND($J1975&lt;&gt;"",$K1975=""),AND($M1975="",$N1975&lt;&gt;""),AND($M1975&lt;&gt;"",$N1975=""),AND($P1975="",$Q1975&lt;&gt;""),AND($P1975&lt;&gt;"",$Q1975=""),AND($S1975="",$T1975&lt;&gt;""),AND($S1975&lt;&gt;"",$T1975=""),AND($V1975="",$W1975&lt;&gt;""),AND($V1975&lt;&gt;"",$W1975=""))),AND($C1975&lt;&gt;"",$E1975&lt;&gt;"",LEFT(TRIM($C1975),1)&lt;&gt;LEFT(TRIM($E1975),1)),IF(OR($E1975="",$F1975=""),FALSE(),IFERROR(COUNTIF(INDIRECT("UNITS_"&amp;SUBSTITUTE(LEFT($E1975,FIND(" ",$E1975&amp;" ")-1),".","_")),$F1975)=0,TRUE())),AND($B1975&lt;&gt;"",OR(ISNUMBER(SEARCH("outro",LOWER($B1975))),ISNUMBER(SEARCH("divers",LOWER($B1975))),ISNUMBER(SEARCH("etc",LOWER($B1975))))),OR(AND(ISNUMBER(SEARCH("comunic",LOWER($B1975))),LEFT($E1975,3)&lt;&gt;"4.4"),AND(ISNUMBER(SEARCH("monitor",LOWER($B1975))),NOT(OR(LEFT($E1975,3)="1.5",LEFT($E1975,3)="2.5")))),AND($B1975&lt;&gt;"",OR(LEFT($C1975,1)="1",LEFT($C1975,1)="2"),$D1975=""),AND($D1975&lt;&gt;"",NOT(OR(LEFT($C1975,1)="1",LEFT($C1975,1)="2"))),AND($D1975&lt;&gt;"",COUNTIF(' PROJETO'!$B$14:$B$16,$D1975)=0),IF($D1975="",FALSE(),IF(COUNTIF(' PROJETO'!$B$14:$B$16,$D1975)=0,FALSE(),IFERROR(INDEX(' PROJETO'!$C$14:$C$16,MATCH($D1975,' PROJETO'!$B$14:$B$16,0))&lt;&gt;"Sim",FALSE()))))</f>
        <v>0</v>
      </c>
      <c r="AG1975" s="21" t="b">
        <f>AND($AC1975,$Y1975&gt;'CONFG.  LISTAS'!$F$4,$Z1975="",$AA1975="")</f>
        <v>0</v>
      </c>
      <c r="AH1975" s="21" t="str">
        <f t="shared" si="402"/>
        <v/>
      </c>
      <c r="AI1975" s="43" t="str">
        <f ca="1">IF(NOT($AC1975),"",IF(OR($B1975="",$C1975="",$E1975="",$F1975=""),"Preencha descrição, categoria, tipo e unidade.",IF(AND($B1975&lt;&gt;"",OR(LEFT($C1975,1)="1",LEFT($C1975,1)="2"),$D1975=""),"Informe a prática de restauração para itens diretos.",IF(AND($D1975&lt;&gt;"",NOT(OR(LEFT($C1975,1)="1",LEFT($C1975,1)="2"))),"Custos indiretos não devem pertencer a uma prática específica.",IF(AND($D1975&lt;&gt;"",COUNTIF(' PROJETO'!$B$14:$B$16,$D1975)=0),"Prática de restauração inválida ou não cadastrada.",IF(IF($D1975="",FALSE(),IF(COUNTIF(' PROJETO'!$B$14:$B$16,$D1975)=0,FALSE(),IFERROR(INDEX(' PROJETO'!$C$14:$C$16,MATCH($D1975,' PROJETO'!$B$14:$B$16,0))&lt;&gt;"Sim",FALSE()))),"A prática informada no item não foi selecionada na aba Projeto.",IF(AND(MAX($I1975,$L1975,$O1975,$R1975,$U1975,$X1975)&gt;'CONFG.  LISTAS'!$F$4,NOT(OR($Z1975&lt;&gt;"",$AA1975&lt;&gt;""))),"Memorial de cálculo ou anexo obrigatório não informado para item acima do limite.",IF(OR(AND($G1975&lt;&gt;"",$H1975&lt;&gt;"",OR($G1975&lt;=0,$H1975&lt;=0)),AND($J1975&lt;&gt;"",$K1975&lt;&gt;"",OR($J1975&lt;=0,$K1975&lt;=0)),AND($M1975&lt;&gt;"",$N1975&lt;&gt;"",OR($M1975&lt;=0,$N1975&lt;=0)),AND($P1975&lt;&gt;"",$Q1975&lt;&gt;"",OR($P1975&lt;=0,$Q1975&lt;=0)),AND($S1975&lt;&gt;"",$T1975&lt;&gt;"",OR($S1975&lt;=0,$T1975&lt;=0)),AND($V1975&lt;&gt;"",$W1975&lt;&gt;"",OR($V1975&lt;=0,$W1975&lt;=0))),"Revise os valores informados: valor unitário e quantidade devem ser maiores que zero.",IF(OR(AND($G1975="",$H1975&lt;&gt;""),AND($G1975&lt;&gt;"",$H1975=""),AND($J1975="",$K1975&lt;&gt;""),AND($J1975&lt;&gt;"",$K1975=""),AND($M1975="",$N1975&lt;&gt;""),AND($M1975&lt;&gt;"",$N1975=""),AND($P1975="",$Q1975&lt;&gt;""),AND($P1975&lt;&gt;"",$Q1975=""),AND($S1975="",$T1975&lt;&gt;""),AND($S1975&lt;&gt;"",$T1975=""),AND($V1975="",$W1975&lt;&gt;""),AND($V1975&lt;&gt;"",$W1975="")),"Há ano preenchido parcialmente: "&amp;TRIM(IF(AND($G1975="",$H1975&lt;&gt;""),"Ano 1 (falta valor unitário); ","")&amp;IF(AND($G1975&lt;&gt;"",$H1975=""),"Ano 1 (falta quantidade); ","")&amp;IF(AND($J1975="",$K1975&lt;&gt;""),"Ano 2 (falta valor unitário); ","")&amp;IF(AND($J1975&lt;&gt;"",$K1975=""),"Ano 2 (falta quantidade); ","")&amp;IF(AND($M1975="",$N1975&lt;&gt;""),"Ano 3 (falta valor unitário); ","")&amp;IF(AND($M1975&lt;&gt;"",$N1975=""),"Ano 3 (falta quantidade); ","")&amp;IF(AND($P1975="",$Q1975&lt;&gt;""),"Ano 4 (falta valor unitário); ","")&amp;IF(AND($P1975&lt;&gt;"",$Q1975=""),"Ano 4 (falta quantidade); ","")&amp;IF(AND($S1975="",$T1975&lt;&gt;""),"Ano 5 (falta valor unitário); ","")&amp;IF(AND($S1975&lt;&gt;"",$T1975=""),"Ano 5 (falta quantidade); ","")&amp;IF(AND($V1975="",$W1975&lt;&gt;""),"Ano 6 (falta valor unitário); ","")&amp;IF(AND($V1975&lt;&gt;"",$W1975=""),"Ano 6 (falta quantidade); ","")), IF(NOT(OR(AND($G1975&lt;&gt;"",$H1975&lt;&gt;""),AND($J1975&lt;&gt;"",$K1975&lt;&gt;""),AND($M1975&lt;&gt;"",$N1975&lt;&gt;""),AND($P1975&lt;&gt;"",$Q1975&lt;&gt;""),AND($S1975&lt;&gt;"",$T1975&lt;&gt;""),AND($V1975&lt;&gt;"",$W1975&lt;&gt;""))),"Informe pelo menos um ano completo com valor unitário e quantidade.",IF(AND($C1975&lt;&gt;"",$E1975&lt;&gt;"",LEFT(TRIM($C1975),1)&lt;&gt;LEFT(TRIM($E1975),1)),"Categoria e tipo estão incompatíveis.",IF(IF(OR($E1975="",$F1975=""),FALSE(),IFERROR(COUNTIF(INDIRECT("UNITS_"&amp;SUBSTITUTE(LEFT($E1975,FIND(" ",$E1975&amp;" ")-1),".","_")),$F1975)=0,TRUE())),"Unidade incompatível com o tipo selecionado.",IF(OR(AND(ISNUMBER(SEARCH("comunic",LOWER($B1975))),LEFT($E1975,3)&lt;&gt;"4.4"),AND(ISNUMBER(SEARCH("monitor",LOWER($B1975))),NOT(OR(LEFT($E1975,3)="1.5",LEFT($E1975,3)="2.5")))),"Revise a classificação do item conforme as regras de preenchimento.",IF(AND($B1975&lt;&gt;"",OR(ISNUMBER(SEARCH("outro",LOWER($B1975))),ISNUMBER(SEARCH("divers",LOWER($B1975))),ISNUMBER(SEARCH("kit",LOWER($B1975))),ISNUMBER(SEARCH("ferrament",LOWER($B1975))),ISNUMBER(SEARCH("epi",LOWER($B1975)))),NOT(OR($Z1975&lt;&gt;"",$AA1975&lt;&gt;""))),"Descrição muito genérica: detalhe melhor o item e registre o racional no memorial ou em anexo.",IF(AND($Y1975=0,$B1975&lt;&gt;"",OR($G1975&lt;&gt;"",$H1975&lt;&gt;"",$J1975&lt;&gt;"",$K1975&lt;&gt;"",$M1975&lt;&gt;"",$N1975&lt;&gt;"",$P1975&lt;&gt;"",$Q1975&lt;&gt;"",$S1975&lt;&gt;"",$T1975&lt;&gt;"",$V1975&lt;&gt;"",$W1975&lt;&gt;"")),"O item possui dados lançados, mas o total está zerado. Revise os valores informados.","")))))))))))))))</f>
        <v/>
      </c>
    </row>
    <row r="1976" spans="1:35" ht="14.25" customHeight="1" x14ac:dyDescent="0.25">
      <c r="A1976" s="57" t="str">
        <f t="shared" si="390"/>
        <v/>
      </c>
      <c r="B1976" s="58"/>
      <c r="C1976" s="58"/>
      <c r="D1976" s="58"/>
      <c r="E1976" s="58"/>
      <c r="F1976" s="58"/>
      <c r="G1976" s="269"/>
      <c r="H1976" s="59"/>
      <c r="I1976" s="273">
        <f t="shared" si="391"/>
        <v>0</v>
      </c>
      <c r="J1976" s="269"/>
      <c r="K1976" s="59"/>
      <c r="L1976" s="270">
        <f t="shared" si="392"/>
        <v>0</v>
      </c>
      <c r="M1976" s="269"/>
      <c r="N1976" s="59"/>
      <c r="O1976" s="270">
        <f t="shared" si="393"/>
        <v>0</v>
      </c>
      <c r="P1976" s="269"/>
      <c r="Q1976" s="59"/>
      <c r="R1976" s="271">
        <f t="shared" si="394"/>
        <v>0</v>
      </c>
      <c r="S1976" s="269"/>
      <c r="T1976" s="59"/>
      <c r="U1976" s="270">
        <f t="shared" si="395"/>
        <v>0</v>
      </c>
      <c r="V1976" s="269"/>
      <c r="W1976" s="59"/>
      <c r="X1976" s="270">
        <f t="shared" si="396"/>
        <v>0</v>
      </c>
      <c r="Y1976" s="270">
        <f t="shared" si="397"/>
        <v>0</v>
      </c>
      <c r="Z1976" s="58"/>
      <c r="AA1976" s="58"/>
      <c r="AB1976" s="60" t="str">
        <f t="shared" si="398"/>
        <v/>
      </c>
      <c r="AC1976" s="21" t="b">
        <f t="shared" si="399"/>
        <v>0</v>
      </c>
      <c r="AD1976" s="21" t="b">
        <f t="shared" si="400"/>
        <v>0</v>
      </c>
      <c r="AE1976" s="21" t="b">
        <f t="shared" si="401"/>
        <v>0</v>
      </c>
      <c r="AF1976" s="21" t="b">
        <f ca="1">OR(AND($AC1976,NOT($AD1976)),AND($AC1976,OR(AND($G1976="",$H1976&lt;&gt;""),AND($G1976&lt;&gt;"",$H1976=""),AND($J1976="",$K1976&lt;&gt;""),AND($J1976&lt;&gt;"",$K1976=""),AND($M1976="",$N1976&lt;&gt;""),AND($M1976&lt;&gt;"",$N1976=""),AND($P1976="",$Q1976&lt;&gt;""),AND($P1976&lt;&gt;"",$Q1976=""),AND($S1976="",$T1976&lt;&gt;""),AND($S1976&lt;&gt;"",$T1976=""),AND($V1976="",$W1976&lt;&gt;""),AND($V1976&lt;&gt;"",$W1976=""))),AND($C1976&lt;&gt;"",$E1976&lt;&gt;"",LEFT(TRIM($C1976),1)&lt;&gt;LEFT(TRIM($E1976),1)),IF(OR($E1976="",$F1976=""),FALSE(),IFERROR(COUNTIF(INDIRECT("UNITS_"&amp;SUBSTITUTE(LEFT($E1976,FIND(" ",$E1976&amp;" ")-1),".","_")),$F1976)=0,TRUE())),AND($B1976&lt;&gt;"",OR(ISNUMBER(SEARCH("outro",LOWER($B1976))),ISNUMBER(SEARCH("divers",LOWER($B1976))),ISNUMBER(SEARCH("etc",LOWER($B1976))))),OR(AND(ISNUMBER(SEARCH("comunic",LOWER($B1976))),LEFT($E1976,3)&lt;&gt;"4.4"),AND(ISNUMBER(SEARCH("monitor",LOWER($B1976))),NOT(OR(LEFT($E1976,3)="1.5",LEFT($E1976,3)="2.5")))),AND($B1976&lt;&gt;"",OR(LEFT($C1976,1)="1",LEFT($C1976,1)="2"),$D1976=""),AND($D1976&lt;&gt;"",NOT(OR(LEFT($C1976,1)="1",LEFT($C1976,1)="2"))),AND($D1976&lt;&gt;"",COUNTIF(' PROJETO'!$B$14:$B$16,$D1976)=0),IF($D1976="",FALSE(),IF(COUNTIF(' PROJETO'!$B$14:$B$16,$D1976)=0,FALSE(),IFERROR(INDEX(' PROJETO'!$C$14:$C$16,MATCH($D1976,' PROJETO'!$B$14:$B$16,0))&lt;&gt;"Sim",FALSE()))))</f>
        <v>0</v>
      </c>
      <c r="AG1976" s="21" t="b">
        <f>AND($AC1976,$Y1976&gt;'CONFG.  LISTAS'!$F$4,$Z1976="",$AA1976="")</f>
        <v>0</v>
      </c>
      <c r="AH1976" s="21" t="str">
        <f t="shared" si="402"/>
        <v/>
      </c>
      <c r="AI1976" s="43" t="str">
        <f ca="1">IF(NOT($AC1976),"",IF(OR($B1976="",$C1976="",$E1976="",$F1976=""),"Preencha descrição, categoria, tipo e unidade.",IF(AND($B1976&lt;&gt;"",OR(LEFT($C1976,1)="1",LEFT($C1976,1)="2"),$D1976=""),"Informe a prática de restauração para itens diretos.",IF(AND($D1976&lt;&gt;"",NOT(OR(LEFT($C1976,1)="1",LEFT($C1976,1)="2"))),"Custos indiretos não devem pertencer a uma prática específica.",IF(AND($D1976&lt;&gt;"",COUNTIF(' PROJETO'!$B$14:$B$16,$D1976)=0),"Prática de restauração inválida ou não cadastrada.",IF(IF($D1976="",FALSE(),IF(COUNTIF(' PROJETO'!$B$14:$B$16,$D1976)=0,FALSE(),IFERROR(INDEX(' PROJETO'!$C$14:$C$16,MATCH($D1976,' PROJETO'!$B$14:$B$16,0))&lt;&gt;"Sim",FALSE()))),"A prática informada no item não foi selecionada na aba Projeto.",IF(AND(MAX($I1976,$L1976,$O1976,$R1976,$U1976,$X1976)&gt;'CONFG.  LISTAS'!$F$4,NOT(OR($Z1976&lt;&gt;"",$AA1976&lt;&gt;""))),"Memorial de cálculo ou anexo obrigatório não informado para item acima do limite.",IF(OR(AND($G1976&lt;&gt;"",$H1976&lt;&gt;"",OR($G1976&lt;=0,$H1976&lt;=0)),AND($J1976&lt;&gt;"",$K1976&lt;&gt;"",OR($J1976&lt;=0,$K1976&lt;=0)),AND($M1976&lt;&gt;"",$N1976&lt;&gt;"",OR($M1976&lt;=0,$N1976&lt;=0)),AND($P1976&lt;&gt;"",$Q1976&lt;&gt;"",OR($P1976&lt;=0,$Q1976&lt;=0)),AND($S1976&lt;&gt;"",$T1976&lt;&gt;"",OR($S1976&lt;=0,$T1976&lt;=0)),AND($V1976&lt;&gt;"",$W1976&lt;&gt;"",OR($V1976&lt;=0,$W1976&lt;=0))),"Revise os valores informados: valor unitário e quantidade devem ser maiores que zero.",IF(OR(AND($G1976="",$H1976&lt;&gt;""),AND($G1976&lt;&gt;"",$H1976=""),AND($J1976="",$K1976&lt;&gt;""),AND($J1976&lt;&gt;"",$K1976=""),AND($M1976="",$N1976&lt;&gt;""),AND($M1976&lt;&gt;"",$N1976=""),AND($P1976="",$Q1976&lt;&gt;""),AND($P1976&lt;&gt;"",$Q1976=""),AND($S1976="",$T1976&lt;&gt;""),AND($S1976&lt;&gt;"",$T1976=""),AND($V1976="",$W1976&lt;&gt;""),AND($V1976&lt;&gt;"",$W1976="")),"Há ano preenchido parcialmente: "&amp;TRIM(IF(AND($G1976="",$H1976&lt;&gt;""),"Ano 1 (falta valor unitário); ","")&amp;IF(AND($G1976&lt;&gt;"",$H1976=""),"Ano 1 (falta quantidade); ","")&amp;IF(AND($J1976="",$K1976&lt;&gt;""),"Ano 2 (falta valor unitário); ","")&amp;IF(AND($J1976&lt;&gt;"",$K1976=""),"Ano 2 (falta quantidade); ","")&amp;IF(AND($M1976="",$N1976&lt;&gt;""),"Ano 3 (falta valor unitário); ","")&amp;IF(AND($M1976&lt;&gt;"",$N1976=""),"Ano 3 (falta quantidade); ","")&amp;IF(AND($P1976="",$Q1976&lt;&gt;""),"Ano 4 (falta valor unitário); ","")&amp;IF(AND($P1976&lt;&gt;"",$Q1976=""),"Ano 4 (falta quantidade); ","")&amp;IF(AND($S1976="",$T1976&lt;&gt;""),"Ano 5 (falta valor unitário); ","")&amp;IF(AND($S1976&lt;&gt;"",$T1976=""),"Ano 5 (falta quantidade); ","")&amp;IF(AND($V1976="",$W1976&lt;&gt;""),"Ano 6 (falta valor unitário); ","")&amp;IF(AND($V1976&lt;&gt;"",$W1976=""),"Ano 6 (falta quantidade); ","")), IF(NOT(OR(AND($G1976&lt;&gt;"",$H1976&lt;&gt;""),AND($J1976&lt;&gt;"",$K1976&lt;&gt;""),AND($M1976&lt;&gt;"",$N1976&lt;&gt;""),AND($P1976&lt;&gt;"",$Q1976&lt;&gt;""),AND($S1976&lt;&gt;"",$T1976&lt;&gt;""),AND($V1976&lt;&gt;"",$W1976&lt;&gt;""))),"Informe pelo menos um ano completo com valor unitário e quantidade.",IF(AND($C1976&lt;&gt;"",$E1976&lt;&gt;"",LEFT(TRIM($C1976),1)&lt;&gt;LEFT(TRIM($E1976),1)),"Categoria e tipo estão incompatíveis.",IF(IF(OR($E1976="",$F1976=""),FALSE(),IFERROR(COUNTIF(INDIRECT("UNITS_"&amp;SUBSTITUTE(LEFT($E1976,FIND(" ",$E1976&amp;" ")-1),".","_")),$F1976)=0,TRUE())),"Unidade incompatível com o tipo selecionado.",IF(OR(AND(ISNUMBER(SEARCH("comunic",LOWER($B1976))),LEFT($E1976,3)&lt;&gt;"4.4"),AND(ISNUMBER(SEARCH("monitor",LOWER($B1976))),NOT(OR(LEFT($E1976,3)="1.5",LEFT($E1976,3)="2.5")))),"Revise a classificação do item conforme as regras de preenchimento.",IF(AND($B1976&lt;&gt;"",OR(ISNUMBER(SEARCH("outro",LOWER($B1976))),ISNUMBER(SEARCH("divers",LOWER($B1976))),ISNUMBER(SEARCH("kit",LOWER($B1976))),ISNUMBER(SEARCH("ferrament",LOWER($B1976))),ISNUMBER(SEARCH("epi",LOWER($B1976)))),NOT(OR($Z1976&lt;&gt;"",$AA1976&lt;&gt;""))),"Descrição muito genérica: detalhe melhor o item e registre o racional no memorial ou em anexo.",IF(AND($Y1976=0,$B1976&lt;&gt;"",OR($G1976&lt;&gt;"",$H1976&lt;&gt;"",$J1976&lt;&gt;"",$K1976&lt;&gt;"",$M1976&lt;&gt;"",$N1976&lt;&gt;"",$P1976&lt;&gt;"",$Q1976&lt;&gt;"",$S1976&lt;&gt;"",$T1976&lt;&gt;"",$V1976&lt;&gt;"",$W1976&lt;&gt;"")),"O item possui dados lançados, mas o total está zerado. Revise os valores informados.","")))))))))))))))</f>
        <v/>
      </c>
    </row>
    <row r="1977" spans="1:35" ht="14.25" customHeight="1" x14ac:dyDescent="0.25">
      <c r="A1977" s="57" t="str">
        <f t="shared" si="390"/>
        <v/>
      </c>
      <c r="B1977" s="61"/>
      <c r="C1977" s="61"/>
      <c r="D1977" s="58"/>
      <c r="E1977" s="61"/>
      <c r="F1977" s="61"/>
      <c r="G1977" s="272"/>
      <c r="H1977" s="62"/>
      <c r="I1977" s="273">
        <f t="shared" si="391"/>
        <v>0</v>
      </c>
      <c r="J1977" s="272"/>
      <c r="K1977" s="62"/>
      <c r="L1977" s="270">
        <f t="shared" si="392"/>
        <v>0</v>
      </c>
      <c r="M1977" s="272"/>
      <c r="N1977" s="62"/>
      <c r="O1977" s="270">
        <f t="shared" si="393"/>
        <v>0</v>
      </c>
      <c r="P1977" s="272"/>
      <c r="Q1977" s="62"/>
      <c r="R1977" s="271">
        <f t="shared" si="394"/>
        <v>0</v>
      </c>
      <c r="S1977" s="272"/>
      <c r="T1977" s="62"/>
      <c r="U1977" s="270">
        <f t="shared" si="395"/>
        <v>0</v>
      </c>
      <c r="V1977" s="272"/>
      <c r="W1977" s="62"/>
      <c r="X1977" s="270">
        <f t="shared" si="396"/>
        <v>0</v>
      </c>
      <c r="Y1977" s="270">
        <f t="shared" si="397"/>
        <v>0</v>
      </c>
      <c r="Z1977" s="61"/>
      <c r="AA1977" s="61"/>
      <c r="AB1977" s="60" t="str">
        <f t="shared" si="398"/>
        <v/>
      </c>
      <c r="AC1977" s="21" t="b">
        <f t="shared" si="399"/>
        <v>0</v>
      </c>
      <c r="AD1977" s="21" t="b">
        <f t="shared" si="400"/>
        <v>0</v>
      </c>
      <c r="AE1977" s="21" t="b">
        <f t="shared" si="401"/>
        <v>0</v>
      </c>
      <c r="AF1977" s="21" t="b">
        <f ca="1">OR(AND($AC1977,NOT($AD1977)),AND($AC1977,OR(AND($G1977="",$H1977&lt;&gt;""),AND($G1977&lt;&gt;"",$H1977=""),AND($J1977="",$K1977&lt;&gt;""),AND($J1977&lt;&gt;"",$K1977=""),AND($M1977="",$N1977&lt;&gt;""),AND($M1977&lt;&gt;"",$N1977=""),AND($P1977="",$Q1977&lt;&gt;""),AND($P1977&lt;&gt;"",$Q1977=""),AND($S1977="",$T1977&lt;&gt;""),AND($S1977&lt;&gt;"",$T1977=""),AND($V1977="",$W1977&lt;&gt;""),AND($V1977&lt;&gt;"",$W1977=""))),AND($C1977&lt;&gt;"",$E1977&lt;&gt;"",LEFT(TRIM($C1977),1)&lt;&gt;LEFT(TRIM($E1977),1)),IF(OR($E1977="",$F1977=""),FALSE(),IFERROR(COUNTIF(INDIRECT("UNITS_"&amp;SUBSTITUTE(LEFT($E1977,FIND(" ",$E1977&amp;" ")-1),".","_")),$F1977)=0,TRUE())),AND($B1977&lt;&gt;"",OR(ISNUMBER(SEARCH("outro",LOWER($B1977))),ISNUMBER(SEARCH("divers",LOWER($B1977))),ISNUMBER(SEARCH("etc",LOWER($B1977))))),OR(AND(ISNUMBER(SEARCH("comunic",LOWER($B1977))),LEFT($E1977,3)&lt;&gt;"4.4"),AND(ISNUMBER(SEARCH("monitor",LOWER($B1977))),NOT(OR(LEFT($E1977,3)="1.5",LEFT($E1977,3)="2.5")))),AND($B1977&lt;&gt;"",OR(LEFT($C1977,1)="1",LEFT($C1977,1)="2"),$D1977=""),AND($D1977&lt;&gt;"",NOT(OR(LEFT($C1977,1)="1",LEFT($C1977,1)="2"))),AND($D1977&lt;&gt;"",COUNTIF(' PROJETO'!$B$14:$B$16,$D1977)=0),IF($D1977="",FALSE(),IF(COUNTIF(' PROJETO'!$B$14:$B$16,$D1977)=0,FALSE(),IFERROR(INDEX(' PROJETO'!$C$14:$C$16,MATCH($D1977,' PROJETO'!$B$14:$B$16,0))&lt;&gt;"Sim",FALSE()))))</f>
        <v>0</v>
      </c>
      <c r="AG1977" s="21" t="b">
        <f>AND($AC1977,$Y1977&gt;'CONFG.  LISTAS'!$F$4,$Z1977="",$AA1977="")</f>
        <v>0</v>
      </c>
      <c r="AH1977" s="21" t="str">
        <f t="shared" si="402"/>
        <v/>
      </c>
      <c r="AI1977" s="43" t="str">
        <f ca="1">IF(NOT($AC1977),"",IF(OR($B1977="",$C1977="",$E1977="",$F1977=""),"Preencha descrição, categoria, tipo e unidade.",IF(AND($B1977&lt;&gt;"",OR(LEFT($C1977,1)="1",LEFT($C1977,1)="2"),$D1977=""),"Informe a prática de restauração para itens diretos.",IF(AND($D1977&lt;&gt;"",NOT(OR(LEFT($C1977,1)="1",LEFT($C1977,1)="2"))),"Custos indiretos não devem pertencer a uma prática específica.",IF(AND($D1977&lt;&gt;"",COUNTIF(' PROJETO'!$B$14:$B$16,$D1977)=0),"Prática de restauração inválida ou não cadastrada.",IF(IF($D1977="",FALSE(),IF(COUNTIF(' PROJETO'!$B$14:$B$16,$D1977)=0,FALSE(),IFERROR(INDEX(' PROJETO'!$C$14:$C$16,MATCH($D1977,' PROJETO'!$B$14:$B$16,0))&lt;&gt;"Sim",FALSE()))),"A prática informada no item não foi selecionada na aba Projeto.",IF(AND(MAX($I1977,$L1977,$O1977,$R1977,$U1977,$X1977)&gt;'CONFG.  LISTAS'!$F$4,NOT(OR($Z1977&lt;&gt;"",$AA1977&lt;&gt;""))),"Memorial de cálculo ou anexo obrigatório não informado para item acima do limite.",IF(OR(AND($G1977&lt;&gt;"",$H1977&lt;&gt;"",OR($G1977&lt;=0,$H1977&lt;=0)),AND($J1977&lt;&gt;"",$K1977&lt;&gt;"",OR($J1977&lt;=0,$K1977&lt;=0)),AND($M1977&lt;&gt;"",$N1977&lt;&gt;"",OR($M1977&lt;=0,$N1977&lt;=0)),AND($P1977&lt;&gt;"",$Q1977&lt;&gt;"",OR($P1977&lt;=0,$Q1977&lt;=0)),AND($S1977&lt;&gt;"",$T1977&lt;&gt;"",OR($S1977&lt;=0,$T1977&lt;=0)),AND($V1977&lt;&gt;"",$W1977&lt;&gt;"",OR($V1977&lt;=0,$W1977&lt;=0))),"Revise os valores informados: valor unitário e quantidade devem ser maiores que zero.",IF(OR(AND($G1977="",$H1977&lt;&gt;""),AND($G1977&lt;&gt;"",$H1977=""),AND($J1977="",$K1977&lt;&gt;""),AND($J1977&lt;&gt;"",$K1977=""),AND($M1977="",$N1977&lt;&gt;""),AND($M1977&lt;&gt;"",$N1977=""),AND($P1977="",$Q1977&lt;&gt;""),AND($P1977&lt;&gt;"",$Q1977=""),AND($S1977="",$T1977&lt;&gt;""),AND($S1977&lt;&gt;"",$T1977=""),AND($V1977="",$W1977&lt;&gt;""),AND($V1977&lt;&gt;"",$W1977="")),"Há ano preenchido parcialmente: "&amp;TRIM(IF(AND($G1977="",$H1977&lt;&gt;""),"Ano 1 (falta valor unitário); ","")&amp;IF(AND($G1977&lt;&gt;"",$H1977=""),"Ano 1 (falta quantidade); ","")&amp;IF(AND($J1977="",$K1977&lt;&gt;""),"Ano 2 (falta valor unitário); ","")&amp;IF(AND($J1977&lt;&gt;"",$K1977=""),"Ano 2 (falta quantidade); ","")&amp;IF(AND($M1977="",$N1977&lt;&gt;""),"Ano 3 (falta valor unitário); ","")&amp;IF(AND($M1977&lt;&gt;"",$N1977=""),"Ano 3 (falta quantidade); ","")&amp;IF(AND($P1977="",$Q1977&lt;&gt;""),"Ano 4 (falta valor unitário); ","")&amp;IF(AND($P1977&lt;&gt;"",$Q1977=""),"Ano 4 (falta quantidade); ","")&amp;IF(AND($S1977="",$T1977&lt;&gt;""),"Ano 5 (falta valor unitário); ","")&amp;IF(AND($S1977&lt;&gt;"",$T1977=""),"Ano 5 (falta quantidade); ","")&amp;IF(AND($V1977="",$W1977&lt;&gt;""),"Ano 6 (falta valor unitário); ","")&amp;IF(AND($V1977&lt;&gt;"",$W1977=""),"Ano 6 (falta quantidade); ","")), IF(NOT(OR(AND($G1977&lt;&gt;"",$H1977&lt;&gt;""),AND($J1977&lt;&gt;"",$K1977&lt;&gt;""),AND($M1977&lt;&gt;"",$N1977&lt;&gt;""),AND($P1977&lt;&gt;"",$Q1977&lt;&gt;""),AND($S1977&lt;&gt;"",$T1977&lt;&gt;""),AND($V1977&lt;&gt;"",$W1977&lt;&gt;""))),"Informe pelo menos um ano completo com valor unitário e quantidade.",IF(AND($C1977&lt;&gt;"",$E1977&lt;&gt;"",LEFT(TRIM($C1977),1)&lt;&gt;LEFT(TRIM($E1977),1)),"Categoria e tipo estão incompatíveis.",IF(IF(OR($E1977="",$F1977=""),FALSE(),IFERROR(COUNTIF(INDIRECT("UNITS_"&amp;SUBSTITUTE(LEFT($E1977,FIND(" ",$E1977&amp;" ")-1),".","_")),$F1977)=0,TRUE())),"Unidade incompatível com o tipo selecionado.",IF(OR(AND(ISNUMBER(SEARCH("comunic",LOWER($B1977))),LEFT($E1977,3)&lt;&gt;"4.4"),AND(ISNUMBER(SEARCH("monitor",LOWER($B1977))),NOT(OR(LEFT($E1977,3)="1.5",LEFT($E1977,3)="2.5")))),"Revise a classificação do item conforme as regras de preenchimento.",IF(AND($B1977&lt;&gt;"",OR(ISNUMBER(SEARCH("outro",LOWER($B1977))),ISNUMBER(SEARCH("divers",LOWER($B1977))),ISNUMBER(SEARCH("kit",LOWER($B1977))),ISNUMBER(SEARCH("ferrament",LOWER($B1977))),ISNUMBER(SEARCH("epi",LOWER($B1977)))),NOT(OR($Z1977&lt;&gt;"",$AA1977&lt;&gt;""))),"Descrição muito genérica: detalhe melhor o item e registre o racional no memorial ou em anexo.",IF(AND($Y1977=0,$B1977&lt;&gt;"",OR($G1977&lt;&gt;"",$H1977&lt;&gt;"",$J1977&lt;&gt;"",$K1977&lt;&gt;"",$M1977&lt;&gt;"",$N1977&lt;&gt;"",$P1977&lt;&gt;"",$Q1977&lt;&gt;"",$S1977&lt;&gt;"",$T1977&lt;&gt;"",$V1977&lt;&gt;"",$W1977&lt;&gt;"")),"O item possui dados lançados, mas o total está zerado. Revise os valores informados.","")))))))))))))))</f>
        <v/>
      </c>
    </row>
    <row r="1978" spans="1:35" ht="14.25" customHeight="1" x14ac:dyDescent="0.25">
      <c r="A1978" s="57" t="str">
        <f t="shared" si="390"/>
        <v/>
      </c>
      <c r="B1978" s="58"/>
      <c r="C1978" s="58"/>
      <c r="D1978" s="58"/>
      <c r="E1978" s="58"/>
      <c r="F1978" s="58"/>
      <c r="G1978" s="269"/>
      <c r="H1978" s="59"/>
      <c r="I1978" s="273">
        <f t="shared" si="391"/>
        <v>0</v>
      </c>
      <c r="J1978" s="269"/>
      <c r="K1978" s="59"/>
      <c r="L1978" s="270">
        <f t="shared" si="392"/>
        <v>0</v>
      </c>
      <c r="M1978" s="269"/>
      <c r="N1978" s="59"/>
      <c r="O1978" s="270">
        <f t="shared" si="393"/>
        <v>0</v>
      </c>
      <c r="P1978" s="269"/>
      <c r="Q1978" s="59"/>
      <c r="R1978" s="271">
        <f t="shared" si="394"/>
        <v>0</v>
      </c>
      <c r="S1978" s="269"/>
      <c r="T1978" s="59"/>
      <c r="U1978" s="270">
        <f t="shared" si="395"/>
        <v>0</v>
      </c>
      <c r="V1978" s="269"/>
      <c r="W1978" s="59"/>
      <c r="X1978" s="270">
        <f t="shared" si="396"/>
        <v>0</v>
      </c>
      <c r="Y1978" s="270">
        <f t="shared" si="397"/>
        <v>0</v>
      </c>
      <c r="Z1978" s="58"/>
      <c r="AA1978" s="58"/>
      <c r="AB1978" s="60" t="str">
        <f t="shared" si="398"/>
        <v/>
      </c>
      <c r="AC1978" s="21" t="b">
        <f t="shared" si="399"/>
        <v>0</v>
      </c>
      <c r="AD1978" s="21" t="b">
        <f t="shared" si="400"/>
        <v>0</v>
      </c>
      <c r="AE1978" s="21" t="b">
        <f t="shared" si="401"/>
        <v>0</v>
      </c>
      <c r="AF1978" s="21" t="b">
        <f ca="1">OR(AND($AC1978,NOT($AD1978)),AND($AC1978,OR(AND($G1978="",$H1978&lt;&gt;""),AND($G1978&lt;&gt;"",$H1978=""),AND($J1978="",$K1978&lt;&gt;""),AND($J1978&lt;&gt;"",$K1978=""),AND($M1978="",$N1978&lt;&gt;""),AND($M1978&lt;&gt;"",$N1978=""),AND($P1978="",$Q1978&lt;&gt;""),AND($P1978&lt;&gt;"",$Q1978=""),AND($S1978="",$T1978&lt;&gt;""),AND($S1978&lt;&gt;"",$T1978=""),AND($V1978="",$W1978&lt;&gt;""),AND($V1978&lt;&gt;"",$W1978=""))),AND($C1978&lt;&gt;"",$E1978&lt;&gt;"",LEFT(TRIM($C1978),1)&lt;&gt;LEFT(TRIM($E1978),1)),IF(OR($E1978="",$F1978=""),FALSE(),IFERROR(COUNTIF(INDIRECT("UNITS_"&amp;SUBSTITUTE(LEFT($E1978,FIND(" ",$E1978&amp;" ")-1),".","_")),$F1978)=0,TRUE())),AND($B1978&lt;&gt;"",OR(ISNUMBER(SEARCH("outro",LOWER($B1978))),ISNUMBER(SEARCH("divers",LOWER($B1978))),ISNUMBER(SEARCH("etc",LOWER($B1978))))),OR(AND(ISNUMBER(SEARCH("comunic",LOWER($B1978))),LEFT($E1978,3)&lt;&gt;"4.4"),AND(ISNUMBER(SEARCH("monitor",LOWER($B1978))),NOT(OR(LEFT($E1978,3)="1.5",LEFT($E1978,3)="2.5")))),AND($B1978&lt;&gt;"",OR(LEFT($C1978,1)="1",LEFT($C1978,1)="2"),$D1978=""),AND($D1978&lt;&gt;"",NOT(OR(LEFT($C1978,1)="1",LEFT($C1978,1)="2"))),AND($D1978&lt;&gt;"",COUNTIF(' PROJETO'!$B$14:$B$16,$D1978)=0),IF($D1978="",FALSE(),IF(COUNTIF(' PROJETO'!$B$14:$B$16,$D1978)=0,FALSE(),IFERROR(INDEX(' PROJETO'!$C$14:$C$16,MATCH($D1978,' PROJETO'!$B$14:$B$16,0))&lt;&gt;"Sim",FALSE()))))</f>
        <v>0</v>
      </c>
      <c r="AG1978" s="21" t="b">
        <f>AND($AC1978,$Y1978&gt;'CONFG.  LISTAS'!$F$4,$Z1978="",$AA1978="")</f>
        <v>0</v>
      </c>
      <c r="AH1978" s="21" t="str">
        <f t="shared" si="402"/>
        <v/>
      </c>
      <c r="AI1978" s="43" t="str">
        <f ca="1">IF(NOT($AC1978),"",IF(OR($B1978="",$C1978="",$E1978="",$F1978=""),"Preencha descrição, categoria, tipo e unidade.",IF(AND($B1978&lt;&gt;"",OR(LEFT($C1978,1)="1",LEFT($C1978,1)="2"),$D1978=""),"Informe a prática de restauração para itens diretos.",IF(AND($D1978&lt;&gt;"",NOT(OR(LEFT($C1978,1)="1",LEFT($C1978,1)="2"))),"Custos indiretos não devem pertencer a uma prática específica.",IF(AND($D1978&lt;&gt;"",COUNTIF(' PROJETO'!$B$14:$B$16,$D1978)=0),"Prática de restauração inválida ou não cadastrada.",IF(IF($D1978="",FALSE(),IF(COUNTIF(' PROJETO'!$B$14:$B$16,$D1978)=0,FALSE(),IFERROR(INDEX(' PROJETO'!$C$14:$C$16,MATCH($D1978,' PROJETO'!$B$14:$B$16,0))&lt;&gt;"Sim",FALSE()))),"A prática informada no item não foi selecionada na aba Projeto.",IF(AND(MAX($I1978,$L1978,$O1978,$R1978,$U1978,$X1978)&gt;'CONFG.  LISTAS'!$F$4,NOT(OR($Z1978&lt;&gt;"",$AA1978&lt;&gt;""))),"Memorial de cálculo ou anexo obrigatório não informado para item acima do limite.",IF(OR(AND($G1978&lt;&gt;"",$H1978&lt;&gt;"",OR($G1978&lt;=0,$H1978&lt;=0)),AND($J1978&lt;&gt;"",$K1978&lt;&gt;"",OR($J1978&lt;=0,$K1978&lt;=0)),AND($M1978&lt;&gt;"",$N1978&lt;&gt;"",OR($M1978&lt;=0,$N1978&lt;=0)),AND($P1978&lt;&gt;"",$Q1978&lt;&gt;"",OR($P1978&lt;=0,$Q1978&lt;=0)),AND($S1978&lt;&gt;"",$T1978&lt;&gt;"",OR($S1978&lt;=0,$T1978&lt;=0)),AND($V1978&lt;&gt;"",$W1978&lt;&gt;"",OR($V1978&lt;=0,$W1978&lt;=0))),"Revise os valores informados: valor unitário e quantidade devem ser maiores que zero.",IF(OR(AND($G1978="",$H1978&lt;&gt;""),AND($G1978&lt;&gt;"",$H1978=""),AND($J1978="",$K1978&lt;&gt;""),AND($J1978&lt;&gt;"",$K1978=""),AND($M1978="",$N1978&lt;&gt;""),AND($M1978&lt;&gt;"",$N1978=""),AND($P1978="",$Q1978&lt;&gt;""),AND($P1978&lt;&gt;"",$Q1978=""),AND($S1978="",$T1978&lt;&gt;""),AND($S1978&lt;&gt;"",$T1978=""),AND($V1978="",$W1978&lt;&gt;""),AND($V1978&lt;&gt;"",$W1978="")),"Há ano preenchido parcialmente: "&amp;TRIM(IF(AND($G1978="",$H1978&lt;&gt;""),"Ano 1 (falta valor unitário); ","")&amp;IF(AND($G1978&lt;&gt;"",$H1978=""),"Ano 1 (falta quantidade); ","")&amp;IF(AND($J1978="",$K1978&lt;&gt;""),"Ano 2 (falta valor unitário); ","")&amp;IF(AND($J1978&lt;&gt;"",$K1978=""),"Ano 2 (falta quantidade); ","")&amp;IF(AND($M1978="",$N1978&lt;&gt;""),"Ano 3 (falta valor unitário); ","")&amp;IF(AND($M1978&lt;&gt;"",$N1978=""),"Ano 3 (falta quantidade); ","")&amp;IF(AND($P1978="",$Q1978&lt;&gt;""),"Ano 4 (falta valor unitário); ","")&amp;IF(AND($P1978&lt;&gt;"",$Q1978=""),"Ano 4 (falta quantidade); ","")&amp;IF(AND($S1978="",$T1978&lt;&gt;""),"Ano 5 (falta valor unitário); ","")&amp;IF(AND($S1978&lt;&gt;"",$T1978=""),"Ano 5 (falta quantidade); ","")&amp;IF(AND($V1978="",$W1978&lt;&gt;""),"Ano 6 (falta valor unitário); ","")&amp;IF(AND($V1978&lt;&gt;"",$W1978=""),"Ano 6 (falta quantidade); ","")), IF(NOT(OR(AND($G1978&lt;&gt;"",$H1978&lt;&gt;""),AND($J1978&lt;&gt;"",$K1978&lt;&gt;""),AND($M1978&lt;&gt;"",$N1978&lt;&gt;""),AND($P1978&lt;&gt;"",$Q1978&lt;&gt;""),AND($S1978&lt;&gt;"",$T1978&lt;&gt;""),AND($V1978&lt;&gt;"",$W1978&lt;&gt;""))),"Informe pelo menos um ano completo com valor unitário e quantidade.",IF(AND($C1978&lt;&gt;"",$E1978&lt;&gt;"",LEFT(TRIM($C1978),1)&lt;&gt;LEFT(TRIM($E1978),1)),"Categoria e tipo estão incompatíveis.",IF(IF(OR($E1978="",$F1978=""),FALSE(),IFERROR(COUNTIF(INDIRECT("UNITS_"&amp;SUBSTITUTE(LEFT($E1978,FIND(" ",$E1978&amp;" ")-1),".","_")),$F1978)=0,TRUE())),"Unidade incompatível com o tipo selecionado.",IF(OR(AND(ISNUMBER(SEARCH("comunic",LOWER($B1978))),LEFT($E1978,3)&lt;&gt;"4.4"),AND(ISNUMBER(SEARCH("monitor",LOWER($B1978))),NOT(OR(LEFT($E1978,3)="1.5",LEFT($E1978,3)="2.5")))),"Revise a classificação do item conforme as regras de preenchimento.",IF(AND($B1978&lt;&gt;"",OR(ISNUMBER(SEARCH("outro",LOWER($B1978))),ISNUMBER(SEARCH("divers",LOWER($B1978))),ISNUMBER(SEARCH("kit",LOWER($B1978))),ISNUMBER(SEARCH("ferrament",LOWER($B1978))),ISNUMBER(SEARCH("epi",LOWER($B1978)))),NOT(OR($Z1978&lt;&gt;"",$AA1978&lt;&gt;""))),"Descrição muito genérica: detalhe melhor o item e registre o racional no memorial ou em anexo.",IF(AND($Y1978=0,$B1978&lt;&gt;"",OR($G1978&lt;&gt;"",$H1978&lt;&gt;"",$J1978&lt;&gt;"",$K1978&lt;&gt;"",$M1978&lt;&gt;"",$N1978&lt;&gt;"",$P1978&lt;&gt;"",$Q1978&lt;&gt;"",$S1978&lt;&gt;"",$T1978&lt;&gt;"",$V1978&lt;&gt;"",$W1978&lt;&gt;"")),"O item possui dados lançados, mas o total está zerado. Revise os valores informados.","")))))))))))))))</f>
        <v/>
      </c>
    </row>
    <row r="1979" spans="1:35" ht="14.25" customHeight="1" x14ac:dyDescent="0.25">
      <c r="A1979" s="57" t="str">
        <f t="shared" si="390"/>
        <v/>
      </c>
      <c r="B1979" s="61"/>
      <c r="C1979" s="61"/>
      <c r="D1979" s="58"/>
      <c r="E1979" s="61"/>
      <c r="F1979" s="61"/>
      <c r="G1979" s="272"/>
      <c r="H1979" s="62"/>
      <c r="I1979" s="273">
        <f t="shared" si="391"/>
        <v>0</v>
      </c>
      <c r="J1979" s="272"/>
      <c r="K1979" s="62"/>
      <c r="L1979" s="270">
        <f t="shared" si="392"/>
        <v>0</v>
      </c>
      <c r="M1979" s="272"/>
      <c r="N1979" s="62"/>
      <c r="O1979" s="270">
        <f t="shared" si="393"/>
        <v>0</v>
      </c>
      <c r="P1979" s="272"/>
      <c r="Q1979" s="62"/>
      <c r="R1979" s="271">
        <f t="shared" si="394"/>
        <v>0</v>
      </c>
      <c r="S1979" s="272"/>
      <c r="T1979" s="62"/>
      <c r="U1979" s="270">
        <f t="shared" si="395"/>
        <v>0</v>
      </c>
      <c r="V1979" s="272"/>
      <c r="W1979" s="62"/>
      <c r="X1979" s="270">
        <f t="shared" si="396"/>
        <v>0</v>
      </c>
      <c r="Y1979" s="270">
        <f t="shared" si="397"/>
        <v>0</v>
      </c>
      <c r="Z1979" s="61"/>
      <c r="AA1979" s="61"/>
      <c r="AB1979" s="60" t="str">
        <f t="shared" si="398"/>
        <v/>
      </c>
      <c r="AC1979" s="21" t="b">
        <f t="shared" si="399"/>
        <v>0</v>
      </c>
      <c r="AD1979" s="21" t="b">
        <f t="shared" si="400"/>
        <v>0</v>
      </c>
      <c r="AE1979" s="21" t="b">
        <f t="shared" si="401"/>
        <v>0</v>
      </c>
      <c r="AF1979" s="21" t="b">
        <f ca="1">OR(AND($AC1979,NOT($AD1979)),AND($AC1979,OR(AND($G1979="",$H1979&lt;&gt;""),AND($G1979&lt;&gt;"",$H1979=""),AND($J1979="",$K1979&lt;&gt;""),AND($J1979&lt;&gt;"",$K1979=""),AND($M1979="",$N1979&lt;&gt;""),AND($M1979&lt;&gt;"",$N1979=""),AND($P1979="",$Q1979&lt;&gt;""),AND($P1979&lt;&gt;"",$Q1979=""),AND($S1979="",$T1979&lt;&gt;""),AND($S1979&lt;&gt;"",$T1979=""),AND($V1979="",$W1979&lt;&gt;""),AND($V1979&lt;&gt;"",$W1979=""))),AND($C1979&lt;&gt;"",$E1979&lt;&gt;"",LEFT(TRIM($C1979),1)&lt;&gt;LEFT(TRIM($E1979),1)),IF(OR($E1979="",$F1979=""),FALSE(),IFERROR(COUNTIF(INDIRECT("UNITS_"&amp;SUBSTITUTE(LEFT($E1979,FIND(" ",$E1979&amp;" ")-1),".","_")),$F1979)=0,TRUE())),AND($B1979&lt;&gt;"",OR(ISNUMBER(SEARCH("outro",LOWER($B1979))),ISNUMBER(SEARCH("divers",LOWER($B1979))),ISNUMBER(SEARCH("etc",LOWER($B1979))))),OR(AND(ISNUMBER(SEARCH("comunic",LOWER($B1979))),LEFT($E1979,3)&lt;&gt;"4.4"),AND(ISNUMBER(SEARCH("monitor",LOWER($B1979))),NOT(OR(LEFT($E1979,3)="1.5",LEFT($E1979,3)="2.5")))),AND($B1979&lt;&gt;"",OR(LEFT($C1979,1)="1",LEFT($C1979,1)="2"),$D1979=""),AND($D1979&lt;&gt;"",NOT(OR(LEFT($C1979,1)="1",LEFT($C1979,1)="2"))),AND($D1979&lt;&gt;"",COUNTIF(' PROJETO'!$B$14:$B$16,$D1979)=0),IF($D1979="",FALSE(),IF(COUNTIF(' PROJETO'!$B$14:$B$16,$D1979)=0,FALSE(),IFERROR(INDEX(' PROJETO'!$C$14:$C$16,MATCH($D1979,' PROJETO'!$B$14:$B$16,0))&lt;&gt;"Sim",FALSE()))))</f>
        <v>0</v>
      </c>
      <c r="AG1979" s="21" t="b">
        <f>AND($AC1979,$Y1979&gt;'CONFG.  LISTAS'!$F$4,$Z1979="",$AA1979="")</f>
        <v>0</v>
      </c>
      <c r="AH1979" s="21" t="str">
        <f t="shared" si="402"/>
        <v/>
      </c>
      <c r="AI1979" s="43" t="str">
        <f ca="1">IF(NOT($AC1979),"",IF(OR($B1979="",$C1979="",$E1979="",$F1979=""),"Preencha descrição, categoria, tipo e unidade.",IF(AND($B1979&lt;&gt;"",OR(LEFT($C1979,1)="1",LEFT($C1979,1)="2"),$D1979=""),"Informe a prática de restauração para itens diretos.",IF(AND($D1979&lt;&gt;"",NOT(OR(LEFT($C1979,1)="1",LEFT($C1979,1)="2"))),"Custos indiretos não devem pertencer a uma prática específica.",IF(AND($D1979&lt;&gt;"",COUNTIF(' PROJETO'!$B$14:$B$16,$D1979)=0),"Prática de restauração inválida ou não cadastrada.",IF(IF($D1979="",FALSE(),IF(COUNTIF(' PROJETO'!$B$14:$B$16,$D1979)=0,FALSE(),IFERROR(INDEX(' PROJETO'!$C$14:$C$16,MATCH($D1979,' PROJETO'!$B$14:$B$16,0))&lt;&gt;"Sim",FALSE()))),"A prática informada no item não foi selecionada na aba Projeto.",IF(AND(MAX($I1979,$L1979,$O1979,$R1979,$U1979,$X1979)&gt;'CONFG.  LISTAS'!$F$4,NOT(OR($Z1979&lt;&gt;"",$AA1979&lt;&gt;""))),"Memorial de cálculo ou anexo obrigatório não informado para item acima do limite.",IF(OR(AND($G1979&lt;&gt;"",$H1979&lt;&gt;"",OR($G1979&lt;=0,$H1979&lt;=0)),AND($J1979&lt;&gt;"",$K1979&lt;&gt;"",OR($J1979&lt;=0,$K1979&lt;=0)),AND($M1979&lt;&gt;"",$N1979&lt;&gt;"",OR($M1979&lt;=0,$N1979&lt;=0)),AND($P1979&lt;&gt;"",$Q1979&lt;&gt;"",OR($P1979&lt;=0,$Q1979&lt;=0)),AND($S1979&lt;&gt;"",$T1979&lt;&gt;"",OR($S1979&lt;=0,$T1979&lt;=0)),AND($V1979&lt;&gt;"",$W1979&lt;&gt;"",OR($V1979&lt;=0,$W1979&lt;=0))),"Revise os valores informados: valor unitário e quantidade devem ser maiores que zero.",IF(OR(AND($G1979="",$H1979&lt;&gt;""),AND($G1979&lt;&gt;"",$H1979=""),AND($J1979="",$K1979&lt;&gt;""),AND($J1979&lt;&gt;"",$K1979=""),AND($M1979="",$N1979&lt;&gt;""),AND($M1979&lt;&gt;"",$N1979=""),AND($P1979="",$Q1979&lt;&gt;""),AND($P1979&lt;&gt;"",$Q1979=""),AND($S1979="",$T1979&lt;&gt;""),AND($S1979&lt;&gt;"",$T1979=""),AND($V1979="",$W1979&lt;&gt;""),AND($V1979&lt;&gt;"",$W1979="")),"Há ano preenchido parcialmente: "&amp;TRIM(IF(AND($G1979="",$H1979&lt;&gt;""),"Ano 1 (falta valor unitário); ","")&amp;IF(AND($G1979&lt;&gt;"",$H1979=""),"Ano 1 (falta quantidade); ","")&amp;IF(AND($J1979="",$K1979&lt;&gt;""),"Ano 2 (falta valor unitário); ","")&amp;IF(AND($J1979&lt;&gt;"",$K1979=""),"Ano 2 (falta quantidade); ","")&amp;IF(AND($M1979="",$N1979&lt;&gt;""),"Ano 3 (falta valor unitário); ","")&amp;IF(AND($M1979&lt;&gt;"",$N1979=""),"Ano 3 (falta quantidade); ","")&amp;IF(AND($P1979="",$Q1979&lt;&gt;""),"Ano 4 (falta valor unitário); ","")&amp;IF(AND($P1979&lt;&gt;"",$Q1979=""),"Ano 4 (falta quantidade); ","")&amp;IF(AND($S1979="",$T1979&lt;&gt;""),"Ano 5 (falta valor unitário); ","")&amp;IF(AND($S1979&lt;&gt;"",$T1979=""),"Ano 5 (falta quantidade); ","")&amp;IF(AND($V1979="",$W1979&lt;&gt;""),"Ano 6 (falta valor unitário); ","")&amp;IF(AND($V1979&lt;&gt;"",$W1979=""),"Ano 6 (falta quantidade); ","")), IF(NOT(OR(AND($G1979&lt;&gt;"",$H1979&lt;&gt;""),AND($J1979&lt;&gt;"",$K1979&lt;&gt;""),AND($M1979&lt;&gt;"",$N1979&lt;&gt;""),AND($P1979&lt;&gt;"",$Q1979&lt;&gt;""),AND($S1979&lt;&gt;"",$T1979&lt;&gt;""),AND($V1979&lt;&gt;"",$W1979&lt;&gt;""))),"Informe pelo menos um ano completo com valor unitário e quantidade.",IF(AND($C1979&lt;&gt;"",$E1979&lt;&gt;"",LEFT(TRIM($C1979),1)&lt;&gt;LEFT(TRIM($E1979),1)),"Categoria e tipo estão incompatíveis.",IF(IF(OR($E1979="",$F1979=""),FALSE(),IFERROR(COUNTIF(INDIRECT("UNITS_"&amp;SUBSTITUTE(LEFT($E1979,FIND(" ",$E1979&amp;" ")-1),".","_")),$F1979)=0,TRUE())),"Unidade incompatível com o tipo selecionado.",IF(OR(AND(ISNUMBER(SEARCH("comunic",LOWER($B1979))),LEFT($E1979,3)&lt;&gt;"4.4"),AND(ISNUMBER(SEARCH("monitor",LOWER($B1979))),NOT(OR(LEFT($E1979,3)="1.5",LEFT($E1979,3)="2.5")))),"Revise a classificação do item conforme as regras de preenchimento.",IF(AND($B1979&lt;&gt;"",OR(ISNUMBER(SEARCH("outro",LOWER($B1979))),ISNUMBER(SEARCH("divers",LOWER($B1979))),ISNUMBER(SEARCH("kit",LOWER($B1979))),ISNUMBER(SEARCH("ferrament",LOWER($B1979))),ISNUMBER(SEARCH("epi",LOWER($B1979)))),NOT(OR($Z1979&lt;&gt;"",$AA1979&lt;&gt;""))),"Descrição muito genérica: detalhe melhor o item e registre o racional no memorial ou em anexo.",IF(AND($Y1979=0,$B1979&lt;&gt;"",OR($G1979&lt;&gt;"",$H1979&lt;&gt;"",$J1979&lt;&gt;"",$K1979&lt;&gt;"",$M1979&lt;&gt;"",$N1979&lt;&gt;"",$P1979&lt;&gt;"",$Q1979&lt;&gt;"",$S1979&lt;&gt;"",$T1979&lt;&gt;"",$V1979&lt;&gt;"",$W1979&lt;&gt;"")),"O item possui dados lançados, mas o total está zerado. Revise os valores informados.","")))))))))))))))</f>
        <v/>
      </c>
    </row>
    <row r="1980" spans="1:35" ht="14.25" customHeight="1" x14ac:dyDescent="0.25">
      <c r="A1980" s="57" t="str">
        <f t="shared" si="390"/>
        <v/>
      </c>
      <c r="B1980" s="58"/>
      <c r="C1980" s="58"/>
      <c r="D1980" s="58"/>
      <c r="E1980" s="58"/>
      <c r="F1980" s="58"/>
      <c r="G1980" s="269"/>
      <c r="H1980" s="59"/>
      <c r="I1980" s="273">
        <f t="shared" si="391"/>
        <v>0</v>
      </c>
      <c r="J1980" s="269"/>
      <c r="K1980" s="59"/>
      <c r="L1980" s="270">
        <f t="shared" si="392"/>
        <v>0</v>
      </c>
      <c r="M1980" s="269"/>
      <c r="N1980" s="59"/>
      <c r="O1980" s="270">
        <f t="shared" si="393"/>
        <v>0</v>
      </c>
      <c r="P1980" s="269"/>
      <c r="Q1980" s="59"/>
      <c r="R1980" s="271">
        <f t="shared" si="394"/>
        <v>0</v>
      </c>
      <c r="S1980" s="269"/>
      <c r="T1980" s="59"/>
      <c r="U1980" s="270">
        <f t="shared" si="395"/>
        <v>0</v>
      </c>
      <c r="V1980" s="269"/>
      <c r="W1980" s="59"/>
      <c r="X1980" s="270">
        <f t="shared" si="396"/>
        <v>0</v>
      </c>
      <c r="Y1980" s="270">
        <f t="shared" si="397"/>
        <v>0</v>
      </c>
      <c r="Z1980" s="58"/>
      <c r="AA1980" s="58"/>
      <c r="AB1980" s="60" t="str">
        <f t="shared" si="398"/>
        <v/>
      </c>
      <c r="AC1980" s="21" t="b">
        <f t="shared" si="399"/>
        <v>0</v>
      </c>
      <c r="AD1980" s="21" t="b">
        <f t="shared" si="400"/>
        <v>0</v>
      </c>
      <c r="AE1980" s="21" t="b">
        <f t="shared" si="401"/>
        <v>0</v>
      </c>
      <c r="AF1980" s="21" t="b">
        <f ca="1">OR(AND($AC1980,NOT($AD1980)),AND($AC1980,OR(AND($G1980="",$H1980&lt;&gt;""),AND($G1980&lt;&gt;"",$H1980=""),AND($J1980="",$K1980&lt;&gt;""),AND($J1980&lt;&gt;"",$K1980=""),AND($M1980="",$N1980&lt;&gt;""),AND($M1980&lt;&gt;"",$N1980=""),AND($P1980="",$Q1980&lt;&gt;""),AND($P1980&lt;&gt;"",$Q1980=""),AND($S1980="",$T1980&lt;&gt;""),AND($S1980&lt;&gt;"",$T1980=""),AND($V1980="",$W1980&lt;&gt;""),AND($V1980&lt;&gt;"",$W1980=""))),AND($C1980&lt;&gt;"",$E1980&lt;&gt;"",LEFT(TRIM($C1980),1)&lt;&gt;LEFT(TRIM($E1980),1)),IF(OR($E1980="",$F1980=""),FALSE(),IFERROR(COUNTIF(INDIRECT("UNITS_"&amp;SUBSTITUTE(LEFT($E1980,FIND(" ",$E1980&amp;" ")-1),".","_")),$F1980)=0,TRUE())),AND($B1980&lt;&gt;"",OR(ISNUMBER(SEARCH("outro",LOWER($B1980))),ISNUMBER(SEARCH("divers",LOWER($B1980))),ISNUMBER(SEARCH("etc",LOWER($B1980))))),OR(AND(ISNUMBER(SEARCH("comunic",LOWER($B1980))),LEFT($E1980,3)&lt;&gt;"4.4"),AND(ISNUMBER(SEARCH("monitor",LOWER($B1980))),NOT(OR(LEFT($E1980,3)="1.5",LEFT($E1980,3)="2.5")))),AND($B1980&lt;&gt;"",OR(LEFT($C1980,1)="1",LEFT($C1980,1)="2"),$D1980=""),AND($D1980&lt;&gt;"",NOT(OR(LEFT($C1980,1)="1",LEFT($C1980,1)="2"))),AND($D1980&lt;&gt;"",COUNTIF(' PROJETO'!$B$14:$B$16,$D1980)=0),IF($D1980="",FALSE(),IF(COUNTIF(' PROJETO'!$B$14:$B$16,$D1980)=0,FALSE(),IFERROR(INDEX(' PROJETO'!$C$14:$C$16,MATCH($D1980,' PROJETO'!$B$14:$B$16,0))&lt;&gt;"Sim",FALSE()))))</f>
        <v>0</v>
      </c>
      <c r="AG1980" s="21" t="b">
        <f>AND($AC1980,$Y1980&gt;'CONFG.  LISTAS'!$F$4,$Z1980="",$AA1980="")</f>
        <v>0</v>
      </c>
      <c r="AH1980" s="21" t="str">
        <f t="shared" si="402"/>
        <v/>
      </c>
      <c r="AI1980" s="43" t="str">
        <f ca="1">IF(NOT($AC1980),"",IF(OR($B1980="",$C1980="",$E1980="",$F1980=""),"Preencha descrição, categoria, tipo e unidade.",IF(AND($B1980&lt;&gt;"",OR(LEFT($C1980,1)="1",LEFT($C1980,1)="2"),$D1980=""),"Informe a prática de restauração para itens diretos.",IF(AND($D1980&lt;&gt;"",NOT(OR(LEFT($C1980,1)="1",LEFT($C1980,1)="2"))),"Custos indiretos não devem pertencer a uma prática específica.",IF(AND($D1980&lt;&gt;"",COUNTIF(' PROJETO'!$B$14:$B$16,$D1980)=0),"Prática de restauração inválida ou não cadastrada.",IF(IF($D1980="",FALSE(),IF(COUNTIF(' PROJETO'!$B$14:$B$16,$D1980)=0,FALSE(),IFERROR(INDEX(' PROJETO'!$C$14:$C$16,MATCH($D1980,' PROJETO'!$B$14:$B$16,0))&lt;&gt;"Sim",FALSE()))),"A prática informada no item não foi selecionada na aba Projeto.",IF(AND(MAX($I1980,$L1980,$O1980,$R1980,$U1980,$X1980)&gt;'CONFG.  LISTAS'!$F$4,NOT(OR($Z1980&lt;&gt;"",$AA1980&lt;&gt;""))),"Memorial de cálculo ou anexo obrigatório não informado para item acima do limite.",IF(OR(AND($G1980&lt;&gt;"",$H1980&lt;&gt;"",OR($G1980&lt;=0,$H1980&lt;=0)),AND($J1980&lt;&gt;"",$K1980&lt;&gt;"",OR($J1980&lt;=0,$K1980&lt;=0)),AND($M1980&lt;&gt;"",$N1980&lt;&gt;"",OR($M1980&lt;=0,$N1980&lt;=0)),AND($P1980&lt;&gt;"",$Q1980&lt;&gt;"",OR($P1980&lt;=0,$Q1980&lt;=0)),AND($S1980&lt;&gt;"",$T1980&lt;&gt;"",OR($S1980&lt;=0,$T1980&lt;=0)),AND($V1980&lt;&gt;"",$W1980&lt;&gt;"",OR($V1980&lt;=0,$W1980&lt;=0))),"Revise os valores informados: valor unitário e quantidade devem ser maiores que zero.",IF(OR(AND($G1980="",$H1980&lt;&gt;""),AND($G1980&lt;&gt;"",$H1980=""),AND($J1980="",$K1980&lt;&gt;""),AND($J1980&lt;&gt;"",$K1980=""),AND($M1980="",$N1980&lt;&gt;""),AND($M1980&lt;&gt;"",$N1980=""),AND($P1980="",$Q1980&lt;&gt;""),AND($P1980&lt;&gt;"",$Q1980=""),AND($S1980="",$T1980&lt;&gt;""),AND($S1980&lt;&gt;"",$T1980=""),AND($V1980="",$W1980&lt;&gt;""),AND($V1980&lt;&gt;"",$W1980="")),"Há ano preenchido parcialmente: "&amp;TRIM(IF(AND($G1980="",$H1980&lt;&gt;""),"Ano 1 (falta valor unitário); ","")&amp;IF(AND($G1980&lt;&gt;"",$H1980=""),"Ano 1 (falta quantidade); ","")&amp;IF(AND($J1980="",$K1980&lt;&gt;""),"Ano 2 (falta valor unitário); ","")&amp;IF(AND($J1980&lt;&gt;"",$K1980=""),"Ano 2 (falta quantidade); ","")&amp;IF(AND($M1980="",$N1980&lt;&gt;""),"Ano 3 (falta valor unitário); ","")&amp;IF(AND($M1980&lt;&gt;"",$N1980=""),"Ano 3 (falta quantidade); ","")&amp;IF(AND($P1980="",$Q1980&lt;&gt;""),"Ano 4 (falta valor unitário); ","")&amp;IF(AND($P1980&lt;&gt;"",$Q1980=""),"Ano 4 (falta quantidade); ","")&amp;IF(AND($S1980="",$T1980&lt;&gt;""),"Ano 5 (falta valor unitário); ","")&amp;IF(AND($S1980&lt;&gt;"",$T1980=""),"Ano 5 (falta quantidade); ","")&amp;IF(AND($V1980="",$W1980&lt;&gt;""),"Ano 6 (falta valor unitário); ","")&amp;IF(AND($V1980&lt;&gt;"",$W1980=""),"Ano 6 (falta quantidade); ","")), IF(NOT(OR(AND($G1980&lt;&gt;"",$H1980&lt;&gt;""),AND($J1980&lt;&gt;"",$K1980&lt;&gt;""),AND($M1980&lt;&gt;"",$N1980&lt;&gt;""),AND($P1980&lt;&gt;"",$Q1980&lt;&gt;""),AND($S1980&lt;&gt;"",$T1980&lt;&gt;""),AND($V1980&lt;&gt;"",$W1980&lt;&gt;""))),"Informe pelo menos um ano completo com valor unitário e quantidade.",IF(AND($C1980&lt;&gt;"",$E1980&lt;&gt;"",LEFT(TRIM($C1980),1)&lt;&gt;LEFT(TRIM($E1980),1)),"Categoria e tipo estão incompatíveis.",IF(IF(OR($E1980="",$F1980=""),FALSE(),IFERROR(COUNTIF(INDIRECT("UNITS_"&amp;SUBSTITUTE(LEFT($E1980,FIND(" ",$E1980&amp;" ")-1),".","_")),$F1980)=0,TRUE())),"Unidade incompatível com o tipo selecionado.",IF(OR(AND(ISNUMBER(SEARCH("comunic",LOWER($B1980))),LEFT($E1980,3)&lt;&gt;"4.4"),AND(ISNUMBER(SEARCH("monitor",LOWER($B1980))),NOT(OR(LEFT($E1980,3)="1.5",LEFT($E1980,3)="2.5")))),"Revise a classificação do item conforme as regras de preenchimento.",IF(AND($B1980&lt;&gt;"",OR(ISNUMBER(SEARCH("outro",LOWER($B1980))),ISNUMBER(SEARCH("divers",LOWER($B1980))),ISNUMBER(SEARCH("kit",LOWER($B1980))),ISNUMBER(SEARCH("ferrament",LOWER($B1980))),ISNUMBER(SEARCH("epi",LOWER($B1980)))),NOT(OR($Z1980&lt;&gt;"",$AA1980&lt;&gt;""))),"Descrição muito genérica: detalhe melhor o item e registre o racional no memorial ou em anexo.",IF(AND($Y1980=0,$B1980&lt;&gt;"",OR($G1980&lt;&gt;"",$H1980&lt;&gt;"",$J1980&lt;&gt;"",$K1980&lt;&gt;"",$M1980&lt;&gt;"",$N1980&lt;&gt;"",$P1980&lt;&gt;"",$Q1980&lt;&gt;"",$S1980&lt;&gt;"",$T1980&lt;&gt;"",$V1980&lt;&gt;"",$W1980&lt;&gt;"")),"O item possui dados lançados, mas o total está zerado. Revise os valores informados.","")))))))))))))))</f>
        <v/>
      </c>
    </row>
    <row r="1981" spans="1:35" ht="14.25" customHeight="1" x14ac:dyDescent="0.25">
      <c r="A1981" s="57" t="str">
        <f t="shared" si="390"/>
        <v/>
      </c>
      <c r="B1981" s="61"/>
      <c r="C1981" s="61"/>
      <c r="D1981" s="58"/>
      <c r="E1981" s="61"/>
      <c r="F1981" s="61"/>
      <c r="G1981" s="272"/>
      <c r="H1981" s="62"/>
      <c r="I1981" s="273">
        <f t="shared" si="391"/>
        <v>0</v>
      </c>
      <c r="J1981" s="272"/>
      <c r="K1981" s="62"/>
      <c r="L1981" s="270">
        <f t="shared" si="392"/>
        <v>0</v>
      </c>
      <c r="M1981" s="272"/>
      <c r="N1981" s="62"/>
      <c r="O1981" s="270">
        <f t="shared" si="393"/>
        <v>0</v>
      </c>
      <c r="P1981" s="272"/>
      <c r="Q1981" s="62"/>
      <c r="R1981" s="271">
        <f t="shared" si="394"/>
        <v>0</v>
      </c>
      <c r="S1981" s="272"/>
      <c r="T1981" s="62"/>
      <c r="U1981" s="270">
        <f t="shared" si="395"/>
        <v>0</v>
      </c>
      <c r="V1981" s="272"/>
      <c r="W1981" s="62"/>
      <c r="X1981" s="270">
        <f t="shared" si="396"/>
        <v>0</v>
      </c>
      <c r="Y1981" s="270">
        <f t="shared" si="397"/>
        <v>0</v>
      </c>
      <c r="Z1981" s="61"/>
      <c r="AA1981" s="61"/>
      <c r="AB1981" s="60" t="str">
        <f t="shared" si="398"/>
        <v/>
      </c>
      <c r="AC1981" s="21" t="b">
        <f t="shared" si="399"/>
        <v>0</v>
      </c>
      <c r="AD1981" s="21" t="b">
        <f t="shared" si="400"/>
        <v>0</v>
      </c>
      <c r="AE1981" s="21" t="b">
        <f t="shared" si="401"/>
        <v>0</v>
      </c>
      <c r="AF1981" s="21" t="b">
        <f ca="1">OR(AND($AC1981,NOT($AD1981)),AND($AC1981,OR(AND($G1981="",$H1981&lt;&gt;""),AND($G1981&lt;&gt;"",$H1981=""),AND($J1981="",$K1981&lt;&gt;""),AND($J1981&lt;&gt;"",$K1981=""),AND($M1981="",$N1981&lt;&gt;""),AND($M1981&lt;&gt;"",$N1981=""),AND($P1981="",$Q1981&lt;&gt;""),AND($P1981&lt;&gt;"",$Q1981=""),AND($S1981="",$T1981&lt;&gt;""),AND($S1981&lt;&gt;"",$T1981=""),AND($V1981="",$W1981&lt;&gt;""),AND($V1981&lt;&gt;"",$W1981=""))),AND($C1981&lt;&gt;"",$E1981&lt;&gt;"",LEFT(TRIM($C1981),1)&lt;&gt;LEFT(TRIM($E1981),1)),IF(OR($E1981="",$F1981=""),FALSE(),IFERROR(COUNTIF(INDIRECT("UNITS_"&amp;SUBSTITUTE(LEFT($E1981,FIND(" ",$E1981&amp;" ")-1),".","_")),$F1981)=0,TRUE())),AND($B1981&lt;&gt;"",OR(ISNUMBER(SEARCH("outro",LOWER($B1981))),ISNUMBER(SEARCH("divers",LOWER($B1981))),ISNUMBER(SEARCH("etc",LOWER($B1981))))),OR(AND(ISNUMBER(SEARCH("comunic",LOWER($B1981))),LEFT($E1981,3)&lt;&gt;"4.4"),AND(ISNUMBER(SEARCH("monitor",LOWER($B1981))),NOT(OR(LEFT($E1981,3)="1.5",LEFT($E1981,3)="2.5")))),AND($B1981&lt;&gt;"",OR(LEFT($C1981,1)="1",LEFT($C1981,1)="2"),$D1981=""),AND($D1981&lt;&gt;"",NOT(OR(LEFT($C1981,1)="1",LEFT($C1981,1)="2"))),AND($D1981&lt;&gt;"",COUNTIF(' PROJETO'!$B$14:$B$16,$D1981)=0),IF($D1981="",FALSE(),IF(COUNTIF(' PROJETO'!$B$14:$B$16,$D1981)=0,FALSE(),IFERROR(INDEX(' PROJETO'!$C$14:$C$16,MATCH($D1981,' PROJETO'!$B$14:$B$16,0))&lt;&gt;"Sim",FALSE()))))</f>
        <v>0</v>
      </c>
      <c r="AG1981" s="21" t="b">
        <f>AND($AC1981,$Y1981&gt;'CONFG.  LISTAS'!$F$4,$Z1981="",$AA1981="")</f>
        <v>0</v>
      </c>
      <c r="AH1981" s="21" t="str">
        <f t="shared" si="402"/>
        <v/>
      </c>
      <c r="AI1981" s="43" t="str">
        <f ca="1">IF(NOT($AC1981),"",IF(OR($B1981="",$C1981="",$E1981="",$F1981=""),"Preencha descrição, categoria, tipo e unidade.",IF(AND($B1981&lt;&gt;"",OR(LEFT($C1981,1)="1",LEFT($C1981,1)="2"),$D1981=""),"Informe a prática de restauração para itens diretos.",IF(AND($D1981&lt;&gt;"",NOT(OR(LEFT($C1981,1)="1",LEFT($C1981,1)="2"))),"Custos indiretos não devem pertencer a uma prática específica.",IF(AND($D1981&lt;&gt;"",COUNTIF(' PROJETO'!$B$14:$B$16,$D1981)=0),"Prática de restauração inválida ou não cadastrada.",IF(IF($D1981="",FALSE(),IF(COUNTIF(' PROJETO'!$B$14:$B$16,$D1981)=0,FALSE(),IFERROR(INDEX(' PROJETO'!$C$14:$C$16,MATCH($D1981,' PROJETO'!$B$14:$B$16,0))&lt;&gt;"Sim",FALSE()))),"A prática informada no item não foi selecionada na aba Projeto.",IF(AND(MAX($I1981,$L1981,$O1981,$R1981,$U1981,$X1981)&gt;'CONFG.  LISTAS'!$F$4,NOT(OR($Z1981&lt;&gt;"",$AA1981&lt;&gt;""))),"Memorial de cálculo ou anexo obrigatório não informado para item acima do limite.",IF(OR(AND($G1981&lt;&gt;"",$H1981&lt;&gt;"",OR($G1981&lt;=0,$H1981&lt;=0)),AND($J1981&lt;&gt;"",$K1981&lt;&gt;"",OR($J1981&lt;=0,$K1981&lt;=0)),AND($M1981&lt;&gt;"",$N1981&lt;&gt;"",OR($M1981&lt;=0,$N1981&lt;=0)),AND($P1981&lt;&gt;"",$Q1981&lt;&gt;"",OR($P1981&lt;=0,$Q1981&lt;=0)),AND($S1981&lt;&gt;"",$T1981&lt;&gt;"",OR($S1981&lt;=0,$T1981&lt;=0)),AND($V1981&lt;&gt;"",$W1981&lt;&gt;"",OR($V1981&lt;=0,$W1981&lt;=0))),"Revise os valores informados: valor unitário e quantidade devem ser maiores que zero.",IF(OR(AND($G1981="",$H1981&lt;&gt;""),AND($G1981&lt;&gt;"",$H1981=""),AND($J1981="",$K1981&lt;&gt;""),AND($J1981&lt;&gt;"",$K1981=""),AND($M1981="",$N1981&lt;&gt;""),AND($M1981&lt;&gt;"",$N1981=""),AND($P1981="",$Q1981&lt;&gt;""),AND($P1981&lt;&gt;"",$Q1981=""),AND($S1981="",$T1981&lt;&gt;""),AND($S1981&lt;&gt;"",$T1981=""),AND($V1981="",$W1981&lt;&gt;""),AND($V1981&lt;&gt;"",$W1981="")),"Há ano preenchido parcialmente: "&amp;TRIM(IF(AND($G1981="",$H1981&lt;&gt;""),"Ano 1 (falta valor unitário); ","")&amp;IF(AND($G1981&lt;&gt;"",$H1981=""),"Ano 1 (falta quantidade); ","")&amp;IF(AND($J1981="",$K1981&lt;&gt;""),"Ano 2 (falta valor unitário); ","")&amp;IF(AND($J1981&lt;&gt;"",$K1981=""),"Ano 2 (falta quantidade); ","")&amp;IF(AND($M1981="",$N1981&lt;&gt;""),"Ano 3 (falta valor unitário); ","")&amp;IF(AND($M1981&lt;&gt;"",$N1981=""),"Ano 3 (falta quantidade); ","")&amp;IF(AND($P1981="",$Q1981&lt;&gt;""),"Ano 4 (falta valor unitário); ","")&amp;IF(AND($P1981&lt;&gt;"",$Q1981=""),"Ano 4 (falta quantidade); ","")&amp;IF(AND($S1981="",$T1981&lt;&gt;""),"Ano 5 (falta valor unitário); ","")&amp;IF(AND($S1981&lt;&gt;"",$T1981=""),"Ano 5 (falta quantidade); ","")&amp;IF(AND($V1981="",$W1981&lt;&gt;""),"Ano 6 (falta valor unitário); ","")&amp;IF(AND($V1981&lt;&gt;"",$W1981=""),"Ano 6 (falta quantidade); ","")), IF(NOT(OR(AND($G1981&lt;&gt;"",$H1981&lt;&gt;""),AND($J1981&lt;&gt;"",$K1981&lt;&gt;""),AND($M1981&lt;&gt;"",$N1981&lt;&gt;""),AND($P1981&lt;&gt;"",$Q1981&lt;&gt;""),AND($S1981&lt;&gt;"",$T1981&lt;&gt;""),AND($V1981&lt;&gt;"",$W1981&lt;&gt;""))),"Informe pelo menos um ano completo com valor unitário e quantidade.",IF(AND($C1981&lt;&gt;"",$E1981&lt;&gt;"",LEFT(TRIM($C1981),1)&lt;&gt;LEFT(TRIM($E1981),1)),"Categoria e tipo estão incompatíveis.",IF(IF(OR($E1981="",$F1981=""),FALSE(),IFERROR(COUNTIF(INDIRECT("UNITS_"&amp;SUBSTITUTE(LEFT($E1981,FIND(" ",$E1981&amp;" ")-1),".","_")),$F1981)=0,TRUE())),"Unidade incompatível com o tipo selecionado.",IF(OR(AND(ISNUMBER(SEARCH("comunic",LOWER($B1981))),LEFT($E1981,3)&lt;&gt;"4.4"),AND(ISNUMBER(SEARCH("monitor",LOWER($B1981))),NOT(OR(LEFT($E1981,3)="1.5",LEFT($E1981,3)="2.5")))),"Revise a classificação do item conforme as regras de preenchimento.",IF(AND($B1981&lt;&gt;"",OR(ISNUMBER(SEARCH("outro",LOWER($B1981))),ISNUMBER(SEARCH("divers",LOWER($B1981))),ISNUMBER(SEARCH("kit",LOWER($B1981))),ISNUMBER(SEARCH("ferrament",LOWER($B1981))),ISNUMBER(SEARCH("epi",LOWER($B1981)))),NOT(OR($Z1981&lt;&gt;"",$AA1981&lt;&gt;""))),"Descrição muito genérica: detalhe melhor o item e registre o racional no memorial ou em anexo.",IF(AND($Y1981=0,$B1981&lt;&gt;"",OR($G1981&lt;&gt;"",$H1981&lt;&gt;"",$J1981&lt;&gt;"",$K1981&lt;&gt;"",$M1981&lt;&gt;"",$N1981&lt;&gt;"",$P1981&lt;&gt;"",$Q1981&lt;&gt;"",$S1981&lt;&gt;"",$T1981&lt;&gt;"",$V1981&lt;&gt;"",$W1981&lt;&gt;"")),"O item possui dados lançados, mas o total está zerado. Revise os valores informados.","")))))))))))))))</f>
        <v/>
      </c>
    </row>
    <row r="1982" spans="1:35" ht="14.25" customHeight="1" x14ac:dyDescent="0.25">
      <c r="A1982" s="57" t="str">
        <f t="shared" si="390"/>
        <v/>
      </c>
      <c r="B1982" s="58"/>
      <c r="C1982" s="58"/>
      <c r="D1982" s="58"/>
      <c r="E1982" s="58"/>
      <c r="F1982" s="58"/>
      <c r="G1982" s="269"/>
      <c r="H1982" s="59"/>
      <c r="I1982" s="273">
        <f t="shared" si="391"/>
        <v>0</v>
      </c>
      <c r="J1982" s="269"/>
      <c r="K1982" s="59"/>
      <c r="L1982" s="270">
        <f t="shared" si="392"/>
        <v>0</v>
      </c>
      <c r="M1982" s="269"/>
      <c r="N1982" s="59"/>
      <c r="O1982" s="270">
        <f t="shared" si="393"/>
        <v>0</v>
      </c>
      <c r="P1982" s="269"/>
      <c r="Q1982" s="59"/>
      <c r="R1982" s="271">
        <f t="shared" si="394"/>
        <v>0</v>
      </c>
      <c r="S1982" s="269"/>
      <c r="T1982" s="59"/>
      <c r="U1982" s="270">
        <f t="shared" si="395"/>
        <v>0</v>
      </c>
      <c r="V1982" s="269"/>
      <c r="W1982" s="59"/>
      <c r="X1982" s="270">
        <f t="shared" si="396"/>
        <v>0</v>
      </c>
      <c r="Y1982" s="270">
        <f t="shared" si="397"/>
        <v>0</v>
      </c>
      <c r="Z1982" s="58"/>
      <c r="AA1982" s="58"/>
      <c r="AB1982" s="60" t="str">
        <f t="shared" si="398"/>
        <v/>
      </c>
      <c r="AC1982" s="21" t="b">
        <f t="shared" si="399"/>
        <v>0</v>
      </c>
      <c r="AD1982" s="21" t="b">
        <f t="shared" si="400"/>
        <v>0</v>
      </c>
      <c r="AE1982" s="21" t="b">
        <f t="shared" si="401"/>
        <v>0</v>
      </c>
      <c r="AF1982" s="21" t="b">
        <f ca="1">OR(AND($AC1982,NOT($AD1982)),AND($AC1982,OR(AND($G1982="",$H1982&lt;&gt;""),AND($G1982&lt;&gt;"",$H1982=""),AND($J1982="",$K1982&lt;&gt;""),AND($J1982&lt;&gt;"",$K1982=""),AND($M1982="",$N1982&lt;&gt;""),AND($M1982&lt;&gt;"",$N1982=""),AND($P1982="",$Q1982&lt;&gt;""),AND($P1982&lt;&gt;"",$Q1982=""),AND($S1982="",$T1982&lt;&gt;""),AND($S1982&lt;&gt;"",$T1982=""),AND($V1982="",$W1982&lt;&gt;""),AND($V1982&lt;&gt;"",$W1982=""))),AND($C1982&lt;&gt;"",$E1982&lt;&gt;"",LEFT(TRIM($C1982),1)&lt;&gt;LEFT(TRIM($E1982),1)),IF(OR($E1982="",$F1982=""),FALSE(),IFERROR(COUNTIF(INDIRECT("UNITS_"&amp;SUBSTITUTE(LEFT($E1982,FIND(" ",$E1982&amp;" ")-1),".","_")),$F1982)=0,TRUE())),AND($B1982&lt;&gt;"",OR(ISNUMBER(SEARCH("outro",LOWER($B1982))),ISNUMBER(SEARCH("divers",LOWER($B1982))),ISNUMBER(SEARCH("etc",LOWER($B1982))))),OR(AND(ISNUMBER(SEARCH("comunic",LOWER($B1982))),LEFT($E1982,3)&lt;&gt;"4.4"),AND(ISNUMBER(SEARCH("monitor",LOWER($B1982))),NOT(OR(LEFT($E1982,3)="1.5",LEFT($E1982,3)="2.5")))),AND($B1982&lt;&gt;"",OR(LEFT($C1982,1)="1",LEFT($C1982,1)="2"),$D1982=""),AND($D1982&lt;&gt;"",NOT(OR(LEFT($C1982,1)="1",LEFT($C1982,1)="2"))),AND($D1982&lt;&gt;"",COUNTIF(' PROJETO'!$B$14:$B$16,$D1982)=0),IF($D1982="",FALSE(),IF(COUNTIF(' PROJETO'!$B$14:$B$16,$D1982)=0,FALSE(),IFERROR(INDEX(' PROJETO'!$C$14:$C$16,MATCH($D1982,' PROJETO'!$B$14:$B$16,0))&lt;&gt;"Sim",FALSE()))))</f>
        <v>0</v>
      </c>
      <c r="AG1982" s="21" t="b">
        <f>AND($AC1982,$Y1982&gt;'CONFG.  LISTAS'!$F$4,$Z1982="",$AA1982="")</f>
        <v>0</v>
      </c>
      <c r="AH1982" s="21" t="str">
        <f t="shared" si="402"/>
        <v/>
      </c>
      <c r="AI1982" s="43" t="str">
        <f ca="1">IF(NOT($AC1982),"",IF(OR($B1982="",$C1982="",$E1982="",$F1982=""),"Preencha descrição, categoria, tipo e unidade.",IF(AND($B1982&lt;&gt;"",OR(LEFT($C1982,1)="1",LEFT($C1982,1)="2"),$D1982=""),"Informe a prática de restauração para itens diretos.",IF(AND($D1982&lt;&gt;"",NOT(OR(LEFT($C1982,1)="1",LEFT($C1982,1)="2"))),"Custos indiretos não devem pertencer a uma prática específica.",IF(AND($D1982&lt;&gt;"",COUNTIF(' PROJETO'!$B$14:$B$16,$D1982)=0),"Prática de restauração inválida ou não cadastrada.",IF(IF($D1982="",FALSE(),IF(COUNTIF(' PROJETO'!$B$14:$B$16,$D1982)=0,FALSE(),IFERROR(INDEX(' PROJETO'!$C$14:$C$16,MATCH($D1982,' PROJETO'!$B$14:$B$16,0))&lt;&gt;"Sim",FALSE()))),"A prática informada no item não foi selecionada na aba Projeto.",IF(AND(MAX($I1982,$L1982,$O1982,$R1982,$U1982,$X1982)&gt;'CONFG.  LISTAS'!$F$4,NOT(OR($Z1982&lt;&gt;"",$AA1982&lt;&gt;""))),"Memorial de cálculo ou anexo obrigatório não informado para item acima do limite.",IF(OR(AND($G1982&lt;&gt;"",$H1982&lt;&gt;"",OR($G1982&lt;=0,$H1982&lt;=0)),AND($J1982&lt;&gt;"",$K1982&lt;&gt;"",OR($J1982&lt;=0,$K1982&lt;=0)),AND($M1982&lt;&gt;"",$N1982&lt;&gt;"",OR($M1982&lt;=0,$N1982&lt;=0)),AND($P1982&lt;&gt;"",$Q1982&lt;&gt;"",OR($P1982&lt;=0,$Q1982&lt;=0)),AND($S1982&lt;&gt;"",$T1982&lt;&gt;"",OR($S1982&lt;=0,$T1982&lt;=0)),AND($V1982&lt;&gt;"",$W1982&lt;&gt;"",OR($V1982&lt;=0,$W1982&lt;=0))),"Revise os valores informados: valor unitário e quantidade devem ser maiores que zero.",IF(OR(AND($G1982="",$H1982&lt;&gt;""),AND($G1982&lt;&gt;"",$H1982=""),AND($J1982="",$K1982&lt;&gt;""),AND($J1982&lt;&gt;"",$K1982=""),AND($M1982="",$N1982&lt;&gt;""),AND($M1982&lt;&gt;"",$N1982=""),AND($P1982="",$Q1982&lt;&gt;""),AND($P1982&lt;&gt;"",$Q1982=""),AND($S1982="",$T1982&lt;&gt;""),AND($S1982&lt;&gt;"",$T1982=""),AND($V1982="",$W1982&lt;&gt;""),AND($V1982&lt;&gt;"",$W1982="")),"Há ano preenchido parcialmente: "&amp;TRIM(IF(AND($G1982="",$H1982&lt;&gt;""),"Ano 1 (falta valor unitário); ","")&amp;IF(AND($G1982&lt;&gt;"",$H1982=""),"Ano 1 (falta quantidade); ","")&amp;IF(AND($J1982="",$K1982&lt;&gt;""),"Ano 2 (falta valor unitário); ","")&amp;IF(AND($J1982&lt;&gt;"",$K1982=""),"Ano 2 (falta quantidade); ","")&amp;IF(AND($M1982="",$N1982&lt;&gt;""),"Ano 3 (falta valor unitário); ","")&amp;IF(AND($M1982&lt;&gt;"",$N1982=""),"Ano 3 (falta quantidade); ","")&amp;IF(AND($P1982="",$Q1982&lt;&gt;""),"Ano 4 (falta valor unitário); ","")&amp;IF(AND($P1982&lt;&gt;"",$Q1982=""),"Ano 4 (falta quantidade); ","")&amp;IF(AND($S1982="",$T1982&lt;&gt;""),"Ano 5 (falta valor unitário); ","")&amp;IF(AND($S1982&lt;&gt;"",$T1982=""),"Ano 5 (falta quantidade); ","")&amp;IF(AND($V1982="",$W1982&lt;&gt;""),"Ano 6 (falta valor unitário); ","")&amp;IF(AND($V1982&lt;&gt;"",$W1982=""),"Ano 6 (falta quantidade); ","")), IF(NOT(OR(AND($G1982&lt;&gt;"",$H1982&lt;&gt;""),AND($J1982&lt;&gt;"",$K1982&lt;&gt;""),AND($M1982&lt;&gt;"",$N1982&lt;&gt;""),AND($P1982&lt;&gt;"",$Q1982&lt;&gt;""),AND($S1982&lt;&gt;"",$T1982&lt;&gt;""),AND($V1982&lt;&gt;"",$W1982&lt;&gt;""))),"Informe pelo menos um ano completo com valor unitário e quantidade.",IF(AND($C1982&lt;&gt;"",$E1982&lt;&gt;"",LEFT(TRIM($C1982),1)&lt;&gt;LEFT(TRIM($E1982),1)),"Categoria e tipo estão incompatíveis.",IF(IF(OR($E1982="",$F1982=""),FALSE(),IFERROR(COUNTIF(INDIRECT("UNITS_"&amp;SUBSTITUTE(LEFT($E1982,FIND(" ",$E1982&amp;" ")-1),".","_")),$F1982)=0,TRUE())),"Unidade incompatível com o tipo selecionado.",IF(OR(AND(ISNUMBER(SEARCH("comunic",LOWER($B1982))),LEFT($E1982,3)&lt;&gt;"4.4"),AND(ISNUMBER(SEARCH("monitor",LOWER($B1982))),NOT(OR(LEFT($E1982,3)="1.5",LEFT($E1982,3)="2.5")))),"Revise a classificação do item conforme as regras de preenchimento.",IF(AND($B1982&lt;&gt;"",OR(ISNUMBER(SEARCH("outro",LOWER($B1982))),ISNUMBER(SEARCH("divers",LOWER($B1982))),ISNUMBER(SEARCH("kit",LOWER($B1982))),ISNUMBER(SEARCH("ferrament",LOWER($B1982))),ISNUMBER(SEARCH("epi",LOWER($B1982)))),NOT(OR($Z1982&lt;&gt;"",$AA1982&lt;&gt;""))),"Descrição muito genérica: detalhe melhor o item e registre o racional no memorial ou em anexo.",IF(AND($Y1982=0,$B1982&lt;&gt;"",OR($G1982&lt;&gt;"",$H1982&lt;&gt;"",$J1982&lt;&gt;"",$K1982&lt;&gt;"",$M1982&lt;&gt;"",$N1982&lt;&gt;"",$P1982&lt;&gt;"",$Q1982&lt;&gt;"",$S1982&lt;&gt;"",$T1982&lt;&gt;"",$V1982&lt;&gt;"",$W1982&lt;&gt;"")),"O item possui dados lançados, mas o total está zerado. Revise os valores informados.","")))))))))))))))</f>
        <v/>
      </c>
    </row>
    <row r="1983" spans="1:35" ht="14.25" customHeight="1" x14ac:dyDescent="0.25">
      <c r="A1983" s="57" t="str">
        <f t="shared" si="390"/>
        <v/>
      </c>
      <c r="B1983" s="61"/>
      <c r="C1983" s="61"/>
      <c r="D1983" s="58"/>
      <c r="E1983" s="61"/>
      <c r="F1983" s="61"/>
      <c r="G1983" s="272"/>
      <c r="H1983" s="62"/>
      <c r="I1983" s="273">
        <f t="shared" si="391"/>
        <v>0</v>
      </c>
      <c r="J1983" s="272"/>
      <c r="K1983" s="62"/>
      <c r="L1983" s="270">
        <f t="shared" si="392"/>
        <v>0</v>
      </c>
      <c r="M1983" s="272"/>
      <c r="N1983" s="62"/>
      <c r="O1983" s="270">
        <f t="shared" si="393"/>
        <v>0</v>
      </c>
      <c r="P1983" s="272"/>
      <c r="Q1983" s="62"/>
      <c r="R1983" s="271">
        <f t="shared" si="394"/>
        <v>0</v>
      </c>
      <c r="S1983" s="272"/>
      <c r="T1983" s="62"/>
      <c r="U1983" s="270">
        <f t="shared" si="395"/>
        <v>0</v>
      </c>
      <c r="V1983" s="272"/>
      <c r="W1983" s="62"/>
      <c r="X1983" s="270">
        <f t="shared" si="396"/>
        <v>0</v>
      </c>
      <c r="Y1983" s="270">
        <f t="shared" si="397"/>
        <v>0</v>
      </c>
      <c r="Z1983" s="61"/>
      <c r="AA1983" s="61"/>
      <c r="AB1983" s="60" t="str">
        <f t="shared" si="398"/>
        <v/>
      </c>
      <c r="AC1983" s="21" t="b">
        <f t="shared" si="399"/>
        <v>0</v>
      </c>
      <c r="AD1983" s="21" t="b">
        <f t="shared" si="400"/>
        <v>0</v>
      </c>
      <c r="AE1983" s="21" t="b">
        <f t="shared" si="401"/>
        <v>0</v>
      </c>
      <c r="AF1983" s="21" t="b">
        <f ca="1">OR(AND($AC1983,NOT($AD1983)),AND($AC1983,OR(AND($G1983="",$H1983&lt;&gt;""),AND($G1983&lt;&gt;"",$H1983=""),AND($J1983="",$K1983&lt;&gt;""),AND($J1983&lt;&gt;"",$K1983=""),AND($M1983="",$N1983&lt;&gt;""),AND($M1983&lt;&gt;"",$N1983=""),AND($P1983="",$Q1983&lt;&gt;""),AND($P1983&lt;&gt;"",$Q1983=""),AND($S1983="",$T1983&lt;&gt;""),AND($S1983&lt;&gt;"",$T1983=""),AND($V1983="",$W1983&lt;&gt;""),AND($V1983&lt;&gt;"",$W1983=""))),AND($C1983&lt;&gt;"",$E1983&lt;&gt;"",LEFT(TRIM($C1983),1)&lt;&gt;LEFT(TRIM($E1983),1)),IF(OR($E1983="",$F1983=""),FALSE(),IFERROR(COUNTIF(INDIRECT("UNITS_"&amp;SUBSTITUTE(LEFT($E1983,FIND(" ",$E1983&amp;" ")-1),".","_")),$F1983)=0,TRUE())),AND($B1983&lt;&gt;"",OR(ISNUMBER(SEARCH("outro",LOWER($B1983))),ISNUMBER(SEARCH("divers",LOWER($B1983))),ISNUMBER(SEARCH("etc",LOWER($B1983))))),OR(AND(ISNUMBER(SEARCH("comunic",LOWER($B1983))),LEFT($E1983,3)&lt;&gt;"4.4"),AND(ISNUMBER(SEARCH("monitor",LOWER($B1983))),NOT(OR(LEFT($E1983,3)="1.5",LEFT($E1983,3)="2.5")))),AND($B1983&lt;&gt;"",OR(LEFT($C1983,1)="1",LEFT($C1983,1)="2"),$D1983=""),AND($D1983&lt;&gt;"",NOT(OR(LEFT($C1983,1)="1",LEFT($C1983,1)="2"))),AND($D1983&lt;&gt;"",COUNTIF(' PROJETO'!$B$14:$B$16,$D1983)=0),IF($D1983="",FALSE(),IF(COUNTIF(' PROJETO'!$B$14:$B$16,$D1983)=0,FALSE(),IFERROR(INDEX(' PROJETO'!$C$14:$C$16,MATCH($D1983,' PROJETO'!$B$14:$B$16,0))&lt;&gt;"Sim",FALSE()))))</f>
        <v>0</v>
      </c>
      <c r="AG1983" s="21" t="b">
        <f>AND($AC1983,$Y1983&gt;'CONFG.  LISTAS'!$F$4,$Z1983="",$AA1983="")</f>
        <v>0</v>
      </c>
      <c r="AH1983" s="21" t="str">
        <f t="shared" si="402"/>
        <v/>
      </c>
      <c r="AI1983" s="43" t="str">
        <f ca="1">IF(NOT($AC1983),"",IF(OR($B1983="",$C1983="",$E1983="",$F1983=""),"Preencha descrição, categoria, tipo e unidade.",IF(AND($B1983&lt;&gt;"",OR(LEFT($C1983,1)="1",LEFT($C1983,1)="2"),$D1983=""),"Informe a prática de restauração para itens diretos.",IF(AND($D1983&lt;&gt;"",NOT(OR(LEFT($C1983,1)="1",LEFT($C1983,1)="2"))),"Custos indiretos não devem pertencer a uma prática específica.",IF(AND($D1983&lt;&gt;"",COUNTIF(' PROJETO'!$B$14:$B$16,$D1983)=0),"Prática de restauração inválida ou não cadastrada.",IF(IF($D1983="",FALSE(),IF(COUNTIF(' PROJETO'!$B$14:$B$16,$D1983)=0,FALSE(),IFERROR(INDEX(' PROJETO'!$C$14:$C$16,MATCH($D1983,' PROJETO'!$B$14:$B$16,0))&lt;&gt;"Sim",FALSE()))),"A prática informada no item não foi selecionada na aba Projeto.",IF(AND(MAX($I1983,$L1983,$O1983,$R1983,$U1983,$X1983)&gt;'CONFG.  LISTAS'!$F$4,NOT(OR($Z1983&lt;&gt;"",$AA1983&lt;&gt;""))),"Memorial de cálculo ou anexo obrigatório não informado para item acima do limite.",IF(OR(AND($G1983&lt;&gt;"",$H1983&lt;&gt;"",OR($G1983&lt;=0,$H1983&lt;=0)),AND($J1983&lt;&gt;"",$K1983&lt;&gt;"",OR($J1983&lt;=0,$K1983&lt;=0)),AND($M1983&lt;&gt;"",$N1983&lt;&gt;"",OR($M1983&lt;=0,$N1983&lt;=0)),AND($P1983&lt;&gt;"",$Q1983&lt;&gt;"",OR($P1983&lt;=0,$Q1983&lt;=0)),AND($S1983&lt;&gt;"",$T1983&lt;&gt;"",OR($S1983&lt;=0,$T1983&lt;=0)),AND($V1983&lt;&gt;"",$W1983&lt;&gt;"",OR($V1983&lt;=0,$W1983&lt;=0))),"Revise os valores informados: valor unitário e quantidade devem ser maiores que zero.",IF(OR(AND($G1983="",$H1983&lt;&gt;""),AND($G1983&lt;&gt;"",$H1983=""),AND($J1983="",$K1983&lt;&gt;""),AND($J1983&lt;&gt;"",$K1983=""),AND($M1983="",$N1983&lt;&gt;""),AND($M1983&lt;&gt;"",$N1983=""),AND($P1983="",$Q1983&lt;&gt;""),AND($P1983&lt;&gt;"",$Q1983=""),AND($S1983="",$T1983&lt;&gt;""),AND($S1983&lt;&gt;"",$T1983=""),AND($V1983="",$W1983&lt;&gt;""),AND($V1983&lt;&gt;"",$W1983="")),"Há ano preenchido parcialmente: "&amp;TRIM(IF(AND($G1983="",$H1983&lt;&gt;""),"Ano 1 (falta valor unitário); ","")&amp;IF(AND($G1983&lt;&gt;"",$H1983=""),"Ano 1 (falta quantidade); ","")&amp;IF(AND($J1983="",$K1983&lt;&gt;""),"Ano 2 (falta valor unitário); ","")&amp;IF(AND($J1983&lt;&gt;"",$K1983=""),"Ano 2 (falta quantidade); ","")&amp;IF(AND($M1983="",$N1983&lt;&gt;""),"Ano 3 (falta valor unitário); ","")&amp;IF(AND($M1983&lt;&gt;"",$N1983=""),"Ano 3 (falta quantidade); ","")&amp;IF(AND($P1983="",$Q1983&lt;&gt;""),"Ano 4 (falta valor unitário); ","")&amp;IF(AND($P1983&lt;&gt;"",$Q1983=""),"Ano 4 (falta quantidade); ","")&amp;IF(AND($S1983="",$T1983&lt;&gt;""),"Ano 5 (falta valor unitário); ","")&amp;IF(AND($S1983&lt;&gt;"",$T1983=""),"Ano 5 (falta quantidade); ","")&amp;IF(AND($V1983="",$W1983&lt;&gt;""),"Ano 6 (falta valor unitário); ","")&amp;IF(AND($V1983&lt;&gt;"",$W1983=""),"Ano 6 (falta quantidade); ","")), IF(NOT(OR(AND($G1983&lt;&gt;"",$H1983&lt;&gt;""),AND($J1983&lt;&gt;"",$K1983&lt;&gt;""),AND($M1983&lt;&gt;"",$N1983&lt;&gt;""),AND($P1983&lt;&gt;"",$Q1983&lt;&gt;""),AND($S1983&lt;&gt;"",$T1983&lt;&gt;""),AND($V1983&lt;&gt;"",$W1983&lt;&gt;""))),"Informe pelo menos um ano completo com valor unitário e quantidade.",IF(AND($C1983&lt;&gt;"",$E1983&lt;&gt;"",LEFT(TRIM($C1983),1)&lt;&gt;LEFT(TRIM($E1983),1)),"Categoria e tipo estão incompatíveis.",IF(IF(OR($E1983="",$F1983=""),FALSE(),IFERROR(COUNTIF(INDIRECT("UNITS_"&amp;SUBSTITUTE(LEFT($E1983,FIND(" ",$E1983&amp;" ")-1),".","_")),$F1983)=0,TRUE())),"Unidade incompatível com o tipo selecionado.",IF(OR(AND(ISNUMBER(SEARCH("comunic",LOWER($B1983))),LEFT($E1983,3)&lt;&gt;"4.4"),AND(ISNUMBER(SEARCH("monitor",LOWER($B1983))),NOT(OR(LEFT($E1983,3)="1.5",LEFT($E1983,3)="2.5")))),"Revise a classificação do item conforme as regras de preenchimento.",IF(AND($B1983&lt;&gt;"",OR(ISNUMBER(SEARCH("outro",LOWER($B1983))),ISNUMBER(SEARCH("divers",LOWER($B1983))),ISNUMBER(SEARCH("kit",LOWER($B1983))),ISNUMBER(SEARCH("ferrament",LOWER($B1983))),ISNUMBER(SEARCH("epi",LOWER($B1983)))),NOT(OR($Z1983&lt;&gt;"",$AA1983&lt;&gt;""))),"Descrição muito genérica: detalhe melhor o item e registre o racional no memorial ou em anexo.",IF(AND($Y1983=0,$B1983&lt;&gt;"",OR($G1983&lt;&gt;"",$H1983&lt;&gt;"",$J1983&lt;&gt;"",$K1983&lt;&gt;"",$M1983&lt;&gt;"",$N1983&lt;&gt;"",$P1983&lt;&gt;"",$Q1983&lt;&gt;"",$S1983&lt;&gt;"",$T1983&lt;&gt;"",$V1983&lt;&gt;"",$W1983&lt;&gt;"")),"O item possui dados lançados, mas o total está zerado. Revise os valores informados.","")))))))))))))))</f>
        <v/>
      </c>
    </row>
    <row r="1984" spans="1:35" ht="14.25" customHeight="1" x14ac:dyDescent="0.25">
      <c r="A1984" s="57" t="str">
        <f t="shared" si="390"/>
        <v/>
      </c>
      <c r="B1984" s="58"/>
      <c r="C1984" s="58"/>
      <c r="D1984" s="58"/>
      <c r="E1984" s="58"/>
      <c r="F1984" s="58"/>
      <c r="G1984" s="269"/>
      <c r="H1984" s="59"/>
      <c r="I1984" s="273">
        <f t="shared" si="391"/>
        <v>0</v>
      </c>
      <c r="J1984" s="269"/>
      <c r="K1984" s="59"/>
      <c r="L1984" s="270">
        <f t="shared" si="392"/>
        <v>0</v>
      </c>
      <c r="M1984" s="269"/>
      <c r="N1984" s="59"/>
      <c r="O1984" s="270">
        <f t="shared" si="393"/>
        <v>0</v>
      </c>
      <c r="P1984" s="269"/>
      <c r="Q1984" s="59"/>
      <c r="R1984" s="271">
        <f t="shared" si="394"/>
        <v>0</v>
      </c>
      <c r="S1984" s="269"/>
      <c r="T1984" s="59"/>
      <c r="U1984" s="270">
        <f t="shared" si="395"/>
        <v>0</v>
      </c>
      <c r="V1984" s="269"/>
      <c r="W1984" s="59"/>
      <c r="X1984" s="270">
        <f t="shared" si="396"/>
        <v>0</v>
      </c>
      <c r="Y1984" s="270">
        <f t="shared" si="397"/>
        <v>0</v>
      </c>
      <c r="Z1984" s="58"/>
      <c r="AA1984" s="58"/>
      <c r="AB1984" s="60" t="str">
        <f t="shared" si="398"/>
        <v/>
      </c>
      <c r="AC1984" s="21" t="b">
        <f t="shared" si="399"/>
        <v>0</v>
      </c>
      <c r="AD1984" s="21" t="b">
        <f t="shared" si="400"/>
        <v>0</v>
      </c>
      <c r="AE1984" s="21" t="b">
        <f t="shared" si="401"/>
        <v>0</v>
      </c>
      <c r="AF1984" s="21" t="b">
        <f ca="1">OR(AND($AC1984,NOT($AD1984)),AND($AC1984,OR(AND($G1984="",$H1984&lt;&gt;""),AND($G1984&lt;&gt;"",$H1984=""),AND($J1984="",$K1984&lt;&gt;""),AND($J1984&lt;&gt;"",$K1984=""),AND($M1984="",$N1984&lt;&gt;""),AND($M1984&lt;&gt;"",$N1984=""),AND($P1984="",$Q1984&lt;&gt;""),AND($P1984&lt;&gt;"",$Q1984=""),AND($S1984="",$T1984&lt;&gt;""),AND($S1984&lt;&gt;"",$T1984=""),AND($V1984="",$W1984&lt;&gt;""),AND($V1984&lt;&gt;"",$W1984=""))),AND($C1984&lt;&gt;"",$E1984&lt;&gt;"",LEFT(TRIM($C1984),1)&lt;&gt;LEFT(TRIM($E1984),1)),IF(OR($E1984="",$F1984=""),FALSE(),IFERROR(COUNTIF(INDIRECT("UNITS_"&amp;SUBSTITUTE(LEFT($E1984,FIND(" ",$E1984&amp;" ")-1),".","_")),$F1984)=0,TRUE())),AND($B1984&lt;&gt;"",OR(ISNUMBER(SEARCH("outro",LOWER($B1984))),ISNUMBER(SEARCH("divers",LOWER($B1984))),ISNUMBER(SEARCH("etc",LOWER($B1984))))),OR(AND(ISNUMBER(SEARCH("comunic",LOWER($B1984))),LEFT($E1984,3)&lt;&gt;"4.4"),AND(ISNUMBER(SEARCH("monitor",LOWER($B1984))),NOT(OR(LEFT($E1984,3)="1.5",LEFT($E1984,3)="2.5")))),AND($B1984&lt;&gt;"",OR(LEFT($C1984,1)="1",LEFT($C1984,1)="2"),$D1984=""),AND($D1984&lt;&gt;"",NOT(OR(LEFT($C1984,1)="1",LEFT($C1984,1)="2"))),AND($D1984&lt;&gt;"",COUNTIF(' PROJETO'!$B$14:$B$16,$D1984)=0),IF($D1984="",FALSE(),IF(COUNTIF(' PROJETO'!$B$14:$B$16,$D1984)=0,FALSE(),IFERROR(INDEX(' PROJETO'!$C$14:$C$16,MATCH($D1984,' PROJETO'!$B$14:$B$16,0))&lt;&gt;"Sim",FALSE()))))</f>
        <v>0</v>
      </c>
      <c r="AG1984" s="21" t="b">
        <f>AND($AC1984,$Y1984&gt;'CONFG.  LISTAS'!$F$4,$Z1984="",$AA1984="")</f>
        <v>0</v>
      </c>
      <c r="AH1984" s="21" t="str">
        <f t="shared" si="402"/>
        <v/>
      </c>
      <c r="AI1984" s="43" t="str">
        <f ca="1">IF(NOT($AC1984),"",IF(OR($B1984="",$C1984="",$E1984="",$F1984=""),"Preencha descrição, categoria, tipo e unidade.",IF(AND($B1984&lt;&gt;"",OR(LEFT($C1984,1)="1",LEFT($C1984,1)="2"),$D1984=""),"Informe a prática de restauração para itens diretos.",IF(AND($D1984&lt;&gt;"",NOT(OR(LEFT($C1984,1)="1",LEFT($C1984,1)="2"))),"Custos indiretos não devem pertencer a uma prática específica.",IF(AND($D1984&lt;&gt;"",COUNTIF(' PROJETO'!$B$14:$B$16,$D1984)=0),"Prática de restauração inválida ou não cadastrada.",IF(IF($D1984="",FALSE(),IF(COUNTIF(' PROJETO'!$B$14:$B$16,$D1984)=0,FALSE(),IFERROR(INDEX(' PROJETO'!$C$14:$C$16,MATCH($D1984,' PROJETO'!$B$14:$B$16,0))&lt;&gt;"Sim",FALSE()))),"A prática informada no item não foi selecionada na aba Projeto.",IF(AND(MAX($I1984,$L1984,$O1984,$R1984,$U1984,$X1984)&gt;'CONFG.  LISTAS'!$F$4,NOT(OR($Z1984&lt;&gt;"",$AA1984&lt;&gt;""))),"Memorial de cálculo ou anexo obrigatório não informado para item acima do limite.",IF(OR(AND($G1984&lt;&gt;"",$H1984&lt;&gt;"",OR($G1984&lt;=0,$H1984&lt;=0)),AND($J1984&lt;&gt;"",$K1984&lt;&gt;"",OR($J1984&lt;=0,$K1984&lt;=0)),AND($M1984&lt;&gt;"",$N1984&lt;&gt;"",OR($M1984&lt;=0,$N1984&lt;=0)),AND($P1984&lt;&gt;"",$Q1984&lt;&gt;"",OR($P1984&lt;=0,$Q1984&lt;=0)),AND($S1984&lt;&gt;"",$T1984&lt;&gt;"",OR($S1984&lt;=0,$T1984&lt;=0)),AND($V1984&lt;&gt;"",$W1984&lt;&gt;"",OR($V1984&lt;=0,$W1984&lt;=0))),"Revise os valores informados: valor unitário e quantidade devem ser maiores que zero.",IF(OR(AND($G1984="",$H1984&lt;&gt;""),AND($G1984&lt;&gt;"",$H1984=""),AND($J1984="",$K1984&lt;&gt;""),AND($J1984&lt;&gt;"",$K1984=""),AND($M1984="",$N1984&lt;&gt;""),AND($M1984&lt;&gt;"",$N1984=""),AND($P1984="",$Q1984&lt;&gt;""),AND($P1984&lt;&gt;"",$Q1984=""),AND($S1984="",$T1984&lt;&gt;""),AND($S1984&lt;&gt;"",$T1984=""),AND($V1984="",$W1984&lt;&gt;""),AND($V1984&lt;&gt;"",$W1984="")),"Há ano preenchido parcialmente: "&amp;TRIM(IF(AND($G1984="",$H1984&lt;&gt;""),"Ano 1 (falta valor unitário); ","")&amp;IF(AND($G1984&lt;&gt;"",$H1984=""),"Ano 1 (falta quantidade); ","")&amp;IF(AND($J1984="",$K1984&lt;&gt;""),"Ano 2 (falta valor unitário); ","")&amp;IF(AND($J1984&lt;&gt;"",$K1984=""),"Ano 2 (falta quantidade); ","")&amp;IF(AND($M1984="",$N1984&lt;&gt;""),"Ano 3 (falta valor unitário); ","")&amp;IF(AND($M1984&lt;&gt;"",$N1984=""),"Ano 3 (falta quantidade); ","")&amp;IF(AND($P1984="",$Q1984&lt;&gt;""),"Ano 4 (falta valor unitário); ","")&amp;IF(AND($P1984&lt;&gt;"",$Q1984=""),"Ano 4 (falta quantidade); ","")&amp;IF(AND($S1984="",$T1984&lt;&gt;""),"Ano 5 (falta valor unitário); ","")&amp;IF(AND($S1984&lt;&gt;"",$T1984=""),"Ano 5 (falta quantidade); ","")&amp;IF(AND($V1984="",$W1984&lt;&gt;""),"Ano 6 (falta valor unitário); ","")&amp;IF(AND($V1984&lt;&gt;"",$W1984=""),"Ano 6 (falta quantidade); ","")), IF(NOT(OR(AND($G1984&lt;&gt;"",$H1984&lt;&gt;""),AND($J1984&lt;&gt;"",$K1984&lt;&gt;""),AND($M1984&lt;&gt;"",$N1984&lt;&gt;""),AND($P1984&lt;&gt;"",$Q1984&lt;&gt;""),AND($S1984&lt;&gt;"",$T1984&lt;&gt;""),AND($V1984&lt;&gt;"",$W1984&lt;&gt;""))),"Informe pelo menos um ano completo com valor unitário e quantidade.",IF(AND($C1984&lt;&gt;"",$E1984&lt;&gt;"",LEFT(TRIM($C1984),1)&lt;&gt;LEFT(TRIM($E1984),1)),"Categoria e tipo estão incompatíveis.",IF(IF(OR($E1984="",$F1984=""),FALSE(),IFERROR(COUNTIF(INDIRECT("UNITS_"&amp;SUBSTITUTE(LEFT($E1984,FIND(" ",$E1984&amp;" ")-1),".","_")),$F1984)=0,TRUE())),"Unidade incompatível com o tipo selecionado.",IF(OR(AND(ISNUMBER(SEARCH("comunic",LOWER($B1984))),LEFT($E1984,3)&lt;&gt;"4.4"),AND(ISNUMBER(SEARCH("monitor",LOWER($B1984))),NOT(OR(LEFT($E1984,3)="1.5",LEFT($E1984,3)="2.5")))),"Revise a classificação do item conforme as regras de preenchimento.",IF(AND($B1984&lt;&gt;"",OR(ISNUMBER(SEARCH("outro",LOWER($B1984))),ISNUMBER(SEARCH("divers",LOWER($B1984))),ISNUMBER(SEARCH("kit",LOWER($B1984))),ISNUMBER(SEARCH("ferrament",LOWER($B1984))),ISNUMBER(SEARCH("epi",LOWER($B1984)))),NOT(OR($Z1984&lt;&gt;"",$AA1984&lt;&gt;""))),"Descrição muito genérica: detalhe melhor o item e registre o racional no memorial ou em anexo.",IF(AND($Y1984=0,$B1984&lt;&gt;"",OR($G1984&lt;&gt;"",$H1984&lt;&gt;"",$J1984&lt;&gt;"",$K1984&lt;&gt;"",$M1984&lt;&gt;"",$N1984&lt;&gt;"",$P1984&lt;&gt;"",$Q1984&lt;&gt;"",$S1984&lt;&gt;"",$T1984&lt;&gt;"",$V1984&lt;&gt;"",$W1984&lt;&gt;"")),"O item possui dados lançados, mas o total está zerado. Revise os valores informados.","")))))))))))))))</f>
        <v/>
      </c>
    </row>
    <row r="1985" spans="1:35" ht="14.25" customHeight="1" x14ac:dyDescent="0.25">
      <c r="A1985" s="57" t="str">
        <f t="shared" si="390"/>
        <v/>
      </c>
      <c r="B1985" s="61"/>
      <c r="C1985" s="61"/>
      <c r="D1985" s="58"/>
      <c r="E1985" s="61"/>
      <c r="F1985" s="61"/>
      <c r="G1985" s="272"/>
      <c r="H1985" s="62"/>
      <c r="I1985" s="273">
        <f t="shared" si="391"/>
        <v>0</v>
      </c>
      <c r="J1985" s="272"/>
      <c r="K1985" s="62"/>
      <c r="L1985" s="270">
        <f t="shared" si="392"/>
        <v>0</v>
      </c>
      <c r="M1985" s="272"/>
      <c r="N1985" s="62"/>
      <c r="O1985" s="270">
        <f t="shared" si="393"/>
        <v>0</v>
      </c>
      <c r="P1985" s="272"/>
      <c r="Q1985" s="62"/>
      <c r="R1985" s="271">
        <f t="shared" si="394"/>
        <v>0</v>
      </c>
      <c r="S1985" s="272"/>
      <c r="T1985" s="62"/>
      <c r="U1985" s="270">
        <f t="shared" si="395"/>
        <v>0</v>
      </c>
      <c r="V1985" s="272"/>
      <c r="W1985" s="62"/>
      <c r="X1985" s="270">
        <f t="shared" si="396"/>
        <v>0</v>
      </c>
      <c r="Y1985" s="270">
        <f t="shared" si="397"/>
        <v>0</v>
      </c>
      <c r="Z1985" s="61"/>
      <c r="AA1985" s="61"/>
      <c r="AB1985" s="60" t="str">
        <f t="shared" si="398"/>
        <v/>
      </c>
      <c r="AC1985" s="21" t="b">
        <f t="shared" si="399"/>
        <v>0</v>
      </c>
      <c r="AD1985" s="21" t="b">
        <f t="shared" si="400"/>
        <v>0</v>
      </c>
      <c r="AE1985" s="21" t="b">
        <f t="shared" si="401"/>
        <v>0</v>
      </c>
      <c r="AF1985" s="21" t="b">
        <f ca="1">OR(AND($AC1985,NOT($AD1985)),AND($AC1985,OR(AND($G1985="",$H1985&lt;&gt;""),AND($G1985&lt;&gt;"",$H1985=""),AND($J1985="",$K1985&lt;&gt;""),AND($J1985&lt;&gt;"",$K1985=""),AND($M1985="",$N1985&lt;&gt;""),AND($M1985&lt;&gt;"",$N1985=""),AND($P1985="",$Q1985&lt;&gt;""),AND($P1985&lt;&gt;"",$Q1985=""),AND($S1985="",$T1985&lt;&gt;""),AND($S1985&lt;&gt;"",$T1985=""),AND($V1985="",$W1985&lt;&gt;""),AND($V1985&lt;&gt;"",$W1985=""))),AND($C1985&lt;&gt;"",$E1985&lt;&gt;"",LEFT(TRIM($C1985),1)&lt;&gt;LEFT(TRIM($E1985),1)),IF(OR($E1985="",$F1985=""),FALSE(),IFERROR(COUNTIF(INDIRECT("UNITS_"&amp;SUBSTITUTE(LEFT($E1985,FIND(" ",$E1985&amp;" ")-1),".","_")),$F1985)=0,TRUE())),AND($B1985&lt;&gt;"",OR(ISNUMBER(SEARCH("outro",LOWER($B1985))),ISNUMBER(SEARCH("divers",LOWER($B1985))),ISNUMBER(SEARCH("etc",LOWER($B1985))))),OR(AND(ISNUMBER(SEARCH("comunic",LOWER($B1985))),LEFT($E1985,3)&lt;&gt;"4.4"),AND(ISNUMBER(SEARCH("monitor",LOWER($B1985))),NOT(OR(LEFT($E1985,3)="1.5",LEFT($E1985,3)="2.5")))),AND($B1985&lt;&gt;"",OR(LEFT($C1985,1)="1",LEFT($C1985,1)="2"),$D1985=""),AND($D1985&lt;&gt;"",NOT(OR(LEFT($C1985,1)="1",LEFT($C1985,1)="2"))),AND($D1985&lt;&gt;"",COUNTIF(' PROJETO'!$B$14:$B$16,$D1985)=0),IF($D1985="",FALSE(),IF(COUNTIF(' PROJETO'!$B$14:$B$16,$D1985)=0,FALSE(),IFERROR(INDEX(' PROJETO'!$C$14:$C$16,MATCH($D1985,' PROJETO'!$B$14:$B$16,0))&lt;&gt;"Sim",FALSE()))))</f>
        <v>0</v>
      </c>
      <c r="AG1985" s="21" t="b">
        <f>AND($AC1985,$Y1985&gt;'CONFG.  LISTAS'!$F$4,$Z1985="",$AA1985="")</f>
        <v>0</v>
      </c>
      <c r="AH1985" s="21" t="str">
        <f t="shared" si="402"/>
        <v/>
      </c>
      <c r="AI1985" s="43" t="str">
        <f ca="1">IF(NOT($AC1985),"",IF(OR($B1985="",$C1985="",$E1985="",$F1985=""),"Preencha descrição, categoria, tipo e unidade.",IF(AND($B1985&lt;&gt;"",OR(LEFT($C1985,1)="1",LEFT($C1985,1)="2"),$D1985=""),"Informe a prática de restauração para itens diretos.",IF(AND($D1985&lt;&gt;"",NOT(OR(LEFT($C1985,1)="1",LEFT($C1985,1)="2"))),"Custos indiretos não devem pertencer a uma prática específica.",IF(AND($D1985&lt;&gt;"",COUNTIF(' PROJETO'!$B$14:$B$16,$D1985)=0),"Prática de restauração inválida ou não cadastrada.",IF(IF($D1985="",FALSE(),IF(COUNTIF(' PROJETO'!$B$14:$B$16,$D1985)=0,FALSE(),IFERROR(INDEX(' PROJETO'!$C$14:$C$16,MATCH($D1985,' PROJETO'!$B$14:$B$16,0))&lt;&gt;"Sim",FALSE()))),"A prática informada no item não foi selecionada na aba Projeto.",IF(AND(MAX($I1985,$L1985,$O1985,$R1985,$U1985,$X1985)&gt;'CONFG.  LISTAS'!$F$4,NOT(OR($Z1985&lt;&gt;"",$AA1985&lt;&gt;""))),"Memorial de cálculo ou anexo obrigatório não informado para item acima do limite.",IF(OR(AND($G1985&lt;&gt;"",$H1985&lt;&gt;"",OR($G1985&lt;=0,$H1985&lt;=0)),AND($J1985&lt;&gt;"",$K1985&lt;&gt;"",OR($J1985&lt;=0,$K1985&lt;=0)),AND($M1985&lt;&gt;"",$N1985&lt;&gt;"",OR($M1985&lt;=0,$N1985&lt;=0)),AND($P1985&lt;&gt;"",$Q1985&lt;&gt;"",OR($P1985&lt;=0,$Q1985&lt;=0)),AND($S1985&lt;&gt;"",$T1985&lt;&gt;"",OR($S1985&lt;=0,$T1985&lt;=0)),AND($V1985&lt;&gt;"",$W1985&lt;&gt;"",OR($V1985&lt;=0,$W1985&lt;=0))),"Revise os valores informados: valor unitário e quantidade devem ser maiores que zero.",IF(OR(AND($G1985="",$H1985&lt;&gt;""),AND($G1985&lt;&gt;"",$H1985=""),AND($J1985="",$K1985&lt;&gt;""),AND($J1985&lt;&gt;"",$K1985=""),AND($M1985="",$N1985&lt;&gt;""),AND($M1985&lt;&gt;"",$N1985=""),AND($P1985="",$Q1985&lt;&gt;""),AND($P1985&lt;&gt;"",$Q1985=""),AND($S1985="",$T1985&lt;&gt;""),AND($S1985&lt;&gt;"",$T1985=""),AND($V1985="",$W1985&lt;&gt;""),AND($V1985&lt;&gt;"",$W1985="")),"Há ano preenchido parcialmente: "&amp;TRIM(IF(AND($G1985="",$H1985&lt;&gt;""),"Ano 1 (falta valor unitário); ","")&amp;IF(AND($G1985&lt;&gt;"",$H1985=""),"Ano 1 (falta quantidade); ","")&amp;IF(AND($J1985="",$K1985&lt;&gt;""),"Ano 2 (falta valor unitário); ","")&amp;IF(AND($J1985&lt;&gt;"",$K1985=""),"Ano 2 (falta quantidade); ","")&amp;IF(AND($M1985="",$N1985&lt;&gt;""),"Ano 3 (falta valor unitário); ","")&amp;IF(AND($M1985&lt;&gt;"",$N1985=""),"Ano 3 (falta quantidade); ","")&amp;IF(AND($P1985="",$Q1985&lt;&gt;""),"Ano 4 (falta valor unitário); ","")&amp;IF(AND($P1985&lt;&gt;"",$Q1985=""),"Ano 4 (falta quantidade); ","")&amp;IF(AND($S1985="",$T1985&lt;&gt;""),"Ano 5 (falta valor unitário); ","")&amp;IF(AND($S1985&lt;&gt;"",$T1985=""),"Ano 5 (falta quantidade); ","")&amp;IF(AND($V1985="",$W1985&lt;&gt;""),"Ano 6 (falta valor unitário); ","")&amp;IF(AND($V1985&lt;&gt;"",$W1985=""),"Ano 6 (falta quantidade); ","")), IF(NOT(OR(AND($G1985&lt;&gt;"",$H1985&lt;&gt;""),AND($J1985&lt;&gt;"",$K1985&lt;&gt;""),AND($M1985&lt;&gt;"",$N1985&lt;&gt;""),AND($P1985&lt;&gt;"",$Q1985&lt;&gt;""),AND($S1985&lt;&gt;"",$T1985&lt;&gt;""),AND($V1985&lt;&gt;"",$W1985&lt;&gt;""))),"Informe pelo menos um ano completo com valor unitário e quantidade.",IF(AND($C1985&lt;&gt;"",$E1985&lt;&gt;"",LEFT(TRIM($C1985),1)&lt;&gt;LEFT(TRIM($E1985),1)),"Categoria e tipo estão incompatíveis.",IF(IF(OR($E1985="",$F1985=""),FALSE(),IFERROR(COUNTIF(INDIRECT("UNITS_"&amp;SUBSTITUTE(LEFT($E1985,FIND(" ",$E1985&amp;" ")-1),".","_")),$F1985)=0,TRUE())),"Unidade incompatível com o tipo selecionado.",IF(OR(AND(ISNUMBER(SEARCH("comunic",LOWER($B1985))),LEFT($E1985,3)&lt;&gt;"4.4"),AND(ISNUMBER(SEARCH("monitor",LOWER($B1985))),NOT(OR(LEFT($E1985,3)="1.5",LEFT($E1985,3)="2.5")))),"Revise a classificação do item conforme as regras de preenchimento.",IF(AND($B1985&lt;&gt;"",OR(ISNUMBER(SEARCH("outro",LOWER($B1985))),ISNUMBER(SEARCH("divers",LOWER($B1985))),ISNUMBER(SEARCH("kit",LOWER($B1985))),ISNUMBER(SEARCH("ferrament",LOWER($B1985))),ISNUMBER(SEARCH("epi",LOWER($B1985)))),NOT(OR($Z1985&lt;&gt;"",$AA1985&lt;&gt;""))),"Descrição muito genérica: detalhe melhor o item e registre o racional no memorial ou em anexo.",IF(AND($Y1985=0,$B1985&lt;&gt;"",OR($G1985&lt;&gt;"",$H1985&lt;&gt;"",$J1985&lt;&gt;"",$K1985&lt;&gt;"",$M1985&lt;&gt;"",$N1985&lt;&gt;"",$P1985&lt;&gt;"",$Q1985&lt;&gt;"",$S1985&lt;&gt;"",$T1985&lt;&gt;"",$V1985&lt;&gt;"",$W1985&lt;&gt;"")),"O item possui dados lançados, mas o total está zerado. Revise os valores informados.","")))))))))))))))</f>
        <v/>
      </c>
    </row>
    <row r="1986" spans="1:35" ht="14.25" customHeight="1" x14ac:dyDescent="0.25">
      <c r="A1986" s="57" t="str">
        <f t="shared" si="390"/>
        <v/>
      </c>
      <c r="B1986" s="58"/>
      <c r="C1986" s="58"/>
      <c r="D1986" s="58"/>
      <c r="E1986" s="58"/>
      <c r="F1986" s="58"/>
      <c r="G1986" s="269"/>
      <c r="H1986" s="59"/>
      <c r="I1986" s="273">
        <f t="shared" si="391"/>
        <v>0</v>
      </c>
      <c r="J1986" s="269"/>
      <c r="K1986" s="59"/>
      <c r="L1986" s="270">
        <f t="shared" si="392"/>
        <v>0</v>
      </c>
      <c r="M1986" s="269"/>
      <c r="N1986" s="59"/>
      <c r="O1986" s="270">
        <f t="shared" si="393"/>
        <v>0</v>
      </c>
      <c r="P1986" s="269"/>
      <c r="Q1986" s="59"/>
      <c r="R1986" s="271">
        <f t="shared" si="394"/>
        <v>0</v>
      </c>
      <c r="S1986" s="269"/>
      <c r="T1986" s="59"/>
      <c r="U1986" s="270">
        <f t="shared" si="395"/>
        <v>0</v>
      </c>
      <c r="V1986" s="269"/>
      <c r="W1986" s="59"/>
      <c r="X1986" s="270">
        <f t="shared" si="396"/>
        <v>0</v>
      </c>
      <c r="Y1986" s="270">
        <f t="shared" si="397"/>
        <v>0</v>
      </c>
      <c r="Z1986" s="58"/>
      <c r="AA1986" s="58"/>
      <c r="AB1986" s="60" t="str">
        <f t="shared" si="398"/>
        <v/>
      </c>
      <c r="AC1986" s="21" t="b">
        <f t="shared" si="399"/>
        <v>0</v>
      </c>
      <c r="AD1986" s="21" t="b">
        <f t="shared" si="400"/>
        <v>0</v>
      </c>
      <c r="AE1986" s="21" t="b">
        <f t="shared" si="401"/>
        <v>0</v>
      </c>
      <c r="AF1986" s="21" t="b">
        <f ca="1">OR(AND($AC1986,NOT($AD1986)),AND($AC1986,OR(AND($G1986="",$H1986&lt;&gt;""),AND($G1986&lt;&gt;"",$H1986=""),AND($J1986="",$K1986&lt;&gt;""),AND($J1986&lt;&gt;"",$K1986=""),AND($M1986="",$N1986&lt;&gt;""),AND($M1986&lt;&gt;"",$N1986=""),AND($P1986="",$Q1986&lt;&gt;""),AND($P1986&lt;&gt;"",$Q1986=""),AND($S1986="",$T1986&lt;&gt;""),AND($S1986&lt;&gt;"",$T1986=""),AND($V1986="",$W1986&lt;&gt;""),AND($V1986&lt;&gt;"",$W1986=""))),AND($C1986&lt;&gt;"",$E1986&lt;&gt;"",LEFT(TRIM($C1986),1)&lt;&gt;LEFT(TRIM($E1986),1)),IF(OR($E1986="",$F1986=""),FALSE(),IFERROR(COUNTIF(INDIRECT("UNITS_"&amp;SUBSTITUTE(LEFT($E1986,FIND(" ",$E1986&amp;" ")-1),".","_")),$F1986)=0,TRUE())),AND($B1986&lt;&gt;"",OR(ISNUMBER(SEARCH("outro",LOWER($B1986))),ISNUMBER(SEARCH("divers",LOWER($B1986))),ISNUMBER(SEARCH("etc",LOWER($B1986))))),OR(AND(ISNUMBER(SEARCH("comunic",LOWER($B1986))),LEFT($E1986,3)&lt;&gt;"4.4"),AND(ISNUMBER(SEARCH("monitor",LOWER($B1986))),NOT(OR(LEFT($E1986,3)="1.5",LEFT($E1986,3)="2.5")))),AND($B1986&lt;&gt;"",OR(LEFT($C1986,1)="1",LEFT($C1986,1)="2"),$D1986=""),AND($D1986&lt;&gt;"",NOT(OR(LEFT($C1986,1)="1",LEFT($C1986,1)="2"))),AND($D1986&lt;&gt;"",COUNTIF(' PROJETO'!$B$14:$B$16,$D1986)=0),IF($D1986="",FALSE(),IF(COUNTIF(' PROJETO'!$B$14:$B$16,$D1986)=0,FALSE(),IFERROR(INDEX(' PROJETO'!$C$14:$C$16,MATCH($D1986,' PROJETO'!$B$14:$B$16,0))&lt;&gt;"Sim",FALSE()))))</f>
        <v>0</v>
      </c>
      <c r="AG1986" s="21" t="b">
        <f>AND($AC1986,$Y1986&gt;'CONFG.  LISTAS'!$F$4,$Z1986="",$AA1986="")</f>
        <v>0</v>
      </c>
      <c r="AH1986" s="21" t="str">
        <f t="shared" si="402"/>
        <v/>
      </c>
      <c r="AI1986" s="43" t="str">
        <f ca="1">IF(NOT($AC1986),"",IF(OR($B1986="",$C1986="",$E1986="",$F1986=""),"Preencha descrição, categoria, tipo e unidade.",IF(AND($B1986&lt;&gt;"",OR(LEFT($C1986,1)="1",LEFT($C1986,1)="2"),$D1986=""),"Informe a prática de restauração para itens diretos.",IF(AND($D1986&lt;&gt;"",NOT(OR(LEFT($C1986,1)="1",LEFT($C1986,1)="2"))),"Custos indiretos não devem pertencer a uma prática específica.",IF(AND($D1986&lt;&gt;"",COUNTIF(' PROJETO'!$B$14:$B$16,$D1986)=0),"Prática de restauração inválida ou não cadastrada.",IF(IF($D1986="",FALSE(),IF(COUNTIF(' PROJETO'!$B$14:$B$16,$D1986)=0,FALSE(),IFERROR(INDEX(' PROJETO'!$C$14:$C$16,MATCH($D1986,' PROJETO'!$B$14:$B$16,0))&lt;&gt;"Sim",FALSE()))),"A prática informada no item não foi selecionada na aba Projeto.",IF(AND(MAX($I1986,$L1986,$O1986,$R1986,$U1986,$X1986)&gt;'CONFG.  LISTAS'!$F$4,NOT(OR($Z1986&lt;&gt;"",$AA1986&lt;&gt;""))),"Memorial de cálculo ou anexo obrigatório não informado para item acima do limite.",IF(OR(AND($G1986&lt;&gt;"",$H1986&lt;&gt;"",OR($G1986&lt;=0,$H1986&lt;=0)),AND($J1986&lt;&gt;"",$K1986&lt;&gt;"",OR($J1986&lt;=0,$K1986&lt;=0)),AND($M1986&lt;&gt;"",$N1986&lt;&gt;"",OR($M1986&lt;=0,$N1986&lt;=0)),AND($P1986&lt;&gt;"",$Q1986&lt;&gt;"",OR($P1986&lt;=0,$Q1986&lt;=0)),AND($S1986&lt;&gt;"",$T1986&lt;&gt;"",OR($S1986&lt;=0,$T1986&lt;=0)),AND($V1986&lt;&gt;"",$W1986&lt;&gt;"",OR($V1986&lt;=0,$W1986&lt;=0))),"Revise os valores informados: valor unitário e quantidade devem ser maiores que zero.",IF(OR(AND($G1986="",$H1986&lt;&gt;""),AND($G1986&lt;&gt;"",$H1986=""),AND($J1986="",$K1986&lt;&gt;""),AND($J1986&lt;&gt;"",$K1986=""),AND($M1986="",$N1986&lt;&gt;""),AND($M1986&lt;&gt;"",$N1986=""),AND($P1986="",$Q1986&lt;&gt;""),AND($P1986&lt;&gt;"",$Q1986=""),AND($S1986="",$T1986&lt;&gt;""),AND($S1986&lt;&gt;"",$T1986=""),AND($V1986="",$W1986&lt;&gt;""),AND($V1986&lt;&gt;"",$W1986="")),"Há ano preenchido parcialmente: "&amp;TRIM(IF(AND($G1986="",$H1986&lt;&gt;""),"Ano 1 (falta valor unitário); ","")&amp;IF(AND($G1986&lt;&gt;"",$H1986=""),"Ano 1 (falta quantidade); ","")&amp;IF(AND($J1986="",$K1986&lt;&gt;""),"Ano 2 (falta valor unitário); ","")&amp;IF(AND($J1986&lt;&gt;"",$K1986=""),"Ano 2 (falta quantidade); ","")&amp;IF(AND($M1986="",$N1986&lt;&gt;""),"Ano 3 (falta valor unitário); ","")&amp;IF(AND($M1986&lt;&gt;"",$N1986=""),"Ano 3 (falta quantidade); ","")&amp;IF(AND($P1986="",$Q1986&lt;&gt;""),"Ano 4 (falta valor unitário); ","")&amp;IF(AND($P1986&lt;&gt;"",$Q1986=""),"Ano 4 (falta quantidade); ","")&amp;IF(AND($S1986="",$T1986&lt;&gt;""),"Ano 5 (falta valor unitário); ","")&amp;IF(AND($S1986&lt;&gt;"",$T1986=""),"Ano 5 (falta quantidade); ","")&amp;IF(AND($V1986="",$W1986&lt;&gt;""),"Ano 6 (falta valor unitário); ","")&amp;IF(AND($V1986&lt;&gt;"",$W1986=""),"Ano 6 (falta quantidade); ","")), IF(NOT(OR(AND($G1986&lt;&gt;"",$H1986&lt;&gt;""),AND($J1986&lt;&gt;"",$K1986&lt;&gt;""),AND($M1986&lt;&gt;"",$N1986&lt;&gt;""),AND($P1986&lt;&gt;"",$Q1986&lt;&gt;""),AND($S1986&lt;&gt;"",$T1986&lt;&gt;""),AND($V1986&lt;&gt;"",$W1986&lt;&gt;""))),"Informe pelo menos um ano completo com valor unitário e quantidade.",IF(AND($C1986&lt;&gt;"",$E1986&lt;&gt;"",LEFT(TRIM($C1986),1)&lt;&gt;LEFT(TRIM($E1986),1)),"Categoria e tipo estão incompatíveis.",IF(IF(OR($E1986="",$F1986=""),FALSE(),IFERROR(COUNTIF(INDIRECT("UNITS_"&amp;SUBSTITUTE(LEFT($E1986,FIND(" ",$E1986&amp;" ")-1),".","_")),$F1986)=0,TRUE())),"Unidade incompatível com o tipo selecionado.",IF(OR(AND(ISNUMBER(SEARCH("comunic",LOWER($B1986))),LEFT($E1986,3)&lt;&gt;"4.4"),AND(ISNUMBER(SEARCH("monitor",LOWER($B1986))),NOT(OR(LEFT($E1986,3)="1.5",LEFT($E1986,3)="2.5")))),"Revise a classificação do item conforme as regras de preenchimento.",IF(AND($B1986&lt;&gt;"",OR(ISNUMBER(SEARCH("outro",LOWER($B1986))),ISNUMBER(SEARCH("divers",LOWER($B1986))),ISNUMBER(SEARCH("kit",LOWER($B1986))),ISNUMBER(SEARCH("ferrament",LOWER($B1986))),ISNUMBER(SEARCH("epi",LOWER($B1986)))),NOT(OR($Z1986&lt;&gt;"",$AA1986&lt;&gt;""))),"Descrição muito genérica: detalhe melhor o item e registre o racional no memorial ou em anexo.",IF(AND($Y1986=0,$B1986&lt;&gt;"",OR($G1986&lt;&gt;"",$H1986&lt;&gt;"",$J1986&lt;&gt;"",$K1986&lt;&gt;"",$M1986&lt;&gt;"",$N1986&lt;&gt;"",$P1986&lt;&gt;"",$Q1986&lt;&gt;"",$S1986&lt;&gt;"",$T1986&lt;&gt;"",$V1986&lt;&gt;"",$W1986&lt;&gt;"")),"O item possui dados lançados, mas o total está zerado. Revise os valores informados.","")))))))))))))))</f>
        <v/>
      </c>
    </row>
    <row r="1987" spans="1:35" ht="14.25" customHeight="1" x14ac:dyDescent="0.25">
      <c r="A1987" s="57" t="str">
        <f t="shared" si="390"/>
        <v/>
      </c>
      <c r="B1987" s="61"/>
      <c r="C1987" s="61"/>
      <c r="D1987" s="58"/>
      <c r="E1987" s="61"/>
      <c r="F1987" s="61"/>
      <c r="G1987" s="272"/>
      <c r="H1987" s="62"/>
      <c r="I1987" s="273">
        <f t="shared" si="391"/>
        <v>0</v>
      </c>
      <c r="J1987" s="272"/>
      <c r="K1987" s="62"/>
      <c r="L1987" s="270">
        <f t="shared" si="392"/>
        <v>0</v>
      </c>
      <c r="M1987" s="272"/>
      <c r="N1987" s="62"/>
      <c r="O1987" s="270">
        <f t="shared" si="393"/>
        <v>0</v>
      </c>
      <c r="P1987" s="272"/>
      <c r="Q1987" s="62"/>
      <c r="R1987" s="271">
        <f t="shared" si="394"/>
        <v>0</v>
      </c>
      <c r="S1987" s="272"/>
      <c r="T1987" s="62"/>
      <c r="U1987" s="270">
        <f t="shared" si="395"/>
        <v>0</v>
      </c>
      <c r="V1987" s="272"/>
      <c r="W1987" s="62"/>
      <c r="X1987" s="270">
        <f t="shared" si="396"/>
        <v>0</v>
      </c>
      <c r="Y1987" s="270">
        <f t="shared" si="397"/>
        <v>0</v>
      </c>
      <c r="Z1987" s="61"/>
      <c r="AA1987" s="61"/>
      <c r="AB1987" s="60" t="str">
        <f t="shared" si="398"/>
        <v/>
      </c>
      <c r="AC1987" s="21" t="b">
        <f t="shared" si="399"/>
        <v>0</v>
      </c>
      <c r="AD1987" s="21" t="b">
        <f t="shared" si="400"/>
        <v>0</v>
      </c>
      <c r="AE1987" s="21" t="b">
        <f t="shared" si="401"/>
        <v>0</v>
      </c>
      <c r="AF1987" s="21" t="b">
        <f ca="1">OR(AND($AC1987,NOT($AD1987)),AND($AC1987,OR(AND($G1987="",$H1987&lt;&gt;""),AND($G1987&lt;&gt;"",$H1987=""),AND($J1987="",$K1987&lt;&gt;""),AND($J1987&lt;&gt;"",$K1987=""),AND($M1987="",$N1987&lt;&gt;""),AND($M1987&lt;&gt;"",$N1987=""),AND($P1987="",$Q1987&lt;&gt;""),AND($P1987&lt;&gt;"",$Q1987=""),AND($S1987="",$T1987&lt;&gt;""),AND($S1987&lt;&gt;"",$T1987=""),AND($V1987="",$W1987&lt;&gt;""),AND($V1987&lt;&gt;"",$W1987=""))),AND($C1987&lt;&gt;"",$E1987&lt;&gt;"",LEFT(TRIM($C1987),1)&lt;&gt;LEFT(TRIM($E1987),1)),IF(OR($E1987="",$F1987=""),FALSE(),IFERROR(COUNTIF(INDIRECT("UNITS_"&amp;SUBSTITUTE(LEFT($E1987,FIND(" ",$E1987&amp;" ")-1),".","_")),$F1987)=0,TRUE())),AND($B1987&lt;&gt;"",OR(ISNUMBER(SEARCH("outro",LOWER($B1987))),ISNUMBER(SEARCH("divers",LOWER($B1987))),ISNUMBER(SEARCH("etc",LOWER($B1987))))),OR(AND(ISNUMBER(SEARCH("comunic",LOWER($B1987))),LEFT($E1987,3)&lt;&gt;"4.4"),AND(ISNUMBER(SEARCH("monitor",LOWER($B1987))),NOT(OR(LEFT($E1987,3)="1.5",LEFT($E1987,3)="2.5")))),AND($B1987&lt;&gt;"",OR(LEFT($C1987,1)="1",LEFT($C1987,1)="2"),$D1987=""),AND($D1987&lt;&gt;"",NOT(OR(LEFT($C1987,1)="1",LEFT($C1987,1)="2"))),AND($D1987&lt;&gt;"",COUNTIF(' PROJETO'!$B$14:$B$16,$D1987)=0),IF($D1987="",FALSE(),IF(COUNTIF(' PROJETO'!$B$14:$B$16,$D1987)=0,FALSE(),IFERROR(INDEX(' PROJETO'!$C$14:$C$16,MATCH($D1987,' PROJETO'!$B$14:$B$16,0))&lt;&gt;"Sim",FALSE()))))</f>
        <v>0</v>
      </c>
      <c r="AG1987" s="21" t="b">
        <f>AND($AC1987,$Y1987&gt;'CONFG.  LISTAS'!$F$4,$Z1987="",$AA1987="")</f>
        <v>0</v>
      </c>
      <c r="AH1987" s="21" t="str">
        <f t="shared" si="402"/>
        <v/>
      </c>
      <c r="AI1987" s="43" t="str">
        <f ca="1">IF(NOT($AC1987),"",IF(OR($B1987="",$C1987="",$E1987="",$F1987=""),"Preencha descrição, categoria, tipo e unidade.",IF(AND($B1987&lt;&gt;"",OR(LEFT($C1987,1)="1",LEFT($C1987,1)="2"),$D1987=""),"Informe a prática de restauração para itens diretos.",IF(AND($D1987&lt;&gt;"",NOT(OR(LEFT($C1987,1)="1",LEFT($C1987,1)="2"))),"Custos indiretos não devem pertencer a uma prática específica.",IF(AND($D1987&lt;&gt;"",COUNTIF(' PROJETO'!$B$14:$B$16,$D1987)=0),"Prática de restauração inválida ou não cadastrada.",IF(IF($D1987="",FALSE(),IF(COUNTIF(' PROJETO'!$B$14:$B$16,$D1987)=0,FALSE(),IFERROR(INDEX(' PROJETO'!$C$14:$C$16,MATCH($D1987,' PROJETO'!$B$14:$B$16,0))&lt;&gt;"Sim",FALSE()))),"A prática informada no item não foi selecionada na aba Projeto.",IF(AND(MAX($I1987,$L1987,$O1987,$R1987,$U1987,$X1987)&gt;'CONFG.  LISTAS'!$F$4,NOT(OR($Z1987&lt;&gt;"",$AA1987&lt;&gt;""))),"Memorial de cálculo ou anexo obrigatório não informado para item acima do limite.",IF(OR(AND($G1987&lt;&gt;"",$H1987&lt;&gt;"",OR($G1987&lt;=0,$H1987&lt;=0)),AND($J1987&lt;&gt;"",$K1987&lt;&gt;"",OR($J1987&lt;=0,$K1987&lt;=0)),AND($M1987&lt;&gt;"",$N1987&lt;&gt;"",OR($M1987&lt;=0,$N1987&lt;=0)),AND($P1987&lt;&gt;"",$Q1987&lt;&gt;"",OR($P1987&lt;=0,$Q1987&lt;=0)),AND($S1987&lt;&gt;"",$T1987&lt;&gt;"",OR($S1987&lt;=0,$T1987&lt;=0)),AND($V1987&lt;&gt;"",$W1987&lt;&gt;"",OR($V1987&lt;=0,$W1987&lt;=0))),"Revise os valores informados: valor unitário e quantidade devem ser maiores que zero.",IF(OR(AND($G1987="",$H1987&lt;&gt;""),AND($G1987&lt;&gt;"",$H1987=""),AND($J1987="",$K1987&lt;&gt;""),AND($J1987&lt;&gt;"",$K1987=""),AND($M1987="",$N1987&lt;&gt;""),AND($M1987&lt;&gt;"",$N1987=""),AND($P1987="",$Q1987&lt;&gt;""),AND($P1987&lt;&gt;"",$Q1987=""),AND($S1987="",$T1987&lt;&gt;""),AND($S1987&lt;&gt;"",$T1987=""),AND($V1987="",$W1987&lt;&gt;""),AND($V1987&lt;&gt;"",$W1987="")),"Há ano preenchido parcialmente: "&amp;TRIM(IF(AND($G1987="",$H1987&lt;&gt;""),"Ano 1 (falta valor unitário); ","")&amp;IF(AND($G1987&lt;&gt;"",$H1987=""),"Ano 1 (falta quantidade); ","")&amp;IF(AND($J1987="",$K1987&lt;&gt;""),"Ano 2 (falta valor unitário); ","")&amp;IF(AND($J1987&lt;&gt;"",$K1987=""),"Ano 2 (falta quantidade); ","")&amp;IF(AND($M1987="",$N1987&lt;&gt;""),"Ano 3 (falta valor unitário); ","")&amp;IF(AND($M1987&lt;&gt;"",$N1987=""),"Ano 3 (falta quantidade); ","")&amp;IF(AND($P1987="",$Q1987&lt;&gt;""),"Ano 4 (falta valor unitário); ","")&amp;IF(AND($P1987&lt;&gt;"",$Q1987=""),"Ano 4 (falta quantidade); ","")&amp;IF(AND($S1987="",$T1987&lt;&gt;""),"Ano 5 (falta valor unitário); ","")&amp;IF(AND($S1987&lt;&gt;"",$T1987=""),"Ano 5 (falta quantidade); ","")&amp;IF(AND($V1987="",$W1987&lt;&gt;""),"Ano 6 (falta valor unitário); ","")&amp;IF(AND($V1987&lt;&gt;"",$W1987=""),"Ano 6 (falta quantidade); ","")), IF(NOT(OR(AND($G1987&lt;&gt;"",$H1987&lt;&gt;""),AND($J1987&lt;&gt;"",$K1987&lt;&gt;""),AND($M1987&lt;&gt;"",$N1987&lt;&gt;""),AND($P1987&lt;&gt;"",$Q1987&lt;&gt;""),AND($S1987&lt;&gt;"",$T1987&lt;&gt;""),AND($V1987&lt;&gt;"",$W1987&lt;&gt;""))),"Informe pelo menos um ano completo com valor unitário e quantidade.",IF(AND($C1987&lt;&gt;"",$E1987&lt;&gt;"",LEFT(TRIM($C1987),1)&lt;&gt;LEFT(TRIM($E1987),1)),"Categoria e tipo estão incompatíveis.",IF(IF(OR($E1987="",$F1987=""),FALSE(),IFERROR(COUNTIF(INDIRECT("UNITS_"&amp;SUBSTITUTE(LEFT($E1987,FIND(" ",$E1987&amp;" ")-1),".","_")),$F1987)=0,TRUE())),"Unidade incompatível com o tipo selecionado.",IF(OR(AND(ISNUMBER(SEARCH("comunic",LOWER($B1987))),LEFT($E1987,3)&lt;&gt;"4.4"),AND(ISNUMBER(SEARCH("monitor",LOWER($B1987))),NOT(OR(LEFT($E1987,3)="1.5",LEFT($E1987,3)="2.5")))),"Revise a classificação do item conforme as regras de preenchimento.",IF(AND($B1987&lt;&gt;"",OR(ISNUMBER(SEARCH("outro",LOWER($B1987))),ISNUMBER(SEARCH("divers",LOWER($B1987))),ISNUMBER(SEARCH("kit",LOWER($B1987))),ISNUMBER(SEARCH("ferrament",LOWER($B1987))),ISNUMBER(SEARCH("epi",LOWER($B1987)))),NOT(OR($Z1987&lt;&gt;"",$AA1987&lt;&gt;""))),"Descrição muito genérica: detalhe melhor o item e registre o racional no memorial ou em anexo.",IF(AND($Y1987=0,$B1987&lt;&gt;"",OR($G1987&lt;&gt;"",$H1987&lt;&gt;"",$J1987&lt;&gt;"",$K1987&lt;&gt;"",$M1987&lt;&gt;"",$N1987&lt;&gt;"",$P1987&lt;&gt;"",$Q1987&lt;&gt;"",$S1987&lt;&gt;"",$T1987&lt;&gt;"",$V1987&lt;&gt;"",$W1987&lt;&gt;"")),"O item possui dados lançados, mas o total está zerado. Revise os valores informados.","")))))))))))))))</f>
        <v/>
      </c>
    </row>
    <row r="1988" spans="1:35" ht="14.25" customHeight="1" x14ac:dyDescent="0.25">
      <c r="A1988" s="57" t="str">
        <f t="shared" si="390"/>
        <v/>
      </c>
      <c r="B1988" s="58"/>
      <c r="C1988" s="58"/>
      <c r="D1988" s="58"/>
      <c r="E1988" s="58"/>
      <c r="F1988" s="58"/>
      <c r="G1988" s="269"/>
      <c r="H1988" s="59"/>
      <c r="I1988" s="273">
        <f t="shared" si="391"/>
        <v>0</v>
      </c>
      <c r="J1988" s="269"/>
      <c r="K1988" s="59"/>
      <c r="L1988" s="270">
        <f t="shared" si="392"/>
        <v>0</v>
      </c>
      <c r="M1988" s="269"/>
      <c r="N1988" s="59"/>
      <c r="O1988" s="270">
        <f t="shared" si="393"/>
        <v>0</v>
      </c>
      <c r="P1988" s="269"/>
      <c r="Q1988" s="59"/>
      <c r="R1988" s="271">
        <f t="shared" si="394"/>
        <v>0</v>
      </c>
      <c r="S1988" s="269"/>
      <c r="T1988" s="59"/>
      <c r="U1988" s="270">
        <f t="shared" si="395"/>
        <v>0</v>
      </c>
      <c r="V1988" s="269"/>
      <c r="W1988" s="59"/>
      <c r="X1988" s="270">
        <f t="shared" si="396"/>
        <v>0</v>
      </c>
      <c r="Y1988" s="270">
        <f t="shared" si="397"/>
        <v>0</v>
      </c>
      <c r="Z1988" s="58"/>
      <c r="AA1988" s="58"/>
      <c r="AB1988" s="60" t="str">
        <f t="shared" si="398"/>
        <v/>
      </c>
      <c r="AC1988" s="21" t="b">
        <f t="shared" si="399"/>
        <v>0</v>
      </c>
      <c r="AD1988" s="21" t="b">
        <f t="shared" si="400"/>
        <v>0</v>
      </c>
      <c r="AE1988" s="21" t="b">
        <f t="shared" si="401"/>
        <v>0</v>
      </c>
      <c r="AF1988" s="21" t="b">
        <f ca="1">OR(AND($AC1988,NOT($AD1988)),AND($AC1988,OR(AND($G1988="",$H1988&lt;&gt;""),AND($G1988&lt;&gt;"",$H1988=""),AND($J1988="",$K1988&lt;&gt;""),AND($J1988&lt;&gt;"",$K1988=""),AND($M1988="",$N1988&lt;&gt;""),AND($M1988&lt;&gt;"",$N1988=""),AND($P1988="",$Q1988&lt;&gt;""),AND($P1988&lt;&gt;"",$Q1988=""),AND($S1988="",$T1988&lt;&gt;""),AND($S1988&lt;&gt;"",$T1988=""),AND($V1988="",$W1988&lt;&gt;""),AND($V1988&lt;&gt;"",$W1988=""))),AND($C1988&lt;&gt;"",$E1988&lt;&gt;"",LEFT(TRIM($C1988),1)&lt;&gt;LEFT(TRIM($E1988),1)),IF(OR($E1988="",$F1988=""),FALSE(),IFERROR(COUNTIF(INDIRECT("UNITS_"&amp;SUBSTITUTE(LEFT($E1988,FIND(" ",$E1988&amp;" ")-1),".","_")),$F1988)=0,TRUE())),AND($B1988&lt;&gt;"",OR(ISNUMBER(SEARCH("outro",LOWER($B1988))),ISNUMBER(SEARCH("divers",LOWER($B1988))),ISNUMBER(SEARCH("etc",LOWER($B1988))))),OR(AND(ISNUMBER(SEARCH("comunic",LOWER($B1988))),LEFT($E1988,3)&lt;&gt;"4.4"),AND(ISNUMBER(SEARCH("monitor",LOWER($B1988))),NOT(OR(LEFT($E1988,3)="1.5",LEFT($E1988,3)="2.5")))),AND($B1988&lt;&gt;"",OR(LEFT($C1988,1)="1",LEFT($C1988,1)="2"),$D1988=""),AND($D1988&lt;&gt;"",NOT(OR(LEFT($C1988,1)="1",LEFT($C1988,1)="2"))),AND($D1988&lt;&gt;"",COUNTIF(' PROJETO'!$B$14:$B$16,$D1988)=0),IF($D1988="",FALSE(),IF(COUNTIF(' PROJETO'!$B$14:$B$16,$D1988)=0,FALSE(),IFERROR(INDEX(' PROJETO'!$C$14:$C$16,MATCH($D1988,' PROJETO'!$B$14:$B$16,0))&lt;&gt;"Sim",FALSE()))))</f>
        <v>0</v>
      </c>
      <c r="AG1988" s="21" t="b">
        <f>AND($AC1988,$Y1988&gt;'CONFG.  LISTAS'!$F$4,$Z1988="",$AA1988="")</f>
        <v>0</v>
      </c>
      <c r="AH1988" s="21" t="str">
        <f t="shared" si="402"/>
        <v/>
      </c>
      <c r="AI1988" s="43" t="str">
        <f ca="1">IF(NOT($AC1988),"",IF(OR($B1988="",$C1988="",$E1988="",$F1988=""),"Preencha descrição, categoria, tipo e unidade.",IF(AND($B1988&lt;&gt;"",OR(LEFT($C1988,1)="1",LEFT($C1988,1)="2"),$D1988=""),"Informe a prática de restauração para itens diretos.",IF(AND($D1988&lt;&gt;"",NOT(OR(LEFT($C1988,1)="1",LEFT($C1988,1)="2"))),"Custos indiretos não devem pertencer a uma prática específica.",IF(AND($D1988&lt;&gt;"",COUNTIF(' PROJETO'!$B$14:$B$16,$D1988)=0),"Prática de restauração inválida ou não cadastrada.",IF(IF($D1988="",FALSE(),IF(COUNTIF(' PROJETO'!$B$14:$B$16,$D1988)=0,FALSE(),IFERROR(INDEX(' PROJETO'!$C$14:$C$16,MATCH($D1988,' PROJETO'!$B$14:$B$16,0))&lt;&gt;"Sim",FALSE()))),"A prática informada no item não foi selecionada na aba Projeto.",IF(AND(MAX($I1988,$L1988,$O1988,$R1988,$U1988,$X1988)&gt;'CONFG.  LISTAS'!$F$4,NOT(OR($Z1988&lt;&gt;"",$AA1988&lt;&gt;""))),"Memorial de cálculo ou anexo obrigatório não informado para item acima do limite.",IF(OR(AND($G1988&lt;&gt;"",$H1988&lt;&gt;"",OR($G1988&lt;=0,$H1988&lt;=0)),AND($J1988&lt;&gt;"",$K1988&lt;&gt;"",OR($J1988&lt;=0,$K1988&lt;=0)),AND($M1988&lt;&gt;"",$N1988&lt;&gt;"",OR($M1988&lt;=0,$N1988&lt;=0)),AND($P1988&lt;&gt;"",$Q1988&lt;&gt;"",OR($P1988&lt;=0,$Q1988&lt;=0)),AND($S1988&lt;&gt;"",$T1988&lt;&gt;"",OR($S1988&lt;=0,$T1988&lt;=0)),AND($V1988&lt;&gt;"",$W1988&lt;&gt;"",OR($V1988&lt;=0,$W1988&lt;=0))),"Revise os valores informados: valor unitário e quantidade devem ser maiores que zero.",IF(OR(AND($G1988="",$H1988&lt;&gt;""),AND($G1988&lt;&gt;"",$H1988=""),AND($J1988="",$K1988&lt;&gt;""),AND($J1988&lt;&gt;"",$K1988=""),AND($M1988="",$N1988&lt;&gt;""),AND($M1988&lt;&gt;"",$N1988=""),AND($P1988="",$Q1988&lt;&gt;""),AND($P1988&lt;&gt;"",$Q1988=""),AND($S1988="",$T1988&lt;&gt;""),AND($S1988&lt;&gt;"",$T1988=""),AND($V1988="",$W1988&lt;&gt;""),AND($V1988&lt;&gt;"",$W1988="")),"Há ano preenchido parcialmente: "&amp;TRIM(IF(AND($G1988="",$H1988&lt;&gt;""),"Ano 1 (falta valor unitário); ","")&amp;IF(AND($G1988&lt;&gt;"",$H1988=""),"Ano 1 (falta quantidade); ","")&amp;IF(AND($J1988="",$K1988&lt;&gt;""),"Ano 2 (falta valor unitário); ","")&amp;IF(AND($J1988&lt;&gt;"",$K1988=""),"Ano 2 (falta quantidade); ","")&amp;IF(AND($M1988="",$N1988&lt;&gt;""),"Ano 3 (falta valor unitário); ","")&amp;IF(AND($M1988&lt;&gt;"",$N1988=""),"Ano 3 (falta quantidade); ","")&amp;IF(AND($P1988="",$Q1988&lt;&gt;""),"Ano 4 (falta valor unitário); ","")&amp;IF(AND($P1988&lt;&gt;"",$Q1988=""),"Ano 4 (falta quantidade); ","")&amp;IF(AND($S1988="",$T1988&lt;&gt;""),"Ano 5 (falta valor unitário); ","")&amp;IF(AND($S1988&lt;&gt;"",$T1988=""),"Ano 5 (falta quantidade); ","")&amp;IF(AND($V1988="",$W1988&lt;&gt;""),"Ano 6 (falta valor unitário); ","")&amp;IF(AND($V1988&lt;&gt;"",$W1988=""),"Ano 6 (falta quantidade); ","")), IF(NOT(OR(AND($G1988&lt;&gt;"",$H1988&lt;&gt;""),AND($J1988&lt;&gt;"",$K1988&lt;&gt;""),AND($M1988&lt;&gt;"",$N1988&lt;&gt;""),AND($P1988&lt;&gt;"",$Q1988&lt;&gt;""),AND($S1988&lt;&gt;"",$T1988&lt;&gt;""),AND($V1988&lt;&gt;"",$W1988&lt;&gt;""))),"Informe pelo menos um ano completo com valor unitário e quantidade.",IF(AND($C1988&lt;&gt;"",$E1988&lt;&gt;"",LEFT(TRIM($C1988),1)&lt;&gt;LEFT(TRIM($E1988),1)),"Categoria e tipo estão incompatíveis.",IF(IF(OR($E1988="",$F1988=""),FALSE(),IFERROR(COUNTIF(INDIRECT("UNITS_"&amp;SUBSTITUTE(LEFT($E1988,FIND(" ",$E1988&amp;" ")-1),".","_")),$F1988)=0,TRUE())),"Unidade incompatível com o tipo selecionado.",IF(OR(AND(ISNUMBER(SEARCH("comunic",LOWER($B1988))),LEFT($E1988,3)&lt;&gt;"4.4"),AND(ISNUMBER(SEARCH("monitor",LOWER($B1988))),NOT(OR(LEFT($E1988,3)="1.5",LEFT($E1988,3)="2.5")))),"Revise a classificação do item conforme as regras de preenchimento.",IF(AND($B1988&lt;&gt;"",OR(ISNUMBER(SEARCH("outro",LOWER($B1988))),ISNUMBER(SEARCH("divers",LOWER($B1988))),ISNUMBER(SEARCH("kit",LOWER($B1988))),ISNUMBER(SEARCH("ferrament",LOWER($B1988))),ISNUMBER(SEARCH("epi",LOWER($B1988)))),NOT(OR($Z1988&lt;&gt;"",$AA1988&lt;&gt;""))),"Descrição muito genérica: detalhe melhor o item e registre o racional no memorial ou em anexo.",IF(AND($Y1988=0,$B1988&lt;&gt;"",OR($G1988&lt;&gt;"",$H1988&lt;&gt;"",$J1988&lt;&gt;"",$K1988&lt;&gt;"",$M1988&lt;&gt;"",$N1988&lt;&gt;"",$P1988&lt;&gt;"",$Q1988&lt;&gt;"",$S1988&lt;&gt;"",$T1988&lt;&gt;"",$V1988&lt;&gt;"",$W1988&lt;&gt;"")),"O item possui dados lançados, mas o total está zerado. Revise os valores informados.","")))))))))))))))</f>
        <v/>
      </c>
    </row>
    <row r="1989" spans="1:35" ht="14.25" customHeight="1" x14ac:dyDescent="0.25">
      <c r="A1989" s="57" t="str">
        <f t="shared" si="390"/>
        <v/>
      </c>
      <c r="B1989" s="61"/>
      <c r="C1989" s="61"/>
      <c r="D1989" s="58"/>
      <c r="E1989" s="61"/>
      <c r="F1989" s="61"/>
      <c r="G1989" s="272"/>
      <c r="H1989" s="62"/>
      <c r="I1989" s="273">
        <f t="shared" si="391"/>
        <v>0</v>
      </c>
      <c r="J1989" s="272"/>
      <c r="K1989" s="62"/>
      <c r="L1989" s="270">
        <f t="shared" si="392"/>
        <v>0</v>
      </c>
      <c r="M1989" s="272"/>
      <c r="N1989" s="62"/>
      <c r="O1989" s="270">
        <f t="shared" si="393"/>
        <v>0</v>
      </c>
      <c r="P1989" s="272"/>
      <c r="Q1989" s="62"/>
      <c r="R1989" s="271">
        <f t="shared" si="394"/>
        <v>0</v>
      </c>
      <c r="S1989" s="272"/>
      <c r="T1989" s="62"/>
      <c r="U1989" s="270">
        <f t="shared" si="395"/>
        <v>0</v>
      </c>
      <c r="V1989" s="272"/>
      <c r="W1989" s="62"/>
      <c r="X1989" s="270">
        <f t="shared" si="396"/>
        <v>0</v>
      </c>
      <c r="Y1989" s="270">
        <f t="shared" si="397"/>
        <v>0</v>
      </c>
      <c r="Z1989" s="61"/>
      <c r="AA1989" s="61"/>
      <c r="AB1989" s="60" t="str">
        <f t="shared" si="398"/>
        <v/>
      </c>
      <c r="AC1989" s="21" t="b">
        <f t="shared" si="399"/>
        <v>0</v>
      </c>
      <c r="AD1989" s="21" t="b">
        <f t="shared" si="400"/>
        <v>0</v>
      </c>
      <c r="AE1989" s="21" t="b">
        <f t="shared" si="401"/>
        <v>0</v>
      </c>
      <c r="AF1989" s="21" t="b">
        <f ca="1">OR(AND($AC1989,NOT($AD1989)),AND($AC1989,OR(AND($G1989="",$H1989&lt;&gt;""),AND($G1989&lt;&gt;"",$H1989=""),AND($J1989="",$K1989&lt;&gt;""),AND($J1989&lt;&gt;"",$K1989=""),AND($M1989="",$N1989&lt;&gt;""),AND($M1989&lt;&gt;"",$N1989=""),AND($P1989="",$Q1989&lt;&gt;""),AND($P1989&lt;&gt;"",$Q1989=""),AND($S1989="",$T1989&lt;&gt;""),AND($S1989&lt;&gt;"",$T1989=""),AND($V1989="",$W1989&lt;&gt;""),AND($V1989&lt;&gt;"",$W1989=""))),AND($C1989&lt;&gt;"",$E1989&lt;&gt;"",LEFT(TRIM($C1989),1)&lt;&gt;LEFT(TRIM($E1989),1)),IF(OR($E1989="",$F1989=""),FALSE(),IFERROR(COUNTIF(INDIRECT("UNITS_"&amp;SUBSTITUTE(LEFT($E1989,FIND(" ",$E1989&amp;" ")-1),".","_")),$F1989)=0,TRUE())),AND($B1989&lt;&gt;"",OR(ISNUMBER(SEARCH("outro",LOWER($B1989))),ISNUMBER(SEARCH("divers",LOWER($B1989))),ISNUMBER(SEARCH("etc",LOWER($B1989))))),OR(AND(ISNUMBER(SEARCH("comunic",LOWER($B1989))),LEFT($E1989,3)&lt;&gt;"4.4"),AND(ISNUMBER(SEARCH("monitor",LOWER($B1989))),NOT(OR(LEFT($E1989,3)="1.5",LEFT($E1989,3)="2.5")))),AND($B1989&lt;&gt;"",OR(LEFT($C1989,1)="1",LEFT($C1989,1)="2"),$D1989=""),AND($D1989&lt;&gt;"",NOT(OR(LEFT($C1989,1)="1",LEFT($C1989,1)="2"))),AND($D1989&lt;&gt;"",COUNTIF(' PROJETO'!$B$14:$B$16,$D1989)=0),IF($D1989="",FALSE(),IF(COUNTIF(' PROJETO'!$B$14:$B$16,$D1989)=0,FALSE(),IFERROR(INDEX(' PROJETO'!$C$14:$C$16,MATCH($D1989,' PROJETO'!$B$14:$B$16,0))&lt;&gt;"Sim",FALSE()))))</f>
        <v>0</v>
      </c>
      <c r="AG1989" s="21" t="b">
        <f>AND($AC1989,$Y1989&gt;'CONFG.  LISTAS'!$F$4,$Z1989="",$AA1989="")</f>
        <v>0</v>
      </c>
      <c r="AH1989" s="21" t="str">
        <f t="shared" si="402"/>
        <v/>
      </c>
      <c r="AI1989" s="43" t="str">
        <f ca="1">IF(NOT($AC1989),"",IF(OR($B1989="",$C1989="",$E1989="",$F1989=""),"Preencha descrição, categoria, tipo e unidade.",IF(AND($B1989&lt;&gt;"",OR(LEFT($C1989,1)="1",LEFT($C1989,1)="2"),$D1989=""),"Informe a prática de restauração para itens diretos.",IF(AND($D1989&lt;&gt;"",NOT(OR(LEFT($C1989,1)="1",LEFT($C1989,1)="2"))),"Custos indiretos não devem pertencer a uma prática específica.",IF(AND($D1989&lt;&gt;"",COUNTIF(' PROJETO'!$B$14:$B$16,$D1989)=0),"Prática de restauração inválida ou não cadastrada.",IF(IF($D1989="",FALSE(),IF(COUNTIF(' PROJETO'!$B$14:$B$16,$D1989)=0,FALSE(),IFERROR(INDEX(' PROJETO'!$C$14:$C$16,MATCH($D1989,' PROJETO'!$B$14:$B$16,0))&lt;&gt;"Sim",FALSE()))),"A prática informada no item não foi selecionada na aba Projeto.",IF(AND(MAX($I1989,$L1989,$O1989,$R1989,$U1989,$X1989)&gt;'CONFG.  LISTAS'!$F$4,NOT(OR($Z1989&lt;&gt;"",$AA1989&lt;&gt;""))),"Memorial de cálculo ou anexo obrigatório não informado para item acima do limite.",IF(OR(AND($G1989&lt;&gt;"",$H1989&lt;&gt;"",OR($G1989&lt;=0,$H1989&lt;=0)),AND($J1989&lt;&gt;"",$K1989&lt;&gt;"",OR($J1989&lt;=0,$K1989&lt;=0)),AND($M1989&lt;&gt;"",$N1989&lt;&gt;"",OR($M1989&lt;=0,$N1989&lt;=0)),AND($P1989&lt;&gt;"",$Q1989&lt;&gt;"",OR($P1989&lt;=0,$Q1989&lt;=0)),AND($S1989&lt;&gt;"",$T1989&lt;&gt;"",OR($S1989&lt;=0,$T1989&lt;=0)),AND($V1989&lt;&gt;"",$W1989&lt;&gt;"",OR($V1989&lt;=0,$W1989&lt;=0))),"Revise os valores informados: valor unitário e quantidade devem ser maiores que zero.",IF(OR(AND($G1989="",$H1989&lt;&gt;""),AND($G1989&lt;&gt;"",$H1989=""),AND($J1989="",$K1989&lt;&gt;""),AND($J1989&lt;&gt;"",$K1989=""),AND($M1989="",$N1989&lt;&gt;""),AND($M1989&lt;&gt;"",$N1989=""),AND($P1989="",$Q1989&lt;&gt;""),AND($P1989&lt;&gt;"",$Q1989=""),AND($S1989="",$T1989&lt;&gt;""),AND($S1989&lt;&gt;"",$T1989=""),AND($V1989="",$W1989&lt;&gt;""),AND($V1989&lt;&gt;"",$W1989="")),"Há ano preenchido parcialmente: "&amp;TRIM(IF(AND($G1989="",$H1989&lt;&gt;""),"Ano 1 (falta valor unitário); ","")&amp;IF(AND($G1989&lt;&gt;"",$H1989=""),"Ano 1 (falta quantidade); ","")&amp;IF(AND($J1989="",$K1989&lt;&gt;""),"Ano 2 (falta valor unitário); ","")&amp;IF(AND($J1989&lt;&gt;"",$K1989=""),"Ano 2 (falta quantidade); ","")&amp;IF(AND($M1989="",$N1989&lt;&gt;""),"Ano 3 (falta valor unitário); ","")&amp;IF(AND($M1989&lt;&gt;"",$N1989=""),"Ano 3 (falta quantidade); ","")&amp;IF(AND($P1989="",$Q1989&lt;&gt;""),"Ano 4 (falta valor unitário); ","")&amp;IF(AND($P1989&lt;&gt;"",$Q1989=""),"Ano 4 (falta quantidade); ","")&amp;IF(AND($S1989="",$T1989&lt;&gt;""),"Ano 5 (falta valor unitário); ","")&amp;IF(AND($S1989&lt;&gt;"",$T1989=""),"Ano 5 (falta quantidade); ","")&amp;IF(AND($V1989="",$W1989&lt;&gt;""),"Ano 6 (falta valor unitário); ","")&amp;IF(AND($V1989&lt;&gt;"",$W1989=""),"Ano 6 (falta quantidade); ","")), IF(NOT(OR(AND($G1989&lt;&gt;"",$H1989&lt;&gt;""),AND($J1989&lt;&gt;"",$K1989&lt;&gt;""),AND($M1989&lt;&gt;"",$N1989&lt;&gt;""),AND($P1989&lt;&gt;"",$Q1989&lt;&gt;""),AND($S1989&lt;&gt;"",$T1989&lt;&gt;""),AND($V1989&lt;&gt;"",$W1989&lt;&gt;""))),"Informe pelo menos um ano completo com valor unitário e quantidade.",IF(AND($C1989&lt;&gt;"",$E1989&lt;&gt;"",LEFT(TRIM($C1989),1)&lt;&gt;LEFT(TRIM($E1989),1)),"Categoria e tipo estão incompatíveis.",IF(IF(OR($E1989="",$F1989=""),FALSE(),IFERROR(COUNTIF(INDIRECT("UNITS_"&amp;SUBSTITUTE(LEFT($E1989,FIND(" ",$E1989&amp;" ")-1),".","_")),$F1989)=0,TRUE())),"Unidade incompatível com o tipo selecionado.",IF(OR(AND(ISNUMBER(SEARCH("comunic",LOWER($B1989))),LEFT($E1989,3)&lt;&gt;"4.4"),AND(ISNUMBER(SEARCH("monitor",LOWER($B1989))),NOT(OR(LEFT($E1989,3)="1.5",LEFT($E1989,3)="2.5")))),"Revise a classificação do item conforme as regras de preenchimento.",IF(AND($B1989&lt;&gt;"",OR(ISNUMBER(SEARCH("outro",LOWER($B1989))),ISNUMBER(SEARCH("divers",LOWER($B1989))),ISNUMBER(SEARCH("kit",LOWER($B1989))),ISNUMBER(SEARCH("ferrament",LOWER($B1989))),ISNUMBER(SEARCH("epi",LOWER($B1989)))),NOT(OR($Z1989&lt;&gt;"",$AA1989&lt;&gt;""))),"Descrição muito genérica: detalhe melhor o item e registre o racional no memorial ou em anexo.",IF(AND($Y1989=0,$B1989&lt;&gt;"",OR($G1989&lt;&gt;"",$H1989&lt;&gt;"",$J1989&lt;&gt;"",$K1989&lt;&gt;"",$M1989&lt;&gt;"",$N1989&lt;&gt;"",$P1989&lt;&gt;"",$Q1989&lt;&gt;"",$S1989&lt;&gt;"",$T1989&lt;&gt;"",$V1989&lt;&gt;"",$W1989&lt;&gt;"")),"O item possui dados lançados, mas o total está zerado. Revise os valores informados.","")))))))))))))))</f>
        <v/>
      </c>
    </row>
    <row r="1990" spans="1:35" ht="14.25" customHeight="1" x14ac:dyDescent="0.25">
      <c r="A1990" s="57" t="str">
        <f t="shared" si="390"/>
        <v/>
      </c>
      <c r="B1990" s="58"/>
      <c r="C1990" s="58"/>
      <c r="D1990" s="58"/>
      <c r="E1990" s="58"/>
      <c r="F1990" s="58"/>
      <c r="G1990" s="269"/>
      <c r="H1990" s="59"/>
      <c r="I1990" s="273">
        <f t="shared" si="391"/>
        <v>0</v>
      </c>
      <c r="J1990" s="269"/>
      <c r="K1990" s="59"/>
      <c r="L1990" s="270">
        <f t="shared" si="392"/>
        <v>0</v>
      </c>
      <c r="M1990" s="269"/>
      <c r="N1990" s="59"/>
      <c r="O1990" s="270">
        <f t="shared" si="393"/>
        <v>0</v>
      </c>
      <c r="P1990" s="269"/>
      <c r="Q1990" s="59"/>
      <c r="R1990" s="271">
        <f t="shared" si="394"/>
        <v>0</v>
      </c>
      <c r="S1990" s="269"/>
      <c r="T1990" s="59"/>
      <c r="U1990" s="270">
        <f t="shared" si="395"/>
        <v>0</v>
      </c>
      <c r="V1990" s="269"/>
      <c r="W1990" s="59"/>
      <c r="X1990" s="270">
        <f t="shared" si="396"/>
        <v>0</v>
      </c>
      <c r="Y1990" s="270">
        <f t="shared" si="397"/>
        <v>0</v>
      </c>
      <c r="Z1990" s="58"/>
      <c r="AA1990" s="58"/>
      <c r="AB1990" s="60" t="str">
        <f t="shared" si="398"/>
        <v/>
      </c>
      <c r="AC1990" s="21" t="b">
        <f t="shared" si="399"/>
        <v>0</v>
      </c>
      <c r="AD1990" s="21" t="b">
        <f t="shared" si="400"/>
        <v>0</v>
      </c>
      <c r="AE1990" s="21" t="b">
        <f t="shared" si="401"/>
        <v>0</v>
      </c>
      <c r="AF1990" s="21" t="b">
        <f ca="1">OR(AND($AC1990,NOT($AD1990)),AND($AC1990,OR(AND($G1990="",$H1990&lt;&gt;""),AND($G1990&lt;&gt;"",$H1990=""),AND($J1990="",$K1990&lt;&gt;""),AND($J1990&lt;&gt;"",$K1990=""),AND($M1990="",$N1990&lt;&gt;""),AND($M1990&lt;&gt;"",$N1990=""),AND($P1990="",$Q1990&lt;&gt;""),AND($P1990&lt;&gt;"",$Q1990=""),AND($S1990="",$T1990&lt;&gt;""),AND($S1990&lt;&gt;"",$T1990=""),AND($V1990="",$W1990&lt;&gt;""),AND($V1990&lt;&gt;"",$W1990=""))),AND($C1990&lt;&gt;"",$E1990&lt;&gt;"",LEFT(TRIM($C1990),1)&lt;&gt;LEFT(TRIM($E1990),1)),IF(OR($E1990="",$F1990=""),FALSE(),IFERROR(COUNTIF(INDIRECT("UNITS_"&amp;SUBSTITUTE(LEFT($E1990,FIND(" ",$E1990&amp;" ")-1),".","_")),$F1990)=0,TRUE())),AND($B1990&lt;&gt;"",OR(ISNUMBER(SEARCH("outro",LOWER($B1990))),ISNUMBER(SEARCH("divers",LOWER($B1990))),ISNUMBER(SEARCH("etc",LOWER($B1990))))),OR(AND(ISNUMBER(SEARCH("comunic",LOWER($B1990))),LEFT($E1990,3)&lt;&gt;"4.4"),AND(ISNUMBER(SEARCH("monitor",LOWER($B1990))),NOT(OR(LEFT($E1990,3)="1.5",LEFT($E1990,3)="2.5")))),AND($B1990&lt;&gt;"",OR(LEFT($C1990,1)="1",LEFT($C1990,1)="2"),$D1990=""),AND($D1990&lt;&gt;"",NOT(OR(LEFT($C1990,1)="1",LEFT($C1990,1)="2"))),AND($D1990&lt;&gt;"",COUNTIF(' PROJETO'!$B$14:$B$16,$D1990)=0),IF($D1990="",FALSE(),IF(COUNTIF(' PROJETO'!$B$14:$B$16,$D1990)=0,FALSE(),IFERROR(INDEX(' PROJETO'!$C$14:$C$16,MATCH($D1990,' PROJETO'!$B$14:$B$16,0))&lt;&gt;"Sim",FALSE()))))</f>
        <v>0</v>
      </c>
      <c r="AG1990" s="21" t="b">
        <f>AND($AC1990,$Y1990&gt;'CONFG.  LISTAS'!$F$4,$Z1990="",$AA1990="")</f>
        <v>0</v>
      </c>
      <c r="AH1990" s="21" t="str">
        <f t="shared" si="402"/>
        <v/>
      </c>
      <c r="AI1990" s="43" t="str">
        <f ca="1">IF(NOT($AC1990),"",IF(OR($B1990="",$C1990="",$E1990="",$F1990=""),"Preencha descrição, categoria, tipo e unidade.",IF(AND($B1990&lt;&gt;"",OR(LEFT($C1990,1)="1",LEFT($C1990,1)="2"),$D1990=""),"Informe a prática de restauração para itens diretos.",IF(AND($D1990&lt;&gt;"",NOT(OR(LEFT($C1990,1)="1",LEFT($C1990,1)="2"))),"Custos indiretos não devem pertencer a uma prática específica.",IF(AND($D1990&lt;&gt;"",COUNTIF(' PROJETO'!$B$14:$B$16,$D1990)=0),"Prática de restauração inválida ou não cadastrada.",IF(IF($D1990="",FALSE(),IF(COUNTIF(' PROJETO'!$B$14:$B$16,$D1990)=0,FALSE(),IFERROR(INDEX(' PROJETO'!$C$14:$C$16,MATCH($D1990,' PROJETO'!$B$14:$B$16,0))&lt;&gt;"Sim",FALSE()))),"A prática informada no item não foi selecionada na aba Projeto.",IF(AND(MAX($I1990,$L1990,$O1990,$R1990,$U1990,$X1990)&gt;'CONFG.  LISTAS'!$F$4,NOT(OR($Z1990&lt;&gt;"",$AA1990&lt;&gt;""))),"Memorial de cálculo ou anexo obrigatório não informado para item acima do limite.",IF(OR(AND($G1990&lt;&gt;"",$H1990&lt;&gt;"",OR($G1990&lt;=0,$H1990&lt;=0)),AND($J1990&lt;&gt;"",$K1990&lt;&gt;"",OR($J1990&lt;=0,$K1990&lt;=0)),AND($M1990&lt;&gt;"",$N1990&lt;&gt;"",OR($M1990&lt;=0,$N1990&lt;=0)),AND($P1990&lt;&gt;"",$Q1990&lt;&gt;"",OR($P1990&lt;=0,$Q1990&lt;=0)),AND($S1990&lt;&gt;"",$T1990&lt;&gt;"",OR($S1990&lt;=0,$T1990&lt;=0)),AND($V1990&lt;&gt;"",$W1990&lt;&gt;"",OR($V1990&lt;=0,$W1990&lt;=0))),"Revise os valores informados: valor unitário e quantidade devem ser maiores que zero.",IF(OR(AND($G1990="",$H1990&lt;&gt;""),AND($G1990&lt;&gt;"",$H1990=""),AND($J1990="",$K1990&lt;&gt;""),AND($J1990&lt;&gt;"",$K1990=""),AND($M1990="",$N1990&lt;&gt;""),AND($M1990&lt;&gt;"",$N1990=""),AND($P1990="",$Q1990&lt;&gt;""),AND($P1990&lt;&gt;"",$Q1990=""),AND($S1990="",$T1990&lt;&gt;""),AND($S1990&lt;&gt;"",$T1990=""),AND($V1990="",$W1990&lt;&gt;""),AND($V1990&lt;&gt;"",$W1990="")),"Há ano preenchido parcialmente: "&amp;TRIM(IF(AND($G1990="",$H1990&lt;&gt;""),"Ano 1 (falta valor unitário); ","")&amp;IF(AND($G1990&lt;&gt;"",$H1990=""),"Ano 1 (falta quantidade); ","")&amp;IF(AND($J1990="",$K1990&lt;&gt;""),"Ano 2 (falta valor unitário); ","")&amp;IF(AND($J1990&lt;&gt;"",$K1990=""),"Ano 2 (falta quantidade); ","")&amp;IF(AND($M1990="",$N1990&lt;&gt;""),"Ano 3 (falta valor unitário); ","")&amp;IF(AND($M1990&lt;&gt;"",$N1990=""),"Ano 3 (falta quantidade); ","")&amp;IF(AND($P1990="",$Q1990&lt;&gt;""),"Ano 4 (falta valor unitário); ","")&amp;IF(AND($P1990&lt;&gt;"",$Q1990=""),"Ano 4 (falta quantidade); ","")&amp;IF(AND($S1990="",$T1990&lt;&gt;""),"Ano 5 (falta valor unitário); ","")&amp;IF(AND($S1990&lt;&gt;"",$T1990=""),"Ano 5 (falta quantidade); ","")&amp;IF(AND($V1990="",$W1990&lt;&gt;""),"Ano 6 (falta valor unitário); ","")&amp;IF(AND($V1990&lt;&gt;"",$W1990=""),"Ano 6 (falta quantidade); ","")), IF(NOT(OR(AND($G1990&lt;&gt;"",$H1990&lt;&gt;""),AND($J1990&lt;&gt;"",$K1990&lt;&gt;""),AND($M1990&lt;&gt;"",$N1990&lt;&gt;""),AND($P1990&lt;&gt;"",$Q1990&lt;&gt;""),AND($S1990&lt;&gt;"",$T1990&lt;&gt;""),AND($V1990&lt;&gt;"",$W1990&lt;&gt;""))),"Informe pelo menos um ano completo com valor unitário e quantidade.",IF(AND($C1990&lt;&gt;"",$E1990&lt;&gt;"",LEFT(TRIM($C1990),1)&lt;&gt;LEFT(TRIM($E1990),1)),"Categoria e tipo estão incompatíveis.",IF(IF(OR($E1990="",$F1990=""),FALSE(),IFERROR(COUNTIF(INDIRECT("UNITS_"&amp;SUBSTITUTE(LEFT($E1990,FIND(" ",$E1990&amp;" ")-1),".","_")),$F1990)=0,TRUE())),"Unidade incompatível com o tipo selecionado.",IF(OR(AND(ISNUMBER(SEARCH("comunic",LOWER($B1990))),LEFT($E1990,3)&lt;&gt;"4.4"),AND(ISNUMBER(SEARCH("monitor",LOWER($B1990))),NOT(OR(LEFT($E1990,3)="1.5",LEFT($E1990,3)="2.5")))),"Revise a classificação do item conforme as regras de preenchimento.",IF(AND($B1990&lt;&gt;"",OR(ISNUMBER(SEARCH("outro",LOWER($B1990))),ISNUMBER(SEARCH("divers",LOWER($B1990))),ISNUMBER(SEARCH("kit",LOWER($B1990))),ISNUMBER(SEARCH("ferrament",LOWER($B1990))),ISNUMBER(SEARCH("epi",LOWER($B1990)))),NOT(OR($Z1990&lt;&gt;"",$AA1990&lt;&gt;""))),"Descrição muito genérica: detalhe melhor o item e registre o racional no memorial ou em anexo.",IF(AND($Y1990=0,$B1990&lt;&gt;"",OR($G1990&lt;&gt;"",$H1990&lt;&gt;"",$J1990&lt;&gt;"",$K1990&lt;&gt;"",$M1990&lt;&gt;"",$N1990&lt;&gt;"",$P1990&lt;&gt;"",$Q1990&lt;&gt;"",$S1990&lt;&gt;"",$T1990&lt;&gt;"",$V1990&lt;&gt;"",$W1990&lt;&gt;"")),"O item possui dados lançados, mas o total está zerado. Revise os valores informados.","")))))))))))))))</f>
        <v/>
      </c>
    </row>
    <row r="1991" spans="1:35" ht="14.25" customHeight="1" x14ac:dyDescent="0.25">
      <c r="A1991" s="57" t="str">
        <f t="shared" si="390"/>
        <v/>
      </c>
      <c r="B1991" s="61"/>
      <c r="C1991" s="61"/>
      <c r="D1991" s="58"/>
      <c r="E1991" s="61"/>
      <c r="F1991" s="61"/>
      <c r="G1991" s="272"/>
      <c r="H1991" s="62"/>
      <c r="I1991" s="273">
        <f t="shared" si="391"/>
        <v>0</v>
      </c>
      <c r="J1991" s="272"/>
      <c r="K1991" s="62"/>
      <c r="L1991" s="270">
        <f t="shared" si="392"/>
        <v>0</v>
      </c>
      <c r="M1991" s="272"/>
      <c r="N1991" s="62"/>
      <c r="O1991" s="270">
        <f t="shared" si="393"/>
        <v>0</v>
      </c>
      <c r="P1991" s="272"/>
      <c r="Q1991" s="62"/>
      <c r="R1991" s="271">
        <f t="shared" si="394"/>
        <v>0</v>
      </c>
      <c r="S1991" s="272"/>
      <c r="T1991" s="62"/>
      <c r="U1991" s="270">
        <f t="shared" si="395"/>
        <v>0</v>
      </c>
      <c r="V1991" s="272"/>
      <c r="W1991" s="62"/>
      <c r="X1991" s="270">
        <f t="shared" si="396"/>
        <v>0</v>
      </c>
      <c r="Y1991" s="270">
        <f t="shared" si="397"/>
        <v>0</v>
      </c>
      <c r="Z1991" s="61"/>
      <c r="AA1991" s="61"/>
      <c r="AB1991" s="60" t="str">
        <f t="shared" si="398"/>
        <v/>
      </c>
      <c r="AC1991" s="21" t="b">
        <f t="shared" si="399"/>
        <v>0</v>
      </c>
      <c r="AD1991" s="21" t="b">
        <f t="shared" si="400"/>
        <v>0</v>
      </c>
      <c r="AE1991" s="21" t="b">
        <f t="shared" si="401"/>
        <v>0</v>
      </c>
      <c r="AF1991" s="21" t="b">
        <f ca="1">OR(AND($AC1991,NOT($AD1991)),AND($AC1991,OR(AND($G1991="",$H1991&lt;&gt;""),AND($G1991&lt;&gt;"",$H1991=""),AND($J1991="",$K1991&lt;&gt;""),AND($J1991&lt;&gt;"",$K1991=""),AND($M1991="",$N1991&lt;&gt;""),AND($M1991&lt;&gt;"",$N1991=""),AND($P1991="",$Q1991&lt;&gt;""),AND($P1991&lt;&gt;"",$Q1991=""),AND($S1991="",$T1991&lt;&gt;""),AND($S1991&lt;&gt;"",$T1991=""),AND($V1991="",$W1991&lt;&gt;""),AND($V1991&lt;&gt;"",$W1991=""))),AND($C1991&lt;&gt;"",$E1991&lt;&gt;"",LEFT(TRIM($C1991),1)&lt;&gt;LEFT(TRIM($E1991),1)),IF(OR($E1991="",$F1991=""),FALSE(),IFERROR(COUNTIF(INDIRECT("UNITS_"&amp;SUBSTITUTE(LEFT($E1991,FIND(" ",$E1991&amp;" ")-1),".","_")),$F1991)=0,TRUE())),AND($B1991&lt;&gt;"",OR(ISNUMBER(SEARCH("outro",LOWER($B1991))),ISNUMBER(SEARCH("divers",LOWER($B1991))),ISNUMBER(SEARCH("etc",LOWER($B1991))))),OR(AND(ISNUMBER(SEARCH("comunic",LOWER($B1991))),LEFT($E1991,3)&lt;&gt;"4.4"),AND(ISNUMBER(SEARCH("monitor",LOWER($B1991))),NOT(OR(LEFT($E1991,3)="1.5",LEFT($E1991,3)="2.5")))),AND($B1991&lt;&gt;"",OR(LEFT($C1991,1)="1",LEFT($C1991,1)="2"),$D1991=""),AND($D1991&lt;&gt;"",NOT(OR(LEFT($C1991,1)="1",LEFT($C1991,1)="2"))),AND($D1991&lt;&gt;"",COUNTIF(' PROJETO'!$B$14:$B$16,$D1991)=0),IF($D1991="",FALSE(),IF(COUNTIF(' PROJETO'!$B$14:$B$16,$D1991)=0,FALSE(),IFERROR(INDEX(' PROJETO'!$C$14:$C$16,MATCH($D1991,' PROJETO'!$B$14:$B$16,0))&lt;&gt;"Sim",FALSE()))))</f>
        <v>0</v>
      </c>
      <c r="AG1991" s="21" t="b">
        <f>AND($AC1991,$Y1991&gt;'CONFG.  LISTAS'!$F$4,$Z1991="",$AA1991="")</f>
        <v>0</v>
      </c>
      <c r="AH1991" s="21" t="str">
        <f t="shared" si="402"/>
        <v/>
      </c>
      <c r="AI1991" s="43" t="str">
        <f ca="1">IF(NOT($AC1991),"",IF(OR($B1991="",$C1991="",$E1991="",$F1991=""),"Preencha descrição, categoria, tipo e unidade.",IF(AND($B1991&lt;&gt;"",OR(LEFT($C1991,1)="1",LEFT($C1991,1)="2"),$D1991=""),"Informe a prática de restauração para itens diretos.",IF(AND($D1991&lt;&gt;"",NOT(OR(LEFT($C1991,1)="1",LEFT($C1991,1)="2"))),"Custos indiretos não devem pertencer a uma prática específica.",IF(AND($D1991&lt;&gt;"",COUNTIF(' PROJETO'!$B$14:$B$16,$D1991)=0),"Prática de restauração inválida ou não cadastrada.",IF(IF($D1991="",FALSE(),IF(COUNTIF(' PROJETO'!$B$14:$B$16,$D1991)=0,FALSE(),IFERROR(INDEX(' PROJETO'!$C$14:$C$16,MATCH($D1991,' PROJETO'!$B$14:$B$16,0))&lt;&gt;"Sim",FALSE()))),"A prática informada no item não foi selecionada na aba Projeto.",IF(AND(MAX($I1991,$L1991,$O1991,$R1991,$U1991,$X1991)&gt;'CONFG.  LISTAS'!$F$4,NOT(OR($Z1991&lt;&gt;"",$AA1991&lt;&gt;""))),"Memorial de cálculo ou anexo obrigatório não informado para item acima do limite.",IF(OR(AND($G1991&lt;&gt;"",$H1991&lt;&gt;"",OR($G1991&lt;=0,$H1991&lt;=0)),AND($J1991&lt;&gt;"",$K1991&lt;&gt;"",OR($J1991&lt;=0,$K1991&lt;=0)),AND($M1991&lt;&gt;"",$N1991&lt;&gt;"",OR($M1991&lt;=0,$N1991&lt;=0)),AND($P1991&lt;&gt;"",$Q1991&lt;&gt;"",OR($P1991&lt;=0,$Q1991&lt;=0)),AND($S1991&lt;&gt;"",$T1991&lt;&gt;"",OR($S1991&lt;=0,$T1991&lt;=0)),AND($V1991&lt;&gt;"",$W1991&lt;&gt;"",OR($V1991&lt;=0,$W1991&lt;=0))),"Revise os valores informados: valor unitário e quantidade devem ser maiores que zero.",IF(OR(AND($G1991="",$H1991&lt;&gt;""),AND($G1991&lt;&gt;"",$H1991=""),AND($J1991="",$K1991&lt;&gt;""),AND($J1991&lt;&gt;"",$K1991=""),AND($M1991="",$N1991&lt;&gt;""),AND($M1991&lt;&gt;"",$N1991=""),AND($P1991="",$Q1991&lt;&gt;""),AND($P1991&lt;&gt;"",$Q1991=""),AND($S1991="",$T1991&lt;&gt;""),AND($S1991&lt;&gt;"",$T1991=""),AND($V1991="",$W1991&lt;&gt;""),AND($V1991&lt;&gt;"",$W1991="")),"Há ano preenchido parcialmente: "&amp;TRIM(IF(AND($G1991="",$H1991&lt;&gt;""),"Ano 1 (falta valor unitário); ","")&amp;IF(AND($G1991&lt;&gt;"",$H1991=""),"Ano 1 (falta quantidade); ","")&amp;IF(AND($J1991="",$K1991&lt;&gt;""),"Ano 2 (falta valor unitário); ","")&amp;IF(AND($J1991&lt;&gt;"",$K1991=""),"Ano 2 (falta quantidade); ","")&amp;IF(AND($M1991="",$N1991&lt;&gt;""),"Ano 3 (falta valor unitário); ","")&amp;IF(AND($M1991&lt;&gt;"",$N1991=""),"Ano 3 (falta quantidade); ","")&amp;IF(AND($P1991="",$Q1991&lt;&gt;""),"Ano 4 (falta valor unitário); ","")&amp;IF(AND($P1991&lt;&gt;"",$Q1991=""),"Ano 4 (falta quantidade); ","")&amp;IF(AND($S1991="",$T1991&lt;&gt;""),"Ano 5 (falta valor unitário); ","")&amp;IF(AND($S1991&lt;&gt;"",$T1991=""),"Ano 5 (falta quantidade); ","")&amp;IF(AND($V1991="",$W1991&lt;&gt;""),"Ano 6 (falta valor unitário); ","")&amp;IF(AND($V1991&lt;&gt;"",$W1991=""),"Ano 6 (falta quantidade); ","")), IF(NOT(OR(AND($G1991&lt;&gt;"",$H1991&lt;&gt;""),AND($J1991&lt;&gt;"",$K1991&lt;&gt;""),AND($M1991&lt;&gt;"",$N1991&lt;&gt;""),AND($P1991&lt;&gt;"",$Q1991&lt;&gt;""),AND($S1991&lt;&gt;"",$T1991&lt;&gt;""),AND($V1991&lt;&gt;"",$W1991&lt;&gt;""))),"Informe pelo menos um ano completo com valor unitário e quantidade.",IF(AND($C1991&lt;&gt;"",$E1991&lt;&gt;"",LEFT(TRIM($C1991),1)&lt;&gt;LEFT(TRIM($E1991),1)),"Categoria e tipo estão incompatíveis.",IF(IF(OR($E1991="",$F1991=""),FALSE(),IFERROR(COUNTIF(INDIRECT("UNITS_"&amp;SUBSTITUTE(LEFT($E1991,FIND(" ",$E1991&amp;" ")-1),".","_")),$F1991)=0,TRUE())),"Unidade incompatível com o tipo selecionado.",IF(OR(AND(ISNUMBER(SEARCH("comunic",LOWER($B1991))),LEFT($E1991,3)&lt;&gt;"4.4"),AND(ISNUMBER(SEARCH("monitor",LOWER($B1991))),NOT(OR(LEFT($E1991,3)="1.5",LEFT($E1991,3)="2.5")))),"Revise a classificação do item conforme as regras de preenchimento.",IF(AND($B1991&lt;&gt;"",OR(ISNUMBER(SEARCH("outro",LOWER($B1991))),ISNUMBER(SEARCH("divers",LOWER($B1991))),ISNUMBER(SEARCH("kit",LOWER($B1991))),ISNUMBER(SEARCH("ferrament",LOWER($B1991))),ISNUMBER(SEARCH("epi",LOWER($B1991)))),NOT(OR($Z1991&lt;&gt;"",$AA1991&lt;&gt;""))),"Descrição muito genérica: detalhe melhor o item e registre o racional no memorial ou em anexo.",IF(AND($Y1991=0,$B1991&lt;&gt;"",OR($G1991&lt;&gt;"",$H1991&lt;&gt;"",$J1991&lt;&gt;"",$K1991&lt;&gt;"",$M1991&lt;&gt;"",$N1991&lt;&gt;"",$P1991&lt;&gt;"",$Q1991&lt;&gt;"",$S1991&lt;&gt;"",$T1991&lt;&gt;"",$V1991&lt;&gt;"",$W1991&lt;&gt;"")),"O item possui dados lançados, mas o total está zerado. Revise os valores informados.","")))))))))))))))</f>
        <v/>
      </c>
    </row>
    <row r="1992" spans="1:35" ht="14.25" customHeight="1" x14ac:dyDescent="0.25">
      <c r="A1992" s="57" t="str">
        <f t="shared" si="390"/>
        <v/>
      </c>
      <c r="B1992" s="58"/>
      <c r="C1992" s="58"/>
      <c r="D1992" s="58"/>
      <c r="E1992" s="58"/>
      <c r="F1992" s="58"/>
      <c r="G1992" s="269"/>
      <c r="H1992" s="59"/>
      <c r="I1992" s="273">
        <f t="shared" si="391"/>
        <v>0</v>
      </c>
      <c r="J1992" s="269"/>
      <c r="K1992" s="59"/>
      <c r="L1992" s="270">
        <f t="shared" si="392"/>
        <v>0</v>
      </c>
      <c r="M1992" s="269"/>
      <c r="N1992" s="59"/>
      <c r="O1992" s="270">
        <f t="shared" si="393"/>
        <v>0</v>
      </c>
      <c r="P1992" s="269"/>
      <c r="Q1992" s="59"/>
      <c r="R1992" s="271">
        <f t="shared" si="394"/>
        <v>0</v>
      </c>
      <c r="S1992" s="269"/>
      <c r="T1992" s="59"/>
      <c r="U1992" s="270">
        <f t="shared" si="395"/>
        <v>0</v>
      </c>
      <c r="V1992" s="269"/>
      <c r="W1992" s="59"/>
      <c r="X1992" s="270">
        <f t="shared" si="396"/>
        <v>0</v>
      </c>
      <c r="Y1992" s="270">
        <f t="shared" si="397"/>
        <v>0</v>
      </c>
      <c r="Z1992" s="58"/>
      <c r="AA1992" s="58"/>
      <c r="AB1992" s="60" t="str">
        <f t="shared" si="398"/>
        <v/>
      </c>
      <c r="AC1992" s="21" t="b">
        <f t="shared" si="399"/>
        <v>0</v>
      </c>
      <c r="AD1992" s="21" t="b">
        <f t="shared" si="400"/>
        <v>0</v>
      </c>
      <c r="AE1992" s="21" t="b">
        <f t="shared" si="401"/>
        <v>0</v>
      </c>
      <c r="AF1992" s="21" t="b">
        <f ca="1">OR(AND($AC1992,NOT($AD1992)),AND($AC1992,OR(AND($G1992="",$H1992&lt;&gt;""),AND($G1992&lt;&gt;"",$H1992=""),AND($J1992="",$K1992&lt;&gt;""),AND($J1992&lt;&gt;"",$K1992=""),AND($M1992="",$N1992&lt;&gt;""),AND($M1992&lt;&gt;"",$N1992=""),AND($P1992="",$Q1992&lt;&gt;""),AND($P1992&lt;&gt;"",$Q1992=""),AND($S1992="",$T1992&lt;&gt;""),AND($S1992&lt;&gt;"",$T1992=""),AND($V1992="",$W1992&lt;&gt;""),AND($V1992&lt;&gt;"",$W1992=""))),AND($C1992&lt;&gt;"",$E1992&lt;&gt;"",LEFT(TRIM($C1992),1)&lt;&gt;LEFT(TRIM($E1992),1)),IF(OR($E1992="",$F1992=""),FALSE(),IFERROR(COUNTIF(INDIRECT("UNITS_"&amp;SUBSTITUTE(LEFT($E1992,FIND(" ",$E1992&amp;" ")-1),".","_")),$F1992)=0,TRUE())),AND($B1992&lt;&gt;"",OR(ISNUMBER(SEARCH("outro",LOWER($B1992))),ISNUMBER(SEARCH("divers",LOWER($B1992))),ISNUMBER(SEARCH("etc",LOWER($B1992))))),OR(AND(ISNUMBER(SEARCH("comunic",LOWER($B1992))),LEFT($E1992,3)&lt;&gt;"4.4"),AND(ISNUMBER(SEARCH("monitor",LOWER($B1992))),NOT(OR(LEFT($E1992,3)="1.5",LEFT($E1992,3)="2.5")))),AND($B1992&lt;&gt;"",OR(LEFT($C1992,1)="1",LEFT($C1992,1)="2"),$D1992=""),AND($D1992&lt;&gt;"",NOT(OR(LEFT($C1992,1)="1",LEFT($C1992,1)="2"))),AND($D1992&lt;&gt;"",COUNTIF(' PROJETO'!$B$14:$B$16,$D1992)=0),IF($D1992="",FALSE(),IF(COUNTIF(' PROJETO'!$B$14:$B$16,$D1992)=0,FALSE(),IFERROR(INDEX(' PROJETO'!$C$14:$C$16,MATCH($D1992,' PROJETO'!$B$14:$B$16,0))&lt;&gt;"Sim",FALSE()))))</f>
        <v>0</v>
      </c>
      <c r="AG1992" s="21" t="b">
        <f>AND($AC1992,$Y1992&gt;'CONFG.  LISTAS'!$F$4,$Z1992="",$AA1992="")</f>
        <v>0</v>
      </c>
      <c r="AH1992" s="21" t="str">
        <f t="shared" si="402"/>
        <v/>
      </c>
      <c r="AI1992" s="43" t="str">
        <f ca="1">IF(NOT($AC1992),"",IF(OR($B1992="",$C1992="",$E1992="",$F1992=""),"Preencha descrição, categoria, tipo e unidade.",IF(AND($B1992&lt;&gt;"",OR(LEFT($C1992,1)="1",LEFT($C1992,1)="2"),$D1992=""),"Informe a prática de restauração para itens diretos.",IF(AND($D1992&lt;&gt;"",NOT(OR(LEFT($C1992,1)="1",LEFT($C1992,1)="2"))),"Custos indiretos não devem pertencer a uma prática específica.",IF(AND($D1992&lt;&gt;"",COUNTIF(' PROJETO'!$B$14:$B$16,$D1992)=0),"Prática de restauração inválida ou não cadastrada.",IF(IF($D1992="",FALSE(),IF(COUNTIF(' PROJETO'!$B$14:$B$16,$D1992)=0,FALSE(),IFERROR(INDEX(' PROJETO'!$C$14:$C$16,MATCH($D1992,' PROJETO'!$B$14:$B$16,0))&lt;&gt;"Sim",FALSE()))),"A prática informada no item não foi selecionada na aba Projeto.",IF(AND(MAX($I1992,$L1992,$O1992,$R1992,$U1992,$X1992)&gt;'CONFG.  LISTAS'!$F$4,NOT(OR($Z1992&lt;&gt;"",$AA1992&lt;&gt;""))),"Memorial de cálculo ou anexo obrigatório não informado para item acima do limite.",IF(OR(AND($G1992&lt;&gt;"",$H1992&lt;&gt;"",OR($G1992&lt;=0,$H1992&lt;=0)),AND($J1992&lt;&gt;"",$K1992&lt;&gt;"",OR($J1992&lt;=0,$K1992&lt;=0)),AND($M1992&lt;&gt;"",$N1992&lt;&gt;"",OR($M1992&lt;=0,$N1992&lt;=0)),AND($P1992&lt;&gt;"",$Q1992&lt;&gt;"",OR($P1992&lt;=0,$Q1992&lt;=0)),AND($S1992&lt;&gt;"",$T1992&lt;&gt;"",OR($S1992&lt;=0,$T1992&lt;=0)),AND($V1992&lt;&gt;"",$W1992&lt;&gt;"",OR($V1992&lt;=0,$W1992&lt;=0))),"Revise os valores informados: valor unitário e quantidade devem ser maiores que zero.",IF(OR(AND($G1992="",$H1992&lt;&gt;""),AND($G1992&lt;&gt;"",$H1992=""),AND($J1992="",$K1992&lt;&gt;""),AND($J1992&lt;&gt;"",$K1992=""),AND($M1992="",$N1992&lt;&gt;""),AND($M1992&lt;&gt;"",$N1992=""),AND($P1992="",$Q1992&lt;&gt;""),AND($P1992&lt;&gt;"",$Q1992=""),AND($S1992="",$T1992&lt;&gt;""),AND($S1992&lt;&gt;"",$T1992=""),AND($V1992="",$W1992&lt;&gt;""),AND($V1992&lt;&gt;"",$W1992="")),"Há ano preenchido parcialmente: "&amp;TRIM(IF(AND($G1992="",$H1992&lt;&gt;""),"Ano 1 (falta valor unitário); ","")&amp;IF(AND($G1992&lt;&gt;"",$H1992=""),"Ano 1 (falta quantidade); ","")&amp;IF(AND($J1992="",$K1992&lt;&gt;""),"Ano 2 (falta valor unitário); ","")&amp;IF(AND($J1992&lt;&gt;"",$K1992=""),"Ano 2 (falta quantidade); ","")&amp;IF(AND($M1992="",$N1992&lt;&gt;""),"Ano 3 (falta valor unitário); ","")&amp;IF(AND($M1992&lt;&gt;"",$N1992=""),"Ano 3 (falta quantidade); ","")&amp;IF(AND($P1992="",$Q1992&lt;&gt;""),"Ano 4 (falta valor unitário); ","")&amp;IF(AND($P1992&lt;&gt;"",$Q1992=""),"Ano 4 (falta quantidade); ","")&amp;IF(AND($S1992="",$T1992&lt;&gt;""),"Ano 5 (falta valor unitário); ","")&amp;IF(AND($S1992&lt;&gt;"",$T1992=""),"Ano 5 (falta quantidade); ","")&amp;IF(AND($V1992="",$W1992&lt;&gt;""),"Ano 6 (falta valor unitário); ","")&amp;IF(AND($V1992&lt;&gt;"",$W1992=""),"Ano 6 (falta quantidade); ","")), IF(NOT(OR(AND($G1992&lt;&gt;"",$H1992&lt;&gt;""),AND($J1992&lt;&gt;"",$K1992&lt;&gt;""),AND($M1992&lt;&gt;"",$N1992&lt;&gt;""),AND($P1992&lt;&gt;"",$Q1992&lt;&gt;""),AND($S1992&lt;&gt;"",$T1992&lt;&gt;""),AND($V1992&lt;&gt;"",$W1992&lt;&gt;""))),"Informe pelo menos um ano completo com valor unitário e quantidade.",IF(AND($C1992&lt;&gt;"",$E1992&lt;&gt;"",LEFT(TRIM($C1992),1)&lt;&gt;LEFT(TRIM($E1992),1)),"Categoria e tipo estão incompatíveis.",IF(IF(OR($E1992="",$F1992=""),FALSE(),IFERROR(COUNTIF(INDIRECT("UNITS_"&amp;SUBSTITUTE(LEFT($E1992,FIND(" ",$E1992&amp;" ")-1),".","_")),$F1992)=0,TRUE())),"Unidade incompatível com o tipo selecionado.",IF(OR(AND(ISNUMBER(SEARCH("comunic",LOWER($B1992))),LEFT($E1992,3)&lt;&gt;"4.4"),AND(ISNUMBER(SEARCH("monitor",LOWER($B1992))),NOT(OR(LEFT($E1992,3)="1.5",LEFT($E1992,3)="2.5")))),"Revise a classificação do item conforme as regras de preenchimento.",IF(AND($B1992&lt;&gt;"",OR(ISNUMBER(SEARCH("outro",LOWER($B1992))),ISNUMBER(SEARCH("divers",LOWER($B1992))),ISNUMBER(SEARCH("kit",LOWER($B1992))),ISNUMBER(SEARCH("ferrament",LOWER($B1992))),ISNUMBER(SEARCH("epi",LOWER($B1992)))),NOT(OR($Z1992&lt;&gt;"",$AA1992&lt;&gt;""))),"Descrição muito genérica: detalhe melhor o item e registre o racional no memorial ou em anexo.",IF(AND($Y1992=0,$B1992&lt;&gt;"",OR($G1992&lt;&gt;"",$H1992&lt;&gt;"",$J1992&lt;&gt;"",$K1992&lt;&gt;"",$M1992&lt;&gt;"",$N1992&lt;&gt;"",$P1992&lt;&gt;"",$Q1992&lt;&gt;"",$S1992&lt;&gt;"",$T1992&lt;&gt;"",$V1992&lt;&gt;"",$W1992&lt;&gt;"")),"O item possui dados lançados, mas o total está zerado. Revise os valores informados.","")))))))))))))))</f>
        <v/>
      </c>
    </row>
    <row r="1993" spans="1:35" ht="14.25" customHeight="1" x14ac:dyDescent="0.25">
      <c r="A1993" s="57" t="str">
        <f t="shared" si="390"/>
        <v/>
      </c>
      <c r="B1993" s="61"/>
      <c r="C1993" s="61"/>
      <c r="D1993" s="58"/>
      <c r="E1993" s="61"/>
      <c r="F1993" s="61"/>
      <c r="G1993" s="272"/>
      <c r="H1993" s="62"/>
      <c r="I1993" s="273">
        <f t="shared" si="391"/>
        <v>0</v>
      </c>
      <c r="J1993" s="272"/>
      <c r="K1993" s="62"/>
      <c r="L1993" s="270">
        <f t="shared" si="392"/>
        <v>0</v>
      </c>
      <c r="M1993" s="272"/>
      <c r="N1993" s="62"/>
      <c r="O1993" s="270">
        <f t="shared" si="393"/>
        <v>0</v>
      </c>
      <c r="P1993" s="272"/>
      <c r="Q1993" s="62"/>
      <c r="R1993" s="271">
        <f t="shared" si="394"/>
        <v>0</v>
      </c>
      <c r="S1993" s="272"/>
      <c r="T1993" s="62"/>
      <c r="U1993" s="270">
        <f t="shared" si="395"/>
        <v>0</v>
      </c>
      <c r="V1993" s="272"/>
      <c r="W1993" s="62"/>
      <c r="X1993" s="270">
        <f t="shared" si="396"/>
        <v>0</v>
      </c>
      <c r="Y1993" s="270">
        <f t="shared" si="397"/>
        <v>0</v>
      </c>
      <c r="Z1993" s="61"/>
      <c r="AA1993" s="61"/>
      <c r="AB1993" s="60" t="str">
        <f t="shared" si="398"/>
        <v/>
      </c>
      <c r="AC1993" s="21" t="b">
        <f t="shared" si="399"/>
        <v>0</v>
      </c>
      <c r="AD1993" s="21" t="b">
        <f t="shared" si="400"/>
        <v>0</v>
      </c>
      <c r="AE1993" s="21" t="b">
        <f t="shared" si="401"/>
        <v>0</v>
      </c>
      <c r="AF1993" s="21" t="b">
        <f ca="1">OR(AND($AC1993,NOT($AD1993)),AND($AC1993,OR(AND($G1993="",$H1993&lt;&gt;""),AND($G1993&lt;&gt;"",$H1993=""),AND($J1993="",$K1993&lt;&gt;""),AND($J1993&lt;&gt;"",$K1993=""),AND($M1993="",$N1993&lt;&gt;""),AND($M1993&lt;&gt;"",$N1993=""),AND($P1993="",$Q1993&lt;&gt;""),AND($P1993&lt;&gt;"",$Q1993=""),AND($S1993="",$T1993&lt;&gt;""),AND($S1993&lt;&gt;"",$T1993=""),AND($V1993="",$W1993&lt;&gt;""),AND($V1993&lt;&gt;"",$W1993=""))),AND($C1993&lt;&gt;"",$E1993&lt;&gt;"",LEFT(TRIM($C1993),1)&lt;&gt;LEFT(TRIM($E1993),1)),IF(OR($E1993="",$F1993=""),FALSE(),IFERROR(COUNTIF(INDIRECT("UNITS_"&amp;SUBSTITUTE(LEFT($E1993,FIND(" ",$E1993&amp;" ")-1),".","_")),$F1993)=0,TRUE())),AND($B1993&lt;&gt;"",OR(ISNUMBER(SEARCH("outro",LOWER($B1993))),ISNUMBER(SEARCH("divers",LOWER($B1993))),ISNUMBER(SEARCH("etc",LOWER($B1993))))),OR(AND(ISNUMBER(SEARCH("comunic",LOWER($B1993))),LEFT($E1993,3)&lt;&gt;"4.4"),AND(ISNUMBER(SEARCH("monitor",LOWER($B1993))),NOT(OR(LEFT($E1993,3)="1.5",LEFT($E1993,3)="2.5")))),AND($B1993&lt;&gt;"",OR(LEFT($C1993,1)="1",LEFT($C1993,1)="2"),$D1993=""),AND($D1993&lt;&gt;"",NOT(OR(LEFT($C1993,1)="1",LEFT($C1993,1)="2"))),AND($D1993&lt;&gt;"",COUNTIF(' PROJETO'!$B$14:$B$16,$D1993)=0),IF($D1993="",FALSE(),IF(COUNTIF(' PROJETO'!$B$14:$B$16,$D1993)=0,FALSE(),IFERROR(INDEX(' PROJETO'!$C$14:$C$16,MATCH($D1993,' PROJETO'!$B$14:$B$16,0))&lt;&gt;"Sim",FALSE()))))</f>
        <v>0</v>
      </c>
      <c r="AG1993" s="21" t="b">
        <f>AND($AC1993,$Y1993&gt;'CONFG.  LISTAS'!$F$4,$Z1993="",$AA1993="")</f>
        <v>0</v>
      </c>
      <c r="AH1993" s="21" t="str">
        <f t="shared" si="402"/>
        <v/>
      </c>
      <c r="AI1993" s="43" t="str">
        <f ca="1">IF(NOT($AC1993),"",IF(OR($B1993="",$C1993="",$E1993="",$F1993=""),"Preencha descrição, categoria, tipo e unidade.",IF(AND($B1993&lt;&gt;"",OR(LEFT($C1993,1)="1",LEFT($C1993,1)="2"),$D1993=""),"Informe a prática de restauração para itens diretos.",IF(AND($D1993&lt;&gt;"",NOT(OR(LEFT($C1993,1)="1",LEFT($C1993,1)="2"))),"Custos indiretos não devem pertencer a uma prática específica.",IF(AND($D1993&lt;&gt;"",COUNTIF(' PROJETO'!$B$14:$B$16,$D1993)=0),"Prática de restauração inválida ou não cadastrada.",IF(IF($D1993="",FALSE(),IF(COUNTIF(' PROJETO'!$B$14:$B$16,$D1993)=0,FALSE(),IFERROR(INDEX(' PROJETO'!$C$14:$C$16,MATCH($D1993,' PROJETO'!$B$14:$B$16,0))&lt;&gt;"Sim",FALSE()))),"A prática informada no item não foi selecionada na aba Projeto.",IF(AND(MAX($I1993,$L1993,$O1993,$R1993,$U1993,$X1993)&gt;'CONFG.  LISTAS'!$F$4,NOT(OR($Z1993&lt;&gt;"",$AA1993&lt;&gt;""))),"Memorial de cálculo ou anexo obrigatório não informado para item acima do limite.",IF(OR(AND($G1993&lt;&gt;"",$H1993&lt;&gt;"",OR($G1993&lt;=0,$H1993&lt;=0)),AND($J1993&lt;&gt;"",$K1993&lt;&gt;"",OR($J1993&lt;=0,$K1993&lt;=0)),AND($M1993&lt;&gt;"",$N1993&lt;&gt;"",OR($M1993&lt;=0,$N1993&lt;=0)),AND($P1993&lt;&gt;"",$Q1993&lt;&gt;"",OR($P1993&lt;=0,$Q1993&lt;=0)),AND($S1993&lt;&gt;"",$T1993&lt;&gt;"",OR($S1993&lt;=0,$T1993&lt;=0)),AND($V1993&lt;&gt;"",$W1993&lt;&gt;"",OR($V1993&lt;=0,$W1993&lt;=0))),"Revise os valores informados: valor unitário e quantidade devem ser maiores que zero.",IF(OR(AND($G1993="",$H1993&lt;&gt;""),AND($G1993&lt;&gt;"",$H1993=""),AND($J1993="",$K1993&lt;&gt;""),AND($J1993&lt;&gt;"",$K1993=""),AND($M1993="",$N1993&lt;&gt;""),AND($M1993&lt;&gt;"",$N1993=""),AND($P1993="",$Q1993&lt;&gt;""),AND($P1993&lt;&gt;"",$Q1993=""),AND($S1993="",$T1993&lt;&gt;""),AND($S1993&lt;&gt;"",$T1993=""),AND($V1993="",$W1993&lt;&gt;""),AND($V1993&lt;&gt;"",$W1993="")),"Há ano preenchido parcialmente: "&amp;TRIM(IF(AND($G1993="",$H1993&lt;&gt;""),"Ano 1 (falta valor unitário); ","")&amp;IF(AND($G1993&lt;&gt;"",$H1993=""),"Ano 1 (falta quantidade); ","")&amp;IF(AND($J1993="",$K1993&lt;&gt;""),"Ano 2 (falta valor unitário); ","")&amp;IF(AND($J1993&lt;&gt;"",$K1993=""),"Ano 2 (falta quantidade); ","")&amp;IF(AND($M1993="",$N1993&lt;&gt;""),"Ano 3 (falta valor unitário); ","")&amp;IF(AND($M1993&lt;&gt;"",$N1993=""),"Ano 3 (falta quantidade); ","")&amp;IF(AND($P1993="",$Q1993&lt;&gt;""),"Ano 4 (falta valor unitário); ","")&amp;IF(AND($P1993&lt;&gt;"",$Q1993=""),"Ano 4 (falta quantidade); ","")&amp;IF(AND($S1993="",$T1993&lt;&gt;""),"Ano 5 (falta valor unitário); ","")&amp;IF(AND($S1993&lt;&gt;"",$T1993=""),"Ano 5 (falta quantidade); ","")&amp;IF(AND($V1993="",$W1993&lt;&gt;""),"Ano 6 (falta valor unitário); ","")&amp;IF(AND($V1993&lt;&gt;"",$W1993=""),"Ano 6 (falta quantidade); ","")), IF(NOT(OR(AND($G1993&lt;&gt;"",$H1993&lt;&gt;""),AND($J1993&lt;&gt;"",$K1993&lt;&gt;""),AND($M1993&lt;&gt;"",$N1993&lt;&gt;""),AND($P1993&lt;&gt;"",$Q1993&lt;&gt;""),AND($S1993&lt;&gt;"",$T1993&lt;&gt;""),AND($V1993&lt;&gt;"",$W1993&lt;&gt;""))),"Informe pelo menos um ano completo com valor unitário e quantidade.",IF(AND($C1993&lt;&gt;"",$E1993&lt;&gt;"",LEFT(TRIM($C1993),1)&lt;&gt;LEFT(TRIM($E1993),1)),"Categoria e tipo estão incompatíveis.",IF(IF(OR($E1993="",$F1993=""),FALSE(),IFERROR(COUNTIF(INDIRECT("UNITS_"&amp;SUBSTITUTE(LEFT($E1993,FIND(" ",$E1993&amp;" ")-1),".","_")),$F1993)=0,TRUE())),"Unidade incompatível com o tipo selecionado.",IF(OR(AND(ISNUMBER(SEARCH("comunic",LOWER($B1993))),LEFT($E1993,3)&lt;&gt;"4.4"),AND(ISNUMBER(SEARCH("monitor",LOWER($B1993))),NOT(OR(LEFT($E1993,3)="1.5",LEFT($E1993,3)="2.5")))),"Revise a classificação do item conforme as regras de preenchimento.",IF(AND($B1993&lt;&gt;"",OR(ISNUMBER(SEARCH("outro",LOWER($B1993))),ISNUMBER(SEARCH("divers",LOWER($B1993))),ISNUMBER(SEARCH("kit",LOWER($B1993))),ISNUMBER(SEARCH("ferrament",LOWER($B1993))),ISNUMBER(SEARCH("epi",LOWER($B1993)))),NOT(OR($Z1993&lt;&gt;"",$AA1993&lt;&gt;""))),"Descrição muito genérica: detalhe melhor o item e registre o racional no memorial ou em anexo.",IF(AND($Y1993=0,$B1993&lt;&gt;"",OR($G1993&lt;&gt;"",$H1993&lt;&gt;"",$J1993&lt;&gt;"",$K1993&lt;&gt;"",$M1993&lt;&gt;"",$N1993&lt;&gt;"",$P1993&lt;&gt;"",$Q1993&lt;&gt;"",$S1993&lt;&gt;"",$T1993&lt;&gt;"",$V1993&lt;&gt;"",$W1993&lt;&gt;"")),"O item possui dados lançados, mas o total está zerado. Revise os valores informados.","")))))))))))))))</f>
        <v/>
      </c>
    </row>
    <row r="1994" spans="1:35" ht="14.25" customHeight="1" x14ac:dyDescent="0.25">
      <c r="A1994" s="57" t="str">
        <f t="shared" ref="A1994:A2057" si="403">AH1994</f>
        <v/>
      </c>
      <c r="B1994" s="58"/>
      <c r="C1994" s="58"/>
      <c r="D1994" s="58"/>
      <c r="E1994" s="58"/>
      <c r="F1994" s="58"/>
      <c r="G1994" s="269"/>
      <c r="H1994" s="59"/>
      <c r="I1994" s="273">
        <f t="shared" ref="I1994:I2057" si="404">IFERROR(G1994*H1994,0)</f>
        <v>0</v>
      </c>
      <c r="J1994" s="269"/>
      <c r="K1994" s="59"/>
      <c r="L1994" s="270">
        <f t="shared" ref="L1994:L2057" si="405">IFERROR(J1994*K1994,0)</f>
        <v>0</v>
      </c>
      <c r="M1994" s="269"/>
      <c r="N1994" s="59"/>
      <c r="O1994" s="270">
        <f t="shared" ref="O1994:O2057" si="406">IFERROR(M1994*N1994,0)</f>
        <v>0</v>
      </c>
      <c r="P1994" s="269"/>
      <c r="Q1994" s="59"/>
      <c r="R1994" s="271">
        <f t="shared" ref="R1994:R2057" si="407">IFERROR(P1994*Q1994,0)</f>
        <v>0</v>
      </c>
      <c r="S1994" s="269"/>
      <c r="T1994" s="59"/>
      <c r="U1994" s="270">
        <f t="shared" ref="U1994:U2057" si="408">IFERROR(S1994*T1994,0)</f>
        <v>0</v>
      </c>
      <c r="V1994" s="269"/>
      <c r="W1994" s="59"/>
      <c r="X1994" s="270">
        <f t="shared" ref="X1994:X2057" si="409">IFERROR(V1994*W1994,0)</f>
        <v>0</v>
      </c>
      <c r="Y1994" s="270">
        <f t="shared" ref="Y1994:Y2057" si="410">SUM(I1994,L1994,O1994,R1994,U1994,X1994)</f>
        <v>0</v>
      </c>
      <c r="Z1994" s="58"/>
      <c r="AA1994" s="58"/>
      <c r="AB1994" s="60" t="str">
        <f t="shared" ref="AB1994:AB2057" si="411">IF($B1994="","",TEXT(ROW()-4,"000"))</f>
        <v/>
      </c>
      <c r="AC1994" s="21" t="b">
        <f t="shared" ref="AC1994:AC2057" si="412">OR(LEN($B1994&amp;"")&gt;0,LEN($C1994&amp;"")&gt;0,LEN($D1994&amp;"")&gt;0,LEN($E1994&amp;"")&gt;0,LEN($F1994&amp;"")&gt;0,LEN($G1994&amp;"")&gt;0,LEN($H1994&amp;"")&gt;0,LEN($J1994&amp;"")&gt;0,LEN($K1994&amp;"")&gt;0,LEN($M1994&amp;"")&gt;0,LEN($N1994&amp;"")&gt;0,LEN($P1994&amp;"")&gt;0,LEN($Q1994&amp;"")&gt;0,LEN($S1994&amp;"")&gt;0,LEN($T1994&amp;"")&gt;0,LEN($V1994&amp;"")&gt;0,LEN($W1994&amp;"")&gt;0,LEN($Z1994&amp;"")&gt;0,LEN($AA1994&amp;"")&gt;0)</f>
        <v>0</v>
      </c>
      <c r="AD1994" s="21" t="b">
        <f t="shared" ref="AD1994:AD2057" si="413">AND($B1994&lt;&gt;"",$C1994&lt;&gt;"",$E1994&lt;&gt;"",$F1994&lt;&gt;"")</f>
        <v>0</v>
      </c>
      <c r="AE1994" s="21" t="b">
        <f t="shared" ref="AE1994:AE2057" si="414">OR(AND($G1994&lt;&gt;"",$H1994&lt;&gt;""),AND($J1994&lt;&gt;"",$K1994&lt;&gt;""),AND($M1994&lt;&gt;"",$N1994&lt;&gt;""),AND($P1994&lt;&gt;"",$Q1994&lt;&gt;""),AND($S1994&lt;&gt;"",$T1994&lt;&gt;""),AND($V1994&lt;&gt;"",$W1994&lt;&gt;""))</f>
        <v>0</v>
      </c>
      <c r="AF1994" s="21" t="b">
        <f ca="1">OR(AND($AC1994,NOT($AD1994)),AND($AC1994,OR(AND($G1994="",$H1994&lt;&gt;""),AND($G1994&lt;&gt;"",$H1994=""),AND($J1994="",$K1994&lt;&gt;""),AND($J1994&lt;&gt;"",$K1994=""),AND($M1994="",$N1994&lt;&gt;""),AND($M1994&lt;&gt;"",$N1994=""),AND($P1994="",$Q1994&lt;&gt;""),AND($P1994&lt;&gt;"",$Q1994=""),AND($S1994="",$T1994&lt;&gt;""),AND($S1994&lt;&gt;"",$T1994=""),AND($V1994="",$W1994&lt;&gt;""),AND($V1994&lt;&gt;"",$W1994=""))),AND($C1994&lt;&gt;"",$E1994&lt;&gt;"",LEFT(TRIM($C1994),1)&lt;&gt;LEFT(TRIM($E1994),1)),IF(OR($E1994="",$F1994=""),FALSE(),IFERROR(COUNTIF(INDIRECT("UNITS_"&amp;SUBSTITUTE(LEFT($E1994,FIND(" ",$E1994&amp;" ")-1),".","_")),$F1994)=0,TRUE())),AND($B1994&lt;&gt;"",OR(ISNUMBER(SEARCH("outro",LOWER($B1994))),ISNUMBER(SEARCH("divers",LOWER($B1994))),ISNUMBER(SEARCH("etc",LOWER($B1994))))),OR(AND(ISNUMBER(SEARCH("comunic",LOWER($B1994))),LEFT($E1994,3)&lt;&gt;"4.4"),AND(ISNUMBER(SEARCH("monitor",LOWER($B1994))),NOT(OR(LEFT($E1994,3)="1.5",LEFT($E1994,3)="2.5")))),AND($B1994&lt;&gt;"",OR(LEFT($C1994,1)="1",LEFT($C1994,1)="2"),$D1994=""),AND($D1994&lt;&gt;"",NOT(OR(LEFT($C1994,1)="1",LEFT($C1994,1)="2"))),AND($D1994&lt;&gt;"",COUNTIF(' PROJETO'!$B$14:$B$16,$D1994)=0),IF($D1994="",FALSE(),IF(COUNTIF(' PROJETO'!$B$14:$B$16,$D1994)=0,FALSE(),IFERROR(INDEX(' PROJETO'!$C$14:$C$16,MATCH($D1994,' PROJETO'!$B$14:$B$16,0))&lt;&gt;"Sim",FALSE()))))</f>
        <v>0</v>
      </c>
      <c r="AG1994" s="21" t="b">
        <f>AND($AC1994,$Y1994&gt;'CONFG.  LISTAS'!$F$4,$Z1994="",$AA1994="")</f>
        <v>0</v>
      </c>
      <c r="AH1994" s="21" t="str">
        <f t="shared" ref="AH1994:AH2057" si="415">IF(NOT($AC1994),"",IF($AG1994,"⚠",IF(OR(AND($AC1994,NOT($AE1994)),$AF1994),"◔","✓")))</f>
        <v/>
      </c>
      <c r="AI1994" s="43" t="str">
        <f ca="1">IF(NOT($AC1994),"",IF(OR($B1994="",$C1994="",$E1994="",$F1994=""),"Preencha descrição, categoria, tipo e unidade.",IF(AND($B1994&lt;&gt;"",OR(LEFT($C1994,1)="1",LEFT($C1994,1)="2"),$D1994=""),"Informe a prática de restauração para itens diretos.",IF(AND($D1994&lt;&gt;"",NOT(OR(LEFT($C1994,1)="1",LEFT($C1994,1)="2"))),"Custos indiretos não devem pertencer a uma prática específica.",IF(AND($D1994&lt;&gt;"",COUNTIF(' PROJETO'!$B$14:$B$16,$D1994)=0),"Prática de restauração inválida ou não cadastrada.",IF(IF($D1994="",FALSE(),IF(COUNTIF(' PROJETO'!$B$14:$B$16,$D1994)=0,FALSE(),IFERROR(INDEX(' PROJETO'!$C$14:$C$16,MATCH($D1994,' PROJETO'!$B$14:$B$16,0))&lt;&gt;"Sim",FALSE()))),"A prática informada no item não foi selecionada na aba Projeto.",IF(AND(MAX($I1994,$L1994,$O1994,$R1994,$U1994,$X1994)&gt;'CONFG.  LISTAS'!$F$4,NOT(OR($Z1994&lt;&gt;"",$AA1994&lt;&gt;""))),"Memorial de cálculo ou anexo obrigatório não informado para item acima do limite.",IF(OR(AND($G1994&lt;&gt;"",$H1994&lt;&gt;"",OR($G1994&lt;=0,$H1994&lt;=0)),AND($J1994&lt;&gt;"",$K1994&lt;&gt;"",OR($J1994&lt;=0,$K1994&lt;=0)),AND($M1994&lt;&gt;"",$N1994&lt;&gt;"",OR($M1994&lt;=0,$N1994&lt;=0)),AND($P1994&lt;&gt;"",$Q1994&lt;&gt;"",OR($P1994&lt;=0,$Q1994&lt;=0)),AND($S1994&lt;&gt;"",$T1994&lt;&gt;"",OR($S1994&lt;=0,$T1994&lt;=0)),AND($V1994&lt;&gt;"",$W1994&lt;&gt;"",OR($V1994&lt;=0,$W1994&lt;=0))),"Revise os valores informados: valor unitário e quantidade devem ser maiores que zero.",IF(OR(AND($G1994="",$H1994&lt;&gt;""),AND($G1994&lt;&gt;"",$H1994=""),AND($J1994="",$K1994&lt;&gt;""),AND($J1994&lt;&gt;"",$K1994=""),AND($M1994="",$N1994&lt;&gt;""),AND($M1994&lt;&gt;"",$N1994=""),AND($P1994="",$Q1994&lt;&gt;""),AND($P1994&lt;&gt;"",$Q1994=""),AND($S1994="",$T1994&lt;&gt;""),AND($S1994&lt;&gt;"",$T1994=""),AND($V1994="",$W1994&lt;&gt;""),AND($V1994&lt;&gt;"",$W1994="")),"Há ano preenchido parcialmente: "&amp;TRIM(IF(AND($G1994="",$H1994&lt;&gt;""),"Ano 1 (falta valor unitário); ","")&amp;IF(AND($G1994&lt;&gt;"",$H1994=""),"Ano 1 (falta quantidade); ","")&amp;IF(AND($J1994="",$K1994&lt;&gt;""),"Ano 2 (falta valor unitário); ","")&amp;IF(AND($J1994&lt;&gt;"",$K1994=""),"Ano 2 (falta quantidade); ","")&amp;IF(AND($M1994="",$N1994&lt;&gt;""),"Ano 3 (falta valor unitário); ","")&amp;IF(AND($M1994&lt;&gt;"",$N1994=""),"Ano 3 (falta quantidade); ","")&amp;IF(AND($P1994="",$Q1994&lt;&gt;""),"Ano 4 (falta valor unitário); ","")&amp;IF(AND($P1994&lt;&gt;"",$Q1994=""),"Ano 4 (falta quantidade); ","")&amp;IF(AND($S1994="",$T1994&lt;&gt;""),"Ano 5 (falta valor unitário); ","")&amp;IF(AND($S1994&lt;&gt;"",$T1994=""),"Ano 5 (falta quantidade); ","")&amp;IF(AND($V1994="",$W1994&lt;&gt;""),"Ano 6 (falta valor unitário); ","")&amp;IF(AND($V1994&lt;&gt;"",$W1994=""),"Ano 6 (falta quantidade); ","")), IF(NOT(OR(AND($G1994&lt;&gt;"",$H1994&lt;&gt;""),AND($J1994&lt;&gt;"",$K1994&lt;&gt;""),AND($M1994&lt;&gt;"",$N1994&lt;&gt;""),AND($P1994&lt;&gt;"",$Q1994&lt;&gt;""),AND($S1994&lt;&gt;"",$T1994&lt;&gt;""),AND($V1994&lt;&gt;"",$W1994&lt;&gt;""))),"Informe pelo menos um ano completo com valor unitário e quantidade.",IF(AND($C1994&lt;&gt;"",$E1994&lt;&gt;"",LEFT(TRIM($C1994),1)&lt;&gt;LEFT(TRIM($E1994),1)),"Categoria e tipo estão incompatíveis.",IF(IF(OR($E1994="",$F1994=""),FALSE(),IFERROR(COUNTIF(INDIRECT("UNITS_"&amp;SUBSTITUTE(LEFT($E1994,FIND(" ",$E1994&amp;" ")-1),".","_")),$F1994)=0,TRUE())),"Unidade incompatível com o tipo selecionado.",IF(OR(AND(ISNUMBER(SEARCH("comunic",LOWER($B1994))),LEFT($E1994,3)&lt;&gt;"4.4"),AND(ISNUMBER(SEARCH("monitor",LOWER($B1994))),NOT(OR(LEFT($E1994,3)="1.5",LEFT($E1994,3)="2.5")))),"Revise a classificação do item conforme as regras de preenchimento.",IF(AND($B1994&lt;&gt;"",OR(ISNUMBER(SEARCH("outro",LOWER($B1994))),ISNUMBER(SEARCH("divers",LOWER($B1994))),ISNUMBER(SEARCH("kit",LOWER($B1994))),ISNUMBER(SEARCH("ferrament",LOWER($B1994))),ISNUMBER(SEARCH("epi",LOWER($B1994)))),NOT(OR($Z1994&lt;&gt;"",$AA1994&lt;&gt;""))),"Descrição muito genérica: detalhe melhor o item e registre o racional no memorial ou em anexo.",IF(AND($Y1994=0,$B1994&lt;&gt;"",OR($G1994&lt;&gt;"",$H1994&lt;&gt;"",$J1994&lt;&gt;"",$K1994&lt;&gt;"",$M1994&lt;&gt;"",$N1994&lt;&gt;"",$P1994&lt;&gt;"",$Q1994&lt;&gt;"",$S1994&lt;&gt;"",$T1994&lt;&gt;"",$V1994&lt;&gt;"",$W1994&lt;&gt;"")),"O item possui dados lançados, mas o total está zerado. Revise os valores informados.","")))))))))))))))</f>
        <v/>
      </c>
    </row>
    <row r="1995" spans="1:35" ht="14.25" customHeight="1" x14ac:dyDescent="0.25">
      <c r="A1995" s="57" t="str">
        <f t="shared" si="403"/>
        <v/>
      </c>
      <c r="B1995" s="61"/>
      <c r="C1995" s="61"/>
      <c r="D1995" s="58"/>
      <c r="E1995" s="61"/>
      <c r="F1995" s="61"/>
      <c r="G1995" s="272"/>
      <c r="H1995" s="62"/>
      <c r="I1995" s="273">
        <f t="shared" si="404"/>
        <v>0</v>
      </c>
      <c r="J1995" s="272"/>
      <c r="K1995" s="62"/>
      <c r="L1995" s="270">
        <f t="shared" si="405"/>
        <v>0</v>
      </c>
      <c r="M1995" s="272"/>
      <c r="N1995" s="62"/>
      <c r="O1995" s="270">
        <f t="shared" si="406"/>
        <v>0</v>
      </c>
      <c r="P1995" s="272"/>
      <c r="Q1995" s="62"/>
      <c r="R1995" s="271">
        <f t="shared" si="407"/>
        <v>0</v>
      </c>
      <c r="S1995" s="272"/>
      <c r="T1995" s="62"/>
      <c r="U1995" s="270">
        <f t="shared" si="408"/>
        <v>0</v>
      </c>
      <c r="V1995" s="272"/>
      <c r="W1995" s="62"/>
      <c r="X1995" s="270">
        <f t="shared" si="409"/>
        <v>0</v>
      </c>
      <c r="Y1995" s="270">
        <f t="shared" si="410"/>
        <v>0</v>
      </c>
      <c r="Z1995" s="61"/>
      <c r="AA1995" s="61"/>
      <c r="AB1995" s="60" t="str">
        <f t="shared" si="411"/>
        <v/>
      </c>
      <c r="AC1995" s="21" t="b">
        <f t="shared" si="412"/>
        <v>0</v>
      </c>
      <c r="AD1995" s="21" t="b">
        <f t="shared" si="413"/>
        <v>0</v>
      </c>
      <c r="AE1995" s="21" t="b">
        <f t="shared" si="414"/>
        <v>0</v>
      </c>
      <c r="AF1995" s="21" t="b">
        <f ca="1">OR(AND($AC1995,NOT($AD1995)),AND($AC1995,OR(AND($G1995="",$H1995&lt;&gt;""),AND($G1995&lt;&gt;"",$H1995=""),AND($J1995="",$K1995&lt;&gt;""),AND($J1995&lt;&gt;"",$K1995=""),AND($M1995="",$N1995&lt;&gt;""),AND($M1995&lt;&gt;"",$N1995=""),AND($P1995="",$Q1995&lt;&gt;""),AND($P1995&lt;&gt;"",$Q1995=""),AND($S1995="",$T1995&lt;&gt;""),AND($S1995&lt;&gt;"",$T1995=""),AND($V1995="",$W1995&lt;&gt;""),AND($V1995&lt;&gt;"",$W1995=""))),AND($C1995&lt;&gt;"",$E1995&lt;&gt;"",LEFT(TRIM($C1995),1)&lt;&gt;LEFT(TRIM($E1995),1)),IF(OR($E1995="",$F1995=""),FALSE(),IFERROR(COUNTIF(INDIRECT("UNITS_"&amp;SUBSTITUTE(LEFT($E1995,FIND(" ",$E1995&amp;" ")-1),".","_")),$F1995)=0,TRUE())),AND($B1995&lt;&gt;"",OR(ISNUMBER(SEARCH("outro",LOWER($B1995))),ISNUMBER(SEARCH("divers",LOWER($B1995))),ISNUMBER(SEARCH("etc",LOWER($B1995))))),OR(AND(ISNUMBER(SEARCH("comunic",LOWER($B1995))),LEFT($E1995,3)&lt;&gt;"4.4"),AND(ISNUMBER(SEARCH("monitor",LOWER($B1995))),NOT(OR(LEFT($E1995,3)="1.5",LEFT($E1995,3)="2.5")))),AND($B1995&lt;&gt;"",OR(LEFT($C1995,1)="1",LEFT($C1995,1)="2"),$D1995=""),AND($D1995&lt;&gt;"",NOT(OR(LEFT($C1995,1)="1",LEFT($C1995,1)="2"))),AND($D1995&lt;&gt;"",COUNTIF(' PROJETO'!$B$14:$B$16,$D1995)=0),IF($D1995="",FALSE(),IF(COUNTIF(' PROJETO'!$B$14:$B$16,$D1995)=0,FALSE(),IFERROR(INDEX(' PROJETO'!$C$14:$C$16,MATCH($D1995,' PROJETO'!$B$14:$B$16,0))&lt;&gt;"Sim",FALSE()))))</f>
        <v>0</v>
      </c>
      <c r="AG1995" s="21" t="b">
        <f>AND($AC1995,$Y1995&gt;'CONFG.  LISTAS'!$F$4,$Z1995="",$AA1995="")</f>
        <v>0</v>
      </c>
      <c r="AH1995" s="21" t="str">
        <f t="shared" si="415"/>
        <v/>
      </c>
      <c r="AI1995" s="43" t="str">
        <f ca="1">IF(NOT($AC1995),"",IF(OR($B1995="",$C1995="",$E1995="",$F1995=""),"Preencha descrição, categoria, tipo e unidade.",IF(AND($B1995&lt;&gt;"",OR(LEFT($C1995,1)="1",LEFT($C1995,1)="2"),$D1995=""),"Informe a prática de restauração para itens diretos.",IF(AND($D1995&lt;&gt;"",NOT(OR(LEFT($C1995,1)="1",LEFT($C1995,1)="2"))),"Custos indiretos não devem pertencer a uma prática específica.",IF(AND($D1995&lt;&gt;"",COUNTIF(' PROJETO'!$B$14:$B$16,$D1995)=0),"Prática de restauração inválida ou não cadastrada.",IF(IF($D1995="",FALSE(),IF(COUNTIF(' PROJETO'!$B$14:$B$16,$D1995)=0,FALSE(),IFERROR(INDEX(' PROJETO'!$C$14:$C$16,MATCH($D1995,' PROJETO'!$B$14:$B$16,0))&lt;&gt;"Sim",FALSE()))),"A prática informada no item não foi selecionada na aba Projeto.",IF(AND(MAX($I1995,$L1995,$O1995,$R1995,$U1995,$X1995)&gt;'CONFG.  LISTAS'!$F$4,NOT(OR($Z1995&lt;&gt;"",$AA1995&lt;&gt;""))),"Memorial de cálculo ou anexo obrigatório não informado para item acima do limite.",IF(OR(AND($G1995&lt;&gt;"",$H1995&lt;&gt;"",OR($G1995&lt;=0,$H1995&lt;=0)),AND($J1995&lt;&gt;"",$K1995&lt;&gt;"",OR($J1995&lt;=0,$K1995&lt;=0)),AND($M1995&lt;&gt;"",$N1995&lt;&gt;"",OR($M1995&lt;=0,$N1995&lt;=0)),AND($P1995&lt;&gt;"",$Q1995&lt;&gt;"",OR($P1995&lt;=0,$Q1995&lt;=0)),AND($S1995&lt;&gt;"",$T1995&lt;&gt;"",OR($S1995&lt;=0,$T1995&lt;=0)),AND($V1995&lt;&gt;"",$W1995&lt;&gt;"",OR($V1995&lt;=0,$W1995&lt;=0))),"Revise os valores informados: valor unitário e quantidade devem ser maiores que zero.",IF(OR(AND($G1995="",$H1995&lt;&gt;""),AND($G1995&lt;&gt;"",$H1995=""),AND($J1995="",$K1995&lt;&gt;""),AND($J1995&lt;&gt;"",$K1995=""),AND($M1995="",$N1995&lt;&gt;""),AND($M1995&lt;&gt;"",$N1995=""),AND($P1995="",$Q1995&lt;&gt;""),AND($P1995&lt;&gt;"",$Q1995=""),AND($S1995="",$T1995&lt;&gt;""),AND($S1995&lt;&gt;"",$T1995=""),AND($V1995="",$W1995&lt;&gt;""),AND($V1995&lt;&gt;"",$W1995="")),"Há ano preenchido parcialmente: "&amp;TRIM(IF(AND($G1995="",$H1995&lt;&gt;""),"Ano 1 (falta valor unitário); ","")&amp;IF(AND($G1995&lt;&gt;"",$H1995=""),"Ano 1 (falta quantidade); ","")&amp;IF(AND($J1995="",$K1995&lt;&gt;""),"Ano 2 (falta valor unitário); ","")&amp;IF(AND($J1995&lt;&gt;"",$K1995=""),"Ano 2 (falta quantidade); ","")&amp;IF(AND($M1995="",$N1995&lt;&gt;""),"Ano 3 (falta valor unitário); ","")&amp;IF(AND($M1995&lt;&gt;"",$N1995=""),"Ano 3 (falta quantidade); ","")&amp;IF(AND($P1995="",$Q1995&lt;&gt;""),"Ano 4 (falta valor unitário); ","")&amp;IF(AND($P1995&lt;&gt;"",$Q1995=""),"Ano 4 (falta quantidade); ","")&amp;IF(AND($S1995="",$T1995&lt;&gt;""),"Ano 5 (falta valor unitário); ","")&amp;IF(AND($S1995&lt;&gt;"",$T1995=""),"Ano 5 (falta quantidade); ","")&amp;IF(AND($V1995="",$W1995&lt;&gt;""),"Ano 6 (falta valor unitário); ","")&amp;IF(AND($V1995&lt;&gt;"",$W1995=""),"Ano 6 (falta quantidade); ","")), IF(NOT(OR(AND($G1995&lt;&gt;"",$H1995&lt;&gt;""),AND($J1995&lt;&gt;"",$K1995&lt;&gt;""),AND($M1995&lt;&gt;"",$N1995&lt;&gt;""),AND($P1995&lt;&gt;"",$Q1995&lt;&gt;""),AND($S1995&lt;&gt;"",$T1995&lt;&gt;""),AND($V1995&lt;&gt;"",$W1995&lt;&gt;""))),"Informe pelo menos um ano completo com valor unitário e quantidade.",IF(AND($C1995&lt;&gt;"",$E1995&lt;&gt;"",LEFT(TRIM($C1995),1)&lt;&gt;LEFT(TRIM($E1995),1)),"Categoria e tipo estão incompatíveis.",IF(IF(OR($E1995="",$F1995=""),FALSE(),IFERROR(COUNTIF(INDIRECT("UNITS_"&amp;SUBSTITUTE(LEFT($E1995,FIND(" ",$E1995&amp;" ")-1),".","_")),$F1995)=0,TRUE())),"Unidade incompatível com o tipo selecionado.",IF(OR(AND(ISNUMBER(SEARCH("comunic",LOWER($B1995))),LEFT($E1995,3)&lt;&gt;"4.4"),AND(ISNUMBER(SEARCH("monitor",LOWER($B1995))),NOT(OR(LEFT($E1995,3)="1.5",LEFT($E1995,3)="2.5")))),"Revise a classificação do item conforme as regras de preenchimento.",IF(AND($B1995&lt;&gt;"",OR(ISNUMBER(SEARCH("outro",LOWER($B1995))),ISNUMBER(SEARCH("divers",LOWER($B1995))),ISNUMBER(SEARCH("kit",LOWER($B1995))),ISNUMBER(SEARCH("ferrament",LOWER($B1995))),ISNUMBER(SEARCH("epi",LOWER($B1995)))),NOT(OR($Z1995&lt;&gt;"",$AA1995&lt;&gt;""))),"Descrição muito genérica: detalhe melhor o item e registre o racional no memorial ou em anexo.",IF(AND($Y1995=0,$B1995&lt;&gt;"",OR($G1995&lt;&gt;"",$H1995&lt;&gt;"",$J1995&lt;&gt;"",$K1995&lt;&gt;"",$M1995&lt;&gt;"",$N1995&lt;&gt;"",$P1995&lt;&gt;"",$Q1995&lt;&gt;"",$S1995&lt;&gt;"",$T1995&lt;&gt;"",$V1995&lt;&gt;"",$W1995&lt;&gt;"")),"O item possui dados lançados, mas o total está zerado. Revise os valores informados.","")))))))))))))))</f>
        <v/>
      </c>
    </row>
    <row r="1996" spans="1:35" ht="14.25" customHeight="1" x14ac:dyDescent="0.25">
      <c r="A1996" s="57" t="str">
        <f t="shared" si="403"/>
        <v/>
      </c>
      <c r="B1996" s="58"/>
      <c r="C1996" s="58"/>
      <c r="D1996" s="58"/>
      <c r="E1996" s="58"/>
      <c r="F1996" s="58"/>
      <c r="G1996" s="269"/>
      <c r="H1996" s="59"/>
      <c r="I1996" s="273">
        <f t="shared" si="404"/>
        <v>0</v>
      </c>
      <c r="J1996" s="269"/>
      <c r="K1996" s="59"/>
      <c r="L1996" s="270">
        <f t="shared" si="405"/>
        <v>0</v>
      </c>
      <c r="M1996" s="269"/>
      <c r="N1996" s="59"/>
      <c r="O1996" s="270">
        <f t="shared" si="406"/>
        <v>0</v>
      </c>
      <c r="P1996" s="269"/>
      <c r="Q1996" s="59"/>
      <c r="R1996" s="271">
        <f t="shared" si="407"/>
        <v>0</v>
      </c>
      <c r="S1996" s="269"/>
      <c r="T1996" s="59"/>
      <c r="U1996" s="270">
        <f t="shared" si="408"/>
        <v>0</v>
      </c>
      <c r="V1996" s="269"/>
      <c r="W1996" s="59"/>
      <c r="X1996" s="270">
        <f t="shared" si="409"/>
        <v>0</v>
      </c>
      <c r="Y1996" s="270">
        <f t="shared" si="410"/>
        <v>0</v>
      </c>
      <c r="Z1996" s="58"/>
      <c r="AA1996" s="58"/>
      <c r="AB1996" s="60" t="str">
        <f t="shared" si="411"/>
        <v/>
      </c>
      <c r="AC1996" s="21" t="b">
        <f t="shared" si="412"/>
        <v>0</v>
      </c>
      <c r="AD1996" s="21" t="b">
        <f t="shared" si="413"/>
        <v>0</v>
      </c>
      <c r="AE1996" s="21" t="b">
        <f t="shared" si="414"/>
        <v>0</v>
      </c>
      <c r="AF1996" s="21" t="b">
        <f ca="1">OR(AND($AC1996,NOT($AD1996)),AND($AC1996,OR(AND($G1996="",$H1996&lt;&gt;""),AND($G1996&lt;&gt;"",$H1996=""),AND($J1996="",$K1996&lt;&gt;""),AND($J1996&lt;&gt;"",$K1996=""),AND($M1996="",$N1996&lt;&gt;""),AND($M1996&lt;&gt;"",$N1996=""),AND($P1996="",$Q1996&lt;&gt;""),AND($P1996&lt;&gt;"",$Q1996=""),AND($S1996="",$T1996&lt;&gt;""),AND($S1996&lt;&gt;"",$T1996=""),AND($V1996="",$W1996&lt;&gt;""),AND($V1996&lt;&gt;"",$W1996=""))),AND($C1996&lt;&gt;"",$E1996&lt;&gt;"",LEFT(TRIM($C1996),1)&lt;&gt;LEFT(TRIM($E1996),1)),IF(OR($E1996="",$F1996=""),FALSE(),IFERROR(COUNTIF(INDIRECT("UNITS_"&amp;SUBSTITUTE(LEFT($E1996,FIND(" ",$E1996&amp;" ")-1),".","_")),$F1996)=0,TRUE())),AND($B1996&lt;&gt;"",OR(ISNUMBER(SEARCH("outro",LOWER($B1996))),ISNUMBER(SEARCH("divers",LOWER($B1996))),ISNUMBER(SEARCH("etc",LOWER($B1996))))),OR(AND(ISNUMBER(SEARCH("comunic",LOWER($B1996))),LEFT($E1996,3)&lt;&gt;"4.4"),AND(ISNUMBER(SEARCH("monitor",LOWER($B1996))),NOT(OR(LEFT($E1996,3)="1.5",LEFT($E1996,3)="2.5")))),AND($B1996&lt;&gt;"",OR(LEFT($C1996,1)="1",LEFT($C1996,1)="2"),$D1996=""),AND($D1996&lt;&gt;"",NOT(OR(LEFT($C1996,1)="1",LEFT($C1996,1)="2"))),AND($D1996&lt;&gt;"",COUNTIF(' PROJETO'!$B$14:$B$16,$D1996)=0),IF($D1996="",FALSE(),IF(COUNTIF(' PROJETO'!$B$14:$B$16,$D1996)=0,FALSE(),IFERROR(INDEX(' PROJETO'!$C$14:$C$16,MATCH($D1996,' PROJETO'!$B$14:$B$16,0))&lt;&gt;"Sim",FALSE()))))</f>
        <v>0</v>
      </c>
      <c r="AG1996" s="21" t="b">
        <f>AND($AC1996,$Y1996&gt;'CONFG.  LISTAS'!$F$4,$Z1996="",$AA1996="")</f>
        <v>0</v>
      </c>
      <c r="AH1996" s="21" t="str">
        <f t="shared" si="415"/>
        <v/>
      </c>
      <c r="AI1996" s="43" t="str">
        <f ca="1">IF(NOT($AC1996),"",IF(OR($B1996="",$C1996="",$E1996="",$F1996=""),"Preencha descrição, categoria, tipo e unidade.",IF(AND($B1996&lt;&gt;"",OR(LEFT($C1996,1)="1",LEFT($C1996,1)="2"),$D1996=""),"Informe a prática de restauração para itens diretos.",IF(AND($D1996&lt;&gt;"",NOT(OR(LEFT($C1996,1)="1",LEFT($C1996,1)="2"))),"Custos indiretos não devem pertencer a uma prática específica.",IF(AND($D1996&lt;&gt;"",COUNTIF(' PROJETO'!$B$14:$B$16,$D1996)=0),"Prática de restauração inválida ou não cadastrada.",IF(IF($D1996="",FALSE(),IF(COUNTIF(' PROJETO'!$B$14:$B$16,$D1996)=0,FALSE(),IFERROR(INDEX(' PROJETO'!$C$14:$C$16,MATCH($D1996,' PROJETO'!$B$14:$B$16,0))&lt;&gt;"Sim",FALSE()))),"A prática informada no item não foi selecionada na aba Projeto.",IF(AND(MAX($I1996,$L1996,$O1996,$R1996,$U1996,$X1996)&gt;'CONFG.  LISTAS'!$F$4,NOT(OR($Z1996&lt;&gt;"",$AA1996&lt;&gt;""))),"Memorial de cálculo ou anexo obrigatório não informado para item acima do limite.",IF(OR(AND($G1996&lt;&gt;"",$H1996&lt;&gt;"",OR($G1996&lt;=0,$H1996&lt;=0)),AND($J1996&lt;&gt;"",$K1996&lt;&gt;"",OR($J1996&lt;=0,$K1996&lt;=0)),AND($M1996&lt;&gt;"",$N1996&lt;&gt;"",OR($M1996&lt;=0,$N1996&lt;=0)),AND($P1996&lt;&gt;"",$Q1996&lt;&gt;"",OR($P1996&lt;=0,$Q1996&lt;=0)),AND($S1996&lt;&gt;"",$T1996&lt;&gt;"",OR($S1996&lt;=0,$T1996&lt;=0)),AND($V1996&lt;&gt;"",$W1996&lt;&gt;"",OR($V1996&lt;=0,$W1996&lt;=0))),"Revise os valores informados: valor unitário e quantidade devem ser maiores que zero.",IF(OR(AND($G1996="",$H1996&lt;&gt;""),AND($G1996&lt;&gt;"",$H1996=""),AND($J1996="",$K1996&lt;&gt;""),AND($J1996&lt;&gt;"",$K1996=""),AND($M1996="",$N1996&lt;&gt;""),AND($M1996&lt;&gt;"",$N1996=""),AND($P1996="",$Q1996&lt;&gt;""),AND($P1996&lt;&gt;"",$Q1996=""),AND($S1996="",$T1996&lt;&gt;""),AND($S1996&lt;&gt;"",$T1996=""),AND($V1996="",$W1996&lt;&gt;""),AND($V1996&lt;&gt;"",$W1996="")),"Há ano preenchido parcialmente: "&amp;TRIM(IF(AND($G1996="",$H1996&lt;&gt;""),"Ano 1 (falta valor unitário); ","")&amp;IF(AND($G1996&lt;&gt;"",$H1996=""),"Ano 1 (falta quantidade); ","")&amp;IF(AND($J1996="",$K1996&lt;&gt;""),"Ano 2 (falta valor unitário); ","")&amp;IF(AND($J1996&lt;&gt;"",$K1996=""),"Ano 2 (falta quantidade); ","")&amp;IF(AND($M1996="",$N1996&lt;&gt;""),"Ano 3 (falta valor unitário); ","")&amp;IF(AND($M1996&lt;&gt;"",$N1996=""),"Ano 3 (falta quantidade); ","")&amp;IF(AND($P1996="",$Q1996&lt;&gt;""),"Ano 4 (falta valor unitário); ","")&amp;IF(AND($P1996&lt;&gt;"",$Q1996=""),"Ano 4 (falta quantidade); ","")&amp;IF(AND($S1996="",$T1996&lt;&gt;""),"Ano 5 (falta valor unitário); ","")&amp;IF(AND($S1996&lt;&gt;"",$T1996=""),"Ano 5 (falta quantidade); ","")&amp;IF(AND($V1996="",$W1996&lt;&gt;""),"Ano 6 (falta valor unitário); ","")&amp;IF(AND($V1996&lt;&gt;"",$W1996=""),"Ano 6 (falta quantidade); ","")), IF(NOT(OR(AND($G1996&lt;&gt;"",$H1996&lt;&gt;""),AND($J1996&lt;&gt;"",$K1996&lt;&gt;""),AND($M1996&lt;&gt;"",$N1996&lt;&gt;""),AND($P1996&lt;&gt;"",$Q1996&lt;&gt;""),AND($S1996&lt;&gt;"",$T1996&lt;&gt;""),AND($V1996&lt;&gt;"",$W1996&lt;&gt;""))),"Informe pelo menos um ano completo com valor unitário e quantidade.",IF(AND($C1996&lt;&gt;"",$E1996&lt;&gt;"",LEFT(TRIM($C1996),1)&lt;&gt;LEFT(TRIM($E1996),1)),"Categoria e tipo estão incompatíveis.",IF(IF(OR($E1996="",$F1996=""),FALSE(),IFERROR(COUNTIF(INDIRECT("UNITS_"&amp;SUBSTITUTE(LEFT($E1996,FIND(" ",$E1996&amp;" ")-1),".","_")),$F1996)=0,TRUE())),"Unidade incompatível com o tipo selecionado.",IF(OR(AND(ISNUMBER(SEARCH("comunic",LOWER($B1996))),LEFT($E1996,3)&lt;&gt;"4.4"),AND(ISNUMBER(SEARCH("monitor",LOWER($B1996))),NOT(OR(LEFT($E1996,3)="1.5",LEFT($E1996,3)="2.5")))),"Revise a classificação do item conforme as regras de preenchimento.",IF(AND($B1996&lt;&gt;"",OR(ISNUMBER(SEARCH("outro",LOWER($B1996))),ISNUMBER(SEARCH("divers",LOWER($B1996))),ISNUMBER(SEARCH("kit",LOWER($B1996))),ISNUMBER(SEARCH("ferrament",LOWER($B1996))),ISNUMBER(SEARCH("epi",LOWER($B1996)))),NOT(OR($Z1996&lt;&gt;"",$AA1996&lt;&gt;""))),"Descrição muito genérica: detalhe melhor o item e registre o racional no memorial ou em anexo.",IF(AND($Y1996=0,$B1996&lt;&gt;"",OR($G1996&lt;&gt;"",$H1996&lt;&gt;"",$J1996&lt;&gt;"",$K1996&lt;&gt;"",$M1996&lt;&gt;"",$N1996&lt;&gt;"",$P1996&lt;&gt;"",$Q1996&lt;&gt;"",$S1996&lt;&gt;"",$T1996&lt;&gt;"",$V1996&lt;&gt;"",$W1996&lt;&gt;"")),"O item possui dados lançados, mas o total está zerado. Revise os valores informados.","")))))))))))))))</f>
        <v/>
      </c>
    </row>
    <row r="1997" spans="1:35" ht="14.25" customHeight="1" x14ac:dyDescent="0.25">
      <c r="A1997" s="57" t="str">
        <f t="shared" si="403"/>
        <v/>
      </c>
      <c r="B1997" s="61"/>
      <c r="C1997" s="61"/>
      <c r="D1997" s="58"/>
      <c r="E1997" s="61"/>
      <c r="F1997" s="61"/>
      <c r="G1997" s="272"/>
      <c r="H1997" s="62"/>
      <c r="I1997" s="273">
        <f t="shared" si="404"/>
        <v>0</v>
      </c>
      <c r="J1997" s="272"/>
      <c r="K1997" s="62"/>
      <c r="L1997" s="270">
        <f t="shared" si="405"/>
        <v>0</v>
      </c>
      <c r="M1997" s="272"/>
      <c r="N1997" s="62"/>
      <c r="O1997" s="270">
        <f t="shared" si="406"/>
        <v>0</v>
      </c>
      <c r="P1997" s="272"/>
      <c r="Q1997" s="62"/>
      <c r="R1997" s="271">
        <f t="shared" si="407"/>
        <v>0</v>
      </c>
      <c r="S1997" s="272"/>
      <c r="T1997" s="62"/>
      <c r="U1997" s="270">
        <f t="shared" si="408"/>
        <v>0</v>
      </c>
      <c r="V1997" s="272"/>
      <c r="W1997" s="62"/>
      <c r="X1997" s="270">
        <f t="shared" si="409"/>
        <v>0</v>
      </c>
      <c r="Y1997" s="270">
        <f t="shared" si="410"/>
        <v>0</v>
      </c>
      <c r="Z1997" s="61"/>
      <c r="AA1997" s="61"/>
      <c r="AB1997" s="60" t="str">
        <f t="shared" si="411"/>
        <v/>
      </c>
      <c r="AC1997" s="21" t="b">
        <f t="shared" si="412"/>
        <v>0</v>
      </c>
      <c r="AD1997" s="21" t="b">
        <f t="shared" si="413"/>
        <v>0</v>
      </c>
      <c r="AE1997" s="21" t="b">
        <f t="shared" si="414"/>
        <v>0</v>
      </c>
      <c r="AF1997" s="21" t="b">
        <f ca="1">OR(AND($AC1997,NOT($AD1997)),AND($AC1997,OR(AND($G1997="",$H1997&lt;&gt;""),AND($G1997&lt;&gt;"",$H1997=""),AND($J1997="",$K1997&lt;&gt;""),AND($J1997&lt;&gt;"",$K1997=""),AND($M1997="",$N1997&lt;&gt;""),AND($M1997&lt;&gt;"",$N1997=""),AND($P1997="",$Q1997&lt;&gt;""),AND($P1997&lt;&gt;"",$Q1997=""),AND($S1997="",$T1997&lt;&gt;""),AND($S1997&lt;&gt;"",$T1997=""),AND($V1997="",$W1997&lt;&gt;""),AND($V1997&lt;&gt;"",$W1997=""))),AND($C1997&lt;&gt;"",$E1997&lt;&gt;"",LEFT(TRIM($C1997),1)&lt;&gt;LEFT(TRIM($E1997),1)),IF(OR($E1997="",$F1997=""),FALSE(),IFERROR(COUNTIF(INDIRECT("UNITS_"&amp;SUBSTITUTE(LEFT($E1997,FIND(" ",$E1997&amp;" ")-1),".","_")),$F1997)=0,TRUE())),AND($B1997&lt;&gt;"",OR(ISNUMBER(SEARCH("outro",LOWER($B1997))),ISNUMBER(SEARCH("divers",LOWER($B1997))),ISNUMBER(SEARCH("etc",LOWER($B1997))))),OR(AND(ISNUMBER(SEARCH("comunic",LOWER($B1997))),LEFT($E1997,3)&lt;&gt;"4.4"),AND(ISNUMBER(SEARCH("monitor",LOWER($B1997))),NOT(OR(LEFT($E1997,3)="1.5",LEFT($E1997,3)="2.5")))),AND($B1997&lt;&gt;"",OR(LEFT($C1997,1)="1",LEFT($C1997,1)="2"),$D1997=""),AND($D1997&lt;&gt;"",NOT(OR(LEFT($C1997,1)="1",LEFT($C1997,1)="2"))),AND($D1997&lt;&gt;"",COUNTIF(' PROJETO'!$B$14:$B$16,$D1997)=0),IF($D1997="",FALSE(),IF(COUNTIF(' PROJETO'!$B$14:$B$16,$D1997)=0,FALSE(),IFERROR(INDEX(' PROJETO'!$C$14:$C$16,MATCH($D1997,' PROJETO'!$B$14:$B$16,0))&lt;&gt;"Sim",FALSE()))))</f>
        <v>0</v>
      </c>
      <c r="AG1997" s="21" t="b">
        <f>AND($AC1997,$Y1997&gt;'CONFG.  LISTAS'!$F$4,$Z1997="",$AA1997="")</f>
        <v>0</v>
      </c>
      <c r="AH1997" s="21" t="str">
        <f t="shared" si="415"/>
        <v/>
      </c>
      <c r="AI1997" s="43" t="str">
        <f ca="1">IF(NOT($AC1997),"",IF(OR($B1997="",$C1997="",$E1997="",$F1997=""),"Preencha descrição, categoria, tipo e unidade.",IF(AND($B1997&lt;&gt;"",OR(LEFT($C1997,1)="1",LEFT($C1997,1)="2"),$D1997=""),"Informe a prática de restauração para itens diretos.",IF(AND($D1997&lt;&gt;"",NOT(OR(LEFT($C1997,1)="1",LEFT($C1997,1)="2"))),"Custos indiretos não devem pertencer a uma prática específica.",IF(AND($D1997&lt;&gt;"",COUNTIF(' PROJETO'!$B$14:$B$16,$D1997)=0),"Prática de restauração inválida ou não cadastrada.",IF(IF($D1997="",FALSE(),IF(COUNTIF(' PROJETO'!$B$14:$B$16,$D1997)=0,FALSE(),IFERROR(INDEX(' PROJETO'!$C$14:$C$16,MATCH($D1997,' PROJETO'!$B$14:$B$16,0))&lt;&gt;"Sim",FALSE()))),"A prática informada no item não foi selecionada na aba Projeto.",IF(AND(MAX($I1997,$L1997,$O1997,$R1997,$U1997,$X1997)&gt;'CONFG.  LISTAS'!$F$4,NOT(OR($Z1997&lt;&gt;"",$AA1997&lt;&gt;""))),"Memorial de cálculo ou anexo obrigatório não informado para item acima do limite.",IF(OR(AND($G1997&lt;&gt;"",$H1997&lt;&gt;"",OR($G1997&lt;=0,$H1997&lt;=0)),AND($J1997&lt;&gt;"",$K1997&lt;&gt;"",OR($J1997&lt;=0,$K1997&lt;=0)),AND($M1997&lt;&gt;"",$N1997&lt;&gt;"",OR($M1997&lt;=0,$N1997&lt;=0)),AND($P1997&lt;&gt;"",$Q1997&lt;&gt;"",OR($P1997&lt;=0,$Q1997&lt;=0)),AND($S1997&lt;&gt;"",$T1997&lt;&gt;"",OR($S1997&lt;=0,$T1997&lt;=0)),AND($V1997&lt;&gt;"",$W1997&lt;&gt;"",OR($V1997&lt;=0,$W1997&lt;=0))),"Revise os valores informados: valor unitário e quantidade devem ser maiores que zero.",IF(OR(AND($G1997="",$H1997&lt;&gt;""),AND($G1997&lt;&gt;"",$H1997=""),AND($J1997="",$K1997&lt;&gt;""),AND($J1997&lt;&gt;"",$K1997=""),AND($M1997="",$N1997&lt;&gt;""),AND($M1997&lt;&gt;"",$N1997=""),AND($P1997="",$Q1997&lt;&gt;""),AND($P1997&lt;&gt;"",$Q1997=""),AND($S1997="",$T1997&lt;&gt;""),AND($S1997&lt;&gt;"",$T1997=""),AND($V1997="",$W1997&lt;&gt;""),AND($V1997&lt;&gt;"",$W1997="")),"Há ano preenchido parcialmente: "&amp;TRIM(IF(AND($G1997="",$H1997&lt;&gt;""),"Ano 1 (falta valor unitário); ","")&amp;IF(AND($G1997&lt;&gt;"",$H1997=""),"Ano 1 (falta quantidade); ","")&amp;IF(AND($J1997="",$K1997&lt;&gt;""),"Ano 2 (falta valor unitário); ","")&amp;IF(AND($J1997&lt;&gt;"",$K1997=""),"Ano 2 (falta quantidade); ","")&amp;IF(AND($M1997="",$N1997&lt;&gt;""),"Ano 3 (falta valor unitário); ","")&amp;IF(AND($M1997&lt;&gt;"",$N1997=""),"Ano 3 (falta quantidade); ","")&amp;IF(AND($P1997="",$Q1997&lt;&gt;""),"Ano 4 (falta valor unitário); ","")&amp;IF(AND($P1997&lt;&gt;"",$Q1997=""),"Ano 4 (falta quantidade); ","")&amp;IF(AND($S1997="",$T1997&lt;&gt;""),"Ano 5 (falta valor unitário); ","")&amp;IF(AND($S1997&lt;&gt;"",$T1997=""),"Ano 5 (falta quantidade); ","")&amp;IF(AND($V1997="",$W1997&lt;&gt;""),"Ano 6 (falta valor unitário); ","")&amp;IF(AND($V1997&lt;&gt;"",$W1997=""),"Ano 6 (falta quantidade); ","")), IF(NOT(OR(AND($G1997&lt;&gt;"",$H1997&lt;&gt;""),AND($J1997&lt;&gt;"",$K1997&lt;&gt;""),AND($M1997&lt;&gt;"",$N1997&lt;&gt;""),AND($P1997&lt;&gt;"",$Q1997&lt;&gt;""),AND($S1997&lt;&gt;"",$T1997&lt;&gt;""),AND($V1997&lt;&gt;"",$W1997&lt;&gt;""))),"Informe pelo menos um ano completo com valor unitário e quantidade.",IF(AND($C1997&lt;&gt;"",$E1997&lt;&gt;"",LEFT(TRIM($C1997),1)&lt;&gt;LEFT(TRIM($E1997),1)),"Categoria e tipo estão incompatíveis.",IF(IF(OR($E1997="",$F1997=""),FALSE(),IFERROR(COUNTIF(INDIRECT("UNITS_"&amp;SUBSTITUTE(LEFT($E1997,FIND(" ",$E1997&amp;" ")-1),".","_")),$F1997)=0,TRUE())),"Unidade incompatível com o tipo selecionado.",IF(OR(AND(ISNUMBER(SEARCH("comunic",LOWER($B1997))),LEFT($E1997,3)&lt;&gt;"4.4"),AND(ISNUMBER(SEARCH("monitor",LOWER($B1997))),NOT(OR(LEFT($E1997,3)="1.5",LEFT($E1997,3)="2.5")))),"Revise a classificação do item conforme as regras de preenchimento.",IF(AND($B1997&lt;&gt;"",OR(ISNUMBER(SEARCH("outro",LOWER($B1997))),ISNUMBER(SEARCH("divers",LOWER($B1997))),ISNUMBER(SEARCH("kit",LOWER($B1997))),ISNUMBER(SEARCH("ferrament",LOWER($B1997))),ISNUMBER(SEARCH("epi",LOWER($B1997)))),NOT(OR($Z1997&lt;&gt;"",$AA1997&lt;&gt;""))),"Descrição muito genérica: detalhe melhor o item e registre o racional no memorial ou em anexo.",IF(AND($Y1997=0,$B1997&lt;&gt;"",OR($G1997&lt;&gt;"",$H1997&lt;&gt;"",$J1997&lt;&gt;"",$K1997&lt;&gt;"",$M1997&lt;&gt;"",$N1997&lt;&gt;"",$P1997&lt;&gt;"",$Q1997&lt;&gt;"",$S1997&lt;&gt;"",$T1997&lt;&gt;"",$V1997&lt;&gt;"",$W1997&lt;&gt;"")),"O item possui dados lançados, mas o total está zerado. Revise os valores informados.","")))))))))))))))</f>
        <v/>
      </c>
    </row>
    <row r="1998" spans="1:35" ht="14.25" customHeight="1" x14ac:dyDescent="0.25">
      <c r="A1998" s="57" t="str">
        <f t="shared" si="403"/>
        <v/>
      </c>
      <c r="B1998" s="58"/>
      <c r="C1998" s="58"/>
      <c r="D1998" s="58"/>
      <c r="E1998" s="58"/>
      <c r="F1998" s="58"/>
      <c r="G1998" s="269"/>
      <c r="H1998" s="59"/>
      <c r="I1998" s="273">
        <f t="shared" si="404"/>
        <v>0</v>
      </c>
      <c r="J1998" s="269"/>
      <c r="K1998" s="59"/>
      <c r="L1998" s="270">
        <f t="shared" si="405"/>
        <v>0</v>
      </c>
      <c r="M1998" s="269"/>
      <c r="N1998" s="59"/>
      <c r="O1998" s="270">
        <f t="shared" si="406"/>
        <v>0</v>
      </c>
      <c r="P1998" s="269"/>
      <c r="Q1998" s="59"/>
      <c r="R1998" s="271">
        <f t="shared" si="407"/>
        <v>0</v>
      </c>
      <c r="S1998" s="269"/>
      <c r="T1998" s="59"/>
      <c r="U1998" s="270">
        <f t="shared" si="408"/>
        <v>0</v>
      </c>
      <c r="V1998" s="269"/>
      <c r="W1998" s="59"/>
      <c r="X1998" s="270">
        <f t="shared" si="409"/>
        <v>0</v>
      </c>
      <c r="Y1998" s="270">
        <f t="shared" si="410"/>
        <v>0</v>
      </c>
      <c r="Z1998" s="58"/>
      <c r="AA1998" s="58"/>
      <c r="AB1998" s="60" t="str">
        <f t="shared" si="411"/>
        <v/>
      </c>
      <c r="AC1998" s="21" t="b">
        <f t="shared" si="412"/>
        <v>0</v>
      </c>
      <c r="AD1998" s="21" t="b">
        <f t="shared" si="413"/>
        <v>0</v>
      </c>
      <c r="AE1998" s="21" t="b">
        <f t="shared" si="414"/>
        <v>0</v>
      </c>
      <c r="AF1998" s="21" t="b">
        <f ca="1">OR(AND($AC1998,NOT($AD1998)),AND($AC1998,OR(AND($G1998="",$H1998&lt;&gt;""),AND($G1998&lt;&gt;"",$H1998=""),AND($J1998="",$K1998&lt;&gt;""),AND($J1998&lt;&gt;"",$K1998=""),AND($M1998="",$N1998&lt;&gt;""),AND($M1998&lt;&gt;"",$N1998=""),AND($P1998="",$Q1998&lt;&gt;""),AND($P1998&lt;&gt;"",$Q1998=""),AND($S1998="",$T1998&lt;&gt;""),AND($S1998&lt;&gt;"",$T1998=""),AND($V1998="",$W1998&lt;&gt;""),AND($V1998&lt;&gt;"",$W1998=""))),AND($C1998&lt;&gt;"",$E1998&lt;&gt;"",LEFT(TRIM($C1998),1)&lt;&gt;LEFT(TRIM($E1998),1)),IF(OR($E1998="",$F1998=""),FALSE(),IFERROR(COUNTIF(INDIRECT("UNITS_"&amp;SUBSTITUTE(LEFT($E1998,FIND(" ",$E1998&amp;" ")-1),".","_")),$F1998)=0,TRUE())),AND($B1998&lt;&gt;"",OR(ISNUMBER(SEARCH("outro",LOWER($B1998))),ISNUMBER(SEARCH("divers",LOWER($B1998))),ISNUMBER(SEARCH("etc",LOWER($B1998))))),OR(AND(ISNUMBER(SEARCH("comunic",LOWER($B1998))),LEFT($E1998,3)&lt;&gt;"4.4"),AND(ISNUMBER(SEARCH("monitor",LOWER($B1998))),NOT(OR(LEFT($E1998,3)="1.5",LEFT($E1998,3)="2.5")))),AND($B1998&lt;&gt;"",OR(LEFT($C1998,1)="1",LEFT($C1998,1)="2"),$D1998=""),AND($D1998&lt;&gt;"",NOT(OR(LEFT($C1998,1)="1",LEFT($C1998,1)="2"))),AND($D1998&lt;&gt;"",COUNTIF(' PROJETO'!$B$14:$B$16,$D1998)=0),IF($D1998="",FALSE(),IF(COUNTIF(' PROJETO'!$B$14:$B$16,$D1998)=0,FALSE(),IFERROR(INDEX(' PROJETO'!$C$14:$C$16,MATCH($D1998,' PROJETO'!$B$14:$B$16,0))&lt;&gt;"Sim",FALSE()))))</f>
        <v>0</v>
      </c>
      <c r="AG1998" s="21" t="b">
        <f>AND($AC1998,$Y1998&gt;'CONFG.  LISTAS'!$F$4,$Z1998="",$AA1998="")</f>
        <v>0</v>
      </c>
      <c r="AH1998" s="21" t="str">
        <f t="shared" si="415"/>
        <v/>
      </c>
      <c r="AI1998" s="43" t="str">
        <f ca="1">IF(NOT($AC1998),"",IF(OR($B1998="",$C1998="",$E1998="",$F1998=""),"Preencha descrição, categoria, tipo e unidade.",IF(AND($B1998&lt;&gt;"",OR(LEFT($C1998,1)="1",LEFT($C1998,1)="2"),$D1998=""),"Informe a prática de restauração para itens diretos.",IF(AND($D1998&lt;&gt;"",NOT(OR(LEFT($C1998,1)="1",LEFT($C1998,1)="2"))),"Custos indiretos não devem pertencer a uma prática específica.",IF(AND($D1998&lt;&gt;"",COUNTIF(' PROJETO'!$B$14:$B$16,$D1998)=0),"Prática de restauração inválida ou não cadastrada.",IF(IF($D1998="",FALSE(),IF(COUNTIF(' PROJETO'!$B$14:$B$16,$D1998)=0,FALSE(),IFERROR(INDEX(' PROJETO'!$C$14:$C$16,MATCH($D1998,' PROJETO'!$B$14:$B$16,0))&lt;&gt;"Sim",FALSE()))),"A prática informada no item não foi selecionada na aba Projeto.",IF(AND(MAX($I1998,$L1998,$O1998,$R1998,$U1998,$X1998)&gt;'CONFG.  LISTAS'!$F$4,NOT(OR($Z1998&lt;&gt;"",$AA1998&lt;&gt;""))),"Memorial de cálculo ou anexo obrigatório não informado para item acima do limite.",IF(OR(AND($G1998&lt;&gt;"",$H1998&lt;&gt;"",OR($G1998&lt;=0,$H1998&lt;=0)),AND($J1998&lt;&gt;"",$K1998&lt;&gt;"",OR($J1998&lt;=0,$K1998&lt;=0)),AND($M1998&lt;&gt;"",$N1998&lt;&gt;"",OR($M1998&lt;=0,$N1998&lt;=0)),AND($P1998&lt;&gt;"",$Q1998&lt;&gt;"",OR($P1998&lt;=0,$Q1998&lt;=0)),AND($S1998&lt;&gt;"",$T1998&lt;&gt;"",OR($S1998&lt;=0,$T1998&lt;=0)),AND($V1998&lt;&gt;"",$W1998&lt;&gt;"",OR($V1998&lt;=0,$W1998&lt;=0))),"Revise os valores informados: valor unitário e quantidade devem ser maiores que zero.",IF(OR(AND($G1998="",$H1998&lt;&gt;""),AND($G1998&lt;&gt;"",$H1998=""),AND($J1998="",$K1998&lt;&gt;""),AND($J1998&lt;&gt;"",$K1998=""),AND($M1998="",$N1998&lt;&gt;""),AND($M1998&lt;&gt;"",$N1998=""),AND($P1998="",$Q1998&lt;&gt;""),AND($P1998&lt;&gt;"",$Q1998=""),AND($S1998="",$T1998&lt;&gt;""),AND($S1998&lt;&gt;"",$T1998=""),AND($V1998="",$W1998&lt;&gt;""),AND($V1998&lt;&gt;"",$W1998="")),"Há ano preenchido parcialmente: "&amp;TRIM(IF(AND($G1998="",$H1998&lt;&gt;""),"Ano 1 (falta valor unitário); ","")&amp;IF(AND($G1998&lt;&gt;"",$H1998=""),"Ano 1 (falta quantidade); ","")&amp;IF(AND($J1998="",$K1998&lt;&gt;""),"Ano 2 (falta valor unitário); ","")&amp;IF(AND($J1998&lt;&gt;"",$K1998=""),"Ano 2 (falta quantidade); ","")&amp;IF(AND($M1998="",$N1998&lt;&gt;""),"Ano 3 (falta valor unitário); ","")&amp;IF(AND($M1998&lt;&gt;"",$N1998=""),"Ano 3 (falta quantidade); ","")&amp;IF(AND($P1998="",$Q1998&lt;&gt;""),"Ano 4 (falta valor unitário); ","")&amp;IF(AND($P1998&lt;&gt;"",$Q1998=""),"Ano 4 (falta quantidade); ","")&amp;IF(AND($S1998="",$T1998&lt;&gt;""),"Ano 5 (falta valor unitário); ","")&amp;IF(AND($S1998&lt;&gt;"",$T1998=""),"Ano 5 (falta quantidade); ","")&amp;IF(AND($V1998="",$W1998&lt;&gt;""),"Ano 6 (falta valor unitário); ","")&amp;IF(AND($V1998&lt;&gt;"",$W1998=""),"Ano 6 (falta quantidade); ","")), IF(NOT(OR(AND($G1998&lt;&gt;"",$H1998&lt;&gt;""),AND($J1998&lt;&gt;"",$K1998&lt;&gt;""),AND($M1998&lt;&gt;"",$N1998&lt;&gt;""),AND($P1998&lt;&gt;"",$Q1998&lt;&gt;""),AND($S1998&lt;&gt;"",$T1998&lt;&gt;""),AND($V1998&lt;&gt;"",$W1998&lt;&gt;""))),"Informe pelo menos um ano completo com valor unitário e quantidade.",IF(AND($C1998&lt;&gt;"",$E1998&lt;&gt;"",LEFT(TRIM($C1998),1)&lt;&gt;LEFT(TRIM($E1998),1)),"Categoria e tipo estão incompatíveis.",IF(IF(OR($E1998="",$F1998=""),FALSE(),IFERROR(COUNTIF(INDIRECT("UNITS_"&amp;SUBSTITUTE(LEFT($E1998,FIND(" ",$E1998&amp;" ")-1),".","_")),$F1998)=0,TRUE())),"Unidade incompatível com o tipo selecionado.",IF(OR(AND(ISNUMBER(SEARCH("comunic",LOWER($B1998))),LEFT($E1998,3)&lt;&gt;"4.4"),AND(ISNUMBER(SEARCH("monitor",LOWER($B1998))),NOT(OR(LEFT($E1998,3)="1.5",LEFT($E1998,3)="2.5")))),"Revise a classificação do item conforme as regras de preenchimento.",IF(AND($B1998&lt;&gt;"",OR(ISNUMBER(SEARCH("outro",LOWER($B1998))),ISNUMBER(SEARCH("divers",LOWER($B1998))),ISNUMBER(SEARCH("kit",LOWER($B1998))),ISNUMBER(SEARCH("ferrament",LOWER($B1998))),ISNUMBER(SEARCH("epi",LOWER($B1998)))),NOT(OR($Z1998&lt;&gt;"",$AA1998&lt;&gt;""))),"Descrição muito genérica: detalhe melhor o item e registre o racional no memorial ou em anexo.",IF(AND($Y1998=0,$B1998&lt;&gt;"",OR($G1998&lt;&gt;"",$H1998&lt;&gt;"",$J1998&lt;&gt;"",$K1998&lt;&gt;"",$M1998&lt;&gt;"",$N1998&lt;&gt;"",$P1998&lt;&gt;"",$Q1998&lt;&gt;"",$S1998&lt;&gt;"",$T1998&lt;&gt;"",$V1998&lt;&gt;"",$W1998&lt;&gt;"")),"O item possui dados lançados, mas o total está zerado. Revise os valores informados.","")))))))))))))))</f>
        <v/>
      </c>
    </row>
    <row r="1999" spans="1:35" ht="14.25" customHeight="1" x14ac:dyDescent="0.25">
      <c r="A1999" s="57" t="str">
        <f t="shared" si="403"/>
        <v/>
      </c>
      <c r="B1999" s="61"/>
      <c r="C1999" s="61"/>
      <c r="D1999" s="58"/>
      <c r="E1999" s="61"/>
      <c r="F1999" s="61"/>
      <c r="G1999" s="272"/>
      <c r="H1999" s="62"/>
      <c r="I1999" s="273">
        <f t="shared" si="404"/>
        <v>0</v>
      </c>
      <c r="J1999" s="272"/>
      <c r="K1999" s="62"/>
      <c r="L1999" s="270">
        <f t="shared" si="405"/>
        <v>0</v>
      </c>
      <c r="M1999" s="272"/>
      <c r="N1999" s="62"/>
      <c r="O1999" s="270">
        <f t="shared" si="406"/>
        <v>0</v>
      </c>
      <c r="P1999" s="272"/>
      <c r="Q1999" s="62"/>
      <c r="R1999" s="271">
        <f t="shared" si="407"/>
        <v>0</v>
      </c>
      <c r="S1999" s="272"/>
      <c r="T1999" s="62"/>
      <c r="U1999" s="270">
        <f t="shared" si="408"/>
        <v>0</v>
      </c>
      <c r="V1999" s="272"/>
      <c r="W1999" s="62"/>
      <c r="X1999" s="270">
        <f t="shared" si="409"/>
        <v>0</v>
      </c>
      <c r="Y1999" s="270">
        <f t="shared" si="410"/>
        <v>0</v>
      </c>
      <c r="Z1999" s="61"/>
      <c r="AA1999" s="61"/>
      <c r="AB1999" s="60" t="str">
        <f t="shared" si="411"/>
        <v/>
      </c>
      <c r="AC1999" s="21" t="b">
        <f t="shared" si="412"/>
        <v>0</v>
      </c>
      <c r="AD1999" s="21" t="b">
        <f t="shared" si="413"/>
        <v>0</v>
      </c>
      <c r="AE1999" s="21" t="b">
        <f t="shared" si="414"/>
        <v>0</v>
      </c>
      <c r="AF1999" s="21" t="b">
        <f ca="1">OR(AND($AC1999,NOT($AD1999)),AND($AC1999,OR(AND($G1999="",$H1999&lt;&gt;""),AND($G1999&lt;&gt;"",$H1999=""),AND($J1999="",$K1999&lt;&gt;""),AND($J1999&lt;&gt;"",$K1999=""),AND($M1999="",$N1999&lt;&gt;""),AND($M1999&lt;&gt;"",$N1999=""),AND($P1999="",$Q1999&lt;&gt;""),AND($P1999&lt;&gt;"",$Q1999=""),AND($S1999="",$T1999&lt;&gt;""),AND($S1999&lt;&gt;"",$T1999=""),AND($V1999="",$W1999&lt;&gt;""),AND($V1999&lt;&gt;"",$W1999=""))),AND($C1999&lt;&gt;"",$E1999&lt;&gt;"",LEFT(TRIM($C1999),1)&lt;&gt;LEFT(TRIM($E1999),1)),IF(OR($E1999="",$F1999=""),FALSE(),IFERROR(COUNTIF(INDIRECT("UNITS_"&amp;SUBSTITUTE(LEFT($E1999,FIND(" ",$E1999&amp;" ")-1),".","_")),$F1999)=0,TRUE())),AND($B1999&lt;&gt;"",OR(ISNUMBER(SEARCH("outro",LOWER($B1999))),ISNUMBER(SEARCH("divers",LOWER($B1999))),ISNUMBER(SEARCH("etc",LOWER($B1999))))),OR(AND(ISNUMBER(SEARCH("comunic",LOWER($B1999))),LEFT($E1999,3)&lt;&gt;"4.4"),AND(ISNUMBER(SEARCH("monitor",LOWER($B1999))),NOT(OR(LEFT($E1999,3)="1.5",LEFT($E1999,3)="2.5")))),AND($B1999&lt;&gt;"",OR(LEFT($C1999,1)="1",LEFT($C1999,1)="2"),$D1999=""),AND($D1999&lt;&gt;"",NOT(OR(LEFT($C1999,1)="1",LEFT($C1999,1)="2"))),AND($D1999&lt;&gt;"",COUNTIF(' PROJETO'!$B$14:$B$16,$D1999)=0),IF($D1999="",FALSE(),IF(COUNTIF(' PROJETO'!$B$14:$B$16,$D1999)=0,FALSE(),IFERROR(INDEX(' PROJETO'!$C$14:$C$16,MATCH($D1999,' PROJETO'!$B$14:$B$16,0))&lt;&gt;"Sim",FALSE()))))</f>
        <v>0</v>
      </c>
      <c r="AG1999" s="21" t="b">
        <f>AND($AC1999,$Y1999&gt;'CONFG.  LISTAS'!$F$4,$Z1999="",$AA1999="")</f>
        <v>0</v>
      </c>
      <c r="AH1999" s="21" t="str">
        <f t="shared" si="415"/>
        <v/>
      </c>
      <c r="AI1999" s="43" t="str">
        <f ca="1">IF(NOT($AC1999),"",IF(OR($B1999="",$C1999="",$E1999="",$F1999=""),"Preencha descrição, categoria, tipo e unidade.",IF(AND($B1999&lt;&gt;"",OR(LEFT($C1999,1)="1",LEFT($C1999,1)="2"),$D1999=""),"Informe a prática de restauração para itens diretos.",IF(AND($D1999&lt;&gt;"",NOT(OR(LEFT($C1999,1)="1",LEFT($C1999,1)="2"))),"Custos indiretos não devem pertencer a uma prática específica.",IF(AND($D1999&lt;&gt;"",COUNTIF(' PROJETO'!$B$14:$B$16,$D1999)=0),"Prática de restauração inválida ou não cadastrada.",IF(IF($D1999="",FALSE(),IF(COUNTIF(' PROJETO'!$B$14:$B$16,$D1999)=0,FALSE(),IFERROR(INDEX(' PROJETO'!$C$14:$C$16,MATCH($D1999,' PROJETO'!$B$14:$B$16,0))&lt;&gt;"Sim",FALSE()))),"A prática informada no item não foi selecionada na aba Projeto.",IF(AND(MAX($I1999,$L1999,$O1999,$R1999,$U1999,$X1999)&gt;'CONFG.  LISTAS'!$F$4,NOT(OR($Z1999&lt;&gt;"",$AA1999&lt;&gt;""))),"Memorial de cálculo ou anexo obrigatório não informado para item acima do limite.",IF(OR(AND($G1999&lt;&gt;"",$H1999&lt;&gt;"",OR($G1999&lt;=0,$H1999&lt;=0)),AND($J1999&lt;&gt;"",$K1999&lt;&gt;"",OR($J1999&lt;=0,$K1999&lt;=0)),AND($M1999&lt;&gt;"",$N1999&lt;&gt;"",OR($M1999&lt;=0,$N1999&lt;=0)),AND($P1999&lt;&gt;"",$Q1999&lt;&gt;"",OR($P1999&lt;=0,$Q1999&lt;=0)),AND($S1999&lt;&gt;"",$T1999&lt;&gt;"",OR($S1999&lt;=0,$T1999&lt;=0)),AND($V1999&lt;&gt;"",$W1999&lt;&gt;"",OR($V1999&lt;=0,$W1999&lt;=0))),"Revise os valores informados: valor unitário e quantidade devem ser maiores que zero.",IF(OR(AND($G1999="",$H1999&lt;&gt;""),AND($G1999&lt;&gt;"",$H1999=""),AND($J1999="",$K1999&lt;&gt;""),AND($J1999&lt;&gt;"",$K1999=""),AND($M1999="",$N1999&lt;&gt;""),AND($M1999&lt;&gt;"",$N1999=""),AND($P1999="",$Q1999&lt;&gt;""),AND($P1999&lt;&gt;"",$Q1999=""),AND($S1999="",$T1999&lt;&gt;""),AND($S1999&lt;&gt;"",$T1999=""),AND($V1999="",$W1999&lt;&gt;""),AND($V1999&lt;&gt;"",$W1999="")),"Há ano preenchido parcialmente: "&amp;TRIM(IF(AND($G1999="",$H1999&lt;&gt;""),"Ano 1 (falta valor unitário); ","")&amp;IF(AND($G1999&lt;&gt;"",$H1999=""),"Ano 1 (falta quantidade); ","")&amp;IF(AND($J1999="",$K1999&lt;&gt;""),"Ano 2 (falta valor unitário); ","")&amp;IF(AND($J1999&lt;&gt;"",$K1999=""),"Ano 2 (falta quantidade); ","")&amp;IF(AND($M1999="",$N1999&lt;&gt;""),"Ano 3 (falta valor unitário); ","")&amp;IF(AND($M1999&lt;&gt;"",$N1999=""),"Ano 3 (falta quantidade); ","")&amp;IF(AND($P1999="",$Q1999&lt;&gt;""),"Ano 4 (falta valor unitário); ","")&amp;IF(AND($P1999&lt;&gt;"",$Q1999=""),"Ano 4 (falta quantidade); ","")&amp;IF(AND($S1999="",$T1999&lt;&gt;""),"Ano 5 (falta valor unitário); ","")&amp;IF(AND($S1999&lt;&gt;"",$T1999=""),"Ano 5 (falta quantidade); ","")&amp;IF(AND($V1999="",$W1999&lt;&gt;""),"Ano 6 (falta valor unitário); ","")&amp;IF(AND($V1999&lt;&gt;"",$W1999=""),"Ano 6 (falta quantidade); ","")), IF(NOT(OR(AND($G1999&lt;&gt;"",$H1999&lt;&gt;""),AND($J1999&lt;&gt;"",$K1999&lt;&gt;""),AND($M1999&lt;&gt;"",$N1999&lt;&gt;""),AND($P1999&lt;&gt;"",$Q1999&lt;&gt;""),AND($S1999&lt;&gt;"",$T1999&lt;&gt;""),AND($V1999&lt;&gt;"",$W1999&lt;&gt;""))),"Informe pelo menos um ano completo com valor unitário e quantidade.",IF(AND($C1999&lt;&gt;"",$E1999&lt;&gt;"",LEFT(TRIM($C1999),1)&lt;&gt;LEFT(TRIM($E1999),1)),"Categoria e tipo estão incompatíveis.",IF(IF(OR($E1999="",$F1999=""),FALSE(),IFERROR(COUNTIF(INDIRECT("UNITS_"&amp;SUBSTITUTE(LEFT($E1999,FIND(" ",$E1999&amp;" ")-1),".","_")),$F1999)=0,TRUE())),"Unidade incompatível com o tipo selecionado.",IF(OR(AND(ISNUMBER(SEARCH("comunic",LOWER($B1999))),LEFT($E1999,3)&lt;&gt;"4.4"),AND(ISNUMBER(SEARCH("monitor",LOWER($B1999))),NOT(OR(LEFT($E1999,3)="1.5",LEFT($E1999,3)="2.5")))),"Revise a classificação do item conforme as regras de preenchimento.",IF(AND($B1999&lt;&gt;"",OR(ISNUMBER(SEARCH("outro",LOWER($B1999))),ISNUMBER(SEARCH("divers",LOWER($B1999))),ISNUMBER(SEARCH("kit",LOWER($B1999))),ISNUMBER(SEARCH("ferrament",LOWER($B1999))),ISNUMBER(SEARCH("epi",LOWER($B1999)))),NOT(OR($Z1999&lt;&gt;"",$AA1999&lt;&gt;""))),"Descrição muito genérica: detalhe melhor o item e registre o racional no memorial ou em anexo.",IF(AND($Y1999=0,$B1999&lt;&gt;"",OR($G1999&lt;&gt;"",$H1999&lt;&gt;"",$J1999&lt;&gt;"",$K1999&lt;&gt;"",$M1999&lt;&gt;"",$N1999&lt;&gt;"",$P1999&lt;&gt;"",$Q1999&lt;&gt;"",$S1999&lt;&gt;"",$T1999&lt;&gt;"",$V1999&lt;&gt;"",$W1999&lt;&gt;"")),"O item possui dados lançados, mas o total está zerado. Revise os valores informados.","")))))))))))))))</f>
        <v/>
      </c>
    </row>
    <row r="2000" spans="1:35" ht="14.25" customHeight="1" x14ac:dyDescent="0.25">
      <c r="A2000" s="57" t="str">
        <f t="shared" si="403"/>
        <v/>
      </c>
      <c r="B2000" s="58"/>
      <c r="C2000" s="58"/>
      <c r="D2000" s="58"/>
      <c r="E2000" s="58"/>
      <c r="F2000" s="58"/>
      <c r="G2000" s="269"/>
      <c r="H2000" s="59"/>
      <c r="I2000" s="273">
        <f t="shared" si="404"/>
        <v>0</v>
      </c>
      <c r="J2000" s="269"/>
      <c r="K2000" s="59"/>
      <c r="L2000" s="270">
        <f t="shared" si="405"/>
        <v>0</v>
      </c>
      <c r="M2000" s="269"/>
      <c r="N2000" s="59"/>
      <c r="O2000" s="270">
        <f t="shared" si="406"/>
        <v>0</v>
      </c>
      <c r="P2000" s="269"/>
      <c r="Q2000" s="59"/>
      <c r="R2000" s="271">
        <f t="shared" si="407"/>
        <v>0</v>
      </c>
      <c r="S2000" s="269"/>
      <c r="T2000" s="59"/>
      <c r="U2000" s="270">
        <f t="shared" si="408"/>
        <v>0</v>
      </c>
      <c r="V2000" s="269"/>
      <c r="W2000" s="59"/>
      <c r="X2000" s="270">
        <f t="shared" si="409"/>
        <v>0</v>
      </c>
      <c r="Y2000" s="270">
        <f t="shared" si="410"/>
        <v>0</v>
      </c>
      <c r="Z2000" s="58"/>
      <c r="AA2000" s="58"/>
      <c r="AB2000" s="60" t="str">
        <f t="shared" si="411"/>
        <v/>
      </c>
      <c r="AC2000" s="21" t="b">
        <f t="shared" si="412"/>
        <v>0</v>
      </c>
      <c r="AD2000" s="21" t="b">
        <f t="shared" si="413"/>
        <v>0</v>
      </c>
      <c r="AE2000" s="21" t="b">
        <f t="shared" si="414"/>
        <v>0</v>
      </c>
      <c r="AF2000" s="21" t="b">
        <f ca="1">OR(AND($AC2000,NOT($AD2000)),AND($AC2000,OR(AND($G2000="",$H2000&lt;&gt;""),AND($G2000&lt;&gt;"",$H2000=""),AND($J2000="",$K2000&lt;&gt;""),AND($J2000&lt;&gt;"",$K2000=""),AND($M2000="",$N2000&lt;&gt;""),AND($M2000&lt;&gt;"",$N2000=""),AND($P2000="",$Q2000&lt;&gt;""),AND($P2000&lt;&gt;"",$Q2000=""),AND($S2000="",$T2000&lt;&gt;""),AND($S2000&lt;&gt;"",$T2000=""),AND($V2000="",$W2000&lt;&gt;""),AND($V2000&lt;&gt;"",$W2000=""))),AND($C2000&lt;&gt;"",$E2000&lt;&gt;"",LEFT(TRIM($C2000),1)&lt;&gt;LEFT(TRIM($E2000),1)),IF(OR($E2000="",$F2000=""),FALSE(),IFERROR(COUNTIF(INDIRECT("UNITS_"&amp;SUBSTITUTE(LEFT($E2000,FIND(" ",$E2000&amp;" ")-1),".","_")),$F2000)=0,TRUE())),AND($B2000&lt;&gt;"",OR(ISNUMBER(SEARCH("outro",LOWER($B2000))),ISNUMBER(SEARCH("divers",LOWER($B2000))),ISNUMBER(SEARCH("etc",LOWER($B2000))))),OR(AND(ISNUMBER(SEARCH("comunic",LOWER($B2000))),LEFT($E2000,3)&lt;&gt;"4.4"),AND(ISNUMBER(SEARCH("monitor",LOWER($B2000))),NOT(OR(LEFT($E2000,3)="1.5",LEFT($E2000,3)="2.5")))),AND($B2000&lt;&gt;"",OR(LEFT($C2000,1)="1",LEFT($C2000,1)="2"),$D2000=""),AND($D2000&lt;&gt;"",NOT(OR(LEFT($C2000,1)="1",LEFT($C2000,1)="2"))),AND($D2000&lt;&gt;"",COUNTIF(' PROJETO'!$B$14:$B$16,$D2000)=0),IF($D2000="",FALSE(),IF(COUNTIF(' PROJETO'!$B$14:$B$16,$D2000)=0,FALSE(),IFERROR(INDEX(' PROJETO'!$C$14:$C$16,MATCH($D2000,' PROJETO'!$B$14:$B$16,0))&lt;&gt;"Sim",FALSE()))))</f>
        <v>0</v>
      </c>
      <c r="AG2000" s="21" t="b">
        <f>AND($AC2000,$Y2000&gt;'CONFG.  LISTAS'!$F$4,$Z2000="",$AA2000="")</f>
        <v>0</v>
      </c>
      <c r="AH2000" s="21" t="str">
        <f t="shared" si="415"/>
        <v/>
      </c>
      <c r="AI2000" s="43" t="str">
        <f ca="1">IF(NOT($AC2000),"",IF(OR($B2000="",$C2000="",$E2000="",$F2000=""),"Preencha descrição, categoria, tipo e unidade.",IF(AND($B2000&lt;&gt;"",OR(LEFT($C2000,1)="1",LEFT($C2000,1)="2"),$D2000=""),"Informe a prática de restauração para itens diretos.",IF(AND($D2000&lt;&gt;"",NOT(OR(LEFT($C2000,1)="1",LEFT($C2000,1)="2"))),"Custos indiretos não devem pertencer a uma prática específica.",IF(AND($D2000&lt;&gt;"",COUNTIF(' PROJETO'!$B$14:$B$16,$D2000)=0),"Prática de restauração inválida ou não cadastrada.",IF(IF($D2000="",FALSE(),IF(COUNTIF(' PROJETO'!$B$14:$B$16,$D2000)=0,FALSE(),IFERROR(INDEX(' PROJETO'!$C$14:$C$16,MATCH($D2000,' PROJETO'!$B$14:$B$16,0))&lt;&gt;"Sim",FALSE()))),"A prática informada no item não foi selecionada na aba Projeto.",IF(AND(MAX($I2000,$L2000,$O2000,$R2000,$U2000,$X2000)&gt;'CONFG.  LISTAS'!$F$4,NOT(OR($Z2000&lt;&gt;"",$AA2000&lt;&gt;""))),"Memorial de cálculo ou anexo obrigatório não informado para item acima do limite.",IF(OR(AND($G2000&lt;&gt;"",$H2000&lt;&gt;"",OR($G2000&lt;=0,$H2000&lt;=0)),AND($J2000&lt;&gt;"",$K2000&lt;&gt;"",OR($J2000&lt;=0,$K2000&lt;=0)),AND($M2000&lt;&gt;"",$N2000&lt;&gt;"",OR($M2000&lt;=0,$N2000&lt;=0)),AND($P2000&lt;&gt;"",$Q2000&lt;&gt;"",OR($P2000&lt;=0,$Q2000&lt;=0)),AND($S2000&lt;&gt;"",$T2000&lt;&gt;"",OR($S2000&lt;=0,$T2000&lt;=0)),AND($V2000&lt;&gt;"",$W2000&lt;&gt;"",OR($V2000&lt;=0,$W2000&lt;=0))),"Revise os valores informados: valor unitário e quantidade devem ser maiores que zero.",IF(OR(AND($G2000="",$H2000&lt;&gt;""),AND($G2000&lt;&gt;"",$H2000=""),AND($J2000="",$K2000&lt;&gt;""),AND($J2000&lt;&gt;"",$K2000=""),AND($M2000="",$N2000&lt;&gt;""),AND($M2000&lt;&gt;"",$N2000=""),AND($P2000="",$Q2000&lt;&gt;""),AND($P2000&lt;&gt;"",$Q2000=""),AND($S2000="",$T2000&lt;&gt;""),AND($S2000&lt;&gt;"",$T2000=""),AND($V2000="",$W2000&lt;&gt;""),AND($V2000&lt;&gt;"",$W2000="")),"Há ano preenchido parcialmente: "&amp;TRIM(IF(AND($G2000="",$H2000&lt;&gt;""),"Ano 1 (falta valor unitário); ","")&amp;IF(AND($G2000&lt;&gt;"",$H2000=""),"Ano 1 (falta quantidade); ","")&amp;IF(AND($J2000="",$K2000&lt;&gt;""),"Ano 2 (falta valor unitário); ","")&amp;IF(AND($J2000&lt;&gt;"",$K2000=""),"Ano 2 (falta quantidade); ","")&amp;IF(AND($M2000="",$N2000&lt;&gt;""),"Ano 3 (falta valor unitário); ","")&amp;IF(AND($M2000&lt;&gt;"",$N2000=""),"Ano 3 (falta quantidade); ","")&amp;IF(AND($P2000="",$Q2000&lt;&gt;""),"Ano 4 (falta valor unitário); ","")&amp;IF(AND($P2000&lt;&gt;"",$Q2000=""),"Ano 4 (falta quantidade); ","")&amp;IF(AND($S2000="",$T2000&lt;&gt;""),"Ano 5 (falta valor unitário); ","")&amp;IF(AND($S2000&lt;&gt;"",$T2000=""),"Ano 5 (falta quantidade); ","")&amp;IF(AND($V2000="",$W2000&lt;&gt;""),"Ano 6 (falta valor unitário); ","")&amp;IF(AND($V2000&lt;&gt;"",$W2000=""),"Ano 6 (falta quantidade); ","")), IF(NOT(OR(AND($G2000&lt;&gt;"",$H2000&lt;&gt;""),AND($J2000&lt;&gt;"",$K2000&lt;&gt;""),AND($M2000&lt;&gt;"",$N2000&lt;&gt;""),AND($P2000&lt;&gt;"",$Q2000&lt;&gt;""),AND($S2000&lt;&gt;"",$T2000&lt;&gt;""),AND($V2000&lt;&gt;"",$W2000&lt;&gt;""))),"Informe pelo menos um ano completo com valor unitário e quantidade.",IF(AND($C2000&lt;&gt;"",$E2000&lt;&gt;"",LEFT(TRIM($C2000),1)&lt;&gt;LEFT(TRIM($E2000),1)),"Categoria e tipo estão incompatíveis.",IF(IF(OR($E2000="",$F2000=""),FALSE(),IFERROR(COUNTIF(INDIRECT("UNITS_"&amp;SUBSTITUTE(LEFT($E2000,FIND(" ",$E2000&amp;" ")-1),".","_")),$F2000)=0,TRUE())),"Unidade incompatível com o tipo selecionado.",IF(OR(AND(ISNUMBER(SEARCH("comunic",LOWER($B2000))),LEFT($E2000,3)&lt;&gt;"4.4"),AND(ISNUMBER(SEARCH("monitor",LOWER($B2000))),NOT(OR(LEFT($E2000,3)="1.5",LEFT($E2000,3)="2.5")))),"Revise a classificação do item conforme as regras de preenchimento.",IF(AND($B2000&lt;&gt;"",OR(ISNUMBER(SEARCH("outro",LOWER($B2000))),ISNUMBER(SEARCH("divers",LOWER($B2000))),ISNUMBER(SEARCH("kit",LOWER($B2000))),ISNUMBER(SEARCH("ferrament",LOWER($B2000))),ISNUMBER(SEARCH("epi",LOWER($B2000)))),NOT(OR($Z2000&lt;&gt;"",$AA2000&lt;&gt;""))),"Descrição muito genérica: detalhe melhor o item e registre o racional no memorial ou em anexo.",IF(AND($Y2000=0,$B2000&lt;&gt;"",OR($G2000&lt;&gt;"",$H2000&lt;&gt;"",$J2000&lt;&gt;"",$K2000&lt;&gt;"",$M2000&lt;&gt;"",$N2000&lt;&gt;"",$P2000&lt;&gt;"",$Q2000&lt;&gt;"",$S2000&lt;&gt;"",$T2000&lt;&gt;"",$V2000&lt;&gt;"",$W2000&lt;&gt;"")),"O item possui dados lançados, mas o total está zerado. Revise os valores informados.","")))))))))))))))</f>
        <v/>
      </c>
    </row>
    <row r="2001" spans="1:35" ht="14.25" customHeight="1" x14ac:dyDescent="0.25">
      <c r="A2001" s="57" t="str">
        <f t="shared" si="403"/>
        <v/>
      </c>
      <c r="B2001" s="61"/>
      <c r="C2001" s="61"/>
      <c r="D2001" s="58"/>
      <c r="E2001" s="61"/>
      <c r="F2001" s="61"/>
      <c r="G2001" s="272"/>
      <c r="H2001" s="62"/>
      <c r="I2001" s="273">
        <f t="shared" si="404"/>
        <v>0</v>
      </c>
      <c r="J2001" s="272"/>
      <c r="K2001" s="62"/>
      <c r="L2001" s="270">
        <f t="shared" si="405"/>
        <v>0</v>
      </c>
      <c r="M2001" s="272"/>
      <c r="N2001" s="62"/>
      <c r="O2001" s="270">
        <f t="shared" si="406"/>
        <v>0</v>
      </c>
      <c r="P2001" s="272"/>
      <c r="Q2001" s="62"/>
      <c r="R2001" s="271">
        <f t="shared" si="407"/>
        <v>0</v>
      </c>
      <c r="S2001" s="272"/>
      <c r="T2001" s="62"/>
      <c r="U2001" s="270">
        <f t="shared" si="408"/>
        <v>0</v>
      </c>
      <c r="V2001" s="272"/>
      <c r="W2001" s="62"/>
      <c r="X2001" s="270">
        <f t="shared" si="409"/>
        <v>0</v>
      </c>
      <c r="Y2001" s="270">
        <f t="shared" si="410"/>
        <v>0</v>
      </c>
      <c r="Z2001" s="61"/>
      <c r="AA2001" s="61"/>
      <c r="AB2001" s="60" t="str">
        <f t="shared" si="411"/>
        <v/>
      </c>
      <c r="AC2001" s="21" t="b">
        <f t="shared" si="412"/>
        <v>0</v>
      </c>
      <c r="AD2001" s="21" t="b">
        <f t="shared" si="413"/>
        <v>0</v>
      </c>
      <c r="AE2001" s="21" t="b">
        <f t="shared" si="414"/>
        <v>0</v>
      </c>
      <c r="AF2001" s="21" t="b">
        <f ca="1">OR(AND($AC2001,NOT($AD2001)),AND($AC2001,OR(AND($G2001="",$H2001&lt;&gt;""),AND($G2001&lt;&gt;"",$H2001=""),AND($J2001="",$K2001&lt;&gt;""),AND($J2001&lt;&gt;"",$K2001=""),AND($M2001="",$N2001&lt;&gt;""),AND($M2001&lt;&gt;"",$N2001=""),AND($P2001="",$Q2001&lt;&gt;""),AND($P2001&lt;&gt;"",$Q2001=""),AND($S2001="",$T2001&lt;&gt;""),AND($S2001&lt;&gt;"",$T2001=""),AND($V2001="",$W2001&lt;&gt;""),AND($V2001&lt;&gt;"",$W2001=""))),AND($C2001&lt;&gt;"",$E2001&lt;&gt;"",LEFT(TRIM($C2001),1)&lt;&gt;LEFT(TRIM($E2001),1)),IF(OR($E2001="",$F2001=""),FALSE(),IFERROR(COUNTIF(INDIRECT("UNITS_"&amp;SUBSTITUTE(LEFT($E2001,FIND(" ",$E2001&amp;" ")-1),".","_")),$F2001)=0,TRUE())),AND($B2001&lt;&gt;"",OR(ISNUMBER(SEARCH("outro",LOWER($B2001))),ISNUMBER(SEARCH("divers",LOWER($B2001))),ISNUMBER(SEARCH("etc",LOWER($B2001))))),OR(AND(ISNUMBER(SEARCH("comunic",LOWER($B2001))),LEFT($E2001,3)&lt;&gt;"4.4"),AND(ISNUMBER(SEARCH("monitor",LOWER($B2001))),NOT(OR(LEFT($E2001,3)="1.5",LEFT($E2001,3)="2.5")))),AND($B2001&lt;&gt;"",OR(LEFT($C2001,1)="1",LEFT($C2001,1)="2"),$D2001=""),AND($D2001&lt;&gt;"",NOT(OR(LEFT($C2001,1)="1",LEFT($C2001,1)="2"))),AND($D2001&lt;&gt;"",COUNTIF(' PROJETO'!$B$14:$B$16,$D2001)=0),IF($D2001="",FALSE(),IF(COUNTIF(' PROJETO'!$B$14:$B$16,$D2001)=0,FALSE(),IFERROR(INDEX(' PROJETO'!$C$14:$C$16,MATCH($D2001,' PROJETO'!$B$14:$B$16,0))&lt;&gt;"Sim",FALSE()))))</f>
        <v>0</v>
      </c>
      <c r="AG2001" s="21" t="b">
        <f>AND($AC2001,$Y2001&gt;'CONFG.  LISTAS'!$F$4,$Z2001="",$AA2001="")</f>
        <v>0</v>
      </c>
      <c r="AH2001" s="21" t="str">
        <f t="shared" si="415"/>
        <v/>
      </c>
      <c r="AI2001" s="43" t="str">
        <f ca="1">IF(NOT($AC2001),"",IF(OR($B2001="",$C2001="",$E2001="",$F2001=""),"Preencha descrição, categoria, tipo e unidade.",IF(AND($B2001&lt;&gt;"",OR(LEFT($C2001,1)="1",LEFT($C2001,1)="2"),$D2001=""),"Informe a prática de restauração para itens diretos.",IF(AND($D2001&lt;&gt;"",NOT(OR(LEFT($C2001,1)="1",LEFT($C2001,1)="2"))),"Custos indiretos não devem pertencer a uma prática específica.",IF(AND($D2001&lt;&gt;"",COUNTIF(' PROJETO'!$B$14:$B$16,$D2001)=0),"Prática de restauração inválida ou não cadastrada.",IF(IF($D2001="",FALSE(),IF(COUNTIF(' PROJETO'!$B$14:$B$16,$D2001)=0,FALSE(),IFERROR(INDEX(' PROJETO'!$C$14:$C$16,MATCH($D2001,' PROJETO'!$B$14:$B$16,0))&lt;&gt;"Sim",FALSE()))),"A prática informada no item não foi selecionada na aba Projeto.",IF(AND(MAX($I2001,$L2001,$O2001,$R2001,$U2001,$X2001)&gt;'CONFG.  LISTAS'!$F$4,NOT(OR($Z2001&lt;&gt;"",$AA2001&lt;&gt;""))),"Memorial de cálculo ou anexo obrigatório não informado para item acima do limite.",IF(OR(AND($G2001&lt;&gt;"",$H2001&lt;&gt;"",OR($G2001&lt;=0,$H2001&lt;=0)),AND($J2001&lt;&gt;"",$K2001&lt;&gt;"",OR($J2001&lt;=0,$K2001&lt;=0)),AND($M2001&lt;&gt;"",$N2001&lt;&gt;"",OR($M2001&lt;=0,$N2001&lt;=0)),AND($P2001&lt;&gt;"",$Q2001&lt;&gt;"",OR($P2001&lt;=0,$Q2001&lt;=0)),AND($S2001&lt;&gt;"",$T2001&lt;&gt;"",OR($S2001&lt;=0,$T2001&lt;=0)),AND($V2001&lt;&gt;"",$W2001&lt;&gt;"",OR($V2001&lt;=0,$W2001&lt;=0))),"Revise os valores informados: valor unitário e quantidade devem ser maiores que zero.",IF(OR(AND($G2001="",$H2001&lt;&gt;""),AND($G2001&lt;&gt;"",$H2001=""),AND($J2001="",$K2001&lt;&gt;""),AND($J2001&lt;&gt;"",$K2001=""),AND($M2001="",$N2001&lt;&gt;""),AND($M2001&lt;&gt;"",$N2001=""),AND($P2001="",$Q2001&lt;&gt;""),AND($P2001&lt;&gt;"",$Q2001=""),AND($S2001="",$T2001&lt;&gt;""),AND($S2001&lt;&gt;"",$T2001=""),AND($V2001="",$W2001&lt;&gt;""),AND($V2001&lt;&gt;"",$W2001="")),"Há ano preenchido parcialmente: "&amp;TRIM(IF(AND($G2001="",$H2001&lt;&gt;""),"Ano 1 (falta valor unitário); ","")&amp;IF(AND($G2001&lt;&gt;"",$H2001=""),"Ano 1 (falta quantidade); ","")&amp;IF(AND($J2001="",$K2001&lt;&gt;""),"Ano 2 (falta valor unitário); ","")&amp;IF(AND($J2001&lt;&gt;"",$K2001=""),"Ano 2 (falta quantidade); ","")&amp;IF(AND($M2001="",$N2001&lt;&gt;""),"Ano 3 (falta valor unitário); ","")&amp;IF(AND($M2001&lt;&gt;"",$N2001=""),"Ano 3 (falta quantidade); ","")&amp;IF(AND($P2001="",$Q2001&lt;&gt;""),"Ano 4 (falta valor unitário); ","")&amp;IF(AND($P2001&lt;&gt;"",$Q2001=""),"Ano 4 (falta quantidade); ","")&amp;IF(AND($S2001="",$T2001&lt;&gt;""),"Ano 5 (falta valor unitário); ","")&amp;IF(AND($S2001&lt;&gt;"",$T2001=""),"Ano 5 (falta quantidade); ","")&amp;IF(AND($V2001="",$W2001&lt;&gt;""),"Ano 6 (falta valor unitário); ","")&amp;IF(AND($V2001&lt;&gt;"",$W2001=""),"Ano 6 (falta quantidade); ","")), IF(NOT(OR(AND($G2001&lt;&gt;"",$H2001&lt;&gt;""),AND($J2001&lt;&gt;"",$K2001&lt;&gt;""),AND($M2001&lt;&gt;"",$N2001&lt;&gt;""),AND($P2001&lt;&gt;"",$Q2001&lt;&gt;""),AND($S2001&lt;&gt;"",$T2001&lt;&gt;""),AND($V2001&lt;&gt;"",$W2001&lt;&gt;""))),"Informe pelo menos um ano completo com valor unitário e quantidade.",IF(AND($C2001&lt;&gt;"",$E2001&lt;&gt;"",LEFT(TRIM($C2001),1)&lt;&gt;LEFT(TRIM($E2001),1)),"Categoria e tipo estão incompatíveis.",IF(IF(OR($E2001="",$F2001=""),FALSE(),IFERROR(COUNTIF(INDIRECT("UNITS_"&amp;SUBSTITUTE(LEFT($E2001,FIND(" ",$E2001&amp;" ")-1),".","_")),$F2001)=0,TRUE())),"Unidade incompatível com o tipo selecionado.",IF(OR(AND(ISNUMBER(SEARCH("comunic",LOWER($B2001))),LEFT($E2001,3)&lt;&gt;"4.4"),AND(ISNUMBER(SEARCH("monitor",LOWER($B2001))),NOT(OR(LEFT($E2001,3)="1.5",LEFT($E2001,3)="2.5")))),"Revise a classificação do item conforme as regras de preenchimento.",IF(AND($B2001&lt;&gt;"",OR(ISNUMBER(SEARCH("outro",LOWER($B2001))),ISNUMBER(SEARCH("divers",LOWER($B2001))),ISNUMBER(SEARCH("kit",LOWER($B2001))),ISNUMBER(SEARCH("ferrament",LOWER($B2001))),ISNUMBER(SEARCH("epi",LOWER($B2001)))),NOT(OR($Z2001&lt;&gt;"",$AA2001&lt;&gt;""))),"Descrição muito genérica: detalhe melhor o item e registre o racional no memorial ou em anexo.",IF(AND($Y2001=0,$B2001&lt;&gt;"",OR($G2001&lt;&gt;"",$H2001&lt;&gt;"",$J2001&lt;&gt;"",$K2001&lt;&gt;"",$M2001&lt;&gt;"",$N2001&lt;&gt;"",$P2001&lt;&gt;"",$Q2001&lt;&gt;"",$S2001&lt;&gt;"",$T2001&lt;&gt;"",$V2001&lt;&gt;"",$W2001&lt;&gt;"")),"O item possui dados lançados, mas o total está zerado. Revise os valores informados.","")))))))))))))))</f>
        <v/>
      </c>
    </row>
    <row r="2002" spans="1:35" ht="14.25" customHeight="1" x14ac:dyDescent="0.25">
      <c r="A2002" s="57" t="str">
        <f t="shared" si="403"/>
        <v/>
      </c>
      <c r="B2002" s="58"/>
      <c r="C2002" s="58"/>
      <c r="D2002" s="58"/>
      <c r="E2002" s="58"/>
      <c r="F2002" s="58"/>
      <c r="G2002" s="269"/>
      <c r="H2002" s="59"/>
      <c r="I2002" s="273">
        <f t="shared" si="404"/>
        <v>0</v>
      </c>
      <c r="J2002" s="269"/>
      <c r="K2002" s="59"/>
      <c r="L2002" s="270">
        <f t="shared" si="405"/>
        <v>0</v>
      </c>
      <c r="M2002" s="269"/>
      <c r="N2002" s="59"/>
      <c r="O2002" s="270">
        <f t="shared" si="406"/>
        <v>0</v>
      </c>
      <c r="P2002" s="269"/>
      <c r="Q2002" s="59"/>
      <c r="R2002" s="271">
        <f t="shared" si="407"/>
        <v>0</v>
      </c>
      <c r="S2002" s="269"/>
      <c r="T2002" s="59"/>
      <c r="U2002" s="270">
        <f t="shared" si="408"/>
        <v>0</v>
      </c>
      <c r="V2002" s="269"/>
      <c r="W2002" s="59"/>
      <c r="X2002" s="270">
        <f t="shared" si="409"/>
        <v>0</v>
      </c>
      <c r="Y2002" s="270">
        <f t="shared" si="410"/>
        <v>0</v>
      </c>
      <c r="Z2002" s="58"/>
      <c r="AA2002" s="58"/>
      <c r="AB2002" s="60" t="str">
        <f t="shared" si="411"/>
        <v/>
      </c>
      <c r="AC2002" s="21" t="b">
        <f t="shared" si="412"/>
        <v>0</v>
      </c>
      <c r="AD2002" s="21" t="b">
        <f t="shared" si="413"/>
        <v>0</v>
      </c>
      <c r="AE2002" s="21" t="b">
        <f t="shared" si="414"/>
        <v>0</v>
      </c>
      <c r="AF2002" s="21" t="b">
        <f ca="1">OR(AND($AC2002,NOT($AD2002)),AND($AC2002,OR(AND($G2002="",$H2002&lt;&gt;""),AND($G2002&lt;&gt;"",$H2002=""),AND($J2002="",$K2002&lt;&gt;""),AND($J2002&lt;&gt;"",$K2002=""),AND($M2002="",$N2002&lt;&gt;""),AND($M2002&lt;&gt;"",$N2002=""),AND($P2002="",$Q2002&lt;&gt;""),AND($P2002&lt;&gt;"",$Q2002=""),AND($S2002="",$T2002&lt;&gt;""),AND($S2002&lt;&gt;"",$T2002=""),AND($V2002="",$W2002&lt;&gt;""),AND($V2002&lt;&gt;"",$W2002=""))),AND($C2002&lt;&gt;"",$E2002&lt;&gt;"",LEFT(TRIM($C2002),1)&lt;&gt;LEFT(TRIM($E2002),1)),IF(OR($E2002="",$F2002=""),FALSE(),IFERROR(COUNTIF(INDIRECT("UNITS_"&amp;SUBSTITUTE(LEFT($E2002,FIND(" ",$E2002&amp;" ")-1),".","_")),$F2002)=0,TRUE())),AND($B2002&lt;&gt;"",OR(ISNUMBER(SEARCH("outro",LOWER($B2002))),ISNUMBER(SEARCH("divers",LOWER($B2002))),ISNUMBER(SEARCH("etc",LOWER($B2002))))),OR(AND(ISNUMBER(SEARCH("comunic",LOWER($B2002))),LEFT($E2002,3)&lt;&gt;"4.4"),AND(ISNUMBER(SEARCH("monitor",LOWER($B2002))),NOT(OR(LEFT($E2002,3)="1.5",LEFT($E2002,3)="2.5")))),AND($B2002&lt;&gt;"",OR(LEFT($C2002,1)="1",LEFT($C2002,1)="2"),$D2002=""),AND($D2002&lt;&gt;"",NOT(OR(LEFT($C2002,1)="1",LEFT($C2002,1)="2"))),AND($D2002&lt;&gt;"",COUNTIF(' PROJETO'!$B$14:$B$16,$D2002)=0),IF($D2002="",FALSE(),IF(COUNTIF(' PROJETO'!$B$14:$B$16,$D2002)=0,FALSE(),IFERROR(INDEX(' PROJETO'!$C$14:$C$16,MATCH($D2002,' PROJETO'!$B$14:$B$16,0))&lt;&gt;"Sim",FALSE()))))</f>
        <v>0</v>
      </c>
      <c r="AG2002" s="21" t="b">
        <f>AND($AC2002,$Y2002&gt;'CONFG.  LISTAS'!$F$4,$Z2002="",$AA2002="")</f>
        <v>0</v>
      </c>
      <c r="AH2002" s="21" t="str">
        <f t="shared" si="415"/>
        <v/>
      </c>
      <c r="AI2002" s="43" t="str">
        <f ca="1">IF(NOT($AC2002),"",IF(OR($B2002="",$C2002="",$E2002="",$F2002=""),"Preencha descrição, categoria, tipo e unidade.",IF(AND($B2002&lt;&gt;"",OR(LEFT($C2002,1)="1",LEFT($C2002,1)="2"),$D2002=""),"Informe a prática de restauração para itens diretos.",IF(AND($D2002&lt;&gt;"",NOT(OR(LEFT($C2002,1)="1",LEFT($C2002,1)="2"))),"Custos indiretos não devem pertencer a uma prática específica.",IF(AND($D2002&lt;&gt;"",COUNTIF(' PROJETO'!$B$14:$B$16,$D2002)=0),"Prática de restauração inválida ou não cadastrada.",IF(IF($D2002="",FALSE(),IF(COUNTIF(' PROJETO'!$B$14:$B$16,$D2002)=0,FALSE(),IFERROR(INDEX(' PROJETO'!$C$14:$C$16,MATCH($D2002,' PROJETO'!$B$14:$B$16,0))&lt;&gt;"Sim",FALSE()))),"A prática informada no item não foi selecionada na aba Projeto.",IF(AND(MAX($I2002,$L2002,$O2002,$R2002,$U2002,$X2002)&gt;'CONFG.  LISTAS'!$F$4,NOT(OR($Z2002&lt;&gt;"",$AA2002&lt;&gt;""))),"Memorial de cálculo ou anexo obrigatório não informado para item acima do limite.",IF(OR(AND($G2002&lt;&gt;"",$H2002&lt;&gt;"",OR($G2002&lt;=0,$H2002&lt;=0)),AND($J2002&lt;&gt;"",$K2002&lt;&gt;"",OR($J2002&lt;=0,$K2002&lt;=0)),AND($M2002&lt;&gt;"",$N2002&lt;&gt;"",OR($M2002&lt;=0,$N2002&lt;=0)),AND($P2002&lt;&gt;"",$Q2002&lt;&gt;"",OR($P2002&lt;=0,$Q2002&lt;=0)),AND($S2002&lt;&gt;"",$T2002&lt;&gt;"",OR($S2002&lt;=0,$T2002&lt;=0)),AND($V2002&lt;&gt;"",$W2002&lt;&gt;"",OR($V2002&lt;=0,$W2002&lt;=0))),"Revise os valores informados: valor unitário e quantidade devem ser maiores que zero.",IF(OR(AND($G2002="",$H2002&lt;&gt;""),AND($G2002&lt;&gt;"",$H2002=""),AND($J2002="",$K2002&lt;&gt;""),AND($J2002&lt;&gt;"",$K2002=""),AND($M2002="",$N2002&lt;&gt;""),AND($M2002&lt;&gt;"",$N2002=""),AND($P2002="",$Q2002&lt;&gt;""),AND($P2002&lt;&gt;"",$Q2002=""),AND($S2002="",$T2002&lt;&gt;""),AND($S2002&lt;&gt;"",$T2002=""),AND($V2002="",$W2002&lt;&gt;""),AND($V2002&lt;&gt;"",$W2002="")),"Há ano preenchido parcialmente: "&amp;TRIM(IF(AND($G2002="",$H2002&lt;&gt;""),"Ano 1 (falta valor unitário); ","")&amp;IF(AND($G2002&lt;&gt;"",$H2002=""),"Ano 1 (falta quantidade); ","")&amp;IF(AND($J2002="",$K2002&lt;&gt;""),"Ano 2 (falta valor unitário); ","")&amp;IF(AND($J2002&lt;&gt;"",$K2002=""),"Ano 2 (falta quantidade); ","")&amp;IF(AND($M2002="",$N2002&lt;&gt;""),"Ano 3 (falta valor unitário); ","")&amp;IF(AND($M2002&lt;&gt;"",$N2002=""),"Ano 3 (falta quantidade); ","")&amp;IF(AND($P2002="",$Q2002&lt;&gt;""),"Ano 4 (falta valor unitário); ","")&amp;IF(AND($P2002&lt;&gt;"",$Q2002=""),"Ano 4 (falta quantidade); ","")&amp;IF(AND($S2002="",$T2002&lt;&gt;""),"Ano 5 (falta valor unitário); ","")&amp;IF(AND($S2002&lt;&gt;"",$T2002=""),"Ano 5 (falta quantidade); ","")&amp;IF(AND($V2002="",$W2002&lt;&gt;""),"Ano 6 (falta valor unitário); ","")&amp;IF(AND($V2002&lt;&gt;"",$W2002=""),"Ano 6 (falta quantidade); ","")), IF(NOT(OR(AND($G2002&lt;&gt;"",$H2002&lt;&gt;""),AND($J2002&lt;&gt;"",$K2002&lt;&gt;""),AND($M2002&lt;&gt;"",$N2002&lt;&gt;""),AND($P2002&lt;&gt;"",$Q2002&lt;&gt;""),AND($S2002&lt;&gt;"",$T2002&lt;&gt;""),AND($V2002&lt;&gt;"",$W2002&lt;&gt;""))),"Informe pelo menos um ano completo com valor unitário e quantidade.",IF(AND($C2002&lt;&gt;"",$E2002&lt;&gt;"",LEFT(TRIM($C2002),1)&lt;&gt;LEFT(TRIM($E2002),1)),"Categoria e tipo estão incompatíveis.",IF(IF(OR($E2002="",$F2002=""),FALSE(),IFERROR(COUNTIF(INDIRECT("UNITS_"&amp;SUBSTITUTE(LEFT($E2002,FIND(" ",$E2002&amp;" ")-1),".","_")),$F2002)=0,TRUE())),"Unidade incompatível com o tipo selecionado.",IF(OR(AND(ISNUMBER(SEARCH("comunic",LOWER($B2002))),LEFT($E2002,3)&lt;&gt;"4.4"),AND(ISNUMBER(SEARCH("monitor",LOWER($B2002))),NOT(OR(LEFT($E2002,3)="1.5",LEFT($E2002,3)="2.5")))),"Revise a classificação do item conforme as regras de preenchimento.",IF(AND($B2002&lt;&gt;"",OR(ISNUMBER(SEARCH("outro",LOWER($B2002))),ISNUMBER(SEARCH("divers",LOWER($B2002))),ISNUMBER(SEARCH("kit",LOWER($B2002))),ISNUMBER(SEARCH("ferrament",LOWER($B2002))),ISNUMBER(SEARCH("epi",LOWER($B2002)))),NOT(OR($Z2002&lt;&gt;"",$AA2002&lt;&gt;""))),"Descrição muito genérica: detalhe melhor o item e registre o racional no memorial ou em anexo.",IF(AND($Y2002=0,$B2002&lt;&gt;"",OR($G2002&lt;&gt;"",$H2002&lt;&gt;"",$J2002&lt;&gt;"",$K2002&lt;&gt;"",$M2002&lt;&gt;"",$N2002&lt;&gt;"",$P2002&lt;&gt;"",$Q2002&lt;&gt;"",$S2002&lt;&gt;"",$T2002&lt;&gt;"",$V2002&lt;&gt;"",$W2002&lt;&gt;"")),"O item possui dados lançados, mas o total está zerado. Revise os valores informados.","")))))))))))))))</f>
        <v/>
      </c>
    </row>
    <row r="2003" spans="1:35" ht="14.25" customHeight="1" x14ac:dyDescent="0.25">
      <c r="A2003" s="57" t="str">
        <f t="shared" si="403"/>
        <v/>
      </c>
      <c r="B2003" s="61"/>
      <c r="C2003" s="61"/>
      <c r="D2003" s="58"/>
      <c r="E2003" s="61"/>
      <c r="F2003" s="61"/>
      <c r="G2003" s="272"/>
      <c r="H2003" s="62"/>
      <c r="I2003" s="273">
        <f t="shared" si="404"/>
        <v>0</v>
      </c>
      <c r="J2003" s="272"/>
      <c r="K2003" s="62"/>
      <c r="L2003" s="270">
        <f t="shared" si="405"/>
        <v>0</v>
      </c>
      <c r="M2003" s="272"/>
      <c r="N2003" s="62"/>
      <c r="O2003" s="270">
        <f t="shared" si="406"/>
        <v>0</v>
      </c>
      <c r="P2003" s="272"/>
      <c r="Q2003" s="62"/>
      <c r="R2003" s="271">
        <f t="shared" si="407"/>
        <v>0</v>
      </c>
      <c r="S2003" s="272"/>
      <c r="T2003" s="62"/>
      <c r="U2003" s="270">
        <f t="shared" si="408"/>
        <v>0</v>
      </c>
      <c r="V2003" s="272"/>
      <c r="W2003" s="62"/>
      <c r="X2003" s="270">
        <f t="shared" si="409"/>
        <v>0</v>
      </c>
      <c r="Y2003" s="270">
        <f t="shared" si="410"/>
        <v>0</v>
      </c>
      <c r="Z2003" s="61"/>
      <c r="AA2003" s="61"/>
      <c r="AB2003" s="60" t="str">
        <f t="shared" si="411"/>
        <v/>
      </c>
      <c r="AC2003" s="21" t="b">
        <f t="shared" si="412"/>
        <v>0</v>
      </c>
      <c r="AD2003" s="21" t="b">
        <f t="shared" si="413"/>
        <v>0</v>
      </c>
      <c r="AE2003" s="21" t="b">
        <f t="shared" si="414"/>
        <v>0</v>
      </c>
      <c r="AF2003" s="21" t="b">
        <f ca="1">OR(AND($AC2003,NOT($AD2003)),AND($AC2003,OR(AND($G2003="",$H2003&lt;&gt;""),AND($G2003&lt;&gt;"",$H2003=""),AND($J2003="",$K2003&lt;&gt;""),AND($J2003&lt;&gt;"",$K2003=""),AND($M2003="",$N2003&lt;&gt;""),AND($M2003&lt;&gt;"",$N2003=""),AND($P2003="",$Q2003&lt;&gt;""),AND($P2003&lt;&gt;"",$Q2003=""),AND($S2003="",$T2003&lt;&gt;""),AND($S2003&lt;&gt;"",$T2003=""),AND($V2003="",$W2003&lt;&gt;""),AND($V2003&lt;&gt;"",$W2003=""))),AND($C2003&lt;&gt;"",$E2003&lt;&gt;"",LEFT(TRIM($C2003),1)&lt;&gt;LEFT(TRIM($E2003),1)),IF(OR($E2003="",$F2003=""),FALSE(),IFERROR(COUNTIF(INDIRECT("UNITS_"&amp;SUBSTITUTE(LEFT($E2003,FIND(" ",$E2003&amp;" ")-1),".","_")),$F2003)=0,TRUE())),AND($B2003&lt;&gt;"",OR(ISNUMBER(SEARCH("outro",LOWER($B2003))),ISNUMBER(SEARCH("divers",LOWER($B2003))),ISNUMBER(SEARCH("etc",LOWER($B2003))))),OR(AND(ISNUMBER(SEARCH("comunic",LOWER($B2003))),LEFT($E2003,3)&lt;&gt;"4.4"),AND(ISNUMBER(SEARCH("monitor",LOWER($B2003))),NOT(OR(LEFT($E2003,3)="1.5",LEFT($E2003,3)="2.5")))),AND($B2003&lt;&gt;"",OR(LEFT($C2003,1)="1",LEFT($C2003,1)="2"),$D2003=""),AND($D2003&lt;&gt;"",NOT(OR(LEFT($C2003,1)="1",LEFT($C2003,1)="2"))),AND($D2003&lt;&gt;"",COUNTIF(' PROJETO'!$B$14:$B$16,$D2003)=0),IF($D2003="",FALSE(),IF(COUNTIF(' PROJETO'!$B$14:$B$16,$D2003)=0,FALSE(),IFERROR(INDEX(' PROJETO'!$C$14:$C$16,MATCH($D2003,' PROJETO'!$B$14:$B$16,0))&lt;&gt;"Sim",FALSE()))))</f>
        <v>0</v>
      </c>
      <c r="AG2003" s="21" t="b">
        <f>AND($AC2003,$Y2003&gt;'CONFG.  LISTAS'!$F$4,$Z2003="",$AA2003="")</f>
        <v>0</v>
      </c>
      <c r="AH2003" s="21" t="str">
        <f t="shared" si="415"/>
        <v/>
      </c>
      <c r="AI2003" s="43" t="str">
        <f ca="1">IF(NOT($AC2003),"",IF(OR($B2003="",$C2003="",$E2003="",$F2003=""),"Preencha descrição, categoria, tipo e unidade.",IF(AND($B2003&lt;&gt;"",OR(LEFT($C2003,1)="1",LEFT($C2003,1)="2"),$D2003=""),"Informe a prática de restauração para itens diretos.",IF(AND($D2003&lt;&gt;"",NOT(OR(LEFT($C2003,1)="1",LEFT($C2003,1)="2"))),"Custos indiretos não devem pertencer a uma prática específica.",IF(AND($D2003&lt;&gt;"",COUNTIF(' PROJETO'!$B$14:$B$16,$D2003)=0),"Prática de restauração inválida ou não cadastrada.",IF(IF($D2003="",FALSE(),IF(COUNTIF(' PROJETO'!$B$14:$B$16,$D2003)=0,FALSE(),IFERROR(INDEX(' PROJETO'!$C$14:$C$16,MATCH($D2003,' PROJETO'!$B$14:$B$16,0))&lt;&gt;"Sim",FALSE()))),"A prática informada no item não foi selecionada na aba Projeto.",IF(AND(MAX($I2003,$L2003,$O2003,$R2003,$U2003,$X2003)&gt;'CONFG.  LISTAS'!$F$4,NOT(OR($Z2003&lt;&gt;"",$AA2003&lt;&gt;""))),"Memorial de cálculo ou anexo obrigatório não informado para item acima do limite.",IF(OR(AND($G2003&lt;&gt;"",$H2003&lt;&gt;"",OR($G2003&lt;=0,$H2003&lt;=0)),AND($J2003&lt;&gt;"",$K2003&lt;&gt;"",OR($J2003&lt;=0,$K2003&lt;=0)),AND($M2003&lt;&gt;"",$N2003&lt;&gt;"",OR($M2003&lt;=0,$N2003&lt;=0)),AND($P2003&lt;&gt;"",$Q2003&lt;&gt;"",OR($P2003&lt;=0,$Q2003&lt;=0)),AND($S2003&lt;&gt;"",$T2003&lt;&gt;"",OR($S2003&lt;=0,$T2003&lt;=0)),AND($V2003&lt;&gt;"",$W2003&lt;&gt;"",OR($V2003&lt;=0,$W2003&lt;=0))),"Revise os valores informados: valor unitário e quantidade devem ser maiores que zero.",IF(OR(AND($G2003="",$H2003&lt;&gt;""),AND($G2003&lt;&gt;"",$H2003=""),AND($J2003="",$K2003&lt;&gt;""),AND($J2003&lt;&gt;"",$K2003=""),AND($M2003="",$N2003&lt;&gt;""),AND($M2003&lt;&gt;"",$N2003=""),AND($P2003="",$Q2003&lt;&gt;""),AND($P2003&lt;&gt;"",$Q2003=""),AND($S2003="",$T2003&lt;&gt;""),AND($S2003&lt;&gt;"",$T2003=""),AND($V2003="",$W2003&lt;&gt;""),AND($V2003&lt;&gt;"",$W2003="")),"Há ano preenchido parcialmente: "&amp;TRIM(IF(AND($G2003="",$H2003&lt;&gt;""),"Ano 1 (falta valor unitário); ","")&amp;IF(AND($G2003&lt;&gt;"",$H2003=""),"Ano 1 (falta quantidade); ","")&amp;IF(AND($J2003="",$K2003&lt;&gt;""),"Ano 2 (falta valor unitário); ","")&amp;IF(AND($J2003&lt;&gt;"",$K2003=""),"Ano 2 (falta quantidade); ","")&amp;IF(AND($M2003="",$N2003&lt;&gt;""),"Ano 3 (falta valor unitário); ","")&amp;IF(AND($M2003&lt;&gt;"",$N2003=""),"Ano 3 (falta quantidade); ","")&amp;IF(AND($P2003="",$Q2003&lt;&gt;""),"Ano 4 (falta valor unitário); ","")&amp;IF(AND($P2003&lt;&gt;"",$Q2003=""),"Ano 4 (falta quantidade); ","")&amp;IF(AND($S2003="",$T2003&lt;&gt;""),"Ano 5 (falta valor unitário); ","")&amp;IF(AND($S2003&lt;&gt;"",$T2003=""),"Ano 5 (falta quantidade); ","")&amp;IF(AND($V2003="",$W2003&lt;&gt;""),"Ano 6 (falta valor unitário); ","")&amp;IF(AND($V2003&lt;&gt;"",$W2003=""),"Ano 6 (falta quantidade); ","")), IF(NOT(OR(AND($G2003&lt;&gt;"",$H2003&lt;&gt;""),AND($J2003&lt;&gt;"",$K2003&lt;&gt;""),AND($M2003&lt;&gt;"",$N2003&lt;&gt;""),AND($P2003&lt;&gt;"",$Q2003&lt;&gt;""),AND($S2003&lt;&gt;"",$T2003&lt;&gt;""),AND($V2003&lt;&gt;"",$W2003&lt;&gt;""))),"Informe pelo menos um ano completo com valor unitário e quantidade.",IF(AND($C2003&lt;&gt;"",$E2003&lt;&gt;"",LEFT(TRIM($C2003),1)&lt;&gt;LEFT(TRIM($E2003),1)),"Categoria e tipo estão incompatíveis.",IF(IF(OR($E2003="",$F2003=""),FALSE(),IFERROR(COUNTIF(INDIRECT("UNITS_"&amp;SUBSTITUTE(LEFT($E2003,FIND(" ",$E2003&amp;" ")-1),".","_")),$F2003)=0,TRUE())),"Unidade incompatível com o tipo selecionado.",IF(OR(AND(ISNUMBER(SEARCH("comunic",LOWER($B2003))),LEFT($E2003,3)&lt;&gt;"4.4"),AND(ISNUMBER(SEARCH("monitor",LOWER($B2003))),NOT(OR(LEFT($E2003,3)="1.5",LEFT($E2003,3)="2.5")))),"Revise a classificação do item conforme as regras de preenchimento.",IF(AND($B2003&lt;&gt;"",OR(ISNUMBER(SEARCH("outro",LOWER($B2003))),ISNUMBER(SEARCH("divers",LOWER($B2003))),ISNUMBER(SEARCH("kit",LOWER($B2003))),ISNUMBER(SEARCH("ferrament",LOWER($B2003))),ISNUMBER(SEARCH("epi",LOWER($B2003)))),NOT(OR($Z2003&lt;&gt;"",$AA2003&lt;&gt;""))),"Descrição muito genérica: detalhe melhor o item e registre o racional no memorial ou em anexo.",IF(AND($Y2003=0,$B2003&lt;&gt;"",OR($G2003&lt;&gt;"",$H2003&lt;&gt;"",$J2003&lt;&gt;"",$K2003&lt;&gt;"",$M2003&lt;&gt;"",$N2003&lt;&gt;"",$P2003&lt;&gt;"",$Q2003&lt;&gt;"",$S2003&lt;&gt;"",$T2003&lt;&gt;"",$V2003&lt;&gt;"",$W2003&lt;&gt;"")),"O item possui dados lançados, mas o total está zerado. Revise os valores informados.","")))))))))))))))</f>
        <v/>
      </c>
    </row>
    <row r="2004" spans="1:35" ht="14.25" customHeight="1" x14ac:dyDescent="0.25">
      <c r="A2004" s="57" t="str">
        <f t="shared" si="403"/>
        <v/>
      </c>
      <c r="B2004" s="58"/>
      <c r="C2004" s="58"/>
      <c r="D2004" s="58"/>
      <c r="E2004" s="58"/>
      <c r="F2004" s="58"/>
      <c r="G2004" s="269"/>
      <c r="H2004" s="59"/>
      <c r="I2004" s="273">
        <f t="shared" si="404"/>
        <v>0</v>
      </c>
      <c r="J2004" s="269"/>
      <c r="K2004" s="59"/>
      <c r="L2004" s="270">
        <f t="shared" si="405"/>
        <v>0</v>
      </c>
      <c r="M2004" s="269"/>
      <c r="N2004" s="59"/>
      <c r="O2004" s="270">
        <f t="shared" si="406"/>
        <v>0</v>
      </c>
      <c r="P2004" s="269"/>
      <c r="Q2004" s="59"/>
      <c r="R2004" s="271">
        <f t="shared" si="407"/>
        <v>0</v>
      </c>
      <c r="S2004" s="269"/>
      <c r="T2004" s="59"/>
      <c r="U2004" s="270">
        <f t="shared" si="408"/>
        <v>0</v>
      </c>
      <c r="V2004" s="269"/>
      <c r="W2004" s="59"/>
      <c r="X2004" s="270">
        <f t="shared" si="409"/>
        <v>0</v>
      </c>
      <c r="Y2004" s="270">
        <f t="shared" si="410"/>
        <v>0</v>
      </c>
      <c r="Z2004" s="58"/>
      <c r="AA2004" s="58"/>
      <c r="AB2004" s="60" t="str">
        <f t="shared" si="411"/>
        <v/>
      </c>
      <c r="AC2004" s="21" t="b">
        <f t="shared" si="412"/>
        <v>0</v>
      </c>
      <c r="AD2004" s="21" t="b">
        <f t="shared" si="413"/>
        <v>0</v>
      </c>
      <c r="AE2004" s="21" t="b">
        <f t="shared" si="414"/>
        <v>0</v>
      </c>
      <c r="AF2004" s="21" t="b">
        <f ca="1">OR(AND($AC2004,NOT($AD2004)),AND($AC2004,OR(AND($G2004="",$H2004&lt;&gt;""),AND($G2004&lt;&gt;"",$H2004=""),AND($J2004="",$K2004&lt;&gt;""),AND($J2004&lt;&gt;"",$K2004=""),AND($M2004="",$N2004&lt;&gt;""),AND($M2004&lt;&gt;"",$N2004=""),AND($P2004="",$Q2004&lt;&gt;""),AND($P2004&lt;&gt;"",$Q2004=""),AND($S2004="",$T2004&lt;&gt;""),AND($S2004&lt;&gt;"",$T2004=""),AND($V2004="",$W2004&lt;&gt;""),AND($V2004&lt;&gt;"",$W2004=""))),AND($C2004&lt;&gt;"",$E2004&lt;&gt;"",LEFT(TRIM($C2004),1)&lt;&gt;LEFT(TRIM($E2004),1)),IF(OR($E2004="",$F2004=""),FALSE(),IFERROR(COUNTIF(INDIRECT("UNITS_"&amp;SUBSTITUTE(LEFT($E2004,FIND(" ",$E2004&amp;" ")-1),".","_")),$F2004)=0,TRUE())),AND($B2004&lt;&gt;"",OR(ISNUMBER(SEARCH("outro",LOWER($B2004))),ISNUMBER(SEARCH("divers",LOWER($B2004))),ISNUMBER(SEARCH("etc",LOWER($B2004))))),OR(AND(ISNUMBER(SEARCH("comunic",LOWER($B2004))),LEFT($E2004,3)&lt;&gt;"4.4"),AND(ISNUMBER(SEARCH("monitor",LOWER($B2004))),NOT(OR(LEFT($E2004,3)="1.5",LEFT($E2004,3)="2.5")))),AND($B2004&lt;&gt;"",OR(LEFT($C2004,1)="1",LEFT($C2004,1)="2"),$D2004=""),AND($D2004&lt;&gt;"",NOT(OR(LEFT($C2004,1)="1",LEFT($C2004,1)="2"))),AND($D2004&lt;&gt;"",COUNTIF(' PROJETO'!$B$14:$B$16,$D2004)=0),IF($D2004="",FALSE(),IF(COUNTIF(' PROJETO'!$B$14:$B$16,$D2004)=0,FALSE(),IFERROR(INDEX(' PROJETO'!$C$14:$C$16,MATCH($D2004,' PROJETO'!$B$14:$B$16,0))&lt;&gt;"Sim",FALSE()))))</f>
        <v>0</v>
      </c>
      <c r="AG2004" s="21" t="b">
        <f>AND($AC2004,$Y2004&gt;'CONFG.  LISTAS'!$F$4,$Z2004="",$AA2004="")</f>
        <v>0</v>
      </c>
      <c r="AH2004" s="21" t="str">
        <f t="shared" si="415"/>
        <v/>
      </c>
      <c r="AI2004" s="43" t="str">
        <f ca="1">IF(NOT($AC2004),"",IF(OR($B2004="",$C2004="",$E2004="",$F2004=""),"Preencha descrição, categoria, tipo e unidade.",IF(AND($B2004&lt;&gt;"",OR(LEFT($C2004,1)="1",LEFT($C2004,1)="2"),$D2004=""),"Informe a prática de restauração para itens diretos.",IF(AND($D2004&lt;&gt;"",NOT(OR(LEFT($C2004,1)="1",LEFT($C2004,1)="2"))),"Custos indiretos não devem pertencer a uma prática específica.",IF(AND($D2004&lt;&gt;"",COUNTIF(' PROJETO'!$B$14:$B$16,$D2004)=0),"Prática de restauração inválida ou não cadastrada.",IF(IF($D2004="",FALSE(),IF(COUNTIF(' PROJETO'!$B$14:$B$16,$D2004)=0,FALSE(),IFERROR(INDEX(' PROJETO'!$C$14:$C$16,MATCH($D2004,' PROJETO'!$B$14:$B$16,0))&lt;&gt;"Sim",FALSE()))),"A prática informada no item não foi selecionada na aba Projeto.",IF(AND(MAX($I2004,$L2004,$O2004,$R2004,$U2004,$X2004)&gt;'CONFG.  LISTAS'!$F$4,NOT(OR($Z2004&lt;&gt;"",$AA2004&lt;&gt;""))),"Memorial de cálculo ou anexo obrigatório não informado para item acima do limite.",IF(OR(AND($G2004&lt;&gt;"",$H2004&lt;&gt;"",OR($G2004&lt;=0,$H2004&lt;=0)),AND($J2004&lt;&gt;"",$K2004&lt;&gt;"",OR($J2004&lt;=0,$K2004&lt;=0)),AND($M2004&lt;&gt;"",$N2004&lt;&gt;"",OR($M2004&lt;=0,$N2004&lt;=0)),AND($P2004&lt;&gt;"",$Q2004&lt;&gt;"",OR($P2004&lt;=0,$Q2004&lt;=0)),AND($S2004&lt;&gt;"",$T2004&lt;&gt;"",OR($S2004&lt;=0,$T2004&lt;=0)),AND($V2004&lt;&gt;"",$W2004&lt;&gt;"",OR($V2004&lt;=0,$W2004&lt;=0))),"Revise os valores informados: valor unitário e quantidade devem ser maiores que zero.",IF(OR(AND($G2004="",$H2004&lt;&gt;""),AND($G2004&lt;&gt;"",$H2004=""),AND($J2004="",$K2004&lt;&gt;""),AND($J2004&lt;&gt;"",$K2004=""),AND($M2004="",$N2004&lt;&gt;""),AND($M2004&lt;&gt;"",$N2004=""),AND($P2004="",$Q2004&lt;&gt;""),AND($P2004&lt;&gt;"",$Q2004=""),AND($S2004="",$T2004&lt;&gt;""),AND($S2004&lt;&gt;"",$T2004=""),AND($V2004="",$W2004&lt;&gt;""),AND($V2004&lt;&gt;"",$W2004="")),"Há ano preenchido parcialmente: "&amp;TRIM(IF(AND($G2004="",$H2004&lt;&gt;""),"Ano 1 (falta valor unitário); ","")&amp;IF(AND($G2004&lt;&gt;"",$H2004=""),"Ano 1 (falta quantidade); ","")&amp;IF(AND($J2004="",$K2004&lt;&gt;""),"Ano 2 (falta valor unitário); ","")&amp;IF(AND($J2004&lt;&gt;"",$K2004=""),"Ano 2 (falta quantidade); ","")&amp;IF(AND($M2004="",$N2004&lt;&gt;""),"Ano 3 (falta valor unitário); ","")&amp;IF(AND($M2004&lt;&gt;"",$N2004=""),"Ano 3 (falta quantidade); ","")&amp;IF(AND($P2004="",$Q2004&lt;&gt;""),"Ano 4 (falta valor unitário); ","")&amp;IF(AND($P2004&lt;&gt;"",$Q2004=""),"Ano 4 (falta quantidade); ","")&amp;IF(AND($S2004="",$T2004&lt;&gt;""),"Ano 5 (falta valor unitário); ","")&amp;IF(AND($S2004&lt;&gt;"",$T2004=""),"Ano 5 (falta quantidade); ","")&amp;IF(AND($V2004="",$W2004&lt;&gt;""),"Ano 6 (falta valor unitário); ","")&amp;IF(AND($V2004&lt;&gt;"",$W2004=""),"Ano 6 (falta quantidade); ","")), IF(NOT(OR(AND($G2004&lt;&gt;"",$H2004&lt;&gt;""),AND($J2004&lt;&gt;"",$K2004&lt;&gt;""),AND($M2004&lt;&gt;"",$N2004&lt;&gt;""),AND($P2004&lt;&gt;"",$Q2004&lt;&gt;""),AND($S2004&lt;&gt;"",$T2004&lt;&gt;""),AND($V2004&lt;&gt;"",$W2004&lt;&gt;""))),"Informe pelo menos um ano completo com valor unitário e quantidade.",IF(AND($C2004&lt;&gt;"",$E2004&lt;&gt;"",LEFT(TRIM($C2004),1)&lt;&gt;LEFT(TRIM($E2004),1)),"Categoria e tipo estão incompatíveis.",IF(IF(OR($E2004="",$F2004=""),FALSE(),IFERROR(COUNTIF(INDIRECT("UNITS_"&amp;SUBSTITUTE(LEFT($E2004,FIND(" ",$E2004&amp;" ")-1),".","_")),$F2004)=0,TRUE())),"Unidade incompatível com o tipo selecionado.",IF(OR(AND(ISNUMBER(SEARCH("comunic",LOWER($B2004))),LEFT($E2004,3)&lt;&gt;"4.4"),AND(ISNUMBER(SEARCH("monitor",LOWER($B2004))),NOT(OR(LEFT($E2004,3)="1.5",LEFT($E2004,3)="2.5")))),"Revise a classificação do item conforme as regras de preenchimento.",IF(AND($B2004&lt;&gt;"",OR(ISNUMBER(SEARCH("outro",LOWER($B2004))),ISNUMBER(SEARCH("divers",LOWER($B2004))),ISNUMBER(SEARCH("kit",LOWER($B2004))),ISNUMBER(SEARCH("ferrament",LOWER($B2004))),ISNUMBER(SEARCH("epi",LOWER($B2004)))),NOT(OR($Z2004&lt;&gt;"",$AA2004&lt;&gt;""))),"Descrição muito genérica: detalhe melhor o item e registre o racional no memorial ou em anexo.",IF(AND($Y2004=0,$B2004&lt;&gt;"",OR($G2004&lt;&gt;"",$H2004&lt;&gt;"",$J2004&lt;&gt;"",$K2004&lt;&gt;"",$M2004&lt;&gt;"",$N2004&lt;&gt;"",$P2004&lt;&gt;"",$Q2004&lt;&gt;"",$S2004&lt;&gt;"",$T2004&lt;&gt;"",$V2004&lt;&gt;"",$W2004&lt;&gt;"")),"O item possui dados lançados, mas o total está zerado. Revise os valores informados.","")))))))))))))))</f>
        <v/>
      </c>
    </row>
    <row r="2005" spans="1:35" ht="14.25" customHeight="1" x14ac:dyDescent="0.25">
      <c r="A2005" s="57" t="str">
        <f t="shared" si="403"/>
        <v/>
      </c>
      <c r="B2005" s="61"/>
      <c r="C2005" s="61"/>
      <c r="D2005" s="58"/>
      <c r="E2005" s="61"/>
      <c r="F2005" s="61"/>
      <c r="G2005" s="272"/>
      <c r="H2005" s="62"/>
      <c r="I2005" s="273">
        <f t="shared" si="404"/>
        <v>0</v>
      </c>
      <c r="J2005" s="272"/>
      <c r="K2005" s="62"/>
      <c r="L2005" s="270">
        <f t="shared" si="405"/>
        <v>0</v>
      </c>
      <c r="M2005" s="272"/>
      <c r="N2005" s="62"/>
      <c r="O2005" s="270">
        <f t="shared" si="406"/>
        <v>0</v>
      </c>
      <c r="P2005" s="272"/>
      <c r="Q2005" s="62"/>
      <c r="R2005" s="271">
        <f t="shared" si="407"/>
        <v>0</v>
      </c>
      <c r="S2005" s="272"/>
      <c r="T2005" s="62"/>
      <c r="U2005" s="270">
        <f t="shared" si="408"/>
        <v>0</v>
      </c>
      <c r="V2005" s="272"/>
      <c r="W2005" s="62"/>
      <c r="X2005" s="270">
        <f t="shared" si="409"/>
        <v>0</v>
      </c>
      <c r="Y2005" s="270">
        <f t="shared" si="410"/>
        <v>0</v>
      </c>
      <c r="Z2005" s="61"/>
      <c r="AA2005" s="61"/>
      <c r="AB2005" s="60" t="str">
        <f t="shared" si="411"/>
        <v/>
      </c>
      <c r="AC2005" s="21" t="b">
        <f t="shared" si="412"/>
        <v>0</v>
      </c>
      <c r="AD2005" s="21" t="b">
        <f t="shared" si="413"/>
        <v>0</v>
      </c>
      <c r="AE2005" s="21" t="b">
        <f t="shared" si="414"/>
        <v>0</v>
      </c>
      <c r="AF2005" s="21" t="b">
        <f ca="1">OR(AND($AC2005,NOT($AD2005)),AND($AC2005,OR(AND($G2005="",$H2005&lt;&gt;""),AND($G2005&lt;&gt;"",$H2005=""),AND($J2005="",$K2005&lt;&gt;""),AND($J2005&lt;&gt;"",$K2005=""),AND($M2005="",$N2005&lt;&gt;""),AND($M2005&lt;&gt;"",$N2005=""),AND($P2005="",$Q2005&lt;&gt;""),AND($P2005&lt;&gt;"",$Q2005=""),AND($S2005="",$T2005&lt;&gt;""),AND($S2005&lt;&gt;"",$T2005=""),AND($V2005="",$W2005&lt;&gt;""),AND($V2005&lt;&gt;"",$W2005=""))),AND($C2005&lt;&gt;"",$E2005&lt;&gt;"",LEFT(TRIM($C2005),1)&lt;&gt;LEFT(TRIM($E2005),1)),IF(OR($E2005="",$F2005=""),FALSE(),IFERROR(COUNTIF(INDIRECT("UNITS_"&amp;SUBSTITUTE(LEFT($E2005,FIND(" ",$E2005&amp;" ")-1),".","_")),$F2005)=0,TRUE())),AND($B2005&lt;&gt;"",OR(ISNUMBER(SEARCH("outro",LOWER($B2005))),ISNUMBER(SEARCH("divers",LOWER($B2005))),ISNUMBER(SEARCH("etc",LOWER($B2005))))),OR(AND(ISNUMBER(SEARCH("comunic",LOWER($B2005))),LEFT($E2005,3)&lt;&gt;"4.4"),AND(ISNUMBER(SEARCH("monitor",LOWER($B2005))),NOT(OR(LEFT($E2005,3)="1.5",LEFT($E2005,3)="2.5")))),AND($B2005&lt;&gt;"",OR(LEFT($C2005,1)="1",LEFT($C2005,1)="2"),$D2005=""),AND($D2005&lt;&gt;"",NOT(OR(LEFT($C2005,1)="1",LEFT($C2005,1)="2"))),AND($D2005&lt;&gt;"",COUNTIF(' PROJETO'!$B$14:$B$16,$D2005)=0),IF($D2005="",FALSE(),IF(COUNTIF(' PROJETO'!$B$14:$B$16,$D2005)=0,FALSE(),IFERROR(INDEX(' PROJETO'!$C$14:$C$16,MATCH($D2005,' PROJETO'!$B$14:$B$16,0))&lt;&gt;"Sim",FALSE()))))</f>
        <v>0</v>
      </c>
      <c r="AG2005" s="21" t="b">
        <f>AND($AC2005,$Y2005&gt;'CONFG.  LISTAS'!$F$4,$Z2005="",$AA2005="")</f>
        <v>0</v>
      </c>
      <c r="AH2005" s="21" t="str">
        <f t="shared" si="415"/>
        <v/>
      </c>
      <c r="AI2005" s="43" t="str">
        <f ca="1">IF(NOT($AC2005),"",IF(OR($B2005="",$C2005="",$E2005="",$F2005=""),"Preencha descrição, categoria, tipo e unidade.",IF(AND($B2005&lt;&gt;"",OR(LEFT($C2005,1)="1",LEFT($C2005,1)="2"),$D2005=""),"Informe a prática de restauração para itens diretos.",IF(AND($D2005&lt;&gt;"",NOT(OR(LEFT($C2005,1)="1",LEFT($C2005,1)="2"))),"Custos indiretos não devem pertencer a uma prática específica.",IF(AND($D2005&lt;&gt;"",COUNTIF(' PROJETO'!$B$14:$B$16,$D2005)=0),"Prática de restauração inválida ou não cadastrada.",IF(IF($D2005="",FALSE(),IF(COUNTIF(' PROJETO'!$B$14:$B$16,$D2005)=0,FALSE(),IFERROR(INDEX(' PROJETO'!$C$14:$C$16,MATCH($D2005,' PROJETO'!$B$14:$B$16,0))&lt;&gt;"Sim",FALSE()))),"A prática informada no item não foi selecionada na aba Projeto.",IF(AND(MAX($I2005,$L2005,$O2005,$R2005,$U2005,$X2005)&gt;'CONFG.  LISTAS'!$F$4,NOT(OR($Z2005&lt;&gt;"",$AA2005&lt;&gt;""))),"Memorial de cálculo ou anexo obrigatório não informado para item acima do limite.",IF(OR(AND($G2005&lt;&gt;"",$H2005&lt;&gt;"",OR($G2005&lt;=0,$H2005&lt;=0)),AND($J2005&lt;&gt;"",$K2005&lt;&gt;"",OR($J2005&lt;=0,$K2005&lt;=0)),AND($M2005&lt;&gt;"",$N2005&lt;&gt;"",OR($M2005&lt;=0,$N2005&lt;=0)),AND($P2005&lt;&gt;"",$Q2005&lt;&gt;"",OR($P2005&lt;=0,$Q2005&lt;=0)),AND($S2005&lt;&gt;"",$T2005&lt;&gt;"",OR($S2005&lt;=0,$T2005&lt;=0)),AND($V2005&lt;&gt;"",$W2005&lt;&gt;"",OR($V2005&lt;=0,$W2005&lt;=0))),"Revise os valores informados: valor unitário e quantidade devem ser maiores que zero.",IF(OR(AND($G2005="",$H2005&lt;&gt;""),AND($G2005&lt;&gt;"",$H2005=""),AND($J2005="",$K2005&lt;&gt;""),AND($J2005&lt;&gt;"",$K2005=""),AND($M2005="",$N2005&lt;&gt;""),AND($M2005&lt;&gt;"",$N2005=""),AND($P2005="",$Q2005&lt;&gt;""),AND($P2005&lt;&gt;"",$Q2005=""),AND($S2005="",$T2005&lt;&gt;""),AND($S2005&lt;&gt;"",$T2005=""),AND($V2005="",$W2005&lt;&gt;""),AND($V2005&lt;&gt;"",$W2005="")),"Há ano preenchido parcialmente: "&amp;TRIM(IF(AND($G2005="",$H2005&lt;&gt;""),"Ano 1 (falta valor unitário); ","")&amp;IF(AND($G2005&lt;&gt;"",$H2005=""),"Ano 1 (falta quantidade); ","")&amp;IF(AND($J2005="",$K2005&lt;&gt;""),"Ano 2 (falta valor unitário); ","")&amp;IF(AND($J2005&lt;&gt;"",$K2005=""),"Ano 2 (falta quantidade); ","")&amp;IF(AND($M2005="",$N2005&lt;&gt;""),"Ano 3 (falta valor unitário); ","")&amp;IF(AND($M2005&lt;&gt;"",$N2005=""),"Ano 3 (falta quantidade); ","")&amp;IF(AND($P2005="",$Q2005&lt;&gt;""),"Ano 4 (falta valor unitário); ","")&amp;IF(AND($P2005&lt;&gt;"",$Q2005=""),"Ano 4 (falta quantidade); ","")&amp;IF(AND($S2005="",$T2005&lt;&gt;""),"Ano 5 (falta valor unitário); ","")&amp;IF(AND($S2005&lt;&gt;"",$T2005=""),"Ano 5 (falta quantidade); ","")&amp;IF(AND($V2005="",$W2005&lt;&gt;""),"Ano 6 (falta valor unitário); ","")&amp;IF(AND($V2005&lt;&gt;"",$W2005=""),"Ano 6 (falta quantidade); ","")), IF(NOT(OR(AND($G2005&lt;&gt;"",$H2005&lt;&gt;""),AND($J2005&lt;&gt;"",$K2005&lt;&gt;""),AND($M2005&lt;&gt;"",$N2005&lt;&gt;""),AND($P2005&lt;&gt;"",$Q2005&lt;&gt;""),AND($S2005&lt;&gt;"",$T2005&lt;&gt;""),AND($V2005&lt;&gt;"",$W2005&lt;&gt;""))),"Informe pelo menos um ano completo com valor unitário e quantidade.",IF(AND($C2005&lt;&gt;"",$E2005&lt;&gt;"",LEFT(TRIM($C2005),1)&lt;&gt;LEFT(TRIM($E2005),1)),"Categoria e tipo estão incompatíveis.",IF(IF(OR($E2005="",$F2005=""),FALSE(),IFERROR(COUNTIF(INDIRECT("UNITS_"&amp;SUBSTITUTE(LEFT($E2005,FIND(" ",$E2005&amp;" ")-1),".","_")),$F2005)=0,TRUE())),"Unidade incompatível com o tipo selecionado.",IF(OR(AND(ISNUMBER(SEARCH("comunic",LOWER($B2005))),LEFT($E2005,3)&lt;&gt;"4.4"),AND(ISNUMBER(SEARCH("monitor",LOWER($B2005))),NOT(OR(LEFT($E2005,3)="1.5",LEFT($E2005,3)="2.5")))),"Revise a classificação do item conforme as regras de preenchimento.",IF(AND($B2005&lt;&gt;"",OR(ISNUMBER(SEARCH("outro",LOWER($B2005))),ISNUMBER(SEARCH("divers",LOWER($B2005))),ISNUMBER(SEARCH("kit",LOWER($B2005))),ISNUMBER(SEARCH("ferrament",LOWER($B2005))),ISNUMBER(SEARCH("epi",LOWER($B2005)))),NOT(OR($Z2005&lt;&gt;"",$AA2005&lt;&gt;""))),"Descrição muito genérica: detalhe melhor o item e registre o racional no memorial ou em anexo.",IF(AND($Y2005=0,$B2005&lt;&gt;"",OR($G2005&lt;&gt;"",$H2005&lt;&gt;"",$J2005&lt;&gt;"",$K2005&lt;&gt;"",$M2005&lt;&gt;"",$N2005&lt;&gt;"",$P2005&lt;&gt;"",$Q2005&lt;&gt;"",$S2005&lt;&gt;"",$T2005&lt;&gt;"",$V2005&lt;&gt;"",$W2005&lt;&gt;"")),"O item possui dados lançados, mas o total está zerado. Revise os valores informados.","")))))))))))))))</f>
        <v/>
      </c>
    </row>
    <row r="2006" spans="1:35" ht="14.25" customHeight="1" x14ac:dyDescent="0.25">
      <c r="A2006" s="57" t="str">
        <f t="shared" si="403"/>
        <v/>
      </c>
      <c r="B2006" s="58"/>
      <c r="C2006" s="58"/>
      <c r="D2006" s="58"/>
      <c r="E2006" s="58"/>
      <c r="F2006" s="58"/>
      <c r="G2006" s="269"/>
      <c r="H2006" s="59"/>
      <c r="I2006" s="273">
        <f t="shared" si="404"/>
        <v>0</v>
      </c>
      <c r="J2006" s="269"/>
      <c r="K2006" s="59"/>
      <c r="L2006" s="270">
        <f t="shared" si="405"/>
        <v>0</v>
      </c>
      <c r="M2006" s="269"/>
      <c r="N2006" s="59"/>
      <c r="O2006" s="270">
        <f t="shared" si="406"/>
        <v>0</v>
      </c>
      <c r="P2006" s="269"/>
      <c r="Q2006" s="59"/>
      <c r="R2006" s="271">
        <f t="shared" si="407"/>
        <v>0</v>
      </c>
      <c r="S2006" s="269"/>
      <c r="T2006" s="59"/>
      <c r="U2006" s="270">
        <f t="shared" si="408"/>
        <v>0</v>
      </c>
      <c r="V2006" s="269"/>
      <c r="W2006" s="59"/>
      <c r="X2006" s="270">
        <f t="shared" si="409"/>
        <v>0</v>
      </c>
      <c r="Y2006" s="270">
        <f t="shared" si="410"/>
        <v>0</v>
      </c>
      <c r="Z2006" s="58"/>
      <c r="AA2006" s="58"/>
      <c r="AB2006" s="60" t="str">
        <f t="shared" si="411"/>
        <v/>
      </c>
      <c r="AC2006" s="21" t="b">
        <f t="shared" si="412"/>
        <v>0</v>
      </c>
      <c r="AD2006" s="21" t="b">
        <f t="shared" si="413"/>
        <v>0</v>
      </c>
      <c r="AE2006" s="21" t="b">
        <f t="shared" si="414"/>
        <v>0</v>
      </c>
      <c r="AF2006" s="21" t="b">
        <f ca="1">OR(AND($AC2006,NOT($AD2006)),AND($AC2006,OR(AND($G2006="",$H2006&lt;&gt;""),AND($G2006&lt;&gt;"",$H2006=""),AND($J2006="",$K2006&lt;&gt;""),AND($J2006&lt;&gt;"",$K2006=""),AND($M2006="",$N2006&lt;&gt;""),AND($M2006&lt;&gt;"",$N2006=""),AND($P2006="",$Q2006&lt;&gt;""),AND($P2006&lt;&gt;"",$Q2006=""),AND($S2006="",$T2006&lt;&gt;""),AND($S2006&lt;&gt;"",$T2006=""),AND($V2006="",$W2006&lt;&gt;""),AND($V2006&lt;&gt;"",$W2006=""))),AND($C2006&lt;&gt;"",$E2006&lt;&gt;"",LEFT(TRIM($C2006),1)&lt;&gt;LEFT(TRIM($E2006),1)),IF(OR($E2006="",$F2006=""),FALSE(),IFERROR(COUNTIF(INDIRECT("UNITS_"&amp;SUBSTITUTE(LEFT($E2006,FIND(" ",$E2006&amp;" ")-1),".","_")),$F2006)=0,TRUE())),AND($B2006&lt;&gt;"",OR(ISNUMBER(SEARCH("outro",LOWER($B2006))),ISNUMBER(SEARCH("divers",LOWER($B2006))),ISNUMBER(SEARCH("etc",LOWER($B2006))))),OR(AND(ISNUMBER(SEARCH("comunic",LOWER($B2006))),LEFT($E2006,3)&lt;&gt;"4.4"),AND(ISNUMBER(SEARCH("monitor",LOWER($B2006))),NOT(OR(LEFT($E2006,3)="1.5",LEFT($E2006,3)="2.5")))),AND($B2006&lt;&gt;"",OR(LEFT($C2006,1)="1",LEFT($C2006,1)="2"),$D2006=""),AND($D2006&lt;&gt;"",NOT(OR(LEFT($C2006,1)="1",LEFT($C2006,1)="2"))),AND($D2006&lt;&gt;"",COUNTIF(' PROJETO'!$B$14:$B$16,$D2006)=0),IF($D2006="",FALSE(),IF(COUNTIF(' PROJETO'!$B$14:$B$16,$D2006)=0,FALSE(),IFERROR(INDEX(' PROJETO'!$C$14:$C$16,MATCH($D2006,' PROJETO'!$B$14:$B$16,0))&lt;&gt;"Sim",FALSE()))))</f>
        <v>0</v>
      </c>
      <c r="AG2006" s="21" t="b">
        <f>AND($AC2006,$Y2006&gt;'CONFG.  LISTAS'!$F$4,$Z2006="",$AA2006="")</f>
        <v>0</v>
      </c>
      <c r="AH2006" s="21" t="str">
        <f t="shared" si="415"/>
        <v/>
      </c>
      <c r="AI2006" s="43" t="str">
        <f ca="1">IF(NOT($AC2006),"",IF(OR($B2006="",$C2006="",$E2006="",$F2006=""),"Preencha descrição, categoria, tipo e unidade.",IF(AND($B2006&lt;&gt;"",OR(LEFT($C2006,1)="1",LEFT($C2006,1)="2"),$D2006=""),"Informe a prática de restauração para itens diretos.",IF(AND($D2006&lt;&gt;"",NOT(OR(LEFT($C2006,1)="1",LEFT($C2006,1)="2"))),"Custos indiretos não devem pertencer a uma prática específica.",IF(AND($D2006&lt;&gt;"",COUNTIF(' PROJETO'!$B$14:$B$16,$D2006)=0),"Prática de restauração inválida ou não cadastrada.",IF(IF($D2006="",FALSE(),IF(COUNTIF(' PROJETO'!$B$14:$B$16,$D2006)=0,FALSE(),IFERROR(INDEX(' PROJETO'!$C$14:$C$16,MATCH($D2006,' PROJETO'!$B$14:$B$16,0))&lt;&gt;"Sim",FALSE()))),"A prática informada no item não foi selecionada na aba Projeto.",IF(AND(MAX($I2006,$L2006,$O2006,$R2006,$U2006,$X2006)&gt;'CONFG.  LISTAS'!$F$4,NOT(OR($Z2006&lt;&gt;"",$AA2006&lt;&gt;""))),"Memorial de cálculo ou anexo obrigatório não informado para item acima do limite.",IF(OR(AND($G2006&lt;&gt;"",$H2006&lt;&gt;"",OR($G2006&lt;=0,$H2006&lt;=0)),AND($J2006&lt;&gt;"",$K2006&lt;&gt;"",OR($J2006&lt;=0,$K2006&lt;=0)),AND($M2006&lt;&gt;"",$N2006&lt;&gt;"",OR($M2006&lt;=0,$N2006&lt;=0)),AND($P2006&lt;&gt;"",$Q2006&lt;&gt;"",OR($P2006&lt;=0,$Q2006&lt;=0)),AND($S2006&lt;&gt;"",$T2006&lt;&gt;"",OR($S2006&lt;=0,$T2006&lt;=0)),AND($V2006&lt;&gt;"",$W2006&lt;&gt;"",OR($V2006&lt;=0,$W2006&lt;=0))),"Revise os valores informados: valor unitário e quantidade devem ser maiores que zero.",IF(OR(AND($G2006="",$H2006&lt;&gt;""),AND($G2006&lt;&gt;"",$H2006=""),AND($J2006="",$K2006&lt;&gt;""),AND($J2006&lt;&gt;"",$K2006=""),AND($M2006="",$N2006&lt;&gt;""),AND($M2006&lt;&gt;"",$N2006=""),AND($P2006="",$Q2006&lt;&gt;""),AND($P2006&lt;&gt;"",$Q2006=""),AND($S2006="",$T2006&lt;&gt;""),AND($S2006&lt;&gt;"",$T2006=""),AND($V2006="",$W2006&lt;&gt;""),AND($V2006&lt;&gt;"",$W2006="")),"Há ano preenchido parcialmente: "&amp;TRIM(IF(AND($G2006="",$H2006&lt;&gt;""),"Ano 1 (falta valor unitário); ","")&amp;IF(AND($G2006&lt;&gt;"",$H2006=""),"Ano 1 (falta quantidade); ","")&amp;IF(AND($J2006="",$K2006&lt;&gt;""),"Ano 2 (falta valor unitário); ","")&amp;IF(AND($J2006&lt;&gt;"",$K2006=""),"Ano 2 (falta quantidade); ","")&amp;IF(AND($M2006="",$N2006&lt;&gt;""),"Ano 3 (falta valor unitário); ","")&amp;IF(AND($M2006&lt;&gt;"",$N2006=""),"Ano 3 (falta quantidade); ","")&amp;IF(AND($P2006="",$Q2006&lt;&gt;""),"Ano 4 (falta valor unitário); ","")&amp;IF(AND($P2006&lt;&gt;"",$Q2006=""),"Ano 4 (falta quantidade); ","")&amp;IF(AND($S2006="",$T2006&lt;&gt;""),"Ano 5 (falta valor unitário); ","")&amp;IF(AND($S2006&lt;&gt;"",$T2006=""),"Ano 5 (falta quantidade); ","")&amp;IF(AND($V2006="",$W2006&lt;&gt;""),"Ano 6 (falta valor unitário); ","")&amp;IF(AND($V2006&lt;&gt;"",$W2006=""),"Ano 6 (falta quantidade); ","")), IF(NOT(OR(AND($G2006&lt;&gt;"",$H2006&lt;&gt;""),AND($J2006&lt;&gt;"",$K2006&lt;&gt;""),AND($M2006&lt;&gt;"",$N2006&lt;&gt;""),AND($P2006&lt;&gt;"",$Q2006&lt;&gt;""),AND($S2006&lt;&gt;"",$T2006&lt;&gt;""),AND($V2006&lt;&gt;"",$W2006&lt;&gt;""))),"Informe pelo menos um ano completo com valor unitário e quantidade.",IF(AND($C2006&lt;&gt;"",$E2006&lt;&gt;"",LEFT(TRIM($C2006),1)&lt;&gt;LEFT(TRIM($E2006),1)),"Categoria e tipo estão incompatíveis.",IF(IF(OR($E2006="",$F2006=""),FALSE(),IFERROR(COUNTIF(INDIRECT("UNITS_"&amp;SUBSTITUTE(LEFT($E2006,FIND(" ",$E2006&amp;" ")-1),".","_")),$F2006)=0,TRUE())),"Unidade incompatível com o tipo selecionado.",IF(OR(AND(ISNUMBER(SEARCH("comunic",LOWER($B2006))),LEFT($E2006,3)&lt;&gt;"4.4"),AND(ISNUMBER(SEARCH("monitor",LOWER($B2006))),NOT(OR(LEFT($E2006,3)="1.5",LEFT($E2006,3)="2.5")))),"Revise a classificação do item conforme as regras de preenchimento.",IF(AND($B2006&lt;&gt;"",OR(ISNUMBER(SEARCH("outro",LOWER($B2006))),ISNUMBER(SEARCH("divers",LOWER($B2006))),ISNUMBER(SEARCH("kit",LOWER($B2006))),ISNUMBER(SEARCH("ferrament",LOWER($B2006))),ISNUMBER(SEARCH("epi",LOWER($B2006)))),NOT(OR($Z2006&lt;&gt;"",$AA2006&lt;&gt;""))),"Descrição muito genérica: detalhe melhor o item e registre o racional no memorial ou em anexo.",IF(AND($Y2006=0,$B2006&lt;&gt;"",OR($G2006&lt;&gt;"",$H2006&lt;&gt;"",$J2006&lt;&gt;"",$K2006&lt;&gt;"",$M2006&lt;&gt;"",$N2006&lt;&gt;"",$P2006&lt;&gt;"",$Q2006&lt;&gt;"",$S2006&lt;&gt;"",$T2006&lt;&gt;"",$V2006&lt;&gt;"",$W2006&lt;&gt;"")),"O item possui dados lançados, mas o total está zerado. Revise os valores informados.","")))))))))))))))</f>
        <v/>
      </c>
    </row>
    <row r="2007" spans="1:35" ht="14.25" customHeight="1" x14ac:dyDescent="0.25">
      <c r="A2007" s="57" t="str">
        <f t="shared" si="403"/>
        <v/>
      </c>
      <c r="B2007" s="61"/>
      <c r="C2007" s="61"/>
      <c r="D2007" s="58"/>
      <c r="E2007" s="61"/>
      <c r="F2007" s="61"/>
      <c r="G2007" s="272"/>
      <c r="H2007" s="62"/>
      <c r="I2007" s="273">
        <f t="shared" si="404"/>
        <v>0</v>
      </c>
      <c r="J2007" s="272"/>
      <c r="K2007" s="62"/>
      <c r="L2007" s="270">
        <f t="shared" si="405"/>
        <v>0</v>
      </c>
      <c r="M2007" s="272"/>
      <c r="N2007" s="62"/>
      <c r="O2007" s="270">
        <f t="shared" si="406"/>
        <v>0</v>
      </c>
      <c r="P2007" s="272"/>
      <c r="Q2007" s="62"/>
      <c r="R2007" s="271">
        <f t="shared" si="407"/>
        <v>0</v>
      </c>
      <c r="S2007" s="272"/>
      <c r="T2007" s="62"/>
      <c r="U2007" s="270">
        <f t="shared" si="408"/>
        <v>0</v>
      </c>
      <c r="V2007" s="272"/>
      <c r="W2007" s="62"/>
      <c r="X2007" s="270">
        <f t="shared" si="409"/>
        <v>0</v>
      </c>
      <c r="Y2007" s="270">
        <f t="shared" si="410"/>
        <v>0</v>
      </c>
      <c r="Z2007" s="61"/>
      <c r="AA2007" s="61"/>
      <c r="AB2007" s="60" t="str">
        <f t="shared" si="411"/>
        <v/>
      </c>
      <c r="AC2007" s="21" t="b">
        <f t="shared" si="412"/>
        <v>0</v>
      </c>
      <c r="AD2007" s="21" t="b">
        <f t="shared" si="413"/>
        <v>0</v>
      </c>
      <c r="AE2007" s="21" t="b">
        <f t="shared" si="414"/>
        <v>0</v>
      </c>
      <c r="AF2007" s="21" t="b">
        <f ca="1">OR(AND($AC2007,NOT($AD2007)),AND($AC2007,OR(AND($G2007="",$H2007&lt;&gt;""),AND($G2007&lt;&gt;"",$H2007=""),AND($J2007="",$K2007&lt;&gt;""),AND($J2007&lt;&gt;"",$K2007=""),AND($M2007="",$N2007&lt;&gt;""),AND($M2007&lt;&gt;"",$N2007=""),AND($P2007="",$Q2007&lt;&gt;""),AND($P2007&lt;&gt;"",$Q2007=""),AND($S2007="",$T2007&lt;&gt;""),AND($S2007&lt;&gt;"",$T2007=""),AND($V2007="",$W2007&lt;&gt;""),AND($V2007&lt;&gt;"",$W2007=""))),AND($C2007&lt;&gt;"",$E2007&lt;&gt;"",LEFT(TRIM($C2007),1)&lt;&gt;LEFT(TRIM($E2007),1)),IF(OR($E2007="",$F2007=""),FALSE(),IFERROR(COUNTIF(INDIRECT("UNITS_"&amp;SUBSTITUTE(LEFT($E2007,FIND(" ",$E2007&amp;" ")-1),".","_")),$F2007)=0,TRUE())),AND($B2007&lt;&gt;"",OR(ISNUMBER(SEARCH("outro",LOWER($B2007))),ISNUMBER(SEARCH("divers",LOWER($B2007))),ISNUMBER(SEARCH("etc",LOWER($B2007))))),OR(AND(ISNUMBER(SEARCH("comunic",LOWER($B2007))),LEFT($E2007,3)&lt;&gt;"4.4"),AND(ISNUMBER(SEARCH("monitor",LOWER($B2007))),NOT(OR(LEFT($E2007,3)="1.5",LEFT($E2007,3)="2.5")))),AND($B2007&lt;&gt;"",OR(LEFT($C2007,1)="1",LEFT($C2007,1)="2"),$D2007=""),AND($D2007&lt;&gt;"",NOT(OR(LEFT($C2007,1)="1",LEFT($C2007,1)="2"))),AND($D2007&lt;&gt;"",COUNTIF(' PROJETO'!$B$14:$B$16,$D2007)=0),IF($D2007="",FALSE(),IF(COUNTIF(' PROJETO'!$B$14:$B$16,$D2007)=0,FALSE(),IFERROR(INDEX(' PROJETO'!$C$14:$C$16,MATCH($D2007,' PROJETO'!$B$14:$B$16,0))&lt;&gt;"Sim",FALSE()))))</f>
        <v>0</v>
      </c>
      <c r="AG2007" s="21" t="b">
        <f>AND($AC2007,$Y2007&gt;'CONFG.  LISTAS'!$F$4,$Z2007="",$AA2007="")</f>
        <v>0</v>
      </c>
      <c r="AH2007" s="21" t="str">
        <f t="shared" si="415"/>
        <v/>
      </c>
      <c r="AI2007" s="43" t="str">
        <f ca="1">IF(NOT($AC2007),"",IF(OR($B2007="",$C2007="",$E2007="",$F2007=""),"Preencha descrição, categoria, tipo e unidade.",IF(AND($B2007&lt;&gt;"",OR(LEFT($C2007,1)="1",LEFT($C2007,1)="2"),$D2007=""),"Informe a prática de restauração para itens diretos.",IF(AND($D2007&lt;&gt;"",NOT(OR(LEFT($C2007,1)="1",LEFT($C2007,1)="2"))),"Custos indiretos não devem pertencer a uma prática específica.",IF(AND($D2007&lt;&gt;"",COUNTIF(' PROJETO'!$B$14:$B$16,$D2007)=0),"Prática de restauração inválida ou não cadastrada.",IF(IF($D2007="",FALSE(),IF(COUNTIF(' PROJETO'!$B$14:$B$16,$D2007)=0,FALSE(),IFERROR(INDEX(' PROJETO'!$C$14:$C$16,MATCH($D2007,' PROJETO'!$B$14:$B$16,0))&lt;&gt;"Sim",FALSE()))),"A prática informada no item não foi selecionada na aba Projeto.",IF(AND(MAX($I2007,$L2007,$O2007,$R2007,$U2007,$X2007)&gt;'CONFG.  LISTAS'!$F$4,NOT(OR($Z2007&lt;&gt;"",$AA2007&lt;&gt;""))),"Memorial de cálculo ou anexo obrigatório não informado para item acima do limite.",IF(OR(AND($G2007&lt;&gt;"",$H2007&lt;&gt;"",OR($G2007&lt;=0,$H2007&lt;=0)),AND($J2007&lt;&gt;"",$K2007&lt;&gt;"",OR($J2007&lt;=0,$K2007&lt;=0)),AND($M2007&lt;&gt;"",$N2007&lt;&gt;"",OR($M2007&lt;=0,$N2007&lt;=0)),AND($P2007&lt;&gt;"",$Q2007&lt;&gt;"",OR($P2007&lt;=0,$Q2007&lt;=0)),AND($S2007&lt;&gt;"",$T2007&lt;&gt;"",OR($S2007&lt;=0,$T2007&lt;=0)),AND($V2007&lt;&gt;"",$W2007&lt;&gt;"",OR($V2007&lt;=0,$W2007&lt;=0))),"Revise os valores informados: valor unitário e quantidade devem ser maiores que zero.",IF(OR(AND($G2007="",$H2007&lt;&gt;""),AND($G2007&lt;&gt;"",$H2007=""),AND($J2007="",$K2007&lt;&gt;""),AND($J2007&lt;&gt;"",$K2007=""),AND($M2007="",$N2007&lt;&gt;""),AND($M2007&lt;&gt;"",$N2007=""),AND($P2007="",$Q2007&lt;&gt;""),AND($P2007&lt;&gt;"",$Q2007=""),AND($S2007="",$T2007&lt;&gt;""),AND($S2007&lt;&gt;"",$T2007=""),AND($V2007="",$W2007&lt;&gt;""),AND($V2007&lt;&gt;"",$W2007="")),"Há ano preenchido parcialmente: "&amp;TRIM(IF(AND($G2007="",$H2007&lt;&gt;""),"Ano 1 (falta valor unitário); ","")&amp;IF(AND($G2007&lt;&gt;"",$H2007=""),"Ano 1 (falta quantidade); ","")&amp;IF(AND($J2007="",$K2007&lt;&gt;""),"Ano 2 (falta valor unitário); ","")&amp;IF(AND($J2007&lt;&gt;"",$K2007=""),"Ano 2 (falta quantidade); ","")&amp;IF(AND($M2007="",$N2007&lt;&gt;""),"Ano 3 (falta valor unitário); ","")&amp;IF(AND($M2007&lt;&gt;"",$N2007=""),"Ano 3 (falta quantidade); ","")&amp;IF(AND($P2007="",$Q2007&lt;&gt;""),"Ano 4 (falta valor unitário); ","")&amp;IF(AND($P2007&lt;&gt;"",$Q2007=""),"Ano 4 (falta quantidade); ","")&amp;IF(AND($S2007="",$T2007&lt;&gt;""),"Ano 5 (falta valor unitário); ","")&amp;IF(AND($S2007&lt;&gt;"",$T2007=""),"Ano 5 (falta quantidade); ","")&amp;IF(AND($V2007="",$W2007&lt;&gt;""),"Ano 6 (falta valor unitário); ","")&amp;IF(AND($V2007&lt;&gt;"",$W2007=""),"Ano 6 (falta quantidade); ","")), IF(NOT(OR(AND($G2007&lt;&gt;"",$H2007&lt;&gt;""),AND($J2007&lt;&gt;"",$K2007&lt;&gt;""),AND($M2007&lt;&gt;"",$N2007&lt;&gt;""),AND($P2007&lt;&gt;"",$Q2007&lt;&gt;""),AND($S2007&lt;&gt;"",$T2007&lt;&gt;""),AND($V2007&lt;&gt;"",$W2007&lt;&gt;""))),"Informe pelo menos um ano completo com valor unitário e quantidade.",IF(AND($C2007&lt;&gt;"",$E2007&lt;&gt;"",LEFT(TRIM($C2007),1)&lt;&gt;LEFT(TRIM($E2007),1)),"Categoria e tipo estão incompatíveis.",IF(IF(OR($E2007="",$F2007=""),FALSE(),IFERROR(COUNTIF(INDIRECT("UNITS_"&amp;SUBSTITUTE(LEFT($E2007,FIND(" ",$E2007&amp;" ")-1),".","_")),$F2007)=0,TRUE())),"Unidade incompatível com o tipo selecionado.",IF(OR(AND(ISNUMBER(SEARCH("comunic",LOWER($B2007))),LEFT($E2007,3)&lt;&gt;"4.4"),AND(ISNUMBER(SEARCH("monitor",LOWER($B2007))),NOT(OR(LEFT($E2007,3)="1.5",LEFT($E2007,3)="2.5")))),"Revise a classificação do item conforme as regras de preenchimento.",IF(AND($B2007&lt;&gt;"",OR(ISNUMBER(SEARCH("outro",LOWER($B2007))),ISNUMBER(SEARCH("divers",LOWER($B2007))),ISNUMBER(SEARCH("kit",LOWER($B2007))),ISNUMBER(SEARCH("ferrament",LOWER($B2007))),ISNUMBER(SEARCH("epi",LOWER($B2007)))),NOT(OR($Z2007&lt;&gt;"",$AA2007&lt;&gt;""))),"Descrição muito genérica: detalhe melhor o item e registre o racional no memorial ou em anexo.",IF(AND($Y2007=0,$B2007&lt;&gt;"",OR($G2007&lt;&gt;"",$H2007&lt;&gt;"",$J2007&lt;&gt;"",$K2007&lt;&gt;"",$M2007&lt;&gt;"",$N2007&lt;&gt;"",$P2007&lt;&gt;"",$Q2007&lt;&gt;"",$S2007&lt;&gt;"",$T2007&lt;&gt;"",$V2007&lt;&gt;"",$W2007&lt;&gt;"")),"O item possui dados lançados, mas o total está zerado. Revise os valores informados.","")))))))))))))))</f>
        <v/>
      </c>
    </row>
    <row r="2008" spans="1:35" ht="14.25" customHeight="1" x14ac:dyDescent="0.25">
      <c r="A2008" s="57" t="str">
        <f t="shared" si="403"/>
        <v/>
      </c>
      <c r="B2008" s="58"/>
      <c r="C2008" s="58"/>
      <c r="D2008" s="58"/>
      <c r="E2008" s="58"/>
      <c r="F2008" s="58"/>
      <c r="G2008" s="269"/>
      <c r="H2008" s="59"/>
      <c r="I2008" s="273">
        <f t="shared" si="404"/>
        <v>0</v>
      </c>
      <c r="J2008" s="269"/>
      <c r="K2008" s="59"/>
      <c r="L2008" s="270">
        <f t="shared" si="405"/>
        <v>0</v>
      </c>
      <c r="M2008" s="269"/>
      <c r="N2008" s="59"/>
      <c r="O2008" s="270">
        <f t="shared" si="406"/>
        <v>0</v>
      </c>
      <c r="P2008" s="269"/>
      <c r="Q2008" s="59"/>
      <c r="R2008" s="271">
        <f t="shared" si="407"/>
        <v>0</v>
      </c>
      <c r="S2008" s="269"/>
      <c r="T2008" s="59"/>
      <c r="U2008" s="270">
        <f t="shared" si="408"/>
        <v>0</v>
      </c>
      <c r="V2008" s="269"/>
      <c r="W2008" s="59"/>
      <c r="X2008" s="270">
        <f t="shared" si="409"/>
        <v>0</v>
      </c>
      <c r="Y2008" s="270">
        <f t="shared" si="410"/>
        <v>0</v>
      </c>
      <c r="Z2008" s="58"/>
      <c r="AA2008" s="58"/>
      <c r="AB2008" s="60" t="str">
        <f t="shared" si="411"/>
        <v/>
      </c>
      <c r="AC2008" s="21" t="b">
        <f t="shared" si="412"/>
        <v>0</v>
      </c>
      <c r="AD2008" s="21" t="b">
        <f t="shared" si="413"/>
        <v>0</v>
      </c>
      <c r="AE2008" s="21" t="b">
        <f t="shared" si="414"/>
        <v>0</v>
      </c>
      <c r="AF2008" s="21" t="b">
        <f ca="1">OR(AND($AC2008,NOT($AD2008)),AND($AC2008,OR(AND($G2008="",$H2008&lt;&gt;""),AND($G2008&lt;&gt;"",$H2008=""),AND($J2008="",$K2008&lt;&gt;""),AND($J2008&lt;&gt;"",$K2008=""),AND($M2008="",$N2008&lt;&gt;""),AND($M2008&lt;&gt;"",$N2008=""),AND($P2008="",$Q2008&lt;&gt;""),AND($P2008&lt;&gt;"",$Q2008=""),AND($S2008="",$T2008&lt;&gt;""),AND($S2008&lt;&gt;"",$T2008=""),AND($V2008="",$W2008&lt;&gt;""),AND($V2008&lt;&gt;"",$W2008=""))),AND($C2008&lt;&gt;"",$E2008&lt;&gt;"",LEFT(TRIM($C2008),1)&lt;&gt;LEFT(TRIM($E2008),1)),IF(OR($E2008="",$F2008=""),FALSE(),IFERROR(COUNTIF(INDIRECT("UNITS_"&amp;SUBSTITUTE(LEFT($E2008,FIND(" ",$E2008&amp;" ")-1),".","_")),$F2008)=0,TRUE())),AND($B2008&lt;&gt;"",OR(ISNUMBER(SEARCH("outro",LOWER($B2008))),ISNUMBER(SEARCH("divers",LOWER($B2008))),ISNUMBER(SEARCH("etc",LOWER($B2008))))),OR(AND(ISNUMBER(SEARCH("comunic",LOWER($B2008))),LEFT($E2008,3)&lt;&gt;"4.4"),AND(ISNUMBER(SEARCH("monitor",LOWER($B2008))),NOT(OR(LEFT($E2008,3)="1.5",LEFT($E2008,3)="2.5")))),AND($B2008&lt;&gt;"",OR(LEFT($C2008,1)="1",LEFT($C2008,1)="2"),$D2008=""),AND($D2008&lt;&gt;"",NOT(OR(LEFT($C2008,1)="1",LEFT($C2008,1)="2"))),AND($D2008&lt;&gt;"",COUNTIF(' PROJETO'!$B$14:$B$16,$D2008)=0),IF($D2008="",FALSE(),IF(COUNTIF(' PROJETO'!$B$14:$B$16,$D2008)=0,FALSE(),IFERROR(INDEX(' PROJETO'!$C$14:$C$16,MATCH($D2008,' PROJETO'!$B$14:$B$16,0))&lt;&gt;"Sim",FALSE()))))</f>
        <v>0</v>
      </c>
      <c r="AG2008" s="21" t="b">
        <f>AND($AC2008,$Y2008&gt;'CONFG.  LISTAS'!$F$4,$Z2008="",$AA2008="")</f>
        <v>0</v>
      </c>
      <c r="AH2008" s="21" t="str">
        <f t="shared" si="415"/>
        <v/>
      </c>
      <c r="AI2008" s="43" t="str">
        <f ca="1">IF(NOT($AC2008),"",IF(OR($B2008="",$C2008="",$E2008="",$F2008=""),"Preencha descrição, categoria, tipo e unidade.",IF(AND($B2008&lt;&gt;"",OR(LEFT($C2008,1)="1",LEFT($C2008,1)="2"),$D2008=""),"Informe a prática de restauração para itens diretos.",IF(AND($D2008&lt;&gt;"",NOT(OR(LEFT($C2008,1)="1",LEFT($C2008,1)="2"))),"Custos indiretos não devem pertencer a uma prática específica.",IF(AND($D2008&lt;&gt;"",COUNTIF(' PROJETO'!$B$14:$B$16,$D2008)=0),"Prática de restauração inválida ou não cadastrada.",IF(IF($D2008="",FALSE(),IF(COUNTIF(' PROJETO'!$B$14:$B$16,$D2008)=0,FALSE(),IFERROR(INDEX(' PROJETO'!$C$14:$C$16,MATCH($D2008,' PROJETO'!$B$14:$B$16,0))&lt;&gt;"Sim",FALSE()))),"A prática informada no item não foi selecionada na aba Projeto.",IF(AND(MAX($I2008,$L2008,$O2008,$R2008,$U2008,$X2008)&gt;'CONFG.  LISTAS'!$F$4,NOT(OR($Z2008&lt;&gt;"",$AA2008&lt;&gt;""))),"Memorial de cálculo ou anexo obrigatório não informado para item acima do limite.",IF(OR(AND($G2008&lt;&gt;"",$H2008&lt;&gt;"",OR($G2008&lt;=0,$H2008&lt;=0)),AND($J2008&lt;&gt;"",$K2008&lt;&gt;"",OR($J2008&lt;=0,$K2008&lt;=0)),AND($M2008&lt;&gt;"",$N2008&lt;&gt;"",OR($M2008&lt;=0,$N2008&lt;=0)),AND($P2008&lt;&gt;"",$Q2008&lt;&gt;"",OR($P2008&lt;=0,$Q2008&lt;=0)),AND($S2008&lt;&gt;"",$T2008&lt;&gt;"",OR($S2008&lt;=0,$T2008&lt;=0)),AND($V2008&lt;&gt;"",$W2008&lt;&gt;"",OR($V2008&lt;=0,$W2008&lt;=0))),"Revise os valores informados: valor unitário e quantidade devem ser maiores que zero.",IF(OR(AND($G2008="",$H2008&lt;&gt;""),AND($G2008&lt;&gt;"",$H2008=""),AND($J2008="",$K2008&lt;&gt;""),AND($J2008&lt;&gt;"",$K2008=""),AND($M2008="",$N2008&lt;&gt;""),AND($M2008&lt;&gt;"",$N2008=""),AND($P2008="",$Q2008&lt;&gt;""),AND($P2008&lt;&gt;"",$Q2008=""),AND($S2008="",$T2008&lt;&gt;""),AND($S2008&lt;&gt;"",$T2008=""),AND($V2008="",$W2008&lt;&gt;""),AND($V2008&lt;&gt;"",$W2008="")),"Há ano preenchido parcialmente: "&amp;TRIM(IF(AND($G2008="",$H2008&lt;&gt;""),"Ano 1 (falta valor unitário); ","")&amp;IF(AND($G2008&lt;&gt;"",$H2008=""),"Ano 1 (falta quantidade); ","")&amp;IF(AND($J2008="",$K2008&lt;&gt;""),"Ano 2 (falta valor unitário); ","")&amp;IF(AND($J2008&lt;&gt;"",$K2008=""),"Ano 2 (falta quantidade); ","")&amp;IF(AND($M2008="",$N2008&lt;&gt;""),"Ano 3 (falta valor unitário); ","")&amp;IF(AND($M2008&lt;&gt;"",$N2008=""),"Ano 3 (falta quantidade); ","")&amp;IF(AND($P2008="",$Q2008&lt;&gt;""),"Ano 4 (falta valor unitário); ","")&amp;IF(AND($P2008&lt;&gt;"",$Q2008=""),"Ano 4 (falta quantidade); ","")&amp;IF(AND($S2008="",$T2008&lt;&gt;""),"Ano 5 (falta valor unitário); ","")&amp;IF(AND($S2008&lt;&gt;"",$T2008=""),"Ano 5 (falta quantidade); ","")&amp;IF(AND($V2008="",$W2008&lt;&gt;""),"Ano 6 (falta valor unitário); ","")&amp;IF(AND($V2008&lt;&gt;"",$W2008=""),"Ano 6 (falta quantidade); ","")), IF(NOT(OR(AND($G2008&lt;&gt;"",$H2008&lt;&gt;""),AND($J2008&lt;&gt;"",$K2008&lt;&gt;""),AND($M2008&lt;&gt;"",$N2008&lt;&gt;""),AND($P2008&lt;&gt;"",$Q2008&lt;&gt;""),AND($S2008&lt;&gt;"",$T2008&lt;&gt;""),AND($V2008&lt;&gt;"",$W2008&lt;&gt;""))),"Informe pelo menos um ano completo com valor unitário e quantidade.",IF(AND($C2008&lt;&gt;"",$E2008&lt;&gt;"",LEFT(TRIM($C2008),1)&lt;&gt;LEFT(TRIM($E2008),1)),"Categoria e tipo estão incompatíveis.",IF(IF(OR($E2008="",$F2008=""),FALSE(),IFERROR(COUNTIF(INDIRECT("UNITS_"&amp;SUBSTITUTE(LEFT($E2008,FIND(" ",$E2008&amp;" ")-1),".","_")),$F2008)=0,TRUE())),"Unidade incompatível com o tipo selecionado.",IF(OR(AND(ISNUMBER(SEARCH("comunic",LOWER($B2008))),LEFT($E2008,3)&lt;&gt;"4.4"),AND(ISNUMBER(SEARCH("monitor",LOWER($B2008))),NOT(OR(LEFT($E2008,3)="1.5",LEFT($E2008,3)="2.5")))),"Revise a classificação do item conforme as regras de preenchimento.",IF(AND($B2008&lt;&gt;"",OR(ISNUMBER(SEARCH("outro",LOWER($B2008))),ISNUMBER(SEARCH("divers",LOWER($B2008))),ISNUMBER(SEARCH("kit",LOWER($B2008))),ISNUMBER(SEARCH("ferrament",LOWER($B2008))),ISNUMBER(SEARCH("epi",LOWER($B2008)))),NOT(OR($Z2008&lt;&gt;"",$AA2008&lt;&gt;""))),"Descrição muito genérica: detalhe melhor o item e registre o racional no memorial ou em anexo.",IF(AND($Y2008=0,$B2008&lt;&gt;"",OR($G2008&lt;&gt;"",$H2008&lt;&gt;"",$J2008&lt;&gt;"",$K2008&lt;&gt;"",$M2008&lt;&gt;"",$N2008&lt;&gt;"",$P2008&lt;&gt;"",$Q2008&lt;&gt;"",$S2008&lt;&gt;"",$T2008&lt;&gt;"",$V2008&lt;&gt;"",$W2008&lt;&gt;"")),"O item possui dados lançados, mas o total está zerado. Revise os valores informados.","")))))))))))))))</f>
        <v/>
      </c>
    </row>
    <row r="2009" spans="1:35" ht="14.25" customHeight="1" x14ac:dyDescent="0.25">
      <c r="A2009" s="57" t="str">
        <f t="shared" si="403"/>
        <v/>
      </c>
      <c r="B2009" s="61"/>
      <c r="C2009" s="61"/>
      <c r="D2009" s="58"/>
      <c r="E2009" s="61"/>
      <c r="F2009" s="61"/>
      <c r="G2009" s="272"/>
      <c r="H2009" s="62"/>
      <c r="I2009" s="273">
        <f t="shared" si="404"/>
        <v>0</v>
      </c>
      <c r="J2009" s="272"/>
      <c r="K2009" s="62"/>
      <c r="L2009" s="270">
        <f t="shared" si="405"/>
        <v>0</v>
      </c>
      <c r="M2009" s="272"/>
      <c r="N2009" s="62"/>
      <c r="O2009" s="270">
        <f t="shared" si="406"/>
        <v>0</v>
      </c>
      <c r="P2009" s="272"/>
      <c r="Q2009" s="62"/>
      <c r="R2009" s="271">
        <f t="shared" si="407"/>
        <v>0</v>
      </c>
      <c r="S2009" s="272"/>
      <c r="T2009" s="62"/>
      <c r="U2009" s="270">
        <f t="shared" si="408"/>
        <v>0</v>
      </c>
      <c r="V2009" s="272"/>
      <c r="W2009" s="62"/>
      <c r="X2009" s="270">
        <f t="shared" si="409"/>
        <v>0</v>
      </c>
      <c r="Y2009" s="270">
        <f t="shared" si="410"/>
        <v>0</v>
      </c>
      <c r="Z2009" s="61"/>
      <c r="AA2009" s="61"/>
      <c r="AB2009" s="60" t="str">
        <f t="shared" si="411"/>
        <v/>
      </c>
      <c r="AC2009" s="21" t="b">
        <f t="shared" si="412"/>
        <v>0</v>
      </c>
      <c r="AD2009" s="21" t="b">
        <f t="shared" si="413"/>
        <v>0</v>
      </c>
      <c r="AE2009" s="21" t="b">
        <f t="shared" si="414"/>
        <v>0</v>
      </c>
      <c r="AF2009" s="21" t="b">
        <f ca="1">OR(AND($AC2009,NOT($AD2009)),AND($AC2009,OR(AND($G2009="",$H2009&lt;&gt;""),AND($G2009&lt;&gt;"",$H2009=""),AND($J2009="",$K2009&lt;&gt;""),AND($J2009&lt;&gt;"",$K2009=""),AND($M2009="",$N2009&lt;&gt;""),AND($M2009&lt;&gt;"",$N2009=""),AND($P2009="",$Q2009&lt;&gt;""),AND($P2009&lt;&gt;"",$Q2009=""),AND($S2009="",$T2009&lt;&gt;""),AND($S2009&lt;&gt;"",$T2009=""),AND($V2009="",$W2009&lt;&gt;""),AND($V2009&lt;&gt;"",$W2009=""))),AND($C2009&lt;&gt;"",$E2009&lt;&gt;"",LEFT(TRIM($C2009),1)&lt;&gt;LEFT(TRIM($E2009),1)),IF(OR($E2009="",$F2009=""),FALSE(),IFERROR(COUNTIF(INDIRECT("UNITS_"&amp;SUBSTITUTE(LEFT($E2009,FIND(" ",$E2009&amp;" ")-1),".","_")),$F2009)=0,TRUE())),AND($B2009&lt;&gt;"",OR(ISNUMBER(SEARCH("outro",LOWER($B2009))),ISNUMBER(SEARCH("divers",LOWER($B2009))),ISNUMBER(SEARCH("etc",LOWER($B2009))))),OR(AND(ISNUMBER(SEARCH("comunic",LOWER($B2009))),LEFT($E2009,3)&lt;&gt;"4.4"),AND(ISNUMBER(SEARCH("monitor",LOWER($B2009))),NOT(OR(LEFT($E2009,3)="1.5",LEFT($E2009,3)="2.5")))),AND($B2009&lt;&gt;"",OR(LEFT($C2009,1)="1",LEFT($C2009,1)="2"),$D2009=""),AND($D2009&lt;&gt;"",NOT(OR(LEFT($C2009,1)="1",LEFT($C2009,1)="2"))),AND($D2009&lt;&gt;"",COUNTIF(' PROJETO'!$B$14:$B$16,$D2009)=0),IF($D2009="",FALSE(),IF(COUNTIF(' PROJETO'!$B$14:$B$16,$D2009)=0,FALSE(),IFERROR(INDEX(' PROJETO'!$C$14:$C$16,MATCH($D2009,' PROJETO'!$B$14:$B$16,0))&lt;&gt;"Sim",FALSE()))))</f>
        <v>0</v>
      </c>
      <c r="AG2009" s="21" t="b">
        <f>AND($AC2009,$Y2009&gt;'CONFG.  LISTAS'!$F$4,$Z2009="",$AA2009="")</f>
        <v>0</v>
      </c>
      <c r="AH2009" s="21" t="str">
        <f t="shared" si="415"/>
        <v/>
      </c>
      <c r="AI2009" s="43" t="str">
        <f ca="1">IF(NOT($AC2009),"",IF(OR($B2009="",$C2009="",$E2009="",$F2009=""),"Preencha descrição, categoria, tipo e unidade.",IF(AND($B2009&lt;&gt;"",OR(LEFT($C2009,1)="1",LEFT($C2009,1)="2"),$D2009=""),"Informe a prática de restauração para itens diretos.",IF(AND($D2009&lt;&gt;"",NOT(OR(LEFT($C2009,1)="1",LEFT($C2009,1)="2"))),"Custos indiretos não devem pertencer a uma prática específica.",IF(AND($D2009&lt;&gt;"",COUNTIF(' PROJETO'!$B$14:$B$16,$D2009)=0),"Prática de restauração inválida ou não cadastrada.",IF(IF($D2009="",FALSE(),IF(COUNTIF(' PROJETO'!$B$14:$B$16,$D2009)=0,FALSE(),IFERROR(INDEX(' PROJETO'!$C$14:$C$16,MATCH($D2009,' PROJETO'!$B$14:$B$16,0))&lt;&gt;"Sim",FALSE()))),"A prática informada no item não foi selecionada na aba Projeto.",IF(AND(MAX($I2009,$L2009,$O2009,$R2009,$U2009,$X2009)&gt;'CONFG.  LISTAS'!$F$4,NOT(OR($Z2009&lt;&gt;"",$AA2009&lt;&gt;""))),"Memorial de cálculo ou anexo obrigatório não informado para item acima do limite.",IF(OR(AND($G2009&lt;&gt;"",$H2009&lt;&gt;"",OR($G2009&lt;=0,$H2009&lt;=0)),AND($J2009&lt;&gt;"",$K2009&lt;&gt;"",OR($J2009&lt;=0,$K2009&lt;=0)),AND($M2009&lt;&gt;"",$N2009&lt;&gt;"",OR($M2009&lt;=0,$N2009&lt;=0)),AND($P2009&lt;&gt;"",$Q2009&lt;&gt;"",OR($P2009&lt;=0,$Q2009&lt;=0)),AND($S2009&lt;&gt;"",$T2009&lt;&gt;"",OR($S2009&lt;=0,$T2009&lt;=0)),AND($V2009&lt;&gt;"",$W2009&lt;&gt;"",OR($V2009&lt;=0,$W2009&lt;=0))),"Revise os valores informados: valor unitário e quantidade devem ser maiores que zero.",IF(OR(AND($G2009="",$H2009&lt;&gt;""),AND($G2009&lt;&gt;"",$H2009=""),AND($J2009="",$K2009&lt;&gt;""),AND($J2009&lt;&gt;"",$K2009=""),AND($M2009="",$N2009&lt;&gt;""),AND($M2009&lt;&gt;"",$N2009=""),AND($P2009="",$Q2009&lt;&gt;""),AND($P2009&lt;&gt;"",$Q2009=""),AND($S2009="",$T2009&lt;&gt;""),AND($S2009&lt;&gt;"",$T2009=""),AND($V2009="",$W2009&lt;&gt;""),AND($V2009&lt;&gt;"",$W2009="")),"Há ano preenchido parcialmente: "&amp;TRIM(IF(AND($G2009="",$H2009&lt;&gt;""),"Ano 1 (falta valor unitário); ","")&amp;IF(AND($G2009&lt;&gt;"",$H2009=""),"Ano 1 (falta quantidade); ","")&amp;IF(AND($J2009="",$K2009&lt;&gt;""),"Ano 2 (falta valor unitário); ","")&amp;IF(AND($J2009&lt;&gt;"",$K2009=""),"Ano 2 (falta quantidade); ","")&amp;IF(AND($M2009="",$N2009&lt;&gt;""),"Ano 3 (falta valor unitário); ","")&amp;IF(AND($M2009&lt;&gt;"",$N2009=""),"Ano 3 (falta quantidade); ","")&amp;IF(AND($P2009="",$Q2009&lt;&gt;""),"Ano 4 (falta valor unitário); ","")&amp;IF(AND($P2009&lt;&gt;"",$Q2009=""),"Ano 4 (falta quantidade); ","")&amp;IF(AND($S2009="",$T2009&lt;&gt;""),"Ano 5 (falta valor unitário); ","")&amp;IF(AND($S2009&lt;&gt;"",$T2009=""),"Ano 5 (falta quantidade); ","")&amp;IF(AND($V2009="",$W2009&lt;&gt;""),"Ano 6 (falta valor unitário); ","")&amp;IF(AND($V2009&lt;&gt;"",$W2009=""),"Ano 6 (falta quantidade); ","")), IF(NOT(OR(AND($G2009&lt;&gt;"",$H2009&lt;&gt;""),AND($J2009&lt;&gt;"",$K2009&lt;&gt;""),AND($M2009&lt;&gt;"",$N2009&lt;&gt;""),AND($P2009&lt;&gt;"",$Q2009&lt;&gt;""),AND($S2009&lt;&gt;"",$T2009&lt;&gt;""),AND($V2009&lt;&gt;"",$W2009&lt;&gt;""))),"Informe pelo menos um ano completo com valor unitário e quantidade.",IF(AND($C2009&lt;&gt;"",$E2009&lt;&gt;"",LEFT(TRIM($C2009),1)&lt;&gt;LEFT(TRIM($E2009),1)),"Categoria e tipo estão incompatíveis.",IF(IF(OR($E2009="",$F2009=""),FALSE(),IFERROR(COUNTIF(INDIRECT("UNITS_"&amp;SUBSTITUTE(LEFT($E2009,FIND(" ",$E2009&amp;" ")-1),".","_")),$F2009)=0,TRUE())),"Unidade incompatível com o tipo selecionado.",IF(OR(AND(ISNUMBER(SEARCH("comunic",LOWER($B2009))),LEFT($E2009,3)&lt;&gt;"4.4"),AND(ISNUMBER(SEARCH("monitor",LOWER($B2009))),NOT(OR(LEFT($E2009,3)="1.5",LEFT($E2009,3)="2.5")))),"Revise a classificação do item conforme as regras de preenchimento.",IF(AND($B2009&lt;&gt;"",OR(ISNUMBER(SEARCH("outro",LOWER($B2009))),ISNUMBER(SEARCH("divers",LOWER($B2009))),ISNUMBER(SEARCH("kit",LOWER($B2009))),ISNUMBER(SEARCH("ferrament",LOWER($B2009))),ISNUMBER(SEARCH("epi",LOWER($B2009)))),NOT(OR($Z2009&lt;&gt;"",$AA2009&lt;&gt;""))),"Descrição muito genérica: detalhe melhor o item e registre o racional no memorial ou em anexo.",IF(AND($Y2009=0,$B2009&lt;&gt;"",OR($G2009&lt;&gt;"",$H2009&lt;&gt;"",$J2009&lt;&gt;"",$K2009&lt;&gt;"",$M2009&lt;&gt;"",$N2009&lt;&gt;"",$P2009&lt;&gt;"",$Q2009&lt;&gt;"",$S2009&lt;&gt;"",$T2009&lt;&gt;"",$V2009&lt;&gt;"",$W2009&lt;&gt;"")),"O item possui dados lançados, mas o total está zerado. Revise os valores informados.","")))))))))))))))</f>
        <v/>
      </c>
    </row>
    <row r="2010" spans="1:35" ht="14.25" customHeight="1" x14ac:dyDescent="0.25">
      <c r="A2010" s="57" t="str">
        <f t="shared" si="403"/>
        <v/>
      </c>
      <c r="B2010" s="58"/>
      <c r="C2010" s="58"/>
      <c r="D2010" s="58"/>
      <c r="E2010" s="58"/>
      <c r="F2010" s="58"/>
      <c r="G2010" s="269"/>
      <c r="H2010" s="59"/>
      <c r="I2010" s="273">
        <f t="shared" si="404"/>
        <v>0</v>
      </c>
      <c r="J2010" s="269"/>
      <c r="K2010" s="59"/>
      <c r="L2010" s="270">
        <f t="shared" si="405"/>
        <v>0</v>
      </c>
      <c r="M2010" s="269"/>
      <c r="N2010" s="59"/>
      <c r="O2010" s="270">
        <f t="shared" si="406"/>
        <v>0</v>
      </c>
      <c r="P2010" s="269"/>
      <c r="Q2010" s="59"/>
      <c r="R2010" s="271">
        <f t="shared" si="407"/>
        <v>0</v>
      </c>
      <c r="S2010" s="269"/>
      <c r="T2010" s="59"/>
      <c r="U2010" s="270">
        <f t="shared" si="408"/>
        <v>0</v>
      </c>
      <c r="V2010" s="269"/>
      <c r="W2010" s="59"/>
      <c r="X2010" s="270">
        <f t="shared" si="409"/>
        <v>0</v>
      </c>
      <c r="Y2010" s="270">
        <f t="shared" si="410"/>
        <v>0</v>
      </c>
      <c r="Z2010" s="58"/>
      <c r="AA2010" s="58"/>
      <c r="AB2010" s="60" t="str">
        <f t="shared" si="411"/>
        <v/>
      </c>
      <c r="AC2010" s="21" t="b">
        <f t="shared" si="412"/>
        <v>0</v>
      </c>
      <c r="AD2010" s="21" t="b">
        <f t="shared" si="413"/>
        <v>0</v>
      </c>
      <c r="AE2010" s="21" t="b">
        <f t="shared" si="414"/>
        <v>0</v>
      </c>
      <c r="AF2010" s="21" t="b">
        <f ca="1">OR(AND($AC2010,NOT($AD2010)),AND($AC2010,OR(AND($G2010="",$H2010&lt;&gt;""),AND($G2010&lt;&gt;"",$H2010=""),AND($J2010="",$K2010&lt;&gt;""),AND($J2010&lt;&gt;"",$K2010=""),AND($M2010="",$N2010&lt;&gt;""),AND($M2010&lt;&gt;"",$N2010=""),AND($P2010="",$Q2010&lt;&gt;""),AND($P2010&lt;&gt;"",$Q2010=""),AND($S2010="",$T2010&lt;&gt;""),AND($S2010&lt;&gt;"",$T2010=""),AND($V2010="",$W2010&lt;&gt;""),AND($V2010&lt;&gt;"",$W2010=""))),AND($C2010&lt;&gt;"",$E2010&lt;&gt;"",LEFT(TRIM($C2010),1)&lt;&gt;LEFT(TRIM($E2010),1)),IF(OR($E2010="",$F2010=""),FALSE(),IFERROR(COUNTIF(INDIRECT("UNITS_"&amp;SUBSTITUTE(LEFT($E2010,FIND(" ",$E2010&amp;" ")-1),".","_")),$F2010)=0,TRUE())),AND($B2010&lt;&gt;"",OR(ISNUMBER(SEARCH("outro",LOWER($B2010))),ISNUMBER(SEARCH("divers",LOWER($B2010))),ISNUMBER(SEARCH("etc",LOWER($B2010))))),OR(AND(ISNUMBER(SEARCH("comunic",LOWER($B2010))),LEFT($E2010,3)&lt;&gt;"4.4"),AND(ISNUMBER(SEARCH("monitor",LOWER($B2010))),NOT(OR(LEFT($E2010,3)="1.5",LEFT($E2010,3)="2.5")))),AND($B2010&lt;&gt;"",OR(LEFT($C2010,1)="1",LEFT($C2010,1)="2"),$D2010=""),AND($D2010&lt;&gt;"",NOT(OR(LEFT($C2010,1)="1",LEFT($C2010,1)="2"))),AND($D2010&lt;&gt;"",COUNTIF(' PROJETO'!$B$14:$B$16,$D2010)=0),IF($D2010="",FALSE(),IF(COUNTIF(' PROJETO'!$B$14:$B$16,$D2010)=0,FALSE(),IFERROR(INDEX(' PROJETO'!$C$14:$C$16,MATCH($D2010,' PROJETO'!$B$14:$B$16,0))&lt;&gt;"Sim",FALSE()))))</f>
        <v>0</v>
      </c>
      <c r="AG2010" s="21" t="b">
        <f>AND($AC2010,$Y2010&gt;'CONFG.  LISTAS'!$F$4,$Z2010="",$AA2010="")</f>
        <v>0</v>
      </c>
      <c r="AH2010" s="21" t="str">
        <f t="shared" si="415"/>
        <v/>
      </c>
      <c r="AI2010" s="43" t="str">
        <f ca="1">IF(NOT($AC2010),"",IF(OR($B2010="",$C2010="",$E2010="",$F2010=""),"Preencha descrição, categoria, tipo e unidade.",IF(AND($B2010&lt;&gt;"",OR(LEFT($C2010,1)="1",LEFT($C2010,1)="2"),$D2010=""),"Informe a prática de restauração para itens diretos.",IF(AND($D2010&lt;&gt;"",NOT(OR(LEFT($C2010,1)="1",LEFT($C2010,1)="2"))),"Custos indiretos não devem pertencer a uma prática específica.",IF(AND($D2010&lt;&gt;"",COUNTIF(' PROJETO'!$B$14:$B$16,$D2010)=0),"Prática de restauração inválida ou não cadastrada.",IF(IF($D2010="",FALSE(),IF(COUNTIF(' PROJETO'!$B$14:$B$16,$D2010)=0,FALSE(),IFERROR(INDEX(' PROJETO'!$C$14:$C$16,MATCH($D2010,' PROJETO'!$B$14:$B$16,0))&lt;&gt;"Sim",FALSE()))),"A prática informada no item não foi selecionada na aba Projeto.",IF(AND(MAX($I2010,$L2010,$O2010,$R2010,$U2010,$X2010)&gt;'CONFG.  LISTAS'!$F$4,NOT(OR($Z2010&lt;&gt;"",$AA2010&lt;&gt;""))),"Memorial de cálculo ou anexo obrigatório não informado para item acima do limite.",IF(OR(AND($G2010&lt;&gt;"",$H2010&lt;&gt;"",OR($G2010&lt;=0,$H2010&lt;=0)),AND($J2010&lt;&gt;"",$K2010&lt;&gt;"",OR($J2010&lt;=0,$K2010&lt;=0)),AND($M2010&lt;&gt;"",$N2010&lt;&gt;"",OR($M2010&lt;=0,$N2010&lt;=0)),AND($P2010&lt;&gt;"",$Q2010&lt;&gt;"",OR($P2010&lt;=0,$Q2010&lt;=0)),AND($S2010&lt;&gt;"",$T2010&lt;&gt;"",OR($S2010&lt;=0,$T2010&lt;=0)),AND($V2010&lt;&gt;"",$W2010&lt;&gt;"",OR($V2010&lt;=0,$W2010&lt;=0))),"Revise os valores informados: valor unitário e quantidade devem ser maiores que zero.",IF(OR(AND($G2010="",$H2010&lt;&gt;""),AND($G2010&lt;&gt;"",$H2010=""),AND($J2010="",$K2010&lt;&gt;""),AND($J2010&lt;&gt;"",$K2010=""),AND($M2010="",$N2010&lt;&gt;""),AND($M2010&lt;&gt;"",$N2010=""),AND($P2010="",$Q2010&lt;&gt;""),AND($P2010&lt;&gt;"",$Q2010=""),AND($S2010="",$T2010&lt;&gt;""),AND($S2010&lt;&gt;"",$T2010=""),AND($V2010="",$W2010&lt;&gt;""),AND($V2010&lt;&gt;"",$W2010="")),"Há ano preenchido parcialmente: "&amp;TRIM(IF(AND($G2010="",$H2010&lt;&gt;""),"Ano 1 (falta valor unitário); ","")&amp;IF(AND($G2010&lt;&gt;"",$H2010=""),"Ano 1 (falta quantidade); ","")&amp;IF(AND($J2010="",$K2010&lt;&gt;""),"Ano 2 (falta valor unitário); ","")&amp;IF(AND($J2010&lt;&gt;"",$K2010=""),"Ano 2 (falta quantidade); ","")&amp;IF(AND($M2010="",$N2010&lt;&gt;""),"Ano 3 (falta valor unitário); ","")&amp;IF(AND($M2010&lt;&gt;"",$N2010=""),"Ano 3 (falta quantidade); ","")&amp;IF(AND($P2010="",$Q2010&lt;&gt;""),"Ano 4 (falta valor unitário); ","")&amp;IF(AND($P2010&lt;&gt;"",$Q2010=""),"Ano 4 (falta quantidade); ","")&amp;IF(AND($S2010="",$T2010&lt;&gt;""),"Ano 5 (falta valor unitário); ","")&amp;IF(AND($S2010&lt;&gt;"",$T2010=""),"Ano 5 (falta quantidade); ","")&amp;IF(AND($V2010="",$W2010&lt;&gt;""),"Ano 6 (falta valor unitário); ","")&amp;IF(AND($V2010&lt;&gt;"",$W2010=""),"Ano 6 (falta quantidade); ","")), IF(NOT(OR(AND($G2010&lt;&gt;"",$H2010&lt;&gt;""),AND($J2010&lt;&gt;"",$K2010&lt;&gt;""),AND($M2010&lt;&gt;"",$N2010&lt;&gt;""),AND($P2010&lt;&gt;"",$Q2010&lt;&gt;""),AND($S2010&lt;&gt;"",$T2010&lt;&gt;""),AND($V2010&lt;&gt;"",$W2010&lt;&gt;""))),"Informe pelo menos um ano completo com valor unitário e quantidade.",IF(AND($C2010&lt;&gt;"",$E2010&lt;&gt;"",LEFT(TRIM($C2010),1)&lt;&gt;LEFT(TRIM($E2010),1)),"Categoria e tipo estão incompatíveis.",IF(IF(OR($E2010="",$F2010=""),FALSE(),IFERROR(COUNTIF(INDIRECT("UNITS_"&amp;SUBSTITUTE(LEFT($E2010,FIND(" ",$E2010&amp;" ")-1),".","_")),$F2010)=0,TRUE())),"Unidade incompatível com o tipo selecionado.",IF(OR(AND(ISNUMBER(SEARCH("comunic",LOWER($B2010))),LEFT($E2010,3)&lt;&gt;"4.4"),AND(ISNUMBER(SEARCH("monitor",LOWER($B2010))),NOT(OR(LEFT($E2010,3)="1.5",LEFT($E2010,3)="2.5")))),"Revise a classificação do item conforme as regras de preenchimento.",IF(AND($B2010&lt;&gt;"",OR(ISNUMBER(SEARCH("outro",LOWER($B2010))),ISNUMBER(SEARCH("divers",LOWER($B2010))),ISNUMBER(SEARCH("kit",LOWER($B2010))),ISNUMBER(SEARCH("ferrament",LOWER($B2010))),ISNUMBER(SEARCH("epi",LOWER($B2010)))),NOT(OR($Z2010&lt;&gt;"",$AA2010&lt;&gt;""))),"Descrição muito genérica: detalhe melhor o item e registre o racional no memorial ou em anexo.",IF(AND($Y2010=0,$B2010&lt;&gt;"",OR($G2010&lt;&gt;"",$H2010&lt;&gt;"",$J2010&lt;&gt;"",$K2010&lt;&gt;"",$M2010&lt;&gt;"",$N2010&lt;&gt;"",$P2010&lt;&gt;"",$Q2010&lt;&gt;"",$S2010&lt;&gt;"",$T2010&lt;&gt;"",$V2010&lt;&gt;"",$W2010&lt;&gt;"")),"O item possui dados lançados, mas o total está zerado. Revise os valores informados.","")))))))))))))))</f>
        <v/>
      </c>
    </row>
    <row r="2011" spans="1:35" ht="14.25" customHeight="1" x14ac:dyDescent="0.25">
      <c r="A2011" s="57" t="str">
        <f t="shared" si="403"/>
        <v/>
      </c>
      <c r="B2011" s="61"/>
      <c r="C2011" s="61"/>
      <c r="D2011" s="58"/>
      <c r="E2011" s="61"/>
      <c r="F2011" s="61"/>
      <c r="G2011" s="272"/>
      <c r="H2011" s="62"/>
      <c r="I2011" s="273">
        <f t="shared" si="404"/>
        <v>0</v>
      </c>
      <c r="J2011" s="272"/>
      <c r="K2011" s="62"/>
      <c r="L2011" s="270">
        <f t="shared" si="405"/>
        <v>0</v>
      </c>
      <c r="M2011" s="272"/>
      <c r="N2011" s="62"/>
      <c r="O2011" s="270">
        <f t="shared" si="406"/>
        <v>0</v>
      </c>
      <c r="P2011" s="272"/>
      <c r="Q2011" s="62"/>
      <c r="R2011" s="271">
        <f t="shared" si="407"/>
        <v>0</v>
      </c>
      <c r="S2011" s="272"/>
      <c r="T2011" s="62"/>
      <c r="U2011" s="270">
        <f t="shared" si="408"/>
        <v>0</v>
      </c>
      <c r="V2011" s="272"/>
      <c r="W2011" s="62"/>
      <c r="X2011" s="270">
        <f t="shared" si="409"/>
        <v>0</v>
      </c>
      <c r="Y2011" s="270">
        <f t="shared" si="410"/>
        <v>0</v>
      </c>
      <c r="Z2011" s="61"/>
      <c r="AA2011" s="61"/>
      <c r="AB2011" s="60" t="str">
        <f t="shared" si="411"/>
        <v/>
      </c>
      <c r="AC2011" s="21" t="b">
        <f t="shared" si="412"/>
        <v>0</v>
      </c>
      <c r="AD2011" s="21" t="b">
        <f t="shared" si="413"/>
        <v>0</v>
      </c>
      <c r="AE2011" s="21" t="b">
        <f t="shared" si="414"/>
        <v>0</v>
      </c>
      <c r="AF2011" s="21" t="b">
        <f ca="1">OR(AND($AC2011,NOT($AD2011)),AND($AC2011,OR(AND($G2011="",$H2011&lt;&gt;""),AND($G2011&lt;&gt;"",$H2011=""),AND($J2011="",$K2011&lt;&gt;""),AND($J2011&lt;&gt;"",$K2011=""),AND($M2011="",$N2011&lt;&gt;""),AND($M2011&lt;&gt;"",$N2011=""),AND($P2011="",$Q2011&lt;&gt;""),AND($P2011&lt;&gt;"",$Q2011=""),AND($S2011="",$T2011&lt;&gt;""),AND($S2011&lt;&gt;"",$T2011=""),AND($V2011="",$W2011&lt;&gt;""),AND($V2011&lt;&gt;"",$W2011=""))),AND($C2011&lt;&gt;"",$E2011&lt;&gt;"",LEFT(TRIM($C2011),1)&lt;&gt;LEFT(TRIM($E2011),1)),IF(OR($E2011="",$F2011=""),FALSE(),IFERROR(COUNTIF(INDIRECT("UNITS_"&amp;SUBSTITUTE(LEFT($E2011,FIND(" ",$E2011&amp;" ")-1),".","_")),$F2011)=0,TRUE())),AND($B2011&lt;&gt;"",OR(ISNUMBER(SEARCH("outro",LOWER($B2011))),ISNUMBER(SEARCH("divers",LOWER($B2011))),ISNUMBER(SEARCH("etc",LOWER($B2011))))),OR(AND(ISNUMBER(SEARCH("comunic",LOWER($B2011))),LEFT($E2011,3)&lt;&gt;"4.4"),AND(ISNUMBER(SEARCH("monitor",LOWER($B2011))),NOT(OR(LEFT($E2011,3)="1.5",LEFT($E2011,3)="2.5")))),AND($B2011&lt;&gt;"",OR(LEFT($C2011,1)="1",LEFT($C2011,1)="2"),$D2011=""),AND($D2011&lt;&gt;"",NOT(OR(LEFT($C2011,1)="1",LEFT($C2011,1)="2"))),AND($D2011&lt;&gt;"",COUNTIF(' PROJETO'!$B$14:$B$16,$D2011)=0),IF($D2011="",FALSE(),IF(COUNTIF(' PROJETO'!$B$14:$B$16,$D2011)=0,FALSE(),IFERROR(INDEX(' PROJETO'!$C$14:$C$16,MATCH($D2011,' PROJETO'!$B$14:$B$16,0))&lt;&gt;"Sim",FALSE()))))</f>
        <v>0</v>
      </c>
      <c r="AG2011" s="21" t="b">
        <f>AND($AC2011,$Y2011&gt;'CONFG.  LISTAS'!$F$4,$Z2011="",$AA2011="")</f>
        <v>0</v>
      </c>
      <c r="AH2011" s="21" t="str">
        <f t="shared" si="415"/>
        <v/>
      </c>
      <c r="AI2011" s="43" t="str">
        <f ca="1">IF(NOT($AC2011),"",IF(OR($B2011="",$C2011="",$E2011="",$F2011=""),"Preencha descrição, categoria, tipo e unidade.",IF(AND($B2011&lt;&gt;"",OR(LEFT($C2011,1)="1",LEFT($C2011,1)="2"),$D2011=""),"Informe a prática de restauração para itens diretos.",IF(AND($D2011&lt;&gt;"",NOT(OR(LEFT($C2011,1)="1",LEFT($C2011,1)="2"))),"Custos indiretos não devem pertencer a uma prática específica.",IF(AND($D2011&lt;&gt;"",COUNTIF(' PROJETO'!$B$14:$B$16,$D2011)=0),"Prática de restauração inválida ou não cadastrada.",IF(IF($D2011="",FALSE(),IF(COUNTIF(' PROJETO'!$B$14:$B$16,$D2011)=0,FALSE(),IFERROR(INDEX(' PROJETO'!$C$14:$C$16,MATCH($D2011,' PROJETO'!$B$14:$B$16,0))&lt;&gt;"Sim",FALSE()))),"A prática informada no item não foi selecionada na aba Projeto.",IF(AND(MAX($I2011,$L2011,$O2011,$R2011,$U2011,$X2011)&gt;'CONFG.  LISTAS'!$F$4,NOT(OR($Z2011&lt;&gt;"",$AA2011&lt;&gt;""))),"Memorial de cálculo ou anexo obrigatório não informado para item acima do limite.",IF(OR(AND($G2011&lt;&gt;"",$H2011&lt;&gt;"",OR($G2011&lt;=0,$H2011&lt;=0)),AND($J2011&lt;&gt;"",$K2011&lt;&gt;"",OR($J2011&lt;=0,$K2011&lt;=0)),AND($M2011&lt;&gt;"",$N2011&lt;&gt;"",OR($M2011&lt;=0,$N2011&lt;=0)),AND($P2011&lt;&gt;"",$Q2011&lt;&gt;"",OR($P2011&lt;=0,$Q2011&lt;=0)),AND($S2011&lt;&gt;"",$T2011&lt;&gt;"",OR($S2011&lt;=0,$T2011&lt;=0)),AND($V2011&lt;&gt;"",$W2011&lt;&gt;"",OR($V2011&lt;=0,$W2011&lt;=0))),"Revise os valores informados: valor unitário e quantidade devem ser maiores que zero.",IF(OR(AND($G2011="",$H2011&lt;&gt;""),AND($G2011&lt;&gt;"",$H2011=""),AND($J2011="",$K2011&lt;&gt;""),AND($J2011&lt;&gt;"",$K2011=""),AND($M2011="",$N2011&lt;&gt;""),AND($M2011&lt;&gt;"",$N2011=""),AND($P2011="",$Q2011&lt;&gt;""),AND($P2011&lt;&gt;"",$Q2011=""),AND($S2011="",$T2011&lt;&gt;""),AND($S2011&lt;&gt;"",$T2011=""),AND($V2011="",$W2011&lt;&gt;""),AND($V2011&lt;&gt;"",$W2011="")),"Há ano preenchido parcialmente: "&amp;TRIM(IF(AND($G2011="",$H2011&lt;&gt;""),"Ano 1 (falta valor unitário); ","")&amp;IF(AND($G2011&lt;&gt;"",$H2011=""),"Ano 1 (falta quantidade); ","")&amp;IF(AND($J2011="",$K2011&lt;&gt;""),"Ano 2 (falta valor unitário); ","")&amp;IF(AND($J2011&lt;&gt;"",$K2011=""),"Ano 2 (falta quantidade); ","")&amp;IF(AND($M2011="",$N2011&lt;&gt;""),"Ano 3 (falta valor unitário); ","")&amp;IF(AND($M2011&lt;&gt;"",$N2011=""),"Ano 3 (falta quantidade); ","")&amp;IF(AND($P2011="",$Q2011&lt;&gt;""),"Ano 4 (falta valor unitário); ","")&amp;IF(AND($P2011&lt;&gt;"",$Q2011=""),"Ano 4 (falta quantidade); ","")&amp;IF(AND($S2011="",$T2011&lt;&gt;""),"Ano 5 (falta valor unitário); ","")&amp;IF(AND($S2011&lt;&gt;"",$T2011=""),"Ano 5 (falta quantidade); ","")&amp;IF(AND($V2011="",$W2011&lt;&gt;""),"Ano 6 (falta valor unitário); ","")&amp;IF(AND($V2011&lt;&gt;"",$W2011=""),"Ano 6 (falta quantidade); ","")), IF(NOT(OR(AND($G2011&lt;&gt;"",$H2011&lt;&gt;""),AND($J2011&lt;&gt;"",$K2011&lt;&gt;""),AND($M2011&lt;&gt;"",$N2011&lt;&gt;""),AND($P2011&lt;&gt;"",$Q2011&lt;&gt;""),AND($S2011&lt;&gt;"",$T2011&lt;&gt;""),AND($V2011&lt;&gt;"",$W2011&lt;&gt;""))),"Informe pelo menos um ano completo com valor unitário e quantidade.",IF(AND($C2011&lt;&gt;"",$E2011&lt;&gt;"",LEFT(TRIM($C2011),1)&lt;&gt;LEFT(TRIM($E2011),1)),"Categoria e tipo estão incompatíveis.",IF(IF(OR($E2011="",$F2011=""),FALSE(),IFERROR(COUNTIF(INDIRECT("UNITS_"&amp;SUBSTITUTE(LEFT($E2011,FIND(" ",$E2011&amp;" ")-1),".","_")),$F2011)=0,TRUE())),"Unidade incompatível com o tipo selecionado.",IF(OR(AND(ISNUMBER(SEARCH("comunic",LOWER($B2011))),LEFT($E2011,3)&lt;&gt;"4.4"),AND(ISNUMBER(SEARCH("monitor",LOWER($B2011))),NOT(OR(LEFT($E2011,3)="1.5",LEFT($E2011,3)="2.5")))),"Revise a classificação do item conforme as regras de preenchimento.",IF(AND($B2011&lt;&gt;"",OR(ISNUMBER(SEARCH("outro",LOWER($B2011))),ISNUMBER(SEARCH("divers",LOWER($B2011))),ISNUMBER(SEARCH("kit",LOWER($B2011))),ISNUMBER(SEARCH("ferrament",LOWER($B2011))),ISNUMBER(SEARCH("epi",LOWER($B2011)))),NOT(OR($Z2011&lt;&gt;"",$AA2011&lt;&gt;""))),"Descrição muito genérica: detalhe melhor o item e registre o racional no memorial ou em anexo.",IF(AND($Y2011=0,$B2011&lt;&gt;"",OR($G2011&lt;&gt;"",$H2011&lt;&gt;"",$J2011&lt;&gt;"",$K2011&lt;&gt;"",$M2011&lt;&gt;"",$N2011&lt;&gt;"",$P2011&lt;&gt;"",$Q2011&lt;&gt;"",$S2011&lt;&gt;"",$T2011&lt;&gt;"",$V2011&lt;&gt;"",$W2011&lt;&gt;"")),"O item possui dados lançados, mas o total está zerado. Revise os valores informados.","")))))))))))))))</f>
        <v/>
      </c>
    </row>
    <row r="2012" spans="1:35" ht="14.25" customHeight="1" x14ac:dyDescent="0.25">
      <c r="A2012" s="57" t="str">
        <f t="shared" si="403"/>
        <v/>
      </c>
      <c r="B2012" s="58"/>
      <c r="C2012" s="58"/>
      <c r="D2012" s="58"/>
      <c r="E2012" s="58"/>
      <c r="F2012" s="58"/>
      <c r="G2012" s="269"/>
      <c r="H2012" s="59"/>
      <c r="I2012" s="273">
        <f t="shared" si="404"/>
        <v>0</v>
      </c>
      <c r="J2012" s="269"/>
      <c r="K2012" s="59"/>
      <c r="L2012" s="270">
        <f t="shared" si="405"/>
        <v>0</v>
      </c>
      <c r="M2012" s="269"/>
      <c r="N2012" s="59"/>
      <c r="O2012" s="270">
        <f t="shared" si="406"/>
        <v>0</v>
      </c>
      <c r="P2012" s="269"/>
      <c r="Q2012" s="59"/>
      <c r="R2012" s="271">
        <f t="shared" si="407"/>
        <v>0</v>
      </c>
      <c r="S2012" s="269"/>
      <c r="T2012" s="59"/>
      <c r="U2012" s="270">
        <f t="shared" si="408"/>
        <v>0</v>
      </c>
      <c r="V2012" s="269"/>
      <c r="W2012" s="59"/>
      <c r="X2012" s="270">
        <f t="shared" si="409"/>
        <v>0</v>
      </c>
      <c r="Y2012" s="270">
        <f t="shared" si="410"/>
        <v>0</v>
      </c>
      <c r="Z2012" s="58"/>
      <c r="AA2012" s="58"/>
      <c r="AB2012" s="60" t="str">
        <f t="shared" si="411"/>
        <v/>
      </c>
      <c r="AC2012" s="21" t="b">
        <f t="shared" si="412"/>
        <v>0</v>
      </c>
      <c r="AD2012" s="21" t="b">
        <f t="shared" si="413"/>
        <v>0</v>
      </c>
      <c r="AE2012" s="21" t="b">
        <f t="shared" si="414"/>
        <v>0</v>
      </c>
      <c r="AF2012" s="21" t="b">
        <f ca="1">OR(AND($AC2012,NOT($AD2012)),AND($AC2012,OR(AND($G2012="",$H2012&lt;&gt;""),AND($G2012&lt;&gt;"",$H2012=""),AND($J2012="",$K2012&lt;&gt;""),AND($J2012&lt;&gt;"",$K2012=""),AND($M2012="",$N2012&lt;&gt;""),AND($M2012&lt;&gt;"",$N2012=""),AND($P2012="",$Q2012&lt;&gt;""),AND($P2012&lt;&gt;"",$Q2012=""),AND($S2012="",$T2012&lt;&gt;""),AND($S2012&lt;&gt;"",$T2012=""),AND($V2012="",$W2012&lt;&gt;""),AND($V2012&lt;&gt;"",$W2012=""))),AND($C2012&lt;&gt;"",$E2012&lt;&gt;"",LEFT(TRIM($C2012),1)&lt;&gt;LEFT(TRIM($E2012),1)),IF(OR($E2012="",$F2012=""),FALSE(),IFERROR(COUNTIF(INDIRECT("UNITS_"&amp;SUBSTITUTE(LEFT($E2012,FIND(" ",$E2012&amp;" ")-1),".","_")),$F2012)=0,TRUE())),AND($B2012&lt;&gt;"",OR(ISNUMBER(SEARCH("outro",LOWER($B2012))),ISNUMBER(SEARCH("divers",LOWER($B2012))),ISNUMBER(SEARCH("etc",LOWER($B2012))))),OR(AND(ISNUMBER(SEARCH("comunic",LOWER($B2012))),LEFT($E2012,3)&lt;&gt;"4.4"),AND(ISNUMBER(SEARCH("monitor",LOWER($B2012))),NOT(OR(LEFT($E2012,3)="1.5",LEFT($E2012,3)="2.5")))),AND($B2012&lt;&gt;"",OR(LEFT($C2012,1)="1",LEFT($C2012,1)="2"),$D2012=""),AND($D2012&lt;&gt;"",NOT(OR(LEFT($C2012,1)="1",LEFT($C2012,1)="2"))),AND($D2012&lt;&gt;"",COUNTIF(' PROJETO'!$B$14:$B$16,$D2012)=0),IF($D2012="",FALSE(),IF(COUNTIF(' PROJETO'!$B$14:$B$16,$D2012)=0,FALSE(),IFERROR(INDEX(' PROJETO'!$C$14:$C$16,MATCH($D2012,' PROJETO'!$B$14:$B$16,0))&lt;&gt;"Sim",FALSE()))))</f>
        <v>0</v>
      </c>
      <c r="AG2012" s="21" t="b">
        <f>AND($AC2012,$Y2012&gt;'CONFG.  LISTAS'!$F$4,$Z2012="",$AA2012="")</f>
        <v>0</v>
      </c>
      <c r="AH2012" s="21" t="str">
        <f t="shared" si="415"/>
        <v/>
      </c>
      <c r="AI2012" s="43" t="str">
        <f ca="1">IF(NOT($AC2012),"",IF(OR($B2012="",$C2012="",$E2012="",$F2012=""),"Preencha descrição, categoria, tipo e unidade.",IF(AND($B2012&lt;&gt;"",OR(LEFT($C2012,1)="1",LEFT($C2012,1)="2"),$D2012=""),"Informe a prática de restauração para itens diretos.",IF(AND($D2012&lt;&gt;"",NOT(OR(LEFT($C2012,1)="1",LEFT($C2012,1)="2"))),"Custos indiretos não devem pertencer a uma prática específica.",IF(AND($D2012&lt;&gt;"",COUNTIF(' PROJETO'!$B$14:$B$16,$D2012)=0),"Prática de restauração inválida ou não cadastrada.",IF(IF($D2012="",FALSE(),IF(COUNTIF(' PROJETO'!$B$14:$B$16,$D2012)=0,FALSE(),IFERROR(INDEX(' PROJETO'!$C$14:$C$16,MATCH($D2012,' PROJETO'!$B$14:$B$16,0))&lt;&gt;"Sim",FALSE()))),"A prática informada no item não foi selecionada na aba Projeto.",IF(AND(MAX($I2012,$L2012,$O2012,$R2012,$U2012,$X2012)&gt;'CONFG.  LISTAS'!$F$4,NOT(OR($Z2012&lt;&gt;"",$AA2012&lt;&gt;""))),"Memorial de cálculo ou anexo obrigatório não informado para item acima do limite.",IF(OR(AND($G2012&lt;&gt;"",$H2012&lt;&gt;"",OR($G2012&lt;=0,$H2012&lt;=0)),AND($J2012&lt;&gt;"",$K2012&lt;&gt;"",OR($J2012&lt;=0,$K2012&lt;=0)),AND($M2012&lt;&gt;"",$N2012&lt;&gt;"",OR($M2012&lt;=0,$N2012&lt;=0)),AND($P2012&lt;&gt;"",$Q2012&lt;&gt;"",OR($P2012&lt;=0,$Q2012&lt;=0)),AND($S2012&lt;&gt;"",$T2012&lt;&gt;"",OR($S2012&lt;=0,$T2012&lt;=0)),AND($V2012&lt;&gt;"",$W2012&lt;&gt;"",OR($V2012&lt;=0,$W2012&lt;=0))),"Revise os valores informados: valor unitário e quantidade devem ser maiores que zero.",IF(OR(AND($G2012="",$H2012&lt;&gt;""),AND($G2012&lt;&gt;"",$H2012=""),AND($J2012="",$K2012&lt;&gt;""),AND($J2012&lt;&gt;"",$K2012=""),AND($M2012="",$N2012&lt;&gt;""),AND($M2012&lt;&gt;"",$N2012=""),AND($P2012="",$Q2012&lt;&gt;""),AND($P2012&lt;&gt;"",$Q2012=""),AND($S2012="",$T2012&lt;&gt;""),AND($S2012&lt;&gt;"",$T2012=""),AND($V2012="",$W2012&lt;&gt;""),AND($V2012&lt;&gt;"",$W2012="")),"Há ano preenchido parcialmente: "&amp;TRIM(IF(AND($G2012="",$H2012&lt;&gt;""),"Ano 1 (falta valor unitário); ","")&amp;IF(AND($G2012&lt;&gt;"",$H2012=""),"Ano 1 (falta quantidade); ","")&amp;IF(AND($J2012="",$K2012&lt;&gt;""),"Ano 2 (falta valor unitário); ","")&amp;IF(AND($J2012&lt;&gt;"",$K2012=""),"Ano 2 (falta quantidade); ","")&amp;IF(AND($M2012="",$N2012&lt;&gt;""),"Ano 3 (falta valor unitário); ","")&amp;IF(AND($M2012&lt;&gt;"",$N2012=""),"Ano 3 (falta quantidade); ","")&amp;IF(AND($P2012="",$Q2012&lt;&gt;""),"Ano 4 (falta valor unitário); ","")&amp;IF(AND($P2012&lt;&gt;"",$Q2012=""),"Ano 4 (falta quantidade); ","")&amp;IF(AND($S2012="",$T2012&lt;&gt;""),"Ano 5 (falta valor unitário); ","")&amp;IF(AND($S2012&lt;&gt;"",$T2012=""),"Ano 5 (falta quantidade); ","")&amp;IF(AND($V2012="",$W2012&lt;&gt;""),"Ano 6 (falta valor unitário); ","")&amp;IF(AND($V2012&lt;&gt;"",$W2012=""),"Ano 6 (falta quantidade); ","")), IF(NOT(OR(AND($G2012&lt;&gt;"",$H2012&lt;&gt;""),AND($J2012&lt;&gt;"",$K2012&lt;&gt;""),AND($M2012&lt;&gt;"",$N2012&lt;&gt;""),AND($P2012&lt;&gt;"",$Q2012&lt;&gt;""),AND($S2012&lt;&gt;"",$T2012&lt;&gt;""),AND($V2012&lt;&gt;"",$W2012&lt;&gt;""))),"Informe pelo menos um ano completo com valor unitário e quantidade.",IF(AND($C2012&lt;&gt;"",$E2012&lt;&gt;"",LEFT(TRIM($C2012),1)&lt;&gt;LEFT(TRIM($E2012),1)),"Categoria e tipo estão incompatíveis.",IF(IF(OR($E2012="",$F2012=""),FALSE(),IFERROR(COUNTIF(INDIRECT("UNITS_"&amp;SUBSTITUTE(LEFT($E2012,FIND(" ",$E2012&amp;" ")-1),".","_")),$F2012)=0,TRUE())),"Unidade incompatível com o tipo selecionado.",IF(OR(AND(ISNUMBER(SEARCH("comunic",LOWER($B2012))),LEFT($E2012,3)&lt;&gt;"4.4"),AND(ISNUMBER(SEARCH("monitor",LOWER($B2012))),NOT(OR(LEFT($E2012,3)="1.5",LEFT($E2012,3)="2.5")))),"Revise a classificação do item conforme as regras de preenchimento.",IF(AND($B2012&lt;&gt;"",OR(ISNUMBER(SEARCH("outro",LOWER($B2012))),ISNUMBER(SEARCH("divers",LOWER($B2012))),ISNUMBER(SEARCH("kit",LOWER($B2012))),ISNUMBER(SEARCH("ferrament",LOWER($B2012))),ISNUMBER(SEARCH("epi",LOWER($B2012)))),NOT(OR($Z2012&lt;&gt;"",$AA2012&lt;&gt;""))),"Descrição muito genérica: detalhe melhor o item e registre o racional no memorial ou em anexo.",IF(AND($Y2012=0,$B2012&lt;&gt;"",OR($G2012&lt;&gt;"",$H2012&lt;&gt;"",$J2012&lt;&gt;"",$K2012&lt;&gt;"",$M2012&lt;&gt;"",$N2012&lt;&gt;"",$P2012&lt;&gt;"",$Q2012&lt;&gt;"",$S2012&lt;&gt;"",$T2012&lt;&gt;"",$V2012&lt;&gt;"",$W2012&lt;&gt;"")),"O item possui dados lançados, mas o total está zerado. Revise os valores informados.","")))))))))))))))</f>
        <v/>
      </c>
    </row>
    <row r="2013" spans="1:35" ht="14.25" customHeight="1" x14ac:dyDescent="0.25">
      <c r="A2013" s="57" t="str">
        <f t="shared" si="403"/>
        <v/>
      </c>
      <c r="B2013" s="61"/>
      <c r="C2013" s="61"/>
      <c r="D2013" s="58"/>
      <c r="E2013" s="61"/>
      <c r="F2013" s="61"/>
      <c r="G2013" s="272"/>
      <c r="H2013" s="62"/>
      <c r="I2013" s="273">
        <f t="shared" si="404"/>
        <v>0</v>
      </c>
      <c r="J2013" s="272"/>
      <c r="K2013" s="62"/>
      <c r="L2013" s="270">
        <f t="shared" si="405"/>
        <v>0</v>
      </c>
      <c r="M2013" s="272"/>
      <c r="N2013" s="62"/>
      <c r="O2013" s="270">
        <f t="shared" si="406"/>
        <v>0</v>
      </c>
      <c r="P2013" s="272"/>
      <c r="Q2013" s="62"/>
      <c r="R2013" s="271">
        <f t="shared" si="407"/>
        <v>0</v>
      </c>
      <c r="S2013" s="272"/>
      <c r="T2013" s="62"/>
      <c r="U2013" s="270">
        <f t="shared" si="408"/>
        <v>0</v>
      </c>
      <c r="V2013" s="272"/>
      <c r="W2013" s="62"/>
      <c r="X2013" s="270">
        <f t="shared" si="409"/>
        <v>0</v>
      </c>
      <c r="Y2013" s="270">
        <f t="shared" si="410"/>
        <v>0</v>
      </c>
      <c r="Z2013" s="61"/>
      <c r="AA2013" s="61"/>
      <c r="AB2013" s="60" t="str">
        <f t="shared" si="411"/>
        <v/>
      </c>
      <c r="AC2013" s="21" t="b">
        <f t="shared" si="412"/>
        <v>0</v>
      </c>
      <c r="AD2013" s="21" t="b">
        <f t="shared" si="413"/>
        <v>0</v>
      </c>
      <c r="AE2013" s="21" t="b">
        <f t="shared" si="414"/>
        <v>0</v>
      </c>
      <c r="AF2013" s="21" t="b">
        <f ca="1">OR(AND($AC2013,NOT($AD2013)),AND($AC2013,OR(AND($G2013="",$H2013&lt;&gt;""),AND($G2013&lt;&gt;"",$H2013=""),AND($J2013="",$K2013&lt;&gt;""),AND($J2013&lt;&gt;"",$K2013=""),AND($M2013="",$N2013&lt;&gt;""),AND($M2013&lt;&gt;"",$N2013=""),AND($P2013="",$Q2013&lt;&gt;""),AND($P2013&lt;&gt;"",$Q2013=""),AND($S2013="",$T2013&lt;&gt;""),AND($S2013&lt;&gt;"",$T2013=""),AND($V2013="",$W2013&lt;&gt;""),AND($V2013&lt;&gt;"",$W2013=""))),AND($C2013&lt;&gt;"",$E2013&lt;&gt;"",LEFT(TRIM($C2013),1)&lt;&gt;LEFT(TRIM($E2013),1)),IF(OR($E2013="",$F2013=""),FALSE(),IFERROR(COUNTIF(INDIRECT("UNITS_"&amp;SUBSTITUTE(LEFT($E2013,FIND(" ",$E2013&amp;" ")-1),".","_")),$F2013)=0,TRUE())),AND($B2013&lt;&gt;"",OR(ISNUMBER(SEARCH("outro",LOWER($B2013))),ISNUMBER(SEARCH("divers",LOWER($B2013))),ISNUMBER(SEARCH("etc",LOWER($B2013))))),OR(AND(ISNUMBER(SEARCH("comunic",LOWER($B2013))),LEFT($E2013,3)&lt;&gt;"4.4"),AND(ISNUMBER(SEARCH("monitor",LOWER($B2013))),NOT(OR(LEFT($E2013,3)="1.5",LEFT($E2013,3)="2.5")))),AND($B2013&lt;&gt;"",OR(LEFT($C2013,1)="1",LEFT($C2013,1)="2"),$D2013=""),AND($D2013&lt;&gt;"",NOT(OR(LEFT($C2013,1)="1",LEFT($C2013,1)="2"))),AND($D2013&lt;&gt;"",COUNTIF(' PROJETO'!$B$14:$B$16,$D2013)=0),IF($D2013="",FALSE(),IF(COUNTIF(' PROJETO'!$B$14:$B$16,$D2013)=0,FALSE(),IFERROR(INDEX(' PROJETO'!$C$14:$C$16,MATCH($D2013,' PROJETO'!$B$14:$B$16,0))&lt;&gt;"Sim",FALSE()))))</f>
        <v>0</v>
      </c>
      <c r="AG2013" s="21" t="b">
        <f>AND($AC2013,$Y2013&gt;'CONFG.  LISTAS'!$F$4,$Z2013="",$AA2013="")</f>
        <v>0</v>
      </c>
      <c r="AH2013" s="21" t="str">
        <f t="shared" si="415"/>
        <v/>
      </c>
      <c r="AI2013" s="43" t="str">
        <f ca="1">IF(NOT($AC2013),"",IF(OR($B2013="",$C2013="",$E2013="",$F2013=""),"Preencha descrição, categoria, tipo e unidade.",IF(AND($B2013&lt;&gt;"",OR(LEFT($C2013,1)="1",LEFT($C2013,1)="2"),$D2013=""),"Informe a prática de restauração para itens diretos.",IF(AND($D2013&lt;&gt;"",NOT(OR(LEFT($C2013,1)="1",LEFT($C2013,1)="2"))),"Custos indiretos não devem pertencer a uma prática específica.",IF(AND($D2013&lt;&gt;"",COUNTIF(' PROJETO'!$B$14:$B$16,$D2013)=0),"Prática de restauração inválida ou não cadastrada.",IF(IF($D2013="",FALSE(),IF(COUNTIF(' PROJETO'!$B$14:$B$16,$D2013)=0,FALSE(),IFERROR(INDEX(' PROJETO'!$C$14:$C$16,MATCH($D2013,' PROJETO'!$B$14:$B$16,0))&lt;&gt;"Sim",FALSE()))),"A prática informada no item não foi selecionada na aba Projeto.",IF(AND(MAX($I2013,$L2013,$O2013,$R2013,$U2013,$X2013)&gt;'CONFG.  LISTAS'!$F$4,NOT(OR($Z2013&lt;&gt;"",$AA2013&lt;&gt;""))),"Memorial de cálculo ou anexo obrigatório não informado para item acima do limite.",IF(OR(AND($G2013&lt;&gt;"",$H2013&lt;&gt;"",OR($G2013&lt;=0,$H2013&lt;=0)),AND($J2013&lt;&gt;"",$K2013&lt;&gt;"",OR($J2013&lt;=0,$K2013&lt;=0)),AND($M2013&lt;&gt;"",$N2013&lt;&gt;"",OR($M2013&lt;=0,$N2013&lt;=0)),AND($P2013&lt;&gt;"",$Q2013&lt;&gt;"",OR($P2013&lt;=0,$Q2013&lt;=0)),AND($S2013&lt;&gt;"",$T2013&lt;&gt;"",OR($S2013&lt;=0,$T2013&lt;=0)),AND($V2013&lt;&gt;"",$W2013&lt;&gt;"",OR($V2013&lt;=0,$W2013&lt;=0))),"Revise os valores informados: valor unitário e quantidade devem ser maiores que zero.",IF(OR(AND($G2013="",$H2013&lt;&gt;""),AND($G2013&lt;&gt;"",$H2013=""),AND($J2013="",$K2013&lt;&gt;""),AND($J2013&lt;&gt;"",$K2013=""),AND($M2013="",$N2013&lt;&gt;""),AND($M2013&lt;&gt;"",$N2013=""),AND($P2013="",$Q2013&lt;&gt;""),AND($P2013&lt;&gt;"",$Q2013=""),AND($S2013="",$T2013&lt;&gt;""),AND($S2013&lt;&gt;"",$T2013=""),AND($V2013="",$W2013&lt;&gt;""),AND($V2013&lt;&gt;"",$W2013="")),"Há ano preenchido parcialmente: "&amp;TRIM(IF(AND($G2013="",$H2013&lt;&gt;""),"Ano 1 (falta valor unitário); ","")&amp;IF(AND($G2013&lt;&gt;"",$H2013=""),"Ano 1 (falta quantidade); ","")&amp;IF(AND($J2013="",$K2013&lt;&gt;""),"Ano 2 (falta valor unitário); ","")&amp;IF(AND($J2013&lt;&gt;"",$K2013=""),"Ano 2 (falta quantidade); ","")&amp;IF(AND($M2013="",$N2013&lt;&gt;""),"Ano 3 (falta valor unitário); ","")&amp;IF(AND($M2013&lt;&gt;"",$N2013=""),"Ano 3 (falta quantidade); ","")&amp;IF(AND($P2013="",$Q2013&lt;&gt;""),"Ano 4 (falta valor unitário); ","")&amp;IF(AND($P2013&lt;&gt;"",$Q2013=""),"Ano 4 (falta quantidade); ","")&amp;IF(AND($S2013="",$T2013&lt;&gt;""),"Ano 5 (falta valor unitário); ","")&amp;IF(AND($S2013&lt;&gt;"",$T2013=""),"Ano 5 (falta quantidade); ","")&amp;IF(AND($V2013="",$W2013&lt;&gt;""),"Ano 6 (falta valor unitário); ","")&amp;IF(AND($V2013&lt;&gt;"",$W2013=""),"Ano 6 (falta quantidade); ","")), IF(NOT(OR(AND($G2013&lt;&gt;"",$H2013&lt;&gt;""),AND($J2013&lt;&gt;"",$K2013&lt;&gt;""),AND($M2013&lt;&gt;"",$N2013&lt;&gt;""),AND($P2013&lt;&gt;"",$Q2013&lt;&gt;""),AND($S2013&lt;&gt;"",$T2013&lt;&gt;""),AND($V2013&lt;&gt;"",$W2013&lt;&gt;""))),"Informe pelo menos um ano completo com valor unitário e quantidade.",IF(AND($C2013&lt;&gt;"",$E2013&lt;&gt;"",LEFT(TRIM($C2013),1)&lt;&gt;LEFT(TRIM($E2013),1)),"Categoria e tipo estão incompatíveis.",IF(IF(OR($E2013="",$F2013=""),FALSE(),IFERROR(COUNTIF(INDIRECT("UNITS_"&amp;SUBSTITUTE(LEFT($E2013,FIND(" ",$E2013&amp;" ")-1),".","_")),$F2013)=0,TRUE())),"Unidade incompatível com o tipo selecionado.",IF(OR(AND(ISNUMBER(SEARCH("comunic",LOWER($B2013))),LEFT($E2013,3)&lt;&gt;"4.4"),AND(ISNUMBER(SEARCH("monitor",LOWER($B2013))),NOT(OR(LEFT($E2013,3)="1.5",LEFT($E2013,3)="2.5")))),"Revise a classificação do item conforme as regras de preenchimento.",IF(AND($B2013&lt;&gt;"",OR(ISNUMBER(SEARCH("outro",LOWER($B2013))),ISNUMBER(SEARCH("divers",LOWER($B2013))),ISNUMBER(SEARCH("kit",LOWER($B2013))),ISNUMBER(SEARCH("ferrament",LOWER($B2013))),ISNUMBER(SEARCH("epi",LOWER($B2013)))),NOT(OR($Z2013&lt;&gt;"",$AA2013&lt;&gt;""))),"Descrição muito genérica: detalhe melhor o item e registre o racional no memorial ou em anexo.",IF(AND($Y2013=0,$B2013&lt;&gt;"",OR($G2013&lt;&gt;"",$H2013&lt;&gt;"",$J2013&lt;&gt;"",$K2013&lt;&gt;"",$M2013&lt;&gt;"",$N2013&lt;&gt;"",$P2013&lt;&gt;"",$Q2013&lt;&gt;"",$S2013&lt;&gt;"",$T2013&lt;&gt;"",$V2013&lt;&gt;"",$W2013&lt;&gt;"")),"O item possui dados lançados, mas o total está zerado. Revise os valores informados.","")))))))))))))))</f>
        <v/>
      </c>
    </row>
    <row r="2014" spans="1:35" ht="14.25" customHeight="1" x14ac:dyDescent="0.25">
      <c r="A2014" s="57" t="str">
        <f t="shared" si="403"/>
        <v/>
      </c>
      <c r="B2014" s="58"/>
      <c r="C2014" s="58"/>
      <c r="D2014" s="58"/>
      <c r="E2014" s="58"/>
      <c r="F2014" s="58"/>
      <c r="G2014" s="269"/>
      <c r="H2014" s="59"/>
      <c r="I2014" s="273">
        <f t="shared" si="404"/>
        <v>0</v>
      </c>
      <c r="J2014" s="269"/>
      <c r="K2014" s="59"/>
      <c r="L2014" s="270">
        <f t="shared" si="405"/>
        <v>0</v>
      </c>
      <c r="M2014" s="269"/>
      <c r="N2014" s="59"/>
      <c r="O2014" s="270">
        <f t="shared" si="406"/>
        <v>0</v>
      </c>
      <c r="P2014" s="269"/>
      <c r="Q2014" s="59"/>
      <c r="R2014" s="271">
        <f t="shared" si="407"/>
        <v>0</v>
      </c>
      <c r="S2014" s="269"/>
      <c r="T2014" s="59"/>
      <c r="U2014" s="270">
        <f t="shared" si="408"/>
        <v>0</v>
      </c>
      <c r="V2014" s="269"/>
      <c r="W2014" s="59"/>
      <c r="X2014" s="270">
        <f t="shared" si="409"/>
        <v>0</v>
      </c>
      <c r="Y2014" s="270">
        <f t="shared" si="410"/>
        <v>0</v>
      </c>
      <c r="Z2014" s="58"/>
      <c r="AA2014" s="58"/>
      <c r="AB2014" s="60" t="str">
        <f t="shared" si="411"/>
        <v/>
      </c>
      <c r="AC2014" s="21" t="b">
        <f t="shared" si="412"/>
        <v>0</v>
      </c>
      <c r="AD2014" s="21" t="b">
        <f t="shared" si="413"/>
        <v>0</v>
      </c>
      <c r="AE2014" s="21" t="b">
        <f t="shared" si="414"/>
        <v>0</v>
      </c>
      <c r="AF2014" s="21" t="b">
        <f ca="1">OR(AND($AC2014,NOT($AD2014)),AND($AC2014,OR(AND($G2014="",$H2014&lt;&gt;""),AND($G2014&lt;&gt;"",$H2014=""),AND($J2014="",$K2014&lt;&gt;""),AND($J2014&lt;&gt;"",$K2014=""),AND($M2014="",$N2014&lt;&gt;""),AND($M2014&lt;&gt;"",$N2014=""),AND($P2014="",$Q2014&lt;&gt;""),AND($P2014&lt;&gt;"",$Q2014=""),AND($S2014="",$T2014&lt;&gt;""),AND($S2014&lt;&gt;"",$T2014=""),AND($V2014="",$W2014&lt;&gt;""),AND($V2014&lt;&gt;"",$W2014=""))),AND($C2014&lt;&gt;"",$E2014&lt;&gt;"",LEFT(TRIM($C2014),1)&lt;&gt;LEFT(TRIM($E2014),1)),IF(OR($E2014="",$F2014=""),FALSE(),IFERROR(COUNTIF(INDIRECT("UNITS_"&amp;SUBSTITUTE(LEFT($E2014,FIND(" ",$E2014&amp;" ")-1),".","_")),$F2014)=0,TRUE())),AND($B2014&lt;&gt;"",OR(ISNUMBER(SEARCH("outro",LOWER($B2014))),ISNUMBER(SEARCH("divers",LOWER($B2014))),ISNUMBER(SEARCH("etc",LOWER($B2014))))),OR(AND(ISNUMBER(SEARCH("comunic",LOWER($B2014))),LEFT($E2014,3)&lt;&gt;"4.4"),AND(ISNUMBER(SEARCH("monitor",LOWER($B2014))),NOT(OR(LEFT($E2014,3)="1.5",LEFT($E2014,3)="2.5")))),AND($B2014&lt;&gt;"",OR(LEFT($C2014,1)="1",LEFT($C2014,1)="2"),$D2014=""),AND($D2014&lt;&gt;"",NOT(OR(LEFT($C2014,1)="1",LEFT($C2014,1)="2"))),AND($D2014&lt;&gt;"",COUNTIF(' PROJETO'!$B$14:$B$16,$D2014)=0),IF($D2014="",FALSE(),IF(COUNTIF(' PROJETO'!$B$14:$B$16,$D2014)=0,FALSE(),IFERROR(INDEX(' PROJETO'!$C$14:$C$16,MATCH($D2014,' PROJETO'!$B$14:$B$16,0))&lt;&gt;"Sim",FALSE()))))</f>
        <v>0</v>
      </c>
      <c r="AG2014" s="21" t="b">
        <f>AND($AC2014,$Y2014&gt;'CONFG.  LISTAS'!$F$4,$Z2014="",$AA2014="")</f>
        <v>0</v>
      </c>
      <c r="AH2014" s="21" t="str">
        <f t="shared" si="415"/>
        <v/>
      </c>
      <c r="AI2014" s="43" t="str">
        <f ca="1">IF(NOT($AC2014),"",IF(OR($B2014="",$C2014="",$E2014="",$F2014=""),"Preencha descrição, categoria, tipo e unidade.",IF(AND($B2014&lt;&gt;"",OR(LEFT($C2014,1)="1",LEFT($C2014,1)="2"),$D2014=""),"Informe a prática de restauração para itens diretos.",IF(AND($D2014&lt;&gt;"",NOT(OR(LEFT($C2014,1)="1",LEFT($C2014,1)="2"))),"Custos indiretos não devem pertencer a uma prática específica.",IF(AND($D2014&lt;&gt;"",COUNTIF(' PROJETO'!$B$14:$B$16,$D2014)=0),"Prática de restauração inválida ou não cadastrada.",IF(IF($D2014="",FALSE(),IF(COUNTIF(' PROJETO'!$B$14:$B$16,$D2014)=0,FALSE(),IFERROR(INDEX(' PROJETO'!$C$14:$C$16,MATCH($D2014,' PROJETO'!$B$14:$B$16,0))&lt;&gt;"Sim",FALSE()))),"A prática informada no item não foi selecionada na aba Projeto.",IF(AND(MAX($I2014,$L2014,$O2014,$R2014,$U2014,$X2014)&gt;'CONFG.  LISTAS'!$F$4,NOT(OR($Z2014&lt;&gt;"",$AA2014&lt;&gt;""))),"Memorial de cálculo ou anexo obrigatório não informado para item acima do limite.",IF(OR(AND($G2014&lt;&gt;"",$H2014&lt;&gt;"",OR($G2014&lt;=0,$H2014&lt;=0)),AND($J2014&lt;&gt;"",$K2014&lt;&gt;"",OR($J2014&lt;=0,$K2014&lt;=0)),AND($M2014&lt;&gt;"",$N2014&lt;&gt;"",OR($M2014&lt;=0,$N2014&lt;=0)),AND($P2014&lt;&gt;"",$Q2014&lt;&gt;"",OR($P2014&lt;=0,$Q2014&lt;=0)),AND($S2014&lt;&gt;"",$T2014&lt;&gt;"",OR($S2014&lt;=0,$T2014&lt;=0)),AND($V2014&lt;&gt;"",$W2014&lt;&gt;"",OR($V2014&lt;=0,$W2014&lt;=0))),"Revise os valores informados: valor unitário e quantidade devem ser maiores que zero.",IF(OR(AND($G2014="",$H2014&lt;&gt;""),AND($G2014&lt;&gt;"",$H2014=""),AND($J2014="",$K2014&lt;&gt;""),AND($J2014&lt;&gt;"",$K2014=""),AND($M2014="",$N2014&lt;&gt;""),AND($M2014&lt;&gt;"",$N2014=""),AND($P2014="",$Q2014&lt;&gt;""),AND($P2014&lt;&gt;"",$Q2014=""),AND($S2014="",$T2014&lt;&gt;""),AND($S2014&lt;&gt;"",$T2014=""),AND($V2014="",$W2014&lt;&gt;""),AND($V2014&lt;&gt;"",$W2014="")),"Há ano preenchido parcialmente: "&amp;TRIM(IF(AND($G2014="",$H2014&lt;&gt;""),"Ano 1 (falta valor unitário); ","")&amp;IF(AND($G2014&lt;&gt;"",$H2014=""),"Ano 1 (falta quantidade); ","")&amp;IF(AND($J2014="",$K2014&lt;&gt;""),"Ano 2 (falta valor unitário); ","")&amp;IF(AND($J2014&lt;&gt;"",$K2014=""),"Ano 2 (falta quantidade); ","")&amp;IF(AND($M2014="",$N2014&lt;&gt;""),"Ano 3 (falta valor unitário); ","")&amp;IF(AND($M2014&lt;&gt;"",$N2014=""),"Ano 3 (falta quantidade); ","")&amp;IF(AND($P2014="",$Q2014&lt;&gt;""),"Ano 4 (falta valor unitário); ","")&amp;IF(AND($P2014&lt;&gt;"",$Q2014=""),"Ano 4 (falta quantidade); ","")&amp;IF(AND($S2014="",$T2014&lt;&gt;""),"Ano 5 (falta valor unitário); ","")&amp;IF(AND($S2014&lt;&gt;"",$T2014=""),"Ano 5 (falta quantidade); ","")&amp;IF(AND($V2014="",$W2014&lt;&gt;""),"Ano 6 (falta valor unitário); ","")&amp;IF(AND($V2014&lt;&gt;"",$W2014=""),"Ano 6 (falta quantidade); ","")), IF(NOT(OR(AND($G2014&lt;&gt;"",$H2014&lt;&gt;""),AND($J2014&lt;&gt;"",$K2014&lt;&gt;""),AND($M2014&lt;&gt;"",$N2014&lt;&gt;""),AND($P2014&lt;&gt;"",$Q2014&lt;&gt;""),AND($S2014&lt;&gt;"",$T2014&lt;&gt;""),AND($V2014&lt;&gt;"",$W2014&lt;&gt;""))),"Informe pelo menos um ano completo com valor unitário e quantidade.",IF(AND($C2014&lt;&gt;"",$E2014&lt;&gt;"",LEFT(TRIM($C2014),1)&lt;&gt;LEFT(TRIM($E2014),1)),"Categoria e tipo estão incompatíveis.",IF(IF(OR($E2014="",$F2014=""),FALSE(),IFERROR(COUNTIF(INDIRECT("UNITS_"&amp;SUBSTITUTE(LEFT($E2014,FIND(" ",$E2014&amp;" ")-1),".","_")),$F2014)=0,TRUE())),"Unidade incompatível com o tipo selecionado.",IF(OR(AND(ISNUMBER(SEARCH("comunic",LOWER($B2014))),LEFT($E2014,3)&lt;&gt;"4.4"),AND(ISNUMBER(SEARCH("monitor",LOWER($B2014))),NOT(OR(LEFT($E2014,3)="1.5",LEFT($E2014,3)="2.5")))),"Revise a classificação do item conforme as regras de preenchimento.",IF(AND($B2014&lt;&gt;"",OR(ISNUMBER(SEARCH("outro",LOWER($B2014))),ISNUMBER(SEARCH("divers",LOWER($B2014))),ISNUMBER(SEARCH("kit",LOWER($B2014))),ISNUMBER(SEARCH("ferrament",LOWER($B2014))),ISNUMBER(SEARCH("epi",LOWER($B2014)))),NOT(OR($Z2014&lt;&gt;"",$AA2014&lt;&gt;""))),"Descrição muito genérica: detalhe melhor o item e registre o racional no memorial ou em anexo.",IF(AND($Y2014=0,$B2014&lt;&gt;"",OR($G2014&lt;&gt;"",$H2014&lt;&gt;"",$J2014&lt;&gt;"",$K2014&lt;&gt;"",$M2014&lt;&gt;"",$N2014&lt;&gt;"",$P2014&lt;&gt;"",$Q2014&lt;&gt;"",$S2014&lt;&gt;"",$T2014&lt;&gt;"",$V2014&lt;&gt;"",$W2014&lt;&gt;"")),"O item possui dados lançados, mas o total está zerado. Revise os valores informados.","")))))))))))))))</f>
        <v/>
      </c>
    </row>
    <row r="2015" spans="1:35" ht="14.25" customHeight="1" x14ac:dyDescent="0.25">
      <c r="A2015" s="57" t="str">
        <f t="shared" si="403"/>
        <v/>
      </c>
      <c r="B2015" s="61"/>
      <c r="C2015" s="61"/>
      <c r="D2015" s="58"/>
      <c r="E2015" s="61"/>
      <c r="F2015" s="61"/>
      <c r="G2015" s="272"/>
      <c r="H2015" s="62"/>
      <c r="I2015" s="273">
        <f t="shared" si="404"/>
        <v>0</v>
      </c>
      <c r="J2015" s="272"/>
      <c r="K2015" s="62"/>
      <c r="L2015" s="270">
        <f t="shared" si="405"/>
        <v>0</v>
      </c>
      <c r="M2015" s="272"/>
      <c r="N2015" s="62"/>
      <c r="O2015" s="270">
        <f t="shared" si="406"/>
        <v>0</v>
      </c>
      <c r="P2015" s="272"/>
      <c r="Q2015" s="62"/>
      <c r="R2015" s="271">
        <f t="shared" si="407"/>
        <v>0</v>
      </c>
      <c r="S2015" s="272"/>
      <c r="T2015" s="62"/>
      <c r="U2015" s="270">
        <f t="shared" si="408"/>
        <v>0</v>
      </c>
      <c r="V2015" s="272"/>
      <c r="W2015" s="62"/>
      <c r="X2015" s="270">
        <f t="shared" si="409"/>
        <v>0</v>
      </c>
      <c r="Y2015" s="270">
        <f t="shared" si="410"/>
        <v>0</v>
      </c>
      <c r="Z2015" s="61"/>
      <c r="AA2015" s="61"/>
      <c r="AB2015" s="60" t="str">
        <f t="shared" si="411"/>
        <v/>
      </c>
      <c r="AC2015" s="21" t="b">
        <f t="shared" si="412"/>
        <v>0</v>
      </c>
      <c r="AD2015" s="21" t="b">
        <f t="shared" si="413"/>
        <v>0</v>
      </c>
      <c r="AE2015" s="21" t="b">
        <f t="shared" si="414"/>
        <v>0</v>
      </c>
      <c r="AF2015" s="21" t="b">
        <f ca="1">OR(AND($AC2015,NOT($AD2015)),AND($AC2015,OR(AND($G2015="",$H2015&lt;&gt;""),AND($G2015&lt;&gt;"",$H2015=""),AND($J2015="",$K2015&lt;&gt;""),AND($J2015&lt;&gt;"",$K2015=""),AND($M2015="",$N2015&lt;&gt;""),AND($M2015&lt;&gt;"",$N2015=""),AND($P2015="",$Q2015&lt;&gt;""),AND($P2015&lt;&gt;"",$Q2015=""),AND($S2015="",$T2015&lt;&gt;""),AND($S2015&lt;&gt;"",$T2015=""),AND($V2015="",$W2015&lt;&gt;""),AND($V2015&lt;&gt;"",$W2015=""))),AND($C2015&lt;&gt;"",$E2015&lt;&gt;"",LEFT(TRIM($C2015),1)&lt;&gt;LEFT(TRIM($E2015),1)),IF(OR($E2015="",$F2015=""),FALSE(),IFERROR(COUNTIF(INDIRECT("UNITS_"&amp;SUBSTITUTE(LEFT($E2015,FIND(" ",$E2015&amp;" ")-1),".","_")),$F2015)=0,TRUE())),AND($B2015&lt;&gt;"",OR(ISNUMBER(SEARCH("outro",LOWER($B2015))),ISNUMBER(SEARCH("divers",LOWER($B2015))),ISNUMBER(SEARCH("etc",LOWER($B2015))))),OR(AND(ISNUMBER(SEARCH("comunic",LOWER($B2015))),LEFT($E2015,3)&lt;&gt;"4.4"),AND(ISNUMBER(SEARCH("monitor",LOWER($B2015))),NOT(OR(LEFT($E2015,3)="1.5",LEFT($E2015,3)="2.5")))),AND($B2015&lt;&gt;"",OR(LEFT($C2015,1)="1",LEFT($C2015,1)="2"),$D2015=""),AND($D2015&lt;&gt;"",NOT(OR(LEFT($C2015,1)="1",LEFT($C2015,1)="2"))),AND($D2015&lt;&gt;"",COUNTIF(' PROJETO'!$B$14:$B$16,$D2015)=0),IF($D2015="",FALSE(),IF(COUNTIF(' PROJETO'!$B$14:$B$16,$D2015)=0,FALSE(),IFERROR(INDEX(' PROJETO'!$C$14:$C$16,MATCH($D2015,' PROJETO'!$B$14:$B$16,0))&lt;&gt;"Sim",FALSE()))))</f>
        <v>0</v>
      </c>
      <c r="AG2015" s="21" t="b">
        <f>AND($AC2015,$Y2015&gt;'CONFG.  LISTAS'!$F$4,$Z2015="",$AA2015="")</f>
        <v>0</v>
      </c>
      <c r="AH2015" s="21" t="str">
        <f t="shared" si="415"/>
        <v/>
      </c>
      <c r="AI2015" s="43" t="str">
        <f ca="1">IF(NOT($AC2015),"",IF(OR($B2015="",$C2015="",$E2015="",$F2015=""),"Preencha descrição, categoria, tipo e unidade.",IF(AND($B2015&lt;&gt;"",OR(LEFT($C2015,1)="1",LEFT($C2015,1)="2"),$D2015=""),"Informe a prática de restauração para itens diretos.",IF(AND($D2015&lt;&gt;"",NOT(OR(LEFT($C2015,1)="1",LEFT($C2015,1)="2"))),"Custos indiretos não devem pertencer a uma prática específica.",IF(AND($D2015&lt;&gt;"",COUNTIF(' PROJETO'!$B$14:$B$16,$D2015)=0),"Prática de restauração inválida ou não cadastrada.",IF(IF($D2015="",FALSE(),IF(COUNTIF(' PROJETO'!$B$14:$B$16,$D2015)=0,FALSE(),IFERROR(INDEX(' PROJETO'!$C$14:$C$16,MATCH($D2015,' PROJETO'!$B$14:$B$16,0))&lt;&gt;"Sim",FALSE()))),"A prática informada no item não foi selecionada na aba Projeto.",IF(AND(MAX($I2015,$L2015,$O2015,$R2015,$U2015,$X2015)&gt;'CONFG.  LISTAS'!$F$4,NOT(OR($Z2015&lt;&gt;"",$AA2015&lt;&gt;""))),"Memorial de cálculo ou anexo obrigatório não informado para item acima do limite.",IF(OR(AND($G2015&lt;&gt;"",$H2015&lt;&gt;"",OR($G2015&lt;=0,$H2015&lt;=0)),AND($J2015&lt;&gt;"",$K2015&lt;&gt;"",OR($J2015&lt;=0,$K2015&lt;=0)),AND($M2015&lt;&gt;"",$N2015&lt;&gt;"",OR($M2015&lt;=0,$N2015&lt;=0)),AND($P2015&lt;&gt;"",$Q2015&lt;&gt;"",OR($P2015&lt;=0,$Q2015&lt;=0)),AND($S2015&lt;&gt;"",$T2015&lt;&gt;"",OR($S2015&lt;=0,$T2015&lt;=0)),AND($V2015&lt;&gt;"",$W2015&lt;&gt;"",OR($V2015&lt;=0,$W2015&lt;=0))),"Revise os valores informados: valor unitário e quantidade devem ser maiores que zero.",IF(OR(AND($G2015="",$H2015&lt;&gt;""),AND($G2015&lt;&gt;"",$H2015=""),AND($J2015="",$K2015&lt;&gt;""),AND($J2015&lt;&gt;"",$K2015=""),AND($M2015="",$N2015&lt;&gt;""),AND($M2015&lt;&gt;"",$N2015=""),AND($P2015="",$Q2015&lt;&gt;""),AND($P2015&lt;&gt;"",$Q2015=""),AND($S2015="",$T2015&lt;&gt;""),AND($S2015&lt;&gt;"",$T2015=""),AND($V2015="",$W2015&lt;&gt;""),AND($V2015&lt;&gt;"",$W2015="")),"Há ano preenchido parcialmente: "&amp;TRIM(IF(AND($G2015="",$H2015&lt;&gt;""),"Ano 1 (falta valor unitário); ","")&amp;IF(AND($G2015&lt;&gt;"",$H2015=""),"Ano 1 (falta quantidade); ","")&amp;IF(AND($J2015="",$K2015&lt;&gt;""),"Ano 2 (falta valor unitário); ","")&amp;IF(AND($J2015&lt;&gt;"",$K2015=""),"Ano 2 (falta quantidade); ","")&amp;IF(AND($M2015="",$N2015&lt;&gt;""),"Ano 3 (falta valor unitário); ","")&amp;IF(AND($M2015&lt;&gt;"",$N2015=""),"Ano 3 (falta quantidade); ","")&amp;IF(AND($P2015="",$Q2015&lt;&gt;""),"Ano 4 (falta valor unitário); ","")&amp;IF(AND($P2015&lt;&gt;"",$Q2015=""),"Ano 4 (falta quantidade); ","")&amp;IF(AND($S2015="",$T2015&lt;&gt;""),"Ano 5 (falta valor unitário); ","")&amp;IF(AND($S2015&lt;&gt;"",$T2015=""),"Ano 5 (falta quantidade); ","")&amp;IF(AND($V2015="",$W2015&lt;&gt;""),"Ano 6 (falta valor unitário); ","")&amp;IF(AND($V2015&lt;&gt;"",$W2015=""),"Ano 6 (falta quantidade); ","")), IF(NOT(OR(AND($G2015&lt;&gt;"",$H2015&lt;&gt;""),AND($J2015&lt;&gt;"",$K2015&lt;&gt;""),AND($M2015&lt;&gt;"",$N2015&lt;&gt;""),AND($P2015&lt;&gt;"",$Q2015&lt;&gt;""),AND($S2015&lt;&gt;"",$T2015&lt;&gt;""),AND($V2015&lt;&gt;"",$W2015&lt;&gt;""))),"Informe pelo menos um ano completo com valor unitário e quantidade.",IF(AND($C2015&lt;&gt;"",$E2015&lt;&gt;"",LEFT(TRIM($C2015),1)&lt;&gt;LEFT(TRIM($E2015),1)),"Categoria e tipo estão incompatíveis.",IF(IF(OR($E2015="",$F2015=""),FALSE(),IFERROR(COUNTIF(INDIRECT("UNITS_"&amp;SUBSTITUTE(LEFT($E2015,FIND(" ",$E2015&amp;" ")-1),".","_")),$F2015)=0,TRUE())),"Unidade incompatível com o tipo selecionado.",IF(OR(AND(ISNUMBER(SEARCH("comunic",LOWER($B2015))),LEFT($E2015,3)&lt;&gt;"4.4"),AND(ISNUMBER(SEARCH("monitor",LOWER($B2015))),NOT(OR(LEFT($E2015,3)="1.5",LEFT($E2015,3)="2.5")))),"Revise a classificação do item conforme as regras de preenchimento.",IF(AND($B2015&lt;&gt;"",OR(ISNUMBER(SEARCH("outro",LOWER($B2015))),ISNUMBER(SEARCH("divers",LOWER($B2015))),ISNUMBER(SEARCH("kit",LOWER($B2015))),ISNUMBER(SEARCH("ferrament",LOWER($B2015))),ISNUMBER(SEARCH("epi",LOWER($B2015)))),NOT(OR($Z2015&lt;&gt;"",$AA2015&lt;&gt;""))),"Descrição muito genérica: detalhe melhor o item e registre o racional no memorial ou em anexo.",IF(AND($Y2015=0,$B2015&lt;&gt;"",OR($G2015&lt;&gt;"",$H2015&lt;&gt;"",$J2015&lt;&gt;"",$K2015&lt;&gt;"",$M2015&lt;&gt;"",$N2015&lt;&gt;"",$P2015&lt;&gt;"",$Q2015&lt;&gt;"",$S2015&lt;&gt;"",$T2015&lt;&gt;"",$V2015&lt;&gt;"",$W2015&lt;&gt;"")),"O item possui dados lançados, mas o total está zerado. Revise os valores informados.","")))))))))))))))</f>
        <v/>
      </c>
    </row>
    <row r="2016" spans="1:35" ht="14.25" customHeight="1" x14ac:dyDescent="0.25">
      <c r="A2016" s="57" t="str">
        <f t="shared" si="403"/>
        <v/>
      </c>
      <c r="B2016" s="58"/>
      <c r="C2016" s="58"/>
      <c r="D2016" s="58"/>
      <c r="E2016" s="58"/>
      <c r="F2016" s="58"/>
      <c r="G2016" s="269"/>
      <c r="H2016" s="59"/>
      <c r="I2016" s="273">
        <f t="shared" si="404"/>
        <v>0</v>
      </c>
      <c r="J2016" s="269"/>
      <c r="K2016" s="59"/>
      <c r="L2016" s="270">
        <f t="shared" si="405"/>
        <v>0</v>
      </c>
      <c r="M2016" s="269"/>
      <c r="N2016" s="59"/>
      <c r="O2016" s="270">
        <f t="shared" si="406"/>
        <v>0</v>
      </c>
      <c r="P2016" s="269"/>
      <c r="Q2016" s="59"/>
      <c r="R2016" s="271">
        <f t="shared" si="407"/>
        <v>0</v>
      </c>
      <c r="S2016" s="269"/>
      <c r="T2016" s="59"/>
      <c r="U2016" s="270">
        <f t="shared" si="408"/>
        <v>0</v>
      </c>
      <c r="V2016" s="269"/>
      <c r="W2016" s="59"/>
      <c r="X2016" s="270">
        <f t="shared" si="409"/>
        <v>0</v>
      </c>
      <c r="Y2016" s="270">
        <f t="shared" si="410"/>
        <v>0</v>
      </c>
      <c r="Z2016" s="58"/>
      <c r="AA2016" s="58"/>
      <c r="AB2016" s="60" t="str">
        <f t="shared" si="411"/>
        <v/>
      </c>
      <c r="AC2016" s="21" t="b">
        <f t="shared" si="412"/>
        <v>0</v>
      </c>
      <c r="AD2016" s="21" t="b">
        <f t="shared" si="413"/>
        <v>0</v>
      </c>
      <c r="AE2016" s="21" t="b">
        <f t="shared" si="414"/>
        <v>0</v>
      </c>
      <c r="AF2016" s="21" t="b">
        <f ca="1">OR(AND($AC2016,NOT($AD2016)),AND($AC2016,OR(AND($G2016="",$H2016&lt;&gt;""),AND($G2016&lt;&gt;"",$H2016=""),AND($J2016="",$K2016&lt;&gt;""),AND($J2016&lt;&gt;"",$K2016=""),AND($M2016="",$N2016&lt;&gt;""),AND($M2016&lt;&gt;"",$N2016=""),AND($P2016="",$Q2016&lt;&gt;""),AND($P2016&lt;&gt;"",$Q2016=""),AND($S2016="",$T2016&lt;&gt;""),AND($S2016&lt;&gt;"",$T2016=""),AND($V2016="",$W2016&lt;&gt;""),AND($V2016&lt;&gt;"",$W2016=""))),AND($C2016&lt;&gt;"",$E2016&lt;&gt;"",LEFT(TRIM($C2016),1)&lt;&gt;LEFT(TRIM($E2016),1)),IF(OR($E2016="",$F2016=""),FALSE(),IFERROR(COUNTIF(INDIRECT("UNITS_"&amp;SUBSTITUTE(LEFT($E2016,FIND(" ",$E2016&amp;" ")-1),".","_")),$F2016)=0,TRUE())),AND($B2016&lt;&gt;"",OR(ISNUMBER(SEARCH("outro",LOWER($B2016))),ISNUMBER(SEARCH("divers",LOWER($B2016))),ISNUMBER(SEARCH("etc",LOWER($B2016))))),OR(AND(ISNUMBER(SEARCH("comunic",LOWER($B2016))),LEFT($E2016,3)&lt;&gt;"4.4"),AND(ISNUMBER(SEARCH("monitor",LOWER($B2016))),NOT(OR(LEFT($E2016,3)="1.5",LEFT($E2016,3)="2.5")))),AND($B2016&lt;&gt;"",OR(LEFT($C2016,1)="1",LEFT($C2016,1)="2"),$D2016=""),AND($D2016&lt;&gt;"",NOT(OR(LEFT($C2016,1)="1",LEFT($C2016,1)="2"))),AND($D2016&lt;&gt;"",COUNTIF(' PROJETO'!$B$14:$B$16,$D2016)=0),IF($D2016="",FALSE(),IF(COUNTIF(' PROJETO'!$B$14:$B$16,$D2016)=0,FALSE(),IFERROR(INDEX(' PROJETO'!$C$14:$C$16,MATCH($D2016,' PROJETO'!$B$14:$B$16,0))&lt;&gt;"Sim",FALSE()))))</f>
        <v>0</v>
      </c>
      <c r="AG2016" s="21" t="b">
        <f>AND($AC2016,$Y2016&gt;'CONFG.  LISTAS'!$F$4,$Z2016="",$AA2016="")</f>
        <v>0</v>
      </c>
      <c r="AH2016" s="21" t="str">
        <f t="shared" si="415"/>
        <v/>
      </c>
      <c r="AI2016" s="43" t="str">
        <f ca="1">IF(NOT($AC2016),"",IF(OR($B2016="",$C2016="",$E2016="",$F2016=""),"Preencha descrição, categoria, tipo e unidade.",IF(AND($B2016&lt;&gt;"",OR(LEFT($C2016,1)="1",LEFT($C2016,1)="2"),$D2016=""),"Informe a prática de restauração para itens diretos.",IF(AND($D2016&lt;&gt;"",NOT(OR(LEFT($C2016,1)="1",LEFT($C2016,1)="2"))),"Custos indiretos não devem pertencer a uma prática específica.",IF(AND($D2016&lt;&gt;"",COUNTIF(' PROJETO'!$B$14:$B$16,$D2016)=0),"Prática de restauração inválida ou não cadastrada.",IF(IF($D2016="",FALSE(),IF(COUNTIF(' PROJETO'!$B$14:$B$16,$D2016)=0,FALSE(),IFERROR(INDEX(' PROJETO'!$C$14:$C$16,MATCH($D2016,' PROJETO'!$B$14:$B$16,0))&lt;&gt;"Sim",FALSE()))),"A prática informada no item não foi selecionada na aba Projeto.",IF(AND(MAX($I2016,$L2016,$O2016,$R2016,$U2016,$X2016)&gt;'CONFG.  LISTAS'!$F$4,NOT(OR($Z2016&lt;&gt;"",$AA2016&lt;&gt;""))),"Memorial de cálculo ou anexo obrigatório não informado para item acima do limite.",IF(OR(AND($G2016&lt;&gt;"",$H2016&lt;&gt;"",OR($G2016&lt;=0,$H2016&lt;=0)),AND($J2016&lt;&gt;"",$K2016&lt;&gt;"",OR($J2016&lt;=0,$K2016&lt;=0)),AND($M2016&lt;&gt;"",$N2016&lt;&gt;"",OR($M2016&lt;=0,$N2016&lt;=0)),AND($P2016&lt;&gt;"",$Q2016&lt;&gt;"",OR($P2016&lt;=0,$Q2016&lt;=0)),AND($S2016&lt;&gt;"",$T2016&lt;&gt;"",OR($S2016&lt;=0,$T2016&lt;=0)),AND($V2016&lt;&gt;"",$W2016&lt;&gt;"",OR($V2016&lt;=0,$W2016&lt;=0))),"Revise os valores informados: valor unitário e quantidade devem ser maiores que zero.",IF(OR(AND($G2016="",$H2016&lt;&gt;""),AND($G2016&lt;&gt;"",$H2016=""),AND($J2016="",$K2016&lt;&gt;""),AND($J2016&lt;&gt;"",$K2016=""),AND($M2016="",$N2016&lt;&gt;""),AND($M2016&lt;&gt;"",$N2016=""),AND($P2016="",$Q2016&lt;&gt;""),AND($P2016&lt;&gt;"",$Q2016=""),AND($S2016="",$T2016&lt;&gt;""),AND($S2016&lt;&gt;"",$T2016=""),AND($V2016="",$W2016&lt;&gt;""),AND($V2016&lt;&gt;"",$W2016="")),"Há ano preenchido parcialmente: "&amp;TRIM(IF(AND($G2016="",$H2016&lt;&gt;""),"Ano 1 (falta valor unitário); ","")&amp;IF(AND($G2016&lt;&gt;"",$H2016=""),"Ano 1 (falta quantidade); ","")&amp;IF(AND($J2016="",$K2016&lt;&gt;""),"Ano 2 (falta valor unitário); ","")&amp;IF(AND($J2016&lt;&gt;"",$K2016=""),"Ano 2 (falta quantidade); ","")&amp;IF(AND($M2016="",$N2016&lt;&gt;""),"Ano 3 (falta valor unitário); ","")&amp;IF(AND($M2016&lt;&gt;"",$N2016=""),"Ano 3 (falta quantidade); ","")&amp;IF(AND($P2016="",$Q2016&lt;&gt;""),"Ano 4 (falta valor unitário); ","")&amp;IF(AND($P2016&lt;&gt;"",$Q2016=""),"Ano 4 (falta quantidade); ","")&amp;IF(AND($S2016="",$T2016&lt;&gt;""),"Ano 5 (falta valor unitário); ","")&amp;IF(AND($S2016&lt;&gt;"",$T2016=""),"Ano 5 (falta quantidade); ","")&amp;IF(AND($V2016="",$W2016&lt;&gt;""),"Ano 6 (falta valor unitário); ","")&amp;IF(AND($V2016&lt;&gt;"",$W2016=""),"Ano 6 (falta quantidade); ","")), IF(NOT(OR(AND($G2016&lt;&gt;"",$H2016&lt;&gt;""),AND($J2016&lt;&gt;"",$K2016&lt;&gt;""),AND($M2016&lt;&gt;"",$N2016&lt;&gt;""),AND($P2016&lt;&gt;"",$Q2016&lt;&gt;""),AND($S2016&lt;&gt;"",$T2016&lt;&gt;""),AND($V2016&lt;&gt;"",$W2016&lt;&gt;""))),"Informe pelo menos um ano completo com valor unitário e quantidade.",IF(AND($C2016&lt;&gt;"",$E2016&lt;&gt;"",LEFT(TRIM($C2016),1)&lt;&gt;LEFT(TRIM($E2016),1)),"Categoria e tipo estão incompatíveis.",IF(IF(OR($E2016="",$F2016=""),FALSE(),IFERROR(COUNTIF(INDIRECT("UNITS_"&amp;SUBSTITUTE(LEFT($E2016,FIND(" ",$E2016&amp;" ")-1),".","_")),$F2016)=0,TRUE())),"Unidade incompatível com o tipo selecionado.",IF(OR(AND(ISNUMBER(SEARCH("comunic",LOWER($B2016))),LEFT($E2016,3)&lt;&gt;"4.4"),AND(ISNUMBER(SEARCH("monitor",LOWER($B2016))),NOT(OR(LEFT($E2016,3)="1.5",LEFT($E2016,3)="2.5")))),"Revise a classificação do item conforme as regras de preenchimento.",IF(AND($B2016&lt;&gt;"",OR(ISNUMBER(SEARCH("outro",LOWER($B2016))),ISNUMBER(SEARCH("divers",LOWER($B2016))),ISNUMBER(SEARCH("kit",LOWER($B2016))),ISNUMBER(SEARCH("ferrament",LOWER($B2016))),ISNUMBER(SEARCH("epi",LOWER($B2016)))),NOT(OR($Z2016&lt;&gt;"",$AA2016&lt;&gt;""))),"Descrição muito genérica: detalhe melhor o item e registre o racional no memorial ou em anexo.",IF(AND($Y2016=0,$B2016&lt;&gt;"",OR($G2016&lt;&gt;"",$H2016&lt;&gt;"",$J2016&lt;&gt;"",$K2016&lt;&gt;"",$M2016&lt;&gt;"",$N2016&lt;&gt;"",$P2016&lt;&gt;"",$Q2016&lt;&gt;"",$S2016&lt;&gt;"",$T2016&lt;&gt;"",$V2016&lt;&gt;"",$W2016&lt;&gt;"")),"O item possui dados lançados, mas o total está zerado. Revise os valores informados.","")))))))))))))))</f>
        <v/>
      </c>
    </row>
    <row r="2017" spans="1:35" ht="14.25" customHeight="1" x14ac:dyDescent="0.25">
      <c r="A2017" s="57" t="str">
        <f t="shared" si="403"/>
        <v/>
      </c>
      <c r="B2017" s="61"/>
      <c r="C2017" s="61"/>
      <c r="D2017" s="58"/>
      <c r="E2017" s="61"/>
      <c r="F2017" s="61"/>
      <c r="G2017" s="272"/>
      <c r="H2017" s="62"/>
      <c r="I2017" s="273">
        <f t="shared" si="404"/>
        <v>0</v>
      </c>
      <c r="J2017" s="272"/>
      <c r="K2017" s="62"/>
      <c r="L2017" s="270">
        <f t="shared" si="405"/>
        <v>0</v>
      </c>
      <c r="M2017" s="272"/>
      <c r="N2017" s="62"/>
      <c r="O2017" s="270">
        <f t="shared" si="406"/>
        <v>0</v>
      </c>
      <c r="P2017" s="272"/>
      <c r="Q2017" s="62"/>
      <c r="R2017" s="271">
        <f t="shared" si="407"/>
        <v>0</v>
      </c>
      <c r="S2017" s="272"/>
      <c r="T2017" s="62"/>
      <c r="U2017" s="270">
        <f t="shared" si="408"/>
        <v>0</v>
      </c>
      <c r="V2017" s="272"/>
      <c r="W2017" s="62"/>
      <c r="X2017" s="270">
        <f t="shared" si="409"/>
        <v>0</v>
      </c>
      <c r="Y2017" s="270">
        <f t="shared" si="410"/>
        <v>0</v>
      </c>
      <c r="Z2017" s="61"/>
      <c r="AA2017" s="61"/>
      <c r="AB2017" s="60" t="str">
        <f t="shared" si="411"/>
        <v/>
      </c>
      <c r="AC2017" s="21" t="b">
        <f t="shared" si="412"/>
        <v>0</v>
      </c>
      <c r="AD2017" s="21" t="b">
        <f t="shared" si="413"/>
        <v>0</v>
      </c>
      <c r="AE2017" s="21" t="b">
        <f t="shared" si="414"/>
        <v>0</v>
      </c>
      <c r="AF2017" s="21" t="b">
        <f ca="1">OR(AND($AC2017,NOT($AD2017)),AND($AC2017,OR(AND($G2017="",$H2017&lt;&gt;""),AND($G2017&lt;&gt;"",$H2017=""),AND($J2017="",$K2017&lt;&gt;""),AND($J2017&lt;&gt;"",$K2017=""),AND($M2017="",$N2017&lt;&gt;""),AND($M2017&lt;&gt;"",$N2017=""),AND($P2017="",$Q2017&lt;&gt;""),AND($P2017&lt;&gt;"",$Q2017=""),AND($S2017="",$T2017&lt;&gt;""),AND($S2017&lt;&gt;"",$T2017=""),AND($V2017="",$W2017&lt;&gt;""),AND($V2017&lt;&gt;"",$W2017=""))),AND($C2017&lt;&gt;"",$E2017&lt;&gt;"",LEFT(TRIM($C2017),1)&lt;&gt;LEFT(TRIM($E2017),1)),IF(OR($E2017="",$F2017=""),FALSE(),IFERROR(COUNTIF(INDIRECT("UNITS_"&amp;SUBSTITUTE(LEFT($E2017,FIND(" ",$E2017&amp;" ")-1),".","_")),$F2017)=0,TRUE())),AND($B2017&lt;&gt;"",OR(ISNUMBER(SEARCH("outro",LOWER($B2017))),ISNUMBER(SEARCH("divers",LOWER($B2017))),ISNUMBER(SEARCH("etc",LOWER($B2017))))),OR(AND(ISNUMBER(SEARCH("comunic",LOWER($B2017))),LEFT($E2017,3)&lt;&gt;"4.4"),AND(ISNUMBER(SEARCH("monitor",LOWER($B2017))),NOT(OR(LEFT($E2017,3)="1.5",LEFT($E2017,3)="2.5")))),AND($B2017&lt;&gt;"",OR(LEFT($C2017,1)="1",LEFT($C2017,1)="2"),$D2017=""),AND($D2017&lt;&gt;"",NOT(OR(LEFT($C2017,1)="1",LEFT($C2017,1)="2"))),AND($D2017&lt;&gt;"",COUNTIF(' PROJETO'!$B$14:$B$16,$D2017)=0),IF($D2017="",FALSE(),IF(COUNTIF(' PROJETO'!$B$14:$B$16,$D2017)=0,FALSE(),IFERROR(INDEX(' PROJETO'!$C$14:$C$16,MATCH($D2017,' PROJETO'!$B$14:$B$16,0))&lt;&gt;"Sim",FALSE()))))</f>
        <v>0</v>
      </c>
      <c r="AG2017" s="21" t="b">
        <f>AND($AC2017,$Y2017&gt;'CONFG.  LISTAS'!$F$4,$Z2017="",$AA2017="")</f>
        <v>0</v>
      </c>
      <c r="AH2017" s="21" t="str">
        <f t="shared" si="415"/>
        <v/>
      </c>
      <c r="AI2017" s="43" t="str">
        <f ca="1">IF(NOT($AC2017),"",IF(OR($B2017="",$C2017="",$E2017="",$F2017=""),"Preencha descrição, categoria, tipo e unidade.",IF(AND($B2017&lt;&gt;"",OR(LEFT($C2017,1)="1",LEFT($C2017,1)="2"),$D2017=""),"Informe a prática de restauração para itens diretos.",IF(AND($D2017&lt;&gt;"",NOT(OR(LEFT($C2017,1)="1",LEFT($C2017,1)="2"))),"Custos indiretos não devem pertencer a uma prática específica.",IF(AND($D2017&lt;&gt;"",COUNTIF(' PROJETO'!$B$14:$B$16,$D2017)=0),"Prática de restauração inválida ou não cadastrada.",IF(IF($D2017="",FALSE(),IF(COUNTIF(' PROJETO'!$B$14:$B$16,$D2017)=0,FALSE(),IFERROR(INDEX(' PROJETO'!$C$14:$C$16,MATCH($D2017,' PROJETO'!$B$14:$B$16,0))&lt;&gt;"Sim",FALSE()))),"A prática informada no item não foi selecionada na aba Projeto.",IF(AND(MAX($I2017,$L2017,$O2017,$R2017,$U2017,$X2017)&gt;'CONFG.  LISTAS'!$F$4,NOT(OR($Z2017&lt;&gt;"",$AA2017&lt;&gt;""))),"Memorial de cálculo ou anexo obrigatório não informado para item acima do limite.",IF(OR(AND($G2017&lt;&gt;"",$H2017&lt;&gt;"",OR($G2017&lt;=0,$H2017&lt;=0)),AND($J2017&lt;&gt;"",$K2017&lt;&gt;"",OR($J2017&lt;=0,$K2017&lt;=0)),AND($M2017&lt;&gt;"",$N2017&lt;&gt;"",OR($M2017&lt;=0,$N2017&lt;=0)),AND($P2017&lt;&gt;"",$Q2017&lt;&gt;"",OR($P2017&lt;=0,$Q2017&lt;=0)),AND($S2017&lt;&gt;"",$T2017&lt;&gt;"",OR($S2017&lt;=0,$T2017&lt;=0)),AND($V2017&lt;&gt;"",$W2017&lt;&gt;"",OR($V2017&lt;=0,$W2017&lt;=0))),"Revise os valores informados: valor unitário e quantidade devem ser maiores que zero.",IF(OR(AND($G2017="",$H2017&lt;&gt;""),AND($G2017&lt;&gt;"",$H2017=""),AND($J2017="",$K2017&lt;&gt;""),AND($J2017&lt;&gt;"",$K2017=""),AND($M2017="",$N2017&lt;&gt;""),AND($M2017&lt;&gt;"",$N2017=""),AND($P2017="",$Q2017&lt;&gt;""),AND($P2017&lt;&gt;"",$Q2017=""),AND($S2017="",$T2017&lt;&gt;""),AND($S2017&lt;&gt;"",$T2017=""),AND($V2017="",$W2017&lt;&gt;""),AND($V2017&lt;&gt;"",$W2017="")),"Há ano preenchido parcialmente: "&amp;TRIM(IF(AND($G2017="",$H2017&lt;&gt;""),"Ano 1 (falta valor unitário); ","")&amp;IF(AND($G2017&lt;&gt;"",$H2017=""),"Ano 1 (falta quantidade); ","")&amp;IF(AND($J2017="",$K2017&lt;&gt;""),"Ano 2 (falta valor unitário); ","")&amp;IF(AND($J2017&lt;&gt;"",$K2017=""),"Ano 2 (falta quantidade); ","")&amp;IF(AND($M2017="",$N2017&lt;&gt;""),"Ano 3 (falta valor unitário); ","")&amp;IF(AND($M2017&lt;&gt;"",$N2017=""),"Ano 3 (falta quantidade); ","")&amp;IF(AND($P2017="",$Q2017&lt;&gt;""),"Ano 4 (falta valor unitário); ","")&amp;IF(AND($P2017&lt;&gt;"",$Q2017=""),"Ano 4 (falta quantidade); ","")&amp;IF(AND($S2017="",$T2017&lt;&gt;""),"Ano 5 (falta valor unitário); ","")&amp;IF(AND($S2017&lt;&gt;"",$T2017=""),"Ano 5 (falta quantidade); ","")&amp;IF(AND($V2017="",$W2017&lt;&gt;""),"Ano 6 (falta valor unitário); ","")&amp;IF(AND($V2017&lt;&gt;"",$W2017=""),"Ano 6 (falta quantidade); ","")), IF(NOT(OR(AND($G2017&lt;&gt;"",$H2017&lt;&gt;""),AND($J2017&lt;&gt;"",$K2017&lt;&gt;""),AND($M2017&lt;&gt;"",$N2017&lt;&gt;""),AND($P2017&lt;&gt;"",$Q2017&lt;&gt;""),AND($S2017&lt;&gt;"",$T2017&lt;&gt;""),AND($V2017&lt;&gt;"",$W2017&lt;&gt;""))),"Informe pelo menos um ano completo com valor unitário e quantidade.",IF(AND($C2017&lt;&gt;"",$E2017&lt;&gt;"",LEFT(TRIM($C2017),1)&lt;&gt;LEFT(TRIM($E2017),1)),"Categoria e tipo estão incompatíveis.",IF(IF(OR($E2017="",$F2017=""),FALSE(),IFERROR(COUNTIF(INDIRECT("UNITS_"&amp;SUBSTITUTE(LEFT($E2017,FIND(" ",$E2017&amp;" ")-1),".","_")),$F2017)=0,TRUE())),"Unidade incompatível com o tipo selecionado.",IF(OR(AND(ISNUMBER(SEARCH("comunic",LOWER($B2017))),LEFT($E2017,3)&lt;&gt;"4.4"),AND(ISNUMBER(SEARCH("monitor",LOWER($B2017))),NOT(OR(LEFT($E2017,3)="1.5",LEFT($E2017,3)="2.5")))),"Revise a classificação do item conforme as regras de preenchimento.",IF(AND($B2017&lt;&gt;"",OR(ISNUMBER(SEARCH("outro",LOWER($B2017))),ISNUMBER(SEARCH("divers",LOWER($B2017))),ISNUMBER(SEARCH("kit",LOWER($B2017))),ISNUMBER(SEARCH("ferrament",LOWER($B2017))),ISNUMBER(SEARCH("epi",LOWER($B2017)))),NOT(OR($Z2017&lt;&gt;"",$AA2017&lt;&gt;""))),"Descrição muito genérica: detalhe melhor o item e registre o racional no memorial ou em anexo.",IF(AND($Y2017=0,$B2017&lt;&gt;"",OR($G2017&lt;&gt;"",$H2017&lt;&gt;"",$J2017&lt;&gt;"",$K2017&lt;&gt;"",$M2017&lt;&gt;"",$N2017&lt;&gt;"",$P2017&lt;&gt;"",$Q2017&lt;&gt;"",$S2017&lt;&gt;"",$T2017&lt;&gt;"",$V2017&lt;&gt;"",$W2017&lt;&gt;"")),"O item possui dados lançados, mas o total está zerado. Revise os valores informados.","")))))))))))))))</f>
        <v/>
      </c>
    </row>
    <row r="2018" spans="1:35" ht="14.25" customHeight="1" x14ac:dyDescent="0.25">
      <c r="A2018" s="57" t="str">
        <f t="shared" si="403"/>
        <v/>
      </c>
      <c r="B2018" s="58"/>
      <c r="C2018" s="58"/>
      <c r="D2018" s="58"/>
      <c r="E2018" s="58"/>
      <c r="F2018" s="58"/>
      <c r="G2018" s="269"/>
      <c r="H2018" s="59"/>
      <c r="I2018" s="273">
        <f t="shared" si="404"/>
        <v>0</v>
      </c>
      <c r="J2018" s="269"/>
      <c r="K2018" s="59"/>
      <c r="L2018" s="270">
        <f t="shared" si="405"/>
        <v>0</v>
      </c>
      <c r="M2018" s="269"/>
      <c r="N2018" s="59"/>
      <c r="O2018" s="270">
        <f t="shared" si="406"/>
        <v>0</v>
      </c>
      <c r="P2018" s="269"/>
      <c r="Q2018" s="59"/>
      <c r="R2018" s="271">
        <f t="shared" si="407"/>
        <v>0</v>
      </c>
      <c r="S2018" s="269"/>
      <c r="T2018" s="59"/>
      <c r="U2018" s="270">
        <f t="shared" si="408"/>
        <v>0</v>
      </c>
      <c r="V2018" s="269"/>
      <c r="W2018" s="59"/>
      <c r="X2018" s="270">
        <f t="shared" si="409"/>
        <v>0</v>
      </c>
      <c r="Y2018" s="270">
        <f t="shared" si="410"/>
        <v>0</v>
      </c>
      <c r="Z2018" s="58"/>
      <c r="AA2018" s="58"/>
      <c r="AB2018" s="60" t="str">
        <f t="shared" si="411"/>
        <v/>
      </c>
      <c r="AC2018" s="21" t="b">
        <f t="shared" si="412"/>
        <v>0</v>
      </c>
      <c r="AD2018" s="21" t="b">
        <f t="shared" si="413"/>
        <v>0</v>
      </c>
      <c r="AE2018" s="21" t="b">
        <f t="shared" si="414"/>
        <v>0</v>
      </c>
      <c r="AF2018" s="21" t="b">
        <f ca="1">OR(AND($AC2018,NOT($AD2018)),AND($AC2018,OR(AND($G2018="",$H2018&lt;&gt;""),AND($G2018&lt;&gt;"",$H2018=""),AND($J2018="",$K2018&lt;&gt;""),AND($J2018&lt;&gt;"",$K2018=""),AND($M2018="",$N2018&lt;&gt;""),AND($M2018&lt;&gt;"",$N2018=""),AND($P2018="",$Q2018&lt;&gt;""),AND($P2018&lt;&gt;"",$Q2018=""),AND($S2018="",$T2018&lt;&gt;""),AND($S2018&lt;&gt;"",$T2018=""),AND($V2018="",$W2018&lt;&gt;""),AND($V2018&lt;&gt;"",$W2018=""))),AND($C2018&lt;&gt;"",$E2018&lt;&gt;"",LEFT(TRIM($C2018),1)&lt;&gt;LEFT(TRIM($E2018),1)),IF(OR($E2018="",$F2018=""),FALSE(),IFERROR(COUNTIF(INDIRECT("UNITS_"&amp;SUBSTITUTE(LEFT($E2018,FIND(" ",$E2018&amp;" ")-1),".","_")),$F2018)=0,TRUE())),AND($B2018&lt;&gt;"",OR(ISNUMBER(SEARCH("outro",LOWER($B2018))),ISNUMBER(SEARCH("divers",LOWER($B2018))),ISNUMBER(SEARCH("etc",LOWER($B2018))))),OR(AND(ISNUMBER(SEARCH("comunic",LOWER($B2018))),LEFT($E2018,3)&lt;&gt;"4.4"),AND(ISNUMBER(SEARCH("monitor",LOWER($B2018))),NOT(OR(LEFT($E2018,3)="1.5",LEFT($E2018,3)="2.5")))),AND($B2018&lt;&gt;"",OR(LEFT($C2018,1)="1",LEFT($C2018,1)="2"),$D2018=""),AND($D2018&lt;&gt;"",NOT(OR(LEFT($C2018,1)="1",LEFT($C2018,1)="2"))),AND($D2018&lt;&gt;"",COUNTIF(' PROJETO'!$B$14:$B$16,$D2018)=0),IF($D2018="",FALSE(),IF(COUNTIF(' PROJETO'!$B$14:$B$16,$D2018)=0,FALSE(),IFERROR(INDEX(' PROJETO'!$C$14:$C$16,MATCH($D2018,' PROJETO'!$B$14:$B$16,0))&lt;&gt;"Sim",FALSE()))))</f>
        <v>0</v>
      </c>
      <c r="AG2018" s="21" t="b">
        <f>AND($AC2018,$Y2018&gt;'CONFG.  LISTAS'!$F$4,$Z2018="",$AA2018="")</f>
        <v>0</v>
      </c>
      <c r="AH2018" s="21" t="str">
        <f t="shared" si="415"/>
        <v/>
      </c>
      <c r="AI2018" s="43" t="str">
        <f ca="1">IF(NOT($AC2018),"",IF(OR($B2018="",$C2018="",$E2018="",$F2018=""),"Preencha descrição, categoria, tipo e unidade.",IF(AND($B2018&lt;&gt;"",OR(LEFT($C2018,1)="1",LEFT($C2018,1)="2"),$D2018=""),"Informe a prática de restauração para itens diretos.",IF(AND($D2018&lt;&gt;"",NOT(OR(LEFT($C2018,1)="1",LEFT($C2018,1)="2"))),"Custos indiretos não devem pertencer a uma prática específica.",IF(AND($D2018&lt;&gt;"",COUNTIF(' PROJETO'!$B$14:$B$16,$D2018)=0),"Prática de restauração inválida ou não cadastrada.",IF(IF($D2018="",FALSE(),IF(COUNTIF(' PROJETO'!$B$14:$B$16,$D2018)=0,FALSE(),IFERROR(INDEX(' PROJETO'!$C$14:$C$16,MATCH($D2018,' PROJETO'!$B$14:$B$16,0))&lt;&gt;"Sim",FALSE()))),"A prática informada no item não foi selecionada na aba Projeto.",IF(AND(MAX($I2018,$L2018,$O2018,$R2018,$U2018,$X2018)&gt;'CONFG.  LISTAS'!$F$4,NOT(OR($Z2018&lt;&gt;"",$AA2018&lt;&gt;""))),"Memorial de cálculo ou anexo obrigatório não informado para item acima do limite.",IF(OR(AND($G2018&lt;&gt;"",$H2018&lt;&gt;"",OR($G2018&lt;=0,$H2018&lt;=0)),AND($J2018&lt;&gt;"",$K2018&lt;&gt;"",OR($J2018&lt;=0,$K2018&lt;=0)),AND($M2018&lt;&gt;"",$N2018&lt;&gt;"",OR($M2018&lt;=0,$N2018&lt;=0)),AND($P2018&lt;&gt;"",$Q2018&lt;&gt;"",OR($P2018&lt;=0,$Q2018&lt;=0)),AND($S2018&lt;&gt;"",$T2018&lt;&gt;"",OR($S2018&lt;=0,$T2018&lt;=0)),AND($V2018&lt;&gt;"",$W2018&lt;&gt;"",OR($V2018&lt;=0,$W2018&lt;=0))),"Revise os valores informados: valor unitário e quantidade devem ser maiores que zero.",IF(OR(AND($G2018="",$H2018&lt;&gt;""),AND($G2018&lt;&gt;"",$H2018=""),AND($J2018="",$K2018&lt;&gt;""),AND($J2018&lt;&gt;"",$K2018=""),AND($M2018="",$N2018&lt;&gt;""),AND($M2018&lt;&gt;"",$N2018=""),AND($P2018="",$Q2018&lt;&gt;""),AND($P2018&lt;&gt;"",$Q2018=""),AND($S2018="",$T2018&lt;&gt;""),AND($S2018&lt;&gt;"",$T2018=""),AND($V2018="",$W2018&lt;&gt;""),AND($V2018&lt;&gt;"",$W2018="")),"Há ano preenchido parcialmente: "&amp;TRIM(IF(AND($G2018="",$H2018&lt;&gt;""),"Ano 1 (falta valor unitário); ","")&amp;IF(AND($G2018&lt;&gt;"",$H2018=""),"Ano 1 (falta quantidade); ","")&amp;IF(AND($J2018="",$K2018&lt;&gt;""),"Ano 2 (falta valor unitário); ","")&amp;IF(AND($J2018&lt;&gt;"",$K2018=""),"Ano 2 (falta quantidade); ","")&amp;IF(AND($M2018="",$N2018&lt;&gt;""),"Ano 3 (falta valor unitário); ","")&amp;IF(AND($M2018&lt;&gt;"",$N2018=""),"Ano 3 (falta quantidade); ","")&amp;IF(AND($P2018="",$Q2018&lt;&gt;""),"Ano 4 (falta valor unitário); ","")&amp;IF(AND($P2018&lt;&gt;"",$Q2018=""),"Ano 4 (falta quantidade); ","")&amp;IF(AND($S2018="",$T2018&lt;&gt;""),"Ano 5 (falta valor unitário); ","")&amp;IF(AND($S2018&lt;&gt;"",$T2018=""),"Ano 5 (falta quantidade); ","")&amp;IF(AND($V2018="",$W2018&lt;&gt;""),"Ano 6 (falta valor unitário); ","")&amp;IF(AND($V2018&lt;&gt;"",$W2018=""),"Ano 6 (falta quantidade); ","")), IF(NOT(OR(AND($G2018&lt;&gt;"",$H2018&lt;&gt;""),AND($J2018&lt;&gt;"",$K2018&lt;&gt;""),AND($M2018&lt;&gt;"",$N2018&lt;&gt;""),AND($P2018&lt;&gt;"",$Q2018&lt;&gt;""),AND($S2018&lt;&gt;"",$T2018&lt;&gt;""),AND($V2018&lt;&gt;"",$W2018&lt;&gt;""))),"Informe pelo menos um ano completo com valor unitário e quantidade.",IF(AND($C2018&lt;&gt;"",$E2018&lt;&gt;"",LEFT(TRIM($C2018),1)&lt;&gt;LEFT(TRIM($E2018),1)),"Categoria e tipo estão incompatíveis.",IF(IF(OR($E2018="",$F2018=""),FALSE(),IFERROR(COUNTIF(INDIRECT("UNITS_"&amp;SUBSTITUTE(LEFT($E2018,FIND(" ",$E2018&amp;" ")-1),".","_")),$F2018)=0,TRUE())),"Unidade incompatível com o tipo selecionado.",IF(OR(AND(ISNUMBER(SEARCH("comunic",LOWER($B2018))),LEFT($E2018,3)&lt;&gt;"4.4"),AND(ISNUMBER(SEARCH("monitor",LOWER($B2018))),NOT(OR(LEFT($E2018,3)="1.5",LEFT($E2018,3)="2.5")))),"Revise a classificação do item conforme as regras de preenchimento.",IF(AND($B2018&lt;&gt;"",OR(ISNUMBER(SEARCH("outro",LOWER($B2018))),ISNUMBER(SEARCH("divers",LOWER($B2018))),ISNUMBER(SEARCH("kit",LOWER($B2018))),ISNUMBER(SEARCH("ferrament",LOWER($B2018))),ISNUMBER(SEARCH("epi",LOWER($B2018)))),NOT(OR($Z2018&lt;&gt;"",$AA2018&lt;&gt;""))),"Descrição muito genérica: detalhe melhor o item e registre o racional no memorial ou em anexo.",IF(AND($Y2018=0,$B2018&lt;&gt;"",OR($G2018&lt;&gt;"",$H2018&lt;&gt;"",$J2018&lt;&gt;"",$K2018&lt;&gt;"",$M2018&lt;&gt;"",$N2018&lt;&gt;"",$P2018&lt;&gt;"",$Q2018&lt;&gt;"",$S2018&lt;&gt;"",$T2018&lt;&gt;"",$V2018&lt;&gt;"",$W2018&lt;&gt;"")),"O item possui dados lançados, mas o total está zerado. Revise os valores informados.","")))))))))))))))</f>
        <v/>
      </c>
    </row>
    <row r="2019" spans="1:35" ht="14.25" customHeight="1" x14ac:dyDescent="0.25">
      <c r="A2019" s="57" t="str">
        <f t="shared" si="403"/>
        <v/>
      </c>
      <c r="B2019" s="61"/>
      <c r="C2019" s="61"/>
      <c r="D2019" s="58"/>
      <c r="E2019" s="61"/>
      <c r="F2019" s="61"/>
      <c r="G2019" s="272"/>
      <c r="H2019" s="62"/>
      <c r="I2019" s="273">
        <f t="shared" si="404"/>
        <v>0</v>
      </c>
      <c r="J2019" s="272"/>
      <c r="K2019" s="62"/>
      <c r="L2019" s="270">
        <f t="shared" si="405"/>
        <v>0</v>
      </c>
      <c r="M2019" s="272"/>
      <c r="N2019" s="62"/>
      <c r="O2019" s="270">
        <f t="shared" si="406"/>
        <v>0</v>
      </c>
      <c r="P2019" s="272"/>
      <c r="Q2019" s="62"/>
      <c r="R2019" s="271">
        <f t="shared" si="407"/>
        <v>0</v>
      </c>
      <c r="S2019" s="272"/>
      <c r="T2019" s="62"/>
      <c r="U2019" s="270">
        <f t="shared" si="408"/>
        <v>0</v>
      </c>
      <c r="V2019" s="272"/>
      <c r="W2019" s="62"/>
      <c r="X2019" s="270">
        <f t="shared" si="409"/>
        <v>0</v>
      </c>
      <c r="Y2019" s="270">
        <f t="shared" si="410"/>
        <v>0</v>
      </c>
      <c r="Z2019" s="61"/>
      <c r="AA2019" s="61"/>
      <c r="AB2019" s="60" t="str">
        <f t="shared" si="411"/>
        <v/>
      </c>
      <c r="AC2019" s="21" t="b">
        <f t="shared" si="412"/>
        <v>0</v>
      </c>
      <c r="AD2019" s="21" t="b">
        <f t="shared" si="413"/>
        <v>0</v>
      </c>
      <c r="AE2019" s="21" t="b">
        <f t="shared" si="414"/>
        <v>0</v>
      </c>
      <c r="AF2019" s="21" t="b">
        <f ca="1">OR(AND($AC2019,NOT($AD2019)),AND($AC2019,OR(AND($G2019="",$H2019&lt;&gt;""),AND($G2019&lt;&gt;"",$H2019=""),AND($J2019="",$K2019&lt;&gt;""),AND($J2019&lt;&gt;"",$K2019=""),AND($M2019="",$N2019&lt;&gt;""),AND($M2019&lt;&gt;"",$N2019=""),AND($P2019="",$Q2019&lt;&gt;""),AND($P2019&lt;&gt;"",$Q2019=""),AND($S2019="",$T2019&lt;&gt;""),AND($S2019&lt;&gt;"",$T2019=""),AND($V2019="",$W2019&lt;&gt;""),AND($V2019&lt;&gt;"",$W2019=""))),AND($C2019&lt;&gt;"",$E2019&lt;&gt;"",LEFT(TRIM($C2019),1)&lt;&gt;LEFT(TRIM($E2019),1)),IF(OR($E2019="",$F2019=""),FALSE(),IFERROR(COUNTIF(INDIRECT("UNITS_"&amp;SUBSTITUTE(LEFT($E2019,FIND(" ",$E2019&amp;" ")-1),".","_")),$F2019)=0,TRUE())),AND($B2019&lt;&gt;"",OR(ISNUMBER(SEARCH("outro",LOWER($B2019))),ISNUMBER(SEARCH("divers",LOWER($B2019))),ISNUMBER(SEARCH("etc",LOWER($B2019))))),OR(AND(ISNUMBER(SEARCH("comunic",LOWER($B2019))),LEFT($E2019,3)&lt;&gt;"4.4"),AND(ISNUMBER(SEARCH("monitor",LOWER($B2019))),NOT(OR(LEFT($E2019,3)="1.5",LEFT($E2019,3)="2.5")))),AND($B2019&lt;&gt;"",OR(LEFT($C2019,1)="1",LEFT($C2019,1)="2"),$D2019=""),AND($D2019&lt;&gt;"",NOT(OR(LEFT($C2019,1)="1",LEFT($C2019,1)="2"))),AND($D2019&lt;&gt;"",COUNTIF(' PROJETO'!$B$14:$B$16,$D2019)=0),IF($D2019="",FALSE(),IF(COUNTIF(' PROJETO'!$B$14:$B$16,$D2019)=0,FALSE(),IFERROR(INDEX(' PROJETO'!$C$14:$C$16,MATCH($D2019,' PROJETO'!$B$14:$B$16,0))&lt;&gt;"Sim",FALSE()))))</f>
        <v>0</v>
      </c>
      <c r="AG2019" s="21" t="b">
        <f>AND($AC2019,$Y2019&gt;'CONFG.  LISTAS'!$F$4,$Z2019="",$AA2019="")</f>
        <v>0</v>
      </c>
      <c r="AH2019" s="21" t="str">
        <f t="shared" si="415"/>
        <v/>
      </c>
      <c r="AI2019" s="43" t="str">
        <f ca="1">IF(NOT($AC2019),"",IF(OR($B2019="",$C2019="",$E2019="",$F2019=""),"Preencha descrição, categoria, tipo e unidade.",IF(AND($B2019&lt;&gt;"",OR(LEFT($C2019,1)="1",LEFT($C2019,1)="2"),$D2019=""),"Informe a prática de restauração para itens diretos.",IF(AND($D2019&lt;&gt;"",NOT(OR(LEFT($C2019,1)="1",LEFT($C2019,1)="2"))),"Custos indiretos não devem pertencer a uma prática específica.",IF(AND($D2019&lt;&gt;"",COUNTIF(' PROJETO'!$B$14:$B$16,$D2019)=0),"Prática de restauração inválida ou não cadastrada.",IF(IF($D2019="",FALSE(),IF(COUNTIF(' PROJETO'!$B$14:$B$16,$D2019)=0,FALSE(),IFERROR(INDEX(' PROJETO'!$C$14:$C$16,MATCH($D2019,' PROJETO'!$B$14:$B$16,0))&lt;&gt;"Sim",FALSE()))),"A prática informada no item não foi selecionada na aba Projeto.",IF(AND(MAX($I2019,$L2019,$O2019,$R2019,$U2019,$X2019)&gt;'CONFG.  LISTAS'!$F$4,NOT(OR($Z2019&lt;&gt;"",$AA2019&lt;&gt;""))),"Memorial de cálculo ou anexo obrigatório não informado para item acima do limite.",IF(OR(AND($G2019&lt;&gt;"",$H2019&lt;&gt;"",OR($G2019&lt;=0,$H2019&lt;=0)),AND($J2019&lt;&gt;"",$K2019&lt;&gt;"",OR($J2019&lt;=0,$K2019&lt;=0)),AND($M2019&lt;&gt;"",$N2019&lt;&gt;"",OR($M2019&lt;=0,$N2019&lt;=0)),AND($P2019&lt;&gt;"",$Q2019&lt;&gt;"",OR($P2019&lt;=0,$Q2019&lt;=0)),AND($S2019&lt;&gt;"",$T2019&lt;&gt;"",OR($S2019&lt;=0,$T2019&lt;=0)),AND($V2019&lt;&gt;"",$W2019&lt;&gt;"",OR($V2019&lt;=0,$W2019&lt;=0))),"Revise os valores informados: valor unitário e quantidade devem ser maiores que zero.",IF(OR(AND($G2019="",$H2019&lt;&gt;""),AND($G2019&lt;&gt;"",$H2019=""),AND($J2019="",$K2019&lt;&gt;""),AND($J2019&lt;&gt;"",$K2019=""),AND($M2019="",$N2019&lt;&gt;""),AND($M2019&lt;&gt;"",$N2019=""),AND($P2019="",$Q2019&lt;&gt;""),AND($P2019&lt;&gt;"",$Q2019=""),AND($S2019="",$T2019&lt;&gt;""),AND($S2019&lt;&gt;"",$T2019=""),AND($V2019="",$W2019&lt;&gt;""),AND($V2019&lt;&gt;"",$W2019="")),"Há ano preenchido parcialmente: "&amp;TRIM(IF(AND($G2019="",$H2019&lt;&gt;""),"Ano 1 (falta valor unitário); ","")&amp;IF(AND($G2019&lt;&gt;"",$H2019=""),"Ano 1 (falta quantidade); ","")&amp;IF(AND($J2019="",$K2019&lt;&gt;""),"Ano 2 (falta valor unitário); ","")&amp;IF(AND($J2019&lt;&gt;"",$K2019=""),"Ano 2 (falta quantidade); ","")&amp;IF(AND($M2019="",$N2019&lt;&gt;""),"Ano 3 (falta valor unitário); ","")&amp;IF(AND($M2019&lt;&gt;"",$N2019=""),"Ano 3 (falta quantidade); ","")&amp;IF(AND($P2019="",$Q2019&lt;&gt;""),"Ano 4 (falta valor unitário); ","")&amp;IF(AND($P2019&lt;&gt;"",$Q2019=""),"Ano 4 (falta quantidade); ","")&amp;IF(AND($S2019="",$T2019&lt;&gt;""),"Ano 5 (falta valor unitário); ","")&amp;IF(AND($S2019&lt;&gt;"",$T2019=""),"Ano 5 (falta quantidade); ","")&amp;IF(AND($V2019="",$W2019&lt;&gt;""),"Ano 6 (falta valor unitário); ","")&amp;IF(AND($V2019&lt;&gt;"",$W2019=""),"Ano 6 (falta quantidade); ","")), IF(NOT(OR(AND($G2019&lt;&gt;"",$H2019&lt;&gt;""),AND($J2019&lt;&gt;"",$K2019&lt;&gt;""),AND($M2019&lt;&gt;"",$N2019&lt;&gt;""),AND($P2019&lt;&gt;"",$Q2019&lt;&gt;""),AND($S2019&lt;&gt;"",$T2019&lt;&gt;""),AND($V2019&lt;&gt;"",$W2019&lt;&gt;""))),"Informe pelo menos um ano completo com valor unitário e quantidade.",IF(AND($C2019&lt;&gt;"",$E2019&lt;&gt;"",LEFT(TRIM($C2019),1)&lt;&gt;LEFT(TRIM($E2019),1)),"Categoria e tipo estão incompatíveis.",IF(IF(OR($E2019="",$F2019=""),FALSE(),IFERROR(COUNTIF(INDIRECT("UNITS_"&amp;SUBSTITUTE(LEFT($E2019,FIND(" ",$E2019&amp;" ")-1),".","_")),$F2019)=0,TRUE())),"Unidade incompatível com o tipo selecionado.",IF(OR(AND(ISNUMBER(SEARCH("comunic",LOWER($B2019))),LEFT($E2019,3)&lt;&gt;"4.4"),AND(ISNUMBER(SEARCH("monitor",LOWER($B2019))),NOT(OR(LEFT($E2019,3)="1.5",LEFT($E2019,3)="2.5")))),"Revise a classificação do item conforme as regras de preenchimento.",IF(AND($B2019&lt;&gt;"",OR(ISNUMBER(SEARCH("outro",LOWER($B2019))),ISNUMBER(SEARCH("divers",LOWER($B2019))),ISNUMBER(SEARCH("kit",LOWER($B2019))),ISNUMBER(SEARCH("ferrament",LOWER($B2019))),ISNUMBER(SEARCH("epi",LOWER($B2019)))),NOT(OR($Z2019&lt;&gt;"",$AA2019&lt;&gt;""))),"Descrição muito genérica: detalhe melhor o item e registre o racional no memorial ou em anexo.",IF(AND($Y2019=0,$B2019&lt;&gt;"",OR($G2019&lt;&gt;"",$H2019&lt;&gt;"",$J2019&lt;&gt;"",$K2019&lt;&gt;"",$M2019&lt;&gt;"",$N2019&lt;&gt;"",$P2019&lt;&gt;"",$Q2019&lt;&gt;"",$S2019&lt;&gt;"",$T2019&lt;&gt;"",$V2019&lt;&gt;"",$W2019&lt;&gt;"")),"O item possui dados lançados, mas o total está zerado. Revise os valores informados.","")))))))))))))))</f>
        <v/>
      </c>
    </row>
    <row r="2020" spans="1:35" ht="14.25" customHeight="1" x14ac:dyDescent="0.25">
      <c r="A2020" s="57" t="str">
        <f t="shared" si="403"/>
        <v/>
      </c>
      <c r="B2020" s="58"/>
      <c r="C2020" s="58"/>
      <c r="D2020" s="58"/>
      <c r="E2020" s="58"/>
      <c r="F2020" s="58"/>
      <c r="G2020" s="269"/>
      <c r="H2020" s="59"/>
      <c r="I2020" s="273">
        <f t="shared" si="404"/>
        <v>0</v>
      </c>
      <c r="J2020" s="269"/>
      <c r="K2020" s="59"/>
      <c r="L2020" s="270">
        <f t="shared" si="405"/>
        <v>0</v>
      </c>
      <c r="M2020" s="269"/>
      <c r="N2020" s="59"/>
      <c r="O2020" s="270">
        <f t="shared" si="406"/>
        <v>0</v>
      </c>
      <c r="P2020" s="269"/>
      <c r="Q2020" s="59"/>
      <c r="R2020" s="271">
        <f t="shared" si="407"/>
        <v>0</v>
      </c>
      <c r="S2020" s="269"/>
      <c r="T2020" s="59"/>
      <c r="U2020" s="270">
        <f t="shared" si="408"/>
        <v>0</v>
      </c>
      <c r="V2020" s="269"/>
      <c r="W2020" s="59"/>
      <c r="X2020" s="270">
        <f t="shared" si="409"/>
        <v>0</v>
      </c>
      <c r="Y2020" s="270">
        <f t="shared" si="410"/>
        <v>0</v>
      </c>
      <c r="Z2020" s="58"/>
      <c r="AA2020" s="58"/>
      <c r="AB2020" s="60" t="str">
        <f t="shared" si="411"/>
        <v/>
      </c>
      <c r="AC2020" s="21" t="b">
        <f t="shared" si="412"/>
        <v>0</v>
      </c>
      <c r="AD2020" s="21" t="b">
        <f t="shared" si="413"/>
        <v>0</v>
      </c>
      <c r="AE2020" s="21" t="b">
        <f t="shared" si="414"/>
        <v>0</v>
      </c>
      <c r="AF2020" s="21" t="b">
        <f ca="1">OR(AND($AC2020,NOT($AD2020)),AND($AC2020,OR(AND($G2020="",$H2020&lt;&gt;""),AND($G2020&lt;&gt;"",$H2020=""),AND($J2020="",$K2020&lt;&gt;""),AND($J2020&lt;&gt;"",$K2020=""),AND($M2020="",$N2020&lt;&gt;""),AND($M2020&lt;&gt;"",$N2020=""),AND($P2020="",$Q2020&lt;&gt;""),AND($P2020&lt;&gt;"",$Q2020=""),AND($S2020="",$T2020&lt;&gt;""),AND($S2020&lt;&gt;"",$T2020=""),AND($V2020="",$W2020&lt;&gt;""),AND($V2020&lt;&gt;"",$W2020=""))),AND($C2020&lt;&gt;"",$E2020&lt;&gt;"",LEFT(TRIM($C2020),1)&lt;&gt;LEFT(TRIM($E2020),1)),IF(OR($E2020="",$F2020=""),FALSE(),IFERROR(COUNTIF(INDIRECT("UNITS_"&amp;SUBSTITUTE(LEFT($E2020,FIND(" ",$E2020&amp;" ")-1),".","_")),$F2020)=0,TRUE())),AND($B2020&lt;&gt;"",OR(ISNUMBER(SEARCH("outro",LOWER($B2020))),ISNUMBER(SEARCH("divers",LOWER($B2020))),ISNUMBER(SEARCH("etc",LOWER($B2020))))),OR(AND(ISNUMBER(SEARCH("comunic",LOWER($B2020))),LEFT($E2020,3)&lt;&gt;"4.4"),AND(ISNUMBER(SEARCH("monitor",LOWER($B2020))),NOT(OR(LEFT($E2020,3)="1.5",LEFT($E2020,3)="2.5")))),AND($B2020&lt;&gt;"",OR(LEFT($C2020,1)="1",LEFT($C2020,1)="2"),$D2020=""),AND($D2020&lt;&gt;"",NOT(OR(LEFT($C2020,1)="1",LEFT($C2020,1)="2"))),AND($D2020&lt;&gt;"",COUNTIF(' PROJETO'!$B$14:$B$16,$D2020)=0),IF($D2020="",FALSE(),IF(COUNTIF(' PROJETO'!$B$14:$B$16,$D2020)=0,FALSE(),IFERROR(INDEX(' PROJETO'!$C$14:$C$16,MATCH($D2020,' PROJETO'!$B$14:$B$16,0))&lt;&gt;"Sim",FALSE()))))</f>
        <v>0</v>
      </c>
      <c r="AG2020" s="21" t="b">
        <f>AND($AC2020,$Y2020&gt;'CONFG.  LISTAS'!$F$4,$Z2020="",$AA2020="")</f>
        <v>0</v>
      </c>
      <c r="AH2020" s="21" t="str">
        <f t="shared" si="415"/>
        <v/>
      </c>
      <c r="AI2020" s="43" t="str">
        <f ca="1">IF(NOT($AC2020),"",IF(OR($B2020="",$C2020="",$E2020="",$F2020=""),"Preencha descrição, categoria, tipo e unidade.",IF(AND($B2020&lt;&gt;"",OR(LEFT($C2020,1)="1",LEFT($C2020,1)="2"),$D2020=""),"Informe a prática de restauração para itens diretos.",IF(AND($D2020&lt;&gt;"",NOT(OR(LEFT($C2020,1)="1",LEFT($C2020,1)="2"))),"Custos indiretos não devem pertencer a uma prática específica.",IF(AND($D2020&lt;&gt;"",COUNTIF(' PROJETO'!$B$14:$B$16,$D2020)=0),"Prática de restauração inválida ou não cadastrada.",IF(IF($D2020="",FALSE(),IF(COUNTIF(' PROJETO'!$B$14:$B$16,$D2020)=0,FALSE(),IFERROR(INDEX(' PROJETO'!$C$14:$C$16,MATCH($D2020,' PROJETO'!$B$14:$B$16,0))&lt;&gt;"Sim",FALSE()))),"A prática informada no item não foi selecionada na aba Projeto.",IF(AND(MAX($I2020,$L2020,$O2020,$R2020,$U2020,$X2020)&gt;'CONFG.  LISTAS'!$F$4,NOT(OR($Z2020&lt;&gt;"",$AA2020&lt;&gt;""))),"Memorial de cálculo ou anexo obrigatório não informado para item acima do limite.",IF(OR(AND($G2020&lt;&gt;"",$H2020&lt;&gt;"",OR($G2020&lt;=0,$H2020&lt;=0)),AND($J2020&lt;&gt;"",$K2020&lt;&gt;"",OR($J2020&lt;=0,$K2020&lt;=0)),AND($M2020&lt;&gt;"",$N2020&lt;&gt;"",OR($M2020&lt;=0,$N2020&lt;=0)),AND($P2020&lt;&gt;"",$Q2020&lt;&gt;"",OR($P2020&lt;=0,$Q2020&lt;=0)),AND($S2020&lt;&gt;"",$T2020&lt;&gt;"",OR($S2020&lt;=0,$T2020&lt;=0)),AND($V2020&lt;&gt;"",$W2020&lt;&gt;"",OR($V2020&lt;=0,$W2020&lt;=0))),"Revise os valores informados: valor unitário e quantidade devem ser maiores que zero.",IF(OR(AND($G2020="",$H2020&lt;&gt;""),AND($G2020&lt;&gt;"",$H2020=""),AND($J2020="",$K2020&lt;&gt;""),AND($J2020&lt;&gt;"",$K2020=""),AND($M2020="",$N2020&lt;&gt;""),AND($M2020&lt;&gt;"",$N2020=""),AND($P2020="",$Q2020&lt;&gt;""),AND($P2020&lt;&gt;"",$Q2020=""),AND($S2020="",$T2020&lt;&gt;""),AND($S2020&lt;&gt;"",$T2020=""),AND($V2020="",$W2020&lt;&gt;""),AND($V2020&lt;&gt;"",$W2020="")),"Há ano preenchido parcialmente: "&amp;TRIM(IF(AND($G2020="",$H2020&lt;&gt;""),"Ano 1 (falta valor unitário); ","")&amp;IF(AND($G2020&lt;&gt;"",$H2020=""),"Ano 1 (falta quantidade); ","")&amp;IF(AND($J2020="",$K2020&lt;&gt;""),"Ano 2 (falta valor unitário); ","")&amp;IF(AND($J2020&lt;&gt;"",$K2020=""),"Ano 2 (falta quantidade); ","")&amp;IF(AND($M2020="",$N2020&lt;&gt;""),"Ano 3 (falta valor unitário); ","")&amp;IF(AND($M2020&lt;&gt;"",$N2020=""),"Ano 3 (falta quantidade); ","")&amp;IF(AND($P2020="",$Q2020&lt;&gt;""),"Ano 4 (falta valor unitário); ","")&amp;IF(AND($P2020&lt;&gt;"",$Q2020=""),"Ano 4 (falta quantidade); ","")&amp;IF(AND($S2020="",$T2020&lt;&gt;""),"Ano 5 (falta valor unitário); ","")&amp;IF(AND($S2020&lt;&gt;"",$T2020=""),"Ano 5 (falta quantidade); ","")&amp;IF(AND($V2020="",$W2020&lt;&gt;""),"Ano 6 (falta valor unitário); ","")&amp;IF(AND($V2020&lt;&gt;"",$W2020=""),"Ano 6 (falta quantidade); ","")), IF(NOT(OR(AND($G2020&lt;&gt;"",$H2020&lt;&gt;""),AND($J2020&lt;&gt;"",$K2020&lt;&gt;""),AND($M2020&lt;&gt;"",$N2020&lt;&gt;""),AND($P2020&lt;&gt;"",$Q2020&lt;&gt;""),AND($S2020&lt;&gt;"",$T2020&lt;&gt;""),AND($V2020&lt;&gt;"",$W2020&lt;&gt;""))),"Informe pelo menos um ano completo com valor unitário e quantidade.",IF(AND($C2020&lt;&gt;"",$E2020&lt;&gt;"",LEFT(TRIM($C2020),1)&lt;&gt;LEFT(TRIM($E2020),1)),"Categoria e tipo estão incompatíveis.",IF(IF(OR($E2020="",$F2020=""),FALSE(),IFERROR(COUNTIF(INDIRECT("UNITS_"&amp;SUBSTITUTE(LEFT($E2020,FIND(" ",$E2020&amp;" ")-1),".","_")),$F2020)=0,TRUE())),"Unidade incompatível com o tipo selecionado.",IF(OR(AND(ISNUMBER(SEARCH("comunic",LOWER($B2020))),LEFT($E2020,3)&lt;&gt;"4.4"),AND(ISNUMBER(SEARCH("monitor",LOWER($B2020))),NOT(OR(LEFT($E2020,3)="1.5",LEFT($E2020,3)="2.5")))),"Revise a classificação do item conforme as regras de preenchimento.",IF(AND($B2020&lt;&gt;"",OR(ISNUMBER(SEARCH("outro",LOWER($B2020))),ISNUMBER(SEARCH("divers",LOWER($B2020))),ISNUMBER(SEARCH("kit",LOWER($B2020))),ISNUMBER(SEARCH("ferrament",LOWER($B2020))),ISNUMBER(SEARCH("epi",LOWER($B2020)))),NOT(OR($Z2020&lt;&gt;"",$AA2020&lt;&gt;""))),"Descrição muito genérica: detalhe melhor o item e registre o racional no memorial ou em anexo.",IF(AND($Y2020=0,$B2020&lt;&gt;"",OR($G2020&lt;&gt;"",$H2020&lt;&gt;"",$J2020&lt;&gt;"",$K2020&lt;&gt;"",$M2020&lt;&gt;"",$N2020&lt;&gt;"",$P2020&lt;&gt;"",$Q2020&lt;&gt;"",$S2020&lt;&gt;"",$T2020&lt;&gt;"",$V2020&lt;&gt;"",$W2020&lt;&gt;"")),"O item possui dados lançados, mas o total está zerado. Revise os valores informados.","")))))))))))))))</f>
        <v/>
      </c>
    </row>
    <row r="2021" spans="1:35" ht="14.25" customHeight="1" x14ac:dyDescent="0.25">
      <c r="A2021" s="57" t="str">
        <f t="shared" si="403"/>
        <v/>
      </c>
      <c r="B2021" s="61"/>
      <c r="C2021" s="61"/>
      <c r="D2021" s="58"/>
      <c r="E2021" s="61"/>
      <c r="F2021" s="61"/>
      <c r="G2021" s="272"/>
      <c r="H2021" s="62"/>
      <c r="I2021" s="273">
        <f t="shared" si="404"/>
        <v>0</v>
      </c>
      <c r="J2021" s="272"/>
      <c r="K2021" s="62"/>
      <c r="L2021" s="270">
        <f t="shared" si="405"/>
        <v>0</v>
      </c>
      <c r="M2021" s="272"/>
      <c r="N2021" s="62"/>
      <c r="O2021" s="270">
        <f t="shared" si="406"/>
        <v>0</v>
      </c>
      <c r="P2021" s="272"/>
      <c r="Q2021" s="62"/>
      <c r="R2021" s="271">
        <f t="shared" si="407"/>
        <v>0</v>
      </c>
      <c r="S2021" s="272"/>
      <c r="T2021" s="62"/>
      <c r="U2021" s="270">
        <f t="shared" si="408"/>
        <v>0</v>
      </c>
      <c r="V2021" s="272"/>
      <c r="W2021" s="62"/>
      <c r="X2021" s="270">
        <f t="shared" si="409"/>
        <v>0</v>
      </c>
      <c r="Y2021" s="270">
        <f t="shared" si="410"/>
        <v>0</v>
      </c>
      <c r="Z2021" s="61"/>
      <c r="AA2021" s="61"/>
      <c r="AB2021" s="60" t="str">
        <f t="shared" si="411"/>
        <v/>
      </c>
      <c r="AC2021" s="21" t="b">
        <f t="shared" si="412"/>
        <v>0</v>
      </c>
      <c r="AD2021" s="21" t="b">
        <f t="shared" si="413"/>
        <v>0</v>
      </c>
      <c r="AE2021" s="21" t="b">
        <f t="shared" si="414"/>
        <v>0</v>
      </c>
      <c r="AF2021" s="21" t="b">
        <f ca="1">OR(AND($AC2021,NOT($AD2021)),AND($AC2021,OR(AND($G2021="",$H2021&lt;&gt;""),AND($G2021&lt;&gt;"",$H2021=""),AND($J2021="",$K2021&lt;&gt;""),AND($J2021&lt;&gt;"",$K2021=""),AND($M2021="",$N2021&lt;&gt;""),AND($M2021&lt;&gt;"",$N2021=""),AND($P2021="",$Q2021&lt;&gt;""),AND($P2021&lt;&gt;"",$Q2021=""),AND($S2021="",$T2021&lt;&gt;""),AND($S2021&lt;&gt;"",$T2021=""),AND($V2021="",$W2021&lt;&gt;""),AND($V2021&lt;&gt;"",$W2021=""))),AND($C2021&lt;&gt;"",$E2021&lt;&gt;"",LEFT(TRIM($C2021),1)&lt;&gt;LEFT(TRIM($E2021),1)),IF(OR($E2021="",$F2021=""),FALSE(),IFERROR(COUNTIF(INDIRECT("UNITS_"&amp;SUBSTITUTE(LEFT($E2021,FIND(" ",$E2021&amp;" ")-1),".","_")),$F2021)=0,TRUE())),AND($B2021&lt;&gt;"",OR(ISNUMBER(SEARCH("outro",LOWER($B2021))),ISNUMBER(SEARCH("divers",LOWER($B2021))),ISNUMBER(SEARCH("etc",LOWER($B2021))))),OR(AND(ISNUMBER(SEARCH("comunic",LOWER($B2021))),LEFT($E2021,3)&lt;&gt;"4.4"),AND(ISNUMBER(SEARCH("monitor",LOWER($B2021))),NOT(OR(LEFT($E2021,3)="1.5",LEFT($E2021,3)="2.5")))),AND($B2021&lt;&gt;"",OR(LEFT($C2021,1)="1",LEFT($C2021,1)="2"),$D2021=""),AND($D2021&lt;&gt;"",NOT(OR(LEFT($C2021,1)="1",LEFT($C2021,1)="2"))),AND($D2021&lt;&gt;"",COUNTIF(' PROJETO'!$B$14:$B$16,$D2021)=0),IF($D2021="",FALSE(),IF(COUNTIF(' PROJETO'!$B$14:$B$16,$D2021)=0,FALSE(),IFERROR(INDEX(' PROJETO'!$C$14:$C$16,MATCH($D2021,' PROJETO'!$B$14:$B$16,0))&lt;&gt;"Sim",FALSE()))))</f>
        <v>0</v>
      </c>
      <c r="AG2021" s="21" t="b">
        <f>AND($AC2021,$Y2021&gt;'CONFG.  LISTAS'!$F$4,$Z2021="",$AA2021="")</f>
        <v>0</v>
      </c>
      <c r="AH2021" s="21" t="str">
        <f t="shared" si="415"/>
        <v/>
      </c>
      <c r="AI2021" s="43" t="str">
        <f ca="1">IF(NOT($AC2021),"",IF(OR($B2021="",$C2021="",$E2021="",$F2021=""),"Preencha descrição, categoria, tipo e unidade.",IF(AND($B2021&lt;&gt;"",OR(LEFT($C2021,1)="1",LEFT($C2021,1)="2"),$D2021=""),"Informe a prática de restauração para itens diretos.",IF(AND($D2021&lt;&gt;"",NOT(OR(LEFT($C2021,1)="1",LEFT($C2021,1)="2"))),"Custos indiretos não devem pertencer a uma prática específica.",IF(AND($D2021&lt;&gt;"",COUNTIF(' PROJETO'!$B$14:$B$16,$D2021)=0),"Prática de restauração inválida ou não cadastrada.",IF(IF($D2021="",FALSE(),IF(COUNTIF(' PROJETO'!$B$14:$B$16,$D2021)=0,FALSE(),IFERROR(INDEX(' PROJETO'!$C$14:$C$16,MATCH($D2021,' PROJETO'!$B$14:$B$16,0))&lt;&gt;"Sim",FALSE()))),"A prática informada no item não foi selecionada na aba Projeto.",IF(AND(MAX($I2021,$L2021,$O2021,$R2021,$U2021,$X2021)&gt;'CONFG.  LISTAS'!$F$4,NOT(OR($Z2021&lt;&gt;"",$AA2021&lt;&gt;""))),"Memorial de cálculo ou anexo obrigatório não informado para item acima do limite.",IF(OR(AND($G2021&lt;&gt;"",$H2021&lt;&gt;"",OR($G2021&lt;=0,$H2021&lt;=0)),AND($J2021&lt;&gt;"",$K2021&lt;&gt;"",OR($J2021&lt;=0,$K2021&lt;=0)),AND($M2021&lt;&gt;"",$N2021&lt;&gt;"",OR($M2021&lt;=0,$N2021&lt;=0)),AND($P2021&lt;&gt;"",$Q2021&lt;&gt;"",OR($P2021&lt;=0,$Q2021&lt;=0)),AND($S2021&lt;&gt;"",$T2021&lt;&gt;"",OR($S2021&lt;=0,$T2021&lt;=0)),AND($V2021&lt;&gt;"",$W2021&lt;&gt;"",OR($V2021&lt;=0,$W2021&lt;=0))),"Revise os valores informados: valor unitário e quantidade devem ser maiores que zero.",IF(OR(AND($G2021="",$H2021&lt;&gt;""),AND($G2021&lt;&gt;"",$H2021=""),AND($J2021="",$K2021&lt;&gt;""),AND($J2021&lt;&gt;"",$K2021=""),AND($M2021="",$N2021&lt;&gt;""),AND($M2021&lt;&gt;"",$N2021=""),AND($P2021="",$Q2021&lt;&gt;""),AND($P2021&lt;&gt;"",$Q2021=""),AND($S2021="",$T2021&lt;&gt;""),AND($S2021&lt;&gt;"",$T2021=""),AND($V2021="",$W2021&lt;&gt;""),AND($V2021&lt;&gt;"",$W2021="")),"Há ano preenchido parcialmente: "&amp;TRIM(IF(AND($G2021="",$H2021&lt;&gt;""),"Ano 1 (falta valor unitário); ","")&amp;IF(AND($G2021&lt;&gt;"",$H2021=""),"Ano 1 (falta quantidade); ","")&amp;IF(AND($J2021="",$K2021&lt;&gt;""),"Ano 2 (falta valor unitário); ","")&amp;IF(AND($J2021&lt;&gt;"",$K2021=""),"Ano 2 (falta quantidade); ","")&amp;IF(AND($M2021="",$N2021&lt;&gt;""),"Ano 3 (falta valor unitário); ","")&amp;IF(AND($M2021&lt;&gt;"",$N2021=""),"Ano 3 (falta quantidade); ","")&amp;IF(AND($P2021="",$Q2021&lt;&gt;""),"Ano 4 (falta valor unitário); ","")&amp;IF(AND($P2021&lt;&gt;"",$Q2021=""),"Ano 4 (falta quantidade); ","")&amp;IF(AND($S2021="",$T2021&lt;&gt;""),"Ano 5 (falta valor unitário); ","")&amp;IF(AND($S2021&lt;&gt;"",$T2021=""),"Ano 5 (falta quantidade); ","")&amp;IF(AND($V2021="",$W2021&lt;&gt;""),"Ano 6 (falta valor unitário); ","")&amp;IF(AND($V2021&lt;&gt;"",$W2021=""),"Ano 6 (falta quantidade); ","")), IF(NOT(OR(AND($G2021&lt;&gt;"",$H2021&lt;&gt;""),AND($J2021&lt;&gt;"",$K2021&lt;&gt;""),AND($M2021&lt;&gt;"",$N2021&lt;&gt;""),AND($P2021&lt;&gt;"",$Q2021&lt;&gt;""),AND($S2021&lt;&gt;"",$T2021&lt;&gt;""),AND($V2021&lt;&gt;"",$W2021&lt;&gt;""))),"Informe pelo menos um ano completo com valor unitário e quantidade.",IF(AND($C2021&lt;&gt;"",$E2021&lt;&gt;"",LEFT(TRIM($C2021),1)&lt;&gt;LEFT(TRIM($E2021),1)),"Categoria e tipo estão incompatíveis.",IF(IF(OR($E2021="",$F2021=""),FALSE(),IFERROR(COUNTIF(INDIRECT("UNITS_"&amp;SUBSTITUTE(LEFT($E2021,FIND(" ",$E2021&amp;" ")-1),".","_")),$F2021)=0,TRUE())),"Unidade incompatível com o tipo selecionado.",IF(OR(AND(ISNUMBER(SEARCH("comunic",LOWER($B2021))),LEFT($E2021,3)&lt;&gt;"4.4"),AND(ISNUMBER(SEARCH("monitor",LOWER($B2021))),NOT(OR(LEFT($E2021,3)="1.5",LEFT($E2021,3)="2.5")))),"Revise a classificação do item conforme as regras de preenchimento.",IF(AND($B2021&lt;&gt;"",OR(ISNUMBER(SEARCH("outro",LOWER($B2021))),ISNUMBER(SEARCH("divers",LOWER($B2021))),ISNUMBER(SEARCH("kit",LOWER($B2021))),ISNUMBER(SEARCH("ferrament",LOWER($B2021))),ISNUMBER(SEARCH("epi",LOWER($B2021)))),NOT(OR($Z2021&lt;&gt;"",$AA2021&lt;&gt;""))),"Descrição muito genérica: detalhe melhor o item e registre o racional no memorial ou em anexo.",IF(AND($Y2021=0,$B2021&lt;&gt;"",OR($G2021&lt;&gt;"",$H2021&lt;&gt;"",$J2021&lt;&gt;"",$K2021&lt;&gt;"",$M2021&lt;&gt;"",$N2021&lt;&gt;"",$P2021&lt;&gt;"",$Q2021&lt;&gt;"",$S2021&lt;&gt;"",$T2021&lt;&gt;"",$V2021&lt;&gt;"",$W2021&lt;&gt;"")),"O item possui dados lançados, mas o total está zerado. Revise os valores informados.","")))))))))))))))</f>
        <v/>
      </c>
    </row>
    <row r="2022" spans="1:35" ht="14.25" customHeight="1" x14ac:dyDescent="0.25">
      <c r="A2022" s="57" t="str">
        <f t="shared" si="403"/>
        <v/>
      </c>
      <c r="B2022" s="58"/>
      <c r="C2022" s="58"/>
      <c r="D2022" s="58"/>
      <c r="E2022" s="58"/>
      <c r="F2022" s="58"/>
      <c r="G2022" s="269"/>
      <c r="H2022" s="59"/>
      <c r="I2022" s="273">
        <f t="shared" si="404"/>
        <v>0</v>
      </c>
      <c r="J2022" s="269"/>
      <c r="K2022" s="59"/>
      <c r="L2022" s="270">
        <f t="shared" si="405"/>
        <v>0</v>
      </c>
      <c r="M2022" s="269"/>
      <c r="N2022" s="59"/>
      <c r="O2022" s="270">
        <f t="shared" si="406"/>
        <v>0</v>
      </c>
      <c r="P2022" s="269"/>
      <c r="Q2022" s="59"/>
      <c r="R2022" s="271">
        <f t="shared" si="407"/>
        <v>0</v>
      </c>
      <c r="S2022" s="269"/>
      <c r="T2022" s="59"/>
      <c r="U2022" s="270">
        <f t="shared" si="408"/>
        <v>0</v>
      </c>
      <c r="V2022" s="269"/>
      <c r="W2022" s="59"/>
      <c r="X2022" s="270">
        <f t="shared" si="409"/>
        <v>0</v>
      </c>
      <c r="Y2022" s="270">
        <f t="shared" si="410"/>
        <v>0</v>
      </c>
      <c r="Z2022" s="58"/>
      <c r="AA2022" s="58"/>
      <c r="AB2022" s="60" t="str">
        <f t="shared" si="411"/>
        <v/>
      </c>
      <c r="AC2022" s="21" t="b">
        <f t="shared" si="412"/>
        <v>0</v>
      </c>
      <c r="AD2022" s="21" t="b">
        <f t="shared" si="413"/>
        <v>0</v>
      </c>
      <c r="AE2022" s="21" t="b">
        <f t="shared" si="414"/>
        <v>0</v>
      </c>
      <c r="AF2022" s="21" t="b">
        <f ca="1">OR(AND($AC2022,NOT($AD2022)),AND($AC2022,OR(AND($G2022="",$H2022&lt;&gt;""),AND($G2022&lt;&gt;"",$H2022=""),AND($J2022="",$K2022&lt;&gt;""),AND($J2022&lt;&gt;"",$K2022=""),AND($M2022="",$N2022&lt;&gt;""),AND($M2022&lt;&gt;"",$N2022=""),AND($P2022="",$Q2022&lt;&gt;""),AND($P2022&lt;&gt;"",$Q2022=""),AND($S2022="",$T2022&lt;&gt;""),AND($S2022&lt;&gt;"",$T2022=""),AND($V2022="",$W2022&lt;&gt;""),AND($V2022&lt;&gt;"",$W2022=""))),AND($C2022&lt;&gt;"",$E2022&lt;&gt;"",LEFT(TRIM($C2022),1)&lt;&gt;LEFT(TRIM($E2022),1)),IF(OR($E2022="",$F2022=""),FALSE(),IFERROR(COUNTIF(INDIRECT("UNITS_"&amp;SUBSTITUTE(LEFT($E2022,FIND(" ",$E2022&amp;" ")-1),".","_")),$F2022)=0,TRUE())),AND($B2022&lt;&gt;"",OR(ISNUMBER(SEARCH("outro",LOWER($B2022))),ISNUMBER(SEARCH("divers",LOWER($B2022))),ISNUMBER(SEARCH("etc",LOWER($B2022))))),OR(AND(ISNUMBER(SEARCH("comunic",LOWER($B2022))),LEFT($E2022,3)&lt;&gt;"4.4"),AND(ISNUMBER(SEARCH("monitor",LOWER($B2022))),NOT(OR(LEFT($E2022,3)="1.5",LEFT($E2022,3)="2.5")))),AND($B2022&lt;&gt;"",OR(LEFT($C2022,1)="1",LEFT($C2022,1)="2"),$D2022=""),AND($D2022&lt;&gt;"",NOT(OR(LEFT($C2022,1)="1",LEFT($C2022,1)="2"))),AND($D2022&lt;&gt;"",COUNTIF(' PROJETO'!$B$14:$B$16,$D2022)=0),IF($D2022="",FALSE(),IF(COUNTIF(' PROJETO'!$B$14:$B$16,$D2022)=0,FALSE(),IFERROR(INDEX(' PROJETO'!$C$14:$C$16,MATCH($D2022,' PROJETO'!$B$14:$B$16,0))&lt;&gt;"Sim",FALSE()))))</f>
        <v>0</v>
      </c>
      <c r="AG2022" s="21" t="b">
        <f>AND($AC2022,$Y2022&gt;'CONFG.  LISTAS'!$F$4,$Z2022="",$AA2022="")</f>
        <v>0</v>
      </c>
      <c r="AH2022" s="21" t="str">
        <f t="shared" si="415"/>
        <v/>
      </c>
      <c r="AI2022" s="43" t="str">
        <f ca="1">IF(NOT($AC2022),"",IF(OR($B2022="",$C2022="",$E2022="",$F2022=""),"Preencha descrição, categoria, tipo e unidade.",IF(AND($B2022&lt;&gt;"",OR(LEFT($C2022,1)="1",LEFT($C2022,1)="2"),$D2022=""),"Informe a prática de restauração para itens diretos.",IF(AND($D2022&lt;&gt;"",NOT(OR(LEFT($C2022,1)="1",LEFT($C2022,1)="2"))),"Custos indiretos não devem pertencer a uma prática específica.",IF(AND($D2022&lt;&gt;"",COUNTIF(' PROJETO'!$B$14:$B$16,$D2022)=0),"Prática de restauração inválida ou não cadastrada.",IF(IF($D2022="",FALSE(),IF(COUNTIF(' PROJETO'!$B$14:$B$16,$D2022)=0,FALSE(),IFERROR(INDEX(' PROJETO'!$C$14:$C$16,MATCH($D2022,' PROJETO'!$B$14:$B$16,0))&lt;&gt;"Sim",FALSE()))),"A prática informada no item não foi selecionada na aba Projeto.",IF(AND(MAX($I2022,$L2022,$O2022,$R2022,$U2022,$X2022)&gt;'CONFG.  LISTAS'!$F$4,NOT(OR($Z2022&lt;&gt;"",$AA2022&lt;&gt;""))),"Memorial de cálculo ou anexo obrigatório não informado para item acima do limite.",IF(OR(AND($G2022&lt;&gt;"",$H2022&lt;&gt;"",OR($G2022&lt;=0,$H2022&lt;=0)),AND($J2022&lt;&gt;"",$K2022&lt;&gt;"",OR($J2022&lt;=0,$K2022&lt;=0)),AND($M2022&lt;&gt;"",$N2022&lt;&gt;"",OR($M2022&lt;=0,$N2022&lt;=0)),AND($P2022&lt;&gt;"",$Q2022&lt;&gt;"",OR($P2022&lt;=0,$Q2022&lt;=0)),AND($S2022&lt;&gt;"",$T2022&lt;&gt;"",OR($S2022&lt;=0,$T2022&lt;=0)),AND($V2022&lt;&gt;"",$W2022&lt;&gt;"",OR($V2022&lt;=0,$W2022&lt;=0))),"Revise os valores informados: valor unitário e quantidade devem ser maiores que zero.",IF(OR(AND($G2022="",$H2022&lt;&gt;""),AND($G2022&lt;&gt;"",$H2022=""),AND($J2022="",$K2022&lt;&gt;""),AND($J2022&lt;&gt;"",$K2022=""),AND($M2022="",$N2022&lt;&gt;""),AND($M2022&lt;&gt;"",$N2022=""),AND($P2022="",$Q2022&lt;&gt;""),AND($P2022&lt;&gt;"",$Q2022=""),AND($S2022="",$T2022&lt;&gt;""),AND($S2022&lt;&gt;"",$T2022=""),AND($V2022="",$W2022&lt;&gt;""),AND($V2022&lt;&gt;"",$W2022="")),"Há ano preenchido parcialmente: "&amp;TRIM(IF(AND($G2022="",$H2022&lt;&gt;""),"Ano 1 (falta valor unitário); ","")&amp;IF(AND($G2022&lt;&gt;"",$H2022=""),"Ano 1 (falta quantidade); ","")&amp;IF(AND($J2022="",$K2022&lt;&gt;""),"Ano 2 (falta valor unitário); ","")&amp;IF(AND($J2022&lt;&gt;"",$K2022=""),"Ano 2 (falta quantidade); ","")&amp;IF(AND($M2022="",$N2022&lt;&gt;""),"Ano 3 (falta valor unitário); ","")&amp;IF(AND($M2022&lt;&gt;"",$N2022=""),"Ano 3 (falta quantidade); ","")&amp;IF(AND($P2022="",$Q2022&lt;&gt;""),"Ano 4 (falta valor unitário); ","")&amp;IF(AND($P2022&lt;&gt;"",$Q2022=""),"Ano 4 (falta quantidade); ","")&amp;IF(AND($S2022="",$T2022&lt;&gt;""),"Ano 5 (falta valor unitário); ","")&amp;IF(AND($S2022&lt;&gt;"",$T2022=""),"Ano 5 (falta quantidade); ","")&amp;IF(AND($V2022="",$W2022&lt;&gt;""),"Ano 6 (falta valor unitário); ","")&amp;IF(AND($V2022&lt;&gt;"",$W2022=""),"Ano 6 (falta quantidade); ","")), IF(NOT(OR(AND($G2022&lt;&gt;"",$H2022&lt;&gt;""),AND($J2022&lt;&gt;"",$K2022&lt;&gt;""),AND($M2022&lt;&gt;"",$N2022&lt;&gt;""),AND($P2022&lt;&gt;"",$Q2022&lt;&gt;""),AND($S2022&lt;&gt;"",$T2022&lt;&gt;""),AND($V2022&lt;&gt;"",$W2022&lt;&gt;""))),"Informe pelo menos um ano completo com valor unitário e quantidade.",IF(AND($C2022&lt;&gt;"",$E2022&lt;&gt;"",LEFT(TRIM($C2022),1)&lt;&gt;LEFT(TRIM($E2022),1)),"Categoria e tipo estão incompatíveis.",IF(IF(OR($E2022="",$F2022=""),FALSE(),IFERROR(COUNTIF(INDIRECT("UNITS_"&amp;SUBSTITUTE(LEFT($E2022,FIND(" ",$E2022&amp;" ")-1),".","_")),$F2022)=0,TRUE())),"Unidade incompatível com o tipo selecionado.",IF(OR(AND(ISNUMBER(SEARCH("comunic",LOWER($B2022))),LEFT($E2022,3)&lt;&gt;"4.4"),AND(ISNUMBER(SEARCH("monitor",LOWER($B2022))),NOT(OR(LEFT($E2022,3)="1.5",LEFT($E2022,3)="2.5")))),"Revise a classificação do item conforme as regras de preenchimento.",IF(AND($B2022&lt;&gt;"",OR(ISNUMBER(SEARCH("outro",LOWER($B2022))),ISNUMBER(SEARCH("divers",LOWER($B2022))),ISNUMBER(SEARCH("kit",LOWER($B2022))),ISNUMBER(SEARCH("ferrament",LOWER($B2022))),ISNUMBER(SEARCH("epi",LOWER($B2022)))),NOT(OR($Z2022&lt;&gt;"",$AA2022&lt;&gt;""))),"Descrição muito genérica: detalhe melhor o item e registre o racional no memorial ou em anexo.",IF(AND($Y2022=0,$B2022&lt;&gt;"",OR($G2022&lt;&gt;"",$H2022&lt;&gt;"",$J2022&lt;&gt;"",$K2022&lt;&gt;"",$M2022&lt;&gt;"",$N2022&lt;&gt;"",$P2022&lt;&gt;"",$Q2022&lt;&gt;"",$S2022&lt;&gt;"",$T2022&lt;&gt;"",$V2022&lt;&gt;"",$W2022&lt;&gt;"")),"O item possui dados lançados, mas o total está zerado. Revise os valores informados.","")))))))))))))))</f>
        <v/>
      </c>
    </row>
    <row r="2023" spans="1:35" ht="14.25" customHeight="1" x14ac:dyDescent="0.25">
      <c r="A2023" s="57" t="str">
        <f t="shared" si="403"/>
        <v/>
      </c>
      <c r="B2023" s="61"/>
      <c r="C2023" s="61"/>
      <c r="D2023" s="58"/>
      <c r="E2023" s="61"/>
      <c r="F2023" s="61"/>
      <c r="G2023" s="272"/>
      <c r="H2023" s="62"/>
      <c r="I2023" s="273">
        <f t="shared" si="404"/>
        <v>0</v>
      </c>
      <c r="J2023" s="272"/>
      <c r="K2023" s="62"/>
      <c r="L2023" s="270">
        <f t="shared" si="405"/>
        <v>0</v>
      </c>
      <c r="M2023" s="272"/>
      <c r="N2023" s="62"/>
      <c r="O2023" s="270">
        <f t="shared" si="406"/>
        <v>0</v>
      </c>
      <c r="P2023" s="272"/>
      <c r="Q2023" s="62"/>
      <c r="R2023" s="271">
        <f t="shared" si="407"/>
        <v>0</v>
      </c>
      <c r="S2023" s="272"/>
      <c r="T2023" s="62"/>
      <c r="U2023" s="270">
        <f t="shared" si="408"/>
        <v>0</v>
      </c>
      <c r="V2023" s="272"/>
      <c r="W2023" s="62"/>
      <c r="X2023" s="270">
        <f t="shared" si="409"/>
        <v>0</v>
      </c>
      <c r="Y2023" s="270">
        <f t="shared" si="410"/>
        <v>0</v>
      </c>
      <c r="Z2023" s="61"/>
      <c r="AA2023" s="61"/>
      <c r="AB2023" s="60" t="str">
        <f t="shared" si="411"/>
        <v/>
      </c>
      <c r="AC2023" s="21" t="b">
        <f t="shared" si="412"/>
        <v>0</v>
      </c>
      <c r="AD2023" s="21" t="b">
        <f t="shared" si="413"/>
        <v>0</v>
      </c>
      <c r="AE2023" s="21" t="b">
        <f t="shared" si="414"/>
        <v>0</v>
      </c>
      <c r="AF2023" s="21" t="b">
        <f ca="1">OR(AND($AC2023,NOT($AD2023)),AND($AC2023,OR(AND($G2023="",$H2023&lt;&gt;""),AND($G2023&lt;&gt;"",$H2023=""),AND($J2023="",$K2023&lt;&gt;""),AND($J2023&lt;&gt;"",$K2023=""),AND($M2023="",$N2023&lt;&gt;""),AND($M2023&lt;&gt;"",$N2023=""),AND($P2023="",$Q2023&lt;&gt;""),AND($P2023&lt;&gt;"",$Q2023=""),AND($S2023="",$T2023&lt;&gt;""),AND($S2023&lt;&gt;"",$T2023=""),AND($V2023="",$W2023&lt;&gt;""),AND($V2023&lt;&gt;"",$W2023=""))),AND($C2023&lt;&gt;"",$E2023&lt;&gt;"",LEFT(TRIM($C2023),1)&lt;&gt;LEFT(TRIM($E2023),1)),IF(OR($E2023="",$F2023=""),FALSE(),IFERROR(COUNTIF(INDIRECT("UNITS_"&amp;SUBSTITUTE(LEFT($E2023,FIND(" ",$E2023&amp;" ")-1),".","_")),$F2023)=0,TRUE())),AND($B2023&lt;&gt;"",OR(ISNUMBER(SEARCH("outro",LOWER($B2023))),ISNUMBER(SEARCH("divers",LOWER($B2023))),ISNUMBER(SEARCH("etc",LOWER($B2023))))),OR(AND(ISNUMBER(SEARCH("comunic",LOWER($B2023))),LEFT($E2023,3)&lt;&gt;"4.4"),AND(ISNUMBER(SEARCH("monitor",LOWER($B2023))),NOT(OR(LEFT($E2023,3)="1.5",LEFT($E2023,3)="2.5")))),AND($B2023&lt;&gt;"",OR(LEFT($C2023,1)="1",LEFT($C2023,1)="2"),$D2023=""),AND($D2023&lt;&gt;"",NOT(OR(LEFT($C2023,1)="1",LEFT($C2023,1)="2"))),AND($D2023&lt;&gt;"",COUNTIF(' PROJETO'!$B$14:$B$16,$D2023)=0),IF($D2023="",FALSE(),IF(COUNTIF(' PROJETO'!$B$14:$B$16,$D2023)=0,FALSE(),IFERROR(INDEX(' PROJETO'!$C$14:$C$16,MATCH($D2023,' PROJETO'!$B$14:$B$16,0))&lt;&gt;"Sim",FALSE()))))</f>
        <v>0</v>
      </c>
      <c r="AG2023" s="21" t="b">
        <f>AND($AC2023,$Y2023&gt;'CONFG.  LISTAS'!$F$4,$Z2023="",$AA2023="")</f>
        <v>0</v>
      </c>
      <c r="AH2023" s="21" t="str">
        <f t="shared" si="415"/>
        <v/>
      </c>
      <c r="AI2023" s="43" t="str">
        <f ca="1">IF(NOT($AC2023),"",IF(OR($B2023="",$C2023="",$E2023="",$F2023=""),"Preencha descrição, categoria, tipo e unidade.",IF(AND($B2023&lt;&gt;"",OR(LEFT($C2023,1)="1",LEFT($C2023,1)="2"),$D2023=""),"Informe a prática de restauração para itens diretos.",IF(AND($D2023&lt;&gt;"",NOT(OR(LEFT($C2023,1)="1",LEFT($C2023,1)="2"))),"Custos indiretos não devem pertencer a uma prática específica.",IF(AND($D2023&lt;&gt;"",COUNTIF(' PROJETO'!$B$14:$B$16,$D2023)=0),"Prática de restauração inválida ou não cadastrada.",IF(IF($D2023="",FALSE(),IF(COUNTIF(' PROJETO'!$B$14:$B$16,$D2023)=0,FALSE(),IFERROR(INDEX(' PROJETO'!$C$14:$C$16,MATCH($D2023,' PROJETO'!$B$14:$B$16,0))&lt;&gt;"Sim",FALSE()))),"A prática informada no item não foi selecionada na aba Projeto.",IF(AND(MAX($I2023,$L2023,$O2023,$R2023,$U2023,$X2023)&gt;'CONFG.  LISTAS'!$F$4,NOT(OR($Z2023&lt;&gt;"",$AA2023&lt;&gt;""))),"Memorial de cálculo ou anexo obrigatório não informado para item acima do limite.",IF(OR(AND($G2023&lt;&gt;"",$H2023&lt;&gt;"",OR($G2023&lt;=0,$H2023&lt;=0)),AND($J2023&lt;&gt;"",$K2023&lt;&gt;"",OR($J2023&lt;=0,$K2023&lt;=0)),AND($M2023&lt;&gt;"",$N2023&lt;&gt;"",OR($M2023&lt;=0,$N2023&lt;=0)),AND($P2023&lt;&gt;"",$Q2023&lt;&gt;"",OR($P2023&lt;=0,$Q2023&lt;=0)),AND($S2023&lt;&gt;"",$T2023&lt;&gt;"",OR($S2023&lt;=0,$T2023&lt;=0)),AND($V2023&lt;&gt;"",$W2023&lt;&gt;"",OR($V2023&lt;=0,$W2023&lt;=0))),"Revise os valores informados: valor unitário e quantidade devem ser maiores que zero.",IF(OR(AND($G2023="",$H2023&lt;&gt;""),AND($G2023&lt;&gt;"",$H2023=""),AND($J2023="",$K2023&lt;&gt;""),AND($J2023&lt;&gt;"",$K2023=""),AND($M2023="",$N2023&lt;&gt;""),AND($M2023&lt;&gt;"",$N2023=""),AND($P2023="",$Q2023&lt;&gt;""),AND($P2023&lt;&gt;"",$Q2023=""),AND($S2023="",$T2023&lt;&gt;""),AND($S2023&lt;&gt;"",$T2023=""),AND($V2023="",$W2023&lt;&gt;""),AND($V2023&lt;&gt;"",$W2023="")),"Há ano preenchido parcialmente: "&amp;TRIM(IF(AND($G2023="",$H2023&lt;&gt;""),"Ano 1 (falta valor unitário); ","")&amp;IF(AND($G2023&lt;&gt;"",$H2023=""),"Ano 1 (falta quantidade); ","")&amp;IF(AND($J2023="",$K2023&lt;&gt;""),"Ano 2 (falta valor unitário); ","")&amp;IF(AND($J2023&lt;&gt;"",$K2023=""),"Ano 2 (falta quantidade); ","")&amp;IF(AND($M2023="",$N2023&lt;&gt;""),"Ano 3 (falta valor unitário); ","")&amp;IF(AND($M2023&lt;&gt;"",$N2023=""),"Ano 3 (falta quantidade); ","")&amp;IF(AND($P2023="",$Q2023&lt;&gt;""),"Ano 4 (falta valor unitário); ","")&amp;IF(AND($P2023&lt;&gt;"",$Q2023=""),"Ano 4 (falta quantidade); ","")&amp;IF(AND($S2023="",$T2023&lt;&gt;""),"Ano 5 (falta valor unitário); ","")&amp;IF(AND($S2023&lt;&gt;"",$T2023=""),"Ano 5 (falta quantidade); ","")&amp;IF(AND($V2023="",$W2023&lt;&gt;""),"Ano 6 (falta valor unitário); ","")&amp;IF(AND($V2023&lt;&gt;"",$W2023=""),"Ano 6 (falta quantidade); ","")), IF(NOT(OR(AND($G2023&lt;&gt;"",$H2023&lt;&gt;""),AND($J2023&lt;&gt;"",$K2023&lt;&gt;""),AND($M2023&lt;&gt;"",$N2023&lt;&gt;""),AND($P2023&lt;&gt;"",$Q2023&lt;&gt;""),AND($S2023&lt;&gt;"",$T2023&lt;&gt;""),AND($V2023&lt;&gt;"",$W2023&lt;&gt;""))),"Informe pelo menos um ano completo com valor unitário e quantidade.",IF(AND($C2023&lt;&gt;"",$E2023&lt;&gt;"",LEFT(TRIM($C2023),1)&lt;&gt;LEFT(TRIM($E2023),1)),"Categoria e tipo estão incompatíveis.",IF(IF(OR($E2023="",$F2023=""),FALSE(),IFERROR(COUNTIF(INDIRECT("UNITS_"&amp;SUBSTITUTE(LEFT($E2023,FIND(" ",$E2023&amp;" ")-1),".","_")),$F2023)=0,TRUE())),"Unidade incompatível com o tipo selecionado.",IF(OR(AND(ISNUMBER(SEARCH("comunic",LOWER($B2023))),LEFT($E2023,3)&lt;&gt;"4.4"),AND(ISNUMBER(SEARCH("monitor",LOWER($B2023))),NOT(OR(LEFT($E2023,3)="1.5",LEFT($E2023,3)="2.5")))),"Revise a classificação do item conforme as regras de preenchimento.",IF(AND($B2023&lt;&gt;"",OR(ISNUMBER(SEARCH("outro",LOWER($B2023))),ISNUMBER(SEARCH("divers",LOWER($B2023))),ISNUMBER(SEARCH("kit",LOWER($B2023))),ISNUMBER(SEARCH("ferrament",LOWER($B2023))),ISNUMBER(SEARCH("epi",LOWER($B2023)))),NOT(OR($Z2023&lt;&gt;"",$AA2023&lt;&gt;""))),"Descrição muito genérica: detalhe melhor o item e registre o racional no memorial ou em anexo.",IF(AND($Y2023=0,$B2023&lt;&gt;"",OR($G2023&lt;&gt;"",$H2023&lt;&gt;"",$J2023&lt;&gt;"",$K2023&lt;&gt;"",$M2023&lt;&gt;"",$N2023&lt;&gt;"",$P2023&lt;&gt;"",$Q2023&lt;&gt;"",$S2023&lt;&gt;"",$T2023&lt;&gt;"",$V2023&lt;&gt;"",$W2023&lt;&gt;"")),"O item possui dados lançados, mas o total está zerado. Revise os valores informados.","")))))))))))))))</f>
        <v/>
      </c>
    </row>
    <row r="2024" spans="1:35" ht="14.25" customHeight="1" x14ac:dyDescent="0.25">
      <c r="A2024" s="57" t="str">
        <f t="shared" si="403"/>
        <v/>
      </c>
      <c r="B2024" s="58"/>
      <c r="C2024" s="58"/>
      <c r="D2024" s="58"/>
      <c r="E2024" s="58"/>
      <c r="F2024" s="58"/>
      <c r="G2024" s="269"/>
      <c r="H2024" s="59"/>
      <c r="I2024" s="273">
        <f t="shared" si="404"/>
        <v>0</v>
      </c>
      <c r="J2024" s="269"/>
      <c r="K2024" s="59"/>
      <c r="L2024" s="270">
        <f t="shared" si="405"/>
        <v>0</v>
      </c>
      <c r="M2024" s="269"/>
      <c r="N2024" s="59"/>
      <c r="O2024" s="270">
        <f t="shared" si="406"/>
        <v>0</v>
      </c>
      <c r="P2024" s="269"/>
      <c r="Q2024" s="59"/>
      <c r="R2024" s="271">
        <f t="shared" si="407"/>
        <v>0</v>
      </c>
      <c r="S2024" s="269"/>
      <c r="T2024" s="59"/>
      <c r="U2024" s="270">
        <f t="shared" si="408"/>
        <v>0</v>
      </c>
      <c r="V2024" s="269"/>
      <c r="W2024" s="59"/>
      <c r="X2024" s="270">
        <f t="shared" si="409"/>
        <v>0</v>
      </c>
      <c r="Y2024" s="270">
        <f t="shared" si="410"/>
        <v>0</v>
      </c>
      <c r="Z2024" s="58"/>
      <c r="AA2024" s="58"/>
      <c r="AB2024" s="60" t="str">
        <f t="shared" si="411"/>
        <v/>
      </c>
      <c r="AC2024" s="21" t="b">
        <f t="shared" si="412"/>
        <v>0</v>
      </c>
      <c r="AD2024" s="21" t="b">
        <f t="shared" si="413"/>
        <v>0</v>
      </c>
      <c r="AE2024" s="21" t="b">
        <f t="shared" si="414"/>
        <v>0</v>
      </c>
      <c r="AF2024" s="21" t="b">
        <f ca="1">OR(AND($AC2024,NOT($AD2024)),AND($AC2024,OR(AND($G2024="",$H2024&lt;&gt;""),AND($G2024&lt;&gt;"",$H2024=""),AND($J2024="",$K2024&lt;&gt;""),AND($J2024&lt;&gt;"",$K2024=""),AND($M2024="",$N2024&lt;&gt;""),AND($M2024&lt;&gt;"",$N2024=""),AND($P2024="",$Q2024&lt;&gt;""),AND($P2024&lt;&gt;"",$Q2024=""),AND($S2024="",$T2024&lt;&gt;""),AND($S2024&lt;&gt;"",$T2024=""),AND($V2024="",$W2024&lt;&gt;""),AND($V2024&lt;&gt;"",$W2024=""))),AND($C2024&lt;&gt;"",$E2024&lt;&gt;"",LEFT(TRIM($C2024),1)&lt;&gt;LEFT(TRIM($E2024),1)),IF(OR($E2024="",$F2024=""),FALSE(),IFERROR(COUNTIF(INDIRECT("UNITS_"&amp;SUBSTITUTE(LEFT($E2024,FIND(" ",$E2024&amp;" ")-1),".","_")),$F2024)=0,TRUE())),AND($B2024&lt;&gt;"",OR(ISNUMBER(SEARCH("outro",LOWER($B2024))),ISNUMBER(SEARCH("divers",LOWER($B2024))),ISNUMBER(SEARCH("etc",LOWER($B2024))))),OR(AND(ISNUMBER(SEARCH("comunic",LOWER($B2024))),LEFT($E2024,3)&lt;&gt;"4.4"),AND(ISNUMBER(SEARCH("monitor",LOWER($B2024))),NOT(OR(LEFT($E2024,3)="1.5",LEFT($E2024,3)="2.5")))),AND($B2024&lt;&gt;"",OR(LEFT($C2024,1)="1",LEFT($C2024,1)="2"),$D2024=""),AND($D2024&lt;&gt;"",NOT(OR(LEFT($C2024,1)="1",LEFT($C2024,1)="2"))),AND($D2024&lt;&gt;"",COUNTIF(' PROJETO'!$B$14:$B$16,$D2024)=0),IF($D2024="",FALSE(),IF(COUNTIF(' PROJETO'!$B$14:$B$16,$D2024)=0,FALSE(),IFERROR(INDEX(' PROJETO'!$C$14:$C$16,MATCH($D2024,' PROJETO'!$B$14:$B$16,0))&lt;&gt;"Sim",FALSE()))))</f>
        <v>0</v>
      </c>
      <c r="AG2024" s="21" t="b">
        <f>AND($AC2024,$Y2024&gt;'CONFG.  LISTAS'!$F$4,$Z2024="",$AA2024="")</f>
        <v>0</v>
      </c>
      <c r="AH2024" s="21" t="str">
        <f t="shared" si="415"/>
        <v/>
      </c>
      <c r="AI2024" s="43" t="str">
        <f ca="1">IF(NOT($AC2024),"",IF(OR($B2024="",$C2024="",$E2024="",$F2024=""),"Preencha descrição, categoria, tipo e unidade.",IF(AND($B2024&lt;&gt;"",OR(LEFT($C2024,1)="1",LEFT($C2024,1)="2"),$D2024=""),"Informe a prática de restauração para itens diretos.",IF(AND($D2024&lt;&gt;"",NOT(OR(LEFT($C2024,1)="1",LEFT($C2024,1)="2"))),"Custos indiretos não devem pertencer a uma prática específica.",IF(AND($D2024&lt;&gt;"",COUNTIF(' PROJETO'!$B$14:$B$16,$D2024)=0),"Prática de restauração inválida ou não cadastrada.",IF(IF($D2024="",FALSE(),IF(COUNTIF(' PROJETO'!$B$14:$B$16,$D2024)=0,FALSE(),IFERROR(INDEX(' PROJETO'!$C$14:$C$16,MATCH($D2024,' PROJETO'!$B$14:$B$16,0))&lt;&gt;"Sim",FALSE()))),"A prática informada no item não foi selecionada na aba Projeto.",IF(AND(MAX($I2024,$L2024,$O2024,$R2024,$U2024,$X2024)&gt;'CONFG.  LISTAS'!$F$4,NOT(OR($Z2024&lt;&gt;"",$AA2024&lt;&gt;""))),"Memorial de cálculo ou anexo obrigatório não informado para item acima do limite.",IF(OR(AND($G2024&lt;&gt;"",$H2024&lt;&gt;"",OR($G2024&lt;=0,$H2024&lt;=0)),AND($J2024&lt;&gt;"",$K2024&lt;&gt;"",OR($J2024&lt;=0,$K2024&lt;=0)),AND($M2024&lt;&gt;"",$N2024&lt;&gt;"",OR($M2024&lt;=0,$N2024&lt;=0)),AND($P2024&lt;&gt;"",$Q2024&lt;&gt;"",OR($P2024&lt;=0,$Q2024&lt;=0)),AND($S2024&lt;&gt;"",$T2024&lt;&gt;"",OR($S2024&lt;=0,$T2024&lt;=0)),AND($V2024&lt;&gt;"",$W2024&lt;&gt;"",OR($V2024&lt;=0,$W2024&lt;=0))),"Revise os valores informados: valor unitário e quantidade devem ser maiores que zero.",IF(OR(AND($G2024="",$H2024&lt;&gt;""),AND($G2024&lt;&gt;"",$H2024=""),AND($J2024="",$K2024&lt;&gt;""),AND($J2024&lt;&gt;"",$K2024=""),AND($M2024="",$N2024&lt;&gt;""),AND($M2024&lt;&gt;"",$N2024=""),AND($P2024="",$Q2024&lt;&gt;""),AND($P2024&lt;&gt;"",$Q2024=""),AND($S2024="",$T2024&lt;&gt;""),AND($S2024&lt;&gt;"",$T2024=""),AND($V2024="",$W2024&lt;&gt;""),AND($V2024&lt;&gt;"",$W2024="")),"Há ano preenchido parcialmente: "&amp;TRIM(IF(AND($G2024="",$H2024&lt;&gt;""),"Ano 1 (falta valor unitário); ","")&amp;IF(AND($G2024&lt;&gt;"",$H2024=""),"Ano 1 (falta quantidade); ","")&amp;IF(AND($J2024="",$K2024&lt;&gt;""),"Ano 2 (falta valor unitário); ","")&amp;IF(AND($J2024&lt;&gt;"",$K2024=""),"Ano 2 (falta quantidade); ","")&amp;IF(AND($M2024="",$N2024&lt;&gt;""),"Ano 3 (falta valor unitário); ","")&amp;IF(AND($M2024&lt;&gt;"",$N2024=""),"Ano 3 (falta quantidade); ","")&amp;IF(AND($P2024="",$Q2024&lt;&gt;""),"Ano 4 (falta valor unitário); ","")&amp;IF(AND($P2024&lt;&gt;"",$Q2024=""),"Ano 4 (falta quantidade); ","")&amp;IF(AND($S2024="",$T2024&lt;&gt;""),"Ano 5 (falta valor unitário); ","")&amp;IF(AND($S2024&lt;&gt;"",$T2024=""),"Ano 5 (falta quantidade); ","")&amp;IF(AND($V2024="",$W2024&lt;&gt;""),"Ano 6 (falta valor unitário); ","")&amp;IF(AND($V2024&lt;&gt;"",$W2024=""),"Ano 6 (falta quantidade); ","")), IF(NOT(OR(AND($G2024&lt;&gt;"",$H2024&lt;&gt;""),AND($J2024&lt;&gt;"",$K2024&lt;&gt;""),AND($M2024&lt;&gt;"",$N2024&lt;&gt;""),AND($P2024&lt;&gt;"",$Q2024&lt;&gt;""),AND($S2024&lt;&gt;"",$T2024&lt;&gt;""),AND($V2024&lt;&gt;"",$W2024&lt;&gt;""))),"Informe pelo menos um ano completo com valor unitário e quantidade.",IF(AND($C2024&lt;&gt;"",$E2024&lt;&gt;"",LEFT(TRIM($C2024),1)&lt;&gt;LEFT(TRIM($E2024),1)),"Categoria e tipo estão incompatíveis.",IF(IF(OR($E2024="",$F2024=""),FALSE(),IFERROR(COUNTIF(INDIRECT("UNITS_"&amp;SUBSTITUTE(LEFT($E2024,FIND(" ",$E2024&amp;" ")-1),".","_")),$F2024)=0,TRUE())),"Unidade incompatível com o tipo selecionado.",IF(OR(AND(ISNUMBER(SEARCH("comunic",LOWER($B2024))),LEFT($E2024,3)&lt;&gt;"4.4"),AND(ISNUMBER(SEARCH("monitor",LOWER($B2024))),NOT(OR(LEFT($E2024,3)="1.5",LEFT($E2024,3)="2.5")))),"Revise a classificação do item conforme as regras de preenchimento.",IF(AND($B2024&lt;&gt;"",OR(ISNUMBER(SEARCH("outro",LOWER($B2024))),ISNUMBER(SEARCH("divers",LOWER($B2024))),ISNUMBER(SEARCH("kit",LOWER($B2024))),ISNUMBER(SEARCH("ferrament",LOWER($B2024))),ISNUMBER(SEARCH("epi",LOWER($B2024)))),NOT(OR($Z2024&lt;&gt;"",$AA2024&lt;&gt;""))),"Descrição muito genérica: detalhe melhor o item e registre o racional no memorial ou em anexo.",IF(AND($Y2024=0,$B2024&lt;&gt;"",OR($G2024&lt;&gt;"",$H2024&lt;&gt;"",$J2024&lt;&gt;"",$K2024&lt;&gt;"",$M2024&lt;&gt;"",$N2024&lt;&gt;"",$P2024&lt;&gt;"",$Q2024&lt;&gt;"",$S2024&lt;&gt;"",$T2024&lt;&gt;"",$V2024&lt;&gt;"",$W2024&lt;&gt;"")),"O item possui dados lançados, mas o total está zerado. Revise os valores informados.","")))))))))))))))</f>
        <v/>
      </c>
    </row>
    <row r="2025" spans="1:35" ht="14.25" customHeight="1" x14ac:dyDescent="0.25">
      <c r="A2025" s="57" t="str">
        <f t="shared" si="403"/>
        <v/>
      </c>
      <c r="B2025" s="61"/>
      <c r="C2025" s="61"/>
      <c r="D2025" s="58"/>
      <c r="E2025" s="61"/>
      <c r="F2025" s="61"/>
      <c r="G2025" s="272"/>
      <c r="H2025" s="62"/>
      <c r="I2025" s="273">
        <f t="shared" si="404"/>
        <v>0</v>
      </c>
      <c r="J2025" s="272"/>
      <c r="K2025" s="62"/>
      <c r="L2025" s="270">
        <f t="shared" si="405"/>
        <v>0</v>
      </c>
      <c r="M2025" s="272"/>
      <c r="N2025" s="62"/>
      <c r="O2025" s="270">
        <f t="shared" si="406"/>
        <v>0</v>
      </c>
      <c r="P2025" s="272"/>
      <c r="Q2025" s="62"/>
      <c r="R2025" s="271">
        <f t="shared" si="407"/>
        <v>0</v>
      </c>
      <c r="S2025" s="272"/>
      <c r="T2025" s="62"/>
      <c r="U2025" s="270">
        <f t="shared" si="408"/>
        <v>0</v>
      </c>
      <c r="V2025" s="272"/>
      <c r="W2025" s="62"/>
      <c r="X2025" s="270">
        <f t="shared" si="409"/>
        <v>0</v>
      </c>
      <c r="Y2025" s="270">
        <f t="shared" si="410"/>
        <v>0</v>
      </c>
      <c r="Z2025" s="61"/>
      <c r="AA2025" s="61"/>
      <c r="AB2025" s="60" t="str">
        <f t="shared" si="411"/>
        <v/>
      </c>
      <c r="AC2025" s="21" t="b">
        <f t="shared" si="412"/>
        <v>0</v>
      </c>
      <c r="AD2025" s="21" t="b">
        <f t="shared" si="413"/>
        <v>0</v>
      </c>
      <c r="AE2025" s="21" t="b">
        <f t="shared" si="414"/>
        <v>0</v>
      </c>
      <c r="AF2025" s="21" t="b">
        <f ca="1">OR(AND($AC2025,NOT($AD2025)),AND($AC2025,OR(AND($G2025="",$H2025&lt;&gt;""),AND($G2025&lt;&gt;"",$H2025=""),AND($J2025="",$K2025&lt;&gt;""),AND($J2025&lt;&gt;"",$K2025=""),AND($M2025="",$N2025&lt;&gt;""),AND($M2025&lt;&gt;"",$N2025=""),AND($P2025="",$Q2025&lt;&gt;""),AND($P2025&lt;&gt;"",$Q2025=""),AND($S2025="",$T2025&lt;&gt;""),AND($S2025&lt;&gt;"",$T2025=""),AND($V2025="",$W2025&lt;&gt;""),AND($V2025&lt;&gt;"",$W2025=""))),AND($C2025&lt;&gt;"",$E2025&lt;&gt;"",LEFT(TRIM($C2025),1)&lt;&gt;LEFT(TRIM($E2025),1)),IF(OR($E2025="",$F2025=""),FALSE(),IFERROR(COUNTIF(INDIRECT("UNITS_"&amp;SUBSTITUTE(LEFT($E2025,FIND(" ",$E2025&amp;" ")-1),".","_")),$F2025)=0,TRUE())),AND($B2025&lt;&gt;"",OR(ISNUMBER(SEARCH("outro",LOWER($B2025))),ISNUMBER(SEARCH("divers",LOWER($B2025))),ISNUMBER(SEARCH("etc",LOWER($B2025))))),OR(AND(ISNUMBER(SEARCH("comunic",LOWER($B2025))),LEFT($E2025,3)&lt;&gt;"4.4"),AND(ISNUMBER(SEARCH("monitor",LOWER($B2025))),NOT(OR(LEFT($E2025,3)="1.5",LEFT($E2025,3)="2.5")))),AND($B2025&lt;&gt;"",OR(LEFT($C2025,1)="1",LEFT($C2025,1)="2"),$D2025=""),AND($D2025&lt;&gt;"",NOT(OR(LEFT($C2025,1)="1",LEFT($C2025,1)="2"))),AND($D2025&lt;&gt;"",COUNTIF(' PROJETO'!$B$14:$B$16,$D2025)=0),IF($D2025="",FALSE(),IF(COUNTIF(' PROJETO'!$B$14:$B$16,$D2025)=0,FALSE(),IFERROR(INDEX(' PROJETO'!$C$14:$C$16,MATCH($D2025,' PROJETO'!$B$14:$B$16,0))&lt;&gt;"Sim",FALSE()))))</f>
        <v>0</v>
      </c>
      <c r="AG2025" s="21" t="b">
        <f>AND($AC2025,$Y2025&gt;'CONFG.  LISTAS'!$F$4,$Z2025="",$AA2025="")</f>
        <v>0</v>
      </c>
      <c r="AH2025" s="21" t="str">
        <f t="shared" si="415"/>
        <v/>
      </c>
      <c r="AI2025" s="43" t="str">
        <f ca="1">IF(NOT($AC2025),"",IF(OR($B2025="",$C2025="",$E2025="",$F2025=""),"Preencha descrição, categoria, tipo e unidade.",IF(AND($B2025&lt;&gt;"",OR(LEFT($C2025,1)="1",LEFT($C2025,1)="2"),$D2025=""),"Informe a prática de restauração para itens diretos.",IF(AND($D2025&lt;&gt;"",NOT(OR(LEFT($C2025,1)="1",LEFT($C2025,1)="2"))),"Custos indiretos não devem pertencer a uma prática específica.",IF(AND($D2025&lt;&gt;"",COUNTIF(' PROJETO'!$B$14:$B$16,$D2025)=0),"Prática de restauração inválida ou não cadastrada.",IF(IF($D2025="",FALSE(),IF(COUNTIF(' PROJETO'!$B$14:$B$16,$D2025)=0,FALSE(),IFERROR(INDEX(' PROJETO'!$C$14:$C$16,MATCH($D2025,' PROJETO'!$B$14:$B$16,0))&lt;&gt;"Sim",FALSE()))),"A prática informada no item não foi selecionada na aba Projeto.",IF(AND(MAX($I2025,$L2025,$O2025,$R2025,$U2025,$X2025)&gt;'CONFG.  LISTAS'!$F$4,NOT(OR($Z2025&lt;&gt;"",$AA2025&lt;&gt;""))),"Memorial de cálculo ou anexo obrigatório não informado para item acima do limite.",IF(OR(AND($G2025&lt;&gt;"",$H2025&lt;&gt;"",OR($G2025&lt;=0,$H2025&lt;=0)),AND($J2025&lt;&gt;"",$K2025&lt;&gt;"",OR($J2025&lt;=0,$K2025&lt;=0)),AND($M2025&lt;&gt;"",$N2025&lt;&gt;"",OR($M2025&lt;=0,$N2025&lt;=0)),AND($P2025&lt;&gt;"",$Q2025&lt;&gt;"",OR($P2025&lt;=0,$Q2025&lt;=0)),AND($S2025&lt;&gt;"",$T2025&lt;&gt;"",OR($S2025&lt;=0,$T2025&lt;=0)),AND($V2025&lt;&gt;"",$W2025&lt;&gt;"",OR($V2025&lt;=0,$W2025&lt;=0))),"Revise os valores informados: valor unitário e quantidade devem ser maiores que zero.",IF(OR(AND($G2025="",$H2025&lt;&gt;""),AND($G2025&lt;&gt;"",$H2025=""),AND($J2025="",$K2025&lt;&gt;""),AND($J2025&lt;&gt;"",$K2025=""),AND($M2025="",$N2025&lt;&gt;""),AND($M2025&lt;&gt;"",$N2025=""),AND($P2025="",$Q2025&lt;&gt;""),AND($P2025&lt;&gt;"",$Q2025=""),AND($S2025="",$T2025&lt;&gt;""),AND($S2025&lt;&gt;"",$T2025=""),AND($V2025="",$W2025&lt;&gt;""),AND($V2025&lt;&gt;"",$W2025="")),"Há ano preenchido parcialmente: "&amp;TRIM(IF(AND($G2025="",$H2025&lt;&gt;""),"Ano 1 (falta valor unitário); ","")&amp;IF(AND($G2025&lt;&gt;"",$H2025=""),"Ano 1 (falta quantidade); ","")&amp;IF(AND($J2025="",$K2025&lt;&gt;""),"Ano 2 (falta valor unitário); ","")&amp;IF(AND($J2025&lt;&gt;"",$K2025=""),"Ano 2 (falta quantidade); ","")&amp;IF(AND($M2025="",$N2025&lt;&gt;""),"Ano 3 (falta valor unitário); ","")&amp;IF(AND($M2025&lt;&gt;"",$N2025=""),"Ano 3 (falta quantidade); ","")&amp;IF(AND($P2025="",$Q2025&lt;&gt;""),"Ano 4 (falta valor unitário); ","")&amp;IF(AND($P2025&lt;&gt;"",$Q2025=""),"Ano 4 (falta quantidade); ","")&amp;IF(AND($S2025="",$T2025&lt;&gt;""),"Ano 5 (falta valor unitário); ","")&amp;IF(AND($S2025&lt;&gt;"",$T2025=""),"Ano 5 (falta quantidade); ","")&amp;IF(AND($V2025="",$W2025&lt;&gt;""),"Ano 6 (falta valor unitário); ","")&amp;IF(AND($V2025&lt;&gt;"",$W2025=""),"Ano 6 (falta quantidade); ","")), IF(NOT(OR(AND($G2025&lt;&gt;"",$H2025&lt;&gt;""),AND($J2025&lt;&gt;"",$K2025&lt;&gt;""),AND($M2025&lt;&gt;"",$N2025&lt;&gt;""),AND($P2025&lt;&gt;"",$Q2025&lt;&gt;""),AND($S2025&lt;&gt;"",$T2025&lt;&gt;""),AND($V2025&lt;&gt;"",$W2025&lt;&gt;""))),"Informe pelo menos um ano completo com valor unitário e quantidade.",IF(AND($C2025&lt;&gt;"",$E2025&lt;&gt;"",LEFT(TRIM($C2025),1)&lt;&gt;LEFT(TRIM($E2025),1)),"Categoria e tipo estão incompatíveis.",IF(IF(OR($E2025="",$F2025=""),FALSE(),IFERROR(COUNTIF(INDIRECT("UNITS_"&amp;SUBSTITUTE(LEFT($E2025,FIND(" ",$E2025&amp;" ")-1),".","_")),$F2025)=0,TRUE())),"Unidade incompatível com o tipo selecionado.",IF(OR(AND(ISNUMBER(SEARCH("comunic",LOWER($B2025))),LEFT($E2025,3)&lt;&gt;"4.4"),AND(ISNUMBER(SEARCH("monitor",LOWER($B2025))),NOT(OR(LEFT($E2025,3)="1.5",LEFT($E2025,3)="2.5")))),"Revise a classificação do item conforme as regras de preenchimento.",IF(AND($B2025&lt;&gt;"",OR(ISNUMBER(SEARCH("outro",LOWER($B2025))),ISNUMBER(SEARCH("divers",LOWER($B2025))),ISNUMBER(SEARCH("kit",LOWER($B2025))),ISNUMBER(SEARCH("ferrament",LOWER($B2025))),ISNUMBER(SEARCH("epi",LOWER($B2025)))),NOT(OR($Z2025&lt;&gt;"",$AA2025&lt;&gt;""))),"Descrição muito genérica: detalhe melhor o item e registre o racional no memorial ou em anexo.",IF(AND($Y2025=0,$B2025&lt;&gt;"",OR($G2025&lt;&gt;"",$H2025&lt;&gt;"",$J2025&lt;&gt;"",$K2025&lt;&gt;"",$M2025&lt;&gt;"",$N2025&lt;&gt;"",$P2025&lt;&gt;"",$Q2025&lt;&gt;"",$S2025&lt;&gt;"",$T2025&lt;&gt;"",$V2025&lt;&gt;"",$W2025&lt;&gt;"")),"O item possui dados lançados, mas o total está zerado. Revise os valores informados.","")))))))))))))))</f>
        <v/>
      </c>
    </row>
    <row r="2026" spans="1:35" ht="14.25" customHeight="1" x14ac:dyDescent="0.25">
      <c r="A2026" s="57" t="str">
        <f t="shared" si="403"/>
        <v/>
      </c>
      <c r="B2026" s="58"/>
      <c r="C2026" s="58"/>
      <c r="D2026" s="58"/>
      <c r="E2026" s="58"/>
      <c r="F2026" s="58"/>
      <c r="G2026" s="269"/>
      <c r="H2026" s="59"/>
      <c r="I2026" s="273">
        <f t="shared" si="404"/>
        <v>0</v>
      </c>
      <c r="J2026" s="269"/>
      <c r="K2026" s="59"/>
      <c r="L2026" s="270">
        <f t="shared" si="405"/>
        <v>0</v>
      </c>
      <c r="M2026" s="269"/>
      <c r="N2026" s="59"/>
      <c r="O2026" s="270">
        <f t="shared" si="406"/>
        <v>0</v>
      </c>
      <c r="P2026" s="269"/>
      <c r="Q2026" s="59"/>
      <c r="R2026" s="271">
        <f t="shared" si="407"/>
        <v>0</v>
      </c>
      <c r="S2026" s="269"/>
      <c r="T2026" s="59"/>
      <c r="U2026" s="270">
        <f t="shared" si="408"/>
        <v>0</v>
      </c>
      <c r="V2026" s="269"/>
      <c r="W2026" s="59"/>
      <c r="X2026" s="270">
        <f t="shared" si="409"/>
        <v>0</v>
      </c>
      <c r="Y2026" s="270">
        <f t="shared" si="410"/>
        <v>0</v>
      </c>
      <c r="Z2026" s="58"/>
      <c r="AA2026" s="58"/>
      <c r="AB2026" s="60" t="str">
        <f t="shared" si="411"/>
        <v/>
      </c>
      <c r="AC2026" s="21" t="b">
        <f t="shared" si="412"/>
        <v>0</v>
      </c>
      <c r="AD2026" s="21" t="b">
        <f t="shared" si="413"/>
        <v>0</v>
      </c>
      <c r="AE2026" s="21" t="b">
        <f t="shared" si="414"/>
        <v>0</v>
      </c>
      <c r="AF2026" s="21" t="b">
        <f ca="1">OR(AND($AC2026,NOT($AD2026)),AND($AC2026,OR(AND($G2026="",$H2026&lt;&gt;""),AND($G2026&lt;&gt;"",$H2026=""),AND($J2026="",$K2026&lt;&gt;""),AND($J2026&lt;&gt;"",$K2026=""),AND($M2026="",$N2026&lt;&gt;""),AND($M2026&lt;&gt;"",$N2026=""),AND($P2026="",$Q2026&lt;&gt;""),AND($P2026&lt;&gt;"",$Q2026=""),AND($S2026="",$T2026&lt;&gt;""),AND($S2026&lt;&gt;"",$T2026=""),AND($V2026="",$W2026&lt;&gt;""),AND($V2026&lt;&gt;"",$W2026=""))),AND($C2026&lt;&gt;"",$E2026&lt;&gt;"",LEFT(TRIM($C2026),1)&lt;&gt;LEFT(TRIM($E2026),1)),IF(OR($E2026="",$F2026=""),FALSE(),IFERROR(COUNTIF(INDIRECT("UNITS_"&amp;SUBSTITUTE(LEFT($E2026,FIND(" ",$E2026&amp;" ")-1),".","_")),$F2026)=0,TRUE())),AND($B2026&lt;&gt;"",OR(ISNUMBER(SEARCH("outro",LOWER($B2026))),ISNUMBER(SEARCH("divers",LOWER($B2026))),ISNUMBER(SEARCH("etc",LOWER($B2026))))),OR(AND(ISNUMBER(SEARCH("comunic",LOWER($B2026))),LEFT($E2026,3)&lt;&gt;"4.4"),AND(ISNUMBER(SEARCH("monitor",LOWER($B2026))),NOT(OR(LEFT($E2026,3)="1.5",LEFT($E2026,3)="2.5")))),AND($B2026&lt;&gt;"",OR(LEFT($C2026,1)="1",LEFT($C2026,1)="2"),$D2026=""),AND($D2026&lt;&gt;"",NOT(OR(LEFT($C2026,1)="1",LEFT($C2026,1)="2"))),AND($D2026&lt;&gt;"",COUNTIF(' PROJETO'!$B$14:$B$16,$D2026)=0),IF($D2026="",FALSE(),IF(COUNTIF(' PROJETO'!$B$14:$B$16,$D2026)=0,FALSE(),IFERROR(INDEX(' PROJETO'!$C$14:$C$16,MATCH($D2026,' PROJETO'!$B$14:$B$16,0))&lt;&gt;"Sim",FALSE()))))</f>
        <v>0</v>
      </c>
      <c r="AG2026" s="21" t="b">
        <f>AND($AC2026,$Y2026&gt;'CONFG.  LISTAS'!$F$4,$Z2026="",$AA2026="")</f>
        <v>0</v>
      </c>
      <c r="AH2026" s="21" t="str">
        <f t="shared" si="415"/>
        <v/>
      </c>
      <c r="AI2026" s="43" t="str">
        <f ca="1">IF(NOT($AC2026),"",IF(OR($B2026="",$C2026="",$E2026="",$F2026=""),"Preencha descrição, categoria, tipo e unidade.",IF(AND($B2026&lt;&gt;"",OR(LEFT($C2026,1)="1",LEFT($C2026,1)="2"),$D2026=""),"Informe a prática de restauração para itens diretos.",IF(AND($D2026&lt;&gt;"",NOT(OR(LEFT($C2026,1)="1",LEFT($C2026,1)="2"))),"Custos indiretos não devem pertencer a uma prática específica.",IF(AND($D2026&lt;&gt;"",COUNTIF(' PROJETO'!$B$14:$B$16,$D2026)=0),"Prática de restauração inválida ou não cadastrada.",IF(IF($D2026="",FALSE(),IF(COUNTIF(' PROJETO'!$B$14:$B$16,$D2026)=0,FALSE(),IFERROR(INDEX(' PROJETO'!$C$14:$C$16,MATCH($D2026,' PROJETO'!$B$14:$B$16,0))&lt;&gt;"Sim",FALSE()))),"A prática informada no item não foi selecionada na aba Projeto.",IF(AND(MAX($I2026,$L2026,$O2026,$R2026,$U2026,$X2026)&gt;'CONFG.  LISTAS'!$F$4,NOT(OR($Z2026&lt;&gt;"",$AA2026&lt;&gt;""))),"Memorial de cálculo ou anexo obrigatório não informado para item acima do limite.",IF(OR(AND($G2026&lt;&gt;"",$H2026&lt;&gt;"",OR($G2026&lt;=0,$H2026&lt;=0)),AND($J2026&lt;&gt;"",$K2026&lt;&gt;"",OR($J2026&lt;=0,$K2026&lt;=0)),AND($M2026&lt;&gt;"",$N2026&lt;&gt;"",OR($M2026&lt;=0,$N2026&lt;=0)),AND($P2026&lt;&gt;"",$Q2026&lt;&gt;"",OR($P2026&lt;=0,$Q2026&lt;=0)),AND($S2026&lt;&gt;"",$T2026&lt;&gt;"",OR($S2026&lt;=0,$T2026&lt;=0)),AND($V2026&lt;&gt;"",$W2026&lt;&gt;"",OR($V2026&lt;=0,$W2026&lt;=0))),"Revise os valores informados: valor unitário e quantidade devem ser maiores que zero.",IF(OR(AND($G2026="",$H2026&lt;&gt;""),AND($G2026&lt;&gt;"",$H2026=""),AND($J2026="",$K2026&lt;&gt;""),AND($J2026&lt;&gt;"",$K2026=""),AND($M2026="",$N2026&lt;&gt;""),AND($M2026&lt;&gt;"",$N2026=""),AND($P2026="",$Q2026&lt;&gt;""),AND($P2026&lt;&gt;"",$Q2026=""),AND($S2026="",$T2026&lt;&gt;""),AND($S2026&lt;&gt;"",$T2026=""),AND($V2026="",$W2026&lt;&gt;""),AND($V2026&lt;&gt;"",$W2026="")),"Há ano preenchido parcialmente: "&amp;TRIM(IF(AND($G2026="",$H2026&lt;&gt;""),"Ano 1 (falta valor unitário); ","")&amp;IF(AND($G2026&lt;&gt;"",$H2026=""),"Ano 1 (falta quantidade); ","")&amp;IF(AND($J2026="",$K2026&lt;&gt;""),"Ano 2 (falta valor unitário); ","")&amp;IF(AND($J2026&lt;&gt;"",$K2026=""),"Ano 2 (falta quantidade); ","")&amp;IF(AND($M2026="",$N2026&lt;&gt;""),"Ano 3 (falta valor unitário); ","")&amp;IF(AND($M2026&lt;&gt;"",$N2026=""),"Ano 3 (falta quantidade); ","")&amp;IF(AND($P2026="",$Q2026&lt;&gt;""),"Ano 4 (falta valor unitário); ","")&amp;IF(AND($P2026&lt;&gt;"",$Q2026=""),"Ano 4 (falta quantidade); ","")&amp;IF(AND($S2026="",$T2026&lt;&gt;""),"Ano 5 (falta valor unitário); ","")&amp;IF(AND($S2026&lt;&gt;"",$T2026=""),"Ano 5 (falta quantidade); ","")&amp;IF(AND($V2026="",$W2026&lt;&gt;""),"Ano 6 (falta valor unitário); ","")&amp;IF(AND($V2026&lt;&gt;"",$W2026=""),"Ano 6 (falta quantidade); ","")), IF(NOT(OR(AND($G2026&lt;&gt;"",$H2026&lt;&gt;""),AND($J2026&lt;&gt;"",$K2026&lt;&gt;""),AND($M2026&lt;&gt;"",$N2026&lt;&gt;""),AND($P2026&lt;&gt;"",$Q2026&lt;&gt;""),AND($S2026&lt;&gt;"",$T2026&lt;&gt;""),AND($V2026&lt;&gt;"",$W2026&lt;&gt;""))),"Informe pelo menos um ano completo com valor unitário e quantidade.",IF(AND($C2026&lt;&gt;"",$E2026&lt;&gt;"",LEFT(TRIM($C2026),1)&lt;&gt;LEFT(TRIM($E2026),1)),"Categoria e tipo estão incompatíveis.",IF(IF(OR($E2026="",$F2026=""),FALSE(),IFERROR(COUNTIF(INDIRECT("UNITS_"&amp;SUBSTITUTE(LEFT($E2026,FIND(" ",$E2026&amp;" ")-1),".","_")),$F2026)=0,TRUE())),"Unidade incompatível com o tipo selecionado.",IF(OR(AND(ISNUMBER(SEARCH("comunic",LOWER($B2026))),LEFT($E2026,3)&lt;&gt;"4.4"),AND(ISNUMBER(SEARCH("monitor",LOWER($B2026))),NOT(OR(LEFT($E2026,3)="1.5",LEFT($E2026,3)="2.5")))),"Revise a classificação do item conforme as regras de preenchimento.",IF(AND($B2026&lt;&gt;"",OR(ISNUMBER(SEARCH("outro",LOWER($B2026))),ISNUMBER(SEARCH("divers",LOWER($B2026))),ISNUMBER(SEARCH("kit",LOWER($B2026))),ISNUMBER(SEARCH("ferrament",LOWER($B2026))),ISNUMBER(SEARCH("epi",LOWER($B2026)))),NOT(OR($Z2026&lt;&gt;"",$AA2026&lt;&gt;""))),"Descrição muito genérica: detalhe melhor o item e registre o racional no memorial ou em anexo.",IF(AND($Y2026=0,$B2026&lt;&gt;"",OR($G2026&lt;&gt;"",$H2026&lt;&gt;"",$J2026&lt;&gt;"",$K2026&lt;&gt;"",$M2026&lt;&gt;"",$N2026&lt;&gt;"",$P2026&lt;&gt;"",$Q2026&lt;&gt;"",$S2026&lt;&gt;"",$T2026&lt;&gt;"",$V2026&lt;&gt;"",$W2026&lt;&gt;"")),"O item possui dados lançados, mas o total está zerado. Revise os valores informados.","")))))))))))))))</f>
        <v/>
      </c>
    </row>
    <row r="2027" spans="1:35" ht="14.25" customHeight="1" x14ac:dyDescent="0.25">
      <c r="A2027" s="57" t="str">
        <f t="shared" si="403"/>
        <v/>
      </c>
      <c r="B2027" s="61"/>
      <c r="C2027" s="61"/>
      <c r="D2027" s="58"/>
      <c r="E2027" s="61"/>
      <c r="F2027" s="61"/>
      <c r="G2027" s="272"/>
      <c r="H2027" s="62"/>
      <c r="I2027" s="273">
        <f t="shared" si="404"/>
        <v>0</v>
      </c>
      <c r="J2027" s="272"/>
      <c r="K2027" s="62"/>
      <c r="L2027" s="270">
        <f t="shared" si="405"/>
        <v>0</v>
      </c>
      <c r="M2027" s="272"/>
      <c r="N2027" s="62"/>
      <c r="O2027" s="270">
        <f t="shared" si="406"/>
        <v>0</v>
      </c>
      <c r="P2027" s="272"/>
      <c r="Q2027" s="62"/>
      <c r="R2027" s="271">
        <f t="shared" si="407"/>
        <v>0</v>
      </c>
      <c r="S2027" s="272"/>
      <c r="T2027" s="62"/>
      <c r="U2027" s="270">
        <f t="shared" si="408"/>
        <v>0</v>
      </c>
      <c r="V2027" s="272"/>
      <c r="W2027" s="62"/>
      <c r="X2027" s="270">
        <f t="shared" si="409"/>
        <v>0</v>
      </c>
      <c r="Y2027" s="270">
        <f t="shared" si="410"/>
        <v>0</v>
      </c>
      <c r="Z2027" s="61"/>
      <c r="AA2027" s="61"/>
      <c r="AB2027" s="60" t="str">
        <f t="shared" si="411"/>
        <v/>
      </c>
      <c r="AC2027" s="21" t="b">
        <f t="shared" si="412"/>
        <v>0</v>
      </c>
      <c r="AD2027" s="21" t="b">
        <f t="shared" si="413"/>
        <v>0</v>
      </c>
      <c r="AE2027" s="21" t="b">
        <f t="shared" si="414"/>
        <v>0</v>
      </c>
      <c r="AF2027" s="21" t="b">
        <f ca="1">OR(AND($AC2027,NOT($AD2027)),AND($AC2027,OR(AND($G2027="",$H2027&lt;&gt;""),AND($G2027&lt;&gt;"",$H2027=""),AND($J2027="",$K2027&lt;&gt;""),AND($J2027&lt;&gt;"",$K2027=""),AND($M2027="",$N2027&lt;&gt;""),AND($M2027&lt;&gt;"",$N2027=""),AND($P2027="",$Q2027&lt;&gt;""),AND($P2027&lt;&gt;"",$Q2027=""),AND($S2027="",$T2027&lt;&gt;""),AND($S2027&lt;&gt;"",$T2027=""),AND($V2027="",$W2027&lt;&gt;""),AND($V2027&lt;&gt;"",$W2027=""))),AND($C2027&lt;&gt;"",$E2027&lt;&gt;"",LEFT(TRIM($C2027),1)&lt;&gt;LEFT(TRIM($E2027),1)),IF(OR($E2027="",$F2027=""),FALSE(),IFERROR(COUNTIF(INDIRECT("UNITS_"&amp;SUBSTITUTE(LEFT($E2027,FIND(" ",$E2027&amp;" ")-1),".","_")),$F2027)=0,TRUE())),AND($B2027&lt;&gt;"",OR(ISNUMBER(SEARCH("outro",LOWER($B2027))),ISNUMBER(SEARCH("divers",LOWER($B2027))),ISNUMBER(SEARCH("etc",LOWER($B2027))))),OR(AND(ISNUMBER(SEARCH("comunic",LOWER($B2027))),LEFT($E2027,3)&lt;&gt;"4.4"),AND(ISNUMBER(SEARCH("monitor",LOWER($B2027))),NOT(OR(LEFT($E2027,3)="1.5",LEFT($E2027,3)="2.5")))),AND($B2027&lt;&gt;"",OR(LEFT($C2027,1)="1",LEFT($C2027,1)="2"),$D2027=""),AND($D2027&lt;&gt;"",NOT(OR(LEFT($C2027,1)="1",LEFT($C2027,1)="2"))),AND($D2027&lt;&gt;"",COUNTIF(' PROJETO'!$B$14:$B$16,$D2027)=0),IF($D2027="",FALSE(),IF(COUNTIF(' PROJETO'!$B$14:$B$16,$D2027)=0,FALSE(),IFERROR(INDEX(' PROJETO'!$C$14:$C$16,MATCH($D2027,' PROJETO'!$B$14:$B$16,0))&lt;&gt;"Sim",FALSE()))))</f>
        <v>0</v>
      </c>
      <c r="AG2027" s="21" t="b">
        <f>AND($AC2027,$Y2027&gt;'CONFG.  LISTAS'!$F$4,$Z2027="",$AA2027="")</f>
        <v>0</v>
      </c>
      <c r="AH2027" s="21" t="str">
        <f t="shared" si="415"/>
        <v/>
      </c>
      <c r="AI2027" s="43" t="str">
        <f ca="1">IF(NOT($AC2027),"",IF(OR($B2027="",$C2027="",$E2027="",$F2027=""),"Preencha descrição, categoria, tipo e unidade.",IF(AND($B2027&lt;&gt;"",OR(LEFT($C2027,1)="1",LEFT($C2027,1)="2"),$D2027=""),"Informe a prática de restauração para itens diretos.",IF(AND($D2027&lt;&gt;"",NOT(OR(LEFT($C2027,1)="1",LEFT($C2027,1)="2"))),"Custos indiretos não devem pertencer a uma prática específica.",IF(AND($D2027&lt;&gt;"",COUNTIF(' PROJETO'!$B$14:$B$16,$D2027)=0),"Prática de restauração inválida ou não cadastrada.",IF(IF($D2027="",FALSE(),IF(COUNTIF(' PROJETO'!$B$14:$B$16,$D2027)=0,FALSE(),IFERROR(INDEX(' PROJETO'!$C$14:$C$16,MATCH($D2027,' PROJETO'!$B$14:$B$16,0))&lt;&gt;"Sim",FALSE()))),"A prática informada no item não foi selecionada na aba Projeto.",IF(AND(MAX($I2027,$L2027,$O2027,$R2027,$U2027,$X2027)&gt;'CONFG.  LISTAS'!$F$4,NOT(OR($Z2027&lt;&gt;"",$AA2027&lt;&gt;""))),"Memorial de cálculo ou anexo obrigatório não informado para item acima do limite.",IF(OR(AND($G2027&lt;&gt;"",$H2027&lt;&gt;"",OR($G2027&lt;=0,$H2027&lt;=0)),AND($J2027&lt;&gt;"",$K2027&lt;&gt;"",OR($J2027&lt;=0,$K2027&lt;=0)),AND($M2027&lt;&gt;"",$N2027&lt;&gt;"",OR($M2027&lt;=0,$N2027&lt;=0)),AND($P2027&lt;&gt;"",$Q2027&lt;&gt;"",OR($P2027&lt;=0,$Q2027&lt;=0)),AND($S2027&lt;&gt;"",$T2027&lt;&gt;"",OR($S2027&lt;=0,$T2027&lt;=0)),AND($V2027&lt;&gt;"",$W2027&lt;&gt;"",OR($V2027&lt;=0,$W2027&lt;=0))),"Revise os valores informados: valor unitário e quantidade devem ser maiores que zero.",IF(OR(AND($G2027="",$H2027&lt;&gt;""),AND($G2027&lt;&gt;"",$H2027=""),AND($J2027="",$K2027&lt;&gt;""),AND($J2027&lt;&gt;"",$K2027=""),AND($M2027="",$N2027&lt;&gt;""),AND($M2027&lt;&gt;"",$N2027=""),AND($P2027="",$Q2027&lt;&gt;""),AND($P2027&lt;&gt;"",$Q2027=""),AND($S2027="",$T2027&lt;&gt;""),AND($S2027&lt;&gt;"",$T2027=""),AND($V2027="",$W2027&lt;&gt;""),AND($V2027&lt;&gt;"",$W2027="")),"Há ano preenchido parcialmente: "&amp;TRIM(IF(AND($G2027="",$H2027&lt;&gt;""),"Ano 1 (falta valor unitário); ","")&amp;IF(AND($G2027&lt;&gt;"",$H2027=""),"Ano 1 (falta quantidade); ","")&amp;IF(AND($J2027="",$K2027&lt;&gt;""),"Ano 2 (falta valor unitário); ","")&amp;IF(AND($J2027&lt;&gt;"",$K2027=""),"Ano 2 (falta quantidade); ","")&amp;IF(AND($M2027="",$N2027&lt;&gt;""),"Ano 3 (falta valor unitário); ","")&amp;IF(AND($M2027&lt;&gt;"",$N2027=""),"Ano 3 (falta quantidade); ","")&amp;IF(AND($P2027="",$Q2027&lt;&gt;""),"Ano 4 (falta valor unitário); ","")&amp;IF(AND($P2027&lt;&gt;"",$Q2027=""),"Ano 4 (falta quantidade); ","")&amp;IF(AND($S2027="",$T2027&lt;&gt;""),"Ano 5 (falta valor unitário); ","")&amp;IF(AND($S2027&lt;&gt;"",$T2027=""),"Ano 5 (falta quantidade); ","")&amp;IF(AND($V2027="",$W2027&lt;&gt;""),"Ano 6 (falta valor unitário); ","")&amp;IF(AND($V2027&lt;&gt;"",$W2027=""),"Ano 6 (falta quantidade); ","")), IF(NOT(OR(AND($G2027&lt;&gt;"",$H2027&lt;&gt;""),AND($J2027&lt;&gt;"",$K2027&lt;&gt;""),AND($M2027&lt;&gt;"",$N2027&lt;&gt;""),AND($P2027&lt;&gt;"",$Q2027&lt;&gt;""),AND($S2027&lt;&gt;"",$T2027&lt;&gt;""),AND($V2027&lt;&gt;"",$W2027&lt;&gt;""))),"Informe pelo menos um ano completo com valor unitário e quantidade.",IF(AND($C2027&lt;&gt;"",$E2027&lt;&gt;"",LEFT(TRIM($C2027),1)&lt;&gt;LEFT(TRIM($E2027),1)),"Categoria e tipo estão incompatíveis.",IF(IF(OR($E2027="",$F2027=""),FALSE(),IFERROR(COUNTIF(INDIRECT("UNITS_"&amp;SUBSTITUTE(LEFT($E2027,FIND(" ",$E2027&amp;" ")-1),".","_")),$F2027)=0,TRUE())),"Unidade incompatível com o tipo selecionado.",IF(OR(AND(ISNUMBER(SEARCH("comunic",LOWER($B2027))),LEFT($E2027,3)&lt;&gt;"4.4"),AND(ISNUMBER(SEARCH("monitor",LOWER($B2027))),NOT(OR(LEFT($E2027,3)="1.5",LEFT($E2027,3)="2.5")))),"Revise a classificação do item conforme as regras de preenchimento.",IF(AND($B2027&lt;&gt;"",OR(ISNUMBER(SEARCH("outro",LOWER($B2027))),ISNUMBER(SEARCH("divers",LOWER($B2027))),ISNUMBER(SEARCH("kit",LOWER($B2027))),ISNUMBER(SEARCH("ferrament",LOWER($B2027))),ISNUMBER(SEARCH("epi",LOWER($B2027)))),NOT(OR($Z2027&lt;&gt;"",$AA2027&lt;&gt;""))),"Descrição muito genérica: detalhe melhor o item e registre o racional no memorial ou em anexo.",IF(AND($Y2027=0,$B2027&lt;&gt;"",OR($G2027&lt;&gt;"",$H2027&lt;&gt;"",$J2027&lt;&gt;"",$K2027&lt;&gt;"",$M2027&lt;&gt;"",$N2027&lt;&gt;"",$P2027&lt;&gt;"",$Q2027&lt;&gt;"",$S2027&lt;&gt;"",$T2027&lt;&gt;"",$V2027&lt;&gt;"",$W2027&lt;&gt;"")),"O item possui dados lançados, mas o total está zerado. Revise os valores informados.","")))))))))))))))</f>
        <v/>
      </c>
    </row>
    <row r="2028" spans="1:35" ht="14.25" customHeight="1" x14ac:dyDescent="0.25">
      <c r="A2028" s="57" t="str">
        <f t="shared" si="403"/>
        <v/>
      </c>
      <c r="B2028" s="58"/>
      <c r="C2028" s="58"/>
      <c r="D2028" s="58"/>
      <c r="E2028" s="58"/>
      <c r="F2028" s="58"/>
      <c r="G2028" s="269"/>
      <c r="H2028" s="59"/>
      <c r="I2028" s="273">
        <f t="shared" si="404"/>
        <v>0</v>
      </c>
      <c r="J2028" s="269"/>
      <c r="K2028" s="59"/>
      <c r="L2028" s="270">
        <f t="shared" si="405"/>
        <v>0</v>
      </c>
      <c r="M2028" s="269"/>
      <c r="N2028" s="59"/>
      <c r="O2028" s="270">
        <f t="shared" si="406"/>
        <v>0</v>
      </c>
      <c r="P2028" s="269"/>
      <c r="Q2028" s="59"/>
      <c r="R2028" s="271">
        <f t="shared" si="407"/>
        <v>0</v>
      </c>
      <c r="S2028" s="269"/>
      <c r="T2028" s="59"/>
      <c r="U2028" s="270">
        <f t="shared" si="408"/>
        <v>0</v>
      </c>
      <c r="V2028" s="269"/>
      <c r="W2028" s="59"/>
      <c r="X2028" s="270">
        <f t="shared" si="409"/>
        <v>0</v>
      </c>
      <c r="Y2028" s="270">
        <f t="shared" si="410"/>
        <v>0</v>
      </c>
      <c r="Z2028" s="58"/>
      <c r="AA2028" s="58"/>
      <c r="AB2028" s="60" t="str">
        <f t="shared" si="411"/>
        <v/>
      </c>
      <c r="AC2028" s="21" t="b">
        <f t="shared" si="412"/>
        <v>0</v>
      </c>
      <c r="AD2028" s="21" t="b">
        <f t="shared" si="413"/>
        <v>0</v>
      </c>
      <c r="AE2028" s="21" t="b">
        <f t="shared" si="414"/>
        <v>0</v>
      </c>
      <c r="AF2028" s="21" t="b">
        <f ca="1">OR(AND($AC2028,NOT($AD2028)),AND($AC2028,OR(AND($G2028="",$H2028&lt;&gt;""),AND($G2028&lt;&gt;"",$H2028=""),AND($J2028="",$K2028&lt;&gt;""),AND($J2028&lt;&gt;"",$K2028=""),AND($M2028="",$N2028&lt;&gt;""),AND($M2028&lt;&gt;"",$N2028=""),AND($P2028="",$Q2028&lt;&gt;""),AND($P2028&lt;&gt;"",$Q2028=""),AND($S2028="",$T2028&lt;&gt;""),AND($S2028&lt;&gt;"",$T2028=""),AND($V2028="",$W2028&lt;&gt;""),AND($V2028&lt;&gt;"",$W2028=""))),AND($C2028&lt;&gt;"",$E2028&lt;&gt;"",LEFT(TRIM($C2028),1)&lt;&gt;LEFT(TRIM($E2028),1)),IF(OR($E2028="",$F2028=""),FALSE(),IFERROR(COUNTIF(INDIRECT("UNITS_"&amp;SUBSTITUTE(LEFT($E2028,FIND(" ",$E2028&amp;" ")-1),".","_")),$F2028)=0,TRUE())),AND($B2028&lt;&gt;"",OR(ISNUMBER(SEARCH("outro",LOWER($B2028))),ISNUMBER(SEARCH("divers",LOWER($B2028))),ISNUMBER(SEARCH("etc",LOWER($B2028))))),OR(AND(ISNUMBER(SEARCH("comunic",LOWER($B2028))),LEFT($E2028,3)&lt;&gt;"4.4"),AND(ISNUMBER(SEARCH("monitor",LOWER($B2028))),NOT(OR(LEFT($E2028,3)="1.5",LEFT($E2028,3)="2.5")))),AND($B2028&lt;&gt;"",OR(LEFT($C2028,1)="1",LEFT($C2028,1)="2"),$D2028=""),AND($D2028&lt;&gt;"",NOT(OR(LEFT($C2028,1)="1",LEFT($C2028,1)="2"))),AND($D2028&lt;&gt;"",COUNTIF(' PROJETO'!$B$14:$B$16,$D2028)=0),IF($D2028="",FALSE(),IF(COUNTIF(' PROJETO'!$B$14:$B$16,$D2028)=0,FALSE(),IFERROR(INDEX(' PROJETO'!$C$14:$C$16,MATCH($D2028,' PROJETO'!$B$14:$B$16,0))&lt;&gt;"Sim",FALSE()))))</f>
        <v>0</v>
      </c>
      <c r="AG2028" s="21" t="b">
        <f>AND($AC2028,$Y2028&gt;'CONFG.  LISTAS'!$F$4,$Z2028="",$AA2028="")</f>
        <v>0</v>
      </c>
      <c r="AH2028" s="21" t="str">
        <f t="shared" si="415"/>
        <v/>
      </c>
      <c r="AI2028" s="43" t="str">
        <f ca="1">IF(NOT($AC2028),"",IF(OR($B2028="",$C2028="",$E2028="",$F2028=""),"Preencha descrição, categoria, tipo e unidade.",IF(AND($B2028&lt;&gt;"",OR(LEFT($C2028,1)="1",LEFT($C2028,1)="2"),$D2028=""),"Informe a prática de restauração para itens diretos.",IF(AND($D2028&lt;&gt;"",NOT(OR(LEFT($C2028,1)="1",LEFT($C2028,1)="2"))),"Custos indiretos não devem pertencer a uma prática específica.",IF(AND($D2028&lt;&gt;"",COUNTIF(' PROJETO'!$B$14:$B$16,$D2028)=0),"Prática de restauração inválida ou não cadastrada.",IF(IF($D2028="",FALSE(),IF(COUNTIF(' PROJETO'!$B$14:$B$16,$D2028)=0,FALSE(),IFERROR(INDEX(' PROJETO'!$C$14:$C$16,MATCH($D2028,' PROJETO'!$B$14:$B$16,0))&lt;&gt;"Sim",FALSE()))),"A prática informada no item não foi selecionada na aba Projeto.",IF(AND(MAX($I2028,$L2028,$O2028,$R2028,$U2028,$X2028)&gt;'CONFG.  LISTAS'!$F$4,NOT(OR($Z2028&lt;&gt;"",$AA2028&lt;&gt;""))),"Memorial de cálculo ou anexo obrigatório não informado para item acima do limite.",IF(OR(AND($G2028&lt;&gt;"",$H2028&lt;&gt;"",OR($G2028&lt;=0,$H2028&lt;=0)),AND($J2028&lt;&gt;"",$K2028&lt;&gt;"",OR($J2028&lt;=0,$K2028&lt;=0)),AND($M2028&lt;&gt;"",$N2028&lt;&gt;"",OR($M2028&lt;=0,$N2028&lt;=0)),AND($P2028&lt;&gt;"",$Q2028&lt;&gt;"",OR($P2028&lt;=0,$Q2028&lt;=0)),AND($S2028&lt;&gt;"",$T2028&lt;&gt;"",OR($S2028&lt;=0,$T2028&lt;=0)),AND($V2028&lt;&gt;"",$W2028&lt;&gt;"",OR($V2028&lt;=0,$W2028&lt;=0))),"Revise os valores informados: valor unitário e quantidade devem ser maiores que zero.",IF(OR(AND($G2028="",$H2028&lt;&gt;""),AND($G2028&lt;&gt;"",$H2028=""),AND($J2028="",$K2028&lt;&gt;""),AND($J2028&lt;&gt;"",$K2028=""),AND($M2028="",$N2028&lt;&gt;""),AND($M2028&lt;&gt;"",$N2028=""),AND($P2028="",$Q2028&lt;&gt;""),AND($P2028&lt;&gt;"",$Q2028=""),AND($S2028="",$T2028&lt;&gt;""),AND($S2028&lt;&gt;"",$T2028=""),AND($V2028="",$W2028&lt;&gt;""),AND($V2028&lt;&gt;"",$W2028="")),"Há ano preenchido parcialmente: "&amp;TRIM(IF(AND($G2028="",$H2028&lt;&gt;""),"Ano 1 (falta valor unitário); ","")&amp;IF(AND($G2028&lt;&gt;"",$H2028=""),"Ano 1 (falta quantidade); ","")&amp;IF(AND($J2028="",$K2028&lt;&gt;""),"Ano 2 (falta valor unitário); ","")&amp;IF(AND($J2028&lt;&gt;"",$K2028=""),"Ano 2 (falta quantidade); ","")&amp;IF(AND($M2028="",$N2028&lt;&gt;""),"Ano 3 (falta valor unitário); ","")&amp;IF(AND($M2028&lt;&gt;"",$N2028=""),"Ano 3 (falta quantidade); ","")&amp;IF(AND($P2028="",$Q2028&lt;&gt;""),"Ano 4 (falta valor unitário); ","")&amp;IF(AND($P2028&lt;&gt;"",$Q2028=""),"Ano 4 (falta quantidade); ","")&amp;IF(AND($S2028="",$T2028&lt;&gt;""),"Ano 5 (falta valor unitário); ","")&amp;IF(AND($S2028&lt;&gt;"",$T2028=""),"Ano 5 (falta quantidade); ","")&amp;IF(AND($V2028="",$W2028&lt;&gt;""),"Ano 6 (falta valor unitário); ","")&amp;IF(AND($V2028&lt;&gt;"",$W2028=""),"Ano 6 (falta quantidade); ","")), IF(NOT(OR(AND($G2028&lt;&gt;"",$H2028&lt;&gt;""),AND($J2028&lt;&gt;"",$K2028&lt;&gt;""),AND($M2028&lt;&gt;"",$N2028&lt;&gt;""),AND($P2028&lt;&gt;"",$Q2028&lt;&gt;""),AND($S2028&lt;&gt;"",$T2028&lt;&gt;""),AND($V2028&lt;&gt;"",$W2028&lt;&gt;""))),"Informe pelo menos um ano completo com valor unitário e quantidade.",IF(AND($C2028&lt;&gt;"",$E2028&lt;&gt;"",LEFT(TRIM($C2028),1)&lt;&gt;LEFT(TRIM($E2028),1)),"Categoria e tipo estão incompatíveis.",IF(IF(OR($E2028="",$F2028=""),FALSE(),IFERROR(COUNTIF(INDIRECT("UNITS_"&amp;SUBSTITUTE(LEFT($E2028,FIND(" ",$E2028&amp;" ")-1),".","_")),$F2028)=0,TRUE())),"Unidade incompatível com o tipo selecionado.",IF(OR(AND(ISNUMBER(SEARCH("comunic",LOWER($B2028))),LEFT($E2028,3)&lt;&gt;"4.4"),AND(ISNUMBER(SEARCH("monitor",LOWER($B2028))),NOT(OR(LEFT($E2028,3)="1.5",LEFT($E2028,3)="2.5")))),"Revise a classificação do item conforme as regras de preenchimento.",IF(AND($B2028&lt;&gt;"",OR(ISNUMBER(SEARCH("outro",LOWER($B2028))),ISNUMBER(SEARCH("divers",LOWER($B2028))),ISNUMBER(SEARCH("kit",LOWER($B2028))),ISNUMBER(SEARCH("ferrament",LOWER($B2028))),ISNUMBER(SEARCH("epi",LOWER($B2028)))),NOT(OR($Z2028&lt;&gt;"",$AA2028&lt;&gt;""))),"Descrição muito genérica: detalhe melhor o item e registre o racional no memorial ou em anexo.",IF(AND($Y2028=0,$B2028&lt;&gt;"",OR($G2028&lt;&gt;"",$H2028&lt;&gt;"",$J2028&lt;&gt;"",$K2028&lt;&gt;"",$M2028&lt;&gt;"",$N2028&lt;&gt;"",$P2028&lt;&gt;"",$Q2028&lt;&gt;"",$S2028&lt;&gt;"",$T2028&lt;&gt;"",$V2028&lt;&gt;"",$W2028&lt;&gt;"")),"O item possui dados lançados, mas o total está zerado. Revise os valores informados.","")))))))))))))))</f>
        <v/>
      </c>
    </row>
    <row r="2029" spans="1:35" ht="14.25" customHeight="1" x14ac:dyDescent="0.25">
      <c r="A2029" s="57" t="str">
        <f t="shared" si="403"/>
        <v/>
      </c>
      <c r="B2029" s="61"/>
      <c r="C2029" s="61"/>
      <c r="D2029" s="58"/>
      <c r="E2029" s="61"/>
      <c r="F2029" s="61"/>
      <c r="G2029" s="272"/>
      <c r="H2029" s="62"/>
      <c r="I2029" s="273">
        <f t="shared" si="404"/>
        <v>0</v>
      </c>
      <c r="J2029" s="272"/>
      <c r="K2029" s="62"/>
      <c r="L2029" s="270">
        <f t="shared" si="405"/>
        <v>0</v>
      </c>
      <c r="M2029" s="272"/>
      <c r="N2029" s="62"/>
      <c r="O2029" s="270">
        <f t="shared" si="406"/>
        <v>0</v>
      </c>
      <c r="P2029" s="272"/>
      <c r="Q2029" s="62"/>
      <c r="R2029" s="271">
        <f t="shared" si="407"/>
        <v>0</v>
      </c>
      <c r="S2029" s="272"/>
      <c r="T2029" s="62"/>
      <c r="U2029" s="270">
        <f t="shared" si="408"/>
        <v>0</v>
      </c>
      <c r="V2029" s="272"/>
      <c r="W2029" s="62"/>
      <c r="X2029" s="270">
        <f t="shared" si="409"/>
        <v>0</v>
      </c>
      <c r="Y2029" s="270">
        <f t="shared" si="410"/>
        <v>0</v>
      </c>
      <c r="Z2029" s="61"/>
      <c r="AA2029" s="61"/>
      <c r="AB2029" s="60" t="str">
        <f t="shared" si="411"/>
        <v/>
      </c>
      <c r="AC2029" s="21" t="b">
        <f t="shared" si="412"/>
        <v>0</v>
      </c>
      <c r="AD2029" s="21" t="b">
        <f t="shared" si="413"/>
        <v>0</v>
      </c>
      <c r="AE2029" s="21" t="b">
        <f t="shared" si="414"/>
        <v>0</v>
      </c>
      <c r="AF2029" s="21" t="b">
        <f ca="1">OR(AND($AC2029,NOT($AD2029)),AND($AC2029,OR(AND($G2029="",$H2029&lt;&gt;""),AND($G2029&lt;&gt;"",$H2029=""),AND($J2029="",$K2029&lt;&gt;""),AND($J2029&lt;&gt;"",$K2029=""),AND($M2029="",$N2029&lt;&gt;""),AND($M2029&lt;&gt;"",$N2029=""),AND($P2029="",$Q2029&lt;&gt;""),AND($P2029&lt;&gt;"",$Q2029=""),AND($S2029="",$T2029&lt;&gt;""),AND($S2029&lt;&gt;"",$T2029=""),AND($V2029="",$W2029&lt;&gt;""),AND($V2029&lt;&gt;"",$W2029=""))),AND($C2029&lt;&gt;"",$E2029&lt;&gt;"",LEFT(TRIM($C2029),1)&lt;&gt;LEFT(TRIM($E2029),1)),IF(OR($E2029="",$F2029=""),FALSE(),IFERROR(COUNTIF(INDIRECT("UNITS_"&amp;SUBSTITUTE(LEFT($E2029,FIND(" ",$E2029&amp;" ")-1),".","_")),$F2029)=0,TRUE())),AND($B2029&lt;&gt;"",OR(ISNUMBER(SEARCH("outro",LOWER($B2029))),ISNUMBER(SEARCH("divers",LOWER($B2029))),ISNUMBER(SEARCH("etc",LOWER($B2029))))),OR(AND(ISNUMBER(SEARCH("comunic",LOWER($B2029))),LEFT($E2029,3)&lt;&gt;"4.4"),AND(ISNUMBER(SEARCH("monitor",LOWER($B2029))),NOT(OR(LEFT($E2029,3)="1.5",LEFT($E2029,3)="2.5")))),AND($B2029&lt;&gt;"",OR(LEFT($C2029,1)="1",LEFT($C2029,1)="2"),$D2029=""),AND($D2029&lt;&gt;"",NOT(OR(LEFT($C2029,1)="1",LEFT($C2029,1)="2"))),AND($D2029&lt;&gt;"",COUNTIF(' PROJETO'!$B$14:$B$16,$D2029)=0),IF($D2029="",FALSE(),IF(COUNTIF(' PROJETO'!$B$14:$B$16,$D2029)=0,FALSE(),IFERROR(INDEX(' PROJETO'!$C$14:$C$16,MATCH($D2029,' PROJETO'!$B$14:$B$16,0))&lt;&gt;"Sim",FALSE()))))</f>
        <v>0</v>
      </c>
      <c r="AG2029" s="21" t="b">
        <f>AND($AC2029,$Y2029&gt;'CONFG.  LISTAS'!$F$4,$Z2029="",$AA2029="")</f>
        <v>0</v>
      </c>
      <c r="AH2029" s="21" t="str">
        <f t="shared" si="415"/>
        <v/>
      </c>
      <c r="AI2029" s="43" t="str">
        <f ca="1">IF(NOT($AC2029),"",IF(OR($B2029="",$C2029="",$E2029="",$F2029=""),"Preencha descrição, categoria, tipo e unidade.",IF(AND($B2029&lt;&gt;"",OR(LEFT($C2029,1)="1",LEFT($C2029,1)="2"),$D2029=""),"Informe a prática de restauração para itens diretos.",IF(AND($D2029&lt;&gt;"",NOT(OR(LEFT($C2029,1)="1",LEFT($C2029,1)="2"))),"Custos indiretos não devem pertencer a uma prática específica.",IF(AND($D2029&lt;&gt;"",COUNTIF(' PROJETO'!$B$14:$B$16,$D2029)=0),"Prática de restauração inválida ou não cadastrada.",IF(IF($D2029="",FALSE(),IF(COUNTIF(' PROJETO'!$B$14:$B$16,$D2029)=0,FALSE(),IFERROR(INDEX(' PROJETO'!$C$14:$C$16,MATCH($D2029,' PROJETO'!$B$14:$B$16,0))&lt;&gt;"Sim",FALSE()))),"A prática informada no item não foi selecionada na aba Projeto.",IF(AND(MAX($I2029,$L2029,$O2029,$R2029,$U2029,$X2029)&gt;'CONFG.  LISTAS'!$F$4,NOT(OR($Z2029&lt;&gt;"",$AA2029&lt;&gt;""))),"Memorial de cálculo ou anexo obrigatório não informado para item acima do limite.",IF(OR(AND($G2029&lt;&gt;"",$H2029&lt;&gt;"",OR($G2029&lt;=0,$H2029&lt;=0)),AND($J2029&lt;&gt;"",$K2029&lt;&gt;"",OR($J2029&lt;=0,$K2029&lt;=0)),AND($M2029&lt;&gt;"",$N2029&lt;&gt;"",OR($M2029&lt;=0,$N2029&lt;=0)),AND($P2029&lt;&gt;"",$Q2029&lt;&gt;"",OR($P2029&lt;=0,$Q2029&lt;=0)),AND($S2029&lt;&gt;"",$T2029&lt;&gt;"",OR($S2029&lt;=0,$T2029&lt;=0)),AND($V2029&lt;&gt;"",$W2029&lt;&gt;"",OR($V2029&lt;=0,$W2029&lt;=0))),"Revise os valores informados: valor unitário e quantidade devem ser maiores que zero.",IF(OR(AND($G2029="",$H2029&lt;&gt;""),AND($G2029&lt;&gt;"",$H2029=""),AND($J2029="",$K2029&lt;&gt;""),AND($J2029&lt;&gt;"",$K2029=""),AND($M2029="",$N2029&lt;&gt;""),AND($M2029&lt;&gt;"",$N2029=""),AND($P2029="",$Q2029&lt;&gt;""),AND($P2029&lt;&gt;"",$Q2029=""),AND($S2029="",$T2029&lt;&gt;""),AND($S2029&lt;&gt;"",$T2029=""),AND($V2029="",$W2029&lt;&gt;""),AND($V2029&lt;&gt;"",$W2029="")),"Há ano preenchido parcialmente: "&amp;TRIM(IF(AND($G2029="",$H2029&lt;&gt;""),"Ano 1 (falta valor unitário); ","")&amp;IF(AND($G2029&lt;&gt;"",$H2029=""),"Ano 1 (falta quantidade); ","")&amp;IF(AND($J2029="",$K2029&lt;&gt;""),"Ano 2 (falta valor unitário); ","")&amp;IF(AND($J2029&lt;&gt;"",$K2029=""),"Ano 2 (falta quantidade); ","")&amp;IF(AND($M2029="",$N2029&lt;&gt;""),"Ano 3 (falta valor unitário); ","")&amp;IF(AND($M2029&lt;&gt;"",$N2029=""),"Ano 3 (falta quantidade); ","")&amp;IF(AND($P2029="",$Q2029&lt;&gt;""),"Ano 4 (falta valor unitário); ","")&amp;IF(AND($P2029&lt;&gt;"",$Q2029=""),"Ano 4 (falta quantidade); ","")&amp;IF(AND($S2029="",$T2029&lt;&gt;""),"Ano 5 (falta valor unitário); ","")&amp;IF(AND($S2029&lt;&gt;"",$T2029=""),"Ano 5 (falta quantidade); ","")&amp;IF(AND($V2029="",$W2029&lt;&gt;""),"Ano 6 (falta valor unitário); ","")&amp;IF(AND($V2029&lt;&gt;"",$W2029=""),"Ano 6 (falta quantidade); ","")), IF(NOT(OR(AND($G2029&lt;&gt;"",$H2029&lt;&gt;""),AND($J2029&lt;&gt;"",$K2029&lt;&gt;""),AND($M2029&lt;&gt;"",$N2029&lt;&gt;""),AND($P2029&lt;&gt;"",$Q2029&lt;&gt;""),AND($S2029&lt;&gt;"",$T2029&lt;&gt;""),AND($V2029&lt;&gt;"",$W2029&lt;&gt;""))),"Informe pelo menos um ano completo com valor unitário e quantidade.",IF(AND($C2029&lt;&gt;"",$E2029&lt;&gt;"",LEFT(TRIM($C2029),1)&lt;&gt;LEFT(TRIM($E2029),1)),"Categoria e tipo estão incompatíveis.",IF(IF(OR($E2029="",$F2029=""),FALSE(),IFERROR(COUNTIF(INDIRECT("UNITS_"&amp;SUBSTITUTE(LEFT($E2029,FIND(" ",$E2029&amp;" ")-1),".","_")),$F2029)=0,TRUE())),"Unidade incompatível com o tipo selecionado.",IF(OR(AND(ISNUMBER(SEARCH("comunic",LOWER($B2029))),LEFT($E2029,3)&lt;&gt;"4.4"),AND(ISNUMBER(SEARCH("monitor",LOWER($B2029))),NOT(OR(LEFT($E2029,3)="1.5",LEFT($E2029,3)="2.5")))),"Revise a classificação do item conforme as regras de preenchimento.",IF(AND($B2029&lt;&gt;"",OR(ISNUMBER(SEARCH("outro",LOWER($B2029))),ISNUMBER(SEARCH("divers",LOWER($B2029))),ISNUMBER(SEARCH("kit",LOWER($B2029))),ISNUMBER(SEARCH("ferrament",LOWER($B2029))),ISNUMBER(SEARCH("epi",LOWER($B2029)))),NOT(OR($Z2029&lt;&gt;"",$AA2029&lt;&gt;""))),"Descrição muito genérica: detalhe melhor o item e registre o racional no memorial ou em anexo.",IF(AND($Y2029=0,$B2029&lt;&gt;"",OR($G2029&lt;&gt;"",$H2029&lt;&gt;"",$J2029&lt;&gt;"",$K2029&lt;&gt;"",$M2029&lt;&gt;"",$N2029&lt;&gt;"",$P2029&lt;&gt;"",$Q2029&lt;&gt;"",$S2029&lt;&gt;"",$T2029&lt;&gt;"",$V2029&lt;&gt;"",$W2029&lt;&gt;"")),"O item possui dados lançados, mas o total está zerado. Revise os valores informados.","")))))))))))))))</f>
        <v/>
      </c>
    </row>
    <row r="2030" spans="1:35" ht="14.25" customHeight="1" x14ac:dyDescent="0.25">
      <c r="A2030" s="57" t="str">
        <f t="shared" si="403"/>
        <v/>
      </c>
      <c r="B2030" s="58"/>
      <c r="C2030" s="58"/>
      <c r="D2030" s="58"/>
      <c r="E2030" s="58"/>
      <c r="F2030" s="58"/>
      <c r="G2030" s="269"/>
      <c r="H2030" s="59"/>
      <c r="I2030" s="273">
        <f t="shared" si="404"/>
        <v>0</v>
      </c>
      <c r="J2030" s="269"/>
      <c r="K2030" s="59"/>
      <c r="L2030" s="270">
        <f t="shared" si="405"/>
        <v>0</v>
      </c>
      <c r="M2030" s="269"/>
      <c r="N2030" s="59"/>
      <c r="O2030" s="270">
        <f t="shared" si="406"/>
        <v>0</v>
      </c>
      <c r="P2030" s="269"/>
      <c r="Q2030" s="59"/>
      <c r="R2030" s="271">
        <f t="shared" si="407"/>
        <v>0</v>
      </c>
      <c r="S2030" s="269"/>
      <c r="T2030" s="59"/>
      <c r="U2030" s="270">
        <f t="shared" si="408"/>
        <v>0</v>
      </c>
      <c r="V2030" s="269"/>
      <c r="W2030" s="59"/>
      <c r="X2030" s="270">
        <f t="shared" si="409"/>
        <v>0</v>
      </c>
      <c r="Y2030" s="270">
        <f t="shared" si="410"/>
        <v>0</v>
      </c>
      <c r="Z2030" s="58"/>
      <c r="AA2030" s="58"/>
      <c r="AB2030" s="60" t="str">
        <f t="shared" si="411"/>
        <v/>
      </c>
      <c r="AC2030" s="21" t="b">
        <f t="shared" si="412"/>
        <v>0</v>
      </c>
      <c r="AD2030" s="21" t="b">
        <f t="shared" si="413"/>
        <v>0</v>
      </c>
      <c r="AE2030" s="21" t="b">
        <f t="shared" si="414"/>
        <v>0</v>
      </c>
      <c r="AF2030" s="21" t="b">
        <f ca="1">OR(AND($AC2030,NOT($AD2030)),AND($AC2030,OR(AND($G2030="",$H2030&lt;&gt;""),AND($G2030&lt;&gt;"",$H2030=""),AND($J2030="",$K2030&lt;&gt;""),AND($J2030&lt;&gt;"",$K2030=""),AND($M2030="",$N2030&lt;&gt;""),AND($M2030&lt;&gt;"",$N2030=""),AND($P2030="",$Q2030&lt;&gt;""),AND($P2030&lt;&gt;"",$Q2030=""),AND($S2030="",$T2030&lt;&gt;""),AND($S2030&lt;&gt;"",$T2030=""),AND($V2030="",$W2030&lt;&gt;""),AND($V2030&lt;&gt;"",$W2030=""))),AND($C2030&lt;&gt;"",$E2030&lt;&gt;"",LEFT(TRIM($C2030),1)&lt;&gt;LEFT(TRIM($E2030),1)),IF(OR($E2030="",$F2030=""),FALSE(),IFERROR(COUNTIF(INDIRECT("UNITS_"&amp;SUBSTITUTE(LEFT($E2030,FIND(" ",$E2030&amp;" ")-1),".","_")),$F2030)=0,TRUE())),AND($B2030&lt;&gt;"",OR(ISNUMBER(SEARCH("outro",LOWER($B2030))),ISNUMBER(SEARCH("divers",LOWER($B2030))),ISNUMBER(SEARCH("etc",LOWER($B2030))))),OR(AND(ISNUMBER(SEARCH("comunic",LOWER($B2030))),LEFT($E2030,3)&lt;&gt;"4.4"),AND(ISNUMBER(SEARCH("monitor",LOWER($B2030))),NOT(OR(LEFT($E2030,3)="1.5",LEFT($E2030,3)="2.5")))),AND($B2030&lt;&gt;"",OR(LEFT($C2030,1)="1",LEFT($C2030,1)="2"),$D2030=""),AND($D2030&lt;&gt;"",NOT(OR(LEFT($C2030,1)="1",LEFT($C2030,1)="2"))),AND($D2030&lt;&gt;"",COUNTIF(' PROJETO'!$B$14:$B$16,$D2030)=0),IF($D2030="",FALSE(),IF(COUNTIF(' PROJETO'!$B$14:$B$16,$D2030)=0,FALSE(),IFERROR(INDEX(' PROJETO'!$C$14:$C$16,MATCH($D2030,' PROJETO'!$B$14:$B$16,0))&lt;&gt;"Sim",FALSE()))))</f>
        <v>0</v>
      </c>
      <c r="AG2030" s="21" t="b">
        <f>AND($AC2030,$Y2030&gt;'CONFG.  LISTAS'!$F$4,$Z2030="",$AA2030="")</f>
        <v>0</v>
      </c>
      <c r="AH2030" s="21" t="str">
        <f t="shared" si="415"/>
        <v/>
      </c>
      <c r="AI2030" s="43" t="str">
        <f ca="1">IF(NOT($AC2030),"",IF(OR($B2030="",$C2030="",$E2030="",$F2030=""),"Preencha descrição, categoria, tipo e unidade.",IF(AND($B2030&lt;&gt;"",OR(LEFT($C2030,1)="1",LEFT($C2030,1)="2"),$D2030=""),"Informe a prática de restauração para itens diretos.",IF(AND($D2030&lt;&gt;"",NOT(OR(LEFT($C2030,1)="1",LEFT($C2030,1)="2"))),"Custos indiretos não devem pertencer a uma prática específica.",IF(AND($D2030&lt;&gt;"",COUNTIF(' PROJETO'!$B$14:$B$16,$D2030)=0),"Prática de restauração inválida ou não cadastrada.",IF(IF($D2030="",FALSE(),IF(COUNTIF(' PROJETO'!$B$14:$B$16,$D2030)=0,FALSE(),IFERROR(INDEX(' PROJETO'!$C$14:$C$16,MATCH($D2030,' PROJETO'!$B$14:$B$16,0))&lt;&gt;"Sim",FALSE()))),"A prática informada no item não foi selecionada na aba Projeto.",IF(AND(MAX($I2030,$L2030,$O2030,$R2030,$U2030,$X2030)&gt;'CONFG.  LISTAS'!$F$4,NOT(OR($Z2030&lt;&gt;"",$AA2030&lt;&gt;""))),"Memorial de cálculo ou anexo obrigatório não informado para item acima do limite.",IF(OR(AND($G2030&lt;&gt;"",$H2030&lt;&gt;"",OR($G2030&lt;=0,$H2030&lt;=0)),AND($J2030&lt;&gt;"",$K2030&lt;&gt;"",OR($J2030&lt;=0,$K2030&lt;=0)),AND($M2030&lt;&gt;"",$N2030&lt;&gt;"",OR($M2030&lt;=0,$N2030&lt;=0)),AND($P2030&lt;&gt;"",$Q2030&lt;&gt;"",OR($P2030&lt;=0,$Q2030&lt;=0)),AND($S2030&lt;&gt;"",$T2030&lt;&gt;"",OR($S2030&lt;=0,$T2030&lt;=0)),AND($V2030&lt;&gt;"",$W2030&lt;&gt;"",OR($V2030&lt;=0,$W2030&lt;=0))),"Revise os valores informados: valor unitário e quantidade devem ser maiores que zero.",IF(OR(AND($G2030="",$H2030&lt;&gt;""),AND($G2030&lt;&gt;"",$H2030=""),AND($J2030="",$K2030&lt;&gt;""),AND($J2030&lt;&gt;"",$K2030=""),AND($M2030="",$N2030&lt;&gt;""),AND($M2030&lt;&gt;"",$N2030=""),AND($P2030="",$Q2030&lt;&gt;""),AND($P2030&lt;&gt;"",$Q2030=""),AND($S2030="",$T2030&lt;&gt;""),AND($S2030&lt;&gt;"",$T2030=""),AND($V2030="",$W2030&lt;&gt;""),AND($V2030&lt;&gt;"",$W2030="")),"Há ano preenchido parcialmente: "&amp;TRIM(IF(AND($G2030="",$H2030&lt;&gt;""),"Ano 1 (falta valor unitário); ","")&amp;IF(AND($G2030&lt;&gt;"",$H2030=""),"Ano 1 (falta quantidade); ","")&amp;IF(AND($J2030="",$K2030&lt;&gt;""),"Ano 2 (falta valor unitário); ","")&amp;IF(AND($J2030&lt;&gt;"",$K2030=""),"Ano 2 (falta quantidade); ","")&amp;IF(AND($M2030="",$N2030&lt;&gt;""),"Ano 3 (falta valor unitário); ","")&amp;IF(AND($M2030&lt;&gt;"",$N2030=""),"Ano 3 (falta quantidade); ","")&amp;IF(AND($P2030="",$Q2030&lt;&gt;""),"Ano 4 (falta valor unitário); ","")&amp;IF(AND($P2030&lt;&gt;"",$Q2030=""),"Ano 4 (falta quantidade); ","")&amp;IF(AND($S2030="",$T2030&lt;&gt;""),"Ano 5 (falta valor unitário); ","")&amp;IF(AND($S2030&lt;&gt;"",$T2030=""),"Ano 5 (falta quantidade); ","")&amp;IF(AND($V2030="",$W2030&lt;&gt;""),"Ano 6 (falta valor unitário); ","")&amp;IF(AND($V2030&lt;&gt;"",$W2030=""),"Ano 6 (falta quantidade); ","")), IF(NOT(OR(AND($G2030&lt;&gt;"",$H2030&lt;&gt;""),AND($J2030&lt;&gt;"",$K2030&lt;&gt;""),AND($M2030&lt;&gt;"",$N2030&lt;&gt;""),AND($P2030&lt;&gt;"",$Q2030&lt;&gt;""),AND($S2030&lt;&gt;"",$T2030&lt;&gt;""),AND($V2030&lt;&gt;"",$W2030&lt;&gt;""))),"Informe pelo menos um ano completo com valor unitário e quantidade.",IF(AND($C2030&lt;&gt;"",$E2030&lt;&gt;"",LEFT(TRIM($C2030),1)&lt;&gt;LEFT(TRIM($E2030),1)),"Categoria e tipo estão incompatíveis.",IF(IF(OR($E2030="",$F2030=""),FALSE(),IFERROR(COUNTIF(INDIRECT("UNITS_"&amp;SUBSTITUTE(LEFT($E2030,FIND(" ",$E2030&amp;" ")-1),".","_")),$F2030)=0,TRUE())),"Unidade incompatível com o tipo selecionado.",IF(OR(AND(ISNUMBER(SEARCH("comunic",LOWER($B2030))),LEFT($E2030,3)&lt;&gt;"4.4"),AND(ISNUMBER(SEARCH("monitor",LOWER($B2030))),NOT(OR(LEFT($E2030,3)="1.5",LEFT($E2030,3)="2.5")))),"Revise a classificação do item conforme as regras de preenchimento.",IF(AND($B2030&lt;&gt;"",OR(ISNUMBER(SEARCH("outro",LOWER($B2030))),ISNUMBER(SEARCH("divers",LOWER($B2030))),ISNUMBER(SEARCH("kit",LOWER($B2030))),ISNUMBER(SEARCH("ferrament",LOWER($B2030))),ISNUMBER(SEARCH("epi",LOWER($B2030)))),NOT(OR($Z2030&lt;&gt;"",$AA2030&lt;&gt;""))),"Descrição muito genérica: detalhe melhor o item e registre o racional no memorial ou em anexo.",IF(AND($Y2030=0,$B2030&lt;&gt;"",OR($G2030&lt;&gt;"",$H2030&lt;&gt;"",$J2030&lt;&gt;"",$K2030&lt;&gt;"",$M2030&lt;&gt;"",$N2030&lt;&gt;"",$P2030&lt;&gt;"",$Q2030&lt;&gt;"",$S2030&lt;&gt;"",$T2030&lt;&gt;"",$V2030&lt;&gt;"",$W2030&lt;&gt;"")),"O item possui dados lançados, mas o total está zerado. Revise os valores informados.","")))))))))))))))</f>
        <v/>
      </c>
    </row>
    <row r="2031" spans="1:35" ht="14.25" customHeight="1" x14ac:dyDescent="0.25">
      <c r="A2031" s="57" t="str">
        <f t="shared" si="403"/>
        <v/>
      </c>
      <c r="B2031" s="61"/>
      <c r="C2031" s="61"/>
      <c r="D2031" s="58"/>
      <c r="E2031" s="61"/>
      <c r="F2031" s="61"/>
      <c r="G2031" s="272"/>
      <c r="H2031" s="62"/>
      <c r="I2031" s="273">
        <f t="shared" si="404"/>
        <v>0</v>
      </c>
      <c r="J2031" s="272"/>
      <c r="K2031" s="62"/>
      <c r="L2031" s="270">
        <f t="shared" si="405"/>
        <v>0</v>
      </c>
      <c r="M2031" s="272"/>
      <c r="N2031" s="62"/>
      <c r="O2031" s="270">
        <f t="shared" si="406"/>
        <v>0</v>
      </c>
      <c r="P2031" s="272"/>
      <c r="Q2031" s="62"/>
      <c r="R2031" s="271">
        <f t="shared" si="407"/>
        <v>0</v>
      </c>
      <c r="S2031" s="272"/>
      <c r="T2031" s="62"/>
      <c r="U2031" s="270">
        <f t="shared" si="408"/>
        <v>0</v>
      </c>
      <c r="V2031" s="272"/>
      <c r="W2031" s="62"/>
      <c r="X2031" s="270">
        <f t="shared" si="409"/>
        <v>0</v>
      </c>
      <c r="Y2031" s="270">
        <f t="shared" si="410"/>
        <v>0</v>
      </c>
      <c r="Z2031" s="61"/>
      <c r="AA2031" s="61"/>
      <c r="AB2031" s="60" t="str">
        <f t="shared" si="411"/>
        <v/>
      </c>
      <c r="AC2031" s="21" t="b">
        <f t="shared" si="412"/>
        <v>0</v>
      </c>
      <c r="AD2031" s="21" t="b">
        <f t="shared" si="413"/>
        <v>0</v>
      </c>
      <c r="AE2031" s="21" t="b">
        <f t="shared" si="414"/>
        <v>0</v>
      </c>
      <c r="AF2031" s="21" t="b">
        <f ca="1">OR(AND($AC2031,NOT($AD2031)),AND($AC2031,OR(AND($G2031="",$H2031&lt;&gt;""),AND($G2031&lt;&gt;"",$H2031=""),AND($J2031="",$K2031&lt;&gt;""),AND($J2031&lt;&gt;"",$K2031=""),AND($M2031="",$N2031&lt;&gt;""),AND($M2031&lt;&gt;"",$N2031=""),AND($P2031="",$Q2031&lt;&gt;""),AND($P2031&lt;&gt;"",$Q2031=""),AND($S2031="",$T2031&lt;&gt;""),AND($S2031&lt;&gt;"",$T2031=""),AND($V2031="",$W2031&lt;&gt;""),AND($V2031&lt;&gt;"",$W2031=""))),AND($C2031&lt;&gt;"",$E2031&lt;&gt;"",LEFT(TRIM($C2031),1)&lt;&gt;LEFT(TRIM($E2031),1)),IF(OR($E2031="",$F2031=""),FALSE(),IFERROR(COUNTIF(INDIRECT("UNITS_"&amp;SUBSTITUTE(LEFT($E2031,FIND(" ",$E2031&amp;" ")-1),".","_")),$F2031)=0,TRUE())),AND($B2031&lt;&gt;"",OR(ISNUMBER(SEARCH("outro",LOWER($B2031))),ISNUMBER(SEARCH("divers",LOWER($B2031))),ISNUMBER(SEARCH("etc",LOWER($B2031))))),OR(AND(ISNUMBER(SEARCH("comunic",LOWER($B2031))),LEFT($E2031,3)&lt;&gt;"4.4"),AND(ISNUMBER(SEARCH("monitor",LOWER($B2031))),NOT(OR(LEFT($E2031,3)="1.5",LEFT($E2031,3)="2.5")))),AND($B2031&lt;&gt;"",OR(LEFT($C2031,1)="1",LEFT($C2031,1)="2"),$D2031=""),AND($D2031&lt;&gt;"",NOT(OR(LEFT($C2031,1)="1",LEFT($C2031,1)="2"))),AND($D2031&lt;&gt;"",COUNTIF(' PROJETO'!$B$14:$B$16,$D2031)=0),IF($D2031="",FALSE(),IF(COUNTIF(' PROJETO'!$B$14:$B$16,$D2031)=0,FALSE(),IFERROR(INDEX(' PROJETO'!$C$14:$C$16,MATCH($D2031,' PROJETO'!$B$14:$B$16,0))&lt;&gt;"Sim",FALSE()))))</f>
        <v>0</v>
      </c>
      <c r="AG2031" s="21" t="b">
        <f>AND($AC2031,$Y2031&gt;'CONFG.  LISTAS'!$F$4,$Z2031="",$AA2031="")</f>
        <v>0</v>
      </c>
      <c r="AH2031" s="21" t="str">
        <f t="shared" si="415"/>
        <v/>
      </c>
      <c r="AI2031" s="43" t="str">
        <f ca="1">IF(NOT($AC2031),"",IF(OR($B2031="",$C2031="",$E2031="",$F2031=""),"Preencha descrição, categoria, tipo e unidade.",IF(AND($B2031&lt;&gt;"",OR(LEFT($C2031,1)="1",LEFT($C2031,1)="2"),$D2031=""),"Informe a prática de restauração para itens diretos.",IF(AND($D2031&lt;&gt;"",NOT(OR(LEFT($C2031,1)="1",LEFT($C2031,1)="2"))),"Custos indiretos não devem pertencer a uma prática específica.",IF(AND($D2031&lt;&gt;"",COUNTIF(' PROJETO'!$B$14:$B$16,$D2031)=0),"Prática de restauração inválida ou não cadastrada.",IF(IF($D2031="",FALSE(),IF(COUNTIF(' PROJETO'!$B$14:$B$16,$D2031)=0,FALSE(),IFERROR(INDEX(' PROJETO'!$C$14:$C$16,MATCH($D2031,' PROJETO'!$B$14:$B$16,0))&lt;&gt;"Sim",FALSE()))),"A prática informada no item não foi selecionada na aba Projeto.",IF(AND(MAX($I2031,$L2031,$O2031,$R2031,$U2031,$X2031)&gt;'CONFG.  LISTAS'!$F$4,NOT(OR($Z2031&lt;&gt;"",$AA2031&lt;&gt;""))),"Memorial de cálculo ou anexo obrigatório não informado para item acima do limite.",IF(OR(AND($G2031&lt;&gt;"",$H2031&lt;&gt;"",OR($G2031&lt;=0,$H2031&lt;=0)),AND($J2031&lt;&gt;"",$K2031&lt;&gt;"",OR($J2031&lt;=0,$K2031&lt;=0)),AND($M2031&lt;&gt;"",$N2031&lt;&gt;"",OR($M2031&lt;=0,$N2031&lt;=0)),AND($P2031&lt;&gt;"",$Q2031&lt;&gt;"",OR($P2031&lt;=0,$Q2031&lt;=0)),AND($S2031&lt;&gt;"",$T2031&lt;&gt;"",OR($S2031&lt;=0,$T2031&lt;=0)),AND($V2031&lt;&gt;"",$W2031&lt;&gt;"",OR($V2031&lt;=0,$W2031&lt;=0))),"Revise os valores informados: valor unitário e quantidade devem ser maiores que zero.",IF(OR(AND($G2031="",$H2031&lt;&gt;""),AND($G2031&lt;&gt;"",$H2031=""),AND($J2031="",$K2031&lt;&gt;""),AND($J2031&lt;&gt;"",$K2031=""),AND($M2031="",$N2031&lt;&gt;""),AND($M2031&lt;&gt;"",$N2031=""),AND($P2031="",$Q2031&lt;&gt;""),AND($P2031&lt;&gt;"",$Q2031=""),AND($S2031="",$T2031&lt;&gt;""),AND($S2031&lt;&gt;"",$T2031=""),AND($V2031="",$W2031&lt;&gt;""),AND($V2031&lt;&gt;"",$W2031="")),"Há ano preenchido parcialmente: "&amp;TRIM(IF(AND($G2031="",$H2031&lt;&gt;""),"Ano 1 (falta valor unitário); ","")&amp;IF(AND($G2031&lt;&gt;"",$H2031=""),"Ano 1 (falta quantidade); ","")&amp;IF(AND($J2031="",$K2031&lt;&gt;""),"Ano 2 (falta valor unitário); ","")&amp;IF(AND($J2031&lt;&gt;"",$K2031=""),"Ano 2 (falta quantidade); ","")&amp;IF(AND($M2031="",$N2031&lt;&gt;""),"Ano 3 (falta valor unitário); ","")&amp;IF(AND($M2031&lt;&gt;"",$N2031=""),"Ano 3 (falta quantidade); ","")&amp;IF(AND($P2031="",$Q2031&lt;&gt;""),"Ano 4 (falta valor unitário); ","")&amp;IF(AND($P2031&lt;&gt;"",$Q2031=""),"Ano 4 (falta quantidade); ","")&amp;IF(AND($S2031="",$T2031&lt;&gt;""),"Ano 5 (falta valor unitário); ","")&amp;IF(AND($S2031&lt;&gt;"",$T2031=""),"Ano 5 (falta quantidade); ","")&amp;IF(AND($V2031="",$W2031&lt;&gt;""),"Ano 6 (falta valor unitário); ","")&amp;IF(AND($V2031&lt;&gt;"",$W2031=""),"Ano 6 (falta quantidade); ","")), IF(NOT(OR(AND($G2031&lt;&gt;"",$H2031&lt;&gt;""),AND($J2031&lt;&gt;"",$K2031&lt;&gt;""),AND($M2031&lt;&gt;"",$N2031&lt;&gt;""),AND($P2031&lt;&gt;"",$Q2031&lt;&gt;""),AND($S2031&lt;&gt;"",$T2031&lt;&gt;""),AND($V2031&lt;&gt;"",$W2031&lt;&gt;""))),"Informe pelo menos um ano completo com valor unitário e quantidade.",IF(AND($C2031&lt;&gt;"",$E2031&lt;&gt;"",LEFT(TRIM($C2031),1)&lt;&gt;LEFT(TRIM($E2031),1)),"Categoria e tipo estão incompatíveis.",IF(IF(OR($E2031="",$F2031=""),FALSE(),IFERROR(COUNTIF(INDIRECT("UNITS_"&amp;SUBSTITUTE(LEFT($E2031,FIND(" ",$E2031&amp;" ")-1),".","_")),$F2031)=0,TRUE())),"Unidade incompatível com o tipo selecionado.",IF(OR(AND(ISNUMBER(SEARCH("comunic",LOWER($B2031))),LEFT($E2031,3)&lt;&gt;"4.4"),AND(ISNUMBER(SEARCH("monitor",LOWER($B2031))),NOT(OR(LEFT($E2031,3)="1.5",LEFT($E2031,3)="2.5")))),"Revise a classificação do item conforme as regras de preenchimento.",IF(AND($B2031&lt;&gt;"",OR(ISNUMBER(SEARCH("outro",LOWER($B2031))),ISNUMBER(SEARCH("divers",LOWER($B2031))),ISNUMBER(SEARCH("kit",LOWER($B2031))),ISNUMBER(SEARCH("ferrament",LOWER($B2031))),ISNUMBER(SEARCH("epi",LOWER($B2031)))),NOT(OR($Z2031&lt;&gt;"",$AA2031&lt;&gt;""))),"Descrição muito genérica: detalhe melhor o item e registre o racional no memorial ou em anexo.",IF(AND($Y2031=0,$B2031&lt;&gt;"",OR($G2031&lt;&gt;"",$H2031&lt;&gt;"",$J2031&lt;&gt;"",$K2031&lt;&gt;"",$M2031&lt;&gt;"",$N2031&lt;&gt;"",$P2031&lt;&gt;"",$Q2031&lt;&gt;"",$S2031&lt;&gt;"",$T2031&lt;&gt;"",$V2031&lt;&gt;"",$W2031&lt;&gt;"")),"O item possui dados lançados, mas o total está zerado. Revise os valores informados.","")))))))))))))))</f>
        <v/>
      </c>
    </row>
    <row r="2032" spans="1:35" ht="14.25" customHeight="1" x14ac:dyDescent="0.25">
      <c r="A2032" s="57" t="str">
        <f t="shared" si="403"/>
        <v/>
      </c>
      <c r="B2032" s="58"/>
      <c r="C2032" s="58"/>
      <c r="D2032" s="58"/>
      <c r="E2032" s="58"/>
      <c r="F2032" s="58"/>
      <c r="G2032" s="269"/>
      <c r="H2032" s="59"/>
      <c r="I2032" s="273">
        <f t="shared" si="404"/>
        <v>0</v>
      </c>
      <c r="J2032" s="269"/>
      <c r="K2032" s="59"/>
      <c r="L2032" s="270">
        <f t="shared" si="405"/>
        <v>0</v>
      </c>
      <c r="M2032" s="269"/>
      <c r="N2032" s="59"/>
      <c r="O2032" s="270">
        <f t="shared" si="406"/>
        <v>0</v>
      </c>
      <c r="P2032" s="269"/>
      <c r="Q2032" s="59"/>
      <c r="R2032" s="271">
        <f t="shared" si="407"/>
        <v>0</v>
      </c>
      <c r="S2032" s="269"/>
      <c r="T2032" s="59"/>
      <c r="U2032" s="270">
        <f t="shared" si="408"/>
        <v>0</v>
      </c>
      <c r="V2032" s="269"/>
      <c r="W2032" s="59"/>
      <c r="X2032" s="270">
        <f t="shared" si="409"/>
        <v>0</v>
      </c>
      <c r="Y2032" s="270">
        <f t="shared" si="410"/>
        <v>0</v>
      </c>
      <c r="Z2032" s="58"/>
      <c r="AA2032" s="58"/>
      <c r="AB2032" s="60" t="str">
        <f t="shared" si="411"/>
        <v/>
      </c>
      <c r="AC2032" s="21" t="b">
        <f t="shared" si="412"/>
        <v>0</v>
      </c>
      <c r="AD2032" s="21" t="b">
        <f t="shared" si="413"/>
        <v>0</v>
      </c>
      <c r="AE2032" s="21" t="b">
        <f t="shared" si="414"/>
        <v>0</v>
      </c>
      <c r="AF2032" s="21" t="b">
        <f ca="1">OR(AND($AC2032,NOT($AD2032)),AND($AC2032,OR(AND($G2032="",$H2032&lt;&gt;""),AND($G2032&lt;&gt;"",$H2032=""),AND($J2032="",$K2032&lt;&gt;""),AND($J2032&lt;&gt;"",$K2032=""),AND($M2032="",$N2032&lt;&gt;""),AND($M2032&lt;&gt;"",$N2032=""),AND($P2032="",$Q2032&lt;&gt;""),AND($P2032&lt;&gt;"",$Q2032=""),AND($S2032="",$T2032&lt;&gt;""),AND($S2032&lt;&gt;"",$T2032=""),AND($V2032="",$W2032&lt;&gt;""),AND($V2032&lt;&gt;"",$W2032=""))),AND($C2032&lt;&gt;"",$E2032&lt;&gt;"",LEFT(TRIM($C2032),1)&lt;&gt;LEFT(TRIM($E2032),1)),IF(OR($E2032="",$F2032=""),FALSE(),IFERROR(COUNTIF(INDIRECT("UNITS_"&amp;SUBSTITUTE(LEFT($E2032,FIND(" ",$E2032&amp;" ")-1),".","_")),$F2032)=0,TRUE())),AND($B2032&lt;&gt;"",OR(ISNUMBER(SEARCH("outro",LOWER($B2032))),ISNUMBER(SEARCH("divers",LOWER($B2032))),ISNUMBER(SEARCH("etc",LOWER($B2032))))),OR(AND(ISNUMBER(SEARCH("comunic",LOWER($B2032))),LEFT($E2032,3)&lt;&gt;"4.4"),AND(ISNUMBER(SEARCH("monitor",LOWER($B2032))),NOT(OR(LEFT($E2032,3)="1.5",LEFT($E2032,3)="2.5")))),AND($B2032&lt;&gt;"",OR(LEFT($C2032,1)="1",LEFT($C2032,1)="2"),$D2032=""),AND($D2032&lt;&gt;"",NOT(OR(LEFT($C2032,1)="1",LEFT($C2032,1)="2"))),AND($D2032&lt;&gt;"",COUNTIF(' PROJETO'!$B$14:$B$16,$D2032)=0),IF($D2032="",FALSE(),IF(COUNTIF(' PROJETO'!$B$14:$B$16,$D2032)=0,FALSE(),IFERROR(INDEX(' PROJETO'!$C$14:$C$16,MATCH($D2032,' PROJETO'!$B$14:$B$16,0))&lt;&gt;"Sim",FALSE()))))</f>
        <v>0</v>
      </c>
      <c r="AG2032" s="21" t="b">
        <f>AND($AC2032,$Y2032&gt;'CONFG.  LISTAS'!$F$4,$Z2032="",$AA2032="")</f>
        <v>0</v>
      </c>
      <c r="AH2032" s="21" t="str">
        <f t="shared" si="415"/>
        <v/>
      </c>
      <c r="AI2032" s="43" t="str">
        <f ca="1">IF(NOT($AC2032),"",IF(OR($B2032="",$C2032="",$E2032="",$F2032=""),"Preencha descrição, categoria, tipo e unidade.",IF(AND($B2032&lt;&gt;"",OR(LEFT($C2032,1)="1",LEFT($C2032,1)="2"),$D2032=""),"Informe a prática de restauração para itens diretos.",IF(AND($D2032&lt;&gt;"",NOT(OR(LEFT($C2032,1)="1",LEFT($C2032,1)="2"))),"Custos indiretos não devem pertencer a uma prática específica.",IF(AND($D2032&lt;&gt;"",COUNTIF(' PROJETO'!$B$14:$B$16,$D2032)=0),"Prática de restauração inválida ou não cadastrada.",IF(IF($D2032="",FALSE(),IF(COUNTIF(' PROJETO'!$B$14:$B$16,$D2032)=0,FALSE(),IFERROR(INDEX(' PROJETO'!$C$14:$C$16,MATCH($D2032,' PROJETO'!$B$14:$B$16,0))&lt;&gt;"Sim",FALSE()))),"A prática informada no item não foi selecionada na aba Projeto.",IF(AND(MAX($I2032,$L2032,$O2032,$R2032,$U2032,$X2032)&gt;'CONFG.  LISTAS'!$F$4,NOT(OR($Z2032&lt;&gt;"",$AA2032&lt;&gt;""))),"Memorial de cálculo ou anexo obrigatório não informado para item acima do limite.",IF(OR(AND($G2032&lt;&gt;"",$H2032&lt;&gt;"",OR($G2032&lt;=0,$H2032&lt;=0)),AND($J2032&lt;&gt;"",$K2032&lt;&gt;"",OR($J2032&lt;=0,$K2032&lt;=0)),AND($M2032&lt;&gt;"",$N2032&lt;&gt;"",OR($M2032&lt;=0,$N2032&lt;=0)),AND($P2032&lt;&gt;"",$Q2032&lt;&gt;"",OR($P2032&lt;=0,$Q2032&lt;=0)),AND($S2032&lt;&gt;"",$T2032&lt;&gt;"",OR($S2032&lt;=0,$T2032&lt;=0)),AND($V2032&lt;&gt;"",$W2032&lt;&gt;"",OR($V2032&lt;=0,$W2032&lt;=0))),"Revise os valores informados: valor unitário e quantidade devem ser maiores que zero.",IF(OR(AND($G2032="",$H2032&lt;&gt;""),AND($G2032&lt;&gt;"",$H2032=""),AND($J2032="",$K2032&lt;&gt;""),AND($J2032&lt;&gt;"",$K2032=""),AND($M2032="",$N2032&lt;&gt;""),AND($M2032&lt;&gt;"",$N2032=""),AND($P2032="",$Q2032&lt;&gt;""),AND($P2032&lt;&gt;"",$Q2032=""),AND($S2032="",$T2032&lt;&gt;""),AND($S2032&lt;&gt;"",$T2032=""),AND($V2032="",$W2032&lt;&gt;""),AND($V2032&lt;&gt;"",$W2032="")),"Há ano preenchido parcialmente: "&amp;TRIM(IF(AND($G2032="",$H2032&lt;&gt;""),"Ano 1 (falta valor unitário); ","")&amp;IF(AND($G2032&lt;&gt;"",$H2032=""),"Ano 1 (falta quantidade); ","")&amp;IF(AND($J2032="",$K2032&lt;&gt;""),"Ano 2 (falta valor unitário); ","")&amp;IF(AND($J2032&lt;&gt;"",$K2032=""),"Ano 2 (falta quantidade); ","")&amp;IF(AND($M2032="",$N2032&lt;&gt;""),"Ano 3 (falta valor unitário); ","")&amp;IF(AND($M2032&lt;&gt;"",$N2032=""),"Ano 3 (falta quantidade); ","")&amp;IF(AND($P2032="",$Q2032&lt;&gt;""),"Ano 4 (falta valor unitário); ","")&amp;IF(AND($P2032&lt;&gt;"",$Q2032=""),"Ano 4 (falta quantidade); ","")&amp;IF(AND($S2032="",$T2032&lt;&gt;""),"Ano 5 (falta valor unitário); ","")&amp;IF(AND($S2032&lt;&gt;"",$T2032=""),"Ano 5 (falta quantidade); ","")&amp;IF(AND($V2032="",$W2032&lt;&gt;""),"Ano 6 (falta valor unitário); ","")&amp;IF(AND($V2032&lt;&gt;"",$W2032=""),"Ano 6 (falta quantidade); ","")), IF(NOT(OR(AND($G2032&lt;&gt;"",$H2032&lt;&gt;""),AND($J2032&lt;&gt;"",$K2032&lt;&gt;""),AND($M2032&lt;&gt;"",$N2032&lt;&gt;""),AND($P2032&lt;&gt;"",$Q2032&lt;&gt;""),AND($S2032&lt;&gt;"",$T2032&lt;&gt;""),AND($V2032&lt;&gt;"",$W2032&lt;&gt;""))),"Informe pelo menos um ano completo com valor unitário e quantidade.",IF(AND($C2032&lt;&gt;"",$E2032&lt;&gt;"",LEFT(TRIM($C2032),1)&lt;&gt;LEFT(TRIM($E2032),1)),"Categoria e tipo estão incompatíveis.",IF(IF(OR($E2032="",$F2032=""),FALSE(),IFERROR(COUNTIF(INDIRECT("UNITS_"&amp;SUBSTITUTE(LEFT($E2032,FIND(" ",$E2032&amp;" ")-1),".","_")),$F2032)=0,TRUE())),"Unidade incompatível com o tipo selecionado.",IF(OR(AND(ISNUMBER(SEARCH("comunic",LOWER($B2032))),LEFT($E2032,3)&lt;&gt;"4.4"),AND(ISNUMBER(SEARCH("monitor",LOWER($B2032))),NOT(OR(LEFT($E2032,3)="1.5",LEFT($E2032,3)="2.5")))),"Revise a classificação do item conforme as regras de preenchimento.",IF(AND($B2032&lt;&gt;"",OR(ISNUMBER(SEARCH("outro",LOWER($B2032))),ISNUMBER(SEARCH("divers",LOWER($B2032))),ISNUMBER(SEARCH("kit",LOWER($B2032))),ISNUMBER(SEARCH("ferrament",LOWER($B2032))),ISNUMBER(SEARCH("epi",LOWER($B2032)))),NOT(OR($Z2032&lt;&gt;"",$AA2032&lt;&gt;""))),"Descrição muito genérica: detalhe melhor o item e registre o racional no memorial ou em anexo.",IF(AND($Y2032=0,$B2032&lt;&gt;"",OR($G2032&lt;&gt;"",$H2032&lt;&gt;"",$J2032&lt;&gt;"",$K2032&lt;&gt;"",$M2032&lt;&gt;"",$N2032&lt;&gt;"",$P2032&lt;&gt;"",$Q2032&lt;&gt;"",$S2032&lt;&gt;"",$T2032&lt;&gt;"",$V2032&lt;&gt;"",$W2032&lt;&gt;"")),"O item possui dados lançados, mas o total está zerado. Revise os valores informados.","")))))))))))))))</f>
        <v/>
      </c>
    </row>
    <row r="2033" spans="1:35" ht="14.25" customHeight="1" x14ac:dyDescent="0.25">
      <c r="A2033" s="57" t="str">
        <f t="shared" si="403"/>
        <v/>
      </c>
      <c r="B2033" s="61"/>
      <c r="C2033" s="61"/>
      <c r="D2033" s="58"/>
      <c r="E2033" s="61"/>
      <c r="F2033" s="61"/>
      <c r="G2033" s="272"/>
      <c r="H2033" s="62"/>
      <c r="I2033" s="273">
        <f t="shared" si="404"/>
        <v>0</v>
      </c>
      <c r="J2033" s="272"/>
      <c r="K2033" s="62"/>
      <c r="L2033" s="270">
        <f t="shared" si="405"/>
        <v>0</v>
      </c>
      <c r="M2033" s="272"/>
      <c r="N2033" s="62"/>
      <c r="O2033" s="270">
        <f t="shared" si="406"/>
        <v>0</v>
      </c>
      <c r="P2033" s="272"/>
      <c r="Q2033" s="62"/>
      <c r="R2033" s="271">
        <f t="shared" si="407"/>
        <v>0</v>
      </c>
      <c r="S2033" s="272"/>
      <c r="T2033" s="62"/>
      <c r="U2033" s="270">
        <f t="shared" si="408"/>
        <v>0</v>
      </c>
      <c r="V2033" s="272"/>
      <c r="W2033" s="62"/>
      <c r="X2033" s="270">
        <f t="shared" si="409"/>
        <v>0</v>
      </c>
      <c r="Y2033" s="270">
        <f t="shared" si="410"/>
        <v>0</v>
      </c>
      <c r="Z2033" s="61"/>
      <c r="AA2033" s="61"/>
      <c r="AB2033" s="60" t="str">
        <f t="shared" si="411"/>
        <v/>
      </c>
      <c r="AC2033" s="21" t="b">
        <f t="shared" si="412"/>
        <v>0</v>
      </c>
      <c r="AD2033" s="21" t="b">
        <f t="shared" si="413"/>
        <v>0</v>
      </c>
      <c r="AE2033" s="21" t="b">
        <f t="shared" si="414"/>
        <v>0</v>
      </c>
      <c r="AF2033" s="21" t="b">
        <f ca="1">OR(AND($AC2033,NOT($AD2033)),AND($AC2033,OR(AND($G2033="",$H2033&lt;&gt;""),AND($G2033&lt;&gt;"",$H2033=""),AND($J2033="",$K2033&lt;&gt;""),AND($J2033&lt;&gt;"",$K2033=""),AND($M2033="",$N2033&lt;&gt;""),AND($M2033&lt;&gt;"",$N2033=""),AND($P2033="",$Q2033&lt;&gt;""),AND($P2033&lt;&gt;"",$Q2033=""),AND($S2033="",$T2033&lt;&gt;""),AND($S2033&lt;&gt;"",$T2033=""),AND($V2033="",$W2033&lt;&gt;""),AND($V2033&lt;&gt;"",$W2033=""))),AND($C2033&lt;&gt;"",$E2033&lt;&gt;"",LEFT(TRIM($C2033),1)&lt;&gt;LEFT(TRIM($E2033),1)),IF(OR($E2033="",$F2033=""),FALSE(),IFERROR(COUNTIF(INDIRECT("UNITS_"&amp;SUBSTITUTE(LEFT($E2033,FIND(" ",$E2033&amp;" ")-1),".","_")),$F2033)=0,TRUE())),AND($B2033&lt;&gt;"",OR(ISNUMBER(SEARCH("outro",LOWER($B2033))),ISNUMBER(SEARCH("divers",LOWER($B2033))),ISNUMBER(SEARCH("etc",LOWER($B2033))))),OR(AND(ISNUMBER(SEARCH("comunic",LOWER($B2033))),LEFT($E2033,3)&lt;&gt;"4.4"),AND(ISNUMBER(SEARCH("monitor",LOWER($B2033))),NOT(OR(LEFT($E2033,3)="1.5",LEFT($E2033,3)="2.5")))),AND($B2033&lt;&gt;"",OR(LEFT($C2033,1)="1",LEFT($C2033,1)="2"),$D2033=""),AND($D2033&lt;&gt;"",NOT(OR(LEFT($C2033,1)="1",LEFT($C2033,1)="2"))),AND($D2033&lt;&gt;"",COUNTIF(' PROJETO'!$B$14:$B$16,$D2033)=0),IF($D2033="",FALSE(),IF(COUNTIF(' PROJETO'!$B$14:$B$16,$D2033)=0,FALSE(),IFERROR(INDEX(' PROJETO'!$C$14:$C$16,MATCH($D2033,' PROJETO'!$B$14:$B$16,0))&lt;&gt;"Sim",FALSE()))))</f>
        <v>0</v>
      </c>
      <c r="AG2033" s="21" t="b">
        <f>AND($AC2033,$Y2033&gt;'CONFG.  LISTAS'!$F$4,$Z2033="",$AA2033="")</f>
        <v>0</v>
      </c>
      <c r="AH2033" s="21" t="str">
        <f t="shared" si="415"/>
        <v/>
      </c>
      <c r="AI2033" s="43" t="str">
        <f ca="1">IF(NOT($AC2033),"",IF(OR($B2033="",$C2033="",$E2033="",$F2033=""),"Preencha descrição, categoria, tipo e unidade.",IF(AND($B2033&lt;&gt;"",OR(LEFT($C2033,1)="1",LEFT($C2033,1)="2"),$D2033=""),"Informe a prática de restauração para itens diretos.",IF(AND($D2033&lt;&gt;"",NOT(OR(LEFT($C2033,1)="1",LEFT($C2033,1)="2"))),"Custos indiretos não devem pertencer a uma prática específica.",IF(AND($D2033&lt;&gt;"",COUNTIF(' PROJETO'!$B$14:$B$16,$D2033)=0),"Prática de restauração inválida ou não cadastrada.",IF(IF($D2033="",FALSE(),IF(COUNTIF(' PROJETO'!$B$14:$B$16,$D2033)=0,FALSE(),IFERROR(INDEX(' PROJETO'!$C$14:$C$16,MATCH($D2033,' PROJETO'!$B$14:$B$16,0))&lt;&gt;"Sim",FALSE()))),"A prática informada no item não foi selecionada na aba Projeto.",IF(AND(MAX($I2033,$L2033,$O2033,$R2033,$U2033,$X2033)&gt;'CONFG.  LISTAS'!$F$4,NOT(OR($Z2033&lt;&gt;"",$AA2033&lt;&gt;""))),"Memorial de cálculo ou anexo obrigatório não informado para item acima do limite.",IF(OR(AND($G2033&lt;&gt;"",$H2033&lt;&gt;"",OR($G2033&lt;=0,$H2033&lt;=0)),AND($J2033&lt;&gt;"",$K2033&lt;&gt;"",OR($J2033&lt;=0,$K2033&lt;=0)),AND($M2033&lt;&gt;"",$N2033&lt;&gt;"",OR($M2033&lt;=0,$N2033&lt;=0)),AND($P2033&lt;&gt;"",$Q2033&lt;&gt;"",OR($P2033&lt;=0,$Q2033&lt;=0)),AND($S2033&lt;&gt;"",$T2033&lt;&gt;"",OR($S2033&lt;=0,$T2033&lt;=0)),AND($V2033&lt;&gt;"",$W2033&lt;&gt;"",OR($V2033&lt;=0,$W2033&lt;=0))),"Revise os valores informados: valor unitário e quantidade devem ser maiores que zero.",IF(OR(AND($G2033="",$H2033&lt;&gt;""),AND($G2033&lt;&gt;"",$H2033=""),AND($J2033="",$K2033&lt;&gt;""),AND($J2033&lt;&gt;"",$K2033=""),AND($M2033="",$N2033&lt;&gt;""),AND($M2033&lt;&gt;"",$N2033=""),AND($P2033="",$Q2033&lt;&gt;""),AND($P2033&lt;&gt;"",$Q2033=""),AND($S2033="",$T2033&lt;&gt;""),AND($S2033&lt;&gt;"",$T2033=""),AND($V2033="",$W2033&lt;&gt;""),AND($V2033&lt;&gt;"",$W2033="")),"Há ano preenchido parcialmente: "&amp;TRIM(IF(AND($G2033="",$H2033&lt;&gt;""),"Ano 1 (falta valor unitário); ","")&amp;IF(AND($G2033&lt;&gt;"",$H2033=""),"Ano 1 (falta quantidade); ","")&amp;IF(AND($J2033="",$K2033&lt;&gt;""),"Ano 2 (falta valor unitário); ","")&amp;IF(AND($J2033&lt;&gt;"",$K2033=""),"Ano 2 (falta quantidade); ","")&amp;IF(AND($M2033="",$N2033&lt;&gt;""),"Ano 3 (falta valor unitário); ","")&amp;IF(AND($M2033&lt;&gt;"",$N2033=""),"Ano 3 (falta quantidade); ","")&amp;IF(AND($P2033="",$Q2033&lt;&gt;""),"Ano 4 (falta valor unitário); ","")&amp;IF(AND($P2033&lt;&gt;"",$Q2033=""),"Ano 4 (falta quantidade); ","")&amp;IF(AND($S2033="",$T2033&lt;&gt;""),"Ano 5 (falta valor unitário); ","")&amp;IF(AND($S2033&lt;&gt;"",$T2033=""),"Ano 5 (falta quantidade); ","")&amp;IF(AND($V2033="",$W2033&lt;&gt;""),"Ano 6 (falta valor unitário); ","")&amp;IF(AND($V2033&lt;&gt;"",$W2033=""),"Ano 6 (falta quantidade); ","")), IF(NOT(OR(AND($G2033&lt;&gt;"",$H2033&lt;&gt;""),AND($J2033&lt;&gt;"",$K2033&lt;&gt;""),AND($M2033&lt;&gt;"",$N2033&lt;&gt;""),AND($P2033&lt;&gt;"",$Q2033&lt;&gt;""),AND($S2033&lt;&gt;"",$T2033&lt;&gt;""),AND($V2033&lt;&gt;"",$W2033&lt;&gt;""))),"Informe pelo menos um ano completo com valor unitário e quantidade.",IF(AND($C2033&lt;&gt;"",$E2033&lt;&gt;"",LEFT(TRIM($C2033),1)&lt;&gt;LEFT(TRIM($E2033),1)),"Categoria e tipo estão incompatíveis.",IF(IF(OR($E2033="",$F2033=""),FALSE(),IFERROR(COUNTIF(INDIRECT("UNITS_"&amp;SUBSTITUTE(LEFT($E2033,FIND(" ",$E2033&amp;" ")-1),".","_")),$F2033)=0,TRUE())),"Unidade incompatível com o tipo selecionado.",IF(OR(AND(ISNUMBER(SEARCH("comunic",LOWER($B2033))),LEFT($E2033,3)&lt;&gt;"4.4"),AND(ISNUMBER(SEARCH("monitor",LOWER($B2033))),NOT(OR(LEFT($E2033,3)="1.5",LEFT($E2033,3)="2.5")))),"Revise a classificação do item conforme as regras de preenchimento.",IF(AND($B2033&lt;&gt;"",OR(ISNUMBER(SEARCH("outro",LOWER($B2033))),ISNUMBER(SEARCH("divers",LOWER($B2033))),ISNUMBER(SEARCH("kit",LOWER($B2033))),ISNUMBER(SEARCH("ferrament",LOWER($B2033))),ISNUMBER(SEARCH("epi",LOWER($B2033)))),NOT(OR($Z2033&lt;&gt;"",$AA2033&lt;&gt;""))),"Descrição muito genérica: detalhe melhor o item e registre o racional no memorial ou em anexo.",IF(AND($Y2033=0,$B2033&lt;&gt;"",OR($G2033&lt;&gt;"",$H2033&lt;&gt;"",$J2033&lt;&gt;"",$K2033&lt;&gt;"",$M2033&lt;&gt;"",$N2033&lt;&gt;"",$P2033&lt;&gt;"",$Q2033&lt;&gt;"",$S2033&lt;&gt;"",$T2033&lt;&gt;"",$V2033&lt;&gt;"",$W2033&lt;&gt;"")),"O item possui dados lançados, mas o total está zerado. Revise os valores informados.","")))))))))))))))</f>
        <v/>
      </c>
    </row>
    <row r="2034" spans="1:35" ht="14.25" customHeight="1" x14ac:dyDescent="0.25">
      <c r="A2034" s="57" t="str">
        <f t="shared" si="403"/>
        <v/>
      </c>
      <c r="B2034" s="58"/>
      <c r="C2034" s="58"/>
      <c r="D2034" s="58"/>
      <c r="E2034" s="58"/>
      <c r="F2034" s="58"/>
      <c r="G2034" s="269"/>
      <c r="H2034" s="59"/>
      <c r="I2034" s="273">
        <f t="shared" si="404"/>
        <v>0</v>
      </c>
      <c r="J2034" s="269"/>
      <c r="K2034" s="59"/>
      <c r="L2034" s="270">
        <f t="shared" si="405"/>
        <v>0</v>
      </c>
      <c r="M2034" s="269"/>
      <c r="N2034" s="59"/>
      <c r="O2034" s="270">
        <f t="shared" si="406"/>
        <v>0</v>
      </c>
      <c r="P2034" s="269"/>
      <c r="Q2034" s="59"/>
      <c r="R2034" s="271">
        <f t="shared" si="407"/>
        <v>0</v>
      </c>
      <c r="S2034" s="269"/>
      <c r="T2034" s="59"/>
      <c r="U2034" s="270">
        <f t="shared" si="408"/>
        <v>0</v>
      </c>
      <c r="V2034" s="269"/>
      <c r="W2034" s="59"/>
      <c r="X2034" s="270">
        <f t="shared" si="409"/>
        <v>0</v>
      </c>
      <c r="Y2034" s="270">
        <f t="shared" si="410"/>
        <v>0</v>
      </c>
      <c r="Z2034" s="58"/>
      <c r="AA2034" s="58"/>
      <c r="AB2034" s="60" t="str">
        <f t="shared" si="411"/>
        <v/>
      </c>
      <c r="AC2034" s="21" t="b">
        <f t="shared" si="412"/>
        <v>0</v>
      </c>
      <c r="AD2034" s="21" t="b">
        <f t="shared" si="413"/>
        <v>0</v>
      </c>
      <c r="AE2034" s="21" t="b">
        <f t="shared" si="414"/>
        <v>0</v>
      </c>
      <c r="AF2034" s="21" t="b">
        <f ca="1">OR(AND($AC2034,NOT($AD2034)),AND($AC2034,OR(AND($G2034="",$H2034&lt;&gt;""),AND($G2034&lt;&gt;"",$H2034=""),AND($J2034="",$K2034&lt;&gt;""),AND($J2034&lt;&gt;"",$K2034=""),AND($M2034="",$N2034&lt;&gt;""),AND($M2034&lt;&gt;"",$N2034=""),AND($P2034="",$Q2034&lt;&gt;""),AND($P2034&lt;&gt;"",$Q2034=""),AND($S2034="",$T2034&lt;&gt;""),AND($S2034&lt;&gt;"",$T2034=""),AND($V2034="",$W2034&lt;&gt;""),AND($V2034&lt;&gt;"",$W2034=""))),AND($C2034&lt;&gt;"",$E2034&lt;&gt;"",LEFT(TRIM($C2034),1)&lt;&gt;LEFT(TRIM($E2034),1)),IF(OR($E2034="",$F2034=""),FALSE(),IFERROR(COUNTIF(INDIRECT("UNITS_"&amp;SUBSTITUTE(LEFT($E2034,FIND(" ",$E2034&amp;" ")-1),".","_")),$F2034)=0,TRUE())),AND($B2034&lt;&gt;"",OR(ISNUMBER(SEARCH("outro",LOWER($B2034))),ISNUMBER(SEARCH("divers",LOWER($B2034))),ISNUMBER(SEARCH("etc",LOWER($B2034))))),OR(AND(ISNUMBER(SEARCH("comunic",LOWER($B2034))),LEFT($E2034,3)&lt;&gt;"4.4"),AND(ISNUMBER(SEARCH("monitor",LOWER($B2034))),NOT(OR(LEFT($E2034,3)="1.5",LEFT($E2034,3)="2.5")))),AND($B2034&lt;&gt;"",OR(LEFT($C2034,1)="1",LEFT($C2034,1)="2"),$D2034=""),AND($D2034&lt;&gt;"",NOT(OR(LEFT($C2034,1)="1",LEFT($C2034,1)="2"))),AND($D2034&lt;&gt;"",COUNTIF(' PROJETO'!$B$14:$B$16,$D2034)=0),IF($D2034="",FALSE(),IF(COUNTIF(' PROJETO'!$B$14:$B$16,$D2034)=0,FALSE(),IFERROR(INDEX(' PROJETO'!$C$14:$C$16,MATCH($D2034,' PROJETO'!$B$14:$B$16,0))&lt;&gt;"Sim",FALSE()))))</f>
        <v>0</v>
      </c>
      <c r="AG2034" s="21" t="b">
        <f>AND($AC2034,$Y2034&gt;'CONFG.  LISTAS'!$F$4,$Z2034="",$AA2034="")</f>
        <v>0</v>
      </c>
      <c r="AH2034" s="21" t="str">
        <f t="shared" si="415"/>
        <v/>
      </c>
      <c r="AI2034" s="43" t="str">
        <f ca="1">IF(NOT($AC2034),"",IF(OR($B2034="",$C2034="",$E2034="",$F2034=""),"Preencha descrição, categoria, tipo e unidade.",IF(AND($B2034&lt;&gt;"",OR(LEFT($C2034,1)="1",LEFT($C2034,1)="2"),$D2034=""),"Informe a prática de restauração para itens diretos.",IF(AND($D2034&lt;&gt;"",NOT(OR(LEFT($C2034,1)="1",LEFT($C2034,1)="2"))),"Custos indiretos não devem pertencer a uma prática específica.",IF(AND($D2034&lt;&gt;"",COUNTIF(' PROJETO'!$B$14:$B$16,$D2034)=0),"Prática de restauração inválida ou não cadastrada.",IF(IF($D2034="",FALSE(),IF(COUNTIF(' PROJETO'!$B$14:$B$16,$D2034)=0,FALSE(),IFERROR(INDEX(' PROJETO'!$C$14:$C$16,MATCH($D2034,' PROJETO'!$B$14:$B$16,0))&lt;&gt;"Sim",FALSE()))),"A prática informada no item não foi selecionada na aba Projeto.",IF(AND(MAX($I2034,$L2034,$O2034,$R2034,$U2034,$X2034)&gt;'CONFG.  LISTAS'!$F$4,NOT(OR($Z2034&lt;&gt;"",$AA2034&lt;&gt;""))),"Memorial de cálculo ou anexo obrigatório não informado para item acima do limite.",IF(OR(AND($G2034&lt;&gt;"",$H2034&lt;&gt;"",OR($G2034&lt;=0,$H2034&lt;=0)),AND($J2034&lt;&gt;"",$K2034&lt;&gt;"",OR($J2034&lt;=0,$K2034&lt;=0)),AND($M2034&lt;&gt;"",$N2034&lt;&gt;"",OR($M2034&lt;=0,$N2034&lt;=0)),AND($P2034&lt;&gt;"",$Q2034&lt;&gt;"",OR($P2034&lt;=0,$Q2034&lt;=0)),AND($S2034&lt;&gt;"",$T2034&lt;&gt;"",OR($S2034&lt;=0,$T2034&lt;=0)),AND($V2034&lt;&gt;"",$W2034&lt;&gt;"",OR($V2034&lt;=0,$W2034&lt;=0))),"Revise os valores informados: valor unitário e quantidade devem ser maiores que zero.",IF(OR(AND($G2034="",$H2034&lt;&gt;""),AND($G2034&lt;&gt;"",$H2034=""),AND($J2034="",$K2034&lt;&gt;""),AND($J2034&lt;&gt;"",$K2034=""),AND($M2034="",$N2034&lt;&gt;""),AND($M2034&lt;&gt;"",$N2034=""),AND($P2034="",$Q2034&lt;&gt;""),AND($P2034&lt;&gt;"",$Q2034=""),AND($S2034="",$T2034&lt;&gt;""),AND($S2034&lt;&gt;"",$T2034=""),AND($V2034="",$W2034&lt;&gt;""),AND($V2034&lt;&gt;"",$W2034="")),"Há ano preenchido parcialmente: "&amp;TRIM(IF(AND($G2034="",$H2034&lt;&gt;""),"Ano 1 (falta valor unitário); ","")&amp;IF(AND($G2034&lt;&gt;"",$H2034=""),"Ano 1 (falta quantidade); ","")&amp;IF(AND($J2034="",$K2034&lt;&gt;""),"Ano 2 (falta valor unitário); ","")&amp;IF(AND($J2034&lt;&gt;"",$K2034=""),"Ano 2 (falta quantidade); ","")&amp;IF(AND($M2034="",$N2034&lt;&gt;""),"Ano 3 (falta valor unitário); ","")&amp;IF(AND($M2034&lt;&gt;"",$N2034=""),"Ano 3 (falta quantidade); ","")&amp;IF(AND($P2034="",$Q2034&lt;&gt;""),"Ano 4 (falta valor unitário); ","")&amp;IF(AND($P2034&lt;&gt;"",$Q2034=""),"Ano 4 (falta quantidade); ","")&amp;IF(AND($S2034="",$T2034&lt;&gt;""),"Ano 5 (falta valor unitário); ","")&amp;IF(AND($S2034&lt;&gt;"",$T2034=""),"Ano 5 (falta quantidade); ","")&amp;IF(AND($V2034="",$W2034&lt;&gt;""),"Ano 6 (falta valor unitário); ","")&amp;IF(AND($V2034&lt;&gt;"",$W2034=""),"Ano 6 (falta quantidade); ","")), IF(NOT(OR(AND($G2034&lt;&gt;"",$H2034&lt;&gt;""),AND($J2034&lt;&gt;"",$K2034&lt;&gt;""),AND($M2034&lt;&gt;"",$N2034&lt;&gt;""),AND($P2034&lt;&gt;"",$Q2034&lt;&gt;""),AND($S2034&lt;&gt;"",$T2034&lt;&gt;""),AND($V2034&lt;&gt;"",$W2034&lt;&gt;""))),"Informe pelo menos um ano completo com valor unitário e quantidade.",IF(AND($C2034&lt;&gt;"",$E2034&lt;&gt;"",LEFT(TRIM($C2034),1)&lt;&gt;LEFT(TRIM($E2034),1)),"Categoria e tipo estão incompatíveis.",IF(IF(OR($E2034="",$F2034=""),FALSE(),IFERROR(COUNTIF(INDIRECT("UNITS_"&amp;SUBSTITUTE(LEFT($E2034,FIND(" ",$E2034&amp;" ")-1),".","_")),$F2034)=0,TRUE())),"Unidade incompatível com o tipo selecionado.",IF(OR(AND(ISNUMBER(SEARCH("comunic",LOWER($B2034))),LEFT($E2034,3)&lt;&gt;"4.4"),AND(ISNUMBER(SEARCH("monitor",LOWER($B2034))),NOT(OR(LEFT($E2034,3)="1.5",LEFT($E2034,3)="2.5")))),"Revise a classificação do item conforme as regras de preenchimento.",IF(AND($B2034&lt;&gt;"",OR(ISNUMBER(SEARCH("outro",LOWER($B2034))),ISNUMBER(SEARCH("divers",LOWER($B2034))),ISNUMBER(SEARCH("kit",LOWER($B2034))),ISNUMBER(SEARCH("ferrament",LOWER($B2034))),ISNUMBER(SEARCH("epi",LOWER($B2034)))),NOT(OR($Z2034&lt;&gt;"",$AA2034&lt;&gt;""))),"Descrição muito genérica: detalhe melhor o item e registre o racional no memorial ou em anexo.",IF(AND($Y2034=0,$B2034&lt;&gt;"",OR($G2034&lt;&gt;"",$H2034&lt;&gt;"",$J2034&lt;&gt;"",$K2034&lt;&gt;"",$M2034&lt;&gt;"",$N2034&lt;&gt;"",$P2034&lt;&gt;"",$Q2034&lt;&gt;"",$S2034&lt;&gt;"",$T2034&lt;&gt;"",$V2034&lt;&gt;"",$W2034&lt;&gt;"")),"O item possui dados lançados, mas o total está zerado. Revise os valores informados.","")))))))))))))))</f>
        <v/>
      </c>
    </row>
    <row r="2035" spans="1:35" ht="14.25" customHeight="1" x14ac:dyDescent="0.25">
      <c r="A2035" s="57" t="str">
        <f t="shared" si="403"/>
        <v/>
      </c>
      <c r="B2035" s="61"/>
      <c r="C2035" s="61"/>
      <c r="D2035" s="58"/>
      <c r="E2035" s="61"/>
      <c r="F2035" s="61"/>
      <c r="G2035" s="272"/>
      <c r="H2035" s="62"/>
      <c r="I2035" s="273">
        <f t="shared" si="404"/>
        <v>0</v>
      </c>
      <c r="J2035" s="272"/>
      <c r="K2035" s="62"/>
      <c r="L2035" s="270">
        <f t="shared" si="405"/>
        <v>0</v>
      </c>
      <c r="M2035" s="272"/>
      <c r="N2035" s="62"/>
      <c r="O2035" s="270">
        <f t="shared" si="406"/>
        <v>0</v>
      </c>
      <c r="P2035" s="272"/>
      <c r="Q2035" s="62"/>
      <c r="R2035" s="271">
        <f t="shared" si="407"/>
        <v>0</v>
      </c>
      <c r="S2035" s="272"/>
      <c r="T2035" s="62"/>
      <c r="U2035" s="270">
        <f t="shared" si="408"/>
        <v>0</v>
      </c>
      <c r="V2035" s="272"/>
      <c r="W2035" s="62"/>
      <c r="X2035" s="270">
        <f t="shared" si="409"/>
        <v>0</v>
      </c>
      <c r="Y2035" s="270">
        <f t="shared" si="410"/>
        <v>0</v>
      </c>
      <c r="Z2035" s="61"/>
      <c r="AA2035" s="61"/>
      <c r="AB2035" s="60" t="str">
        <f t="shared" si="411"/>
        <v/>
      </c>
      <c r="AC2035" s="21" t="b">
        <f t="shared" si="412"/>
        <v>0</v>
      </c>
      <c r="AD2035" s="21" t="b">
        <f t="shared" si="413"/>
        <v>0</v>
      </c>
      <c r="AE2035" s="21" t="b">
        <f t="shared" si="414"/>
        <v>0</v>
      </c>
      <c r="AF2035" s="21" t="b">
        <f ca="1">OR(AND($AC2035,NOT($AD2035)),AND($AC2035,OR(AND($G2035="",$H2035&lt;&gt;""),AND($G2035&lt;&gt;"",$H2035=""),AND($J2035="",$K2035&lt;&gt;""),AND($J2035&lt;&gt;"",$K2035=""),AND($M2035="",$N2035&lt;&gt;""),AND($M2035&lt;&gt;"",$N2035=""),AND($P2035="",$Q2035&lt;&gt;""),AND($P2035&lt;&gt;"",$Q2035=""),AND($S2035="",$T2035&lt;&gt;""),AND($S2035&lt;&gt;"",$T2035=""),AND($V2035="",$W2035&lt;&gt;""),AND($V2035&lt;&gt;"",$W2035=""))),AND($C2035&lt;&gt;"",$E2035&lt;&gt;"",LEFT(TRIM($C2035),1)&lt;&gt;LEFT(TRIM($E2035),1)),IF(OR($E2035="",$F2035=""),FALSE(),IFERROR(COUNTIF(INDIRECT("UNITS_"&amp;SUBSTITUTE(LEFT($E2035,FIND(" ",$E2035&amp;" ")-1),".","_")),$F2035)=0,TRUE())),AND($B2035&lt;&gt;"",OR(ISNUMBER(SEARCH("outro",LOWER($B2035))),ISNUMBER(SEARCH("divers",LOWER($B2035))),ISNUMBER(SEARCH("etc",LOWER($B2035))))),OR(AND(ISNUMBER(SEARCH("comunic",LOWER($B2035))),LEFT($E2035,3)&lt;&gt;"4.4"),AND(ISNUMBER(SEARCH("monitor",LOWER($B2035))),NOT(OR(LEFT($E2035,3)="1.5",LEFT($E2035,3)="2.5")))),AND($B2035&lt;&gt;"",OR(LEFT($C2035,1)="1",LEFT($C2035,1)="2"),$D2035=""),AND($D2035&lt;&gt;"",NOT(OR(LEFT($C2035,1)="1",LEFT($C2035,1)="2"))),AND($D2035&lt;&gt;"",COUNTIF(' PROJETO'!$B$14:$B$16,$D2035)=0),IF($D2035="",FALSE(),IF(COUNTIF(' PROJETO'!$B$14:$B$16,$D2035)=0,FALSE(),IFERROR(INDEX(' PROJETO'!$C$14:$C$16,MATCH($D2035,' PROJETO'!$B$14:$B$16,0))&lt;&gt;"Sim",FALSE()))))</f>
        <v>0</v>
      </c>
      <c r="AG2035" s="21" t="b">
        <f>AND($AC2035,$Y2035&gt;'CONFG.  LISTAS'!$F$4,$Z2035="",$AA2035="")</f>
        <v>0</v>
      </c>
      <c r="AH2035" s="21" t="str">
        <f t="shared" si="415"/>
        <v/>
      </c>
      <c r="AI2035" s="43" t="str">
        <f ca="1">IF(NOT($AC2035),"",IF(OR($B2035="",$C2035="",$E2035="",$F2035=""),"Preencha descrição, categoria, tipo e unidade.",IF(AND($B2035&lt;&gt;"",OR(LEFT($C2035,1)="1",LEFT($C2035,1)="2"),$D2035=""),"Informe a prática de restauração para itens diretos.",IF(AND($D2035&lt;&gt;"",NOT(OR(LEFT($C2035,1)="1",LEFT($C2035,1)="2"))),"Custos indiretos não devem pertencer a uma prática específica.",IF(AND($D2035&lt;&gt;"",COUNTIF(' PROJETO'!$B$14:$B$16,$D2035)=0),"Prática de restauração inválida ou não cadastrada.",IF(IF($D2035="",FALSE(),IF(COUNTIF(' PROJETO'!$B$14:$B$16,$D2035)=0,FALSE(),IFERROR(INDEX(' PROJETO'!$C$14:$C$16,MATCH($D2035,' PROJETO'!$B$14:$B$16,0))&lt;&gt;"Sim",FALSE()))),"A prática informada no item não foi selecionada na aba Projeto.",IF(AND(MAX($I2035,$L2035,$O2035,$R2035,$U2035,$X2035)&gt;'CONFG.  LISTAS'!$F$4,NOT(OR($Z2035&lt;&gt;"",$AA2035&lt;&gt;""))),"Memorial de cálculo ou anexo obrigatório não informado para item acima do limite.",IF(OR(AND($G2035&lt;&gt;"",$H2035&lt;&gt;"",OR($G2035&lt;=0,$H2035&lt;=0)),AND($J2035&lt;&gt;"",$K2035&lt;&gt;"",OR($J2035&lt;=0,$K2035&lt;=0)),AND($M2035&lt;&gt;"",$N2035&lt;&gt;"",OR($M2035&lt;=0,$N2035&lt;=0)),AND($P2035&lt;&gt;"",$Q2035&lt;&gt;"",OR($P2035&lt;=0,$Q2035&lt;=0)),AND($S2035&lt;&gt;"",$T2035&lt;&gt;"",OR($S2035&lt;=0,$T2035&lt;=0)),AND($V2035&lt;&gt;"",$W2035&lt;&gt;"",OR($V2035&lt;=0,$W2035&lt;=0))),"Revise os valores informados: valor unitário e quantidade devem ser maiores que zero.",IF(OR(AND($G2035="",$H2035&lt;&gt;""),AND($G2035&lt;&gt;"",$H2035=""),AND($J2035="",$K2035&lt;&gt;""),AND($J2035&lt;&gt;"",$K2035=""),AND($M2035="",$N2035&lt;&gt;""),AND($M2035&lt;&gt;"",$N2035=""),AND($P2035="",$Q2035&lt;&gt;""),AND($P2035&lt;&gt;"",$Q2035=""),AND($S2035="",$T2035&lt;&gt;""),AND($S2035&lt;&gt;"",$T2035=""),AND($V2035="",$W2035&lt;&gt;""),AND($V2035&lt;&gt;"",$W2035="")),"Há ano preenchido parcialmente: "&amp;TRIM(IF(AND($G2035="",$H2035&lt;&gt;""),"Ano 1 (falta valor unitário); ","")&amp;IF(AND($G2035&lt;&gt;"",$H2035=""),"Ano 1 (falta quantidade); ","")&amp;IF(AND($J2035="",$K2035&lt;&gt;""),"Ano 2 (falta valor unitário); ","")&amp;IF(AND($J2035&lt;&gt;"",$K2035=""),"Ano 2 (falta quantidade); ","")&amp;IF(AND($M2035="",$N2035&lt;&gt;""),"Ano 3 (falta valor unitário); ","")&amp;IF(AND($M2035&lt;&gt;"",$N2035=""),"Ano 3 (falta quantidade); ","")&amp;IF(AND($P2035="",$Q2035&lt;&gt;""),"Ano 4 (falta valor unitário); ","")&amp;IF(AND($P2035&lt;&gt;"",$Q2035=""),"Ano 4 (falta quantidade); ","")&amp;IF(AND($S2035="",$T2035&lt;&gt;""),"Ano 5 (falta valor unitário); ","")&amp;IF(AND($S2035&lt;&gt;"",$T2035=""),"Ano 5 (falta quantidade); ","")&amp;IF(AND($V2035="",$W2035&lt;&gt;""),"Ano 6 (falta valor unitário); ","")&amp;IF(AND($V2035&lt;&gt;"",$W2035=""),"Ano 6 (falta quantidade); ","")), IF(NOT(OR(AND($G2035&lt;&gt;"",$H2035&lt;&gt;""),AND($J2035&lt;&gt;"",$K2035&lt;&gt;""),AND($M2035&lt;&gt;"",$N2035&lt;&gt;""),AND($P2035&lt;&gt;"",$Q2035&lt;&gt;""),AND($S2035&lt;&gt;"",$T2035&lt;&gt;""),AND($V2035&lt;&gt;"",$W2035&lt;&gt;""))),"Informe pelo menos um ano completo com valor unitário e quantidade.",IF(AND($C2035&lt;&gt;"",$E2035&lt;&gt;"",LEFT(TRIM($C2035),1)&lt;&gt;LEFT(TRIM($E2035),1)),"Categoria e tipo estão incompatíveis.",IF(IF(OR($E2035="",$F2035=""),FALSE(),IFERROR(COUNTIF(INDIRECT("UNITS_"&amp;SUBSTITUTE(LEFT($E2035,FIND(" ",$E2035&amp;" ")-1),".","_")),$F2035)=0,TRUE())),"Unidade incompatível com o tipo selecionado.",IF(OR(AND(ISNUMBER(SEARCH("comunic",LOWER($B2035))),LEFT($E2035,3)&lt;&gt;"4.4"),AND(ISNUMBER(SEARCH("monitor",LOWER($B2035))),NOT(OR(LEFT($E2035,3)="1.5",LEFT($E2035,3)="2.5")))),"Revise a classificação do item conforme as regras de preenchimento.",IF(AND($B2035&lt;&gt;"",OR(ISNUMBER(SEARCH("outro",LOWER($B2035))),ISNUMBER(SEARCH("divers",LOWER($B2035))),ISNUMBER(SEARCH("kit",LOWER($B2035))),ISNUMBER(SEARCH("ferrament",LOWER($B2035))),ISNUMBER(SEARCH("epi",LOWER($B2035)))),NOT(OR($Z2035&lt;&gt;"",$AA2035&lt;&gt;""))),"Descrição muito genérica: detalhe melhor o item e registre o racional no memorial ou em anexo.",IF(AND($Y2035=0,$B2035&lt;&gt;"",OR($G2035&lt;&gt;"",$H2035&lt;&gt;"",$J2035&lt;&gt;"",$K2035&lt;&gt;"",$M2035&lt;&gt;"",$N2035&lt;&gt;"",$P2035&lt;&gt;"",$Q2035&lt;&gt;"",$S2035&lt;&gt;"",$T2035&lt;&gt;"",$V2035&lt;&gt;"",$W2035&lt;&gt;"")),"O item possui dados lançados, mas o total está zerado. Revise os valores informados.","")))))))))))))))</f>
        <v/>
      </c>
    </row>
    <row r="2036" spans="1:35" ht="14.25" customHeight="1" x14ac:dyDescent="0.25">
      <c r="A2036" s="57" t="str">
        <f t="shared" si="403"/>
        <v/>
      </c>
      <c r="B2036" s="58"/>
      <c r="C2036" s="58"/>
      <c r="D2036" s="58"/>
      <c r="E2036" s="58"/>
      <c r="F2036" s="58"/>
      <c r="G2036" s="269"/>
      <c r="H2036" s="59"/>
      <c r="I2036" s="273">
        <f t="shared" si="404"/>
        <v>0</v>
      </c>
      <c r="J2036" s="269"/>
      <c r="K2036" s="59"/>
      <c r="L2036" s="270">
        <f t="shared" si="405"/>
        <v>0</v>
      </c>
      <c r="M2036" s="269"/>
      <c r="N2036" s="59"/>
      <c r="O2036" s="270">
        <f t="shared" si="406"/>
        <v>0</v>
      </c>
      <c r="P2036" s="269"/>
      <c r="Q2036" s="59"/>
      <c r="R2036" s="271">
        <f t="shared" si="407"/>
        <v>0</v>
      </c>
      <c r="S2036" s="269"/>
      <c r="T2036" s="59"/>
      <c r="U2036" s="270">
        <f t="shared" si="408"/>
        <v>0</v>
      </c>
      <c r="V2036" s="269"/>
      <c r="W2036" s="59"/>
      <c r="X2036" s="270">
        <f t="shared" si="409"/>
        <v>0</v>
      </c>
      <c r="Y2036" s="270">
        <f t="shared" si="410"/>
        <v>0</v>
      </c>
      <c r="Z2036" s="58"/>
      <c r="AA2036" s="58"/>
      <c r="AB2036" s="60" t="str">
        <f t="shared" si="411"/>
        <v/>
      </c>
      <c r="AC2036" s="21" t="b">
        <f t="shared" si="412"/>
        <v>0</v>
      </c>
      <c r="AD2036" s="21" t="b">
        <f t="shared" si="413"/>
        <v>0</v>
      </c>
      <c r="AE2036" s="21" t="b">
        <f t="shared" si="414"/>
        <v>0</v>
      </c>
      <c r="AF2036" s="21" t="b">
        <f ca="1">OR(AND($AC2036,NOT($AD2036)),AND($AC2036,OR(AND($G2036="",$H2036&lt;&gt;""),AND($G2036&lt;&gt;"",$H2036=""),AND($J2036="",$K2036&lt;&gt;""),AND($J2036&lt;&gt;"",$K2036=""),AND($M2036="",$N2036&lt;&gt;""),AND($M2036&lt;&gt;"",$N2036=""),AND($P2036="",$Q2036&lt;&gt;""),AND($P2036&lt;&gt;"",$Q2036=""),AND($S2036="",$T2036&lt;&gt;""),AND($S2036&lt;&gt;"",$T2036=""),AND($V2036="",$W2036&lt;&gt;""),AND($V2036&lt;&gt;"",$W2036=""))),AND($C2036&lt;&gt;"",$E2036&lt;&gt;"",LEFT(TRIM($C2036),1)&lt;&gt;LEFT(TRIM($E2036),1)),IF(OR($E2036="",$F2036=""),FALSE(),IFERROR(COUNTIF(INDIRECT("UNITS_"&amp;SUBSTITUTE(LEFT($E2036,FIND(" ",$E2036&amp;" ")-1),".","_")),$F2036)=0,TRUE())),AND($B2036&lt;&gt;"",OR(ISNUMBER(SEARCH("outro",LOWER($B2036))),ISNUMBER(SEARCH("divers",LOWER($B2036))),ISNUMBER(SEARCH("etc",LOWER($B2036))))),OR(AND(ISNUMBER(SEARCH("comunic",LOWER($B2036))),LEFT($E2036,3)&lt;&gt;"4.4"),AND(ISNUMBER(SEARCH("monitor",LOWER($B2036))),NOT(OR(LEFT($E2036,3)="1.5",LEFT($E2036,3)="2.5")))),AND($B2036&lt;&gt;"",OR(LEFT($C2036,1)="1",LEFT($C2036,1)="2"),$D2036=""),AND($D2036&lt;&gt;"",NOT(OR(LEFT($C2036,1)="1",LEFT($C2036,1)="2"))),AND($D2036&lt;&gt;"",COUNTIF(' PROJETO'!$B$14:$B$16,$D2036)=0),IF($D2036="",FALSE(),IF(COUNTIF(' PROJETO'!$B$14:$B$16,$D2036)=0,FALSE(),IFERROR(INDEX(' PROJETO'!$C$14:$C$16,MATCH($D2036,' PROJETO'!$B$14:$B$16,0))&lt;&gt;"Sim",FALSE()))))</f>
        <v>0</v>
      </c>
      <c r="AG2036" s="21" t="b">
        <f>AND($AC2036,$Y2036&gt;'CONFG.  LISTAS'!$F$4,$Z2036="",$AA2036="")</f>
        <v>0</v>
      </c>
      <c r="AH2036" s="21" t="str">
        <f t="shared" si="415"/>
        <v/>
      </c>
      <c r="AI2036" s="43" t="str">
        <f ca="1">IF(NOT($AC2036),"",IF(OR($B2036="",$C2036="",$E2036="",$F2036=""),"Preencha descrição, categoria, tipo e unidade.",IF(AND($B2036&lt;&gt;"",OR(LEFT($C2036,1)="1",LEFT($C2036,1)="2"),$D2036=""),"Informe a prática de restauração para itens diretos.",IF(AND($D2036&lt;&gt;"",NOT(OR(LEFT($C2036,1)="1",LEFT($C2036,1)="2"))),"Custos indiretos não devem pertencer a uma prática específica.",IF(AND($D2036&lt;&gt;"",COUNTIF(' PROJETO'!$B$14:$B$16,$D2036)=0),"Prática de restauração inválida ou não cadastrada.",IF(IF($D2036="",FALSE(),IF(COUNTIF(' PROJETO'!$B$14:$B$16,$D2036)=0,FALSE(),IFERROR(INDEX(' PROJETO'!$C$14:$C$16,MATCH($D2036,' PROJETO'!$B$14:$B$16,0))&lt;&gt;"Sim",FALSE()))),"A prática informada no item não foi selecionada na aba Projeto.",IF(AND(MAX($I2036,$L2036,$O2036,$R2036,$U2036,$X2036)&gt;'CONFG.  LISTAS'!$F$4,NOT(OR($Z2036&lt;&gt;"",$AA2036&lt;&gt;""))),"Memorial de cálculo ou anexo obrigatório não informado para item acima do limite.",IF(OR(AND($G2036&lt;&gt;"",$H2036&lt;&gt;"",OR($G2036&lt;=0,$H2036&lt;=0)),AND($J2036&lt;&gt;"",$K2036&lt;&gt;"",OR($J2036&lt;=0,$K2036&lt;=0)),AND($M2036&lt;&gt;"",$N2036&lt;&gt;"",OR($M2036&lt;=0,$N2036&lt;=0)),AND($P2036&lt;&gt;"",$Q2036&lt;&gt;"",OR($P2036&lt;=0,$Q2036&lt;=0)),AND($S2036&lt;&gt;"",$T2036&lt;&gt;"",OR($S2036&lt;=0,$T2036&lt;=0)),AND($V2036&lt;&gt;"",$W2036&lt;&gt;"",OR($V2036&lt;=0,$W2036&lt;=0))),"Revise os valores informados: valor unitário e quantidade devem ser maiores que zero.",IF(OR(AND($G2036="",$H2036&lt;&gt;""),AND($G2036&lt;&gt;"",$H2036=""),AND($J2036="",$K2036&lt;&gt;""),AND($J2036&lt;&gt;"",$K2036=""),AND($M2036="",$N2036&lt;&gt;""),AND($M2036&lt;&gt;"",$N2036=""),AND($P2036="",$Q2036&lt;&gt;""),AND($P2036&lt;&gt;"",$Q2036=""),AND($S2036="",$T2036&lt;&gt;""),AND($S2036&lt;&gt;"",$T2036=""),AND($V2036="",$W2036&lt;&gt;""),AND($V2036&lt;&gt;"",$W2036="")),"Há ano preenchido parcialmente: "&amp;TRIM(IF(AND($G2036="",$H2036&lt;&gt;""),"Ano 1 (falta valor unitário); ","")&amp;IF(AND($G2036&lt;&gt;"",$H2036=""),"Ano 1 (falta quantidade); ","")&amp;IF(AND($J2036="",$K2036&lt;&gt;""),"Ano 2 (falta valor unitário); ","")&amp;IF(AND($J2036&lt;&gt;"",$K2036=""),"Ano 2 (falta quantidade); ","")&amp;IF(AND($M2036="",$N2036&lt;&gt;""),"Ano 3 (falta valor unitário); ","")&amp;IF(AND($M2036&lt;&gt;"",$N2036=""),"Ano 3 (falta quantidade); ","")&amp;IF(AND($P2036="",$Q2036&lt;&gt;""),"Ano 4 (falta valor unitário); ","")&amp;IF(AND($P2036&lt;&gt;"",$Q2036=""),"Ano 4 (falta quantidade); ","")&amp;IF(AND($S2036="",$T2036&lt;&gt;""),"Ano 5 (falta valor unitário); ","")&amp;IF(AND($S2036&lt;&gt;"",$T2036=""),"Ano 5 (falta quantidade); ","")&amp;IF(AND($V2036="",$W2036&lt;&gt;""),"Ano 6 (falta valor unitário); ","")&amp;IF(AND($V2036&lt;&gt;"",$W2036=""),"Ano 6 (falta quantidade); ","")), IF(NOT(OR(AND($G2036&lt;&gt;"",$H2036&lt;&gt;""),AND($J2036&lt;&gt;"",$K2036&lt;&gt;""),AND($M2036&lt;&gt;"",$N2036&lt;&gt;""),AND($P2036&lt;&gt;"",$Q2036&lt;&gt;""),AND($S2036&lt;&gt;"",$T2036&lt;&gt;""),AND($V2036&lt;&gt;"",$W2036&lt;&gt;""))),"Informe pelo menos um ano completo com valor unitário e quantidade.",IF(AND($C2036&lt;&gt;"",$E2036&lt;&gt;"",LEFT(TRIM($C2036),1)&lt;&gt;LEFT(TRIM($E2036),1)),"Categoria e tipo estão incompatíveis.",IF(IF(OR($E2036="",$F2036=""),FALSE(),IFERROR(COUNTIF(INDIRECT("UNITS_"&amp;SUBSTITUTE(LEFT($E2036,FIND(" ",$E2036&amp;" ")-1),".","_")),$F2036)=0,TRUE())),"Unidade incompatível com o tipo selecionado.",IF(OR(AND(ISNUMBER(SEARCH("comunic",LOWER($B2036))),LEFT($E2036,3)&lt;&gt;"4.4"),AND(ISNUMBER(SEARCH("monitor",LOWER($B2036))),NOT(OR(LEFT($E2036,3)="1.5",LEFT($E2036,3)="2.5")))),"Revise a classificação do item conforme as regras de preenchimento.",IF(AND($B2036&lt;&gt;"",OR(ISNUMBER(SEARCH("outro",LOWER($B2036))),ISNUMBER(SEARCH("divers",LOWER($B2036))),ISNUMBER(SEARCH("kit",LOWER($B2036))),ISNUMBER(SEARCH("ferrament",LOWER($B2036))),ISNUMBER(SEARCH("epi",LOWER($B2036)))),NOT(OR($Z2036&lt;&gt;"",$AA2036&lt;&gt;""))),"Descrição muito genérica: detalhe melhor o item e registre o racional no memorial ou em anexo.",IF(AND($Y2036=0,$B2036&lt;&gt;"",OR($G2036&lt;&gt;"",$H2036&lt;&gt;"",$J2036&lt;&gt;"",$K2036&lt;&gt;"",$M2036&lt;&gt;"",$N2036&lt;&gt;"",$P2036&lt;&gt;"",$Q2036&lt;&gt;"",$S2036&lt;&gt;"",$T2036&lt;&gt;"",$V2036&lt;&gt;"",$W2036&lt;&gt;"")),"O item possui dados lançados, mas o total está zerado. Revise os valores informados.","")))))))))))))))</f>
        <v/>
      </c>
    </row>
    <row r="2037" spans="1:35" ht="14.25" customHeight="1" x14ac:dyDescent="0.25">
      <c r="A2037" s="57" t="str">
        <f t="shared" si="403"/>
        <v/>
      </c>
      <c r="B2037" s="61"/>
      <c r="C2037" s="61"/>
      <c r="D2037" s="58"/>
      <c r="E2037" s="61"/>
      <c r="F2037" s="61"/>
      <c r="G2037" s="272"/>
      <c r="H2037" s="62"/>
      <c r="I2037" s="273">
        <f t="shared" si="404"/>
        <v>0</v>
      </c>
      <c r="J2037" s="272"/>
      <c r="K2037" s="62"/>
      <c r="L2037" s="270">
        <f t="shared" si="405"/>
        <v>0</v>
      </c>
      <c r="M2037" s="272"/>
      <c r="N2037" s="62"/>
      <c r="O2037" s="270">
        <f t="shared" si="406"/>
        <v>0</v>
      </c>
      <c r="P2037" s="272"/>
      <c r="Q2037" s="62"/>
      <c r="R2037" s="271">
        <f t="shared" si="407"/>
        <v>0</v>
      </c>
      <c r="S2037" s="272"/>
      <c r="T2037" s="62"/>
      <c r="U2037" s="270">
        <f t="shared" si="408"/>
        <v>0</v>
      </c>
      <c r="V2037" s="272"/>
      <c r="W2037" s="62"/>
      <c r="X2037" s="270">
        <f t="shared" si="409"/>
        <v>0</v>
      </c>
      <c r="Y2037" s="270">
        <f t="shared" si="410"/>
        <v>0</v>
      </c>
      <c r="Z2037" s="61"/>
      <c r="AA2037" s="61"/>
      <c r="AB2037" s="60" t="str">
        <f t="shared" si="411"/>
        <v/>
      </c>
      <c r="AC2037" s="21" t="b">
        <f t="shared" si="412"/>
        <v>0</v>
      </c>
      <c r="AD2037" s="21" t="b">
        <f t="shared" si="413"/>
        <v>0</v>
      </c>
      <c r="AE2037" s="21" t="b">
        <f t="shared" si="414"/>
        <v>0</v>
      </c>
      <c r="AF2037" s="21" t="b">
        <f ca="1">OR(AND($AC2037,NOT($AD2037)),AND($AC2037,OR(AND($G2037="",$H2037&lt;&gt;""),AND($G2037&lt;&gt;"",$H2037=""),AND($J2037="",$K2037&lt;&gt;""),AND($J2037&lt;&gt;"",$K2037=""),AND($M2037="",$N2037&lt;&gt;""),AND($M2037&lt;&gt;"",$N2037=""),AND($P2037="",$Q2037&lt;&gt;""),AND($P2037&lt;&gt;"",$Q2037=""),AND($S2037="",$T2037&lt;&gt;""),AND($S2037&lt;&gt;"",$T2037=""),AND($V2037="",$W2037&lt;&gt;""),AND($V2037&lt;&gt;"",$W2037=""))),AND($C2037&lt;&gt;"",$E2037&lt;&gt;"",LEFT(TRIM($C2037),1)&lt;&gt;LEFT(TRIM($E2037),1)),IF(OR($E2037="",$F2037=""),FALSE(),IFERROR(COUNTIF(INDIRECT("UNITS_"&amp;SUBSTITUTE(LEFT($E2037,FIND(" ",$E2037&amp;" ")-1),".","_")),$F2037)=0,TRUE())),AND($B2037&lt;&gt;"",OR(ISNUMBER(SEARCH("outro",LOWER($B2037))),ISNUMBER(SEARCH("divers",LOWER($B2037))),ISNUMBER(SEARCH("etc",LOWER($B2037))))),OR(AND(ISNUMBER(SEARCH("comunic",LOWER($B2037))),LEFT($E2037,3)&lt;&gt;"4.4"),AND(ISNUMBER(SEARCH("monitor",LOWER($B2037))),NOT(OR(LEFT($E2037,3)="1.5",LEFT($E2037,3)="2.5")))),AND($B2037&lt;&gt;"",OR(LEFT($C2037,1)="1",LEFT($C2037,1)="2"),$D2037=""),AND($D2037&lt;&gt;"",NOT(OR(LEFT($C2037,1)="1",LEFT($C2037,1)="2"))),AND($D2037&lt;&gt;"",COUNTIF(' PROJETO'!$B$14:$B$16,$D2037)=0),IF($D2037="",FALSE(),IF(COUNTIF(' PROJETO'!$B$14:$B$16,$D2037)=0,FALSE(),IFERROR(INDEX(' PROJETO'!$C$14:$C$16,MATCH($D2037,' PROJETO'!$B$14:$B$16,0))&lt;&gt;"Sim",FALSE()))))</f>
        <v>0</v>
      </c>
      <c r="AG2037" s="21" t="b">
        <f>AND($AC2037,$Y2037&gt;'CONFG.  LISTAS'!$F$4,$Z2037="",$AA2037="")</f>
        <v>0</v>
      </c>
      <c r="AH2037" s="21" t="str">
        <f t="shared" si="415"/>
        <v/>
      </c>
      <c r="AI2037" s="43" t="str">
        <f ca="1">IF(NOT($AC2037),"",IF(OR($B2037="",$C2037="",$E2037="",$F2037=""),"Preencha descrição, categoria, tipo e unidade.",IF(AND($B2037&lt;&gt;"",OR(LEFT($C2037,1)="1",LEFT($C2037,1)="2"),$D2037=""),"Informe a prática de restauração para itens diretos.",IF(AND($D2037&lt;&gt;"",NOT(OR(LEFT($C2037,1)="1",LEFT($C2037,1)="2"))),"Custos indiretos não devem pertencer a uma prática específica.",IF(AND($D2037&lt;&gt;"",COUNTIF(' PROJETO'!$B$14:$B$16,$D2037)=0),"Prática de restauração inválida ou não cadastrada.",IF(IF($D2037="",FALSE(),IF(COUNTIF(' PROJETO'!$B$14:$B$16,$D2037)=0,FALSE(),IFERROR(INDEX(' PROJETO'!$C$14:$C$16,MATCH($D2037,' PROJETO'!$B$14:$B$16,0))&lt;&gt;"Sim",FALSE()))),"A prática informada no item não foi selecionada na aba Projeto.",IF(AND(MAX($I2037,$L2037,$O2037,$R2037,$U2037,$X2037)&gt;'CONFG.  LISTAS'!$F$4,NOT(OR($Z2037&lt;&gt;"",$AA2037&lt;&gt;""))),"Memorial de cálculo ou anexo obrigatório não informado para item acima do limite.",IF(OR(AND($G2037&lt;&gt;"",$H2037&lt;&gt;"",OR($G2037&lt;=0,$H2037&lt;=0)),AND($J2037&lt;&gt;"",$K2037&lt;&gt;"",OR($J2037&lt;=0,$K2037&lt;=0)),AND($M2037&lt;&gt;"",$N2037&lt;&gt;"",OR($M2037&lt;=0,$N2037&lt;=0)),AND($P2037&lt;&gt;"",$Q2037&lt;&gt;"",OR($P2037&lt;=0,$Q2037&lt;=0)),AND($S2037&lt;&gt;"",$T2037&lt;&gt;"",OR($S2037&lt;=0,$T2037&lt;=0)),AND($V2037&lt;&gt;"",$W2037&lt;&gt;"",OR($V2037&lt;=0,$W2037&lt;=0))),"Revise os valores informados: valor unitário e quantidade devem ser maiores que zero.",IF(OR(AND($G2037="",$H2037&lt;&gt;""),AND($G2037&lt;&gt;"",$H2037=""),AND($J2037="",$K2037&lt;&gt;""),AND($J2037&lt;&gt;"",$K2037=""),AND($M2037="",$N2037&lt;&gt;""),AND($M2037&lt;&gt;"",$N2037=""),AND($P2037="",$Q2037&lt;&gt;""),AND($P2037&lt;&gt;"",$Q2037=""),AND($S2037="",$T2037&lt;&gt;""),AND($S2037&lt;&gt;"",$T2037=""),AND($V2037="",$W2037&lt;&gt;""),AND($V2037&lt;&gt;"",$W2037="")),"Há ano preenchido parcialmente: "&amp;TRIM(IF(AND($G2037="",$H2037&lt;&gt;""),"Ano 1 (falta valor unitário); ","")&amp;IF(AND($G2037&lt;&gt;"",$H2037=""),"Ano 1 (falta quantidade); ","")&amp;IF(AND($J2037="",$K2037&lt;&gt;""),"Ano 2 (falta valor unitário); ","")&amp;IF(AND($J2037&lt;&gt;"",$K2037=""),"Ano 2 (falta quantidade); ","")&amp;IF(AND($M2037="",$N2037&lt;&gt;""),"Ano 3 (falta valor unitário); ","")&amp;IF(AND($M2037&lt;&gt;"",$N2037=""),"Ano 3 (falta quantidade); ","")&amp;IF(AND($P2037="",$Q2037&lt;&gt;""),"Ano 4 (falta valor unitário); ","")&amp;IF(AND($P2037&lt;&gt;"",$Q2037=""),"Ano 4 (falta quantidade); ","")&amp;IF(AND($S2037="",$T2037&lt;&gt;""),"Ano 5 (falta valor unitário); ","")&amp;IF(AND($S2037&lt;&gt;"",$T2037=""),"Ano 5 (falta quantidade); ","")&amp;IF(AND($V2037="",$W2037&lt;&gt;""),"Ano 6 (falta valor unitário); ","")&amp;IF(AND($V2037&lt;&gt;"",$W2037=""),"Ano 6 (falta quantidade); ","")), IF(NOT(OR(AND($G2037&lt;&gt;"",$H2037&lt;&gt;""),AND($J2037&lt;&gt;"",$K2037&lt;&gt;""),AND($M2037&lt;&gt;"",$N2037&lt;&gt;""),AND($P2037&lt;&gt;"",$Q2037&lt;&gt;""),AND($S2037&lt;&gt;"",$T2037&lt;&gt;""),AND($V2037&lt;&gt;"",$W2037&lt;&gt;""))),"Informe pelo menos um ano completo com valor unitário e quantidade.",IF(AND($C2037&lt;&gt;"",$E2037&lt;&gt;"",LEFT(TRIM($C2037),1)&lt;&gt;LEFT(TRIM($E2037),1)),"Categoria e tipo estão incompatíveis.",IF(IF(OR($E2037="",$F2037=""),FALSE(),IFERROR(COUNTIF(INDIRECT("UNITS_"&amp;SUBSTITUTE(LEFT($E2037,FIND(" ",$E2037&amp;" ")-1),".","_")),$F2037)=0,TRUE())),"Unidade incompatível com o tipo selecionado.",IF(OR(AND(ISNUMBER(SEARCH("comunic",LOWER($B2037))),LEFT($E2037,3)&lt;&gt;"4.4"),AND(ISNUMBER(SEARCH("monitor",LOWER($B2037))),NOT(OR(LEFT($E2037,3)="1.5",LEFT($E2037,3)="2.5")))),"Revise a classificação do item conforme as regras de preenchimento.",IF(AND($B2037&lt;&gt;"",OR(ISNUMBER(SEARCH("outro",LOWER($B2037))),ISNUMBER(SEARCH("divers",LOWER($B2037))),ISNUMBER(SEARCH("kit",LOWER($B2037))),ISNUMBER(SEARCH("ferrament",LOWER($B2037))),ISNUMBER(SEARCH("epi",LOWER($B2037)))),NOT(OR($Z2037&lt;&gt;"",$AA2037&lt;&gt;""))),"Descrição muito genérica: detalhe melhor o item e registre o racional no memorial ou em anexo.",IF(AND($Y2037=0,$B2037&lt;&gt;"",OR($G2037&lt;&gt;"",$H2037&lt;&gt;"",$J2037&lt;&gt;"",$K2037&lt;&gt;"",$M2037&lt;&gt;"",$N2037&lt;&gt;"",$P2037&lt;&gt;"",$Q2037&lt;&gt;"",$S2037&lt;&gt;"",$T2037&lt;&gt;"",$V2037&lt;&gt;"",$W2037&lt;&gt;"")),"O item possui dados lançados, mas o total está zerado. Revise os valores informados.","")))))))))))))))</f>
        <v/>
      </c>
    </row>
    <row r="2038" spans="1:35" ht="14.25" customHeight="1" x14ac:dyDescent="0.25">
      <c r="A2038" s="57" t="str">
        <f t="shared" si="403"/>
        <v/>
      </c>
      <c r="B2038" s="58"/>
      <c r="C2038" s="58"/>
      <c r="D2038" s="58"/>
      <c r="E2038" s="58"/>
      <c r="F2038" s="58"/>
      <c r="G2038" s="269"/>
      <c r="H2038" s="59"/>
      <c r="I2038" s="273">
        <f t="shared" si="404"/>
        <v>0</v>
      </c>
      <c r="J2038" s="269"/>
      <c r="K2038" s="59"/>
      <c r="L2038" s="270">
        <f t="shared" si="405"/>
        <v>0</v>
      </c>
      <c r="M2038" s="269"/>
      <c r="N2038" s="59"/>
      <c r="O2038" s="270">
        <f t="shared" si="406"/>
        <v>0</v>
      </c>
      <c r="P2038" s="269"/>
      <c r="Q2038" s="59"/>
      <c r="R2038" s="271">
        <f t="shared" si="407"/>
        <v>0</v>
      </c>
      <c r="S2038" s="269"/>
      <c r="T2038" s="59"/>
      <c r="U2038" s="270">
        <f t="shared" si="408"/>
        <v>0</v>
      </c>
      <c r="V2038" s="269"/>
      <c r="W2038" s="59"/>
      <c r="X2038" s="270">
        <f t="shared" si="409"/>
        <v>0</v>
      </c>
      <c r="Y2038" s="270">
        <f t="shared" si="410"/>
        <v>0</v>
      </c>
      <c r="Z2038" s="58"/>
      <c r="AA2038" s="58"/>
      <c r="AB2038" s="60" t="str">
        <f t="shared" si="411"/>
        <v/>
      </c>
      <c r="AC2038" s="21" t="b">
        <f t="shared" si="412"/>
        <v>0</v>
      </c>
      <c r="AD2038" s="21" t="b">
        <f t="shared" si="413"/>
        <v>0</v>
      </c>
      <c r="AE2038" s="21" t="b">
        <f t="shared" si="414"/>
        <v>0</v>
      </c>
      <c r="AF2038" s="21" t="b">
        <f ca="1">OR(AND($AC2038,NOT($AD2038)),AND($AC2038,OR(AND($G2038="",$H2038&lt;&gt;""),AND($G2038&lt;&gt;"",$H2038=""),AND($J2038="",$K2038&lt;&gt;""),AND($J2038&lt;&gt;"",$K2038=""),AND($M2038="",$N2038&lt;&gt;""),AND($M2038&lt;&gt;"",$N2038=""),AND($P2038="",$Q2038&lt;&gt;""),AND($P2038&lt;&gt;"",$Q2038=""),AND($S2038="",$T2038&lt;&gt;""),AND($S2038&lt;&gt;"",$T2038=""),AND($V2038="",$W2038&lt;&gt;""),AND($V2038&lt;&gt;"",$W2038=""))),AND($C2038&lt;&gt;"",$E2038&lt;&gt;"",LEFT(TRIM($C2038),1)&lt;&gt;LEFT(TRIM($E2038),1)),IF(OR($E2038="",$F2038=""),FALSE(),IFERROR(COUNTIF(INDIRECT("UNITS_"&amp;SUBSTITUTE(LEFT($E2038,FIND(" ",$E2038&amp;" ")-1),".","_")),$F2038)=0,TRUE())),AND($B2038&lt;&gt;"",OR(ISNUMBER(SEARCH("outro",LOWER($B2038))),ISNUMBER(SEARCH("divers",LOWER($B2038))),ISNUMBER(SEARCH("etc",LOWER($B2038))))),OR(AND(ISNUMBER(SEARCH("comunic",LOWER($B2038))),LEFT($E2038,3)&lt;&gt;"4.4"),AND(ISNUMBER(SEARCH("monitor",LOWER($B2038))),NOT(OR(LEFT($E2038,3)="1.5",LEFT($E2038,3)="2.5")))),AND($B2038&lt;&gt;"",OR(LEFT($C2038,1)="1",LEFT($C2038,1)="2"),$D2038=""),AND($D2038&lt;&gt;"",NOT(OR(LEFT($C2038,1)="1",LEFT($C2038,1)="2"))),AND($D2038&lt;&gt;"",COUNTIF(' PROJETO'!$B$14:$B$16,$D2038)=0),IF($D2038="",FALSE(),IF(COUNTIF(' PROJETO'!$B$14:$B$16,$D2038)=0,FALSE(),IFERROR(INDEX(' PROJETO'!$C$14:$C$16,MATCH($D2038,' PROJETO'!$B$14:$B$16,0))&lt;&gt;"Sim",FALSE()))))</f>
        <v>0</v>
      </c>
      <c r="AG2038" s="21" t="b">
        <f>AND($AC2038,$Y2038&gt;'CONFG.  LISTAS'!$F$4,$Z2038="",$AA2038="")</f>
        <v>0</v>
      </c>
      <c r="AH2038" s="21" t="str">
        <f t="shared" si="415"/>
        <v/>
      </c>
      <c r="AI2038" s="43" t="str">
        <f ca="1">IF(NOT($AC2038),"",IF(OR($B2038="",$C2038="",$E2038="",$F2038=""),"Preencha descrição, categoria, tipo e unidade.",IF(AND($B2038&lt;&gt;"",OR(LEFT($C2038,1)="1",LEFT($C2038,1)="2"),$D2038=""),"Informe a prática de restauração para itens diretos.",IF(AND($D2038&lt;&gt;"",NOT(OR(LEFT($C2038,1)="1",LEFT($C2038,1)="2"))),"Custos indiretos não devem pertencer a uma prática específica.",IF(AND($D2038&lt;&gt;"",COUNTIF(' PROJETO'!$B$14:$B$16,$D2038)=0),"Prática de restauração inválida ou não cadastrada.",IF(IF($D2038="",FALSE(),IF(COUNTIF(' PROJETO'!$B$14:$B$16,$D2038)=0,FALSE(),IFERROR(INDEX(' PROJETO'!$C$14:$C$16,MATCH($D2038,' PROJETO'!$B$14:$B$16,0))&lt;&gt;"Sim",FALSE()))),"A prática informada no item não foi selecionada na aba Projeto.",IF(AND(MAX($I2038,$L2038,$O2038,$R2038,$U2038,$X2038)&gt;'CONFG.  LISTAS'!$F$4,NOT(OR($Z2038&lt;&gt;"",$AA2038&lt;&gt;""))),"Memorial de cálculo ou anexo obrigatório não informado para item acima do limite.",IF(OR(AND($G2038&lt;&gt;"",$H2038&lt;&gt;"",OR($G2038&lt;=0,$H2038&lt;=0)),AND($J2038&lt;&gt;"",$K2038&lt;&gt;"",OR($J2038&lt;=0,$K2038&lt;=0)),AND($M2038&lt;&gt;"",$N2038&lt;&gt;"",OR($M2038&lt;=0,$N2038&lt;=0)),AND($P2038&lt;&gt;"",$Q2038&lt;&gt;"",OR($P2038&lt;=0,$Q2038&lt;=0)),AND($S2038&lt;&gt;"",$T2038&lt;&gt;"",OR($S2038&lt;=0,$T2038&lt;=0)),AND($V2038&lt;&gt;"",$W2038&lt;&gt;"",OR($V2038&lt;=0,$W2038&lt;=0))),"Revise os valores informados: valor unitário e quantidade devem ser maiores que zero.",IF(OR(AND($G2038="",$H2038&lt;&gt;""),AND($G2038&lt;&gt;"",$H2038=""),AND($J2038="",$K2038&lt;&gt;""),AND($J2038&lt;&gt;"",$K2038=""),AND($M2038="",$N2038&lt;&gt;""),AND($M2038&lt;&gt;"",$N2038=""),AND($P2038="",$Q2038&lt;&gt;""),AND($P2038&lt;&gt;"",$Q2038=""),AND($S2038="",$T2038&lt;&gt;""),AND($S2038&lt;&gt;"",$T2038=""),AND($V2038="",$W2038&lt;&gt;""),AND($V2038&lt;&gt;"",$W2038="")),"Há ano preenchido parcialmente: "&amp;TRIM(IF(AND($G2038="",$H2038&lt;&gt;""),"Ano 1 (falta valor unitário); ","")&amp;IF(AND($G2038&lt;&gt;"",$H2038=""),"Ano 1 (falta quantidade); ","")&amp;IF(AND($J2038="",$K2038&lt;&gt;""),"Ano 2 (falta valor unitário); ","")&amp;IF(AND($J2038&lt;&gt;"",$K2038=""),"Ano 2 (falta quantidade); ","")&amp;IF(AND($M2038="",$N2038&lt;&gt;""),"Ano 3 (falta valor unitário); ","")&amp;IF(AND($M2038&lt;&gt;"",$N2038=""),"Ano 3 (falta quantidade); ","")&amp;IF(AND($P2038="",$Q2038&lt;&gt;""),"Ano 4 (falta valor unitário); ","")&amp;IF(AND($P2038&lt;&gt;"",$Q2038=""),"Ano 4 (falta quantidade); ","")&amp;IF(AND($S2038="",$T2038&lt;&gt;""),"Ano 5 (falta valor unitário); ","")&amp;IF(AND($S2038&lt;&gt;"",$T2038=""),"Ano 5 (falta quantidade); ","")&amp;IF(AND($V2038="",$W2038&lt;&gt;""),"Ano 6 (falta valor unitário); ","")&amp;IF(AND($V2038&lt;&gt;"",$W2038=""),"Ano 6 (falta quantidade); ","")), IF(NOT(OR(AND($G2038&lt;&gt;"",$H2038&lt;&gt;""),AND($J2038&lt;&gt;"",$K2038&lt;&gt;""),AND($M2038&lt;&gt;"",$N2038&lt;&gt;""),AND($P2038&lt;&gt;"",$Q2038&lt;&gt;""),AND($S2038&lt;&gt;"",$T2038&lt;&gt;""),AND($V2038&lt;&gt;"",$W2038&lt;&gt;""))),"Informe pelo menos um ano completo com valor unitário e quantidade.",IF(AND($C2038&lt;&gt;"",$E2038&lt;&gt;"",LEFT(TRIM($C2038),1)&lt;&gt;LEFT(TRIM($E2038),1)),"Categoria e tipo estão incompatíveis.",IF(IF(OR($E2038="",$F2038=""),FALSE(),IFERROR(COUNTIF(INDIRECT("UNITS_"&amp;SUBSTITUTE(LEFT($E2038,FIND(" ",$E2038&amp;" ")-1),".","_")),$F2038)=0,TRUE())),"Unidade incompatível com o tipo selecionado.",IF(OR(AND(ISNUMBER(SEARCH("comunic",LOWER($B2038))),LEFT($E2038,3)&lt;&gt;"4.4"),AND(ISNUMBER(SEARCH("monitor",LOWER($B2038))),NOT(OR(LEFT($E2038,3)="1.5",LEFT($E2038,3)="2.5")))),"Revise a classificação do item conforme as regras de preenchimento.",IF(AND($B2038&lt;&gt;"",OR(ISNUMBER(SEARCH("outro",LOWER($B2038))),ISNUMBER(SEARCH("divers",LOWER($B2038))),ISNUMBER(SEARCH("kit",LOWER($B2038))),ISNUMBER(SEARCH("ferrament",LOWER($B2038))),ISNUMBER(SEARCH("epi",LOWER($B2038)))),NOT(OR($Z2038&lt;&gt;"",$AA2038&lt;&gt;""))),"Descrição muito genérica: detalhe melhor o item e registre o racional no memorial ou em anexo.",IF(AND($Y2038=0,$B2038&lt;&gt;"",OR($G2038&lt;&gt;"",$H2038&lt;&gt;"",$J2038&lt;&gt;"",$K2038&lt;&gt;"",$M2038&lt;&gt;"",$N2038&lt;&gt;"",$P2038&lt;&gt;"",$Q2038&lt;&gt;"",$S2038&lt;&gt;"",$T2038&lt;&gt;"",$V2038&lt;&gt;"",$W2038&lt;&gt;"")),"O item possui dados lançados, mas o total está zerado. Revise os valores informados.","")))))))))))))))</f>
        <v/>
      </c>
    </row>
    <row r="2039" spans="1:35" ht="14.25" customHeight="1" x14ac:dyDescent="0.25">
      <c r="A2039" s="57" t="str">
        <f t="shared" si="403"/>
        <v/>
      </c>
      <c r="B2039" s="61"/>
      <c r="C2039" s="61"/>
      <c r="D2039" s="58"/>
      <c r="E2039" s="61"/>
      <c r="F2039" s="61"/>
      <c r="G2039" s="272"/>
      <c r="H2039" s="62"/>
      <c r="I2039" s="273">
        <f t="shared" si="404"/>
        <v>0</v>
      </c>
      <c r="J2039" s="272"/>
      <c r="K2039" s="62"/>
      <c r="L2039" s="270">
        <f t="shared" si="405"/>
        <v>0</v>
      </c>
      <c r="M2039" s="272"/>
      <c r="N2039" s="62"/>
      <c r="O2039" s="270">
        <f t="shared" si="406"/>
        <v>0</v>
      </c>
      <c r="P2039" s="272"/>
      <c r="Q2039" s="62"/>
      <c r="R2039" s="271">
        <f t="shared" si="407"/>
        <v>0</v>
      </c>
      <c r="S2039" s="272"/>
      <c r="T2039" s="62"/>
      <c r="U2039" s="270">
        <f t="shared" si="408"/>
        <v>0</v>
      </c>
      <c r="V2039" s="272"/>
      <c r="W2039" s="62"/>
      <c r="X2039" s="270">
        <f t="shared" si="409"/>
        <v>0</v>
      </c>
      <c r="Y2039" s="270">
        <f t="shared" si="410"/>
        <v>0</v>
      </c>
      <c r="Z2039" s="61"/>
      <c r="AA2039" s="61"/>
      <c r="AB2039" s="60" t="str">
        <f t="shared" si="411"/>
        <v/>
      </c>
      <c r="AC2039" s="21" t="b">
        <f t="shared" si="412"/>
        <v>0</v>
      </c>
      <c r="AD2039" s="21" t="b">
        <f t="shared" si="413"/>
        <v>0</v>
      </c>
      <c r="AE2039" s="21" t="b">
        <f t="shared" si="414"/>
        <v>0</v>
      </c>
      <c r="AF2039" s="21" t="b">
        <f ca="1">OR(AND($AC2039,NOT($AD2039)),AND($AC2039,OR(AND($G2039="",$H2039&lt;&gt;""),AND($G2039&lt;&gt;"",$H2039=""),AND($J2039="",$K2039&lt;&gt;""),AND($J2039&lt;&gt;"",$K2039=""),AND($M2039="",$N2039&lt;&gt;""),AND($M2039&lt;&gt;"",$N2039=""),AND($P2039="",$Q2039&lt;&gt;""),AND($P2039&lt;&gt;"",$Q2039=""),AND($S2039="",$T2039&lt;&gt;""),AND($S2039&lt;&gt;"",$T2039=""),AND($V2039="",$W2039&lt;&gt;""),AND($V2039&lt;&gt;"",$W2039=""))),AND($C2039&lt;&gt;"",$E2039&lt;&gt;"",LEFT(TRIM($C2039),1)&lt;&gt;LEFT(TRIM($E2039),1)),IF(OR($E2039="",$F2039=""),FALSE(),IFERROR(COUNTIF(INDIRECT("UNITS_"&amp;SUBSTITUTE(LEFT($E2039,FIND(" ",$E2039&amp;" ")-1),".","_")),$F2039)=0,TRUE())),AND($B2039&lt;&gt;"",OR(ISNUMBER(SEARCH("outro",LOWER($B2039))),ISNUMBER(SEARCH("divers",LOWER($B2039))),ISNUMBER(SEARCH("etc",LOWER($B2039))))),OR(AND(ISNUMBER(SEARCH("comunic",LOWER($B2039))),LEFT($E2039,3)&lt;&gt;"4.4"),AND(ISNUMBER(SEARCH("monitor",LOWER($B2039))),NOT(OR(LEFT($E2039,3)="1.5",LEFT($E2039,3)="2.5")))),AND($B2039&lt;&gt;"",OR(LEFT($C2039,1)="1",LEFT($C2039,1)="2"),$D2039=""),AND($D2039&lt;&gt;"",NOT(OR(LEFT($C2039,1)="1",LEFT($C2039,1)="2"))),AND($D2039&lt;&gt;"",COUNTIF(' PROJETO'!$B$14:$B$16,$D2039)=0),IF($D2039="",FALSE(),IF(COUNTIF(' PROJETO'!$B$14:$B$16,$D2039)=0,FALSE(),IFERROR(INDEX(' PROJETO'!$C$14:$C$16,MATCH($D2039,' PROJETO'!$B$14:$B$16,0))&lt;&gt;"Sim",FALSE()))))</f>
        <v>0</v>
      </c>
      <c r="AG2039" s="21" t="b">
        <f>AND($AC2039,$Y2039&gt;'CONFG.  LISTAS'!$F$4,$Z2039="",$AA2039="")</f>
        <v>0</v>
      </c>
      <c r="AH2039" s="21" t="str">
        <f t="shared" si="415"/>
        <v/>
      </c>
      <c r="AI2039" s="43" t="str">
        <f ca="1">IF(NOT($AC2039),"",IF(OR($B2039="",$C2039="",$E2039="",$F2039=""),"Preencha descrição, categoria, tipo e unidade.",IF(AND($B2039&lt;&gt;"",OR(LEFT($C2039,1)="1",LEFT($C2039,1)="2"),$D2039=""),"Informe a prática de restauração para itens diretos.",IF(AND($D2039&lt;&gt;"",NOT(OR(LEFT($C2039,1)="1",LEFT($C2039,1)="2"))),"Custos indiretos não devem pertencer a uma prática específica.",IF(AND($D2039&lt;&gt;"",COUNTIF(' PROJETO'!$B$14:$B$16,$D2039)=0),"Prática de restauração inválida ou não cadastrada.",IF(IF($D2039="",FALSE(),IF(COUNTIF(' PROJETO'!$B$14:$B$16,$D2039)=0,FALSE(),IFERROR(INDEX(' PROJETO'!$C$14:$C$16,MATCH($D2039,' PROJETO'!$B$14:$B$16,0))&lt;&gt;"Sim",FALSE()))),"A prática informada no item não foi selecionada na aba Projeto.",IF(AND(MAX($I2039,$L2039,$O2039,$R2039,$U2039,$X2039)&gt;'CONFG.  LISTAS'!$F$4,NOT(OR($Z2039&lt;&gt;"",$AA2039&lt;&gt;""))),"Memorial de cálculo ou anexo obrigatório não informado para item acima do limite.",IF(OR(AND($G2039&lt;&gt;"",$H2039&lt;&gt;"",OR($G2039&lt;=0,$H2039&lt;=0)),AND($J2039&lt;&gt;"",$K2039&lt;&gt;"",OR($J2039&lt;=0,$K2039&lt;=0)),AND($M2039&lt;&gt;"",$N2039&lt;&gt;"",OR($M2039&lt;=0,$N2039&lt;=0)),AND($P2039&lt;&gt;"",$Q2039&lt;&gt;"",OR($P2039&lt;=0,$Q2039&lt;=0)),AND($S2039&lt;&gt;"",$T2039&lt;&gt;"",OR($S2039&lt;=0,$T2039&lt;=0)),AND($V2039&lt;&gt;"",$W2039&lt;&gt;"",OR($V2039&lt;=0,$W2039&lt;=0))),"Revise os valores informados: valor unitário e quantidade devem ser maiores que zero.",IF(OR(AND($G2039="",$H2039&lt;&gt;""),AND($G2039&lt;&gt;"",$H2039=""),AND($J2039="",$K2039&lt;&gt;""),AND($J2039&lt;&gt;"",$K2039=""),AND($M2039="",$N2039&lt;&gt;""),AND($M2039&lt;&gt;"",$N2039=""),AND($P2039="",$Q2039&lt;&gt;""),AND($P2039&lt;&gt;"",$Q2039=""),AND($S2039="",$T2039&lt;&gt;""),AND($S2039&lt;&gt;"",$T2039=""),AND($V2039="",$W2039&lt;&gt;""),AND($V2039&lt;&gt;"",$W2039="")),"Há ano preenchido parcialmente: "&amp;TRIM(IF(AND($G2039="",$H2039&lt;&gt;""),"Ano 1 (falta valor unitário); ","")&amp;IF(AND($G2039&lt;&gt;"",$H2039=""),"Ano 1 (falta quantidade); ","")&amp;IF(AND($J2039="",$K2039&lt;&gt;""),"Ano 2 (falta valor unitário); ","")&amp;IF(AND($J2039&lt;&gt;"",$K2039=""),"Ano 2 (falta quantidade); ","")&amp;IF(AND($M2039="",$N2039&lt;&gt;""),"Ano 3 (falta valor unitário); ","")&amp;IF(AND($M2039&lt;&gt;"",$N2039=""),"Ano 3 (falta quantidade); ","")&amp;IF(AND($P2039="",$Q2039&lt;&gt;""),"Ano 4 (falta valor unitário); ","")&amp;IF(AND($P2039&lt;&gt;"",$Q2039=""),"Ano 4 (falta quantidade); ","")&amp;IF(AND($S2039="",$T2039&lt;&gt;""),"Ano 5 (falta valor unitário); ","")&amp;IF(AND($S2039&lt;&gt;"",$T2039=""),"Ano 5 (falta quantidade); ","")&amp;IF(AND($V2039="",$W2039&lt;&gt;""),"Ano 6 (falta valor unitário); ","")&amp;IF(AND($V2039&lt;&gt;"",$W2039=""),"Ano 6 (falta quantidade); ","")), IF(NOT(OR(AND($G2039&lt;&gt;"",$H2039&lt;&gt;""),AND($J2039&lt;&gt;"",$K2039&lt;&gt;""),AND($M2039&lt;&gt;"",$N2039&lt;&gt;""),AND($P2039&lt;&gt;"",$Q2039&lt;&gt;""),AND($S2039&lt;&gt;"",$T2039&lt;&gt;""),AND($V2039&lt;&gt;"",$W2039&lt;&gt;""))),"Informe pelo menos um ano completo com valor unitário e quantidade.",IF(AND($C2039&lt;&gt;"",$E2039&lt;&gt;"",LEFT(TRIM($C2039),1)&lt;&gt;LEFT(TRIM($E2039),1)),"Categoria e tipo estão incompatíveis.",IF(IF(OR($E2039="",$F2039=""),FALSE(),IFERROR(COUNTIF(INDIRECT("UNITS_"&amp;SUBSTITUTE(LEFT($E2039,FIND(" ",$E2039&amp;" ")-1),".","_")),$F2039)=0,TRUE())),"Unidade incompatível com o tipo selecionado.",IF(OR(AND(ISNUMBER(SEARCH("comunic",LOWER($B2039))),LEFT($E2039,3)&lt;&gt;"4.4"),AND(ISNUMBER(SEARCH("monitor",LOWER($B2039))),NOT(OR(LEFT($E2039,3)="1.5",LEFT($E2039,3)="2.5")))),"Revise a classificação do item conforme as regras de preenchimento.",IF(AND($B2039&lt;&gt;"",OR(ISNUMBER(SEARCH("outro",LOWER($B2039))),ISNUMBER(SEARCH("divers",LOWER($B2039))),ISNUMBER(SEARCH("kit",LOWER($B2039))),ISNUMBER(SEARCH("ferrament",LOWER($B2039))),ISNUMBER(SEARCH("epi",LOWER($B2039)))),NOT(OR($Z2039&lt;&gt;"",$AA2039&lt;&gt;""))),"Descrição muito genérica: detalhe melhor o item e registre o racional no memorial ou em anexo.",IF(AND($Y2039=0,$B2039&lt;&gt;"",OR($G2039&lt;&gt;"",$H2039&lt;&gt;"",$J2039&lt;&gt;"",$K2039&lt;&gt;"",$M2039&lt;&gt;"",$N2039&lt;&gt;"",$P2039&lt;&gt;"",$Q2039&lt;&gt;"",$S2039&lt;&gt;"",$T2039&lt;&gt;"",$V2039&lt;&gt;"",$W2039&lt;&gt;"")),"O item possui dados lançados, mas o total está zerado. Revise os valores informados.","")))))))))))))))</f>
        <v/>
      </c>
    </row>
    <row r="2040" spans="1:35" ht="14.25" customHeight="1" x14ac:dyDescent="0.25">
      <c r="A2040" s="57" t="str">
        <f t="shared" si="403"/>
        <v/>
      </c>
      <c r="B2040" s="58"/>
      <c r="C2040" s="58"/>
      <c r="D2040" s="58"/>
      <c r="E2040" s="58"/>
      <c r="F2040" s="58"/>
      <c r="G2040" s="269"/>
      <c r="H2040" s="59"/>
      <c r="I2040" s="273">
        <f t="shared" si="404"/>
        <v>0</v>
      </c>
      <c r="J2040" s="269"/>
      <c r="K2040" s="59"/>
      <c r="L2040" s="270">
        <f t="shared" si="405"/>
        <v>0</v>
      </c>
      <c r="M2040" s="269"/>
      <c r="N2040" s="59"/>
      <c r="O2040" s="270">
        <f t="shared" si="406"/>
        <v>0</v>
      </c>
      <c r="P2040" s="269"/>
      <c r="Q2040" s="59"/>
      <c r="R2040" s="271">
        <f t="shared" si="407"/>
        <v>0</v>
      </c>
      <c r="S2040" s="269"/>
      <c r="T2040" s="59"/>
      <c r="U2040" s="270">
        <f t="shared" si="408"/>
        <v>0</v>
      </c>
      <c r="V2040" s="269"/>
      <c r="W2040" s="59"/>
      <c r="X2040" s="270">
        <f t="shared" si="409"/>
        <v>0</v>
      </c>
      <c r="Y2040" s="270">
        <f t="shared" si="410"/>
        <v>0</v>
      </c>
      <c r="Z2040" s="58"/>
      <c r="AA2040" s="58"/>
      <c r="AB2040" s="60" t="str">
        <f t="shared" si="411"/>
        <v/>
      </c>
      <c r="AC2040" s="21" t="b">
        <f t="shared" si="412"/>
        <v>0</v>
      </c>
      <c r="AD2040" s="21" t="b">
        <f t="shared" si="413"/>
        <v>0</v>
      </c>
      <c r="AE2040" s="21" t="b">
        <f t="shared" si="414"/>
        <v>0</v>
      </c>
      <c r="AF2040" s="21" t="b">
        <f ca="1">OR(AND($AC2040,NOT($AD2040)),AND($AC2040,OR(AND($G2040="",$H2040&lt;&gt;""),AND($G2040&lt;&gt;"",$H2040=""),AND($J2040="",$K2040&lt;&gt;""),AND($J2040&lt;&gt;"",$K2040=""),AND($M2040="",$N2040&lt;&gt;""),AND($M2040&lt;&gt;"",$N2040=""),AND($P2040="",$Q2040&lt;&gt;""),AND($P2040&lt;&gt;"",$Q2040=""),AND($S2040="",$T2040&lt;&gt;""),AND($S2040&lt;&gt;"",$T2040=""),AND($V2040="",$W2040&lt;&gt;""),AND($V2040&lt;&gt;"",$W2040=""))),AND($C2040&lt;&gt;"",$E2040&lt;&gt;"",LEFT(TRIM($C2040),1)&lt;&gt;LEFT(TRIM($E2040),1)),IF(OR($E2040="",$F2040=""),FALSE(),IFERROR(COUNTIF(INDIRECT("UNITS_"&amp;SUBSTITUTE(LEFT($E2040,FIND(" ",$E2040&amp;" ")-1),".","_")),$F2040)=0,TRUE())),AND($B2040&lt;&gt;"",OR(ISNUMBER(SEARCH("outro",LOWER($B2040))),ISNUMBER(SEARCH("divers",LOWER($B2040))),ISNUMBER(SEARCH("etc",LOWER($B2040))))),OR(AND(ISNUMBER(SEARCH("comunic",LOWER($B2040))),LEFT($E2040,3)&lt;&gt;"4.4"),AND(ISNUMBER(SEARCH("monitor",LOWER($B2040))),NOT(OR(LEFT($E2040,3)="1.5",LEFT($E2040,3)="2.5")))),AND($B2040&lt;&gt;"",OR(LEFT($C2040,1)="1",LEFT($C2040,1)="2"),$D2040=""),AND($D2040&lt;&gt;"",NOT(OR(LEFT($C2040,1)="1",LEFT($C2040,1)="2"))),AND($D2040&lt;&gt;"",COUNTIF(' PROJETO'!$B$14:$B$16,$D2040)=0),IF($D2040="",FALSE(),IF(COUNTIF(' PROJETO'!$B$14:$B$16,$D2040)=0,FALSE(),IFERROR(INDEX(' PROJETO'!$C$14:$C$16,MATCH($D2040,' PROJETO'!$B$14:$B$16,0))&lt;&gt;"Sim",FALSE()))))</f>
        <v>0</v>
      </c>
      <c r="AG2040" s="21" t="b">
        <f>AND($AC2040,$Y2040&gt;'CONFG.  LISTAS'!$F$4,$Z2040="",$AA2040="")</f>
        <v>0</v>
      </c>
      <c r="AH2040" s="21" t="str">
        <f t="shared" si="415"/>
        <v/>
      </c>
      <c r="AI2040" s="43" t="str">
        <f ca="1">IF(NOT($AC2040),"",IF(OR($B2040="",$C2040="",$E2040="",$F2040=""),"Preencha descrição, categoria, tipo e unidade.",IF(AND($B2040&lt;&gt;"",OR(LEFT($C2040,1)="1",LEFT($C2040,1)="2"),$D2040=""),"Informe a prática de restauração para itens diretos.",IF(AND($D2040&lt;&gt;"",NOT(OR(LEFT($C2040,1)="1",LEFT($C2040,1)="2"))),"Custos indiretos não devem pertencer a uma prática específica.",IF(AND($D2040&lt;&gt;"",COUNTIF(' PROJETO'!$B$14:$B$16,$D2040)=0),"Prática de restauração inválida ou não cadastrada.",IF(IF($D2040="",FALSE(),IF(COUNTIF(' PROJETO'!$B$14:$B$16,$D2040)=0,FALSE(),IFERROR(INDEX(' PROJETO'!$C$14:$C$16,MATCH($D2040,' PROJETO'!$B$14:$B$16,0))&lt;&gt;"Sim",FALSE()))),"A prática informada no item não foi selecionada na aba Projeto.",IF(AND(MAX($I2040,$L2040,$O2040,$R2040,$U2040,$X2040)&gt;'CONFG.  LISTAS'!$F$4,NOT(OR($Z2040&lt;&gt;"",$AA2040&lt;&gt;""))),"Memorial de cálculo ou anexo obrigatório não informado para item acima do limite.",IF(OR(AND($G2040&lt;&gt;"",$H2040&lt;&gt;"",OR($G2040&lt;=0,$H2040&lt;=0)),AND($J2040&lt;&gt;"",$K2040&lt;&gt;"",OR($J2040&lt;=0,$K2040&lt;=0)),AND($M2040&lt;&gt;"",$N2040&lt;&gt;"",OR($M2040&lt;=0,$N2040&lt;=0)),AND($P2040&lt;&gt;"",$Q2040&lt;&gt;"",OR($P2040&lt;=0,$Q2040&lt;=0)),AND($S2040&lt;&gt;"",$T2040&lt;&gt;"",OR($S2040&lt;=0,$T2040&lt;=0)),AND($V2040&lt;&gt;"",$W2040&lt;&gt;"",OR($V2040&lt;=0,$W2040&lt;=0))),"Revise os valores informados: valor unitário e quantidade devem ser maiores que zero.",IF(OR(AND($G2040="",$H2040&lt;&gt;""),AND($G2040&lt;&gt;"",$H2040=""),AND($J2040="",$K2040&lt;&gt;""),AND($J2040&lt;&gt;"",$K2040=""),AND($M2040="",$N2040&lt;&gt;""),AND($M2040&lt;&gt;"",$N2040=""),AND($P2040="",$Q2040&lt;&gt;""),AND($P2040&lt;&gt;"",$Q2040=""),AND($S2040="",$T2040&lt;&gt;""),AND($S2040&lt;&gt;"",$T2040=""),AND($V2040="",$W2040&lt;&gt;""),AND($V2040&lt;&gt;"",$W2040="")),"Há ano preenchido parcialmente: "&amp;TRIM(IF(AND($G2040="",$H2040&lt;&gt;""),"Ano 1 (falta valor unitário); ","")&amp;IF(AND($G2040&lt;&gt;"",$H2040=""),"Ano 1 (falta quantidade); ","")&amp;IF(AND($J2040="",$K2040&lt;&gt;""),"Ano 2 (falta valor unitário); ","")&amp;IF(AND($J2040&lt;&gt;"",$K2040=""),"Ano 2 (falta quantidade); ","")&amp;IF(AND($M2040="",$N2040&lt;&gt;""),"Ano 3 (falta valor unitário); ","")&amp;IF(AND($M2040&lt;&gt;"",$N2040=""),"Ano 3 (falta quantidade); ","")&amp;IF(AND($P2040="",$Q2040&lt;&gt;""),"Ano 4 (falta valor unitário); ","")&amp;IF(AND($P2040&lt;&gt;"",$Q2040=""),"Ano 4 (falta quantidade); ","")&amp;IF(AND($S2040="",$T2040&lt;&gt;""),"Ano 5 (falta valor unitário); ","")&amp;IF(AND($S2040&lt;&gt;"",$T2040=""),"Ano 5 (falta quantidade); ","")&amp;IF(AND($V2040="",$W2040&lt;&gt;""),"Ano 6 (falta valor unitário); ","")&amp;IF(AND($V2040&lt;&gt;"",$W2040=""),"Ano 6 (falta quantidade); ","")), IF(NOT(OR(AND($G2040&lt;&gt;"",$H2040&lt;&gt;""),AND($J2040&lt;&gt;"",$K2040&lt;&gt;""),AND($M2040&lt;&gt;"",$N2040&lt;&gt;""),AND($P2040&lt;&gt;"",$Q2040&lt;&gt;""),AND($S2040&lt;&gt;"",$T2040&lt;&gt;""),AND($V2040&lt;&gt;"",$W2040&lt;&gt;""))),"Informe pelo menos um ano completo com valor unitário e quantidade.",IF(AND($C2040&lt;&gt;"",$E2040&lt;&gt;"",LEFT(TRIM($C2040),1)&lt;&gt;LEFT(TRIM($E2040),1)),"Categoria e tipo estão incompatíveis.",IF(IF(OR($E2040="",$F2040=""),FALSE(),IFERROR(COUNTIF(INDIRECT("UNITS_"&amp;SUBSTITUTE(LEFT($E2040,FIND(" ",$E2040&amp;" ")-1),".","_")),$F2040)=0,TRUE())),"Unidade incompatível com o tipo selecionado.",IF(OR(AND(ISNUMBER(SEARCH("comunic",LOWER($B2040))),LEFT($E2040,3)&lt;&gt;"4.4"),AND(ISNUMBER(SEARCH("monitor",LOWER($B2040))),NOT(OR(LEFT($E2040,3)="1.5",LEFT($E2040,3)="2.5")))),"Revise a classificação do item conforme as regras de preenchimento.",IF(AND($B2040&lt;&gt;"",OR(ISNUMBER(SEARCH("outro",LOWER($B2040))),ISNUMBER(SEARCH("divers",LOWER($B2040))),ISNUMBER(SEARCH("kit",LOWER($B2040))),ISNUMBER(SEARCH("ferrament",LOWER($B2040))),ISNUMBER(SEARCH("epi",LOWER($B2040)))),NOT(OR($Z2040&lt;&gt;"",$AA2040&lt;&gt;""))),"Descrição muito genérica: detalhe melhor o item e registre o racional no memorial ou em anexo.",IF(AND($Y2040=0,$B2040&lt;&gt;"",OR($G2040&lt;&gt;"",$H2040&lt;&gt;"",$J2040&lt;&gt;"",$K2040&lt;&gt;"",$M2040&lt;&gt;"",$N2040&lt;&gt;"",$P2040&lt;&gt;"",$Q2040&lt;&gt;"",$S2040&lt;&gt;"",$T2040&lt;&gt;"",$V2040&lt;&gt;"",$W2040&lt;&gt;"")),"O item possui dados lançados, mas o total está zerado. Revise os valores informados.","")))))))))))))))</f>
        <v/>
      </c>
    </row>
    <row r="2041" spans="1:35" ht="14.25" customHeight="1" x14ac:dyDescent="0.25">
      <c r="A2041" s="57" t="str">
        <f t="shared" si="403"/>
        <v/>
      </c>
      <c r="B2041" s="61"/>
      <c r="C2041" s="61"/>
      <c r="D2041" s="58"/>
      <c r="E2041" s="61"/>
      <c r="F2041" s="61"/>
      <c r="G2041" s="272"/>
      <c r="H2041" s="62"/>
      <c r="I2041" s="273">
        <f t="shared" si="404"/>
        <v>0</v>
      </c>
      <c r="J2041" s="272"/>
      <c r="K2041" s="62"/>
      <c r="L2041" s="270">
        <f t="shared" si="405"/>
        <v>0</v>
      </c>
      <c r="M2041" s="272"/>
      <c r="N2041" s="62"/>
      <c r="O2041" s="270">
        <f t="shared" si="406"/>
        <v>0</v>
      </c>
      <c r="P2041" s="272"/>
      <c r="Q2041" s="62"/>
      <c r="R2041" s="271">
        <f t="shared" si="407"/>
        <v>0</v>
      </c>
      <c r="S2041" s="272"/>
      <c r="T2041" s="62"/>
      <c r="U2041" s="270">
        <f t="shared" si="408"/>
        <v>0</v>
      </c>
      <c r="V2041" s="272"/>
      <c r="W2041" s="62"/>
      <c r="X2041" s="270">
        <f t="shared" si="409"/>
        <v>0</v>
      </c>
      <c r="Y2041" s="270">
        <f t="shared" si="410"/>
        <v>0</v>
      </c>
      <c r="Z2041" s="61"/>
      <c r="AA2041" s="61"/>
      <c r="AB2041" s="60" t="str">
        <f t="shared" si="411"/>
        <v/>
      </c>
      <c r="AC2041" s="21" t="b">
        <f t="shared" si="412"/>
        <v>0</v>
      </c>
      <c r="AD2041" s="21" t="b">
        <f t="shared" si="413"/>
        <v>0</v>
      </c>
      <c r="AE2041" s="21" t="b">
        <f t="shared" si="414"/>
        <v>0</v>
      </c>
      <c r="AF2041" s="21" t="b">
        <f ca="1">OR(AND($AC2041,NOT($AD2041)),AND($AC2041,OR(AND($G2041="",$H2041&lt;&gt;""),AND($G2041&lt;&gt;"",$H2041=""),AND($J2041="",$K2041&lt;&gt;""),AND($J2041&lt;&gt;"",$K2041=""),AND($M2041="",$N2041&lt;&gt;""),AND($M2041&lt;&gt;"",$N2041=""),AND($P2041="",$Q2041&lt;&gt;""),AND($P2041&lt;&gt;"",$Q2041=""),AND($S2041="",$T2041&lt;&gt;""),AND($S2041&lt;&gt;"",$T2041=""),AND($V2041="",$W2041&lt;&gt;""),AND($V2041&lt;&gt;"",$W2041=""))),AND($C2041&lt;&gt;"",$E2041&lt;&gt;"",LEFT(TRIM($C2041),1)&lt;&gt;LEFT(TRIM($E2041),1)),IF(OR($E2041="",$F2041=""),FALSE(),IFERROR(COUNTIF(INDIRECT("UNITS_"&amp;SUBSTITUTE(LEFT($E2041,FIND(" ",$E2041&amp;" ")-1),".","_")),$F2041)=0,TRUE())),AND($B2041&lt;&gt;"",OR(ISNUMBER(SEARCH("outro",LOWER($B2041))),ISNUMBER(SEARCH("divers",LOWER($B2041))),ISNUMBER(SEARCH("etc",LOWER($B2041))))),OR(AND(ISNUMBER(SEARCH("comunic",LOWER($B2041))),LEFT($E2041,3)&lt;&gt;"4.4"),AND(ISNUMBER(SEARCH("monitor",LOWER($B2041))),NOT(OR(LEFT($E2041,3)="1.5",LEFT($E2041,3)="2.5")))),AND($B2041&lt;&gt;"",OR(LEFT($C2041,1)="1",LEFT($C2041,1)="2"),$D2041=""),AND($D2041&lt;&gt;"",NOT(OR(LEFT($C2041,1)="1",LEFT($C2041,1)="2"))),AND($D2041&lt;&gt;"",COUNTIF(' PROJETO'!$B$14:$B$16,$D2041)=0),IF($D2041="",FALSE(),IF(COUNTIF(' PROJETO'!$B$14:$B$16,$D2041)=0,FALSE(),IFERROR(INDEX(' PROJETO'!$C$14:$C$16,MATCH($D2041,' PROJETO'!$B$14:$B$16,0))&lt;&gt;"Sim",FALSE()))))</f>
        <v>0</v>
      </c>
      <c r="AG2041" s="21" t="b">
        <f>AND($AC2041,$Y2041&gt;'CONFG.  LISTAS'!$F$4,$Z2041="",$AA2041="")</f>
        <v>0</v>
      </c>
      <c r="AH2041" s="21" t="str">
        <f t="shared" si="415"/>
        <v/>
      </c>
      <c r="AI2041" s="43" t="str">
        <f ca="1">IF(NOT($AC2041),"",IF(OR($B2041="",$C2041="",$E2041="",$F2041=""),"Preencha descrição, categoria, tipo e unidade.",IF(AND($B2041&lt;&gt;"",OR(LEFT($C2041,1)="1",LEFT($C2041,1)="2"),$D2041=""),"Informe a prática de restauração para itens diretos.",IF(AND($D2041&lt;&gt;"",NOT(OR(LEFT($C2041,1)="1",LEFT($C2041,1)="2"))),"Custos indiretos não devem pertencer a uma prática específica.",IF(AND($D2041&lt;&gt;"",COUNTIF(' PROJETO'!$B$14:$B$16,$D2041)=0),"Prática de restauração inválida ou não cadastrada.",IF(IF($D2041="",FALSE(),IF(COUNTIF(' PROJETO'!$B$14:$B$16,$D2041)=0,FALSE(),IFERROR(INDEX(' PROJETO'!$C$14:$C$16,MATCH($D2041,' PROJETO'!$B$14:$B$16,0))&lt;&gt;"Sim",FALSE()))),"A prática informada no item não foi selecionada na aba Projeto.",IF(AND(MAX($I2041,$L2041,$O2041,$R2041,$U2041,$X2041)&gt;'CONFG.  LISTAS'!$F$4,NOT(OR($Z2041&lt;&gt;"",$AA2041&lt;&gt;""))),"Memorial de cálculo ou anexo obrigatório não informado para item acima do limite.",IF(OR(AND($G2041&lt;&gt;"",$H2041&lt;&gt;"",OR($G2041&lt;=0,$H2041&lt;=0)),AND($J2041&lt;&gt;"",$K2041&lt;&gt;"",OR($J2041&lt;=0,$K2041&lt;=0)),AND($M2041&lt;&gt;"",$N2041&lt;&gt;"",OR($M2041&lt;=0,$N2041&lt;=0)),AND($P2041&lt;&gt;"",$Q2041&lt;&gt;"",OR($P2041&lt;=0,$Q2041&lt;=0)),AND($S2041&lt;&gt;"",$T2041&lt;&gt;"",OR($S2041&lt;=0,$T2041&lt;=0)),AND($V2041&lt;&gt;"",$W2041&lt;&gt;"",OR($V2041&lt;=0,$W2041&lt;=0))),"Revise os valores informados: valor unitário e quantidade devem ser maiores que zero.",IF(OR(AND($G2041="",$H2041&lt;&gt;""),AND($G2041&lt;&gt;"",$H2041=""),AND($J2041="",$K2041&lt;&gt;""),AND($J2041&lt;&gt;"",$K2041=""),AND($M2041="",$N2041&lt;&gt;""),AND($M2041&lt;&gt;"",$N2041=""),AND($P2041="",$Q2041&lt;&gt;""),AND($P2041&lt;&gt;"",$Q2041=""),AND($S2041="",$T2041&lt;&gt;""),AND($S2041&lt;&gt;"",$T2041=""),AND($V2041="",$W2041&lt;&gt;""),AND($V2041&lt;&gt;"",$W2041="")),"Há ano preenchido parcialmente: "&amp;TRIM(IF(AND($G2041="",$H2041&lt;&gt;""),"Ano 1 (falta valor unitário); ","")&amp;IF(AND($G2041&lt;&gt;"",$H2041=""),"Ano 1 (falta quantidade); ","")&amp;IF(AND($J2041="",$K2041&lt;&gt;""),"Ano 2 (falta valor unitário); ","")&amp;IF(AND($J2041&lt;&gt;"",$K2041=""),"Ano 2 (falta quantidade); ","")&amp;IF(AND($M2041="",$N2041&lt;&gt;""),"Ano 3 (falta valor unitário); ","")&amp;IF(AND($M2041&lt;&gt;"",$N2041=""),"Ano 3 (falta quantidade); ","")&amp;IF(AND($P2041="",$Q2041&lt;&gt;""),"Ano 4 (falta valor unitário); ","")&amp;IF(AND($P2041&lt;&gt;"",$Q2041=""),"Ano 4 (falta quantidade); ","")&amp;IF(AND($S2041="",$T2041&lt;&gt;""),"Ano 5 (falta valor unitário); ","")&amp;IF(AND($S2041&lt;&gt;"",$T2041=""),"Ano 5 (falta quantidade); ","")&amp;IF(AND($V2041="",$W2041&lt;&gt;""),"Ano 6 (falta valor unitário); ","")&amp;IF(AND($V2041&lt;&gt;"",$W2041=""),"Ano 6 (falta quantidade); ","")), IF(NOT(OR(AND($G2041&lt;&gt;"",$H2041&lt;&gt;""),AND($J2041&lt;&gt;"",$K2041&lt;&gt;""),AND($M2041&lt;&gt;"",$N2041&lt;&gt;""),AND($P2041&lt;&gt;"",$Q2041&lt;&gt;""),AND($S2041&lt;&gt;"",$T2041&lt;&gt;""),AND($V2041&lt;&gt;"",$W2041&lt;&gt;""))),"Informe pelo menos um ano completo com valor unitário e quantidade.",IF(AND($C2041&lt;&gt;"",$E2041&lt;&gt;"",LEFT(TRIM($C2041),1)&lt;&gt;LEFT(TRIM($E2041),1)),"Categoria e tipo estão incompatíveis.",IF(IF(OR($E2041="",$F2041=""),FALSE(),IFERROR(COUNTIF(INDIRECT("UNITS_"&amp;SUBSTITUTE(LEFT($E2041,FIND(" ",$E2041&amp;" ")-1),".","_")),$F2041)=0,TRUE())),"Unidade incompatível com o tipo selecionado.",IF(OR(AND(ISNUMBER(SEARCH("comunic",LOWER($B2041))),LEFT($E2041,3)&lt;&gt;"4.4"),AND(ISNUMBER(SEARCH("monitor",LOWER($B2041))),NOT(OR(LEFT($E2041,3)="1.5",LEFT($E2041,3)="2.5")))),"Revise a classificação do item conforme as regras de preenchimento.",IF(AND($B2041&lt;&gt;"",OR(ISNUMBER(SEARCH("outro",LOWER($B2041))),ISNUMBER(SEARCH("divers",LOWER($B2041))),ISNUMBER(SEARCH("kit",LOWER($B2041))),ISNUMBER(SEARCH("ferrament",LOWER($B2041))),ISNUMBER(SEARCH("epi",LOWER($B2041)))),NOT(OR($Z2041&lt;&gt;"",$AA2041&lt;&gt;""))),"Descrição muito genérica: detalhe melhor o item e registre o racional no memorial ou em anexo.",IF(AND($Y2041=0,$B2041&lt;&gt;"",OR($G2041&lt;&gt;"",$H2041&lt;&gt;"",$J2041&lt;&gt;"",$K2041&lt;&gt;"",$M2041&lt;&gt;"",$N2041&lt;&gt;"",$P2041&lt;&gt;"",$Q2041&lt;&gt;"",$S2041&lt;&gt;"",$T2041&lt;&gt;"",$V2041&lt;&gt;"",$W2041&lt;&gt;"")),"O item possui dados lançados, mas o total está zerado. Revise os valores informados.","")))))))))))))))</f>
        <v/>
      </c>
    </row>
    <row r="2042" spans="1:35" ht="14.25" customHeight="1" x14ac:dyDescent="0.25">
      <c r="A2042" s="57" t="str">
        <f t="shared" si="403"/>
        <v/>
      </c>
      <c r="B2042" s="58"/>
      <c r="C2042" s="58"/>
      <c r="D2042" s="58"/>
      <c r="E2042" s="58"/>
      <c r="F2042" s="58"/>
      <c r="G2042" s="269"/>
      <c r="H2042" s="59"/>
      <c r="I2042" s="273">
        <f t="shared" si="404"/>
        <v>0</v>
      </c>
      <c r="J2042" s="269"/>
      <c r="K2042" s="59"/>
      <c r="L2042" s="270">
        <f t="shared" si="405"/>
        <v>0</v>
      </c>
      <c r="M2042" s="269"/>
      <c r="N2042" s="59"/>
      <c r="O2042" s="270">
        <f t="shared" si="406"/>
        <v>0</v>
      </c>
      <c r="P2042" s="269"/>
      <c r="Q2042" s="59"/>
      <c r="R2042" s="271">
        <f t="shared" si="407"/>
        <v>0</v>
      </c>
      <c r="S2042" s="269"/>
      <c r="T2042" s="59"/>
      <c r="U2042" s="270">
        <f t="shared" si="408"/>
        <v>0</v>
      </c>
      <c r="V2042" s="269"/>
      <c r="W2042" s="59"/>
      <c r="X2042" s="270">
        <f t="shared" si="409"/>
        <v>0</v>
      </c>
      <c r="Y2042" s="270">
        <f t="shared" si="410"/>
        <v>0</v>
      </c>
      <c r="Z2042" s="58"/>
      <c r="AA2042" s="58"/>
      <c r="AB2042" s="60" t="str">
        <f t="shared" si="411"/>
        <v/>
      </c>
      <c r="AC2042" s="21" t="b">
        <f t="shared" si="412"/>
        <v>0</v>
      </c>
      <c r="AD2042" s="21" t="b">
        <f t="shared" si="413"/>
        <v>0</v>
      </c>
      <c r="AE2042" s="21" t="b">
        <f t="shared" si="414"/>
        <v>0</v>
      </c>
      <c r="AF2042" s="21" t="b">
        <f ca="1">OR(AND($AC2042,NOT($AD2042)),AND($AC2042,OR(AND($G2042="",$H2042&lt;&gt;""),AND($G2042&lt;&gt;"",$H2042=""),AND($J2042="",$K2042&lt;&gt;""),AND($J2042&lt;&gt;"",$K2042=""),AND($M2042="",$N2042&lt;&gt;""),AND($M2042&lt;&gt;"",$N2042=""),AND($P2042="",$Q2042&lt;&gt;""),AND($P2042&lt;&gt;"",$Q2042=""),AND($S2042="",$T2042&lt;&gt;""),AND($S2042&lt;&gt;"",$T2042=""),AND($V2042="",$W2042&lt;&gt;""),AND($V2042&lt;&gt;"",$W2042=""))),AND($C2042&lt;&gt;"",$E2042&lt;&gt;"",LEFT(TRIM($C2042),1)&lt;&gt;LEFT(TRIM($E2042),1)),IF(OR($E2042="",$F2042=""),FALSE(),IFERROR(COUNTIF(INDIRECT("UNITS_"&amp;SUBSTITUTE(LEFT($E2042,FIND(" ",$E2042&amp;" ")-1),".","_")),$F2042)=0,TRUE())),AND($B2042&lt;&gt;"",OR(ISNUMBER(SEARCH("outro",LOWER($B2042))),ISNUMBER(SEARCH("divers",LOWER($B2042))),ISNUMBER(SEARCH("etc",LOWER($B2042))))),OR(AND(ISNUMBER(SEARCH("comunic",LOWER($B2042))),LEFT($E2042,3)&lt;&gt;"4.4"),AND(ISNUMBER(SEARCH("monitor",LOWER($B2042))),NOT(OR(LEFT($E2042,3)="1.5",LEFT($E2042,3)="2.5")))),AND($B2042&lt;&gt;"",OR(LEFT($C2042,1)="1",LEFT($C2042,1)="2"),$D2042=""),AND($D2042&lt;&gt;"",NOT(OR(LEFT($C2042,1)="1",LEFT($C2042,1)="2"))),AND($D2042&lt;&gt;"",COUNTIF(' PROJETO'!$B$14:$B$16,$D2042)=0),IF($D2042="",FALSE(),IF(COUNTIF(' PROJETO'!$B$14:$B$16,$D2042)=0,FALSE(),IFERROR(INDEX(' PROJETO'!$C$14:$C$16,MATCH($D2042,' PROJETO'!$B$14:$B$16,0))&lt;&gt;"Sim",FALSE()))))</f>
        <v>0</v>
      </c>
      <c r="AG2042" s="21" t="b">
        <f>AND($AC2042,$Y2042&gt;'CONFG.  LISTAS'!$F$4,$Z2042="",$AA2042="")</f>
        <v>0</v>
      </c>
      <c r="AH2042" s="21" t="str">
        <f t="shared" si="415"/>
        <v/>
      </c>
      <c r="AI2042" s="43" t="str">
        <f ca="1">IF(NOT($AC2042),"",IF(OR($B2042="",$C2042="",$E2042="",$F2042=""),"Preencha descrição, categoria, tipo e unidade.",IF(AND($B2042&lt;&gt;"",OR(LEFT($C2042,1)="1",LEFT($C2042,1)="2"),$D2042=""),"Informe a prática de restauração para itens diretos.",IF(AND($D2042&lt;&gt;"",NOT(OR(LEFT($C2042,1)="1",LEFT($C2042,1)="2"))),"Custos indiretos não devem pertencer a uma prática específica.",IF(AND($D2042&lt;&gt;"",COUNTIF(' PROJETO'!$B$14:$B$16,$D2042)=0),"Prática de restauração inválida ou não cadastrada.",IF(IF($D2042="",FALSE(),IF(COUNTIF(' PROJETO'!$B$14:$B$16,$D2042)=0,FALSE(),IFERROR(INDEX(' PROJETO'!$C$14:$C$16,MATCH($D2042,' PROJETO'!$B$14:$B$16,0))&lt;&gt;"Sim",FALSE()))),"A prática informada no item não foi selecionada na aba Projeto.",IF(AND(MAX($I2042,$L2042,$O2042,$R2042,$U2042,$X2042)&gt;'CONFG.  LISTAS'!$F$4,NOT(OR($Z2042&lt;&gt;"",$AA2042&lt;&gt;""))),"Memorial de cálculo ou anexo obrigatório não informado para item acima do limite.",IF(OR(AND($G2042&lt;&gt;"",$H2042&lt;&gt;"",OR($G2042&lt;=0,$H2042&lt;=0)),AND($J2042&lt;&gt;"",$K2042&lt;&gt;"",OR($J2042&lt;=0,$K2042&lt;=0)),AND($M2042&lt;&gt;"",$N2042&lt;&gt;"",OR($M2042&lt;=0,$N2042&lt;=0)),AND($P2042&lt;&gt;"",$Q2042&lt;&gt;"",OR($P2042&lt;=0,$Q2042&lt;=0)),AND($S2042&lt;&gt;"",$T2042&lt;&gt;"",OR($S2042&lt;=0,$T2042&lt;=0)),AND($V2042&lt;&gt;"",$W2042&lt;&gt;"",OR($V2042&lt;=0,$W2042&lt;=0))),"Revise os valores informados: valor unitário e quantidade devem ser maiores que zero.",IF(OR(AND($G2042="",$H2042&lt;&gt;""),AND($G2042&lt;&gt;"",$H2042=""),AND($J2042="",$K2042&lt;&gt;""),AND($J2042&lt;&gt;"",$K2042=""),AND($M2042="",$N2042&lt;&gt;""),AND($M2042&lt;&gt;"",$N2042=""),AND($P2042="",$Q2042&lt;&gt;""),AND($P2042&lt;&gt;"",$Q2042=""),AND($S2042="",$T2042&lt;&gt;""),AND($S2042&lt;&gt;"",$T2042=""),AND($V2042="",$W2042&lt;&gt;""),AND($V2042&lt;&gt;"",$W2042="")),"Há ano preenchido parcialmente: "&amp;TRIM(IF(AND($G2042="",$H2042&lt;&gt;""),"Ano 1 (falta valor unitário); ","")&amp;IF(AND($G2042&lt;&gt;"",$H2042=""),"Ano 1 (falta quantidade); ","")&amp;IF(AND($J2042="",$K2042&lt;&gt;""),"Ano 2 (falta valor unitário); ","")&amp;IF(AND($J2042&lt;&gt;"",$K2042=""),"Ano 2 (falta quantidade); ","")&amp;IF(AND($M2042="",$N2042&lt;&gt;""),"Ano 3 (falta valor unitário); ","")&amp;IF(AND($M2042&lt;&gt;"",$N2042=""),"Ano 3 (falta quantidade); ","")&amp;IF(AND($P2042="",$Q2042&lt;&gt;""),"Ano 4 (falta valor unitário); ","")&amp;IF(AND($P2042&lt;&gt;"",$Q2042=""),"Ano 4 (falta quantidade); ","")&amp;IF(AND($S2042="",$T2042&lt;&gt;""),"Ano 5 (falta valor unitário); ","")&amp;IF(AND($S2042&lt;&gt;"",$T2042=""),"Ano 5 (falta quantidade); ","")&amp;IF(AND($V2042="",$W2042&lt;&gt;""),"Ano 6 (falta valor unitário); ","")&amp;IF(AND($V2042&lt;&gt;"",$W2042=""),"Ano 6 (falta quantidade); ","")), IF(NOT(OR(AND($G2042&lt;&gt;"",$H2042&lt;&gt;""),AND($J2042&lt;&gt;"",$K2042&lt;&gt;""),AND($M2042&lt;&gt;"",$N2042&lt;&gt;""),AND($P2042&lt;&gt;"",$Q2042&lt;&gt;""),AND($S2042&lt;&gt;"",$T2042&lt;&gt;""),AND($V2042&lt;&gt;"",$W2042&lt;&gt;""))),"Informe pelo menos um ano completo com valor unitário e quantidade.",IF(AND($C2042&lt;&gt;"",$E2042&lt;&gt;"",LEFT(TRIM($C2042),1)&lt;&gt;LEFT(TRIM($E2042),1)),"Categoria e tipo estão incompatíveis.",IF(IF(OR($E2042="",$F2042=""),FALSE(),IFERROR(COUNTIF(INDIRECT("UNITS_"&amp;SUBSTITUTE(LEFT($E2042,FIND(" ",$E2042&amp;" ")-1),".","_")),$F2042)=0,TRUE())),"Unidade incompatível com o tipo selecionado.",IF(OR(AND(ISNUMBER(SEARCH("comunic",LOWER($B2042))),LEFT($E2042,3)&lt;&gt;"4.4"),AND(ISNUMBER(SEARCH("monitor",LOWER($B2042))),NOT(OR(LEFT($E2042,3)="1.5",LEFT($E2042,3)="2.5")))),"Revise a classificação do item conforme as regras de preenchimento.",IF(AND($B2042&lt;&gt;"",OR(ISNUMBER(SEARCH("outro",LOWER($B2042))),ISNUMBER(SEARCH("divers",LOWER($B2042))),ISNUMBER(SEARCH("kit",LOWER($B2042))),ISNUMBER(SEARCH("ferrament",LOWER($B2042))),ISNUMBER(SEARCH("epi",LOWER($B2042)))),NOT(OR($Z2042&lt;&gt;"",$AA2042&lt;&gt;""))),"Descrição muito genérica: detalhe melhor o item e registre o racional no memorial ou em anexo.",IF(AND($Y2042=0,$B2042&lt;&gt;"",OR($G2042&lt;&gt;"",$H2042&lt;&gt;"",$J2042&lt;&gt;"",$K2042&lt;&gt;"",$M2042&lt;&gt;"",$N2042&lt;&gt;"",$P2042&lt;&gt;"",$Q2042&lt;&gt;"",$S2042&lt;&gt;"",$T2042&lt;&gt;"",$V2042&lt;&gt;"",$W2042&lt;&gt;"")),"O item possui dados lançados, mas o total está zerado. Revise os valores informados.","")))))))))))))))</f>
        <v/>
      </c>
    </row>
    <row r="2043" spans="1:35" ht="14.25" customHeight="1" x14ac:dyDescent="0.25">
      <c r="A2043" s="57" t="str">
        <f t="shared" si="403"/>
        <v/>
      </c>
      <c r="B2043" s="61"/>
      <c r="C2043" s="61"/>
      <c r="D2043" s="58"/>
      <c r="E2043" s="61"/>
      <c r="F2043" s="61"/>
      <c r="G2043" s="272"/>
      <c r="H2043" s="62"/>
      <c r="I2043" s="273">
        <f t="shared" si="404"/>
        <v>0</v>
      </c>
      <c r="J2043" s="272"/>
      <c r="K2043" s="62"/>
      <c r="L2043" s="270">
        <f t="shared" si="405"/>
        <v>0</v>
      </c>
      <c r="M2043" s="272"/>
      <c r="N2043" s="62"/>
      <c r="O2043" s="270">
        <f t="shared" si="406"/>
        <v>0</v>
      </c>
      <c r="P2043" s="272"/>
      <c r="Q2043" s="62"/>
      <c r="R2043" s="271">
        <f t="shared" si="407"/>
        <v>0</v>
      </c>
      <c r="S2043" s="272"/>
      <c r="T2043" s="62"/>
      <c r="U2043" s="270">
        <f t="shared" si="408"/>
        <v>0</v>
      </c>
      <c r="V2043" s="272"/>
      <c r="W2043" s="62"/>
      <c r="X2043" s="270">
        <f t="shared" si="409"/>
        <v>0</v>
      </c>
      <c r="Y2043" s="270">
        <f t="shared" si="410"/>
        <v>0</v>
      </c>
      <c r="Z2043" s="61"/>
      <c r="AA2043" s="61"/>
      <c r="AB2043" s="60" t="str">
        <f t="shared" si="411"/>
        <v/>
      </c>
      <c r="AC2043" s="21" t="b">
        <f t="shared" si="412"/>
        <v>0</v>
      </c>
      <c r="AD2043" s="21" t="b">
        <f t="shared" si="413"/>
        <v>0</v>
      </c>
      <c r="AE2043" s="21" t="b">
        <f t="shared" si="414"/>
        <v>0</v>
      </c>
      <c r="AF2043" s="21" t="b">
        <f ca="1">OR(AND($AC2043,NOT($AD2043)),AND($AC2043,OR(AND($G2043="",$H2043&lt;&gt;""),AND($G2043&lt;&gt;"",$H2043=""),AND($J2043="",$K2043&lt;&gt;""),AND($J2043&lt;&gt;"",$K2043=""),AND($M2043="",$N2043&lt;&gt;""),AND($M2043&lt;&gt;"",$N2043=""),AND($P2043="",$Q2043&lt;&gt;""),AND($P2043&lt;&gt;"",$Q2043=""),AND($S2043="",$T2043&lt;&gt;""),AND($S2043&lt;&gt;"",$T2043=""),AND($V2043="",$W2043&lt;&gt;""),AND($V2043&lt;&gt;"",$W2043=""))),AND($C2043&lt;&gt;"",$E2043&lt;&gt;"",LEFT(TRIM($C2043),1)&lt;&gt;LEFT(TRIM($E2043),1)),IF(OR($E2043="",$F2043=""),FALSE(),IFERROR(COUNTIF(INDIRECT("UNITS_"&amp;SUBSTITUTE(LEFT($E2043,FIND(" ",$E2043&amp;" ")-1),".","_")),$F2043)=0,TRUE())),AND($B2043&lt;&gt;"",OR(ISNUMBER(SEARCH("outro",LOWER($B2043))),ISNUMBER(SEARCH("divers",LOWER($B2043))),ISNUMBER(SEARCH("etc",LOWER($B2043))))),OR(AND(ISNUMBER(SEARCH("comunic",LOWER($B2043))),LEFT($E2043,3)&lt;&gt;"4.4"),AND(ISNUMBER(SEARCH("monitor",LOWER($B2043))),NOT(OR(LEFT($E2043,3)="1.5",LEFT($E2043,3)="2.5")))),AND($B2043&lt;&gt;"",OR(LEFT($C2043,1)="1",LEFT($C2043,1)="2"),$D2043=""),AND($D2043&lt;&gt;"",NOT(OR(LEFT($C2043,1)="1",LEFT($C2043,1)="2"))),AND($D2043&lt;&gt;"",COUNTIF(' PROJETO'!$B$14:$B$16,$D2043)=0),IF($D2043="",FALSE(),IF(COUNTIF(' PROJETO'!$B$14:$B$16,$D2043)=0,FALSE(),IFERROR(INDEX(' PROJETO'!$C$14:$C$16,MATCH($D2043,' PROJETO'!$B$14:$B$16,0))&lt;&gt;"Sim",FALSE()))))</f>
        <v>0</v>
      </c>
      <c r="AG2043" s="21" t="b">
        <f>AND($AC2043,$Y2043&gt;'CONFG.  LISTAS'!$F$4,$Z2043="",$AA2043="")</f>
        <v>0</v>
      </c>
      <c r="AH2043" s="21" t="str">
        <f t="shared" si="415"/>
        <v/>
      </c>
      <c r="AI2043" s="43" t="str">
        <f ca="1">IF(NOT($AC2043),"",IF(OR($B2043="",$C2043="",$E2043="",$F2043=""),"Preencha descrição, categoria, tipo e unidade.",IF(AND($B2043&lt;&gt;"",OR(LEFT($C2043,1)="1",LEFT($C2043,1)="2"),$D2043=""),"Informe a prática de restauração para itens diretos.",IF(AND($D2043&lt;&gt;"",NOT(OR(LEFT($C2043,1)="1",LEFT($C2043,1)="2"))),"Custos indiretos não devem pertencer a uma prática específica.",IF(AND($D2043&lt;&gt;"",COUNTIF(' PROJETO'!$B$14:$B$16,$D2043)=0),"Prática de restauração inválida ou não cadastrada.",IF(IF($D2043="",FALSE(),IF(COUNTIF(' PROJETO'!$B$14:$B$16,$D2043)=0,FALSE(),IFERROR(INDEX(' PROJETO'!$C$14:$C$16,MATCH($D2043,' PROJETO'!$B$14:$B$16,0))&lt;&gt;"Sim",FALSE()))),"A prática informada no item não foi selecionada na aba Projeto.",IF(AND(MAX($I2043,$L2043,$O2043,$R2043,$U2043,$X2043)&gt;'CONFG.  LISTAS'!$F$4,NOT(OR($Z2043&lt;&gt;"",$AA2043&lt;&gt;""))),"Memorial de cálculo ou anexo obrigatório não informado para item acima do limite.",IF(OR(AND($G2043&lt;&gt;"",$H2043&lt;&gt;"",OR($G2043&lt;=0,$H2043&lt;=0)),AND($J2043&lt;&gt;"",$K2043&lt;&gt;"",OR($J2043&lt;=0,$K2043&lt;=0)),AND($M2043&lt;&gt;"",$N2043&lt;&gt;"",OR($M2043&lt;=0,$N2043&lt;=0)),AND($P2043&lt;&gt;"",$Q2043&lt;&gt;"",OR($P2043&lt;=0,$Q2043&lt;=0)),AND($S2043&lt;&gt;"",$T2043&lt;&gt;"",OR($S2043&lt;=0,$T2043&lt;=0)),AND($V2043&lt;&gt;"",$W2043&lt;&gt;"",OR($V2043&lt;=0,$W2043&lt;=0))),"Revise os valores informados: valor unitário e quantidade devem ser maiores que zero.",IF(OR(AND($G2043="",$H2043&lt;&gt;""),AND($G2043&lt;&gt;"",$H2043=""),AND($J2043="",$K2043&lt;&gt;""),AND($J2043&lt;&gt;"",$K2043=""),AND($M2043="",$N2043&lt;&gt;""),AND($M2043&lt;&gt;"",$N2043=""),AND($P2043="",$Q2043&lt;&gt;""),AND($P2043&lt;&gt;"",$Q2043=""),AND($S2043="",$T2043&lt;&gt;""),AND($S2043&lt;&gt;"",$T2043=""),AND($V2043="",$W2043&lt;&gt;""),AND($V2043&lt;&gt;"",$W2043="")),"Há ano preenchido parcialmente: "&amp;TRIM(IF(AND($G2043="",$H2043&lt;&gt;""),"Ano 1 (falta valor unitário); ","")&amp;IF(AND($G2043&lt;&gt;"",$H2043=""),"Ano 1 (falta quantidade); ","")&amp;IF(AND($J2043="",$K2043&lt;&gt;""),"Ano 2 (falta valor unitário); ","")&amp;IF(AND($J2043&lt;&gt;"",$K2043=""),"Ano 2 (falta quantidade); ","")&amp;IF(AND($M2043="",$N2043&lt;&gt;""),"Ano 3 (falta valor unitário); ","")&amp;IF(AND($M2043&lt;&gt;"",$N2043=""),"Ano 3 (falta quantidade); ","")&amp;IF(AND($P2043="",$Q2043&lt;&gt;""),"Ano 4 (falta valor unitário); ","")&amp;IF(AND($P2043&lt;&gt;"",$Q2043=""),"Ano 4 (falta quantidade); ","")&amp;IF(AND($S2043="",$T2043&lt;&gt;""),"Ano 5 (falta valor unitário); ","")&amp;IF(AND($S2043&lt;&gt;"",$T2043=""),"Ano 5 (falta quantidade); ","")&amp;IF(AND($V2043="",$W2043&lt;&gt;""),"Ano 6 (falta valor unitário); ","")&amp;IF(AND($V2043&lt;&gt;"",$W2043=""),"Ano 6 (falta quantidade); ","")), IF(NOT(OR(AND($G2043&lt;&gt;"",$H2043&lt;&gt;""),AND($J2043&lt;&gt;"",$K2043&lt;&gt;""),AND($M2043&lt;&gt;"",$N2043&lt;&gt;""),AND($P2043&lt;&gt;"",$Q2043&lt;&gt;""),AND($S2043&lt;&gt;"",$T2043&lt;&gt;""),AND($V2043&lt;&gt;"",$W2043&lt;&gt;""))),"Informe pelo menos um ano completo com valor unitário e quantidade.",IF(AND($C2043&lt;&gt;"",$E2043&lt;&gt;"",LEFT(TRIM($C2043),1)&lt;&gt;LEFT(TRIM($E2043),1)),"Categoria e tipo estão incompatíveis.",IF(IF(OR($E2043="",$F2043=""),FALSE(),IFERROR(COUNTIF(INDIRECT("UNITS_"&amp;SUBSTITUTE(LEFT($E2043,FIND(" ",$E2043&amp;" ")-1),".","_")),$F2043)=0,TRUE())),"Unidade incompatível com o tipo selecionado.",IF(OR(AND(ISNUMBER(SEARCH("comunic",LOWER($B2043))),LEFT($E2043,3)&lt;&gt;"4.4"),AND(ISNUMBER(SEARCH("monitor",LOWER($B2043))),NOT(OR(LEFT($E2043,3)="1.5",LEFT($E2043,3)="2.5")))),"Revise a classificação do item conforme as regras de preenchimento.",IF(AND($B2043&lt;&gt;"",OR(ISNUMBER(SEARCH("outro",LOWER($B2043))),ISNUMBER(SEARCH("divers",LOWER($B2043))),ISNUMBER(SEARCH("kit",LOWER($B2043))),ISNUMBER(SEARCH("ferrament",LOWER($B2043))),ISNUMBER(SEARCH("epi",LOWER($B2043)))),NOT(OR($Z2043&lt;&gt;"",$AA2043&lt;&gt;""))),"Descrição muito genérica: detalhe melhor o item e registre o racional no memorial ou em anexo.",IF(AND($Y2043=0,$B2043&lt;&gt;"",OR($G2043&lt;&gt;"",$H2043&lt;&gt;"",$J2043&lt;&gt;"",$K2043&lt;&gt;"",$M2043&lt;&gt;"",$N2043&lt;&gt;"",$P2043&lt;&gt;"",$Q2043&lt;&gt;"",$S2043&lt;&gt;"",$T2043&lt;&gt;"",$V2043&lt;&gt;"",$W2043&lt;&gt;"")),"O item possui dados lançados, mas o total está zerado. Revise os valores informados.","")))))))))))))))</f>
        <v/>
      </c>
    </row>
    <row r="2044" spans="1:35" ht="14.25" customHeight="1" x14ac:dyDescent="0.25">
      <c r="A2044" s="57" t="str">
        <f t="shared" si="403"/>
        <v/>
      </c>
      <c r="B2044" s="58"/>
      <c r="C2044" s="58"/>
      <c r="D2044" s="58"/>
      <c r="E2044" s="58"/>
      <c r="F2044" s="58"/>
      <c r="G2044" s="269"/>
      <c r="H2044" s="59"/>
      <c r="I2044" s="273">
        <f t="shared" si="404"/>
        <v>0</v>
      </c>
      <c r="J2044" s="269"/>
      <c r="K2044" s="59"/>
      <c r="L2044" s="270">
        <f t="shared" si="405"/>
        <v>0</v>
      </c>
      <c r="M2044" s="269"/>
      <c r="N2044" s="59"/>
      <c r="O2044" s="270">
        <f t="shared" si="406"/>
        <v>0</v>
      </c>
      <c r="P2044" s="269"/>
      <c r="Q2044" s="59"/>
      <c r="R2044" s="271">
        <f t="shared" si="407"/>
        <v>0</v>
      </c>
      <c r="S2044" s="269"/>
      <c r="T2044" s="59"/>
      <c r="U2044" s="270">
        <f t="shared" si="408"/>
        <v>0</v>
      </c>
      <c r="V2044" s="269"/>
      <c r="W2044" s="59"/>
      <c r="X2044" s="270">
        <f t="shared" si="409"/>
        <v>0</v>
      </c>
      <c r="Y2044" s="270">
        <f t="shared" si="410"/>
        <v>0</v>
      </c>
      <c r="Z2044" s="58"/>
      <c r="AA2044" s="58"/>
      <c r="AB2044" s="60" t="str">
        <f t="shared" si="411"/>
        <v/>
      </c>
      <c r="AC2044" s="21" t="b">
        <f t="shared" si="412"/>
        <v>0</v>
      </c>
      <c r="AD2044" s="21" t="b">
        <f t="shared" si="413"/>
        <v>0</v>
      </c>
      <c r="AE2044" s="21" t="b">
        <f t="shared" si="414"/>
        <v>0</v>
      </c>
      <c r="AF2044" s="21" t="b">
        <f ca="1">OR(AND($AC2044,NOT($AD2044)),AND($AC2044,OR(AND($G2044="",$H2044&lt;&gt;""),AND($G2044&lt;&gt;"",$H2044=""),AND($J2044="",$K2044&lt;&gt;""),AND($J2044&lt;&gt;"",$K2044=""),AND($M2044="",$N2044&lt;&gt;""),AND($M2044&lt;&gt;"",$N2044=""),AND($P2044="",$Q2044&lt;&gt;""),AND($P2044&lt;&gt;"",$Q2044=""),AND($S2044="",$T2044&lt;&gt;""),AND($S2044&lt;&gt;"",$T2044=""),AND($V2044="",$W2044&lt;&gt;""),AND($V2044&lt;&gt;"",$W2044=""))),AND($C2044&lt;&gt;"",$E2044&lt;&gt;"",LEFT(TRIM($C2044),1)&lt;&gt;LEFT(TRIM($E2044),1)),IF(OR($E2044="",$F2044=""),FALSE(),IFERROR(COUNTIF(INDIRECT("UNITS_"&amp;SUBSTITUTE(LEFT($E2044,FIND(" ",$E2044&amp;" ")-1),".","_")),$F2044)=0,TRUE())),AND($B2044&lt;&gt;"",OR(ISNUMBER(SEARCH("outro",LOWER($B2044))),ISNUMBER(SEARCH("divers",LOWER($B2044))),ISNUMBER(SEARCH("etc",LOWER($B2044))))),OR(AND(ISNUMBER(SEARCH("comunic",LOWER($B2044))),LEFT($E2044,3)&lt;&gt;"4.4"),AND(ISNUMBER(SEARCH("monitor",LOWER($B2044))),NOT(OR(LEFT($E2044,3)="1.5",LEFT($E2044,3)="2.5")))),AND($B2044&lt;&gt;"",OR(LEFT($C2044,1)="1",LEFT($C2044,1)="2"),$D2044=""),AND($D2044&lt;&gt;"",NOT(OR(LEFT($C2044,1)="1",LEFT($C2044,1)="2"))),AND($D2044&lt;&gt;"",COUNTIF(' PROJETO'!$B$14:$B$16,$D2044)=0),IF($D2044="",FALSE(),IF(COUNTIF(' PROJETO'!$B$14:$B$16,$D2044)=0,FALSE(),IFERROR(INDEX(' PROJETO'!$C$14:$C$16,MATCH($D2044,' PROJETO'!$B$14:$B$16,0))&lt;&gt;"Sim",FALSE()))))</f>
        <v>0</v>
      </c>
      <c r="AG2044" s="21" t="b">
        <f>AND($AC2044,$Y2044&gt;'CONFG.  LISTAS'!$F$4,$Z2044="",$AA2044="")</f>
        <v>0</v>
      </c>
      <c r="AH2044" s="21" t="str">
        <f t="shared" si="415"/>
        <v/>
      </c>
      <c r="AI2044" s="43" t="str">
        <f ca="1">IF(NOT($AC2044),"",IF(OR($B2044="",$C2044="",$E2044="",$F2044=""),"Preencha descrição, categoria, tipo e unidade.",IF(AND($B2044&lt;&gt;"",OR(LEFT($C2044,1)="1",LEFT($C2044,1)="2"),$D2044=""),"Informe a prática de restauração para itens diretos.",IF(AND($D2044&lt;&gt;"",NOT(OR(LEFT($C2044,1)="1",LEFT($C2044,1)="2"))),"Custos indiretos não devem pertencer a uma prática específica.",IF(AND($D2044&lt;&gt;"",COUNTIF(' PROJETO'!$B$14:$B$16,$D2044)=0),"Prática de restauração inválida ou não cadastrada.",IF(IF($D2044="",FALSE(),IF(COUNTIF(' PROJETO'!$B$14:$B$16,$D2044)=0,FALSE(),IFERROR(INDEX(' PROJETO'!$C$14:$C$16,MATCH($D2044,' PROJETO'!$B$14:$B$16,0))&lt;&gt;"Sim",FALSE()))),"A prática informada no item não foi selecionada na aba Projeto.",IF(AND(MAX($I2044,$L2044,$O2044,$R2044,$U2044,$X2044)&gt;'CONFG.  LISTAS'!$F$4,NOT(OR($Z2044&lt;&gt;"",$AA2044&lt;&gt;""))),"Memorial de cálculo ou anexo obrigatório não informado para item acima do limite.",IF(OR(AND($G2044&lt;&gt;"",$H2044&lt;&gt;"",OR($G2044&lt;=0,$H2044&lt;=0)),AND($J2044&lt;&gt;"",$K2044&lt;&gt;"",OR($J2044&lt;=0,$K2044&lt;=0)),AND($M2044&lt;&gt;"",$N2044&lt;&gt;"",OR($M2044&lt;=0,$N2044&lt;=0)),AND($P2044&lt;&gt;"",$Q2044&lt;&gt;"",OR($P2044&lt;=0,$Q2044&lt;=0)),AND($S2044&lt;&gt;"",$T2044&lt;&gt;"",OR($S2044&lt;=0,$T2044&lt;=0)),AND($V2044&lt;&gt;"",$W2044&lt;&gt;"",OR($V2044&lt;=0,$W2044&lt;=0))),"Revise os valores informados: valor unitário e quantidade devem ser maiores que zero.",IF(OR(AND($G2044="",$H2044&lt;&gt;""),AND($G2044&lt;&gt;"",$H2044=""),AND($J2044="",$K2044&lt;&gt;""),AND($J2044&lt;&gt;"",$K2044=""),AND($M2044="",$N2044&lt;&gt;""),AND($M2044&lt;&gt;"",$N2044=""),AND($P2044="",$Q2044&lt;&gt;""),AND($P2044&lt;&gt;"",$Q2044=""),AND($S2044="",$T2044&lt;&gt;""),AND($S2044&lt;&gt;"",$T2044=""),AND($V2044="",$W2044&lt;&gt;""),AND($V2044&lt;&gt;"",$W2044="")),"Há ano preenchido parcialmente: "&amp;TRIM(IF(AND($G2044="",$H2044&lt;&gt;""),"Ano 1 (falta valor unitário); ","")&amp;IF(AND($G2044&lt;&gt;"",$H2044=""),"Ano 1 (falta quantidade); ","")&amp;IF(AND($J2044="",$K2044&lt;&gt;""),"Ano 2 (falta valor unitário); ","")&amp;IF(AND($J2044&lt;&gt;"",$K2044=""),"Ano 2 (falta quantidade); ","")&amp;IF(AND($M2044="",$N2044&lt;&gt;""),"Ano 3 (falta valor unitário); ","")&amp;IF(AND($M2044&lt;&gt;"",$N2044=""),"Ano 3 (falta quantidade); ","")&amp;IF(AND($P2044="",$Q2044&lt;&gt;""),"Ano 4 (falta valor unitário); ","")&amp;IF(AND($P2044&lt;&gt;"",$Q2044=""),"Ano 4 (falta quantidade); ","")&amp;IF(AND($S2044="",$T2044&lt;&gt;""),"Ano 5 (falta valor unitário); ","")&amp;IF(AND($S2044&lt;&gt;"",$T2044=""),"Ano 5 (falta quantidade); ","")&amp;IF(AND($V2044="",$W2044&lt;&gt;""),"Ano 6 (falta valor unitário); ","")&amp;IF(AND($V2044&lt;&gt;"",$W2044=""),"Ano 6 (falta quantidade); ","")), IF(NOT(OR(AND($G2044&lt;&gt;"",$H2044&lt;&gt;""),AND($J2044&lt;&gt;"",$K2044&lt;&gt;""),AND($M2044&lt;&gt;"",$N2044&lt;&gt;""),AND($P2044&lt;&gt;"",$Q2044&lt;&gt;""),AND($S2044&lt;&gt;"",$T2044&lt;&gt;""),AND($V2044&lt;&gt;"",$W2044&lt;&gt;""))),"Informe pelo menos um ano completo com valor unitário e quantidade.",IF(AND($C2044&lt;&gt;"",$E2044&lt;&gt;"",LEFT(TRIM($C2044),1)&lt;&gt;LEFT(TRIM($E2044),1)),"Categoria e tipo estão incompatíveis.",IF(IF(OR($E2044="",$F2044=""),FALSE(),IFERROR(COUNTIF(INDIRECT("UNITS_"&amp;SUBSTITUTE(LEFT($E2044,FIND(" ",$E2044&amp;" ")-1),".","_")),$F2044)=0,TRUE())),"Unidade incompatível com o tipo selecionado.",IF(OR(AND(ISNUMBER(SEARCH("comunic",LOWER($B2044))),LEFT($E2044,3)&lt;&gt;"4.4"),AND(ISNUMBER(SEARCH("monitor",LOWER($B2044))),NOT(OR(LEFT($E2044,3)="1.5",LEFT($E2044,3)="2.5")))),"Revise a classificação do item conforme as regras de preenchimento.",IF(AND($B2044&lt;&gt;"",OR(ISNUMBER(SEARCH("outro",LOWER($B2044))),ISNUMBER(SEARCH("divers",LOWER($B2044))),ISNUMBER(SEARCH("kit",LOWER($B2044))),ISNUMBER(SEARCH("ferrament",LOWER($B2044))),ISNUMBER(SEARCH("epi",LOWER($B2044)))),NOT(OR($Z2044&lt;&gt;"",$AA2044&lt;&gt;""))),"Descrição muito genérica: detalhe melhor o item e registre o racional no memorial ou em anexo.",IF(AND($Y2044=0,$B2044&lt;&gt;"",OR($G2044&lt;&gt;"",$H2044&lt;&gt;"",$J2044&lt;&gt;"",$K2044&lt;&gt;"",$M2044&lt;&gt;"",$N2044&lt;&gt;"",$P2044&lt;&gt;"",$Q2044&lt;&gt;"",$S2044&lt;&gt;"",$T2044&lt;&gt;"",$V2044&lt;&gt;"",$W2044&lt;&gt;"")),"O item possui dados lançados, mas o total está zerado. Revise os valores informados.","")))))))))))))))</f>
        <v/>
      </c>
    </row>
    <row r="2045" spans="1:35" ht="14.25" customHeight="1" x14ac:dyDescent="0.25">
      <c r="A2045" s="57" t="str">
        <f t="shared" si="403"/>
        <v/>
      </c>
      <c r="B2045" s="61"/>
      <c r="C2045" s="61"/>
      <c r="D2045" s="58"/>
      <c r="E2045" s="61"/>
      <c r="F2045" s="61"/>
      <c r="G2045" s="272"/>
      <c r="H2045" s="62"/>
      <c r="I2045" s="273">
        <f t="shared" si="404"/>
        <v>0</v>
      </c>
      <c r="J2045" s="272"/>
      <c r="K2045" s="62"/>
      <c r="L2045" s="270">
        <f t="shared" si="405"/>
        <v>0</v>
      </c>
      <c r="M2045" s="272"/>
      <c r="N2045" s="62"/>
      <c r="O2045" s="270">
        <f t="shared" si="406"/>
        <v>0</v>
      </c>
      <c r="P2045" s="272"/>
      <c r="Q2045" s="62"/>
      <c r="R2045" s="271">
        <f t="shared" si="407"/>
        <v>0</v>
      </c>
      <c r="S2045" s="272"/>
      <c r="T2045" s="62"/>
      <c r="U2045" s="270">
        <f t="shared" si="408"/>
        <v>0</v>
      </c>
      <c r="V2045" s="272"/>
      <c r="W2045" s="62"/>
      <c r="X2045" s="270">
        <f t="shared" si="409"/>
        <v>0</v>
      </c>
      <c r="Y2045" s="270">
        <f t="shared" si="410"/>
        <v>0</v>
      </c>
      <c r="Z2045" s="61"/>
      <c r="AA2045" s="61"/>
      <c r="AB2045" s="60" t="str">
        <f t="shared" si="411"/>
        <v/>
      </c>
      <c r="AC2045" s="21" t="b">
        <f t="shared" si="412"/>
        <v>0</v>
      </c>
      <c r="AD2045" s="21" t="b">
        <f t="shared" si="413"/>
        <v>0</v>
      </c>
      <c r="AE2045" s="21" t="b">
        <f t="shared" si="414"/>
        <v>0</v>
      </c>
      <c r="AF2045" s="21" t="b">
        <f ca="1">OR(AND($AC2045,NOT($AD2045)),AND($AC2045,OR(AND($G2045="",$H2045&lt;&gt;""),AND($G2045&lt;&gt;"",$H2045=""),AND($J2045="",$K2045&lt;&gt;""),AND($J2045&lt;&gt;"",$K2045=""),AND($M2045="",$N2045&lt;&gt;""),AND($M2045&lt;&gt;"",$N2045=""),AND($P2045="",$Q2045&lt;&gt;""),AND($P2045&lt;&gt;"",$Q2045=""),AND($S2045="",$T2045&lt;&gt;""),AND($S2045&lt;&gt;"",$T2045=""),AND($V2045="",$W2045&lt;&gt;""),AND($V2045&lt;&gt;"",$W2045=""))),AND($C2045&lt;&gt;"",$E2045&lt;&gt;"",LEFT(TRIM($C2045),1)&lt;&gt;LEFT(TRIM($E2045),1)),IF(OR($E2045="",$F2045=""),FALSE(),IFERROR(COUNTIF(INDIRECT("UNITS_"&amp;SUBSTITUTE(LEFT($E2045,FIND(" ",$E2045&amp;" ")-1),".","_")),$F2045)=0,TRUE())),AND($B2045&lt;&gt;"",OR(ISNUMBER(SEARCH("outro",LOWER($B2045))),ISNUMBER(SEARCH("divers",LOWER($B2045))),ISNUMBER(SEARCH("etc",LOWER($B2045))))),OR(AND(ISNUMBER(SEARCH("comunic",LOWER($B2045))),LEFT($E2045,3)&lt;&gt;"4.4"),AND(ISNUMBER(SEARCH("monitor",LOWER($B2045))),NOT(OR(LEFT($E2045,3)="1.5",LEFT($E2045,3)="2.5")))),AND($B2045&lt;&gt;"",OR(LEFT($C2045,1)="1",LEFT($C2045,1)="2"),$D2045=""),AND($D2045&lt;&gt;"",NOT(OR(LEFT($C2045,1)="1",LEFT($C2045,1)="2"))),AND($D2045&lt;&gt;"",COUNTIF(' PROJETO'!$B$14:$B$16,$D2045)=0),IF($D2045="",FALSE(),IF(COUNTIF(' PROJETO'!$B$14:$B$16,$D2045)=0,FALSE(),IFERROR(INDEX(' PROJETO'!$C$14:$C$16,MATCH($D2045,' PROJETO'!$B$14:$B$16,0))&lt;&gt;"Sim",FALSE()))))</f>
        <v>0</v>
      </c>
      <c r="AG2045" s="21" t="b">
        <f>AND($AC2045,$Y2045&gt;'CONFG.  LISTAS'!$F$4,$Z2045="",$AA2045="")</f>
        <v>0</v>
      </c>
      <c r="AH2045" s="21" t="str">
        <f t="shared" si="415"/>
        <v/>
      </c>
      <c r="AI2045" s="43" t="str">
        <f ca="1">IF(NOT($AC2045),"",IF(OR($B2045="",$C2045="",$E2045="",$F2045=""),"Preencha descrição, categoria, tipo e unidade.",IF(AND($B2045&lt;&gt;"",OR(LEFT($C2045,1)="1",LEFT($C2045,1)="2"),$D2045=""),"Informe a prática de restauração para itens diretos.",IF(AND($D2045&lt;&gt;"",NOT(OR(LEFT($C2045,1)="1",LEFT($C2045,1)="2"))),"Custos indiretos não devem pertencer a uma prática específica.",IF(AND($D2045&lt;&gt;"",COUNTIF(' PROJETO'!$B$14:$B$16,$D2045)=0),"Prática de restauração inválida ou não cadastrada.",IF(IF($D2045="",FALSE(),IF(COUNTIF(' PROJETO'!$B$14:$B$16,$D2045)=0,FALSE(),IFERROR(INDEX(' PROJETO'!$C$14:$C$16,MATCH($D2045,' PROJETO'!$B$14:$B$16,0))&lt;&gt;"Sim",FALSE()))),"A prática informada no item não foi selecionada na aba Projeto.",IF(AND(MAX($I2045,$L2045,$O2045,$R2045,$U2045,$X2045)&gt;'CONFG.  LISTAS'!$F$4,NOT(OR($Z2045&lt;&gt;"",$AA2045&lt;&gt;""))),"Memorial de cálculo ou anexo obrigatório não informado para item acima do limite.",IF(OR(AND($G2045&lt;&gt;"",$H2045&lt;&gt;"",OR($G2045&lt;=0,$H2045&lt;=0)),AND($J2045&lt;&gt;"",$K2045&lt;&gt;"",OR($J2045&lt;=0,$K2045&lt;=0)),AND($M2045&lt;&gt;"",$N2045&lt;&gt;"",OR($M2045&lt;=0,$N2045&lt;=0)),AND($P2045&lt;&gt;"",$Q2045&lt;&gt;"",OR($P2045&lt;=0,$Q2045&lt;=0)),AND($S2045&lt;&gt;"",$T2045&lt;&gt;"",OR($S2045&lt;=0,$T2045&lt;=0)),AND($V2045&lt;&gt;"",$W2045&lt;&gt;"",OR($V2045&lt;=0,$W2045&lt;=0))),"Revise os valores informados: valor unitário e quantidade devem ser maiores que zero.",IF(OR(AND($G2045="",$H2045&lt;&gt;""),AND($G2045&lt;&gt;"",$H2045=""),AND($J2045="",$K2045&lt;&gt;""),AND($J2045&lt;&gt;"",$K2045=""),AND($M2045="",$N2045&lt;&gt;""),AND($M2045&lt;&gt;"",$N2045=""),AND($P2045="",$Q2045&lt;&gt;""),AND($P2045&lt;&gt;"",$Q2045=""),AND($S2045="",$T2045&lt;&gt;""),AND($S2045&lt;&gt;"",$T2045=""),AND($V2045="",$W2045&lt;&gt;""),AND($V2045&lt;&gt;"",$W2045="")),"Há ano preenchido parcialmente: "&amp;TRIM(IF(AND($G2045="",$H2045&lt;&gt;""),"Ano 1 (falta valor unitário); ","")&amp;IF(AND($G2045&lt;&gt;"",$H2045=""),"Ano 1 (falta quantidade); ","")&amp;IF(AND($J2045="",$K2045&lt;&gt;""),"Ano 2 (falta valor unitário); ","")&amp;IF(AND($J2045&lt;&gt;"",$K2045=""),"Ano 2 (falta quantidade); ","")&amp;IF(AND($M2045="",$N2045&lt;&gt;""),"Ano 3 (falta valor unitário); ","")&amp;IF(AND($M2045&lt;&gt;"",$N2045=""),"Ano 3 (falta quantidade); ","")&amp;IF(AND($P2045="",$Q2045&lt;&gt;""),"Ano 4 (falta valor unitário); ","")&amp;IF(AND($P2045&lt;&gt;"",$Q2045=""),"Ano 4 (falta quantidade); ","")&amp;IF(AND($S2045="",$T2045&lt;&gt;""),"Ano 5 (falta valor unitário); ","")&amp;IF(AND($S2045&lt;&gt;"",$T2045=""),"Ano 5 (falta quantidade); ","")&amp;IF(AND($V2045="",$W2045&lt;&gt;""),"Ano 6 (falta valor unitário); ","")&amp;IF(AND($V2045&lt;&gt;"",$W2045=""),"Ano 6 (falta quantidade); ","")), IF(NOT(OR(AND($G2045&lt;&gt;"",$H2045&lt;&gt;""),AND($J2045&lt;&gt;"",$K2045&lt;&gt;""),AND($M2045&lt;&gt;"",$N2045&lt;&gt;""),AND($P2045&lt;&gt;"",$Q2045&lt;&gt;""),AND($S2045&lt;&gt;"",$T2045&lt;&gt;""),AND($V2045&lt;&gt;"",$W2045&lt;&gt;""))),"Informe pelo menos um ano completo com valor unitário e quantidade.",IF(AND($C2045&lt;&gt;"",$E2045&lt;&gt;"",LEFT(TRIM($C2045),1)&lt;&gt;LEFT(TRIM($E2045),1)),"Categoria e tipo estão incompatíveis.",IF(IF(OR($E2045="",$F2045=""),FALSE(),IFERROR(COUNTIF(INDIRECT("UNITS_"&amp;SUBSTITUTE(LEFT($E2045,FIND(" ",$E2045&amp;" ")-1),".","_")),$F2045)=0,TRUE())),"Unidade incompatível com o tipo selecionado.",IF(OR(AND(ISNUMBER(SEARCH("comunic",LOWER($B2045))),LEFT($E2045,3)&lt;&gt;"4.4"),AND(ISNUMBER(SEARCH("monitor",LOWER($B2045))),NOT(OR(LEFT($E2045,3)="1.5",LEFT($E2045,3)="2.5")))),"Revise a classificação do item conforme as regras de preenchimento.",IF(AND($B2045&lt;&gt;"",OR(ISNUMBER(SEARCH("outro",LOWER($B2045))),ISNUMBER(SEARCH("divers",LOWER($B2045))),ISNUMBER(SEARCH("kit",LOWER($B2045))),ISNUMBER(SEARCH("ferrament",LOWER($B2045))),ISNUMBER(SEARCH("epi",LOWER($B2045)))),NOT(OR($Z2045&lt;&gt;"",$AA2045&lt;&gt;""))),"Descrição muito genérica: detalhe melhor o item e registre o racional no memorial ou em anexo.",IF(AND($Y2045=0,$B2045&lt;&gt;"",OR($G2045&lt;&gt;"",$H2045&lt;&gt;"",$J2045&lt;&gt;"",$K2045&lt;&gt;"",$M2045&lt;&gt;"",$N2045&lt;&gt;"",$P2045&lt;&gt;"",$Q2045&lt;&gt;"",$S2045&lt;&gt;"",$T2045&lt;&gt;"",$V2045&lt;&gt;"",$W2045&lt;&gt;"")),"O item possui dados lançados, mas o total está zerado. Revise os valores informados.","")))))))))))))))</f>
        <v/>
      </c>
    </row>
    <row r="2046" spans="1:35" ht="14.25" customHeight="1" x14ac:dyDescent="0.25">
      <c r="A2046" s="57" t="str">
        <f t="shared" si="403"/>
        <v/>
      </c>
      <c r="B2046" s="58"/>
      <c r="C2046" s="58"/>
      <c r="D2046" s="58"/>
      <c r="E2046" s="58"/>
      <c r="F2046" s="58"/>
      <c r="G2046" s="269"/>
      <c r="H2046" s="59"/>
      <c r="I2046" s="273">
        <f t="shared" si="404"/>
        <v>0</v>
      </c>
      <c r="J2046" s="269"/>
      <c r="K2046" s="59"/>
      <c r="L2046" s="270">
        <f t="shared" si="405"/>
        <v>0</v>
      </c>
      <c r="M2046" s="269"/>
      <c r="N2046" s="59"/>
      <c r="O2046" s="270">
        <f t="shared" si="406"/>
        <v>0</v>
      </c>
      <c r="P2046" s="269"/>
      <c r="Q2046" s="59"/>
      <c r="R2046" s="271">
        <f t="shared" si="407"/>
        <v>0</v>
      </c>
      <c r="S2046" s="269"/>
      <c r="T2046" s="59"/>
      <c r="U2046" s="270">
        <f t="shared" si="408"/>
        <v>0</v>
      </c>
      <c r="V2046" s="269"/>
      <c r="W2046" s="59"/>
      <c r="X2046" s="270">
        <f t="shared" si="409"/>
        <v>0</v>
      </c>
      <c r="Y2046" s="270">
        <f t="shared" si="410"/>
        <v>0</v>
      </c>
      <c r="Z2046" s="58"/>
      <c r="AA2046" s="58"/>
      <c r="AB2046" s="60" t="str">
        <f t="shared" si="411"/>
        <v/>
      </c>
      <c r="AC2046" s="21" t="b">
        <f t="shared" si="412"/>
        <v>0</v>
      </c>
      <c r="AD2046" s="21" t="b">
        <f t="shared" si="413"/>
        <v>0</v>
      </c>
      <c r="AE2046" s="21" t="b">
        <f t="shared" si="414"/>
        <v>0</v>
      </c>
      <c r="AF2046" s="21" t="b">
        <f ca="1">OR(AND($AC2046,NOT($AD2046)),AND($AC2046,OR(AND($G2046="",$H2046&lt;&gt;""),AND($G2046&lt;&gt;"",$H2046=""),AND($J2046="",$K2046&lt;&gt;""),AND($J2046&lt;&gt;"",$K2046=""),AND($M2046="",$N2046&lt;&gt;""),AND($M2046&lt;&gt;"",$N2046=""),AND($P2046="",$Q2046&lt;&gt;""),AND($P2046&lt;&gt;"",$Q2046=""),AND($S2046="",$T2046&lt;&gt;""),AND($S2046&lt;&gt;"",$T2046=""),AND($V2046="",$W2046&lt;&gt;""),AND($V2046&lt;&gt;"",$W2046=""))),AND($C2046&lt;&gt;"",$E2046&lt;&gt;"",LEFT(TRIM($C2046),1)&lt;&gt;LEFT(TRIM($E2046),1)),IF(OR($E2046="",$F2046=""),FALSE(),IFERROR(COUNTIF(INDIRECT("UNITS_"&amp;SUBSTITUTE(LEFT($E2046,FIND(" ",$E2046&amp;" ")-1),".","_")),$F2046)=0,TRUE())),AND($B2046&lt;&gt;"",OR(ISNUMBER(SEARCH("outro",LOWER($B2046))),ISNUMBER(SEARCH("divers",LOWER($B2046))),ISNUMBER(SEARCH("etc",LOWER($B2046))))),OR(AND(ISNUMBER(SEARCH("comunic",LOWER($B2046))),LEFT($E2046,3)&lt;&gt;"4.4"),AND(ISNUMBER(SEARCH("monitor",LOWER($B2046))),NOT(OR(LEFT($E2046,3)="1.5",LEFT($E2046,3)="2.5")))),AND($B2046&lt;&gt;"",OR(LEFT($C2046,1)="1",LEFT($C2046,1)="2"),$D2046=""),AND($D2046&lt;&gt;"",NOT(OR(LEFT($C2046,1)="1",LEFT($C2046,1)="2"))),AND($D2046&lt;&gt;"",COUNTIF(' PROJETO'!$B$14:$B$16,$D2046)=0),IF($D2046="",FALSE(),IF(COUNTIF(' PROJETO'!$B$14:$B$16,$D2046)=0,FALSE(),IFERROR(INDEX(' PROJETO'!$C$14:$C$16,MATCH($D2046,' PROJETO'!$B$14:$B$16,0))&lt;&gt;"Sim",FALSE()))))</f>
        <v>0</v>
      </c>
      <c r="AG2046" s="21" t="b">
        <f>AND($AC2046,$Y2046&gt;'CONFG.  LISTAS'!$F$4,$Z2046="",$AA2046="")</f>
        <v>0</v>
      </c>
      <c r="AH2046" s="21" t="str">
        <f t="shared" si="415"/>
        <v/>
      </c>
      <c r="AI2046" s="43" t="str">
        <f ca="1">IF(NOT($AC2046),"",IF(OR($B2046="",$C2046="",$E2046="",$F2046=""),"Preencha descrição, categoria, tipo e unidade.",IF(AND($B2046&lt;&gt;"",OR(LEFT($C2046,1)="1",LEFT($C2046,1)="2"),$D2046=""),"Informe a prática de restauração para itens diretos.",IF(AND($D2046&lt;&gt;"",NOT(OR(LEFT($C2046,1)="1",LEFT($C2046,1)="2"))),"Custos indiretos não devem pertencer a uma prática específica.",IF(AND($D2046&lt;&gt;"",COUNTIF(' PROJETO'!$B$14:$B$16,$D2046)=0),"Prática de restauração inválida ou não cadastrada.",IF(IF($D2046="",FALSE(),IF(COUNTIF(' PROJETO'!$B$14:$B$16,$D2046)=0,FALSE(),IFERROR(INDEX(' PROJETO'!$C$14:$C$16,MATCH($D2046,' PROJETO'!$B$14:$B$16,0))&lt;&gt;"Sim",FALSE()))),"A prática informada no item não foi selecionada na aba Projeto.",IF(AND(MAX($I2046,$L2046,$O2046,$R2046,$U2046,$X2046)&gt;'CONFG.  LISTAS'!$F$4,NOT(OR($Z2046&lt;&gt;"",$AA2046&lt;&gt;""))),"Memorial de cálculo ou anexo obrigatório não informado para item acima do limite.",IF(OR(AND($G2046&lt;&gt;"",$H2046&lt;&gt;"",OR($G2046&lt;=0,$H2046&lt;=0)),AND($J2046&lt;&gt;"",$K2046&lt;&gt;"",OR($J2046&lt;=0,$K2046&lt;=0)),AND($M2046&lt;&gt;"",$N2046&lt;&gt;"",OR($M2046&lt;=0,$N2046&lt;=0)),AND($P2046&lt;&gt;"",$Q2046&lt;&gt;"",OR($P2046&lt;=0,$Q2046&lt;=0)),AND($S2046&lt;&gt;"",$T2046&lt;&gt;"",OR($S2046&lt;=0,$T2046&lt;=0)),AND($V2046&lt;&gt;"",$W2046&lt;&gt;"",OR($V2046&lt;=0,$W2046&lt;=0))),"Revise os valores informados: valor unitário e quantidade devem ser maiores que zero.",IF(OR(AND($G2046="",$H2046&lt;&gt;""),AND($G2046&lt;&gt;"",$H2046=""),AND($J2046="",$K2046&lt;&gt;""),AND($J2046&lt;&gt;"",$K2046=""),AND($M2046="",$N2046&lt;&gt;""),AND($M2046&lt;&gt;"",$N2046=""),AND($P2046="",$Q2046&lt;&gt;""),AND($P2046&lt;&gt;"",$Q2046=""),AND($S2046="",$T2046&lt;&gt;""),AND($S2046&lt;&gt;"",$T2046=""),AND($V2046="",$W2046&lt;&gt;""),AND($V2046&lt;&gt;"",$W2046="")),"Há ano preenchido parcialmente: "&amp;TRIM(IF(AND($G2046="",$H2046&lt;&gt;""),"Ano 1 (falta valor unitário); ","")&amp;IF(AND($G2046&lt;&gt;"",$H2046=""),"Ano 1 (falta quantidade); ","")&amp;IF(AND($J2046="",$K2046&lt;&gt;""),"Ano 2 (falta valor unitário); ","")&amp;IF(AND($J2046&lt;&gt;"",$K2046=""),"Ano 2 (falta quantidade); ","")&amp;IF(AND($M2046="",$N2046&lt;&gt;""),"Ano 3 (falta valor unitário); ","")&amp;IF(AND($M2046&lt;&gt;"",$N2046=""),"Ano 3 (falta quantidade); ","")&amp;IF(AND($P2046="",$Q2046&lt;&gt;""),"Ano 4 (falta valor unitário); ","")&amp;IF(AND($P2046&lt;&gt;"",$Q2046=""),"Ano 4 (falta quantidade); ","")&amp;IF(AND($S2046="",$T2046&lt;&gt;""),"Ano 5 (falta valor unitário); ","")&amp;IF(AND($S2046&lt;&gt;"",$T2046=""),"Ano 5 (falta quantidade); ","")&amp;IF(AND($V2046="",$W2046&lt;&gt;""),"Ano 6 (falta valor unitário); ","")&amp;IF(AND($V2046&lt;&gt;"",$W2046=""),"Ano 6 (falta quantidade); ","")), IF(NOT(OR(AND($G2046&lt;&gt;"",$H2046&lt;&gt;""),AND($J2046&lt;&gt;"",$K2046&lt;&gt;""),AND($M2046&lt;&gt;"",$N2046&lt;&gt;""),AND($P2046&lt;&gt;"",$Q2046&lt;&gt;""),AND($S2046&lt;&gt;"",$T2046&lt;&gt;""),AND($V2046&lt;&gt;"",$W2046&lt;&gt;""))),"Informe pelo menos um ano completo com valor unitário e quantidade.",IF(AND($C2046&lt;&gt;"",$E2046&lt;&gt;"",LEFT(TRIM($C2046),1)&lt;&gt;LEFT(TRIM($E2046),1)),"Categoria e tipo estão incompatíveis.",IF(IF(OR($E2046="",$F2046=""),FALSE(),IFERROR(COUNTIF(INDIRECT("UNITS_"&amp;SUBSTITUTE(LEFT($E2046,FIND(" ",$E2046&amp;" ")-1),".","_")),$F2046)=0,TRUE())),"Unidade incompatível com o tipo selecionado.",IF(OR(AND(ISNUMBER(SEARCH("comunic",LOWER($B2046))),LEFT($E2046,3)&lt;&gt;"4.4"),AND(ISNUMBER(SEARCH("monitor",LOWER($B2046))),NOT(OR(LEFT($E2046,3)="1.5",LEFT($E2046,3)="2.5")))),"Revise a classificação do item conforme as regras de preenchimento.",IF(AND($B2046&lt;&gt;"",OR(ISNUMBER(SEARCH("outro",LOWER($B2046))),ISNUMBER(SEARCH("divers",LOWER($B2046))),ISNUMBER(SEARCH("kit",LOWER($B2046))),ISNUMBER(SEARCH("ferrament",LOWER($B2046))),ISNUMBER(SEARCH("epi",LOWER($B2046)))),NOT(OR($Z2046&lt;&gt;"",$AA2046&lt;&gt;""))),"Descrição muito genérica: detalhe melhor o item e registre o racional no memorial ou em anexo.",IF(AND($Y2046=0,$B2046&lt;&gt;"",OR($G2046&lt;&gt;"",$H2046&lt;&gt;"",$J2046&lt;&gt;"",$K2046&lt;&gt;"",$M2046&lt;&gt;"",$N2046&lt;&gt;"",$P2046&lt;&gt;"",$Q2046&lt;&gt;"",$S2046&lt;&gt;"",$T2046&lt;&gt;"",$V2046&lt;&gt;"",$W2046&lt;&gt;"")),"O item possui dados lançados, mas o total está zerado. Revise os valores informados.","")))))))))))))))</f>
        <v/>
      </c>
    </row>
    <row r="2047" spans="1:35" ht="14.25" customHeight="1" x14ac:dyDescent="0.25">
      <c r="A2047" s="57" t="str">
        <f t="shared" si="403"/>
        <v/>
      </c>
      <c r="B2047" s="61"/>
      <c r="C2047" s="61"/>
      <c r="D2047" s="58"/>
      <c r="E2047" s="61"/>
      <c r="F2047" s="61"/>
      <c r="G2047" s="272"/>
      <c r="H2047" s="62"/>
      <c r="I2047" s="273">
        <f t="shared" si="404"/>
        <v>0</v>
      </c>
      <c r="J2047" s="272"/>
      <c r="K2047" s="62"/>
      <c r="L2047" s="270">
        <f t="shared" si="405"/>
        <v>0</v>
      </c>
      <c r="M2047" s="272"/>
      <c r="N2047" s="62"/>
      <c r="O2047" s="270">
        <f t="shared" si="406"/>
        <v>0</v>
      </c>
      <c r="P2047" s="272"/>
      <c r="Q2047" s="62"/>
      <c r="R2047" s="271">
        <f t="shared" si="407"/>
        <v>0</v>
      </c>
      <c r="S2047" s="272"/>
      <c r="T2047" s="62"/>
      <c r="U2047" s="270">
        <f t="shared" si="408"/>
        <v>0</v>
      </c>
      <c r="V2047" s="272"/>
      <c r="W2047" s="62"/>
      <c r="X2047" s="270">
        <f t="shared" si="409"/>
        <v>0</v>
      </c>
      <c r="Y2047" s="270">
        <f t="shared" si="410"/>
        <v>0</v>
      </c>
      <c r="Z2047" s="61"/>
      <c r="AA2047" s="61"/>
      <c r="AB2047" s="60" t="str">
        <f t="shared" si="411"/>
        <v/>
      </c>
      <c r="AC2047" s="21" t="b">
        <f t="shared" si="412"/>
        <v>0</v>
      </c>
      <c r="AD2047" s="21" t="b">
        <f t="shared" si="413"/>
        <v>0</v>
      </c>
      <c r="AE2047" s="21" t="b">
        <f t="shared" si="414"/>
        <v>0</v>
      </c>
      <c r="AF2047" s="21" t="b">
        <f ca="1">OR(AND($AC2047,NOT($AD2047)),AND($AC2047,OR(AND($G2047="",$H2047&lt;&gt;""),AND($G2047&lt;&gt;"",$H2047=""),AND($J2047="",$K2047&lt;&gt;""),AND($J2047&lt;&gt;"",$K2047=""),AND($M2047="",$N2047&lt;&gt;""),AND($M2047&lt;&gt;"",$N2047=""),AND($P2047="",$Q2047&lt;&gt;""),AND($P2047&lt;&gt;"",$Q2047=""),AND($S2047="",$T2047&lt;&gt;""),AND($S2047&lt;&gt;"",$T2047=""),AND($V2047="",$W2047&lt;&gt;""),AND($V2047&lt;&gt;"",$W2047=""))),AND($C2047&lt;&gt;"",$E2047&lt;&gt;"",LEFT(TRIM($C2047),1)&lt;&gt;LEFT(TRIM($E2047),1)),IF(OR($E2047="",$F2047=""),FALSE(),IFERROR(COUNTIF(INDIRECT("UNITS_"&amp;SUBSTITUTE(LEFT($E2047,FIND(" ",$E2047&amp;" ")-1),".","_")),$F2047)=0,TRUE())),AND($B2047&lt;&gt;"",OR(ISNUMBER(SEARCH("outro",LOWER($B2047))),ISNUMBER(SEARCH("divers",LOWER($B2047))),ISNUMBER(SEARCH("etc",LOWER($B2047))))),OR(AND(ISNUMBER(SEARCH("comunic",LOWER($B2047))),LEFT($E2047,3)&lt;&gt;"4.4"),AND(ISNUMBER(SEARCH("monitor",LOWER($B2047))),NOT(OR(LEFT($E2047,3)="1.5",LEFT($E2047,3)="2.5")))),AND($B2047&lt;&gt;"",OR(LEFT($C2047,1)="1",LEFT($C2047,1)="2"),$D2047=""),AND($D2047&lt;&gt;"",NOT(OR(LEFT($C2047,1)="1",LEFT($C2047,1)="2"))),AND($D2047&lt;&gt;"",COUNTIF(' PROJETO'!$B$14:$B$16,$D2047)=0),IF($D2047="",FALSE(),IF(COUNTIF(' PROJETO'!$B$14:$B$16,$D2047)=0,FALSE(),IFERROR(INDEX(' PROJETO'!$C$14:$C$16,MATCH($D2047,' PROJETO'!$B$14:$B$16,0))&lt;&gt;"Sim",FALSE()))))</f>
        <v>0</v>
      </c>
      <c r="AG2047" s="21" t="b">
        <f>AND($AC2047,$Y2047&gt;'CONFG.  LISTAS'!$F$4,$Z2047="",$AA2047="")</f>
        <v>0</v>
      </c>
      <c r="AH2047" s="21" t="str">
        <f t="shared" si="415"/>
        <v/>
      </c>
      <c r="AI2047" s="43" t="str">
        <f ca="1">IF(NOT($AC2047),"",IF(OR($B2047="",$C2047="",$E2047="",$F2047=""),"Preencha descrição, categoria, tipo e unidade.",IF(AND($B2047&lt;&gt;"",OR(LEFT($C2047,1)="1",LEFT($C2047,1)="2"),$D2047=""),"Informe a prática de restauração para itens diretos.",IF(AND($D2047&lt;&gt;"",NOT(OR(LEFT($C2047,1)="1",LEFT($C2047,1)="2"))),"Custos indiretos não devem pertencer a uma prática específica.",IF(AND($D2047&lt;&gt;"",COUNTIF(' PROJETO'!$B$14:$B$16,$D2047)=0),"Prática de restauração inválida ou não cadastrada.",IF(IF($D2047="",FALSE(),IF(COUNTIF(' PROJETO'!$B$14:$B$16,$D2047)=0,FALSE(),IFERROR(INDEX(' PROJETO'!$C$14:$C$16,MATCH($D2047,' PROJETO'!$B$14:$B$16,0))&lt;&gt;"Sim",FALSE()))),"A prática informada no item não foi selecionada na aba Projeto.",IF(AND(MAX($I2047,$L2047,$O2047,$R2047,$U2047,$X2047)&gt;'CONFG.  LISTAS'!$F$4,NOT(OR($Z2047&lt;&gt;"",$AA2047&lt;&gt;""))),"Memorial de cálculo ou anexo obrigatório não informado para item acima do limite.",IF(OR(AND($G2047&lt;&gt;"",$H2047&lt;&gt;"",OR($G2047&lt;=0,$H2047&lt;=0)),AND($J2047&lt;&gt;"",$K2047&lt;&gt;"",OR($J2047&lt;=0,$K2047&lt;=0)),AND($M2047&lt;&gt;"",$N2047&lt;&gt;"",OR($M2047&lt;=0,$N2047&lt;=0)),AND($P2047&lt;&gt;"",$Q2047&lt;&gt;"",OR($P2047&lt;=0,$Q2047&lt;=0)),AND($S2047&lt;&gt;"",$T2047&lt;&gt;"",OR($S2047&lt;=0,$T2047&lt;=0)),AND($V2047&lt;&gt;"",$W2047&lt;&gt;"",OR($V2047&lt;=0,$W2047&lt;=0))),"Revise os valores informados: valor unitário e quantidade devem ser maiores que zero.",IF(OR(AND($G2047="",$H2047&lt;&gt;""),AND($G2047&lt;&gt;"",$H2047=""),AND($J2047="",$K2047&lt;&gt;""),AND($J2047&lt;&gt;"",$K2047=""),AND($M2047="",$N2047&lt;&gt;""),AND($M2047&lt;&gt;"",$N2047=""),AND($P2047="",$Q2047&lt;&gt;""),AND($P2047&lt;&gt;"",$Q2047=""),AND($S2047="",$T2047&lt;&gt;""),AND($S2047&lt;&gt;"",$T2047=""),AND($V2047="",$W2047&lt;&gt;""),AND($V2047&lt;&gt;"",$W2047="")),"Há ano preenchido parcialmente: "&amp;TRIM(IF(AND($G2047="",$H2047&lt;&gt;""),"Ano 1 (falta valor unitário); ","")&amp;IF(AND($G2047&lt;&gt;"",$H2047=""),"Ano 1 (falta quantidade); ","")&amp;IF(AND($J2047="",$K2047&lt;&gt;""),"Ano 2 (falta valor unitário); ","")&amp;IF(AND($J2047&lt;&gt;"",$K2047=""),"Ano 2 (falta quantidade); ","")&amp;IF(AND($M2047="",$N2047&lt;&gt;""),"Ano 3 (falta valor unitário); ","")&amp;IF(AND($M2047&lt;&gt;"",$N2047=""),"Ano 3 (falta quantidade); ","")&amp;IF(AND($P2047="",$Q2047&lt;&gt;""),"Ano 4 (falta valor unitário); ","")&amp;IF(AND($P2047&lt;&gt;"",$Q2047=""),"Ano 4 (falta quantidade); ","")&amp;IF(AND($S2047="",$T2047&lt;&gt;""),"Ano 5 (falta valor unitário); ","")&amp;IF(AND($S2047&lt;&gt;"",$T2047=""),"Ano 5 (falta quantidade); ","")&amp;IF(AND($V2047="",$W2047&lt;&gt;""),"Ano 6 (falta valor unitário); ","")&amp;IF(AND($V2047&lt;&gt;"",$W2047=""),"Ano 6 (falta quantidade); ","")), IF(NOT(OR(AND($G2047&lt;&gt;"",$H2047&lt;&gt;""),AND($J2047&lt;&gt;"",$K2047&lt;&gt;""),AND($M2047&lt;&gt;"",$N2047&lt;&gt;""),AND($P2047&lt;&gt;"",$Q2047&lt;&gt;""),AND($S2047&lt;&gt;"",$T2047&lt;&gt;""),AND($V2047&lt;&gt;"",$W2047&lt;&gt;""))),"Informe pelo menos um ano completo com valor unitário e quantidade.",IF(AND($C2047&lt;&gt;"",$E2047&lt;&gt;"",LEFT(TRIM($C2047),1)&lt;&gt;LEFT(TRIM($E2047),1)),"Categoria e tipo estão incompatíveis.",IF(IF(OR($E2047="",$F2047=""),FALSE(),IFERROR(COUNTIF(INDIRECT("UNITS_"&amp;SUBSTITUTE(LEFT($E2047,FIND(" ",$E2047&amp;" ")-1),".","_")),$F2047)=0,TRUE())),"Unidade incompatível com o tipo selecionado.",IF(OR(AND(ISNUMBER(SEARCH("comunic",LOWER($B2047))),LEFT($E2047,3)&lt;&gt;"4.4"),AND(ISNUMBER(SEARCH("monitor",LOWER($B2047))),NOT(OR(LEFT($E2047,3)="1.5",LEFT($E2047,3)="2.5")))),"Revise a classificação do item conforme as regras de preenchimento.",IF(AND($B2047&lt;&gt;"",OR(ISNUMBER(SEARCH("outro",LOWER($B2047))),ISNUMBER(SEARCH("divers",LOWER($B2047))),ISNUMBER(SEARCH("kit",LOWER($B2047))),ISNUMBER(SEARCH("ferrament",LOWER($B2047))),ISNUMBER(SEARCH("epi",LOWER($B2047)))),NOT(OR($Z2047&lt;&gt;"",$AA2047&lt;&gt;""))),"Descrição muito genérica: detalhe melhor o item e registre o racional no memorial ou em anexo.",IF(AND($Y2047=0,$B2047&lt;&gt;"",OR($G2047&lt;&gt;"",$H2047&lt;&gt;"",$J2047&lt;&gt;"",$K2047&lt;&gt;"",$M2047&lt;&gt;"",$N2047&lt;&gt;"",$P2047&lt;&gt;"",$Q2047&lt;&gt;"",$S2047&lt;&gt;"",$T2047&lt;&gt;"",$V2047&lt;&gt;"",$W2047&lt;&gt;"")),"O item possui dados lançados, mas o total está zerado. Revise os valores informados.","")))))))))))))))</f>
        <v/>
      </c>
    </row>
    <row r="2048" spans="1:35" ht="14.25" customHeight="1" x14ac:dyDescent="0.25">
      <c r="A2048" s="57" t="str">
        <f t="shared" si="403"/>
        <v/>
      </c>
      <c r="B2048" s="58"/>
      <c r="C2048" s="58"/>
      <c r="D2048" s="58"/>
      <c r="E2048" s="58"/>
      <c r="F2048" s="58"/>
      <c r="G2048" s="269"/>
      <c r="H2048" s="59"/>
      <c r="I2048" s="273">
        <f t="shared" si="404"/>
        <v>0</v>
      </c>
      <c r="J2048" s="269"/>
      <c r="K2048" s="59"/>
      <c r="L2048" s="270">
        <f t="shared" si="405"/>
        <v>0</v>
      </c>
      <c r="M2048" s="269"/>
      <c r="N2048" s="59"/>
      <c r="O2048" s="270">
        <f t="shared" si="406"/>
        <v>0</v>
      </c>
      <c r="P2048" s="269"/>
      <c r="Q2048" s="59"/>
      <c r="R2048" s="271">
        <f t="shared" si="407"/>
        <v>0</v>
      </c>
      <c r="S2048" s="269"/>
      <c r="T2048" s="59"/>
      <c r="U2048" s="270">
        <f t="shared" si="408"/>
        <v>0</v>
      </c>
      <c r="V2048" s="269"/>
      <c r="W2048" s="59"/>
      <c r="X2048" s="270">
        <f t="shared" si="409"/>
        <v>0</v>
      </c>
      <c r="Y2048" s="270">
        <f t="shared" si="410"/>
        <v>0</v>
      </c>
      <c r="Z2048" s="58"/>
      <c r="AA2048" s="58"/>
      <c r="AB2048" s="60" t="str">
        <f t="shared" si="411"/>
        <v/>
      </c>
      <c r="AC2048" s="21" t="b">
        <f t="shared" si="412"/>
        <v>0</v>
      </c>
      <c r="AD2048" s="21" t="b">
        <f t="shared" si="413"/>
        <v>0</v>
      </c>
      <c r="AE2048" s="21" t="b">
        <f t="shared" si="414"/>
        <v>0</v>
      </c>
      <c r="AF2048" s="21" t="b">
        <f ca="1">OR(AND($AC2048,NOT($AD2048)),AND($AC2048,OR(AND($G2048="",$H2048&lt;&gt;""),AND($G2048&lt;&gt;"",$H2048=""),AND($J2048="",$K2048&lt;&gt;""),AND($J2048&lt;&gt;"",$K2048=""),AND($M2048="",$N2048&lt;&gt;""),AND($M2048&lt;&gt;"",$N2048=""),AND($P2048="",$Q2048&lt;&gt;""),AND($P2048&lt;&gt;"",$Q2048=""),AND($S2048="",$T2048&lt;&gt;""),AND($S2048&lt;&gt;"",$T2048=""),AND($V2048="",$W2048&lt;&gt;""),AND($V2048&lt;&gt;"",$W2048=""))),AND($C2048&lt;&gt;"",$E2048&lt;&gt;"",LEFT(TRIM($C2048),1)&lt;&gt;LEFT(TRIM($E2048),1)),IF(OR($E2048="",$F2048=""),FALSE(),IFERROR(COUNTIF(INDIRECT("UNITS_"&amp;SUBSTITUTE(LEFT($E2048,FIND(" ",$E2048&amp;" ")-1),".","_")),$F2048)=0,TRUE())),AND($B2048&lt;&gt;"",OR(ISNUMBER(SEARCH("outro",LOWER($B2048))),ISNUMBER(SEARCH("divers",LOWER($B2048))),ISNUMBER(SEARCH("etc",LOWER($B2048))))),OR(AND(ISNUMBER(SEARCH("comunic",LOWER($B2048))),LEFT($E2048,3)&lt;&gt;"4.4"),AND(ISNUMBER(SEARCH("monitor",LOWER($B2048))),NOT(OR(LEFT($E2048,3)="1.5",LEFT($E2048,3)="2.5")))),AND($B2048&lt;&gt;"",OR(LEFT($C2048,1)="1",LEFT($C2048,1)="2"),$D2048=""),AND($D2048&lt;&gt;"",NOT(OR(LEFT($C2048,1)="1",LEFT($C2048,1)="2"))),AND($D2048&lt;&gt;"",COUNTIF(' PROJETO'!$B$14:$B$16,$D2048)=0),IF($D2048="",FALSE(),IF(COUNTIF(' PROJETO'!$B$14:$B$16,$D2048)=0,FALSE(),IFERROR(INDEX(' PROJETO'!$C$14:$C$16,MATCH($D2048,' PROJETO'!$B$14:$B$16,0))&lt;&gt;"Sim",FALSE()))))</f>
        <v>0</v>
      </c>
      <c r="AG2048" s="21" t="b">
        <f>AND($AC2048,$Y2048&gt;'CONFG.  LISTAS'!$F$4,$Z2048="",$AA2048="")</f>
        <v>0</v>
      </c>
      <c r="AH2048" s="21" t="str">
        <f t="shared" si="415"/>
        <v/>
      </c>
      <c r="AI2048" s="43" t="str">
        <f ca="1">IF(NOT($AC2048),"",IF(OR($B2048="",$C2048="",$E2048="",$F2048=""),"Preencha descrição, categoria, tipo e unidade.",IF(AND($B2048&lt;&gt;"",OR(LEFT($C2048,1)="1",LEFT($C2048,1)="2"),$D2048=""),"Informe a prática de restauração para itens diretos.",IF(AND($D2048&lt;&gt;"",NOT(OR(LEFT($C2048,1)="1",LEFT($C2048,1)="2"))),"Custos indiretos não devem pertencer a uma prática específica.",IF(AND($D2048&lt;&gt;"",COUNTIF(' PROJETO'!$B$14:$B$16,$D2048)=0),"Prática de restauração inválida ou não cadastrada.",IF(IF($D2048="",FALSE(),IF(COUNTIF(' PROJETO'!$B$14:$B$16,$D2048)=0,FALSE(),IFERROR(INDEX(' PROJETO'!$C$14:$C$16,MATCH($D2048,' PROJETO'!$B$14:$B$16,0))&lt;&gt;"Sim",FALSE()))),"A prática informada no item não foi selecionada na aba Projeto.",IF(AND(MAX($I2048,$L2048,$O2048,$R2048,$U2048,$X2048)&gt;'CONFG.  LISTAS'!$F$4,NOT(OR($Z2048&lt;&gt;"",$AA2048&lt;&gt;""))),"Memorial de cálculo ou anexo obrigatório não informado para item acima do limite.",IF(OR(AND($G2048&lt;&gt;"",$H2048&lt;&gt;"",OR($G2048&lt;=0,$H2048&lt;=0)),AND($J2048&lt;&gt;"",$K2048&lt;&gt;"",OR($J2048&lt;=0,$K2048&lt;=0)),AND($M2048&lt;&gt;"",$N2048&lt;&gt;"",OR($M2048&lt;=0,$N2048&lt;=0)),AND($P2048&lt;&gt;"",$Q2048&lt;&gt;"",OR($P2048&lt;=0,$Q2048&lt;=0)),AND($S2048&lt;&gt;"",$T2048&lt;&gt;"",OR($S2048&lt;=0,$T2048&lt;=0)),AND($V2048&lt;&gt;"",$W2048&lt;&gt;"",OR($V2048&lt;=0,$W2048&lt;=0))),"Revise os valores informados: valor unitário e quantidade devem ser maiores que zero.",IF(OR(AND($G2048="",$H2048&lt;&gt;""),AND($G2048&lt;&gt;"",$H2048=""),AND($J2048="",$K2048&lt;&gt;""),AND($J2048&lt;&gt;"",$K2048=""),AND($M2048="",$N2048&lt;&gt;""),AND($M2048&lt;&gt;"",$N2048=""),AND($P2048="",$Q2048&lt;&gt;""),AND($P2048&lt;&gt;"",$Q2048=""),AND($S2048="",$T2048&lt;&gt;""),AND($S2048&lt;&gt;"",$T2048=""),AND($V2048="",$W2048&lt;&gt;""),AND($V2048&lt;&gt;"",$W2048="")),"Há ano preenchido parcialmente: "&amp;TRIM(IF(AND($G2048="",$H2048&lt;&gt;""),"Ano 1 (falta valor unitário); ","")&amp;IF(AND($G2048&lt;&gt;"",$H2048=""),"Ano 1 (falta quantidade); ","")&amp;IF(AND($J2048="",$K2048&lt;&gt;""),"Ano 2 (falta valor unitário); ","")&amp;IF(AND($J2048&lt;&gt;"",$K2048=""),"Ano 2 (falta quantidade); ","")&amp;IF(AND($M2048="",$N2048&lt;&gt;""),"Ano 3 (falta valor unitário); ","")&amp;IF(AND($M2048&lt;&gt;"",$N2048=""),"Ano 3 (falta quantidade); ","")&amp;IF(AND($P2048="",$Q2048&lt;&gt;""),"Ano 4 (falta valor unitário); ","")&amp;IF(AND($P2048&lt;&gt;"",$Q2048=""),"Ano 4 (falta quantidade); ","")&amp;IF(AND($S2048="",$T2048&lt;&gt;""),"Ano 5 (falta valor unitário); ","")&amp;IF(AND($S2048&lt;&gt;"",$T2048=""),"Ano 5 (falta quantidade); ","")&amp;IF(AND($V2048="",$W2048&lt;&gt;""),"Ano 6 (falta valor unitário); ","")&amp;IF(AND($V2048&lt;&gt;"",$W2048=""),"Ano 6 (falta quantidade); ","")), IF(NOT(OR(AND($G2048&lt;&gt;"",$H2048&lt;&gt;""),AND($J2048&lt;&gt;"",$K2048&lt;&gt;""),AND($M2048&lt;&gt;"",$N2048&lt;&gt;""),AND($P2048&lt;&gt;"",$Q2048&lt;&gt;""),AND($S2048&lt;&gt;"",$T2048&lt;&gt;""),AND($V2048&lt;&gt;"",$W2048&lt;&gt;""))),"Informe pelo menos um ano completo com valor unitário e quantidade.",IF(AND($C2048&lt;&gt;"",$E2048&lt;&gt;"",LEFT(TRIM($C2048),1)&lt;&gt;LEFT(TRIM($E2048),1)),"Categoria e tipo estão incompatíveis.",IF(IF(OR($E2048="",$F2048=""),FALSE(),IFERROR(COUNTIF(INDIRECT("UNITS_"&amp;SUBSTITUTE(LEFT($E2048,FIND(" ",$E2048&amp;" ")-1),".","_")),$F2048)=0,TRUE())),"Unidade incompatível com o tipo selecionado.",IF(OR(AND(ISNUMBER(SEARCH("comunic",LOWER($B2048))),LEFT($E2048,3)&lt;&gt;"4.4"),AND(ISNUMBER(SEARCH("monitor",LOWER($B2048))),NOT(OR(LEFT($E2048,3)="1.5",LEFT($E2048,3)="2.5")))),"Revise a classificação do item conforme as regras de preenchimento.",IF(AND($B2048&lt;&gt;"",OR(ISNUMBER(SEARCH("outro",LOWER($B2048))),ISNUMBER(SEARCH("divers",LOWER($B2048))),ISNUMBER(SEARCH("kit",LOWER($B2048))),ISNUMBER(SEARCH("ferrament",LOWER($B2048))),ISNUMBER(SEARCH("epi",LOWER($B2048)))),NOT(OR($Z2048&lt;&gt;"",$AA2048&lt;&gt;""))),"Descrição muito genérica: detalhe melhor o item e registre o racional no memorial ou em anexo.",IF(AND($Y2048=0,$B2048&lt;&gt;"",OR($G2048&lt;&gt;"",$H2048&lt;&gt;"",$J2048&lt;&gt;"",$K2048&lt;&gt;"",$M2048&lt;&gt;"",$N2048&lt;&gt;"",$P2048&lt;&gt;"",$Q2048&lt;&gt;"",$S2048&lt;&gt;"",$T2048&lt;&gt;"",$V2048&lt;&gt;"",$W2048&lt;&gt;"")),"O item possui dados lançados, mas o total está zerado. Revise os valores informados.","")))))))))))))))</f>
        <v/>
      </c>
    </row>
    <row r="2049" spans="1:35" ht="14.25" customHeight="1" x14ac:dyDescent="0.25">
      <c r="A2049" s="57" t="str">
        <f t="shared" si="403"/>
        <v/>
      </c>
      <c r="B2049" s="61"/>
      <c r="C2049" s="61"/>
      <c r="D2049" s="58"/>
      <c r="E2049" s="61"/>
      <c r="F2049" s="61"/>
      <c r="G2049" s="272"/>
      <c r="H2049" s="62"/>
      <c r="I2049" s="273">
        <f t="shared" si="404"/>
        <v>0</v>
      </c>
      <c r="J2049" s="272"/>
      <c r="K2049" s="62"/>
      <c r="L2049" s="270">
        <f t="shared" si="405"/>
        <v>0</v>
      </c>
      <c r="M2049" s="272"/>
      <c r="N2049" s="62"/>
      <c r="O2049" s="270">
        <f t="shared" si="406"/>
        <v>0</v>
      </c>
      <c r="P2049" s="272"/>
      <c r="Q2049" s="62"/>
      <c r="R2049" s="271">
        <f t="shared" si="407"/>
        <v>0</v>
      </c>
      <c r="S2049" s="272"/>
      <c r="T2049" s="62"/>
      <c r="U2049" s="270">
        <f t="shared" si="408"/>
        <v>0</v>
      </c>
      <c r="V2049" s="272"/>
      <c r="W2049" s="62"/>
      <c r="X2049" s="270">
        <f t="shared" si="409"/>
        <v>0</v>
      </c>
      <c r="Y2049" s="270">
        <f t="shared" si="410"/>
        <v>0</v>
      </c>
      <c r="Z2049" s="61"/>
      <c r="AA2049" s="61"/>
      <c r="AB2049" s="60" t="str">
        <f t="shared" si="411"/>
        <v/>
      </c>
      <c r="AC2049" s="21" t="b">
        <f t="shared" si="412"/>
        <v>0</v>
      </c>
      <c r="AD2049" s="21" t="b">
        <f t="shared" si="413"/>
        <v>0</v>
      </c>
      <c r="AE2049" s="21" t="b">
        <f t="shared" si="414"/>
        <v>0</v>
      </c>
      <c r="AF2049" s="21" t="b">
        <f ca="1">OR(AND($AC2049,NOT($AD2049)),AND($AC2049,OR(AND($G2049="",$H2049&lt;&gt;""),AND($G2049&lt;&gt;"",$H2049=""),AND($J2049="",$K2049&lt;&gt;""),AND($J2049&lt;&gt;"",$K2049=""),AND($M2049="",$N2049&lt;&gt;""),AND($M2049&lt;&gt;"",$N2049=""),AND($P2049="",$Q2049&lt;&gt;""),AND($P2049&lt;&gt;"",$Q2049=""),AND($S2049="",$T2049&lt;&gt;""),AND($S2049&lt;&gt;"",$T2049=""),AND($V2049="",$W2049&lt;&gt;""),AND($V2049&lt;&gt;"",$W2049=""))),AND($C2049&lt;&gt;"",$E2049&lt;&gt;"",LEFT(TRIM($C2049),1)&lt;&gt;LEFT(TRIM($E2049),1)),IF(OR($E2049="",$F2049=""),FALSE(),IFERROR(COUNTIF(INDIRECT("UNITS_"&amp;SUBSTITUTE(LEFT($E2049,FIND(" ",$E2049&amp;" ")-1),".","_")),$F2049)=0,TRUE())),AND($B2049&lt;&gt;"",OR(ISNUMBER(SEARCH("outro",LOWER($B2049))),ISNUMBER(SEARCH("divers",LOWER($B2049))),ISNUMBER(SEARCH("etc",LOWER($B2049))))),OR(AND(ISNUMBER(SEARCH("comunic",LOWER($B2049))),LEFT($E2049,3)&lt;&gt;"4.4"),AND(ISNUMBER(SEARCH("monitor",LOWER($B2049))),NOT(OR(LEFT($E2049,3)="1.5",LEFT($E2049,3)="2.5")))),AND($B2049&lt;&gt;"",OR(LEFT($C2049,1)="1",LEFT($C2049,1)="2"),$D2049=""),AND($D2049&lt;&gt;"",NOT(OR(LEFT($C2049,1)="1",LEFT($C2049,1)="2"))),AND($D2049&lt;&gt;"",COUNTIF(' PROJETO'!$B$14:$B$16,$D2049)=0),IF($D2049="",FALSE(),IF(COUNTIF(' PROJETO'!$B$14:$B$16,$D2049)=0,FALSE(),IFERROR(INDEX(' PROJETO'!$C$14:$C$16,MATCH($D2049,' PROJETO'!$B$14:$B$16,0))&lt;&gt;"Sim",FALSE()))))</f>
        <v>0</v>
      </c>
      <c r="AG2049" s="21" t="b">
        <f>AND($AC2049,$Y2049&gt;'CONFG.  LISTAS'!$F$4,$Z2049="",$AA2049="")</f>
        <v>0</v>
      </c>
      <c r="AH2049" s="21" t="str">
        <f t="shared" si="415"/>
        <v/>
      </c>
      <c r="AI2049" s="43" t="str">
        <f ca="1">IF(NOT($AC2049),"",IF(OR($B2049="",$C2049="",$E2049="",$F2049=""),"Preencha descrição, categoria, tipo e unidade.",IF(AND($B2049&lt;&gt;"",OR(LEFT($C2049,1)="1",LEFT($C2049,1)="2"),$D2049=""),"Informe a prática de restauração para itens diretos.",IF(AND($D2049&lt;&gt;"",NOT(OR(LEFT($C2049,1)="1",LEFT($C2049,1)="2"))),"Custos indiretos não devem pertencer a uma prática específica.",IF(AND($D2049&lt;&gt;"",COUNTIF(' PROJETO'!$B$14:$B$16,$D2049)=0),"Prática de restauração inválida ou não cadastrada.",IF(IF($D2049="",FALSE(),IF(COUNTIF(' PROJETO'!$B$14:$B$16,$D2049)=0,FALSE(),IFERROR(INDEX(' PROJETO'!$C$14:$C$16,MATCH($D2049,' PROJETO'!$B$14:$B$16,0))&lt;&gt;"Sim",FALSE()))),"A prática informada no item não foi selecionada na aba Projeto.",IF(AND(MAX($I2049,$L2049,$O2049,$R2049,$U2049,$X2049)&gt;'CONFG.  LISTAS'!$F$4,NOT(OR($Z2049&lt;&gt;"",$AA2049&lt;&gt;""))),"Memorial de cálculo ou anexo obrigatório não informado para item acima do limite.",IF(OR(AND($G2049&lt;&gt;"",$H2049&lt;&gt;"",OR($G2049&lt;=0,$H2049&lt;=0)),AND($J2049&lt;&gt;"",$K2049&lt;&gt;"",OR($J2049&lt;=0,$K2049&lt;=0)),AND($M2049&lt;&gt;"",$N2049&lt;&gt;"",OR($M2049&lt;=0,$N2049&lt;=0)),AND($P2049&lt;&gt;"",$Q2049&lt;&gt;"",OR($P2049&lt;=0,$Q2049&lt;=0)),AND($S2049&lt;&gt;"",$T2049&lt;&gt;"",OR($S2049&lt;=0,$T2049&lt;=0)),AND($V2049&lt;&gt;"",$W2049&lt;&gt;"",OR($V2049&lt;=0,$W2049&lt;=0))),"Revise os valores informados: valor unitário e quantidade devem ser maiores que zero.",IF(OR(AND($G2049="",$H2049&lt;&gt;""),AND($G2049&lt;&gt;"",$H2049=""),AND($J2049="",$K2049&lt;&gt;""),AND($J2049&lt;&gt;"",$K2049=""),AND($M2049="",$N2049&lt;&gt;""),AND($M2049&lt;&gt;"",$N2049=""),AND($P2049="",$Q2049&lt;&gt;""),AND($P2049&lt;&gt;"",$Q2049=""),AND($S2049="",$T2049&lt;&gt;""),AND($S2049&lt;&gt;"",$T2049=""),AND($V2049="",$W2049&lt;&gt;""),AND($V2049&lt;&gt;"",$W2049="")),"Há ano preenchido parcialmente: "&amp;TRIM(IF(AND($G2049="",$H2049&lt;&gt;""),"Ano 1 (falta valor unitário); ","")&amp;IF(AND($G2049&lt;&gt;"",$H2049=""),"Ano 1 (falta quantidade); ","")&amp;IF(AND($J2049="",$K2049&lt;&gt;""),"Ano 2 (falta valor unitário); ","")&amp;IF(AND($J2049&lt;&gt;"",$K2049=""),"Ano 2 (falta quantidade); ","")&amp;IF(AND($M2049="",$N2049&lt;&gt;""),"Ano 3 (falta valor unitário); ","")&amp;IF(AND($M2049&lt;&gt;"",$N2049=""),"Ano 3 (falta quantidade); ","")&amp;IF(AND($P2049="",$Q2049&lt;&gt;""),"Ano 4 (falta valor unitário); ","")&amp;IF(AND($P2049&lt;&gt;"",$Q2049=""),"Ano 4 (falta quantidade); ","")&amp;IF(AND($S2049="",$T2049&lt;&gt;""),"Ano 5 (falta valor unitário); ","")&amp;IF(AND($S2049&lt;&gt;"",$T2049=""),"Ano 5 (falta quantidade); ","")&amp;IF(AND($V2049="",$W2049&lt;&gt;""),"Ano 6 (falta valor unitário); ","")&amp;IF(AND($V2049&lt;&gt;"",$W2049=""),"Ano 6 (falta quantidade); ","")), IF(NOT(OR(AND($G2049&lt;&gt;"",$H2049&lt;&gt;""),AND($J2049&lt;&gt;"",$K2049&lt;&gt;""),AND($M2049&lt;&gt;"",$N2049&lt;&gt;""),AND($P2049&lt;&gt;"",$Q2049&lt;&gt;""),AND($S2049&lt;&gt;"",$T2049&lt;&gt;""),AND($V2049&lt;&gt;"",$W2049&lt;&gt;""))),"Informe pelo menos um ano completo com valor unitário e quantidade.",IF(AND($C2049&lt;&gt;"",$E2049&lt;&gt;"",LEFT(TRIM($C2049),1)&lt;&gt;LEFT(TRIM($E2049),1)),"Categoria e tipo estão incompatíveis.",IF(IF(OR($E2049="",$F2049=""),FALSE(),IFERROR(COUNTIF(INDIRECT("UNITS_"&amp;SUBSTITUTE(LEFT($E2049,FIND(" ",$E2049&amp;" ")-1),".","_")),$F2049)=0,TRUE())),"Unidade incompatível com o tipo selecionado.",IF(OR(AND(ISNUMBER(SEARCH("comunic",LOWER($B2049))),LEFT($E2049,3)&lt;&gt;"4.4"),AND(ISNUMBER(SEARCH("monitor",LOWER($B2049))),NOT(OR(LEFT($E2049,3)="1.5",LEFT($E2049,3)="2.5")))),"Revise a classificação do item conforme as regras de preenchimento.",IF(AND($B2049&lt;&gt;"",OR(ISNUMBER(SEARCH("outro",LOWER($B2049))),ISNUMBER(SEARCH("divers",LOWER($B2049))),ISNUMBER(SEARCH("kit",LOWER($B2049))),ISNUMBER(SEARCH("ferrament",LOWER($B2049))),ISNUMBER(SEARCH("epi",LOWER($B2049)))),NOT(OR($Z2049&lt;&gt;"",$AA2049&lt;&gt;""))),"Descrição muito genérica: detalhe melhor o item e registre o racional no memorial ou em anexo.",IF(AND($Y2049=0,$B2049&lt;&gt;"",OR($G2049&lt;&gt;"",$H2049&lt;&gt;"",$J2049&lt;&gt;"",$K2049&lt;&gt;"",$M2049&lt;&gt;"",$N2049&lt;&gt;"",$P2049&lt;&gt;"",$Q2049&lt;&gt;"",$S2049&lt;&gt;"",$T2049&lt;&gt;"",$V2049&lt;&gt;"",$W2049&lt;&gt;"")),"O item possui dados lançados, mas o total está zerado. Revise os valores informados.","")))))))))))))))</f>
        <v/>
      </c>
    </row>
    <row r="2050" spans="1:35" ht="14.25" customHeight="1" x14ac:dyDescent="0.25">
      <c r="A2050" s="57" t="str">
        <f t="shared" si="403"/>
        <v/>
      </c>
      <c r="B2050" s="58"/>
      <c r="C2050" s="58"/>
      <c r="D2050" s="58"/>
      <c r="E2050" s="58"/>
      <c r="F2050" s="58"/>
      <c r="G2050" s="269"/>
      <c r="H2050" s="59"/>
      <c r="I2050" s="273">
        <f t="shared" si="404"/>
        <v>0</v>
      </c>
      <c r="J2050" s="269"/>
      <c r="K2050" s="59"/>
      <c r="L2050" s="270">
        <f t="shared" si="405"/>
        <v>0</v>
      </c>
      <c r="M2050" s="269"/>
      <c r="N2050" s="59"/>
      <c r="O2050" s="270">
        <f t="shared" si="406"/>
        <v>0</v>
      </c>
      <c r="P2050" s="269"/>
      <c r="Q2050" s="59"/>
      <c r="R2050" s="271">
        <f t="shared" si="407"/>
        <v>0</v>
      </c>
      <c r="S2050" s="269"/>
      <c r="T2050" s="59"/>
      <c r="U2050" s="270">
        <f t="shared" si="408"/>
        <v>0</v>
      </c>
      <c r="V2050" s="269"/>
      <c r="W2050" s="59"/>
      <c r="X2050" s="270">
        <f t="shared" si="409"/>
        <v>0</v>
      </c>
      <c r="Y2050" s="270">
        <f t="shared" si="410"/>
        <v>0</v>
      </c>
      <c r="Z2050" s="58"/>
      <c r="AA2050" s="58"/>
      <c r="AB2050" s="60" t="str">
        <f t="shared" si="411"/>
        <v/>
      </c>
      <c r="AC2050" s="21" t="b">
        <f t="shared" si="412"/>
        <v>0</v>
      </c>
      <c r="AD2050" s="21" t="b">
        <f t="shared" si="413"/>
        <v>0</v>
      </c>
      <c r="AE2050" s="21" t="b">
        <f t="shared" si="414"/>
        <v>0</v>
      </c>
      <c r="AF2050" s="21" t="b">
        <f ca="1">OR(AND($AC2050,NOT($AD2050)),AND($AC2050,OR(AND($G2050="",$H2050&lt;&gt;""),AND($G2050&lt;&gt;"",$H2050=""),AND($J2050="",$K2050&lt;&gt;""),AND($J2050&lt;&gt;"",$K2050=""),AND($M2050="",$N2050&lt;&gt;""),AND($M2050&lt;&gt;"",$N2050=""),AND($P2050="",$Q2050&lt;&gt;""),AND($P2050&lt;&gt;"",$Q2050=""),AND($S2050="",$T2050&lt;&gt;""),AND($S2050&lt;&gt;"",$T2050=""),AND($V2050="",$W2050&lt;&gt;""),AND($V2050&lt;&gt;"",$W2050=""))),AND($C2050&lt;&gt;"",$E2050&lt;&gt;"",LEFT(TRIM($C2050),1)&lt;&gt;LEFT(TRIM($E2050),1)),IF(OR($E2050="",$F2050=""),FALSE(),IFERROR(COUNTIF(INDIRECT("UNITS_"&amp;SUBSTITUTE(LEFT($E2050,FIND(" ",$E2050&amp;" ")-1),".","_")),$F2050)=0,TRUE())),AND($B2050&lt;&gt;"",OR(ISNUMBER(SEARCH("outro",LOWER($B2050))),ISNUMBER(SEARCH("divers",LOWER($B2050))),ISNUMBER(SEARCH("etc",LOWER($B2050))))),OR(AND(ISNUMBER(SEARCH("comunic",LOWER($B2050))),LEFT($E2050,3)&lt;&gt;"4.4"),AND(ISNUMBER(SEARCH("monitor",LOWER($B2050))),NOT(OR(LEFT($E2050,3)="1.5",LEFT($E2050,3)="2.5")))),AND($B2050&lt;&gt;"",OR(LEFT($C2050,1)="1",LEFT($C2050,1)="2"),$D2050=""),AND($D2050&lt;&gt;"",NOT(OR(LEFT($C2050,1)="1",LEFT($C2050,1)="2"))),AND($D2050&lt;&gt;"",COUNTIF(' PROJETO'!$B$14:$B$16,$D2050)=0),IF($D2050="",FALSE(),IF(COUNTIF(' PROJETO'!$B$14:$B$16,$D2050)=0,FALSE(),IFERROR(INDEX(' PROJETO'!$C$14:$C$16,MATCH($D2050,' PROJETO'!$B$14:$B$16,0))&lt;&gt;"Sim",FALSE()))))</f>
        <v>0</v>
      </c>
      <c r="AG2050" s="21" t="b">
        <f>AND($AC2050,$Y2050&gt;'CONFG.  LISTAS'!$F$4,$Z2050="",$AA2050="")</f>
        <v>0</v>
      </c>
      <c r="AH2050" s="21" t="str">
        <f t="shared" si="415"/>
        <v/>
      </c>
      <c r="AI2050" s="43" t="str">
        <f ca="1">IF(NOT($AC2050),"",IF(OR($B2050="",$C2050="",$E2050="",$F2050=""),"Preencha descrição, categoria, tipo e unidade.",IF(AND($B2050&lt;&gt;"",OR(LEFT($C2050,1)="1",LEFT($C2050,1)="2"),$D2050=""),"Informe a prática de restauração para itens diretos.",IF(AND($D2050&lt;&gt;"",NOT(OR(LEFT($C2050,1)="1",LEFT($C2050,1)="2"))),"Custos indiretos não devem pertencer a uma prática específica.",IF(AND($D2050&lt;&gt;"",COUNTIF(' PROJETO'!$B$14:$B$16,$D2050)=0),"Prática de restauração inválida ou não cadastrada.",IF(IF($D2050="",FALSE(),IF(COUNTIF(' PROJETO'!$B$14:$B$16,$D2050)=0,FALSE(),IFERROR(INDEX(' PROJETO'!$C$14:$C$16,MATCH($D2050,' PROJETO'!$B$14:$B$16,0))&lt;&gt;"Sim",FALSE()))),"A prática informada no item não foi selecionada na aba Projeto.",IF(AND(MAX($I2050,$L2050,$O2050,$R2050,$U2050,$X2050)&gt;'CONFG.  LISTAS'!$F$4,NOT(OR($Z2050&lt;&gt;"",$AA2050&lt;&gt;""))),"Memorial de cálculo ou anexo obrigatório não informado para item acima do limite.",IF(OR(AND($G2050&lt;&gt;"",$H2050&lt;&gt;"",OR($G2050&lt;=0,$H2050&lt;=0)),AND($J2050&lt;&gt;"",$K2050&lt;&gt;"",OR($J2050&lt;=0,$K2050&lt;=0)),AND($M2050&lt;&gt;"",$N2050&lt;&gt;"",OR($M2050&lt;=0,$N2050&lt;=0)),AND($P2050&lt;&gt;"",$Q2050&lt;&gt;"",OR($P2050&lt;=0,$Q2050&lt;=0)),AND($S2050&lt;&gt;"",$T2050&lt;&gt;"",OR($S2050&lt;=0,$T2050&lt;=0)),AND($V2050&lt;&gt;"",$W2050&lt;&gt;"",OR($V2050&lt;=0,$W2050&lt;=0))),"Revise os valores informados: valor unitário e quantidade devem ser maiores que zero.",IF(OR(AND($G2050="",$H2050&lt;&gt;""),AND($G2050&lt;&gt;"",$H2050=""),AND($J2050="",$K2050&lt;&gt;""),AND($J2050&lt;&gt;"",$K2050=""),AND($M2050="",$N2050&lt;&gt;""),AND($M2050&lt;&gt;"",$N2050=""),AND($P2050="",$Q2050&lt;&gt;""),AND($P2050&lt;&gt;"",$Q2050=""),AND($S2050="",$T2050&lt;&gt;""),AND($S2050&lt;&gt;"",$T2050=""),AND($V2050="",$W2050&lt;&gt;""),AND($V2050&lt;&gt;"",$W2050="")),"Há ano preenchido parcialmente: "&amp;TRIM(IF(AND($G2050="",$H2050&lt;&gt;""),"Ano 1 (falta valor unitário); ","")&amp;IF(AND($G2050&lt;&gt;"",$H2050=""),"Ano 1 (falta quantidade); ","")&amp;IF(AND($J2050="",$K2050&lt;&gt;""),"Ano 2 (falta valor unitário); ","")&amp;IF(AND($J2050&lt;&gt;"",$K2050=""),"Ano 2 (falta quantidade); ","")&amp;IF(AND($M2050="",$N2050&lt;&gt;""),"Ano 3 (falta valor unitário); ","")&amp;IF(AND($M2050&lt;&gt;"",$N2050=""),"Ano 3 (falta quantidade); ","")&amp;IF(AND($P2050="",$Q2050&lt;&gt;""),"Ano 4 (falta valor unitário); ","")&amp;IF(AND($P2050&lt;&gt;"",$Q2050=""),"Ano 4 (falta quantidade); ","")&amp;IF(AND($S2050="",$T2050&lt;&gt;""),"Ano 5 (falta valor unitário); ","")&amp;IF(AND($S2050&lt;&gt;"",$T2050=""),"Ano 5 (falta quantidade); ","")&amp;IF(AND($V2050="",$W2050&lt;&gt;""),"Ano 6 (falta valor unitário); ","")&amp;IF(AND($V2050&lt;&gt;"",$W2050=""),"Ano 6 (falta quantidade); ","")), IF(NOT(OR(AND($G2050&lt;&gt;"",$H2050&lt;&gt;""),AND($J2050&lt;&gt;"",$K2050&lt;&gt;""),AND($M2050&lt;&gt;"",$N2050&lt;&gt;""),AND($P2050&lt;&gt;"",$Q2050&lt;&gt;""),AND($S2050&lt;&gt;"",$T2050&lt;&gt;""),AND($V2050&lt;&gt;"",$W2050&lt;&gt;""))),"Informe pelo menos um ano completo com valor unitário e quantidade.",IF(AND($C2050&lt;&gt;"",$E2050&lt;&gt;"",LEFT(TRIM($C2050),1)&lt;&gt;LEFT(TRIM($E2050),1)),"Categoria e tipo estão incompatíveis.",IF(IF(OR($E2050="",$F2050=""),FALSE(),IFERROR(COUNTIF(INDIRECT("UNITS_"&amp;SUBSTITUTE(LEFT($E2050,FIND(" ",$E2050&amp;" ")-1),".","_")),$F2050)=0,TRUE())),"Unidade incompatível com o tipo selecionado.",IF(OR(AND(ISNUMBER(SEARCH("comunic",LOWER($B2050))),LEFT($E2050,3)&lt;&gt;"4.4"),AND(ISNUMBER(SEARCH("monitor",LOWER($B2050))),NOT(OR(LEFT($E2050,3)="1.5",LEFT($E2050,3)="2.5")))),"Revise a classificação do item conforme as regras de preenchimento.",IF(AND($B2050&lt;&gt;"",OR(ISNUMBER(SEARCH("outro",LOWER($B2050))),ISNUMBER(SEARCH("divers",LOWER($B2050))),ISNUMBER(SEARCH("kit",LOWER($B2050))),ISNUMBER(SEARCH("ferrament",LOWER($B2050))),ISNUMBER(SEARCH("epi",LOWER($B2050)))),NOT(OR($Z2050&lt;&gt;"",$AA2050&lt;&gt;""))),"Descrição muito genérica: detalhe melhor o item e registre o racional no memorial ou em anexo.",IF(AND($Y2050=0,$B2050&lt;&gt;"",OR($G2050&lt;&gt;"",$H2050&lt;&gt;"",$J2050&lt;&gt;"",$K2050&lt;&gt;"",$M2050&lt;&gt;"",$N2050&lt;&gt;"",$P2050&lt;&gt;"",$Q2050&lt;&gt;"",$S2050&lt;&gt;"",$T2050&lt;&gt;"",$V2050&lt;&gt;"",$W2050&lt;&gt;"")),"O item possui dados lançados, mas o total está zerado. Revise os valores informados.","")))))))))))))))</f>
        <v/>
      </c>
    </row>
    <row r="2051" spans="1:35" ht="14.25" customHeight="1" x14ac:dyDescent="0.25">
      <c r="A2051" s="57" t="str">
        <f t="shared" si="403"/>
        <v/>
      </c>
      <c r="B2051" s="61"/>
      <c r="C2051" s="61"/>
      <c r="D2051" s="58"/>
      <c r="E2051" s="61"/>
      <c r="F2051" s="61"/>
      <c r="G2051" s="272"/>
      <c r="H2051" s="62"/>
      <c r="I2051" s="273">
        <f t="shared" si="404"/>
        <v>0</v>
      </c>
      <c r="J2051" s="272"/>
      <c r="K2051" s="62"/>
      <c r="L2051" s="270">
        <f t="shared" si="405"/>
        <v>0</v>
      </c>
      <c r="M2051" s="272"/>
      <c r="N2051" s="62"/>
      <c r="O2051" s="270">
        <f t="shared" si="406"/>
        <v>0</v>
      </c>
      <c r="P2051" s="272"/>
      <c r="Q2051" s="62"/>
      <c r="R2051" s="271">
        <f t="shared" si="407"/>
        <v>0</v>
      </c>
      <c r="S2051" s="272"/>
      <c r="T2051" s="62"/>
      <c r="U2051" s="270">
        <f t="shared" si="408"/>
        <v>0</v>
      </c>
      <c r="V2051" s="272"/>
      <c r="W2051" s="62"/>
      <c r="X2051" s="270">
        <f t="shared" si="409"/>
        <v>0</v>
      </c>
      <c r="Y2051" s="270">
        <f t="shared" si="410"/>
        <v>0</v>
      </c>
      <c r="Z2051" s="61"/>
      <c r="AA2051" s="61"/>
      <c r="AB2051" s="60" t="str">
        <f t="shared" si="411"/>
        <v/>
      </c>
      <c r="AC2051" s="21" t="b">
        <f t="shared" si="412"/>
        <v>0</v>
      </c>
      <c r="AD2051" s="21" t="b">
        <f t="shared" si="413"/>
        <v>0</v>
      </c>
      <c r="AE2051" s="21" t="b">
        <f t="shared" si="414"/>
        <v>0</v>
      </c>
      <c r="AF2051" s="21" t="b">
        <f ca="1">OR(AND($AC2051,NOT($AD2051)),AND($AC2051,OR(AND($G2051="",$H2051&lt;&gt;""),AND($G2051&lt;&gt;"",$H2051=""),AND($J2051="",$K2051&lt;&gt;""),AND($J2051&lt;&gt;"",$K2051=""),AND($M2051="",$N2051&lt;&gt;""),AND($M2051&lt;&gt;"",$N2051=""),AND($P2051="",$Q2051&lt;&gt;""),AND($P2051&lt;&gt;"",$Q2051=""),AND($S2051="",$T2051&lt;&gt;""),AND($S2051&lt;&gt;"",$T2051=""),AND($V2051="",$W2051&lt;&gt;""),AND($V2051&lt;&gt;"",$W2051=""))),AND($C2051&lt;&gt;"",$E2051&lt;&gt;"",LEFT(TRIM($C2051),1)&lt;&gt;LEFT(TRIM($E2051),1)),IF(OR($E2051="",$F2051=""),FALSE(),IFERROR(COUNTIF(INDIRECT("UNITS_"&amp;SUBSTITUTE(LEFT($E2051,FIND(" ",$E2051&amp;" ")-1),".","_")),$F2051)=0,TRUE())),AND($B2051&lt;&gt;"",OR(ISNUMBER(SEARCH("outro",LOWER($B2051))),ISNUMBER(SEARCH("divers",LOWER($B2051))),ISNUMBER(SEARCH("etc",LOWER($B2051))))),OR(AND(ISNUMBER(SEARCH("comunic",LOWER($B2051))),LEFT($E2051,3)&lt;&gt;"4.4"),AND(ISNUMBER(SEARCH("monitor",LOWER($B2051))),NOT(OR(LEFT($E2051,3)="1.5",LEFT($E2051,3)="2.5")))),AND($B2051&lt;&gt;"",OR(LEFT($C2051,1)="1",LEFT($C2051,1)="2"),$D2051=""),AND($D2051&lt;&gt;"",NOT(OR(LEFT($C2051,1)="1",LEFT($C2051,1)="2"))),AND($D2051&lt;&gt;"",COUNTIF(' PROJETO'!$B$14:$B$16,$D2051)=0),IF($D2051="",FALSE(),IF(COUNTIF(' PROJETO'!$B$14:$B$16,$D2051)=0,FALSE(),IFERROR(INDEX(' PROJETO'!$C$14:$C$16,MATCH($D2051,' PROJETO'!$B$14:$B$16,0))&lt;&gt;"Sim",FALSE()))))</f>
        <v>0</v>
      </c>
      <c r="AG2051" s="21" t="b">
        <f>AND($AC2051,$Y2051&gt;'CONFG.  LISTAS'!$F$4,$Z2051="",$AA2051="")</f>
        <v>0</v>
      </c>
      <c r="AH2051" s="21" t="str">
        <f t="shared" si="415"/>
        <v/>
      </c>
      <c r="AI2051" s="43" t="str">
        <f ca="1">IF(NOT($AC2051),"",IF(OR($B2051="",$C2051="",$E2051="",$F2051=""),"Preencha descrição, categoria, tipo e unidade.",IF(AND($B2051&lt;&gt;"",OR(LEFT($C2051,1)="1",LEFT($C2051,1)="2"),$D2051=""),"Informe a prática de restauração para itens diretos.",IF(AND($D2051&lt;&gt;"",NOT(OR(LEFT($C2051,1)="1",LEFT($C2051,1)="2"))),"Custos indiretos não devem pertencer a uma prática específica.",IF(AND($D2051&lt;&gt;"",COUNTIF(' PROJETO'!$B$14:$B$16,$D2051)=0),"Prática de restauração inválida ou não cadastrada.",IF(IF($D2051="",FALSE(),IF(COUNTIF(' PROJETO'!$B$14:$B$16,$D2051)=0,FALSE(),IFERROR(INDEX(' PROJETO'!$C$14:$C$16,MATCH($D2051,' PROJETO'!$B$14:$B$16,0))&lt;&gt;"Sim",FALSE()))),"A prática informada no item não foi selecionada na aba Projeto.",IF(AND(MAX($I2051,$L2051,$O2051,$R2051,$U2051,$X2051)&gt;'CONFG.  LISTAS'!$F$4,NOT(OR($Z2051&lt;&gt;"",$AA2051&lt;&gt;""))),"Memorial de cálculo ou anexo obrigatório não informado para item acima do limite.",IF(OR(AND($G2051&lt;&gt;"",$H2051&lt;&gt;"",OR($G2051&lt;=0,$H2051&lt;=0)),AND($J2051&lt;&gt;"",$K2051&lt;&gt;"",OR($J2051&lt;=0,$K2051&lt;=0)),AND($M2051&lt;&gt;"",$N2051&lt;&gt;"",OR($M2051&lt;=0,$N2051&lt;=0)),AND($P2051&lt;&gt;"",$Q2051&lt;&gt;"",OR($P2051&lt;=0,$Q2051&lt;=0)),AND($S2051&lt;&gt;"",$T2051&lt;&gt;"",OR($S2051&lt;=0,$T2051&lt;=0)),AND($V2051&lt;&gt;"",$W2051&lt;&gt;"",OR($V2051&lt;=0,$W2051&lt;=0))),"Revise os valores informados: valor unitário e quantidade devem ser maiores que zero.",IF(OR(AND($G2051="",$H2051&lt;&gt;""),AND($G2051&lt;&gt;"",$H2051=""),AND($J2051="",$K2051&lt;&gt;""),AND($J2051&lt;&gt;"",$K2051=""),AND($M2051="",$N2051&lt;&gt;""),AND($M2051&lt;&gt;"",$N2051=""),AND($P2051="",$Q2051&lt;&gt;""),AND($P2051&lt;&gt;"",$Q2051=""),AND($S2051="",$T2051&lt;&gt;""),AND($S2051&lt;&gt;"",$T2051=""),AND($V2051="",$W2051&lt;&gt;""),AND($V2051&lt;&gt;"",$W2051="")),"Há ano preenchido parcialmente: "&amp;TRIM(IF(AND($G2051="",$H2051&lt;&gt;""),"Ano 1 (falta valor unitário); ","")&amp;IF(AND($G2051&lt;&gt;"",$H2051=""),"Ano 1 (falta quantidade); ","")&amp;IF(AND($J2051="",$K2051&lt;&gt;""),"Ano 2 (falta valor unitário); ","")&amp;IF(AND($J2051&lt;&gt;"",$K2051=""),"Ano 2 (falta quantidade); ","")&amp;IF(AND($M2051="",$N2051&lt;&gt;""),"Ano 3 (falta valor unitário); ","")&amp;IF(AND($M2051&lt;&gt;"",$N2051=""),"Ano 3 (falta quantidade); ","")&amp;IF(AND($P2051="",$Q2051&lt;&gt;""),"Ano 4 (falta valor unitário); ","")&amp;IF(AND($P2051&lt;&gt;"",$Q2051=""),"Ano 4 (falta quantidade); ","")&amp;IF(AND($S2051="",$T2051&lt;&gt;""),"Ano 5 (falta valor unitário); ","")&amp;IF(AND($S2051&lt;&gt;"",$T2051=""),"Ano 5 (falta quantidade); ","")&amp;IF(AND($V2051="",$W2051&lt;&gt;""),"Ano 6 (falta valor unitário); ","")&amp;IF(AND($V2051&lt;&gt;"",$W2051=""),"Ano 6 (falta quantidade); ","")), IF(NOT(OR(AND($G2051&lt;&gt;"",$H2051&lt;&gt;""),AND($J2051&lt;&gt;"",$K2051&lt;&gt;""),AND($M2051&lt;&gt;"",$N2051&lt;&gt;""),AND($P2051&lt;&gt;"",$Q2051&lt;&gt;""),AND($S2051&lt;&gt;"",$T2051&lt;&gt;""),AND($V2051&lt;&gt;"",$W2051&lt;&gt;""))),"Informe pelo menos um ano completo com valor unitário e quantidade.",IF(AND($C2051&lt;&gt;"",$E2051&lt;&gt;"",LEFT(TRIM($C2051),1)&lt;&gt;LEFT(TRIM($E2051),1)),"Categoria e tipo estão incompatíveis.",IF(IF(OR($E2051="",$F2051=""),FALSE(),IFERROR(COUNTIF(INDIRECT("UNITS_"&amp;SUBSTITUTE(LEFT($E2051,FIND(" ",$E2051&amp;" ")-1),".","_")),$F2051)=0,TRUE())),"Unidade incompatível com o tipo selecionado.",IF(OR(AND(ISNUMBER(SEARCH("comunic",LOWER($B2051))),LEFT($E2051,3)&lt;&gt;"4.4"),AND(ISNUMBER(SEARCH("monitor",LOWER($B2051))),NOT(OR(LEFT($E2051,3)="1.5",LEFT($E2051,3)="2.5")))),"Revise a classificação do item conforme as regras de preenchimento.",IF(AND($B2051&lt;&gt;"",OR(ISNUMBER(SEARCH("outro",LOWER($B2051))),ISNUMBER(SEARCH("divers",LOWER($B2051))),ISNUMBER(SEARCH("kit",LOWER($B2051))),ISNUMBER(SEARCH("ferrament",LOWER($B2051))),ISNUMBER(SEARCH("epi",LOWER($B2051)))),NOT(OR($Z2051&lt;&gt;"",$AA2051&lt;&gt;""))),"Descrição muito genérica: detalhe melhor o item e registre o racional no memorial ou em anexo.",IF(AND($Y2051=0,$B2051&lt;&gt;"",OR($G2051&lt;&gt;"",$H2051&lt;&gt;"",$J2051&lt;&gt;"",$K2051&lt;&gt;"",$M2051&lt;&gt;"",$N2051&lt;&gt;"",$P2051&lt;&gt;"",$Q2051&lt;&gt;"",$S2051&lt;&gt;"",$T2051&lt;&gt;"",$V2051&lt;&gt;"",$W2051&lt;&gt;"")),"O item possui dados lançados, mas o total está zerado. Revise os valores informados.","")))))))))))))))</f>
        <v/>
      </c>
    </row>
    <row r="2052" spans="1:35" ht="14.25" customHeight="1" x14ac:dyDescent="0.25">
      <c r="A2052" s="57" t="str">
        <f t="shared" si="403"/>
        <v/>
      </c>
      <c r="B2052" s="58"/>
      <c r="C2052" s="58"/>
      <c r="D2052" s="58"/>
      <c r="E2052" s="58"/>
      <c r="F2052" s="58"/>
      <c r="G2052" s="269"/>
      <c r="H2052" s="59"/>
      <c r="I2052" s="273">
        <f t="shared" si="404"/>
        <v>0</v>
      </c>
      <c r="J2052" s="269"/>
      <c r="K2052" s="59"/>
      <c r="L2052" s="270">
        <f t="shared" si="405"/>
        <v>0</v>
      </c>
      <c r="M2052" s="269"/>
      <c r="N2052" s="59"/>
      <c r="O2052" s="270">
        <f t="shared" si="406"/>
        <v>0</v>
      </c>
      <c r="P2052" s="269"/>
      <c r="Q2052" s="59"/>
      <c r="R2052" s="271">
        <f t="shared" si="407"/>
        <v>0</v>
      </c>
      <c r="S2052" s="269"/>
      <c r="T2052" s="59"/>
      <c r="U2052" s="270">
        <f t="shared" si="408"/>
        <v>0</v>
      </c>
      <c r="V2052" s="269"/>
      <c r="W2052" s="59"/>
      <c r="X2052" s="270">
        <f t="shared" si="409"/>
        <v>0</v>
      </c>
      <c r="Y2052" s="270">
        <f t="shared" si="410"/>
        <v>0</v>
      </c>
      <c r="Z2052" s="58"/>
      <c r="AA2052" s="58"/>
      <c r="AB2052" s="60" t="str">
        <f t="shared" si="411"/>
        <v/>
      </c>
      <c r="AC2052" s="21" t="b">
        <f t="shared" si="412"/>
        <v>0</v>
      </c>
      <c r="AD2052" s="21" t="b">
        <f t="shared" si="413"/>
        <v>0</v>
      </c>
      <c r="AE2052" s="21" t="b">
        <f t="shared" si="414"/>
        <v>0</v>
      </c>
      <c r="AF2052" s="21" t="b">
        <f ca="1">OR(AND($AC2052,NOT($AD2052)),AND($AC2052,OR(AND($G2052="",$H2052&lt;&gt;""),AND($G2052&lt;&gt;"",$H2052=""),AND($J2052="",$K2052&lt;&gt;""),AND($J2052&lt;&gt;"",$K2052=""),AND($M2052="",$N2052&lt;&gt;""),AND($M2052&lt;&gt;"",$N2052=""),AND($P2052="",$Q2052&lt;&gt;""),AND($P2052&lt;&gt;"",$Q2052=""),AND($S2052="",$T2052&lt;&gt;""),AND($S2052&lt;&gt;"",$T2052=""),AND($V2052="",$W2052&lt;&gt;""),AND($V2052&lt;&gt;"",$W2052=""))),AND($C2052&lt;&gt;"",$E2052&lt;&gt;"",LEFT(TRIM($C2052),1)&lt;&gt;LEFT(TRIM($E2052),1)),IF(OR($E2052="",$F2052=""),FALSE(),IFERROR(COUNTIF(INDIRECT("UNITS_"&amp;SUBSTITUTE(LEFT($E2052,FIND(" ",$E2052&amp;" ")-1),".","_")),$F2052)=0,TRUE())),AND($B2052&lt;&gt;"",OR(ISNUMBER(SEARCH("outro",LOWER($B2052))),ISNUMBER(SEARCH("divers",LOWER($B2052))),ISNUMBER(SEARCH("etc",LOWER($B2052))))),OR(AND(ISNUMBER(SEARCH("comunic",LOWER($B2052))),LEFT($E2052,3)&lt;&gt;"4.4"),AND(ISNUMBER(SEARCH("monitor",LOWER($B2052))),NOT(OR(LEFT($E2052,3)="1.5",LEFT($E2052,3)="2.5")))),AND($B2052&lt;&gt;"",OR(LEFT($C2052,1)="1",LEFT($C2052,1)="2"),$D2052=""),AND($D2052&lt;&gt;"",NOT(OR(LEFT($C2052,1)="1",LEFT($C2052,1)="2"))),AND($D2052&lt;&gt;"",COUNTIF(' PROJETO'!$B$14:$B$16,$D2052)=0),IF($D2052="",FALSE(),IF(COUNTIF(' PROJETO'!$B$14:$B$16,$D2052)=0,FALSE(),IFERROR(INDEX(' PROJETO'!$C$14:$C$16,MATCH($D2052,' PROJETO'!$B$14:$B$16,0))&lt;&gt;"Sim",FALSE()))))</f>
        <v>0</v>
      </c>
      <c r="AG2052" s="21" t="b">
        <f>AND($AC2052,$Y2052&gt;'CONFG.  LISTAS'!$F$4,$Z2052="",$AA2052="")</f>
        <v>0</v>
      </c>
      <c r="AH2052" s="21" t="str">
        <f t="shared" si="415"/>
        <v/>
      </c>
      <c r="AI2052" s="43" t="str">
        <f ca="1">IF(NOT($AC2052),"",IF(OR($B2052="",$C2052="",$E2052="",$F2052=""),"Preencha descrição, categoria, tipo e unidade.",IF(AND($B2052&lt;&gt;"",OR(LEFT($C2052,1)="1",LEFT($C2052,1)="2"),$D2052=""),"Informe a prática de restauração para itens diretos.",IF(AND($D2052&lt;&gt;"",NOT(OR(LEFT($C2052,1)="1",LEFT($C2052,1)="2"))),"Custos indiretos não devem pertencer a uma prática específica.",IF(AND($D2052&lt;&gt;"",COUNTIF(' PROJETO'!$B$14:$B$16,$D2052)=0),"Prática de restauração inválida ou não cadastrada.",IF(IF($D2052="",FALSE(),IF(COUNTIF(' PROJETO'!$B$14:$B$16,$D2052)=0,FALSE(),IFERROR(INDEX(' PROJETO'!$C$14:$C$16,MATCH($D2052,' PROJETO'!$B$14:$B$16,0))&lt;&gt;"Sim",FALSE()))),"A prática informada no item não foi selecionada na aba Projeto.",IF(AND(MAX($I2052,$L2052,$O2052,$R2052,$U2052,$X2052)&gt;'CONFG.  LISTAS'!$F$4,NOT(OR($Z2052&lt;&gt;"",$AA2052&lt;&gt;""))),"Memorial de cálculo ou anexo obrigatório não informado para item acima do limite.",IF(OR(AND($G2052&lt;&gt;"",$H2052&lt;&gt;"",OR($G2052&lt;=0,$H2052&lt;=0)),AND($J2052&lt;&gt;"",$K2052&lt;&gt;"",OR($J2052&lt;=0,$K2052&lt;=0)),AND($M2052&lt;&gt;"",$N2052&lt;&gt;"",OR($M2052&lt;=0,$N2052&lt;=0)),AND($P2052&lt;&gt;"",$Q2052&lt;&gt;"",OR($P2052&lt;=0,$Q2052&lt;=0)),AND($S2052&lt;&gt;"",$T2052&lt;&gt;"",OR($S2052&lt;=0,$T2052&lt;=0)),AND($V2052&lt;&gt;"",$W2052&lt;&gt;"",OR($V2052&lt;=0,$W2052&lt;=0))),"Revise os valores informados: valor unitário e quantidade devem ser maiores que zero.",IF(OR(AND($G2052="",$H2052&lt;&gt;""),AND($G2052&lt;&gt;"",$H2052=""),AND($J2052="",$K2052&lt;&gt;""),AND($J2052&lt;&gt;"",$K2052=""),AND($M2052="",$N2052&lt;&gt;""),AND($M2052&lt;&gt;"",$N2052=""),AND($P2052="",$Q2052&lt;&gt;""),AND($P2052&lt;&gt;"",$Q2052=""),AND($S2052="",$T2052&lt;&gt;""),AND($S2052&lt;&gt;"",$T2052=""),AND($V2052="",$W2052&lt;&gt;""),AND($V2052&lt;&gt;"",$W2052="")),"Há ano preenchido parcialmente: "&amp;TRIM(IF(AND($G2052="",$H2052&lt;&gt;""),"Ano 1 (falta valor unitário); ","")&amp;IF(AND($G2052&lt;&gt;"",$H2052=""),"Ano 1 (falta quantidade); ","")&amp;IF(AND($J2052="",$K2052&lt;&gt;""),"Ano 2 (falta valor unitário); ","")&amp;IF(AND($J2052&lt;&gt;"",$K2052=""),"Ano 2 (falta quantidade); ","")&amp;IF(AND($M2052="",$N2052&lt;&gt;""),"Ano 3 (falta valor unitário); ","")&amp;IF(AND($M2052&lt;&gt;"",$N2052=""),"Ano 3 (falta quantidade); ","")&amp;IF(AND($P2052="",$Q2052&lt;&gt;""),"Ano 4 (falta valor unitário); ","")&amp;IF(AND($P2052&lt;&gt;"",$Q2052=""),"Ano 4 (falta quantidade); ","")&amp;IF(AND($S2052="",$T2052&lt;&gt;""),"Ano 5 (falta valor unitário); ","")&amp;IF(AND($S2052&lt;&gt;"",$T2052=""),"Ano 5 (falta quantidade); ","")&amp;IF(AND($V2052="",$W2052&lt;&gt;""),"Ano 6 (falta valor unitário); ","")&amp;IF(AND($V2052&lt;&gt;"",$W2052=""),"Ano 6 (falta quantidade); ","")), IF(NOT(OR(AND($G2052&lt;&gt;"",$H2052&lt;&gt;""),AND($J2052&lt;&gt;"",$K2052&lt;&gt;""),AND($M2052&lt;&gt;"",$N2052&lt;&gt;""),AND($P2052&lt;&gt;"",$Q2052&lt;&gt;""),AND($S2052&lt;&gt;"",$T2052&lt;&gt;""),AND($V2052&lt;&gt;"",$W2052&lt;&gt;""))),"Informe pelo menos um ano completo com valor unitário e quantidade.",IF(AND($C2052&lt;&gt;"",$E2052&lt;&gt;"",LEFT(TRIM($C2052),1)&lt;&gt;LEFT(TRIM($E2052),1)),"Categoria e tipo estão incompatíveis.",IF(IF(OR($E2052="",$F2052=""),FALSE(),IFERROR(COUNTIF(INDIRECT("UNITS_"&amp;SUBSTITUTE(LEFT($E2052,FIND(" ",$E2052&amp;" ")-1),".","_")),$F2052)=0,TRUE())),"Unidade incompatível com o tipo selecionado.",IF(OR(AND(ISNUMBER(SEARCH("comunic",LOWER($B2052))),LEFT($E2052,3)&lt;&gt;"4.4"),AND(ISNUMBER(SEARCH("monitor",LOWER($B2052))),NOT(OR(LEFT($E2052,3)="1.5",LEFT($E2052,3)="2.5")))),"Revise a classificação do item conforme as regras de preenchimento.",IF(AND($B2052&lt;&gt;"",OR(ISNUMBER(SEARCH("outro",LOWER($B2052))),ISNUMBER(SEARCH("divers",LOWER($B2052))),ISNUMBER(SEARCH("kit",LOWER($B2052))),ISNUMBER(SEARCH("ferrament",LOWER($B2052))),ISNUMBER(SEARCH("epi",LOWER($B2052)))),NOT(OR($Z2052&lt;&gt;"",$AA2052&lt;&gt;""))),"Descrição muito genérica: detalhe melhor o item e registre o racional no memorial ou em anexo.",IF(AND($Y2052=0,$B2052&lt;&gt;"",OR($G2052&lt;&gt;"",$H2052&lt;&gt;"",$J2052&lt;&gt;"",$K2052&lt;&gt;"",$M2052&lt;&gt;"",$N2052&lt;&gt;"",$P2052&lt;&gt;"",$Q2052&lt;&gt;"",$S2052&lt;&gt;"",$T2052&lt;&gt;"",$V2052&lt;&gt;"",$W2052&lt;&gt;"")),"O item possui dados lançados, mas o total está zerado. Revise os valores informados.","")))))))))))))))</f>
        <v/>
      </c>
    </row>
    <row r="2053" spans="1:35" ht="14.25" customHeight="1" x14ac:dyDescent="0.25">
      <c r="A2053" s="57" t="str">
        <f t="shared" si="403"/>
        <v/>
      </c>
      <c r="B2053" s="61"/>
      <c r="C2053" s="61"/>
      <c r="D2053" s="58"/>
      <c r="E2053" s="61"/>
      <c r="F2053" s="61"/>
      <c r="G2053" s="272"/>
      <c r="H2053" s="62"/>
      <c r="I2053" s="273">
        <f t="shared" si="404"/>
        <v>0</v>
      </c>
      <c r="J2053" s="272"/>
      <c r="K2053" s="62"/>
      <c r="L2053" s="270">
        <f t="shared" si="405"/>
        <v>0</v>
      </c>
      <c r="M2053" s="272"/>
      <c r="N2053" s="62"/>
      <c r="O2053" s="270">
        <f t="shared" si="406"/>
        <v>0</v>
      </c>
      <c r="P2053" s="272"/>
      <c r="Q2053" s="62"/>
      <c r="R2053" s="271">
        <f t="shared" si="407"/>
        <v>0</v>
      </c>
      <c r="S2053" s="272"/>
      <c r="T2053" s="62"/>
      <c r="U2053" s="270">
        <f t="shared" si="408"/>
        <v>0</v>
      </c>
      <c r="V2053" s="272"/>
      <c r="W2053" s="62"/>
      <c r="X2053" s="270">
        <f t="shared" si="409"/>
        <v>0</v>
      </c>
      <c r="Y2053" s="270">
        <f t="shared" si="410"/>
        <v>0</v>
      </c>
      <c r="Z2053" s="61"/>
      <c r="AA2053" s="61"/>
      <c r="AB2053" s="60" t="str">
        <f t="shared" si="411"/>
        <v/>
      </c>
      <c r="AC2053" s="21" t="b">
        <f t="shared" si="412"/>
        <v>0</v>
      </c>
      <c r="AD2053" s="21" t="b">
        <f t="shared" si="413"/>
        <v>0</v>
      </c>
      <c r="AE2053" s="21" t="b">
        <f t="shared" si="414"/>
        <v>0</v>
      </c>
      <c r="AF2053" s="21" t="b">
        <f ca="1">OR(AND($AC2053,NOT($AD2053)),AND($AC2053,OR(AND($G2053="",$H2053&lt;&gt;""),AND($G2053&lt;&gt;"",$H2053=""),AND($J2053="",$K2053&lt;&gt;""),AND($J2053&lt;&gt;"",$K2053=""),AND($M2053="",$N2053&lt;&gt;""),AND($M2053&lt;&gt;"",$N2053=""),AND($P2053="",$Q2053&lt;&gt;""),AND($P2053&lt;&gt;"",$Q2053=""),AND($S2053="",$T2053&lt;&gt;""),AND($S2053&lt;&gt;"",$T2053=""),AND($V2053="",$W2053&lt;&gt;""),AND($V2053&lt;&gt;"",$W2053=""))),AND($C2053&lt;&gt;"",$E2053&lt;&gt;"",LEFT(TRIM($C2053),1)&lt;&gt;LEFT(TRIM($E2053),1)),IF(OR($E2053="",$F2053=""),FALSE(),IFERROR(COUNTIF(INDIRECT("UNITS_"&amp;SUBSTITUTE(LEFT($E2053,FIND(" ",$E2053&amp;" ")-1),".","_")),$F2053)=0,TRUE())),AND($B2053&lt;&gt;"",OR(ISNUMBER(SEARCH("outro",LOWER($B2053))),ISNUMBER(SEARCH("divers",LOWER($B2053))),ISNUMBER(SEARCH("etc",LOWER($B2053))))),OR(AND(ISNUMBER(SEARCH("comunic",LOWER($B2053))),LEFT($E2053,3)&lt;&gt;"4.4"),AND(ISNUMBER(SEARCH("monitor",LOWER($B2053))),NOT(OR(LEFT($E2053,3)="1.5",LEFT($E2053,3)="2.5")))),AND($B2053&lt;&gt;"",OR(LEFT($C2053,1)="1",LEFT($C2053,1)="2"),$D2053=""),AND($D2053&lt;&gt;"",NOT(OR(LEFT($C2053,1)="1",LEFT($C2053,1)="2"))),AND($D2053&lt;&gt;"",COUNTIF(' PROJETO'!$B$14:$B$16,$D2053)=0),IF($D2053="",FALSE(),IF(COUNTIF(' PROJETO'!$B$14:$B$16,$D2053)=0,FALSE(),IFERROR(INDEX(' PROJETO'!$C$14:$C$16,MATCH($D2053,' PROJETO'!$B$14:$B$16,0))&lt;&gt;"Sim",FALSE()))))</f>
        <v>0</v>
      </c>
      <c r="AG2053" s="21" t="b">
        <f>AND($AC2053,$Y2053&gt;'CONFG.  LISTAS'!$F$4,$Z2053="",$AA2053="")</f>
        <v>0</v>
      </c>
      <c r="AH2053" s="21" t="str">
        <f t="shared" si="415"/>
        <v/>
      </c>
      <c r="AI2053" s="43" t="str">
        <f ca="1">IF(NOT($AC2053),"",IF(OR($B2053="",$C2053="",$E2053="",$F2053=""),"Preencha descrição, categoria, tipo e unidade.",IF(AND($B2053&lt;&gt;"",OR(LEFT($C2053,1)="1",LEFT($C2053,1)="2"),$D2053=""),"Informe a prática de restauração para itens diretos.",IF(AND($D2053&lt;&gt;"",NOT(OR(LEFT($C2053,1)="1",LEFT($C2053,1)="2"))),"Custos indiretos não devem pertencer a uma prática específica.",IF(AND($D2053&lt;&gt;"",COUNTIF(' PROJETO'!$B$14:$B$16,$D2053)=0),"Prática de restauração inválida ou não cadastrada.",IF(IF($D2053="",FALSE(),IF(COUNTIF(' PROJETO'!$B$14:$B$16,$D2053)=0,FALSE(),IFERROR(INDEX(' PROJETO'!$C$14:$C$16,MATCH($D2053,' PROJETO'!$B$14:$B$16,0))&lt;&gt;"Sim",FALSE()))),"A prática informada no item não foi selecionada na aba Projeto.",IF(AND(MAX($I2053,$L2053,$O2053,$R2053,$U2053,$X2053)&gt;'CONFG.  LISTAS'!$F$4,NOT(OR($Z2053&lt;&gt;"",$AA2053&lt;&gt;""))),"Memorial de cálculo ou anexo obrigatório não informado para item acima do limite.",IF(OR(AND($G2053&lt;&gt;"",$H2053&lt;&gt;"",OR($G2053&lt;=0,$H2053&lt;=0)),AND($J2053&lt;&gt;"",$K2053&lt;&gt;"",OR($J2053&lt;=0,$K2053&lt;=0)),AND($M2053&lt;&gt;"",$N2053&lt;&gt;"",OR($M2053&lt;=0,$N2053&lt;=0)),AND($P2053&lt;&gt;"",$Q2053&lt;&gt;"",OR($P2053&lt;=0,$Q2053&lt;=0)),AND($S2053&lt;&gt;"",$T2053&lt;&gt;"",OR($S2053&lt;=0,$T2053&lt;=0)),AND($V2053&lt;&gt;"",$W2053&lt;&gt;"",OR($V2053&lt;=0,$W2053&lt;=0))),"Revise os valores informados: valor unitário e quantidade devem ser maiores que zero.",IF(OR(AND($G2053="",$H2053&lt;&gt;""),AND($G2053&lt;&gt;"",$H2053=""),AND($J2053="",$K2053&lt;&gt;""),AND($J2053&lt;&gt;"",$K2053=""),AND($M2053="",$N2053&lt;&gt;""),AND($M2053&lt;&gt;"",$N2053=""),AND($P2053="",$Q2053&lt;&gt;""),AND($P2053&lt;&gt;"",$Q2053=""),AND($S2053="",$T2053&lt;&gt;""),AND($S2053&lt;&gt;"",$T2053=""),AND($V2053="",$W2053&lt;&gt;""),AND($V2053&lt;&gt;"",$W2053="")),"Há ano preenchido parcialmente: "&amp;TRIM(IF(AND($G2053="",$H2053&lt;&gt;""),"Ano 1 (falta valor unitário); ","")&amp;IF(AND($G2053&lt;&gt;"",$H2053=""),"Ano 1 (falta quantidade); ","")&amp;IF(AND($J2053="",$K2053&lt;&gt;""),"Ano 2 (falta valor unitário); ","")&amp;IF(AND($J2053&lt;&gt;"",$K2053=""),"Ano 2 (falta quantidade); ","")&amp;IF(AND($M2053="",$N2053&lt;&gt;""),"Ano 3 (falta valor unitário); ","")&amp;IF(AND($M2053&lt;&gt;"",$N2053=""),"Ano 3 (falta quantidade); ","")&amp;IF(AND($P2053="",$Q2053&lt;&gt;""),"Ano 4 (falta valor unitário); ","")&amp;IF(AND($P2053&lt;&gt;"",$Q2053=""),"Ano 4 (falta quantidade); ","")&amp;IF(AND($S2053="",$T2053&lt;&gt;""),"Ano 5 (falta valor unitário); ","")&amp;IF(AND($S2053&lt;&gt;"",$T2053=""),"Ano 5 (falta quantidade); ","")&amp;IF(AND($V2053="",$W2053&lt;&gt;""),"Ano 6 (falta valor unitário); ","")&amp;IF(AND($V2053&lt;&gt;"",$W2053=""),"Ano 6 (falta quantidade); ","")), IF(NOT(OR(AND($G2053&lt;&gt;"",$H2053&lt;&gt;""),AND($J2053&lt;&gt;"",$K2053&lt;&gt;""),AND($M2053&lt;&gt;"",$N2053&lt;&gt;""),AND($P2053&lt;&gt;"",$Q2053&lt;&gt;""),AND($S2053&lt;&gt;"",$T2053&lt;&gt;""),AND($V2053&lt;&gt;"",$W2053&lt;&gt;""))),"Informe pelo menos um ano completo com valor unitário e quantidade.",IF(AND($C2053&lt;&gt;"",$E2053&lt;&gt;"",LEFT(TRIM($C2053),1)&lt;&gt;LEFT(TRIM($E2053),1)),"Categoria e tipo estão incompatíveis.",IF(IF(OR($E2053="",$F2053=""),FALSE(),IFERROR(COUNTIF(INDIRECT("UNITS_"&amp;SUBSTITUTE(LEFT($E2053,FIND(" ",$E2053&amp;" ")-1),".","_")),$F2053)=0,TRUE())),"Unidade incompatível com o tipo selecionado.",IF(OR(AND(ISNUMBER(SEARCH("comunic",LOWER($B2053))),LEFT($E2053,3)&lt;&gt;"4.4"),AND(ISNUMBER(SEARCH("monitor",LOWER($B2053))),NOT(OR(LEFT($E2053,3)="1.5",LEFT($E2053,3)="2.5")))),"Revise a classificação do item conforme as regras de preenchimento.",IF(AND($B2053&lt;&gt;"",OR(ISNUMBER(SEARCH("outro",LOWER($B2053))),ISNUMBER(SEARCH("divers",LOWER($B2053))),ISNUMBER(SEARCH("kit",LOWER($B2053))),ISNUMBER(SEARCH("ferrament",LOWER($B2053))),ISNUMBER(SEARCH("epi",LOWER($B2053)))),NOT(OR($Z2053&lt;&gt;"",$AA2053&lt;&gt;""))),"Descrição muito genérica: detalhe melhor o item e registre o racional no memorial ou em anexo.",IF(AND($Y2053=0,$B2053&lt;&gt;"",OR($G2053&lt;&gt;"",$H2053&lt;&gt;"",$J2053&lt;&gt;"",$K2053&lt;&gt;"",$M2053&lt;&gt;"",$N2053&lt;&gt;"",$P2053&lt;&gt;"",$Q2053&lt;&gt;"",$S2053&lt;&gt;"",$T2053&lt;&gt;"",$V2053&lt;&gt;"",$W2053&lt;&gt;"")),"O item possui dados lançados, mas o total está zerado. Revise os valores informados.","")))))))))))))))</f>
        <v/>
      </c>
    </row>
    <row r="2054" spans="1:35" ht="14.25" customHeight="1" x14ac:dyDescent="0.25">
      <c r="A2054" s="57" t="str">
        <f t="shared" si="403"/>
        <v/>
      </c>
      <c r="B2054" s="58"/>
      <c r="C2054" s="58"/>
      <c r="D2054" s="58"/>
      <c r="E2054" s="58"/>
      <c r="F2054" s="58"/>
      <c r="G2054" s="269"/>
      <c r="H2054" s="59"/>
      <c r="I2054" s="273">
        <f t="shared" si="404"/>
        <v>0</v>
      </c>
      <c r="J2054" s="269"/>
      <c r="K2054" s="59"/>
      <c r="L2054" s="270">
        <f t="shared" si="405"/>
        <v>0</v>
      </c>
      <c r="M2054" s="269"/>
      <c r="N2054" s="59"/>
      <c r="O2054" s="270">
        <f t="shared" si="406"/>
        <v>0</v>
      </c>
      <c r="P2054" s="269"/>
      <c r="Q2054" s="59"/>
      <c r="R2054" s="271">
        <f t="shared" si="407"/>
        <v>0</v>
      </c>
      <c r="S2054" s="269"/>
      <c r="T2054" s="59"/>
      <c r="U2054" s="270">
        <f t="shared" si="408"/>
        <v>0</v>
      </c>
      <c r="V2054" s="269"/>
      <c r="W2054" s="59"/>
      <c r="X2054" s="270">
        <f t="shared" si="409"/>
        <v>0</v>
      </c>
      <c r="Y2054" s="270">
        <f t="shared" si="410"/>
        <v>0</v>
      </c>
      <c r="Z2054" s="58"/>
      <c r="AA2054" s="58"/>
      <c r="AB2054" s="60" t="str">
        <f t="shared" si="411"/>
        <v/>
      </c>
      <c r="AC2054" s="21" t="b">
        <f t="shared" si="412"/>
        <v>0</v>
      </c>
      <c r="AD2054" s="21" t="b">
        <f t="shared" si="413"/>
        <v>0</v>
      </c>
      <c r="AE2054" s="21" t="b">
        <f t="shared" si="414"/>
        <v>0</v>
      </c>
      <c r="AF2054" s="21" t="b">
        <f ca="1">OR(AND($AC2054,NOT($AD2054)),AND($AC2054,OR(AND($G2054="",$H2054&lt;&gt;""),AND($G2054&lt;&gt;"",$H2054=""),AND($J2054="",$K2054&lt;&gt;""),AND($J2054&lt;&gt;"",$K2054=""),AND($M2054="",$N2054&lt;&gt;""),AND($M2054&lt;&gt;"",$N2054=""),AND($P2054="",$Q2054&lt;&gt;""),AND($P2054&lt;&gt;"",$Q2054=""),AND($S2054="",$T2054&lt;&gt;""),AND($S2054&lt;&gt;"",$T2054=""),AND($V2054="",$W2054&lt;&gt;""),AND($V2054&lt;&gt;"",$W2054=""))),AND($C2054&lt;&gt;"",$E2054&lt;&gt;"",LEFT(TRIM($C2054),1)&lt;&gt;LEFT(TRIM($E2054),1)),IF(OR($E2054="",$F2054=""),FALSE(),IFERROR(COUNTIF(INDIRECT("UNITS_"&amp;SUBSTITUTE(LEFT($E2054,FIND(" ",$E2054&amp;" ")-1),".","_")),$F2054)=0,TRUE())),AND($B2054&lt;&gt;"",OR(ISNUMBER(SEARCH("outro",LOWER($B2054))),ISNUMBER(SEARCH("divers",LOWER($B2054))),ISNUMBER(SEARCH("etc",LOWER($B2054))))),OR(AND(ISNUMBER(SEARCH("comunic",LOWER($B2054))),LEFT($E2054,3)&lt;&gt;"4.4"),AND(ISNUMBER(SEARCH("monitor",LOWER($B2054))),NOT(OR(LEFT($E2054,3)="1.5",LEFT($E2054,3)="2.5")))),AND($B2054&lt;&gt;"",OR(LEFT($C2054,1)="1",LEFT($C2054,1)="2"),$D2054=""),AND($D2054&lt;&gt;"",NOT(OR(LEFT($C2054,1)="1",LEFT($C2054,1)="2"))),AND($D2054&lt;&gt;"",COUNTIF(' PROJETO'!$B$14:$B$16,$D2054)=0),IF($D2054="",FALSE(),IF(COUNTIF(' PROJETO'!$B$14:$B$16,$D2054)=0,FALSE(),IFERROR(INDEX(' PROJETO'!$C$14:$C$16,MATCH($D2054,' PROJETO'!$B$14:$B$16,0))&lt;&gt;"Sim",FALSE()))))</f>
        <v>0</v>
      </c>
      <c r="AG2054" s="21" t="b">
        <f>AND($AC2054,$Y2054&gt;'CONFG.  LISTAS'!$F$4,$Z2054="",$AA2054="")</f>
        <v>0</v>
      </c>
      <c r="AH2054" s="21" t="str">
        <f t="shared" si="415"/>
        <v/>
      </c>
      <c r="AI2054" s="43" t="str">
        <f ca="1">IF(NOT($AC2054),"",IF(OR($B2054="",$C2054="",$E2054="",$F2054=""),"Preencha descrição, categoria, tipo e unidade.",IF(AND($B2054&lt;&gt;"",OR(LEFT($C2054,1)="1",LEFT($C2054,1)="2"),$D2054=""),"Informe a prática de restauração para itens diretos.",IF(AND($D2054&lt;&gt;"",NOT(OR(LEFT($C2054,1)="1",LEFT($C2054,1)="2"))),"Custos indiretos não devem pertencer a uma prática específica.",IF(AND($D2054&lt;&gt;"",COUNTIF(' PROJETO'!$B$14:$B$16,$D2054)=0),"Prática de restauração inválida ou não cadastrada.",IF(IF($D2054="",FALSE(),IF(COUNTIF(' PROJETO'!$B$14:$B$16,$D2054)=0,FALSE(),IFERROR(INDEX(' PROJETO'!$C$14:$C$16,MATCH($D2054,' PROJETO'!$B$14:$B$16,0))&lt;&gt;"Sim",FALSE()))),"A prática informada no item não foi selecionada na aba Projeto.",IF(AND(MAX($I2054,$L2054,$O2054,$R2054,$U2054,$X2054)&gt;'CONFG.  LISTAS'!$F$4,NOT(OR($Z2054&lt;&gt;"",$AA2054&lt;&gt;""))),"Memorial de cálculo ou anexo obrigatório não informado para item acima do limite.",IF(OR(AND($G2054&lt;&gt;"",$H2054&lt;&gt;"",OR($G2054&lt;=0,$H2054&lt;=0)),AND($J2054&lt;&gt;"",$K2054&lt;&gt;"",OR($J2054&lt;=0,$K2054&lt;=0)),AND($M2054&lt;&gt;"",$N2054&lt;&gt;"",OR($M2054&lt;=0,$N2054&lt;=0)),AND($P2054&lt;&gt;"",$Q2054&lt;&gt;"",OR($P2054&lt;=0,$Q2054&lt;=0)),AND($S2054&lt;&gt;"",$T2054&lt;&gt;"",OR($S2054&lt;=0,$T2054&lt;=0)),AND($V2054&lt;&gt;"",$W2054&lt;&gt;"",OR($V2054&lt;=0,$W2054&lt;=0))),"Revise os valores informados: valor unitário e quantidade devem ser maiores que zero.",IF(OR(AND($G2054="",$H2054&lt;&gt;""),AND($G2054&lt;&gt;"",$H2054=""),AND($J2054="",$K2054&lt;&gt;""),AND($J2054&lt;&gt;"",$K2054=""),AND($M2054="",$N2054&lt;&gt;""),AND($M2054&lt;&gt;"",$N2054=""),AND($P2054="",$Q2054&lt;&gt;""),AND($P2054&lt;&gt;"",$Q2054=""),AND($S2054="",$T2054&lt;&gt;""),AND($S2054&lt;&gt;"",$T2054=""),AND($V2054="",$W2054&lt;&gt;""),AND($V2054&lt;&gt;"",$W2054="")),"Há ano preenchido parcialmente: "&amp;TRIM(IF(AND($G2054="",$H2054&lt;&gt;""),"Ano 1 (falta valor unitário); ","")&amp;IF(AND($G2054&lt;&gt;"",$H2054=""),"Ano 1 (falta quantidade); ","")&amp;IF(AND($J2054="",$K2054&lt;&gt;""),"Ano 2 (falta valor unitário); ","")&amp;IF(AND($J2054&lt;&gt;"",$K2054=""),"Ano 2 (falta quantidade); ","")&amp;IF(AND($M2054="",$N2054&lt;&gt;""),"Ano 3 (falta valor unitário); ","")&amp;IF(AND($M2054&lt;&gt;"",$N2054=""),"Ano 3 (falta quantidade); ","")&amp;IF(AND($P2054="",$Q2054&lt;&gt;""),"Ano 4 (falta valor unitário); ","")&amp;IF(AND($P2054&lt;&gt;"",$Q2054=""),"Ano 4 (falta quantidade); ","")&amp;IF(AND($S2054="",$T2054&lt;&gt;""),"Ano 5 (falta valor unitário); ","")&amp;IF(AND($S2054&lt;&gt;"",$T2054=""),"Ano 5 (falta quantidade); ","")&amp;IF(AND($V2054="",$W2054&lt;&gt;""),"Ano 6 (falta valor unitário); ","")&amp;IF(AND($V2054&lt;&gt;"",$W2054=""),"Ano 6 (falta quantidade); ","")), IF(NOT(OR(AND($G2054&lt;&gt;"",$H2054&lt;&gt;""),AND($J2054&lt;&gt;"",$K2054&lt;&gt;""),AND($M2054&lt;&gt;"",$N2054&lt;&gt;""),AND($P2054&lt;&gt;"",$Q2054&lt;&gt;""),AND($S2054&lt;&gt;"",$T2054&lt;&gt;""),AND($V2054&lt;&gt;"",$W2054&lt;&gt;""))),"Informe pelo menos um ano completo com valor unitário e quantidade.",IF(AND($C2054&lt;&gt;"",$E2054&lt;&gt;"",LEFT(TRIM($C2054),1)&lt;&gt;LEFT(TRIM($E2054),1)),"Categoria e tipo estão incompatíveis.",IF(IF(OR($E2054="",$F2054=""),FALSE(),IFERROR(COUNTIF(INDIRECT("UNITS_"&amp;SUBSTITUTE(LEFT($E2054,FIND(" ",$E2054&amp;" ")-1),".","_")),$F2054)=0,TRUE())),"Unidade incompatível com o tipo selecionado.",IF(OR(AND(ISNUMBER(SEARCH("comunic",LOWER($B2054))),LEFT($E2054,3)&lt;&gt;"4.4"),AND(ISNUMBER(SEARCH("monitor",LOWER($B2054))),NOT(OR(LEFT($E2054,3)="1.5",LEFT($E2054,3)="2.5")))),"Revise a classificação do item conforme as regras de preenchimento.",IF(AND($B2054&lt;&gt;"",OR(ISNUMBER(SEARCH("outro",LOWER($B2054))),ISNUMBER(SEARCH("divers",LOWER($B2054))),ISNUMBER(SEARCH("kit",LOWER($B2054))),ISNUMBER(SEARCH("ferrament",LOWER($B2054))),ISNUMBER(SEARCH("epi",LOWER($B2054)))),NOT(OR($Z2054&lt;&gt;"",$AA2054&lt;&gt;""))),"Descrição muito genérica: detalhe melhor o item e registre o racional no memorial ou em anexo.",IF(AND($Y2054=0,$B2054&lt;&gt;"",OR($G2054&lt;&gt;"",$H2054&lt;&gt;"",$J2054&lt;&gt;"",$K2054&lt;&gt;"",$M2054&lt;&gt;"",$N2054&lt;&gt;"",$P2054&lt;&gt;"",$Q2054&lt;&gt;"",$S2054&lt;&gt;"",$T2054&lt;&gt;"",$V2054&lt;&gt;"",$W2054&lt;&gt;"")),"O item possui dados lançados, mas o total está zerado. Revise os valores informados.","")))))))))))))))</f>
        <v/>
      </c>
    </row>
    <row r="2055" spans="1:35" ht="14.25" customHeight="1" x14ac:dyDescent="0.25">
      <c r="A2055" s="57" t="str">
        <f t="shared" si="403"/>
        <v/>
      </c>
      <c r="B2055" s="61"/>
      <c r="C2055" s="61"/>
      <c r="D2055" s="58"/>
      <c r="E2055" s="61"/>
      <c r="F2055" s="61"/>
      <c r="G2055" s="272"/>
      <c r="H2055" s="62"/>
      <c r="I2055" s="273">
        <f t="shared" si="404"/>
        <v>0</v>
      </c>
      <c r="J2055" s="272"/>
      <c r="K2055" s="62"/>
      <c r="L2055" s="270">
        <f t="shared" si="405"/>
        <v>0</v>
      </c>
      <c r="M2055" s="272"/>
      <c r="N2055" s="62"/>
      <c r="O2055" s="270">
        <f t="shared" si="406"/>
        <v>0</v>
      </c>
      <c r="P2055" s="272"/>
      <c r="Q2055" s="62"/>
      <c r="R2055" s="271">
        <f t="shared" si="407"/>
        <v>0</v>
      </c>
      <c r="S2055" s="272"/>
      <c r="T2055" s="62"/>
      <c r="U2055" s="270">
        <f t="shared" si="408"/>
        <v>0</v>
      </c>
      <c r="V2055" s="272"/>
      <c r="W2055" s="62"/>
      <c r="X2055" s="270">
        <f t="shared" si="409"/>
        <v>0</v>
      </c>
      <c r="Y2055" s="270">
        <f t="shared" si="410"/>
        <v>0</v>
      </c>
      <c r="Z2055" s="61"/>
      <c r="AA2055" s="61"/>
      <c r="AB2055" s="60" t="str">
        <f t="shared" si="411"/>
        <v/>
      </c>
      <c r="AC2055" s="21" t="b">
        <f t="shared" si="412"/>
        <v>0</v>
      </c>
      <c r="AD2055" s="21" t="b">
        <f t="shared" si="413"/>
        <v>0</v>
      </c>
      <c r="AE2055" s="21" t="b">
        <f t="shared" si="414"/>
        <v>0</v>
      </c>
      <c r="AF2055" s="21" t="b">
        <f ca="1">OR(AND($AC2055,NOT($AD2055)),AND($AC2055,OR(AND($G2055="",$H2055&lt;&gt;""),AND($G2055&lt;&gt;"",$H2055=""),AND($J2055="",$K2055&lt;&gt;""),AND($J2055&lt;&gt;"",$K2055=""),AND($M2055="",$N2055&lt;&gt;""),AND($M2055&lt;&gt;"",$N2055=""),AND($P2055="",$Q2055&lt;&gt;""),AND($P2055&lt;&gt;"",$Q2055=""),AND($S2055="",$T2055&lt;&gt;""),AND($S2055&lt;&gt;"",$T2055=""),AND($V2055="",$W2055&lt;&gt;""),AND($V2055&lt;&gt;"",$W2055=""))),AND($C2055&lt;&gt;"",$E2055&lt;&gt;"",LEFT(TRIM($C2055),1)&lt;&gt;LEFT(TRIM($E2055),1)),IF(OR($E2055="",$F2055=""),FALSE(),IFERROR(COUNTIF(INDIRECT("UNITS_"&amp;SUBSTITUTE(LEFT($E2055,FIND(" ",$E2055&amp;" ")-1),".","_")),$F2055)=0,TRUE())),AND($B2055&lt;&gt;"",OR(ISNUMBER(SEARCH("outro",LOWER($B2055))),ISNUMBER(SEARCH("divers",LOWER($B2055))),ISNUMBER(SEARCH("etc",LOWER($B2055))))),OR(AND(ISNUMBER(SEARCH("comunic",LOWER($B2055))),LEFT($E2055,3)&lt;&gt;"4.4"),AND(ISNUMBER(SEARCH("monitor",LOWER($B2055))),NOT(OR(LEFT($E2055,3)="1.5",LEFT($E2055,3)="2.5")))),AND($B2055&lt;&gt;"",OR(LEFT($C2055,1)="1",LEFT($C2055,1)="2"),$D2055=""),AND($D2055&lt;&gt;"",NOT(OR(LEFT($C2055,1)="1",LEFT($C2055,1)="2"))),AND($D2055&lt;&gt;"",COUNTIF(' PROJETO'!$B$14:$B$16,$D2055)=0),IF($D2055="",FALSE(),IF(COUNTIF(' PROJETO'!$B$14:$B$16,$D2055)=0,FALSE(),IFERROR(INDEX(' PROJETO'!$C$14:$C$16,MATCH($D2055,' PROJETO'!$B$14:$B$16,0))&lt;&gt;"Sim",FALSE()))))</f>
        <v>0</v>
      </c>
      <c r="AG2055" s="21" t="b">
        <f>AND($AC2055,$Y2055&gt;'CONFG.  LISTAS'!$F$4,$Z2055="",$AA2055="")</f>
        <v>0</v>
      </c>
      <c r="AH2055" s="21" t="str">
        <f t="shared" si="415"/>
        <v/>
      </c>
      <c r="AI2055" s="43" t="str">
        <f ca="1">IF(NOT($AC2055),"",IF(OR($B2055="",$C2055="",$E2055="",$F2055=""),"Preencha descrição, categoria, tipo e unidade.",IF(AND($B2055&lt;&gt;"",OR(LEFT($C2055,1)="1",LEFT($C2055,1)="2"),$D2055=""),"Informe a prática de restauração para itens diretos.",IF(AND($D2055&lt;&gt;"",NOT(OR(LEFT($C2055,1)="1",LEFT($C2055,1)="2"))),"Custos indiretos não devem pertencer a uma prática específica.",IF(AND($D2055&lt;&gt;"",COUNTIF(' PROJETO'!$B$14:$B$16,$D2055)=0),"Prática de restauração inválida ou não cadastrada.",IF(IF($D2055="",FALSE(),IF(COUNTIF(' PROJETO'!$B$14:$B$16,$D2055)=0,FALSE(),IFERROR(INDEX(' PROJETO'!$C$14:$C$16,MATCH($D2055,' PROJETO'!$B$14:$B$16,0))&lt;&gt;"Sim",FALSE()))),"A prática informada no item não foi selecionada na aba Projeto.",IF(AND(MAX($I2055,$L2055,$O2055,$R2055,$U2055,$X2055)&gt;'CONFG.  LISTAS'!$F$4,NOT(OR($Z2055&lt;&gt;"",$AA2055&lt;&gt;""))),"Memorial de cálculo ou anexo obrigatório não informado para item acima do limite.",IF(OR(AND($G2055&lt;&gt;"",$H2055&lt;&gt;"",OR($G2055&lt;=0,$H2055&lt;=0)),AND($J2055&lt;&gt;"",$K2055&lt;&gt;"",OR($J2055&lt;=0,$K2055&lt;=0)),AND($M2055&lt;&gt;"",$N2055&lt;&gt;"",OR($M2055&lt;=0,$N2055&lt;=0)),AND($P2055&lt;&gt;"",$Q2055&lt;&gt;"",OR($P2055&lt;=0,$Q2055&lt;=0)),AND($S2055&lt;&gt;"",$T2055&lt;&gt;"",OR($S2055&lt;=0,$T2055&lt;=0)),AND($V2055&lt;&gt;"",$W2055&lt;&gt;"",OR($V2055&lt;=0,$W2055&lt;=0))),"Revise os valores informados: valor unitário e quantidade devem ser maiores que zero.",IF(OR(AND($G2055="",$H2055&lt;&gt;""),AND($G2055&lt;&gt;"",$H2055=""),AND($J2055="",$K2055&lt;&gt;""),AND($J2055&lt;&gt;"",$K2055=""),AND($M2055="",$N2055&lt;&gt;""),AND($M2055&lt;&gt;"",$N2055=""),AND($P2055="",$Q2055&lt;&gt;""),AND($P2055&lt;&gt;"",$Q2055=""),AND($S2055="",$T2055&lt;&gt;""),AND($S2055&lt;&gt;"",$T2055=""),AND($V2055="",$W2055&lt;&gt;""),AND($V2055&lt;&gt;"",$W2055="")),"Há ano preenchido parcialmente: "&amp;TRIM(IF(AND($G2055="",$H2055&lt;&gt;""),"Ano 1 (falta valor unitário); ","")&amp;IF(AND($G2055&lt;&gt;"",$H2055=""),"Ano 1 (falta quantidade); ","")&amp;IF(AND($J2055="",$K2055&lt;&gt;""),"Ano 2 (falta valor unitário); ","")&amp;IF(AND($J2055&lt;&gt;"",$K2055=""),"Ano 2 (falta quantidade); ","")&amp;IF(AND($M2055="",$N2055&lt;&gt;""),"Ano 3 (falta valor unitário); ","")&amp;IF(AND($M2055&lt;&gt;"",$N2055=""),"Ano 3 (falta quantidade); ","")&amp;IF(AND($P2055="",$Q2055&lt;&gt;""),"Ano 4 (falta valor unitário); ","")&amp;IF(AND($P2055&lt;&gt;"",$Q2055=""),"Ano 4 (falta quantidade); ","")&amp;IF(AND($S2055="",$T2055&lt;&gt;""),"Ano 5 (falta valor unitário); ","")&amp;IF(AND($S2055&lt;&gt;"",$T2055=""),"Ano 5 (falta quantidade); ","")&amp;IF(AND($V2055="",$W2055&lt;&gt;""),"Ano 6 (falta valor unitário); ","")&amp;IF(AND($V2055&lt;&gt;"",$W2055=""),"Ano 6 (falta quantidade); ","")), IF(NOT(OR(AND($G2055&lt;&gt;"",$H2055&lt;&gt;""),AND($J2055&lt;&gt;"",$K2055&lt;&gt;""),AND($M2055&lt;&gt;"",$N2055&lt;&gt;""),AND($P2055&lt;&gt;"",$Q2055&lt;&gt;""),AND($S2055&lt;&gt;"",$T2055&lt;&gt;""),AND($V2055&lt;&gt;"",$W2055&lt;&gt;""))),"Informe pelo menos um ano completo com valor unitário e quantidade.",IF(AND($C2055&lt;&gt;"",$E2055&lt;&gt;"",LEFT(TRIM($C2055),1)&lt;&gt;LEFT(TRIM($E2055),1)),"Categoria e tipo estão incompatíveis.",IF(IF(OR($E2055="",$F2055=""),FALSE(),IFERROR(COUNTIF(INDIRECT("UNITS_"&amp;SUBSTITUTE(LEFT($E2055,FIND(" ",$E2055&amp;" ")-1),".","_")),$F2055)=0,TRUE())),"Unidade incompatível com o tipo selecionado.",IF(OR(AND(ISNUMBER(SEARCH("comunic",LOWER($B2055))),LEFT($E2055,3)&lt;&gt;"4.4"),AND(ISNUMBER(SEARCH("monitor",LOWER($B2055))),NOT(OR(LEFT($E2055,3)="1.5",LEFT($E2055,3)="2.5")))),"Revise a classificação do item conforme as regras de preenchimento.",IF(AND($B2055&lt;&gt;"",OR(ISNUMBER(SEARCH("outro",LOWER($B2055))),ISNUMBER(SEARCH("divers",LOWER($B2055))),ISNUMBER(SEARCH("kit",LOWER($B2055))),ISNUMBER(SEARCH("ferrament",LOWER($B2055))),ISNUMBER(SEARCH("epi",LOWER($B2055)))),NOT(OR($Z2055&lt;&gt;"",$AA2055&lt;&gt;""))),"Descrição muito genérica: detalhe melhor o item e registre o racional no memorial ou em anexo.",IF(AND($Y2055=0,$B2055&lt;&gt;"",OR($G2055&lt;&gt;"",$H2055&lt;&gt;"",$J2055&lt;&gt;"",$K2055&lt;&gt;"",$M2055&lt;&gt;"",$N2055&lt;&gt;"",$P2055&lt;&gt;"",$Q2055&lt;&gt;"",$S2055&lt;&gt;"",$T2055&lt;&gt;"",$V2055&lt;&gt;"",$W2055&lt;&gt;"")),"O item possui dados lançados, mas o total está zerado. Revise os valores informados.","")))))))))))))))</f>
        <v/>
      </c>
    </row>
    <row r="2056" spans="1:35" ht="14.25" customHeight="1" x14ac:dyDescent="0.25">
      <c r="A2056" s="57" t="str">
        <f t="shared" si="403"/>
        <v/>
      </c>
      <c r="B2056" s="58"/>
      <c r="C2056" s="58"/>
      <c r="D2056" s="58"/>
      <c r="E2056" s="58"/>
      <c r="F2056" s="58"/>
      <c r="G2056" s="269"/>
      <c r="H2056" s="59"/>
      <c r="I2056" s="273">
        <f t="shared" si="404"/>
        <v>0</v>
      </c>
      <c r="J2056" s="269"/>
      <c r="K2056" s="59"/>
      <c r="L2056" s="270">
        <f t="shared" si="405"/>
        <v>0</v>
      </c>
      <c r="M2056" s="269"/>
      <c r="N2056" s="59"/>
      <c r="O2056" s="270">
        <f t="shared" si="406"/>
        <v>0</v>
      </c>
      <c r="P2056" s="269"/>
      <c r="Q2056" s="59"/>
      <c r="R2056" s="271">
        <f t="shared" si="407"/>
        <v>0</v>
      </c>
      <c r="S2056" s="269"/>
      <c r="T2056" s="59"/>
      <c r="U2056" s="270">
        <f t="shared" si="408"/>
        <v>0</v>
      </c>
      <c r="V2056" s="269"/>
      <c r="W2056" s="59"/>
      <c r="X2056" s="270">
        <f t="shared" si="409"/>
        <v>0</v>
      </c>
      <c r="Y2056" s="270">
        <f t="shared" si="410"/>
        <v>0</v>
      </c>
      <c r="Z2056" s="58"/>
      <c r="AA2056" s="58"/>
      <c r="AB2056" s="60" t="str">
        <f t="shared" si="411"/>
        <v/>
      </c>
      <c r="AC2056" s="21" t="b">
        <f t="shared" si="412"/>
        <v>0</v>
      </c>
      <c r="AD2056" s="21" t="b">
        <f t="shared" si="413"/>
        <v>0</v>
      </c>
      <c r="AE2056" s="21" t="b">
        <f t="shared" si="414"/>
        <v>0</v>
      </c>
      <c r="AF2056" s="21" t="b">
        <f ca="1">OR(AND($AC2056,NOT($AD2056)),AND($AC2056,OR(AND($G2056="",$H2056&lt;&gt;""),AND($G2056&lt;&gt;"",$H2056=""),AND($J2056="",$K2056&lt;&gt;""),AND($J2056&lt;&gt;"",$K2056=""),AND($M2056="",$N2056&lt;&gt;""),AND($M2056&lt;&gt;"",$N2056=""),AND($P2056="",$Q2056&lt;&gt;""),AND($P2056&lt;&gt;"",$Q2056=""),AND($S2056="",$T2056&lt;&gt;""),AND($S2056&lt;&gt;"",$T2056=""),AND($V2056="",$W2056&lt;&gt;""),AND($V2056&lt;&gt;"",$W2056=""))),AND($C2056&lt;&gt;"",$E2056&lt;&gt;"",LEFT(TRIM($C2056),1)&lt;&gt;LEFT(TRIM($E2056),1)),IF(OR($E2056="",$F2056=""),FALSE(),IFERROR(COUNTIF(INDIRECT("UNITS_"&amp;SUBSTITUTE(LEFT($E2056,FIND(" ",$E2056&amp;" ")-1),".","_")),$F2056)=0,TRUE())),AND($B2056&lt;&gt;"",OR(ISNUMBER(SEARCH("outro",LOWER($B2056))),ISNUMBER(SEARCH("divers",LOWER($B2056))),ISNUMBER(SEARCH("etc",LOWER($B2056))))),OR(AND(ISNUMBER(SEARCH("comunic",LOWER($B2056))),LEFT($E2056,3)&lt;&gt;"4.4"),AND(ISNUMBER(SEARCH("monitor",LOWER($B2056))),NOT(OR(LEFT($E2056,3)="1.5",LEFT($E2056,3)="2.5")))),AND($B2056&lt;&gt;"",OR(LEFT($C2056,1)="1",LEFT($C2056,1)="2"),$D2056=""),AND($D2056&lt;&gt;"",NOT(OR(LEFT($C2056,1)="1",LEFT($C2056,1)="2"))),AND($D2056&lt;&gt;"",COUNTIF(' PROJETO'!$B$14:$B$16,$D2056)=0),IF($D2056="",FALSE(),IF(COUNTIF(' PROJETO'!$B$14:$B$16,$D2056)=0,FALSE(),IFERROR(INDEX(' PROJETO'!$C$14:$C$16,MATCH($D2056,' PROJETO'!$B$14:$B$16,0))&lt;&gt;"Sim",FALSE()))))</f>
        <v>0</v>
      </c>
      <c r="AG2056" s="21" t="b">
        <f>AND($AC2056,$Y2056&gt;'CONFG.  LISTAS'!$F$4,$Z2056="",$AA2056="")</f>
        <v>0</v>
      </c>
      <c r="AH2056" s="21" t="str">
        <f t="shared" si="415"/>
        <v/>
      </c>
      <c r="AI2056" s="43" t="str">
        <f ca="1">IF(NOT($AC2056),"",IF(OR($B2056="",$C2056="",$E2056="",$F2056=""),"Preencha descrição, categoria, tipo e unidade.",IF(AND($B2056&lt;&gt;"",OR(LEFT($C2056,1)="1",LEFT($C2056,1)="2"),$D2056=""),"Informe a prática de restauração para itens diretos.",IF(AND($D2056&lt;&gt;"",NOT(OR(LEFT($C2056,1)="1",LEFT($C2056,1)="2"))),"Custos indiretos não devem pertencer a uma prática específica.",IF(AND($D2056&lt;&gt;"",COUNTIF(' PROJETO'!$B$14:$B$16,$D2056)=0),"Prática de restauração inválida ou não cadastrada.",IF(IF($D2056="",FALSE(),IF(COUNTIF(' PROJETO'!$B$14:$B$16,$D2056)=0,FALSE(),IFERROR(INDEX(' PROJETO'!$C$14:$C$16,MATCH($D2056,' PROJETO'!$B$14:$B$16,0))&lt;&gt;"Sim",FALSE()))),"A prática informada no item não foi selecionada na aba Projeto.",IF(AND(MAX($I2056,$L2056,$O2056,$R2056,$U2056,$X2056)&gt;'CONFG.  LISTAS'!$F$4,NOT(OR($Z2056&lt;&gt;"",$AA2056&lt;&gt;""))),"Memorial de cálculo ou anexo obrigatório não informado para item acima do limite.",IF(OR(AND($G2056&lt;&gt;"",$H2056&lt;&gt;"",OR($G2056&lt;=0,$H2056&lt;=0)),AND($J2056&lt;&gt;"",$K2056&lt;&gt;"",OR($J2056&lt;=0,$K2056&lt;=0)),AND($M2056&lt;&gt;"",$N2056&lt;&gt;"",OR($M2056&lt;=0,$N2056&lt;=0)),AND($P2056&lt;&gt;"",$Q2056&lt;&gt;"",OR($P2056&lt;=0,$Q2056&lt;=0)),AND($S2056&lt;&gt;"",$T2056&lt;&gt;"",OR($S2056&lt;=0,$T2056&lt;=0)),AND($V2056&lt;&gt;"",$W2056&lt;&gt;"",OR($V2056&lt;=0,$W2056&lt;=0))),"Revise os valores informados: valor unitário e quantidade devem ser maiores que zero.",IF(OR(AND($G2056="",$H2056&lt;&gt;""),AND($G2056&lt;&gt;"",$H2056=""),AND($J2056="",$K2056&lt;&gt;""),AND($J2056&lt;&gt;"",$K2056=""),AND($M2056="",$N2056&lt;&gt;""),AND($M2056&lt;&gt;"",$N2056=""),AND($P2056="",$Q2056&lt;&gt;""),AND($P2056&lt;&gt;"",$Q2056=""),AND($S2056="",$T2056&lt;&gt;""),AND($S2056&lt;&gt;"",$T2056=""),AND($V2056="",$W2056&lt;&gt;""),AND($V2056&lt;&gt;"",$W2056="")),"Há ano preenchido parcialmente: "&amp;TRIM(IF(AND($G2056="",$H2056&lt;&gt;""),"Ano 1 (falta valor unitário); ","")&amp;IF(AND($G2056&lt;&gt;"",$H2056=""),"Ano 1 (falta quantidade); ","")&amp;IF(AND($J2056="",$K2056&lt;&gt;""),"Ano 2 (falta valor unitário); ","")&amp;IF(AND($J2056&lt;&gt;"",$K2056=""),"Ano 2 (falta quantidade); ","")&amp;IF(AND($M2056="",$N2056&lt;&gt;""),"Ano 3 (falta valor unitário); ","")&amp;IF(AND($M2056&lt;&gt;"",$N2056=""),"Ano 3 (falta quantidade); ","")&amp;IF(AND($P2056="",$Q2056&lt;&gt;""),"Ano 4 (falta valor unitário); ","")&amp;IF(AND($P2056&lt;&gt;"",$Q2056=""),"Ano 4 (falta quantidade); ","")&amp;IF(AND($S2056="",$T2056&lt;&gt;""),"Ano 5 (falta valor unitário); ","")&amp;IF(AND($S2056&lt;&gt;"",$T2056=""),"Ano 5 (falta quantidade); ","")&amp;IF(AND($V2056="",$W2056&lt;&gt;""),"Ano 6 (falta valor unitário); ","")&amp;IF(AND($V2056&lt;&gt;"",$W2056=""),"Ano 6 (falta quantidade); ","")), IF(NOT(OR(AND($G2056&lt;&gt;"",$H2056&lt;&gt;""),AND($J2056&lt;&gt;"",$K2056&lt;&gt;""),AND($M2056&lt;&gt;"",$N2056&lt;&gt;""),AND($P2056&lt;&gt;"",$Q2056&lt;&gt;""),AND($S2056&lt;&gt;"",$T2056&lt;&gt;""),AND($V2056&lt;&gt;"",$W2056&lt;&gt;""))),"Informe pelo menos um ano completo com valor unitário e quantidade.",IF(AND($C2056&lt;&gt;"",$E2056&lt;&gt;"",LEFT(TRIM($C2056),1)&lt;&gt;LEFT(TRIM($E2056),1)),"Categoria e tipo estão incompatíveis.",IF(IF(OR($E2056="",$F2056=""),FALSE(),IFERROR(COUNTIF(INDIRECT("UNITS_"&amp;SUBSTITUTE(LEFT($E2056,FIND(" ",$E2056&amp;" ")-1),".","_")),$F2056)=0,TRUE())),"Unidade incompatível com o tipo selecionado.",IF(OR(AND(ISNUMBER(SEARCH("comunic",LOWER($B2056))),LEFT($E2056,3)&lt;&gt;"4.4"),AND(ISNUMBER(SEARCH("monitor",LOWER($B2056))),NOT(OR(LEFT($E2056,3)="1.5",LEFT($E2056,3)="2.5")))),"Revise a classificação do item conforme as regras de preenchimento.",IF(AND($B2056&lt;&gt;"",OR(ISNUMBER(SEARCH("outro",LOWER($B2056))),ISNUMBER(SEARCH("divers",LOWER($B2056))),ISNUMBER(SEARCH("kit",LOWER($B2056))),ISNUMBER(SEARCH("ferrament",LOWER($B2056))),ISNUMBER(SEARCH("epi",LOWER($B2056)))),NOT(OR($Z2056&lt;&gt;"",$AA2056&lt;&gt;""))),"Descrição muito genérica: detalhe melhor o item e registre o racional no memorial ou em anexo.",IF(AND($Y2056=0,$B2056&lt;&gt;"",OR($G2056&lt;&gt;"",$H2056&lt;&gt;"",$J2056&lt;&gt;"",$K2056&lt;&gt;"",$M2056&lt;&gt;"",$N2056&lt;&gt;"",$P2056&lt;&gt;"",$Q2056&lt;&gt;"",$S2056&lt;&gt;"",$T2056&lt;&gt;"",$V2056&lt;&gt;"",$W2056&lt;&gt;"")),"O item possui dados lançados, mas o total está zerado. Revise os valores informados.","")))))))))))))))</f>
        <v/>
      </c>
    </row>
    <row r="2057" spans="1:35" ht="14.25" customHeight="1" x14ac:dyDescent="0.25">
      <c r="A2057" s="57" t="str">
        <f t="shared" si="403"/>
        <v/>
      </c>
      <c r="B2057" s="61"/>
      <c r="C2057" s="61"/>
      <c r="D2057" s="58"/>
      <c r="E2057" s="61"/>
      <c r="F2057" s="61"/>
      <c r="G2057" s="272"/>
      <c r="H2057" s="62"/>
      <c r="I2057" s="273">
        <f t="shared" si="404"/>
        <v>0</v>
      </c>
      <c r="J2057" s="272"/>
      <c r="K2057" s="62"/>
      <c r="L2057" s="270">
        <f t="shared" si="405"/>
        <v>0</v>
      </c>
      <c r="M2057" s="272"/>
      <c r="N2057" s="62"/>
      <c r="O2057" s="270">
        <f t="shared" si="406"/>
        <v>0</v>
      </c>
      <c r="P2057" s="272"/>
      <c r="Q2057" s="62"/>
      <c r="R2057" s="271">
        <f t="shared" si="407"/>
        <v>0</v>
      </c>
      <c r="S2057" s="272"/>
      <c r="T2057" s="62"/>
      <c r="U2057" s="270">
        <f t="shared" si="408"/>
        <v>0</v>
      </c>
      <c r="V2057" s="272"/>
      <c r="W2057" s="62"/>
      <c r="X2057" s="270">
        <f t="shared" si="409"/>
        <v>0</v>
      </c>
      <c r="Y2057" s="270">
        <f t="shared" si="410"/>
        <v>0</v>
      </c>
      <c r="Z2057" s="61"/>
      <c r="AA2057" s="61"/>
      <c r="AB2057" s="60" t="str">
        <f t="shared" si="411"/>
        <v/>
      </c>
      <c r="AC2057" s="21" t="b">
        <f t="shared" si="412"/>
        <v>0</v>
      </c>
      <c r="AD2057" s="21" t="b">
        <f t="shared" si="413"/>
        <v>0</v>
      </c>
      <c r="AE2057" s="21" t="b">
        <f t="shared" si="414"/>
        <v>0</v>
      </c>
      <c r="AF2057" s="21" t="b">
        <f ca="1">OR(AND($AC2057,NOT($AD2057)),AND($AC2057,OR(AND($G2057="",$H2057&lt;&gt;""),AND($G2057&lt;&gt;"",$H2057=""),AND($J2057="",$K2057&lt;&gt;""),AND($J2057&lt;&gt;"",$K2057=""),AND($M2057="",$N2057&lt;&gt;""),AND($M2057&lt;&gt;"",$N2057=""),AND($P2057="",$Q2057&lt;&gt;""),AND($P2057&lt;&gt;"",$Q2057=""),AND($S2057="",$T2057&lt;&gt;""),AND($S2057&lt;&gt;"",$T2057=""),AND($V2057="",$W2057&lt;&gt;""),AND($V2057&lt;&gt;"",$W2057=""))),AND($C2057&lt;&gt;"",$E2057&lt;&gt;"",LEFT(TRIM($C2057),1)&lt;&gt;LEFT(TRIM($E2057),1)),IF(OR($E2057="",$F2057=""),FALSE(),IFERROR(COUNTIF(INDIRECT("UNITS_"&amp;SUBSTITUTE(LEFT($E2057,FIND(" ",$E2057&amp;" ")-1),".","_")),$F2057)=0,TRUE())),AND($B2057&lt;&gt;"",OR(ISNUMBER(SEARCH("outro",LOWER($B2057))),ISNUMBER(SEARCH("divers",LOWER($B2057))),ISNUMBER(SEARCH("etc",LOWER($B2057))))),OR(AND(ISNUMBER(SEARCH("comunic",LOWER($B2057))),LEFT($E2057,3)&lt;&gt;"4.4"),AND(ISNUMBER(SEARCH("monitor",LOWER($B2057))),NOT(OR(LEFT($E2057,3)="1.5",LEFT($E2057,3)="2.5")))),AND($B2057&lt;&gt;"",OR(LEFT($C2057,1)="1",LEFT($C2057,1)="2"),$D2057=""),AND($D2057&lt;&gt;"",NOT(OR(LEFT($C2057,1)="1",LEFT($C2057,1)="2"))),AND($D2057&lt;&gt;"",COUNTIF(' PROJETO'!$B$14:$B$16,$D2057)=0),IF($D2057="",FALSE(),IF(COUNTIF(' PROJETO'!$B$14:$B$16,$D2057)=0,FALSE(),IFERROR(INDEX(' PROJETO'!$C$14:$C$16,MATCH($D2057,' PROJETO'!$B$14:$B$16,0))&lt;&gt;"Sim",FALSE()))))</f>
        <v>0</v>
      </c>
      <c r="AG2057" s="21" t="b">
        <f>AND($AC2057,$Y2057&gt;'CONFG.  LISTAS'!$F$4,$Z2057="",$AA2057="")</f>
        <v>0</v>
      </c>
      <c r="AH2057" s="21" t="str">
        <f t="shared" si="415"/>
        <v/>
      </c>
      <c r="AI2057" s="43" t="str">
        <f ca="1">IF(NOT($AC2057),"",IF(OR($B2057="",$C2057="",$E2057="",$F2057=""),"Preencha descrição, categoria, tipo e unidade.",IF(AND($B2057&lt;&gt;"",OR(LEFT($C2057,1)="1",LEFT($C2057,1)="2"),$D2057=""),"Informe a prática de restauração para itens diretos.",IF(AND($D2057&lt;&gt;"",NOT(OR(LEFT($C2057,1)="1",LEFT($C2057,1)="2"))),"Custos indiretos não devem pertencer a uma prática específica.",IF(AND($D2057&lt;&gt;"",COUNTIF(' PROJETO'!$B$14:$B$16,$D2057)=0),"Prática de restauração inválida ou não cadastrada.",IF(IF($D2057="",FALSE(),IF(COUNTIF(' PROJETO'!$B$14:$B$16,$D2057)=0,FALSE(),IFERROR(INDEX(' PROJETO'!$C$14:$C$16,MATCH($D2057,' PROJETO'!$B$14:$B$16,0))&lt;&gt;"Sim",FALSE()))),"A prática informada no item não foi selecionada na aba Projeto.",IF(AND(MAX($I2057,$L2057,$O2057,$R2057,$U2057,$X2057)&gt;'CONFG.  LISTAS'!$F$4,NOT(OR($Z2057&lt;&gt;"",$AA2057&lt;&gt;""))),"Memorial de cálculo ou anexo obrigatório não informado para item acima do limite.",IF(OR(AND($G2057&lt;&gt;"",$H2057&lt;&gt;"",OR($G2057&lt;=0,$H2057&lt;=0)),AND($J2057&lt;&gt;"",$K2057&lt;&gt;"",OR($J2057&lt;=0,$K2057&lt;=0)),AND($M2057&lt;&gt;"",$N2057&lt;&gt;"",OR($M2057&lt;=0,$N2057&lt;=0)),AND($P2057&lt;&gt;"",$Q2057&lt;&gt;"",OR($P2057&lt;=0,$Q2057&lt;=0)),AND($S2057&lt;&gt;"",$T2057&lt;&gt;"",OR($S2057&lt;=0,$T2057&lt;=0)),AND($V2057&lt;&gt;"",$W2057&lt;&gt;"",OR($V2057&lt;=0,$W2057&lt;=0))),"Revise os valores informados: valor unitário e quantidade devem ser maiores que zero.",IF(OR(AND($G2057="",$H2057&lt;&gt;""),AND($G2057&lt;&gt;"",$H2057=""),AND($J2057="",$K2057&lt;&gt;""),AND($J2057&lt;&gt;"",$K2057=""),AND($M2057="",$N2057&lt;&gt;""),AND($M2057&lt;&gt;"",$N2057=""),AND($P2057="",$Q2057&lt;&gt;""),AND($P2057&lt;&gt;"",$Q2057=""),AND($S2057="",$T2057&lt;&gt;""),AND($S2057&lt;&gt;"",$T2057=""),AND($V2057="",$W2057&lt;&gt;""),AND($V2057&lt;&gt;"",$W2057="")),"Há ano preenchido parcialmente: "&amp;TRIM(IF(AND($G2057="",$H2057&lt;&gt;""),"Ano 1 (falta valor unitário); ","")&amp;IF(AND($G2057&lt;&gt;"",$H2057=""),"Ano 1 (falta quantidade); ","")&amp;IF(AND($J2057="",$K2057&lt;&gt;""),"Ano 2 (falta valor unitário); ","")&amp;IF(AND($J2057&lt;&gt;"",$K2057=""),"Ano 2 (falta quantidade); ","")&amp;IF(AND($M2057="",$N2057&lt;&gt;""),"Ano 3 (falta valor unitário); ","")&amp;IF(AND($M2057&lt;&gt;"",$N2057=""),"Ano 3 (falta quantidade); ","")&amp;IF(AND($P2057="",$Q2057&lt;&gt;""),"Ano 4 (falta valor unitário); ","")&amp;IF(AND($P2057&lt;&gt;"",$Q2057=""),"Ano 4 (falta quantidade); ","")&amp;IF(AND($S2057="",$T2057&lt;&gt;""),"Ano 5 (falta valor unitário); ","")&amp;IF(AND($S2057&lt;&gt;"",$T2057=""),"Ano 5 (falta quantidade); ","")&amp;IF(AND($V2057="",$W2057&lt;&gt;""),"Ano 6 (falta valor unitário); ","")&amp;IF(AND($V2057&lt;&gt;"",$W2057=""),"Ano 6 (falta quantidade); ","")), IF(NOT(OR(AND($G2057&lt;&gt;"",$H2057&lt;&gt;""),AND($J2057&lt;&gt;"",$K2057&lt;&gt;""),AND($M2057&lt;&gt;"",$N2057&lt;&gt;""),AND($P2057&lt;&gt;"",$Q2057&lt;&gt;""),AND($S2057&lt;&gt;"",$T2057&lt;&gt;""),AND($V2057&lt;&gt;"",$W2057&lt;&gt;""))),"Informe pelo menos um ano completo com valor unitário e quantidade.",IF(AND($C2057&lt;&gt;"",$E2057&lt;&gt;"",LEFT(TRIM($C2057),1)&lt;&gt;LEFT(TRIM($E2057),1)),"Categoria e tipo estão incompatíveis.",IF(IF(OR($E2057="",$F2057=""),FALSE(),IFERROR(COUNTIF(INDIRECT("UNITS_"&amp;SUBSTITUTE(LEFT($E2057,FIND(" ",$E2057&amp;" ")-1),".","_")),$F2057)=0,TRUE())),"Unidade incompatível com o tipo selecionado.",IF(OR(AND(ISNUMBER(SEARCH("comunic",LOWER($B2057))),LEFT($E2057,3)&lt;&gt;"4.4"),AND(ISNUMBER(SEARCH("monitor",LOWER($B2057))),NOT(OR(LEFT($E2057,3)="1.5",LEFT($E2057,3)="2.5")))),"Revise a classificação do item conforme as regras de preenchimento.",IF(AND($B2057&lt;&gt;"",OR(ISNUMBER(SEARCH("outro",LOWER($B2057))),ISNUMBER(SEARCH("divers",LOWER($B2057))),ISNUMBER(SEARCH("kit",LOWER($B2057))),ISNUMBER(SEARCH("ferrament",LOWER($B2057))),ISNUMBER(SEARCH("epi",LOWER($B2057)))),NOT(OR($Z2057&lt;&gt;"",$AA2057&lt;&gt;""))),"Descrição muito genérica: detalhe melhor o item e registre o racional no memorial ou em anexo.",IF(AND($Y2057=0,$B2057&lt;&gt;"",OR($G2057&lt;&gt;"",$H2057&lt;&gt;"",$J2057&lt;&gt;"",$K2057&lt;&gt;"",$M2057&lt;&gt;"",$N2057&lt;&gt;"",$P2057&lt;&gt;"",$Q2057&lt;&gt;"",$S2057&lt;&gt;"",$T2057&lt;&gt;"",$V2057&lt;&gt;"",$W2057&lt;&gt;"")),"O item possui dados lançados, mas o total está zerado. Revise os valores informados.","")))))))))))))))</f>
        <v/>
      </c>
    </row>
    <row r="2058" spans="1:35" ht="14.25" customHeight="1" x14ac:dyDescent="0.25">
      <c r="A2058" s="57" t="str">
        <f t="shared" ref="A2058:A2121" si="416">AH2058</f>
        <v/>
      </c>
      <c r="B2058" s="58"/>
      <c r="C2058" s="58"/>
      <c r="D2058" s="58"/>
      <c r="E2058" s="58"/>
      <c r="F2058" s="58"/>
      <c r="G2058" s="269"/>
      <c r="H2058" s="59"/>
      <c r="I2058" s="273">
        <f t="shared" ref="I2058:I2121" si="417">IFERROR(G2058*H2058,0)</f>
        <v>0</v>
      </c>
      <c r="J2058" s="269"/>
      <c r="K2058" s="59"/>
      <c r="L2058" s="270">
        <f t="shared" ref="L2058:L2121" si="418">IFERROR(J2058*K2058,0)</f>
        <v>0</v>
      </c>
      <c r="M2058" s="269"/>
      <c r="N2058" s="59"/>
      <c r="O2058" s="270">
        <f t="shared" ref="O2058:O2121" si="419">IFERROR(M2058*N2058,0)</f>
        <v>0</v>
      </c>
      <c r="P2058" s="269"/>
      <c r="Q2058" s="59"/>
      <c r="R2058" s="271">
        <f t="shared" ref="R2058:R2121" si="420">IFERROR(P2058*Q2058,0)</f>
        <v>0</v>
      </c>
      <c r="S2058" s="269"/>
      <c r="T2058" s="59"/>
      <c r="U2058" s="270">
        <f t="shared" ref="U2058:U2121" si="421">IFERROR(S2058*T2058,0)</f>
        <v>0</v>
      </c>
      <c r="V2058" s="269"/>
      <c r="W2058" s="59"/>
      <c r="X2058" s="270">
        <f t="shared" ref="X2058:X2121" si="422">IFERROR(V2058*W2058,0)</f>
        <v>0</v>
      </c>
      <c r="Y2058" s="270">
        <f t="shared" ref="Y2058:Y2121" si="423">SUM(I2058,L2058,O2058,R2058,U2058,X2058)</f>
        <v>0</v>
      </c>
      <c r="Z2058" s="58"/>
      <c r="AA2058" s="58"/>
      <c r="AB2058" s="60" t="str">
        <f t="shared" ref="AB2058:AB2121" si="424">IF($B2058="","",TEXT(ROW()-4,"000"))</f>
        <v/>
      </c>
      <c r="AC2058" s="21" t="b">
        <f t="shared" ref="AC2058:AC2121" si="425">OR(LEN($B2058&amp;"")&gt;0,LEN($C2058&amp;"")&gt;0,LEN($D2058&amp;"")&gt;0,LEN($E2058&amp;"")&gt;0,LEN($F2058&amp;"")&gt;0,LEN($G2058&amp;"")&gt;0,LEN($H2058&amp;"")&gt;0,LEN($J2058&amp;"")&gt;0,LEN($K2058&amp;"")&gt;0,LEN($M2058&amp;"")&gt;0,LEN($N2058&amp;"")&gt;0,LEN($P2058&amp;"")&gt;0,LEN($Q2058&amp;"")&gt;0,LEN($S2058&amp;"")&gt;0,LEN($T2058&amp;"")&gt;0,LEN($V2058&amp;"")&gt;0,LEN($W2058&amp;"")&gt;0,LEN($Z2058&amp;"")&gt;0,LEN($AA2058&amp;"")&gt;0)</f>
        <v>0</v>
      </c>
      <c r="AD2058" s="21" t="b">
        <f t="shared" ref="AD2058:AD2121" si="426">AND($B2058&lt;&gt;"",$C2058&lt;&gt;"",$E2058&lt;&gt;"",$F2058&lt;&gt;"")</f>
        <v>0</v>
      </c>
      <c r="AE2058" s="21" t="b">
        <f t="shared" ref="AE2058:AE2121" si="427">OR(AND($G2058&lt;&gt;"",$H2058&lt;&gt;""),AND($J2058&lt;&gt;"",$K2058&lt;&gt;""),AND($M2058&lt;&gt;"",$N2058&lt;&gt;""),AND($P2058&lt;&gt;"",$Q2058&lt;&gt;""),AND($S2058&lt;&gt;"",$T2058&lt;&gt;""),AND($V2058&lt;&gt;"",$W2058&lt;&gt;""))</f>
        <v>0</v>
      </c>
      <c r="AF2058" s="21" t="b">
        <f ca="1">OR(AND($AC2058,NOT($AD2058)),AND($AC2058,OR(AND($G2058="",$H2058&lt;&gt;""),AND($G2058&lt;&gt;"",$H2058=""),AND($J2058="",$K2058&lt;&gt;""),AND($J2058&lt;&gt;"",$K2058=""),AND($M2058="",$N2058&lt;&gt;""),AND($M2058&lt;&gt;"",$N2058=""),AND($P2058="",$Q2058&lt;&gt;""),AND($P2058&lt;&gt;"",$Q2058=""),AND($S2058="",$T2058&lt;&gt;""),AND($S2058&lt;&gt;"",$T2058=""),AND($V2058="",$W2058&lt;&gt;""),AND($V2058&lt;&gt;"",$W2058=""))),AND($C2058&lt;&gt;"",$E2058&lt;&gt;"",LEFT(TRIM($C2058),1)&lt;&gt;LEFT(TRIM($E2058),1)),IF(OR($E2058="",$F2058=""),FALSE(),IFERROR(COUNTIF(INDIRECT("UNITS_"&amp;SUBSTITUTE(LEFT($E2058,FIND(" ",$E2058&amp;" ")-1),".","_")),$F2058)=0,TRUE())),AND($B2058&lt;&gt;"",OR(ISNUMBER(SEARCH("outro",LOWER($B2058))),ISNUMBER(SEARCH("divers",LOWER($B2058))),ISNUMBER(SEARCH("etc",LOWER($B2058))))),OR(AND(ISNUMBER(SEARCH("comunic",LOWER($B2058))),LEFT($E2058,3)&lt;&gt;"4.4"),AND(ISNUMBER(SEARCH("monitor",LOWER($B2058))),NOT(OR(LEFT($E2058,3)="1.5",LEFT($E2058,3)="2.5")))),AND($B2058&lt;&gt;"",OR(LEFT($C2058,1)="1",LEFT($C2058,1)="2"),$D2058=""),AND($D2058&lt;&gt;"",NOT(OR(LEFT($C2058,1)="1",LEFT($C2058,1)="2"))),AND($D2058&lt;&gt;"",COUNTIF(' PROJETO'!$B$14:$B$16,$D2058)=0),IF($D2058="",FALSE(),IF(COUNTIF(' PROJETO'!$B$14:$B$16,$D2058)=0,FALSE(),IFERROR(INDEX(' PROJETO'!$C$14:$C$16,MATCH($D2058,' PROJETO'!$B$14:$B$16,0))&lt;&gt;"Sim",FALSE()))))</f>
        <v>0</v>
      </c>
      <c r="AG2058" s="21" t="b">
        <f>AND($AC2058,$Y2058&gt;'CONFG.  LISTAS'!$F$4,$Z2058="",$AA2058="")</f>
        <v>0</v>
      </c>
      <c r="AH2058" s="21" t="str">
        <f t="shared" ref="AH2058:AH2121" si="428">IF(NOT($AC2058),"",IF($AG2058,"⚠",IF(OR(AND($AC2058,NOT($AE2058)),$AF2058),"◔","✓")))</f>
        <v/>
      </c>
      <c r="AI2058" s="43" t="str">
        <f ca="1">IF(NOT($AC2058),"",IF(OR($B2058="",$C2058="",$E2058="",$F2058=""),"Preencha descrição, categoria, tipo e unidade.",IF(AND($B2058&lt;&gt;"",OR(LEFT($C2058,1)="1",LEFT($C2058,1)="2"),$D2058=""),"Informe a prática de restauração para itens diretos.",IF(AND($D2058&lt;&gt;"",NOT(OR(LEFT($C2058,1)="1",LEFT($C2058,1)="2"))),"Custos indiretos não devem pertencer a uma prática específica.",IF(AND($D2058&lt;&gt;"",COUNTIF(' PROJETO'!$B$14:$B$16,$D2058)=0),"Prática de restauração inválida ou não cadastrada.",IF(IF($D2058="",FALSE(),IF(COUNTIF(' PROJETO'!$B$14:$B$16,$D2058)=0,FALSE(),IFERROR(INDEX(' PROJETO'!$C$14:$C$16,MATCH($D2058,' PROJETO'!$B$14:$B$16,0))&lt;&gt;"Sim",FALSE()))),"A prática informada no item não foi selecionada na aba Projeto.",IF(AND(MAX($I2058,$L2058,$O2058,$R2058,$U2058,$X2058)&gt;'CONFG.  LISTAS'!$F$4,NOT(OR($Z2058&lt;&gt;"",$AA2058&lt;&gt;""))),"Memorial de cálculo ou anexo obrigatório não informado para item acima do limite.",IF(OR(AND($G2058&lt;&gt;"",$H2058&lt;&gt;"",OR($G2058&lt;=0,$H2058&lt;=0)),AND($J2058&lt;&gt;"",$K2058&lt;&gt;"",OR($J2058&lt;=0,$K2058&lt;=0)),AND($M2058&lt;&gt;"",$N2058&lt;&gt;"",OR($M2058&lt;=0,$N2058&lt;=0)),AND($P2058&lt;&gt;"",$Q2058&lt;&gt;"",OR($P2058&lt;=0,$Q2058&lt;=0)),AND($S2058&lt;&gt;"",$T2058&lt;&gt;"",OR($S2058&lt;=0,$T2058&lt;=0)),AND($V2058&lt;&gt;"",$W2058&lt;&gt;"",OR($V2058&lt;=0,$W2058&lt;=0))),"Revise os valores informados: valor unitário e quantidade devem ser maiores que zero.",IF(OR(AND($G2058="",$H2058&lt;&gt;""),AND($G2058&lt;&gt;"",$H2058=""),AND($J2058="",$K2058&lt;&gt;""),AND($J2058&lt;&gt;"",$K2058=""),AND($M2058="",$N2058&lt;&gt;""),AND($M2058&lt;&gt;"",$N2058=""),AND($P2058="",$Q2058&lt;&gt;""),AND($P2058&lt;&gt;"",$Q2058=""),AND($S2058="",$T2058&lt;&gt;""),AND($S2058&lt;&gt;"",$T2058=""),AND($V2058="",$W2058&lt;&gt;""),AND($V2058&lt;&gt;"",$W2058="")),"Há ano preenchido parcialmente: "&amp;TRIM(IF(AND($G2058="",$H2058&lt;&gt;""),"Ano 1 (falta valor unitário); ","")&amp;IF(AND($G2058&lt;&gt;"",$H2058=""),"Ano 1 (falta quantidade); ","")&amp;IF(AND($J2058="",$K2058&lt;&gt;""),"Ano 2 (falta valor unitário); ","")&amp;IF(AND($J2058&lt;&gt;"",$K2058=""),"Ano 2 (falta quantidade); ","")&amp;IF(AND($M2058="",$N2058&lt;&gt;""),"Ano 3 (falta valor unitário); ","")&amp;IF(AND($M2058&lt;&gt;"",$N2058=""),"Ano 3 (falta quantidade); ","")&amp;IF(AND($P2058="",$Q2058&lt;&gt;""),"Ano 4 (falta valor unitário); ","")&amp;IF(AND($P2058&lt;&gt;"",$Q2058=""),"Ano 4 (falta quantidade); ","")&amp;IF(AND($S2058="",$T2058&lt;&gt;""),"Ano 5 (falta valor unitário); ","")&amp;IF(AND($S2058&lt;&gt;"",$T2058=""),"Ano 5 (falta quantidade); ","")&amp;IF(AND($V2058="",$W2058&lt;&gt;""),"Ano 6 (falta valor unitário); ","")&amp;IF(AND($V2058&lt;&gt;"",$W2058=""),"Ano 6 (falta quantidade); ","")), IF(NOT(OR(AND($G2058&lt;&gt;"",$H2058&lt;&gt;""),AND($J2058&lt;&gt;"",$K2058&lt;&gt;""),AND($M2058&lt;&gt;"",$N2058&lt;&gt;""),AND($P2058&lt;&gt;"",$Q2058&lt;&gt;""),AND($S2058&lt;&gt;"",$T2058&lt;&gt;""),AND($V2058&lt;&gt;"",$W2058&lt;&gt;""))),"Informe pelo menos um ano completo com valor unitário e quantidade.",IF(AND($C2058&lt;&gt;"",$E2058&lt;&gt;"",LEFT(TRIM($C2058),1)&lt;&gt;LEFT(TRIM($E2058),1)),"Categoria e tipo estão incompatíveis.",IF(IF(OR($E2058="",$F2058=""),FALSE(),IFERROR(COUNTIF(INDIRECT("UNITS_"&amp;SUBSTITUTE(LEFT($E2058,FIND(" ",$E2058&amp;" ")-1),".","_")),$F2058)=0,TRUE())),"Unidade incompatível com o tipo selecionado.",IF(OR(AND(ISNUMBER(SEARCH("comunic",LOWER($B2058))),LEFT($E2058,3)&lt;&gt;"4.4"),AND(ISNUMBER(SEARCH("monitor",LOWER($B2058))),NOT(OR(LEFT($E2058,3)="1.5",LEFT($E2058,3)="2.5")))),"Revise a classificação do item conforme as regras de preenchimento.",IF(AND($B2058&lt;&gt;"",OR(ISNUMBER(SEARCH("outro",LOWER($B2058))),ISNUMBER(SEARCH("divers",LOWER($B2058))),ISNUMBER(SEARCH("kit",LOWER($B2058))),ISNUMBER(SEARCH("ferrament",LOWER($B2058))),ISNUMBER(SEARCH("epi",LOWER($B2058)))),NOT(OR($Z2058&lt;&gt;"",$AA2058&lt;&gt;""))),"Descrição muito genérica: detalhe melhor o item e registre o racional no memorial ou em anexo.",IF(AND($Y2058=0,$B2058&lt;&gt;"",OR($G2058&lt;&gt;"",$H2058&lt;&gt;"",$J2058&lt;&gt;"",$K2058&lt;&gt;"",$M2058&lt;&gt;"",$N2058&lt;&gt;"",$P2058&lt;&gt;"",$Q2058&lt;&gt;"",$S2058&lt;&gt;"",$T2058&lt;&gt;"",$V2058&lt;&gt;"",$W2058&lt;&gt;"")),"O item possui dados lançados, mas o total está zerado. Revise os valores informados.","")))))))))))))))</f>
        <v/>
      </c>
    </row>
    <row r="2059" spans="1:35" ht="14.25" customHeight="1" x14ac:dyDescent="0.25">
      <c r="A2059" s="57" t="str">
        <f t="shared" si="416"/>
        <v/>
      </c>
      <c r="B2059" s="61"/>
      <c r="C2059" s="61"/>
      <c r="D2059" s="58"/>
      <c r="E2059" s="61"/>
      <c r="F2059" s="61"/>
      <c r="G2059" s="272"/>
      <c r="H2059" s="62"/>
      <c r="I2059" s="273">
        <f t="shared" si="417"/>
        <v>0</v>
      </c>
      <c r="J2059" s="272"/>
      <c r="K2059" s="62"/>
      <c r="L2059" s="270">
        <f t="shared" si="418"/>
        <v>0</v>
      </c>
      <c r="M2059" s="272"/>
      <c r="N2059" s="62"/>
      <c r="O2059" s="270">
        <f t="shared" si="419"/>
        <v>0</v>
      </c>
      <c r="P2059" s="272"/>
      <c r="Q2059" s="62"/>
      <c r="R2059" s="271">
        <f t="shared" si="420"/>
        <v>0</v>
      </c>
      <c r="S2059" s="272"/>
      <c r="T2059" s="62"/>
      <c r="U2059" s="270">
        <f t="shared" si="421"/>
        <v>0</v>
      </c>
      <c r="V2059" s="272"/>
      <c r="W2059" s="62"/>
      <c r="X2059" s="270">
        <f t="shared" si="422"/>
        <v>0</v>
      </c>
      <c r="Y2059" s="270">
        <f t="shared" si="423"/>
        <v>0</v>
      </c>
      <c r="Z2059" s="61"/>
      <c r="AA2059" s="61"/>
      <c r="AB2059" s="60" t="str">
        <f t="shared" si="424"/>
        <v/>
      </c>
      <c r="AC2059" s="21" t="b">
        <f t="shared" si="425"/>
        <v>0</v>
      </c>
      <c r="AD2059" s="21" t="b">
        <f t="shared" si="426"/>
        <v>0</v>
      </c>
      <c r="AE2059" s="21" t="b">
        <f t="shared" si="427"/>
        <v>0</v>
      </c>
      <c r="AF2059" s="21" t="b">
        <f ca="1">OR(AND($AC2059,NOT($AD2059)),AND($AC2059,OR(AND($G2059="",$H2059&lt;&gt;""),AND($G2059&lt;&gt;"",$H2059=""),AND($J2059="",$K2059&lt;&gt;""),AND($J2059&lt;&gt;"",$K2059=""),AND($M2059="",$N2059&lt;&gt;""),AND($M2059&lt;&gt;"",$N2059=""),AND($P2059="",$Q2059&lt;&gt;""),AND($P2059&lt;&gt;"",$Q2059=""),AND($S2059="",$T2059&lt;&gt;""),AND($S2059&lt;&gt;"",$T2059=""),AND($V2059="",$W2059&lt;&gt;""),AND($V2059&lt;&gt;"",$W2059=""))),AND($C2059&lt;&gt;"",$E2059&lt;&gt;"",LEFT(TRIM($C2059),1)&lt;&gt;LEFT(TRIM($E2059),1)),IF(OR($E2059="",$F2059=""),FALSE(),IFERROR(COUNTIF(INDIRECT("UNITS_"&amp;SUBSTITUTE(LEFT($E2059,FIND(" ",$E2059&amp;" ")-1),".","_")),$F2059)=0,TRUE())),AND($B2059&lt;&gt;"",OR(ISNUMBER(SEARCH("outro",LOWER($B2059))),ISNUMBER(SEARCH("divers",LOWER($B2059))),ISNUMBER(SEARCH("etc",LOWER($B2059))))),OR(AND(ISNUMBER(SEARCH("comunic",LOWER($B2059))),LEFT($E2059,3)&lt;&gt;"4.4"),AND(ISNUMBER(SEARCH("monitor",LOWER($B2059))),NOT(OR(LEFT($E2059,3)="1.5",LEFT($E2059,3)="2.5")))),AND($B2059&lt;&gt;"",OR(LEFT($C2059,1)="1",LEFT($C2059,1)="2"),$D2059=""),AND($D2059&lt;&gt;"",NOT(OR(LEFT($C2059,1)="1",LEFT($C2059,1)="2"))),AND($D2059&lt;&gt;"",COUNTIF(' PROJETO'!$B$14:$B$16,$D2059)=0),IF($D2059="",FALSE(),IF(COUNTIF(' PROJETO'!$B$14:$B$16,$D2059)=0,FALSE(),IFERROR(INDEX(' PROJETO'!$C$14:$C$16,MATCH($D2059,' PROJETO'!$B$14:$B$16,0))&lt;&gt;"Sim",FALSE()))))</f>
        <v>0</v>
      </c>
      <c r="AG2059" s="21" t="b">
        <f>AND($AC2059,$Y2059&gt;'CONFG.  LISTAS'!$F$4,$Z2059="",$AA2059="")</f>
        <v>0</v>
      </c>
      <c r="AH2059" s="21" t="str">
        <f t="shared" si="428"/>
        <v/>
      </c>
      <c r="AI2059" s="43" t="str">
        <f ca="1">IF(NOT($AC2059),"",IF(OR($B2059="",$C2059="",$E2059="",$F2059=""),"Preencha descrição, categoria, tipo e unidade.",IF(AND($B2059&lt;&gt;"",OR(LEFT($C2059,1)="1",LEFT($C2059,1)="2"),$D2059=""),"Informe a prática de restauração para itens diretos.",IF(AND($D2059&lt;&gt;"",NOT(OR(LEFT($C2059,1)="1",LEFT($C2059,1)="2"))),"Custos indiretos não devem pertencer a uma prática específica.",IF(AND($D2059&lt;&gt;"",COUNTIF(' PROJETO'!$B$14:$B$16,$D2059)=0),"Prática de restauração inválida ou não cadastrada.",IF(IF($D2059="",FALSE(),IF(COUNTIF(' PROJETO'!$B$14:$B$16,$D2059)=0,FALSE(),IFERROR(INDEX(' PROJETO'!$C$14:$C$16,MATCH($D2059,' PROJETO'!$B$14:$B$16,0))&lt;&gt;"Sim",FALSE()))),"A prática informada no item não foi selecionada na aba Projeto.",IF(AND(MAX($I2059,$L2059,$O2059,$R2059,$U2059,$X2059)&gt;'CONFG.  LISTAS'!$F$4,NOT(OR($Z2059&lt;&gt;"",$AA2059&lt;&gt;""))),"Memorial de cálculo ou anexo obrigatório não informado para item acima do limite.",IF(OR(AND($G2059&lt;&gt;"",$H2059&lt;&gt;"",OR($G2059&lt;=0,$H2059&lt;=0)),AND($J2059&lt;&gt;"",$K2059&lt;&gt;"",OR($J2059&lt;=0,$K2059&lt;=0)),AND($M2059&lt;&gt;"",$N2059&lt;&gt;"",OR($M2059&lt;=0,$N2059&lt;=0)),AND($P2059&lt;&gt;"",$Q2059&lt;&gt;"",OR($P2059&lt;=0,$Q2059&lt;=0)),AND($S2059&lt;&gt;"",$T2059&lt;&gt;"",OR($S2059&lt;=0,$T2059&lt;=0)),AND($V2059&lt;&gt;"",$W2059&lt;&gt;"",OR($V2059&lt;=0,$W2059&lt;=0))),"Revise os valores informados: valor unitário e quantidade devem ser maiores que zero.",IF(OR(AND($G2059="",$H2059&lt;&gt;""),AND($G2059&lt;&gt;"",$H2059=""),AND($J2059="",$K2059&lt;&gt;""),AND($J2059&lt;&gt;"",$K2059=""),AND($M2059="",$N2059&lt;&gt;""),AND($M2059&lt;&gt;"",$N2059=""),AND($P2059="",$Q2059&lt;&gt;""),AND($P2059&lt;&gt;"",$Q2059=""),AND($S2059="",$T2059&lt;&gt;""),AND($S2059&lt;&gt;"",$T2059=""),AND($V2059="",$W2059&lt;&gt;""),AND($V2059&lt;&gt;"",$W2059="")),"Há ano preenchido parcialmente: "&amp;TRIM(IF(AND($G2059="",$H2059&lt;&gt;""),"Ano 1 (falta valor unitário); ","")&amp;IF(AND($G2059&lt;&gt;"",$H2059=""),"Ano 1 (falta quantidade); ","")&amp;IF(AND($J2059="",$K2059&lt;&gt;""),"Ano 2 (falta valor unitário); ","")&amp;IF(AND($J2059&lt;&gt;"",$K2059=""),"Ano 2 (falta quantidade); ","")&amp;IF(AND($M2059="",$N2059&lt;&gt;""),"Ano 3 (falta valor unitário); ","")&amp;IF(AND($M2059&lt;&gt;"",$N2059=""),"Ano 3 (falta quantidade); ","")&amp;IF(AND($P2059="",$Q2059&lt;&gt;""),"Ano 4 (falta valor unitário); ","")&amp;IF(AND($P2059&lt;&gt;"",$Q2059=""),"Ano 4 (falta quantidade); ","")&amp;IF(AND($S2059="",$T2059&lt;&gt;""),"Ano 5 (falta valor unitário); ","")&amp;IF(AND($S2059&lt;&gt;"",$T2059=""),"Ano 5 (falta quantidade); ","")&amp;IF(AND($V2059="",$W2059&lt;&gt;""),"Ano 6 (falta valor unitário); ","")&amp;IF(AND($V2059&lt;&gt;"",$W2059=""),"Ano 6 (falta quantidade); ","")), IF(NOT(OR(AND($G2059&lt;&gt;"",$H2059&lt;&gt;""),AND($J2059&lt;&gt;"",$K2059&lt;&gt;""),AND($M2059&lt;&gt;"",$N2059&lt;&gt;""),AND($P2059&lt;&gt;"",$Q2059&lt;&gt;""),AND($S2059&lt;&gt;"",$T2059&lt;&gt;""),AND($V2059&lt;&gt;"",$W2059&lt;&gt;""))),"Informe pelo menos um ano completo com valor unitário e quantidade.",IF(AND($C2059&lt;&gt;"",$E2059&lt;&gt;"",LEFT(TRIM($C2059),1)&lt;&gt;LEFT(TRIM($E2059),1)),"Categoria e tipo estão incompatíveis.",IF(IF(OR($E2059="",$F2059=""),FALSE(),IFERROR(COUNTIF(INDIRECT("UNITS_"&amp;SUBSTITUTE(LEFT($E2059,FIND(" ",$E2059&amp;" ")-1),".","_")),$F2059)=0,TRUE())),"Unidade incompatível com o tipo selecionado.",IF(OR(AND(ISNUMBER(SEARCH("comunic",LOWER($B2059))),LEFT($E2059,3)&lt;&gt;"4.4"),AND(ISNUMBER(SEARCH("monitor",LOWER($B2059))),NOT(OR(LEFT($E2059,3)="1.5",LEFT($E2059,3)="2.5")))),"Revise a classificação do item conforme as regras de preenchimento.",IF(AND($B2059&lt;&gt;"",OR(ISNUMBER(SEARCH("outro",LOWER($B2059))),ISNUMBER(SEARCH("divers",LOWER($B2059))),ISNUMBER(SEARCH("kit",LOWER($B2059))),ISNUMBER(SEARCH("ferrament",LOWER($B2059))),ISNUMBER(SEARCH("epi",LOWER($B2059)))),NOT(OR($Z2059&lt;&gt;"",$AA2059&lt;&gt;""))),"Descrição muito genérica: detalhe melhor o item e registre o racional no memorial ou em anexo.",IF(AND($Y2059=0,$B2059&lt;&gt;"",OR($G2059&lt;&gt;"",$H2059&lt;&gt;"",$J2059&lt;&gt;"",$K2059&lt;&gt;"",$M2059&lt;&gt;"",$N2059&lt;&gt;"",$P2059&lt;&gt;"",$Q2059&lt;&gt;"",$S2059&lt;&gt;"",$T2059&lt;&gt;"",$V2059&lt;&gt;"",$W2059&lt;&gt;"")),"O item possui dados lançados, mas o total está zerado. Revise os valores informados.","")))))))))))))))</f>
        <v/>
      </c>
    </row>
    <row r="2060" spans="1:35" ht="14.25" customHeight="1" x14ac:dyDescent="0.25">
      <c r="A2060" s="57" t="str">
        <f t="shared" si="416"/>
        <v/>
      </c>
      <c r="B2060" s="58"/>
      <c r="C2060" s="58"/>
      <c r="D2060" s="58"/>
      <c r="E2060" s="58"/>
      <c r="F2060" s="58"/>
      <c r="G2060" s="269"/>
      <c r="H2060" s="59"/>
      <c r="I2060" s="273">
        <f t="shared" si="417"/>
        <v>0</v>
      </c>
      <c r="J2060" s="269"/>
      <c r="K2060" s="59"/>
      <c r="L2060" s="270">
        <f t="shared" si="418"/>
        <v>0</v>
      </c>
      <c r="M2060" s="269"/>
      <c r="N2060" s="59"/>
      <c r="O2060" s="270">
        <f t="shared" si="419"/>
        <v>0</v>
      </c>
      <c r="P2060" s="269"/>
      <c r="Q2060" s="59"/>
      <c r="R2060" s="271">
        <f t="shared" si="420"/>
        <v>0</v>
      </c>
      <c r="S2060" s="269"/>
      <c r="T2060" s="59"/>
      <c r="U2060" s="270">
        <f t="shared" si="421"/>
        <v>0</v>
      </c>
      <c r="V2060" s="269"/>
      <c r="W2060" s="59"/>
      <c r="X2060" s="270">
        <f t="shared" si="422"/>
        <v>0</v>
      </c>
      <c r="Y2060" s="270">
        <f t="shared" si="423"/>
        <v>0</v>
      </c>
      <c r="Z2060" s="58"/>
      <c r="AA2060" s="58"/>
      <c r="AB2060" s="60" t="str">
        <f t="shared" si="424"/>
        <v/>
      </c>
      <c r="AC2060" s="21" t="b">
        <f t="shared" si="425"/>
        <v>0</v>
      </c>
      <c r="AD2060" s="21" t="b">
        <f t="shared" si="426"/>
        <v>0</v>
      </c>
      <c r="AE2060" s="21" t="b">
        <f t="shared" si="427"/>
        <v>0</v>
      </c>
      <c r="AF2060" s="21" t="b">
        <f ca="1">OR(AND($AC2060,NOT($AD2060)),AND($AC2060,OR(AND($G2060="",$H2060&lt;&gt;""),AND($G2060&lt;&gt;"",$H2060=""),AND($J2060="",$K2060&lt;&gt;""),AND($J2060&lt;&gt;"",$K2060=""),AND($M2060="",$N2060&lt;&gt;""),AND($M2060&lt;&gt;"",$N2060=""),AND($P2060="",$Q2060&lt;&gt;""),AND($P2060&lt;&gt;"",$Q2060=""),AND($S2060="",$T2060&lt;&gt;""),AND($S2060&lt;&gt;"",$T2060=""),AND($V2060="",$W2060&lt;&gt;""),AND($V2060&lt;&gt;"",$W2060=""))),AND($C2060&lt;&gt;"",$E2060&lt;&gt;"",LEFT(TRIM($C2060),1)&lt;&gt;LEFT(TRIM($E2060),1)),IF(OR($E2060="",$F2060=""),FALSE(),IFERROR(COUNTIF(INDIRECT("UNITS_"&amp;SUBSTITUTE(LEFT($E2060,FIND(" ",$E2060&amp;" ")-1),".","_")),$F2060)=0,TRUE())),AND($B2060&lt;&gt;"",OR(ISNUMBER(SEARCH("outro",LOWER($B2060))),ISNUMBER(SEARCH("divers",LOWER($B2060))),ISNUMBER(SEARCH("etc",LOWER($B2060))))),OR(AND(ISNUMBER(SEARCH("comunic",LOWER($B2060))),LEFT($E2060,3)&lt;&gt;"4.4"),AND(ISNUMBER(SEARCH("monitor",LOWER($B2060))),NOT(OR(LEFT($E2060,3)="1.5",LEFT($E2060,3)="2.5")))),AND($B2060&lt;&gt;"",OR(LEFT($C2060,1)="1",LEFT($C2060,1)="2"),$D2060=""),AND($D2060&lt;&gt;"",NOT(OR(LEFT($C2060,1)="1",LEFT($C2060,1)="2"))),AND($D2060&lt;&gt;"",COUNTIF(' PROJETO'!$B$14:$B$16,$D2060)=0),IF($D2060="",FALSE(),IF(COUNTIF(' PROJETO'!$B$14:$B$16,$D2060)=0,FALSE(),IFERROR(INDEX(' PROJETO'!$C$14:$C$16,MATCH($D2060,' PROJETO'!$B$14:$B$16,0))&lt;&gt;"Sim",FALSE()))))</f>
        <v>0</v>
      </c>
      <c r="AG2060" s="21" t="b">
        <f>AND($AC2060,$Y2060&gt;'CONFG.  LISTAS'!$F$4,$Z2060="",$AA2060="")</f>
        <v>0</v>
      </c>
      <c r="AH2060" s="21" t="str">
        <f t="shared" si="428"/>
        <v/>
      </c>
      <c r="AI2060" s="43" t="str">
        <f ca="1">IF(NOT($AC2060),"",IF(OR($B2060="",$C2060="",$E2060="",$F2060=""),"Preencha descrição, categoria, tipo e unidade.",IF(AND($B2060&lt;&gt;"",OR(LEFT($C2060,1)="1",LEFT($C2060,1)="2"),$D2060=""),"Informe a prática de restauração para itens diretos.",IF(AND($D2060&lt;&gt;"",NOT(OR(LEFT($C2060,1)="1",LEFT($C2060,1)="2"))),"Custos indiretos não devem pertencer a uma prática específica.",IF(AND($D2060&lt;&gt;"",COUNTIF(' PROJETO'!$B$14:$B$16,$D2060)=0),"Prática de restauração inválida ou não cadastrada.",IF(IF($D2060="",FALSE(),IF(COUNTIF(' PROJETO'!$B$14:$B$16,$D2060)=0,FALSE(),IFERROR(INDEX(' PROJETO'!$C$14:$C$16,MATCH($D2060,' PROJETO'!$B$14:$B$16,0))&lt;&gt;"Sim",FALSE()))),"A prática informada no item não foi selecionada na aba Projeto.",IF(AND(MAX($I2060,$L2060,$O2060,$R2060,$U2060,$X2060)&gt;'CONFG.  LISTAS'!$F$4,NOT(OR($Z2060&lt;&gt;"",$AA2060&lt;&gt;""))),"Memorial de cálculo ou anexo obrigatório não informado para item acima do limite.",IF(OR(AND($G2060&lt;&gt;"",$H2060&lt;&gt;"",OR($G2060&lt;=0,$H2060&lt;=0)),AND($J2060&lt;&gt;"",$K2060&lt;&gt;"",OR($J2060&lt;=0,$K2060&lt;=0)),AND($M2060&lt;&gt;"",$N2060&lt;&gt;"",OR($M2060&lt;=0,$N2060&lt;=0)),AND($P2060&lt;&gt;"",$Q2060&lt;&gt;"",OR($P2060&lt;=0,$Q2060&lt;=0)),AND($S2060&lt;&gt;"",$T2060&lt;&gt;"",OR($S2060&lt;=0,$T2060&lt;=0)),AND($V2060&lt;&gt;"",$W2060&lt;&gt;"",OR($V2060&lt;=0,$W2060&lt;=0))),"Revise os valores informados: valor unitário e quantidade devem ser maiores que zero.",IF(OR(AND($G2060="",$H2060&lt;&gt;""),AND($G2060&lt;&gt;"",$H2060=""),AND($J2060="",$K2060&lt;&gt;""),AND($J2060&lt;&gt;"",$K2060=""),AND($M2060="",$N2060&lt;&gt;""),AND($M2060&lt;&gt;"",$N2060=""),AND($P2060="",$Q2060&lt;&gt;""),AND($P2060&lt;&gt;"",$Q2060=""),AND($S2060="",$T2060&lt;&gt;""),AND($S2060&lt;&gt;"",$T2060=""),AND($V2060="",$W2060&lt;&gt;""),AND($V2060&lt;&gt;"",$W2060="")),"Há ano preenchido parcialmente: "&amp;TRIM(IF(AND($G2060="",$H2060&lt;&gt;""),"Ano 1 (falta valor unitário); ","")&amp;IF(AND($G2060&lt;&gt;"",$H2060=""),"Ano 1 (falta quantidade); ","")&amp;IF(AND($J2060="",$K2060&lt;&gt;""),"Ano 2 (falta valor unitário); ","")&amp;IF(AND($J2060&lt;&gt;"",$K2060=""),"Ano 2 (falta quantidade); ","")&amp;IF(AND($M2060="",$N2060&lt;&gt;""),"Ano 3 (falta valor unitário); ","")&amp;IF(AND($M2060&lt;&gt;"",$N2060=""),"Ano 3 (falta quantidade); ","")&amp;IF(AND($P2060="",$Q2060&lt;&gt;""),"Ano 4 (falta valor unitário); ","")&amp;IF(AND($P2060&lt;&gt;"",$Q2060=""),"Ano 4 (falta quantidade); ","")&amp;IF(AND($S2060="",$T2060&lt;&gt;""),"Ano 5 (falta valor unitário); ","")&amp;IF(AND($S2060&lt;&gt;"",$T2060=""),"Ano 5 (falta quantidade); ","")&amp;IF(AND($V2060="",$W2060&lt;&gt;""),"Ano 6 (falta valor unitário); ","")&amp;IF(AND($V2060&lt;&gt;"",$W2060=""),"Ano 6 (falta quantidade); ","")), IF(NOT(OR(AND($G2060&lt;&gt;"",$H2060&lt;&gt;""),AND($J2060&lt;&gt;"",$K2060&lt;&gt;""),AND($M2060&lt;&gt;"",$N2060&lt;&gt;""),AND($P2060&lt;&gt;"",$Q2060&lt;&gt;""),AND($S2060&lt;&gt;"",$T2060&lt;&gt;""),AND($V2060&lt;&gt;"",$W2060&lt;&gt;""))),"Informe pelo menos um ano completo com valor unitário e quantidade.",IF(AND($C2060&lt;&gt;"",$E2060&lt;&gt;"",LEFT(TRIM($C2060),1)&lt;&gt;LEFT(TRIM($E2060),1)),"Categoria e tipo estão incompatíveis.",IF(IF(OR($E2060="",$F2060=""),FALSE(),IFERROR(COUNTIF(INDIRECT("UNITS_"&amp;SUBSTITUTE(LEFT($E2060,FIND(" ",$E2060&amp;" ")-1),".","_")),$F2060)=0,TRUE())),"Unidade incompatível com o tipo selecionado.",IF(OR(AND(ISNUMBER(SEARCH("comunic",LOWER($B2060))),LEFT($E2060,3)&lt;&gt;"4.4"),AND(ISNUMBER(SEARCH("monitor",LOWER($B2060))),NOT(OR(LEFT($E2060,3)="1.5",LEFT($E2060,3)="2.5")))),"Revise a classificação do item conforme as regras de preenchimento.",IF(AND($B2060&lt;&gt;"",OR(ISNUMBER(SEARCH("outro",LOWER($B2060))),ISNUMBER(SEARCH("divers",LOWER($B2060))),ISNUMBER(SEARCH("kit",LOWER($B2060))),ISNUMBER(SEARCH("ferrament",LOWER($B2060))),ISNUMBER(SEARCH("epi",LOWER($B2060)))),NOT(OR($Z2060&lt;&gt;"",$AA2060&lt;&gt;""))),"Descrição muito genérica: detalhe melhor o item e registre o racional no memorial ou em anexo.",IF(AND($Y2060=0,$B2060&lt;&gt;"",OR($G2060&lt;&gt;"",$H2060&lt;&gt;"",$J2060&lt;&gt;"",$K2060&lt;&gt;"",$M2060&lt;&gt;"",$N2060&lt;&gt;"",$P2060&lt;&gt;"",$Q2060&lt;&gt;"",$S2060&lt;&gt;"",$T2060&lt;&gt;"",$V2060&lt;&gt;"",$W2060&lt;&gt;"")),"O item possui dados lançados, mas o total está zerado. Revise os valores informados.","")))))))))))))))</f>
        <v/>
      </c>
    </row>
    <row r="2061" spans="1:35" ht="14.25" customHeight="1" x14ac:dyDescent="0.25">
      <c r="A2061" s="57" t="str">
        <f t="shared" si="416"/>
        <v/>
      </c>
      <c r="B2061" s="61"/>
      <c r="C2061" s="61"/>
      <c r="D2061" s="58"/>
      <c r="E2061" s="61"/>
      <c r="F2061" s="61"/>
      <c r="G2061" s="272"/>
      <c r="H2061" s="62"/>
      <c r="I2061" s="273">
        <f t="shared" si="417"/>
        <v>0</v>
      </c>
      <c r="J2061" s="272"/>
      <c r="K2061" s="62"/>
      <c r="L2061" s="270">
        <f t="shared" si="418"/>
        <v>0</v>
      </c>
      <c r="M2061" s="272"/>
      <c r="N2061" s="62"/>
      <c r="O2061" s="270">
        <f t="shared" si="419"/>
        <v>0</v>
      </c>
      <c r="P2061" s="272"/>
      <c r="Q2061" s="62"/>
      <c r="R2061" s="271">
        <f t="shared" si="420"/>
        <v>0</v>
      </c>
      <c r="S2061" s="272"/>
      <c r="T2061" s="62"/>
      <c r="U2061" s="270">
        <f t="shared" si="421"/>
        <v>0</v>
      </c>
      <c r="V2061" s="272"/>
      <c r="W2061" s="62"/>
      <c r="X2061" s="270">
        <f t="shared" si="422"/>
        <v>0</v>
      </c>
      <c r="Y2061" s="270">
        <f t="shared" si="423"/>
        <v>0</v>
      </c>
      <c r="Z2061" s="61"/>
      <c r="AA2061" s="61"/>
      <c r="AB2061" s="60" t="str">
        <f t="shared" si="424"/>
        <v/>
      </c>
      <c r="AC2061" s="21" t="b">
        <f t="shared" si="425"/>
        <v>0</v>
      </c>
      <c r="AD2061" s="21" t="b">
        <f t="shared" si="426"/>
        <v>0</v>
      </c>
      <c r="AE2061" s="21" t="b">
        <f t="shared" si="427"/>
        <v>0</v>
      </c>
      <c r="AF2061" s="21" t="b">
        <f ca="1">OR(AND($AC2061,NOT($AD2061)),AND($AC2061,OR(AND($G2061="",$H2061&lt;&gt;""),AND($G2061&lt;&gt;"",$H2061=""),AND($J2061="",$K2061&lt;&gt;""),AND($J2061&lt;&gt;"",$K2061=""),AND($M2061="",$N2061&lt;&gt;""),AND($M2061&lt;&gt;"",$N2061=""),AND($P2061="",$Q2061&lt;&gt;""),AND($P2061&lt;&gt;"",$Q2061=""),AND($S2061="",$T2061&lt;&gt;""),AND($S2061&lt;&gt;"",$T2061=""),AND($V2061="",$W2061&lt;&gt;""),AND($V2061&lt;&gt;"",$W2061=""))),AND($C2061&lt;&gt;"",$E2061&lt;&gt;"",LEFT(TRIM($C2061),1)&lt;&gt;LEFT(TRIM($E2061),1)),IF(OR($E2061="",$F2061=""),FALSE(),IFERROR(COUNTIF(INDIRECT("UNITS_"&amp;SUBSTITUTE(LEFT($E2061,FIND(" ",$E2061&amp;" ")-1),".","_")),$F2061)=0,TRUE())),AND($B2061&lt;&gt;"",OR(ISNUMBER(SEARCH("outro",LOWER($B2061))),ISNUMBER(SEARCH("divers",LOWER($B2061))),ISNUMBER(SEARCH("etc",LOWER($B2061))))),OR(AND(ISNUMBER(SEARCH("comunic",LOWER($B2061))),LEFT($E2061,3)&lt;&gt;"4.4"),AND(ISNUMBER(SEARCH("monitor",LOWER($B2061))),NOT(OR(LEFT($E2061,3)="1.5",LEFT($E2061,3)="2.5")))),AND($B2061&lt;&gt;"",OR(LEFT($C2061,1)="1",LEFT($C2061,1)="2"),$D2061=""),AND($D2061&lt;&gt;"",NOT(OR(LEFT($C2061,1)="1",LEFT($C2061,1)="2"))),AND($D2061&lt;&gt;"",COUNTIF(' PROJETO'!$B$14:$B$16,$D2061)=0),IF($D2061="",FALSE(),IF(COUNTIF(' PROJETO'!$B$14:$B$16,$D2061)=0,FALSE(),IFERROR(INDEX(' PROJETO'!$C$14:$C$16,MATCH($D2061,' PROJETO'!$B$14:$B$16,0))&lt;&gt;"Sim",FALSE()))))</f>
        <v>0</v>
      </c>
      <c r="AG2061" s="21" t="b">
        <f>AND($AC2061,$Y2061&gt;'CONFG.  LISTAS'!$F$4,$Z2061="",$AA2061="")</f>
        <v>0</v>
      </c>
      <c r="AH2061" s="21" t="str">
        <f t="shared" si="428"/>
        <v/>
      </c>
      <c r="AI2061" s="43" t="str">
        <f ca="1">IF(NOT($AC2061),"",IF(OR($B2061="",$C2061="",$E2061="",$F2061=""),"Preencha descrição, categoria, tipo e unidade.",IF(AND($B2061&lt;&gt;"",OR(LEFT($C2061,1)="1",LEFT($C2061,1)="2"),$D2061=""),"Informe a prática de restauração para itens diretos.",IF(AND($D2061&lt;&gt;"",NOT(OR(LEFT($C2061,1)="1",LEFT($C2061,1)="2"))),"Custos indiretos não devem pertencer a uma prática específica.",IF(AND($D2061&lt;&gt;"",COUNTIF(' PROJETO'!$B$14:$B$16,$D2061)=0),"Prática de restauração inválida ou não cadastrada.",IF(IF($D2061="",FALSE(),IF(COUNTIF(' PROJETO'!$B$14:$B$16,$D2061)=0,FALSE(),IFERROR(INDEX(' PROJETO'!$C$14:$C$16,MATCH($D2061,' PROJETO'!$B$14:$B$16,0))&lt;&gt;"Sim",FALSE()))),"A prática informada no item não foi selecionada na aba Projeto.",IF(AND(MAX($I2061,$L2061,$O2061,$R2061,$U2061,$X2061)&gt;'CONFG.  LISTAS'!$F$4,NOT(OR($Z2061&lt;&gt;"",$AA2061&lt;&gt;""))),"Memorial de cálculo ou anexo obrigatório não informado para item acima do limite.",IF(OR(AND($G2061&lt;&gt;"",$H2061&lt;&gt;"",OR($G2061&lt;=0,$H2061&lt;=0)),AND($J2061&lt;&gt;"",$K2061&lt;&gt;"",OR($J2061&lt;=0,$K2061&lt;=0)),AND($M2061&lt;&gt;"",$N2061&lt;&gt;"",OR($M2061&lt;=0,$N2061&lt;=0)),AND($P2061&lt;&gt;"",$Q2061&lt;&gt;"",OR($P2061&lt;=0,$Q2061&lt;=0)),AND($S2061&lt;&gt;"",$T2061&lt;&gt;"",OR($S2061&lt;=0,$T2061&lt;=0)),AND($V2061&lt;&gt;"",$W2061&lt;&gt;"",OR($V2061&lt;=0,$W2061&lt;=0))),"Revise os valores informados: valor unitário e quantidade devem ser maiores que zero.",IF(OR(AND($G2061="",$H2061&lt;&gt;""),AND($G2061&lt;&gt;"",$H2061=""),AND($J2061="",$K2061&lt;&gt;""),AND($J2061&lt;&gt;"",$K2061=""),AND($M2061="",$N2061&lt;&gt;""),AND($M2061&lt;&gt;"",$N2061=""),AND($P2061="",$Q2061&lt;&gt;""),AND($P2061&lt;&gt;"",$Q2061=""),AND($S2061="",$T2061&lt;&gt;""),AND($S2061&lt;&gt;"",$T2061=""),AND($V2061="",$W2061&lt;&gt;""),AND($V2061&lt;&gt;"",$W2061="")),"Há ano preenchido parcialmente: "&amp;TRIM(IF(AND($G2061="",$H2061&lt;&gt;""),"Ano 1 (falta valor unitário); ","")&amp;IF(AND($G2061&lt;&gt;"",$H2061=""),"Ano 1 (falta quantidade); ","")&amp;IF(AND($J2061="",$K2061&lt;&gt;""),"Ano 2 (falta valor unitário); ","")&amp;IF(AND($J2061&lt;&gt;"",$K2061=""),"Ano 2 (falta quantidade); ","")&amp;IF(AND($M2061="",$N2061&lt;&gt;""),"Ano 3 (falta valor unitário); ","")&amp;IF(AND($M2061&lt;&gt;"",$N2061=""),"Ano 3 (falta quantidade); ","")&amp;IF(AND($P2061="",$Q2061&lt;&gt;""),"Ano 4 (falta valor unitário); ","")&amp;IF(AND($P2061&lt;&gt;"",$Q2061=""),"Ano 4 (falta quantidade); ","")&amp;IF(AND($S2061="",$T2061&lt;&gt;""),"Ano 5 (falta valor unitário); ","")&amp;IF(AND($S2061&lt;&gt;"",$T2061=""),"Ano 5 (falta quantidade); ","")&amp;IF(AND($V2061="",$W2061&lt;&gt;""),"Ano 6 (falta valor unitário); ","")&amp;IF(AND($V2061&lt;&gt;"",$W2061=""),"Ano 6 (falta quantidade); ","")), IF(NOT(OR(AND($G2061&lt;&gt;"",$H2061&lt;&gt;""),AND($J2061&lt;&gt;"",$K2061&lt;&gt;""),AND($M2061&lt;&gt;"",$N2061&lt;&gt;""),AND($P2061&lt;&gt;"",$Q2061&lt;&gt;""),AND($S2061&lt;&gt;"",$T2061&lt;&gt;""),AND($V2061&lt;&gt;"",$W2061&lt;&gt;""))),"Informe pelo menos um ano completo com valor unitário e quantidade.",IF(AND($C2061&lt;&gt;"",$E2061&lt;&gt;"",LEFT(TRIM($C2061),1)&lt;&gt;LEFT(TRIM($E2061),1)),"Categoria e tipo estão incompatíveis.",IF(IF(OR($E2061="",$F2061=""),FALSE(),IFERROR(COUNTIF(INDIRECT("UNITS_"&amp;SUBSTITUTE(LEFT($E2061,FIND(" ",$E2061&amp;" ")-1),".","_")),$F2061)=0,TRUE())),"Unidade incompatível com o tipo selecionado.",IF(OR(AND(ISNUMBER(SEARCH("comunic",LOWER($B2061))),LEFT($E2061,3)&lt;&gt;"4.4"),AND(ISNUMBER(SEARCH("monitor",LOWER($B2061))),NOT(OR(LEFT($E2061,3)="1.5",LEFT($E2061,3)="2.5")))),"Revise a classificação do item conforme as regras de preenchimento.",IF(AND($B2061&lt;&gt;"",OR(ISNUMBER(SEARCH("outro",LOWER($B2061))),ISNUMBER(SEARCH("divers",LOWER($B2061))),ISNUMBER(SEARCH("kit",LOWER($B2061))),ISNUMBER(SEARCH("ferrament",LOWER($B2061))),ISNUMBER(SEARCH("epi",LOWER($B2061)))),NOT(OR($Z2061&lt;&gt;"",$AA2061&lt;&gt;""))),"Descrição muito genérica: detalhe melhor o item e registre o racional no memorial ou em anexo.",IF(AND($Y2061=0,$B2061&lt;&gt;"",OR($G2061&lt;&gt;"",$H2061&lt;&gt;"",$J2061&lt;&gt;"",$K2061&lt;&gt;"",$M2061&lt;&gt;"",$N2061&lt;&gt;"",$P2061&lt;&gt;"",$Q2061&lt;&gt;"",$S2061&lt;&gt;"",$T2061&lt;&gt;"",$V2061&lt;&gt;"",$W2061&lt;&gt;"")),"O item possui dados lançados, mas o total está zerado. Revise os valores informados.","")))))))))))))))</f>
        <v/>
      </c>
    </row>
    <row r="2062" spans="1:35" ht="14.25" customHeight="1" x14ac:dyDescent="0.25">
      <c r="A2062" s="57" t="str">
        <f t="shared" si="416"/>
        <v/>
      </c>
      <c r="B2062" s="58"/>
      <c r="C2062" s="58"/>
      <c r="D2062" s="58"/>
      <c r="E2062" s="58"/>
      <c r="F2062" s="58"/>
      <c r="G2062" s="269"/>
      <c r="H2062" s="59"/>
      <c r="I2062" s="273">
        <f t="shared" si="417"/>
        <v>0</v>
      </c>
      <c r="J2062" s="269"/>
      <c r="K2062" s="59"/>
      <c r="L2062" s="270">
        <f t="shared" si="418"/>
        <v>0</v>
      </c>
      <c r="M2062" s="269"/>
      <c r="N2062" s="59"/>
      <c r="O2062" s="270">
        <f t="shared" si="419"/>
        <v>0</v>
      </c>
      <c r="P2062" s="269"/>
      <c r="Q2062" s="59"/>
      <c r="R2062" s="271">
        <f t="shared" si="420"/>
        <v>0</v>
      </c>
      <c r="S2062" s="269"/>
      <c r="T2062" s="59"/>
      <c r="U2062" s="270">
        <f t="shared" si="421"/>
        <v>0</v>
      </c>
      <c r="V2062" s="269"/>
      <c r="W2062" s="59"/>
      <c r="X2062" s="270">
        <f t="shared" si="422"/>
        <v>0</v>
      </c>
      <c r="Y2062" s="270">
        <f t="shared" si="423"/>
        <v>0</v>
      </c>
      <c r="Z2062" s="58"/>
      <c r="AA2062" s="58"/>
      <c r="AB2062" s="60" t="str">
        <f t="shared" si="424"/>
        <v/>
      </c>
      <c r="AC2062" s="21" t="b">
        <f t="shared" si="425"/>
        <v>0</v>
      </c>
      <c r="AD2062" s="21" t="b">
        <f t="shared" si="426"/>
        <v>0</v>
      </c>
      <c r="AE2062" s="21" t="b">
        <f t="shared" si="427"/>
        <v>0</v>
      </c>
      <c r="AF2062" s="21" t="b">
        <f ca="1">OR(AND($AC2062,NOT($AD2062)),AND($AC2062,OR(AND($G2062="",$H2062&lt;&gt;""),AND($G2062&lt;&gt;"",$H2062=""),AND($J2062="",$K2062&lt;&gt;""),AND($J2062&lt;&gt;"",$K2062=""),AND($M2062="",$N2062&lt;&gt;""),AND($M2062&lt;&gt;"",$N2062=""),AND($P2062="",$Q2062&lt;&gt;""),AND($P2062&lt;&gt;"",$Q2062=""),AND($S2062="",$T2062&lt;&gt;""),AND($S2062&lt;&gt;"",$T2062=""),AND($V2062="",$W2062&lt;&gt;""),AND($V2062&lt;&gt;"",$W2062=""))),AND($C2062&lt;&gt;"",$E2062&lt;&gt;"",LEFT(TRIM($C2062),1)&lt;&gt;LEFT(TRIM($E2062),1)),IF(OR($E2062="",$F2062=""),FALSE(),IFERROR(COUNTIF(INDIRECT("UNITS_"&amp;SUBSTITUTE(LEFT($E2062,FIND(" ",$E2062&amp;" ")-1),".","_")),$F2062)=0,TRUE())),AND($B2062&lt;&gt;"",OR(ISNUMBER(SEARCH("outro",LOWER($B2062))),ISNUMBER(SEARCH("divers",LOWER($B2062))),ISNUMBER(SEARCH("etc",LOWER($B2062))))),OR(AND(ISNUMBER(SEARCH("comunic",LOWER($B2062))),LEFT($E2062,3)&lt;&gt;"4.4"),AND(ISNUMBER(SEARCH("monitor",LOWER($B2062))),NOT(OR(LEFT($E2062,3)="1.5",LEFT($E2062,3)="2.5")))),AND($B2062&lt;&gt;"",OR(LEFT($C2062,1)="1",LEFT($C2062,1)="2"),$D2062=""),AND($D2062&lt;&gt;"",NOT(OR(LEFT($C2062,1)="1",LEFT($C2062,1)="2"))),AND($D2062&lt;&gt;"",COUNTIF(' PROJETO'!$B$14:$B$16,$D2062)=0),IF($D2062="",FALSE(),IF(COUNTIF(' PROJETO'!$B$14:$B$16,$D2062)=0,FALSE(),IFERROR(INDEX(' PROJETO'!$C$14:$C$16,MATCH($D2062,' PROJETO'!$B$14:$B$16,0))&lt;&gt;"Sim",FALSE()))))</f>
        <v>0</v>
      </c>
      <c r="AG2062" s="21" t="b">
        <f>AND($AC2062,$Y2062&gt;'CONFG.  LISTAS'!$F$4,$Z2062="",$AA2062="")</f>
        <v>0</v>
      </c>
      <c r="AH2062" s="21" t="str">
        <f t="shared" si="428"/>
        <v/>
      </c>
      <c r="AI2062" s="43" t="str">
        <f ca="1">IF(NOT($AC2062),"",IF(OR($B2062="",$C2062="",$E2062="",$F2062=""),"Preencha descrição, categoria, tipo e unidade.",IF(AND($B2062&lt;&gt;"",OR(LEFT($C2062,1)="1",LEFT($C2062,1)="2"),$D2062=""),"Informe a prática de restauração para itens diretos.",IF(AND($D2062&lt;&gt;"",NOT(OR(LEFT($C2062,1)="1",LEFT($C2062,1)="2"))),"Custos indiretos não devem pertencer a uma prática específica.",IF(AND($D2062&lt;&gt;"",COUNTIF(' PROJETO'!$B$14:$B$16,$D2062)=0),"Prática de restauração inválida ou não cadastrada.",IF(IF($D2062="",FALSE(),IF(COUNTIF(' PROJETO'!$B$14:$B$16,$D2062)=0,FALSE(),IFERROR(INDEX(' PROJETO'!$C$14:$C$16,MATCH($D2062,' PROJETO'!$B$14:$B$16,0))&lt;&gt;"Sim",FALSE()))),"A prática informada no item não foi selecionada na aba Projeto.",IF(AND(MAX($I2062,$L2062,$O2062,$R2062,$U2062,$X2062)&gt;'CONFG.  LISTAS'!$F$4,NOT(OR($Z2062&lt;&gt;"",$AA2062&lt;&gt;""))),"Memorial de cálculo ou anexo obrigatório não informado para item acima do limite.",IF(OR(AND($G2062&lt;&gt;"",$H2062&lt;&gt;"",OR($G2062&lt;=0,$H2062&lt;=0)),AND($J2062&lt;&gt;"",$K2062&lt;&gt;"",OR($J2062&lt;=0,$K2062&lt;=0)),AND($M2062&lt;&gt;"",$N2062&lt;&gt;"",OR($M2062&lt;=0,$N2062&lt;=0)),AND($P2062&lt;&gt;"",$Q2062&lt;&gt;"",OR($P2062&lt;=0,$Q2062&lt;=0)),AND($S2062&lt;&gt;"",$T2062&lt;&gt;"",OR($S2062&lt;=0,$T2062&lt;=0)),AND($V2062&lt;&gt;"",$W2062&lt;&gt;"",OR($V2062&lt;=0,$W2062&lt;=0))),"Revise os valores informados: valor unitário e quantidade devem ser maiores que zero.",IF(OR(AND($G2062="",$H2062&lt;&gt;""),AND($G2062&lt;&gt;"",$H2062=""),AND($J2062="",$K2062&lt;&gt;""),AND($J2062&lt;&gt;"",$K2062=""),AND($M2062="",$N2062&lt;&gt;""),AND($M2062&lt;&gt;"",$N2062=""),AND($P2062="",$Q2062&lt;&gt;""),AND($P2062&lt;&gt;"",$Q2062=""),AND($S2062="",$T2062&lt;&gt;""),AND($S2062&lt;&gt;"",$T2062=""),AND($V2062="",$W2062&lt;&gt;""),AND($V2062&lt;&gt;"",$W2062="")),"Há ano preenchido parcialmente: "&amp;TRIM(IF(AND($G2062="",$H2062&lt;&gt;""),"Ano 1 (falta valor unitário); ","")&amp;IF(AND($G2062&lt;&gt;"",$H2062=""),"Ano 1 (falta quantidade); ","")&amp;IF(AND($J2062="",$K2062&lt;&gt;""),"Ano 2 (falta valor unitário); ","")&amp;IF(AND($J2062&lt;&gt;"",$K2062=""),"Ano 2 (falta quantidade); ","")&amp;IF(AND($M2062="",$N2062&lt;&gt;""),"Ano 3 (falta valor unitário); ","")&amp;IF(AND($M2062&lt;&gt;"",$N2062=""),"Ano 3 (falta quantidade); ","")&amp;IF(AND($P2062="",$Q2062&lt;&gt;""),"Ano 4 (falta valor unitário); ","")&amp;IF(AND($P2062&lt;&gt;"",$Q2062=""),"Ano 4 (falta quantidade); ","")&amp;IF(AND($S2062="",$T2062&lt;&gt;""),"Ano 5 (falta valor unitário); ","")&amp;IF(AND($S2062&lt;&gt;"",$T2062=""),"Ano 5 (falta quantidade); ","")&amp;IF(AND($V2062="",$W2062&lt;&gt;""),"Ano 6 (falta valor unitário); ","")&amp;IF(AND($V2062&lt;&gt;"",$W2062=""),"Ano 6 (falta quantidade); ","")), IF(NOT(OR(AND($G2062&lt;&gt;"",$H2062&lt;&gt;""),AND($J2062&lt;&gt;"",$K2062&lt;&gt;""),AND($M2062&lt;&gt;"",$N2062&lt;&gt;""),AND($P2062&lt;&gt;"",$Q2062&lt;&gt;""),AND($S2062&lt;&gt;"",$T2062&lt;&gt;""),AND($V2062&lt;&gt;"",$W2062&lt;&gt;""))),"Informe pelo menos um ano completo com valor unitário e quantidade.",IF(AND($C2062&lt;&gt;"",$E2062&lt;&gt;"",LEFT(TRIM($C2062),1)&lt;&gt;LEFT(TRIM($E2062),1)),"Categoria e tipo estão incompatíveis.",IF(IF(OR($E2062="",$F2062=""),FALSE(),IFERROR(COUNTIF(INDIRECT("UNITS_"&amp;SUBSTITUTE(LEFT($E2062,FIND(" ",$E2062&amp;" ")-1),".","_")),$F2062)=0,TRUE())),"Unidade incompatível com o tipo selecionado.",IF(OR(AND(ISNUMBER(SEARCH("comunic",LOWER($B2062))),LEFT($E2062,3)&lt;&gt;"4.4"),AND(ISNUMBER(SEARCH("monitor",LOWER($B2062))),NOT(OR(LEFT($E2062,3)="1.5",LEFT($E2062,3)="2.5")))),"Revise a classificação do item conforme as regras de preenchimento.",IF(AND($B2062&lt;&gt;"",OR(ISNUMBER(SEARCH("outro",LOWER($B2062))),ISNUMBER(SEARCH("divers",LOWER($B2062))),ISNUMBER(SEARCH("kit",LOWER($B2062))),ISNUMBER(SEARCH("ferrament",LOWER($B2062))),ISNUMBER(SEARCH("epi",LOWER($B2062)))),NOT(OR($Z2062&lt;&gt;"",$AA2062&lt;&gt;""))),"Descrição muito genérica: detalhe melhor o item e registre o racional no memorial ou em anexo.",IF(AND($Y2062=0,$B2062&lt;&gt;"",OR($G2062&lt;&gt;"",$H2062&lt;&gt;"",$J2062&lt;&gt;"",$K2062&lt;&gt;"",$M2062&lt;&gt;"",$N2062&lt;&gt;"",$P2062&lt;&gt;"",$Q2062&lt;&gt;"",$S2062&lt;&gt;"",$T2062&lt;&gt;"",$V2062&lt;&gt;"",$W2062&lt;&gt;"")),"O item possui dados lançados, mas o total está zerado. Revise os valores informados.","")))))))))))))))</f>
        <v/>
      </c>
    </row>
    <row r="2063" spans="1:35" ht="14.25" customHeight="1" x14ac:dyDescent="0.25">
      <c r="A2063" s="57" t="str">
        <f t="shared" si="416"/>
        <v/>
      </c>
      <c r="B2063" s="61"/>
      <c r="C2063" s="61"/>
      <c r="D2063" s="58"/>
      <c r="E2063" s="61"/>
      <c r="F2063" s="61"/>
      <c r="G2063" s="272"/>
      <c r="H2063" s="62"/>
      <c r="I2063" s="273">
        <f t="shared" si="417"/>
        <v>0</v>
      </c>
      <c r="J2063" s="272"/>
      <c r="K2063" s="62"/>
      <c r="L2063" s="270">
        <f t="shared" si="418"/>
        <v>0</v>
      </c>
      <c r="M2063" s="272"/>
      <c r="N2063" s="62"/>
      <c r="O2063" s="270">
        <f t="shared" si="419"/>
        <v>0</v>
      </c>
      <c r="P2063" s="272"/>
      <c r="Q2063" s="62"/>
      <c r="R2063" s="271">
        <f t="shared" si="420"/>
        <v>0</v>
      </c>
      <c r="S2063" s="272"/>
      <c r="T2063" s="62"/>
      <c r="U2063" s="270">
        <f t="shared" si="421"/>
        <v>0</v>
      </c>
      <c r="V2063" s="272"/>
      <c r="W2063" s="62"/>
      <c r="X2063" s="270">
        <f t="shared" si="422"/>
        <v>0</v>
      </c>
      <c r="Y2063" s="270">
        <f t="shared" si="423"/>
        <v>0</v>
      </c>
      <c r="Z2063" s="61"/>
      <c r="AA2063" s="61"/>
      <c r="AB2063" s="60" t="str">
        <f t="shared" si="424"/>
        <v/>
      </c>
      <c r="AC2063" s="21" t="b">
        <f t="shared" si="425"/>
        <v>0</v>
      </c>
      <c r="AD2063" s="21" t="b">
        <f t="shared" si="426"/>
        <v>0</v>
      </c>
      <c r="AE2063" s="21" t="b">
        <f t="shared" si="427"/>
        <v>0</v>
      </c>
      <c r="AF2063" s="21" t="b">
        <f ca="1">OR(AND($AC2063,NOT($AD2063)),AND($AC2063,OR(AND($G2063="",$H2063&lt;&gt;""),AND($G2063&lt;&gt;"",$H2063=""),AND($J2063="",$K2063&lt;&gt;""),AND($J2063&lt;&gt;"",$K2063=""),AND($M2063="",$N2063&lt;&gt;""),AND($M2063&lt;&gt;"",$N2063=""),AND($P2063="",$Q2063&lt;&gt;""),AND($P2063&lt;&gt;"",$Q2063=""),AND($S2063="",$T2063&lt;&gt;""),AND($S2063&lt;&gt;"",$T2063=""),AND($V2063="",$W2063&lt;&gt;""),AND($V2063&lt;&gt;"",$W2063=""))),AND($C2063&lt;&gt;"",$E2063&lt;&gt;"",LEFT(TRIM($C2063),1)&lt;&gt;LEFT(TRIM($E2063),1)),IF(OR($E2063="",$F2063=""),FALSE(),IFERROR(COUNTIF(INDIRECT("UNITS_"&amp;SUBSTITUTE(LEFT($E2063,FIND(" ",$E2063&amp;" ")-1),".","_")),$F2063)=0,TRUE())),AND($B2063&lt;&gt;"",OR(ISNUMBER(SEARCH("outro",LOWER($B2063))),ISNUMBER(SEARCH("divers",LOWER($B2063))),ISNUMBER(SEARCH("etc",LOWER($B2063))))),OR(AND(ISNUMBER(SEARCH("comunic",LOWER($B2063))),LEFT($E2063,3)&lt;&gt;"4.4"),AND(ISNUMBER(SEARCH("monitor",LOWER($B2063))),NOT(OR(LEFT($E2063,3)="1.5",LEFT($E2063,3)="2.5")))),AND($B2063&lt;&gt;"",OR(LEFT($C2063,1)="1",LEFT($C2063,1)="2"),$D2063=""),AND($D2063&lt;&gt;"",NOT(OR(LEFT($C2063,1)="1",LEFT($C2063,1)="2"))),AND($D2063&lt;&gt;"",COUNTIF(' PROJETO'!$B$14:$B$16,$D2063)=0),IF($D2063="",FALSE(),IF(COUNTIF(' PROJETO'!$B$14:$B$16,$D2063)=0,FALSE(),IFERROR(INDEX(' PROJETO'!$C$14:$C$16,MATCH($D2063,' PROJETO'!$B$14:$B$16,0))&lt;&gt;"Sim",FALSE()))))</f>
        <v>0</v>
      </c>
      <c r="AG2063" s="21" t="b">
        <f>AND($AC2063,$Y2063&gt;'CONFG.  LISTAS'!$F$4,$Z2063="",$AA2063="")</f>
        <v>0</v>
      </c>
      <c r="AH2063" s="21" t="str">
        <f t="shared" si="428"/>
        <v/>
      </c>
      <c r="AI2063" s="43" t="str">
        <f ca="1">IF(NOT($AC2063),"",IF(OR($B2063="",$C2063="",$E2063="",$F2063=""),"Preencha descrição, categoria, tipo e unidade.",IF(AND($B2063&lt;&gt;"",OR(LEFT($C2063,1)="1",LEFT($C2063,1)="2"),$D2063=""),"Informe a prática de restauração para itens diretos.",IF(AND($D2063&lt;&gt;"",NOT(OR(LEFT($C2063,1)="1",LEFT($C2063,1)="2"))),"Custos indiretos não devem pertencer a uma prática específica.",IF(AND($D2063&lt;&gt;"",COUNTIF(' PROJETO'!$B$14:$B$16,$D2063)=0),"Prática de restauração inválida ou não cadastrada.",IF(IF($D2063="",FALSE(),IF(COUNTIF(' PROJETO'!$B$14:$B$16,$D2063)=0,FALSE(),IFERROR(INDEX(' PROJETO'!$C$14:$C$16,MATCH($D2063,' PROJETO'!$B$14:$B$16,0))&lt;&gt;"Sim",FALSE()))),"A prática informada no item não foi selecionada na aba Projeto.",IF(AND(MAX($I2063,$L2063,$O2063,$R2063,$U2063,$X2063)&gt;'CONFG.  LISTAS'!$F$4,NOT(OR($Z2063&lt;&gt;"",$AA2063&lt;&gt;""))),"Memorial de cálculo ou anexo obrigatório não informado para item acima do limite.",IF(OR(AND($G2063&lt;&gt;"",$H2063&lt;&gt;"",OR($G2063&lt;=0,$H2063&lt;=0)),AND($J2063&lt;&gt;"",$K2063&lt;&gt;"",OR($J2063&lt;=0,$K2063&lt;=0)),AND($M2063&lt;&gt;"",$N2063&lt;&gt;"",OR($M2063&lt;=0,$N2063&lt;=0)),AND($P2063&lt;&gt;"",$Q2063&lt;&gt;"",OR($P2063&lt;=0,$Q2063&lt;=0)),AND($S2063&lt;&gt;"",$T2063&lt;&gt;"",OR($S2063&lt;=0,$T2063&lt;=0)),AND($V2063&lt;&gt;"",$W2063&lt;&gt;"",OR($V2063&lt;=0,$W2063&lt;=0))),"Revise os valores informados: valor unitário e quantidade devem ser maiores que zero.",IF(OR(AND($G2063="",$H2063&lt;&gt;""),AND($G2063&lt;&gt;"",$H2063=""),AND($J2063="",$K2063&lt;&gt;""),AND($J2063&lt;&gt;"",$K2063=""),AND($M2063="",$N2063&lt;&gt;""),AND($M2063&lt;&gt;"",$N2063=""),AND($P2063="",$Q2063&lt;&gt;""),AND($P2063&lt;&gt;"",$Q2063=""),AND($S2063="",$T2063&lt;&gt;""),AND($S2063&lt;&gt;"",$T2063=""),AND($V2063="",$W2063&lt;&gt;""),AND($V2063&lt;&gt;"",$W2063="")),"Há ano preenchido parcialmente: "&amp;TRIM(IF(AND($G2063="",$H2063&lt;&gt;""),"Ano 1 (falta valor unitário); ","")&amp;IF(AND($G2063&lt;&gt;"",$H2063=""),"Ano 1 (falta quantidade); ","")&amp;IF(AND($J2063="",$K2063&lt;&gt;""),"Ano 2 (falta valor unitário); ","")&amp;IF(AND($J2063&lt;&gt;"",$K2063=""),"Ano 2 (falta quantidade); ","")&amp;IF(AND($M2063="",$N2063&lt;&gt;""),"Ano 3 (falta valor unitário); ","")&amp;IF(AND($M2063&lt;&gt;"",$N2063=""),"Ano 3 (falta quantidade); ","")&amp;IF(AND($P2063="",$Q2063&lt;&gt;""),"Ano 4 (falta valor unitário); ","")&amp;IF(AND($P2063&lt;&gt;"",$Q2063=""),"Ano 4 (falta quantidade); ","")&amp;IF(AND($S2063="",$T2063&lt;&gt;""),"Ano 5 (falta valor unitário); ","")&amp;IF(AND($S2063&lt;&gt;"",$T2063=""),"Ano 5 (falta quantidade); ","")&amp;IF(AND($V2063="",$W2063&lt;&gt;""),"Ano 6 (falta valor unitário); ","")&amp;IF(AND($V2063&lt;&gt;"",$W2063=""),"Ano 6 (falta quantidade); ","")), IF(NOT(OR(AND($G2063&lt;&gt;"",$H2063&lt;&gt;""),AND($J2063&lt;&gt;"",$K2063&lt;&gt;""),AND($M2063&lt;&gt;"",$N2063&lt;&gt;""),AND($P2063&lt;&gt;"",$Q2063&lt;&gt;""),AND($S2063&lt;&gt;"",$T2063&lt;&gt;""),AND($V2063&lt;&gt;"",$W2063&lt;&gt;""))),"Informe pelo menos um ano completo com valor unitário e quantidade.",IF(AND($C2063&lt;&gt;"",$E2063&lt;&gt;"",LEFT(TRIM($C2063),1)&lt;&gt;LEFT(TRIM($E2063),1)),"Categoria e tipo estão incompatíveis.",IF(IF(OR($E2063="",$F2063=""),FALSE(),IFERROR(COUNTIF(INDIRECT("UNITS_"&amp;SUBSTITUTE(LEFT($E2063,FIND(" ",$E2063&amp;" ")-1),".","_")),$F2063)=0,TRUE())),"Unidade incompatível com o tipo selecionado.",IF(OR(AND(ISNUMBER(SEARCH("comunic",LOWER($B2063))),LEFT($E2063,3)&lt;&gt;"4.4"),AND(ISNUMBER(SEARCH("monitor",LOWER($B2063))),NOT(OR(LEFT($E2063,3)="1.5",LEFT($E2063,3)="2.5")))),"Revise a classificação do item conforme as regras de preenchimento.",IF(AND($B2063&lt;&gt;"",OR(ISNUMBER(SEARCH("outro",LOWER($B2063))),ISNUMBER(SEARCH("divers",LOWER($B2063))),ISNUMBER(SEARCH("kit",LOWER($B2063))),ISNUMBER(SEARCH("ferrament",LOWER($B2063))),ISNUMBER(SEARCH("epi",LOWER($B2063)))),NOT(OR($Z2063&lt;&gt;"",$AA2063&lt;&gt;""))),"Descrição muito genérica: detalhe melhor o item e registre o racional no memorial ou em anexo.",IF(AND($Y2063=0,$B2063&lt;&gt;"",OR($G2063&lt;&gt;"",$H2063&lt;&gt;"",$J2063&lt;&gt;"",$K2063&lt;&gt;"",$M2063&lt;&gt;"",$N2063&lt;&gt;"",$P2063&lt;&gt;"",$Q2063&lt;&gt;"",$S2063&lt;&gt;"",$T2063&lt;&gt;"",$V2063&lt;&gt;"",$W2063&lt;&gt;"")),"O item possui dados lançados, mas o total está zerado. Revise os valores informados.","")))))))))))))))</f>
        <v/>
      </c>
    </row>
    <row r="2064" spans="1:35" ht="14.25" customHeight="1" x14ac:dyDescent="0.25">
      <c r="A2064" s="57" t="str">
        <f t="shared" si="416"/>
        <v/>
      </c>
      <c r="B2064" s="58"/>
      <c r="C2064" s="58"/>
      <c r="D2064" s="58"/>
      <c r="E2064" s="58"/>
      <c r="F2064" s="58"/>
      <c r="G2064" s="269"/>
      <c r="H2064" s="59"/>
      <c r="I2064" s="273">
        <f t="shared" si="417"/>
        <v>0</v>
      </c>
      <c r="J2064" s="269"/>
      <c r="K2064" s="59"/>
      <c r="L2064" s="270">
        <f t="shared" si="418"/>
        <v>0</v>
      </c>
      <c r="M2064" s="269"/>
      <c r="N2064" s="59"/>
      <c r="O2064" s="270">
        <f t="shared" si="419"/>
        <v>0</v>
      </c>
      <c r="P2064" s="269"/>
      <c r="Q2064" s="59"/>
      <c r="R2064" s="271">
        <f t="shared" si="420"/>
        <v>0</v>
      </c>
      <c r="S2064" s="269"/>
      <c r="T2064" s="59"/>
      <c r="U2064" s="270">
        <f t="shared" si="421"/>
        <v>0</v>
      </c>
      <c r="V2064" s="269"/>
      <c r="W2064" s="59"/>
      <c r="X2064" s="270">
        <f t="shared" si="422"/>
        <v>0</v>
      </c>
      <c r="Y2064" s="270">
        <f t="shared" si="423"/>
        <v>0</v>
      </c>
      <c r="Z2064" s="58"/>
      <c r="AA2064" s="58"/>
      <c r="AB2064" s="60" t="str">
        <f t="shared" si="424"/>
        <v/>
      </c>
      <c r="AC2064" s="21" t="b">
        <f t="shared" si="425"/>
        <v>0</v>
      </c>
      <c r="AD2064" s="21" t="b">
        <f t="shared" si="426"/>
        <v>0</v>
      </c>
      <c r="AE2064" s="21" t="b">
        <f t="shared" si="427"/>
        <v>0</v>
      </c>
      <c r="AF2064" s="21" t="b">
        <f ca="1">OR(AND($AC2064,NOT($AD2064)),AND($AC2064,OR(AND($G2064="",$H2064&lt;&gt;""),AND($G2064&lt;&gt;"",$H2064=""),AND($J2064="",$K2064&lt;&gt;""),AND($J2064&lt;&gt;"",$K2064=""),AND($M2064="",$N2064&lt;&gt;""),AND($M2064&lt;&gt;"",$N2064=""),AND($P2064="",$Q2064&lt;&gt;""),AND($P2064&lt;&gt;"",$Q2064=""),AND($S2064="",$T2064&lt;&gt;""),AND($S2064&lt;&gt;"",$T2064=""),AND($V2064="",$W2064&lt;&gt;""),AND($V2064&lt;&gt;"",$W2064=""))),AND($C2064&lt;&gt;"",$E2064&lt;&gt;"",LEFT(TRIM($C2064),1)&lt;&gt;LEFT(TRIM($E2064),1)),IF(OR($E2064="",$F2064=""),FALSE(),IFERROR(COUNTIF(INDIRECT("UNITS_"&amp;SUBSTITUTE(LEFT($E2064,FIND(" ",$E2064&amp;" ")-1),".","_")),$F2064)=0,TRUE())),AND($B2064&lt;&gt;"",OR(ISNUMBER(SEARCH("outro",LOWER($B2064))),ISNUMBER(SEARCH("divers",LOWER($B2064))),ISNUMBER(SEARCH("etc",LOWER($B2064))))),OR(AND(ISNUMBER(SEARCH("comunic",LOWER($B2064))),LEFT($E2064,3)&lt;&gt;"4.4"),AND(ISNUMBER(SEARCH("monitor",LOWER($B2064))),NOT(OR(LEFT($E2064,3)="1.5",LEFT($E2064,3)="2.5")))),AND($B2064&lt;&gt;"",OR(LEFT($C2064,1)="1",LEFT($C2064,1)="2"),$D2064=""),AND($D2064&lt;&gt;"",NOT(OR(LEFT($C2064,1)="1",LEFT($C2064,1)="2"))),AND($D2064&lt;&gt;"",COUNTIF(' PROJETO'!$B$14:$B$16,$D2064)=0),IF($D2064="",FALSE(),IF(COUNTIF(' PROJETO'!$B$14:$B$16,$D2064)=0,FALSE(),IFERROR(INDEX(' PROJETO'!$C$14:$C$16,MATCH($D2064,' PROJETO'!$B$14:$B$16,0))&lt;&gt;"Sim",FALSE()))))</f>
        <v>0</v>
      </c>
      <c r="AG2064" s="21" t="b">
        <f>AND($AC2064,$Y2064&gt;'CONFG.  LISTAS'!$F$4,$Z2064="",$AA2064="")</f>
        <v>0</v>
      </c>
      <c r="AH2064" s="21" t="str">
        <f t="shared" si="428"/>
        <v/>
      </c>
      <c r="AI2064" s="43" t="str">
        <f ca="1">IF(NOT($AC2064),"",IF(OR($B2064="",$C2064="",$E2064="",$F2064=""),"Preencha descrição, categoria, tipo e unidade.",IF(AND($B2064&lt;&gt;"",OR(LEFT($C2064,1)="1",LEFT($C2064,1)="2"),$D2064=""),"Informe a prática de restauração para itens diretos.",IF(AND($D2064&lt;&gt;"",NOT(OR(LEFT($C2064,1)="1",LEFT($C2064,1)="2"))),"Custos indiretos não devem pertencer a uma prática específica.",IF(AND($D2064&lt;&gt;"",COUNTIF(' PROJETO'!$B$14:$B$16,$D2064)=0),"Prática de restauração inválida ou não cadastrada.",IF(IF($D2064="",FALSE(),IF(COUNTIF(' PROJETO'!$B$14:$B$16,$D2064)=0,FALSE(),IFERROR(INDEX(' PROJETO'!$C$14:$C$16,MATCH($D2064,' PROJETO'!$B$14:$B$16,0))&lt;&gt;"Sim",FALSE()))),"A prática informada no item não foi selecionada na aba Projeto.",IF(AND(MAX($I2064,$L2064,$O2064,$R2064,$U2064,$X2064)&gt;'CONFG.  LISTAS'!$F$4,NOT(OR($Z2064&lt;&gt;"",$AA2064&lt;&gt;""))),"Memorial de cálculo ou anexo obrigatório não informado para item acima do limite.",IF(OR(AND($G2064&lt;&gt;"",$H2064&lt;&gt;"",OR($G2064&lt;=0,$H2064&lt;=0)),AND($J2064&lt;&gt;"",$K2064&lt;&gt;"",OR($J2064&lt;=0,$K2064&lt;=0)),AND($M2064&lt;&gt;"",$N2064&lt;&gt;"",OR($M2064&lt;=0,$N2064&lt;=0)),AND($P2064&lt;&gt;"",$Q2064&lt;&gt;"",OR($P2064&lt;=0,$Q2064&lt;=0)),AND($S2064&lt;&gt;"",$T2064&lt;&gt;"",OR($S2064&lt;=0,$T2064&lt;=0)),AND($V2064&lt;&gt;"",$W2064&lt;&gt;"",OR($V2064&lt;=0,$W2064&lt;=0))),"Revise os valores informados: valor unitário e quantidade devem ser maiores que zero.",IF(OR(AND($G2064="",$H2064&lt;&gt;""),AND($G2064&lt;&gt;"",$H2064=""),AND($J2064="",$K2064&lt;&gt;""),AND($J2064&lt;&gt;"",$K2064=""),AND($M2064="",$N2064&lt;&gt;""),AND($M2064&lt;&gt;"",$N2064=""),AND($P2064="",$Q2064&lt;&gt;""),AND($P2064&lt;&gt;"",$Q2064=""),AND($S2064="",$T2064&lt;&gt;""),AND($S2064&lt;&gt;"",$T2064=""),AND($V2064="",$W2064&lt;&gt;""),AND($V2064&lt;&gt;"",$W2064="")),"Há ano preenchido parcialmente: "&amp;TRIM(IF(AND($G2064="",$H2064&lt;&gt;""),"Ano 1 (falta valor unitário); ","")&amp;IF(AND($G2064&lt;&gt;"",$H2064=""),"Ano 1 (falta quantidade); ","")&amp;IF(AND($J2064="",$K2064&lt;&gt;""),"Ano 2 (falta valor unitário); ","")&amp;IF(AND($J2064&lt;&gt;"",$K2064=""),"Ano 2 (falta quantidade); ","")&amp;IF(AND($M2064="",$N2064&lt;&gt;""),"Ano 3 (falta valor unitário); ","")&amp;IF(AND($M2064&lt;&gt;"",$N2064=""),"Ano 3 (falta quantidade); ","")&amp;IF(AND($P2064="",$Q2064&lt;&gt;""),"Ano 4 (falta valor unitário); ","")&amp;IF(AND($P2064&lt;&gt;"",$Q2064=""),"Ano 4 (falta quantidade); ","")&amp;IF(AND($S2064="",$T2064&lt;&gt;""),"Ano 5 (falta valor unitário); ","")&amp;IF(AND($S2064&lt;&gt;"",$T2064=""),"Ano 5 (falta quantidade); ","")&amp;IF(AND($V2064="",$W2064&lt;&gt;""),"Ano 6 (falta valor unitário); ","")&amp;IF(AND($V2064&lt;&gt;"",$W2064=""),"Ano 6 (falta quantidade); ","")), IF(NOT(OR(AND($G2064&lt;&gt;"",$H2064&lt;&gt;""),AND($J2064&lt;&gt;"",$K2064&lt;&gt;""),AND($M2064&lt;&gt;"",$N2064&lt;&gt;""),AND($P2064&lt;&gt;"",$Q2064&lt;&gt;""),AND($S2064&lt;&gt;"",$T2064&lt;&gt;""),AND($V2064&lt;&gt;"",$W2064&lt;&gt;""))),"Informe pelo menos um ano completo com valor unitário e quantidade.",IF(AND($C2064&lt;&gt;"",$E2064&lt;&gt;"",LEFT(TRIM($C2064),1)&lt;&gt;LEFT(TRIM($E2064),1)),"Categoria e tipo estão incompatíveis.",IF(IF(OR($E2064="",$F2064=""),FALSE(),IFERROR(COUNTIF(INDIRECT("UNITS_"&amp;SUBSTITUTE(LEFT($E2064,FIND(" ",$E2064&amp;" ")-1),".","_")),$F2064)=0,TRUE())),"Unidade incompatível com o tipo selecionado.",IF(OR(AND(ISNUMBER(SEARCH("comunic",LOWER($B2064))),LEFT($E2064,3)&lt;&gt;"4.4"),AND(ISNUMBER(SEARCH("monitor",LOWER($B2064))),NOT(OR(LEFT($E2064,3)="1.5",LEFT($E2064,3)="2.5")))),"Revise a classificação do item conforme as regras de preenchimento.",IF(AND($B2064&lt;&gt;"",OR(ISNUMBER(SEARCH("outro",LOWER($B2064))),ISNUMBER(SEARCH("divers",LOWER($B2064))),ISNUMBER(SEARCH("kit",LOWER($B2064))),ISNUMBER(SEARCH("ferrament",LOWER($B2064))),ISNUMBER(SEARCH("epi",LOWER($B2064)))),NOT(OR($Z2064&lt;&gt;"",$AA2064&lt;&gt;""))),"Descrição muito genérica: detalhe melhor o item e registre o racional no memorial ou em anexo.",IF(AND($Y2064=0,$B2064&lt;&gt;"",OR($G2064&lt;&gt;"",$H2064&lt;&gt;"",$J2064&lt;&gt;"",$K2064&lt;&gt;"",$M2064&lt;&gt;"",$N2064&lt;&gt;"",$P2064&lt;&gt;"",$Q2064&lt;&gt;"",$S2064&lt;&gt;"",$T2064&lt;&gt;"",$V2064&lt;&gt;"",$W2064&lt;&gt;"")),"O item possui dados lançados, mas o total está zerado. Revise os valores informados.","")))))))))))))))</f>
        <v/>
      </c>
    </row>
    <row r="2065" spans="1:35" ht="14.25" customHeight="1" x14ac:dyDescent="0.25">
      <c r="A2065" s="57" t="str">
        <f t="shared" si="416"/>
        <v/>
      </c>
      <c r="B2065" s="61"/>
      <c r="C2065" s="61"/>
      <c r="D2065" s="58"/>
      <c r="E2065" s="61"/>
      <c r="F2065" s="61"/>
      <c r="G2065" s="272"/>
      <c r="H2065" s="62"/>
      <c r="I2065" s="273">
        <f t="shared" si="417"/>
        <v>0</v>
      </c>
      <c r="J2065" s="272"/>
      <c r="K2065" s="62"/>
      <c r="L2065" s="270">
        <f t="shared" si="418"/>
        <v>0</v>
      </c>
      <c r="M2065" s="272"/>
      <c r="N2065" s="62"/>
      <c r="O2065" s="270">
        <f t="shared" si="419"/>
        <v>0</v>
      </c>
      <c r="P2065" s="272"/>
      <c r="Q2065" s="62"/>
      <c r="R2065" s="271">
        <f t="shared" si="420"/>
        <v>0</v>
      </c>
      <c r="S2065" s="272"/>
      <c r="T2065" s="62"/>
      <c r="U2065" s="270">
        <f t="shared" si="421"/>
        <v>0</v>
      </c>
      <c r="V2065" s="272"/>
      <c r="W2065" s="62"/>
      <c r="X2065" s="270">
        <f t="shared" si="422"/>
        <v>0</v>
      </c>
      <c r="Y2065" s="270">
        <f t="shared" si="423"/>
        <v>0</v>
      </c>
      <c r="Z2065" s="61"/>
      <c r="AA2065" s="61"/>
      <c r="AB2065" s="60" t="str">
        <f t="shared" si="424"/>
        <v/>
      </c>
      <c r="AC2065" s="21" t="b">
        <f t="shared" si="425"/>
        <v>0</v>
      </c>
      <c r="AD2065" s="21" t="b">
        <f t="shared" si="426"/>
        <v>0</v>
      </c>
      <c r="AE2065" s="21" t="b">
        <f t="shared" si="427"/>
        <v>0</v>
      </c>
      <c r="AF2065" s="21" t="b">
        <f ca="1">OR(AND($AC2065,NOT($AD2065)),AND($AC2065,OR(AND($G2065="",$H2065&lt;&gt;""),AND($G2065&lt;&gt;"",$H2065=""),AND($J2065="",$K2065&lt;&gt;""),AND($J2065&lt;&gt;"",$K2065=""),AND($M2065="",$N2065&lt;&gt;""),AND($M2065&lt;&gt;"",$N2065=""),AND($P2065="",$Q2065&lt;&gt;""),AND($P2065&lt;&gt;"",$Q2065=""),AND($S2065="",$T2065&lt;&gt;""),AND($S2065&lt;&gt;"",$T2065=""),AND($V2065="",$W2065&lt;&gt;""),AND($V2065&lt;&gt;"",$W2065=""))),AND($C2065&lt;&gt;"",$E2065&lt;&gt;"",LEFT(TRIM($C2065),1)&lt;&gt;LEFT(TRIM($E2065),1)),IF(OR($E2065="",$F2065=""),FALSE(),IFERROR(COUNTIF(INDIRECT("UNITS_"&amp;SUBSTITUTE(LEFT($E2065,FIND(" ",$E2065&amp;" ")-1),".","_")),$F2065)=0,TRUE())),AND($B2065&lt;&gt;"",OR(ISNUMBER(SEARCH("outro",LOWER($B2065))),ISNUMBER(SEARCH("divers",LOWER($B2065))),ISNUMBER(SEARCH("etc",LOWER($B2065))))),OR(AND(ISNUMBER(SEARCH("comunic",LOWER($B2065))),LEFT($E2065,3)&lt;&gt;"4.4"),AND(ISNUMBER(SEARCH("monitor",LOWER($B2065))),NOT(OR(LEFT($E2065,3)="1.5",LEFT($E2065,3)="2.5")))),AND($B2065&lt;&gt;"",OR(LEFT($C2065,1)="1",LEFT($C2065,1)="2"),$D2065=""),AND($D2065&lt;&gt;"",NOT(OR(LEFT($C2065,1)="1",LEFT($C2065,1)="2"))),AND($D2065&lt;&gt;"",COUNTIF(' PROJETO'!$B$14:$B$16,$D2065)=0),IF($D2065="",FALSE(),IF(COUNTIF(' PROJETO'!$B$14:$B$16,$D2065)=0,FALSE(),IFERROR(INDEX(' PROJETO'!$C$14:$C$16,MATCH($D2065,' PROJETO'!$B$14:$B$16,0))&lt;&gt;"Sim",FALSE()))))</f>
        <v>0</v>
      </c>
      <c r="AG2065" s="21" t="b">
        <f>AND($AC2065,$Y2065&gt;'CONFG.  LISTAS'!$F$4,$Z2065="",$AA2065="")</f>
        <v>0</v>
      </c>
      <c r="AH2065" s="21" t="str">
        <f t="shared" si="428"/>
        <v/>
      </c>
      <c r="AI2065" s="43" t="str">
        <f ca="1">IF(NOT($AC2065),"",IF(OR($B2065="",$C2065="",$E2065="",$F2065=""),"Preencha descrição, categoria, tipo e unidade.",IF(AND($B2065&lt;&gt;"",OR(LEFT($C2065,1)="1",LEFT($C2065,1)="2"),$D2065=""),"Informe a prática de restauração para itens diretos.",IF(AND($D2065&lt;&gt;"",NOT(OR(LEFT($C2065,1)="1",LEFT($C2065,1)="2"))),"Custos indiretos não devem pertencer a uma prática específica.",IF(AND($D2065&lt;&gt;"",COUNTIF(' PROJETO'!$B$14:$B$16,$D2065)=0),"Prática de restauração inválida ou não cadastrada.",IF(IF($D2065="",FALSE(),IF(COUNTIF(' PROJETO'!$B$14:$B$16,$D2065)=0,FALSE(),IFERROR(INDEX(' PROJETO'!$C$14:$C$16,MATCH($D2065,' PROJETO'!$B$14:$B$16,0))&lt;&gt;"Sim",FALSE()))),"A prática informada no item não foi selecionada na aba Projeto.",IF(AND(MAX($I2065,$L2065,$O2065,$R2065,$U2065,$X2065)&gt;'CONFG.  LISTAS'!$F$4,NOT(OR($Z2065&lt;&gt;"",$AA2065&lt;&gt;""))),"Memorial de cálculo ou anexo obrigatório não informado para item acima do limite.",IF(OR(AND($G2065&lt;&gt;"",$H2065&lt;&gt;"",OR($G2065&lt;=0,$H2065&lt;=0)),AND($J2065&lt;&gt;"",$K2065&lt;&gt;"",OR($J2065&lt;=0,$K2065&lt;=0)),AND($M2065&lt;&gt;"",$N2065&lt;&gt;"",OR($M2065&lt;=0,$N2065&lt;=0)),AND($P2065&lt;&gt;"",$Q2065&lt;&gt;"",OR($P2065&lt;=0,$Q2065&lt;=0)),AND($S2065&lt;&gt;"",$T2065&lt;&gt;"",OR($S2065&lt;=0,$T2065&lt;=0)),AND($V2065&lt;&gt;"",$W2065&lt;&gt;"",OR($V2065&lt;=0,$W2065&lt;=0))),"Revise os valores informados: valor unitário e quantidade devem ser maiores que zero.",IF(OR(AND($G2065="",$H2065&lt;&gt;""),AND($G2065&lt;&gt;"",$H2065=""),AND($J2065="",$K2065&lt;&gt;""),AND($J2065&lt;&gt;"",$K2065=""),AND($M2065="",$N2065&lt;&gt;""),AND($M2065&lt;&gt;"",$N2065=""),AND($P2065="",$Q2065&lt;&gt;""),AND($P2065&lt;&gt;"",$Q2065=""),AND($S2065="",$T2065&lt;&gt;""),AND($S2065&lt;&gt;"",$T2065=""),AND($V2065="",$W2065&lt;&gt;""),AND($V2065&lt;&gt;"",$W2065="")),"Há ano preenchido parcialmente: "&amp;TRIM(IF(AND($G2065="",$H2065&lt;&gt;""),"Ano 1 (falta valor unitário); ","")&amp;IF(AND($G2065&lt;&gt;"",$H2065=""),"Ano 1 (falta quantidade); ","")&amp;IF(AND($J2065="",$K2065&lt;&gt;""),"Ano 2 (falta valor unitário); ","")&amp;IF(AND($J2065&lt;&gt;"",$K2065=""),"Ano 2 (falta quantidade); ","")&amp;IF(AND($M2065="",$N2065&lt;&gt;""),"Ano 3 (falta valor unitário); ","")&amp;IF(AND($M2065&lt;&gt;"",$N2065=""),"Ano 3 (falta quantidade); ","")&amp;IF(AND($P2065="",$Q2065&lt;&gt;""),"Ano 4 (falta valor unitário); ","")&amp;IF(AND($P2065&lt;&gt;"",$Q2065=""),"Ano 4 (falta quantidade); ","")&amp;IF(AND($S2065="",$T2065&lt;&gt;""),"Ano 5 (falta valor unitário); ","")&amp;IF(AND($S2065&lt;&gt;"",$T2065=""),"Ano 5 (falta quantidade); ","")&amp;IF(AND($V2065="",$W2065&lt;&gt;""),"Ano 6 (falta valor unitário); ","")&amp;IF(AND($V2065&lt;&gt;"",$W2065=""),"Ano 6 (falta quantidade); ","")), IF(NOT(OR(AND($G2065&lt;&gt;"",$H2065&lt;&gt;""),AND($J2065&lt;&gt;"",$K2065&lt;&gt;""),AND($M2065&lt;&gt;"",$N2065&lt;&gt;""),AND($P2065&lt;&gt;"",$Q2065&lt;&gt;""),AND($S2065&lt;&gt;"",$T2065&lt;&gt;""),AND($V2065&lt;&gt;"",$W2065&lt;&gt;""))),"Informe pelo menos um ano completo com valor unitário e quantidade.",IF(AND($C2065&lt;&gt;"",$E2065&lt;&gt;"",LEFT(TRIM($C2065),1)&lt;&gt;LEFT(TRIM($E2065),1)),"Categoria e tipo estão incompatíveis.",IF(IF(OR($E2065="",$F2065=""),FALSE(),IFERROR(COUNTIF(INDIRECT("UNITS_"&amp;SUBSTITUTE(LEFT($E2065,FIND(" ",$E2065&amp;" ")-1),".","_")),$F2065)=0,TRUE())),"Unidade incompatível com o tipo selecionado.",IF(OR(AND(ISNUMBER(SEARCH("comunic",LOWER($B2065))),LEFT($E2065,3)&lt;&gt;"4.4"),AND(ISNUMBER(SEARCH("monitor",LOWER($B2065))),NOT(OR(LEFT($E2065,3)="1.5",LEFT($E2065,3)="2.5")))),"Revise a classificação do item conforme as regras de preenchimento.",IF(AND($B2065&lt;&gt;"",OR(ISNUMBER(SEARCH("outro",LOWER($B2065))),ISNUMBER(SEARCH("divers",LOWER($B2065))),ISNUMBER(SEARCH("kit",LOWER($B2065))),ISNUMBER(SEARCH("ferrament",LOWER($B2065))),ISNUMBER(SEARCH("epi",LOWER($B2065)))),NOT(OR($Z2065&lt;&gt;"",$AA2065&lt;&gt;""))),"Descrição muito genérica: detalhe melhor o item e registre o racional no memorial ou em anexo.",IF(AND($Y2065=0,$B2065&lt;&gt;"",OR($G2065&lt;&gt;"",$H2065&lt;&gt;"",$J2065&lt;&gt;"",$K2065&lt;&gt;"",$M2065&lt;&gt;"",$N2065&lt;&gt;"",$P2065&lt;&gt;"",$Q2065&lt;&gt;"",$S2065&lt;&gt;"",$T2065&lt;&gt;"",$V2065&lt;&gt;"",$W2065&lt;&gt;"")),"O item possui dados lançados, mas o total está zerado. Revise os valores informados.","")))))))))))))))</f>
        <v/>
      </c>
    </row>
    <row r="2066" spans="1:35" ht="14.25" customHeight="1" x14ac:dyDescent="0.25">
      <c r="A2066" s="57" t="str">
        <f t="shared" si="416"/>
        <v/>
      </c>
      <c r="B2066" s="58"/>
      <c r="C2066" s="58"/>
      <c r="D2066" s="58"/>
      <c r="E2066" s="58"/>
      <c r="F2066" s="58"/>
      <c r="G2066" s="269"/>
      <c r="H2066" s="59"/>
      <c r="I2066" s="273">
        <f t="shared" si="417"/>
        <v>0</v>
      </c>
      <c r="J2066" s="269"/>
      <c r="K2066" s="59"/>
      <c r="L2066" s="270">
        <f t="shared" si="418"/>
        <v>0</v>
      </c>
      <c r="M2066" s="269"/>
      <c r="N2066" s="59"/>
      <c r="O2066" s="270">
        <f t="shared" si="419"/>
        <v>0</v>
      </c>
      <c r="P2066" s="269"/>
      <c r="Q2066" s="59"/>
      <c r="R2066" s="271">
        <f t="shared" si="420"/>
        <v>0</v>
      </c>
      <c r="S2066" s="269"/>
      <c r="T2066" s="59"/>
      <c r="U2066" s="270">
        <f t="shared" si="421"/>
        <v>0</v>
      </c>
      <c r="V2066" s="269"/>
      <c r="W2066" s="59"/>
      <c r="X2066" s="270">
        <f t="shared" si="422"/>
        <v>0</v>
      </c>
      <c r="Y2066" s="270">
        <f t="shared" si="423"/>
        <v>0</v>
      </c>
      <c r="Z2066" s="58"/>
      <c r="AA2066" s="58"/>
      <c r="AB2066" s="60" t="str">
        <f t="shared" si="424"/>
        <v/>
      </c>
      <c r="AC2066" s="21" t="b">
        <f t="shared" si="425"/>
        <v>0</v>
      </c>
      <c r="AD2066" s="21" t="b">
        <f t="shared" si="426"/>
        <v>0</v>
      </c>
      <c r="AE2066" s="21" t="b">
        <f t="shared" si="427"/>
        <v>0</v>
      </c>
      <c r="AF2066" s="21" t="b">
        <f ca="1">OR(AND($AC2066,NOT($AD2066)),AND($AC2066,OR(AND($G2066="",$H2066&lt;&gt;""),AND($G2066&lt;&gt;"",$H2066=""),AND($J2066="",$K2066&lt;&gt;""),AND($J2066&lt;&gt;"",$K2066=""),AND($M2066="",$N2066&lt;&gt;""),AND($M2066&lt;&gt;"",$N2066=""),AND($P2066="",$Q2066&lt;&gt;""),AND($P2066&lt;&gt;"",$Q2066=""),AND($S2066="",$T2066&lt;&gt;""),AND($S2066&lt;&gt;"",$T2066=""),AND($V2066="",$W2066&lt;&gt;""),AND($V2066&lt;&gt;"",$W2066=""))),AND($C2066&lt;&gt;"",$E2066&lt;&gt;"",LEFT(TRIM($C2066),1)&lt;&gt;LEFT(TRIM($E2066),1)),IF(OR($E2066="",$F2066=""),FALSE(),IFERROR(COUNTIF(INDIRECT("UNITS_"&amp;SUBSTITUTE(LEFT($E2066,FIND(" ",$E2066&amp;" ")-1),".","_")),$F2066)=0,TRUE())),AND($B2066&lt;&gt;"",OR(ISNUMBER(SEARCH("outro",LOWER($B2066))),ISNUMBER(SEARCH("divers",LOWER($B2066))),ISNUMBER(SEARCH("etc",LOWER($B2066))))),OR(AND(ISNUMBER(SEARCH("comunic",LOWER($B2066))),LEFT($E2066,3)&lt;&gt;"4.4"),AND(ISNUMBER(SEARCH("monitor",LOWER($B2066))),NOT(OR(LEFT($E2066,3)="1.5",LEFT($E2066,3)="2.5")))),AND($B2066&lt;&gt;"",OR(LEFT($C2066,1)="1",LEFT($C2066,1)="2"),$D2066=""),AND($D2066&lt;&gt;"",NOT(OR(LEFT($C2066,1)="1",LEFT($C2066,1)="2"))),AND($D2066&lt;&gt;"",COUNTIF(' PROJETO'!$B$14:$B$16,$D2066)=0),IF($D2066="",FALSE(),IF(COUNTIF(' PROJETO'!$B$14:$B$16,$D2066)=0,FALSE(),IFERROR(INDEX(' PROJETO'!$C$14:$C$16,MATCH($D2066,' PROJETO'!$B$14:$B$16,0))&lt;&gt;"Sim",FALSE()))))</f>
        <v>0</v>
      </c>
      <c r="AG2066" s="21" t="b">
        <f>AND($AC2066,$Y2066&gt;'CONFG.  LISTAS'!$F$4,$Z2066="",$AA2066="")</f>
        <v>0</v>
      </c>
      <c r="AH2066" s="21" t="str">
        <f t="shared" si="428"/>
        <v/>
      </c>
      <c r="AI2066" s="43" t="str">
        <f ca="1">IF(NOT($AC2066),"",IF(OR($B2066="",$C2066="",$E2066="",$F2066=""),"Preencha descrição, categoria, tipo e unidade.",IF(AND($B2066&lt;&gt;"",OR(LEFT($C2066,1)="1",LEFT($C2066,1)="2"),$D2066=""),"Informe a prática de restauração para itens diretos.",IF(AND($D2066&lt;&gt;"",NOT(OR(LEFT($C2066,1)="1",LEFT($C2066,1)="2"))),"Custos indiretos não devem pertencer a uma prática específica.",IF(AND($D2066&lt;&gt;"",COUNTIF(' PROJETO'!$B$14:$B$16,$D2066)=0),"Prática de restauração inválida ou não cadastrada.",IF(IF($D2066="",FALSE(),IF(COUNTIF(' PROJETO'!$B$14:$B$16,$D2066)=0,FALSE(),IFERROR(INDEX(' PROJETO'!$C$14:$C$16,MATCH($D2066,' PROJETO'!$B$14:$B$16,0))&lt;&gt;"Sim",FALSE()))),"A prática informada no item não foi selecionada na aba Projeto.",IF(AND(MAX($I2066,$L2066,$O2066,$R2066,$U2066,$X2066)&gt;'CONFG.  LISTAS'!$F$4,NOT(OR($Z2066&lt;&gt;"",$AA2066&lt;&gt;""))),"Memorial de cálculo ou anexo obrigatório não informado para item acima do limite.",IF(OR(AND($G2066&lt;&gt;"",$H2066&lt;&gt;"",OR($G2066&lt;=0,$H2066&lt;=0)),AND($J2066&lt;&gt;"",$K2066&lt;&gt;"",OR($J2066&lt;=0,$K2066&lt;=0)),AND($M2066&lt;&gt;"",$N2066&lt;&gt;"",OR($M2066&lt;=0,$N2066&lt;=0)),AND($P2066&lt;&gt;"",$Q2066&lt;&gt;"",OR($P2066&lt;=0,$Q2066&lt;=0)),AND($S2066&lt;&gt;"",$T2066&lt;&gt;"",OR($S2066&lt;=0,$T2066&lt;=0)),AND($V2066&lt;&gt;"",$W2066&lt;&gt;"",OR($V2066&lt;=0,$W2066&lt;=0))),"Revise os valores informados: valor unitário e quantidade devem ser maiores que zero.",IF(OR(AND($G2066="",$H2066&lt;&gt;""),AND($G2066&lt;&gt;"",$H2066=""),AND($J2066="",$K2066&lt;&gt;""),AND($J2066&lt;&gt;"",$K2066=""),AND($M2066="",$N2066&lt;&gt;""),AND($M2066&lt;&gt;"",$N2066=""),AND($P2066="",$Q2066&lt;&gt;""),AND($P2066&lt;&gt;"",$Q2066=""),AND($S2066="",$T2066&lt;&gt;""),AND($S2066&lt;&gt;"",$T2066=""),AND($V2066="",$W2066&lt;&gt;""),AND($V2066&lt;&gt;"",$W2066="")),"Há ano preenchido parcialmente: "&amp;TRIM(IF(AND($G2066="",$H2066&lt;&gt;""),"Ano 1 (falta valor unitário); ","")&amp;IF(AND($G2066&lt;&gt;"",$H2066=""),"Ano 1 (falta quantidade); ","")&amp;IF(AND($J2066="",$K2066&lt;&gt;""),"Ano 2 (falta valor unitário); ","")&amp;IF(AND($J2066&lt;&gt;"",$K2066=""),"Ano 2 (falta quantidade); ","")&amp;IF(AND($M2066="",$N2066&lt;&gt;""),"Ano 3 (falta valor unitário); ","")&amp;IF(AND($M2066&lt;&gt;"",$N2066=""),"Ano 3 (falta quantidade); ","")&amp;IF(AND($P2066="",$Q2066&lt;&gt;""),"Ano 4 (falta valor unitário); ","")&amp;IF(AND($P2066&lt;&gt;"",$Q2066=""),"Ano 4 (falta quantidade); ","")&amp;IF(AND($S2066="",$T2066&lt;&gt;""),"Ano 5 (falta valor unitário); ","")&amp;IF(AND($S2066&lt;&gt;"",$T2066=""),"Ano 5 (falta quantidade); ","")&amp;IF(AND($V2066="",$W2066&lt;&gt;""),"Ano 6 (falta valor unitário); ","")&amp;IF(AND($V2066&lt;&gt;"",$W2066=""),"Ano 6 (falta quantidade); ","")), IF(NOT(OR(AND($G2066&lt;&gt;"",$H2066&lt;&gt;""),AND($J2066&lt;&gt;"",$K2066&lt;&gt;""),AND($M2066&lt;&gt;"",$N2066&lt;&gt;""),AND($P2066&lt;&gt;"",$Q2066&lt;&gt;""),AND($S2066&lt;&gt;"",$T2066&lt;&gt;""),AND($V2066&lt;&gt;"",$W2066&lt;&gt;""))),"Informe pelo menos um ano completo com valor unitário e quantidade.",IF(AND($C2066&lt;&gt;"",$E2066&lt;&gt;"",LEFT(TRIM($C2066),1)&lt;&gt;LEFT(TRIM($E2066),1)),"Categoria e tipo estão incompatíveis.",IF(IF(OR($E2066="",$F2066=""),FALSE(),IFERROR(COUNTIF(INDIRECT("UNITS_"&amp;SUBSTITUTE(LEFT($E2066,FIND(" ",$E2066&amp;" ")-1),".","_")),$F2066)=0,TRUE())),"Unidade incompatível com o tipo selecionado.",IF(OR(AND(ISNUMBER(SEARCH("comunic",LOWER($B2066))),LEFT($E2066,3)&lt;&gt;"4.4"),AND(ISNUMBER(SEARCH("monitor",LOWER($B2066))),NOT(OR(LEFT($E2066,3)="1.5",LEFT($E2066,3)="2.5")))),"Revise a classificação do item conforme as regras de preenchimento.",IF(AND($B2066&lt;&gt;"",OR(ISNUMBER(SEARCH("outro",LOWER($B2066))),ISNUMBER(SEARCH("divers",LOWER($B2066))),ISNUMBER(SEARCH("kit",LOWER($B2066))),ISNUMBER(SEARCH("ferrament",LOWER($B2066))),ISNUMBER(SEARCH("epi",LOWER($B2066)))),NOT(OR($Z2066&lt;&gt;"",$AA2066&lt;&gt;""))),"Descrição muito genérica: detalhe melhor o item e registre o racional no memorial ou em anexo.",IF(AND($Y2066=0,$B2066&lt;&gt;"",OR($G2066&lt;&gt;"",$H2066&lt;&gt;"",$J2066&lt;&gt;"",$K2066&lt;&gt;"",$M2066&lt;&gt;"",$N2066&lt;&gt;"",$P2066&lt;&gt;"",$Q2066&lt;&gt;"",$S2066&lt;&gt;"",$T2066&lt;&gt;"",$V2066&lt;&gt;"",$W2066&lt;&gt;"")),"O item possui dados lançados, mas o total está zerado. Revise os valores informados.","")))))))))))))))</f>
        <v/>
      </c>
    </row>
    <row r="2067" spans="1:35" ht="14.25" customHeight="1" x14ac:dyDescent="0.25">
      <c r="A2067" s="57" t="str">
        <f t="shared" si="416"/>
        <v/>
      </c>
      <c r="B2067" s="61"/>
      <c r="C2067" s="61"/>
      <c r="D2067" s="58"/>
      <c r="E2067" s="61"/>
      <c r="F2067" s="61"/>
      <c r="G2067" s="272"/>
      <c r="H2067" s="62"/>
      <c r="I2067" s="273">
        <f t="shared" si="417"/>
        <v>0</v>
      </c>
      <c r="J2067" s="272"/>
      <c r="K2067" s="62"/>
      <c r="L2067" s="270">
        <f t="shared" si="418"/>
        <v>0</v>
      </c>
      <c r="M2067" s="272"/>
      <c r="N2067" s="62"/>
      <c r="O2067" s="270">
        <f t="shared" si="419"/>
        <v>0</v>
      </c>
      <c r="P2067" s="272"/>
      <c r="Q2067" s="62"/>
      <c r="R2067" s="271">
        <f t="shared" si="420"/>
        <v>0</v>
      </c>
      <c r="S2067" s="272"/>
      <c r="T2067" s="62"/>
      <c r="U2067" s="270">
        <f t="shared" si="421"/>
        <v>0</v>
      </c>
      <c r="V2067" s="272"/>
      <c r="W2067" s="62"/>
      <c r="X2067" s="270">
        <f t="shared" si="422"/>
        <v>0</v>
      </c>
      <c r="Y2067" s="270">
        <f t="shared" si="423"/>
        <v>0</v>
      </c>
      <c r="Z2067" s="61"/>
      <c r="AA2067" s="61"/>
      <c r="AB2067" s="60" t="str">
        <f t="shared" si="424"/>
        <v/>
      </c>
      <c r="AC2067" s="21" t="b">
        <f t="shared" si="425"/>
        <v>0</v>
      </c>
      <c r="AD2067" s="21" t="b">
        <f t="shared" si="426"/>
        <v>0</v>
      </c>
      <c r="AE2067" s="21" t="b">
        <f t="shared" si="427"/>
        <v>0</v>
      </c>
      <c r="AF2067" s="21" t="b">
        <f ca="1">OR(AND($AC2067,NOT($AD2067)),AND($AC2067,OR(AND($G2067="",$H2067&lt;&gt;""),AND($G2067&lt;&gt;"",$H2067=""),AND($J2067="",$K2067&lt;&gt;""),AND($J2067&lt;&gt;"",$K2067=""),AND($M2067="",$N2067&lt;&gt;""),AND($M2067&lt;&gt;"",$N2067=""),AND($P2067="",$Q2067&lt;&gt;""),AND($P2067&lt;&gt;"",$Q2067=""),AND($S2067="",$T2067&lt;&gt;""),AND($S2067&lt;&gt;"",$T2067=""),AND($V2067="",$W2067&lt;&gt;""),AND($V2067&lt;&gt;"",$W2067=""))),AND($C2067&lt;&gt;"",$E2067&lt;&gt;"",LEFT(TRIM($C2067),1)&lt;&gt;LEFT(TRIM($E2067),1)),IF(OR($E2067="",$F2067=""),FALSE(),IFERROR(COUNTIF(INDIRECT("UNITS_"&amp;SUBSTITUTE(LEFT($E2067,FIND(" ",$E2067&amp;" ")-1),".","_")),$F2067)=0,TRUE())),AND($B2067&lt;&gt;"",OR(ISNUMBER(SEARCH("outro",LOWER($B2067))),ISNUMBER(SEARCH("divers",LOWER($B2067))),ISNUMBER(SEARCH("etc",LOWER($B2067))))),OR(AND(ISNUMBER(SEARCH("comunic",LOWER($B2067))),LEFT($E2067,3)&lt;&gt;"4.4"),AND(ISNUMBER(SEARCH("monitor",LOWER($B2067))),NOT(OR(LEFT($E2067,3)="1.5",LEFT($E2067,3)="2.5")))),AND($B2067&lt;&gt;"",OR(LEFT($C2067,1)="1",LEFT($C2067,1)="2"),$D2067=""),AND($D2067&lt;&gt;"",NOT(OR(LEFT($C2067,1)="1",LEFT($C2067,1)="2"))),AND($D2067&lt;&gt;"",COUNTIF(' PROJETO'!$B$14:$B$16,$D2067)=0),IF($D2067="",FALSE(),IF(COUNTIF(' PROJETO'!$B$14:$B$16,$D2067)=0,FALSE(),IFERROR(INDEX(' PROJETO'!$C$14:$C$16,MATCH($D2067,' PROJETO'!$B$14:$B$16,0))&lt;&gt;"Sim",FALSE()))))</f>
        <v>0</v>
      </c>
      <c r="AG2067" s="21" t="b">
        <f>AND($AC2067,$Y2067&gt;'CONFG.  LISTAS'!$F$4,$Z2067="",$AA2067="")</f>
        <v>0</v>
      </c>
      <c r="AH2067" s="21" t="str">
        <f t="shared" si="428"/>
        <v/>
      </c>
      <c r="AI2067" s="43" t="str">
        <f ca="1">IF(NOT($AC2067),"",IF(OR($B2067="",$C2067="",$E2067="",$F2067=""),"Preencha descrição, categoria, tipo e unidade.",IF(AND($B2067&lt;&gt;"",OR(LEFT($C2067,1)="1",LEFT($C2067,1)="2"),$D2067=""),"Informe a prática de restauração para itens diretos.",IF(AND($D2067&lt;&gt;"",NOT(OR(LEFT($C2067,1)="1",LEFT($C2067,1)="2"))),"Custos indiretos não devem pertencer a uma prática específica.",IF(AND($D2067&lt;&gt;"",COUNTIF(' PROJETO'!$B$14:$B$16,$D2067)=0),"Prática de restauração inválida ou não cadastrada.",IF(IF($D2067="",FALSE(),IF(COUNTIF(' PROJETO'!$B$14:$B$16,$D2067)=0,FALSE(),IFERROR(INDEX(' PROJETO'!$C$14:$C$16,MATCH($D2067,' PROJETO'!$B$14:$B$16,0))&lt;&gt;"Sim",FALSE()))),"A prática informada no item não foi selecionada na aba Projeto.",IF(AND(MAX($I2067,$L2067,$O2067,$R2067,$U2067,$X2067)&gt;'CONFG.  LISTAS'!$F$4,NOT(OR($Z2067&lt;&gt;"",$AA2067&lt;&gt;""))),"Memorial de cálculo ou anexo obrigatório não informado para item acima do limite.",IF(OR(AND($G2067&lt;&gt;"",$H2067&lt;&gt;"",OR($G2067&lt;=0,$H2067&lt;=0)),AND($J2067&lt;&gt;"",$K2067&lt;&gt;"",OR($J2067&lt;=0,$K2067&lt;=0)),AND($M2067&lt;&gt;"",$N2067&lt;&gt;"",OR($M2067&lt;=0,$N2067&lt;=0)),AND($P2067&lt;&gt;"",$Q2067&lt;&gt;"",OR($P2067&lt;=0,$Q2067&lt;=0)),AND($S2067&lt;&gt;"",$T2067&lt;&gt;"",OR($S2067&lt;=0,$T2067&lt;=0)),AND($V2067&lt;&gt;"",$W2067&lt;&gt;"",OR($V2067&lt;=0,$W2067&lt;=0))),"Revise os valores informados: valor unitário e quantidade devem ser maiores que zero.",IF(OR(AND($G2067="",$H2067&lt;&gt;""),AND($G2067&lt;&gt;"",$H2067=""),AND($J2067="",$K2067&lt;&gt;""),AND($J2067&lt;&gt;"",$K2067=""),AND($M2067="",$N2067&lt;&gt;""),AND($M2067&lt;&gt;"",$N2067=""),AND($P2067="",$Q2067&lt;&gt;""),AND($P2067&lt;&gt;"",$Q2067=""),AND($S2067="",$T2067&lt;&gt;""),AND($S2067&lt;&gt;"",$T2067=""),AND($V2067="",$W2067&lt;&gt;""),AND($V2067&lt;&gt;"",$W2067="")),"Há ano preenchido parcialmente: "&amp;TRIM(IF(AND($G2067="",$H2067&lt;&gt;""),"Ano 1 (falta valor unitário); ","")&amp;IF(AND($G2067&lt;&gt;"",$H2067=""),"Ano 1 (falta quantidade); ","")&amp;IF(AND($J2067="",$K2067&lt;&gt;""),"Ano 2 (falta valor unitário); ","")&amp;IF(AND($J2067&lt;&gt;"",$K2067=""),"Ano 2 (falta quantidade); ","")&amp;IF(AND($M2067="",$N2067&lt;&gt;""),"Ano 3 (falta valor unitário); ","")&amp;IF(AND($M2067&lt;&gt;"",$N2067=""),"Ano 3 (falta quantidade); ","")&amp;IF(AND($P2067="",$Q2067&lt;&gt;""),"Ano 4 (falta valor unitário); ","")&amp;IF(AND($P2067&lt;&gt;"",$Q2067=""),"Ano 4 (falta quantidade); ","")&amp;IF(AND($S2067="",$T2067&lt;&gt;""),"Ano 5 (falta valor unitário); ","")&amp;IF(AND($S2067&lt;&gt;"",$T2067=""),"Ano 5 (falta quantidade); ","")&amp;IF(AND($V2067="",$W2067&lt;&gt;""),"Ano 6 (falta valor unitário); ","")&amp;IF(AND($V2067&lt;&gt;"",$W2067=""),"Ano 6 (falta quantidade); ","")), IF(NOT(OR(AND($G2067&lt;&gt;"",$H2067&lt;&gt;""),AND($J2067&lt;&gt;"",$K2067&lt;&gt;""),AND($M2067&lt;&gt;"",$N2067&lt;&gt;""),AND($P2067&lt;&gt;"",$Q2067&lt;&gt;""),AND($S2067&lt;&gt;"",$T2067&lt;&gt;""),AND($V2067&lt;&gt;"",$W2067&lt;&gt;""))),"Informe pelo menos um ano completo com valor unitário e quantidade.",IF(AND($C2067&lt;&gt;"",$E2067&lt;&gt;"",LEFT(TRIM($C2067),1)&lt;&gt;LEFT(TRIM($E2067),1)),"Categoria e tipo estão incompatíveis.",IF(IF(OR($E2067="",$F2067=""),FALSE(),IFERROR(COUNTIF(INDIRECT("UNITS_"&amp;SUBSTITUTE(LEFT($E2067,FIND(" ",$E2067&amp;" ")-1),".","_")),$F2067)=0,TRUE())),"Unidade incompatível com o tipo selecionado.",IF(OR(AND(ISNUMBER(SEARCH("comunic",LOWER($B2067))),LEFT($E2067,3)&lt;&gt;"4.4"),AND(ISNUMBER(SEARCH("monitor",LOWER($B2067))),NOT(OR(LEFT($E2067,3)="1.5",LEFT($E2067,3)="2.5")))),"Revise a classificação do item conforme as regras de preenchimento.",IF(AND($B2067&lt;&gt;"",OR(ISNUMBER(SEARCH("outro",LOWER($B2067))),ISNUMBER(SEARCH("divers",LOWER($B2067))),ISNUMBER(SEARCH("kit",LOWER($B2067))),ISNUMBER(SEARCH("ferrament",LOWER($B2067))),ISNUMBER(SEARCH("epi",LOWER($B2067)))),NOT(OR($Z2067&lt;&gt;"",$AA2067&lt;&gt;""))),"Descrição muito genérica: detalhe melhor o item e registre o racional no memorial ou em anexo.",IF(AND($Y2067=0,$B2067&lt;&gt;"",OR($G2067&lt;&gt;"",$H2067&lt;&gt;"",$J2067&lt;&gt;"",$K2067&lt;&gt;"",$M2067&lt;&gt;"",$N2067&lt;&gt;"",$P2067&lt;&gt;"",$Q2067&lt;&gt;"",$S2067&lt;&gt;"",$T2067&lt;&gt;"",$V2067&lt;&gt;"",$W2067&lt;&gt;"")),"O item possui dados lançados, mas o total está zerado. Revise os valores informados.","")))))))))))))))</f>
        <v/>
      </c>
    </row>
    <row r="2068" spans="1:35" ht="14.25" customHeight="1" x14ac:dyDescent="0.25">
      <c r="A2068" s="57" t="str">
        <f t="shared" si="416"/>
        <v/>
      </c>
      <c r="B2068" s="58"/>
      <c r="C2068" s="58"/>
      <c r="D2068" s="58"/>
      <c r="E2068" s="58"/>
      <c r="F2068" s="58"/>
      <c r="G2068" s="269"/>
      <c r="H2068" s="59"/>
      <c r="I2068" s="273">
        <f t="shared" si="417"/>
        <v>0</v>
      </c>
      <c r="J2068" s="269"/>
      <c r="K2068" s="59"/>
      <c r="L2068" s="270">
        <f t="shared" si="418"/>
        <v>0</v>
      </c>
      <c r="M2068" s="269"/>
      <c r="N2068" s="59"/>
      <c r="O2068" s="270">
        <f t="shared" si="419"/>
        <v>0</v>
      </c>
      <c r="P2068" s="269"/>
      <c r="Q2068" s="59"/>
      <c r="R2068" s="271">
        <f t="shared" si="420"/>
        <v>0</v>
      </c>
      <c r="S2068" s="269"/>
      <c r="T2068" s="59"/>
      <c r="U2068" s="270">
        <f t="shared" si="421"/>
        <v>0</v>
      </c>
      <c r="V2068" s="269"/>
      <c r="W2068" s="59"/>
      <c r="X2068" s="270">
        <f t="shared" si="422"/>
        <v>0</v>
      </c>
      <c r="Y2068" s="270">
        <f t="shared" si="423"/>
        <v>0</v>
      </c>
      <c r="Z2068" s="58"/>
      <c r="AA2068" s="58"/>
      <c r="AB2068" s="60" t="str">
        <f t="shared" si="424"/>
        <v/>
      </c>
      <c r="AC2068" s="21" t="b">
        <f t="shared" si="425"/>
        <v>0</v>
      </c>
      <c r="AD2068" s="21" t="b">
        <f t="shared" si="426"/>
        <v>0</v>
      </c>
      <c r="AE2068" s="21" t="b">
        <f t="shared" si="427"/>
        <v>0</v>
      </c>
      <c r="AF2068" s="21" t="b">
        <f ca="1">OR(AND($AC2068,NOT($AD2068)),AND($AC2068,OR(AND($G2068="",$H2068&lt;&gt;""),AND($G2068&lt;&gt;"",$H2068=""),AND($J2068="",$K2068&lt;&gt;""),AND($J2068&lt;&gt;"",$K2068=""),AND($M2068="",$N2068&lt;&gt;""),AND($M2068&lt;&gt;"",$N2068=""),AND($P2068="",$Q2068&lt;&gt;""),AND($P2068&lt;&gt;"",$Q2068=""),AND($S2068="",$T2068&lt;&gt;""),AND($S2068&lt;&gt;"",$T2068=""),AND($V2068="",$W2068&lt;&gt;""),AND($V2068&lt;&gt;"",$W2068=""))),AND($C2068&lt;&gt;"",$E2068&lt;&gt;"",LEFT(TRIM($C2068),1)&lt;&gt;LEFT(TRIM($E2068),1)),IF(OR($E2068="",$F2068=""),FALSE(),IFERROR(COUNTIF(INDIRECT("UNITS_"&amp;SUBSTITUTE(LEFT($E2068,FIND(" ",$E2068&amp;" ")-1),".","_")),$F2068)=0,TRUE())),AND($B2068&lt;&gt;"",OR(ISNUMBER(SEARCH("outro",LOWER($B2068))),ISNUMBER(SEARCH("divers",LOWER($B2068))),ISNUMBER(SEARCH("etc",LOWER($B2068))))),OR(AND(ISNUMBER(SEARCH("comunic",LOWER($B2068))),LEFT($E2068,3)&lt;&gt;"4.4"),AND(ISNUMBER(SEARCH("monitor",LOWER($B2068))),NOT(OR(LEFT($E2068,3)="1.5",LEFT($E2068,3)="2.5")))),AND($B2068&lt;&gt;"",OR(LEFT($C2068,1)="1",LEFT($C2068,1)="2"),$D2068=""),AND($D2068&lt;&gt;"",NOT(OR(LEFT($C2068,1)="1",LEFT($C2068,1)="2"))),AND($D2068&lt;&gt;"",COUNTIF(' PROJETO'!$B$14:$B$16,$D2068)=0),IF($D2068="",FALSE(),IF(COUNTIF(' PROJETO'!$B$14:$B$16,$D2068)=0,FALSE(),IFERROR(INDEX(' PROJETO'!$C$14:$C$16,MATCH($D2068,' PROJETO'!$B$14:$B$16,0))&lt;&gt;"Sim",FALSE()))))</f>
        <v>0</v>
      </c>
      <c r="AG2068" s="21" t="b">
        <f>AND($AC2068,$Y2068&gt;'CONFG.  LISTAS'!$F$4,$Z2068="",$AA2068="")</f>
        <v>0</v>
      </c>
      <c r="AH2068" s="21" t="str">
        <f t="shared" si="428"/>
        <v/>
      </c>
      <c r="AI2068" s="43" t="str">
        <f ca="1">IF(NOT($AC2068),"",IF(OR($B2068="",$C2068="",$E2068="",$F2068=""),"Preencha descrição, categoria, tipo e unidade.",IF(AND($B2068&lt;&gt;"",OR(LEFT($C2068,1)="1",LEFT($C2068,1)="2"),$D2068=""),"Informe a prática de restauração para itens diretos.",IF(AND($D2068&lt;&gt;"",NOT(OR(LEFT($C2068,1)="1",LEFT($C2068,1)="2"))),"Custos indiretos não devem pertencer a uma prática específica.",IF(AND($D2068&lt;&gt;"",COUNTIF(' PROJETO'!$B$14:$B$16,$D2068)=0),"Prática de restauração inválida ou não cadastrada.",IF(IF($D2068="",FALSE(),IF(COUNTIF(' PROJETO'!$B$14:$B$16,$D2068)=0,FALSE(),IFERROR(INDEX(' PROJETO'!$C$14:$C$16,MATCH($D2068,' PROJETO'!$B$14:$B$16,0))&lt;&gt;"Sim",FALSE()))),"A prática informada no item não foi selecionada na aba Projeto.",IF(AND(MAX($I2068,$L2068,$O2068,$R2068,$U2068,$X2068)&gt;'CONFG.  LISTAS'!$F$4,NOT(OR($Z2068&lt;&gt;"",$AA2068&lt;&gt;""))),"Memorial de cálculo ou anexo obrigatório não informado para item acima do limite.",IF(OR(AND($G2068&lt;&gt;"",$H2068&lt;&gt;"",OR($G2068&lt;=0,$H2068&lt;=0)),AND($J2068&lt;&gt;"",$K2068&lt;&gt;"",OR($J2068&lt;=0,$K2068&lt;=0)),AND($M2068&lt;&gt;"",$N2068&lt;&gt;"",OR($M2068&lt;=0,$N2068&lt;=0)),AND($P2068&lt;&gt;"",$Q2068&lt;&gt;"",OR($P2068&lt;=0,$Q2068&lt;=0)),AND($S2068&lt;&gt;"",$T2068&lt;&gt;"",OR($S2068&lt;=0,$T2068&lt;=0)),AND($V2068&lt;&gt;"",$W2068&lt;&gt;"",OR($V2068&lt;=0,$W2068&lt;=0))),"Revise os valores informados: valor unitário e quantidade devem ser maiores que zero.",IF(OR(AND($G2068="",$H2068&lt;&gt;""),AND($G2068&lt;&gt;"",$H2068=""),AND($J2068="",$K2068&lt;&gt;""),AND($J2068&lt;&gt;"",$K2068=""),AND($M2068="",$N2068&lt;&gt;""),AND($M2068&lt;&gt;"",$N2068=""),AND($P2068="",$Q2068&lt;&gt;""),AND($P2068&lt;&gt;"",$Q2068=""),AND($S2068="",$T2068&lt;&gt;""),AND($S2068&lt;&gt;"",$T2068=""),AND($V2068="",$W2068&lt;&gt;""),AND($V2068&lt;&gt;"",$W2068="")),"Há ano preenchido parcialmente: "&amp;TRIM(IF(AND($G2068="",$H2068&lt;&gt;""),"Ano 1 (falta valor unitário); ","")&amp;IF(AND($G2068&lt;&gt;"",$H2068=""),"Ano 1 (falta quantidade); ","")&amp;IF(AND($J2068="",$K2068&lt;&gt;""),"Ano 2 (falta valor unitário); ","")&amp;IF(AND($J2068&lt;&gt;"",$K2068=""),"Ano 2 (falta quantidade); ","")&amp;IF(AND($M2068="",$N2068&lt;&gt;""),"Ano 3 (falta valor unitário); ","")&amp;IF(AND($M2068&lt;&gt;"",$N2068=""),"Ano 3 (falta quantidade); ","")&amp;IF(AND($P2068="",$Q2068&lt;&gt;""),"Ano 4 (falta valor unitário); ","")&amp;IF(AND($P2068&lt;&gt;"",$Q2068=""),"Ano 4 (falta quantidade); ","")&amp;IF(AND($S2068="",$T2068&lt;&gt;""),"Ano 5 (falta valor unitário); ","")&amp;IF(AND($S2068&lt;&gt;"",$T2068=""),"Ano 5 (falta quantidade); ","")&amp;IF(AND($V2068="",$W2068&lt;&gt;""),"Ano 6 (falta valor unitário); ","")&amp;IF(AND($V2068&lt;&gt;"",$W2068=""),"Ano 6 (falta quantidade); ","")), IF(NOT(OR(AND($G2068&lt;&gt;"",$H2068&lt;&gt;""),AND($J2068&lt;&gt;"",$K2068&lt;&gt;""),AND($M2068&lt;&gt;"",$N2068&lt;&gt;""),AND($P2068&lt;&gt;"",$Q2068&lt;&gt;""),AND($S2068&lt;&gt;"",$T2068&lt;&gt;""),AND($V2068&lt;&gt;"",$W2068&lt;&gt;""))),"Informe pelo menos um ano completo com valor unitário e quantidade.",IF(AND($C2068&lt;&gt;"",$E2068&lt;&gt;"",LEFT(TRIM($C2068),1)&lt;&gt;LEFT(TRIM($E2068),1)),"Categoria e tipo estão incompatíveis.",IF(IF(OR($E2068="",$F2068=""),FALSE(),IFERROR(COUNTIF(INDIRECT("UNITS_"&amp;SUBSTITUTE(LEFT($E2068,FIND(" ",$E2068&amp;" ")-1),".","_")),$F2068)=0,TRUE())),"Unidade incompatível com o tipo selecionado.",IF(OR(AND(ISNUMBER(SEARCH("comunic",LOWER($B2068))),LEFT($E2068,3)&lt;&gt;"4.4"),AND(ISNUMBER(SEARCH("monitor",LOWER($B2068))),NOT(OR(LEFT($E2068,3)="1.5",LEFT($E2068,3)="2.5")))),"Revise a classificação do item conforme as regras de preenchimento.",IF(AND($B2068&lt;&gt;"",OR(ISNUMBER(SEARCH("outro",LOWER($B2068))),ISNUMBER(SEARCH("divers",LOWER($B2068))),ISNUMBER(SEARCH("kit",LOWER($B2068))),ISNUMBER(SEARCH("ferrament",LOWER($B2068))),ISNUMBER(SEARCH("epi",LOWER($B2068)))),NOT(OR($Z2068&lt;&gt;"",$AA2068&lt;&gt;""))),"Descrição muito genérica: detalhe melhor o item e registre o racional no memorial ou em anexo.",IF(AND($Y2068=0,$B2068&lt;&gt;"",OR($G2068&lt;&gt;"",$H2068&lt;&gt;"",$J2068&lt;&gt;"",$K2068&lt;&gt;"",$M2068&lt;&gt;"",$N2068&lt;&gt;"",$P2068&lt;&gt;"",$Q2068&lt;&gt;"",$S2068&lt;&gt;"",$T2068&lt;&gt;"",$V2068&lt;&gt;"",$W2068&lt;&gt;"")),"O item possui dados lançados, mas o total está zerado. Revise os valores informados.","")))))))))))))))</f>
        <v/>
      </c>
    </row>
    <row r="2069" spans="1:35" ht="14.25" customHeight="1" x14ac:dyDescent="0.25">
      <c r="A2069" s="57" t="str">
        <f t="shared" si="416"/>
        <v/>
      </c>
      <c r="B2069" s="61"/>
      <c r="C2069" s="61"/>
      <c r="D2069" s="58"/>
      <c r="E2069" s="61"/>
      <c r="F2069" s="61"/>
      <c r="G2069" s="272"/>
      <c r="H2069" s="62"/>
      <c r="I2069" s="273">
        <f t="shared" si="417"/>
        <v>0</v>
      </c>
      <c r="J2069" s="272"/>
      <c r="K2069" s="62"/>
      <c r="L2069" s="270">
        <f t="shared" si="418"/>
        <v>0</v>
      </c>
      <c r="M2069" s="272"/>
      <c r="N2069" s="62"/>
      <c r="O2069" s="270">
        <f t="shared" si="419"/>
        <v>0</v>
      </c>
      <c r="P2069" s="272"/>
      <c r="Q2069" s="62"/>
      <c r="R2069" s="271">
        <f t="shared" si="420"/>
        <v>0</v>
      </c>
      <c r="S2069" s="272"/>
      <c r="T2069" s="62"/>
      <c r="U2069" s="270">
        <f t="shared" si="421"/>
        <v>0</v>
      </c>
      <c r="V2069" s="272"/>
      <c r="W2069" s="62"/>
      <c r="X2069" s="270">
        <f t="shared" si="422"/>
        <v>0</v>
      </c>
      <c r="Y2069" s="270">
        <f t="shared" si="423"/>
        <v>0</v>
      </c>
      <c r="Z2069" s="61"/>
      <c r="AA2069" s="61"/>
      <c r="AB2069" s="60" t="str">
        <f t="shared" si="424"/>
        <v/>
      </c>
      <c r="AC2069" s="21" t="b">
        <f t="shared" si="425"/>
        <v>0</v>
      </c>
      <c r="AD2069" s="21" t="b">
        <f t="shared" si="426"/>
        <v>0</v>
      </c>
      <c r="AE2069" s="21" t="b">
        <f t="shared" si="427"/>
        <v>0</v>
      </c>
      <c r="AF2069" s="21" t="b">
        <f ca="1">OR(AND($AC2069,NOT($AD2069)),AND($AC2069,OR(AND($G2069="",$H2069&lt;&gt;""),AND($G2069&lt;&gt;"",$H2069=""),AND($J2069="",$K2069&lt;&gt;""),AND($J2069&lt;&gt;"",$K2069=""),AND($M2069="",$N2069&lt;&gt;""),AND($M2069&lt;&gt;"",$N2069=""),AND($P2069="",$Q2069&lt;&gt;""),AND($P2069&lt;&gt;"",$Q2069=""),AND($S2069="",$T2069&lt;&gt;""),AND($S2069&lt;&gt;"",$T2069=""),AND($V2069="",$W2069&lt;&gt;""),AND($V2069&lt;&gt;"",$W2069=""))),AND($C2069&lt;&gt;"",$E2069&lt;&gt;"",LEFT(TRIM($C2069),1)&lt;&gt;LEFT(TRIM($E2069),1)),IF(OR($E2069="",$F2069=""),FALSE(),IFERROR(COUNTIF(INDIRECT("UNITS_"&amp;SUBSTITUTE(LEFT($E2069,FIND(" ",$E2069&amp;" ")-1),".","_")),$F2069)=0,TRUE())),AND($B2069&lt;&gt;"",OR(ISNUMBER(SEARCH("outro",LOWER($B2069))),ISNUMBER(SEARCH("divers",LOWER($B2069))),ISNUMBER(SEARCH("etc",LOWER($B2069))))),OR(AND(ISNUMBER(SEARCH("comunic",LOWER($B2069))),LEFT($E2069,3)&lt;&gt;"4.4"),AND(ISNUMBER(SEARCH("monitor",LOWER($B2069))),NOT(OR(LEFT($E2069,3)="1.5",LEFT($E2069,3)="2.5")))),AND($B2069&lt;&gt;"",OR(LEFT($C2069,1)="1",LEFT($C2069,1)="2"),$D2069=""),AND($D2069&lt;&gt;"",NOT(OR(LEFT($C2069,1)="1",LEFT($C2069,1)="2"))),AND($D2069&lt;&gt;"",COUNTIF(' PROJETO'!$B$14:$B$16,$D2069)=0),IF($D2069="",FALSE(),IF(COUNTIF(' PROJETO'!$B$14:$B$16,$D2069)=0,FALSE(),IFERROR(INDEX(' PROJETO'!$C$14:$C$16,MATCH($D2069,' PROJETO'!$B$14:$B$16,0))&lt;&gt;"Sim",FALSE()))))</f>
        <v>0</v>
      </c>
      <c r="AG2069" s="21" t="b">
        <f>AND($AC2069,$Y2069&gt;'CONFG.  LISTAS'!$F$4,$Z2069="",$AA2069="")</f>
        <v>0</v>
      </c>
      <c r="AH2069" s="21" t="str">
        <f t="shared" si="428"/>
        <v/>
      </c>
      <c r="AI2069" s="43" t="str">
        <f ca="1">IF(NOT($AC2069),"",IF(OR($B2069="",$C2069="",$E2069="",$F2069=""),"Preencha descrição, categoria, tipo e unidade.",IF(AND($B2069&lt;&gt;"",OR(LEFT($C2069,1)="1",LEFT($C2069,1)="2"),$D2069=""),"Informe a prática de restauração para itens diretos.",IF(AND($D2069&lt;&gt;"",NOT(OR(LEFT($C2069,1)="1",LEFT($C2069,1)="2"))),"Custos indiretos não devem pertencer a uma prática específica.",IF(AND($D2069&lt;&gt;"",COUNTIF(' PROJETO'!$B$14:$B$16,$D2069)=0),"Prática de restauração inválida ou não cadastrada.",IF(IF($D2069="",FALSE(),IF(COUNTIF(' PROJETO'!$B$14:$B$16,$D2069)=0,FALSE(),IFERROR(INDEX(' PROJETO'!$C$14:$C$16,MATCH($D2069,' PROJETO'!$B$14:$B$16,0))&lt;&gt;"Sim",FALSE()))),"A prática informada no item não foi selecionada na aba Projeto.",IF(AND(MAX($I2069,$L2069,$O2069,$R2069,$U2069,$X2069)&gt;'CONFG.  LISTAS'!$F$4,NOT(OR($Z2069&lt;&gt;"",$AA2069&lt;&gt;""))),"Memorial de cálculo ou anexo obrigatório não informado para item acima do limite.",IF(OR(AND($G2069&lt;&gt;"",$H2069&lt;&gt;"",OR($G2069&lt;=0,$H2069&lt;=0)),AND($J2069&lt;&gt;"",$K2069&lt;&gt;"",OR($J2069&lt;=0,$K2069&lt;=0)),AND($M2069&lt;&gt;"",$N2069&lt;&gt;"",OR($M2069&lt;=0,$N2069&lt;=0)),AND($P2069&lt;&gt;"",$Q2069&lt;&gt;"",OR($P2069&lt;=0,$Q2069&lt;=0)),AND($S2069&lt;&gt;"",$T2069&lt;&gt;"",OR($S2069&lt;=0,$T2069&lt;=0)),AND($V2069&lt;&gt;"",$W2069&lt;&gt;"",OR($V2069&lt;=0,$W2069&lt;=0))),"Revise os valores informados: valor unitário e quantidade devem ser maiores que zero.",IF(OR(AND($G2069="",$H2069&lt;&gt;""),AND($G2069&lt;&gt;"",$H2069=""),AND($J2069="",$K2069&lt;&gt;""),AND($J2069&lt;&gt;"",$K2069=""),AND($M2069="",$N2069&lt;&gt;""),AND($M2069&lt;&gt;"",$N2069=""),AND($P2069="",$Q2069&lt;&gt;""),AND($P2069&lt;&gt;"",$Q2069=""),AND($S2069="",$T2069&lt;&gt;""),AND($S2069&lt;&gt;"",$T2069=""),AND($V2069="",$W2069&lt;&gt;""),AND($V2069&lt;&gt;"",$W2069="")),"Há ano preenchido parcialmente: "&amp;TRIM(IF(AND($G2069="",$H2069&lt;&gt;""),"Ano 1 (falta valor unitário); ","")&amp;IF(AND($G2069&lt;&gt;"",$H2069=""),"Ano 1 (falta quantidade); ","")&amp;IF(AND($J2069="",$K2069&lt;&gt;""),"Ano 2 (falta valor unitário); ","")&amp;IF(AND($J2069&lt;&gt;"",$K2069=""),"Ano 2 (falta quantidade); ","")&amp;IF(AND($M2069="",$N2069&lt;&gt;""),"Ano 3 (falta valor unitário); ","")&amp;IF(AND($M2069&lt;&gt;"",$N2069=""),"Ano 3 (falta quantidade); ","")&amp;IF(AND($P2069="",$Q2069&lt;&gt;""),"Ano 4 (falta valor unitário); ","")&amp;IF(AND($P2069&lt;&gt;"",$Q2069=""),"Ano 4 (falta quantidade); ","")&amp;IF(AND($S2069="",$T2069&lt;&gt;""),"Ano 5 (falta valor unitário); ","")&amp;IF(AND($S2069&lt;&gt;"",$T2069=""),"Ano 5 (falta quantidade); ","")&amp;IF(AND($V2069="",$W2069&lt;&gt;""),"Ano 6 (falta valor unitário); ","")&amp;IF(AND($V2069&lt;&gt;"",$W2069=""),"Ano 6 (falta quantidade); ","")), IF(NOT(OR(AND($G2069&lt;&gt;"",$H2069&lt;&gt;""),AND($J2069&lt;&gt;"",$K2069&lt;&gt;""),AND($M2069&lt;&gt;"",$N2069&lt;&gt;""),AND($P2069&lt;&gt;"",$Q2069&lt;&gt;""),AND($S2069&lt;&gt;"",$T2069&lt;&gt;""),AND($V2069&lt;&gt;"",$W2069&lt;&gt;""))),"Informe pelo menos um ano completo com valor unitário e quantidade.",IF(AND($C2069&lt;&gt;"",$E2069&lt;&gt;"",LEFT(TRIM($C2069),1)&lt;&gt;LEFT(TRIM($E2069),1)),"Categoria e tipo estão incompatíveis.",IF(IF(OR($E2069="",$F2069=""),FALSE(),IFERROR(COUNTIF(INDIRECT("UNITS_"&amp;SUBSTITUTE(LEFT($E2069,FIND(" ",$E2069&amp;" ")-1),".","_")),$F2069)=0,TRUE())),"Unidade incompatível com o tipo selecionado.",IF(OR(AND(ISNUMBER(SEARCH("comunic",LOWER($B2069))),LEFT($E2069,3)&lt;&gt;"4.4"),AND(ISNUMBER(SEARCH("monitor",LOWER($B2069))),NOT(OR(LEFT($E2069,3)="1.5",LEFT($E2069,3)="2.5")))),"Revise a classificação do item conforme as regras de preenchimento.",IF(AND($B2069&lt;&gt;"",OR(ISNUMBER(SEARCH("outro",LOWER($B2069))),ISNUMBER(SEARCH("divers",LOWER($B2069))),ISNUMBER(SEARCH("kit",LOWER($B2069))),ISNUMBER(SEARCH("ferrament",LOWER($B2069))),ISNUMBER(SEARCH("epi",LOWER($B2069)))),NOT(OR($Z2069&lt;&gt;"",$AA2069&lt;&gt;""))),"Descrição muito genérica: detalhe melhor o item e registre o racional no memorial ou em anexo.",IF(AND($Y2069=0,$B2069&lt;&gt;"",OR($G2069&lt;&gt;"",$H2069&lt;&gt;"",$J2069&lt;&gt;"",$K2069&lt;&gt;"",$M2069&lt;&gt;"",$N2069&lt;&gt;"",$P2069&lt;&gt;"",$Q2069&lt;&gt;"",$S2069&lt;&gt;"",$T2069&lt;&gt;"",$V2069&lt;&gt;"",$W2069&lt;&gt;"")),"O item possui dados lançados, mas o total está zerado. Revise os valores informados.","")))))))))))))))</f>
        <v/>
      </c>
    </row>
    <row r="2070" spans="1:35" ht="14.25" customHeight="1" x14ac:dyDescent="0.25">
      <c r="A2070" s="57" t="str">
        <f t="shared" si="416"/>
        <v/>
      </c>
      <c r="B2070" s="58"/>
      <c r="C2070" s="58"/>
      <c r="D2070" s="58"/>
      <c r="E2070" s="58"/>
      <c r="F2070" s="58"/>
      <c r="G2070" s="269"/>
      <c r="H2070" s="59"/>
      <c r="I2070" s="273">
        <f t="shared" si="417"/>
        <v>0</v>
      </c>
      <c r="J2070" s="269"/>
      <c r="K2070" s="59"/>
      <c r="L2070" s="270">
        <f t="shared" si="418"/>
        <v>0</v>
      </c>
      <c r="M2070" s="269"/>
      <c r="N2070" s="59"/>
      <c r="O2070" s="270">
        <f t="shared" si="419"/>
        <v>0</v>
      </c>
      <c r="P2070" s="269"/>
      <c r="Q2070" s="59"/>
      <c r="R2070" s="271">
        <f t="shared" si="420"/>
        <v>0</v>
      </c>
      <c r="S2070" s="269"/>
      <c r="T2070" s="59"/>
      <c r="U2070" s="270">
        <f t="shared" si="421"/>
        <v>0</v>
      </c>
      <c r="V2070" s="269"/>
      <c r="W2070" s="59"/>
      <c r="X2070" s="270">
        <f t="shared" si="422"/>
        <v>0</v>
      </c>
      <c r="Y2070" s="270">
        <f t="shared" si="423"/>
        <v>0</v>
      </c>
      <c r="Z2070" s="58"/>
      <c r="AA2070" s="58"/>
      <c r="AB2070" s="60" t="str">
        <f t="shared" si="424"/>
        <v/>
      </c>
      <c r="AC2070" s="21" t="b">
        <f t="shared" si="425"/>
        <v>0</v>
      </c>
      <c r="AD2070" s="21" t="b">
        <f t="shared" si="426"/>
        <v>0</v>
      </c>
      <c r="AE2070" s="21" t="b">
        <f t="shared" si="427"/>
        <v>0</v>
      </c>
      <c r="AF2070" s="21" t="b">
        <f ca="1">OR(AND($AC2070,NOT($AD2070)),AND($AC2070,OR(AND($G2070="",$H2070&lt;&gt;""),AND($G2070&lt;&gt;"",$H2070=""),AND($J2070="",$K2070&lt;&gt;""),AND($J2070&lt;&gt;"",$K2070=""),AND($M2070="",$N2070&lt;&gt;""),AND($M2070&lt;&gt;"",$N2070=""),AND($P2070="",$Q2070&lt;&gt;""),AND($P2070&lt;&gt;"",$Q2070=""),AND($S2070="",$T2070&lt;&gt;""),AND($S2070&lt;&gt;"",$T2070=""),AND($V2070="",$W2070&lt;&gt;""),AND($V2070&lt;&gt;"",$W2070=""))),AND($C2070&lt;&gt;"",$E2070&lt;&gt;"",LEFT(TRIM($C2070),1)&lt;&gt;LEFT(TRIM($E2070),1)),IF(OR($E2070="",$F2070=""),FALSE(),IFERROR(COUNTIF(INDIRECT("UNITS_"&amp;SUBSTITUTE(LEFT($E2070,FIND(" ",$E2070&amp;" ")-1),".","_")),$F2070)=0,TRUE())),AND($B2070&lt;&gt;"",OR(ISNUMBER(SEARCH("outro",LOWER($B2070))),ISNUMBER(SEARCH("divers",LOWER($B2070))),ISNUMBER(SEARCH("etc",LOWER($B2070))))),OR(AND(ISNUMBER(SEARCH("comunic",LOWER($B2070))),LEFT($E2070,3)&lt;&gt;"4.4"),AND(ISNUMBER(SEARCH("monitor",LOWER($B2070))),NOT(OR(LEFT($E2070,3)="1.5",LEFT($E2070,3)="2.5")))),AND($B2070&lt;&gt;"",OR(LEFT($C2070,1)="1",LEFT($C2070,1)="2"),$D2070=""),AND($D2070&lt;&gt;"",NOT(OR(LEFT($C2070,1)="1",LEFT($C2070,1)="2"))),AND($D2070&lt;&gt;"",COUNTIF(' PROJETO'!$B$14:$B$16,$D2070)=0),IF($D2070="",FALSE(),IF(COUNTIF(' PROJETO'!$B$14:$B$16,$D2070)=0,FALSE(),IFERROR(INDEX(' PROJETO'!$C$14:$C$16,MATCH($D2070,' PROJETO'!$B$14:$B$16,0))&lt;&gt;"Sim",FALSE()))))</f>
        <v>0</v>
      </c>
      <c r="AG2070" s="21" t="b">
        <f>AND($AC2070,$Y2070&gt;'CONFG.  LISTAS'!$F$4,$Z2070="",$AA2070="")</f>
        <v>0</v>
      </c>
      <c r="AH2070" s="21" t="str">
        <f t="shared" si="428"/>
        <v/>
      </c>
      <c r="AI2070" s="43" t="str">
        <f ca="1">IF(NOT($AC2070),"",IF(OR($B2070="",$C2070="",$E2070="",$F2070=""),"Preencha descrição, categoria, tipo e unidade.",IF(AND($B2070&lt;&gt;"",OR(LEFT($C2070,1)="1",LEFT($C2070,1)="2"),$D2070=""),"Informe a prática de restauração para itens diretos.",IF(AND($D2070&lt;&gt;"",NOT(OR(LEFT($C2070,1)="1",LEFT($C2070,1)="2"))),"Custos indiretos não devem pertencer a uma prática específica.",IF(AND($D2070&lt;&gt;"",COUNTIF(' PROJETO'!$B$14:$B$16,$D2070)=0),"Prática de restauração inválida ou não cadastrada.",IF(IF($D2070="",FALSE(),IF(COUNTIF(' PROJETO'!$B$14:$B$16,$D2070)=0,FALSE(),IFERROR(INDEX(' PROJETO'!$C$14:$C$16,MATCH($D2070,' PROJETO'!$B$14:$B$16,0))&lt;&gt;"Sim",FALSE()))),"A prática informada no item não foi selecionada na aba Projeto.",IF(AND(MAX($I2070,$L2070,$O2070,$R2070,$U2070,$X2070)&gt;'CONFG.  LISTAS'!$F$4,NOT(OR($Z2070&lt;&gt;"",$AA2070&lt;&gt;""))),"Memorial de cálculo ou anexo obrigatório não informado para item acima do limite.",IF(OR(AND($G2070&lt;&gt;"",$H2070&lt;&gt;"",OR($G2070&lt;=0,$H2070&lt;=0)),AND($J2070&lt;&gt;"",$K2070&lt;&gt;"",OR($J2070&lt;=0,$K2070&lt;=0)),AND($M2070&lt;&gt;"",$N2070&lt;&gt;"",OR($M2070&lt;=0,$N2070&lt;=0)),AND($P2070&lt;&gt;"",$Q2070&lt;&gt;"",OR($P2070&lt;=0,$Q2070&lt;=0)),AND($S2070&lt;&gt;"",$T2070&lt;&gt;"",OR($S2070&lt;=0,$T2070&lt;=0)),AND($V2070&lt;&gt;"",$W2070&lt;&gt;"",OR($V2070&lt;=0,$W2070&lt;=0))),"Revise os valores informados: valor unitário e quantidade devem ser maiores que zero.",IF(OR(AND($G2070="",$H2070&lt;&gt;""),AND($G2070&lt;&gt;"",$H2070=""),AND($J2070="",$K2070&lt;&gt;""),AND($J2070&lt;&gt;"",$K2070=""),AND($M2070="",$N2070&lt;&gt;""),AND($M2070&lt;&gt;"",$N2070=""),AND($P2070="",$Q2070&lt;&gt;""),AND($P2070&lt;&gt;"",$Q2070=""),AND($S2070="",$T2070&lt;&gt;""),AND($S2070&lt;&gt;"",$T2070=""),AND($V2070="",$W2070&lt;&gt;""),AND($V2070&lt;&gt;"",$W2070="")),"Há ano preenchido parcialmente: "&amp;TRIM(IF(AND($G2070="",$H2070&lt;&gt;""),"Ano 1 (falta valor unitário); ","")&amp;IF(AND($G2070&lt;&gt;"",$H2070=""),"Ano 1 (falta quantidade); ","")&amp;IF(AND($J2070="",$K2070&lt;&gt;""),"Ano 2 (falta valor unitário); ","")&amp;IF(AND($J2070&lt;&gt;"",$K2070=""),"Ano 2 (falta quantidade); ","")&amp;IF(AND($M2070="",$N2070&lt;&gt;""),"Ano 3 (falta valor unitário); ","")&amp;IF(AND($M2070&lt;&gt;"",$N2070=""),"Ano 3 (falta quantidade); ","")&amp;IF(AND($P2070="",$Q2070&lt;&gt;""),"Ano 4 (falta valor unitário); ","")&amp;IF(AND($P2070&lt;&gt;"",$Q2070=""),"Ano 4 (falta quantidade); ","")&amp;IF(AND($S2070="",$T2070&lt;&gt;""),"Ano 5 (falta valor unitário); ","")&amp;IF(AND($S2070&lt;&gt;"",$T2070=""),"Ano 5 (falta quantidade); ","")&amp;IF(AND($V2070="",$W2070&lt;&gt;""),"Ano 6 (falta valor unitário); ","")&amp;IF(AND($V2070&lt;&gt;"",$W2070=""),"Ano 6 (falta quantidade); ","")), IF(NOT(OR(AND($G2070&lt;&gt;"",$H2070&lt;&gt;""),AND($J2070&lt;&gt;"",$K2070&lt;&gt;""),AND($M2070&lt;&gt;"",$N2070&lt;&gt;""),AND($P2070&lt;&gt;"",$Q2070&lt;&gt;""),AND($S2070&lt;&gt;"",$T2070&lt;&gt;""),AND($V2070&lt;&gt;"",$W2070&lt;&gt;""))),"Informe pelo menos um ano completo com valor unitário e quantidade.",IF(AND($C2070&lt;&gt;"",$E2070&lt;&gt;"",LEFT(TRIM($C2070),1)&lt;&gt;LEFT(TRIM($E2070),1)),"Categoria e tipo estão incompatíveis.",IF(IF(OR($E2070="",$F2070=""),FALSE(),IFERROR(COUNTIF(INDIRECT("UNITS_"&amp;SUBSTITUTE(LEFT($E2070,FIND(" ",$E2070&amp;" ")-1),".","_")),$F2070)=0,TRUE())),"Unidade incompatível com o tipo selecionado.",IF(OR(AND(ISNUMBER(SEARCH("comunic",LOWER($B2070))),LEFT($E2070,3)&lt;&gt;"4.4"),AND(ISNUMBER(SEARCH("monitor",LOWER($B2070))),NOT(OR(LEFT($E2070,3)="1.5",LEFT($E2070,3)="2.5")))),"Revise a classificação do item conforme as regras de preenchimento.",IF(AND($B2070&lt;&gt;"",OR(ISNUMBER(SEARCH("outro",LOWER($B2070))),ISNUMBER(SEARCH("divers",LOWER($B2070))),ISNUMBER(SEARCH("kit",LOWER($B2070))),ISNUMBER(SEARCH("ferrament",LOWER($B2070))),ISNUMBER(SEARCH("epi",LOWER($B2070)))),NOT(OR($Z2070&lt;&gt;"",$AA2070&lt;&gt;""))),"Descrição muito genérica: detalhe melhor o item e registre o racional no memorial ou em anexo.",IF(AND($Y2070=0,$B2070&lt;&gt;"",OR($G2070&lt;&gt;"",$H2070&lt;&gt;"",$J2070&lt;&gt;"",$K2070&lt;&gt;"",$M2070&lt;&gt;"",$N2070&lt;&gt;"",$P2070&lt;&gt;"",$Q2070&lt;&gt;"",$S2070&lt;&gt;"",$T2070&lt;&gt;"",$V2070&lt;&gt;"",$W2070&lt;&gt;"")),"O item possui dados lançados, mas o total está zerado. Revise os valores informados.","")))))))))))))))</f>
        <v/>
      </c>
    </row>
    <row r="2071" spans="1:35" ht="14.25" customHeight="1" x14ac:dyDescent="0.25">
      <c r="A2071" s="57" t="str">
        <f t="shared" si="416"/>
        <v/>
      </c>
      <c r="B2071" s="61"/>
      <c r="C2071" s="61"/>
      <c r="D2071" s="58"/>
      <c r="E2071" s="61"/>
      <c r="F2071" s="61"/>
      <c r="G2071" s="272"/>
      <c r="H2071" s="62"/>
      <c r="I2071" s="273">
        <f t="shared" si="417"/>
        <v>0</v>
      </c>
      <c r="J2071" s="272"/>
      <c r="K2071" s="62"/>
      <c r="L2071" s="270">
        <f t="shared" si="418"/>
        <v>0</v>
      </c>
      <c r="M2071" s="272"/>
      <c r="N2071" s="62"/>
      <c r="O2071" s="270">
        <f t="shared" si="419"/>
        <v>0</v>
      </c>
      <c r="P2071" s="272"/>
      <c r="Q2071" s="62"/>
      <c r="R2071" s="271">
        <f t="shared" si="420"/>
        <v>0</v>
      </c>
      <c r="S2071" s="272"/>
      <c r="T2071" s="62"/>
      <c r="U2071" s="270">
        <f t="shared" si="421"/>
        <v>0</v>
      </c>
      <c r="V2071" s="272"/>
      <c r="W2071" s="62"/>
      <c r="X2071" s="270">
        <f t="shared" si="422"/>
        <v>0</v>
      </c>
      <c r="Y2071" s="270">
        <f t="shared" si="423"/>
        <v>0</v>
      </c>
      <c r="Z2071" s="61"/>
      <c r="AA2071" s="61"/>
      <c r="AB2071" s="60" t="str">
        <f t="shared" si="424"/>
        <v/>
      </c>
      <c r="AC2071" s="21" t="b">
        <f t="shared" si="425"/>
        <v>0</v>
      </c>
      <c r="AD2071" s="21" t="b">
        <f t="shared" si="426"/>
        <v>0</v>
      </c>
      <c r="AE2071" s="21" t="b">
        <f t="shared" si="427"/>
        <v>0</v>
      </c>
      <c r="AF2071" s="21" t="b">
        <f ca="1">OR(AND($AC2071,NOT($AD2071)),AND($AC2071,OR(AND($G2071="",$H2071&lt;&gt;""),AND($G2071&lt;&gt;"",$H2071=""),AND($J2071="",$K2071&lt;&gt;""),AND($J2071&lt;&gt;"",$K2071=""),AND($M2071="",$N2071&lt;&gt;""),AND($M2071&lt;&gt;"",$N2071=""),AND($P2071="",$Q2071&lt;&gt;""),AND($P2071&lt;&gt;"",$Q2071=""),AND($S2071="",$T2071&lt;&gt;""),AND($S2071&lt;&gt;"",$T2071=""),AND($V2071="",$W2071&lt;&gt;""),AND($V2071&lt;&gt;"",$W2071=""))),AND($C2071&lt;&gt;"",$E2071&lt;&gt;"",LEFT(TRIM($C2071),1)&lt;&gt;LEFT(TRIM($E2071),1)),IF(OR($E2071="",$F2071=""),FALSE(),IFERROR(COUNTIF(INDIRECT("UNITS_"&amp;SUBSTITUTE(LEFT($E2071,FIND(" ",$E2071&amp;" ")-1),".","_")),$F2071)=0,TRUE())),AND($B2071&lt;&gt;"",OR(ISNUMBER(SEARCH("outro",LOWER($B2071))),ISNUMBER(SEARCH("divers",LOWER($B2071))),ISNUMBER(SEARCH("etc",LOWER($B2071))))),OR(AND(ISNUMBER(SEARCH("comunic",LOWER($B2071))),LEFT($E2071,3)&lt;&gt;"4.4"),AND(ISNUMBER(SEARCH("monitor",LOWER($B2071))),NOT(OR(LEFT($E2071,3)="1.5",LEFT($E2071,3)="2.5")))),AND($B2071&lt;&gt;"",OR(LEFT($C2071,1)="1",LEFT($C2071,1)="2"),$D2071=""),AND($D2071&lt;&gt;"",NOT(OR(LEFT($C2071,1)="1",LEFT($C2071,1)="2"))),AND($D2071&lt;&gt;"",COUNTIF(' PROJETO'!$B$14:$B$16,$D2071)=0),IF($D2071="",FALSE(),IF(COUNTIF(' PROJETO'!$B$14:$B$16,$D2071)=0,FALSE(),IFERROR(INDEX(' PROJETO'!$C$14:$C$16,MATCH($D2071,' PROJETO'!$B$14:$B$16,0))&lt;&gt;"Sim",FALSE()))))</f>
        <v>0</v>
      </c>
      <c r="AG2071" s="21" t="b">
        <f>AND($AC2071,$Y2071&gt;'CONFG.  LISTAS'!$F$4,$Z2071="",$AA2071="")</f>
        <v>0</v>
      </c>
      <c r="AH2071" s="21" t="str">
        <f t="shared" si="428"/>
        <v/>
      </c>
      <c r="AI2071" s="43" t="str">
        <f ca="1">IF(NOT($AC2071),"",IF(OR($B2071="",$C2071="",$E2071="",$F2071=""),"Preencha descrição, categoria, tipo e unidade.",IF(AND($B2071&lt;&gt;"",OR(LEFT($C2071,1)="1",LEFT($C2071,1)="2"),$D2071=""),"Informe a prática de restauração para itens diretos.",IF(AND($D2071&lt;&gt;"",NOT(OR(LEFT($C2071,1)="1",LEFT($C2071,1)="2"))),"Custos indiretos não devem pertencer a uma prática específica.",IF(AND($D2071&lt;&gt;"",COUNTIF(' PROJETO'!$B$14:$B$16,$D2071)=0),"Prática de restauração inválida ou não cadastrada.",IF(IF($D2071="",FALSE(),IF(COUNTIF(' PROJETO'!$B$14:$B$16,$D2071)=0,FALSE(),IFERROR(INDEX(' PROJETO'!$C$14:$C$16,MATCH($D2071,' PROJETO'!$B$14:$B$16,0))&lt;&gt;"Sim",FALSE()))),"A prática informada no item não foi selecionada na aba Projeto.",IF(AND(MAX($I2071,$L2071,$O2071,$R2071,$U2071,$X2071)&gt;'CONFG.  LISTAS'!$F$4,NOT(OR($Z2071&lt;&gt;"",$AA2071&lt;&gt;""))),"Memorial de cálculo ou anexo obrigatório não informado para item acima do limite.",IF(OR(AND($G2071&lt;&gt;"",$H2071&lt;&gt;"",OR($G2071&lt;=0,$H2071&lt;=0)),AND($J2071&lt;&gt;"",$K2071&lt;&gt;"",OR($J2071&lt;=0,$K2071&lt;=0)),AND($M2071&lt;&gt;"",$N2071&lt;&gt;"",OR($M2071&lt;=0,$N2071&lt;=0)),AND($P2071&lt;&gt;"",$Q2071&lt;&gt;"",OR($P2071&lt;=0,$Q2071&lt;=0)),AND($S2071&lt;&gt;"",$T2071&lt;&gt;"",OR($S2071&lt;=0,$T2071&lt;=0)),AND($V2071&lt;&gt;"",$W2071&lt;&gt;"",OR($V2071&lt;=0,$W2071&lt;=0))),"Revise os valores informados: valor unitário e quantidade devem ser maiores que zero.",IF(OR(AND($G2071="",$H2071&lt;&gt;""),AND($G2071&lt;&gt;"",$H2071=""),AND($J2071="",$K2071&lt;&gt;""),AND($J2071&lt;&gt;"",$K2071=""),AND($M2071="",$N2071&lt;&gt;""),AND($M2071&lt;&gt;"",$N2071=""),AND($P2071="",$Q2071&lt;&gt;""),AND($P2071&lt;&gt;"",$Q2071=""),AND($S2071="",$T2071&lt;&gt;""),AND($S2071&lt;&gt;"",$T2071=""),AND($V2071="",$W2071&lt;&gt;""),AND($V2071&lt;&gt;"",$W2071="")),"Há ano preenchido parcialmente: "&amp;TRIM(IF(AND($G2071="",$H2071&lt;&gt;""),"Ano 1 (falta valor unitário); ","")&amp;IF(AND($G2071&lt;&gt;"",$H2071=""),"Ano 1 (falta quantidade); ","")&amp;IF(AND($J2071="",$K2071&lt;&gt;""),"Ano 2 (falta valor unitário); ","")&amp;IF(AND($J2071&lt;&gt;"",$K2071=""),"Ano 2 (falta quantidade); ","")&amp;IF(AND($M2071="",$N2071&lt;&gt;""),"Ano 3 (falta valor unitário); ","")&amp;IF(AND($M2071&lt;&gt;"",$N2071=""),"Ano 3 (falta quantidade); ","")&amp;IF(AND($P2071="",$Q2071&lt;&gt;""),"Ano 4 (falta valor unitário); ","")&amp;IF(AND($P2071&lt;&gt;"",$Q2071=""),"Ano 4 (falta quantidade); ","")&amp;IF(AND($S2071="",$T2071&lt;&gt;""),"Ano 5 (falta valor unitário); ","")&amp;IF(AND($S2071&lt;&gt;"",$T2071=""),"Ano 5 (falta quantidade); ","")&amp;IF(AND($V2071="",$W2071&lt;&gt;""),"Ano 6 (falta valor unitário); ","")&amp;IF(AND($V2071&lt;&gt;"",$W2071=""),"Ano 6 (falta quantidade); ","")), IF(NOT(OR(AND($G2071&lt;&gt;"",$H2071&lt;&gt;""),AND($J2071&lt;&gt;"",$K2071&lt;&gt;""),AND($M2071&lt;&gt;"",$N2071&lt;&gt;""),AND($P2071&lt;&gt;"",$Q2071&lt;&gt;""),AND($S2071&lt;&gt;"",$T2071&lt;&gt;""),AND($V2071&lt;&gt;"",$W2071&lt;&gt;""))),"Informe pelo menos um ano completo com valor unitário e quantidade.",IF(AND($C2071&lt;&gt;"",$E2071&lt;&gt;"",LEFT(TRIM($C2071),1)&lt;&gt;LEFT(TRIM($E2071),1)),"Categoria e tipo estão incompatíveis.",IF(IF(OR($E2071="",$F2071=""),FALSE(),IFERROR(COUNTIF(INDIRECT("UNITS_"&amp;SUBSTITUTE(LEFT($E2071,FIND(" ",$E2071&amp;" ")-1),".","_")),$F2071)=0,TRUE())),"Unidade incompatível com o tipo selecionado.",IF(OR(AND(ISNUMBER(SEARCH("comunic",LOWER($B2071))),LEFT($E2071,3)&lt;&gt;"4.4"),AND(ISNUMBER(SEARCH("monitor",LOWER($B2071))),NOT(OR(LEFT($E2071,3)="1.5",LEFT($E2071,3)="2.5")))),"Revise a classificação do item conforme as regras de preenchimento.",IF(AND($B2071&lt;&gt;"",OR(ISNUMBER(SEARCH("outro",LOWER($B2071))),ISNUMBER(SEARCH("divers",LOWER($B2071))),ISNUMBER(SEARCH("kit",LOWER($B2071))),ISNUMBER(SEARCH("ferrament",LOWER($B2071))),ISNUMBER(SEARCH("epi",LOWER($B2071)))),NOT(OR($Z2071&lt;&gt;"",$AA2071&lt;&gt;""))),"Descrição muito genérica: detalhe melhor o item e registre o racional no memorial ou em anexo.",IF(AND($Y2071=0,$B2071&lt;&gt;"",OR($G2071&lt;&gt;"",$H2071&lt;&gt;"",$J2071&lt;&gt;"",$K2071&lt;&gt;"",$M2071&lt;&gt;"",$N2071&lt;&gt;"",$P2071&lt;&gt;"",$Q2071&lt;&gt;"",$S2071&lt;&gt;"",$T2071&lt;&gt;"",$V2071&lt;&gt;"",$W2071&lt;&gt;"")),"O item possui dados lançados, mas o total está zerado. Revise os valores informados.","")))))))))))))))</f>
        <v/>
      </c>
    </row>
    <row r="2072" spans="1:35" ht="14.25" customHeight="1" x14ac:dyDescent="0.25">
      <c r="A2072" s="57" t="str">
        <f t="shared" si="416"/>
        <v/>
      </c>
      <c r="B2072" s="58"/>
      <c r="C2072" s="58"/>
      <c r="D2072" s="58"/>
      <c r="E2072" s="58"/>
      <c r="F2072" s="58"/>
      <c r="G2072" s="269"/>
      <c r="H2072" s="59"/>
      <c r="I2072" s="273">
        <f t="shared" si="417"/>
        <v>0</v>
      </c>
      <c r="J2072" s="269"/>
      <c r="K2072" s="59"/>
      <c r="L2072" s="270">
        <f t="shared" si="418"/>
        <v>0</v>
      </c>
      <c r="M2072" s="269"/>
      <c r="N2072" s="59"/>
      <c r="O2072" s="270">
        <f t="shared" si="419"/>
        <v>0</v>
      </c>
      <c r="P2072" s="269"/>
      <c r="Q2072" s="59"/>
      <c r="R2072" s="271">
        <f t="shared" si="420"/>
        <v>0</v>
      </c>
      <c r="S2072" s="269"/>
      <c r="T2072" s="59"/>
      <c r="U2072" s="270">
        <f t="shared" si="421"/>
        <v>0</v>
      </c>
      <c r="V2072" s="269"/>
      <c r="W2072" s="59"/>
      <c r="X2072" s="270">
        <f t="shared" si="422"/>
        <v>0</v>
      </c>
      <c r="Y2072" s="270">
        <f t="shared" si="423"/>
        <v>0</v>
      </c>
      <c r="Z2072" s="58"/>
      <c r="AA2072" s="58"/>
      <c r="AB2072" s="60" t="str">
        <f t="shared" si="424"/>
        <v/>
      </c>
      <c r="AC2072" s="21" t="b">
        <f t="shared" si="425"/>
        <v>0</v>
      </c>
      <c r="AD2072" s="21" t="b">
        <f t="shared" si="426"/>
        <v>0</v>
      </c>
      <c r="AE2072" s="21" t="b">
        <f t="shared" si="427"/>
        <v>0</v>
      </c>
      <c r="AF2072" s="21" t="b">
        <f ca="1">OR(AND($AC2072,NOT($AD2072)),AND($AC2072,OR(AND($G2072="",$H2072&lt;&gt;""),AND($G2072&lt;&gt;"",$H2072=""),AND($J2072="",$K2072&lt;&gt;""),AND($J2072&lt;&gt;"",$K2072=""),AND($M2072="",$N2072&lt;&gt;""),AND($M2072&lt;&gt;"",$N2072=""),AND($P2072="",$Q2072&lt;&gt;""),AND($P2072&lt;&gt;"",$Q2072=""),AND($S2072="",$T2072&lt;&gt;""),AND($S2072&lt;&gt;"",$T2072=""),AND($V2072="",$W2072&lt;&gt;""),AND($V2072&lt;&gt;"",$W2072=""))),AND($C2072&lt;&gt;"",$E2072&lt;&gt;"",LEFT(TRIM($C2072),1)&lt;&gt;LEFT(TRIM($E2072),1)),IF(OR($E2072="",$F2072=""),FALSE(),IFERROR(COUNTIF(INDIRECT("UNITS_"&amp;SUBSTITUTE(LEFT($E2072,FIND(" ",$E2072&amp;" ")-1),".","_")),$F2072)=0,TRUE())),AND($B2072&lt;&gt;"",OR(ISNUMBER(SEARCH("outro",LOWER($B2072))),ISNUMBER(SEARCH("divers",LOWER($B2072))),ISNUMBER(SEARCH("etc",LOWER($B2072))))),OR(AND(ISNUMBER(SEARCH("comunic",LOWER($B2072))),LEFT($E2072,3)&lt;&gt;"4.4"),AND(ISNUMBER(SEARCH("monitor",LOWER($B2072))),NOT(OR(LEFT($E2072,3)="1.5",LEFT($E2072,3)="2.5")))),AND($B2072&lt;&gt;"",OR(LEFT($C2072,1)="1",LEFT($C2072,1)="2"),$D2072=""),AND($D2072&lt;&gt;"",NOT(OR(LEFT($C2072,1)="1",LEFT($C2072,1)="2"))),AND($D2072&lt;&gt;"",COUNTIF(' PROJETO'!$B$14:$B$16,$D2072)=0),IF($D2072="",FALSE(),IF(COUNTIF(' PROJETO'!$B$14:$B$16,$D2072)=0,FALSE(),IFERROR(INDEX(' PROJETO'!$C$14:$C$16,MATCH($D2072,' PROJETO'!$B$14:$B$16,0))&lt;&gt;"Sim",FALSE()))))</f>
        <v>0</v>
      </c>
      <c r="AG2072" s="21" t="b">
        <f>AND($AC2072,$Y2072&gt;'CONFG.  LISTAS'!$F$4,$Z2072="",$AA2072="")</f>
        <v>0</v>
      </c>
      <c r="AH2072" s="21" t="str">
        <f t="shared" si="428"/>
        <v/>
      </c>
      <c r="AI2072" s="43" t="str">
        <f ca="1">IF(NOT($AC2072),"",IF(OR($B2072="",$C2072="",$E2072="",$F2072=""),"Preencha descrição, categoria, tipo e unidade.",IF(AND($B2072&lt;&gt;"",OR(LEFT($C2072,1)="1",LEFT($C2072,1)="2"),$D2072=""),"Informe a prática de restauração para itens diretos.",IF(AND($D2072&lt;&gt;"",NOT(OR(LEFT($C2072,1)="1",LEFT($C2072,1)="2"))),"Custos indiretos não devem pertencer a uma prática específica.",IF(AND($D2072&lt;&gt;"",COUNTIF(' PROJETO'!$B$14:$B$16,$D2072)=0),"Prática de restauração inválida ou não cadastrada.",IF(IF($D2072="",FALSE(),IF(COUNTIF(' PROJETO'!$B$14:$B$16,$D2072)=0,FALSE(),IFERROR(INDEX(' PROJETO'!$C$14:$C$16,MATCH($D2072,' PROJETO'!$B$14:$B$16,0))&lt;&gt;"Sim",FALSE()))),"A prática informada no item não foi selecionada na aba Projeto.",IF(AND(MAX($I2072,$L2072,$O2072,$R2072,$U2072,$X2072)&gt;'CONFG.  LISTAS'!$F$4,NOT(OR($Z2072&lt;&gt;"",$AA2072&lt;&gt;""))),"Memorial de cálculo ou anexo obrigatório não informado para item acima do limite.",IF(OR(AND($G2072&lt;&gt;"",$H2072&lt;&gt;"",OR($G2072&lt;=0,$H2072&lt;=0)),AND($J2072&lt;&gt;"",$K2072&lt;&gt;"",OR($J2072&lt;=0,$K2072&lt;=0)),AND($M2072&lt;&gt;"",$N2072&lt;&gt;"",OR($M2072&lt;=0,$N2072&lt;=0)),AND($P2072&lt;&gt;"",$Q2072&lt;&gt;"",OR($P2072&lt;=0,$Q2072&lt;=0)),AND($S2072&lt;&gt;"",$T2072&lt;&gt;"",OR($S2072&lt;=0,$T2072&lt;=0)),AND($V2072&lt;&gt;"",$W2072&lt;&gt;"",OR($V2072&lt;=0,$W2072&lt;=0))),"Revise os valores informados: valor unitário e quantidade devem ser maiores que zero.",IF(OR(AND($G2072="",$H2072&lt;&gt;""),AND($G2072&lt;&gt;"",$H2072=""),AND($J2072="",$K2072&lt;&gt;""),AND($J2072&lt;&gt;"",$K2072=""),AND($M2072="",$N2072&lt;&gt;""),AND($M2072&lt;&gt;"",$N2072=""),AND($P2072="",$Q2072&lt;&gt;""),AND($P2072&lt;&gt;"",$Q2072=""),AND($S2072="",$T2072&lt;&gt;""),AND($S2072&lt;&gt;"",$T2072=""),AND($V2072="",$W2072&lt;&gt;""),AND($V2072&lt;&gt;"",$W2072="")),"Há ano preenchido parcialmente: "&amp;TRIM(IF(AND($G2072="",$H2072&lt;&gt;""),"Ano 1 (falta valor unitário); ","")&amp;IF(AND($G2072&lt;&gt;"",$H2072=""),"Ano 1 (falta quantidade); ","")&amp;IF(AND($J2072="",$K2072&lt;&gt;""),"Ano 2 (falta valor unitário); ","")&amp;IF(AND($J2072&lt;&gt;"",$K2072=""),"Ano 2 (falta quantidade); ","")&amp;IF(AND($M2072="",$N2072&lt;&gt;""),"Ano 3 (falta valor unitário); ","")&amp;IF(AND($M2072&lt;&gt;"",$N2072=""),"Ano 3 (falta quantidade); ","")&amp;IF(AND($P2072="",$Q2072&lt;&gt;""),"Ano 4 (falta valor unitário); ","")&amp;IF(AND($P2072&lt;&gt;"",$Q2072=""),"Ano 4 (falta quantidade); ","")&amp;IF(AND($S2072="",$T2072&lt;&gt;""),"Ano 5 (falta valor unitário); ","")&amp;IF(AND($S2072&lt;&gt;"",$T2072=""),"Ano 5 (falta quantidade); ","")&amp;IF(AND($V2072="",$W2072&lt;&gt;""),"Ano 6 (falta valor unitário); ","")&amp;IF(AND($V2072&lt;&gt;"",$W2072=""),"Ano 6 (falta quantidade); ","")), IF(NOT(OR(AND($G2072&lt;&gt;"",$H2072&lt;&gt;""),AND($J2072&lt;&gt;"",$K2072&lt;&gt;""),AND($M2072&lt;&gt;"",$N2072&lt;&gt;""),AND($P2072&lt;&gt;"",$Q2072&lt;&gt;""),AND($S2072&lt;&gt;"",$T2072&lt;&gt;""),AND($V2072&lt;&gt;"",$W2072&lt;&gt;""))),"Informe pelo menos um ano completo com valor unitário e quantidade.",IF(AND($C2072&lt;&gt;"",$E2072&lt;&gt;"",LEFT(TRIM($C2072),1)&lt;&gt;LEFT(TRIM($E2072),1)),"Categoria e tipo estão incompatíveis.",IF(IF(OR($E2072="",$F2072=""),FALSE(),IFERROR(COUNTIF(INDIRECT("UNITS_"&amp;SUBSTITUTE(LEFT($E2072,FIND(" ",$E2072&amp;" ")-1),".","_")),$F2072)=0,TRUE())),"Unidade incompatível com o tipo selecionado.",IF(OR(AND(ISNUMBER(SEARCH("comunic",LOWER($B2072))),LEFT($E2072,3)&lt;&gt;"4.4"),AND(ISNUMBER(SEARCH("monitor",LOWER($B2072))),NOT(OR(LEFT($E2072,3)="1.5",LEFT($E2072,3)="2.5")))),"Revise a classificação do item conforme as regras de preenchimento.",IF(AND($B2072&lt;&gt;"",OR(ISNUMBER(SEARCH("outro",LOWER($B2072))),ISNUMBER(SEARCH("divers",LOWER($B2072))),ISNUMBER(SEARCH("kit",LOWER($B2072))),ISNUMBER(SEARCH("ferrament",LOWER($B2072))),ISNUMBER(SEARCH("epi",LOWER($B2072)))),NOT(OR($Z2072&lt;&gt;"",$AA2072&lt;&gt;""))),"Descrição muito genérica: detalhe melhor o item e registre o racional no memorial ou em anexo.",IF(AND($Y2072=0,$B2072&lt;&gt;"",OR($G2072&lt;&gt;"",$H2072&lt;&gt;"",$J2072&lt;&gt;"",$K2072&lt;&gt;"",$M2072&lt;&gt;"",$N2072&lt;&gt;"",$P2072&lt;&gt;"",$Q2072&lt;&gt;"",$S2072&lt;&gt;"",$T2072&lt;&gt;"",$V2072&lt;&gt;"",$W2072&lt;&gt;"")),"O item possui dados lançados, mas o total está zerado. Revise os valores informados.","")))))))))))))))</f>
        <v/>
      </c>
    </row>
    <row r="2073" spans="1:35" ht="14.25" customHeight="1" x14ac:dyDescent="0.25">
      <c r="A2073" s="57" t="str">
        <f t="shared" si="416"/>
        <v/>
      </c>
      <c r="B2073" s="61"/>
      <c r="C2073" s="61"/>
      <c r="D2073" s="58"/>
      <c r="E2073" s="61"/>
      <c r="F2073" s="61"/>
      <c r="G2073" s="272"/>
      <c r="H2073" s="62"/>
      <c r="I2073" s="273">
        <f t="shared" si="417"/>
        <v>0</v>
      </c>
      <c r="J2073" s="272"/>
      <c r="K2073" s="62"/>
      <c r="L2073" s="270">
        <f t="shared" si="418"/>
        <v>0</v>
      </c>
      <c r="M2073" s="272"/>
      <c r="N2073" s="62"/>
      <c r="O2073" s="270">
        <f t="shared" si="419"/>
        <v>0</v>
      </c>
      <c r="P2073" s="272"/>
      <c r="Q2073" s="62"/>
      <c r="R2073" s="271">
        <f t="shared" si="420"/>
        <v>0</v>
      </c>
      <c r="S2073" s="272"/>
      <c r="T2073" s="62"/>
      <c r="U2073" s="270">
        <f t="shared" si="421"/>
        <v>0</v>
      </c>
      <c r="V2073" s="272"/>
      <c r="W2073" s="62"/>
      <c r="X2073" s="270">
        <f t="shared" si="422"/>
        <v>0</v>
      </c>
      <c r="Y2073" s="270">
        <f t="shared" si="423"/>
        <v>0</v>
      </c>
      <c r="Z2073" s="61"/>
      <c r="AA2073" s="61"/>
      <c r="AB2073" s="60" t="str">
        <f t="shared" si="424"/>
        <v/>
      </c>
      <c r="AC2073" s="21" t="b">
        <f t="shared" si="425"/>
        <v>0</v>
      </c>
      <c r="AD2073" s="21" t="b">
        <f t="shared" si="426"/>
        <v>0</v>
      </c>
      <c r="AE2073" s="21" t="b">
        <f t="shared" si="427"/>
        <v>0</v>
      </c>
      <c r="AF2073" s="21" t="b">
        <f ca="1">OR(AND($AC2073,NOT($AD2073)),AND($AC2073,OR(AND($G2073="",$H2073&lt;&gt;""),AND($G2073&lt;&gt;"",$H2073=""),AND($J2073="",$K2073&lt;&gt;""),AND($J2073&lt;&gt;"",$K2073=""),AND($M2073="",$N2073&lt;&gt;""),AND($M2073&lt;&gt;"",$N2073=""),AND($P2073="",$Q2073&lt;&gt;""),AND($P2073&lt;&gt;"",$Q2073=""),AND($S2073="",$T2073&lt;&gt;""),AND($S2073&lt;&gt;"",$T2073=""),AND($V2073="",$W2073&lt;&gt;""),AND($V2073&lt;&gt;"",$W2073=""))),AND($C2073&lt;&gt;"",$E2073&lt;&gt;"",LEFT(TRIM($C2073),1)&lt;&gt;LEFT(TRIM($E2073),1)),IF(OR($E2073="",$F2073=""),FALSE(),IFERROR(COUNTIF(INDIRECT("UNITS_"&amp;SUBSTITUTE(LEFT($E2073,FIND(" ",$E2073&amp;" ")-1),".","_")),$F2073)=0,TRUE())),AND($B2073&lt;&gt;"",OR(ISNUMBER(SEARCH("outro",LOWER($B2073))),ISNUMBER(SEARCH("divers",LOWER($B2073))),ISNUMBER(SEARCH("etc",LOWER($B2073))))),OR(AND(ISNUMBER(SEARCH("comunic",LOWER($B2073))),LEFT($E2073,3)&lt;&gt;"4.4"),AND(ISNUMBER(SEARCH("monitor",LOWER($B2073))),NOT(OR(LEFT($E2073,3)="1.5",LEFT($E2073,3)="2.5")))),AND($B2073&lt;&gt;"",OR(LEFT($C2073,1)="1",LEFT($C2073,1)="2"),$D2073=""),AND($D2073&lt;&gt;"",NOT(OR(LEFT($C2073,1)="1",LEFT($C2073,1)="2"))),AND($D2073&lt;&gt;"",COUNTIF(' PROJETO'!$B$14:$B$16,$D2073)=0),IF($D2073="",FALSE(),IF(COUNTIF(' PROJETO'!$B$14:$B$16,$D2073)=0,FALSE(),IFERROR(INDEX(' PROJETO'!$C$14:$C$16,MATCH($D2073,' PROJETO'!$B$14:$B$16,0))&lt;&gt;"Sim",FALSE()))))</f>
        <v>0</v>
      </c>
      <c r="AG2073" s="21" t="b">
        <f>AND($AC2073,$Y2073&gt;'CONFG.  LISTAS'!$F$4,$Z2073="",$AA2073="")</f>
        <v>0</v>
      </c>
      <c r="AH2073" s="21" t="str">
        <f t="shared" si="428"/>
        <v/>
      </c>
      <c r="AI2073" s="43" t="str">
        <f ca="1">IF(NOT($AC2073),"",IF(OR($B2073="",$C2073="",$E2073="",$F2073=""),"Preencha descrição, categoria, tipo e unidade.",IF(AND($B2073&lt;&gt;"",OR(LEFT($C2073,1)="1",LEFT($C2073,1)="2"),$D2073=""),"Informe a prática de restauração para itens diretos.",IF(AND($D2073&lt;&gt;"",NOT(OR(LEFT($C2073,1)="1",LEFT($C2073,1)="2"))),"Custos indiretos não devem pertencer a uma prática específica.",IF(AND($D2073&lt;&gt;"",COUNTIF(' PROJETO'!$B$14:$B$16,$D2073)=0),"Prática de restauração inválida ou não cadastrada.",IF(IF($D2073="",FALSE(),IF(COUNTIF(' PROJETO'!$B$14:$B$16,$D2073)=0,FALSE(),IFERROR(INDEX(' PROJETO'!$C$14:$C$16,MATCH($D2073,' PROJETO'!$B$14:$B$16,0))&lt;&gt;"Sim",FALSE()))),"A prática informada no item não foi selecionada na aba Projeto.",IF(AND(MAX($I2073,$L2073,$O2073,$R2073,$U2073,$X2073)&gt;'CONFG.  LISTAS'!$F$4,NOT(OR($Z2073&lt;&gt;"",$AA2073&lt;&gt;""))),"Memorial de cálculo ou anexo obrigatório não informado para item acima do limite.",IF(OR(AND($G2073&lt;&gt;"",$H2073&lt;&gt;"",OR($G2073&lt;=0,$H2073&lt;=0)),AND($J2073&lt;&gt;"",$K2073&lt;&gt;"",OR($J2073&lt;=0,$K2073&lt;=0)),AND($M2073&lt;&gt;"",$N2073&lt;&gt;"",OR($M2073&lt;=0,$N2073&lt;=0)),AND($P2073&lt;&gt;"",$Q2073&lt;&gt;"",OR($P2073&lt;=0,$Q2073&lt;=0)),AND($S2073&lt;&gt;"",$T2073&lt;&gt;"",OR($S2073&lt;=0,$T2073&lt;=0)),AND($V2073&lt;&gt;"",$W2073&lt;&gt;"",OR($V2073&lt;=0,$W2073&lt;=0))),"Revise os valores informados: valor unitário e quantidade devem ser maiores que zero.",IF(OR(AND($G2073="",$H2073&lt;&gt;""),AND($G2073&lt;&gt;"",$H2073=""),AND($J2073="",$K2073&lt;&gt;""),AND($J2073&lt;&gt;"",$K2073=""),AND($M2073="",$N2073&lt;&gt;""),AND($M2073&lt;&gt;"",$N2073=""),AND($P2073="",$Q2073&lt;&gt;""),AND($P2073&lt;&gt;"",$Q2073=""),AND($S2073="",$T2073&lt;&gt;""),AND($S2073&lt;&gt;"",$T2073=""),AND($V2073="",$W2073&lt;&gt;""),AND($V2073&lt;&gt;"",$W2073="")),"Há ano preenchido parcialmente: "&amp;TRIM(IF(AND($G2073="",$H2073&lt;&gt;""),"Ano 1 (falta valor unitário); ","")&amp;IF(AND($G2073&lt;&gt;"",$H2073=""),"Ano 1 (falta quantidade); ","")&amp;IF(AND($J2073="",$K2073&lt;&gt;""),"Ano 2 (falta valor unitário); ","")&amp;IF(AND($J2073&lt;&gt;"",$K2073=""),"Ano 2 (falta quantidade); ","")&amp;IF(AND($M2073="",$N2073&lt;&gt;""),"Ano 3 (falta valor unitário); ","")&amp;IF(AND($M2073&lt;&gt;"",$N2073=""),"Ano 3 (falta quantidade); ","")&amp;IF(AND($P2073="",$Q2073&lt;&gt;""),"Ano 4 (falta valor unitário); ","")&amp;IF(AND($P2073&lt;&gt;"",$Q2073=""),"Ano 4 (falta quantidade); ","")&amp;IF(AND($S2073="",$T2073&lt;&gt;""),"Ano 5 (falta valor unitário); ","")&amp;IF(AND($S2073&lt;&gt;"",$T2073=""),"Ano 5 (falta quantidade); ","")&amp;IF(AND($V2073="",$W2073&lt;&gt;""),"Ano 6 (falta valor unitário); ","")&amp;IF(AND($V2073&lt;&gt;"",$W2073=""),"Ano 6 (falta quantidade); ","")), IF(NOT(OR(AND($G2073&lt;&gt;"",$H2073&lt;&gt;""),AND($J2073&lt;&gt;"",$K2073&lt;&gt;""),AND($M2073&lt;&gt;"",$N2073&lt;&gt;""),AND($P2073&lt;&gt;"",$Q2073&lt;&gt;""),AND($S2073&lt;&gt;"",$T2073&lt;&gt;""),AND($V2073&lt;&gt;"",$W2073&lt;&gt;""))),"Informe pelo menos um ano completo com valor unitário e quantidade.",IF(AND($C2073&lt;&gt;"",$E2073&lt;&gt;"",LEFT(TRIM($C2073),1)&lt;&gt;LEFT(TRIM($E2073),1)),"Categoria e tipo estão incompatíveis.",IF(IF(OR($E2073="",$F2073=""),FALSE(),IFERROR(COUNTIF(INDIRECT("UNITS_"&amp;SUBSTITUTE(LEFT($E2073,FIND(" ",$E2073&amp;" ")-1),".","_")),$F2073)=0,TRUE())),"Unidade incompatível com o tipo selecionado.",IF(OR(AND(ISNUMBER(SEARCH("comunic",LOWER($B2073))),LEFT($E2073,3)&lt;&gt;"4.4"),AND(ISNUMBER(SEARCH("monitor",LOWER($B2073))),NOT(OR(LEFT($E2073,3)="1.5",LEFT($E2073,3)="2.5")))),"Revise a classificação do item conforme as regras de preenchimento.",IF(AND($B2073&lt;&gt;"",OR(ISNUMBER(SEARCH("outro",LOWER($B2073))),ISNUMBER(SEARCH("divers",LOWER($B2073))),ISNUMBER(SEARCH("kit",LOWER($B2073))),ISNUMBER(SEARCH("ferrament",LOWER($B2073))),ISNUMBER(SEARCH("epi",LOWER($B2073)))),NOT(OR($Z2073&lt;&gt;"",$AA2073&lt;&gt;""))),"Descrição muito genérica: detalhe melhor o item e registre o racional no memorial ou em anexo.",IF(AND($Y2073=0,$B2073&lt;&gt;"",OR($G2073&lt;&gt;"",$H2073&lt;&gt;"",$J2073&lt;&gt;"",$K2073&lt;&gt;"",$M2073&lt;&gt;"",$N2073&lt;&gt;"",$P2073&lt;&gt;"",$Q2073&lt;&gt;"",$S2073&lt;&gt;"",$T2073&lt;&gt;"",$V2073&lt;&gt;"",$W2073&lt;&gt;"")),"O item possui dados lançados, mas o total está zerado. Revise os valores informados.","")))))))))))))))</f>
        <v/>
      </c>
    </row>
    <row r="2074" spans="1:35" ht="14.25" customHeight="1" x14ac:dyDescent="0.25">
      <c r="A2074" s="57" t="str">
        <f t="shared" si="416"/>
        <v/>
      </c>
      <c r="B2074" s="58"/>
      <c r="C2074" s="58"/>
      <c r="D2074" s="58"/>
      <c r="E2074" s="58"/>
      <c r="F2074" s="58"/>
      <c r="G2074" s="269"/>
      <c r="H2074" s="59"/>
      <c r="I2074" s="273">
        <f t="shared" si="417"/>
        <v>0</v>
      </c>
      <c r="J2074" s="269"/>
      <c r="K2074" s="59"/>
      <c r="L2074" s="270">
        <f t="shared" si="418"/>
        <v>0</v>
      </c>
      <c r="M2074" s="269"/>
      <c r="N2074" s="59"/>
      <c r="O2074" s="270">
        <f t="shared" si="419"/>
        <v>0</v>
      </c>
      <c r="P2074" s="269"/>
      <c r="Q2074" s="59"/>
      <c r="R2074" s="271">
        <f t="shared" si="420"/>
        <v>0</v>
      </c>
      <c r="S2074" s="269"/>
      <c r="T2074" s="59"/>
      <c r="U2074" s="270">
        <f t="shared" si="421"/>
        <v>0</v>
      </c>
      <c r="V2074" s="269"/>
      <c r="W2074" s="59"/>
      <c r="X2074" s="270">
        <f t="shared" si="422"/>
        <v>0</v>
      </c>
      <c r="Y2074" s="270">
        <f t="shared" si="423"/>
        <v>0</v>
      </c>
      <c r="Z2074" s="58"/>
      <c r="AA2074" s="58"/>
      <c r="AB2074" s="60" t="str">
        <f t="shared" si="424"/>
        <v/>
      </c>
      <c r="AC2074" s="21" t="b">
        <f t="shared" si="425"/>
        <v>0</v>
      </c>
      <c r="AD2074" s="21" t="b">
        <f t="shared" si="426"/>
        <v>0</v>
      </c>
      <c r="AE2074" s="21" t="b">
        <f t="shared" si="427"/>
        <v>0</v>
      </c>
      <c r="AF2074" s="21" t="b">
        <f ca="1">OR(AND($AC2074,NOT($AD2074)),AND($AC2074,OR(AND($G2074="",$H2074&lt;&gt;""),AND($G2074&lt;&gt;"",$H2074=""),AND($J2074="",$K2074&lt;&gt;""),AND($J2074&lt;&gt;"",$K2074=""),AND($M2074="",$N2074&lt;&gt;""),AND($M2074&lt;&gt;"",$N2074=""),AND($P2074="",$Q2074&lt;&gt;""),AND($P2074&lt;&gt;"",$Q2074=""),AND($S2074="",$T2074&lt;&gt;""),AND($S2074&lt;&gt;"",$T2074=""),AND($V2074="",$W2074&lt;&gt;""),AND($V2074&lt;&gt;"",$W2074=""))),AND($C2074&lt;&gt;"",$E2074&lt;&gt;"",LEFT(TRIM($C2074),1)&lt;&gt;LEFT(TRIM($E2074),1)),IF(OR($E2074="",$F2074=""),FALSE(),IFERROR(COUNTIF(INDIRECT("UNITS_"&amp;SUBSTITUTE(LEFT($E2074,FIND(" ",$E2074&amp;" ")-1),".","_")),$F2074)=0,TRUE())),AND($B2074&lt;&gt;"",OR(ISNUMBER(SEARCH("outro",LOWER($B2074))),ISNUMBER(SEARCH("divers",LOWER($B2074))),ISNUMBER(SEARCH("etc",LOWER($B2074))))),OR(AND(ISNUMBER(SEARCH("comunic",LOWER($B2074))),LEFT($E2074,3)&lt;&gt;"4.4"),AND(ISNUMBER(SEARCH("monitor",LOWER($B2074))),NOT(OR(LEFT($E2074,3)="1.5",LEFT($E2074,3)="2.5")))),AND($B2074&lt;&gt;"",OR(LEFT($C2074,1)="1",LEFT($C2074,1)="2"),$D2074=""),AND($D2074&lt;&gt;"",NOT(OR(LEFT($C2074,1)="1",LEFT($C2074,1)="2"))),AND($D2074&lt;&gt;"",COUNTIF(' PROJETO'!$B$14:$B$16,$D2074)=0),IF($D2074="",FALSE(),IF(COUNTIF(' PROJETO'!$B$14:$B$16,$D2074)=0,FALSE(),IFERROR(INDEX(' PROJETO'!$C$14:$C$16,MATCH($D2074,' PROJETO'!$B$14:$B$16,0))&lt;&gt;"Sim",FALSE()))))</f>
        <v>0</v>
      </c>
      <c r="AG2074" s="21" t="b">
        <f>AND($AC2074,$Y2074&gt;'CONFG.  LISTAS'!$F$4,$Z2074="",$AA2074="")</f>
        <v>0</v>
      </c>
      <c r="AH2074" s="21" t="str">
        <f t="shared" si="428"/>
        <v/>
      </c>
      <c r="AI2074" s="43" t="str">
        <f ca="1">IF(NOT($AC2074),"",IF(OR($B2074="",$C2074="",$E2074="",$F2074=""),"Preencha descrição, categoria, tipo e unidade.",IF(AND($B2074&lt;&gt;"",OR(LEFT($C2074,1)="1",LEFT($C2074,1)="2"),$D2074=""),"Informe a prática de restauração para itens diretos.",IF(AND($D2074&lt;&gt;"",NOT(OR(LEFT($C2074,1)="1",LEFT($C2074,1)="2"))),"Custos indiretos não devem pertencer a uma prática específica.",IF(AND($D2074&lt;&gt;"",COUNTIF(' PROJETO'!$B$14:$B$16,$D2074)=0),"Prática de restauração inválida ou não cadastrada.",IF(IF($D2074="",FALSE(),IF(COUNTIF(' PROJETO'!$B$14:$B$16,$D2074)=0,FALSE(),IFERROR(INDEX(' PROJETO'!$C$14:$C$16,MATCH($D2074,' PROJETO'!$B$14:$B$16,0))&lt;&gt;"Sim",FALSE()))),"A prática informada no item não foi selecionada na aba Projeto.",IF(AND(MAX($I2074,$L2074,$O2074,$R2074,$U2074,$X2074)&gt;'CONFG.  LISTAS'!$F$4,NOT(OR($Z2074&lt;&gt;"",$AA2074&lt;&gt;""))),"Memorial de cálculo ou anexo obrigatório não informado para item acima do limite.",IF(OR(AND($G2074&lt;&gt;"",$H2074&lt;&gt;"",OR($G2074&lt;=0,$H2074&lt;=0)),AND($J2074&lt;&gt;"",$K2074&lt;&gt;"",OR($J2074&lt;=0,$K2074&lt;=0)),AND($M2074&lt;&gt;"",$N2074&lt;&gt;"",OR($M2074&lt;=0,$N2074&lt;=0)),AND($P2074&lt;&gt;"",$Q2074&lt;&gt;"",OR($P2074&lt;=0,$Q2074&lt;=0)),AND($S2074&lt;&gt;"",$T2074&lt;&gt;"",OR($S2074&lt;=0,$T2074&lt;=0)),AND($V2074&lt;&gt;"",$W2074&lt;&gt;"",OR($V2074&lt;=0,$W2074&lt;=0))),"Revise os valores informados: valor unitário e quantidade devem ser maiores que zero.",IF(OR(AND($G2074="",$H2074&lt;&gt;""),AND($G2074&lt;&gt;"",$H2074=""),AND($J2074="",$K2074&lt;&gt;""),AND($J2074&lt;&gt;"",$K2074=""),AND($M2074="",$N2074&lt;&gt;""),AND($M2074&lt;&gt;"",$N2074=""),AND($P2074="",$Q2074&lt;&gt;""),AND($P2074&lt;&gt;"",$Q2074=""),AND($S2074="",$T2074&lt;&gt;""),AND($S2074&lt;&gt;"",$T2074=""),AND($V2074="",$W2074&lt;&gt;""),AND($V2074&lt;&gt;"",$W2074="")),"Há ano preenchido parcialmente: "&amp;TRIM(IF(AND($G2074="",$H2074&lt;&gt;""),"Ano 1 (falta valor unitário); ","")&amp;IF(AND($G2074&lt;&gt;"",$H2074=""),"Ano 1 (falta quantidade); ","")&amp;IF(AND($J2074="",$K2074&lt;&gt;""),"Ano 2 (falta valor unitário); ","")&amp;IF(AND($J2074&lt;&gt;"",$K2074=""),"Ano 2 (falta quantidade); ","")&amp;IF(AND($M2074="",$N2074&lt;&gt;""),"Ano 3 (falta valor unitário); ","")&amp;IF(AND($M2074&lt;&gt;"",$N2074=""),"Ano 3 (falta quantidade); ","")&amp;IF(AND($P2074="",$Q2074&lt;&gt;""),"Ano 4 (falta valor unitário); ","")&amp;IF(AND($P2074&lt;&gt;"",$Q2074=""),"Ano 4 (falta quantidade); ","")&amp;IF(AND($S2074="",$T2074&lt;&gt;""),"Ano 5 (falta valor unitário); ","")&amp;IF(AND($S2074&lt;&gt;"",$T2074=""),"Ano 5 (falta quantidade); ","")&amp;IF(AND($V2074="",$W2074&lt;&gt;""),"Ano 6 (falta valor unitário); ","")&amp;IF(AND($V2074&lt;&gt;"",$W2074=""),"Ano 6 (falta quantidade); ","")), IF(NOT(OR(AND($G2074&lt;&gt;"",$H2074&lt;&gt;""),AND($J2074&lt;&gt;"",$K2074&lt;&gt;""),AND($M2074&lt;&gt;"",$N2074&lt;&gt;""),AND($P2074&lt;&gt;"",$Q2074&lt;&gt;""),AND($S2074&lt;&gt;"",$T2074&lt;&gt;""),AND($V2074&lt;&gt;"",$W2074&lt;&gt;""))),"Informe pelo menos um ano completo com valor unitário e quantidade.",IF(AND($C2074&lt;&gt;"",$E2074&lt;&gt;"",LEFT(TRIM($C2074),1)&lt;&gt;LEFT(TRIM($E2074),1)),"Categoria e tipo estão incompatíveis.",IF(IF(OR($E2074="",$F2074=""),FALSE(),IFERROR(COUNTIF(INDIRECT("UNITS_"&amp;SUBSTITUTE(LEFT($E2074,FIND(" ",$E2074&amp;" ")-1),".","_")),$F2074)=0,TRUE())),"Unidade incompatível com o tipo selecionado.",IF(OR(AND(ISNUMBER(SEARCH("comunic",LOWER($B2074))),LEFT($E2074,3)&lt;&gt;"4.4"),AND(ISNUMBER(SEARCH("monitor",LOWER($B2074))),NOT(OR(LEFT($E2074,3)="1.5",LEFT($E2074,3)="2.5")))),"Revise a classificação do item conforme as regras de preenchimento.",IF(AND($B2074&lt;&gt;"",OR(ISNUMBER(SEARCH("outro",LOWER($B2074))),ISNUMBER(SEARCH("divers",LOWER($B2074))),ISNUMBER(SEARCH("kit",LOWER($B2074))),ISNUMBER(SEARCH("ferrament",LOWER($B2074))),ISNUMBER(SEARCH("epi",LOWER($B2074)))),NOT(OR($Z2074&lt;&gt;"",$AA2074&lt;&gt;""))),"Descrição muito genérica: detalhe melhor o item e registre o racional no memorial ou em anexo.",IF(AND($Y2074=0,$B2074&lt;&gt;"",OR($G2074&lt;&gt;"",$H2074&lt;&gt;"",$J2074&lt;&gt;"",$K2074&lt;&gt;"",$M2074&lt;&gt;"",$N2074&lt;&gt;"",$P2074&lt;&gt;"",$Q2074&lt;&gt;"",$S2074&lt;&gt;"",$T2074&lt;&gt;"",$V2074&lt;&gt;"",$W2074&lt;&gt;"")),"O item possui dados lançados, mas o total está zerado. Revise os valores informados.","")))))))))))))))</f>
        <v/>
      </c>
    </row>
    <row r="2075" spans="1:35" ht="14.25" customHeight="1" x14ac:dyDescent="0.25">
      <c r="A2075" s="57" t="str">
        <f t="shared" si="416"/>
        <v/>
      </c>
      <c r="B2075" s="61"/>
      <c r="C2075" s="61"/>
      <c r="D2075" s="58"/>
      <c r="E2075" s="61"/>
      <c r="F2075" s="61"/>
      <c r="G2075" s="272"/>
      <c r="H2075" s="62"/>
      <c r="I2075" s="273">
        <f t="shared" si="417"/>
        <v>0</v>
      </c>
      <c r="J2075" s="272"/>
      <c r="K2075" s="62"/>
      <c r="L2075" s="270">
        <f t="shared" si="418"/>
        <v>0</v>
      </c>
      <c r="M2075" s="272"/>
      <c r="N2075" s="62"/>
      <c r="O2075" s="270">
        <f t="shared" si="419"/>
        <v>0</v>
      </c>
      <c r="P2075" s="272"/>
      <c r="Q2075" s="62"/>
      <c r="R2075" s="271">
        <f t="shared" si="420"/>
        <v>0</v>
      </c>
      <c r="S2075" s="272"/>
      <c r="T2075" s="62"/>
      <c r="U2075" s="270">
        <f t="shared" si="421"/>
        <v>0</v>
      </c>
      <c r="V2075" s="272"/>
      <c r="W2075" s="62"/>
      <c r="X2075" s="270">
        <f t="shared" si="422"/>
        <v>0</v>
      </c>
      <c r="Y2075" s="270">
        <f t="shared" si="423"/>
        <v>0</v>
      </c>
      <c r="Z2075" s="61"/>
      <c r="AA2075" s="61"/>
      <c r="AB2075" s="60" t="str">
        <f t="shared" si="424"/>
        <v/>
      </c>
      <c r="AC2075" s="21" t="b">
        <f t="shared" si="425"/>
        <v>0</v>
      </c>
      <c r="AD2075" s="21" t="b">
        <f t="shared" si="426"/>
        <v>0</v>
      </c>
      <c r="AE2075" s="21" t="b">
        <f t="shared" si="427"/>
        <v>0</v>
      </c>
      <c r="AF2075" s="21" t="b">
        <f ca="1">OR(AND($AC2075,NOT($AD2075)),AND($AC2075,OR(AND($G2075="",$H2075&lt;&gt;""),AND($G2075&lt;&gt;"",$H2075=""),AND($J2075="",$K2075&lt;&gt;""),AND($J2075&lt;&gt;"",$K2075=""),AND($M2075="",$N2075&lt;&gt;""),AND($M2075&lt;&gt;"",$N2075=""),AND($P2075="",$Q2075&lt;&gt;""),AND($P2075&lt;&gt;"",$Q2075=""),AND($S2075="",$T2075&lt;&gt;""),AND($S2075&lt;&gt;"",$T2075=""),AND($V2075="",$W2075&lt;&gt;""),AND($V2075&lt;&gt;"",$W2075=""))),AND($C2075&lt;&gt;"",$E2075&lt;&gt;"",LEFT(TRIM($C2075),1)&lt;&gt;LEFT(TRIM($E2075),1)),IF(OR($E2075="",$F2075=""),FALSE(),IFERROR(COUNTIF(INDIRECT("UNITS_"&amp;SUBSTITUTE(LEFT($E2075,FIND(" ",$E2075&amp;" ")-1),".","_")),$F2075)=0,TRUE())),AND($B2075&lt;&gt;"",OR(ISNUMBER(SEARCH("outro",LOWER($B2075))),ISNUMBER(SEARCH("divers",LOWER($B2075))),ISNUMBER(SEARCH("etc",LOWER($B2075))))),OR(AND(ISNUMBER(SEARCH("comunic",LOWER($B2075))),LEFT($E2075,3)&lt;&gt;"4.4"),AND(ISNUMBER(SEARCH("monitor",LOWER($B2075))),NOT(OR(LEFT($E2075,3)="1.5",LEFT($E2075,3)="2.5")))),AND($B2075&lt;&gt;"",OR(LEFT($C2075,1)="1",LEFT($C2075,1)="2"),$D2075=""),AND($D2075&lt;&gt;"",NOT(OR(LEFT($C2075,1)="1",LEFT($C2075,1)="2"))),AND($D2075&lt;&gt;"",COUNTIF(' PROJETO'!$B$14:$B$16,$D2075)=0),IF($D2075="",FALSE(),IF(COUNTIF(' PROJETO'!$B$14:$B$16,$D2075)=0,FALSE(),IFERROR(INDEX(' PROJETO'!$C$14:$C$16,MATCH($D2075,' PROJETO'!$B$14:$B$16,0))&lt;&gt;"Sim",FALSE()))))</f>
        <v>0</v>
      </c>
      <c r="AG2075" s="21" t="b">
        <f>AND($AC2075,$Y2075&gt;'CONFG.  LISTAS'!$F$4,$Z2075="",$AA2075="")</f>
        <v>0</v>
      </c>
      <c r="AH2075" s="21" t="str">
        <f t="shared" si="428"/>
        <v/>
      </c>
      <c r="AI2075" s="43" t="str">
        <f ca="1">IF(NOT($AC2075),"",IF(OR($B2075="",$C2075="",$E2075="",$F2075=""),"Preencha descrição, categoria, tipo e unidade.",IF(AND($B2075&lt;&gt;"",OR(LEFT($C2075,1)="1",LEFT($C2075,1)="2"),$D2075=""),"Informe a prática de restauração para itens diretos.",IF(AND($D2075&lt;&gt;"",NOT(OR(LEFT($C2075,1)="1",LEFT($C2075,1)="2"))),"Custos indiretos não devem pertencer a uma prática específica.",IF(AND($D2075&lt;&gt;"",COUNTIF(' PROJETO'!$B$14:$B$16,$D2075)=0),"Prática de restauração inválida ou não cadastrada.",IF(IF($D2075="",FALSE(),IF(COUNTIF(' PROJETO'!$B$14:$B$16,$D2075)=0,FALSE(),IFERROR(INDEX(' PROJETO'!$C$14:$C$16,MATCH($D2075,' PROJETO'!$B$14:$B$16,0))&lt;&gt;"Sim",FALSE()))),"A prática informada no item não foi selecionada na aba Projeto.",IF(AND(MAX($I2075,$L2075,$O2075,$R2075,$U2075,$X2075)&gt;'CONFG.  LISTAS'!$F$4,NOT(OR($Z2075&lt;&gt;"",$AA2075&lt;&gt;""))),"Memorial de cálculo ou anexo obrigatório não informado para item acima do limite.",IF(OR(AND($G2075&lt;&gt;"",$H2075&lt;&gt;"",OR($G2075&lt;=0,$H2075&lt;=0)),AND($J2075&lt;&gt;"",$K2075&lt;&gt;"",OR($J2075&lt;=0,$K2075&lt;=0)),AND($M2075&lt;&gt;"",$N2075&lt;&gt;"",OR($M2075&lt;=0,$N2075&lt;=0)),AND($P2075&lt;&gt;"",$Q2075&lt;&gt;"",OR($P2075&lt;=0,$Q2075&lt;=0)),AND($S2075&lt;&gt;"",$T2075&lt;&gt;"",OR($S2075&lt;=0,$T2075&lt;=0)),AND($V2075&lt;&gt;"",$W2075&lt;&gt;"",OR($V2075&lt;=0,$W2075&lt;=0))),"Revise os valores informados: valor unitário e quantidade devem ser maiores que zero.",IF(OR(AND($G2075="",$H2075&lt;&gt;""),AND($G2075&lt;&gt;"",$H2075=""),AND($J2075="",$K2075&lt;&gt;""),AND($J2075&lt;&gt;"",$K2075=""),AND($M2075="",$N2075&lt;&gt;""),AND($M2075&lt;&gt;"",$N2075=""),AND($P2075="",$Q2075&lt;&gt;""),AND($P2075&lt;&gt;"",$Q2075=""),AND($S2075="",$T2075&lt;&gt;""),AND($S2075&lt;&gt;"",$T2075=""),AND($V2075="",$W2075&lt;&gt;""),AND($V2075&lt;&gt;"",$W2075="")),"Há ano preenchido parcialmente: "&amp;TRIM(IF(AND($G2075="",$H2075&lt;&gt;""),"Ano 1 (falta valor unitário); ","")&amp;IF(AND($G2075&lt;&gt;"",$H2075=""),"Ano 1 (falta quantidade); ","")&amp;IF(AND($J2075="",$K2075&lt;&gt;""),"Ano 2 (falta valor unitário); ","")&amp;IF(AND($J2075&lt;&gt;"",$K2075=""),"Ano 2 (falta quantidade); ","")&amp;IF(AND($M2075="",$N2075&lt;&gt;""),"Ano 3 (falta valor unitário); ","")&amp;IF(AND($M2075&lt;&gt;"",$N2075=""),"Ano 3 (falta quantidade); ","")&amp;IF(AND($P2075="",$Q2075&lt;&gt;""),"Ano 4 (falta valor unitário); ","")&amp;IF(AND($P2075&lt;&gt;"",$Q2075=""),"Ano 4 (falta quantidade); ","")&amp;IF(AND($S2075="",$T2075&lt;&gt;""),"Ano 5 (falta valor unitário); ","")&amp;IF(AND($S2075&lt;&gt;"",$T2075=""),"Ano 5 (falta quantidade); ","")&amp;IF(AND($V2075="",$W2075&lt;&gt;""),"Ano 6 (falta valor unitário); ","")&amp;IF(AND($V2075&lt;&gt;"",$W2075=""),"Ano 6 (falta quantidade); ","")), IF(NOT(OR(AND($G2075&lt;&gt;"",$H2075&lt;&gt;""),AND($J2075&lt;&gt;"",$K2075&lt;&gt;""),AND($M2075&lt;&gt;"",$N2075&lt;&gt;""),AND($P2075&lt;&gt;"",$Q2075&lt;&gt;""),AND($S2075&lt;&gt;"",$T2075&lt;&gt;""),AND($V2075&lt;&gt;"",$W2075&lt;&gt;""))),"Informe pelo menos um ano completo com valor unitário e quantidade.",IF(AND($C2075&lt;&gt;"",$E2075&lt;&gt;"",LEFT(TRIM($C2075),1)&lt;&gt;LEFT(TRIM($E2075),1)),"Categoria e tipo estão incompatíveis.",IF(IF(OR($E2075="",$F2075=""),FALSE(),IFERROR(COUNTIF(INDIRECT("UNITS_"&amp;SUBSTITUTE(LEFT($E2075,FIND(" ",$E2075&amp;" ")-1),".","_")),$F2075)=0,TRUE())),"Unidade incompatível com o tipo selecionado.",IF(OR(AND(ISNUMBER(SEARCH("comunic",LOWER($B2075))),LEFT($E2075,3)&lt;&gt;"4.4"),AND(ISNUMBER(SEARCH("monitor",LOWER($B2075))),NOT(OR(LEFT($E2075,3)="1.5",LEFT($E2075,3)="2.5")))),"Revise a classificação do item conforme as regras de preenchimento.",IF(AND($B2075&lt;&gt;"",OR(ISNUMBER(SEARCH("outro",LOWER($B2075))),ISNUMBER(SEARCH("divers",LOWER($B2075))),ISNUMBER(SEARCH("kit",LOWER($B2075))),ISNUMBER(SEARCH("ferrament",LOWER($B2075))),ISNUMBER(SEARCH("epi",LOWER($B2075)))),NOT(OR($Z2075&lt;&gt;"",$AA2075&lt;&gt;""))),"Descrição muito genérica: detalhe melhor o item e registre o racional no memorial ou em anexo.",IF(AND($Y2075=0,$B2075&lt;&gt;"",OR($G2075&lt;&gt;"",$H2075&lt;&gt;"",$J2075&lt;&gt;"",$K2075&lt;&gt;"",$M2075&lt;&gt;"",$N2075&lt;&gt;"",$P2075&lt;&gt;"",$Q2075&lt;&gt;"",$S2075&lt;&gt;"",$T2075&lt;&gt;"",$V2075&lt;&gt;"",$W2075&lt;&gt;"")),"O item possui dados lançados, mas o total está zerado. Revise os valores informados.","")))))))))))))))</f>
        <v/>
      </c>
    </row>
    <row r="2076" spans="1:35" ht="14.25" customHeight="1" x14ac:dyDescent="0.25">
      <c r="A2076" s="57" t="str">
        <f t="shared" si="416"/>
        <v/>
      </c>
      <c r="B2076" s="58"/>
      <c r="C2076" s="58"/>
      <c r="D2076" s="58"/>
      <c r="E2076" s="58"/>
      <c r="F2076" s="58"/>
      <c r="G2076" s="269"/>
      <c r="H2076" s="59"/>
      <c r="I2076" s="273">
        <f t="shared" si="417"/>
        <v>0</v>
      </c>
      <c r="J2076" s="269"/>
      <c r="K2076" s="59"/>
      <c r="L2076" s="270">
        <f t="shared" si="418"/>
        <v>0</v>
      </c>
      <c r="M2076" s="269"/>
      <c r="N2076" s="59"/>
      <c r="O2076" s="270">
        <f t="shared" si="419"/>
        <v>0</v>
      </c>
      <c r="P2076" s="269"/>
      <c r="Q2076" s="59"/>
      <c r="R2076" s="271">
        <f t="shared" si="420"/>
        <v>0</v>
      </c>
      <c r="S2076" s="269"/>
      <c r="T2076" s="59"/>
      <c r="U2076" s="270">
        <f t="shared" si="421"/>
        <v>0</v>
      </c>
      <c r="V2076" s="269"/>
      <c r="W2076" s="59"/>
      <c r="X2076" s="270">
        <f t="shared" si="422"/>
        <v>0</v>
      </c>
      <c r="Y2076" s="270">
        <f t="shared" si="423"/>
        <v>0</v>
      </c>
      <c r="Z2076" s="58"/>
      <c r="AA2076" s="58"/>
      <c r="AB2076" s="60" t="str">
        <f t="shared" si="424"/>
        <v/>
      </c>
      <c r="AC2076" s="21" t="b">
        <f t="shared" si="425"/>
        <v>0</v>
      </c>
      <c r="AD2076" s="21" t="b">
        <f t="shared" si="426"/>
        <v>0</v>
      </c>
      <c r="AE2076" s="21" t="b">
        <f t="shared" si="427"/>
        <v>0</v>
      </c>
      <c r="AF2076" s="21" t="b">
        <f ca="1">OR(AND($AC2076,NOT($AD2076)),AND($AC2076,OR(AND($G2076="",$H2076&lt;&gt;""),AND($G2076&lt;&gt;"",$H2076=""),AND($J2076="",$K2076&lt;&gt;""),AND($J2076&lt;&gt;"",$K2076=""),AND($M2076="",$N2076&lt;&gt;""),AND($M2076&lt;&gt;"",$N2076=""),AND($P2076="",$Q2076&lt;&gt;""),AND($P2076&lt;&gt;"",$Q2076=""),AND($S2076="",$T2076&lt;&gt;""),AND($S2076&lt;&gt;"",$T2076=""),AND($V2076="",$W2076&lt;&gt;""),AND($V2076&lt;&gt;"",$W2076=""))),AND($C2076&lt;&gt;"",$E2076&lt;&gt;"",LEFT(TRIM($C2076),1)&lt;&gt;LEFT(TRIM($E2076),1)),IF(OR($E2076="",$F2076=""),FALSE(),IFERROR(COUNTIF(INDIRECT("UNITS_"&amp;SUBSTITUTE(LEFT($E2076,FIND(" ",$E2076&amp;" ")-1),".","_")),$F2076)=0,TRUE())),AND($B2076&lt;&gt;"",OR(ISNUMBER(SEARCH("outro",LOWER($B2076))),ISNUMBER(SEARCH("divers",LOWER($B2076))),ISNUMBER(SEARCH("etc",LOWER($B2076))))),OR(AND(ISNUMBER(SEARCH("comunic",LOWER($B2076))),LEFT($E2076,3)&lt;&gt;"4.4"),AND(ISNUMBER(SEARCH("monitor",LOWER($B2076))),NOT(OR(LEFT($E2076,3)="1.5",LEFT($E2076,3)="2.5")))),AND($B2076&lt;&gt;"",OR(LEFT($C2076,1)="1",LEFT($C2076,1)="2"),$D2076=""),AND($D2076&lt;&gt;"",NOT(OR(LEFT($C2076,1)="1",LEFT($C2076,1)="2"))),AND($D2076&lt;&gt;"",COUNTIF(' PROJETO'!$B$14:$B$16,$D2076)=0),IF($D2076="",FALSE(),IF(COUNTIF(' PROJETO'!$B$14:$B$16,$D2076)=0,FALSE(),IFERROR(INDEX(' PROJETO'!$C$14:$C$16,MATCH($D2076,' PROJETO'!$B$14:$B$16,0))&lt;&gt;"Sim",FALSE()))))</f>
        <v>0</v>
      </c>
      <c r="AG2076" s="21" t="b">
        <f>AND($AC2076,$Y2076&gt;'CONFG.  LISTAS'!$F$4,$Z2076="",$AA2076="")</f>
        <v>0</v>
      </c>
      <c r="AH2076" s="21" t="str">
        <f t="shared" si="428"/>
        <v/>
      </c>
      <c r="AI2076" s="43" t="str">
        <f ca="1">IF(NOT($AC2076),"",IF(OR($B2076="",$C2076="",$E2076="",$F2076=""),"Preencha descrição, categoria, tipo e unidade.",IF(AND($B2076&lt;&gt;"",OR(LEFT($C2076,1)="1",LEFT($C2076,1)="2"),$D2076=""),"Informe a prática de restauração para itens diretos.",IF(AND($D2076&lt;&gt;"",NOT(OR(LEFT($C2076,1)="1",LEFT($C2076,1)="2"))),"Custos indiretos não devem pertencer a uma prática específica.",IF(AND($D2076&lt;&gt;"",COUNTIF(' PROJETO'!$B$14:$B$16,$D2076)=0),"Prática de restauração inválida ou não cadastrada.",IF(IF($D2076="",FALSE(),IF(COUNTIF(' PROJETO'!$B$14:$B$16,$D2076)=0,FALSE(),IFERROR(INDEX(' PROJETO'!$C$14:$C$16,MATCH($D2076,' PROJETO'!$B$14:$B$16,0))&lt;&gt;"Sim",FALSE()))),"A prática informada no item não foi selecionada na aba Projeto.",IF(AND(MAX($I2076,$L2076,$O2076,$R2076,$U2076,$X2076)&gt;'CONFG.  LISTAS'!$F$4,NOT(OR($Z2076&lt;&gt;"",$AA2076&lt;&gt;""))),"Memorial de cálculo ou anexo obrigatório não informado para item acima do limite.",IF(OR(AND($G2076&lt;&gt;"",$H2076&lt;&gt;"",OR($G2076&lt;=0,$H2076&lt;=0)),AND($J2076&lt;&gt;"",$K2076&lt;&gt;"",OR($J2076&lt;=0,$K2076&lt;=0)),AND($M2076&lt;&gt;"",$N2076&lt;&gt;"",OR($M2076&lt;=0,$N2076&lt;=0)),AND($P2076&lt;&gt;"",$Q2076&lt;&gt;"",OR($P2076&lt;=0,$Q2076&lt;=0)),AND($S2076&lt;&gt;"",$T2076&lt;&gt;"",OR($S2076&lt;=0,$T2076&lt;=0)),AND($V2076&lt;&gt;"",$W2076&lt;&gt;"",OR($V2076&lt;=0,$W2076&lt;=0))),"Revise os valores informados: valor unitário e quantidade devem ser maiores que zero.",IF(OR(AND($G2076="",$H2076&lt;&gt;""),AND($G2076&lt;&gt;"",$H2076=""),AND($J2076="",$K2076&lt;&gt;""),AND($J2076&lt;&gt;"",$K2076=""),AND($M2076="",$N2076&lt;&gt;""),AND($M2076&lt;&gt;"",$N2076=""),AND($P2076="",$Q2076&lt;&gt;""),AND($P2076&lt;&gt;"",$Q2076=""),AND($S2076="",$T2076&lt;&gt;""),AND($S2076&lt;&gt;"",$T2076=""),AND($V2076="",$W2076&lt;&gt;""),AND($V2076&lt;&gt;"",$W2076="")),"Há ano preenchido parcialmente: "&amp;TRIM(IF(AND($G2076="",$H2076&lt;&gt;""),"Ano 1 (falta valor unitário); ","")&amp;IF(AND($G2076&lt;&gt;"",$H2076=""),"Ano 1 (falta quantidade); ","")&amp;IF(AND($J2076="",$K2076&lt;&gt;""),"Ano 2 (falta valor unitário); ","")&amp;IF(AND($J2076&lt;&gt;"",$K2076=""),"Ano 2 (falta quantidade); ","")&amp;IF(AND($M2076="",$N2076&lt;&gt;""),"Ano 3 (falta valor unitário); ","")&amp;IF(AND($M2076&lt;&gt;"",$N2076=""),"Ano 3 (falta quantidade); ","")&amp;IF(AND($P2076="",$Q2076&lt;&gt;""),"Ano 4 (falta valor unitário); ","")&amp;IF(AND($P2076&lt;&gt;"",$Q2076=""),"Ano 4 (falta quantidade); ","")&amp;IF(AND($S2076="",$T2076&lt;&gt;""),"Ano 5 (falta valor unitário); ","")&amp;IF(AND($S2076&lt;&gt;"",$T2076=""),"Ano 5 (falta quantidade); ","")&amp;IF(AND($V2076="",$W2076&lt;&gt;""),"Ano 6 (falta valor unitário); ","")&amp;IF(AND($V2076&lt;&gt;"",$W2076=""),"Ano 6 (falta quantidade); ","")), IF(NOT(OR(AND($G2076&lt;&gt;"",$H2076&lt;&gt;""),AND($J2076&lt;&gt;"",$K2076&lt;&gt;""),AND($M2076&lt;&gt;"",$N2076&lt;&gt;""),AND($P2076&lt;&gt;"",$Q2076&lt;&gt;""),AND($S2076&lt;&gt;"",$T2076&lt;&gt;""),AND($V2076&lt;&gt;"",$W2076&lt;&gt;""))),"Informe pelo menos um ano completo com valor unitário e quantidade.",IF(AND($C2076&lt;&gt;"",$E2076&lt;&gt;"",LEFT(TRIM($C2076),1)&lt;&gt;LEFT(TRIM($E2076),1)),"Categoria e tipo estão incompatíveis.",IF(IF(OR($E2076="",$F2076=""),FALSE(),IFERROR(COUNTIF(INDIRECT("UNITS_"&amp;SUBSTITUTE(LEFT($E2076,FIND(" ",$E2076&amp;" ")-1),".","_")),$F2076)=0,TRUE())),"Unidade incompatível com o tipo selecionado.",IF(OR(AND(ISNUMBER(SEARCH("comunic",LOWER($B2076))),LEFT($E2076,3)&lt;&gt;"4.4"),AND(ISNUMBER(SEARCH("monitor",LOWER($B2076))),NOT(OR(LEFT($E2076,3)="1.5",LEFT($E2076,3)="2.5")))),"Revise a classificação do item conforme as regras de preenchimento.",IF(AND($B2076&lt;&gt;"",OR(ISNUMBER(SEARCH("outro",LOWER($B2076))),ISNUMBER(SEARCH("divers",LOWER($B2076))),ISNUMBER(SEARCH("kit",LOWER($B2076))),ISNUMBER(SEARCH("ferrament",LOWER($B2076))),ISNUMBER(SEARCH("epi",LOWER($B2076)))),NOT(OR($Z2076&lt;&gt;"",$AA2076&lt;&gt;""))),"Descrição muito genérica: detalhe melhor o item e registre o racional no memorial ou em anexo.",IF(AND($Y2076=0,$B2076&lt;&gt;"",OR($G2076&lt;&gt;"",$H2076&lt;&gt;"",$J2076&lt;&gt;"",$K2076&lt;&gt;"",$M2076&lt;&gt;"",$N2076&lt;&gt;"",$P2076&lt;&gt;"",$Q2076&lt;&gt;"",$S2076&lt;&gt;"",$T2076&lt;&gt;"",$V2076&lt;&gt;"",$W2076&lt;&gt;"")),"O item possui dados lançados, mas o total está zerado. Revise os valores informados.","")))))))))))))))</f>
        <v/>
      </c>
    </row>
    <row r="2077" spans="1:35" ht="14.25" customHeight="1" x14ac:dyDescent="0.25">
      <c r="A2077" s="57" t="str">
        <f t="shared" si="416"/>
        <v/>
      </c>
      <c r="B2077" s="61"/>
      <c r="C2077" s="61"/>
      <c r="D2077" s="58"/>
      <c r="E2077" s="61"/>
      <c r="F2077" s="61"/>
      <c r="G2077" s="272"/>
      <c r="H2077" s="62"/>
      <c r="I2077" s="273">
        <f t="shared" si="417"/>
        <v>0</v>
      </c>
      <c r="J2077" s="272"/>
      <c r="K2077" s="62"/>
      <c r="L2077" s="270">
        <f t="shared" si="418"/>
        <v>0</v>
      </c>
      <c r="M2077" s="272"/>
      <c r="N2077" s="62"/>
      <c r="O2077" s="270">
        <f t="shared" si="419"/>
        <v>0</v>
      </c>
      <c r="P2077" s="272"/>
      <c r="Q2077" s="62"/>
      <c r="R2077" s="271">
        <f t="shared" si="420"/>
        <v>0</v>
      </c>
      <c r="S2077" s="272"/>
      <c r="T2077" s="62"/>
      <c r="U2077" s="270">
        <f t="shared" si="421"/>
        <v>0</v>
      </c>
      <c r="V2077" s="272"/>
      <c r="W2077" s="62"/>
      <c r="X2077" s="270">
        <f t="shared" si="422"/>
        <v>0</v>
      </c>
      <c r="Y2077" s="270">
        <f t="shared" si="423"/>
        <v>0</v>
      </c>
      <c r="Z2077" s="61"/>
      <c r="AA2077" s="61"/>
      <c r="AB2077" s="60" t="str">
        <f t="shared" si="424"/>
        <v/>
      </c>
      <c r="AC2077" s="21" t="b">
        <f t="shared" si="425"/>
        <v>0</v>
      </c>
      <c r="AD2077" s="21" t="b">
        <f t="shared" si="426"/>
        <v>0</v>
      </c>
      <c r="AE2077" s="21" t="b">
        <f t="shared" si="427"/>
        <v>0</v>
      </c>
      <c r="AF2077" s="21" t="b">
        <f ca="1">OR(AND($AC2077,NOT($AD2077)),AND($AC2077,OR(AND($G2077="",$H2077&lt;&gt;""),AND($G2077&lt;&gt;"",$H2077=""),AND($J2077="",$K2077&lt;&gt;""),AND($J2077&lt;&gt;"",$K2077=""),AND($M2077="",$N2077&lt;&gt;""),AND($M2077&lt;&gt;"",$N2077=""),AND($P2077="",$Q2077&lt;&gt;""),AND($P2077&lt;&gt;"",$Q2077=""),AND($S2077="",$T2077&lt;&gt;""),AND($S2077&lt;&gt;"",$T2077=""),AND($V2077="",$W2077&lt;&gt;""),AND($V2077&lt;&gt;"",$W2077=""))),AND($C2077&lt;&gt;"",$E2077&lt;&gt;"",LEFT(TRIM($C2077),1)&lt;&gt;LEFT(TRIM($E2077),1)),IF(OR($E2077="",$F2077=""),FALSE(),IFERROR(COUNTIF(INDIRECT("UNITS_"&amp;SUBSTITUTE(LEFT($E2077,FIND(" ",$E2077&amp;" ")-1),".","_")),$F2077)=0,TRUE())),AND($B2077&lt;&gt;"",OR(ISNUMBER(SEARCH("outro",LOWER($B2077))),ISNUMBER(SEARCH("divers",LOWER($B2077))),ISNUMBER(SEARCH("etc",LOWER($B2077))))),OR(AND(ISNUMBER(SEARCH("comunic",LOWER($B2077))),LEFT($E2077,3)&lt;&gt;"4.4"),AND(ISNUMBER(SEARCH("monitor",LOWER($B2077))),NOT(OR(LEFT($E2077,3)="1.5",LEFT($E2077,3)="2.5")))),AND($B2077&lt;&gt;"",OR(LEFT($C2077,1)="1",LEFT($C2077,1)="2"),$D2077=""),AND($D2077&lt;&gt;"",NOT(OR(LEFT($C2077,1)="1",LEFT($C2077,1)="2"))),AND($D2077&lt;&gt;"",COUNTIF(' PROJETO'!$B$14:$B$16,$D2077)=0),IF($D2077="",FALSE(),IF(COUNTIF(' PROJETO'!$B$14:$B$16,$D2077)=0,FALSE(),IFERROR(INDEX(' PROJETO'!$C$14:$C$16,MATCH($D2077,' PROJETO'!$B$14:$B$16,0))&lt;&gt;"Sim",FALSE()))))</f>
        <v>0</v>
      </c>
      <c r="AG2077" s="21" t="b">
        <f>AND($AC2077,$Y2077&gt;'CONFG.  LISTAS'!$F$4,$Z2077="",$AA2077="")</f>
        <v>0</v>
      </c>
      <c r="AH2077" s="21" t="str">
        <f t="shared" si="428"/>
        <v/>
      </c>
      <c r="AI2077" s="43" t="str">
        <f ca="1">IF(NOT($AC2077),"",IF(OR($B2077="",$C2077="",$E2077="",$F2077=""),"Preencha descrição, categoria, tipo e unidade.",IF(AND($B2077&lt;&gt;"",OR(LEFT($C2077,1)="1",LEFT($C2077,1)="2"),$D2077=""),"Informe a prática de restauração para itens diretos.",IF(AND($D2077&lt;&gt;"",NOT(OR(LEFT($C2077,1)="1",LEFT($C2077,1)="2"))),"Custos indiretos não devem pertencer a uma prática específica.",IF(AND($D2077&lt;&gt;"",COUNTIF(' PROJETO'!$B$14:$B$16,$D2077)=0),"Prática de restauração inválida ou não cadastrada.",IF(IF($D2077="",FALSE(),IF(COUNTIF(' PROJETO'!$B$14:$B$16,$D2077)=0,FALSE(),IFERROR(INDEX(' PROJETO'!$C$14:$C$16,MATCH($D2077,' PROJETO'!$B$14:$B$16,0))&lt;&gt;"Sim",FALSE()))),"A prática informada no item não foi selecionada na aba Projeto.",IF(AND(MAX($I2077,$L2077,$O2077,$R2077,$U2077,$X2077)&gt;'CONFG.  LISTAS'!$F$4,NOT(OR($Z2077&lt;&gt;"",$AA2077&lt;&gt;""))),"Memorial de cálculo ou anexo obrigatório não informado para item acima do limite.",IF(OR(AND($G2077&lt;&gt;"",$H2077&lt;&gt;"",OR($G2077&lt;=0,$H2077&lt;=0)),AND($J2077&lt;&gt;"",$K2077&lt;&gt;"",OR($J2077&lt;=0,$K2077&lt;=0)),AND($M2077&lt;&gt;"",$N2077&lt;&gt;"",OR($M2077&lt;=0,$N2077&lt;=0)),AND($P2077&lt;&gt;"",$Q2077&lt;&gt;"",OR($P2077&lt;=0,$Q2077&lt;=0)),AND($S2077&lt;&gt;"",$T2077&lt;&gt;"",OR($S2077&lt;=0,$T2077&lt;=0)),AND($V2077&lt;&gt;"",$W2077&lt;&gt;"",OR($V2077&lt;=0,$W2077&lt;=0))),"Revise os valores informados: valor unitário e quantidade devem ser maiores que zero.",IF(OR(AND($G2077="",$H2077&lt;&gt;""),AND($G2077&lt;&gt;"",$H2077=""),AND($J2077="",$K2077&lt;&gt;""),AND($J2077&lt;&gt;"",$K2077=""),AND($M2077="",$N2077&lt;&gt;""),AND($M2077&lt;&gt;"",$N2077=""),AND($P2077="",$Q2077&lt;&gt;""),AND($P2077&lt;&gt;"",$Q2077=""),AND($S2077="",$T2077&lt;&gt;""),AND($S2077&lt;&gt;"",$T2077=""),AND($V2077="",$W2077&lt;&gt;""),AND($V2077&lt;&gt;"",$W2077="")),"Há ano preenchido parcialmente: "&amp;TRIM(IF(AND($G2077="",$H2077&lt;&gt;""),"Ano 1 (falta valor unitário); ","")&amp;IF(AND($G2077&lt;&gt;"",$H2077=""),"Ano 1 (falta quantidade); ","")&amp;IF(AND($J2077="",$K2077&lt;&gt;""),"Ano 2 (falta valor unitário); ","")&amp;IF(AND($J2077&lt;&gt;"",$K2077=""),"Ano 2 (falta quantidade); ","")&amp;IF(AND($M2077="",$N2077&lt;&gt;""),"Ano 3 (falta valor unitário); ","")&amp;IF(AND($M2077&lt;&gt;"",$N2077=""),"Ano 3 (falta quantidade); ","")&amp;IF(AND($P2077="",$Q2077&lt;&gt;""),"Ano 4 (falta valor unitário); ","")&amp;IF(AND($P2077&lt;&gt;"",$Q2077=""),"Ano 4 (falta quantidade); ","")&amp;IF(AND($S2077="",$T2077&lt;&gt;""),"Ano 5 (falta valor unitário); ","")&amp;IF(AND($S2077&lt;&gt;"",$T2077=""),"Ano 5 (falta quantidade); ","")&amp;IF(AND($V2077="",$W2077&lt;&gt;""),"Ano 6 (falta valor unitário); ","")&amp;IF(AND($V2077&lt;&gt;"",$W2077=""),"Ano 6 (falta quantidade); ","")), IF(NOT(OR(AND($G2077&lt;&gt;"",$H2077&lt;&gt;""),AND($J2077&lt;&gt;"",$K2077&lt;&gt;""),AND($M2077&lt;&gt;"",$N2077&lt;&gt;""),AND($P2077&lt;&gt;"",$Q2077&lt;&gt;""),AND($S2077&lt;&gt;"",$T2077&lt;&gt;""),AND($V2077&lt;&gt;"",$W2077&lt;&gt;""))),"Informe pelo menos um ano completo com valor unitário e quantidade.",IF(AND($C2077&lt;&gt;"",$E2077&lt;&gt;"",LEFT(TRIM($C2077),1)&lt;&gt;LEFT(TRIM($E2077),1)),"Categoria e tipo estão incompatíveis.",IF(IF(OR($E2077="",$F2077=""),FALSE(),IFERROR(COUNTIF(INDIRECT("UNITS_"&amp;SUBSTITUTE(LEFT($E2077,FIND(" ",$E2077&amp;" ")-1),".","_")),$F2077)=0,TRUE())),"Unidade incompatível com o tipo selecionado.",IF(OR(AND(ISNUMBER(SEARCH("comunic",LOWER($B2077))),LEFT($E2077,3)&lt;&gt;"4.4"),AND(ISNUMBER(SEARCH("monitor",LOWER($B2077))),NOT(OR(LEFT($E2077,3)="1.5",LEFT($E2077,3)="2.5")))),"Revise a classificação do item conforme as regras de preenchimento.",IF(AND($B2077&lt;&gt;"",OR(ISNUMBER(SEARCH("outro",LOWER($B2077))),ISNUMBER(SEARCH("divers",LOWER($B2077))),ISNUMBER(SEARCH("kit",LOWER($B2077))),ISNUMBER(SEARCH("ferrament",LOWER($B2077))),ISNUMBER(SEARCH("epi",LOWER($B2077)))),NOT(OR($Z2077&lt;&gt;"",$AA2077&lt;&gt;""))),"Descrição muito genérica: detalhe melhor o item e registre o racional no memorial ou em anexo.",IF(AND($Y2077=0,$B2077&lt;&gt;"",OR($G2077&lt;&gt;"",$H2077&lt;&gt;"",$J2077&lt;&gt;"",$K2077&lt;&gt;"",$M2077&lt;&gt;"",$N2077&lt;&gt;"",$P2077&lt;&gt;"",$Q2077&lt;&gt;"",$S2077&lt;&gt;"",$T2077&lt;&gt;"",$V2077&lt;&gt;"",$W2077&lt;&gt;"")),"O item possui dados lançados, mas o total está zerado. Revise os valores informados.","")))))))))))))))</f>
        <v/>
      </c>
    </row>
    <row r="2078" spans="1:35" ht="14.25" customHeight="1" x14ac:dyDescent="0.25">
      <c r="A2078" s="57" t="str">
        <f t="shared" si="416"/>
        <v/>
      </c>
      <c r="B2078" s="58"/>
      <c r="C2078" s="58"/>
      <c r="D2078" s="58"/>
      <c r="E2078" s="58"/>
      <c r="F2078" s="58"/>
      <c r="G2078" s="269"/>
      <c r="H2078" s="59"/>
      <c r="I2078" s="273">
        <f t="shared" si="417"/>
        <v>0</v>
      </c>
      <c r="J2078" s="269"/>
      <c r="K2078" s="59"/>
      <c r="L2078" s="270">
        <f t="shared" si="418"/>
        <v>0</v>
      </c>
      <c r="M2078" s="269"/>
      <c r="N2078" s="59"/>
      <c r="O2078" s="270">
        <f t="shared" si="419"/>
        <v>0</v>
      </c>
      <c r="P2078" s="269"/>
      <c r="Q2078" s="59"/>
      <c r="R2078" s="271">
        <f t="shared" si="420"/>
        <v>0</v>
      </c>
      <c r="S2078" s="269"/>
      <c r="T2078" s="59"/>
      <c r="U2078" s="270">
        <f t="shared" si="421"/>
        <v>0</v>
      </c>
      <c r="V2078" s="269"/>
      <c r="W2078" s="59"/>
      <c r="X2078" s="270">
        <f t="shared" si="422"/>
        <v>0</v>
      </c>
      <c r="Y2078" s="270">
        <f t="shared" si="423"/>
        <v>0</v>
      </c>
      <c r="Z2078" s="58"/>
      <c r="AA2078" s="58"/>
      <c r="AB2078" s="60" t="str">
        <f t="shared" si="424"/>
        <v/>
      </c>
      <c r="AC2078" s="21" t="b">
        <f t="shared" si="425"/>
        <v>0</v>
      </c>
      <c r="AD2078" s="21" t="b">
        <f t="shared" si="426"/>
        <v>0</v>
      </c>
      <c r="AE2078" s="21" t="b">
        <f t="shared" si="427"/>
        <v>0</v>
      </c>
      <c r="AF2078" s="21" t="b">
        <f ca="1">OR(AND($AC2078,NOT($AD2078)),AND($AC2078,OR(AND($G2078="",$H2078&lt;&gt;""),AND($G2078&lt;&gt;"",$H2078=""),AND($J2078="",$K2078&lt;&gt;""),AND($J2078&lt;&gt;"",$K2078=""),AND($M2078="",$N2078&lt;&gt;""),AND($M2078&lt;&gt;"",$N2078=""),AND($P2078="",$Q2078&lt;&gt;""),AND($P2078&lt;&gt;"",$Q2078=""),AND($S2078="",$T2078&lt;&gt;""),AND($S2078&lt;&gt;"",$T2078=""),AND($V2078="",$W2078&lt;&gt;""),AND($V2078&lt;&gt;"",$W2078=""))),AND($C2078&lt;&gt;"",$E2078&lt;&gt;"",LEFT(TRIM($C2078),1)&lt;&gt;LEFT(TRIM($E2078),1)),IF(OR($E2078="",$F2078=""),FALSE(),IFERROR(COUNTIF(INDIRECT("UNITS_"&amp;SUBSTITUTE(LEFT($E2078,FIND(" ",$E2078&amp;" ")-1),".","_")),$F2078)=0,TRUE())),AND($B2078&lt;&gt;"",OR(ISNUMBER(SEARCH("outro",LOWER($B2078))),ISNUMBER(SEARCH("divers",LOWER($B2078))),ISNUMBER(SEARCH("etc",LOWER($B2078))))),OR(AND(ISNUMBER(SEARCH("comunic",LOWER($B2078))),LEFT($E2078,3)&lt;&gt;"4.4"),AND(ISNUMBER(SEARCH("monitor",LOWER($B2078))),NOT(OR(LEFT($E2078,3)="1.5",LEFT($E2078,3)="2.5")))),AND($B2078&lt;&gt;"",OR(LEFT($C2078,1)="1",LEFT($C2078,1)="2"),$D2078=""),AND($D2078&lt;&gt;"",NOT(OR(LEFT($C2078,1)="1",LEFT($C2078,1)="2"))),AND($D2078&lt;&gt;"",COUNTIF(' PROJETO'!$B$14:$B$16,$D2078)=0),IF($D2078="",FALSE(),IF(COUNTIF(' PROJETO'!$B$14:$B$16,$D2078)=0,FALSE(),IFERROR(INDEX(' PROJETO'!$C$14:$C$16,MATCH($D2078,' PROJETO'!$B$14:$B$16,0))&lt;&gt;"Sim",FALSE()))))</f>
        <v>0</v>
      </c>
      <c r="AG2078" s="21" t="b">
        <f>AND($AC2078,$Y2078&gt;'CONFG.  LISTAS'!$F$4,$Z2078="",$AA2078="")</f>
        <v>0</v>
      </c>
      <c r="AH2078" s="21" t="str">
        <f t="shared" si="428"/>
        <v/>
      </c>
      <c r="AI2078" s="43" t="str">
        <f ca="1">IF(NOT($AC2078),"",IF(OR($B2078="",$C2078="",$E2078="",$F2078=""),"Preencha descrição, categoria, tipo e unidade.",IF(AND($B2078&lt;&gt;"",OR(LEFT($C2078,1)="1",LEFT($C2078,1)="2"),$D2078=""),"Informe a prática de restauração para itens diretos.",IF(AND($D2078&lt;&gt;"",NOT(OR(LEFT($C2078,1)="1",LEFT($C2078,1)="2"))),"Custos indiretos não devem pertencer a uma prática específica.",IF(AND($D2078&lt;&gt;"",COUNTIF(' PROJETO'!$B$14:$B$16,$D2078)=0),"Prática de restauração inválida ou não cadastrada.",IF(IF($D2078="",FALSE(),IF(COUNTIF(' PROJETO'!$B$14:$B$16,$D2078)=0,FALSE(),IFERROR(INDEX(' PROJETO'!$C$14:$C$16,MATCH($D2078,' PROJETO'!$B$14:$B$16,0))&lt;&gt;"Sim",FALSE()))),"A prática informada no item não foi selecionada na aba Projeto.",IF(AND(MAX($I2078,$L2078,$O2078,$R2078,$U2078,$X2078)&gt;'CONFG.  LISTAS'!$F$4,NOT(OR($Z2078&lt;&gt;"",$AA2078&lt;&gt;""))),"Memorial de cálculo ou anexo obrigatório não informado para item acima do limite.",IF(OR(AND($G2078&lt;&gt;"",$H2078&lt;&gt;"",OR($G2078&lt;=0,$H2078&lt;=0)),AND($J2078&lt;&gt;"",$K2078&lt;&gt;"",OR($J2078&lt;=0,$K2078&lt;=0)),AND($M2078&lt;&gt;"",$N2078&lt;&gt;"",OR($M2078&lt;=0,$N2078&lt;=0)),AND($P2078&lt;&gt;"",$Q2078&lt;&gt;"",OR($P2078&lt;=0,$Q2078&lt;=0)),AND($S2078&lt;&gt;"",$T2078&lt;&gt;"",OR($S2078&lt;=0,$T2078&lt;=0)),AND($V2078&lt;&gt;"",$W2078&lt;&gt;"",OR($V2078&lt;=0,$W2078&lt;=0))),"Revise os valores informados: valor unitário e quantidade devem ser maiores que zero.",IF(OR(AND($G2078="",$H2078&lt;&gt;""),AND($G2078&lt;&gt;"",$H2078=""),AND($J2078="",$K2078&lt;&gt;""),AND($J2078&lt;&gt;"",$K2078=""),AND($M2078="",$N2078&lt;&gt;""),AND($M2078&lt;&gt;"",$N2078=""),AND($P2078="",$Q2078&lt;&gt;""),AND($P2078&lt;&gt;"",$Q2078=""),AND($S2078="",$T2078&lt;&gt;""),AND($S2078&lt;&gt;"",$T2078=""),AND($V2078="",$W2078&lt;&gt;""),AND($V2078&lt;&gt;"",$W2078="")),"Há ano preenchido parcialmente: "&amp;TRIM(IF(AND($G2078="",$H2078&lt;&gt;""),"Ano 1 (falta valor unitário); ","")&amp;IF(AND($G2078&lt;&gt;"",$H2078=""),"Ano 1 (falta quantidade); ","")&amp;IF(AND($J2078="",$K2078&lt;&gt;""),"Ano 2 (falta valor unitário); ","")&amp;IF(AND($J2078&lt;&gt;"",$K2078=""),"Ano 2 (falta quantidade); ","")&amp;IF(AND($M2078="",$N2078&lt;&gt;""),"Ano 3 (falta valor unitário); ","")&amp;IF(AND($M2078&lt;&gt;"",$N2078=""),"Ano 3 (falta quantidade); ","")&amp;IF(AND($P2078="",$Q2078&lt;&gt;""),"Ano 4 (falta valor unitário); ","")&amp;IF(AND($P2078&lt;&gt;"",$Q2078=""),"Ano 4 (falta quantidade); ","")&amp;IF(AND($S2078="",$T2078&lt;&gt;""),"Ano 5 (falta valor unitário); ","")&amp;IF(AND($S2078&lt;&gt;"",$T2078=""),"Ano 5 (falta quantidade); ","")&amp;IF(AND($V2078="",$W2078&lt;&gt;""),"Ano 6 (falta valor unitário); ","")&amp;IF(AND($V2078&lt;&gt;"",$W2078=""),"Ano 6 (falta quantidade); ","")), IF(NOT(OR(AND($G2078&lt;&gt;"",$H2078&lt;&gt;""),AND($J2078&lt;&gt;"",$K2078&lt;&gt;""),AND($M2078&lt;&gt;"",$N2078&lt;&gt;""),AND($P2078&lt;&gt;"",$Q2078&lt;&gt;""),AND($S2078&lt;&gt;"",$T2078&lt;&gt;""),AND($V2078&lt;&gt;"",$W2078&lt;&gt;""))),"Informe pelo menos um ano completo com valor unitário e quantidade.",IF(AND($C2078&lt;&gt;"",$E2078&lt;&gt;"",LEFT(TRIM($C2078),1)&lt;&gt;LEFT(TRIM($E2078),1)),"Categoria e tipo estão incompatíveis.",IF(IF(OR($E2078="",$F2078=""),FALSE(),IFERROR(COUNTIF(INDIRECT("UNITS_"&amp;SUBSTITUTE(LEFT($E2078,FIND(" ",$E2078&amp;" ")-1),".","_")),$F2078)=0,TRUE())),"Unidade incompatível com o tipo selecionado.",IF(OR(AND(ISNUMBER(SEARCH("comunic",LOWER($B2078))),LEFT($E2078,3)&lt;&gt;"4.4"),AND(ISNUMBER(SEARCH("monitor",LOWER($B2078))),NOT(OR(LEFT($E2078,3)="1.5",LEFT($E2078,3)="2.5")))),"Revise a classificação do item conforme as regras de preenchimento.",IF(AND($B2078&lt;&gt;"",OR(ISNUMBER(SEARCH("outro",LOWER($B2078))),ISNUMBER(SEARCH("divers",LOWER($B2078))),ISNUMBER(SEARCH("kit",LOWER($B2078))),ISNUMBER(SEARCH("ferrament",LOWER($B2078))),ISNUMBER(SEARCH("epi",LOWER($B2078)))),NOT(OR($Z2078&lt;&gt;"",$AA2078&lt;&gt;""))),"Descrição muito genérica: detalhe melhor o item e registre o racional no memorial ou em anexo.",IF(AND($Y2078=0,$B2078&lt;&gt;"",OR($G2078&lt;&gt;"",$H2078&lt;&gt;"",$J2078&lt;&gt;"",$K2078&lt;&gt;"",$M2078&lt;&gt;"",$N2078&lt;&gt;"",$P2078&lt;&gt;"",$Q2078&lt;&gt;"",$S2078&lt;&gt;"",$T2078&lt;&gt;"",$V2078&lt;&gt;"",$W2078&lt;&gt;"")),"O item possui dados lançados, mas o total está zerado. Revise os valores informados.","")))))))))))))))</f>
        <v/>
      </c>
    </row>
    <row r="2079" spans="1:35" ht="14.25" customHeight="1" x14ac:dyDescent="0.25">
      <c r="A2079" s="57" t="str">
        <f t="shared" si="416"/>
        <v/>
      </c>
      <c r="B2079" s="61"/>
      <c r="C2079" s="61"/>
      <c r="D2079" s="58"/>
      <c r="E2079" s="61"/>
      <c r="F2079" s="61"/>
      <c r="G2079" s="272"/>
      <c r="H2079" s="62"/>
      <c r="I2079" s="273">
        <f t="shared" si="417"/>
        <v>0</v>
      </c>
      <c r="J2079" s="272"/>
      <c r="K2079" s="62"/>
      <c r="L2079" s="270">
        <f t="shared" si="418"/>
        <v>0</v>
      </c>
      <c r="M2079" s="272"/>
      <c r="N2079" s="62"/>
      <c r="O2079" s="270">
        <f t="shared" si="419"/>
        <v>0</v>
      </c>
      <c r="P2079" s="272"/>
      <c r="Q2079" s="62"/>
      <c r="R2079" s="271">
        <f t="shared" si="420"/>
        <v>0</v>
      </c>
      <c r="S2079" s="272"/>
      <c r="T2079" s="62"/>
      <c r="U2079" s="270">
        <f t="shared" si="421"/>
        <v>0</v>
      </c>
      <c r="V2079" s="272"/>
      <c r="W2079" s="62"/>
      <c r="X2079" s="270">
        <f t="shared" si="422"/>
        <v>0</v>
      </c>
      <c r="Y2079" s="270">
        <f t="shared" si="423"/>
        <v>0</v>
      </c>
      <c r="Z2079" s="61"/>
      <c r="AA2079" s="61"/>
      <c r="AB2079" s="60" t="str">
        <f t="shared" si="424"/>
        <v/>
      </c>
      <c r="AC2079" s="21" t="b">
        <f t="shared" si="425"/>
        <v>0</v>
      </c>
      <c r="AD2079" s="21" t="b">
        <f t="shared" si="426"/>
        <v>0</v>
      </c>
      <c r="AE2079" s="21" t="b">
        <f t="shared" si="427"/>
        <v>0</v>
      </c>
      <c r="AF2079" s="21" t="b">
        <f ca="1">OR(AND($AC2079,NOT($AD2079)),AND($AC2079,OR(AND($G2079="",$H2079&lt;&gt;""),AND($G2079&lt;&gt;"",$H2079=""),AND($J2079="",$K2079&lt;&gt;""),AND($J2079&lt;&gt;"",$K2079=""),AND($M2079="",$N2079&lt;&gt;""),AND($M2079&lt;&gt;"",$N2079=""),AND($P2079="",$Q2079&lt;&gt;""),AND($P2079&lt;&gt;"",$Q2079=""),AND($S2079="",$T2079&lt;&gt;""),AND($S2079&lt;&gt;"",$T2079=""),AND($V2079="",$W2079&lt;&gt;""),AND($V2079&lt;&gt;"",$W2079=""))),AND($C2079&lt;&gt;"",$E2079&lt;&gt;"",LEFT(TRIM($C2079),1)&lt;&gt;LEFT(TRIM($E2079),1)),IF(OR($E2079="",$F2079=""),FALSE(),IFERROR(COUNTIF(INDIRECT("UNITS_"&amp;SUBSTITUTE(LEFT($E2079,FIND(" ",$E2079&amp;" ")-1),".","_")),$F2079)=0,TRUE())),AND($B2079&lt;&gt;"",OR(ISNUMBER(SEARCH("outro",LOWER($B2079))),ISNUMBER(SEARCH("divers",LOWER($B2079))),ISNUMBER(SEARCH("etc",LOWER($B2079))))),OR(AND(ISNUMBER(SEARCH("comunic",LOWER($B2079))),LEFT($E2079,3)&lt;&gt;"4.4"),AND(ISNUMBER(SEARCH("monitor",LOWER($B2079))),NOT(OR(LEFT($E2079,3)="1.5",LEFT($E2079,3)="2.5")))),AND($B2079&lt;&gt;"",OR(LEFT($C2079,1)="1",LEFT($C2079,1)="2"),$D2079=""),AND($D2079&lt;&gt;"",NOT(OR(LEFT($C2079,1)="1",LEFT($C2079,1)="2"))),AND($D2079&lt;&gt;"",COUNTIF(' PROJETO'!$B$14:$B$16,$D2079)=0),IF($D2079="",FALSE(),IF(COUNTIF(' PROJETO'!$B$14:$B$16,$D2079)=0,FALSE(),IFERROR(INDEX(' PROJETO'!$C$14:$C$16,MATCH($D2079,' PROJETO'!$B$14:$B$16,0))&lt;&gt;"Sim",FALSE()))))</f>
        <v>0</v>
      </c>
      <c r="AG2079" s="21" t="b">
        <f>AND($AC2079,$Y2079&gt;'CONFG.  LISTAS'!$F$4,$Z2079="",$AA2079="")</f>
        <v>0</v>
      </c>
      <c r="AH2079" s="21" t="str">
        <f t="shared" si="428"/>
        <v/>
      </c>
      <c r="AI2079" s="43" t="str">
        <f ca="1">IF(NOT($AC2079),"",IF(OR($B2079="",$C2079="",$E2079="",$F2079=""),"Preencha descrição, categoria, tipo e unidade.",IF(AND($B2079&lt;&gt;"",OR(LEFT($C2079,1)="1",LEFT($C2079,1)="2"),$D2079=""),"Informe a prática de restauração para itens diretos.",IF(AND($D2079&lt;&gt;"",NOT(OR(LEFT($C2079,1)="1",LEFT($C2079,1)="2"))),"Custos indiretos não devem pertencer a uma prática específica.",IF(AND($D2079&lt;&gt;"",COUNTIF(' PROJETO'!$B$14:$B$16,$D2079)=0),"Prática de restauração inválida ou não cadastrada.",IF(IF($D2079="",FALSE(),IF(COUNTIF(' PROJETO'!$B$14:$B$16,$D2079)=0,FALSE(),IFERROR(INDEX(' PROJETO'!$C$14:$C$16,MATCH($D2079,' PROJETO'!$B$14:$B$16,0))&lt;&gt;"Sim",FALSE()))),"A prática informada no item não foi selecionada na aba Projeto.",IF(AND(MAX($I2079,$L2079,$O2079,$R2079,$U2079,$X2079)&gt;'CONFG.  LISTAS'!$F$4,NOT(OR($Z2079&lt;&gt;"",$AA2079&lt;&gt;""))),"Memorial de cálculo ou anexo obrigatório não informado para item acima do limite.",IF(OR(AND($G2079&lt;&gt;"",$H2079&lt;&gt;"",OR($G2079&lt;=0,$H2079&lt;=0)),AND($J2079&lt;&gt;"",$K2079&lt;&gt;"",OR($J2079&lt;=0,$K2079&lt;=0)),AND($M2079&lt;&gt;"",$N2079&lt;&gt;"",OR($M2079&lt;=0,$N2079&lt;=0)),AND($P2079&lt;&gt;"",$Q2079&lt;&gt;"",OR($P2079&lt;=0,$Q2079&lt;=0)),AND($S2079&lt;&gt;"",$T2079&lt;&gt;"",OR($S2079&lt;=0,$T2079&lt;=0)),AND($V2079&lt;&gt;"",$W2079&lt;&gt;"",OR($V2079&lt;=0,$W2079&lt;=0))),"Revise os valores informados: valor unitário e quantidade devem ser maiores que zero.",IF(OR(AND($G2079="",$H2079&lt;&gt;""),AND($G2079&lt;&gt;"",$H2079=""),AND($J2079="",$K2079&lt;&gt;""),AND($J2079&lt;&gt;"",$K2079=""),AND($M2079="",$N2079&lt;&gt;""),AND($M2079&lt;&gt;"",$N2079=""),AND($P2079="",$Q2079&lt;&gt;""),AND($P2079&lt;&gt;"",$Q2079=""),AND($S2079="",$T2079&lt;&gt;""),AND($S2079&lt;&gt;"",$T2079=""),AND($V2079="",$W2079&lt;&gt;""),AND($V2079&lt;&gt;"",$W2079="")),"Há ano preenchido parcialmente: "&amp;TRIM(IF(AND($G2079="",$H2079&lt;&gt;""),"Ano 1 (falta valor unitário); ","")&amp;IF(AND($G2079&lt;&gt;"",$H2079=""),"Ano 1 (falta quantidade); ","")&amp;IF(AND($J2079="",$K2079&lt;&gt;""),"Ano 2 (falta valor unitário); ","")&amp;IF(AND($J2079&lt;&gt;"",$K2079=""),"Ano 2 (falta quantidade); ","")&amp;IF(AND($M2079="",$N2079&lt;&gt;""),"Ano 3 (falta valor unitário); ","")&amp;IF(AND($M2079&lt;&gt;"",$N2079=""),"Ano 3 (falta quantidade); ","")&amp;IF(AND($P2079="",$Q2079&lt;&gt;""),"Ano 4 (falta valor unitário); ","")&amp;IF(AND($P2079&lt;&gt;"",$Q2079=""),"Ano 4 (falta quantidade); ","")&amp;IF(AND($S2079="",$T2079&lt;&gt;""),"Ano 5 (falta valor unitário); ","")&amp;IF(AND($S2079&lt;&gt;"",$T2079=""),"Ano 5 (falta quantidade); ","")&amp;IF(AND($V2079="",$W2079&lt;&gt;""),"Ano 6 (falta valor unitário); ","")&amp;IF(AND($V2079&lt;&gt;"",$W2079=""),"Ano 6 (falta quantidade); ","")), IF(NOT(OR(AND($G2079&lt;&gt;"",$H2079&lt;&gt;""),AND($J2079&lt;&gt;"",$K2079&lt;&gt;""),AND($M2079&lt;&gt;"",$N2079&lt;&gt;""),AND($P2079&lt;&gt;"",$Q2079&lt;&gt;""),AND($S2079&lt;&gt;"",$T2079&lt;&gt;""),AND($V2079&lt;&gt;"",$W2079&lt;&gt;""))),"Informe pelo menos um ano completo com valor unitário e quantidade.",IF(AND($C2079&lt;&gt;"",$E2079&lt;&gt;"",LEFT(TRIM($C2079),1)&lt;&gt;LEFT(TRIM($E2079),1)),"Categoria e tipo estão incompatíveis.",IF(IF(OR($E2079="",$F2079=""),FALSE(),IFERROR(COUNTIF(INDIRECT("UNITS_"&amp;SUBSTITUTE(LEFT($E2079,FIND(" ",$E2079&amp;" ")-1),".","_")),$F2079)=0,TRUE())),"Unidade incompatível com o tipo selecionado.",IF(OR(AND(ISNUMBER(SEARCH("comunic",LOWER($B2079))),LEFT($E2079,3)&lt;&gt;"4.4"),AND(ISNUMBER(SEARCH("monitor",LOWER($B2079))),NOT(OR(LEFT($E2079,3)="1.5",LEFT($E2079,3)="2.5")))),"Revise a classificação do item conforme as regras de preenchimento.",IF(AND($B2079&lt;&gt;"",OR(ISNUMBER(SEARCH("outro",LOWER($B2079))),ISNUMBER(SEARCH("divers",LOWER($B2079))),ISNUMBER(SEARCH("kit",LOWER($B2079))),ISNUMBER(SEARCH("ferrament",LOWER($B2079))),ISNUMBER(SEARCH("epi",LOWER($B2079)))),NOT(OR($Z2079&lt;&gt;"",$AA2079&lt;&gt;""))),"Descrição muito genérica: detalhe melhor o item e registre o racional no memorial ou em anexo.",IF(AND($Y2079=0,$B2079&lt;&gt;"",OR($G2079&lt;&gt;"",$H2079&lt;&gt;"",$J2079&lt;&gt;"",$K2079&lt;&gt;"",$M2079&lt;&gt;"",$N2079&lt;&gt;"",$P2079&lt;&gt;"",$Q2079&lt;&gt;"",$S2079&lt;&gt;"",$T2079&lt;&gt;"",$V2079&lt;&gt;"",$W2079&lt;&gt;"")),"O item possui dados lançados, mas o total está zerado. Revise os valores informados.","")))))))))))))))</f>
        <v/>
      </c>
    </row>
    <row r="2080" spans="1:35" ht="14.25" customHeight="1" x14ac:dyDescent="0.25">
      <c r="A2080" s="57" t="str">
        <f t="shared" si="416"/>
        <v/>
      </c>
      <c r="B2080" s="58"/>
      <c r="C2080" s="58"/>
      <c r="D2080" s="58"/>
      <c r="E2080" s="58"/>
      <c r="F2080" s="58"/>
      <c r="G2080" s="269"/>
      <c r="H2080" s="59"/>
      <c r="I2080" s="273">
        <f t="shared" si="417"/>
        <v>0</v>
      </c>
      <c r="J2080" s="269"/>
      <c r="K2080" s="59"/>
      <c r="L2080" s="270">
        <f t="shared" si="418"/>
        <v>0</v>
      </c>
      <c r="M2080" s="269"/>
      <c r="N2080" s="59"/>
      <c r="O2080" s="270">
        <f t="shared" si="419"/>
        <v>0</v>
      </c>
      <c r="P2080" s="269"/>
      <c r="Q2080" s="59"/>
      <c r="R2080" s="271">
        <f t="shared" si="420"/>
        <v>0</v>
      </c>
      <c r="S2080" s="269"/>
      <c r="T2080" s="59"/>
      <c r="U2080" s="270">
        <f t="shared" si="421"/>
        <v>0</v>
      </c>
      <c r="V2080" s="269"/>
      <c r="W2080" s="59"/>
      <c r="X2080" s="270">
        <f t="shared" si="422"/>
        <v>0</v>
      </c>
      <c r="Y2080" s="270">
        <f t="shared" si="423"/>
        <v>0</v>
      </c>
      <c r="Z2080" s="58"/>
      <c r="AA2080" s="58"/>
      <c r="AB2080" s="60" t="str">
        <f t="shared" si="424"/>
        <v/>
      </c>
      <c r="AC2080" s="21" t="b">
        <f t="shared" si="425"/>
        <v>0</v>
      </c>
      <c r="AD2080" s="21" t="b">
        <f t="shared" si="426"/>
        <v>0</v>
      </c>
      <c r="AE2080" s="21" t="b">
        <f t="shared" si="427"/>
        <v>0</v>
      </c>
      <c r="AF2080" s="21" t="b">
        <f ca="1">OR(AND($AC2080,NOT($AD2080)),AND($AC2080,OR(AND($G2080="",$H2080&lt;&gt;""),AND($G2080&lt;&gt;"",$H2080=""),AND($J2080="",$K2080&lt;&gt;""),AND($J2080&lt;&gt;"",$K2080=""),AND($M2080="",$N2080&lt;&gt;""),AND($M2080&lt;&gt;"",$N2080=""),AND($P2080="",$Q2080&lt;&gt;""),AND($P2080&lt;&gt;"",$Q2080=""),AND($S2080="",$T2080&lt;&gt;""),AND($S2080&lt;&gt;"",$T2080=""),AND($V2080="",$W2080&lt;&gt;""),AND($V2080&lt;&gt;"",$W2080=""))),AND($C2080&lt;&gt;"",$E2080&lt;&gt;"",LEFT(TRIM($C2080),1)&lt;&gt;LEFT(TRIM($E2080),1)),IF(OR($E2080="",$F2080=""),FALSE(),IFERROR(COUNTIF(INDIRECT("UNITS_"&amp;SUBSTITUTE(LEFT($E2080,FIND(" ",$E2080&amp;" ")-1),".","_")),$F2080)=0,TRUE())),AND($B2080&lt;&gt;"",OR(ISNUMBER(SEARCH("outro",LOWER($B2080))),ISNUMBER(SEARCH("divers",LOWER($B2080))),ISNUMBER(SEARCH("etc",LOWER($B2080))))),OR(AND(ISNUMBER(SEARCH("comunic",LOWER($B2080))),LEFT($E2080,3)&lt;&gt;"4.4"),AND(ISNUMBER(SEARCH("monitor",LOWER($B2080))),NOT(OR(LEFT($E2080,3)="1.5",LEFT($E2080,3)="2.5")))),AND($B2080&lt;&gt;"",OR(LEFT($C2080,1)="1",LEFT($C2080,1)="2"),$D2080=""),AND($D2080&lt;&gt;"",NOT(OR(LEFT($C2080,1)="1",LEFT($C2080,1)="2"))),AND($D2080&lt;&gt;"",COUNTIF(' PROJETO'!$B$14:$B$16,$D2080)=0),IF($D2080="",FALSE(),IF(COUNTIF(' PROJETO'!$B$14:$B$16,$D2080)=0,FALSE(),IFERROR(INDEX(' PROJETO'!$C$14:$C$16,MATCH($D2080,' PROJETO'!$B$14:$B$16,0))&lt;&gt;"Sim",FALSE()))))</f>
        <v>0</v>
      </c>
      <c r="AG2080" s="21" t="b">
        <f>AND($AC2080,$Y2080&gt;'CONFG.  LISTAS'!$F$4,$Z2080="",$AA2080="")</f>
        <v>0</v>
      </c>
      <c r="AH2080" s="21" t="str">
        <f t="shared" si="428"/>
        <v/>
      </c>
      <c r="AI2080" s="43" t="str">
        <f ca="1">IF(NOT($AC2080),"",IF(OR($B2080="",$C2080="",$E2080="",$F2080=""),"Preencha descrição, categoria, tipo e unidade.",IF(AND($B2080&lt;&gt;"",OR(LEFT($C2080,1)="1",LEFT($C2080,1)="2"),$D2080=""),"Informe a prática de restauração para itens diretos.",IF(AND($D2080&lt;&gt;"",NOT(OR(LEFT($C2080,1)="1",LEFT($C2080,1)="2"))),"Custos indiretos não devem pertencer a uma prática específica.",IF(AND($D2080&lt;&gt;"",COUNTIF(' PROJETO'!$B$14:$B$16,$D2080)=0),"Prática de restauração inválida ou não cadastrada.",IF(IF($D2080="",FALSE(),IF(COUNTIF(' PROJETO'!$B$14:$B$16,$D2080)=0,FALSE(),IFERROR(INDEX(' PROJETO'!$C$14:$C$16,MATCH($D2080,' PROJETO'!$B$14:$B$16,0))&lt;&gt;"Sim",FALSE()))),"A prática informada no item não foi selecionada na aba Projeto.",IF(AND(MAX($I2080,$L2080,$O2080,$R2080,$U2080,$X2080)&gt;'CONFG.  LISTAS'!$F$4,NOT(OR($Z2080&lt;&gt;"",$AA2080&lt;&gt;""))),"Memorial de cálculo ou anexo obrigatório não informado para item acima do limite.",IF(OR(AND($G2080&lt;&gt;"",$H2080&lt;&gt;"",OR($G2080&lt;=0,$H2080&lt;=0)),AND($J2080&lt;&gt;"",$K2080&lt;&gt;"",OR($J2080&lt;=0,$K2080&lt;=0)),AND($M2080&lt;&gt;"",$N2080&lt;&gt;"",OR($M2080&lt;=0,$N2080&lt;=0)),AND($P2080&lt;&gt;"",$Q2080&lt;&gt;"",OR($P2080&lt;=0,$Q2080&lt;=0)),AND($S2080&lt;&gt;"",$T2080&lt;&gt;"",OR($S2080&lt;=0,$T2080&lt;=0)),AND($V2080&lt;&gt;"",$W2080&lt;&gt;"",OR($V2080&lt;=0,$W2080&lt;=0))),"Revise os valores informados: valor unitário e quantidade devem ser maiores que zero.",IF(OR(AND($G2080="",$H2080&lt;&gt;""),AND($G2080&lt;&gt;"",$H2080=""),AND($J2080="",$K2080&lt;&gt;""),AND($J2080&lt;&gt;"",$K2080=""),AND($M2080="",$N2080&lt;&gt;""),AND($M2080&lt;&gt;"",$N2080=""),AND($P2080="",$Q2080&lt;&gt;""),AND($P2080&lt;&gt;"",$Q2080=""),AND($S2080="",$T2080&lt;&gt;""),AND($S2080&lt;&gt;"",$T2080=""),AND($V2080="",$W2080&lt;&gt;""),AND($V2080&lt;&gt;"",$W2080="")),"Há ano preenchido parcialmente: "&amp;TRIM(IF(AND($G2080="",$H2080&lt;&gt;""),"Ano 1 (falta valor unitário); ","")&amp;IF(AND($G2080&lt;&gt;"",$H2080=""),"Ano 1 (falta quantidade); ","")&amp;IF(AND($J2080="",$K2080&lt;&gt;""),"Ano 2 (falta valor unitário); ","")&amp;IF(AND($J2080&lt;&gt;"",$K2080=""),"Ano 2 (falta quantidade); ","")&amp;IF(AND($M2080="",$N2080&lt;&gt;""),"Ano 3 (falta valor unitário); ","")&amp;IF(AND($M2080&lt;&gt;"",$N2080=""),"Ano 3 (falta quantidade); ","")&amp;IF(AND($P2080="",$Q2080&lt;&gt;""),"Ano 4 (falta valor unitário); ","")&amp;IF(AND($P2080&lt;&gt;"",$Q2080=""),"Ano 4 (falta quantidade); ","")&amp;IF(AND($S2080="",$T2080&lt;&gt;""),"Ano 5 (falta valor unitário); ","")&amp;IF(AND($S2080&lt;&gt;"",$T2080=""),"Ano 5 (falta quantidade); ","")&amp;IF(AND($V2080="",$W2080&lt;&gt;""),"Ano 6 (falta valor unitário); ","")&amp;IF(AND($V2080&lt;&gt;"",$W2080=""),"Ano 6 (falta quantidade); ","")), IF(NOT(OR(AND($G2080&lt;&gt;"",$H2080&lt;&gt;""),AND($J2080&lt;&gt;"",$K2080&lt;&gt;""),AND($M2080&lt;&gt;"",$N2080&lt;&gt;""),AND($P2080&lt;&gt;"",$Q2080&lt;&gt;""),AND($S2080&lt;&gt;"",$T2080&lt;&gt;""),AND($V2080&lt;&gt;"",$W2080&lt;&gt;""))),"Informe pelo menos um ano completo com valor unitário e quantidade.",IF(AND($C2080&lt;&gt;"",$E2080&lt;&gt;"",LEFT(TRIM($C2080),1)&lt;&gt;LEFT(TRIM($E2080),1)),"Categoria e tipo estão incompatíveis.",IF(IF(OR($E2080="",$F2080=""),FALSE(),IFERROR(COUNTIF(INDIRECT("UNITS_"&amp;SUBSTITUTE(LEFT($E2080,FIND(" ",$E2080&amp;" ")-1),".","_")),$F2080)=0,TRUE())),"Unidade incompatível com o tipo selecionado.",IF(OR(AND(ISNUMBER(SEARCH("comunic",LOWER($B2080))),LEFT($E2080,3)&lt;&gt;"4.4"),AND(ISNUMBER(SEARCH("monitor",LOWER($B2080))),NOT(OR(LEFT($E2080,3)="1.5",LEFT($E2080,3)="2.5")))),"Revise a classificação do item conforme as regras de preenchimento.",IF(AND($B2080&lt;&gt;"",OR(ISNUMBER(SEARCH("outro",LOWER($B2080))),ISNUMBER(SEARCH("divers",LOWER($B2080))),ISNUMBER(SEARCH("kit",LOWER($B2080))),ISNUMBER(SEARCH("ferrament",LOWER($B2080))),ISNUMBER(SEARCH("epi",LOWER($B2080)))),NOT(OR($Z2080&lt;&gt;"",$AA2080&lt;&gt;""))),"Descrição muito genérica: detalhe melhor o item e registre o racional no memorial ou em anexo.",IF(AND($Y2080=0,$B2080&lt;&gt;"",OR($G2080&lt;&gt;"",$H2080&lt;&gt;"",$J2080&lt;&gt;"",$K2080&lt;&gt;"",$M2080&lt;&gt;"",$N2080&lt;&gt;"",$P2080&lt;&gt;"",$Q2080&lt;&gt;"",$S2080&lt;&gt;"",$T2080&lt;&gt;"",$V2080&lt;&gt;"",$W2080&lt;&gt;"")),"O item possui dados lançados, mas o total está zerado. Revise os valores informados.","")))))))))))))))</f>
        <v/>
      </c>
    </row>
    <row r="2081" spans="1:35" ht="14.25" customHeight="1" x14ac:dyDescent="0.25">
      <c r="A2081" s="57" t="str">
        <f t="shared" si="416"/>
        <v/>
      </c>
      <c r="B2081" s="61"/>
      <c r="C2081" s="61"/>
      <c r="D2081" s="58"/>
      <c r="E2081" s="61"/>
      <c r="F2081" s="61"/>
      <c r="G2081" s="272"/>
      <c r="H2081" s="62"/>
      <c r="I2081" s="273">
        <f t="shared" si="417"/>
        <v>0</v>
      </c>
      <c r="J2081" s="272"/>
      <c r="K2081" s="62"/>
      <c r="L2081" s="270">
        <f t="shared" si="418"/>
        <v>0</v>
      </c>
      <c r="M2081" s="272"/>
      <c r="N2081" s="62"/>
      <c r="O2081" s="270">
        <f t="shared" si="419"/>
        <v>0</v>
      </c>
      <c r="P2081" s="272"/>
      <c r="Q2081" s="62"/>
      <c r="R2081" s="271">
        <f t="shared" si="420"/>
        <v>0</v>
      </c>
      <c r="S2081" s="272"/>
      <c r="T2081" s="62"/>
      <c r="U2081" s="270">
        <f t="shared" si="421"/>
        <v>0</v>
      </c>
      <c r="V2081" s="272"/>
      <c r="W2081" s="62"/>
      <c r="X2081" s="270">
        <f t="shared" si="422"/>
        <v>0</v>
      </c>
      <c r="Y2081" s="270">
        <f t="shared" si="423"/>
        <v>0</v>
      </c>
      <c r="Z2081" s="61"/>
      <c r="AA2081" s="61"/>
      <c r="AB2081" s="60" t="str">
        <f t="shared" si="424"/>
        <v/>
      </c>
      <c r="AC2081" s="21" t="b">
        <f t="shared" si="425"/>
        <v>0</v>
      </c>
      <c r="AD2081" s="21" t="b">
        <f t="shared" si="426"/>
        <v>0</v>
      </c>
      <c r="AE2081" s="21" t="b">
        <f t="shared" si="427"/>
        <v>0</v>
      </c>
      <c r="AF2081" s="21" t="b">
        <f ca="1">OR(AND($AC2081,NOT($AD2081)),AND($AC2081,OR(AND($G2081="",$H2081&lt;&gt;""),AND($G2081&lt;&gt;"",$H2081=""),AND($J2081="",$K2081&lt;&gt;""),AND($J2081&lt;&gt;"",$K2081=""),AND($M2081="",$N2081&lt;&gt;""),AND($M2081&lt;&gt;"",$N2081=""),AND($P2081="",$Q2081&lt;&gt;""),AND($P2081&lt;&gt;"",$Q2081=""),AND($S2081="",$T2081&lt;&gt;""),AND($S2081&lt;&gt;"",$T2081=""),AND($V2081="",$W2081&lt;&gt;""),AND($V2081&lt;&gt;"",$W2081=""))),AND($C2081&lt;&gt;"",$E2081&lt;&gt;"",LEFT(TRIM($C2081),1)&lt;&gt;LEFT(TRIM($E2081),1)),IF(OR($E2081="",$F2081=""),FALSE(),IFERROR(COUNTIF(INDIRECT("UNITS_"&amp;SUBSTITUTE(LEFT($E2081,FIND(" ",$E2081&amp;" ")-1),".","_")),$F2081)=0,TRUE())),AND($B2081&lt;&gt;"",OR(ISNUMBER(SEARCH("outro",LOWER($B2081))),ISNUMBER(SEARCH("divers",LOWER($B2081))),ISNUMBER(SEARCH("etc",LOWER($B2081))))),OR(AND(ISNUMBER(SEARCH("comunic",LOWER($B2081))),LEFT($E2081,3)&lt;&gt;"4.4"),AND(ISNUMBER(SEARCH("monitor",LOWER($B2081))),NOT(OR(LEFT($E2081,3)="1.5",LEFT($E2081,3)="2.5")))),AND($B2081&lt;&gt;"",OR(LEFT($C2081,1)="1",LEFT($C2081,1)="2"),$D2081=""),AND($D2081&lt;&gt;"",NOT(OR(LEFT($C2081,1)="1",LEFT($C2081,1)="2"))),AND($D2081&lt;&gt;"",COUNTIF(' PROJETO'!$B$14:$B$16,$D2081)=0),IF($D2081="",FALSE(),IF(COUNTIF(' PROJETO'!$B$14:$B$16,$D2081)=0,FALSE(),IFERROR(INDEX(' PROJETO'!$C$14:$C$16,MATCH($D2081,' PROJETO'!$B$14:$B$16,0))&lt;&gt;"Sim",FALSE()))))</f>
        <v>0</v>
      </c>
      <c r="AG2081" s="21" t="b">
        <f>AND($AC2081,$Y2081&gt;'CONFG.  LISTAS'!$F$4,$Z2081="",$AA2081="")</f>
        <v>0</v>
      </c>
      <c r="AH2081" s="21" t="str">
        <f t="shared" si="428"/>
        <v/>
      </c>
      <c r="AI2081" s="43" t="str">
        <f ca="1">IF(NOT($AC2081),"",IF(OR($B2081="",$C2081="",$E2081="",$F2081=""),"Preencha descrição, categoria, tipo e unidade.",IF(AND($B2081&lt;&gt;"",OR(LEFT($C2081,1)="1",LEFT($C2081,1)="2"),$D2081=""),"Informe a prática de restauração para itens diretos.",IF(AND($D2081&lt;&gt;"",NOT(OR(LEFT($C2081,1)="1",LEFT($C2081,1)="2"))),"Custos indiretos não devem pertencer a uma prática específica.",IF(AND($D2081&lt;&gt;"",COUNTIF(' PROJETO'!$B$14:$B$16,$D2081)=0),"Prática de restauração inválida ou não cadastrada.",IF(IF($D2081="",FALSE(),IF(COUNTIF(' PROJETO'!$B$14:$B$16,$D2081)=0,FALSE(),IFERROR(INDEX(' PROJETO'!$C$14:$C$16,MATCH($D2081,' PROJETO'!$B$14:$B$16,0))&lt;&gt;"Sim",FALSE()))),"A prática informada no item não foi selecionada na aba Projeto.",IF(AND(MAX($I2081,$L2081,$O2081,$R2081,$U2081,$X2081)&gt;'CONFG.  LISTAS'!$F$4,NOT(OR($Z2081&lt;&gt;"",$AA2081&lt;&gt;""))),"Memorial de cálculo ou anexo obrigatório não informado para item acima do limite.",IF(OR(AND($G2081&lt;&gt;"",$H2081&lt;&gt;"",OR($G2081&lt;=0,$H2081&lt;=0)),AND($J2081&lt;&gt;"",$K2081&lt;&gt;"",OR($J2081&lt;=0,$K2081&lt;=0)),AND($M2081&lt;&gt;"",$N2081&lt;&gt;"",OR($M2081&lt;=0,$N2081&lt;=0)),AND($P2081&lt;&gt;"",$Q2081&lt;&gt;"",OR($P2081&lt;=0,$Q2081&lt;=0)),AND($S2081&lt;&gt;"",$T2081&lt;&gt;"",OR($S2081&lt;=0,$T2081&lt;=0)),AND($V2081&lt;&gt;"",$W2081&lt;&gt;"",OR($V2081&lt;=0,$W2081&lt;=0))),"Revise os valores informados: valor unitário e quantidade devem ser maiores que zero.",IF(OR(AND($G2081="",$H2081&lt;&gt;""),AND($G2081&lt;&gt;"",$H2081=""),AND($J2081="",$K2081&lt;&gt;""),AND($J2081&lt;&gt;"",$K2081=""),AND($M2081="",$N2081&lt;&gt;""),AND($M2081&lt;&gt;"",$N2081=""),AND($P2081="",$Q2081&lt;&gt;""),AND($P2081&lt;&gt;"",$Q2081=""),AND($S2081="",$T2081&lt;&gt;""),AND($S2081&lt;&gt;"",$T2081=""),AND($V2081="",$W2081&lt;&gt;""),AND($V2081&lt;&gt;"",$W2081="")),"Há ano preenchido parcialmente: "&amp;TRIM(IF(AND($G2081="",$H2081&lt;&gt;""),"Ano 1 (falta valor unitário); ","")&amp;IF(AND($G2081&lt;&gt;"",$H2081=""),"Ano 1 (falta quantidade); ","")&amp;IF(AND($J2081="",$K2081&lt;&gt;""),"Ano 2 (falta valor unitário); ","")&amp;IF(AND($J2081&lt;&gt;"",$K2081=""),"Ano 2 (falta quantidade); ","")&amp;IF(AND($M2081="",$N2081&lt;&gt;""),"Ano 3 (falta valor unitário); ","")&amp;IF(AND($M2081&lt;&gt;"",$N2081=""),"Ano 3 (falta quantidade); ","")&amp;IF(AND($P2081="",$Q2081&lt;&gt;""),"Ano 4 (falta valor unitário); ","")&amp;IF(AND($P2081&lt;&gt;"",$Q2081=""),"Ano 4 (falta quantidade); ","")&amp;IF(AND($S2081="",$T2081&lt;&gt;""),"Ano 5 (falta valor unitário); ","")&amp;IF(AND($S2081&lt;&gt;"",$T2081=""),"Ano 5 (falta quantidade); ","")&amp;IF(AND($V2081="",$W2081&lt;&gt;""),"Ano 6 (falta valor unitário); ","")&amp;IF(AND($V2081&lt;&gt;"",$W2081=""),"Ano 6 (falta quantidade); ","")), IF(NOT(OR(AND($G2081&lt;&gt;"",$H2081&lt;&gt;""),AND($J2081&lt;&gt;"",$K2081&lt;&gt;""),AND($M2081&lt;&gt;"",$N2081&lt;&gt;""),AND($P2081&lt;&gt;"",$Q2081&lt;&gt;""),AND($S2081&lt;&gt;"",$T2081&lt;&gt;""),AND($V2081&lt;&gt;"",$W2081&lt;&gt;""))),"Informe pelo menos um ano completo com valor unitário e quantidade.",IF(AND($C2081&lt;&gt;"",$E2081&lt;&gt;"",LEFT(TRIM($C2081),1)&lt;&gt;LEFT(TRIM($E2081),1)),"Categoria e tipo estão incompatíveis.",IF(IF(OR($E2081="",$F2081=""),FALSE(),IFERROR(COUNTIF(INDIRECT("UNITS_"&amp;SUBSTITUTE(LEFT($E2081,FIND(" ",$E2081&amp;" ")-1),".","_")),$F2081)=0,TRUE())),"Unidade incompatível com o tipo selecionado.",IF(OR(AND(ISNUMBER(SEARCH("comunic",LOWER($B2081))),LEFT($E2081,3)&lt;&gt;"4.4"),AND(ISNUMBER(SEARCH("monitor",LOWER($B2081))),NOT(OR(LEFT($E2081,3)="1.5",LEFT($E2081,3)="2.5")))),"Revise a classificação do item conforme as regras de preenchimento.",IF(AND($B2081&lt;&gt;"",OR(ISNUMBER(SEARCH("outro",LOWER($B2081))),ISNUMBER(SEARCH("divers",LOWER($B2081))),ISNUMBER(SEARCH("kit",LOWER($B2081))),ISNUMBER(SEARCH("ferrament",LOWER($B2081))),ISNUMBER(SEARCH("epi",LOWER($B2081)))),NOT(OR($Z2081&lt;&gt;"",$AA2081&lt;&gt;""))),"Descrição muito genérica: detalhe melhor o item e registre o racional no memorial ou em anexo.",IF(AND($Y2081=0,$B2081&lt;&gt;"",OR($G2081&lt;&gt;"",$H2081&lt;&gt;"",$J2081&lt;&gt;"",$K2081&lt;&gt;"",$M2081&lt;&gt;"",$N2081&lt;&gt;"",$P2081&lt;&gt;"",$Q2081&lt;&gt;"",$S2081&lt;&gt;"",$T2081&lt;&gt;"",$V2081&lt;&gt;"",$W2081&lt;&gt;"")),"O item possui dados lançados, mas o total está zerado. Revise os valores informados.","")))))))))))))))</f>
        <v/>
      </c>
    </row>
    <row r="2082" spans="1:35" ht="14.25" customHeight="1" x14ac:dyDescent="0.25">
      <c r="A2082" s="57" t="str">
        <f t="shared" si="416"/>
        <v/>
      </c>
      <c r="B2082" s="58"/>
      <c r="C2082" s="58"/>
      <c r="D2082" s="58"/>
      <c r="E2082" s="58"/>
      <c r="F2082" s="58"/>
      <c r="G2082" s="269"/>
      <c r="H2082" s="59"/>
      <c r="I2082" s="273">
        <f t="shared" si="417"/>
        <v>0</v>
      </c>
      <c r="J2082" s="269"/>
      <c r="K2082" s="59"/>
      <c r="L2082" s="270">
        <f t="shared" si="418"/>
        <v>0</v>
      </c>
      <c r="M2082" s="269"/>
      <c r="N2082" s="59"/>
      <c r="O2082" s="270">
        <f t="shared" si="419"/>
        <v>0</v>
      </c>
      <c r="P2082" s="269"/>
      <c r="Q2082" s="59"/>
      <c r="R2082" s="271">
        <f t="shared" si="420"/>
        <v>0</v>
      </c>
      <c r="S2082" s="269"/>
      <c r="T2082" s="59"/>
      <c r="U2082" s="270">
        <f t="shared" si="421"/>
        <v>0</v>
      </c>
      <c r="V2082" s="269"/>
      <c r="W2082" s="59"/>
      <c r="X2082" s="270">
        <f t="shared" si="422"/>
        <v>0</v>
      </c>
      <c r="Y2082" s="270">
        <f t="shared" si="423"/>
        <v>0</v>
      </c>
      <c r="Z2082" s="58"/>
      <c r="AA2082" s="58"/>
      <c r="AB2082" s="60" t="str">
        <f t="shared" si="424"/>
        <v/>
      </c>
      <c r="AC2082" s="21" t="b">
        <f t="shared" si="425"/>
        <v>0</v>
      </c>
      <c r="AD2082" s="21" t="b">
        <f t="shared" si="426"/>
        <v>0</v>
      </c>
      <c r="AE2082" s="21" t="b">
        <f t="shared" si="427"/>
        <v>0</v>
      </c>
      <c r="AF2082" s="21" t="b">
        <f ca="1">OR(AND($AC2082,NOT($AD2082)),AND($AC2082,OR(AND($G2082="",$H2082&lt;&gt;""),AND($G2082&lt;&gt;"",$H2082=""),AND($J2082="",$K2082&lt;&gt;""),AND($J2082&lt;&gt;"",$K2082=""),AND($M2082="",$N2082&lt;&gt;""),AND($M2082&lt;&gt;"",$N2082=""),AND($P2082="",$Q2082&lt;&gt;""),AND($P2082&lt;&gt;"",$Q2082=""),AND($S2082="",$T2082&lt;&gt;""),AND($S2082&lt;&gt;"",$T2082=""),AND($V2082="",$W2082&lt;&gt;""),AND($V2082&lt;&gt;"",$W2082=""))),AND($C2082&lt;&gt;"",$E2082&lt;&gt;"",LEFT(TRIM($C2082),1)&lt;&gt;LEFT(TRIM($E2082),1)),IF(OR($E2082="",$F2082=""),FALSE(),IFERROR(COUNTIF(INDIRECT("UNITS_"&amp;SUBSTITUTE(LEFT($E2082,FIND(" ",$E2082&amp;" ")-1),".","_")),$F2082)=0,TRUE())),AND($B2082&lt;&gt;"",OR(ISNUMBER(SEARCH("outro",LOWER($B2082))),ISNUMBER(SEARCH("divers",LOWER($B2082))),ISNUMBER(SEARCH("etc",LOWER($B2082))))),OR(AND(ISNUMBER(SEARCH("comunic",LOWER($B2082))),LEFT($E2082,3)&lt;&gt;"4.4"),AND(ISNUMBER(SEARCH("monitor",LOWER($B2082))),NOT(OR(LEFT($E2082,3)="1.5",LEFT($E2082,3)="2.5")))),AND($B2082&lt;&gt;"",OR(LEFT($C2082,1)="1",LEFT($C2082,1)="2"),$D2082=""),AND($D2082&lt;&gt;"",NOT(OR(LEFT($C2082,1)="1",LEFT($C2082,1)="2"))),AND($D2082&lt;&gt;"",COUNTIF(' PROJETO'!$B$14:$B$16,$D2082)=0),IF($D2082="",FALSE(),IF(COUNTIF(' PROJETO'!$B$14:$B$16,$D2082)=0,FALSE(),IFERROR(INDEX(' PROJETO'!$C$14:$C$16,MATCH($D2082,' PROJETO'!$B$14:$B$16,0))&lt;&gt;"Sim",FALSE()))))</f>
        <v>0</v>
      </c>
      <c r="AG2082" s="21" t="b">
        <f>AND($AC2082,$Y2082&gt;'CONFG.  LISTAS'!$F$4,$Z2082="",$AA2082="")</f>
        <v>0</v>
      </c>
      <c r="AH2082" s="21" t="str">
        <f t="shared" si="428"/>
        <v/>
      </c>
      <c r="AI2082" s="43" t="str">
        <f ca="1">IF(NOT($AC2082),"",IF(OR($B2082="",$C2082="",$E2082="",$F2082=""),"Preencha descrição, categoria, tipo e unidade.",IF(AND($B2082&lt;&gt;"",OR(LEFT($C2082,1)="1",LEFT($C2082,1)="2"),$D2082=""),"Informe a prática de restauração para itens diretos.",IF(AND($D2082&lt;&gt;"",NOT(OR(LEFT($C2082,1)="1",LEFT($C2082,1)="2"))),"Custos indiretos não devem pertencer a uma prática específica.",IF(AND($D2082&lt;&gt;"",COUNTIF(' PROJETO'!$B$14:$B$16,$D2082)=0),"Prática de restauração inválida ou não cadastrada.",IF(IF($D2082="",FALSE(),IF(COUNTIF(' PROJETO'!$B$14:$B$16,$D2082)=0,FALSE(),IFERROR(INDEX(' PROJETO'!$C$14:$C$16,MATCH($D2082,' PROJETO'!$B$14:$B$16,0))&lt;&gt;"Sim",FALSE()))),"A prática informada no item não foi selecionada na aba Projeto.",IF(AND(MAX($I2082,$L2082,$O2082,$R2082,$U2082,$X2082)&gt;'CONFG.  LISTAS'!$F$4,NOT(OR($Z2082&lt;&gt;"",$AA2082&lt;&gt;""))),"Memorial de cálculo ou anexo obrigatório não informado para item acima do limite.",IF(OR(AND($G2082&lt;&gt;"",$H2082&lt;&gt;"",OR($G2082&lt;=0,$H2082&lt;=0)),AND($J2082&lt;&gt;"",$K2082&lt;&gt;"",OR($J2082&lt;=0,$K2082&lt;=0)),AND($M2082&lt;&gt;"",$N2082&lt;&gt;"",OR($M2082&lt;=0,$N2082&lt;=0)),AND($P2082&lt;&gt;"",$Q2082&lt;&gt;"",OR($P2082&lt;=0,$Q2082&lt;=0)),AND($S2082&lt;&gt;"",$T2082&lt;&gt;"",OR($S2082&lt;=0,$T2082&lt;=0)),AND($V2082&lt;&gt;"",$W2082&lt;&gt;"",OR($V2082&lt;=0,$W2082&lt;=0))),"Revise os valores informados: valor unitário e quantidade devem ser maiores que zero.",IF(OR(AND($G2082="",$H2082&lt;&gt;""),AND($G2082&lt;&gt;"",$H2082=""),AND($J2082="",$K2082&lt;&gt;""),AND($J2082&lt;&gt;"",$K2082=""),AND($M2082="",$N2082&lt;&gt;""),AND($M2082&lt;&gt;"",$N2082=""),AND($P2082="",$Q2082&lt;&gt;""),AND($P2082&lt;&gt;"",$Q2082=""),AND($S2082="",$T2082&lt;&gt;""),AND($S2082&lt;&gt;"",$T2082=""),AND($V2082="",$W2082&lt;&gt;""),AND($V2082&lt;&gt;"",$W2082="")),"Há ano preenchido parcialmente: "&amp;TRIM(IF(AND($G2082="",$H2082&lt;&gt;""),"Ano 1 (falta valor unitário); ","")&amp;IF(AND($G2082&lt;&gt;"",$H2082=""),"Ano 1 (falta quantidade); ","")&amp;IF(AND($J2082="",$K2082&lt;&gt;""),"Ano 2 (falta valor unitário); ","")&amp;IF(AND($J2082&lt;&gt;"",$K2082=""),"Ano 2 (falta quantidade); ","")&amp;IF(AND($M2082="",$N2082&lt;&gt;""),"Ano 3 (falta valor unitário); ","")&amp;IF(AND($M2082&lt;&gt;"",$N2082=""),"Ano 3 (falta quantidade); ","")&amp;IF(AND($P2082="",$Q2082&lt;&gt;""),"Ano 4 (falta valor unitário); ","")&amp;IF(AND($P2082&lt;&gt;"",$Q2082=""),"Ano 4 (falta quantidade); ","")&amp;IF(AND($S2082="",$T2082&lt;&gt;""),"Ano 5 (falta valor unitário); ","")&amp;IF(AND($S2082&lt;&gt;"",$T2082=""),"Ano 5 (falta quantidade); ","")&amp;IF(AND($V2082="",$W2082&lt;&gt;""),"Ano 6 (falta valor unitário); ","")&amp;IF(AND($V2082&lt;&gt;"",$W2082=""),"Ano 6 (falta quantidade); ","")), IF(NOT(OR(AND($G2082&lt;&gt;"",$H2082&lt;&gt;""),AND($J2082&lt;&gt;"",$K2082&lt;&gt;""),AND($M2082&lt;&gt;"",$N2082&lt;&gt;""),AND($P2082&lt;&gt;"",$Q2082&lt;&gt;""),AND($S2082&lt;&gt;"",$T2082&lt;&gt;""),AND($V2082&lt;&gt;"",$W2082&lt;&gt;""))),"Informe pelo menos um ano completo com valor unitário e quantidade.",IF(AND($C2082&lt;&gt;"",$E2082&lt;&gt;"",LEFT(TRIM($C2082),1)&lt;&gt;LEFT(TRIM($E2082),1)),"Categoria e tipo estão incompatíveis.",IF(IF(OR($E2082="",$F2082=""),FALSE(),IFERROR(COUNTIF(INDIRECT("UNITS_"&amp;SUBSTITUTE(LEFT($E2082,FIND(" ",$E2082&amp;" ")-1),".","_")),$F2082)=0,TRUE())),"Unidade incompatível com o tipo selecionado.",IF(OR(AND(ISNUMBER(SEARCH("comunic",LOWER($B2082))),LEFT($E2082,3)&lt;&gt;"4.4"),AND(ISNUMBER(SEARCH("monitor",LOWER($B2082))),NOT(OR(LEFT($E2082,3)="1.5",LEFT($E2082,3)="2.5")))),"Revise a classificação do item conforme as regras de preenchimento.",IF(AND($B2082&lt;&gt;"",OR(ISNUMBER(SEARCH("outro",LOWER($B2082))),ISNUMBER(SEARCH("divers",LOWER($B2082))),ISNUMBER(SEARCH("kit",LOWER($B2082))),ISNUMBER(SEARCH("ferrament",LOWER($B2082))),ISNUMBER(SEARCH("epi",LOWER($B2082)))),NOT(OR($Z2082&lt;&gt;"",$AA2082&lt;&gt;""))),"Descrição muito genérica: detalhe melhor o item e registre o racional no memorial ou em anexo.",IF(AND($Y2082=0,$B2082&lt;&gt;"",OR($G2082&lt;&gt;"",$H2082&lt;&gt;"",$J2082&lt;&gt;"",$K2082&lt;&gt;"",$M2082&lt;&gt;"",$N2082&lt;&gt;"",$P2082&lt;&gt;"",$Q2082&lt;&gt;"",$S2082&lt;&gt;"",$T2082&lt;&gt;"",$V2082&lt;&gt;"",$W2082&lt;&gt;"")),"O item possui dados lançados, mas o total está zerado. Revise os valores informados.","")))))))))))))))</f>
        <v/>
      </c>
    </row>
    <row r="2083" spans="1:35" ht="14.25" customHeight="1" x14ac:dyDescent="0.25">
      <c r="A2083" s="57" t="str">
        <f t="shared" si="416"/>
        <v/>
      </c>
      <c r="B2083" s="61"/>
      <c r="C2083" s="61"/>
      <c r="D2083" s="58"/>
      <c r="E2083" s="61"/>
      <c r="F2083" s="61"/>
      <c r="G2083" s="272"/>
      <c r="H2083" s="62"/>
      <c r="I2083" s="273">
        <f t="shared" si="417"/>
        <v>0</v>
      </c>
      <c r="J2083" s="272"/>
      <c r="K2083" s="62"/>
      <c r="L2083" s="270">
        <f t="shared" si="418"/>
        <v>0</v>
      </c>
      <c r="M2083" s="272"/>
      <c r="N2083" s="62"/>
      <c r="O2083" s="270">
        <f t="shared" si="419"/>
        <v>0</v>
      </c>
      <c r="P2083" s="272"/>
      <c r="Q2083" s="62"/>
      <c r="R2083" s="271">
        <f t="shared" si="420"/>
        <v>0</v>
      </c>
      <c r="S2083" s="272"/>
      <c r="T2083" s="62"/>
      <c r="U2083" s="270">
        <f t="shared" si="421"/>
        <v>0</v>
      </c>
      <c r="V2083" s="272"/>
      <c r="W2083" s="62"/>
      <c r="X2083" s="270">
        <f t="shared" si="422"/>
        <v>0</v>
      </c>
      <c r="Y2083" s="270">
        <f t="shared" si="423"/>
        <v>0</v>
      </c>
      <c r="Z2083" s="61"/>
      <c r="AA2083" s="61"/>
      <c r="AB2083" s="60" t="str">
        <f t="shared" si="424"/>
        <v/>
      </c>
      <c r="AC2083" s="21" t="b">
        <f t="shared" si="425"/>
        <v>0</v>
      </c>
      <c r="AD2083" s="21" t="b">
        <f t="shared" si="426"/>
        <v>0</v>
      </c>
      <c r="AE2083" s="21" t="b">
        <f t="shared" si="427"/>
        <v>0</v>
      </c>
      <c r="AF2083" s="21" t="b">
        <f ca="1">OR(AND($AC2083,NOT($AD2083)),AND($AC2083,OR(AND($G2083="",$H2083&lt;&gt;""),AND($G2083&lt;&gt;"",$H2083=""),AND($J2083="",$K2083&lt;&gt;""),AND($J2083&lt;&gt;"",$K2083=""),AND($M2083="",$N2083&lt;&gt;""),AND($M2083&lt;&gt;"",$N2083=""),AND($P2083="",$Q2083&lt;&gt;""),AND($P2083&lt;&gt;"",$Q2083=""),AND($S2083="",$T2083&lt;&gt;""),AND($S2083&lt;&gt;"",$T2083=""),AND($V2083="",$W2083&lt;&gt;""),AND($V2083&lt;&gt;"",$W2083=""))),AND($C2083&lt;&gt;"",$E2083&lt;&gt;"",LEFT(TRIM($C2083),1)&lt;&gt;LEFT(TRIM($E2083),1)),IF(OR($E2083="",$F2083=""),FALSE(),IFERROR(COUNTIF(INDIRECT("UNITS_"&amp;SUBSTITUTE(LEFT($E2083,FIND(" ",$E2083&amp;" ")-1),".","_")),$F2083)=0,TRUE())),AND($B2083&lt;&gt;"",OR(ISNUMBER(SEARCH("outro",LOWER($B2083))),ISNUMBER(SEARCH("divers",LOWER($B2083))),ISNUMBER(SEARCH("etc",LOWER($B2083))))),OR(AND(ISNUMBER(SEARCH("comunic",LOWER($B2083))),LEFT($E2083,3)&lt;&gt;"4.4"),AND(ISNUMBER(SEARCH("monitor",LOWER($B2083))),NOT(OR(LEFT($E2083,3)="1.5",LEFT($E2083,3)="2.5")))),AND($B2083&lt;&gt;"",OR(LEFT($C2083,1)="1",LEFT($C2083,1)="2"),$D2083=""),AND($D2083&lt;&gt;"",NOT(OR(LEFT($C2083,1)="1",LEFT($C2083,1)="2"))),AND($D2083&lt;&gt;"",COUNTIF(' PROJETO'!$B$14:$B$16,$D2083)=0),IF($D2083="",FALSE(),IF(COUNTIF(' PROJETO'!$B$14:$B$16,$D2083)=0,FALSE(),IFERROR(INDEX(' PROJETO'!$C$14:$C$16,MATCH($D2083,' PROJETO'!$B$14:$B$16,0))&lt;&gt;"Sim",FALSE()))))</f>
        <v>0</v>
      </c>
      <c r="AG2083" s="21" t="b">
        <f>AND($AC2083,$Y2083&gt;'CONFG.  LISTAS'!$F$4,$Z2083="",$AA2083="")</f>
        <v>0</v>
      </c>
      <c r="AH2083" s="21" t="str">
        <f t="shared" si="428"/>
        <v/>
      </c>
      <c r="AI2083" s="43" t="str">
        <f ca="1">IF(NOT($AC2083),"",IF(OR($B2083="",$C2083="",$E2083="",$F2083=""),"Preencha descrição, categoria, tipo e unidade.",IF(AND($B2083&lt;&gt;"",OR(LEFT($C2083,1)="1",LEFT($C2083,1)="2"),$D2083=""),"Informe a prática de restauração para itens diretos.",IF(AND($D2083&lt;&gt;"",NOT(OR(LEFT($C2083,1)="1",LEFT($C2083,1)="2"))),"Custos indiretos não devem pertencer a uma prática específica.",IF(AND($D2083&lt;&gt;"",COUNTIF(' PROJETO'!$B$14:$B$16,$D2083)=0),"Prática de restauração inválida ou não cadastrada.",IF(IF($D2083="",FALSE(),IF(COUNTIF(' PROJETO'!$B$14:$B$16,$D2083)=0,FALSE(),IFERROR(INDEX(' PROJETO'!$C$14:$C$16,MATCH($D2083,' PROJETO'!$B$14:$B$16,0))&lt;&gt;"Sim",FALSE()))),"A prática informada no item não foi selecionada na aba Projeto.",IF(AND(MAX($I2083,$L2083,$O2083,$R2083,$U2083,$X2083)&gt;'CONFG.  LISTAS'!$F$4,NOT(OR($Z2083&lt;&gt;"",$AA2083&lt;&gt;""))),"Memorial de cálculo ou anexo obrigatório não informado para item acima do limite.",IF(OR(AND($G2083&lt;&gt;"",$H2083&lt;&gt;"",OR($G2083&lt;=0,$H2083&lt;=0)),AND($J2083&lt;&gt;"",$K2083&lt;&gt;"",OR($J2083&lt;=0,$K2083&lt;=0)),AND($M2083&lt;&gt;"",$N2083&lt;&gt;"",OR($M2083&lt;=0,$N2083&lt;=0)),AND($P2083&lt;&gt;"",$Q2083&lt;&gt;"",OR($P2083&lt;=0,$Q2083&lt;=0)),AND($S2083&lt;&gt;"",$T2083&lt;&gt;"",OR($S2083&lt;=0,$T2083&lt;=0)),AND($V2083&lt;&gt;"",$W2083&lt;&gt;"",OR($V2083&lt;=0,$W2083&lt;=0))),"Revise os valores informados: valor unitário e quantidade devem ser maiores que zero.",IF(OR(AND($G2083="",$H2083&lt;&gt;""),AND($G2083&lt;&gt;"",$H2083=""),AND($J2083="",$K2083&lt;&gt;""),AND($J2083&lt;&gt;"",$K2083=""),AND($M2083="",$N2083&lt;&gt;""),AND($M2083&lt;&gt;"",$N2083=""),AND($P2083="",$Q2083&lt;&gt;""),AND($P2083&lt;&gt;"",$Q2083=""),AND($S2083="",$T2083&lt;&gt;""),AND($S2083&lt;&gt;"",$T2083=""),AND($V2083="",$W2083&lt;&gt;""),AND($V2083&lt;&gt;"",$W2083="")),"Há ano preenchido parcialmente: "&amp;TRIM(IF(AND($G2083="",$H2083&lt;&gt;""),"Ano 1 (falta valor unitário); ","")&amp;IF(AND($G2083&lt;&gt;"",$H2083=""),"Ano 1 (falta quantidade); ","")&amp;IF(AND($J2083="",$K2083&lt;&gt;""),"Ano 2 (falta valor unitário); ","")&amp;IF(AND($J2083&lt;&gt;"",$K2083=""),"Ano 2 (falta quantidade); ","")&amp;IF(AND($M2083="",$N2083&lt;&gt;""),"Ano 3 (falta valor unitário); ","")&amp;IF(AND($M2083&lt;&gt;"",$N2083=""),"Ano 3 (falta quantidade); ","")&amp;IF(AND($P2083="",$Q2083&lt;&gt;""),"Ano 4 (falta valor unitário); ","")&amp;IF(AND($P2083&lt;&gt;"",$Q2083=""),"Ano 4 (falta quantidade); ","")&amp;IF(AND($S2083="",$T2083&lt;&gt;""),"Ano 5 (falta valor unitário); ","")&amp;IF(AND($S2083&lt;&gt;"",$T2083=""),"Ano 5 (falta quantidade); ","")&amp;IF(AND($V2083="",$W2083&lt;&gt;""),"Ano 6 (falta valor unitário); ","")&amp;IF(AND($V2083&lt;&gt;"",$W2083=""),"Ano 6 (falta quantidade); ","")), IF(NOT(OR(AND($G2083&lt;&gt;"",$H2083&lt;&gt;""),AND($J2083&lt;&gt;"",$K2083&lt;&gt;""),AND($M2083&lt;&gt;"",$N2083&lt;&gt;""),AND($P2083&lt;&gt;"",$Q2083&lt;&gt;""),AND($S2083&lt;&gt;"",$T2083&lt;&gt;""),AND($V2083&lt;&gt;"",$W2083&lt;&gt;""))),"Informe pelo menos um ano completo com valor unitário e quantidade.",IF(AND($C2083&lt;&gt;"",$E2083&lt;&gt;"",LEFT(TRIM($C2083),1)&lt;&gt;LEFT(TRIM($E2083),1)),"Categoria e tipo estão incompatíveis.",IF(IF(OR($E2083="",$F2083=""),FALSE(),IFERROR(COUNTIF(INDIRECT("UNITS_"&amp;SUBSTITUTE(LEFT($E2083,FIND(" ",$E2083&amp;" ")-1),".","_")),$F2083)=0,TRUE())),"Unidade incompatível com o tipo selecionado.",IF(OR(AND(ISNUMBER(SEARCH("comunic",LOWER($B2083))),LEFT($E2083,3)&lt;&gt;"4.4"),AND(ISNUMBER(SEARCH("monitor",LOWER($B2083))),NOT(OR(LEFT($E2083,3)="1.5",LEFT($E2083,3)="2.5")))),"Revise a classificação do item conforme as regras de preenchimento.",IF(AND($B2083&lt;&gt;"",OR(ISNUMBER(SEARCH("outro",LOWER($B2083))),ISNUMBER(SEARCH("divers",LOWER($B2083))),ISNUMBER(SEARCH("kit",LOWER($B2083))),ISNUMBER(SEARCH("ferrament",LOWER($B2083))),ISNUMBER(SEARCH("epi",LOWER($B2083)))),NOT(OR($Z2083&lt;&gt;"",$AA2083&lt;&gt;""))),"Descrição muito genérica: detalhe melhor o item e registre o racional no memorial ou em anexo.",IF(AND($Y2083=0,$B2083&lt;&gt;"",OR($G2083&lt;&gt;"",$H2083&lt;&gt;"",$J2083&lt;&gt;"",$K2083&lt;&gt;"",$M2083&lt;&gt;"",$N2083&lt;&gt;"",$P2083&lt;&gt;"",$Q2083&lt;&gt;"",$S2083&lt;&gt;"",$T2083&lt;&gt;"",$V2083&lt;&gt;"",$W2083&lt;&gt;"")),"O item possui dados lançados, mas o total está zerado. Revise os valores informados.","")))))))))))))))</f>
        <v/>
      </c>
    </row>
    <row r="2084" spans="1:35" ht="14.25" customHeight="1" x14ac:dyDescent="0.25">
      <c r="A2084" s="57" t="str">
        <f t="shared" si="416"/>
        <v/>
      </c>
      <c r="B2084" s="58"/>
      <c r="C2084" s="58"/>
      <c r="D2084" s="58"/>
      <c r="E2084" s="58"/>
      <c r="F2084" s="58"/>
      <c r="G2084" s="269"/>
      <c r="H2084" s="59"/>
      <c r="I2084" s="273">
        <f t="shared" si="417"/>
        <v>0</v>
      </c>
      <c r="J2084" s="269"/>
      <c r="K2084" s="59"/>
      <c r="L2084" s="270">
        <f t="shared" si="418"/>
        <v>0</v>
      </c>
      <c r="M2084" s="269"/>
      <c r="N2084" s="59"/>
      <c r="O2084" s="270">
        <f t="shared" si="419"/>
        <v>0</v>
      </c>
      <c r="P2084" s="269"/>
      <c r="Q2084" s="59"/>
      <c r="R2084" s="271">
        <f t="shared" si="420"/>
        <v>0</v>
      </c>
      <c r="S2084" s="269"/>
      <c r="T2084" s="59"/>
      <c r="U2084" s="270">
        <f t="shared" si="421"/>
        <v>0</v>
      </c>
      <c r="V2084" s="269"/>
      <c r="W2084" s="59"/>
      <c r="X2084" s="270">
        <f t="shared" si="422"/>
        <v>0</v>
      </c>
      <c r="Y2084" s="270">
        <f t="shared" si="423"/>
        <v>0</v>
      </c>
      <c r="Z2084" s="58"/>
      <c r="AA2084" s="58"/>
      <c r="AB2084" s="60" t="str">
        <f t="shared" si="424"/>
        <v/>
      </c>
      <c r="AC2084" s="21" t="b">
        <f t="shared" si="425"/>
        <v>0</v>
      </c>
      <c r="AD2084" s="21" t="b">
        <f t="shared" si="426"/>
        <v>0</v>
      </c>
      <c r="AE2084" s="21" t="b">
        <f t="shared" si="427"/>
        <v>0</v>
      </c>
      <c r="AF2084" s="21" t="b">
        <f ca="1">OR(AND($AC2084,NOT($AD2084)),AND($AC2084,OR(AND($G2084="",$H2084&lt;&gt;""),AND($G2084&lt;&gt;"",$H2084=""),AND($J2084="",$K2084&lt;&gt;""),AND($J2084&lt;&gt;"",$K2084=""),AND($M2084="",$N2084&lt;&gt;""),AND($M2084&lt;&gt;"",$N2084=""),AND($P2084="",$Q2084&lt;&gt;""),AND($P2084&lt;&gt;"",$Q2084=""),AND($S2084="",$T2084&lt;&gt;""),AND($S2084&lt;&gt;"",$T2084=""),AND($V2084="",$W2084&lt;&gt;""),AND($V2084&lt;&gt;"",$W2084=""))),AND($C2084&lt;&gt;"",$E2084&lt;&gt;"",LEFT(TRIM($C2084),1)&lt;&gt;LEFT(TRIM($E2084),1)),IF(OR($E2084="",$F2084=""),FALSE(),IFERROR(COUNTIF(INDIRECT("UNITS_"&amp;SUBSTITUTE(LEFT($E2084,FIND(" ",$E2084&amp;" ")-1),".","_")),$F2084)=0,TRUE())),AND($B2084&lt;&gt;"",OR(ISNUMBER(SEARCH("outro",LOWER($B2084))),ISNUMBER(SEARCH("divers",LOWER($B2084))),ISNUMBER(SEARCH("etc",LOWER($B2084))))),OR(AND(ISNUMBER(SEARCH("comunic",LOWER($B2084))),LEFT($E2084,3)&lt;&gt;"4.4"),AND(ISNUMBER(SEARCH("monitor",LOWER($B2084))),NOT(OR(LEFT($E2084,3)="1.5",LEFT($E2084,3)="2.5")))),AND($B2084&lt;&gt;"",OR(LEFT($C2084,1)="1",LEFT($C2084,1)="2"),$D2084=""),AND($D2084&lt;&gt;"",NOT(OR(LEFT($C2084,1)="1",LEFT($C2084,1)="2"))),AND($D2084&lt;&gt;"",COUNTIF(' PROJETO'!$B$14:$B$16,$D2084)=0),IF($D2084="",FALSE(),IF(COUNTIF(' PROJETO'!$B$14:$B$16,$D2084)=0,FALSE(),IFERROR(INDEX(' PROJETO'!$C$14:$C$16,MATCH($D2084,' PROJETO'!$B$14:$B$16,0))&lt;&gt;"Sim",FALSE()))))</f>
        <v>0</v>
      </c>
      <c r="AG2084" s="21" t="b">
        <f>AND($AC2084,$Y2084&gt;'CONFG.  LISTAS'!$F$4,$Z2084="",$AA2084="")</f>
        <v>0</v>
      </c>
      <c r="AH2084" s="21" t="str">
        <f t="shared" si="428"/>
        <v/>
      </c>
      <c r="AI2084" s="43" t="str">
        <f ca="1">IF(NOT($AC2084),"",IF(OR($B2084="",$C2084="",$E2084="",$F2084=""),"Preencha descrição, categoria, tipo e unidade.",IF(AND($B2084&lt;&gt;"",OR(LEFT($C2084,1)="1",LEFT($C2084,1)="2"),$D2084=""),"Informe a prática de restauração para itens diretos.",IF(AND($D2084&lt;&gt;"",NOT(OR(LEFT($C2084,1)="1",LEFT($C2084,1)="2"))),"Custos indiretos não devem pertencer a uma prática específica.",IF(AND($D2084&lt;&gt;"",COUNTIF(' PROJETO'!$B$14:$B$16,$D2084)=0),"Prática de restauração inválida ou não cadastrada.",IF(IF($D2084="",FALSE(),IF(COUNTIF(' PROJETO'!$B$14:$B$16,$D2084)=0,FALSE(),IFERROR(INDEX(' PROJETO'!$C$14:$C$16,MATCH($D2084,' PROJETO'!$B$14:$B$16,0))&lt;&gt;"Sim",FALSE()))),"A prática informada no item não foi selecionada na aba Projeto.",IF(AND(MAX($I2084,$L2084,$O2084,$R2084,$U2084,$X2084)&gt;'CONFG.  LISTAS'!$F$4,NOT(OR($Z2084&lt;&gt;"",$AA2084&lt;&gt;""))),"Memorial de cálculo ou anexo obrigatório não informado para item acima do limite.",IF(OR(AND($G2084&lt;&gt;"",$H2084&lt;&gt;"",OR($G2084&lt;=0,$H2084&lt;=0)),AND($J2084&lt;&gt;"",$K2084&lt;&gt;"",OR($J2084&lt;=0,$K2084&lt;=0)),AND($M2084&lt;&gt;"",$N2084&lt;&gt;"",OR($M2084&lt;=0,$N2084&lt;=0)),AND($P2084&lt;&gt;"",$Q2084&lt;&gt;"",OR($P2084&lt;=0,$Q2084&lt;=0)),AND($S2084&lt;&gt;"",$T2084&lt;&gt;"",OR($S2084&lt;=0,$T2084&lt;=0)),AND($V2084&lt;&gt;"",$W2084&lt;&gt;"",OR($V2084&lt;=0,$W2084&lt;=0))),"Revise os valores informados: valor unitário e quantidade devem ser maiores que zero.",IF(OR(AND($G2084="",$H2084&lt;&gt;""),AND($G2084&lt;&gt;"",$H2084=""),AND($J2084="",$K2084&lt;&gt;""),AND($J2084&lt;&gt;"",$K2084=""),AND($M2084="",$N2084&lt;&gt;""),AND($M2084&lt;&gt;"",$N2084=""),AND($P2084="",$Q2084&lt;&gt;""),AND($P2084&lt;&gt;"",$Q2084=""),AND($S2084="",$T2084&lt;&gt;""),AND($S2084&lt;&gt;"",$T2084=""),AND($V2084="",$W2084&lt;&gt;""),AND($V2084&lt;&gt;"",$W2084="")),"Há ano preenchido parcialmente: "&amp;TRIM(IF(AND($G2084="",$H2084&lt;&gt;""),"Ano 1 (falta valor unitário); ","")&amp;IF(AND($G2084&lt;&gt;"",$H2084=""),"Ano 1 (falta quantidade); ","")&amp;IF(AND($J2084="",$K2084&lt;&gt;""),"Ano 2 (falta valor unitário); ","")&amp;IF(AND($J2084&lt;&gt;"",$K2084=""),"Ano 2 (falta quantidade); ","")&amp;IF(AND($M2084="",$N2084&lt;&gt;""),"Ano 3 (falta valor unitário); ","")&amp;IF(AND($M2084&lt;&gt;"",$N2084=""),"Ano 3 (falta quantidade); ","")&amp;IF(AND($P2084="",$Q2084&lt;&gt;""),"Ano 4 (falta valor unitário); ","")&amp;IF(AND($P2084&lt;&gt;"",$Q2084=""),"Ano 4 (falta quantidade); ","")&amp;IF(AND($S2084="",$T2084&lt;&gt;""),"Ano 5 (falta valor unitário); ","")&amp;IF(AND($S2084&lt;&gt;"",$T2084=""),"Ano 5 (falta quantidade); ","")&amp;IF(AND($V2084="",$W2084&lt;&gt;""),"Ano 6 (falta valor unitário); ","")&amp;IF(AND($V2084&lt;&gt;"",$W2084=""),"Ano 6 (falta quantidade); ","")), IF(NOT(OR(AND($G2084&lt;&gt;"",$H2084&lt;&gt;""),AND($J2084&lt;&gt;"",$K2084&lt;&gt;""),AND($M2084&lt;&gt;"",$N2084&lt;&gt;""),AND($P2084&lt;&gt;"",$Q2084&lt;&gt;""),AND($S2084&lt;&gt;"",$T2084&lt;&gt;""),AND($V2084&lt;&gt;"",$W2084&lt;&gt;""))),"Informe pelo menos um ano completo com valor unitário e quantidade.",IF(AND($C2084&lt;&gt;"",$E2084&lt;&gt;"",LEFT(TRIM($C2084),1)&lt;&gt;LEFT(TRIM($E2084),1)),"Categoria e tipo estão incompatíveis.",IF(IF(OR($E2084="",$F2084=""),FALSE(),IFERROR(COUNTIF(INDIRECT("UNITS_"&amp;SUBSTITUTE(LEFT($E2084,FIND(" ",$E2084&amp;" ")-1),".","_")),$F2084)=0,TRUE())),"Unidade incompatível com o tipo selecionado.",IF(OR(AND(ISNUMBER(SEARCH("comunic",LOWER($B2084))),LEFT($E2084,3)&lt;&gt;"4.4"),AND(ISNUMBER(SEARCH("monitor",LOWER($B2084))),NOT(OR(LEFT($E2084,3)="1.5",LEFT($E2084,3)="2.5")))),"Revise a classificação do item conforme as regras de preenchimento.",IF(AND($B2084&lt;&gt;"",OR(ISNUMBER(SEARCH("outro",LOWER($B2084))),ISNUMBER(SEARCH("divers",LOWER($B2084))),ISNUMBER(SEARCH("kit",LOWER($B2084))),ISNUMBER(SEARCH("ferrament",LOWER($B2084))),ISNUMBER(SEARCH("epi",LOWER($B2084)))),NOT(OR($Z2084&lt;&gt;"",$AA2084&lt;&gt;""))),"Descrição muito genérica: detalhe melhor o item e registre o racional no memorial ou em anexo.",IF(AND($Y2084=0,$B2084&lt;&gt;"",OR($G2084&lt;&gt;"",$H2084&lt;&gt;"",$J2084&lt;&gt;"",$K2084&lt;&gt;"",$M2084&lt;&gt;"",$N2084&lt;&gt;"",$P2084&lt;&gt;"",$Q2084&lt;&gt;"",$S2084&lt;&gt;"",$T2084&lt;&gt;"",$V2084&lt;&gt;"",$W2084&lt;&gt;"")),"O item possui dados lançados, mas o total está zerado. Revise os valores informados.","")))))))))))))))</f>
        <v/>
      </c>
    </row>
    <row r="2085" spans="1:35" ht="14.25" customHeight="1" x14ac:dyDescent="0.25">
      <c r="A2085" s="57" t="str">
        <f t="shared" si="416"/>
        <v/>
      </c>
      <c r="B2085" s="61"/>
      <c r="C2085" s="61"/>
      <c r="D2085" s="58"/>
      <c r="E2085" s="61"/>
      <c r="F2085" s="61"/>
      <c r="G2085" s="272"/>
      <c r="H2085" s="62"/>
      <c r="I2085" s="273">
        <f t="shared" si="417"/>
        <v>0</v>
      </c>
      <c r="J2085" s="272"/>
      <c r="K2085" s="62"/>
      <c r="L2085" s="270">
        <f t="shared" si="418"/>
        <v>0</v>
      </c>
      <c r="M2085" s="272"/>
      <c r="N2085" s="62"/>
      <c r="O2085" s="270">
        <f t="shared" si="419"/>
        <v>0</v>
      </c>
      <c r="P2085" s="272"/>
      <c r="Q2085" s="62"/>
      <c r="R2085" s="271">
        <f t="shared" si="420"/>
        <v>0</v>
      </c>
      <c r="S2085" s="272"/>
      <c r="T2085" s="62"/>
      <c r="U2085" s="270">
        <f t="shared" si="421"/>
        <v>0</v>
      </c>
      <c r="V2085" s="272"/>
      <c r="W2085" s="62"/>
      <c r="X2085" s="270">
        <f t="shared" si="422"/>
        <v>0</v>
      </c>
      <c r="Y2085" s="270">
        <f t="shared" si="423"/>
        <v>0</v>
      </c>
      <c r="Z2085" s="61"/>
      <c r="AA2085" s="61"/>
      <c r="AB2085" s="60" t="str">
        <f t="shared" si="424"/>
        <v/>
      </c>
      <c r="AC2085" s="21" t="b">
        <f t="shared" si="425"/>
        <v>0</v>
      </c>
      <c r="AD2085" s="21" t="b">
        <f t="shared" si="426"/>
        <v>0</v>
      </c>
      <c r="AE2085" s="21" t="b">
        <f t="shared" si="427"/>
        <v>0</v>
      </c>
      <c r="AF2085" s="21" t="b">
        <f ca="1">OR(AND($AC2085,NOT($AD2085)),AND($AC2085,OR(AND($G2085="",$H2085&lt;&gt;""),AND($G2085&lt;&gt;"",$H2085=""),AND($J2085="",$K2085&lt;&gt;""),AND($J2085&lt;&gt;"",$K2085=""),AND($M2085="",$N2085&lt;&gt;""),AND($M2085&lt;&gt;"",$N2085=""),AND($P2085="",$Q2085&lt;&gt;""),AND($P2085&lt;&gt;"",$Q2085=""),AND($S2085="",$T2085&lt;&gt;""),AND($S2085&lt;&gt;"",$T2085=""),AND($V2085="",$W2085&lt;&gt;""),AND($V2085&lt;&gt;"",$W2085=""))),AND($C2085&lt;&gt;"",$E2085&lt;&gt;"",LEFT(TRIM($C2085),1)&lt;&gt;LEFT(TRIM($E2085),1)),IF(OR($E2085="",$F2085=""),FALSE(),IFERROR(COUNTIF(INDIRECT("UNITS_"&amp;SUBSTITUTE(LEFT($E2085,FIND(" ",$E2085&amp;" ")-1),".","_")),$F2085)=0,TRUE())),AND($B2085&lt;&gt;"",OR(ISNUMBER(SEARCH("outro",LOWER($B2085))),ISNUMBER(SEARCH("divers",LOWER($B2085))),ISNUMBER(SEARCH("etc",LOWER($B2085))))),OR(AND(ISNUMBER(SEARCH("comunic",LOWER($B2085))),LEFT($E2085,3)&lt;&gt;"4.4"),AND(ISNUMBER(SEARCH("monitor",LOWER($B2085))),NOT(OR(LEFT($E2085,3)="1.5",LEFT($E2085,3)="2.5")))),AND($B2085&lt;&gt;"",OR(LEFT($C2085,1)="1",LEFT($C2085,1)="2"),$D2085=""),AND($D2085&lt;&gt;"",NOT(OR(LEFT($C2085,1)="1",LEFT($C2085,1)="2"))),AND($D2085&lt;&gt;"",COUNTIF(' PROJETO'!$B$14:$B$16,$D2085)=0),IF($D2085="",FALSE(),IF(COUNTIF(' PROJETO'!$B$14:$B$16,$D2085)=0,FALSE(),IFERROR(INDEX(' PROJETO'!$C$14:$C$16,MATCH($D2085,' PROJETO'!$B$14:$B$16,0))&lt;&gt;"Sim",FALSE()))))</f>
        <v>0</v>
      </c>
      <c r="AG2085" s="21" t="b">
        <f>AND($AC2085,$Y2085&gt;'CONFG.  LISTAS'!$F$4,$Z2085="",$AA2085="")</f>
        <v>0</v>
      </c>
      <c r="AH2085" s="21" t="str">
        <f t="shared" si="428"/>
        <v/>
      </c>
      <c r="AI2085" s="43" t="str">
        <f ca="1">IF(NOT($AC2085),"",IF(OR($B2085="",$C2085="",$E2085="",$F2085=""),"Preencha descrição, categoria, tipo e unidade.",IF(AND($B2085&lt;&gt;"",OR(LEFT($C2085,1)="1",LEFT($C2085,1)="2"),$D2085=""),"Informe a prática de restauração para itens diretos.",IF(AND($D2085&lt;&gt;"",NOT(OR(LEFT($C2085,1)="1",LEFT($C2085,1)="2"))),"Custos indiretos não devem pertencer a uma prática específica.",IF(AND($D2085&lt;&gt;"",COUNTIF(' PROJETO'!$B$14:$B$16,$D2085)=0),"Prática de restauração inválida ou não cadastrada.",IF(IF($D2085="",FALSE(),IF(COUNTIF(' PROJETO'!$B$14:$B$16,$D2085)=0,FALSE(),IFERROR(INDEX(' PROJETO'!$C$14:$C$16,MATCH($D2085,' PROJETO'!$B$14:$B$16,0))&lt;&gt;"Sim",FALSE()))),"A prática informada no item não foi selecionada na aba Projeto.",IF(AND(MAX($I2085,$L2085,$O2085,$R2085,$U2085,$X2085)&gt;'CONFG.  LISTAS'!$F$4,NOT(OR($Z2085&lt;&gt;"",$AA2085&lt;&gt;""))),"Memorial de cálculo ou anexo obrigatório não informado para item acima do limite.",IF(OR(AND($G2085&lt;&gt;"",$H2085&lt;&gt;"",OR($G2085&lt;=0,$H2085&lt;=0)),AND($J2085&lt;&gt;"",$K2085&lt;&gt;"",OR($J2085&lt;=0,$K2085&lt;=0)),AND($M2085&lt;&gt;"",$N2085&lt;&gt;"",OR($M2085&lt;=0,$N2085&lt;=0)),AND($P2085&lt;&gt;"",$Q2085&lt;&gt;"",OR($P2085&lt;=0,$Q2085&lt;=0)),AND($S2085&lt;&gt;"",$T2085&lt;&gt;"",OR($S2085&lt;=0,$T2085&lt;=0)),AND($V2085&lt;&gt;"",$W2085&lt;&gt;"",OR($V2085&lt;=0,$W2085&lt;=0))),"Revise os valores informados: valor unitário e quantidade devem ser maiores que zero.",IF(OR(AND($G2085="",$H2085&lt;&gt;""),AND($G2085&lt;&gt;"",$H2085=""),AND($J2085="",$K2085&lt;&gt;""),AND($J2085&lt;&gt;"",$K2085=""),AND($M2085="",$N2085&lt;&gt;""),AND($M2085&lt;&gt;"",$N2085=""),AND($P2085="",$Q2085&lt;&gt;""),AND($P2085&lt;&gt;"",$Q2085=""),AND($S2085="",$T2085&lt;&gt;""),AND($S2085&lt;&gt;"",$T2085=""),AND($V2085="",$W2085&lt;&gt;""),AND($V2085&lt;&gt;"",$W2085="")),"Há ano preenchido parcialmente: "&amp;TRIM(IF(AND($G2085="",$H2085&lt;&gt;""),"Ano 1 (falta valor unitário); ","")&amp;IF(AND($G2085&lt;&gt;"",$H2085=""),"Ano 1 (falta quantidade); ","")&amp;IF(AND($J2085="",$K2085&lt;&gt;""),"Ano 2 (falta valor unitário); ","")&amp;IF(AND($J2085&lt;&gt;"",$K2085=""),"Ano 2 (falta quantidade); ","")&amp;IF(AND($M2085="",$N2085&lt;&gt;""),"Ano 3 (falta valor unitário); ","")&amp;IF(AND($M2085&lt;&gt;"",$N2085=""),"Ano 3 (falta quantidade); ","")&amp;IF(AND($P2085="",$Q2085&lt;&gt;""),"Ano 4 (falta valor unitário); ","")&amp;IF(AND($P2085&lt;&gt;"",$Q2085=""),"Ano 4 (falta quantidade); ","")&amp;IF(AND($S2085="",$T2085&lt;&gt;""),"Ano 5 (falta valor unitário); ","")&amp;IF(AND($S2085&lt;&gt;"",$T2085=""),"Ano 5 (falta quantidade); ","")&amp;IF(AND($V2085="",$W2085&lt;&gt;""),"Ano 6 (falta valor unitário); ","")&amp;IF(AND($V2085&lt;&gt;"",$W2085=""),"Ano 6 (falta quantidade); ","")), IF(NOT(OR(AND($G2085&lt;&gt;"",$H2085&lt;&gt;""),AND($J2085&lt;&gt;"",$K2085&lt;&gt;""),AND($M2085&lt;&gt;"",$N2085&lt;&gt;""),AND($P2085&lt;&gt;"",$Q2085&lt;&gt;""),AND($S2085&lt;&gt;"",$T2085&lt;&gt;""),AND($V2085&lt;&gt;"",$W2085&lt;&gt;""))),"Informe pelo menos um ano completo com valor unitário e quantidade.",IF(AND($C2085&lt;&gt;"",$E2085&lt;&gt;"",LEFT(TRIM($C2085),1)&lt;&gt;LEFT(TRIM($E2085),1)),"Categoria e tipo estão incompatíveis.",IF(IF(OR($E2085="",$F2085=""),FALSE(),IFERROR(COUNTIF(INDIRECT("UNITS_"&amp;SUBSTITUTE(LEFT($E2085,FIND(" ",$E2085&amp;" ")-1),".","_")),$F2085)=0,TRUE())),"Unidade incompatível com o tipo selecionado.",IF(OR(AND(ISNUMBER(SEARCH("comunic",LOWER($B2085))),LEFT($E2085,3)&lt;&gt;"4.4"),AND(ISNUMBER(SEARCH("monitor",LOWER($B2085))),NOT(OR(LEFT($E2085,3)="1.5",LEFT($E2085,3)="2.5")))),"Revise a classificação do item conforme as regras de preenchimento.",IF(AND($B2085&lt;&gt;"",OR(ISNUMBER(SEARCH("outro",LOWER($B2085))),ISNUMBER(SEARCH("divers",LOWER($B2085))),ISNUMBER(SEARCH("kit",LOWER($B2085))),ISNUMBER(SEARCH("ferrament",LOWER($B2085))),ISNUMBER(SEARCH("epi",LOWER($B2085)))),NOT(OR($Z2085&lt;&gt;"",$AA2085&lt;&gt;""))),"Descrição muito genérica: detalhe melhor o item e registre o racional no memorial ou em anexo.",IF(AND($Y2085=0,$B2085&lt;&gt;"",OR($G2085&lt;&gt;"",$H2085&lt;&gt;"",$J2085&lt;&gt;"",$K2085&lt;&gt;"",$M2085&lt;&gt;"",$N2085&lt;&gt;"",$P2085&lt;&gt;"",$Q2085&lt;&gt;"",$S2085&lt;&gt;"",$T2085&lt;&gt;"",$V2085&lt;&gt;"",$W2085&lt;&gt;"")),"O item possui dados lançados, mas o total está zerado. Revise os valores informados.","")))))))))))))))</f>
        <v/>
      </c>
    </row>
    <row r="2086" spans="1:35" ht="14.25" customHeight="1" x14ac:dyDescent="0.25">
      <c r="A2086" s="57" t="str">
        <f t="shared" si="416"/>
        <v/>
      </c>
      <c r="B2086" s="58"/>
      <c r="C2086" s="58"/>
      <c r="D2086" s="58"/>
      <c r="E2086" s="58"/>
      <c r="F2086" s="58"/>
      <c r="G2086" s="269"/>
      <c r="H2086" s="59"/>
      <c r="I2086" s="273">
        <f t="shared" si="417"/>
        <v>0</v>
      </c>
      <c r="J2086" s="269"/>
      <c r="K2086" s="59"/>
      <c r="L2086" s="270">
        <f t="shared" si="418"/>
        <v>0</v>
      </c>
      <c r="M2086" s="269"/>
      <c r="N2086" s="59"/>
      <c r="O2086" s="270">
        <f t="shared" si="419"/>
        <v>0</v>
      </c>
      <c r="P2086" s="269"/>
      <c r="Q2086" s="59"/>
      <c r="R2086" s="271">
        <f t="shared" si="420"/>
        <v>0</v>
      </c>
      <c r="S2086" s="269"/>
      <c r="T2086" s="59"/>
      <c r="U2086" s="270">
        <f t="shared" si="421"/>
        <v>0</v>
      </c>
      <c r="V2086" s="269"/>
      <c r="W2086" s="59"/>
      <c r="X2086" s="270">
        <f t="shared" si="422"/>
        <v>0</v>
      </c>
      <c r="Y2086" s="270">
        <f t="shared" si="423"/>
        <v>0</v>
      </c>
      <c r="Z2086" s="58"/>
      <c r="AA2086" s="58"/>
      <c r="AB2086" s="60" t="str">
        <f t="shared" si="424"/>
        <v/>
      </c>
      <c r="AC2086" s="21" t="b">
        <f t="shared" si="425"/>
        <v>0</v>
      </c>
      <c r="AD2086" s="21" t="b">
        <f t="shared" si="426"/>
        <v>0</v>
      </c>
      <c r="AE2086" s="21" t="b">
        <f t="shared" si="427"/>
        <v>0</v>
      </c>
      <c r="AF2086" s="21" t="b">
        <f ca="1">OR(AND($AC2086,NOT($AD2086)),AND($AC2086,OR(AND($G2086="",$H2086&lt;&gt;""),AND($G2086&lt;&gt;"",$H2086=""),AND($J2086="",$K2086&lt;&gt;""),AND($J2086&lt;&gt;"",$K2086=""),AND($M2086="",$N2086&lt;&gt;""),AND($M2086&lt;&gt;"",$N2086=""),AND($P2086="",$Q2086&lt;&gt;""),AND($P2086&lt;&gt;"",$Q2086=""),AND($S2086="",$T2086&lt;&gt;""),AND($S2086&lt;&gt;"",$T2086=""),AND($V2086="",$W2086&lt;&gt;""),AND($V2086&lt;&gt;"",$W2086=""))),AND($C2086&lt;&gt;"",$E2086&lt;&gt;"",LEFT(TRIM($C2086),1)&lt;&gt;LEFT(TRIM($E2086),1)),IF(OR($E2086="",$F2086=""),FALSE(),IFERROR(COUNTIF(INDIRECT("UNITS_"&amp;SUBSTITUTE(LEFT($E2086,FIND(" ",$E2086&amp;" ")-1),".","_")),$F2086)=0,TRUE())),AND($B2086&lt;&gt;"",OR(ISNUMBER(SEARCH("outro",LOWER($B2086))),ISNUMBER(SEARCH("divers",LOWER($B2086))),ISNUMBER(SEARCH("etc",LOWER($B2086))))),OR(AND(ISNUMBER(SEARCH("comunic",LOWER($B2086))),LEFT($E2086,3)&lt;&gt;"4.4"),AND(ISNUMBER(SEARCH("monitor",LOWER($B2086))),NOT(OR(LEFT($E2086,3)="1.5",LEFT($E2086,3)="2.5")))),AND($B2086&lt;&gt;"",OR(LEFT($C2086,1)="1",LEFT($C2086,1)="2"),$D2086=""),AND($D2086&lt;&gt;"",NOT(OR(LEFT($C2086,1)="1",LEFT($C2086,1)="2"))),AND($D2086&lt;&gt;"",COUNTIF(' PROJETO'!$B$14:$B$16,$D2086)=0),IF($D2086="",FALSE(),IF(COUNTIF(' PROJETO'!$B$14:$B$16,$D2086)=0,FALSE(),IFERROR(INDEX(' PROJETO'!$C$14:$C$16,MATCH($D2086,' PROJETO'!$B$14:$B$16,0))&lt;&gt;"Sim",FALSE()))))</f>
        <v>0</v>
      </c>
      <c r="AG2086" s="21" t="b">
        <f>AND($AC2086,$Y2086&gt;'CONFG.  LISTAS'!$F$4,$Z2086="",$AA2086="")</f>
        <v>0</v>
      </c>
      <c r="AH2086" s="21" t="str">
        <f t="shared" si="428"/>
        <v/>
      </c>
      <c r="AI2086" s="43" t="str">
        <f ca="1">IF(NOT($AC2086),"",IF(OR($B2086="",$C2086="",$E2086="",$F2086=""),"Preencha descrição, categoria, tipo e unidade.",IF(AND($B2086&lt;&gt;"",OR(LEFT($C2086,1)="1",LEFT($C2086,1)="2"),$D2086=""),"Informe a prática de restauração para itens diretos.",IF(AND($D2086&lt;&gt;"",NOT(OR(LEFT($C2086,1)="1",LEFT($C2086,1)="2"))),"Custos indiretos não devem pertencer a uma prática específica.",IF(AND($D2086&lt;&gt;"",COUNTIF(' PROJETO'!$B$14:$B$16,$D2086)=0),"Prática de restauração inválida ou não cadastrada.",IF(IF($D2086="",FALSE(),IF(COUNTIF(' PROJETO'!$B$14:$B$16,$D2086)=0,FALSE(),IFERROR(INDEX(' PROJETO'!$C$14:$C$16,MATCH($D2086,' PROJETO'!$B$14:$B$16,0))&lt;&gt;"Sim",FALSE()))),"A prática informada no item não foi selecionada na aba Projeto.",IF(AND(MAX($I2086,$L2086,$O2086,$R2086,$U2086,$X2086)&gt;'CONFG.  LISTAS'!$F$4,NOT(OR($Z2086&lt;&gt;"",$AA2086&lt;&gt;""))),"Memorial de cálculo ou anexo obrigatório não informado para item acima do limite.",IF(OR(AND($G2086&lt;&gt;"",$H2086&lt;&gt;"",OR($G2086&lt;=0,$H2086&lt;=0)),AND($J2086&lt;&gt;"",$K2086&lt;&gt;"",OR($J2086&lt;=0,$K2086&lt;=0)),AND($M2086&lt;&gt;"",$N2086&lt;&gt;"",OR($M2086&lt;=0,$N2086&lt;=0)),AND($P2086&lt;&gt;"",$Q2086&lt;&gt;"",OR($P2086&lt;=0,$Q2086&lt;=0)),AND($S2086&lt;&gt;"",$T2086&lt;&gt;"",OR($S2086&lt;=0,$T2086&lt;=0)),AND($V2086&lt;&gt;"",$W2086&lt;&gt;"",OR($V2086&lt;=0,$W2086&lt;=0))),"Revise os valores informados: valor unitário e quantidade devem ser maiores que zero.",IF(OR(AND($G2086="",$H2086&lt;&gt;""),AND($G2086&lt;&gt;"",$H2086=""),AND($J2086="",$K2086&lt;&gt;""),AND($J2086&lt;&gt;"",$K2086=""),AND($M2086="",$N2086&lt;&gt;""),AND($M2086&lt;&gt;"",$N2086=""),AND($P2086="",$Q2086&lt;&gt;""),AND($P2086&lt;&gt;"",$Q2086=""),AND($S2086="",$T2086&lt;&gt;""),AND($S2086&lt;&gt;"",$T2086=""),AND($V2086="",$W2086&lt;&gt;""),AND($V2086&lt;&gt;"",$W2086="")),"Há ano preenchido parcialmente: "&amp;TRIM(IF(AND($G2086="",$H2086&lt;&gt;""),"Ano 1 (falta valor unitário); ","")&amp;IF(AND($G2086&lt;&gt;"",$H2086=""),"Ano 1 (falta quantidade); ","")&amp;IF(AND($J2086="",$K2086&lt;&gt;""),"Ano 2 (falta valor unitário); ","")&amp;IF(AND($J2086&lt;&gt;"",$K2086=""),"Ano 2 (falta quantidade); ","")&amp;IF(AND($M2086="",$N2086&lt;&gt;""),"Ano 3 (falta valor unitário); ","")&amp;IF(AND($M2086&lt;&gt;"",$N2086=""),"Ano 3 (falta quantidade); ","")&amp;IF(AND($P2086="",$Q2086&lt;&gt;""),"Ano 4 (falta valor unitário); ","")&amp;IF(AND($P2086&lt;&gt;"",$Q2086=""),"Ano 4 (falta quantidade); ","")&amp;IF(AND($S2086="",$T2086&lt;&gt;""),"Ano 5 (falta valor unitário); ","")&amp;IF(AND($S2086&lt;&gt;"",$T2086=""),"Ano 5 (falta quantidade); ","")&amp;IF(AND($V2086="",$W2086&lt;&gt;""),"Ano 6 (falta valor unitário); ","")&amp;IF(AND($V2086&lt;&gt;"",$W2086=""),"Ano 6 (falta quantidade); ","")), IF(NOT(OR(AND($G2086&lt;&gt;"",$H2086&lt;&gt;""),AND($J2086&lt;&gt;"",$K2086&lt;&gt;""),AND($M2086&lt;&gt;"",$N2086&lt;&gt;""),AND($P2086&lt;&gt;"",$Q2086&lt;&gt;""),AND($S2086&lt;&gt;"",$T2086&lt;&gt;""),AND($V2086&lt;&gt;"",$W2086&lt;&gt;""))),"Informe pelo menos um ano completo com valor unitário e quantidade.",IF(AND($C2086&lt;&gt;"",$E2086&lt;&gt;"",LEFT(TRIM($C2086),1)&lt;&gt;LEFT(TRIM($E2086),1)),"Categoria e tipo estão incompatíveis.",IF(IF(OR($E2086="",$F2086=""),FALSE(),IFERROR(COUNTIF(INDIRECT("UNITS_"&amp;SUBSTITUTE(LEFT($E2086,FIND(" ",$E2086&amp;" ")-1),".","_")),$F2086)=0,TRUE())),"Unidade incompatível com o tipo selecionado.",IF(OR(AND(ISNUMBER(SEARCH("comunic",LOWER($B2086))),LEFT($E2086,3)&lt;&gt;"4.4"),AND(ISNUMBER(SEARCH("monitor",LOWER($B2086))),NOT(OR(LEFT($E2086,3)="1.5",LEFT($E2086,3)="2.5")))),"Revise a classificação do item conforme as regras de preenchimento.",IF(AND($B2086&lt;&gt;"",OR(ISNUMBER(SEARCH("outro",LOWER($B2086))),ISNUMBER(SEARCH("divers",LOWER($B2086))),ISNUMBER(SEARCH("kit",LOWER($B2086))),ISNUMBER(SEARCH("ferrament",LOWER($B2086))),ISNUMBER(SEARCH("epi",LOWER($B2086)))),NOT(OR($Z2086&lt;&gt;"",$AA2086&lt;&gt;""))),"Descrição muito genérica: detalhe melhor o item e registre o racional no memorial ou em anexo.",IF(AND($Y2086=0,$B2086&lt;&gt;"",OR($G2086&lt;&gt;"",$H2086&lt;&gt;"",$J2086&lt;&gt;"",$K2086&lt;&gt;"",$M2086&lt;&gt;"",$N2086&lt;&gt;"",$P2086&lt;&gt;"",$Q2086&lt;&gt;"",$S2086&lt;&gt;"",$T2086&lt;&gt;"",$V2086&lt;&gt;"",$W2086&lt;&gt;"")),"O item possui dados lançados, mas o total está zerado. Revise os valores informados.","")))))))))))))))</f>
        <v/>
      </c>
    </row>
    <row r="2087" spans="1:35" ht="14.25" customHeight="1" x14ac:dyDescent="0.25">
      <c r="A2087" s="57" t="str">
        <f t="shared" si="416"/>
        <v/>
      </c>
      <c r="B2087" s="61"/>
      <c r="C2087" s="61"/>
      <c r="D2087" s="58"/>
      <c r="E2087" s="61"/>
      <c r="F2087" s="61"/>
      <c r="G2087" s="272"/>
      <c r="H2087" s="62"/>
      <c r="I2087" s="273">
        <f t="shared" si="417"/>
        <v>0</v>
      </c>
      <c r="J2087" s="272"/>
      <c r="K2087" s="62"/>
      <c r="L2087" s="270">
        <f t="shared" si="418"/>
        <v>0</v>
      </c>
      <c r="M2087" s="272"/>
      <c r="N2087" s="62"/>
      <c r="O2087" s="270">
        <f t="shared" si="419"/>
        <v>0</v>
      </c>
      <c r="P2087" s="272"/>
      <c r="Q2087" s="62"/>
      <c r="R2087" s="271">
        <f t="shared" si="420"/>
        <v>0</v>
      </c>
      <c r="S2087" s="272"/>
      <c r="T2087" s="62"/>
      <c r="U2087" s="270">
        <f t="shared" si="421"/>
        <v>0</v>
      </c>
      <c r="V2087" s="272"/>
      <c r="W2087" s="62"/>
      <c r="X2087" s="270">
        <f t="shared" si="422"/>
        <v>0</v>
      </c>
      <c r="Y2087" s="270">
        <f t="shared" si="423"/>
        <v>0</v>
      </c>
      <c r="Z2087" s="61"/>
      <c r="AA2087" s="61"/>
      <c r="AB2087" s="60" t="str">
        <f t="shared" si="424"/>
        <v/>
      </c>
      <c r="AC2087" s="21" t="b">
        <f t="shared" si="425"/>
        <v>0</v>
      </c>
      <c r="AD2087" s="21" t="b">
        <f t="shared" si="426"/>
        <v>0</v>
      </c>
      <c r="AE2087" s="21" t="b">
        <f t="shared" si="427"/>
        <v>0</v>
      </c>
      <c r="AF2087" s="21" t="b">
        <f ca="1">OR(AND($AC2087,NOT($AD2087)),AND($AC2087,OR(AND($G2087="",$H2087&lt;&gt;""),AND($G2087&lt;&gt;"",$H2087=""),AND($J2087="",$K2087&lt;&gt;""),AND($J2087&lt;&gt;"",$K2087=""),AND($M2087="",$N2087&lt;&gt;""),AND($M2087&lt;&gt;"",$N2087=""),AND($P2087="",$Q2087&lt;&gt;""),AND($P2087&lt;&gt;"",$Q2087=""),AND($S2087="",$T2087&lt;&gt;""),AND($S2087&lt;&gt;"",$T2087=""),AND($V2087="",$W2087&lt;&gt;""),AND($V2087&lt;&gt;"",$W2087=""))),AND($C2087&lt;&gt;"",$E2087&lt;&gt;"",LEFT(TRIM($C2087),1)&lt;&gt;LEFT(TRIM($E2087),1)),IF(OR($E2087="",$F2087=""),FALSE(),IFERROR(COUNTIF(INDIRECT("UNITS_"&amp;SUBSTITUTE(LEFT($E2087,FIND(" ",$E2087&amp;" ")-1),".","_")),$F2087)=0,TRUE())),AND($B2087&lt;&gt;"",OR(ISNUMBER(SEARCH("outro",LOWER($B2087))),ISNUMBER(SEARCH("divers",LOWER($B2087))),ISNUMBER(SEARCH("etc",LOWER($B2087))))),OR(AND(ISNUMBER(SEARCH("comunic",LOWER($B2087))),LEFT($E2087,3)&lt;&gt;"4.4"),AND(ISNUMBER(SEARCH("monitor",LOWER($B2087))),NOT(OR(LEFT($E2087,3)="1.5",LEFT($E2087,3)="2.5")))),AND($B2087&lt;&gt;"",OR(LEFT($C2087,1)="1",LEFT($C2087,1)="2"),$D2087=""),AND($D2087&lt;&gt;"",NOT(OR(LEFT($C2087,1)="1",LEFT($C2087,1)="2"))),AND($D2087&lt;&gt;"",COUNTIF(' PROJETO'!$B$14:$B$16,$D2087)=0),IF($D2087="",FALSE(),IF(COUNTIF(' PROJETO'!$B$14:$B$16,$D2087)=0,FALSE(),IFERROR(INDEX(' PROJETO'!$C$14:$C$16,MATCH($D2087,' PROJETO'!$B$14:$B$16,0))&lt;&gt;"Sim",FALSE()))))</f>
        <v>0</v>
      </c>
      <c r="AG2087" s="21" t="b">
        <f>AND($AC2087,$Y2087&gt;'CONFG.  LISTAS'!$F$4,$Z2087="",$AA2087="")</f>
        <v>0</v>
      </c>
      <c r="AH2087" s="21" t="str">
        <f t="shared" si="428"/>
        <v/>
      </c>
      <c r="AI2087" s="43" t="str">
        <f ca="1">IF(NOT($AC2087),"",IF(OR($B2087="",$C2087="",$E2087="",$F2087=""),"Preencha descrição, categoria, tipo e unidade.",IF(AND($B2087&lt;&gt;"",OR(LEFT($C2087,1)="1",LEFT($C2087,1)="2"),$D2087=""),"Informe a prática de restauração para itens diretos.",IF(AND($D2087&lt;&gt;"",NOT(OR(LEFT($C2087,1)="1",LEFT($C2087,1)="2"))),"Custos indiretos não devem pertencer a uma prática específica.",IF(AND($D2087&lt;&gt;"",COUNTIF(' PROJETO'!$B$14:$B$16,$D2087)=0),"Prática de restauração inválida ou não cadastrada.",IF(IF($D2087="",FALSE(),IF(COUNTIF(' PROJETO'!$B$14:$B$16,$D2087)=0,FALSE(),IFERROR(INDEX(' PROJETO'!$C$14:$C$16,MATCH($D2087,' PROJETO'!$B$14:$B$16,0))&lt;&gt;"Sim",FALSE()))),"A prática informada no item não foi selecionada na aba Projeto.",IF(AND(MAX($I2087,$L2087,$O2087,$R2087,$U2087,$X2087)&gt;'CONFG.  LISTAS'!$F$4,NOT(OR($Z2087&lt;&gt;"",$AA2087&lt;&gt;""))),"Memorial de cálculo ou anexo obrigatório não informado para item acima do limite.",IF(OR(AND($G2087&lt;&gt;"",$H2087&lt;&gt;"",OR($G2087&lt;=0,$H2087&lt;=0)),AND($J2087&lt;&gt;"",$K2087&lt;&gt;"",OR($J2087&lt;=0,$K2087&lt;=0)),AND($M2087&lt;&gt;"",$N2087&lt;&gt;"",OR($M2087&lt;=0,$N2087&lt;=0)),AND($P2087&lt;&gt;"",$Q2087&lt;&gt;"",OR($P2087&lt;=0,$Q2087&lt;=0)),AND($S2087&lt;&gt;"",$T2087&lt;&gt;"",OR($S2087&lt;=0,$T2087&lt;=0)),AND($V2087&lt;&gt;"",$W2087&lt;&gt;"",OR($V2087&lt;=0,$W2087&lt;=0))),"Revise os valores informados: valor unitário e quantidade devem ser maiores que zero.",IF(OR(AND($G2087="",$H2087&lt;&gt;""),AND($G2087&lt;&gt;"",$H2087=""),AND($J2087="",$K2087&lt;&gt;""),AND($J2087&lt;&gt;"",$K2087=""),AND($M2087="",$N2087&lt;&gt;""),AND($M2087&lt;&gt;"",$N2087=""),AND($P2087="",$Q2087&lt;&gt;""),AND($P2087&lt;&gt;"",$Q2087=""),AND($S2087="",$T2087&lt;&gt;""),AND($S2087&lt;&gt;"",$T2087=""),AND($V2087="",$W2087&lt;&gt;""),AND($V2087&lt;&gt;"",$W2087="")),"Há ano preenchido parcialmente: "&amp;TRIM(IF(AND($G2087="",$H2087&lt;&gt;""),"Ano 1 (falta valor unitário); ","")&amp;IF(AND($G2087&lt;&gt;"",$H2087=""),"Ano 1 (falta quantidade); ","")&amp;IF(AND($J2087="",$K2087&lt;&gt;""),"Ano 2 (falta valor unitário); ","")&amp;IF(AND($J2087&lt;&gt;"",$K2087=""),"Ano 2 (falta quantidade); ","")&amp;IF(AND($M2087="",$N2087&lt;&gt;""),"Ano 3 (falta valor unitário); ","")&amp;IF(AND($M2087&lt;&gt;"",$N2087=""),"Ano 3 (falta quantidade); ","")&amp;IF(AND($P2087="",$Q2087&lt;&gt;""),"Ano 4 (falta valor unitário); ","")&amp;IF(AND($P2087&lt;&gt;"",$Q2087=""),"Ano 4 (falta quantidade); ","")&amp;IF(AND($S2087="",$T2087&lt;&gt;""),"Ano 5 (falta valor unitário); ","")&amp;IF(AND($S2087&lt;&gt;"",$T2087=""),"Ano 5 (falta quantidade); ","")&amp;IF(AND($V2087="",$W2087&lt;&gt;""),"Ano 6 (falta valor unitário); ","")&amp;IF(AND($V2087&lt;&gt;"",$W2087=""),"Ano 6 (falta quantidade); ","")), IF(NOT(OR(AND($G2087&lt;&gt;"",$H2087&lt;&gt;""),AND($J2087&lt;&gt;"",$K2087&lt;&gt;""),AND($M2087&lt;&gt;"",$N2087&lt;&gt;""),AND($P2087&lt;&gt;"",$Q2087&lt;&gt;""),AND($S2087&lt;&gt;"",$T2087&lt;&gt;""),AND($V2087&lt;&gt;"",$W2087&lt;&gt;""))),"Informe pelo menos um ano completo com valor unitário e quantidade.",IF(AND($C2087&lt;&gt;"",$E2087&lt;&gt;"",LEFT(TRIM($C2087),1)&lt;&gt;LEFT(TRIM($E2087),1)),"Categoria e tipo estão incompatíveis.",IF(IF(OR($E2087="",$F2087=""),FALSE(),IFERROR(COUNTIF(INDIRECT("UNITS_"&amp;SUBSTITUTE(LEFT($E2087,FIND(" ",$E2087&amp;" ")-1),".","_")),$F2087)=0,TRUE())),"Unidade incompatível com o tipo selecionado.",IF(OR(AND(ISNUMBER(SEARCH("comunic",LOWER($B2087))),LEFT($E2087,3)&lt;&gt;"4.4"),AND(ISNUMBER(SEARCH("monitor",LOWER($B2087))),NOT(OR(LEFT($E2087,3)="1.5",LEFT($E2087,3)="2.5")))),"Revise a classificação do item conforme as regras de preenchimento.",IF(AND($B2087&lt;&gt;"",OR(ISNUMBER(SEARCH("outro",LOWER($B2087))),ISNUMBER(SEARCH("divers",LOWER($B2087))),ISNUMBER(SEARCH("kit",LOWER($B2087))),ISNUMBER(SEARCH("ferrament",LOWER($B2087))),ISNUMBER(SEARCH("epi",LOWER($B2087)))),NOT(OR($Z2087&lt;&gt;"",$AA2087&lt;&gt;""))),"Descrição muito genérica: detalhe melhor o item e registre o racional no memorial ou em anexo.",IF(AND($Y2087=0,$B2087&lt;&gt;"",OR($G2087&lt;&gt;"",$H2087&lt;&gt;"",$J2087&lt;&gt;"",$K2087&lt;&gt;"",$M2087&lt;&gt;"",$N2087&lt;&gt;"",$P2087&lt;&gt;"",$Q2087&lt;&gt;"",$S2087&lt;&gt;"",$T2087&lt;&gt;"",$V2087&lt;&gt;"",$W2087&lt;&gt;"")),"O item possui dados lançados, mas o total está zerado. Revise os valores informados.","")))))))))))))))</f>
        <v/>
      </c>
    </row>
    <row r="2088" spans="1:35" ht="14.25" customHeight="1" x14ac:dyDescent="0.25">
      <c r="A2088" s="57" t="str">
        <f t="shared" si="416"/>
        <v/>
      </c>
      <c r="B2088" s="58"/>
      <c r="C2088" s="58"/>
      <c r="D2088" s="58"/>
      <c r="E2088" s="58"/>
      <c r="F2088" s="58"/>
      <c r="G2088" s="269"/>
      <c r="H2088" s="59"/>
      <c r="I2088" s="273">
        <f t="shared" si="417"/>
        <v>0</v>
      </c>
      <c r="J2088" s="269"/>
      <c r="K2088" s="59"/>
      <c r="L2088" s="270">
        <f t="shared" si="418"/>
        <v>0</v>
      </c>
      <c r="M2088" s="269"/>
      <c r="N2088" s="59"/>
      <c r="O2088" s="270">
        <f t="shared" si="419"/>
        <v>0</v>
      </c>
      <c r="P2088" s="269"/>
      <c r="Q2088" s="59"/>
      <c r="R2088" s="271">
        <f t="shared" si="420"/>
        <v>0</v>
      </c>
      <c r="S2088" s="269"/>
      <c r="T2088" s="59"/>
      <c r="U2088" s="270">
        <f t="shared" si="421"/>
        <v>0</v>
      </c>
      <c r="V2088" s="269"/>
      <c r="W2088" s="59"/>
      <c r="X2088" s="270">
        <f t="shared" si="422"/>
        <v>0</v>
      </c>
      <c r="Y2088" s="270">
        <f t="shared" si="423"/>
        <v>0</v>
      </c>
      <c r="Z2088" s="58"/>
      <c r="AA2088" s="58"/>
      <c r="AB2088" s="60" t="str">
        <f t="shared" si="424"/>
        <v/>
      </c>
      <c r="AC2088" s="21" t="b">
        <f t="shared" si="425"/>
        <v>0</v>
      </c>
      <c r="AD2088" s="21" t="b">
        <f t="shared" si="426"/>
        <v>0</v>
      </c>
      <c r="AE2088" s="21" t="b">
        <f t="shared" si="427"/>
        <v>0</v>
      </c>
      <c r="AF2088" s="21" t="b">
        <f ca="1">OR(AND($AC2088,NOT($AD2088)),AND($AC2088,OR(AND($G2088="",$H2088&lt;&gt;""),AND($G2088&lt;&gt;"",$H2088=""),AND($J2088="",$K2088&lt;&gt;""),AND($J2088&lt;&gt;"",$K2088=""),AND($M2088="",$N2088&lt;&gt;""),AND($M2088&lt;&gt;"",$N2088=""),AND($P2088="",$Q2088&lt;&gt;""),AND($P2088&lt;&gt;"",$Q2088=""),AND($S2088="",$T2088&lt;&gt;""),AND($S2088&lt;&gt;"",$T2088=""),AND($V2088="",$W2088&lt;&gt;""),AND($V2088&lt;&gt;"",$W2088=""))),AND($C2088&lt;&gt;"",$E2088&lt;&gt;"",LEFT(TRIM($C2088),1)&lt;&gt;LEFT(TRIM($E2088),1)),IF(OR($E2088="",$F2088=""),FALSE(),IFERROR(COUNTIF(INDIRECT("UNITS_"&amp;SUBSTITUTE(LEFT($E2088,FIND(" ",$E2088&amp;" ")-1),".","_")),$F2088)=0,TRUE())),AND($B2088&lt;&gt;"",OR(ISNUMBER(SEARCH("outro",LOWER($B2088))),ISNUMBER(SEARCH("divers",LOWER($B2088))),ISNUMBER(SEARCH("etc",LOWER($B2088))))),OR(AND(ISNUMBER(SEARCH("comunic",LOWER($B2088))),LEFT($E2088,3)&lt;&gt;"4.4"),AND(ISNUMBER(SEARCH("monitor",LOWER($B2088))),NOT(OR(LEFT($E2088,3)="1.5",LEFT($E2088,3)="2.5")))),AND($B2088&lt;&gt;"",OR(LEFT($C2088,1)="1",LEFT($C2088,1)="2"),$D2088=""),AND($D2088&lt;&gt;"",NOT(OR(LEFT($C2088,1)="1",LEFT($C2088,1)="2"))),AND($D2088&lt;&gt;"",COUNTIF(' PROJETO'!$B$14:$B$16,$D2088)=0),IF($D2088="",FALSE(),IF(COUNTIF(' PROJETO'!$B$14:$B$16,$D2088)=0,FALSE(),IFERROR(INDEX(' PROJETO'!$C$14:$C$16,MATCH($D2088,' PROJETO'!$B$14:$B$16,0))&lt;&gt;"Sim",FALSE()))))</f>
        <v>0</v>
      </c>
      <c r="AG2088" s="21" t="b">
        <f>AND($AC2088,$Y2088&gt;'CONFG.  LISTAS'!$F$4,$Z2088="",$AA2088="")</f>
        <v>0</v>
      </c>
      <c r="AH2088" s="21" t="str">
        <f t="shared" si="428"/>
        <v/>
      </c>
      <c r="AI2088" s="43" t="str">
        <f ca="1">IF(NOT($AC2088),"",IF(OR($B2088="",$C2088="",$E2088="",$F2088=""),"Preencha descrição, categoria, tipo e unidade.",IF(AND($B2088&lt;&gt;"",OR(LEFT($C2088,1)="1",LEFT($C2088,1)="2"),$D2088=""),"Informe a prática de restauração para itens diretos.",IF(AND($D2088&lt;&gt;"",NOT(OR(LEFT($C2088,1)="1",LEFT($C2088,1)="2"))),"Custos indiretos não devem pertencer a uma prática específica.",IF(AND($D2088&lt;&gt;"",COUNTIF(' PROJETO'!$B$14:$B$16,$D2088)=0),"Prática de restauração inválida ou não cadastrada.",IF(IF($D2088="",FALSE(),IF(COUNTIF(' PROJETO'!$B$14:$B$16,$D2088)=0,FALSE(),IFERROR(INDEX(' PROJETO'!$C$14:$C$16,MATCH($D2088,' PROJETO'!$B$14:$B$16,0))&lt;&gt;"Sim",FALSE()))),"A prática informada no item não foi selecionada na aba Projeto.",IF(AND(MAX($I2088,$L2088,$O2088,$R2088,$U2088,$X2088)&gt;'CONFG.  LISTAS'!$F$4,NOT(OR($Z2088&lt;&gt;"",$AA2088&lt;&gt;""))),"Memorial de cálculo ou anexo obrigatório não informado para item acima do limite.",IF(OR(AND($G2088&lt;&gt;"",$H2088&lt;&gt;"",OR($G2088&lt;=0,$H2088&lt;=0)),AND($J2088&lt;&gt;"",$K2088&lt;&gt;"",OR($J2088&lt;=0,$K2088&lt;=0)),AND($M2088&lt;&gt;"",$N2088&lt;&gt;"",OR($M2088&lt;=0,$N2088&lt;=0)),AND($P2088&lt;&gt;"",$Q2088&lt;&gt;"",OR($P2088&lt;=0,$Q2088&lt;=0)),AND($S2088&lt;&gt;"",$T2088&lt;&gt;"",OR($S2088&lt;=0,$T2088&lt;=0)),AND($V2088&lt;&gt;"",$W2088&lt;&gt;"",OR($V2088&lt;=0,$W2088&lt;=0))),"Revise os valores informados: valor unitário e quantidade devem ser maiores que zero.",IF(OR(AND($G2088="",$H2088&lt;&gt;""),AND($G2088&lt;&gt;"",$H2088=""),AND($J2088="",$K2088&lt;&gt;""),AND($J2088&lt;&gt;"",$K2088=""),AND($M2088="",$N2088&lt;&gt;""),AND($M2088&lt;&gt;"",$N2088=""),AND($P2088="",$Q2088&lt;&gt;""),AND($P2088&lt;&gt;"",$Q2088=""),AND($S2088="",$T2088&lt;&gt;""),AND($S2088&lt;&gt;"",$T2088=""),AND($V2088="",$W2088&lt;&gt;""),AND($V2088&lt;&gt;"",$W2088="")),"Há ano preenchido parcialmente: "&amp;TRIM(IF(AND($G2088="",$H2088&lt;&gt;""),"Ano 1 (falta valor unitário); ","")&amp;IF(AND($G2088&lt;&gt;"",$H2088=""),"Ano 1 (falta quantidade); ","")&amp;IF(AND($J2088="",$K2088&lt;&gt;""),"Ano 2 (falta valor unitário); ","")&amp;IF(AND($J2088&lt;&gt;"",$K2088=""),"Ano 2 (falta quantidade); ","")&amp;IF(AND($M2088="",$N2088&lt;&gt;""),"Ano 3 (falta valor unitário); ","")&amp;IF(AND($M2088&lt;&gt;"",$N2088=""),"Ano 3 (falta quantidade); ","")&amp;IF(AND($P2088="",$Q2088&lt;&gt;""),"Ano 4 (falta valor unitário); ","")&amp;IF(AND($P2088&lt;&gt;"",$Q2088=""),"Ano 4 (falta quantidade); ","")&amp;IF(AND($S2088="",$T2088&lt;&gt;""),"Ano 5 (falta valor unitário); ","")&amp;IF(AND($S2088&lt;&gt;"",$T2088=""),"Ano 5 (falta quantidade); ","")&amp;IF(AND($V2088="",$W2088&lt;&gt;""),"Ano 6 (falta valor unitário); ","")&amp;IF(AND($V2088&lt;&gt;"",$W2088=""),"Ano 6 (falta quantidade); ","")), IF(NOT(OR(AND($G2088&lt;&gt;"",$H2088&lt;&gt;""),AND($J2088&lt;&gt;"",$K2088&lt;&gt;""),AND($M2088&lt;&gt;"",$N2088&lt;&gt;""),AND($P2088&lt;&gt;"",$Q2088&lt;&gt;""),AND($S2088&lt;&gt;"",$T2088&lt;&gt;""),AND($V2088&lt;&gt;"",$W2088&lt;&gt;""))),"Informe pelo menos um ano completo com valor unitário e quantidade.",IF(AND($C2088&lt;&gt;"",$E2088&lt;&gt;"",LEFT(TRIM($C2088),1)&lt;&gt;LEFT(TRIM($E2088),1)),"Categoria e tipo estão incompatíveis.",IF(IF(OR($E2088="",$F2088=""),FALSE(),IFERROR(COUNTIF(INDIRECT("UNITS_"&amp;SUBSTITUTE(LEFT($E2088,FIND(" ",$E2088&amp;" ")-1),".","_")),$F2088)=0,TRUE())),"Unidade incompatível com o tipo selecionado.",IF(OR(AND(ISNUMBER(SEARCH("comunic",LOWER($B2088))),LEFT($E2088,3)&lt;&gt;"4.4"),AND(ISNUMBER(SEARCH("monitor",LOWER($B2088))),NOT(OR(LEFT($E2088,3)="1.5",LEFT($E2088,3)="2.5")))),"Revise a classificação do item conforme as regras de preenchimento.",IF(AND($B2088&lt;&gt;"",OR(ISNUMBER(SEARCH("outro",LOWER($B2088))),ISNUMBER(SEARCH("divers",LOWER($B2088))),ISNUMBER(SEARCH("kit",LOWER($B2088))),ISNUMBER(SEARCH("ferrament",LOWER($B2088))),ISNUMBER(SEARCH("epi",LOWER($B2088)))),NOT(OR($Z2088&lt;&gt;"",$AA2088&lt;&gt;""))),"Descrição muito genérica: detalhe melhor o item e registre o racional no memorial ou em anexo.",IF(AND($Y2088=0,$B2088&lt;&gt;"",OR($G2088&lt;&gt;"",$H2088&lt;&gt;"",$J2088&lt;&gt;"",$K2088&lt;&gt;"",$M2088&lt;&gt;"",$N2088&lt;&gt;"",$P2088&lt;&gt;"",$Q2088&lt;&gt;"",$S2088&lt;&gt;"",$T2088&lt;&gt;"",$V2088&lt;&gt;"",$W2088&lt;&gt;"")),"O item possui dados lançados, mas o total está zerado. Revise os valores informados.","")))))))))))))))</f>
        <v/>
      </c>
    </row>
    <row r="2089" spans="1:35" ht="14.25" customHeight="1" x14ac:dyDescent="0.25">
      <c r="A2089" s="57" t="str">
        <f t="shared" si="416"/>
        <v/>
      </c>
      <c r="B2089" s="61"/>
      <c r="C2089" s="61"/>
      <c r="D2089" s="58"/>
      <c r="E2089" s="61"/>
      <c r="F2089" s="61"/>
      <c r="G2089" s="272"/>
      <c r="H2089" s="62"/>
      <c r="I2089" s="273">
        <f t="shared" si="417"/>
        <v>0</v>
      </c>
      <c r="J2089" s="272"/>
      <c r="K2089" s="62"/>
      <c r="L2089" s="270">
        <f t="shared" si="418"/>
        <v>0</v>
      </c>
      <c r="M2089" s="272"/>
      <c r="N2089" s="62"/>
      <c r="O2089" s="270">
        <f t="shared" si="419"/>
        <v>0</v>
      </c>
      <c r="P2089" s="272"/>
      <c r="Q2089" s="62"/>
      <c r="R2089" s="271">
        <f t="shared" si="420"/>
        <v>0</v>
      </c>
      <c r="S2089" s="272"/>
      <c r="T2089" s="62"/>
      <c r="U2089" s="270">
        <f t="shared" si="421"/>
        <v>0</v>
      </c>
      <c r="V2089" s="272"/>
      <c r="W2089" s="62"/>
      <c r="X2089" s="270">
        <f t="shared" si="422"/>
        <v>0</v>
      </c>
      <c r="Y2089" s="270">
        <f t="shared" si="423"/>
        <v>0</v>
      </c>
      <c r="Z2089" s="61"/>
      <c r="AA2089" s="61"/>
      <c r="AB2089" s="60" t="str">
        <f t="shared" si="424"/>
        <v/>
      </c>
      <c r="AC2089" s="21" t="b">
        <f t="shared" si="425"/>
        <v>0</v>
      </c>
      <c r="AD2089" s="21" t="b">
        <f t="shared" si="426"/>
        <v>0</v>
      </c>
      <c r="AE2089" s="21" t="b">
        <f t="shared" si="427"/>
        <v>0</v>
      </c>
      <c r="AF2089" s="21" t="b">
        <f ca="1">OR(AND($AC2089,NOT($AD2089)),AND($AC2089,OR(AND($G2089="",$H2089&lt;&gt;""),AND($G2089&lt;&gt;"",$H2089=""),AND($J2089="",$K2089&lt;&gt;""),AND($J2089&lt;&gt;"",$K2089=""),AND($M2089="",$N2089&lt;&gt;""),AND($M2089&lt;&gt;"",$N2089=""),AND($P2089="",$Q2089&lt;&gt;""),AND($P2089&lt;&gt;"",$Q2089=""),AND($S2089="",$T2089&lt;&gt;""),AND($S2089&lt;&gt;"",$T2089=""),AND($V2089="",$W2089&lt;&gt;""),AND($V2089&lt;&gt;"",$W2089=""))),AND($C2089&lt;&gt;"",$E2089&lt;&gt;"",LEFT(TRIM($C2089),1)&lt;&gt;LEFT(TRIM($E2089),1)),IF(OR($E2089="",$F2089=""),FALSE(),IFERROR(COUNTIF(INDIRECT("UNITS_"&amp;SUBSTITUTE(LEFT($E2089,FIND(" ",$E2089&amp;" ")-1),".","_")),$F2089)=0,TRUE())),AND($B2089&lt;&gt;"",OR(ISNUMBER(SEARCH("outro",LOWER($B2089))),ISNUMBER(SEARCH("divers",LOWER($B2089))),ISNUMBER(SEARCH("etc",LOWER($B2089))))),OR(AND(ISNUMBER(SEARCH("comunic",LOWER($B2089))),LEFT($E2089,3)&lt;&gt;"4.4"),AND(ISNUMBER(SEARCH("monitor",LOWER($B2089))),NOT(OR(LEFT($E2089,3)="1.5",LEFT($E2089,3)="2.5")))),AND($B2089&lt;&gt;"",OR(LEFT($C2089,1)="1",LEFT($C2089,1)="2"),$D2089=""),AND($D2089&lt;&gt;"",NOT(OR(LEFT($C2089,1)="1",LEFT($C2089,1)="2"))),AND($D2089&lt;&gt;"",COUNTIF(' PROJETO'!$B$14:$B$16,$D2089)=0),IF($D2089="",FALSE(),IF(COUNTIF(' PROJETO'!$B$14:$B$16,$D2089)=0,FALSE(),IFERROR(INDEX(' PROJETO'!$C$14:$C$16,MATCH($D2089,' PROJETO'!$B$14:$B$16,0))&lt;&gt;"Sim",FALSE()))))</f>
        <v>0</v>
      </c>
      <c r="AG2089" s="21" t="b">
        <f>AND($AC2089,$Y2089&gt;'CONFG.  LISTAS'!$F$4,$Z2089="",$AA2089="")</f>
        <v>0</v>
      </c>
      <c r="AH2089" s="21" t="str">
        <f t="shared" si="428"/>
        <v/>
      </c>
      <c r="AI2089" s="43" t="str">
        <f ca="1">IF(NOT($AC2089),"",IF(OR($B2089="",$C2089="",$E2089="",$F2089=""),"Preencha descrição, categoria, tipo e unidade.",IF(AND($B2089&lt;&gt;"",OR(LEFT($C2089,1)="1",LEFT($C2089,1)="2"),$D2089=""),"Informe a prática de restauração para itens diretos.",IF(AND($D2089&lt;&gt;"",NOT(OR(LEFT($C2089,1)="1",LEFT($C2089,1)="2"))),"Custos indiretos não devem pertencer a uma prática específica.",IF(AND($D2089&lt;&gt;"",COUNTIF(' PROJETO'!$B$14:$B$16,$D2089)=0),"Prática de restauração inválida ou não cadastrada.",IF(IF($D2089="",FALSE(),IF(COUNTIF(' PROJETO'!$B$14:$B$16,$D2089)=0,FALSE(),IFERROR(INDEX(' PROJETO'!$C$14:$C$16,MATCH($D2089,' PROJETO'!$B$14:$B$16,0))&lt;&gt;"Sim",FALSE()))),"A prática informada no item não foi selecionada na aba Projeto.",IF(AND(MAX($I2089,$L2089,$O2089,$R2089,$U2089,$X2089)&gt;'CONFG.  LISTAS'!$F$4,NOT(OR($Z2089&lt;&gt;"",$AA2089&lt;&gt;""))),"Memorial de cálculo ou anexo obrigatório não informado para item acima do limite.",IF(OR(AND($G2089&lt;&gt;"",$H2089&lt;&gt;"",OR($G2089&lt;=0,$H2089&lt;=0)),AND($J2089&lt;&gt;"",$K2089&lt;&gt;"",OR($J2089&lt;=0,$K2089&lt;=0)),AND($M2089&lt;&gt;"",$N2089&lt;&gt;"",OR($M2089&lt;=0,$N2089&lt;=0)),AND($P2089&lt;&gt;"",$Q2089&lt;&gt;"",OR($P2089&lt;=0,$Q2089&lt;=0)),AND($S2089&lt;&gt;"",$T2089&lt;&gt;"",OR($S2089&lt;=0,$T2089&lt;=0)),AND($V2089&lt;&gt;"",$W2089&lt;&gt;"",OR($V2089&lt;=0,$W2089&lt;=0))),"Revise os valores informados: valor unitário e quantidade devem ser maiores que zero.",IF(OR(AND($G2089="",$H2089&lt;&gt;""),AND($G2089&lt;&gt;"",$H2089=""),AND($J2089="",$K2089&lt;&gt;""),AND($J2089&lt;&gt;"",$K2089=""),AND($M2089="",$N2089&lt;&gt;""),AND($M2089&lt;&gt;"",$N2089=""),AND($P2089="",$Q2089&lt;&gt;""),AND($P2089&lt;&gt;"",$Q2089=""),AND($S2089="",$T2089&lt;&gt;""),AND($S2089&lt;&gt;"",$T2089=""),AND($V2089="",$W2089&lt;&gt;""),AND($V2089&lt;&gt;"",$W2089="")),"Há ano preenchido parcialmente: "&amp;TRIM(IF(AND($G2089="",$H2089&lt;&gt;""),"Ano 1 (falta valor unitário); ","")&amp;IF(AND($G2089&lt;&gt;"",$H2089=""),"Ano 1 (falta quantidade); ","")&amp;IF(AND($J2089="",$K2089&lt;&gt;""),"Ano 2 (falta valor unitário); ","")&amp;IF(AND($J2089&lt;&gt;"",$K2089=""),"Ano 2 (falta quantidade); ","")&amp;IF(AND($M2089="",$N2089&lt;&gt;""),"Ano 3 (falta valor unitário); ","")&amp;IF(AND($M2089&lt;&gt;"",$N2089=""),"Ano 3 (falta quantidade); ","")&amp;IF(AND($P2089="",$Q2089&lt;&gt;""),"Ano 4 (falta valor unitário); ","")&amp;IF(AND($P2089&lt;&gt;"",$Q2089=""),"Ano 4 (falta quantidade); ","")&amp;IF(AND($S2089="",$T2089&lt;&gt;""),"Ano 5 (falta valor unitário); ","")&amp;IF(AND($S2089&lt;&gt;"",$T2089=""),"Ano 5 (falta quantidade); ","")&amp;IF(AND($V2089="",$W2089&lt;&gt;""),"Ano 6 (falta valor unitário); ","")&amp;IF(AND($V2089&lt;&gt;"",$W2089=""),"Ano 6 (falta quantidade); ","")), IF(NOT(OR(AND($G2089&lt;&gt;"",$H2089&lt;&gt;""),AND($J2089&lt;&gt;"",$K2089&lt;&gt;""),AND($M2089&lt;&gt;"",$N2089&lt;&gt;""),AND($P2089&lt;&gt;"",$Q2089&lt;&gt;""),AND($S2089&lt;&gt;"",$T2089&lt;&gt;""),AND($V2089&lt;&gt;"",$W2089&lt;&gt;""))),"Informe pelo menos um ano completo com valor unitário e quantidade.",IF(AND($C2089&lt;&gt;"",$E2089&lt;&gt;"",LEFT(TRIM($C2089),1)&lt;&gt;LEFT(TRIM($E2089),1)),"Categoria e tipo estão incompatíveis.",IF(IF(OR($E2089="",$F2089=""),FALSE(),IFERROR(COUNTIF(INDIRECT("UNITS_"&amp;SUBSTITUTE(LEFT($E2089,FIND(" ",$E2089&amp;" ")-1),".","_")),$F2089)=0,TRUE())),"Unidade incompatível com o tipo selecionado.",IF(OR(AND(ISNUMBER(SEARCH("comunic",LOWER($B2089))),LEFT($E2089,3)&lt;&gt;"4.4"),AND(ISNUMBER(SEARCH("monitor",LOWER($B2089))),NOT(OR(LEFT($E2089,3)="1.5",LEFT($E2089,3)="2.5")))),"Revise a classificação do item conforme as regras de preenchimento.",IF(AND($B2089&lt;&gt;"",OR(ISNUMBER(SEARCH("outro",LOWER($B2089))),ISNUMBER(SEARCH("divers",LOWER($B2089))),ISNUMBER(SEARCH("kit",LOWER($B2089))),ISNUMBER(SEARCH("ferrament",LOWER($B2089))),ISNUMBER(SEARCH("epi",LOWER($B2089)))),NOT(OR($Z2089&lt;&gt;"",$AA2089&lt;&gt;""))),"Descrição muito genérica: detalhe melhor o item e registre o racional no memorial ou em anexo.",IF(AND($Y2089=0,$B2089&lt;&gt;"",OR($G2089&lt;&gt;"",$H2089&lt;&gt;"",$J2089&lt;&gt;"",$K2089&lt;&gt;"",$M2089&lt;&gt;"",$N2089&lt;&gt;"",$P2089&lt;&gt;"",$Q2089&lt;&gt;"",$S2089&lt;&gt;"",$T2089&lt;&gt;"",$V2089&lt;&gt;"",$W2089&lt;&gt;"")),"O item possui dados lançados, mas o total está zerado. Revise os valores informados.","")))))))))))))))</f>
        <v/>
      </c>
    </row>
    <row r="2090" spans="1:35" ht="14.25" customHeight="1" x14ac:dyDescent="0.25">
      <c r="A2090" s="57" t="str">
        <f t="shared" si="416"/>
        <v/>
      </c>
      <c r="B2090" s="58"/>
      <c r="C2090" s="58"/>
      <c r="D2090" s="58"/>
      <c r="E2090" s="58"/>
      <c r="F2090" s="58"/>
      <c r="G2090" s="269"/>
      <c r="H2090" s="59"/>
      <c r="I2090" s="273">
        <f t="shared" si="417"/>
        <v>0</v>
      </c>
      <c r="J2090" s="269"/>
      <c r="K2090" s="59"/>
      <c r="L2090" s="270">
        <f t="shared" si="418"/>
        <v>0</v>
      </c>
      <c r="M2090" s="269"/>
      <c r="N2090" s="59"/>
      <c r="O2090" s="270">
        <f t="shared" si="419"/>
        <v>0</v>
      </c>
      <c r="P2090" s="269"/>
      <c r="Q2090" s="59"/>
      <c r="R2090" s="271">
        <f t="shared" si="420"/>
        <v>0</v>
      </c>
      <c r="S2090" s="269"/>
      <c r="T2090" s="59"/>
      <c r="U2090" s="270">
        <f t="shared" si="421"/>
        <v>0</v>
      </c>
      <c r="V2090" s="269"/>
      <c r="W2090" s="59"/>
      <c r="X2090" s="270">
        <f t="shared" si="422"/>
        <v>0</v>
      </c>
      <c r="Y2090" s="270">
        <f t="shared" si="423"/>
        <v>0</v>
      </c>
      <c r="Z2090" s="58"/>
      <c r="AA2090" s="58"/>
      <c r="AB2090" s="60" t="str">
        <f t="shared" si="424"/>
        <v/>
      </c>
      <c r="AC2090" s="21" t="b">
        <f t="shared" si="425"/>
        <v>0</v>
      </c>
      <c r="AD2090" s="21" t="b">
        <f t="shared" si="426"/>
        <v>0</v>
      </c>
      <c r="AE2090" s="21" t="b">
        <f t="shared" si="427"/>
        <v>0</v>
      </c>
      <c r="AF2090" s="21" t="b">
        <f ca="1">OR(AND($AC2090,NOT($AD2090)),AND($AC2090,OR(AND($G2090="",$H2090&lt;&gt;""),AND($G2090&lt;&gt;"",$H2090=""),AND($J2090="",$K2090&lt;&gt;""),AND($J2090&lt;&gt;"",$K2090=""),AND($M2090="",$N2090&lt;&gt;""),AND($M2090&lt;&gt;"",$N2090=""),AND($P2090="",$Q2090&lt;&gt;""),AND($P2090&lt;&gt;"",$Q2090=""),AND($S2090="",$T2090&lt;&gt;""),AND($S2090&lt;&gt;"",$T2090=""),AND($V2090="",$W2090&lt;&gt;""),AND($V2090&lt;&gt;"",$W2090=""))),AND($C2090&lt;&gt;"",$E2090&lt;&gt;"",LEFT(TRIM($C2090),1)&lt;&gt;LEFT(TRIM($E2090),1)),IF(OR($E2090="",$F2090=""),FALSE(),IFERROR(COUNTIF(INDIRECT("UNITS_"&amp;SUBSTITUTE(LEFT($E2090,FIND(" ",$E2090&amp;" ")-1),".","_")),$F2090)=0,TRUE())),AND($B2090&lt;&gt;"",OR(ISNUMBER(SEARCH("outro",LOWER($B2090))),ISNUMBER(SEARCH("divers",LOWER($B2090))),ISNUMBER(SEARCH("etc",LOWER($B2090))))),OR(AND(ISNUMBER(SEARCH("comunic",LOWER($B2090))),LEFT($E2090,3)&lt;&gt;"4.4"),AND(ISNUMBER(SEARCH("monitor",LOWER($B2090))),NOT(OR(LEFT($E2090,3)="1.5",LEFT($E2090,3)="2.5")))),AND($B2090&lt;&gt;"",OR(LEFT($C2090,1)="1",LEFT($C2090,1)="2"),$D2090=""),AND($D2090&lt;&gt;"",NOT(OR(LEFT($C2090,1)="1",LEFT($C2090,1)="2"))),AND($D2090&lt;&gt;"",COUNTIF(' PROJETO'!$B$14:$B$16,$D2090)=0),IF($D2090="",FALSE(),IF(COUNTIF(' PROJETO'!$B$14:$B$16,$D2090)=0,FALSE(),IFERROR(INDEX(' PROJETO'!$C$14:$C$16,MATCH($D2090,' PROJETO'!$B$14:$B$16,0))&lt;&gt;"Sim",FALSE()))))</f>
        <v>0</v>
      </c>
      <c r="AG2090" s="21" t="b">
        <f>AND($AC2090,$Y2090&gt;'CONFG.  LISTAS'!$F$4,$Z2090="",$AA2090="")</f>
        <v>0</v>
      </c>
      <c r="AH2090" s="21" t="str">
        <f t="shared" si="428"/>
        <v/>
      </c>
      <c r="AI2090" s="43" t="str">
        <f ca="1">IF(NOT($AC2090),"",IF(OR($B2090="",$C2090="",$E2090="",$F2090=""),"Preencha descrição, categoria, tipo e unidade.",IF(AND($B2090&lt;&gt;"",OR(LEFT($C2090,1)="1",LEFT($C2090,1)="2"),$D2090=""),"Informe a prática de restauração para itens diretos.",IF(AND($D2090&lt;&gt;"",NOT(OR(LEFT($C2090,1)="1",LEFT($C2090,1)="2"))),"Custos indiretos não devem pertencer a uma prática específica.",IF(AND($D2090&lt;&gt;"",COUNTIF(' PROJETO'!$B$14:$B$16,$D2090)=0),"Prática de restauração inválida ou não cadastrada.",IF(IF($D2090="",FALSE(),IF(COUNTIF(' PROJETO'!$B$14:$B$16,$D2090)=0,FALSE(),IFERROR(INDEX(' PROJETO'!$C$14:$C$16,MATCH($D2090,' PROJETO'!$B$14:$B$16,0))&lt;&gt;"Sim",FALSE()))),"A prática informada no item não foi selecionada na aba Projeto.",IF(AND(MAX($I2090,$L2090,$O2090,$R2090,$U2090,$X2090)&gt;'CONFG.  LISTAS'!$F$4,NOT(OR($Z2090&lt;&gt;"",$AA2090&lt;&gt;""))),"Memorial de cálculo ou anexo obrigatório não informado para item acima do limite.",IF(OR(AND($G2090&lt;&gt;"",$H2090&lt;&gt;"",OR($G2090&lt;=0,$H2090&lt;=0)),AND($J2090&lt;&gt;"",$K2090&lt;&gt;"",OR($J2090&lt;=0,$K2090&lt;=0)),AND($M2090&lt;&gt;"",$N2090&lt;&gt;"",OR($M2090&lt;=0,$N2090&lt;=0)),AND($P2090&lt;&gt;"",$Q2090&lt;&gt;"",OR($P2090&lt;=0,$Q2090&lt;=0)),AND($S2090&lt;&gt;"",$T2090&lt;&gt;"",OR($S2090&lt;=0,$T2090&lt;=0)),AND($V2090&lt;&gt;"",$W2090&lt;&gt;"",OR($V2090&lt;=0,$W2090&lt;=0))),"Revise os valores informados: valor unitário e quantidade devem ser maiores que zero.",IF(OR(AND($G2090="",$H2090&lt;&gt;""),AND($G2090&lt;&gt;"",$H2090=""),AND($J2090="",$K2090&lt;&gt;""),AND($J2090&lt;&gt;"",$K2090=""),AND($M2090="",$N2090&lt;&gt;""),AND($M2090&lt;&gt;"",$N2090=""),AND($P2090="",$Q2090&lt;&gt;""),AND($P2090&lt;&gt;"",$Q2090=""),AND($S2090="",$T2090&lt;&gt;""),AND($S2090&lt;&gt;"",$T2090=""),AND($V2090="",$W2090&lt;&gt;""),AND($V2090&lt;&gt;"",$W2090="")),"Há ano preenchido parcialmente: "&amp;TRIM(IF(AND($G2090="",$H2090&lt;&gt;""),"Ano 1 (falta valor unitário); ","")&amp;IF(AND($G2090&lt;&gt;"",$H2090=""),"Ano 1 (falta quantidade); ","")&amp;IF(AND($J2090="",$K2090&lt;&gt;""),"Ano 2 (falta valor unitário); ","")&amp;IF(AND($J2090&lt;&gt;"",$K2090=""),"Ano 2 (falta quantidade); ","")&amp;IF(AND($M2090="",$N2090&lt;&gt;""),"Ano 3 (falta valor unitário); ","")&amp;IF(AND($M2090&lt;&gt;"",$N2090=""),"Ano 3 (falta quantidade); ","")&amp;IF(AND($P2090="",$Q2090&lt;&gt;""),"Ano 4 (falta valor unitário); ","")&amp;IF(AND($P2090&lt;&gt;"",$Q2090=""),"Ano 4 (falta quantidade); ","")&amp;IF(AND($S2090="",$T2090&lt;&gt;""),"Ano 5 (falta valor unitário); ","")&amp;IF(AND($S2090&lt;&gt;"",$T2090=""),"Ano 5 (falta quantidade); ","")&amp;IF(AND($V2090="",$W2090&lt;&gt;""),"Ano 6 (falta valor unitário); ","")&amp;IF(AND($V2090&lt;&gt;"",$W2090=""),"Ano 6 (falta quantidade); ","")), IF(NOT(OR(AND($G2090&lt;&gt;"",$H2090&lt;&gt;""),AND($J2090&lt;&gt;"",$K2090&lt;&gt;""),AND($M2090&lt;&gt;"",$N2090&lt;&gt;""),AND($P2090&lt;&gt;"",$Q2090&lt;&gt;""),AND($S2090&lt;&gt;"",$T2090&lt;&gt;""),AND($V2090&lt;&gt;"",$W2090&lt;&gt;""))),"Informe pelo menos um ano completo com valor unitário e quantidade.",IF(AND($C2090&lt;&gt;"",$E2090&lt;&gt;"",LEFT(TRIM($C2090),1)&lt;&gt;LEFT(TRIM($E2090),1)),"Categoria e tipo estão incompatíveis.",IF(IF(OR($E2090="",$F2090=""),FALSE(),IFERROR(COUNTIF(INDIRECT("UNITS_"&amp;SUBSTITUTE(LEFT($E2090,FIND(" ",$E2090&amp;" ")-1),".","_")),$F2090)=0,TRUE())),"Unidade incompatível com o tipo selecionado.",IF(OR(AND(ISNUMBER(SEARCH("comunic",LOWER($B2090))),LEFT($E2090,3)&lt;&gt;"4.4"),AND(ISNUMBER(SEARCH("monitor",LOWER($B2090))),NOT(OR(LEFT($E2090,3)="1.5",LEFT($E2090,3)="2.5")))),"Revise a classificação do item conforme as regras de preenchimento.",IF(AND($B2090&lt;&gt;"",OR(ISNUMBER(SEARCH("outro",LOWER($B2090))),ISNUMBER(SEARCH("divers",LOWER($B2090))),ISNUMBER(SEARCH("kit",LOWER($B2090))),ISNUMBER(SEARCH("ferrament",LOWER($B2090))),ISNUMBER(SEARCH("epi",LOWER($B2090)))),NOT(OR($Z2090&lt;&gt;"",$AA2090&lt;&gt;""))),"Descrição muito genérica: detalhe melhor o item e registre o racional no memorial ou em anexo.",IF(AND($Y2090=0,$B2090&lt;&gt;"",OR($G2090&lt;&gt;"",$H2090&lt;&gt;"",$J2090&lt;&gt;"",$K2090&lt;&gt;"",$M2090&lt;&gt;"",$N2090&lt;&gt;"",$P2090&lt;&gt;"",$Q2090&lt;&gt;"",$S2090&lt;&gt;"",$T2090&lt;&gt;"",$V2090&lt;&gt;"",$W2090&lt;&gt;"")),"O item possui dados lançados, mas o total está zerado. Revise os valores informados.","")))))))))))))))</f>
        <v/>
      </c>
    </row>
    <row r="2091" spans="1:35" ht="14.25" customHeight="1" x14ac:dyDescent="0.25">
      <c r="A2091" s="57" t="str">
        <f t="shared" si="416"/>
        <v/>
      </c>
      <c r="B2091" s="61"/>
      <c r="C2091" s="61"/>
      <c r="D2091" s="58"/>
      <c r="E2091" s="61"/>
      <c r="F2091" s="61"/>
      <c r="G2091" s="272"/>
      <c r="H2091" s="62"/>
      <c r="I2091" s="273">
        <f t="shared" si="417"/>
        <v>0</v>
      </c>
      <c r="J2091" s="272"/>
      <c r="K2091" s="62"/>
      <c r="L2091" s="270">
        <f t="shared" si="418"/>
        <v>0</v>
      </c>
      <c r="M2091" s="272"/>
      <c r="N2091" s="62"/>
      <c r="O2091" s="270">
        <f t="shared" si="419"/>
        <v>0</v>
      </c>
      <c r="P2091" s="272"/>
      <c r="Q2091" s="62"/>
      <c r="R2091" s="271">
        <f t="shared" si="420"/>
        <v>0</v>
      </c>
      <c r="S2091" s="272"/>
      <c r="T2091" s="62"/>
      <c r="U2091" s="270">
        <f t="shared" si="421"/>
        <v>0</v>
      </c>
      <c r="V2091" s="272"/>
      <c r="W2091" s="62"/>
      <c r="X2091" s="270">
        <f t="shared" si="422"/>
        <v>0</v>
      </c>
      <c r="Y2091" s="270">
        <f t="shared" si="423"/>
        <v>0</v>
      </c>
      <c r="Z2091" s="61"/>
      <c r="AA2091" s="61"/>
      <c r="AB2091" s="60" t="str">
        <f t="shared" si="424"/>
        <v/>
      </c>
      <c r="AC2091" s="21" t="b">
        <f t="shared" si="425"/>
        <v>0</v>
      </c>
      <c r="AD2091" s="21" t="b">
        <f t="shared" si="426"/>
        <v>0</v>
      </c>
      <c r="AE2091" s="21" t="b">
        <f t="shared" si="427"/>
        <v>0</v>
      </c>
      <c r="AF2091" s="21" t="b">
        <f ca="1">OR(AND($AC2091,NOT($AD2091)),AND($AC2091,OR(AND($G2091="",$H2091&lt;&gt;""),AND($G2091&lt;&gt;"",$H2091=""),AND($J2091="",$K2091&lt;&gt;""),AND($J2091&lt;&gt;"",$K2091=""),AND($M2091="",$N2091&lt;&gt;""),AND($M2091&lt;&gt;"",$N2091=""),AND($P2091="",$Q2091&lt;&gt;""),AND($P2091&lt;&gt;"",$Q2091=""),AND($S2091="",$T2091&lt;&gt;""),AND($S2091&lt;&gt;"",$T2091=""),AND($V2091="",$W2091&lt;&gt;""),AND($V2091&lt;&gt;"",$W2091=""))),AND($C2091&lt;&gt;"",$E2091&lt;&gt;"",LEFT(TRIM($C2091),1)&lt;&gt;LEFT(TRIM($E2091),1)),IF(OR($E2091="",$F2091=""),FALSE(),IFERROR(COUNTIF(INDIRECT("UNITS_"&amp;SUBSTITUTE(LEFT($E2091,FIND(" ",$E2091&amp;" ")-1),".","_")),$F2091)=0,TRUE())),AND($B2091&lt;&gt;"",OR(ISNUMBER(SEARCH("outro",LOWER($B2091))),ISNUMBER(SEARCH("divers",LOWER($B2091))),ISNUMBER(SEARCH("etc",LOWER($B2091))))),OR(AND(ISNUMBER(SEARCH("comunic",LOWER($B2091))),LEFT($E2091,3)&lt;&gt;"4.4"),AND(ISNUMBER(SEARCH("monitor",LOWER($B2091))),NOT(OR(LEFT($E2091,3)="1.5",LEFT($E2091,3)="2.5")))),AND($B2091&lt;&gt;"",OR(LEFT($C2091,1)="1",LEFT($C2091,1)="2"),$D2091=""),AND($D2091&lt;&gt;"",NOT(OR(LEFT($C2091,1)="1",LEFT($C2091,1)="2"))),AND($D2091&lt;&gt;"",COUNTIF(' PROJETO'!$B$14:$B$16,$D2091)=0),IF($D2091="",FALSE(),IF(COUNTIF(' PROJETO'!$B$14:$B$16,$D2091)=0,FALSE(),IFERROR(INDEX(' PROJETO'!$C$14:$C$16,MATCH($D2091,' PROJETO'!$B$14:$B$16,0))&lt;&gt;"Sim",FALSE()))))</f>
        <v>0</v>
      </c>
      <c r="AG2091" s="21" t="b">
        <f>AND($AC2091,$Y2091&gt;'CONFG.  LISTAS'!$F$4,$Z2091="",$AA2091="")</f>
        <v>0</v>
      </c>
      <c r="AH2091" s="21" t="str">
        <f t="shared" si="428"/>
        <v/>
      </c>
      <c r="AI2091" s="43" t="str">
        <f ca="1">IF(NOT($AC2091),"",IF(OR($B2091="",$C2091="",$E2091="",$F2091=""),"Preencha descrição, categoria, tipo e unidade.",IF(AND($B2091&lt;&gt;"",OR(LEFT($C2091,1)="1",LEFT($C2091,1)="2"),$D2091=""),"Informe a prática de restauração para itens diretos.",IF(AND($D2091&lt;&gt;"",NOT(OR(LEFT($C2091,1)="1",LEFT($C2091,1)="2"))),"Custos indiretos não devem pertencer a uma prática específica.",IF(AND($D2091&lt;&gt;"",COUNTIF(' PROJETO'!$B$14:$B$16,$D2091)=0),"Prática de restauração inválida ou não cadastrada.",IF(IF($D2091="",FALSE(),IF(COUNTIF(' PROJETO'!$B$14:$B$16,$D2091)=0,FALSE(),IFERROR(INDEX(' PROJETO'!$C$14:$C$16,MATCH($D2091,' PROJETO'!$B$14:$B$16,0))&lt;&gt;"Sim",FALSE()))),"A prática informada no item não foi selecionada na aba Projeto.",IF(AND(MAX($I2091,$L2091,$O2091,$R2091,$U2091,$X2091)&gt;'CONFG.  LISTAS'!$F$4,NOT(OR($Z2091&lt;&gt;"",$AA2091&lt;&gt;""))),"Memorial de cálculo ou anexo obrigatório não informado para item acima do limite.",IF(OR(AND($G2091&lt;&gt;"",$H2091&lt;&gt;"",OR($G2091&lt;=0,$H2091&lt;=0)),AND($J2091&lt;&gt;"",$K2091&lt;&gt;"",OR($J2091&lt;=0,$K2091&lt;=0)),AND($M2091&lt;&gt;"",$N2091&lt;&gt;"",OR($M2091&lt;=0,$N2091&lt;=0)),AND($P2091&lt;&gt;"",$Q2091&lt;&gt;"",OR($P2091&lt;=0,$Q2091&lt;=0)),AND($S2091&lt;&gt;"",$T2091&lt;&gt;"",OR($S2091&lt;=0,$T2091&lt;=0)),AND($V2091&lt;&gt;"",$W2091&lt;&gt;"",OR($V2091&lt;=0,$W2091&lt;=0))),"Revise os valores informados: valor unitário e quantidade devem ser maiores que zero.",IF(OR(AND($G2091="",$H2091&lt;&gt;""),AND($G2091&lt;&gt;"",$H2091=""),AND($J2091="",$K2091&lt;&gt;""),AND($J2091&lt;&gt;"",$K2091=""),AND($M2091="",$N2091&lt;&gt;""),AND($M2091&lt;&gt;"",$N2091=""),AND($P2091="",$Q2091&lt;&gt;""),AND($P2091&lt;&gt;"",$Q2091=""),AND($S2091="",$T2091&lt;&gt;""),AND($S2091&lt;&gt;"",$T2091=""),AND($V2091="",$W2091&lt;&gt;""),AND($V2091&lt;&gt;"",$W2091="")),"Há ano preenchido parcialmente: "&amp;TRIM(IF(AND($G2091="",$H2091&lt;&gt;""),"Ano 1 (falta valor unitário); ","")&amp;IF(AND($G2091&lt;&gt;"",$H2091=""),"Ano 1 (falta quantidade); ","")&amp;IF(AND($J2091="",$K2091&lt;&gt;""),"Ano 2 (falta valor unitário); ","")&amp;IF(AND($J2091&lt;&gt;"",$K2091=""),"Ano 2 (falta quantidade); ","")&amp;IF(AND($M2091="",$N2091&lt;&gt;""),"Ano 3 (falta valor unitário); ","")&amp;IF(AND($M2091&lt;&gt;"",$N2091=""),"Ano 3 (falta quantidade); ","")&amp;IF(AND($P2091="",$Q2091&lt;&gt;""),"Ano 4 (falta valor unitário); ","")&amp;IF(AND($P2091&lt;&gt;"",$Q2091=""),"Ano 4 (falta quantidade); ","")&amp;IF(AND($S2091="",$T2091&lt;&gt;""),"Ano 5 (falta valor unitário); ","")&amp;IF(AND($S2091&lt;&gt;"",$T2091=""),"Ano 5 (falta quantidade); ","")&amp;IF(AND($V2091="",$W2091&lt;&gt;""),"Ano 6 (falta valor unitário); ","")&amp;IF(AND($V2091&lt;&gt;"",$W2091=""),"Ano 6 (falta quantidade); ","")), IF(NOT(OR(AND($G2091&lt;&gt;"",$H2091&lt;&gt;""),AND($J2091&lt;&gt;"",$K2091&lt;&gt;""),AND($M2091&lt;&gt;"",$N2091&lt;&gt;""),AND($P2091&lt;&gt;"",$Q2091&lt;&gt;""),AND($S2091&lt;&gt;"",$T2091&lt;&gt;""),AND($V2091&lt;&gt;"",$W2091&lt;&gt;""))),"Informe pelo menos um ano completo com valor unitário e quantidade.",IF(AND($C2091&lt;&gt;"",$E2091&lt;&gt;"",LEFT(TRIM($C2091),1)&lt;&gt;LEFT(TRIM($E2091),1)),"Categoria e tipo estão incompatíveis.",IF(IF(OR($E2091="",$F2091=""),FALSE(),IFERROR(COUNTIF(INDIRECT("UNITS_"&amp;SUBSTITUTE(LEFT($E2091,FIND(" ",$E2091&amp;" ")-1),".","_")),$F2091)=0,TRUE())),"Unidade incompatível com o tipo selecionado.",IF(OR(AND(ISNUMBER(SEARCH("comunic",LOWER($B2091))),LEFT($E2091,3)&lt;&gt;"4.4"),AND(ISNUMBER(SEARCH("monitor",LOWER($B2091))),NOT(OR(LEFT($E2091,3)="1.5",LEFT($E2091,3)="2.5")))),"Revise a classificação do item conforme as regras de preenchimento.",IF(AND($B2091&lt;&gt;"",OR(ISNUMBER(SEARCH("outro",LOWER($B2091))),ISNUMBER(SEARCH("divers",LOWER($B2091))),ISNUMBER(SEARCH("kit",LOWER($B2091))),ISNUMBER(SEARCH("ferrament",LOWER($B2091))),ISNUMBER(SEARCH("epi",LOWER($B2091)))),NOT(OR($Z2091&lt;&gt;"",$AA2091&lt;&gt;""))),"Descrição muito genérica: detalhe melhor o item e registre o racional no memorial ou em anexo.",IF(AND($Y2091=0,$B2091&lt;&gt;"",OR($G2091&lt;&gt;"",$H2091&lt;&gt;"",$J2091&lt;&gt;"",$K2091&lt;&gt;"",$M2091&lt;&gt;"",$N2091&lt;&gt;"",$P2091&lt;&gt;"",$Q2091&lt;&gt;"",$S2091&lt;&gt;"",$T2091&lt;&gt;"",$V2091&lt;&gt;"",$W2091&lt;&gt;"")),"O item possui dados lançados, mas o total está zerado. Revise os valores informados.","")))))))))))))))</f>
        <v/>
      </c>
    </row>
    <row r="2092" spans="1:35" ht="14.25" customHeight="1" x14ac:dyDescent="0.25">
      <c r="A2092" s="57" t="str">
        <f t="shared" si="416"/>
        <v/>
      </c>
      <c r="B2092" s="58"/>
      <c r="C2092" s="58"/>
      <c r="D2092" s="58"/>
      <c r="E2092" s="58"/>
      <c r="F2092" s="58"/>
      <c r="G2092" s="269"/>
      <c r="H2092" s="59"/>
      <c r="I2092" s="273">
        <f t="shared" si="417"/>
        <v>0</v>
      </c>
      <c r="J2092" s="269"/>
      <c r="K2092" s="59"/>
      <c r="L2092" s="270">
        <f t="shared" si="418"/>
        <v>0</v>
      </c>
      <c r="M2092" s="269"/>
      <c r="N2092" s="59"/>
      <c r="O2092" s="270">
        <f t="shared" si="419"/>
        <v>0</v>
      </c>
      <c r="P2092" s="269"/>
      <c r="Q2092" s="59"/>
      <c r="R2092" s="271">
        <f t="shared" si="420"/>
        <v>0</v>
      </c>
      <c r="S2092" s="269"/>
      <c r="T2092" s="59"/>
      <c r="U2092" s="270">
        <f t="shared" si="421"/>
        <v>0</v>
      </c>
      <c r="V2092" s="269"/>
      <c r="W2092" s="59"/>
      <c r="X2092" s="270">
        <f t="shared" si="422"/>
        <v>0</v>
      </c>
      <c r="Y2092" s="270">
        <f t="shared" si="423"/>
        <v>0</v>
      </c>
      <c r="Z2092" s="58"/>
      <c r="AA2092" s="58"/>
      <c r="AB2092" s="60" t="str">
        <f t="shared" si="424"/>
        <v/>
      </c>
      <c r="AC2092" s="21" t="b">
        <f t="shared" si="425"/>
        <v>0</v>
      </c>
      <c r="AD2092" s="21" t="b">
        <f t="shared" si="426"/>
        <v>0</v>
      </c>
      <c r="AE2092" s="21" t="b">
        <f t="shared" si="427"/>
        <v>0</v>
      </c>
      <c r="AF2092" s="21" t="b">
        <f ca="1">OR(AND($AC2092,NOT($AD2092)),AND($AC2092,OR(AND($G2092="",$H2092&lt;&gt;""),AND($G2092&lt;&gt;"",$H2092=""),AND($J2092="",$K2092&lt;&gt;""),AND($J2092&lt;&gt;"",$K2092=""),AND($M2092="",$N2092&lt;&gt;""),AND($M2092&lt;&gt;"",$N2092=""),AND($P2092="",$Q2092&lt;&gt;""),AND($P2092&lt;&gt;"",$Q2092=""),AND($S2092="",$T2092&lt;&gt;""),AND($S2092&lt;&gt;"",$T2092=""),AND($V2092="",$W2092&lt;&gt;""),AND($V2092&lt;&gt;"",$W2092=""))),AND($C2092&lt;&gt;"",$E2092&lt;&gt;"",LEFT(TRIM($C2092),1)&lt;&gt;LEFT(TRIM($E2092),1)),IF(OR($E2092="",$F2092=""),FALSE(),IFERROR(COUNTIF(INDIRECT("UNITS_"&amp;SUBSTITUTE(LEFT($E2092,FIND(" ",$E2092&amp;" ")-1),".","_")),$F2092)=0,TRUE())),AND($B2092&lt;&gt;"",OR(ISNUMBER(SEARCH("outro",LOWER($B2092))),ISNUMBER(SEARCH("divers",LOWER($B2092))),ISNUMBER(SEARCH("etc",LOWER($B2092))))),OR(AND(ISNUMBER(SEARCH("comunic",LOWER($B2092))),LEFT($E2092,3)&lt;&gt;"4.4"),AND(ISNUMBER(SEARCH("monitor",LOWER($B2092))),NOT(OR(LEFT($E2092,3)="1.5",LEFT($E2092,3)="2.5")))),AND($B2092&lt;&gt;"",OR(LEFT($C2092,1)="1",LEFT($C2092,1)="2"),$D2092=""),AND($D2092&lt;&gt;"",NOT(OR(LEFT($C2092,1)="1",LEFT($C2092,1)="2"))),AND($D2092&lt;&gt;"",COUNTIF(' PROJETO'!$B$14:$B$16,$D2092)=0),IF($D2092="",FALSE(),IF(COUNTIF(' PROJETO'!$B$14:$B$16,$D2092)=0,FALSE(),IFERROR(INDEX(' PROJETO'!$C$14:$C$16,MATCH($D2092,' PROJETO'!$B$14:$B$16,0))&lt;&gt;"Sim",FALSE()))))</f>
        <v>0</v>
      </c>
      <c r="AG2092" s="21" t="b">
        <f>AND($AC2092,$Y2092&gt;'CONFG.  LISTAS'!$F$4,$Z2092="",$AA2092="")</f>
        <v>0</v>
      </c>
      <c r="AH2092" s="21" t="str">
        <f t="shared" si="428"/>
        <v/>
      </c>
      <c r="AI2092" s="43" t="str">
        <f ca="1">IF(NOT($AC2092),"",IF(OR($B2092="",$C2092="",$E2092="",$F2092=""),"Preencha descrição, categoria, tipo e unidade.",IF(AND($B2092&lt;&gt;"",OR(LEFT($C2092,1)="1",LEFT($C2092,1)="2"),$D2092=""),"Informe a prática de restauração para itens diretos.",IF(AND($D2092&lt;&gt;"",NOT(OR(LEFT($C2092,1)="1",LEFT($C2092,1)="2"))),"Custos indiretos não devem pertencer a uma prática específica.",IF(AND($D2092&lt;&gt;"",COUNTIF(' PROJETO'!$B$14:$B$16,$D2092)=0),"Prática de restauração inválida ou não cadastrada.",IF(IF($D2092="",FALSE(),IF(COUNTIF(' PROJETO'!$B$14:$B$16,$D2092)=0,FALSE(),IFERROR(INDEX(' PROJETO'!$C$14:$C$16,MATCH($D2092,' PROJETO'!$B$14:$B$16,0))&lt;&gt;"Sim",FALSE()))),"A prática informada no item não foi selecionada na aba Projeto.",IF(AND(MAX($I2092,$L2092,$O2092,$R2092,$U2092,$X2092)&gt;'CONFG.  LISTAS'!$F$4,NOT(OR($Z2092&lt;&gt;"",$AA2092&lt;&gt;""))),"Memorial de cálculo ou anexo obrigatório não informado para item acima do limite.",IF(OR(AND($G2092&lt;&gt;"",$H2092&lt;&gt;"",OR($G2092&lt;=0,$H2092&lt;=0)),AND($J2092&lt;&gt;"",$K2092&lt;&gt;"",OR($J2092&lt;=0,$K2092&lt;=0)),AND($M2092&lt;&gt;"",$N2092&lt;&gt;"",OR($M2092&lt;=0,$N2092&lt;=0)),AND($P2092&lt;&gt;"",$Q2092&lt;&gt;"",OR($P2092&lt;=0,$Q2092&lt;=0)),AND($S2092&lt;&gt;"",$T2092&lt;&gt;"",OR($S2092&lt;=0,$T2092&lt;=0)),AND($V2092&lt;&gt;"",$W2092&lt;&gt;"",OR($V2092&lt;=0,$W2092&lt;=0))),"Revise os valores informados: valor unitário e quantidade devem ser maiores que zero.",IF(OR(AND($G2092="",$H2092&lt;&gt;""),AND($G2092&lt;&gt;"",$H2092=""),AND($J2092="",$K2092&lt;&gt;""),AND($J2092&lt;&gt;"",$K2092=""),AND($M2092="",$N2092&lt;&gt;""),AND($M2092&lt;&gt;"",$N2092=""),AND($P2092="",$Q2092&lt;&gt;""),AND($P2092&lt;&gt;"",$Q2092=""),AND($S2092="",$T2092&lt;&gt;""),AND($S2092&lt;&gt;"",$T2092=""),AND($V2092="",$W2092&lt;&gt;""),AND($V2092&lt;&gt;"",$W2092="")),"Há ano preenchido parcialmente: "&amp;TRIM(IF(AND($G2092="",$H2092&lt;&gt;""),"Ano 1 (falta valor unitário); ","")&amp;IF(AND($G2092&lt;&gt;"",$H2092=""),"Ano 1 (falta quantidade); ","")&amp;IF(AND($J2092="",$K2092&lt;&gt;""),"Ano 2 (falta valor unitário); ","")&amp;IF(AND($J2092&lt;&gt;"",$K2092=""),"Ano 2 (falta quantidade); ","")&amp;IF(AND($M2092="",$N2092&lt;&gt;""),"Ano 3 (falta valor unitário); ","")&amp;IF(AND($M2092&lt;&gt;"",$N2092=""),"Ano 3 (falta quantidade); ","")&amp;IF(AND($P2092="",$Q2092&lt;&gt;""),"Ano 4 (falta valor unitário); ","")&amp;IF(AND($P2092&lt;&gt;"",$Q2092=""),"Ano 4 (falta quantidade); ","")&amp;IF(AND($S2092="",$T2092&lt;&gt;""),"Ano 5 (falta valor unitário); ","")&amp;IF(AND($S2092&lt;&gt;"",$T2092=""),"Ano 5 (falta quantidade); ","")&amp;IF(AND($V2092="",$W2092&lt;&gt;""),"Ano 6 (falta valor unitário); ","")&amp;IF(AND($V2092&lt;&gt;"",$W2092=""),"Ano 6 (falta quantidade); ","")), IF(NOT(OR(AND($G2092&lt;&gt;"",$H2092&lt;&gt;""),AND($J2092&lt;&gt;"",$K2092&lt;&gt;""),AND($M2092&lt;&gt;"",$N2092&lt;&gt;""),AND($P2092&lt;&gt;"",$Q2092&lt;&gt;""),AND($S2092&lt;&gt;"",$T2092&lt;&gt;""),AND($V2092&lt;&gt;"",$W2092&lt;&gt;""))),"Informe pelo menos um ano completo com valor unitário e quantidade.",IF(AND($C2092&lt;&gt;"",$E2092&lt;&gt;"",LEFT(TRIM($C2092),1)&lt;&gt;LEFT(TRIM($E2092),1)),"Categoria e tipo estão incompatíveis.",IF(IF(OR($E2092="",$F2092=""),FALSE(),IFERROR(COUNTIF(INDIRECT("UNITS_"&amp;SUBSTITUTE(LEFT($E2092,FIND(" ",$E2092&amp;" ")-1),".","_")),$F2092)=0,TRUE())),"Unidade incompatível com o tipo selecionado.",IF(OR(AND(ISNUMBER(SEARCH("comunic",LOWER($B2092))),LEFT($E2092,3)&lt;&gt;"4.4"),AND(ISNUMBER(SEARCH("monitor",LOWER($B2092))),NOT(OR(LEFT($E2092,3)="1.5",LEFT($E2092,3)="2.5")))),"Revise a classificação do item conforme as regras de preenchimento.",IF(AND($B2092&lt;&gt;"",OR(ISNUMBER(SEARCH("outro",LOWER($B2092))),ISNUMBER(SEARCH("divers",LOWER($B2092))),ISNUMBER(SEARCH("kit",LOWER($B2092))),ISNUMBER(SEARCH("ferrament",LOWER($B2092))),ISNUMBER(SEARCH("epi",LOWER($B2092)))),NOT(OR($Z2092&lt;&gt;"",$AA2092&lt;&gt;""))),"Descrição muito genérica: detalhe melhor o item e registre o racional no memorial ou em anexo.",IF(AND($Y2092=0,$B2092&lt;&gt;"",OR($G2092&lt;&gt;"",$H2092&lt;&gt;"",$J2092&lt;&gt;"",$K2092&lt;&gt;"",$M2092&lt;&gt;"",$N2092&lt;&gt;"",$P2092&lt;&gt;"",$Q2092&lt;&gt;"",$S2092&lt;&gt;"",$T2092&lt;&gt;"",$V2092&lt;&gt;"",$W2092&lt;&gt;"")),"O item possui dados lançados, mas o total está zerado. Revise os valores informados.","")))))))))))))))</f>
        <v/>
      </c>
    </row>
    <row r="2093" spans="1:35" ht="14.25" customHeight="1" x14ac:dyDescent="0.25">
      <c r="A2093" s="57" t="str">
        <f t="shared" si="416"/>
        <v/>
      </c>
      <c r="B2093" s="61"/>
      <c r="C2093" s="61"/>
      <c r="D2093" s="58"/>
      <c r="E2093" s="61"/>
      <c r="F2093" s="61"/>
      <c r="G2093" s="272"/>
      <c r="H2093" s="62"/>
      <c r="I2093" s="273">
        <f t="shared" si="417"/>
        <v>0</v>
      </c>
      <c r="J2093" s="272"/>
      <c r="K2093" s="62"/>
      <c r="L2093" s="270">
        <f t="shared" si="418"/>
        <v>0</v>
      </c>
      <c r="M2093" s="272"/>
      <c r="N2093" s="62"/>
      <c r="O2093" s="270">
        <f t="shared" si="419"/>
        <v>0</v>
      </c>
      <c r="P2093" s="272"/>
      <c r="Q2093" s="62"/>
      <c r="R2093" s="271">
        <f t="shared" si="420"/>
        <v>0</v>
      </c>
      <c r="S2093" s="272"/>
      <c r="T2093" s="62"/>
      <c r="U2093" s="270">
        <f t="shared" si="421"/>
        <v>0</v>
      </c>
      <c r="V2093" s="272"/>
      <c r="W2093" s="62"/>
      <c r="X2093" s="270">
        <f t="shared" si="422"/>
        <v>0</v>
      </c>
      <c r="Y2093" s="270">
        <f t="shared" si="423"/>
        <v>0</v>
      </c>
      <c r="Z2093" s="61"/>
      <c r="AA2093" s="61"/>
      <c r="AB2093" s="60" t="str">
        <f t="shared" si="424"/>
        <v/>
      </c>
      <c r="AC2093" s="21" t="b">
        <f t="shared" si="425"/>
        <v>0</v>
      </c>
      <c r="AD2093" s="21" t="b">
        <f t="shared" si="426"/>
        <v>0</v>
      </c>
      <c r="AE2093" s="21" t="b">
        <f t="shared" si="427"/>
        <v>0</v>
      </c>
      <c r="AF2093" s="21" t="b">
        <f ca="1">OR(AND($AC2093,NOT($AD2093)),AND($AC2093,OR(AND($G2093="",$H2093&lt;&gt;""),AND($G2093&lt;&gt;"",$H2093=""),AND($J2093="",$K2093&lt;&gt;""),AND($J2093&lt;&gt;"",$K2093=""),AND($M2093="",$N2093&lt;&gt;""),AND($M2093&lt;&gt;"",$N2093=""),AND($P2093="",$Q2093&lt;&gt;""),AND($P2093&lt;&gt;"",$Q2093=""),AND($S2093="",$T2093&lt;&gt;""),AND($S2093&lt;&gt;"",$T2093=""),AND($V2093="",$W2093&lt;&gt;""),AND($V2093&lt;&gt;"",$W2093=""))),AND($C2093&lt;&gt;"",$E2093&lt;&gt;"",LEFT(TRIM($C2093),1)&lt;&gt;LEFT(TRIM($E2093),1)),IF(OR($E2093="",$F2093=""),FALSE(),IFERROR(COUNTIF(INDIRECT("UNITS_"&amp;SUBSTITUTE(LEFT($E2093,FIND(" ",$E2093&amp;" ")-1),".","_")),$F2093)=0,TRUE())),AND($B2093&lt;&gt;"",OR(ISNUMBER(SEARCH("outro",LOWER($B2093))),ISNUMBER(SEARCH("divers",LOWER($B2093))),ISNUMBER(SEARCH("etc",LOWER($B2093))))),OR(AND(ISNUMBER(SEARCH("comunic",LOWER($B2093))),LEFT($E2093,3)&lt;&gt;"4.4"),AND(ISNUMBER(SEARCH("monitor",LOWER($B2093))),NOT(OR(LEFT($E2093,3)="1.5",LEFT($E2093,3)="2.5")))),AND($B2093&lt;&gt;"",OR(LEFT($C2093,1)="1",LEFT($C2093,1)="2"),$D2093=""),AND($D2093&lt;&gt;"",NOT(OR(LEFT($C2093,1)="1",LEFT($C2093,1)="2"))),AND($D2093&lt;&gt;"",COUNTIF(' PROJETO'!$B$14:$B$16,$D2093)=0),IF($D2093="",FALSE(),IF(COUNTIF(' PROJETO'!$B$14:$B$16,$D2093)=0,FALSE(),IFERROR(INDEX(' PROJETO'!$C$14:$C$16,MATCH($D2093,' PROJETO'!$B$14:$B$16,0))&lt;&gt;"Sim",FALSE()))))</f>
        <v>0</v>
      </c>
      <c r="AG2093" s="21" t="b">
        <f>AND($AC2093,$Y2093&gt;'CONFG.  LISTAS'!$F$4,$Z2093="",$AA2093="")</f>
        <v>0</v>
      </c>
      <c r="AH2093" s="21" t="str">
        <f t="shared" si="428"/>
        <v/>
      </c>
      <c r="AI2093" s="43" t="str">
        <f ca="1">IF(NOT($AC2093),"",IF(OR($B2093="",$C2093="",$E2093="",$F2093=""),"Preencha descrição, categoria, tipo e unidade.",IF(AND($B2093&lt;&gt;"",OR(LEFT($C2093,1)="1",LEFT($C2093,1)="2"),$D2093=""),"Informe a prática de restauração para itens diretos.",IF(AND($D2093&lt;&gt;"",NOT(OR(LEFT($C2093,1)="1",LEFT($C2093,1)="2"))),"Custos indiretos não devem pertencer a uma prática específica.",IF(AND($D2093&lt;&gt;"",COUNTIF(' PROJETO'!$B$14:$B$16,$D2093)=0),"Prática de restauração inválida ou não cadastrada.",IF(IF($D2093="",FALSE(),IF(COUNTIF(' PROJETO'!$B$14:$B$16,$D2093)=0,FALSE(),IFERROR(INDEX(' PROJETO'!$C$14:$C$16,MATCH($D2093,' PROJETO'!$B$14:$B$16,0))&lt;&gt;"Sim",FALSE()))),"A prática informada no item não foi selecionada na aba Projeto.",IF(AND(MAX($I2093,$L2093,$O2093,$R2093,$U2093,$X2093)&gt;'CONFG.  LISTAS'!$F$4,NOT(OR($Z2093&lt;&gt;"",$AA2093&lt;&gt;""))),"Memorial de cálculo ou anexo obrigatório não informado para item acima do limite.",IF(OR(AND($G2093&lt;&gt;"",$H2093&lt;&gt;"",OR($G2093&lt;=0,$H2093&lt;=0)),AND($J2093&lt;&gt;"",$K2093&lt;&gt;"",OR($J2093&lt;=0,$K2093&lt;=0)),AND($M2093&lt;&gt;"",$N2093&lt;&gt;"",OR($M2093&lt;=0,$N2093&lt;=0)),AND($P2093&lt;&gt;"",$Q2093&lt;&gt;"",OR($P2093&lt;=0,$Q2093&lt;=0)),AND($S2093&lt;&gt;"",$T2093&lt;&gt;"",OR($S2093&lt;=0,$T2093&lt;=0)),AND($V2093&lt;&gt;"",$W2093&lt;&gt;"",OR($V2093&lt;=0,$W2093&lt;=0))),"Revise os valores informados: valor unitário e quantidade devem ser maiores que zero.",IF(OR(AND($G2093="",$H2093&lt;&gt;""),AND($G2093&lt;&gt;"",$H2093=""),AND($J2093="",$K2093&lt;&gt;""),AND($J2093&lt;&gt;"",$K2093=""),AND($M2093="",$N2093&lt;&gt;""),AND($M2093&lt;&gt;"",$N2093=""),AND($P2093="",$Q2093&lt;&gt;""),AND($P2093&lt;&gt;"",$Q2093=""),AND($S2093="",$T2093&lt;&gt;""),AND($S2093&lt;&gt;"",$T2093=""),AND($V2093="",$W2093&lt;&gt;""),AND($V2093&lt;&gt;"",$W2093="")),"Há ano preenchido parcialmente: "&amp;TRIM(IF(AND($G2093="",$H2093&lt;&gt;""),"Ano 1 (falta valor unitário); ","")&amp;IF(AND($G2093&lt;&gt;"",$H2093=""),"Ano 1 (falta quantidade); ","")&amp;IF(AND($J2093="",$K2093&lt;&gt;""),"Ano 2 (falta valor unitário); ","")&amp;IF(AND($J2093&lt;&gt;"",$K2093=""),"Ano 2 (falta quantidade); ","")&amp;IF(AND($M2093="",$N2093&lt;&gt;""),"Ano 3 (falta valor unitário); ","")&amp;IF(AND($M2093&lt;&gt;"",$N2093=""),"Ano 3 (falta quantidade); ","")&amp;IF(AND($P2093="",$Q2093&lt;&gt;""),"Ano 4 (falta valor unitário); ","")&amp;IF(AND($P2093&lt;&gt;"",$Q2093=""),"Ano 4 (falta quantidade); ","")&amp;IF(AND($S2093="",$T2093&lt;&gt;""),"Ano 5 (falta valor unitário); ","")&amp;IF(AND($S2093&lt;&gt;"",$T2093=""),"Ano 5 (falta quantidade); ","")&amp;IF(AND($V2093="",$W2093&lt;&gt;""),"Ano 6 (falta valor unitário); ","")&amp;IF(AND($V2093&lt;&gt;"",$W2093=""),"Ano 6 (falta quantidade); ","")), IF(NOT(OR(AND($G2093&lt;&gt;"",$H2093&lt;&gt;""),AND($J2093&lt;&gt;"",$K2093&lt;&gt;""),AND($M2093&lt;&gt;"",$N2093&lt;&gt;""),AND($P2093&lt;&gt;"",$Q2093&lt;&gt;""),AND($S2093&lt;&gt;"",$T2093&lt;&gt;""),AND($V2093&lt;&gt;"",$W2093&lt;&gt;""))),"Informe pelo menos um ano completo com valor unitário e quantidade.",IF(AND($C2093&lt;&gt;"",$E2093&lt;&gt;"",LEFT(TRIM($C2093),1)&lt;&gt;LEFT(TRIM($E2093),1)),"Categoria e tipo estão incompatíveis.",IF(IF(OR($E2093="",$F2093=""),FALSE(),IFERROR(COUNTIF(INDIRECT("UNITS_"&amp;SUBSTITUTE(LEFT($E2093,FIND(" ",$E2093&amp;" ")-1),".","_")),$F2093)=0,TRUE())),"Unidade incompatível com o tipo selecionado.",IF(OR(AND(ISNUMBER(SEARCH("comunic",LOWER($B2093))),LEFT($E2093,3)&lt;&gt;"4.4"),AND(ISNUMBER(SEARCH("monitor",LOWER($B2093))),NOT(OR(LEFT($E2093,3)="1.5",LEFT($E2093,3)="2.5")))),"Revise a classificação do item conforme as regras de preenchimento.",IF(AND($B2093&lt;&gt;"",OR(ISNUMBER(SEARCH("outro",LOWER($B2093))),ISNUMBER(SEARCH("divers",LOWER($B2093))),ISNUMBER(SEARCH("kit",LOWER($B2093))),ISNUMBER(SEARCH("ferrament",LOWER($B2093))),ISNUMBER(SEARCH("epi",LOWER($B2093)))),NOT(OR($Z2093&lt;&gt;"",$AA2093&lt;&gt;""))),"Descrição muito genérica: detalhe melhor o item e registre o racional no memorial ou em anexo.",IF(AND($Y2093=0,$B2093&lt;&gt;"",OR($G2093&lt;&gt;"",$H2093&lt;&gt;"",$J2093&lt;&gt;"",$K2093&lt;&gt;"",$M2093&lt;&gt;"",$N2093&lt;&gt;"",$P2093&lt;&gt;"",$Q2093&lt;&gt;"",$S2093&lt;&gt;"",$T2093&lt;&gt;"",$V2093&lt;&gt;"",$W2093&lt;&gt;"")),"O item possui dados lançados, mas o total está zerado. Revise os valores informados.","")))))))))))))))</f>
        <v/>
      </c>
    </row>
    <row r="2094" spans="1:35" ht="14.25" customHeight="1" x14ac:dyDescent="0.25">
      <c r="A2094" s="57" t="str">
        <f t="shared" si="416"/>
        <v/>
      </c>
      <c r="B2094" s="58"/>
      <c r="C2094" s="58"/>
      <c r="D2094" s="58"/>
      <c r="E2094" s="58"/>
      <c r="F2094" s="58"/>
      <c r="G2094" s="269"/>
      <c r="H2094" s="59"/>
      <c r="I2094" s="273">
        <f t="shared" si="417"/>
        <v>0</v>
      </c>
      <c r="J2094" s="269"/>
      <c r="K2094" s="59"/>
      <c r="L2094" s="270">
        <f t="shared" si="418"/>
        <v>0</v>
      </c>
      <c r="M2094" s="269"/>
      <c r="N2094" s="59"/>
      <c r="O2094" s="270">
        <f t="shared" si="419"/>
        <v>0</v>
      </c>
      <c r="P2094" s="269"/>
      <c r="Q2094" s="59"/>
      <c r="R2094" s="271">
        <f t="shared" si="420"/>
        <v>0</v>
      </c>
      <c r="S2094" s="269"/>
      <c r="T2094" s="59"/>
      <c r="U2094" s="270">
        <f t="shared" si="421"/>
        <v>0</v>
      </c>
      <c r="V2094" s="269"/>
      <c r="W2094" s="59"/>
      <c r="X2094" s="270">
        <f t="shared" si="422"/>
        <v>0</v>
      </c>
      <c r="Y2094" s="270">
        <f t="shared" si="423"/>
        <v>0</v>
      </c>
      <c r="Z2094" s="58"/>
      <c r="AA2094" s="58"/>
      <c r="AB2094" s="60" t="str">
        <f t="shared" si="424"/>
        <v/>
      </c>
      <c r="AC2094" s="21" t="b">
        <f t="shared" si="425"/>
        <v>0</v>
      </c>
      <c r="AD2094" s="21" t="b">
        <f t="shared" si="426"/>
        <v>0</v>
      </c>
      <c r="AE2094" s="21" t="b">
        <f t="shared" si="427"/>
        <v>0</v>
      </c>
      <c r="AF2094" s="21" t="b">
        <f ca="1">OR(AND($AC2094,NOT($AD2094)),AND($AC2094,OR(AND($G2094="",$H2094&lt;&gt;""),AND($G2094&lt;&gt;"",$H2094=""),AND($J2094="",$K2094&lt;&gt;""),AND($J2094&lt;&gt;"",$K2094=""),AND($M2094="",$N2094&lt;&gt;""),AND($M2094&lt;&gt;"",$N2094=""),AND($P2094="",$Q2094&lt;&gt;""),AND($P2094&lt;&gt;"",$Q2094=""),AND($S2094="",$T2094&lt;&gt;""),AND($S2094&lt;&gt;"",$T2094=""),AND($V2094="",$W2094&lt;&gt;""),AND($V2094&lt;&gt;"",$W2094=""))),AND($C2094&lt;&gt;"",$E2094&lt;&gt;"",LEFT(TRIM($C2094),1)&lt;&gt;LEFT(TRIM($E2094),1)),IF(OR($E2094="",$F2094=""),FALSE(),IFERROR(COUNTIF(INDIRECT("UNITS_"&amp;SUBSTITUTE(LEFT($E2094,FIND(" ",$E2094&amp;" ")-1),".","_")),$F2094)=0,TRUE())),AND($B2094&lt;&gt;"",OR(ISNUMBER(SEARCH("outro",LOWER($B2094))),ISNUMBER(SEARCH("divers",LOWER($B2094))),ISNUMBER(SEARCH("etc",LOWER($B2094))))),OR(AND(ISNUMBER(SEARCH("comunic",LOWER($B2094))),LEFT($E2094,3)&lt;&gt;"4.4"),AND(ISNUMBER(SEARCH("monitor",LOWER($B2094))),NOT(OR(LEFT($E2094,3)="1.5",LEFT($E2094,3)="2.5")))),AND($B2094&lt;&gt;"",OR(LEFT($C2094,1)="1",LEFT($C2094,1)="2"),$D2094=""),AND($D2094&lt;&gt;"",NOT(OR(LEFT($C2094,1)="1",LEFT($C2094,1)="2"))),AND($D2094&lt;&gt;"",COUNTIF(' PROJETO'!$B$14:$B$16,$D2094)=0),IF($D2094="",FALSE(),IF(COUNTIF(' PROJETO'!$B$14:$B$16,$D2094)=0,FALSE(),IFERROR(INDEX(' PROJETO'!$C$14:$C$16,MATCH($D2094,' PROJETO'!$B$14:$B$16,0))&lt;&gt;"Sim",FALSE()))))</f>
        <v>0</v>
      </c>
      <c r="AG2094" s="21" t="b">
        <f>AND($AC2094,$Y2094&gt;'CONFG.  LISTAS'!$F$4,$Z2094="",$AA2094="")</f>
        <v>0</v>
      </c>
      <c r="AH2094" s="21" t="str">
        <f t="shared" si="428"/>
        <v/>
      </c>
      <c r="AI2094" s="43" t="str">
        <f ca="1">IF(NOT($AC2094),"",IF(OR($B2094="",$C2094="",$E2094="",$F2094=""),"Preencha descrição, categoria, tipo e unidade.",IF(AND($B2094&lt;&gt;"",OR(LEFT($C2094,1)="1",LEFT($C2094,1)="2"),$D2094=""),"Informe a prática de restauração para itens diretos.",IF(AND($D2094&lt;&gt;"",NOT(OR(LEFT($C2094,1)="1",LEFT($C2094,1)="2"))),"Custos indiretos não devem pertencer a uma prática específica.",IF(AND($D2094&lt;&gt;"",COUNTIF(' PROJETO'!$B$14:$B$16,$D2094)=0),"Prática de restauração inválida ou não cadastrada.",IF(IF($D2094="",FALSE(),IF(COUNTIF(' PROJETO'!$B$14:$B$16,$D2094)=0,FALSE(),IFERROR(INDEX(' PROJETO'!$C$14:$C$16,MATCH($D2094,' PROJETO'!$B$14:$B$16,0))&lt;&gt;"Sim",FALSE()))),"A prática informada no item não foi selecionada na aba Projeto.",IF(AND(MAX($I2094,$L2094,$O2094,$R2094,$U2094,$X2094)&gt;'CONFG.  LISTAS'!$F$4,NOT(OR($Z2094&lt;&gt;"",$AA2094&lt;&gt;""))),"Memorial de cálculo ou anexo obrigatório não informado para item acima do limite.",IF(OR(AND($G2094&lt;&gt;"",$H2094&lt;&gt;"",OR($G2094&lt;=0,$H2094&lt;=0)),AND($J2094&lt;&gt;"",$K2094&lt;&gt;"",OR($J2094&lt;=0,$K2094&lt;=0)),AND($M2094&lt;&gt;"",$N2094&lt;&gt;"",OR($M2094&lt;=0,$N2094&lt;=0)),AND($P2094&lt;&gt;"",$Q2094&lt;&gt;"",OR($P2094&lt;=0,$Q2094&lt;=0)),AND($S2094&lt;&gt;"",$T2094&lt;&gt;"",OR($S2094&lt;=0,$T2094&lt;=0)),AND($V2094&lt;&gt;"",$W2094&lt;&gt;"",OR($V2094&lt;=0,$W2094&lt;=0))),"Revise os valores informados: valor unitário e quantidade devem ser maiores que zero.",IF(OR(AND($G2094="",$H2094&lt;&gt;""),AND($G2094&lt;&gt;"",$H2094=""),AND($J2094="",$K2094&lt;&gt;""),AND($J2094&lt;&gt;"",$K2094=""),AND($M2094="",$N2094&lt;&gt;""),AND($M2094&lt;&gt;"",$N2094=""),AND($P2094="",$Q2094&lt;&gt;""),AND($P2094&lt;&gt;"",$Q2094=""),AND($S2094="",$T2094&lt;&gt;""),AND($S2094&lt;&gt;"",$T2094=""),AND($V2094="",$W2094&lt;&gt;""),AND($V2094&lt;&gt;"",$W2094="")),"Há ano preenchido parcialmente: "&amp;TRIM(IF(AND($G2094="",$H2094&lt;&gt;""),"Ano 1 (falta valor unitário); ","")&amp;IF(AND($G2094&lt;&gt;"",$H2094=""),"Ano 1 (falta quantidade); ","")&amp;IF(AND($J2094="",$K2094&lt;&gt;""),"Ano 2 (falta valor unitário); ","")&amp;IF(AND($J2094&lt;&gt;"",$K2094=""),"Ano 2 (falta quantidade); ","")&amp;IF(AND($M2094="",$N2094&lt;&gt;""),"Ano 3 (falta valor unitário); ","")&amp;IF(AND($M2094&lt;&gt;"",$N2094=""),"Ano 3 (falta quantidade); ","")&amp;IF(AND($P2094="",$Q2094&lt;&gt;""),"Ano 4 (falta valor unitário); ","")&amp;IF(AND($P2094&lt;&gt;"",$Q2094=""),"Ano 4 (falta quantidade); ","")&amp;IF(AND($S2094="",$T2094&lt;&gt;""),"Ano 5 (falta valor unitário); ","")&amp;IF(AND($S2094&lt;&gt;"",$T2094=""),"Ano 5 (falta quantidade); ","")&amp;IF(AND($V2094="",$W2094&lt;&gt;""),"Ano 6 (falta valor unitário); ","")&amp;IF(AND($V2094&lt;&gt;"",$W2094=""),"Ano 6 (falta quantidade); ","")), IF(NOT(OR(AND($G2094&lt;&gt;"",$H2094&lt;&gt;""),AND($J2094&lt;&gt;"",$K2094&lt;&gt;""),AND($M2094&lt;&gt;"",$N2094&lt;&gt;""),AND($P2094&lt;&gt;"",$Q2094&lt;&gt;""),AND($S2094&lt;&gt;"",$T2094&lt;&gt;""),AND($V2094&lt;&gt;"",$W2094&lt;&gt;""))),"Informe pelo menos um ano completo com valor unitário e quantidade.",IF(AND($C2094&lt;&gt;"",$E2094&lt;&gt;"",LEFT(TRIM($C2094),1)&lt;&gt;LEFT(TRIM($E2094),1)),"Categoria e tipo estão incompatíveis.",IF(IF(OR($E2094="",$F2094=""),FALSE(),IFERROR(COUNTIF(INDIRECT("UNITS_"&amp;SUBSTITUTE(LEFT($E2094,FIND(" ",$E2094&amp;" ")-1),".","_")),$F2094)=0,TRUE())),"Unidade incompatível com o tipo selecionado.",IF(OR(AND(ISNUMBER(SEARCH("comunic",LOWER($B2094))),LEFT($E2094,3)&lt;&gt;"4.4"),AND(ISNUMBER(SEARCH("monitor",LOWER($B2094))),NOT(OR(LEFT($E2094,3)="1.5",LEFT($E2094,3)="2.5")))),"Revise a classificação do item conforme as regras de preenchimento.",IF(AND($B2094&lt;&gt;"",OR(ISNUMBER(SEARCH("outro",LOWER($B2094))),ISNUMBER(SEARCH("divers",LOWER($B2094))),ISNUMBER(SEARCH("kit",LOWER($B2094))),ISNUMBER(SEARCH("ferrament",LOWER($B2094))),ISNUMBER(SEARCH("epi",LOWER($B2094)))),NOT(OR($Z2094&lt;&gt;"",$AA2094&lt;&gt;""))),"Descrição muito genérica: detalhe melhor o item e registre o racional no memorial ou em anexo.",IF(AND($Y2094=0,$B2094&lt;&gt;"",OR($G2094&lt;&gt;"",$H2094&lt;&gt;"",$J2094&lt;&gt;"",$K2094&lt;&gt;"",$M2094&lt;&gt;"",$N2094&lt;&gt;"",$P2094&lt;&gt;"",$Q2094&lt;&gt;"",$S2094&lt;&gt;"",$T2094&lt;&gt;"",$V2094&lt;&gt;"",$W2094&lt;&gt;"")),"O item possui dados lançados, mas o total está zerado. Revise os valores informados.","")))))))))))))))</f>
        <v/>
      </c>
    </row>
    <row r="2095" spans="1:35" ht="14.25" customHeight="1" x14ac:dyDescent="0.25">
      <c r="A2095" s="57" t="str">
        <f t="shared" si="416"/>
        <v/>
      </c>
      <c r="B2095" s="61"/>
      <c r="C2095" s="61"/>
      <c r="D2095" s="58"/>
      <c r="E2095" s="61"/>
      <c r="F2095" s="61"/>
      <c r="G2095" s="272"/>
      <c r="H2095" s="62"/>
      <c r="I2095" s="273">
        <f t="shared" si="417"/>
        <v>0</v>
      </c>
      <c r="J2095" s="272"/>
      <c r="K2095" s="62"/>
      <c r="L2095" s="270">
        <f t="shared" si="418"/>
        <v>0</v>
      </c>
      <c r="M2095" s="272"/>
      <c r="N2095" s="62"/>
      <c r="O2095" s="270">
        <f t="shared" si="419"/>
        <v>0</v>
      </c>
      <c r="P2095" s="272"/>
      <c r="Q2095" s="62"/>
      <c r="R2095" s="271">
        <f t="shared" si="420"/>
        <v>0</v>
      </c>
      <c r="S2095" s="272"/>
      <c r="T2095" s="62"/>
      <c r="U2095" s="270">
        <f t="shared" si="421"/>
        <v>0</v>
      </c>
      <c r="V2095" s="272"/>
      <c r="W2095" s="62"/>
      <c r="X2095" s="270">
        <f t="shared" si="422"/>
        <v>0</v>
      </c>
      <c r="Y2095" s="270">
        <f t="shared" si="423"/>
        <v>0</v>
      </c>
      <c r="Z2095" s="61"/>
      <c r="AA2095" s="61"/>
      <c r="AB2095" s="60" t="str">
        <f t="shared" si="424"/>
        <v/>
      </c>
      <c r="AC2095" s="21" t="b">
        <f t="shared" si="425"/>
        <v>0</v>
      </c>
      <c r="AD2095" s="21" t="b">
        <f t="shared" si="426"/>
        <v>0</v>
      </c>
      <c r="AE2095" s="21" t="b">
        <f t="shared" si="427"/>
        <v>0</v>
      </c>
      <c r="AF2095" s="21" t="b">
        <f ca="1">OR(AND($AC2095,NOT($AD2095)),AND($AC2095,OR(AND($G2095="",$H2095&lt;&gt;""),AND($G2095&lt;&gt;"",$H2095=""),AND($J2095="",$K2095&lt;&gt;""),AND($J2095&lt;&gt;"",$K2095=""),AND($M2095="",$N2095&lt;&gt;""),AND($M2095&lt;&gt;"",$N2095=""),AND($P2095="",$Q2095&lt;&gt;""),AND($P2095&lt;&gt;"",$Q2095=""),AND($S2095="",$T2095&lt;&gt;""),AND($S2095&lt;&gt;"",$T2095=""),AND($V2095="",$W2095&lt;&gt;""),AND($V2095&lt;&gt;"",$W2095=""))),AND($C2095&lt;&gt;"",$E2095&lt;&gt;"",LEFT(TRIM($C2095),1)&lt;&gt;LEFT(TRIM($E2095),1)),IF(OR($E2095="",$F2095=""),FALSE(),IFERROR(COUNTIF(INDIRECT("UNITS_"&amp;SUBSTITUTE(LEFT($E2095,FIND(" ",$E2095&amp;" ")-1),".","_")),$F2095)=0,TRUE())),AND($B2095&lt;&gt;"",OR(ISNUMBER(SEARCH("outro",LOWER($B2095))),ISNUMBER(SEARCH("divers",LOWER($B2095))),ISNUMBER(SEARCH("etc",LOWER($B2095))))),OR(AND(ISNUMBER(SEARCH("comunic",LOWER($B2095))),LEFT($E2095,3)&lt;&gt;"4.4"),AND(ISNUMBER(SEARCH("monitor",LOWER($B2095))),NOT(OR(LEFT($E2095,3)="1.5",LEFT($E2095,3)="2.5")))),AND($B2095&lt;&gt;"",OR(LEFT($C2095,1)="1",LEFT($C2095,1)="2"),$D2095=""),AND($D2095&lt;&gt;"",NOT(OR(LEFT($C2095,1)="1",LEFT($C2095,1)="2"))),AND($D2095&lt;&gt;"",COUNTIF(' PROJETO'!$B$14:$B$16,$D2095)=0),IF($D2095="",FALSE(),IF(COUNTIF(' PROJETO'!$B$14:$B$16,$D2095)=0,FALSE(),IFERROR(INDEX(' PROJETO'!$C$14:$C$16,MATCH($D2095,' PROJETO'!$B$14:$B$16,0))&lt;&gt;"Sim",FALSE()))))</f>
        <v>0</v>
      </c>
      <c r="AG2095" s="21" t="b">
        <f>AND($AC2095,$Y2095&gt;'CONFG.  LISTAS'!$F$4,$Z2095="",$AA2095="")</f>
        <v>0</v>
      </c>
      <c r="AH2095" s="21" t="str">
        <f t="shared" si="428"/>
        <v/>
      </c>
      <c r="AI2095" s="43" t="str">
        <f ca="1">IF(NOT($AC2095),"",IF(OR($B2095="",$C2095="",$E2095="",$F2095=""),"Preencha descrição, categoria, tipo e unidade.",IF(AND($B2095&lt;&gt;"",OR(LEFT($C2095,1)="1",LEFT($C2095,1)="2"),$D2095=""),"Informe a prática de restauração para itens diretos.",IF(AND($D2095&lt;&gt;"",NOT(OR(LEFT($C2095,1)="1",LEFT($C2095,1)="2"))),"Custos indiretos não devem pertencer a uma prática específica.",IF(AND($D2095&lt;&gt;"",COUNTIF(' PROJETO'!$B$14:$B$16,$D2095)=0),"Prática de restauração inválida ou não cadastrada.",IF(IF($D2095="",FALSE(),IF(COUNTIF(' PROJETO'!$B$14:$B$16,$D2095)=0,FALSE(),IFERROR(INDEX(' PROJETO'!$C$14:$C$16,MATCH($D2095,' PROJETO'!$B$14:$B$16,0))&lt;&gt;"Sim",FALSE()))),"A prática informada no item não foi selecionada na aba Projeto.",IF(AND(MAX($I2095,$L2095,$O2095,$R2095,$U2095,$X2095)&gt;'CONFG.  LISTAS'!$F$4,NOT(OR($Z2095&lt;&gt;"",$AA2095&lt;&gt;""))),"Memorial de cálculo ou anexo obrigatório não informado para item acima do limite.",IF(OR(AND($G2095&lt;&gt;"",$H2095&lt;&gt;"",OR($G2095&lt;=0,$H2095&lt;=0)),AND($J2095&lt;&gt;"",$K2095&lt;&gt;"",OR($J2095&lt;=0,$K2095&lt;=0)),AND($M2095&lt;&gt;"",$N2095&lt;&gt;"",OR($M2095&lt;=0,$N2095&lt;=0)),AND($P2095&lt;&gt;"",$Q2095&lt;&gt;"",OR($P2095&lt;=0,$Q2095&lt;=0)),AND($S2095&lt;&gt;"",$T2095&lt;&gt;"",OR($S2095&lt;=0,$T2095&lt;=0)),AND($V2095&lt;&gt;"",$W2095&lt;&gt;"",OR($V2095&lt;=0,$W2095&lt;=0))),"Revise os valores informados: valor unitário e quantidade devem ser maiores que zero.",IF(OR(AND($G2095="",$H2095&lt;&gt;""),AND($G2095&lt;&gt;"",$H2095=""),AND($J2095="",$K2095&lt;&gt;""),AND($J2095&lt;&gt;"",$K2095=""),AND($M2095="",$N2095&lt;&gt;""),AND($M2095&lt;&gt;"",$N2095=""),AND($P2095="",$Q2095&lt;&gt;""),AND($P2095&lt;&gt;"",$Q2095=""),AND($S2095="",$T2095&lt;&gt;""),AND($S2095&lt;&gt;"",$T2095=""),AND($V2095="",$W2095&lt;&gt;""),AND($V2095&lt;&gt;"",$W2095="")),"Há ano preenchido parcialmente: "&amp;TRIM(IF(AND($G2095="",$H2095&lt;&gt;""),"Ano 1 (falta valor unitário); ","")&amp;IF(AND($G2095&lt;&gt;"",$H2095=""),"Ano 1 (falta quantidade); ","")&amp;IF(AND($J2095="",$K2095&lt;&gt;""),"Ano 2 (falta valor unitário); ","")&amp;IF(AND($J2095&lt;&gt;"",$K2095=""),"Ano 2 (falta quantidade); ","")&amp;IF(AND($M2095="",$N2095&lt;&gt;""),"Ano 3 (falta valor unitário); ","")&amp;IF(AND($M2095&lt;&gt;"",$N2095=""),"Ano 3 (falta quantidade); ","")&amp;IF(AND($P2095="",$Q2095&lt;&gt;""),"Ano 4 (falta valor unitário); ","")&amp;IF(AND($P2095&lt;&gt;"",$Q2095=""),"Ano 4 (falta quantidade); ","")&amp;IF(AND($S2095="",$T2095&lt;&gt;""),"Ano 5 (falta valor unitário); ","")&amp;IF(AND($S2095&lt;&gt;"",$T2095=""),"Ano 5 (falta quantidade); ","")&amp;IF(AND($V2095="",$W2095&lt;&gt;""),"Ano 6 (falta valor unitário); ","")&amp;IF(AND($V2095&lt;&gt;"",$W2095=""),"Ano 6 (falta quantidade); ","")), IF(NOT(OR(AND($G2095&lt;&gt;"",$H2095&lt;&gt;""),AND($J2095&lt;&gt;"",$K2095&lt;&gt;""),AND($M2095&lt;&gt;"",$N2095&lt;&gt;""),AND($P2095&lt;&gt;"",$Q2095&lt;&gt;""),AND($S2095&lt;&gt;"",$T2095&lt;&gt;""),AND($V2095&lt;&gt;"",$W2095&lt;&gt;""))),"Informe pelo menos um ano completo com valor unitário e quantidade.",IF(AND($C2095&lt;&gt;"",$E2095&lt;&gt;"",LEFT(TRIM($C2095),1)&lt;&gt;LEFT(TRIM($E2095),1)),"Categoria e tipo estão incompatíveis.",IF(IF(OR($E2095="",$F2095=""),FALSE(),IFERROR(COUNTIF(INDIRECT("UNITS_"&amp;SUBSTITUTE(LEFT($E2095,FIND(" ",$E2095&amp;" ")-1),".","_")),$F2095)=0,TRUE())),"Unidade incompatível com o tipo selecionado.",IF(OR(AND(ISNUMBER(SEARCH("comunic",LOWER($B2095))),LEFT($E2095,3)&lt;&gt;"4.4"),AND(ISNUMBER(SEARCH("monitor",LOWER($B2095))),NOT(OR(LEFT($E2095,3)="1.5",LEFT($E2095,3)="2.5")))),"Revise a classificação do item conforme as regras de preenchimento.",IF(AND($B2095&lt;&gt;"",OR(ISNUMBER(SEARCH("outro",LOWER($B2095))),ISNUMBER(SEARCH("divers",LOWER($B2095))),ISNUMBER(SEARCH("kit",LOWER($B2095))),ISNUMBER(SEARCH("ferrament",LOWER($B2095))),ISNUMBER(SEARCH("epi",LOWER($B2095)))),NOT(OR($Z2095&lt;&gt;"",$AA2095&lt;&gt;""))),"Descrição muito genérica: detalhe melhor o item e registre o racional no memorial ou em anexo.",IF(AND($Y2095=0,$B2095&lt;&gt;"",OR($G2095&lt;&gt;"",$H2095&lt;&gt;"",$J2095&lt;&gt;"",$K2095&lt;&gt;"",$M2095&lt;&gt;"",$N2095&lt;&gt;"",$P2095&lt;&gt;"",$Q2095&lt;&gt;"",$S2095&lt;&gt;"",$T2095&lt;&gt;"",$V2095&lt;&gt;"",$W2095&lt;&gt;"")),"O item possui dados lançados, mas o total está zerado. Revise os valores informados.","")))))))))))))))</f>
        <v/>
      </c>
    </row>
    <row r="2096" spans="1:35" ht="14.25" customHeight="1" x14ac:dyDescent="0.25">
      <c r="A2096" s="57" t="str">
        <f t="shared" si="416"/>
        <v/>
      </c>
      <c r="B2096" s="58"/>
      <c r="C2096" s="58"/>
      <c r="D2096" s="58"/>
      <c r="E2096" s="58"/>
      <c r="F2096" s="58"/>
      <c r="G2096" s="269"/>
      <c r="H2096" s="59"/>
      <c r="I2096" s="273">
        <f t="shared" si="417"/>
        <v>0</v>
      </c>
      <c r="J2096" s="269"/>
      <c r="K2096" s="59"/>
      <c r="L2096" s="270">
        <f t="shared" si="418"/>
        <v>0</v>
      </c>
      <c r="M2096" s="269"/>
      <c r="N2096" s="59"/>
      <c r="O2096" s="270">
        <f t="shared" si="419"/>
        <v>0</v>
      </c>
      <c r="P2096" s="269"/>
      <c r="Q2096" s="59"/>
      <c r="R2096" s="271">
        <f t="shared" si="420"/>
        <v>0</v>
      </c>
      <c r="S2096" s="269"/>
      <c r="T2096" s="59"/>
      <c r="U2096" s="270">
        <f t="shared" si="421"/>
        <v>0</v>
      </c>
      <c r="V2096" s="269"/>
      <c r="W2096" s="59"/>
      <c r="X2096" s="270">
        <f t="shared" si="422"/>
        <v>0</v>
      </c>
      <c r="Y2096" s="270">
        <f t="shared" si="423"/>
        <v>0</v>
      </c>
      <c r="Z2096" s="58"/>
      <c r="AA2096" s="58"/>
      <c r="AB2096" s="60" t="str">
        <f t="shared" si="424"/>
        <v/>
      </c>
      <c r="AC2096" s="21" t="b">
        <f t="shared" si="425"/>
        <v>0</v>
      </c>
      <c r="AD2096" s="21" t="b">
        <f t="shared" si="426"/>
        <v>0</v>
      </c>
      <c r="AE2096" s="21" t="b">
        <f t="shared" si="427"/>
        <v>0</v>
      </c>
      <c r="AF2096" s="21" t="b">
        <f ca="1">OR(AND($AC2096,NOT($AD2096)),AND($AC2096,OR(AND($G2096="",$H2096&lt;&gt;""),AND($G2096&lt;&gt;"",$H2096=""),AND($J2096="",$K2096&lt;&gt;""),AND($J2096&lt;&gt;"",$K2096=""),AND($M2096="",$N2096&lt;&gt;""),AND($M2096&lt;&gt;"",$N2096=""),AND($P2096="",$Q2096&lt;&gt;""),AND($P2096&lt;&gt;"",$Q2096=""),AND($S2096="",$T2096&lt;&gt;""),AND($S2096&lt;&gt;"",$T2096=""),AND($V2096="",$W2096&lt;&gt;""),AND($V2096&lt;&gt;"",$W2096=""))),AND($C2096&lt;&gt;"",$E2096&lt;&gt;"",LEFT(TRIM($C2096),1)&lt;&gt;LEFT(TRIM($E2096),1)),IF(OR($E2096="",$F2096=""),FALSE(),IFERROR(COUNTIF(INDIRECT("UNITS_"&amp;SUBSTITUTE(LEFT($E2096,FIND(" ",$E2096&amp;" ")-1),".","_")),$F2096)=0,TRUE())),AND($B2096&lt;&gt;"",OR(ISNUMBER(SEARCH("outro",LOWER($B2096))),ISNUMBER(SEARCH("divers",LOWER($B2096))),ISNUMBER(SEARCH("etc",LOWER($B2096))))),OR(AND(ISNUMBER(SEARCH("comunic",LOWER($B2096))),LEFT($E2096,3)&lt;&gt;"4.4"),AND(ISNUMBER(SEARCH("monitor",LOWER($B2096))),NOT(OR(LEFT($E2096,3)="1.5",LEFT($E2096,3)="2.5")))),AND($B2096&lt;&gt;"",OR(LEFT($C2096,1)="1",LEFT($C2096,1)="2"),$D2096=""),AND($D2096&lt;&gt;"",NOT(OR(LEFT($C2096,1)="1",LEFT($C2096,1)="2"))),AND($D2096&lt;&gt;"",COUNTIF(' PROJETO'!$B$14:$B$16,$D2096)=0),IF($D2096="",FALSE(),IF(COUNTIF(' PROJETO'!$B$14:$B$16,$D2096)=0,FALSE(),IFERROR(INDEX(' PROJETO'!$C$14:$C$16,MATCH($D2096,' PROJETO'!$B$14:$B$16,0))&lt;&gt;"Sim",FALSE()))))</f>
        <v>0</v>
      </c>
      <c r="AG2096" s="21" t="b">
        <f>AND($AC2096,$Y2096&gt;'CONFG.  LISTAS'!$F$4,$Z2096="",$AA2096="")</f>
        <v>0</v>
      </c>
      <c r="AH2096" s="21" t="str">
        <f t="shared" si="428"/>
        <v/>
      </c>
      <c r="AI2096" s="43" t="str">
        <f ca="1">IF(NOT($AC2096),"",IF(OR($B2096="",$C2096="",$E2096="",$F2096=""),"Preencha descrição, categoria, tipo e unidade.",IF(AND($B2096&lt;&gt;"",OR(LEFT($C2096,1)="1",LEFT($C2096,1)="2"),$D2096=""),"Informe a prática de restauração para itens diretos.",IF(AND($D2096&lt;&gt;"",NOT(OR(LEFT($C2096,1)="1",LEFT($C2096,1)="2"))),"Custos indiretos não devem pertencer a uma prática específica.",IF(AND($D2096&lt;&gt;"",COUNTIF(' PROJETO'!$B$14:$B$16,$D2096)=0),"Prática de restauração inválida ou não cadastrada.",IF(IF($D2096="",FALSE(),IF(COUNTIF(' PROJETO'!$B$14:$B$16,$D2096)=0,FALSE(),IFERROR(INDEX(' PROJETO'!$C$14:$C$16,MATCH($D2096,' PROJETO'!$B$14:$B$16,0))&lt;&gt;"Sim",FALSE()))),"A prática informada no item não foi selecionada na aba Projeto.",IF(AND(MAX($I2096,$L2096,$O2096,$R2096,$U2096,$X2096)&gt;'CONFG.  LISTAS'!$F$4,NOT(OR($Z2096&lt;&gt;"",$AA2096&lt;&gt;""))),"Memorial de cálculo ou anexo obrigatório não informado para item acima do limite.",IF(OR(AND($G2096&lt;&gt;"",$H2096&lt;&gt;"",OR($G2096&lt;=0,$H2096&lt;=0)),AND($J2096&lt;&gt;"",$K2096&lt;&gt;"",OR($J2096&lt;=0,$K2096&lt;=0)),AND($M2096&lt;&gt;"",$N2096&lt;&gt;"",OR($M2096&lt;=0,$N2096&lt;=0)),AND($P2096&lt;&gt;"",$Q2096&lt;&gt;"",OR($P2096&lt;=0,$Q2096&lt;=0)),AND($S2096&lt;&gt;"",$T2096&lt;&gt;"",OR($S2096&lt;=0,$T2096&lt;=0)),AND($V2096&lt;&gt;"",$W2096&lt;&gt;"",OR($V2096&lt;=0,$W2096&lt;=0))),"Revise os valores informados: valor unitário e quantidade devem ser maiores que zero.",IF(OR(AND($G2096="",$H2096&lt;&gt;""),AND($G2096&lt;&gt;"",$H2096=""),AND($J2096="",$K2096&lt;&gt;""),AND($J2096&lt;&gt;"",$K2096=""),AND($M2096="",$N2096&lt;&gt;""),AND($M2096&lt;&gt;"",$N2096=""),AND($P2096="",$Q2096&lt;&gt;""),AND($P2096&lt;&gt;"",$Q2096=""),AND($S2096="",$T2096&lt;&gt;""),AND($S2096&lt;&gt;"",$T2096=""),AND($V2096="",$W2096&lt;&gt;""),AND($V2096&lt;&gt;"",$W2096="")),"Há ano preenchido parcialmente: "&amp;TRIM(IF(AND($G2096="",$H2096&lt;&gt;""),"Ano 1 (falta valor unitário); ","")&amp;IF(AND($G2096&lt;&gt;"",$H2096=""),"Ano 1 (falta quantidade); ","")&amp;IF(AND($J2096="",$K2096&lt;&gt;""),"Ano 2 (falta valor unitário); ","")&amp;IF(AND($J2096&lt;&gt;"",$K2096=""),"Ano 2 (falta quantidade); ","")&amp;IF(AND($M2096="",$N2096&lt;&gt;""),"Ano 3 (falta valor unitário); ","")&amp;IF(AND($M2096&lt;&gt;"",$N2096=""),"Ano 3 (falta quantidade); ","")&amp;IF(AND($P2096="",$Q2096&lt;&gt;""),"Ano 4 (falta valor unitário); ","")&amp;IF(AND($P2096&lt;&gt;"",$Q2096=""),"Ano 4 (falta quantidade); ","")&amp;IF(AND($S2096="",$T2096&lt;&gt;""),"Ano 5 (falta valor unitário); ","")&amp;IF(AND($S2096&lt;&gt;"",$T2096=""),"Ano 5 (falta quantidade); ","")&amp;IF(AND($V2096="",$W2096&lt;&gt;""),"Ano 6 (falta valor unitário); ","")&amp;IF(AND($V2096&lt;&gt;"",$W2096=""),"Ano 6 (falta quantidade); ","")), IF(NOT(OR(AND($G2096&lt;&gt;"",$H2096&lt;&gt;""),AND($J2096&lt;&gt;"",$K2096&lt;&gt;""),AND($M2096&lt;&gt;"",$N2096&lt;&gt;""),AND($P2096&lt;&gt;"",$Q2096&lt;&gt;""),AND($S2096&lt;&gt;"",$T2096&lt;&gt;""),AND($V2096&lt;&gt;"",$W2096&lt;&gt;""))),"Informe pelo menos um ano completo com valor unitário e quantidade.",IF(AND($C2096&lt;&gt;"",$E2096&lt;&gt;"",LEFT(TRIM($C2096),1)&lt;&gt;LEFT(TRIM($E2096),1)),"Categoria e tipo estão incompatíveis.",IF(IF(OR($E2096="",$F2096=""),FALSE(),IFERROR(COUNTIF(INDIRECT("UNITS_"&amp;SUBSTITUTE(LEFT($E2096,FIND(" ",$E2096&amp;" ")-1),".","_")),$F2096)=0,TRUE())),"Unidade incompatível com o tipo selecionado.",IF(OR(AND(ISNUMBER(SEARCH("comunic",LOWER($B2096))),LEFT($E2096,3)&lt;&gt;"4.4"),AND(ISNUMBER(SEARCH("monitor",LOWER($B2096))),NOT(OR(LEFT($E2096,3)="1.5",LEFT($E2096,3)="2.5")))),"Revise a classificação do item conforme as regras de preenchimento.",IF(AND($B2096&lt;&gt;"",OR(ISNUMBER(SEARCH("outro",LOWER($B2096))),ISNUMBER(SEARCH("divers",LOWER($B2096))),ISNUMBER(SEARCH("kit",LOWER($B2096))),ISNUMBER(SEARCH("ferrament",LOWER($B2096))),ISNUMBER(SEARCH("epi",LOWER($B2096)))),NOT(OR($Z2096&lt;&gt;"",$AA2096&lt;&gt;""))),"Descrição muito genérica: detalhe melhor o item e registre o racional no memorial ou em anexo.",IF(AND($Y2096=0,$B2096&lt;&gt;"",OR($G2096&lt;&gt;"",$H2096&lt;&gt;"",$J2096&lt;&gt;"",$K2096&lt;&gt;"",$M2096&lt;&gt;"",$N2096&lt;&gt;"",$P2096&lt;&gt;"",$Q2096&lt;&gt;"",$S2096&lt;&gt;"",$T2096&lt;&gt;"",$V2096&lt;&gt;"",$W2096&lt;&gt;"")),"O item possui dados lançados, mas o total está zerado. Revise os valores informados.","")))))))))))))))</f>
        <v/>
      </c>
    </row>
    <row r="2097" spans="1:35" ht="14.25" customHeight="1" x14ac:dyDescent="0.25">
      <c r="A2097" s="57" t="str">
        <f t="shared" si="416"/>
        <v/>
      </c>
      <c r="B2097" s="61"/>
      <c r="C2097" s="61"/>
      <c r="D2097" s="58"/>
      <c r="E2097" s="61"/>
      <c r="F2097" s="61"/>
      <c r="G2097" s="272"/>
      <c r="H2097" s="62"/>
      <c r="I2097" s="273">
        <f t="shared" si="417"/>
        <v>0</v>
      </c>
      <c r="J2097" s="272"/>
      <c r="K2097" s="62"/>
      <c r="L2097" s="270">
        <f t="shared" si="418"/>
        <v>0</v>
      </c>
      <c r="M2097" s="272"/>
      <c r="N2097" s="62"/>
      <c r="O2097" s="270">
        <f t="shared" si="419"/>
        <v>0</v>
      </c>
      <c r="P2097" s="272"/>
      <c r="Q2097" s="62"/>
      <c r="R2097" s="271">
        <f t="shared" si="420"/>
        <v>0</v>
      </c>
      <c r="S2097" s="272"/>
      <c r="T2097" s="62"/>
      <c r="U2097" s="270">
        <f t="shared" si="421"/>
        <v>0</v>
      </c>
      <c r="V2097" s="272"/>
      <c r="W2097" s="62"/>
      <c r="X2097" s="270">
        <f t="shared" si="422"/>
        <v>0</v>
      </c>
      <c r="Y2097" s="270">
        <f t="shared" si="423"/>
        <v>0</v>
      </c>
      <c r="Z2097" s="61"/>
      <c r="AA2097" s="61"/>
      <c r="AB2097" s="60" t="str">
        <f t="shared" si="424"/>
        <v/>
      </c>
      <c r="AC2097" s="21" t="b">
        <f t="shared" si="425"/>
        <v>0</v>
      </c>
      <c r="AD2097" s="21" t="b">
        <f t="shared" si="426"/>
        <v>0</v>
      </c>
      <c r="AE2097" s="21" t="b">
        <f t="shared" si="427"/>
        <v>0</v>
      </c>
      <c r="AF2097" s="21" t="b">
        <f ca="1">OR(AND($AC2097,NOT($AD2097)),AND($AC2097,OR(AND($G2097="",$H2097&lt;&gt;""),AND($G2097&lt;&gt;"",$H2097=""),AND($J2097="",$K2097&lt;&gt;""),AND($J2097&lt;&gt;"",$K2097=""),AND($M2097="",$N2097&lt;&gt;""),AND($M2097&lt;&gt;"",$N2097=""),AND($P2097="",$Q2097&lt;&gt;""),AND($P2097&lt;&gt;"",$Q2097=""),AND($S2097="",$T2097&lt;&gt;""),AND($S2097&lt;&gt;"",$T2097=""),AND($V2097="",$W2097&lt;&gt;""),AND($V2097&lt;&gt;"",$W2097=""))),AND($C2097&lt;&gt;"",$E2097&lt;&gt;"",LEFT(TRIM($C2097),1)&lt;&gt;LEFT(TRIM($E2097),1)),IF(OR($E2097="",$F2097=""),FALSE(),IFERROR(COUNTIF(INDIRECT("UNITS_"&amp;SUBSTITUTE(LEFT($E2097,FIND(" ",$E2097&amp;" ")-1),".","_")),$F2097)=0,TRUE())),AND($B2097&lt;&gt;"",OR(ISNUMBER(SEARCH("outro",LOWER($B2097))),ISNUMBER(SEARCH("divers",LOWER($B2097))),ISNUMBER(SEARCH("etc",LOWER($B2097))))),OR(AND(ISNUMBER(SEARCH("comunic",LOWER($B2097))),LEFT($E2097,3)&lt;&gt;"4.4"),AND(ISNUMBER(SEARCH("monitor",LOWER($B2097))),NOT(OR(LEFT($E2097,3)="1.5",LEFT($E2097,3)="2.5")))),AND($B2097&lt;&gt;"",OR(LEFT($C2097,1)="1",LEFT($C2097,1)="2"),$D2097=""),AND($D2097&lt;&gt;"",NOT(OR(LEFT($C2097,1)="1",LEFT($C2097,1)="2"))),AND($D2097&lt;&gt;"",COUNTIF(' PROJETO'!$B$14:$B$16,$D2097)=0),IF($D2097="",FALSE(),IF(COUNTIF(' PROJETO'!$B$14:$B$16,$D2097)=0,FALSE(),IFERROR(INDEX(' PROJETO'!$C$14:$C$16,MATCH($D2097,' PROJETO'!$B$14:$B$16,0))&lt;&gt;"Sim",FALSE()))))</f>
        <v>0</v>
      </c>
      <c r="AG2097" s="21" t="b">
        <f>AND($AC2097,$Y2097&gt;'CONFG.  LISTAS'!$F$4,$Z2097="",$AA2097="")</f>
        <v>0</v>
      </c>
      <c r="AH2097" s="21" t="str">
        <f t="shared" si="428"/>
        <v/>
      </c>
      <c r="AI2097" s="43" t="str">
        <f ca="1">IF(NOT($AC2097),"",IF(OR($B2097="",$C2097="",$E2097="",$F2097=""),"Preencha descrição, categoria, tipo e unidade.",IF(AND($B2097&lt;&gt;"",OR(LEFT($C2097,1)="1",LEFT($C2097,1)="2"),$D2097=""),"Informe a prática de restauração para itens diretos.",IF(AND($D2097&lt;&gt;"",NOT(OR(LEFT($C2097,1)="1",LEFT($C2097,1)="2"))),"Custos indiretos não devem pertencer a uma prática específica.",IF(AND($D2097&lt;&gt;"",COUNTIF(' PROJETO'!$B$14:$B$16,$D2097)=0),"Prática de restauração inválida ou não cadastrada.",IF(IF($D2097="",FALSE(),IF(COUNTIF(' PROJETO'!$B$14:$B$16,$D2097)=0,FALSE(),IFERROR(INDEX(' PROJETO'!$C$14:$C$16,MATCH($D2097,' PROJETO'!$B$14:$B$16,0))&lt;&gt;"Sim",FALSE()))),"A prática informada no item não foi selecionada na aba Projeto.",IF(AND(MAX($I2097,$L2097,$O2097,$R2097,$U2097,$X2097)&gt;'CONFG.  LISTAS'!$F$4,NOT(OR($Z2097&lt;&gt;"",$AA2097&lt;&gt;""))),"Memorial de cálculo ou anexo obrigatório não informado para item acima do limite.",IF(OR(AND($G2097&lt;&gt;"",$H2097&lt;&gt;"",OR($G2097&lt;=0,$H2097&lt;=0)),AND($J2097&lt;&gt;"",$K2097&lt;&gt;"",OR($J2097&lt;=0,$K2097&lt;=0)),AND($M2097&lt;&gt;"",$N2097&lt;&gt;"",OR($M2097&lt;=0,$N2097&lt;=0)),AND($P2097&lt;&gt;"",$Q2097&lt;&gt;"",OR($P2097&lt;=0,$Q2097&lt;=0)),AND($S2097&lt;&gt;"",$T2097&lt;&gt;"",OR($S2097&lt;=0,$T2097&lt;=0)),AND($V2097&lt;&gt;"",$W2097&lt;&gt;"",OR($V2097&lt;=0,$W2097&lt;=0))),"Revise os valores informados: valor unitário e quantidade devem ser maiores que zero.",IF(OR(AND($G2097="",$H2097&lt;&gt;""),AND($G2097&lt;&gt;"",$H2097=""),AND($J2097="",$K2097&lt;&gt;""),AND($J2097&lt;&gt;"",$K2097=""),AND($M2097="",$N2097&lt;&gt;""),AND($M2097&lt;&gt;"",$N2097=""),AND($P2097="",$Q2097&lt;&gt;""),AND($P2097&lt;&gt;"",$Q2097=""),AND($S2097="",$T2097&lt;&gt;""),AND($S2097&lt;&gt;"",$T2097=""),AND($V2097="",$W2097&lt;&gt;""),AND($V2097&lt;&gt;"",$W2097="")),"Há ano preenchido parcialmente: "&amp;TRIM(IF(AND($G2097="",$H2097&lt;&gt;""),"Ano 1 (falta valor unitário); ","")&amp;IF(AND($G2097&lt;&gt;"",$H2097=""),"Ano 1 (falta quantidade); ","")&amp;IF(AND($J2097="",$K2097&lt;&gt;""),"Ano 2 (falta valor unitário); ","")&amp;IF(AND($J2097&lt;&gt;"",$K2097=""),"Ano 2 (falta quantidade); ","")&amp;IF(AND($M2097="",$N2097&lt;&gt;""),"Ano 3 (falta valor unitário); ","")&amp;IF(AND($M2097&lt;&gt;"",$N2097=""),"Ano 3 (falta quantidade); ","")&amp;IF(AND($P2097="",$Q2097&lt;&gt;""),"Ano 4 (falta valor unitário); ","")&amp;IF(AND($P2097&lt;&gt;"",$Q2097=""),"Ano 4 (falta quantidade); ","")&amp;IF(AND($S2097="",$T2097&lt;&gt;""),"Ano 5 (falta valor unitário); ","")&amp;IF(AND($S2097&lt;&gt;"",$T2097=""),"Ano 5 (falta quantidade); ","")&amp;IF(AND($V2097="",$W2097&lt;&gt;""),"Ano 6 (falta valor unitário); ","")&amp;IF(AND($V2097&lt;&gt;"",$W2097=""),"Ano 6 (falta quantidade); ","")), IF(NOT(OR(AND($G2097&lt;&gt;"",$H2097&lt;&gt;""),AND($J2097&lt;&gt;"",$K2097&lt;&gt;""),AND($M2097&lt;&gt;"",$N2097&lt;&gt;""),AND($P2097&lt;&gt;"",$Q2097&lt;&gt;""),AND($S2097&lt;&gt;"",$T2097&lt;&gt;""),AND($V2097&lt;&gt;"",$W2097&lt;&gt;""))),"Informe pelo menos um ano completo com valor unitário e quantidade.",IF(AND($C2097&lt;&gt;"",$E2097&lt;&gt;"",LEFT(TRIM($C2097),1)&lt;&gt;LEFT(TRIM($E2097),1)),"Categoria e tipo estão incompatíveis.",IF(IF(OR($E2097="",$F2097=""),FALSE(),IFERROR(COUNTIF(INDIRECT("UNITS_"&amp;SUBSTITUTE(LEFT($E2097,FIND(" ",$E2097&amp;" ")-1),".","_")),$F2097)=0,TRUE())),"Unidade incompatível com o tipo selecionado.",IF(OR(AND(ISNUMBER(SEARCH("comunic",LOWER($B2097))),LEFT($E2097,3)&lt;&gt;"4.4"),AND(ISNUMBER(SEARCH("monitor",LOWER($B2097))),NOT(OR(LEFT($E2097,3)="1.5",LEFT($E2097,3)="2.5")))),"Revise a classificação do item conforme as regras de preenchimento.",IF(AND($B2097&lt;&gt;"",OR(ISNUMBER(SEARCH("outro",LOWER($B2097))),ISNUMBER(SEARCH("divers",LOWER($B2097))),ISNUMBER(SEARCH("kit",LOWER($B2097))),ISNUMBER(SEARCH("ferrament",LOWER($B2097))),ISNUMBER(SEARCH("epi",LOWER($B2097)))),NOT(OR($Z2097&lt;&gt;"",$AA2097&lt;&gt;""))),"Descrição muito genérica: detalhe melhor o item e registre o racional no memorial ou em anexo.",IF(AND($Y2097=0,$B2097&lt;&gt;"",OR($G2097&lt;&gt;"",$H2097&lt;&gt;"",$J2097&lt;&gt;"",$K2097&lt;&gt;"",$M2097&lt;&gt;"",$N2097&lt;&gt;"",$P2097&lt;&gt;"",$Q2097&lt;&gt;"",$S2097&lt;&gt;"",$T2097&lt;&gt;"",$V2097&lt;&gt;"",$W2097&lt;&gt;"")),"O item possui dados lançados, mas o total está zerado. Revise os valores informados.","")))))))))))))))</f>
        <v/>
      </c>
    </row>
    <row r="2098" spans="1:35" ht="14.25" customHeight="1" x14ac:dyDescent="0.25">
      <c r="A2098" s="57" t="str">
        <f t="shared" si="416"/>
        <v/>
      </c>
      <c r="B2098" s="58"/>
      <c r="C2098" s="58"/>
      <c r="D2098" s="58"/>
      <c r="E2098" s="58"/>
      <c r="F2098" s="58"/>
      <c r="G2098" s="269"/>
      <c r="H2098" s="59"/>
      <c r="I2098" s="273">
        <f t="shared" si="417"/>
        <v>0</v>
      </c>
      <c r="J2098" s="269"/>
      <c r="K2098" s="59"/>
      <c r="L2098" s="270">
        <f t="shared" si="418"/>
        <v>0</v>
      </c>
      <c r="M2098" s="269"/>
      <c r="N2098" s="59"/>
      <c r="O2098" s="270">
        <f t="shared" si="419"/>
        <v>0</v>
      </c>
      <c r="P2098" s="269"/>
      <c r="Q2098" s="59"/>
      <c r="R2098" s="271">
        <f t="shared" si="420"/>
        <v>0</v>
      </c>
      <c r="S2098" s="269"/>
      <c r="T2098" s="59"/>
      <c r="U2098" s="270">
        <f t="shared" si="421"/>
        <v>0</v>
      </c>
      <c r="V2098" s="269"/>
      <c r="W2098" s="59"/>
      <c r="X2098" s="270">
        <f t="shared" si="422"/>
        <v>0</v>
      </c>
      <c r="Y2098" s="270">
        <f t="shared" si="423"/>
        <v>0</v>
      </c>
      <c r="Z2098" s="58"/>
      <c r="AA2098" s="58"/>
      <c r="AB2098" s="60" t="str">
        <f t="shared" si="424"/>
        <v/>
      </c>
      <c r="AC2098" s="21" t="b">
        <f t="shared" si="425"/>
        <v>0</v>
      </c>
      <c r="AD2098" s="21" t="b">
        <f t="shared" si="426"/>
        <v>0</v>
      </c>
      <c r="AE2098" s="21" t="b">
        <f t="shared" si="427"/>
        <v>0</v>
      </c>
      <c r="AF2098" s="21" t="b">
        <f ca="1">OR(AND($AC2098,NOT($AD2098)),AND($AC2098,OR(AND($G2098="",$H2098&lt;&gt;""),AND($G2098&lt;&gt;"",$H2098=""),AND($J2098="",$K2098&lt;&gt;""),AND($J2098&lt;&gt;"",$K2098=""),AND($M2098="",$N2098&lt;&gt;""),AND($M2098&lt;&gt;"",$N2098=""),AND($P2098="",$Q2098&lt;&gt;""),AND($P2098&lt;&gt;"",$Q2098=""),AND($S2098="",$T2098&lt;&gt;""),AND($S2098&lt;&gt;"",$T2098=""),AND($V2098="",$W2098&lt;&gt;""),AND($V2098&lt;&gt;"",$W2098=""))),AND($C2098&lt;&gt;"",$E2098&lt;&gt;"",LEFT(TRIM($C2098),1)&lt;&gt;LEFT(TRIM($E2098),1)),IF(OR($E2098="",$F2098=""),FALSE(),IFERROR(COUNTIF(INDIRECT("UNITS_"&amp;SUBSTITUTE(LEFT($E2098,FIND(" ",$E2098&amp;" ")-1),".","_")),$F2098)=0,TRUE())),AND($B2098&lt;&gt;"",OR(ISNUMBER(SEARCH("outro",LOWER($B2098))),ISNUMBER(SEARCH("divers",LOWER($B2098))),ISNUMBER(SEARCH("etc",LOWER($B2098))))),OR(AND(ISNUMBER(SEARCH("comunic",LOWER($B2098))),LEFT($E2098,3)&lt;&gt;"4.4"),AND(ISNUMBER(SEARCH("monitor",LOWER($B2098))),NOT(OR(LEFT($E2098,3)="1.5",LEFT($E2098,3)="2.5")))),AND($B2098&lt;&gt;"",OR(LEFT($C2098,1)="1",LEFT($C2098,1)="2"),$D2098=""),AND($D2098&lt;&gt;"",NOT(OR(LEFT($C2098,1)="1",LEFT($C2098,1)="2"))),AND($D2098&lt;&gt;"",COUNTIF(' PROJETO'!$B$14:$B$16,$D2098)=0),IF($D2098="",FALSE(),IF(COUNTIF(' PROJETO'!$B$14:$B$16,$D2098)=0,FALSE(),IFERROR(INDEX(' PROJETO'!$C$14:$C$16,MATCH($D2098,' PROJETO'!$B$14:$B$16,0))&lt;&gt;"Sim",FALSE()))))</f>
        <v>0</v>
      </c>
      <c r="AG2098" s="21" t="b">
        <f>AND($AC2098,$Y2098&gt;'CONFG.  LISTAS'!$F$4,$Z2098="",$AA2098="")</f>
        <v>0</v>
      </c>
      <c r="AH2098" s="21" t="str">
        <f t="shared" si="428"/>
        <v/>
      </c>
      <c r="AI2098" s="43" t="str">
        <f ca="1">IF(NOT($AC2098),"",IF(OR($B2098="",$C2098="",$E2098="",$F2098=""),"Preencha descrição, categoria, tipo e unidade.",IF(AND($B2098&lt;&gt;"",OR(LEFT($C2098,1)="1",LEFT($C2098,1)="2"),$D2098=""),"Informe a prática de restauração para itens diretos.",IF(AND($D2098&lt;&gt;"",NOT(OR(LEFT($C2098,1)="1",LEFT($C2098,1)="2"))),"Custos indiretos não devem pertencer a uma prática específica.",IF(AND($D2098&lt;&gt;"",COUNTIF(' PROJETO'!$B$14:$B$16,$D2098)=0),"Prática de restauração inválida ou não cadastrada.",IF(IF($D2098="",FALSE(),IF(COUNTIF(' PROJETO'!$B$14:$B$16,$D2098)=0,FALSE(),IFERROR(INDEX(' PROJETO'!$C$14:$C$16,MATCH($D2098,' PROJETO'!$B$14:$B$16,0))&lt;&gt;"Sim",FALSE()))),"A prática informada no item não foi selecionada na aba Projeto.",IF(AND(MAX($I2098,$L2098,$O2098,$R2098,$U2098,$X2098)&gt;'CONFG.  LISTAS'!$F$4,NOT(OR($Z2098&lt;&gt;"",$AA2098&lt;&gt;""))),"Memorial de cálculo ou anexo obrigatório não informado para item acima do limite.",IF(OR(AND($G2098&lt;&gt;"",$H2098&lt;&gt;"",OR($G2098&lt;=0,$H2098&lt;=0)),AND($J2098&lt;&gt;"",$K2098&lt;&gt;"",OR($J2098&lt;=0,$K2098&lt;=0)),AND($M2098&lt;&gt;"",$N2098&lt;&gt;"",OR($M2098&lt;=0,$N2098&lt;=0)),AND($P2098&lt;&gt;"",$Q2098&lt;&gt;"",OR($P2098&lt;=0,$Q2098&lt;=0)),AND($S2098&lt;&gt;"",$T2098&lt;&gt;"",OR($S2098&lt;=0,$T2098&lt;=0)),AND($V2098&lt;&gt;"",$W2098&lt;&gt;"",OR($V2098&lt;=0,$W2098&lt;=0))),"Revise os valores informados: valor unitário e quantidade devem ser maiores que zero.",IF(OR(AND($G2098="",$H2098&lt;&gt;""),AND($G2098&lt;&gt;"",$H2098=""),AND($J2098="",$K2098&lt;&gt;""),AND($J2098&lt;&gt;"",$K2098=""),AND($M2098="",$N2098&lt;&gt;""),AND($M2098&lt;&gt;"",$N2098=""),AND($P2098="",$Q2098&lt;&gt;""),AND($P2098&lt;&gt;"",$Q2098=""),AND($S2098="",$T2098&lt;&gt;""),AND($S2098&lt;&gt;"",$T2098=""),AND($V2098="",$W2098&lt;&gt;""),AND($V2098&lt;&gt;"",$W2098="")),"Há ano preenchido parcialmente: "&amp;TRIM(IF(AND($G2098="",$H2098&lt;&gt;""),"Ano 1 (falta valor unitário); ","")&amp;IF(AND($G2098&lt;&gt;"",$H2098=""),"Ano 1 (falta quantidade); ","")&amp;IF(AND($J2098="",$K2098&lt;&gt;""),"Ano 2 (falta valor unitário); ","")&amp;IF(AND($J2098&lt;&gt;"",$K2098=""),"Ano 2 (falta quantidade); ","")&amp;IF(AND($M2098="",$N2098&lt;&gt;""),"Ano 3 (falta valor unitário); ","")&amp;IF(AND($M2098&lt;&gt;"",$N2098=""),"Ano 3 (falta quantidade); ","")&amp;IF(AND($P2098="",$Q2098&lt;&gt;""),"Ano 4 (falta valor unitário); ","")&amp;IF(AND($P2098&lt;&gt;"",$Q2098=""),"Ano 4 (falta quantidade); ","")&amp;IF(AND($S2098="",$T2098&lt;&gt;""),"Ano 5 (falta valor unitário); ","")&amp;IF(AND($S2098&lt;&gt;"",$T2098=""),"Ano 5 (falta quantidade); ","")&amp;IF(AND($V2098="",$W2098&lt;&gt;""),"Ano 6 (falta valor unitário); ","")&amp;IF(AND($V2098&lt;&gt;"",$W2098=""),"Ano 6 (falta quantidade); ","")), IF(NOT(OR(AND($G2098&lt;&gt;"",$H2098&lt;&gt;""),AND($J2098&lt;&gt;"",$K2098&lt;&gt;""),AND($M2098&lt;&gt;"",$N2098&lt;&gt;""),AND($P2098&lt;&gt;"",$Q2098&lt;&gt;""),AND($S2098&lt;&gt;"",$T2098&lt;&gt;""),AND($V2098&lt;&gt;"",$W2098&lt;&gt;""))),"Informe pelo menos um ano completo com valor unitário e quantidade.",IF(AND($C2098&lt;&gt;"",$E2098&lt;&gt;"",LEFT(TRIM($C2098),1)&lt;&gt;LEFT(TRIM($E2098),1)),"Categoria e tipo estão incompatíveis.",IF(IF(OR($E2098="",$F2098=""),FALSE(),IFERROR(COUNTIF(INDIRECT("UNITS_"&amp;SUBSTITUTE(LEFT($E2098,FIND(" ",$E2098&amp;" ")-1),".","_")),$F2098)=0,TRUE())),"Unidade incompatível com o tipo selecionado.",IF(OR(AND(ISNUMBER(SEARCH("comunic",LOWER($B2098))),LEFT($E2098,3)&lt;&gt;"4.4"),AND(ISNUMBER(SEARCH("monitor",LOWER($B2098))),NOT(OR(LEFT($E2098,3)="1.5",LEFT($E2098,3)="2.5")))),"Revise a classificação do item conforme as regras de preenchimento.",IF(AND($B2098&lt;&gt;"",OR(ISNUMBER(SEARCH("outro",LOWER($B2098))),ISNUMBER(SEARCH("divers",LOWER($B2098))),ISNUMBER(SEARCH("kit",LOWER($B2098))),ISNUMBER(SEARCH("ferrament",LOWER($B2098))),ISNUMBER(SEARCH("epi",LOWER($B2098)))),NOT(OR($Z2098&lt;&gt;"",$AA2098&lt;&gt;""))),"Descrição muito genérica: detalhe melhor o item e registre o racional no memorial ou em anexo.",IF(AND($Y2098=0,$B2098&lt;&gt;"",OR($G2098&lt;&gt;"",$H2098&lt;&gt;"",$J2098&lt;&gt;"",$K2098&lt;&gt;"",$M2098&lt;&gt;"",$N2098&lt;&gt;"",$P2098&lt;&gt;"",$Q2098&lt;&gt;"",$S2098&lt;&gt;"",$T2098&lt;&gt;"",$V2098&lt;&gt;"",$W2098&lt;&gt;"")),"O item possui dados lançados, mas o total está zerado. Revise os valores informados.","")))))))))))))))</f>
        <v/>
      </c>
    </row>
    <row r="2099" spans="1:35" ht="14.25" customHeight="1" x14ac:dyDescent="0.25">
      <c r="A2099" s="57" t="str">
        <f t="shared" si="416"/>
        <v/>
      </c>
      <c r="B2099" s="61"/>
      <c r="C2099" s="61"/>
      <c r="D2099" s="58"/>
      <c r="E2099" s="61"/>
      <c r="F2099" s="61"/>
      <c r="G2099" s="272"/>
      <c r="H2099" s="62"/>
      <c r="I2099" s="273">
        <f t="shared" si="417"/>
        <v>0</v>
      </c>
      <c r="J2099" s="272"/>
      <c r="K2099" s="62"/>
      <c r="L2099" s="270">
        <f t="shared" si="418"/>
        <v>0</v>
      </c>
      <c r="M2099" s="272"/>
      <c r="N2099" s="62"/>
      <c r="O2099" s="270">
        <f t="shared" si="419"/>
        <v>0</v>
      </c>
      <c r="P2099" s="272"/>
      <c r="Q2099" s="62"/>
      <c r="R2099" s="271">
        <f t="shared" si="420"/>
        <v>0</v>
      </c>
      <c r="S2099" s="272"/>
      <c r="T2099" s="62"/>
      <c r="U2099" s="270">
        <f t="shared" si="421"/>
        <v>0</v>
      </c>
      <c r="V2099" s="272"/>
      <c r="W2099" s="62"/>
      <c r="X2099" s="270">
        <f t="shared" si="422"/>
        <v>0</v>
      </c>
      <c r="Y2099" s="270">
        <f t="shared" si="423"/>
        <v>0</v>
      </c>
      <c r="Z2099" s="61"/>
      <c r="AA2099" s="61"/>
      <c r="AB2099" s="60" t="str">
        <f t="shared" si="424"/>
        <v/>
      </c>
      <c r="AC2099" s="21" t="b">
        <f t="shared" si="425"/>
        <v>0</v>
      </c>
      <c r="AD2099" s="21" t="b">
        <f t="shared" si="426"/>
        <v>0</v>
      </c>
      <c r="AE2099" s="21" t="b">
        <f t="shared" si="427"/>
        <v>0</v>
      </c>
      <c r="AF2099" s="21" t="b">
        <f ca="1">OR(AND($AC2099,NOT($AD2099)),AND($AC2099,OR(AND($G2099="",$H2099&lt;&gt;""),AND($G2099&lt;&gt;"",$H2099=""),AND($J2099="",$K2099&lt;&gt;""),AND($J2099&lt;&gt;"",$K2099=""),AND($M2099="",$N2099&lt;&gt;""),AND($M2099&lt;&gt;"",$N2099=""),AND($P2099="",$Q2099&lt;&gt;""),AND($P2099&lt;&gt;"",$Q2099=""),AND($S2099="",$T2099&lt;&gt;""),AND($S2099&lt;&gt;"",$T2099=""),AND($V2099="",$W2099&lt;&gt;""),AND($V2099&lt;&gt;"",$W2099=""))),AND($C2099&lt;&gt;"",$E2099&lt;&gt;"",LEFT(TRIM($C2099),1)&lt;&gt;LEFT(TRIM($E2099),1)),IF(OR($E2099="",$F2099=""),FALSE(),IFERROR(COUNTIF(INDIRECT("UNITS_"&amp;SUBSTITUTE(LEFT($E2099,FIND(" ",$E2099&amp;" ")-1),".","_")),$F2099)=0,TRUE())),AND($B2099&lt;&gt;"",OR(ISNUMBER(SEARCH("outro",LOWER($B2099))),ISNUMBER(SEARCH("divers",LOWER($B2099))),ISNUMBER(SEARCH("etc",LOWER($B2099))))),OR(AND(ISNUMBER(SEARCH("comunic",LOWER($B2099))),LEFT($E2099,3)&lt;&gt;"4.4"),AND(ISNUMBER(SEARCH("monitor",LOWER($B2099))),NOT(OR(LEFT($E2099,3)="1.5",LEFT($E2099,3)="2.5")))),AND($B2099&lt;&gt;"",OR(LEFT($C2099,1)="1",LEFT($C2099,1)="2"),$D2099=""),AND($D2099&lt;&gt;"",NOT(OR(LEFT($C2099,1)="1",LEFT($C2099,1)="2"))),AND($D2099&lt;&gt;"",COUNTIF(' PROJETO'!$B$14:$B$16,$D2099)=0),IF($D2099="",FALSE(),IF(COUNTIF(' PROJETO'!$B$14:$B$16,$D2099)=0,FALSE(),IFERROR(INDEX(' PROJETO'!$C$14:$C$16,MATCH($D2099,' PROJETO'!$B$14:$B$16,0))&lt;&gt;"Sim",FALSE()))))</f>
        <v>0</v>
      </c>
      <c r="AG2099" s="21" t="b">
        <f>AND($AC2099,$Y2099&gt;'CONFG.  LISTAS'!$F$4,$Z2099="",$AA2099="")</f>
        <v>0</v>
      </c>
      <c r="AH2099" s="21" t="str">
        <f t="shared" si="428"/>
        <v/>
      </c>
      <c r="AI2099" s="43" t="str">
        <f ca="1">IF(NOT($AC2099),"",IF(OR($B2099="",$C2099="",$E2099="",$F2099=""),"Preencha descrição, categoria, tipo e unidade.",IF(AND($B2099&lt;&gt;"",OR(LEFT($C2099,1)="1",LEFT($C2099,1)="2"),$D2099=""),"Informe a prática de restauração para itens diretos.",IF(AND($D2099&lt;&gt;"",NOT(OR(LEFT($C2099,1)="1",LEFT($C2099,1)="2"))),"Custos indiretos não devem pertencer a uma prática específica.",IF(AND($D2099&lt;&gt;"",COUNTIF(' PROJETO'!$B$14:$B$16,$D2099)=0),"Prática de restauração inválida ou não cadastrada.",IF(IF($D2099="",FALSE(),IF(COUNTIF(' PROJETO'!$B$14:$B$16,$D2099)=0,FALSE(),IFERROR(INDEX(' PROJETO'!$C$14:$C$16,MATCH($D2099,' PROJETO'!$B$14:$B$16,0))&lt;&gt;"Sim",FALSE()))),"A prática informada no item não foi selecionada na aba Projeto.",IF(AND(MAX($I2099,$L2099,$O2099,$R2099,$U2099,$X2099)&gt;'CONFG.  LISTAS'!$F$4,NOT(OR($Z2099&lt;&gt;"",$AA2099&lt;&gt;""))),"Memorial de cálculo ou anexo obrigatório não informado para item acima do limite.",IF(OR(AND($G2099&lt;&gt;"",$H2099&lt;&gt;"",OR($G2099&lt;=0,$H2099&lt;=0)),AND($J2099&lt;&gt;"",$K2099&lt;&gt;"",OR($J2099&lt;=0,$K2099&lt;=0)),AND($M2099&lt;&gt;"",$N2099&lt;&gt;"",OR($M2099&lt;=0,$N2099&lt;=0)),AND($P2099&lt;&gt;"",$Q2099&lt;&gt;"",OR($P2099&lt;=0,$Q2099&lt;=0)),AND($S2099&lt;&gt;"",$T2099&lt;&gt;"",OR($S2099&lt;=0,$T2099&lt;=0)),AND($V2099&lt;&gt;"",$W2099&lt;&gt;"",OR($V2099&lt;=0,$W2099&lt;=0))),"Revise os valores informados: valor unitário e quantidade devem ser maiores que zero.",IF(OR(AND($G2099="",$H2099&lt;&gt;""),AND($G2099&lt;&gt;"",$H2099=""),AND($J2099="",$K2099&lt;&gt;""),AND($J2099&lt;&gt;"",$K2099=""),AND($M2099="",$N2099&lt;&gt;""),AND($M2099&lt;&gt;"",$N2099=""),AND($P2099="",$Q2099&lt;&gt;""),AND($P2099&lt;&gt;"",$Q2099=""),AND($S2099="",$T2099&lt;&gt;""),AND($S2099&lt;&gt;"",$T2099=""),AND($V2099="",$W2099&lt;&gt;""),AND($V2099&lt;&gt;"",$W2099="")),"Há ano preenchido parcialmente: "&amp;TRIM(IF(AND($G2099="",$H2099&lt;&gt;""),"Ano 1 (falta valor unitário); ","")&amp;IF(AND($G2099&lt;&gt;"",$H2099=""),"Ano 1 (falta quantidade); ","")&amp;IF(AND($J2099="",$K2099&lt;&gt;""),"Ano 2 (falta valor unitário); ","")&amp;IF(AND($J2099&lt;&gt;"",$K2099=""),"Ano 2 (falta quantidade); ","")&amp;IF(AND($M2099="",$N2099&lt;&gt;""),"Ano 3 (falta valor unitário); ","")&amp;IF(AND($M2099&lt;&gt;"",$N2099=""),"Ano 3 (falta quantidade); ","")&amp;IF(AND($P2099="",$Q2099&lt;&gt;""),"Ano 4 (falta valor unitário); ","")&amp;IF(AND($P2099&lt;&gt;"",$Q2099=""),"Ano 4 (falta quantidade); ","")&amp;IF(AND($S2099="",$T2099&lt;&gt;""),"Ano 5 (falta valor unitário); ","")&amp;IF(AND($S2099&lt;&gt;"",$T2099=""),"Ano 5 (falta quantidade); ","")&amp;IF(AND($V2099="",$W2099&lt;&gt;""),"Ano 6 (falta valor unitário); ","")&amp;IF(AND($V2099&lt;&gt;"",$W2099=""),"Ano 6 (falta quantidade); ","")), IF(NOT(OR(AND($G2099&lt;&gt;"",$H2099&lt;&gt;""),AND($J2099&lt;&gt;"",$K2099&lt;&gt;""),AND($M2099&lt;&gt;"",$N2099&lt;&gt;""),AND($P2099&lt;&gt;"",$Q2099&lt;&gt;""),AND($S2099&lt;&gt;"",$T2099&lt;&gt;""),AND($V2099&lt;&gt;"",$W2099&lt;&gt;""))),"Informe pelo menos um ano completo com valor unitário e quantidade.",IF(AND($C2099&lt;&gt;"",$E2099&lt;&gt;"",LEFT(TRIM($C2099),1)&lt;&gt;LEFT(TRIM($E2099),1)),"Categoria e tipo estão incompatíveis.",IF(IF(OR($E2099="",$F2099=""),FALSE(),IFERROR(COUNTIF(INDIRECT("UNITS_"&amp;SUBSTITUTE(LEFT($E2099,FIND(" ",$E2099&amp;" ")-1),".","_")),$F2099)=0,TRUE())),"Unidade incompatível com o tipo selecionado.",IF(OR(AND(ISNUMBER(SEARCH("comunic",LOWER($B2099))),LEFT($E2099,3)&lt;&gt;"4.4"),AND(ISNUMBER(SEARCH("monitor",LOWER($B2099))),NOT(OR(LEFT($E2099,3)="1.5",LEFT($E2099,3)="2.5")))),"Revise a classificação do item conforme as regras de preenchimento.",IF(AND($B2099&lt;&gt;"",OR(ISNUMBER(SEARCH("outro",LOWER($B2099))),ISNUMBER(SEARCH("divers",LOWER($B2099))),ISNUMBER(SEARCH("kit",LOWER($B2099))),ISNUMBER(SEARCH("ferrament",LOWER($B2099))),ISNUMBER(SEARCH("epi",LOWER($B2099)))),NOT(OR($Z2099&lt;&gt;"",$AA2099&lt;&gt;""))),"Descrição muito genérica: detalhe melhor o item e registre o racional no memorial ou em anexo.",IF(AND($Y2099=0,$B2099&lt;&gt;"",OR($G2099&lt;&gt;"",$H2099&lt;&gt;"",$J2099&lt;&gt;"",$K2099&lt;&gt;"",$M2099&lt;&gt;"",$N2099&lt;&gt;"",$P2099&lt;&gt;"",$Q2099&lt;&gt;"",$S2099&lt;&gt;"",$T2099&lt;&gt;"",$V2099&lt;&gt;"",$W2099&lt;&gt;"")),"O item possui dados lançados, mas o total está zerado. Revise os valores informados.","")))))))))))))))</f>
        <v/>
      </c>
    </row>
    <row r="2100" spans="1:35" ht="14.25" customHeight="1" x14ac:dyDescent="0.25">
      <c r="A2100" s="57" t="str">
        <f t="shared" si="416"/>
        <v/>
      </c>
      <c r="B2100" s="58"/>
      <c r="C2100" s="58"/>
      <c r="D2100" s="58"/>
      <c r="E2100" s="58"/>
      <c r="F2100" s="58"/>
      <c r="G2100" s="269"/>
      <c r="H2100" s="59"/>
      <c r="I2100" s="273">
        <f t="shared" si="417"/>
        <v>0</v>
      </c>
      <c r="J2100" s="269"/>
      <c r="K2100" s="59"/>
      <c r="L2100" s="270">
        <f t="shared" si="418"/>
        <v>0</v>
      </c>
      <c r="M2100" s="269"/>
      <c r="N2100" s="59"/>
      <c r="O2100" s="270">
        <f t="shared" si="419"/>
        <v>0</v>
      </c>
      <c r="P2100" s="269"/>
      <c r="Q2100" s="59"/>
      <c r="R2100" s="271">
        <f t="shared" si="420"/>
        <v>0</v>
      </c>
      <c r="S2100" s="269"/>
      <c r="T2100" s="59"/>
      <c r="U2100" s="270">
        <f t="shared" si="421"/>
        <v>0</v>
      </c>
      <c r="V2100" s="269"/>
      <c r="W2100" s="59"/>
      <c r="X2100" s="270">
        <f t="shared" si="422"/>
        <v>0</v>
      </c>
      <c r="Y2100" s="270">
        <f t="shared" si="423"/>
        <v>0</v>
      </c>
      <c r="Z2100" s="58"/>
      <c r="AA2100" s="58"/>
      <c r="AB2100" s="60" t="str">
        <f t="shared" si="424"/>
        <v/>
      </c>
      <c r="AC2100" s="21" t="b">
        <f t="shared" si="425"/>
        <v>0</v>
      </c>
      <c r="AD2100" s="21" t="b">
        <f t="shared" si="426"/>
        <v>0</v>
      </c>
      <c r="AE2100" s="21" t="b">
        <f t="shared" si="427"/>
        <v>0</v>
      </c>
      <c r="AF2100" s="21" t="b">
        <f ca="1">OR(AND($AC2100,NOT($AD2100)),AND($AC2100,OR(AND($G2100="",$H2100&lt;&gt;""),AND($G2100&lt;&gt;"",$H2100=""),AND($J2100="",$K2100&lt;&gt;""),AND($J2100&lt;&gt;"",$K2100=""),AND($M2100="",$N2100&lt;&gt;""),AND($M2100&lt;&gt;"",$N2100=""),AND($P2100="",$Q2100&lt;&gt;""),AND($P2100&lt;&gt;"",$Q2100=""),AND($S2100="",$T2100&lt;&gt;""),AND($S2100&lt;&gt;"",$T2100=""),AND($V2100="",$W2100&lt;&gt;""),AND($V2100&lt;&gt;"",$W2100=""))),AND($C2100&lt;&gt;"",$E2100&lt;&gt;"",LEFT(TRIM($C2100),1)&lt;&gt;LEFT(TRIM($E2100),1)),IF(OR($E2100="",$F2100=""),FALSE(),IFERROR(COUNTIF(INDIRECT("UNITS_"&amp;SUBSTITUTE(LEFT($E2100,FIND(" ",$E2100&amp;" ")-1),".","_")),$F2100)=0,TRUE())),AND($B2100&lt;&gt;"",OR(ISNUMBER(SEARCH("outro",LOWER($B2100))),ISNUMBER(SEARCH("divers",LOWER($B2100))),ISNUMBER(SEARCH("etc",LOWER($B2100))))),OR(AND(ISNUMBER(SEARCH("comunic",LOWER($B2100))),LEFT($E2100,3)&lt;&gt;"4.4"),AND(ISNUMBER(SEARCH("monitor",LOWER($B2100))),NOT(OR(LEFT($E2100,3)="1.5",LEFT($E2100,3)="2.5")))),AND($B2100&lt;&gt;"",OR(LEFT($C2100,1)="1",LEFT($C2100,1)="2"),$D2100=""),AND($D2100&lt;&gt;"",NOT(OR(LEFT($C2100,1)="1",LEFT($C2100,1)="2"))),AND($D2100&lt;&gt;"",COUNTIF(' PROJETO'!$B$14:$B$16,$D2100)=0),IF($D2100="",FALSE(),IF(COUNTIF(' PROJETO'!$B$14:$B$16,$D2100)=0,FALSE(),IFERROR(INDEX(' PROJETO'!$C$14:$C$16,MATCH($D2100,' PROJETO'!$B$14:$B$16,0))&lt;&gt;"Sim",FALSE()))))</f>
        <v>0</v>
      </c>
      <c r="AG2100" s="21" t="b">
        <f>AND($AC2100,$Y2100&gt;'CONFG.  LISTAS'!$F$4,$Z2100="",$AA2100="")</f>
        <v>0</v>
      </c>
      <c r="AH2100" s="21" t="str">
        <f t="shared" si="428"/>
        <v/>
      </c>
      <c r="AI2100" s="43" t="str">
        <f ca="1">IF(NOT($AC2100),"",IF(OR($B2100="",$C2100="",$E2100="",$F2100=""),"Preencha descrição, categoria, tipo e unidade.",IF(AND($B2100&lt;&gt;"",OR(LEFT($C2100,1)="1",LEFT($C2100,1)="2"),$D2100=""),"Informe a prática de restauração para itens diretos.",IF(AND($D2100&lt;&gt;"",NOT(OR(LEFT($C2100,1)="1",LEFT($C2100,1)="2"))),"Custos indiretos não devem pertencer a uma prática específica.",IF(AND($D2100&lt;&gt;"",COUNTIF(' PROJETO'!$B$14:$B$16,$D2100)=0),"Prática de restauração inválida ou não cadastrada.",IF(IF($D2100="",FALSE(),IF(COUNTIF(' PROJETO'!$B$14:$B$16,$D2100)=0,FALSE(),IFERROR(INDEX(' PROJETO'!$C$14:$C$16,MATCH($D2100,' PROJETO'!$B$14:$B$16,0))&lt;&gt;"Sim",FALSE()))),"A prática informada no item não foi selecionada na aba Projeto.",IF(AND(MAX($I2100,$L2100,$O2100,$R2100,$U2100,$X2100)&gt;'CONFG.  LISTAS'!$F$4,NOT(OR($Z2100&lt;&gt;"",$AA2100&lt;&gt;""))),"Memorial de cálculo ou anexo obrigatório não informado para item acima do limite.",IF(OR(AND($G2100&lt;&gt;"",$H2100&lt;&gt;"",OR($G2100&lt;=0,$H2100&lt;=0)),AND($J2100&lt;&gt;"",$K2100&lt;&gt;"",OR($J2100&lt;=0,$K2100&lt;=0)),AND($M2100&lt;&gt;"",$N2100&lt;&gt;"",OR($M2100&lt;=0,$N2100&lt;=0)),AND($P2100&lt;&gt;"",$Q2100&lt;&gt;"",OR($P2100&lt;=0,$Q2100&lt;=0)),AND($S2100&lt;&gt;"",$T2100&lt;&gt;"",OR($S2100&lt;=0,$T2100&lt;=0)),AND($V2100&lt;&gt;"",$W2100&lt;&gt;"",OR($V2100&lt;=0,$W2100&lt;=0))),"Revise os valores informados: valor unitário e quantidade devem ser maiores que zero.",IF(OR(AND($G2100="",$H2100&lt;&gt;""),AND($G2100&lt;&gt;"",$H2100=""),AND($J2100="",$K2100&lt;&gt;""),AND($J2100&lt;&gt;"",$K2100=""),AND($M2100="",$N2100&lt;&gt;""),AND($M2100&lt;&gt;"",$N2100=""),AND($P2100="",$Q2100&lt;&gt;""),AND($P2100&lt;&gt;"",$Q2100=""),AND($S2100="",$T2100&lt;&gt;""),AND($S2100&lt;&gt;"",$T2100=""),AND($V2100="",$W2100&lt;&gt;""),AND($V2100&lt;&gt;"",$W2100="")),"Há ano preenchido parcialmente: "&amp;TRIM(IF(AND($G2100="",$H2100&lt;&gt;""),"Ano 1 (falta valor unitário); ","")&amp;IF(AND($G2100&lt;&gt;"",$H2100=""),"Ano 1 (falta quantidade); ","")&amp;IF(AND($J2100="",$K2100&lt;&gt;""),"Ano 2 (falta valor unitário); ","")&amp;IF(AND($J2100&lt;&gt;"",$K2100=""),"Ano 2 (falta quantidade); ","")&amp;IF(AND($M2100="",$N2100&lt;&gt;""),"Ano 3 (falta valor unitário); ","")&amp;IF(AND($M2100&lt;&gt;"",$N2100=""),"Ano 3 (falta quantidade); ","")&amp;IF(AND($P2100="",$Q2100&lt;&gt;""),"Ano 4 (falta valor unitário); ","")&amp;IF(AND($P2100&lt;&gt;"",$Q2100=""),"Ano 4 (falta quantidade); ","")&amp;IF(AND($S2100="",$T2100&lt;&gt;""),"Ano 5 (falta valor unitário); ","")&amp;IF(AND($S2100&lt;&gt;"",$T2100=""),"Ano 5 (falta quantidade); ","")&amp;IF(AND($V2100="",$W2100&lt;&gt;""),"Ano 6 (falta valor unitário); ","")&amp;IF(AND($V2100&lt;&gt;"",$W2100=""),"Ano 6 (falta quantidade); ","")), IF(NOT(OR(AND($G2100&lt;&gt;"",$H2100&lt;&gt;""),AND($J2100&lt;&gt;"",$K2100&lt;&gt;""),AND($M2100&lt;&gt;"",$N2100&lt;&gt;""),AND($P2100&lt;&gt;"",$Q2100&lt;&gt;""),AND($S2100&lt;&gt;"",$T2100&lt;&gt;""),AND($V2100&lt;&gt;"",$W2100&lt;&gt;""))),"Informe pelo menos um ano completo com valor unitário e quantidade.",IF(AND($C2100&lt;&gt;"",$E2100&lt;&gt;"",LEFT(TRIM($C2100),1)&lt;&gt;LEFT(TRIM($E2100),1)),"Categoria e tipo estão incompatíveis.",IF(IF(OR($E2100="",$F2100=""),FALSE(),IFERROR(COUNTIF(INDIRECT("UNITS_"&amp;SUBSTITUTE(LEFT($E2100,FIND(" ",$E2100&amp;" ")-1),".","_")),$F2100)=0,TRUE())),"Unidade incompatível com o tipo selecionado.",IF(OR(AND(ISNUMBER(SEARCH("comunic",LOWER($B2100))),LEFT($E2100,3)&lt;&gt;"4.4"),AND(ISNUMBER(SEARCH("monitor",LOWER($B2100))),NOT(OR(LEFT($E2100,3)="1.5",LEFT($E2100,3)="2.5")))),"Revise a classificação do item conforme as regras de preenchimento.",IF(AND($B2100&lt;&gt;"",OR(ISNUMBER(SEARCH("outro",LOWER($B2100))),ISNUMBER(SEARCH("divers",LOWER($B2100))),ISNUMBER(SEARCH("kit",LOWER($B2100))),ISNUMBER(SEARCH("ferrament",LOWER($B2100))),ISNUMBER(SEARCH("epi",LOWER($B2100)))),NOT(OR($Z2100&lt;&gt;"",$AA2100&lt;&gt;""))),"Descrição muito genérica: detalhe melhor o item e registre o racional no memorial ou em anexo.",IF(AND($Y2100=0,$B2100&lt;&gt;"",OR($G2100&lt;&gt;"",$H2100&lt;&gt;"",$J2100&lt;&gt;"",$K2100&lt;&gt;"",$M2100&lt;&gt;"",$N2100&lt;&gt;"",$P2100&lt;&gt;"",$Q2100&lt;&gt;"",$S2100&lt;&gt;"",$T2100&lt;&gt;"",$V2100&lt;&gt;"",$W2100&lt;&gt;"")),"O item possui dados lançados, mas o total está zerado. Revise os valores informados.","")))))))))))))))</f>
        <v/>
      </c>
    </row>
    <row r="2101" spans="1:35" ht="14.25" customHeight="1" x14ac:dyDescent="0.25">
      <c r="A2101" s="57" t="str">
        <f t="shared" si="416"/>
        <v/>
      </c>
      <c r="B2101" s="61"/>
      <c r="C2101" s="61"/>
      <c r="D2101" s="58"/>
      <c r="E2101" s="61"/>
      <c r="F2101" s="61"/>
      <c r="G2101" s="272"/>
      <c r="H2101" s="62"/>
      <c r="I2101" s="273">
        <f t="shared" si="417"/>
        <v>0</v>
      </c>
      <c r="J2101" s="272"/>
      <c r="K2101" s="62"/>
      <c r="L2101" s="270">
        <f t="shared" si="418"/>
        <v>0</v>
      </c>
      <c r="M2101" s="272"/>
      <c r="N2101" s="62"/>
      <c r="O2101" s="270">
        <f t="shared" si="419"/>
        <v>0</v>
      </c>
      <c r="P2101" s="272"/>
      <c r="Q2101" s="62"/>
      <c r="R2101" s="271">
        <f t="shared" si="420"/>
        <v>0</v>
      </c>
      <c r="S2101" s="272"/>
      <c r="T2101" s="62"/>
      <c r="U2101" s="270">
        <f t="shared" si="421"/>
        <v>0</v>
      </c>
      <c r="V2101" s="272"/>
      <c r="W2101" s="62"/>
      <c r="X2101" s="270">
        <f t="shared" si="422"/>
        <v>0</v>
      </c>
      <c r="Y2101" s="270">
        <f t="shared" si="423"/>
        <v>0</v>
      </c>
      <c r="Z2101" s="61"/>
      <c r="AA2101" s="61"/>
      <c r="AB2101" s="60" t="str">
        <f t="shared" si="424"/>
        <v/>
      </c>
      <c r="AC2101" s="21" t="b">
        <f t="shared" si="425"/>
        <v>0</v>
      </c>
      <c r="AD2101" s="21" t="b">
        <f t="shared" si="426"/>
        <v>0</v>
      </c>
      <c r="AE2101" s="21" t="b">
        <f t="shared" si="427"/>
        <v>0</v>
      </c>
      <c r="AF2101" s="21" t="b">
        <f ca="1">OR(AND($AC2101,NOT($AD2101)),AND($AC2101,OR(AND($G2101="",$H2101&lt;&gt;""),AND($G2101&lt;&gt;"",$H2101=""),AND($J2101="",$K2101&lt;&gt;""),AND($J2101&lt;&gt;"",$K2101=""),AND($M2101="",$N2101&lt;&gt;""),AND($M2101&lt;&gt;"",$N2101=""),AND($P2101="",$Q2101&lt;&gt;""),AND($P2101&lt;&gt;"",$Q2101=""),AND($S2101="",$T2101&lt;&gt;""),AND($S2101&lt;&gt;"",$T2101=""),AND($V2101="",$W2101&lt;&gt;""),AND($V2101&lt;&gt;"",$W2101=""))),AND($C2101&lt;&gt;"",$E2101&lt;&gt;"",LEFT(TRIM($C2101),1)&lt;&gt;LEFT(TRIM($E2101),1)),IF(OR($E2101="",$F2101=""),FALSE(),IFERROR(COUNTIF(INDIRECT("UNITS_"&amp;SUBSTITUTE(LEFT($E2101,FIND(" ",$E2101&amp;" ")-1),".","_")),$F2101)=0,TRUE())),AND($B2101&lt;&gt;"",OR(ISNUMBER(SEARCH("outro",LOWER($B2101))),ISNUMBER(SEARCH("divers",LOWER($B2101))),ISNUMBER(SEARCH("etc",LOWER($B2101))))),OR(AND(ISNUMBER(SEARCH("comunic",LOWER($B2101))),LEFT($E2101,3)&lt;&gt;"4.4"),AND(ISNUMBER(SEARCH("monitor",LOWER($B2101))),NOT(OR(LEFT($E2101,3)="1.5",LEFT($E2101,3)="2.5")))),AND($B2101&lt;&gt;"",OR(LEFT($C2101,1)="1",LEFT($C2101,1)="2"),$D2101=""),AND($D2101&lt;&gt;"",NOT(OR(LEFT($C2101,1)="1",LEFT($C2101,1)="2"))),AND($D2101&lt;&gt;"",COUNTIF(' PROJETO'!$B$14:$B$16,$D2101)=0),IF($D2101="",FALSE(),IF(COUNTIF(' PROJETO'!$B$14:$B$16,$D2101)=0,FALSE(),IFERROR(INDEX(' PROJETO'!$C$14:$C$16,MATCH($D2101,' PROJETO'!$B$14:$B$16,0))&lt;&gt;"Sim",FALSE()))))</f>
        <v>0</v>
      </c>
      <c r="AG2101" s="21" t="b">
        <f>AND($AC2101,$Y2101&gt;'CONFG.  LISTAS'!$F$4,$Z2101="",$AA2101="")</f>
        <v>0</v>
      </c>
      <c r="AH2101" s="21" t="str">
        <f t="shared" si="428"/>
        <v/>
      </c>
      <c r="AI2101" s="43" t="str">
        <f ca="1">IF(NOT($AC2101),"",IF(OR($B2101="",$C2101="",$E2101="",$F2101=""),"Preencha descrição, categoria, tipo e unidade.",IF(AND($B2101&lt;&gt;"",OR(LEFT($C2101,1)="1",LEFT($C2101,1)="2"),$D2101=""),"Informe a prática de restauração para itens diretos.",IF(AND($D2101&lt;&gt;"",NOT(OR(LEFT($C2101,1)="1",LEFT($C2101,1)="2"))),"Custos indiretos não devem pertencer a uma prática específica.",IF(AND($D2101&lt;&gt;"",COUNTIF(' PROJETO'!$B$14:$B$16,$D2101)=0),"Prática de restauração inválida ou não cadastrada.",IF(IF($D2101="",FALSE(),IF(COUNTIF(' PROJETO'!$B$14:$B$16,$D2101)=0,FALSE(),IFERROR(INDEX(' PROJETO'!$C$14:$C$16,MATCH($D2101,' PROJETO'!$B$14:$B$16,0))&lt;&gt;"Sim",FALSE()))),"A prática informada no item não foi selecionada na aba Projeto.",IF(AND(MAX($I2101,$L2101,$O2101,$R2101,$U2101,$X2101)&gt;'CONFG.  LISTAS'!$F$4,NOT(OR($Z2101&lt;&gt;"",$AA2101&lt;&gt;""))),"Memorial de cálculo ou anexo obrigatório não informado para item acima do limite.",IF(OR(AND($G2101&lt;&gt;"",$H2101&lt;&gt;"",OR($G2101&lt;=0,$H2101&lt;=0)),AND($J2101&lt;&gt;"",$K2101&lt;&gt;"",OR($J2101&lt;=0,$K2101&lt;=0)),AND($M2101&lt;&gt;"",$N2101&lt;&gt;"",OR($M2101&lt;=0,$N2101&lt;=0)),AND($P2101&lt;&gt;"",$Q2101&lt;&gt;"",OR($P2101&lt;=0,$Q2101&lt;=0)),AND($S2101&lt;&gt;"",$T2101&lt;&gt;"",OR($S2101&lt;=0,$T2101&lt;=0)),AND($V2101&lt;&gt;"",$W2101&lt;&gt;"",OR($V2101&lt;=0,$W2101&lt;=0))),"Revise os valores informados: valor unitário e quantidade devem ser maiores que zero.",IF(OR(AND($G2101="",$H2101&lt;&gt;""),AND($G2101&lt;&gt;"",$H2101=""),AND($J2101="",$K2101&lt;&gt;""),AND($J2101&lt;&gt;"",$K2101=""),AND($M2101="",$N2101&lt;&gt;""),AND($M2101&lt;&gt;"",$N2101=""),AND($P2101="",$Q2101&lt;&gt;""),AND($P2101&lt;&gt;"",$Q2101=""),AND($S2101="",$T2101&lt;&gt;""),AND($S2101&lt;&gt;"",$T2101=""),AND($V2101="",$W2101&lt;&gt;""),AND($V2101&lt;&gt;"",$W2101="")),"Há ano preenchido parcialmente: "&amp;TRIM(IF(AND($G2101="",$H2101&lt;&gt;""),"Ano 1 (falta valor unitário); ","")&amp;IF(AND($G2101&lt;&gt;"",$H2101=""),"Ano 1 (falta quantidade); ","")&amp;IF(AND($J2101="",$K2101&lt;&gt;""),"Ano 2 (falta valor unitário); ","")&amp;IF(AND($J2101&lt;&gt;"",$K2101=""),"Ano 2 (falta quantidade); ","")&amp;IF(AND($M2101="",$N2101&lt;&gt;""),"Ano 3 (falta valor unitário); ","")&amp;IF(AND($M2101&lt;&gt;"",$N2101=""),"Ano 3 (falta quantidade); ","")&amp;IF(AND($P2101="",$Q2101&lt;&gt;""),"Ano 4 (falta valor unitário); ","")&amp;IF(AND($P2101&lt;&gt;"",$Q2101=""),"Ano 4 (falta quantidade); ","")&amp;IF(AND($S2101="",$T2101&lt;&gt;""),"Ano 5 (falta valor unitário); ","")&amp;IF(AND($S2101&lt;&gt;"",$T2101=""),"Ano 5 (falta quantidade); ","")&amp;IF(AND($V2101="",$W2101&lt;&gt;""),"Ano 6 (falta valor unitário); ","")&amp;IF(AND($V2101&lt;&gt;"",$W2101=""),"Ano 6 (falta quantidade); ","")), IF(NOT(OR(AND($G2101&lt;&gt;"",$H2101&lt;&gt;""),AND($J2101&lt;&gt;"",$K2101&lt;&gt;""),AND($M2101&lt;&gt;"",$N2101&lt;&gt;""),AND($P2101&lt;&gt;"",$Q2101&lt;&gt;""),AND($S2101&lt;&gt;"",$T2101&lt;&gt;""),AND($V2101&lt;&gt;"",$W2101&lt;&gt;""))),"Informe pelo menos um ano completo com valor unitário e quantidade.",IF(AND($C2101&lt;&gt;"",$E2101&lt;&gt;"",LEFT(TRIM($C2101),1)&lt;&gt;LEFT(TRIM($E2101),1)),"Categoria e tipo estão incompatíveis.",IF(IF(OR($E2101="",$F2101=""),FALSE(),IFERROR(COUNTIF(INDIRECT("UNITS_"&amp;SUBSTITUTE(LEFT($E2101,FIND(" ",$E2101&amp;" ")-1),".","_")),$F2101)=0,TRUE())),"Unidade incompatível com o tipo selecionado.",IF(OR(AND(ISNUMBER(SEARCH("comunic",LOWER($B2101))),LEFT($E2101,3)&lt;&gt;"4.4"),AND(ISNUMBER(SEARCH("monitor",LOWER($B2101))),NOT(OR(LEFT($E2101,3)="1.5",LEFT($E2101,3)="2.5")))),"Revise a classificação do item conforme as regras de preenchimento.",IF(AND($B2101&lt;&gt;"",OR(ISNUMBER(SEARCH("outro",LOWER($B2101))),ISNUMBER(SEARCH("divers",LOWER($B2101))),ISNUMBER(SEARCH("kit",LOWER($B2101))),ISNUMBER(SEARCH("ferrament",LOWER($B2101))),ISNUMBER(SEARCH("epi",LOWER($B2101)))),NOT(OR($Z2101&lt;&gt;"",$AA2101&lt;&gt;""))),"Descrição muito genérica: detalhe melhor o item e registre o racional no memorial ou em anexo.",IF(AND($Y2101=0,$B2101&lt;&gt;"",OR($G2101&lt;&gt;"",$H2101&lt;&gt;"",$J2101&lt;&gt;"",$K2101&lt;&gt;"",$M2101&lt;&gt;"",$N2101&lt;&gt;"",$P2101&lt;&gt;"",$Q2101&lt;&gt;"",$S2101&lt;&gt;"",$T2101&lt;&gt;"",$V2101&lt;&gt;"",$W2101&lt;&gt;"")),"O item possui dados lançados, mas o total está zerado. Revise os valores informados.","")))))))))))))))</f>
        <v/>
      </c>
    </row>
    <row r="2102" spans="1:35" ht="14.25" customHeight="1" x14ac:dyDescent="0.25">
      <c r="A2102" s="57" t="str">
        <f t="shared" si="416"/>
        <v/>
      </c>
      <c r="B2102" s="58"/>
      <c r="C2102" s="58"/>
      <c r="D2102" s="58"/>
      <c r="E2102" s="58"/>
      <c r="F2102" s="58"/>
      <c r="G2102" s="269"/>
      <c r="H2102" s="59"/>
      <c r="I2102" s="273">
        <f t="shared" si="417"/>
        <v>0</v>
      </c>
      <c r="J2102" s="269"/>
      <c r="K2102" s="59"/>
      <c r="L2102" s="270">
        <f t="shared" si="418"/>
        <v>0</v>
      </c>
      <c r="M2102" s="269"/>
      <c r="N2102" s="59"/>
      <c r="O2102" s="270">
        <f t="shared" si="419"/>
        <v>0</v>
      </c>
      <c r="P2102" s="269"/>
      <c r="Q2102" s="59"/>
      <c r="R2102" s="271">
        <f t="shared" si="420"/>
        <v>0</v>
      </c>
      <c r="S2102" s="269"/>
      <c r="T2102" s="59"/>
      <c r="U2102" s="270">
        <f t="shared" si="421"/>
        <v>0</v>
      </c>
      <c r="V2102" s="269"/>
      <c r="W2102" s="59"/>
      <c r="X2102" s="270">
        <f t="shared" si="422"/>
        <v>0</v>
      </c>
      <c r="Y2102" s="270">
        <f t="shared" si="423"/>
        <v>0</v>
      </c>
      <c r="Z2102" s="58"/>
      <c r="AA2102" s="58"/>
      <c r="AB2102" s="60" t="str">
        <f t="shared" si="424"/>
        <v/>
      </c>
      <c r="AC2102" s="21" t="b">
        <f t="shared" si="425"/>
        <v>0</v>
      </c>
      <c r="AD2102" s="21" t="b">
        <f t="shared" si="426"/>
        <v>0</v>
      </c>
      <c r="AE2102" s="21" t="b">
        <f t="shared" si="427"/>
        <v>0</v>
      </c>
      <c r="AF2102" s="21" t="b">
        <f ca="1">OR(AND($AC2102,NOT($AD2102)),AND($AC2102,OR(AND($G2102="",$H2102&lt;&gt;""),AND($G2102&lt;&gt;"",$H2102=""),AND($J2102="",$K2102&lt;&gt;""),AND($J2102&lt;&gt;"",$K2102=""),AND($M2102="",$N2102&lt;&gt;""),AND($M2102&lt;&gt;"",$N2102=""),AND($P2102="",$Q2102&lt;&gt;""),AND($P2102&lt;&gt;"",$Q2102=""),AND($S2102="",$T2102&lt;&gt;""),AND($S2102&lt;&gt;"",$T2102=""),AND($V2102="",$W2102&lt;&gt;""),AND($V2102&lt;&gt;"",$W2102=""))),AND($C2102&lt;&gt;"",$E2102&lt;&gt;"",LEFT(TRIM($C2102),1)&lt;&gt;LEFT(TRIM($E2102),1)),IF(OR($E2102="",$F2102=""),FALSE(),IFERROR(COUNTIF(INDIRECT("UNITS_"&amp;SUBSTITUTE(LEFT($E2102,FIND(" ",$E2102&amp;" ")-1),".","_")),$F2102)=0,TRUE())),AND($B2102&lt;&gt;"",OR(ISNUMBER(SEARCH("outro",LOWER($B2102))),ISNUMBER(SEARCH("divers",LOWER($B2102))),ISNUMBER(SEARCH("etc",LOWER($B2102))))),OR(AND(ISNUMBER(SEARCH("comunic",LOWER($B2102))),LEFT($E2102,3)&lt;&gt;"4.4"),AND(ISNUMBER(SEARCH("monitor",LOWER($B2102))),NOT(OR(LEFT($E2102,3)="1.5",LEFT($E2102,3)="2.5")))),AND($B2102&lt;&gt;"",OR(LEFT($C2102,1)="1",LEFT($C2102,1)="2"),$D2102=""),AND($D2102&lt;&gt;"",NOT(OR(LEFT($C2102,1)="1",LEFT($C2102,1)="2"))),AND($D2102&lt;&gt;"",COUNTIF(' PROJETO'!$B$14:$B$16,$D2102)=0),IF($D2102="",FALSE(),IF(COUNTIF(' PROJETO'!$B$14:$B$16,$D2102)=0,FALSE(),IFERROR(INDEX(' PROJETO'!$C$14:$C$16,MATCH($D2102,' PROJETO'!$B$14:$B$16,0))&lt;&gt;"Sim",FALSE()))))</f>
        <v>0</v>
      </c>
      <c r="AG2102" s="21" t="b">
        <f>AND($AC2102,$Y2102&gt;'CONFG.  LISTAS'!$F$4,$Z2102="",$AA2102="")</f>
        <v>0</v>
      </c>
      <c r="AH2102" s="21" t="str">
        <f t="shared" si="428"/>
        <v/>
      </c>
      <c r="AI2102" s="43" t="str">
        <f ca="1">IF(NOT($AC2102),"",IF(OR($B2102="",$C2102="",$E2102="",$F2102=""),"Preencha descrição, categoria, tipo e unidade.",IF(AND($B2102&lt;&gt;"",OR(LEFT($C2102,1)="1",LEFT($C2102,1)="2"),$D2102=""),"Informe a prática de restauração para itens diretos.",IF(AND($D2102&lt;&gt;"",NOT(OR(LEFT($C2102,1)="1",LEFT($C2102,1)="2"))),"Custos indiretos não devem pertencer a uma prática específica.",IF(AND($D2102&lt;&gt;"",COUNTIF(' PROJETO'!$B$14:$B$16,$D2102)=0),"Prática de restauração inválida ou não cadastrada.",IF(IF($D2102="",FALSE(),IF(COUNTIF(' PROJETO'!$B$14:$B$16,$D2102)=0,FALSE(),IFERROR(INDEX(' PROJETO'!$C$14:$C$16,MATCH($D2102,' PROJETO'!$B$14:$B$16,0))&lt;&gt;"Sim",FALSE()))),"A prática informada no item não foi selecionada na aba Projeto.",IF(AND(MAX($I2102,$L2102,$O2102,$R2102,$U2102,$X2102)&gt;'CONFG.  LISTAS'!$F$4,NOT(OR($Z2102&lt;&gt;"",$AA2102&lt;&gt;""))),"Memorial de cálculo ou anexo obrigatório não informado para item acima do limite.",IF(OR(AND($G2102&lt;&gt;"",$H2102&lt;&gt;"",OR($G2102&lt;=0,$H2102&lt;=0)),AND($J2102&lt;&gt;"",$K2102&lt;&gt;"",OR($J2102&lt;=0,$K2102&lt;=0)),AND($M2102&lt;&gt;"",$N2102&lt;&gt;"",OR($M2102&lt;=0,$N2102&lt;=0)),AND($P2102&lt;&gt;"",$Q2102&lt;&gt;"",OR($P2102&lt;=0,$Q2102&lt;=0)),AND($S2102&lt;&gt;"",$T2102&lt;&gt;"",OR($S2102&lt;=0,$T2102&lt;=0)),AND($V2102&lt;&gt;"",$W2102&lt;&gt;"",OR($V2102&lt;=0,$W2102&lt;=0))),"Revise os valores informados: valor unitário e quantidade devem ser maiores que zero.",IF(OR(AND($G2102="",$H2102&lt;&gt;""),AND($G2102&lt;&gt;"",$H2102=""),AND($J2102="",$K2102&lt;&gt;""),AND($J2102&lt;&gt;"",$K2102=""),AND($M2102="",$N2102&lt;&gt;""),AND($M2102&lt;&gt;"",$N2102=""),AND($P2102="",$Q2102&lt;&gt;""),AND($P2102&lt;&gt;"",$Q2102=""),AND($S2102="",$T2102&lt;&gt;""),AND($S2102&lt;&gt;"",$T2102=""),AND($V2102="",$W2102&lt;&gt;""),AND($V2102&lt;&gt;"",$W2102="")),"Há ano preenchido parcialmente: "&amp;TRIM(IF(AND($G2102="",$H2102&lt;&gt;""),"Ano 1 (falta valor unitário); ","")&amp;IF(AND($G2102&lt;&gt;"",$H2102=""),"Ano 1 (falta quantidade); ","")&amp;IF(AND($J2102="",$K2102&lt;&gt;""),"Ano 2 (falta valor unitário); ","")&amp;IF(AND($J2102&lt;&gt;"",$K2102=""),"Ano 2 (falta quantidade); ","")&amp;IF(AND($M2102="",$N2102&lt;&gt;""),"Ano 3 (falta valor unitário); ","")&amp;IF(AND($M2102&lt;&gt;"",$N2102=""),"Ano 3 (falta quantidade); ","")&amp;IF(AND($P2102="",$Q2102&lt;&gt;""),"Ano 4 (falta valor unitário); ","")&amp;IF(AND($P2102&lt;&gt;"",$Q2102=""),"Ano 4 (falta quantidade); ","")&amp;IF(AND($S2102="",$T2102&lt;&gt;""),"Ano 5 (falta valor unitário); ","")&amp;IF(AND($S2102&lt;&gt;"",$T2102=""),"Ano 5 (falta quantidade); ","")&amp;IF(AND($V2102="",$W2102&lt;&gt;""),"Ano 6 (falta valor unitário); ","")&amp;IF(AND($V2102&lt;&gt;"",$W2102=""),"Ano 6 (falta quantidade); ","")), IF(NOT(OR(AND($G2102&lt;&gt;"",$H2102&lt;&gt;""),AND($J2102&lt;&gt;"",$K2102&lt;&gt;""),AND($M2102&lt;&gt;"",$N2102&lt;&gt;""),AND($P2102&lt;&gt;"",$Q2102&lt;&gt;""),AND($S2102&lt;&gt;"",$T2102&lt;&gt;""),AND($V2102&lt;&gt;"",$W2102&lt;&gt;""))),"Informe pelo menos um ano completo com valor unitário e quantidade.",IF(AND($C2102&lt;&gt;"",$E2102&lt;&gt;"",LEFT(TRIM($C2102),1)&lt;&gt;LEFT(TRIM($E2102),1)),"Categoria e tipo estão incompatíveis.",IF(IF(OR($E2102="",$F2102=""),FALSE(),IFERROR(COUNTIF(INDIRECT("UNITS_"&amp;SUBSTITUTE(LEFT($E2102,FIND(" ",$E2102&amp;" ")-1),".","_")),$F2102)=0,TRUE())),"Unidade incompatível com o tipo selecionado.",IF(OR(AND(ISNUMBER(SEARCH("comunic",LOWER($B2102))),LEFT($E2102,3)&lt;&gt;"4.4"),AND(ISNUMBER(SEARCH("monitor",LOWER($B2102))),NOT(OR(LEFT($E2102,3)="1.5",LEFT($E2102,3)="2.5")))),"Revise a classificação do item conforme as regras de preenchimento.",IF(AND($B2102&lt;&gt;"",OR(ISNUMBER(SEARCH("outro",LOWER($B2102))),ISNUMBER(SEARCH("divers",LOWER($B2102))),ISNUMBER(SEARCH("kit",LOWER($B2102))),ISNUMBER(SEARCH("ferrament",LOWER($B2102))),ISNUMBER(SEARCH("epi",LOWER($B2102)))),NOT(OR($Z2102&lt;&gt;"",$AA2102&lt;&gt;""))),"Descrição muito genérica: detalhe melhor o item e registre o racional no memorial ou em anexo.",IF(AND($Y2102=0,$B2102&lt;&gt;"",OR($G2102&lt;&gt;"",$H2102&lt;&gt;"",$J2102&lt;&gt;"",$K2102&lt;&gt;"",$M2102&lt;&gt;"",$N2102&lt;&gt;"",$P2102&lt;&gt;"",$Q2102&lt;&gt;"",$S2102&lt;&gt;"",$T2102&lt;&gt;"",$V2102&lt;&gt;"",$W2102&lt;&gt;"")),"O item possui dados lançados, mas o total está zerado. Revise os valores informados.","")))))))))))))))</f>
        <v/>
      </c>
    </row>
    <row r="2103" spans="1:35" ht="14.25" customHeight="1" x14ac:dyDescent="0.25">
      <c r="A2103" s="57" t="str">
        <f t="shared" si="416"/>
        <v/>
      </c>
      <c r="B2103" s="61"/>
      <c r="C2103" s="61"/>
      <c r="D2103" s="58"/>
      <c r="E2103" s="61"/>
      <c r="F2103" s="61"/>
      <c r="G2103" s="272"/>
      <c r="H2103" s="62"/>
      <c r="I2103" s="273">
        <f t="shared" si="417"/>
        <v>0</v>
      </c>
      <c r="J2103" s="272"/>
      <c r="K2103" s="62"/>
      <c r="L2103" s="270">
        <f t="shared" si="418"/>
        <v>0</v>
      </c>
      <c r="M2103" s="272"/>
      <c r="N2103" s="62"/>
      <c r="O2103" s="270">
        <f t="shared" si="419"/>
        <v>0</v>
      </c>
      <c r="P2103" s="272"/>
      <c r="Q2103" s="62"/>
      <c r="R2103" s="271">
        <f t="shared" si="420"/>
        <v>0</v>
      </c>
      <c r="S2103" s="272"/>
      <c r="T2103" s="62"/>
      <c r="U2103" s="270">
        <f t="shared" si="421"/>
        <v>0</v>
      </c>
      <c r="V2103" s="272"/>
      <c r="W2103" s="62"/>
      <c r="X2103" s="270">
        <f t="shared" si="422"/>
        <v>0</v>
      </c>
      <c r="Y2103" s="270">
        <f t="shared" si="423"/>
        <v>0</v>
      </c>
      <c r="Z2103" s="61"/>
      <c r="AA2103" s="61"/>
      <c r="AB2103" s="60" t="str">
        <f t="shared" si="424"/>
        <v/>
      </c>
      <c r="AC2103" s="21" t="b">
        <f t="shared" si="425"/>
        <v>0</v>
      </c>
      <c r="AD2103" s="21" t="b">
        <f t="shared" si="426"/>
        <v>0</v>
      </c>
      <c r="AE2103" s="21" t="b">
        <f t="shared" si="427"/>
        <v>0</v>
      </c>
      <c r="AF2103" s="21" t="b">
        <f ca="1">OR(AND($AC2103,NOT($AD2103)),AND($AC2103,OR(AND($G2103="",$H2103&lt;&gt;""),AND($G2103&lt;&gt;"",$H2103=""),AND($J2103="",$K2103&lt;&gt;""),AND($J2103&lt;&gt;"",$K2103=""),AND($M2103="",$N2103&lt;&gt;""),AND($M2103&lt;&gt;"",$N2103=""),AND($P2103="",$Q2103&lt;&gt;""),AND($P2103&lt;&gt;"",$Q2103=""),AND($S2103="",$T2103&lt;&gt;""),AND($S2103&lt;&gt;"",$T2103=""),AND($V2103="",$W2103&lt;&gt;""),AND($V2103&lt;&gt;"",$W2103=""))),AND($C2103&lt;&gt;"",$E2103&lt;&gt;"",LEFT(TRIM($C2103),1)&lt;&gt;LEFT(TRIM($E2103),1)),IF(OR($E2103="",$F2103=""),FALSE(),IFERROR(COUNTIF(INDIRECT("UNITS_"&amp;SUBSTITUTE(LEFT($E2103,FIND(" ",$E2103&amp;" ")-1),".","_")),$F2103)=0,TRUE())),AND($B2103&lt;&gt;"",OR(ISNUMBER(SEARCH("outro",LOWER($B2103))),ISNUMBER(SEARCH("divers",LOWER($B2103))),ISNUMBER(SEARCH("etc",LOWER($B2103))))),OR(AND(ISNUMBER(SEARCH("comunic",LOWER($B2103))),LEFT($E2103,3)&lt;&gt;"4.4"),AND(ISNUMBER(SEARCH("monitor",LOWER($B2103))),NOT(OR(LEFT($E2103,3)="1.5",LEFT($E2103,3)="2.5")))),AND($B2103&lt;&gt;"",OR(LEFT($C2103,1)="1",LEFT($C2103,1)="2"),$D2103=""),AND($D2103&lt;&gt;"",NOT(OR(LEFT($C2103,1)="1",LEFT($C2103,1)="2"))),AND($D2103&lt;&gt;"",COUNTIF(' PROJETO'!$B$14:$B$16,$D2103)=0),IF($D2103="",FALSE(),IF(COUNTIF(' PROJETO'!$B$14:$B$16,$D2103)=0,FALSE(),IFERROR(INDEX(' PROJETO'!$C$14:$C$16,MATCH($D2103,' PROJETO'!$B$14:$B$16,0))&lt;&gt;"Sim",FALSE()))))</f>
        <v>0</v>
      </c>
      <c r="AG2103" s="21" t="b">
        <f>AND($AC2103,$Y2103&gt;'CONFG.  LISTAS'!$F$4,$Z2103="",$AA2103="")</f>
        <v>0</v>
      </c>
      <c r="AH2103" s="21" t="str">
        <f t="shared" si="428"/>
        <v/>
      </c>
      <c r="AI2103" s="43" t="str">
        <f ca="1">IF(NOT($AC2103),"",IF(OR($B2103="",$C2103="",$E2103="",$F2103=""),"Preencha descrição, categoria, tipo e unidade.",IF(AND($B2103&lt;&gt;"",OR(LEFT($C2103,1)="1",LEFT($C2103,1)="2"),$D2103=""),"Informe a prática de restauração para itens diretos.",IF(AND($D2103&lt;&gt;"",NOT(OR(LEFT($C2103,1)="1",LEFT($C2103,1)="2"))),"Custos indiretos não devem pertencer a uma prática específica.",IF(AND($D2103&lt;&gt;"",COUNTIF(' PROJETO'!$B$14:$B$16,$D2103)=0),"Prática de restauração inválida ou não cadastrada.",IF(IF($D2103="",FALSE(),IF(COUNTIF(' PROJETO'!$B$14:$B$16,$D2103)=0,FALSE(),IFERROR(INDEX(' PROJETO'!$C$14:$C$16,MATCH($D2103,' PROJETO'!$B$14:$B$16,0))&lt;&gt;"Sim",FALSE()))),"A prática informada no item não foi selecionada na aba Projeto.",IF(AND(MAX($I2103,$L2103,$O2103,$R2103,$U2103,$X2103)&gt;'CONFG.  LISTAS'!$F$4,NOT(OR($Z2103&lt;&gt;"",$AA2103&lt;&gt;""))),"Memorial de cálculo ou anexo obrigatório não informado para item acima do limite.",IF(OR(AND($G2103&lt;&gt;"",$H2103&lt;&gt;"",OR($G2103&lt;=0,$H2103&lt;=0)),AND($J2103&lt;&gt;"",$K2103&lt;&gt;"",OR($J2103&lt;=0,$K2103&lt;=0)),AND($M2103&lt;&gt;"",$N2103&lt;&gt;"",OR($M2103&lt;=0,$N2103&lt;=0)),AND($P2103&lt;&gt;"",$Q2103&lt;&gt;"",OR($P2103&lt;=0,$Q2103&lt;=0)),AND($S2103&lt;&gt;"",$T2103&lt;&gt;"",OR($S2103&lt;=0,$T2103&lt;=0)),AND($V2103&lt;&gt;"",$W2103&lt;&gt;"",OR($V2103&lt;=0,$W2103&lt;=0))),"Revise os valores informados: valor unitário e quantidade devem ser maiores que zero.",IF(OR(AND($G2103="",$H2103&lt;&gt;""),AND($G2103&lt;&gt;"",$H2103=""),AND($J2103="",$K2103&lt;&gt;""),AND($J2103&lt;&gt;"",$K2103=""),AND($M2103="",$N2103&lt;&gt;""),AND($M2103&lt;&gt;"",$N2103=""),AND($P2103="",$Q2103&lt;&gt;""),AND($P2103&lt;&gt;"",$Q2103=""),AND($S2103="",$T2103&lt;&gt;""),AND($S2103&lt;&gt;"",$T2103=""),AND($V2103="",$W2103&lt;&gt;""),AND($V2103&lt;&gt;"",$W2103="")),"Há ano preenchido parcialmente: "&amp;TRIM(IF(AND($G2103="",$H2103&lt;&gt;""),"Ano 1 (falta valor unitário); ","")&amp;IF(AND($G2103&lt;&gt;"",$H2103=""),"Ano 1 (falta quantidade); ","")&amp;IF(AND($J2103="",$K2103&lt;&gt;""),"Ano 2 (falta valor unitário); ","")&amp;IF(AND($J2103&lt;&gt;"",$K2103=""),"Ano 2 (falta quantidade); ","")&amp;IF(AND($M2103="",$N2103&lt;&gt;""),"Ano 3 (falta valor unitário); ","")&amp;IF(AND($M2103&lt;&gt;"",$N2103=""),"Ano 3 (falta quantidade); ","")&amp;IF(AND($P2103="",$Q2103&lt;&gt;""),"Ano 4 (falta valor unitário); ","")&amp;IF(AND($P2103&lt;&gt;"",$Q2103=""),"Ano 4 (falta quantidade); ","")&amp;IF(AND($S2103="",$T2103&lt;&gt;""),"Ano 5 (falta valor unitário); ","")&amp;IF(AND($S2103&lt;&gt;"",$T2103=""),"Ano 5 (falta quantidade); ","")&amp;IF(AND($V2103="",$W2103&lt;&gt;""),"Ano 6 (falta valor unitário); ","")&amp;IF(AND($V2103&lt;&gt;"",$W2103=""),"Ano 6 (falta quantidade); ","")), IF(NOT(OR(AND($G2103&lt;&gt;"",$H2103&lt;&gt;""),AND($J2103&lt;&gt;"",$K2103&lt;&gt;""),AND($M2103&lt;&gt;"",$N2103&lt;&gt;""),AND($P2103&lt;&gt;"",$Q2103&lt;&gt;""),AND($S2103&lt;&gt;"",$T2103&lt;&gt;""),AND($V2103&lt;&gt;"",$W2103&lt;&gt;""))),"Informe pelo menos um ano completo com valor unitário e quantidade.",IF(AND($C2103&lt;&gt;"",$E2103&lt;&gt;"",LEFT(TRIM($C2103),1)&lt;&gt;LEFT(TRIM($E2103),1)),"Categoria e tipo estão incompatíveis.",IF(IF(OR($E2103="",$F2103=""),FALSE(),IFERROR(COUNTIF(INDIRECT("UNITS_"&amp;SUBSTITUTE(LEFT($E2103,FIND(" ",$E2103&amp;" ")-1),".","_")),$F2103)=0,TRUE())),"Unidade incompatível com o tipo selecionado.",IF(OR(AND(ISNUMBER(SEARCH("comunic",LOWER($B2103))),LEFT($E2103,3)&lt;&gt;"4.4"),AND(ISNUMBER(SEARCH("monitor",LOWER($B2103))),NOT(OR(LEFT($E2103,3)="1.5",LEFT($E2103,3)="2.5")))),"Revise a classificação do item conforme as regras de preenchimento.",IF(AND($B2103&lt;&gt;"",OR(ISNUMBER(SEARCH("outro",LOWER($B2103))),ISNUMBER(SEARCH("divers",LOWER($B2103))),ISNUMBER(SEARCH("kit",LOWER($B2103))),ISNUMBER(SEARCH("ferrament",LOWER($B2103))),ISNUMBER(SEARCH("epi",LOWER($B2103)))),NOT(OR($Z2103&lt;&gt;"",$AA2103&lt;&gt;""))),"Descrição muito genérica: detalhe melhor o item e registre o racional no memorial ou em anexo.",IF(AND($Y2103=0,$B2103&lt;&gt;"",OR($G2103&lt;&gt;"",$H2103&lt;&gt;"",$J2103&lt;&gt;"",$K2103&lt;&gt;"",$M2103&lt;&gt;"",$N2103&lt;&gt;"",$P2103&lt;&gt;"",$Q2103&lt;&gt;"",$S2103&lt;&gt;"",$T2103&lt;&gt;"",$V2103&lt;&gt;"",$W2103&lt;&gt;"")),"O item possui dados lançados, mas o total está zerado. Revise os valores informados.","")))))))))))))))</f>
        <v/>
      </c>
    </row>
    <row r="2104" spans="1:35" ht="14.25" customHeight="1" x14ac:dyDescent="0.25">
      <c r="A2104" s="57" t="str">
        <f t="shared" si="416"/>
        <v/>
      </c>
      <c r="B2104" s="58"/>
      <c r="C2104" s="58"/>
      <c r="D2104" s="58"/>
      <c r="E2104" s="58"/>
      <c r="F2104" s="58"/>
      <c r="G2104" s="269"/>
      <c r="H2104" s="59"/>
      <c r="I2104" s="273">
        <f t="shared" si="417"/>
        <v>0</v>
      </c>
      <c r="J2104" s="269"/>
      <c r="K2104" s="59"/>
      <c r="L2104" s="270">
        <f t="shared" si="418"/>
        <v>0</v>
      </c>
      <c r="M2104" s="269"/>
      <c r="N2104" s="59"/>
      <c r="O2104" s="270">
        <f t="shared" si="419"/>
        <v>0</v>
      </c>
      <c r="P2104" s="269"/>
      <c r="Q2104" s="59"/>
      <c r="R2104" s="271">
        <f t="shared" si="420"/>
        <v>0</v>
      </c>
      <c r="S2104" s="269"/>
      <c r="T2104" s="59"/>
      <c r="U2104" s="270">
        <f t="shared" si="421"/>
        <v>0</v>
      </c>
      <c r="V2104" s="269"/>
      <c r="W2104" s="59"/>
      <c r="X2104" s="270">
        <f t="shared" si="422"/>
        <v>0</v>
      </c>
      <c r="Y2104" s="270">
        <f t="shared" si="423"/>
        <v>0</v>
      </c>
      <c r="Z2104" s="58"/>
      <c r="AA2104" s="58"/>
      <c r="AB2104" s="60" t="str">
        <f t="shared" si="424"/>
        <v/>
      </c>
      <c r="AC2104" s="21" t="b">
        <f t="shared" si="425"/>
        <v>0</v>
      </c>
      <c r="AD2104" s="21" t="b">
        <f t="shared" si="426"/>
        <v>0</v>
      </c>
      <c r="AE2104" s="21" t="b">
        <f t="shared" si="427"/>
        <v>0</v>
      </c>
      <c r="AF2104" s="21" t="b">
        <f ca="1">OR(AND($AC2104,NOT($AD2104)),AND($AC2104,OR(AND($G2104="",$H2104&lt;&gt;""),AND($G2104&lt;&gt;"",$H2104=""),AND($J2104="",$K2104&lt;&gt;""),AND($J2104&lt;&gt;"",$K2104=""),AND($M2104="",$N2104&lt;&gt;""),AND($M2104&lt;&gt;"",$N2104=""),AND($P2104="",$Q2104&lt;&gt;""),AND($P2104&lt;&gt;"",$Q2104=""),AND($S2104="",$T2104&lt;&gt;""),AND($S2104&lt;&gt;"",$T2104=""),AND($V2104="",$W2104&lt;&gt;""),AND($V2104&lt;&gt;"",$W2104=""))),AND($C2104&lt;&gt;"",$E2104&lt;&gt;"",LEFT(TRIM($C2104),1)&lt;&gt;LEFT(TRIM($E2104),1)),IF(OR($E2104="",$F2104=""),FALSE(),IFERROR(COUNTIF(INDIRECT("UNITS_"&amp;SUBSTITUTE(LEFT($E2104,FIND(" ",$E2104&amp;" ")-1),".","_")),$F2104)=0,TRUE())),AND($B2104&lt;&gt;"",OR(ISNUMBER(SEARCH("outro",LOWER($B2104))),ISNUMBER(SEARCH("divers",LOWER($B2104))),ISNUMBER(SEARCH("etc",LOWER($B2104))))),OR(AND(ISNUMBER(SEARCH("comunic",LOWER($B2104))),LEFT($E2104,3)&lt;&gt;"4.4"),AND(ISNUMBER(SEARCH("monitor",LOWER($B2104))),NOT(OR(LEFT($E2104,3)="1.5",LEFT($E2104,3)="2.5")))),AND($B2104&lt;&gt;"",OR(LEFT($C2104,1)="1",LEFT($C2104,1)="2"),$D2104=""),AND($D2104&lt;&gt;"",NOT(OR(LEFT($C2104,1)="1",LEFT($C2104,1)="2"))),AND($D2104&lt;&gt;"",COUNTIF(' PROJETO'!$B$14:$B$16,$D2104)=0),IF($D2104="",FALSE(),IF(COUNTIF(' PROJETO'!$B$14:$B$16,$D2104)=0,FALSE(),IFERROR(INDEX(' PROJETO'!$C$14:$C$16,MATCH($D2104,' PROJETO'!$B$14:$B$16,0))&lt;&gt;"Sim",FALSE()))))</f>
        <v>0</v>
      </c>
      <c r="AG2104" s="21" t="b">
        <f>AND($AC2104,$Y2104&gt;'CONFG.  LISTAS'!$F$4,$Z2104="",$AA2104="")</f>
        <v>0</v>
      </c>
      <c r="AH2104" s="21" t="str">
        <f t="shared" si="428"/>
        <v/>
      </c>
      <c r="AI2104" s="43" t="str">
        <f ca="1">IF(NOT($AC2104),"",IF(OR($B2104="",$C2104="",$E2104="",$F2104=""),"Preencha descrição, categoria, tipo e unidade.",IF(AND($B2104&lt;&gt;"",OR(LEFT($C2104,1)="1",LEFT($C2104,1)="2"),$D2104=""),"Informe a prática de restauração para itens diretos.",IF(AND($D2104&lt;&gt;"",NOT(OR(LEFT($C2104,1)="1",LEFT($C2104,1)="2"))),"Custos indiretos não devem pertencer a uma prática específica.",IF(AND($D2104&lt;&gt;"",COUNTIF(' PROJETO'!$B$14:$B$16,$D2104)=0),"Prática de restauração inválida ou não cadastrada.",IF(IF($D2104="",FALSE(),IF(COUNTIF(' PROJETO'!$B$14:$B$16,$D2104)=0,FALSE(),IFERROR(INDEX(' PROJETO'!$C$14:$C$16,MATCH($D2104,' PROJETO'!$B$14:$B$16,0))&lt;&gt;"Sim",FALSE()))),"A prática informada no item não foi selecionada na aba Projeto.",IF(AND(MAX($I2104,$L2104,$O2104,$R2104,$U2104,$X2104)&gt;'CONFG.  LISTAS'!$F$4,NOT(OR($Z2104&lt;&gt;"",$AA2104&lt;&gt;""))),"Memorial de cálculo ou anexo obrigatório não informado para item acima do limite.",IF(OR(AND($G2104&lt;&gt;"",$H2104&lt;&gt;"",OR($G2104&lt;=0,$H2104&lt;=0)),AND($J2104&lt;&gt;"",$K2104&lt;&gt;"",OR($J2104&lt;=0,$K2104&lt;=0)),AND($M2104&lt;&gt;"",$N2104&lt;&gt;"",OR($M2104&lt;=0,$N2104&lt;=0)),AND($P2104&lt;&gt;"",$Q2104&lt;&gt;"",OR($P2104&lt;=0,$Q2104&lt;=0)),AND($S2104&lt;&gt;"",$T2104&lt;&gt;"",OR($S2104&lt;=0,$T2104&lt;=0)),AND($V2104&lt;&gt;"",$W2104&lt;&gt;"",OR($V2104&lt;=0,$W2104&lt;=0))),"Revise os valores informados: valor unitário e quantidade devem ser maiores que zero.",IF(OR(AND($G2104="",$H2104&lt;&gt;""),AND($G2104&lt;&gt;"",$H2104=""),AND($J2104="",$K2104&lt;&gt;""),AND($J2104&lt;&gt;"",$K2104=""),AND($M2104="",$N2104&lt;&gt;""),AND($M2104&lt;&gt;"",$N2104=""),AND($P2104="",$Q2104&lt;&gt;""),AND($P2104&lt;&gt;"",$Q2104=""),AND($S2104="",$T2104&lt;&gt;""),AND($S2104&lt;&gt;"",$T2104=""),AND($V2104="",$W2104&lt;&gt;""),AND($V2104&lt;&gt;"",$W2104="")),"Há ano preenchido parcialmente: "&amp;TRIM(IF(AND($G2104="",$H2104&lt;&gt;""),"Ano 1 (falta valor unitário); ","")&amp;IF(AND($G2104&lt;&gt;"",$H2104=""),"Ano 1 (falta quantidade); ","")&amp;IF(AND($J2104="",$K2104&lt;&gt;""),"Ano 2 (falta valor unitário); ","")&amp;IF(AND($J2104&lt;&gt;"",$K2104=""),"Ano 2 (falta quantidade); ","")&amp;IF(AND($M2104="",$N2104&lt;&gt;""),"Ano 3 (falta valor unitário); ","")&amp;IF(AND($M2104&lt;&gt;"",$N2104=""),"Ano 3 (falta quantidade); ","")&amp;IF(AND($P2104="",$Q2104&lt;&gt;""),"Ano 4 (falta valor unitário); ","")&amp;IF(AND($P2104&lt;&gt;"",$Q2104=""),"Ano 4 (falta quantidade); ","")&amp;IF(AND($S2104="",$T2104&lt;&gt;""),"Ano 5 (falta valor unitário); ","")&amp;IF(AND($S2104&lt;&gt;"",$T2104=""),"Ano 5 (falta quantidade); ","")&amp;IF(AND($V2104="",$W2104&lt;&gt;""),"Ano 6 (falta valor unitário); ","")&amp;IF(AND($V2104&lt;&gt;"",$W2104=""),"Ano 6 (falta quantidade); ","")), IF(NOT(OR(AND($G2104&lt;&gt;"",$H2104&lt;&gt;""),AND($J2104&lt;&gt;"",$K2104&lt;&gt;""),AND($M2104&lt;&gt;"",$N2104&lt;&gt;""),AND($P2104&lt;&gt;"",$Q2104&lt;&gt;""),AND($S2104&lt;&gt;"",$T2104&lt;&gt;""),AND($V2104&lt;&gt;"",$W2104&lt;&gt;""))),"Informe pelo menos um ano completo com valor unitário e quantidade.",IF(AND($C2104&lt;&gt;"",$E2104&lt;&gt;"",LEFT(TRIM($C2104),1)&lt;&gt;LEFT(TRIM($E2104),1)),"Categoria e tipo estão incompatíveis.",IF(IF(OR($E2104="",$F2104=""),FALSE(),IFERROR(COUNTIF(INDIRECT("UNITS_"&amp;SUBSTITUTE(LEFT($E2104,FIND(" ",$E2104&amp;" ")-1),".","_")),$F2104)=0,TRUE())),"Unidade incompatível com o tipo selecionado.",IF(OR(AND(ISNUMBER(SEARCH("comunic",LOWER($B2104))),LEFT($E2104,3)&lt;&gt;"4.4"),AND(ISNUMBER(SEARCH("monitor",LOWER($B2104))),NOT(OR(LEFT($E2104,3)="1.5",LEFT($E2104,3)="2.5")))),"Revise a classificação do item conforme as regras de preenchimento.",IF(AND($B2104&lt;&gt;"",OR(ISNUMBER(SEARCH("outro",LOWER($B2104))),ISNUMBER(SEARCH("divers",LOWER($B2104))),ISNUMBER(SEARCH("kit",LOWER($B2104))),ISNUMBER(SEARCH("ferrament",LOWER($B2104))),ISNUMBER(SEARCH("epi",LOWER($B2104)))),NOT(OR($Z2104&lt;&gt;"",$AA2104&lt;&gt;""))),"Descrição muito genérica: detalhe melhor o item e registre o racional no memorial ou em anexo.",IF(AND($Y2104=0,$B2104&lt;&gt;"",OR($G2104&lt;&gt;"",$H2104&lt;&gt;"",$J2104&lt;&gt;"",$K2104&lt;&gt;"",$M2104&lt;&gt;"",$N2104&lt;&gt;"",$P2104&lt;&gt;"",$Q2104&lt;&gt;"",$S2104&lt;&gt;"",$T2104&lt;&gt;"",$V2104&lt;&gt;"",$W2104&lt;&gt;"")),"O item possui dados lançados, mas o total está zerado. Revise os valores informados.","")))))))))))))))</f>
        <v/>
      </c>
    </row>
    <row r="2105" spans="1:35" ht="14.25" customHeight="1" x14ac:dyDescent="0.25">
      <c r="A2105" s="57" t="str">
        <f t="shared" si="416"/>
        <v/>
      </c>
      <c r="B2105" s="61"/>
      <c r="C2105" s="61"/>
      <c r="D2105" s="58"/>
      <c r="E2105" s="61"/>
      <c r="F2105" s="61"/>
      <c r="G2105" s="272"/>
      <c r="H2105" s="62"/>
      <c r="I2105" s="273">
        <f t="shared" si="417"/>
        <v>0</v>
      </c>
      <c r="J2105" s="272"/>
      <c r="K2105" s="62"/>
      <c r="L2105" s="270">
        <f t="shared" si="418"/>
        <v>0</v>
      </c>
      <c r="M2105" s="272"/>
      <c r="N2105" s="62"/>
      <c r="O2105" s="270">
        <f t="shared" si="419"/>
        <v>0</v>
      </c>
      <c r="P2105" s="272"/>
      <c r="Q2105" s="62"/>
      <c r="R2105" s="271">
        <f t="shared" si="420"/>
        <v>0</v>
      </c>
      <c r="S2105" s="272"/>
      <c r="T2105" s="62"/>
      <c r="U2105" s="270">
        <f t="shared" si="421"/>
        <v>0</v>
      </c>
      <c r="V2105" s="272"/>
      <c r="W2105" s="62"/>
      <c r="X2105" s="270">
        <f t="shared" si="422"/>
        <v>0</v>
      </c>
      <c r="Y2105" s="270">
        <f t="shared" si="423"/>
        <v>0</v>
      </c>
      <c r="Z2105" s="61"/>
      <c r="AA2105" s="61"/>
      <c r="AB2105" s="60" t="str">
        <f t="shared" si="424"/>
        <v/>
      </c>
      <c r="AC2105" s="21" t="b">
        <f t="shared" si="425"/>
        <v>0</v>
      </c>
      <c r="AD2105" s="21" t="b">
        <f t="shared" si="426"/>
        <v>0</v>
      </c>
      <c r="AE2105" s="21" t="b">
        <f t="shared" si="427"/>
        <v>0</v>
      </c>
      <c r="AF2105" s="21" t="b">
        <f ca="1">OR(AND($AC2105,NOT($AD2105)),AND($AC2105,OR(AND($G2105="",$H2105&lt;&gt;""),AND($G2105&lt;&gt;"",$H2105=""),AND($J2105="",$K2105&lt;&gt;""),AND($J2105&lt;&gt;"",$K2105=""),AND($M2105="",$N2105&lt;&gt;""),AND($M2105&lt;&gt;"",$N2105=""),AND($P2105="",$Q2105&lt;&gt;""),AND($P2105&lt;&gt;"",$Q2105=""),AND($S2105="",$T2105&lt;&gt;""),AND($S2105&lt;&gt;"",$T2105=""),AND($V2105="",$W2105&lt;&gt;""),AND($V2105&lt;&gt;"",$W2105=""))),AND($C2105&lt;&gt;"",$E2105&lt;&gt;"",LEFT(TRIM($C2105),1)&lt;&gt;LEFT(TRIM($E2105),1)),IF(OR($E2105="",$F2105=""),FALSE(),IFERROR(COUNTIF(INDIRECT("UNITS_"&amp;SUBSTITUTE(LEFT($E2105,FIND(" ",$E2105&amp;" ")-1),".","_")),$F2105)=0,TRUE())),AND($B2105&lt;&gt;"",OR(ISNUMBER(SEARCH("outro",LOWER($B2105))),ISNUMBER(SEARCH("divers",LOWER($B2105))),ISNUMBER(SEARCH("etc",LOWER($B2105))))),OR(AND(ISNUMBER(SEARCH("comunic",LOWER($B2105))),LEFT($E2105,3)&lt;&gt;"4.4"),AND(ISNUMBER(SEARCH("monitor",LOWER($B2105))),NOT(OR(LEFT($E2105,3)="1.5",LEFT($E2105,3)="2.5")))),AND($B2105&lt;&gt;"",OR(LEFT($C2105,1)="1",LEFT($C2105,1)="2"),$D2105=""),AND($D2105&lt;&gt;"",NOT(OR(LEFT($C2105,1)="1",LEFT($C2105,1)="2"))),AND($D2105&lt;&gt;"",COUNTIF(' PROJETO'!$B$14:$B$16,$D2105)=0),IF($D2105="",FALSE(),IF(COUNTIF(' PROJETO'!$B$14:$B$16,$D2105)=0,FALSE(),IFERROR(INDEX(' PROJETO'!$C$14:$C$16,MATCH($D2105,' PROJETO'!$B$14:$B$16,0))&lt;&gt;"Sim",FALSE()))))</f>
        <v>0</v>
      </c>
      <c r="AG2105" s="21" t="b">
        <f>AND($AC2105,$Y2105&gt;'CONFG.  LISTAS'!$F$4,$Z2105="",$AA2105="")</f>
        <v>0</v>
      </c>
      <c r="AH2105" s="21" t="str">
        <f t="shared" si="428"/>
        <v/>
      </c>
      <c r="AI2105" s="43" t="str">
        <f ca="1">IF(NOT($AC2105),"",IF(OR($B2105="",$C2105="",$E2105="",$F2105=""),"Preencha descrição, categoria, tipo e unidade.",IF(AND($B2105&lt;&gt;"",OR(LEFT($C2105,1)="1",LEFT($C2105,1)="2"),$D2105=""),"Informe a prática de restauração para itens diretos.",IF(AND($D2105&lt;&gt;"",NOT(OR(LEFT($C2105,1)="1",LEFT($C2105,1)="2"))),"Custos indiretos não devem pertencer a uma prática específica.",IF(AND($D2105&lt;&gt;"",COUNTIF(' PROJETO'!$B$14:$B$16,$D2105)=0),"Prática de restauração inválida ou não cadastrada.",IF(IF($D2105="",FALSE(),IF(COUNTIF(' PROJETO'!$B$14:$B$16,$D2105)=0,FALSE(),IFERROR(INDEX(' PROJETO'!$C$14:$C$16,MATCH($D2105,' PROJETO'!$B$14:$B$16,0))&lt;&gt;"Sim",FALSE()))),"A prática informada no item não foi selecionada na aba Projeto.",IF(AND(MAX($I2105,$L2105,$O2105,$R2105,$U2105,$X2105)&gt;'CONFG.  LISTAS'!$F$4,NOT(OR($Z2105&lt;&gt;"",$AA2105&lt;&gt;""))),"Memorial de cálculo ou anexo obrigatório não informado para item acima do limite.",IF(OR(AND($G2105&lt;&gt;"",$H2105&lt;&gt;"",OR($G2105&lt;=0,$H2105&lt;=0)),AND($J2105&lt;&gt;"",$K2105&lt;&gt;"",OR($J2105&lt;=0,$K2105&lt;=0)),AND($M2105&lt;&gt;"",$N2105&lt;&gt;"",OR($M2105&lt;=0,$N2105&lt;=0)),AND($P2105&lt;&gt;"",$Q2105&lt;&gt;"",OR($P2105&lt;=0,$Q2105&lt;=0)),AND($S2105&lt;&gt;"",$T2105&lt;&gt;"",OR($S2105&lt;=0,$T2105&lt;=0)),AND($V2105&lt;&gt;"",$W2105&lt;&gt;"",OR($V2105&lt;=0,$W2105&lt;=0))),"Revise os valores informados: valor unitário e quantidade devem ser maiores que zero.",IF(OR(AND($G2105="",$H2105&lt;&gt;""),AND($G2105&lt;&gt;"",$H2105=""),AND($J2105="",$K2105&lt;&gt;""),AND($J2105&lt;&gt;"",$K2105=""),AND($M2105="",$N2105&lt;&gt;""),AND($M2105&lt;&gt;"",$N2105=""),AND($P2105="",$Q2105&lt;&gt;""),AND($P2105&lt;&gt;"",$Q2105=""),AND($S2105="",$T2105&lt;&gt;""),AND($S2105&lt;&gt;"",$T2105=""),AND($V2105="",$W2105&lt;&gt;""),AND($V2105&lt;&gt;"",$W2105="")),"Há ano preenchido parcialmente: "&amp;TRIM(IF(AND($G2105="",$H2105&lt;&gt;""),"Ano 1 (falta valor unitário); ","")&amp;IF(AND($G2105&lt;&gt;"",$H2105=""),"Ano 1 (falta quantidade); ","")&amp;IF(AND($J2105="",$K2105&lt;&gt;""),"Ano 2 (falta valor unitário); ","")&amp;IF(AND($J2105&lt;&gt;"",$K2105=""),"Ano 2 (falta quantidade); ","")&amp;IF(AND($M2105="",$N2105&lt;&gt;""),"Ano 3 (falta valor unitário); ","")&amp;IF(AND($M2105&lt;&gt;"",$N2105=""),"Ano 3 (falta quantidade); ","")&amp;IF(AND($P2105="",$Q2105&lt;&gt;""),"Ano 4 (falta valor unitário); ","")&amp;IF(AND($P2105&lt;&gt;"",$Q2105=""),"Ano 4 (falta quantidade); ","")&amp;IF(AND($S2105="",$T2105&lt;&gt;""),"Ano 5 (falta valor unitário); ","")&amp;IF(AND($S2105&lt;&gt;"",$T2105=""),"Ano 5 (falta quantidade); ","")&amp;IF(AND($V2105="",$W2105&lt;&gt;""),"Ano 6 (falta valor unitário); ","")&amp;IF(AND($V2105&lt;&gt;"",$W2105=""),"Ano 6 (falta quantidade); ","")), IF(NOT(OR(AND($G2105&lt;&gt;"",$H2105&lt;&gt;""),AND($J2105&lt;&gt;"",$K2105&lt;&gt;""),AND($M2105&lt;&gt;"",$N2105&lt;&gt;""),AND($P2105&lt;&gt;"",$Q2105&lt;&gt;""),AND($S2105&lt;&gt;"",$T2105&lt;&gt;""),AND($V2105&lt;&gt;"",$W2105&lt;&gt;""))),"Informe pelo menos um ano completo com valor unitário e quantidade.",IF(AND($C2105&lt;&gt;"",$E2105&lt;&gt;"",LEFT(TRIM($C2105),1)&lt;&gt;LEFT(TRIM($E2105),1)),"Categoria e tipo estão incompatíveis.",IF(IF(OR($E2105="",$F2105=""),FALSE(),IFERROR(COUNTIF(INDIRECT("UNITS_"&amp;SUBSTITUTE(LEFT($E2105,FIND(" ",$E2105&amp;" ")-1),".","_")),$F2105)=0,TRUE())),"Unidade incompatível com o tipo selecionado.",IF(OR(AND(ISNUMBER(SEARCH("comunic",LOWER($B2105))),LEFT($E2105,3)&lt;&gt;"4.4"),AND(ISNUMBER(SEARCH("monitor",LOWER($B2105))),NOT(OR(LEFT($E2105,3)="1.5",LEFT($E2105,3)="2.5")))),"Revise a classificação do item conforme as regras de preenchimento.",IF(AND($B2105&lt;&gt;"",OR(ISNUMBER(SEARCH("outro",LOWER($B2105))),ISNUMBER(SEARCH("divers",LOWER($B2105))),ISNUMBER(SEARCH("kit",LOWER($B2105))),ISNUMBER(SEARCH("ferrament",LOWER($B2105))),ISNUMBER(SEARCH("epi",LOWER($B2105)))),NOT(OR($Z2105&lt;&gt;"",$AA2105&lt;&gt;""))),"Descrição muito genérica: detalhe melhor o item e registre o racional no memorial ou em anexo.",IF(AND($Y2105=0,$B2105&lt;&gt;"",OR($G2105&lt;&gt;"",$H2105&lt;&gt;"",$J2105&lt;&gt;"",$K2105&lt;&gt;"",$M2105&lt;&gt;"",$N2105&lt;&gt;"",$P2105&lt;&gt;"",$Q2105&lt;&gt;"",$S2105&lt;&gt;"",$T2105&lt;&gt;"",$V2105&lt;&gt;"",$W2105&lt;&gt;"")),"O item possui dados lançados, mas o total está zerado. Revise os valores informados.","")))))))))))))))</f>
        <v/>
      </c>
    </row>
    <row r="2106" spans="1:35" ht="14.25" customHeight="1" x14ac:dyDescent="0.25">
      <c r="A2106" s="57" t="str">
        <f t="shared" si="416"/>
        <v/>
      </c>
      <c r="B2106" s="58"/>
      <c r="C2106" s="58"/>
      <c r="D2106" s="58"/>
      <c r="E2106" s="58"/>
      <c r="F2106" s="58"/>
      <c r="G2106" s="269"/>
      <c r="H2106" s="59"/>
      <c r="I2106" s="273">
        <f t="shared" si="417"/>
        <v>0</v>
      </c>
      <c r="J2106" s="269"/>
      <c r="K2106" s="59"/>
      <c r="L2106" s="270">
        <f t="shared" si="418"/>
        <v>0</v>
      </c>
      <c r="M2106" s="269"/>
      <c r="N2106" s="59"/>
      <c r="O2106" s="270">
        <f t="shared" si="419"/>
        <v>0</v>
      </c>
      <c r="P2106" s="269"/>
      <c r="Q2106" s="59"/>
      <c r="R2106" s="271">
        <f t="shared" si="420"/>
        <v>0</v>
      </c>
      <c r="S2106" s="269"/>
      <c r="T2106" s="59"/>
      <c r="U2106" s="270">
        <f t="shared" si="421"/>
        <v>0</v>
      </c>
      <c r="V2106" s="269"/>
      <c r="W2106" s="59"/>
      <c r="X2106" s="270">
        <f t="shared" si="422"/>
        <v>0</v>
      </c>
      <c r="Y2106" s="270">
        <f t="shared" si="423"/>
        <v>0</v>
      </c>
      <c r="Z2106" s="58"/>
      <c r="AA2106" s="58"/>
      <c r="AB2106" s="60" t="str">
        <f t="shared" si="424"/>
        <v/>
      </c>
      <c r="AC2106" s="21" t="b">
        <f t="shared" si="425"/>
        <v>0</v>
      </c>
      <c r="AD2106" s="21" t="b">
        <f t="shared" si="426"/>
        <v>0</v>
      </c>
      <c r="AE2106" s="21" t="b">
        <f t="shared" si="427"/>
        <v>0</v>
      </c>
      <c r="AF2106" s="21" t="b">
        <f ca="1">OR(AND($AC2106,NOT($AD2106)),AND($AC2106,OR(AND($G2106="",$H2106&lt;&gt;""),AND($G2106&lt;&gt;"",$H2106=""),AND($J2106="",$K2106&lt;&gt;""),AND($J2106&lt;&gt;"",$K2106=""),AND($M2106="",$N2106&lt;&gt;""),AND($M2106&lt;&gt;"",$N2106=""),AND($P2106="",$Q2106&lt;&gt;""),AND($P2106&lt;&gt;"",$Q2106=""),AND($S2106="",$T2106&lt;&gt;""),AND($S2106&lt;&gt;"",$T2106=""),AND($V2106="",$W2106&lt;&gt;""),AND($V2106&lt;&gt;"",$W2106=""))),AND($C2106&lt;&gt;"",$E2106&lt;&gt;"",LEFT(TRIM($C2106),1)&lt;&gt;LEFT(TRIM($E2106),1)),IF(OR($E2106="",$F2106=""),FALSE(),IFERROR(COUNTIF(INDIRECT("UNITS_"&amp;SUBSTITUTE(LEFT($E2106,FIND(" ",$E2106&amp;" ")-1),".","_")),$F2106)=0,TRUE())),AND($B2106&lt;&gt;"",OR(ISNUMBER(SEARCH("outro",LOWER($B2106))),ISNUMBER(SEARCH("divers",LOWER($B2106))),ISNUMBER(SEARCH("etc",LOWER($B2106))))),OR(AND(ISNUMBER(SEARCH("comunic",LOWER($B2106))),LEFT($E2106,3)&lt;&gt;"4.4"),AND(ISNUMBER(SEARCH("monitor",LOWER($B2106))),NOT(OR(LEFT($E2106,3)="1.5",LEFT($E2106,3)="2.5")))),AND($B2106&lt;&gt;"",OR(LEFT($C2106,1)="1",LEFT($C2106,1)="2"),$D2106=""),AND($D2106&lt;&gt;"",NOT(OR(LEFT($C2106,1)="1",LEFT($C2106,1)="2"))),AND($D2106&lt;&gt;"",COUNTIF(' PROJETO'!$B$14:$B$16,$D2106)=0),IF($D2106="",FALSE(),IF(COUNTIF(' PROJETO'!$B$14:$B$16,$D2106)=0,FALSE(),IFERROR(INDEX(' PROJETO'!$C$14:$C$16,MATCH($D2106,' PROJETO'!$B$14:$B$16,0))&lt;&gt;"Sim",FALSE()))))</f>
        <v>0</v>
      </c>
      <c r="AG2106" s="21" t="b">
        <f>AND($AC2106,$Y2106&gt;'CONFG.  LISTAS'!$F$4,$Z2106="",$AA2106="")</f>
        <v>0</v>
      </c>
      <c r="AH2106" s="21" t="str">
        <f t="shared" si="428"/>
        <v/>
      </c>
      <c r="AI2106" s="43" t="str">
        <f ca="1">IF(NOT($AC2106),"",IF(OR($B2106="",$C2106="",$E2106="",$F2106=""),"Preencha descrição, categoria, tipo e unidade.",IF(AND($B2106&lt;&gt;"",OR(LEFT($C2106,1)="1",LEFT($C2106,1)="2"),$D2106=""),"Informe a prática de restauração para itens diretos.",IF(AND($D2106&lt;&gt;"",NOT(OR(LEFT($C2106,1)="1",LEFT($C2106,1)="2"))),"Custos indiretos não devem pertencer a uma prática específica.",IF(AND($D2106&lt;&gt;"",COUNTIF(' PROJETO'!$B$14:$B$16,$D2106)=0),"Prática de restauração inválida ou não cadastrada.",IF(IF($D2106="",FALSE(),IF(COUNTIF(' PROJETO'!$B$14:$B$16,$D2106)=0,FALSE(),IFERROR(INDEX(' PROJETO'!$C$14:$C$16,MATCH($D2106,' PROJETO'!$B$14:$B$16,0))&lt;&gt;"Sim",FALSE()))),"A prática informada no item não foi selecionada na aba Projeto.",IF(AND(MAX($I2106,$L2106,$O2106,$R2106,$U2106,$X2106)&gt;'CONFG.  LISTAS'!$F$4,NOT(OR($Z2106&lt;&gt;"",$AA2106&lt;&gt;""))),"Memorial de cálculo ou anexo obrigatório não informado para item acima do limite.",IF(OR(AND($G2106&lt;&gt;"",$H2106&lt;&gt;"",OR($G2106&lt;=0,$H2106&lt;=0)),AND($J2106&lt;&gt;"",$K2106&lt;&gt;"",OR($J2106&lt;=0,$K2106&lt;=0)),AND($M2106&lt;&gt;"",$N2106&lt;&gt;"",OR($M2106&lt;=0,$N2106&lt;=0)),AND($P2106&lt;&gt;"",$Q2106&lt;&gt;"",OR($P2106&lt;=0,$Q2106&lt;=0)),AND($S2106&lt;&gt;"",$T2106&lt;&gt;"",OR($S2106&lt;=0,$T2106&lt;=0)),AND($V2106&lt;&gt;"",$W2106&lt;&gt;"",OR($V2106&lt;=0,$W2106&lt;=0))),"Revise os valores informados: valor unitário e quantidade devem ser maiores que zero.",IF(OR(AND($G2106="",$H2106&lt;&gt;""),AND($G2106&lt;&gt;"",$H2106=""),AND($J2106="",$K2106&lt;&gt;""),AND($J2106&lt;&gt;"",$K2106=""),AND($M2106="",$N2106&lt;&gt;""),AND($M2106&lt;&gt;"",$N2106=""),AND($P2106="",$Q2106&lt;&gt;""),AND($P2106&lt;&gt;"",$Q2106=""),AND($S2106="",$T2106&lt;&gt;""),AND($S2106&lt;&gt;"",$T2106=""),AND($V2106="",$W2106&lt;&gt;""),AND($V2106&lt;&gt;"",$W2106="")),"Há ano preenchido parcialmente: "&amp;TRIM(IF(AND($G2106="",$H2106&lt;&gt;""),"Ano 1 (falta valor unitário); ","")&amp;IF(AND($G2106&lt;&gt;"",$H2106=""),"Ano 1 (falta quantidade); ","")&amp;IF(AND($J2106="",$K2106&lt;&gt;""),"Ano 2 (falta valor unitário); ","")&amp;IF(AND($J2106&lt;&gt;"",$K2106=""),"Ano 2 (falta quantidade); ","")&amp;IF(AND($M2106="",$N2106&lt;&gt;""),"Ano 3 (falta valor unitário); ","")&amp;IF(AND($M2106&lt;&gt;"",$N2106=""),"Ano 3 (falta quantidade); ","")&amp;IF(AND($P2106="",$Q2106&lt;&gt;""),"Ano 4 (falta valor unitário); ","")&amp;IF(AND($P2106&lt;&gt;"",$Q2106=""),"Ano 4 (falta quantidade); ","")&amp;IF(AND($S2106="",$T2106&lt;&gt;""),"Ano 5 (falta valor unitário); ","")&amp;IF(AND($S2106&lt;&gt;"",$T2106=""),"Ano 5 (falta quantidade); ","")&amp;IF(AND($V2106="",$W2106&lt;&gt;""),"Ano 6 (falta valor unitário); ","")&amp;IF(AND($V2106&lt;&gt;"",$W2106=""),"Ano 6 (falta quantidade); ","")), IF(NOT(OR(AND($G2106&lt;&gt;"",$H2106&lt;&gt;""),AND($J2106&lt;&gt;"",$K2106&lt;&gt;""),AND($M2106&lt;&gt;"",$N2106&lt;&gt;""),AND($P2106&lt;&gt;"",$Q2106&lt;&gt;""),AND($S2106&lt;&gt;"",$T2106&lt;&gt;""),AND($V2106&lt;&gt;"",$W2106&lt;&gt;""))),"Informe pelo menos um ano completo com valor unitário e quantidade.",IF(AND($C2106&lt;&gt;"",$E2106&lt;&gt;"",LEFT(TRIM($C2106),1)&lt;&gt;LEFT(TRIM($E2106),1)),"Categoria e tipo estão incompatíveis.",IF(IF(OR($E2106="",$F2106=""),FALSE(),IFERROR(COUNTIF(INDIRECT("UNITS_"&amp;SUBSTITUTE(LEFT($E2106,FIND(" ",$E2106&amp;" ")-1),".","_")),$F2106)=0,TRUE())),"Unidade incompatível com o tipo selecionado.",IF(OR(AND(ISNUMBER(SEARCH("comunic",LOWER($B2106))),LEFT($E2106,3)&lt;&gt;"4.4"),AND(ISNUMBER(SEARCH("monitor",LOWER($B2106))),NOT(OR(LEFT($E2106,3)="1.5",LEFT($E2106,3)="2.5")))),"Revise a classificação do item conforme as regras de preenchimento.",IF(AND($B2106&lt;&gt;"",OR(ISNUMBER(SEARCH("outro",LOWER($B2106))),ISNUMBER(SEARCH("divers",LOWER($B2106))),ISNUMBER(SEARCH("kit",LOWER($B2106))),ISNUMBER(SEARCH("ferrament",LOWER($B2106))),ISNUMBER(SEARCH("epi",LOWER($B2106)))),NOT(OR($Z2106&lt;&gt;"",$AA2106&lt;&gt;""))),"Descrição muito genérica: detalhe melhor o item e registre o racional no memorial ou em anexo.",IF(AND($Y2106=0,$B2106&lt;&gt;"",OR($G2106&lt;&gt;"",$H2106&lt;&gt;"",$J2106&lt;&gt;"",$K2106&lt;&gt;"",$M2106&lt;&gt;"",$N2106&lt;&gt;"",$P2106&lt;&gt;"",$Q2106&lt;&gt;"",$S2106&lt;&gt;"",$T2106&lt;&gt;"",$V2106&lt;&gt;"",$W2106&lt;&gt;"")),"O item possui dados lançados, mas o total está zerado. Revise os valores informados.","")))))))))))))))</f>
        <v/>
      </c>
    </row>
    <row r="2107" spans="1:35" ht="14.25" customHeight="1" x14ac:dyDescent="0.25">
      <c r="A2107" s="57" t="str">
        <f t="shared" si="416"/>
        <v/>
      </c>
      <c r="B2107" s="61"/>
      <c r="C2107" s="61"/>
      <c r="D2107" s="58"/>
      <c r="E2107" s="61"/>
      <c r="F2107" s="61"/>
      <c r="G2107" s="272"/>
      <c r="H2107" s="62"/>
      <c r="I2107" s="273">
        <f t="shared" si="417"/>
        <v>0</v>
      </c>
      <c r="J2107" s="272"/>
      <c r="K2107" s="62"/>
      <c r="L2107" s="270">
        <f t="shared" si="418"/>
        <v>0</v>
      </c>
      <c r="M2107" s="272"/>
      <c r="N2107" s="62"/>
      <c r="O2107" s="270">
        <f t="shared" si="419"/>
        <v>0</v>
      </c>
      <c r="P2107" s="272"/>
      <c r="Q2107" s="62"/>
      <c r="R2107" s="271">
        <f t="shared" si="420"/>
        <v>0</v>
      </c>
      <c r="S2107" s="272"/>
      <c r="T2107" s="62"/>
      <c r="U2107" s="270">
        <f t="shared" si="421"/>
        <v>0</v>
      </c>
      <c r="V2107" s="272"/>
      <c r="W2107" s="62"/>
      <c r="X2107" s="270">
        <f t="shared" si="422"/>
        <v>0</v>
      </c>
      <c r="Y2107" s="270">
        <f t="shared" si="423"/>
        <v>0</v>
      </c>
      <c r="Z2107" s="61"/>
      <c r="AA2107" s="61"/>
      <c r="AB2107" s="60" t="str">
        <f t="shared" si="424"/>
        <v/>
      </c>
      <c r="AC2107" s="21" t="b">
        <f t="shared" si="425"/>
        <v>0</v>
      </c>
      <c r="AD2107" s="21" t="b">
        <f t="shared" si="426"/>
        <v>0</v>
      </c>
      <c r="AE2107" s="21" t="b">
        <f t="shared" si="427"/>
        <v>0</v>
      </c>
      <c r="AF2107" s="21" t="b">
        <f ca="1">OR(AND($AC2107,NOT($AD2107)),AND($AC2107,OR(AND($G2107="",$H2107&lt;&gt;""),AND($G2107&lt;&gt;"",$H2107=""),AND($J2107="",$K2107&lt;&gt;""),AND($J2107&lt;&gt;"",$K2107=""),AND($M2107="",$N2107&lt;&gt;""),AND($M2107&lt;&gt;"",$N2107=""),AND($P2107="",$Q2107&lt;&gt;""),AND($P2107&lt;&gt;"",$Q2107=""),AND($S2107="",$T2107&lt;&gt;""),AND($S2107&lt;&gt;"",$T2107=""),AND($V2107="",$W2107&lt;&gt;""),AND($V2107&lt;&gt;"",$W2107=""))),AND($C2107&lt;&gt;"",$E2107&lt;&gt;"",LEFT(TRIM($C2107),1)&lt;&gt;LEFT(TRIM($E2107),1)),IF(OR($E2107="",$F2107=""),FALSE(),IFERROR(COUNTIF(INDIRECT("UNITS_"&amp;SUBSTITUTE(LEFT($E2107,FIND(" ",$E2107&amp;" ")-1),".","_")),$F2107)=0,TRUE())),AND($B2107&lt;&gt;"",OR(ISNUMBER(SEARCH("outro",LOWER($B2107))),ISNUMBER(SEARCH("divers",LOWER($B2107))),ISNUMBER(SEARCH("etc",LOWER($B2107))))),OR(AND(ISNUMBER(SEARCH("comunic",LOWER($B2107))),LEFT($E2107,3)&lt;&gt;"4.4"),AND(ISNUMBER(SEARCH("monitor",LOWER($B2107))),NOT(OR(LEFT($E2107,3)="1.5",LEFT($E2107,3)="2.5")))),AND($B2107&lt;&gt;"",OR(LEFT($C2107,1)="1",LEFT($C2107,1)="2"),$D2107=""),AND($D2107&lt;&gt;"",NOT(OR(LEFT($C2107,1)="1",LEFT($C2107,1)="2"))),AND($D2107&lt;&gt;"",COUNTIF(' PROJETO'!$B$14:$B$16,$D2107)=0),IF($D2107="",FALSE(),IF(COUNTIF(' PROJETO'!$B$14:$B$16,$D2107)=0,FALSE(),IFERROR(INDEX(' PROJETO'!$C$14:$C$16,MATCH($D2107,' PROJETO'!$B$14:$B$16,0))&lt;&gt;"Sim",FALSE()))))</f>
        <v>0</v>
      </c>
      <c r="AG2107" s="21" t="b">
        <f>AND($AC2107,$Y2107&gt;'CONFG.  LISTAS'!$F$4,$Z2107="",$AA2107="")</f>
        <v>0</v>
      </c>
      <c r="AH2107" s="21" t="str">
        <f t="shared" si="428"/>
        <v/>
      </c>
      <c r="AI2107" s="43" t="str">
        <f ca="1">IF(NOT($AC2107),"",IF(OR($B2107="",$C2107="",$E2107="",$F2107=""),"Preencha descrição, categoria, tipo e unidade.",IF(AND($B2107&lt;&gt;"",OR(LEFT($C2107,1)="1",LEFT($C2107,1)="2"),$D2107=""),"Informe a prática de restauração para itens diretos.",IF(AND($D2107&lt;&gt;"",NOT(OR(LEFT($C2107,1)="1",LEFT($C2107,1)="2"))),"Custos indiretos não devem pertencer a uma prática específica.",IF(AND($D2107&lt;&gt;"",COUNTIF(' PROJETO'!$B$14:$B$16,$D2107)=0),"Prática de restauração inválida ou não cadastrada.",IF(IF($D2107="",FALSE(),IF(COUNTIF(' PROJETO'!$B$14:$B$16,$D2107)=0,FALSE(),IFERROR(INDEX(' PROJETO'!$C$14:$C$16,MATCH($D2107,' PROJETO'!$B$14:$B$16,0))&lt;&gt;"Sim",FALSE()))),"A prática informada no item não foi selecionada na aba Projeto.",IF(AND(MAX($I2107,$L2107,$O2107,$R2107,$U2107,$X2107)&gt;'CONFG.  LISTAS'!$F$4,NOT(OR($Z2107&lt;&gt;"",$AA2107&lt;&gt;""))),"Memorial de cálculo ou anexo obrigatório não informado para item acima do limite.",IF(OR(AND($G2107&lt;&gt;"",$H2107&lt;&gt;"",OR($G2107&lt;=0,$H2107&lt;=0)),AND($J2107&lt;&gt;"",$K2107&lt;&gt;"",OR($J2107&lt;=0,$K2107&lt;=0)),AND($M2107&lt;&gt;"",$N2107&lt;&gt;"",OR($M2107&lt;=0,$N2107&lt;=0)),AND($P2107&lt;&gt;"",$Q2107&lt;&gt;"",OR($P2107&lt;=0,$Q2107&lt;=0)),AND($S2107&lt;&gt;"",$T2107&lt;&gt;"",OR($S2107&lt;=0,$T2107&lt;=0)),AND($V2107&lt;&gt;"",$W2107&lt;&gt;"",OR($V2107&lt;=0,$W2107&lt;=0))),"Revise os valores informados: valor unitário e quantidade devem ser maiores que zero.",IF(OR(AND($G2107="",$H2107&lt;&gt;""),AND($G2107&lt;&gt;"",$H2107=""),AND($J2107="",$K2107&lt;&gt;""),AND($J2107&lt;&gt;"",$K2107=""),AND($M2107="",$N2107&lt;&gt;""),AND($M2107&lt;&gt;"",$N2107=""),AND($P2107="",$Q2107&lt;&gt;""),AND($P2107&lt;&gt;"",$Q2107=""),AND($S2107="",$T2107&lt;&gt;""),AND($S2107&lt;&gt;"",$T2107=""),AND($V2107="",$W2107&lt;&gt;""),AND($V2107&lt;&gt;"",$W2107="")),"Há ano preenchido parcialmente: "&amp;TRIM(IF(AND($G2107="",$H2107&lt;&gt;""),"Ano 1 (falta valor unitário); ","")&amp;IF(AND($G2107&lt;&gt;"",$H2107=""),"Ano 1 (falta quantidade); ","")&amp;IF(AND($J2107="",$K2107&lt;&gt;""),"Ano 2 (falta valor unitário); ","")&amp;IF(AND($J2107&lt;&gt;"",$K2107=""),"Ano 2 (falta quantidade); ","")&amp;IF(AND($M2107="",$N2107&lt;&gt;""),"Ano 3 (falta valor unitário); ","")&amp;IF(AND($M2107&lt;&gt;"",$N2107=""),"Ano 3 (falta quantidade); ","")&amp;IF(AND($P2107="",$Q2107&lt;&gt;""),"Ano 4 (falta valor unitário); ","")&amp;IF(AND($P2107&lt;&gt;"",$Q2107=""),"Ano 4 (falta quantidade); ","")&amp;IF(AND($S2107="",$T2107&lt;&gt;""),"Ano 5 (falta valor unitário); ","")&amp;IF(AND($S2107&lt;&gt;"",$T2107=""),"Ano 5 (falta quantidade); ","")&amp;IF(AND($V2107="",$W2107&lt;&gt;""),"Ano 6 (falta valor unitário); ","")&amp;IF(AND($V2107&lt;&gt;"",$W2107=""),"Ano 6 (falta quantidade); ","")), IF(NOT(OR(AND($G2107&lt;&gt;"",$H2107&lt;&gt;""),AND($J2107&lt;&gt;"",$K2107&lt;&gt;""),AND($M2107&lt;&gt;"",$N2107&lt;&gt;""),AND($P2107&lt;&gt;"",$Q2107&lt;&gt;""),AND($S2107&lt;&gt;"",$T2107&lt;&gt;""),AND($V2107&lt;&gt;"",$W2107&lt;&gt;""))),"Informe pelo menos um ano completo com valor unitário e quantidade.",IF(AND($C2107&lt;&gt;"",$E2107&lt;&gt;"",LEFT(TRIM($C2107),1)&lt;&gt;LEFT(TRIM($E2107),1)),"Categoria e tipo estão incompatíveis.",IF(IF(OR($E2107="",$F2107=""),FALSE(),IFERROR(COUNTIF(INDIRECT("UNITS_"&amp;SUBSTITUTE(LEFT($E2107,FIND(" ",$E2107&amp;" ")-1),".","_")),$F2107)=0,TRUE())),"Unidade incompatível com o tipo selecionado.",IF(OR(AND(ISNUMBER(SEARCH("comunic",LOWER($B2107))),LEFT($E2107,3)&lt;&gt;"4.4"),AND(ISNUMBER(SEARCH("monitor",LOWER($B2107))),NOT(OR(LEFT($E2107,3)="1.5",LEFT($E2107,3)="2.5")))),"Revise a classificação do item conforme as regras de preenchimento.",IF(AND($B2107&lt;&gt;"",OR(ISNUMBER(SEARCH("outro",LOWER($B2107))),ISNUMBER(SEARCH("divers",LOWER($B2107))),ISNUMBER(SEARCH("kit",LOWER($B2107))),ISNUMBER(SEARCH("ferrament",LOWER($B2107))),ISNUMBER(SEARCH("epi",LOWER($B2107)))),NOT(OR($Z2107&lt;&gt;"",$AA2107&lt;&gt;""))),"Descrição muito genérica: detalhe melhor o item e registre o racional no memorial ou em anexo.",IF(AND($Y2107=0,$B2107&lt;&gt;"",OR($G2107&lt;&gt;"",$H2107&lt;&gt;"",$J2107&lt;&gt;"",$K2107&lt;&gt;"",$M2107&lt;&gt;"",$N2107&lt;&gt;"",$P2107&lt;&gt;"",$Q2107&lt;&gt;"",$S2107&lt;&gt;"",$T2107&lt;&gt;"",$V2107&lt;&gt;"",$W2107&lt;&gt;"")),"O item possui dados lançados, mas o total está zerado. Revise os valores informados.","")))))))))))))))</f>
        <v/>
      </c>
    </row>
    <row r="2108" spans="1:35" ht="14.25" customHeight="1" x14ac:dyDescent="0.25">
      <c r="A2108" s="57" t="str">
        <f t="shared" si="416"/>
        <v/>
      </c>
      <c r="B2108" s="58"/>
      <c r="C2108" s="58"/>
      <c r="D2108" s="58"/>
      <c r="E2108" s="58"/>
      <c r="F2108" s="58"/>
      <c r="G2108" s="269"/>
      <c r="H2108" s="59"/>
      <c r="I2108" s="273">
        <f t="shared" si="417"/>
        <v>0</v>
      </c>
      <c r="J2108" s="269"/>
      <c r="K2108" s="59"/>
      <c r="L2108" s="270">
        <f t="shared" si="418"/>
        <v>0</v>
      </c>
      <c r="M2108" s="269"/>
      <c r="N2108" s="59"/>
      <c r="O2108" s="270">
        <f t="shared" si="419"/>
        <v>0</v>
      </c>
      <c r="P2108" s="269"/>
      <c r="Q2108" s="59"/>
      <c r="R2108" s="271">
        <f t="shared" si="420"/>
        <v>0</v>
      </c>
      <c r="S2108" s="269"/>
      <c r="T2108" s="59"/>
      <c r="U2108" s="270">
        <f t="shared" si="421"/>
        <v>0</v>
      </c>
      <c r="V2108" s="269"/>
      <c r="W2108" s="59"/>
      <c r="X2108" s="270">
        <f t="shared" si="422"/>
        <v>0</v>
      </c>
      <c r="Y2108" s="270">
        <f t="shared" si="423"/>
        <v>0</v>
      </c>
      <c r="Z2108" s="58"/>
      <c r="AA2108" s="58"/>
      <c r="AB2108" s="60" t="str">
        <f t="shared" si="424"/>
        <v/>
      </c>
      <c r="AC2108" s="21" t="b">
        <f t="shared" si="425"/>
        <v>0</v>
      </c>
      <c r="AD2108" s="21" t="b">
        <f t="shared" si="426"/>
        <v>0</v>
      </c>
      <c r="AE2108" s="21" t="b">
        <f t="shared" si="427"/>
        <v>0</v>
      </c>
      <c r="AF2108" s="21" t="b">
        <f ca="1">OR(AND($AC2108,NOT($AD2108)),AND($AC2108,OR(AND($G2108="",$H2108&lt;&gt;""),AND($G2108&lt;&gt;"",$H2108=""),AND($J2108="",$K2108&lt;&gt;""),AND($J2108&lt;&gt;"",$K2108=""),AND($M2108="",$N2108&lt;&gt;""),AND($M2108&lt;&gt;"",$N2108=""),AND($P2108="",$Q2108&lt;&gt;""),AND($P2108&lt;&gt;"",$Q2108=""),AND($S2108="",$T2108&lt;&gt;""),AND($S2108&lt;&gt;"",$T2108=""),AND($V2108="",$W2108&lt;&gt;""),AND($V2108&lt;&gt;"",$W2108=""))),AND($C2108&lt;&gt;"",$E2108&lt;&gt;"",LEFT(TRIM($C2108),1)&lt;&gt;LEFT(TRIM($E2108),1)),IF(OR($E2108="",$F2108=""),FALSE(),IFERROR(COUNTIF(INDIRECT("UNITS_"&amp;SUBSTITUTE(LEFT($E2108,FIND(" ",$E2108&amp;" ")-1),".","_")),$F2108)=0,TRUE())),AND($B2108&lt;&gt;"",OR(ISNUMBER(SEARCH("outro",LOWER($B2108))),ISNUMBER(SEARCH("divers",LOWER($B2108))),ISNUMBER(SEARCH("etc",LOWER($B2108))))),OR(AND(ISNUMBER(SEARCH("comunic",LOWER($B2108))),LEFT($E2108,3)&lt;&gt;"4.4"),AND(ISNUMBER(SEARCH("monitor",LOWER($B2108))),NOT(OR(LEFT($E2108,3)="1.5",LEFT($E2108,3)="2.5")))),AND($B2108&lt;&gt;"",OR(LEFT($C2108,1)="1",LEFT($C2108,1)="2"),$D2108=""),AND($D2108&lt;&gt;"",NOT(OR(LEFT($C2108,1)="1",LEFT($C2108,1)="2"))),AND($D2108&lt;&gt;"",COUNTIF(' PROJETO'!$B$14:$B$16,$D2108)=0),IF($D2108="",FALSE(),IF(COUNTIF(' PROJETO'!$B$14:$B$16,$D2108)=0,FALSE(),IFERROR(INDEX(' PROJETO'!$C$14:$C$16,MATCH($D2108,' PROJETO'!$B$14:$B$16,0))&lt;&gt;"Sim",FALSE()))))</f>
        <v>0</v>
      </c>
      <c r="AG2108" s="21" t="b">
        <f>AND($AC2108,$Y2108&gt;'CONFG.  LISTAS'!$F$4,$Z2108="",$AA2108="")</f>
        <v>0</v>
      </c>
      <c r="AH2108" s="21" t="str">
        <f t="shared" si="428"/>
        <v/>
      </c>
      <c r="AI2108" s="43" t="str">
        <f ca="1">IF(NOT($AC2108),"",IF(OR($B2108="",$C2108="",$E2108="",$F2108=""),"Preencha descrição, categoria, tipo e unidade.",IF(AND($B2108&lt;&gt;"",OR(LEFT($C2108,1)="1",LEFT($C2108,1)="2"),$D2108=""),"Informe a prática de restauração para itens diretos.",IF(AND($D2108&lt;&gt;"",NOT(OR(LEFT($C2108,1)="1",LEFT($C2108,1)="2"))),"Custos indiretos não devem pertencer a uma prática específica.",IF(AND($D2108&lt;&gt;"",COUNTIF(' PROJETO'!$B$14:$B$16,$D2108)=0),"Prática de restauração inválida ou não cadastrada.",IF(IF($D2108="",FALSE(),IF(COUNTIF(' PROJETO'!$B$14:$B$16,$D2108)=0,FALSE(),IFERROR(INDEX(' PROJETO'!$C$14:$C$16,MATCH($D2108,' PROJETO'!$B$14:$B$16,0))&lt;&gt;"Sim",FALSE()))),"A prática informada no item não foi selecionada na aba Projeto.",IF(AND(MAX($I2108,$L2108,$O2108,$R2108,$U2108,$X2108)&gt;'CONFG.  LISTAS'!$F$4,NOT(OR($Z2108&lt;&gt;"",$AA2108&lt;&gt;""))),"Memorial de cálculo ou anexo obrigatório não informado para item acima do limite.",IF(OR(AND($G2108&lt;&gt;"",$H2108&lt;&gt;"",OR($G2108&lt;=0,$H2108&lt;=0)),AND($J2108&lt;&gt;"",$K2108&lt;&gt;"",OR($J2108&lt;=0,$K2108&lt;=0)),AND($M2108&lt;&gt;"",$N2108&lt;&gt;"",OR($M2108&lt;=0,$N2108&lt;=0)),AND($P2108&lt;&gt;"",$Q2108&lt;&gt;"",OR($P2108&lt;=0,$Q2108&lt;=0)),AND($S2108&lt;&gt;"",$T2108&lt;&gt;"",OR($S2108&lt;=0,$T2108&lt;=0)),AND($V2108&lt;&gt;"",$W2108&lt;&gt;"",OR($V2108&lt;=0,$W2108&lt;=0))),"Revise os valores informados: valor unitário e quantidade devem ser maiores que zero.",IF(OR(AND($G2108="",$H2108&lt;&gt;""),AND($G2108&lt;&gt;"",$H2108=""),AND($J2108="",$K2108&lt;&gt;""),AND($J2108&lt;&gt;"",$K2108=""),AND($M2108="",$N2108&lt;&gt;""),AND($M2108&lt;&gt;"",$N2108=""),AND($P2108="",$Q2108&lt;&gt;""),AND($P2108&lt;&gt;"",$Q2108=""),AND($S2108="",$T2108&lt;&gt;""),AND($S2108&lt;&gt;"",$T2108=""),AND($V2108="",$W2108&lt;&gt;""),AND($V2108&lt;&gt;"",$W2108="")),"Há ano preenchido parcialmente: "&amp;TRIM(IF(AND($G2108="",$H2108&lt;&gt;""),"Ano 1 (falta valor unitário); ","")&amp;IF(AND($G2108&lt;&gt;"",$H2108=""),"Ano 1 (falta quantidade); ","")&amp;IF(AND($J2108="",$K2108&lt;&gt;""),"Ano 2 (falta valor unitário); ","")&amp;IF(AND($J2108&lt;&gt;"",$K2108=""),"Ano 2 (falta quantidade); ","")&amp;IF(AND($M2108="",$N2108&lt;&gt;""),"Ano 3 (falta valor unitário); ","")&amp;IF(AND($M2108&lt;&gt;"",$N2108=""),"Ano 3 (falta quantidade); ","")&amp;IF(AND($P2108="",$Q2108&lt;&gt;""),"Ano 4 (falta valor unitário); ","")&amp;IF(AND($P2108&lt;&gt;"",$Q2108=""),"Ano 4 (falta quantidade); ","")&amp;IF(AND($S2108="",$T2108&lt;&gt;""),"Ano 5 (falta valor unitário); ","")&amp;IF(AND($S2108&lt;&gt;"",$T2108=""),"Ano 5 (falta quantidade); ","")&amp;IF(AND($V2108="",$W2108&lt;&gt;""),"Ano 6 (falta valor unitário); ","")&amp;IF(AND($V2108&lt;&gt;"",$W2108=""),"Ano 6 (falta quantidade); ","")), IF(NOT(OR(AND($G2108&lt;&gt;"",$H2108&lt;&gt;""),AND($J2108&lt;&gt;"",$K2108&lt;&gt;""),AND($M2108&lt;&gt;"",$N2108&lt;&gt;""),AND($P2108&lt;&gt;"",$Q2108&lt;&gt;""),AND($S2108&lt;&gt;"",$T2108&lt;&gt;""),AND($V2108&lt;&gt;"",$W2108&lt;&gt;""))),"Informe pelo menos um ano completo com valor unitário e quantidade.",IF(AND($C2108&lt;&gt;"",$E2108&lt;&gt;"",LEFT(TRIM($C2108),1)&lt;&gt;LEFT(TRIM($E2108),1)),"Categoria e tipo estão incompatíveis.",IF(IF(OR($E2108="",$F2108=""),FALSE(),IFERROR(COUNTIF(INDIRECT("UNITS_"&amp;SUBSTITUTE(LEFT($E2108,FIND(" ",$E2108&amp;" ")-1),".","_")),$F2108)=0,TRUE())),"Unidade incompatível com o tipo selecionado.",IF(OR(AND(ISNUMBER(SEARCH("comunic",LOWER($B2108))),LEFT($E2108,3)&lt;&gt;"4.4"),AND(ISNUMBER(SEARCH("monitor",LOWER($B2108))),NOT(OR(LEFT($E2108,3)="1.5",LEFT($E2108,3)="2.5")))),"Revise a classificação do item conforme as regras de preenchimento.",IF(AND($B2108&lt;&gt;"",OR(ISNUMBER(SEARCH("outro",LOWER($B2108))),ISNUMBER(SEARCH("divers",LOWER($B2108))),ISNUMBER(SEARCH("kit",LOWER($B2108))),ISNUMBER(SEARCH("ferrament",LOWER($B2108))),ISNUMBER(SEARCH("epi",LOWER($B2108)))),NOT(OR($Z2108&lt;&gt;"",$AA2108&lt;&gt;""))),"Descrição muito genérica: detalhe melhor o item e registre o racional no memorial ou em anexo.",IF(AND($Y2108=0,$B2108&lt;&gt;"",OR($G2108&lt;&gt;"",$H2108&lt;&gt;"",$J2108&lt;&gt;"",$K2108&lt;&gt;"",$M2108&lt;&gt;"",$N2108&lt;&gt;"",$P2108&lt;&gt;"",$Q2108&lt;&gt;"",$S2108&lt;&gt;"",$T2108&lt;&gt;"",$V2108&lt;&gt;"",$W2108&lt;&gt;"")),"O item possui dados lançados, mas o total está zerado. Revise os valores informados.","")))))))))))))))</f>
        <v/>
      </c>
    </row>
    <row r="2109" spans="1:35" ht="14.25" customHeight="1" x14ac:dyDescent="0.25">
      <c r="A2109" s="57" t="str">
        <f t="shared" si="416"/>
        <v/>
      </c>
      <c r="B2109" s="61"/>
      <c r="C2109" s="61"/>
      <c r="D2109" s="58"/>
      <c r="E2109" s="61"/>
      <c r="F2109" s="61"/>
      <c r="G2109" s="272"/>
      <c r="H2109" s="62"/>
      <c r="I2109" s="273">
        <f t="shared" si="417"/>
        <v>0</v>
      </c>
      <c r="J2109" s="272"/>
      <c r="K2109" s="62"/>
      <c r="L2109" s="270">
        <f t="shared" si="418"/>
        <v>0</v>
      </c>
      <c r="M2109" s="272"/>
      <c r="N2109" s="62"/>
      <c r="O2109" s="270">
        <f t="shared" si="419"/>
        <v>0</v>
      </c>
      <c r="P2109" s="272"/>
      <c r="Q2109" s="62"/>
      <c r="R2109" s="271">
        <f t="shared" si="420"/>
        <v>0</v>
      </c>
      <c r="S2109" s="272"/>
      <c r="T2109" s="62"/>
      <c r="U2109" s="270">
        <f t="shared" si="421"/>
        <v>0</v>
      </c>
      <c r="V2109" s="272"/>
      <c r="W2109" s="62"/>
      <c r="X2109" s="270">
        <f t="shared" si="422"/>
        <v>0</v>
      </c>
      <c r="Y2109" s="270">
        <f t="shared" si="423"/>
        <v>0</v>
      </c>
      <c r="Z2109" s="61"/>
      <c r="AA2109" s="61"/>
      <c r="AB2109" s="60" t="str">
        <f t="shared" si="424"/>
        <v/>
      </c>
      <c r="AC2109" s="21" t="b">
        <f t="shared" si="425"/>
        <v>0</v>
      </c>
      <c r="AD2109" s="21" t="b">
        <f t="shared" si="426"/>
        <v>0</v>
      </c>
      <c r="AE2109" s="21" t="b">
        <f t="shared" si="427"/>
        <v>0</v>
      </c>
      <c r="AF2109" s="21" t="b">
        <f ca="1">OR(AND($AC2109,NOT($AD2109)),AND($AC2109,OR(AND($G2109="",$H2109&lt;&gt;""),AND($G2109&lt;&gt;"",$H2109=""),AND($J2109="",$K2109&lt;&gt;""),AND($J2109&lt;&gt;"",$K2109=""),AND($M2109="",$N2109&lt;&gt;""),AND($M2109&lt;&gt;"",$N2109=""),AND($P2109="",$Q2109&lt;&gt;""),AND($P2109&lt;&gt;"",$Q2109=""),AND($S2109="",$T2109&lt;&gt;""),AND($S2109&lt;&gt;"",$T2109=""),AND($V2109="",$W2109&lt;&gt;""),AND($V2109&lt;&gt;"",$W2109=""))),AND($C2109&lt;&gt;"",$E2109&lt;&gt;"",LEFT(TRIM($C2109),1)&lt;&gt;LEFT(TRIM($E2109),1)),IF(OR($E2109="",$F2109=""),FALSE(),IFERROR(COUNTIF(INDIRECT("UNITS_"&amp;SUBSTITUTE(LEFT($E2109,FIND(" ",$E2109&amp;" ")-1),".","_")),$F2109)=0,TRUE())),AND($B2109&lt;&gt;"",OR(ISNUMBER(SEARCH("outro",LOWER($B2109))),ISNUMBER(SEARCH("divers",LOWER($B2109))),ISNUMBER(SEARCH("etc",LOWER($B2109))))),OR(AND(ISNUMBER(SEARCH("comunic",LOWER($B2109))),LEFT($E2109,3)&lt;&gt;"4.4"),AND(ISNUMBER(SEARCH("monitor",LOWER($B2109))),NOT(OR(LEFT($E2109,3)="1.5",LEFT($E2109,3)="2.5")))),AND($B2109&lt;&gt;"",OR(LEFT($C2109,1)="1",LEFT($C2109,1)="2"),$D2109=""),AND($D2109&lt;&gt;"",NOT(OR(LEFT($C2109,1)="1",LEFT($C2109,1)="2"))),AND($D2109&lt;&gt;"",COUNTIF(' PROJETO'!$B$14:$B$16,$D2109)=0),IF($D2109="",FALSE(),IF(COUNTIF(' PROJETO'!$B$14:$B$16,$D2109)=0,FALSE(),IFERROR(INDEX(' PROJETO'!$C$14:$C$16,MATCH($D2109,' PROJETO'!$B$14:$B$16,0))&lt;&gt;"Sim",FALSE()))))</f>
        <v>0</v>
      </c>
      <c r="AG2109" s="21" t="b">
        <f>AND($AC2109,$Y2109&gt;'CONFG.  LISTAS'!$F$4,$Z2109="",$AA2109="")</f>
        <v>0</v>
      </c>
      <c r="AH2109" s="21" t="str">
        <f t="shared" si="428"/>
        <v/>
      </c>
      <c r="AI2109" s="43" t="str">
        <f ca="1">IF(NOT($AC2109),"",IF(OR($B2109="",$C2109="",$E2109="",$F2109=""),"Preencha descrição, categoria, tipo e unidade.",IF(AND($B2109&lt;&gt;"",OR(LEFT($C2109,1)="1",LEFT($C2109,1)="2"),$D2109=""),"Informe a prática de restauração para itens diretos.",IF(AND($D2109&lt;&gt;"",NOT(OR(LEFT($C2109,1)="1",LEFT($C2109,1)="2"))),"Custos indiretos não devem pertencer a uma prática específica.",IF(AND($D2109&lt;&gt;"",COUNTIF(' PROJETO'!$B$14:$B$16,$D2109)=0),"Prática de restauração inválida ou não cadastrada.",IF(IF($D2109="",FALSE(),IF(COUNTIF(' PROJETO'!$B$14:$B$16,$D2109)=0,FALSE(),IFERROR(INDEX(' PROJETO'!$C$14:$C$16,MATCH($D2109,' PROJETO'!$B$14:$B$16,0))&lt;&gt;"Sim",FALSE()))),"A prática informada no item não foi selecionada na aba Projeto.",IF(AND(MAX($I2109,$L2109,$O2109,$R2109,$U2109,$X2109)&gt;'CONFG.  LISTAS'!$F$4,NOT(OR($Z2109&lt;&gt;"",$AA2109&lt;&gt;""))),"Memorial de cálculo ou anexo obrigatório não informado para item acima do limite.",IF(OR(AND($G2109&lt;&gt;"",$H2109&lt;&gt;"",OR($G2109&lt;=0,$H2109&lt;=0)),AND($J2109&lt;&gt;"",$K2109&lt;&gt;"",OR($J2109&lt;=0,$K2109&lt;=0)),AND($M2109&lt;&gt;"",$N2109&lt;&gt;"",OR($M2109&lt;=0,$N2109&lt;=0)),AND($P2109&lt;&gt;"",$Q2109&lt;&gt;"",OR($P2109&lt;=0,$Q2109&lt;=0)),AND($S2109&lt;&gt;"",$T2109&lt;&gt;"",OR($S2109&lt;=0,$T2109&lt;=0)),AND($V2109&lt;&gt;"",$W2109&lt;&gt;"",OR($V2109&lt;=0,$W2109&lt;=0))),"Revise os valores informados: valor unitário e quantidade devem ser maiores que zero.",IF(OR(AND($G2109="",$H2109&lt;&gt;""),AND($G2109&lt;&gt;"",$H2109=""),AND($J2109="",$K2109&lt;&gt;""),AND($J2109&lt;&gt;"",$K2109=""),AND($M2109="",$N2109&lt;&gt;""),AND($M2109&lt;&gt;"",$N2109=""),AND($P2109="",$Q2109&lt;&gt;""),AND($P2109&lt;&gt;"",$Q2109=""),AND($S2109="",$T2109&lt;&gt;""),AND($S2109&lt;&gt;"",$T2109=""),AND($V2109="",$W2109&lt;&gt;""),AND($V2109&lt;&gt;"",$W2109="")),"Há ano preenchido parcialmente: "&amp;TRIM(IF(AND($G2109="",$H2109&lt;&gt;""),"Ano 1 (falta valor unitário); ","")&amp;IF(AND($G2109&lt;&gt;"",$H2109=""),"Ano 1 (falta quantidade); ","")&amp;IF(AND($J2109="",$K2109&lt;&gt;""),"Ano 2 (falta valor unitário); ","")&amp;IF(AND($J2109&lt;&gt;"",$K2109=""),"Ano 2 (falta quantidade); ","")&amp;IF(AND($M2109="",$N2109&lt;&gt;""),"Ano 3 (falta valor unitário); ","")&amp;IF(AND($M2109&lt;&gt;"",$N2109=""),"Ano 3 (falta quantidade); ","")&amp;IF(AND($P2109="",$Q2109&lt;&gt;""),"Ano 4 (falta valor unitário); ","")&amp;IF(AND($P2109&lt;&gt;"",$Q2109=""),"Ano 4 (falta quantidade); ","")&amp;IF(AND($S2109="",$T2109&lt;&gt;""),"Ano 5 (falta valor unitário); ","")&amp;IF(AND($S2109&lt;&gt;"",$T2109=""),"Ano 5 (falta quantidade); ","")&amp;IF(AND($V2109="",$W2109&lt;&gt;""),"Ano 6 (falta valor unitário); ","")&amp;IF(AND($V2109&lt;&gt;"",$W2109=""),"Ano 6 (falta quantidade); ","")), IF(NOT(OR(AND($G2109&lt;&gt;"",$H2109&lt;&gt;""),AND($J2109&lt;&gt;"",$K2109&lt;&gt;""),AND($M2109&lt;&gt;"",$N2109&lt;&gt;""),AND($P2109&lt;&gt;"",$Q2109&lt;&gt;""),AND($S2109&lt;&gt;"",$T2109&lt;&gt;""),AND($V2109&lt;&gt;"",$W2109&lt;&gt;""))),"Informe pelo menos um ano completo com valor unitário e quantidade.",IF(AND($C2109&lt;&gt;"",$E2109&lt;&gt;"",LEFT(TRIM($C2109),1)&lt;&gt;LEFT(TRIM($E2109),1)),"Categoria e tipo estão incompatíveis.",IF(IF(OR($E2109="",$F2109=""),FALSE(),IFERROR(COUNTIF(INDIRECT("UNITS_"&amp;SUBSTITUTE(LEFT($E2109,FIND(" ",$E2109&amp;" ")-1),".","_")),$F2109)=0,TRUE())),"Unidade incompatível com o tipo selecionado.",IF(OR(AND(ISNUMBER(SEARCH("comunic",LOWER($B2109))),LEFT($E2109,3)&lt;&gt;"4.4"),AND(ISNUMBER(SEARCH("monitor",LOWER($B2109))),NOT(OR(LEFT($E2109,3)="1.5",LEFT($E2109,3)="2.5")))),"Revise a classificação do item conforme as regras de preenchimento.",IF(AND($B2109&lt;&gt;"",OR(ISNUMBER(SEARCH("outro",LOWER($B2109))),ISNUMBER(SEARCH("divers",LOWER($B2109))),ISNUMBER(SEARCH("kit",LOWER($B2109))),ISNUMBER(SEARCH("ferrament",LOWER($B2109))),ISNUMBER(SEARCH("epi",LOWER($B2109)))),NOT(OR($Z2109&lt;&gt;"",$AA2109&lt;&gt;""))),"Descrição muito genérica: detalhe melhor o item e registre o racional no memorial ou em anexo.",IF(AND($Y2109=0,$B2109&lt;&gt;"",OR($G2109&lt;&gt;"",$H2109&lt;&gt;"",$J2109&lt;&gt;"",$K2109&lt;&gt;"",$M2109&lt;&gt;"",$N2109&lt;&gt;"",$P2109&lt;&gt;"",$Q2109&lt;&gt;"",$S2109&lt;&gt;"",$T2109&lt;&gt;"",$V2109&lt;&gt;"",$W2109&lt;&gt;"")),"O item possui dados lançados, mas o total está zerado. Revise os valores informados.","")))))))))))))))</f>
        <v/>
      </c>
    </row>
    <row r="2110" spans="1:35" ht="14.25" customHeight="1" x14ac:dyDescent="0.25">
      <c r="A2110" s="57" t="str">
        <f t="shared" si="416"/>
        <v/>
      </c>
      <c r="B2110" s="58"/>
      <c r="C2110" s="58"/>
      <c r="D2110" s="58"/>
      <c r="E2110" s="58"/>
      <c r="F2110" s="58"/>
      <c r="G2110" s="269"/>
      <c r="H2110" s="59"/>
      <c r="I2110" s="273">
        <f t="shared" si="417"/>
        <v>0</v>
      </c>
      <c r="J2110" s="269"/>
      <c r="K2110" s="59"/>
      <c r="L2110" s="270">
        <f t="shared" si="418"/>
        <v>0</v>
      </c>
      <c r="M2110" s="269"/>
      <c r="N2110" s="59"/>
      <c r="O2110" s="270">
        <f t="shared" si="419"/>
        <v>0</v>
      </c>
      <c r="P2110" s="269"/>
      <c r="Q2110" s="59"/>
      <c r="R2110" s="271">
        <f t="shared" si="420"/>
        <v>0</v>
      </c>
      <c r="S2110" s="269"/>
      <c r="T2110" s="59"/>
      <c r="U2110" s="270">
        <f t="shared" si="421"/>
        <v>0</v>
      </c>
      <c r="V2110" s="269"/>
      <c r="W2110" s="59"/>
      <c r="X2110" s="270">
        <f t="shared" si="422"/>
        <v>0</v>
      </c>
      <c r="Y2110" s="270">
        <f t="shared" si="423"/>
        <v>0</v>
      </c>
      <c r="Z2110" s="58"/>
      <c r="AA2110" s="58"/>
      <c r="AB2110" s="60" t="str">
        <f t="shared" si="424"/>
        <v/>
      </c>
      <c r="AC2110" s="21" t="b">
        <f t="shared" si="425"/>
        <v>0</v>
      </c>
      <c r="AD2110" s="21" t="b">
        <f t="shared" si="426"/>
        <v>0</v>
      </c>
      <c r="AE2110" s="21" t="b">
        <f t="shared" si="427"/>
        <v>0</v>
      </c>
      <c r="AF2110" s="21" t="b">
        <f ca="1">OR(AND($AC2110,NOT($AD2110)),AND($AC2110,OR(AND($G2110="",$H2110&lt;&gt;""),AND($G2110&lt;&gt;"",$H2110=""),AND($J2110="",$K2110&lt;&gt;""),AND($J2110&lt;&gt;"",$K2110=""),AND($M2110="",$N2110&lt;&gt;""),AND($M2110&lt;&gt;"",$N2110=""),AND($P2110="",$Q2110&lt;&gt;""),AND($P2110&lt;&gt;"",$Q2110=""),AND($S2110="",$T2110&lt;&gt;""),AND($S2110&lt;&gt;"",$T2110=""),AND($V2110="",$W2110&lt;&gt;""),AND($V2110&lt;&gt;"",$W2110=""))),AND($C2110&lt;&gt;"",$E2110&lt;&gt;"",LEFT(TRIM($C2110),1)&lt;&gt;LEFT(TRIM($E2110),1)),IF(OR($E2110="",$F2110=""),FALSE(),IFERROR(COUNTIF(INDIRECT("UNITS_"&amp;SUBSTITUTE(LEFT($E2110,FIND(" ",$E2110&amp;" ")-1),".","_")),$F2110)=0,TRUE())),AND($B2110&lt;&gt;"",OR(ISNUMBER(SEARCH("outro",LOWER($B2110))),ISNUMBER(SEARCH("divers",LOWER($B2110))),ISNUMBER(SEARCH("etc",LOWER($B2110))))),OR(AND(ISNUMBER(SEARCH("comunic",LOWER($B2110))),LEFT($E2110,3)&lt;&gt;"4.4"),AND(ISNUMBER(SEARCH("monitor",LOWER($B2110))),NOT(OR(LEFT($E2110,3)="1.5",LEFT($E2110,3)="2.5")))),AND($B2110&lt;&gt;"",OR(LEFT($C2110,1)="1",LEFT($C2110,1)="2"),$D2110=""),AND($D2110&lt;&gt;"",NOT(OR(LEFT($C2110,1)="1",LEFT($C2110,1)="2"))),AND($D2110&lt;&gt;"",COUNTIF(' PROJETO'!$B$14:$B$16,$D2110)=0),IF($D2110="",FALSE(),IF(COUNTIF(' PROJETO'!$B$14:$B$16,$D2110)=0,FALSE(),IFERROR(INDEX(' PROJETO'!$C$14:$C$16,MATCH($D2110,' PROJETO'!$B$14:$B$16,0))&lt;&gt;"Sim",FALSE()))))</f>
        <v>0</v>
      </c>
      <c r="AG2110" s="21" t="b">
        <f>AND($AC2110,$Y2110&gt;'CONFG.  LISTAS'!$F$4,$Z2110="",$AA2110="")</f>
        <v>0</v>
      </c>
      <c r="AH2110" s="21" t="str">
        <f t="shared" si="428"/>
        <v/>
      </c>
      <c r="AI2110" s="43" t="str">
        <f ca="1">IF(NOT($AC2110),"",IF(OR($B2110="",$C2110="",$E2110="",$F2110=""),"Preencha descrição, categoria, tipo e unidade.",IF(AND($B2110&lt;&gt;"",OR(LEFT($C2110,1)="1",LEFT($C2110,1)="2"),$D2110=""),"Informe a prática de restauração para itens diretos.",IF(AND($D2110&lt;&gt;"",NOT(OR(LEFT($C2110,1)="1",LEFT($C2110,1)="2"))),"Custos indiretos não devem pertencer a uma prática específica.",IF(AND($D2110&lt;&gt;"",COUNTIF(' PROJETO'!$B$14:$B$16,$D2110)=0),"Prática de restauração inválida ou não cadastrada.",IF(IF($D2110="",FALSE(),IF(COUNTIF(' PROJETO'!$B$14:$B$16,$D2110)=0,FALSE(),IFERROR(INDEX(' PROJETO'!$C$14:$C$16,MATCH($D2110,' PROJETO'!$B$14:$B$16,0))&lt;&gt;"Sim",FALSE()))),"A prática informada no item não foi selecionada na aba Projeto.",IF(AND(MAX($I2110,$L2110,$O2110,$R2110,$U2110,$X2110)&gt;'CONFG.  LISTAS'!$F$4,NOT(OR($Z2110&lt;&gt;"",$AA2110&lt;&gt;""))),"Memorial de cálculo ou anexo obrigatório não informado para item acima do limite.",IF(OR(AND($G2110&lt;&gt;"",$H2110&lt;&gt;"",OR($G2110&lt;=0,$H2110&lt;=0)),AND($J2110&lt;&gt;"",$K2110&lt;&gt;"",OR($J2110&lt;=0,$K2110&lt;=0)),AND($M2110&lt;&gt;"",$N2110&lt;&gt;"",OR($M2110&lt;=0,$N2110&lt;=0)),AND($P2110&lt;&gt;"",$Q2110&lt;&gt;"",OR($P2110&lt;=0,$Q2110&lt;=0)),AND($S2110&lt;&gt;"",$T2110&lt;&gt;"",OR($S2110&lt;=0,$T2110&lt;=0)),AND($V2110&lt;&gt;"",$W2110&lt;&gt;"",OR($V2110&lt;=0,$W2110&lt;=0))),"Revise os valores informados: valor unitário e quantidade devem ser maiores que zero.",IF(OR(AND($G2110="",$H2110&lt;&gt;""),AND($G2110&lt;&gt;"",$H2110=""),AND($J2110="",$K2110&lt;&gt;""),AND($J2110&lt;&gt;"",$K2110=""),AND($M2110="",$N2110&lt;&gt;""),AND($M2110&lt;&gt;"",$N2110=""),AND($P2110="",$Q2110&lt;&gt;""),AND($P2110&lt;&gt;"",$Q2110=""),AND($S2110="",$T2110&lt;&gt;""),AND($S2110&lt;&gt;"",$T2110=""),AND($V2110="",$W2110&lt;&gt;""),AND($V2110&lt;&gt;"",$W2110="")),"Há ano preenchido parcialmente: "&amp;TRIM(IF(AND($G2110="",$H2110&lt;&gt;""),"Ano 1 (falta valor unitário); ","")&amp;IF(AND($G2110&lt;&gt;"",$H2110=""),"Ano 1 (falta quantidade); ","")&amp;IF(AND($J2110="",$K2110&lt;&gt;""),"Ano 2 (falta valor unitário); ","")&amp;IF(AND($J2110&lt;&gt;"",$K2110=""),"Ano 2 (falta quantidade); ","")&amp;IF(AND($M2110="",$N2110&lt;&gt;""),"Ano 3 (falta valor unitário); ","")&amp;IF(AND($M2110&lt;&gt;"",$N2110=""),"Ano 3 (falta quantidade); ","")&amp;IF(AND($P2110="",$Q2110&lt;&gt;""),"Ano 4 (falta valor unitário); ","")&amp;IF(AND($P2110&lt;&gt;"",$Q2110=""),"Ano 4 (falta quantidade); ","")&amp;IF(AND($S2110="",$T2110&lt;&gt;""),"Ano 5 (falta valor unitário); ","")&amp;IF(AND($S2110&lt;&gt;"",$T2110=""),"Ano 5 (falta quantidade); ","")&amp;IF(AND($V2110="",$W2110&lt;&gt;""),"Ano 6 (falta valor unitário); ","")&amp;IF(AND($V2110&lt;&gt;"",$W2110=""),"Ano 6 (falta quantidade); ","")), IF(NOT(OR(AND($G2110&lt;&gt;"",$H2110&lt;&gt;""),AND($J2110&lt;&gt;"",$K2110&lt;&gt;""),AND($M2110&lt;&gt;"",$N2110&lt;&gt;""),AND($P2110&lt;&gt;"",$Q2110&lt;&gt;""),AND($S2110&lt;&gt;"",$T2110&lt;&gt;""),AND($V2110&lt;&gt;"",$W2110&lt;&gt;""))),"Informe pelo menos um ano completo com valor unitário e quantidade.",IF(AND($C2110&lt;&gt;"",$E2110&lt;&gt;"",LEFT(TRIM($C2110),1)&lt;&gt;LEFT(TRIM($E2110),1)),"Categoria e tipo estão incompatíveis.",IF(IF(OR($E2110="",$F2110=""),FALSE(),IFERROR(COUNTIF(INDIRECT("UNITS_"&amp;SUBSTITUTE(LEFT($E2110,FIND(" ",$E2110&amp;" ")-1),".","_")),$F2110)=0,TRUE())),"Unidade incompatível com o tipo selecionado.",IF(OR(AND(ISNUMBER(SEARCH("comunic",LOWER($B2110))),LEFT($E2110,3)&lt;&gt;"4.4"),AND(ISNUMBER(SEARCH("monitor",LOWER($B2110))),NOT(OR(LEFT($E2110,3)="1.5",LEFT($E2110,3)="2.5")))),"Revise a classificação do item conforme as regras de preenchimento.",IF(AND($B2110&lt;&gt;"",OR(ISNUMBER(SEARCH("outro",LOWER($B2110))),ISNUMBER(SEARCH("divers",LOWER($B2110))),ISNUMBER(SEARCH("kit",LOWER($B2110))),ISNUMBER(SEARCH("ferrament",LOWER($B2110))),ISNUMBER(SEARCH("epi",LOWER($B2110)))),NOT(OR($Z2110&lt;&gt;"",$AA2110&lt;&gt;""))),"Descrição muito genérica: detalhe melhor o item e registre o racional no memorial ou em anexo.",IF(AND($Y2110=0,$B2110&lt;&gt;"",OR($G2110&lt;&gt;"",$H2110&lt;&gt;"",$J2110&lt;&gt;"",$K2110&lt;&gt;"",$M2110&lt;&gt;"",$N2110&lt;&gt;"",$P2110&lt;&gt;"",$Q2110&lt;&gt;"",$S2110&lt;&gt;"",$T2110&lt;&gt;"",$V2110&lt;&gt;"",$W2110&lt;&gt;"")),"O item possui dados lançados, mas o total está zerado. Revise os valores informados.","")))))))))))))))</f>
        <v/>
      </c>
    </row>
    <row r="2111" spans="1:35" ht="14.25" customHeight="1" x14ac:dyDescent="0.25">
      <c r="A2111" s="57" t="str">
        <f t="shared" si="416"/>
        <v/>
      </c>
      <c r="B2111" s="61"/>
      <c r="C2111" s="61"/>
      <c r="D2111" s="58"/>
      <c r="E2111" s="61"/>
      <c r="F2111" s="61"/>
      <c r="G2111" s="272"/>
      <c r="H2111" s="62"/>
      <c r="I2111" s="273">
        <f t="shared" si="417"/>
        <v>0</v>
      </c>
      <c r="J2111" s="272"/>
      <c r="K2111" s="62"/>
      <c r="L2111" s="270">
        <f t="shared" si="418"/>
        <v>0</v>
      </c>
      <c r="M2111" s="272"/>
      <c r="N2111" s="62"/>
      <c r="O2111" s="270">
        <f t="shared" si="419"/>
        <v>0</v>
      </c>
      <c r="P2111" s="272"/>
      <c r="Q2111" s="62"/>
      <c r="R2111" s="271">
        <f t="shared" si="420"/>
        <v>0</v>
      </c>
      <c r="S2111" s="272"/>
      <c r="T2111" s="62"/>
      <c r="U2111" s="270">
        <f t="shared" si="421"/>
        <v>0</v>
      </c>
      <c r="V2111" s="272"/>
      <c r="W2111" s="62"/>
      <c r="X2111" s="270">
        <f t="shared" si="422"/>
        <v>0</v>
      </c>
      <c r="Y2111" s="270">
        <f t="shared" si="423"/>
        <v>0</v>
      </c>
      <c r="Z2111" s="61"/>
      <c r="AA2111" s="61"/>
      <c r="AB2111" s="60" t="str">
        <f t="shared" si="424"/>
        <v/>
      </c>
      <c r="AC2111" s="21" t="b">
        <f t="shared" si="425"/>
        <v>0</v>
      </c>
      <c r="AD2111" s="21" t="b">
        <f t="shared" si="426"/>
        <v>0</v>
      </c>
      <c r="AE2111" s="21" t="b">
        <f t="shared" si="427"/>
        <v>0</v>
      </c>
      <c r="AF2111" s="21" t="b">
        <f ca="1">OR(AND($AC2111,NOT($AD2111)),AND($AC2111,OR(AND($G2111="",$H2111&lt;&gt;""),AND($G2111&lt;&gt;"",$H2111=""),AND($J2111="",$K2111&lt;&gt;""),AND($J2111&lt;&gt;"",$K2111=""),AND($M2111="",$N2111&lt;&gt;""),AND($M2111&lt;&gt;"",$N2111=""),AND($P2111="",$Q2111&lt;&gt;""),AND($P2111&lt;&gt;"",$Q2111=""),AND($S2111="",$T2111&lt;&gt;""),AND($S2111&lt;&gt;"",$T2111=""),AND($V2111="",$W2111&lt;&gt;""),AND($V2111&lt;&gt;"",$W2111=""))),AND($C2111&lt;&gt;"",$E2111&lt;&gt;"",LEFT(TRIM($C2111),1)&lt;&gt;LEFT(TRIM($E2111),1)),IF(OR($E2111="",$F2111=""),FALSE(),IFERROR(COUNTIF(INDIRECT("UNITS_"&amp;SUBSTITUTE(LEFT($E2111,FIND(" ",$E2111&amp;" ")-1),".","_")),$F2111)=0,TRUE())),AND($B2111&lt;&gt;"",OR(ISNUMBER(SEARCH("outro",LOWER($B2111))),ISNUMBER(SEARCH("divers",LOWER($B2111))),ISNUMBER(SEARCH("etc",LOWER($B2111))))),OR(AND(ISNUMBER(SEARCH("comunic",LOWER($B2111))),LEFT($E2111,3)&lt;&gt;"4.4"),AND(ISNUMBER(SEARCH("monitor",LOWER($B2111))),NOT(OR(LEFT($E2111,3)="1.5",LEFT($E2111,3)="2.5")))),AND($B2111&lt;&gt;"",OR(LEFT($C2111,1)="1",LEFT($C2111,1)="2"),$D2111=""),AND($D2111&lt;&gt;"",NOT(OR(LEFT($C2111,1)="1",LEFT($C2111,1)="2"))),AND($D2111&lt;&gt;"",COUNTIF(' PROJETO'!$B$14:$B$16,$D2111)=0),IF($D2111="",FALSE(),IF(COUNTIF(' PROJETO'!$B$14:$B$16,$D2111)=0,FALSE(),IFERROR(INDEX(' PROJETO'!$C$14:$C$16,MATCH($D2111,' PROJETO'!$B$14:$B$16,0))&lt;&gt;"Sim",FALSE()))))</f>
        <v>0</v>
      </c>
      <c r="AG2111" s="21" t="b">
        <f>AND($AC2111,$Y2111&gt;'CONFG.  LISTAS'!$F$4,$Z2111="",$AA2111="")</f>
        <v>0</v>
      </c>
      <c r="AH2111" s="21" t="str">
        <f t="shared" si="428"/>
        <v/>
      </c>
      <c r="AI2111" s="43" t="str">
        <f ca="1">IF(NOT($AC2111),"",IF(OR($B2111="",$C2111="",$E2111="",$F2111=""),"Preencha descrição, categoria, tipo e unidade.",IF(AND($B2111&lt;&gt;"",OR(LEFT($C2111,1)="1",LEFT($C2111,1)="2"),$D2111=""),"Informe a prática de restauração para itens diretos.",IF(AND($D2111&lt;&gt;"",NOT(OR(LEFT($C2111,1)="1",LEFT($C2111,1)="2"))),"Custos indiretos não devem pertencer a uma prática específica.",IF(AND($D2111&lt;&gt;"",COUNTIF(' PROJETO'!$B$14:$B$16,$D2111)=0),"Prática de restauração inválida ou não cadastrada.",IF(IF($D2111="",FALSE(),IF(COUNTIF(' PROJETO'!$B$14:$B$16,$D2111)=0,FALSE(),IFERROR(INDEX(' PROJETO'!$C$14:$C$16,MATCH($D2111,' PROJETO'!$B$14:$B$16,0))&lt;&gt;"Sim",FALSE()))),"A prática informada no item não foi selecionada na aba Projeto.",IF(AND(MAX($I2111,$L2111,$O2111,$R2111,$U2111,$X2111)&gt;'CONFG.  LISTAS'!$F$4,NOT(OR($Z2111&lt;&gt;"",$AA2111&lt;&gt;""))),"Memorial de cálculo ou anexo obrigatório não informado para item acima do limite.",IF(OR(AND($G2111&lt;&gt;"",$H2111&lt;&gt;"",OR($G2111&lt;=0,$H2111&lt;=0)),AND($J2111&lt;&gt;"",$K2111&lt;&gt;"",OR($J2111&lt;=0,$K2111&lt;=0)),AND($M2111&lt;&gt;"",$N2111&lt;&gt;"",OR($M2111&lt;=0,$N2111&lt;=0)),AND($P2111&lt;&gt;"",$Q2111&lt;&gt;"",OR($P2111&lt;=0,$Q2111&lt;=0)),AND($S2111&lt;&gt;"",$T2111&lt;&gt;"",OR($S2111&lt;=0,$T2111&lt;=0)),AND($V2111&lt;&gt;"",$W2111&lt;&gt;"",OR($V2111&lt;=0,$W2111&lt;=0))),"Revise os valores informados: valor unitário e quantidade devem ser maiores que zero.",IF(OR(AND($G2111="",$H2111&lt;&gt;""),AND($G2111&lt;&gt;"",$H2111=""),AND($J2111="",$K2111&lt;&gt;""),AND($J2111&lt;&gt;"",$K2111=""),AND($M2111="",$N2111&lt;&gt;""),AND($M2111&lt;&gt;"",$N2111=""),AND($P2111="",$Q2111&lt;&gt;""),AND($P2111&lt;&gt;"",$Q2111=""),AND($S2111="",$T2111&lt;&gt;""),AND($S2111&lt;&gt;"",$T2111=""),AND($V2111="",$W2111&lt;&gt;""),AND($V2111&lt;&gt;"",$W2111="")),"Há ano preenchido parcialmente: "&amp;TRIM(IF(AND($G2111="",$H2111&lt;&gt;""),"Ano 1 (falta valor unitário); ","")&amp;IF(AND($G2111&lt;&gt;"",$H2111=""),"Ano 1 (falta quantidade); ","")&amp;IF(AND($J2111="",$K2111&lt;&gt;""),"Ano 2 (falta valor unitário); ","")&amp;IF(AND($J2111&lt;&gt;"",$K2111=""),"Ano 2 (falta quantidade); ","")&amp;IF(AND($M2111="",$N2111&lt;&gt;""),"Ano 3 (falta valor unitário); ","")&amp;IF(AND($M2111&lt;&gt;"",$N2111=""),"Ano 3 (falta quantidade); ","")&amp;IF(AND($P2111="",$Q2111&lt;&gt;""),"Ano 4 (falta valor unitário); ","")&amp;IF(AND($P2111&lt;&gt;"",$Q2111=""),"Ano 4 (falta quantidade); ","")&amp;IF(AND($S2111="",$T2111&lt;&gt;""),"Ano 5 (falta valor unitário); ","")&amp;IF(AND($S2111&lt;&gt;"",$T2111=""),"Ano 5 (falta quantidade); ","")&amp;IF(AND($V2111="",$W2111&lt;&gt;""),"Ano 6 (falta valor unitário); ","")&amp;IF(AND($V2111&lt;&gt;"",$W2111=""),"Ano 6 (falta quantidade); ","")), IF(NOT(OR(AND($G2111&lt;&gt;"",$H2111&lt;&gt;""),AND($J2111&lt;&gt;"",$K2111&lt;&gt;""),AND($M2111&lt;&gt;"",$N2111&lt;&gt;""),AND($P2111&lt;&gt;"",$Q2111&lt;&gt;""),AND($S2111&lt;&gt;"",$T2111&lt;&gt;""),AND($V2111&lt;&gt;"",$W2111&lt;&gt;""))),"Informe pelo menos um ano completo com valor unitário e quantidade.",IF(AND($C2111&lt;&gt;"",$E2111&lt;&gt;"",LEFT(TRIM($C2111),1)&lt;&gt;LEFT(TRIM($E2111),1)),"Categoria e tipo estão incompatíveis.",IF(IF(OR($E2111="",$F2111=""),FALSE(),IFERROR(COUNTIF(INDIRECT("UNITS_"&amp;SUBSTITUTE(LEFT($E2111,FIND(" ",$E2111&amp;" ")-1),".","_")),$F2111)=0,TRUE())),"Unidade incompatível com o tipo selecionado.",IF(OR(AND(ISNUMBER(SEARCH("comunic",LOWER($B2111))),LEFT($E2111,3)&lt;&gt;"4.4"),AND(ISNUMBER(SEARCH("monitor",LOWER($B2111))),NOT(OR(LEFT($E2111,3)="1.5",LEFT($E2111,3)="2.5")))),"Revise a classificação do item conforme as regras de preenchimento.",IF(AND($B2111&lt;&gt;"",OR(ISNUMBER(SEARCH("outro",LOWER($B2111))),ISNUMBER(SEARCH("divers",LOWER($B2111))),ISNUMBER(SEARCH("kit",LOWER($B2111))),ISNUMBER(SEARCH("ferrament",LOWER($B2111))),ISNUMBER(SEARCH("epi",LOWER($B2111)))),NOT(OR($Z2111&lt;&gt;"",$AA2111&lt;&gt;""))),"Descrição muito genérica: detalhe melhor o item e registre o racional no memorial ou em anexo.",IF(AND($Y2111=0,$B2111&lt;&gt;"",OR($G2111&lt;&gt;"",$H2111&lt;&gt;"",$J2111&lt;&gt;"",$K2111&lt;&gt;"",$M2111&lt;&gt;"",$N2111&lt;&gt;"",$P2111&lt;&gt;"",$Q2111&lt;&gt;"",$S2111&lt;&gt;"",$T2111&lt;&gt;"",$V2111&lt;&gt;"",$W2111&lt;&gt;"")),"O item possui dados lançados, mas o total está zerado. Revise os valores informados.","")))))))))))))))</f>
        <v/>
      </c>
    </row>
    <row r="2112" spans="1:35" ht="14.25" customHeight="1" x14ac:dyDescent="0.25">
      <c r="A2112" s="57" t="str">
        <f t="shared" si="416"/>
        <v/>
      </c>
      <c r="B2112" s="58"/>
      <c r="C2112" s="58"/>
      <c r="D2112" s="58"/>
      <c r="E2112" s="58"/>
      <c r="F2112" s="58"/>
      <c r="G2112" s="269"/>
      <c r="H2112" s="59"/>
      <c r="I2112" s="273">
        <f t="shared" si="417"/>
        <v>0</v>
      </c>
      <c r="J2112" s="269"/>
      <c r="K2112" s="59"/>
      <c r="L2112" s="270">
        <f t="shared" si="418"/>
        <v>0</v>
      </c>
      <c r="M2112" s="269"/>
      <c r="N2112" s="59"/>
      <c r="O2112" s="270">
        <f t="shared" si="419"/>
        <v>0</v>
      </c>
      <c r="P2112" s="269"/>
      <c r="Q2112" s="59"/>
      <c r="R2112" s="271">
        <f t="shared" si="420"/>
        <v>0</v>
      </c>
      <c r="S2112" s="269"/>
      <c r="T2112" s="59"/>
      <c r="U2112" s="270">
        <f t="shared" si="421"/>
        <v>0</v>
      </c>
      <c r="V2112" s="269"/>
      <c r="W2112" s="59"/>
      <c r="X2112" s="270">
        <f t="shared" si="422"/>
        <v>0</v>
      </c>
      <c r="Y2112" s="270">
        <f t="shared" si="423"/>
        <v>0</v>
      </c>
      <c r="Z2112" s="58"/>
      <c r="AA2112" s="58"/>
      <c r="AB2112" s="60" t="str">
        <f t="shared" si="424"/>
        <v/>
      </c>
      <c r="AC2112" s="21" t="b">
        <f t="shared" si="425"/>
        <v>0</v>
      </c>
      <c r="AD2112" s="21" t="b">
        <f t="shared" si="426"/>
        <v>0</v>
      </c>
      <c r="AE2112" s="21" t="b">
        <f t="shared" si="427"/>
        <v>0</v>
      </c>
      <c r="AF2112" s="21" t="b">
        <f ca="1">OR(AND($AC2112,NOT($AD2112)),AND($AC2112,OR(AND($G2112="",$H2112&lt;&gt;""),AND($G2112&lt;&gt;"",$H2112=""),AND($J2112="",$K2112&lt;&gt;""),AND($J2112&lt;&gt;"",$K2112=""),AND($M2112="",$N2112&lt;&gt;""),AND($M2112&lt;&gt;"",$N2112=""),AND($P2112="",$Q2112&lt;&gt;""),AND($P2112&lt;&gt;"",$Q2112=""),AND($S2112="",$T2112&lt;&gt;""),AND($S2112&lt;&gt;"",$T2112=""),AND($V2112="",$W2112&lt;&gt;""),AND($V2112&lt;&gt;"",$W2112=""))),AND($C2112&lt;&gt;"",$E2112&lt;&gt;"",LEFT(TRIM($C2112),1)&lt;&gt;LEFT(TRIM($E2112),1)),IF(OR($E2112="",$F2112=""),FALSE(),IFERROR(COUNTIF(INDIRECT("UNITS_"&amp;SUBSTITUTE(LEFT($E2112,FIND(" ",$E2112&amp;" ")-1),".","_")),$F2112)=0,TRUE())),AND($B2112&lt;&gt;"",OR(ISNUMBER(SEARCH("outro",LOWER($B2112))),ISNUMBER(SEARCH("divers",LOWER($B2112))),ISNUMBER(SEARCH("etc",LOWER($B2112))))),OR(AND(ISNUMBER(SEARCH("comunic",LOWER($B2112))),LEFT($E2112,3)&lt;&gt;"4.4"),AND(ISNUMBER(SEARCH("monitor",LOWER($B2112))),NOT(OR(LEFT($E2112,3)="1.5",LEFT($E2112,3)="2.5")))),AND($B2112&lt;&gt;"",OR(LEFT($C2112,1)="1",LEFT($C2112,1)="2"),$D2112=""),AND($D2112&lt;&gt;"",NOT(OR(LEFT($C2112,1)="1",LEFT($C2112,1)="2"))),AND($D2112&lt;&gt;"",COUNTIF(' PROJETO'!$B$14:$B$16,$D2112)=0),IF($D2112="",FALSE(),IF(COUNTIF(' PROJETO'!$B$14:$B$16,$D2112)=0,FALSE(),IFERROR(INDEX(' PROJETO'!$C$14:$C$16,MATCH($D2112,' PROJETO'!$B$14:$B$16,0))&lt;&gt;"Sim",FALSE()))))</f>
        <v>0</v>
      </c>
      <c r="AG2112" s="21" t="b">
        <f>AND($AC2112,$Y2112&gt;'CONFG.  LISTAS'!$F$4,$Z2112="",$AA2112="")</f>
        <v>0</v>
      </c>
      <c r="AH2112" s="21" t="str">
        <f t="shared" si="428"/>
        <v/>
      </c>
      <c r="AI2112" s="43" t="str">
        <f ca="1">IF(NOT($AC2112),"",IF(OR($B2112="",$C2112="",$E2112="",$F2112=""),"Preencha descrição, categoria, tipo e unidade.",IF(AND($B2112&lt;&gt;"",OR(LEFT($C2112,1)="1",LEFT($C2112,1)="2"),$D2112=""),"Informe a prática de restauração para itens diretos.",IF(AND($D2112&lt;&gt;"",NOT(OR(LEFT($C2112,1)="1",LEFT($C2112,1)="2"))),"Custos indiretos não devem pertencer a uma prática específica.",IF(AND($D2112&lt;&gt;"",COUNTIF(' PROJETO'!$B$14:$B$16,$D2112)=0),"Prática de restauração inválida ou não cadastrada.",IF(IF($D2112="",FALSE(),IF(COUNTIF(' PROJETO'!$B$14:$B$16,$D2112)=0,FALSE(),IFERROR(INDEX(' PROJETO'!$C$14:$C$16,MATCH($D2112,' PROJETO'!$B$14:$B$16,0))&lt;&gt;"Sim",FALSE()))),"A prática informada no item não foi selecionada na aba Projeto.",IF(AND(MAX($I2112,$L2112,$O2112,$R2112,$U2112,$X2112)&gt;'CONFG.  LISTAS'!$F$4,NOT(OR($Z2112&lt;&gt;"",$AA2112&lt;&gt;""))),"Memorial de cálculo ou anexo obrigatório não informado para item acima do limite.",IF(OR(AND($G2112&lt;&gt;"",$H2112&lt;&gt;"",OR($G2112&lt;=0,$H2112&lt;=0)),AND($J2112&lt;&gt;"",$K2112&lt;&gt;"",OR($J2112&lt;=0,$K2112&lt;=0)),AND($M2112&lt;&gt;"",$N2112&lt;&gt;"",OR($M2112&lt;=0,$N2112&lt;=0)),AND($P2112&lt;&gt;"",$Q2112&lt;&gt;"",OR($P2112&lt;=0,$Q2112&lt;=0)),AND($S2112&lt;&gt;"",$T2112&lt;&gt;"",OR($S2112&lt;=0,$T2112&lt;=0)),AND($V2112&lt;&gt;"",$W2112&lt;&gt;"",OR($V2112&lt;=0,$W2112&lt;=0))),"Revise os valores informados: valor unitário e quantidade devem ser maiores que zero.",IF(OR(AND($G2112="",$H2112&lt;&gt;""),AND($G2112&lt;&gt;"",$H2112=""),AND($J2112="",$K2112&lt;&gt;""),AND($J2112&lt;&gt;"",$K2112=""),AND($M2112="",$N2112&lt;&gt;""),AND($M2112&lt;&gt;"",$N2112=""),AND($P2112="",$Q2112&lt;&gt;""),AND($P2112&lt;&gt;"",$Q2112=""),AND($S2112="",$T2112&lt;&gt;""),AND($S2112&lt;&gt;"",$T2112=""),AND($V2112="",$W2112&lt;&gt;""),AND($V2112&lt;&gt;"",$W2112="")),"Há ano preenchido parcialmente: "&amp;TRIM(IF(AND($G2112="",$H2112&lt;&gt;""),"Ano 1 (falta valor unitário); ","")&amp;IF(AND($G2112&lt;&gt;"",$H2112=""),"Ano 1 (falta quantidade); ","")&amp;IF(AND($J2112="",$K2112&lt;&gt;""),"Ano 2 (falta valor unitário); ","")&amp;IF(AND($J2112&lt;&gt;"",$K2112=""),"Ano 2 (falta quantidade); ","")&amp;IF(AND($M2112="",$N2112&lt;&gt;""),"Ano 3 (falta valor unitário); ","")&amp;IF(AND($M2112&lt;&gt;"",$N2112=""),"Ano 3 (falta quantidade); ","")&amp;IF(AND($P2112="",$Q2112&lt;&gt;""),"Ano 4 (falta valor unitário); ","")&amp;IF(AND($P2112&lt;&gt;"",$Q2112=""),"Ano 4 (falta quantidade); ","")&amp;IF(AND($S2112="",$T2112&lt;&gt;""),"Ano 5 (falta valor unitário); ","")&amp;IF(AND($S2112&lt;&gt;"",$T2112=""),"Ano 5 (falta quantidade); ","")&amp;IF(AND($V2112="",$W2112&lt;&gt;""),"Ano 6 (falta valor unitário); ","")&amp;IF(AND($V2112&lt;&gt;"",$W2112=""),"Ano 6 (falta quantidade); ","")), IF(NOT(OR(AND($G2112&lt;&gt;"",$H2112&lt;&gt;""),AND($J2112&lt;&gt;"",$K2112&lt;&gt;""),AND($M2112&lt;&gt;"",$N2112&lt;&gt;""),AND($P2112&lt;&gt;"",$Q2112&lt;&gt;""),AND($S2112&lt;&gt;"",$T2112&lt;&gt;""),AND($V2112&lt;&gt;"",$W2112&lt;&gt;""))),"Informe pelo menos um ano completo com valor unitário e quantidade.",IF(AND($C2112&lt;&gt;"",$E2112&lt;&gt;"",LEFT(TRIM($C2112),1)&lt;&gt;LEFT(TRIM($E2112),1)),"Categoria e tipo estão incompatíveis.",IF(IF(OR($E2112="",$F2112=""),FALSE(),IFERROR(COUNTIF(INDIRECT("UNITS_"&amp;SUBSTITUTE(LEFT($E2112,FIND(" ",$E2112&amp;" ")-1),".","_")),$F2112)=0,TRUE())),"Unidade incompatível com o tipo selecionado.",IF(OR(AND(ISNUMBER(SEARCH("comunic",LOWER($B2112))),LEFT($E2112,3)&lt;&gt;"4.4"),AND(ISNUMBER(SEARCH("monitor",LOWER($B2112))),NOT(OR(LEFT($E2112,3)="1.5",LEFT($E2112,3)="2.5")))),"Revise a classificação do item conforme as regras de preenchimento.",IF(AND($B2112&lt;&gt;"",OR(ISNUMBER(SEARCH("outro",LOWER($B2112))),ISNUMBER(SEARCH("divers",LOWER($B2112))),ISNUMBER(SEARCH("kit",LOWER($B2112))),ISNUMBER(SEARCH("ferrament",LOWER($B2112))),ISNUMBER(SEARCH("epi",LOWER($B2112)))),NOT(OR($Z2112&lt;&gt;"",$AA2112&lt;&gt;""))),"Descrição muito genérica: detalhe melhor o item e registre o racional no memorial ou em anexo.",IF(AND($Y2112=0,$B2112&lt;&gt;"",OR($G2112&lt;&gt;"",$H2112&lt;&gt;"",$J2112&lt;&gt;"",$K2112&lt;&gt;"",$M2112&lt;&gt;"",$N2112&lt;&gt;"",$P2112&lt;&gt;"",$Q2112&lt;&gt;"",$S2112&lt;&gt;"",$T2112&lt;&gt;"",$V2112&lt;&gt;"",$W2112&lt;&gt;"")),"O item possui dados lançados, mas o total está zerado. Revise os valores informados.","")))))))))))))))</f>
        <v/>
      </c>
    </row>
    <row r="2113" spans="1:35" ht="14.25" customHeight="1" x14ac:dyDescent="0.25">
      <c r="A2113" s="57" t="str">
        <f t="shared" si="416"/>
        <v/>
      </c>
      <c r="B2113" s="61"/>
      <c r="C2113" s="61"/>
      <c r="D2113" s="58"/>
      <c r="E2113" s="61"/>
      <c r="F2113" s="61"/>
      <c r="G2113" s="272"/>
      <c r="H2113" s="62"/>
      <c r="I2113" s="273">
        <f t="shared" si="417"/>
        <v>0</v>
      </c>
      <c r="J2113" s="272"/>
      <c r="K2113" s="62"/>
      <c r="L2113" s="270">
        <f t="shared" si="418"/>
        <v>0</v>
      </c>
      <c r="M2113" s="272"/>
      <c r="N2113" s="62"/>
      <c r="O2113" s="270">
        <f t="shared" si="419"/>
        <v>0</v>
      </c>
      <c r="P2113" s="272"/>
      <c r="Q2113" s="62"/>
      <c r="R2113" s="271">
        <f t="shared" si="420"/>
        <v>0</v>
      </c>
      <c r="S2113" s="272"/>
      <c r="T2113" s="62"/>
      <c r="U2113" s="270">
        <f t="shared" si="421"/>
        <v>0</v>
      </c>
      <c r="V2113" s="272"/>
      <c r="W2113" s="62"/>
      <c r="X2113" s="270">
        <f t="shared" si="422"/>
        <v>0</v>
      </c>
      <c r="Y2113" s="270">
        <f t="shared" si="423"/>
        <v>0</v>
      </c>
      <c r="Z2113" s="61"/>
      <c r="AA2113" s="61"/>
      <c r="AB2113" s="60" t="str">
        <f t="shared" si="424"/>
        <v/>
      </c>
      <c r="AC2113" s="21" t="b">
        <f t="shared" si="425"/>
        <v>0</v>
      </c>
      <c r="AD2113" s="21" t="b">
        <f t="shared" si="426"/>
        <v>0</v>
      </c>
      <c r="AE2113" s="21" t="b">
        <f t="shared" si="427"/>
        <v>0</v>
      </c>
      <c r="AF2113" s="21" t="b">
        <f ca="1">OR(AND($AC2113,NOT($AD2113)),AND($AC2113,OR(AND($G2113="",$H2113&lt;&gt;""),AND($G2113&lt;&gt;"",$H2113=""),AND($J2113="",$K2113&lt;&gt;""),AND($J2113&lt;&gt;"",$K2113=""),AND($M2113="",$N2113&lt;&gt;""),AND($M2113&lt;&gt;"",$N2113=""),AND($P2113="",$Q2113&lt;&gt;""),AND($P2113&lt;&gt;"",$Q2113=""),AND($S2113="",$T2113&lt;&gt;""),AND($S2113&lt;&gt;"",$T2113=""),AND($V2113="",$W2113&lt;&gt;""),AND($V2113&lt;&gt;"",$W2113=""))),AND($C2113&lt;&gt;"",$E2113&lt;&gt;"",LEFT(TRIM($C2113),1)&lt;&gt;LEFT(TRIM($E2113),1)),IF(OR($E2113="",$F2113=""),FALSE(),IFERROR(COUNTIF(INDIRECT("UNITS_"&amp;SUBSTITUTE(LEFT($E2113,FIND(" ",$E2113&amp;" ")-1),".","_")),$F2113)=0,TRUE())),AND($B2113&lt;&gt;"",OR(ISNUMBER(SEARCH("outro",LOWER($B2113))),ISNUMBER(SEARCH("divers",LOWER($B2113))),ISNUMBER(SEARCH("etc",LOWER($B2113))))),OR(AND(ISNUMBER(SEARCH("comunic",LOWER($B2113))),LEFT($E2113,3)&lt;&gt;"4.4"),AND(ISNUMBER(SEARCH("monitor",LOWER($B2113))),NOT(OR(LEFT($E2113,3)="1.5",LEFT($E2113,3)="2.5")))),AND($B2113&lt;&gt;"",OR(LEFT($C2113,1)="1",LEFT($C2113,1)="2"),$D2113=""),AND($D2113&lt;&gt;"",NOT(OR(LEFT($C2113,1)="1",LEFT($C2113,1)="2"))),AND($D2113&lt;&gt;"",COUNTIF(' PROJETO'!$B$14:$B$16,$D2113)=0),IF($D2113="",FALSE(),IF(COUNTIF(' PROJETO'!$B$14:$B$16,$D2113)=0,FALSE(),IFERROR(INDEX(' PROJETO'!$C$14:$C$16,MATCH($D2113,' PROJETO'!$B$14:$B$16,0))&lt;&gt;"Sim",FALSE()))))</f>
        <v>0</v>
      </c>
      <c r="AG2113" s="21" t="b">
        <f>AND($AC2113,$Y2113&gt;'CONFG.  LISTAS'!$F$4,$Z2113="",$AA2113="")</f>
        <v>0</v>
      </c>
      <c r="AH2113" s="21" t="str">
        <f t="shared" si="428"/>
        <v/>
      </c>
      <c r="AI2113" s="43" t="str">
        <f ca="1">IF(NOT($AC2113),"",IF(OR($B2113="",$C2113="",$E2113="",$F2113=""),"Preencha descrição, categoria, tipo e unidade.",IF(AND($B2113&lt;&gt;"",OR(LEFT($C2113,1)="1",LEFT($C2113,1)="2"),$D2113=""),"Informe a prática de restauração para itens diretos.",IF(AND($D2113&lt;&gt;"",NOT(OR(LEFT($C2113,1)="1",LEFT($C2113,1)="2"))),"Custos indiretos não devem pertencer a uma prática específica.",IF(AND($D2113&lt;&gt;"",COUNTIF(' PROJETO'!$B$14:$B$16,$D2113)=0),"Prática de restauração inválida ou não cadastrada.",IF(IF($D2113="",FALSE(),IF(COUNTIF(' PROJETO'!$B$14:$B$16,$D2113)=0,FALSE(),IFERROR(INDEX(' PROJETO'!$C$14:$C$16,MATCH($D2113,' PROJETO'!$B$14:$B$16,0))&lt;&gt;"Sim",FALSE()))),"A prática informada no item não foi selecionada na aba Projeto.",IF(AND(MAX($I2113,$L2113,$O2113,$R2113,$U2113,$X2113)&gt;'CONFG.  LISTAS'!$F$4,NOT(OR($Z2113&lt;&gt;"",$AA2113&lt;&gt;""))),"Memorial de cálculo ou anexo obrigatório não informado para item acima do limite.",IF(OR(AND($G2113&lt;&gt;"",$H2113&lt;&gt;"",OR($G2113&lt;=0,$H2113&lt;=0)),AND($J2113&lt;&gt;"",$K2113&lt;&gt;"",OR($J2113&lt;=0,$K2113&lt;=0)),AND($M2113&lt;&gt;"",$N2113&lt;&gt;"",OR($M2113&lt;=0,$N2113&lt;=0)),AND($P2113&lt;&gt;"",$Q2113&lt;&gt;"",OR($P2113&lt;=0,$Q2113&lt;=0)),AND($S2113&lt;&gt;"",$T2113&lt;&gt;"",OR($S2113&lt;=0,$T2113&lt;=0)),AND($V2113&lt;&gt;"",$W2113&lt;&gt;"",OR($V2113&lt;=0,$W2113&lt;=0))),"Revise os valores informados: valor unitário e quantidade devem ser maiores que zero.",IF(OR(AND($G2113="",$H2113&lt;&gt;""),AND($G2113&lt;&gt;"",$H2113=""),AND($J2113="",$K2113&lt;&gt;""),AND($J2113&lt;&gt;"",$K2113=""),AND($M2113="",$N2113&lt;&gt;""),AND($M2113&lt;&gt;"",$N2113=""),AND($P2113="",$Q2113&lt;&gt;""),AND($P2113&lt;&gt;"",$Q2113=""),AND($S2113="",$T2113&lt;&gt;""),AND($S2113&lt;&gt;"",$T2113=""),AND($V2113="",$W2113&lt;&gt;""),AND($V2113&lt;&gt;"",$W2113="")),"Há ano preenchido parcialmente: "&amp;TRIM(IF(AND($G2113="",$H2113&lt;&gt;""),"Ano 1 (falta valor unitário); ","")&amp;IF(AND($G2113&lt;&gt;"",$H2113=""),"Ano 1 (falta quantidade); ","")&amp;IF(AND($J2113="",$K2113&lt;&gt;""),"Ano 2 (falta valor unitário); ","")&amp;IF(AND($J2113&lt;&gt;"",$K2113=""),"Ano 2 (falta quantidade); ","")&amp;IF(AND($M2113="",$N2113&lt;&gt;""),"Ano 3 (falta valor unitário); ","")&amp;IF(AND($M2113&lt;&gt;"",$N2113=""),"Ano 3 (falta quantidade); ","")&amp;IF(AND($P2113="",$Q2113&lt;&gt;""),"Ano 4 (falta valor unitário); ","")&amp;IF(AND($P2113&lt;&gt;"",$Q2113=""),"Ano 4 (falta quantidade); ","")&amp;IF(AND($S2113="",$T2113&lt;&gt;""),"Ano 5 (falta valor unitário); ","")&amp;IF(AND($S2113&lt;&gt;"",$T2113=""),"Ano 5 (falta quantidade); ","")&amp;IF(AND($V2113="",$W2113&lt;&gt;""),"Ano 6 (falta valor unitário); ","")&amp;IF(AND($V2113&lt;&gt;"",$W2113=""),"Ano 6 (falta quantidade); ","")), IF(NOT(OR(AND($G2113&lt;&gt;"",$H2113&lt;&gt;""),AND($J2113&lt;&gt;"",$K2113&lt;&gt;""),AND($M2113&lt;&gt;"",$N2113&lt;&gt;""),AND($P2113&lt;&gt;"",$Q2113&lt;&gt;""),AND($S2113&lt;&gt;"",$T2113&lt;&gt;""),AND($V2113&lt;&gt;"",$W2113&lt;&gt;""))),"Informe pelo menos um ano completo com valor unitário e quantidade.",IF(AND($C2113&lt;&gt;"",$E2113&lt;&gt;"",LEFT(TRIM($C2113),1)&lt;&gt;LEFT(TRIM($E2113),1)),"Categoria e tipo estão incompatíveis.",IF(IF(OR($E2113="",$F2113=""),FALSE(),IFERROR(COUNTIF(INDIRECT("UNITS_"&amp;SUBSTITUTE(LEFT($E2113,FIND(" ",$E2113&amp;" ")-1),".","_")),$F2113)=0,TRUE())),"Unidade incompatível com o tipo selecionado.",IF(OR(AND(ISNUMBER(SEARCH("comunic",LOWER($B2113))),LEFT($E2113,3)&lt;&gt;"4.4"),AND(ISNUMBER(SEARCH("monitor",LOWER($B2113))),NOT(OR(LEFT($E2113,3)="1.5",LEFT($E2113,3)="2.5")))),"Revise a classificação do item conforme as regras de preenchimento.",IF(AND($B2113&lt;&gt;"",OR(ISNUMBER(SEARCH("outro",LOWER($B2113))),ISNUMBER(SEARCH("divers",LOWER($B2113))),ISNUMBER(SEARCH("kit",LOWER($B2113))),ISNUMBER(SEARCH("ferrament",LOWER($B2113))),ISNUMBER(SEARCH("epi",LOWER($B2113)))),NOT(OR($Z2113&lt;&gt;"",$AA2113&lt;&gt;""))),"Descrição muito genérica: detalhe melhor o item e registre o racional no memorial ou em anexo.",IF(AND($Y2113=0,$B2113&lt;&gt;"",OR($G2113&lt;&gt;"",$H2113&lt;&gt;"",$J2113&lt;&gt;"",$K2113&lt;&gt;"",$M2113&lt;&gt;"",$N2113&lt;&gt;"",$P2113&lt;&gt;"",$Q2113&lt;&gt;"",$S2113&lt;&gt;"",$T2113&lt;&gt;"",$V2113&lt;&gt;"",$W2113&lt;&gt;"")),"O item possui dados lançados, mas o total está zerado. Revise os valores informados.","")))))))))))))))</f>
        <v/>
      </c>
    </row>
    <row r="2114" spans="1:35" ht="14.25" customHeight="1" x14ac:dyDescent="0.25">
      <c r="A2114" s="57" t="str">
        <f t="shared" si="416"/>
        <v/>
      </c>
      <c r="B2114" s="58"/>
      <c r="C2114" s="58"/>
      <c r="D2114" s="58"/>
      <c r="E2114" s="58"/>
      <c r="F2114" s="58"/>
      <c r="G2114" s="269"/>
      <c r="H2114" s="59"/>
      <c r="I2114" s="273">
        <f t="shared" si="417"/>
        <v>0</v>
      </c>
      <c r="J2114" s="269"/>
      <c r="K2114" s="59"/>
      <c r="L2114" s="270">
        <f t="shared" si="418"/>
        <v>0</v>
      </c>
      <c r="M2114" s="269"/>
      <c r="N2114" s="59"/>
      <c r="O2114" s="270">
        <f t="shared" si="419"/>
        <v>0</v>
      </c>
      <c r="P2114" s="269"/>
      <c r="Q2114" s="59"/>
      <c r="R2114" s="271">
        <f t="shared" si="420"/>
        <v>0</v>
      </c>
      <c r="S2114" s="269"/>
      <c r="T2114" s="59"/>
      <c r="U2114" s="270">
        <f t="shared" si="421"/>
        <v>0</v>
      </c>
      <c r="V2114" s="269"/>
      <c r="W2114" s="59"/>
      <c r="X2114" s="270">
        <f t="shared" si="422"/>
        <v>0</v>
      </c>
      <c r="Y2114" s="270">
        <f t="shared" si="423"/>
        <v>0</v>
      </c>
      <c r="Z2114" s="58"/>
      <c r="AA2114" s="58"/>
      <c r="AB2114" s="60" t="str">
        <f t="shared" si="424"/>
        <v/>
      </c>
      <c r="AC2114" s="21" t="b">
        <f t="shared" si="425"/>
        <v>0</v>
      </c>
      <c r="AD2114" s="21" t="b">
        <f t="shared" si="426"/>
        <v>0</v>
      </c>
      <c r="AE2114" s="21" t="b">
        <f t="shared" si="427"/>
        <v>0</v>
      </c>
      <c r="AF2114" s="21" t="b">
        <f ca="1">OR(AND($AC2114,NOT($AD2114)),AND($AC2114,OR(AND($G2114="",$H2114&lt;&gt;""),AND($G2114&lt;&gt;"",$H2114=""),AND($J2114="",$K2114&lt;&gt;""),AND($J2114&lt;&gt;"",$K2114=""),AND($M2114="",$N2114&lt;&gt;""),AND($M2114&lt;&gt;"",$N2114=""),AND($P2114="",$Q2114&lt;&gt;""),AND($P2114&lt;&gt;"",$Q2114=""),AND($S2114="",$T2114&lt;&gt;""),AND($S2114&lt;&gt;"",$T2114=""),AND($V2114="",$W2114&lt;&gt;""),AND($V2114&lt;&gt;"",$W2114=""))),AND($C2114&lt;&gt;"",$E2114&lt;&gt;"",LEFT(TRIM($C2114),1)&lt;&gt;LEFT(TRIM($E2114),1)),IF(OR($E2114="",$F2114=""),FALSE(),IFERROR(COUNTIF(INDIRECT("UNITS_"&amp;SUBSTITUTE(LEFT($E2114,FIND(" ",$E2114&amp;" ")-1),".","_")),$F2114)=0,TRUE())),AND($B2114&lt;&gt;"",OR(ISNUMBER(SEARCH("outro",LOWER($B2114))),ISNUMBER(SEARCH("divers",LOWER($B2114))),ISNUMBER(SEARCH("etc",LOWER($B2114))))),OR(AND(ISNUMBER(SEARCH("comunic",LOWER($B2114))),LEFT($E2114,3)&lt;&gt;"4.4"),AND(ISNUMBER(SEARCH("monitor",LOWER($B2114))),NOT(OR(LEFT($E2114,3)="1.5",LEFT($E2114,3)="2.5")))),AND($B2114&lt;&gt;"",OR(LEFT($C2114,1)="1",LEFT($C2114,1)="2"),$D2114=""),AND($D2114&lt;&gt;"",NOT(OR(LEFT($C2114,1)="1",LEFT($C2114,1)="2"))),AND($D2114&lt;&gt;"",COUNTIF(' PROJETO'!$B$14:$B$16,$D2114)=0),IF($D2114="",FALSE(),IF(COUNTIF(' PROJETO'!$B$14:$B$16,$D2114)=0,FALSE(),IFERROR(INDEX(' PROJETO'!$C$14:$C$16,MATCH($D2114,' PROJETO'!$B$14:$B$16,0))&lt;&gt;"Sim",FALSE()))))</f>
        <v>0</v>
      </c>
      <c r="AG2114" s="21" t="b">
        <f>AND($AC2114,$Y2114&gt;'CONFG.  LISTAS'!$F$4,$Z2114="",$AA2114="")</f>
        <v>0</v>
      </c>
      <c r="AH2114" s="21" t="str">
        <f t="shared" si="428"/>
        <v/>
      </c>
      <c r="AI2114" s="43" t="str">
        <f ca="1">IF(NOT($AC2114),"",IF(OR($B2114="",$C2114="",$E2114="",$F2114=""),"Preencha descrição, categoria, tipo e unidade.",IF(AND($B2114&lt;&gt;"",OR(LEFT($C2114,1)="1",LEFT($C2114,1)="2"),$D2114=""),"Informe a prática de restauração para itens diretos.",IF(AND($D2114&lt;&gt;"",NOT(OR(LEFT($C2114,1)="1",LEFT($C2114,1)="2"))),"Custos indiretos não devem pertencer a uma prática específica.",IF(AND($D2114&lt;&gt;"",COUNTIF(' PROJETO'!$B$14:$B$16,$D2114)=0),"Prática de restauração inválida ou não cadastrada.",IF(IF($D2114="",FALSE(),IF(COUNTIF(' PROJETO'!$B$14:$B$16,$D2114)=0,FALSE(),IFERROR(INDEX(' PROJETO'!$C$14:$C$16,MATCH($D2114,' PROJETO'!$B$14:$B$16,0))&lt;&gt;"Sim",FALSE()))),"A prática informada no item não foi selecionada na aba Projeto.",IF(AND(MAX($I2114,$L2114,$O2114,$R2114,$U2114,$X2114)&gt;'CONFG.  LISTAS'!$F$4,NOT(OR($Z2114&lt;&gt;"",$AA2114&lt;&gt;""))),"Memorial de cálculo ou anexo obrigatório não informado para item acima do limite.",IF(OR(AND($G2114&lt;&gt;"",$H2114&lt;&gt;"",OR($G2114&lt;=0,$H2114&lt;=0)),AND($J2114&lt;&gt;"",$K2114&lt;&gt;"",OR($J2114&lt;=0,$K2114&lt;=0)),AND($M2114&lt;&gt;"",$N2114&lt;&gt;"",OR($M2114&lt;=0,$N2114&lt;=0)),AND($P2114&lt;&gt;"",$Q2114&lt;&gt;"",OR($P2114&lt;=0,$Q2114&lt;=0)),AND($S2114&lt;&gt;"",$T2114&lt;&gt;"",OR($S2114&lt;=0,$T2114&lt;=0)),AND($V2114&lt;&gt;"",$W2114&lt;&gt;"",OR($V2114&lt;=0,$W2114&lt;=0))),"Revise os valores informados: valor unitário e quantidade devem ser maiores que zero.",IF(OR(AND($G2114="",$H2114&lt;&gt;""),AND($G2114&lt;&gt;"",$H2114=""),AND($J2114="",$K2114&lt;&gt;""),AND($J2114&lt;&gt;"",$K2114=""),AND($M2114="",$N2114&lt;&gt;""),AND($M2114&lt;&gt;"",$N2114=""),AND($P2114="",$Q2114&lt;&gt;""),AND($P2114&lt;&gt;"",$Q2114=""),AND($S2114="",$T2114&lt;&gt;""),AND($S2114&lt;&gt;"",$T2114=""),AND($V2114="",$W2114&lt;&gt;""),AND($V2114&lt;&gt;"",$W2114="")),"Há ano preenchido parcialmente: "&amp;TRIM(IF(AND($G2114="",$H2114&lt;&gt;""),"Ano 1 (falta valor unitário); ","")&amp;IF(AND($G2114&lt;&gt;"",$H2114=""),"Ano 1 (falta quantidade); ","")&amp;IF(AND($J2114="",$K2114&lt;&gt;""),"Ano 2 (falta valor unitário); ","")&amp;IF(AND($J2114&lt;&gt;"",$K2114=""),"Ano 2 (falta quantidade); ","")&amp;IF(AND($M2114="",$N2114&lt;&gt;""),"Ano 3 (falta valor unitário); ","")&amp;IF(AND($M2114&lt;&gt;"",$N2114=""),"Ano 3 (falta quantidade); ","")&amp;IF(AND($P2114="",$Q2114&lt;&gt;""),"Ano 4 (falta valor unitário); ","")&amp;IF(AND($P2114&lt;&gt;"",$Q2114=""),"Ano 4 (falta quantidade); ","")&amp;IF(AND($S2114="",$T2114&lt;&gt;""),"Ano 5 (falta valor unitário); ","")&amp;IF(AND($S2114&lt;&gt;"",$T2114=""),"Ano 5 (falta quantidade); ","")&amp;IF(AND($V2114="",$W2114&lt;&gt;""),"Ano 6 (falta valor unitário); ","")&amp;IF(AND($V2114&lt;&gt;"",$W2114=""),"Ano 6 (falta quantidade); ","")), IF(NOT(OR(AND($G2114&lt;&gt;"",$H2114&lt;&gt;""),AND($J2114&lt;&gt;"",$K2114&lt;&gt;""),AND($M2114&lt;&gt;"",$N2114&lt;&gt;""),AND($P2114&lt;&gt;"",$Q2114&lt;&gt;""),AND($S2114&lt;&gt;"",$T2114&lt;&gt;""),AND($V2114&lt;&gt;"",$W2114&lt;&gt;""))),"Informe pelo menos um ano completo com valor unitário e quantidade.",IF(AND($C2114&lt;&gt;"",$E2114&lt;&gt;"",LEFT(TRIM($C2114),1)&lt;&gt;LEFT(TRIM($E2114),1)),"Categoria e tipo estão incompatíveis.",IF(IF(OR($E2114="",$F2114=""),FALSE(),IFERROR(COUNTIF(INDIRECT("UNITS_"&amp;SUBSTITUTE(LEFT($E2114,FIND(" ",$E2114&amp;" ")-1),".","_")),$F2114)=0,TRUE())),"Unidade incompatível com o tipo selecionado.",IF(OR(AND(ISNUMBER(SEARCH("comunic",LOWER($B2114))),LEFT($E2114,3)&lt;&gt;"4.4"),AND(ISNUMBER(SEARCH("monitor",LOWER($B2114))),NOT(OR(LEFT($E2114,3)="1.5",LEFT($E2114,3)="2.5")))),"Revise a classificação do item conforme as regras de preenchimento.",IF(AND($B2114&lt;&gt;"",OR(ISNUMBER(SEARCH("outro",LOWER($B2114))),ISNUMBER(SEARCH("divers",LOWER($B2114))),ISNUMBER(SEARCH("kit",LOWER($B2114))),ISNUMBER(SEARCH("ferrament",LOWER($B2114))),ISNUMBER(SEARCH("epi",LOWER($B2114)))),NOT(OR($Z2114&lt;&gt;"",$AA2114&lt;&gt;""))),"Descrição muito genérica: detalhe melhor o item e registre o racional no memorial ou em anexo.",IF(AND($Y2114=0,$B2114&lt;&gt;"",OR($G2114&lt;&gt;"",$H2114&lt;&gt;"",$J2114&lt;&gt;"",$K2114&lt;&gt;"",$M2114&lt;&gt;"",$N2114&lt;&gt;"",$P2114&lt;&gt;"",$Q2114&lt;&gt;"",$S2114&lt;&gt;"",$T2114&lt;&gt;"",$V2114&lt;&gt;"",$W2114&lt;&gt;"")),"O item possui dados lançados, mas o total está zerado. Revise os valores informados.","")))))))))))))))</f>
        <v/>
      </c>
    </row>
    <row r="2115" spans="1:35" ht="14.25" customHeight="1" x14ac:dyDescent="0.25">
      <c r="A2115" s="57" t="str">
        <f t="shared" si="416"/>
        <v/>
      </c>
      <c r="B2115" s="61"/>
      <c r="C2115" s="61"/>
      <c r="D2115" s="58"/>
      <c r="E2115" s="61"/>
      <c r="F2115" s="61"/>
      <c r="G2115" s="272"/>
      <c r="H2115" s="62"/>
      <c r="I2115" s="273">
        <f t="shared" si="417"/>
        <v>0</v>
      </c>
      <c r="J2115" s="272"/>
      <c r="K2115" s="62"/>
      <c r="L2115" s="270">
        <f t="shared" si="418"/>
        <v>0</v>
      </c>
      <c r="M2115" s="272"/>
      <c r="N2115" s="62"/>
      <c r="O2115" s="270">
        <f t="shared" si="419"/>
        <v>0</v>
      </c>
      <c r="P2115" s="272"/>
      <c r="Q2115" s="62"/>
      <c r="R2115" s="271">
        <f t="shared" si="420"/>
        <v>0</v>
      </c>
      <c r="S2115" s="272"/>
      <c r="T2115" s="62"/>
      <c r="U2115" s="270">
        <f t="shared" si="421"/>
        <v>0</v>
      </c>
      <c r="V2115" s="272"/>
      <c r="W2115" s="62"/>
      <c r="X2115" s="270">
        <f t="shared" si="422"/>
        <v>0</v>
      </c>
      <c r="Y2115" s="270">
        <f t="shared" si="423"/>
        <v>0</v>
      </c>
      <c r="Z2115" s="61"/>
      <c r="AA2115" s="61"/>
      <c r="AB2115" s="60" t="str">
        <f t="shared" si="424"/>
        <v/>
      </c>
      <c r="AC2115" s="21" t="b">
        <f t="shared" si="425"/>
        <v>0</v>
      </c>
      <c r="AD2115" s="21" t="b">
        <f t="shared" si="426"/>
        <v>0</v>
      </c>
      <c r="AE2115" s="21" t="b">
        <f t="shared" si="427"/>
        <v>0</v>
      </c>
      <c r="AF2115" s="21" t="b">
        <f ca="1">OR(AND($AC2115,NOT($AD2115)),AND($AC2115,OR(AND($G2115="",$H2115&lt;&gt;""),AND($G2115&lt;&gt;"",$H2115=""),AND($J2115="",$K2115&lt;&gt;""),AND($J2115&lt;&gt;"",$K2115=""),AND($M2115="",$N2115&lt;&gt;""),AND($M2115&lt;&gt;"",$N2115=""),AND($P2115="",$Q2115&lt;&gt;""),AND($P2115&lt;&gt;"",$Q2115=""),AND($S2115="",$T2115&lt;&gt;""),AND($S2115&lt;&gt;"",$T2115=""),AND($V2115="",$W2115&lt;&gt;""),AND($V2115&lt;&gt;"",$W2115=""))),AND($C2115&lt;&gt;"",$E2115&lt;&gt;"",LEFT(TRIM($C2115),1)&lt;&gt;LEFT(TRIM($E2115),1)),IF(OR($E2115="",$F2115=""),FALSE(),IFERROR(COUNTIF(INDIRECT("UNITS_"&amp;SUBSTITUTE(LEFT($E2115,FIND(" ",$E2115&amp;" ")-1),".","_")),$F2115)=0,TRUE())),AND($B2115&lt;&gt;"",OR(ISNUMBER(SEARCH("outro",LOWER($B2115))),ISNUMBER(SEARCH("divers",LOWER($B2115))),ISNUMBER(SEARCH("etc",LOWER($B2115))))),OR(AND(ISNUMBER(SEARCH("comunic",LOWER($B2115))),LEFT($E2115,3)&lt;&gt;"4.4"),AND(ISNUMBER(SEARCH("monitor",LOWER($B2115))),NOT(OR(LEFT($E2115,3)="1.5",LEFT($E2115,3)="2.5")))),AND($B2115&lt;&gt;"",OR(LEFT($C2115,1)="1",LEFT($C2115,1)="2"),$D2115=""),AND($D2115&lt;&gt;"",NOT(OR(LEFT($C2115,1)="1",LEFT($C2115,1)="2"))),AND($D2115&lt;&gt;"",COUNTIF(' PROJETO'!$B$14:$B$16,$D2115)=0),IF($D2115="",FALSE(),IF(COUNTIF(' PROJETO'!$B$14:$B$16,$D2115)=0,FALSE(),IFERROR(INDEX(' PROJETO'!$C$14:$C$16,MATCH($D2115,' PROJETO'!$B$14:$B$16,0))&lt;&gt;"Sim",FALSE()))))</f>
        <v>0</v>
      </c>
      <c r="AG2115" s="21" t="b">
        <f>AND($AC2115,$Y2115&gt;'CONFG.  LISTAS'!$F$4,$Z2115="",$AA2115="")</f>
        <v>0</v>
      </c>
      <c r="AH2115" s="21" t="str">
        <f t="shared" si="428"/>
        <v/>
      </c>
      <c r="AI2115" s="43" t="str">
        <f ca="1">IF(NOT($AC2115),"",IF(OR($B2115="",$C2115="",$E2115="",$F2115=""),"Preencha descrição, categoria, tipo e unidade.",IF(AND($B2115&lt;&gt;"",OR(LEFT($C2115,1)="1",LEFT($C2115,1)="2"),$D2115=""),"Informe a prática de restauração para itens diretos.",IF(AND($D2115&lt;&gt;"",NOT(OR(LEFT($C2115,1)="1",LEFT($C2115,1)="2"))),"Custos indiretos não devem pertencer a uma prática específica.",IF(AND($D2115&lt;&gt;"",COUNTIF(' PROJETO'!$B$14:$B$16,$D2115)=0),"Prática de restauração inválida ou não cadastrada.",IF(IF($D2115="",FALSE(),IF(COUNTIF(' PROJETO'!$B$14:$B$16,$D2115)=0,FALSE(),IFERROR(INDEX(' PROJETO'!$C$14:$C$16,MATCH($D2115,' PROJETO'!$B$14:$B$16,0))&lt;&gt;"Sim",FALSE()))),"A prática informada no item não foi selecionada na aba Projeto.",IF(AND(MAX($I2115,$L2115,$O2115,$R2115,$U2115,$X2115)&gt;'CONFG.  LISTAS'!$F$4,NOT(OR($Z2115&lt;&gt;"",$AA2115&lt;&gt;""))),"Memorial de cálculo ou anexo obrigatório não informado para item acima do limite.",IF(OR(AND($G2115&lt;&gt;"",$H2115&lt;&gt;"",OR($G2115&lt;=0,$H2115&lt;=0)),AND($J2115&lt;&gt;"",$K2115&lt;&gt;"",OR($J2115&lt;=0,$K2115&lt;=0)),AND($M2115&lt;&gt;"",$N2115&lt;&gt;"",OR($M2115&lt;=0,$N2115&lt;=0)),AND($P2115&lt;&gt;"",$Q2115&lt;&gt;"",OR($P2115&lt;=0,$Q2115&lt;=0)),AND($S2115&lt;&gt;"",$T2115&lt;&gt;"",OR($S2115&lt;=0,$T2115&lt;=0)),AND($V2115&lt;&gt;"",$W2115&lt;&gt;"",OR($V2115&lt;=0,$W2115&lt;=0))),"Revise os valores informados: valor unitário e quantidade devem ser maiores que zero.",IF(OR(AND($G2115="",$H2115&lt;&gt;""),AND($G2115&lt;&gt;"",$H2115=""),AND($J2115="",$K2115&lt;&gt;""),AND($J2115&lt;&gt;"",$K2115=""),AND($M2115="",$N2115&lt;&gt;""),AND($M2115&lt;&gt;"",$N2115=""),AND($P2115="",$Q2115&lt;&gt;""),AND($P2115&lt;&gt;"",$Q2115=""),AND($S2115="",$T2115&lt;&gt;""),AND($S2115&lt;&gt;"",$T2115=""),AND($V2115="",$W2115&lt;&gt;""),AND($V2115&lt;&gt;"",$W2115="")),"Há ano preenchido parcialmente: "&amp;TRIM(IF(AND($G2115="",$H2115&lt;&gt;""),"Ano 1 (falta valor unitário); ","")&amp;IF(AND($G2115&lt;&gt;"",$H2115=""),"Ano 1 (falta quantidade); ","")&amp;IF(AND($J2115="",$K2115&lt;&gt;""),"Ano 2 (falta valor unitário); ","")&amp;IF(AND($J2115&lt;&gt;"",$K2115=""),"Ano 2 (falta quantidade); ","")&amp;IF(AND($M2115="",$N2115&lt;&gt;""),"Ano 3 (falta valor unitário); ","")&amp;IF(AND($M2115&lt;&gt;"",$N2115=""),"Ano 3 (falta quantidade); ","")&amp;IF(AND($P2115="",$Q2115&lt;&gt;""),"Ano 4 (falta valor unitário); ","")&amp;IF(AND($P2115&lt;&gt;"",$Q2115=""),"Ano 4 (falta quantidade); ","")&amp;IF(AND($S2115="",$T2115&lt;&gt;""),"Ano 5 (falta valor unitário); ","")&amp;IF(AND($S2115&lt;&gt;"",$T2115=""),"Ano 5 (falta quantidade); ","")&amp;IF(AND($V2115="",$W2115&lt;&gt;""),"Ano 6 (falta valor unitário); ","")&amp;IF(AND($V2115&lt;&gt;"",$W2115=""),"Ano 6 (falta quantidade); ","")), IF(NOT(OR(AND($G2115&lt;&gt;"",$H2115&lt;&gt;""),AND($J2115&lt;&gt;"",$K2115&lt;&gt;""),AND($M2115&lt;&gt;"",$N2115&lt;&gt;""),AND($P2115&lt;&gt;"",$Q2115&lt;&gt;""),AND($S2115&lt;&gt;"",$T2115&lt;&gt;""),AND($V2115&lt;&gt;"",$W2115&lt;&gt;""))),"Informe pelo menos um ano completo com valor unitário e quantidade.",IF(AND($C2115&lt;&gt;"",$E2115&lt;&gt;"",LEFT(TRIM($C2115),1)&lt;&gt;LEFT(TRIM($E2115),1)),"Categoria e tipo estão incompatíveis.",IF(IF(OR($E2115="",$F2115=""),FALSE(),IFERROR(COUNTIF(INDIRECT("UNITS_"&amp;SUBSTITUTE(LEFT($E2115,FIND(" ",$E2115&amp;" ")-1),".","_")),$F2115)=0,TRUE())),"Unidade incompatível com o tipo selecionado.",IF(OR(AND(ISNUMBER(SEARCH("comunic",LOWER($B2115))),LEFT($E2115,3)&lt;&gt;"4.4"),AND(ISNUMBER(SEARCH("monitor",LOWER($B2115))),NOT(OR(LEFT($E2115,3)="1.5",LEFT($E2115,3)="2.5")))),"Revise a classificação do item conforme as regras de preenchimento.",IF(AND($B2115&lt;&gt;"",OR(ISNUMBER(SEARCH("outro",LOWER($B2115))),ISNUMBER(SEARCH("divers",LOWER($B2115))),ISNUMBER(SEARCH("kit",LOWER($B2115))),ISNUMBER(SEARCH("ferrament",LOWER($B2115))),ISNUMBER(SEARCH("epi",LOWER($B2115)))),NOT(OR($Z2115&lt;&gt;"",$AA2115&lt;&gt;""))),"Descrição muito genérica: detalhe melhor o item e registre o racional no memorial ou em anexo.",IF(AND($Y2115=0,$B2115&lt;&gt;"",OR($G2115&lt;&gt;"",$H2115&lt;&gt;"",$J2115&lt;&gt;"",$K2115&lt;&gt;"",$M2115&lt;&gt;"",$N2115&lt;&gt;"",$P2115&lt;&gt;"",$Q2115&lt;&gt;"",$S2115&lt;&gt;"",$T2115&lt;&gt;"",$V2115&lt;&gt;"",$W2115&lt;&gt;"")),"O item possui dados lançados, mas o total está zerado. Revise os valores informados.","")))))))))))))))</f>
        <v/>
      </c>
    </row>
    <row r="2116" spans="1:35" ht="14.25" customHeight="1" x14ac:dyDescent="0.25">
      <c r="A2116" s="57" t="str">
        <f t="shared" si="416"/>
        <v/>
      </c>
      <c r="B2116" s="58"/>
      <c r="C2116" s="58"/>
      <c r="D2116" s="58"/>
      <c r="E2116" s="58"/>
      <c r="F2116" s="58"/>
      <c r="G2116" s="269"/>
      <c r="H2116" s="59"/>
      <c r="I2116" s="273">
        <f t="shared" si="417"/>
        <v>0</v>
      </c>
      <c r="J2116" s="269"/>
      <c r="K2116" s="59"/>
      <c r="L2116" s="270">
        <f t="shared" si="418"/>
        <v>0</v>
      </c>
      <c r="M2116" s="269"/>
      <c r="N2116" s="59"/>
      <c r="O2116" s="270">
        <f t="shared" si="419"/>
        <v>0</v>
      </c>
      <c r="P2116" s="269"/>
      <c r="Q2116" s="59"/>
      <c r="R2116" s="271">
        <f t="shared" si="420"/>
        <v>0</v>
      </c>
      <c r="S2116" s="269"/>
      <c r="T2116" s="59"/>
      <c r="U2116" s="270">
        <f t="shared" si="421"/>
        <v>0</v>
      </c>
      <c r="V2116" s="269"/>
      <c r="W2116" s="59"/>
      <c r="X2116" s="270">
        <f t="shared" si="422"/>
        <v>0</v>
      </c>
      <c r="Y2116" s="270">
        <f t="shared" si="423"/>
        <v>0</v>
      </c>
      <c r="Z2116" s="58"/>
      <c r="AA2116" s="58"/>
      <c r="AB2116" s="60" t="str">
        <f t="shared" si="424"/>
        <v/>
      </c>
      <c r="AC2116" s="21" t="b">
        <f t="shared" si="425"/>
        <v>0</v>
      </c>
      <c r="AD2116" s="21" t="b">
        <f t="shared" si="426"/>
        <v>0</v>
      </c>
      <c r="AE2116" s="21" t="b">
        <f t="shared" si="427"/>
        <v>0</v>
      </c>
      <c r="AF2116" s="21" t="b">
        <f ca="1">OR(AND($AC2116,NOT($AD2116)),AND($AC2116,OR(AND($G2116="",$H2116&lt;&gt;""),AND($G2116&lt;&gt;"",$H2116=""),AND($J2116="",$K2116&lt;&gt;""),AND($J2116&lt;&gt;"",$K2116=""),AND($M2116="",$N2116&lt;&gt;""),AND($M2116&lt;&gt;"",$N2116=""),AND($P2116="",$Q2116&lt;&gt;""),AND($P2116&lt;&gt;"",$Q2116=""),AND($S2116="",$T2116&lt;&gt;""),AND($S2116&lt;&gt;"",$T2116=""),AND($V2116="",$W2116&lt;&gt;""),AND($V2116&lt;&gt;"",$W2116=""))),AND($C2116&lt;&gt;"",$E2116&lt;&gt;"",LEFT(TRIM($C2116),1)&lt;&gt;LEFT(TRIM($E2116),1)),IF(OR($E2116="",$F2116=""),FALSE(),IFERROR(COUNTIF(INDIRECT("UNITS_"&amp;SUBSTITUTE(LEFT($E2116,FIND(" ",$E2116&amp;" ")-1),".","_")),$F2116)=0,TRUE())),AND($B2116&lt;&gt;"",OR(ISNUMBER(SEARCH("outro",LOWER($B2116))),ISNUMBER(SEARCH("divers",LOWER($B2116))),ISNUMBER(SEARCH("etc",LOWER($B2116))))),OR(AND(ISNUMBER(SEARCH("comunic",LOWER($B2116))),LEFT($E2116,3)&lt;&gt;"4.4"),AND(ISNUMBER(SEARCH("monitor",LOWER($B2116))),NOT(OR(LEFT($E2116,3)="1.5",LEFT($E2116,3)="2.5")))),AND($B2116&lt;&gt;"",OR(LEFT($C2116,1)="1",LEFT($C2116,1)="2"),$D2116=""),AND($D2116&lt;&gt;"",NOT(OR(LEFT($C2116,1)="1",LEFT($C2116,1)="2"))),AND($D2116&lt;&gt;"",COUNTIF(' PROJETO'!$B$14:$B$16,$D2116)=0),IF($D2116="",FALSE(),IF(COUNTIF(' PROJETO'!$B$14:$B$16,$D2116)=0,FALSE(),IFERROR(INDEX(' PROJETO'!$C$14:$C$16,MATCH($D2116,' PROJETO'!$B$14:$B$16,0))&lt;&gt;"Sim",FALSE()))))</f>
        <v>0</v>
      </c>
      <c r="AG2116" s="21" t="b">
        <f>AND($AC2116,$Y2116&gt;'CONFG.  LISTAS'!$F$4,$Z2116="",$AA2116="")</f>
        <v>0</v>
      </c>
      <c r="AH2116" s="21" t="str">
        <f t="shared" si="428"/>
        <v/>
      </c>
      <c r="AI2116" s="43" t="str">
        <f ca="1">IF(NOT($AC2116),"",IF(OR($B2116="",$C2116="",$E2116="",$F2116=""),"Preencha descrição, categoria, tipo e unidade.",IF(AND($B2116&lt;&gt;"",OR(LEFT($C2116,1)="1",LEFT($C2116,1)="2"),$D2116=""),"Informe a prática de restauração para itens diretos.",IF(AND($D2116&lt;&gt;"",NOT(OR(LEFT($C2116,1)="1",LEFT($C2116,1)="2"))),"Custos indiretos não devem pertencer a uma prática específica.",IF(AND($D2116&lt;&gt;"",COUNTIF(' PROJETO'!$B$14:$B$16,$D2116)=0),"Prática de restauração inválida ou não cadastrada.",IF(IF($D2116="",FALSE(),IF(COUNTIF(' PROJETO'!$B$14:$B$16,$D2116)=0,FALSE(),IFERROR(INDEX(' PROJETO'!$C$14:$C$16,MATCH($D2116,' PROJETO'!$B$14:$B$16,0))&lt;&gt;"Sim",FALSE()))),"A prática informada no item não foi selecionada na aba Projeto.",IF(AND(MAX($I2116,$L2116,$O2116,$R2116,$U2116,$X2116)&gt;'CONFG.  LISTAS'!$F$4,NOT(OR($Z2116&lt;&gt;"",$AA2116&lt;&gt;""))),"Memorial de cálculo ou anexo obrigatório não informado para item acima do limite.",IF(OR(AND($G2116&lt;&gt;"",$H2116&lt;&gt;"",OR($G2116&lt;=0,$H2116&lt;=0)),AND($J2116&lt;&gt;"",$K2116&lt;&gt;"",OR($J2116&lt;=0,$K2116&lt;=0)),AND($M2116&lt;&gt;"",$N2116&lt;&gt;"",OR($M2116&lt;=0,$N2116&lt;=0)),AND($P2116&lt;&gt;"",$Q2116&lt;&gt;"",OR($P2116&lt;=0,$Q2116&lt;=0)),AND($S2116&lt;&gt;"",$T2116&lt;&gt;"",OR($S2116&lt;=0,$T2116&lt;=0)),AND($V2116&lt;&gt;"",$W2116&lt;&gt;"",OR($V2116&lt;=0,$W2116&lt;=0))),"Revise os valores informados: valor unitário e quantidade devem ser maiores que zero.",IF(OR(AND($G2116="",$H2116&lt;&gt;""),AND($G2116&lt;&gt;"",$H2116=""),AND($J2116="",$K2116&lt;&gt;""),AND($J2116&lt;&gt;"",$K2116=""),AND($M2116="",$N2116&lt;&gt;""),AND($M2116&lt;&gt;"",$N2116=""),AND($P2116="",$Q2116&lt;&gt;""),AND($P2116&lt;&gt;"",$Q2116=""),AND($S2116="",$T2116&lt;&gt;""),AND($S2116&lt;&gt;"",$T2116=""),AND($V2116="",$W2116&lt;&gt;""),AND($V2116&lt;&gt;"",$W2116="")),"Há ano preenchido parcialmente: "&amp;TRIM(IF(AND($G2116="",$H2116&lt;&gt;""),"Ano 1 (falta valor unitário); ","")&amp;IF(AND($G2116&lt;&gt;"",$H2116=""),"Ano 1 (falta quantidade); ","")&amp;IF(AND($J2116="",$K2116&lt;&gt;""),"Ano 2 (falta valor unitário); ","")&amp;IF(AND($J2116&lt;&gt;"",$K2116=""),"Ano 2 (falta quantidade); ","")&amp;IF(AND($M2116="",$N2116&lt;&gt;""),"Ano 3 (falta valor unitário); ","")&amp;IF(AND($M2116&lt;&gt;"",$N2116=""),"Ano 3 (falta quantidade); ","")&amp;IF(AND($P2116="",$Q2116&lt;&gt;""),"Ano 4 (falta valor unitário); ","")&amp;IF(AND($P2116&lt;&gt;"",$Q2116=""),"Ano 4 (falta quantidade); ","")&amp;IF(AND($S2116="",$T2116&lt;&gt;""),"Ano 5 (falta valor unitário); ","")&amp;IF(AND($S2116&lt;&gt;"",$T2116=""),"Ano 5 (falta quantidade); ","")&amp;IF(AND($V2116="",$W2116&lt;&gt;""),"Ano 6 (falta valor unitário); ","")&amp;IF(AND($V2116&lt;&gt;"",$W2116=""),"Ano 6 (falta quantidade); ","")), IF(NOT(OR(AND($G2116&lt;&gt;"",$H2116&lt;&gt;""),AND($J2116&lt;&gt;"",$K2116&lt;&gt;""),AND($M2116&lt;&gt;"",$N2116&lt;&gt;""),AND($P2116&lt;&gt;"",$Q2116&lt;&gt;""),AND($S2116&lt;&gt;"",$T2116&lt;&gt;""),AND($V2116&lt;&gt;"",$W2116&lt;&gt;""))),"Informe pelo menos um ano completo com valor unitário e quantidade.",IF(AND($C2116&lt;&gt;"",$E2116&lt;&gt;"",LEFT(TRIM($C2116),1)&lt;&gt;LEFT(TRIM($E2116),1)),"Categoria e tipo estão incompatíveis.",IF(IF(OR($E2116="",$F2116=""),FALSE(),IFERROR(COUNTIF(INDIRECT("UNITS_"&amp;SUBSTITUTE(LEFT($E2116,FIND(" ",$E2116&amp;" ")-1),".","_")),$F2116)=0,TRUE())),"Unidade incompatível com o tipo selecionado.",IF(OR(AND(ISNUMBER(SEARCH("comunic",LOWER($B2116))),LEFT($E2116,3)&lt;&gt;"4.4"),AND(ISNUMBER(SEARCH("monitor",LOWER($B2116))),NOT(OR(LEFT($E2116,3)="1.5",LEFT($E2116,3)="2.5")))),"Revise a classificação do item conforme as regras de preenchimento.",IF(AND($B2116&lt;&gt;"",OR(ISNUMBER(SEARCH("outro",LOWER($B2116))),ISNUMBER(SEARCH("divers",LOWER($B2116))),ISNUMBER(SEARCH("kit",LOWER($B2116))),ISNUMBER(SEARCH("ferrament",LOWER($B2116))),ISNUMBER(SEARCH("epi",LOWER($B2116)))),NOT(OR($Z2116&lt;&gt;"",$AA2116&lt;&gt;""))),"Descrição muito genérica: detalhe melhor o item e registre o racional no memorial ou em anexo.",IF(AND($Y2116=0,$B2116&lt;&gt;"",OR($G2116&lt;&gt;"",$H2116&lt;&gt;"",$J2116&lt;&gt;"",$K2116&lt;&gt;"",$M2116&lt;&gt;"",$N2116&lt;&gt;"",$P2116&lt;&gt;"",$Q2116&lt;&gt;"",$S2116&lt;&gt;"",$T2116&lt;&gt;"",$V2116&lt;&gt;"",$W2116&lt;&gt;"")),"O item possui dados lançados, mas o total está zerado. Revise os valores informados.","")))))))))))))))</f>
        <v/>
      </c>
    </row>
    <row r="2117" spans="1:35" ht="14.25" customHeight="1" x14ac:dyDescent="0.25">
      <c r="A2117" s="57" t="str">
        <f t="shared" si="416"/>
        <v/>
      </c>
      <c r="B2117" s="61"/>
      <c r="C2117" s="61"/>
      <c r="D2117" s="58"/>
      <c r="E2117" s="61"/>
      <c r="F2117" s="61"/>
      <c r="G2117" s="272"/>
      <c r="H2117" s="62"/>
      <c r="I2117" s="273">
        <f t="shared" si="417"/>
        <v>0</v>
      </c>
      <c r="J2117" s="272"/>
      <c r="K2117" s="62"/>
      <c r="L2117" s="270">
        <f t="shared" si="418"/>
        <v>0</v>
      </c>
      <c r="M2117" s="272"/>
      <c r="N2117" s="62"/>
      <c r="O2117" s="270">
        <f t="shared" si="419"/>
        <v>0</v>
      </c>
      <c r="P2117" s="272"/>
      <c r="Q2117" s="62"/>
      <c r="R2117" s="271">
        <f t="shared" si="420"/>
        <v>0</v>
      </c>
      <c r="S2117" s="272"/>
      <c r="T2117" s="62"/>
      <c r="U2117" s="270">
        <f t="shared" si="421"/>
        <v>0</v>
      </c>
      <c r="V2117" s="272"/>
      <c r="W2117" s="62"/>
      <c r="X2117" s="270">
        <f t="shared" si="422"/>
        <v>0</v>
      </c>
      <c r="Y2117" s="270">
        <f t="shared" si="423"/>
        <v>0</v>
      </c>
      <c r="Z2117" s="61"/>
      <c r="AA2117" s="61"/>
      <c r="AB2117" s="60" t="str">
        <f t="shared" si="424"/>
        <v/>
      </c>
      <c r="AC2117" s="21" t="b">
        <f t="shared" si="425"/>
        <v>0</v>
      </c>
      <c r="AD2117" s="21" t="b">
        <f t="shared" si="426"/>
        <v>0</v>
      </c>
      <c r="AE2117" s="21" t="b">
        <f t="shared" si="427"/>
        <v>0</v>
      </c>
      <c r="AF2117" s="21" t="b">
        <f ca="1">OR(AND($AC2117,NOT($AD2117)),AND($AC2117,OR(AND($G2117="",$H2117&lt;&gt;""),AND($G2117&lt;&gt;"",$H2117=""),AND($J2117="",$K2117&lt;&gt;""),AND($J2117&lt;&gt;"",$K2117=""),AND($M2117="",$N2117&lt;&gt;""),AND($M2117&lt;&gt;"",$N2117=""),AND($P2117="",$Q2117&lt;&gt;""),AND($P2117&lt;&gt;"",$Q2117=""),AND($S2117="",$T2117&lt;&gt;""),AND($S2117&lt;&gt;"",$T2117=""),AND($V2117="",$W2117&lt;&gt;""),AND($V2117&lt;&gt;"",$W2117=""))),AND($C2117&lt;&gt;"",$E2117&lt;&gt;"",LEFT(TRIM($C2117),1)&lt;&gt;LEFT(TRIM($E2117),1)),IF(OR($E2117="",$F2117=""),FALSE(),IFERROR(COUNTIF(INDIRECT("UNITS_"&amp;SUBSTITUTE(LEFT($E2117,FIND(" ",$E2117&amp;" ")-1),".","_")),$F2117)=0,TRUE())),AND($B2117&lt;&gt;"",OR(ISNUMBER(SEARCH("outro",LOWER($B2117))),ISNUMBER(SEARCH("divers",LOWER($B2117))),ISNUMBER(SEARCH("etc",LOWER($B2117))))),OR(AND(ISNUMBER(SEARCH("comunic",LOWER($B2117))),LEFT($E2117,3)&lt;&gt;"4.4"),AND(ISNUMBER(SEARCH("monitor",LOWER($B2117))),NOT(OR(LEFT($E2117,3)="1.5",LEFT($E2117,3)="2.5")))),AND($B2117&lt;&gt;"",OR(LEFT($C2117,1)="1",LEFT($C2117,1)="2"),$D2117=""),AND($D2117&lt;&gt;"",NOT(OR(LEFT($C2117,1)="1",LEFT($C2117,1)="2"))),AND($D2117&lt;&gt;"",COUNTIF(' PROJETO'!$B$14:$B$16,$D2117)=0),IF($D2117="",FALSE(),IF(COUNTIF(' PROJETO'!$B$14:$B$16,$D2117)=0,FALSE(),IFERROR(INDEX(' PROJETO'!$C$14:$C$16,MATCH($D2117,' PROJETO'!$B$14:$B$16,0))&lt;&gt;"Sim",FALSE()))))</f>
        <v>0</v>
      </c>
      <c r="AG2117" s="21" t="b">
        <f>AND($AC2117,$Y2117&gt;'CONFG.  LISTAS'!$F$4,$Z2117="",$AA2117="")</f>
        <v>0</v>
      </c>
      <c r="AH2117" s="21" t="str">
        <f t="shared" si="428"/>
        <v/>
      </c>
      <c r="AI2117" s="43" t="str">
        <f ca="1">IF(NOT($AC2117),"",IF(OR($B2117="",$C2117="",$E2117="",$F2117=""),"Preencha descrição, categoria, tipo e unidade.",IF(AND($B2117&lt;&gt;"",OR(LEFT($C2117,1)="1",LEFT($C2117,1)="2"),$D2117=""),"Informe a prática de restauração para itens diretos.",IF(AND($D2117&lt;&gt;"",NOT(OR(LEFT($C2117,1)="1",LEFT($C2117,1)="2"))),"Custos indiretos não devem pertencer a uma prática específica.",IF(AND($D2117&lt;&gt;"",COUNTIF(' PROJETO'!$B$14:$B$16,$D2117)=0),"Prática de restauração inválida ou não cadastrada.",IF(IF($D2117="",FALSE(),IF(COUNTIF(' PROJETO'!$B$14:$B$16,$D2117)=0,FALSE(),IFERROR(INDEX(' PROJETO'!$C$14:$C$16,MATCH($D2117,' PROJETO'!$B$14:$B$16,0))&lt;&gt;"Sim",FALSE()))),"A prática informada no item não foi selecionada na aba Projeto.",IF(AND(MAX($I2117,$L2117,$O2117,$R2117,$U2117,$X2117)&gt;'CONFG.  LISTAS'!$F$4,NOT(OR($Z2117&lt;&gt;"",$AA2117&lt;&gt;""))),"Memorial de cálculo ou anexo obrigatório não informado para item acima do limite.",IF(OR(AND($G2117&lt;&gt;"",$H2117&lt;&gt;"",OR($G2117&lt;=0,$H2117&lt;=0)),AND($J2117&lt;&gt;"",$K2117&lt;&gt;"",OR($J2117&lt;=0,$K2117&lt;=0)),AND($M2117&lt;&gt;"",$N2117&lt;&gt;"",OR($M2117&lt;=0,$N2117&lt;=0)),AND($P2117&lt;&gt;"",$Q2117&lt;&gt;"",OR($P2117&lt;=0,$Q2117&lt;=0)),AND($S2117&lt;&gt;"",$T2117&lt;&gt;"",OR($S2117&lt;=0,$T2117&lt;=0)),AND($V2117&lt;&gt;"",$W2117&lt;&gt;"",OR($V2117&lt;=0,$W2117&lt;=0))),"Revise os valores informados: valor unitário e quantidade devem ser maiores que zero.",IF(OR(AND($G2117="",$H2117&lt;&gt;""),AND($G2117&lt;&gt;"",$H2117=""),AND($J2117="",$K2117&lt;&gt;""),AND($J2117&lt;&gt;"",$K2117=""),AND($M2117="",$N2117&lt;&gt;""),AND($M2117&lt;&gt;"",$N2117=""),AND($P2117="",$Q2117&lt;&gt;""),AND($P2117&lt;&gt;"",$Q2117=""),AND($S2117="",$T2117&lt;&gt;""),AND($S2117&lt;&gt;"",$T2117=""),AND($V2117="",$W2117&lt;&gt;""),AND($V2117&lt;&gt;"",$W2117="")),"Há ano preenchido parcialmente: "&amp;TRIM(IF(AND($G2117="",$H2117&lt;&gt;""),"Ano 1 (falta valor unitário); ","")&amp;IF(AND($G2117&lt;&gt;"",$H2117=""),"Ano 1 (falta quantidade); ","")&amp;IF(AND($J2117="",$K2117&lt;&gt;""),"Ano 2 (falta valor unitário); ","")&amp;IF(AND($J2117&lt;&gt;"",$K2117=""),"Ano 2 (falta quantidade); ","")&amp;IF(AND($M2117="",$N2117&lt;&gt;""),"Ano 3 (falta valor unitário); ","")&amp;IF(AND($M2117&lt;&gt;"",$N2117=""),"Ano 3 (falta quantidade); ","")&amp;IF(AND($P2117="",$Q2117&lt;&gt;""),"Ano 4 (falta valor unitário); ","")&amp;IF(AND($P2117&lt;&gt;"",$Q2117=""),"Ano 4 (falta quantidade); ","")&amp;IF(AND($S2117="",$T2117&lt;&gt;""),"Ano 5 (falta valor unitário); ","")&amp;IF(AND($S2117&lt;&gt;"",$T2117=""),"Ano 5 (falta quantidade); ","")&amp;IF(AND($V2117="",$W2117&lt;&gt;""),"Ano 6 (falta valor unitário); ","")&amp;IF(AND($V2117&lt;&gt;"",$W2117=""),"Ano 6 (falta quantidade); ","")), IF(NOT(OR(AND($G2117&lt;&gt;"",$H2117&lt;&gt;""),AND($J2117&lt;&gt;"",$K2117&lt;&gt;""),AND($M2117&lt;&gt;"",$N2117&lt;&gt;""),AND($P2117&lt;&gt;"",$Q2117&lt;&gt;""),AND($S2117&lt;&gt;"",$T2117&lt;&gt;""),AND($V2117&lt;&gt;"",$W2117&lt;&gt;""))),"Informe pelo menos um ano completo com valor unitário e quantidade.",IF(AND($C2117&lt;&gt;"",$E2117&lt;&gt;"",LEFT(TRIM($C2117),1)&lt;&gt;LEFT(TRIM($E2117),1)),"Categoria e tipo estão incompatíveis.",IF(IF(OR($E2117="",$F2117=""),FALSE(),IFERROR(COUNTIF(INDIRECT("UNITS_"&amp;SUBSTITUTE(LEFT($E2117,FIND(" ",$E2117&amp;" ")-1),".","_")),$F2117)=0,TRUE())),"Unidade incompatível com o tipo selecionado.",IF(OR(AND(ISNUMBER(SEARCH("comunic",LOWER($B2117))),LEFT($E2117,3)&lt;&gt;"4.4"),AND(ISNUMBER(SEARCH("monitor",LOWER($B2117))),NOT(OR(LEFT($E2117,3)="1.5",LEFT($E2117,3)="2.5")))),"Revise a classificação do item conforme as regras de preenchimento.",IF(AND($B2117&lt;&gt;"",OR(ISNUMBER(SEARCH("outro",LOWER($B2117))),ISNUMBER(SEARCH("divers",LOWER($B2117))),ISNUMBER(SEARCH("kit",LOWER($B2117))),ISNUMBER(SEARCH("ferrament",LOWER($B2117))),ISNUMBER(SEARCH("epi",LOWER($B2117)))),NOT(OR($Z2117&lt;&gt;"",$AA2117&lt;&gt;""))),"Descrição muito genérica: detalhe melhor o item e registre o racional no memorial ou em anexo.",IF(AND($Y2117=0,$B2117&lt;&gt;"",OR($G2117&lt;&gt;"",$H2117&lt;&gt;"",$J2117&lt;&gt;"",$K2117&lt;&gt;"",$M2117&lt;&gt;"",$N2117&lt;&gt;"",$P2117&lt;&gt;"",$Q2117&lt;&gt;"",$S2117&lt;&gt;"",$T2117&lt;&gt;"",$V2117&lt;&gt;"",$W2117&lt;&gt;"")),"O item possui dados lançados, mas o total está zerado. Revise os valores informados.","")))))))))))))))</f>
        <v/>
      </c>
    </row>
    <row r="2118" spans="1:35" ht="14.25" customHeight="1" x14ac:dyDescent="0.25">
      <c r="A2118" s="57" t="str">
        <f t="shared" si="416"/>
        <v/>
      </c>
      <c r="B2118" s="58"/>
      <c r="C2118" s="58"/>
      <c r="D2118" s="58"/>
      <c r="E2118" s="58"/>
      <c r="F2118" s="58"/>
      <c r="G2118" s="269"/>
      <c r="H2118" s="59"/>
      <c r="I2118" s="273">
        <f t="shared" si="417"/>
        <v>0</v>
      </c>
      <c r="J2118" s="269"/>
      <c r="K2118" s="59"/>
      <c r="L2118" s="270">
        <f t="shared" si="418"/>
        <v>0</v>
      </c>
      <c r="M2118" s="269"/>
      <c r="N2118" s="59"/>
      <c r="O2118" s="270">
        <f t="shared" si="419"/>
        <v>0</v>
      </c>
      <c r="P2118" s="269"/>
      <c r="Q2118" s="59"/>
      <c r="R2118" s="271">
        <f t="shared" si="420"/>
        <v>0</v>
      </c>
      <c r="S2118" s="269"/>
      <c r="T2118" s="59"/>
      <c r="U2118" s="270">
        <f t="shared" si="421"/>
        <v>0</v>
      </c>
      <c r="V2118" s="269"/>
      <c r="W2118" s="59"/>
      <c r="X2118" s="270">
        <f t="shared" si="422"/>
        <v>0</v>
      </c>
      <c r="Y2118" s="270">
        <f t="shared" si="423"/>
        <v>0</v>
      </c>
      <c r="Z2118" s="58"/>
      <c r="AA2118" s="58"/>
      <c r="AB2118" s="60" t="str">
        <f t="shared" si="424"/>
        <v/>
      </c>
      <c r="AC2118" s="21" t="b">
        <f t="shared" si="425"/>
        <v>0</v>
      </c>
      <c r="AD2118" s="21" t="b">
        <f t="shared" si="426"/>
        <v>0</v>
      </c>
      <c r="AE2118" s="21" t="b">
        <f t="shared" si="427"/>
        <v>0</v>
      </c>
      <c r="AF2118" s="21" t="b">
        <f ca="1">OR(AND($AC2118,NOT($AD2118)),AND($AC2118,OR(AND($G2118="",$H2118&lt;&gt;""),AND($G2118&lt;&gt;"",$H2118=""),AND($J2118="",$K2118&lt;&gt;""),AND($J2118&lt;&gt;"",$K2118=""),AND($M2118="",$N2118&lt;&gt;""),AND($M2118&lt;&gt;"",$N2118=""),AND($P2118="",$Q2118&lt;&gt;""),AND($P2118&lt;&gt;"",$Q2118=""),AND($S2118="",$T2118&lt;&gt;""),AND($S2118&lt;&gt;"",$T2118=""),AND($V2118="",$W2118&lt;&gt;""),AND($V2118&lt;&gt;"",$W2118=""))),AND($C2118&lt;&gt;"",$E2118&lt;&gt;"",LEFT(TRIM($C2118),1)&lt;&gt;LEFT(TRIM($E2118),1)),IF(OR($E2118="",$F2118=""),FALSE(),IFERROR(COUNTIF(INDIRECT("UNITS_"&amp;SUBSTITUTE(LEFT($E2118,FIND(" ",$E2118&amp;" ")-1),".","_")),$F2118)=0,TRUE())),AND($B2118&lt;&gt;"",OR(ISNUMBER(SEARCH("outro",LOWER($B2118))),ISNUMBER(SEARCH("divers",LOWER($B2118))),ISNUMBER(SEARCH("etc",LOWER($B2118))))),OR(AND(ISNUMBER(SEARCH("comunic",LOWER($B2118))),LEFT($E2118,3)&lt;&gt;"4.4"),AND(ISNUMBER(SEARCH("monitor",LOWER($B2118))),NOT(OR(LEFT($E2118,3)="1.5",LEFT($E2118,3)="2.5")))),AND($B2118&lt;&gt;"",OR(LEFT($C2118,1)="1",LEFT($C2118,1)="2"),$D2118=""),AND($D2118&lt;&gt;"",NOT(OR(LEFT($C2118,1)="1",LEFT($C2118,1)="2"))),AND($D2118&lt;&gt;"",COUNTIF(' PROJETO'!$B$14:$B$16,$D2118)=0),IF($D2118="",FALSE(),IF(COUNTIF(' PROJETO'!$B$14:$B$16,$D2118)=0,FALSE(),IFERROR(INDEX(' PROJETO'!$C$14:$C$16,MATCH($D2118,' PROJETO'!$B$14:$B$16,0))&lt;&gt;"Sim",FALSE()))))</f>
        <v>0</v>
      </c>
      <c r="AG2118" s="21" t="b">
        <f>AND($AC2118,$Y2118&gt;'CONFG.  LISTAS'!$F$4,$Z2118="",$AA2118="")</f>
        <v>0</v>
      </c>
      <c r="AH2118" s="21" t="str">
        <f t="shared" si="428"/>
        <v/>
      </c>
      <c r="AI2118" s="43" t="str">
        <f ca="1">IF(NOT($AC2118),"",IF(OR($B2118="",$C2118="",$E2118="",$F2118=""),"Preencha descrição, categoria, tipo e unidade.",IF(AND($B2118&lt;&gt;"",OR(LEFT($C2118,1)="1",LEFT($C2118,1)="2"),$D2118=""),"Informe a prática de restauração para itens diretos.",IF(AND($D2118&lt;&gt;"",NOT(OR(LEFT($C2118,1)="1",LEFT($C2118,1)="2"))),"Custos indiretos não devem pertencer a uma prática específica.",IF(AND($D2118&lt;&gt;"",COUNTIF(' PROJETO'!$B$14:$B$16,$D2118)=0),"Prática de restauração inválida ou não cadastrada.",IF(IF($D2118="",FALSE(),IF(COUNTIF(' PROJETO'!$B$14:$B$16,$D2118)=0,FALSE(),IFERROR(INDEX(' PROJETO'!$C$14:$C$16,MATCH($D2118,' PROJETO'!$B$14:$B$16,0))&lt;&gt;"Sim",FALSE()))),"A prática informada no item não foi selecionada na aba Projeto.",IF(AND(MAX($I2118,$L2118,$O2118,$R2118,$U2118,$X2118)&gt;'CONFG.  LISTAS'!$F$4,NOT(OR($Z2118&lt;&gt;"",$AA2118&lt;&gt;""))),"Memorial de cálculo ou anexo obrigatório não informado para item acima do limite.",IF(OR(AND($G2118&lt;&gt;"",$H2118&lt;&gt;"",OR($G2118&lt;=0,$H2118&lt;=0)),AND($J2118&lt;&gt;"",$K2118&lt;&gt;"",OR($J2118&lt;=0,$K2118&lt;=0)),AND($M2118&lt;&gt;"",$N2118&lt;&gt;"",OR($M2118&lt;=0,$N2118&lt;=0)),AND($P2118&lt;&gt;"",$Q2118&lt;&gt;"",OR($P2118&lt;=0,$Q2118&lt;=0)),AND($S2118&lt;&gt;"",$T2118&lt;&gt;"",OR($S2118&lt;=0,$T2118&lt;=0)),AND($V2118&lt;&gt;"",$W2118&lt;&gt;"",OR($V2118&lt;=0,$W2118&lt;=0))),"Revise os valores informados: valor unitário e quantidade devem ser maiores que zero.",IF(OR(AND($G2118="",$H2118&lt;&gt;""),AND($G2118&lt;&gt;"",$H2118=""),AND($J2118="",$K2118&lt;&gt;""),AND($J2118&lt;&gt;"",$K2118=""),AND($M2118="",$N2118&lt;&gt;""),AND($M2118&lt;&gt;"",$N2118=""),AND($P2118="",$Q2118&lt;&gt;""),AND($P2118&lt;&gt;"",$Q2118=""),AND($S2118="",$T2118&lt;&gt;""),AND($S2118&lt;&gt;"",$T2118=""),AND($V2118="",$W2118&lt;&gt;""),AND($V2118&lt;&gt;"",$W2118="")),"Há ano preenchido parcialmente: "&amp;TRIM(IF(AND($G2118="",$H2118&lt;&gt;""),"Ano 1 (falta valor unitário); ","")&amp;IF(AND($G2118&lt;&gt;"",$H2118=""),"Ano 1 (falta quantidade); ","")&amp;IF(AND($J2118="",$K2118&lt;&gt;""),"Ano 2 (falta valor unitário); ","")&amp;IF(AND($J2118&lt;&gt;"",$K2118=""),"Ano 2 (falta quantidade); ","")&amp;IF(AND($M2118="",$N2118&lt;&gt;""),"Ano 3 (falta valor unitário); ","")&amp;IF(AND($M2118&lt;&gt;"",$N2118=""),"Ano 3 (falta quantidade); ","")&amp;IF(AND($P2118="",$Q2118&lt;&gt;""),"Ano 4 (falta valor unitário); ","")&amp;IF(AND($P2118&lt;&gt;"",$Q2118=""),"Ano 4 (falta quantidade); ","")&amp;IF(AND($S2118="",$T2118&lt;&gt;""),"Ano 5 (falta valor unitário); ","")&amp;IF(AND($S2118&lt;&gt;"",$T2118=""),"Ano 5 (falta quantidade); ","")&amp;IF(AND($V2118="",$W2118&lt;&gt;""),"Ano 6 (falta valor unitário); ","")&amp;IF(AND($V2118&lt;&gt;"",$W2118=""),"Ano 6 (falta quantidade); ","")), IF(NOT(OR(AND($G2118&lt;&gt;"",$H2118&lt;&gt;""),AND($J2118&lt;&gt;"",$K2118&lt;&gt;""),AND($M2118&lt;&gt;"",$N2118&lt;&gt;""),AND($P2118&lt;&gt;"",$Q2118&lt;&gt;""),AND($S2118&lt;&gt;"",$T2118&lt;&gt;""),AND($V2118&lt;&gt;"",$W2118&lt;&gt;""))),"Informe pelo menos um ano completo com valor unitário e quantidade.",IF(AND($C2118&lt;&gt;"",$E2118&lt;&gt;"",LEFT(TRIM($C2118),1)&lt;&gt;LEFT(TRIM($E2118),1)),"Categoria e tipo estão incompatíveis.",IF(IF(OR($E2118="",$F2118=""),FALSE(),IFERROR(COUNTIF(INDIRECT("UNITS_"&amp;SUBSTITUTE(LEFT($E2118,FIND(" ",$E2118&amp;" ")-1),".","_")),$F2118)=0,TRUE())),"Unidade incompatível com o tipo selecionado.",IF(OR(AND(ISNUMBER(SEARCH("comunic",LOWER($B2118))),LEFT($E2118,3)&lt;&gt;"4.4"),AND(ISNUMBER(SEARCH("monitor",LOWER($B2118))),NOT(OR(LEFT($E2118,3)="1.5",LEFT($E2118,3)="2.5")))),"Revise a classificação do item conforme as regras de preenchimento.",IF(AND($B2118&lt;&gt;"",OR(ISNUMBER(SEARCH("outro",LOWER($B2118))),ISNUMBER(SEARCH("divers",LOWER($B2118))),ISNUMBER(SEARCH("kit",LOWER($B2118))),ISNUMBER(SEARCH("ferrament",LOWER($B2118))),ISNUMBER(SEARCH("epi",LOWER($B2118)))),NOT(OR($Z2118&lt;&gt;"",$AA2118&lt;&gt;""))),"Descrição muito genérica: detalhe melhor o item e registre o racional no memorial ou em anexo.",IF(AND($Y2118=0,$B2118&lt;&gt;"",OR($G2118&lt;&gt;"",$H2118&lt;&gt;"",$J2118&lt;&gt;"",$K2118&lt;&gt;"",$M2118&lt;&gt;"",$N2118&lt;&gt;"",$P2118&lt;&gt;"",$Q2118&lt;&gt;"",$S2118&lt;&gt;"",$T2118&lt;&gt;"",$V2118&lt;&gt;"",$W2118&lt;&gt;"")),"O item possui dados lançados, mas o total está zerado. Revise os valores informados.","")))))))))))))))</f>
        <v/>
      </c>
    </row>
    <row r="2119" spans="1:35" ht="14.25" customHeight="1" x14ac:dyDescent="0.25">
      <c r="A2119" s="57" t="str">
        <f t="shared" si="416"/>
        <v/>
      </c>
      <c r="B2119" s="61"/>
      <c r="C2119" s="61"/>
      <c r="D2119" s="58"/>
      <c r="E2119" s="61"/>
      <c r="F2119" s="61"/>
      <c r="G2119" s="272"/>
      <c r="H2119" s="62"/>
      <c r="I2119" s="273">
        <f t="shared" si="417"/>
        <v>0</v>
      </c>
      <c r="J2119" s="272"/>
      <c r="K2119" s="62"/>
      <c r="L2119" s="270">
        <f t="shared" si="418"/>
        <v>0</v>
      </c>
      <c r="M2119" s="272"/>
      <c r="N2119" s="62"/>
      <c r="O2119" s="270">
        <f t="shared" si="419"/>
        <v>0</v>
      </c>
      <c r="P2119" s="272"/>
      <c r="Q2119" s="62"/>
      <c r="R2119" s="271">
        <f t="shared" si="420"/>
        <v>0</v>
      </c>
      <c r="S2119" s="272"/>
      <c r="T2119" s="62"/>
      <c r="U2119" s="270">
        <f t="shared" si="421"/>
        <v>0</v>
      </c>
      <c r="V2119" s="272"/>
      <c r="W2119" s="62"/>
      <c r="X2119" s="270">
        <f t="shared" si="422"/>
        <v>0</v>
      </c>
      <c r="Y2119" s="270">
        <f t="shared" si="423"/>
        <v>0</v>
      </c>
      <c r="Z2119" s="61"/>
      <c r="AA2119" s="61"/>
      <c r="AB2119" s="60" t="str">
        <f t="shared" si="424"/>
        <v/>
      </c>
      <c r="AC2119" s="21" t="b">
        <f t="shared" si="425"/>
        <v>0</v>
      </c>
      <c r="AD2119" s="21" t="b">
        <f t="shared" si="426"/>
        <v>0</v>
      </c>
      <c r="AE2119" s="21" t="b">
        <f t="shared" si="427"/>
        <v>0</v>
      </c>
      <c r="AF2119" s="21" t="b">
        <f ca="1">OR(AND($AC2119,NOT($AD2119)),AND($AC2119,OR(AND($G2119="",$H2119&lt;&gt;""),AND($G2119&lt;&gt;"",$H2119=""),AND($J2119="",$K2119&lt;&gt;""),AND($J2119&lt;&gt;"",$K2119=""),AND($M2119="",$N2119&lt;&gt;""),AND($M2119&lt;&gt;"",$N2119=""),AND($P2119="",$Q2119&lt;&gt;""),AND($P2119&lt;&gt;"",$Q2119=""),AND($S2119="",$T2119&lt;&gt;""),AND($S2119&lt;&gt;"",$T2119=""),AND($V2119="",$W2119&lt;&gt;""),AND($V2119&lt;&gt;"",$W2119=""))),AND($C2119&lt;&gt;"",$E2119&lt;&gt;"",LEFT(TRIM($C2119),1)&lt;&gt;LEFT(TRIM($E2119),1)),IF(OR($E2119="",$F2119=""),FALSE(),IFERROR(COUNTIF(INDIRECT("UNITS_"&amp;SUBSTITUTE(LEFT($E2119,FIND(" ",$E2119&amp;" ")-1),".","_")),$F2119)=0,TRUE())),AND($B2119&lt;&gt;"",OR(ISNUMBER(SEARCH("outro",LOWER($B2119))),ISNUMBER(SEARCH("divers",LOWER($B2119))),ISNUMBER(SEARCH("etc",LOWER($B2119))))),OR(AND(ISNUMBER(SEARCH("comunic",LOWER($B2119))),LEFT($E2119,3)&lt;&gt;"4.4"),AND(ISNUMBER(SEARCH("monitor",LOWER($B2119))),NOT(OR(LEFT($E2119,3)="1.5",LEFT($E2119,3)="2.5")))),AND($B2119&lt;&gt;"",OR(LEFT($C2119,1)="1",LEFT($C2119,1)="2"),$D2119=""),AND($D2119&lt;&gt;"",NOT(OR(LEFT($C2119,1)="1",LEFT($C2119,1)="2"))),AND($D2119&lt;&gt;"",COUNTIF(' PROJETO'!$B$14:$B$16,$D2119)=0),IF($D2119="",FALSE(),IF(COUNTIF(' PROJETO'!$B$14:$B$16,$D2119)=0,FALSE(),IFERROR(INDEX(' PROJETO'!$C$14:$C$16,MATCH($D2119,' PROJETO'!$B$14:$B$16,0))&lt;&gt;"Sim",FALSE()))))</f>
        <v>0</v>
      </c>
      <c r="AG2119" s="21" t="b">
        <f>AND($AC2119,$Y2119&gt;'CONFG.  LISTAS'!$F$4,$Z2119="",$AA2119="")</f>
        <v>0</v>
      </c>
      <c r="AH2119" s="21" t="str">
        <f t="shared" si="428"/>
        <v/>
      </c>
      <c r="AI2119" s="43" t="str">
        <f ca="1">IF(NOT($AC2119),"",IF(OR($B2119="",$C2119="",$E2119="",$F2119=""),"Preencha descrição, categoria, tipo e unidade.",IF(AND($B2119&lt;&gt;"",OR(LEFT($C2119,1)="1",LEFT($C2119,1)="2"),$D2119=""),"Informe a prática de restauração para itens diretos.",IF(AND($D2119&lt;&gt;"",NOT(OR(LEFT($C2119,1)="1",LEFT($C2119,1)="2"))),"Custos indiretos não devem pertencer a uma prática específica.",IF(AND($D2119&lt;&gt;"",COUNTIF(' PROJETO'!$B$14:$B$16,$D2119)=0),"Prática de restauração inválida ou não cadastrada.",IF(IF($D2119="",FALSE(),IF(COUNTIF(' PROJETO'!$B$14:$B$16,$D2119)=0,FALSE(),IFERROR(INDEX(' PROJETO'!$C$14:$C$16,MATCH($D2119,' PROJETO'!$B$14:$B$16,0))&lt;&gt;"Sim",FALSE()))),"A prática informada no item não foi selecionada na aba Projeto.",IF(AND(MAX($I2119,$L2119,$O2119,$R2119,$U2119,$X2119)&gt;'CONFG.  LISTAS'!$F$4,NOT(OR($Z2119&lt;&gt;"",$AA2119&lt;&gt;""))),"Memorial de cálculo ou anexo obrigatório não informado para item acima do limite.",IF(OR(AND($G2119&lt;&gt;"",$H2119&lt;&gt;"",OR($G2119&lt;=0,$H2119&lt;=0)),AND($J2119&lt;&gt;"",$K2119&lt;&gt;"",OR($J2119&lt;=0,$K2119&lt;=0)),AND($M2119&lt;&gt;"",$N2119&lt;&gt;"",OR($M2119&lt;=0,$N2119&lt;=0)),AND($P2119&lt;&gt;"",$Q2119&lt;&gt;"",OR($P2119&lt;=0,$Q2119&lt;=0)),AND($S2119&lt;&gt;"",$T2119&lt;&gt;"",OR($S2119&lt;=0,$T2119&lt;=0)),AND($V2119&lt;&gt;"",$W2119&lt;&gt;"",OR($V2119&lt;=0,$W2119&lt;=0))),"Revise os valores informados: valor unitário e quantidade devem ser maiores que zero.",IF(OR(AND($G2119="",$H2119&lt;&gt;""),AND($G2119&lt;&gt;"",$H2119=""),AND($J2119="",$K2119&lt;&gt;""),AND($J2119&lt;&gt;"",$K2119=""),AND($M2119="",$N2119&lt;&gt;""),AND($M2119&lt;&gt;"",$N2119=""),AND($P2119="",$Q2119&lt;&gt;""),AND($P2119&lt;&gt;"",$Q2119=""),AND($S2119="",$T2119&lt;&gt;""),AND($S2119&lt;&gt;"",$T2119=""),AND($V2119="",$W2119&lt;&gt;""),AND($V2119&lt;&gt;"",$W2119="")),"Há ano preenchido parcialmente: "&amp;TRIM(IF(AND($G2119="",$H2119&lt;&gt;""),"Ano 1 (falta valor unitário); ","")&amp;IF(AND($G2119&lt;&gt;"",$H2119=""),"Ano 1 (falta quantidade); ","")&amp;IF(AND($J2119="",$K2119&lt;&gt;""),"Ano 2 (falta valor unitário); ","")&amp;IF(AND($J2119&lt;&gt;"",$K2119=""),"Ano 2 (falta quantidade); ","")&amp;IF(AND($M2119="",$N2119&lt;&gt;""),"Ano 3 (falta valor unitário); ","")&amp;IF(AND($M2119&lt;&gt;"",$N2119=""),"Ano 3 (falta quantidade); ","")&amp;IF(AND($P2119="",$Q2119&lt;&gt;""),"Ano 4 (falta valor unitário); ","")&amp;IF(AND($P2119&lt;&gt;"",$Q2119=""),"Ano 4 (falta quantidade); ","")&amp;IF(AND($S2119="",$T2119&lt;&gt;""),"Ano 5 (falta valor unitário); ","")&amp;IF(AND($S2119&lt;&gt;"",$T2119=""),"Ano 5 (falta quantidade); ","")&amp;IF(AND($V2119="",$W2119&lt;&gt;""),"Ano 6 (falta valor unitário); ","")&amp;IF(AND($V2119&lt;&gt;"",$W2119=""),"Ano 6 (falta quantidade); ","")), IF(NOT(OR(AND($G2119&lt;&gt;"",$H2119&lt;&gt;""),AND($J2119&lt;&gt;"",$K2119&lt;&gt;""),AND($M2119&lt;&gt;"",$N2119&lt;&gt;""),AND($P2119&lt;&gt;"",$Q2119&lt;&gt;""),AND($S2119&lt;&gt;"",$T2119&lt;&gt;""),AND($V2119&lt;&gt;"",$W2119&lt;&gt;""))),"Informe pelo menos um ano completo com valor unitário e quantidade.",IF(AND($C2119&lt;&gt;"",$E2119&lt;&gt;"",LEFT(TRIM($C2119),1)&lt;&gt;LEFT(TRIM($E2119),1)),"Categoria e tipo estão incompatíveis.",IF(IF(OR($E2119="",$F2119=""),FALSE(),IFERROR(COUNTIF(INDIRECT("UNITS_"&amp;SUBSTITUTE(LEFT($E2119,FIND(" ",$E2119&amp;" ")-1),".","_")),$F2119)=0,TRUE())),"Unidade incompatível com o tipo selecionado.",IF(OR(AND(ISNUMBER(SEARCH("comunic",LOWER($B2119))),LEFT($E2119,3)&lt;&gt;"4.4"),AND(ISNUMBER(SEARCH("monitor",LOWER($B2119))),NOT(OR(LEFT($E2119,3)="1.5",LEFT($E2119,3)="2.5")))),"Revise a classificação do item conforme as regras de preenchimento.",IF(AND($B2119&lt;&gt;"",OR(ISNUMBER(SEARCH("outro",LOWER($B2119))),ISNUMBER(SEARCH("divers",LOWER($B2119))),ISNUMBER(SEARCH("kit",LOWER($B2119))),ISNUMBER(SEARCH("ferrament",LOWER($B2119))),ISNUMBER(SEARCH("epi",LOWER($B2119)))),NOT(OR($Z2119&lt;&gt;"",$AA2119&lt;&gt;""))),"Descrição muito genérica: detalhe melhor o item e registre o racional no memorial ou em anexo.",IF(AND($Y2119=0,$B2119&lt;&gt;"",OR($G2119&lt;&gt;"",$H2119&lt;&gt;"",$J2119&lt;&gt;"",$K2119&lt;&gt;"",$M2119&lt;&gt;"",$N2119&lt;&gt;"",$P2119&lt;&gt;"",$Q2119&lt;&gt;"",$S2119&lt;&gt;"",$T2119&lt;&gt;"",$V2119&lt;&gt;"",$W2119&lt;&gt;"")),"O item possui dados lançados, mas o total está zerado. Revise os valores informados.","")))))))))))))))</f>
        <v/>
      </c>
    </row>
    <row r="2120" spans="1:35" ht="14.25" customHeight="1" x14ac:dyDescent="0.25">
      <c r="A2120" s="57" t="str">
        <f t="shared" si="416"/>
        <v/>
      </c>
      <c r="B2120" s="58"/>
      <c r="C2120" s="58"/>
      <c r="D2120" s="58"/>
      <c r="E2120" s="58"/>
      <c r="F2120" s="58"/>
      <c r="G2120" s="269"/>
      <c r="H2120" s="59"/>
      <c r="I2120" s="273">
        <f t="shared" si="417"/>
        <v>0</v>
      </c>
      <c r="J2120" s="269"/>
      <c r="K2120" s="59"/>
      <c r="L2120" s="270">
        <f t="shared" si="418"/>
        <v>0</v>
      </c>
      <c r="M2120" s="269"/>
      <c r="N2120" s="59"/>
      <c r="O2120" s="270">
        <f t="shared" si="419"/>
        <v>0</v>
      </c>
      <c r="P2120" s="269"/>
      <c r="Q2120" s="59"/>
      <c r="R2120" s="271">
        <f t="shared" si="420"/>
        <v>0</v>
      </c>
      <c r="S2120" s="269"/>
      <c r="T2120" s="59"/>
      <c r="U2120" s="270">
        <f t="shared" si="421"/>
        <v>0</v>
      </c>
      <c r="V2120" s="269"/>
      <c r="W2120" s="59"/>
      <c r="X2120" s="270">
        <f t="shared" si="422"/>
        <v>0</v>
      </c>
      <c r="Y2120" s="270">
        <f t="shared" si="423"/>
        <v>0</v>
      </c>
      <c r="Z2120" s="58"/>
      <c r="AA2120" s="58"/>
      <c r="AB2120" s="60" t="str">
        <f t="shared" si="424"/>
        <v/>
      </c>
      <c r="AC2120" s="21" t="b">
        <f t="shared" si="425"/>
        <v>0</v>
      </c>
      <c r="AD2120" s="21" t="b">
        <f t="shared" si="426"/>
        <v>0</v>
      </c>
      <c r="AE2120" s="21" t="b">
        <f t="shared" si="427"/>
        <v>0</v>
      </c>
      <c r="AF2120" s="21" t="b">
        <f ca="1">OR(AND($AC2120,NOT($AD2120)),AND($AC2120,OR(AND($G2120="",$H2120&lt;&gt;""),AND($G2120&lt;&gt;"",$H2120=""),AND($J2120="",$K2120&lt;&gt;""),AND($J2120&lt;&gt;"",$K2120=""),AND($M2120="",$N2120&lt;&gt;""),AND($M2120&lt;&gt;"",$N2120=""),AND($P2120="",$Q2120&lt;&gt;""),AND($P2120&lt;&gt;"",$Q2120=""),AND($S2120="",$T2120&lt;&gt;""),AND($S2120&lt;&gt;"",$T2120=""),AND($V2120="",$W2120&lt;&gt;""),AND($V2120&lt;&gt;"",$W2120=""))),AND($C2120&lt;&gt;"",$E2120&lt;&gt;"",LEFT(TRIM($C2120),1)&lt;&gt;LEFT(TRIM($E2120),1)),IF(OR($E2120="",$F2120=""),FALSE(),IFERROR(COUNTIF(INDIRECT("UNITS_"&amp;SUBSTITUTE(LEFT($E2120,FIND(" ",$E2120&amp;" ")-1),".","_")),$F2120)=0,TRUE())),AND($B2120&lt;&gt;"",OR(ISNUMBER(SEARCH("outro",LOWER($B2120))),ISNUMBER(SEARCH("divers",LOWER($B2120))),ISNUMBER(SEARCH("etc",LOWER($B2120))))),OR(AND(ISNUMBER(SEARCH("comunic",LOWER($B2120))),LEFT($E2120,3)&lt;&gt;"4.4"),AND(ISNUMBER(SEARCH("monitor",LOWER($B2120))),NOT(OR(LEFT($E2120,3)="1.5",LEFT($E2120,3)="2.5")))),AND($B2120&lt;&gt;"",OR(LEFT($C2120,1)="1",LEFT($C2120,1)="2"),$D2120=""),AND($D2120&lt;&gt;"",NOT(OR(LEFT($C2120,1)="1",LEFT($C2120,1)="2"))),AND($D2120&lt;&gt;"",COUNTIF(' PROJETO'!$B$14:$B$16,$D2120)=0),IF($D2120="",FALSE(),IF(COUNTIF(' PROJETO'!$B$14:$B$16,$D2120)=0,FALSE(),IFERROR(INDEX(' PROJETO'!$C$14:$C$16,MATCH($D2120,' PROJETO'!$B$14:$B$16,0))&lt;&gt;"Sim",FALSE()))))</f>
        <v>0</v>
      </c>
      <c r="AG2120" s="21" t="b">
        <f>AND($AC2120,$Y2120&gt;'CONFG.  LISTAS'!$F$4,$Z2120="",$AA2120="")</f>
        <v>0</v>
      </c>
      <c r="AH2120" s="21" t="str">
        <f t="shared" si="428"/>
        <v/>
      </c>
      <c r="AI2120" s="43" t="str">
        <f ca="1">IF(NOT($AC2120),"",IF(OR($B2120="",$C2120="",$E2120="",$F2120=""),"Preencha descrição, categoria, tipo e unidade.",IF(AND($B2120&lt;&gt;"",OR(LEFT($C2120,1)="1",LEFT($C2120,1)="2"),$D2120=""),"Informe a prática de restauração para itens diretos.",IF(AND($D2120&lt;&gt;"",NOT(OR(LEFT($C2120,1)="1",LEFT($C2120,1)="2"))),"Custos indiretos não devem pertencer a uma prática específica.",IF(AND($D2120&lt;&gt;"",COUNTIF(' PROJETO'!$B$14:$B$16,$D2120)=0),"Prática de restauração inválida ou não cadastrada.",IF(IF($D2120="",FALSE(),IF(COUNTIF(' PROJETO'!$B$14:$B$16,$D2120)=0,FALSE(),IFERROR(INDEX(' PROJETO'!$C$14:$C$16,MATCH($D2120,' PROJETO'!$B$14:$B$16,0))&lt;&gt;"Sim",FALSE()))),"A prática informada no item não foi selecionada na aba Projeto.",IF(AND(MAX($I2120,$L2120,$O2120,$R2120,$U2120,$X2120)&gt;'CONFG.  LISTAS'!$F$4,NOT(OR($Z2120&lt;&gt;"",$AA2120&lt;&gt;""))),"Memorial de cálculo ou anexo obrigatório não informado para item acima do limite.",IF(OR(AND($G2120&lt;&gt;"",$H2120&lt;&gt;"",OR($G2120&lt;=0,$H2120&lt;=0)),AND($J2120&lt;&gt;"",$K2120&lt;&gt;"",OR($J2120&lt;=0,$K2120&lt;=0)),AND($M2120&lt;&gt;"",$N2120&lt;&gt;"",OR($M2120&lt;=0,$N2120&lt;=0)),AND($P2120&lt;&gt;"",$Q2120&lt;&gt;"",OR($P2120&lt;=0,$Q2120&lt;=0)),AND($S2120&lt;&gt;"",$T2120&lt;&gt;"",OR($S2120&lt;=0,$T2120&lt;=0)),AND($V2120&lt;&gt;"",$W2120&lt;&gt;"",OR($V2120&lt;=0,$W2120&lt;=0))),"Revise os valores informados: valor unitário e quantidade devem ser maiores que zero.",IF(OR(AND($G2120="",$H2120&lt;&gt;""),AND($G2120&lt;&gt;"",$H2120=""),AND($J2120="",$K2120&lt;&gt;""),AND($J2120&lt;&gt;"",$K2120=""),AND($M2120="",$N2120&lt;&gt;""),AND($M2120&lt;&gt;"",$N2120=""),AND($P2120="",$Q2120&lt;&gt;""),AND($P2120&lt;&gt;"",$Q2120=""),AND($S2120="",$T2120&lt;&gt;""),AND($S2120&lt;&gt;"",$T2120=""),AND($V2120="",$W2120&lt;&gt;""),AND($V2120&lt;&gt;"",$W2120="")),"Há ano preenchido parcialmente: "&amp;TRIM(IF(AND($G2120="",$H2120&lt;&gt;""),"Ano 1 (falta valor unitário); ","")&amp;IF(AND($G2120&lt;&gt;"",$H2120=""),"Ano 1 (falta quantidade); ","")&amp;IF(AND($J2120="",$K2120&lt;&gt;""),"Ano 2 (falta valor unitário); ","")&amp;IF(AND($J2120&lt;&gt;"",$K2120=""),"Ano 2 (falta quantidade); ","")&amp;IF(AND($M2120="",$N2120&lt;&gt;""),"Ano 3 (falta valor unitário); ","")&amp;IF(AND($M2120&lt;&gt;"",$N2120=""),"Ano 3 (falta quantidade); ","")&amp;IF(AND($P2120="",$Q2120&lt;&gt;""),"Ano 4 (falta valor unitário); ","")&amp;IF(AND($P2120&lt;&gt;"",$Q2120=""),"Ano 4 (falta quantidade); ","")&amp;IF(AND($S2120="",$T2120&lt;&gt;""),"Ano 5 (falta valor unitário); ","")&amp;IF(AND($S2120&lt;&gt;"",$T2120=""),"Ano 5 (falta quantidade); ","")&amp;IF(AND($V2120="",$W2120&lt;&gt;""),"Ano 6 (falta valor unitário); ","")&amp;IF(AND($V2120&lt;&gt;"",$W2120=""),"Ano 6 (falta quantidade); ","")), IF(NOT(OR(AND($G2120&lt;&gt;"",$H2120&lt;&gt;""),AND($J2120&lt;&gt;"",$K2120&lt;&gt;""),AND($M2120&lt;&gt;"",$N2120&lt;&gt;""),AND($P2120&lt;&gt;"",$Q2120&lt;&gt;""),AND($S2120&lt;&gt;"",$T2120&lt;&gt;""),AND($V2120&lt;&gt;"",$W2120&lt;&gt;""))),"Informe pelo menos um ano completo com valor unitário e quantidade.",IF(AND($C2120&lt;&gt;"",$E2120&lt;&gt;"",LEFT(TRIM($C2120),1)&lt;&gt;LEFT(TRIM($E2120),1)),"Categoria e tipo estão incompatíveis.",IF(IF(OR($E2120="",$F2120=""),FALSE(),IFERROR(COUNTIF(INDIRECT("UNITS_"&amp;SUBSTITUTE(LEFT($E2120,FIND(" ",$E2120&amp;" ")-1),".","_")),$F2120)=0,TRUE())),"Unidade incompatível com o tipo selecionado.",IF(OR(AND(ISNUMBER(SEARCH("comunic",LOWER($B2120))),LEFT($E2120,3)&lt;&gt;"4.4"),AND(ISNUMBER(SEARCH("monitor",LOWER($B2120))),NOT(OR(LEFT($E2120,3)="1.5",LEFT($E2120,3)="2.5")))),"Revise a classificação do item conforme as regras de preenchimento.",IF(AND($B2120&lt;&gt;"",OR(ISNUMBER(SEARCH("outro",LOWER($B2120))),ISNUMBER(SEARCH("divers",LOWER($B2120))),ISNUMBER(SEARCH("kit",LOWER($B2120))),ISNUMBER(SEARCH("ferrament",LOWER($B2120))),ISNUMBER(SEARCH("epi",LOWER($B2120)))),NOT(OR($Z2120&lt;&gt;"",$AA2120&lt;&gt;""))),"Descrição muito genérica: detalhe melhor o item e registre o racional no memorial ou em anexo.",IF(AND($Y2120=0,$B2120&lt;&gt;"",OR($G2120&lt;&gt;"",$H2120&lt;&gt;"",$J2120&lt;&gt;"",$K2120&lt;&gt;"",$M2120&lt;&gt;"",$N2120&lt;&gt;"",$P2120&lt;&gt;"",$Q2120&lt;&gt;"",$S2120&lt;&gt;"",$T2120&lt;&gt;"",$V2120&lt;&gt;"",$W2120&lt;&gt;"")),"O item possui dados lançados, mas o total está zerado. Revise os valores informados.","")))))))))))))))</f>
        <v/>
      </c>
    </row>
    <row r="2121" spans="1:35" ht="14.25" customHeight="1" x14ac:dyDescent="0.25">
      <c r="A2121" s="57" t="str">
        <f t="shared" si="416"/>
        <v/>
      </c>
      <c r="B2121" s="61"/>
      <c r="C2121" s="61"/>
      <c r="D2121" s="58"/>
      <c r="E2121" s="61"/>
      <c r="F2121" s="61"/>
      <c r="G2121" s="272"/>
      <c r="H2121" s="62"/>
      <c r="I2121" s="273">
        <f t="shared" si="417"/>
        <v>0</v>
      </c>
      <c r="J2121" s="272"/>
      <c r="K2121" s="62"/>
      <c r="L2121" s="270">
        <f t="shared" si="418"/>
        <v>0</v>
      </c>
      <c r="M2121" s="272"/>
      <c r="N2121" s="62"/>
      <c r="O2121" s="270">
        <f t="shared" si="419"/>
        <v>0</v>
      </c>
      <c r="P2121" s="272"/>
      <c r="Q2121" s="62"/>
      <c r="R2121" s="271">
        <f t="shared" si="420"/>
        <v>0</v>
      </c>
      <c r="S2121" s="272"/>
      <c r="T2121" s="62"/>
      <c r="U2121" s="270">
        <f t="shared" si="421"/>
        <v>0</v>
      </c>
      <c r="V2121" s="272"/>
      <c r="W2121" s="62"/>
      <c r="X2121" s="270">
        <f t="shared" si="422"/>
        <v>0</v>
      </c>
      <c r="Y2121" s="270">
        <f t="shared" si="423"/>
        <v>0</v>
      </c>
      <c r="Z2121" s="61"/>
      <c r="AA2121" s="61"/>
      <c r="AB2121" s="60" t="str">
        <f t="shared" si="424"/>
        <v/>
      </c>
      <c r="AC2121" s="21" t="b">
        <f t="shared" si="425"/>
        <v>0</v>
      </c>
      <c r="AD2121" s="21" t="b">
        <f t="shared" si="426"/>
        <v>0</v>
      </c>
      <c r="AE2121" s="21" t="b">
        <f t="shared" si="427"/>
        <v>0</v>
      </c>
      <c r="AF2121" s="21" t="b">
        <f ca="1">OR(AND($AC2121,NOT($AD2121)),AND($AC2121,OR(AND($G2121="",$H2121&lt;&gt;""),AND($G2121&lt;&gt;"",$H2121=""),AND($J2121="",$K2121&lt;&gt;""),AND($J2121&lt;&gt;"",$K2121=""),AND($M2121="",$N2121&lt;&gt;""),AND($M2121&lt;&gt;"",$N2121=""),AND($P2121="",$Q2121&lt;&gt;""),AND($P2121&lt;&gt;"",$Q2121=""),AND($S2121="",$T2121&lt;&gt;""),AND($S2121&lt;&gt;"",$T2121=""),AND($V2121="",$W2121&lt;&gt;""),AND($V2121&lt;&gt;"",$W2121=""))),AND($C2121&lt;&gt;"",$E2121&lt;&gt;"",LEFT(TRIM($C2121),1)&lt;&gt;LEFT(TRIM($E2121),1)),IF(OR($E2121="",$F2121=""),FALSE(),IFERROR(COUNTIF(INDIRECT("UNITS_"&amp;SUBSTITUTE(LEFT($E2121,FIND(" ",$E2121&amp;" ")-1),".","_")),$F2121)=0,TRUE())),AND($B2121&lt;&gt;"",OR(ISNUMBER(SEARCH("outro",LOWER($B2121))),ISNUMBER(SEARCH("divers",LOWER($B2121))),ISNUMBER(SEARCH("etc",LOWER($B2121))))),OR(AND(ISNUMBER(SEARCH("comunic",LOWER($B2121))),LEFT($E2121,3)&lt;&gt;"4.4"),AND(ISNUMBER(SEARCH("monitor",LOWER($B2121))),NOT(OR(LEFT($E2121,3)="1.5",LEFT($E2121,3)="2.5")))),AND($B2121&lt;&gt;"",OR(LEFT($C2121,1)="1",LEFT($C2121,1)="2"),$D2121=""),AND($D2121&lt;&gt;"",NOT(OR(LEFT($C2121,1)="1",LEFT($C2121,1)="2"))),AND($D2121&lt;&gt;"",COUNTIF(' PROJETO'!$B$14:$B$16,$D2121)=0),IF($D2121="",FALSE(),IF(COUNTIF(' PROJETO'!$B$14:$B$16,$D2121)=0,FALSE(),IFERROR(INDEX(' PROJETO'!$C$14:$C$16,MATCH($D2121,' PROJETO'!$B$14:$B$16,0))&lt;&gt;"Sim",FALSE()))))</f>
        <v>0</v>
      </c>
      <c r="AG2121" s="21" t="b">
        <f>AND($AC2121,$Y2121&gt;'CONFG.  LISTAS'!$F$4,$Z2121="",$AA2121="")</f>
        <v>0</v>
      </c>
      <c r="AH2121" s="21" t="str">
        <f t="shared" si="428"/>
        <v/>
      </c>
      <c r="AI2121" s="43" t="str">
        <f ca="1">IF(NOT($AC2121),"",IF(OR($B2121="",$C2121="",$E2121="",$F2121=""),"Preencha descrição, categoria, tipo e unidade.",IF(AND($B2121&lt;&gt;"",OR(LEFT($C2121,1)="1",LEFT($C2121,1)="2"),$D2121=""),"Informe a prática de restauração para itens diretos.",IF(AND($D2121&lt;&gt;"",NOT(OR(LEFT($C2121,1)="1",LEFT($C2121,1)="2"))),"Custos indiretos não devem pertencer a uma prática específica.",IF(AND($D2121&lt;&gt;"",COUNTIF(' PROJETO'!$B$14:$B$16,$D2121)=0),"Prática de restauração inválida ou não cadastrada.",IF(IF($D2121="",FALSE(),IF(COUNTIF(' PROJETO'!$B$14:$B$16,$D2121)=0,FALSE(),IFERROR(INDEX(' PROJETO'!$C$14:$C$16,MATCH($D2121,' PROJETO'!$B$14:$B$16,0))&lt;&gt;"Sim",FALSE()))),"A prática informada no item não foi selecionada na aba Projeto.",IF(AND(MAX($I2121,$L2121,$O2121,$R2121,$U2121,$X2121)&gt;'CONFG.  LISTAS'!$F$4,NOT(OR($Z2121&lt;&gt;"",$AA2121&lt;&gt;""))),"Memorial de cálculo ou anexo obrigatório não informado para item acima do limite.",IF(OR(AND($G2121&lt;&gt;"",$H2121&lt;&gt;"",OR($G2121&lt;=0,$H2121&lt;=0)),AND($J2121&lt;&gt;"",$K2121&lt;&gt;"",OR($J2121&lt;=0,$K2121&lt;=0)),AND($M2121&lt;&gt;"",$N2121&lt;&gt;"",OR($M2121&lt;=0,$N2121&lt;=0)),AND($P2121&lt;&gt;"",$Q2121&lt;&gt;"",OR($P2121&lt;=0,$Q2121&lt;=0)),AND($S2121&lt;&gt;"",$T2121&lt;&gt;"",OR($S2121&lt;=0,$T2121&lt;=0)),AND($V2121&lt;&gt;"",$W2121&lt;&gt;"",OR($V2121&lt;=0,$W2121&lt;=0))),"Revise os valores informados: valor unitário e quantidade devem ser maiores que zero.",IF(OR(AND($G2121="",$H2121&lt;&gt;""),AND($G2121&lt;&gt;"",$H2121=""),AND($J2121="",$K2121&lt;&gt;""),AND($J2121&lt;&gt;"",$K2121=""),AND($M2121="",$N2121&lt;&gt;""),AND($M2121&lt;&gt;"",$N2121=""),AND($P2121="",$Q2121&lt;&gt;""),AND($P2121&lt;&gt;"",$Q2121=""),AND($S2121="",$T2121&lt;&gt;""),AND($S2121&lt;&gt;"",$T2121=""),AND($V2121="",$W2121&lt;&gt;""),AND($V2121&lt;&gt;"",$W2121="")),"Há ano preenchido parcialmente: "&amp;TRIM(IF(AND($G2121="",$H2121&lt;&gt;""),"Ano 1 (falta valor unitário); ","")&amp;IF(AND($G2121&lt;&gt;"",$H2121=""),"Ano 1 (falta quantidade); ","")&amp;IF(AND($J2121="",$K2121&lt;&gt;""),"Ano 2 (falta valor unitário); ","")&amp;IF(AND($J2121&lt;&gt;"",$K2121=""),"Ano 2 (falta quantidade); ","")&amp;IF(AND($M2121="",$N2121&lt;&gt;""),"Ano 3 (falta valor unitário); ","")&amp;IF(AND($M2121&lt;&gt;"",$N2121=""),"Ano 3 (falta quantidade); ","")&amp;IF(AND($P2121="",$Q2121&lt;&gt;""),"Ano 4 (falta valor unitário); ","")&amp;IF(AND($P2121&lt;&gt;"",$Q2121=""),"Ano 4 (falta quantidade); ","")&amp;IF(AND($S2121="",$T2121&lt;&gt;""),"Ano 5 (falta valor unitário); ","")&amp;IF(AND($S2121&lt;&gt;"",$T2121=""),"Ano 5 (falta quantidade); ","")&amp;IF(AND($V2121="",$W2121&lt;&gt;""),"Ano 6 (falta valor unitário); ","")&amp;IF(AND($V2121&lt;&gt;"",$W2121=""),"Ano 6 (falta quantidade); ","")), IF(NOT(OR(AND($G2121&lt;&gt;"",$H2121&lt;&gt;""),AND($J2121&lt;&gt;"",$K2121&lt;&gt;""),AND($M2121&lt;&gt;"",$N2121&lt;&gt;""),AND($P2121&lt;&gt;"",$Q2121&lt;&gt;""),AND($S2121&lt;&gt;"",$T2121&lt;&gt;""),AND($V2121&lt;&gt;"",$W2121&lt;&gt;""))),"Informe pelo menos um ano completo com valor unitário e quantidade.",IF(AND($C2121&lt;&gt;"",$E2121&lt;&gt;"",LEFT(TRIM($C2121),1)&lt;&gt;LEFT(TRIM($E2121),1)),"Categoria e tipo estão incompatíveis.",IF(IF(OR($E2121="",$F2121=""),FALSE(),IFERROR(COUNTIF(INDIRECT("UNITS_"&amp;SUBSTITUTE(LEFT($E2121,FIND(" ",$E2121&amp;" ")-1),".","_")),$F2121)=0,TRUE())),"Unidade incompatível com o tipo selecionado.",IF(OR(AND(ISNUMBER(SEARCH("comunic",LOWER($B2121))),LEFT($E2121,3)&lt;&gt;"4.4"),AND(ISNUMBER(SEARCH("monitor",LOWER($B2121))),NOT(OR(LEFT($E2121,3)="1.5",LEFT($E2121,3)="2.5")))),"Revise a classificação do item conforme as regras de preenchimento.",IF(AND($B2121&lt;&gt;"",OR(ISNUMBER(SEARCH("outro",LOWER($B2121))),ISNUMBER(SEARCH("divers",LOWER($B2121))),ISNUMBER(SEARCH("kit",LOWER($B2121))),ISNUMBER(SEARCH("ferrament",LOWER($B2121))),ISNUMBER(SEARCH("epi",LOWER($B2121)))),NOT(OR($Z2121&lt;&gt;"",$AA2121&lt;&gt;""))),"Descrição muito genérica: detalhe melhor o item e registre o racional no memorial ou em anexo.",IF(AND($Y2121=0,$B2121&lt;&gt;"",OR($G2121&lt;&gt;"",$H2121&lt;&gt;"",$J2121&lt;&gt;"",$K2121&lt;&gt;"",$M2121&lt;&gt;"",$N2121&lt;&gt;"",$P2121&lt;&gt;"",$Q2121&lt;&gt;"",$S2121&lt;&gt;"",$T2121&lt;&gt;"",$V2121&lt;&gt;"",$W2121&lt;&gt;"")),"O item possui dados lançados, mas o total está zerado. Revise os valores informados.","")))))))))))))))</f>
        <v/>
      </c>
    </row>
    <row r="2122" spans="1:35" ht="14.25" customHeight="1" x14ac:dyDescent="0.25">
      <c r="A2122" s="57" t="str">
        <f t="shared" ref="A2122:A2185" si="429">AH2122</f>
        <v/>
      </c>
      <c r="B2122" s="58"/>
      <c r="C2122" s="58"/>
      <c r="D2122" s="58"/>
      <c r="E2122" s="58"/>
      <c r="F2122" s="58"/>
      <c r="G2122" s="269"/>
      <c r="H2122" s="59"/>
      <c r="I2122" s="273">
        <f t="shared" ref="I2122:I2185" si="430">IFERROR(G2122*H2122,0)</f>
        <v>0</v>
      </c>
      <c r="J2122" s="269"/>
      <c r="K2122" s="59"/>
      <c r="L2122" s="270">
        <f t="shared" ref="L2122:L2185" si="431">IFERROR(J2122*K2122,0)</f>
        <v>0</v>
      </c>
      <c r="M2122" s="269"/>
      <c r="N2122" s="59"/>
      <c r="O2122" s="270">
        <f t="shared" ref="O2122:O2185" si="432">IFERROR(M2122*N2122,0)</f>
        <v>0</v>
      </c>
      <c r="P2122" s="269"/>
      <c r="Q2122" s="59"/>
      <c r="R2122" s="271">
        <f t="shared" ref="R2122:R2185" si="433">IFERROR(P2122*Q2122,0)</f>
        <v>0</v>
      </c>
      <c r="S2122" s="269"/>
      <c r="T2122" s="59"/>
      <c r="U2122" s="270">
        <f t="shared" ref="U2122:U2185" si="434">IFERROR(S2122*T2122,0)</f>
        <v>0</v>
      </c>
      <c r="V2122" s="269"/>
      <c r="W2122" s="59"/>
      <c r="X2122" s="270">
        <f t="shared" ref="X2122:X2185" si="435">IFERROR(V2122*W2122,0)</f>
        <v>0</v>
      </c>
      <c r="Y2122" s="270">
        <f t="shared" ref="Y2122:Y2185" si="436">SUM(I2122,L2122,O2122,R2122,U2122,X2122)</f>
        <v>0</v>
      </c>
      <c r="Z2122" s="58"/>
      <c r="AA2122" s="58"/>
      <c r="AB2122" s="60" t="str">
        <f t="shared" ref="AB2122:AB2185" si="437">IF($B2122="","",TEXT(ROW()-4,"000"))</f>
        <v/>
      </c>
      <c r="AC2122" s="21" t="b">
        <f t="shared" ref="AC2122:AC2185" si="438">OR(LEN($B2122&amp;"")&gt;0,LEN($C2122&amp;"")&gt;0,LEN($D2122&amp;"")&gt;0,LEN($E2122&amp;"")&gt;0,LEN($F2122&amp;"")&gt;0,LEN($G2122&amp;"")&gt;0,LEN($H2122&amp;"")&gt;0,LEN($J2122&amp;"")&gt;0,LEN($K2122&amp;"")&gt;0,LEN($M2122&amp;"")&gt;0,LEN($N2122&amp;"")&gt;0,LEN($P2122&amp;"")&gt;0,LEN($Q2122&amp;"")&gt;0,LEN($S2122&amp;"")&gt;0,LEN($T2122&amp;"")&gt;0,LEN($V2122&amp;"")&gt;0,LEN($W2122&amp;"")&gt;0,LEN($Z2122&amp;"")&gt;0,LEN($AA2122&amp;"")&gt;0)</f>
        <v>0</v>
      </c>
      <c r="AD2122" s="21" t="b">
        <f t="shared" ref="AD2122:AD2185" si="439">AND($B2122&lt;&gt;"",$C2122&lt;&gt;"",$E2122&lt;&gt;"",$F2122&lt;&gt;"")</f>
        <v>0</v>
      </c>
      <c r="AE2122" s="21" t="b">
        <f t="shared" ref="AE2122:AE2185" si="440">OR(AND($G2122&lt;&gt;"",$H2122&lt;&gt;""),AND($J2122&lt;&gt;"",$K2122&lt;&gt;""),AND($M2122&lt;&gt;"",$N2122&lt;&gt;""),AND($P2122&lt;&gt;"",$Q2122&lt;&gt;""),AND($S2122&lt;&gt;"",$T2122&lt;&gt;""),AND($V2122&lt;&gt;"",$W2122&lt;&gt;""))</f>
        <v>0</v>
      </c>
      <c r="AF2122" s="21" t="b">
        <f ca="1">OR(AND($AC2122,NOT($AD2122)),AND($AC2122,OR(AND($G2122="",$H2122&lt;&gt;""),AND($G2122&lt;&gt;"",$H2122=""),AND($J2122="",$K2122&lt;&gt;""),AND($J2122&lt;&gt;"",$K2122=""),AND($M2122="",$N2122&lt;&gt;""),AND($M2122&lt;&gt;"",$N2122=""),AND($P2122="",$Q2122&lt;&gt;""),AND($P2122&lt;&gt;"",$Q2122=""),AND($S2122="",$T2122&lt;&gt;""),AND($S2122&lt;&gt;"",$T2122=""),AND($V2122="",$W2122&lt;&gt;""),AND($V2122&lt;&gt;"",$W2122=""))),AND($C2122&lt;&gt;"",$E2122&lt;&gt;"",LEFT(TRIM($C2122),1)&lt;&gt;LEFT(TRIM($E2122),1)),IF(OR($E2122="",$F2122=""),FALSE(),IFERROR(COUNTIF(INDIRECT("UNITS_"&amp;SUBSTITUTE(LEFT($E2122,FIND(" ",$E2122&amp;" ")-1),".","_")),$F2122)=0,TRUE())),AND($B2122&lt;&gt;"",OR(ISNUMBER(SEARCH("outro",LOWER($B2122))),ISNUMBER(SEARCH("divers",LOWER($B2122))),ISNUMBER(SEARCH("etc",LOWER($B2122))))),OR(AND(ISNUMBER(SEARCH("comunic",LOWER($B2122))),LEFT($E2122,3)&lt;&gt;"4.4"),AND(ISNUMBER(SEARCH("monitor",LOWER($B2122))),NOT(OR(LEFT($E2122,3)="1.5",LEFT($E2122,3)="2.5")))),AND($B2122&lt;&gt;"",OR(LEFT($C2122,1)="1",LEFT($C2122,1)="2"),$D2122=""),AND($D2122&lt;&gt;"",NOT(OR(LEFT($C2122,1)="1",LEFT($C2122,1)="2"))),AND($D2122&lt;&gt;"",COUNTIF(' PROJETO'!$B$14:$B$16,$D2122)=0),IF($D2122="",FALSE(),IF(COUNTIF(' PROJETO'!$B$14:$B$16,$D2122)=0,FALSE(),IFERROR(INDEX(' PROJETO'!$C$14:$C$16,MATCH($D2122,' PROJETO'!$B$14:$B$16,0))&lt;&gt;"Sim",FALSE()))))</f>
        <v>0</v>
      </c>
      <c r="AG2122" s="21" t="b">
        <f>AND($AC2122,$Y2122&gt;'CONFG.  LISTAS'!$F$4,$Z2122="",$AA2122="")</f>
        <v>0</v>
      </c>
      <c r="AH2122" s="21" t="str">
        <f t="shared" ref="AH2122:AH2185" si="441">IF(NOT($AC2122),"",IF($AG2122,"⚠",IF(OR(AND($AC2122,NOT($AE2122)),$AF2122),"◔","✓")))</f>
        <v/>
      </c>
      <c r="AI2122" s="43" t="str">
        <f ca="1">IF(NOT($AC2122),"",IF(OR($B2122="",$C2122="",$E2122="",$F2122=""),"Preencha descrição, categoria, tipo e unidade.",IF(AND($B2122&lt;&gt;"",OR(LEFT($C2122,1)="1",LEFT($C2122,1)="2"),$D2122=""),"Informe a prática de restauração para itens diretos.",IF(AND($D2122&lt;&gt;"",NOT(OR(LEFT($C2122,1)="1",LEFT($C2122,1)="2"))),"Custos indiretos não devem pertencer a uma prática específica.",IF(AND($D2122&lt;&gt;"",COUNTIF(' PROJETO'!$B$14:$B$16,$D2122)=0),"Prática de restauração inválida ou não cadastrada.",IF(IF($D2122="",FALSE(),IF(COUNTIF(' PROJETO'!$B$14:$B$16,$D2122)=0,FALSE(),IFERROR(INDEX(' PROJETO'!$C$14:$C$16,MATCH($D2122,' PROJETO'!$B$14:$B$16,0))&lt;&gt;"Sim",FALSE()))),"A prática informada no item não foi selecionada na aba Projeto.",IF(AND(MAX($I2122,$L2122,$O2122,$R2122,$U2122,$X2122)&gt;'CONFG.  LISTAS'!$F$4,NOT(OR($Z2122&lt;&gt;"",$AA2122&lt;&gt;""))),"Memorial de cálculo ou anexo obrigatório não informado para item acima do limite.",IF(OR(AND($G2122&lt;&gt;"",$H2122&lt;&gt;"",OR($G2122&lt;=0,$H2122&lt;=0)),AND($J2122&lt;&gt;"",$K2122&lt;&gt;"",OR($J2122&lt;=0,$K2122&lt;=0)),AND($M2122&lt;&gt;"",$N2122&lt;&gt;"",OR($M2122&lt;=0,$N2122&lt;=0)),AND($P2122&lt;&gt;"",$Q2122&lt;&gt;"",OR($P2122&lt;=0,$Q2122&lt;=0)),AND($S2122&lt;&gt;"",$T2122&lt;&gt;"",OR($S2122&lt;=0,$T2122&lt;=0)),AND($V2122&lt;&gt;"",$W2122&lt;&gt;"",OR($V2122&lt;=0,$W2122&lt;=0))),"Revise os valores informados: valor unitário e quantidade devem ser maiores que zero.",IF(OR(AND($G2122="",$H2122&lt;&gt;""),AND($G2122&lt;&gt;"",$H2122=""),AND($J2122="",$K2122&lt;&gt;""),AND($J2122&lt;&gt;"",$K2122=""),AND($M2122="",$N2122&lt;&gt;""),AND($M2122&lt;&gt;"",$N2122=""),AND($P2122="",$Q2122&lt;&gt;""),AND($P2122&lt;&gt;"",$Q2122=""),AND($S2122="",$T2122&lt;&gt;""),AND($S2122&lt;&gt;"",$T2122=""),AND($V2122="",$W2122&lt;&gt;""),AND($V2122&lt;&gt;"",$W2122="")),"Há ano preenchido parcialmente: "&amp;TRIM(IF(AND($G2122="",$H2122&lt;&gt;""),"Ano 1 (falta valor unitário); ","")&amp;IF(AND($G2122&lt;&gt;"",$H2122=""),"Ano 1 (falta quantidade); ","")&amp;IF(AND($J2122="",$K2122&lt;&gt;""),"Ano 2 (falta valor unitário); ","")&amp;IF(AND($J2122&lt;&gt;"",$K2122=""),"Ano 2 (falta quantidade); ","")&amp;IF(AND($M2122="",$N2122&lt;&gt;""),"Ano 3 (falta valor unitário); ","")&amp;IF(AND($M2122&lt;&gt;"",$N2122=""),"Ano 3 (falta quantidade); ","")&amp;IF(AND($P2122="",$Q2122&lt;&gt;""),"Ano 4 (falta valor unitário); ","")&amp;IF(AND($P2122&lt;&gt;"",$Q2122=""),"Ano 4 (falta quantidade); ","")&amp;IF(AND($S2122="",$T2122&lt;&gt;""),"Ano 5 (falta valor unitário); ","")&amp;IF(AND($S2122&lt;&gt;"",$T2122=""),"Ano 5 (falta quantidade); ","")&amp;IF(AND($V2122="",$W2122&lt;&gt;""),"Ano 6 (falta valor unitário); ","")&amp;IF(AND($V2122&lt;&gt;"",$W2122=""),"Ano 6 (falta quantidade); ","")), IF(NOT(OR(AND($G2122&lt;&gt;"",$H2122&lt;&gt;""),AND($J2122&lt;&gt;"",$K2122&lt;&gt;""),AND($M2122&lt;&gt;"",$N2122&lt;&gt;""),AND($P2122&lt;&gt;"",$Q2122&lt;&gt;""),AND($S2122&lt;&gt;"",$T2122&lt;&gt;""),AND($V2122&lt;&gt;"",$W2122&lt;&gt;""))),"Informe pelo menos um ano completo com valor unitário e quantidade.",IF(AND($C2122&lt;&gt;"",$E2122&lt;&gt;"",LEFT(TRIM($C2122),1)&lt;&gt;LEFT(TRIM($E2122),1)),"Categoria e tipo estão incompatíveis.",IF(IF(OR($E2122="",$F2122=""),FALSE(),IFERROR(COUNTIF(INDIRECT("UNITS_"&amp;SUBSTITUTE(LEFT($E2122,FIND(" ",$E2122&amp;" ")-1),".","_")),$F2122)=0,TRUE())),"Unidade incompatível com o tipo selecionado.",IF(OR(AND(ISNUMBER(SEARCH("comunic",LOWER($B2122))),LEFT($E2122,3)&lt;&gt;"4.4"),AND(ISNUMBER(SEARCH("monitor",LOWER($B2122))),NOT(OR(LEFT($E2122,3)="1.5",LEFT($E2122,3)="2.5")))),"Revise a classificação do item conforme as regras de preenchimento.",IF(AND($B2122&lt;&gt;"",OR(ISNUMBER(SEARCH("outro",LOWER($B2122))),ISNUMBER(SEARCH("divers",LOWER($B2122))),ISNUMBER(SEARCH("kit",LOWER($B2122))),ISNUMBER(SEARCH("ferrament",LOWER($B2122))),ISNUMBER(SEARCH("epi",LOWER($B2122)))),NOT(OR($Z2122&lt;&gt;"",$AA2122&lt;&gt;""))),"Descrição muito genérica: detalhe melhor o item e registre o racional no memorial ou em anexo.",IF(AND($Y2122=0,$B2122&lt;&gt;"",OR($G2122&lt;&gt;"",$H2122&lt;&gt;"",$J2122&lt;&gt;"",$K2122&lt;&gt;"",$M2122&lt;&gt;"",$N2122&lt;&gt;"",$P2122&lt;&gt;"",$Q2122&lt;&gt;"",$S2122&lt;&gt;"",$T2122&lt;&gt;"",$V2122&lt;&gt;"",$W2122&lt;&gt;"")),"O item possui dados lançados, mas o total está zerado. Revise os valores informados.","")))))))))))))))</f>
        <v/>
      </c>
    </row>
    <row r="2123" spans="1:35" ht="14.25" customHeight="1" x14ac:dyDescent="0.25">
      <c r="A2123" s="57" t="str">
        <f t="shared" si="429"/>
        <v/>
      </c>
      <c r="B2123" s="61"/>
      <c r="C2123" s="61"/>
      <c r="D2123" s="58"/>
      <c r="E2123" s="61"/>
      <c r="F2123" s="61"/>
      <c r="G2123" s="272"/>
      <c r="H2123" s="62"/>
      <c r="I2123" s="273">
        <f t="shared" si="430"/>
        <v>0</v>
      </c>
      <c r="J2123" s="272"/>
      <c r="K2123" s="62"/>
      <c r="L2123" s="270">
        <f t="shared" si="431"/>
        <v>0</v>
      </c>
      <c r="M2123" s="272"/>
      <c r="N2123" s="62"/>
      <c r="O2123" s="270">
        <f t="shared" si="432"/>
        <v>0</v>
      </c>
      <c r="P2123" s="272"/>
      <c r="Q2123" s="62"/>
      <c r="R2123" s="271">
        <f t="shared" si="433"/>
        <v>0</v>
      </c>
      <c r="S2123" s="272"/>
      <c r="T2123" s="62"/>
      <c r="U2123" s="270">
        <f t="shared" si="434"/>
        <v>0</v>
      </c>
      <c r="V2123" s="272"/>
      <c r="W2123" s="62"/>
      <c r="X2123" s="270">
        <f t="shared" si="435"/>
        <v>0</v>
      </c>
      <c r="Y2123" s="270">
        <f t="shared" si="436"/>
        <v>0</v>
      </c>
      <c r="Z2123" s="61"/>
      <c r="AA2123" s="61"/>
      <c r="AB2123" s="60" t="str">
        <f t="shared" si="437"/>
        <v/>
      </c>
      <c r="AC2123" s="21" t="b">
        <f t="shared" si="438"/>
        <v>0</v>
      </c>
      <c r="AD2123" s="21" t="b">
        <f t="shared" si="439"/>
        <v>0</v>
      </c>
      <c r="AE2123" s="21" t="b">
        <f t="shared" si="440"/>
        <v>0</v>
      </c>
      <c r="AF2123" s="21" t="b">
        <f ca="1">OR(AND($AC2123,NOT($AD2123)),AND($AC2123,OR(AND($G2123="",$H2123&lt;&gt;""),AND($G2123&lt;&gt;"",$H2123=""),AND($J2123="",$K2123&lt;&gt;""),AND($J2123&lt;&gt;"",$K2123=""),AND($M2123="",$N2123&lt;&gt;""),AND($M2123&lt;&gt;"",$N2123=""),AND($P2123="",$Q2123&lt;&gt;""),AND($P2123&lt;&gt;"",$Q2123=""),AND($S2123="",$T2123&lt;&gt;""),AND($S2123&lt;&gt;"",$T2123=""),AND($V2123="",$W2123&lt;&gt;""),AND($V2123&lt;&gt;"",$W2123=""))),AND($C2123&lt;&gt;"",$E2123&lt;&gt;"",LEFT(TRIM($C2123),1)&lt;&gt;LEFT(TRIM($E2123),1)),IF(OR($E2123="",$F2123=""),FALSE(),IFERROR(COUNTIF(INDIRECT("UNITS_"&amp;SUBSTITUTE(LEFT($E2123,FIND(" ",$E2123&amp;" ")-1),".","_")),$F2123)=0,TRUE())),AND($B2123&lt;&gt;"",OR(ISNUMBER(SEARCH("outro",LOWER($B2123))),ISNUMBER(SEARCH("divers",LOWER($B2123))),ISNUMBER(SEARCH("etc",LOWER($B2123))))),OR(AND(ISNUMBER(SEARCH("comunic",LOWER($B2123))),LEFT($E2123,3)&lt;&gt;"4.4"),AND(ISNUMBER(SEARCH("monitor",LOWER($B2123))),NOT(OR(LEFT($E2123,3)="1.5",LEFT($E2123,3)="2.5")))),AND($B2123&lt;&gt;"",OR(LEFT($C2123,1)="1",LEFT($C2123,1)="2"),$D2123=""),AND($D2123&lt;&gt;"",NOT(OR(LEFT($C2123,1)="1",LEFT($C2123,1)="2"))),AND($D2123&lt;&gt;"",COUNTIF(' PROJETO'!$B$14:$B$16,$D2123)=0),IF($D2123="",FALSE(),IF(COUNTIF(' PROJETO'!$B$14:$B$16,$D2123)=0,FALSE(),IFERROR(INDEX(' PROJETO'!$C$14:$C$16,MATCH($D2123,' PROJETO'!$B$14:$B$16,0))&lt;&gt;"Sim",FALSE()))))</f>
        <v>0</v>
      </c>
      <c r="AG2123" s="21" t="b">
        <f>AND($AC2123,$Y2123&gt;'CONFG.  LISTAS'!$F$4,$Z2123="",$AA2123="")</f>
        <v>0</v>
      </c>
      <c r="AH2123" s="21" t="str">
        <f t="shared" si="441"/>
        <v/>
      </c>
      <c r="AI2123" s="43" t="str">
        <f ca="1">IF(NOT($AC2123),"",IF(OR($B2123="",$C2123="",$E2123="",$F2123=""),"Preencha descrição, categoria, tipo e unidade.",IF(AND($B2123&lt;&gt;"",OR(LEFT($C2123,1)="1",LEFT($C2123,1)="2"),$D2123=""),"Informe a prática de restauração para itens diretos.",IF(AND($D2123&lt;&gt;"",NOT(OR(LEFT($C2123,1)="1",LEFT($C2123,1)="2"))),"Custos indiretos não devem pertencer a uma prática específica.",IF(AND($D2123&lt;&gt;"",COUNTIF(' PROJETO'!$B$14:$B$16,$D2123)=0),"Prática de restauração inválida ou não cadastrada.",IF(IF($D2123="",FALSE(),IF(COUNTIF(' PROJETO'!$B$14:$B$16,$D2123)=0,FALSE(),IFERROR(INDEX(' PROJETO'!$C$14:$C$16,MATCH($D2123,' PROJETO'!$B$14:$B$16,0))&lt;&gt;"Sim",FALSE()))),"A prática informada no item não foi selecionada na aba Projeto.",IF(AND(MAX($I2123,$L2123,$O2123,$R2123,$U2123,$X2123)&gt;'CONFG.  LISTAS'!$F$4,NOT(OR($Z2123&lt;&gt;"",$AA2123&lt;&gt;""))),"Memorial de cálculo ou anexo obrigatório não informado para item acima do limite.",IF(OR(AND($G2123&lt;&gt;"",$H2123&lt;&gt;"",OR($G2123&lt;=0,$H2123&lt;=0)),AND($J2123&lt;&gt;"",$K2123&lt;&gt;"",OR($J2123&lt;=0,$K2123&lt;=0)),AND($M2123&lt;&gt;"",$N2123&lt;&gt;"",OR($M2123&lt;=0,$N2123&lt;=0)),AND($P2123&lt;&gt;"",$Q2123&lt;&gt;"",OR($P2123&lt;=0,$Q2123&lt;=0)),AND($S2123&lt;&gt;"",$T2123&lt;&gt;"",OR($S2123&lt;=0,$T2123&lt;=0)),AND($V2123&lt;&gt;"",$W2123&lt;&gt;"",OR($V2123&lt;=0,$W2123&lt;=0))),"Revise os valores informados: valor unitário e quantidade devem ser maiores que zero.",IF(OR(AND($G2123="",$H2123&lt;&gt;""),AND($G2123&lt;&gt;"",$H2123=""),AND($J2123="",$K2123&lt;&gt;""),AND($J2123&lt;&gt;"",$K2123=""),AND($M2123="",$N2123&lt;&gt;""),AND($M2123&lt;&gt;"",$N2123=""),AND($P2123="",$Q2123&lt;&gt;""),AND($P2123&lt;&gt;"",$Q2123=""),AND($S2123="",$T2123&lt;&gt;""),AND($S2123&lt;&gt;"",$T2123=""),AND($V2123="",$W2123&lt;&gt;""),AND($V2123&lt;&gt;"",$W2123="")),"Há ano preenchido parcialmente: "&amp;TRIM(IF(AND($G2123="",$H2123&lt;&gt;""),"Ano 1 (falta valor unitário); ","")&amp;IF(AND($G2123&lt;&gt;"",$H2123=""),"Ano 1 (falta quantidade); ","")&amp;IF(AND($J2123="",$K2123&lt;&gt;""),"Ano 2 (falta valor unitário); ","")&amp;IF(AND($J2123&lt;&gt;"",$K2123=""),"Ano 2 (falta quantidade); ","")&amp;IF(AND($M2123="",$N2123&lt;&gt;""),"Ano 3 (falta valor unitário); ","")&amp;IF(AND($M2123&lt;&gt;"",$N2123=""),"Ano 3 (falta quantidade); ","")&amp;IF(AND($P2123="",$Q2123&lt;&gt;""),"Ano 4 (falta valor unitário); ","")&amp;IF(AND($P2123&lt;&gt;"",$Q2123=""),"Ano 4 (falta quantidade); ","")&amp;IF(AND($S2123="",$T2123&lt;&gt;""),"Ano 5 (falta valor unitário); ","")&amp;IF(AND($S2123&lt;&gt;"",$T2123=""),"Ano 5 (falta quantidade); ","")&amp;IF(AND($V2123="",$W2123&lt;&gt;""),"Ano 6 (falta valor unitário); ","")&amp;IF(AND($V2123&lt;&gt;"",$W2123=""),"Ano 6 (falta quantidade); ","")), IF(NOT(OR(AND($G2123&lt;&gt;"",$H2123&lt;&gt;""),AND($J2123&lt;&gt;"",$K2123&lt;&gt;""),AND($M2123&lt;&gt;"",$N2123&lt;&gt;""),AND($P2123&lt;&gt;"",$Q2123&lt;&gt;""),AND($S2123&lt;&gt;"",$T2123&lt;&gt;""),AND($V2123&lt;&gt;"",$W2123&lt;&gt;""))),"Informe pelo menos um ano completo com valor unitário e quantidade.",IF(AND($C2123&lt;&gt;"",$E2123&lt;&gt;"",LEFT(TRIM($C2123),1)&lt;&gt;LEFT(TRIM($E2123),1)),"Categoria e tipo estão incompatíveis.",IF(IF(OR($E2123="",$F2123=""),FALSE(),IFERROR(COUNTIF(INDIRECT("UNITS_"&amp;SUBSTITUTE(LEFT($E2123,FIND(" ",$E2123&amp;" ")-1),".","_")),$F2123)=0,TRUE())),"Unidade incompatível com o tipo selecionado.",IF(OR(AND(ISNUMBER(SEARCH("comunic",LOWER($B2123))),LEFT($E2123,3)&lt;&gt;"4.4"),AND(ISNUMBER(SEARCH("monitor",LOWER($B2123))),NOT(OR(LEFT($E2123,3)="1.5",LEFT($E2123,3)="2.5")))),"Revise a classificação do item conforme as regras de preenchimento.",IF(AND($B2123&lt;&gt;"",OR(ISNUMBER(SEARCH("outro",LOWER($B2123))),ISNUMBER(SEARCH("divers",LOWER($B2123))),ISNUMBER(SEARCH("kit",LOWER($B2123))),ISNUMBER(SEARCH("ferrament",LOWER($B2123))),ISNUMBER(SEARCH("epi",LOWER($B2123)))),NOT(OR($Z2123&lt;&gt;"",$AA2123&lt;&gt;""))),"Descrição muito genérica: detalhe melhor o item e registre o racional no memorial ou em anexo.",IF(AND($Y2123=0,$B2123&lt;&gt;"",OR($G2123&lt;&gt;"",$H2123&lt;&gt;"",$J2123&lt;&gt;"",$K2123&lt;&gt;"",$M2123&lt;&gt;"",$N2123&lt;&gt;"",$P2123&lt;&gt;"",$Q2123&lt;&gt;"",$S2123&lt;&gt;"",$T2123&lt;&gt;"",$V2123&lt;&gt;"",$W2123&lt;&gt;"")),"O item possui dados lançados, mas o total está zerado. Revise os valores informados.","")))))))))))))))</f>
        <v/>
      </c>
    </row>
    <row r="2124" spans="1:35" ht="14.25" customHeight="1" x14ac:dyDescent="0.25">
      <c r="A2124" s="57" t="str">
        <f t="shared" si="429"/>
        <v/>
      </c>
      <c r="B2124" s="58"/>
      <c r="C2124" s="58"/>
      <c r="D2124" s="58"/>
      <c r="E2124" s="58"/>
      <c r="F2124" s="58"/>
      <c r="G2124" s="269"/>
      <c r="H2124" s="59"/>
      <c r="I2124" s="273">
        <f t="shared" si="430"/>
        <v>0</v>
      </c>
      <c r="J2124" s="269"/>
      <c r="K2124" s="59"/>
      <c r="L2124" s="270">
        <f t="shared" si="431"/>
        <v>0</v>
      </c>
      <c r="M2124" s="269"/>
      <c r="N2124" s="59"/>
      <c r="O2124" s="270">
        <f t="shared" si="432"/>
        <v>0</v>
      </c>
      <c r="P2124" s="269"/>
      <c r="Q2124" s="59"/>
      <c r="R2124" s="271">
        <f t="shared" si="433"/>
        <v>0</v>
      </c>
      <c r="S2124" s="269"/>
      <c r="T2124" s="59"/>
      <c r="U2124" s="270">
        <f t="shared" si="434"/>
        <v>0</v>
      </c>
      <c r="V2124" s="269"/>
      <c r="W2124" s="59"/>
      <c r="X2124" s="270">
        <f t="shared" si="435"/>
        <v>0</v>
      </c>
      <c r="Y2124" s="270">
        <f t="shared" si="436"/>
        <v>0</v>
      </c>
      <c r="Z2124" s="58"/>
      <c r="AA2124" s="58"/>
      <c r="AB2124" s="60" t="str">
        <f t="shared" si="437"/>
        <v/>
      </c>
      <c r="AC2124" s="21" t="b">
        <f t="shared" si="438"/>
        <v>0</v>
      </c>
      <c r="AD2124" s="21" t="b">
        <f t="shared" si="439"/>
        <v>0</v>
      </c>
      <c r="AE2124" s="21" t="b">
        <f t="shared" si="440"/>
        <v>0</v>
      </c>
      <c r="AF2124" s="21" t="b">
        <f ca="1">OR(AND($AC2124,NOT($AD2124)),AND($AC2124,OR(AND($G2124="",$H2124&lt;&gt;""),AND($G2124&lt;&gt;"",$H2124=""),AND($J2124="",$K2124&lt;&gt;""),AND($J2124&lt;&gt;"",$K2124=""),AND($M2124="",$N2124&lt;&gt;""),AND($M2124&lt;&gt;"",$N2124=""),AND($P2124="",$Q2124&lt;&gt;""),AND($P2124&lt;&gt;"",$Q2124=""),AND($S2124="",$T2124&lt;&gt;""),AND($S2124&lt;&gt;"",$T2124=""),AND($V2124="",$W2124&lt;&gt;""),AND($V2124&lt;&gt;"",$W2124=""))),AND($C2124&lt;&gt;"",$E2124&lt;&gt;"",LEFT(TRIM($C2124),1)&lt;&gt;LEFT(TRIM($E2124),1)),IF(OR($E2124="",$F2124=""),FALSE(),IFERROR(COUNTIF(INDIRECT("UNITS_"&amp;SUBSTITUTE(LEFT($E2124,FIND(" ",$E2124&amp;" ")-1),".","_")),$F2124)=0,TRUE())),AND($B2124&lt;&gt;"",OR(ISNUMBER(SEARCH("outro",LOWER($B2124))),ISNUMBER(SEARCH("divers",LOWER($B2124))),ISNUMBER(SEARCH("etc",LOWER($B2124))))),OR(AND(ISNUMBER(SEARCH("comunic",LOWER($B2124))),LEFT($E2124,3)&lt;&gt;"4.4"),AND(ISNUMBER(SEARCH("monitor",LOWER($B2124))),NOT(OR(LEFT($E2124,3)="1.5",LEFT($E2124,3)="2.5")))),AND($B2124&lt;&gt;"",OR(LEFT($C2124,1)="1",LEFT($C2124,1)="2"),$D2124=""),AND($D2124&lt;&gt;"",NOT(OR(LEFT($C2124,1)="1",LEFT($C2124,1)="2"))),AND($D2124&lt;&gt;"",COUNTIF(' PROJETO'!$B$14:$B$16,$D2124)=0),IF($D2124="",FALSE(),IF(COUNTIF(' PROJETO'!$B$14:$B$16,$D2124)=0,FALSE(),IFERROR(INDEX(' PROJETO'!$C$14:$C$16,MATCH($D2124,' PROJETO'!$B$14:$B$16,0))&lt;&gt;"Sim",FALSE()))))</f>
        <v>0</v>
      </c>
      <c r="AG2124" s="21" t="b">
        <f>AND($AC2124,$Y2124&gt;'CONFG.  LISTAS'!$F$4,$Z2124="",$AA2124="")</f>
        <v>0</v>
      </c>
      <c r="AH2124" s="21" t="str">
        <f t="shared" si="441"/>
        <v/>
      </c>
      <c r="AI2124" s="43" t="str">
        <f ca="1">IF(NOT($AC2124),"",IF(OR($B2124="",$C2124="",$E2124="",$F2124=""),"Preencha descrição, categoria, tipo e unidade.",IF(AND($B2124&lt;&gt;"",OR(LEFT($C2124,1)="1",LEFT($C2124,1)="2"),$D2124=""),"Informe a prática de restauração para itens diretos.",IF(AND($D2124&lt;&gt;"",NOT(OR(LEFT($C2124,1)="1",LEFT($C2124,1)="2"))),"Custos indiretos não devem pertencer a uma prática específica.",IF(AND($D2124&lt;&gt;"",COUNTIF(' PROJETO'!$B$14:$B$16,$D2124)=0),"Prática de restauração inválida ou não cadastrada.",IF(IF($D2124="",FALSE(),IF(COUNTIF(' PROJETO'!$B$14:$B$16,$D2124)=0,FALSE(),IFERROR(INDEX(' PROJETO'!$C$14:$C$16,MATCH($D2124,' PROJETO'!$B$14:$B$16,0))&lt;&gt;"Sim",FALSE()))),"A prática informada no item não foi selecionada na aba Projeto.",IF(AND(MAX($I2124,$L2124,$O2124,$R2124,$U2124,$X2124)&gt;'CONFG.  LISTAS'!$F$4,NOT(OR($Z2124&lt;&gt;"",$AA2124&lt;&gt;""))),"Memorial de cálculo ou anexo obrigatório não informado para item acima do limite.",IF(OR(AND($G2124&lt;&gt;"",$H2124&lt;&gt;"",OR($G2124&lt;=0,$H2124&lt;=0)),AND($J2124&lt;&gt;"",$K2124&lt;&gt;"",OR($J2124&lt;=0,$K2124&lt;=0)),AND($M2124&lt;&gt;"",$N2124&lt;&gt;"",OR($M2124&lt;=0,$N2124&lt;=0)),AND($P2124&lt;&gt;"",$Q2124&lt;&gt;"",OR($P2124&lt;=0,$Q2124&lt;=0)),AND($S2124&lt;&gt;"",$T2124&lt;&gt;"",OR($S2124&lt;=0,$T2124&lt;=0)),AND($V2124&lt;&gt;"",$W2124&lt;&gt;"",OR($V2124&lt;=0,$W2124&lt;=0))),"Revise os valores informados: valor unitário e quantidade devem ser maiores que zero.",IF(OR(AND($G2124="",$H2124&lt;&gt;""),AND($G2124&lt;&gt;"",$H2124=""),AND($J2124="",$K2124&lt;&gt;""),AND($J2124&lt;&gt;"",$K2124=""),AND($M2124="",$N2124&lt;&gt;""),AND($M2124&lt;&gt;"",$N2124=""),AND($P2124="",$Q2124&lt;&gt;""),AND($P2124&lt;&gt;"",$Q2124=""),AND($S2124="",$T2124&lt;&gt;""),AND($S2124&lt;&gt;"",$T2124=""),AND($V2124="",$W2124&lt;&gt;""),AND($V2124&lt;&gt;"",$W2124="")),"Há ano preenchido parcialmente: "&amp;TRIM(IF(AND($G2124="",$H2124&lt;&gt;""),"Ano 1 (falta valor unitário); ","")&amp;IF(AND($G2124&lt;&gt;"",$H2124=""),"Ano 1 (falta quantidade); ","")&amp;IF(AND($J2124="",$K2124&lt;&gt;""),"Ano 2 (falta valor unitário); ","")&amp;IF(AND($J2124&lt;&gt;"",$K2124=""),"Ano 2 (falta quantidade); ","")&amp;IF(AND($M2124="",$N2124&lt;&gt;""),"Ano 3 (falta valor unitário); ","")&amp;IF(AND($M2124&lt;&gt;"",$N2124=""),"Ano 3 (falta quantidade); ","")&amp;IF(AND($P2124="",$Q2124&lt;&gt;""),"Ano 4 (falta valor unitário); ","")&amp;IF(AND($P2124&lt;&gt;"",$Q2124=""),"Ano 4 (falta quantidade); ","")&amp;IF(AND($S2124="",$T2124&lt;&gt;""),"Ano 5 (falta valor unitário); ","")&amp;IF(AND($S2124&lt;&gt;"",$T2124=""),"Ano 5 (falta quantidade); ","")&amp;IF(AND($V2124="",$W2124&lt;&gt;""),"Ano 6 (falta valor unitário); ","")&amp;IF(AND($V2124&lt;&gt;"",$W2124=""),"Ano 6 (falta quantidade); ","")), IF(NOT(OR(AND($G2124&lt;&gt;"",$H2124&lt;&gt;""),AND($J2124&lt;&gt;"",$K2124&lt;&gt;""),AND($M2124&lt;&gt;"",$N2124&lt;&gt;""),AND($P2124&lt;&gt;"",$Q2124&lt;&gt;""),AND($S2124&lt;&gt;"",$T2124&lt;&gt;""),AND($V2124&lt;&gt;"",$W2124&lt;&gt;""))),"Informe pelo menos um ano completo com valor unitário e quantidade.",IF(AND($C2124&lt;&gt;"",$E2124&lt;&gt;"",LEFT(TRIM($C2124),1)&lt;&gt;LEFT(TRIM($E2124),1)),"Categoria e tipo estão incompatíveis.",IF(IF(OR($E2124="",$F2124=""),FALSE(),IFERROR(COUNTIF(INDIRECT("UNITS_"&amp;SUBSTITUTE(LEFT($E2124,FIND(" ",$E2124&amp;" ")-1),".","_")),$F2124)=0,TRUE())),"Unidade incompatível com o tipo selecionado.",IF(OR(AND(ISNUMBER(SEARCH("comunic",LOWER($B2124))),LEFT($E2124,3)&lt;&gt;"4.4"),AND(ISNUMBER(SEARCH("monitor",LOWER($B2124))),NOT(OR(LEFT($E2124,3)="1.5",LEFT($E2124,3)="2.5")))),"Revise a classificação do item conforme as regras de preenchimento.",IF(AND($B2124&lt;&gt;"",OR(ISNUMBER(SEARCH("outro",LOWER($B2124))),ISNUMBER(SEARCH("divers",LOWER($B2124))),ISNUMBER(SEARCH("kit",LOWER($B2124))),ISNUMBER(SEARCH("ferrament",LOWER($B2124))),ISNUMBER(SEARCH("epi",LOWER($B2124)))),NOT(OR($Z2124&lt;&gt;"",$AA2124&lt;&gt;""))),"Descrição muito genérica: detalhe melhor o item e registre o racional no memorial ou em anexo.",IF(AND($Y2124=0,$B2124&lt;&gt;"",OR($G2124&lt;&gt;"",$H2124&lt;&gt;"",$J2124&lt;&gt;"",$K2124&lt;&gt;"",$M2124&lt;&gt;"",$N2124&lt;&gt;"",$P2124&lt;&gt;"",$Q2124&lt;&gt;"",$S2124&lt;&gt;"",$T2124&lt;&gt;"",$V2124&lt;&gt;"",$W2124&lt;&gt;"")),"O item possui dados lançados, mas o total está zerado. Revise os valores informados.","")))))))))))))))</f>
        <v/>
      </c>
    </row>
    <row r="2125" spans="1:35" ht="14.25" customHeight="1" x14ac:dyDescent="0.25">
      <c r="A2125" s="57" t="str">
        <f t="shared" si="429"/>
        <v/>
      </c>
      <c r="B2125" s="61"/>
      <c r="C2125" s="61"/>
      <c r="D2125" s="58"/>
      <c r="E2125" s="61"/>
      <c r="F2125" s="61"/>
      <c r="G2125" s="272"/>
      <c r="H2125" s="62"/>
      <c r="I2125" s="273">
        <f t="shared" si="430"/>
        <v>0</v>
      </c>
      <c r="J2125" s="272"/>
      <c r="K2125" s="62"/>
      <c r="L2125" s="270">
        <f t="shared" si="431"/>
        <v>0</v>
      </c>
      <c r="M2125" s="272"/>
      <c r="N2125" s="62"/>
      <c r="O2125" s="270">
        <f t="shared" si="432"/>
        <v>0</v>
      </c>
      <c r="P2125" s="272"/>
      <c r="Q2125" s="62"/>
      <c r="R2125" s="271">
        <f t="shared" si="433"/>
        <v>0</v>
      </c>
      <c r="S2125" s="272"/>
      <c r="T2125" s="62"/>
      <c r="U2125" s="270">
        <f t="shared" si="434"/>
        <v>0</v>
      </c>
      <c r="V2125" s="272"/>
      <c r="W2125" s="62"/>
      <c r="X2125" s="270">
        <f t="shared" si="435"/>
        <v>0</v>
      </c>
      <c r="Y2125" s="270">
        <f t="shared" si="436"/>
        <v>0</v>
      </c>
      <c r="Z2125" s="61"/>
      <c r="AA2125" s="61"/>
      <c r="AB2125" s="60" t="str">
        <f t="shared" si="437"/>
        <v/>
      </c>
      <c r="AC2125" s="21" t="b">
        <f t="shared" si="438"/>
        <v>0</v>
      </c>
      <c r="AD2125" s="21" t="b">
        <f t="shared" si="439"/>
        <v>0</v>
      </c>
      <c r="AE2125" s="21" t="b">
        <f t="shared" si="440"/>
        <v>0</v>
      </c>
      <c r="AF2125" s="21" t="b">
        <f ca="1">OR(AND($AC2125,NOT($AD2125)),AND($AC2125,OR(AND($G2125="",$H2125&lt;&gt;""),AND($G2125&lt;&gt;"",$H2125=""),AND($J2125="",$K2125&lt;&gt;""),AND($J2125&lt;&gt;"",$K2125=""),AND($M2125="",$N2125&lt;&gt;""),AND($M2125&lt;&gt;"",$N2125=""),AND($P2125="",$Q2125&lt;&gt;""),AND($P2125&lt;&gt;"",$Q2125=""),AND($S2125="",$T2125&lt;&gt;""),AND($S2125&lt;&gt;"",$T2125=""),AND($V2125="",$W2125&lt;&gt;""),AND($V2125&lt;&gt;"",$W2125=""))),AND($C2125&lt;&gt;"",$E2125&lt;&gt;"",LEFT(TRIM($C2125),1)&lt;&gt;LEFT(TRIM($E2125),1)),IF(OR($E2125="",$F2125=""),FALSE(),IFERROR(COUNTIF(INDIRECT("UNITS_"&amp;SUBSTITUTE(LEFT($E2125,FIND(" ",$E2125&amp;" ")-1),".","_")),$F2125)=0,TRUE())),AND($B2125&lt;&gt;"",OR(ISNUMBER(SEARCH("outro",LOWER($B2125))),ISNUMBER(SEARCH("divers",LOWER($B2125))),ISNUMBER(SEARCH("etc",LOWER($B2125))))),OR(AND(ISNUMBER(SEARCH("comunic",LOWER($B2125))),LEFT($E2125,3)&lt;&gt;"4.4"),AND(ISNUMBER(SEARCH("monitor",LOWER($B2125))),NOT(OR(LEFT($E2125,3)="1.5",LEFT($E2125,3)="2.5")))),AND($B2125&lt;&gt;"",OR(LEFT($C2125,1)="1",LEFT($C2125,1)="2"),$D2125=""),AND($D2125&lt;&gt;"",NOT(OR(LEFT($C2125,1)="1",LEFT($C2125,1)="2"))),AND($D2125&lt;&gt;"",COUNTIF(' PROJETO'!$B$14:$B$16,$D2125)=0),IF($D2125="",FALSE(),IF(COUNTIF(' PROJETO'!$B$14:$B$16,$D2125)=0,FALSE(),IFERROR(INDEX(' PROJETO'!$C$14:$C$16,MATCH($D2125,' PROJETO'!$B$14:$B$16,0))&lt;&gt;"Sim",FALSE()))))</f>
        <v>0</v>
      </c>
      <c r="AG2125" s="21" t="b">
        <f>AND($AC2125,$Y2125&gt;'CONFG.  LISTAS'!$F$4,$Z2125="",$AA2125="")</f>
        <v>0</v>
      </c>
      <c r="AH2125" s="21" t="str">
        <f t="shared" si="441"/>
        <v/>
      </c>
      <c r="AI2125" s="43" t="str">
        <f ca="1">IF(NOT($AC2125),"",IF(OR($B2125="",$C2125="",$E2125="",$F2125=""),"Preencha descrição, categoria, tipo e unidade.",IF(AND($B2125&lt;&gt;"",OR(LEFT($C2125,1)="1",LEFT($C2125,1)="2"),$D2125=""),"Informe a prática de restauração para itens diretos.",IF(AND($D2125&lt;&gt;"",NOT(OR(LEFT($C2125,1)="1",LEFT($C2125,1)="2"))),"Custos indiretos não devem pertencer a uma prática específica.",IF(AND($D2125&lt;&gt;"",COUNTIF(' PROJETO'!$B$14:$B$16,$D2125)=0),"Prática de restauração inválida ou não cadastrada.",IF(IF($D2125="",FALSE(),IF(COUNTIF(' PROJETO'!$B$14:$B$16,$D2125)=0,FALSE(),IFERROR(INDEX(' PROJETO'!$C$14:$C$16,MATCH($D2125,' PROJETO'!$B$14:$B$16,0))&lt;&gt;"Sim",FALSE()))),"A prática informada no item não foi selecionada na aba Projeto.",IF(AND(MAX($I2125,$L2125,$O2125,$R2125,$U2125,$X2125)&gt;'CONFG.  LISTAS'!$F$4,NOT(OR($Z2125&lt;&gt;"",$AA2125&lt;&gt;""))),"Memorial de cálculo ou anexo obrigatório não informado para item acima do limite.",IF(OR(AND($G2125&lt;&gt;"",$H2125&lt;&gt;"",OR($G2125&lt;=0,$H2125&lt;=0)),AND($J2125&lt;&gt;"",$K2125&lt;&gt;"",OR($J2125&lt;=0,$K2125&lt;=0)),AND($M2125&lt;&gt;"",$N2125&lt;&gt;"",OR($M2125&lt;=0,$N2125&lt;=0)),AND($P2125&lt;&gt;"",$Q2125&lt;&gt;"",OR($P2125&lt;=0,$Q2125&lt;=0)),AND($S2125&lt;&gt;"",$T2125&lt;&gt;"",OR($S2125&lt;=0,$T2125&lt;=0)),AND($V2125&lt;&gt;"",$W2125&lt;&gt;"",OR($V2125&lt;=0,$W2125&lt;=0))),"Revise os valores informados: valor unitário e quantidade devem ser maiores que zero.",IF(OR(AND($G2125="",$H2125&lt;&gt;""),AND($G2125&lt;&gt;"",$H2125=""),AND($J2125="",$K2125&lt;&gt;""),AND($J2125&lt;&gt;"",$K2125=""),AND($M2125="",$N2125&lt;&gt;""),AND($M2125&lt;&gt;"",$N2125=""),AND($P2125="",$Q2125&lt;&gt;""),AND($P2125&lt;&gt;"",$Q2125=""),AND($S2125="",$T2125&lt;&gt;""),AND($S2125&lt;&gt;"",$T2125=""),AND($V2125="",$W2125&lt;&gt;""),AND($V2125&lt;&gt;"",$W2125="")),"Há ano preenchido parcialmente: "&amp;TRIM(IF(AND($G2125="",$H2125&lt;&gt;""),"Ano 1 (falta valor unitário); ","")&amp;IF(AND($G2125&lt;&gt;"",$H2125=""),"Ano 1 (falta quantidade); ","")&amp;IF(AND($J2125="",$K2125&lt;&gt;""),"Ano 2 (falta valor unitário); ","")&amp;IF(AND($J2125&lt;&gt;"",$K2125=""),"Ano 2 (falta quantidade); ","")&amp;IF(AND($M2125="",$N2125&lt;&gt;""),"Ano 3 (falta valor unitário); ","")&amp;IF(AND($M2125&lt;&gt;"",$N2125=""),"Ano 3 (falta quantidade); ","")&amp;IF(AND($P2125="",$Q2125&lt;&gt;""),"Ano 4 (falta valor unitário); ","")&amp;IF(AND($P2125&lt;&gt;"",$Q2125=""),"Ano 4 (falta quantidade); ","")&amp;IF(AND($S2125="",$T2125&lt;&gt;""),"Ano 5 (falta valor unitário); ","")&amp;IF(AND($S2125&lt;&gt;"",$T2125=""),"Ano 5 (falta quantidade); ","")&amp;IF(AND($V2125="",$W2125&lt;&gt;""),"Ano 6 (falta valor unitário); ","")&amp;IF(AND($V2125&lt;&gt;"",$W2125=""),"Ano 6 (falta quantidade); ","")), IF(NOT(OR(AND($G2125&lt;&gt;"",$H2125&lt;&gt;""),AND($J2125&lt;&gt;"",$K2125&lt;&gt;""),AND($M2125&lt;&gt;"",$N2125&lt;&gt;""),AND($P2125&lt;&gt;"",$Q2125&lt;&gt;""),AND($S2125&lt;&gt;"",$T2125&lt;&gt;""),AND($V2125&lt;&gt;"",$W2125&lt;&gt;""))),"Informe pelo menos um ano completo com valor unitário e quantidade.",IF(AND($C2125&lt;&gt;"",$E2125&lt;&gt;"",LEFT(TRIM($C2125),1)&lt;&gt;LEFT(TRIM($E2125),1)),"Categoria e tipo estão incompatíveis.",IF(IF(OR($E2125="",$F2125=""),FALSE(),IFERROR(COUNTIF(INDIRECT("UNITS_"&amp;SUBSTITUTE(LEFT($E2125,FIND(" ",$E2125&amp;" ")-1),".","_")),$F2125)=0,TRUE())),"Unidade incompatível com o tipo selecionado.",IF(OR(AND(ISNUMBER(SEARCH("comunic",LOWER($B2125))),LEFT($E2125,3)&lt;&gt;"4.4"),AND(ISNUMBER(SEARCH("monitor",LOWER($B2125))),NOT(OR(LEFT($E2125,3)="1.5",LEFT($E2125,3)="2.5")))),"Revise a classificação do item conforme as regras de preenchimento.",IF(AND($B2125&lt;&gt;"",OR(ISNUMBER(SEARCH("outro",LOWER($B2125))),ISNUMBER(SEARCH("divers",LOWER($B2125))),ISNUMBER(SEARCH("kit",LOWER($B2125))),ISNUMBER(SEARCH("ferrament",LOWER($B2125))),ISNUMBER(SEARCH("epi",LOWER($B2125)))),NOT(OR($Z2125&lt;&gt;"",$AA2125&lt;&gt;""))),"Descrição muito genérica: detalhe melhor o item e registre o racional no memorial ou em anexo.",IF(AND($Y2125=0,$B2125&lt;&gt;"",OR($G2125&lt;&gt;"",$H2125&lt;&gt;"",$J2125&lt;&gt;"",$K2125&lt;&gt;"",$M2125&lt;&gt;"",$N2125&lt;&gt;"",$P2125&lt;&gt;"",$Q2125&lt;&gt;"",$S2125&lt;&gt;"",$T2125&lt;&gt;"",$V2125&lt;&gt;"",$W2125&lt;&gt;"")),"O item possui dados lançados, mas o total está zerado. Revise os valores informados.","")))))))))))))))</f>
        <v/>
      </c>
    </row>
    <row r="2126" spans="1:35" ht="14.25" customHeight="1" x14ac:dyDescent="0.25">
      <c r="A2126" s="57" t="str">
        <f t="shared" si="429"/>
        <v/>
      </c>
      <c r="B2126" s="58"/>
      <c r="C2126" s="58"/>
      <c r="D2126" s="58"/>
      <c r="E2126" s="58"/>
      <c r="F2126" s="58"/>
      <c r="G2126" s="269"/>
      <c r="H2126" s="59"/>
      <c r="I2126" s="273">
        <f t="shared" si="430"/>
        <v>0</v>
      </c>
      <c r="J2126" s="269"/>
      <c r="K2126" s="59"/>
      <c r="L2126" s="270">
        <f t="shared" si="431"/>
        <v>0</v>
      </c>
      <c r="M2126" s="269"/>
      <c r="N2126" s="59"/>
      <c r="O2126" s="270">
        <f t="shared" si="432"/>
        <v>0</v>
      </c>
      <c r="P2126" s="269"/>
      <c r="Q2126" s="59"/>
      <c r="R2126" s="271">
        <f t="shared" si="433"/>
        <v>0</v>
      </c>
      <c r="S2126" s="269"/>
      <c r="T2126" s="59"/>
      <c r="U2126" s="270">
        <f t="shared" si="434"/>
        <v>0</v>
      </c>
      <c r="V2126" s="269"/>
      <c r="W2126" s="59"/>
      <c r="X2126" s="270">
        <f t="shared" si="435"/>
        <v>0</v>
      </c>
      <c r="Y2126" s="270">
        <f t="shared" si="436"/>
        <v>0</v>
      </c>
      <c r="Z2126" s="58"/>
      <c r="AA2126" s="58"/>
      <c r="AB2126" s="60" t="str">
        <f t="shared" si="437"/>
        <v/>
      </c>
      <c r="AC2126" s="21" t="b">
        <f t="shared" si="438"/>
        <v>0</v>
      </c>
      <c r="AD2126" s="21" t="b">
        <f t="shared" si="439"/>
        <v>0</v>
      </c>
      <c r="AE2126" s="21" t="b">
        <f t="shared" si="440"/>
        <v>0</v>
      </c>
      <c r="AF2126" s="21" t="b">
        <f ca="1">OR(AND($AC2126,NOT($AD2126)),AND($AC2126,OR(AND($G2126="",$H2126&lt;&gt;""),AND($G2126&lt;&gt;"",$H2126=""),AND($J2126="",$K2126&lt;&gt;""),AND($J2126&lt;&gt;"",$K2126=""),AND($M2126="",$N2126&lt;&gt;""),AND($M2126&lt;&gt;"",$N2126=""),AND($P2126="",$Q2126&lt;&gt;""),AND($P2126&lt;&gt;"",$Q2126=""),AND($S2126="",$T2126&lt;&gt;""),AND($S2126&lt;&gt;"",$T2126=""),AND($V2126="",$W2126&lt;&gt;""),AND($V2126&lt;&gt;"",$W2126=""))),AND($C2126&lt;&gt;"",$E2126&lt;&gt;"",LEFT(TRIM($C2126),1)&lt;&gt;LEFT(TRIM($E2126),1)),IF(OR($E2126="",$F2126=""),FALSE(),IFERROR(COUNTIF(INDIRECT("UNITS_"&amp;SUBSTITUTE(LEFT($E2126,FIND(" ",$E2126&amp;" ")-1),".","_")),$F2126)=0,TRUE())),AND($B2126&lt;&gt;"",OR(ISNUMBER(SEARCH("outro",LOWER($B2126))),ISNUMBER(SEARCH("divers",LOWER($B2126))),ISNUMBER(SEARCH("etc",LOWER($B2126))))),OR(AND(ISNUMBER(SEARCH("comunic",LOWER($B2126))),LEFT($E2126,3)&lt;&gt;"4.4"),AND(ISNUMBER(SEARCH("monitor",LOWER($B2126))),NOT(OR(LEFT($E2126,3)="1.5",LEFT($E2126,3)="2.5")))),AND($B2126&lt;&gt;"",OR(LEFT($C2126,1)="1",LEFT($C2126,1)="2"),$D2126=""),AND($D2126&lt;&gt;"",NOT(OR(LEFT($C2126,1)="1",LEFT($C2126,1)="2"))),AND($D2126&lt;&gt;"",COUNTIF(' PROJETO'!$B$14:$B$16,$D2126)=0),IF($D2126="",FALSE(),IF(COUNTIF(' PROJETO'!$B$14:$B$16,$D2126)=0,FALSE(),IFERROR(INDEX(' PROJETO'!$C$14:$C$16,MATCH($D2126,' PROJETO'!$B$14:$B$16,0))&lt;&gt;"Sim",FALSE()))))</f>
        <v>0</v>
      </c>
      <c r="AG2126" s="21" t="b">
        <f>AND($AC2126,$Y2126&gt;'CONFG.  LISTAS'!$F$4,$Z2126="",$AA2126="")</f>
        <v>0</v>
      </c>
      <c r="AH2126" s="21" t="str">
        <f t="shared" si="441"/>
        <v/>
      </c>
      <c r="AI2126" s="43" t="str">
        <f ca="1">IF(NOT($AC2126),"",IF(OR($B2126="",$C2126="",$E2126="",$F2126=""),"Preencha descrição, categoria, tipo e unidade.",IF(AND($B2126&lt;&gt;"",OR(LEFT($C2126,1)="1",LEFT($C2126,1)="2"),$D2126=""),"Informe a prática de restauração para itens diretos.",IF(AND($D2126&lt;&gt;"",NOT(OR(LEFT($C2126,1)="1",LEFT($C2126,1)="2"))),"Custos indiretos não devem pertencer a uma prática específica.",IF(AND($D2126&lt;&gt;"",COUNTIF(' PROJETO'!$B$14:$B$16,$D2126)=0),"Prática de restauração inválida ou não cadastrada.",IF(IF($D2126="",FALSE(),IF(COUNTIF(' PROJETO'!$B$14:$B$16,$D2126)=0,FALSE(),IFERROR(INDEX(' PROJETO'!$C$14:$C$16,MATCH($D2126,' PROJETO'!$B$14:$B$16,0))&lt;&gt;"Sim",FALSE()))),"A prática informada no item não foi selecionada na aba Projeto.",IF(AND(MAX($I2126,$L2126,$O2126,$R2126,$U2126,$X2126)&gt;'CONFG.  LISTAS'!$F$4,NOT(OR($Z2126&lt;&gt;"",$AA2126&lt;&gt;""))),"Memorial de cálculo ou anexo obrigatório não informado para item acima do limite.",IF(OR(AND($G2126&lt;&gt;"",$H2126&lt;&gt;"",OR($G2126&lt;=0,$H2126&lt;=0)),AND($J2126&lt;&gt;"",$K2126&lt;&gt;"",OR($J2126&lt;=0,$K2126&lt;=0)),AND($M2126&lt;&gt;"",$N2126&lt;&gt;"",OR($M2126&lt;=0,$N2126&lt;=0)),AND($P2126&lt;&gt;"",$Q2126&lt;&gt;"",OR($P2126&lt;=0,$Q2126&lt;=0)),AND($S2126&lt;&gt;"",$T2126&lt;&gt;"",OR($S2126&lt;=0,$T2126&lt;=0)),AND($V2126&lt;&gt;"",$W2126&lt;&gt;"",OR($V2126&lt;=0,$W2126&lt;=0))),"Revise os valores informados: valor unitário e quantidade devem ser maiores que zero.",IF(OR(AND($G2126="",$H2126&lt;&gt;""),AND($G2126&lt;&gt;"",$H2126=""),AND($J2126="",$K2126&lt;&gt;""),AND($J2126&lt;&gt;"",$K2126=""),AND($M2126="",$N2126&lt;&gt;""),AND($M2126&lt;&gt;"",$N2126=""),AND($P2126="",$Q2126&lt;&gt;""),AND($P2126&lt;&gt;"",$Q2126=""),AND($S2126="",$T2126&lt;&gt;""),AND($S2126&lt;&gt;"",$T2126=""),AND($V2126="",$W2126&lt;&gt;""),AND($V2126&lt;&gt;"",$W2126="")),"Há ano preenchido parcialmente: "&amp;TRIM(IF(AND($G2126="",$H2126&lt;&gt;""),"Ano 1 (falta valor unitário); ","")&amp;IF(AND($G2126&lt;&gt;"",$H2126=""),"Ano 1 (falta quantidade); ","")&amp;IF(AND($J2126="",$K2126&lt;&gt;""),"Ano 2 (falta valor unitário); ","")&amp;IF(AND($J2126&lt;&gt;"",$K2126=""),"Ano 2 (falta quantidade); ","")&amp;IF(AND($M2126="",$N2126&lt;&gt;""),"Ano 3 (falta valor unitário); ","")&amp;IF(AND($M2126&lt;&gt;"",$N2126=""),"Ano 3 (falta quantidade); ","")&amp;IF(AND($P2126="",$Q2126&lt;&gt;""),"Ano 4 (falta valor unitário); ","")&amp;IF(AND($P2126&lt;&gt;"",$Q2126=""),"Ano 4 (falta quantidade); ","")&amp;IF(AND($S2126="",$T2126&lt;&gt;""),"Ano 5 (falta valor unitário); ","")&amp;IF(AND($S2126&lt;&gt;"",$T2126=""),"Ano 5 (falta quantidade); ","")&amp;IF(AND($V2126="",$W2126&lt;&gt;""),"Ano 6 (falta valor unitário); ","")&amp;IF(AND($V2126&lt;&gt;"",$W2126=""),"Ano 6 (falta quantidade); ","")), IF(NOT(OR(AND($G2126&lt;&gt;"",$H2126&lt;&gt;""),AND($J2126&lt;&gt;"",$K2126&lt;&gt;""),AND($M2126&lt;&gt;"",$N2126&lt;&gt;""),AND($P2126&lt;&gt;"",$Q2126&lt;&gt;""),AND($S2126&lt;&gt;"",$T2126&lt;&gt;""),AND($V2126&lt;&gt;"",$W2126&lt;&gt;""))),"Informe pelo menos um ano completo com valor unitário e quantidade.",IF(AND($C2126&lt;&gt;"",$E2126&lt;&gt;"",LEFT(TRIM($C2126),1)&lt;&gt;LEFT(TRIM($E2126),1)),"Categoria e tipo estão incompatíveis.",IF(IF(OR($E2126="",$F2126=""),FALSE(),IFERROR(COUNTIF(INDIRECT("UNITS_"&amp;SUBSTITUTE(LEFT($E2126,FIND(" ",$E2126&amp;" ")-1),".","_")),$F2126)=0,TRUE())),"Unidade incompatível com o tipo selecionado.",IF(OR(AND(ISNUMBER(SEARCH("comunic",LOWER($B2126))),LEFT($E2126,3)&lt;&gt;"4.4"),AND(ISNUMBER(SEARCH("monitor",LOWER($B2126))),NOT(OR(LEFT($E2126,3)="1.5",LEFT($E2126,3)="2.5")))),"Revise a classificação do item conforme as regras de preenchimento.",IF(AND($B2126&lt;&gt;"",OR(ISNUMBER(SEARCH("outro",LOWER($B2126))),ISNUMBER(SEARCH("divers",LOWER($B2126))),ISNUMBER(SEARCH("kit",LOWER($B2126))),ISNUMBER(SEARCH("ferrament",LOWER($B2126))),ISNUMBER(SEARCH("epi",LOWER($B2126)))),NOT(OR($Z2126&lt;&gt;"",$AA2126&lt;&gt;""))),"Descrição muito genérica: detalhe melhor o item e registre o racional no memorial ou em anexo.",IF(AND($Y2126=0,$B2126&lt;&gt;"",OR($G2126&lt;&gt;"",$H2126&lt;&gt;"",$J2126&lt;&gt;"",$K2126&lt;&gt;"",$M2126&lt;&gt;"",$N2126&lt;&gt;"",$P2126&lt;&gt;"",$Q2126&lt;&gt;"",$S2126&lt;&gt;"",$T2126&lt;&gt;"",$V2126&lt;&gt;"",$W2126&lt;&gt;"")),"O item possui dados lançados, mas o total está zerado. Revise os valores informados.","")))))))))))))))</f>
        <v/>
      </c>
    </row>
    <row r="2127" spans="1:35" ht="14.25" customHeight="1" x14ac:dyDescent="0.25">
      <c r="A2127" s="57" t="str">
        <f t="shared" si="429"/>
        <v/>
      </c>
      <c r="B2127" s="61"/>
      <c r="C2127" s="61"/>
      <c r="D2127" s="58"/>
      <c r="E2127" s="61"/>
      <c r="F2127" s="61"/>
      <c r="G2127" s="272"/>
      <c r="H2127" s="62"/>
      <c r="I2127" s="273">
        <f t="shared" si="430"/>
        <v>0</v>
      </c>
      <c r="J2127" s="272"/>
      <c r="K2127" s="62"/>
      <c r="L2127" s="270">
        <f t="shared" si="431"/>
        <v>0</v>
      </c>
      <c r="M2127" s="272"/>
      <c r="N2127" s="62"/>
      <c r="O2127" s="270">
        <f t="shared" si="432"/>
        <v>0</v>
      </c>
      <c r="P2127" s="272"/>
      <c r="Q2127" s="62"/>
      <c r="R2127" s="271">
        <f t="shared" si="433"/>
        <v>0</v>
      </c>
      <c r="S2127" s="272"/>
      <c r="T2127" s="62"/>
      <c r="U2127" s="270">
        <f t="shared" si="434"/>
        <v>0</v>
      </c>
      <c r="V2127" s="272"/>
      <c r="W2127" s="62"/>
      <c r="X2127" s="270">
        <f t="shared" si="435"/>
        <v>0</v>
      </c>
      <c r="Y2127" s="270">
        <f t="shared" si="436"/>
        <v>0</v>
      </c>
      <c r="Z2127" s="61"/>
      <c r="AA2127" s="61"/>
      <c r="AB2127" s="60" t="str">
        <f t="shared" si="437"/>
        <v/>
      </c>
      <c r="AC2127" s="21" t="b">
        <f t="shared" si="438"/>
        <v>0</v>
      </c>
      <c r="AD2127" s="21" t="b">
        <f t="shared" si="439"/>
        <v>0</v>
      </c>
      <c r="AE2127" s="21" t="b">
        <f t="shared" si="440"/>
        <v>0</v>
      </c>
      <c r="AF2127" s="21" t="b">
        <f ca="1">OR(AND($AC2127,NOT($AD2127)),AND($AC2127,OR(AND($G2127="",$H2127&lt;&gt;""),AND($G2127&lt;&gt;"",$H2127=""),AND($J2127="",$K2127&lt;&gt;""),AND($J2127&lt;&gt;"",$K2127=""),AND($M2127="",$N2127&lt;&gt;""),AND($M2127&lt;&gt;"",$N2127=""),AND($P2127="",$Q2127&lt;&gt;""),AND($P2127&lt;&gt;"",$Q2127=""),AND($S2127="",$T2127&lt;&gt;""),AND($S2127&lt;&gt;"",$T2127=""),AND($V2127="",$W2127&lt;&gt;""),AND($V2127&lt;&gt;"",$W2127=""))),AND($C2127&lt;&gt;"",$E2127&lt;&gt;"",LEFT(TRIM($C2127),1)&lt;&gt;LEFT(TRIM($E2127),1)),IF(OR($E2127="",$F2127=""),FALSE(),IFERROR(COUNTIF(INDIRECT("UNITS_"&amp;SUBSTITUTE(LEFT($E2127,FIND(" ",$E2127&amp;" ")-1),".","_")),$F2127)=0,TRUE())),AND($B2127&lt;&gt;"",OR(ISNUMBER(SEARCH("outro",LOWER($B2127))),ISNUMBER(SEARCH("divers",LOWER($B2127))),ISNUMBER(SEARCH("etc",LOWER($B2127))))),OR(AND(ISNUMBER(SEARCH("comunic",LOWER($B2127))),LEFT($E2127,3)&lt;&gt;"4.4"),AND(ISNUMBER(SEARCH("monitor",LOWER($B2127))),NOT(OR(LEFT($E2127,3)="1.5",LEFT($E2127,3)="2.5")))),AND($B2127&lt;&gt;"",OR(LEFT($C2127,1)="1",LEFT($C2127,1)="2"),$D2127=""),AND($D2127&lt;&gt;"",NOT(OR(LEFT($C2127,1)="1",LEFT($C2127,1)="2"))),AND($D2127&lt;&gt;"",COUNTIF(' PROJETO'!$B$14:$B$16,$D2127)=0),IF($D2127="",FALSE(),IF(COUNTIF(' PROJETO'!$B$14:$B$16,$D2127)=0,FALSE(),IFERROR(INDEX(' PROJETO'!$C$14:$C$16,MATCH($D2127,' PROJETO'!$B$14:$B$16,0))&lt;&gt;"Sim",FALSE()))))</f>
        <v>0</v>
      </c>
      <c r="AG2127" s="21" t="b">
        <f>AND($AC2127,$Y2127&gt;'CONFG.  LISTAS'!$F$4,$Z2127="",$AA2127="")</f>
        <v>0</v>
      </c>
      <c r="AH2127" s="21" t="str">
        <f t="shared" si="441"/>
        <v/>
      </c>
      <c r="AI2127" s="43" t="str">
        <f ca="1">IF(NOT($AC2127),"",IF(OR($B2127="",$C2127="",$E2127="",$F2127=""),"Preencha descrição, categoria, tipo e unidade.",IF(AND($B2127&lt;&gt;"",OR(LEFT($C2127,1)="1",LEFT($C2127,1)="2"),$D2127=""),"Informe a prática de restauração para itens diretos.",IF(AND($D2127&lt;&gt;"",NOT(OR(LEFT($C2127,1)="1",LEFT($C2127,1)="2"))),"Custos indiretos não devem pertencer a uma prática específica.",IF(AND($D2127&lt;&gt;"",COUNTIF(' PROJETO'!$B$14:$B$16,$D2127)=0),"Prática de restauração inválida ou não cadastrada.",IF(IF($D2127="",FALSE(),IF(COUNTIF(' PROJETO'!$B$14:$B$16,$D2127)=0,FALSE(),IFERROR(INDEX(' PROJETO'!$C$14:$C$16,MATCH($D2127,' PROJETO'!$B$14:$B$16,0))&lt;&gt;"Sim",FALSE()))),"A prática informada no item não foi selecionada na aba Projeto.",IF(AND(MAX($I2127,$L2127,$O2127,$R2127,$U2127,$X2127)&gt;'CONFG.  LISTAS'!$F$4,NOT(OR($Z2127&lt;&gt;"",$AA2127&lt;&gt;""))),"Memorial de cálculo ou anexo obrigatório não informado para item acima do limite.",IF(OR(AND($G2127&lt;&gt;"",$H2127&lt;&gt;"",OR($G2127&lt;=0,$H2127&lt;=0)),AND($J2127&lt;&gt;"",$K2127&lt;&gt;"",OR($J2127&lt;=0,$K2127&lt;=0)),AND($M2127&lt;&gt;"",$N2127&lt;&gt;"",OR($M2127&lt;=0,$N2127&lt;=0)),AND($P2127&lt;&gt;"",$Q2127&lt;&gt;"",OR($P2127&lt;=0,$Q2127&lt;=0)),AND($S2127&lt;&gt;"",$T2127&lt;&gt;"",OR($S2127&lt;=0,$T2127&lt;=0)),AND($V2127&lt;&gt;"",$W2127&lt;&gt;"",OR($V2127&lt;=0,$W2127&lt;=0))),"Revise os valores informados: valor unitário e quantidade devem ser maiores que zero.",IF(OR(AND($G2127="",$H2127&lt;&gt;""),AND($G2127&lt;&gt;"",$H2127=""),AND($J2127="",$K2127&lt;&gt;""),AND($J2127&lt;&gt;"",$K2127=""),AND($M2127="",$N2127&lt;&gt;""),AND($M2127&lt;&gt;"",$N2127=""),AND($P2127="",$Q2127&lt;&gt;""),AND($P2127&lt;&gt;"",$Q2127=""),AND($S2127="",$T2127&lt;&gt;""),AND($S2127&lt;&gt;"",$T2127=""),AND($V2127="",$W2127&lt;&gt;""),AND($V2127&lt;&gt;"",$W2127="")),"Há ano preenchido parcialmente: "&amp;TRIM(IF(AND($G2127="",$H2127&lt;&gt;""),"Ano 1 (falta valor unitário); ","")&amp;IF(AND($G2127&lt;&gt;"",$H2127=""),"Ano 1 (falta quantidade); ","")&amp;IF(AND($J2127="",$K2127&lt;&gt;""),"Ano 2 (falta valor unitário); ","")&amp;IF(AND($J2127&lt;&gt;"",$K2127=""),"Ano 2 (falta quantidade); ","")&amp;IF(AND($M2127="",$N2127&lt;&gt;""),"Ano 3 (falta valor unitário); ","")&amp;IF(AND($M2127&lt;&gt;"",$N2127=""),"Ano 3 (falta quantidade); ","")&amp;IF(AND($P2127="",$Q2127&lt;&gt;""),"Ano 4 (falta valor unitário); ","")&amp;IF(AND($P2127&lt;&gt;"",$Q2127=""),"Ano 4 (falta quantidade); ","")&amp;IF(AND($S2127="",$T2127&lt;&gt;""),"Ano 5 (falta valor unitário); ","")&amp;IF(AND($S2127&lt;&gt;"",$T2127=""),"Ano 5 (falta quantidade); ","")&amp;IF(AND($V2127="",$W2127&lt;&gt;""),"Ano 6 (falta valor unitário); ","")&amp;IF(AND($V2127&lt;&gt;"",$W2127=""),"Ano 6 (falta quantidade); ","")), IF(NOT(OR(AND($G2127&lt;&gt;"",$H2127&lt;&gt;""),AND($J2127&lt;&gt;"",$K2127&lt;&gt;""),AND($M2127&lt;&gt;"",$N2127&lt;&gt;""),AND($P2127&lt;&gt;"",$Q2127&lt;&gt;""),AND($S2127&lt;&gt;"",$T2127&lt;&gt;""),AND($V2127&lt;&gt;"",$W2127&lt;&gt;""))),"Informe pelo menos um ano completo com valor unitário e quantidade.",IF(AND($C2127&lt;&gt;"",$E2127&lt;&gt;"",LEFT(TRIM($C2127),1)&lt;&gt;LEFT(TRIM($E2127),1)),"Categoria e tipo estão incompatíveis.",IF(IF(OR($E2127="",$F2127=""),FALSE(),IFERROR(COUNTIF(INDIRECT("UNITS_"&amp;SUBSTITUTE(LEFT($E2127,FIND(" ",$E2127&amp;" ")-1),".","_")),$F2127)=0,TRUE())),"Unidade incompatível com o tipo selecionado.",IF(OR(AND(ISNUMBER(SEARCH("comunic",LOWER($B2127))),LEFT($E2127,3)&lt;&gt;"4.4"),AND(ISNUMBER(SEARCH("monitor",LOWER($B2127))),NOT(OR(LEFT($E2127,3)="1.5",LEFT($E2127,3)="2.5")))),"Revise a classificação do item conforme as regras de preenchimento.",IF(AND($B2127&lt;&gt;"",OR(ISNUMBER(SEARCH("outro",LOWER($B2127))),ISNUMBER(SEARCH("divers",LOWER($B2127))),ISNUMBER(SEARCH("kit",LOWER($B2127))),ISNUMBER(SEARCH("ferrament",LOWER($B2127))),ISNUMBER(SEARCH("epi",LOWER($B2127)))),NOT(OR($Z2127&lt;&gt;"",$AA2127&lt;&gt;""))),"Descrição muito genérica: detalhe melhor o item e registre o racional no memorial ou em anexo.",IF(AND($Y2127=0,$B2127&lt;&gt;"",OR($G2127&lt;&gt;"",$H2127&lt;&gt;"",$J2127&lt;&gt;"",$K2127&lt;&gt;"",$M2127&lt;&gt;"",$N2127&lt;&gt;"",$P2127&lt;&gt;"",$Q2127&lt;&gt;"",$S2127&lt;&gt;"",$T2127&lt;&gt;"",$V2127&lt;&gt;"",$W2127&lt;&gt;"")),"O item possui dados lançados, mas o total está zerado. Revise os valores informados.","")))))))))))))))</f>
        <v/>
      </c>
    </row>
    <row r="2128" spans="1:35" ht="14.25" customHeight="1" x14ac:dyDescent="0.25">
      <c r="A2128" s="57" t="str">
        <f t="shared" si="429"/>
        <v/>
      </c>
      <c r="B2128" s="58"/>
      <c r="C2128" s="58"/>
      <c r="D2128" s="58"/>
      <c r="E2128" s="58"/>
      <c r="F2128" s="58"/>
      <c r="G2128" s="269"/>
      <c r="H2128" s="59"/>
      <c r="I2128" s="273">
        <f t="shared" si="430"/>
        <v>0</v>
      </c>
      <c r="J2128" s="269"/>
      <c r="K2128" s="59"/>
      <c r="L2128" s="270">
        <f t="shared" si="431"/>
        <v>0</v>
      </c>
      <c r="M2128" s="269"/>
      <c r="N2128" s="59"/>
      <c r="O2128" s="270">
        <f t="shared" si="432"/>
        <v>0</v>
      </c>
      <c r="P2128" s="269"/>
      <c r="Q2128" s="59"/>
      <c r="R2128" s="271">
        <f t="shared" si="433"/>
        <v>0</v>
      </c>
      <c r="S2128" s="269"/>
      <c r="T2128" s="59"/>
      <c r="U2128" s="270">
        <f t="shared" si="434"/>
        <v>0</v>
      </c>
      <c r="V2128" s="269"/>
      <c r="W2128" s="59"/>
      <c r="X2128" s="270">
        <f t="shared" si="435"/>
        <v>0</v>
      </c>
      <c r="Y2128" s="270">
        <f t="shared" si="436"/>
        <v>0</v>
      </c>
      <c r="Z2128" s="58"/>
      <c r="AA2128" s="58"/>
      <c r="AB2128" s="60" t="str">
        <f t="shared" si="437"/>
        <v/>
      </c>
      <c r="AC2128" s="21" t="b">
        <f t="shared" si="438"/>
        <v>0</v>
      </c>
      <c r="AD2128" s="21" t="b">
        <f t="shared" si="439"/>
        <v>0</v>
      </c>
      <c r="AE2128" s="21" t="b">
        <f t="shared" si="440"/>
        <v>0</v>
      </c>
      <c r="AF2128" s="21" t="b">
        <f ca="1">OR(AND($AC2128,NOT($AD2128)),AND($AC2128,OR(AND($G2128="",$H2128&lt;&gt;""),AND($G2128&lt;&gt;"",$H2128=""),AND($J2128="",$K2128&lt;&gt;""),AND($J2128&lt;&gt;"",$K2128=""),AND($M2128="",$N2128&lt;&gt;""),AND($M2128&lt;&gt;"",$N2128=""),AND($P2128="",$Q2128&lt;&gt;""),AND($P2128&lt;&gt;"",$Q2128=""),AND($S2128="",$T2128&lt;&gt;""),AND($S2128&lt;&gt;"",$T2128=""),AND($V2128="",$W2128&lt;&gt;""),AND($V2128&lt;&gt;"",$W2128=""))),AND($C2128&lt;&gt;"",$E2128&lt;&gt;"",LEFT(TRIM($C2128),1)&lt;&gt;LEFT(TRIM($E2128),1)),IF(OR($E2128="",$F2128=""),FALSE(),IFERROR(COUNTIF(INDIRECT("UNITS_"&amp;SUBSTITUTE(LEFT($E2128,FIND(" ",$E2128&amp;" ")-1),".","_")),$F2128)=0,TRUE())),AND($B2128&lt;&gt;"",OR(ISNUMBER(SEARCH("outro",LOWER($B2128))),ISNUMBER(SEARCH("divers",LOWER($B2128))),ISNUMBER(SEARCH("etc",LOWER($B2128))))),OR(AND(ISNUMBER(SEARCH("comunic",LOWER($B2128))),LEFT($E2128,3)&lt;&gt;"4.4"),AND(ISNUMBER(SEARCH("monitor",LOWER($B2128))),NOT(OR(LEFT($E2128,3)="1.5",LEFT($E2128,3)="2.5")))),AND($B2128&lt;&gt;"",OR(LEFT($C2128,1)="1",LEFT($C2128,1)="2"),$D2128=""),AND($D2128&lt;&gt;"",NOT(OR(LEFT($C2128,1)="1",LEFT($C2128,1)="2"))),AND($D2128&lt;&gt;"",COUNTIF(' PROJETO'!$B$14:$B$16,$D2128)=0),IF($D2128="",FALSE(),IF(COUNTIF(' PROJETO'!$B$14:$B$16,$D2128)=0,FALSE(),IFERROR(INDEX(' PROJETO'!$C$14:$C$16,MATCH($D2128,' PROJETO'!$B$14:$B$16,0))&lt;&gt;"Sim",FALSE()))))</f>
        <v>0</v>
      </c>
      <c r="AG2128" s="21" t="b">
        <f>AND($AC2128,$Y2128&gt;'CONFG.  LISTAS'!$F$4,$Z2128="",$AA2128="")</f>
        <v>0</v>
      </c>
      <c r="AH2128" s="21" t="str">
        <f t="shared" si="441"/>
        <v/>
      </c>
      <c r="AI2128" s="43" t="str">
        <f ca="1">IF(NOT($AC2128),"",IF(OR($B2128="",$C2128="",$E2128="",$F2128=""),"Preencha descrição, categoria, tipo e unidade.",IF(AND($B2128&lt;&gt;"",OR(LEFT($C2128,1)="1",LEFT($C2128,1)="2"),$D2128=""),"Informe a prática de restauração para itens diretos.",IF(AND($D2128&lt;&gt;"",NOT(OR(LEFT($C2128,1)="1",LEFT($C2128,1)="2"))),"Custos indiretos não devem pertencer a uma prática específica.",IF(AND($D2128&lt;&gt;"",COUNTIF(' PROJETO'!$B$14:$B$16,$D2128)=0),"Prática de restauração inválida ou não cadastrada.",IF(IF($D2128="",FALSE(),IF(COUNTIF(' PROJETO'!$B$14:$B$16,$D2128)=0,FALSE(),IFERROR(INDEX(' PROJETO'!$C$14:$C$16,MATCH($D2128,' PROJETO'!$B$14:$B$16,0))&lt;&gt;"Sim",FALSE()))),"A prática informada no item não foi selecionada na aba Projeto.",IF(AND(MAX($I2128,$L2128,$O2128,$R2128,$U2128,$X2128)&gt;'CONFG.  LISTAS'!$F$4,NOT(OR($Z2128&lt;&gt;"",$AA2128&lt;&gt;""))),"Memorial de cálculo ou anexo obrigatório não informado para item acima do limite.",IF(OR(AND($G2128&lt;&gt;"",$H2128&lt;&gt;"",OR($G2128&lt;=0,$H2128&lt;=0)),AND($J2128&lt;&gt;"",$K2128&lt;&gt;"",OR($J2128&lt;=0,$K2128&lt;=0)),AND($M2128&lt;&gt;"",$N2128&lt;&gt;"",OR($M2128&lt;=0,$N2128&lt;=0)),AND($P2128&lt;&gt;"",$Q2128&lt;&gt;"",OR($P2128&lt;=0,$Q2128&lt;=0)),AND($S2128&lt;&gt;"",$T2128&lt;&gt;"",OR($S2128&lt;=0,$T2128&lt;=0)),AND($V2128&lt;&gt;"",$W2128&lt;&gt;"",OR($V2128&lt;=0,$W2128&lt;=0))),"Revise os valores informados: valor unitário e quantidade devem ser maiores que zero.",IF(OR(AND($G2128="",$H2128&lt;&gt;""),AND($G2128&lt;&gt;"",$H2128=""),AND($J2128="",$K2128&lt;&gt;""),AND($J2128&lt;&gt;"",$K2128=""),AND($M2128="",$N2128&lt;&gt;""),AND($M2128&lt;&gt;"",$N2128=""),AND($P2128="",$Q2128&lt;&gt;""),AND($P2128&lt;&gt;"",$Q2128=""),AND($S2128="",$T2128&lt;&gt;""),AND($S2128&lt;&gt;"",$T2128=""),AND($V2128="",$W2128&lt;&gt;""),AND($V2128&lt;&gt;"",$W2128="")),"Há ano preenchido parcialmente: "&amp;TRIM(IF(AND($G2128="",$H2128&lt;&gt;""),"Ano 1 (falta valor unitário); ","")&amp;IF(AND($G2128&lt;&gt;"",$H2128=""),"Ano 1 (falta quantidade); ","")&amp;IF(AND($J2128="",$K2128&lt;&gt;""),"Ano 2 (falta valor unitário); ","")&amp;IF(AND($J2128&lt;&gt;"",$K2128=""),"Ano 2 (falta quantidade); ","")&amp;IF(AND($M2128="",$N2128&lt;&gt;""),"Ano 3 (falta valor unitário); ","")&amp;IF(AND($M2128&lt;&gt;"",$N2128=""),"Ano 3 (falta quantidade); ","")&amp;IF(AND($P2128="",$Q2128&lt;&gt;""),"Ano 4 (falta valor unitário); ","")&amp;IF(AND($P2128&lt;&gt;"",$Q2128=""),"Ano 4 (falta quantidade); ","")&amp;IF(AND($S2128="",$T2128&lt;&gt;""),"Ano 5 (falta valor unitário); ","")&amp;IF(AND($S2128&lt;&gt;"",$T2128=""),"Ano 5 (falta quantidade); ","")&amp;IF(AND($V2128="",$W2128&lt;&gt;""),"Ano 6 (falta valor unitário); ","")&amp;IF(AND($V2128&lt;&gt;"",$W2128=""),"Ano 6 (falta quantidade); ","")), IF(NOT(OR(AND($G2128&lt;&gt;"",$H2128&lt;&gt;""),AND($J2128&lt;&gt;"",$K2128&lt;&gt;""),AND($M2128&lt;&gt;"",$N2128&lt;&gt;""),AND($P2128&lt;&gt;"",$Q2128&lt;&gt;""),AND($S2128&lt;&gt;"",$T2128&lt;&gt;""),AND($V2128&lt;&gt;"",$W2128&lt;&gt;""))),"Informe pelo menos um ano completo com valor unitário e quantidade.",IF(AND($C2128&lt;&gt;"",$E2128&lt;&gt;"",LEFT(TRIM($C2128),1)&lt;&gt;LEFT(TRIM($E2128),1)),"Categoria e tipo estão incompatíveis.",IF(IF(OR($E2128="",$F2128=""),FALSE(),IFERROR(COUNTIF(INDIRECT("UNITS_"&amp;SUBSTITUTE(LEFT($E2128,FIND(" ",$E2128&amp;" ")-1),".","_")),$F2128)=0,TRUE())),"Unidade incompatível com o tipo selecionado.",IF(OR(AND(ISNUMBER(SEARCH("comunic",LOWER($B2128))),LEFT($E2128,3)&lt;&gt;"4.4"),AND(ISNUMBER(SEARCH("monitor",LOWER($B2128))),NOT(OR(LEFT($E2128,3)="1.5",LEFT($E2128,3)="2.5")))),"Revise a classificação do item conforme as regras de preenchimento.",IF(AND($B2128&lt;&gt;"",OR(ISNUMBER(SEARCH("outro",LOWER($B2128))),ISNUMBER(SEARCH("divers",LOWER($B2128))),ISNUMBER(SEARCH("kit",LOWER($B2128))),ISNUMBER(SEARCH("ferrament",LOWER($B2128))),ISNUMBER(SEARCH("epi",LOWER($B2128)))),NOT(OR($Z2128&lt;&gt;"",$AA2128&lt;&gt;""))),"Descrição muito genérica: detalhe melhor o item e registre o racional no memorial ou em anexo.",IF(AND($Y2128=0,$B2128&lt;&gt;"",OR($G2128&lt;&gt;"",$H2128&lt;&gt;"",$J2128&lt;&gt;"",$K2128&lt;&gt;"",$M2128&lt;&gt;"",$N2128&lt;&gt;"",$P2128&lt;&gt;"",$Q2128&lt;&gt;"",$S2128&lt;&gt;"",$T2128&lt;&gt;"",$V2128&lt;&gt;"",$W2128&lt;&gt;"")),"O item possui dados lançados, mas o total está zerado. Revise os valores informados.","")))))))))))))))</f>
        <v/>
      </c>
    </row>
    <row r="2129" spans="1:35" ht="14.25" customHeight="1" x14ac:dyDescent="0.25">
      <c r="A2129" s="57" t="str">
        <f t="shared" si="429"/>
        <v/>
      </c>
      <c r="B2129" s="61"/>
      <c r="C2129" s="61"/>
      <c r="D2129" s="58"/>
      <c r="E2129" s="61"/>
      <c r="F2129" s="61"/>
      <c r="G2129" s="272"/>
      <c r="H2129" s="62"/>
      <c r="I2129" s="273">
        <f t="shared" si="430"/>
        <v>0</v>
      </c>
      <c r="J2129" s="272"/>
      <c r="K2129" s="62"/>
      <c r="L2129" s="270">
        <f t="shared" si="431"/>
        <v>0</v>
      </c>
      <c r="M2129" s="272"/>
      <c r="N2129" s="62"/>
      <c r="O2129" s="270">
        <f t="shared" si="432"/>
        <v>0</v>
      </c>
      <c r="P2129" s="272"/>
      <c r="Q2129" s="62"/>
      <c r="R2129" s="271">
        <f t="shared" si="433"/>
        <v>0</v>
      </c>
      <c r="S2129" s="272"/>
      <c r="T2129" s="62"/>
      <c r="U2129" s="270">
        <f t="shared" si="434"/>
        <v>0</v>
      </c>
      <c r="V2129" s="272"/>
      <c r="W2129" s="62"/>
      <c r="X2129" s="270">
        <f t="shared" si="435"/>
        <v>0</v>
      </c>
      <c r="Y2129" s="270">
        <f t="shared" si="436"/>
        <v>0</v>
      </c>
      <c r="Z2129" s="61"/>
      <c r="AA2129" s="61"/>
      <c r="AB2129" s="60" t="str">
        <f t="shared" si="437"/>
        <v/>
      </c>
      <c r="AC2129" s="21" t="b">
        <f t="shared" si="438"/>
        <v>0</v>
      </c>
      <c r="AD2129" s="21" t="b">
        <f t="shared" si="439"/>
        <v>0</v>
      </c>
      <c r="AE2129" s="21" t="b">
        <f t="shared" si="440"/>
        <v>0</v>
      </c>
      <c r="AF2129" s="21" t="b">
        <f ca="1">OR(AND($AC2129,NOT($AD2129)),AND($AC2129,OR(AND($G2129="",$H2129&lt;&gt;""),AND($G2129&lt;&gt;"",$H2129=""),AND($J2129="",$K2129&lt;&gt;""),AND($J2129&lt;&gt;"",$K2129=""),AND($M2129="",$N2129&lt;&gt;""),AND($M2129&lt;&gt;"",$N2129=""),AND($P2129="",$Q2129&lt;&gt;""),AND($P2129&lt;&gt;"",$Q2129=""),AND($S2129="",$T2129&lt;&gt;""),AND($S2129&lt;&gt;"",$T2129=""),AND($V2129="",$W2129&lt;&gt;""),AND($V2129&lt;&gt;"",$W2129=""))),AND($C2129&lt;&gt;"",$E2129&lt;&gt;"",LEFT(TRIM($C2129),1)&lt;&gt;LEFT(TRIM($E2129),1)),IF(OR($E2129="",$F2129=""),FALSE(),IFERROR(COUNTIF(INDIRECT("UNITS_"&amp;SUBSTITUTE(LEFT($E2129,FIND(" ",$E2129&amp;" ")-1),".","_")),$F2129)=0,TRUE())),AND($B2129&lt;&gt;"",OR(ISNUMBER(SEARCH("outro",LOWER($B2129))),ISNUMBER(SEARCH("divers",LOWER($B2129))),ISNUMBER(SEARCH("etc",LOWER($B2129))))),OR(AND(ISNUMBER(SEARCH("comunic",LOWER($B2129))),LEFT($E2129,3)&lt;&gt;"4.4"),AND(ISNUMBER(SEARCH("monitor",LOWER($B2129))),NOT(OR(LEFT($E2129,3)="1.5",LEFT($E2129,3)="2.5")))),AND($B2129&lt;&gt;"",OR(LEFT($C2129,1)="1",LEFT($C2129,1)="2"),$D2129=""),AND($D2129&lt;&gt;"",NOT(OR(LEFT($C2129,1)="1",LEFT($C2129,1)="2"))),AND($D2129&lt;&gt;"",COUNTIF(' PROJETO'!$B$14:$B$16,$D2129)=0),IF($D2129="",FALSE(),IF(COUNTIF(' PROJETO'!$B$14:$B$16,$D2129)=0,FALSE(),IFERROR(INDEX(' PROJETO'!$C$14:$C$16,MATCH($D2129,' PROJETO'!$B$14:$B$16,0))&lt;&gt;"Sim",FALSE()))))</f>
        <v>0</v>
      </c>
      <c r="AG2129" s="21" t="b">
        <f>AND($AC2129,$Y2129&gt;'CONFG.  LISTAS'!$F$4,$Z2129="",$AA2129="")</f>
        <v>0</v>
      </c>
      <c r="AH2129" s="21" t="str">
        <f t="shared" si="441"/>
        <v/>
      </c>
      <c r="AI2129" s="43" t="str">
        <f ca="1">IF(NOT($AC2129),"",IF(OR($B2129="",$C2129="",$E2129="",$F2129=""),"Preencha descrição, categoria, tipo e unidade.",IF(AND($B2129&lt;&gt;"",OR(LEFT($C2129,1)="1",LEFT($C2129,1)="2"),$D2129=""),"Informe a prática de restauração para itens diretos.",IF(AND($D2129&lt;&gt;"",NOT(OR(LEFT($C2129,1)="1",LEFT($C2129,1)="2"))),"Custos indiretos não devem pertencer a uma prática específica.",IF(AND($D2129&lt;&gt;"",COUNTIF(' PROJETO'!$B$14:$B$16,$D2129)=0),"Prática de restauração inválida ou não cadastrada.",IF(IF($D2129="",FALSE(),IF(COUNTIF(' PROJETO'!$B$14:$B$16,$D2129)=0,FALSE(),IFERROR(INDEX(' PROJETO'!$C$14:$C$16,MATCH($D2129,' PROJETO'!$B$14:$B$16,0))&lt;&gt;"Sim",FALSE()))),"A prática informada no item não foi selecionada na aba Projeto.",IF(AND(MAX($I2129,$L2129,$O2129,$R2129,$U2129,$X2129)&gt;'CONFG.  LISTAS'!$F$4,NOT(OR($Z2129&lt;&gt;"",$AA2129&lt;&gt;""))),"Memorial de cálculo ou anexo obrigatório não informado para item acima do limite.",IF(OR(AND($G2129&lt;&gt;"",$H2129&lt;&gt;"",OR($G2129&lt;=0,$H2129&lt;=0)),AND($J2129&lt;&gt;"",$K2129&lt;&gt;"",OR($J2129&lt;=0,$K2129&lt;=0)),AND($M2129&lt;&gt;"",$N2129&lt;&gt;"",OR($M2129&lt;=0,$N2129&lt;=0)),AND($P2129&lt;&gt;"",$Q2129&lt;&gt;"",OR($P2129&lt;=0,$Q2129&lt;=0)),AND($S2129&lt;&gt;"",$T2129&lt;&gt;"",OR($S2129&lt;=0,$T2129&lt;=0)),AND($V2129&lt;&gt;"",$W2129&lt;&gt;"",OR($V2129&lt;=0,$W2129&lt;=0))),"Revise os valores informados: valor unitário e quantidade devem ser maiores que zero.",IF(OR(AND($G2129="",$H2129&lt;&gt;""),AND($G2129&lt;&gt;"",$H2129=""),AND($J2129="",$K2129&lt;&gt;""),AND($J2129&lt;&gt;"",$K2129=""),AND($M2129="",$N2129&lt;&gt;""),AND($M2129&lt;&gt;"",$N2129=""),AND($P2129="",$Q2129&lt;&gt;""),AND($P2129&lt;&gt;"",$Q2129=""),AND($S2129="",$T2129&lt;&gt;""),AND($S2129&lt;&gt;"",$T2129=""),AND($V2129="",$W2129&lt;&gt;""),AND($V2129&lt;&gt;"",$W2129="")),"Há ano preenchido parcialmente: "&amp;TRIM(IF(AND($G2129="",$H2129&lt;&gt;""),"Ano 1 (falta valor unitário); ","")&amp;IF(AND($G2129&lt;&gt;"",$H2129=""),"Ano 1 (falta quantidade); ","")&amp;IF(AND($J2129="",$K2129&lt;&gt;""),"Ano 2 (falta valor unitário); ","")&amp;IF(AND($J2129&lt;&gt;"",$K2129=""),"Ano 2 (falta quantidade); ","")&amp;IF(AND($M2129="",$N2129&lt;&gt;""),"Ano 3 (falta valor unitário); ","")&amp;IF(AND($M2129&lt;&gt;"",$N2129=""),"Ano 3 (falta quantidade); ","")&amp;IF(AND($P2129="",$Q2129&lt;&gt;""),"Ano 4 (falta valor unitário); ","")&amp;IF(AND($P2129&lt;&gt;"",$Q2129=""),"Ano 4 (falta quantidade); ","")&amp;IF(AND($S2129="",$T2129&lt;&gt;""),"Ano 5 (falta valor unitário); ","")&amp;IF(AND($S2129&lt;&gt;"",$T2129=""),"Ano 5 (falta quantidade); ","")&amp;IF(AND($V2129="",$W2129&lt;&gt;""),"Ano 6 (falta valor unitário); ","")&amp;IF(AND($V2129&lt;&gt;"",$W2129=""),"Ano 6 (falta quantidade); ","")), IF(NOT(OR(AND($G2129&lt;&gt;"",$H2129&lt;&gt;""),AND($J2129&lt;&gt;"",$K2129&lt;&gt;""),AND($M2129&lt;&gt;"",$N2129&lt;&gt;""),AND($P2129&lt;&gt;"",$Q2129&lt;&gt;""),AND($S2129&lt;&gt;"",$T2129&lt;&gt;""),AND($V2129&lt;&gt;"",$W2129&lt;&gt;""))),"Informe pelo menos um ano completo com valor unitário e quantidade.",IF(AND($C2129&lt;&gt;"",$E2129&lt;&gt;"",LEFT(TRIM($C2129),1)&lt;&gt;LEFT(TRIM($E2129),1)),"Categoria e tipo estão incompatíveis.",IF(IF(OR($E2129="",$F2129=""),FALSE(),IFERROR(COUNTIF(INDIRECT("UNITS_"&amp;SUBSTITUTE(LEFT($E2129,FIND(" ",$E2129&amp;" ")-1),".","_")),$F2129)=0,TRUE())),"Unidade incompatível com o tipo selecionado.",IF(OR(AND(ISNUMBER(SEARCH("comunic",LOWER($B2129))),LEFT($E2129,3)&lt;&gt;"4.4"),AND(ISNUMBER(SEARCH("monitor",LOWER($B2129))),NOT(OR(LEFT($E2129,3)="1.5",LEFT($E2129,3)="2.5")))),"Revise a classificação do item conforme as regras de preenchimento.",IF(AND($B2129&lt;&gt;"",OR(ISNUMBER(SEARCH("outro",LOWER($B2129))),ISNUMBER(SEARCH("divers",LOWER($B2129))),ISNUMBER(SEARCH("kit",LOWER($B2129))),ISNUMBER(SEARCH("ferrament",LOWER($B2129))),ISNUMBER(SEARCH("epi",LOWER($B2129)))),NOT(OR($Z2129&lt;&gt;"",$AA2129&lt;&gt;""))),"Descrição muito genérica: detalhe melhor o item e registre o racional no memorial ou em anexo.",IF(AND($Y2129=0,$B2129&lt;&gt;"",OR($G2129&lt;&gt;"",$H2129&lt;&gt;"",$J2129&lt;&gt;"",$K2129&lt;&gt;"",$M2129&lt;&gt;"",$N2129&lt;&gt;"",$P2129&lt;&gt;"",$Q2129&lt;&gt;"",$S2129&lt;&gt;"",$T2129&lt;&gt;"",$V2129&lt;&gt;"",$W2129&lt;&gt;"")),"O item possui dados lançados, mas o total está zerado. Revise os valores informados.","")))))))))))))))</f>
        <v/>
      </c>
    </row>
    <row r="2130" spans="1:35" ht="14.25" customHeight="1" x14ac:dyDescent="0.25">
      <c r="A2130" s="57" t="str">
        <f t="shared" si="429"/>
        <v/>
      </c>
      <c r="B2130" s="58"/>
      <c r="C2130" s="58"/>
      <c r="D2130" s="58"/>
      <c r="E2130" s="58"/>
      <c r="F2130" s="58"/>
      <c r="G2130" s="269"/>
      <c r="H2130" s="59"/>
      <c r="I2130" s="273">
        <f t="shared" si="430"/>
        <v>0</v>
      </c>
      <c r="J2130" s="269"/>
      <c r="K2130" s="59"/>
      <c r="L2130" s="270">
        <f t="shared" si="431"/>
        <v>0</v>
      </c>
      <c r="M2130" s="269"/>
      <c r="N2130" s="59"/>
      <c r="O2130" s="270">
        <f t="shared" si="432"/>
        <v>0</v>
      </c>
      <c r="P2130" s="269"/>
      <c r="Q2130" s="59"/>
      <c r="R2130" s="271">
        <f t="shared" si="433"/>
        <v>0</v>
      </c>
      <c r="S2130" s="269"/>
      <c r="T2130" s="59"/>
      <c r="U2130" s="270">
        <f t="shared" si="434"/>
        <v>0</v>
      </c>
      <c r="V2130" s="269"/>
      <c r="W2130" s="59"/>
      <c r="X2130" s="270">
        <f t="shared" si="435"/>
        <v>0</v>
      </c>
      <c r="Y2130" s="270">
        <f t="shared" si="436"/>
        <v>0</v>
      </c>
      <c r="Z2130" s="58"/>
      <c r="AA2130" s="58"/>
      <c r="AB2130" s="60" t="str">
        <f t="shared" si="437"/>
        <v/>
      </c>
      <c r="AC2130" s="21" t="b">
        <f t="shared" si="438"/>
        <v>0</v>
      </c>
      <c r="AD2130" s="21" t="b">
        <f t="shared" si="439"/>
        <v>0</v>
      </c>
      <c r="AE2130" s="21" t="b">
        <f t="shared" si="440"/>
        <v>0</v>
      </c>
      <c r="AF2130" s="21" t="b">
        <f ca="1">OR(AND($AC2130,NOT($AD2130)),AND($AC2130,OR(AND($G2130="",$H2130&lt;&gt;""),AND($G2130&lt;&gt;"",$H2130=""),AND($J2130="",$K2130&lt;&gt;""),AND($J2130&lt;&gt;"",$K2130=""),AND($M2130="",$N2130&lt;&gt;""),AND($M2130&lt;&gt;"",$N2130=""),AND($P2130="",$Q2130&lt;&gt;""),AND($P2130&lt;&gt;"",$Q2130=""),AND($S2130="",$T2130&lt;&gt;""),AND($S2130&lt;&gt;"",$T2130=""),AND($V2130="",$W2130&lt;&gt;""),AND($V2130&lt;&gt;"",$W2130=""))),AND($C2130&lt;&gt;"",$E2130&lt;&gt;"",LEFT(TRIM($C2130),1)&lt;&gt;LEFT(TRIM($E2130),1)),IF(OR($E2130="",$F2130=""),FALSE(),IFERROR(COUNTIF(INDIRECT("UNITS_"&amp;SUBSTITUTE(LEFT($E2130,FIND(" ",$E2130&amp;" ")-1),".","_")),$F2130)=0,TRUE())),AND($B2130&lt;&gt;"",OR(ISNUMBER(SEARCH("outro",LOWER($B2130))),ISNUMBER(SEARCH("divers",LOWER($B2130))),ISNUMBER(SEARCH("etc",LOWER($B2130))))),OR(AND(ISNUMBER(SEARCH("comunic",LOWER($B2130))),LEFT($E2130,3)&lt;&gt;"4.4"),AND(ISNUMBER(SEARCH("monitor",LOWER($B2130))),NOT(OR(LEFT($E2130,3)="1.5",LEFT($E2130,3)="2.5")))),AND($B2130&lt;&gt;"",OR(LEFT($C2130,1)="1",LEFT($C2130,1)="2"),$D2130=""),AND($D2130&lt;&gt;"",NOT(OR(LEFT($C2130,1)="1",LEFT($C2130,1)="2"))),AND($D2130&lt;&gt;"",COUNTIF(' PROJETO'!$B$14:$B$16,$D2130)=0),IF($D2130="",FALSE(),IF(COUNTIF(' PROJETO'!$B$14:$B$16,$D2130)=0,FALSE(),IFERROR(INDEX(' PROJETO'!$C$14:$C$16,MATCH($D2130,' PROJETO'!$B$14:$B$16,0))&lt;&gt;"Sim",FALSE()))))</f>
        <v>0</v>
      </c>
      <c r="AG2130" s="21" t="b">
        <f>AND($AC2130,$Y2130&gt;'CONFG.  LISTAS'!$F$4,$Z2130="",$AA2130="")</f>
        <v>0</v>
      </c>
      <c r="AH2130" s="21" t="str">
        <f t="shared" si="441"/>
        <v/>
      </c>
      <c r="AI2130" s="43" t="str">
        <f ca="1">IF(NOT($AC2130),"",IF(OR($B2130="",$C2130="",$E2130="",$F2130=""),"Preencha descrição, categoria, tipo e unidade.",IF(AND($B2130&lt;&gt;"",OR(LEFT($C2130,1)="1",LEFT($C2130,1)="2"),$D2130=""),"Informe a prática de restauração para itens diretos.",IF(AND($D2130&lt;&gt;"",NOT(OR(LEFT($C2130,1)="1",LEFT($C2130,1)="2"))),"Custos indiretos não devem pertencer a uma prática específica.",IF(AND($D2130&lt;&gt;"",COUNTIF(' PROJETO'!$B$14:$B$16,$D2130)=0),"Prática de restauração inválida ou não cadastrada.",IF(IF($D2130="",FALSE(),IF(COUNTIF(' PROJETO'!$B$14:$B$16,$D2130)=0,FALSE(),IFERROR(INDEX(' PROJETO'!$C$14:$C$16,MATCH($D2130,' PROJETO'!$B$14:$B$16,0))&lt;&gt;"Sim",FALSE()))),"A prática informada no item não foi selecionada na aba Projeto.",IF(AND(MAX($I2130,$L2130,$O2130,$R2130,$U2130,$X2130)&gt;'CONFG.  LISTAS'!$F$4,NOT(OR($Z2130&lt;&gt;"",$AA2130&lt;&gt;""))),"Memorial de cálculo ou anexo obrigatório não informado para item acima do limite.",IF(OR(AND($G2130&lt;&gt;"",$H2130&lt;&gt;"",OR($G2130&lt;=0,$H2130&lt;=0)),AND($J2130&lt;&gt;"",$K2130&lt;&gt;"",OR($J2130&lt;=0,$K2130&lt;=0)),AND($M2130&lt;&gt;"",$N2130&lt;&gt;"",OR($M2130&lt;=0,$N2130&lt;=0)),AND($P2130&lt;&gt;"",$Q2130&lt;&gt;"",OR($P2130&lt;=0,$Q2130&lt;=0)),AND($S2130&lt;&gt;"",$T2130&lt;&gt;"",OR($S2130&lt;=0,$T2130&lt;=0)),AND($V2130&lt;&gt;"",$W2130&lt;&gt;"",OR($V2130&lt;=0,$W2130&lt;=0))),"Revise os valores informados: valor unitário e quantidade devem ser maiores que zero.",IF(OR(AND($G2130="",$H2130&lt;&gt;""),AND($G2130&lt;&gt;"",$H2130=""),AND($J2130="",$K2130&lt;&gt;""),AND($J2130&lt;&gt;"",$K2130=""),AND($M2130="",$N2130&lt;&gt;""),AND($M2130&lt;&gt;"",$N2130=""),AND($P2130="",$Q2130&lt;&gt;""),AND($P2130&lt;&gt;"",$Q2130=""),AND($S2130="",$T2130&lt;&gt;""),AND($S2130&lt;&gt;"",$T2130=""),AND($V2130="",$W2130&lt;&gt;""),AND($V2130&lt;&gt;"",$W2130="")),"Há ano preenchido parcialmente: "&amp;TRIM(IF(AND($G2130="",$H2130&lt;&gt;""),"Ano 1 (falta valor unitário); ","")&amp;IF(AND($G2130&lt;&gt;"",$H2130=""),"Ano 1 (falta quantidade); ","")&amp;IF(AND($J2130="",$K2130&lt;&gt;""),"Ano 2 (falta valor unitário); ","")&amp;IF(AND($J2130&lt;&gt;"",$K2130=""),"Ano 2 (falta quantidade); ","")&amp;IF(AND($M2130="",$N2130&lt;&gt;""),"Ano 3 (falta valor unitário); ","")&amp;IF(AND($M2130&lt;&gt;"",$N2130=""),"Ano 3 (falta quantidade); ","")&amp;IF(AND($P2130="",$Q2130&lt;&gt;""),"Ano 4 (falta valor unitário); ","")&amp;IF(AND($P2130&lt;&gt;"",$Q2130=""),"Ano 4 (falta quantidade); ","")&amp;IF(AND($S2130="",$T2130&lt;&gt;""),"Ano 5 (falta valor unitário); ","")&amp;IF(AND($S2130&lt;&gt;"",$T2130=""),"Ano 5 (falta quantidade); ","")&amp;IF(AND($V2130="",$W2130&lt;&gt;""),"Ano 6 (falta valor unitário); ","")&amp;IF(AND($V2130&lt;&gt;"",$W2130=""),"Ano 6 (falta quantidade); ","")), IF(NOT(OR(AND($G2130&lt;&gt;"",$H2130&lt;&gt;""),AND($J2130&lt;&gt;"",$K2130&lt;&gt;""),AND($M2130&lt;&gt;"",$N2130&lt;&gt;""),AND($P2130&lt;&gt;"",$Q2130&lt;&gt;""),AND($S2130&lt;&gt;"",$T2130&lt;&gt;""),AND($V2130&lt;&gt;"",$W2130&lt;&gt;""))),"Informe pelo menos um ano completo com valor unitário e quantidade.",IF(AND($C2130&lt;&gt;"",$E2130&lt;&gt;"",LEFT(TRIM($C2130),1)&lt;&gt;LEFT(TRIM($E2130),1)),"Categoria e tipo estão incompatíveis.",IF(IF(OR($E2130="",$F2130=""),FALSE(),IFERROR(COUNTIF(INDIRECT("UNITS_"&amp;SUBSTITUTE(LEFT($E2130,FIND(" ",$E2130&amp;" ")-1),".","_")),$F2130)=0,TRUE())),"Unidade incompatível com o tipo selecionado.",IF(OR(AND(ISNUMBER(SEARCH("comunic",LOWER($B2130))),LEFT($E2130,3)&lt;&gt;"4.4"),AND(ISNUMBER(SEARCH("monitor",LOWER($B2130))),NOT(OR(LEFT($E2130,3)="1.5",LEFT($E2130,3)="2.5")))),"Revise a classificação do item conforme as regras de preenchimento.",IF(AND($B2130&lt;&gt;"",OR(ISNUMBER(SEARCH("outro",LOWER($B2130))),ISNUMBER(SEARCH("divers",LOWER($B2130))),ISNUMBER(SEARCH("kit",LOWER($B2130))),ISNUMBER(SEARCH("ferrament",LOWER($B2130))),ISNUMBER(SEARCH("epi",LOWER($B2130)))),NOT(OR($Z2130&lt;&gt;"",$AA2130&lt;&gt;""))),"Descrição muito genérica: detalhe melhor o item e registre o racional no memorial ou em anexo.",IF(AND($Y2130=0,$B2130&lt;&gt;"",OR($G2130&lt;&gt;"",$H2130&lt;&gt;"",$J2130&lt;&gt;"",$K2130&lt;&gt;"",$M2130&lt;&gt;"",$N2130&lt;&gt;"",$P2130&lt;&gt;"",$Q2130&lt;&gt;"",$S2130&lt;&gt;"",$T2130&lt;&gt;"",$V2130&lt;&gt;"",$W2130&lt;&gt;"")),"O item possui dados lançados, mas o total está zerado. Revise os valores informados.","")))))))))))))))</f>
        <v/>
      </c>
    </row>
    <row r="2131" spans="1:35" ht="14.25" customHeight="1" x14ac:dyDescent="0.25">
      <c r="A2131" s="57" t="str">
        <f t="shared" si="429"/>
        <v/>
      </c>
      <c r="B2131" s="61"/>
      <c r="C2131" s="61"/>
      <c r="D2131" s="58"/>
      <c r="E2131" s="61"/>
      <c r="F2131" s="61"/>
      <c r="G2131" s="272"/>
      <c r="H2131" s="62"/>
      <c r="I2131" s="273">
        <f t="shared" si="430"/>
        <v>0</v>
      </c>
      <c r="J2131" s="272"/>
      <c r="K2131" s="62"/>
      <c r="L2131" s="270">
        <f t="shared" si="431"/>
        <v>0</v>
      </c>
      <c r="M2131" s="272"/>
      <c r="N2131" s="62"/>
      <c r="O2131" s="270">
        <f t="shared" si="432"/>
        <v>0</v>
      </c>
      <c r="P2131" s="272"/>
      <c r="Q2131" s="62"/>
      <c r="R2131" s="271">
        <f t="shared" si="433"/>
        <v>0</v>
      </c>
      <c r="S2131" s="272"/>
      <c r="T2131" s="62"/>
      <c r="U2131" s="270">
        <f t="shared" si="434"/>
        <v>0</v>
      </c>
      <c r="V2131" s="272"/>
      <c r="W2131" s="62"/>
      <c r="X2131" s="270">
        <f t="shared" si="435"/>
        <v>0</v>
      </c>
      <c r="Y2131" s="270">
        <f t="shared" si="436"/>
        <v>0</v>
      </c>
      <c r="Z2131" s="61"/>
      <c r="AA2131" s="61"/>
      <c r="AB2131" s="60" t="str">
        <f t="shared" si="437"/>
        <v/>
      </c>
      <c r="AC2131" s="21" t="b">
        <f t="shared" si="438"/>
        <v>0</v>
      </c>
      <c r="AD2131" s="21" t="b">
        <f t="shared" si="439"/>
        <v>0</v>
      </c>
      <c r="AE2131" s="21" t="b">
        <f t="shared" si="440"/>
        <v>0</v>
      </c>
      <c r="AF2131" s="21" t="b">
        <f ca="1">OR(AND($AC2131,NOT($AD2131)),AND($AC2131,OR(AND($G2131="",$H2131&lt;&gt;""),AND($G2131&lt;&gt;"",$H2131=""),AND($J2131="",$K2131&lt;&gt;""),AND($J2131&lt;&gt;"",$K2131=""),AND($M2131="",$N2131&lt;&gt;""),AND($M2131&lt;&gt;"",$N2131=""),AND($P2131="",$Q2131&lt;&gt;""),AND($P2131&lt;&gt;"",$Q2131=""),AND($S2131="",$T2131&lt;&gt;""),AND($S2131&lt;&gt;"",$T2131=""),AND($V2131="",$W2131&lt;&gt;""),AND($V2131&lt;&gt;"",$W2131=""))),AND($C2131&lt;&gt;"",$E2131&lt;&gt;"",LEFT(TRIM($C2131),1)&lt;&gt;LEFT(TRIM($E2131),1)),IF(OR($E2131="",$F2131=""),FALSE(),IFERROR(COUNTIF(INDIRECT("UNITS_"&amp;SUBSTITUTE(LEFT($E2131,FIND(" ",$E2131&amp;" ")-1),".","_")),$F2131)=0,TRUE())),AND($B2131&lt;&gt;"",OR(ISNUMBER(SEARCH("outro",LOWER($B2131))),ISNUMBER(SEARCH("divers",LOWER($B2131))),ISNUMBER(SEARCH("etc",LOWER($B2131))))),OR(AND(ISNUMBER(SEARCH("comunic",LOWER($B2131))),LEFT($E2131,3)&lt;&gt;"4.4"),AND(ISNUMBER(SEARCH("monitor",LOWER($B2131))),NOT(OR(LEFT($E2131,3)="1.5",LEFT($E2131,3)="2.5")))),AND($B2131&lt;&gt;"",OR(LEFT($C2131,1)="1",LEFT($C2131,1)="2"),$D2131=""),AND($D2131&lt;&gt;"",NOT(OR(LEFT($C2131,1)="1",LEFT($C2131,1)="2"))),AND($D2131&lt;&gt;"",COUNTIF(' PROJETO'!$B$14:$B$16,$D2131)=0),IF($D2131="",FALSE(),IF(COUNTIF(' PROJETO'!$B$14:$B$16,$D2131)=0,FALSE(),IFERROR(INDEX(' PROJETO'!$C$14:$C$16,MATCH($D2131,' PROJETO'!$B$14:$B$16,0))&lt;&gt;"Sim",FALSE()))))</f>
        <v>0</v>
      </c>
      <c r="AG2131" s="21" t="b">
        <f>AND($AC2131,$Y2131&gt;'CONFG.  LISTAS'!$F$4,$Z2131="",$AA2131="")</f>
        <v>0</v>
      </c>
      <c r="AH2131" s="21" t="str">
        <f t="shared" si="441"/>
        <v/>
      </c>
      <c r="AI2131" s="43" t="str">
        <f ca="1">IF(NOT($AC2131),"",IF(OR($B2131="",$C2131="",$E2131="",$F2131=""),"Preencha descrição, categoria, tipo e unidade.",IF(AND($B2131&lt;&gt;"",OR(LEFT($C2131,1)="1",LEFT($C2131,1)="2"),$D2131=""),"Informe a prática de restauração para itens diretos.",IF(AND($D2131&lt;&gt;"",NOT(OR(LEFT($C2131,1)="1",LEFT($C2131,1)="2"))),"Custos indiretos não devem pertencer a uma prática específica.",IF(AND($D2131&lt;&gt;"",COUNTIF(' PROJETO'!$B$14:$B$16,$D2131)=0),"Prática de restauração inválida ou não cadastrada.",IF(IF($D2131="",FALSE(),IF(COUNTIF(' PROJETO'!$B$14:$B$16,$D2131)=0,FALSE(),IFERROR(INDEX(' PROJETO'!$C$14:$C$16,MATCH($D2131,' PROJETO'!$B$14:$B$16,0))&lt;&gt;"Sim",FALSE()))),"A prática informada no item não foi selecionada na aba Projeto.",IF(AND(MAX($I2131,$L2131,$O2131,$R2131,$U2131,$X2131)&gt;'CONFG.  LISTAS'!$F$4,NOT(OR($Z2131&lt;&gt;"",$AA2131&lt;&gt;""))),"Memorial de cálculo ou anexo obrigatório não informado para item acima do limite.",IF(OR(AND($G2131&lt;&gt;"",$H2131&lt;&gt;"",OR($G2131&lt;=0,$H2131&lt;=0)),AND($J2131&lt;&gt;"",$K2131&lt;&gt;"",OR($J2131&lt;=0,$K2131&lt;=0)),AND($M2131&lt;&gt;"",$N2131&lt;&gt;"",OR($M2131&lt;=0,$N2131&lt;=0)),AND($P2131&lt;&gt;"",$Q2131&lt;&gt;"",OR($P2131&lt;=0,$Q2131&lt;=0)),AND($S2131&lt;&gt;"",$T2131&lt;&gt;"",OR($S2131&lt;=0,$T2131&lt;=0)),AND($V2131&lt;&gt;"",$W2131&lt;&gt;"",OR($V2131&lt;=0,$W2131&lt;=0))),"Revise os valores informados: valor unitário e quantidade devem ser maiores que zero.",IF(OR(AND($G2131="",$H2131&lt;&gt;""),AND($G2131&lt;&gt;"",$H2131=""),AND($J2131="",$K2131&lt;&gt;""),AND($J2131&lt;&gt;"",$K2131=""),AND($M2131="",$N2131&lt;&gt;""),AND($M2131&lt;&gt;"",$N2131=""),AND($P2131="",$Q2131&lt;&gt;""),AND($P2131&lt;&gt;"",$Q2131=""),AND($S2131="",$T2131&lt;&gt;""),AND($S2131&lt;&gt;"",$T2131=""),AND($V2131="",$W2131&lt;&gt;""),AND($V2131&lt;&gt;"",$W2131="")),"Há ano preenchido parcialmente: "&amp;TRIM(IF(AND($G2131="",$H2131&lt;&gt;""),"Ano 1 (falta valor unitário); ","")&amp;IF(AND($G2131&lt;&gt;"",$H2131=""),"Ano 1 (falta quantidade); ","")&amp;IF(AND($J2131="",$K2131&lt;&gt;""),"Ano 2 (falta valor unitário); ","")&amp;IF(AND($J2131&lt;&gt;"",$K2131=""),"Ano 2 (falta quantidade); ","")&amp;IF(AND($M2131="",$N2131&lt;&gt;""),"Ano 3 (falta valor unitário); ","")&amp;IF(AND($M2131&lt;&gt;"",$N2131=""),"Ano 3 (falta quantidade); ","")&amp;IF(AND($P2131="",$Q2131&lt;&gt;""),"Ano 4 (falta valor unitário); ","")&amp;IF(AND($P2131&lt;&gt;"",$Q2131=""),"Ano 4 (falta quantidade); ","")&amp;IF(AND($S2131="",$T2131&lt;&gt;""),"Ano 5 (falta valor unitário); ","")&amp;IF(AND($S2131&lt;&gt;"",$T2131=""),"Ano 5 (falta quantidade); ","")&amp;IF(AND($V2131="",$W2131&lt;&gt;""),"Ano 6 (falta valor unitário); ","")&amp;IF(AND($V2131&lt;&gt;"",$W2131=""),"Ano 6 (falta quantidade); ","")), IF(NOT(OR(AND($G2131&lt;&gt;"",$H2131&lt;&gt;""),AND($J2131&lt;&gt;"",$K2131&lt;&gt;""),AND($M2131&lt;&gt;"",$N2131&lt;&gt;""),AND($P2131&lt;&gt;"",$Q2131&lt;&gt;""),AND($S2131&lt;&gt;"",$T2131&lt;&gt;""),AND($V2131&lt;&gt;"",$W2131&lt;&gt;""))),"Informe pelo menos um ano completo com valor unitário e quantidade.",IF(AND($C2131&lt;&gt;"",$E2131&lt;&gt;"",LEFT(TRIM($C2131),1)&lt;&gt;LEFT(TRIM($E2131),1)),"Categoria e tipo estão incompatíveis.",IF(IF(OR($E2131="",$F2131=""),FALSE(),IFERROR(COUNTIF(INDIRECT("UNITS_"&amp;SUBSTITUTE(LEFT($E2131,FIND(" ",$E2131&amp;" ")-1),".","_")),$F2131)=0,TRUE())),"Unidade incompatível com o tipo selecionado.",IF(OR(AND(ISNUMBER(SEARCH("comunic",LOWER($B2131))),LEFT($E2131,3)&lt;&gt;"4.4"),AND(ISNUMBER(SEARCH("monitor",LOWER($B2131))),NOT(OR(LEFT($E2131,3)="1.5",LEFT($E2131,3)="2.5")))),"Revise a classificação do item conforme as regras de preenchimento.",IF(AND($B2131&lt;&gt;"",OR(ISNUMBER(SEARCH("outro",LOWER($B2131))),ISNUMBER(SEARCH("divers",LOWER($B2131))),ISNUMBER(SEARCH("kit",LOWER($B2131))),ISNUMBER(SEARCH("ferrament",LOWER($B2131))),ISNUMBER(SEARCH("epi",LOWER($B2131)))),NOT(OR($Z2131&lt;&gt;"",$AA2131&lt;&gt;""))),"Descrição muito genérica: detalhe melhor o item e registre o racional no memorial ou em anexo.",IF(AND($Y2131=0,$B2131&lt;&gt;"",OR($G2131&lt;&gt;"",$H2131&lt;&gt;"",$J2131&lt;&gt;"",$K2131&lt;&gt;"",$M2131&lt;&gt;"",$N2131&lt;&gt;"",$P2131&lt;&gt;"",$Q2131&lt;&gt;"",$S2131&lt;&gt;"",$T2131&lt;&gt;"",$V2131&lt;&gt;"",$W2131&lt;&gt;"")),"O item possui dados lançados, mas o total está zerado. Revise os valores informados.","")))))))))))))))</f>
        <v/>
      </c>
    </row>
    <row r="2132" spans="1:35" ht="14.25" customHeight="1" x14ac:dyDescent="0.25">
      <c r="A2132" s="57" t="str">
        <f t="shared" si="429"/>
        <v/>
      </c>
      <c r="B2132" s="58"/>
      <c r="C2132" s="58"/>
      <c r="D2132" s="58"/>
      <c r="E2132" s="58"/>
      <c r="F2132" s="58"/>
      <c r="G2132" s="269"/>
      <c r="H2132" s="59"/>
      <c r="I2132" s="273">
        <f t="shared" si="430"/>
        <v>0</v>
      </c>
      <c r="J2132" s="269"/>
      <c r="K2132" s="59"/>
      <c r="L2132" s="270">
        <f t="shared" si="431"/>
        <v>0</v>
      </c>
      <c r="M2132" s="269"/>
      <c r="N2132" s="59"/>
      <c r="O2132" s="270">
        <f t="shared" si="432"/>
        <v>0</v>
      </c>
      <c r="P2132" s="269"/>
      <c r="Q2132" s="59"/>
      <c r="R2132" s="271">
        <f t="shared" si="433"/>
        <v>0</v>
      </c>
      <c r="S2132" s="269"/>
      <c r="T2132" s="59"/>
      <c r="U2132" s="270">
        <f t="shared" si="434"/>
        <v>0</v>
      </c>
      <c r="V2132" s="269"/>
      <c r="W2132" s="59"/>
      <c r="X2132" s="270">
        <f t="shared" si="435"/>
        <v>0</v>
      </c>
      <c r="Y2132" s="270">
        <f t="shared" si="436"/>
        <v>0</v>
      </c>
      <c r="Z2132" s="58"/>
      <c r="AA2132" s="58"/>
      <c r="AB2132" s="60" t="str">
        <f t="shared" si="437"/>
        <v/>
      </c>
      <c r="AC2132" s="21" t="b">
        <f t="shared" si="438"/>
        <v>0</v>
      </c>
      <c r="AD2132" s="21" t="b">
        <f t="shared" si="439"/>
        <v>0</v>
      </c>
      <c r="AE2132" s="21" t="b">
        <f t="shared" si="440"/>
        <v>0</v>
      </c>
      <c r="AF2132" s="21" t="b">
        <f ca="1">OR(AND($AC2132,NOT($AD2132)),AND($AC2132,OR(AND($G2132="",$H2132&lt;&gt;""),AND($G2132&lt;&gt;"",$H2132=""),AND($J2132="",$K2132&lt;&gt;""),AND($J2132&lt;&gt;"",$K2132=""),AND($M2132="",$N2132&lt;&gt;""),AND($M2132&lt;&gt;"",$N2132=""),AND($P2132="",$Q2132&lt;&gt;""),AND($P2132&lt;&gt;"",$Q2132=""),AND($S2132="",$T2132&lt;&gt;""),AND($S2132&lt;&gt;"",$T2132=""),AND($V2132="",$W2132&lt;&gt;""),AND($V2132&lt;&gt;"",$W2132=""))),AND($C2132&lt;&gt;"",$E2132&lt;&gt;"",LEFT(TRIM($C2132),1)&lt;&gt;LEFT(TRIM($E2132),1)),IF(OR($E2132="",$F2132=""),FALSE(),IFERROR(COUNTIF(INDIRECT("UNITS_"&amp;SUBSTITUTE(LEFT($E2132,FIND(" ",$E2132&amp;" ")-1),".","_")),$F2132)=0,TRUE())),AND($B2132&lt;&gt;"",OR(ISNUMBER(SEARCH("outro",LOWER($B2132))),ISNUMBER(SEARCH("divers",LOWER($B2132))),ISNUMBER(SEARCH("etc",LOWER($B2132))))),OR(AND(ISNUMBER(SEARCH("comunic",LOWER($B2132))),LEFT($E2132,3)&lt;&gt;"4.4"),AND(ISNUMBER(SEARCH("monitor",LOWER($B2132))),NOT(OR(LEFT($E2132,3)="1.5",LEFT($E2132,3)="2.5")))),AND($B2132&lt;&gt;"",OR(LEFT($C2132,1)="1",LEFT($C2132,1)="2"),$D2132=""),AND($D2132&lt;&gt;"",NOT(OR(LEFT($C2132,1)="1",LEFT($C2132,1)="2"))),AND($D2132&lt;&gt;"",COUNTIF(' PROJETO'!$B$14:$B$16,$D2132)=0),IF($D2132="",FALSE(),IF(COUNTIF(' PROJETO'!$B$14:$B$16,$D2132)=0,FALSE(),IFERROR(INDEX(' PROJETO'!$C$14:$C$16,MATCH($D2132,' PROJETO'!$B$14:$B$16,0))&lt;&gt;"Sim",FALSE()))))</f>
        <v>0</v>
      </c>
      <c r="AG2132" s="21" t="b">
        <f>AND($AC2132,$Y2132&gt;'CONFG.  LISTAS'!$F$4,$Z2132="",$AA2132="")</f>
        <v>0</v>
      </c>
      <c r="AH2132" s="21" t="str">
        <f t="shared" si="441"/>
        <v/>
      </c>
      <c r="AI2132" s="43" t="str">
        <f ca="1">IF(NOT($AC2132),"",IF(OR($B2132="",$C2132="",$E2132="",$F2132=""),"Preencha descrição, categoria, tipo e unidade.",IF(AND($B2132&lt;&gt;"",OR(LEFT($C2132,1)="1",LEFT($C2132,1)="2"),$D2132=""),"Informe a prática de restauração para itens diretos.",IF(AND($D2132&lt;&gt;"",NOT(OR(LEFT($C2132,1)="1",LEFT($C2132,1)="2"))),"Custos indiretos não devem pertencer a uma prática específica.",IF(AND($D2132&lt;&gt;"",COUNTIF(' PROJETO'!$B$14:$B$16,$D2132)=0),"Prática de restauração inválida ou não cadastrada.",IF(IF($D2132="",FALSE(),IF(COUNTIF(' PROJETO'!$B$14:$B$16,$D2132)=0,FALSE(),IFERROR(INDEX(' PROJETO'!$C$14:$C$16,MATCH($D2132,' PROJETO'!$B$14:$B$16,0))&lt;&gt;"Sim",FALSE()))),"A prática informada no item não foi selecionada na aba Projeto.",IF(AND(MAX($I2132,$L2132,$O2132,$R2132,$U2132,$X2132)&gt;'CONFG.  LISTAS'!$F$4,NOT(OR($Z2132&lt;&gt;"",$AA2132&lt;&gt;""))),"Memorial de cálculo ou anexo obrigatório não informado para item acima do limite.",IF(OR(AND($G2132&lt;&gt;"",$H2132&lt;&gt;"",OR($G2132&lt;=0,$H2132&lt;=0)),AND($J2132&lt;&gt;"",$K2132&lt;&gt;"",OR($J2132&lt;=0,$K2132&lt;=0)),AND($M2132&lt;&gt;"",$N2132&lt;&gt;"",OR($M2132&lt;=0,$N2132&lt;=0)),AND($P2132&lt;&gt;"",$Q2132&lt;&gt;"",OR($P2132&lt;=0,$Q2132&lt;=0)),AND($S2132&lt;&gt;"",$T2132&lt;&gt;"",OR($S2132&lt;=0,$T2132&lt;=0)),AND($V2132&lt;&gt;"",$W2132&lt;&gt;"",OR($V2132&lt;=0,$W2132&lt;=0))),"Revise os valores informados: valor unitário e quantidade devem ser maiores que zero.",IF(OR(AND($G2132="",$H2132&lt;&gt;""),AND($G2132&lt;&gt;"",$H2132=""),AND($J2132="",$K2132&lt;&gt;""),AND($J2132&lt;&gt;"",$K2132=""),AND($M2132="",$N2132&lt;&gt;""),AND($M2132&lt;&gt;"",$N2132=""),AND($P2132="",$Q2132&lt;&gt;""),AND($P2132&lt;&gt;"",$Q2132=""),AND($S2132="",$T2132&lt;&gt;""),AND($S2132&lt;&gt;"",$T2132=""),AND($V2132="",$W2132&lt;&gt;""),AND($V2132&lt;&gt;"",$W2132="")),"Há ano preenchido parcialmente: "&amp;TRIM(IF(AND($G2132="",$H2132&lt;&gt;""),"Ano 1 (falta valor unitário); ","")&amp;IF(AND($G2132&lt;&gt;"",$H2132=""),"Ano 1 (falta quantidade); ","")&amp;IF(AND($J2132="",$K2132&lt;&gt;""),"Ano 2 (falta valor unitário); ","")&amp;IF(AND($J2132&lt;&gt;"",$K2132=""),"Ano 2 (falta quantidade); ","")&amp;IF(AND($M2132="",$N2132&lt;&gt;""),"Ano 3 (falta valor unitário); ","")&amp;IF(AND($M2132&lt;&gt;"",$N2132=""),"Ano 3 (falta quantidade); ","")&amp;IF(AND($P2132="",$Q2132&lt;&gt;""),"Ano 4 (falta valor unitário); ","")&amp;IF(AND($P2132&lt;&gt;"",$Q2132=""),"Ano 4 (falta quantidade); ","")&amp;IF(AND($S2132="",$T2132&lt;&gt;""),"Ano 5 (falta valor unitário); ","")&amp;IF(AND($S2132&lt;&gt;"",$T2132=""),"Ano 5 (falta quantidade); ","")&amp;IF(AND($V2132="",$W2132&lt;&gt;""),"Ano 6 (falta valor unitário); ","")&amp;IF(AND($V2132&lt;&gt;"",$W2132=""),"Ano 6 (falta quantidade); ","")), IF(NOT(OR(AND($G2132&lt;&gt;"",$H2132&lt;&gt;""),AND($J2132&lt;&gt;"",$K2132&lt;&gt;""),AND($M2132&lt;&gt;"",$N2132&lt;&gt;""),AND($P2132&lt;&gt;"",$Q2132&lt;&gt;""),AND($S2132&lt;&gt;"",$T2132&lt;&gt;""),AND($V2132&lt;&gt;"",$W2132&lt;&gt;""))),"Informe pelo menos um ano completo com valor unitário e quantidade.",IF(AND($C2132&lt;&gt;"",$E2132&lt;&gt;"",LEFT(TRIM($C2132),1)&lt;&gt;LEFT(TRIM($E2132),1)),"Categoria e tipo estão incompatíveis.",IF(IF(OR($E2132="",$F2132=""),FALSE(),IFERROR(COUNTIF(INDIRECT("UNITS_"&amp;SUBSTITUTE(LEFT($E2132,FIND(" ",$E2132&amp;" ")-1),".","_")),$F2132)=0,TRUE())),"Unidade incompatível com o tipo selecionado.",IF(OR(AND(ISNUMBER(SEARCH("comunic",LOWER($B2132))),LEFT($E2132,3)&lt;&gt;"4.4"),AND(ISNUMBER(SEARCH("monitor",LOWER($B2132))),NOT(OR(LEFT($E2132,3)="1.5",LEFT($E2132,3)="2.5")))),"Revise a classificação do item conforme as regras de preenchimento.",IF(AND($B2132&lt;&gt;"",OR(ISNUMBER(SEARCH("outro",LOWER($B2132))),ISNUMBER(SEARCH("divers",LOWER($B2132))),ISNUMBER(SEARCH("kit",LOWER($B2132))),ISNUMBER(SEARCH("ferrament",LOWER($B2132))),ISNUMBER(SEARCH("epi",LOWER($B2132)))),NOT(OR($Z2132&lt;&gt;"",$AA2132&lt;&gt;""))),"Descrição muito genérica: detalhe melhor o item e registre o racional no memorial ou em anexo.",IF(AND($Y2132=0,$B2132&lt;&gt;"",OR($G2132&lt;&gt;"",$H2132&lt;&gt;"",$J2132&lt;&gt;"",$K2132&lt;&gt;"",$M2132&lt;&gt;"",$N2132&lt;&gt;"",$P2132&lt;&gt;"",$Q2132&lt;&gt;"",$S2132&lt;&gt;"",$T2132&lt;&gt;"",$V2132&lt;&gt;"",$W2132&lt;&gt;"")),"O item possui dados lançados, mas o total está zerado. Revise os valores informados.","")))))))))))))))</f>
        <v/>
      </c>
    </row>
    <row r="2133" spans="1:35" ht="14.25" customHeight="1" x14ac:dyDescent="0.25">
      <c r="A2133" s="57" t="str">
        <f t="shared" si="429"/>
        <v/>
      </c>
      <c r="B2133" s="61"/>
      <c r="C2133" s="61"/>
      <c r="D2133" s="58"/>
      <c r="E2133" s="61"/>
      <c r="F2133" s="61"/>
      <c r="G2133" s="272"/>
      <c r="H2133" s="62"/>
      <c r="I2133" s="273">
        <f t="shared" si="430"/>
        <v>0</v>
      </c>
      <c r="J2133" s="272"/>
      <c r="K2133" s="62"/>
      <c r="L2133" s="270">
        <f t="shared" si="431"/>
        <v>0</v>
      </c>
      <c r="M2133" s="272"/>
      <c r="N2133" s="62"/>
      <c r="O2133" s="270">
        <f t="shared" si="432"/>
        <v>0</v>
      </c>
      <c r="P2133" s="272"/>
      <c r="Q2133" s="62"/>
      <c r="R2133" s="271">
        <f t="shared" si="433"/>
        <v>0</v>
      </c>
      <c r="S2133" s="272"/>
      <c r="T2133" s="62"/>
      <c r="U2133" s="270">
        <f t="shared" si="434"/>
        <v>0</v>
      </c>
      <c r="V2133" s="272"/>
      <c r="W2133" s="62"/>
      <c r="X2133" s="270">
        <f t="shared" si="435"/>
        <v>0</v>
      </c>
      <c r="Y2133" s="270">
        <f t="shared" si="436"/>
        <v>0</v>
      </c>
      <c r="Z2133" s="61"/>
      <c r="AA2133" s="61"/>
      <c r="AB2133" s="60" t="str">
        <f t="shared" si="437"/>
        <v/>
      </c>
      <c r="AC2133" s="21" t="b">
        <f t="shared" si="438"/>
        <v>0</v>
      </c>
      <c r="AD2133" s="21" t="b">
        <f t="shared" si="439"/>
        <v>0</v>
      </c>
      <c r="AE2133" s="21" t="b">
        <f t="shared" si="440"/>
        <v>0</v>
      </c>
      <c r="AF2133" s="21" t="b">
        <f ca="1">OR(AND($AC2133,NOT($AD2133)),AND($AC2133,OR(AND($G2133="",$H2133&lt;&gt;""),AND($G2133&lt;&gt;"",$H2133=""),AND($J2133="",$K2133&lt;&gt;""),AND($J2133&lt;&gt;"",$K2133=""),AND($M2133="",$N2133&lt;&gt;""),AND($M2133&lt;&gt;"",$N2133=""),AND($P2133="",$Q2133&lt;&gt;""),AND($P2133&lt;&gt;"",$Q2133=""),AND($S2133="",$T2133&lt;&gt;""),AND($S2133&lt;&gt;"",$T2133=""),AND($V2133="",$W2133&lt;&gt;""),AND($V2133&lt;&gt;"",$W2133=""))),AND($C2133&lt;&gt;"",$E2133&lt;&gt;"",LEFT(TRIM($C2133),1)&lt;&gt;LEFT(TRIM($E2133),1)),IF(OR($E2133="",$F2133=""),FALSE(),IFERROR(COUNTIF(INDIRECT("UNITS_"&amp;SUBSTITUTE(LEFT($E2133,FIND(" ",$E2133&amp;" ")-1),".","_")),$F2133)=0,TRUE())),AND($B2133&lt;&gt;"",OR(ISNUMBER(SEARCH("outro",LOWER($B2133))),ISNUMBER(SEARCH("divers",LOWER($B2133))),ISNUMBER(SEARCH("etc",LOWER($B2133))))),OR(AND(ISNUMBER(SEARCH("comunic",LOWER($B2133))),LEFT($E2133,3)&lt;&gt;"4.4"),AND(ISNUMBER(SEARCH("monitor",LOWER($B2133))),NOT(OR(LEFT($E2133,3)="1.5",LEFT($E2133,3)="2.5")))),AND($B2133&lt;&gt;"",OR(LEFT($C2133,1)="1",LEFT($C2133,1)="2"),$D2133=""),AND($D2133&lt;&gt;"",NOT(OR(LEFT($C2133,1)="1",LEFT($C2133,1)="2"))),AND($D2133&lt;&gt;"",COUNTIF(' PROJETO'!$B$14:$B$16,$D2133)=0),IF($D2133="",FALSE(),IF(COUNTIF(' PROJETO'!$B$14:$B$16,$D2133)=0,FALSE(),IFERROR(INDEX(' PROJETO'!$C$14:$C$16,MATCH($D2133,' PROJETO'!$B$14:$B$16,0))&lt;&gt;"Sim",FALSE()))))</f>
        <v>0</v>
      </c>
      <c r="AG2133" s="21" t="b">
        <f>AND($AC2133,$Y2133&gt;'CONFG.  LISTAS'!$F$4,$Z2133="",$AA2133="")</f>
        <v>0</v>
      </c>
      <c r="AH2133" s="21" t="str">
        <f t="shared" si="441"/>
        <v/>
      </c>
      <c r="AI2133" s="43" t="str">
        <f ca="1">IF(NOT($AC2133),"",IF(OR($B2133="",$C2133="",$E2133="",$F2133=""),"Preencha descrição, categoria, tipo e unidade.",IF(AND($B2133&lt;&gt;"",OR(LEFT($C2133,1)="1",LEFT($C2133,1)="2"),$D2133=""),"Informe a prática de restauração para itens diretos.",IF(AND($D2133&lt;&gt;"",NOT(OR(LEFT($C2133,1)="1",LEFT($C2133,1)="2"))),"Custos indiretos não devem pertencer a uma prática específica.",IF(AND($D2133&lt;&gt;"",COUNTIF(' PROJETO'!$B$14:$B$16,$D2133)=0),"Prática de restauração inválida ou não cadastrada.",IF(IF($D2133="",FALSE(),IF(COUNTIF(' PROJETO'!$B$14:$B$16,$D2133)=0,FALSE(),IFERROR(INDEX(' PROJETO'!$C$14:$C$16,MATCH($D2133,' PROJETO'!$B$14:$B$16,0))&lt;&gt;"Sim",FALSE()))),"A prática informada no item não foi selecionada na aba Projeto.",IF(AND(MAX($I2133,$L2133,$O2133,$R2133,$U2133,$X2133)&gt;'CONFG.  LISTAS'!$F$4,NOT(OR($Z2133&lt;&gt;"",$AA2133&lt;&gt;""))),"Memorial de cálculo ou anexo obrigatório não informado para item acima do limite.",IF(OR(AND($G2133&lt;&gt;"",$H2133&lt;&gt;"",OR($G2133&lt;=0,$H2133&lt;=0)),AND($J2133&lt;&gt;"",$K2133&lt;&gt;"",OR($J2133&lt;=0,$K2133&lt;=0)),AND($M2133&lt;&gt;"",$N2133&lt;&gt;"",OR($M2133&lt;=0,$N2133&lt;=0)),AND($P2133&lt;&gt;"",$Q2133&lt;&gt;"",OR($P2133&lt;=0,$Q2133&lt;=0)),AND($S2133&lt;&gt;"",$T2133&lt;&gt;"",OR($S2133&lt;=0,$T2133&lt;=0)),AND($V2133&lt;&gt;"",$W2133&lt;&gt;"",OR($V2133&lt;=0,$W2133&lt;=0))),"Revise os valores informados: valor unitário e quantidade devem ser maiores que zero.",IF(OR(AND($G2133="",$H2133&lt;&gt;""),AND($G2133&lt;&gt;"",$H2133=""),AND($J2133="",$K2133&lt;&gt;""),AND($J2133&lt;&gt;"",$K2133=""),AND($M2133="",$N2133&lt;&gt;""),AND($M2133&lt;&gt;"",$N2133=""),AND($P2133="",$Q2133&lt;&gt;""),AND($P2133&lt;&gt;"",$Q2133=""),AND($S2133="",$T2133&lt;&gt;""),AND($S2133&lt;&gt;"",$T2133=""),AND($V2133="",$W2133&lt;&gt;""),AND($V2133&lt;&gt;"",$W2133="")),"Há ano preenchido parcialmente: "&amp;TRIM(IF(AND($G2133="",$H2133&lt;&gt;""),"Ano 1 (falta valor unitário); ","")&amp;IF(AND($G2133&lt;&gt;"",$H2133=""),"Ano 1 (falta quantidade); ","")&amp;IF(AND($J2133="",$K2133&lt;&gt;""),"Ano 2 (falta valor unitário); ","")&amp;IF(AND($J2133&lt;&gt;"",$K2133=""),"Ano 2 (falta quantidade); ","")&amp;IF(AND($M2133="",$N2133&lt;&gt;""),"Ano 3 (falta valor unitário); ","")&amp;IF(AND($M2133&lt;&gt;"",$N2133=""),"Ano 3 (falta quantidade); ","")&amp;IF(AND($P2133="",$Q2133&lt;&gt;""),"Ano 4 (falta valor unitário); ","")&amp;IF(AND($P2133&lt;&gt;"",$Q2133=""),"Ano 4 (falta quantidade); ","")&amp;IF(AND($S2133="",$T2133&lt;&gt;""),"Ano 5 (falta valor unitário); ","")&amp;IF(AND($S2133&lt;&gt;"",$T2133=""),"Ano 5 (falta quantidade); ","")&amp;IF(AND($V2133="",$W2133&lt;&gt;""),"Ano 6 (falta valor unitário); ","")&amp;IF(AND($V2133&lt;&gt;"",$W2133=""),"Ano 6 (falta quantidade); ","")), IF(NOT(OR(AND($G2133&lt;&gt;"",$H2133&lt;&gt;""),AND($J2133&lt;&gt;"",$K2133&lt;&gt;""),AND($M2133&lt;&gt;"",$N2133&lt;&gt;""),AND($P2133&lt;&gt;"",$Q2133&lt;&gt;""),AND($S2133&lt;&gt;"",$T2133&lt;&gt;""),AND($V2133&lt;&gt;"",$W2133&lt;&gt;""))),"Informe pelo menos um ano completo com valor unitário e quantidade.",IF(AND($C2133&lt;&gt;"",$E2133&lt;&gt;"",LEFT(TRIM($C2133),1)&lt;&gt;LEFT(TRIM($E2133),1)),"Categoria e tipo estão incompatíveis.",IF(IF(OR($E2133="",$F2133=""),FALSE(),IFERROR(COUNTIF(INDIRECT("UNITS_"&amp;SUBSTITUTE(LEFT($E2133,FIND(" ",$E2133&amp;" ")-1),".","_")),$F2133)=0,TRUE())),"Unidade incompatível com o tipo selecionado.",IF(OR(AND(ISNUMBER(SEARCH("comunic",LOWER($B2133))),LEFT($E2133,3)&lt;&gt;"4.4"),AND(ISNUMBER(SEARCH("monitor",LOWER($B2133))),NOT(OR(LEFT($E2133,3)="1.5",LEFT($E2133,3)="2.5")))),"Revise a classificação do item conforme as regras de preenchimento.",IF(AND($B2133&lt;&gt;"",OR(ISNUMBER(SEARCH("outro",LOWER($B2133))),ISNUMBER(SEARCH("divers",LOWER($B2133))),ISNUMBER(SEARCH("kit",LOWER($B2133))),ISNUMBER(SEARCH("ferrament",LOWER($B2133))),ISNUMBER(SEARCH("epi",LOWER($B2133)))),NOT(OR($Z2133&lt;&gt;"",$AA2133&lt;&gt;""))),"Descrição muito genérica: detalhe melhor o item e registre o racional no memorial ou em anexo.",IF(AND($Y2133=0,$B2133&lt;&gt;"",OR($G2133&lt;&gt;"",$H2133&lt;&gt;"",$J2133&lt;&gt;"",$K2133&lt;&gt;"",$M2133&lt;&gt;"",$N2133&lt;&gt;"",$P2133&lt;&gt;"",$Q2133&lt;&gt;"",$S2133&lt;&gt;"",$T2133&lt;&gt;"",$V2133&lt;&gt;"",$W2133&lt;&gt;"")),"O item possui dados lançados, mas o total está zerado. Revise os valores informados.","")))))))))))))))</f>
        <v/>
      </c>
    </row>
    <row r="2134" spans="1:35" ht="14.25" customHeight="1" x14ac:dyDescent="0.25">
      <c r="A2134" s="57" t="str">
        <f t="shared" si="429"/>
        <v/>
      </c>
      <c r="B2134" s="58"/>
      <c r="C2134" s="58"/>
      <c r="D2134" s="58"/>
      <c r="E2134" s="58"/>
      <c r="F2134" s="58"/>
      <c r="G2134" s="269"/>
      <c r="H2134" s="59"/>
      <c r="I2134" s="273">
        <f t="shared" si="430"/>
        <v>0</v>
      </c>
      <c r="J2134" s="269"/>
      <c r="K2134" s="59"/>
      <c r="L2134" s="270">
        <f t="shared" si="431"/>
        <v>0</v>
      </c>
      <c r="M2134" s="269"/>
      <c r="N2134" s="59"/>
      <c r="O2134" s="270">
        <f t="shared" si="432"/>
        <v>0</v>
      </c>
      <c r="P2134" s="269"/>
      <c r="Q2134" s="59"/>
      <c r="R2134" s="271">
        <f t="shared" si="433"/>
        <v>0</v>
      </c>
      <c r="S2134" s="269"/>
      <c r="T2134" s="59"/>
      <c r="U2134" s="270">
        <f t="shared" si="434"/>
        <v>0</v>
      </c>
      <c r="V2134" s="269"/>
      <c r="W2134" s="59"/>
      <c r="X2134" s="270">
        <f t="shared" si="435"/>
        <v>0</v>
      </c>
      <c r="Y2134" s="270">
        <f t="shared" si="436"/>
        <v>0</v>
      </c>
      <c r="Z2134" s="58"/>
      <c r="AA2134" s="58"/>
      <c r="AB2134" s="60" t="str">
        <f t="shared" si="437"/>
        <v/>
      </c>
      <c r="AC2134" s="21" t="b">
        <f t="shared" si="438"/>
        <v>0</v>
      </c>
      <c r="AD2134" s="21" t="b">
        <f t="shared" si="439"/>
        <v>0</v>
      </c>
      <c r="AE2134" s="21" t="b">
        <f t="shared" si="440"/>
        <v>0</v>
      </c>
      <c r="AF2134" s="21" t="b">
        <f ca="1">OR(AND($AC2134,NOT($AD2134)),AND($AC2134,OR(AND($G2134="",$H2134&lt;&gt;""),AND($G2134&lt;&gt;"",$H2134=""),AND($J2134="",$K2134&lt;&gt;""),AND($J2134&lt;&gt;"",$K2134=""),AND($M2134="",$N2134&lt;&gt;""),AND($M2134&lt;&gt;"",$N2134=""),AND($P2134="",$Q2134&lt;&gt;""),AND($P2134&lt;&gt;"",$Q2134=""),AND($S2134="",$T2134&lt;&gt;""),AND($S2134&lt;&gt;"",$T2134=""),AND($V2134="",$W2134&lt;&gt;""),AND($V2134&lt;&gt;"",$W2134=""))),AND($C2134&lt;&gt;"",$E2134&lt;&gt;"",LEFT(TRIM($C2134),1)&lt;&gt;LEFT(TRIM($E2134),1)),IF(OR($E2134="",$F2134=""),FALSE(),IFERROR(COUNTIF(INDIRECT("UNITS_"&amp;SUBSTITUTE(LEFT($E2134,FIND(" ",$E2134&amp;" ")-1),".","_")),$F2134)=0,TRUE())),AND($B2134&lt;&gt;"",OR(ISNUMBER(SEARCH("outro",LOWER($B2134))),ISNUMBER(SEARCH("divers",LOWER($B2134))),ISNUMBER(SEARCH("etc",LOWER($B2134))))),OR(AND(ISNUMBER(SEARCH("comunic",LOWER($B2134))),LEFT($E2134,3)&lt;&gt;"4.4"),AND(ISNUMBER(SEARCH("monitor",LOWER($B2134))),NOT(OR(LEFT($E2134,3)="1.5",LEFT($E2134,3)="2.5")))),AND($B2134&lt;&gt;"",OR(LEFT($C2134,1)="1",LEFT($C2134,1)="2"),$D2134=""),AND($D2134&lt;&gt;"",NOT(OR(LEFT($C2134,1)="1",LEFT($C2134,1)="2"))),AND($D2134&lt;&gt;"",COUNTIF(' PROJETO'!$B$14:$B$16,$D2134)=0),IF($D2134="",FALSE(),IF(COUNTIF(' PROJETO'!$B$14:$B$16,$D2134)=0,FALSE(),IFERROR(INDEX(' PROJETO'!$C$14:$C$16,MATCH($D2134,' PROJETO'!$B$14:$B$16,0))&lt;&gt;"Sim",FALSE()))))</f>
        <v>0</v>
      </c>
      <c r="AG2134" s="21" t="b">
        <f>AND($AC2134,$Y2134&gt;'CONFG.  LISTAS'!$F$4,$Z2134="",$AA2134="")</f>
        <v>0</v>
      </c>
      <c r="AH2134" s="21" t="str">
        <f t="shared" si="441"/>
        <v/>
      </c>
      <c r="AI2134" s="43" t="str">
        <f ca="1">IF(NOT($AC2134),"",IF(OR($B2134="",$C2134="",$E2134="",$F2134=""),"Preencha descrição, categoria, tipo e unidade.",IF(AND($B2134&lt;&gt;"",OR(LEFT($C2134,1)="1",LEFT($C2134,1)="2"),$D2134=""),"Informe a prática de restauração para itens diretos.",IF(AND($D2134&lt;&gt;"",NOT(OR(LEFT($C2134,1)="1",LEFT($C2134,1)="2"))),"Custos indiretos não devem pertencer a uma prática específica.",IF(AND($D2134&lt;&gt;"",COUNTIF(' PROJETO'!$B$14:$B$16,$D2134)=0),"Prática de restauração inválida ou não cadastrada.",IF(IF($D2134="",FALSE(),IF(COUNTIF(' PROJETO'!$B$14:$B$16,$D2134)=0,FALSE(),IFERROR(INDEX(' PROJETO'!$C$14:$C$16,MATCH($D2134,' PROJETO'!$B$14:$B$16,0))&lt;&gt;"Sim",FALSE()))),"A prática informada no item não foi selecionada na aba Projeto.",IF(AND(MAX($I2134,$L2134,$O2134,$R2134,$U2134,$X2134)&gt;'CONFG.  LISTAS'!$F$4,NOT(OR($Z2134&lt;&gt;"",$AA2134&lt;&gt;""))),"Memorial de cálculo ou anexo obrigatório não informado para item acima do limite.",IF(OR(AND($G2134&lt;&gt;"",$H2134&lt;&gt;"",OR($G2134&lt;=0,$H2134&lt;=0)),AND($J2134&lt;&gt;"",$K2134&lt;&gt;"",OR($J2134&lt;=0,$K2134&lt;=0)),AND($M2134&lt;&gt;"",$N2134&lt;&gt;"",OR($M2134&lt;=0,$N2134&lt;=0)),AND($P2134&lt;&gt;"",$Q2134&lt;&gt;"",OR($P2134&lt;=0,$Q2134&lt;=0)),AND($S2134&lt;&gt;"",$T2134&lt;&gt;"",OR($S2134&lt;=0,$T2134&lt;=0)),AND($V2134&lt;&gt;"",$W2134&lt;&gt;"",OR($V2134&lt;=0,$W2134&lt;=0))),"Revise os valores informados: valor unitário e quantidade devem ser maiores que zero.",IF(OR(AND($G2134="",$H2134&lt;&gt;""),AND($G2134&lt;&gt;"",$H2134=""),AND($J2134="",$K2134&lt;&gt;""),AND($J2134&lt;&gt;"",$K2134=""),AND($M2134="",$N2134&lt;&gt;""),AND($M2134&lt;&gt;"",$N2134=""),AND($P2134="",$Q2134&lt;&gt;""),AND($P2134&lt;&gt;"",$Q2134=""),AND($S2134="",$T2134&lt;&gt;""),AND($S2134&lt;&gt;"",$T2134=""),AND($V2134="",$W2134&lt;&gt;""),AND($V2134&lt;&gt;"",$W2134="")),"Há ano preenchido parcialmente: "&amp;TRIM(IF(AND($G2134="",$H2134&lt;&gt;""),"Ano 1 (falta valor unitário); ","")&amp;IF(AND($G2134&lt;&gt;"",$H2134=""),"Ano 1 (falta quantidade); ","")&amp;IF(AND($J2134="",$K2134&lt;&gt;""),"Ano 2 (falta valor unitário); ","")&amp;IF(AND($J2134&lt;&gt;"",$K2134=""),"Ano 2 (falta quantidade); ","")&amp;IF(AND($M2134="",$N2134&lt;&gt;""),"Ano 3 (falta valor unitário); ","")&amp;IF(AND($M2134&lt;&gt;"",$N2134=""),"Ano 3 (falta quantidade); ","")&amp;IF(AND($P2134="",$Q2134&lt;&gt;""),"Ano 4 (falta valor unitário); ","")&amp;IF(AND($P2134&lt;&gt;"",$Q2134=""),"Ano 4 (falta quantidade); ","")&amp;IF(AND($S2134="",$T2134&lt;&gt;""),"Ano 5 (falta valor unitário); ","")&amp;IF(AND($S2134&lt;&gt;"",$T2134=""),"Ano 5 (falta quantidade); ","")&amp;IF(AND($V2134="",$W2134&lt;&gt;""),"Ano 6 (falta valor unitário); ","")&amp;IF(AND($V2134&lt;&gt;"",$W2134=""),"Ano 6 (falta quantidade); ","")), IF(NOT(OR(AND($G2134&lt;&gt;"",$H2134&lt;&gt;""),AND($J2134&lt;&gt;"",$K2134&lt;&gt;""),AND($M2134&lt;&gt;"",$N2134&lt;&gt;""),AND($P2134&lt;&gt;"",$Q2134&lt;&gt;""),AND($S2134&lt;&gt;"",$T2134&lt;&gt;""),AND($V2134&lt;&gt;"",$W2134&lt;&gt;""))),"Informe pelo menos um ano completo com valor unitário e quantidade.",IF(AND($C2134&lt;&gt;"",$E2134&lt;&gt;"",LEFT(TRIM($C2134),1)&lt;&gt;LEFT(TRIM($E2134),1)),"Categoria e tipo estão incompatíveis.",IF(IF(OR($E2134="",$F2134=""),FALSE(),IFERROR(COUNTIF(INDIRECT("UNITS_"&amp;SUBSTITUTE(LEFT($E2134,FIND(" ",$E2134&amp;" ")-1),".","_")),$F2134)=0,TRUE())),"Unidade incompatível com o tipo selecionado.",IF(OR(AND(ISNUMBER(SEARCH("comunic",LOWER($B2134))),LEFT($E2134,3)&lt;&gt;"4.4"),AND(ISNUMBER(SEARCH("monitor",LOWER($B2134))),NOT(OR(LEFT($E2134,3)="1.5",LEFT($E2134,3)="2.5")))),"Revise a classificação do item conforme as regras de preenchimento.",IF(AND($B2134&lt;&gt;"",OR(ISNUMBER(SEARCH("outro",LOWER($B2134))),ISNUMBER(SEARCH("divers",LOWER($B2134))),ISNUMBER(SEARCH("kit",LOWER($B2134))),ISNUMBER(SEARCH("ferrament",LOWER($B2134))),ISNUMBER(SEARCH("epi",LOWER($B2134)))),NOT(OR($Z2134&lt;&gt;"",$AA2134&lt;&gt;""))),"Descrição muito genérica: detalhe melhor o item e registre o racional no memorial ou em anexo.",IF(AND($Y2134=0,$B2134&lt;&gt;"",OR($G2134&lt;&gt;"",$H2134&lt;&gt;"",$J2134&lt;&gt;"",$K2134&lt;&gt;"",$M2134&lt;&gt;"",$N2134&lt;&gt;"",$P2134&lt;&gt;"",$Q2134&lt;&gt;"",$S2134&lt;&gt;"",$T2134&lt;&gt;"",$V2134&lt;&gt;"",$W2134&lt;&gt;"")),"O item possui dados lançados, mas o total está zerado. Revise os valores informados.","")))))))))))))))</f>
        <v/>
      </c>
    </row>
    <row r="2135" spans="1:35" ht="14.25" customHeight="1" x14ac:dyDescent="0.25">
      <c r="A2135" s="57" t="str">
        <f t="shared" si="429"/>
        <v/>
      </c>
      <c r="B2135" s="61"/>
      <c r="C2135" s="61"/>
      <c r="D2135" s="58"/>
      <c r="E2135" s="61"/>
      <c r="F2135" s="61"/>
      <c r="G2135" s="272"/>
      <c r="H2135" s="62"/>
      <c r="I2135" s="273">
        <f t="shared" si="430"/>
        <v>0</v>
      </c>
      <c r="J2135" s="272"/>
      <c r="K2135" s="62"/>
      <c r="L2135" s="270">
        <f t="shared" si="431"/>
        <v>0</v>
      </c>
      <c r="M2135" s="272"/>
      <c r="N2135" s="62"/>
      <c r="O2135" s="270">
        <f t="shared" si="432"/>
        <v>0</v>
      </c>
      <c r="P2135" s="272"/>
      <c r="Q2135" s="62"/>
      <c r="R2135" s="271">
        <f t="shared" si="433"/>
        <v>0</v>
      </c>
      <c r="S2135" s="272"/>
      <c r="T2135" s="62"/>
      <c r="U2135" s="270">
        <f t="shared" si="434"/>
        <v>0</v>
      </c>
      <c r="V2135" s="272"/>
      <c r="W2135" s="62"/>
      <c r="X2135" s="270">
        <f t="shared" si="435"/>
        <v>0</v>
      </c>
      <c r="Y2135" s="270">
        <f t="shared" si="436"/>
        <v>0</v>
      </c>
      <c r="Z2135" s="61"/>
      <c r="AA2135" s="61"/>
      <c r="AB2135" s="60" t="str">
        <f t="shared" si="437"/>
        <v/>
      </c>
      <c r="AC2135" s="21" t="b">
        <f t="shared" si="438"/>
        <v>0</v>
      </c>
      <c r="AD2135" s="21" t="b">
        <f t="shared" si="439"/>
        <v>0</v>
      </c>
      <c r="AE2135" s="21" t="b">
        <f t="shared" si="440"/>
        <v>0</v>
      </c>
      <c r="AF2135" s="21" t="b">
        <f ca="1">OR(AND($AC2135,NOT($AD2135)),AND($AC2135,OR(AND($G2135="",$H2135&lt;&gt;""),AND($G2135&lt;&gt;"",$H2135=""),AND($J2135="",$K2135&lt;&gt;""),AND($J2135&lt;&gt;"",$K2135=""),AND($M2135="",$N2135&lt;&gt;""),AND($M2135&lt;&gt;"",$N2135=""),AND($P2135="",$Q2135&lt;&gt;""),AND($P2135&lt;&gt;"",$Q2135=""),AND($S2135="",$T2135&lt;&gt;""),AND($S2135&lt;&gt;"",$T2135=""),AND($V2135="",$W2135&lt;&gt;""),AND($V2135&lt;&gt;"",$W2135=""))),AND($C2135&lt;&gt;"",$E2135&lt;&gt;"",LEFT(TRIM($C2135),1)&lt;&gt;LEFT(TRIM($E2135),1)),IF(OR($E2135="",$F2135=""),FALSE(),IFERROR(COUNTIF(INDIRECT("UNITS_"&amp;SUBSTITUTE(LEFT($E2135,FIND(" ",$E2135&amp;" ")-1),".","_")),$F2135)=0,TRUE())),AND($B2135&lt;&gt;"",OR(ISNUMBER(SEARCH("outro",LOWER($B2135))),ISNUMBER(SEARCH("divers",LOWER($B2135))),ISNUMBER(SEARCH("etc",LOWER($B2135))))),OR(AND(ISNUMBER(SEARCH("comunic",LOWER($B2135))),LEFT($E2135,3)&lt;&gt;"4.4"),AND(ISNUMBER(SEARCH("monitor",LOWER($B2135))),NOT(OR(LEFT($E2135,3)="1.5",LEFT($E2135,3)="2.5")))),AND($B2135&lt;&gt;"",OR(LEFT($C2135,1)="1",LEFT($C2135,1)="2"),$D2135=""),AND($D2135&lt;&gt;"",NOT(OR(LEFT($C2135,1)="1",LEFT($C2135,1)="2"))),AND($D2135&lt;&gt;"",COUNTIF(' PROJETO'!$B$14:$B$16,$D2135)=0),IF($D2135="",FALSE(),IF(COUNTIF(' PROJETO'!$B$14:$B$16,$D2135)=0,FALSE(),IFERROR(INDEX(' PROJETO'!$C$14:$C$16,MATCH($D2135,' PROJETO'!$B$14:$B$16,0))&lt;&gt;"Sim",FALSE()))))</f>
        <v>0</v>
      </c>
      <c r="AG2135" s="21" t="b">
        <f>AND($AC2135,$Y2135&gt;'CONFG.  LISTAS'!$F$4,$Z2135="",$AA2135="")</f>
        <v>0</v>
      </c>
      <c r="AH2135" s="21" t="str">
        <f t="shared" si="441"/>
        <v/>
      </c>
      <c r="AI2135" s="43" t="str">
        <f ca="1">IF(NOT($AC2135),"",IF(OR($B2135="",$C2135="",$E2135="",$F2135=""),"Preencha descrição, categoria, tipo e unidade.",IF(AND($B2135&lt;&gt;"",OR(LEFT($C2135,1)="1",LEFT($C2135,1)="2"),$D2135=""),"Informe a prática de restauração para itens diretos.",IF(AND($D2135&lt;&gt;"",NOT(OR(LEFT($C2135,1)="1",LEFT($C2135,1)="2"))),"Custos indiretos não devem pertencer a uma prática específica.",IF(AND($D2135&lt;&gt;"",COUNTIF(' PROJETO'!$B$14:$B$16,$D2135)=0),"Prática de restauração inválida ou não cadastrada.",IF(IF($D2135="",FALSE(),IF(COUNTIF(' PROJETO'!$B$14:$B$16,$D2135)=0,FALSE(),IFERROR(INDEX(' PROJETO'!$C$14:$C$16,MATCH($D2135,' PROJETO'!$B$14:$B$16,0))&lt;&gt;"Sim",FALSE()))),"A prática informada no item não foi selecionada na aba Projeto.",IF(AND(MAX($I2135,$L2135,$O2135,$R2135,$U2135,$X2135)&gt;'CONFG.  LISTAS'!$F$4,NOT(OR($Z2135&lt;&gt;"",$AA2135&lt;&gt;""))),"Memorial de cálculo ou anexo obrigatório não informado para item acima do limite.",IF(OR(AND($G2135&lt;&gt;"",$H2135&lt;&gt;"",OR($G2135&lt;=0,$H2135&lt;=0)),AND($J2135&lt;&gt;"",$K2135&lt;&gt;"",OR($J2135&lt;=0,$K2135&lt;=0)),AND($M2135&lt;&gt;"",$N2135&lt;&gt;"",OR($M2135&lt;=0,$N2135&lt;=0)),AND($P2135&lt;&gt;"",$Q2135&lt;&gt;"",OR($P2135&lt;=0,$Q2135&lt;=0)),AND($S2135&lt;&gt;"",$T2135&lt;&gt;"",OR($S2135&lt;=0,$T2135&lt;=0)),AND($V2135&lt;&gt;"",$W2135&lt;&gt;"",OR($V2135&lt;=0,$W2135&lt;=0))),"Revise os valores informados: valor unitário e quantidade devem ser maiores que zero.",IF(OR(AND($G2135="",$H2135&lt;&gt;""),AND($G2135&lt;&gt;"",$H2135=""),AND($J2135="",$K2135&lt;&gt;""),AND($J2135&lt;&gt;"",$K2135=""),AND($M2135="",$N2135&lt;&gt;""),AND($M2135&lt;&gt;"",$N2135=""),AND($P2135="",$Q2135&lt;&gt;""),AND($P2135&lt;&gt;"",$Q2135=""),AND($S2135="",$T2135&lt;&gt;""),AND($S2135&lt;&gt;"",$T2135=""),AND($V2135="",$W2135&lt;&gt;""),AND($V2135&lt;&gt;"",$W2135="")),"Há ano preenchido parcialmente: "&amp;TRIM(IF(AND($G2135="",$H2135&lt;&gt;""),"Ano 1 (falta valor unitário); ","")&amp;IF(AND($G2135&lt;&gt;"",$H2135=""),"Ano 1 (falta quantidade); ","")&amp;IF(AND($J2135="",$K2135&lt;&gt;""),"Ano 2 (falta valor unitário); ","")&amp;IF(AND($J2135&lt;&gt;"",$K2135=""),"Ano 2 (falta quantidade); ","")&amp;IF(AND($M2135="",$N2135&lt;&gt;""),"Ano 3 (falta valor unitário); ","")&amp;IF(AND($M2135&lt;&gt;"",$N2135=""),"Ano 3 (falta quantidade); ","")&amp;IF(AND($P2135="",$Q2135&lt;&gt;""),"Ano 4 (falta valor unitário); ","")&amp;IF(AND($P2135&lt;&gt;"",$Q2135=""),"Ano 4 (falta quantidade); ","")&amp;IF(AND($S2135="",$T2135&lt;&gt;""),"Ano 5 (falta valor unitário); ","")&amp;IF(AND($S2135&lt;&gt;"",$T2135=""),"Ano 5 (falta quantidade); ","")&amp;IF(AND($V2135="",$W2135&lt;&gt;""),"Ano 6 (falta valor unitário); ","")&amp;IF(AND($V2135&lt;&gt;"",$W2135=""),"Ano 6 (falta quantidade); ","")), IF(NOT(OR(AND($G2135&lt;&gt;"",$H2135&lt;&gt;""),AND($J2135&lt;&gt;"",$K2135&lt;&gt;""),AND($M2135&lt;&gt;"",$N2135&lt;&gt;""),AND($P2135&lt;&gt;"",$Q2135&lt;&gt;""),AND($S2135&lt;&gt;"",$T2135&lt;&gt;""),AND($V2135&lt;&gt;"",$W2135&lt;&gt;""))),"Informe pelo menos um ano completo com valor unitário e quantidade.",IF(AND($C2135&lt;&gt;"",$E2135&lt;&gt;"",LEFT(TRIM($C2135),1)&lt;&gt;LEFT(TRIM($E2135),1)),"Categoria e tipo estão incompatíveis.",IF(IF(OR($E2135="",$F2135=""),FALSE(),IFERROR(COUNTIF(INDIRECT("UNITS_"&amp;SUBSTITUTE(LEFT($E2135,FIND(" ",$E2135&amp;" ")-1),".","_")),$F2135)=0,TRUE())),"Unidade incompatível com o tipo selecionado.",IF(OR(AND(ISNUMBER(SEARCH("comunic",LOWER($B2135))),LEFT($E2135,3)&lt;&gt;"4.4"),AND(ISNUMBER(SEARCH("monitor",LOWER($B2135))),NOT(OR(LEFT($E2135,3)="1.5",LEFT($E2135,3)="2.5")))),"Revise a classificação do item conforme as regras de preenchimento.",IF(AND($B2135&lt;&gt;"",OR(ISNUMBER(SEARCH("outro",LOWER($B2135))),ISNUMBER(SEARCH("divers",LOWER($B2135))),ISNUMBER(SEARCH("kit",LOWER($B2135))),ISNUMBER(SEARCH("ferrament",LOWER($B2135))),ISNUMBER(SEARCH("epi",LOWER($B2135)))),NOT(OR($Z2135&lt;&gt;"",$AA2135&lt;&gt;""))),"Descrição muito genérica: detalhe melhor o item e registre o racional no memorial ou em anexo.",IF(AND($Y2135=0,$B2135&lt;&gt;"",OR($G2135&lt;&gt;"",$H2135&lt;&gt;"",$J2135&lt;&gt;"",$K2135&lt;&gt;"",$M2135&lt;&gt;"",$N2135&lt;&gt;"",$P2135&lt;&gt;"",$Q2135&lt;&gt;"",$S2135&lt;&gt;"",$T2135&lt;&gt;"",$V2135&lt;&gt;"",$W2135&lt;&gt;"")),"O item possui dados lançados, mas o total está zerado. Revise os valores informados.","")))))))))))))))</f>
        <v/>
      </c>
    </row>
    <row r="2136" spans="1:35" ht="14.25" customHeight="1" x14ac:dyDescent="0.25">
      <c r="A2136" s="57" t="str">
        <f t="shared" si="429"/>
        <v/>
      </c>
      <c r="B2136" s="58"/>
      <c r="C2136" s="58"/>
      <c r="D2136" s="58"/>
      <c r="E2136" s="58"/>
      <c r="F2136" s="58"/>
      <c r="G2136" s="269"/>
      <c r="H2136" s="59"/>
      <c r="I2136" s="273">
        <f t="shared" si="430"/>
        <v>0</v>
      </c>
      <c r="J2136" s="269"/>
      <c r="K2136" s="59"/>
      <c r="L2136" s="270">
        <f t="shared" si="431"/>
        <v>0</v>
      </c>
      <c r="M2136" s="269"/>
      <c r="N2136" s="59"/>
      <c r="O2136" s="270">
        <f t="shared" si="432"/>
        <v>0</v>
      </c>
      <c r="P2136" s="269"/>
      <c r="Q2136" s="59"/>
      <c r="R2136" s="271">
        <f t="shared" si="433"/>
        <v>0</v>
      </c>
      <c r="S2136" s="269"/>
      <c r="T2136" s="59"/>
      <c r="U2136" s="270">
        <f t="shared" si="434"/>
        <v>0</v>
      </c>
      <c r="V2136" s="269"/>
      <c r="W2136" s="59"/>
      <c r="X2136" s="270">
        <f t="shared" si="435"/>
        <v>0</v>
      </c>
      <c r="Y2136" s="270">
        <f t="shared" si="436"/>
        <v>0</v>
      </c>
      <c r="Z2136" s="58"/>
      <c r="AA2136" s="58"/>
      <c r="AB2136" s="60" t="str">
        <f t="shared" si="437"/>
        <v/>
      </c>
      <c r="AC2136" s="21" t="b">
        <f t="shared" si="438"/>
        <v>0</v>
      </c>
      <c r="AD2136" s="21" t="b">
        <f t="shared" si="439"/>
        <v>0</v>
      </c>
      <c r="AE2136" s="21" t="b">
        <f t="shared" si="440"/>
        <v>0</v>
      </c>
      <c r="AF2136" s="21" t="b">
        <f ca="1">OR(AND($AC2136,NOT($AD2136)),AND($AC2136,OR(AND($G2136="",$H2136&lt;&gt;""),AND($G2136&lt;&gt;"",$H2136=""),AND($J2136="",$K2136&lt;&gt;""),AND($J2136&lt;&gt;"",$K2136=""),AND($M2136="",$N2136&lt;&gt;""),AND($M2136&lt;&gt;"",$N2136=""),AND($P2136="",$Q2136&lt;&gt;""),AND($P2136&lt;&gt;"",$Q2136=""),AND($S2136="",$T2136&lt;&gt;""),AND($S2136&lt;&gt;"",$T2136=""),AND($V2136="",$W2136&lt;&gt;""),AND($V2136&lt;&gt;"",$W2136=""))),AND($C2136&lt;&gt;"",$E2136&lt;&gt;"",LEFT(TRIM($C2136),1)&lt;&gt;LEFT(TRIM($E2136),1)),IF(OR($E2136="",$F2136=""),FALSE(),IFERROR(COUNTIF(INDIRECT("UNITS_"&amp;SUBSTITUTE(LEFT($E2136,FIND(" ",$E2136&amp;" ")-1),".","_")),$F2136)=0,TRUE())),AND($B2136&lt;&gt;"",OR(ISNUMBER(SEARCH("outro",LOWER($B2136))),ISNUMBER(SEARCH("divers",LOWER($B2136))),ISNUMBER(SEARCH("etc",LOWER($B2136))))),OR(AND(ISNUMBER(SEARCH("comunic",LOWER($B2136))),LEFT($E2136,3)&lt;&gt;"4.4"),AND(ISNUMBER(SEARCH("monitor",LOWER($B2136))),NOT(OR(LEFT($E2136,3)="1.5",LEFT($E2136,3)="2.5")))),AND($B2136&lt;&gt;"",OR(LEFT($C2136,1)="1",LEFT($C2136,1)="2"),$D2136=""),AND($D2136&lt;&gt;"",NOT(OR(LEFT($C2136,1)="1",LEFT($C2136,1)="2"))),AND($D2136&lt;&gt;"",COUNTIF(' PROJETO'!$B$14:$B$16,$D2136)=0),IF($D2136="",FALSE(),IF(COUNTIF(' PROJETO'!$B$14:$B$16,$D2136)=0,FALSE(),IFERROR(INDEX(' PROJETO'!$C$14:$C$16,MATCH($D2136,' PROJETO'!$B$14:$B$16,0))&lt;&gt;"Sim",FALSE()))))</f>
        <v>0</v>
      </c>
      <c r="AG2136" s="21" t="b">
        <f>AND($AC2136,$Y2136&gt;'CONFG.  LISTAS'!$F$4,$Z2136="",$AA2136="")</f>
        <v>0</v>
      </c>
      <c r="AH2136" s="21" t="str">
        <f t="shared" si="441"/>
        <v/>
      </c>
      <c r="AI2136" s="43" t="str">
        <f ca="1">IF(NOT($AC2136),"",IF(OR($B2136="",$C2136="",$E2136="",$F2136=""),"Preencha descrição, categoria, tipo e unidade.",IF(AND($B2136&lt;&gt;"",OR(LEFT($C2136,1)="1",LEFT($C2136,1)="2"),$D2136=""),"Informe a prática de restauração para itens diretos.",IF(AND($D2136&lt;&gt;"",NOT(OR(LEFT($C2136,1)="1",LEFT($C2136,1)="2"))),"Custos indiretos não devem pertencer a uma prática específica.",IF(AND($D2136&lt;&gt;"",COUNTIF(' PROJETO'!$B$14:$B$16,$D2136)=0),"Prática de restauração inválida ou não cadastrada.",IF(IF($D2136="",FALSE(),IF(COUNTIF(' PROJETO'!$B$14:$B$16,$D2136)=0,FALSE(),IFERROR(INDEX(' PROJETO'!$C$14:$C$16,MATCH($D2136,' PROJETO'!$B$14:$B$16,0))&lt;&gt;"Sim",FALSE()))),"A prática informada no item não foi selecionada na aba Projeto.",IF(AND(MAX($I2136,$L2136,$O2136,$R2136,$U2136,$X2136)&gt;'CONFG.  LISTAS'!$F$4,NOT(OR($Z2136&lt;&gt;"",$AA2136&lt;&gt;""))),"Memorial de cálculo ou anexo obrigatório não informado para item acima do limite.",IF(OR(AND($G2136&lt;&gt;"",$H2136&lt;&gt;"",OR($G2136&lt;=0,$H2136&lt;=0)),AND($J2136&lt;&gt;"",$K2136&lt;&gt;"",OR($J2136&lt;=0,$K2136&lt;=0)),AND($M2136&lt;&gt;"",$N2136&lt;&gt;"",OR($M2136&lt;=0,$N2136&lt;=0)),AND($P2136&lt;&gt;"",$Q2136&lt;&gt;"",OR($P2136&lt;=0,$Q2136&lt;=0)),AND($S2136&lt;&gt;"",$T2136&lt;&gt;"",OR($S2136&lt;=0,$T2136&lt;=0)),AND($V2136&lt;&gt;"",$W2136&lt;&gt;"",OR($V2136&lt;=0,$W2136&lt;=0))),"Revise os valores informados: valor unitário e quantidade devem ser maiores que zero.",IF(OR(AND($G2136="",$H2136&lt;&gt;""),AND($G2136&lt;&gt;"",$H2136=""),AND($J2136="",$K2136&lt;&gt;""),AND($J2136&lt;&gt;"",$K2136=""),AND($M2136="",$N2136&lt;&gt;""),AND($M2136&lt;&gt;"",$N2136=""),AND($P2136="",$Q2136&lt;&gt;""),AND($P2136&lt;&gt;"",$Q2136=""),AND($S2136="",$T2136&lt;&gt;""),AND($S2136&lt;&gt;"",$T2136=""),AND($V2136="",$W2136&lt;&gt;""),AND($V2136&lt;&gt;"",$W2136="")),"Há ano preenchido parcialmente: "&amp;TRIM(IF(AND($G2136="",$H2136&lt;&gt;""),"Ano 1 (falta valor unitário); ","")&amp;IF(AND($G2136&lt;&gt;"",$H2136=""),"Ano 1 (falta quantidade); ","")&amp;IF(AND($J2136="",$K2136&lt;&gt;""),"Ano 2 (falta valor unitário); ","")&amp;IF(AND($J2136&lt;&gt;"",$K2136=""),"Ano 2 (falta quantidade); ","")&amp;IF(AND($M2136="",$N2136&lt;&gt;""),"Ano 3 (falta valor unitário); ","")&amp;IF(AND($M2136&lt;&gt;"",$N2136=""),"Ano 3 (falta quantidade); ","")&amp;IF(AND($P2136="",$Q2136&lt;&gt;""),"Ano 4 (falta valor unitário); ","")&amp;IF(AND($P2136&lt;&gt;"",$Q2136=""),"Ano 4 (falta quantidade); ","")&amp;IF(AND($S2136="",$T2136&lt;&gt;""),"Ano 5 (falta valor unitário); ","")&amp;IF(AND($S2136&lt;&gt;"",$T2136=""),"Ano 5 (falta quantidade); ","")&amp;IF(AND($V2136="",$W2136&lt;&gt;""),"Ano 6 (falta valor unitário); ","")&amp;IF(AND($V2136&lt;&gt;"",$W2136=""),"Ano 6 (falta quantidade); ","")), IF(NOT(OR(AND($G2136&lt;&gt;"",$H2136&lt;&gt;""),AND($J2136&lt;&gt;"",$K2136&lt;&gt;""),AND($M2136&lt;&gt;"",$N2136&lt;&gt;""),AND($P2136&lt;&gt;"",$Q2136&lt;&gt;""),AND($S2136&lt;&gt;"",$T2136&lt;&gt;""),AND($V2136&lt;&gt;"",$W2136&lt;&gt;""))),"Informe pelo menos um ano completo com valor unitário e quantidade.",IF(AND($C2136&lt;&gt;"",$E2136&lt;&gt;"",LEFT(TRIM($C2136),1)&lt;&gt;LEFT(TRIM($E2136),1)),"Categoria e tipo estão incompatíveis.",IF(IF(OR($E2136="",$F2136=""),FALSE(),IFERROR(COUNTIF(INDIRECT("UNITS_"&amp;SUBSTITUTE(LEFT($E2136,FIND(" ",$E2136&amp;" ")-1),".","_")),$F2136)=0,TRUE())),"Unidade incompatível com o tipo selecionado.",IF(OR(AND(ISNUMBER(SEARCH("comunic",LOWER($B2136))),LEFT($E2136,3)&lt;&gt;"4.4"),AND(ISNUMBER(SEARCH("monitor",LOWER($B2136))),NOT(OR(LEFT($E2136,3)="1.5",LEFT($E2136,3)="2.5")))),"Revise a classificação do item conforme as regras de preenchimento.",IF(AND($B2136&lt;&gt;"",OR(ISNUMBER(SEARCH("outro",LOWER($B2136))),ISNUMBER(SEARCH("divers",LOWER($B2136))),ISNUMBER(SEARCH("kit",LOWER($B2136))),ISNUMBER(SEARCH("ferrament",LOWER($B2136))),ISNUMBER(SEARCH("epi",LOWER($B2136)))),NOT(OR($Z2136&lt;&gt;"",$AA2136&lt;&gt;""))),"Descrição muito genérica: detalhe melhor o item e registre o racional no memorial ou em anexo.",IF(AND($Y2136=0,$B2136&lt;&gt;"",OR($G2136&lt;&gt;"",$H2136&lt;&gt;"",$J2136&lt;&gt;"",$K2136&lt;&gt;"",$M2136&lt;&gt;"",$N2136&lt;&gt;"",$P2136&lt;&gt;"",$Q2136&lt;&gt;"",$S2136&lt;&gt;"",$T2136&lt;&gt;"",$V2136&lt;&gt;"",$W2136&lt;&gt;"")),"O item possui dados lançados, mas o total está zerado. Revise os valores informados.","")))))))))))))))</f>
        <v/>
      </c>
    </row>
    <row r="2137" spans="1:35" ht="14.25" customHeight="1" x14ac:dyDescent="0.25">
      <c r="A2137" s="57" t="str">
        <f t="shared" si="429"/>
        <v/>
      </c>
      <c r="B2137" s="61"/>
      <c r="C2137" s="61"/>
      <c r="D2137" s="58"/>
      <c r="E2137" s="61"/>
      <c r="F2137" s="61"/>
      <c r="G2137" s="272"/>
      <c r="H2137" s="62"/>
      <c r="I2137" s="273">
        <f t="shared" si="430"/>
        <v>0</v>
      </c>
      <c r="J2137" s="272"/>
      <c r="K2137" s="62"/>
      <c r="L2137" s="270">
        <f t="shared" si="431"/>
        <v>0</v>
      </c>
      <c r="M2137" s="272"/>
      <c r="N2137" s="62"/>
      <c r="O2137" s="270">
        <f t="shared" si="432"/>
        <v>0</v>
      </c>
      <c r="P2137" s="272"/>
      <c r="Q2137" s="62"/>
      <c r="R2137" s="271">
        <f t="shared" si="433"/>
        <v>0</v>
      </c>
      <c r="S2137" s="272"/>
      <c r="T2137" s="62"/>
      <c r="U2137" s="270">
        <f t="shared" si="434"/>
        <v>0</v>
      </c>
      <c r="V2137" s="272"/>
      <c r="W2137" s="62"/>
      <c r="X2137" s="270">
        <f t="shared" si="435"/>
        <v>0</v>
      </c>
      <c r="Y2137" s="270">
        <f t="shared" si="436"/>
        <v>0</v>
      </c>
      <c r="Z2137" s="61"/>
      <c r="AA2137" s="61"/>
      <c r="AB2137" s="60" t="str">
        <f t="shared" si="437"/>
        <v/>
      </c>
      <c r="AC2137" s="21" t="b">
        <f t="shared" si="438"/>
        <v>0</v>
      </c>
      <c r="AD2137" s="21" t="b">
        <f t="shared" si="439"/>
        <v>0</v>
      </c>
      <c r="AE2137" s="21" t="b">
        <f t="shared" si="440"/>
        <v>0</v>
      </c>
      <c r="AF2137" s="21" t="b">
        <f ca="1">OR(AND($AC2137,NOT($AD2137)),AND($AC2137,OR(AND($G2137="",$H2137&lt;&gt;""),AND($G2137&lt;&gt;"",$H2137=""),AND($J2137="",$K2137&lt;&gt;""),AND($J2137&lt;&gt;"",$K2137=""),AND($M2137="",$N2137&lt;&gt;""),AND($M2137&lt;&gt;"",$N2137=""),AND($P2137="",$Q2137&lt;&gt;""),AND($P2137&lt;&gt;"",$Q2137=""),AND($S2137="",$T2137&lt;&gt;""),AND($S2137&lt;&gt;"",$T2137=""),AND($V2137="",$W2137&lt;&gt;""),AND($V2137&lt;&gt;"",$W2137=""))),AND($C2137&lt;&gt;"",$E2137&lt;&gt;"",LEFT(TRIM($C2137),1)&lt;&gt;LEFT(TRIM($E2137),1)),IF(OR($E2137="",$F2137=""),FALSE(),IFERROR(COUNTIF(INDIRECT("UNITS_"&amp;SUBSTITUTE(LEFT($E2137,FIND(" ",$E2137&amp;" ")-1),".","_")),$F2137)=0,TRUE())),AND($B2137&lt;&gt;"",OR(ISNUMBER(SEARCH("outro",LOWER($B2137))),ISNUMBER(SEARCH("divers",LOWER($B2137))),ISNUMBER(SEARCH("etc",LOWER($B2137))))),OR(AND(ISNUMBER(SEARCH("comunic",LOWER($B2137))),LEFT($E2137,3)&lt;&gt;"4.4"),AND(ISNUMBER(SEARCH("monitor",LOWER($B2137))),NOT(OR(LEFT($E2137,3)="1.5",LEFT($E2137,3)="2.5")))),AND($B2137&lt;&gt;"",OR(LEFT($C2137,1)="1",LEFT($C2137,1)="2"),$D2137=""),AND($D2137&lt;&gt;"",NOT(OR(LEFT($C2137,1)="1",LEFT($C2137,1)="2"))),AND($D2137&lt;&gt;"",COUNTIF(' PROJETO'!$B$14:$B$16,$D2137)=0),IF($D2137="",FALSE(),IF(COUNTIF(' PROJETO'!$B$14:$B$16,$D2137)=0,FALSE(),IFERROR(INDEX(' PROJETO'!$C$14:$C$16,MATCH($D2137,' PROJETO'!$B$14:$B$16,0))&lt;&gt;"Sim",FALSE()))))</f>
        <v>0</v>
      </c>
      <c r="AG2137" s="21" t="b">
        <f>AND($AC2137,$Y2137&gt;'CONFG.  LISTAS'!$F$4,$Z2137="",$AA2137="")</f>
        <v>0</v>
      </c>
      <c r="AH2137" s="21" t="str">
        <f t="shared" si="441"/>
        <v/>
      </c>
      <c r="AI2137" s="43" t="str">
        <f ca="1">IF(NOT($AC2137),"",IF(OR($B2137="",$C2137="",$E2137="",$F2137=""),"Preencha descrição, categoria, tipo e unidade.",IF(AND($B2137&lt;&gt;"",OR(LEFT($C2137,1)="1",LEFT($C2137,1)="2"),$D2137=""),"Informe a prática de restauração para itens diretos.",IF(AND($D2137&lt;&gt;"",NOT(OR(LEFT($C2137,1)="1",LEFT($C2137,1)="2"))),"Custos indiretos não devem pertencer a uma prática específica.",IF(AND($D2137&lt;&gt;"",COUNTIF(' PROJETO'!$B$14:$B$16,$D2137)=0),"Prática de restauração inválida ou não cadastrada.",IF(IF($D2137="",FALSE(),IF(COUNTIF(' PROJETO'!$B$14:$B$16,$D2137)=0,FALSE(),IFERROR(INDEX(' PROJETO'!$C$14:$C$16,MATCH($D2137,' PROJETO'!$B$14:$B$16,0))&lt;&gt;"Sim",FALSE()))),"A prática informada no item não foi selecionada na aba Projeto.",IF(AND(MAX($I2137,$L2137,$O2137,$R2137,$U2137,$X2137)&gt;'CONFG.  LISTAS'!$F$4,NOT(OR($Z2137&lt;&gt;"",$AA2137&lt;&gt;""))),"Memorial de cálculo ou anexo obrigatório não informado para item acima do limite.",IF(OR(AND($G2137&lt;&gt;"",$H2137&lt;&gt;"",OR($G2137&lt;=0,$H2137&lt;=0)),AND($J2137&lt;&gt;"",$K2137&lt;&gt;"",OR($J2137&lt;=0,$K2137&lt;=0)),AND($M2137&lt;&gt;"",$N2137&lt;&gt;"",OR($M2137&lt;=0,$N2137&lt;=0)),AND($P2137&lt;&gt;"",$Q2137&lt;&gt;"",OR($P2137&lt;=0,$Q2137&lt;=0)),AND($S2137&lt;&gt;"",$T2137&lt;&gt;"",OR($S2137&lt;=0,$T2137&lt;=0)),AND($V2137&lt;&gt;"",$W2137&lt;&gt;"",OR($V2137&lt;=0,$W2137&lt;=0))),"Revise os valores informados: valor unitário e quantidade devem ser maiores que zero.",IF(OR(AND($G2137="",$H2137&lt;&gt;""),AND($G2137&lt;&gt;"",$H2137=""),AND($J2137="",$K2137&lt;&gt;""),AND($J2137&lt;&gt;"",$K2137=""),AND($M2137="",$N2137&lt;&gt;""),AND($M2137&lt;&gt;"",$N2137=""),AND($P2137="",$Q2137&lt;&gt;""),AND($P2137&lt;&gt;"",$Q2137=""),AND($S2137="",$T2137&lt;&gt;""),AND($S2137&lt;&gt;"",$T2137=""),AND($V2137="",$W2137&lt;&gt;""),AND($V2137&lt;&gt;"",$W2137="")),"Há ano preenchido parcialmente: "&amp;TRIM(IF(AND($G2137="",$H2137&lt;&gt;""),"Ano 1 (falta valor unitário); ","")&amp;IF(AND($G2137&lt;&gt;"",$H2137=""),"Ano 1 (falta quantidade); ","")&amp;IF(AND($J2137="",$K2137&lt;&gt;""),"Ano 2 (falta valor unitário); ","")&amp;IF(AND($J2137&lt;&gt;"",$K2137=""),"Ano 2 (falta quantidade); ","")&amp;IF(AND($M2137="",$N2137&lt;&gt;""),"Ano 3 (falta valor unitário); ","")&amp;IF(AND($M2137&lt;&gt;"",$N2137=""),"Ano 3 (falta quantidade); ","")&amp;IF(AND($P2137="",$Q2137&lt;&gt;""),"Ano 4 (falta valor unitário); ","")&amp;IF(AND($P2137&lt;&gt;"",$Q2137=""),"Ano 4 (falta quantidade); ","")&amp;IF(AND($S2137="",$T2137&lt;&gt;""),"Ano 5 (falta valor unitário); ","")&amp;IF(AND($S2137&lt;&gt;"",$T2137=""),"Ano 5 (falta quantidade); ","")&amp;IF(AND($V2137="",$W2137&lt;&gt;""),"Ano 6 (falta valor unitário); ","")&amp;IF(AND($V2137&lt;&gt;"",$W2137=""),"Ano 6 (falta quantidade); ","")), IF(NOT(OR(AND($G2137&lt;&gt;"",$H2137&lt;&gt;""),AND($J2137&lt;&gt;"",$K2137&lt;&gt;""),AND($M2137&lt;&gt;"",$N2137&lt;&gt;""),AND($P2137&lt;&gt;"",$Q2137&lt;&gt;""),AND($S2137&lt;&gt;"",$T2137&lt;&gt;""),AND($V2137&lt;&gt;"",$W2137&lt;&gt;""))),"Informe pelo menos um ano completo com valor unitário e quantidade.",IF(AND($C2137&lt;&gt;"",$E2137&lt;&gt;"",LEFT(TRIM($C2137),1)&lt;&gt;LEFT(TRIM($E2137),1)),"Categoria e tipo estão incompatíveis.",IF(IF(OR($E2137="",$F2137=""),FALSE(),IFERROR(COUNTIF(INDIRECT("UNITS_"&amp;SUBSTITUTE(LEFT($E2137,FIND(" ",$E2137&amp;" ")-1),".","_")),$F2137)=0,TRUE())),"Unidade incompatível com o tipo selecionado.",IF(OR(AND(ISNUMBER(SEARCH("comunic",LOWER($B2137))),LEFT($E2137,3)&lt;&gt;"4.4"),AND(ISNUMBER(SEARCH("monitor",LOWER($B2137))),NOT(OR(LEFT($E2137,3)="1.5",LEFT($E2137,3)="2.5")))),"Revise a classificação do item conforme as regras de preenchimento.",IF(AND($B2137&lt;&gt;"",OR(ISNUMBER(SEARCH("outro",LOWER($B2137))),ISNUMBER(SEARCH("divers",LOWER($B2137))),ISNUMBER(SEARCH("kit",LOWER($B2137))),ISNUMBER(SEARCH("ferrament",LOWER($B2137))),ISNUMBER(SEARCH("epi",LOWER($B2137)))),NOT(OR($Z2137&lt;&gt;"",$AA2137&lt;&gt;""))),"Descrição muito genérica: detalhe melhor o item e registre o racional no memorial ou em anexo.",IF(AND($Y2137=0,$B2137&lt;&gt;"",OR($G2137&lt;&gt;"",$H2137&lt;&gt;"",$J2137&lt;&gt;"",$K2137&lt;&gt;"",$M2137&lt;&gt;"",$N2137&lt;&gt;"",$P2137&lt;&gt;"",$Q2137&lt;&gt;"",$S2137&lt;&gt;"",$T2137&lt;&gt;"",$V2137&lt;&gt;"",$W2137&lt;&gt;"")),"O item possui dados lançados, mas o total está zerado. Revise os valores informados.","")))))))))))))))</f>
        <v/>
      </c>
    </row>
    <row r="2138" spans="1:35" ht="14.25" customHeight="1" x14ac:dyDescent="0.25">
      <c r="A2138" s="57" t="str">
        <f t="shared" si="429"/>
        <v/>
      </c>
      <c r="B2138" s="58"/>
      <c r="C2138" s="58"/>
      <c r="D2138" s="58"/>
      <c r="E2138" s="58"/>
      <c r="F2138" s="58"/>
      <c r="G2138" s="269"/>
      <c r="H2138" s="59"/>
      <c r="I2138" s="273">
        <f t="shared" si="430"/>
        <v>0</v>
      </c>
      <c r="J2138" s="269"/>
      <c r="K2138" s="59"/>
      <c r="L2138" s="270">
        <f t="shared" si="431"/>
        <v>0</v>
      </c>
      <c r="M2138" s="269"/>
      <c r="N2138" s="59"/>
      <c r="O2138" s="270">
        <f t="shared" si="432"/>
        <v>0</v>
      </c>
      <c r="P2138" s="269"/>
      <c r="Q2138" s="59"/>
      <c r="R2138" s="271">
        <f t="shared" si="433"/>
        <v>0</v>
      </c>
      <c r="S2138" s="269"/>
      <c r="T2138" s="59"/>
      <c r="U2138" s="270">
        <f t="shared" si="434"/>
        <v>0</v>
      </c>
      <c r="V2138" s="269"/>
      <c r="W2138" s="59"/>
      <c r="X2138" s="270">
        <f t="shared" si="435"/>
        <v>0</v>
      </c>
      <c r="Y2138" s="270">
        <f t="shared" si="436"/>
        <v>0</v>
      </c>
      <c r="Z2138" s="58"/>
      <c r="AA2138" s="58"/>
      <c r="AB2138" s="60" t="str">
        <f t="shared" si="437"/>
        <v/>
      </c>
      <c r="AC2138" s="21" t="b">
        <f t="shared" si="438"/>
        <v>0</v>
      </c>
      <c r="AD2138" s="21" t="b">
        <f t="shared" si="439"/>
        <v>0</v>
      </c>
      <c r="AE2138" s="21" t="b">
        <f t="shared" si="440"/>
        <v>0</v>
      </c>
      <c r="AF2138" s="21" t="b">
        <f ca="1">OR(AND($AC2138,NOT($AD2138)),AND($AC2138,OR(AND($G2138="",$H2138&lt;&gt;""),AND($G2138&lt;&gt;"",$H2138=""),AND($J2138="",$K2138&lt;&gt;""),AND($J2138&lt;&gt;"",$K2138=""),AND($M2138="",$N2138&lt;&gt;""),AND($M2138&lt;&gt;"",$N2138=""),AND($P2138="",$Q2138&lt;&gt;""),AND($P2138&lt;&gt;"",$Q2138=""),AND($S2138="",$T2138&lt;&gt;""),AND($S2138&lt;&gt;"",$T2138=""),AND($V2138="",$W2138&lt;&gt;""),AND($V2138&lt;&gt;"",$W2138=""))),AND($C2138&lt;&gt;"",$E2138&lt;&gt;"",LEFT(TRIM($C2138),1)&lt;&gt;LEFT(TRIM($E2138),1)),IF(OR($E2138="",$F2138=""),FALSE(),IFERROR(COUNTIF(INDIRECT("UNITS_"&amp;SUBSTITUTE(LEFT($E2138,FIND(" ",$E2138&amp;" ")-1),".","_")),$F2138)=0,TRUE())),AND($B2138&lt;&gt;"",OR(ISNUMBER(SEARCH("outro",LOWER($B2138))),ISNUMBER(SEARCH("divers",LOWER($B2138))),ISNUMBER(SEARCH("etc",LOWER($B2138))))),OR(AND(ISNUMBER(SEARCH("comunic",LOWER($B2138))),LEFT($E2138,3)&lt;&gt;"4.4"),AND(ISNUMBER(SEARCH("monitor",LOWER($B2138))),NOT(OR(LEFT($E2138,3)="1.5",LEFT($E2138,3)="2.5")))),AND($B2138&lt;&gt;"",OR(LEFT($C2138,1)="1",LEFT($C2138,1)="2"),$D2138=""),AND($D2138&lt;&gt;"",NOT(OR(LEFT($C2138,1)="1",LEFT($C2138,1)="2"))),AND($D2138&lt;&gt;"",COUNTIF(' PROJETO'!$B$14:$B$16,$D2138)=0),IF($D2138="",FALSE(),IF(COUNTIF(' PROJETO'!$B$14:$B$16,$D2138)=0,FALSE(),IFERROR(INDEX(' PROJETO'!$C$14:$C$16,MATCH($D2138,' PROJETO'!$B$14:$B$16,0))&lt;&gt;"Sim",FALSE()))))</f>
        <v>0</v>
      </c>
      <c r="AG2138" s="21" t="b">
        <f>AND($AC2138,$Y2138&gt;'CONFG.  LISTAS'!$F$4,$Z2138="",$AA2138="")</f>
        <v>0</v>
      </c>
      <c r="AH2138" s="21" t="str">
        <f t="shared" si="441"/>
        <v/>
      </c>
      <c r="AI2138" s="43" t="str">
        <f ca="1">IF(NOT($AC2138),"",IF(OR($B2138="",$C2138="",$E2138="",$F2138=""),"Preencha descrição, categoria, tipo e unidade.",IF(AND($B2138&lt;&gt;"",OR(LEFT($C2138,1)="1",LEFT($C2138,1)="2"),$D2138=""),"Informe a prática de restauração para itens diretos.",IF(AND($D2138&lt;&gt;"",NOT(OR(LEFT($C2138,1)="1",LEFT($C2138,1)="2"))),"Custos indiretos não devem pertencer a uma prática específica.",IF(AND($D2138&lt;&gt;"",COUNTIF(' PROJETO'!$B$14:$B$16,$D2138)=0),"Prática de restauração inválida ou não cadastrada.",IF(IF($D2138="",FALSE(),IF(COUNTIF(' PROJETO'!$B$14:$B$16,$D2138)=0,FALSE(),IFERROR(INDEX(' PROJETO'!$C$14:$C$16,MATCH($D2138,' PROJETO'!$B$14:$B$16,0))&lt;&gt;"Sim",FALSE()))),"A prática informada no item não foi selecionada na aba Projeto.",IF(AND(MAX($I2138,$L2138,$O2138,$R2138,$U2138,$X2138)&gt;'CONFG.  LISTAS'!$F$4,NOT(OR($Z2138&lt;&gt;"",$AA2138&lt;&gt;""))),"Memorial de cálculo ou anexo obrigatório não informado para item acima do limite.",IF(OR(AND($G2138&lt;&gt;"",$H2138&lt;&gt;"",OR($G2138&lt;=0,$H2138&lt;=0)),AND($J2138&lt;&gt;"",$K2138&lt;&gt;"",OR($J2138&lt;=0,$K2138&lt;=0)),AND($M2138&lt;&gt;"",$N2138&lt;&gt;"",OR($M2138&lt;=0,$N2138&lt;=0)),AND($P2138&lt;&gt;"",$Q2138&lt;&gt;"",OR($P2138&lt;=0,$Q2138&lt;=0)),AND($S2138&lt;&gt;"",$T2138&lt;&gt;"",OR($S2138&lt;=0,$T2138&lt;=0)),AND($V2138&lt;&gt;"",$W2138&lt;&gt;"",OR($V2138&lt;=0,$W2138&lt;=0))),"Revise os valores informados: valor unitário e quantidade devem ser maiores que zero.",IF(OR(AND($G2138="",$H2138&lt;&gt;""),AND($G2138&lt;&gt;"",$H2138=""),AND($J2138="",$K2138&lt;&gt;""),AND($J2138&lt;&gt;"",$K2138=""),AND($M2138="",$N2138&lt;&gt;""),AND($M2138&lt;&gt;"",$N2138=""),AND($P2138="",$Q2138&lt;&gt;""),AND($P2138&lt;&gt;"",$Q2138=""),AND($S2138="",$T2138&lt;&gt;""),AND($S2138&lt;&gt;"",$T2138=""),AND($V2138="",$W2138&lt;&gt;""),AND($V2138&lt;&gt;"",$W2138="")),"Há ano preenchido parcialmente: "&amp;TRIM(IF(AND($G2138="",$H2138&lt;&gt;""),"Ano 1 (falta valor unitário); ","")&amp;IF(AND($G2138&lt;&gt;"",$H2138=""),"Ano 1 (falta quantidade); ","")&amp;IF(AND($J2138="",$K2138&lt;&gt;""),"Ano 2 (falta valor unitário); ","")&amp;IF(AND($J2138&lt;&gt;"",$K2138=""),"Ano 2 (falta quantidade); ","")&amp;IF(AND($M2138="",$N2138&lt;&gt;""),"Ano 3 (falta valor unitário); ","")&amp;IF(AND($M2138&lt;&gt;"",$N2138=""),"Ano 3 (falta quantidade); ","")&amp;IF(AND($P2138="",$Q2138&lt;&gt;""),"Ano 4 (falta valor unitário); ","")&amp;IF(AND($P2138&lt;&gt;"",$Q2138=""),"Ano 4 (falta quantidade); ","")&amp;IF(AND($S2138="",$T2138&lt;&gt;""),"Ano 5 (falta valor unitário); ","")&amp;IF(AND($S2138&lt;&gt;"",$T2138=""),"Ano 5 (falta quantidade); ","")&amp;IF(AND($V2138="",$W2138&lt;&gt;""),"Ano 6 (falta valor unitário); ","")&amp;IF(AND($V2138&lt;&gt;"",$W2138=""),"Ano 6 (falta quantidade); ","")), IF(NOT(OR(AND($G2138&lt;&gt;"",$H2138&lt;&gt;""),AND($J2138&lt;&gt;"",$K2138&lt;&gt;""),AND($M2138&lt;&gt;"",$N2138&lt;&gt;""),AND($P2138&lt;&gt;"",$Q2138&lt;&gt;""),AND($S2138&lt;&gt;"",$T2138&lt;&gt;""),AND($V2138&lt;&gt;"",$W2138&lt;&gt;""))),"Informe pelo menos um ano completo com valor unitário e quantidade.",IF(AND($C2138&lt;&gt;"",$E2138&lt;&gt;"",LEFT(TRIM($C2138),1)&lt;&gt;LEFT(TRIM($E2138),1)),"Categoria e tipo estão incompatíveis.",IF(IF(OR($E2138="",$F2138=""),FALSE(),IFERROR(COUNTIF(INDIRECT("UNITS_"&amp;SUBSTITUTE(LEFT($E2138,FIND(" ",$E2138&amp;" ")-1),".","_")),$F2138)=0,TRUE())),"Unidade incompatível com o tipo selecionado.",IF(OR(AND(ISNUMBER(SEARCH("comunic",LOWER($B2138))),LEFT($E2138,3)&lt;&gt;"4.4"),AND(ISNUMBER(SEARCH("monitor",LOWER($B2138))),NOT(OR(LEFT($E2138,3)="1.5",LEFT($E2138,3)="2.5")))),"Revise a classificação do item conforme as regras de preenchimento.",IF(AND($B2138&lt;&gt;"",OR(ISNUMBER(SEARCH("outro",LOWER($B2138))),ISNUMBER(SEARCH("divers",LOWER($B2138))),ISNUMBER(SEARCH("kit",LOWER($B2138))),ISNUMBER(SEARCH("ferrament",LOWER($B2138))),ISNUMBER(SEARCH("epi",LOWER($B2138)))),NOT(OR($Z2138&lt;&gt;"",$AA2138&lt;&gt;""))),"Descrição muito genérica: detalhe melhor o item e registre o racional no memorial ou em anexo.",IF(AND($Y2138=0,$B2138&lt;&gt;"",OR($G2138&lt;&gt;"",$H2138&lt;&gt;"",$J2138&lt;&gt;"",$K2138&lt;&gt;"",$M2138&lt;&gt;"",$N2138&lt;&gt;"",$P2138&lt;&gt;"",$Q2138&lt;&gt;"",$S2138&lt;&gt;"",$T2138&lt;&gt;"",$V2138&lt;&gt;"",$W2138&lt;&gt;"")),"O item possui dados lançados, mas o total está zerado. Revise os valores informados.","")))))))))))))))</f>
        <v/>
      </c>
    </row>
    <row r="2139" spans="1:35" ht="14.25" customHeight="1" x14ac:dyDescent="0.25">
      <c r="A2139" s="57" t="str">
        <f t="shared" si="429"/>
        <v/>
      </c>
      <c r="B2139" s="61"/>
      <c r="C2139" s="61"/>
      <c r="D2139" s="58"/>
      <c r="E2139" s="61"/>
      <c r="F2139" s="61"/>
      <c r="G2139" s="272"/>
      <c r="H2139" s="62"/>
      <c r="I2139" s="273">
        <f t="shared" si="430"/>
        <v>0</v>
      </c>
      <c r="J2139" s="272"/>
      <c r="K2139" s="62"/>
      <c r="L2139" s="270">
        <f t="shared" si="431"/>
        <v>0</v>
      </c>
      <c r="M2139" s="272"/>
      <c r="N2139" s="62"/>
      <c r="O2139" s="270">
        <f t="shared" si="432"/>
        <v>0</v>
      </c>
      <c r="P2139" s="272"/>
      <c r="Q2139" s="62"/>
      <c r="R2139" s="271">
        <f t="shared" si="433"/>
        <v>0</v>
      </c>
      <c r="S2139" s="272"/>
      <c r="T2139" s="62"/>
      <c r="U2139" s="270">
        <f t="shared" si="434"/>
        <v>0</v>
      </c>
      <c r="V2139" s="272"/>
      <c r="W2139" s="62"/>
      <c r="X2139" s="270">
        <f t="shared" si="435"/>
        <v>0</v>
      </c>
      <c r="Y2139" s="270">
        <f t="shared" si="436"/>
        <v>0</v>
      </c>
      <c r="Z2139" s="61"/>
      <c r="AA2139" s="61"/>
      <c r="AB2139" s="60" t="str">
        <f t="shared" si="437"/>
        <v/>
      </c>
      <c r="AC2139" s="21" t="b">
        <f t="shared" si="438"/>
        <v>0</v>
      </c>
      <c r="AD2139" s="21" t="b">
        <f t="shared" si="439"/>
        <v>0</v>
      </c>
      <c r="AE2139" s="21" t="b">
        <f t="shared" si="440"/>
        <v>0</v>
      </c>
      <c r="AF2139" s="21" t="b">
        <f ca="1">OR(AND($AC2139,NOT($AD2139)),AND($AC2139,OR(AND($G2139="",$H2139&lt;&gt;""),AND($G2139&lt;&gt;"",$H2139=""),AND($J2139="",$K2139&lt;&gt;""),AND($J2139&lt;&gt;"",$K2139=""),AND($M2139="",$N2139&lt;&gt;""),AND($M2139&lt;&gt;"",$N2139=""),AND($P2139="",$Q2139&lt;&gt;""),AND($P2139&lt;&gt;"",$Q2139=""),AND($S2139="",$T2139&lt;&gt;""),AND($S2139&lt;&gt;"",$T2139=""),AND($V2139="",$W2139&lt;&gt;""),AND($V2139&lt;&gt;"",$W2139=""))),AND($C2139&lt;&gt;"",$E2139&lt;&gt;"",LEFT(TRIM($C2139),1)&lt;&gt;LEFT(TRIM($E2139),1)),IF(OR($E2139="",$F2139=""),FALSE(),IFERROR(COUNTIF(INDIRECT("UNITS_"&amp;SUBSTITUTE(LEFT($E2139,FIND(" ",$E2139&amp;" ")-1),".","_")),$F2139)=0,TRUE())),AND($B2139&lt;&gt;"",OR(ISNUMBER(SEARCH("outro",LOWER($B2139))),ISNUMBER(SEARCH("divers",LOWER($B2139))),ISNUMBER(SEARCH("etc",LOWER($B2139))))),OR(AND(ISNUMBER(SEARCH("comunic",LOWER($B2139))),LEFT($E2139,3)&lt;&gt;"4.4"),AND(ISNUMBER(SEARCH("monitor",LOWER($B2139))),NOT(OR(LEFT($E2139,3)="1.5",LEFT($E2139,3)="2.5")))),AND($B2139&lt;&gt;"",OR(LEFT($C2139,1)="1",LEFT($C2139,1)="2"),$D2139=""),AND($D2139&lt;&gt;"",NOT(OR(LEFT($C2139,1)="1",LEFT($C2139,1)="2"))),AND($D2139&lt;&gt;"",COUNTIF(' PROJETO'!$B$14:$B$16,$D2139)=0),IF($D2139="",FALSE(),IF(COUNTIF(' PROJETO'!$B$14:$B$16,$D2139)=0,FALSE(),IFERROR(INDEX(' PROJETO'!$C$14:$C$16,MATCH($D2139,' PROJETO'!$B$14:$B$16,0))&lt;&gt;"Sim",FALSE()))))</f>
        <v>0</v>
      </c>
      <c r="AG2139" s="21" t="b">
        <f>AND($AC2139,$Y2139&gt;'CONFG.  LISTAS'!$F$4,$Z2139="",$AA2139="")</f>
        <v>0</v>
      </c>
      <c r="AH2139" s="21" t="str">
        <f t="shared" si="441"/>
        <v/>
      </c>
      <c r="AI2139" s="43" t="str">
        <f ca="1">IF(NOT($AC2139),"",IF(OR($B2139="",$C2139="",$E2139="",$F2139=""),"Preencha descrição, categoria, tipo e unidade.",IF(AND($B2139&lt;&gt;"",OR(LEFT($C2139,1)="1",LEFT($C2139,1)="2"),$D2139=""),"Informe a prática de restauração para itens diretos.",IF(AND($D2139&lt;&gt;"",NOT(OR(LEFT($C2139,1)="1",LEFT($C2139,1)="2"))),"Custos indiretos não devem pertencer a uma prática específica.",IF(AND($D2139&lt;&gt;"",COUNTIF(' PROJETO'!$B$14:$B$16,$D2139)=0),"Prática de restauração inválida ou não cadastrada.",IF(IF($D2139="",FALSE(),IF(COUNTIF(' PROJETO'!$B$14:$B$16,$D2139)=0,FALSE(),IFERROR(INDEX(' PROJETO'!$C$14:$C$16,MATCH($D2139,' PROJETO'!$B$14:$B$16,0))&lt;&gt;"Sim",FALSE()))),"A prática informada no item não foi selecionada na aba Projeto.",IF(AND(MAX($I2139,$L2139,$O2139,$R2139,$U2139,$X2139)&gt;'CONFG.  LISTAS'!$F$4,NOT(OR($Z2139&lt;&gt;"",$AA2139&lt;&gt;""))),"Memorial de cálculo ou anexo obrigatório não informado para item acima do limite.",IF(OR(AND($G2139&lt;&gt;"",$H2139&lt;&gt;"",OR($G2139&lt;=0,$H2139&lt;=0)),AND($J2139&lt;&gt;"",$K2139&lt;&gt;"",OR($J2139&lt;=0,$K2139&lt;=0)),AND($M2139&lt;&gt;"",$N2139&lt;&gt;"",OR($M2139&lt;=0,$N2139&lt;=0)),AND($P2139&lt;&gt;"",$Q2139&lt;&gt;"",OR($P2139&lt;=0,$Q2139&lt;=0)),AND($S2139&lt;&gt;"",$T2139&lt;&gt;"",OR($S2139&lt;=0,$T2139&lt;=0)),AND($V2139&lt;&gt;"",$W2139&lt;&gt;"",OR($V2139&lt;=0,$W2139&lt;=0))),"Revise os valores informados: valor unitário e quantidade devem ser maiores que zero.",IF(OR(AND($G2139="",$H2139&lt;&gt;""),AND($G2139&lt;&gt;"",$H2139=""),AND($J2139="",$K2139&lt;&gt;""),AND($J2139&lt;&gt;"",$K2139=""),AND($M2139="",$N2139&lt;&gt;""),AND($M2139&lt;&gt;"",$N2139=""),AND($P2139="",$Q2139&lt;&gt;""),AND($P2139&lt;&gt;"",$Q2139=""),AND($S2139="",$T2139&lt;&gt;""),AND($S2139&lt;&gt;"",$T2139=""),AND($V2139="",$W2139&lt;&gt;""),AND($V2139&lt;&gt;"",$W2139="")),"Há ano preenchido parcialmente: "&amp;TRIM(IF(AND($G2139="",$H2139&lt;&gt;""),"Ano 1 (falta valor unitário); ","")&amp;IF(AND($G2139&lt;&gt;"",$H2139=""),"Ano 1 (falta quantidade); ","")&amp;IF(AND($J2139="",$K2139&lt;&gt;""),"Ano 2 (falta valor unitário); ","")&amp;IF(AND($J2139&lt;&gt;"",$K2139=""),"Ano 2 (falta quantidade); ","")&amp;IF(AND($M2139="",$N2139&lt;&gt;""),"Ano 3 (falta valor unitário); ","")&amp;IF(AND($M2139&lt;&gt;"",$N2139=""),"Ano 3 (falta quantidade); ","")&amp;IF(AND($P2139="",$Q2139&lt;&gt;""),"Ano 4 (falta valor unitário); ","")&amp;IF(AND($P2139&lt;&gt;"",$Q2139=""),"Ano 4 (falta quantidade); ","")&amp;IF(AND($S2139="",$T2139&lt;&gt;""),"Ano 5 (falta valor unitário); ","")&amp;IF(AND($S2139&lt;&gt;"",$T2139=""),"Ano 5 (falta quantidade); ","")&amp;IF(AND($V2139="",$W2139&lt;&gt;""),"Ano 6 (falta valor unitário); ","")&amp;IF(AND($V2139&lt;&gt;"",$W2139=""),"Ano 6 (falta quantidade); ","")), IF(NOT(OR(AND($G2139&lt;&gt;"",$H2139&lt;&gt;""),AND($J2139&lt;&gt;"",$K2139&lt;&gt;""),AND($M2139&lt;&gt;"",$N2139&lt;&gt;""),AND($P2139&lt;&gt;"",$Q2139&lt;&gt;""),AND($S2139&lt;&gt;"",$T2139&lt;&gt;""),AND($V2139&lt;&gt;"",$W2139&lt;&gt;""))),"Informe pelo menos um ano completo com valor unitário e quantidade.",IF(AND($C2139&lt;&gt;"",$E2139&lt;&gt;"",LEFT(TRIM($C2139),1)&lt;&gt;LEFT(TRIM($E2139),1)),"Categoria e tipo estão incompatíveis.",IF(IF(OR($E2139="",$F2139=""),FALSE(),IFERROR(COUNTIF(INDIRECT("UNITS_"&amp;SUBSTITUTE(LEFT($E2139,FIND(" ",$E2139&amp;" ")-1),".","_")),$F2139)=0,TRUE())),"Unidade incompatível com o tipo selecionado.",IF(OR(AND(ISNUMBER(SEARCH("comunic",LOWER($B2139))),LEFT($E2139,3)&lt;&gt;"4.4"),AND(ISNUMBER(SEARCH("monitor",LOWER($B2139))),NOT(OR(LEFT($E2139,3)="1.5",LEFT($E2139,3)="2.5")))),"Revise a classificação do item conforme as regras de preenchimento.",IF(AND($B2139&lt;&gt;"",OR(ISNUMBER(SEARCH("outro",LOWER($B2139))),ISNUMBER(SEARCH("divers",LOWER($B2139))),ISNUMBER(SEARCH("kit",LOWER($B2139))),ISNUMBER(SEARCH("ferrament",LOWER($B2139))),ISNUMBER(SEARCH("epi",LOWER($B2139)))),NOT(OR($Z2139&lt;&gt;"",$AA2139&lt;&gt;""))),"Descrição muito genérica: detalhe melhor o item e registre o racional no memorial ou em anexo.",IF(AND($Y2139=0,$B2139&lt;&gt;"",OR($G2139&lt;&gt;"",$H2139&lt;&gt;"",$J2139&lt;&gt;"",$K2139&lt;&gt;"",$M2139&lt;&gt;"",$N2139&lt;&gt;"",$P2139&lt;&gt;"",$Q2139&lt;&gt;"",$S2139&lt;&gt;"",$T2139&lt;&gt;"",$V2139&lt;&gt;"",$W2139&lt;&gt;"")),"O item possui dados lançados, mas o total está zerado. Revise os valores informados.","")))))))))))))))</f>
        <v/>
      </c>
    </row>
    <row r="2140" spans="1:35" ht="14.25" customHeight="1" x14ac:dyDescent="0.25">
      <c r="A2140" s="57" t="str">
        <f t="shared" si="429"/>
        <v/>
      </c>
      <c r="B2140" s="58"/>
      <c r="C2140" s="58"/>
      <c r="D2140" s="58"/>
      <c r="E2140" s="58"/>
      <c r="F2140" s="58"/>
      <c r="G2140" s="269"/>
      <c r="H2140" s="59"/>
      <c r="I2140" s="273">
        <f t="shared" si="430"/>
        <v>0</v>
      </c>
      <c r="J2140" s="269"/>
      <c r="K2140" s="59"/>
      <c r="L2140" s="270">
        <f t="shared" si="431"/>
        <v>0</v>
      </c>
      <c r="M2140" s="269"/>
      <c r="N2140" s="59"/>
      <c r="O2140" s="270">
        <f t="shared" si="432"/>
        <v>0</v>
      </c>
      <c r="P2140" s="269"/>
      <c r="Q2140" s="59"/>
      <c r="R2140" s="271">
        <f t="shared" si="433"/>
        <v>0</v>
      </c>
      <c r="S2140" s="269"/>
      <c r="T2140" s="59"/>
      <c r="U2140" s="270">
        <f t="shared" si="434"/>
        <v>0</v>
      </c>
      <c r="V2140" s="269"/>
      <c r="W2140" s="59"/>
      <c r="X2140" s="270">
        <f t="shared" si="435"/>
        <v>0</v>
      </c>
      <c r="Y2140" s="270">
        <f t="shared" si="436"/>
        <v>0</v>
      </c>
      <c r="Z2140" s="58"/>
      <c r="AA2140" s="58"/>
      <c r="AB2140" s="60" t="str">
        <f t="shared" si="437"/>
        <v/>
      </c>
      <c r="AC2140" s="21" t="b">
        <f t="shared" si="438"/>
        <v>0</v>
      </c>
      <c r="AD2140" s="21" t="b">
        <f t="shared" si="439"/>
        <v>0</v>
      </c>
      <c r="AE2140" s="21" t="b">
        <f t="shared" si="440"/>
        <v>0</v>
      </c>
      <c r="AF2140" s="21" t="b">
        <f ca="1">OR(AND($AC2140,NOT($AD2140)),AND($AC2140,OR(AND($G2140="",$H2140&lt;&gt;""),AND($G2140&lt;&gt;"",$H2140=""),AND($J2140="",$K2140&lt;&gt;""),AND($J2140&lt;&gt;"",$K2140=""),AND($M2140="",$N2140&lt;&gt;""),AND($M2140&lt;&gt;"",$N2140=""),AND($P2140="",$Q2140&lt;&gt;""),AND($P2140&lt;&gt;"",$Q2140=""),AND($S2140="",$T2140&lt;&gt;""),AND($S2140&lt;&gt;"",$T2140=""),AND($V2140="",$W2140&lt;&gt;""),AND($V2140&lt;&gt;"",$W2140=""))),AND($C2140&lt;&gt;"",$E2140&lt;&gt;"",LEFT(TRIM($C2140),1)&lt;&gt;LEFT(TRIM($E2140),1)),IF(OR($E2140="",$F2140=""),FALSE(),IFERROR(COUNTIF(INDIRECT("UNITS_"&amp;SUBSTITUTE(LEFT($E2140,FIND(" ",$E2140&amp;" ")-1),".","_")),$F2140)=0,TRUE())),AND($B2140&lt;&gt;"",OR(ISNUMBER(SEARCH("outro",LOWER($B2140))),ISNUMBER(SEARCH("divers",LOWER($B2140))),ISNUMBER(SEARCH("etc",LOWER($B2140))))),OR(AND(ISNUMBER(SEARCH("comunic",LOWER($B2140))),LEFT($E2140,3)&lt;&gt;"4.4"),AND(ISNUMBER(SEARCH("monitor",LOWER($B2140))),NOT(OR(LEFT($E2140,3)="1.5",LEFT($E2140,3)="2.5")))),AND($B2140&lt;&gt;"",OR(LEFT($C2140,1)="1",LEFT($C2140,1)="2"),$D2140=""),AND($D2140&lt;&gt;"",NOT(OR(LEFT($C2140,1)="1",LEFT($C2140,1)="2"))),AND($D2140&lt;&gt;"",COUNTIF(' PROJETO'!$B$14:$B$16,$D2140)=0),IF($D2140="",FALSE(),IF(COUNTIF(' PROJETO'!$B$14:$B$16,$D2140)=0,FALSE(),IFERROR(INDEX(' PROJETO'!$C$14:$C$16,MATCH($D2140,' PROJETO'!$B$14:$B$16,0))&lt;&gt;"Sim",FALSE()))))</f>
        <v>0</v>
      </c>
      <c r="AG2140" s="21" t="b">
        <f>AND($AC2140,$Y2140&gt;'CONFG.  LISTAS'!$F$4,$Z2140="",$AA2140="")</f>
        <v>0</v>
      </c>
      <c r="AH2140" s="21" t="str">
        <f t="shared" si="441"/>
        <v/>
      </c>
      <c r="AI2140" s="43" t="str">
        <f ca="1">IF(NOT($AC2140),"",IF(OR($B2140="",$C2140="",$E2140="",$F2140=""),"Preencha descrição, categoria, tipo e unidade.",IF(AND($B2140&lt;&gt;"",OR(LEFT($C2140,1)="1",LEFT($C2140,1)="2"),$D2140=""),"Informe a prática de restauração para itens diretos.",IF(AND($D2140&lt;&gt;"",NOT(OR(LEFT($C2140,1)="1",LEFT($C2140,1)="2"))),"Custos indiretos não devem pertencer a uma prática específica.",IF(AND($D2140&lt;&gt;"",COUNTIF(' PROJETO'!$B$14:$B$16,$D2140)=0),"Prática de restauração inválida ou não cadastrada.",IF(IF($D2140="",FALSE(),IF(COUNTIF(' PROJETO'!$B$14:$B$16,$D2140)=0,FALSE(),IFERROR(INDEX(' PROJETO'!$C$14:$C$16,MATCH($D2140,' PROJETO'!$B$14:$B$16,0))&lt;&gt;"Sim",FALSE()))),"A prática informada no item não foi selecionada na aba Projeto.",IF(AND(MAX($I2140,$L2140,$O2140,$R2140,$U2140,$X2140)&gt;'CONFG.  LISTAS'!$F$4,NOT(OR($Z2140&lt;&gt;"",$AA2140&lt;&gt;""))),"Memorial de cálculo ou anexo obrigatório não informado para item acima do limite.",IF(OR(AND($G2140&lt;&gt;"",$H2140&lt;&gt;"",OR($G2140&lt;=0,$H2140&lt;=0)),AND($J2140&lt;&gt;"",$K2140&lt;&gt;"",OR($J2140&lt;=0,$K2140&lt;=0)),AND($M2140&lt;&gt;"",$N2140&lt;&gt;"",OR($M2140&lt;=0,$N2140&lt;=0)),AND($P2140&lt;&gt;"",$Q2140&lt;&gt;"",OR($P2140&lt;=0,$Q2140&lt;=0)),AND($S2140&lt;&gt;"",$T2140&lt;&gt;"",OR($S2140&lt;=0,$T2140&lt;=0)),AND($V2140&lt;&gt;"",$W2140&lt;&gt;"",OR($V2140&lt;=0,$W2140&lt;=0))),"Revise os valores informados: valor unitário e quantidade devem ser maiores que zero.",IF(OR(AND($G2140="",$H2140&lt;&gt;""),AND($G2140&lt;&gt;"",$H2140=""),AND($J2140="",$K2140&lt;&gt;""),AND($J2140&lt;&gt;"",$K2140=""),AND($M2140="",$N2140&lt;&gt;""),AND($M2140&lt;&gt;"",$N2140=""),AND($P2140="",$Q2140&lt;&gt;""),AND($P2140&lt;&gt;"",$Q2140=""),AND($S2140="",$T2140&lt;&gt;""),AND($S2140&lt;&gt;"",$T2140=""),AND($V2140="",$W2140&lt;&gt;""),AND($V2140&lt;&gt;"",$W2140="")),"Há ano preenchido parcialmente: "&amp;TRIM(IF(AND($G2140="",$H2140&lt;&gt;""),"Ano 1 (falta valor unitário); ","")&amp;IF(AND($G2140&lt;&gt;"",$H2140=""),"Ano 1 (falta quantidade); ","")&amp;IF(AND($J2140="",$K2140&lt;&gt;""),"Ano 2 (falta valor unitário); ","")&amp;IF(AND($J2140&lt;&gt;"",$K2140=""),"Ano 2 (falta quantidade); ","")&amp;IF(AND($M2140="",$N2140&lt;&gt;""),"Ano 3 (falta valor unitário); ","")&amp;IF(AND($M2140&lt;&gt;"",$N2140=""),"Ano 3 (falta quantidade); ","")&amp;IF(AND($P2140="",$Q2140&lt;&gt;""),"Ano 4 (falta valor unitário); ","")&amp;IF(AND($P2140&lt;&gt;"",$Q2140=""),"Ano 4 (falta quantidade); ","")&amp;IF(AND($S2140="",$T2140&lt;&gt;""),"Ano 5 (falta valor unitário); ","")&amp;IF(AND($S2140&lt;&gt;"",$T2140=""),"Ano 5 (falta quantidade); ","")&amp;IF(AND($V2140="",$W2140&lt;&gt;""),"Ano 6 (falta valor unitário); ","")&amp;IF(AND($V2140&lt;&gt;"",$W2140=""),"Ano 6 (falta quantidade); ","")), IF(NOT(OR(AND($G2140&lt;&gt;"",$H2140&lt;&gt;""),AND($J2140&lt;&gt;"",$K2140&lt;&gt;""),AND($M2140&lt;&gt;"",$N2140&lt;&gt;""),AND($P2140&lt;&gt;"",$Q2140&lt;&gt;""),AND($S2140&lt;&gt;"",$T2140&lt;&gt;""),AND($V2140&lt;&gt;"",$W2140&lt;&gt;""))),"Informe pelo menos um ano completo com valor unitário e quantidade.",IF(AND($C2140&lt;&gt;"",$E2140&lt;&gt;"",LEFT(TRIM($C2140),1)&lt;&gt;LEFT(TRIM($E2140),1)),"Categoria e tipo estão incompatíveis.",IF(IF(OR($E2140="",$F2140=""),FALSE(),IFERROR(COUNTIF(INDIRECT("UNITS_"&amp;SUBSTITUTE(LEFT($E2140,FIND(" ",$E2140&amp;" ")-1),".","_")),$F2140)=0,TRUE())),"Unidade incompatível com o tipo selecionado.",IF(OR(AND(ISNUMBER(SEARCH("comunic",LOWER($B2140))),LEFT($E2140,3)&lt;&gt;"4.4"),AND(ISNUMBER(SEARCH("monitor",LOWER($B2140))),NOT(OR(LEFT($E2140,3)="1.5",LEFT($E2140,3)="2.5")))),"Revise a classificação do item conforme as regras de preenchimento.",IF(AND($B2140&lt;&gt;"",OR(ISNUMBER(SEARCH("outro",LOWER($B2140))),ISNUMBER(SEARCH("divers",LOWER($B2140))),ISNUMBER(SEARCH("kit",LOWER($B2140))),ISNUMBER(SEARCH("ferrament",LOWER($B2140))),ISNUMBER(SEARCH("epi",LOWER($B2140)))),NOT(OR($Z2140&lt;&gt;"",$AA2140&lt;&gt;""))),"Descrição muito genérica: detalhe melhor o item e registre o racional no memorial ou em anexo.",IF(AND($Y2140=0,$B2140&lt;&gt;"",OR($G2140&lt;&gt;"",$H2140&lt;&gt;"",$J2140&lt;&gt;"",$K2140&lt;&gt;"",$M2140&lt;&gt;"",$N2140&lt;&gt;"",$P2140&lt;&gt;"",$Q2140&lt;&gt;"",$S2140&lt;&gt;"",$T2140&lt;&gt;"",$V2140&lt;&gt;"",$W2140&lt;&gt;"")),"O item possui dados lançados, mas o total está zerado. Revise os valores informados.","")))))))))))))))</f>
        <v/>
      </c>
    </row>
    <row r="2141" spans="1:35" ht="14.25" customHeight="1" x14ac:dyDescent="0.25">
      <c r="A2141" s="57" t="str">
        <f t="shared" si="429"/>
        <v/>
      </c>
      <c r="B2141" s="61"/>
      <c r="C2141" s="61"/>
      <c r="D2141" s="58"/>
      <c r="E2141" s="61"/>
      <c r="F2141" s="61"/>
      <c r="G2141" s="272"/>
      <c r="H2141" s="62"/>
      <c r="I2141" s="273">
        <f t="shared" si="430"/>
        <v>0</v>
      </c>
      <c r="J2141" s="272"/>
      <c r="K2141" s="62"/>
      <c r="L2141" s="270">
        <f t="shared" si="431"/>
        <v>0</v>
      </c>
      <c r="M2141" s="272"/>
      <c r="N2141" s="62"/>
      <c r="O2141" s="270">
        <f t="shared" si="432"/>
        <v>0</v>
      </c>
      <c r="P2141" s="272"/>
      <c r="Q2141" s="62"/>
      <c r="R2141" s="271">
        <f t="shared" si="433"/>
        <v>0</v>
      </c>
      <c r="S2141" s="272"/>
      <c r="T2141" s="62"/>
      <c r="U2141" s="270">
        <f t="shared" si="434"/>
        <v>0</v>
      </c>
      <c r="V2141" s="272"/>
      <c r="W2141" s="62"/>
      <c r="X2141" s="270">
        <f t="shared" si="435"/>
        <v>0</v>
      </c>
      <c r="Y2141" s="270">
        <f t="shared" si="436"/>
        <v>0</v>
      </c>
      <c r="Z2141" s="61"/>
      <c r="AA2141" s="61"/>
      <c r="AB2141" s="60" t="str">
        <f t="shared" si="437"/>
        <v/>
      </c>
      <c r="AC2141" s="21" t="b">
        <f t="shared" si="438"/>
        <v>0</v>
      </c>
      <c r="AD2141" s="21" t="b">
        <f t="shared" si="439"/>
        <v>0</v>
      </c>
      <c r="AE2141" s="21" t="b">
        <f t="shared" si="440"/>
        <v>0</v>
      </c>
      <c r="AF2141" s="21" t="b">
        <f ca="1">OR(AND($AC2141,NOT($AD2141)),AND($AC2141,OR(AND($G2141="",$H2141&lt;&gt;""),AND($G2141&lt;&gt;"",$H2141=""),AND($J2141="",$K2141&lt;&gt;""),AND($J2141&lt;&gt;"",$K2141=""),AND($M2141="",$N2141&lt;&gt;""),AND($M2141&lt;&gt;"",$N2141=""),AND($P2141="",$Q2141&lt;&gt;""),AND($P2141&lt;&gt;"",$Q2141=""),AND($S2141="",$T2141&lt;&gt;""),AND($S2141&lt;&gt;"",$T2141=""),AND($V2141="",$W2141&lt;&gt;""),AND($V2141&lt;&gt;"",$W2141=""))),AND($C2141&lt;&gt;"",$E2141&lt;&gt;"",LEFT(TRIM($C2141),1)&lt;&gt;LEFT(TRIM($E2141),1)),IF(OR($E2141="",$F2141=""),FALSE(),IFERROR(COUNTIF(INDIRECT("UNITS_"&amp;SUBSTITUTE(LEFT($E2141,FIND(" ",$E2141&amp;" ")-1),".","_")),$F2141)=0,TRUE())),AND($B2141&lt;&gt;"",OR(ISNUMBER(SEARCH("outro",LOWER($B2141))),ISNUMBER(SEARCH("divers",LOWER($B2141))),ISNUMBER(SEARCH("etc",LOWER($B2141))))),OR(AND(ISNUMBER(SEARCH("comunic",LOWER($B2141))),LEFT($E2141,3)&lt;&gt;"4.4"),AND(ISNUMBER(SEARCH("monitor",LOWER($B2141))),NOT(OR(LEFT($E2141,3)="1.5",LEFT($E2141,3)="2.5")))),AND($B2141&lt;&gt;"",OR(LEFT($C2141,1)="1",LEFT($C2141,1)="2"),$D2141=""),AND($D2141&lt;&gt;"",NOT(OR(LEFT($C2141,1)="1",LEFT($C2141,1)="2"))),AND($D2141&lt;&gt;"",COUNTIF(' PROJETO'!$B$14:$B$16,$D2141)=0),IF($D2141="",FALSE(),IF(COUNTIF(' PROJETO'!$B$14:$B$16,$D2141)=0,FALSE(),IFERROR(INDEX(' PROJETO'!$C$14:$C$16,MATCH($D2141,' PROJETO'!$B$14:$B$16,0))&lt;&gt;"Sim",FALSE()))))</f>
        <v>0</v>
      </c>
      <c r="AG2141" s="21" t="b">
        <f>AND($AC2141,$Y2141&gt;'CONFG.  LISTAS'!$F$4,$Z2141="",$AA2141="")</f>
        <v>0</v>
      </c>
      <c r="AH2141" s="21" t="str">
        <f t="shared" si="441"/>
        <v/>
      </c>
      <c r="AI2141" s="43" t="str">
        <f ca="1">IF(NOT($AC2141),"",IF(OR($B2141="",$C2141="",$E2141="",$F2141=""),"Preencha descrição, categoria, tipo e unidade.",IF(AND($B2141&lt;&gt;"",OR(LEFT($C2141,1)="1",LEFT($C2141,1)="2"),$D2141=""),"Informe a prática de restauração para itens diretos.",IF(AND($D2141&lt;&gt;"",NOT(OR(LEFT($C2141,1)="1",LEFT($C2141,1)="2"))),"Custos indiretos não devem pertencer a uma prática específica.",IF(AND($D2141&lt;&gt;"",COUNTIF(' PROJETO'!$B$14:$B$16,$D2141)=0),"Prática de restauração inválida ou não cadastrada.",IF(IF($D2141="",FALSE(),IF(COUNTIF(' PROJETO'!$B$14:$B$16,$D2141)=0,FALSE(),IFERROR(INDEX(' PROJETO'!$C$14:$C$16,MATCH($D2141,' PROJETO'!$B$14:$B$16,0))&lt;&gt;"Sim",FALSE()))),"A prática informada no item não foi selecionada na aba Projeto.",IF(AND(MAX($I2141,$L2141,$O2141,$R2141,$U2141,$X2141)&gt;'CONFG.  LISTAS'!$F$4,NOT(OR($Z2141&lt;&gt;"",$AA2141&lt;&gt;""))),"Memorial de cálculo ou anexo obrigatório não informado para item acima do limite.",IF(OR(AND($G2141&lt;&gt;"",$H2141&lt;&gt;"",OR($G2141&lt;=0,$H2141&lt;=0)),AND($J2141&lt;&gt;"",$K2141&lt;&gt;"",OR($J2141&lt;=0,$K2141&lt;=0)),AND($M2141&lt;&gt;"",$N2141&lt;&gt;"",OR($M2141&lt;=0,$N2141&lt;=0)),AND($P2141&lt;&gt;"",$Q2141&lt;&gt;"",OR($P2141&lt;=0,$Q2141&lt;=0)),AND($S2141&lt;&gt;"",$T2141&lt;&gt;"",OR($S2141&lt;=0,$T2141&lt;=0)),AND($V2141&lt;&gt;"",$W2141&lt;&gt;"",OR($V2141&lt;=0,$W2141&lt;=0))),"Revise os valores informados: valor unitário e quantidade devem ser maiores que zero.",IF(OR(AND($G2141="",$H2141&lt;&gt;""),AND($G2141&lt;&gt;"",$H2141=""),AND($J2141="",$K2141&lt;&gt;""),AND($J2141&lt;&gt;"",$K2141=""),AND($M2141="",$N2141&lt;&gt;""),AND($M2141&lt;&gt;"",$N2141=""),AND($P2141="",$Q2141&lt;&gt;""),AND($P2141&lt;&gt;"",$Q2141=""),AND($S2141="",$T2141&lt;&gt;""),AND($S2141&lt;&gt;"",$T2141=""),AND($V2141="",$W2141&lt;&gt;""),AND($V2141&lt;&gt;"",$W2141="")),"Há ano preenchido parcialmente: "&amp;TRIM(IF(AND($G2141="",$H2141&lt;&gt;""),"Ano 1 (falta valor unitário); ","")&amp;IF(AND($G2141&lt;&gt;"",$H2141=""),"Ano 1 (falta quantidade); ","")&amp;IF(AND($J2141="",$K2141&lt;&gt;""),"Ano 2 (falta valor unitário); ","")&amp;IF(AND($J2141&lt;&gt;"",$K2141=""),"Ano 2 (falta quantidade); ","")&amp;IF(AND($M2141="",$N2141&lt;&gt;""),"Ano 3 (falta valor unitário); ","")&amp;IF(AND($M2141&lt;&gt;"",$N2141=""),"Ano 3 (falta quantidade); ","")&amp;IF(AND($P2141="",$Q2141&lt;&gt;""),"Ano 4 (falta valor unitário); ","")&amp;IF(AND($P2141&lt;&gt;"",$Q2141=""),"Ano 4 (falta quantidade); ","")&amp;IF(AND($S2141="",$T2141&lt;&gt;""),"Ano 5 (falta valor unitário); ","")&amp;IF(AND($S2141&lt;&gt;"",$T2141=""),"Ano 5 (falta quantidade); ","")&amp;IF(AND($V2141="",$W2141&lt;&gt;""),"Ano 6 (falta valor unitário); ","")&amp;IF(AND($V2141&lt;&gt;"",$W2141=""),"Ano 6 (falta quantidade); ","")), IF(NOT(OR(AND($G2141&lt;&gt;"",$H2141&lt;&gt;""),AND($J2141&lt;&gt;"",$K2141&lt;&gt;""),AND($M2141&lt;&gt;"",$N2141&lt;&gt;""),AND($P2141&lt;&gt;"",$Q2141&lt;&gt;""),AND($S2141&lt;&gt;"",$T2141&lt;&gt;""),AND($V2141&lt;&gt;"",$W2141&lt;&gt;""))),"Informe pelo menos um ano completo com valor unitário e quantidade.",IF(AND($C2141&lt;&gt;"",$E2141&lt;&gt;"",LEFT(TRIM($C2141),1)&lt;&gt;LEFT(TRIM($E2141),1)),"Categoria e tipo estão incompatíveis.",IF(IF(OR($E2141="",$F2141=""),FALSE(),IFERROR(COUNTIF(INDIRECT("UNITS_"&amp;SUBSTITUTE(LEFT($E2141,FIND(" ",$E2141&amp;" ")-1),".","_")),$F2141)=0,TRUE())),"Unidade incompatível com o tipo selecionado.",IF(OR(AND(ISNUMBER(SEARCH("comunic",LOWER($B2141))),LEFT($E2141,3)&lt;&gt;"4.4"),AND(ISNUMBER(SEARCH("monitor",LOWER($B2141))),NOT(OR(LEFT($E2141,3)="1.5",LEFT($E2141,3)="2.5")))),"Revise a classificação do item conforme as regras de preenchimento.",IF(AND($B2141&lt;&gt;"",OR(ISNUMBER(SEARCH("outro",LOWER($B2141))),ISNUMBER(SEARCH("divers",LOWER($B2141))),ISNUMBER(SEARCH("kit",LOWER($B2141))),ISNUMBER(SEARCH("ferrament",LOWER($B2141))),ISNUMBER(SEARCH("epi",LOWER($B2141)))),NOT(OR($Z2141&lt;&gt;"",$AA2141&lt;&gt;""))),"Descrição muito genérica: detalhe melhor o item e registre o racional no memorial ou em anexo.",IF(AND($Y2141=0,$B2141&lt;&gt;"",OR($G2141&lt;&gt;"",$H2141&lt;&gt;"",$J2141&lt;&gt;"",$K2141&lt;&gt;"",$M2141&lt;&gt;"",$N2141&lt;&gt;"",$P2141&lt;&gt;"",$Q2141&lt;&gt;"",$S2141&lt;&gt;"",$T2141&lt;&gt;"",$V2141&lt;&gt;"",$W2141&lt;&gt;"")),"O item possui dados lançados, mas o total está zerado. Revise os valores informados.","")))))))))))))))</f>
        <v/>
      </c>
    </row>
    <row r="2142" spans="1:35" ht="14.25" customHeight="1" x14ac:dyDescent="0.25">
      <c r="A2142" s="57" t="str">
        <f t="shared" si="429"/>
        <v/>
      </c>
      <c r="B2142" s="58"/>
      <c r="C2142" s="58"/>
      <c r="D2142" s="58"/>
      <c r="E2142" s="58"/>
      <c r="F2142" s="58"/>
      <c r="G2142" s="269"/>
      <c r="H2142" s="59"/>
      <c r="I2142" s="273">
        <f t="shared" si="430"/>
        <v>0</v>
      </c>
      <c r="J2142" s="269"/>
      <c r="K2142" s="59"/>
      <c r="L2142" s="270">
        <f t="shared" si="431"/>
        <v>0</v>
      </c>
      <c r="M2142" s="269"/>
      <c r="N2142" s="59"/>
      <c r="O2142" s="270">
        <f t="shared" si="432"/>
        <v>0</v>
      </c>
      <c r="P2142" s="269"/>
      <c r="Q2142" s="59"/>
      <c r="R2142" s="271">
        <f t="shared" si="433"/>
        <v>0</v>
      </c>
      <c r="S2142" s="269"/>
      <c r="T2142" s="59"/>
      <c r="U2142" s="270">
        <f t="shared" si="434"/>
        <v>0</v>
      </c>
      <c r="V2142" s="269"/>
      <c r="W2142" s="59"/>
      <c r="X2142" s="270">
        <f t="shared" si="435"/>
        <v>0</v>
      </c>
      <c r="Y2142" s="270">
        <f t="shared" si="436"/>
        <v>0</v>
      </c>
      <c r="Z2142" s="58"/>
      <c r="AA2142" s="58"/>
      <c r="AB2142" s="60" t="str">
        <f t="shared" si="437"/>
        <v/>
      </c>
      <c r="AC2142" s="21" t="b">
        <f t="shared" si="438"/>
        <v>0</v>
      </c>
      <c r="AD2142" s="21" t="b">
        <f t="shared" si="439"/>
        <v>0</v>
      </c>
      <c r="AE2142" s="21" t="b">
        <f t="shared" si="440"/>
        <v>0</v>
      </c>
      <c r="AF2142" s="21" t="b">
        <f ca="1">OR(AND($AC2142,NOT($AD2142)),AND($AC2142,OR(AND($G2142="",$H2142&lt;&gt;""),AND($G2142&lt;&gt;"",$H2142=""),AND($J2142="",$K2142&lt;&gt;""),AND($J2142&lt;&gt;"",$K2142=""),AND($M2142="",$N2142&lt;&gt;""),AND($M2142&lt;&gt;"",$N2142=""),AND($P2142="",$Q2142&lt;&gt;""),AND($P2142&lt;&gt;"",$Q2142=""),AND($S2142="",$T2142&lt;&gt;""),AND($S2142&lt;&gt;"",$T2142=""),AND($V2142="",$W2142&lt;&gt;""),AND($V2142&lt;&gt;"",$W2142=""))),AND($C2142&lt;&gt;"",$E2142&lt;&gt;"",LEFT(TRIM($C2142),1)&lt;&gt;LEFT(TRIM($E2142),1)),IF(OR($E2142="",$F2142=""),FALSE(),IFERROR(COUNTIF(INDIRECT("UNITS_"&amp;SUBSTITUTE(LEFT($E2142,FIND(" ",$E2142&amp;" ")-1),".","_")),$F2142)=0,TRUE())),AND($B2142&lt;&gt;"",OR(ISNUMBER(SEARCH("outro",LOWER($B2142))),ISNUMBER(SEARCH("divers",LOWER($B2142))),ISNUMBER(SEARCH("etc",LOWER($B2142))))),OR(AND(ISNUMBER(SEARCH("comunic",LOWER($B2142))),LEFT($E2142,3)&lt;&gt;"4.4"),AND(ISNUMBER(SEARCH("monitor",LOWER($B2142))),NOT(OR(LEFT($E2142,3)="1.5",LEFT($E2142,3)="2.5")))),AND($B2142&lt;&gt;"",OR(LEFT($C2142,1)="1",LEFT($C2142,1)="2"),$D2142=""),AND($D2142&lt;&gt;"",NOT(OR(LEFT($C2142,1)="1",LEFT($C2142,1)="2"))),AND($D2142&lt;&gt;"",COUNTIF(' PROJETO'!$B$14:$B$16,$D2142)=0),IF($D2142="",FALSE(),IF(COUNTIF(' PROJETO'!$B$14:$B$16,$D2142)=0,FALSE(),IFERROR(INDEX(' PROJETO'!$C$14:$C$16,MATCH($D2142,' PROJETO'!$B$14:$B$16,0))&lt;&gt;"Sim",FALSE()))))</f>
        <v>0</v>
      </c>
      <c r="AG2142" s="21" t="b">
        <f>AND($AC2142,$Y2142&gt;'CONFG.  LISTAS'!$F$4,$Z2142="",$AA2142="")</f>
        <v>0</v>
      </c>
      <c r="AH2142" s="21" t="str">
        <f t="shared" si="441"/>
        <v/>
      </c>
      <c r="AI2142" s="43" t="str">
        <f ca="1">IF(NOT($AC2142),"",IF(OR($B2142="",$C2142="",$E2142="",$F2142=""),"Preencha descrição, categoria, tipo e unidade.",IF(AND($B2142&lt;&gt;"",OR(LEFT($C2142,1)="1",LEFT($C2142,1)="2"),$D2142=""),"Informe a prática de restauração para itens diretos.",IF(AND($D2142&lt;&gt;"",NOT(OR(LEFT($C2142,1)="1",LEFT($C2142,1)="2"))),"Custos indiretos não devem pertencer a uma prática específica.",IF(AND($D2142&lt;&gt;"",COUNTIF(' PROJETO'!$B$14:$B$16,$D2142)=0),"Prática de restauração inválida ou não cadastrada.",IF(IF($D2142="",FALSE(),IF(COUNTIF(' PROJETO'!$B$14:$B$16,$D2142)=0,FALSE(),IFERROR(INDEX(' PROJETO'!$C$14:$C$16,MATCH($D2142,' PROJETO'!$B$14:$B$16,0))&lt;&gt;"Sim",FALSE()))),"A prática informada no item não foi selecionada na aba Projeto.",IF(AND(MAX($I2142,$L2142,$O2142,$R2142,$U2142,$X2142)&gt;'CONFG.  LISTAS'!$F$4,NOT(OR($Z2142&lt;&gt;"",$AA2142&lt;&gt;""))),"Memorial de cálculo ou anexo obrigatório não informado para item acima do limite.",IF(OR(AND($G2142&lt;&gt;"",$H2142&lt;&gt;"",OR($G2142&lt;=0,$H2142&lt;=0)),AND($J2142&lt;&gt;"",$K2142&lt;&gt;"",OR($J2142&lt;=0,$K2142&lt;=0)),AND($M2142&lt;&gt;"",$N2142&lt;&gt;"",OR($M2142&lt;=0,$N2142&lt;=0)),AND($P2142&lt;&gt;"",$Q2142&lt;&gt;"",OR($P2142&lt;=0,$Q2142&lt;=0)),AND($S2142&lt;&gt;"",$T2142&lt;&gt;"",OR($S2142&lt;=0,$T2142&lt;=0)),AND($V2142&lt;&gt;"",$W2142&lt;&gt;"",OR($V2142&lt;=0,$W2142&lt;=0))),"Revise os valores informados: valor unitário e quantidade devem ser maiores que zero.",IF(OR(AND($G2142="",$H2142&lt;&gt;""),AND($G2142&lt;&gt;"",$H2142=""),AND($J2142="",$K2142&lt;&gt;""),AND($J2142&lt;&gt;"",$K2142=""),AND($M2142="",$N2142&lt;&gt;""),AND($M2142&lt;&gt;"",$N2142=""),AND($P2142="",$Q2142&lt;&gt;""),AND($P2142&lt;&gt;"",$Q2142=""),AND($S2142="",$T2142&lt;&gt;""),AND($S2142&lt;&gt;"",$T2142=""),AND($V2142="",$W2142&lt;&gt;""),AND($V2142&lt;&gt;"",$W2142="")),"Há ano preenchido parcialmente: "&amp;TRIM(IF(AND($G2142="",$H2142&lt;&gt;""),"Ano 1 (falta valor unitário); ","")&amp;IF(AND($G2142&lt;&gt;"",$H2142=""),"Ano 1 (falta quantidade); ","")&amp;IF(AND($J2142="",$K2142&lt;&gt;""),"Ano 2 (falta valor unitário); ","")&amp;IF(AND($J2142&lt;&gt;"",$K2142=""),"Ano 2 (falta quantidade); ","")&amp;IF(AND($M2142="",$N2142&lt;&gt;""),"Ano 3 (falta valor unitário); ","")&amp;IF(AND($M2142&lt;&gt;"",$N2142=""),"Ano 3 (falta quantidade); ","")&amp;IF(AND($P2142="",$Q2142&lt;&gt;""),"Ano 4 (falta valor unitário); ","")&amp;IF(AND($P2142&lt;&gt;"",$Q2142=""),"Ano 4 (falta quantidade); ","")&amp;IF(AND($S2142="",$T2142&lt;&gt;""),"Ano 5 (falta valor unitário); ","")&amp;IF(AND($S2142&lt;&gt;"",$T2142=""),"Ano 5 (falta quantidade); ","")&amp;IF(AND($V2142="",$W2142&lt;&gt;""),"Ano 6 (falta valor unitário); ","")&amp;IF(AND($V2142&lt;&gt;"",$W2142=""),"Ano 6 (falta quantidade); ","")), IF(NOT(OR(AND($G2142&lt;&gt;"",$H2142&lt;&gt;""),AND($J2142&lt;&gt;"",$K2142&lt;&gt;""),AND($M2142&lt;&gt;"",$N2142&lt;&gt;""),AND($P2142&lt;&gt;"",$Q2142&lt;&gt;""),AND($S2142&lt;&gt;"",$T2142&lt;&gt;""),AND($V2142&lt;&gt;"",$W2142&lt;&gt;""))),"Informe pelo menos um ano completo com valor unitário e quantidade.",IF(AND($C2142&lt;&gt;"",$E2142&lt;&gt;"",LEFT(TRIM($C2142),1)&lt;&gt;LEFT(TRIM($E2142),1)),"Categoria e tipo estão incompatíveis.",IF(IF(OR($E2142="",$F2142=""),FALSE(),IFERROR(COUNTIF(INDIRECT("UNITS_"&amp;SUBSTITUTE(LEFT($E2142,FIND(" ",$E2142&amp;" ")-1),".","_")),$F2142)=0,TRUE())),"Unidade incompatível com o tipo selecionado.",IF(OR(AND(ISNUMBER(SEARCH("comunic",LOWER($B2142))),LEFT($E2142,3)&lt;&gt;"4.4"),AND(ISNUMBER(SEARCH("monitor",LOWER($B2142))),NOT(OR(LEFT($E2142,3)="1.5",LEFT($E2142,3)="2.5")))),"Revise a classificação do item conforme as regras de preenchimento.",IF(AND($B2142&lt;&gt;"",OR(ISNUMBER(SEARCH("outro",LOWER($B2142))),ISNUMBER(SEARCH("divers",LOWER($B2142))),ISNUMBER(SEARCH("kit",LOWER($B2142))),ISNUMBER(SEARCH("ferrament",LOWER($B2142))),ISNUMBER(SEARCH("epi",LOWER($B2142)))),NOT(OR($Z2142&lt;&gt;"",$AA2142&lt;&gt;""))),"Descrição muito genérica: detalhe melhor o item e registre o racional no memorial ou em anexo.",IF(AND($Y2142=0,$B2142&lt;&gt;"",OR($G2142&lt;&gt;"",$H2142&lt;&gt;"",$J2142&lt;&gt;"",$K2142&lt;&gt;"",$M2142&lt;&gt;"",$N2142&lt;&gt;"",$P2142&lt;&gt;"",$Q2142&lt;&gt;"",$S2142&lt;&gt;"",$T2142&lt;&gt;"",$V2142&lt;&gt;"",$W2142&lt;&gt;"")),"O item possui dados lançados, mas o total está zerado. Revise os valores informados.","")))))))))))))))</f>
        <v/>
      </c>
    </row>
    <row r="2143" spans="1:35" ht="14.25" customHeight="1" x14ac:dyDescent="0.25">
      <c r="A2143" s="57" t="str">
        <f t="shared" si="429"/>
        <v/>
      </c>
      <c r="B2143" s="61"/>
      <c r="C2143" s="61"/>
      <c r="D2143" s="58"/>
      <c r="E2143" s="61"/>
      <c r="F2143" s="61"/>
      <c r="G2143" s="272"/>
      <c r="H2143" s="62"/>
      <c r="I2143" s="273">
        <f t="shared" si="430"/>
        <v>0</v>
      </c>
      <c r="J2143" s="272"/>
      <c r="K2143" s="62"/>
      <c r="L2143" s="270">
        <f t="shared" si="431"/>
        <v>0</v>
      </c>
      <c r="M2143" s="272"/>
      <c r="N2143" s="62"/>
      <c r="O2143" s="270">
        <f t="shared" si="432"/>
        <v>0</v>
      </c>
      <c r="P2143" s="272"/>
      <c r="Q2143" s="62"/>
      <c r="R2143" s="271">
        <f t="shared" si="433"/>
        <v>0</v>
      </c>
      <c r="S2143" s="272"/>
      <c r="T2143" s="62"/>
      <c r="U2143" s="270">
        <f t="shared" si="434"/>
        <v>0</v>
      </c>
      <c r="V2143" s="272"/>
      <c r="W2143" s="62"/>
      <c r="X2143" s="270">
        <f t="shared" si="435"/>
        <v>0</v>
      </c>
      <c r="Y2143" s="270">
        <f t="shared" si="436"/>
        <v>0</v>
      </c>
      <c r="Z2143" s="61"/>
      <c r="AA2143" s="61"/>
      <c r="AB2143" s="60" t="str">
        <f t="shared" si="437"/>
        <v/>
      </c>
      <c r="AC2143" s="21" t="b">
        <f t="shared" si="438"/>
        <v>0</v>
      </c>
      <c r="AD2143" s="21" t="b">
        <f t="shared" si="439"/>
        <v>0</v>
      </c>
      <c r="AE2143" s="21" t="b">
        <f t="shared" si="440"/>
        <v>0</v>
      </c>
      <c r="AF2143" s="21" t="b">
        <f ca="1">OR(AND($AC2143,NOT($AD2143)),AND($AC2143,OR(AND($G2143="",$H2143&lt;&gt;""),AND($G2143&lt;&gt;"",$H2143=""),AND($J2143="",$K2143&lt;&gt;""),AND($J2143&lt;&gt;"",$K2143=""),AND($M2143="",$N2143&lt;&gt;""),AND($M2143&lt;&gt;"",$N2143=""),AND($P2143="",$Q2143&lt;&gt;""),AND($P2143&lt;&gt;"",$Q2143=""),AND($S2143="",$T2143&lt;&gt;""),AND($S2143&lt;&gt;"",$T2143=""),AND($V2143="",$W2143&lt;&gt;""),AND($V2143&lt;&gt;"",$W2143=""))),AND($C2143&lt;&gt;"",$E2143&lt;&gt;"",LEFT(TRIM($C2143),1)&lt;&gt;LEFT(TRIM($E2143),1)),IF(OR($E2143="",$F2143=""),FALSE(),IFERROR(COUNTIF(INDIRECT("UNITS_"&amp;SUBSTITUTE(LEFT($E2143,FIND(" ",$E2143&amp;" ")-1),".","_")),$F2143)=0,TRUE())),AND($B2143&lt;&gt;"",OR(ISNUMBER(SEARCH("outro",LOWER($B2143))),ISNUMBER(SEARCH("divers",LOWER($B2143))),ISNUMBER(SEARCH("etc",LOWER($B2143))))),OR(AND(ISNUMBER(SEARCH("comunic",LOWER($B2143))),LEFT($E2143,3)&lt;&gt;"4.4"),AND(ISNUMBER(SEARCH("monitor",LOWER($B2143))),NOT(OR(LEFT($E2143,3)="1.5",LEFT($E2143,3)="2.5")))),AND($B2143&lt;&gt;"",OR(LEFT($C2143,1)="1",LEFT($C2143,1)="2"),$D2143=""),AND($D2143&lt;&gt;"",NOT(OR(LEFT($C2143,1)="1",LEFT($C2143,1)="2"))),AND($D2143&lt;&gt;"",COUNTIF(' PROJETO'!$B$14:$B$16,$D2143)=0),IF($D2143="",FALSE(),IF(COUNTIF(' PROJETO'!$B$14:$B$16,$D2143)=0,FALSE(),IFERROR(INDEX(' PROJETO'!$C$14:$C$16,MATCH($D2143,' PROJETO'!$B$14:$B$16,0))&lt;&gt;"Sim",FALSE()))))</f>
        <v>0</v>
      </c>
      <c r="AG2143" s="21" t="b">
        <f>AND($AC2143,$Y2143&gt;'CONFG.  LISTAS'!$F$4,$Z2143="",$AA2143="")</f>
        <v>0</v>
      </c>
      <c r="AH2143" s="21" t="str">
        <f t="shared" si="441"/>
        <v/>
      </c>
      <c r="AI2143" s="43" t="str">
        <f ca="1">IF(NOT($AC2143),"",IF(OR($B2143="",$C2143="",$E2143="",$F2143=""),"Preencha descrição, categoria, tipo e unidade.",IF(AND($B2143&lt;&gt;"",OR(LEFT($C2143,1)="1",LEFT($C2143,1)="2"),$D2143=""),"Informe a prática de restauração para itens diretos.",IF(AND($D2143&lt;&gt;"",NOT(OR(LEFT($C2143,1)="1",LEFT($C2143,1)="2"))),"Custos indiretos não devem pertencer a uma prática específica.",IF(AND($D2143&lt;&gt;"",COUNTIF(' PROJETO'!$B$14:$B$16,$D2143)=0),"Prática de restauração inválida ou não cadastrada.",IF(IF($D2143="",FALSE(),IF(COUNTIF(' PROJETO'!$B$14:$B$16,$D2143)=0,FALSE(),IFERROR(INDEX(' PROJETO'!$C$14:$C$16,MATCH($D2143,' PROJETO'!$B$14:$B$16,0))&lt;&gt;"Sim",FALSE()))),"A prática informada no item não foi selecionada na aba Projeto.",IF(AND(MAX($I2143,$L2143,$O2143,$R2143,$U2143,$X2143)&gt;'CONFG.  LISTAS'!$F$4,NOT(OR($Z2143&lt;&gt;"",$AA2143&lt;&gt;""))),"Memorial de cálculo ou anexo obrigatório não informado para item acima do limite.",IF(OR(AND($G2143&lt;&gt;"",$H2143&lt;&gt;"",OR($G2143&lt;=0,$H2143&lt;=0)),AND($J2143&lt;&gt;"",$K2143&lt;&gt;"",OR($J2143&lt;=0,$K2143&lt;=0)),AND($M2143&lt;&gt;"",$N2143&lt;&gt;"",OR($M2143&lt;=0,$N2143&lt;=0)),AND($P2143&lt;&gt;"",$Q2143&lt;&gt;"",OR($P2143&lt;=0,$Q2143&lt;=0)),AND($S2143&lt;&gt;"",$T2143&lt;&gt;"",OR($S2143&lt;=0,$T2143&lt;=0)),AND($V2143&lt;&gt;"",$W2143&lt;&gt;"",OR($V2143&lt;=0,$W2143&lt;=0))),"Revise os valores informados: valor unitário e quantidade devem ser maiores que zero.",IF(OR(AND($G2143="",$H2143&lt;&gt;""),AND($G2143&lt;&gt;"",$H2143=""),AND($J2143="",$K2143&lt;&gt;""),AND($J2143&lt;&gt;"",$K2143=""),AND($M2143="",$N2143&lt;&gt;""),AND($M2143&lt;&gt;"",$N2143=""),AND($P2143="",$Q2143&lt;&gt;""),AND($P2143&lt;&gt;"",$Q2143=""),AND($S2143="",$T2143&lt;&gt;""),AND($S2143&lt;&gt;"",$T2143=""),AND($V2143="",$W2143&lt;&gt;""),AND($V2143&lt;&gt;"",$W2143="")),"Há ano preenchido parcialmente: "&amp;TRIM(IF(AND($G2143="",$H2143&lt;&gt;""),"Ano 1 (falta valor unitário); ","")&amp;IF(AND($G2143&lt;&gt;"",$H2143=""),"Ano 1 (falta quantidade); ","")&amp;IF(AND($J2143="",$K2143&lt;&gt;""),"Ano 2 (falta valor unitário); ","")&amp;IF(AND($J2143&lt;&gt;"",$K2143=""),"Ano 2 (falta quantidade); ","")&amp;IF(AND($M2143="",$N2143&lt;&gt;""),"Ano 3 (falta valor unitário); ","")&amp;IF(AND($M2143&lt;&gt;"",$N2143=""),"Ano 3 (falta quantidade); ","")&amp;IF(AND($P2143="",$Q2143&lt;&gt;""),"Ano 4 (falta valor unitário); ","")&amp;IF(AND($P2143&lt;&gt;"",$Q2143=""),"Ano 4 (falta quantidade); ","")&amp;IF(AND($S2143="",$T2143&lt;&gt;""),"Ano 5 (falta valor unitário); ","")&amp;IF(AND($S2143&lt;&gt;"",$T2143=""),"Ano 5 (falta quantidade); ","")&amp;IF(AND($V2143="",$W2143&lt;&gt;""),"Ano 6 (falta valor unitário); ","")&amp;IF(AND($V2143&lt;&gt;"",$W2143=""),"Ano 6 (falta quantidade); ","")), IF(NOT(OR(AND($G2143&lt;&gt;"",$H2143&lt;&gt;""),AND($J2143&lt;&gt;"",$K2143&lt;&gt;""),AND($M2143&lt;&gt;"",$N2143&lt;&gt;""),AND($P2143&lt;&gt;"",$Q2143&lt;&gt;""),AND($S2143&lt;&gt;"",$T2143&lt;&gt;""),AND($V2143&lt;&gt;"",$W2143&lt;&gt;""))),"Informe pelo menos um ano completo com valor unitário e quantidade.",IF(AND($C2143&lt;&gt;"",$E2143&lt;&gt;"",LEFT(TRIM($C2143),1)&lt;&gt;LEFT(TRIM($E2143),1)),"Categoria e tipo estão incompatíveis.",IF(IF(OR($E2143="",$F2143=""),FALSE(),IFERROR(COUNTIF(INDIRECT("UNITS_"&amp;SUBSTITUTE(LEFT($E2143,FIND(" ",$E2143&amp;" ")-1),".","_")),$F2143)=0,TRUE())),"Unidade incompatível com o tipo selecionado.",IF(OR(AND(ISNUMBER(SEARCH("comunic",LOWER($B2143))),LEFT($E2143,3)&lt;&gt;"4.4"),AND(ISNUMBER(SEARCH("monitor",LOWER($B2143))),NOT(OR(LEFT($E2143,3)="1.5",LEFT($E2143,3)="2.5")))),"Revise a classificação do item conforme as regras de preenchimento.",IF(AND($B2143&lt;&gt;"",OR(ISNUMBER(SEARCH("outro",LOWER($B2143))),ISNUMBER(SEARCH("divers",LOWER($B2143))),ISNUMBER(SEARCH("kit",LOWER($B2143))),ISNUMBER(SEARCH("ferrament",LOWER($B2143))),ISNUMBER(SEARCH("epi",LOWER($B2143)))),NOT(OR($Z2143&lt;&gt;"",$AA2143&lt;&gt;""))),"Descrição muito genérica: detalhe melhor o item e registre o racional no memorial ou em anexo.",IF(AND($Y2143=0,$B2143&lt;&gt;"",OR($G2143&lt;&gt;"",$H2143&lt;&gt;"",$J2143&lt;&gt;"",$K2143&lt;&gt;"",$M2143&lt;&gt;"",$N2143&lt;&gt;"",$P2143&lt;&gt;"",$Q2143&lt;&gt;"",$S2143&lt;&gt;"",$T2143&lt;&gt;"",$V2143&lt;&gt;"",$W2143&lt;&gt;"")),"O item possui dados lançados, mas o total está zerado. Revise os valores informados.","")))))))))))))))</f>
        <v/>
      </c>
    </row>
    <row r="2144" spans="1:35" ht="14.25" customHeight="1" x14ac:dyDescent="0.25">
      <c r="A2144" s="57" t="str">
        <f t="shared" si="429"/>
        <v/>
      </c>
      <c r="B2144" s="58"/>
      <c r="C2144" s="58"/>
      <c r="D2144" s="58"/>
      <c r="E2144" s="58"/>
      <c r="F2144" s="58"/>
      <c r="G2144" s="269"/>
      <c r="H2144" s="59"/>
      <c r="I2144" s="273">
        <f t="shared" si="430"/>
        <v>0</v>
      </c>
      <c r="J2144" s="269"/>
      <c r="K2144" s="59"/>
      <c r="L2144" s="270">
        <f t="shared" si="431"/>
        <v>0</v>
      </c>
      <c r="M2144" s="269"/>
      <c r="N2144" s="59"/>
      <c r="O2144" s="270">
        <f t="shared" si="432"/>
        <v>0</v>
      </c>
      <c r="P2144" s="269"/>
      <c r="Q2144" s="59"/>
      <c r="R2144" s="271">
        <f t="shared" si="433"/>
        <v>0</v>
      </c>
      <c r="S2144" s="269"/>
      <c r="T2144" s="59"/>
      <c r="U2144" s="270">
        <f t="shared" si="434"/>
        <v>0</v>
      </c>
      <c r="V2144" s="269"/>
      <c r="W2144" s="59"/>
      <c r="X2144" s="270">
        <f t="shared" si="435"/>
        <v>0</v>
      </c>
      <c r="Y2144" s="270">
        <f t="shared" si="436"/>
        <v>0</v>
      </c>
      <c r="Z2144" s="58"/>
      <c r="AA2144" s="58"/>
      <c r="AB2144" s="60" t="str">
        <f t="shared" si="437"/>
        <v/>
      </c>
      <c r="AC2144" s="21" t="b">
        <f t="shared" si="438"/>
        <v>0</v>
      </c>
      <c r="AD2144" s="21" t="b">
        <f t="shared" si="439"/>
        <v>0</v>
      </c>
      <c r="AE2144" s="21" t="b">
        <f t="shared" si="440"/>
        <v>0</v>
      </c>
      <c r="AF2144" s="21" t="b">
        <f ca="1">OR(AND($AC2144,NOT($AD2144)),AND($AC2144,OR(AND($G2144="",$H2144&lt;&gt;""),AND($G2144&lt;&gt;"",$H2144=""),AND($J2144="",$K2144&lt;&gt;""),AND($J2144&lt;&gt;"",$K2144=""),AND($M2144="",$N2144&lt;&gt;""),AND($M2144&lt;&gt;"",$N2144=""),AND($P2144="",$Q2144&lt;&gt;""),AND($P2144&lt;&gt;"",$Q2144=""),AND($S2144="",$T2144&lt;&gt;""),AND($S2144&lt;&gt;"",$T2144=""),AND($V2144="",$W2144&lt;&gt;""),AND($V2144&lt;&gt;"",$W2144=""))),AND($C2144&lt;&gt;"",$E2144&lt;&gt;"",LEFT(TRIM($C2144),1)&lt;&gt;LEFT(TRIM($E2144),1)),IF(OR($E2144="",$F2144=""),FALSE(),IFERROR(COUNTIF(INDIRECT("UNITS_"&amp;SUBSTITUTE(LEFT($E2144,FIND(" ",$E2144&amp;" ")-1),".","_")),$F2144)=0,TRUE())),AND($B2144&lt;&gt;"",OR(ISNUMBER(SEARCH("outro",LOWER($B2144))),ISNUMBER(SEARCH("divers",LOWER($B2144))),ISNUMBER(SEARCH("etc",LOWER($B2144))))),OR(AND(ISNUMBER(SEARCH("comunic",LOWER($B2144))),LEFT($E2144,3)&lt;&gt;"4.4"),AND(ISNUMBER(SEARCH("monitor",LOWER($B2144))),NOT(OR(LEFT($E2144,3)="1.5",LEFT($E2144,3)="2.5")))),AND($B2144&lt;&gt;"",OR(LEFT($C2144,1)="1",LEFT($C2144,1)="2"),$D2144=""),AND($D2144&lt;&gt;"",NOT(OR(LEFT($C2144,1)="1",LEFT($C2144,1)="2"))),AND($D2144&lt;&gt;"",COUNTIF(' PROJETO'!$B$14:$B$16,$D2144)=0),IF($D2144="",FALSE(),IF(COUNTIF(' PROJETO'!$B$14:$B$16,$D2144)=0,FALSE(),IFERROR(INDEX(' PROJETO'!$C$14:$C$16,MATCH($D2144,' PROJETO'!$B$14:$B$16,0))&lt;&gt;"Sim",FALSE()))))</f>
        <v>0</v>
      </c>
      <c r="AG2144" s="21" t="b">
        <f>AND($AC2144,$Y2144&gt;'CONFG.  LISTAS'!$F$4,$Z2144="",$AA2144="")</f>
        <v>0</v>
      </c>
      <c r="AH2144" s="21" t="str">
        <f t="shared" si="441"/>
        <v/>
      </c>
      <c r="AI2144" s="43" t="str">
        <f ca="1">IF(NOT($AC2144),"",IF(OR($B2144="",$C2144="",$E2144="",$F2144=""),"Preencha descrição, categoria, tipo e unidade.",IF(AND($B2144&lt;&gt;"",OR(LEFT($C2144,1)="1",LEFT($C2144,1)="2"),$D2144=""),"Informe a prática de restauração para itens diretos.",IF(AND($D2144&lt;&gt;"",NOT(OR(LEFT($C2144,1)="1",LEFT($C2144,1)="2"))),"Custos indiretos não devem pertencer a uma prática específica.",IF(AND($D2144&lt;&gt;"",COUNTIF(' PROJETO'!$B$14:$B$16,$D2144)=0),"Prática de restauração inválida ou não cadastrada.",IF(IF($D2144="",FALSE(),IF(COUNTIF(' PROJETO'!$B$14:$B$16,$D2144)=0,FALSE(),IFERROR(INDEX(' PROJETO'!$C$14:$C$16,MATCH($D2144,' PROJETO'!$B$14:$B$16,0))&lt;&gt;"Sim",FALSE()))),"A prática informada no item não foi selecionada na aba Projeto.",IF(AND(MAX($I2144,$L2144,$O2144,$R2144,$U2144,$X2144)&gt;'CONFG.  LISTAS'!$F$4,NOT(OR($Z2144&lt;&gt;"",$AA2144&lt;&gt;""))),"Memorial de cálculo ou anexo obrigatório não informado para item acima do limite.",IF(OR(AND($G2144&lt;&gt;"",$H2144&lt;&gt;"",OR($G2144&lt;=0,$H2144&lt;=0)),AND($J2144&lt;&gt;"",$K2144&lt;&gt;"",OR($J2144&lt;=0,$K2144&lt;=0)),AND($M2144&lt;&gt;"",$N2144&lt;&gt;"",OR($M2144&lt;=0,$N2144&lt;=0)),AND($P2144&lt;&gt;"",$Q2144&lt;&gt;"",OR($P2144&lt;=0,$Q2144&lt;=0)),AND($S2144&lt;&gt;"",$T2144&lt;&gt;"",OR($S2144&lt;=0,$T2144&lt;=0)),AND($V2144&lt;&gt;"",$W2144&lt;&gt;"",OR($V2144&lt;=0,$W2144&lt;=0))),"Revise os valores informados: valor unitário e quantidade devem ser maiores que zero.",IF(OR(AND($G2144="",$H2144&lt;&gt;""),AND($G2144&lt;&gt;"",$H2144=""),AND($J2144="",$K2144&lt;&gt;""),AND($J2144&lt;&gt;"",$K2144=""),AND($M2144="",$N2144&lt;&gt;""),AND($M2144&lt;&gt;"",$N2144=""),AND($P2144="",$Q2144&lt;&gt;""),AND($P2144&lt;&gt;"",$Q2144=""),AND($S2144="",$T2144&lt;&gt;""),AND($S2144&lt;&gt;"",$T2144=""),AND($V2144="",$W2144&lt;&gt;""),AND($V2144&lt;&gt;"",$W2144="")),"Há ano preenchido parcialmente: "&amp;TRIM(IF(AND($G2144="",$H2144&lt;&gt;""),"Ano 1 (falta valor unitário); ","")&amp;IF(AND($G2144&lt;&gt;"",$H2144=""),"Ano 1 (falta quantidade); ","")&amp;IF(AND($J2144="",$K2144&lt;&gt;""),"Ano 2 (falta valor unitário); ","")&amp;IF(AND($J2144&lt;&gt;"",$K2144=""),"Ano 2 (falta quantidade); ","")&amp;IF(AND($M2144="",$N2144&lt;&gt;""),"Ano 3 (falta valor unitário); ","")&amp;IF(AND($M2144&lt;&gt;"",$N2144=""),"Ano 3 (falta quantidade); ","")&amp;IF(AND($P2144="",$Q2144&lt;&gt;""),"Ano 4 (falta valor unitário); ","")&amp;IF(AND($P2144&lt;&gt;"",$Q2144=""),"Ano 4 (falta quantidade); ","")&amp;IF(AND($S2144="",$T2144&lt;&gt;""),"Ano 5 (falta valor unitário); ","")&amp;IF(AND($S2144&lt;&gt;"",$T2144=""),"Ano 5 (falta quantidade); ","")&amp;IF(AND($V2144="",$W2144&lt;&gt;""),"Ano 6 (falta valor unitário); ","")&amp;IF(AND($V2144&lt;&gt;"",$W2144=""),"Ano 6 (falta quantidade); ","")), IF(NOT(OR(AND($G2144&lt;&gt;"",$H2144&lt;&gt;""),AND($J2144&lt;&gt;"",$K2144&lt;&gt;""),AND($M2144&lt;&gt;"",$N2144&lt;&gt;""),AND($P2144&lt;&gt;"",$Q2144&lt;&gt;""),AND($S2144&lt;&gt;"",$T2144&lt;&gt;""),AND($V2144&lt;&gt;"",$W2144&lt;&gt;""))),"Informe pelo menos um ano completo com valor unitário e quantidade.",IF(AND($C2144&lt;&gt;"",$E2144&lt;&gt;"",LEFT(TRIM($C2144),1)&lt;&gt;LEFT(TRIM($E2144),1)),"Categoria e tipo estão incompatíveis.",IF(IF(OR($E2144="",$F2144=""),FALSE(),IFERROR(COUNTIF(INDIRECT("UNITS_"&amp;SUBSTITUTE(LEFT($E2144,FIND(" ",$E2144&amp;" ")-1),".","_")),$F2144)=0,TRUE())),"Unidade incompatível com o tipo selecionado.",IF(OR(AND(ISNUMBER(SEARCH("comunic",LOWER($B2144))),LEFT($E2144,3)&lt;&gt;"4.4"),AND(ISNUMBER(SEARCH("monitor",LOWER($B2144))),NOT(OR(LEFT($E2144,3)="1.5",LEFT($E2144,3)="2.5")))),"Revise a classificação do item conforme as regras de preenchimento.",IF(AND($B2144&lt;&gt;"",OR(ISNUMBER(SEARCH("outro",LOWER($B2144))),ISNUMBER(SEARCH("divers",LOWER($B2144))),ISNUMBER(SEARCH("kit",LOWER($B2144))),ISNUMBER(SEARCH("ferrament",LOWER($B2144))),ISNUMBER(SEARCH("epi",LOWER($B2144)))),NOT(OR($Z2144&lt;&gt;"",$AA2144&lt;&gt;""))),"Descrição muito genérica: detalhe melhor o item e registre o racional no memorial ou em anexo.",IF(AND($Y2144=0,$B2144&lt;&gt;"",OR($G2144&lt;&gt;"",$H2144&lt;&gt;"",$J2144&lt;&gt;"",$K2144&lt;&gt;"",$M2144&lt;&gt;"",$N2144&lt;&gt;"",$P2144&lt;&gt;"",$Q2144&lt;&gt;"",$S2144&lt;&gt;"",$T2144&lt;&gt;"",$V2144&lt;&gt;"",$W2144&lt;&gt;"")),"O item possui dados lançados, mas o total está zerado. Revise os valores informados.","")))))))))))))))</f>
        <v/>
      </c>
    </row>
    <row r="2145" spans="1:35" ht="14.25" customHeight="1" x14ac:dyDescent="0.25">
      <c r="A2145" s="57" t="str">
        <f t="shared" si="429"/>
        <v/>
      </c>
      <c r="B2145" s="61"/>
      <c r="C2145" s="61"/>
      <c r="D2145" s="58"/>
      <c r="E2145" s="61"/>
      <c r="F2145" s="61"/>
      <c r="G2145" s="272"/>
      <c r="H2145" s="62"/>
      <c r="I2145" s="273">
        <f t="shared" si="430"/>
        <v>0</v>
      </c>
      <c r="J2145" s="272"/>
      <c r="K2145" s="62"/>
      <c r="L2145" s="270">
        <f t="shared" si="431"/>
        <v>0</v>
      </c>
      <c r="M2145" s="272"/>
      <c r="N2145" s="62"/>
      <c r="O2145" s="270">
        <f t="shared" si="432"/>
        <v>0</v>
      </c>
      <c r="P2145" s="272"/>
      <c r="Q2145" s="62"/>
      <c r="R2145" s="271">
        <f t="shared" si="433"/>
        <v>0</v>
      </c>
      <c r="S2145" s="272"/>
      <c r="T2145" s="62"/>
      <c r="U2145" s="270">
        <f t="shared" si="434"/>
        <v>0</v>
      </c>
      <c r="V2145" s="272"/>
      <c r="W2145" s="62"/>
      <c r="X2145" s="270">
        <f t="shared" si="435"/>
        <v>0</v>
      </c>
      <c r="Y2145" s="270">
        <f t="shared" si="436"/>
        <v>0</v>
      </c>
      <c r="Z2145" s="61"/>
      <c r="AA2145" s="61"/>
      <c r="AB2145" s="60" t="str">
        <f t="shared" si="437"/>
        <v/>
      </c>
      <c r="AC2145" s="21" t="b">
        <f t="shared" si="438"/>
        <v>0</v>
      </c>
      <c r="AD2145" s="21" t="b">
        <f t="shared" si="439"/>
        <v>0</v>
      </c>
      <c r="AE2145" s="21" t="b">
        <f t="shared" si="440"/>
        <v>0</v>
      </c>
      <c r="AF2145" s="21" t="b">
        <f ca="1">OR(AND($AC2145,NOT($AD2145)),AND($AC2145,OR(AND($G2145="",$H2145&lt;&gt;""),AND($G2145&lt;&gt;"",$H2145=""),AND($J2145="",$K2145&lt;&gt;""),AND($J2145&lt;&gt;"",$K2145=""),AND($M2145="",$N2145&lt;&gt;""),AND($M2145&lt;&gt;"",$N2145=""),AND($P2145="",$Q2145&lt;&gt;""),AND($P2145&lt;&gt;"",$Q2145=""),AND($S2145="",$T2145&lt;&gt;""),AND($S2145&lt;&gt;"",$T2145=""),AND($V2145="",$W2145&lt;&gt;""),AND($V2145&lt;&gt;"",$W2145=""))),AND($C2145&lt;&gt;"",$E2145&lt;&gt;"",LEFT(TRIM($C2145),1)&lt;&gt;LEFT(TRIM($E2145),1)),IF(OR($E2145="",$F2145=""),FALSE(),IFERROR(COUNTIF(INDIRECT("UNITS_"&amp;SUBSTITUTE(LEFT($E2145,FIND(" ",$E2145&amp;" ")-1),".","_")),$F2145)=0,TRUE())),AND($B2145&lt;&gt;"",OR(ISNUMBER(SEARCH("outro",LOWER($B2145))),ISNUMBER(SEARCH("divers",LOWER($B2145))),ISNUMBER(SEARCH("etc",LOWER($B2145))))),OR(AND(ISNUMBER(SEARCH("comunic",LOWER($B2145))),LEFT($E2145,3)&lt;&gt;"4.4"),AND(ISNUMBER(SEARCH("monitor",LOWER($B2145))),NOT(OR(LEFT($E2145,3)="1.5",LEFT($E2145,3)="2.5")))),AND($B2145&lt;&gt;"",OR(LEFT($C2145,1)="1",LEFT($C2145,1)="2"),$D2145=""),AND($D2145&lt;&gt;"",NOT(OR(LEFT($C2145,1)="1",LEFT($C2145,1)="2"))),AND($D2145&lt;&gt;"",COUNTIF(' PROJETO'!$B$14:$B$16,$D2145)=0),IF($D2145="",FALSE(),IF(COUNTIF(' PROJETO'!$B$14:$B$16,$D2145)=0,FALSE(),IFERROR(INDEX(' PROJETO'!$C$14:$C$16,MATCH($D2145,' PROJETO'!$B$14:$B$16,0))&lt;&gt;"Sim",FALSE()))))</f>
        <v>0</v>
      </c>
      <c r="AG2145" s="21" t="b">
        <f>AND($AC2145,$Y2145&gt;'CONFG.  LISTAS'!$F$4,$Z2145="",$AA2145="")</f>
        <v>0</v>
      </c>
      <c r="AH2145" s="21" t="str">
        <f t="shared" si="441"/>
        <v/>
      </c>
      <c r="AI2145" s="43" t="str">
        <f ca="1">IF(NOT($AC2145),"",IF(OR($B2145="",$C2145="",$E2145="",$F2145=""),"Preencha descrição, categoria, tipo e unidade.",IF(AND($B2145&lt;&gt;"",OR(LEFT($C2145,1)="1",LEFT($C2145,1)="2"),$D2145=""),"Informe a prática de restauração para itens diretos.",IF(AND($D2145&lt;&gt;"",NOT(OR(LEFT($C2145,1)="1",LEFT($C2145,1)="2"))),"Custos indiretos não devem pertencer a uma prática específica.",IF(AND($D2145&lt;&gt;"",COUNTIF(' PROJETO'!$B$14:$B$16,$D2145)=0),"Prática de restauração inválida ou não cadastrada.",IF(IF($D2145="",FALSE(),IF(COUNTIF(' PROJETO'!$B$14:$B$16,$D2145)=0,FALSE(),IFERROR(INDEX(' PROJETO'!$C$14:$C$16,MATCH($D2145,' PROJETO'!$B$14:$B$16,0))&lt;&gt;"Sim",FALSE()))),"A prática informada no item não foi selecionada na aba Projeto.",IF(AND(MAX($I2145,$L2145,$O2145,$R2145,$U2145,$X2145)&gt;'CONFG.  LISTAS'!$F$4,NOT(OR($Z2145&lt;&gt;"",$AA2145&lt;&gt;""))),"Memorial de cálculo ou anexo obrigatório não informado para item acima do limite.",IF(OR(AND($G2145&lt;&gt;"",$H2145&lt;&gt;"",OR($G2145&lt;=0,$H2145&lt;=0)),AND($J2145&lt;&gt;"",$K2145&lt;&gt;"",OR($J2145&lt;=0,$K2145&lt;=0)),AND($M2145&lt;&gt;"",$N2145&lt;&gt;"",OR($M2145&lt;=0,$N2145&lt;=0)),AND($P2145&lt;&gt;"",$Q2145&lt;&gt;"",OR($P2145&lt;=0,$Q2145&lt;=0)),AND($S2145&lt;&gt;"",$T2145&lt;&gt;"",OR($S2145&lt;=0,$T2145&lt;=0)),AND($V2145&lt;&gt;"",$W2145&lt;&gt;"",OR($V2145&lt;=0,$W2145&lt;=0))),"Revise os valores informados: valor unitário e quantidade devem ser maiores que zero.",IF(OR(AND($G2145="",$H2145&lt;&gt;""),AND($G2145&lt;&gt;"",$H2145=""),AND($J2145="",$K2145&lt;&gt;""),AND($J2145&lt;&gt;"",$K2145=""),AND($M2145="",$N2145&lt;&gt;""),AND($M2145&lt;&gt;"",$N2145=""),AND($P2145="",$Q2145&lt;&gt;""),AND($P2145&lt;&gt;"",$Q2145=""),AND($S2145="",$T2145&lt;&gt;""),AND($S2145&lt;&gt;"",$T2145=""),AND($V2145="",$W2145&lt;&gt;""),AND($V2145&lt;&gt;"",$W2145="")),"Há ano preenchido parcialmente: "&amp;TRIM(IF(AND($G2145="",$H2145&lt;&gt;""),"Ano 1 (falta valor unitário); ","")&amp;IF(AND($G2145&lt;&gt;"",$H2145=""),"Ano 1 (falta quantidade); ","")&amp;IF(AND($J2145="",$K2145&lt;&gt;""),"Ano 2 (falta valor unitário); ","")&amp;IF(AND($J2145&lt;&gt;"",$K2145=""),"Ano 2 (falta quantidade); ","")&amp;IF(AND($M2145="",$N2145&lt;&gt;""),"Ano 3 (falta valor unitário); ","")&amp;IF(AND($M2145&lt;&gt;"",$N2145=""),"Ano 3 (falta quantidade); ","")&amp;IF(AND($P2145="",$Q2145&lt;&gt;""),"Ano 4 (falta valor unitário); ","")&amp;IF(AND($P2145&lt;&gt;"",$Q2145=""),"Ano 4 (falta quantidade); ","")&amp;IF(AND($S2145="",$T2145&lt;&gt;""),"Ano 5 (falta valor unitário); ","")&amp;IF(AND($S2145&lt;&gt;"",$T2145=""),"Ano 5 (falta quantidade); ","")&amp;IF(AND($V2145="",$W2145&lt;&gt;""),"Ano 6 (falta valor unitário); ","")&amp;IF(AND($V2145&lt;&gt;"",$W2145=""),"Ano 6 (falta quantidade); ","")), IF(NOT(OR(AND($G2145&lt;&gt;"",$H2145&lt;&gt;""),AND($J2145&lt;&gt;"",$K2145&lt;&gt;""),AND($M2145&lt;&gt;"",$N2145&lt;&gt;""),AND($P2145&lt;&gt;"",$Q2145&lt;&gt;""),AND($S2145&lt;&gt;"",$T2145&lt;&gt;""),AND($V2145&lt;&gt;"",$W2145&lt;&gt;""))),"Informe pelo menos um ano completo com valor unitário e quantidade.",IF(AND($C2145&lt;&gt;"",$E2145&lt;&gt;"",LEFT(TRIM($C2145),1)&lt;&gt;LEFT(TRIM($E2145),1)),"Categoria e tipo estão incompatíveis.",IF(IF(OR($E2145="",$F2145=""),FALSE(),IFERROR(COUNTIF(INDIRECT("UNITS_"&amp;SUBSTITUTE(LEFT($E2145,FIND(" ",$E2145&amp;" ")-1),".","_")),$F2145)=0,TRUE())),"Unidade incompatível com o tipo selecionado.",IF(OR(AND(ISNUMBER(SEARCH("comunic",LOWER($B2145))),LEFT($E2145,3)&lt;&gt;"4.4"),AND(ISNUMBER(SEARCH("monitor",LOWER($B2145))),NOT(OR(LEFT($E2145,3)="1.5",LEFT($E2145,3)="2.5")))),"Revise a classificação do item conforme as regras de preenchimento.",IF(AND($B2145&lt;&gt;"",OR(ISNUMBER(SEARCH("outro",LOWER($B2145))),ISNUMBER(SEARCH("divers",LOWER($B2145))),ISNUMBER(SEARCH("kit",LOWER($B2145))),ISNUMBER(SEARCH("ferrament",LOWER($B2145))),ISNUMBER(SEARCH("epi",LOWER($B2145)))),NOT(OR($Z2145&lt;&gt;"",$AA2145&lt;&gt;""))),"Descrição muito genérica: detalhe melhor o item e registre o racional no memorial ou em anexo.",IF(AND($Y2145=0,$B2145&lt;&gt;"",OR($G2145&lt;&gt;"",$H2145&lt;&gt;"",$J2145&lt;&gt;"",$K2145&lt;&gt;"",$M2145&lt;&gt;"",$N2145&lt;&gt;"",$P2145&lt;&gt;"",$Q2145&lt;&gt;"",$S2145&lt;&gt;"",$T2145&lt;&gt;"",$V2145&lt;&gt;"",$W2145&lt;&gt;"")),"O item possui dados lançados, mas o total está zerado. Revise os valores informados.","")))))))))))))))</f>
        <v/>
      </c>
    </row>
    <row r="2146" spans="1:35" ht="14.25" customHeight="1" x14ac:dyDescent="0.25">
      <c r="A2146" s="57" t="str">
        <f t="shared" si="429"/>
        <v/>
      </c>
      <c r="B2146" s="58"/>
      <c r="C2146" s="58"/>
      <c r="D2146" s="58"/>
      <c r="E2146" s="58"/>
      <c r="F2146" s="58"/>
      <c r="G2146" s="269"/>
      <c r="H2146" s="59"/>
      <c r="I2146" s="273">
        <f t="shared" si="430"/>
        <v>0</v>
      </c>
      <c r="J2146" s="269"/>
      <c r="K2146" s="59"/>
      <c r="L2146" s="270">
        <f t="shared" si="431"/>
        <v>0</v>
      </c>
      <c r="M2146" s="269"/>
      <c r="N2146" s="59"/>
      <c r="O2146" s="270">
        <f t="shared" si="432"/>
        <v>0</v>
      </c>
      <c r="P2146" s="269"/>
      <c r="Q2146" s="59"/>
      <c r="R2146" s="271">
        <f t="shared" si="433"/>
        <v>0</v>
      </c>
      <c r="S2146" s="269"/>
      <c r="T2146" s="59"/>
      <c r="U2146" s="270">
        <f t="shared" si="434"/>
        <v>0</v>
      </c>
      <c r="V2146" s="269"/>
      <c r="W2146" s="59"/>
      <c r="X2146" s="270">
        <f t="shared" si="435"/>
        <v>0</v>
      </c>
      <c r="Y2146" s="270">
        <f t="shared" si="436"/>
        <v>0</v>
      </c>
      <c r="Z2146" s="58"/>
      <c r="AA2146" s="58"/>
      <c r="AB2146" s="60" t="str">
        <f t="shared" si="437"/>
        <v/>
      </c>
      <c r="AC2146" s="21" t="b">
        <f t="shared" si="438"/>
        <v>0</v>
      </c>
      <c r="AD2146" s="21" t="b">
        <f t="shared" si="439"/>
        <v>0</v>
      </c>
      <c r="AE2146" s="21" t="b">
        <f t="shared" si="440"/>
        <v>0</v>
      </c>
      <c r="AF2146" s="21" t="b">
        <f ca="1">OR(AND($AC2146,NOT($AD2146)),AND($AC2146,OR(AND($G2146="",$H2146&lt;&gt;""),AND($G2146&lt;&gt;"",$H2146=""),AND($J2146="",$K2146&lt;&gt;""),AND($J2146&lt;&gt;"",$K2146=""),AND($M2146="",$N2146&lt;&gt;""),AND($M2146&lt;&gt;"",$N2146=""),AND($P2146="",$Q2146&lt;&gt;""),AND($P2146&lt;&gt;"",$Q2146=""),AND($S2146="",$T2146&lt;&gt;""),AND($S2146&lt;&gt;"",$T2146=""),AND($V2146="",$W2146&lt;&gt;""),AND($V2146&lt;&gt;"",$W2146=""))),AND($C2146&lt;&gt;"",$E2146&lt;&gt;"",LEFT(TRIM($C2146),1)&lt;&gt;LEFT(TRIM($E2146),1)),IF(OR($E2146="",$F2146=""),FALSE(),IFERROR(COUNTIF(INDIRECT("UNITS_"&amp;SUBSTITUTE(LEFT($E2146,FIND(" ",$E2146&amp;" ")-1),".","_")),$F2146)=0,TRUE())),AND($B2146&lt;&gt;"",OR(ISNUMBER(SEARCH("outro",LOWER($B2146))),ISNUMBER(SEARCH("divers",LOWER($B2146))),ISNUMBER(SEARCH("etc",LOWER($B2146))))),OR(AND(ISNUMBER(SEARCH("comunic",LOWER($B2146))),LEFT($E2146,3)&lt;&gt;"4.4"),AND(ISNUMBER(SEARCH("monitor",LOWER($B2146))),NOT(OR(LEFT($E2146,3)="1.5",LEFT($E2146,3)="2.5")))),AND($B2146&lt;&gt;"",OR(LEFT($C2146,1)="1",LEFT($C2146,1)="2"),$D2146=""),AND($D2146&lt;&gt;"",NOT(OR(LEFT($C2146,1)="1",LEFT($C2146,1)="2"))),AND($D2146&lt;&gt;"",COUNTIF(' PROJETO'!$B$14:$B$16,$D2146)=0),IF($D2146="",FALSE(),IF(COUNTIF(' PROJETO'!$B$14:$B$16,$D2146)=0,FALSE(),IFERROR(INDEX(' PROJETO'!$C$14:$C$16,MATCH($D2146,' PROJETO'!$B$14:$B$16,0))&lt;&gt;"Sim",FALSE()))))</f>
        <v>0</v>
      </c>
      <c r="AG2146" s="21" t="b">
        <f>AND($AC2146,$Y2146&gt;'CONFG.  LISTAS'!$F$4,$Z2146="",$AA2146="")</f>
        <v>0</v>
      </c>
      <c r="AH2146" s="21" t="str">
        <f t="shared" si="441"/>
        <v/>
      </c>
      <c r="AI2146" s="43" t="str">
        <f ca="1">IF(NOT($AC2146),"",IF(OR($B2146="",$C2146="",$E2146="",$F2146=""),"Preencha descrição, categoria, tipo e unidade.",IF(AND($B2146&lt;&gt;"",OR(LEFT($C2146,1)="1",LEFT($C2146,1)="2"),$D2146=""),"Informe a prática de restauração para itens diretos.",IF(AND($D2146&lt;&gt;"",NOT(OR(LEFT($C2146,1)="1",LEFT($C2146,1)="2"))),"Custos indiretos não devem pertencer a uma prática específica.",IF(AND($D2146&lt;&gt;"",COUNTIF(' PROJETO'!$B$14:$B$16,$D2146)=0),"Prática de restauração inválida ou não cadastrada.",IF(IF($D2146="",FALSE(),IF(COUNTIF(' PROJETO'!$B$14:$B$16,$D2146)=0,FALSE(),IFERROR(INDEX(' PROJETO'!$C$14:$C$16,MATCH($D2146,' PROJETO'!$B$14:$B$16,0))&lt;&gt;"Sim",FALSE()))),"A prática informada no item não foi selecionada na aba Projeto.",IF(AND(MAX($I2146,$L2146,$O2146,$R2146,$U2146,$X2146)&gt;'CONFG.  LISTAS'!$F$4,NOT(OR($Z2146&lt;&gt;"",$AA2146&lt;&gt;""))),"Memorial de cálculo ou anexo obrigatório não informado para item acima do limite.",IF(OR(AND($G2146&lt;&gt;"",$H2146&lt;&gt;"",OR($G2146&lt;=0,$H2146&lt;=0)),AND($J2146&lt;&gt;"",$K2146&lt;&gt;"",OR($J2146&lt;=0,$K2146&lt;=0)),AND($M2146&lt;&gt;"",$N2146&lt;&gt;"",OR($M2146&lt;=0,$N2146&lt;=0)),AND($P2146&lt;&gt;"",$Q2146&lt;&gt;"",OR($P2146&lt;=0,$Q2146&lt;=0)),AND($S2146&lt;&gt;"",$T2146&lt;&gt;"",OR($S2146&lt;=0,$T2146&lt;=0)),AND($V2146&lt;&gt;"",$W2146&lt;&gt;"",OR($V2146&lt;=0,$W2146&lt;=0))),"Revise os valores informados: valor unitário e quantidade devem ser maiores que zero.",IF(OR(AND($G2146="",$H2146&lt;&gt;""),AND($G2146&lt;&gt;"",$H2146=""),AND($J2146="",$K2146&lt;&gt;""),AND($J2146&lt;&gt;"",$K2146=""),AND($M2146="",$N2146&lt;&gt;""),AND($M2146&lt;&gt;"",$N2146=""),AND($P2146="",$Q2146&lt;&gt;""),AND($P2146&lt;&gt;"",$Q2146=""),AND($S2146="",$T2146&lt;&gt;""),AND($S2146&lt;&gt;"",$T2146=""),AND($V2146="",$W2146&lt;&gt;""),AND($V2146&lt;&gt;"",$W2146="")),"Há ano preenchido parcialmente: "&amp;TRIM(IF(AND($G2146="",$H2146&lt;&gt;""),"Ano 1 (falta valor unitário); ","")&amp;IF(AND($G2146&lt;&gt;"",$H2146=""),"Ano 1 (falta quantidade); ","")&amp;IF(AND($J2146="",$K2146&lt;&gt;""),"Ano 2 (falta valor unitário); ","")&amp;IF(AND($J2146&lt;&gt;"",$K2146=""),"Ano 2 (falta quantidade); ","")&amp;IF(AND($M2146="",$N2146&lt;&gt;""),"Ano 3 (falta valor unitário); ","")&amp;IF(AND($M2146&lt;&gt;"",$N2146=""),"Ano 3 (falta quantidade); ","")&amp;IF(AND($P2146="",$Q2146&lt;&gt;""),"Ano 4 (falta valor unitário); ","")&amp;IF(AND($P2146&lt;&gt;"",$Q2146=""),"Ano 4 (falta quantidade); ","")&amp;IF(AND($S2146="",$T2146&lt;&gt;""),"Ano 5 (falta valor unitário); ","")&amp;IF(AND($S2146&lt;&gt;"",$T2146=""),"Ano 5 (falta quantidade); ","")&amp;IF(AND($V2146="",$W2146&lt;&gt;""),"Ano 6 (falta valor unitário); ","")&amp;IF(AND($V2146&lt;&gt;"",$W2146=""),"Ano 6 (falta quantidade); ","")), IF(NOT(OR(AND($G2146&lt;&gt;"",$H2146&lt;&gt;""),AND($J2146&lt;&gt;"",$K2146&lt;&gt;""),AND($M2146&lt;&gt;"",$N2146&lt;&gt;""),AND($P2146&lt;&gt;"",$Q2146&lt;&gt;""),AND($S2146&lt;&gt;"",$T2146&lt;&gt;""),AND($V2146&lt;&gt;"",$W2146&lt;&gt;""))),"Informe pelo menos um ano completo com valor unitário e quantidade.",IF(AND($C2146&lt;&gt;"",$E2146&lt;&gt;"",LEFT(TRIM($C2146),1)&lt;&gt;LEFT(TRIM($E2146),1)),"Categoria e tipo estão incompatíveis.",IF(IF(OR($E2146="",$F2146=""),FALSE(),IFERROR(COUNTIF(INDIRECT("UNITS_"&amp;SUBSTITUTE(LEFT($E2146,FIND(" ",$E2146&amp;" ")-1),".","_")),$F2146)=0,TRUE())),"Unidade incompatível com o tipo selecionado.",IF(OR(AND(ISNUMBER(SEARCH("comunic",LOWER($B2146))),LEFT($E2146,3)&lt;&gt;"4.4"),AND(ISNUMBER(SEARCH("monitor",LOWER($B2146))),NOT(OR(LEFT($E2146,3)="1.5",LEFT($E2146,3)="2.5")))),"Revise a classificação do item conforme as regras de preenchimento.",IF(AND($B2146&lt;&gt;"",OR(ISNUMBER(SEARCH("outro",LOWER($B2146))),ISNUMBER(SEARCH("divers",LOWER($B2146))),ISNUMBER(SEARCH("kit",LOWER($B2146))),ISNUMBER(SEARCH("ferrament",LOWER($B2146))),ISNUMBER(SEARCH("epi",LOWER($B2146)))),NOT(OR($Z2146&lt;&gt;"",$AA2146&lt;&gt;""))),"Descrição muito genérica: detalhe melhor o item e registre o racional no memorial ou em anexo.",IF(AND($Y2146=0,$B2146&lt;&gt;"",OR($G2146&lt;&gt;"",$H2146&lt;&gt;"",$J2146&lt;&gt;"",$K2146&lt;&gt;"",$M2146&lt;&gt;"",$N2146&lt;&gt;"",$P2146&lt;&gt;"",$Q2146&lt;&gt;"",$S2146&lt;&gt;"",$T2146&lt;&gt;"",$V2146&lt;&gt;"",$W2146&lt;&gt;"")),"O item possui dados lançados, mas o total está zerado. Revise os valores informados.","")))))))))))))))</f>
        <v/>
      </c>
    </row>
    <row r="2147" spans="1:35" ht="14.25" customHeight="1" x14ac:dyDescent="0.25">
      <c r="A2147" s="57" t="str">
        <f t="shared" si="429"/>
        <v/>
      </c>
      <c r="B2147" s="61"/>
      <c r="C2147" s="61"/>
      <c r="D2147" s="58"/>
      <c r="E2147" s="61"/>
      <c r="F2147" s="61"/>
      <c r="G2147" s="272"/>
      <c r="H2147" s="62"/>
      <c r="I2147" s="273">
        <f t="shared" si="430"/>
        <v>0</v>
      </c>
      <c r="J2147" s="272"/>
      <c r="K2147" s="62"/>
      <c r="L2147" s="270">
        <f t="shared" si="431"/>
        <v>0</v>
      </c>
      <c r="M2147" s="272"/>
      <c r="N2147" s="62"/>
      <c r="O2147" s="270">
        <f t="shared" si="432"/>
        <v>0</v>
      </c>
      <c r="P2147" s="272"/>
      <c r="Q2147" s="62"/>
      <c r="R2147" s="271">
        <f t="shared" si="433"/>
        <v>0</v>
      </c>
      <c r="S2147" s="272"/>
      <c r="T2147" s="62"/>
      <c r="U2147" s="270">
        <f t="shared" si="434"/>
        <v>0</v>
      </c>
      <c r="V2147" s="272"/>
      <c r="W2147" s="62"/>
      <c r="X2147" s="270">
        <f t="shared" si="435"/>
        <v>0</v>
      </c>
      <c r="Y2147" s="270">
        <f t="shared" si="436"/>
        <v>0</v>
      </c>
      <c r="Z2147" s="61"/>
      <c r="AA2147" s="61"/>
      <c r="AB2147" s="60" t="str">
        <f t="shared" si="437"/>
        <v/>
      </c>
      <c r="AC2147" s="21" t="b">
        <f t="shared" si="438"/>
        <v>0</v>
      </c>
      <c r="AD2147" s="21" t="b">
        <f t="shared" si="439"/>
        <v>0</v>
      </c>
      <c r="AE2147" s="21" t="b">
        <f t="shared" si="440"/>
        <v>0</v>
      </c>
      <c r="AF2147" s="21" t="b">
        <f ca="1">OR(AND($AC2147,NOT($AD2147)),AND($AC2147,OR(AND($G2147="",$H2147&lt;&gt;""),AND($G2147&lt;&gt;"",$H2147=""),AND($J2147="",$K2147&lt;&gt;""),AND($J2147&lt;&gt;"",$K2147=""),AND($M2147="",$N2147&lt;&gt;""),AND($M2147&lt;&gt;"",$N2147=""),AND($P2147="",$Q2147&lt;&gt;""),AND($P2147&lt;&gt;"",$Q2147=""),AND($S2147="",$T2147&lt;&gt;""),AND($S2147&lt;&gt;"",$T2147=""),AND($V2147="",$W2147&lt;&gt;""),AND($V2147&lt;&gt;"",$W2147=""))),AND($C2147&lt;&gt;"",$E2147&lt;&gt;"",LEFT(TRIM($C2147),1)&lt;&gt;LEFT(TRIM($E2147),1)),IF(OR($E2147="",$F2147=""),FALSE(),IFERROR(COUNTIF(INDIRECT("UNITS_"&amp;SUBSTITUTE(LEFT($E2147,FIND(" ",$E2147&amp;" ")-1),".","_")),$F2147)=0,TRUE())),AND($B2147&lt;&gt;"",OR(ISNUMBER(SEARCH("outro",LOWER($B2147))),ISNUMBER(SEARCH("divers",LOWER($B2147))),ISNUMBER(SEARCH("etc",LOWER($B2147))))),OR(AND(ISNUMBER(SEARCH("comunic",LOWER($B2147))),LEFT($E2147,3)&lt;&gt;"4.4"),AND(ISNUMBER(SEARCH("monitor",LOWER($B2147))),NOT(OR(LEFT($E2147,3)="1.5",LEFT($E2147,3)="2.5")))),AND($B2147&lt;&gt;"",OR(LEFT($C2147,1)="1",LEFT($C2147,1)="2"),$D2147=""),AND($D2147&lt;&gt;"",NOT(OR(LEFT($C2147,1)="1",LEFT($C2147,1)="2"))),AND($D2147&lt;&gt;"",COUNTIF(' PROJETO'!$B$14:$B$16,$D2147)=0),IF($D2147="",FALSE(),IF(COUNTIF(' PROJETO'!$B$14:$B$16,$D2147)=0,FALSE(),IFERROR(INDEX(' PROJETO'!$C$14:$C$16,MATCH($D2147,' PROJETO'!$B$14:$B$16,0))&lt;&gt;"Sim",FALSE()))))</f>
        <v>0</v>
      </c>
      <c r="AG2147" s="21" t="b">
        <f>AND($AC2147,$Y2147&gt;'CONFG.  LISTAS'!$F$4,$Z2147="",$AA2147="")</f>
        <v>0</v>
      </c>
      <c r="AH2147" s="21" t="str">
        <f t="shared" si="441"/>
        <v/>
      </c>
      <c r="AI2147" s="43" t="str">
        <f ca="1">IF(NOT($AC2147),"",IF(OR($B2147="",$C2147="",$E2147="",$F2147=""),"Preencha descrição, categoria, tipo e unidade.",IF(AND($B2147&lt;&gt;"",OR(LEFT($C2147,1)="1",LEFT($C2147,1)="2"),$D2147=""),"Informe a prática de restauração para itens diretos.",IF(AND($D2147&lt;&gt;"",NOT(OR(LEFT($C2147,1)="1",LEFT($C2147,1)="2"))),"Custos indiretos não devem pertencer a uma prática específica.",IF(AND($D2147&lt;&gt;"",COUNTIF(' PROJETO'!$B$14:$B$16,$D2147)=0),"Prática de restauração inválida ou não cadastrada.",IF(IF($D2147="",FALSE(),IF(COUNTIF(' PROJETO'!$B$14:$B$16,$D2147)=0,FALSE(),IFERROR(INDEX(' PROJETO'!$C$14:$C$16,MATCH($D2147,' PROJETO'!$B$14:$B$16,0))&lt;&gt;"Sim",FALSE()))),"A prática informada no item não foi selecionada na aba Projeto.",IF(AND(MAX($I2147,$L2147,$O2147,$R2147,$U2147,$X2147)&gt;'CONFG.  LISTAS'!$F$4,NOT(OR($Z2147&lt;&gt;"",$AA2147&lt;&gt;""))),"Memorial de cálculo ou anexo obrigatório não informado para item acima do limite.",IF(OR(AND($G2147&lt;&gt;"",$H2147&lt;&gt;"",OR($G2147&lt;=0,$H2147&lt;=0)),AND($J2147&lt;&gt;"",$K2147&lt;&gt;"",OR($J2147&lt;=0,$K2147&lt;=0)),AND($M2147&lt;&gt;"",$N2147&lt;&gt;"",OR($M2147&lt;=0,$N2147&lt;=0)),AND($P2147&lt;&gt;"",$Q2147&lt;&gt;"",OR($P2147&lt;=0,$Q2147&lt;=0)),AND($S2147&lt;&gt;"",$T2147&lt;&gt;"",OR($S2147&lt;=0,$T2147&lt;=0)),AND($V2147&lt;&gt;"",$W2147&lt;&gt;"",OR($V2147&lt;=0,$W2147&lt;=0))),"Revise os valores informados: valor unitário e quantidade devem ser maiores que zero.",IF(OR(AND($G2147="",$H2147&lt;&gt;""),AND($G2147&lt;&gt;"",$H2147=""),AND($J2147="",$K2147&lt;&gt;""),AND($J2147&lt;&gt;"",$K2147=""),AND($M2147="",$N2147&lt;&gt;""),AND($M2147&lt;&gt;"",$N2147=""),AND($P2147="",$Q2147&lt;&gt;""),AND($P2147&lt;&gt;"",$Q2147=""),AND($S2147="",$T2147&lt;&gt;""),AND($S2147&lt;&gt;"",$T2147=""),AND($V2147="",$W2147&lt;&gt;""),AND($V2147&lt;&gt;"",$W2147="")),"Há ano preenchido parcialmente: "&amp;TRIM(IF(AND($G2147="",$H2147&lt;&gt;""),"Ano 1 (falta valor unitário); ","")&amp;IF(AND($G2147&lt;&gt;"",$H2147=""),"Ano 1 (falta quantidade); ","")&amp;IF(AND($J2147="",$K2147&lt;&gt;""),"Ano 2 (falta valor unitário); ","")&amp;IF(AND($J2147&lt;&gt;"",$K2147=""),"Ano 2 (falta quantidade); ","")&amp;IF(AND($M2147="",$N2147&lt;&gt;""),"Ano 3 (falta valor unitário); ","")&amp;IF(AND($M2147&lt;&gt;"",$N2147=""),"Ano 3 (falta quantidade); ","")&amp;IF(AND($P2147="",$Q2147&lt;&gt;""),"Ano 4 (falta valor unitário); ","")&amp;IF(AND($P2147&lt;&gt;"",$Q2147=""),"Ano 4 (falta quantidade); ","")&amp;IF(AND($S2147="",$T2147&lt;&gt;""),"Ano 5 (falta valor unitário); ","")&amp;IF(AND($S2147&lt;&gt;"",$T2147=""),"Ano 5 (falta quantidade); ","")&amp;IF(AND($V2147="",$W2147&lt;&gt;""),"Ano 6 (falta valor unitário); ","")&amp;IF(AND($V2147&lt;&gt;"",$W2147=""),"Ano 6 (falta quantidade); ","")), IF(NOT(OR(AND($G2147&lt;&gt;"",$H2147&lt;&gt;""),AND($J2147&lt;&gt;"",$K2147&lt;&gt;""),AND($M2147&lt;&gt;"",$N2147&lt;&gt;""),AND($P2147&lt;&gt;"",$Q2147&lt;&gt;""),AND($S2147&lt;&gt;"",$T2147&lt;&gt;""),AND($V2147&lt;&gt;"",$W2147&lt;&gt;""))),"Informe pelo menos um ano completo com valor unitário e quantidade.",IF(AND($C2147&lt;&gt;"",$E2147&lt;&gt;"",LEFT(TRIM($C2147),1)&lt;&gt;LEFT(TRIM($E2147),1)),"Categoria e tipo estão incompatíveis.",IF(IF(OR($E2147="",$F2147=""),FALSE(),IFERROR(COUNTIF(INDIRECT("UNITS_"&amp;SUBSTITUTE(LEFT($E2147,FIND(" ",$E2147&amp;" ")-1),".","_")),$F2147)=0,TRUE())),"Unidade incompatível com o tipo selecionado.",IF(OR(AND(ISNUMBER(SEARCH("comunic",LOWER($B2147))),LEFT($E2147,3)&lt;&gt;"4.4"),AND(ISNUMBER(SEARCH("monitor",LOWER($B2147))),NOT(OR(LEFT($E2147,3)="1.5",LEFT($E2147,3)="2.5")))),"Revise a classificação do item conforme as regras de preenchimento.",IF(AND($B2147&lt;&gt;"",OR(ISNUMBER(SEARCH("outro",LOWER($B2147))),ISNUMBER(SEARCH("divers",LOWER($B2147))),ISNUMBER(SEARCH("kit",LOWER($B2147))),ISNUMBER(SEARCH("ferrament",LOWER($B2147))),ISNUMBER(SEARCH("epi",LOWER($B2147)))),NOT(OR($Z2147&lt;&gt;"",$AA2147&lt;&gt;""))),"Descrição muito genérica: detalhe melhor o item e registre o racional no memorial ou em anexo.",IF(AND($Y2147=0,$B2147&lt;&gt;"",OR($G2147&lt;&gt;"",$H2147&lt;&gt;"",$J2147&lt;&gt;"",$K2147&lt;&gt;"",$M2147&lt;&gt;"",$N2147&lt;&gt;"",$P2147&lt;&gt;"",$Q2147&lt;&gt;"",$S2147&lt;&gt;"",$T2147&lt;&gt;"",$V2147&lt;&gt;"",$W2147&lt;&gt;"")),"O item possui dados lançados, mas o total está zerado. Revise os valores informados.","")))))))))))))))</f>
        <v/>
      </c>
    </row>
    <row r="2148" spans="1:35" ht="14.25" customHeight="1" x14ac:dyDescent="0.25">
      <c r="A2148" s="57" t="str">
        <f t="shared" si="429"/>
        <v/>
      </c>
      <c r="B2148" s="58"/>
      <c r="C2148" s="58"/>
      <c r="D2148" s="58"/>
      <c r="E2148" s="58"/>
      <c r="F2148" s="58"/>
      <c r="G2148" s="269"/>
      <c r="H2148" s="59"/>
      <c r="I2148" s="273">
        <f t="shared" si="430"/>
        <v>0</v>
      </c>
      <c r="J2148" s="269"/>
      <c r="K2148" s="59"/>
      <c r="L2148" s="270">
        <f t="shared" si="431"/>
        <v>0</v>
      </c>
      <c r="M2148" s="269"/>
      <c r="N2148" s="59"/>
      <c r="O2148" s="270">
        <f t="shared" si="432"/>
        <v>0</v>
      </c>
      <c r="P2148" s="269"/>
      <c r="Q2148" s="59"/>
      <c r="R2148" s="271">
        <f t="shared" si="433"/>
        <v>0</v>
      </c>
      <c r="S2148" s="269"/>
      <c r="T2148" s="59"/>
      <c r="U2148" s="270">
        <f t="shared" si="434"/>
        <v>0</v>
      </c>
      <c r="V2148" s="269"/>
      <c r="W2148" s="59"/>
      <c r="X2148" s="270">
        <f t="shared" si="435"/>
        <v>0</v>
      </c>
      <c r="Y2148" s="270">
        <f t="shared" si="436"/>
        <v>0</v>
      </c>
      <c r="Z2148" s="58"/>
      <c r="AA2148" s="58"/>
      <c r="AB2148" s="60" t="str">
        <f t="shared" si="437"/>
        <v/>
      </c>
      <c r="AC2148" s="21" t="b">
        <f t="shared" si="438"/>
        <v>0</v>
      </c>
      <c r="AD2148" s="21" t="b">
        <f t="shared" si="439"/>
        <v>0</v>
      </c>
      <c r="AE2148" s="21" t="b">
        <f t="shared" si="440"/>
        <v>0</v>
      </c>
      <c r="AF2148" s="21" t="b">
        <f ca="1">OR(AND($AC2148,NOT($AD2148)),AND($AC2148,OR(AND($G2148="",$H2148&lt;&gt;""),AND($G2148&lt;&gt;"",$H2148=""),AND($J2148="",$K2148&lt;&gt;""),AND($J2148&lt;&gt;"",$K2148=""),AND($M2148="",$N2148&lt;&gt;""),AND($M2148&lt;&gt;"",$N2148=""),AND($P2148="",$Q2148&lt;&gt;""),AND($P2148&lt;&gt;"",$Q2148=""),AND($S2148="",$T2148&lt;&gt;""),AND($S2148&lt;&gt;"",$T2148=""),AND($V2148="",$W2148&lt;&gt;""),AND($V2148&lt;&gt;"",$W2148=""))),AND($C2148&lt;&gt;"",$E2148&lt;&gt;"",LEFT(TRIM($C2148),1)&lt;&gt;LEFT(TRIM($E2148),1)),IF(OR($E2148="",$F2148=""),FALSE(),IFERROR(COUNTIF(INDIRECT("UNITS_"&amp;SUBSTITUTE(LEFT($E2148,FIND(" ",$E2148&amp;" ")-1),".","_")),$F2148)=0,TRUE())),AND($B2148&lt;&gt;"",OR(ISNUMBER(SEARCH("outro",LOWER($B2148))),ISNUMBER(SEARCH("divers",LOWER($B2148))),ISNUMBER(SEARCH("etc",LOWER($B2148))))),OR(AND(ISNUMBER(SEARCH("comunic",LOWER($B2148))),LEFT($E2148,3)&lt;&gt;"4.4"),AND(ISNUMBER(SEARCH("monitor",LOWER($B2148))),NOT(OR(LEFT($E2148,3)="1.5",LEFT($E2148,3)="2.5")))),AND($B2148&lt;&gt;"",OR(LEFT($C2148,1)="1",LEFT($C2148,1)="2"),$D2148=""),AND($D2148&lt;&gt;"",NOT(OR(LEFT($C2148,1)="1",LEFT($C2148,1)="2"))),AND($D2148&lt;&gt;"",COUNTIF(' PROJETO'!$B$14:$B$16,$D2148)=0),IF($D2148="",FALSE(),IF(COUNTIF(' PROJETO'!$B$14:$B$16,$D2148)=0,FALSE(),IFERROR(INDEX(' PROJETO'!$C$14:$C$16,MATCH($D2148,' PROJETO'!$B$14:$B$16,0))&lt;&gt;"Sim",FALSE()))))</f>
        <v>0</v>
      </c>
      <c r="AG2148" s="21" t="b">
        <f>AND($AC2148,$Y2148&gt;'CONFG.  LISTAS'!$F$4,$Z2148="",$AA2148="")</f>
        <v>0</v>
      </c>
      <c r="AH2148" s="21" t="str">
        <f t="shared" si="441"/>
        <v/>
      </c>
      <c r="AI2148" s="43" t="str">
        <f ca="1">IF(NOT($AC2148),"",IF(OR($B2148="",$C2148="",$E2148="",$F2148=""),"Preencha descrição, categoria, tipo e unidade.",IF(AND($B2148&lt;&gt;"",OR(LEFT($C2148,1)="1",LEFT($C2148,1)="2"),$D2148=""),"Informe a prática de restauração para itens diretos.",IF(AND($D2148&lt;&gt;"",NOT(OR(LEFT($C2148,1)="1",LEFT($C2148,1)="2"))),"Custos indiretos não devem pertencer a uma prática específica.",IF(AND($D2148&lt;&gt;"",COUNTIF(' PROJETO'!$B$14:$B$16,$D2148)=0),"Prática de restauração inválida ou não cadastrada.",IF(IF($D2148="",FALSE(),IF(COUNTIF(' PROJETO'!$B$14:$B$16,$D2148)=0,FALSE(),IFERROR(INDEX(' PROJETO'!$C$14:$C$16,MATCH($D2148,' PROJETO'!$B$14:$B$16,0))&lt;&gt;"Sim",FALSE()))),"A prática informada no item não foi selecionada na aba Projeto.",IF(AND(MAX($I2148,$L2148,$O2148,$R2148,$U2148,$X2148)&gt;'CONFG.  LISTAS'!$F$4,NOT(OR($Z2148&lt;&gt;"",$AA2148&lt;&gt;""))),"Memorial de cálculo ou anexo obrigatório não informado para item acima do limite.",IF(OR(AND($G2148&lt;&gt;"",$H2148&lt;&gt;"",OR($G2148&lt;=0,$H2148&lt;=0)),AND($J2148&lt;&gt;"",$K2148&lt;&gt;"",OR($J2148&lt;=0,$K2148&lt;=0)),AND($M2148&lt;&gt;"",$N2148&lt;&gt;"",OR($M2148&lt;=0,$N2148&lt;=0)),AND($P2148&lt;&gt;"",$Q2148&lt;&gt;"",OR($P2148&lt;=0,$Q2148&lt;=0)),AND($S2148&lt;&gt;"",$T2148&lt;&gt;"",OR($S2148&lt;=0,$T2148&lt;=0)),AND($V2148&lt;&gt;"",$W2148&lt;&gt;"",OR($V2148&lt;=0,$W2148&lt;=0))),"Revise os valores informados: valor unitário e quantidade devem ser maiores que zero.",IF(OR(AND($G2148="",$H2148&lt;&gt;""),AND($G2148&lt;&gt;"",$H2148=""),AND($J2148="",$K2148&lt;&gt;""),AND($J2148&lt;&gt;"",$K2148=""),AND($M2148="",$N2148&lt;&gt;""),AND($M2148&lt;&gt;"",$N2148=""),AND($P2148="",$Q2148&lt;&gt;""),AND($P2148&lt;&gt;"",$Q2148=""),AND($S2148="",$T2148&lt;&gt;""),AND($S2148&lt;&gt;"",$T2148=""),AND($V2148="",$W2148&lt;&gt;""),AND($V2148&lt;&gt;"",$W2148="")),"Há ano preenchido parcialmente: "&amp;TRIM(IF(AND($G2148="",$H2148&lt;&gt;""),"Ano 1 (falta valor unitário); ","")&amp;IF(AND($G2148&lt;&gt;"",$H2148=""),"Ano 1 (falta quantidade); ","")&amp;IF(AND($J2148="",$K2148&lt;&gt;""),"Ano 2 (falta valor unitário); ","")&amp;IF(AND($J2148&lt;&gt;"",$K2148=""),"Ano 2 (falta quantidade); ","")&amp;IF(AND($M2148="",$N2148&lt;&gt;""),"Ano 3 (falta valor unitário); ","")&amp;IF(AND($M2148&lt;&gt;"",$N2148=""),"Ano 3 (falta quantidade); ","")&amp;IF(AND($P2148="",$Q2148&lt;&gt;""),"Ano 4 (falta valor unitário); ","")&amp;IF(AND($P2148&lt;&gt;"",$Q2148=""),"Ano 4 (falta quantidade); ","")&amp;IF(AND($S2148="",$T2148&lt;&gt;""),"Ano 5 (falta valor unitário); ","")&amp;IF(AND($S2148&lt;&gt;"",$T2148=""),"Ano 5 (falta quantidade); ","")&amp;IF(AND($V2148="",$W2148&lt;&gt;""),"Ano 6 (falta valor unitário); ","")&amp;IF(AND($V2148&lt;&gt;"",$W2148=""),"Ano 6 (falta quantidade); ","")), IF(NOT(OR(AND($G2148&lt;&gt;"",$H2148&lt;&gt;""),AND($J2148&lt;&gt;"",$K2148&lt;&gt;""),AND($M2148&lt;&gt;"",$N2148&lt;&gt;""),AND($P2148&lt;&gt;"",$Q2148&lt;&gt;""),AND($S2148&lt;&gt;"",$T2148&lt;&gt;""),AND($V2148&lt;&gt;"",$W2148&lt;&gt;""))),"Informe pelo menos um ano completo com valor unitário e quantidade.",IF(AND($C2148&lt;&gt;"",$E2148&lt;&gt;"",LEFT(TRIM($C2148),1)&lt;&gt;LEFT(TRIM($E2148),1)),"Categoria e tipo estão incompatíveis.",IF(IF(OR($E2148="",$F2148=""),FALSE(),IFERROR(COUNTIF(INDIRECT("UNITS_"&amp;SUBSTITUTE(LEFT($E2148,FIND(" ",$E2148&amp;" ")-1),".","_")),$F2148)=0,TRUE())),"Unidade incompatível com o tipo selecionado.",IF(OR(AND(ISNUMBER(SEARCH("comunic",LOWER($B2148))),LEFT($E2148,3)&lt;&gt;"4.4"),AND(ISNUMBER(SEARCH("monitor",LOWER($B2148))),NOT(OR(LEFT($E2148,3)="1.5",LEFT($E2148,3)="2.5")))),"Revise a classificação do item conforme as regras de preenchimento.",IF(AND($B2148&lt;&gt;"",OR(ISNUMBER(SEARCH("outro",LOWER($B2148))),ISNUMBER(SEARCH("divers",LOWER($B2148))),ISNUMBER(SEARCH("kit",LOWER($B2148))),ISNUMBER(SEARCH("ferrament",LOWER($B2148))),ISNUMBER(SEARCH("epi",LOWER($B2148)))),NOT(OR($Z2148&lt;&gt;"",$AA2148&lt;&gt;""))),"Descrição muito genérica: detalhe melhor o item e registre o racional no memorial ou em anexo.",IF(AND($Y2148=0,$B2148&lt;&gt;"",OR($G2148&lt;&gt;"",$H2148&lt;&gt;"",$J2148&lt;&gt;"",$K2148&lt;&gt;"",$M2148&lt;&gt;"",$N2148&lt;&gt;"",$P2148&lt;&gt;"",$Q2148&lt;&gt;"",$S2148&lt;&gt;"",$T2148&lt;&gt;"",$V2148&lt;&gt;"",$W2148&lt;&gt;"")),"O item possui dados lançados, mas o total está zerado. Revise os valores informados.","")))))))))))))))</f>
        <v/>
      </c>
    </row>
    <row r="2149" spans="1:35" ht="14.25" customHeight="1" x14ac:dyDescent="0.25">
      <c r="A2149" s="57" t="str">
        <f t="shared" si="429"/>
        <v/>
      </c>
      <c r="B2149" s="61"/>
      <c r="C2149" s="61"/>
      <c r="D2149" s="58"/>
      <c r="E2149" s="61"/>
      <c r="F2149" s="61"/>
      <c r="G2149" s="272"/>
      <c r="H2149" s="62"/>
      <c r="I2149" s="273">
        <f t="shared" si="430"/>
        <v>0</v>
      </c>
      <c r="J2149" s="272"/>
      <c r="K2149" s="62"/>
      <c r="L2149" s="270">
        <f t="shared" si="431"/>
        <v>0</v>
      </c>
      <c r="M2149" s="272"/>
      <c r="N2149" s="62"/>
      <c r="O2149" s="270">
        <f t="shared" si="432"/>
        <v>0</v>
      </c>
      <c r="P2149" s="272"/>
      <c r="Q2149" s="62"/>
      <c r="R2149" s="271">
        <f t="shared" si="433"/>
        <v>0</v>
      </c>
      <c r="S2149" s="272"/>
      <c r="T2149" s="62"/>
      <c r="U2149" s="270">
        <f t="shared" si="434"/>
        <v>0</v>
      </c>
      <c r="V2149" s="272"/>
      <c r="W2149" s="62"/>
      <c r="X2149" s="270">
        <f t="shared" si="435"/>
        <v>0</v>
      </c>
      <c r="Y2149" s="270">
        <f t="shared" si="436"/>
        <v>0</v>
      </c>
      <c r="Z2149" s="61"/>
      <c r="AA2149" s="61"/>
      <c r="AB2149" s="60" t="str">
        <f t="shared" si="437"/>
        <v/>
      </c>
      <c r="AC2149" s="21" t="b">
        <f t="shared" si="438"/>
        <v>0</v>
      </c>
      <c r="AD2149" s="21" t="b">
        <f t="shared" si="439"/>
        <v>0</v>
      </c>
      <c r="AE2149" s="21" t="b">
        <f t="shared" si="440"/>
        <v>0</v>
      </c>
      <c r="AF2149" s="21" t="b">
        <f ca="1">OR(AND($AC2149,NOT($AD2149)),AND($AC2149,OR(AND($G2149="",$H2149&lt;&gt;""),AND($G2149&lt;&gt;"",$H2149=""),AND($J2149="",$K2149&lt;&gt;""),AND($J2149&lt;&gt;"",$K2149=""),AND($M2149="",$N2149&lt;&gt;""),AND($M2149&lt;&gt;"",$N2149=""),AND($P2149="",$Q2149&lt;&gt;""),AND($P2149&lt;&gt;"",$Q2149=""),AND($S2149="",$T2149&lt;&gt;""),AND($S2149&lt;&gt;"",$T2149=""),AND($V2149="",$W2149&lt;&gt;""),AND($V2149&lt;&gt;"",$W2149=""))),AND($C2149&lt;&gt;"",$E2149&lt;&gt;"",LEFT(TRIM($C2149),1)&lt;&gt;LEFT(TRIM($E2149),1)),IF(OR($E2149="",$F2149=""),FALSE(),IFERROR(COUNTIF(INDIRECT("UNITS_"&amp;SUBSTITUTE(LEFT($E2149,FIND(" ",$E2149&amp;" ")-1),".","_")),$F2149)=0,TRUE())),AND($B2149&lt;&gt;"",OR(ISNUMBER(SEARCH("outro",LOWER($B2149))),ISNUMBER(SEARCH("divers",LOWER($B2149))),ISNUMBER(SEARCH("etc",LOWER($B2149))))),OR(AND(ISNUMBER(SEARCH("comunic",LOWER($B2149))),LEFT($E2149,3)&lt;&gt;"4.4"),AND(ISNUMBER(SEARCH("monitor",LOWER($B2149))),NOT(OR(LEFT($E2149,3)="1.5",LEFT($E2149,3)="2.5")))),AND($B2149&lt;&gt;"",OR(LEFT($C2149,1)="1",LEFT($C2149,1)="2"),$D2149=""),AND($D2149&lt;&gt;"",NOT(OR(LEFT($C2149,1)="1",LEFT($C2149,1)="2"))),AND($D2149&lt;&gt;"",COUNTIF(' PROJETO'!$B$14:$B$16,$D2149)=0),IF($D2149="",FALSE(),IF(COUNTIF(' PROJETO'!$B$14:$B$16,$D2149)=0,FALSE(),IFERROR(INDEX(' PROJETO'!$C$14:$C$16,MATCH($D2149,' PROJETO'!$B$14:$B$16,0))&lt;&gt;"Sim",FALSE()))))</f>
        <v>0</v>
      </c>
      <c r="AG2149" s="21" t="b">
        <f>AND($AC2149,$Y2149&gt;'CONFG.  LISTAS'!$F$4,$Z2149="",$AA2149="")</f>
        <v>0</v>
      </c>
      <c r="AH2149" s="21" t="str">
        <f t="shared" si="441"/>
        <v/>
      </c>
      <c r="AI2149" s="43" t="str">
        <f ca="1">IF(NOT($AC2149),"",IF(OR($B2149="",$C2149="",$E2149="",$F2149=""),"Preencha descrição, categoria, tipo e unidade.",IF(AND($B2149&lt;&gt;"",OR(LEFT($C2149,1)="1",LEFT($C2149,1)="2"),$D2149=""),"Informe a prática de restauração para itens diretos.",IF(AND($D2149&lt;&gt;"",NOT(OR(LEFT($C2149,1)="1",LEFT($C2149,1)="2"))),"Custos indiretos não devem pertencer a uma prática específica.",IF(AND($D2149&lt;&gt;"",COUNTIF(' PROJETO'!$B$14:$B$16,$D2149)=0),"Prática de restauração inválida ou não cadastrada.",IF(IF($D2149="",FALSE(),IF(COUNTIF(' PROJETO'!$B$14:$B$16,$D2149)=0,FALSE(),IFERROR(INDEX(' PROJETO'!$C$14:$C$16,MATCH($D2149,' PROJETO'!$B$14:$B$16,0))&lt;&gt;"Sim",FALSE()))),"A prática informada no item não foi selecionada na aba Projeto.",IF(AND(MAX($I2149,$L2149,$O2149,$R2149,$U2149,$X2149)&gt;'CONFG.  LISTAS'!$F$4,NOT(OR($Z2149&lt;&gt;"",$AA2149&lt;&gt;""))),"Memorial de cálculo ou anexo obrigatório não informado para item acima do limite.",IF(OR(AND($G2149&lt;&gt;"",$H2149&lt;&gt;"",OR($G2149&lt;=0,$H2149&lt;=0)),AND($J2149&lt;&gt;"",$K2149&lt;&gt;"",OR($J2149&lt;=0,$K2149&lt;=0)),AND($M2149&lt;&gt;"",$N2149&lt;&gt;"",OR($M2149&lt;=0,$N2149&lt;=0)),AND($P2149&lt;&gt;"",$Q2149&lt;&gt;"",OR($P2149&lt;=0,$Q2149&lt;=0)),AND($S2149&lt;&gt;"",$T2149&lt;&gt;"",OR($S2149&lt;=0,$T2149&lt;=0)),AND($V2149&lt;&gt;"",$W2149&lt;&gt;"",OR($V2149&lt;=0,$W2149&lt;=0))),"Revise os valores informados: valor unitário e quantidade devem ser maiores que zero.",IF(OR(AND($G2149="",$H2149&lt;&gt;""),AND($G2149&lt;&gt;"",$H2149=""),AND($J2149="",$K2149&lt;&gt;""),AND($J2149&lt;&gt;"",$K2149=""),AND($M2149="",$N2149&lt;&gt;""),AND($M2149&lt;&gt;"",$N2149=""),AND($P2149="",$Q2149&lt;&gt;""),AND($P2149&lt;&gt;"",$Q2149=""),AND($S2149="",$T2149&lt;&gt;""),AND($S2149&lt;&gt;"",$T2149=""),AND($V2149="",$W2149&lt;&gt;""),AND($V2149&lt;&gt;"",$W2149="")),"Há ano preenchido parcialmente: "&amp;TRIM(IF(AND($G2149="",$H2149&lt;&gt;""),"Ano 1 (falta valor unitário); ","")&amp;IF(AND($G2149&lt;&gt;"",$H2149=""),"Ano 1 (falta quantidade); ","")&amp;IF(AND($J2149="",$K2149&lt;&gt;""),"Ano 2 (falta valor unitário); ","")&amp;IF(AND($J2149&lt;&gt;"",$K2149=""),"Ano 2 (falta quantidade); ","")&amp;IF(AND($M2149="",$N2149&lt;&gt;""),"Ano 3 (falta valor unitário); ","")&amp;IF(AND($M2149&lt;&gt;"",$N2149=""),"Ano 3 (falta quantidade); ","")&amp;IF(AND($P2149="",$Q2149&lt;&gt;""),"Ano 4 (falta valor unitário); ","")&amp;IF(AND($P2149&lt;&gt;"",$Q2149=""),"Ano 4 (falta quantidade); ","")&amp;IF(AND($S2149="",$T2149&lt;&gt;""),"Ano 5 (falta valor unitário); ","")&amp;IF(AND($S2149&lt;&gt;"",$T2149=""),"Ano 5 (falta quantidade); ","")&amp;IF(AND($V2149="",$W2149&lt;&gt;""),"Ano 6 (falta valor unitário); ","")&amp;IF(AND($V2149&lt;&gt;"",$W2149=""),"Ano 6 (falta quantidade); ","")), IF(NOT(OR(AND($G2149&lt;&gt;"",$H2149&lt;&gt;""),AND($J2149&lt;&gt;"",$K2149&lt;&gt;""),AND($M2149&lt;&gt;"",$N2149&lt;&gt;""),AND($P2149&lt;&gt;"",$Q2149&lt;&gt;""),AND($S2149&lt;&gt;"",$T2149&lt;&gt;""),AND($V2149&lt;&gt;"",$W2149&lt;&gt;""))),"Informe pelo menos um ano completo com valor unitário e quantidade.",IF(AND($C2149&lt;&gt;"",$E2149&lt;&gt;"",LEFT(TRIM($C2149),1)&lt;&gt;LEFT(TRIM($E2149),1)),"Categoria e tipo estão incompatíveis.",IF(IF(OR($E2149="",$F2149=""),FALSE(),IFERROR(COUNTIF(INDIRECT("UNITS_"&amp;SUBSTITUTE(LEFT($E2149,FIND(" ",$E2149&amp;" ")-1),".","_")),$F2149)=0,TRUE())),"Unidade incompatível com o tipo selecionado.",IF(OR(AND(ISNUMBER(SEARCH("comunic",LOWER($B2149))),LEFT($E2149,3)&lt;&gt;"4.4"),AND(ISNUMBER(SEARCH("monitor",LOWER($B2149))),NOT(OR(LEFT($E2149,3)="1.5",LEFT($E2149,3)="2.5")))),"Revise a classificação do item conforme as regras de preenchimento.",IF(AND($B2149&lt;&gt;"",OR(ISNUMBER(SEARCH("outro",LOWER($B2149))),ISNUMBER(SEARCH("divers",LOWER($B2149))),ISNUMBER(SEARCH("kit",LOWER($B2149))),ISNUMBER(SEARCH("ferrament",LOWER($B2149))),ISNUMBER(SEARCH("epi",LOWER($B2149)))),NOT(OR($Z2149&lt;&gt;"",$AA2149&lt;&gt;""))),"Descrição muito genérica: detalhe melhor o item e registre o racional no memorial ou em anexo.",IF(AND($Y2149=0,$B2149&lt;&gt;"",OR($G2149&lt;&gt;"",$H2149&lt;&gt;"",$J2149&lt;&gt;"",$K2149&lt;&gt;"",$M2149&lt;&gt;"",$N2149&lt;&gt;"",$P2149&lt;&gt;"",$Q2149&lt;&gt;"",$S2149&lt;&gt;"",$T2149&lt;&gt;"",$V2149&lt;&gt;"",$W2149&lt;&gt;"")),"O item possui dados lançados, mas o total está zerado. Revise os valores informados.","")))))))))))))))</f>
        <v/>
      </c>
    </row>
    <row r="2150" spans="1:35" ht="14.25" customHeight="1" x14ac:dyDescent="0.25">
      <c r="A2150" s="57" t="str">
        <f t="shared" si="429"/>
        <v/>
      </c>
      <c r="B2150" s="58"/>
      <c r="C2150" s="58"/>
      <c r="D2150" s="58"/>
      <c r="E2150" s="58"/>
      <c r="F2150" s="58"/>
      <c r="G2150" s="269"/>
      <c r="H2150" s="59"/>
      <c r="I2150" s="273">
        <f t="shared" si="430"/>
        <v>0</v>
      </c>
      <c r="J2150" s="269"/>
      <c r="K2150" s="59"/>
      <c r="L2150" s="270">
        <f t="shared" si="431"/>
        <v>0</v>
      </c>
      <c r="M2150" s="269"/>
      <c r="N2150" s="59"/>
      <c r="O2150" s="270">
        <f t="shared" si="432"/>
        <v>0</v>
      </c>
      <c r="P2150" s="269"/>
      <c r="Q2150" s="59"/>
      <c r="R2150" s="271">
        <f t="shared" si="433"/>
        <v>0</v>
      </c>
      <c r="S2150" s="269"/>
      <c r="T2150" s="59"/>
      <c r="U2150" s="270">
        <f t="shared" si="434"/>
        <v>0</v>
      </c>
      <c r="V2150" s="269"/>
      <c r="W2150" s="59"/>
      <c r="X2150" s="270">
        <f t="shared" si="435"/>
        <v>0</v>
      </c>
      <c r="Y2150" s="270">
        <f t="shared" si="436"/>
        <v>0</v>
      </c>
      <c r="Z2150" s="58"/>
      <c r="AA2150" s="58"/>
      <c r="AB2150" s="60" t="str">
        <f t="shared" si="437"/>
        <v/>
      </c>
      <c r="AC2150" s="21" t="b">
        <f t="shared" si="438"/>
        <v>0</v>
      </c>
      <c r="AD2150" s="21" t="b">
        <f t="shared" si="439"/>
        <v>0</v>
      </c>
      <c r="AE2150" s="21" t="b">
        <f t="shared" si="440"/>
        <v>0</v>
      </c>
      <c r="AF2150" s="21" t="b">
        <f ca="1">OR(AND($AC2150,NOT($AD2150)),AND($AC2150,OR(AND($G2150="",$H2150&lt;&gt;""),AND($G2150&lt;&gt;"",$H2150=""),AND($J2150="",$K2150&lt;&gt;""),AND($J2150&lt;&gt;"",$K2150=""),AND($M2150="",$N2150&lt;&gt;""),AND($M2150&lt;&gt;"",$N2150=""),AND($P2150="",$Q2150&lt;&gt;""),AND($P2150&lt;&gt;"",$Q2150=""),AND($S2150="",$T2150&lt;&gt;""),AND($S2150&lt;&gt;"",$T2150=""),AND($V2150="",$W2150&lt;&gt;""),AND($V2150&lt;&gt;"",$W2150=""))),AND($C2150&lt;&gt;"",$E2150&lt;&gt;"",LEFT(TRIM($C2150),1)&lt;&gt;LEFT(TRIM($E2150),1)),IF(OR($E2150="",$F2150=""),FALSE(),IFERROR(COUNTIF(INDIRECT("UNITS_"&amp;SUBSTITUTE(LEFT($E2150,FIND(" ",$E2150&amp;" ")-1),".","_")),$F2150)=0,TRUE())),AND($B2150&lt;&gt;"",OR(ISNUMBER(SEARCH("outro",LOWER($B2150))),ISNUMBER(SEARCH("divers",LOWER($B2150))),ISNUMBER(SEARCH("etc",LOWER($B2150))))),OR(AND(ISNUMBER(SEARCH("comunic",LOWER($B2150))),LEFT($E2150,3)&lt;&gt;"4.4"),AND(ISNUMBER(SEARCH("monitor",LOWER($B2150))),NOT(OR(LEFT($E2150,3)="1.5",LEFT($E2150,3)="2.5")))),AND($B2150&lt;&gt;"",OR(LEFT($C2150,1)="1",LEFT($C2150,1)="2"),$D2150=""),AND($D2150&lt;&gt;"",NOT(OR(LEFT($C2150,1)="1",LEFT($C2150,1)="2"))),AND($D2150&lt;&gt;"",COUNTIF(' PROJETO'!$B$14:$B$16,$D2150)=0),IF($D2150="",FALSE(),IF(COUNTIF(' PROJETO'!$B$14:$B$16,$D2150)=0,FALSE(),IFERROR(INDEX(' PROJETO'!$C$14:$C$16,MATCH($D2150,' PROJETO'!$B$14:$B$16,0))&lt;&gt;"Sim",FALSE()))))</f>
        <v>0</v>
      </c>
      <c r="AG2150" s="21" t="b">
        <f>AND($AC2150,$Y2150&gt;'CONFG.  LISTAS'!$F$4,$Z2150="",$AA2150="")</f>
        <v>0</v>
      </c>
      <c r="AH2150" s="21" t="str">
        <f t="shared" si="441"/>
        <v/>
      </c>
      <c r="AI2150" s="43" t="str">
        <f ca="1">IF(NOT($AC2150),"",IF(OR($B2150="",$C2150="",$E2150="",$F2150=""),"Preencha descrição, categoria, tipo e unidade.",IF(AND($B2150&lt;&gt;"",OR(LEFT($C2150,1)="1",LEFT($C2150,1)="2"),$D2150=""),"Informe a prática de restauração para itens diretos.",IF(AND($D2150&lt;&gt;"",NOT(OR(LEFT($C2150,1)="1",LEFT($C2150,1)="2"))),"Custos indiretos não devem pertencer a uma prática específica.",IF(AND($D2150&lt;&gt;"",COUNTIF(' PROJETO'!$B$14:$B$16,$D2150)=0),"Prática de restauração inválida ou não cadastrada.",IF(IF($D2150="",FALSE(),IF(COUNTIF(' PROJETO'!$B$14:$B$16,$D2150)=0,FALSE(),IFERROR(INDEX(' PROJETO'!$C$14:$C$16,MATCH($D2150,' PROJETO'!$B$14:$B$16,0))&lt;&gt;"Sim",FALSE()))),"A prática informada no item não foi selecionada na aba Projeto.",IF(AND(MAX($I2150,$L2150,$O2150,$R2150,$U2150,$X2150)&gt;'CONFG.  LISTAS'!$F$4,NOT(OR($Z2150&lt;&gt;"",$AA2150&lt;&gt;""))),"Memorial de cálculo ou anexo obrigatório não informado para item acima do limite.",IF(OR(AND($G2150&lt;&gt;"",$H2150&lt;&gt;"",OR($G2150&lt;=0,$H2150&lt;=0)),AND($J2150&lt;&gt;"",$K2150&lt;&gt;"",OR($J2150&lt;=0,$K2150&lt;=0)),AND($M2150&lt;&gt;"",$N2150&lt;&gt;"",OR($M2150&lt;=0,$N2150&lt;=0)),AND($P2150&lt;&gt;"",$Q2150&lt;&gt;"",OR($P2150&lt;=0,$Q2150&lt;=0)),AND($S2150&lt;&gt;"",$T2150&lt;&gt;"",OR($S2150&lt;=0,$T2150&lt;=0)),AND($V2150&lt;&gt;"",$W2150&lt;&gt;"",OR($V2150&lt;=0,$W2150&lt;=0))),"Revise os valores informados: valor unitário e quantidade devem ser maiores que zero.",IF(OR(AND($G2150="",$H2150&lt;&gt;""),AND($G2150&lt;&gt;"",$H2150=""),AND($J2150="",$K2150&lt;&gt;""),AND($J2150&lt;&gt;"",$K2150=""),AND($M2150="",$N2150&lt;&gt;""),AND($M2150&lt;&gt;"",$N2150=""),AND($P2150="",$Q2150&lt;&gt;""),AND($P2150&lt;&gt;"",$Q2150=""),AND($S2150="",$T2150&lt;&gt;""),AND($S2150&lt;&gt;"",$T2150=""),AND($V2150="",$W2150&lt;&gt;""),AND($V2150&lt;&gt;"",$W2150="")),"Há ano preenchido parcialmente: "&amp;TRIM(IF(AND($G2150="",$H2150&lt;&gt;""),"Ano 1 (falta valor unitário); ","")&amp;IF(AND($G2150&lt;&gt;"",$H2150=""),"Ano 1 (falta quantidade); ","")&amp;IF(AND($J2150="",$K2150&lt;&gt;""),"Ano 2 (falta valor unitário); ","")&amp;IF(AND($J2150&lt;&gt;"",$K2150=""),"Ano 2 (falta quantidade); ","")&amp;IF(AND($M2150="",$N2150&lt;&gt;""),"Ano 3 (falta valor unitário); ","")&amp;IF(AND($M2150&lt;&gt;"",$N2150=""),"Ano 3 (falta quantidade); ","")&amp;IF(AND($P2150="",$Q2150&lt;&gt;""),"Ano 4 (falta valor unitário); ","")&amp;IF(AND($P2150&lt;&gt;"",$Q2150=""),"Ano 4 (falta quantidade); ","")&amp;IF(AND($S2150="",$T2150&lt;&gt;""),"Ano 5 (falta valor unitário); ","")&amp;IF(AND($S2150&lt;&gt;"",$T2150=""),"Ano 5 (falta quantidade); ","")&amp;IF(AND($V2150="",$W2150&lt;&gt;""),"Ano 6 (falta valor unitário); ","")&amp;IF(AND($V2150&lt;&gt;"",$W2150=""),"Ano 6 (falta quantidade); ","")), IF(NOT(OR(AND($G2150&lt;&gt;"",$H2150&lt;&gt;""),AND($J2150&lt;&gt;"",$K2150&lt;&gt;""),AND($M2150&lt;&gt;"",$N2150&lt;&gt;""),AND($P2150&lt;&gt;"",$Q2150&lt;&gt;""),AND($S2150&lt;&gt;"",$T2150&lt;&gt;""),AND($V2150&lt;&gt;"",$W2150&lt;&gt;""))),"Informe pelo menos um ano completo com valor unitário e quantidade.",IF(AND($C2150&lt;&gt;"",$E2150&lt;&gt;"",LEFT(TRIM($C2150),1)&lt;&gt;LEFT(TRIM($E2150),1)),"Categoria e tipo estão incompatíveis.",IF(IF(OR($E2150="",$F2150=""),FALSE(),IFERROR(COUNTIF(INDIRECT("UNITS_"&amp;SUBSTITUTE(LEFT($E2150,FIND(" ",$E2150&amp;" ")-1),".","_")),$F2150)=0,TRUE())),"Unidade incompatível com o tipo selecionado.",IF(OR(AND(ISNUMBER(SEARCH("comunic",LOWER($B2150))),LEFT($E2150,3)&lt;&gt;"4.4"),AND(ISNUMBER(SEARCH("monitor",LOWER($B2150))),NOT(OR(LEFT($E2150,3)="1.5",LEFT($E2150,3)="2.5")))),"Revise a classificação do item conforme as regras de preenchimento.",IF(AND($B2150&lt;&gt;"",OR(ISNUMBER(SEARCH("outro",LOWER($B2150))),ISNUMBER(SEARCH("divers",LOWER($B2150))),ISNUMBER(SEARCH("kit",LOWER($B2150))),ISNUMBER(SEARCH("ferrament",LOWER($B2150))),ISNUMBER(SEARCH("epi",LOWER($B2150)))),NOT(OR($Z2150&lt;&gt;"",$AA2150&lt;&gt;""))),"Descrição muito genérica: detalhe melhor o item e registre o racional no memorial ou em anexo.",IF(AND($Y2150=0,$B2150&lt;&gt;"",OR($G2150&lt;&gt;"",$H2150&lt;&gt;"",$J2150&lt;&gt;"",$K2150&lt;&gt;"",$M2150&lt;&gt;"",$N2150&lt;&gt;"",$P2150&lt;&gt;"",$Q2150&lt;&gt;"",$S2150&lt;&gt;"",$T2150&lt;&gt;"",$V2150&lt;&gt;"",$W2150&lt;&gt;"")),"O item possui dados lançados, mas o total está zerado. Revise os valores informados.","")))))))))))))))</f>
        <v/>
      </c>
    </row>
    <row r="2151" spans="1:35" ht="14.25" customHeight="1" x14ac:dyDescent="0.25">
      <c r="A2151" s="57" t="str">
        <f t="shared" si="429"/>
        <v/>
      </c>
      <c r="B2151" s="61"/>
      <c r="C2151" s="61"/>
      <c r="D2151" s="58"/>
      <c r="E2151" s="61"/>
      <c r="F2151" s="61"/>
      <c r="G2151" s="272"/>
      <c r="H2151" s="62"/>
      <c r="I2151" s="273">
        <f t="shared" si="430"/>
        <v>0</v>
      </c>
      <c r="J2151" s="272"/>
      <c r="K2151" s="62"/>
      <c r="L2151" s="270">
        <f t="shared" si="431"/>
        <v>0</v>
      </c>
      <c r="M2151" s="272"/>
      <c r="N2151" s="62"/>
      <c r="O2151" s="270">
        <f t="shared" si="432"/>
        <v>0</v>
      </c>
      <c r="P2151" s="272"/>
      <c r="Q2151" s="62"/>
      <c r="R2151" s="271">
        <f t="shared" si="433"/>
        <v>0</v>
      </c>
      <c r="S2151" s="272"/>
      <c r="T2151" s="62"/>
      <c r="U2151" s="270">
        <f t="shared" si="434"/>
        <v>0</v>
      </c>
      <c r="V2151" s="272"/>
      <c r="W2151" s="62"/>
      <c r="X2151" s="270">
        <f t="shared" si="435"/>
        <v>0</v>
      </c>
      <c r="Y2151" s="270">
        <f t="shared" si="436"/>
        <v>0</v>
      </c>
      <c r="Z2151" s="61"/>
      <c r="AA2151" s="61"/>
      <c r="AB2151" s="60" t="str">
        <f t="shared" si="437"/>
        <v/>
      </c>
      <c r="AC2151" s="21" t="b">
        <f t="shared" si="438"/>
        <v>0</v>
      </c>
      <c r="AD2151" s="21" t="b">
        <f t="shared" si="439"/>
        <v>0</v>
      </c>
      <c r="AE2151" s="21" t="b">
        <f t="shared" si="440"/>
        <v>0</v>
      </c>
      <c r="AF2151" s="21" t="b">
        <f ca="1">OR(AND($AC2151,NOT($AD2151)),AND($AC2151,OR(AND($G2151="",$H2151&lt;&gt;""),AND($G2151&lt;&gt;"",$H2151=""),AND($J2151="",$K2151&lt;&gt;""),AND($J2151&lt;&gt;"",$K2151=""),AND($M2151="",$N2151&lt;&gt;""),AND($M2151&lt;&gt;"",$N2151=""),AND($P2151="",$Q2151&lt;&gt;""),AND($P2151&lt;&gt;"",$Q2151=""),AND($S2151="",$T2151&lt;&gt;""),AND($S2151&lt;&gt;"",$T2151=""),AND($V2151="",$W2151&lt;&gt;""),AND($V2151&lt;&gt;"",$W2151=""))),AND($C2151&lt;&gt;"",$E2151&lt;&gt;"",LEFT(TRIM($C2151),1)&lt;&gt;LEFT(TRIM($E2151),1)),IF(OR($E2151="",$F2151=""),FALSE(),IFERROR(COUNTIF(INDIRECT("UNITS_"&amp;SUBSTITUTE(LEFT($E2151,FIND(" ",$E2151&amp;" ")-1),".","_")),$F2151)=0,TRUE())),AND($B2151&lt;&gt;"",OR(ISNUMBER(SEARCH("outro",LOWER($B2151))),ISNUMBER(SEARCH("divers",LOWER($B2151))),ISNUMBER(SEARCH("etc",LOWER($B2151))))),OR(AND(ISNUMBER(SEARCH("comunic",LOWER($B2151))),LEFT($E2151,3)&lt;&gt;"4.4"),AND(ISNUMBER(SEARCH("monitor",LOWER($B2151))),NOT(OR(LEFT($E2151,3)="1.5",LEFT($E2151,3)="2.5")))),AND($B2151&lt;&gt;"",OR(LEFT($C2151,1)="1",LEFT($C2151,1)="2"),$D2151=""),AND($D2151&lt;&gt;"",NOT(OR(LEFT($C2151,1)="1",LEFT($C2151,1)="2"))),AND($D2151&lt;&gt;"",COUNTIF(' PROJETO'!$B$14:$B$16,$D2151)=0),IF($D2151="",FALSE(),IF(COUNTIF(' PROJETO'!$B$14:$B$16,$D2151)=0,FALSE(),IFERROR(INDEX(' PROJETO'!$C$14:$C$16,MATCH($D2151,' PROJETO'!$B$14:$B$16,0))&lt;&gt;"Sim",FALSE()))))</f>
        <v>0</v>
      </c>
      <c r="AG2151" s="21" t="b">
        <f>AND($AC2151,$Y2151&gt;'CONFG.  LISTAS'!$F$4,$Z2151="",$AA2151="")</f>
        <v>0</v>
      </c>
      <c r="AH2151" s="21" t="str">
        <f t="shared" si="441"/>
        <v/>
      </c>
      <c r="AI2151" s="43" t="str">
        <f ca="1">IF(NOT($AC2151),"",IF(OR($B2151="",$C2151="",$E2151="",$F2151=""),"Preencha descrição, categoria, tipo e unidade.",IF(AND($B2151&lt;&gt;"",OR(LEFT($C2151,1)="1",LEFT($C2151,1)="2"),$D2151=""),"Informe a prática de restauração para itens diretos.",IF(AND($D2151&lt;&gt;"",NOT(OR(LEFT($C2151,1)="1",LEFT($C2151,1)="2"))),"Custos indiretos não devem pertencer a uma prática específica.",IF(AND($D2151&lt;&gt;"",COUNTIF(' PROJETO'!$B$14:$B$16,$D2151)=0),"Prática de restauração inválida ou não cadastrada.",IF(IF($D2151="",FALSE(),IF(COUNTIF(' PROJETO'!$B$14:$B$16,$D2151)=0,FALSE(),IFERROR(INDEX(' PROJETO'!$C$14:$C$16,MATCH($D2151,' PROJETO'!$B$14:$B$16,0))&lt;&gt;"Sim",FALSE()))),"A prática informada no item não foi selecionada na aba Projeto.",IF(AND(MAX($I2151,$L2151,$O2151,$R2151,$U2151,$X2151)&gt;'CONFG.  LISTAS'!$F$4,NOT(OR($Z2151&lt;&gt;"",$AA2151&lt;&gt;""))),"Memorial de cálculo ou anexo obrigatório não informado para item acima do limite.",IF(OR(AND($G2151&lt;&gt;"",$H2151&lt;&gt;"",OR($G2151&lt;=0,$H2151&lt;=0)),AND($J2151&lt;&gt;"",$K2151&lt;&gt;"",OR($J2151&lt;=0,$K2151&lt;=0)),AND($M2151&lt;&gt;"",$N2151&lt;&gt;"",OR($M2151&lt;=0,$N2151&lt;=0)),AND($P2151&lt;&gt;"",$Q2151&lt;&gt;"",OR($P2151&lt;=0,$Q2151&lt;=0)),AND($S2151&lt;&gt;"",$T2151&lt;&gt;"",OR($S2151&lt;=0,$T2151&lt;=0)),AND($V2151&lt;&gt;"",$W2151&lt;&gt;"",OR($V2151&lt;=0,$W2151&lt;=0))),"Revise os valores informados: valor unitário e quantidade devem ser maiores que zero.",IF(OR(AND($G2151="",$H2151&lt;&gt;""),AND($G2151&lt;&gt;"",$H2151=""),AND($J2151="",$K2151&lt;&gt;""),AND($J2151&lt;&gt;"",$K2151=""),AND($M2151="",$N2151&lt;&gt;""),AND($M2151&lt;&gt;"",$N2151=""),AND($P2151="",$Q2151&lt;&gt;""),AND($P2151&lt;&gt;"",$Q2151=""),AND($S2151="",$T2151&lt;&gt;""),AND($S2151&lt;&gt;"",$T2151=""),AND($V2151="",$W2151&lt;&gt;""),AND($V2151&lt;&gt;"",$W2151="")),"Há ano preenchido parcialmente: "&amp;TRIM(IF(AND($G2151="",$H2151&lt;&gt;""),"Ano 1 (falta valor unitário); ","")&amp;IF(AND($G2151&lt;&gt;"",$H2151=""),"Ano 1 (falta quantidade); ","")&amp;IF(AND($J2151="",$K2151&lt;&gt;""),"Ano 2 (falta valor unitário); ","")&amp;IF(AND($J2151&lt;&gt;"",$K2151=""),"Ano 2 (falta quantidade); ","")&amp;IF(AND($M2151="",$N2151&lt;&gt;""),"Ano 3 (falta valor unitário); ","")&amp;IF(AND($M2151&lt;&gt;"",$N2151=""),"Ano 3 (falta quantidade); ","")&amp;IF(AND($P2151="",$Q2151&lt;&gt;""),"Ano 4 (falta valor unitário); ","")&amp;IF(AND($P2151&lt;&gt;"",$Q2151=""),"Ano 4 (falta quantidade); ","")&amp;IF(AND($S2151="",$T2151&lt;&gt;""),"Ano 5 (falta valor unitário); ","")&amp;IF(AND($S2151&lt;&gt;"",$T2151=""),"Ano 5 (falta quantidade); ","")&amp;IF(AND($V2151="",$W2151&lt;&gt;""),"Ano 6 (falta valor unitário); ","")&amp;IF(AND($V2151&lt;&gt;"",$W2151=""),"Ano 6 (falta quantidade); ","")), IF(NOT(OR(AND($G2151&lt;&gt;"",$H2151&lt;&gt;""),AND($J2151&lt;&gt;"",$K2151&lt;&gt;""),AND($M2151&lt;&gt;"",$N2151&lt;&gt;""),AND($P2151&lt;&gt;"",$Q2151&lt;&gt;""),AND($S2151&lt;&gt;"",$T2151&lt;&gt;""),AND($V2151&lt;&gt;"",$W2151&lt;&gt;""))),"Informe pelo menos um ano completo com valor unitário e quantidade.",IF(AND($C2151&lt;&gt;"",$E2151&lt;&gt;"",LEFT(TRIM($C2151),1)&lt;&gt;LEFT(TRIM($E2151),1)),"Categoria e tipo estão incompatíveis.",IF(IF(OR($E2151="",$F2151=""),FALSE(),IFERROR(COUNTIF(INDIRECT("UNITS_"&amp;SUBSTITUTE(LEFT($E2151,FIND(" ",$E2151&amp;" ")-1),".","_")),$F2151)=0,TRUE())),"Unidade incompatível com o tipo selecionado.",IF(OR(AND(ISNUMBER(SEARCH("comunic",LOWER($B2151))),LEFT($E2151,3)&lt;&gt;"4.4"),AND(ISNUMBER(SEARCH("monitor",LOWER($B2151))),NOT(OR(LEFT($E2151,3)="1.5",LEFT($E2151,3)="2.5")))),"Revise a classificação do item conforme as regras de preenchimento.",IF(AND($B2151&lt;&gt;"",OR(ISNUMBER(SEARCH("outro",LOWER($B2151))),ISNUMBER(SEARCH("divers",LOWER($B2151))),ISNUMBER(SEARCH("kit",LOWER($B2151))),ISNUMBER(SEARCH("ferrament",LOWER($B2151))),ISNUMBER(SEARCH("epi",LOWER($B2151)))),NOT(OR($Z2151&lt;&gt;"",$AA2151&lt;&gt;""))),"Descrição muito genérica: detalhe melhor o item e registre o racional no memorial ou em anexo.",IF(AND($Y2151=0,$B2151&lt;&gt;"",OR($G2151&lt;&gt;"",$H2151&lt;&gt;"",$J2151&lt;&gt;"",$K2151&lt;&gt;"",$M2151&lt;&gt;"",$N2151&lt;&gt;"",$P2151&lt;&gt;"",$Q2151&lt;&gt;"",$S2151&lt;&gt;"",$T2151&lt;&gt;"",$V2151&lt;&gt;"",$W2151&lt;&gt;"")),"O item possui dados lançados, mas o total está zerado. Revise os valores informados.","")))))))))))))))</f>
        <v/>
      </c>
    </row>
    <row r="2152" spans="1:35" ht="14.25" customHeight="1" x14ac:dyDescent="0.25">
      <c r="A2152" s="57" t="str">
        <f t="shared" si="429"/>
        <v/>
      </c>
      <c r="B2152" s="58"/>
      <c r="C2152" s="58"/>
      <c r="D2152" s="58"/>
      <c r="E2152" s="58"/>
      <c r="F2152" s="58"/>
      <c r="G2152" s="269"/>
      <c r="H2152" s="59"/>
      <c r="I2152" s="273">
        <f t="shared" si="430"/>
        <v>0</v>
      </c>
      <c r="J2152" s="269"/>
      <c r="K2152" s="59"/>
      <c r="L2152" s="270">
        <f t="shared" si="431"/>
        <v>0</v>
      </c>
      <c r="M2152" s="269"/>
      <c r="N2152" s="59"/>
      <c r="O2152" s="270">
        <f t="shared" si="432"/>
        <v>0</v>
      </c>
      <c r="P2152" s="269"/>
      <c r="Q2152" s="59"/>
      <c r="R2152" s="271">
        <f t="shared" si="433"/>
        <v>0</v>
      </c>
      <c r="S2152" s="269"/>
      <c r="T2152" s="59"/>
      <c r="U2152" s="270">
        <f t="shared" si="434"/>
        <v>0</v>
      </c>
      <c r="V2152" s="269"/>
      <c r="W2152" s="59"/>
      <c r="X2152" s="270">
        <f t="shared" si="435"/>
        <v>0</v>
      </c>
      <c r="Y2152" s="270">
        <f t="shared" si="436"/>
        <v>0</v>
      </c>
      <c r="Z2152" s="58"/>
      <c r="AA2152" s="58"/>
      <c r="AB2152" s="60" t="str">
        <f t="shared" si="437"/>
        <v/>
      </c>
      <c r="AC2152" s="21" t="b">
        <f t="shared" si="438"/>
        <v>0</v>
      </c>
      <c r="AD2152" s="21" t="b">
        <f t="shared" si="439"/>
        <v>0</v>
      </c>
      <c r="AE2152" s="21" t="b">
        <f t="shared" si="440"/>
        <v>0</v>
      </c>
      <c r="AF2152" s="21" t="b">
        <f ca="1">OR(AND($AC2152,NOT($AD2152)),AND($AC2152,OR(AND($G2152="",$H2152&lt;&gt;""),AND($G2152&lt;&gt;"",$H2152=""),AND($J2152="",$K2152&lt;&gt;""),AND($J2152&lt;&gt;"",$K2152=""),AND($M2152="",$N2152&lt;&gt;""),AND($M2152&lt;&gt;"",$N2152=""),AND($P2152="",$Q2152&lt;&gt;""),AND($P2152&lt;&gt;"",$Q2152=""),AND($S2152="",$T2152&lt;&gt;""),AND($S2152&lt;&gt;"",$T2152=""),AND($V2152="",$W2152&lt;&gt;""),AND($V2152&lt;&gt;"",$W2152=""))),AND($C2152&lt;&gt;"",$E2152&lt;&gt;"",LEFT(TRIM($C2152),1)&lt;&gt;LEFT(TRIM($E2152),1)),IF(OR($E2152="",$F2152=""),FALSE(),IFERROR(COUNTIF(INDIRECT("UNITS_"&amp;SUBSTITUTE(LEFT($E2152,FIND(" ",$E2152&amp;" ")-1),".","_")),$F2152)=0,TRUE())),AND($B2152&lt;&gt;"",OR(ISNUMBER(SEARCH("outro",LOWER($B2152))),ISNUMBER(SEARCH("divers",LOWER($B2152))),ISNUMBER(SEARCH("etc",LOWER($B2152))))),OR(AND(ISNUMBER(SEARCH("comunic",LOWER($B2152))),LEFT($E2152,3)&lt;&gt;"4.4"),AND(ISNUMBER(SEARCH("monitor",LOWER($B2152))),NOT(OR(LEFT($E2152,3)="1.5",LEFT($E2152,3)="2.5")))),AND($B2152&lt;&gt;"",OR(LEFT($C2152,1)="1",LEFT($C2152,1)="2"),$D2152=""),AND($D2152&lt;&gt;"",NOT(OR(LEFT($C2152,1)="1",LEFT($C2152,1)="2"))),AND($D2152&lt;&gt;"",COUNTIF(' PROJETO'!$B$14:$B$16,$D2152)=0),IF($D2152="",FALSE(),IF(COUNTIF(' PROJETO'!$B$14:$B$16,$D2152)=0,FALSE(),IFERROR(INDEX(' PROJETO'!$C$14:$C$16,MATCH($D2152,' PROJETO'!$B$14:$B$16,0))&lt;&gt;"Sim",FALSE()))))</f>
        <v>0</v>
      </c>
      <c r="AG2152" s="21" t="b">
        <f>AND($AC2152,$Y2152&gt;'CONFG.  LISTAS'!$F$4,$Z2152="",$AA2152="")</f>
        <v>0</v>
      </c>
      <c r="AH2152" s="21" t="str">
        <f t="shared" si="441"/>
        <v/>
      </c>
      <c r="AI2152" s="43" t="str">
        <f ca="1">IF(NOT($AC2152),"",IF(OR($B2152="",$C2152="",$E2152="",$F2152=""),"Preencha descrição, categoria, tipo e unidade.",IF(AND($B2152&lt;&gt;"",OR(LEFT($C2152,1)="1",LEFT($C2152,1)="2"),$D2152=""),"Informe a prática de restauração para itens diretos.",IF(AND($D2152&lt;&gt;"",NOT(OR(LEFT($C2152,1)="1",LEFT($C2152,1)="2"))),"Custos indiretos não devem pertencer a uma prática específica.",IF(AND($D2152&lt;&gt;"",COUNTIF(' PROJETO'!$B$14:$B$16,$D2152)=0),"Prática de restauração inválida ou não cadastrada.",IF(IF($D2152="",FALSE(),IF(COUNTIF(' PROJETO'!$B$14:$B$16,$D2152)=0,FALSE(),IFERROR(INDEX(' PROJETO'!$C$14:$C$16,MATCH($D2152,' PROJETO'!$B$14:$B$16,0))&lt;&gt;"Sim",FALSE()))),"A prática informada no item não foi selecionada na aba Projeto.",IF(AND(MAX($I2152,$L2152,$O2152,$R2152,$U2152,$X2152)&gt;'CONFG.  LISTAS'!$F$4,NOT(OR($Z2152&lt;&gt;"",$AA2152&lt;&gt;""))),"Memorial de cálculo ou anexo obrigatório não informado para item acima do limite.",IF(OR(AND($G2152&lt;&gt;"",$H2152&lt;&gt;"",OR($G2152&lt;=0,$H2152&lt;=0)),AND($J2152&lt;&gt;"",$K2152&lt;&gt;"",OR($J2152&lt;=0,$K2152&lt;=0)),AND($M2152&lt;&gt;"",$N2152&lt;&gt;"",OR($M2152&lt;=0,$N2152&lt;=0)),AND($P2152&lt;&gt;"",$Q2152&lt;&gt;"",OR($P2152&lt;=0,$Q2152&lt;=0)),AND($S2152&lt;&gt;"",$T2152&lt;&gt;"",OR($S2152&lt;=0,$T2152&lt;=0)),AND($V2152&lt;&gt;"",$W2152&lt;&gt;"",OR($V2152&lt;=0,$W2152&lt;=0))),"Revise os valores informados: valor unitário e quantidade devem ser maiores que zero.",IF(OR(AND($G2152="",$H2152&lt;&gt;""),AND($G2152&lt;&gt;"",$H2152=""),AND($J2152="",$K2152&lt;&gt;""),AND($J2152&lt;&gt;"",$K2152=""),AND($M2152="",$N2152&lt;&gt;""),AND($M2152&lt;&gt;"",$N2152=""),AND($P2152="",$Q2152&lt;&gt;""),AND($P2152&lt;&gt;"",$Q2152=""),AND($S2152="",$T2152&lt;&gt;""),AND($S2152&lt;&gt;"",$T2152=""),AND($V2152="",$W2152&lt;&gt;""),AND($V2152&lt;&gt;"",$W2152="")),"Há ano preenchido parcialmente: "&amp;TRIM(IF(AND($G2152="",$H2152&lt;&gt;""),"Ano 1 (falta valor unitário); ","")&amp;IF(AND($G2152&lt;&gt;"",$H2152=""),"Ano 1 (falta quantidade); ","")&amp;IF(AND($J2152="",$K2152&lt;&gt;""),"Ano 2 (falta valor unitário); ","")&amp;IF(AND($J2152&lt;&gt;"",$K2152=""),"Ano 2 (falta quantidade); ","")&amp;IF(AND($M2152="",$N2152&lt;&gt;""),"Ano 3 (falta valor unitário); ","")&amp;IF(AND($M2152&lt;&gt;"",$N2152=""),"Ano 3 (falta quantidade); ","")&amp;IF(AND($P2152="",$Q2152&lt;&gt;""),"Ano 4 (falta valor unitário); ","")&amp;IF(AND($P2152&lt;&gt;"",$Q2152=""),"Ano 4 (falta quantidade); ","")&amp;IF(AND($S2152="",$T2152&lt;&gt;""),"Ano 5 (falta valor unitário); ","")&amp;IF(AND($S2152&lt;&gt;"",$T2152=""),"Ano 5 (falta quantidade); ","")&amp;IF(AND($V2152="",$W2152&lt;&gt;""),"Ano 6 (falta valor unitário); ","")&amp;IF(AND($V2152&lt;&gt;"",$W2152=""),"Ano 6 (falta quantidade); ","")), IF(NOT(OR(AND($G2152&lt;&gt;"",$H2152&lt;&gt;""),AND($J2152&lt;&gt;"",$K2152&lt;&gt;""),AND($M2152&lt;&gt;"",$N2152&lt;&gt;""),AND($P2152&lt;&gt;"",$Q2152&lt;&gt;""),AND($S2152&lt;&gt;"",$T2152&lt;&gt;""),AND($V2152&lt;&gt;"",$W2152&lt;&gt;""))),"Informe pelo menos um ano completo com valor unitário e quantidade.",IF(AND($C2152&lt;&gt;"",$E2152&lt;&gt;"",LEFT(TRIM($C2152),1)&lt;&gt;LEFT(TRIM($E2152),1)),"Categoria e tipo estão incompatíveis.",IF(IF(OR($E2152="",$F2152=""),FALSE(),IFERROR(COUNTIF(INDIRECT("UNITS_"&amp;SUBSTITUTE(LEFT($E2152,FIND(" ",$E2152&amp;" ")-1),".","_")),$F2152)=0,TRUE())),"Unidade incompatível com o tipo selecionado.",IF(OR(AND(ISNUMBER(SEARCH("comunic",LOWER($B2152))),LEFT($E2152,3)&lt;&gt;"4.4"),AND(ISNUMBER(SEARCH("monitor",LOWER($B2152))),NOT(OR(LEFT($E2152,3)="1.5",LEFT($E2152,3)="2.5")))),"Revise a classificação do item conforme as regras de preenchimento.",IF(AND($B2152&lt;&gt;"",OR(ISNUMBER(SEARCH("outro",LOWER($B2152))),ISNUMBER(SEARCH("divers",LOWER($B2152))),ISNUMBER(SEARCH("kit",LOWER($B2152))),ISNUMBER(SEARCH("ferrament",LOWER($B2152))),ISNUMBER(SEARCH("epi",LOWER($B2152)))),NOT(OR($Z2152&lt;&gt;"",$AA2152&lt;&gt;""))),"Descrição muito genérica: detalhe melhor o item e registre o racional no memorial ou em anexo.",IF(AND($Y2152=0,$B2152&lt;&gt;"",OR($G2152&lt;&gt;"",$H2152&lt;&gt;"",$J2152&lt;&gt;"",$K2152&lt;&gt;"",$M2152&lt;&gt;"",$N2152&lt;&gt;"",$P2152&lt;&gt;"",$Q2152&lt;&gt;"",$S2152&lt;&gt;"",$T2152&lt;&gt;"",$V2152&lt;&gt;"",$W2152&lt;&gt;"")),"O item possui dados lançados, mas o total está zerado. Revise os valores informados.","")))))))))))))))</f>
        <v/>
      </c>
    </row>
    <row r="2153" spans="1:35" ht="14.25" customHeight="1" x14ac:dyDescent="0.25">
      <c r="A2153" s="57" t="str">
        <f t="shared" si="429"/>
        <v/>
      </c>
      <c r="B2153" s="61"/>
      <c r="C2153" s="61"/>
      <c r="D2153" s="58"/>
      <c r="E2153" s="61"/>
      <c r="F2153" s="61"/>
      <c r="G2153" s="272"/>
      <c r="H2153" s="62"/>
      <c r="I2153" s="273">
        <f t="shared" si="430"/>
        <v>0</v>
      </c>
      <c r="J2153" s="272"/>
      <c r="K2153" s="62"/>
      <c r="L2153" s="270">
        <f t="shared" si="431"/>
        <v>0</v>
      </c>
      <c r="M2153" s="272"/>
      <c r="N2153" s="62"/>
      <c r="O2153" s="270">
        <f t="shared" si="432"/>
        <v>0</v>
      </c>
      <c r="P2153" s="272"/>
      <c r="Q2153" s="62"/>
      <c r="R2153" s="271">
        <f t="shared" si="433"/>
        <v>0</v>
      </c>
      <c r="S2153" s="272"/>
      <c r="T2153" s="62"/>
      <c r="U2153" s="270">
        <f t="shared" si="434"/>
        <v>0</v>
      </c>
      <c r="V2153" s="272"/>
      <c r="W2153" s="62"/>
      <c r="X2153" s="270">
        <f t="shared" si="435"/>
        <v>0</v>
      </c>
      <c r="Y2153" s="270">
        <f t="shared" si="436"/>
        <v>0</v>
      </c>
      <c r="Z2153" s="61"/>
      <c r="AA2153" s="61"/>
      <c r="AB2153" s="60" t="str">
        <f t="shared" si="437"/>
        <v/>
      </c>
      <c r="AC2153" s="21" t="b">
        <f t="shared" si="438"/>
        <v>0</v>
      </c>
      <c r="AD2153" s="21" t="b">
        <f t="shared" si="439"/>
        <v>0</v>
      </c>
      <c r="AE2153" s="21" t="b">
        <f t="shared" si="440"/>
        <v>0</v>
      </c>
      <c r="AF2153" s="21" t="b">
        <f ca="1">OR(AND($AC2153,NOT($AD2153)),AND($AC2153,OR(AND($G2153="",$H2153&lt;&gt;""),AND($G2153&lt;&gt;"",$H2153=""),AND($J2153="",$K2153&lt;&gt;""),AND($J2153&lt;&gt;"",$K2153=""),AND($M2153="",$N2153&lt;&gt;""),AND($M2153&lt;&gt;"",$N2153=""),AND($P2153="",$Q2153&lt;&gt;""),AND($P2153&lt;&gt;"",$Q2153=""),AND($S2153="",$T2153&lt;&gt;""),AND($S2153&lt;&gt;"",$T2153=""),AND($V2153="",$W2153&lt;&gt;""),AND($V2153&lt;&gt;"",$W2153=""))),AND($C2153&lt;&gt;"",$E2153&lt;&gt;"",LEFT(TRIM($C2153),1)&lt;&gt;LEFT(TRIM($E2153),1)),IF(OR($E2153="",$F2153=""),FALSE(),IFERROR(COUNTIF(INDIRECT("UNITS_"&amp;SUBSTITUTE(LEFT($E2153,FIND(" ",$E2153&amp;" ")-1),".","_")),$F2153)=0,TRUE())),AND($B2153&lt;&gt;"",OR(ISNUMBER(SEARCH("outro",LOWER($B2153))),ISNUMBER(SEARCH("divers",LOWER($B2153))),ISNUMBER(SEARCH("etc",LOWER($B2153))))),OR(AND(ISNUMBER(SEARCH("comunic",LOWER($B2153))),LEFT($E2153,3)&lt;&gt;"4.4"),AND(ISNUMBER(SEARCH("monitor",LOWER($B2153))),NOT(OR(LEFT($E2153,3)="1.5",LEFT($E2153,3)="2.5")))),AND($B2153&lt;&gt;"",OR(LEFT($C2153,1)="1",LEFT($C2153,1)="2"),$D2153=""),AND($D2153&lt;&gt;"",NOT(OR(LEFT($C2153,1)="1",LEFT($C2153,1)="2"))),AND($D2153&lt;&gt;"",COUNTIF(' PROJETO'!$B$14:$B$16,$D2153)=0),IF($D2153="",FALSE(),IF(COUNTIF(' PROJETO'!$B$14:$B$16,$D2153)=0,FALSE(),IFERROR(INDEX(' PROJETO'!$C$14:$C$16,MATCH($D2153,' PROJETO'!$B$14:$B$16,0))&lt;&gt;"Sim",FALSE()))))</f>
        <v>0</v>
      </c>
      <c r="AG2153" s="21" t="b">
        <f>AND($AC2153,$Y2153&gt;'CONFG.  LISTAS'!$F$4,$Z2153="",$AA2153="")</f>
        <v>0</v>
      </c>
      <c r="AH2153" s="21" t="str">
        <f t="shared" si="441"/>
        <v/>
      </c>
      <c r="AI2153" s="43" t="str">
        <f ca="1">IF(NOT($AC2153),"",IF(OR($B2153="",$C2153="",$E2153="",$F2153=""),"Preencha descrição, categoria, tipo e unidade.",IF(AND($B2153&lt;&gt;"",OR(LEFT($C2153,1)="1",LEFT($C2153,1)="2"),$D2153=""),"Informe a prática de restauração para itens diretos.",IF(AND($D2153&lt;&gt;"",NOT(OR(LEFT($C2153,1)="1",LEFT($C2153,1)="2"))),"Custos indiretos não devem pertencer a uma prática específica.",IF(AND($D2153&lt;&gt;"",COUNTIF(' PROJETO'!$B$14:$B$16,$D2153)=0),"Prática de restauração inválida ou não cadastrada.",IF(IF($D2153="",FALSE(),IF(COUNTIF(' PROJETO'!$B$14:$B$16,$D2153)=0,FALSE(),IFERROR(INDEX(' PROJETO'!$C$14:$C$16,MATCH($D2153,' PROJETO'!$B$14:$B$16,0))&lt;&gt;"Sim",FALSE()))),"A prática informada no item não foi selecionada na aba Projeto.",IF(AND(MAX($I2153,$L2153,$O2153,$R2153,$U2153,$X2153)&gt;'CONFG.  LISTAS'!$F$4,NOT(OR($Z2153&lt;&gt;"",$AA2153&lt;&gt;""))),"Memorial de cálculo ou anexo obrigatório não informado para item acima do limite.",IF(OR(AND($G2153&lt;&gt;"",$H2153&lt;&gt;"",OR($G2153&lt;=0,$H2153&lt;=0)),AND($J2153&lt;&gt;"",$K2153&lt;&gt;"",OR($J2153&lt;=0,$K2153&lt;=0)),AND($M2153&lt;&gt;"",$N2153&lt;&gt;"",OR($M2153&lt;=0,$N2153&lt;=0)),AND($P2153&lt;&gt;"",$Q2153&lt;&gt;"",OR($P2153&lt;=0,$Q2153&lt;=0)),AND($S2153&lt;&gt;"",$T2153&lt;&gt;"",OR($S2153&lt;=0,$T2153&lt;=0)),AND($V2153&lt;&gt;"",$W2153&lt;&gt;"",OR($V2153&lt;=0,$W2153&lt;=0))),"Revise os valores informados: valor unitário e quantidade devem ser maiores que zero.",IF(OR(AND($G2153="",$H2153&lt;&gt;""),AND($G2153&lt;&gt;"",$H2153=""),AND($J2153="",$K2153&lt;&gt;""),AND($J2153&lt;&gt;"",$K2153=""),AND($M2153="",$N2153&lt;&gt;""),AND($M2153&lt;&gt;"",$N2153=""),AND($P2153="",$Q2153&lt;&gt;""),AND($P2153&lt;&gt;"",$Q2153=""),AND($S2153="",$T2153&lt;&gt;""),AND($S2153&lt;&gt;"",$T2153=""),AND($V2153="",$W2153&lt;&gt;""),AND($V2153&lt;&gt;"",$W2153="")),"Há ano preenchido parcialmente: "&amp;TRIM(IF(AND($G2153="",$H2153&lt;&gt;""),"Ano 1 (falta valor unitário); ","")&amp;IF(AND($G2153&lt;&gt;"",$H2153=""),"Ano 1 (falta quantidade); ","")&amp;IF(AND($J2153="",$K2153&lt;&gt;""),"Ano 2 (falta valor unitário); ","")&amp;IF(AND($J2153&lt;&gt;"",$K2153=""),"Ano 2 (falta quantidade); ","")&amp;IF(AND($M2153="",$N2153&lt;&gt;""),"Ano 3 (falta valor unitário); ","")&amp;IF(AND($M2153&lt;&gt;"",$N2153=""),"Ano 3 (falta quantidade); ","")&amp;IF(AND($P2153="",$Q2153&lt;&gt;""),"Ano 4 (falta valor unitário); ","")&amp;IF(AND($P2153&lt;&gt;"",$Q2153=""),"Ano 4 (falta quantidade); ","")&amp;IF(AND($S2153="",$T2153&lt;&gt;""),"Ano 5 (falta valor unitário); ","")&amp;IF(AND($S2153&lt;&gt;"",$T2153=""),"Ano 5 (falta quantidade); ","")&amp;IF(AND($V2153="",$W2153&lt;&gt;""),"Ano 6 (falta valor unitário); ","")&amp;IF(AND($V2153&lt;&gt;"",$W2153=""),"Ano 6 (falta quantidade); ","")), IF(NOT(OR(AND($G2153&lt;&gt;"",$H2153&lt;&gt;""),AND($J2153&lt;&gt;"",$K2153&lt;&gt;""),AND($M2153&lt;&gt;"",$N2153&lt;&gt;""),AND($P2153&lt;&gt;"",$Q2153&lt;&gt;""),AND($S2153&lt;&gt;"",$T2153&lt;&gt;""),AND($V2153&lt;&gt;"",$W2153&lt;&gt;""))),"Informe pelo menos um ano completo com valor unitário e quantidade.",IF(AND($C2153&lt;&gt;"",$E2153&lt;&gt;"",LEFT(TRIM($C2153),1)&lt;&gt;LEFT(TRIM($E2153),1)),"Categoria e tipo estão incompatíveis.",IF(IF(OR($E2153="",$F2153=""),FALSE(),IFERROR(COUNTIF(INDIRECT("UNITS_"&amp;SUBSTITUTE(LEFT($E2153,FIND(" ",$E2153&amp;" ")-1),".","_")),$F2153)=0,TRUE())),"Unidade incompatível com o tipo selecionado.",IF(OR(AND(ISNUMBER(SEARCH("comunic",LOWER($B2153))),LEFT($E2153,3)&lt;&gt;"4.4"),AND(ISNUMBER(SEARCH("monitor",LOWER($B2153))),NOT(OR(LEFT($E2153,3)="1.5",LEFT($E2153,3)="2.5")))),"Revise a classificação do item conforme as regras de preenchimento.",IF(AND($B2153&lt;&gt;"",OR(ISNUMBER(SEARCH("outro",LOWER($B2153))),ISNUMBER(SEARCH("divers",LOWER($B2153))),ISNUMBER(SEARCH("kit",LOWER($B2153))),ISNUMBER(SEARCH("ferrament",LOWER($B2153))),ISNUMBER(SEARCH("epi",LOWER($B2153)))),NOT(OR($Z2153&lt;&gt;"",$AA2153&lt;&gt;""))),"Descrição muito genérica: detalhe melhor o item e registre o racional no memorial ou em anexo.",IF(AND($Y2153=0,$B2153&lt;&gt;"",OR($G2153&lt;&gt;"",$H2153&lt;&gt;"",$J2153&lt;&gt;"",$K2153&lt;&gt;"",$M2153&lt;&gt;"",$N2153&lt;&gt;"",$P2153&lt;&gt;"",$Q2153&lt;&gt;"",$S2153&lt;&gt;"",$T2153&lt;&gt;"",$V2153&lt;&gt;"",$W2153&lt;&gt;"")),"O item possui dados lançados, mas o total está zerado. Revise os valores informados.","")))))))))))))))</f>
        <v/>
      </c>
    </row>
    <row r="2154" spans="1:35" ht="14.25" customHeight="1" x14ac:dyDescent="0.25">
      <c r="A2154" s="57" t="str">
        <f t="shared" si="429"/>
        <v/>
      </c>
      <c r="B2154" s="58"/>
      <c r="C2154" s="58"/>
      <c r="D2154" s="58"/>
      <c r="E2154" s="58"/>
      <c r="F2154" s="58"/>
      <c r="G2154" s="269"/>
      <c r="H2154" s="59"/>
      <c r="I2154" s="273">
        <f t="shared" si="430"/>
        <v>0</v>
      </c>
      <c r="J2154" s="269"/>
      <c r="K2154" s="59"/>
      <c r="L2154" s="270">
        <f t="shared" si="431"/>
        <v>0</v>
      </c>
      <c r="M2154" s="269"/>
      <c r="N2154" s="59"/>
      <c r="O2154" s="270">
        <f t="shared" si="432"/>
        <v>0</v>
      </c>
      <c r="P2154" s="269"/>
      <c r="Q2154" s="59"/>
      <c r="R2154" s="271">
        <f t="shared" si="433"/>
        <v>0</v>
      </c>
      <c r="S2154" s="269"/>
      <c r="T2154" s="59"/>
      <c r="U2154" s="270">
        <f t="shared" si="434"/>
        <v>0</v>
      </c>
      <c r="V2154" s="269"/>
      <c r="W2154" s="59"/>
      <c r="X2154" s="270">
        <f t="shared" si="435"/>
        <v>0</v>
      </c>
      <c r="Y2154" s="270">
        <f t="shared" si="436"/>
        <v>0</v>
      </c>
      <c r="Z2154" s="58"/>
      <c r="AA2154" s="58"/>
      <c r="AB2154" s="60" t="str">
        <f t="shared" si="437"/>
        <v/>
      </c>
      <c r="AC2154" s="21" t="b">
        <f t="shared" si="438"/>
        <v>0</v>
      </c>
      <c r="AD2154" s="21" t="b">
        <f t="shared" si="439"/>
        <v>0</v>
      </c>
      <c r="AE2154" s="21" t="b">
        <f t="shared" si="440"/>
        <v>0</v>
      </c>
      <c r="AF2154" s="21" t="b">
        <f ca="1">OR(AND($AC2154,NOT($AD2154)),AND($AC2154,OR(AND($G2154="",$H2154&lt;&gt;""),AND($G2154&lt;&gt;"",$H2154=""),AND($J2154="",$K2154&lt;&gt;""),AND($J2154&lt;&gt;"",$K2154=""),AND($M2154="",$N2154&lt;&gt;""),AND($M2154&lt;&gt;"",$N2154=""),AND($P2154="",$Q2154&lt;&gt;""),AND($P2154&lt;&gt;"",$Q2154=""),AND($S2154="",$T2154&lt;&gt;""),AND($S2154&lt;&gt;"",$T2154=""),AND($V2154="",$W2154&lt;&gt;""),AND($V2154&lt;&gt;"",$W2154=""))),AND($C2154&lt;&gt;"",$E2154&lt;&gt;"",LEFT(TRIM($C2154),1)&lt;&gt;LEFT(TRIM($E2154),1)),IF(OR($E2154="",$F2154=""),FALSE(),IFERROR(COUNTIF(INDIRECT("UNITS_"&amp;SUBSTITUTE(LEFT($E2154,FIND(" ",$E2154&amp;" ")-1),".","_")),$F2154)=0,TRUE())),AND($B2154&lt;&gt;"",OR(ISNUMBER(SEARCH("outro",LOWER($B2154))),ISNUMBER(SEARCH("divers",LOWER($B2154))),ISNUMBER(SEARCH("etc",LOWER($B2154))))),OR(AND(ISNUMBER(SEARCH("comunic",LOWER($B2154))),LEFT($E2154,3)&lt;&gt;"4.4"),AND(ISNUMBER(SEARCH("monitor",LOWER($B2154))),NOT(OR(LEFT($E2154,3)="1.5",LEFT($E2154,3)="2.5")))),AND($B2154&lt;&gt;"",OR(LEFT($C2154,1)="1",LEFT($C2154,1)="2"),$D2154=""),AND($D2154&lt;&gt;"",NOT(OR(LEFT($C2154,1)="1",LEFT($C2154,1)="2"))),AND($D2154&lt;&gt;"",COUNTIF(' PROJETO'!$B$14:$B$16,$D2154)=0),IF($D2154="",FALSE(),IF(COUNTIF(' PROJETO'!$B$14:$B$16,$D2154)=0,FALSE(),IFERROR(INDEX(' PROJETO'!$C$14:$C$16,MATCH($D2154,' PROJETO'!$B$14:$B$16,0))&lt;&gt;"Sim",FALSE()))))</f>
        <v>0</v>
      </c>
      <c r="AG2154" s="21" t="b">
        <f>AND($AC2154,$Y2154&gt;'CONFG.  LISTAS'!$F$4,$Z2154="",$AA2154="")</f>
        <v>0</v>
      </c>
      <c r="AH2154" s="21" t="str">
        <f t="shared" si="441"/>
        <v/>
      </c>
      <c r="AI2154" s="43" t="str">
        <f ca="1">IF(NOT($AC2154),"",IF(OR($B2154="",$C2154="",$E2154="",$F2154=""),"Preencha descrição, categoria, tipo e unidade.",IF(AND($B2154&lt;&gt;"",OR(LEFT($C2154,1)="1",LEFT($C2154,1)="2"),$D2154=""),"Informe a prática de restauração para itens diretos.",IF(AND($D2154&lt;&gt;"",NOT(OR(LEFT($C2154,1)="1",LEFT($C2154,1)="2"))),"Custos indiretos não devem pertencer a uma prática específica.",IF(AND($D2154&lt;&gt;"",COUNTIF(' PROJETO'!$B$14:$B$16,$D2154)=0),"Prática de restauração inválida ou não cadastrada.",IF(IF($D2154="",FALSE(),IF(COUNTIF(' PROJETO'!$B$14:$B$16,$D2154)=0,FALSE(),IFERROR(INDEX(' PROJETO'!$C$14:$C$16,MATCH($D2154,' PROJETO'!$B$14:$B$16,0))&lt;&gt;"Sim",FALSE()))),"A prática informada no item não foi selecionada na aba Projeto.",IF(AND(MAX($I2154,$L2154,$O2154,$R2154,$U2154,$X2154)&gt;'CONFG.  LISTAS'!$F$4,NOT(OR($Z2154&lt;&gt;"",$AA2154&lt;&gt;""))),"Memorial de cálculo ou anexo obrigatório não informado para item acima do limite.",IF(OR(AND($G2154&lt;&gt;"",$H2154&lt;&gt;"",OR($G2154&lt;=0,$H2154&lt;=0)),AND($J2154&lt;&gt;"",$K2154&lt;&gt;"",OR($J2154&lt;=0,$K2154&lt;=0)),AND($M2154&lt;&gt;"",$N2154&lt;&gt;"",OR($M2154&lt;=0,$N2154&lt;=0)),AND($P2154&lt;&gt;"",$Q2154&lt;&gt;"",OR($P2154&lt;=0,$Q2154&lt;=0)),AND($S2154&lt;&gt;"",$T2154&lt;&gt;"",OR($S2154&lt;=0,$T2154&lt;=0)),AND($V2154&lt;&gt;"",$W2154&lt;&gt;"",OR($V2154&lt;=0,$W2154&lt;=0))),"Revise os valores informados: valor unitário e quantidade devem ser maiores que zero.",IF(OR(AND($G2154="",$H2154&lt;&gt;""),AND($G2154&lt;&gt;"",$H2154=""),AND($J2154="",$K2154&lt;&gt;""),AND($J2154&lt;&gt;"",$K2154=""),AND($M2154="",$N2154&lt;&gt;""),AND($M2154&lt;&gt;"",$N2154=""),AND($P2154="",$Q2154&lt;&gt;""),AND($P2154&lt;&gt;"",$Q2154=""),AND($S2154="",$T2154&lt;&gt;""),AND($S2154&lt;&gt;"",$T2154=""),AND($V2154="",$W2154&lt;&gt;""),AND($V2154&lt;&gt;"",$W2154="")),"Há ano preenchido parcialmente: "&amp;TRIM(IF(AND($G2154="",$H2154&lt;&gt;""),"Ano 1 (falta valor unitário); ","")&amp;IF(AND($G2154&lt;&gt;"",$H2154=""),"Ano 1 (falta quantidade); ","")&amp;IF(AND($J2154="",$K2154&lt;&gt;""),"Ano 2 (falta valor unitário); ","")&amp;IF(AND($J2154&lt;&gt;"",$K2154=""),"Ano 2 (falta quantidade); ","")&amp;IF(AND($M2154="",$N2154&lt;&gt;""),"Ano 3 (falta valor unitário); ","")&amp;IF(AND($M2154&lt;&gt;"",$N2154=""),"Ano 3 (falta quantidade); ","")&amp;IF(AND($P2154="",$Q2154&lt;&gt;""),"Ano 4 (falta valor unitário); ","")&amp;IF(AND($P2154&lt;&gt;"",$Q2154=""),"Ano 4 (falta quantidade); ","")&amp;IF(AND($S2154="",$T2154&lt;&gt;""),"Ano 5 (falta valor unitário); ","")&amp;IF(AND($S2154&lt;&gt;"",$T2154=""),"Ano 5 (falta quantidade); ","")&amp;IF(AND($V2154="",$W2154&lt;&gt;""),"Ano 6 (falta valor unitário); ","")&amp;IF(AND($V2154&lt;&gt;"",$W2154=""),"Ano 6 (falta quantidade); ","")), IF(NOT(OR(AND($G2154&lt;&gt;"",$H2154&lt;&gt;""),AND($J2154&lt;&gt;"",$K2154&lt;&gt;""),AND($M2154&lt;&gt;"",$N2154&lt;&gt;""),AND($P2154&lt;&gt;"",$Q2154&lt;&gt;""),AND($S2154&lt;&gt;"",$T2154&lt;&gt;""),AND($V2154&lt;&gt;"",$W2154&lt;&gt;""))),"Informe pelo menos um ano completo com valor unitário e quantidade.",IF(AND($C2154&lt;&gt;"",$E2154&lt;&gt;"",LEFT(TRIM($C2154),1)&lt;&gt;LEFT(TRIM($E2154),1)),"Categoria e tipo estão incompatíveis.",IF(IF(OR($E2154="",$F2154=""),FALSE(),IFERROR(COUNTIF(INDIRECT("UNITS_"&amp;SUBSTITUTE(LEFT($E2154,FIND(" ",$E2154&amp;" ")-1),".","_")),$F2154)=0,TRUE())),"Unidade incompatível com o tipo selecionado.",IF(OR(AND(ISNUMBER(SEARCH("comunic",LOWER($B2154))),LEFT($E2154,3)&lt;&gt;"4.4"),AND(ISNUMBER(SEARCH("monitor",LOWER($B2154))),NOT(OR(LEFT($E2154,3)="1.5",LEFT($E2154,3)="2.5")))),"Revise a classificação do item conforme as regras de preenchimento.",IF(AND($B2154&lt;&gt;"",OR(ISNUMBER(SEARCH("outro",LOWER($B2154))),ISNUMBER(SEARCH("divers",LOWER($B2154))),ISNUMBER(SEARCH("kit",LOWER($B2154))),ISNUMBER(SEARCH("ferrament",LOWER($B2154))),ISNUMBER(SEARCH("epi",LOWER($B2154)))),NOT(OR($Z2154&lt;&gt;"",$AA2154&lt;&gt;""))),"Descrição muito genérica: detalhe melhor o item e registre o racional no memorial ou em anexo.",IF(AND($Y2154=0,$B2154&lt;&gt;"",OR($G2154&lt;&gt;"",$H2154&lt;&gt;"",$J2154&lt;&gt;"",$K2154&lt;&gt;"",$M2154&lt;&gt;"",$N2154&lt;&gt;"",$P2154&lt;&gt;"",$Q2154&lt;&gt;"",$S2154&lt;&gt;"",$T2154&lt;&gt;"",$V2154&lt;&gt;"",$W2154&lt;&gt;"")),"O item possui dados lançados, mas o total está zerado. Revise os valores informados.","")))))))))))))))</f>
        <v/>
      </c>
    </row>
    <row r="2155" spans="1:35" ht="14.25" customHeight="1" x14ac:dyDescent="0.25">
      <c r="A2155" s="57" t="str">
        <f t="shared" si="429"/>
        <v/>
      </c>
      <c r="B2155" s="61"/>
      <c r="C2155" s="61"/>
      <c r="D2155" s="58"/>
      <c r="E2155" s="61"/>
      <c r="F2155" s="61"/>
      <c r="G2155" s="272"/>
      <c r="H2155" s="62"/>
      <c r="I2155" s="273">
        <f t="shared" si="430"/>
        <v>0</v>
      </c>
      <c r="J2155" s="272"/>
      <c r="K2155" s="62"/>
      <c r="L2155" s="270">
        <f t="shared" si="431"/>
        <v>0</v>
      </c>
      <c r="M2155" s="272"/>
      <c r="N2155" s="62"/>
      <c r="O2155" s="270">
        <f t="shared" si="432"/>
        <v>0</v>
      </c>
      <c r="P2155" s="272"/>
      <c r="Q2155" s="62"/>
      <c r="R2155" s="271">
        <f t="shared" si="433"/>
        <v>0</v>
      </c>
      <c r="S2155" s="272"/>
      <c r="T2155" s="62"/>
      <c r="U2155" s="270">
        <f t="shared" si="434"/>
        <v>0</v>
      </c>
      <c r="V2155" s="272"/>
      <c r="W2155" s="62"/>
      <c r="X2155" s="270">
        <f t="shared" si="435"/>
        <v>0</v>
      </c>
      <c r="Y2155" s="270">
        <f t="shared" si="436"/>
        <v>0</v>
      </c>
      <c r="Z2155" s="61"/>
      <c r="AA2155" s="61"/>
      <c r="AB2155" s="60" t="str">
        <f t="shared" si="437"/>
        <v/>
      </c>
      <c r="AC2155" s="21" t="b">
        <f t="shared" si="438"/>
        <v>0</v>
      </c>
      <c r="AD2155" s="21" t="b">
        <f t="shared" si="439"/>
        <v>0</v>
      </c>
      <c r="AE2155" s="21" t="b">
        <f t="shared" si="440"/>
        <v>0</v>
      </c>
      <c r="AF2155" s="21" t="b">
        <f ca="1">OR(AND($AC2155,NOT($AD2155)),AND($AC2155,OR(AND($G2155="",$H2155&lt;&gt;""),AND($G2155&lt;&gt;"",$H2155=""),AND($J2155="",$K2155&lt;&gt;""),AND($J2155&lt;&gt;"",$K2155=""),AND($M2155="",$N2155&lt;&gt;""),AND($M2155&lt;&gt;"",$N2155=""),AND($P2155="",$Q2155&lt;&gt;""),AND($P2155&lt;&gt;"",$Q2155=""),AND($S2155="",$T2155&lt;&gt;""),AND($S2155&lt;&gt;"",$T2155=""),AND($V2155="",$W2155&lt;&gt;""),AND($V2155&lt;&gt;"",$W2155=""))),AND($C2155&lt;&gt;"",$E2155&lt;&gt;"",LEFT(TRIM($C2155),1)&lt;&gt;LEFT(TRIM($E2155),1)),IF(OR($E2155="",$F2155=""),FALSE(),IFERROR(COUNTIF(INDIRECT("UNITS_"&amp;SUBSTITUTE(LEFT($E2155,FIND(" ",$E2155&amp;" ")-1),".","_")),$F2155)=0,TRUE())),AND($B2155&lt;&gt;"",OR(ISNUMBER(SEARCH("outro",LOWER($B2155))),ISNUMBER(SEARCH("divers",LOWER($B2155))),ISNUMBER(SEARCH("etc",LOWER($B2155))))),OR(AND(ISNUMBER(SEARCH("comunic",LOWER($B2155))),LEFT($E2155,3)&lt;&gt;"4.4"),AND(ISNUMBER(SEARCH("monitor",LOWER($B2155))),NOT(OR(LEFT($E2155,3)="1.5",LEFT($E2155,3)="2.5")))),AND($B2155&lt;&gt;"",OR(LEFT($C2155,1)="1",LEFT($C2155,1)="2"),$D2155=""),AND($D2155&lt;&gt;"",NOT(OR(LEFT($C2155,1)="1",LEFT($C2155,1)="2"))),AND($D2155&lt;&gt;"",COUNTIF(' PROJETO'!$B$14:$B$16,$D2155)=0),IF($D2155="",FALSE(),IF(COUNTIF(' PROJETO'!$B$14:$B$16,$D2155)=0,FALSE(),IFERROR(INDEX(' PROJETO'!$C$14:$C$16,MATCH($D2155,' PROJETO'!$B$14:$B$16,0))&lt;&gt;"Sim",FALSE()))))</f>
        <v>0</v>
      </c>
      <c r="AG2155" s="21" t="b">
        <f>AND($AC2155,$Y2155&gt;'CONFG.  LISTAS'!$F$4,$Z2155="",$AA2155="")</f>
        <v>0</v>
      </c>
      <c r="AH2155" s="21" t="str">
        <f t="shared" si="441"/>
        <v/>
      </c>
      <c r="AI2155" s="43" t="str">
        <f ca="1">IF(NOT($AC2155),"",IF(OR($B2155="",$C2155="",$E2155="",$F2155=""),"Preencha descrição, categoria, tipo e unidade.",IF(AND($B2155&lt;&gt;"",OR(LEFT($C2155,1)="1",LEFT($C2155,1)="2"),$D2155=""),"Informe a prática de restauração para itens diretos.",IF(AND($D2155&lt;&gt;"",NOT(OR(LEFT($C2155,1)="1",LEFT($C2155,1)="2"))),"Custos indiretos não devem pertencer a uma prática específica.",IF(AND($D2155&lt;&gt;"",COUNTIF(' PROJETO'!$B$14:$B$16,$D2155)=0),"Prática de restauração inválida ou não cadastrada.",IF(IF($D2155="",FALSE(),IF(COUNTIF(' PROJETO'!$B$14:$B$16,$D2155)=0,FALSE(),IFERROR(INDEX(' PROJETO'!$C$14:$C$16,MATCH($D2155,' PROJETO'!$B$14:$B$16,0))&lt;&gt;"Sim",FALSE()))),"A prática informada no item não foi selecionada na aba Projeto.",IF(AND(MAX($I2155,$L2155,$O2155,$R2155,$U2155,$X2155)&gt;'CONFG.  LISTAS'!$F$4,NOT(OR($Z2155&lt;&gt;"",$AA2155&lt;&gt;""))),"Memorial de cálculo ou anexo obrigatório não informado para item acima do limite.",IF(OR(AND($G2155&lt;&gt;"",$H2155&lt;&gt;"",OR($G2155&lt;=0,$H2155&lt;=0)),AND($J2155&lt;&gt;"",$K2155&lt;&gt;"",OR($J2155&lt;=0,$K2155&lt;=0)),AND($M2155&lt;&gt;"",$N2155&lt;&gt;"",OR($M2155&lt;=0,$N2155&lt;=0)),AND($P2155&lt;&gt;"",$Q2155&lt;&gt;"",OR($P2155&lt;=0,$Q2155&lt;=0)),AND($S2155&lt;&gt;"",$T2155&lt;&gt;"",OR($S2155&lt;=0,$T2155&lt;=0)),AND($V2155&lt;&gt;"",$W2155&lt;&gt;"",OR($V2155&lt;=0,$W2155&lt;=0))),"Revise os valores informados: valor unitário e quantidade devem ser maiores que zero.",IF(OR(AND($G2155="",$H2155&lt;&gt;""),AND($G2155&lt;&gt;"",$H2155=""),AND($J2155="",$K2155&lt;&gt;""),AND($J2155&lt;&gt;"",$K2155=""),AND($M2155="",$N2155&lt;&gt;""),AND($M2155&lt;&gt;"",$N2155=""),AND($P2155="",$Q2155&lt;&gt;""),AND($P2155&lt;&gt;"",$Q2155=""),AND($S2155="",$T2155&lt;&gt;""),AND($S2155&lt;&gt;"",$T2155=""),AND($V2155="",$W2155&lt;&gt;""),AND($V2155&lt;&gt;"",$W2155="")),"Há ano preenchido parcialmente: "&amp;TRIM(IF(AND($G2155="",$H2155&lt;&gt;""),"Ano 1 (falta valor unitário); ","")&amp;IF(AND($G2155&lt;&gt;"",$H2155=""),"Ano 1 (falta quantidade); ","")&amp;IF(AND($J2155="",$K2155&lt;&gt;""),"Ano 2 (falta valor unitário); ","")&amp;IF(AND($J2155&lt;&gt;"",$K2155=""),"Ano 2 (falta quantidade); ","")&amp;IF(AND($M2155="",$N2155&lt;&gt;""),"Ano 3 (falta valor unitário); ","")&amp;IF(AND($M2155&lt;&gt;"",$N2155=""),"Ano 3 (falta quantidade); ","")&amp;IF(AND($P2155="",$Q2155&lt;&gt;""),"Ano 4 (falta valor unitário); ","")&amp;IF(AND($P2155&lt;&gt;"",$Q2155=""),"Ano 4 (falta quantidade); ","")&amp;IF(AND($S2155="",$T2155&lt;&gt;""),"Ano 5 (falta valor unitário); ","")&amp;IF(AND($S2155&lt;&gt;"",$T2155=""),"Ano 5 (falta quantidade); ","")&amp;IF(AND($V2155="",$W2155&lt;&gt;""),"Ano 6 (falta valor unitário); ","")&amp;IF(AND($V2155&lt;&gt;"",$W2155=""),"Ano 6 (falta quantidade); ","")), IF(NOT(OR(AND($G2155&lt;&gt;"",$H2155&lt;&gt;""),AND($J2155&lt;&gt;"",$K2155&lt;&gt;""),AND($M2155&lt;&gt;"",$N2155&lt;&gt;""),AND($P2155&lt;&gt;"",$Q2155&lt;&gt;""),AND($S2155&lt;&gt;"",$T2155&lt;&gt;""),AND($V2155&lt;&gt;"",$W2155&lt;&gt;""))),"Informe pelo menos um ano completo com valor unitário e quantidade.",IF(AND($C2155&lt;&gt;"",$E2155&lt;&gt;"",LEFT(TRIM($C2155),1)&lt;&gt;LEFT(TRIM($E2155),1)),"Categoria e tipo estão incompatíveis.",IF(IF(OR($E2155="",$F2155=""),FALSE(),IFERROR(COUNTIF(INDIRECT("UNITS_"&amp;SUBSTITUTE(LEFT($E2155,FIND(" ",$E2155&amp;" ")-1),".","_")),$F2155)=0,TRUE())),"Unidade incompatível com o tipo selecionado.",IF(OR(AND(ISNUMBER(SEARCH("comunic",LOWER($B2155))),LEFT($E2155,3)&lt;&gt;"4.4"),AND(ISNUMBER(SEARCH("monitor",LOWER($B2155))),NOT(OR(LEFT($E2155,3)="1.5",LEFT($E2155,3)="2.5")))),"Revise a classificação do item conforme as regras de preenchimento.",IF(AND($B2155&lt;&gt;"",OR(ISNUMBER(SEARCH("outro",LOWER($B2155))),ISNUMBER(SEARCH("divers",LOWER($B2155))),ISNUMBER(SEARCH("kit",LOWER($B2155))),ISNUMBER(SEARCH("ferrament",LOWER($B2155))),ISNUMBER(SEARCH("epi",LOWER($B2155)))),NOT(OR($Z2155&lt;&gt;"",$AA2155&lt;&gt;""))),"Descrição muito genérica: detalhe melhor o item e registre o racional no memorial ou em anexo.",IF(AND($Y2155=0,$B2155&lt;&gt;"",OR($G2155&lt;&gt;"",$H2155&lt;&gt;"",$J2155&lt;&gt;"",$K2155&lt;&gt;"",$M2155&lt;&gt;"",$N2155&lt;&gt;"",$P2155&lt;&gt;"",$Q2155&lt;&gt;"",$S2155&lt;&gt;"",$T2155&lt;&gt;"",$V2155&lt;&gt;"",$W2155&lt;&gt;"")),"O item possui dados lançados, mas o total está zerado. Revise os valores informados.","")))))))))))))))</f>
        <v/>
      </c>
    </row>
    <row r="2156" spans="1:35" ht="14.25" customHeight="1" x14ac:dyDescent="0.25">
      <c r="A2156" s="57" t="str">
        <f t="shared" si="429"/>
        <v/>
      </c>
      <c r="B2156" s="58"/>
      <c r="C2156" s="58"/>
      <c r="D2156" s="58"/>
      <c r="E2156" s="58"/>
      <c r="F2156" s="58"/>
      <c r="G2156" s="269"/>
      <c r="H2156" s="59"/>
      <c r="I2156" s="273">
        <f t="shared" si="430"/>
        <v>0</v>
      </c>
      <c r="J2156" s="269"/>
      <c r="K2156" s="59"/>
      <c r="L2156" s="270">
        <f t="shared" si="431"/>
        <v>0</v>
      </c>
      <c r="M2156" s="269"/>
      <c r="N2156" s="59"/>
      <c r="O2156" s="270">
        <f t="shared" si="432"/>
        <v>0</v>
      </c>
      <c r="P2156" s="269"/>
      <c r="Q2156" s="59"/>
      <c r="R2156" s="271">
        <f t="shared" si="433"/>
        <v>0</v>
      </c>
      <c r="S2156" s="269"/>
      <c r="T2156" s="59"/>
      <c r="U2156" s="270">
        <f t="shared" si="434"/>
        <v>0</v>
      </c>
      <c r="V2156" s="269"/>
      <c r="W2156" s="59"/>
      <c r="X2156" s="270">
        <f t="shared" si="435"/>
        <v>0</v>
      </c>
      <c r="Y2156" s="270">
        <f t="shared" si="436"/>
        <v>0</v>
      </c>
      <c r="Z2156" s="58"/>
      <c r="AA2156" s="58"/>
      <c r="AB2156" s="60" t="str">
        <f t="shared" si="437"/>
        <v/>
      </c>
      <c r="AC2156" s="21" t="b">
        <f t="shared" si="438"/>
        <v>0</v>
      </c>
      <c r="AD2156" s="21" t="b">
        <f t="shared" si="439"/>
        <v>0</v>
      </c>
      <c r="AE2156" s="21" t="b">
        <f t="shared" si="440"/>
        <v>0</v>
      </c>
      <c r="AF2156" s="21" t="b">
        <f ca="1">OR(AND($AC2156,NOT($AD2156)),AND($AC2156,OR(AND($G2156="",$H2156&lt;&gt;""),AND($G2156&lt;&gt;"",$H2156=""),AND($J2156="",$K2156&lt;&gt;""),AND($J2156&lt;&gt;"",$K2156=""),AND($M2156="",$N2156&lt;&gt;""),AND($M2156&lt;&gt;"",$N2156=""),AND($P2156="",$Q2156&lt;&gt;""),AND($P2156&lt;&gt;"",$Q2156=""),AND($S2156="",$T2156&lt;&gt;""),AND($S2156&lt;&gt;"",$T2156=""),AND($V2156="",$W2156&lt;&gt;""),AND($V2156&lt;&gt;"",$W2156=""))),AND($C2156&lt;&gt;"",$E2156&lt;&gt;"",LEFT(TRIM($C2156),1)&lt;&gt;LEFT(TRIM($E2156),1)),IF(OR($E2156="",$F2156=""),FALSE(),IFERROR(COUNTIF(INDIRECT("UNITS_"&amp;SUBSTITUTE(LEFT($E2156,FIND(" ",$E2156&amp;" ")-1),".","_")),$F2156)=0,TRUE())),AND($B2156&lt;&gt;"",OR(ISNUMBER(SEARCH("outro",LOWER($B2156))),ISNUMBER(SEARCH("divers",LOWER($B2156))),ISNUMBER(SEARCH("etc",LOWER($B2156))))),OR(AND(ISNUMBER(SEARCH("comunic",LOWER($B2156))),LEFT($E2156,3)&lt;&gt;"4.4"),AND(ISNUMBER(SEARCH("monitor",LOWER($B2156))),NOT(OR(LEFT($E2156,3)="1.5",LEFT($E2156,3)="2.5")))),AND($B2156&lt;&gt;"",OR(LEFT($C2156,1)="1",LEFT($C2156,1)="2"),$D2156=""),AND($D2156&lt;&gt;"",NOT(OR(LEFT($C2156,1)="1",LEFT($C2156,1)="2"))),AND($D2156&lt;&gt;"",COUNTIF(' PROJETO'!$B$14:$B$16,$D2156)=0),IF($D2156="",FALSE(),IF(COUNTIF(' PROJETO'!$B$14:$B$16,$D2156)=0,FALSE(),IFERROR(INDEX(' PROJETO'!$C$14:$C$16,MATCH($D2156,' PROJETO'!$B$14:$B$16,0))&lt;&gt;"Sim",FALSE()))))</f>
        <v>0</v>
      </c>
      <c r="AG2156" s="21" t="b">
        <f>AND($AC2156,$Y2156&gt;'CONFG.  LISTAS'!$F$4,$Z2156="",$AA2156="")</f>
        <v>0</v>
      </c>
      <c r="AH2156" s="21" t="str">
        <f t="shared" si="441"/>
        <v/>
      </c>
      <c r="AI2156" s="43" t="str">
        <f ca="1">IF(NOT($AC2156),"",IF(OR($B2156="",$C2156="",$E2156="",$F2156=""),"Preencha descrição, categoria, tipo e unidade.",IF(AND($B2156&lt;&gt;"",OR(LEFT($C2156,1)="1",LEFT($C2156,1)="2"),$D2156=""),"Informe a prática de restauração para itens diretos.",IF(AND($D2156&lt;&gt;"",NOT(OR(LEFT($C2156,1)="1",LEFT($C2156,1)="2"))),"Custos indiretos não devem pertencer a uma prática específica.",IF(AND($D2156&lt;&gt;"",COUNTIF(' PROJETO'!$B$14:$B$16,$D2156)=0),"Prática de restauração inválida ou não cadastrada.",IF(IF($D2156="",FALSE(),IF(COUNTIF(' PROJETO'!$B$14:$B$16,$D2156)=0,FALSE(),IFERROR(INDEX(' PROJETO'!$C$14:$C$16,MATCH($D2156,' PROJETO'!$B$14:$B$16,0))&lt;&gt;"Sim",FALSE()))),"A prática informada no item não foi selecionada na aba Projeto.",IF(AND(MAX($I2156,$L2156,$O2156,$R2156,$U2156,$X2156)&gt;'CONFG.  LISTAS'!$F$4,NOT(OR($Z2156&lt;&gt;"",$AA2156&lt;&gt;""))),"Memorial de cálculo ou anexo obrigatório não informado para item acima do limite.",IF(OR(AND($G2156&lt;&gt;"",$H2156&lt;&gt;"",OR($G2156&lt;=0,$H2156&lt;=0)),AND($J2156&lt;&gt;"",$K2156&lt;&gt;"",OR($J2156&lt;=0,$K2156&lt;=0)),AND($M2156&lt;&gt;"",$N2156&lt;&gt;"",OR($M2156&lt;=0,$N2156&lt;=0)),AND($P2156&lt;&gt;"",$Q2156&lt;&gt;"",OR($P2156&lt;=0,$Q2156&lt;=0)),AND($S2156&lt;&gt;"",$T2156&lt;&gt;"",OR($S2156&lt;=0,$T2156&lt;=0)),AND($V2156&lt;&gt;"",$W2156&lt;&gt;"",OR($V2156&lt;=0,$W2156&lt;=0))),"Revise os valores informados: valor unitário e quantidade devem ser maiores que zero.",IF(OR(AND($G2156="",$H2156&lt;&gt;""),AND($G2156&lt;&gt;"",$H2156=""),AND($J2156="",$K2156&lt;&gt;""),AND($J2156&lt;&gt;"",$K2156=""),AND($M2156="",$N2156&lt;&gt;""),AND($M2156&lt;&gt;"",$N2156=""),AND($P2156="",$Q2156&lt;&gt;""),AND($P2156&lt;&gt;"",$Q2156=""),AND($S2156="",$T2156&lt;&gt;""),AND($S2156&lt;&gt;"",$T2156=""),AND($V2156="",$W2156&lt;&gt;""),AND($V2156&lt;&gt;"",$W2156="")),"Há ano preenchido parcialmente: "&amp;TRIM(IF(AND($G2156="",$H2156&lt;&gt;""),"Ano 1 (falta valor unitário); ","")&amp;IF(AND($G2156&lt;&gt;"",$H2156=""),"Ano 1 (falta quantidade); ","")&amp;IF(AND($J2156="",$K2156&lt;&gt;""),"Ano 2 (falta valor unitário); ","")&amp;IF(AND($J2156&lt;&gt;"",$K2156=""),"Ano 2 (falta quantidade); ","")&amp;IF(AND($M2156="",$N2156&lt;&gt;""),"Ano 3 (falta valor unitário); ","")&amp;IF(AND($M2156&lt;&gt;"",$N2156=""),"Ano 3 (falta quantidade); ","")&amp;IF(AND($P2156="",$Q2156&lt;&gt;""),"Ano 4 (falta valor unitário); ","")&amp;IF(AND($P2156&lt;&gt;"",$Q2156=""),"Ano 4 (falta quantidade); ","")&amp;IF(AND($S2156="",$T2156&lt;&gt;""),"Ano 5 (falta valor unitário); ","")&amp;IF(AND($S2156&lt;&gt;"",$T2156=""),"Ano 5 (falta quantidade); ","")&amp;IF(AND($V2156="",$W2156&lt;&gt;""),"Ano 6 (falta valor unitário); ","")&amp;IF(AND($V2156&lt;&gt;"",$W2156=""),"Ano 6 (falta quantidade); ","")), IF(NOT(OR(AND($G2156&lt;&gt;"",$H2156&lt;&gt;""),AND($J2156&lt;&gt;"",$K2156&lt;&gt;""),AND($M2156&lt;&gt;"",$N2156&lt;&gt;""),AND($P2156&lt;&gt;"",$Q2156&lt;&gt;""),AND($S2156&lt;&gt;"",$T2156&lt;&gt;""),AND($V2156&lt;&gt;"",$W2156&lt;&gt;""))),"Informe pelo menos um ano completo com valor unitário e quantidade.",IF(AND($C2156&lt;&gt;"",$E2156&lt;&gt;"",LEFT(TRIM($C2156),1)&lt;&gt;LEFT(TRIM($E2156),1)),"Categoria e tipo estão incompatíveis.",IF(IF(OR($E2156="",$F2156=""),FALSE(),IFERROR(COUNTIF(INDIRECT("UNITS_"&amp;SUBSTITUTE(LEFT($E2156,FIND(" ",$E2156&amp;" ")-1),".","_")),$F2156)=0,TRUE())),"Unidade incompatível com o tipo selecionado.",IF(OR(AND(ISNUMBER(SEARCH("comunic",LOWER($B2156))),LEFT($E2156,3)&lt;&gt;"4.4"),AND(ISNUMBER(SEARCH("monitor",LOWER($B2156))),NOT(OR(LEFT($E2156,3)="1.5",LEFT($E2156,3)="2.5")))),"Revise a classificação do item conforme as regras de preenchimento.",IF(AND($B2156&lt;&gt;"",OR(ISNUMBER(SEARCH("outro",LOWER($B2156))),ISNUMBER(SEARCH("divers",LOWER($B2156))),ISNUMBER(SEARCH("kit",LOWER($B2156))),ISNUMBER(SEARCH("ferrament",LOWER($B2156))),ISNUMBER(SEARCH("epi",LOWER($B2156)))),NOT(OR($Z2156&lt;&gt;"",$AA2156&lt;&gt;""))),"Descrição muito genérica: detalhe melhor o item e registre o racional no memorial ou em anexo.",IF(AND($Y2156=0,$B2156&lt;&gt;"",OR($G2156&lt;&gt;"",$H2156&lt;&gt;"",$J2156&lt;&gt;"",$K2156&lt;&gt;"",$M2156&lt;&gt;"",$N2156&lt;&gt;"",$P2156&lt;&gt;"",$Q2156&lt;&gt;"",$S2156&lt;&gt;"",$T2156&lt;&gt;"",$V2156&lt;&gt;"",$W2156&lt;&gt;"")),"O item possui dados lançados, mas o total está zerado. Revise os valores informados.","")))))))))))))))</f>
        <v/>
      </c>
    </row>
    <row r="2157" spans="1:35" ht="14.25" customHeight="1" x14ac:dyDescent="0.25">
      <c r="A2157" s="57" t="str">
        <f t="shared" si="429"/>
        <v/>
      </c>
      <c r="B2157" s="61"/>
      <c r="C2157" s="61"/>
      <c r="D2157" s="58"/>
      <c r="E2157" s="61"/>
      <c r="F2157" s="61"/>
      <c r="G2157" s="272"/>
      <c r="H2157" s="62"/>
      <c r="I2157" s="273">
        <f t="shared" si="430"/>
        <v>0</v>
      </c>
      <c r="J2157" s="272"/>
      <c r="K2157" s="62"/>
      <c r="L2157" s="270">
        <f t="shared" si="431"/>
        <v>0</v>
      </c>
      <c r="M2157" s="272"/>
      <c r="N2157" s="62"/>
      <c r="O2157" s="270">
        <f t="shared" si="432"/>
        <v>0</v>
      </c>
      <c r="P2157" s="272"/>
      <c r="Q2157" s="62"/>
      <c r="R2157" s="271">
        <f t="shared" si="433"/>
        <v>0</v>
      </c>
      <c r="S2157" s="272"/>
      <c r="T2157" s="62"/>
      <c r="U2157" s="270">
        <f t="shared" si="434"/>
        <v>0</v>
      </c>
      <c r="V2157" s="272"/>
      <c r="W2157" s="62"/>
      <c r="X2157" s="270">
        <f t="shared" si="435"/>
        <v>0</v>
      </c>
      <c r="Y2157" s="270">
        <f t="shared" si="436"/>
        <v>0</v>
      </c>
      <c r="Z2157" s="61"/>
      <c r="AA2157" s="61"/>
      <c r="AB2157" s="60" t="str">
        <f t="shared" si="437"/>
        <v/>
      </c>
      <c r="AC2157" s="21" t="b">
        <f t="shared" si="438"/>
        <v>0</v>
      </c>
      <c r="AD2157" s="21" t="b">
        <f t="shared" si="439"/>
        <v>0</v>
      </c>
      <c r="AE2157" s="21" t="b">
        <f t="shared" si="440"/>
        <v>0</v>
      </c>
      <c r="AF2157" s="21" t="b">
        <f ca="1">OR(AND($AC2157,NOT($AD2157)),AND($AC2157,OR(AND($G2157="",$H2157&lt;&gt;""),AND($G2157&lt;&gt;"",$H2157=""),AND($J2157="",$K2157&lt;&gt;""),AND($J2157&lt;&gt;"",$K2157=""),AND($M2157="",$N2157&lt;&gt;""),AND($M2157&lt;&gt;"",$N2157=""),AND($P2157="",$Q2157&lt;&gt;""),AND($P2157&lt;&gt;"",$Q2157=""),AND($S2157="",$T2157&lt;&gt;""),AND($S2157&lt;&gt;"",$T2157=""),AND($V2157="",$W2157&lt;&gt;""),AND($V2157&lt;&gt;"",$W2157=""))),AND($C2157&lt;&gt;"",$E2157&lt;&gt;"",LEFT(TRIM($C2157),1)&lt;&gt;LEFT(TRIM($E2157),1)),IF(OR($E2157="",$F2157=""),FALSE(),IFERROR(COUNTIF(INDIRECT("UNITS_"&amp;SUBSTITUTE(LEFT($E2157,FIND(" ",$E2157&amp;" ")-1),".","_")),$F2157)=0,TRUE())),AND($B2157&lt;&gt;"",OR(ISNUMBER(SEARCH("outro",LOWER($B2157))),ISNUMBER(SEARCH("divers",LOWER($B2157))),ISNUMBER(SEARCH("etc",LOWER($B2157))))),OR(AND(ISNUMBER(SEARCH("comunic",LOWER($B2157))),LEFT($E2157,3)&lt;&gt;"4.4"),AND(ISNUMBER(SEARCH("monitor",LOWER($B2157))),NOT(OR(LEFT($E2157,3)="1.5",LEFT($E2157,3)="2.5")))),AND($B2157&lt;&gt;"",OR(LEFT($C2157,1)="1",LEFT($C2157,1)="2"),$D2157=""),AND($D2157&lt;&gt;"",NOT(OR(LEFT($C2157,1)="1",LEFT($C2157,1)="2"))),AND($D2157&lt;&gt;"",COUNTIF(' PROJETO'!$B$14:$B$16,$D2157)=0),IF($D2157="",FALSE(),IF(COUNTIF(' PROJETO'!$B$14:$B$16,$D2157)=0,FALSE(),IFERROR(INDEX(' PROJETO'!$C$14:$C$16,MATCH($D2157,' PROJETO'!$B$14:$B$16,0))&lt;&gt;"Sim",FALSE()))))</f>
        <v>0</v>
      </c>
      <c r="AG2157" s="21" t="b">
        <f>AND($AC2157,$Y2157&gt;'CONFG.  LISTAS'!$F$4,$Z2157="",$AA2157="")</f>
        <v>0</v>
      </c>
      <c r="AH2157" s="21" t="str">
        <f t="shared" si="441"/>
        <v/>
      </c>
      <c r="AI2157" s="43" t="str">
        <f ca="1">IF(NOT($AC2157),"",IF(OR($B2157="",$C2157="",$E2157="",$F2157=""),"Preencha descrição, categoria, tipo e unidade.",IF(AND($B2157&lt;&gt;"",OR(LEFT($C2157,1)="1",LEFT($C2157,1)="2"),$D2157=""),"Informe a prática de restauração para itens diretos.",IF(AND($D2157&lt;&gt;"",NOT(OR(LEFT($C2157,1)="1",LEFT($C2157,1)="2"))),"Custos indiretos não devem pertencer a uma prática específica.",IF(AND($D2157&lt;&gt;"",COUNTIF(' PROJETO'!$B$14:$B$16,$D2157)=0),"Prática de restauração inválida ou não cadastrada.",IF(IF($D2157="",FALSE(),IF(COUNTIF(' PROJETO'!$B$14:$B$16,$D2157)=0,FALSE(),IFERROR(INDEX(' PROJETO'!$C$14:$C$16,MATCH($D2157,' PROJETO'!$B$14:$B$16,0))&lt;&gt;"Sim",FALSE()))),"A prática informada no item não foi selecionada na aba Projeto.",IF(AND(MAX($I2157,$L2157,$O2157,$R2157,$U2157,$X2157)&gt;'CONFG.  LISTAS'!$F$4,NOT(OR($Z2157&lt;&gt;"",$AA2157&lt;&gt;""))),"Memorial de cálculo ou anexo obrigatório não informado para item acima do limite.",IF(OR(AND($G2157&lt;&gt;"",$H2157&lt;&gt;"",OR($G2157&lt;=0,$H2157&lt;=0)),AND($J2157&lt;&gt;"",$K2157&lt;&gt;"",OR($J2157&lt;=0,$K2157&lt;=0)),AND($M2157&lt;&gt;"",$N2157&lt;&gt;"",OR($M2157&lt;=0,$N2157&lt;=0)),AND($P2157&lt;&gt;"",$Q2157&lt;&gt;"",OR($P2157&lt;=0,$Q2157&lt;=0)),AND($S2157&lt;&gt;"",$T2157&lt;&gt;"",OR($S2157&lt;=0,$T2157&lt;=0)),AND($V2157&lt;&gt;"",$W2157&lt;&gt;"",OR($V2157&lt;=0,$W2157&lt;=0))),"Revise os valores informados: valor unitário e quantidade devem ser maiores que zero.",IF(OR(AND($G2157="",$H2157&lt;&gt;""),AND($G2157&lt;&gt;"",$H2157=""),AND($J2157="",$K2157&lt;&gt;""),AND($J2157&lt;&gt;"",$K2157=""),AND($M2157="",$N2157&lt;&gt;""),AND($M2157&lt;&gt;"",$N2157=""),AND($P2157="",$Q2157&lt;&gt;""),AND($P2157&lt;&gt;"",$Q2157=""),AND($S2157="",$T2157&lt;&gt;""),AND($S2157&lt;&gt;"",$T2157=""),AND($V2157="",$W2157&lt;&gt;""),AND($V2157&lt;&gt;"",$W2157="")),"Há ano preenchido parcialmente: "&amp;TRIM(IF(AND($G2157="",$H2157&lt;&gt;""),"Ano 1 (falta valor unitário); ","")&amp;IF(AND($G2157&lt;&gt;"",$H2157=""),"Ano 1 (falta quantidade); ","")&amp;IF(AND($J2157="",$K2157&lt;&gt;""),"Ano 2 (falta valor unitário); ","")&amp;IF(AND($J2157&lt;&gt;"",$K2157=""),"Ano 2 (falta quantidade); ","")&amp;IF(AND($M2157="",$N2157&lt;&gt;""),"Ano 3 (falta valor unitário); ","")&amp;IF(AND($M2157&lt;&gt;"",$N2157=""),"Ano 3 (falta quantidade); ","")&amp;IF(AND($P2157="",$Q2157&lt;&gt;""),"Ano 4 (falta valor unitário); ","")&amp;IF(AND($P2157&lt;&gt;"",$Q2157=""),"Ano 4 (falta quantidade); ","")&amp;IF(AND($S2157="",$T2157&lt;&gt;""),"Ano 5 (falta valor unitário); ","")&amp;IF(AND($S2157&lt;&gt;"",$T2157=""),"Ano 5 (falta quantidade); ","")&amp;IF(AND($V2157="",$W2157&lt;&gt;""),"Ano 6 (falta valor unitário); ","")&amp;IF(AND($V2157&lt;&gt;"",$W2157=""),"Ano 6 (falta quantidade); ","")), IF(NOT(OR(AND($G2157&lt;&gt;"",$H2157&lt;&gt;""),AND($J2157&lt;&gt;"",$K2157&lt;&gt;""),AND($M2157&lt;&gt;"",$N2157&lt;&gt;""),AND($P2157&lt;&gt;"",$Q2157&lt;&gt;""),AND($S2157&lt;&gt;"",$T2157&lt;&gt;""),AND($V2157&lt;&gt;"",$W2157&lt;&gt;""))),"Informe pelo menos um ano completo com valor unitário e quantidade.",IF(AND($C2157&lt;&gt;"",$E2157&lt;&gt;"",LEFT(TRIM($C2157),1)&lt;&gt;LEFT(TRIM($E2157),1)),"Categoria e tipo estão incompatíveis.",IF(IF(OR($E2157="",$F2157=""),FALSE(),IFERROR(COUNTIF(INDIRECT("UNITS_"&amp;SUBSTITUTE(LEFT($E2157,FIND(" ",$E2157&amp;" ")-1),".","_")),$F2157)=0,TRUE())),"Unidade incompatível com o tipo selecionado.",IF(OR(AND(ISNUMBER(SEARCH("comunic",LOWER($B2157))),LEFT($E2157,3)&lt;&gt;"4.4"),AND(ISNUMBER(SEARCH("monitor",LOWER($B2157))),NOT(OR(LEFT($E2157,3)="1.5",LEFT($E2157,3)="2.5")))),"Revise a classificação do item conforme as regras de preenchimento.",IF(AND($B2157&lt;&gt;"",OR(ISNUMBER(SEARCH("outro",LOWER($B2157))),ISNUMBER(SEARCH("divers",LOWER($B2157))),ISNUMBER(SEARCH("kit",LOWER($B2157))),ISNUMBER(SEARCH("ferrament",LOWER($B2157))),ISNUMBER(SEARCH("epi",LOWER($B2157)))),NOT(OR($Z2157&lt;&gt;"",$AA2157&lt;&gt;""))),"Descrição muito genérica: detalhe melhor o item e registre o racional no memorial ou em anexo.",IF(AND($Y2157=0,$B2157&lt;&gt;"",OR($G2157&lt;&gt;"",$H2157&lt;&gt;"",$J2157&lt;&gt;"",$K2157&lt;&gt;"",$M2157&lt;&gt;"",$N2157&lt;&gt;"",$P2157&lt;&gt;"",$Q2157&lt;&gt;"",$S2157&lt;&gt;"",$T2157&lt;&gt;"",$V2157&lt;&gt;"",$W2157&lt;&gt;"")),"O item possui dados lançados, mas o total está zerado. Revise os valores informados.","")))))))))))))))</f>
        <v/>
      </c>
    </row>
    <row r="2158" spans="1:35" ht="14.25" customHeight="1" x14ac:dyDescent="0.25">
      <c r="A2158" s="57" t="str">
        <f t="shared" si="429"/>
        <v/>
      </c>
      <c r="B2158" s="58"/>
      <c r="C2158" s="58"/>
      <c r="D2158" s="58"/>
      <c r="E2158" s="58"/>
      <c r="F2158" s="58"/>
      <c r="G2158" s="269"/>
      <c r="H2158" s="59"/>
      <c r="I2158" s="273">
        <f t="shared" si="430"/>
        <v>0</v>
      </c>
      <c r="J2158" s="269"/>
      <c r="K2158" s="59"/>
      <c r="L2158" s="270">
        <f t="shared" si="431"/>
        <v>0</v>
      </c>
      <c r="M2158" s="269"/>
      <c r="N2158" s="59"/>
      <c r="O2158" s="270">
        <f t="shared" si="432"/>
        <v>0</v>
      </c>
      <c r="P2158" s="269"/>
      <c r="Q2158" s="59"/>
      <c r="R2158" s="271">
        <f t="shared" si="433"/>
        <v>0</v>
      </c>
      <c r="S2158" s="269"/>
      <c r="T2158" s="59"/>
      <c r="U2158" s="270">
        <f t="shared" si="434"/>
        <v>0</v>
      </c>
      <c r="V2158" s="269"/>
      <c r="W2158" s="59"/>
      <c r="X2158" s="270">
        <f t="shared" si="435"/>
        <v>0</v>
      </c>
      <c r="Y2158" s="270">
        <f t="shared" si="436"/>
        <v>0</v>
      </c>
      <c r="Z2158" s="58"/>
      <c r="AA2158" s="58"/>
      <c r="AB2158" s="60" t="str">
        <f t="shared" si="437"/>
        <v/>
      </c>
      <c r="AC2158" s="21" t="b">
        <f t="shared" si="438"/>
        <v>0</v>
      </c>
      <c r="AD2158" s="21" t="b">
        <f t="shared" si="439"/>
        <v>0</v>
      </c>
      <c r="AE2158" s="21" t="b">
        <f t="shared" si="440"/>
        <v>0</v>
      </c>
      <c r="AF2158" s="21" t="b">
        <f ca="1">OR(AND($AC2158,NOT($AD2158)),AND($AC2158,OR(AND($G2158="",$H2158&lt;&gt;""),AND($G2158&lt;&gt;"",$H2158=""),AND($J2158="",$K2158&lt;&gt;""),AND($J2158&lt;&gt;"",$K2158=""),AND($M2158="",$N2158&lt;&gt;""),AND($M2158&lt;&gt;"",$N2158=""),AND($P2158="",$Q2158&lt;&gt;""),AND($P2158&lt;&gt;"",$Q2158=""),AND($S2158="",$T2158&lt;&gt;""),AND($S2158&lt;&gt;"",$T2158=""),AND($V2158="",$W2158&lt;&gt;""),AND($V2158&lt;&gt;"",$W2158=""))),AND($C2158&lt;&gt;"",$E2158&lt;&gt;"",LEFT(TRIM($C2158),1)&lt;&gt;LEFT(TRIM($E2158),1)),IF(OR($E2158="",$F2158=""),FALSE(),IFERROR(COUNTIF(INDIRECT("UNITS_"&amp;SUBSTITUTE(LEFT($E2158,FIND(" ",$E2158&amp;" ")-1),".","_")),$F2158)=0,TRUE())),AND($B2158&lt;&gt;"",OR(ISNUMBER(SEARCH("outro",LOWER($B2158))),ISNUMBER(SEARCH("divers",LOWER($B2158))),ISNUMBER(SEARCH("etc",LOWER($B2158))))),OR(AND(ISNUMBER(SEARCH("comunic",LOWER($B2158))),LEFT($E2158,3)&lt;&gt;"4.4"),AND(ISNUMBER(SEARCH("monitor",LOWER($B2158))),NOT(OR(LEFT($E2158,3)="1.5",LEFT($E2158,3)="2.5")))),AND($B2158&lt;&gt;"",OR(LEFT($C2158,1)="1",LEFT($C2158,1)="2"),$D2158=""),AND($D2158&lt;&gt;"",NOT(OR(LEFT($C2158,1)="1",LEFT($C2158,1)="2"))),AND($D2158&lt;&gt;"",COUNTIF(' PROJETO'!$B$14:$B$16,$D2158)=0),IF($D2158="",FALSE(),IF(COUNTIF(' PROJETO'!$B$14:$B$16,$D2158)=0,FALSE(),IFERROR(INDEX(' PROJETO'!$C$14:$C$16,MATCH($D2158,' PROJETO'!$B$14:$B$16,0))&lt;&gt;"Sim",FALSE()))))</f>
        <v>0</v>
      </c>
      <c r="AG2158" s="21" t="b">
        <f>AND($AC2158,$Y2158&gt;'CONFG.  LISTAS'!$F$4,$Z2158="",$AA2158="")</f>
        <v>0</v>
      </c>
      <c r="AH2158" s="21" t="str">
        <f t="shared" si="441"/>
        <v/>
      </c>
      <c r="AI2158" s="43" t="str">
        <f ca="1">IF(NOT($AC2158),"",IF(OR($B2158="",$C2158="",$E2158="",$F2158=""),"Preencha descrição, categoria, tipo e unidade.",IF(AND($B2158&lt;&gt;"",OR(LEFT($C2158,1)="1",LEFT($C2158,1)="2"),$D2158=""),"Informe a prática de restauração para itens diretos.",IF(AND($D2158&lt;&gt;"",NOT(OR(LEFT($C2158,1)="1",LEFT($C2158,1)="2"))),"Custos indiretos não devem pertencer a uma prática específica.",IF(AND($D2158&lt;&gt;"",COUNTIF(' PROJETO'!$B$14:$B$16,$D2158)=0),"Prática de restauração inválida ou não cadastrada.",IF(IF($D2158="",FALSE(),IF(COUNTIF(' PROJETO'!$B$14:$B$16,$D2158)=0,FALSE(),IFERROR(INDEX(' PROJETO'!$C$14:$C$16,MATCH($D2158,' PROJETO'!$B$14:$B$16,0))&lt;&gt;"Sim",FALSE()))),"A prática informada no item não foi selecionada na aba Projeto.",IF(AND(MAX($I2158,$L2158,$O2158,$R2158,$U2158,$X2158)&gt;'CONFG.  LISTAS'!$F$4,NOT(OR($Z2158&lt;&gt;"",$AA2158&lt;&gt;""))),"Memorial de cálculo ou anexo obrigatório não informado para item acima do limite.",IF(OR(AND($G2158&lt;&gt;"",$H2158&lt;&gt;"",OR($G2158&lt;=0,$H2158&lt;=0)),AND($J2158&lt;&gt;"",$K2158&lt;&gt;"",OR($J2158&lt;=0,$K2158&lt;=0)),AND($M2158&lt;&gt;"",$N2158&lt;&gt;"",OR($M2158&lt;=0,$N2158&lt;=0)),AND($P2158&lt;&gt;"",$Q2158&lt;&gt;"",OR($P2158&lt;=0,$Q2158&lt;=0)),AND($S2158&lt;&gt;"",$T2158&lt;&gt;"",OR($S2158&lt;=0,$T2158&lt;=0)),AND($V2158&lt;&gt;"",$W2158&lt;&gt;"",OR($V2158&lt;=0,$W2158&lt;=0))),"Revise os valores informados: valor unitário e quantidade devem ser maiores que zero.",IF(OR(AND($G2158="",$H2158&lt;&gt;""),AND($G2158&lt;&gt;"",$H2158=""),AND($J2158="",$K2158&lt;&gt;""),AND($J2158&lt;&gt;"",$K2158=""),AND($M2158="",$N2158&lt;&gt;""),AND($M2158&lt;&gt;"",$N2158=""),AND($P2158="",$Q2158&lt;&gt;""),AND($P2158&lt;&gt;"",$Q2158=""),AND($S2158="",$T2158&lt;&gt;""),AND($S2158&lt;&gt;"",$T2158=""),AND($V2158="",$W2158&lt;&gt;""),AND($V2158&lt;&gt;"",$W2158="")),"Há ano preenchido parcialmente: "&amp;TRIM(IF(AND($G2158="",$H2158&lt;&gt;""),"Ano 1 (falta valor unitário); ","")&amp;IF(AND($G2158&lt;&gt;"",$H2158=""),"Ano 1 (falta quantidade); ","")&amp;IF(AND($J2158="",$K2158&lt;&gt;""),"Ano 2 (falta valor unitário); ","")&amp;IF(AND($J2158&lt;&gt;"",$K2158=""),"Ano 2 (falta quantidade); ","")&amp;IF(AND($M2158="",$N2158&lt;&gt;""),"Ano 3 (falta valor unitário); ","")&amp;IF(AND($M2158&lt;&gt;"",$N2158=""),"Ano 3 (falta quantidade); ","")&amp;IF(AND($P2158="",$Q2158&lt;&gt;""),"Ano 4 (falta valor unitário); ","")&amp;IF(AND($P2158&lt;&gt;"",$Q2158=""),"Ano 4 (falta quantidade); ","")&amp;IF(AND($S2158="",$T2158&lt;&gt;""),"Ano 5 (falta valor unitário); ","")&amp;IF(AND($S2158&lt;&gt;"",$T2158=""),"Ano 5 (falta quantidade); ","")&amp;IF(AND($V2158="",$W2158&lt;&gt;""),"Ano 6 (falta valor unitário); ","")&amp;IF(AND($V2158&lt;&gt;"",$W2158=""),"Ano 6 (falta quantidade); ","")), IF(NOT(OR(AND($G2158&lt;&gt;"",$H2158&lt;&gt;""),AND($J2158&lt;&gt;"",$K2158&lt;&gt;""),AND($M2158&lt;&gt;"",$N2158&lt;&gt;""),AND($P2158&lt;&gt;"",$Q2158&lt;&gt;""),AND($S2158&lt;&gt;"",$T2158&lt;&gt;""),AND($V2158&lt;&gt;"",$W2158&lt;&gt;""))),"Informe pelo menos um ano completo com valor unitário e quantidade.",IF(AND($C2158&lt;&gt;"",$E2158&lt;&gt;"",LEFT(TRIM($C2158),1)&lt;&gt;LEFT(TRIM($E2158),1)),"Categoria e tipo estão incompatíveis.",IF(IF(OR($E2158="",$F2158=""),FALSE(),IFERROR(COUNTIF(INDIRECT("UNITS_"&amp;SUBSTITUTE(LEFT($E2158,FIND(" ",$E2158&amp;" ")-1),".","_")),$F2158)=0,TRUE())),"Unidade incompatível com o tipo selecionado.",IF(OR(AND(ISNUMBER(SEARCH("comunic",LOWER($B2158))),LEFT($E2158,3)&lt;&gt;"4.4"),AND(ISNUMBER(SEARCH("monitor",LOWER($B2158))),NOT(OR(LEFT($E2158,3)="1.5",LEFT($E2158,3)="2.5")))),"Revise a classificação do item conforme as regras de preenchimento.",IF(AND($B2158&lt;&gt;"",OR(ISNUMBER(SEARCH("outro",LOWER($B2158))),ISNUMBER(SEARCH("divers",LOWER($B2158))),ISNUMBER(SEARCH("kit",LOWER($B2158))),ISNUMBER(SEARCH("ferrament",LOWER($B2158))),ISNUMBER(SEARCH("epi",LOWER($B2158)))),NOT(OR($Z2158&lt;&gt;"",$AA2158&lt;&gt;""))),"Descrição muito genérica: detalhe melhor o item e registre o racional no memorial ou em anexo.",IF(AND($Y2158=0,$B2158&lt;&gt;"",OR($G2158&lt;&gt;"",$H2158&lt;&gt;"",$J2158&lt;&gt;"",$K2158&lt;&gt;"",$M2158&lt;&gt;"",$N2158&lt;&gt;"",$P2158&lt;&gt;"",$Q2158&lt;&gt;"",$S2158&lt;&gt;"",$T2158&lt;&gt;"",$V2158&lt;&gt;"",$W2158&lt;&gt;"")),"O item possui dados lançados, mas o total está zerado. Revise os valores informados.","")))))))))))))))</f>
        <v/>
      </c>
    </row>
    <row r="2159" spans="1:35" ht="14.25" customHeight="1" x14ac:dyDescent="0.25">
      <c r="A2159" s="57" t="str">
        <f t="shared" si="429"/>
        <v/>
      </c>
      <c r="B2159" s="61"/>
      <c r="C2159" s="61"/>
      <c r="D2159" s="58"/>
      <c r="E2159" s="61"/>
      <c r="F2159" s="61"/>
      <c r="G2159" s="272"/>
      <c r="H2159" s="62"/>
      <c r="I2159" s="273">
        <f t="shared" si="430"/>
        <v>0</v>
      </c>
      <c r="J2159" s="272"/>
      <c r="K2159" s="62"/>
      <c r="L2159" s="270">
        <f t="shared" si="431"/>
        <v>0</v>
      </c>
      <c r="M2159" s="272"/>
      <c r="N2159" s="62"/>
      <c r="O2159" s="270">
        <f t="shared" si="432"/>
        <v>0</v>
      </c>
      <c r="P2159" s="272"/>
      <c r="Q2159" s="62"/>
      <c r="R2159" s="271">
        <f t="shared" si="433"/>
        <v>0</v>
      </c>
      <c r="S2159" s="272"/>
      <c r="T2159" s="62"/>
      <c r="U2159" s="270">
        <f t="shared" si="434"/>
        <v>0</v>
      </c>
      <c r="V2159" s="272"/>
      <c r="W2159" s="62"/>
      <c r="X2159" s="270">
        <f t="shared" si="435"/>
        <v>0</v>
      </c>
      <c r="Y2159" s="270">
        <f t="shared" si="436"/>
        <v>0</v>
      </c>
      <c r="Z2159" s="61"/>
      <c r="AA2159" s="61"/>
      <c r="AB2159" s="60" t="str">
        <f t="shared" si="437"/>
        <v/>
      </c>
      <c r="AC2159" s="21" t="b">
        <f t="shared" si="438"/>
        <v>0</v>
      </c>
      <c r="AD2159" s="21" t="b">
        <f t="shared" si="439"/>
        <v>0</v>
      </c>
      <c r="AE2159" s="21" t="b">
        <f t="shared" si="440"/>
        <v>0</v>
      </c>
      <c r="AF2159" s="21" t="b">
        <f ca="1">OR(AND($AC2159,NOT($AD2159)),AND($AC2159,OR(AND($G2159="",$H2159&lt;&gt;""),AND($G2159&lt;&gt;"",$H2159=""),AND($J2159="",$K2159&lt;&gt;""),AND($J2159&lt;&gt;"",$K2159=""),AND($M2159="",$N2159&lt;&gt;""),AND($M2159&lt;&gt;"",$N2159=""),AND($P2159="",$Q2159&lt;&gt;""),AND($P2159&lt;&gt;"",$Q2159=""),AND($S2159="",$T2159&lt;&gt;""),AND($S2159&lt;&gt;"",$T2159=""),AND($V2159="",$W2159&lt;&gt;""),AND($V2159&lt;&gt;"",$W2159=""))),AND($C2159&lt;&gt;"",$E2159&lt;&gt;"",LEFT(TRIM($C2159),1)&lt;&gt;LEFT(TRIM($E2159),1)),IF(OR($E2159="",$F2159=""),FALSE(),IFERROR(COUNTIF(INDIRECT("UNITS_"&amp;SUBSTITUTE(LEFT($E2159,FIND(" ",$E2159&amp;" ")-1),".","_")),$F2159)=0,TRUE())),AND($B2159&lt;&gt;"",OR(ISNUMBER(SEARCH("outro",LOWER($B2159))),ISNUMBER(SEARCH("divers",LOWER($B2159))),ISNUMBER(SEARCH("etc",LOWER($B2159))))),OR(AND(ISNUMBER(SEARCH("comunic",LOWER($B2159))),LEFT($E2159,3)&lt;&gt;"4.4"),AND(ISNUMBER(SEARCH("monitor",LOWER($B2159))),NOT(OR(LEFT($E2159,3)="1.5",LEFT($E2159,3)="2.5")))),AND($B2159&lt;&gt;"",OR(LEFT($C2159,1)="1",LEFT($C2159,1)="2"),$D2159=""),AND($D2159&lt;&gt;"",NOT(OR(LEFT($C2159,1)="1",LEFT($C2159,1)="2"))),AND($D2159&lt;&gt;"",COUNTIF(' PROJETO'!$B$14:$B$16,$D2159)=0),IF($D2159="",FALSE(),IF(COUNTIF(' PROJETO'!$B$14:$B$16,$D2159)=0,FALSE(),IFERROR(INDEX(' PROJETO'!$C$14:$C$16,MATCH($D2159,' PROJETO'!$B$14:$B$16,0))&lt;&gt;"Sim",FALSE()))))</f>
        <v>0</v>
      </c>
      <c r="AG2159" s="21" t="b">
        <f>AND($AC2159,$Y2159&gt;'CONFG.  LISTAS'!$F$4,$Z2159="",$AA2159="")</f>
        <v>0</v>
      </c>
      <c r="AH2159" s="21" t="str">
        <f t="shared" si="441"/>
        <v/>
      </c>
      <c r="AI2159" s="43" t="str">
        <f ca="1">IF(NOT($AC2159),"",IF(OR($B2159="",$C2159="",$E2159="",$F2159=""),"Preencha descrição, categoria, tipo e unidade.",IF(AND($B2159&lt;&gt;"",OR(LEFT($C2159,1)="1",LEFT($C2159,1)="2"),$D2159=""),"Informe a prática de restauração para itens diretos.",IF(AND($D2159&lt;&gt;"",NOT(OR(LEFT($C2159,1)="1",LEFT($C2159,1)="2"))),"Custos indiretos não devem pertencer a uma prática específica.",IF(AND($D2159&lt;&gt;"",COUNTIF(' PROJETO'!$B$14:$B$16,$D2159)=0),"Prática de restauração inválida ou não cadastrada.",IF(IF($D2159="",FALSE(),IF(COUNTIF(' PROJETO'!$B$14:$B$16,$D2159)=0,FALSE(),IFERROR(INDEX(' PROJETO'!$C$14:$C$16,MATCH($D2159,' PROJETO'!$B$14:$B$16,0))&lt;&gt;"Sim",FALSE()))),"A prática informada no item não foi selecionada na aba Projeto.",IF(AND(MAX($I2159,$L2159,$O2159,$R2159,$U2159,$X2159)&gt;'CONFG.  LISTAS'!$F$4,NOT(OR($Z2159&lt;&gt;"",$AA2159&lt;&gt;""))),"Memorial de cálculo ou anexo obrigatório não informado para item acima do limite.",IF(OR(AND($G2159&lt;&gt;"",$H2159&lt;&gt;"",OR($G2159&lt;=0,$H2159&lt;=0)),AND($J2159&lt;&gt;"",$K2159&lt;&gt;"",OR($J2159&lt;=0,$K2159&lt;=0)),AND($M2159&lt;&gt;"",$N2159&lt;&gt;"",OR($M2159&lt;=0,$N2159&lt;=0)),AND($P2159&lt;&gt;"",$Q2159&lt;&gt;"",OR($P2159&lt;=0,$Q2159&lt;=0)),AND($S2159&lt;&gt;"",$T2159&lt;&gt;"",OR($S2159&lt;=0,$T2159&lt;=0)),AND($V2159&lt;&gt;"",$W2159&lt;&gt;"",OR($V2159&lt;=0,$W2159&lt;=0))),"Revise os valores informados: valor unitário e quantidade devem ser maiores que zero.",IF(OR(AND($G2159="",$H2159&lt;&gt;""),AND($G2159&lt;&gt;"",$H2159=""),AND($J2159="",$K2159&lt;&gt;""),AND($J2159&lt;&gt;"",$K2159=""),AND($M2159="",$N2159&lt;&gt;""),AND($M2159&lt;&gt;"",$N2159=""),AND($P2159="",$Q2159&lt;&gt;""),AND($P2159&lt;&gt;"",$Q2159=""),AND($S2159="",$T2159&lt;&gt;""),AND($S2159&lt;&gt;"",$T2159=""),AND($V2159="",$W2159&lt;&gt;""),AND($V2159&lt;&gt;"",$W2159="")),"Há ano preenchido parcialmente: "&amp;TRIM(IF(AND($G2159="",$H2159&lt;&gt;""),"Ano 1 (falta valor unitário); ","")&amp;IF(AND($G2159&lt;&gt;"",$H2159=""),"Ano 1 (falta quantidade); ","")&amp;IF(AND($J2159="",$K2159&lt;&gt;""),"Ano 2 (falta valor unitário); ","")&amp;IF(AND($J2159&lt;&gt;"",$K2159=""),"Ano 2 (falta quantidade); ","")&amp;IF(AND($M2159="",$N2159&lt;&gt;""),"Ano 3 (falta valor unitário); ","")&amp;IF(AND($M2159&lt;&gt;"",$N2159=""),"Ano 3 (falta quantidade); ","")&amp;IF(AND($P2159="",$Q2159&lt;&gt;""),"Ano 4 (falta valor unitário); ","")&amp;IF(AND($P2159&lt;&gt;"",$Q2159=""),"Ano 4 (falta quantidade); ","")&amp;IF(AND($S2159="",$T2159&lt;&gt;""),"Ano 5 (falta valor unitário); ","")&amp;IF(AND($S2159&lt;&gt;"",$T2159=""),"Ano 5 (falta quantidade); ","")&amp;IF(AND($V2159="",$W2159&lt;&gt;""),"Ano 6 (falta valor unitário); ","")&amp;IF(AND($V2159&lt;&gt;"",$W2159=""),"Ano 6 (falta quantidade); ","")), IF(NOT(OR(AND($G2159&lt;&gt;"",$H2159&lt;&gt;""),AND($J2159&lt;&gt;"",$K2159&lt;&gt;""),AND($M2159&lt;&gt;"",$N2159&lt;&gt;""),AND($P2159&lt;&gt;"",$Q2159&lt;&gt;""),AND($S2159&lt;&gt;"",$T2159&lt;&gt;""),AND($V2159&lt;&gt;"",$W2159&lt;&gt;""))),"Informe pelo menos um ano completo com valor unitário e quantidade.",IF(AND($C2159&lt;&gt;"",$E2159&lt;&gt;"",LEFT(TRIM($C2159),1)&lt;&gt;LEFT(TRIM($E2159),1)),"Categoria e tipo estão incompatíveis.",IF(IF(OR($E2159="",$F2159=""),FALSE(),IFERROR(COUNTIF(INDIRECT("UNITS_"&amp;SUBSTITUTE(LEFT($E2159,FIND(" ",$E2159&amp;" ")-1),".","_")),$F2159)=0,TRUE())),"Unidade incompatível com o tipo selecionado.",IF(OR(AND(ISNUMBER(SEARCH("comunic",LOWER($B2159))),LEFT($E2159,3)&lt;&gt;"4.4"),AND(ISNUMBER(SEARCH("monitor",LOWER($B2159))),NOT(OR(LEFT($E2159,3)="1.5",LEFT($E2159,3)="2.5")))),"Revise a classificação do item conforme as regras de preenchimento.",IF(AND($B2159&lt;&gt;"",OR(ISNUMBER(SEARCH("outro",LOWER($B2159))),ISNUMBER(SEARCH("divers",LOWER($B2159))),ISNUMBER(SEARCH("kit",LOWER($B2159))),ISNUMBER(SEARCH("ferrament",LOWER($B2159))),ISNUMBER(SEARCH("epi",LOWER($B2159)))),NOT(OR($Z2159&lt;&gt;"",$AA2159&lt;&gt;""))),"Descrição muito genérica: detalhe melhor o item e registre o racional no memorial ou em anexo.",IF(AND($Y2159=0,$B2159&lt;&gt;"",OR($G2159&lt;&gt;"",$H2159&lt;&gt;"",$J2159&lt;&gt;"",$K2159&lt;&gt;"",$M2159&lt;&gt;"",$N2159&lt;&gt;"",$P2159&lt;&gt;"",$Q2159&lt;&gt;"",$S2159&lt;&gt;"",$T2159&lt;&gt;"",$V2159&lt;&gt;"",$W2159&lt;&gt;"")),"O item possui dados lançados, mas o total está zerado. Revise os valores informados.","")))))))))))))))</f>
        <v/>
      </c>
    </row>
    <row r="2160" spans="1:35" ht="14.25" customHeight="1" x14ac:dyDescent="0.25">
      <c r="A2160" s="57" t="str">
        <f t="shared" si="429"/>
        <v/>
      </c>
      <c r="B2160" s="58"/>
      <c r="C2160" s="58"/>
      <c r="D2160" s="58"/>
      <c r="E2160" s="58"/>
      <c r="F2160" s="58"/>
      <c r="G2160" s="269"/>
      <c r="H2160" s="59"/>
      <c r="I2160" s="273">
        <f t="shared" si="430"/>
        <v>0</v>
      </c>
      <c r="J2160" s="269"/>
      <c r="K2160" s="59"/>
      <c r="L2160" s="270">
        <f t="shared" si="431"/>
        <v>0</v>
      </c>
      <c r="M2160" s="269"/>
      <c r="N2160" s="59"/>
      <c r="O2160" s="270">
        <f t="shared" si="432"/>
        <v>0</v>
      </c>
      <c r="P2160" s="269"/>
      <c r="Q2160" s="59"/>
      <c r="R2160" s="271">
        <f t="shared" si="433"/>
        <v>0</v>
      </c>
      <c r="S2160" s="269"/>
      <c r="T2160" s="59"/>
      <c r="U2160" s="270">
        <f t="shared" si="434"/>
        <v>0</v>
      </c>
      <c r="V2160" s="269"/>
      <c r="W2160" s="59"/>
      <c r="X2160" s="270">
        <f t="shared" si="435"/>
        <v>0</v>
      </c>
      <c r="Y2160" s="270">
        <f t="shared" si="436"/>
        <v>0</v>
      </c>
      <c r="Z2160" s="58"/>
      <c r="AA2160" s="58"/>
      <c r="AB2160" s="60" t="str">
        <f t="shared" si="437"/>
        <v/>
      </c>
      <c r="AC2160" s="21" t="b">
        <f t="shared" si="438"/>
        <v>0</v>
      </c>
      <c r="AD2160" s="21" t="b">
        <f t="shared" si="439"/>
        <v>0</v>
      </c>
      <c r="AE2160" s="21" t="b">
        <f t="shared" si="440"/>
        <v>0</v>
      </c>
      <c r="AF2160" s="21" t="b">
        <f ca="1">OR(AND($AC2160,NOT($AD2160)),AND($AC2160,OR(AND($G2160="",$H2160&lt;&gt;""),AND($G2160&lt;&gt;"",$H2160=""),AND($J2160="",$K2160&lt;&gt;""),AND($J2160&lt;&gt;"",$K2160=""),AND($M2160="",$N2160&lt;&gt;""),AND($M2160&lt;&gt;"",$N2160=""),AND($P2160="",$Q2160&lt;&gt;""),AND($P2160&lt;&gt;"",$Q2160=""),AND($S2160="",$T2160&lt;&gt;""),AND($S2160&lt;&gt;"",$T2160=""),AND($V2160="",$W2160&lt;&gt;""),AND($V2160&lt;&gt;"",$W2160=""))),AND($C2160&lt;&gt;"",$E2160&lt;&gt;"",LEFT(TRIM($C2160),1)&lt;&gt;LEFT(TRIM($E2160),1)),IF(OR($E2160="",$F2160=""),FALSE(),IFERROR(COUNTIF(INDIRECT("UNITS_"&amp;SUBSTITUTE(LEFT($E2160,FIND(" ",$E2160&amp;" ")-1),".","_")),$F2160)=0,TRUE())),AND($B2160&lt;&gt;"",OR(ISNUMBER(SEARCH("outro",LOWER($B2160))),ISNUMBER(SEARCH("divers",LOWER($B2160))),ISNUMBER(SEARCH("etc",LOWER($B2160))))),OR(AND(ISNUMBER(SEARCH("comunic",LOWER($B2160))),LEFT($E2160,3)&lt;&gt;"4.4"),AND(ISNUMBER(SEARCH("monitor",LOWER($B2160))),NOT(OR(LEFT($E2160,3)="1.5",LEFT($E2160,3)="2.5")))),AND($B2160&lt;&gt;"",OR(LEFT($C2160,1)="1",LEFT($C2160,1)="2"),$D2160=""),AND($D2160&lt;&gt;"",NOT(OR(LEFT($C2160,1)="1",LEFT($C2160,1)="2"))),AND($D2160&lt;&gt;"",COUNTIF(' PROJETO'!$B$14:$B$16,$D2160)=0),IF($D2160="",FALSE(),IF(COUNTIF(' PROJETO'!$B$14:$B$16,$D2160)=0,FALSE(),IFERROR(INDEX(' PROJETO'!$C$14:$C$16,MATCH($D2160,' PROJETO'!$B$14:$B$16,0))&lt;&gt;"Sim",FALSE()))))</f>
        <v>0</v>
      </c>
      <c r="AG2160" s="21" t="b">
        <f>AND($AC2160,$Y2160&gt;'CONFG.  LISTAS'!$F$4,$Z2160="",$AA2160="")</f>
        <v>0</v>
      </c>
      <c r="AH2160" s="21" t="str">
        <f t="shared" si="441"/>
        <v/>
      </c>
      <c r="AI2160" s="43" t="str">
        <f ca="1">IF(NOT($AC2160),"",IF(OR($B2160="",$C2160="",$E2160="",$F2160=""),"Preencha descrição, categoria, tipo e unidade.",IF(AND($B2160&lt;&gt;"",OR(LEFT($C2160,1)="1",LEFT($C2160,1)="2"),$D2160=""),"Informe a prática de restauração para itens diretos.",IF(AND($D2160&lt;&gt;"",NOT(OR(LEFT($C2160,1)="1",LEFT($C2160,1)="2"))),"Custos indiretos não devem pertencer a uma prática específica.",IF(AND($D2160&lt;&gt;"",COUNTIF(' PROJETO'!$B$14:$B$16,$D2160)=0),"Prática de restauração inválida ou não cadastrada.",IF(IF($D2160="",FALSE(),IF(COUNTIF(' PROJETO'!$B$14:$B$16,$D2160)=0,FALSE(),IFERROR(INDEX(' PROJETO'!$C$14:$C$16,MATCH($D2160,' PROJETO'!$B$14:$B$16,0))&lt;&gt;"Sim",FALSE()))),"A prática informada no item não foi selecionada na aba Projeto.",IF(AND(MAX($I2160,$L2160,$O2160,$R2160,$U2160,$X2160)&gt;'CONFG.  LISTAS'!$F$4,NOT(OR($Z2160&lt;&gt;"",$AA2160&lt;&gt;""))),"Memorial de cálculo ou anexo obrigatório não informado para item acima do limite.",IF(OR(AND($G2160&lt;&gt;"",$H2160&lt;&gt;"",OR($G2160&lt;=0,$H2160&lt;=0)),AND($J2160&lt;&gt;"",$K2160&lt;&gt;"",OR($J2160&lt;=0,$K2160&lt;=0)),AND($M2160&lt;&gt;"",$N2160&lt;&gt;"",OR($M2160&lt;=0,$N2160&lt;=0)),AND($P2160&lt;&gt;"",$Q2160&lt;&gt;"",OR($P2160&lt;=0,$Q2160&lt;=0)),AND($S2160&lt;&gt;"",$T2160&lt;&gt;"",OR($S2160&lt;=0,$T2160&lt;=0)),AND($V2160&lt;&gt;"",$W2160&lt;&gt;"",OR($V2160&lt;=0,$W2160&lt;=0))),"Revise os valores informados: valor unitário e quantidade devem ser maiores que zero.",IF(OR(AND($G2160="",$H2160&lt;&gt;""),AND($G2160&lt;&gt;"",$H2160=""),AND($J2160="",$K2160&lt;&gt;""),AND($J2160&lt;&gt;"",$K2160=""),AND($M2160="",$N2160&lt;&gt;""),AND($M2160&lt;&gt;"",$N2160=""),AND($P2160="",$Q2160&lt;&gt;""),AND($P2160&lt;&gt;"",$Q2160=""),AND($S2160="",$T2160&lt;&gt;""),AND($S2160&lt;&gt;"",$T2160=""),AND($V2160="",$W2160&lt;&gt;""),AND($V2160&lt;&gt;"",$W2160="")),"Há ano preenchido parcialmente: "&amp;TRIM(IF(AND($G2160="",$H2160&lt;&gt;""),"Ano 1 (falta valor unitário); ","")&amp;IF(AND($G2160&lt;&gt;"",$H2160=""),"Ano 1 (falta quantidade); ","")&amp;IF(AND($J2160="",$K2160&lt;&gt;""),"Ano 2 (falta valor unitário); ","")&amp;IF(AND($J2160&lt;&gt;"",$K2160=""),"Ano 2 (falta quantidade); ","")&amp;IF(AND($M2160="",$N2160&lt;&gt;""),"Ano 3 (falta valor unitário); ","")&amp;IF(AND($M2160&lt;&gt;"",$N2160=""),"Ano 3 (falta quantidade); ","")&amp;IF(AND($P2160="",$Q2160&lt;&gt;""),"Ano 4 (falta valor unitário); ","")&amp;IF(AND($P2160&lt;&gt;"",$Q2160=""),"Ano 4 (falta quantidade); ","")&amp;IF(AND($S2160="",$T2160&lt;&gt;""),"Ano 5 (falta valor unitário); ","")&amp;IF(AND($S2160&lt;&gt;"",$T2160=""),"Ano 5 (falta quantidade); ","")&amp;IF(AND($V2160="",$W2160&lt;&gt;""),"Ano 6 (falta valor unitário); ","")&amp;IF(AND($V2160&lt;&gt;"",$W2160=""),"Ano 6 (falta quantidade); ","")), IF(NOT(OR(AND($G2160&lt;&gt;"",$H2160&lt;&gt;""),AND($J2160&lt;&gt;"",$K2160&lt;&gt;""),AND($M2160&lt;&gt;"",$N2160&lt;&gt;""),AND($P2160&lt;&gt;"",$Q2160&lt;&gt;""),AND($S2160&lt;&gt;"",$T2160&lt;&gt;""),AND($V2160&lt;&gt;"",$W2160&lt;&gt;""))),"Informe pelo menos um ano completo com valor unitário e quantidade.",IF(AND($C2160&lt;&gt;"",$E2160&lt;&gt;"",LEFT(TRIM($C2160),1)&lt;&gt;LEFT(TRIM($E2160),1)),"Categoria e tipo estão incompatíveis.",IF(IF(OR($E2160="",$F2160=""),FALSE(),IFERROR(COUNTIF(INDIRECT("UNITS_"&amp;SUBSTITUTE(LEFT($E2160,FIND(" ",$E2160&amp;" ")-1),".","_")),$F2160)=0,TRUE())),"Unidade incompatível com o tipo selecionado.",IF(OR(AND(ISNUMBER(SEARCH("comunic",LOWER($B2160))),LEFT($E2160,3)&lt;&gt;"4.4"),AND(ISNUMBER(SEARCH("monitor",LOWER($B2160))),NOT(OR(LEFT($E2160,3)="1.5",LEFT($E2160,3)="2.5")))),"Revise a classificação do item conforme as regras de preenchimento.",IF(AND($B2160&lt;&gt;"",OR(ISNUMBER(SEARCH("outro",LOWER($B2160))),ISNUMBER(SEARCH("divers",LOWER($B2160))),ISNUMBER(SEARCH("kit",LOWER($B2160))),ISNUMBER(SEARCH("ferrament",LOWER($B2160))),ISNUMBER(SEARCH("epi",LOWER($B2160)))),NOT(OR($Z2160&lt;&gt;"",$AA2160&lt;&gt;""))),"Descrição muito genérica: detalhe melhor o item e registre o racional no memorial ou em anexo.",IF(AND($Y2160=0,$B2160&lt;&gt;"",OR($G2160&lt;&gt;"",$H2160&lt;&gt;"",$J2160&lt;&gt;"",$K2160&lt;&gt;"",$M2160&lt;&gt;"",$N2160&lt;&gt;"",$P2160&lt;&gt;"",$Q2160&lt;&gt;"",$S2160&lt;&gt;"",$T2160&lt;&gt;"",$V2160&lt;&gt;"",$W2160&lt;&gt;"")),"O item possui dados lançados, mas o total está zerado. Revise os valores informados.","")))))))))))))))</f>
        <v/>
      </c>
    </row>
    <row r="2161" spans="1:35" ht="14.25" customHeight="1" x14ac:dyDescent="0.25">
      <c r="A2161" s="57" t="str">
        <f t="shared" si="429"/>
        <v/>
      </c>
      <c r="B2161" s="61"/>
      <c r="C2161" s="61"/>
      <c r="D2161" s="58"/>
      <c r="E2161" s="61"/>
      <c r="F2161" s="61"/>
      <c r="G2161" s="272"/>
      <c r="H2161" s="62"/>
      <c r="I2161" s="273">
        <f t="shared" si="430"/>
        <v>0</v>
      </c>
      <c r="J2161" s="272"/>
      <c r="K2161" s="62"/>
      <c r="L2161" s="270">
        <f t="shared" si="431"/>
        <v>0</v>
      </c>
      <c r="M2161" s="272"/>
      <c r="N2161" s="62"/>
      <c r="O2161" s="270">
        <f t="shared" si="432"/>
        <v>0</v>
      </c>
      <c r="P2161" s="272"/>
      <c r="Q2161" s="62"/>
      <c r="R2161" s="271">
        <f t="shared" si="433"/>
        <v>0</v>
      </c>
      <c r="S2161" s="272"/>
      <c r="T2161" s="62"/>
      <c r="U2161" s="270">
        <f t="shared" si="434"/>
        <v>0</v>
      </c>
      <c r="V2161" s="272"/>
      <c r="W2161" s="62"/>
      <c r="X2161" s="270">
        <f t="shared" si="435"/>
        <v>0</v>
      </c>
      <c r="Y2161" s="270">
        <f t="shared" si="436"/>
        <v>0</v>
      </c>
      <c r="Z2161" s="61"/>
      <c r="AA2161" s="61"/>
      <c r="AB2161" s="60" t="str">
        <f t="shared" si="437"/>
        <v/>
      </c>
      <c r="AC2161" s="21" t="b">
        <f t="shared" si="438"/>
        <v>0</v>
      </c>
      <c r="AD2161" s="21" t="b">
        <f t="shared" si="439"/>
        <v>0</v>
      </c>
      <c r="AE2161" s="21" t="b">
        <f t="shared" si="440"/>
        <v>0</v>
      </c>
      <c r="AF2161" s="21" t="b">
        <f ca="1">OR(AND($AC2161,NOT($AD2161)),AND($AC2161,OR(AND($G2161="",$H2161&lt;&gt;""),AND($G2161&lt;&gt;"",$H2161=""),AND($J2161="",$K2161&lt;&gt;""),AND($J2161&lt;&gt;"",$K2161=""),AND($M2161="",$N2161&lt;&gt;""),AND($M2161&lt;&gt;"",$N2161=""),AND($P2161="",$Q2161&lt;&gt;""),AND($P2161&lt;&gt;"",$Q2161=""),AND($S2161="",$T2161&lt;&gt;""),AND($S2161&lt;&gt;"",$T2161=""),AND($V2161="",$W2161&lt;&gt;""),AND($V2161&lt;&gt;"",$W2161=""))),AND($C2161&lt;&gt;"",$E2161&lt;&gt;"",LEFT(TRIM($C2161),1)&lt;&gt;LEFT(TRIM($E2161),1)),IF(OR($E2161="",$F2161=""),FALSE(),IFERROR(COUNTIF(INDIRECT("UNITS_"&amp;SUBSTITUTE(LEFT($E2161,FIND(" ",$E2161&amp;" ")-1),".","_")),$F2161)=0,TRUE())),AND($B2161&lt;&gt;"",OR(ISNUMBER(SEARCH("outro",LOWER($B2161))),ISNUMBER(SEARCH("divers",LOWER($B2161))),ISNUMBER(SEARCH("etc",LOWER($B2161))))),OR(AND(ISNUMBER(SEARCH("comunic",LOWER($B2161))),LEFT($E2161,3)&lt;&gt;"4.4"),AND(ISNUMBER(SEARCH("monitor",LOWER($B2161))),NOT(OR(LEFT($E2161,3)="1.5",LEFT($E2161,3)="2.5")))),AND($B2161&lt;&gt;"",OR(LEFT($C2161,1)="1",LEFT($C2161,1)="2"),$D2161=""),AND($D2161&lt;&gt;"",NOT(OR(LEFT($C2161,1)="1",LEFT($C2161,1)="2"))),AND($D2161&lt;&gt;"",COUNTIF(' PROJETO'!$B$14:$B$16,$D2161)=0),IF($D2161="",FALSE(),IF(COUNTIF(' PROJETO'!$B$14:$B$16,$D2161)=0,FALSE(),IFERROR(INDEX(' PROJETO'!$C$14:$C$16,MATCH($D2161,' PROJETO'!$B$14:$B$16,0))&lt;&gt;"Sim",FALSE()))))</f>
        <v>0</v>
      </c>
      <c r="AG2161" s="21" t="b">
        <f>AND($AC2161,$Y2161&gt;'CONFG.  LISTAS'!$F$4,$Z2161="",$AA2161="")</f>
        <v>0</v>
      </c>
      <c r="AH2161" s="21" t="str">
        <f t="shared" si="441"/>
        <v/>
      </c>
      <c r="AI2161" s="43" t="str">
        <f ca="1">IF(NOT($AC2161),"",IF(OR($B2161="",$C2161="",$E2161="",$F2161=""),"Preencha descrição, categoria, tipo e unidade.",IF(AND($B2161&lt;&gt;"",OR(LEFT($C2161,1)="1",LEFT($C2161,1)="2"),$D2161=""),"Informe a prática de restauração para itens diretos.",IF(AND($D2161&lt;&gt;"",NOT(OR(LEFT($C2161,1)="1",LEFT($C2161,1)="2"))),"Custos indiretos não devem pertencer a uma prática específica.",IF(AND($D2161&lt;&gt;"",COUNTIF(' PROJETO'!$B$14:$B$16,$D2161)=0),"Prática de restauração inválida ou não cadastrada.",IF(IF($D2161="",FALSE(),IF(COUNTIF(' PROJETO'!$B$14:$B$16,$D2161)=0,FALSE(),IFERROR(INDEX(' PROJETO'!$C$14:$C$16,MATCH($D2161,' PROJETO'!$B$14:$B$16,0))&lt;&gt;"Sim",FALSE()))),"A prática informada no item não foi selecionada na aba Projeto.",IF(AND(MAX($I2161,$L2161,$O2161,$R2161,$U2161,$X2161)&gt;'CONFG.  LISTAS'!$F$4,NOT(OR($Z2161&lt;&gt;"",$AA2161&lt;&gt;""))),"Memorial de cálculo ou anexo obrigatório não informado para item acima do limite.",IF(OR(AND($G2161&lt;&gt;"",$H2161&lt;&gt;"",OR($G2161&lt;=0,$H2161&lt;=0)),AND($J2161&lt;&gt;"",$K2161&lt;&gt;"",OR($J2161&lt;=0,$K2161&lt;=0)),AND($M2161&lt;&gt;"",$N2161&lt;&gt;"",OR($M2161&lt;=0,$N2161&lt;=0)),AND($P2161&lt;&gt;"",$Q2161&lt;&gt;"",OR($P2161&lt;=0,$Q2161&lt;=0)),AND($S2161&lt;&gt;"",$T2161&lt;&gt;"",OR($S2161&lt;=0,$T2161&lt;=0)),AND($V2161&lt;&gt;"",$W2161&lt;&gt;"",OR($V2161&lt;=0,$W2161&lt;=0))),"Revise os valores informados: valor unitário e quantidade devem ser maiores que zero.",IF(OR(AND($G2161="",$H2161&lt;&gt;""),AND($G2161&lt;&gt;"",$H2161=""),AND($J2161="",$K2161&lt;&gt;""),AND($J2161&lt;&gt;"",$K2161=""),AND($M2161="",$N2161&lt;&gt;""),AND($M2161&lt;&gt;"",$N2161=""),AND($P2161="",$Q2161&lt;&gt;""),AND($P2161&lt;&gt;"",$Q2161=""),AND($S2161="",$T2161&lt;&gt;""),AND($S2161&lt;&gt;"",$T2161=""),AND($V2161="",$W2161&lt;&gt;""),AND($V2161&lt;&gt;"",$W2161="")),"Há ano preenchido parcialmente: "&amp;TRIM(IF(AND($G2161="",$H2161&lt;&gt;""),"Ano 1 (falta valor unitário); ","")&amp;IF(AND($G2161&lt;&gt;"",$H2161=""),"Ano 1 (falta quantidade); ","")&amp;IF(AND($J2161="",$K2161&lt;&gt;""),"Ano 2 (falta valor unitário); ","")&amp;IF(AND($J2161&lt;&gt;"",$K2161=""),"Ano 2 (falta quantidade); ","")&amp;IF(AND($M2161="",$N2161&lt;&gt;""),"Ano 3 (falta valor unitário); ","")&amp;IF(AND($M2161&lt;&gt;"",$N2161=""),"Ano 3 (falta quantidade); ","")&amp;IF(AND($P2161="",$Q2161&lt;&gt;""),"Ano 4 (falta valor unitário); ","")&amp;IF(AND($P2161&lt;&gt;"",$Q2161=""),"Ano 4 (falta quantidade); ","")&amp;IF(AND($S2161="",$T2161&lt;&gt;""),"Ano 5 (falta valor unitário); ","")&amp;IF(AND($S2161&lt;&gt;"",$T2161=""),"Ano 5 (falta quantidade); ","")&amp;IF(AND($V2161="",$W2161&lt;&gt;""),"Ano 6 (falta valor unitário); ","")&amp;IF(AND($V2161&lt;&gt;"",$W2161=""),"Ano 6 (falta quantidade); ","")), IF(NOT(OR(AND($G2161&lt;&gt;"",$H2161&lt;&gt;""),AND($J2161&lt;&gt;"",$K2161&lt;&gt;""),AND($M2161&lt;&gt;"",$N2161&lt;&gt;""),AND($P2161&lt;&gt;"",$Q2161&lt;&gt;""),AND($S2161&lt;&gt;"",$T2161&lt;&gt;""),AND($V2161&lt;&gt;"",$W2161&lt;&gt;""))),"Informe pelo menos um ano completo com valor unitário e quantidade.",IF(AND($C2161&lt;&gt;"",$E2161&lt;&gt;"",LEFT(TRIM($C2161),1)&lt;&gt;LEFT(TRIM($E2161),1)),"Categoria e tipo estão incompatíveis.",IF(IF(OR($E2161="",$F2161=""),FALSE(),IFERROR(COUNTIF(INDIRECT("UNITS_"&amp;SUBSTITUTE(LEFT($E2161,FIND(" ",$E2161&amp;" ")-1),".","_")),$F2161)=0,TRUE())),"Unidade incompatível com o tipo selecionado.",IF(OR(AND(ISNUMBER(SEARCH("comunic",LOWER($B2161))),LEFT($E2161,3)&lt;&gt;"4.4"),AND(ISNUMBER(SEARCH("monitor",LOWER($B2161))),NOT(OR(LEFT($E2161,3)="1.5",LEFT($E2161,3)="2.5")))),"Revise a classificação do item conforme as regras de preenchimento.",IF(AND($B2161&lt;&gt;"",OR(ISNUMBER(SEARCH("outro",LOWER($B2161))),ISNUMBER(SEARCH("divers",LOWER($B2161))),ISNUMBER(SEARCH("kit",LOWER($B2161))),ISNUMBER(SEARCH("ferrament",LOWER($B2161))),ISNUMBER(SEARCH("epi",LOWER($B2161)))),NOT(OR($Z2161&lt;&gt;"",$AA2161&lt;&gt;""))),"Descrição muito genérica: detalhe melhor o item e registre o racional no memorial ou em anexo.",IF(AND($Y2161=0,$B2161&lt;&gt;"",OR($G2161&lt;&gt;"",$H2161&lt;&gt;"",$J2161&lt;&gt;"",$K2161&lt;&gt;"",$M2161&lt;&gt;"",$N2161&lt;&gt;"",$P2161&lt;&gt;"",$Q2161&lt;&gt;"",$S2161&lt;&gt;"",$T2161&lt;&gt;"",$V2161&lt;&gt;"",$W2161&lt;&gt;"")),"O item possui dados lançados, mas o total está zerado. Revise os valores informados.","")))))))))))))))</f>
        <v/>
      </c>
    </row>
    <row r="2162" spans="1:35" ht="14.25" customHeight="1" x14ac:dyDescent="0.25">
      <c r="A2162" s="57" t="str">
        <f t="shared" si="429"/>
        <v/>
      </c>
      <c r="B2162" s="58"/>
      <c r="C2162" s="58"/>
      <c r="D2162" s="58"/>
      <c r="E2162" s="58"/>
      <c r="F2162" s="58"/>
      <c r="G2162" s="269"/>
      <c r="H2162" s="59"/>
      <c r="I2162" s="273">
        <f t="shared" si="430"/>
        <v>0</v>
      </c>
      <c r="J2162" s="269"/>
      <c r="K2162" s="59"/>
      <c r="L2162" s="270">
        <f t="shared" si="431"/>
        <v>0</v>
      </c>
      <c r="M2162" s="269"/>
      <c r="N2162" s="59"/>
      <c r="O2162" s="270">
        <f t="shared" si="432"/>
        <v>0</v>
      </c>
      <c r="P2162" s="269"/>
      <c r="Q2162" s="59"/>
      <c r="R2162" s="271">
        <f t="shared" si="433"/>
        <v>0</v>
      </c>
      <c r="S2162" s="269"/>
      <c r="T2162" s="59"/>
      <c r="U2162" s="270">
        <f t="shared" si="434"/>
        <v>0</v>
      </c>
      <c r="V2162" s="269"/>
      <c r="W2162" s="59"/>
      <c r="X2162" s="270">
        <f t="shared" si="435"/>
        <v>0</v>
      </c>
      <c r="Y2162" s="270">
        <f t="shared" si="436"/>
        <v>0</v>
      </c>
      <c r="Z2162" s="58"/>
      <c r="AA2162" s="58"/>
      <c r="AB2162" s="60" t="str">
        <f t="shared" si="437"/>
        <v/>
      </c>
      <c r="AC2162" s="21" t="b">
        <f t="shared" si="438"/>
        <v>0</v>
      </c>
      <c r="AD2162" s="21" t="b">
        <f t="shared" si="439"/>
        <v>0</v>
      </c>
      <c r="AE2162" s="21" t="b">
        <f t="shared" si="440"/>
        <v>0</v>
      </c>
      <c r="AF2162" s="21" t="b">
        <f ca="1">OR(AND($AC2162,NOT($AD2162)),AND($AC2162,OR(AND($G2162="",$H2162&lt;&gt;""),AND($G2162&lt;&gt;"",$H2162=""),AND($J2162="",$K2162&lt;&gt;""),AND($J2162&lt;&gt;"",$K2162=""),AND($M2162="",$N2162&lt;&gt;""),AND($M2162&lt;&gt;"",$N2162=""),AND($P2162="",$Q2162&lt;&gt;""),AND($P2162&lt;&gt;"",$Q2162=""),AND($S2162="",$T2162&lt;&gt;""),AND($S2162&lt;&gt;"",$T2162=""),AND($V2162="",$W2162&lt;&gt;""),AND($V2162&lt;&gt;"",$W2162=""))),AND($C2162&lt;&gt;"",$E2162&lt;&gt;"",LEFT(TRIM($C2162),1)&lt;&gt;LEFT(TRIM($E2162),1)),IF(OR($E2162="",$F2162=""),FALSE(),IFERROR(COUNTIF(INDIRECT("UNITS_"&amp;SUBSTITUTE(LEFT($E2162,FIND(" ",$E2162&amp;" ")-1),".","_")),$F2162)=0,TRUE())),AND($B2162&lt;&gt;"",OR(ISNUMBER(SEARCH("outro",LOWER($B2162))),ISNUMBER(SEARCH("divers",LOWER($B2162))),ISNUMBER(SEARCH("etc",LOWER($B2162))))),OR(AND(ISNUMBER(SEARCH("comunic",LOWER($B2162))),LEFT($E2162,3)&lt;&gt;"4.4"),AND(ISNUMBER(SEARCH("monitor",LOWER($B2162))),NOT(OR(LEFT($E2162,3)="1.5",LEFT($E2162,3)="2.5")))),AND($B2162&lt;&gt;"",OR(LEFT($C2162,1)="1",LEFT($C2162,1)="2"),$D2162=""),AND($D2162&lt;&gt;"",NOT(OR(LEFT($C2162,1)="1",LEFT($C2162,1)="2"))),AND($D2162&lt;&gt;"",COUNTIF(' PROJETO'!$B$14:$B$16,$D2162)=0),IF($D2162="",FALSE(),IF(COUNTIF(' PROJETO'!$B$14:$B$16,$D2162)=0,FALSE(),IFERROR(INDEX(' PROJETO'!$C$14:$C$16,MATCH($D2162,' PROJETO'!$B$14:$B$16,0))&lt;&gt;"Sim",FALSE()))))</f>
        <v>0</v>
      </c>
      <c r="AG2162" s="21" t="b">
        <f>AND($AC2162,$Y2162&gt;'CONFG.  LISTAS'!$F$4,$Z2162="",$AA2162="")</f>
        <v>0</v>
      </c>
      <c r="AH2162" s="21" t="str">
        <f t="shared" si="441"/>
        <v/>
      </c>
      <c r="AI2162" s="43" t="str">
        <f ca="1">IF(NOT($AC2162),"",IF(OR($B2162="",$C2162="",$E2162="",$F2162=""),"Preencha descrição, categoria, tipo e unidade.",IF(AND($B2162&lt;&gt;"",OR(LEFT($C2162,1)="1",LEFT($C2162,1)="2"),$D2162=""),"Informe a prática de restauração para itens diretos.",IF(AND($D2162&lt;&gt;"",NOT(OR(LEFT($C2162,1)="1",LEFT($C2162,1)="2"))),"Custos indiretos não devem pertencer a uma prática específica.",IF(AND($D2162&lt;&gt;"",COUNTIF(' PROJETO'!$B$14:$B$16,$D2162)=0),"Prática de restauração inválida ou não cadastrada.",IF(IF($D2162="",FALSE(),IF(COUNTIF(' PROJETO'!$B$14:$B$16,$D2162)=0,FALSE(),IFERROR(INDEX(' PROJETO'!$C$14:$C$16,MATCH($D2162,' PROJETO'!$B$14:$B$16,0))&lt;&gt;"Sim",FALSE()))),"A prática informada no item não foi selecionada na aba Projeto.",IF(AND(MAX($I2162,$L2162,$O2162,$R2162,$U2162,$X2162)&gt;'CONFG.  LISTAS'!$F$4,NOT(OR($Z2162&lt;&gt;"",$AA2162&lt;&gt;""))),"Memorial de cálculo ou anexo obrigatório não informado para item acima do limite.",IF(OR(AND($G2162&lt;&gt;"",$H2162&lt;&gt;"",OR($G2162&lt;=0,$H2162&lt;=0)),AND($J2162&lt;&gt;"",$K2162&lt;&gt;"",OR($J2162&lt;=0,$K2162&lt;=0)),AND($M2162&lt;&gt;"",$N2162&lt;&gt;"",OR($M2162&lt;=0,$N2162&lt;=0)),AND($P2162&lt;&gt;"",$Q2162&lt;&gt;"",OR($P2162&lt;=0,$Q2162&lt;=0)),AND($S2162&lt;&gt;"",$T2162&lt;&gt;"",OR($S2162&lt;=0,$T2162&lt;=0)),AND($V2162&lt;&gt;"",$W2162&lt;&gt;"",OR($V2162&lt;=0,$W2162&lt;=0))),"Revise os valores informados: valor unitário e quantidade devem ser maiores que zero.",IF(OR(AND($G2162="",$H2162&lt;&gt;""),AND($G2162&lt;&gt;"",$H2162=""),AND($J2162="",$K2162&lt;&gt;""),AND($J2162&lt;&gt;"",$K2162=""),AND($M2162="",$N2162&lt;&gt;""),AND($M2162&lt;&gt;"",$N2162=""),AND($P2162="",$Q2162&lt;&gt;""),AND($P2162&lt;&gt;"",$Q2162=""),AND($S2162="",$T2162&lt;&gt;""),AND($S2162&lt;&gt;"",$T2162=""),AND($V2162="",$W2162&lt;&gt;""),AND($V2162&lt;&gt;"",$W2162="")),"Há ano preenchido parcialmente: "&amp;TRIM(IF(AND($G2162="",$H2162&lt;&gt;""),"Ano 1 (falta valor unitário); ","")&amp;IF(AND($G2162&lt;&gt;"",$H2162=""),"Ano 1 (falta quantidade); ","")&amp;IF(AND($J2162="",$K2162&lt;&gt;""),"Ano 2 (falta valor unitário); ","")&amp;IF(AND($J2162&lt;&gt;"",$K2162=""),"Ano 2 (falta quantidade); ","")&amp;IF(AND($M2162="",$N2162&lt;&gt;""),"Ano 3 (falta valor unitário); ","")&amp;IF(AND($M2162&lt;&gt;"",$N2162=""),"Ano 3 (falta quantidade); ","")&amp;IF(AND($P2162="",$Q2162&lt;&gt;""),"Ano 4 (falta valor unitário); ","")&amp;IF(AND($P2162&lt;&gt;"",$Q2162=""),"Ano 4 (falta quantidade); ","")&amp;IF(AND($S2162="",$T2162&lt;&gt;""),"Ano 5 (falta valor unitário); ","")&amp;IF(AND($S2162&lt;&gt;"",$T2162=""),"Ano 5 (falta quantidade); ","")&amp;IF(AND($V2162="",$W2162&lt;&gt;""),"Ano 6 (falta valor unitário); ","")&amp;IF(AND($V2162&lt;&gt;"",$W2162=""),"Ano 6 (falta quantidade); ","")), IF(NOT(OR(AND($G2162&lt;&gt;"",$H2162&lt;&gt;""),AND($J2162&lt;&gt;"",$K2162&lt;&gt;""),AND($M2162&lt;&gt;"",$N2162&lt;&gt;""),AND($P2162&lt;&gt;"",$Q2162&lt;&gt;""),AND($S2162&lt;&gt;"",$T2162&lt;&gt;""),AND($V2162&lt;&gt;"",$W2162&lt;&gt;""))),"Informe pelo menos um ano completo com valor unitário e quantidade.",IF(AND($C2162&lt;&gt;"",$E2162&lt;&gt;"",LEFT(TRIM($C2162),1)&lt;&gt;LEFT(TRIM($E2162),1)),"Categoria e tipo estão incompatíveis.",IF(IF(OR($E2162="",$F2162=""),FALSE(),IFERROR(COUNTIF(INDIRECT("UNITS_"&amp;SUBSTITUTE(LEFT($E2162,FIND(" ",$E2162&amp;" ")-1),".","_")),$F2162)=0,TRUE())),"Unidade incompatível com o tipo selecionado.",IF(OR(AND(ISNUMBER(SEARCH("comunic",LOWER($B2162))),LEFT($E2162,3)&lt;&gt;"4.4"),AND(ISNUMBER(SEARCH("monitor",LOWER($B2162))),NOT(OR(LEFT($E2162,3)="1.5",LEFT($E2162,3)="2.5")))),"Revise a classificação do item conforme as regras de preenchimento.",IF(AND($B2162&lt;&gt;"",OR(ISNUMBER(SEARCH("outro",LOWER($B2162))),ISNUMBER(SEARCH("divers",LOWER($B2162))),ISNUMBER(SEARCH("kit",LOWER($B2162))),ISNUMBER(SEARCH("ferrament",LOWER($B2162))),ISNUMBER(SEARCH("epi",LOWER($B2162)))),NOT(OR($Z2162&lt;&gt;"",$AA2162&lt;&gt;""))),"Descrição muito genérica: detalhe melhor o item e registre o racional no memorial ou em anexo.",IF(AND($Y2162=0,$B2162&lt;&gt;"",OR($G2162&lt;&gt;"",$H2162&lt;&gt;"",$J2162&lt;&gt;"",$K2162&lt;&gt;"",$M2162&lt;&gt;"",$N2162&lt;&gt;"",$P2162&lt;&gt;"",$Q2162&lt;&gt;"",$S2162&lt;&gt;"",$T2162&lt;&gt;"",$V2162&lt;&gt;"",$W2162&lt;&gt;"")),"O item possui dados lançados, mas o total está zerado. Revise os valores informados.","")))))))))))))))</f>
        <v/>
      </c>
    </row>
    <row r="2163" spans="1:35" ht="14.25" customHeight="1" x14ac:dyDescent="0.25">
      <c r="A2163" s="57" t="str">
        <f t="shared" si="429"/>
        <v/>
      </c>
      <c r="B2163" s="61"/>
      <c r="C2163" s="61"/>
      <c r="D2163" s="58"/>
      <c r="E2163" s="61"/>
      <c r="F2163" s="61"/>
      <c r="G2163" s="272"/>
      <c r="H2163" s="62"/>
      <c r="I2163" s="273">
        <f t="shared" si="430"/>
        <v>0</v>
      </c>
      <c r="J2163" s="272"/>
      <c r="K2163" s="62"/>
      <c r="L2163" s="270">
        <f t="shared" si="431"/>
        <v>0</v>
      </c>
      <c r="M2163" s="272"/>
      <c r="N2163" s="62"/>
      <c r="O2163" s="270">
        <f t="shared" si="432"/>
        <v>0</v>
      </c>
      <c r="P2163" s="272"/>
      <c r="Q2163" s="62"/>
      <c r="R2163" s="271">
        <f t="shared" si="433"/>
        <v>0</v>
      </c>
      <c r="S2163" s="272"/>
      <c r="T2163" s="62"/>
      <c r="U2163" s="270">
        <f t="shared" si="434"/>
        <v>0</v>
      </c>
      <c r="V2163" s="272"/>
      <c r="W2163" s="62"/>
      <c r="X2163" s="270">
        <f t="shared" si="435"/>
        <v>0</v>
      </c>
      <c r="Y2163" s="270">
        <f t="shared" si="436"/>
        <v>0</v>
      </c>
      <c r="Z2163" s="61"/>
      <c r="AA2163" s="61"/>
      <c r="AB2163" s="60" t="str">
        <f t="shared" si="437"/>
        <v/>
      </c>
      <c r="AC2163" s="21" t="b">
        <f t="shared" si="438"/>
        <v>0</v>
      </c>
      <c r="AD2163" s="21" t="b">
        <f t="shared" si="439"/>
        <v>0</v>
      </c>
      <c r="AE2163" s="21" t="b">
        <f t="shared" si="440"/>
        <v>0</v>
      </c>
      <c r="AF2163" s="21" t="b">
        <f ca="1">OR(AND($AC2163,NOT($AD2163)),AND($AC2163,OR(AND($G2163="",$H2163&lt;&gt;""),AND($G2163&lt;&gt;"",$H2163=""),AND($J2163="",$K2163&lt;&gt;""),AND($J2163&lt;&gt;"",$K2163=""),AND($M2163="",$N2163&lt;&gt;""),AND($M2163&lt;&gt;"",$N2163=""),AND($P2163="",$Q2163&lt;&gt;""),AND($P2163&lt;&gt;"",$Q2163=""),AND($S2163="",$T2163&lt;&gt;""),AND($S2163&lt;&gt;"",$T2163=""),AND($V2163="",$W2163&lt;&gt;""),AND($V2163&lt;&gt;"",$W2163=""))),AND($C2163&lt;&gt;"",$E2163&lt;&gt;"",LEFT(TRIM($C2163),1)&lt;&gt;LEFT(TRIM($E2163),1)),IF(OR($E2163="",$F2163=""),FALSE(),IFERROR(COUNTIF(INDIRECT("UNITS_"&amp;SUBSTITUTE(LEFT($E2163,FIND(" ",$E2163&amp;" ")-1),".","_")),$F2163)=0,TRUE())),AND($B2163&lt;&gt;"",OR(ISNUMBER(SEARCH("outro",LOWER($B2163))),ISNUMBER(SEARCH("divers",LOWER($B2163))),ISNUMBER(SEARCH("etc",LOWER($B2163))))),OR(AND(ISNUMBER(SEARCH("comunic",LOWER($B2163))),LEFT($E2163,3)&lt;&gt;"4.4"),AND(ISNUMBER(SEARCH("monitor",LOWER($B2163))),NOT(OR(LEFT($E2163,3)="1.5",LEFT($E2163,3)="2.5")))),AND($B2163&lt;&gt;"",OR(LEFT($C2163,1)="1",LEFT($C2163,1)="2"),$D2163=""),AND($D2163&lt;&gt;"",NOT(OR(LEFT($C2163,1)="1",LEFT($C2163,1)="2"))),AND($D2163&lt;&gt;"",COUNTIF(' PROJETO'!$B$14:$B$16,$D2163)=0),IF($D2163="",FALSE(),IF(COUNTIF(' PROJETO'!$B$14:$B$16,$D2163)=0,FALSE(),IFERROR(INDEX(' PROJETO'!$C$14:$C$16,MATCH($D2163,' PROJETO'!$B$14:$B$16,0))&lt;&gt;"Sim",FALSE()))))</f>
        <v>0</v>
      </c>
      <c r="AG2163" s="21" t="b">
        <f>AND($AC2163,$Y2163&gt;'CONFG.  LISTAS'!$F$4,$Z2163="",$AA2163="")</f>
        <v>0</v>
      </c>
      <c r="AH2163" s="21" t="str">
        <f t="shared" si="441"/>
        <v/>
      </c>
      <c r="AI2163" s="43" t="str">
        <f ca="1">IF(NOT($AC2163),"",IF(OR($B2163="",$C2163="",$E2163="",$F2163=""),"Preencha descrição, categoria, tipo e unidade.",IF(AND($B2163&lt;&gt;"",OR(LEFT($C2163,1)="1",LEFT($C2163,1)="2"),$D2163=""),"Informe a prática de restauração para itens diretos.",IF(AND($D2163&lt;&gt;"",NOT(OR(LEFT($C2163,1)="1",LEFT($C2163,1)="2"))),"Custos indiretos não devem pertencer a uma prática específica.",IF(AND($D2163&lt;&gt;"",COUNTIF(' PROJETO'!$B$14:$B$16,$D2163)=0),"Prática de restauração inválida ou não cadastrada.",IF(IF($D2163="",FALSE(),IF(COUNTIF(' PROJETO'!$B$14:$B$16,$D2163)=0,FALSE(),IFERROR(INDEX(' PROJETO'!$C$14:$C$16,MATCH($D2163,' PROJETO'!$B$14:$B$16,0))&lt;&gt;"Sim",FALSE()))),"A prática informada no item não foi selecionada na aba Projeto.",IF(AND(MAX($I2163,$L2163,$O2163,$R2163,$U2163,$X2163)&gt;'CONFG.  LISTAS'!$F$4,NOT(OR($Z2163&lt;&gt;"",$AA2163&lt;&gt;""))),"Memorial de cálculo ou anexo obrigatório não informado para item acima do limite.",IF(OR(AND($G2163&lt;&gt;"",$H2163&lt;&gt;"",OR($G2163&lt;=0,$H2163&lt;=0)),AND($J2163&lt;&gt;"",$K2163&lt;&gt;"",OR($J2163&lt;=0,$K2163&lt;=0)),AND($M2163&lt;&gt;"",$N2163&lt;&gt;"",OR($M2163&lt;=0,$N2163&lt;=0)),AND($P2163&lt;&gt;"",$Q2163&lt;&gt;"",OR($P2163&lt;=0,$Q2163&lt;=0)),AND($S2163&lt;&gt;"",$T2163&lt;&gt;"",OR($S2163&lt;=0,$T2163&lt;=0)),AND($V2163&lt;&gt;"",$W2163&lt;&gt;"",OR($V2163&lt;=0,$W2163&lt;=0))),"Revise os valores informados: valor unitário e quantidade devem ser maiores que zero.",IF(OR(AND($G2163="",$H2163&lt;&gt;""),AND($G2163&lt;&gt;"",$H2163=""),AND($J2163="",$K2163&lt;&gt;""),AND($J2163&lt;&gt;"",$K2163=""),AND($M2163="",$N2163&lt;&gt;""),AND($M2163&lt;&gt;"",$N2163=""),AND($P2163="",$Q2163&lt;&gt;""),AND($P2163&lt;&gt;"",$Q2163=""),AND($S2163="",$T2163&lt;&gt;""),AND($S2163&lt;&gt;"",$T2163=""),AND($V2163="",$W2163&lt;&gt;""),AND($V2163&lt;&gt;"",$W2163="")),"Há ano preenchido parcialmente: "&amp;TRIM(IF(AND($G2163="",$H2163&lt;&gt;""),"Ano 1 (falta valor unitário); ","")&amp;IF(AND($G2163&lt;&gt;"",$H2163=""),"Ano 1 (falta quantidade); ","")&amp;IF(AND($J2163="",$K2163&lt;&gt;""),"Ano 2 (falta valor unitário); ","")&amp;IF(AND($J2163&lt;&gt;"",$K2163=""),"Ano 2 (falta quantidade); ","")&amp;IF(AND($M2163="",$N2163&lt;&gt;""),"Ano 3 (falta valor unitário); ","")&amp;IF(AND($M2163&lt;&gt;"",$N2163=""),"Ano 3 (falta quantidade); ","")&amp;IF(AND($P2163="",$Q2163&lt;&gt;""),"Ano 4 (falta valor unitário); ","")&amp;IF(AND($P2163&lt;&gt;"",$Q2163=""),"Ano 4 (falta quantidade); ","")&amp;IF(AND($S2163="",$T2163&lt;&gt;""),"Ano 5 (falta valor unitário); ","")&amp;IF(AND($S2163&lt;&gt;"",$T2163=""),"Ano 5 (falta quantidade); ","")&amp;IF(AND($V2163="",$W2163&lt;&gt;""),"Ano 6 (falta valor unitário); ","")&amp;IF(AND($V2163&lt;&gt;"",$W2163=""),"Ano 6 (falta quantidade); ","")), IF(NOT(OR(AND($G2163&lt;&gt;"",$H2163&lt;&gt;""),AND($J2163&lt;&gt;"",$K2163&lt;&gt;""),AND($M2163&lt;&gt;"",$N2163&lt;&gt;""),AND($P2163&lt;&gt;"",$Q2163&lt;&gt;""),AND($S2163&lt;&gt;"",$T2163&lt;&gt;""),AND($V2163&lt;&gt;"",$W2163&lt;&gt;""))),"Informe pelo menos um ano completo com valor unitário e quantidade.",IF(AND($C2163&lt;&gt;"",$E2163&lt;&gt;"",LEFT(TRIM($C2163),1)&lt;&gt;LEFT(TRIM($E2163),1)),"Categoria e tipo estão incompatíveis.",IF(IF(OR($E2163="",$F2163=""),FALSE(),IFERROR(COUNTIF(INDIRECT("UNITS_"&amp;SUBSTITUTE(LEFT($E2163,FIND(" ",$E2163&amp;" ")-1),".","_")),$F2163)=0,TRUE())),"Unidade incompatível com o tipo selecionado.",IF(OR(AND(ISNUMBER(SEARCH("comunic",LOWER($B2163))),LEFT($E2163,3)&lt;&gt;"4.4"),AND(ISNUMBER(SEARCH("monitor",LOWER($B2163))),NOT(OR(LEFT($E2163,3)="1.5",LEFT($E2163,3)="2.5")))),"Revise a classificação do item conforme as regras de preenchimento.",IF(AND($B2163&lt;&gt;"",OR(ISNUMBER(SEARCH("outro",LOWER($B2163))),ISNUMBER(SEARCH("divers",LOWER($B2163))),ISNUMBER(SEARCH("kit",LOWER($B2163))),ISNUMBER(SEARCH("ferrament",LOWER($B2163))),ISNUMBER(SEARCH("epi",LOWER($B2163)))),NOT(OR($Z2163&lt;&gt;"",$AA2163&lt;&gt;""))),"Descrição muito genérica: detalhe melhor o item e registre o racional no memorial ou em anexo.",IF(AND($Y2163=0,$B2163&lt;&gt;"",OR($G2163&lt;&gt;"",$H2163&lt;&gt;"",$J2163&lt;&gt;"",$K2163&lt;&gt;"",$M2163&lt;&gt;"",$N2163&lt;&gt;"",$P2163&lt;&gt;"",$Q2163&lt;&gt;"",$S2163&lt;&gt;"",$T2163&lt;&gt;"",$V2163&lt;&gt;"",$W2163&lt;&gt;"")),"O item possui dados lançados, mas o total está zerado. Revise os valores informados.","")))))))))))))))</f>
        <v/>
      </c>
    </row>
    <row r="2164" spans="1:35" ht="14.25" customHeight="1" x14ac:dyDescent="0.25">
      <c r="A2164" s="57" t="str">
        <f t="shared" si="429"/>
        <v/>
      </c>
      <c r="B2164" s="58"/>
      <c r="C2164" s="58"/>
      <c r="D2164" s="58"/>
      <c r="E2164" s="58"/>
      <c r="F2164" s="58"/>
      <c r="G2164" s="269"/>
      <c r="H2164" s="59"/>
      <c r="I2164" s="273">
        <f t="shared" si="430"/>
        <v>0</v>
      </c>
      <c r="J2164" s="269"/>
      <c r="K2164" s="59"/>
      <c r="L2164" s="270">
        <f t="shared" si="431"/>
        <v>0</v>
      </c>
      <c r="M2164" s="269"/>
      <c r="N2164" s="59"/>
      <c r="O2164" s="270">
        <f t="shared" si="432"/>
        <v>0</v>
      </c>
      <c r="P2164" s="269"/>
      <c r="Q2164" s="59"/>
      <c r="R2164" s="271">
        <f t="shared" si="433"/>
        <v>0</v>
      </c>
      <c r="S2164" s="269"/>
      <c r="T2164" s="59"/>
      <c r="U2164" s="270">
        <f t="shared" si="434"/>
        <v>0</v>
      </c>
      <c r="V2164" s="269"/>
      <c r="W2164" s="59"/>
      <c r="X2164" s="270">
        <f t="shared" si="435"/>
        <v>0</v>
      </c>
      <c r="Y2164" s="270">
        <f t="shared" si="436"/>
        <v>0</v>
      </c>
      <c r="Z2164" s="58"/>
      <c r="AA2164" s="58"/>
      <c r="AB2164" s="60" t="str">
        <f t="shared" si="437"/>
        <v/>
      </c>
      <c r="AC2164" s="21" t="b">
        <f t="shared" si="438"/>
        <v>0</v>
      </c>
      <c r="AD2164" s="21" t="b">
        <f t="shared" si="439"/>
        <v>0</v>
      </c>
      <c r="AE2164" s="21" t="b">
        <f t="shared" si="440"/>
        <v>0</v>
      </c>
      <c r="AF2164" s="21" t="b">
        <f ca="1">OR(AND($AC2164,NOT($AD2164)),AND($AC2164,OR(AND($G2164="",$H2164&lt;&gt;""),AND($G2164&lt;&gt;"",$H2164=""),AND($J2164="",$K2164&lt;&gt;""),AND($J2164&lt;&gt;"",$K2164=""),AND($M2164="",$N2164&lt;&gt;""),AND($M2164&lt;&gt;"",$N2164=""),AND($P2164="",$Q2164&lt;&gt;""),AND($P2164&lt;&gt;"",$Q2164=""),AND($S2164="",$T2164&lt;&gt;""),AND($S2164&lt;&gt;"",$T2164=""),AND($V2164="",$W2164&lt;&gt;""),AND($V2164&lt;&gt;"",$W2164=""))),AND($C2164&lt;&gt;"",$E2164&lt;&gt;"",LEFT(TRIM($C2164),1)&lt;&gt;LEFT(TRIM($E2164),1)),IF(OR($E2164="",$F2164=""),FALSE(),IFERROR(COUNTIF(INDIRECT("UNITS_"&amp;SUBSTITUTE(LEFT($E2164,FIND(" ",$E2164&amp;" ")-1),".","_")),$F2164)=0,TRUE())),AND($B2164&lt;&gt;"",OR(ISNUMBER(SEARCH("outro",LOWER($B2164))),ISNUMBER(SEARCH("divers",LOWER($B2164))),ISNUMBER(SEARCH("etc",LOWER($B2164))))),OR(AND(ISNUMBER(SEARCH("comunic",LOWER($B2164))),LEFT($E2164,3)&lt;&gt;"4.4"),AND(ISNUMBER(SEARCH("monitor",LOWER($B2164))),NOT(OR(LEFT($E2164,3)="1.5",LEFT($E2164,3)="2.5")))),AND($B2164&lt;&gt;"",OR(LEFT($C2164,1)="1",LEFT($C2164,1)="2"),$D2164=""),AND($D2164&lt;&gt;"",NOT(OR(LEFT($C2164,1)="1",LEFT($C2164,1)="2"))),AND($D2164&lt;&gt;"",COUNTIF(' PROJETO'!$B$14:$B$16,$D2164)=0),IF($D2164="",FALSE(),IF(COUNTIF(' PROJETO'!$B$14:$B$16,$D2164)=0,FALSE(),IFERROR(INDEX(' PROJETO'!$C$14:$C$16,MATCH($D2164,' PROJETO'!$B$14:$B$16,0))&lt;&gt;"Sim",FALSE()))))</f>
        <v>0</v>
      </c>
      <c r="AG2164" s="21" t="b">
        <f>AND($AC2164,$Y2164&gt;'CONFG.  LISTAS'!$F$4,$Z2164="",$AA2164="")</f>
        <v>0</v>
      </c>
      <c r="AH2164" s="21" t="str">
        <f t="shared" si="441"/>
        <v/>
      </c>
      <c r="AI2164" s="43" t="str">
        <f ca="1">IF(NOT($AC2164),"",IF(OR($B2164="",$C2164="",$E2164="",$F2164=""),"Preencha descrição, categoria, tipo e unidade.",IF(AND($B2164&lt;&gt;"",OR(LEFT($C2164,1)="1",LEFT($C2164,1)="2"),$D2164=""),"Informe a prática de restauração para itens diretos.",IF(AND($D2164&lt;&gt;"",NOT(OR(LEFT($C2164,1)="1",LEFT($C2164,1)="2"))),"Custos indiretos não devem pertencer a uma prática específica.",IF(AND($D2164&lt;&gt;"",COUNTIF(' PROJETO'!$B$14:$B$16,$D2164)=0),"Prática de restauração inválida ou não cadastrada.",IF(IF($D2164="",FALSE(),IF(COUNTIF(' PROJETO'!$B$14:$B$16,$D2164)=0,FALSE(),IFERROR(INDEX(' PROJETO'!$C$14:$C$16,MATCH($D2164,' PROJETO'!$B$14:$B$16,0))&lt;&gt;"Sim",FALSE()))),"A prática informada no item não foi selecionada na aba Projeto.",IF(AND(MAX($I2164,$L2164,$O2164,$R2164,$U2164,$X2164)&gt;'CONFG.  LISTAS'!$F$4,NOT(OR($Z2164&lt;&gt;"",$AA2164&lt;&gt;""))),"Memorial de cálculo ou anexo obrigatório não informado para item acima do limite.",IF(OR(AND($G2164&lt;&gt;"",$H2164&lt;&gt;"",OR($G2164&lt;=0,$H2164&lt;=0)),AND($J2164&lt;&gt;"",$K2164&lt;&gt;"",OR($J2164&lt;=0,$K2164&lt;=0)),AND($M2164&lt;&gt;"",$N2164&lt;&gt;"",OR($M2164&lt;=0,$N2164&lt;=0)),AND($P2164&lt;&gt;"",$Q2164&lt;&gt;"",OR($P2164&lt;=0,$Q2164&lt;=0)),AND($S2164&lt;&gt;"",$T2164&lt;&gt;"",OR($S2164&lt;=0,$T2164&lt;=0)),AND($V2164&lt;&gt;"",$W2164&lt;&gt;"",OR($V2164&lt;=0,$W2164&lt;=0))),"Revise os valores informados: valor unitário e quantidade devem ser maiores que zero.",IF(OR(AND($G2164="",$H2164&lt;&gt;""),AND($G2164&lt;&gt;"",$H2164=""),AND($J2164="",$K2164&lt;&gt;""),AND($J2164&lt;&gt;"",$K2164=""),AND($M2164="",$N2164&lt;&gt;""),AND($M2164&lt;&gt;"",$N2164=""),AND($P2164="",$Q2164&lt;&gt;""),AND($P2164&lt;&gt;"",$Q2164=""),AND($S2164="",$T2164&lt;&gt;""),AND($S2164&lt;&gt;"",$T2164=""),AND($V2164="",$W2164&lt;&gt;""),AND($V2164&lt;&gt;"",$W2164="")),"Há ano preenchido parcialmente: "&amp;TRIM(IF(AND($G2164="",$H2164&lt;&gt;""),"Ano 1 (falta valor unitário); ","")&amp;IF(AND($G2164&lt;&gt;"",$H2164=""),"Ano 1 (falta quantidade); ","")&amp;IF(AND($J2164="",$K2164&lt;&gt;""),"Ano 2 (falta valor unitário); ","")&amp;IF(AND($J2164&lt;&gt;"",$K2164=""),"Ano 2 (falta quantidade); ","")&amp;IF(AND($M2164="",$N2164&lt;&gt;""),"Ano 3 (falta valor unitário); ","")&amp;IF(AND($M2164&lt;&gt;"",$N2164=""),"Ano 3 (falta quantidade); ","")&amp;IF(AND($P2164="",$Q2164&lt;&gt;""),"Ano 4 (falta valor unitário); ","")&amp;IF(AND($P2164&lt;&gt;"",$Q2164=""),"Ano 4 (falta quantidade); ","")&amp;IF(AND($S2164="",$T2164&lt;&gt;""),"Ano 5 (falta valor unitário); ","")&amp;IF(AND($S2164&lt;&gt;"",$T2164=""),"Ano 5 (falta quantidade); ","")&amp;IF(AND($V2164="",$W2164&lt;&gt;""),"Ano 6 (falta valor unitário); ","")&amp;IF(AND($V2164&lt;&gt;"",$W2164=""),"Ano 6 (falta quantidade); ","")), IF(NOT(OR(AND($G2164&lt;&gt;"",$H2164&lt;&gt;""),AND($J2164&lt;&gt;"",$K2164&lt;&gt;""),AND($M2164&lt;&gt;"",$N2164&lt;&gt;""),AND($P2164&lt;&gt;"",$Q2164&lt;&gt;""),AND($S2164&lt;&gt;"",$T2164&lt;&gt;""),AND($V2164&lt;&gt;"",$W2164&lt;&gt;""))),"Informe pelo menos um ano completo com valor unitário e quantidade.",IF(AND($C2164&lt;&gt;"",$E2164&lt;&gt;"",LEFT(TRIM($C2164),1)&lt;&gt;LEFT(TRIM($E2164),1)),"Categoria e tipo estão incompatíveis.",IF(IF(OR($E2164="",$F2164=""),FALSE(),IFERROR(COUNTIF(INDIRECT("UNITS_"&amp;SUBSTITUTE(LEFT($E2164,FIND(" ",$E2164&amp;" ")-1),".","_")),$F2164)=0,TRUE())),"Unidade incompatível com o tipo selecionado.",IF(OR(AND(ISNUMBER(SEARCH("comunic",LOWER($B2164))),LEFT($E2164,3)&lt;&gt;"4.4"),AND(ISNUMBER(SEARCH("monitor",LOWER($B2164))),NOT(OR(LEFT($E2164,3)="1.5",LEFT($E2164,3)="2.5")))),"Revise a classificação do item conforme as regras de preenchimento.",IF(AND($B2164&lt;&gt;"",OR(ISNUMBER(SEARCH("outro",LOWER($B2164))),ISNUMBER(SEARCH("divers",LOWER($B2164))),ISNUMBER(SEARCH("kit",LOWER($B2164))),ISNUMBER(SEARCH("ferrament",LOWER($B2164))),ISNUMBER(SEARCH("epi",LOWER($B2164)))),NOT(OR($Z2164&lt;&gt;"",$AA2164&lt;&gt;""))),"Descrição muito genérica: detalhe melhor o item e registre o racional no memorial ou em anexo.",IF(AND($Y2164=0,$B2164&lt;&gt;"",OR($G2164&lt;&gt;"",$H2164&lt;&gt;"",$J2164&lt;&gt;"",$K2164&lt;&gt;"",$M2164&lt;&gt;"",$N2164&lt;&gt;"",$P2164&lt;&gt;"",$Q2164&lt;&gt;"",$S2164&lt;&gt;"",$T2164&lt;&gt;"",$V2164&lt;&gt;"",$W2164&lt;&gt;"")),"O item possui dados lançados, mas o total está zerado. Revise os valores informados.","")))))))))))))))</f>
        <v/>
      </c>
    </row>
    <row r="2165" spans="1:35" ht="14.25" customHeight="1" x14ac:dyDescent="0.25">
      <c r="A2165" s="57" t="str">
        <f t="shared" si="429"/>
        <v/>
      </c>
      <c r="B2165" s="61"/>
      <c r="C2165" s="61"/>
      <c r="D2165" s="58"/>
      <c r="E2165" s="61"/>
      <c r="F2165" s="61"/>
      <c r="G2165" s="272"/>
      <c r="H2165" s="62"/>
      <c r="I2165" s="273">
        <f t="shared" si="430"/>
        <v>0</v>
      </c>
      <c r="J2165" s="272"/>
      <c r="K2165" s="62"/>
      <c r="L2165" s="270">
        <f t="shared" si="431"/>
        <v>0</v>
      </c>
      <c r="M2165" s="272"/>
      <c r="N2165" s="62"/>
      <c r="O2165" s="270">
        <f t="shared" si="432"/>
        <v>0</v>
      </c>
      <c r="P2165" s="272"/>
      <c r="Q2165" s="62"/>
      <c r="R2165" s="271">
        <f t="shared" si="433"/>
        <v>0</v>
      </c>
      <c r="S2165" s="272"/>
      <c r="T2165" s="62"/>
      <c r="U2165" s="270">
        <f t="shared" si="434"/>
        <v>0</v>
      </c>
      <c r="V2165" s="272"/>
      <c r="W2165" s="62"/>
      <c r="X2165" s="270">
        <f t="shared" si="435"/>
        <v>0</v>
      </c>
      <c r="Y2165" s="270">
        <f t="shared" si="436"/>
        <v>0</v>
      </c>
      <c r="Z2165" s="61"/>
      <c r="AA2165" s="61"/>
      <c r="AB2165" s="60" t="str">
        <f t="shared" si="437"/>
        <v/>
      </c>
      <c r="AC2165" s="21" t="b">
        <f t="shared" si="438"/>
        <v>0</v>
      </c>
      <c r="AD2165" s="21" t="b">
        <f t="shared" si="439"/>
        <v>0</v>
      </c>
      <c r="AE2165" s="21" t="b">
        <f t="shared" si="440"/>
        <v>0</v>
      </c>
      <c r="AF2165" s="21" t="b">
        <f ca="1">OR(AND($AC2165,NOT($AD2165)),AND($AC2165,OR(AND($G2165="",$H2165&lt;&gt;""),AND($G2165&lt;&gt;"",$H2165=""),AND($J2165="",$K2165&lt;&gt;""),AND($J2165&lt;&gt;"",$K2165=""),AND($M2165="",$N2165&lt;&gt;""),AND($M2165&lt;&gt;"",$N2165=""),AND($P2165="",$Q2165&lt;&gt;""),AND($P2165&lt;&gt;"",$Q2165=""),AND($S2165="",$T2165&lt;&gt;""),AND($S2165&lt;&gt;"",$T2165=""),AND($V2165="",$W2165&lt;&gt;""),AND($V2165&lt;&gt;"",$W2165=""))),AND($C2165&lt;&gt;"",$E2165&lt;&gt;"",LEFT(TRIM($C2165),1)&lt;&gt;LEFT(TRIM($E2165),1)),IF(OR($E2165="",$F2165=""),FALSE(),IFERROR(COUNTIF(INDIRECT("UNITS_"&amp;SUBSTITUTE(LEFT($E2165,FIND(" ",$E2165&amp;" ")-1),".","_")),$F2165)=0,TRUE())),AND($B2165&lt;&gt;"",OR(ISNUMBER(SEARCH("outro",LOWER($B2165))),ISNUMBER(SEARCH("divers",LOWER($B2165))),ISNUMBER(SEARCH("etc",LOWER($B2165))))),OR(AND(ISNUMBER(SEARCH("comunic",LOWER($B2165))),LEFT($E2165,3)&lt;&gt;"4.4"),AND(ISNUMBER(SEARCH("monitor",LOWER($B2165))),NOT(OR(LEFT($E2165,3)="1.5",LEFT($E2165,3)="2.5")))),AND($B2165&lt;&gt;"",OR(LEFT($C2165,1)="1",LEFT($C2165,1)="2"),$D2165=""),AND($D2165&lt;&gt;"",NOT(OR(LEFT($C2165,1)="1",LEFT($C2165,1)="2"))),AND($D2165&lt;&gt;"",COUNTIF(' PROJETO'!$B$14:$B$16,$D2165)=0),IF($D2165="",FALSE(),IF(COUNTIF(' PROJETO'!$B$14:$B$16,$D2165)=0,FALSE(),IFERROR(INDEX(' PROJETO'!$C$14:$C$16,MATCH($D2165,' PROJETO'!$B$14:$B$16,0))&lt;&gt;"Sim",FALSE()))))</f>
        <v>0</v>
      </c>
      <c r="AG2165" s="21" t="b">
        <f>AND($AC2165,$Y2165&gt;'CONFG.  LISTAS'!$F$4,$Z2165="",$AA2165="")</f>
        <v>0</v>
      </c>
      <c r="AH2165" s="21" t="str">
        <f t="shared" si="441"/>
        <v/>
      </c>
      <c r="AI2165" s="43" t="str">
        <f ca="1">IF(NOT($AC2165),"",IF(OR($B2165="",$C2165="",$E2165="",$F2165=""),"Preencha descrição, categoria, tipo e unidade.",IF(AND($B2165&lt;&gt;"",OR(LEFT($C2165,1)="1",LEFT($C2165,1)="2"),$D2165=""),"Informe a prática de restauração para itens diretos.",IF(AND($D2165&lt;&gt;"",NOT(OR(LEFT($C2165,1)="1",LEFT($C2165,1)="2"))),"Custos indiretos não devem pertencer a uma prática específica.",IF(AND($D2165&lt;&gt;"",COUNTIF(' PROJETO'!$B$14:$B$16,$D2165)=0),"Prática de restauração inválida ou não cadastrada.",IF(IF($D2165="",FALSE(),IF(COUNTIF(' PROJETO'!$B$14:$B$16,$D2165)=0,FALSE(),IFERROR(INDEX(' PROJETO'!$C$14:$C$16,MATCH($D2165,' PROJETO'!$B$14:$B$16,0))&lt;&gt;"Sim",FALSE()))),"A prática informada no item não foi selecionada na aba Projeto.",IF(AND(MAX($I2165,$L2165,$O2165,$R2165,$U2165,$X2165)&gt;'CONFG.  LISTAS'!$F$4,NOT(OR($Z2165&lt;&gt;"",$AA2165&lt;&gt;""))),"Memorial de cálculo ou anexo obrigatório não informado para item acima do limite.",IF(OR(AND($G2165&lt;&gt;"",$H2165&lt;&gt;"",OR($G2165&lt;=0,$H2165&lt;=0)),AND($J2165&lt;&gt;"",$K2165&lt;&gt;"",OR($J2165&lt;=0,$K2165&lt;=0)),AND($M2165&lt;&gt;"",$N2165&lt;&gt;"",OR($M2165&lt;=0,$N2165&lt;=0)),AND($P2165&lt;&gt;"",$Q2165&lt;&gt;"",OR($P2165&lt;=0,$Q2165&lt;=0)),AND($S2165&lt;&gt;"",$T2165&lt;&gt;"",OR($S2165&lt;=0,$T2165&lt;=0)),AND($V2165&lt;&gt;"",$W2165&lt;&gt;"",OR($V2165&lt;=0,$W2165&lt;=0))),"Revise os valores informados: valor unitário e quantidade devem ser maiores que zero.",IF(OR(AND($G2165="",$H2165&lt;&gt;""),AND($G2165&lt;&gt;"",$H2165=""),AND($J2165="",$K2165&lt;&gt;""),AND($J2165&lt;&gt;"",$K2165=""),AND($M2165="",$N2165&lt;&gt;""),AND($M2165&lt;&gt;"",$N2165=""),AND($P2165="",$Q2165&lt;&gt;""),AND($P2165&lt;&gt;"",$Q2165=""),AND($S2165="",$T2165&lt;&gt;""),AND($S2165&lt;&gt;"",$T2165=""),AND($V2165="",$W2165&lt;&gt;""),AND($V2165&lt;&gt;"",$W2165="")),"Há ano preenchido parcialmente: "&amp;TRIM(IF(AND($G2165="",$H2165&lt;&gt;""),"Ano 1 (falta valor unitário); ","")&amp;IF(AND($G2165&lt;&gt;"",$H2165=""),"Ano 1 (falta quantidade); ","")&amp;IF(AND($J2165="",$K2165&lt;&gt;""),"Ano 2 (falta valor unitário); ","")&amp;IF(AND($J2165&lt;&gt;"",$K2165=""),"Ano 2 (falta quantidade); ","")&amp;IF(AND($M2165="",$N2165&lt;&gt;""),"Ano 3 (falta valor unitário); ","")&amp;IF(AND($M2165&lt;&gt;"",$N2165=""),"Ano 3 (falta quantidade); ","")&amp;IF(AND($P2165="",$Q2165&lt;&gt;""),"Ano 4 (falta valor unitário); ","")&amp;IF(AND($P2165&lt;&gt;"",$Q2165=""),"Ano 4 (falta quantidade); ","")&amp;IF(AND($S2165="",$T2165&lt;&gt;""),"Ano 5 (falta valor unitário); ","")&amp;IF(AND($S2165&lt;&gt;"",$T2165=""),"Ano 5 (falta quantidade); ","")&amp;IF(AND($V2165="",$W2165&lt;&gt;""),"Ano 6 (falta valor unitário); ","")&amp;IF(AND($V2165&lt;&gt;"",$W2165=""),"Ano 6 (falta quantidade); ","")), IF(NOT(OR(AND($G2165&lt;&gt;"",$H2165&lt;&gt;""),AND($J2165&lt;&gt;"",$K2165&lt;&gt;""),AND($M2165&lt;&gt;"",$N2165&lt;&gt;""),AND($P2165&lt;&gt;"",$Q2165&lt;&gt;""),AND($S2165&lt;&gt;"",$T2165&lt;&gt;""),AND($V2165&lt;&gt;"",$W2165&lt;&gt;""))),"Informe pelo menos um ano completo com valor unitário e quantidade.",IF(AND($C2165&lt;&gt;"",$E2165&lt;&gt;"",LEFT(TRIM($C2165),1)&lt;&gt;LEFT(TRIM($E2165),1)),"Categoria e tipo estão incompatíveis.",IF(IF(OR($E2165="",$F2165=""),FALSE(),IFERROR(COUNTIF(INDIRECT("UNITS_"&amp;SUBSTITUTE(LEFT($E2165,FIND(" ",$E2165&amp;" ")-1),".","_")),$F2165)=0,TRUE())),"Unidade incompatível com o tipo selecionado.",IF(OR(AND(ISNUMBER(SEARCH("comunic",LOWER($B2165))),LEFT($E2165,3)&lt;&gt;"4.4"),AND(ISNUMBER(SEARCH("monitor",LOWER($B2165))),NOT(OR(LEFT($E2165,3)="1.5",LEFT($E2165,3)="2.5")))),"Revise a classificação do item conforme as regras de preenchimento.",IF(AND($B2165&lt;&gt;"",OR(ISNUMBER(SEARCH("outro",LOWER($B2165))),ISNUMBER(SEARCH("divers",LOWER($B2165))),ISNUMBER(SEARCH("kit",LOWER($B2165))),ISNUMBER(SEARCH("ferrament",LOWER($B2165))),ISNUMBER(SEARCH("epi",LOWER($B2165)))),NOT(OR($Z2165&lt;&gt;"",$AA2165&lt;&gt;""))),"Descrição muito genérica: detalhe melhor o item e registre o racional no memorial ou em anexo.",IF(AND($Y2165=0,$B2165&lt;&gt;"",OR($G2165&lt;&gt;"",$H2165&lt;&gt;"",$J2165&lt;&gt;"",$K2165&lt;&gt;"",$M2165&lt;&gt;"",$N2165&lt;&gt;"",$P2165&lt;&gt;"",$Q2165&lt;&gt;"",$S2165&lt;&gt;"",$T2165&lt;&gt;"",$V2165&lt;&gt;"",$W2165&lt;&gt;"")),"O item possui dados lançados, mas o total está zerado. Revise os valores informados.","")))))))))))))))</f>
        <v/>
      </c>
    </row>
    <row r="2166" spans="1:35" ht="14.25" customHeight="1" x14ac:dyDescent="0.25">
      <c r="A2166" s="57" t="str">
        <f t="shared" si="429"/>
        <v/>
      </c>
      <c r="B2166" s="58"/>
      <c r="C2166" s="58"/>
      <c r="D2166" s="58"/>
      <c r="E2166" s="58"/>
      <c r="F2166" s="58"/>
      <c r="G2166" s="269"/>
      <c r="H2166" s="59"/>
      <c r="I2166" s="273">
        <f t="shared" si="430"/>
        <v>0</v>
      </c>
      <c r="J2166" s="269"/>
      <c r="K2166" s="59"/>
      <c r="L2166" s="270">
        <f t="shared" si="431"/>
        <v>0</v>
      </c>
      <c r="M2166" s="269"/>
      <c r="N2166" s="59"/>
      <c r="O2166" s="270">
        <f t="shared" si="432"/>
        <v>0</v>
      </c>
      <c r="P2166" s="269"/>
      <c r="Q2166" s="59"/>
      <c r="R2166" s="271">
        <f t="shared" si="433"/>
        <v>0</v>
      </c>
      <c r="S2166" s="269"/>
      <c r="T2166" s="59"/>
      <c r="U2166" s="270">
        <f t="shared" si="434"/>
        <v>0</v>
      </c>
      <c r="V2166" s="269"/>
      <c r="W2166" s="59"/>
      <c r="X2166" s="270">
        <f t="shared" si="435"/>
        <v>0</v>
      </c>
      <c r="Y2166" s="270">
        <f t="shared" si="436"/>
        <v>0</v>
      </c>
      <c r="Z2166" s="58"/>
      <c r="AA2166" s="58"/>
      <c r="AB2166" s="60" t="str">
        <f t="shared" si="437"/>
        <v/>
      </c>
      <c r="AC2166" s="21" t="b">
        <f t="shared" si="438"/>
        <v>0</v>
      </c>
      <c r="AD2166" s="21" t="b">
        <f t="shared" si="439"/>
        <v>0</v>
      </c>
      <c r="AE2166" s="21" t="b">
        <f t="shared" si="440"/>
        <v>0</v>
      </c>
      <c r="AF2166" s="21" t="b">
        <f ca="1">OR(AND($AC2166,NOT($AD2166)),AND($AC2166,OR(AND($G2166="",$H2166&lt;&gt;""),AND($G2166&lt;&gt;"",$H2166=""),AND($J2166="",$K2166&lt;&gt;""),AND($J2166&lt;&gt;"",$K2166=""),AND($M2166="",$N2166&lt;&gt;""),AND($M2166&lt;&gt;"",$N2166=""),AND($P2166="",$Q2166&lt;&gt;""),AND($P2166&lt;&gt;"",$Q2166=""),AND($S2166="",$T2166&lt;&gt;""),AND($S2166&lt;&gt;"",$T2166=""),AND($V2166="",$W2166&lt;&gt;""),AND($V2166&lt;&gt;"",$W2166=""))),AND($C2166&lt;&gt;"",$E2166&lt;&gt;"",LEFT(TRIM($C2166),1)&lt;&gt;LEFT(TRIM($E2166),1)),IF(OR($E2166="",$F2166=""),FALSE(),IFERROR(COUNTIF(INDIRECT("UNITS_"&amp;SUBSTITUTE(LEFT($E2166,FIND(" ",$E2166&amp;" ")-1),".","_")),$F2166)=0,TRUE())),AND($B2166&lt;&gt;"",OR(ISNUMBER(SEARCH("outro",LOWER($B2166))),ISNUMBER(SEARCH("divers",LOWER($B2166))),ISNUMBER(SEARCH("etc",LOWER($B2166))))),OR(AND(ISNUMBER(SEARCH("comunic",LOWER($B2166))),LEFT($E2166,3)&lt;&gt;"4.4"),AND(ISNUMBER(SEARCH("monitor",LOWER($B2166))),NOT(OR(LEFT($E2166,3)="1.5",LEFT($E2166,3)="2.5")))),AND($B2166&lt;&gt;"",OR(LEFT($C2166,1)="1",LEFT($C2166,1)="2"),$D2166=""),AND($D2166&lt;&gt;"",NOT(OR(LEFT($C2166,1)="1",LEFT($C2166,1)="2"))),AND($D2166&lt;&gt;"",COUNTIF(' PROJETO'!$B$14:$B$16,$D2166)=0),IF($D2166="",FALSE(),IF(COUNTIF(' PROJETO'!$B$14:$B$16,$D2166)=0,FALSE(),IFERROR(INDEX(' PROJETO'!$C$14:$C$16,MATCH($D2166,' PROJETO'!$B$14:$B$16,0))&lt;&gt;"Sim",FALSE()))))</f>
        <v>0</v>
      </c>
      <c r="AG2166" s="21" t="b">
        <f>AND($AC2166,$Y2166&gt;'CONFG.  LISTAS'!$F$4,$Z2166="",$AA2166="")</f>
        <v>0</v>
      </c>
      <c r="AH2166" s="21" t="str">
        <f t="shared" si="441"/>
        <v/>
      </c>
      <c r="AI2166" s="43" t="str">
        <f ca="1">IF(NOT($AC2166),"",IF(OR($B2166="",$C2166="",$E2166="",$F2166=""),"Preencha descrição, categoria, tipo e unidade.",IF(AND($B2166&lt;&gt;"",OR(LEFT($C2166,1)="1",LEFT($C2166,1)="2"),$D2166=""),"Informe a prática de restauração para itens diretos.",IF(AND($D2166&lt;&gt;"",NOT(OR(LEFT($C2166,1)="1",LEFT($C2166,1)="2"))),"Custos indiretos não devem pertencer a uma prática específica.",IF(AND($D2166&lt;&gt;"",COUNTIF(' PROJETO'!$B$14:$B$16,$D2166)=0),"Prática de restauração inválida ou não cadastrada.",IF(IF($D2166="",FALSE(),IF(COUNTIF(' PROJETO'!$B$14:$B$16,$D2166)=0,FALSE(),IFERROR(INDEX(' PROJETO'!$C$14:$C$16,MATCH($D2166,' PROJETO'!$B$14:$B$16,0))&lt;&gt;"Sim",FALSE()))),"A prática informada no item não foi selecionada na aba Projeto.",IF(AND(MAX($I2166,$L2166,$O2166,$R2166,$U2166,$X2166)&gt;'CONFG.  LISTAS'!$F$4,NOT(OR($Z2166&lt;&gt;"",$AA2166&lt;&gt;""))),"Memorial de cálculo ou anexo obrigatório não informado para item acima do limite.",IF(OR(AND($G2166&lt;&gt;"",$H2166&lt;&gt;"",OR($G2166&lt;=0,$H2166&lt;=0)),AND($J2166&lt;&gt;"",$K2166&lt;&gt;"",OR($J2166&lt;=0,$K2166&lt;=0)),AND($M2166&lt;&gt;"",$N2166&lt;&gt;"",OR($M2166&lt;=0,$N2166&lt;=0)),AND($P2166&lt;&gt;"",$Q2166&lt;&gt;"",OR($P2166&lt;=0,$Q2166&lt;=0)),AND($S2166&lt;&gt;"",$T2166&lt;&gt;"",OR($S2166&lt;=0,$T2166&lt;=0)),AND($V2166&lt;&gt;"",$W2166&lt;&gt;"",OR($V2166&lt;=0,$W2166&lt;=0))),"Revise os valores informados: valor unitário e quantidade devem ser maiores que zero.",IF(OR(AND($G2166="",$H2166&lt;&gt;""),AND($G2166&lt;&gt;"",$H2166=""),AND($J2166="",$K2166&lt;&gt;""),AND($J2166&lt;&gt;"",$K2166=""),AND($M2166="",$N2166&lt;&gt;""),AND($M2166&lt;&gt;"",$N2166=""),AND($P2166="",$Q2166&lt;&gt;""),AND($P2166&lt;&gt;"",$Q2166=""),AND($S2166="",$T2166&lt;&gt;""),AND($S2166&lt;&gt;"",$T2166=""),AND($V2166="",$W2166&lt;&gt;""),AND($V2166&lt;&gt;"",$W2166="")),"Há ano preenchido parcialmente: "&amp;TRIM(IF(AND($G2166="",$H2166&lt;&gt;""),"Ano 1 (falta valor unitário); ","")&amp;IF(AND($G2166&lt;&gt;"",$H2166=""),"Ano 1 (falta quantidade); ","")&amp;IF(AND($J2166="",$K2166&lt;&gt;""),"Ano 2 (falta valor unitário); ","")&amp;IF(AND($J2166&lt;&gt;"",$K2166=""),"Ano 2 (falta quantidade); ","")&amp;IF(AND($M2166="",$N2166&lt;&gt;""),"Ano 3 (falta valor unitário); ","")&amp;IF(AND($M2166&lt;&gt;"",$N2166=""),"Ano 3 (falta quantidade); ","")&amp;IF(AND($P2166="",$Q2166&lt;&gt;""),"Ano 4 (falta valor unitário); ","")&amp;IF(AND($P2166&lt;&gt;"",$Q2166=""),"Ano 4 (falta quantidade); ","")&amp;IF(AND($S2166="",$T2166&lt;&gt;""),"Ano 5 (falta valor unitário); ","")&amp;IF(AND($S2166&lt;&gt;"",$T2166=""),"Ano 5 (falta quantidade); ","")&amp;IF(AND($V2166="",$W2166&lt;&gt;""),"Ano 6 (falta valor unitário); ","")&amp;IF(AND($V2166&lt;&gt;"",$W2166=""),"Ano 6 (falta quantidade); ","")), IF(NOT(OR(AND($G2166&lt;&gt;"",$H2166&lt;&gt;""),AND($J2166&lt;&gt;"",$K2166&lt;&gt;""),AND($M2166&lt;&gt;"",$N2166&lt;&gt;""),AND($P2166&lt;&gt;"",$Q2166&lt;&gt;""),AND($S2166&lt;&gt;"",$T2166&lt;&gt;""),AND($V2166&lt;&gt;"",$W2166&lt;&gt;""))),"Informe pelo menos um ano completo com valor unitário e quantidade.",IF(AND($C2166&lt;&gt;"",$E2166&lt;&gt;"",LEFT(TRIM($C2166),1)&lt;&gt;LEFT(TRIM($E2166),1)),"Categoria e tipo estão incompatíveis.",IF(IF(OR($E2166="",$F2166=""),FALSE(),IFERROR(COUNTIF(INDIRECT("UNITS_"&amp;SUBSTITUTE(LEFT($E2166,FIND(" ",$E2166&amp;" ")-1),".","_")),$F2166)=0,TRUE())),"Unidade incompatível com o tipo selecionado.",IF(OR(AND(ISNUMBER(SEARCH("comunic",LOWER($B2166))),LEFT($E2166,3)&lt;&gt;"4.4"),AND(ISNUMBER(SEARCH("monitor",LOWER($B2166))),NOT(OR(LEFT($E2166,3)="1.5",LEFT($E2166,3)="2.5")))),"Revise a classificação do item conforme as regras de preenchimento.",IF(AND($B2166&lt;&gt;"",OR(ISNUMBER(SEARCH("outro",LOWER($B2166))),ISNUMBER(SEARCH("divers",LOWER($B2166))),ISNUMBER(SEARCH("kit",LOWER($B2166))),ISNUMBER(SEARCH("ferrament",LOWER($B2166))),ISNUMBER(SEARCH("epi",LOWER($B2166)))),NOT(OR($Z2166&lt;&gt;"",$AA2166&lt;&gt;""))),"Descrição muito genérica: detalhe melhor o item e registre o racional no memorial ou em anexo.",IF(AND($Y2166=0,$B2166&lt;&gt;"",OR($G2166&lt;&gt;"",$H2166&lt;&gt;"",$J2166&lt;&gt;"",$K2166&lt;&gt;"",$M2166&lt;&gt;"",$N2166&lt;&gt;"",$P2166&lt;&gt;"",$Q2166&lt;&gt;"",$S2166&lt;&gt;"",$T2166&lt;&gt;"",$V2166&lt;&gt;"",$W2166&lt;&gt;"")),"O item possui dados lançados, mas o total está zerado. Revise os valores informados.","")))))))))))))))</f>
        <v/>
      </c>
    </row>
    <row r="2167" spans="1:35" ht="14.25" customHeight="1" x14ac:dyDescent="0.25">
      <c r="A2167" s="57" t="str">
        <f t="shared" si="429"/>
        <v/>
      </c>
      <c r="B2167" s="61"/>
      <c r="C2167" s="61"/>
      <c r="D2167" s="58"/>
      <c r="E2167" s="61"/>
      <c r="F2167" s="61"/>
      <c r="G2167" s="272"/>
      <c r="H2167" s="62"/>
      <c r="I2167" s="273">
        <f t="shared" si="430"/>
        <v>0</v>
      </c>
      <c r="J2167" s="272"/>
      <c r="K2167" s="62"/>
      <c r="L2167" s="270">
        <f t="shared" si="431"/>
        <v>0</v>
      </c>
      <c r="M2167" s="272"/>
      <c r="N2167" s="62"/>
      <c r="O2167" s="270">
        <f t="shared" si="432"/>
        <v>0</v>
      </c>
      <c r="P2167" s="272"/>
      <c r="Q2167" s="62"/>
      <c r="R2167" s="271">
        <f t="shared" si="433"/>
        <v>0</v>
      </c>
      <c r="S2167" s="272"/>
      <c r="T2167" s="62"/>
      <c r="U2167" s="270">
        <f t="shared" si="434"/>
        <v>0</v>
      </c>
      <c r="V2167" s="272"/>
      <c r="W2167" s="62"/>
      <c r="X2167" s="270">
        <f t="shared" si="435"/>
        <v>0</v>
      </c>
      <c r="Y2167" s="270">
        <f t="shared" si="436"/>
        <v>0</v>
      </c>
      <c r="Z2167" s="61"/>
      <c r="AA2167" s="61"/>
      <c r="AB2167" s="60" t="str">
        <f t="shared" si="437"/>
        <v/>
      </c>
      <c r="AC2167" s="21" t="b">
        <f t="shared" si="438"/>
        <v>0</v>
      </c>
      <c r="AD2167" s="21" t="b">
        <f t="shared" si="439"/>
        <v>0</v>
      </c>
      <c r="AE2167" s="21" t="b">
        <f t="shared" si="440"/>
        <v>0</v>
      </c>
      <c r="AF2167" s="21" t="b">
        <f ca="1">OR(AND($AC2167,NOT($AD2167)),AND($AC2167,OR(AND($G2167="",$H2167&lt;&gt;""),AND($G2167&lt;&gt;"",$H2167=""),AND($J2167="",$K2167&lt;&gt;""),AND($J2167&lt;&gt;"",$K2167=""),AND($M2167="",$N2167&lt;&gt;""),AND($M2167&lt;&gt;"",$N2167=""),AND($P2167="",$Q2167&lt;&gt;""),AND($P2167&lt;&gt;"",$Q2167=""),AND($S2167="",$T2167&lt;&gt;""),AND($S2167&lt;&gt;"",$T2167=""),AND($V2167="",$W2167&lt;&gt;""),AND($V2167&lt;&gt;"",$W2167=""))),AND($C2167&lt;&gt;"",$E2167&lt;&gt;"",LEFT(TRIM($C2167),1)&lt;&gt;LEFT(TRIM($E2167),1)),IF(OR($E2167="",$F2167=""),FALSE(),IFERROR(COUNTIF(INDIRECT("UNITS_"&amp;SUBSTITUTE(LEFT($E2167,FIND(" ",$E2167&amp;" ")-1),".","_")),$F2167)=0,TRUE())),AND($B2167&lt;&gt;"",OR(ISNUMBER(SEARCH("outro",LOWER($B2167))),ISNUMBER(SEARCH("divers",LOWER($B2167))),ISNUMBER(SEARCH("etc",LOWER($B2167))))),OR(AND(ISNUMBER(SEARCH("comunic",LOWER($B2167))),LEFT($E2167,3)&lt;&gt;"4.4"),AND(ISNUMBER(SEARCH("monitor",LOWER($B2167))),NOT(OR(LEFT($E2167,3)="1.5",LEFT($E2167,3)="2.5")))),AND($B2167&lt;&gt;"",OR(LEFT($C2167,1)="1",LEFT($C2167,1)="2"),$D2167=""),AND($D2167&lt;&gt;"",NOT(OR(LEFT($C2167,1)="1",LEFT($C2167,1)="2"))),AND($D2167&lt;&gt;"",COUNTIF(' PROJETO'!$B$14:$B$16,$D2167)=0),IF($D2167="",FALSE(),IF(COUNTIF(' PROJETO'!$B$14:$B$16,$D2167)=0,FALSE(),IFERROR(INDEX(' PROJETO'!$C$14:$C$16,MATCH($D2167,' PROJETO'!$B$14:$B$16,0))&lt;&gt;"Sim",FALSE()))))</f>
        <v>0</v>
      </c>
      <c r="AG2167" s="21" t="b">
        <f>AND($AC2167,$Y2167&gt;'CONFG.  LISTAS'!$F$4,$Z2167="",$AA2167="")</f>
        <v>0</v>
      </c>
      <c r="AH2167" s="21" t="str">
        <f t="shared" si="441"/>
        <v/>
      </c>
      <c r="AI2167" s="43" t="str">
        <f ca="1">IF(NOT($AC2167),"",IF(OR($B2167="",$C2167="",$E2167="",$F2167=""),"Preencha descrição, categoria, tipo e unidade.",IF(AND($B2167&lt;&gt;"",OR(LEFT($C2167,1)="1",LEFT($C2167,1)="2"),$D2167=""),"Informe a prática de restauração para itens diretos.",IF(AND($D2167&lt;&gt;"",NOT(OR(LEFT($C2167,1)="1",LEFT($C2167,1)="2"))),"Custos indiretos não devem pertencer a uma prática específica.",IF(AND($D2167&lt;&gt;"",COUNTIF(' PROJETO'!$B$14:$B$16,$D2167)=0),"Prática de restauração inválida ou não cadastrada.",IF(IF($D2167="",FALSE(),IF(COUNTIF(' PROJETO'!$B$14:$B$16,$D2167)=0,FALSE(),IFERROR(INDEX(' PROJETO'!$C$14:$C$16,MATCH($D2167,' PROJETO'!$B$14:$B$16,0))&lt;&gt;"Sim",FALSE()))),"A prática informada no item não foi selecionada na aba Projeto.",IF(AND(MAX($I2167,$L2167,$O2167,$R2167,$U2167,$X2167)&gt;'CONFG.  LISTAS'!$F$4,NOT(OR($Z2167&lt;&gt;"",$AA2167&lt;&gt;""))),"Memorial de cálculo ou anexo obrigatório não informado para item acima do limite.",IF(OR(AND($G2167&lt;&gt;"",$H2167&lt;&gt;"",OR($G2167&lt;=0,$H2167&lt;=0)),AND($J2167&lt;&gt;"",$K2167&lt;&gt;"",OR($J2167&lt;=0,$K2167&lt;=0)),AND($M2167&lt;&gt;"",$N2167&lt;&gt;"",OR($M2167&lt;=0,$N2167&lt;=0)),AND($P2167&lt;&gt;"",$Q2167&lt;&gt;"",OR($P2167&lt;=0,$Q2167&lt;=0)),AND($S2167&lt;&gt;"",$T2167&lt;&gt;"",OR($S2167&lt;=0,$T2167&lt;=0)),AND($V2167&lt;&gt;"",$W2167&lt;&gt;"",OR($V2167&lt;=0,$W2167&lt;=0))),"Revise os valores informados: valor unitário e quantidade devem ser maiores que zero.",IF(OR(AND($G2167="",$H2167&lt;&gt;""),AND($G2167&lt;&gt;"",$H2167=""),AND($J2167="",$K2167&lt;&gt;""),AND($J2167&lt;&gt;"",$K2167=""),AND($M2167="",$N2167&lt;&gt;""),AND($M2167&lt;&gt;"",$N2167=""),AND($P2167="",$Q2167&lt;&gt;""),AND($P2167&lt;&gt;"",$Q2167=""),AND($S2167="",$T2167&lt;&gt;""),AND($S2167&lt;&gt;"",$T2167=""),AND($V2167="",$W2167&lt;&gt;""),AND($V2167&lt;&gt;"",$W2167="")),"Há ano preenchido parcialmente: "&amp;TRIM(IF(AND($G2167="",$H2167&lt;&gt;""),"Ano 1 (falta valor unitário); ","")&amp;IF(AND($G2167&lt;&gt;"",$H2167=""),"Ano 1 (falta quantidade); ","")&amp;IF(AND($J2167="",$K2167&lt;&gt;""),"Ano 2 (falta valor unitário); ","")&amp;IF(AND($J2167&lt;&gt;"",$K2167=""),"Ano 2 (falta quantidade); ","")&amp;IF(AND($M2167="",$N2167&lt;&gt;""),"Ano 3 (falta valor unitário); ","")&amp;IF(AND($M2167&lt;&gt;"",$N2167=""),"Ano 3 (falta quantidade); ","")&amp;IF(AND($P2167="",$Q2167&lt;&gt;""),"Ano 4 (falta valor unitário); ","")&amp;IF(AND($P2167&lt;&gt;"",$Q2167=""),"Ano 4 (falta quantidade); ","")&amp;IF(AND($S2167="",$T2167&lt;&gt;""),"Ano 5 (falta valor unitário); ","")&amp;IF(AND($S2167&lt;&gt;"",$T2167=""),"Ano 5 (falta quantidade); ","")&amp;IF(AND($V2167="",$W2167&lt;&gt;""),"Ano 6 (falta valor unitário); ","")&amp;IF(AND($V2167&lt;&gt;"",$W2167=""),"Ano 6 (falta quantidade); ","")), IF(NOT(OR(AND($G2167&lt;&gt;"",$H2167&lt;&gt;""),AND($J2167&lt;&gt;"",$K2167&lt;&gt;""),AND($M2167&lt;&gt;"",$N2167&lt;&gt;""),AND($P2167&lt;&gt;"",$Q2167&lt;&gt;""),AND($S2167&lt;&gt;"",$T2167&lt;&gt;""),AND($V2167&lt;&gt;"",$W2167&lt;&gt;""))),"Informe pelo menos um ano completo com valor unitário e quantidade.",IF(AND($C2167&lt;&gt;"",$E2167&lt;&gt;"",LEFT(TRIM($C2167),1)&lt;&gt;LEFT(TRIM($E2167),1)),"Categoria e tipo estão incompatíveis.",IF(IF(OR($E2167="",$F2167=""),FALSE(),IFERROR(COUNTIF(INDIRECT("UNITS_"&amp;SUBSTITUTE(LEFT($E2167,FIND(" ",$E2167&amp;" ")-1),".","_")),$F2167)=0,TRUE())),"Unidade incompatível com o tipo selecionado.",IF(OR(AND(ISNUMBER(SEARCH("comunic",LOWER($B2167))),LEFT($E2167,3)&lt;&gt;"4.4"),AND(ISNUMBER(SEARCH("monitor",LOWER($B2167))),NOT(OR(LEFT($E2167,3)="1.5",LEFT($E2167,3)="2.5")))),"Revise a classificação do item conforme as regras de preenchimento.",IF(AND($B2167&lt;&gt;"",OR(ISNUMBER(SEARCH("outro",LOWER($B2167))),ISNUMBER(SEARCH("divers",LOWER($B2167))),ISNUMBER(SEARCH("kit",LOWER($B2167))),ISNUMBER(SEARCH("ferrament",LOWER($B2167))),ISNUMBER(SEARCH("epi",LOWER($B2167)))),NOT(OR($Z2167&lt;&gt;"",$AA2167&lt;&gt;""))),"Descrição muito genérica: detalhe melhor o item e registre o racional no memorial ou em anexo.",IF(AND($Y2167=0,$B2167&lt;&gt;"",OR($G2167&lt;&gt;"",$H2167&lt;&gt;"",$J2167&lt;&gt;"",$K2167&lt;&gt;"",$M2167&lt;&gt;"",$N2167&lt;&gt;"",$P2167&lt;&gt;"",$Q2167&lt;&gt;"",$S2167&lt;&gt;"",$T2167&lt;&gt;"",$V2167&lt;&gt;"",$W2167&lt;&gt;"")),"O item possui dados lançados, mas o total está zerado. Revise os valores informados.","")))))))))))))))</f>
        <v/>
      </c>
    </row>
    <row r="2168" spans="1:35" ht="14.25" customHeight="1" x14ac:dyDescent="0.25">
      <c r="A2168" s="57" t="str">
        <f t="shared" si="429"/>
        <v/>
      </c>
      <c r="B2168" s="58"/>
      <c r="C2168" s="58"/>
      <c r="D2168" s="58"/>
      <c r="E2168" s="58"/>
      <c r="F2168" s="58"/>
      <c r="G2168" s="269"/>
      <c r="H2168" s="59"/>
      <c r="I2168" s="273">
        <f t="shared" si="430"/>
        <v>0</v>
      </c>
      <c r="J2168" s="269"/>
      <c r="K2168" s="59"/>
      <c r="L2168" s="270">
        <f t="shared" si="431"/>
        <v>0</v>
      </c>
      <c r="M2168" s="269"/>
      <c r="N2168" s="59"/>
      <c r="O2168" s="270">
        <f t="shared" si="432"/>
        <v>0</v>
      </c>
      <c r="P2168" s="269"/>
      <c r="Q2168" s="59"/>
      <c r="R2168" s="271">
        <f t="shared" si="433"/>
        <v>0</v>
      </c>
      <c r="S2168" s="269"/>
      <c r="T2168" s="59"/>
      <c r="U2168" s="270">
        <f t="shared" si="434"/>
        <v>0</v>
      </c>
      <c r="V2168" s="269"/>
      <c r="W2168" s="59"/>
      <c r="X2168" s="270">
        <f t="shared" si="435"/>
        <v>0</v>
      </c>
      <c r="Y2168" s="270">
        <f t="shared" si="436"/>
        <v>0</v>
      </c>
      <c r="Z2168" s="58"/>
      <c r="AA2168" s="58"/>
      <c r="AB2168" s="60" t="str">
        <f t="shared" si="437"/>
        <v/>
      </c>
      <c r="AC2168" s="21" t="b">
        <f t="shared" si="438"/>
        <v>0</v>
      </c>
      <c r="AD2168" s="21" t="b">
        <f t="shared" si="439"/>
        <v>0</v>
      </c>
      <c r="AE2168" s="21" t="b">
        <f t="shared" si="440"/>
        <v>0</v>
      </c>
      <c r="AF2168" s="21" t="b">
        <f ca="1">OR(AND($AC2168,NOT($AD2168)),AND($AC2168,OR(AND($G2168="",$H2168&lt;&gt;""),AND($G2168&lt;&gt;"",$H2168=""),AND($J2168="",$K2168&lt;&gt;""),AND($J2168&lt;&gt;"",$K2168=""),AND($M2168="",$N2168&lt;&gt;""),AND($M2168&lt;&gt;"",$N2168=""),AND($P2168="",$Q2168&lt;&gt;""),AND($P2168&lt;&gt;"",$Q2168=""),AND($S2168="",$T2168&lt;&gt;""),AND($S2168&lt;&gt;"",$T2168=""),AND($V2168="",$W2168&lt;&gt;""),AND($V2168&lt;&gt;"",$W2168=""))),AND($C2168&lt;&gt;"",$E2168&lt;&gt;"",LEFT(TRIM($C2168),1)&lt;&gt;LEFT(TRIM($E2168),1)),IF(OR($E2168="",$F2168=""),FALSE(),IFERROR(COUNTIF(INDIRECT("UNITS_"&amp;SUBSTITUTE(LEFT($E2168,FIND(" ",$E2168&amp;" ")-1),".","_")),$F2168)=0,TRUE())),AND($B2168&lt;&gt;"",OR(ISNUMBER(SEARCH("outro",LOWER($B2168))),ISNUMBER(SEARCH("divers",LOWER($B2168))),ISNUMBER(SEARCH("etc",LOWER($B2168))))),OR(AND(ISNUMBER(SEARCH("comunic",LOWER($B2168))),LEFT($E2168,3)&lt;&gt;"4.4"),AND(ISNUMBER(SEARCH("monitor",LOWER($B2168))),NOT(OR(LEFT($E2168,3)="1.5",LEFT($E2168,3)="2.5")))),AND($B2168&lt;&gt;"",OR(LEFT($C2168,1)="1",LEFT($C2168,1)="2"),$D2168=""),AND($D2168&lt;&gt;"",NOT(OR(LEFT($C2168,1)="1",LEFT($C2168,1)="2"))),AND($D2168&lt;&gt;"",COUNTIF(' PROJETO'!$B$14:$B$16,$D2168)=0),IF($D2168="",FALSE(),IF(COUNTIF(' PROJETO'!$B$14:$B$16,$D2168)=0,FALSE(),IFERROR(INDEX(' PROJETO'!$C$14:$C$16,MATCH($D2168,' PROJETO'!$B$14:$B$16,0))&lt;&gt;"Sim",FALSE()))))</f>
        <v>0</v>
      </c>
      <c r="AG2168" s="21" t="b">
        <f>AND($AC2168,$Y2168&gt;'CONFG.  LISTAS'!$F$4,$Z2168="",$AA2168="")</f>
        <v>0</v>
      </c>
      <c r="AH2168" s="21" t="str">
        <f t="shared" si="441"/>
        <v/>
      </c>
      <c r="AI2168" s="43" t="str">
        <f ca="1">IF(NOT($AC2168),"",IF(OR($B2168="",$C2168="",$E2168="",$F2168=""),"Preencha descrição, categoria, tipo e unidade.",IF(AND($B2168&lt;&gt;"",OR(LEFT($C2168,1)="1",LEFT($C2168,1)="2"),$D2168=""),"Informe a prática de restauração para itens diretos.",IF(AND($D2168&lt;&gt;"",NOT(OR(LEFT($C2168,1)="1",LEFT($C2168,1)="2"))),"Custos indiretos não devem pertencer a uma prática específica.",IF(AND($D2168&lt;&gt;"",COUNTIF(' PROJETO'!$B$14:$B$16,$D2168)=0),"Prática de restauração inválida ou não cadastrada.",IF(IF($D2168="",FALSE(),IF(COUNTIF(' PROJETO'!$B$14:$B$16,$D2168)=0,FALSE(),IFERROR(INDEX(' PROJETO'!$C$14:$C$16,MATCH($D2168,' PROJETO'!$B$14:$B$16,0))&lt;&gt;"Sim",FALSE()))),"A prática informada no item não foi selecionada na aba Projeto.",IF(AND(MAX($I2168,$L2168,$O2168,$R2168,$U2168,$X2168)&gt;'CONFG.  LISTAS'!$F$4,NOT(OR($Z2168&lt;&gt;"",$AA2168&lt;&gt;""))),"Memorial de cálculo ou anexo obrigatório não informado para item acima do limite.",IF(OR(AND($G2168&lt;&gt;"",$H2168&lt;&gt;"",OR($G2168&lt;=0,$H2168&lt;=0)),AND($J2168&lt;&gt;"",$K2168&lt;&gt;"",OR($J2168&lt;=0,$K2168&lt;=0)),AND($M2168&lt;&gt;"",$N2168&lt;&gt;"",OR($M2168&lt;=0,$N2168&lt;=0)),AND($P2168&lt;&gt;"",$Q2168&lt;&gt;"",OR($P2168&lt;=0,$Q2168&lt;=0)),AND($S2168&lt;&gt;"",$T2168&lt;&gt;"",OR($S2168&lt;=0,$T2168&lt;=0)),AND($V2168&lt;&gt;"",$W2168&lt;&gt;"",OR($V2168&lt;=0,$W2168&lt;=0))),"Revise os valores informados: valor unitário e quantidade devem ser maiores que zero.",IF(OR(AND($G2168="",$H2168&lt;&gt;""),AND($G2168&lt;&gt;"",$H2168=""),AND($J2168="",$K2168&lt;&gt;""),AND($J2168&lt;&gt;"",$K2168=""),AND($M2168="",$N2168&lt;&gt;""),AND($M2168&lt;&gt;"",$N2168=""),AND($P2168="",$Q2168&lt;&gt;""),AND($P2168&lt;&gt;"",$Q2168=""),AND($S2168="",$T2168&lt;&gt;""),AND($S2168&lt;&gt;"",$T2168=""),AND($V2168="",$W2168&lt;&gt;""),AND($V2168&lt;&gt;"",$W2168="")),"Há ano preenchido parcialmente: "&amp;TRIM(IF(AND($G2168="",$H2168&lt;&gt;""),"Ano 1 (falta valor unitário); ","")&amp;IF(AND($G2168&lt;&gt;"",$H2168=""),"Ano 1 (falta quantidade); ","")&amp;IF(AND($J2168="",$K2168&lt;&gt;""),"Ano 2 (falta valor unitário); ","")&amp;IF(AND($J2168&lt;&gt;"",$K2168=""),"Ano 2 (falta quantidade); ","")&amp;IF(AND($M2168="",$N2168&lt;&gt;""),"Ano 3 (falta valor unitário); ","")&amp;IF(AND($M2168&lt;&gt;"",$N2168=""),"Ano 3 (falta quantidade); ","")&amp;IF(AND($P2168="",$Q2168&lt;&gt;""),"Ano 4 (falta valor unitário); ","")&amp;IF(AND($P2168&lt;&gt;"",$Q2168=""),"Ano 4 (falta quantidade); ","")&amp;IF(AND($S2168="",$T2168&lt;&gt;""),"Ano 5 (falta valor unitário); ","")&amp;IF(AND($S2168&lt;&gt;"",$T2168=""),"Ano 5 (falta quantidade); ","")&amp;IF(AND($V2168="",$W2168&lt;&gt;""),"Ano 6 (falta valor unitário); ","")&amp;IF(AND($V2168&lt;&gt;"",$W2168=""),"Ano 6 (falta quantidade); ","")), IF(NOT(OR(AND($G2168&lt;&gt;"",$H2168&lt;&gt;""),AND($J2168&lt;&gt;"",$K2168&lt;&gt;""),AND($M2168&lt;&gt;"",$N2168&lt;&gt;""),AND($P2168&lt;&gt;"",$Q2168&lt;&gt;""),AND($S2168&lt;&gt;"",$T2168&lt;&gt;""),AND($V2168&lt;&gt;"",$W2168&lt;&gt;""))),"Informe pelo menos um ano completo com valor unitário e quantidade.",IF(AND($C2168&lt;&gt;"",$E2168&lt;&gt;"",LEFT(TRIM($C2168),1)&lt;&gt;LEFT(TRIM($E2168),1)),"Categoria e tipo estão incompatíveis.",IF(IF(OR($E2168="",$F2168=""),FALSE(),IFERROR(COUNTIF(INDIRECT("UNITS_"&amp;SUBSTITUTE(LEFT($E2168,FIND(" ",$E2168&amp;" ")-1),".","_")),$F2168)=0,TRUE())),"Unidade incompatível com o tipo selecionado.",IF(OR(AND(ISNUMBER(SEARCH("comunic",LOWER($B2168))),LEFT($E2168,3)&lt;&gt;"4.4"),AND(ISNUMBER(SEARCH("monitor",LOWER($B2168))),NOT(OR(LEFT($E2168,3)="1.5",LEFT($E2168,3)="2.5")))),"Revise a classificação do item conforme as regras de preenchimento.",IF(AND($B2168&lt;&gt;"",OR(ISNUMBER(SEARCH("outro",LOWER($B2168))),ISNUMBER(SEARCH("divers",LOWER($B2168))),ISNUMBER(SEARCH("kit",LOWER($B2168))),ISNUMBER(SEARCH("ferrament",LOWER($B2168))),ISNUMBER(SEARCH("epi",LOWER($B2168)))),NOT(OR($Z2168&lt;&gt;"",$AA2168&lt;&gt;""))),"Descrição muito genérica: detalhe melhor o item e registre o racional no memorial ou em anexo.",IF(AND($Y2168=0,$B2168&lt;&gt;"",OR($G2168&lt;&gt;"",$H2168&lt;&gt;"",$J2168&lt;&gt;"",$K2168&lt;&gt;"",$M2168&lt;&gt;"",$N2168&lt;&gt;"",$P2168&lt;&gt;"",$Q2168&lt;&gt;"",$S2168&lt;&gt;"",$T2168&lt;&gt;"",$V2168&lt;&gt;"",$W2168&lt;&gt;"")),"O item possui dados lançados, mas o total está zerado. Revise os valores informados.","")))))))))))))))</f>
        <v/>
      </c>
    </row>
    <row r="2169" spans="1:35" ht="14.25" customHeight="1" x14ac:dyDescent="0.25">
      <c r="A2169" s="57" t="str">
        <f t="shared" si="429"/>
        <v/>
      </c>
      <c r="B2169" s="61"/>
      <c r="C2169" s="61"/>
      <c r="D2169" s="58"/>
      <c r="E2169" s="61"/>
      <c r="F2169" s="61"/>
      <c r="G2169" s="272"/>
      <c r="H2169" s="62"/>
      <c r="I2169" s="273">
        <f t="shared" si="430"/>
        <v>0</v>
      </c>
      <c r="J2169" s="272"/>
      <c r="K2169" s="62"/>
      <c r="L2169" s="270">
        <f t="shared" si="431"/>
        <v>0</v>
      </c>
      <c r="M2169" s="272"/>
      <c r="N2169" s="62"/>
      <c r="O2169" s="270">
        <f t="shared" si="432"/>
        <v>0</v>
      </c>
      <c r="P2169" s="272"/>
      <c r="Q2169" s="62"/>
      <c r="R2169" s="271">
        <f t="shared" si="433"/>
        <v>0</v>
      </c>
      <c r="S2169" s="272"/>
      <c r="T2169" s="62"/>
      <c r="U2169" s="270">
        <f t="shared" si="434"/>
        <v>0</v>
      </c>
      <c r="V2169" s="272"/>
      <c r="W2169" s="62"/>
      <c r="X2169" s="270">
        <f t="shared" si="435"/>
        <v>0</v>
      </c>
      <c r="Y2169" s="270">
        <f t="shared" si="436"/>
        <v>0</v>
      </c>
      <c r="Z2169" s="61"/>
      <c r="AA2169" s="61"/>
      <c r="AB2169" s="60" t="str">
        <f t="shared" si="437"/>
        <v/>
      </c>
      <c r="AC2169" s="21" t="b">
        <f t="shared" si="438"/>
        <v>0</v>
      </c>
      <c r="AD2169" s="21" t="b">
        <f t="shared" si="439"/>
        <v>0</v>
      </c>
      <c r="AE2169" s="21" t="b">
        <f t="shared" si="440"/>
        <v>0</v>
      </c>
      <c r="AF2169" s="21" t="b">
        <f ca="1">OR(AND($AC2169,NOT($AD2169)),AND($AC2169,OR(AND($G2169="",$H2169&lt;&gt;""),AND($G2169&lt;&gt;"",$H2169=""),AND($J2169="",$K2169&lt;&gt;""),AND($J2169&lt;&gt;"",$K2169=""),AND($M2169="",$N2169&lt;&gt;""),AND($M2169&lt;&gt;"",$N2169=""),AND($P2169="",$Q2169&lt;&gt;""),AND($P2169&lt;&gt;"",$Q2169=""),AND($S2169="",$T2169&lt;&gt;""),AND($S2169&lt;&gt;"",$T2169=""),AND($V2169="",$W2169&lt;&gt;""),AND($V2169&lt;&gt;"",$W2169=""))),AND($C2169&lt;&gt;"",$E2169&lt;&gt;"",LEFT(TRIM($C2169),1)&lt;&gt;LEFT(TRIM($E2169),1)),IF(OR($E2169="",$F2169=""),FALSE(),IFERROR(COUNTIF(INDIRECT("UNITS_"&amp;SUBSTITUTE(LEFT($E2169,FIND(" ",$E2169&amp;" ")-1),".","_")),$F2169)=0,TRUE())),AND($B2169&lt;&gt;"",OR(ISNUMBER(SEARCH("outro",LOWER($B2169))),ISNUMBER(SEARCH("divers",LOWER($B2169))),ISNUMBER(SEARCH("etc",LOWER($B2169))))),OR(AND(ISNUMBER(SEARCH("comunic",LOWER($B2169))),LEFT($E2169,3)&lt;&gt;"4.4"),AND(ISNUMBER(SEARCH("monitor",LOWER($B2169))),NOT(OR(LEFT($E2169,3)="1.5",LEFT($E2169,3)="2.5")))),AND($B2169&lt;&gt;"",OR(LEFT($C2169,1)="1",LEFT($C2169,1)="2"),$D2169=""),AND($D2169&lt;&gt;"",NOT(OR(LEFT($C2169,1)="1",LEFT($C2169,1)="2"))),AND($D2169&lt;&gt;"",COUNTIF(' PROJETO'!$B$14:$B$16,$D2169)=0),IF($D2169="",FALSE(),IF(COUNTIF(' PROJETO'!$B$14:$B$16,$D2169)=0,FALSE(),IFERROR(INDEX(' PROJETO'!$C$14:$C$16,MATCH($D2169,' PROJETO'!$B$14:$B$16,0))&lt;&gt;"Sim",FALSE()))))</f>
        <v>0</v>
      </c>
      <c r="AG2169" s="21" t="b">
        <f>AND($AC2169,$Y2169&gt;'CONFG.  LISTAS'!$F$4,$Z2169="",$AA2169="")</f>
        <v>0</v>
      </c>
      <c r="AH2169" s="21" t="str">
        <f t="shared" si="441"/>
        <v/>
      </c>
      <c r="AI2169" s="43" t="str">
        <f ca="1">IF(NOT($AC2169),"",IF(OR($B2169="",$C2169="",$E2169="",$F2169=""),"Preencha descrição, categoria, tipo e unidade.",IF(AND($B2169&lt;&gt;"",OR(LEFT($C2169,1)="1",LEFT($C2169,1)="2"),$D2169=""),"Informe a prática de restauração para itens diretos.",IF(AND($D2169&lt;&gt;"",NOT(OR(LEFT($C2169,1)="1",LEFT($C2169,1)="2"))),"Custos indiretos não devem pertencer a uma prática específica.",IF(AND($D2169&lt;&gt;"",COUNTIF(' PROJETO'!$B$14:$B$16,$D2169)=0),"Prática de restauração inválida ou não cadastrada.",IF(IF($D2169="",FALSE(),IF(COUNTIF(' PROJETO'!$B$14:$B$16,$D2169)=0,FALSE(),IFERROR(INDEX(' PROJETO'!$C$14:$C$16,MATCH($D2169,' PROJETO'!$B$14:$B$16,0))&lt;&gt;"Sim",FALSE()))),"A prática informada no item não foi selecionada na aba Projeto.",IF(AND(MAX($I2169,$L2169,$O2169,$R2169,$U2169,$X2169)&gt;'CONFG.  LISTAS'!$F$4,NOT(OR($Z2169&lt;&gt;"",$AA2169&lt;&gt;""))),"Memorial de cálculo ou anexo obrigatório não informado para item acima do limite.",IF(OR(AND($G2169&lt;&gt;"",$H2169&lt;&gt;"",OR($G2169&lt;=0,$H2169&lt;=0)),AND($J2169&lt;&gt;"",$K2169&lt;&gt;"",OR($J2169&lt;=0,$K2169&lt;=0)),AND($M2169&lt;&gt;"",$N2169&lt;&gt;"",OR($M2169&lt;=0,$N2169&lt;=0)),AND($P2169&lt;&gt;"",$Q2169&lt;&gt;"",OR($P2169&lt;=0,$Q2169&lt;=0)),AND($S2169&lt;&gt;"",$T2169&lt;&gt;"",OR($S2169&lt;=0,$T2169&lt;=0)),AND($V2169&lt;&gt;"",$W2169&lt;&gt;"",OR($V2169&lt;=0,$W2169&lt;=0))),"Revise os valores informados: valor unitário e quantidade devem ser maiores que zero.",IF(OR(AND($G2169="",$H2169&lt;&gt;""),AND($G2169&lt;&gt;"",$H2169=""),AND($J2169="",$K2169&lt;&gt;""),AND($J2169&lt;&gt;"",$K2169=""),AND($M2169="",$N2169&lt;&gt;""),AND($M2169&lt;&gt;"",$N2169=""),AND($P2169="",$Q2169&lt;&gt;""),AND($P2169&lt;&gt;"",$Q2169=""),AND($S2169="",$T2169&lt;&gt;""),AND($S2169&lt;&gt;"",$T2169=""),AND($V2169="",$W2169&lt;&gt;""),AND($V2169&lt;&gt;"",$W2169="")),"Há ano preenchido parcialmente: "&amp;TRIM(IF(AND($G2169="",$H2169&lt;&gt;""),"Ano 1 (falta valor unitário); ","")&amp;IF(AND($G2169&lt;&gt;"",$H2169=""),"Ano 1 (falta quantidade); ","")&amp;IF(AND($J2169="",$K2169&lt;&gt;""),"Ano 2 (falta valor unitário); ","")&amp;IF(AND($J2169&lt;&gt;"",$K2169=""),"Ano 2 (falta quantidade); ","")&amp;IF(AND($M2169="",$N2169&lt;&gt;""),"Ano 3 (falta valor unitário); ","")&amp;IF(AND($M2169&lt;&gt;"",$N2169=""),"Ano 3 (falta quantidade); ","")&amp;IF(AND($P2169="",$Q2169&lt;&gt;""),"Ano 4 (falta valor unitário); ","")&amp;IF(AND($P2169&lt;&gt;"",$Q2169=""),"Ano 4 (falta quantidade); ","")&amp;IF(AND($S2169="",$T2169&lt;&gt;""),"Ano 5 (falta valor unitário); ","")&amp;IF(AND($S2169&lt;&gt;"",$T2169=""),"Ano 5 (falta quantidade); ","")&amp;IF(AND($V2169="",$W2169&lt;&gt;""),"Ano 6 (falta valor unitário); ","")&amp;IF(AND($V2169&lt;&gt;"",$W2169=""),"Ano 6 (falta quantidade); ","")), IF(NOT(OR(AND($G2169&lt;&gt;"",$H2169&lt;&gt;""),AND($J2169&lt;&gt;"",$K2169&lt;&gt;""),AND($M2169&lt;&gt;"",$N2169&lt;&gt;""),AND($P2169&lt;&gt;"",$Q2169&lt;&gt;""),AND($S2169&lt;&gt;"",$T2169&lt;&gt;""),AND($V2169&lt;&gt;"",$W2169&lt;&gt;""))),"Informe pelo menos um ano completo com valor unitário e quantidade.",IF(AND($C2169&lt;&gt;"",$E2169&lt;&gt;"",LEFT(TRIM($C2169),1)&lt;&gt;LEFT(TRIM($E2169),1)),"Categoria e tipo estão incompatíveis.",IF(IF(OR($E2169="",$F2169=""),FALSE(),IFERROR(COUNTIF(INDIRECT("UNITS_"&amp;SUBSTITUTE(LEFT($E2169,FIND(" ",$E2169&amp;" ")-1),".","_")),$F2169)=0,TRUE())),"Unidade incompatível com o tipo selecionado.",IF(OR(AND(ISNUMBER(SEARCH("comunic",LOWER($B2169))),LEFT($E2169,3)&lt;&gt;"4.4"),AND(ISNUMBER(SEARCH("monitor",LOWER($B2169))),NOT(OR(LEFT($E2169,3)="1.5",LEFT($E2169,3)="2.5")))),"Revise a classificação do item conforme as regras de preenchimento.",IF(AND($B2169&lt;&gt;"",OR(ISNUMBER(SEARCH("outro",LOWER($B2169))),ISNUMBER(SEARCH("divers",LOWER($B2169))),ISNUMBER(SEARCH("kit",LOWER($B2169))),ISNUMBER(SEARCH("ferrament",LOWER($B2169))),ISNUMBER(SEARCH("epi",LOWER($B2169)))),NOT(OR($Z2169&lt;&gt;"",$AA2169&lt;&gt;""))),"Descrição muito genérica: detalhe melhor o item e registre o racional no memorial ou em anexo.",IF(AND($Y2169=0,$B2169&lt;&gt;"",OR($G2169&lt;&gt;"",$H2169&lt;&gt;"",$J2169&lt;&gt;"",$K2169&lt;&gt;"",$M2169&lt;&gt;"",$N2169&lt;&gt;"",$P2169&lt;&gt;"",$Q2169&lt;&gt;"",$S2169&lt;&gt;"",$T2169&lt;&gt;"",$V2169&lt;&gt;"",$W2169&lt;&gt;"")),"O item possui dados lançados, mas o total está zerado. Revise os valores informados.","")))))))))))))))</f>
        <v/>
      </c>
    </row>
    <row r="2170" spans="1:35" ht="14.25" customHeight="1" x14ac:dyDescent="0.25">
      <c r="A2170" s="57" t="str">
        <f t="shared" si="429"/>
        <v/>
      </c>
      <c r="B2170" s="58"/>
      <c r="C2170" s="58"/>
      <c r="D2170" s="58"/>
      <c r="E2170" s="58"/>
      <c r="F2170" s="58"/>
      <c r="G2170" s="269"/>
      <c r="H2170" s="59"/>
      <c r="I2170" s="273">
        <f t="shared" si="430"/>
        <v>0</v>
      </c>
      <c r="J2170" s="269"/>
      <c r="K2170" s="59"/>
      <c r="L2170" s="270">
        <f t="shared" si="431"/>
        <v>0</v>
      </c>
      <c r="M2170" s="269"/>
      <c r="N2170" s="59"/>
      <c r="O2170" s="270">
        <f t="shared" si="432"/>
        <v>0</v>
      </c>
      <c r="P2170" s="269"/>
      <c r="Q2170" s="59"/>
      <c r="R2170" s="271">
        <f t="shared" si="433"/>
        <v>0</v>
      </c>
      <c r="S2170" s="269"/>
      <c r="T2170" s="59"/>
      <c r="U2170" s="270">
        <f t="shared" si="434"/>
        <v>0</v>
      </c>
      <c r="V2170" s="269"/>
      <c r="W2170" s="59"/>
      <c r="X2170" s="270">
        <f t="shared" si="435"/>
        <v>0</v>
      </c>
      <c r="Y2170" s="270">
        <f t="shared" si="436"/>
        <v>0</v>
      </c>
      <c r="Z2170" s="58"/>
      <c r="AA2170" s="58"/>
      <c r="AB2170" s="60" t="str">
        <f t="shared" si="437"/>
        <v/>
      </c>
      <c r="AC2170" s="21" t="b">
        <f t="shared" si="438"/>
        <v>0</v>
      </c>
      <c r="AD2170" s="21" t="b">
        <f t="shared" si="439"/>
        <v>0</v>
      </c>
      <c r="AE2170" s="21" t="b">
        <f t="shared" si="440"/>
        <v>0</v>
      </c>
      <c r="AF2170" s="21" t="b">
        <f ca="1">OR(AND($AC2170,NOT($AD2170)),AND($AC2170,OR(AND($G2170="",$H2170&lt;&gt;""),AND($G2170&lt;&gt;"",$H2170=""),AND($J2170="",$K2170&lt;&gt;""),AND($J2170&lt;&gt;"",$K2170=""),AND($M2170="",$N2170&lt;&gt;""),AND($M2170&lt;&gt;"",$N2170=""),AND($P2170="",$Q2170&lt;&gt;""),AND($P2170&lt;&gt;"",$Q2170=""),AND($S2170="",$T2170&lt;&gt;""),AND($S2170&lt;&gt;"",$T2170=""),AND($V2170="",$W2170&lt;&gt;""),AND($V2170&lt;&gt;"",$W2170=""))),AND($C2170&lt;&gt;"",$E2170&lt;&gt;"",LEFT(TRIM($C2170),1)&lt;&gt;LEFT(TRIM($E2170),1)),IF(OR($E2170="",$F2170=""),FALSE(),IFERROR(COUNTIF(INDIRECT("UNITS_"&amp;SUBSTITUTE(LEFT($E2170,FIND(" ",$E2170&amp;" ")-1),".","_")),$F2170)=0,TRUE())),AND($B2170&lt;&gt;"",OR(ISNUMBER(SEARCH("outro",LOWER($B2170))),ISNUMBER(SEARCH("divers",LOWER($B2170))),ISNUMBER(SEARCH("etc",LOWER($B2170))))),OR(AND(ISNUMBER(SEARCH("comunic",LOWER($B2170))),LEFT($E2170,3)&lt;&gt;"4.4"),AND(ISNUMBER(SEARCH("monitor",LOWER($B2170))),NOT(OR(LEFT($E2170,3)="1.5",LEFT($E2170,3)="2.5")))),AND($B2170&lt;&gt;"",OR(LEFT($C2170,1)="1",LEFT($C2170,1)="2"),$D2170=""),AND($D2170&lt;&gt;"",NOT(OR(LEFT($C2170,1)="1",LEFT($C2170,1)="2"))),AND($D2170&lt;&gt;"",COUNTIF(' PROJETO'!$B$14:$B$16,$D2170)=0),IF($D2170="",FALSE(),IF(COUNTIF(' PROJETO'!$B$14:$B$16,$D2170)=0,FALSE(),IFERROR(INDEX(' PROJETO'!$C$14:$C$16,MATCH($D2170,' PROJETO'!$B$14:$B$16,0))&lt;&gt;"Sim",FALSE()))))</f>
        <v>0</v>
      </c>
      <c r="AG2170" s="21" t="b">
        <f>AND($AC2170,$Y2170&gt;'CONFG.  LISTAS'!$F$4,$Z2170="",$AA2170="")</f>
        <v>0</v>
      </c>
      <c r="AH2170" s="21" t="str">
        <f t="shared" si="441"/>
        <v/>
      </c>
      <c r="AI2170" s="43" t="str">
        <f ca="1">IF(NOT($AC2170),"",IF(OR($B2170="",$C2170="",$E2170="",$F2170=""),"Preencha descrição, categoria, tipo e unidade.",IF(AND($B2170&lt;&gt;"",OR(LEFT($C2170,1)="1",LEFT($C2170,1)="2"),$D2170=""),"Informe a prática de restauração para itens diretos.",IF(AND($D2170&lt;&gt;"",NOT(OR(LEFT($C2170,1)="1",LEFT($C2170,1)="2"))),"Custos indiretos não devem pertencer a uma prática específica.",IF(AND($D2170&lt;&gt;"",COUNTIF(' PROJETO'!$B$14:$B$16,$D2170)=0),"Prática de restauração inválida ou não cadastrada.",IF(IF($D2170="",FALSE(),IF(COUNTIF(' PROJETO'!$B$14:$B$16,$D2170)=0,FALSE(),IFERROR(INDEX(' PROJETO'!$C$14:$C$16,MATCH($D2170,' PROJETO'!$B$14:$B$16,0))&lt;&gt;"Sim",FALSE()))),"A prática informada no item não foi selecionada na aba Projeto.",IF(AND(MAX($I2170,$L2170,$O2170,$R2170,$U2170,$X2170)&gt;'CONFG.  LISTAS'!$F$4,NOT(OR($Z2170&lt;&gt;"",$AA2170&lt;&gt;""))),"Memorial de cálculo ou anexo obrigatório não informado para item acima do limite.",IF(OR(AND($G2170&lt;&gt;"",$H2170&lt;&gt;"",OR($G2170&lt;=0,$H2170&lt;=0)),AND($J2170&lt;&gt;"",$K2170&lt;&gt;"",OR($J2170&lt;=0,$K2170&lt;=0)),AND($M2170&lt;&gt;"",$N2170&lt;&gt;"",OR($M2170&lt;=0,$N2170&lt;=0)),AND($P2170&lt;&gt;"",$Q2170&lt;&gt;"",OR($P2170&lt;=0,$Q2170&lt;=0)),AND($S2170&lt;&gt;"",$T2170&lt;&gt;"",OR($S2170&lt;=0,$T2170&lt;=0)),AND($V2170&lt;&gt;"",$W2170&lt;&gt;"",OR($V2170&lt;=0,$W2170&lt;=0))),"Revise os valores informados: valor unitário e quantidade devem ser maiores que zero.",IF(OR(AND($G2170="",$H2170&lt;&gt;""),AND($G2170&lt;&gt;"",$H2170=""),AND($J2170="",$K2170&lt;&gt;""),AND($J2170&lt;&gt;"",$K2170=""),AND($M2170="",$N2170&lt;&gt;""),AND($M2170&lt;&gt;"",$N2170=""),AND($P2170="",$Q2170&lt;&gt;""),AND($P2170&lt;&gt;"",$Q2170=""),AND($S2170="",$T2170&lt;&gt;""),AND($S2170&lt;&gt;"",$T2170=""),AND($V2170="",$W2170&lt;&gt;""),AND($V2170&lt;&gt;"",$W2170="")),"Há ano preenchido parcialmente: "&amp;TRIM(IF(AND($G2170="",$H2170&lt;&gt;""),"Ano 1 (falta valor unitário); ","")&amp;IF(AND($G2170&lt;&gt;"",$H2170=""),"Ano 1 (falta quantidade); ","")&amp;IF(AND($J2170="",$K2170&lt;&gt;""),"Ano 2 (falta valor unitário); ","")&amp;IF(AND($J2170&lt;&gt;"",$K2170=""),"Ano 2 (falta quantidade); ","")&amp;IF(AND($M2170="",$N2170&lt;&gt;""),"Ano 3 (falta valor unitário); ","")&amp;IF(AND($M2170&lt;&gt;"",$N2170=""),"Ano 3 (falta quantidade); ","")&amp;IF(AND($P2170="",$Q2170&lt;&gt;""),"Ano 4 (falta valor unitário); ","")&amp;IF(AND($P2170&lt;&gt;"",$Q2170=""),"Ano 4 (falta quantidade); ","")&amp;IF(AND($S2170="",$T2170&lt;&gt;""),"Ano 5 (falta valor unitário); ","")&amp;IF(AND($S2170&lt;&gt;"",$T2170=""),"Ano 5 (falta quantidade); ","")&amp;IF(AND($V2170="",$W2170&lt;&gt;""),"Ano 6 (falta valor unitário); ","")&amp;IF(AND($V2170&lt;&gt;"",$W2170=""),"Ano 6 (falta quantidade); ","")), IF(NOT(OR(AND($G2170&lt;&gt;"",$H2170&lt;&gt;""),AND($J2170&lt;&gt;"",$K2170&lt;&gt;""),AND($M2170&lt;&gt;"",$N2170&lt;&gt;""),AND($P2170&lt;&gt;"",$Q2170&lt;&gt;""),AND($S2170&lt;&gt;"",$T2170&lt;&gt;""),AND($V2170&lt;&gt;"",$W2170&lt;&gt;""))),"Informe pelo menos um ano completo com valor unitário e quantidade.",IF(AND($C2170&lt;&gt;"",$E2170&lt;&gt;"",LEFT(TRIM($C2170),1)&lt;&gt;LEFT(TRIM($E2170),1)),"Categoria e tipo estão incompatíveis.",IF(IF(OR($E2170="",$F2170=""),FALSE(),IFERROR(COUNTIF(INDIRECT("UNITS_"&amp;SUBSTITUTE(LEFT($E2170,FIND(" ",$E2170&amp;" ")-1),".","_")),$F2170)=0,TRUE())),"Unidade incompatível com o tipo selecionado.",IF(OR(AND(ISNUMBER(SEARCH("comunic",LOWER($B2170))),LEFT($E2170,3)&lt;&gt;"4.4"),AND(ISNUMBER(SEARCH("monitor",LOWER($B2170))),NOT(OR(LEFT($E2170,3)="1.5",LEFT($E2170,3)="2.5")))),"Revise a classificação do item conforme as regras de preenchimento.",IF(AND($B2170&lt;&gt;"",OR(ISNUMBER(SEARCH("outro",LOWER($B2170))),ISNUMBER(SEARCH("divers",LOWER($B2170))),ISNUMBER(SEARCH("kit",LOWER($B2170))),ISNUMBER(SEARCH("ferrament",LOWER($B2170))),ISNUMBER(SEARCH("epi",LOWER($B2170)))),NOT(OR($Z2170&lt;&gt;"",$AA2170&lt;&gt;""))),"Descrição muito genérica: detalhe melhor o item e registre o racional no memorial ou em anexo.",IF(AND($Y2170=0,$B2170&lt;&gt;"",OR($G2170&lt;&gt;"",$H2170&lt;&gt;"",$J2170&lt;&gt;"",$K2170&lt;&gt;"",$M2170&lt;&gt;"",$N2170&lt;&gt;"",$P2170&lt;&gt;"",$Q2170&lt;&gt;"",$S2170&lt;&gt;"",$T2170&lt;&gt;"",$V2170&lt;&gt;"",$W2170&lt;&gt;"")),"O item possui dados lançados, mas o total está zerado. Revise os valores informados.","")))))))))))))))</f>
        <v/>
      </c>
    </row>
    <row r="2171" spans="1:35" ht="14.25" customHeight="1" x14ac:dyDescent="0.25">
      <c r="A2171" s="57" t="str">
        <f t="shared" si="429"/>
        <v/>
      </c>
      <c r="B2171" s="61"/>
      <c r="C2171" s="61"/>
      <c r="D2171" s="58"/>
      <c r="E2171" s="61"/>
      <c r="F2171" s="61"/>
      <c r="G2171" s="272"/>
      <c r="H2171" s="62"/>
      <c r="I2171" s="273">
        <f t="shared" si="430"/>
        <v>0</v>
      </c>
      <c r="J2171" s="272"/>
      <c r="K2171" s="62"/>
      <c r="L2171" s="270">
        <f t="shared" si="431"/>
        <v>0</v>
      </c>
      <c r="M2171" s="272"/>
      <c r="N2171" s="62"/>
      <c r="O2171" s="270">
        <f t="shared" si="432"/>
        <v>0</v>
      </c>
      <c r="P2171" s="272"/>
      <c r="Q2171" s="62"/>
      <c r="R2171" s="271">
        <f t="shared" si="433"/>
        <v>0</v>
      </c>
      <c r="S2171" s="272"/>
      <c r="T2171" s="62"/>
      <c r="U2171" s="270">
        <f t="shared" si="434"/>
        <v>0</v>
      </c>
      <c r="V2171" s="272"/>
      <c r="W2171" s="62"/>
      <c r="X2171" s="270">
        <f t="shared" si="435"/>
        <v>0</v>
      </c>
      <c r="Y2171" s="270">
        <f t="shared" si="436"/>
        <v>0</v>
      </c>
      <c r="Z2171" s="61"/>
      <c r="AA2171" s="61"/>
      <c r="AB2171" s="60" t="str">
        <f t="shared" si="437"/>
        <v/>
      </c>
      <c r="AC2171" s="21" t="b">
        <f t="shared" si="438"/>
        <v>0</v>
      </c>
      <c r="AD2171" s="21" t="b">
        <f t="shared" si="439"/>
        <v>0</v>
      </c>
      <c r="AE2171" s="21" t="b">
        <f t="shared" si="440"/>
        <v>0</v>
      </c>
      <c r="AF2171" s="21" t="b">
        <f ca="1">OR(AND($AC2171,NOT($AD2171)),AND($AC2171,OR(AND($G2171="",$H2171&lt;&gt;""),AND($G2171&lt;&gt;"",$H2171=""),AND($J2171="",$K2171&lt;&gt;""),AND($J2171&lt;&gt;"",$K2171=""),AND($M2171="",$N2171&lt;&gt;""),AND($M2171&lt;&gt;"",$N2171=""),AND($P2171="",$Q2171&lt;&gt;""),AND($P2171&lt;&gt;"",$Q2171=""),AND($S2171="",$T2171&lt;&gt;""),AND($S2171&lt;&gt;"",$T2171=""),AND($V2171="",$W2171&lt;&gt;""),AND($V2171&lt;&gt;"",$W2171=""))),AND($C2171&lt;&gt;"",$E2171&lt;&gt;"",LEFT(TRIM($C2171),1)&lt;&gt;LEFT(TRIM($E2171),1)),IF(OR($E2171="",$F2171=""),FALSE(),IFERROR(COUNTIF(INDIRECT("UNITS_"&amp;SUBSTITUTE(LEFT($E2171,FIND(" ",$E2171&amp;" ")-1),".","_")),$F2171)=0,TRUE())),AND($B2171&lt;&gt;"",OR(ISNUMBER(SEARCH("outro",LOWER($B2171))),ISNUMBER(SEARCH("divers",LOWER($B2171))),ISNUMBER(SEARCH("etc",LOWER($B2171))))),OR(AND(ISNUMBER(SEARCH("comunic",LOWER($B2171))),LEFT($E2171,3)&lt;&gt;"4.4"),AND(ISNUMBER(SEARCH("monitor",LOWER($B2171))),NOT(OR(LEFT($E2171,3)="1.5",LEFT($E2171,3)="2.5")))),AND($B2171&lt;&gt;"",OR(LEFT($C2171,1)="1",LEFT($C2171,1)="2"),$D2171=""),AND($D2171&lt;&gt;"",NOT(OR(LEFT($C2171,1)="1",LEFT($C2171,1)="2"))),AND($D2171&lt;&gt;"",COUNTIF(' PROJETO'!$B$14:$B$16,$D2171)=0),IF($D2171="",FALSE(),IF(COUNTIF(' PROJETO'!$B$14:$B$16,$D2171)=0,FALSE(),IFERROR(INDEX(' PROJETO'!$C$14:$C$16,MATCH($D2171,' PROJETO'!$B$14:$B$16,0))&lt;&gt;"Sim",FALSE()))))</f>
        <v>0</v>
      </c>
      <c r="AG2171" s="21" t="b">
        <f>AND($AC2171,$Y2171&gt;'CONFG.  LISTAS'!$F$4,$Z2171="",$AA2171="")</f>
        <v>0</v>
      </c>
      <c r="AH2171" s="21" t="str">
        <f t="shared" si="441"/>
        <v/>
      </c>
      <c r="AI2171" s="43" t="str">
        <f ca="1">IF(NOT($AC2171),"",IF(OR($B2171="",$C2171="",$E2171="",$F2171=""),"Preencha descrição, categoria, tipo e unidade.",IF(AND($B2171&lt;&gt;"",OR(LEFT($C2171,1)="1",LEFT($C2171,1)="2"),$D2171=""),"Informe a prática de restauração para itens diretos.",IF(AND($D2171&lt;&gt;"",NOT(OR(LEFT($C2171,1)="1",LEFT($C2171,1)="2"))),"Custos indiretos não devem pertencer a uma prática específica.",IF(AND($D2171&lt;&gt;"",COUNTIF(' PROJETO'!$B$14:$B$16,$D2171)=0),"Prática de restauração inválida ou não cadastrada.",IF(IF($D2171="",FALSE(),IF(COUNTIF(' PROJETO'!$B$14:$B$16,$D2171)=0,FALSE(),IFERROR(INDEX(' PROJETO'!$C$14:$C$16,MATCH($D2171,' PROJETO'!$B$14:$B$16,0))&lt;&gt;"Sim",FALSE()))),"A prática informada no item não foi selecionada na aba Projeto.",IF(AND(MAX($I2171,$L2171,$O2171,$R2171,$U2171,$X2171)&gt;'CONFG.  LISTAS'!$F$4,NOT(OR($Z2171&lt;&gt;"",$AA2171&lt;&gt;""))),"Memorial de cálculo ou anexo obrigatório não informado para item acima do limite.",IF(OR(AND($G2171&lt;&gt;"",$H2171&lt;&gt;"",OR($G2171&lt;=0,$H2171&lt;=0)),AND($J2171&lt;&gt;"",$K2171&lt;&gt;"",OR($J2171&lt;=0,$K2171&lt;=0)),AND($M2171&lt;&gt;"",$N2171&lt;&gt;"",OR($M2171&lt;=0,$N2171&lt;=0)),AND($P2171&lt;&gt;"",$Q2171&lt;&gt;"",OR($P2171&lt;=0,$Q2171&lt;=0)),AND($S2171&lt;&gt;"",$T2171&lt;&gt;"",OR($S2171&lt;=0,$T2171&lt;=0)),AND($V2171&lt;&gt;"",$W2171&lt;&gt;"",OR($V2171&lt;=0,$W2171&lt;=0))),"Revise os valores informados: valor unitário e quantidade devem ser maiores que zero.",IF(OR(AND($G2171="",$H2171&lt;&gt;""),AND($G2171&lt;&gt;"",$H2171=""),AND($J2171="",$K2171&lt;&gt;""),AND($J2171&lt;&gt;"",$K2171=""),AND($M2171="",$N2171&lt;&gt;""),AND($M2171&lt;&gt;"",$N2171=""),AND($P2171="",$Q2171&lt;&gt;""),AND($P2171&lt;&gt;"",$Q2171=""),AND($S2171="",$T2171&lt;&gt;""),AND($S2171&lt;&gt;"",$T2171=""),AND($V2171="",$W2171&lt;&gt;""),AND($V2171&lt;&gt;"",$W2171="")),"Há ano preenchido parcialmente: "&amp;TRIM(IF(AND($G2171="",$H2171&lt;&gt;""),"Ano 1 (falta valor unitário); ","")&amp;IF(AND($G2171&lt;&gt;"",$H2171=""),"Ano 1 (falta quantidade); ","")&amp;IF(AND($J2171="",$K2171&lt;&gt;""),"Ano 2 (falta valor unitário); ","")&amp;IF(AND($J2171&lt;&gt;"",$K2171=""),"Ano 2 (falta quantidade); ","")&amp;IF(AND($M2171="",$N2171&lt;&gt;""),"Ano 3 (falta valor unitário); ","")&amp;IF(AND($M2171&lt;&gt;"",$N2171=""),"Ano 3 (falta quantidade); ","")&amp;IF(AND($P2171="",$Q2171&lt;&gt;""),"Ano 4 (falta valor unitário); ","")&amp;IF(AND($P2171&lt;&gt;"",$Q2171=""),"Ano 4 (falta quantidade); ","")&amp;IF(AND($S2171="",$T2171&lt;&gt;""),"Ano 5 (falta valor unitário); ","")&amp;IF(AND($S2171&lt;&gt;"",$T2171=""),"Ano 5 (falta quantidade); ","")&amp;IF(AND($V2171="",$W2171&lt;&gt;""),"Ano 6 (falta valor unitário); ","")&amp;IF(AND($V2171&lt;&gt;"",$W2171=""),"Ano 6 (falta quantidade); ","")), IF(NOT(OR(AND($G2171&lt;&gt;"",$H2171&lt;&gt;""),AND($J2171&lt;&gt;"",$K2171&lt;&gt;""),AND($M2171&lt;&gt;"",$N2171&lt;&gt;""),AND($P2171&lt;&gt;"",$Q2171&lt;&gt;""),AND($S2171&lt;&gt;"",$T2171&lt;&gt;""),AND($V2171&lt;&gt;"",$W2171&lt;&gt;""))),"Informe pelo menos um ano completo com valor unitário e quantidade.",IF(AND($C2171&lt;&gt;"",$E2171&lt;&gt;"",LEFT(TRIM($C2171),1)&lt;&gt;LEFT(TRIM($E2171),1)),"Categoria e tipo estão incompatíveis.",IF(IF(OR($E2171="",$F2171=""),FALSE(),IFERROR(COUNTIF(INDIRECT("UNITS_"&amp;SUBSTITUTE(LEFT($E2171,FIND(" ",$E2171&amp;" ")-1),".","_")),$F2171)=0,TRUE())),"Unidade incompatível com o tipo selecionado.",IF(OR(AND(ISNUMBER(SEARCH("comunic",LOWER($B2171))),LEFT($E2171,3)&lt;&gt;"4.4"),AND(ISNUMBER(SEARCH("monitor",LOWER($B2171))),NOT(OR(LEFT($E2171,3)="1.5",LEFT($E2171,3)="2.5")))),"Revise a classificação do item conforme as regras de preenchimento.",IF(AND($B2171&lt;&gt;"",OR(ISNUMBER(SEARCH("outro",LOWER($B2171))),ISNUMBER(SEARCH("divers",LOWER($B2171))),ISNUMBER(SEARCH("kit",LOWER($B2171))),ISNUMBER(SEARCH("ferrament",LOWER($B2171))),ISNUMBER(SEARCH("epi",LOWER($B2171)))),NOT(OR($Z2171&lt;&gt;"",$AA2171&lt;&gt;""))),"Descrição muito genérica: detalhe melhor o item e registre o racional no memorial ou em anexo.",IF(AND($Y2171=0,$B2171&lt;&gt;"",OR($G2171&lt;&gt;"",$H2171&lt;&gt;"",$J2171&lt;&gt;"",$K2171&lt;&gt;"",$M2171&lt;&gt;"",$N2171&lt;&gt;"",$P2171&lt;&gt;"",$Q2171&lt;&gt;"",$S2171&lt;&gt;"",$T2171&lt;&gt;"",$V2171&lt;&gt;"",$W2171&lt;&gt;"")),"O item possui dados lançados, mas o total está zerado. Revise os valores informados.","")))))))))))))))</f>
        <v/>
      </c>
    </row>
    <row r="2172" spans="1:35" ht="14.25" customHeight="1" x14ac:dyDescent="0.25">
      <c r="A2172" s="57" t="str">
        <f t="shared" si="429"/>
        <v/>
      </c>
      <c r="B2172" s="58"/>
      <c r="C2172" s="58"/>
      <c r="D2172" s="58"/>
      <c r="E2172" s="58"/>
      <c r="F2172" s="58"/>
      <c r="G2172" s="269"/>
      <c r="H2172" s="59"/>
      <c r="I2172" s="273">
        <f t="shared" si="430"/>
        <v>0</v>
      </c>
      <c r="J2172" s="269"/>
      <c r="K2172" s="59"/>
      <c r="L2172" s="270">
        <f t="shared" si="431"/>
        <v>0</v>
      </c>
      <c r="M2172" s="269"/>
      <c r="N2172" s="59"/>
      <c r="O2172" s="270">
        <f t="shared" si="432"/>
        <v>0</v>
      </c>
      <c r="P2172" s="269"/>
      <c r="Q2172" s="59"/>
      <c r="R2172" s="271">
        <f t="shared" si="433"/>
        <v>0</v>
      </c>
      <c r="S2172" s="269"/>
      <c r="T2172" s="59"/>
      <c r="U2172" s="270">
        <f t="shared" si="434"/>
        <v>0</v>
      </c>
      <c r="V2172" s="269"/>
      <c r="W2172" s="59"/>
      <c r="X2172" s="270">
        <f t="shared" si="435"/>
        <v>0</v>
      </c>
      <c r="Y2172" s="270">
        <f t="shared" si="436"/>
        <v>0</v>
      </c>
      <c r="Z2172" s="58"/>
      <c r="AA2172" s="58"/>
      <c r="AB2172" s="60" t="str">
        <f t="shared" si="437"/>
        <v/>
      </c>
      <c r="AC2172" s="21" t="b">
        <f t="shared" si="438"/>
        <v>0</v>
      </c>
      <c r="AD2172" s="21" t="b">
        <f t="shared" si="439"/>
        <v>0</v>
      </c>
      <c r="AE2172" s="21" t="b">
        <f t="shared" si="440"/>
        <v>0</v>
      </c>
      <c r="AF2172" s="21" t="b">
        <f ca="1">OR(AND($AC2172,NOT($AD2172)),AND($AC2172,OR(AND($G2172="",$H2172&lt;&gt;""),AND($G2172&lt;&gt;"",$H2172=""),AND($J2172="",$K2172&lt;&gt;""),AND($J2172&lt;&gt;"",$K2172=""),AND($M2172="",$N2172&lt;&gt;""),AND($M2172&lt;&gt;"",$N2172=""),AND($P2172="",$Q2172&lt;&gt;""),AND($P2172&lt;&gt;"",$Q2172=""),AND($S2172="",$T2172&lt;&gt;""),AND($S2172&lt;&gt;"",$T2172=""),AND($V2172="",$W2172&lt;&gt;""),AND($V2172&lt;&gt;"",$W2172=""))),AND($C2172&lt;&gt;"",$E2172&lt;&gt;"",LEFT(TRIM($C2172),1)&lt;&gt;LEFT(TRIM($E2172),1)),IF(OR($E2172="",$F2172=""),FALSE(),IFERROR(COUNTIF(INDIRECT("UNITS_"&amp;SUBSTITUTE(LEFT($E2172,FIND(" ",$E2172&amp;" ")-1),".","_")),$F2172)=0,TRUE())),AND($B2172&lt;&gt;"",OR(ISNUMBER(SEARCH("outro",LOWER($B2172))),ISNUMBER(SEARCH("divers",LOWER($B2172))),ISNUMBER(SEARCH("etc",LOWER($B2172))))),OR(AND(ISNUMBER(SEARCH("comunic",LOWER($B2172))),LEFT($E2172,3)&lt;&gt;"4.4"),AND(ISNUMBER(SEARCH("monitor",LOWER($B2172))),NOT(OR(LEFT($E2172,3)="1.5",LEFT($E2172,3)="2.5")))),AND($B2172&lt;&gt;"",OR(LEFT($C2172,1)="1",LEFT($C2172,1)="2"),$D2172=""),AND($D2172&lt;&gt;"",NOT(OR(LEFT($C2172,1)="1",LEFT($C2172,1)="2"))),AND($D2172&lt;&gt;"",COUNTIF(' PROJETO'!$B$14:$B$16,$D2172)=0),IF($D2172="",FALSE(),IF(COUNTIF(' PROJETO'!$B$14:$B$16,$D2172)=0,FALSE(),IFERROR(INDEX(' PROJETO'!$C$14:$C$16,MATCH($D2172,' PROJETO'!$B$14:$B$16,0))&lt;&gt;"Sim",FALSE()))))</f>
        <v>0</v>
      </c>
      <c r="AG2172" s="21" t="b">
        <f>AND($AC2172,$Y2172&gt;'CONFG.  LISTAS'!$F$4,$Z2172="",$AA2172="")</f>
        <v>0</v>
      </c>
      <c r="AH2172" s="21" t="str">
        <f t="shared" si="441"/>
        <v/>
      </c>
      <c r="AI2172" s="43" t="str">
        <f ca="1">IF(NOT($AC2172),"",IF(OR($B2172="",$C2172="",$E2172="",$F2172=""),"Preencha descrição, categoria, tipo e unidade.",IF(AND($B2172&lt;&gt;"",OR(LEFT($C2172,1)="1",LEFT($C2172,1)="2"),$D2172=""),"Informe a prática de restauração para itens diretos.",IF(AND($D2172&lt;&gt;"",NOT(OR(LEFT($C2172,1)="1",LEFT($C2172,1)="2"))),"Custos indiretos não devem pertencer a uma prática específica.",IF(AND($D2172&lt;&gt;"",COUNTIF(' PROJETO'!$B$14:$B$16,$D2172)=0),"Prática de restauração inválida ou não cadastrada.",IF(IF($D2172="",FALSE(),IF(COUNTIF(' PROJETO'!$B$14:$B$16,$D2172)=0,FALSE(),IFERROR(INDEX(' PROJETO'!$C$14:$C$16,MATCH($D2172,' PROJETO'!$B$14:$B$16,0))&lt;&gt;"Sim",FALSE()))),"A prática informada no item não foi selecionada na aba Projeto.",IF(AND(MAX($I2172,$L2172,$O2172,$R2172,$U2172,$X2172)&gt;'CONFG.  LISTAS'!$F$4,NOT(OR($Z2172&lt;&gt;"",$AA2172&lt;&gt;""))),"Memorial de cálculo ou anexo obrigatório não informado para item acima do limite.",IF(OR(AND($G2172&lt;&gt;"",$H2172&lt;&gt;"",OR($G2172&lt;=0,$H2172&lt;=0)),AND($J2172&lt;&gt;"",$K2172&lt;&gt;"",OR($J2172&lt;=0,$K2172&lt;=0)),AND($M2172&lt;&gt;"",$N2172&lt;&gt;"",OR($M2172&lt;=0,$N2172&lt;=0)),AND($P2172&lt;&gt;"",$Q2172&lt;&gt;"",OR($P2172&lt;=0,$Q2172&lt;=0)),AND($S2172&lt;&gt;"",$T2172&lt;&gt;"",OR($S2172&lt;=0,$T2172&lt;=0)),AND($V2172&lt;&gt;"",$W2172&lt;&gt;"",OR($V2172&lt;=0,$W2172&lt;=0))),"Revise os valores informados: valor unitário e quantidade devem ser maiores que zero.",IF(OR(AND($G2172="",$H2172&lt;&gt;""),AND($G2172&lt;&gt;"",$H2172=""),AND($J2172="",$K2172&lt;&gt;""),AND($J2172&lt;&gt;"",$K2172=""),AND($M2172="",$N2172&lt;&gt;""),AND($M2172&lt;&gt;"",$N2172=""),AND($P2172="",$Q2172&lt;&gt;""),AND($P2172&lt;&gt;"",$Q2172=""),AND($S2172="",$T2172&lt;&gt;""),AND($S2172&lt;&gt;"",$T2172=""),AND($V2172="",$W2172&lt;&gt;""),AND($V2172&lt;&gt;"",$W2172="")),"Há ano preenchido parcialmente: "&amp;TRIM(IF(AND($G2172="",$H2172&lt;&gt;""),"Ano 1 (falta valor unitário); ","")&amp;IF(AND($G2172&lt;&gt;"",$H2172=""),"Ano 1 (falta quantidade); ","")&amp;IF(AND($J2172="",$K2172&lt;&gt;""),"Ano 2 (falta valor unitário); ","")&amp;IF(AND($J2172&lt;&gt;"",$K2172=""),"Ano 2 (falta quantidade); ","")&amp;IF(AND($M2172="",$N2172&lt;&gt;""),"Ano 3 (falta valor unitário); ","")&amp;IF(AND($M2172&lt;&gt;"",$N2172=""),"Ano 3 (falta quantidade); ","")&amp;IF(AND($P2172="",$Q2172&lt;&gt;""),"Ano 4 (falta valor unitário); ","")&amp;IF(AND($P2172&lt;&gt;"",$Q2172=""),"Ano 4 (falta quantidade); ","")&amp;IF(AND($S2172="",$T2172&lt;&gt;""),"Ano 5 (falta valor unitário); ","")&amp;IF(AND($S2172&lt;&gt;"",$T2172=""),"Ano 5 (falta quantidade); ","")&amp;IF(AND($V2172="",$W2172&lt;&gt;""),"Ano 6 (falta valor unitário); ","")&amp;IF(AND($V2172&lt;&gt;"",$W2172=""),"Ano 6 (falta quantidade); ","")), IF(NOT(OR(AND($G2172&lt;&gt;"",$H2172&lt;&gt;""),AND($J2172&lt;&gt;"",$K2172&lt;&gt;""),AND($M2172&lt;&gt;"",$N2172&lt;&gt;""),AND($P2172&lt;&gt;"",$Q2172&lt;&gt;""),AND($S2172&lt;&gt;"",$T2172&lt;&gt;""),AND($V2172&lt;&gt;"",$W2172&lt;&gt;""))),"Informe pelo menos um ano completo com valor unitário e quantidade.",IF(AND($C2172&lt;&gt;"",$E2172&lt;&gt;"",LEFT(TRIM($C2172),1)&lt;&gt;LEFT(TRIM($E2172),1)),"Categoria e tipo estão incompatíveis.",IF(IF(OR($E2172="",$F2172=""),FALSE(),IFERROR(COUNTIF(INDIRECT("UNITS_"&amp;SUBSTITUTE(LEFT($E2172,FIND(" ",$E2172&amp;" ")-1),".","_")),$F2172)=0,TRUE())),"Unidade incompatível com o tipo selecionado.",IF(OR(AND(ISNUMBER(SEARCH("comunic",LOWER($B2172))),LEFT($E2172,3)&lt;&gt;"4.4"),AND(ISNUMBER(SEARCH("monitor",LOWER($B2172))),NOT(OR(LEFT($E2172,3)="1.5",LEFT($E2172,3)="2.5")))),"Revise a classificação do item conforme as regras de preenchimento.",IF(AND($B2172&lt;&gt;"",OR(ISNUMBER(SEARCH("outro",LOWER($B2172))),ISNUMBER(SEARCH("divers",LOWER($B2172))),ISNUMBER(SEARCH("kit",LOWER($B2172))),ISNUMBER(SEARCH("ferrament",LOWER($B2172))),ISNUMBER(SEARCH("epi",LOWER($B2172)))),NOT(OR($Z2172&lt;&gt;"",$AA2172&lt;&gt;""))),"Descrição muito genérica: detalhe melhor o item e registre o racional no memorial ou em anexo.",IF(AND($Y2172=0,$B2172&lt;&gt;"",OR($G2172&lt;&gt;"",$H2172&lt;&gt;"",$J2172&lt;&gt;"",$K2172&lt;&gt;"",$M2172&lt;&gt;"",$N2172&lt;&gt;"",$P2172&lt;&gt;"",$Q2172&lt;&gt;"",$S2172&lt;&gt;"",$T2172&lt;&gt;"",$V2172&lt;&gt;"",$W2172&lt;&gt;"")),"O item possui dados lançados, mas o total está zerado. Revise os valores informados.","")))))))))))))))</f>
        <v/>
      </c>
    </row>
    <row r="2173" spans="1:35" ht="14.25" customHeight="1" x14ac:dyDescent="0.25">
      <c r="A2173" s="57" t="str">
        <f t="shared" si="429"/>
        <v/>
      </c>
      <c r="B2173" s="61"/>
      <c r="C2173" s="61"/>
      <c r="D2173" s="58"/>
      <c r="E2173" s="61"/>
      <c r="F2173" s="61"/>
      <c r="G2173" s="272"/>
      <c r="H2173" s="62"/>
      <c r="I2173" s="273">
        <f t="shared" si="430"/>
        <v>0</v>
      </c>
      <c r="J2173" s="272"/>
      <c r="K2173" s="62"/>
      <c r="L2173" s="270">
        <f t="shared" si="431"/>
        <v>0</v>
      </c>
      <c r="M2173" s="272"/>
      <c r="N2173" s="62"/>
      <c r="O2173" s="270">
        <f t="shared" si="432"/>
        <v>0</v>
      </c>
      <c r="P2173" s="272"/>
      <c r="Q2173" s="62"/>
      <c r="R2173" s="271">
        <f t="shared" si="433"/>
        <v>0</v>
      </c>
      <c r="S2173" s="272"/>
      <c r="T2173" s="62"/>
      <c r="U2173" s="270">
        <f t="shared" si="434"/>
        <v>0</v>
      </c>
      <c r="V2173" s="272"/>
      <c r="W2173" s="62"/>
      <c r="X2173" s="270">
        <f t="shared" si="435"/>
        <v>0</v>
      </c>
      <c r="Y2173" s="270">
        <f t="shared" si="436"/>
        <v>0</v>
      </c>
      <c r="Z2173" s="61"/>
      <c r="AA2173" s="61"/>
      <c r="AB2173" s="60" t="str">
        <f t="shared" si="437"/>
        <v/>
      </c>
      <c r="AC2173" s="21" t="b">
        <f t="shared" si="438"/>
        <v>0</v>
      </c>
      <c r="AD2173" s="21" t="b">
        <f t="shared" si="439"/>
        <v>0</v>
      </c>
      <c r="AE2173" s="21" t="b">
        <f t="shared" si="440"/>
        <v>0</v>
      </c>
      <c r="AF2173" s="21" t="b">
        <f ca="1">OR(AND($AC2173,NOT($AD2173)),AND($AC2173,OR(AND($G2173="",$H2173&lt;&gt;""),AND($G2173&lt;&gt;"",$H2173=""),AND($J2173="",$K2173&lt;&gt;""),AND($J2173&lt;&gt;"",$K2173=""),AND($M2173="",$N2173&lt;&gt;""),AND($M2173&lt;&gt;"",$N2173=""),AND($P2173="",$Q2173&lt;&gt;""),AND($P2173&lt;&gt;"",$Q2173=""),AND($S2173="",$T2173&lt;&gt;""),AND($S2173&lt;&gt;"",$T2173=""),AND($V2173="",$W2173&lt;&gt;""),AND($V2173&lt;&gt;"",$W2173=""))),AND($C2173&lt;&gt;"",$E2173&lt;&gt;"",LEFT(TRIM($C2173),1)&lt;&gt;LEFT(TRIM($E2173),1)),IF(OR($E2173="",$F2173=""),FALSE(),IFERROR(COUNTIF(INDIRECT("UNITS_"&amp;SUBSTITUTE(LEFT($E2173,FIND(" ",$E2173&amp;" ")-1),".","_")),$F2173)=0,TRUE())),AND($B2173&lt;&gt;"",OR(ISNUMBER(SEARCH("outro",LOWER($B2173))),ISNUMBER(SEARCH("divers",LOWER($B2173))),ISNUMBER(SEARCH("etc",LOWER($B2173))))),OR(AND(ISNUMBER(SEARCH("comunic",LOWER($B2173))),LEFT($E2173,3)&lt;&gt;"4.4"),AND(ISNUMBER(SEARCH("monitor",LOWER($B2173))),NOT(OR(LEFT($E2173,3)="1.5",LEFT($E2173,3)="2.5")))),AND($B2173&lt;&gt;"",OR(LEFT($C2173,1)="1",LEFT($C2173,1)="2"),$D2173=""),AND($D2173&lt;&gt;"",NOT(OR(LEFT($C2173,1)="1",LEFT($C2173,1)="2"))),AND($D2173&lt;&gt;"",COUNTIF(' PROJETO'!$B$14:$B$16,$D2173)=0),IF($D2173="",FALSE(),IF(COUNTIF(' PROJETO'!$B$14:$B$16,$D2173)=0,FALSE(),IFERROR(INDEX(' PROJETO'!$C$14:$C$16,MATCH($D2173,' PROJETO'!$B$14:$B$16,0))&lt;&gt;"Sim",FALSE()))))</f>
        <v>0</v>
      </c>
      <c r="AG2173" s="21" t="b">
        <f>AND($AC2173,$Y2173&gt;'CONFG.  LISTAS'!$F$4,$Z2173="",$AA2173="")</f>
        <v>0</v>
      </c>
      <c r="AH2173" s="21" t="str">
        <f t="shared" si="441"/>
        <v/>
      </c>
      <c r="AI2173" s="43" t="str">
        <f ca="1">IF(NOT($AC2173),"",IF(OR($B2173="",$C2173="",$E2173="",$F2173=""),"Preencha descrição, categoria, tipo e unidade.",IF(AND($B2173&lt;&gt;"",OR(LEFT($C2173,1)="1",LEFT($C2173,1)="2"),$D2173=""),"Informe a prática de restauração para itens diretos.",IF(AND($D2173&lt;&gt;"",NOT(OR(LEFT($C2173,1)="1",LEFT($C2173,1)="2"))),"Custos indiretos não devem pertencer a uma prática específica.",IF(AND($D2173&lt;&gt;"",COUNTIF(' PROJETO'!$B$14:$B$16,$D2173)=0),"Prática de restauração inválida ou não cadastrada.",IF(IF($D2173="",FALSE(),IF(COUNTIF(' PROJETO'!$B$14:$B$16,$D2173)=0,FALSE(),IFERROR(INDEX(' PROJETO'!$C$14:$C$16,MATCH($D2173,' PROJETO'!$B$14:$B$16,0))&lt;&gt;"Sim",FALSE()))),"A prática informada no item não foi selecionada na aba Projeto.",IF(AND(MAX($I2173,$L2173,$O2173,$R2173,$U2173,$X2173)&gt;'CONFG.  LISTAS'!$F$4,NOT(OR($Z2173&lt;&gt;"",$AA2173&lt;&gt;""))),"Memorial de cálculo ou anexo obrigatório não informado para item acima do limite.",IF(OR(AND($G2173&lt;&gt;"",$H2173&lt;&gt;"",OR($G2173&lt;=0,$H2173&lt;=0)),AND($J2173&lt;&gt;"",$K2173&lt;&gt;"",OR($J2173&lt;=0,$K2173&lt;=0)),AND($M2173&lt;&gt;"",$N2173&lt;&gt;"",OR($M2173&lt;=0,$N2173&lt;=0)),AND($P2173&lt;&gt;"",$Q2173&lt;&gt;"",OR($P2173&lt;=0,$Q2173&lt;=0)),AND($S2173&lt;&gt;"",$T2173&lt;&gt;"",OR($S2173&lt;=0,$T2173&lt;=0)),AND($V2173&lt;&gt;"",$W2173&lt;&gt;"",OR($V2173&lt;=0,$W2173&lt;=0))),"Revise os valores informados: valor unitário e quantidade devem ser maiores que zero.",IF(OR(AND($G2173="",$H2173&lt;&gt;""),AND($G2173&lt;&gt;"",$H2173=""),AND($J2173="",$K2173&lt;&gt;""),AND($J2173&lt;&gt;"",$K2173=""),AND($M2173="",$N2173&lt;&gt;""),AND($M2173&lt;&gt;"",$N2173=""),AND($P2173="",$Q2173&lt;&gt;""),AND($P2173&lt;&gt;"",$Q2173=""),AND($S2173="",$T2173&lt;&gt;""),AND($S2173&lt;&gt;"",$T2173=""),AND($V2173="",$W2173&lt;&gt;""),AND($V2173&lt;&gt;"",$W2173="")),"Há ano preenchido parcialmente: "&amp;TRIM(IF(AND($G2173="",$H2173&lt;&gt;""),"Ano 1 (falta valor unitário); ","")&amp;IF(AND($G2173&lt;&gt;"",$H2173=""),"Ano 1 (falta quantidade); ","")&amp;IF(AND($J2173="",$K2173&lt;&gt;""),"Ano 2 (falta valor unitário); ","")&amp;IF(AND($J2173&lt;&gt;"",$K2173=""),"Ano 2 (falta quantidade); ","")&amp;IF(AND($M2173="",$N2173&lt;&gt;""),"Ano 3 (falta valor unitário); ","")&amp;IF(AND($M2173&lt;&gt;"",$N2173=""),"Ano 3 (falta quantidade); ","")&amp;IF(AND($P2173="",$Q2173&lt;&gt;""),"Ano 4 (falta valor unitário); ","")&amp;IF(AND($P2173&lt;&gt;"",$Q2173=""),"Ano 4 (falta quantidade); ","")&amp;IF(AND($S2173="",$T2173&lt;&gt;""),"Ano 5 (falta valor unitário); ","")&amp;IF(AND($S2173&lt;&gt;"",$T2173=""),"Ano 5 (falta quantidade); ","")&amp;IF(AND($V2173="",$W2173&lt;&gt;""),"Ano 6 (falta valor unitário); ","")&amp;IF(AND($V2173&lt;&gt;"",$W2173=""),"Ano 6 (falta quantidade); ","")), IF(NOT(OR(AND($G2173&lt;&gt;"",$H2173&lt;&gt;""),AND($J2173&lt;&gt;"",$K2173&lt;&gt;""),AND($M2173&lt;&gt;"",$N2173&lt;&gt;""),AND($P2173&lt;&gt;"",$Q2173&lt;&gt;""),AND($S2173&lt;&gt;"",$T2173&lt;&gt;""),AND($V2173&lt;&gt;"",$W2173&lt;&gt;""))),"Informe pelo menos um ano completo com valor unitário e quantidade.",IF(AND($C2173&lt;&gt;"",$E2173&lt;&gt;"",LEFT(TRIM($C2173),1)&lt;&gt;LEFT(TRIM($E2173),1)),"Categoria e tipo estão incompatíveis.",IF(IF(OR($E2173="",$F2173=""),FALSE(),IFERROR(COUNTIF(INDIRECT("UNITS_"&amp;SUBSTITUTE(LEFT($E2173,FIND(" ",$E2173&amp;" ")-1),".","_")),$F2173)=0,TRUE())),"Unidade incompatível com o tipo selecionado.",IF(OR(AND(ISNUMBER(SEARCH("comunic",LOWER($B2173))),LEFT($E2173,3)&lt;&gt;"4.4"),AND(ISNUMBER(SEARCH("monitor",LOWER($B2173))),NOT(OR(LEFT($E2173,3)="1.5",LEFT($E2173,3)="2.5")))),"Revise a classificação do item conforme as regras de preenchimento.",IF(AND($B2173&lt;&gt;"",OR(ISNUMBER(SEARCH("outro",LOWER($B2173))),ISNUMBER(SEARCH("divers",LOWER($B2173))),ISNUMBER(SEARCH("kit",LOWER($B2173))),ISNUMBER(SEARCH("ferrament",LOWER($B2173))),ISNUMBER(SEARCH("epi",LOWER($B2173)))),NOT(OR($Z2173&lt;&gt;"",$AA2173&lt;&gt;""))),"Descrição muito genérica: detalhe melhor o item e registre o racional no memorial ou em anexo.",IF(AND($Y2173=0,$B2173&lt;&gt;"",OR($G2173&lt;&gt;"",$H2173&lt;&gt;"",$J2173&lt;&gt;"",$K2173&lt;&gt;"",$M2173&lt;&gt;"",$N2173&lt;&gt;"",$P2173&lt;&gt;"",$Q2173&lt;&gt;"",$S2173&lt;&gt;"",$T2173&lt;&gt;"",$V2173&lt;&gt;"",$W2173&lt;&gt;"")),"O item possui dados lançados, mas o total está zerado. Revise os valores informados.","")))))))))))))))</f>
        <v/>
      </c>
    </row>
    <row r="2174" spans="1:35" ht="14.25" customHeight="1" x14ac:dyDescent="0.25">
      <c r="A2174" s="57" t="str">
        <f t="shared" si="429"/>
        <v/>
      </c>
      <c r="B2174" s="58"/>
      <c r="C2174" s="58"/>
      <c r="D2174" s="58"/>
      <c r="E2174" s="58"/>
      <c r="F2174" s="58"/>
      <c r="G2174" s="269"/>
      <c r="H2174" s="59"/>
      <c r="I2174" s="273">
        <f t="shared" si="430"/>
        <v>0</v>
      </c>
      <c r="J2174" s="269"/>
      <c r="K2174" s="59"/>
      <c r="L2174" s="270">
        <f t="shared" si="431"/>
        <v>0</v>
      </c>
      <c r="M2174" s="269"/>
      <c r="N2174" s="59"/>
      <c r="O2174" s="270">
        <f t="shared" si="432"/>
        <v>0</v>
      </c>
      <c r="P2174" s="269"/>
      <c r="Q2174" s="59"/>
      <c r="R2174" s="271">
        <f t="shared" si="433"/>
        <v>0</v>
      </c>
      <c r="S2174" s="269"/>
      <c r="T2174" s="59"/>
      <c r="U2174" s="270">
        <f t="shared" si="434"/>
        <v>0</v>
      </c>
      <c r="V2174" s="269"/>
      <c r="W2174" s="59"/>
      <c r="X2174" s="270">
        <f t="shared" si="435"/>
        <v>0</v>
      </c>
      <c r="Y2174" s="270">
        <f t="shared" si="436"/>
        <v>0</v>
      </c>
      <c r="Z2174" s="58"/>
      <c r="AA2174" s="58"/>
      <c r="AB2174" s="60" t="str">
        <f t="shared" si="437"/>
        <v/>
      </c>
      <c r="AC2174" s="21" t="b">
        <f t="shared" si="438"/>
        <v>0</v>
      </c>
      <c r="AD2174" s="21" t="b">
        <f t="shared" si="439"/>
        <v>0</v>
      </c>
      <c r="AE2174" s="21" t="b">
        <f t="shared" si="440"/>
        <v>0</v>
      </c>
      <c r="AF2174" s="21" t="b">
        <f ca="1">OR(AND($AC2174,NOT($AD2174)),AND($AC2174,OR(AND($G2174="",$H2174&lt;&gt;""),AND($G2174&lt;&gt;"",$H2174=""),AND($J2174="",$K2174&lt;&gt;""),AND($J2174&lt;&gt;"",$K2174=""),AND($M2174="",$N2174&lt;&gt;""),AND($M2174&lt;&gt;"",$N2174=""),AND($P2174="",$Q2174&lt;&gt;""),AND($P2174&lt;&gt;"",$Q2174=""),AND($S2174="",$T2174&lt;&gt;""),AND($S2174&lt;&gt;"",$T2174=""),AND($V2174="",$W2174&lt;&gt;""),AND($V2174&lt;&gt;"",$W2174=""))),AND($C2174&lt;&gt;"",$E2174&lt;&gt;"",LEFT(TRIM($C2174),1)&lt;&gt;LEFT(TRIM($E2174),1)),IF(OR($E2174="",$F2174=""),FALSE(),IFERROR(COUNTIF(INDIRECT("UNITS_"&amp;SUBSTITUTE(LEFT($E2174,FIND(" ",$E2174&amp;" ")-1),".","_")),$F2174)=0,TRUE())),AND($B2174&lt;&gt;"",OR(ISNUMBER(SEARCH("outro",LOWER($B2174))),ISNUMBER(SEARCH("divers",LOWER($B2174))),ISNUMBER(SEARCH("etc",LOWER($B2174))))),OR(AND(ISNUMBER(SEARCH("comunic",LOWER($B2174))),LEFT($E2174,3)&lt;&gt;"4.4"),AND(ISNUMBER(SEARCH("monitor",LOWER($B2174))),NOT(OR(LEFT($E2174,3)="1.5",LEFT($E2174,3)="2.5")))),AND($B2174&lt;&gt;"",OR(LEFT($C2174,1)="1",LEFT($C2174,1)="2"),$D2174=""),AND($D2174&lt;&gt;"",NOT(OR(LEFT($C2174,1)="1",LEFT($C2174,1)="2"))),AND($D2174&lt;&gt;"",COUNTIF(' PROJETO'!$B$14:$B$16,$D2174)=0),IF($D2174="",FALSE(),IF(COUNTIF(' PROJETO'!$B$14:$B$16,$D2174)=0,FALSE(),IFERROR(INDEX(' PROJETO'!$C$14:$C$16,MATCH($D2174,' PROJETO'!$B$14:$B$16,0))&lt;&gt;"Sim",FALSE()))))</f>
        <v>0</v>
      </c>
      <c r="AG2174" s="21" t="b">
        <f>AND($AC2174,$Y2174&gt;'CONFG.  LISTAS'!$F$4,$Z2174="",$AA2174="")</f>
        <v>0</v>
      </c>
      <c r="AH2174" s="21" t="str">
        <f t="shared" si="441"/>
        <v/>
      </c>
      <c r="AI2174" s="43" t="str">
        <f ca="1">IF(NOT($AC2174),"",IF(OR($B2174="",$C2174="",$E2174="",$F2174=""),"Preencha descrição, categoria, tipo e unidade.",IF(AND($B2174&lt;&gt;"",OR(LEFT($C2174,1)="1",LEFT($C2174,1)="2"),$D2174=""),"Informe a prática de restauração para itens diretos.",IF(AND($D2174&lt;&gt;"",NOT(OR(LEFT($C2174,1)="1",LEFT($C2174,1)="2"))),"Custos indiretos não devem pertencer a uma prática específica.",IF(AND($D2174&lt;&gt;"",COUNTIF(' PROJETO'!$B$14:$B$16,$D2174)=0),"Prática de restauração inválida ou não cadastrada.",IF(IF($D2174="",FALSE(),IF(COUNTIF(' PROJETO'!$B$14:$B$16,$D2174)=0,FALSE(),IFERROR(INDEX(' PROJETO'!$C$14:$C$16,MATCH($D2174,' PROJETO'!$B$14:$B$16,0))&lt;&gt;"Sim",FALSE()))),"A prática informada no item não foi selecionada na aba Projeto.",IF(AND(MAX($I2174,$L2174,$O2174,$R2174,$U2174,$X2174)&gt;'CONFG.  LISTAS'!$F$4,NOT(OR($Z2174&lt;&gt;"",$AA2174&lt;&gt;""))),"Memorial de cálculo ou anexo obrigatório não informado para item acima do limite.",IF(OR(AND($G2174&lt;&gt;"",$H2174&lt;&gt;"",OR($G2174&lt;=0,$H2174&lt;=0)),AND($J2174&lt;&gt;"",$K2174&lt;&gt;"",OR($J2174&lt;=0,$K2174&lt;=0)),AND($M2174&lt;&gt;"",$N2174&lt;&gt;"",OR($M2174&lt;=0,$N2174&lt;=0)),AND($P2174&lt;&gt;"",$Q2174&lt;&gt;"",OR($P2174&lt;=0,$Q2174&lt;=0)),AND($S2174&lt;&gt;"",$T2174&lt;&gt;"",OR($S2174&lt;=0,$T2174&lt;=0)),AND($V2174&lt;&gt;"",$W2174&lt;&gt;"",OR($V2174&lt;=0,$W2174&lt;=0))),"Revise os valores informados: valor unitário e quantidade devem ser maiores que zero.",IF(OR(AND($G2174="",$H2174&lt;&gt;""),AND($G2174&lt;&gt;"",$H2174=""),AND($J2174="",$K2174&lt;&gt;""),AND($J2174&lt;&gt;"",$K2174=""),AND($M2174="",$N2174&lt;&gt;""),AND($M2174&lt;&gt;"",$N2174=""),AND($P2174="",$Q2174&lt;&gt;""),AND($P2174&lt;&gt;"",$Q2174=""),AND($S2174="",$T2174&lt;&gt;""),AND($S2174&lt;&gt;"",$T2174=""),AND($V2174="",$W2174&lt;&gt;""),AND($V2174&lt;&gt;"",$W2174="")),"Há ano preenchido parcialmente: "&amp;TRIM(IF(AND($G2174="",$H2174&lt;&gt;""),"Ano 1 (falta valor unitário); ","")&amp;IF(AND($G2174&lt;&gt;"",$H2174=""),"Ano 1 (falta quantidade); ","")&amp;IF(AND($J2174="",$K2174&lt;&gt;""),"Ano 2 (falta valor unitário); ","")&amp;IF(AND($J2174&lt;&gt;"",$K2174=""),"Ano 2 (falta quantidade); ","")&amp;IF(AND($M2174="",$N2174&lt;&gt;""),"Ano 3 (falta valor unitário); ","")&amp;IF(AND($M2174&lt;&gt;"",$N2174=""),"Ano 3 (falta quantidade); ","")&amp;IF(AND($P2174="",$Q2174&lt;&gt;""),"Ano 4 (falta valor unitário); ","")&amp;IF(AND($P2174&lt;&gt;"",$Q2174=""),"Ano 4 (falta quantidade); ","")&amp;IF(AND($S2174="",$T2174&lt;&gt;""),"Ano 5 (falta valor unitário); ","")&amp;IF(AND($S2174&lt;&gt;"",$T2174=""),"Ano 5 (falta quantidade); ","")&amp;IF(AND($V2174="",$W2174&lt;&gt;""),"Ano 6 (falta valor unitário); ","")&amp;IF(AND($V2174&lt;&gt;"",$W2174=""),"Ano 6 (falta quantidade); ","")), IF(NOT(OR(AND($G2174&lt;&gt;"",$H2174&lt;&gt;""),AND($J2174&lt;&gt;"",$K2174&lt;&gt;""),AND($M2174&lt;&gt;"",$N2174&lt;&gt;""),AND($P2174&lt;&gt;"",$Q2174&lt;&gt;""),AND($S2174&lt;&gt;"",$T2174&lt;&gt;""),AND($V2174&lt;&gt;"",$W2174&lt;&gt;""))),"Informe pelo menos um ano completo com valor unitário e quantidade.",IF(AND($C2174&lt;&gt;"",$E2174&lt;&gt;"",LEFT(TRIM($C2174),1)&lt;&gt;LEFT(TRIM($E2174),1)),"Categoria e tipo estão incompatíveis.",IF(IF(OR($E2174="",$F2174=""),FALSE(),IFERROR(COUNTIF(INDIRECT("UNITS_"&amp;SUBSTITUTE(LEFT($E2174,FIND(" ",$E2174&amp;" ")-1),".","_")),$F2174)=0,TRUE())),"Unidade incompatível com o tipo selecionado.",IF(OR(AND(ISNUMBER(SEARCH("comunic",LOWER($B2174))),LEFT($E2174,3)&lt;&gt;"4.4"),AND(ISNUMBER(SEARCH("monitor",LOWER($B2174))),NOT(OR(LEFT($E2174,3)="1.5",LEFT($E2174,3)="2.5")))),"Revise a classificação do item conforme as regras de preenchimento.",IF(AND($B2174&lt;&gt;"",OR(ISNUMBER(SEARCH("outro",LOWER($B2174))),ISNUMBER(SEARCH("divers",LOWER($B2174))),ISNUMBER(SEARCH("kit",LOWER($B2174))),ISNUMBER(SEARCH("ferrament",LOWER($B2174))),ISNUMBER(SEARCH("epi",LOWER($B2174)))),NOT(OR($Z2174&lt;&gt;"",$AA2174&lt;&gt;""))),"Descrição muito genérica: detalhe melhor o item e registre o racional no memorial ou em anexo.",IF(AND($Y2174=0,$B2174&lt;&gt;"",OR($G2174&lt;&gt;"",$H2174&lt;&gt;"",$J2174&lt;&gt;"",$K2174&lt;&gt;"",$M2174&lt;&gt;"",$N2174&lt;&gt;"",$P2174&lt;&gt;"",$Q2174&lt;&gt;"",$S2174&lt;&gt;"",$T2174&lt;&gt;"",$V2174&lt;&gt;"",$W2174&lt;&gt;"")),"O item possui dados lançados, mas o total está zerado. Revise os valores informados.","")))))))))))))))</f>
        <v/>
      </c>
    </row>
    <row r="2175" spans="1:35" ht="14.25" customHeight="1" x14ac:dyDescent="0.25">
      <c r="A2175" s="57" t="str">
        <f t="shared" si="429"/>
        <v/>
      </c>
      <c r="B2175" s="61"/>
      <c r="C2175" s="61"/>
      <c r="D2175" s="58"/>
      <c r="E2175" s="61"/>
      <c r="F2175" s="61"/>
      <c r="G2175" s="272"/>
      <c r="H2175" s="62"/>
      <c r="I2175" s="273">
        <f t="shared" si="430"/>
        <v>0</v>
      </c>
      <c r="J2175" s="272"/>
      <c r="K2175" s="62"/>
      <c r="L2175" s="270">
        <f t="shared" si="431"/>
        <v>0</v>
      </c>
      <c r="M2175" s="272"/>
      <c r="N2175" s="62"/>
      <c r="O2175" s="270">
        <f t="shared" si="432"/>
        <v>0</v>
      </c>
      <c r="P2175" s="272"/>
      <c r="Q2175" s="62"/>
      <c r="R2175" s="271">
        <f t="shared" si="433"/>
        <v>0</v>
      </c>
      <c r="S2175" s="272"/>
      <c r="T2175" s="62"/>
      <c r="U2175" s="270">
        <f t="shared" si="434"/>
        <v>0</v>
      </c>
      <c r="V2175" s="272"/>
      <c r="W2175" s="62"/>
      <c r="X2175" s="270">
        <f t="shared" si="435"/>
        <v>0</v>
      </c>
      <c r="Y2175" s="270">
        <f t="shared" si="436"/>
        <v>0</v>
      </c>
      <c r="Z2175" s="61"/>
      <c r="AA2175" s="61"/>
      <c r="AB2175" s="60" t="str">
        <f t="shared" si="437"/>
        <v/>
      </c>
      <c r="AC2175" s="21" t="b">
        <f t="shared" si="438"/>
        <v>0</v>
      </c>
      <c r="AD2175" s="21" t="b">
        <f t="shared" si="439"/>
        <v>0</v>
      </c>
      <c r="AE2175" s="21" t="b">
        <f t="shared" si="440"/>
        <v>0</v>
      </c>
      <c r="AF2175" s="21" t="b">
        <f ca="1">OR(AND($AC2175,NOT($AD2175)),AND($AC2175,OR(AND($G2175="",$H2175&lt;&gt;""),AND($G2175&lt;&gt;"",$H2175=""),AND($J2175="",$K2175&lt;&gt;""),AND($J2175&lt;&gt;"",$K2175=""),AND($M2175="",$N2175&lt;&gt;""),AND($M2175&lt;&gt;"",$N2175=""),AND($P2175="",$Q2175&lt;&gt;""),AND($P2175&lt;&gt;"",$Q2175=""),AND($S2175="",$T2175&lt;&gt;""),AND($S2175&lt;&gt;"",$T2175=""),AND($V2175="",$W2175&lt;&gt;""),AND($V2175&lt;&gt;"",$W2175=""))),AND($C2175&lt;&gt;"",$E2175&lt;&gt;"",LEFT(TRIM($C2175),1)&lt;&gt;LEFT(TRIM($E2175),1)),IF(OR($E2175="",$F2175=""),FALSE(),IFERROR(COUNTIF(INDIRECT("UNITS_"&amp;SUBSTITUTE(LEFT($E2175,FIND(" ",$E2175&amp;" ")-1),".","_")),$F2175)=0,TRUE())),AND($B2175&lt;&gt;"",OR(ISNUMBER(SEARCH("outro",LOWER($B2175))),ISNUMBER(SEARCH("divers",LOWER($B2175))),ISNUMBER(SEARCH("etc",LOWER($B2175))))),OR(AND(ISNUMBER(SEARCH("comunic",LOWER($B2175))),LEFT($E2175,3)&lt;&gt;"4.4"),AND(ISNUMBER(SEARCH("monitor",LOWER($B2175))),NOT(OR(LEFT($E2175,3)="1.5",LEFT($E2175,3)="2.5")))),AND($B2175&lt;&gt;"",OR(LEFT($C2175,1)="1",LEFT($C2175,1)="2"),$D2175=""),AND($D2175&lt;&gt;"",NOT(OR(LEFT($C2175,1)="1",LEFT($C2175,1)="2"))),AND($D2175&lt;&gt;"",COUNTIF(' PROJETO'!$B$14:$B$16,$D2175)=0),IF($D2175="",FALSE(),IF(COUNTIF(' PROJETO'!$B$14:$B$16,$D2175)=0,FALSE(),IFERROR(INDEX(' PROJETO'!$C$14:$C$16,MATCH($D2175,' PROJETO'!$B$14:$B$16,0))&lt;&gt;"Sim",FALSE()))))</f>
        <v>0</v>
      </c>
      <c r="AG2175" s="21" t="b">
        <f>AND($AC2175,$Y2175&gt;'CONFG.  LISTAS'!$F$4,$Z2175="",$AA2175="")</f>
        <v>0</v>
      </c>
      <c r="AH2175" s="21" t="str">
        <f t="shared" si="441"/>
        <v/>
      </c>
      <c r="AI2175" s="43" t="str">
        <f ca="1">IF(NOT($AC2175),"",IF(OR($B2175="",$C2175="",$E2175="",$F2175=""),"Preencha descrição, categoria, tipo e unidade.",IF(AND($B2175&lt;&gt;"",OR(LEFT($C2175,1)="1",LEFT($C2175,1)="2"),$D2175=""),"Informe a prática de restauração para itens diretos.",IF(AND($D2175&lt;&gt;"",NOT(OR(LEFT($C2175,1)="1",LEFT($C2175,1)="2"))),"Custos indiretos não devem pertencer a uma prática específica.",IF(AND($D2175&lt;&gt;"",COUNTIF(' PROJETO'!$B$14:$B$16,$D2175)=0),"Prática de restauração inválida ou não cadastrada.",IF(IF($D2175="",FALSE(),IF(COUNTIF(' PROJETO'!$B$14:$B$16,$D2175)=0,FALSE(),IFERROR(INDEX(' PROJETO'!$C$14:$C$16,MATCH($D2175,' PROJETO'!$B$14:$B$16,0))&lt;&gt;"Sim",FALSE()))),"A prática informada no item não foi selecionada na aba Projeto.",IF(AND(MAX($I2175,$L2175,$O2175,$R2175,$U2175,$X2175)&gt;'CONFG.  LISTAS'!$F$4,NOT(OR($Z2175&lt;&gt;"",$AA2175&lt;&gt;""))),"Memorial de cálculo ou anexo obrigatório não informado para item acima do limite.",IF(OR(AND($G2175&lt;&gt;"",$H2175&lt;&gt;"",OR($G2175&lt;=0,$H2175&lt;=0)),AND($J2175&lt;&gt;"",$K2175&lt;&gt;"",OR($J2175&lt;=0,$K2175&lt;=0)),AND($M2175&lt;&gt;"",$N2175&lt;&gt;"",OR($M2175&lt;=0,$N2175&lt;=0)),AND($P2175&lt;&gt;"",$Q2175&lt;&gt;"",OR($P2175&lt;=0,$Q2175&lt;=0)),AND($S2175&lt;&gt;"",$T2175&lt;&gt;"",OR($S2175&lt;=0,$T2175&lt;=0)),AND($V2175&lt;&gt;"",$W2175&lt;&gt;"",OR($V2175&lt;=0,$W2175&lt;=0))),"Revise os valores informados: valor unitário e quantidade devem ser maiores que zero.",IF(OR(AND($G2175="",$H2175&lt;&gt;""),AND($G2175&lt;&gt;"",$H2175=""),AND($J2175="",$K2175&lt;&gt;""),AND($J2175&lt;&gt;"",$K2175=""),AND($M2175="",$N2175&lt;&gt;""),AND($M2175&lt;&gt;"",$N2175=""),AND($P2175="",$Q2175&lt;&gt;""),AND($P2175&lt;&gt;"",$Q2175=""),AND($S2175="",$T2175&lt;&gt;""),AND($S2175&lt;&gt;"",$T2175=""),AND($V2175="",$W2175&lt;&gt;""),AND($V2175&lt;&gt;"",$W2175="")),"Há ano preenchido parcialmente: "&amp;TRIM(IF(AND($G2175="",$H2175&lt;&gt;""),"Ano 1 (falta valor unitário); ","")&amp;IF(AND($G2175&lt;&gt;"",$H2175=""),"Ano 1 (falta quantidade); ","")&amp;IF(AND($J2175="",$K2175&lt;&gt;""),"Ano 2 (falta valor unitário); ","")&amp;IF(AND($J2175&lt;&gt;"",$K2175=""),"Ano 2 (falta quantidade); ","")&amp;IF(AND($M2175="",$N2175&lt;&gt;""),"Ano 3 (falta valor unitário); ","")&amp;IF(AND($M2175&lt;&gt;"",$N2175=""),"Ano 3 (falta quantidade); ","")&amp;IF(AND($P2175="",$Q2175&lt;&gt;""),"Ano 4 (falta valor unitário); ","")&amp;IF(AND($P2175&lt;&gt;"",$Q2175=""),"Ano 4 (falta quantidade); ","")&amp;IF(AND($S2175="",$T2175&lt;&gt;""),"Ano 5 (falta valor unitário); ","")&amp;IF(AND($S2175&lt;&gt;"",$T2175=""),"Ano 5 (falta quantidade); ","")&amp;IF(AND($V2175="",$W2175&lt;&gt;""),"Ano 6 (falta valor unitário); ","")&amp;IF(AND($V2175&lt;&gt;"",$W2175=""),"Ano 6 (falta quantidade); ","")), IF(NOT(OR(AND($G2175&lt;&gt;"",$H2175&lt;&gt;""),AND($J2175&lt;&gt;"",$K2175&lt;&gt;""),AND($M2175&lt;&gt;"",$N2175&lt;&gt;""),AND($P2175&lt;&gt;"",$Q2175&lt;&gt;""),AND($S2175&lt;&gt;"",$T2175&lt;&gt;""),AND($V2175&lt;&gt;"",$W2175&lt;&gt;""))),"Informe pelo menos um ano completo com valor unitário e quantidade.",IF(AND($C2175&lt;&gt;"",$E2175&lt;&gt;"",LEFT(TRIM($C2175),1)&lt;&gt;LEFT(TRIM($E2175),1)),"Categoria e tipo estão incompatíveis.",IF(IF(OR($E2175="",$F2175=""),FALSE(),IFERROR(COUNTIF(INDIRECT("UNITS_"&amp;SUBSTITUTE(LEFT($E2175,FIND(" ",$E2175&amp;" ")-1),".","_")),$F2175)=0,TRUE())),"Unidade incompatível com o tipo selecionado.",IF(OR(AND(ISNUMBER(SEARCH("comunic",LOWER($B2175))),LEFT($E2175,3)&lt;&gt;"4.4"),AND(ISNUMBER(SEARCH("monitor",LOWER($B2175))),NOT(OR(LEFT($E2175,3)="1.5",LEFT($E2175,3)="2.5")))),"Revise a classificação do item conforme as regras de preenchimento.",IF(AND($B2175&lt;&gt;"",OR(ISNUMBER(SEARCH("outro",LOWER($B2175))),ISNUMBER(SEARCH("divers",LOWER($B2175))),ISNUMBER(SEARCH("kit",LOWER($B2175))),ISNUMBER(SEARCH("ferrament",LOWER($B2175))),ISNUMBER(SEARCH("epi",LOWER($B2175)))),NOT(OR($Z2175&lt;&gt;"",$AA2175&lt;&gt;""))),"Descrição muito genérica: detalhe melhor o item e registre o racional no memorial ou em anexo.",IF(AND($Y2175=0,$B2175&lt;&gt;"",OR($G2175&lt;&gt;"",$H2175&lt;&gt;"",$J2175&lt;&gt;"",$K2175&lt;&gt;"",$M2175&lt;&gt;"",$N2175&lt;&gt;"",$P2175&lt;&gt;"",$Q2175&lt;&gt;"",$S2175&lt;&gt;"",$T2175&lt;&gt;"",$V2175&lt;&gt;"",$W2175&lt;&gt;"")),"O item possui dados lançados, mas o total está zerado. Revise os valores informados.","")))))))))))))))</f>
        <v/>
      </c>
    </row>
    <row r="2176" spans="1:35" ht="14.25" customHeight="1" x14ac:dyDescent="0.25">
      <c r="A2176" s="57" t="str">
        <f t="shared" si="429"/>
        <v/>
      </c>
      <c r="B2176" s="58"/>
      <c r="C2176" s="58"/>
      <c r="D2176" s="58"/>
      <c r="E2176" s="58"/>
      <c r="F2176" s="58"/>
      <c r="G2176" s="269"/>
      <c r="H2176" s="59"/>
      <c r="I2176" s="273">
        <f t="shared" si="430"/>
        <v>0</v>
      </c>
      <c r="J2176" s="269"/>
      <c r="K2176" s="59"/>
      <c r="L2176" s="270">
        <f t="shared" si="431"/>
        <v>0</v>
      </c>
      <c r="M2176" s="269"/>
      <c r="N2176" s="59"/>
      <c r="O2176" s="270">
        <f t="shared" si="432"/>
        <v>0</v>
      </c>
      <c r="P2176" s="269"/>
      <c r="Q2176" s="59"/>
      <c r="R2176" s="271">
        <f t="shared" si="433"/>
        <v>0</v>
      </c>
      <c r="S2176" s="269"/>
      <c r="T2176" s="59"/>
      <c r="U2176" s="270">
        <f t="shared" si="434"/>
        <v>0</v>
      </c>
      <c r="V2176" s="269"/>
      <c r="W2176" s="59"/>
      <c r="X2176" s="270">
        <f t="shared" si="435"/>
        <v>0</v>
      </c>
      <c r="Y2176" s="270">
        <f t="shared" si="436"/>
        <v>0</v>
      </c>
      <c r="Z2176" s="58"/>
      <c r="AA2176" s="58"/>
      <c r="AB2176" s="60" t="str">
        <f t="shared" si="437"/>
        <v/>
      </c>
      <c r="AC2176" s="21" t="b">
        <f t="shared" si="438"/>
        <v>0</v>
      </c>
      <c r="AD2176" s="21" t="b">
        <f t="shared" si="439"/>
        <v>0</v>
      </c>
      <c r="AE2176" s="21" t="b">
        <f t="shared" si="440"/>
        <v>0</v>
      </c>
      <c r="AF2176" s="21" t="b">
        <f ca="1">OR(AND($AC2176,NOT($AD2176)),AND($AC2176,OR(AND($G2176="",$H2176&lt;&gt;""),AND($G2176&lt;&gt;"",$H2176=""),AND($J2176="",$K2176&lt;&gt;""),AND($J2176&lt;&gt;"",$K2176=""),AND($M2176="",$N2176&lt;&gt;""),AND($M2176&lt;&gt;"",$N2176=""),AND($P2176="",$Q2176&lt;&gt;""),AND($P2176&lt;&gt;"",$Q2176=""),AND($S2176="",$T2176&lt;&gt;""),AND($S2176&lt;&gt;"",$T2176=""),AND($V2176="",$W2176&lt;&gt;""),AND($V2176&lt;&gt;"",$W2176=""))),AND($C2176&lt;&gt;"",$E2176&lt;&gt;"",LEFT(TRIM($C2176),1)&lt;&gt;LEFT(TRIM($E2176),1)),IF(OR($E2176="",$F2176=""),FALSE(),IFERROR(COUNTIF(INDIRECT("UNITS_"&amp;SUBSTITUTE(LEFT($E2176,FIND(" ",$E2176&amp;" ")-1),".","_")),$F2176)=0,TRUE())),AND($B2176&lt;&gt;"",OR(ISNUMBER(SEARCH("outro",LOWER($B2176))),ISNUMBER(SEARCH("divers",LOWER($B2176))),ISNUMBER(SEARCH("etc",LOWER($B2176))))),OR(AND(ISNUMBER(SEARCH("comunic",LOWER($B2176))),LEFT($E2176,3)&lt;&gt;"4.4"),AND(ISNUMBER(SEARCH("monitor",LOWER($B2176))),NOT(OR(LEFT($E2176,3)="1.5",LEFT($E2176,3)="2.5")))),AND($B2176&lt;&gt;"",OR(LEFT($C2176,1)="1",LEFT($C2176,1)="2"),$D2176=""),AND($D2176&lt;&gt;"",NOT(OR(LEFT($C2176,1)="1",LEFT($C2176,1)="2"))),AND($D2176&lt;&gt;"",COUNTIF(' PROJETO'!$B$14:$B$16,$D2176)=0),IF($D2176="",FALSE(),IF(COUNTIF(' PROJETO'!$B$14:$B$16,$D2176)=0,FALSE(),IFERROR(INDEX(' PROJETO'!$C$14:$C$16,MATCH($D2176,' PROJETO'!$B$14:$B$16,0))&lt;&gt;"Sim",FALSE()))))</f>
        <v>0</v>
      </c>
      <c r="AG2176" s="21" t="b">
        <f>AND($AC2176,$Y2176&gt;'CONFG.  LISTAS'!$F$4,$Z2176="",$AA2176="")</f>
        <v>0</v>
      </c>
      <c r="AH2176" s="21" t="str">
        <f t="shared" si="441"/>
        <v/>
      </c>
      <c r="AI2176" s="43" t="str">
        <f ca="1">IF(NOT($AC2176),"",IF(OR($B2176="",$C2176="",$E2176="",$F2176=""),"Preencha descrição, categoria, tipo e unidade.",IF(AND($B2176&lt;&gt;"",OR(LEFT($C2176,1)="1",LEFT($C2176,1)="2"),$D2176=""),"Informe a prática de restauração para itens diretos.",IF(AND($D2176&lt;&gt;"",NOT(OR(LEFT($C2176,1)="1",LEFT($C2176,1)="2"))),"Custos indiretos não devem pertencer a uma prática específica.",IF(AND($D2176&lt;&gt;"",COUNTIF(' PROJETO'!$B$14:$B$16,$D2176)=0),"Prática de restauração inválida ou não cadastrada.",IF(IF($D2176="",FALSE(),IF(COUNTIF(' PROJETO'!$B$14:$B$16,$D2176)=0,FALSE(),IFERROR(INDEX(' PROJETO'!$C$14:$C$16,MATCH($D2176,' PROJETO'!$B$14:$B$16,0))&lt;&gt;"Sim",FALSE()))),"A prática informada no item não foi selecionada na aba Projeto.",IF(AND(MAX($I2176,$L2176,$O2176,$R2176,$U2176,$X2176)&gt;'CONFG.  LISTAS'!$F$4,NOT(OR($Z2176&lt;&gt;"",$AA2176&lt;&gt;""))),"Memorial de cálculo ou anexo obrigatório não informado para item acima do limite.",IF(OR(AND($G2176&lt;&gt;"",$H2176&lt;&gt;"",OR($G2176&lt;=0,$H2176&lt;=0)),AND($J2176&lt;&gt;"",$K2176&lt;&gt;"",OR($J2176&lt;=0,$K2176&lt;=0)),AND($M2176&lt;&gt;"",$N2176&lt;&gt;"",OR($M2176&lt;=0,$N2176&lt;=0)),AND($P2176&lt;&gt;"",$Q2176&lt;&gt;"",OR($P2176&lt;=0,$Q2176&lt;=0)),AND($S2176&lt;&gt;"",$T2176&lt;&gt;"",OR($S2176&lt;=0,$T2176&lt;=0)),AND($V2176&lt;&gt;"",$W2176&lt;&gt;"",OR($V2176&lt;=0,$W2176&lt;=0))),"Revise os valores informados: valor unitário e quantidade devem ser maiores que zero.",IF(OR(AND($G2176="",$H2176&lt;&gt;""),AND($G2176&lt;&gt;"",$H2176=""),AND($J2176="",$K2176&lt;&gt;""),AND($J2176&lt;&gt;"",$K2176=""),AND($M2176="",$N2176&lt;&gt;""),AND($M2176&lt;&gt;"",$N2176=""),AND($P2176="",$Q2176&lt;&gt;""),AND($P2176&lt;&gt;"",$Q2176=""),AND($S2176="",$T2176&lt;&gt;""),AND($S2176&lt;&gt;"",$T2176=""),AND($V2176="",$W2176&lt;&gt;""),AND($V2176&lt;&gt;"",$W2176="")),"Há ano preenchido parcialmente: "&amp;TRIM(IF(AND($G2176="",$H2176&lt;&gt;""),"Ano 1 (falta valor unitário); ","")&amp;IF(AND($G2176&lt;&gt;"",$H2176=""),"Ano 1 (falta quantidade); ","")&amp;IF(AND($J2176="",$K2176&lt;&gt;""),"Ano 2 (falta valor unitário); ","")&amp;IF(AND($J2176&lt;&gt;"",$K2176=""),"Ano 2 (falta quantidade); ","")&amp;IF(AND($M2176="",$N2176&lt;&gt;""),"Ano 3 (falta valor unitário); ","")&amp;IF(AND($M2176&lt;&gt;"",$N2176=""),"Ano 3 (falta quantidade); ","")&amp;IF(AND($P2176="",$Q2176&lt;&gt;""),"Ano 4 (falta valor unitário); ","")&amp;IF(AND($P2176&lt;&gt;"",$Q2176=""),"Ano 4 (falta quantidade); ","")&amp;IF(AND($S2176="",$T2176&lt;&gt;""),"Ano 5 (falta valor unitário); ","")&amp;IF(AND($S2176&lt;&gt;"",$T2176=""),"Ano 5 (falta quantidade); ","")&amp;IF(AND($V2176="",$W2176&lt;&gt;""),"Ano 6 (falta valor unitário); ","")&amp;IF(AND($V2176&lt;&gt;"",$W2176=""),"Ano 6 (falta quantidade); ","")), IF(NOT(OR(AND($G2176&lt;&gt;"",$H2176&lt;&gt;""),AND($J2176&lt;&gt;"",$K2176&lt;&gt;""),AND($M2176&lt;&gt;"",$N2176&lt;&gt;""),AND($P2176&lt;&gt;"",$Q2176&lt;&gt;""),AND($S2176&lt;&gt;"",$T2176&lt;&gt;""),AND($V2176&lt;&gt;"",$W2176&lt;&gt;""))),"Informe pelo menos um ano completo com valor unitário e quantidade.",IF(AND($C2176&lt;&gt;"",$E2176&lt;&gt;"",LEFT(TRIM($C2176),1)&lt;&gt;LEFT(TRIM($E2176),1)),"Categoria e tipo estão incompatíveis.",IF(IF(OR($E2176="",$F2176=""),FALSE(),IFERROR(COUNTIF(INDIRECT("UNITS_"&amp;SUBSTITUTE(LEFT($E2176,FIND(" ",$E2176&amp;" ")-1),".","_")),$F2176)=0,TRUE())),"Unidade incompatível com o tipo selecionado.",IF(OR(AND(ISNUMBER(SEARCH("comunic",LOWER($B2176))),LEFT($E2176,3)&lt;&gt;"4.4"),AND(ISNUMBER(SEARCH("monitor",LOWER($B2176))),NOT(OR(LEFT($E2176,3)="1.5",LEFT($E2176,3)="2.5")))),"Revise a classificação do item conforme as regras de preenchimento.",IF(AND($B2176&lt;&gt;"",OR(ISNUMBER(SEARCH("outro",LOWER($B2176))),ISNUMBER(SEARCH("divers",LOWER($B2176))),ISNUMBER(SEARCH("kit",LOWER($B2176))),ISNUMBER(SEARCH("ferrament",LOWER($B2176))),ISNUMBER(SEARCH("epi",LOWER($B2176)))),NOT(OR($Z2176&lt;&gt;"",$AA2176&lt;&gt;""))),"Descrição muito genérica: detalhe melhor o item e registre o racional no memorial ou em anexo.",IF(AND($Y2176=0,$B2176&lt;&gt;"",OR($G2176&lt;&gt;"",$H2176&lt;&gt;"",$J2176&lt;&gt;"",$K2176&lt;&gt;"",$M2176&lt;&gt;"",$N2176&lt;&gt;"",$P2176&lt;&gt;"",$Q2176&lt;&gt;"",$S2176&lt;&gt;"",$T2176&lt;&gt;"",$V2176&lt;&gt;"",$W2176&lt;&gt;"")),"O item possui dados lançados, mas o total está zerado. Revise os valores informados.","")))))))))))))))</f>
        <v/>
      </c>
    </row>
    <row r="2177" spans="1:35" ht="14.25" customHeight="1" x14ac:dyDescent="0.25">
      <c r="A2177" s="57" t="str">
        <f t="shared" si="429"/>
        <v/>
      </c>
      <c r="B2177" s="61"/>
      <c r="C2177" s="61"/>
      <c r="D2177" s="58"/>
      <c r="E2177" s="61"/>
      <c r="F2177" s="61"/>
      <c r="G2177" s="272"/>
      <c r="H2177" s="62"/>
      <c r="I2177" s="273">
        <f t="shared" si="430"/>
        <v>0</v>
      </c>
      <c r="J2177" s="272"/>
      <c r="K2177" s="62"/>
      <c r="L2177" s="270">
        <f t="shared" si="431"/>
        <v>0</v>
      </c>
      <c r="M2177" s="272"/>
      <c r="N2177" s="62"/>
      <c r="O2177" s="270">
        <f t="shared" si="432"/>
        <v>0</v>
      </c>
      <c r="P2177" s="272"/>
      <c r="Q2177" s="62"/>
      <c r="R2177" s="271">
        <f t="shared" si="433"/>
        <v>0</v>
      </c>
      <c r="S2177" s="272"/>
      <c r="T2177" s="62"/>
      <c r="U2177" s="270">
        <f t="shared" si="434"/>
        <v>0</v>
      </c>
      <c r="V2177" s="272"/>
      <c r="W2177" s="62"/>
      <c r="X2177" s="270">
        <f t="shared" si="435"/>
        <v>0</v>
      </c>
      <c r="Y2177" s="270">
        <f t="shared" si="436"/>
        <v>0</v>
      </c>
      <c r="Z2177" s="61"/>
      <c r="AA2177" s="61"/>
      <c r="AB2177" s="60" t="str">
        <f t="shared" si="437"/>
        <v/>
      </c>
      <c r="AC2177" s="21" t="b">
        <f t="shared" si="438"/>
        <v>0</v>
      </c>
      <c r="AD2177" s="21" t="b">
        <f t="shared" si="439"/>
        <v>0</v>
      </c>
      <c r="AE2177" s="21" t="b">
        <f t="shared" si="440"/>
        <v>0</v>
      </c>
      <c r="AF2177" s="21" t="b">
        <f ca="1">OR(AND($AC2177,NOT($AD2177)),AND($AC2177,OR(AND($G2177="",$H2177&lt;&gt;""),AND($G2177&lt;&gt;"",$H2177=""),AND($J2177="",$K2177&lt;&gt;""),AND($J2177&lt;&gt;"",$K2177=""),AND($M2177="",$N2177&lt;&gt;""),AND($M2177&lt;&gt;"",$N2177=""),AND($P2177="",$Q2177&lt;&gt;""),AND($P2177&lt;&gt;"",$Q2177=""),AND($S2177="",$T2177&lt;&gt;""),AND($S2177&lt;&gt;"",$T2177=""),AND($V2177="",$W2177&lt;&gt;""),AND($V2177&lt;&gt;"",$W2177=""))),AND($C2177&lt;&gt;"",$E2177&lt;&gt;"",LEFT(TRIM($C2177),1)&lt;&gt;LEFT(TRIM($E2177),1)),IF(OR($E2177="",$F2177=""),FALSE(),IFERROR(COUNTIF(INDIRECT("UNITS_"&amp;SUBSTITUTE(LEFT($E2177,FIND(" ",$E2177&amp;" ")-1),".","_")),$F2177)=0,TRUE())),AND($B2177&lt;&gt;"",OR(ISNUMBER(SEARCH("outro",LOWER($B2177))),ISNUMBER(SEARCH("divers",LOWER($B2177))),ISNUMBER(SEARCH("etc",LOWER($B2177))))),OR(AND(ISNUMBER(SEARCH("comunic",LOWER($B2177))),LEFT($E2177,3)&lt;&gt;"4.4"),AND(ISNUMBER(SEARCH("monitor",LOWER($B2177))),NOT(OR(LEFT($E2177,3)="1.5",LEFT($E2177,3)="2.5")))),AND($B2177&lt;&gt;"",OR(LEFT($C2177,1)="1",LEFT($C2177,1)="2"),$D2177=""),AND($D2177&lt;&gt;"",NOT(OR(LEFT($C2177,1)="1",LEFT($C2177,1)="2"))),AND($D2177&lt;&gt;"",COUNTIF(' PROJETO'!$B$14:$B$16,$D2177)=0),IF($D2177="",FALSE(),IF(COUNTIF(' PROJETO'!$B$14:$B$16,$D2177)=0,FALSE(),IFERROR(INDEX(' PROJETO'!$C$14:$C$16,MATCH($D2177,' PROJETO'!$B$14:$B$16,0))&lt;&gt;"Sim",FALSE()))))</f>
        <v>0</v>
      </c>
      <c r="AG2177" s="21" t="b">
        <f>AND($AC2177,$Y2177&gt;'CONFG.  LISTAS'!$F$4,$Z2177="",$AA2177="")</f>
        <v>0</v>
      </c>
      <c r="AH2177" s="21" t="str">
        <f t="shared" si="441"/>
        <v/>
      </c>
      <c r="AI2177" s="43" t="str">
        <f ca="1">IF(NOT($AC2177),"",IF(OR($B2177="",$C2177="",$E2177="",$F2177=""),"Preencha descrição, categoria, tipo e unidade.",IF(AND($B2177&lt;&gt;"",OR(LEFT($C2177,1)="1",LEFT($C2177,1)="2"),$D2177=""),"Informe a prática de restauração para itens diretos.",IF(AND($D2177&lt;&gt;"",NOT(OR(LEFT($C2177,1)="1",LEFT($C2177,1)="2"))),"Custos indiretos não devem pertencer a uma prática específica.",IF(AND($D2177&lt;&gt;"",COUNTIF(' PROJETO'!$B$14:$B$16,$D2177)=0),"Prática de restauração inválida ou não cadastrada.",IF(IF($D2177="",FALSE(),IF(COUNTIF(' PROJETO'!$B$14:$B$16,$D2177)=0,FALSE(),IFERROR(INDEX(' PROJETO'!$C$14:$C$16,MATCH($D2177,' PROJETO'!$B$14:$B$16,0))&lt;&gt;"Sim",FALSE()))),"A prática informada no item não foi selecionada na aba Projeto.",IF(AND(MAX($I2177,$L2177,$O2177,$R2177,$U2177,$X2177)&gt;'CONFG.  LISTAS'!$F$4,NOT(OR($Z2177&lt;&gt;"",$AA2177&lt;&gt;""))),"Memorial de cálculo ou anexo obrigatório não informado para item acima do limite.",IF(OR(AND($G2177&lt;&gt;"",$H2177&lt;&gt;"",OR($G2177&lt;=0,$H2177&lt;=0)),AND($J2177&lt;&gt;"",$K2177&lt;&gt;"",OR($J2177&lt;=0,$K2177&lt;=0)),AND($M2177&lt;&gt;"",$N2177&lt;&gt;"",OR($M2177&lt;=0,$N2177&lt;=0)),AND($P2177&lt;&gt;"",$Q2177&lt;&gt;"",OR($P2177&lt;=0,$Q2177&lt;=0)),AND($S2177&lt;&gt;"",$T2177&lt;&gt;"",OR($S2177&lt;=0,$T2177&lt;=0)),AND($V2177&lt;&gt;"",$W2177&lt;&gt;"",OR($V2177&lt;=0,$W2177&lt;=0))),"Revise os valores informados: valor unitário e quantidade devem ser maiores que zero.",IF(OR(AND($G2177="",$H2177&lt;&gt;""),AND($G2177&lt;&gt;"",$H2177=""),AND($J2177="",$K2177&lt;&gt;""),AND($J2177&lt;&gt;"",$K2177=""),AND($M2177="",$N2177&lt;&gt;""),AND($M2177&lt;&gt;"",$N2177=""),AND($P2177="",$Q2177&lt;&gt;""),AND($P2177&lt;&gt;"",$Q2177=""),AND($S2177="",$T2177&lt;&gt;""),AND($S2177&lt;&gt;"",$T2177=""),AND($V2177="",$W2177&lt;&gt;""),AND($V2177&lt;&gt;"",$W2177="")),"Há ano preenchido parcialmente: "&amp;TRIM(IF(AND($G2177="",$H2177&lt;&gt;""),"Ano 1 (falta valor unitário); ","")&amp;IF(AND($G2177&lt;&gt;"",$H2177=""),"Ano 1 (falta quantidade); ","")&amp;IF(AND($J2177="",$K2177&lt;&gt;""),"Ano 2 (falta valor unitário); ","")&amp;IF(AND($J2177&lt;&gt;"",$K2177=""),"Ano 2 (falta quantidade); ","")&amp;IF(AND($M2177="",$N2177&lt;&gt;""),"Ano 3 (falta valor unitário); ","")&amp;IF(AND($M2177&lt;&gt;"",$N2177=""),"Ano 3 (falta quantidade); ","")&amp;IF(AND($P2177="",$Q2177&lt;&gt;""),"Ano 4 (falta valor unitário); ","")&amp;IF(AND($P2177&lt;&gt;"",$Q2177=""),"Ano 4 (falta quantidade); ","")&amp;IF(AND($S2177="",$T2177&lt;&gt;""),"Ano 5 (falta valor unitário); ","")&amp;IF(AND($S2177&lt;&gt;"",$T2177=""),"Ano 5 (falta quantidade); ","")&amp;IF(AND($V2177="",$W2177&lt;&gt;""),"Ano 6 (falta valor unitário); ","")&amp;IF(AND($V2177&lt;&gt;"",$W2177=""),"Ano 6 (falta quantidade); ","")), IF(NOT(OR(AND($G2177&lt;&gt;"",$H2177&lt;&gt;""),AND($J2177&lt;&gt;"",$K2177&lt;&gt;""),AND($M2177&lt;&gt;"",$N2177&lt;&gt;""),AND($P2177&lt;&gt;"",$Q2177&lt;&gt;""),AND($S2177&lt;&gt;"",$T2177&lt;&gt;""),AND($V2177&lt;&gt;"",$W2177&lt;&gt;""))),"Informe pelo menos um ano completo com valor unitário e quantidade.",IF(AND($C2177&lt;&gt;"",$E2177&lt;&gt;"",LEFT(TRIM($C2177),1)&lt;&gt;LEFT(TRIM($E2177),1)),"Categoria e tipo estão incompatíveis.",IF(IF(OR($E2177="",$F2177=""),FALSE(),IFERROR(COUNTIF(INDIRECT("UNITS_"&amp;SUBSTITUTE(LEFT($E2177,FIND(" ",$E2177&amp;" ")-1),".","_")),$F2177)=0,TRUE())),"Unidade incompatível com o tipo selecionado.",IF(OR(AND(ISNUMBER(SEARCH("comunic",LOWER($B2177))),LEFT($E2177,3)&lt;&gt;"4.4"),AND(ISNUMBER(SEARCH("monitor",LOWER($B2177))),NOT(OR(LEFT($E2177,3)="1.5",LEFT($E2177,3)="2.5")))),"Revise a classificação do item conforme as regras de preenchimento.",IF(AND($B2177&lt;&gt;"",OR(ISNUMBER(SEARCH("outro",LOWER($B2177))),ISNUMBER(SEARCH("divers",LOWER($B2177))),ISNUMBER(SEARCH("kit",LOWER($B2177))),ISNUMBER(SEARCH("ferrament",LOWER($B2177))),ISNUMBER(SEARCH("epi",LOWER($B2177)))),NOT(OR($Z2177&lt;&gt;"",$AA2177&lt;&gt;""))),"Descrição muito genérica: detalhe melhor o item e registre o racional no memorial ou em anexo.",IF(AND($Y2177=0,$B2177&lt;&gt;"",OR($G2177&lt;&gt;"",$H2177&lt;&gt;"",$J2177&lt;&gt;"",$K2177&lt;&gt;"",$M2177&lt;&gt;"",$N2177&lt;&gt;"",$P2177&lt;&gt;"",$Q2177&lt;&gt;"",$S2177&lt;&gt;"",$T2177&lt;&gt;"",$V2177&lt;&gt;"",$W2177&lt;&gt;"")),"O item possui dados lançados, mas o total está zerado. Revise os valores informados.","")))))))))))))))</f>
        <v/>
      </c>
    </row>
    <row r="2178" spans="1:35" ht="14.25" customHeight="1" x14ac:dyDescent="0.25">
      <c r="A2178" s="57" t="str">
        <f t="shared" si="429"/>
        <v/>
      </c>
      <c r="B2178" s="58"/>
      <c r="C2178" s="58"/>
      <c r="D2178" s="58"/>
      <c r="E2178" s="58"/>
      <c r="F2178" s="58"/>
      <c r="G2178" s="269"/>
      <c r="H2178" s="59"/>
      <c r="I2178" s="273">
        <f t="shared" si="430"/>
        <v>0</v>
      </c>
      <c r="J2178" s="269"/>
      <c r="K2178" s="59"/>
      <c r="L2178" s="270">
        <f t="shared" si="431"/>
        <v>0</v>
      </c>
      <c r="M2178" s="269"/>
      <c r="N2178" s="59"/>
      <c r="O2178" s="270">
        <f t="shared" si="432"/>
        <v>0</v>
      </c>
      <c r="P2178" s="269"/>
      <c r="Q2178" s="59"/>
      <c r="R2178" s="271">
        <f t="shared" si="433"/>
        <v>0</v>
      </c>
      <c r="S2178" s="269"/>
      <c r="T2178" s="59"/>
      <c r="U2178" s="270">
        <f t="shared" si="434"/>
        <v>0</v>
      </c>
      <c r="V2178" s="269"/>
      <c r="W2178" s="59"/>
      <c r="X2178" s="270">
        <f t="shared" si="435"/>
        <v>0</v>
      </c>
      <c r="Y2178" s="270">
        <f t="shared" si="436"/>
        <v>0</v>
      </c>
      <c r="Z2178" s="58"/>
      <c r="AA2178" s="58"/>
      <c r="AB2178" s="60" t="str">
        <f t="shared" si="437"/>
        <v/>
      </c>
      <c r="AC2178" s="21" t="b">
        <f t="shared" si="438"/>
        <v>0</v>
      </c>
      <c r="AD2178" s="21" t="b">
        <f t="shared" si="439"/>
        <v>0</v>
      </c>
      <c r="AE2178" s="21" t="b">
        <f t="shared" si="440"/>
        <v>0</v>
      </c>
      <c r="AF2178" s="21" t="b">
        <f ca="1">OR(AND($AC2178,NOT($AD2178)),AND($AC2178,OR(AND($G2178="",$H2178&lt;&gt;""),AND($G2178&lt;&gt;"",$H2178=""),AND($J2178="",$K2178&lt;&gt;""),AND($J2178&lt;&gt;"",$K2178=""),AND($M2178="",$N2178&lt;&gt;""),AND($M2178&lt;&gt;"",$N2178=""),AND($P2178="",$Q2178&lt;&gt;""),AND($P2178&lt;&gt;"",$Q2178=""),AND($S2178="",$T2178&lt;&gt;""),AND($S2178&lt;&gt;"",$T2178=""),AND($V2178="",$W2178&lt;&gt;""),AND($V2178&lt;&gt;"",$W2178=""))),AND($C2178&lt;&gt;"",$E2178&lt;&gt;"",LEFT(TRIM($C2178),1)&lt;&gt;LEFT(TRIM($E2178),1)),IF(OR($E2178="",$F2178=""),FALSE(),IFERROR(COUNTIF(INDIRECT("UNITS_"&amp;SUBSTITUTE(LEFT($E2178,FIND(" ",$E2178&amp;" ")-1),".","_")),$F2178)=0,TRUE())),AND($B2178&lt;&gt;"",OR(ISNUMBER(SEARCH("outro",LOWER($B2178))),ISNUMBER(SEARCH("divers",LOWER($B2178))),ISNUMBER(SEARCH("etc",LOWER($B2178))))),OR(AND(ISNUMBER(SEARCH("comunic",LOWER($B2178))),LEFT($E2178,3)&lt;&gt;"4.4"),AND(ISNUMBER(SEARCH("monitor",LOWER($B2178))),NOT(OR(LEFT($E2178,3)="1.5",LEFT($E2178,3)="2.5")))),AND($B2178&lt;&gt;"",OR(LEFT($C2178,1)="1",LEFT($C2178,1)="2"),$D2178=""),AND($D2178&lt;&gt;"",NOT(OR(LEFT($C2178,1)="1",LEFT($C2178,1)="2"))),AND($D2178&lt;&gt;"",COUNTIF(' PROJETO'!$B$14:$B$16,$D2178)=0),IF($D2178="",FALSE(),IF(COUNTIF(' PROJETO'!$B$14:$B$16,$D2178)=0,FALSE(),IFERROR(INDEX(' PROJETO'!$C$14:$C$16,MATCH($D2178,' PROJETO'!$B$14:$B$16,0))&lt;&gt;"Sim",FALSE()))))</f>
        <v>0</v>
      </c>
      <c r="AG2178" s="21" t="b">
        <f>AND($AC2178,$Y2178&gt;'CONFG.  LISTAS'!$F$4,$Z2178="",$AA2178="")</f>
        <v>0</v>
      </c>
      <c r="AH2178" s="21" t="str">
        <f t="shared" si="441"/>
        <v/>
      </c>
      <c r="AI2178" s="43" t="str">
        <f ca="1">IF(NOT($AC2178),"",IF(OR($B2178="",$C2178="",$E2178="",$F2178=""),"Preencha descrição, categoria, tipo e unidade.",IF(AND($B2178&lt;&gt;"",OR(LEFT($C2178,1)="1",LEFT($C2178,1)="2"),$D2178=""),"Informe a prática de restauração para itens diretos.",IF(AND($D2178&lt;&gt;"",NOT(OR(LEFT($C2178,1)="1",LEFT($C2178,1)="2"))),"Custos indiretos não devem pertencer a uma prática específica.",IF(AND($D2178&lt;&gt;"",COUNTIF(' PROJETO'!$B$14:$B$16,$D2178)=0),"Prática de restauração inválida ou não cadastrada.",IF(IF($D2178="",FALSE(),IF(COUNTIF(' PROJETO'!$B$14:$B$16,$D2178)=0,FALSE(),IFERROR(INDEX(' PROJETO'!$C$14:$C$16,MATCH($D2178,' PROJETO'!$B$14:$B$16,0))&lt;&gt;"Sim",FALSE()))),"A prática informada no item não foi selecionada na aba Projeto.",IF(AND(MAX($I2178,$L2178,$O2178,$R2178,$U2178,$X2178)&gt;'CONFG.  LISTAS'!$F$4,NOT(OR($Z2178&lt;&gt;"",$AA2178&lt;&gt;""))),"Memorial de cálculo ou anexo obrigatório não informado para item acima do limite.",IF(OR(AND($G2178&lt;&gt;"",$H2178&lt;&gt;"",OR($G2178&lt;=0,$H2178&lt;=0)),AND($J2178&lt;&gt;"",$K2178&lt;&gt;"",OR($J2178&lt;=0,$K2178&lt;=0)),AND($M2178&lt;&gt;"",$N2178&lt;&gt;"",OR($M2178&lt;=0,$N2178&lt;=0)),AND($P2178&lt;&gt;"",$Q2178&lt;&gt;"",OR($P2178&lt;=0,$Q2178&lt;=0)),AND($S2178&lt;&gt;"",$T2178&lt;&gt;"",OR($S2178&lt;=0,$T2178&lt;=0)),AND($V2178&lt;&gt;"",$W2178&lt;&gt;"",OR($V2178&lt;=0,$W2178&lt;=0))),"Revise os valores informados: valor unitário e quantidade devem ser maiores que zero.",IF(OR(AND($G2178="",$H2178&lt;&gt;""),AND($G2178&lt;&gt;"",$H2178=""),AND($J2178="",$K2178&lt;&gt;""),AND($J2178&lt;&gt;"",$K2178=""),AND($M2178="",$N2178&lt;&gt;""),AND($M2178&lt;&gt;"",$N2178=""),AND($P2178="",$Q2178&lt;&gt;""),AND($P2178&lt;&gt;"",$Q2178=""),AND($S2178="",$T2178&lt;&gt;""),AND($S2178&lt;&gt;"",$T2178=""),AND($V2178="",$W2178&lt;&gt;""),AND($V2178&lt;&gt;"",$W2178="")),"Há ano preenchido parcialmente: "&amp;TRIM(IF(AND($G2178="",$H2178&lt;&gt;""),"Ano 1 (falta valor unitário); ","")&amp;IF(AND($G2178&lt;&gt;"",$H2178=""),"Ano 1 (falta quantidade); ","")&amp;IF(AND($J2178="",$K2178&lt;&gt;""),"Ano 2 (falta valor unitário); ","")&amp;IF(AND($J2178&lt;&gt;"",$K2178=""),"Ano 2 (falta quantidade); ","")&amp;IF(AND($M2178="",$N2178&lt;&gt;""),"Ano 3 (falta valor unitário); ","")&amp;IF(AND($M2178&lt;&gt;"",$N2178=""),"Ano 3 (falta quantidade); ","")&amp;IF(AND($P2178="",$Q2178&lt;&gt;""),"Ano 4 (falta valor unitário); ","")&amp;IF(AND($P2178&lt;&gt;"",$Q2178=""),"Ano 4 (falta quantidade); ","")&amp;IF(AND($S2178="",$T2178&lt;&gt;""),"Ano 5 (falta valor unitário); ","")&amp;IF(AND($S2178&lt;&gt;"",$T2178=""),"Ano 5 (falta quantidade); ","")&amp;IF(AND($V2178="",$W2178&lt;&gt;""),"Ano 6 (falta valor unitário); ","")&amp;IF(AND($V2178&lt;&gt;"",$W2178=""),"Ano 6 (falta quantidade); ","")), IF(NOT(OR(AND($G2178&lt;&gt;"",$H2178&lt;&gt;""),AND($J2178&lt;&gt;"",$K2178&lt;&gt;""),AND($M2178&lt;&gt;"",$N2178&lt;&gt;""),AND($P2178&lt;&gt;"",$Q2178&lt;&gt;""),AND($S2178&lt;&gt;"",$T2178&lt;&gt;""),AND($V2178&lt;&gt;"",$W2178&lt;&gt;""))),"Informe pelo menos um ano completo com valor unitário e quantidade.",IF(AND($C2178&lt;&gt;"",$E2178&lt;&gt;"",LEFT(TRIM($C2178),1)&lt;&gt;LEFT(TRIM($E2178),1)),"Categoria e tipo estão incompatíveis.",IF(IF(OR($E2178="",$F2178=""),FALSE(),IFERROR(COUNTIF(INDIRECT("UNITS_"&amp;SUBSTITUTE(LEFT($E2178,FIND(" ",$E2178&amp;" ")-1),".","_")),$F2178)=0,TRUE())),"Unidade incompatível com o tipo selecionado.",IF(OR(AND(ISNUMBER(SEARCH("comunic",LOWER($B2178))),LEFT($E2178,3)&lt;&gt;"4.4"),AND(ISNUMBER(SEARCH("monitor",LOWER($B2178))),NOT(OR(LEFT($E2178,3)="1.5",LEFT($E2178,3)="2.5")))),"Revise a classificação do item conforme as regras de preenchimento.",IF(AND($B2178&lt;&gt;"",OR(ISNUMBER(SEARCH("outro",LOWER($B2178))),ISNUMBER(SEARCH("divers",LOWER($B2178))),ISNUMBER(SEARCH("kit",LOWER($B2178))),ISNUMBER(SEARCH("ferrament",LOWER($B2178))),ISNUMBER(SEARCH("epi",LOWER($B2178)))),NOT(OR($Z2178&lt;&gt;"",$AA2178&lt;&gt;""))),"Descrição muito genérica: detalhe melhor o item e registre o racional no memorial ou em anexo.",IF(AND($Y2178=0,$B2178&lt;&gt;"",OR($G2178&lt;&gt;"",$H2178&lt;&gt;"",$J2178&lt;&gt;"",$K2178&lt;&gt;"",$M2178&lt;&gt;"",$N2178&lt;&gt;"",$P2178&lt;&gt;"",$Q2178&lt;&gt;"",$S2178&lt;&gt;"",$T2178&lt;&gt;"",$V2178&lt;&gt;"",$W2178&lt;&gt;"")),"O item possui dados lançados, mas o total está zerado. Revise os valores informados.","")))))))))))))))</f>
        <v/>
      </c>
    </row>
    <row r="2179" spans="1:35" ht="14.25" customHeight="1" x14ac:dyDescent="0.25">
      <c r="A2179" s="57" t="str">
        <f t="shared" si="429"/>
        <v/>
      </c>
      <c r="B2179" s="61"/>
      <c r="C2179" s="61"/>
      <c r="D2179" s="58"/>
      <c r="E2179" s="61"/>
      <c r="F2179" s="61"/>
      <c r="G2179" s="272"/>
      <c r="H2179" s="62"/>
      <c r="I2179" s="273">
        <f t="shared" si="430"/>
        <v>0</v>
      </c>
      <c r="J2179" s="272"/>
      <c r="K2179" s="62"/>
      <c r="L2179" s="270">
        <f t="shared" si="431"/>
        <v>0</v>
      </c>
      <c r="M2179" s="272"/>
      <c r="N2179" s="62"/>
      <c r="O2179" s="270">
        <f t="shared" si="432"/>
        <v>0</v>
      </c>
      <c r="P2179" s="272"/>
      <c r="Q2179" s="62"/>
      <c r="R2179" s="271">
        <f t="shared" si="433"/>
        <v>0</v>
      </c>
      <c r="S2179" s="272"/>
      <c r="T2179" s="62"/>
      <c r="U2179" s="270">
        <f t="shared" si="434"/>
        <v>0</v>
      </c>
      <c r="V2179" s="272"/>
      <c r="W2179" s="62"/>
      <c r="X2179" s="270">
        <f t="shared" si="435"/>
        <v>0</v>
      </c>
      <c r="Y2179" s="270">
        <f t="shared" si="436"/>
        <v>0</v>
      </c>
      <c r="Z2179" s="61"/>
      <c r="AA2179" s="61"/>
      <c r="AB2179" s="60" t="str">
        <f t="shared" si="437"/>
        <v/>
      </c>
      <c r="AC2179" s="21" t="b">
        <f t="shared" si="438"/>
        <v>0</v>
      </c>
      <c r="AD2179" s="21" t="b">
        <f t="shared" si="439"/>
        <v>0</v>
      </c>
      <c r="AE2179" s="21" t="b">
        <f t="shared" si="440"/>
        <v>0</v>
      </c>
      <c r="AF2179" s="21" t="b">
        <f ca="1">OR(AND($AC2179,NOT($AD2179)),AND($AC2179,OR(AND($G2179="",$H2179&lt;&gt;""),AND($G2179&lt;&gt;"",$H2179=""),AND($J2179="",$K2179&lt;&gt;""),AND($J2179&lt;&gt;"",$K2179=""),AND($M2179="",$N2179&lt;&gt;""),AND($M2179&lt;&gt;"",$N2179=""),AND($P2179="",$Q2179&lt;&gt;""),AND($P2179&lt;&gt;"",$Q2179=""),AND($S2179="",$T2179&lt;&gt;""),AND($S2179&lt;&gt;"",$T2179=""),AND($V2179="",$W2179&lt;&gt;""),AND($V2179&lt;&gt;"",$W2179=""))),AND($C2179&lt;&gt;"",$E2179&lt;&gt;"",LEFT(TRIM($C2179),1)&lt;&gt;LEFT(TRIM($E2179),1)),IF(OR($E2179="",$F2179=""),FALSE(),IFERROR(COUNTIF(INDIRECT("UNITS_"&amp;SUBSTITUTE(LEFT($E2179,FIND(" ",$E2179&amp;" ")-1),".","_")),$F2179)=0,TRUE())),AND($B2179&lt;&gt;"",OR(ISNUMBER(SEARCH("outro",LOWER($B2179))),ISNUMBER(SEARCH("divers",LOWER($B2179))),ISNUMBER(SEARCH("etc",LOWER($B2179))))),OR(AND(ISNUMBER(SEARCH("comunic",LOWER($B2179))),LEFT($E2179,3)&lt;&gt;"4.4"),AND(ISNUMBER(SEARCH("monitor",LOWER($B2179))),NOT(OR(LEFT($E2179,3)="1.5",LEFT($E2179,3)="2.5")))),AND($B2179&lt;&gt;"",OR(LEFT($C2179,1)="1",LEFT($C2179,1)="2"),$D2179=""),AND($D2179&lt;&gt;"",NOT(OR(LEFT($C2179,1)="1",LEFT($C2179,1)="2"))),AND($D2179&lt;&gt;"",COUNTIF(' PROJETO'!$B$14:$B$16,$D2179)=0),IF($D2179="",FALSE(),IF(COUNTIF(' PROJETO'!$B$14:$B$16,$D2179)=0,FALSE(),IFERROR(INDEX(' PROJETO'!$C$14:$C$16,MATCH($D2179,' PROJETO'!$B$14:$B$16,0))&lt;&gt;"Sim",FALSE()))))</f>
        <v>0</v>
      </c>
      <c r="AG2179" s="21" t="b">
        <f>AND($AC2179,$Y2179&gt;'CONFG.  LISTAS'!$F$4,$Z2179="",$AA2179="")</f>
        <v>0</v>
      </c>
      <c r="AH2179" s="21" t="str">
        <f t="shared" si="441"/>
        <v/>
      </c>
      <c r="AI2179" s="43" t="str">
        <f ca="1">IF(NOT($AC2179),"",IF(OR($B2179="",$C2179="",$E2179="",$F2179=""),"Preencha descrição, categoria, tipo e unidade.",IF(AND($B2179&lt;&gt;"",OR(LEFT($C2179,1)="1",LEFT($C2179,1)="2"),$D2179=""),"Informe a prática de restauração para itens diretos.",IF(AND($D2179&lt;&gt;"",NOT(OR(LEFT($C2179,1)="1",LEFT($C2179,1)="2"))),"Custos indiretos não devem pertencer a uma prática específica.",IF(AND($D2179&lt;&gt;"",COUNTIF(' PROJETO'!$B$14:$B$16,$D2179)=0),"Prática de restauração inválida ou não cadastrada.",IF(IF($D2179="",FALSE(),IF(COUNTIF(' PROJETO'!$B$14:$B$16,$D2179)=0,FALSE(),IFERROR(INDEX(' PROJETO'!$C$14:$C$16,MATCH($D2179,' PROJETO'!$B$14:$B$16,0))&lt;&gt;"Sim",FALSE()))),"A prática informada no item não foi selecionada na aba Projeto.",IF(AND(MAX($I2179,$L2179,$O2179,$R2179,$U2179,$X2179)&gt;'CONFG.  LISTAS'!$F$4,NOT(OR($Z2179&lt;&gt;"",$AA2179&lt;&gt;""))),"Memorial de cálculo ou anexo obrigatório não informado para item acima do limite.",IF(OR(AND($G2179&lt;&gt;"",$H2179&lt;&gt;"",OR($G2179&lt;=0,$H2179&lt;=0)),AND($J2179&lt;&gt;"",$K2179&lt;&gt;"",OR($J2179&lt;=0,$K2179&lt;=0)),AND($M2179&lt;&gt;"",$N2179&lt;&gt;"",OR($M2179&lt;=0,$N2179&lt;=0)),AND($P2179&lt;&gt;"",$Q2179&lt;&gt;"",OR($P2179&lt;=0,$Q2179&lt;=0)),AND($S2179&lt;&gt;"",$T2179&lt;&gt;"",OR($S2179&lt;=0,$T2179&lt;=0)),AND($V2179&lt;&gt;"",$W2179&lt;&gt;"",OR($V2179&lt;=0,$W2179&lt;=0))),"Revise os valores informados: valor unitário e quantidade devem ser maiores que zero.",IF(OR(AND($G2179="",$H2179&lt;&gt;""),AND($G2179&lt;&gt;"",$H2179=""),AND($J2179="",$K2179&lt;&gt;""),AND($J2179&lt;&gt;"",$K2179=""),AND($M2179="",$N2179&lt;&gt;""),AND($M2179&lt;&gt;"",$N2179=""),AND($P2179="",$Q2179&lt;&gt;""),AND($P2179&lt;&gt;"",$Q2179=""),AND($S2179="",$T2179&lt;&gt;""),AND($S2179&lt;&gt;"",$T2179=""),AND($V2179="",$W2179&lt;&gt;""),AND($V2179&lt;&gt;"",$W2179="")),"Há ano preenchido parcialmente: "&amp;TRIM(IF(AND($G2179="",$H2179&lt;&gt;""),"Ano 1 (falta valor unitário); ","")&amp;IF(AND($G2179&lt;&gt;"",$H2179=""),"Ano 1 (falta quantidade); ","")&amp;IF(AND($J2179="",$K2179&lt;&gt;""),"Ano 2 (falta valor unitário); ","")&amp;IF(AND($J2179&lt;&gt;"",$K2179=""),"Ano 2 (falta quantidade); ","")&amp;IF(AND($M2179="",$N2179&lt;&gt;""),"Ano 3 (falta valor unitário); ","")&amp;IF(AND($M2179&lt;&gt;"",$N2179=""),"Ano 3 (falta quantidade); ","")&amp;IF(AND($P2179="",$Q2179&lt;&gt;""),"Ano 4 (falta valor unitário); ","")&amp;IF(AND($P2179&lt;&gt;"",$Q2179=""),"Ano 4 (falta quantidade); ","")&amp;IF(AND($S2179="",$T2179&lt;&gt;""),"Ano 5 (falta valor unitário); ","")&amp;IF(AND($S2179&lt;&gt;"",$T2179=""),"Ano 5 (falta quantidade); ","")&amp;IF(AND($V2179="",$W2179&lt;&gt;""),"Ano 6 (falta valor unitário); ","")&amp;IF(AND($V2179&lt;&gt;"",$W2179=""),"Ano 6 (falta quantidade); ","")), IF(NOT(OR(AND($G2179&lt;&gt;"",$H2179&lt;&gt;""),AND($J2179&lt;&gt;"",$K2179&lt;&gt;""),AND($M2179&lt;&gt;"",$N2179&lt;&gt;""),AND($P2179&lt;&gt;"",$Q2179&lt;&gt;""),AND($S2179&lt;&gt;"",$T2179&lt;&gt;""),AND($V2179&lt;&gt;"",$W2179&lt;&gt;""))),"Informe pelo menos um ano completo com valor unitário e quantidade.",IF(AND($C2179&lt;&gt;"",$E2179&lt;&gt;"",LEFT(TRIM($C2179),1)&lt;&gt;LEFT(TRIM($E2179),1)),"Categoria e tipo estão incompatíveis.",IF(IF(OR($E2179="",$F2179=""),FALSE(),IFERROR(COUNTIF(INDIRECT("UNITS_"&amp;SUBSTITUTE(LEFT($E2179,FIND(" ",$E2179&amp;" ")-1),".","_")),$F2179)=0,TRUE())),"Unidade incompatível com o tipo selecionado.",IF(OR(AND(ISNUMBER(SEARCH("comunic",LOWER($B2179))),LEFT($E2179,3)&lt;&gt;"4.4"),AND(ISNUMBER(SEARCH("monitor",LOWER($B2179))),NOT(OR(LEFT($E2179,3)="1.5",LEFT($E2179,3)="2.5")))),"Revise a classificação do item conforme as regras de preenchimento.",IF(AND($B2179&lt;&gt;"",OR(ISNUMBER(SEARCH("outro",LOWER($B2179))),ISNUMBER(SEARCH("divers",LOWER($B2179))),ISNUMBER(SEARCH("kit",LOWER($B2179))),ISNUMBER(SEARCH("ferrament",LOWER($B2179))),ISNUMBER(SEARCH("epi",LOWER($B2179)))),NOT(OR($Z2179&lt;&gt;"",$AA2179&lt;&gt;""))),"Descrição muito genérica: detalhe melhor o item e registre o racional no memorial ou em anexo.",IF(AND($Y2179=0,$B2179&lt;&gt;"",OR($G2179&lt;&gt;"",$H2179&lt;&gt;"",$J2179&lt;&gt;"",$K2179&lt;&gt;"",$M2179&lt;&gt;"",$N2179&lt;&gt;"",$P2179&lt;&gt;"",$Q2179&lt;&gt;"",$S2179&lt;&gt;"",$T2179&lt;&gt;"",$V2179&lt;&gt;"",$W2179&lt;&gt;"")),"O item possui dados lançados, mas o total está zerado. Revise os valores informados.","")))))))))))))))</f>
        <v/>
      </c>
    </row>
    <row r="2180" spans="1:35" ht="14.25" customHeight="1" x14ac:dyDescent="0.25">
      <c r="A2180" s="57" t="str">
        <f t="shared" si="429"/>
        <v/>
      </c>
      <c r="B2180" s="58"/>
      <c r="C2180" s="58"/>
      <c r="D2180" s="58"/>
      <c r="E2180" s="58"/>
      <c r="F2180" s="58"/>
      <c r="G2180" s="269"/>
      <c r="H2180" s="59"/>
      <c r="I2180" s="273">
        <f t="shared" si="430"/>
        <v>0</v>
      </c>
      <c r="J2180" s="269"/>
      <c r="K2180" s="59"/>
      <c r="L2180" s="270">
        <f t="shared" si="431"/>
        <v>0</v>
      </c>
      <c r="M2180" s="269"/>
      <c r="N2180" s="59"/>
      <c r="O2180" s="270">
        <f t="shared" si="432"/>
        <v>0</v>
      </c>
      <c r="P2180" s="269"/>
      <c r="Q2180" s="59"/>
      <c r="R2180" s="271">
        <f t="shared" si="433"/>
        <v>0</v>
      </c>
      <c r="S2180" s="269"/>
      <c r="T2180" s="59"/>
      <c r="U2180" s="270">
        <f t="shared" si="434"/>
        <v>0</v>
      </c>
      <c r="V2180" s="269"/>
      <c r="W2180" s="59"/>
      <c r="X2180" s="270">
        <f t="shared" si="435"/>
        <v>0</v>
      </c>
      <c r="Y2180" s="270">
        <f t="shared" si="436"/>
        <v>0</v>
      </c>
      <c r="Z2180" s="58"/>
      <c r="AA2180" s="58"/>
      <c r="AB2180" s="60" t="str">
        <f t="shared" si="437"/>
        <v/>
      </c>
      <c r="AC2180" s="21" t="b">
        <f t="shared" si="438"/>
        <v>0</v>
      </c>
      <c r="AD2180" s="21" t="b">
        <f t="shared" si="439"/>
        <v>0</v>
      </c>
      <c r="AE2180" s="21" t="b">
        <f t="shared" si="440"/>
        <v>0</v>
      </c>
      <c r="AF2180" s="21" t="b">
        <f ca="1">OR(AND($AC2180,NOT($AD2180)),AND($AC2180,OR(AND($G2180="",$H2180&lt;&gt;""),AND($G2180&lt;&gt;"",$H2180=""),AND($J2180="",$K2180&lt;&gt;""),AND($J2180&lt;&gt;"",$K2180=""),AND($M2180="",$N2180&lt;&gt;""),AND($M2180&lt;&gt;"",$N2180=""),AND($P2180="",$Q2180&lt;&gt;""),AND($P2180&lt;&gt;"",$Q2180=""),AND($S2180="",$T2180&lt;&gt;""),AND($S2180&lt;&gt;"",$T2180=""),AND($V2180="",$W2180&lt;&gt;""),AND($V2180&lt;&gt;"",$W2180=""))),AND($C2180&lt;&gt;"",$E2180&lt;&gt;"",LEFT(TRIM($C2180),1)&lt;&gt;LEFT(TRIM($E2180),1)),IF(OR($E2180="",$F2180=""),FALSE(),IFERROR(COUNTIF(INDIRECT("UNITS_"&amp;SUBSTITUTE(LEFT($E2180,FIND(" ",$E2180&amp;" ")-1),".","_")),$F2180)=0,TRUE())),AND($B2180&lt;&gt;"",OR(ISNUMBER(SEARCH("outro",LOWER($B2180))),ISNUMBER(SEARCH("divers",LOWER($B2180))),ISNUMBER(SEARCH("etc",LOWER($B2180))))),OR(AND(ISNUMBER(SEARCH("comunic",LOWER($B2180))),LEFT($E2180,3)&lt;&gt;"4.4"),AND(ISNUMBER(SEARCH("monitor",LOWER($B2180))),NOT(OR(LEFT($E2180,3)="1.5",LEFT($E2180,3)="2.5")))),AND($B2180&lt;&gt;"",OR(LEFT($C2180,1)="1",LEFT($C2180,1)="2"),$D2180=""),AND($D2180&lt;&gt;"",NOT(OR(LEFT($C2180,1)="1",LEFT($C2180,1)="2"))),AND($D2180&lt;&gt;"",COUNTIF(' PROJETO'!$B$14:$B$16,$D2180)=0),IF($D2180="",FALSE(),IF(COUNTIF(' PROJETO'!$B$14:$B$16,$D2180)=0,FALSE(),IFERROR(INDEX(' PROJETO'!$C$14:$C$16,MATCH($D2180,' PROJETO'!$B$14:$B$16,0))&lt;&gt;"Sim",FALSE()))))</f>
        <v>0</v>
      </c>
      <c r="AG2180" s="21" t="b">
        <f>AND($AC2180,$Y2180&gt;'CONFG.  LISTAS'!$F$4,$Z2180="",$AA2180="")</f>
        <v>0</v>
      </c>
      <c r="AH2180" s="21" t="str">
        <f t="shared" si="441"/>
        <v/>
      </c>
      <c r="AI2180" s="43" t="str">
        <f ca="1">IF(NOT($AC2180),"",IF(OR($B2180="",$C2180="",$E2180="",$F2180=""),"Preencha descrição, categoria, tipo e unidade.",IF(AND($B2180&lt;&gt;"",OR(LEFT($C2180,1)="1",LEFT($C2180,1)="2"),$D2180=""),"Informe a prática de restauração para itens diretos.",IF(AND($D2180&lt;&gt;"",NOT(OR(LEFT($C2180,1)="1",LEFT($C2180,1)="2"))),"Custos indiretos não devem pertencer a uma prática específica.",IF(AND($D2180&lt;&gt;"",COUNTIF(' PROJETO'!$B$14:$B$16,$D2180)=0),"Prática de restauração inválida ou não cadastrada.",IF(IF($D2180="",FALSE(),IF(COUNTIF(' PROJETO'!$B$14:$B$16,$D2180)=0,FALSE(),IFERROR(INDEX(' PROJETO'!$C$14:$C$16,MATCH($D2180,' PROJETO'!$B$14:$B$16,0))&lt;&gt;"Sim",FALSE()))),"A prática informada no item não foi selecionada na aba Projeto.",IF(AND(MAX($I2180,$L2180,$O2180,$R2180,$U2180,$X2180)&gt;'CONFG.  LISTAS'!$F$4,NOT(OR($Z2180&lt;&gt;"",$AA2180&lt;&gt;""))),"Memorial de cálculo ou anexo obrigatório não informado para item acima do limite.",IF(OR(AND($G2180&lt;&gt;"",$H2180&lt;&gt;"",OR($G2180&lt;=0,$H2180&lt;=0)),AND($J2180&lt;&gt;"",$K2180&lt;&gt;"",OR($J2180&lt;=0,$K2180&lt;=0)),AND($M2180&lt;&gt;"",$N2180&lt;&gt;"",OR($M2180&lt;=0,$N2180&lt;=0)),AND($P2180&lt;&gt;"",$Q2180&lt;&gt;"",OR($P2180&lt;=0,$Q2180&lt;=0)),AND($S2180&lt;&gt;"",$T2180&lt;&gt;"",OR($S2180&lt;=0,$T2180&lt;=0)),AND($V2180&lt;&gt;"",$W2180&lt;&gt;"",OR($V2180&lt;=0,$W2180&lt;=0))),"Revise os valores informados: valor unitário e quantidade devem ser maiores que zero.",IF(OR(AND($G2180="",$H2180&lt;&gt;""),AND($G2180&lt;&gt;"",$H2180=""),AND($J2180="",$K2180&lt;&gt;""),AND($J2180&lt;&gt;"",$K2180=""),AND($M2180="",$N2180&lt;&gt;""),AND($M2180&lt;&gt;"",$N2180=""),AND($P2180="",$Q2180&lt;&gt;""),AND($P2180&lt;&gt;"",$Q2180=""),AND($S2180="",$T2180&lt;&gt;""),AND($S2180&lt;&gt;"",$T2180=""),AND($V2180="",$W2180&lt;&gt;""),AND($V2180&lt;&gt;"",$W2180="")),"Há ano preenchido parcialmente: "&amp;TRIM(IF(AND($G2180="",$H2180&lt;&gt;""),"Ano 1 (falta valor unitário); ","")&amp;IF(AND($G2180&lt;&gt;"",$H2180=""),"Ano 1 (falta quantidade); ","")&amp;IF(AND($J2180="",$K2180&lt;&gt;""),"Ano 2 (falta valor unitário); ","")&amp;IF(AND($J2180&lt;&gt;"",$K2180=""),"Ano 2 (falta quantidade); ","")&amp;IF(AND($M2180="",$N2180&lt;&gt;""),"Ano 3 (falta valor unitário); ","")&amp;IF(AND($M2180&lt;&gt;"",$N2180=""),"Ano 3 (falta quantidade); ","")&amp;IF(AND($P2180="",$Q2180&lt;&gt;""),"Ano 4 (falta valor unitário); ","")&amp;IF(AND($P2180&lt;&gt;"",$Q2180=""),"Ano 4 (falta quantidade); ","")&amp;IF(AND($S2180="",$T2180&lt;&gt;""),"Ano 5 (falta valor unitário); ","")&amp;IF(AND($S2180&lt;&gt;"",$T2180=""),"Ano 5 (falta quantidade); ","")&amp;IF(AND($V2180="",$W2180&lt;&gt;""),"Ano 6 (falta valor unitário); ","")&amp;IF(AND($V2180&lt;&gt;"",$W2180=""),"Ano 6 (falta quantidade); ","")), IF(NOT(OR(AND($G2180&lt;&gt;"",$H2180&lt;&gt;""),AND($J2180&lt;&gt;"",$K2180&lt;&gt;""),AND($M2180&lt;&gt;"",$N2180&lt;&gt;""),AND($P2180&lt;&gt;"",$Q2180&lt;&gt;""),AND($S2180&lt;&gt;"",$T2180&lt;&gt;""),AND($V2180&lt;&gt;"",$W2180&lt;&gt;""))),"Informe pelo menos um ano completo com valor unitário e quantidade.",IF(AND($C2180&lt;&gt;"",$E2180&lt;&gt;"",LEFT(TRIM($C2180),1)&lt;&gt;LEFT(TRIM($E2180),1)),"Categoria e tipo estão incompatíveis.",IF(IF(OR($E2180="",$F2180=""),FALSE(),IFERROR(COUNTIF(INDIRECT("UNITS_"&amp;SUBSTITUTE(LEFT($E2180,FIND(" ",$E2180&amp;" ")-1),".","_")),$F2180)=0,TRUE())),"Unidade incompatível com o tipo selecionado.",IF(OR(AND(ISNUMBER(SEARCH("comunic",LOWER($B2180))),LEFT($E2180,3)&lt;&gt;"4.4"),AND(ISNUMBER(SEARCH("monitor",LOWER($B2180))),NOT(OR(LEFT($E2180,3)="1.5",LEFT($E2180,3)="2.5")))),"Revise a classificação do item conforme as regras de preenchimento.",IF(AND($B2180&lt;&gt;"",OR(ISNUMBER(SEARCH("outro",LOWER($B2180))),ISNUMBER(SEARCH("divers",LOWER($B2180))),ISNUMBER(SEARCH("kit",LOWER($B2180))),ISNUMBER(SEARCH("ferrament",LOWER($B2180))),ISNUMBER(SEARCH("epi",LOWER($B2180)))),NOT(OR($Z2180&lt;&gt;"",$AA2180&lt;&gt;""))),"Descrição muito genérica: detalhe melhor o item e registre o racional no memorial ou em anexo.",IF(AND($Y2180=0,$B2180&lt;&gt;"",OR($G2180&lt;&gt;"",$H2180&lt;&gt;"",$J2180&lt;&gt;"",$K2180&lt;&gt;"",$M2180&lt;&gt;"",$N2180&lt;&gt;"",$P2180&lt;&gt;"",$Q2180&lt;&gt;"",$S2180&lt;&gt;"",$T2180&lt;&gt;"",$V2180&lt;&gt;"",$W2180&lt;&gt;"")),"O item possui dados lançados, mas o total está zerado. Revise os valores informados.","")))))))))))))))</f>
        <v/>
      </c>
    </row>
    <row r="2181" spans="1:35" ht="14.25" customHeight="1" x14ac:dyDescent="0.25">
      <c r="A2181" s="57" t="str">
        <f t="shared" si="429"/>
        <v/>
      </c>
      <c r="B2181" s="61"/>
      <c r="C2181" s="61"/>
      <c r="D2181" s="58"/>
      <c r="E2181" s="61"/>
      <c r="F2181" s="61"/>
      <c r="G2181" s="272"/>
      <c r="H2181" s="62"/>
      <c r="I2181" s="273">
        <f t="shared" si="430"/>
        <v>0</v>
      </c>
      <c r="J2181" s="272"/>
      <c r="K2181" s="62"/>
      <c r="L2181" s="270">
        <f t="shared" si="431"/>
        <v>0</v>
      </c>
      <c r="M2181" s="272"/>
      <c r="N2181" s="62"/>
      <c r="O2181" s="270">
        <f t="shared" si="432"/>
        <v>0</v>
      </c>
      <c r="P2181" s="272"/>
      <c r="Q2181" s="62"/>
      <c r="R2181" s="271">
        <f t="shared" si="433"/>
        <v>0</v>
      </c>
      <c r="S2181" s="272"/>
      <c r="T2181" s="62"/>
      <c r="U2181" s="270">
        <f t="shared" si="434"/>
        <v>0</v>
      </c>
      <c r="V2181" s="272"/>
      <c r="W2181" s="62"/>
      <c r="X2181" s="270">
        <f t="shared" si="435"/>
        <v>0</v>
      </c>
      <c r="Y2181" s="270">
        <f t="shared" si="436"/>
        <v>0</v>
      </c>
      <c r="Z2181" s="61"/>
      <c r="AA2181" s="61"/>
      <c r="AB2181" s="60" t="str">
        <f t="shared" si="437"/>
        <v/>
      </c>
      <c r="AC2181" s="21" t="b">
        <f t="shared" si="438"/>
        <v>0</v>
      </c>
      <c r="AD2181" s="21" t="b">
        <f t="shared" si="439"/>
        <v>0</v>
      </c>
      <c r="AE2181" s="21" t="b">
        <f t="shared" si="440"/>
        <v>0</v>
      </c>
      <c r="AF2181" s="21" t="b">
        <f ca="1">OR(AND($AC2181,NOT($AD2181)),AND($AC2181,OR(AND($G2181="",$H2181&lt;&gt;""),AND($G2181&lt;&gt;"",$H2181=""),AND($J2181="",$K2181&lt;&gt;""),AND($J2181&lt;&gt;"",$K2181=""),AND($M2181="",$N2181&lt;&gt;""),AND($M2181&lt;&gt;"",$N2181=""),AND($P2181="",$Q2181&lt;&gt;""),AND($P2181&lt;&gt;"",$Q2181=""),AND($S2181="",$T2181&lt;&gt;""),AND($S2181&lt;&gt;"",$T2181=""),AND($V2181="",$W2181&lt;&gt;""),AND($V2181&lt;&gt;"",$W2181=""))),AND($C2181&lt;&gt;"",$E2181&lt;&gt;"",LEFT(TRIM($C2181),1)&lt;&gt;LEFT(TRIM($E2181),1)),IF(OR($E2181="",$F2181=""),FALSE(),IFERROR(COUNTIF(INDIRECT("UNITS_"&amp;SUBSTITUTE(LEFT($E2181,FIND(" ",$E2181&amp;" ")-1),".","_")),$F2181)=0,TRUE())),AND($B2181&lt;&gt;"",OR(ISNUMBER(SEARCH("outro",LOWER($B2181))),ISNUMBER(SEARCH("divers",LOWER($B2181))),ISNUMBER(SEARCH("etc",LOWER($B2181))))),OR(AND(ISNUMBER(SEARCH("comunic",LOWER($B2181))),LEFT($E2181,3)&lt;&gt;"4.4"),AND(ISNUMBER(SEARCH("monitor",LOWER($B2181))),NOT(OR(LEFT($E2181,3)="1.5",LEFT($E2181,3)="2.5")))),AND($B2181&lt;&gt;"",OR(LEFT($C2181,1)="1",LEFT($C2181,1)="2"),$D2181=""),AND($D2181&lt;&gt;"",NOT(OR(LEFT($C2181,1)="1",LEFT($C2181,1)="2"))),AND($D2181&lt;&gt;"",COUNTIF(' PROJETO'!$B$14:$B$16,$D2181)=0),IF($D2181="",FALSE(),IF(COUNTIF(' PROJETO'!$B$14:$B$16,$D2181)=0,FALSE(),IFERROR(INDEX(' PROJETO'!$C$14:$C$16,MATCH($D2181,' PROJETO'!$B$14:$B$16,0))&lt;&gt;"Sim",FALSE()))))</f>
        <v>0</v>
      </c>
      <c r="AG2181" s="21" t="b">
        <f>AND($AC2181,$Y2181&gt;'CONFG.  LISTAS'!$F$4,$Z2181="",$AA2181="")</f>
        <v>0</v>
      </c>
      <c r="AH2181" s="21" t="str">
        <f t="shared" si="441"/>
        <v/>
      </c>
      <c r="AI2181" s="43" t="str">
        <f ca="1">IF(NOT($AC2181),"",IF(OR($B2181="",$C2181="",$E2181="",$F2181=""),"Preencha descrição, categoria, tipo e unidade.",IF(AND($B2181&lt;&gt;"",OR(LEFT($C2181,1)="1",LEFT($C2181,1)="2"),$D2181=""),"Informe a prática de restauração para itens diretos.",IF(AND($D2181&lt;&gt;"",NOT(OR(LEFT($C2181,1)="1",LEFT($C2181,1)="2"))),"Custos indiretos não devem pertencer a uma prática específica.",IF(AND($D2181&lt;&gt;"",COUNTIF(' PROJETO'!$B$14:$B$16,$D2181)=0),"Prática de restauração inválida ou não cadastrada.",IF(IF($D2181="",FALSE(),IF(COUNTIF(' PROJETO'!$B$14:$B$16,$D2181)=0,FALSE(),IFERROR(INDEX(' PROJETO'!$C$14:$C$16,MATCH($D2181,' PROJETO'!$B$14:$B$16,0))&lt;&gt;"Sim",FALSE()))),"A prática informada no item não foi selecionada na aba Projeto.",IF(AND(MAX($I2181,$L2181,$O2181,$R2181,$U2181,$X2181)&gt;'CONFG.  LISTAS'!$F$4,NOT(OR($Z2181&lt;&gt;"",$AA2181&lt;&gt;""))),"Memorial de cálculo ou anexo obrigatório não informado para item acima do limite.",IF(OR(AND($G2181&lt;&gt;"",$H2181&lt;&gt;"",OR($G2181&lt;=0,$H2181&lt;=0)),AND($J2181&lt;&gt;"",$K2181&lt;&gt;"",OR($J2181&lt;=0,$K2181&lt;=0)),AND($M2181&lt;&gt;"",$N2181&lt;&gt;"",OR($M2181&lt;=0,$N2181&lt;=0)),AND($P2181&lt;&gt;"",$Q2181&lt;&gt;"",OR($P2181&lt;=0,$Q2181&lt;=0)),AND($S2181&lt;&gt;"",$T2181&lt;&gt;"",OR($S2181&lt;=0,$T2181&lt;=0)),AND($V2181&lt;&gt;"",$W2181&lt;&gt;"",OR($V2181&lt;=0,$W2181&lt;=0))),"Revise os valores informados: valor unitário e quantidade devem ser maiores que zero.",IF(OR(AND($G2181="",$H2181&lt;&gt;""),AND($G2181&lt;&gt;"",$H2181=""),AND($J2181="",$K2181&lt;&gt;""),AND($J2181&lt;&gt;"",$K2181=""),AND($M2181="",$N2181&lt;&gt;""),AND($M2181&lt;&gt;"",$N2181=""),AND($P2181="",$Q2181&lt;&gt;""),AND($P2181&lt;&gt;"",$Q2181=""),AND($S2181="",$T2181&lt;&gt;""),AND($S2181&lt;&gt;"",$T2181=""),AND($V2181="",$W2181&lt;&gt;""),AND($V2181&lt;&gt;"",$W2181="")),"Há ano preenchido parcialmente: "&amp;TRIM(IF(AND($G2181="",$H2181&lt;&gt;""),"Ano 1 (falta valor unitário); ","")&amp;IF(AND($G2181&lt;&gt;"",$H2181=""),"Ano 1 (falta quantidade); ","")&amp;IF(AND($J2181="",$K2181&lt;&gt;""),"Ano 2 (falta valor unitário); ","")&amp;IF(AND($J2181&lt;&gt;"",$K2181=""),"Ano 2 (falta quantidade); ","")&amp;IF(AND($M2181="",$N2181&lt;&gt;""),"Ano 3 (falta valor unitário); ","")&amp;IF(AND($M2181&lt;&gt;"",$N2181=""),"Ano 3 (falta quantidade); ","")&amp;IF(AND($P2181="",$Q2181&lt;&gt;""),"Ano 4 (falta valor unitário); ","")&amp;IF(AND($P2181&lt;&gt;"",$Q2181=""),"Ano 4 (falta quantidade); ","")&amp;IF(AND($S2181="",$T2181&lt;&gt;""),"Ano 5 (falta valor unitário); ","")&amp;IF(AND($S2181&lt;&gt;"",$T2181=""),"Ano 5 (falta quantidade); ","")&amp;IF(AND($V2181="",$W2181&lt;&gt;""),"Ano 6 (falta valor unitário); ","")&amp;IF(AND($V2181&lt;&gt;"",$W2181=""),"Ano 6 (falta quantidade); ","")), IF(NOT(OR(AND($G2181&lt;&gt;"",$H2181&lt;&gt;""),AND($J2181&lt;&gt;"",$K2181&lt;&gt;""),AND($M2181&lt;&gt;"",$N2181&lt;&gt;""),AND($P2181&lt;&gt;"",$Q2181&lt;&gt;""),AND($S2181&lt;&gt;"",$T2181&lt;&gt;""),AND($V2181&lt;&gt;"",$W2181&lt;&gt;""))),"Informe pelo menos um ano completo com valor unitário e quantidade.",IF(AND($C2181&lt;&gt;"",$E2181&lt;&gt;"",LEFT(TRIM($C2181),1)&lt;&gt;LEFT(TRIM($E2181),1)),"Categoria e tipo estão incompatíveis.",IF(IF(OR($E2181="",$F2181=""),FALSE(),IFERROR(COUNTIF(INDIRECT("UNITS_"&amp;SUBSTITUTE(LEFT($E2181,FIND(" ",$E2181&amp;" ")-1),".","_")),$F2181)=0,TRUE())),"Unidade incompatível com o tipo selecionado.",IF(OR(AND(ISNUMBER(SEARCH("comunic",LOWER($B2181))),LEFT($E2181,3)&lt;&gt;"4.4"),AND(ISNUMBER(SEARCH("monitor",LOWER($B2181))),NOT(OR(LEFT($E2181,3)="1.5",LEFT($E2181,3)="2.5")))),"Revise a classificação do item conforme as regras de preenchimento.",IF(AND($B2181&lt;&gt;"",OR(ISNUMBER(SEARCH("outro",LOWER($B2181))),ISNUMBER(SEARCH("divers",LOWER($B2181))),ISNUMBER(SEARCH("kit",LOWER($B2181))),ISNUMBER(SEARCH("ferrament",LOWER($B2181))),ISNUMBER(SEARCH("epi",LOWER($B2181)))),NOT(OR($Z2181&lt;&gt;"",$AA2181&lt;&gt;""))),"Descrição muito genérica: detalhe melhor o item e registre o racional no memorial ou em anexo.",IF(AND($Y2181=0,$B2181&lt;&gt;"",OR($G2181&lt;&gt;"",$H2181&lt;&gt;"",$J2181&lt;&gt;"",$K2181&lt;&gt;"",$M2181&lt;&gt;"",$N2181&lt;&gt;"",$P2181&lt;&gt;"",$Q2181&lt;&gt;"",$S2181&lt;&gt;"",$T2181&lt;&gt;"",$V2181&lt;&gt;"",$W2181&lt;&gt;"")),"O item possui dados lançados, mas o total está zerado. Revise os valores informados.","")))))))))))))))</f>
        <v/>
      </c>
    </row>
    <row r="2182" spans="1:35" ht="14.25" customHeight="1" x14ac:dyDescent="0.25">
      <c r="A2182" s="57" t="str">
        <f t="shared" si="429"/>
        <v/>
      </c>
      <c r="B2182" s="58"/>
      <c r="C2182" s="58"/>
      <c r="D2182" s="58"/>
      <c r="E2182" s="58"/>
      <c r="F2182" s="58"/>
      <c r="G2182" s="269"/>
      <c r="H2182" s="59"/>
      <c r="I2182" s="273">
        <f t="shared" si="430"/>
        <v>0</v>
      </c>
      <c r="J2182" s="269"/>
      <c r="K2182" s="59"/>
      <c r="L2182" s="270">
        <f t="shared" si="431"/>
        <v>0</v>
      </c>
      <c r="M2182" s="269"/>
      <c r="N2182" s="59"/>
      <c r="O2182" s="270">
        <f t="shared" si="432"/>
        <v>0</v>
      </c>
      <c r="P2182" s="269"/>
      <c r="Q2182" s="59"/>
      <c r="R2182" s="271">
        <f t="shared" si="433"/>
        <v>0</v>
      </c>
      <c r="S2182" s="269"/>
      <c r="T2182" s="59"/>
      <c r="U2182" s="270">
        <f t="shared" si="434"/>
        <v>0</v>
      </c>
      <c r="V2182" s="269"/>
      <c r="W2182" s="59"/>
      <c r="X2182" s="270">
        <f t="shared" si="435"/>
        <v>0</v>
      </c>
      <c r="Y2182" s="270">
        <f t="shared" si="436"/>
        <v>0</v>
      </c>
      <c r="Z2182" s="58"/>
      <c r="AA2182" s="58"/>
      <c r="AB2182" s="60" t="str">
        <f t="shared" si="437"/>
        <v/>
      </c>
      <c r="AC2182" s="21" t="b">
        <f t="shared" si="438"/>
        <v>0</v>
      </c>
      <c r="AD2182" s="21" t="b">
        <f t="shared" si="439"/>
        <v>0</v>
      </c>
      <c r="AE2182" s="21" t="b">
        <f t="shared" si="440"/>
        <v>0</v>
      </c>
      <c r="AF2182" s="21" t="b">
        <f ca="1">OR(AND($AC2182,NOT($AD2182)),AND($AC2182,OR(AND($G2182="",$H2182&lt;&gt;""),AND($G2182&lt;&gt;"",$H2182=""),AND($J2182="",$K2182&lt;&gt;""),AND($J2182&lt;&gt;"",$K2182=""),AND($M2182="",$N2182&lt;&gt;""),AND($M2182&lt;&gt;"",$N2182=""),AND($P2182="",$Q2182&lt;&gt;""),AND($P2182&lt;&gt;"",$Q2182=""),AND($S2182="",$T2182&lt;&gt;""),AND($S2182&lt;&gt;"",$T2182=""),AND($V2182="",$W2182&lt;&gt;""),AND($V2182&lt;&gt;"",$W2182=""))),AND($C2182&lt;&gt;"",$E2182&lt;&gt;"",LEFT(TRIM($C2182),1)&lt;&gt;LEFT(TRIM($E2182),1)),IF(OR($E2182="",$F2182=""),FALSE(),IFERROR(COUNTIF(INDIRECT("UNITS_"&amp;SUBSTITUTE(LEFT($E2182,FIND(" ",$E2182&amp;" ")-1),".","_")),$F2182)=0,TRUE())),AND($B2182&lt;&gt;"",OR(ISNUMBER(SEARCH("outro",LOWER($B2182))),ISNUMBER(SEARCH("divers",LOWER($B2182))),ISNUMBER(SEARCH("etc",LOWER($B2182))))),OR(AND(ISNUMBER(SEARCH("comunic",LOWER($B2182))),LEFT($E2182,3)&lt;&gt;"4.4"),AND(ISNUMBER(SEARCH("monitor",LOWER($B2182))),NOT(OR(LEFT($E2182,3)="1.5",LEFT($E2182,3)="2.5")))),AND($B2182&lt;&gt;"",OR(LEFT($C2182,1)="1",LEFT($C2182,1)="2"),$D2182=""),AND($D2182&lt;&gt;"",NOT(OR(LEFT($C2182,1)="1",LEFT($C2182,1)="2"))),AND($D2182&lt;&gt;"",COUNTIF(' PROJETO'!$B$14:$B$16,$D2182)=0),IF($D2182="",FALSE(),IF(COUNTIF(' PROJETO'!$B$14:$B$16,$D2182)=0,FALSE(),IFERROR(INDEX(' PROJETO'!$C$14:$C$16,MATCH($D2182,' PROJETO'!$B$14:$B$16,0))&lt;&gt;"Sim",FALSE()))))</f>
        <v>0</v>
      </c>
      <c r="AG2182" s="21" t="b">
        <f>AND($AC2182,$Y2182&gt;'CONFG.  LISTAS'!$F$4,$Z2182="",$AA2182="")</f>
        <v>0</v>
      </c>
      <c r="AH2182" s="21" t="str">
        <f t="shared" si="441"/>
        <v/>
      </c>
      <c r="AI2182" s="43" t="str">
        <f ca="1">IF(NOT($AC2182),"",IF(OR($B2182="",$C2182="",$E2182="",$F2182=""),"Preencha descrição, categoria, tipo e unidade.",IF(AND($B2182&lt;&gt;"",OR(LEFT($C2182,1)="1",LEFT($C2182,1)="2"),$D2182=""),"Informe a prática de restauração para itens diretos.",IF(AND($D2182&lt;&gt;"",NOT(OR(LEFT($C2182,1)="1",LEFT($C2182,1)="2"))),"Custos indiretos não devem pertencer a uma prática específica.",IF(AND($D2182&lt;&gt;"",COUNTIF(' PROJETO'!$B$14:$B$16,$D2182)=0),"Prática de restauração inválida ou não cadastrada.",IF(IF($D2182="",FALSE(),IF(COUNTIF(' PROJETO'!$B$14:$B$16,$D2182)=0,FALSE(),IFERROR(INDEX(' PROJETO'!$C$14:$C$16,MATCH($D2182,' PROJETO'!$B$14:$B$16,0))&lt;&gt;"Sim",FALSE()))),"A prática informada no item não foi selecionada na aba Projeto.",IF(AND(MAX($I2182,$L2182,$O2182,$R2182,$U2182,$X2182)&gt;'CONFG.  LISTAS'!$F$4,NOT(OR($Z2182&lt;&gt;"",$AA2182&lt;&gt;""))),"Memorial de cálculo ou anexo obrigatório não informado para item acima do limite.",IF(OR(AND($G2182&lt;&gt;"",$H2182&lt;&gt;"",OR($G2182&lt;=0,$H2182&lt;=0)),AND($J2182&lt;&gt;"",$K2182&lt;&gt;"",OR($J2182&lt;=0,$K2182&lt;=0)),AND($M2182&lt;&gt;"",$N2182&lt;&gt;"",OR($M2182&lt;=0,$N2182&lt;=0)),AND($P2182&lt;&gt;"",$Q2182&lt;&gt;"",OR($P2182&lt;=0,$Q2182&lt;=0)),AND($S2182&lt;&gt;"",$T2182&lt;&gt;"",OR($S2182&lt;=0,$T2182&lt;=0)),AND($V2182&lt;&gt;"",$W2182&lt;&gt;"",OR($V2182&lt;=0,$W2182&lt;=0))),"Revise os valores informados: valor unitário e quantidade devem ser maiores que zero.",IF(OR(AND($G2182="",$H2182&lt;&gt;""),AND($G2182&lt;&gt;"",$H2182=""),AND($J2182="",$K2182&lt;&gt;""),AND($J2182&lt;&gt;"",$K2182=""),AND($M2182="",$N2182&lt;&gt;""),AND($M2182&lt;&gt;"",$N2182=""),AND($P2182="",$Q2182&lt;&gt;""),AND($P2182&lt;&gt;"",$Q2182=""),AND($S2182="",$T2182&lt;&gt;""),AND($S2182&lt;&gt;"",$T2182=""),AND($V2182="",$W2182&lt;&gt;""),AND($V2182&lt;&gt;"",$W2182="")),"Há ano preenchido parcialmente: "&amp;TRIM(IF(AND($G2182="",$H2182&lt;&gt;""),"Ano 1 (falta valor unitário); ","")&amp;IF(AND($G2182&lt;&gt;"",$H2182=""),"Ano 1 (falta quantidade); ","")&amp;IF(AND($J2182="",$K2182&lt;&gt;""),"Ano 2 (falta valor unitário); ","")&amp;IF(AND($J2182&lt;&gt;"",$K2182=""),"Ano 2 (falta quantidade); ","")&amp;IF(AND($M2182="",$N2182&lt;&gt;""),"Ano 3 (falta valor unitário); ","")&amp;IF(AND($M2182&lt;&gt;"",$N2182=""),"Ano 3 (falta quantidade); ","")&amp;IF(AND($P2182="",$Q2182&lt;&gt;""),"Ano 4 (falta valor unitário); ","")&amp;IF(AND($P2182&lt;&gt;"",$Q2182=""),"Ano 4 (falta quantidade); ","")&amp;IF(AND($S2182="",$T2182&lt;&gt;""),"Ano 5 (falta valor unitário); ","")&amp;IF(AND($S2182&lt;&gt;"",$T2182=""),"Ano 5 (falta quantidade); ","")&amp;IF(AND($V2182="",$W2182&lt;&gt;""),"Ano 6 (falta valor unitário); ","")&amp;IF(AND($V2182&lt;&gt;"",$W2182=""),"Ano 6 (falta quantidade); ","")), IF(NOT(OR(AND($G2182&lt;&gt;"",$H2182&lt;&gt;""),AND($J2182&lt;&gt;"",$K2182&lt;&gt;""),AND($M2182&lt;&gt;"",$N2182&lt;&gt;""),AND($P2182&lt;&gt;"",$Q2182&lt;&gt;""),AND($S2182&lt;&gt;"",$T2182&lt;&gt;""),AND($V2182&lt;&gt;"",$W2182&lt;&gt;""))),"Informe pelo menos um ano completo com valor unitário e quantidade.",IF(AND($C2182&lt;&gt;"",$E2182&lt;&gt;"",LEFT(TRIM($C2182),1)&lt;&gt;LEFT(TRIM($E2182),1)),"Categoria e tipo estão incompatíveis.",IF(IF(OR($E2182="",$F2182=""),FALSE(),IFERROR(COUNTIF(INDIRECT("UNITS_"&amp;SUBSTITUTE(LEFT($E2182,FIND(" ",$E2182&amp;" ")-1),".","_")),$F2182)=0,TRUE())),"Unidade incompatível com o tipo selecionado.",IF(OR(AND(ISNUMBER(SEARCH("comunic",LOWER($B2182))),LEFT($E2182,3)&lt;&gt;"4.4"),AND(ISNUMBER(SEARCH("monitor",LOWER($B2182))),NOT(OR(LEFT($E2182,3)="1.5",LEFT($E2182,3)="2.5")))),"Revise a classificação do item conforme as regras de preenchimento.",IF(AND($B2182&lt;&gt;"",OR(ISNUMBER(SEARCH("outro",LOWER($B2182))),ISNUMBER(SEARCH("divers",LOWER($B2182))),ISNUMBER(SEARCH("kit",LOWER($B2182))),ISNUMBER(SEARCH("ferrament",LOWER($B2182))),ISNUMBER(SEARCH("epi",LOWER($B2182)))),NOT(OR($Z2182&lt;&gt;"",$AA2182&lt;&gt;""))),"Descrição muito genérica: detalhe melhor o item e registre o racional no memorial ou em anexo.",IF(AND($Y2182=0,$B2182&lt;&gt;"",OR($G2182&lt;&gt;"",$H2182&lt;&gt;"",$J2182&lt;&gt;"",$K2182&lt;&gt;"",$M2182&lt;&gt;"",$N2182&lt;&gt;"",$P2182&lt;&gt;"",$Q2182&lt;&gt;"",$S2182&lt;&gt;"",$T2182&lt;&gt;"",$V2182&lt;&gt;"",$W2182&lt;&gt;"")),"O item possui dados lançados, mas o total está zerado. Revise os valores informados.","")))))))))))))))</f>
        <v/>
      </c>
    </row>
    <row r="2183" spans="1:35" ht="14.25" customHeight="1" x14ac:dyDescent="0.25">
      <c r="A2183" s="57" t="str">
        <f t="shared" si="429"/>
        <v/>
      </c>
      <c r="B2183" s="61"/>
      <c r="C2183" s="61"/>
      <c r="D2183" s="58"/>
      <c r="E2183" s="61"/>
      <c r="F2183" s="61"/>
      <c r="G2183" s="272"/>
      <c r="H2183" s="62"/>
      <c r="I2183" s="273">
        <f t="shared" si="430"/>
        <v>0</v>
      </c>
      <c r="J2183" s="272"/>
      <c r="K2183" s="62"/>
      <c r="L2183" s="270">
        <f t="shared" si="431"/>
        <v>0</v>
      </c>
      <c r="M2183" s="272"/>
      <c r="N2183" s="62"/>
      <c r="O2183" s="270">
        <f t="shared" si="432"/>
        <v>0</v>
      </c>
      <c r="P2183" s="272"/>
      <c r="Q2183" s="62"/>
      <c r="R2183" s="271">
        <f t="shared" si="433"/>
        <v>0</v>
      </c>
      <c r="S2183" s="272"/>
      <c r="T2183" s="62"/>
      <c r="U2183" s="270">
        <f t="shared" si="434"/>
        <v>0</v>
      </c>
      <c r="V2183" s="272"/>
      <c r="W2183" s="62"/>
      <c r="X2183" s="270">
        <f t="shared" si="435"/>
        <v>0</v>
      </c>
      <c r="Y2183" s="270">
        <f t="shared" si="436"/>
        <v>0</v>
      </c>
      <c r="Z2183" s="61"/>
      <c r="AA2183" s="61"/>
      <c r="AB2183" s="60" t="str">
        <f t="shared" si="437"/>
        <v/>
      </c>
      <c r="AC2183" s="21" t="b">
        <f t="shared" si="438"/>
        <v>0</v>
      </c>
      <c r="AD2183" s="21" t="b">
        <f t="shared" si="439"/>
        <v>0</v>
      </c>
      <c r="AE2183" s="21" t="b">
        <f t="shared" si="440"/>
        <v>0</v>
      </c>
      <c r="AF2183" s="21" t="b">
        <f ca="1">OR(AND($AC2183,NOT($AD2183)),AND($AC2183,OR(AND($G2183="",$H2183&lt;&gt;""),AND($G2183&lt;&gt;"",$H2183=""),AND($J2183="",$K2183&lt;&gt;""),AND($J2183&lt;&gt;"",$K2183=""),AND($M2183="",$N2183&lt;&gt;""),AND($M2183&lt;&gt;"",$N2183=""),AND($P2183="",$Q2183&lt;&gt;""),AND($P2183&lt;&gt;"",$Q2183=""),AND($S2183="",$T2183&lt;&gt;""),AND($S2183&lt;&gt;"",$T2183=""),AND($V2183="",$W2183&lt;&gt;""),AND($V2183&lt;&gt;"",$W2183=""))),AND($C2183&lt;&gt;"",$E2183&lt;&gt;"",LEFT(TRIM($C2183),1)&lt;&gt;LEFT(TRIM($E2183),1)),IF(OR($E2183="",$F2183=""),FALSE(),IFERROR(COUNTIF(INDIRECT("UNITS_"&amp;SUBSTITUTE(LEFT($E2183,FIND(" ",$E2183&amp;" ")-1),".","_")),$F2183)=0,TRUE())),AND($B2183&lt;&gt;"",OR(ISNUMBER(SEARCH("outro",LOWER($B2183))),ISNUMBER(SEARCH("divers",LOWER($B2183))),ISNUMBER(SEARCH("etc",LOWER($B2183))))),OR(AND(ISNUMBER(SEARCH("comunic",LOWER($B2183))),LEFT($E2183,3)&lt;&gt;"4.4"),AND(ISNUMBER(SEARCH("monitor",LOWER($B2183))),NOT(OR(LEFT($E2183,3)="1.5",LEFT($E2183,3)="2.5")))),AND($B2183&lt;&gt;"",OR(LEFT($C2183,1)="1",LEFT($C2183,1)="2"),$D2183=""),AND($D2183&lt;&gt;"",NOT(OR(LEFT($C2183,1)="1",LEFT($C2183,1)="2"))),AND($D2183&lt;&gt;"",COUNTIF(' PROJETO'!$B$14:$B$16,$D2183)=0),IF($D2183="",FALSE(),IF(COUNTIF(' PROJETO'!$B$14:$B$16,$D2183)=0,FALSE(),IFERROR(INDEX(' PROJETO'!$C$14:$C$16,MATCH($D2183,' PROJETO'!$B$14:$B$16,0))&lt;&gt;"Sim",FALSE()))))</f>
        <v>0</v>
      </c>
      <c r="AG2183" s="21" t="b">
        <f>AND($AC2183,$Y2183&gt;'CONFG.  LISTAS'!$F$4,$Z2183="",$AA2183="")</f>
        <v>0</v>
      </c>
      <c r="AH2183" s="21" t="str">
        <f t="shared" si="441"/>
        <v/>
      </c>
      <c r="AI2183" s="43" t="str">
        <f ca="1">IF(NOT($AC2183),"",IF(OR($B2183="",$C2183="",$E2183="",$F2183=""),"Preencha descrição, categoria, tipo e unidade.",IF(AND($B2183&lt;&gt;"",OR(LEFT($C2183,1)="1",LEFT($C2183,1)="2"),$D2183=""),"Informe a prática de restauração para itens diretos.",IF(AND($D2183&lt;&gt;"",NOT(OR(LEFT($C2183,1)="1",LEFT($C2183,1)="2"))),"Custos indiretos não devem pertencer a uma prática específica.",IF(AND($D2183&lt;&gt;"",COUNTIF(' PROJETO'!$B$14:$B$16,$D2183)=0),"Prática de restauração inválida ou não cadastrada.",IF(IF($D2183="",FALSE(),IF(COUNTIF(' PROJETO'!$B$14:$B$16,$D2183)=0,FALSE(),IFERROR(INDEX(' PROJETO'!$C$14:$C$16,MATCH($D2183,' PROJETO'!$B$14:$B$16,0))&lt;&gt;"Sim",FALSE()))),"A prática informada no item não foi selecionada na aba Projeto.",IF(AND(MAX($I2183,$L2183,$O2183,$R2183,$U2183,$X2183)&gt;'CONFG.  LISTAS'!$F$4,NOT(OR($Z2183&lt;&gt;"",$AA2183&lt;&gt;""))),"Memorial de cálculo ou anexo obrigatório não informado para item acima do limite.",IF(OR(AND($G2183&lt;&gt;"",$H2183&lt;&gt;"",OR($G2183&lt;=0,$H2183&lt;=0)),AND($J2183&lt;&gt;"",$K2183&lt;&gt;"",OR($J2183&lt;=0,$K2183&lt;=0)),AND($M2183&lt;&gt;"",$N2183&lt;&gt;"",OR($M2183&lt;=0,$N2183&lt;=0)),AND($P2183&lt;&gt;"",$Q2183&lt;&gt;"",OR($P2183&lt;=0,$Q2183&lt;=0)),AND($S2183&lt;&gt;"",$T2183&lt;&gt;"",OR($S2183&lt;=0,$T2183&lt;=0)),AND($V2183&lt;&gt;"",$W2183&lt;&gt;"",OR($V2183&lt;=0,$W2183&lt;=0))),"Revise os valores informados: valor unitário e quantidade devem ser maiores que zero.",IF(OR(AND($G2183="",$H2183&lt;&gt;""),AND($G2183&lt;&gt;"",$H2183=""),AND($J2183="",$K2183&lt;&gt;""),AND($J2183&lt;&gt;"",$K2183=""),AND($M2183="",$N2183&lt;&gt;""),AND($M2183&lt;&gt;"",$N2183=""),AND($P2183="",$Q2183&lt;&gt;""),AND($P2183&lt;&gt;"",$Q2183=""),AND($S2183="",$T2183&lt;&gt;""),AND($S2183&lt;&gt;"",$T2183=""),AND($V2183="",$W2183&lt;&gt;""),AND($V2183&lt;&gt;"",$W2183="")),"Há ano preenchido parcialmente: "&amp;TRIM(IF(AND($G2183="",$H2183&lt;&gt;""),"Ano 1 (falta valor unitário); ","")&amp;IF(AND($G2183&lt;&gt;"",$H2183=""),"Ano 1 (falta quantidade); ","")&amp;IF(AND($J2183="",$K2183&lt;&gt;""),"Ano 2 (falta valor unitário); ","")&amp;IF(AND($J2183&lt;&gt;"",$K2183=""),"Ano 2 (falta quantidade); ","")&amp;IF(AND($M2183="",$N2183&lt;&gt;""),"Ano 3 (falta valor unitário); ","")&amp;IF(AND($M2183&lt;&gt;"",$N2183=""),"Ano 3 (falta quantidade); ","")&amp;IF(AND($P2183="",$Q2183&lt;&gt;""),"Ano 4 (falta valor unitário); ","")&amp;IF(AND($P2183&lt;&gt;"",$Q2183=""),"Ano 4 (falta quantidade); ","")&amp;IF(AND($S2183="",$T2183&lt;&gt;""),"Ano 5 (falta valor unitário); ","")&amp;IF(AND($S2183&lt;&gt;"",$T2183=""),"Ano 5 (falta quantidade); ","")&amp;IF(AND($V2183="",$W2183&lt;&gt;""),"Ano 6 (falta valor unitário); ","")&amp;IF(AND($V2183&lt;&gt;"",$W2183=""),"Ano 6 (falta quantidade); ","")), IF(NOT(OR(AND($G2183&lt;&gt;"",$H2183&lt;&gt;""),AND($J2183&lt;&gt;"",$K2183&lt;&gt;""),AND($M2183&lt;&gt;"",$N2183&lt;&gt;""),AND($P2183&lt;&gt;"",$Q2183&lt;&gt;""),AND($S2183&lt;&gt;"",$T2183&lt;&gt;""),AND($V2183&lt;&gt;"",$W2183&lt;&gt;""))),"Informe pelo menos um ano completo com valor unitário e quantidade.",IF(AND($C2183&lt;&gt;"",$E2183&lt;&gt;"",LEFT(TRIM($C2183),1)&lt;&gt;LEFT(TRIM($E2183),1)),"Categoria e tipo estão incompatíveis.",IF(IF(OR($E2183="",$F2183=""),FALSE(),IFERROR(COUNTIF(INDIRECT("UNITS_"&amp;SUBSTITUTE(LEFT($E2183,FIND(" ",$E2183&amp;" ")-1),".","_")),$F2183)=0,TRUE())),"Unidade incompatível com o tipo selecionado.",IF(OR(AND(ISNUMBER(SEARCH("comunic",LOWER($B2183))),LEFT($E2183,3)&lt;&gt;"4.4"),AND(ISNUMBER(SEARCH("monitor",LOWER($B2183))),NOT(OR(LEFT($E2183,3)="1.5",LEFT($E2183,3)="2.5")))),"Revise a classificação do item conforme as regras de preenchimento.",IF(AND($B2183&lt;&gt;"",OR(ISNUMBER(SEARCH("outro",LOWER($B2183))),ISNUMBER(SEARCH("divers",LOWER($B2183))),ISNUMBER(SEARCH("kit",LOWER($B2183))),ISNUMBER(SEARCH("ferrament",LOWER($B2183))),ISNUMBER(SEARCH("epi",LOWER($B2183)))),NOT(OR($Z2183&lt;&gt;"",$AA2183&lt;&gt;""))),"Descrição muito genérica: detalhe melhor o item e registre o racional no memorial ou em anexo.",IF(AND($Y2183=0,$B2183&lt;&gt;"",OR($G2183&lt;&gt;"",$H2183&lt;&gt;"",$J2183&lt;&gt;"",$K2183&lt;&gt;"",$M2183&lt;&gt;"",$N2183&lt;&gt;"",$P2183&lt;&gt;"",$Q2183&lt;&gt;"",$S2183&lt;&gt;"",$T2183&lt;&gt;"",$V2183&lt;&gt;"",$W2183&lt;&gt;"")),"O item possui dados lançados, mas o total está zerado. Revise os valores informados.","")))))))))))))))</f>
        <v/>
      </c>
    </row>
    <row r="2184" spans="1:35" ht="14.25" customHeight="1" x14ac:dyDescent="0.25">
      <c r="A2184" s="57" t="str">
        <f t="shared" si="429"/>
        <v/>
      </c>
      <c r="B2184" s="58"/>
      <c r="C2184" s="58"/>
      <c r="D2184" s="58"/>
      <c r="E2184" s="58"/>
      <c r="F2184" s="58"/>
      <c r="G2184" s="269"/>
      <c r="H2184" s="59"/>
      <c r="I2184" s="273">
        <f t="shared" si="430"/>
        <v>0</v>
      </c>
      <c r="J2184" s="269"/>
      <c r="K2184" s="59"/>
      <c r="L2184" s="270">
        <f t="shared" si="431"/>
        <v>0</v>
      </c>
      <c r="M2184" s="269"/>
      <c r="N2184" s="59"/>
      <c r="O2184" s="270">
        <f t="shared" si="432"/>
        <v>0</v>
      </c>
      <c r="P2184" s="269"/>
      <c r="Q2184" s="59"/>
      <c r="R2184" s="271">
        <f t="shared" si="433"/>
        <v>0</v>
      </c>
      <c r="S2184" s="269"/>
      <c r="T2184" s="59"/>
      <c r="U2184" s="270">
        <f t="shared" si="434"/>
        <v>0</v>
      </c>
      <c r="V2184" s="269"/>
      <c r="W2184" s="59"/>
      <c r="X2184" s="270">
        <f t="shared" si="435"/>
        <v>0</v>
      </c>
      <c r="Y2184" s="270">
        <f t="shared" si="436"/>
        <v>0</v>
      </c>
      <c r="Z2184" s="58"/>
      <c r="AA2184" s="58"/>
      <c r="AB2184" s="60" t="str">
        <f t="shared" si="437"/>
        <v/>
      </c>
      <c r="AC2184" s="21" t="b">
        <f t="shared" si="438"/>
        <v>0</v>
      </c>
      <c r="AD2184" s="21" t="b">
        <f t="shared" si="439"/>
        <v>0</v>
      </c>
      <c r="AE2184" s="21" t="b">
        <f t="shared" si="440"/>
        <v>0</v>
      </c>
      <c r="AF2184" s="21" t="b">
        <f ca="1">OR(AND($AC2184,NOT($AD2184)),AND($AC2184,OR(AND($G2184="",$H2184&lt;&gt;""),AND($G2184&lt;&gt;"",$H2184=""),AND($J2184="",$K2184&lt;&gt;""),AND($J2184&lt;&gt;"",$K2184=""),AND($M2184="",$N2184&lt;&gt;""),AND($M2184&lt;&gt;"",$N2184=""),AND($P2184="",$Q2184&lt;&gt;""),AND($P2184&lt;&gt;"",$Q2184=""),AND($S2184="",$T2184&lt;&gt;""),AND($S2184&lt;&gt;"",$T2184=""),AND($V2184="",$W2184&lt;&gt;""),AND($V2184&lt;&gt;"",$W2184=""))),AND($C2184&lt;&gt;"",$E2184&lt;&gt;"",LEFT(TRIM($C2184),1)&lt;&gt;LEFT(TRIM($E2184),1)),IF(OR($E2184="",$F2184=""),FALSE(),IFERROR(COUNTIF(INDIRECT("UNITS_"&amp;SUBSTITUTE(LEFT($E2184,FIND(" ",$E2184&amp;" ")-1),".","_")),$F2184)=0,TRUE())),AND($B2184&lt;&gt;"",OR(ISNUMBER(SEARCH("outro",LOWER($B2184))),ISNUMBER(SEARCH("divers",LOWER($B2184))),ISNUMBER(SEARCH("etc",LOWER($B2184))))),OR(AND(ISNUMBER(SEARCH("comunic",LOWER($B2184))),LEFT($E2184,3)&lt;&gt;"4.4"),AND(ISNUMBER(SEARCH("monitor",LOWER($B2184))),NOT(OR(LEFT($E2184,3)="1.5",LEFT($E2184,3)="2.5")))),AND($B2184&lt;&gt;"",OR(LEFT($C2184,1)="1",LEFT($C2184,1)="2"),$D2184=""),AND($D2184&lt;&gt;"",NOT(OR(LEFT($C2184,1)="1",LEFT($C2184,1)="2"))),AND($D2184&lt;&gt;"",COUNTIF(' PROJETO'!$B$14:$B$16,$D2184)=0),IF($D2184="",FALSE(),IF(COUNTIF(' PROJETO'!$B$14:$B$16,$D2184)=0,FALSE(),IFERROR(INDEX(' PROJETO'!$C$14:$C$16,MATCH($D2184,' PROJETO'!$B$14:$B$16,0))&lt;&gt;"Sim",FALSE()))))</f>
        <v>0</v>
      </c>
      <c r="AG2184" s="21" t="b">
        <f>AND($AC2184,$Y2184&gt;'CONFG.  LISTAS'!$F$4,$Z2184="",$AA2184="")</f>
        <v>0</v>
      </c>
      <c r="AH2184" s="21" t="str">
        <f t="shared" si="441"/>
        <v/>
      </c>
      <c r="AI2184" s="43" t="str">
        <f ca="1">IF(NOT($AC2184),"",IF(OR($B2184="",$C2184="",$E2184="",$F2184=""),"Preencha descrição, categoria, tipo e unidade.",IF(AND($B2184&lt;&gt;"",OR(LEFT($C2184,1)="1",LEFT($C2184,1)="2"),$D2184=""),"Informe a prática de restauração para itens diretos.",IF(AND($D2184&lt;&gt;"",NOT(OR(LEFT($C2184,1)="1",LEFT($C2184,1)="2"))),"Custos indiretos não devem pertencer a uma prática específica.",IF(AND($D2184&lt;&gt;"",COUNTIF(' PROJETO'!$B$14:$B$16,$D2184)=0),"Prática de restauração inválida ou não cadastrada.",IF(IF($D2184="",FALSE(),IF(COUNTIF(' PROJETO'!$B$14:$B$16,$D2184)=0,FALSE(),IFERROR(INDEX(' PROJETO'!$C$14:$C$16,MATCH($D2184,' PROJETO'!$B$14:$B$16,0))&lt;&gt;"Sim",FALSE()))),"A prática informada no item não foi selecionada na aba Projeto.",IF(AND(MAX($I2184,$L2184,$O2184,$R2184,$U2184,$X2184)&gt;'CONFG.  LISTAS'!$F$4,NOT(OR($Z2184&lt;&gt;"",$AA2184&lt;&gt;""))),"Memorial de cálculo ou anexo obrigatório não informado para item acima do limite.",IF(OR(AND($G2184&lt;&gt;"",$H2184&lt;&gt;"",OR($G2184&lt;=0,$H2184&lt;=0)),AND($J2184&lt;&gt;"",$K2184&lt;&gt;"",OR($J2184&lt;=0,$K2184&lt;=0)),AND($M2184&lt;&gt;"",$N2184&lt;&gt;"",OR($M2184&lt;=0,$N2184&lt;=0)),AND($P2184&lt;&gt;"",$Q2184&lt;&gt;"",OR($P2184&lt;=0,$Q2184&lt;=0)),AND($S2184&lt;&gt;"",$T2184&lt;&gt;"",OR($S2184&lt;=0,$T2184&lt;=0)),AND($V2184&lt;&gt;"",$W2184&lt;&gt;"",OR($V2184&lt;=0,$W2184&lt;=0))),"Revise os valores informados: valor unitário e quantidade devem ser maiores que zero.",IF(OR(AND($G2184="",$H2184&lt;&gt;""),AND($G2184&lt;&gt;"",$H2184=""),AND($J2184="",$K2184&lt;&gt;""),AND($J2184&lt;&gt;"",$K2184=""),AND($M2184="",$N2184&lt;&gt;""),AND($M2184&lt;&gt;"",$N2184=""),AND($P2184="",$Q2184&lt;&gt;""),AND($P2184&lt;&gt;"",$Q2184=""),AND($S2184="",$T2184&lt;&gt;""),AND($S2184&lt;&gt;"",$T2184=""),AND($V2184="",$W2184&lt;&gt;""),AND($V2184&lt;&gt;"",$W2184="")),"Há ano preenchido parcialmente: "&amp;TRIM(IF(AND($G2184="",$H2184&lt;&gt;""),"Ano 1 (falta valor unitário); ","")&amp;IF(AND($G2184&lt;&gt;"",$H2184=""),"Ano 1 (falta quantidade); ","")&amp;IF(AND($J2184="",$K2184&lt;&gt;""),"Ano 2 (falta valor unitário); ","")&amp;IF(AND($J2184&lt;&gt;"",$K2184=""),"Ano 2 (falta quantidade); ","")&amp;IF(AND($M2184="",$N2184&lt;&gt;""),"Ano 3 (falta valor unitário); ","")&amp;IF(AND($M2184&lt;&gt;"",$N2184=""),"Ano 3 (falta quantidade); ","")&amp;IF(AND($P2184="",$Q2184&lt;&gt;""),"Ano 4 (falta valor unitário); ","")&amp;IF(AND($P2184&lt;&gt;"",$Q2184=""),"Ano 4 (falta quantidade); ","")&amp;IF(AND($S2184="",$T2184&lt;&gt;""),"Ano 5 (falta valor unitário); ","")&amp;IF(AND($S2184&lt;&gt;"",$T2184=""),"Ano 5 (falta quantidade); ","")&amp;IF(AND($V2184="",$W2184&lt;&gt;""),"Ano 6 (falta valor unitário); ","")&amp;IF(AND($V2184&lt;&gt;"",$W2184=""),"Ano 6 (falta quantidade); ","")), IF(NOT(OR(AND($G2184&lt;&gt;"",$H2184&lt;&gt;""),AND($J2184&lt;&gt;"",$K2184&lt;&gt;""),AND($M2184&lt;&gt;"",$N2184&lt;&gt;""),AND($P2184&lt;&gt;"",$Q2184&lt;&gt;""),AND($S2184&lt;&gt;"",$T2184&lt;&gt;""),AND($V2184&lt;&gt;"",$W2184&lt;&gt;""))),"Informe pelo menos um ano completo com valor unitário e quantidade.",IF(AND($C2184&lt;&gt;"",$E2184&lt;&gt;"",LEFT(TRIM($C2184),1)&lt;&gt;LEFT(TRIM($E2184),1)),"Categoria e tipo estão incompatíveis.",IF(IF(OR($E2184="",$F2184=""),FALSE(),IFERROR(COUNTIF(INDIRECT("UNITS_"&amp;SUBSTITUTE(LEFT($E2184,FIND(" ",$E2184&amp;" ")-1),".","_")),$F2184)=0,TRUE())),"Unidade incompatível com o tipo selecionado.",IF(OR(AND(ISNUMBER(SEARCH("comunic",LOWER($B2184))),LEFT($E2184,3)&lt;&gt;"4.4"),AND(ISNUMBER(SEARCH("monitor",LOWER($B2184))),NOT(OR(LEFT($E2184,3)="1.5",LEFT($E2184,3)="2.5")))),"Revise a classificação do item conforme as regras de preenchimento.",IF(AND($B2184&lt;&gt;"",OR(ISNUMBER(SEARCH("outro",LOWER($B2184))),ISNUMBER(SEARCH("divers",LOWER($B2184))),ISNUMBER(SEARCH("kit",LOWER($B2184))),ISNUMBER(SEARCH("ferrament",LOWER($B2184))),ISNUMBER(SEARCH("epi",LOWER($B2184)))),NOT(OR($Z2184&lt;&gt;"",$AA2184&lt;&gt;""))),"Descrição muito genérica: detalhe melhor o item e registre o racional no memorial ou em anexo.",IF(AND($Y2184=0,$B2184&lt;&gt;"",OR($G2184&lt;&gt;"",$H2184&lt;&gt;"",$J2184&lt;&gt;"",$K2184&lt;&gt;"",$M2184&lt;&gt;"",$N2184&lt;&gt;"",$P2184&lt;&gt;"",$Q2184&lt;&gt;"",$S2184&lt;&gt;"",$T2184&lt;&gt;"",$V2184&lt;&gt;"",$W2184&lt;&gt;"")),"O item possui dados lançados, mas o total está zerado. Revise os valores informados.","")))))))))))))))</f>
        <v/>
      </c>
    </row>
    <row r="2185" spans="1:35" ht="14.25" customHeight="1" x14ac:dyDescent="0.25">
      <c r="A2185" s="57" t="str">
        <f t="shared" si="429"/>
        <v/>
      </c>
      <c r="B2185" s="61"/>
      <c r="C2185" s="61"/>
      <c r="D2185" s="58"/>
      <c r="E2185" s="61"/>
      <c r="F2185" s="61"/>
      <c r="G2185" s="272"/>
      <c r="H2185" s="62"/>
      <c r="I2185" s="273">
        <f t="shared" si="430"/>
        <v>0</v>
      </c>
      <c r="J2185" s="272"/>
      <c r="K2185" s="62"/>
      <c r="L2185" s="270">
        <f t="shared" si="431"/>
        <v>0</v>
      </c>
      <c r="M2185" s="272"/>
      <c r="N2185" s="62"/>
      <c r="O2185" s="270">
        <f t="shared" si="432"/>
        <v>0</v>
      </c>
      <c r="P2185" s="272"/>
      <c r="Q2185" s="62"/>
      <c r="R2185" s="271">
        <f t="shared" si="433"/>
        <v>0</v>
      </c>
      <c r="S2185" s="272"/>
      <c r="T2185" s="62"/>
      <c r="U2185" s="270">
        <f t="shared" si="434"/>
        <v>0</v>
      </c>
      <c r="V2185" s="272"/>
      <c r="W2185" s="62"/>
      <c r="X2185" s="270">
        <f t="shared" si="435"/>
        <v>0</v>
      </c>
      <c r="Y2185" s="270">
        <f t="shared" si="436"/>
        <v>0</v>
      </c>
      <c r="Z2185" s="61"/>
      <c r="AA2185" s="61"/>
      <c r="AB2185" s="60" t="str">
        <f t="shared" si="437"/>
        <v/>
      </c>
      <c r="AC2185" s="21" t="b">
        <f t="shared" si="438"/>
        <v>0</v>
      </c>
      <c r="AD2185" s="21" t="b">
        <f t="shared" si="439"/>
        <v>0</v>
      </c>
      <c r="AE2185" s="21" t="b">
        <f t="shared" si="440"/>
        <v>0</v>
      </c>
      <c r="AF2185" s="21" t="b">
        <f ca="1">OR(AND($AC2185,NOT($AD2185)),AND($AC2185,OR(AND($G2185="",$H2185&lt;&gt;""),AND($G2185&lt;&gt;"",$H2185=""),AND($J2185="",$K2185&lt;&gt;""),AND($J2185&lt;&gt;"",$K2185=""),AND($M2185="",$N2185&lt;&gt;""),AND($M2185&lt;&gt;"",$N2185=""),AND($P2185="",$Q2185&lt;&gt;""),AND($P2185&lt;&gt;"",$Q2185=""),AND($S2185="",$T2185&lt;&gt;""),AND($S2185&lt;&gt;"",$T2185=""),AND($V2185="",$W2185&lt;&gt;""),AND($V2185&lt;&gt;"",$W2185=""))),AND($C2185&lt;&gt;"",$E2185&lt;&gt;"",LEFT(TRIM($C2185),1)&lt;&gt;LEFT(TRIM($E2185),1)),IF(OR($E2185="",$F2185=""),FALSE(),IFERROR(COUNTIF(INDIRECT("UNITS_"&amp;SUBSTITUTE(LEFT($E2185,FIND(" ",$E2185&amp;" ")-1),".","_")),$F2185)=0,TRUE())),AND($B2185&lt;&gt;"",OR(ISNUMBER(SEARCH("outro",LOWER($B2185))),ISNUMBER(SEARCH("divers",LOWER($B2185))),ISNUMBER(SEARCH("etc",LOWER($B2185))))),OR(AND(ISNUMBER(SEARCH("comunic",LOWER($B2185))),LEFT($E2185,3)&lt;&gt;"4.4"),AND(ISNUMBER(SEARCH("monitor",LOWER($B2185))),NOT(OR(LEFT($E2185,3)="1.5",LEFT($E2185,3)="2.5")))),AND($B2185&lt;&gt;"",OR(LEFT($C2185,1)="1",LEFT($C2185,1)="2"),$D2185=""),AND($D2185&lt;&gt;"",NOT(OR(LEFT($C2185,1)="1",LEFT($C2185,1)="2"))),AND($D2185&lt;&gt;"",COUNTIF(' PROJETO'!$B$14:$B$16,$D2185)=0),IF($D2185="",FALSE(),IF(COUNTIF(' PROJETO'!$B$14:$B$16,$D2185)=0,FALSE(),IFERROR(INDEX(' PROJETO'!$C$14:$C$16,MATCH($D2185,' PROJETO'!$B$14:$B$16,0))&lt;&gt;"Sim",FALSE()))))</f>
        <v>0</v>
      </c>
      <c r="AG2185" s="21" t="b">
        <f>AND($AC2185,$Y2185&gt;'CONFG.  LISTAS'!$F$4,$Z2185="",$AA2185="")</f>
        <v>0</v>
      </c>
      <c r="AH2185" s="21" t="str">
        <f t="shared" si="441"/>
        <v/>
      </c>
      <c r="AI2185" s="43" t="str">
        <f ca="1">IF(NOT($AC2185),"",IF(OR($B2185="",$C2185="",$E2185="",$F2185=""),"Preencha descrição, categoria, tipo e unidade.",IF(AND($B2185&lt;&gt;"",OR(LEFT($C2185,1)="1",LEFT($C2185,1)="2"),$D2185=""),"Informe a prática de restauração para itens diretos.",IF(AND($D2185&lt;&gt;"",NOT(OR(LEFT($C2185,1)="1",LEFT($C2185,1)="2"))),"Custos indiretos não devem pertencer a uma prática específica.",IF(AND($D2185&lt;&gt;"",COUNTIF(' PROJETO'!$B$14:$B$16,$D2185)=0),"Prática de restauração inválida ou não cadastrada.",IF(IF($D2185="",FALSE(),IF(COUNTIF(' PROJETO'!$B$14:$B$16,$D2185)=0,FALSE(),IFERROR(INDEX(' PROJETO'!$C$14:$C$16,MATCH($D2185,' PROJETO'!$B$14:$B$16,0))&lt;&gt;"Sim",FALSE()))),"A prática informada no item não foi selecionada na aba Projeto.",IF(AND(MAX($I2185,$L2185,$O2185,$R2185,$U2185,$X2185)&gt;'CONFG.  LISTAS'!$F$4,NOT(OR($Z2185&lt;&gt;"",$AA2185&lt;&gt;""))),"Memorial de cálculo ou anexo obrigatório não informado para item acima do limite.",IF(OR(AND($G2185&lt;&gt;"",$H2185&lt;&gt;"",OR($G2185&lt;=0,$H2185&lt;=0)),AND($J2185&lt;&gt;"",$K2185&lt;&gt;"",OR($J2185&lt;=0,$K2185&lt;=0)),AND($M2185&lt;&gt;"",$N2185&lt;&gt;"",OR($M2185&lt;=0,$N2185&lt;=0)),AND($P2185&lt;&gt;"",$Q2185&lt;&gt;"",OR($P2185&lt;=0,$Q2185&lt;=0)),AND($S2185&lt;&gt;"",$T2185&lt;&gt;"",OR($S2185&lt;=0,$T2185&lt;=0)),AND($V2185&lt;&gt;"",$W2185&lt;&gt;"",OR($V2185&lt;=0,$W2185&lt;=0))),"Revise os valores informados: valor unitário e quantidade devem ser maiores que zero.",IF(OR(AND($G2185="",$H2185&lt;&gt;""),AND($G2185&lt;&gt;"",$H2185=""),AND($J2185="",$K2185&lt;&gt;""),AND($J2185&lt;&gt;"",$K2185=""),AND($M2185="",$N2185&lt;&gt;""),AND($M2185&lt;&gt;"",$N2185=""),AND($P2185="",$Q2185&lt;&gt;""),AND($P2185&lt;&gt;"",$Q2185=""),AND($S2185="",$T2185&lt;&gt;""),AND($S2185&lt;&gt;"",$T2185=""),AND($V2185="",$W2185&lt;&gt;""),AND($V2185&lt;&gt;"",$W2185="")),"Há ano preenchido parcialmente: "&amp;TRIM(IF(AND($G2185="",$H2185&lt;&gt;""),"Ano 1 (falta valor unitário); ","")&amp;IF(AND($G2185&lt;&gt;"",$H2185=""),"Ano 1 (falta quantidade); ","")&amp;IF(AND($J2185="",$K2185&lt;&gt;""),"Ano 2 (falta valor unitário); ","")&amp;IF(AND($J2185&lt;&gt;"",$K2185=""),"Ano 2 (falta quantidade); ","")&amp;IF(AND($M2185="",$N2185&lt;&gt;""),"Ano 3 (falta valor unitário); ","")&amp;IF(AND($M2185&lt;&gt;"",$N2185=""),"Ano 3 (falta quantidade); ","")&amp;IF(AND($P2185="",$Q2185&lt;&gt;""),"Ano 4 (falta valor unitário); ","")&amp;IF(AND($P2185&lt;&gt;"",$Q2185=""),"Ano 4 (falta quantidade); ","")&amp;IF(AND($S2185="",$T2185&lt;&gt;""),"Ano 5 (falta valor unitário); ","")&amp;IF(AND($S2185&lt;&gt;"",$T2185=""),"Ano 5 (falta quantidade); ","")&amp;IF(AND($V2185="",$W2185&lt;&gt;""),"Ano 6 (falta valor unitário); ","")&amp;IF(AND($V2185&lt;&gt;"",$W2185=""),"Ano 6 (falta quantidade); ","")), IF(NOT(OR(AND($G2185&lt;&gt;"",$H2185&lt;&gt;""),AND($J2185&lt;&gt;"",$K2185&lt;&gt;""),AND($M2185&lt;&gt;"",$N2185&lt;&gt;""),AND($P2185&lt;&gt;"",$Q2185&lt;&gt;""),AND($S2185&lt;&gt;"",$T2185&lt;&gt;""),AND($V2185&lt;&gt;"",$W2185&lt;&gt;""))),"Informe pelo menos um ano completo com valor unitário e quantidade.",IF(AND($C2185&lt;&gt;"",$E2185&lt;&gt;"",LEFT(TRIM($C2185),1)&lt;&gt;LEFT(TRIM($E2185),1)),"Categoria e tipo estão incompatíveis.",IF(IF(OR($E2185="",$F2185=""),FALSE(),IFERROR(COUNTIF(INDIRECT("UNITS_"&amp;SUBSTITUTE(LEFT($E2185,FIND(" ",$E2185&amp;" ")-1),".","_")),$F2185)=0,TRUE())),"Unidade incompatível com o tipo selecionado.",IF(OR(AND(ISNUMBER(SEARCH("comunic",LOWER($B2185))),LEFT($E2185,3)&lt;&gt;"4.4"),AND(ISNUMBER(SEARCH("monitor",LOWER($B2185))),NOT(OR(LEFT($E2185,3)="1.5",LEFT($E2185,3)="2.5")))),"Revise a classificação do item conforme as regras de preenchimento.",IF(AND($B2185&lt;&gt;"",OR(ISNUMBER(SEARCH("outro",LOWER($B2185))),ISNUMBER(SEARCH("divers",LOWER($B2185))),ISNUMBER(SEARCH("kit",LOWER($B2185))),ISNUMBER(SEARCH("ferrament",LOWER($B2185))),ISNUMBER(SEARCH("epi",LOWER($B2185)))),NOT(OR($Z2185&lt;&gt;"",$AA2185&lt;&gt;""))),"Descrição muito genérica: detalhe melhor o item e registre o racional no memorial ou em anexo.",IF(AND($Y2185=0,$B2185&lt;&gt;"",OR($G2185&lt;&gt;"",$H2185&lt;&gt;"",$J2185&lt;&gt;"",$K2185&lt;&gt;"",$M2185&lt;&gt;"",$N2185&lt;&gt;"",$P2185&lt;&gt;"",$Q2185&lt;&gt;"",$S2185&lt;&gt;"",$T2185&lt;&gt;"",$V2185&lt;&gt;"",$W2185&lt;&gt;"")),"O item possui dados lançados, mas o total está zerado. Revise os valores informados.","")))))))))))))))</f>
        <v/>
      </c>
    </row>
    <row r="2186" spans="1:35" ht="14.25" customHeight="1" x14ac:dyDescent="0.25">
      <c r="A2186" s="57" t="str">
        <f t="shared" ref="A2186:A2249" si="442">AH2186</f>
        <v/>
      </c>
      <c r="B2186" s="58"/>
      <c r="C2186" s="58"/>
      <c r="D2186" s="58"/>
      <c r="E2186" s="58"/>
      <c r="F2186" s="58"/>
      <c r="G2186" s="269"/>
      <c r="H2186" s="59"/>
      <c r="I2186" s="273">
        <f t="shared" ref="I2186:I2249" si="443">IFERROR(G2186*H2186,0)</f>
        <v>0</v>
      </c>
      <c r="J2186" s="269"/>
      <c r="K2186" s="59"/>
      <c r="L2186" s="270">
        <f t="shared" ref="L2186:L2249" si="444">IFERROR(J2186*K2186,0)</f>
        <v>0</v>
      </c>
      <c r="M2186" s="269"/>
      <c r="N2186" s="59"/>
      <c r="O2186" s="270">
        <f t="shared" ref="O2186:O2249" si="445">IFERROR(M2186*N2186,0)</f>
        <v>0</v>
      </c>
      <c r="P2186" s="269"/>
      <c r="Q2186" s="59"/>
      <c r="R2186" s="271">
        <f t="shared" ref="R2186:R2249" si="446">IFERROR(P2186*Q2186,0)</f>
        <v>0</v>
      </c>
      <c r="S2186" s="269"/>
      <c r="T2186" s="59"/>
      <c r="U2186" s="270">
        <f t="shared" ref="U2186:U2249" si="447">IFERROR(S2186*T2186,0)</f>
        <v>0</v>
      </c>
      <c r="V2186" s="269"/>
      <c r="W2186" s="59"/>
      <c r="X2186" s="270">
        <f t="shared" ref="X2186:X2249" si="448">IFERROR(V2186*W2186,0)</f>
        <v>0</v>
      </c>
      <c r="Y2186" s="270">
        <f t="shared" ref="Y2186:Y2249" si="449">SUM(I2186,L2186,O2186,R2186,U2186,X2186)</f>
        <v>0</v>
      </c>
      <c r="Z2186" s="58"/>
      <c r="AA2186" s="58"/>
      <c r="AB2186" s="60" t="str">
        <f t="shared" ref="AB2186:AB2249" si="450">IF($B2186="","",TEXT(ROW()-4,"000"))</f>
        <v/>
      </c>
      <c r="AC2186" s="21" t="b">
        <f t="shared" ref="AC2186:AC2249" si="451">OR(LEN($B2186&amp;"")&gt;0,LEN($C2186&amp;"")&gt;0,LEN($D2186&amp;"")&gt;0,LEN($E2186&amp;"")&gt;0,LEN($F2186&amp;"")&gt;0,LEN($G2186&amp;"")&gt;0,LEN($H2186&amp;"")&gt;0,LEN($J2186&amp;"")&gt;0,LEN($K2186&amp;"")&gt;0,LEN($M2186&amp;"")&gt;0,LEN($N2186&amp;"")&gt;0,LEN($P2186&amp;"")&gt;0,LEN($Q2186&amp;"")&gt;0,LEN($S2186&amp;"")&gt;0,LEN($T2186&amp;"")&gt;0,LEN($V2186&amp;"")&gt;0,LEN($W2186&amp;"")&gt;0,LEN($Z2186&amp;"")&gt;0,LEN($AA2186&amp;"")&gt;0)</f>
        <v>0</v>
      </c>
      <c r="AD2186" s="21" t="b">
        <f t="shared" ref="AD2186:AD2249" si="452">AND($B2186&lt;&gt;"",$C2186&lt;&gt;"",$E2186&lt;&gt;"",$F2186&lt;&gt;"")</f>
        <v>0</v>
      </c>
      <c r="AE2186" s="21" t="b">
        <f t="shared" ref="AE2186:AE2249" si="453">OR(AND($G2186&lt;&gt;"",$H2186&lt;&gt;""),AND($J2186&lt;&gt;"",$K2186&lt;&gt;""),AND($M2186&lt;&gt;"",$N2186&lt;&gt;""),AND($P2186&lt;&gt;"",$Q2186&lt;&gt;""),AND($S2186&lt;&gt;"",$T2186&lt;&gt;""),AND($V2186&lt;&gt;"",$W2186&lt;&gt;""))</f>
        <v>0</v>
      </c>
      <c r="AF2186" s="21" t="b">
        <f ca="1">OR(AND($AC2186,NOT($AD2186)),AND($AC2186,OR(AND($G2186="",$H2186&lt;&gt;""),AND($G2186&lt;&gt;"",$H2186=""),AND($J2186="",$K2186&lt;&gt;""),AND($J2186&lt;&gt;"",$K2186=""),AND($M2186="",$N2186&lt;&gt;""),AND($M2186&lt;&gt;"",$N2186=""),AND($P2186="",$Q2186&lt;&gt;""),AND($P2186&lt;&gt;"",$Q2186=""),AND($S2186="",$T2186&lt;&gt;""),AND($S2186&lt;&gt;"",$T2186=""),AND($V2186="",$W2186&lt;&gt;""),AND($V2186&lt;&gt;"",$W2186=""))),AND($C2186&lt;&gt;"",$E2186&lt;&gt;"",LEFT(TRIM($C2186),1)&lt;&gt;LEFT(TRIM($E2186),1)),IF(OR($E2186="",$F2186=""),FALSE(),IFERROR(COUNTIF(INDIRECT("UNITS_"&amp;SUBSTITUTE(LEFT($E2186,FIND(" ",$E2186&amp;" ")-1),".","_")),$F2186)=0,TRUE())),AND($B2186&lt;&gt;"",OR(ISNUMBER(SEARCH("outro",LOWER($B2186))),ISNUMBER(SEARCH("divers",LOWER($B2186))),ISNUMBER(SEARCH("etc",LOWER($B2186))))),OR(AND(ISNUMBER(SEARCH("comunic",LOWER($B2186))),LEFT($E2186,3)&lt;&gt;"4.4"),AND(ISNUMBER(SEARCH("monitor",LOWER($B2186))),NOT(OR(LEFT($E2186,3)="1.5",LEFT($E2186,3)="2.5")))),AND($B2186&lt;&gt;"",OR(LEFT($C2186,1)="1",LEFT($C2186,1)="2"),$D2186=""),AND($D2186&lt;&gt;"",NOT(OR(LEFT($C2186,1)="1",LEFT($C2186,1)="2"))),AND($D2186&lt;&gt;"",COUNTIF(' PROJETO'!$B$14:$B$16,$D2186)=0),IF($D2186="",FALSE(),IF(COUNTIF(' PROJETO'!$B$14:$B$16,$D2186)=0,FALSE(),IFERROR(INDEX(' PROJETO'!$C$14:$C$16,MATCH($D2186,' PROJETO'!$B$14:$B$16,0))&lt;&gt;"Sim",FALSE()))))</f>
        <v>0</v>
      </c>
      <c r="AG2186" s="21" t="b">
        <f>AND($AC2186,$Y2186&gt;'CONFG.  LISTAS'!$F$4,$Z2186="",$AA2186="")</f>
        <v>0</v>
      </c>
      <c r="AH2186" s="21" t="str">
        <f t="shared" ref="AH2186:AH2249" si="454">IF(NOT($AC2186),"",IF($AG2186,"⚠",IF(OR(AND($AC2186,NOT($AE2186)),$AF2186),"◔","✓")))</f>
        <v/>
      </c>
      <c r="AI2186" s="43" t="str">
        <f ca="1">IF(NOT($AC2186),"",IF(OR($B2186="",$C2186="",$E2186="",$F2186=""),"Preencha descrição, categoria, tipo e unidade.",IF(AND($B2186&lt;&gt;"",OR(LEFT($C2186,1)="1",LEFT($C2186,1)="2"),$D2186=""),"Informe a prática de restauração para itens diretos.",IF(AND($D2186&lt;&gt;"",NOT(OR(LEFT($C2186,1)="1",LEFT($C2186,1)="2"))),"Custos indiretos não devem pertencer a uma prática específica.",IF(AND($D2186&lt;&gt;"",COUNTIF(' PROJETO'!$B$14:$B$16,$D2186)=0),"Prática de restauração inválida ou não cadastrada.",IF(IF($D2186="",FALSE(),IF(COUNTIF(' PROJETO'!$B$14:$B$16,$D2186)=0,FALSE(),IFERROR(INDEX(' PROJETO'!$C$14:$C$16,MATCH($D2186,' PROJETO'!$B$14:$B$16,0))&lt;&gt;"Sim",FALSE()))),"A prática informada no item não foi selecionada na aba Projeto.",IF(AND(MAX($I2186,$L2186,$O2186,$R2186,$U2186,$X2186)&gt;'CONFG.  LISTAS'!$F$4,NOT(OR($Z2186&lt;&gt;"",$AA2186&lt;&gt;""))),"Memorial de cálculo ou anexo obrigatório não informado para item acima do limite.",IF(OR(AND($G2186&lt;&gt;"",$H2186&lt;&gt;"",OR($G2186&lt;=0,$H2186&lt;=0)),AND($J2186&lt;&gt;"",$K2186&lt;&gt;"",OR($J2186&lt;=0,$K2186&lt;=0)),AND($M2186&lt;&gt;"",$N2186&lt;&gt;"",OR($M2186&lt;=0,$N2186&lt;=0)),AND($P2186&lt;&gt;"",$Q2186&lt;&gt;"",OR($P2186&lt;=0,$Q2186&lt;=0)),AND($S2186&lt;&gt;"",$T2186&lt;&gt;"",OR($S2186&lt;=0,$T2186&lt;=0)),AND($V2186&lt;&gt;"",$W2186&lt;&gt;"",OR($V2186&lt;=0,$W2186&lt;=0))),"Revise os valores informados: valor unitário e quantidade devem ser maiores que zero.",IF(OR(AND($G2186="",$H2186&lt;&gt;""),AND($G2186&lt;&gt;"",$H2186=""),AND($J2186="",$K2186&lt;&gt;""),AND($J2186&lt;&gt;"",$K2186=""),AND($M2186="",$N2186&lt;&gt;""),AND($M2186&lt;&gt;"",$N2186=""),AND($P2186="",$Q2186&lt;&gt;""),AND($P2186&lt;&gt;"",$Q2186=""),AND($S2186="",$T2186&lt;&gt;""),AND($S2186&lt;&gt;"",$T2186=""),AND($V2186="",$W2186&lt;&gt;""),AND($V2186&lt;&gt;"",$W2186="")),"Há ano preenchido parcialmente: "&amp;TRIM(IF(AND($G2186="",$H2186&lt;&gt;""),"Ano 1 (falta valor unitário); ","")&amp;IF(AND($G2186&lt;&gt;"",$H2186=""),"Ano 1 (falta quantidade); ","")&amp;IF(AND($J2186="",$K2186&lt;&gt;""),"Ano 2 (falta valor unitário); ","")&amp;IF(AND($J2186&lt;&gt;"",$K2186=""),"Ano 2 (falta quantidade); ","")&amp;IF(AND($M2186="",$N2186&lt;&gt;""),"Ano 3 (falta valor unitário); ","")&amp;IF(AND($M2186&lt;&gt;"",$N2186=""),"Ano 3 (falta quantidade); ","")&amp;IF(AND($P2186="",$Q2186&lt;&gt;""),"Ano 4 (falta valor unitário); ","")&amp;IF(AND($P2186&lt;&gt;"",$Q2186=""),"Ano 4 (falta quantidade); ","")&amp;IF(AND($S2186="",$T2186&lt;&gt;""),"Ano 5 (falta valor unitário); ","")&amp;IF(AND($S2186&lt;&gt;"",$T2186=""),"Ano 5 (falta quantidade); ","")&amp;IF(AND($V2186="",$W2186&lt;&gt;""),"Ano 6 (falta valor unitário); ","")&amp;IF(AND($V2186&lt;&gt;"",$W2186=""),"Ano 6 (falta quantidade); ","")), IF(NOT(OR(AND($G2186&lt;&gt;"",$H2186&lt;&gt;""),AND($J2186&lt;&gt;"",$K2186&lt;&gt;""),AND($M2186&lt;&gt;"",$N2186&lt;&gt;""),AND($P2186&lt;&gt;"",$Q2186&lt;&gt;""),AND($S2186&lt;&gt;"",$T2186&lt;&gt;""),AND($V2186&lt;&gt;"",$W2186&lt;&gt;""))),"Informe pelo menos um ano completo com valor unitário e quantidade.",IF(AND($C2186&lt;&gt;"",$E2186&lt;&gt;"",LEFT(TRIM($C2186),1)&lt;&gt;LEFT(TRIM($E2186),1)),"Categoria e tipo estão incompatíveis.",IF(IF(OR($E2186="",$F2186=""),FALSE(),IFERROR(COUNTIF(INDIRECT("UNITS_"&amp;SUBSTITUTE(LEFT($E2186,FIND(" ",$E2186&amp;" ")-1),".","_")),$F2186)=0,TRUE())),"Unidade incompatível com o tipo selecionado.",IF(OR(AND(ISNUMBER(SEARCH("comunic",LOWER($B2186))),LEFT($E2186,3)&lt;&gt;"4.4"),AND(ISNUMBER(SEARCH("monitor",LOWER($B2186))),NOT(OR(LEFT($E2186,3)="1.5",LEFT($E2186,3)="2.5")))),"Revise a classificação do item conforme as regras de preenchimento.",IF(AND($B2186&lt;&gt;"",OR(ISNUMBER(SEARCH("outro",LOWER($B2186))),ISNUMBER(SEARCH("divers",LOWER($B2186))),ISNUMBER(SEARCH("kit",LOWER($B2186))),ISNUMBER(SEARCH("ferrament",LOWER($B2186))),ISNUMBER(SEARCH("epi",LOWER($B2186)))),NOT(OR($Z2186&lt;&gt;"",$AA2186&lt;&gt;""))),"Descrição muito genérica: detalhe melhor o item e registre o racional no memorial ou em anexo.",IF(AND($Y2186=0,$B2186&lt;&gt;"",OR($G2186&lt;&gt;"",$H2186&lt;&gt;"",$J2186&lt;&gt;"",$K2186&lt;&gt;"",$M2186&lt;&gt;"",$N2186&lt;&gt;"",$P2186&lt;&gt;"",$Q2186&lt;&gt;"",$S2186&lt;&gt;"",$T2186&lt;&gt;"",$V2186&lt;&gt;"",$W2186&lt;&gt;"")),"O item possui dados lançados, mas o total está zerado. Revise os valores informados.","")))))))))))))))</f>
        <v/>
      </c>
    </row>
    <row r="2187" spans="1:35" ht="14.25" customHeight="1" x14ac:dyDescent="0.25">
      <c r="A2187" s="57" t="str">
        <f t="shared" si="442"/>
        <v/>
      </c>
      <c r="B2187" s="61"/>
      <c r="C2187" s="61"/>
      <c r="D2187" s="58"/>
      <c r="E2187" s="61"/>
      <c r="F2187" s="61"/>
      <c r="G2187" s="272"/>
      <c r="H2187" s="62"/>
      <c r="I2187" s="273">
        <f t="shared" si="443"/>
        <v>0</v>
      </c>
      <c r="J2187" s="272"/>
      <c r="K2187" s="62"/>
      <c r="L2187" s="270">
        <f t="shared" si="444"/>
        <v>0</v>
      </c>
      <c r="M2187" s="272"/>
      <c r="N2187" s="62"/>
      <c r="O2187" s="270">
        <f t="shared" si="445"/>
        <v>0</v>
      </c>
      <c r="P2187" s="272"/>
      <c r="Q2187" s="62"/>
      <c r="R2187" s="271">
        <f t="shared" si="446"/>
        <v>0</v>
      </c>
      <c r="S2187" s="272"/>
      <c r="T2187" s="62"/>
      <c r="U2187" s="270">
        <f t="shared" si="447"/>
        <v>0</v>
      </c>
      <c r="V2187" s="272"/>
      <c r="W2187" s="62"/>
      <c r="X2187" s="270">
        <f t="shared" si="448"/>
        <v>0</v>
      </c>
      <c r="Y2187" s="270">
        <f t="shared" si="449"/>
        <v>0</v>
      </c>
      <c r="Z2187" s="61"/>
      <c r="AA2187" s="61"/>
      <c r="AB2187" s="60" t="str">
        <f t="shared" si="450"/>
        <v/>
      </c>
      <c r="AC2187" s="21" t="b">
        <f t="shared" si="451"/>
        <v>0</v>
      </c>
      <c r="AD2187" s="21" t="b">
        <f t="shared" si="452"/>
        <v>0</v>
      </c>
      <c r="AE2187" s="21" t="b">
        <f t="shared" si="453"/>
        <v>0</v>
      </c>
      <c r="AF2187" s="21" t="b">
        <f ca="1">OR(AND($AC2187,NOT($AD2187)),AND($AC2187,OR(AND($G2187="",$H2187&lt;&gt;""),AND($G2187&lt;&gt;"",$H2187=""),AND($J2187="",$K2187&lt;&gt;""),AND($J2187&lt;&gt;"",$K2187=""),AND($M2187="",$N2187&lt;&gt;""),AND($M2187&lt;&gt;"",$N2187=""),AND($P2187="",$Q2187&lt;&gt;""),AND($P2187&lt;&gt;"",$Q2187=""),AND($S2187="",$T2187&lt;&gt;""),AND($S2187&lt;&gt;"",$T2187=""),AND($V2187="",$W2187&lt;&gt;""),AND($V2187&lt;&gt;"",$W2187=""))),AND($C2187&lt;&gt;"",$E2187&lt;&gt;"",LEFT(TRIM($C2187),1)&lt;&gt;LEFT(TRIM($E2187),1)),IF(OR($E2187="",$F2187=""),FALSE(),IFERROR(COUNTIF(INDIRECT("UNITS_"&amp;SUBSTITUTE(LEFT($E2187,FIND(" ",$E2187&amp;" ")-1),".","_")),$F2187)=0,TRUE())),AND($B2187&lt;&gt;"",OR(ISNUMBER(SEARCH("outro",LOWER($B2187))),ISNUMBER(SEARCH("divers",LOWER($B2187))),ISNUMBER(SEARCH("etc",LOWER($B2187))))),OR(AND(ISNUMBER(SEARCH("comunic",LOWER($B2187))),LEFT($E2187,3)&lt;&gt;"4.4"),AND(ISNUMBER(SEARCH("monitor",LOWER($B2187))),NOT(OR(LEFT($E2187,3)="1.5",LEFT($E2187,3)="2.5")))),AND($B2187&lt;&gt;"",OR(LEFT($C2187,1)="1",LEFT($C2187,1)="2"),$D2187=""),AND($D2187&lt;&gt;"",NOT(OR(LEFT($C2187,1)="1",LEFT($C2187,1)="2"))),AND($D2187&lt;&gt;"",COUNTIF(' PROJETO'!$B$14:$B$16,$D2187)=0),IF($D2187="",FALSE(),IF(COUNTIF(' PROJETO'!$B$14:$B$16,$D2187)=0,FALSE(),IFERROR(INDEX(' PROJETO'!$C$14:$C$16,MATCH($D2187,' PROJETO'!$B$14:$B$16,0))&lt;&gt;"Sim",FALSE()))))</f>
        <v>0</v>
      </c>
      <c r="AG2187" s="21" t="b">
        <f>AND($AC2187,$Y2187&gt;'CONFG.  LISTAS'!$F$4,$Z2187="",$AA2187="")</f>
        <v>0</v>
      </c>
      <c r="AH2187" s="21" t="str">
        <f t="shared" si="454"/>
        <v/>
      </c>
      <c r="AI2187" s="43" t="str">
        <f ca="1">IF(NOT($AC2187),"",IF(OR($B2187="",$C2187="",$E2187="",$F2187=""),"Preencha descrição, categoria, tipo e unidade.",IF(AND($B2187&lt;&gt;"",OR(LEFT($C2187,1)="1",LEFT($C2187,1)="2"),$D2187=""),"Informe a prática de restauração para itens diretos.",IF(AND($D2187&lt;&gt;"",NOT(OR(LEFT($C2187,1)="1",LEFT($C2187,1)="2"))),"Custos indiretos não devem pertencer a uma prática específica.",IF(AND($D2187&lt;&gt;"",COUNTIF(' PROJETO'!$B$14:$B$16,$D2187)=0),"Prática de restauração inválida ou não cadastrada.",IF(IF($D2187="",FALSE(),IF(COUNTIF(' PROJETO'!$B$14:$B$16,$D2187)=0,FALSE(),IFERROR(INDEX(' PROJETO'!$C$14:$C$16,MATCH($D2187,' PROJETO'!$B$14:$B$16,0))&lt;&gt;"Sim",FALSE()))),"A prática informada no item não foi selecionada na aba Projeto.",IF(AND(MAX($I2187,$L2187,$O2187,$R2187,$U2187,$X2187)&gt;'CONFG.  LISTAS'!$F$4,NOT(OR($Z2187&lt;&gt;"",$AA2187&lt;&gt;""))),"Memorial de cálculo ou anexo obrigatório não informado para item acima do limite.",IF(OR(AND($G2187&lt;&gt;"",$H2187&lt;&gt;"",OR($G2187&lt;=0,$H2187&lt;=0)),AND($J2187&lt;&gt;"",$K2187&lt;&gt;"",OR($J2187&lt;=0,$K2187&lt;=0)),AND($M2187&lt;&gt;"",$N2187&lt;&gt;"",OR($M2187&lt;=0,$N2187&lt;=0)),AND($P2187&lt;&gt;"",$Q2187&lt;&gt;"",OR($P2187&lt;=0,$Q2187&lt;=0)),AND($S2187&lt;&gt;"",$T2187&lt;&gt;"",OR($S2187&lt;=0,$T2187&lt;=0)),AND($V2187&lt;&gt;"",$W2187&lt;&gt;"",OR($V2187&lt;=0,$W2187&lt;=0))),"Revise os valores informados: valor unitário e quantidade devem ser maiores que zero.",IF(OR(AND($G2187="",$H2187&lt;&gt;""),AND($G2187&lt;&gt;"",$H2187=""),AND($J2187="",$K2187&lt;&gt;""),AND($J2187&lt;&gt;"",$K2187=""),AND($M2187="",$N2187&lt;&gt;""),AND($M2187&lt;&gt;"",$N2187=""),AND($P2187="",$Q2187&lt;&gt;""),AND($P2187&lt;&gt;"",$Q2187=""),AND($S2187="",$T2187&lt;&gt;""),AND($S2187&lt;&gt;"",$T2187=""),AND($V2187="",$W2187&lt;&gt;""),AND($V2187&lt;&gt;"",$W2187="")),"Há ano preenchido parcialmente: "&amp;TRIM(IF(AND($G2187="",$H2187&lt;&gt;""),"Ano 1 (falta valor unitário); ","")&amp;IF(AND($G2187&lt;&gt;"",$H2187=""),"Ano 1 (falta quantidade); ","")&amp;IF(AND($J2187="",$K2187&lt;&gt;""),"Ano 2 (falta valor unitário); ","")&amp;IF(AND($J2187&lt;&gt;"",$K2187=""),"Ano 2 (falta quantidade); ","")&amp;IF(AND($M2187="",$N2187&lt;&gt;""),"Ano 3 (falta valor unitário); ","")&amp;IF(AND($M2187&lt;&gt;"",$N2187=""),"Ano 3 (falta quantidade); ","")&amp;IF(AND($P2187="",$Q2187&lt;&gt;""),"Ano 4 (falta valor unitário); ","")&amp;IF(AND($P2187&lt;&gt;"",$Q2187=""),"Ano 4 (falta quantidade); ","")&amp;IF(AND($S2187="",$T2187&lt;&gt;""),"Ano 5 (falta valor unitário); ","")&amp;IF(AND($S2187&lt;&gt;"",$T2187=""),"Ano 5 (falta quantidade); ","")&amp;IF(AND($V2187="",$W2187&lt;&gt;""),"Ano 6 (falta valor unitário); ","")&amp;IF(AND($V2187&lt;&gt;"",$W2187=""),"Ano 6 (falta quantidade); ","")), IF(NOT(OR(AND($G2187&lt;&gt;"",$H2187&lt;&gt;""),AND($J2187&lt;&gt;"",$K2187&lt;&gt;""),AND($M2187&lt;&gt;"",$N2187&lt;&gt;""),AND($P2187&lt;&gt;"",$Q2187&lt;&gt;""),AND($S2187&lt;&gt;"",$T2187&lt;&gt;""),AND($V2187&lt;&gt;"",$W2187&lt;&gt;""))),"Informe pelo menos um ano completo com valor unitário e quantidade.",IF(AND($C2187&lt;&gt;"",$E2187&lt;&gt;"",LEFT(TRIM($C2187),1)&lt;&gt;LEFT(TRIM($E2187),1)),"Categoria e tipo estão incompatíveis.",IF(IF(OR($E2187="",$F2187=""),FALSE(),IFERROR(COUNTIF(INDIRECT("UNITS_"&amp;SUBSTITUTE(LEFT($E2187,FIND(" ",$E2187&amp;" ")-1),".","_")),$F2187)=0,TRUE())),"Unidade incompatível com o tipo selecionado.",IF(OR(AND(ISNUMBER(SEARCH("comunic",LOWER($B2187))),LEFT($E2187,3)&lt;&gt;"4.4"),AND(ISNUMBER(SEARCH("monitor",LOWER($B2187))),NOT(OR(LEFT($E2187,3)="1.5",LEFT($E2187,3)="2.5")))),"Revise a classificação do item conforme as regras de preenchimento.",IF(AND($B2187&lt;&gt;"",OR(ISNUMBER(SEARCH("outro",LOWER($B2187))),ISNUMBER(SEARCH("divers",LOWER($B2187))),ISNUMBER(SEARCH("kit",LOWER($B2187))),ISNUMBER(SEARCH("ferrament",LOWER($B2187))),ISNUMBER(SEARCH("epi",LOWER($B2187)))),NOT(OR($Z2187&lt;&gt;"",$AA2187&lt;&gt;""))),"Descrição muito genérica: detalhe melhor o item e registre o racional no memorial ou em anexo.",IF(AND($Y2187=0,$B2187&lt;&gt;"",OR($G2187&lt;&gt;"",$H2187&lt;&gt;"",$J2187&lt;&gt;"",$K2187&lt;&gt;"",$M2187&lt;&gt;"",$N2187&lt;&gt;"",$P2187&lt;&gt;"",$Q2187&lt;&gt;"",$S2187&lt;&gt;"",$T2187&lt;&gt;"",$V2187&lt;&gt;"",$W2187&lt;&gt;"")),"O item possui dados lançados, mas o total está zerado. Revise os valores informados.","")))))))))))))))</f>
        <v/>
      </c>
    </row>
    <row r="2188" spans="1:35" ht="14.25" customHeight="1" x14ac:dyDescent="0.25">
      <c r="A2188" s="57" t="str">
        <f t="shared" si="442"/>
        <v/>
      </c>
      <c r="B2188" s="58"/>
      <c r="C2188" s="58"/>
      <c r="D2188" s="58"/>
      <c r="E2188" s="58"/>
      <c r="F2188" s="58"/>
      <c r="G2188" s="269"/>
      <c r="H2188" s="59"/>
      <c r="I2188" s="273">
        <f t="shared" si="443"/>
        <v>0</v>
      </c>
      <c r="J2188" s="269"/>
      <c r="K2188" s="59"/>
      <c r="L2188" s="270">
        <f t="shared" si="444"/>
        <v>0</v>
      </c>
      <c r="M2188" s="269"/>
      <c r="N2188" s="59"/>
      <c r="O2188" s="270">
        <f t="shared" si="445"/>
        <v>0</v>
      </c>
      <c r="P2188" s="269"/>
      <c r="Q2188" s="59"/>
      <c r="R2188" s="271">
        <f t="shared" si="446"/>
        <v>0</v>
      </c>
      <c r="S2188" s="269"/>
      <c r="T2188" s="59"/>
      <c r="U2188" s="270">
        <f t="shared" si="447"/>
        <v>0</v>
      </c>
      <c r="V2188" s="269"/>
      <c r="W2188" s="59"/>
      <c r="X2188" s="270">
        <f t="shared" si="448"/>
        <v>0</v>
      </c>
      <c r="Y2188" s="270">
        <f t="shared" si="449"/>
        <v>0</v>
      </c>
      <c r="Z2188" s="58"/>
      <c r="AA2188" s="58"/>
      <c r="AB2188" s="60" t="str">
        <f t="shared" si="450"/>
        <v/>
      </c>
      <c r="AC2188" s="21" t="b">
        <f t="shared" si="451"/>
        <v>0</v>
      </c>
      <c r="AD2188" s="21" t="b">
        <f t="shared" si="452"/>
        <v>0</v>
      </c>
      <c r="AE2188" s="21" t="b">
        <f t="shared" si="453"/>
        <v>0</v>
      </c>
      <c r="AF2188" s="21" t="b">
        <f ca="1">OR(AND($AC2188,NOT($AD2188)),AND($AC2188,OR(AND($G2188="",$H2188&lt;&gt;""),AND($G2188&lt;&gt;"",$H2188=""),AND($J2188="",$K2188&lt;&gt;""),AND($J2188&lt;&gt;"",$K2188=""),AND($M2188="",$N2188&lt;&gt;""),AND($M2188&lt;&gt;"",$N2188=""),AND($P2188="",$Q2188&lt;&gt;""),AND($P2188&lt;&gt;"",$Q2188=""),AND($S2188="",$T2188&lt;&gt;""),AND($S2188&lt;&gt;"",$T2188=""),AND($V2188="",$W2188&lt;&gt;""),AND($V2188&lt;&gt;"",$W2188=""))),AND($C2188&lt;&gt;"",$E2188&lt;&gt;"",LEFT(TRIM($C2188),1)&lt;&gt;LEFT(TRIM($E2188),1)),IF(OR($E2188="",$F2188=""),FALSE(),IFERROR(COUNTIF(INDIRECT("UNITS_"&amp;SUBSTITUTE(LEFT($E2188,FIND(" ",$E2188&amp;" ")-1),".","_")),$F2188)=0,TRUE())),AND($B2188&lt;&gt;"",OR(ISNUMBER(SEARCH("outro",LOWER($B2188))),ISNUMBER(SEARCH("divers",LOWER($B2188))),ISNUMBER(SEARCH("etc",LOWER($B2188))))),OR(AND(ISNUMBER(SEARCH("comunic",LOWER($B2188))),LEFT($E2188,3)&lt;&gt;"4.4"),AND(ISNUMBER(SEARCH("monitor",LOWER($B2188))),NOT(OR(LEFT($E2188,3)="1.5",LEFT($E2188,3)="2.5")))),AND($B2188&lt;&gt;"",OR(LEFT($C2188,1)="1",LEFT($C2188,1)="2"),$D2188=""),AND($D2188&lt;&gt;"",NOT(OR(LEFT($C2188,1)="1",LEFT($C2188,1)="2"))),AND($D2188&lt;&gt;"",COUNTIF(' PROJETO'!$B$14:$B$16,$D2188)=0),IF($D2188="",FALSE(),IF(COUNTIF(' PROJETO'!$B$14:$B$16,$D2188)=0,FALSE(),IFERROR(INDEX(' PROJETO'!$C$14:$C$16,MATCH($D2188,' PROJETO'!$B$14:$B$16,0))&lt;&gt;"Sim",FALSE()))))</f>
        <v>0</v>
      </c>
      <c r="AG2188" s="21" t="b">
        <f>AND($AC2188,$Y2188&gt;'CONFG.  LISTAS'!$F$4,$Z2188="",$AA2188="")</f>
        <v>0</v>
      </c>
      <c r="AH2188" s="21" t="str">
        <f t="shared" si="454"/>
        <v/>
      </c>
      <c r="AI2188" s="43" t="str">
        <f ca="1">IF(NOT($AC2188),"",IF(OR($B2188="",$C2188="",$E2188="",$F2188=""),"Preencha descrição, categoria, tipo e unidade.",IF(AND($B2188&lt;&gt;"",OR(LEFT($C2188,1)="1",LEFT($C2188,1)="2"),$D2188=""),"Informe a prática de restauração para itens diretos.",IF(AND($D2188&lt;&gt;"",NOT(OR(LEFT($C2188,1)="1",LEFT($C2188,1)="2"))),"Custos indiretos não devem pertencer a uma prática específica.",IF(AND($D2188&lt;&gt;"",COUNTIF(' PROJETO'!$B$14:$B$16,$D2188)=0),"Prática de restauração inválida ou não cadastrada.",IF(IF($D2188="",FALSE(),IF(COUNTIF(' PROJETO'!$B$14:$B$16,$D2188)=0,FALSE(),IFERROR(INDEX(' PROJETO'!$C$14:$C$16,MATCH($D2188,' PROJETO'!$B$14:$B$16,0))&lt;&gt;"Sim",FALSE()))),"A prática informada no item não foi selecionada na aba Projeto.",IF(AND(MAX($I2188,$L2188,$O2188,$R2188,$U2188,$X2188)&gt;'CONFG.  LISTAS'!$F$4,NOT(OR($Z2188&lt;&gt;"",$AA2188&lt;&gt;""))),"Memorial de cálculo ou anexo obrigatório não informado para item acima do limite.",IF(OR(AND($G2188&lt;&gt;"",$H2188&lt;&gt;"",OR($G2188&lt;=0,$H2188&lt;=0)),AND($J2188&lt;&gt;"",$K2188&lt;&gt;"",OR($J2188&lt;=0,$K2188&lt;=0)),AND($M2188&lt;&gt;"",$N2188&lt;&gt;"",OR($M2188&lt;=0,$N2188&lt;=0)),AND($P2188&lt;&gt;"",$Q2188&lt;&gt;"",OR($P2188&lt;=0,$Q2188&lt;=0)),AND($S2188&lt;&gt;"",$T2188&lt;&gt;"",OR($S2188&lt;=0,$T2188&lt;=0)),AND($V2188&lt;&gt;"",$W2188&lt;&gt;"",OR($V2188&lt;=0,$W2188&lt;=0))),"Revise os valores informados: valor unitário e quantidade devem ser maiores que zero.",IF(OR(AND($G2188="",$H2188&lt;&gt;""),AND($G2188&lt;&gt;"",$H2188=""),AND($J2188="",$K2188&lt;&gt;""),AND($J2188&lt;&gt;"",$K2188=""),AND($M2188="",$N2188&lt;&gt;""),AND($M2188&lt;&gt;"",$N2188=""),AND($P2188="",$Q2188&lt;&gt;""),AND($P2188&lt;&gt;"",$Q2188=""),AND($S2188="",$T2188&lt;&gt;""),AND($S2188&lt;&gt;"",$T2188=""),AND($V2188="",$W2188&lt;&gt;""),AND($V2188&lt;&gt;"",$W2188="")),"Há ano preenchido parcialmente: "&amp;TRIM(IF(AND($G2188="",$H2188&lt;&gt;""),"Ano 1 (falta valor unitário); ","")&amp;IF(AND($G2188&lt;&gt;"",$H2188=""),"Ano 1 (falta quantidade); ","")&amp;IF(AND($J2188="",$K2188&lt;&gt;""),"Ano 2 (falta valor unitário); ","")&amp;IF(AND($J2188&lt;&gt;"",$K2188=""),"Ano 2 (falta quantidade); ","")&amp;IF(AND($M2188="",$N2188&lt;&gt;""),"Ano 3 (falta valor unitário); ","")&amp;IF(AND($M2188&lt;&gt;"",$N2188=""),"Ano 3 (falta quantidade); ","")&amp;IF(AND($P2188="",$Q2188&lt;&gt;""),"Ano 4 (falta valor unitário); ","")&amp;IF(AND($P2188&lt;&gt;"",$Q2188=""),"Ano 4 (falta quantidade); ","")&amp;IF(AND($S2188="",$T2188&lt;&gt;""),"Ano 5 (falta valor unitário); ","")&amp;IF(AND($S2188&lt;&gt;"",$T2188=""),"Ano 5 (falta quantidade); ","")&amp;IF(AND($V2188="",$W2188&lt;&gt;""),"Ano 6 (falta valor unitário); ","")&amp;IF(AND($V2188&lt;&gt;"",$W2188=""),"Ano 6 (falta quantidade); ","")), IF(NOT(OR(AND($G2188&lt;&gt;"",$H2188&lt;&gt;""),AND($J2188&lt;&gt;"",$K2188&lt;&gt;""),AND($M2188&lt;&gt;"",$N2188&lt;&gt;""),AND($P2188&lt;&gt;"",$Q2188&lt;&gt;""),AND($S2188&lt;&gt;"",$T2188&lt;&gt;""),AND($V2188&lt;&gt;"",$W2188&lt;&gt;""))),"Informe pelo menos um ano completo com valor unitário e quantidade.",IF(AND($C2188&lt;&gt;"",$E2188&lt;&gt;"",LEFT(TRIM($C2188),1)&lt;&gt;LEFT(TRIM($E2188),1)),"Categoria e tipo estão incompatíveis.",IF(IF(OR($E2188="",$F2188=""),FALSE(),IFERROR(COUNTIF(INDIRECT("UNITS_"&amp;SUBSTITUTE(LEFT($E2188,FIND(" ",$E2188&amp;" ")-1),".","_")),$F2188)=0,TRUE())),"Unidade incompatível com o tipo selecionado.",IF(OR(AND(ISNUMBER(SEARCH("comunic",LOWER($B2188))),LEFT($E2188,3)&lt;&gt;"4.4"),AND(ISNUMBER(SEARCH("monitor",LOWER($B2188))),NOT(OR(LEFT($E2188,3)="1.5",LEFT($E2188,3)="2.5")))),"Revise a classificação do item conforme as regras de preenchimento.",IF(AND($B2188&lt;&gt;"",OR(ISNUMBER(SEARCH("outro",LOWER($B2188))),ISNUMBER(SEARCH("divers",LOWER($B2188))),ISNUMBER(SEARCH("kit",LOWER($B2188))),ISNUMBER(SEARCH("ferrament",LOWER($B2188))),ISNUMBER(SEARCH("epi",LOWER($B2188)))),NOT(OR($Z2188&lt;&gt;"",$AA2188&lt;&gt;""))),"Descrição muito genérica: detalhe melhor o item e registre o racional no memorial ou em anexo.",IF(AND($Y2188=0,$B2188&lt;&gt;"",OR($G2188&lt;&gt;"",$H2188&lt;&gt;"",$J2188&lt;&gt;"",$K2188&lt;&gt;"",$M2188&lt;&gt;"",$N2188&lt;&gt;"",$P2188&lt;&gt;"",$Q2188&lt;&gt;"",$S2188&lt;&gt;"",$T2188&lt;&gt;"",$V2188&lt;&gt;"",$W2188&lt;&gt;"")),"O item possui dados lançados, mas o total está zerado. Revise os valores informados.","")))))))))))))))</f>
        <v/>
      </c>
    </row>
    <row r="2189" spans="1:35" ht="14.25" customHeight="1" x14ac:dyDescent="0.25">
      <c r="A2189" s="57" t="str">
        <f t="shared" si="442"/>
        <v/>
      </c>
      <c r="B2189" s="61"/>
      <c r="C2189" s="61"/>
      <c r="D2189" s="58"/>
      <c r="E2189" s="61"/>
      <c r="F2189" s="61"/>
      <c r="G2189" s="272"/>
      <c r="H2189" s="62"/>
      <c r="I2189" s="273">
        <f t="shared" si="443"/>
        <v>0</v>
      </c>
      <c r="J2189" s="272"/>
      <c r="K2189" s="62"/>
      <c r="L2189" s="270">
        <f t="shared" si="444"/>
        <v>0</v>
      </c>
      <c r="M2189" s="272"/>
      <c r="N2189" s="62"/>
      <c r="O2189" s="270">
        <f t="shared" si="445"/>
        <v>0</v>
      </c>
      <c r="P2189" s="272"/>
      <c r="Q2189" s="62"/>
      <c r="R2189" s="271">
        <f t="shared" si="446"/>
        <v>0</v>
      </c>
      <c r="S2189" s="272"/>
      <c r="T2189" s="62"/>
      <c r="U2189" s="270">
        <f t="shared" si="447"/>
        <v>0</v>
      </c>
      <c r="V2189" s="272"/>
      <c r="W2189" s="62"/>
      <c r="X2189" s="270">
        <f t="shared" si="448"/>
        <v>0</v>
      </c>
      <c r="Y2189" s="270">
        <f t="shared" si="449"/>
        <v>0</v>
      </c>
      <c r="Z2189" s="61"/>
      <c r="AA2189" s="61"/>
      <c r="AB2189" s="60" t="str">
        <f t="shared" si="450"/>
        <v/>
      </c>
      <c r="AC2189" s="21" t="b">
        <f t="shared" si="451"/>
        <v>0</v>
      </c>
      <c r="AD2189" s="21" t="b">
        <f t="shared" si="452"/>
        <v>0</v>
      </c>
      <c r="AE2189" s="21" t="b">
        <f t="shared" si="453"/>
        <v>0</v>
      </c>
      <c r="AF2189" s="21" t="b">
        <f ca="1">OR(AND($AC2189,NOT($AD2189)),AND($AC2189,OR(AND($G2189="",$H2189&lt;&gt;""),AND($G2189&lt;&gt;"",$H2189=""),AND($J2189="",$K2189&lt;&gt;""),AND($J2189&lt;&gt;"",$K2189=""),AND($M2189="",$N2189&lt;&gt;""),AND($M2189&lt;&gt;"",$N2189=""),AND($P2189="",$Q2189&lt;&gt;""),AND($P2189&lt;&gt;"",$Q2189=""),AND($S2189="",$T2189&lt;&gt;""),AND($S2189&lt;&gt;"",$T2189=""),AND($V2189="",$W2189&lt;&gt;""),AND($V2189&lt;&gt;"",$W2189=""))),AND($C2189&lt;&gt;"",$E2189&lt;&gt;"",LEFT(TRIM($C2189),1)&lt;&gt;LEFT(TRIM($E2189),1)),IF(OR($E2189="",$F2189=""),FALSE(),IFERROR(COUNTIF(INDIRECT("UNITS_"&amp;SUBSTITUTE(LEFT($E2189,FIND(" ",$E2189&amp;" ")-1),".","_")),$F2189)=0,TRUE())),AND($B2189&lt;&gt;"",OR(ISNUMBER(SEARCH("outro",LOWER($B2189))),ISNUMBER(SEARCH("divers",LOWER($B2189))),ISNUMBER(SEARCH("etc",LOWER($B2189))))),OR(AND(ISNUMBER(SEARCH("comunic",LOWER($B2189))),LEFT($E2189,3)&lt;&gt;"4.4"),AND(ISNUMBER(SEARCH("monitor",LOWER($B2189))),NOT(OR(LEFT($E2189,3)="1.5",LEFT($E2189,3)="2.5")))),AND($B2189&lt;&gt;"",OR(LEFT($C2189,1)="1",LEFT($C2189,1)="2"),$D2189=""),AND($D2189&lt;&gt;"",NOT(OR(LEFT($C2189,1)="1",LEFT($C2189,1)="2"))),AND($D2189&lt;&gt;"",COUNTIF(' PROJETO'!$B$14:$B$16,$D2189)=0),IF($D2189="",FALSE(),IF(COUNTIF(' PROJETO'!$B$14:$B$16,$D2189)=0,FALSE(),IFERROR(INDEX(' PROJETO'!$C$14:$C$16,MATCH($D2189,' PROJETO'!$B$14:$B$16,0))&lt;&gt;"Sim",FALSE()))))</f>
        <v>0</v>
      </c>
      <c r="AG2189" s="21" t="b">
        <f>AND($AC2189,$Y2189&gt;'CONFG.  LISTAS'!$F$4,$Z2189="",$AA2189="")</f>
        <v>0</v>
      </c>
      <c r="AH2189" s="21" t="str">
        <f t="shared" si="454"/>
        <v/>
      </c>
      <c r="AI2189" s="43" t="str">
        <f ca="1">IF(NOT($AC2189),"",IF(OR($B2189="",$C2189="",$E2189="",$F2189=""),"Preencha descrição, categoria, tipo e unidade.",IF(AND($B2189&lt;&gt;"",OR(LEFT($C2189,1)="1",LEFT($C2189,1)="2"),$D2189=""),"Informe a prática de restauração para itens diretos.",IF(AND($D2189&lt;&gt;"",NOT(OR(LEFT($C2189,1)="1",LEFT($C2189,1)="2"))),"Custos indiretos não devem pertencer a uma prática específica.",IF(AND($D2189&lt;&gt;"",COUNTIF(' PROJETO'!$B$14:$B$16,$D2189)=0),"Prática de restauração inválida ou não cadastrada.",IF(IF($D2189="",FALSE(),IF(COUNTIF(' PROJETO'!$B$14:$B$16,$D2189)=0,FALSE(),IFERROR(INDEX(' PROJETO'!$C$14:$C$16,MATCH($D2189,' PROJETO'!$B$14:$B$16,0))&lt;&gt;"Sim",FALSE()))),"A prática informada no item não foi selecionada na aba Projeto.",IF(AND(MAX($I2189,$L2189,$O2189,$R2189,$U2189,$X2189)&gt;'CONFG.  LISTAS'!$F$4,NOT(OR($Z2189&lt;&gt;"",$AA2189&lt;&gt;""))),"Memorial de cálculo ou anexo obrigatório não informado para item acima do limite.",IF(OR(AND($G2189&lt;&gt;"",$H2189&lt;&gt;"",OR($G2189&lt;=0,$H2189&lt;=0)),AND($J2189&lt;&gt;"",$K2189&lt;&gt;"",OR($J2189&lt;=0,$K2189&lt;=0)),AND($M2189&lt;&gt;"",$N2189&lt;&gt;"",OR($M2189&lt;=0,$N2189&lt;=0)),AND($P2189&lt;&gt;"",$Q2189&lt;&gt;"",OR($P2189&lt;=0,$Q2189&lt;=0)),AND($S2189&lt;&gt;"",$T2189&lt;&gt;"",OR($S2189&lt;=0,$T2189&lt;=0)),AND($V2189&lt;&gt;"",$W2189&lt;&gt;"",OR($V2189&lt;=0,$W2189&lt;=0))),"Revise os valores informados: valor unitário e quantidade devem ser maiores que zero.",IF(OR(AND($G2189="",$H2189&lt;&gt;""),AND($G2189&lt;&gt;"",$H2189=""),AND($J2189="",$K2189&lt;&gt;""),AND($J2189&lt;&gt;"",$K2189=""),AND($M2189="",$N2189&lt;&gt;""),AND($M2189&lt;&gt;"",$N2189=""),AND($P2189="",$Q2189&lt;&gt;""),AND($P2189&lt;&gt;"",$Q2189=""),AND($S2189="",$T2189&lt;&gt;""),AND($S2189&lt;&gt;"",$T2189=""),AND($V2189="",$W2189&lt;&gt;""),AND($V2189&lt;&gt;"",$W2189="")),"Há ano preenchido parcialmente: "&amp;TRIM(IF(AND($G2189="",$H2189&lt;&gt;""),"Ano 1 (falta valor unitário); ","")&amp;IF(AND($G2189&lt;&gt;"",$H2189=""),"Ano 1 (falta quantidade); ","")&amp;IF(AND($J2189="",$K2189&lt;&gt;""),"Ano 2 (falta valor unitário); ","")&amp;IF(AND($J2189&lt;&gt;"",$K2189=""),"Ano 2 (falta quantidade); ","")&amp;IF(AND($M2189="",$N2189&lt;&gt;""),"Ano 3 (falta valor unitário); ","")&amp;IF(AND($M2189&lt;&gt;"",$N2189=""),"Ano 3 (falta quantidade); ","")&amp;IF(AND($P2189="",$Q2189&lt;&gt;""),"Ano 4 (falta valor unitário); ","")&amp;IF(AND($P2189&lt;&gt;"",$Q2189=""),"Ano 4 (falta quantidade); ","")&amp;IF(AND($S2189="",$T2189&lt;&gt;""),"Ano 5 (falta valor unitário); ","")&amp;IF(AND($S2189&lt;&gt;"",$T2189=""),"Ano 5 (falta quantidade); ","")&amp;IF(AND($V2189="",$W2189&lt;&gt;""),"Ano 6 (falta valor unitário); ","")&amp;IF(AND($V2189&lt;&gt;"",$W2189=""),"Ano 6 (falta quantidade); ","")), IF(NOT(OR(AND($G2189&lt;&gt;"",$H2189&lt;&gt;""),AND($J2189&lt;&gt;"",$K2189&lt;&gt;""),AND($M2189&lt;&gt;"",$N2189&lt;&gt;""),AND($P2189&lt;&gt;"",$Q2189&lt;&gt;""),AND($S2189&lt;&gt;"",$T2189&lt;&gt;""),AND($V2189&lt;&gt;"",$W2189&lt;&gt;""))),"Informe pelo menos um ano completo com valor unitário e quantidade.",IF(AND($C2189&lt;&gt;"",$E2189&lt;&gt;"",LEFT(TRIM($C2189),1)&lt;&gt;LEFT(TRIM($E2189),1)),"Categoria e tipo estão incompatíveis.",IF(IF(OR($E2189="",$F2189=""),FALSE(),IFERROR(COUNTIF(INDIRECT("UNITS_"&amp;SUBSTITUTE(LEFT($E2189,FIND(" ",$E2189&amp;" ")-1),".","_")),$F2189)=0,TRUE())),"Unidade incompatível com o tipo selecionado.",IF(OR(AND(ISNUMBER(SEARCH("comunic",LOWER($B2189))),LEFT($E2189,3)&lt;&gt;"4.4"),AND(ISNUMBER(SEARCH("monitor",LOWER($B2189))),NOT(OR(LEFT($E2189,3)="1.5",LEFT($E2189,3)="2.5")))),"Revise a classificação do item conforme as regras de preenchimento.",IF(AND($B2189&lt;&gt;"",OR(ISNUMBER(SEARCH("outro",LOWER($B2189))),ISNUMBER(SEARCH("divers",LOWER($B2189))),ISNUMBER(SEARCH("kit",LOWER($B2189))),ISNUMBER(SEARCH("ferrament",LOWER($B2189))),ISNUMBER(SEARCH("epi",LOWER($B2189)))),NOT(OR($Z2189&lt;&gt;"",$AA2189&lt;&gt;""))),"Descrição muito genérica: detalhe melhor o item e registre o racional no memorial ou em anexo.",IF(AND($Y2189=0,$B2189&lt;&gt;"",OR($G2189&lt;&gt;"",$H2189&lt;&gt;"",$J2189&lt;&gt;"",$K2189&lt;&gt;"",$M2189&lt;&gt;"",$N2189&lt;&gt;"",$P2189&lt;&gt;"",$Q2189&lt;&gt;"",$S2189&lt;&gt;"",$T2189&lt;&gt;"",$V2189&lt;&gt;"",$W2189&lt;&gt;"")),"O item possui dados lançados, mas o total está zerado. Revise os valores informados.","")))))))))))))))</f>
        <v/>
      </c>
    </row>
    <row r="2190" spans="1:35" ht="14.25" customHeight="1" x14ac:dyDescent="0.25">
      <c r="A2190" s="57" t="str">
        <f t="shared" si="442"/>
        <v/>
      </c>
      <c r="B2190" s="58"/>
      <c r="C2190" s="58"/>
      <c r="D2190" s="58"/>
      <c r="E2190" s="58"/>
      <c r="F2190" s="58"/>
      <c r="G2190" s="269"/>
      <c r="H2190" s="59"/>
      <c r="I2190" s="273">
        <f t="shared" si="443"/>
        <v>0</v>
      </c>
      <c r="J2190" s="269"/>
      <c r="K2190" s="59"/>
      <c r="L2190" s="270">
        <f t="shared" si="444"/>
        <v>0</v>
      </c>
      <c r="M2190" s="269"/>
      <c r="N2190" s="59"/>
      <c r="O2190" s="270">
        <f t="shared" si="445"/>
        <v>0</v>
      </c>
      <c r="P2190" s="269"/>
      <c r="Q2190" s="59"/>
      <c r="R2190" s="271">
        <f t="shared" si="446"/>
        <v>0</v>
      </c>
      <c r="S2190" s="269"/>
      <c r="T2190" s="59"/>
      <c r="U2190" s="270">
        <f t="shared" si="447"/>
        <v>0</v>
      </c>
      <c r="V2190" s="269"/>
      <c r="W2190" s="59"/>
      <c r="X2190" s="270">
        <f t="shared" si="448"/>
        <v>0</v>
      </c>
      <c r="Y2190" s="270">
        <f t="shared" si="449"/>
        <v>0</v>
      </c>
      <c r="Z2190" s="58"/>
      <c r="AA2190" s="58"/>
      <c r="AB2190" s="60" t="str">
        <f t="shared" si="450"/>
        <v/>
      </c>
      <c r="AC2190" s="21" t="b">
        <f t="shared" si="451"/>
        <v>0</v>
      </c>
      <c r="AD2190" s="21" t="b">
        <f t="shared" si="452"/>
        <v>0</v>
      </c>
      <c r="AE2190" s="21" t="b">
        <f t="shared" si="453"/>
        <v>0</v>
      </c>
      <c r="AF2190" s="21" t="b">
        <f ca="1">OR(AND($AC2190,NOT($AD2190)),AND($AC2190,OR(AND($G2190="",$H2190&lt;&gt;""),AND($G2190&lt;&gt;"",$H2190=""),AND($J2190="",$K2190&lt;&gt;""),AND($J2190&lt;&gt;"",$K2190=""),AND($M2190="",$N2190&lt;&gt;""),AND($M2190&lt;&gt;"",$N2190=""),AND($P2190="",$Q2190&lt;&gt;""),AND($P2190&lt;&gt;"",$Q2190=""),AND($S2190="",$T2190&lt;&gt;""),AND($S2190&lt;&gt;"",$T2190=""),AND($V2190="",$W2190&lt;&gt;""),AND($V2190&lt;&gt;"",$W2190=""))),AND($C2190&lt;&gt;"",$E2190&lt;&gt;"",LEFT(TRIM($C2190),1)&lt;&gt;LEFT(TRIM($E2190),1)),IF(OR($E2190="",$F2190=""),FALSE(),IFERROR(COUNTIF(INDIRECT("UNITS_"&amp;SUBSTITUTE(LEFT($E2190,FIND(" ",$E2190&amp;" ")-1),".","_")),$F2190)=0,TRUE())),AND($B2190&lt;&gt;"",OR(ISNUMBER(SEARCH("outro",LOWER($B2190))),ISNUMBER(SEARCH("divers",LOWER($B2190))),ISNUMBER(SEARCH("etc",LOWER($B2190))))),OR(AND(ISNUMBER(SEARCH("comunic",LOWER($B2190))),LEFT($E2190,3)&lt;&gt;"4.4"),AND(ISNUMBER(SEARCH("monitor",LOWER($B2190))),NOT(OR(LEFT($E2190,3)="1.5",LEFT($E2190,3)="2.5")))),AND($B2190&lt;&gt;"",OR(LEFT($C2190,1)="1",LEFT($C2190,1)="2"),$D2190=""),AND($D2190&lt;&gt;"",NOT(OR(LEFT($C2190,1)="1",LEFT($C2190,1)="2"))),AND($D2190&lt;&gt;"",COUNTIF(' PROJETO'!$B$14:$B$16,$D2190)=0),IF($D2190="",FALSE(),IF(COUNTIF(' PROJETO'!$B$14:$B$16,$D2190)=0,FALSE(),IFERROR(INDEX(' PROJETO'!$C$14:$C$16,MATCH($D2190,' PROJETO'!$B$14:$B$16,0))&lt;&gt;"Sim",FALSE()))))</f>
        <v>0</v>
      </c>
      <c r="AG2190" s="21" t="b">
        <f>AND($AC2190,$Y2190&gt;'CONFG.  LISTAS'!$F$4,$Z2190="",$AA2190="")</f>
        <v>0</v>
      </c>
      <c r="AH2190" s="21" t="str">
        <f t="shared" si="454"/>
        <v/>
      </c>
      <c r="AI2190" s="43" t="str">
        <f ca="1">IF(NOT($AC2190),"",IF(OR($B2190="",$C2190="",$E2190="",$F2190=""),"Preencha descrição, categoria, tipo e unidade.",IF(AND($B2190&lt;&gt;"",OR(LEFT($C2190,1)="1",LEFT($C2190,1)="2"),$D2190=""),"Informe a prática de restauração para itens diretos.",IF(AND($D2190&lt;&gt;"",NOT(OR(LEFT($C2190,1)="1",LEFT($C2190,1)="2"))),"Custos indiretos não devem pertencer a uma prática específica.",IF(AND($D2190&lt;&gt;"",COUNTIF(' PROJETO'!$B$14:$B$16,$D2190)=0),"Prática de restauração inválida ou não cadastrada.",IF(IF($D2190="",FALSE(),IF(COUNTIF(' PROJETO'!$B$14:$B$16,$D2190)=0,FALSE(),IFERROR(INDEX(' PROJETO'!$C$14:$C$16,MATCH($D2190,' PROJETO'!$B$14:$B$16,0))&lt;&gt;"Sim",FALSE()))),"A prática informada no item não foi selecionada na aba Projeto.",IF(AND(MAX($I2190,$L2190,$O2190,$R2190,$U2190,$X2190)&gt;'CONFG.  LISTAS'!$F$4,NOT(OR($Z2190&lt;&gt;"",$AA2190&lt;&gt;""))),"Memorial de cálculo ou anexo obrigatório não informado para item acima do limite.",IF(OR(AND($G2190&lt;&gt;"",$H2190&lt;&gt;"",OR($G2190&lt;=0,$H2190&lt;=0)),AND($J2190&lt;&gt;"",$K2190&lt;&gt;"",OR($J2190&lt;=0,$K2190&lt;=0)),AND($M2190&lt;&gt;"",$N2190&lt;&gt;"",OR($M2190&lt;=0,$N2190&lt;=0)),AND($P2190&lt;&gt;"",$Q2190&lt;&gt;"",OR($P2190&lt;=0,$Q2190&lt;=0)),AND($S2190&lt;&gt;"",$T2190&lt;&gt;"",OR($S2190&lt;=0,$T2190&lt;=0)),AND($V2190&lt;&gt;"",$W2190&lt;&gt;"",OR($V2190&lt;=0,$W2190&lt;=0))),"Revise os valores informados: valor unitário e quantidade devem ser maiores que zero.",IF(OR(AND($G2190="",$H2190&lt;&gt;""),AND($G2190&lt;&gt;"",$H2190=""),AND($J2190="",$K2190&lt;&gt;""),AND($J2190&lt;&gt;"",$K2190=""),AND($M2190="",$N2190&lt;&gt;""),AND($M2190&lt;&gt;"",$N2190=""),AND($P2190="",$Q2190&lt;&gt;""),AND($P2190&lt;&gt;"",$Q2190=""),AND($S2190="",$T2190&lt;&gt;""),AND($S2190&lt;&gt;"",$T2190=""),AND($V2190="",$W2190&lt;&gt;""),AND($V2190&lt;&gt;"",$W2190="")),"Há ano preenchido parcialmente: "&amp;TRIM(IF(AND($G2190="",$H2190&lt;&gt;""),"Ano 1 (falta valor unitário); ","")&amp;IF(AND($G2190&lt;&gt;"",$H2190=""),"Ano 1 (falta quantidade); ","")&amp;IF(AND($J2190="",$K2190&lt;&gt;""),"Ano 2 (falta valor unitário); ","")&amp;IF(AND($J2190&lt;&gt;"",$K2190=""),"Ano 2 (falta quantidade); ","")&amp;IF(AND($M2190="",$N2190&lt;&gt;""),"Ano 3 (falta valor unitário); ","")&amp;IF(AND($M2190&lt;&gt;"",$N2190=""),"Ano 3 (falta quantidade); ","")&amp;IF(AND($P2190="",$Q2190&lt;&gt;""),"Ano 4 (falta valor unitário); ","")&amp;IF(AND($P2190&lt;&gt;"",$Q2190=""),"Ano 4 (falta quantidade); ","")&amp;IF(AND($S2190="",$T2190&lt;&gt;""),"Ano 5 (falta valor unitário); ","")&amp;IF(AND($S2190&lt;&gt;"",$T2190=""),"Ano 5 (falta quantidade); ","")&amp;IF(AND($V2190="",$W2190&lt;&gt;""),"Ano 6 (falta valor unitário); ","")&amp;IF(AND($V2190&lt;&gt;"",$W2190=""),"Ano 6 (falta quantidade); ","")), IF(NOT(OR(AND($G2190&lt;&gt;"",$H2190&lt;&gt;""),AND($J2190&lt;&gt;"",$K2190&lt;&gt;""),AND($M2190&lt;&gt;"",$N2190&lt;&gt;""),AND($P2190&lt;&gt;"",$Q2190&lt;&gt;""),AND($S2190&lt;&gt;"",$T2190&lt;&gt;""),AND($V2190&lt;&gt;"",$W2190&lt;&gt;""))),"Informe pelo menos um ano completo com valor unitário e quantidade.",IF(AND($C2190&lt;&gt;"",$E2190&lt;&gt;"",LEFT(TRIM($C2190),1)&lt;&gt;LEFT(TRIM($E2190),1)),"Categoria e tipo estão incompatíveis.",IF(IF(OR($E2190="",$F2190=""),FALSE(),IFERROR(COUNTIF(INDIRECT("UNITS_"&amp;SUBSTITUTE(LEFT($E2190,FIND(" ",$E2190&amp;" ")-1),".","_")),$F2190)=0,TRUE())),"Unidade incompatível com o tipo selecionado.",IF(OR(AND(ISNUMBER(SEARCH("comunic",LOWER($B2190))),LEFT($E2190,3)&lt;&gt;"4.4"),AND(ISNUMBER(SEARCH("monitor",LOWER($B2190))),NOT(OR(LEFT($E2190,3)="1.5",LEFT($E2190,3)="2.5")))),"Revise a classificação do item conforme as regras de preenchimento.",IF(AND($B2190&lt;&gt;"",OR(ISNUMBER(SEARCH("outro",LOWER($B2190))),ISNUMBER(SEARCH("divers",LOWER($B2190))),ISNUMBER(SEARCH("kit",LOWER($B2190))),ISNUMBER(SEARCH("ferrament",LOWER($B2190))),ISNUMBER(SEARCH("epi",LOWER($B2190)))),NOT(OR($Z2190&lt;&gt;"",$AA2190&lt;&gt;""))),"Descrição muito genérica: detalhe melhor o item e registre o racional no memorial ou em anexo.",IF(AND($Y2190=0,$B2190&lt;&gt;"",OR($G2190&lt;&gt;"",$H2190&lt;&gt;"",$J2190&lt;&gt;"",$K2190&lt;&gt;"",$M2190&lt;&gt;"",$N2190&lt;&gt;"",$P2190&lt;&gt;"",$Q2190&lt;&gt;"",$S2190&lt;&gt;"",$T2190&lt;&gt;"",$V2190&lt;&gt;"",$W2190&lt;&gt;"")),"O item possui dados lançados, mas o total está zerado. Revise os valores informados.","")))))))))))))))</f>
        <v/>
      </c>
    </row>
    <row r="2191" spans="1:35" ht="14.25" customHeight="1" x14ac:dyDescent="0.25">
      <c r="A2191" s="57" t="str">
        <f t="shared" si="442"/>
        <v/>
      </c>
      <c r="B2191" s="61"/>
      <c r="C2191" s="61"/>
      <c r="D2191" s="58"/>
      <c r="E2191" s="61"/>
      <c r="F2191" s="61"/>
      <c r="G2191" s="272"/>
      <c r="H2191" s="62"/>
      <c r="I2191" s="273">
        <f t="shared" si="443"/>
        <v>0</v>
      </c>
      <c r="J2191" s="272"/>
      <c r="K2191" s="62"/>
      <c r="L2191" s="270">
        <f t="shared" si="444"/>
        <v>0</v>
      </c>
      <c r="M2191" s="272"/>
      <c r="N2191" s="62"/>
      <c r="O2191" s="270">
        <f t="shared" si="445"/>
        <v>0</v>
      </c>
      <c r="P2191" s="272"/>
      <c r="Q2191" s="62"/>
      <c r="R2191" s="271">
        <f t="shared" si="446"/>
        <v>0</v>
      </c>
      <c r="S2191" s="272"/>
      <c r="T2191" s="62"/>
      <c r="U2191" s="270">
        <f t="shared" si="447"/>
        <v>0</v>
      </c>
      <c r="V2191" s="272"/>
      <c r="W2191" s="62"/>
      <c r="X2191" s="270">
        <f t="shared" si="448"/>
        <v>0</v>
      </c>
      <c r="Y2191" s="270">
        <f t="shared" si="449"/>
        <v>0</v>
      </c>
      <c r="Z2191" s="61"/>
      <c r="AA2191" s="61"/>
      <c r="AB2191" s="60" t="str">
        <f t="shared" si="450"/>
        <v/>
      </c>
      <c r="AC2191" s="21" t="b">
        <f t="shared" si="451"/>
        <v>0</v>
      </c>
      <c r="AD2191" s="21" t="b">
        <f t="shared" si="452"/>
        <v>0</v>
      </c>
      <c r="AE2191" s="21" t="b">
        <f t="shared" si="453"/>
        <v>0</v>
      </c>
      <c r="AF2191" s="21" t="b">
        <f ca="1">OR(AND($AC2191,NOT($AD2191)),AND($AC2191,OR(AND($G2191="",$H2191&lt;&gt;""),AND($G2191&lt;&gt;"",$H2191=""),AND($J2191="",$K2191&lt;&gt;""),AND($J2191&lt;&gt;"",$K2191=""),AND($M2191="",$N2191&lt;&gt;""),AND($M2191&lt;&gt;"",$N2191=""),AND($P2191="",$Q2191&lt;&gt;""),AND($P2191&lt;&gt;"",$Q2191=""),AND($S2191="",$T2191&lt;&gt;""),AND($S2191&lt;&gt;"",$T2191=""),AND($V2191="",$W2191&lt;&gt;""),AND($V2191&lt;&gt;"",$W2191=""))),AND($C2191&lt;&gt;"",$E2191&lt;&gt;"",LEFT(TRIM($C2191),1)&lt;&gt;LEFT(TRIM($E2191),1)),IF(OR($E2191="",$F2191=""),FALSE(),IFERROR(COUNTIF(INDIRECT("UNITS_"&amp;SUBSTITUTE(LEFT($E2191,FIND(" ",$E2191&amp;" ")-1),".","_")),$F2191)=0,TRUE())),AND($B2191&lt;&gt;"",OR(ISNUMBER(SEARCH("outro",LOWER($B2191))),ISNUMBER(SEARCH("divers",LOWER($B2191))),ISNUMBER(SEARCH("etc",LOWER($B2191))))),OR(AND(ISNUMBER(SEARCH("comunic",LOWER($B2191))),LEFT($E2191,3)&lt;&gt;"4.4"),AND(ISNUMBER(SEARCH("monitor",LOWER($B2191))),NOT(OR(LEFT($E2191,3)="1.5",LEFT($E2191,3)="2.5")))),AND($B2191&lt;&gt;"",OR(LEFT($C2191,1)="1",LEFT($C2191,1)="2"),$D2191=""),AND($D2191&lt;&gt;"",NOT(OR(LEFT($C2191,1)="1",LEFT($C2191,1)="2"))),AND($D2191&lt;&gt;"",COUNTIF(' PROJETO'!$B$14:$B$16,$D2191)=0),IF($D2191="",FALSE(),IF(COUNTIF(' PROJETO'!$B$14:$B$16,$D2191)=0,FALSE(),IFERROR(INDEX(' PROJETO'!$C$14:$C$16,MATCH($D2191,' PROJETO'!$B$14:$B$16,0))&lt;&gt;"Sim",FALSE()))))</f>
        <v>0</v>
      </c>
      <c r="AG2191" s="21" t="b">
        <f>AND($AC2191,$Y2191&gt;'CONFG.  LISTAS'!$F$4,$Z2191="",$AA2191="")</f>
        <v>0</v>
      </c>
      <c r="AH2191" s="21" t="str">
        <f t="shared" si="454"/>
        <v/>
      </c>
      <c r="AI2191" s="43" t="str">
        <f ca="1">IF(NOT($AC2191),"",IF(OR($B2191="",$C2191="",$E2191="",$F2191=""),"Preencha descrição, categoria, tipo e unidade.",IF(AND($B2191&lt;&gt;"",OR(LEFT($C2191,1)="1",LEFT($C2191,1)="2"),$D2191=""),"Informe a prática de restauração para itens diretos.",IF(AND($D2191&lt;&gt;"",NOT(OR(LEFT($C2191,1)="1",LEFT($C2191,1)="2"))),"Custos indiretos não devem pertencer a uma prática específica.",IF(AND($D2191&lt;&gt;"",COUNTIF(' PROJETO'!$B$14:$B$16,$D2191)=0),"Prática de restauração inválida ou não cadastrada.",IF(IF($D2191="",FALSE(),IF(COUNTIF(' PROJETO'!$B$14:$B$16,$D2191)=0,FALSE(),IFERROR(INDEX(' PROJETO'!$C$14:$C$16,MATCH($D2191,' PROJETO'!$B$14:$B$16,0))&lt;&gt;"Sim",FALSE()))),"A prática informada no item não foi selecionada na aba Projeto.",IF(AND(MAX($I2191,$L2191,$O2191,$R2191,$U2191,$X2191)&gt;'CONFG.  LISTAS'!$F$4,NOT(OR($Z2191&lt;&gt;"",$AA2191&lt;&gt;""))),"Memorial de cálculo ou anexo obrigatório não informado para item acima do limite.",IF(OR(AND($G2191&lt;&gt;"",$H2191&lt;&gt;"",OR($G2191&lt;=0,$H2191&lt;=0)),AND($J2191&lt;&gt;"",$K2191&lt;&gt;"",OR($J2191&lt;=0,$K2191&lt;=0)),AND($M2191&lt;&gt;"",$N2191&lt;&gt;"",OR($M2191&lt;=0,$N2191&lt;=0)),AND($P2191&lt;&gt;"",$Q2191&lt;&gt;"",OR($P2191&lt;=0,$Q2191&lt;=0)),AND($S2191&lt;&gt;"",$T2191&lt;&gt;"",OR($S2191&lt;=0,$T2191&lt;=0)),AND($V2191&lt;&gt;"",$W2191&lt;&gt;"",OR($V2191&lt;=0,$W2191&lt;=0))),"Revise os valores informados: valor unitário e quantidade devem ser maiores que zero.",IF(OR(AND($G2191="",$H2191&lt;&gt;""),AND($G2191&lt;&gt;"",$H2191=""),AND($J2191="",$K2191&lt;&gt;""),AND($J2191&lt;&gt;"",$K2191=""),AND($M2191="",$N2191&lt;&gt;""),AND($M2191&lt;&gt;"",$N2191=""),AND($P2191="",$Q2191&lt;&gt;""),AND($P2191&lt;&gt;"",$Q2191=""),AND($S2191="",$T2191&lt;&gt;""),AND($S2191&lt;&gt;"",$T2191=""),AND($V2191="",$W2191&lt;&gt;""),AND($V2191&lt;&gt;"",$W2191="")),"Há ano preenchido parcialmente: "&amp;TRIM(IF(AND($G2191="",$H2191&lt;&gt;""),"Ano 1 (falta valor unitário); ","")&amp;IF(AND($G2191&lt;&gt;"",$H2191=""),"Ano 1 (falta quantidade); ","")&amp;IF(AND($J2191="",$K2191&lt;&gt;""),"Ano 2 (falta valor unitário); ","")&amp;IF(AND($J2191&lt;&gt;"",$K2191=""),"Ano 2 (falta quantidade); ","")&amp;IF(AND($M2191="",$N2191&lt;&gt;""),"Ano 3 (falta valor unitário); ","")&amp;IF(AND($M2191&lt;&gt;"",$N2191=""),"Ano 3 (falta quantidade); ","")&amp;IF(AND($P2191="",$Q2191&lt;&gt;""),"Ano 4 (falta valor unitário); ","")&amp;IF(AND($P2191&lt;&gt;"",$Q2191=""),"Ano 4 (falta quantidade); ","")&amp;IF(AND($S2191="",$T2191&lt;&gt;""),"Ano 5 (falta valor unitário); ","")&amp;IF(AND($S2191&lt;&gt;"",$T2191=""),"Ano 5 (falta quantidade); ","")&amp;IF(AND($V2191="",$W2191&lt;&gt;""),"Ano 6 (falta valor unitário); ","")&amp;IF(AND($V2191&lt;&gt;"",$W2191=""),"Ano 6 (falta quantidade); ","")), IF(NOT(OR(AND($G2191&lt;&gt;"",$H2191&lt;&gt;""),AND($J2191&lt;&gt;"",$K2191&lt;&gt;""),AND($M2191&lt;&gt;"",$N2191&lt;&gt;""),AND($P2191&lt;&gt;"",$Q2191&lt;&gt;""),AND($S2191&lt;&gt;"",$T2191&lt;&gt;""),AND($V2191&lt;&gt;"",$W2191&lt;&gt;""))),"Informe pelo menos um ano completo com valor unitário e quantidade.",IF(AND($C2191&lt;&gt;"",$E2191&lt;&gt;"",LEFT(TRIM($C2191),1)&lt;&gt;LEFT(TRIM($E2191),1)),"Categoria e tipo estão incompatíveis.",IF(IF(OR($E2191="",$F2191=""),FALSE(),IFERROR(COUNTIF(INDIRECT("UNITS_"&amp;SUBSTITUTE(LEFT($E2191,FIND(" ",$E2191&amp;" ")-1),".","_")),$F2191)=0,TRUE())),"Unidade incompatível com o tipo selecionado.",IF(OR(AND(ISNUMBER(SEARCH("comunic",LOWER($B2191))),LEFT($E2191,3)&lt;&gt;"4.4"),AND(ISNUMBER(SEARCH("monitor",LOWER($B2191))),NOT(OR(LEFT($E2191,3)="1.5",LEFT($E2191,3)="2.5")))),"Revise a classificação do item conforme as regras de preenchimento.",IF(AND($B2191&lt;&gt;"",OR(ISNUMBER(SEARCH("outro",LOWER($B2191))),ISNUMBER(SEARCH("divers",LOWER($B2191))),ISNUMBER(SEARCH("kit",LOWER($B2191))),ISNUMBER(SEARCH("ferrament",LOWER($B2191))),ISNUMBER(SEARCH("epi",LOWER($B2191)))),NOT(OR($Z2191&lt;&gt;"",$AA2191&lt;&gt;""))),"Descrição muito genérica: detalhe melhor o item e registre o racional no memorial ou em anexo.",IF(AND($Y2191=0,$B2191&lt;&gt;"",OR($G2191&lt;&gt;"",$H2191&lt;&gt;"",$J2191&lt;&gt;"",$K2191&lt;&gt;"",$M2191&lt;&gt;"",$N2191&lt;&gt;"",$P2191&lt;&gt;"",$Q2191&lt;&gt;"",$S2191&lt;&gt;"",$T2191&lt;&gt;"",$V2191&lt;&gt;"",$W2191&lt;&gt;"")),"O item possui dados lançados, mas o total está zerado. Revise os valores informados.","")))))))))))))))</f>
        <v/>
      </c>
    </row>
    <row r="2192" spans="1:35" ht="14.25" customHeight="1" x14ac:dyDescent="0.25">
      <c r="A2192" s="57" t="str">
        <f t="shared" si="442"/>
        <v/>
      </c>
      <c r="B2192" s="58"/>
      <c r="C2192" s="58"/>
      <c r="D2192" s="58"/>
      <c r="E2192" s="58"/>
      <c r="F2192" s="58"/>
      <c r="G2192" s="269"/>
      <c r="H2192" s="59"/>
      <c r="I2192" s="273">
        <f t="shared" si="443"/>
        <v>0</v>
      </c>
      <c r="J2192" s="269"/>
      <c r="K2192" s="59"/>
      <c r="L2192" s="270">
        <f t="shared" si="444"/>
        <v>0</v>
      </c>
      <c r="M2192" s="269"/>
      <c r="N2192" s="59"/>
      <c r="O2192" s="270">
        <f t="shared" si="445"/>
        <v>0</v>
      </c>
      <c r="P2192" s="269"/>
      <c r="Q2192" s="59"/>
      <c r="R2192" s="271">
        <f t="shared" si="446"/>
        <v>0</v>
      </c>
      <c r="S2192" s="269"/>
      <c r="T2192" s="59"/>
      <c r="U2192" s="270">
        <f t="shared" si="447"/>
        <v>0</v>
      </c>
      <c r="V2192" s="269"/>
      <c r="W2192" s="59"/>
      <c r="X2192" s="270">
        <f t="shared" si="448"/>
        <v>0</v>
      </c>
      <c r="Y2192" s="270">
        <f t="shared" si="449"/>
        <v>0</v>
      </c>
      <c r="Z2192" s="58"/>
      <c r="AA2192" s="58"/>
      <c r="AB2192" s="60" t="str">
        <f t="shared" si="450"/>
        <v/>
      </c>
      <c r="AC2192" s="21" t="b">
        <f t="shared" si="451"/>
        <v>0</v>
      </c>
      <c r="AD2192" s="21" t="b">
        <f t="shared" si="452"/>
        <v>0</v>
      </c>
      <c r="AE2192" s="21" t="b">
        <f t="shared" si="453"/>
        <v>0</v>
      </c>
      <c r="AF2192" s="21" t="b">
        <f ca="1">OR(AND($AC2192,NOT($AD2192)),AND($AC2192,OR(AND($G2192="",$H2192&lt;&gt;""),AND($G2192&lt;&gt;"",$H2192=""),AND($J2192="",$K2192&lt;&gt;""),AND($J2192&lt;&gt;"",$K2192=""),AND($M2192="",$N2192&lt;&gt;""),AND($M2192&lt;&gt;"",$N2192=""),AND($P2192="",$Q2192&lt;&gt;""),AND($P2192&lt;&gt;"",$Q2192=""),AND($S2192="",$T2192&lt;&gt;""),AND($S2192&lt;&gt;"",$T2192=""),AND($V2192="",$W2192&lt;&gt;""),AND($V2192&lt;&gt;"",$W2192=""))),AND($C2192&lt;&gt;"",$E2192&lt;&gt;"",LEFT(TRIM($C2192),1)&lt;&gt;LEFT(TRIM($E2192),1)),IF(OR($E2192="",$F2192=""),FALSE(),IFERROR(COUNTIF(INDIRECT("UNITS_"&amp;SUBSTITUTE(LEFT($E2192,FIND(" ",$E2192&amp;" ")-1),".","_")),$F2192)=0,TRUE())),AND($B2192&lt;&gt;"",OR(ISNUMBER(SEARCH("outro",LOWER($B2192))),ISNUMBER(SEARCH("divers",LOWER($B2192))),ISNUMBER(SEARCH("etc",LOWER($B2192))))),OR(AND(ISNUMBER(SEARCH("comunic",LOWER($B2192))),LEFT($E2192,3)&lt;&gt;"4.4"),AND(ISNUMBER(SEARCH("monitor",LOWER($B2192))),NOT(OR(LEFT($E2192,3)="1.5",LEFT($E2192,3)="2.5")))),AND($B2192&lt;&gt;"",OR(LEFT($C2192,1)="1",LEFT($C2192,1)="2"),$D2192=""),AND($D2192&lt;&gt;"",NOT(OR(LEFT($C2192,1)="1",LEFT($C2192,1)="2"))),AND($D2192&lt;&gt;"",COUNTIF(' PROJETO'!$B$14:$B$16,$D2192)=0),IF($D2192="",FALSE(),IF(COUNTIF(' PROJETO'!$B$14:$B$16,$D2192)=0,FALSE(),IFERROR(INDEX(' PROJETO'!$C$14:$C$16,MATCH($D2192,' PROJETO'!$B$14:$B$16,0))&lt;&gt;"Sim",FALSE()))))</f>
        <v>0</v>
      </c>
      <c r="AG2192" s="21" t="b">
        <f>AND($AC2192,$Y2192&gt;'CONFG.  LISTAS'!$F$4,$Z2192="",$AA2192="")</f>
        <v>0</v>
      </c>
      <c r="AH2192" s="21" t="str">
        <f t="shared" si="454"/>
        <v/>
      </c>
      <c r="AI2192" s="43" t="str">
        <f ca="1">IF(NOT($AC2192),"",IF(OR($B2192="",$C2192="",$E2192="",$F2192=""),"Preencha descrição, categoria, tipo e unidade.",IF(AND($B2192&lt;&gt;"",OR(LEFT($C2192,1)="1",LEFT($C2192,1)="2"),$D2192=""),"Informe a prática de restauração para itens diretos.",IF(AND($D2192&lt;&gt;"",NOT(OR(LEFT($C2192,1)="1",LEFT($C2192,1)="2"))),"Custos indiretos não devem pertencer a uma prática específica.",IF(AND($D2192&lt;&gt;"",COUNTIF(' PROJETO'!$B$14:$B$16,$D2192)=0),"Prática de restauração inválida ou não cadastrada.",IF(IF($D2192="",FALSE(),IF(COUNTIF(' PROJETO'!$B$14:$B$16,$D2192)=0,FALSE(),IFERROR(INDEX(' PROJETO'!$C$14:$C$16,MATCH($D2192,' PROJETO'!$B$14:$B$16,0))&lt;&gt;"Sim",FALSE()))),"A prática informada no item não foi selecionada na aba Projeto.",IF(AND(MAX($I2192,$L2192,$O2192,$R2192,$U2192,$X2192)&gt;'CONFG.  LISTAS'!$F$4,NOT(OR($Z2192&lt;&gt;"",$AA2192&lt;&gt;""))),"Memorial de cálculo ou anexo obrigatório não informado para item acima do limite.",IF(OR(AND($G2192&lt;&gt;"",$H2192&lt;&gt;"",OR($G2192&lt;=0,$H2192&lt;=0)),AND($J2192&lt;&gt;"",$K2192&lt;&gt;"",OR($J2192&lt;=0,$K2192&lt;=0)),AND($M2192&lt;&gt;"",$N2192&lt;&gt;"",OR($M2192&lt;=0,$N2192&lt;=0)),AND($P2192&lt;&gt;"",$Q2192&lt;&gt;"",OR($P2192&lt;=0,$Q2192&lt;=0)),AND($S2192&lt;&gt;"",$T2192&lt;&gt;"",OR($S2192&lt;=0,$T2192&lt;=0)),AND($V2192&lt;&gt;"",$W2192&lt;&gt;"",OR($V2192&lt;=0,$W2192&lt;=0))),"Revise os valores informados: valor unitário e quantidade devem ser maiores que zero.",IF(OR(AND($G2192="",$H2192&lt;&gt;""),AND($G2192&lt;&gt;"",$H2192=""),AND($J2192="",$K2192&lt;&gt;""),AND($J2192&lt;&gt;"",$K2192=""),AND($M2192="",$N2192&lt;&gt;""),AND($M2192&lt;&gt;"",$N2192=""),AND($P2192="",$Q2192&lt;&gt;""),AND($P2192&lt;&gt;"",$Q2192=""),AND($S2192="",$T2192&lt;&gt;""),AND($S2192&lt;&gt;"",$T2192=""),AND($V2192="",$W2192&lt;&gt;""),AND($V2192&lt;&gt;"",$W2192="")),"Há ano preenchido parcialmente: "&amp;TRIM(IF(AND($G2192="",$H2192&lt;&gt;""),"Ano 1 (falta valor unitário); ","")&amp;IF(AND($G2192&lt;&gt;"",$H2192=""),"Ano 1 (falta quantidade); ","")&amp;IF(AND($J2192="",$K2192&lt;&gt;""),"Ano 2 (falta valor unitário); ","")&amp;IF(AND($J2192&lt;&gt;"",$K2192=""),"Ano 2 (falta quantidade); ","")&amp;IF(AND($M2192="",$N2192&lt;&gt;""),"Ano 3 (falta valor unitário); ","")&amp;IF(AND($M2192&lt;&gt;"",$N2192=""),"Ano 3 (falta quantidade); ","")&amp;IF(AND($P2192="",$Q2192&lt;&gt;""),"Ano 4 (falta valor unitário); ","")&amp;IF(AND($P2192&lt;&gt;"",$Q2192=""),"Ano 4 (falta quantidade); ","")&amp;IF(AND($S2192="",$T2192&lt;&gt;""),"Ano 5 (falta valor unitário); ","")&amp;IF(AND($S2192&lt;&gt;"",$T2192=""),"Ano 5 (falta quantidade); ","")&amp;IF(AND($V2192="",$W2192&lt;&gt;""),"Ano 6 (falta valor unitário); ","")&amp;IF(AND($V2192&lt;&gt;"",$W2192=""),"Ano 6 (falta quantidade); ","")), IF(NOT(OR(AND($G2192&lt;&gt;"",$H2192&lt;&gt;""),AND($J2192&lt;&gt;"",$K2192&lt;&gt;""),AND($M2192&lt;&gt;"",$N2192&lt;&gt;""),AND($P2192&lt;&gt;"",$Q2192&lt;&gt;""),AND($S2192&lt;&gt;"",$T2192&lt;&gt;""),AND($V2192&lt;&gt;"",$W2192&lt;&gt;""))),"Informe pelo menos um ano completo com valor unitário e quantidade.",IF(AND($C2192&lt;&gt;"",$E2192&lt;&gt;"",LEFT(TRIM($C2192),1)&lt;&gt;LEFT(TRIM($E2192),1)),"Categoria e tipo estão incompatíveis.",IF(IF(OR($E2192="",$F2192=""),FALSE(),IFERROR(COUNTIF(INDIRECT("UNITS_"&amp;SUBSTITUTE(LEFT($E2192,FIND(" ",$E2192&amp;" ")-1),".","_")),$F2192)=0,TRUE())),"Unidade incompatível com o tipo selecionado.",IF(OR(AND(ISNUMBER(SEARCH("comunic",LOWER($B2192))),LEFT($E2192,3)&lt;&gt;"4.4"),AND(ISNUMBER(SEARCH("monitor",LOWER($B2192))),NOT(OR(LEFT($E2192,3)="1.5",LEFT($E2192,3)="2.5")))),"Revise a classificação do item conforme as regras de preenchimento.",IF(AND($B2192&lt;&gt;"",OR(ISNUMBER(SEARCH("outro",LOWER($B2192))),ISNUMBER(SEARCH("divers",LOWER($B2192))),ISNUMBER(SEARCH("kit",LOWER($B2192))),ISNUMBER(SEARCH("ferrament",LOWER($B2192))),ISNUMBER(SEARCH("epi",LOWER($B2192)))),NOT(OR($Z2192&lt;&gt;"",$AA2192&lt;&gt;""))),"Descrição muito genérica: detalhe melhor o item e registre o racional no memorial ou em anexo.",IF(AND($Y2192=0,$B2192&lt;&gt;"",OR($G2192&lt;&gt;"",$H2192&lt;&gt;"",$J2192&lt;&gt;"",$K2192&lt;&gt;"",$M2192&lt;&gt;"",$N2192&lt;&gt;"",$P2192&lt;&gt;"",$Q2192&lt;&gt;"",$S2192&lt;&gt;"",$T2192&lt;&gt;"",$V2192&lt;&gt;"",$W2192&lt;&gt;"")),"O item possui dados lançados, mas o total está zerado. Revise os valores informados.","")))))))))))))))</f>
        <v/>
      </c>
    </row>
    <row r="2193" spans="1:35" ht="14.25" customHeight="1" x14ac:dyDescent="0.25">
      <c r="A2193" s="57" t="str">
        <f t="shared" si="442"/>
        <v/>
      </c>
      <c r="B2193" s="61"/>
      <c r="C2193" s="61"/>
      <c r="D2193" s="58"/>
      <c r="E2193" s="61"/>
      <c r="F2193" s="61"/>
      <c r="G2193" s="272"/>
      <c r="H2193" s="62"/>
      <c r="I2193" s="273">
        <f t="shared" si="443"/>
        <v>0</v>
      </c>
      <c r="J2193" s="272"/>
      <c r="K2193" s="62"/>
      <c r="L2193" s="270">
        <f t="shared" si="444"/>
        <v>0</v>
      </c>
      <c r="M2193" s="272"/>
      <c r="N2193" s="62"/>
      <c r="O2193" s="270">
        <f t="shared" si="445"/>
        <v>0</v>
      </c>
      <c r="P2193" s="272"/>
      <c r="Q2193" s="62"/>
      <c r="R2193" s="271">
        <f t="shared" si="446"/>
        <v>0</v>
      </c>
      <c r="S2193" s="272"/>
      <c r="T2193" s="62"/>
      <c r="U2193" s="270">
        <f t="shared" si="447"/>
        <v>0</v>
      </c>
      <c r="V2193" s="272"/>
      <c r="W2193" s="62"/>
      <c r="X2193" s="270">
        <f t="shared" si="448"/>
        <v>0</v>
      </c>
      <c r="Y2193" s="270">
        <f t="shared" si="449"/>
        <v>0</v>
      </c>
      <c r="Z2193" s="61"/>
      <c r="AA2193" s="61"/>
      <c r="AB2193" s="60" t="str">
        <f t="shared" si="450"/>
        <v/>
      </c>
      <c r="AC2193" s="21" t="b">
        <f t="shared" si="451"/>
        <v>0</v>
      </c>
      <c r="AD2193" s="21" t="b">
        <f t="shared" si="452"/>
        <v>0</v>
      </c>
      <c r="AE2193" s="21" t="b">
        <f t="shared" si="453"/>
        <v>0</v>
      </c>
      <c r="AF2193" s="21" t="b">
        <f ca="1">OR(AND($AC2193,NOT($AD2193)),AND($AC2193,OR(AND($G2193="",$H2193&lt;&gt;""),AND($G2193&lt;&gt;"",$H2193=""),AND($J2193="",$K2193&lt;&gt;""),AND($J2193&lt;&gt;"",$K2193=""),AND($M2193="",$N2193&lt;&gt;""),AND($M2193&lt;&gt;"",$N2193=""),AND($P2193="",$Q2193&lt;&gt;""),AND($P2193&lt;&gt;"",$Q2193=""),AND($S2193="",$T2193&lt;&gt;""),AND($S2193&lt;&gt;"",$T2193=""),AND($V2193="",$W2193&lt;&gt;""),AND($V2193&lt;&gt;"",$W2193=""))),AND($C2193&lt;&gt;"",$E2193&lt;&gt;"",LEFT(TRIM($C2193),1)&lt;&gt;LEFT(TRIM($E2193),1)),IF(OR($E2193="",$F2193=""),FALSE(),IFERROR(COUNTIF(INDIRECT("UNITS_"&amp;SUBSTITUTE(LEFT($E2193,FIND(" ",$E2193&amp;" ")-1),".","_")),$F2193)=0,TRUE())),AND($B2193&lt;&gt;"",OR(ISNUMBER(SEARCH("outro",LOWER($B2193))),ISNUMBER(SEARCH("divers",LOWER($B2193))),ISNUMBER(SEARCH("etc",LOWER($B2193))))),OR(AND(ISNUMBER(SEARCH("comunic",LOWER($B2193))),LEFT($E2193,3)&lt;&gt;"4.4"),AND(ISNUMBER(SEARCH("monitor",LOWER($B2193))),NOT(OR(LEFT($E2193,3)="1.5",LEFT($E2193,3)="2.5")))),AND($B2193&lt;&gt;"",OR(LEFT($C2193,1)="1",LEFT($C2193,1)="2"),$D2193=""),AND($D2193&lt;&gt;"",NOT(OR(LEFT($C2193,1)="1",LEFT($C2193,1)="2"))),AND($D2193&lt;&gt;"",COUNTIF(' PROJETO'!$B$14:$B$16,$D2193)=0),IF($D2193="",FALSE(),IF(COUNTIF(' PROJETO'!$B$14:$B$16,$D2193)=0,FALSE(),IFERROR(INDEX(' PROJETO'!$C$14:$C$16,MATCH($D2193,' PROJETO'!$B$14:$B$16,0))&lt;&gt;"Sim",FALSE()))))</f>
        <v>0</v>
      </c>
      <c r="AG2193" s="21" t="b">
        <f>AND($AC2193,$Y2193&gt;'CONFG.  LISTAS'!$F$4,$Z2193="",$AA2193="")</f>
        <v>0</v>
      </c>
      <c r="AH2193" s="21" t="str">
        <f t="shared" si="454"/>
        <v/>
      </c>
      <c r="AI2193" s="43" t="str">
        <f ca="1">IF(NOT($AC2193),"",IF(OR($B2193="",$C2193="",$E2193="",$F2193=""),"Preencha descrição, categoria, tipo e unidade.",IF(AND($B2193&lt;&gt;"",OR(LEFT($C2193,1)="1",LEFT($C2193,1)="2"),$D2193=""),"Informe a prática de restauração para itens diretos.",IF(AND($D2193&lt;&gt;"",NOT(OR(LEFT($C2193,1)="1",LEFT($C2193,1)="2"))),"Custos indiretos não devem pertencer a uma prática específica.",IF(AND($D2193&lt;&gt;"",COUNTIF(' PROJETO'!$B$14:$B$16,$D2193)=0),"Prática de restauração inválida ou não cadastrada.",IF(IF($D2193="",FALSE(),IF(COUNTIF(' PROJETO'!$B$14:$B$16,$D2193)=0,FALSE(),IFERROR(INDEX(' PROJETO'!$C$14:$C$16,MATCH($D2193,' PROJETO'!$B$14:$B$16,0))&lt;&gt;"Sim",FALSE()))),"A prática informada no item não foi selecionada na aba Projeto.",IF(AND(MAX($I2193,$L2193,$O2193,$R2193,$U2193,$X2193)&gt;'CONFG.  LISTAS'!$F$4,NOT(OR($Z2193&lt;&gt;"",$AA2193&lt;&gt;""))),"Memorial de cálculo ou anexo obrigatório não informado para item acima do limite.",IF(OR(AND($G2193&lt;&gt;"",$H2193&lt;&gt;"",OR($G2193&lt;=0,$H2193&lt;=0)),AND($J2193&lt;&gt;"",$K2193&lt;&gt;"",OR($J2193&lt;=0,$K2193&lt;=0)),AND($M2193&lt;&gt;"",$N2193&lt;&gt;"",OR($M2193&lt;=0,$N2193&lt;=0)),AND($P2193&lt;&gt;"",$Q2193&lt;&gt;"",OR($P2193&lt;=0,$Q2193&lt;=0)),AND($S2193&lt;&gt;"",$T2193&lt;&gt;"",OR($S2193&lt;=0,$T2193&lt;=0)),AND($V2193&lt;&gt;"",$W2193&lt;&gt;"",OR($V2193&lt;=0,$W2193&lt;=0))),"Revise os valores informados: valor unitário e quantidade devem ser maiores que zero.",IF(OR(AND($G2193="",$H2193&lt;&gt;""),AND($G2193&lt;&gt;"",$H2193=""),AND($J2193="",$K2193&lt;&gt;""),AND($J2193&lt;&gt;"",$K2193=""),AND($M2193="",$N2193&lt;&gt;""),AND($M2193&lt;&gt;"",$N2193=""),AND($P2193="",$Q2193&lt;&gt;""),AND($P2193&lt;&gt;"",$Q2193=""),AND($S2193="",$T2193&lt;&gt;""),AND($S2193&lt;&gt;"",$T2193=""),AND($V2193="",$W2193&lt;&gt;""),AND($V2193&lt;&gt;"",$W2193="")),"Há ano preenchido parcialmente: "&amp;TRIM(IF(AND($G2193="",$H2193&lt;&gt;""),"Ano 1 (falta valor unitário); ","")&amp;IF(AND($G2193&lt;&gt;"",$H2193=""),"Ano 1 (falta quantidade); ","")&amp;IF(AND($J2193="",$K2193&lt;&gt;""),"Ano 2 (falta valor unitário); ","")&amp;IF(AND($J2193&lt;&gt;"",$K2193=""),"Ano 2 (falta quantidade); ","")&amp;IF(AND($M2193="",$N2193&lt;&gt;""),"Ano 3 (falta valor unitário); ","")&amp;IF(AND($M2193&lt;&gt;"",$N2193=""),"Ano 3 (falta quantidade); ","")&amp;IF(AND($P2193="",$Q2193&lt;&gt;""),"Ano 4 (falta valor unitário); ","")&amp;IF(AND($P2193&lt;&gt;"",$Q2193=""),"Ano 4 (falta quantidade); ","")&amp;IF(AND($S2193="",$T2193&lt;&gt;""),"Ano 5 (falta valor unitário); ","")&amp;IF(AND($S2193&lt;&gt;"",$T2193=""),"Ano 5 (falta quantidade); ","")&amp;IF(AND($V2193="",$W2193&lt;&gt;""),"Ano 6 (falta valor unitário); ","")&amp;IF(AND($V2193&lt;&gt;"",$W2193=""),"Ano 6 (falta quantidade); ","")), IF(NOT(OR(AND($G2193&lt;&gt;"",$H2193&lt;&gt;""),AND($J2193&lt;&gt;"",$K2193&lt;&gt;""),AND($M2193&lt;&gt;"",$N2193&lt;&gt;""),AND($P2193&lt;&gt;"",$Q2193&lt;&gt;""),AND($S2193&lt;&gt;"",$T2193&lt;&gt;""),AND($V2193&lt;&gt;"",$W2193&lt;&gt;""))),"Informe pelo menos um ano completo com valor unitário e quantidade.",IF(AND($C2193&lt;&gt;"",$E2193&lt;&gt;"",LEFT(TRIM($C2193),1)&lt;&gt;LEFT(TRIM($E2193),1)),"Categoria e tipo estão incompatíveis.",IF(IF(OR($E2193="",$F2193=""),FALSE(),IFERROR(COUNTIF(INDIRECT("UNITS_"&amp;SUBSTITUTE(LEFT($E2193,FIND(" ",$E2193&amp;" ")-1),".","_")),$F2193)=0,TRUE())),"Unidade incompatível com o tipo selecionado.",IF(OR(AND(ISNUMBER(SEARCH("comunic",LOWER($B2193))),LEFT($E2193,3)&lt;&gt;"4.4"),AND(ISNUMBER(SEARCH("monitor",LOWER($B2193))),NOT(OR(LEFT($E2193,3)="1.5",LEFT($E2193,3)="2.5")))),"Revise a classificação do item conforme as regras de preenchimento.",IF(AND($B2193&lt;&gt;"",OR(ISNUMBER(SEARCH("outro",LOWER($B2193))),ISNUMBER(SEARCH("divers",LOWER($B2193))),ISNUMBER(SEARCH("kit",LOWER($B2193))),ISNUMBER(SEARCH("ferrament",LOWER($B2193))),ISNUMBER(SEARCH("epi",LOWER($B2193)))),NOT(OR($Z2193&lt;&gt;"",$AA2193&lt;&gt;""))),"Descrição muito genérica: detalhe melhor o item e registre o racional no memorial ou em anexo.",IF(AND($Y2193=0,$B2193&lt;&gt;"",OR($G2193&lt;&gt;"",$H2193&lt;&gt;"",$J2193&lt;&gt;"",$K2193&lt;&gt;"",$M2193&lt;&gt;"",$N2193&lt;&gt;"",$P2193&lt;&gt;"",$Q2193&lt;&gt;"",$S2193&lt;&gt;"",$T2193&lt;&gt;"",$V2193&lt;&gt;"",$W2193&lt;&gt;"")),"O item possui dados lançados, mas o total está zerado. Revise os valores informados.","")))))))))))))))</f>
        <v/>
      </c>
    </row>
    <row r="2194" spans="1:35" ht="14.25" customHeight="1" x14ac:dyDescent="0.25">
      <c r="A2194" s="57" t="str">
        <f t="shared" si="442"/>
        <v/>
      </c>
      <c r="B2194" s="58"/>
      <c r="C2194" s="58"/>
      <c r="D2194" s="58"/>
      <c r="E2194" s="58"/>
      <c r="F2194" s="58"/>
      <c r="G2194" s="269"/>
      <c r="H2194" s="59"/>
      <c r="I2194" s="273">
        <f t="shared" si="443"/>
        <v>0</v>
      </c>
      <c r="J2194" s="269"/>
      <c r="K2194" s="59"/>
      <c r="L2194" s="270">
        <f t="shared" si="444"/>
        <v>0</v>
      </c>
      <c r="M2194" s="269"/>
      <c r="N2194" s="59"/>
      <c r="O2194" s="270">
        <f t="shared" si="445"/>
        <v>0</v>
      </c>
      <c r="P2194" s="269"/>
      <c r="Q2194" s="59"/>
      <c r="R2194" s="271">
        <f t="shared" si="446"/>
        <v>0</v>
      </c>
      <c r="S2194" s="269"/>
      <c r="T2194" s="59"/>
      <c r="U2194" s="270">
        <f t="shared" si="447"/>
        <v>0</v>
      </c>
      <c r="V2194" s="269"/>
      <c r="W2194" s="59"/>
      <c r="X2194" s="270">
        <f t="shared" si="448"/>
        <v>0</v>
      </c>
      <c r="Y2194" s="270">
        <f t="shared" si="449"/>
        <v>0</v>
      </c>
      <c r="Z2194" s="58"/>
      <c r="AA2194" s="58"/>
      <c r="AB2194" s="60" t="str">
        <f t="shared" si="450"/>
        <v/>
      </c>
      <c r="AC2194" s="21" t="b">
        <f t="shared" si="451"/>
        <v>0</v>
      </c>
      <c r="AD2194" s="21" t="b">
        <f t="shared" si="452"/>
        <v>0</v>
      </c>
      <c r="AE2194" s="21" t="b">
        <f t="shared" si="453"/>
        <v>0</v>
      </c>
      <c r="AF2194" s="21" t="b">
        <f ca="1">OR(AND($AC2194,NOT($AD2194)),AND($AC2194,OR(AND($G2194="",$H2194&lt;&gt;""),AND($G2194&lt;&gt;"",$H2194=""),AND($J2194="",$K2194&lt;&gt;""),AND($J2194&lt;&gt;"",$K2194=""),AND($M2194="",$N2194&lt;&gt;""),AND($M2194&lt;&gt;"",$N2194=""),AND($P2194="",$Q2194&lt;&gt;""),AND($P2194&lt;&gt;"",$Q2194=""),AND($S2194="",$T2194&lt;&gt;""),AND($S2194&lt;&gt;"",$T2194=""),AND($V2194="",$W2194&lt;&gt;""),AND($V2194&lt;&gt;"",$W2194=""))),AND($C2194&lt;&gt;"",$E2194&lt;&gt;"",LEFT(TRIM($C2194),1)&lt;&gt;LEFT(TRIM($E2194),1)),IF(OR($E2194="",$F2194=""),FALSE(),IFERROR(COUNTIF(INDIRECT("UNITS_"&amp;SUBSTITUTE(LEFT($E2194,FIND(" ",$E2194&amp;" ")-1),".","_")),$F2194)=0,TRUE())),AND($B2194&lt;&gt;"",OR(ISNUMBER(SEARCH("outro",LOWER($B2194))),ISNUMBER(SEARCH("divers",LOWER($B2194))),ISNUMBER(SEARCH("etc",LOWER($B2194))))),OR(AND(ISNUMBER(SEARCH("comunic",LOWER($B2194))),LEFT($E2194,3)&lt;&gt;"4.4"),AND(ISNUMBER(SEARCH("monitor",LOWER($B2194))),NOT(OR(LEFT($E2194,3)="1.5",LEFT($E2194,3)="2.5")))),AND($B2194&lt;&gt;"",OR(LEFT($C2194,1)="1",LEFT($C2194,1)="2"),$D2194=""),AND($D2194&lt;&gt;"",NOT(OR(LEFT($C2194,1)="1",LEFT($C2194,1)="2"))),AND($D2194&lt;&gt;"",COUNTIF(' PROJETO'!$B$14:$B$16,$D2194)=0),IF($D2194="",FALSE(),IF(COUNTIF(' PROJETO'!$B$14:$B$16,$D2194)=0,FALSE(),IFERROR(INDEX(' PROJETO'!$C$14:$C$16,MATCH($D2194,' PROJETO'!$B$14:$B$16,0))&lt;&gt;"Sim",FALSE()))))</f>
        <v>0</v>
      </c>
      <c r="AG2194" s="21" t="b">
        <f>AND($AC2194,$Y2194&gt;'CONFG.  LISTAS'!$F$4,$Z2194="",$AA2194="")</f>
        <v>0</v>
      </c>
      <c r="AH2194" s="21" t="str">
        <f t="shared" si="454"/>
        <v/>
      </c>
      <c r="AI2194" s="43" t="str">
        <f ca="1">IF(NOT($AC2194),"",IF(OR($B2194="",$C2194="",$E2194="",$F2194=""),"Preencha descrição, categoria, tipo e unidade.",IF(AND($B2194&lt;&gt;"",OR(LEFT($C2194,1)="1",LEFT($C2194,1)="2"),$D2194=""),"Informe a prática de restauração para itens diretos.",IF(AND($D2194&lt;&gt;"",NOT(OR(LEFT($C2194,1)="1",LEFT($C2194,1)="2"))),"Custos indiretos não devem pertencer a uma prática específica.",IF(AND($D2194&lt;&gt;"",COUNTIF(' PROJETO'!$B$14:$B$16,$D2194)=0),"Prática de restauração inválida ou não cadastrada.",IF(IF($D2194="",FALSE(),IF(COUNTIF(' PROJETO'!$B$14:$B$16,$D2194)=0,FALSE(),IFERROR(INDEX(' PROJETO'!$C$14:$C$16,MATCH($D2194,' PROJETO'!$B$14:$B$16,0))&lt;&gt;"Sim",FALSE()))),"A prática informada no item não foi selecionada na aba Projeto.",IF(AND(MAX($I2194,$L2194,$O2194,$R2194,$U2194,$X2194)&gt;'CONFG.  LISTAS'!$F$4,NOT(OR($Z2194&lt;&gt;"",$AA2194&lt;&gt;""))),"Memorial de cálculo ou anexo obrigatório não informado para item acima do limite.",IF(OR(AND($G2194&lt;&gt;"",$H2194&lt;&gt;"",OR($G2194&lt;=0,$H2194&lt;=0)),AND($J2194&lt;&gt;"",$K2194&lt;&gt;"",OR($J2194&lt;=0,$K2194&lt;=0)),AND($M2194&lt;&gt;"",$N2194&lt;&gt;"",OR($M2194&lt;=0,$N2194&lt;=0)),AND($P2194&lt;&gt;"",$Q2194&lt;&gt;"",OR($P2194&lt;=0,$Q2194&lt;=0)),AND($S2194&lt;&gt;"",$T2194&lt;&gt;"",OR($S2194&lt;=0,$T2194&lt;=0)),AND($V2194&lt;&gt;"",$W2194&lt;&gt;"",OR($V2194&lt;=0,$W2194&lt;=0))),"Revise os valores informados: valor unitário e quantidade devem ser maiores que zero.",IF(OR(AND($G2194="",$H2194&lt;&gt;""),AND($G2194&lt;&gt;"",$H2194=""),AND($J2194="",$K2194&lt;&gt;""),AND($J2194&lt;&gt;"",$K2194=""),AND($M2194="",$N2194&lt;&gt;""),AND($M2194&lt;&gt;"",$N2194=""),AND($P2194="",$Q2194&lt;&gt;""),AND($P2194&lt;&gt;"",$Q2194=""),AND($S2194="",$T2194&lt;&gt;""),AND($S2194&lt;&gt;"",$T2194=""),AND($V2194="",$W2194&lt;&gt;""),AND($V2194&lt;&gt;"",$W2194="")),"Há ano preenchido parcialmente: "&amp;TRIM(IF(AND($G2194="",$H2194&lt;&gt;""),"Ano 1 (falta valor unitário); ","")&amp;IF(AND($G2194&lt;&gt;"",$H2194=""),"Ano 1 (falta quantidade); ","")&amp;IF(AND($J2194="",$K2194&lt;&gt;""),"Ano 2 (falta valor unitário); ","")&amp;IF(AND($J2194&lt;&gt;"",$K2194=""),"Ano 2 (falta quantidade); ","")&amp;IF(AND($M2194="",$N2194&lt;&gt;""),"Ano 3 (falta valor unitário); ","")&amp;IF(AND($M2194&lt;&gt;"",$N2194=""),"Ano 3 (falta quantidade); ","")&amp;IF(AND($P2194="",$Q2194&lt;&gt;""),"Ano 4 (falta valor unitário); ","")&amp;IF(AND($P2194&lt;&gt;"",$Q2194=""),"Ano 4 (falta quantidade); ","")&amp;IF(AND($S2194="",$T2194&lt;&gt;""),"Ano 5 (falta valor unitário); ","")&amp;IF(AND($S2194&lt;&gt;"",$T2194=""),"Ano 5 (falta quantidade); ","")&amp;IF(AND($V2194="",$W2194&lt;&gt;""),"Ano 6 (falta valor unitário); ","")&amp;IF(AND($V2194&lt;&gt;"",$W2194=""),"Ano 6 (falta quantidade); ","")), IF(NOT(OR(AND($G2194&lt;&gt;"",$H2194&lt;&gt;""),AND($J2194&lt;&gt;"",$K2194&lt;&gt;""),AND($M2194&lt;&gt;"",$N2194&lt;&gt;""),AND($P2194&lt;&gt;"",$Q2194&lt;&gt;""),AND($S2194&lt;&gt;"",$T2194&lt;&gt;""),AND($V2194&lt;&gt;"",$W2194&lt;&gt;""))),"Informe pelo menos um ano completo com valor unitário e quantidade.",IF(AND($C2194&lt;&gt;"",$E2194&lt;&gt;"",LEFT(TRIM($C2194),1)&lt;&gt;LEFT(TRIM($E2194),1)),"Categoria e tipo estão incompatíveis.",IF(IF(OR($E2194="",$F2194=""),FALSE(),IFERROR(COUNTIF(INDIRECT("UNITS_"&amp;SUBSTITUTE(LEFT($E2194,FIND(" ",$E2194&amp;" ")-1),".","_")),$F2194)=0,TRUE())),"Unidade incompatível com o tipo selecionado.",IF(OR(AND(ISNUMBER(SEARCH("comunic",LOWER($B2194))),LEFT($E2194,3)&lt;&gt;"4.4"),AND(ISNUMBER(SEARCH("monitor",LOWER($B2194))),NOT(OR(LEFT($E2194,3)="1.5",LEFT($E2194,3)="2.5")))),"Revise a classificação do item conforme as regras de preenchimento.",IF(AND($B2194&lt;&gt;"",OR(ISNUMBER(SEARCH("outro",LOWER($B2194))),ISNUMBER(SEARCH("divers",LOWER($B2194))),ISNUMBER(SEARCH("kit",LOWER($B2194))),ISNUMBER(SEARCH("ferrament",LOWER($B2194))),ISNUMBER(SEARCH("epi",LOWER($B2194)))),NOT(OR($Z2194&lt;&gt;"",$AA2194&lt;&gt;""))),"Descrição muito genérica: detalhe melhor o item e registre o racional no memorial ou em anexo.",IF(AND($Y2194=0,$B2194&lt;&gt;"",OR($G2194&lt;&gt;"",$H2194&lt;&gt;"",$J2194&lt;&gt;"",$K2194&lt;&gt;"",$M2194&lt;&gt;"",$N2194&lt;&gt;"",$P2194&lt;&gt;"",$Q2194&lt;&gt;"",$S2194&lt;&gt;"",$T2194&lt;&gt;"",$V2194&lt;&gt;"",$W2194&lt;&gt;"")),"O item possui dados lançados, mas o total está zerado. Revise os valores informados.","")))))))))))))))</f>
        <v/>
      </c>
    </row>
    <row r="2195" spans="1:35" ht="14.25" customHeight="1" x14ac:dyDescent="0.25">
      <c r="A2195" s="57" t="str">
        <f t="shared" si="442"/>
        <v/>
      </c>
      <c r="B2195" s="61"/>
      <c r="C2195" s="61"/>
      <c r="D2195" s="58"/>
      <c r="E2195" s="61"/>
      <c r="F2195" s="61"/>
      <c r="G2195" s="272"/>
      <c r="H2195" s="62"/>
      <c r="I2195" s="273">
        <f t="shared" si="443"/>
        <v>0</v>
      </c>
      <c r="J2195" s="272"/>
      <c r="K2195" s="62"/>
      <c r="L2195" s="270">
        <f t="shared" si="444"/>
        <v>0</v>
      </c>
      <c r="M2195" s="272"/>
      <c r="N2195" s="62"/>
      <c r="O2195" s="270">
        <f t="shared" si="445"/>
        <v>0</v>
      </c>
      <c r="P2195" s="272"/>
      <c r="Q2195" s="62"/>
      <c r="R2195" s="271">
        <f t="shared" si="446"/>
        <v>0</v>
      </c>
      <c r="S2195" s="272"/>
      <c r="T2195" s="62"/>
      <c r="U2195" s="270">
        <f t="shared" si="447"/>
        <v>0</v>
      </c>
      <c r="V2195" s="272"/>
      <c r="W2195" s="62"/>
      <c r="X2195" s="270">
        <f t="shared" si="448"/>
        <v>0</v>
      </c>
      <c r="Y2195" s="270">
        <f t="shared" si="449"/>
        <v>0</v>
      </c>
      <c r="Z2195" s="61"/>
      <c r="AA2195" s="61"/>
      <c r="AB2195" s="60" t="str">
        <f t="shared" si="450"/>
        <v/>
      </c>
      <c r="AC2195" s="21" t="b">
        <f t="shared" si="451"/>
        <v>0</v>
      </c>
      <c r="AD2195" s="21" t="b">
        <f t="shared" si="452"/>
        <v>0</v>
      </c>
      <c r="AE2195" s="21" t="b">
        <f t="shared" si="453"/>
        <v>0</v>
      </c>
      <c r="AF2195" s="21" t="b">
        <f ca="1">OR(AND($AC2195,NOT($AD2195)),AND($AC2195,OR(AND($G2195="",$H2195&lt;&gt;""),AND($G2195&lt;&gt;"",$H2195=""),AND($J2195="",$K2195&lt;&gt;""),AND($J2195&lt;&gt;"",$K2195=""),AND($M2195="",$N2195&lt;&gt;""),AND($M2195&lt;&gt;"",$N2195=""),AND($P2195="",$Q2195&lt;&gt;""),AND($P2195&lt;&gt;"",$Q2195=""),AND($S2195="",$T2195&lt;&gt;""),AND($S2195&lt;&gt;"",$T2195=""),AND($V2195="",$W2195&lt;&gt;""),AND($V2195&lt;&gt;"",$W2195=""))),AND($C2195&lt;&gt;"",$E2195&lt;&gt;"",LEFT(TRIM($C2195),1)&lt;&gt;LEFT(TRIM($E2195),1)),IF(OR($E2195="",$F2195=""),FALSE(),IFERROR(COUNTIF(INDIRECT("UNITS_"&amp;SUBSTITUTE(LEFT($E2195,FIND(" ",$E2195&amp;" ")-1),".","_")),$F2195)=0,TRUE())),AND($B2195&lt;&gt;"",OR(ISNUMBER(SEARCH("outro",LOWER($B2195))),ISNUMBER(SEARCH("divers",LOWER($B2195))),ISNUMBER(SEARCH("etc",LOWER($B2195))))),OR(AND(ISNUMBER(SEARCH("comunic",LOWER($B2195))),LEFT($E2195,3)&lt;&gt;"4.4"),AND(ISNUMBER(SEARCH("monitor",LOWER($B2195))),NOT(OR(LEFT($E2195,3)="1.5",LEFT($E2195,3)="2.5")))),AND($B2195&lt;&gt;"",OR(LEFT($C2195,1)="1",LEFT($C2195,1)="2"),$D2195=""),AND($D2195&lt;&gt;"",NOT(OR(LEFT($C2195,1)="1",LEFT($C2195,1)="2"))),AND($D2195&lt;&gt;"",COUNTIF(' PROJETO'!$B$14:$B$16,$D2195)=0),IF($D2195="",FALSE(),IF(COUNTIF(' PROJETO'!$B$14:$B$16,$D2195)=0,FALSE(),IFERROR(INDEX(' PROJETO'!$C$14:$C$16,MATCH($D2195,' PROJETO'!$B$14:$B$16,0))&lt;&gt;"Sim",FALSE()))))</f>
        <v>0</v>
      </c>
      <c r="AG2195" s="21" t="b">
        <f>AND($AC2195,$Y2195&gt;'CONFG.  LISTAS'!$F$4,$Z2195="",$AA2195="")</f>
        <v>0</v>
      </c>
      <c r="AH2195" s="21" t="str">
        <f t="shared" si="454"/>
        <v/>
      </c>
      <c r="AI2195" s="43" t="str">
        <f ca="1">IF(NOT($AC2195),"",IF(OR($B2195="",$C2195="",$E2195="",$F2195=""),"Preencha descrição, categoria, tipo e unidade.",IF(AND($B2195&lt;&gt;"",OR(LEFT($C2195,1)="1",LEFT($C2195,1)="2"),$D2195=""),"Informe a prática de restauração para itens diretos.",IF(AND($D2195&lt;&gt;"",NOT(OR(LEFT($C2195,1)="1",LEFT($C2195,1)="2"))),"Custos indiretos não devem pertencer a uma prática específica.",IF(AND($D2195&lt;&gt;"",COUNTIF(' PROJETO'!$B$14:$B$16,$D2195)=0),"Prática de restauração inválida ou não cadastrada.",IF(IF($D2195="",FALSE(),IF(COUNTIF(' PROJETO'!$B$14:$B$16,$D2195)=0,FALSE(),IFERROR(INDEX(' PROJETO'!$C$14:$C$16,MATCH($D2195,' PROJETO'!$B$14:$B$16,0))&lt;&gt;"Sim",FALSE()))),"A prática informada no item não foi selecionada na aba Projeto.",IF(AND(MAX($I2195,$L2195,$O2195,$R2195,$U2195,$X2195)&gt;'CONFG.  LISTAS'!$F$4,NOT(OR($Z2195&lt;&gt;"",$AA2195&lt;&gt;""))),"Memorial de cálculo ou anexo obrigatório não informado para item acima do limite.",IF(OR(AND($G2195&lt;&gt;"",$H2195&lt;&gt;"",OR($G2195&lt;=0,$H2195&lt;=0)),AND($J2195&lt;&gt;"",$K2195&lt;&gt;"",OR($J2195&lt;=0,$K2195&lt;=0)),AND($M2195&lt;&gt;"",$N2195&lt;&gt;"",OR($M2195&lt;=0,$N2195&lt;=0)),AND($P2195&lt;&gt;"",$Q2195&lt;&gt;"",OR($P2195&lt;=0,$Q2195&lt;=0)),AND($S2195&lt;&gt;"",$T2195&lt;&gt;"",OR($S2195&lt;=0,$T2195&lt;=0)),AND($V2195&lt;&gt;"",$W2195&lt;&gt;"",OR($V2195&lt;=0,$W2195&lt;=0))),"Revise os valores informados: valor unitário e quantidade devem ser maiores que zero.",IF(OR(AND($G2195="",$H2195&lt;&gt;""),AND($G2195&lt;&gt;"",$H2195=""),AND($J2195="",$K2195&lt;&gt;""),AND($J2195&lt;&gt;"",$K2195=""),AND($M2195="",$N2195&lt;&gt;""),AND($M2195&lt;&gt;"",$N2195=""),AND($P2195="",$Q2195&lt;&gt;""),AND($P2195&lt;&gt;"",$Q2195=""),AND($S2195="",$T2195&lt;&gt;""),AND($S2195&lt;&gt;"",$T2195=""),AND($V2195="",$W2195&lt;&gt;""),AND($V2195&lt;&gt;"",$W2195="")),"Há ano preenchido parcialmente: "&amp;TRIM(IF(AND($G2195="",$H2195&lt;&gt;""),"Ano 1 (falta valor unitário); ","")&amp;IF(AND($G2195&lt;&gt;"",$H2195=""),"Ano 1 (falta quantidade); ","")&amp;IF(AND($J2195="",$K2195&lt;&gt;""),"Ano 2 (falta valor unitário); ","")&amp;IF(AND($J2195&lt;&gt;"",$K2195=""),"Ano 2 (falta quantidade); ","")&amp;IF(AND($M2195="",$N2195&lt;&gt;""),"Ano 3 (falta valor unitário); ","")&amp;IF(AND($M2195&lt;&gt;"",$N2195=""),"Ano 3 (falta quantidade); ","")&amp;IF(AND($P2195="",$Q2195&lt;&gt;""),"Ano 4 (falta valor unitário); ","")&amp;IF(AND($P2195&lt;&gt;"",$Q2195=""),"Ano 4 (falta quantidade); ","")&amp;IF(AND($S2195="",$T2195&lt;&gt;""),"Ano 5 (falta valor unitário); ","")&amp;IF(AND($S2195&lt;&gt;"",$T2195=""),"Ano 5 (falta quantidade); ","")&amp;IF(AND($V2195="",$W2195&lt;&gt;""),"Ano 6 (falta valor unitário); ","")&amp;IF(AND($V2195&lt;&gt;"",$W2195=""),"Ano 6 (falta quantidade); ","")), IF(NOT(OR(AND($G2195&lt;&gt;"",$H2195&lt;&gt;""),AND($J2195&lt;&gt;"",$K2195&lt;&gt;""),AND($M2195&lt;&gt;"",$N2195&lt;&gt;""),AND($P2195&lt;&gt;"",$Q2195&lt;&gt;""),AND($S2195&lt;&gt;"",$T2195&lt;&gt;""),AND($V2195&lt;&gt;"",$W2195&lt;&gt;""))),"Informe pelo menos um ano completo com valor unitário e quantidade.",IF(AND($C2195&lt;&gt;"",$E2195&lt;&gt;"",LEFT(TRIM($C2195),1)&lt;&gt;LEFT(TRIM($E2195),1)),"Categoria e tipo estão incompatíveis.",IF(IF(OR($E2195="",$F2195=""),FALSE(),IFERROR(COUNTIF(INDIRECT("UNITS_"&amp;SUBSTITUTE(LEFT($E2195,FIND(" ",$E2195&amp;" ")-1),".","_")),$F2195)=0,TRUE())),"Unidade incompatível com o tipo selecionado.",IF(OR(AND(ISNUMBER(SEARCH("comunic",LOWER($B2195))),LEFT($E2195,3)&lt;&gt;"4.4"),AND(ISNUMBER(SEARCH("monitor",LOWER($B2195))),NOT(OR(LEFT($E2195,3)="1.5",LEFT($E2195,3)="2.5")))),"Revise a classificação do item conforme as regras de preenchimento.",IF(AND($B2195&lt;&gt;"",OR(ISNUMBER(SEARCH("outro",LOWER($B2195))),ISNUMBER(SEARCH("divers",LOWER($B2195))),ISNUMBER(SEARCH("kit",LOWER($B2195))),ISNUMBER(SEARCH("ferrament",LOWER($B2195))),ISNUMBER(SEARCH("epi",LOWER($B2195)))),NOT(OR($Z2195&lt;&gt;"",$AA2195&lt;&gt;""))),"Descrição muito genérica: detalhe melhor o item e registre o racional no memorial ou em anexo.",IF(AND($Y2195=0,$B2195&lt;&gt;"",OR($G2195&lt;&gt;"",$H2195&lt;&gt;"",$J2195&lt;&gt;"",$K2195&lt;&gt;"",$M2195&lt;&gt;"",$N2195&lt;&gt;"",$P2195&lt;&gt;"",$Q2195&lt;&gt;"",$S2195&lt;&gt;"",$T2195&lt;&gt;"",$V2195&lt;&gt;"",$W2195&lt;&gt;"")),"O item possui dados lançados, mas o total está zerado. Revise os valores informados.","")))))))))))))))</f>
        <v/>
      </c>
    </row>
    <row r="2196" spans="1:35" ht="14.25" customHeight="1" x14ac:dyDescent="0.25">
      <c r="A2196" s="57" t="str">
        <f t="shared" si="442"/>
        <v/>
      </c>
      <c r="B2196" s="58"/>
      <c r="C2196" s="58"/>
      <c r="D2196" s="58"/>
      <c r="E2196" s="58"/>
      <c r="F2196" s="58"/>
      <c r="G2196" s="269"/>
      <c r="H2196" s="59"/>
      <c r="I2196" s="273">
        <f t="shared" si="443"/>
        <v>0</v>
      </c>
      <c r="J2196" s="269"/>
      <c r="K2196" s="59"/>
      <c r="L2196" s="270">
        <f t="shared" si="444"/>
        <v>0</v>
      </c>
      <c r="M2196" s="269"/>
      <c r="N2196" s="59"/>
      <c r="O2196" s="270">
        <f t="shared" si="445"/>
        <v>0</v>
      </c>
      <c r="P2196" s="269"/>
      <c r="Q2196" s="59"/>
      <c r="R2196" s="271">
        <f t="shared" si="446"/>
        <v>0</v>
      </c>
      <c r="S2196" s="269"/>
      <c r="T2196" s="59"/>
      <c r="U2196" s="270">
        <f t="shared" si="447"/>
        <v>0</v>
      </c>
      <c r="V2196" s="269"/>
      <c r="W2196" s="59"/>
      <c r="X2196" s="270">
        <f t="shared" si="448"/>
        <v>0</v>
      </c>
      <c r="Y2196" s="270">
        <f t="shared" si="449"/>
        <v>0</v>
      </c>
      <c r="Z2196" s="58"/>
      <c r="AA2196" s="58"/>
      <c r="AB2196" s="60" t="str">
        <f t="shared" si="450"/>
        <v/>
      </c>
      <c r="AC2196" s="21" t="b">
        <f t="shared" si="451"/>
        <v>0</v>
      </c>
      <c r="AD2196" s="21" t="b">
        <f t="shared" si="452"/>
        <v>0</v>
      </c>
      <c r="AE2196" s="21" t="b">
        <f t="shared" si="453"/>
        <v>0</v>
      </c>
      <c r="AF2196" s="21" t="b">
        <f ca="1">OR(AND($AC2196,NOT($AD2196)),AND($AC2196,OR(AND($G2196="",$H2196&lt;&gt;""),AND($G2196&lt;&gt;"",$H2196=""),AND($J2196="",$K2196&lt;&gt;""),AND($J2196&lt;&gt;"",$K2196=""),AND($M2196="",$N2196&lt;&gt;""),AND($M2196&lt;&gt;"",$N2196=""),AND($P2196="",$Q2196&lt;&gt;""),AND($P2196&lt;&gt;"",$Q2196=""),AND($S2196="",$T2196&lt;&gt;""),AND($S2196&lt;&gt;"",$T2196=""),AND($V2196="",$W2196&lt;&gt;""),AND($V2196&lt;&gt;"",$W2196=""))),AND($C2196&lt;&gt;"",$E2196&lt;&gt;"",LEFT(TRIM($C2196),1)&lt;&gt;LEFT(TRIM($E2196),1)),IF(OR($E2196="",$F2196=""),FALSE(),IFERROR(COUNTIF(INDIRECT("UNITS_"&amp;SUBSTITUTE(LEFT($E2196,FIND(" ",$E2196&amp;" ")-1),".","_")),$F2196)=0,TRUE())),AND($B2196&lt;&gt;"",OR(ISNUMBER(SEARCH("outro",LOWER($B2196))),ISNUMBER(SEARCH("divers",LOWER($B2196))),ISNUMBER(SEARCH("etc",LOWER($B2196))))),OR(AND(ISNUMBER(SEARCH("comunic",LOWER($B2196))),LEFT($E2196,3)&lt;&gt;"4.4"),AND(ISNUMBER(SEARCH("monitor",LOWER($B2196))),NOT(OR(LEFT($E2196,3)="1.5",LEFT($E2196,3)="2.5")))),AND($B2196&lt;&gt;"",OR(LEFT($C2196,1)="1",LEFT($C2196,1)="2"),$D2196=""),AND($D2196&lt;&gt;"",NOT(OR(LEFT($C2196,1)="1",LEFT($C2196,1)="2"))),AND($D2196&lt;&gt;"",COUNTIF(' PROJETO'!$B$14:$B$16,$D2196)=0),IF($D2196="",FALSE(),IF(COUNTIF(' PROJETO'!$B$14:$B$16,$D2196)=0,FALSE(),IFERROR(INDEX(' PROJETO'!$C$14:$C$16,MATCH($D2196,' PROJETO'!$B$14:$B$16,0))&lt;&gt;"Sim",FALSE()))))</f>
        <v>0</v>
      </c>
      <c r="AG2196" s="21" t="b">
        <f>AND($AC2196,$Y2196&gt;'CONFG.  LISTAS'!$F$4,$Z2196="",$AA2196="")</f>
        <v>0</v>
      </c>
      <c r="AH2196" s="21" t="str">
        <f t="shared" si="454"/>
        <v/>
      </c>
      <c r="AI2196" s="43" t="str">
        <f ca="1">IF(NOT($AC2196),"",IF(OR($B2196="",$C2196="",$E2196="",$F2196=""),"Preencha descrição, categoria, tipo e unidade.",IF(AND($B2196&lt;&gt;"",OR(LEFT($C2196,1)="1",LEFT($C2196,1)="2"),$D2196=""),"Informe a prática de restauração para itens diretos.",IF(AND($D2196&lt;&gt;"",NOT(OR(LEFT($C2196,1)="1",LEFT($C2196,1)="2"))),"Custos indiretos não devem pertencer a uma prática específica.",IF(AND($D2196&lt;&gt;"",COUNTIF(' PROJETO'!$B$14:$B$16,$D2196)=0),"Prática de restauração inválida ou não cadastrada.",IF(IF($D2196="",FALSE(),IF(COUNTIF(' PROJETO'!$B$14:$B$16,$D2196)=0,FALSE(),IFERROR(INDEX(' PROJETO'!$C$14:$C$16,MATCH($D2196,' PROJETO'!$B$14:$B$16,0))&lt;&gt;"Sim",FALSE()))),"A prática informada no item não foi selecionada na aba Projeto.",IF(AND(MAX($I2196,$L2196,$O2196,$R2196,$U2196,$X2196)&gt;'CONFG.  LISTAS'!$F$4,NOT(OR($Z2196&lt;&gt;"",$AA2196&lt;&gt;""))),"Memorial de cálculo ou anexo obrigatório não informado para item acima do limite.",IF(OR(AND($G2196&lt;&gt;"",$H2196&lt;&gt;"",OR($G2196&lt;=0,$H2196&lt;=0)),AND($J2196&lt;&gt;"",$K2196&lt;&gt;"",OR($J2196&lt;=0,$K2196&lt;=0)),AND($M2196&lt;&gt;"",$N2196&lt;&gt;"",OR($M2196&lt;=0,$N2196&lt;=0)),AND($P2196&lt;&gt;"",$Q2196&lt;&gt;"",OR($P2196&lt;=0,$Q2196&lt;=0)),AND($S2196&lt;&gt;"",$T2196&lt;&gt;"",OR($S2196&lt;=0,$T2196&lt;=0)),AND($V2196&lt;&gt;"",$W2196&lt;&gt;"",OR($V2196&lt;=0,$W2196&lt;=0))),"Revise os valores informados: valor unitário e quantidade devem ser maiores que zero.",IF(OR(AND($G2196="",$H2196&lt;&gt;""),AND($G2196&lt;&gt;"",$H2196=""),AND($J2196="",$K2196&lt;&gt;""),AND($J2196&lt;&gt;"",$K2196=""),AND($M2196="",$N2196&lt;&gt;""),AND($M2196&lt;&gt;"",$N2196=""),AND($P2196="",$Q2196&lt;&gt;""),AND($P2196&lt;&gt;"",$Q2196=""),AND($S2196="",$T2196&lt;&gt;""),AND($S2196&lt;&gt;"",$T2196=""),AND($V2196="",$W2196&lt;&gt;""),AND($V2196&lt;&gt;"",$W2196="")),"Há ano preenchido parcialmente: "&amp;TRIM(IF(AND($G2196="",$H2196&lt;&gt;""),"Ano 1 (falta valor unitário); ","")&amp;IF(AND($G2196&lt;&gt;"",$H2196=""),"Ano 1 (falta quantidade); ","")&amp;IF(AND($J2196="",$K2196&lt;&gt;""),"Ano 2 (falta valor unitário); ","")&amp;IF(AND($J2196&lt;&gt;"",$K2196=""),"Ano 2 (falta quantidade); ","")&amp;IF(AND($M2196="",$N2196&lt;&gt;""),"Ano 3 (falta valor unitário); ","")&amp;IF(AND($M2196&lt;&gt;"",$N2196=""),"Ano 3 (falta quantidade); ","")&amp;IF(AND($P2196="",$Q2196&lt;&gt;""),"Ano 4 (falta valor unitário); ","")&amp;IF(AND($P2196&lt;&gt;"",$Q2196=""),"Ano 4 (falta quantidade); ","")&amp;IF(AND($S2196="",$T2196&lt;&gt;""),"Ano 5 (falta valor unitário); ","")&amp;IF(AND($S2196&lt;&gt;"",$T2196=""),"Ano 5 (falta quantidade); ","")&amp;IF(AND($V2196="",$W2196&lt;&gt;""),"Ano 6 (falta valor unitário); ","")&amp;IF(AND($V2196&lt;&gt;"",$W2196=""),"Ano 6 (falta quantidade); ","")), IF(NOT(OR(AND($G2196&lt;&gt;"",$H2196&lt;&gt;""),AND($J2196&lt;&gt;"",$K2196&lt;&gt;""),AND($M2196&lt;&gt;"",$N2196&lt;&gt;""),AND($P2196&lt;&gt;"",$Q2196&lt;&gt;""),AND($S2196&lt;&gt;"",$T2196&lt;&gt;""),AND($V2196&lt;&gt;"",$W2196&lt;&gt;""))),"Informe pelo menos um ano completo com valor unitário e quantidade.",IF(AND($C2196&lt;&gt;"",$E2196&lt;&gt;"",LEFT(TRIM($C2196),1)&lt;&gt;LEFT(TRIM($E2196),1)),"Categoria e tipo estão incompatíveis.",IF(IF(OR($E2196="",$F2196=""),FALSE(),IFERROR(COUNTIF(INDIRECT("UNITS_"&amp;SUBSTITUTE(LEFT($E2196,FIND(" ",$E2196&amp;" ")-1),".","_")),$F2196)=0,TRUE())),"Unidade incompatível com o tipo selecionado.",IF(OR(AND(ISNUMBER(SEARCH("comunic",LOWER($B2196))),LEFT($E2196,3)&lt;&gt;"4.4"),AND(ISNUMBER(SEARCH("monitor",LOWER($B2196))),NOT(OR(LEFT($E2196,3)="1.5",LEFT($E2196,3)="2.5")))),"Revise a classificação do item conforme as regras de preenchimento.",IF(AND($B2196&lt;&gt;"",OR(ISNUMBER(SEARCH("outro",LOWER($B2196))),ISNUMBER(SEARCH("divers",LOWER($B2196))),ISNUMBER(SEARCH("kit",LOWER($B2196))),ISNUMBER(SEARCH("ferrament",LOWER($B2196))),ISNUMBER(SEARCH("epi",LOWER($B2196)))),NOT(OR($Z2196&lt;&gt;"",$AA2196&lt;&gt;""))),"Descrição muito genérica: detalhe melhor o item e registre o racional no memorial ou em anexo.",IF(AND($Y2196=0,$B2196&lt;&gt;"",OR($G2196&lt;&gt;"",$H2196&lt;&gt;"",$J2196&lt;&gt;"",$K2196&lt;&gt;"",$M2196&lt;&gt;"",$N2196&lt;&gt;"",$P2196&lt;&gt;"",$Q2196&lt;&gt;"",$S2196&lt;&gt;"",$T2196&lt;&gt;"",$V2196&lt;&gt;"",$W2196&lt;&gt;"")),"O item possui dados lançados, mas o total está zerado. Revise os valores informados.","")))))))))))))))</f>
        <v/>
      </c>
    </row>
    <row r="2197" spans="1:35" ht="14.25" customHeight="1" x14ac:dyDescent="0.25">
      <c r="A2197" s="57" t="str">
        <f t="shared" si="442"/>
        <v/>
      </c>
      <c r="B2197" s="61"/>
      <c r="C2197" s="61"/>
      <c r="D2197" s="58"/>
      <c r="E2197" s="61"/>
      <c r="F2197" s="61"/>
      <c r="G2197" s="272"/>
      <c r="H2197" s="62"/>
      <c r="I2197" s="273">
        <f t="shared" si="443"/>
        <v>0</v>
      </c>
      <c r="J2197" s="272"/>
      <c r="K2197" s="62"/>
      <c r="L2197" s="270">
        <f t="shared" si="444"/>
        <v>0</v>
      </c>
      <c r="M2197" s="272"/>
      <c r="N2197" s="62"/>
      <c r="O2197" s="270">
        <f t="shared" si="445"/>
        <v>0</v>
      </c>
      <c r="P2197" s="272"/>
      <c r="Q2197" s="62"/>
      <c r="R2197" s="271">
        <f t="shared" si="446"/>
        <v>0</v>
      </c>
      <c r="S2197" s="272"/>
      <c r="T2197" s="62"/>
      <c r="U2197" s="270">
        <f t="shared" si="447"/>
        <v>0</v>
      </c>
      <c r="V2197" s="272"/>
      <c r="W2197" s="62"/>
      <c r="X2197" s="270">
        <f t="shared" si="448"/>
        <v>0</v>
      </c>
      <c r="Y2197" s="270">
        <f t="shared" si="449"/>
        <v>0</v>
      </c>
      <c r="Z2197" s="61"/>
      <c r="AA2197" s="61"/>
      <c r="AB2197" s="60" t="str">
        <f t="shared" si="450"/>
        <v/>
      </c>
      <c r="AC2197" s="21" t="b">
        <f t="shared" si="451"/>
        <v>0</v>
      </c>
      <c r="AD2197" s="21" t="b">
        <f t="shared" si="452"/>
        <v>0</v>
      </c>
      <c r="AE2197" s="21" t="b">
        <f t="shared" si="453"/>
        <v>0</v>
      </c>
      <c r="AF2197" s="21" t="b">
        <f ca="1">OR(AND($AC2197,NOT($AD2197)),AND($AC2197,OR(AND($G2197="",$H2197&lt;&gt;""),AND($G2197&lt;&gt;"",$H2197=""),AND($J2197="",$K2197&lt;&gt;""),AND($J2197&lt;&gt;"",$K2197=""),AND($M2197="",$N2197&lt;&gt;""),AND($M2197&lt;&gt;"",$N2197=""),AND($P2197="",$Q2197&lt;&gt;""),AND($P2197&lt;&gt;"",$Q2197=""),AND($S2197="",$T2197&lt;&gt;""),AND($S2197&lt;&gt;"",$T2197=""),AND($V2197="",$W2197&lt;&gt;""),AND($V2197&lt;&gt;"",$W2197=""))),AND($C2197&lt;&gt;"",$E2197&lt;&gt;"",LEFT(TRIM($C2197),1)&lt;&gt;LEFT(TRIM($E2197),1)),IF(OR($E2197="",$F2197=""),FALSE(),IFERROR(COUNTIF(INDIRECT("UNITS_"&amp;SUBSTITUTE(LEFT($E2197,FIND(" ",$E2197&amp;" ")-1),".","_")),$F2197)=0,TRUE())),AND($B2197&lt;&gt;"",OR(ISNUMBER(SEARCH("outro",LOWER($B2197))),ISNUMBER(SEARCH("divers",LOWER($B2197))),ISNUMBER(SEARCH("etc",LOWER($B2197))))),OR(AND(ISNUMBER(SEARCH("comunic",LOWER($B2197))),LEFT($E2197,3)&lt;&gt;"4.4"),AND(ISNUMBER(SEARCH("monitor",LOWER($B2197))),NOT(OR(LEFT($E2197,3)="1.5",LEFT($E2197,3)="2.5")))),AND($B2197&lt;&gt;"",OR(LEFT($C2197,1)="1",LEFT($C2197,1)="2"),$D2197=""),AND($D2197&lt;&gt;"",NOT(OR(LEFT($C2197,1)="1",LEFT($C2197,1)="2"))),AND($D2197&lt;&gt;"",COUNTIF(' PROJETO'!$B$14:$B$16,$D2197)=0),IF($D2197="",FALSE(),IF(COUNTIF(' PROJETO'!$B$14:$B$16,$D2197)=0,FALSE(),IFERROR(INDEX(' PROJETO'!$C$14:$C$16,MATCH($D2197,' PROJETO'!$B$14:$B$16,0))&lt;&gt;"Sim",FALSE()))))</f>
        <v>0</v>
      </c>
      <c r="AG2197" s="21" t="b">
        <f>AND($AC2197,$Y2197&gt;'CONFG.  LISTAS'!$F$4,$Z2197="",$AA2197="")</f>
        <v>0</v>
      </c>
      <c r="AH2197" s="21" t="str">
        <f t="shared" si="454"/>
        <v/>
      </c>
      <c r="AI2197" s="43" t="str">
        <f ca="1">IF(NOT($AC2197),"",IF(OR($B2197="",$C2197="",$E2197="",$F2197=""),"Preencha descrição, categoria, tipo e unidade.",IF(AND($B2197&lt;&gt;"",OR(LEFT($C2197,1)="1",LEFT($C2197,1)="2"),$D2197=""),"Informe a prática de restauração para itens diretos.",IF(AND($D2197&lt;&gt;"",NOT(OR(LEFT($C2197,1)="1",LEFT($C2197,1)="2"))),"Custos indiretos não devem pertencer a uma prática específica.",IF(AND($D2197&lt;&gt;"",COUNTIF(' PROJETO'!$B$14:$B$16,$D2197)=0),"Prática de restauração inválida ou não cadastrada.",IF(IF($D2197="",FALSE(),IF(COUNTIF(' PROJETO'!$B$14:$B$16,$D2197)=0,FALSE(),IFERROR(INDEX(' PROJETO'!$C$14:$C$16,MATCH($D2197,' PROJETO'!$B$14:$B$16,0))&lt;&gt;"Sim",FALSE()))),"A prática informada no item não foi selecionada na aba Projeto.",IF(AND(MAX($I2197,$L2197,$O2197,$R2197,$U2197,$X2197)&gt;'CONFG.  LISTAS'!$F$4,NOT(OR($Z2197&lt;&gt;"",$AA2197&lt;&gt;""))),"Memorial de cálculo ou anexo obrigatório não informado para item acima do limite.",IF(OR(AND($G2197&lt;&gt;"",$H2197&lt;&gt;"",OR($G2197&lt;=0,$H2197&lt;=0)),AND($J2197&lt;&gt;"",$K2197&lt;&gt;"",OR($J2197&lt;=0,$K2197&lt;=0)),AND($M2197&lt;&gt;"",$N2197&lt;&gt;"",OR($M2197&lt;=0,$N2197&lt;=0)),AND($P2197&lt;&gt;"",$Q2197&lt;&gt;"",OR($P2197&lt;=0,$Q2197&lt;=0)),AND($S2197&lt;&gt;"",$T2197&lt;&gt;"",OR($S2197&lt;=0,$T2197&lt;=0)),AND($V2197&lt;&gt;"",$W2197&lt;&gt;"",OR($V2197&lt;=0,$W2197&lt;=0))),"Revise os valores informados: valor unitário e quantidade devem ser maiores que zero.",IF(OR(AND($G2197="",$H2197&lt;&gt;""),AND($G2197&lt;&gt;"",$H2197=""),AND($J2197="",$K2197&lt;&gt;""),AND($J2197&lt;&gt;"",$K2197=""),AND($M2197="",$N2197&lt;&gt;""),AND($M2197&lt;&gt;"",$N2197=""),AND($P2197="",$Q2197&lt;&gt;""),AND($P2197&lt;&gt;"",$Q2197=""),AND($S2197="",$T2197&lt;&gt;""),AND($S2197&lt;&gt;"",$T2197=""),AND($V2197="",$W2197&lt;&gt;""),AND($V2197&lt;&gt;"",$W2197="")),"Há ano preenchido parcialmente: "&amp;TRIM(IF(AND($G2197="",$H2197&lt;&gt;""),"Ano 1 (falta valor unitário); ","")&amp;IF(AND($G2197&lt;&gt;"",$H2197=""),"Ano 1 (falta quantidade); ","")&amp;IF(AND($J2197="",$K2197&lt;&gt;""),"Ano 2 (falta valor unitário); ","")&amp;IF(AND($J2197&lt;&gt;"",$K2197=""),"Ano 2 (falta quantidade); ","")&amp;IF(AND($M2197="",$N2197&lt;&gt;""),"Ano 3 (falta valor unitário); ","")&amp;IF(AND($M2197&lt;&gt;"",$N2197=""),"Ano 3 (falta quantidade); ","")&amp;IF(AND($P2197="",$Q2197&lt;&gt;""),"Ano 4 (falta valor unitário); ","")&amp;IF(AND($P2197&lt;&gt;"",$Q2197=""),"Ano 4 (falta quantidade); ","")&amp;IF(AND($S2197="",$T2197&lt;&gt;""),"Ano 5 (falta valor unitário); ","")&amp;IF(AND($S2197&lt;&gt;"",$T2197=""),"Ano 5 (falta quantidade); ","")&amp;IF(AND($V2197="",$W2197&lt;&gt;""),"Ano 6 (falta valor unitário); ","")&amp;IF(AND($V2197&lt;&gt;"",$W2197=""),"Ano 6 (falta quantidade); ","")), IF(NOT(OR(AND($G2197&lt;&gt;"",$H2197&lt;&gt;""),AND($J2197&lt;&gt;"",$K2197&lt;&gt;""),AND($M2197&lt;&gt;"",$N2197&lt;&gt;""),AND($P2197&lt;&gt;"",$Q2197&lt;&gt;""),AND($S2197&lt;&gt;"",$T2197&lt;&gt;""),AND($V2197&lt;&gt;"",$W2197&lt;&gt;""))),"Informe pelo menos um ano completo com valor unitário e quantidade.",IF(AND($C2197&lt;&gt;"",$E2197&lt;&gt;"",LEFT(TRIM($C2197),1)&lt;&gt;LEFT(TRIM($E2197),1)),"Categoria e tipo estão incompatíveis.",IF(IF(OR($E2197="",$F2197=""),FALSE(),IFERROR(COUNTIF(INDIRECT("UNITS_"&amp;SUBSTITUTE(LEFT($E2197,FIND(" ",$E2197&amp;" ")-1),".","_")),$F2197)=0,TRUE())),"Unidade incompatível com o tipo selecionado.",IF(OR(AND(ISNUMBER(SEARCH("comunic",LOWER($B2197))),LEFT($E2197,3)&lt;&gt;"4.4"),AND(ISNUMBER(SEARCH("monitor",LOWER($B2197))),NOT(OR(LEFT($E2197,3)="1.5",LEFT($E2197,3)="2.5")))),"Revise a classificação do item conforme as regras de preenchimento.",IF(AND($B2197&lt;&gt;"",OR(ISNUMBER(SEARCH("outro",LOWER($B2197))),ISNUMBER(SEARCH("divers",LOWER($B2197))),ISNUMBER(SEARCH("kit",LOWER($B2197))),ISNUMBER(SEARCH("ferrament",LOWER($B2197))),ISNUMBER(SEARCH("epi",LOWER($B2197)))),NOT(OR($Z2197&lt;&gt;"",$AA2197&lt;&gt;""))),"Descrição muito genérica: detalhe melhor o item e registre o racional no memorial ou em anexo.",IF(AND($Y2197=0,$B2197&lt;&gt;"",OR($G2197&lt;&gt;"",$H2197&lt;&gt;"",$J2197&lt;&gt;"",$K2197&lt;&gt;"",$M2197&lt;&gt;"",$N2197&lt;&gt;"",$P2197&lt;&gt;"",$Q2197&lt;&gt;"",$S2197&lt;&gt;"",$T2197&lt;&gt;"",$V2197&lt;&gt;"",$W2197&lt;&gt;"")),"O item possui dados lançados, mas o total está zerado. Revise os valores informados.","")))))))))))))))</f>
        <v/>
      </c>
    </row>
    <row r="2198" spans="1:35" ht="14.25" customHeight="1" x14ac:dyDescent="0.25">
      <c r="A2198" s="57" t="str">
        <f t="shared" si="442"/>
        <v/>
      </c>
      <c r="B2198" s="58"/>
      <c r="C2198" s="58"/>
      <c r="D2198" s="58"/>
      <c r="E2198" s="58"/>
      <c r="F2198" s="58"/>
      <c r="G2198" s="269"/>
      <c r="H2198" s="59"/>
      <c r="I2198" s="273">
        <f t="shared" si="443"/>
        <v>0</v>
      </c>
      <c r="J2198" s="269"/>
      <c r="K2198" s="59"/>
      <c r="L2198" s="270">
        <f t="shared" si="444"/>
        <v>0</v>
      </c>
      <c r="M2198" s="269"/>
      <c r="N2198" s="59"/>
      <c r="O2198" s="270">
        <f t="shared" si="445"/>
        <v>0</v>
      </c>
      <c r="P2198" s="269"/>
      <c r="Q2198" s="59"/>
      <c r="R2198" s="271">
        <f t="shared" si="446"/>
        <v>0</v>
      </c>
      <c r="S2198" s="269"/>
      <c r="T2198" s="59"/>
      <c r="U2198" s="270">
        <f t="shared" si="447"/>
        <v>0</v>
      </c>
      <c r="V2198" s="269"/>
      <c r="W2198" s="59"/>
      <c r="X2198" s="270">
        <f t="shared" si="448"/>
        <v>0</v>
      </c>
      <c r="Y2198" s="270">
        <f t="shared" si="449"/>
        <v>0</v>
      </c>
      <c r="Z2198" s="58"/>
      <c r="AA2198" s="58"/>
      <c r="AB2198" s="60" t="str">
        <f t="shared" si="450"/>
        <v/>
      </c>
      <c r="AC2198" s="21" t="b">
        <f t="shared" si="451"/>
        <v>0</v>
      </c>
      <c r="AD2198" s="21" t="b">
        <f t="shared" si="452"/>
        <v>0</v>
      </c>
      <c r="AE2198" s="21" t="b">
        <f t="shared" si="453"/>
        <v>0</v>
      </c>
      <c r="AF2198" s="21" t="b">
        <f ca="1">OR(AND($AC2198,NOT($AD2198)),AND($AC2198,OR(AND($G2198="",$H2198&lt;&gt;""),AND($G2198&lt;&gt;"",$H2198=""),AND($J2198="",$K2198&lt;&gt;""),AND($J2198&lt;&gt;"",$K2198=""),AND($M2198="",$N2198&lt;&gt;""),AND($M2198&lt;&gt;"",$N2198=""),AND($P2198="",$Q2198&lt;&gt;""),AND($P2198&lt;&gt;"",$Q2198=""),AND($S2198="",$T2198&lt;&gt;""),AND($S2198&lt;&gt;"",$T2198=""),AND($V2198="",$W2198&lt;&gt;""),AND($V2198&lt;&gt;"",$W2198=""))),AND($C2198&lt;&gt;"",$E2198&lt;&gt;"",LEFT(TRIM($C2198),1)&lt;&gt;LEFT(TRIM($E2198),1)),IF(OR($E2198="",$F2198=""),FALSE(),IFERROR(COUNTIF(INDIRECT("UNITS_"&amp;SUBSTITUTE(LEFT($E2198,FIND(" ",$E2198&amp;" ")-1),".","_")),$F2198)=0,TRUE())),AND($B2198&lt;&gt;"",OR(ISNUMBER(SEARCH("outro",LOWER($B2198))),ISNUMBER(SEARCH("divers",LOWER($B2198))),ISNUMBER(SEARCH("etc",LOWER($B2198))))),OR(AND(ISNUMBER(SEARCH("comunic",LOWER($B2198))),LEFT($E2198,3)&lt;&gt;"4.4"),AND(ISNUMBER(SEARCH("monitor",LOWER($B2198))),NOT(OR(LEFT($E2198,3)="1.5",LEFT($E2198,3)="2.5")))),AND($B2198&lt;&gt;"",OR(LEFT($C2198,1)="1",LEFT($C2198,1)="2"),$D2198=""),AND($D2198&lt;&gt;"",NOT(OR(LEFT($C2198,1)="1",LEFT($C2198,1)="2"))),AND($D2198&lt;&gt;"",COUNTIF(' PROJETO'!$B$14:$B$16,$D2198)=0),IF($D2198="",FALSE(),IF(COUNTIF(' PROJETO'!$B$14:$B$16,$D2198)=0,FALSE(),IFERROR(INDEX(' PROJETO'!$C$14:$C$16,MATCH($D2198,' PROJETO'!$B$14:$B$16,0))&lt;&gt;"Sim",FALSE()))))</f>
        <v>0</v>
      </c>
      <c r="AG2198" s="21" t="b">
        <f>AND($AC2198,$Y2198&gt;'CONFG.  LISTAS'!$F$4,$Z2198="",$AA2198="")</f>
        <v>0</v>
      </c>
      <c r="AH2198" s="21" t="str">
        <f t="shared" si="454"/>
        <v/>
      </c>
      <c r="AI2198" s="43" t="str">
        <f ca="1">IF(NOT($AC2198),"",IF(OR($B2198="",$C2198="",$E2198="",$F2198=""),"Preencha descrição, categoria, tipo e unidade.",IF(AND($B2198&lt;&gt;"",OR(LEFT($C2198,1)="1",LEFT($C2198,1)="2"),$D2198=""),"Informe a prática de restauração para itens diretos.",IF(AND($D2198&lt;&gt;"",NOT(OR(LEFT($C2198,1)="1",LEFT($C2198,1)="2"))),"Custos indiretos não devem pertencer a uma prática específica.",IF(AND($D2198&lt;&gt;"",COUNTIF(' PROJETO'!$B$14:$B$16,$D2198)=0),"Prática de restauração inválida ou não cadastrada.",IF(IF($D2198="",FALSE(),IF(COUNTIF(' PROJETO'!$B$14:$B$16,$D2198)=0,FALSE(),IFERROR(INDEX(' PROJETO'!$C$14:$C$16,MATCH($D2198,' PROJETO'!$B$14:$B$16,0))&lt;&gt;"Sim",FALSE()))),"A prática informada no item não foi selecionada na aba Projeto.",IF(AND(MAX($I2198,$L2198,$O2198,$R2198,$U2198,$X2198)&gt;'CONFG.  LISTAS'!$F$4,NOT(OR($Z2198&lt;&gt;"",$AA2198&lt;&gt;""))),"Memorial de cálculo ou anexo obrigatório não informado para item acima do limite.",IF(OR(AND($G2198&lt;&gt;"",$H2198&lt;&gt;"",OR($G2198&lt;=0,$H2198&lt;=0)),AND($J2198&lt;&gt;"",$K2198&lt;&gt;"",OR($J2198&lt;=0,$K2198&lt;=0)),AND($M2198&lt;&gt;"",$N2198&lt;&gt;"",OR($M2198&lt;=0,$N2198&lt;=0)),AND($P2198&lt;&gt;"",$Q2198&lt;&gt;"",OR($P2198&lt;=0,$Q2198&lt;=0)),AND($S2198&lt;&gt;"",$T2198&lt;&gt;"",OR($S2198&lt;=0,$T2198&lt;=0)),AND($V2198&lt;&gt;"",$W2198&lt;&gt;"",OR($V2198&lt;=0,$W2198&lt;=0))),"Revise os valores informados: valor unitário e quantidade devem ser maiores que zero.",IF(OR(AND($G2198="",$H2198&lt;&gt;""),AND($G2198&lt;&gt;"",$H2198=""),AND($J2198="",$K2198&lt;&gt;""),AND($J2198&lt;&gt;"",$K2198=""),AND($M2198="",$N2198&lt;&gt;""),AND($M2198&lt;&gt;"",$N2198=""),AND($P2198="",$Q2198&lt;&gt;""),AND($P2198&lt;&gt;"",$Q2198=""),AND($S2198="",$T2198&lt;&gt;""),AND($S2198&lt;&gt;"",$T2198=""),AND($V2198="",$W2198&lt;&gt;""),AND($V2198&lt;&gt;"",$W2198="")),"Há ano preenchido parcialmente: "&amp;TRIM(IF(AND($G2198="",$H2198&lt;&gt;""),"Ano 1 (falta valor unitário); ","")&amp;IF(AND($G2198&lt;&gt;"",$H2198=""),"Ano 1 (falta quantidade); ","")&amp;IF(AND($J2198="",$K2198&lt;&gt;""),"Ano 2 (falta valor unitário); ","")&amp;IF(AND($J2198&lt;&gt;"",$K2198=""),"Ano 2 (falta quantidade); ","")&amp;IF(AND($M2198="",$N2198&lt;&gt;""),"Ano 3 (falta valor unitário); ","")&amp;IF(AND($M2198&lt;&gt;"",$N2198=""),"Ano 3 (falta quantidade); ","")&amp;IF(AND($P2198="",$Q2198&lt;&gt;""),"Ano 4 (falta valor unitário); ","")&amp;IF(AND($P2198&lt;&gt;"",$Q2198=""),"Ano 4 (falta quantidade); ","")&amp;IF(AND($S2198="",$T2198&lt;&gt;""),"Ano 5 (falta valor unitário); ","")&amp;IF(AND($S2198&lt;&gt;"",$T2198=""),"Ano 5 (falta quantidade); ","")&amp;IF(AND($V2198="",$W2198&lt;&gt;""),"Ano 6 (falta valor unitário); ","")&amp;IF(AND($V2198&lt;&gt;"",$W2198=""),"Ano 6 (falta quantidade); ","")), IF(NOT(OR(AND($G2198&lt;&gt;"",$H2198&lt;&gt;""),AND($J2198&lt;&gt;"",$K2198&lt;&gt;""),AND($M2198&lt;&gt;"",$N2198&lt;&gt;""),AND($P2198&lt;&gt;"",$Q2198&lt;&gt;""),AND($S2198&lt;&gt;"",$T2198&lt;&gt;""),AND($V2198&lt;&gt;"",$W2198&lt;&gt;""))),"Informe pelo menos um ano completo com valor unitário e quantidade.",IF(AND($C2198&lt;&gt;"",$E2198&lt;&gt;"",LEFT(TRIM($C2198),1)&lt;&gt;LEFT(TRIM($E2198),1)),"Categoria e tipo estão incompatíveis.",IF(IF(OR($E2198="",$F2198=""),FALSE(),IFERROR(COUNTIF(INDIRECT("UNITS_"&amp;SUBSTITUTE(LEFT($E2198,FIND(" ",$E2198&amp;" ")-1),".","_")),$F2198)=0,TRUE())),"Unidade incompatível com o tipo selecionado.",IF(OR(AND(ISNUMBER(SEARCH("comunic",LOWER($B2198))),LEFT($E2198,3)&lt;&gt;"4.4"),AND(ISNUMBER(SEARCH("monitor",LOWER($B2198))),NOT(OR(LEFT($E2198,3)="1.5",LEFT($E2198,3)="2.5")))),"Revise a classificação do item conforme as regras de preenchimento.",IF(AND($B2198&lt;&gt;"",OR(ISNUMBER(SEARCH("outro",LOWER($B2198))),ISNUMBER(SEARCH("divers",LOWER($B2198))),ISNUMBER(SEARCH("kit",LOWER($B2198))),ISNUMBER(SEARCH("ferrament",LOWER($B2198))),ISNUMBER(SEARCH("epi",LOWER($B2198)))),NOT(OR($Z2198&lt;&gt;"",$AA2198&lt;&gt;""))),"Descrição muito genérica: detalhe melhor o item e registre o racional no memorial ou em anexo.",IF(AND($Y2198=0,$B2198&lt;&gt;"",OR($G2198&lt;&gt;"",$H2198&lt;&gt;"",$J2198&lt;&gt;"",$K2198&lt;&gt;"",$M2198&lt;&gt;"",$N2198&lt;&gt;"",$P2198&lt;&gt;"",$Q2198&lt;&gt;"",$S2198&lt;&gt;"",$T2198&lt;&gt;"",$V2198&lt;&gt;"",$W2198&lt;&gt;"")),"O item possui dados lançados, mas o total está zerado. Revise os valores informados.","")))))))))))))))</f>
        <v/>
      </c>
    </row>
    <row r="2199" spans="1:35" ht="14.25" customHeight="1" x14ac:dyDescent="0.25">
      <c r="A2199" s="57" t="str">
        <f t="shared" si="442"/>
        <v/>
      </c>
      <c r="B2199" s="61"/>
      <c r="C2199" s="61"/>
      <c r="D2199" s="58"/>
      <c r="E2199" s="61"/>
      <c r="F2199" s="61"/>
      <c r="G2199" s="272"/>
      <c r="H2199" s="62"/>
      <c r="I2199" s="273">
        <f t="shared" si="443"/>
        <v>0</v>
      </c>
      <c r="J2199" s="272"/>
      <c r="K2199" s="62"/>
      <c r="L2199" s="270">
        <f t="shared" si="444"/>
        <v>0</v>
      </c>
      <c r="M2199" s="272"/>
      <c r="N2199" s="62"/>
      <c r="O2199" s="270">
        <f t="shared" si="445"/>
        <v>0</v>
      </c>
      <c r="P2199" s="272"/>
      <c r="Q2199" s="62"/>
      <c r="R2199" s="271">
        <f t="shared" si="446"/>
        <v>0</v>
      </c>
      <c r="S2199" s="272"/>
      <c r="T2199" s="62"/>
      <c r="U2199" s="270">
        <f t="shared" si="447"/>
        <v>0</v>
      </c>
      <c r="V2199" s="272"/>
      <c r="W2199" s="62"/>
      <c r="X2199" s="270">
        <f t="shared" si="448"/>
        <v>0</v>
      </c>
      <c r="Y2199" s="270">
        <f t="shared" si="449"/>
        <v>0</v>
      </c>
      <c r="Z2199" s="61"/>
      <c r="AA2199" s="61"/>
      <c r="AB2199" s="60" t="str">
        <f t="shared" si="450"/>
        <v/>
      </c>
      <c r="AC2199" s="21" t="b">
        <f t="shared" si="451"/>
        <v>0</v>
      </c>
      <c r="AD2199" s="21" t="b">
        <f t="shared" si="452"/>
        <v>0</v>
      </c>
      <c r="AE2199" s="21" t="b">
        <f t="shared" si="453"/>
        <v>0</v>
      </c>
      <c r="AF2199" s="21" t="b">
        <f ca="1">OR(AND($AC2199,NOT($AD2199)),AND($AC2199,OR(AND($G2199="",$H2199&lt;&gt;""),AND($G2199&lt;&gt;"",$H2199=""),AND($J2199="",$K2199&lt;&gt;""),AND($J2199&lt;&gt;"",$K2199=""),AND($M2199="",$N2199&lt;&gt;""),AND($M2199&lt;&gt;"",$N2199=""),AND($P2199="",$Q2199&lt;&gt;""),AND($P2199&lt;&gt;"",$Q2199=""),AND($S2199="",$T2199&lt;&gt;""),AND($S2199&lt;&gt;"",$T2199=""),AND($V2199="",$W2199&lt;&gt;""),AND($V2199&lt;&gt;"",$W2199=""))),AND($C2199&lt;&gt;"",$E2199&lt;&gt;"",LEFT(TRIM($C2199),1)&lt;&gt;LEFT(TRIM($E2199),1)),IF(OR($E2199="",$F2199=""),FALSE(),IFERROR(COUNTIF(INDIRECT("UNITS_"&amp;SUBSTITUTE(LEFT($E2199,FIND(" ",$E2199&amp;" ")-1),".","_")),$F2199)=0,TRUE())),AND($B2199&lt;&gt;"",OR(ISNUMBER(SEARCH("outro",LOWER($B2199))),ISNUMBER(SEARCH("divers",LOWER($B2199))),ISNUMBER(SEARCH("etc",LOWER($B2199))))),OR(AND(ISNUMBER(SEARCH("comunic",LOWER($B2199))),LEFT($E2199,3)&lt;&gt;"4.4"),AND(ISNUMBER(SEARCH("monitor",LOWER($B2199))),NOT(OR(LEFT($E2199,3)="1.5",LEFT($E2199,3)="2.5")))),AND($B2199&lt;&gt;"",OR(LEFT($C2199,1)="1",LEFT($C2199,1)="2"),$D2199=""),AND($D2199&lt;&gt;"",NOT(OR(LEFT($C2199,1)="1",LEFT($C2199,1)="2"))),AND($D2199&lt;&gt;"",COUNTIF(' PROJETO'!$B$14:$B$16,$D2199)=0),IF($D2199="",FALSE(),IF(COUNTIF(' PROJETO'!$B$14:$B$16,$D2199)=0,FALSE(),IFERROR(INDEX(' PROJETO'!$C$14:$C$16,MATCH($D2199,' PROJETO'!$B$14:$B$16,0))&lt;&gt;"Sim",FALSE()))))</f>
        <v>0</v>
      </c>
      <c r="AG2199" s="21" t="b">
        <f>AND($AC2199,$Y2199&gt;'CONFG.  LISTAS'!$F$4,$Z2199="",$AA2199="")</f>
        <v>0</v>
      </c>
      <c r="AH2199" s="21" t="str">
        <f t="shared" si="454"/>
        <v/>
      </c>
      <c r="AI2199" s="43" t="str">
        <f ca="1">IF(NOT($AC2199),"",IF(OR($B2199="",$C2199="",$E2199="",$F2199=""),"Preencha descrição, categoria, tipo e unidade.",IF(AND($B2199&lt;&gt;"",OR(LEFT($C2199,1)="1",LEFT($C2199,1)="2"),$D2199=""),"Informe a prática de restauração para itens diretos.",IF(AND($D2199&lt;&gt;"",NOT(OR(LEFT($C2199,1)="1",LEFT($C2199,1)="2"))),"Custos indiretos não devem pertencer a uma prática específica.",IF(AND($D2199&lt;&gt;"",COUNTIF(' PROJETO'!$B$14:$B$16,$D2199)=0),"Prática de restauração inválida ou não cadastrada.",IF(IF($D2199="",FALSE(),IF(COUNTIF(' PROJETO'!$B$14:$B$16,$D2199)=0,FALSE(),IFERROR(INDEX(' PROJETO'!$C$14:$C$16,MATCH($D2199,' PROJETO'!$B$14:$B$16,0))&lt;&gt;"Sim",FALSE()))),"A prática informada no item não foi selecionada na aba Projeto.",IF(AND(MAX($I2199,$L2199,$O2199,$R2199,$U2199,$X2199)&gt;'CONFG.  LISTAS'!$F$4,NOT(OR($Z2199&lt;&gt;"",$AA2199&lt;&gt;""))),"Memorial de cálculo ou anexo obrigatório não informado para item acima do limite.",IF(OR(AND($G2199&lt;&gt;"",$H2199&lt;&gt;"",OR($G2199&lt;=0,$H2199&lt;=0)),AND($J2199&lt;&gt;"",$K2199&lt;&gt;"",OR($J2199&lt;=0,$K2199&lt;=0)),AND($M2199&lt;&gt;"",$N2199&lt;&gt;"",OR($M2199&lt;=0,$N2199&lt;=0)),AND($P2199&lt;&gt;"",$Q2199&lt;&gt;"",OR($P2199&lt;=0,$Q2199&lt;=0)),AND($S2199&lt;&gt;"",$T2199&lt;&gt;"",OR($S2199&lt;=0,$T2199&lt;=0)),AND($V2199&lt;&gt;"",$W2199&lt;&gt;"",OR($V2199&lt;=0,$W2199&lt;=0))),"Revise os valores informados: valor unitário e quantidade devem ser maiores que zero.",IF(OR(AND($G2199="",$H2199&lt;&gt;""),AND($G2199&lt;&gt;"",$H2199=""),AND($J2199="",$K2199&lt;&gt;""),AND($J2199&lt;&gt;"",$K2199=""),AND($M2199="",$N2199&lt;&gt;""),AND($M2199&lt;&gt;"",$N2199=""),AND($P2199="",$Q2199&lt;&gt;""),AND($P2199&lt;&gt;"",$Q2199=""),AND($S2199="",$T2199&lt;&gt;""),AND($S2199&lt;&gt;"",$T2199=""),AND($V2199="",$W2199&lt;&gt;""),AND($V2199&lt;&gt;"",$W2199="")),"Há ano preenchido parcialmente: "&amp;TRIM(IF(AND($G2199="",$H2199&lt;&gt;""),"Ano 1 (falta valor unitário); ","")&amp;IF(AND($G2199&lt;&gt;"",$H2199=""),"Ano 1 (falta quantidade); ","")&amp;IF(AND($J2199="",$K2199&lt;&gt;""),"Ano 2 (falta valor unitário); ","")&amp;IF(AND($J2199&lt;&gt;"",$K2199=""),"Ano 2 (falta quantidade); ","")&amp;IF(AND($M2199="",$N2199&lt;&gt;""),"Ano 3 (falta valor unitário); ","")&amp;IF(AND($M2199&lt;&gt;"",$N2199=""),"Ano 3 (falta quantidade); ","")&amp;IF(AND($P2199="",$Q2199&lt;&gt;""),"Ano 4 (falta valor unitário); ","")&amp;IF(AND($P2199&lt;&gt;"",$Q2199=""),"Ano 4 (falta quantidade); ","")&amp;IF(AND($S2199="",$T2199&lt;&gt;""),"Ano 5 (falta valor unitário); ","")&amp;IF(AND($S2199&lt;&gt;"",$T2199=""),"Ano 5 (falta quantidade); ","")&amp;IF(AND($V2199="",$W2199&lt;&gt;""),"Ano 6 (falta valor unitário); ","")&amp;IF(AND($V2199&lt;&gt;"",$W2199=""),"Ano 6 (falta quantidade); ","")), IF(NOT(OR(AND($G2199&lt;&gt;"",$H2199&lt;&gt;""),AND($J2199&lt;&gt;"",$K2199&lt;&gt;""),AND($M2199&lt;&gt;"",$N2199&lt;&gt;""),AND($P2199&lt;&gt;"",$Q2199&lt;&gt;""),AND($S2199&lt;&gt;"",$T2199&lt;&gt;""),AND($V2199&lt;&gt;"",$W2199&lt;&gt;""))),"Informe pelo menos um ano completo com valor unitário e quantidade.",IF(AND($C2199&lt;&gt;"",$E2199&lt;&gt;"",LEFT(TRIM($C2199),1)&lt;&gt;LEFT(TRIM($E2199),1)),"Categoria e tipo estão incompatíveis.",IF(IF(OR($E2199="",$F2199=""),FALSE(),IFERROR(COUNTIF(INDIRECT("UNITS_"&amp;SUBSTITUTE(LEFT($E2199,FIND(" ",$E2199&amp;" ")-1),".","_")),$F2199)=0,TRUE())),"Unidade incompatível com o tipo selecionado.",IF(OR(AND(ISNUMBER(SEARCH("comunic",LOWER($B2199))),LEFT($E2199,3)&lt;&gt;"4.4"),AND(ISNUMBER(SEARCH("monitor",LOWER($B2199))),NOT(OR(LEFT($E2199,3)="1.5",LEFT($E2199,3)="2.5")))),"Revise a classificação do item conforme as regras de preenchimento.",IF(AND($B2199&lt;&gt;"",OR(ISNUMBER(SEARCH("outro",LOWER($B2199))),ISNUMBER(SEARCH("divers",LOWER($B2199))),ISNUMBER(SEARCH("kit",LOWER($B2199))),ISNUMBER(SEARCH("ferrament",LOWER($B2199))),ISNUMBER(SEARCH("epi",LOWER($B2199)))),NOT(OR($Z2199&lt;&gt;"",$AA2199&lt;&gt;""))),"Descrição muito genérica: detalhe melhor o item e registre o racional no memorial ou em anexo.",IF(AND($Y2199=0,$B2199&lt;&gt;"",OR($G2199&lt;&gt;"",$H2199&lt;&gt;"",$J2199&lt;&gt;"",$K2199&lt;&gt;"",$M2199&lt;&gt;"",$N2199&lt;&gt;"",$P2199&lt;&gt;"",$Q2199&lt;&gt;"",$S2199&lt;&gt;"",$T2199&lt;&gt;"",$V2199&lt;&gt;"",$W2199&lt;&gt;"")),"O item possui dados lançados, mas o total está zerado. Revise os valores informados.","")))))))))))))))</f>
        <v/>
      </c>
    </row>
    <row r="2200" spans="1:35" ht="14.25" customHeight="1" x14ac:dyDescent="0.25">
      <c r="A2200" s="57" t="str">
        <f t="shared" si="442"/>
        <v/>
      </c>
      <c r="B2200" s="58"/>
      <c r="C2200" s="58"/>
      <c r="D2200" s="58"/>
      <c r="E2200" s="58"/>
      <c r="F2200" s="58"/>
      <c r="G2200" s="269"/>
      <c r="H2200" s="59"/>
      <c r="I2200" s="273">
        <f t="shared" si="443"/>
        <v>0</v>
      </c>
      <c r="J2200" s="269"/>
      <c r="K2200" s="59"/>
      <c r="L2200" s="270">
        <f t="shared" si="444"/>
        <v>0</v>
      </c>
      <c r="M2200" s="269"/>
      <c r="N2200" s="59"/>
      <c r="O2200" s="270">
        <f t="shared" si="445"/>
        <v>0</v>
      </c>
      <c r="P2200" s="269"/>
      <c r="Q2200" s="59"/>
      <c r="R2200" s="271">
        <f t="shared" si="446"/>
        <v>0</v>
      </c>
      <c r="S2200" s="269"/>
      <c r="T2200" s="59"/>
      <c r="U2200" s="270">
        <f t="shared" si="447"/>
        <v>0</v>
      </c>
      <c r="V2200" s="269"/>
      <c r="W2200" s="59"/>
      <c r="X2200" s="270">
        <f t="shared" si="448"/>
        <v>0</v>
      </c>
      <c r="Y2200" s="270">
        <f t="shared" si="449"/>
        <v>0</v>
      </c>
      <c r="Z2200" s="58"/>
      <c r="AA2200" s="58"/>
      <c r="AB2200" s="60" t="str">
        <f t="shared" si="450"/>
        <v/>
      </c>
      <c r="AC2200" s="21" t="b">
        <f t="shared" si="451"/>
        <v>0</v>
      </c>
      <c r="AD2200" s="21" t="b">
        <f t="shared" si="452"/>
        <v>0</v>
      </c>
      <c r="AE2200" s="21" t="b">
        <f t="shared" si="453"/>
        <v>0</v>
      </c>
      <c r="AF2200" s="21" t="b">
        <f ca="1">OR(AND($AC2200,NOT($AD2200)),AND($AC2200,OR(AND($G2200="",$H2200&lt;&gt;""),AND($G2200&lt;&gt;"",$H2200=""),AND($J2200="",$K2200&lt;&gt;""),AND($J2200&lt;&gt;"",$K2200=""),AND($M2200="",$N2200&lt;&gt;""),AND($M2200&lt;&gt;"",$N2200=""),AND($P2200="",$Q2200&lt;&gt;""),AND($P2200&lt;&gt;"",$Q2200=""),AND($S2200="",$T2200&lt;&gt;""),AND($S2200&lt;&gt;"",$T2200=""),AND($V2200="",$W2200&lt;&gt;""),AND($V2200&lt;&gt;"",$W2200=""))),AND($C2200&lt;&gt;"",$E2200&lt;&gt;"",LEFT(TRIM($C2200),1)&lt;&gt;LEFT(TRIM($E2200),1)),IF(OR($E2200="",$F2200=""),FALSE(),IFERROR(COUNTIF(INDIRECT("UNITS_"&amp;SUBSTITUTE(LEFT($E2200,FIND(" ",$E2200&amp;" ")-1),".","_")),$F2200)=0,TRUE())),AND($B2200&lt;&gt;"",OR(ISNUMBER(SEARCH("outro",LOWER($B2200))),ISNUMBER(SEARCH("divers",LOWER($B2200))),ISNUMBER(SEARCH("etc",LOWER($B2200))))),OR(AND(ISNUMBER(SEARCH("comunic",LOWER($B2200))),LEFT($E2200,3)&lt;&gt;"4.4"),AND(ISNUMBER(SEARCH("monitor",LOWER($B2200))),NOT(OR(LEFT($E2200,3)="1.5",LEFT($E2200,3)="2.5")))),AND($B2200&lt;&gt;"",OR(LEFT($C2200,1)="1",LEFT($C2200,1)="2"),$D2200=""),AND($D2200&lt;&gt;"",NOT(OR(LEFT($C2200,1)="1",LEFT($C2200,1)="2"))),AND($D2200&lt;&gt;"",COUNTIF(' PROJETO'!$B$14:$B$16,$D2200)=0),IF($D2200="",FALSE(),IF(COUNTIF(' PROJETO'!$B$14:$B$16,$D2200)=0,FALSE(),IFERROR(INDEX(' PROJETO'!$C$14:$C$16,MATCH($D2200,' PROJETO'!$B$14:$B$16,0))&lt;&gt;"Sim",FALSE()))))</f>
        <v>0</v>
      </c>
      <c r="AG2200" s="21" t="b">
        <f>AND($AC2200,$Y2200&gt;'CONFG.  LISTAS'!$F$4,$Z2200="",$AA2200="")</f>
        <v>0</v>
      </c>
      <c r="AH2200" s="21" t="str">
        <f t="shared" si="454"/>
        <v/>
      </c>
      <c r="AI2200" s="43" t="str">
        <f ca="1">IF(NOT($AC2200),"",IF(OR($B2200="",$C2200="",$E2200="",$F2200=""),"Preencha descrição, categoria, tipo e unidade.",IF(AND($B2200&lt;&gt;"",OR(LEFT($C2200,1)="1",LEFT($C2200,1)="2"),$D2200=""),"Informe a prática de restauração para itens diretos.",IF(AND($D2200&lt;&gt;"",NOT(OR(LEFT($C2200,1)="1",LEFT($C2200,1)="2"))),"Custos indiretos não devem pertencer a uma prática específica.",IF(AND($D2200&lt;&gt;"",COUNTIF(' PROJETO'!$B$14:$B$16,$D2200)=0),"Prática de restauração inválida ou não cadastrada.",IF(IF($D2200="",FALSE(),IF(COUNTIF(' PROJETO'!$B$14:$B$16,$D2200)=0,FALSE(),IFERROR(INDEX(' PROJETO'!$C$14:$C$16,MATCH($D2200,' PROJETO'!$B$14:$B$16,0))&lt;&gt;"Sim",FALSE()))),"A prática informada no item não foi selecionada na aba Projeto.",IF(AND(MAX($I2200,$L2200,$O2200,$R2200,$U2200,$X2200)&gt;'CONFG.  LISTAS'!$F$4,NOT(OR($Z2200&lt;&gt;"",$AA2200&lt;&gt;""))),"Memorial de cálculo ou anexo obrigatório não informado para item acima do limite.",IF(OR(AND($G2200&lt;&gt;"",$H2200&lt;&gt;"",OR($G2200&lt;=0,$H2200&lt;=0)),AND($J2200&lt;&gt;"",$K2200&lt;&gt;"",OR($J2200&lt;=0,$K2200&lt;=0)),AND($M2200&lt;&gt;"",$N2200&lt;&gt;"",OR($M2200&lt;=0,$N2200&lt;=0)),AND($P2200&lt;&gt;"",$Q2200&lt;&gt;"",OR($P2200&lt;=0,$Q2200&lt;=0)),AND($S2200&lt;&gt;"",$T2200&lt;&gt;"",OR($S2200&lt;=0,$T2200&lt;=0)),AND($V2200&lt;&gt;"",$W2200&lt;&gt;"",OR($V2200&lt;=0,$W2200&lt;=0))),"Revise os valores informados: valor unitário e quantidade devem ser maiores que zero.",IF(OR(AND($G2200="",$H2200&lt;&gt;""),AND($G2200&lt;&gt;"",$H2200=""),AND($J2200="",$K2200&lt;&gt;""),AND($J2200&lt;&gt;"",$K2200=""),AND($M2200="",$N2200&lt;&gt;""),AND($M2200&lt;&gt;"",$N2200=""),AND($P2200="",$Q2200&lt;&gt;""),AND($P2200&lt;&gt;"",$Q2200=""),AND($S2200="",$T2200&lt;&gt;""),AND($S2200&lt;&gt;"",$T2200=""),AND($V2200="",$W2200&lt;&gt;""),AND($V2200&lt;&gt;"",$W2200="")),"Há ano preenchido parcialmente: "&amp;TRIM(IF(AND($G2200="",$H2200&lt;&gt;""),"Ano 1 (falta valor unitário); ","")&amp;IF(AND($G2200&lt;&gt;"",$H2200=""),"Ano 1 (falta quantidade); ","")&amp;IF(AND($J2200="",$K2200&lt;&gt;""),"Ano 2 (falta valor unitário); ","")&amp;IF(AND($J2200&lt;&gt;"",$K2200=""),"Ano 2 (falta quantidade); ","")&amp;IF(AND($M2200="",$N2200&lt;&gt;""),"Ano 3 (falta valor unitário); ","")&amp;IF(AND($M2200&lt;&gt;"",$N2200=""),"Ano 3 (falta quantidade); ","")&amp;IF(AND($P2200="",$Q2200&lt;&gt;""),"Ano 4 (falta valor unitário); ","")&amp;IF(AND($P2200&lt;&gt;"",$Q2200=""),"Ano 4 (falta quantidade); ","")&amp;IF(AND($S2200="",$T2200&lt;&gt;""),"Ano 5 (falta valor unitário); ","")&amp;IF(AND($S2200&lt;&gt;"",$T2200=""),"Ano 5 (falta quantidade); ","")&amp;IF(AND($V2200="",$W2200&lt;&gt;""),"Ano 6 (falta valor unitário); ","")&amp;IF(AND($V2200&lt;&gt;"",$W2200=""),"Ano 6 (falta quantidade); ","")), IF(NOT(OR(AND($G2200&lt;&gt;"",$H2200&lt;&gt;""),AND($J2200&lt;&gt;"",$K2200&lt;&gt;""),AND($M2200&lt;&gt;"",$N2200&lt;&gt;""),AND($P2200&lt;&gt;"",$Q2200&lt;&gt;""),AND($S2200&lt;&gt;"",$T2200&lt;&gt;""),AND($V2200&lt;&gt;"",$W2200&lt;&gt;""))),"Informe pelo menos um ano completo com valor unitário e quantidade.",IF(AND($C2200&lt;&gt;"",$E2200&lt;&gt;"",LEFT(TRIM($C2200),1)&lt;&gt;LEFT(TRIM($E2200),1)),"Categoria e tipo estão incompatíveis.",IF(IF(OR($E2200="",$F2200=""),FALSE(),IFERROR(COUNTIF(INDIRECT("UNITS_"&amp;SUBSTITUTE(LEFT($E2200,FIND(" ",$E2200&amp;" ")-1),".","_")),$F2200)=0,TRUE())),"Unidade incompatível com o tipo selecionado.",IF(OR(AND(ISNUMBER(SEARCH("comunic",LOWER($B2200))),LEFT($E2200,3)&lt;&gt;"4.4"),AND(ISNUMBER(SEARCH("monitor",LOWER($B2200))),NOT(OR(LEFT($E2200,3)="1.5",LEFT($E2200,3)="2.5")))),"Revise a classificação do item conforme as regras de preenchimento.",IF(AND($B2200&lt;&gt;"",OR(ISNUMBER(SEARCH("outro",LOWER($B2200))),ISNUMBER(SEARCH("divers",LOWER($B2200))),ISNUMBER(SEARCH("kit",LOWER($B2200))),ISNUMBER(SEARCH("ferrament",LOWER($B2200))),ISNUMBER(SEARCH("epi",LOWER($B2200)))),NOT(OR($Z2200&lt;&gt;"",$AA2200&lt;&gt;""))),"Descrição muito genérica: detalhe melhor o item e registre o racional no memorial ou em anexo.",IF(AND($Y2200=0,$B2200&lt;&gt;"",OR($G2200&lt;&gt;"",$H2200&lt;&gt;"",$J2200&lt;&gt;"",$K2200&lt;&gt;"",$M2200&lt;&gt;"",$N2200&lt;&gt;"",$P2200&lt;&gt;"",$Q2200&lt;&gt;"",$S2200&lt;&gt;"",$T2200&lt;&gt;"",$V2200&lt;&gt;"",$W2200&lt;&gt;"")),"O item possui dados lançados, mas o total está zerado. Revise os valores informados.","")))))))))))))))</f>
        <v/>
      </c>
    </row>
    <row r="2201" spans="1:35" ht="14.25" customHeight="1" x14ac:dyDescent="0.25">
      <c r="A2201" s="57" t="str">
        <f t="shared" si="442"/>
        <v/>
      </c>
      <c r="B2201" s="61"/>
      <c r="C2201" s="61"/>
      <c r="D2201" s="58"/>
      <c r="E2201" s="61"/>
      <c r="F2201" s="61"/>
      <c r="G2201" s="272"/>
      <c r="H2201" s="62"/>
      <c r="I2201" s="273">
        <f t="shared" si="443"/>
        <v>0</v>
      </c>
      <c r="J2201" s="272"/>
      <c r="K2201" s="62"/>
      <c r="L2201" s="270">
        <f t="shared" si="444"/>
        <v>0</v>
      </c>
      <c r="M2201" s="272"/>
      <c r="N2201" s="62"/>
      <c r="O2201" s="270">
        <f t="shared" si="445"/>
        <v>0</v>
      </c>
      <c r="P2201" s="272"/>
      <c r="Q2201" s="62"/>
      <c r="R2201" s="271">
        <f t="shared" si="446"/>
        <v>0</v>
      </c>
      <c r="S2201" s="272"/>
      <c r="T2201" s="62"/>
      <c r="U2201" s="270">
        <f t="shared" si="447"/>
        <v>0</v>
      </c>
      <c r="V2201" s="272"/>
      <c r="W2201" s="62"/>
      <c r="X2201" s="270">
        <f t="shared" si="448"/>
        <v>0</v>
      </c>
      <c r="Y2201" s="270">
        <f t="shared" si="449"/>
        <v>0</v>
      </c>
      <c r="Z2201" s="61"/>
      <c r="AA2201" s="61"/>
      <c r="AB2201" s="60" t="str">
        <f t="shared" si="450"/>
        <v/>
      </c>
      <c r="AC2201" s="21" t="b">
        <f t="shared" si="451"/>
        <v>0</v>
      </c>
      <c r="AD2201" s="21" t="b">
        <f t="shared" si="452"/>
        <v>0</v>
      </c>
      <c r="AE2201" s="21" t="b">
        <f t="shared" si="453"/>
        <v>0</v>
      </c>
      <c r="AF2201" s="21" t="b">
        <f ca="1">OR(AND($AC2201,NOT($AD2201)),AND($AC2201,OR(AND($G2201="",$H2201&lt;&gt;""),AND($G2201&lt;&gt;"",$H2201=""),AND($J2201="",$K2201&lt;&gt;""),AND($J2201&lt;&gt;"",$K2201=""),AND($M2201="",$N2201&lt;&gt;""),AND($M2201&lt;&gt;"",$N2201=""),AND($P2201="",$Q2201&lt;&gt;""),AND($P2201&lt;&gt;"",$Q2201=""),AND($S2201="",$T2201&lt;&gt;""),AND($S2201&lt;&gt;"",$T2201=""),AND($V2201="",$W2201&lt;&gt;""),AND($V2201&lt;&gt;"",$W2201=""))),AND($C2201&lt;&gt;"",$E2201&lt;&gt;"",LEFT(TRIM($C2201),1)&lt;&gt;LEFT(TRIM($E2201),1)),IF(OR($E2201="",$F2201=""),FALSE(),IFERROR(COUNTIF(INDIRECT("UNITS_"&amp;SUBSTITUTE(LEFT($E2201,FIND(" ",$E2201&amp;" ")-1),".","_")),$F2201)=0,TRUE())),AND($B2201&lt;&gt;"",OR(ISNUMBER(SEARCH("outro",LOWER($B2201))),ISNUMBER(SEARCH("divers",LOWER($B2201))),ISNUMBER(SEARCH("etc",LOWER($B2201))))),OR(AND(ISNUMBER(SEARCH("comunic",LOWER($B2201))),LEFT($E2201,3)&lt;&gt;"4.4"),AND(ISNUMBER(SEARCH("monitor",LOWER($B2201))),NOT(OR(LEFT($E2201,3)="1.5",LEFT($E2201,3)="2.5")))),AND($B2201&lt;&gt;"",OR(LEFT($C2201,1)="1",LEFT($C2201,1)="2"),$D2201=""),AND($D2201&lt;&gt;"",NOT(OR(LEFT($C2201,1)="1",LEFT($C2201,1)="2"))),AND($D2201&lt;&gt;"",COUNTIF(' PROJETO'!$B$14:$B$16,$D2201)=0),IF($D2201="",FALSE(),IF(COUNTIF(' PROJETO'!$B$14:$B$16,$D2201)=0,FALSE(),IFERROR(INDEX(' PROJETO'!$C$14:$C$16,MATCH($D2201,' PROJETO'!$B$14:$B$16,0))&lt;&gt;"Sim",FALSE()))))</f>
        <v>0</v>
      </c>
      <c r="AG2201" s="21" t="b">
        <f>AND($AC2201,$Y2201&gt;'CONFG.  LISTAS'!$F$4,$Z2201="",$AA2201="")</f>
        <v>0</v>
      </c>
      <c r="AH2201" s="21" t="str">
        <f t="shared" si="454"/>
        <v/>
      </c>
      <c r="AI2201" s="43" t="str">
        <f ca="1">IF(NOT($AC2201),"",IF(OR($B2201="",$C2201="",$E2201="",$F2201=""),"Preencha descrição, categoria, tipo e unidade.",IF(AND($B2201&lt;&gt;"",OR(LEFT($C2201,1)="1",LEFT($C2201,1)="2"),$D2201=""),"Informe a prática de restauração para itens diretos.",IF(AND($D2201&lt;&gt;"",NOT(OR(LEFT($C2201,1)="1",LEFT($C2201,1)="2"))),"Custos indiretos não devem pertencer a uma prática específica.",IF(AND($D2201&lt;&gt;"",COUNTIF(' PROJETO'!$B$14:$B$16,$D2201)=0),"Prática de restauração inválida ou não cadastrada.",IF(IF($D2201="",FALSE(),IF(COUNTIF(' PROJETO'!$B$14:$B$16,$D2201)=0,FALSE(),IFERROR(INDEX(' PROJETO'!$C$14:$C$16,MATCH($D2201,' PROJETO'!$B$14:$B$16,0))&lt;&gt;"Sim",FALSE()))),"A prática informada no item não foi selecionada na aba Projeto.",IF(AND(MAX($I2201,$L2201,$O2201,$R2201,$U2201,$X2201)&gt;'CONFG.  LISTAS'!$F$4,NOT(OR($Z2201&lt;&gt;"",$AA2201&lt;&gt;""))),"Memorial de cálculo ou anexo obrigatório não informado para item acima do limite.",IF(OR(AND($G2201&lt;&gt;"",$H2201&lt;&gt;"",OR($G2201&lt;=0,$H2201&lt;=0)),AND($J2201&lt;&gt;"",$K2201&lt;&gt;"",OR($J2201&lt;=0,$K2201&lt;=0)),AND($M2201&lt;&gt;"",$N2201&lt;&gt;"",OR($M2201&lt;=0,$N2201&lt;=0)),AND($P2201&lt;&gt;"",$Q2201&lt;&gt;"",OR($P2201&lt;=0,$Q2201&lt;=0)),AND($S2201&lt;&gt;"",$T2201&lt;&gt;"",OR($S2201&lt;=0,$T2201&lt;=0)),AND($V2201&lt;&gt;"",$W2201&lt;&gt;"",OR($V2201&lt;=0,$W2201&lt;=0))),"Revise os valores informados: valor unitário e quantidade devem ser maiores que zero.",IF(OR(AND($G2201="",$H2201&lt;&gt;""),AND($G2201&lt;&gt;"",$H2201=""),AND($J2201="",$K2201&lt;&gt;""),AND($J2201&lt;&gt;"",$K2201=""),AND($M2201="",$N2201&lt;&gt;""),AND($M2201&lt;&gt;"",$N2201=""),AND($P2201="",$Q2201&lt;&gt;""),AND($P2201&lt;&gt;"",$Q2201=""),AND($S2201="",$T2201&lt;&gt;""),AND($S2201&lt;&gt;"",$T2201=""),AND($V2201="",$W2201&lt;&gt;""),AND($V2201&lt;&gt;"",$W2201="")),"Há ano preenchido parcialmente: "&amp;TRIM(IF(AND($G2201="",$H2201&lt;&gt;""),"Ano 1 (falta valor unitário); ","")&amp;IF(AND($G2201&lt;&gt;"",$H2201=""),"Ano 1 (falta quantidade); ","")&amp;IF(AND($J2201="",$K2201&lt;&gt;""),"Ano 2 (falta valor unitário); ","")&amp;IF(AND($J2201&lt;&gt;"",$K2201=""),"Ano 2 (falta quantidade); ","")&amp;IF(AND($M2201="",$N2201&lt;&gt;""),"Ano 3 (falta valor unitário); ","")&amp;IF(AND($M2201&lt;&gt;"",$N2201=""),"Ano 3 (falta quantidade); ","")&amp;IF(AND($P2201="",$Q2201&lt;&gt;""),"Ano 4 (falta valor unitário); ","")&amp;IF(AND($P2201&lt;&gt;"",$Q2201=""),"Ano 4 (falta quantidade); ","")&amp;IF(AND($S2201="",$T2201&lt;&gt;""),"Ano 5 (falta valor unitário); ","")&amp;IF(AND($S2201&lt;&gt;"",$T2201=""),"Ano 5 (falta quantidade); ","")&amp;IF(AND($V2201="",$W2201&lt;&gt;""),"Ano 6 (falta valor unitário); ","")&amp;IF(AND($V2201&lt;&gt;"",$W2201=""),"Ano 6 (falta quantidade); ","")), IF(NOT(OR(AND($G2201&lt;&gt;"",$H2201&lt;&gt;""),AND($J2201&lt;&gt;"",$K2201&lt;&gt;""),AND($M2201&lt;&gt;"",$N2201&lt;&gt;""),AND($P2201&lt;&gt;"",$Q2201&lt;&gt;""),AND($S2201&lt;&gt;"",$T2201&lt;&gt;""),AND($V2201&lt;&gt;"",$W2201&lt;&gt;""))),"Informe pelo menos um ano completo com valor unitário e quantidade.",IF(AND($C2201&lt;&gt;"",$E2201&lt;&gt;"",LEFT(TRIM($C2201),1)&lt;&gt;LEFT(TRIM($E2201),1)),"Categoria e tipo estão incompatíveis.",IF(IF(OR($E2201="",$F2201=""),FALSE(),IFERROR(COUNTIF(INDIRECT("UNITS_"&amp;SUBSTITUTE(LEFT($E2201,FIND(" ",$E2201&amp;" ")-1),".","_")),$F2201)=0,TRUE())),"Unidade incompatível com o tipo selecionado.",IF(OR(AND(ISNUMBER(SEARCH("comunic",LOWER($B2201))),LEFT($E2201,3)&lt;&gt;"4.4"),AND(ISNUMBER(SEARCH("monitor",LOWER($B2201))),NOT(OR(LEFT($E2201,3)="1.5",LEFT($E2201,3)="2.5")))),"Revise a classificação do item conforme as regras de preenchimento.",IF(AND($B2201&lt;&gt;"",OR(ISNUMBER(SEARCH("outro",LOWER($B2201))),ISNUMBER(SEARCH("divers",LOWER($B2201))),ISNUMBER(SEARCH("kit",LOWER($B2201))),ISNUMBER(SEARCH("ferrament",LOWER($B2201))),ISNUMBER(SEARCH("epi",LOWER($B2201)))),NOT(OR($Z2201&lt;&gt;"",$AA2201&lt;&gt;""))),"Descrição muito genérica: detalhe melhor o item e registre o racional no memorial ou em anexo.",IF(AND($Y2201=0,$B2201&lt;&gt;"",OR($G2201&lt;&gt;"",$H2201&lt;&gt;"",$J2201&lt;&gt;"",$K2201&lt;&gt;"",$M2201&lt;&gt;"",$N2201&lt;&gt;"",$P2201&lt;&gt;"",$Q2201&lt;&gt;"",$S2201&lt;&gt;"",$T2201&lt;&gt;"",$V2201&lt;&gt;"",$W2201&lt;&gt;"")),"O item possui dados lançados, mas o total está zerado. Revise os valores informados.","")))))))))))))))</f>
        <v/>
      </c>
    </row>
    <row r="2202" spans="1:35" ht="14.25" customHeight="1" x14ac:dyDescent="0.25">
      <c r="A2202" s="57" t="str">
        <f t="shared" si="442"/>
        <v/>
      </c>
      <c r="B2202" s="58"/>
      <c r="C2202" s="58"/>
      <c r="D2202" s="58"/>
      <c r="E2202" s="58"/>
      <c r="F2202" s="58"/>
      <c r="G2202" s="269"/>
      <c r="H2202" s="59"/>
      <c r="I2202" s="273">
        <f t="shared" si="443"/>
        <v>0</v>
      </c>
      <c r="J2202" s="269"/>
      <c r="K2202" s="59"/>
      <c r="L2202" s="270">
        <f t="shared" si="444"/>
        <v>0</v>
      </c>
      <c r="M2202" s="269"/>
      <c r="N2202" s="59"/>
      <c r="O2202" s="270">
        <f t="shared" si="445"/>
        <v>0</v>
      </c>
      <c r="P2202" s="269"/>
      <c r="Q2202" s="59"/>
      <c r="R2202" s="271">
        <f t="shared" si="446"/>
        <v>0</v>
      </c>
      <c r="S2202" s="269"/>
      <c r="T2202" s="59"/>
      <c r="U2202" s="270">
        <f t="shared" si="447"/>
        <v>0</v>
      </c>
      <c r="V2202" s="269"/>
      <c r="W2202" s="59"/>
      <c r="X2202" s="270">
        <f t="shared" si="448"/>
        <v>0</v>
      </c>
      <c r="Y2202" s="270">
        <f t="shared" si="449"/>
        <v>0</v>
      </c>
      <c r="Z2202" s="58"/>
      <c r="AA2202" s="58"/>
      <c r="AB2202" s="60" t="str">
        <f t="shared" si="450"/>
        <v/>
      </c>
      <c r="AC2202" s="21" t="b">
        <f t="shared" si="451"/>
        <v>0</v>
      </c>
      <c r="AD2202" s="21" t="b">
        <f t="shared" si="452"/>
        <v>0</v>
      </c>
      <c r="AE2202" s="21" t="b">
        <f t="shared" si="453"/>
        <v>0</v>
      </c>
      <c r="AF2202" s="21" t="b">
        <f ca="1">OR(AND($AC2202,NOT($AD2202)),AND($AC2202,OR(AND($G2202="",$H2202&lt;&gt;""),AND($G2202&lt;&gt;"",$H2202=""),AND($J2202="",$K2202&lt;&gt;""),AND($J2202&lt;&gt;"",$K2202=""),AND($M2202="",$N2202&lt;&gt;""),AND($M2202&lt;&gt;"",$N2202=""),AND($P2202="",$Q2202&lt;&gt;""),AND($P2202&lt;&gt;"",$Q2202=""),AND($S2202="",$T2202&lt;&gt;""),AND($S2202&lt;&gt;"",$T2202=""),AND($V2202="",$W2202&lt;&gt;""),AND($V2202&lt;&gt;"",$W2202=""))),AND($C2202&lt;&gt;"",$E2202&lt;&gt;"",LEFT(TRIM($C2202),1)&lt;&gt;LEFT(TRIM($E2202),1)),IF(OR($E2202="",$F2202=""),FALSE(),IFERROR(COUNTIF(INDIRECT("UNITS_"&amp;SUBSTITUTE(LEFT($E2202,FIND(" ",$E2202&amp;" ")-1),".","_")),$F2202)=0,TRUE())),AND($B2202&lt;&gt;"",OR(ISNUMBER(SEARCH("outro",LOWER($B2202))),ISNUMBER(SEARCH("divers",LOWER($B2202))),ISNUMBER(SEARCH("etc",LOWER($B2202))))),OR(AND(ISNUMBER(SEARCH("comunic",LOWER($B2202))),LEFT($E2202,3)&lt;&gt;"4.4"),AND(ISNUMBER(SEARCH("monitor",LOWER($B2202))),NOT(OR(LEFT($E2202,3)="1.5",LEFT($E2202,3)="2.5")))),AND($B2202&lt;&gt;"",OR(LEFT($C2202,1)="1",LEFT($C2202,1)="2"),$D2202=""),AND($D2202&lt;&gt;"",NOT(OR(LEFT($C2202,1)="1",LEFT($C2202,1)="2"))),AND($D2202&lt;&gt;"",COUNTIF(' PROJETO'!$B$14:$B$16,$D2202)=0),IF($D2202="",FALSE(),IF(COUNTIF(' PROJETO'!$B$14:$B$16,$D2202)=0,FALSE(),IFERROR(INDEX(' PROJETO'!$C$14:$C$16,MATCH($D2202,' PROJETO'!$B$14:$B$16,0))&lt;&gt;"Sim",FALSE()))))</f>
        <v>0</v>
      </c>
      <c r="AG2202" s="21" t="b">
        <f>AND($AC2202,$Y2202&gt;'CONFG.  LISTAS'!$F$4,$Z2202="",$AA2202="")</f>
        <v>0</v>
      </c>
      <c r="AH2202" s="21" t="str">
        <f t="shared" si="454"/>
        <v/>
      </c>
      <c r="AI2202" s="43" t="str">
        <f ca="1">IF(NOT($AC2202),"",IF(OR($B2202="",$C2202="",$E2202="",$F2202=""),"Preencha descrição, categoria, tipo e unidade.",IF(AND($B2202&lt;&gt;"",OR(LEFT($C2202,1)="1",LEFT($C2202,1)="2"),$D2202=""),"Informe a prática de restauração para itens diretos.",IF(AND($D2202&lt;&gt;"",NOT(OR(LEFT($C2202,1)="1",LEFT($C2202,1)="2"))),"Custos indiretos não devem pertencer a uma prática específica.",IF(AND($D2202&lt;&gt;"",COUNTIF(' PROJETO'!$B$14:$B$16,$D2202)=0),"Prática de restauração inválida ou não cadastrada.",IF(IF($D2202="",FALSE(),IF(COUNTIF(' PROJETO'!$B$14:$B$16,$D2202)=0,FALSE(),IFERROR(INDEX(' PROJETO'!$C$14:$C$16,MATCH($D2202,' PROJETO'!$B$14:$B$16,0))&lt;&gt;"Sim",FALSE()))),"A prática informada no item não foi selecionada na aba Projeto.",IF(AND(MAX($I2202,$L2202,$O2202,$R2202,$U2202,$X2202)&gt;'CONFG.  LISTAS'!$F$4,NOT(OR($Z2202&lt;&gt;"",$AA2202&lt;&gt;""))),"Memorial de cálculo ou anexo obrigatório não informado para item acima do limite.",IF(OR(AND($G2202&lt;&gt;"",$H2202&lt;&gt;"",OR($G2202&lt;=0,$H2202&lt;=0)),AND($J2202&lt;&gt;"",$K2202&lt;&gt;"",OR($J2202&lt;=0,$K2202&lt;=0)),AND($M2202&lt;&gt;"",$N2202&lt;&gt;"",OR($M2202&lt;=0,$N2202&lt;=0)),AND($P2202&lt;&gt;"",$Q2202&lt;&gt;"",OR($P2202&lt;=0,$Q2202&lt;=0)),AND($S2202&lt;&gt;"",$T2202&lt;&gt;"",OR($S2202&lt;=0,$T2202&lt;=0)),AND($V2202&lt;&gt;"",$W2202&lt;&gt;"",OR($V2202&lt;=0,$W2202&lt;=0))),"Revise os valores informados: valor unitário e quantidade devem ser maiores que zero.",IF(OR(AND($G2202="",$H2202&lt;&gt;""),AND($G2202&lt;&gt;"",$H2202=""),AND($J2202="",$K2202&lt;&gt;""),AND($J2202&lt;&gt;"",$K2202=""),AND($M2202="",$N2202&lt;&gt;""),AND($M2202&lt;&gt;"",$N2202=""),AND($P2202="",$Q2202&lt;&gt;""),AND($P2202&lt;&gt;"",$Q2202=""),AND($S2202="",$T2202&lt;&gt;""),AND($S2202&lt;&gt;"",$T2202=""),AND($V2202="",$W2202&lt;&gt;""),AND($V2202&lt;&gt;"",$W2202="")),"Há ano preenchido parcialmente: "&amp;TRIM(IF(AND($G2202="",$H2202&lt;&gt;""),"Ano 1 (falta valor unitário); ","")&amp;IF(AND($G2202&lt;&gt;"",$H2202=""),"Ano 1 (falta quantidade); ","")&amp;IF(AND($J2202="",$K2202&lt;&gt;""),"Ano 2 (falta valor unitário); ","")&amp;IF(AND($J2202&lt;&gt;"",$K2202=""),"Ano 2 (falta quantidade); ","")&amp;IF(AND($M2202="",$N2202&lt;&gt;""),"Ano 3 (falta valor unitário); ","")&amp;IF(AND($M2202&lt;&gt;"",$N2202=""),"Ano 3 (falta quantidade); ","")&amp;IF(AND($P2202="",$Q2202&lt;&gt;""),"Ano 4 (falta valor unitário); ","")&amp;IF(AND($P2202&lt;&gt;"",$Q2202=""),"Ano 4 (falta quantidade); ","")&amp;IF(AND($S2202="",$T2202&lt;&gt;""),"Ano 5 (falta valor unitário); ","")&amp;IF(AND($S2202&lt;&gt;"",$T2202=""),"Ano 5 (falta quantidade); ","")&amp;IF(AND($V2202="",$W2202&lt;&gt;""),"Ano 6 (falta valor unitário); ","")&amp;IF(AND($V2202&lt;&gt;"",$W2202=""),"Ano 6 (falta quantidade); ","")), IF(NOT(OR(AND($G2202&lt;&gt;"",$H2202&lt;&gt;""),AND($J2202&lt;&gt;"",$K2202&lt;&gt;""),AND($M2202&lt;&gt;"",$N2202&lt;&gt;""),AND($P2202&lt;&gt;"",$Q2202&lt;&gt;""),AND($S2202&lt;&gt;"",$T2202&lt;&gt;""),AND($V2202&lt;&gt;"",$W2202&lt;&gt;""))),"Informe pelo menos um ano completo com valor unitário e quantidade.",IF(AND($C2202&lt;&gt;"",$E2202&lt;&gt;"",LEFT(TRIM($C2202),1)&lt;&gt;LEFT(TRIM($E2202),1)),"Categoria e tipo estão incompatíveis.",IF(IF(OR($E2202="",$F2202=""),FALSE(),IFERROR(COUNTIF(INDIRECT("UNITS_"&amp;SUBSTITUTE(LEFT($E2202,FIND(" ",$E2202&amp;" ")-1),".","_")),$F2202)=0,TRUE())),"Unidade incompatível com o tipo selecionado.",IF(OR(AND(ISNUMBER(SEARCH("comunic",LOWER($B2202))),LEFT($E2202,3)&lt;&gt;"4.4"),AND(ISNUMBER(SEARCH("monitor",LOWER($B2202))),NOT(OR(LEFT($E2202,3)="1.5",LEFT($E2202,3)="2.5")))),"Revise a classificação do item conforme as regras de preenchimento.",IF(AND($B2202&lt;&gt;"",OR(ISNUMBER(SEARCH("outro",LOWER($B2202))),ISNUMBER(SEARCH("divers",LOWER($B2202))),ISNUMBER(SEARCH("kit",LOWER($B2202))),ISNUMBER(SEARCH("ferrament",LOWER($B2202))),ISNUMBER(SEARCH("epi",LOWER($B2202)))),NOT(OR($Z2202&lt;&gt;"",$AA2202&lt;&gt;""))),"Descrição muito genérica: detalhe melhor o item e registre o racional no memorial ou em anexo.",IF(AND($Y2202=0,$B2202&lt;&gt;"",OR($G2202&lt;&gt;"",$H2202&lt;&gt;"",$J2202&lt;&gt;"",$K2202&lt;&gt;"",$M2202&lt;&gt;"",$N2202&lt;&gt;"",$P2202&lt;&gt;"",$Q2202&lt;&gt;"",$S2202&lt;&gt;"",$T2202&lt;&gt;"",$V2202&lt;&gt;"",$W2202&lt;&gt;"")),"O item possui dados lançados, mas o total está zerado. Revise os valores informados.","")))))))))))))))</f>
        <v/>
      </c>
    </row>
    <row r="2203" spans="1:35" ht="14.25" customHeight="1" x14ac:dyDescent="0.25">
      <c r="A2203" s="57" t="str">
        <f t="shared" si="442"/>
        <v/>
      </c>
      <c r="B2203" s="61"/>
      <c r="C2203" s="61"/>
      <c r="D2203" s="58"/>
      <c r="E2203" s="61"/>
      <c r="F2203" s="61"/>
      <c r="G2203" s="272"/>
      <c r="H2203" s="62"/>
      <c r="I2203" s="273">
        <f t="shared" si="443"/>
        <v>0</v>
      </c>
      <c r="J2203" s="272"/>
      <c r="K2203" s="62"/>
      <c r="L2203" s="270">
        <f t="shared" si="444"/>
        <v>0</v>
      </c>
      <c r="M2203" s="272"/>
      <c r="N2203" s="62"/>
      <c r="O2203" s="270">
        <f t="shared" si="445"/>
        <v>0</v>
      </c>
      <c r="P2203" s="272"/>
      <c r="Q2203" s="62"/>
      <c r="R2203" s="271">
        <f t="shared" si="446"/>
        <v>0</v>
      </c>
      <c r="S2203" s="272"/>
      <c r="T2203" s="62"/>
      <c r="U2203" s="270">
        <f t="shared" si="447"/>
        <v>0</v>
      </c>
      <c r="V2203" s="272"/>
      <c r="W2203" s="62"/>
      <c r="X2203" s="270">
        <f t="shared" si="448"/>
        <v>0</v>
      </c>
      <c r="Y2203" s="270">
        <f t="shared" si="449"/>
        <v>0</v>
      </c>
      <c r="Z2203" s="61"/>
      <c r="AA2203" s="61"/>
      <c r="AB2203" s="60" t="str">
        <f t="shared" si="450"/>
        <v/>
      </c>
      <c r="AC2203" s="21" t="b">
        <f t="shared" si="451"/>
        <v>0</v>
      </c>
      <c r="AD2203" s="21" t="b">
        <f t="shared" si="452"/>
        <v>0</v>
      </c>
      <c r="AE2203" s="21" t="b">
        <f t="shared" si="453"/>
        <v>0</v>
      </c>
      <c r="AF2203" s="21" t="b">
        <f ca="1">OR(AND($AC2203,NOT($AD2203)),AND($AC2203,OR(AND($G2203="",$H2203&lt;&gt;""),AND($G2203&lt;&gt;"",$H2203=""),AND($J2203="",$K2203&lt;&gt;""),AND($J2203&lt;&gt;"",$K2203=""),AND($M2203="",$N2203&lt;&gt;""),AND($M2203&lt;&gt;"",$N2203=""),AND($P2203="",$Q2203&lt;&gt;""),AND($P2203&lt;&gt;"",$Q2203=""),AND($S2203="",$T2203&lt;&gt;""),AND($S2203&lt;&gt;"",$T2203=""),AND($V2203="",$W2203&lt;&gt;""),AND($V2203&lt;&gt;"",$W2203=""))),AND($C2203&lt;&gt;"",$E2203&lt;&gt;"",LEFT(TRIM($C2203),1)&lt;&gt;LEFT(TRIM($E2203),1)),IF(OR($E2203="",$F2203=""),FALSE(),IFERROR(COUNTIF(INDIRECT("UNITS_"&amp;SUBSTITUTE(LEFT($E2203,FIND(" ",$E2203&amp;" ")-1),".","_")),$F2203)=0,TRUE())),AND($B2203&lt;&gt;"",OR(ISNUMBER(SEARCH("outro",LOWER($B2203))),ISNUMBER(SEARCH("divers",LOWER($B2203))),ISNUMBER(SEARCH("etc",LOWER($B2203))))),OR(AND(ISNUMBER(SEARCH("comunic",LOWER($B2203))),LEFT($E2203,3)&lt;&gt;"4.4"),AND(ISNUMBER(SEARCH("monitor",LOWER($B2203))),NOT(OR(LEFT($E2203,3)="1.5",LEFT($E2203,3)="2.5")))),AND($B2203&lt;&gt;"",OR(LEFT($C2203,1)="1",LEFT($C2203,1)="2"),$D2203=""),AND($D2203&lt;&gt;"",NOT(OR(LEFT($C2203,1)="1",LEFT($C2203,1)="2"))),AND($D2203&lt;&gt;"",COUNTIF(' PROJETO'!$B$14:$B$16,$D2203)=0),IF($D2203="",FALSE(),IF(COUNTIF(' PROJETO'!$B$14:$B$16,$D2203)=0,FALSE(),IFERROR(INDEX(' PROJETO'!$C$14:$C$16,MATCH($D2203,' PROJETO'!$B$14:$B$16,0))&lt;&gt;"Sim",FALSE()))))</f>
        <v>0</v>
      </c>
      <c r="AG2203" s="21" t="b">
        <f>AND($AC2203,$Y2203&gt;'CONFG.  LISTAS'!$F$4,$Z2203="",$AA2203="")</f>
        <v>0</v>
      </c>
      <c r="AH2203" s="21" t="str">
        <f t="shared" si="454"/>
        <v/>
      </c>
      <c r="AI2203" s="43" t="str">
        <f ca="1">IF(NOT($AC2203),"",IF(OR($B2203="",$C2203="",$E2203="",$F2203=""),"Preencha descrição, categoria, tipo e unidade.",IF(AND($B2203&lt;&gt;"",OR(LEFT($C2203,1)="1",LEFT($C2203,1)="2"),$D2203=""),"Informe a prática de restauração para itens diretos.",IF(AND($D2203&lt;&gt;"",NOT(OR(LEFT($C2203,1)="1",LEFT($C2203,1)="2"))),"Custos indiretos não devem pertencer a uma prática específica.",IF(AND($D2203&lt;&gt;"",COUNTIF(' PROJETO'!$B$14:$B$16,$D2203)=0),"Prática de restauração inválida ou não cadastrada.",IF(IF($D2203="",FALSE(),IF(COUNTIF(' PROJETO'!$B$14:$B$16,$D2203)=0,FALSE(),IFERROR(INDEX(' PROJETO'!$C$14:$C$16,MATCH($D2203,' PROJETO'!$B$14:$B$16,0))&lt;&gt;"Sim",FALSE()))),"A prática informada no item não foi selecionada na aba Projeto.",IF(AND(MAX($I2203,$L2203,$O2203,$R2203,$U2203,$X2203)&gt;'CONFG.  LISTAS'!$F$4,NOT(OR($Z2203&lt;&gt;"",$AA2203&lt;&gt;""))),"Memorial de cálculo ou anexo obrigatório não informado para item acima do limite.",IF(OR(AND($G2203&lt;&gt;"",$H2203&lt;&gt;"",OR($G2203&lt;=0,$H2203&lt;=0)),AND($J2203&lt;&gt;"",$K2203&lt;&gt;"",OR($J2203&lt;=0,$K2203&lt;=0)),AND($M2203&lt;&gt;"",$N2203&lt;&gt;"",OR($M2203&lt;=0,$N2203&lt;=0)),AND($P2203&lt;&gt;"",$Q2203&lt;&gt;"",OR($P2203&lt;=0,$Q2203&lt;=0)),AND($S2203&lt;&gt;"",$T2203&lt;&gt;"",OR($S2203&lt;=0,$T2203&lt;=0)),AND($V2203&lt;&gt;"",$W2203&lt;&gt;"",OR($V2203&lt;=0,$W2203&lt;=0))),"Revise os valores informados: valor unitário e quantidade devem ser maiores que zero.",IF(OR(AND($G2203="",$H2203&lt;&gt;""),AND($G2203&lt;&gt;"",$H2203=""),AND($J2203="",$K2203&lt;&gt;""),AND($J2203&lt;&gt;"",$K2203=""),AND($M2203="",$N2203&lt;&gt;""),AND($M2203&lt;&gt;"",$N2203=""),AND($P2203="",$Q2203&lt;&gt;""),AND($P2203&lt;&gt;"",$Q2203=""),AND($S2203="",$T2203&lt;&gt;""),AND($S2203&lt;&gt;"",$T2203=""),AND($V2203="",$W2203&lt;&gt;""),AND($V2203&lt;&gt;"",$W2203="")),"Há ano preenchido parcialmente: "&amp;TRIM(IF(AND($G2203="",$H2203&lt;&gt;""),"Ano 1 (falta valor unitário); ","")&amp;IF(AND($G2203&lt;&gt;"",$H2203=""),"Ano 1 (falta quantidade); ","")&amp;IF(AND($J2203="",$K2203&lt;&gt;""),"Ano 2 (falta valor unitário); ","")&amp;IF(AND($J2203&lt;&gt;"",$K2203=""),"Ano 2 (falta quantidade); ","")&amp;IF(AND($M2203="",$N2203&lt;&gt;""),"Ano 3 (falta valor unitário); ","")&amp;IF(AND($M2203&lt;&gt;"",$N2203=""),"Ano 3 (falta quantidade); ","")&amp;IF(AND($P2203="",$Q2203&lt;&gt;""),"Ano 4 (falta valor unitário); ","")&amp;IF(AND($P2203&lt;&gt;"",$Q2203=""),"Ano 4 (falta quantidade); ","")&amp;IF(AND($S2203="",$T2203&lt;&gt;""),"Ano 5 (falta valor unitário); ","")&amp;IF(AND($S2203&lt;&gt;"",$T2203=""),"Ano 5 (falta quantidade); ","")&amp;IF(AND($V2203="",$W2203&lt;&gt;""),"Ano 6 (falta valor unitário); ","")&amp;IF(AND($V2203&lt;&gt;"",$W2203=""),"Ano 6 (falta quantidade); ","")), IF(NOT(OR(AND($G2203&lt;&gt;"",$H2203&lt;&gt;""),AND($J2203&lt;&gt;"",$K2203&lt;&gt;""),AND($M2203&lt;&gt;"",$N2203&lt;&gt;""),AND($P2203&lt;&gt;"",$Q2203&lt;&gt;""),AND($S2203&lt;&gt;"",$T2203&lt;&gt;""),AND($V2203&lt;&gt;"",$W2203&lt;&gt;""))),"Informe pelo menos um ano completo com valor unitário e quantidade.",IF(AND($C2203&lt;&gt;"",$E2203&lt;&gt;"",LEFT(TRIM($C2203),1)&lt;&gt;LEFT(TRIM($E2203),1)),"Categoria e tipo estão incompatíveis.",IF(IF(OR($E2203="",$F2203=""),FALSE(),IFERROR(COUNTIF(INDIRECT("UNITS_"&amp;SUBSTITUTE(LEFT($E2203,FIND(" ",$E2203&amp;" ")-1),".","_")),$F2203)=0,TRUE())),"Unidade incompatível com o tipo selecionado.",IF(OR(AND(ISNUMBER(SEARCH("comunic",LOWER($B2203))),LEFT($E2203,3)&lt;&gt;"4.4"),AND(ISNUMBER(SEARCH("monitor",LOWER($B2203))),NOT(OR(LEFT($E2203,3)="1.5",LEFT($E2203,3)="2.5")))),"Revise a classificação do item conforme as regras de preenchimento.",IF(AND($B2203&lt;&gt;"",OR(ISNUMBER(SEARCH("outro",LOWER($B2203))),ISNUMBER(SEARCH("divers",LOWER($B2203))),ISNUMBER(SEARCH("kit",LOWER($B2203))),ISNUMBER(SEARCH("ferrament",LOWER($B2203))),ISNUMBER(SEARCH("epi",LOWER($B2203)))),NOT(OR($Z2203&lt;&gt;"",$AA2203&lt;&gt;""))),"Descrição muito genérica: detalhe melhor o item e registre o racional no memorial ou em anexo.",IF(AND($Y2203=0,$B2203&lt;&gt;"",OR($G2203&lt;&gt;"",$H2203&lt;&gt;"",$J2203&lt;&gt;"",$K2203&lt;&gt;"",$M2203&lt;&gt;"",$N2203&lt;&gt;"",$P2203&lt;&gt;"",$Q2203&lt;&gt;"",$S2203&lt;&gt;"",$T2203&lt;&gt;"",$V2203&lt;&gt;"",$W2203&lt;&gt;"")),"O item possui dados lançados, mas o total está zerado. Revise os valores informados.","")))))))))))))))</f>
        <v/>
      </c>
    </row>
    <row r="2204" spans="1:35" ht="14.25" customHeight="1" x14ac:dyDescent="0.25">
      <c r="A2204" s="57" t="str">
        <f t="shared" si="442"/>
        <v/>
      </c>
      <c r="B2204" s="58"/>
      <c r="C2204" s="58"/>
      <c r="D2204" s="58"/>
      <c r="E2204" s="58"/>
      <c r="F2204" s="58"/>
      <c r="G2204" s="269"/>
      <c r="H2204" s="59"/>
      <c r="I2204" s="273">
        <f t="shared" si="443"/>
        <v>0</v>
      </c>
      <c r="J2204" s="269"/>
      <c r="K2204" s="59"/>
      <c r="L2204" s="270">
        <f t="shared" si="444"/>
        <v>0</v>
      </c>
      <c r="M2204" s="269"/>
      <c r="N2204" s="59"/>
      <c r="O2204" s="270">
        <f t="shared" si="445"/>
        <v>0</v>
      </c>
      <c r="P2204" s="269"/>
      <c r="Q2204" s="59"/>
      <c r="R2204" s="271">
        <f t="shared" si="446"/>
        <v>0</v>
      </c>
      <c r="S2204" s="269"/>
      <c r="T2204" s="59"/>
      <c r="U2204" s="270">
        <f t="shared" si="447"/>
        <v>0</v>
      </c>
      <c r="V2204" s="269"/>
      <c r="W2204" s="59"/>
      <c r="X2204" s="270">
        <f t="shared" si="448"/>
        <v>0</v>
      </c>
      <c r="Y2204" s="270">
        <f t="shared" si="449"/>
        <v>0</v>
      </c>
      <c r="Z2204" s="58"/>
      <c r="AA2204" s="58"/>
      <c r="AB2204" s="60" t="str">
        <f t="shared" si="450"/>
        <v/>
      </c>
      <c r="AC2204" s="21" t="b">
        <f t="shared" si="451"/>
        <v>0</v>
      </c>
      <c r="AD2204" s="21" t="b">
        <f t="shared" si="452"/>
        <v>0</v>
      </c>
      <c r="AE2204" s="21" t="b">
        <f t="shared" si="453"/>
        <v>0</v>
      </c>
      <c r="AF2204" s="21" t="b">
        <f ca="1">OR(AND($AC2204,NOT($AD2204)),AND($AC2204,OR(AND($G2204="",$H2204&lt;&gt;""),AND($G2204&lt;&gt;"",$H2204=""),AND($J2204="",$K2204&lt;&gt;""),AND($J2204&lt;&gt;"",$K2204=""),AND($M2204="",$N2204&lt;&gt;""),AND($M2204&lt;&gt;"",$N2204=""),AND($P2204="",$Q2204&lt;&gt;""),AND($P2204&lt;&gt;"",$Q2204=""),AND($S2204="",$T2204&lt;&gt;""),AND($S2204&lt;&gt;"",$T2204=""),AND($V2204="",$W2204&lt;&gt;""),AND($V2204&lt;&gt;"",$W2204=""))),AND($C2204&lt;&gt;"",$E2204&lt;&gt;"",LEFT(TRIM($C2204),1)&lt;&gt;LEFT(TRIM($E2204),1)),IF(OR($E2204="",$F2204=""),FALSE(),IFERROR(COUNTIF(INDIRECT("UNITS_"&amp;SUBSTITUTE(LEFT($E2204,FIND(" ",$E2204&amp;" ")-1),".","_")),$F2204)=0,TRUE())),AND($B2204&lt;&gt;"",OR(ISNUMBER(SEARCH("outro",LOWER($B2204))),ISNUMBER(SEARCH("divers",LOWER($B2204))),ISNUMBER(SEARCH("etc",LOWER($B2204))))),OR(AND(ISNUMBER(SEARCH("comunic",LOWER($B2204))),LEFT($E2204,3)&lt;&gt;"4.4"),AND(ISNUMBER(SEARCH("monitor",LOWER($B2204))),NOT(OR(LEFT($E2204,3)="1.5",LEFT($E2204,3)="2.5")))),AND($B2204&lt;&gt;"",OR(LEFT($C2204,1)="1",LEFT($C2204,1)="2"),$D2204=""),AND($D2204&lt;&gt;"",NOT(OR(LEFT($C2204,1)="1",LEFT($C2204,1)="2"))),AND($D2204&lt;&gt;"",COUNTIF(' PROJETO'!$B$14:$B$16,$D2204)=0),IF($D2204="",FALSE(),IF(COUNTIF(' PROJETO'!$B$14:$B$16,$D2204)=0,FALSE(),IFERROR(INDEX(' PROJETO'!$C$14:$C$16,MATCH($D2204,' PROJETO'!$B$14:$B$16,0))&lt;&gt;"Sim",FALSE()))))</f>
        <v>0</v>
      </c>
      <c r="AG2204" s="21" t="b">
        <f>AND($AC2204,$Y2204&gt;'CONFG.  LISTAS'!$F$4,$Z2204="",$AA2204="")</f>
        <v>0</v>
      </c>
      <c r="AH2204" s="21" t="str">
        <f t="shared" si="454"/>
        <v/>
      </c>
      <c r="AI2204" s="43" t="str">
        <f ca="1">IF(NOT($AC2204),"",IF(OR($B2204="",$C2204="",$E2204="",$F2204=""),"Preencha descrição, categoria, tipo e unidade.",IF(AND($B2204&lt;&gt;"",OR(LEFT($C2204,1)="1",LEFT($C2204,1)="2"),$D2204=""),"Informe a prática de restauração para itens diretos.",IF(AND($D2204&lt;&gt;"",NOT(OR(LEFT($C2204,1)="1",LEFT($C2204,1)="2"))),"Custos indiretos não devem pertencer a uma prática específica.",IF(AND($D2204&lt;&gt;"",COUNTIF(' PROJETO'!$B$14:$B$16,$D2204)=0),"Prática de restauração inválida ou não cadastrada.",IF(IF($D2204="",FALSE(),IF(COUNTIF(' PROJETO'!$B$14:$B$16,$D2204)=0,FALSE(),IFERROR(INDEX(' PROJETO'!$C$14:$C$16,MATCH($D2204,' PROJETO'!$B$14:$B$16,0))&lt;&gt;"Sim",FALSE()))),"A prática informada no item não foi selecionada na aba Projeto.",IF(AND(MAX($I2204,$L2204,$O2204,$R2204,$U2204,$X2204)&gt;'CONFG.  LISTAS'!$F$4,NOT(OR($Z2204&lt;&gt;"",$AA2204&lt;&gt;""))),"Memorial de cálculo ou anexo obrigatório não informado para item acima do limite.",IF(OR(AND($G2204&lt;&gt;"",$H2204&lt;&gt;"",OR($G2204&lt;=0,$H2204&lt;=0)),AND($J2204&lt;&gt;"",$K2204&lt;&gt;"",OR($J2204&lt;=0,$K2204&lt;=0)),AND($M2204&lt;&gt;"",$N2204&lt;&gt;"",OR($M2204&lt;=0,$N2204&lt;=0)),AND($P2204&lt;&gt;"",$Q2204&lt;&gt;"",OR($P2204&lt;=0,$Q2204&lt;=0)),AND($S2204&lt;&gt;"",$T2204&lt;&gt;"",OR($S2204&lt;=0,$T2204&lt;=0)),AND($V2204&lt;&gt;"",$W2204&lt;&gt;"",OR($V2204&lt;=0,$W2204&lt;=0))),"Revise os valores informados: valor unitário e quantidade devem ser maiores que zero.",IF(OR(AND($G2204="",$H2204&lt;&gt;""),AND($G2204&lt;&gt;"",$H2204=""),AND($J2204="",$K2204&lt;&gt;""),AND($J2204&lt;&gt;"",$K2204=""),AND($M2204="",$N2204&lt;&gt;""),AND($M2204&lt;&gt;"",$N2204=""),AND($P2204="",$Q2204&lt;&gt;""),AND($P2204&lt;&gt;"",$Q2204=""),AND($S2204="",$T2204&lt;&gt;""),AND($S2204&lt;&gt;"",$T2204=""),AND($V2204="",$W2204&lt;&gt;""),AND($V2204&lt;&gt;"",$W2204="")),"Há ano preenchido parcialmente: "&amp;TRIM(IF(AND($G2204="",$H2204&lt;&gt;""),"Ano 1 (falta valor unitário); ","")&amp;IF(AND($G2204&lt;&gt;"",$H2204=""),"Ano 1 (falta quantidade); ","")&amp;IF(AND($J2204="",$K2204&lt;&gt;""),"Ano 2 (falta valor unitário); ","")&amp;IF(AND($J2204&lt;&gt;"",$K2204=""),"Ano 2 (falta quantidade); ","")&amp;IF(AND($M2204="",$N2204&lt;&gt;""),"Ano 3 (falta valor unitário); ","")&amp;IF(AND($M2204&lt;&gt;"",$N2204=""),"Ano 3 (falta quantidade); ","")&amp;IF(AND($P2204="",$Q2204&lt;&gt;""),"Ano 4 (falta valor unitário); ","")&amp;IF(AND($P2204&lt;&gt;"",$Q2204=""),"Ano 4 (falta quantidade); ","")&amp;IF(AND($S2204="",$T2204&lt;&gt;""),"Ano 5 (falta valor unitário); ","")&amp;IF(AND($S2204&lt;&gt;"",$T2204=""),"Ano 5 (falta quantidade); ","")&amp;IF(AND($V2204="",$W2204&lt;&gt;""),"Ano 6 (falta valor unitário); ","")&amp;IF(AND($V2204&lt;&gt;"",$W2204=""),"Ano 6 (falta quantidade); ","")), IF(NOT(OR(AND($G2204&lt;&gt;"",$H2204&lt;&gt;""),AND($J2204&lt;&gt;"",$K2204&lt;&gt;""),AND($M2204&lt;&gt;"",$N2204&lt;&gt;""),AND($P2204&lt;&gt;"",$Q2204&lt;&gt;""),AND($S2204&lt;&gt;"",$T2204&lt;&gt;""),AND($V2204&lt;&gt;"",$W2204&lt;&gt;""))),"Informe pelo menos um ano completo com valor unitário e quantidade.",IF(AND($C2204&lt;&gt;"",$E2204&lt;&gt;"",LEFT(TRIM($C2204),1)&lt;&gt;LEFT(TRIM($E2204),1)),"Categoria e tipo estão incompatíveis.",IF(IF(OR($E2204="",$F2204=""),FALSE(),IFERROR(COUNTIF(INDIRECT("UNITS_"&amp;SUBSTITUTE(LEFT($E2204,FIND(" ",$E2204&amp;" ")-1),".","_")),$F2204)=0,TRUE())),"Unidade incompatível com o tipo selecionado.",IF(OR(AND(ISNUMBER(SEARCH("comunic",LOWER($B2204))),LEFT($E2204,3)&lt;&gt;"4.4"),AND(ISNUMBER(SEARCH("monitor",LOWER($B2204))),NOT(OR(LEFT($E2204,3)="1.5",LEFT($E2204,3)="2.5")))),"Revise a classificação do item conforme as regras de preenchimento.",IF(AND($B2204&lt;&gt;"",OR(ISNUMBER(SEARCH("outro",LOWER($B2204))),ISNUMBER(SEARCH("divers",LOWER($B2204))),ISNUMBER(SEARCH("kit",LOWER($B2204))),ISNUMBER(SEARCH("ferrament",LOWER($B2204))),ISNUMBER(SEARCH("epi",LOWER($B2204)))),NOT(OR($Z2204&lt;&gt;"",$AA2204&lt;&gt;""))),"Descrição muito genérica: detalhe melhor o item e registre o racional no memorial ou em anexo.",IF(AND($Y2204=0,$B2204&lt;&gt;"",OR($G2204&lt;&gt;"",$H2204&lt;&gt;"",$J2204&lt;&gt;"",$K2204&lt;&gt;"",$M2204&lt;&gt;"",$N2204&lt;&gt;"",$P2204&lt;&gt;"",$Q2204&lt;&gt;"",$S2204&lt;&gt;"",$T2204&lt;&gt;"",$V2204&lt;&gt;"",$W2204&lt;&gt;"")),"O item possui dados lançados, mas o total está zerado. Revise os valores informados.","")))))))))))))))</f>
        <v/>
      </c>
    </row>
    <row r="2205" spans="1:35" ht="14.25" customHeight="1" x14ac:dyDescent="0.25">
      <c r="A2205" s="57" t="str">
        <f t="shared" si="442"/>
        <v/>
      </c>
      <c r="B2205" s="61"/>
      <c r="C2205" s="61"/>
      <c r="D2205" s="58"/>
      <c r="E2205" s="61"/>
      <c r="F2205" s="61"/>
      <c r="G2205" s="272"/>
      <c r="H2205" s="62"/>
      <c r="I2205" s="273">
        <f t="shared" si="443"/>
        <v>0</v>
      </c>
      <c r="J2205" s="272"/>
      <c r="K2205" s="62"/>
      <c r="L2205" s="270">
        <f t="shared" si="444"/>
        <v>0</v>
      </c>
      <c r="M2205" s="272"/>
      <c r="N2205" s="62"/>
      <c r="O2205" s="270">
        <f t="shared" si="445"/>
        <v>0</v>
      </c>
      <c r="P2205" s="272"/>
      <c r="Q2205" s="62"/>
      <c r="R2205" s="271">
        <f t="shared" si="446"/>
        <v>0</v>
      </c>
      <c r="S2205" s="272"/>
      <c r="T2205" s="62"/>
      <c r="U2205" s="270">
        <f t="shared" si="447"/>
        <v>0</v>
      </c>
      <c r="V2205" s="272"/>
      <c r="W2205" s="62"/>
      <c r="X2205" s="270">
        <f t="shared" si="448"/>
        <v>0</v>
      </c>
      <c r="Y2205" s="270">
        <f t="shared" si="449"/>
        <v>0</v>
      </c>
      <c r="Z2205" s="61"/>
      <c r="AA2205" s="61"/>
      <c r="AB2205" s="60" t="str">
        <f t="shared" si="450"/>
        <v/>
      </c>
      <c r="AC2205" s="21" t="b">
        <f t="shared" si="451"/>
        <v>0</v>
      </c>
      <c r="AD2205" s="21" t="b">
        <f t="shared" si="452"/>
        <v>0</v>
      </c>
      <c r="AE2205" s="21" t="b">
        <f t="shared" si="453"/>
        <v>0</v>
      </c>
      <c r="AF2205" s="21" t="b">
        <f ca="1">OR(AND($AC2205,NOT($AD2205)),AND($AC2205,OR(AND($G2205="",$H2205&lt;&gt;""),AND($G2205&lt;&gt;"",$H2205=""),AND($J2205="",$K2205&lt;&gt;""),AND($J2205&lt;&gt;"",$K2205=""),AND($M2205="",$N2205&lt;&gt;""),AND($M2205&lt;&gt;"",$N2205=""),AND($P2205="",$Q2205&lt;&gt;""),AND($P2205&lt;&gt;"",$Q2205=""),AND($S2205="",$T2205&lt;&gt;""),AND($S2205&lt;&gt;"",$T2205=""),AND($V2205="",$W2205&lt;&gt;""),AND($V2205&lt;&gt;"",$W2205=""))),AND($C2205&lt;&gt;"",$E2205&lt;&gt;"",LEFT(TRIM($C2205),1)&lt;&gt;LEFT(TRIM($E2205),1)),IF(OR($E2205="",$F2205=""),FALSE(),IFERROR(COUNTIF(INDIRECT("UNITS_"&amp;SUBSTITUTE(LEFT($E2205,FIND(" ",$E2205&amp;" ")-1),".","_")),$F2205)=0,TRUE())),AND($B2205&lt;&gt;"",OR(ISNUMBER(SEARCH("outro",LOWER($B2205))),ISNUMBER(SEARCH("divers",LOWER($B2205))),ISNUMBER(SEARCH("etc",LOWER($B2205))))),OR(AND(ISNUMBER(SEARCH("comunic",LOWER($B2205))),LEFT($E2205,3)&lt;&gt;"4.4"),AND(ISNUMBER(SEARCH("monitor",LOWER($B2205))),NOT(OR(LEFT($E2205,3)="1.5",LEFT($E2205,3)="2.5")))),AND($B2205&lt;&gt;"",OR(LEFT($C2205,1)="1",LEFT($C2205,1)="2"),$D2205=""),AND($D2205&lt;&gt;"",NOT(OR(LEFT($C2205,1)="1",LEFT($C2205,1)="2"))),AND($D2205&lt;&gt;"",COUNTIF(' PROJETO'!$B$14:$B$16,$D2205)=0),IF($D2205="",FALSE(),IF(COUNTIF(' PROJETO'!$B$14:$B$16,$D2205)=0,FALSE(),IFERROR(INDEX(' PROJETO'!$C$14:$C$16,MATCH($D2205,' PROJETO'!$B$14:$B$16,0))&lt;&gt;"Sim",FALSE()))))</f>
        <v>0</v>
      </c>
      <c r="AG2205" s="21" t="b">
        <f>AND($AC2205,$Y2205&gt;'CONFG.  LISTAS'!$F$4,$Z2205="",$AA2205="")</f>
        <v>0</v>
      </c>
      <c r="AH2205" s="21" t="str">
        <f t="shared" si="454"/>
        <v/>
      </c>
      <c r="AI2205" s="43" t="str">
        <f ca="1">IF(NOT($AC2205),"",IF(OR($B2205="",$C2205="",$E2205="",$F2205=""),"Preencha descrição, categoria, tipo e unidade.",IF(AND($B2205&lt;&gt;"",OR(LEFT($C2205,1)="1",LEFT($C2205,1)="2"),$D2205=""),"Informe a prática de restauração para itens diretos.",IF(AND($D2205&lt;&gt;"",NOT(OR(LEFT($C2205,1)="1",LEFT($C2205,1)="2"))),"Custos indiretos não devem pertencer a uma prática específica.",IF(AND($D2205&lt;&gt;"",COUNTIF(' PROJETO'!$B$14:$B$16,$D2205)=0),"Prática de restauração inválida ou não cadastrada.",IF(IF($D2205="",FALSE(),IF(COUNTIF(' PROJETO'!$B$14:$B$16,$D2205)=0,FALSE(),IFERROR(INDEX(' PROJETO'!$C$14:$C$16,MATCH($D2205,' PROJETO'!$B$14:$B$16,0))&lt;&gt;"Sim",FALSE()))),"A prática informada no item não foi selecionada na aba Projeto.",IF(AND(MAX($I2205,$L2205,$O2205,$R2205,$U2205,$X2205)&gt;'CONFG.  LISTAS'!$F$4,NOT(OR($Z2205&lt;&gt;"",$AA2205&lt;&gt;""))),"Memorial de cálculo ou anexo obrigatório não informado para item acima do limite.",IF(OR(AND($G2205&lt;&gt;"",$H2205&lt;&gt;"",OR($G2205&lt;=0,$H2205&lt;=0)),AND($J2205&lt;&gt;"",$K2205&lt;&gt;"",OR($J2205&lt;=0,$K2205&lt;=0)),AND($M2205&lt;&gt;"",$N2205&lt;&gt;"",OR($M2205&lt;=0,$N2205&lt;=0)),AND($P2205&lt;&gt;"",$Q2205&lt;&gt;"",OR($P2205&lt;=0,$Q2205&lt;=0)),AND($S2205&lt;&gt;"",$T2205&lt;&gt;"",OR($S2205&lt;=0,$T2205&lt;=0)),AND($V2205&lt;&gt;"",$W2205&lt;&gt;"",OR($V2205&lt;=0,$W2205&lt;=0))),"Revise os valores informados: valor unitário e quantidade devem ser maiores que zero.",IF(OR(AND($G2205="",$H2205&lt;&gt;""),AND($G2205&lt;&gt;"",$H2205=""),AND($J2205="",$K2205&lt;&gt;""),AND($J2205&lt;&gt;"",$K2205=""),AND($M2205="",$N2205&lt;&gt;""),AND($M2205&lt;&gt;"",$N2205=""),AND($P2205="",$Q2205&lt;&gt;""),AND($P2205&lt;&gt;"",$Q2205=""),AND($S2205="",$T2205&lt;&gt;""),AND($S2205&lt;&gt;"",$T2205=""),AND($V2205="",$W2205&lt;&gt;""),AND($V2205&lt;&gt;"",$W2205="")),"Há ano preenchido parcialmente: "&amp;TRIM(IF(AND($G2205="",$H2205&lt;&gt;""),"Ano 1 (falta valor unitário); ","")&amp;IF(AND($G2205&lt;&gt;"",$H2205=""),"Ano 1 (falta quantidade); ","")&amp;IF(AND($J2205="",$K2205&lt;&gt;""),"Ano 2 (falta valor unitário); ","")&amp;IF(AND($J2205&lt;&gt;"",$K2205=""),"Ano 2 (falta quantidade); ","")&amp;IF(AND($M2205="",$N2205&lt;&gt;""),"Ano 3 (falta valor unitário); ","")&amp;IF(AND($M2205&lt;&gt;"",$N2205=""),"Ano 3 (falta quantidade); ","")&amp;IF(AND($P2205="",$Q2205&lt;&gt;""),"Ano 4 (falta valor unitário); ","")&amp;IF(AND($P2205&lt;&gt;"",$Q2205=""),"Ano 4 (falta quantidade); ","")&amp;IF(AND($S2205="",$T2205&lt;&gt;""),"Ano 5 (falta valor unitário); ","")&amp;IF(AND($S2205&lt;&gt;"",$T2205=""),"Ano 5 (falta quantidade); ","")&amp;IF(AND($V2205="",$W2205&lt;&gt;""),"Ano 6 (falta valor unitário); ","")&amp;IF(AND($V2205&lt;&gt;"",$W2205=""),"Ano 6 (falta quantidade); ","")), IF(NOT(OR(AND($G2205&lt;&gt;"",$H2205&lt;&gt;""),AND($J2205&lt;&gt;"",$K2205&lt;&gt;""),AND($M2205&lt;&gt;"",$N2205&lt;&gt;""),AND($P2205&lt;&gt;"",$Q2205&lt;&gt;""),AND($S2205&lt;&gt;"",$T2205&lt;&gt;""),AND($V2205&lt;&gt;"",$W2205&lt;&gt;""))),"Informe pelo menos um ano completo com valor unitário e quantidade.",IF(AND($C2205&lt;&gt;"",$E2205&lt;&gt;"",LEFT(TRIM($C2205),1)&lt;&gt;LEFT(TRIM($E2205),1)),"Categoria e tipo estão incompatíveis.",IF(IF(OR($E2205="",$F2205=""),FALSE(),IFERROR(COUNTIF(INDIRECT("UNITS_"&amp;SUBSTITUTE(LEFT($E2205,FIND(" ",$E2205&amp;" ")-1),".","_")),$F2205)=0,TRUE())),"Unidade incompatível com o tipo selecionado.",IF(OR(AND(ISNUMBER(SEARCH("comunic",LOWER($B2205))),LEFT($E2205,3)&lt;&gt;"4.4"),AND(ISNUMBER(SEARCH("monitor",LOWER($B2205))),NOT(OR(LEFT($E2205,3)="1.5",LEFT($E2205,3)="2.5")))),"Revise a classificação do item conforme as regras de preenchimento.",IF(AND($B2205&lt;&gt;"",OR(ISNUMBER(SEARCH("outro",LOWER($B2205))),ISNUMBER(SEARCH("divers",LOWER($B2205))),ISNUMBER(SEARCH("kit",LOWER($B2205))),ISNUMBER(SEARCH("ferrament",LOWER($B2205))),ISNUMBER(SEARCH("epi",LOWER($B2205)))),NOT(OR($Z2205&lt;&gt;"",$AA2205&lt;&gt;""))),"Descrição muito genérica: detalhe melhor o item e registre o racional no memorial ou em anexo.",IF(AND($Y2205=0,$B2205&lt;&gt;"",OR($G2205&lt;&gt;"",$H2205&lt;&gt;"",$J2205&lt;&gt;"",$K2205&lt;&gt;"",$M2205&lt;&gt;"",$N2205&lt;&gt;"",$P2205&lt;&gt;"",$Q2205&lt;&gt;"",$S2205&lt;&gt;"",$T2205&lt;&gt;"",$V2205&lt;&gt;"",$W2205&lt;&gt;"")),"O item possui dados lançados, mas o total está zerado. Revise os valores informados.","")))))))))))))))</f>
        <v/>
      </c>
    </row>
    <row r="2206" spans="1:35" ht="14.25" customHeight="1" x14ac:dyDescent="0.25">
      <c r="A2206" s="57" t="str">
        <f t="shared" si="442"/>
        <v/>
      </c>
      <c r="B2206" s="58"/>
      <c r="C2206" s="58"/>
      <c r="D2206" s="58"/>
      <c r="E2206" s="58"/>
      <c r="F2206" s="58"/>
      <c r="G2206" s="269"/>
      <c r="H2206" s="59"/>
      <c r="I2206" s="273">
        <f t="shared" si="443"/>
        <v>0</v>
      </c>
      <c r="J2206" s="269"/>
      <c r="K2206" s="59"/>
      <c r="L2206" s="270">
        <f t="shared" si="444"/>
        <v>0</v>
      </c>
      <c r="M2206" s="269"/>
      <c r="N2206" s="59"/>
      <c r="O2206" s="270">
        <f t="shared" si="445"/>
        <v>0</v>
      </c>
      <c r="P2206" s="269"/>
      <c r="Q2206" s="59"/>
      <c r="R2206" s="271">
        <f t="shared" si="446"/>
        <v>0</v>
      </c>
      <c r="S2206" s="269"/>
      <c r="T2206" s="59"/>
      <c r="U2206" s="270">
        <f t="shared" si="447"/>
        <v>0</v>
      </c>
      <c r="V2206" s="269"/>
      <c r="W2206" s="59"/>
      <c r="X2206" s="270">
        <f t="shared" si="448"/>
        <v>0</v>
      </c>
      <c r="Y2206" s="270">
        <f t="shared" si="449"/>
        <v>0</v>
      </c>
      <c r="Z2206" s="58"/>
      <c r="AA2206" s="58"/>
      <c r="AB2206" s="60" t="str">
        <f t="shared" si="450"/>
        <v/>
      </c>
      <c r="AC2206" s="21" t="b">
        <f t="shared" si="451"/>
        <v>0</v>
      </c>
      <c r="AD2206" s="21" t="b">
        <f t="shared" si="452"/>
        <v>0</v>
      </c>
      <c r="AE2206" s="21" t="b">
        <f t="shared" si="453"/>
        <v>0</v>
      </c>
      <c r="AF2206" s="21" t="b">
        <f ca="1">OR(AND($AC2206,NOT($AD2206)),AND($AC2206,OR(AND($G2206="",$H2206&lt;&gt;""),AND($G2206&lt;&gt;"",$H2206=""),AND($J2206="",$K2206&lt;&gt;""),AND($J2206&lt;&gt;"",$K2206=""),AND($M2206="",$N2206&lt;&gt;""),AND($M2206&lt;&gt;"",$N2206=""),AND($P2206="",$Q2206&lt;&gt;""),AND($P2206&lt;&gt;"",$Q2206=""),AND($S2206="",$T2206&lt;&gt;""),AND($S2206&lt;&gt;"",$T2206=""),AND($V2206="",$W2206&lt;&gt;""),AND($V2206&lt;&gt;"",$W2206=""))),AND($C2206&lt;&gt;"",$E2206&lt;&gt;"",LEFT(TRIM($C2206),1)&lt;&gt;LEFT(TRIM($E2206),1)),IF(OR($E2206="",$F2206=""),FALSE(),IFERROR(COUNTIF(INDIRECT("UNITS_"&amp;SUBSTITUTE(LEFT($E2206,FIND(" ",$E2206&amp;" ")-1),".","_")),$F2206)=0,TRUE())),AND($B2206&lt;&gt;"",OR(ISNUMBER(SEARCH("outro",LOWER($B2206))),ISNUMBER(SEARCH("divers",LOWER($B2206))),ISNUMBER(SEARCH("etc",LOWER($B2206))))),OR(AND(ISNUMBER(SEARCH("comunic",LOWER($B2206))),LEFT($E2206,3)&lt;&gt;"4.4"),AND(ISNUMBER(SEARCH("monitor",LOWER($B2206))),NOT(OR(LEFT($E2206,3)="1.5",LEFT($E2206,3)="2.5")))),AND($B2206&lt;&gt;"",OR(LEFT($C2206,1)="1",LEFT($C2206,1)="2"),$D2206=""),AND($D2206&lt;&gt;"",NOT(OR(LEFT($C2206,1)="1",LEFT($C2206,1)="2"))),AND($D2206&lt;&gt;"",COUNTIF(' PROJETO'!$B$14:$B$16,$D2206)=0),IF($D2206="",FALSE(),IF(COUNTIF(' PROJETO'!$B$14:$B$16,$D2206)=0,FALSE(),IFERROR(INDEX(' PROJETO'!$C$14:$C$16,MATCH($D2206,' PROJETO'!$B$14:$B$16,0))&lt;&gt;"Sim",FALSE()))))</f>
        <v>0</v>
      </c>
      <c r="AG2206" s="21" t="b">
        <f>AND($AC2206,$Y2206&gt;'CONFG.  LISTAS'!$F$4,$Z2206="",$AA2206="")</f>
        <v>0</v>
      </c>
      <c r="AH2206" s="21" t="str">
        <f t="shared" si="454"/>
        <v/>
      </c>
      <c r="AI2206" s="43" t="str">
        <f ca="1">IF(NOT($AC2206),"",IF(OR($B2206="",$C2206="",$E2206="",$F2206=""),"Preencha descrição, categoria, tipo e unidade.",IF(AND($B2206&lt;&gt;"",OR(LEFT($C2206,1)="1",LEFT($C2206,1)="2"),$D2206=""),"Informe a prática de restauração para itens diretos.",IF(AND($D2206&lt;&gt;"",NOT(OR(LEFT($C2206,1)="1",LEFT($C2206,1)="2"))),"Custos indiretos não devem pertencer a uma prática específica.",IF(AND($D2206&lt;&gt;"",COUNTIF(' PROJETO'!$B$14:$B$16,$D2206)=0),"Prática de restauração inválida ou não cadastrada.",IF(IF($D2206="",FALSE(),IF(COUNTIF(' PROJETO'!$B$14:$B$16,$D2206)=0,FALSE(),IFERROR(INDEX(' PROJETO'!$C$14:$C$16,MATCH($D2206,' PROJETO'!$B$14:$B$16,0))&lt;&gt;"Sim",FALSE()))),"A prática informada no item não foi selecionada na aba Projeto.",IF(AND(MAX($I2206,$L2206,$O2206,$R2206,$U2206,$X2206)&gt;'CONFG.  LISTAS'!$F$4,NOT(OR($Z2206&lt;&gt;"",$AA2206&lt;&gt;""))),"Memorial de cálculo ou anexo obrigatório não informado para item acima do limite.",IF(OR(AND($G2206&lt;&gt;"",$H2206&lt;&gt;"",OR($G2206&lt;=0,$H2206&lt;=0)),AND($J2206&lt;&gt;"",$K2206&lt;&gt;"",OR($J2206&lt;=0,$K2206&lt;=0)),AND($M2206&lt;&gt;"",$N2206&lt;&gt;"",OR($M2206&lt;=0,$N2206&lt;=0)),AND($P2206&lt;&gt;"",$Q2206&lt;&gt;"",OR($P2206&lt;=0,$Q2206&lt;=0)),AND($S2206&lt;&gt;"",$T2206&lt;&gt;"",OR($S2206&lt;=0,$T2206&lt;=0)),AND($V2206&lt;&gt;"",$W2206&lt;&gt;"",OR($V2206&lt;=0,$W2206&lt;=0))),"Revise os valores informados: valor unitário e quantidade devem ser maiores que zero.",IF(OR(AND($G2206="",$H2206&lt;&gt;""),AND($G2206&lt;&gt;"",$H2206=""),AND($J2206="",$K2206&lt;&gt;""),AND($J2206&lt;&gt;"",$K2206=""),AND($M2206="",$N2206&lt;&gt;""),AND($M2206&lt;&gt;"",$N2206=""),AND($P2206="",$Q2206&lt;&gt;""),AND($P2206&lt;&gt;"",$Q2206=""),AND($S2206="",$T2206&lt;&gt;""),AND($S2206&lt;&gt;"",$T2206=""),AND($V2206="",$W2206&lt;&gt;""),AND($V2206&lt;&gt;"",$W2206="")),"Há ano preenchido parcialmente: "&amp;TRIM(IF(AND($G2206="",$H2206&lt;&gt;""),"Ano 1 (falta valor unitário); ","")&amp;IF(AND($G2206&lt;&gt;"",$H2206=""),"Ano 1 (falta quantidade); ","")&amp;IF(AND($J2206="",$K2206&lt;&gt;""),"Ano 2 (falta valor unitário); ","")&amp;IF(AND($J2206&lt;&gt;"",$K2206=""),"Ano 2 (falta quantidade); ","")&amp;IF(AND($M2206="",$N2206&lt;&gt;""),"Ano 3 (falta valor unitário); ","")&amp;IF(AND($M2206&lt;&gt;"",$N2206=""),"Ano 3 (falta quantidade); ","")&amp;IF(AND($P2206="",$Q2206&lt;&gt;""),"Ano 4 (falta valor unitário); ","")&amp;IF(AND($P2206&lt;&gt;"",$Q2206=""),"Ano 4 (falta quantidade); ","")&amp;IF(AND($S2206="",$T2206&lt;&gt;""),"Ano 5 (falta valor unitário); ","")&amp;IF(AND($S2206&lt;&gt;"",$T2206=""),"Ano 5 (falta quantidade); ","")&amp;IF(AND($V2206="",$W2206&lt;&gt;""),"Ano 6 (falta valor unitário); ","")&amp;IF(AND($V2206&lt;&gt;"",$W2206=""),"Ano 6 (falta quantidade); ","")), IF(NOT(OR(AND($G2206&lt;&gt;"",$H2206&lt;&gt;""),AND($J2206&lt;&gt;"",$K2206&lt;&gt;""),AND($M2206&lt;&gt;"",$N2206&lt;&gt;""),AND($P2206&lt;&gt;"",$Q2206&lt;&gt;""),AND($S2206&lt;&gt;"",$T2206&lt;&gt;""),AND($V2206&lt;&gt;"",$W2206&lt;&gt;""))),"Informe pelo menos um ano completo com valor unitário e quantidade.",IF(AND($C2206&lt;&gt;"",$E2206&lt;&gt;"",LEFT(TRIM($C2206),1)&lt;&gt;LEFT(TRIM($E2206),1)),"Categoria e tipo estão incompatíveis.",IF(IF(OR($E2206="",$F2206=""),FALSE(),IFERROR(COUNTIF(INDIRECT("UNITS_"&amp;SUBSTITUTE(LEFT($E2206,FIND(" ",$E2206&amp;" ")-1),".","_")),$F2206)=0,TRUE())),"Unidade incompatível com o tipo selecionado.",IF(OR(AND(ISNUMBER(SEARCH("comunic",LOWER($B2206))),LEFT($E2206,3)&lt;&gt;"4.4"),AND(ISNUMBER(SEARCH("monitor",LOWER($B2206))),NOT(OR(LEFT($E2206,3)="1.5",LEFT($E2206,3)="2.5")))),"Revise a classificação do item conforme as regras de preenchimento.",IF(AND($B2206&lt;&gt;"",OR(ISNUMBER(SEARCH("outro",LOWER($B2206))),ISNUMBER(SEARCH("divers",LOWER($B2206))),ISNUMBER(SEARCH("kit",LOWER($B2206))),ISNUMBER(SEARCH("ferrament",LOWER($B2206))),ISNUMBER(SEARCH("epi",LOWER($B2206)))),NOT(OR($Z2206&lt;&gt;"",$AA2206&lt;&gt;""))),"Descrição muito genérica: detalhe melhor o item e registre o racional no memorial ou em anexo.",IF(AND($Y2206=0,$B2206&lt;&gt;"",OR($G2206&lt;&gt;"",$H2206&lt;&gt;"",$J2206&lt;&gt;"",$K2206&lt;&gt;"",$M2206&lt;&gt;"",$N2206&lt;&gt;"",$P2206&lt;&gt;"",$Q2206&lt;&gt;"",$S2206&lt;&gt;"",$T2206&lt;&gt;"",$V2206&lt;&gt;"",$W2206&lt;&gt;"")),"O item possui dados lançados, mas o total está zerado. Revise os valores informados.","")))))))))))))))</f>
        <v/>
      </c>
    </row>
    <row r="2207" spans="1:35" ht="14.25" customHeight="1" x14ac:dyDescent="0.25">
      <c r="A2207" s="57" t="str">
        <f t="shared" si="442"/>
        <v/>
      </c>
      <c r="B2207" s="61"/>
      <c r="C2207" s="61"/>
      <c r="D2207" s="58"/>
      <c r="E2207" s="61"/>
      <c r="F2207" s="61"/>
      <c r="G2207" s="272"/>
      <c r="H2207" s="62"/>
      <c r="I2207" s="273">
        <f t="shared" si="443"/>
        <v>0</v>
      </c>
      <c r="J2207" s="272"/>
      <c r="K2207" s="62"/>
      <c r="L2207" s="270">
        <f t="shared" si="444"/>
        <v>0</v>
      </c>
      <c r="M2207" s="272"/>
      <c r="N2207" s="62"/>
      <c r="O2207" s="270">
        <f t="shared" si="445"/>
        <v>0</v>
      </c>
      <c r="P2207" s="272"/>
      <c r="Q2207" s="62"/>
      <c r="R2207" s="271">
        <f t="shared" si="446"/>
        <v>0</v>
      </c>
      <c r="S2207" s="272"/>
      <c r="T2207" s="62"/>
      <c r="U2207" s="270">
        <f t="shared" si="447"/>
        <v>0</v>
      </c>
      <c r="V2207" s="272"/>
      <c r="W2207" s="62"/>
      <c r="X2207" s="270">
        <f t="shared" si="448"/>
        <v>0</v>
      </c>
      <c r="Y2207" s="270">
        <f t="shared" si="449"/>
        <v>0</v>
      </c>
      <c r="Z2207" s="61"/>
      <c r="AA2207" s="61"/>
      <c r="AB2207" s="60" t="str">
        <f t="shared" si="450"/>
        <v/>
      </c>
      <c r="AC2207" s="21" t="b">
        <f t="shared" si="451"/>
        <v>0</v>
      </c>
      <c r="AD2207" s="21" t="b">
        <f t="shared" si="452"/>
        <v>0</v>
      </c>
      <c r="AE2207" s="21" t="b">
        <f t="shared" si="453"/>
        <v>0</v>
      </c>
      <c r="AF2207" s="21" t="b">
        <f ca="1">OR(AND($AC2207,NOT($AD2207)),AND($AC2207,OR(AND($G2207="",$H2207&lt;&gt;""),AND($G2207&lt;&gt;"",$H2207=""),AND($J2207="",$K2207&lt;&gt;""),AND($J2207&lt;&gt;"",$K2207=""),AND($M2207="",$N2207&lt;&gt;""),AND($M2207&lt;&gt;"",$N2207=""),AND($P2207="",$Q2207&lt;&gt;""),AND($P2207&lt;&gt;"",$Q2207=""),AND($S2207="",$T2207&lt;&gt;""),AND($S2207&lt;&gt;"",$T2207=""),AND($V2207="",$W2207&lt;&gt;""),AND($V2207&lt;&gt;"",$W2207=""))),AND($C2207&lt;&gt;"",$E2207&lt;&gt;"",LEFT(TRIM($C2207),1)&lt;&gt;LEFT(TRIM($E2207),1)),IF(OR($E2207="",$F2207=""),FALSE(),IFERROR(COUNTIF(INDIRECT("UNITS_"&amp;SUBSTITUTE(LEFT($E2207,FIND(" ",$E2207&amp;" ")-1),".","_")),$F2207)=0,TRUE())),AND($B2207&lt;&gt;"",OR(ISNUMBER(SEARCH("outro",LOWER($B2207))),ISNUMBER(SEARCH("divers",LOWER($B2207))),ISNUMBER(SEARCH("etc",LOWER($B2207))))),OR(AND(ISNUMBER(SEARCH("comunic",LOWER($B2207))),LEFT($E2207,3)&lt;&gt;"4.4"),AND(ISNUMBER(SEARCH("monitor",LOWER($B2207))),NOT(OR(LEFT($E2207,3)="1.5",LEFT($E2207,3)="2.5")))),AND($B2207&lt;&gt;"",OR(LEFT($C2207,1)="1",LEFT($C2207,1)="2"),$D2207=""),AND($D2207&lt;&gt;"",NOT(OR(LEFT($C2207,1)="1",LEFT($C2207,1)="2"))),AND($D2207&lt;&gt;"",COUNTIF(' PROJETO'!$B$14:$B$16,$D2207)=0),IF($D2207="",FALSE(),IF(COUNTIF(' PROJETO'!$B$14:$B$16,$D2207)=0,FALSE(),IFERROR(INDEX(' PROJETO'!$C$14:$C$16,MATCH($D2207,' PROJETO'!$B$14:$B$16,0))&lt;&gt;"Sim",FALSE()))))</f>
        <v>0</v>
      </c>
      <c r="AG2207" s="21" t="b">
        <f>AND($AC2207,$Y2207&gt;'CONFG.  LISTAS'!$F$4,$Z2207="",$AA2207="")</f>
        <v>0</v>
      </c>
      <c r="AH2207" s="21" t="str">
        <f t="shared" si="454"/>
        <v/>
      </c>
      <c r="AI2207" s="43" t="str">
        <f ca="1">IF(NOT($AC2207),"",IF(OR($B2207="",$C2207="",$E2207="",$F2207=""),"Preencha descrição, categoria, tipo e unidade.",IF(AND($B2207&lt;&gt;"",OR(LEFT($C2207,1)="1",LEFT($C2207,1)="2"),$D2207=""),"Informe a prática de restauração para itens diretos.",IF(AND($D2207&lt;&gt;"",NOT(OR(LEFT($C2207,1)="1",LEFT($C2207,1)="2"))),"Custos indiretos não devem pertencer a uma prática específica.",IF(AND($D2207&lt;&gt;"",COUNTIF(' PROJETO'!$B$14:$B$16,$D2207)=0),"Prática de restauração inválida ou não cadastrada.",IF(IF($D2207="",FALSE(),IF(COUNTIF(' PROJETO'!$B$14:$B$16,$D2207)=0,FALSE(),IFERROR(INDEX(' PROJETO'!$C$14:$C$16,MATCH($D2207,' PROJETO'!$B$14:$B$16,0))&lt;&gt;"Sim",FALSE()))),"A prática informada no item não foi selecionada na aba Projeto.",IF(AND(MAX($I2207,$L2207,$O2207,$R2207,$U2207,$X2207)&gt;'CONFG.  LISTAS'!$F$4,NOT(OR($Z2207&lt;&gt;"",$AA2207&lt;&gt;""))),"Memorial de cálculo ou anexo obrigatório não informado para item acima do limite.",IF(OR(AND($G2207&lt;&gt;"",$H2207&lt;&gt;"",OR($G2207&lt;=0,$H2207&lt;=0)),AND($J2207&lt;&gt;"",$K2207&lt;&gt;"",OR($J2207&lt;=0,$K2207&lt;=0)),AND($M2207&lt;&gt;"",$N2207&lt;&gt;"",OR($M2207&lt;=0,$N2207&lt;=0)),AND($P2207&lt;&gt;"",$Q2207&lt;&gt;"",OR($P2207&lt;=0,$Q2207&lt;=0)),AND($S2207&lt;&gt;"",$T2207&lt;&gt;"",OR($S2207&lt;=0,$T2207&lt;=0)),AND($V2207&lt;&gt;"",$W2207&lt;&gt;"",OR($V2207&lt;=0,$W2207&lt;=0))),"Revise os valores informados: valor unitário e quantidade devem ser maiores que zero.",IF(OR(AND($G2207="",$H2207&lt;&gt;""),AND($G2207&lt;&gt;"",$H2207=""),AND($J2207="",$K2207&lt;&gt;""),AND($J2207&lt;&gt;"",$K2207=""),AND($M2207="",$N2207&lt;&gt;""),AND($M2207&lt;&gt;"",$N2207=""),AND($P2207="",$Q2207&lt;&gt;""),AND($P2207&lt;&gt;"",$Q2207=""),AND($S2207="",$T2207&lt;&gt;""),AND($S2207&lt;&gt;"",$T2207=""),AND($V2207="",$W2207&lt;&gt;""),AND($V2207&lt;&gt;"",$W2207="")),"Há ano preenchido parcialmente: "&amp;TRIM(IF(AND($G2207="",$H2207&lt;&gt;""),"Ano 1 (falta valor unitário); ","")&amp;IF(AND($G2207&lt;&gt;"",$H2207=""),"Ano 1 (falta quantidade); ","")&amp;IF(AND($J2207="",$K2207&lt;&gt;""),"Ano 2 (falta valor unitário); ","")&amp;IF(AND($J2207&lt;&gt;"",$K2207=""),"Ano 2 (falta quantidade); ","")&amp;IF(AND($M2207="",$N2207&lt;&gt;""),"Ano 3 (falta valor unitário); ","")&amp;IF(AND($M2207&lt;&gt;"",$N2207=""),"Ano 3 (falta quantidade); ","")&amp;IF(AND($P2207="",$Q2207&lt;&gt;""),"Ano 4 (falta valor unitário); ","")&amp;IF(AND($P2207&lt;&gt;"",$Q2207=""),"Ano 4 (falta quantidade); ","")&amp;IF(AND($S2207="",$T2207&lt;&gt;""),"Ano 5 (falta valor unitário); ","")&amp;IF(AND($S2207&lt;&gt;"",$T2207=""),"Ano 5 (falta quantidade); ","")&amp;IF(AND($V2207="",$W2207&lt;&gt;""),"Ano 6 (falta valor unitário); ","")&amp;IF(AND($V2207&lt;&gt;"",$W2207=""),"Ano 6 (falta quantidade); ","")), IF(NOT(OR(AND($G2207&lt;&gt;"",$H2207&lt;&gt;""),AND($J2207&lt;&gt;"",$K2207&lt;&gt;""),AND($M2207&lt;&gt;"",$N2207&lt;&gt;""),AND($P2207&lt;&gt;"",$Q2207&lt;&gt;""),AND($S2207&lt;&gt;"",$T2207&lt;&gt;""),AND($V2207&lt;&gt;"",$W2207&lt;&gt;""))),"Informe pelo menos um ano completo com valor unitário e quantidade.",IF(AND($C2207&lt;&gt;"",$E2207&lt;&gt;"",LEFT(TRIM($C2207),1)&lt;&gt;LEFT(TRIM($E2207),1)),"Categoria e tipo estão incompatíveis.",IF(IF(OR($E2207="",$F2207=""),FALSE(),IFERROR(COUNTIF(INDIRECT("UNITS_"&amp;SUBSTITUTE(LEFT($E2207,FIND(" ",$E2207&amp;" ")-1),".","_")),$F2207)=0,TRUE())),"Unidade incompatível com o tipo selecionado.",IF(OR(AND(ISNUMBER(SEARCH("comunic",LOWER($B2207))),LEFT($E2207,3)&lt;&gt;"4.4"),AND(ISNUMBER(SEARCH("monitor",LOWER($B2207))),NOT(OR(LEFT($E2207,3)="1.5",LEFT($E2207,3)="2.5")))),"Revise a classificação do item conforme as regras de preenchimento.",IF(AND($B2207&lt;&gt;"",OR(ISNUMBER(SEARCH("outro",LOWER($B2207))),ISNUMBER(SEARCH("divers",LOWER($B2207))),ISNUMBER(SEARCH("kit",LOWER($B2207))),ISNUMBER(SEARCH("ferrament",LOWER($B2207))),ISNUMBER(SEARCH("epi",LOWER($B2207)))),NOT(OR($Z2207&lt;&gt;"",$AA2207&lt;&gt;""))),"Descrição muito genérica: detalhe melhor o item e registre o racional no memorial ou em anexo.",IF(AND($Y2207=0,$B2207&lt;&gt;"",OR($G2207&lt;&gt;"",$H2207&lt;&gt;"",$J2207&lt;&gt;"",$K2207&lt;&gt;"",$M2207&lt;&gt;"",$N2207&lt;&gt;"",$P2207&lt;&gt;"",$Q2207&lt;&gt;"",$S2207&lt;&gt;"",$T2207&lt;&gt;"",$V2207&lt;&gt;"",$W2207&lt;&gt;"")),"O item possui dados lançados, mas o total está zerado. Revise os valores informados.","")))))))))))))))</f>
        <v/>
      </c>
    </row>
    <row r="2208" spans="1:35" ht="14.25" customHeight="1" x14ac:dyDescent="0.25">
      <c r="A2208" s="57" t="str">
        <f t="shared" si="442"/>
        <v/>
      </c>
      <c r="B2208" s="58"/>
      <c r="C2208" s="58"/>
      <c r="D2208" s="58"/>
      <c r="E2208" s="58"/>
      <c r="F2208" s="58"/>
      <c r="G2208" s="269"/>
      <c r="H2208" s="59"/>
      <c r="I2208" s="273">
        <f t="shared" si="443"/>
        <v>0</v>
      </c>
      <c r="J2208" s="269"/>
      <c r="K2208" s="59"/>
      <c r="L2208" s="270">
        <f t="shared" si="444"/>
        <v>0</v>
      </c>
      <c r="M2208" s="269"/>
      <c r="N2208" s="59"/>
      <c r="O2208" s="270">
        <f t="shared" si="445"/>
        <v>0</v>
      </c>
      <c r="P2208" s="269"/>
      <c r="Q2208" s="59"/>
      <c r="R2208" s="271">
        <f t="shared" si="446"/>
        <v>0</v>
      </c>
      <c r="S2208" s="269"/>
      <c r="T2208" s="59"/>
      <c r="U2208" s="270">
        <f t="shared" si="447"/>
        <v>0</v>
      </c>
      <c r="V2208" s="269"/>
      <c r="W2208" s="59"/>
      <c r="X2208" s="270">
        <f t="shared" si="448"/>
        <v>0</v>
      </c>
      <c r="Y2208" s="270">
        <f t="shared" si="449"/>
        <v>0</v>
      </c>
      <c r="Z2208" s="58"/>
      <c r="AA2208" s="58"/>
      <c r="AB2208" s="60" t="str">
        <f t="shared" si="450"/>
        <v/>
      </c>
      <c r="AC2208" s="21" t="b">
        <f t="shared" si="451"/>
        <v>0</v>
      </c>
      <c r="AD2208" s="21" t="b">
        <f t="shared" si="452"/>
        <v>0</v>
      </c>
      <c r="AE2208" s="21" t="b">
        <f t="shared" si="453"/>
        <v>0</v>
      </c>
      <c r="AF2208" s="21" t="b">
        <f ca="1">OR(AND($AC2208,NOT($AD2208)),AND($AC2208,OR(AND($G2208="",$H2208&lt;&gt;""),AND($G2208&lt;&gt;"",$H2208=""),AND($J2208="",$K2208&lt;&gt;""),AND($J2208&lt;&gt;"",$K2208=""),AND($M2208="",$N2208&lt;&gt;""),AND($M2208&lt;&gt;"",$N2208=""),AND($P2208="",$Q2208&lt;&gt;""),AND($P2208&lt;&gt;"",$Q2208=""),AND($S2208="",$T2208&lt;&gt;""),AND($S2208&lt;&gt;"",$T2208=""),AND($V2208="",$W2208&lt;&gt;""),AND($V2208&lt;&gt;"",$W2208=""))),AND($C2208&lt;&gt;"",$E2208&lt;&gt;"",LEFT(TRIM($C2208),1)&lt;&gt;LEFT(TRIM($E2208),1)),IF(OR($E2208="",$F2208=""),FALSE(),IFERROR(COUNTIF(INDIRECT("UNITS_"&amp;SUBSTITUTE(LEFT($E2208,FIND(" ",$E2208&amp;" ")-1),".","_")),$F2208)=0,TRUE())),AND($B2208&lt;&gt;"",OR(ISNUMBER(SEARCH("outro",LOWER($B2208))),ISNUMBER(SEARCH("divers",LOWER($B2208))),ISNUMBER(SEARCH("etc",LOWER($B2208))))),OR(AND(ISNUMBER(SEARCH("comunic",LOWER($B2208))),LEFT($E2208,3)&lt;&gt;"4.4"),AND(ISNUMBER(SEARCH("monitor",LOWER($B2208))),NOT(OR(LEFT($E2208,3)="1.5",LEFT($E2208,3)="2.5")))),AND($B2208&lt;&gt;"",OR(LEFT($C2208,1)="1",LEFT($C2208,1)="2"),$D2208=""),AND($D2208&lt;&gt;"",NOT(OR(LEFT($C2208,1)="1",LEFT($C2208,1)="2"))),AND($D2208&lt;&gt;"",COUNTIF(' PROJETO'!$B$14:$B$16,$D2208)=0),IF($D2208="",FALSE(),IF(COUNTIF(' PROJETO'!$B$14:$B$16,$D2208)=0,FALSE(),IFERROR(INDEX(' PROJETO'!$C$14:$C$16,MATCH($D2208,' PROJETO'!$B$14:$B$16,0))&lt;&gt;"Sim",FALSE()))))</f>
        <v>0</v>
      </c>
      <c r="AG2208" s="21" t="b">
        <f>AND($AC2208,$Y2208&gt;'CONFG.  LISTAS'!$F$4,$Z2208="",$AA2208="")</f>
        <v>0</v>
      </c>
      <c r="AH2208" s="21" t="str">
        <f t="shared" si="454"/>
        <v/>
      </c>
      <c r="AI2208" s="43" t="str">
        <f ca="1">IF(NOT($AC2208),"",IF(OR($B2208="",$C2208="",$E2208="",$F2208=""),"Preencha descrição, categoria, tipo e unidade.",IF(AND($B2208&lt;&gt;"",OR(LEFT($C2208,1)="1",LEFT($C2208,1)="2"),$D2208=""),"Informe a prática de restauração para itens diretos.",IF(AND($D2208&lt;&gt;"",NOT(OR(LEFT($C2208,1)="1",LEFT($C2208,1)="2"))),"Custos indiretos não devem pertencer a uma prática específica.",IF(AND($D2208&lt;&gt;"",COUNTIF(' PROJETO'!$B$14:$B$16,$D2208)=0),"Prática de restauração inválida ou não cadastrada.",IF(IF($D2208="",FALSE(),IF(COUNTIF(' PROJETO'!$B$14:$B$16,$D2208)=0,FALSE(),IFERROR(INDEX(' PROJETO'!$C$14:$C$16,MATCH($D2208,' PROJETO'!$B$14:$B$16,0))&lt;&gt;"Sim",FALSE()))),"A prática informada no item não foi selecionada na aba Projeto.",IF(AND(MAX($I2208,$L2208,$O2208,$R2208,$U2208,$X2208)&gt;'CONFG.  LISTAS'!$F$4,NOT(OR($Z2208&lt;&gt;"",$AA2208&lt;&gt;""))),"Memorial de cálculo ou anexo obrigatório não informado para item acima do limite.",IF(OR(AND($G2208&lt;&gt;"",$H2208&lt;&gt;"",OR($G2208&lt;=0,$H2208&lt;=0)),AND($J2208&lt;&gt;"",$K2208&lt;&gt;"",OR($J2208&lt;=0,$K2208&lt;=0)),AND($M2208&lt;&gt;"",$N2208&lt;&gt;"",OR($M2208&lt;=0,$N2208&lt;=0)),AND($P2208&lt;&gt;"",$Q2208&lt;&gt;"",OR($P2208&lt;=0,$Q2208&lt;=0)),AND($S2208&lt;&gt;"",$T2208&lt;&gt;"",OR($S2208&lt;=0,$T2208&lt;=0)),AND($V2208&lt;&gt;"",$W2208&lt;&gt;"",OR($V2208&lt;=0,$W2208&lt;=0))),"Revise os valores informados: valor unitário e quantidade devem ser maiores que zero.",IF(OR(AND($G2208="",$H2208&lt;&gt;""),AND($G2208&lt;&gt;"",$H2208=""),AND($J2208="",$K2208&lt;&gt;""),AND($J2208&lt;&gt;"",$K2208=""),AND($M2208="",$N2208&lt;&gt;""),AND($M2208&lt;&gt;"",$N2208=""),AND($P2208="",$Q2208&lt;&gt;""),AND($P2208&lt;&gt;"",$Q2208=""),AND($S2208="",$T2208&lt;&gt;""),AND($S2208&lt;&gt;"",$T2208=""),AND($V2208="",$W2208&lt;&gt;""),AND($V2208&lt;&gt;"",$W2208="")),"Há ano preenchido parcialmente: "&amp;TRIM(IF(AND($G2208="",$H2208&lt;&gt;""),"Ano 1 (falta valor unitário); ","")&amp;IF(AND($G2208&lt;&gt;"",$H2208=""),"Ano 1 (falta quantidade); ","")&amp;IF(AND($J2208="",$K2208&lt;&gt;""),"Ano 2 (falta valor unitário); ","")&amp;IF(AND($J2208&lt;&gt;"",$K2208=""),"Ano 2 (falta quantidade); ","")&amp;IF(AND($M2208="",$N2208&lt;&gt;""),"Ano 3 (falta valor unitário); ","")&amp;IF(AND($M2208&lt;&gt;"",$N2208=""),"Ano 3 (falta quantidade); ","")&amp;IF(AND($P2208="",$Q2208&lt;&gt;""),"Ano 4 (falta valor unitário); ","")&amp;IF(AND($P2208&lt;&gt;"",$Q2208=""),"Ano 4 (falta quantidade); ","")&amp;IF(AND($S2208="",$T2208&lt;&gt;""),"Ano 5 (falta valor unitário); ","")&amp;IF(AND($S2208&lt;&gt;"",$T2208=""),"Ano 5 (falta quantidade); ","")&amp;IF(AND($V2208="",$W2208&lt;&gt;""),"Ano 6 (falta valor unitário); ","")&amp;IF(AND($V2208&lt;&gt;"",$W2208=""),"Ano 6 (falta quantidade); ","")), IF(NOT(OR(AND($G2208&lt;&gt;"",$H2208&lt;&gt;""),AND($J2208&lt;&gt;"",$K2208&lt;&gt;""),AND($M2208&lt;&gt;"",$N2208&lt;&gt;""),AND($P2208&lt;&gt;"",$Q2208&lt;&gt;""),AND($S2208&lt;&gt;"",$T2208&lt;&gt;""),AND($V2208&lt;&gt;"",$W2208&lt;&gt;""))),"Informe pelo menos um ano completo com valor unitário e quantidade.",IF(AND($C2208&lt;&gt;"",$E2208&lt;&gt;"",LEFT(TRIM($C2208),1)&lt;&gt;LEFT(TRIM($E2208),1)),"Categoria e tipo estão incompatíveis.",IF(IF(OR($E2208="",$F2208=""),FALSE(),IFERROR(COUNTIF(INDIRECT("UNITS_"&amp;SUBSTITUTE(LEFT($E2208,FIND(" ",$E2208&amp;" ")-1),".","_")),$F2208)=0,TRUE())),"Unidade incompatível com o tipo selecionado.",IF(OR(AND(ISNUMBER(SEARCH("comunic",LOWER($B2208))),LEFT($E2208,3)&lt;&gt;"4.4"),AND(ISNUMBER(SEARCH("monitor",LOWER($B2208))),NOT(OR(LEFT($E2208,3)="1.5",LEFT($E2208,3)="2.5")))),"Revise a classificação do item conforme as regras de preenchimento.",IF(AND($B2208&lt;&gt;"",OR(ISNUMBER(SEARCH("outro",LOWER($B2208))),ISNUMBER(SEARCH("divers",LOWER($B2208))),ISNUMBER(SEARCH("kit",LOWER($B2208))),ISNUMBER(SEARCH("ferrament",LOWER($B2208))),ISNUMBER(SEARCH("epi",LOWER($B2208)))),NOT(OR($Z2208&lt;&gt;"",$AA2208&lt;&gt;""))),"Descrição muito genérica: detalhe melhor o item e registre o racional no memorial ou em anexo.",IF(AND($Y2208=0,$B2208&lt;&gt;"",OR($G2208&lt;&gt;"",$H2208&lt;&gt;"",$J2208&lt;&gt;"",$K2208&lt;&gt;"",$M2208&lt;&gt;"",$N2208&lt;&gt;"",$P2208&lt;&gt;"",$Q2208&lt;&gt;"",$S2208&lt;&gt;"",$T2208&lt;&gt;"",$V2208&lt;&gt;"",$W2208&lt;&gt;"")),"O item possui dados lançados, mas o total está zerado. Revise os valores informados.","")))))))))))))))</f>
        <v/>
      </c>
    </row>
    <row r="2209" spans="1:35" ht="14.25" customHeight="1" x14ac:dyDescent="0.25">
      <c r="A2209" s="57" t="str">
        <f t="shared" si="442"/>
        <v/>
      </c>
      <c r="B2209" s="61"/>
      <c r="C2209" s="61"/>
      <c r="D2209" s="58"/>
      <c r="E2209" s="61"/>
      <c r="F2209" s="61"/>
      <c r="G2209" s="272"/>
      <c r="H2209" s="62"/>
      <c r="I2209" s="273">
        <f t="shared" si="443"/>
        <v>0</v>
      </c>
      <c r="J2209" s="272"/>
      <c r="K2209" s="62"/>
      <c r="L2209" s="270">
        <f t="shared" si="444"/>
        <v>0</v>
      </c>
      <c r="M2209" s="272"/>
      <c r="N2209" s="62"/>
      <c r="O2209" s="270">
        <f t="shared" si="445"/>
        <v>0</v>
      </c>
      <c r="P2209" s="272"/>
      <c r="Q2209" s="62"/>
      <c r="R2209" s="271">
        <f t="shared" si="446"/>
        <v>0</v>
      </c>
      <c r="S2209" s="272"/>
      <c r="T2209" s="62"/>
      <c r="U2209" s="270">
        <f t="shared" si="447"/>
        <v>0</v>
      </c>
      <c r="V2209" s="272"/>
      <c r="W2209" s="62"/>
      <c r="X2209" s="270">
        <f t="shared" si="448"/>
        <v>0</v>
      </c>
      <c r="Y2209" s="270">
        <f t="shared" si="449"/>
        <v>0</v>
      </c>
      <c r="Z2209" s="61"/>
      <c r="AA2209" s="61"/>
      <c r="AB2209" s="60" t="str">
        <f t="shared" si="450"/>
        <v/>
      </c>
      <c r="AC2209" s="21" t="b">
        <f t="shared" si="451"/>
        <v>0</v>
      </c>
      <c r="AD2209" s="21" t="b">
        <f t="shared" si="452"/>
        <v>0</v>
      </c>
      <c r="AE2209" s="21" t="b">
        <f t="shared" si="453"/>
        <v>0</v>
      </c>
      <c r="AF2209" s="21" t="b">
        <f ca="1">OR(AND($AC2209,NOT($AD2209)),AND($AC2209,OR(AND($G2209="",$H2209&lt;&gt;""),AND($G2209&lt;&gt;"",$H2209=""),AND($J2209="",$K2209&lt;&gt;""),AND($J2209&lt;&gt;"",$K2209=""),AND($M2209="",$N2209&lt;&gt;""),AND($M2209&lt;&gt;"",$N2209=""),AND($P2209="",$Q2209&lt;&gt;""),AND($P2209&lt;&gt;"",$Q2209=""),AND($S2209="",$T2209&lt;&gt;""),AND($S2209&lt;&gt;"",$T2209=""),AND($V2209="",$W2209&lt;&gt;""),AND($V2209&lt;&gt;"",$W2209=""))),AND($C2209&lt;&gt;"",$E2209&lt;&gt;"",LEFT(TRIM($C2209),1)&lt;&gt;LEFT(TRIM($E2209),1)),IF(OR($E2209="",$F2209=""),FALSE(),IFERROR(COUNTIF(INDIRECT("UNITS_"&amp;SUBSTITUTE(LEFT($E2209,FIND(" ",$E2209&amp;" ")-1),".","_")),$F2209)=0,TRUE())),AND($B2209&lt;&gt;"",OR(ISNUMBER(SEARCH("outro",LOWER($B2209))),ISNUMBER(SEARCH("divers",LOWER($B2209))),ISNUMBER(SEARCH("etc",LOWER($B2209))))),OR(AND(ISNUMBER(SEARCH("comunic",LOWER($B2209))),LEFT($E2209,3)&lt;&gt;"4.4"),AND(ISNUMBER(SEARCH("monitor",LOWER($B2209))),NOT(OR(LEFT($E2209,3)="1.5",LEFT($E2209,3)="2.5")))),AND($B2209&lt;&gt;"",OR(LEFT($C2209,1)="1",LEFT($C2209,1)="2"),$D2209=""),AND($D2209&lt;&gt;"",NOT(OR(LEFT($C2209,1)="1",LEFT($C2209,1)="2"))),AND($D2209&lt;&gt;"",COUNTIF(' PROJETO'!$B$14:$B$16,$D2209)=0),IF($D2209="",FALSE(),IF(COUNTIF(' PROJETO'!$B$14:$B$16,$D2209)=0,FALSE(),IFERROR(INDEX(' PROJETO'!$C$14:$C$16,MATCH($D2209,' PROJETO'!$B$14:$B$16,0))&lt;&gt;"Sim",FALSE()))))</f>
        <v>0</v>
      </c>
      <c r="AG2209" s="21" t="b">
        <f>AND($AC2209,$Y2209&gt;'CONFG.  LISTAS'!$F$4,$Z2209="",$AA2209="")</f>
        <v>0</v>
      </c>
      <c r="AH2209" s="21" t="str">
        <f t="shared" si="454"/>
        <v/>
      </c>
      <c r="AI2209" s="43" t="str">
        <f ca="1">IF(NOT($AC2209),"",IF(OR($B2209="",$C2209="",$E2209="",$F2209=""),"Preencha descrição, categoria, tipo e unidade.",IF(AND($B2209&lt;&gt;"",OR(LEFT($C2209,1)="1",LEFT($C2209,1)="2"),$D2209=""),"Informe a prática de restauração para itens diretos.",IF(AND($D2209&lt;&gt;"",NOT(OR(LEFT($C2209,1)="1",LEFT($C2209,1)="2"))),"Custos indiretos não devem pertencer a uma prática específica.",IF(AND($D2209&lt;&gt;"",COUNTIF(' PROJETO'!$B$14:$B$16,$D2209)=0),"Prática de restauração inválida ou não cadastrada.",IF(IF($D2209="",FALSE(),IF(COUNTIF(' PROJETO'!$B$14:$B$16,$D2209)=0,FALSE(),IFERROR(INDEX(' PROJETO'!$C$14:$C$16,MATCH($D2209,' PROJETO'!$B$14:$B$16,0))&lt;&gt;"Sim",FALSE()))),"A prática informada no item não foi selecionada na aba Projeto.",IF(AND(MAX($I2209,$L2209,$O2209,$R2209,$U2209,$X2209)&gt;'CONFG.  LISTAS'!$F$4,NOT(OR($Z2209&lt;&gt;"",$AA2209&lt;&gt;""))),"Memorial de cálculo ou anexo obrigatório não informado para item acima do limite.",IF(OR(AND($G2209&lt;&gt;"",$H2209&lt;&gt;"",OR($G2209&lt;=0,$H2209&lt;=0)),AND($J2209&lt;&gt;"",$K2209&lt;&gt;"",OR($J2209&lt;=0,$K2209&lt;=0)),AND($M2209&lt;&gt;"",$N2209&lt;&gt;"",OR($M2209&lt;=0,$N2209&lt;=0)),AND($P2209&lt;&gt;"",$Q2209&lt;&gt;"",OR($P2209&lt;=0,$Q2209&lt;=0)),AND($S2209&lt;&gt;"",$T2209&lt;&gt;"",OR($S2209&lt;=0,$T2209&lt;=0)),AND($V2209&lt;&gt;"",$W2209&lt;&gt;"",OR($V2209&lt;=0,$W2209&lt;=0))),"Revise os valores informados: valor unitário e quantidade devem ser maiores que zero.",IF(OR(AND($G2209="",$H2209&lt;&gt;""),AND($G2209&lt;&gt;"",$H2209=""),AND($J2209="",$K2209&lt;&gt;""),AND($J2209&lt;&gt;"",$K2209=""),AND($M2209="",$N2209&lt;&gt;""),AND($M2209&lt;&gt;"",$N2209=""),AND($P2209="",$Q2209&lt;&gt;""),AND($P2209&lt;&gt;"",$Q2209=""),AND($S2209="",$T2209&lt;&gt;""),AND($S2209&lt;&gt;"",$T2209=""),AND($V2209="",$W2209&lt;&gt;""),AND($V2209&lt;&gt;"",$W2209="")),"Há ano preenchido parcialmente: "&amp;TRIM(IF(AND($G2209="",$H2209&lt;&gt;""),"Ano 1 (falta valor unitário); ","")&amp;IF(AND($G2209&lt;&gt;"",$H2209=""),"Ano 1 (falta quantidade); ","")&amp;IF(AND($J2209="",$K2209&lt;&gt;""),"Ano 2 (falta valor unitário); ","")&amp;IF(AND($J2209&lt;&gt;"",$K2209=""),"Ano 2 (falta quantidade); ","")&amp;IF(AND($M2209="",$N2209&lt;&gt;""),"Ano 3 (falta valor unitário); ","")&amp;IF(AND($M2209&lt;&gt;"",$N2209=""),"Ano 3 (falta quantidade); ","")&amp;IF(AND($P2209="",$Q2209&lt;&gt;""),"Ano 4 (falta valor unitário); ","")&amp;IF(AND($P2209&lt;&gt;"",$Q2209=""),"Ano 4 (falta quantidade); ","")&amp;IF(AND($S2209="",$T2209&lt;&gt;""),"Ano 5 (falta valor unitário); ","")&amp;IF(AND($S2209&lt;&gt;"",$T2209=""),"Ano 5 (falta quantidade); ","")&amp;IF(AND($V2209="",$W2209&lt;&gt;""),"Ano 6 (falta valor unitário); ","")&amp;IF(AND($V2209&lt;&gt;"",$W2209=""),"Ano 6 (falta quantidade); ","")), IF(NOT(OR(AND($G2209&lt;&gt;"",$H2209&lt;&gt;""),AND($J2209&lt;&gt;"",$K2209&lt;&gt;""),AND($M2209&lt;&gt;"",$N2209&lt;&gt;""),AND($P2209&lt;&gt;"",$Q2209&lt;&gt;""),AND($S2209&lt;&gt;"",$T2209&lt;&gt;""),AND($V2209&lt;&gt;"",$W2209&lt;&gt;""))),"Informe pelo menos um ano completo com valor unitário e quantidade.",IF(AND($C2209&lt;&gt;"",$E2209&lt;&gt;"",LEFT(TRIM($C2209),1)&lt;&gt;LEFT(TRIM($E2209),1)),"Categoria e tipo estão incompatíveis.",IF(IF(OR($E2209="",$F2209=""),FALSE(),IFERROR(COUNTIF(INDIRECT("UNITS_"&amp;SUBSTITUTE(LEFT($E2209,FIND(" ",$E2209&amp;" ")-1),".","_")),$F2209)=0,TRUE())),"Unidade incompatível com o tipo selecionado.",IF(OR(AND(ISNUMBER(SEARCH("comunic",LOWER($B2209))),LEFT($E2209,3)&lt;&gt;"4.4"),AND(ISNUMBER(SEARCH("monitor",LOWER($B2209))),NOT(OR(LEFT($E2209,3)="1.5",LEFT($E2209,3)="2.5")))),"Revise a classificação do item conforme as regras de preenchimento.",IF(AND($B2209&lt;&gt;"",OR(ISNUMBER(SEARCH("outro",LOWER($B2209))),ISNUMBER(SEARCH("divers",LOWER($B2209))),ISNUMBER(SEARCH("kit",LOWER($B2209))),ISNUMBER(SEARCH("ferrament",LOWER($B2209))),ISNUMBER(SEARCH("epi",LOWER($B2209)))),NOT(OR($Z2209&lt;&gt;"",$AA2209&lt;&gt;""))),"Descrição muito genérica: detalhe melhor o item e registre o racional no memorial ou em anexo.",IF(AND($Y2209=0,$B2209&lt;&gt;"",OR($G2209&lt;&gt;"",$H2209&lt;&gt;"",$J2209&lt;&gt;"",$K2209&lt;&gt;"",$M2209&lt;&gt;"",$N2209&lt;&gt;"",$P2209&lt;&gt;"",$Q2209&lt;&gt;"",$S2209&lt;&gt;"",$T2209&lt;&gt;"",$V2209&lt;&gt;"",$W2209&lt;&gt;"")),"O item possui dados lançados, mas o total está zerado. Revise os valores informados.","")))))))))))))))</f>
        <v/>
      </c>
    </row>
    <row r="2210" spans="1:35" ht="14.25" customHeight="1" x14ac:dyDescent="0.25">
      <c r="A2210" s="57" t="str">
        <f t="shared" si="442"/>
        <v/>
      </c>
      <c r="B2210" s="58"/>
      <c r="C2210" s="58"/>
      <c r="D2210" s="58"/>
      <c r="E2210" s="58"/>
      <c r="F2210" s="58"/>
      <c r="G2210" s="269"/>
      <c r="H2210" s="59"/>
      <c r="I2210" s="273">
        <f t="shared" si="443"/>
        <v>0</v>
      </c>
      <c r="J2210" s="269"/>
      <c r="K2210" s="59"/>
      <c r="L2210" s="270">
        <f t="shared" si="444"/>
        <v>0</v>
      </c>
      <c r="M2210" s="269"/>
      <c r="N2210" s="59"/>
      <c r="O2210" s="270">
        <f t="shared" si="445"/>
        <v>0</v>
      </c>
      <c r="P2210" s="269"/>
      <c r="Q2210" s="59"/>
      <c r="R2210" s="271">
        <f t="shared" si="446"/>
        <v>0</v>
      </c>
      <c r="S2210" s="269"/>
      <c r="T2210" s="59"/>
      <c r="U2210" s="270">
        <f t="shared" si="447"/>
        <v>0</v>
      </c>
      <c r="V2210" s="269"/>
      <c r="W2210" s="59"/>
      <c r="X2210" s="270">
        <f t="shared" si="448"/>
        <v>0</v>
      </c>
      <c r="Y2210" s="270">
        <f t="shared" si="449"/>
        <v>0</v>
      </c>
      <c r="Z2210" s="58"/>
      <c r="AA2210" s="58"/>
      <c r="AB2210" s="60" t="str">
        <f t="shared" si="450"/>
        <v/>
      </c>
      <c r="AC2210" s="21" t="b">
        <f t="shared" si="451"/>
        <v>0</v>
      </c>
      <c r="AD2210" s="21" t="b">
        <f t="shared" si="452"/>
        <v>0</v>
      </c>
      <c r="AE2210" s="21" t="b">
        <f t="shared" si="453"/>
        <v>0</v>
      </c>
      <c r="AF2210" s="21" t="b">
        <f ca="1">OR(AND($AC2210,NOT($AD2210)),AND($AC2210,OR(AND($G2210="",$H2210&lt;&gt;""),AND($G2210&lt;&gt;"",$H2210=""),AND($J2210="",$K2210&lt;&gt;""),AND($J2210&lt;&gt;"",$K2210=""),AND($M2210="",$N2210&lt;&gt;""),AND($M2210&lt;&gt;"",$N2210=""),AND($P2210="",$Q2210&lt;&gt;""),AND($P2210&lt;&gt;"",$Q2210=""),AND($S2210="",$T2210&lt;&gt;""),AND($S2210&lt;&gt;"",$T2210=""),AND($V2210="",$W2210&lt;&gt;""),AND($V2210&lt;&gt;"",$W2210=""))),AND($C2210&lt;&gt;"",$E2210&lt;&gt;"",LEFT(TRIM($C2210),1)&lt;&gt;LEFT(TRIM($E2210),1)),IF(OR($E2210="",$F2210=""),FALSE(),IFERROR(COUNTIF(INDIRECT("UNITS_"&amp;SUBSTITUTE(LEFT($E2210,FIND(" ",$E2210&amp;" ")-1),".","_")),$F2210)=0,TRUE())),AND($B2210&lt;&gt;"",OR(ISNUMBER(SEARCH("outro",LOWER($B2210))),ISNUMBER(SEARCH("divers",LOWER($B2210))),ISNUMBER(SEARCH("etc",LOWER($B2210))))),OR(AND(ISNUMBER(SEARCH("comunic",LOWER($B2210))),LEFT($E2210,3)&lt;&gt;"4.4"),AND(ISNUMBER(SEARCH("monitor",LOWER($B2210))),NOT(OR(LEFT($E2210,3)="1.5",LEFT($E2210,3)="2.5")))),AND($B2210&lt;&gt;"",OR(LEFT($C2210,1)="1",LEFT($C2210,1)="2"),$D2210=""),AND($D2210&lt;&gt;"",NOT(OR(LEFT($C2210,1)="1",LEFT($C2210,1)="2"))),AND($D2210&lt;&gt;"",COUNTIF(' PROJETO'!$B$14:$B$16,$D2210)=0),IF($D2210="",FALSE(),IF(COUNTIF(' PROJETO'!$B$14:$B$16,$D2210)=0,FALSE(),IFERROR(INDEX(' PROJETO'!$C$14:$C$16,MATCH($D2210,' PROJETO'!$B$14:$B$16,0))&lt;&gt;"Sim",FALSE()))))</f>
        <v>0</v>
      </c>
      <c r="AG2210" s="21" t="b">
        <f>AND($AC2210,$Y2210&gt;'CONFG.  LISTAS'!$F$4,$Z2210="",$AA2210="")</f>
        <v>0</v>
      </c>
      <c r="AH2210" s="21" t="str">
        <f t="shared" si="454"/>
        <v/>
      </c>
      <c r="AI2210" s="43" t="str">
        <f ca="1">IF(NOT($AC2210),"",IF(OR($B2210="",$C2210="",$E2210="",$F2210=""),"Preencha descrição, categoria, tipo e unidade.",IF(AND($B2210&lt;&gt;"",OR(LEFT($C2210,1)="1",LEFT($C2210,1)="2"),$D2210=""),"Informe a prática de restauração para itens diretos.",IF(AND($D2210&lt;&gt;"",NOT(OR(LEFT($C2210,1)="1",LEFT($C2210,1)="2"))),"Custos indiretos não devem pertencer a uma prática específica.",IF(AND($D2210&lt;&gt;"",COUNTIF(' PROJETO'!$B$14:$B$16,$D2210)=0),"Prática de restauração inválida ou não cadastrada.",IF(IF($D2210="",FALSE(),IF(COUNTIF(' PROJETO'!$B$14:$B$16,$D2210)=0,FALSE(),IFERROR(INDEX(' PROJETO'!$C$14:$C$16,MATCH($D2210,' PROJETO'!$B$14:$B$16,0))&lt;&gt;"Sim",FALSE()))),"A prática informada no item não foi selecionada na aba Projeto.",IF(AND(MAX($I2210,$L2210,$O2210,$R2210,$U2210,$X2210)&gt;'CONFG.  LISTAS'!$F$4,NOT(OR($Z2210&lt;&gt;"",$AA2210&lt;&gt;""))),"Memorial de cálculo ou anexo obrigatório não informado para item acima do limite.",IF(OR(AND($G2210&lt;&gt;"",$H2210&lt;&gt;"",OR($G2210&lt;=0,$H2210&lt;=0)),AND($J2210&lt;&gt;"",$K2210&lt;&gt;"",OR($J2210&lt;=0,$K2210&lt;=0)),AND($M2210&lt;&gt;"",$N2210&lt;&gt;"",OR($M2210&lt;=0,$N2210&lt;=0)),AND($P2210&lt;&gt;"",$Q2210&lt;&gt;"",OR($P2210&lt;=0,$Q2210&lt;=0)),AND($S2210&lt;&gt;"",$T2210&lt;&gt;"",OR($S2210&lt;=0,$T2210&lt;=0)),AND($V2210&lt;&gt;"",$W2210&lt;&gt;"",OR($V2210&lt;=0,$W2210&lt;=0))),"Revise os valores informados: valor unitário e quantidade devem ser maiores que zero.",IF(OR(AND($G2210="",$H2210&lt;&gt;""),AND($G2210&lt;&gt;"",$H2210=""),AND($J2210="",$K2210&lt;&gt;""),AND($J2210&lt;&gt;"",$K2210=""),AND($M2210="",$N2210&lt;&gt;""),AND($M2210&lt;&gt;"",$N2210=""),AND($P2210="",$Q2210&lt;&gt;""),AND($P2210&lt;&gt;"",$Q2210=""),AND($S2210="",$T2210&lt;&gt;""),AND($S2210&lt;&gt;"",$T2210=""),AND($V2210="",$W2210&lt;&gt;""),AND($V2210&lt;&gt;"",$W2210="")),"Há ano preenchido parcialmente: "&amp;TRIM(IF(AND($G2210="",$H2210&lt;&gt;""),"Ano 1 (falta valor unitário); ","")&amp;IF(AND($G2210&lt;&gt;"",$H2210=""),"Ano 1 (falta quantidade); ","")&amp;IF(AND($J2210="",$K2210&lt;&gt;""),"Ano 2 (falta valor unitário); ","")&amp;IF(AND($J2210&lt;&gt;"",$K2210=""),"Ano 2 (falta quantidade); ","")&amp;IF(AND($M2210="",$N2210&lt;&gt;""),"Ano 3 (falta valor unitário); ","")&amp;IF(AND($M2210&lt;&gt;"",$N2210=""),"Ano 3 (falta quantidade); ","")&amp;IF(AND($P2210="",$Q2210&lt;&gt;""),"Ano 4 (falta valor unitário); ","")&amp;IF(AND($P2210&lt;&gt;"",$Q2210=""),"Ano 4 (falta quantidade); ","")&amp;IF(AND($S2210="",$T2210&lt;&gt;""),"Ano 5 (falta valor unitário); ","")&amp;IF(AND($S2210&lt;&gt;"",$T2210=""),"Ano 5 (falta quantidade); ","")&amp;IF(AND($V2210="",$W2210&lt;&gt;""),"Ano 6 (falta valor unitário); ","")&amp;IF(AND($V2210&lt;&gt;"",$W2210=""),"Ano 6 (falta quantidade); ","")), IF(NOT(OR(AND($G2210&lt;&gt;"",$H2210&lt;&gt;""),AND($J2210&lt;&gt;"",$K2210&lt;&gt;""),AND($M2210&lt;&gt;"",$N2210&lt;&gt;""),AND($P2210&lt;&gt;"",$Q2210&lt;&gt;""),AND($S2210&lt;&gt;"",$T2210&lt;&gt;""),AND($V2210&lt;&gt;"",$W2210&lt;&gt;""))),"Informe pelo menos um ano completo com valor unitário e quantidade.",IF(AND($C2210&lt;&gt;"",$E2210&lt;&gt;"",LEFT(TRIM($C2210),1)&lt;&gt;LEFT(TRIM($E2210),1)),"Categoria e tipo estão incompatíveis.",IF(IF(OR($E2210="",$F2210=""),FALSE(),IFERROR(COUNTIF(INDIRECT("UNITS_"&amp;SUBSTITUTE(LEFT($E2210,FIND(" ",$E2210&amp;" ")-1),".","_")),$F2210)=0,TRUE())),"Unidade incompatível com o tipo selecionado.",IF(OR(AND(ISNUMBER(SEARCH("comunic",LOWER($B2210))),LEFT($E2210,3)&lt;&gt;"4.4"),AND(ISNUMBER(SEARCH("monitor",LOWER($B2210))),NOT(OR(LEFT($E2210,3)="1.5",LEFT($E2210,3)="2.5")))),"Revise a classificação do item conforme as regras de preenchimento.",IF(AND($B2210&lt;&gt;"",OR(ISNUMBER(SEARCH("outro",LOWER($B2210))),ISNUMBER(SEARCH("divers",LOWER($B2210))),ISNUMBER(SEARCH("kit",LOWER($B2210))),ISNUMBER(SEARCH("ferrament",LOWER($B2210))),ISNUMBER(SEARCH("epi",LOWER($B2210)))),NOT(OR($Z2210&lt;&gt;"",$AA2210&lt;&gt;""))),"Descrição muito genérica: detalhe melhor o item e registre o racional no memorial ou em anexo.",IF(AND($Y2210=0,$B2210&lt;&gt;"",OR($G2210&lt;&gt;"",$H2210&lt;&gt;"",$J2210&lt;&gt;"",$K2210&lt;&gt;"",$M2210&lt;&gt;"",$N2210&lt;&gt;"",$P2210&lt;&gt;"",$Q2210&lt;&gt;"",$S2210&lt;&gt;"",$T2210&lt;&gt;"",$V2210&lt;&gt;"",$W2210&lt;&gt;"")),"O item possui dados lançados, mas o total está zerado. Revise os valores informados.","")))))))))))))))</f>
        <v/>
      </c>
    </row>
    <row r="2211" spans="1:35" ht="14.25" customHeight="1" x14ac:dyDescent="0.25">
      <c r="A2211" s="57" t="str">
        <f t="shared" si="442"/>
        <v/>
      </c>
      <c r="B2211" s="61"/>
      <c r="C2211" s="61"/>
      <c r="D2211" s="58"/>
      <c r="E2211" s="61"/>
      <c r="F2211" s="61"/>
      <c r="G2211" s="272"/>
      <c r="H2211" s="62"/>
      <c r="I2211" s="273">
        <f t="shared" si="443"/>
        <v>0</v>
      </c>
      <c r="J2211" s="272"/>
      <c r="K2211" s="62"/>
      <c r="L2211" s="270">
        <f t="shared" si="444"/>
        <v>0</v>
      </c>
      <c r="M2211" s="272"/>
      <c r="N2211" s="62"/>
      <c r="O2211" s="270">
        <f t="shared" si="445"/>
        <v>0</v>
      </c>
      <c r="P2211" s="272"/>
      <c r="Q2211" s="62"/>
      <c r="R2211" s="271">
        <f t="shared" si="446"/>
        <v>0</v>
      </c>
      <c r="S2211" s="272"/>
      <c r="T2211" s="62"/>
      <c r="U2211" s="270">
        <f t="shared" si="447"/>
        <v>0</v>
      </c>
      <c r="V2211" s="272"/>
      <c r="W2211" s="62"/>
      <c r="X2211" s="270">
        <f t="shared" si="448"/>
        <v>0</v>
      </c>
      <c r="Y2211" s="270">
        <f t="shared" si="449"/>
        <v>0</v>
      </c>
      <c r="Z2211" s="61"/>
      <c r="AA2211" s="61"/>
      <c r="AB2211" s="60" t="str">
        <f t="shared" si="450"/>
        <v/>
      </c>
      <c r="AC2211" s="21" t="b">
        <f t="shared" si="451"/>
        <v>0</v>
      </c>
      <c r="AD2211" s="21" t="b">
        <f t="shared" si="452"/>
        <v>0</v>
      </c>
      <c r="AE2211" s="21" t="b">
        <f t="shared" si="453"/>
        <v>0</v>
      </c>
      <c r="AF2211" s="21" t="b">
        <f ca="1">OR(AND($AC2211,NOT($AD2211)),AND($AC2211,OR(AND($G2211="",$H2211&lt;&gt;""),AND($G2211&lt;&gt;"",$H2211=""),AND($J2211="",$K2211&lt;&gt;""),AND($J2211&lt;&gt;"",$K2211=""),AND($M2211="",$N2211&lt;&gt;""),AND($M2211&lt;&gt;"",$N2211=""),AND($P2211="",$Q2211&lt;&gt;""),AND($P2211&lt;&gt;"",$Q2211=""),AND($S2211="",$T2211&lt;&gt;""),AND($S2211&lt;&gt;"",$T2211=""),AND($V2211="",$W2211&lt;&gt;""),AND($V2211&lt;&gt;"",$W2211=""))),AND($C2211&lt;&gt;"",$E2211&lt;&gt;"",LEFT(TRIM($C2211),1)&lt;&gt;LEFT(TRIM($E2211),1)),IF(OR($E2211="",$F2211=""),FALSE(),IFERROR(COUNTIF(INDIRECT("UNITS_"&amp;SUBSTITUTE(LEFT($E2211,FIND(" ",$E2211&amp;" ")-1),".","_")),$F2211)=0,TRUE())),AND($B2211&lt;&gt;"",OR(ISNUMBER(SEARCH("outro",LOWER($B2211))),ISNUMBER(SEARCH("divers",LOWER($B2211))),ISNUMBER(SEARCH("etc",LOWER($B2211))))),OR(AND(ISNUMBER(SEARCH("comunic",LOWER($B2211))),LEFT($E2211,3)&lt;&gt;"4.4"),AND(ISNUMBER(SEARCH("monitor",LOWER($B2211))),NOT(OR(LEFT($E2211,3)="1.5",LEFT($E2211,3)="2.5")))),AND($B2211&lt;&gt;"",OR(LEFT($C2211,1)="1",LEFT($C2211,1)="2"),$D2211=""),AND($D2211&lt;&gt;"",NOT(OR(LEFT($C2211,1)="1",LEFT($C2211,1)="2"))),AND($D2211&lt;&gt;"",COUNTIF(' PROJETO'!$B$14:$B$16,$D2211)=0),IF($D2211="",FALSE(),IF(COUNTIF(' PROJETO'!$B$14:$B$16,$D2211)=0,FALSE(),IFERROR(INDEX(' PROJETO'!$C$14:$C$16,MATCH($D2211,' PROJETO'!$B$14:$B$16,0))&lt;&gt;"Sim",FALSE()))))</f>
        <v>0</v>
      </c>
      <c r="AG2211" s="21" t="b">
        <f>AND($AC2211,$Y2211&gt;'CONFG.  LISTAS'!$F$4,$Z2211="",$AA2211="")</f>
        <v>0</v>
      </c>
      <c r="AH2211" s="21" t="str">
        <f t="shared" si="454"/>
        <v/>
      </c>
      <c r="AI2211" s="43" t="str">
        <f ca="1">IF(NOT($AC2211),"",IF(OR($B2211="",$C2211="",$E2211="",$F2211=""),"Preencha descrição, categoria, tipo e unidade.",IF(AND($B2211&lt;&gt;"",OR(LEFT($C2211,1)="1",LEFT($C2211,1)="2"),$D2211=""),"Informe a prática de restauração para itens diretos.",IF(AND($D2211&lt;&gt;"",NOT(OR(LEFT($C2211,1)="1",LEFT($C2211,1)="2"))),"Custos indiretos não devem pertencer a uma prática específica.",IF(AND($D2211&lt;&gt;"",COUNTIF(' PROJETO'!$B$14:$B$16,$D2211)=0),"Prática de restauração inválida ou não cadastrada.",IF(IF($D2211="",FALSE(),IF(COUNTIF(' PROJETO'!$B$14:$B$16,$D2211)=0,FALSE(),IFERROR(INDEX(' PROJETO'!$C$14:$C$16,MATCH($D2211,' PROJETO'!$B$14:$B$16,0))&lt;&gt;"Sim",FALSE()))),"A prática informada no item não foi selecionada na aba Projeto.",IF(AND(MAX($I2211,$L2211,$O2211,$R2211,$U2211,$X2211)&gt;'CONFG.  LISTAS'!$F$4,NOT(OR($Z2211&lt;&gt;"",$AA2211&lt;&gt;""))),"Memorial de cálculo ou anexo obrigatório não informado para item acima do limite.",IF(OR(AND($G2211&lt;&gt;"",$H2211&lt;&gt;"",OR($G2211&lt;=0,$H2211&lt;=0)),AND($J2211&lt;&gt;"",$K2211&lt;&gt;"",OR($J2211&lt;=0,$K2211&lt;=0)),AND($M2211&lt;&gt;"",$N2211&lt;&gt;"",OR($M2211&lt;=0,$N2211&lt;=0)),AND($P2211&lt;&gt;"",$Q2211&lt;&gt;"",OR($P2211&lt;=0,$Q2211&lt;=0)),AND($S2211&lt;&gt;"",$T2211&lt;&gt;"",OR($S2211&lt;=0,$T2211&lt;=0)),AND($V2211&lt;&gt;"",$W2211&lt;&gt;"",OR($V2211&lt;=0,$W2211&lt;=0))),"Revise os valores informados: valor unitário e quantidade devem ser maiores que zero.",IF(OR(AND($G2211="",$H2211&lt;&gt;""),AND($G2211&lt;&gt;"",$H2211=""),AND($J2211="",$K2211&lt;&gt;""),AND($J2211&lt;&gt;"",$K2211=""),AND($M2211="",$N2211&lt;&gt;""),AND($M2211&lt;&gt;"",$N2211=""),AND($P2211="",$Q2211&lt;&gt;""),AND($P2211&lt;&gt;"",$Q2211=""),AND($S2211="",$T2211&lt;&gt;""),AND($S2211&lt;&gt;"",$T2211=""),AND($V2211="",$W2211&lt;&gt;""),AND($V2211&lt;&gt;"",$W2211="")),"Há ano preenchido parcialmente: "&amp;TRIM(IF(AND($G2211="",$H2211&lt;&gt;""),"Ano 1 (falta valor unitário); ","")&amp;IF(AND($G2211&lt;&gt;"",$H2211=""),"Ano 1 (falta quantidade); ","")&amp;IF(AND($J2211="",$K2211&lt;&gt;""),"Ano 2 (falta valor unitário); ","")&amp;IF(AND($J2211&lt;&gt;"",$K2211=""),"Ano 2 (falta quantidade); ","")&amp;IF(AND($M2211="",$N2211&lt;&gt;""),"Ano 3 (falta valor unitário); ","")&amp;IF(AND($M2211&lt;&gt;"",$N2211=""),"Ano 3 (falta quantidade); ","")&amp;IF(AND($P2211="",$Q2211&lt;&gt;""),"Ano 4 (falta valor unitário); ","")&amp;IF(AND($P2211&lt;&gt;"",$Q2211=""),"Ano 4 (falta quantidade); ","")&amp;IF(AND($S2211="",$T2211&lt;&gt;""),"Ano 5 (falta valor unitário); ","")&amp;IF(AND($S2211&lt;&gt;"",$T2211=""),"Ano 5 (falta quantidade); ","")&amp;IF(AND($V2211="",$W2211&lt;&gt;""),"Ano 6 (falta valor unitário); ","")&amp;IF(AND($V2211&lt;&gt;"",$W2211=""),"Ano 6 (falta quantidade); ","")), IF(NOT(OR(AND($G2211&lt;&gt;"",$H2211&lt;&gt;""),AND($J2211&lt;&gt;"",$K2211&lt;&gt;""),AND($M2211&lt;&gt;"",$N2211&lt;&gt;""),AND($P2211&lt;&gt;"",$Q2211&lt;&gt;""),AND($S2211&lt;&gt;"",$T2211&lt;&gt;""),AND($V2211&lt;&gt;"",$W2211&lt;&gt;""))),"Informe pelo menos um ano completo com valor unitário e quantidade.",IF(AND($C2211&lt;&gt;"",$E2211&lt;&gt;"",LEFT(TRIM($C2211),1)&lt;&gt;LEFT(TRIM($E2211),1)),"Categoria e tipo estão incompatíveis.",IF(IF(OR($E2211="",$F2211=""),FALSE(),IFERROR(COUNTIF(INDIRECT("UNITS_"&amp;SUBSTITUTE(LEFT($E2211,FIND(" ",$E2211&amp;" ")-1),".","_")),$F2211)=0,TRUE())),"Unidade incompatível com o tipo selecionado.",IF(OR(AND(ISNUMBER(SEARCH("comunic",LOWER($B2211))),LEFT($E2211,3)&lt;&gt;"4.4"),AND(ISNUMBER(SEARCH("monitor",LOWER($B2211))),NOT(OR(LEFT($E2211,3)="1.5",LEFT($E2211,3)="2.5")))),"Revise a classificação do item conforme as regras de preenchimento.",IF(AND($B2211&lt;&gt;"",OR(ISNUMBER(SEARCH("outro",LOWER($B2211))),ISNUMBER(SEARCH("divers",LOWER($B2211))),ISNUMBER(SEARCH("kit",LOWER($B2211))),ISNUMBER(SEARCH("ferrament",LOWER($B2211))),ISNUMBER(SEARCH("epi",LOWER($B2211)))),NOT(OR($Z2211&lt;&gt;"",$AA2211&lt;&gt;""))),"Descrição muito genérica: detalhe melhor o item e registre o racional no memorial ou em anexo.",IF(AND($Y2211=0,$B2211&lt;&gt;"",OR($G2211&lt;&gt;"",$H2211&lt;&gt;"",$J2211&lt;&gt;"",$K2211&lt;&gt;"",$M2211&lt;&gt;"",$N2211&lt;&gt;"",$P2211&lt;&gt;"",$Q2211&lt;&gt;"",$S2211&lt;&gt;"",$T2211&lt;&gt;"",$V2211&lt;&gt;"",$W2211&lt;&gt;"")),"O item possui dados lançados, mas o total está zerado. Revise os valores informados.","")))))))))))))))</f>
        <v/>
      </c>
    </row>
    <row r="2212" spans="1:35" ht="14.25" customHeight="1" x14ac:dyDescent="0.25">
      <c r="A2212" s="57" t="str">
        <f t="shared" si="442"/>
        <v/>
      </c>
      <c r="B2212" s="58"/>
      <c r="C2212" s="58"/>
      <c r="D2212" s="58"/>
      <c r="E2212" s="58"/>
      <c r="F2212" s="58"/>
      <c r="G2212" s="269"/>
      <c r="H2212" s="59"/>
      <c r="I2212" s="273">
        <f t="shared" si="443"/>
        <v>0</v>
      </c>
      <c r="J2212" s="269"/>
      <c r="K2212" s="59"/>
      <c r="L2212" s="270">
        <f t="shared" si="444"/>
        <v>0</v>
      </c>
      <c r="M2212" s="269"/>
      <c r="N2212" s="59"/>
      <c r="O2212" s="270">
        <f t="shared" si="445"/>
        <v>0</v>
      </c>
      <c r="P2212" s="269"/>
      <c r="Q2212" s="59"/>
      <c r="R2212" s="271">
        <f t="shared" si="446"/>
        <v>0</v>
      </c>
      <c r="S2212" s="269"/>
      <c r="T2212" s="59"/>
      <c r="U2212" s="270">
        <f t="shared" si="447"/>
        <v>0</v>
      </c>
      <c r="V2212" s="269"/>
      <c r="W2212" s="59"/>
      <c r="X2212" s="270">
        <f t="shared" si="448"/>
        <v>0</v>
      </c>
      <c r="Y2212" s="270">
        <f t="shared" si="449"/>
        <v>0</v>
      </c>
      <c r="Z2212" s="58"/>
      <c r="AA2212" s="58"/>
      <c r="AB2212" s="60" t="str">
        <f t="shared" si="450"/>
        <v/>
      </c>
      <c r="AC2212" s="21" t="b">
        <f t="shared" si="451"/>
        <v>0</v>
      </c>
      <c r="AD2212" s="21" t="b">
        <f t="shared" si="452"/>
        <v>0</v>
      </c>
      <c r="AE2212" s="21" t="b">
        <f t="shared" si="453"/>
        <v>0</v>
      </c>
      <c r="AF2212" s="21" t="b">
        <f ca="1">OR(AND($AC2212,NOT($AD2212)),AND($AC2212,OR(AND($G2212="",$H2212&lt;&gt;""),AND($G2212&lt;&gt;"",$H2212=""),AND($J2212="",$K2212&lt;&gt;""),AND($J2212&lt;&gt;"",$K2212=""),AND($M2212="",$N2212&lt;&gt;""),AND($M2212&lt;&gt;"",$N2212=""),AND($P2212="",$Q2212&lt;&gt;""),AND($P2212&lt;&gt;"",$Q2212=""),AND($S2212="",$T2212&lt;&gt;""),AND($S2212&lt;&gt;"",$T2212=""),AND($V2212="",$W2212&lt;&gt;""),AND($V2212&lt;&gt;"",$W2212=""))),AND($C2212&lt;&gt;"",$E2212&lt;&gt;"",LEFT(TRIM($C2212),1)&lt;&gt;LEFT(TRIM($E2212),1)),IF(OR($E2212="",$F2212=""),FALSE(),IFERROR(COUNTIF(INDIRECT("UNITS_"&amp;SUBSTITUTE(LEFT($E2212,FIND(" ",$E2212&amp;" ")-1),".","_")),$F2212)=0,TRUE())),AND($B2212&lt;&gt;"",OR(ISNUMBER(SEARCH("outro",LOWER($B2212))),ISNUMBER(SEARCH("divers",LOWER($B2212))),ISNUMBER(SEARCH("etc",LOWER($B2212))))),OR(AND(ISNUMBER(SEARCH("comunic",LOWER($B2212))),LEFT($E2212,3)&lt;&gt;"4.4"),AND(ISNUMBER(SEARCH("monitor",LOWER($B2212))),NOT(OR(LEFT($E2212,3)="1.5",LEFT($E2212,3)="2.5")))),AND($B2212&lt;&gt;"",OR(LEFT($C2212,1)="1",LEFT($C2212,1)="2"),$D2212=""),AND($D2212&lt;&gt;"",NOT(OR(LEFT($C2212,1)="1",LEFT($C2212,1)="2"))),AND($D2212&lt;&gt;"",COUNTIF(' PROJETO'!$B$14:$B$16,$D2212)=0),IF($D2212="",FALSE(),IF(COUNTIF(' PROJETO'!$B$14:$B$16,$D2212)=0,FALSE(),IFERROR(INDEX(' PROJETO'!$C$14:$C$16,MATCH($D2212,' PROJETO'!$B$14:$B$16,0))&lt;&gt;"Sim",FALSE()))))</f>
        <v>0</v>
      </c>
      <c r="AG2212" s="21" t="b">
        <f>AND($AC2212,$Y2212&gt;'CONFG.  LISTAS'!$F$4,$Z2212="",$AA2212="")</f>
        <v>0</v>
      </c>
      <c r="AH2212" s="21" t="str">
        <f t="shared" si="454"/>
        <v/>
      </c>
      <c r="AI2212" s="43" t="str">
        <f ca="1">IF(NOT($AC2212),"",IF(OR($B2212="",$C2212="",$E2212="",$F2212=""),"Preencha descrição, categoria, tipo e unidade.",IF(AND($B2212&lt;&gt;"",OR(LEFT($C2212,1)="1",LEFT($C2212,1)="2"),$D2212=""),"Informe a prática de restauração para itens diretos.",IF(AND($D2212&lt;&gt;"",NOT(OR(LEFT($C2212,1)="1",LEFT($C2212,1)="2"))),"Custos indiretos não devem pertencer a uma prática específica.",IF(AND($D2212&lt;&gt;"",COUNTIF(' PROJETO'!$B$14:$B$16,$D2212)=0),"Prática de restauração inválida ou não cadastrada.",IF(IF($D2212="",FALSE(),IF(COUNTIF(' PROJETO'!$B$14:$B$16,$D2212)=0,FALSE(),IFERROR(INDEX(' PROJETO'!$C$14:$C$16,MATCH($D2212,' PROJETO'!$B$14:$B$16,0))&lt;&gt;"Sim",FALSE()))),"A prática informada no item não foi selecionada na aba Projeto.",IF(AND(MAX($I2212,$L2212,$O2212,$R2212,$U2212,$X2212)&gt;'CONFG.  LISTAS'!$F$4,NOT(OR($Z2212&lt;&gt;"",$AA2212&lt;&gt;""))),"Memorial de cálculo ou anexo obrigatório não informado para item acima do limite.",IF(OR(AND($G2212&lt;&gt;"",$H2212&lt;&gt;"",OR($G2212&lt;=0,$H2212&lt;=0)),AND($J2212&lt;&gt;"",$K2212&lt;&gt;"",OR($J2212&lt;=0,$K2212&lt;=0)),AND($M2212&lt;&gt;"",$N2212&lt;&gt;"",OR($M2212&lt;=0,$N2212&lt;=0)),AND($P2212&lt;&gt;"",$Q2212&lt;&gt;"",OR($P2212&lt;=0,$Q2212&lt;=0)),AND($S2212&lt;&gt;"",$T2212&lt;&gt;"",OR($S2212&lt;=0,$T2212&lt;=0)),AND($V2212&lt;&gt;"",$W2212&lt;&gt;"",OR($V2212&lt;=0,$W2212&lt;=0))),"Revise os valores informados: valor unitário e quantidade devem ser maiores que zero.",IF(OR(AND($G2212="",$H2212&lt;&gt;""),AND($G2212&lt;&gt;"",$H2212=""),AND($J2212="",$K2212&lt;&gt;""),AND($J2212&lt;&gt;"",$K2212=""),AND($M2212="",$N2212&lt;&gt;""),AND($M2212&lt;&gt;"",$N2212=""),AND($P2212="",$Q2212&lt;&gt;""),AND($P2212&lt;&gt;"",$Q2212=""),AND($S2212="",$T2212&lt;&gt;""),AND($S2212&lt;&gt;"",$T2212=""),AND($V2212="",$W2212&lt;&gt;""),AND($V2212&lt;&gt;"",$W2212="")),"Há ano preenchido parcialmente: "&amp;TRIM(IF(AND($G2212="",$H2212&lt;&gt;""),"Ano 1 (falta valor unitário); ","")&amp;IF(AND($G2212&lt;&gt;"",$H2212=""),"Ano 1 (falta quantidade); ","")&amp;IF(AND($J2212="",$K2212&lt;&gt;""),"Ano 2 (falta valor unitário); ","")&amp;IF(AND($J2212&lt;&gt;"",$K2212=""),"Ano 2 (falta quantidade); ","")&amp;IF(AND($M2212="",$N2212&lt;&gt;""),"Ano 3 (falta valor unitário); ","")&amp;IF(AND($M2212&lt;&gt;"",$N2212=""),"Ano 3 (falta quantidade); ","")&amp;IF(AND($P2212="",$Q2212&lt;&gt;""),"Ano 4 (falta valor unitário); ","")&amp;IF(AND($P2212&lt;&gt;"",$Q2212=""),"Ano 4 (falta quantidade); ","")&amp;IF(AND($S2212="",$T2212&lt;&gt;""),"Ano 5 (falta valor unitário); ","")&amp;IF(AND($S2212&lt;&gt;"",$T2212=""),"Ano 5 (falta quantidade); ","")&amp;IF(AND($V2212="",$W2212&lt;&gt;""),"Ano 6 (falta valor unitário); ","")&amp;IF(AND($V2212&lt;&gt;"",$W2212=""),"Ano 6 (falta quantidade); ","")), IF(NOT(OR(AND($G2212&lt;&gt;"",$H2212&lt;&gt;""),AND($J2212&lt;&gt;"",$K2212&lt;&gt;""),AND($M2212&lt;&gt;"",$N2212&lt;&gt;""),AND($P2212&lt;&gt;"",$Q2212&lt;&gt;""),AND($S2212&lt;&gt;"",$T2212&lt;&gt;""),AND($V2212&lt;&gt;"",$W2212&lt;&gt;""))),"Informe pelo menos um ano completo com valor unitário e quantidade.",IF(AND($C2212&lt;&gt;"",$E2212&lt;&gt;"",LEFT(TRIM($C2212),1)&lt;&gt;LEFT(TRIM($E2212),1)),"Categoria e tipo estão incompatíveis.",IF(IF(OR($E2212="",$F2212=""),FALSE(),IFERROR(COUNTIF(INDIRECT("UNITS_"&amp;SUBSTITUTE(LEFT($E2212,FIND(" ",$E2212&amp;" ")-1),".","_")),$F2212)=0,TRUE())),"Unidade incompatível com o tipo selecionado.",IF(OR(AND(ISNUMBER(SEARCH("comunic",LOWER($B2212))),LEFT($E2212,3)&lt;&gt;"4.4"),AND(ISNUMBER(SEARCH("monitor",LOWER($B2212))),NOT(OR(LEFT($E2212,3)="1.5",LEFT($E2212,3)="2.5")))),"Revise a classificação do item conforme as regras de preenchimento.",IF(AND($B2212&lt;&gt;"",OR(ISNUMBER(SEARCH("outro",LOWER($B2212))),ISNUMBER(SEARCH("divers",LOWER($B2212))),ISNUMBER(SEARCH("kit",LOWER($B2212))),ISNUMBER(SEARCH("ferrament",LOWER($B2212))),ISNUMBER(SEARCH("epi",LOWER($B2212)))),NOT(OR($Z2212&lt;&gt;"",$AA2212&lt;&gt;""))),"Descrição muito genérica: detalhe melhor o item e registre o racional no memorial ou em anexo.",IF(AND($Y2212=0,$B2212&lt;&gt;"",OR($G2212&lt;&gt;"",$H2212&lt;&gt;"",$J2212&lt;&gt;"",$K2212&lt;&gt;"",$M2212&lt;&gt;"",$N2212&lt;&gt;"",$P2212&lt;&gt;"",$Q2212&lt;&gt;"",$S2212&lt;&gt;"",$T2212&lt;&gt;"",$V2212&lt;&gt;"",$W2212&lt;&gt;"")),"O item possui dados lançados, mas o total está zerado. Revise os valores informados.","")))))))))))))))</f>
        <v/>
      </c>
    </row>
    <row r="2213" spans="1:35" ht="14.25" customHeight="1" x14ac:dyDescent="0.25">
      <c r="A2213" s="57" t="str">
        <f t="shared" si="442"/>
        <v/>
      </c>
      <c r="B2213" s="61"/>
      <c r="C2213" s="61"/>
      <c r="D2213" s="58"/>
      <c r="E2213" s="61"/>
      <c r="F2213" s="61"/>
      <c r="G2213" s="272"/>
      <c r="H2213" s="62"/>
      <c r="I2213" s="273">
        <f t="shared" si="443"/>
        <v>0</v>
      </c>
      <c r="J2213" s="272"/>
      <c r="K2213" s="62"/>
      <c r="L2213" s="270">
        <f t="shared" si="444"/>
        <v>0</v>
      </c>
      <c r="M2213" s="272"/>
      <c r="N2213" s="62"/>
      <c r="O2213" s="270">
        <f t="shared" si="445"/>
        <v>0</v>
      </c>
      <c r="P2213" s="272"/>
      <c r="Q2213" s="62"/>
      <c r="R2213" s="271">
        <f t="shared" si="446"/>
        <v>0</v>
      </c>
      <c r="S2213" s="272"/>
      <c r="T2213" s="62"/>
      <c r="U2213" s="270">
        <f t="shared" si="447"/>
        <v>0</v>
      </c>
      <c r="V2213" s="272"/>
      <c r="W2213" s="62"/>
      <c r="X2213" s="270">
        <f t="shared" si="448"/>
        <v>0</v>
      </c>
      <c r="Y2213" s="270">
        <f t="shared" si="449"/>
        <v>0</v>
      </c>
      <c r="Z2213" s="61"/>
      <c r="AA2213" s="61"/>
      <c r="AB2213" s="60" t="str">
        <f t="shared" si="450"/>
        <v/>
      </c>
      <c r="AC2213" s="21" t="b">
        <f t="shared" si="451"/>
        <v>0</v>
      </c>
      <c r="AD2213" s="21" t="b">
        <f t="shared" si="452"/>
        <v>0</v>
      </c>
      <c r="AE2213" s="21" t="b">
        <f t="shared" si="453"/>
        <v>0</v>
      </c>
      <c r="AF2213" s="21" t="b">
        <f ca="1">OR(AND($AC2213,NOT($AD2213)),AND($AC2213,OR(AND($G2213="",$H2213&lt;&gt;""),AND($G2213&lt;&gt;"",$H2213=""),AND($J2213="",$K2213&lt;&gt;""),AND($J2213&lt;&gt;"",$K2213=""),AND($M2213="",$N2213&lt;&gt;""),AND($M2213&lt;&gt;"",$N2213=""),AND($P2213="",$Q2213&lt;&gt;""),AND($P2213&lt;&gt;"",$Q2213=""),AND($S2213="",$T2213&lt;&gt;""),AND($S2213&lt;&gt;"",$T2213=""),AND($V2213="",$W2213&lt;&gt;""),AND($V2213&lt;&gt;"",$W2213=""))),AND($C2213&lt;&gt;"",$E2213&lt;&gt;"",LEFT(TRIM($C2213),1)&lt;&gt;LEFT(TRIM($E2213),1)),IF(OR($E2213="",$F2213=""),FALSE(),IFERROR(COUNTIF(INDIRECT("UNITS_"&amp;SUBSTITUTE(LEFT($E2213,FIND(" ",$E2213&amp;" ")-1),".","_")),$F2213)=0,TRUE())),AND($B2213&lt;&gt;"",OR(ISNUMBER(SEARCH("outro",LOWER($B2213))),ISNUMBER(SEARCH("divers",LOWER($B2213))),ISNUMBER(SEARCH("etc",LOWER($B2213))))),OR(AND(ISNUMBER(SEARCH("comunic",LOWER($B2213))),LEFT($E2213,3)&lt;&gt;"4.4"),AND(ISNUMBER(SEARCH("monitor",LOWER($B2213))),NOT(OR(LEFT($E2213,3)="1.5",LEFT($E2213,3)="2.5")))),AND($B2213&lt;&gt;"",OR(LEFT($C2213,1)="1",LEFT($C2213,1)="2"),$D2213=""),AND($D2213&lt;&gt;"",NOT(OR(LEFT($C2213,1)="1",LEFT($C2213,1)="2"))),AND($D2213&lt;&gt;"",COUNTIF(' PROJETO'!$B$14:$B$16,$D2213)=0),IF($D2213="",FALSE(),IF(COUNTIF(' PROJETO'!$B$14:$B$16,$D2213)=0,FALSE(),IFERROR(INDEX(' PROJETO'!$C$14:$C$16,MATCH($D2213,' PROJETO'!$B$14:$B$16,0))&lt;&gt;"Sim",FALSE()))))</f>
        <v>0</v>
      </c>
      <c r="AG2213" s="21" t="b">
        <f>AND($AC2213,$Y2213&gt;'CONFG.  LISTAS'!$F$4,$Z2213="",$AA2213="")</f>
        <v>0</v>
      </c>
      <c r="AH2213" s="21" t="str">
        <f t="shared" si="454"/>
        <v/>
      </c>
      <c r="AI2213" s="43" t="str">
        <f ca="1">IF(NOT($AC2213),"",IF(OR($B2213="",$C2213="",$E2213="",$F2213=""),"Preencha descrição, categoria, tipo e unidade.",IF(AND($B2213&lt;&gt;"",OR(LEFT($C2213,1)="1",LEFT($C2213,1)="2"),$D2213=""),"Informe a prática de restauração para itens diretos.",IF(AND($D2213&lt;&gt;"",NOT(OR(LEFT($C2213,1)="1",LEFT($C2213,1)="2"))),"Custos indiretos não devem pertencer a uma prática específica.",IF(AND($D2213&lt;&gt;"",COUNTIF(' PROJETO'!$B$14:$B$16,$D2213)=0),"Prática de restauração inválida ou não cadastrada.",IF(IF($D2213="",FALSE(),IF(COUNTIF(' PROJETO'!$B$14:$B$16,$D2213)=0,FALSE(),IFERROR(INDEX(' PROJETO'!$C$14:$C$16,MATCH($D2213,' PROJETO'!$B$14:$B$16,0))&lt;&gt;"Sim",FALSE()))),"A prática informada no item não foi selecionada na aba Projeto.",IF(AND(MAX($I2213,$L2213,$O2213,$R2213,$U2213,$X2213)&gt;'CONFG.  LISTAS'!$F$4,NOT(OR($Z2213&lt;&gt;"",$AA2213&lt;&gt;""))),"Memorial de cálculo ou anexo obrigatório não informado para item acima do limite.",IF(OR(AND($G2213&lt;&gt;"",$H2213&lt;&gt;"",OR($G2213&lt;=0,$H2213&lt;=0)),AND($J2213&lt;&gt;"",$K2213&lt;&gt;"",OR($J2213&lt;=0,$K2213&lt;=0)),AND($M2213&lt;&gt;"",$N2213&lt;&gt;"",OR($M2213&lt;=0,$N2213&lt;=0)),AND($P2213&lt;&gt;"",$Q2213&lt;&gt;"",OR($P2213&lt;=0,$Q2213&lt;=0)),AND($S2213&lt;&gt;"",$T2213&lt;&gt;"",OR($S2213&lt;=0,$T2213&lt;=0)),AND($V2213&lt;&gt;"",$W2213&lt;&gt;"",OR($V2213&lt;=0,$W2213&lt;=0))),"Revise os valores informados: valor unitário e quantidade devem ser maiores que zero.",IF(OR(AND($G2213="",$H2213&lt;&gt;""),AND($G2213&lt;&gt;"",$H2213=""),AND($J2213="",$K2213&lt;&gt;""),AND($J2213&lt;&gt;"",$K2213=""),AND($M2213="",$N2213&lt;&gt;""),AND($M2213&lt;&gt;"",$N2213=""),AND($P2213="",$Q2213&lt;&gt;""),AND($P2213&lt;&gt;"",$Q2213=""),AND($S2213="",$T2213&lt;&gt;""),AND($S2213&lt;&gt;"",$T2213=""),AND($V2213="",$W2213&lt;&gt;""),AND($V2213&lt;&gt;"",$W2213="")),"Há ano preenchido parcialmente: "&amp;TRIM(IF(AND($G2213="",$H2213&lt;&gt;""),"Ano 1 (falta valor unitário); ","")&amp;IF(AND($G2213&lt;&gt;"",$H2213=""),"Ano 1 (falta quantidade); ","")&amp;IF(AND($J2213="",$K2213&lt;&gt;""),"Ano 2 (falta valor unitário); ","")&amp;IF(AND($J2213&lt;&gt;"",$K2213=""),"Ano 2 (falta quantidade); ","")&amp;IF(AND($M2213="",$N2213&lt;&gt;""),"Ano 3 (falta valor unitário); ","")&amp;IF(AND($M2213&lt;&gt;"",$N2213=""),"Ano 3 (falta quantidade); ","")&amp;IF(AND($P2213="",$Q2213&lt;&gt;""),"Ano 4 (falta valor unitário); ","")&amp;IF(AND($P2213&lt;&gt;"",$Q2213=""),"Ano 4 (falta quantidade); ","")&amp;IF(AND($S2213="",$T2213&lt;&gt;""),"Ano 5 (falta valor unitário); ","")&amp;IF(AND($S2213&lt;&gt;"",$T2213=""),"Ano 5 (falta quantidade); ","")&amp;IF(AND($V2213="",$W2213&lt;&gt;""),"Ano 6 (falta valor unitário); ","")&amp;IF(AND($V2213&lt;&gt;"",$W2213=""),"Ano 6 (falta quantidade); ","")), IF(NOT(OR(AND($G2213&lt;&gt;"",$H2213&lt;&gt;""),AND($J2213&lt;&gt;"",$K2213&lt;&gt;""),AND($M2213&lt;&gt;"",$N2213&lt;&gt;""),AND($P2213&lt;&gt;"",$Q2213&lt;&gt;""),AND($S2213&lt;&gt;"",$T2213&lt;&gt;""),AND($V2213&lt;&gt;"",$W2213&lt;&gt;""))),"Informe pelo menos um ano completo com valor unitário e quantidade.",IF(AND($C2213&lt;&gt;"",$E2213&lt;&gt;"",LEFT(TRIM($C2213),1)&lt;&gt;LEFT(TRIM($E2213),1)),"Categoria e tipo estão incompatíveis.",IF(IF(OR($E2213="",$F2213=""),FALSE(),IFERROR(COUNTIF(INDIRECT("UNITS_"&amp;SUBSTITUTE(LEFT($E2213,FIND(" ",$E2213&amp;" ")-1),".","_")),$F2213)=0,TRUE())),"Unidade incompatível com o tipo selecionado.",IF(OR(AND(ISNUMBER(SEARCH("comunic",LOWER($B2213))),LEFT($E2213,3)&lt;&gt;"4.4"),AND(ISNUMBER(SEARCH("monitor",LOWER($B2213))),NOT(OR(LEFT($E2213,3)="1.5",LEFT($E2213,3)="2.5")))),"Revise a classificação do item conforme as regras de preenchimento.",IF(AND($B2213&lt;&gt;"",OR(ISNUMBER(SEARCH("outro",LOWER($B2213))),ISNUMBER(SEARCH("divers",LOWER($B2213))),ISNUMBER(SEARCH("kit",LOWER($B2213))),ISNUMBER(SEARCH("ferrament",LOWER($B2213))),ISNUMBER(SEARCH("epi",LOWER($B2213)))),NOT(OR($Z2213&lt;&gt;"",$AA2213&lt;&gt;""))),"Descrição muito genérica: detalhe melhor o item e registre o racional no memorial ou em anexo.",IF(AND($Y2213=0,$B2213&lt;&gt;"",OR($G2213&lt;&gt;"",$H2213&lt;&gt;"",$J2213&lt;&gt;"",$K2213&lt;&gt;"",$M2213&lt;&gt;"",$N2213&lt;&gt;"",$P2213&lt;&gt;"",$Q2213&lt;&gt;"",$S2213&lt;&gt;"",$T2213&lt;&gt;"",$V2213&lt;&gt;"",$W2213&lt;&gt;"")),"O item possui dados lançados, mas o total está zerado. Revise os valores informados.","")))))))))))))))</f>
        <v/>
      </c>
    </row>
    <row r="2214" spans="1:35" ht="14.25" customHeight="1" x14ac:dyDescent="0.25">
      <c r="A2214" s="57" t="str">
        <f t="shared" si="442"/>
        <v/>
      </c>
      <c r="B2214" s="58"/>
      <c r="C2214" s="58"/>
      <c r="D2214" s="58"/>
      <c r="E2214" s="58"/>
      <c r="F2214" s="58"/>
      <c r="G2214" s="269"/>
      <c r="H2214" s="59"/>
      <c r="I2214" s="273">
        <f t="shared" si="443"/>
        <v>0</v>
      </c>
      <c r="J2214" s="269"/>
      <c r="K2214" s="59"/>
      <c r="L2214" s="270">
        <f t="shared" si="444"/>
        <v>0</v>
      </c>
      <c r="M2214" s="269"/>
      <c r="N2214" s="59"/>
      <c r="O2214" s="270">
        <f t="shared" si="445"/>
        <v>0</v>
      </c>
      <c r="P2214" s="269"/>
      <c r="Q2214" s="59"/>
      <c r="R2214" s="271">
        <f t="shared" si="446"/>
        <v>0</v>
      </c>
      <c r="S2214" s="269"/>
      <c r="T2214" s="59"/>
      <c r="U2214" s="270">
        <f t="shared" si="447"/>
        <v>0</v>
      </c>
      <c r="V2214" s="269"/>
      <c r="W2214" s="59"/>
      <c r="X2214" s="270">
        <f t="shared" si="448"/>
        <v>0</v>
      </c>
      <c r="Y2214" s="270">
        <f t="shared" si="449"/>
        <v>0</v>
      </c>
      <c r="Z2214" s="58"/>
      <c r="AA2214" s="58"/>
      <c r="AB2214" s="60" t="str">
        <f t="shared" si="450"/>
        <v/>
      </c>
      <c r="AC2214" s="21" t="b">
        <f t="shared" si="451"/>
        <v>0</v>
      </c>
      <c r="AD2214" s="21" t="b">
        <f t="shared" si="452"/>
        <v>0</v>
      </c>
      <c r="AE2214" s="21" t="b">
        <f t="shared" si="453"/>
        <v>0</v>
      </c>
      <c r="AF2214" s="21" t="b">
        <f ca="1">OR(AND($AC2214,NOT($AD2214)),AND($AC2214,OR(AND($G2214="",$H2214&lt;&gt;""),AND($G2214&lt;&gt;"",$H2214=""),AND($J2214="",$K2214&lt;&gt;""),AND($J2214&lt;&gt;"",$K2214=""),AND($M2214="",$N2214&lt;&gt;""),AND($M2214&lt;&gt;"",$N2214=""),AND($P2214="",$Q2214&lt;&gt;""),AND($P2214&lt;&gt;"",$Q2214=""),AND($S2214="",$T2214&lt;&gt;""),AND($S2214&lt;&gt;"",$T2214=""),AND($V2214="",$W2214&lt;&gt;""),AND($V2214&lt;&gt;"",$W2214=""))),AND($C2214&lt;&gt;"",$E2214&lt;&gt;"",LEFT(TRIM($C2214),1)&lt;&gt;LEFT(TRIM($E2214),1)),IF(OR($E2214="",$F2214=""),FALSE(),IFERROR(COUNTIF(INDIRECT("UNITS_"&amp;SUBSTITUTE(LEFT($E2214,FIND(" ",$E2214&amp;" ")-1),".","_")),$F2214)=0,TRUE())),AND($B2214&lt;&gt;"",OR(ISNUMBER(SEARCH("outro",LOWER($B2214))),ISNUMBER(SEARCH("divers",LOWER($B2214))),ISNUMBER(SEARCH("etc",LOWER($B2214))))),OR(AND(ISNUMBER(SEARCH("comunic",LOWER($B2214))),LEFT($E2214,3)&lt;&gt;"4.4"),AND(ISNUMBER(SEARCH("monitor",LOWER($B2214))),NOT(OR(LEFT($E2214,3)="1.5",LEFT($E2214,3)="2.5")))),AND($B2214&lt;&gt;"",OR(LEFT($C2214,1)="1",LEFT($C2214,1)="2"),$D2214=""),AND($D2214&lt;&gt;"",NOT(OR(LEFT($C2214,1)="1",LEFT($C2214,1)="2"))),AND($D2214&lt;&gt;"",COUNTIF(' PROJETO'!$B$14:$B$16,$D2214)=0),IF($D2214="",FALSE(),IF(COUNTIF(' PROJETO'!$B$14:$B$16,$D2214)=0,FALSE(),IFERROR(INDEX(' PROJETO'!$C$14:$C$16,MATCH($D2214,' PROJETO'!$B$14:$B$16,0))&lt;&gt;"Sim",FALSE()))))</f>
        <v>0</v>
      </c>
      <c r="AG2214" s="21" t="b">
        <f>AND($AC2214,$Y2214&gt;'CONFG.  LISTAS'!$F$4,$Z2214="",$AA2214="")</f>
        <v>0</v>
      </c>
      <c r="AH2214" s="21" t="str">
        <f t="shared" si="454"/>
        <v/>
      </c>
      <c r="AI2214" s="43" t="str">
        <f ca="1">IF(NOT($AC2214),"",IF(OR($B2214="",$C2214="",$E2214="",$F2214=""),"Preencha descrição, categoria, tipo e unidade.",IF(AND($B2214&lt;&gt;"",OR(LEFT($C2214,1)="1",LEFT($C2214,1)="2"),$D2214=""),"Informe a prática de restauração para itens diretos.",IF(AND($D2214&lt;&gt;"",NOT(OR(LEFT($C2214,1)="1",LEFT($C2214,1)="2"))),"Custos indiretos não devem pertencer a uma prática específica.",IF(AND($D2214&lt;&gt;"",COUNTIF(' PROJETO'!$B$14:$B$16,$D2214)=0),"Prática de restauração inválida ou não cadastrada.",IF(IF($D2214="",FALSE(),IF(COUNTIF(' PROJETO'!$B$14:$B$16,$D2214)=0,FALSE(),IFERROR(INDEX(' PROJETO'!$C$14:$C$16,MATCH($D2214,' PROJETO'!$B$14:$B$16,0))&lt;&gt;"Sim",FALSE()))),"A prática informada no item não foi selecionada na aba Projeto.",IF(AND(MAX($I2214,$L2214,$O2214,$R2214,$U2214,$X2214)&gt;'CONFG.  LISTAS'!$F$4,NOT(OR($Z2214&lt;&gt;"",$AA2214&lt;&gt;""))),"Memorial de cálculo ou anexo obrigatório não informado para item acima do limite.",IF(OR(AND($G2214&lt;&gt;"",$H2214&lt;&gt;"",OR($G2214&lt;=0,$H2214&lt;=0)),AND($J2214&lt;&gt;"",$K2214&lt;&gt;"",OR($J2214&lt;=0,$K2214&lt;=0)),AND($M2214&lt;&gt;"",$N2214&lt;&gt;"",OR($M2214&lt;=0,$N2214&lt;=0)),AND($P2214&lt;&gt;"",$Q2214&lt;&gt;"",OR($P2214&lt;=0,$Q2214&lt;=0)),AND($S2214&lt;&gt;"",$T2214&lt;&gt;"",OR($S2214&lt;=0,$T2214&lt;=0)),AND($V2214&lt;&gt;"",$W2214&lt;&gt;"",OR($V2214&lt;=0,$W2214&lt;=0))),"Revise os valores informados: valor unitário e quantidade devem ser maiores que zero.",IF(OR(AND($G2214="",$H2214&lt;&gt;""),AND($G2214&lt;&gt;"",$H2214=""),AND($J2214="",$K2214&lt;&gt;""),AND($J2214&lt;&gt;"",$K2214=""),AND($M2214="",$N2214&lt;&gt;""),AND($M2214&lt;&gt;"",$N2214=""),AND($P2214="",$Q2214&lt;&gt;""),AND($P2214&lt;&gt;"",$Q2214=""),AND($S2214="",$T2214&lt;&gt;""),AND($S2214&lt;&gt;"",$T2214=""),AND($V2214="",$W2214&lt;&gt;""),AND($V2214&lt;&gt;"",$W2214="")),"Há ano preenchido parcialmente: "&amp;TRIM(IF(AND($G2214="",$H2214&lt;&gt;""),"Ano 1 (falta valor unitário); ","")&amp;IF(AND($G2214&lt;&gt;"",$H2214=""),"Ano 1 (falta quantidade); ","")&amp;IF(AND($J2214="",$K2214&lt;&gt;""),"Ano 2 (falta valor unitário); ","")&amp;IF(AND($J2214&lt;&gt;"",$K2214=""),"Ano 2 (falta quantidade); ","")&amp;IF(AND($M2214="",$N2214&lt;&gt;""),"Ano 3 (falta valor unitário); ","")&amp;IF(AND($M2214&lt;&gt;"",$N2214=""),"Ano 3 (falta quantidade); ","")&amp;IF(AND($P2214="",$Q2214&lt;&gt;""),"Ano 4 (falta valor unitário); ","")&amp;IF(AND($P2214&lt;&gt;"",$Q2214=""),"Ano 4 (falta quantidade); ","")&amp;IF(AND($S2214="",$T2214&lt;&gt;""),"Ano 5 (falta valor unitário); ","")&amp;IF(AND($S2214&lt;&gt;"",$T2214=""),"Ano 5 (falta quantidade); ","")&amp;IF(AND($V2214="",$W2214&lt;&gt;""),"Ano 6 (falta valor unitário); ","")&amp;IF(AND($V2214&lt;&gt;"",$W2214=""),"Ano 6 (falta quantidade); ","")), IF(NOT(OR(AND($G2214&lt;&gt;"",$H2214&lt;&gt;""),AND($J2214&lt;&gt;"",$K2214&lt;&gt;""),AND($M2214&lt;&gt;"",$N2214&lt;&gt;""),AND($P2214&lt;&gt;"",$Q2214&lt;&gt;""),AND($S2214&lt;&gt;"",$T2214&lt;&gt;""),AND($V2214&lt;&gt;"",$W2214&lt;&gt;""))),"Informe pelo menos um ano completo com valor unitário e quantidade.",IF(AND($C2214&lt;&gt;"",$E2214&lt;&gt;"",LEFT(TRIM($C2214),1)&lt;&gt;LEFT(TRIM($E2214),1)),"Categoria e tipo estão incompatíveis.",IF(IF(OR($E2214="",$F2214=""),FALSE(),IFERROR(COUNTIF(INDIRECT("UNITS_"&amp;SUBSTITUTE(LEFT($E2214,FIND(" ",$E2214&amp;" ")-1),".","_")),$F2214)=0,TRUE())),"Unidade incompatível com o tipo selecionado.",IF(OR(AND(ISNUMBER(SEARCH("comunic",LOWER($B2214))),LEFT($E2214,3)&lt;&gt;"4.4"),AND(ISNUMBER(SEARCH("monitor",LOWER($B2214))),NOT(OR(LEFT($E2214,3)="1.5",LEFT($E2214,3)="2.5")))),"Revise a classificação do item conforme as regras de preenchimento.",IF(AND($B2214&lt;&gt;"",OR(ISNUMBER(SEARCH("outro",LOWER($B2214))),ISNUMBER(SEARCH("divers",LOWER($B2214))),ISNUMBER(SEARCH("kit",LOWER($B2214))),ISNUMBER(SEARCH("ferrament",LOWER($B2214))),ISNUMBER(SEARCH("epi",LOWER($B2214)))),NOT(OR($Z2214&lt;&gt;"",$AA2214&lt;&gt;""))),"Descrição muito genérica: detalhe melhor o item e registre o racional no memorial ou em anexo.",IF(AND($Y2214=0,$B2214&lt;&gt;"",OR($G2214&lt;&gt;"",$H2214&lt;&gt;"",$J2214&lt;&gt;"",$K2214&lt;&gt;"",$M2214&lt;&gt;"",$N2214&lt;&gt;"",$P2214&lt;&gt;"",$Q2214&lt;&gt;"",$S2214&lt;&gt;"",$T2214&lt;&gt;"",$V2214&lt;&gt;"",$W2214&lt;&gt;"")),"O item possui dados lançados, mas o total está zerado. Revise os valores informados.","")))))))))))))))</f>
        <v/>
      </c>
    </row>
    <row r="2215" spans="1:35" ht="14.25" customHeight="1" x14ac:dyDescent="0.25">
      <c r="A2215" s="57" t="str">
        <f t="shared" si="442"/>
        <v/>
      </c>
      <c r="B2215" s="61"/>
      <c r="C2215" s="61"/>
      <c r="D2215" s="58"/>
      <c r="E2215" s="61"/>
      <c r="F2215" s="61"/>
      <c r="G2215" s="272"/>
      <c r="H2215" s="62"/>
      <c r="I2215" s="273">
        <f t="shared" si="443"/>
        <v>0</v>
      </c>
      <c r="J2215" s="272"/>
      <c r="K2215" s="62"/>
      <c r="L2215" s="270">
        <f t="shared" si="444"/>
        <v>0</v>
      </c>
      <c r="M2215" s="272"/>
      <c r="N2215" s="62"/>
      <c r="O2215" s="270">
        <f t="shared" si="445"/>
        <v>0</v>
      </c>
      <c r="P2215" s="272"/>
      <c r="Q2215" s="62"/>
      <c r="R2215" s="271">
        <f t="shared" si="446"/>
        <v>0</v>
      </c>
      <c r="S2215" s="272"/>
      <c r="T2215" s="62"/>
      <c r="U2215" s="270">
        <f t="shared" si="447"/>
        <v>0</v>
      </c>
      <c r="V2215" s="272"/>
      <c r="W2215" s="62"/>
      <c r="X2215" s="270">
        <f t="shared" si="448"/>
        <v>0</v>
      </c>
      <c r="Y2215" s="270">
        <f t="shared" si="449"/>
        <v>0</v>
      </c>
      <c r="Z2215" s="61"/>
      <c r="AA2215" s="61"/>
      <c r="AB2215" s="60" t="str">
        <f t="shared" si="450"/>
        <v/>
      </c>
      <c r="AC2215" s="21" t="b">
        <f t="shared" si="451"/>
        <v>0</v>
      </c>
      <c r="AD2215" s="21" t="b">
        <f t="shared" si="452"/>
        <v>0</v>
      </c>
      <c r="AE2215" s="21" t="b">
        <f t="shared" si="453"/>
        <v>0</v>
      </c>
      <c r="AF2215" s="21" t="b">
        <f ca="1">OR(AND($AC2215,NOT($AD2215)),AND($AC2215,OR(AND($G2215="",$H2215&lt;&gt;""),AND($G2215&lt;&gt;"",$H2215=""),AND($J2215="",$K2215&lt;&gt;""),AND($J2215&lt;&gt;"",$K2215=""),AND($M2215="",$N2215&lt;&gt;""),AND($M2215&lt;&gt;"",$N2215=""),AND($P2215="",$Q2215&lt;&gt;""),AND($P2215&lt;&gt;"",$Q2215=""),AND($S2215="",$T2215&lt;&gt;""),AND($S2215&lt;&gt;"",$T2215=""),AND($V2215="",$W2215&lt;&gt;""),AND($V2215&lt;&gt;"",$W2215=""))),AND($C2215&lt;&gt;"",$E2215&lt;&gt;"",LEFT(TRIM($C2215),1)&lt;&gt;LEFT(TRIM($E2215),1)),IF(OR($E2215="",$F2215=""),FALSE(),IFERROR(COUNTIF(INDIRECT("UNITS_"&amp;SUBSTITUTE(LEFT($E2215,FIND(" ",$E2215&amp;" ")-1),".","_")),$F2215)=0,TRUE())),AND($B2215&lt;&gt;"",OR(ISNUMBER(SEARCH("outro",LOWER($B2215))),ISNUMBER(SEARCH("divers",LOWER($B2215))),ISNUMBER(SEARCH("etc",LOWER($B2215))))),OR(AND(ISNUMBER(SEARCH("comunic",LOWER($B2215))),LEFT($E2215,3)&lt;&gt;"4.4"),AND(ISNUMBER(SEARCH("monitor",LOWER($B2215))),NOT(OR(LEFT($E2215,3)="1.5",LEFT($E2215,3)="2.5")))),AND($B2215&lt;&gt;"",OR(LEFT($C2215,1)="1",LEFT($C2215,1)="2"),$D2215=""),AND($D2215&lt;&gt;"",NOT(OR(LEFT($C2215,1)="1",LEFT($C2215,1)="2"))),AND($D2215&lt;&gt;"",COUNTIF(' PROJETO'!$B$14:$B$16,$D2215)=0),IF($D2215="",FALSE(),IF(COUNTIF(' PROJETO'!$B$14:$B$16,$D2215)=0,FALSE(),IFERROR(INDEX(' PROJETO'!$C$14:$C$16,MATCH($D2215,' PROJETO'!$B$14:$B$16,0))&lt;&gt;"Sim",FALSE()))))</f>
        <v>0</v>
      </c>
      <c r="AG2215" s="21" t="b">
        <f>AND($AC2215,$Y2215&gt;'CONFG.  LISTAS'!$F$4,$Z2215="",$AA2215="")</f>
        <v>0</v>
      </c>
      <c r="AH2215" s="21" t="str">
        <f t="shared" si="454"/>
        <v/>
      </c>
      <c r="AI2215" s="43" t="str">
        <f ca="1">IF(NOT($AC2215),"",IF(OR($B2215="",$C2215="",$E2215="",$F2215=""),"Preencha descrição, categoria, tipo e unidade.",IF(AND($B2215&lt;&gt;"",OR(LEFT($C2215,1)="1",LEFT($C2215,1)="2"),$D2215=""),"Informe a prática de restauração para itens diretos.",IF(AND($D2215&lt;&gt;"",NOT(OR(LEFT($C2215,1)="1",LEFT($C2215,1)="2"))),"Custos indiretos não devem pertencer a uma prática específica.",IF(AND($D2215&lt;&gt;"",COUNTIF(' PROJETO'!$B$14:$B$16,$D2215)=0),"Prática de restauração inválida ou não cadastrada.",IF(IF($D2215="",FALSE(),IF(COUNTIF(' PROJETO'!$B$14:$B$16,$D2215)=0,FALSE(),IFERROR(INDEX(' PROJETO'!$C$14:$C$16,MATCH($D2215,' PROJETO'!$B$14:$B$16,0))&lt;&gt;"Sim",FALSE()))),"A prática informada no item não foi selecionada na aba Projeto.",IF(AND(MAX($I2215,$L2215,$O2215,$R2215,$U2215,$X2215)&gt;'CONFG.  LISTAS'!$F$4,NOT(OR($Z2215&lt;&gt;"",$AA2215&lt;&gt;""))),"Memorial de cálculo ou anexo obrigatório não informado para item acima do limite.",IF(OR(AND($G2215&lt;&gt;"",$H2215&lt;&gt;"",OR($G2215&lt;=0,$H2215&lt;=0)),AND($J2215&lt;&gt;"",$K2215&lt;&gt;"",OR($J2215&lt;=0,$K2215&lt;=0)),AND($M2215&lt;&gt;"",$N2215&lt;&gt;"",OR($M2215&lt;=0,$N2215&lt;=0)),AND($P2215&lt;&gt;"",$Q2215&lt;&gt;"",OR($P2215&lt;=0,$Q2215&lt;=0)),AND($S2215&lt;&gt;"",$T2215&lt;&gt;"",OR($S2215&lt;=0,$T2215&lt;=0)),AND($V2215&lt;&gt;"",$W2215&lt;&gt;"",OR($V2215&lt;=0,$W2215&lt;=0))),"Revise os valores informados: valor unitário e quantidade devem ser maiores que zero.",IF(OR(AND($G2215="",$H2215&lt;&gt;""),AND($G2215&lt;&gt;"",$H2215=""),AND($J2215="",$K2215&lt;&gt;""),AND($J2215&lt;&gt;"",$K2215=""),AND($M2215="",$N2215&lt;&gt;""),AND($M2215&lt;&gt;"",$N2215=""),AND($P2215="",$Q2215&lt;&gt;""),AND($P2215&lt;&gt;"",$Q2215=""),AND($S2215="",$T2215&lt;&gt;""),AND($S2215&lt;&gt;"",$T2215=""),AND($V2215="",$W2215&lt;&gt;""),AND($V2215&lt;&gt;"",$W2215="")),"Há ano preenchido parcialmente: "&amp;TRIM(IF(AND($G2215="",$H2215&lt;&gt;""),"Ano 1 (falta valor unitário); ","")&amp;IF(AND($G2215&lt;&gt;"",$H2215=""),"Ano 1 (falta quantidade); ","")&amp;IF(AND($J2215="",$K2215&lt;&gt;""),"Ano 2 (falta valor unitário); ","")&amp;IF(AND($J2215&lt;&gt;"",$K2215=""),"Ano 2 (falta quantidade); ","")&amp;IF(AND($M2215="",$N2215&lt;&gt;""),"Ano 3 (falta valor unitário); ","")&amp;IF(AND($M2215&lt;&gt;"",$N2215=""),"Ano 3 (falta quantidade); ","")&amp;IF(AND($P2215="",$Q2215&lt;&gt;""),"Ano 4 (falta valor unitário); ","")&amp;IF(AND($P2215&lt;&gt;"",$Q2215=""),"Ano 4 (falta quantidade); ","")&amp;IF(AND($S2215="",$T2215&lt;&gt;""),"Ano 5 (falta valor unitário); ","")&amp;IF(AND($S2215&lt;&gt;"",$T2215=""),"Ano 5 (falta quantidade); ","")&amp;IF(AND($V2215="",$W2215&lt;&gt;""),"Ano 6 (falta valor unitário); ","")&amp;IF(AND($V2215&lt;&gt;"",$W2215=""),"Ano 6 (falta quantidade); ","")), IF(NOT(OR(AND($G2215&lt;&gt;"",$H2215&lt;&gt;""),AND($J2215&lt;&gt;"",$K2215&lt;&gt;""),AND($M2215&lt;&gt;"",$N2215&lt;&gt;""),AND($P2215&lt;&gt;"",$Q2215&lt;&gt;""),AND($S2215&lt;&gt;"",$T2215&lt;&gt;""),AND($V2215&lt;&gt;"",$W2215&lt;&gt;""))),"Informe pelo menos um ano completo com valor unitário e quantidade.",IF(AND($C2215&lt;&gt;"",$E2215&lt;&gt;"",LEFT(TRIM($C2215),1)&lt;&gt;LEFT(TRIM($E2215),1)),"Categoria e tipo estão incompatíveis.",IF(IF(OR($E2215="",$F2215=""),FALSE(),IFERROR(COUNTIF(INDIRECT("UNITS_"&amp;SUBSTITUTE(LEFT($E2215,FIND(" ",$E2215&amp;" ")-1),".","_")),$F2215)=0,TRUE())),"Unidade incompatível com o tipo selecionado.",IF(OR(AND(ISNUMBER(SEARCH("comunic",LOWER($B2215))),LEFT($E2215,3)&lt;&gt;"4.4"),AND(ISNUMBER(SEARCH("monitor",LOWER($B2215))),NOT(OR(LEFT($E2215,3)="1.5",LEFT($E2215,3)="2.5")))),"Revise a classificação do item conforme as regras de preenchimento.",IF(AND($B2215&lt;&gt;"",OR(ISNUMBER(SEARCH("outro",LOWER($B2215))),ISNUMBER(SEARCH("divers",LOWER($B2215))),ISNUMBER(SEARCH("kit",LOWER($B2215))),ISNUMBER(SEARCH("ferrament",LOWER($B2215))),ISNUMBER(SEARCH("epi",LOWER($B2215)))),NOT(OR($Z2215&lt;&gt;"",$AA2215&lt;&gt;""))),"Descrição muito genérica: detalhe melhor o item e registre o racional no memorial ou em anexo.",IF(AND($Y2215=0,$B2215&lt;&gt;"",OR($G2215&lt;&gt;"",$H2215&lt;&gt;"",$J2215&lt;&gt;"",$K2215&lt;&gt;"",$M2215&lt;&gt;"",$N2215&lt;&gt;"",$P2215&lt;&gt;"",$Q2215&lt;&gt;"",$S2215&lt;&gt;"",$T2215&lt;&gt;"",$V2215&lt;&gt;"",$W2215&lt;&gt;"")),"O item possui dados lançados, mas o total está zerado. Revise os valores informados.","")))))))))))))))</f>
        <v/>
      </c>
    </row>
    <row r="2216" spans="1:35" ht="14.25" customHeight="1" x14ac:dyDescent="0.25">
      <c r="A2216" s="57" t="str">
        <f t="shared" si="442"/>
        <v/>
      </c>
      <c r="B2216" s="58"/>
      <c r="C2216" s="58"/>
      <c r="D2216" s="58"/>
      <c r="E2216" s="58"/>
      <c r="F2216" s="58"/>
      <c r="G2216" s="269"/>
      <c r="H2216" s="59"/>
      <c r="I2216" s="273">
        <f t="shared" si="443"/>
        <v>0</v>
      </c>
      <c r="J2216" s="269"/>
      <c r="K2216" s="59"/>
      <c r="L2216" s="270">
        <f t="shared" si="444"/>
        <v>0</v>
      </c>
      <c r="M2216" s="269"/>
      <c r="N2216" s="59"/>
      <c r="O2216" s="270">
        <f t="shared" si="445"/>
        <v>0</v>
      </c>
      <c r="P2216" s="269"/>
      <c r="Q2216" s="59"/>
      <c r="R2216" s="271">
        <f t="shared" si="446"/>
        <v>0</v>
      </c>
      <c r="S2216" s="269"/>
      <c r="T2216" s="59"/>
      <c r="U2216" s="270">
        <f t="shared" si="447"/>
        <v>0</v>
      </c>
      <c r="V2216" s="269"/>
      <c r="W2216" s="59"/>
      <c r="X2216" s="270">
        <f t="shared" si="448"/>
        <v>0</v>
      </c>
      <c r="Y2216" s="270">
        <f t="shared" si="449"/>
        <v>0</v>
      </c>
      <c r="Z2216" s="58"/>
      <c r="AA2216" s="58"/>
      <c r="AB2216" s="60" t="str">
        <f t="shared" si="450"/>
        <v/>
      </c>
      <c r="AC2216" s="21" t="b">
        <f t="shared" si="451"/>
        <v>0</v>
      </c>
      <c r="AD2216" s="21" t="b">
        <f t="shared" si="452"/>
        <v>0</v>
      </c>
      <c r="AE2216" s="21" t="b">
        <f t="shared" si="453"/>
        <v>0</v>
      </c>
      <c r="AF2216" s="21" t="b">
        <f ca="1">OR(AND($AC2216,NOT($AD2216)),AND($AC2216,OR(AND($G2216="",$H2216&lt;&gt;""),AND($G2216&lt;&gt;"",$H2216=""),AND($J2216="",$K2216&lt;&gt;""),AND($J2216&lt;&gt;"",$K2216=""),AND($M2216="",$N2216&lt;&gt;""),AND($M2216&lt;&gt;"",$N2216=""),AND($P2216="",$Q2216&lt;&gt;""),AND($P2216&lt;&gt;"",$Q2216=""),AND($S2216="",$T2216&lt;&gt;""),AND($S2216&lt;&gt;"",$T2216=""),AND($V2216="",$W2216&lt;&gt;""),AND($V2216&lt;&gt;"",$W2216=""))),AND($C2216&lt;&gt;"",$E2216&lt;&gt;"",LEFT(TRIM($C2216),1)&lt;&gt;LEFT(TRIM($E2216),1)),IF(OR($E2216="",$F2216=""),FALSE(),IFERROR(COUNTIF(INDIRECT("UNITS_"&amp;SUBSTITUTE(LEFT($E2216,FIND(" ",$E2216&amp;" ")-1),".","_")),$F2216)=0,TRUE())),AND($B2216&lt;&gt;"",OR(ISNUMBER(SEARCH("outro",LOWER($B2216))),ISNUMBER(SEARCH("divers",LOWER($B2216))),ISNUMBER(SEARCH("etc",LOWER($B2216))))),OR(AND(ISNUMBER(SEARCH("comunic",LOWER($B2216))),LEFT($E2216,3)&lt;&gt;"4.4"),AND(ISNUMBER(SEARCH("monitor",LOWER($B2216))),NOT(OR(LEFT($E2216,3)="1.5",LEFT($E2216,3)="2.5")))),AND($B2216&lt;&gt;"",OR(LEFT($C2216,1)="1",LEFT($C2216,1)="2"),$D2216=""),AND($D2216&lt;&gt;"",NOT(OR(LEFT($C2216,1)="1",LEFT($C2216,1)="2"))),AND($D2216&lt;&gt;"",COUNTIF(' PROJETO'!$B$14:$B$16,$D2216)=0),IF($D2216="",FALSE(),IF(COUNTIF(' PROJETO'!$B$14:$B$16,$D2216)=0,FALSE(),IFERROR(INDEX(' PROJETO'!$C$14:$C$16,MATCH($D2216,' PROJETO'!$B$14:$B$16,0))&lt;&gt;"Sim",FALSE()))))</f>
        <v>0</v>
      </c>
      <c r="AG2216" s="21" t="b">
        <f>AND($AC2216,$Y2216&gt;'CONFG.  LISTAS'!$F$4,$Z2216="",$AA2216="")</f>
        <v>0</v>
      </c>
      <c r="AH2216" s="21" t="str">
        <f t="shared" si="454"/>
        <v/>
      </c>
      <c r="AI2216" s="43" t="str">
        <f ca="1">IF(NOT($AC2216),"",IF(OR($B2216="",$C2216="",$E2216="",$F2216=""),"Preencha descrição, categoria, tipo e unidade.",IF(AND($B2216&lt;&gt;"",OR(LEFT($C2216,1)="1",LEFT($C2216,1)="2"),$D2216=""),"Informe a prática de restauração para itens diretos.",IF(AND($D2216&lt;&gt;"",NOT(OR(LEFT($C2216,1)="1",LEFT($C2216,1)="2"))),"Custos indiretos não devem pertencer a uma prática específica.",IF(AND($D2216&lt;&gt;"",COUNTIF(' PROJETO'!$B$14:$B$16,$D2216)=0),"Prática de restauração inválida ou não cadastrada.",IF(IF($D2216="",FALSE(),IF(COUNTIF(' PROJETO'!$B$14:$B$16,$D2216)=0,FALSE(),IFERROR(INDEX(' PROJETO'!$C$14:$C$16,MATCH($D2216,' PROJETO'!$B$14:$B$16,0))&lt;&gt;"Sim",FALSE()))),"A prática informada no item não foi selecionada na aba Projeto.",IF(AND(MAX($I2216,$L2216,$O2216,$R2216,$U2216,$X2216)&gt;'CONFG.  LISTAS'!$F$4,NOT(OR($Z2216&lt;&gt;"",$AA2216&lt;&gt;""))),"Memorial de cálculo ou anexo obrigatório não informado para item acima do limite.",IF(OR(AND($G2216&lt;&gt;"",$H2216&lt;&gt;"",OR($G2216&lt;=0,$H2216&lt;=0)),AND($J2216&lt;&gt;"",$K2216&lt;&gt;"",OR($J2216&lt;=0,$K2216&lt;=0)),AND($M2216&lt;&gt;"",$N2216&lt;&gt;"",OR($M2216&lt;=0,$N2216&lt;=0)),AND($P2216&lt;&gt;"",$Q2216&lt;&gt;"",OR($P2216&lt;=0,$Q2216&lt;=0)),AND($S2216&lt;&gt;"",$T2216&lt;&gt;"",OR($S2216&lt;=0,$T2216&lt;=0)),AND($V2216&lt;&gt;"",$W2216&lt;&gt;"",OR($V2216&lt;=0,$W2216&lt;=0))),"Revise os valores informados: valor unitário e quantidade devem ser maiores que zero.",IF(OR(AND($G2216="",$H2216&lt;&gt;""),AND($G2216&lt;&gt;"",$H2216=""),AND($J2216="",$K2216&lt;&gt;""),AND($J2216&lt;&gt;"",$K2216=""),AND($M2216="",$N2216&lt;&gt;""),AND($M2216&lt;&gt;"",$N2216=""),AND($P2216="",$Q2216&lt;&gt;""),AND($P2216&lt;&gt;"",$Q2216=""),AND($S2216="",$T2216&lt;&gt;""),AND($S2216&lt;&gt;"",$T2216=""),AND($V2216="",$W2216&lt;&gt;""),AND($V2216&lt;&gt;"",$W2216="")),"Há ano preenchido parcialmente: "&amp;TRIM(IF(AND($G2216="",$H2216&lt;&gt;""),"Ano 1 (falta valor unitário); ","")&amp;IF(AND($G2216&lt;&gt;"",$H2216=""),"Ano 1 (falta quantidade); ","")&amp;IF(AND($J2216="",$K2216&lt;&gt;""),"Ano 2 (falta valor unitário); ","")&amp;IF(AND($J2216&lt;&gt;"",$K2216=""),"Ano 2 (falta quantidade); ","")&amp;IF(AND($M2216="",$N2216&lt;&gt;""),"Ano 3 (falta valor unitário); ","")&amp;IF(AND($M2216&lt;&gt;"",$N2216=""),"Ano 3 (falta quantidade); ","")&amp;IF(AND($P2216="",$Q2216&lt;&gt;""),"Ano 4 (falta valor unitário); ","")&amp;IF(AND($P2216&lt;&gt;"",$Q2216=""),"Ano 4 (falta quantidade); ","")&amp;IF(AND($S2216="",$T2216&lt;&gt;""),"Ano 5 (falta valor unitário); ","")&amp;IF(AND($S2216&lt;&gt;"",$T2216=""),"Ano 5 (falta quantidade); ","")&amp;IF(AND($V2216="",$W2216&lt;&gt;""),"Ano 6 (falta valor unitário); ","")&amp;IF(AND($V2216&lt;&gt;"",$W2216=""),"Ano 6 (falta quantidade); ","")), IF(NOT(OR(AND($G2216&lt;&gt;"",$H2216&lt;&gt;""),AND($J2216&lt;&gt;"",$K2216&lt;&gt;""),AND($M2216&lt;&gt;"",$N2216&lt;&gt;""),AND($P2216&lt;&gt;"",$Q2216&lt;&gt;""),AND($S2216&lt;&gt;"",$T2216&lt;&gt;""),AND($V2216&lt;&gt;"",$W2216&lt;&gt;""))),"Informe pelo menos um ano completo com valor unitário e quantidade.",IF(AND($C2216&lt;&gt;"",$E2216&lt;&gt;"",LEFT(TRIM($C2216),1)&lt;&gt;LEFT(TRIM($E2216),1)),"Categoria e tipo estão incompatíveis.",IF(IF(OR($E2216="",$F2216=""),FALSE(),IFERROR(COUNTIF(INDIRECT("UNITS_"&amp;SUBSTITUTE(LEFT($E2216,FIND(" ",$E2216&amp;" ")-1),".","_")),$F2216)=0,TRUE())),"Unidade incompatível com o tipo selecionado.",IF(OR(AND(ISNUMBER(SEARCH("comunic",LOWER($B2216))),LEFT($E2216,3)&lt;&gt;"4.4"),AND(ISNUMBER(SEARCH("monitor",LOWER($B2216))),NOT(OR(LEFT($E2216,3)="1.5",LEFT($E2216,3)="2.5")))),"Revise a classificação do item conforme as regras de preenchimento.",IF(AND($B2216&lt;&gt;"",OR(ISNUMBER(SEARCH("outro",LOWER($B2216))),ISNUMBER(SEARCH("divers",LOWER($B2216))),ISNUMBER(SEARCH("kit",LOWER($B2216))),ISNUMBER(SEARCH("ferrament",LOWER($B2216))),ISNUMBER(SEARCH("epi",LOWER($B2216)))),NOT(OR($Z2216&lt;&gt;"",$AA2216&lt;&gt;""))),"Descrição muito genérica: detalhe melhor o item e registre o racional no memorial ou em anexo.",IF(AND($Y2216=0,$B2216&lt;&gt;"",OR($G2216&lt;&gt;"",$H2216&lt;&gt;"",$J2216&lt;&gt;"",$K2216&lt;&gt;"",$M2216&lt;&gt;"",$N2216&lt;&gt;"",$P2216&lt;&gt;"",$Q2216&lt;&gt;"",$S2216&lt;&gt;"",$T2216&lt;&gt;"",$V2216&lt;&gt;"",$W2216&lt;&gt;"")),"O item possui dados lançados, mas o total está zerado. Revise os valores informados.","")))))))))))))))</f>
        <v/>
      </c>
    </row>
    <row r="2217" spans="1:35" ht="14.25" customHeight="1" x14ac:dyDescent="0.25">
      <c r="A2217" s="57" t="str">
        <f t="shared" si="442"/>
        <v/>
      </c>
      <c r="B2217" s="61"/>
      <c r="C2217" s="61"/>
      <c r="D2217" s="58"/>
      <c r="E2217" s="61"/>
      <c r="F2217" s="61"/>
      <c r="G2217" s="272"/>
      <c r="H2217" s="62"/>
      <c r="I2217" s="273">
        <f t="shared" si="443"/>
        <v>0</v>
      </c>
      <c r="J2217" s="272"/>
      <c r="K2217" s="62"/>
      <c r="L2217" s="270">
        <f t="shared" si="444"/>
        <v>0</v>
      </c>
      <c r="M2217" s="272"/>
      <c r="N2217" s="62"/>
      <c r="O2217" s="270">
        <f t="shared" si="445"/>
        <v>0</v>
      </c>
      <c r="P2217" s="272"/>
      <c r="Q2217" s="62"/>
      <c r="R2217" s="271">
        <f t="shared" si="446"/>
        <v>0</v>
      </c>
      <c r="S2217" s="272"/>
      <c r="T2217" s="62"/>
      <c r="U2217" s="270">
        <f t="shared" si="447"/>
        <v>0</v>
      </c>
      <c r="V2217" s="272"/>
      <c r="W2217" s="62"/>
      <c r="X2217" s="270">
        <f t="shared" si="448"/>
        <v>0</v>
      </c>
      <c r="Y2217" s="270">
        <f t="shared" si="449"/>
        <v>0</v>
      </c>
      <c r="Z2217" s="61"/>
      <c r="AA2217" s="61"/>
      <c r="AB2217" s="60" t="str">
        <f t="shared" si="450"/>
        <v/>
      </c>
      <c r="AC2217" s="21" t="b">
        <f t="shared" si="451"/>
        <v>0</v>
      </c>
      <c r="AD2217" s="21" t="b">
        <f t="shared" si="452"/>
        <v>0</v>
      </c>
      <c r="AE2217" s="21" t="b">
        <f t="shared" si="453"/>
        <v>0</v>
      </c>
      <c r="AF2217" s="21" t="b">
        <f ca="1">OR(AND($AC2217,NOT($AD2217)),AND($AC2217,OR(AND($G2217="",$H2217&lt;&gt;""),AND($G2217&lt;&gt;"",$H2217=""),AND($J2217="",$K2217&lt;&gt;""),AND($J2217&lt;&gt;"",$K2217=""),AND($M2217="",$N2217&lt;&gt;""),AND($M2217&lt;&gt;"",$N2217=""),AND($P2217="",$Q2217&lt;&gt;""),AND($P2217&lt;&gt;"",$Q2217=""),AND($S2217="",$T2217&lt;&gt;""),AND($S2217&lt;&gt;"",$T2217=""),AND($V2217="",$W2217&lt;&gt;""),AND($V2217&lt;&gt;"",$W2217=""))),AND($C2217&lt;&gt;"",$E2217&lt;&gt;"",LEFT(TRIM($C2217),1)&lt;&gt;LEFT(TRIM($E2217),1)),IF(OR($E2217="",$F2217=""),FALSE(),IFERROR(COUNTIF(INDIRECT("UNITS_"&amp;SUBSTITUTE(LEFT($E2217,FIND(" ",$E2217&amp;" ")-1),".","_")),$F2217)=0,TRUE())),AND($B2217&lt;&gt;"",OR(ISNUMBER(SEARCH("outro",LOWER($B2217))),ISNUMBER(SEARCH("divers",LOWER($B2217))),ISNUMBER(SEARCH("etc",LOWER($B2217))))),OR(AND(ISNUMBER(SEARCH("comunic",LOWER($B2217))),LEFT($E2217,3)&lt;&gt;"4.4"),AND(ISNUMBER(SEARCH("monitor",LOWER($B2217))),NOT(OR(LEFT($E2217,3)="1.5",LEFT($E2217,3)="2.5")))),AND($B2217&lt;&gt;"",OR(LEFT($C2217,1)="1",LEFT($C2217,1)="2"),$D2217=""),AND($D2217&lt;&gt;"",NOT(OR(LEFT($C2217,1)="1",LEFT($C2217,1)="2"))),AND($D2217&lt;&gt;"",COUNTIF(' PROJETO'!$B$14:$B$16,$D2217)=0),IF($D2217="",FALSE(),IF(COUNTIF(' PROJETO'!$B$14:$B$16,$D2217)=0,FALSE(),IFERROR(INDEX(' PROJETO'!$C$14:$C$16,MATCH($D2217,' PROJETO'!$B$14:$B$16,0))&lt;&gt;"Sim",FALSE()))))</f>
        <v>0</v>
      </c>
      <c r="AG2217" s="21" t="b">
        <f>AND($AC2217,$Y2217&gt;'CONFG.  LISTAS'!$F$4,$Z2217="",$AA2217="")</f>
        <v>0</v>
      </c>
      <c r="AH2217" s="21" t="str">
        <f t="shared" si="454"/>
        <v/>
      </c>
      <c r="AI2217" s="43" t="str">
        <f ca="1">IF(NOT($AC2217),"",IF(OR($B2217="",$C2217="",$E2217="",$F2217=""),"Preencha descrição, categoria, tipo e unidade.",IF(AND($B2217&lt;&gt;"",OR(LEFT($C2217,1)="1",LEFT($C2217,1)="2"),$D2217=""),"Informe a prática de restauração para itens diretos.",IF(AND($D2217&lt;&gt;"",NOT(OR(LEFT($C2217,1)="1",LEFT($C2217,1)="2"))),"Custos indiretos não devem pertencer a uma prática específica.",IF(AND($D2217&lt;&gt;"",COUNTIF(' PROJETO'!$B$14:$B$16,$D2217)=0),"Prática de restauração inválida ou não cadastrada.",IF(IF($D2217="",FALSE(),IF(COUNTIF(' PROJETO'!$B$14:$B$16,$D2217)=0,FALSE(),IFERROR(INDEX(' PROJETO'!$C$14:$C$16,MATCH($D2217,' PROJETO'!$B$14:$B$16,0))&lt;&gt;"Sim",FALSE()))),"A prática informada no item não foi selecionada na aba Projeto.",IF(AND(MAX($I2217,$L2217,$O2217,$R2217,$U2217,$X2217)&gt;'CONFG.  LISTAS'!$F$4,NOT(OR($Z2217&lt;&gt;"",$AA2217&lt;&gt;""))),"Memorial de cálculo ou anexo obrigatório não informado para item acima do limite.",IF(OR(AND($G2217&lt;&gt;"",$H2217&lt;&gt;"",OR($G2217&lt;=0,$H2217&lt;=0)),AND($J2217&lt;&gt;"",$K2217&lt;&gt;"",OR($J2217&lt;=0,$K2217&lt;=0)),AND($M2217&lt;&gt;"",$N2217&lt;&gt;"",OR($M2217&lt;=0,$N2217&lt;=0)),AND($P2217&lt;&gt;"",$Q2217&lt;&gt;"",OR($P2217&lt;=0,$Q2217&lt;=0)),AND($S2217&lt;&gt;"",$T2217&lt;&gt;"",OR($S2217&lt;=0,$T2217&lt;=0)),AND($V2217&lt;&gt;"",$W2217&lt;&gt;"",OR($V2217&lt;=0,$W2217&lt;=0))),"Revise os valores informados: valor unitário e quantidade devem ser maiores que zero.",IF(OR(AND($G2217="",$H2217&lt;&gt;""),AND($G2217&lt;&gt;"",$H2217=""),AND($J2217="",$K2217&lt;&gt;""),AND($J2217&lt;&gt;"",$K2217=""),AND($M2217="",$N2217&lt;&gt;""),AND($M2217&lt;&gt;"",$N2217=""),AND($P2217="",$Q2217&lt;&gt;""),AND($P2217&lt;&gt;"",$Q2217=""),AND($S2217="",$T2217&lt;&gt;""),AND($S2217&lt;&gt;"",$T2217=""),AND($V2217="",$W2217&lt;&gt;""),AND($V2217&lt;&gt;"",$W2217="")),"Há ano preenchido parcialmente: "&amp;TRIM(IF(AND($G2217="",$H2217&lt;&gt;""),"Ano 1 (falta valor unitário); ","")&amp;IF(AND($G2217&lt;&gt;"",$H2217=""),"Ano 1 (falta quantidade); ","")&amp;IF(AND($J2217="",$K2217&lt;&gt;""),"Ano 2 (falta valor unitário); ","")&amp;IF(AND($J2217&lt;&gt;"",$K2217=""),"Ano 2 (falta quantidade); ","")&amp;IF(AND($M2217="",$N2217&lt;&gt;""),"Ano 3 (falta valor unitário); ","")&amp;IF(AND($M2217&lt;&gt;"",$N2217=""),"Ano 3 (falta quantidade); ","")&amp;IF(AND($P2217="",$Q2217&lt;&gt;""),"Ano 4 (falta valor unitário); ","")&amp;IF(AND($P2217&lt;&gt;"",$Q2217=""),"Ano 4 (falta quantidade); ","")&amp;IF(AND($S2217="",$T2217&lt;&gt;""),"Ano 5 (falta valor unitário); ","")&amp;IF(AND($S2217&lt;&gt;"",$T2217=""),"Ano 5 (falta quantidade); ","")&amp;IF(AND($V2217="",$W2217&lt;&gt;""),"Ano 6 (falta valor unitário); ","")&amp;IF(AND($V2217&lt;&gt;"",$W2217=""),"Ano 6 (falta quantidade); ","")), IF(NOT(OR(AND($G2217&lt;&gt;"",$H2217&lt;&gt;""),AND($J2217&lt;&gt;"",$K2217&lt;&gt;""),AND($M2217&lt;&gt;"",$N2217&lt;&gt;""),AND($P2217&lt;&gt;"",$Q2217&lt;&gt;""),AND($S2217&lt;&gt;"",$T2217&lt;&gt;""),AND($V2217&lt;&gt;"",$W2217&lt;&gt;""))),"Informe pelo menos um ano completo com valor unitário e quantidade.",IF(AND($C2217&lt;&gt;"",$E2217&lt;&gt;"",LEFT(TRIM($C2217),1)&lt;&gt;LEFT(TRIM($E2217),1)),"Categoria e tipo estão incompatíveis.",IF(IF(OR($E2217="",$F2217=""),FALSE(),IFERROR(COUNTIF(INDIRECT("UNITS_"&amp;SUBSTITUTE(LEFT($E2217,FIND(" ",$E2217&amp;" ")-1),".","_")),$F2217)=0,TRUE())),"Unidade incompatível com o tipo selecionado.",IF(OR(AND(ISNUMBER(SEARCH("comunic",LOWER($B2217))),LEFT($E2217,3)&lt;&gt;"4.4"),AND(ISNUMBER(SEARCH("monitor",LOWER($B2217))),NOT(OR(LEFT($E2217,3)="1.5",LEFT($E2217,3)="2.5")))),"Revise a classificação do item conforme as regras de preenchimento.",IF(AND($B2217&lt;&gt;"",OR(ISNUMBER(SEARCH("outro",LOWER($B2217))),ISNUMBER(SEARCH("divers",LOWER($B2217))),ISNUMBER(SEARCH("kit",LOWER($B2217))),ISNUMBER(SEARCH("ferrament",LOWER($B2217))),ISNUMBER(SEARCH("epi",LOWER($B2217)))),NOT(OR($Z2217&lt;&gt;"",$AA2217&lt;&gt;""))),"Descrição muito genérica: detalhe melhor o item e registre o racional no memorial ou em anexo.",IF(AND($Y2217=0,$B2217&lt;&gt;"",OR($G2217&lt;&gt;"",$H2217&lt;&gt;"",$J2217&lt;&gt;"",$K2217&lt;&gt;"",$M2217&lt;&gt;"",$N2217&lt;&gt;"",$P2217&lt;&gt;"",$Q2217&lt;&gt;"",$S2217&lt;&gt;"",$T2217&lt;&gt;"",$V2217&lt;&gt;"",$W2217&lt;&gt;"")),"O item possui dados lançados, mas o total está zerado. Revise os valores informados.","")))))))))))))))</f>
        <v/>
      </c>
    </row>
    <row r="2218" spans="1:35" ht="14.25" customHeight="1" x14ac:dyDescent="0.25">
      <c r="A2218" s="57" t="str">
        <f t="shared" si="442"/>
        <v/>
      </c>
      <c r="B2218" s="58"/>
      <c r="C2218" s="58"/>
      <c r="D2218" s="58"/>
      <c r="E2218" s="58"/>
      <c r="F2218" s="58"/>
      <c r="G2218" s="269"/>
      <c r="H2218" s="59"/>
      <c r="I2218" s="273">
        <f t="shared" si="443"/>
        <v>0</v>
      </c>
      <c r="J2218" s="269"/>
      <c r="K2218" s="59"/>
      <c r="L2218" s="270">
        <f t="shared" si="444"/>
        <v>0</v>
      </c>
      <c r="M2218" s="269"/>
      <c r="N2218" s="59"/>
      <c r="O2218" s="270">
        <f t="shared" si="445"/>
        <v>0</v>
      </c>
      <c r="P2218" s="269"/>
      <c r="Q2218" s="59"/>
      <c r="R2218" s="271">
        <f t="shared" si="446"/>
        <v>0</v>
      </c>
      <c r="S2218" s="269"/>
      <c r="T2218" s="59"/>
      <c r="U2218" s="270">
        <f t="shared" si="447"/>
        <v>0</v>
      </c>
      <c r="V2218" s="269"/>
      <c r="W2218" s="59"/>
      <c r="X2218" s="270">
        <f t="shared" si="448"/>
        <v>0</v>
      </c>
      <c r="Y2218" s="270">
        <f t="shared" si="449"/>
        <v>0</v>
      </c>
      <c r="Z2218" s="58"/>
      <c r="AA2218" s="58"/>
      <c r="AB2218" s="60" t="str">
        <f t="shared" si="450"/>
        <v/>
      </c>
      <c r="AC2218" s="21" t="b">
        <f t="shared" si="451"/>
        <v>0</v>
      </c>
      <c r="AD2218" s="21" t="b">
        <f t="shared" si="452"/>
        <v>0</v>
      </c>
      <c r="AE2218" s="21" t="b">
        <f t="shared" si="453"/>
        <v>0</v>
      </c>
      <c r="AF2218" s="21" t="b">
        <f ca="1">OR(AND($AC2218,NOT($AD2218)),AND($AC2218,OR(AND($G2218="",$H2218&lt;&gt;""),AND($G2218&lt;&gt;"",$H2218=""),AND($J2218="",$K2218&lt;&gt;""),AND($J2218&lt;&gt;"",$K2218=""),AND($M2218="",$N2218&lt;&gt;""),AND($M2218&lt;&gt;"",$N2218=""),AND($P2218="",$Q2218&lt;&gt;""),AND($P2218&lt;&gt;"",$Q2218=""),AND($S2218="",$T2218&lt;&gt;""),AND($S2218&lt;&gt;"",$T2218=""),AND($V2218="",$W2218&lt;&gt;""),AND($V2218&lt;&gt;"",$W2218=""))),AND($C2218&lt;&gt;"",$E2218&lt;&gt;"",LEFT(TRIM($C2218),1)&lt;&gt;LEFT(TRIM($E2218),1)),IF(OR($E2218="",$F2218=""),FALSE(),IFERROR(COUNTIF(INDIRECT("UNITS_"&amp;SUBSTITUTE(LEFT($E2218,FIND(" ",$E2218&amp;" ")-1),".","_")),$F2218)=0,TRUE())),AND($B2218&lt;&gt;"",OR(ISNUMBER(SEARCH("outro",LOWER($B2218))),ISNUMBER(SEARCH("divers",LOWER($B2218))),ISNUMBER(SEARCH("etc",LOWER($B2218))))),OR(AND(ISNUMBER(SEARCH("comunic",LOWER($B2218))),LEFT($E2218,3)&lt;&gt;"4.4"),AND(ISNUMBER(SEARCH("monitor",LOWER($B2218))),NOT(OR(LEFT($E2218,3)="1.5",LEFT($E2218,3)="2.5")))),AND($B2218&lt;&gt;"",OR(LEFT($C2218,1)="1",LEFT($C2218,1)="2"),$D2218=""),AND($D2218&lt;&gt;"",NOT(OR(LEFT($C2218,1)="1",LEFT($C2218,1)="2"))),AND($D2218&lt;&gt;"",COUNTIF(' PROJETO'!$B$14:$B$16,$D2218)=0),IF($D2218="",FALSE(),IF(COUNTIF(' PROJETO'!$B$14:$B$16,$D2218)=0,FALSE(),IFERROR(INDEX(' PROJETO'!$C$14:$C$16,MATCH($D2218,' PROJETO'!$B$14:$B$16,0))&lt;&gt;"Sim",FALSE()))))</f>
        <v>0</v>
      </c>
      <c r="AG2218" s="21" t="b">
        <f>AND($AC2218,$Y2218&gt;'CONFG.  LISTAS'!$F$4,$Z2218="",$AA2218="")</f>
        <v>0</v>
      </c>
      <c r="AH2218" s="21" t="str">
        <f t="shared" si="454"/>
        <v/>
      </c>
      <c r="AI2218" s="43" t="str">
        <f ca="1">IF(NOT($AC2218),"",IF(OR($B2218="",$C2218="",$E2218="",$F2218=""),"Preencha descrição, categoria, tipo e unidade.",IF(AND($B2218&lt;&gt;"",OR(LEFT($C2218,1)="1",LEFT($C2218,1)="2"),$D2218=""),"Informe a prática de restauração para itens diretos.",IF(AND($D2218&lt;&gt;"",NOT(OR(LEFT($C2218,1)="1",LEFT($C2218,1)="2"))),"Custos indiretos não devem pertencer a uma prática específica.",IF(AND($D2218&lt;&gt;"",COUNTIF(' PROJETO'!$B$14:$B$16,$D2218)=0),"Prática de restauração inválida ou não cadastrada.",IF(IF($D2218="",FALSE(),IF(COUNTIF(' PROJETO'!$B$14:$B$16,$D2218)=0,FALSE(),IFERROR(INDEX(' PROJETO'!$C$14:$C$16,MATCH($D2218,' PROJETO'!$B$14:$B$16,0))&lt;&gt;"Sim",FALSE()))),"A prática informada no item não foi selecionada na aba Projeto.",IF(AND(MAX($I2218,$L2218,$O2218,$R2218,$U2218,$X2218)&gt;'CONFG.  LISTAS'!$F$4,NOT(OR($Z2218&lt;&gt;"",$AA2218&lt;&gt;""))),"Memorial de cálculo ou anexo obrigatório não informado para item acima do limite.",IF(OR(AND($G2218&lt;&gt;"",$H2218&lt;&gt;"",OR($G2218&lt;=0,$H2218&lt;=0)),AND($J2218&lt;&gt;"",$K2218&lt;&gt;"",OR($J2218&lt;=0,$K2218&lt;=0)),AND($M2218&lt;&gt;"",$N2218&lt;&gt;"",OR($M2218&lt;=0,$N2218&lt;=0)),AND($P2218&lt;&gt;"",$Q2218&lt;&gt;"",OR($P2218&lt;=0,$Q2218&lt;=0)),AND($S2218&lt;&gt;"",$T2218&lt;&gt;"",OR($S2218&lt;=0,$T2218&lt;=0)),AND($V2218&lt;&gt;"",$W2218&lt;&gt;"",OR($V2218&lt;=0,$W2218&lt;=0))),"Revise os valores informados: valor unitário e quantidade devem ser maiores que zero.",IF(OR(AND($G2218="",$H2218&lt;&gt;""),AND($G2218&lt;&gt;"",$H2218=""),AND($J2218="",$K2218&lt;&gt;""),AND($J2218&lt;&gt;"",$K2218=""),AND($M2218="",$N2218&lt;&gt;""),AND($M2218&lt;&gt;"",$N2218=""),AND($P2218="",$Q2218&lt;&gt;""),AND($P2218&lt;&gt;"",$Q2218=""),AND($S2218="",$T2218&lt;&gt;""),AND($S2218&lt;&gt;"",$T2218=""),AND($V2218="",$W2218&lt;&gt;""),AND($V2218&lt;&gt;"",$W2218="")),"Há ano preenchido parcialmente: "&amp;TRIM(IF(AND($G2218="",$H2218&lt;&gt;""),"Ano 1 (falta valor unitário); ","")&amp;IF(AND($G2218&lt;&gt;"",$H2218=""),"Ano 1 (falta quantidade); ","")&amp;IF(AND($J2218="",$K2218&lt;&gt;""),"Ano 2 (falta valor unitário); ","")&amp;IF(AND($J2218&lt;&gt;"",$K2218=""),"Ano 2 (falta quantidade); ","")&amp;IF(AND($M2218="",$N2218&lt;&gt;""),"Ano 3 (falta valor unitário); ","")&amp;IF(AND($M2218&lt;&gt;"",$N2218=""),"Ano 3 (falta quantidade); ","")&amp;IF(AND($P2218="",$Q2218&lt;&gt;""),"Ano 4 (falta valor unitário); ","")&amp;IF(AND($P2218&lt;&gt;"",$Q2218=""),"Ano 4 (falta quantidade); ","")&amp;IF(AND($S2218="",$T2218&lt;&gt;""),"Ano 5 (falta valor unitário); ","")&amp;IF(AND($S2218&lt;&gt;"",$T2218=""),"Ano 5 (falta quantidade); ","")&amp;IF(AND($V2218="",$W2218&lt;&gt;""),"Ano 6 (falta valor unitário); ","")&amp;IF(AND($V2218&lt;&gt;"",$W2218=""),"Ano 6 (falta quantidade); ","")), IF(NOT(OR(AND($G2218&lt;&gt;"",$H2218&lt;&gt;""),AND($J2218&lt;&gt;"",$K2218&lt;&gt;""),AND($M2218&lt;&gt;"",$N2218&lt;&gt;""),AND($P2218&lt;&gt;"",$Q2218&lt;&gt;""),AND($S2218&lt;&gt;"",$T2218&lt;&gt;""),AND($V2218&lt;&gt;"",$W2218&lt;&gt;""))),"Informe pelo menos um ano completo com valor unitário e quantidade.",IF(AND($C2218&lt;&gt;"",$E2218&lt;&gt;"",LEFT(TRIM($C2218),1)&lt;&gt;LEFT(TRIM($E2218),1)),"Categoria e tipo estão incompatíveis.",IF(IF(OR($E2218="",$F2218=""),FALSE(),IFERROR(COUNTIF(INDIRECT("UNITS_"&amp;SUBSTITUTE(LEFT($E2218,FIND(" ",$E2218&amp;" ")-1),".","_")),$F2218)=0,TRUE())),"Unidade incompatível com o tipo selecionado.",IF(OR(AND(ISNUMBER(SEARCH("comunic",LOWER($B2218))),LEFT($E2218,3)&lt;&gt;"4.4"),AND(ISNUMBER(SEARCH("monitor",LOWER($B2218))),NOT(OR(LEFT($E2218,3)="1.5",LEFT($E2218,3)="2.5")))),"Revise a classificação do item conforme as regras de preenchimento.",IF(AND($B2218&lt;&gt;"",OR(ISNUMBER(SEARCH("outro",LOWER($B2218))),ISNUMBER(SEARCH("divers",LOWER($B2218))),ISNUMBER(SEARCH("kit",LOWER($B2218))),ISNUMBER(SEARCH("ferrament",LOWER($B2218))),ISNUMBER(SEARCH("epi",LOWER($B2218)))),NOT(OR($Z2218&lt;&gt;"",$AA2218&lt;&gt;""))),"Descrição muito genérica: detalhe melhor o item e registre o racional no memorial ou em anexo.",IF(AND($Y2218=0,$B2218&lt;&gt;"",OR($G2218&lt;&gt;"",$H2218&lt;&gt;"",$J2218&lt;&gt;"",$K2218&lt;&gt;"",$M2218&lt;&gt;"",$N2218&lt;&gt;"",$P2218&lt;&gt;"",$Q2218&lt;&gt;"",$S2218&lt;&gt;"",$T2218&lt;&gt;"",$V2218&lt;&gt;"",$W2218&lt;&gt;"")),"O item possui dados lançados, mas o total está zerado. Revise os valores informados.","")))))))))))))))</f>
        <v/>
      </c>
    </row>
    <row r="2219" spans="1:35" ht="14.25" customHeight="1" x14ac:dyDescent="0.25">
      <c r="A2219" s="57" t="str">
        <f t="shared" si="442"/>
        <v/>
      </c>
      <c r="B2219" s="61"/>
      <c r="C2219" s="61"/>
      <c r="D2219" s="58"/>
      <c r="E2219" s="61"/>
      <c r="F2219" s="61"/>
      <c r="G2219" s="272"/>
      <c r="H2219" s="62"/>
      <c r="I2219" s="273">
        <f t="shared" si="443"/>
        <v>0</v>
      </c>
      <c r="J2219" s="272"/>
      <c r="K2219" s="62"/>
      <c r="L2219" s="270">
        <f t="shared" si="444"/>
        <v>0</v>
      </c>
      <c r="M2219" s="272"/>
      <c r="N2219" s="62"/>
      <c r="O2219" s="270">
        <f t="shared" si="445"/>
        <v>0</v>
      </c>
      <c r="P2219" s="272"/>
      <c r="Q2219" s="62"/>
      <c r="R2219" s="271">
        <f t="shared" si="446"/>
        <v>0</v>
      </c>
      <c r="S2219" s="272"/>
      <c r="T2219" s="62"/>
      <c r="U2219" s="270">
        <f t="shared" si="447"/>
        <v>0</v>
      </c>
      <c r="V2219" s="272"/>
      <c r="W2219" s="62"/>
      <c r="X2219" s="270">
        <f t="shared" si="448"/>
        <v>0</v>
      </c>
      <c r="Y2219" s="270">
        <f t="shared" si="449"/>
        <v>0</v>
      </c>
      <c r="Z2219" s="61"/>
      <c r="AA2219" s="61"/>
      <c r="AB2219" s="60" t="str">
        <f t="shared" si="450"/>
        <v/>
      </c>
      <c r="AC2219" s="21" t="b">
        <f t="shared" si="451"/>
        <v>0</v>
      </c>
      <c r="AD2219" s="21" t="b">
        <f t="shared" si="452"/>
        <v>0</v>
      </c>
      <c r="AE2219" s="21" t="b">
        <f t="shared" si="453"/>
        <v>0</v>
      </c>
      <c r="AF2219" s="21" t="b">
        <f ca="1">OR(AND($AC2219,NOT($AD2219)),AND($AC2219,OR(AND($G2219="",$H2219&lt;&gt;""),AND($G2219&lt;&gt;"",$H2219=""),AND($J2219="",$K2219&lt;&gt;""),AND($J2219&lt;&gt;"",$K2219=""),AND($M2219="",$N2219&lt;&gt;""),AND($M2219&lt;&gt;"",$N2219=""),AND($P2219="",$Q2219&lt;&gt;""),AND($P2219&lt;&gt;"",$Q2219=""),AND($S2219="",$T2219&lt;&gt;""),AND($S2219&lt;&gt;"",$T2219=""),AND($V2219="",$W2219&lt;&gt;""),AND($V2219&lt;&gt;"",$W2219=""))),AND($C2219&lt;&gt;"",$E2219&lt;&gt;"",LEFT(TRIM($C2219),1)&lt;&gt;LEFT(TRIM($E2219),1)),IF(OR($E2219="",$F2219=""),FALSE(),IFERROR(COUNTIF(INDIRECT("UNITS_"&amp;SUBSTITUTE(LEFT($E2219,FIND(" ",$E2219&amp;" ")-1),".","_")),$F2219)=0,TRUE())),AND($B2219&lt;&gt;"",OR(ISNUMBER(SEARCH("outro",LOWER($B2219))),ISNUMBER(SEARCH("divers",LOWER($B2219))),ISNUMBER(SEARCH("etc",LOWER($B2219))))),OR(AND(ISNUMBER(SEARCH("comunic",LOWER($B2219))),LEFT($E2219,3)&lt;&gt;"4.4"),AND(ISNUMBER(SEARCH("monitor",LOWER($B2219))),NOT(OR(LEFT($E2219,3)="1.5",LEFT($E2219,3)="2.5")))),AND($B2219&lt;&gt;"",OR(LEFT($C2219,1)="1",LEFT($C2219,1)="2"),$D2219=""),AND($D2219&lt;&gt;"",NOT(OR(LEFT($C2219,1)="1",LEFT($C2219,1)="2"))),AND($D2219&lt;&gt;"",COUNTIF(' PROJETO'!$B$14:$B$16,$D2219)=0),IF($D2219="",FALSE(),IF(COUNTIF(' PROJETO'!$B$14:$B$16,$D2219)=0,FALSE(),IFERROR(INDEX(' PROJETO'!$C$14:$C$16,MATCH($D2219,' PROJETO'!$B$14:$B$16,0))&lt;&gt;"Sim",FALSE()))))</f>
        <v>0</v>
      </c>
      <c r="AG2219" s="21" t="b">
        <f>AND($AC2219,$Y2219&gt;'CONFG.  LISTAS'!$F$4,$Z2219="",$AA2219="")</f>
        <v>0</v>
      </c>
      <c r="AH2219" s="21" t="str">
        <f t="shared" si="454"/>
        <v/>
      </c>
      <c r="AI2219" s="43" t="str">
        <f ca="1">IF(NOT($AC2219),"",IF(OR($B2219="",$C2219="",$E2219="",$F2219=""),"Preencha descrição, categoria, tipo e unidade.",IF(AND($B2219&lt;&gt;"",OR(LEFT($C2219,1)="1",LEFT($C2219,1)="2"),$D2219=""),"Informe a prática de restauração para itens diretos.",IF(AND($D2219&lt;&gt;"",NOT(OR(LEFT($C2219,1)="1",LEFT($C2219,1)="2"))),"Custos indiretos não devem pertencer a uma prática específica.",IF(AND($D2219&lt;&gt;"",COUNTIF(' PROJETO'!$B$14:$B$16,$D2219)=0),"Prática de restauração inválida ou não cadastrada.",IF(IF($D2219="",FALSE(),IF(COUNTIF(' PROJETO'!$B$14:$B$16,$D2219)=0,FALSE(),IFERROR(INDEX(' PROJETO'!$C$14:$C$16,MATCH($D2219,' PROJETO'!$B$14:$B$16,0))&lt;&gt;"Sim",FALSE()))),"A prática informada no item não foi selecionada na aba Projeto.",IF(AND(MAX($I2219,$L2219,$O2219,$R2219,$U2219,$X2219)&gt;'CONFG.  LISTAS'!$F$4,NOT(OR($Z2219&lt;&gt;"",$AA2219&lt;&gt;""))),"Memorial de cálculo ou anexo obrigatório não informado para item acima do limite.",IF(OR(AND($G2219&lt;&gt;"",$H2219&lt;&gt;"",OR($G2219&lt;=0,$H2219&lt;=0)),AND($J2219&lt;&gt;"",$K2219&lt;&gt;"",OR($J2219&lt;=0,$K2219&lt;=0)),AND($M2219&lt;&gt;"",$N2219&lt;&gt;"",OR($M2219&lt;=0,$N2219&lt;=0)),AND($P2219&lt;&gt;"",$Q2219&lt;&gt;"",OR($P2219&lt;=0,$Q2219&lt;=0)),AND($S2219&lt;&gt;"",$T2219&lt;&gt;"",OR($S2219&lt;=0,$T2219&lt;=0)),AND($V2219&lt;&gt;"",$W2219&lt;&gt;"",OR($V2219&lt;=0,$W2219&lt;=0))),"Revise os valores informados: valor unitário e quantidade devem ser maiores que zero.",IF(OR(AND($G2219="",$H2219&lt;&gt;""),AND($G2219&lt;&gt;"",$H2219=""),AND($J2219="",$K2219&lt;&gt;""),AND($J2219&lt;&gt;"",$K2219=""),AND($M2219="",$N2219&lt;&gt;""),AND($M2219&lt;&gt;"",$N2219=""),AND($P2219="",$Q2219&lt;&gt;""),AND($P2219&lt;&gt;"",$Q2219=""),AND($S2219="",$T2219&lt;&gt;""),AND($S2219&lt;&gt;"",$T2219=""),AND($V2219="",$W2219&lt;&gt;""),AND($V2219&lt;&gt;"",$W2219="")),"Há ano preenchido parcialmente: "&amp;TRIM(IF(AND($G2219="",$H2219&lt;&gt;""),"Ano 1 (falta valor unitário); ","")&amp;IF(AND($G2219&lt;&gt;"",$H2219=""),"Ano 1 (falta quantidade); ","")&amp;IF(AND($J2219="",$K2219&lt;&gt;""),"Ano 2 (falta valor unitário); ","")&amp;IF(AND($J2219&lt;&gt;"",$K2219=""),"Ano 2 (falta quantidade); ","")&amp;IF(AND($M2219="",$N2219&lt;&gt;""),"Ano 3 (falta valor unitário); ","")&amp;IF(AND($M2219&lt;&gt;"",$N2219=""),"Ano 3 (falta quantidade); ","")&amp;IF(AND($P2219="",$Q2219&lt;&gt;""),"Ano 4 (falta valor unitário); ","")&amp;IF(AND($P2219&lt;&gt;"",$Q2219=""),"Ano 4 (falta quantidade); ","")&amp;IF(AND($S2219="",$T2219&lt;&gt;""),"Ano 5 (falta valor unitário); ","")&amp;IF(AND($S2219&lt;&gt;"",$T2219=""),"Ano 5 (falta quantidade); ","")&amp;IF(AND($V2219="",$W2219&lt;&gt;""),"Ano 6 (falta valor unitário); ","")&amp;IF(AND($V2219&lt;&gt;"",$W2219=""),"Ano 6 (falta quantidade); ","")), IF(NOT(OR(AND($G2219&lt;&gt;"",$H2219&lt;&gt;""),AND($J2219&lt;&gt;"",$K2219&lt;&gt;""),AND($M2219&lt;&gt;"",$N2219&lt;&gt;""),AND($P2219&lt;&gt;"",$Q2219&lt;&gt;""),AND($S2219&lt;&gt;"",$T2219&lt;&gt;""),AND($V2219&lt;&gt;"",$W2219&lt;&gt;""))),"Informe pelo menos um ano completo com valor unitário e quantidade.",IF(AND($C2219&lt;&gt;"",$E2219&lt;&gt;"",LEFT(TRIM($C2219),1)&lt;&gt;LEFT(TRIM($E2219),1)),"Categoria e tipo estão incompatíveis.",IF(IF(OR($E2219="",$F2219=""),FALSE(),IFERROR(COUNTIF(INDIRECT("UNITS_"&amp;SUBSTITUTE(LEFT($E2219,FIND(" ",$E2219&amp;" ")-1),".","_")),$F2219)=0,TRUE())),"Unidade incompatível com o tipo selecionado.",IF(OR(AND(ISNUMBER(SEARCH("comunic",LOWER($B2219))),LEFT($E2219,3)&lt;&gt;"4.4"),AND(ISNUMBER(SEARCH("monitor",LOWER($B2219))),NOT(OR(LEFT($E2219,3)="1.5",LEFT($E2219,3)="2.5")))),"Revise a classificação do item conforme as regras de preenchimento.",IF(AND($B2219&lt;&gt;"",OR(ISNUMBER(SEARCH("outro",LOWER($B2219))),ISNUMBER(SEARCH("divers",LOWER($B2219))),ISNUMBER(SEARCH("kit",LOWER($B2219))),ISNUMBER(SEARCH("ferrament",LOWER($B2219))),ISNUMBER(SEARCH("epi",LOWER($B2219)))),NOT(OR($Z2219&lt;&gt;"",$AA2219&lt;&gt;""))),"Descrição muito genérica: detalhe melhor o item e registre o racional no memorial ou em anexo.",IF(AND($Y2219=0,$B2219&lt;&gt;"",OR($G2219&lt;&gt;"",$H2219&lt;&gt;"",$J2219&lt;&gt;"",$K2219&lt;&gt;"",$M2219&lt;&gt;"",$N2219&lt;&gt;"",$P2219&lt;&gt;"",$Q2219&lt;&gt;"",$S2219&lt;&gt;"",$T2219&lt;&gt;"",$V2219&lt;&gt;"",$W2219&lt;&gt;"")),"O item possui dados lançados, mas o total está zerado. Revise os valores informados.","")))))))))))))))</f>
        <v/>
      </c>
    </row>
    <row r="2220" spans="1:35" ht="14.25" customHeight="1" x14ac:dyDescent="0.25">
      <c r="A2220" s="57" t="str">
        <f t="shared" si="442"/>
        <v/>
      </c>
      <c r="B2220" s="58"/>
      <c r="C2220" s="58"/>
      <c r="D2220" s="58"/>
      <c r="E2220" s="58"/>
      <c r="F2220" s="58"/>
      <c r="G2220" s="269"/>
      <c r="H2220" s="59"/>
      <c r="I2220" s="273">
        <f t="shared" si="443"/>
        <v>0</v>
      </c>
      <c r="J2220" s="269"/>
      <c r="K2220" s="59"/>
      <c r="L2220" s="270">
        <f t="shared" si="444"/>
        <v>0</v>
      </c>
      <c r="M2220" s="269"/>
      <c r="N2220" s="59"/>
      <c r="O2220" s="270">
        <f t="shared" si="445"/>
        <v>0</v>
      </c>
      <c r="P2220" s="269"/>
      <c r="Q2220" s="59"/>
      <c r="R2220" s="271">
        <f t="shared" si="446"/>
        <v>0</v>
      </c>
      <c r="S2220" s="269"/>
      <c r="T2220" s="59"/>
      <c r="U2220" s="270">
        <f t="shared" si="447"/>
        <v>0</v>
      </c>
      <c r="V2220" s="269"/>
      <c r="W2220" s="59"/>
      <c r="X2220" s="270">
        <f t="shared" si="448"/>
        <v>0</v>
      </c>
      <c r="Y2220" s="270">
        <f t="shared" si="449"/>
        <v>0</v>
      </c>
      <c r="Z2220" s="58"/>
      <c r="AA2220" s="58"/>
      <c r="AB2220" s="60" t="str">
        <f t="shared" si="450"/>
        <v/>
      </c>
      <c r="AC2220" s="21" t="b">
        <f t="shared" si="451"/>
        <v>0</v>
      </c>
      <c r="AD2220" s="21" t="b">
        <f t="shared" si="452"/>
        <v>0</v>
      </c>
      <c r="AE2220" s="21" t="b">
        <f t="shared" si="453"/>
        <v>0</v>
      </c>
      <c r="AF2220" s="21" t="b">
        <f ca="1">OR(AND($AC2220,NOT($AD2220)),AND($AC2220,OR(AND($G2220="",$H2220&lt;&gt;""),AND($G2220&lt;&gt;"",$H2220=""),AND($J2220="",$K2220&lt;&gt;""),AND($J2220&lt;&gt;"",$K2220=""),AND($M2220="",$N2220&lt;&gt;""),AND($M2220&lt;&gt;"",$N2220=""),AND($P2220="",$Q2220&lt;&gt;""),AND($P2220&lt;&gt;"",$Q2220=""),AND($S2220="",$T2220&lt;&gt;""),AND($S2220&lt;&gt;"",$T2220=""),AND($V2220="",$W2220&lt;&gt;""),AND($V2220&lt;&gt;"",$W2220=""))),AND($C2220&lt;&gt;"",$E2220&lt;&gt;"",LEFT(TRIM($C2220),1)&lt;&gt;LEFT(TRIM($E2220),1)),IF(OR($E2220="",$F2220=""),FALSE(),IFERROR(COUNTIF(INDIRECT("UNITS_"&amp;SUBSTITUTE(LEFT($E2220,FIND(" ",$E2220&amp;" ")-1),".","_")),$F2220)=0,TRUE())),AND($B2220&lt;&gt;"",OR(ISNUMBER(SEARCH("outro",LOWER($B2220))),ISNUMBER(SEARCH("divers",LOWER($B2220))),ISNUMBER(SEARCH("etc",LOWER($B2220))))),OR(AND(ISNUMBER(SEARCH("comunic",LOWER($B2220))),LEFT($E2220,3)&lt;&gt;"4.4"),AND(ISNUMBER(SEARCH("monitor",LOWER($B2220))),NOT(OR(LEFT($E2220,3)="1.5",LEFT($E2220,3)="2.5")))),AND($B2220&lt;&gt;"",OR(LEFT($C2220,1)="1",LEFT($C2220,1)="2"),$D2220=""),AND($D2220&lt;&gt;"",NOT(OR(LEFT($C2220,1)="1",LEFT($C2220,1)="2"))),AND($D2220&lt;&gt;"",COUNTIF(' PROJETO'!$B$14:$B$16,$D2220)=0),IF($D2220="",FALSE(),IF(COUNTIF(' PROJETO'!$B$14:$B$16,$D2220)=0,FALSE(),IFERROR(INDEX(' PROJETO'!$C$14:$C$16,MATCH($D2220,' PROJETO'!$B$14:$B$16,0))&lt;&gt;"Sim",FALSE()))))</f>
        <v>0</v>
      </c>
      <c r="AG2220" s="21" t="b">
        <f>AND($AC2220,$Y2220&gt;'CONFG.  LISTAS'!$F$4,$Z2220="",$AA2220="")</f>
        <v>0</v>
      </c>
      <c r="AH2220" s="21" t="str">
        <f t="shared" si="454"/>
        <v/>
      </c>
      <c r="AI2220" s="43" t="str">
        <f ca="1">IF(NOT($AC2220),"",IF(OR($B2220="",$C2220="",$E2220="",$F2220=""),"Preencha descrição, categoria, tipo e unidade.",IF(AND($B2220&lt;&gt;"",OR(LEFT($C2220,1)="1",LEFT($C2220,1)="2"),$D2220=""),"Informe a prática de restauração para itens diretos.",IF(AND($D2220&lt;&gt;"",NOT(OR(LEFT($C2220,1)="1",LEFT($C2220,1)="2"))),"Custos indiretos não devem pertencer a uma prática específica.",IF(AND($D2220&lt;&gt;"",COUNTIF(' PROJETO'!$B$14:$B$16,$D2220)=0),"Prática de restauração inválida ou não cadastrada.",IF(IF($D2220="",FALSE(),IF(COUNTIF(' PROJETO'!$B$14:$B$16,$D2220)=0,FALSE(),IFERROR(INDEX(' PROJETO'!$C$14:$C$16,MATCH($D2220,' PROJETO'!$B$14:$B$16,0))&lt;&gt;"Sim",FALSE()))),"A prática informada no item não foi selecionada na aba Projeto.",IF(AND(MAX($I2220,$L2220,$O2220,$R2220,$U2220,$X2220)&gt;'CONFG.  LISTAS'!$F$4,NOT(OR($Z2220&lt;&gt;"",$AA2220&lt;&gt;""))),"Memorial de cálculo ou anexo obrigatório não informado para item acima do limite.",IF(OR(AND($G2220&lt;&gt;"",$H2220&lt;&gt;"",OR($G2220&lt;=0,$H2220&lt;=0)),AND($J2220&lt;&gt;"",$K2220&lt;&gt;"",OR($J2220&lt;=0,$K2220&lt;=0)),AND($M2220&lt;&gt;"",$N2220&lt;&gt;"",OR($M2220&lt;=0,$N2220&lt;=0)),AND($P2220&lt;&gt;"",$Q2220&lt;&gt;"",OR($P2220&lt;=0,$Q2220&lt;=0)),AND($S2220&lt;&gt;"",$T2220&lt;&gt;"",OR($S2220&lt;=0,$T2220&lt;=0)),AND($V2220&lt;&gt;"",$W2220&lt;&gt;"",OR($V2220&lt;=0,$W2220&lt;=0))),"Revise os valores informados: valor unitário e quantidade devem ser maiores que zero.",IF(OR(AND($G2220="",$H2220&lt;&gt;""),AND($G2220&lt;&gt;"",$H2220=""),AND($J2220="",$K2220&lt;&gt;""),AND($J2220&lt;&gt;"",$K2220=""),AND($M2220="",$N2220&lt;&gt;""),AND($M2220&lt;&gt;"",$N2220=""),AND($P2220="",$Q2220&lt;&gt;""),AND($P2220&lt;&gt;"",$Q2220=""),AND($S2220="",$T2220&lt;&gt;""),AND($S2220&lt;&gt;"",$T2220=""),AND($V2220="",$W2220&lt;&gt;""),AND($V2220&lt;&gt;"",$W2220="")),"Há ano preenchido parcialmente: "&amp;TRIM(IF(AND($G2220="",$H2220&lt;&gt;""),"Ano 1 (falta valor unitário); ","")&amp;IF(AND($G2220&lt;&gt;"",$H2220=""),"Ano 1 (falta quantidade); ","")&amp;IF(AND($J2220="",$K2220&lt;&gt;""),"Ano 2 (falta valor unitário); ","")&amp;IF(AND($J2220&lt;&gt;"",$K2220=""),"Ano 2 (falta quantidade); ","")&amp;IF(AND($M2220="",$N2220&lt;&gt;""),"Ano 3 (falta valor unitário); ","")&amp;IF(AND($M2220&lt;&gt;"",$N2220=""),"Ano 3 (falta quantidade); ","")&amp;IF(AND($P2220="",$Q2220&lt;&gt;""),"Ano 4 (falta valor unitário); ","")&amp;IF(AND($P2220&lt;&gt;"",$Q2220=""),"Ano 4 (falta quantidade); ","")&amp;IF(AND($S2220="",$T2220&lt;&gt;""),"Ano 5 (falta valor unitário); ","")&amp;IF(AND($S2220&lt;&gt;"",$T2220=""),"Ano 5 (falta quantidade); ","")&amp;IF(AND($V2220="",$W2220&lt;&gt;""),"Ano 6 (falta valor unitário); ","")&amp;IF(AND($V2220&lt;&gt;"",$W2220=""),"Ano 6 (falta quantidade); ","")), IF(NOT(OR(AND($G2220&lt;&gt;"",$H2220&lt;&gt;""),AND($J2220&lt;&gt;"",$K2220&lt;&gt;""),AND($M2220&lt;&gt;"",$N2220&lt;&gt;""),AND($P2220&lt;&gt;"",$Q2220&lt;&gt;""),AND($S2220&lt;&gt;"",$T2220&lt;&gt;""),AND($V2220&lt;&gt;"",$W2220&lt;&gt;""))),"Informe pelo menos um ano completo com valor unitário e quantidade.",IF(AND($C2220&lt;&gt;"",$E2220&lt;&gt;"",LEFT(TRIM($C2220),1)&lt;&gt;LEFT(TRIM($E2220),1)),"Categoria e tipo estão incompatíveis.",IF(IF(OR($E2220="",$F2220=""),FALSE(),IFERROR(COUNTIF(INDIRECT("UNITS_"&amp;SUBSTITUTE(LEFT($E2220,FIND(" ",$E2220&amp;" ")-1),".","_")),$F2220)=0,TRUE())),"Unidade incompatível com o tipo selecionado.",IF(OR(AND(ISNUMBER(SEARCH("comunic",LOWER($B2220))),LEFT($E2220,3)&lt;&gt;"4.4"),AND(ISNUMBER(SEARCH("monitor",LOWER($B2220))),NOT(OR(LEFT($E2220,3)="1.5",LEFT($E2220,3)="2.5")))),"Revise a classificação do item conforme as regras de preenchimento.",IF(AND($B2220&lt;&gt;"",OR(ISNUMBER(SEARCH("outro",LOWER($B2220))),ISNUMBER(SEARCH("divers",LOWER($B2220))),ISNUMBER(SEARCH("kit",LOWER($B2220))),ISNUMBER(SEARCH("ferrament",LOWER($B2220))),ISNUMBER(SEARCH("epi",LOWER($B2220)))),NOT(OR($Z2220&lt;&gt;"",$AA2220&lt;&gt;""))),"Descrição muito genérica: detalhe melhor o item e registre o racional no memorial ou em anexo.",IF(AND($Y2220=0,$B2220&lt;&gt;"",OR($G2220&lt;&gt;"",$H2220&lt;&gt;"",$J2220&lt;&gt;"",$K2220&lt;&gt;"",$M2220&lt;&gt;"",$N2220&lt;&gt;"",$P2220&lt;&gt;"",$Q2220&lt;&gt;"",$S2220&lt;&gt;"",$T2220&lt;&gt;"",$V2220&lt;&gt;"",$W2220&lt;&gt;"")),"O item possui dados lançados, mas o total está zerado. Revise os valores informados.","")))))))))))))))</f>
        <v/>
      </c>
    </row>
    <row r="2221" spans="1:35" ht="14.25" customHeight="1" x14ac:dyDescent="0.25">
      <c r="A2221" s="57" t="str">
        <f t="shared" si="442"/>
        <v/>
      </c>
      <c r="B2221" s="61"/>
      <c r="C2221" s="61"/>
      <c r="D2221" s="58"/>
      <c r="E2221" s="61"/>
      <c r="F2221" s="61"/>
      <c r="G2221" s="272"/>
      <c r="H2221" s="62"/>
      <c r="I2221" s="273">
        <f t="shared" si="443"/>
        <v>0</v>
      </c>
      <c r="J2221" s="272"/>
      <c r="K2221" s="62"/>
      <c r="L2221" s="270">
        <f t="shared" si="444"/>
        <v>0</v>
      </c>
      <c r="M2221" s="272"/>
      <c r="N2221" s="62"/>
      <c r="O2221" s="270">
        <f t="shared" si="445"/>
        <v>0</v>
      </c>
      <c r="P2221" s="272"/>
      <c r="Q2221" s="62"/>
      <c r="R2221" s="271">
        <f t="shared" si="446"/>
        <v>0</v>
      </c>
      <c r="S2221" s="272"/>
      <c r="T2221" s="62"/>
      <c r="U2221" s="270">
        <f t="shared" si="447"/>
        <v>0</v>
      </c>
      <c r="V2221" s="272"/>
      <c r="W2221" s="62"/>
      <c r="X2221" s="270">
        <f t="shared" si="448"/>
        <v>0</v>
      </c>
      <c r="Y2221" s="270">
        <f t="shared" si="449"/>
        <v>0</v>
      </c>
      <c r="Z2221" s="61"/>
      <c r="AA2221" s="61"/>
      <c r="AB2221" s="60" t="str">
        <f t="shared" si="450"/>
        <v/>
      </c>
      <c r="AC2221" s="21" t="b">
        <f t="shared" si="451"/>
        <v>0</v>
      </c>
      <c r="AD2221" s="21" t="b">
        <f t="shared" si="452"/>
        <v>0</v>
      </c>
      <c r="AE2221" s="21" t="b">
        <f t="shared" si="453"/>
        <v>0</v>
      </c>
      <c r="AF2221" s="21" t="b">
        <f ca="1">OR(AND($AC2221,NOT($AD2221)),AND($AC2221,OR(AND($G2221="",$H2221&lt;&gt;""),AND($G2221&lt;&gt;"",$H2221=""),AND($J2221="",$K2221&lt;&gt;""),AND($J2221&lt;&gt;"",$K2221=""),AND($M2221="",$N2221&lt;&gt;""),AND($M2221&lt;&gt;"",$N2221=""),AND($P2221="",$Q2221&lt;&gt;""),AND($P2221&lt;&gt;"",$Q2221=""),AND($S2221="",$T2221&lt;&gt;""),AND($S2221&lt;&gt;"",$T2221=""),AND($V2221="",$W2221&lt;&gt;""),AND($V2221&lt;&gt;"",$W2221=""))),AND($C2221&lt;&gt;"",$E2221&lt;&gt;"",LEFT(TRIM($C2221),1)&lt;&gt;LEFT(TRIM($E2221),1)),IF(OR($E2221="",$F2221=""),FALSE(),IFERROR(COUNTIF(INDIRECT("UNITS_"&amp;SUBSTITUTE(LEFT($E2221,FIND(" ",$E2221&amp;" ")-1),".","_")),$F2221)=0,TRUE())),AND($B2221&lt;&gt;"",OR(ISNUMBER(SEARCH("outro",LOWER($B2221))),ISNUMBER(SEARCH("divers",LOWER($B2221))),ISNUMBER(SEARCH("etc",LOWER($B2221))))),OR(AND(ISNUMBER(SEARCH("comunic",LOWER($B2221))),LEFT($E2221,3)&lt;&gt;"4.4"),AND(ISNUMBER(SEARCH("monitor",LOWER($B2221))),NOT(OR(LEFT($E2221,3)="1.5",LEFT($E2221,3)="2.5")))),AND($B2221&lt;&gt;"",OR(LEFT($C2221,1)="1",LEFT($C2221,1)="2"),$D2221=""),AND($D2221&lt;&gt;"",NOT(OR(LEFT($C2221,1)="1",LEFT($C2221,1)="2"))),AND($D2221&lt;&gt;"",COUNTIF(' PROJETO'!$B$14:$B$16,$D2221)=0),IF($D2221="",FALSE(),IF(COUNTIF(' PROJETO'!$B$14:$B$16,$D2221)=0,FALSE(),IFERROR(INDEX(' PROJETO'!$C$14:$C$16,MATCH($D2221,' PROJETO'!$B$14:$B$16,0))&lt;&gt;"Sim",FALSE()))))</f>
        <v>0</v>
      </c>
      <c r="AG2221" s="21" t="b">
        <f>AND($AC2221,$Y2221&gt;'CONFG.  LISTAS'!$F$4,$Z2221="",$AA2221="")</f>
        <v>0</v>
      </c>
      <c r="AH2221" s="21" t="str">
        <f t="shared" si="454"/>
        <v/>
      </c>
      <c r="AI2221" s="43" t="str">
        <f ca="1">IF(NOT($AC2221),"",IF(OR($B2221="",$C2221="",$E2221="",$F2221=""),"Preencha descrição, categoria, tipo e unidade.",IF(AND($B2221&lt;&gt;"",OR(LEFT($C2221,1)="1",LEFT($C2221,1)="2"),$D2221=""),"Informe a prática de restauração para itens diretos.",IF(AND($D2221&lt;&gt;"",NOT(OR(LEFT($C2221,1)="1",LEFT($C2221,1)="2"))),"Custos indiretos não devem pertencer a uma prática específica.",IF(AND($D2221&lt;&gt;"",COUNTIF(' PROJETO'!$B$14:$B$16,$D2221)=0),"Prática de restauração inválida ou não cadastrada.",IF(IF($D2221="",FALSE(),IF(COUNTIF(' PROJETO'!$B$14:$B$16,$D2221)=0,FALSE(),IFERROR(INDEX(' PROJETO'!$C$14:$C$16,MATCH($D2221,' PROJETO'!$B$14:$B$16,0))&lt;&gt;"Sim",FALSE()))),"A prática informada no item não foi selecionada na aba Projeto.",IF(AND(MAX($I2221,$L2221,$O2221,$R2221,$U2221,$X2221)&gt;'CONFG.  LISTAS'!$F$4,NOT(OR($Z2221&lt;&gt;"",$AA2221&lt;&gt;""))),"Memorial de cálculo ou anexo obrigatório não informado para item acima do limite.",IF(OR(AND($G2221&lt;&gt;"",$H2221&lt;&gt;"",OR($G2221&lt;=0,$H2221&lt;=0)),AND($J2221&lt;&gt;"",$K2221&lt;&gt;"",OR($J2221&lt;=0,$K2221&lt;=0)),AND($M2221&lt;&gt;"",$N2221&lt;&gt;"",OR($M2221&lt;=0,$N2221&lt;=0)),AND($P2221&lt;&gt;"",$Q2221&lt;&gt;"",OR($P2221&lt;=0,$Q2221&lt;=0)),AND($S2221&lt;&gt;"",$T2221&lt;&gt;"",OR($S2221&lt;=0,$T2221&lt;=0)),AND($V2221&lt;&gt;"",$W2221&lt;&gt;"",OR($V2221&lt;=0,$W2221&lt;=0))),"Revise os valores informados: valor unitário e quantidade devem ser maiores que zero.",IF(OR(AND($G2221="",$H2221&lt;&gt;""),AND($G2221&lt;&gt;"",$H2221=""),AND($J2221="",$K2221&lt;&gt;""),AND($J2221&lt;&gt;"",$K2221=""),AND($M2221="",$N2221&lt;&gt;""),AND($M2221&lt;&gt;"",$N2221=""),AND($P2221="",$Q2221&lt;&gt;""),AND($P2221&lt;&gt;"",$Q2221=""),AND($S2221="",$T2221&lt;&gt;""),AND($S2221&lt;&gt;"",$T2221=""),AND($V2221="",$W2221&lt;&gt;""),AND($V2221&lt;&gt;"",$W2221="")),"Há ano preenchido parcialmente: "&amp;TRIM(IF(AND($G2221="",$H2221&lt;&gt;""),"Ano 1 (falta valor unitário); ","")&amp;IF(AND($G2221&lt;&gt;"",$H2221=""),"Ano 1 (falta quantidade); ","")&amp;IF(AND($J2221="",$K2221&lt;&gt;""),"Ano 2 (falta valor unitário); ","")&amp;IF(AND($J2221&lt;&gt;"",$K2221=""),"Ano 2 (falta quantidade); ","")&amp;IF(AND($M2221="",$N2221&lt;&gt;""),"Ano 3 (falta valor unitário); ","")&amp;IF(AND($M2221&lt;&gt;"",$N2221=""),"Ano 3 (falta quantidade); ","")&amp;IF(AND($P2221="",$Q2221&lt;&gt;""),"Ano 4 (falta valor unitário); ","")&amp;IF(AND($P2221&lt;&gt;"",$Q2221=""),"Ano 4 (falta quantidade); ","")&amp;IF(AND($S2221="",$T2221&lt;&gt;""),"Ano 5 (falta valor unitário); ","")&amp;IF(AND($S2221&lt;&gt;"",$T2221=""),"Ano 5 (falta quantidade); ","")&amp;IF(AND($V2221="",$W2221&lt;&gt;""),"Ano 6 (falta valor unitário); ","")&amp;IF(AND($V2221&lt;&gt;"",$W2221=""),"Ano 6 (falta quantidade); ","")), IF(NOT(OR(AND($G2221&lt;&gt;"",$H2221&lt;&gt;""),AND($J2221&lt;&gt;"",$K2221&lt;&gt;""),AND($M2221&lt;&gt;"",$N2221&lt;&gt;""),AND($P2221&lt;&gt;"",$Q2221&lt;&gt;""),AND($S2221&lt;&gt;"",$T2221&lt;&gt;""),AND($V2221&lt;&gt;"",$W2221&lt;&gt;""))),"Informe pelo menos um ano completo com valor unitário e quantidade.",IF(AND($C2221&lt;&gt;"",$E2221&lt;&gt;"",LEFT(TRIM($C2221),1)&lt;&gt;LEFT(TRIM($E2221),1)),"Categoria e tipo estão incompatíveis.",IF(IF(OR($E2221="",$F2221=""),FALSE(),IFERROR(COUNTIF(INDIRECT("UNITS_"&amp;SUBSTITUTE(LEFT($E2221,FIND(" ",$E2221&amp;" ")-1),".","_")),$F2221)=0,TRUE())),"Unidade incompatível com o tipo selecionado.",IF(OR(AND(ISNUMBER(SEARCH("comunic",LOWER($B2221))),LEFT($E2221,3)&lt;&gt;"4.4"),AND(ISNUMBER(SEARCH("monitor",LOWER($B2221))),NOT(OR(LEFT($E2221,3)="1.5",LEFT($E2221,3)="2.5")))),"Revise a classificação do item conforme as regras de preenchimento.",IF(AND($B2221&lt;&gt;"",OR(ISNUMBER(SEARCH("outro",LOWER($B2221))),ISNUMBER(SEARCH("divers",LOWER($B2221))),ISNUMBER(SEARCH("kit",LOWER($B2221))),ISNUMBER(SEARCH("ferrament",LOWER($B2221))),ISNUMBER(SEARCH("epi",LOWER($B2221)))),NOT(OR($Z2221&lt;&gt;"",$AA2221&lt;&gt;""))),"Descrição muito genérica: detalhe melhor o item e registre o racional no memorial ou em anexo.",IF(AND($Y2221=0,$B2221&lt;&gt;"",OR($G2221&lt;&gt;"",$H2221&lt;&gt;"",$J2221&lt;&gt;"",$K2221&lt;&gt;"",$M2221&lt;&gt;"",$N2221&lt;&gt;"",$P2221&lt;&gt;"",$Q2221&lt;&gt;"",$S2221&lt;&gt;"",$T2221&lt;&gt;"",$V2221&lt;&gt;"",$W2221&lt;&gt;"")),"O item possui dados lançados, mas o total está zerado. Revise os valores informados.","")))))))))))))))</f>
        <v/>
      </c>
    </row>
    <row r="2222" spans="1:35" ht="14.25" customHeight="1" x14ac:dyDescent="0.25">
      <c r="A2222" s="57" t="str">
        <f t="shared" si="442"/>
        <v/>
      </c>
      <c r="B2222" s="58"/>
      <c r="C2222" s="58"/>
      <c r="D2222" s="58"/>
      <c r="E2222" s="58"/>
      <c r="F2222" s="58"/>
      <c r="G2222" s="269"/>
      <c r="H2222" s="59"/>
      <c r="I2222" s="273">
        <f t="shared" si="443"/>
        <v>0</v>
      </c>
      <c r="J2222" s="269"/>
      <c r="K2222" s="59"/>
      <c r="L2222" s="270">
        <f t="shared" si="444"/>
        <v>0</v>
      </c>
      <c r="M2222" s="269"/>
      <c r="N2222" s="59"/>
      <c r="O2222" s="270">
        <f t="shared" si="445"/>
        <v>0</v>
      </c>
      <c r="P2222" s="269"/>
      <c r="Q2222" s="59"/>
      <c r="R2222" s="271">
        <f t="shared" si="446"/>
        <v>0</v>
      </c>
      <c r="S2222" s="269"/>
      <c r="T2222" s="59"/>
      <c r="U2222" s="270">
        <f t="shared" si="447"/>
        <v>0</v>
      </c>
      <c r="V2222" s="269"/>
      <c r="W2222" s="59"/>
      <c r="X2222" s="270">
        <f t="shared" si="448"/>
        <v>0</v>
      </c>
      <c r="Y2222" s="270">
        <f t="shared" si="449"/>
        <v>0</v>
      </c>
      <c r="Z2222" s="58"/>
      <c r="AA2222" s="58"/>
      <c r="AB2222" s="60" t="str">
        <f t="shared" si="450"/>
        <v/>
      </c>
      <c r="AC2222" s="21" t="b">
        <f t="shared" si="451"/>
        <v>0</v>
      </c>
      <c r="AD2222" s="21" t="b">
        <f t="shared" si="452"/>
        <v>0</v>
      </c>
      <c r="AE2222" s="21" t="b">
        <f t="shared" si="453"/>
        <v>0</v>
      </c>
      <c r="AF2222" s="21" t="b">
        <f ca="1">OR(AND($AC2222,NOT($AD2222)),AND($AC2222,OR(AND($G2222="",$H2222&lt;&gt;""),AND($G2222&lt;&gt;"",$H2222=""),AND($J2222="",$K2222&lt;&gt;""),AND($J2222&lt;&gt;"",$K2222=""),AND($M2222="",$N2222&lt;&gt;""),AND($M2222&lt;&gt;"",$N2222=""),AND($P2222="",$Q2222&lt;&gt;""),AND($P2222&lt;&gt;"",$Q2222=""),AND($S2222="",$T2222&lt;&gt;""),AND($S2222&lt;&gt;"",$T2222=""),AND($V2222="",$W2222&lt;&gt;""),AND($V2222&lt;&gt;"",$W2222=""))),AND($C2222&lt;&gt;"",$E2222&lt;&gt;"",LEFT(TRIM($C2222),1)&lt;&gt;LEFT(TRIM($E2222),1)),IF(OR($E2222="",$F2222=""),FALSE(),IFERROR(COUNTIF(INDIRECT("UNITS_"&amp;SUBSTITUTE(LEFT($E2222,FIND(" ",$E2222&amp;" ")-1),".","_")),$F2222)=0,TRUE())),AND($B2222&lt;&gt;"",OR(ISNUMBER(SEARCH("outro",LOWER($B2222))),ISNUMBER(SEARCH("divers",LOWER($B2222))),ISNUMBER(SEARCH("etc",LOWER($B2222))))),OR(AND(ISNUMBER(SEARCH("comunic",LOWER($B2222))),LEFT($E2222,3)&lt;&gt;"4.4"),AND(ISNUMBER(SEARCH("monitor",LOWER($B2222))),NOT(OR(LEFT($E2222,3)="1.5",LEFT($E2222,3)="2.5")))),AND($B2222&lt;&gt;"",OR(LEFT($C2222,1)="1",LEFT($C2222,1)="2"),$D2222=""),AND($D2222&lt;&gt;"",NOT(OR(LEFT($C2222,1)="1",LEFT($C2222,1)="2"))),AND($D2222&lt;&gt;"",COUNTIF(' PROJETO'!$B$14:$B$16,$D2222)=0),IF($D2222="",FALSE(),IF(COUNTIF(' PROJETO'!$B$14:$B$16,$D2222)=0,FALSE(),IFERROR(INDEX(' PROJETO'!$C$14:$C$16,MATCH($D2222,' PROJETO'!$B$14:$B$16,0))&lt;&gt;"Sim",FALSE()))))</f>
        <v>0</v>
      </c>
      <c r="AG2222" s="21" t="b">
        <f>AND($AC2222,$Y2222&gt;'CONFG.  LISTAS'!$F$4,$Z2222="",$AA2222="")</f>
        <v>0</v>
      </c>
      <c r="AH2222" s="21" t="str">
        <f t="shared" si="454"/>
        <v/>
      </c>
      <c r="AI2222" s="43" t="str">
        <f ca="1">IF(NOT($AC2222),"",IF(OR($B2222="",$C2222="",$E2222="",$F2222=""),"Preencha descrição, categoria, tipo e unidade.",IF(AND($B2222&lt;&gt;"",OR(LEFT($C2222,1)="1",LEFT($C2222,1)="2"),$D2222=""),"Informe a prática de restauração para itens diretos.",IF(AND($D2222&lt;&gt;"",NOT(OR(LEFT($C2222,1)="1",LEFT($C2222,1)="2"))),"Custos indiretos não devem pertencer a uma prática específica.",IF(AND($D2222&lt;&gt;"",COUNTIF(' PROJETO'!$B$14:$B$16,$D2222)=0),"Prática de restauração inválida ou não cadastrada.",IF(IF($D2222="",FALSE(),IF(COUNTIF(' PROJETO'!$B$14:$B$16,$D2222)=0,FALSE(),IFERROR(INDEX(' PROJETO'!$C$14:$C$16,MATCH($D2222,' PROJETO'!$B$14:$B$16,0))&lt;&gt;"Sim",FALSE()))),"A prática informada no item não foi selecionada na aba Projeto.",IF(AND(MAX($I2222,$L2222,$O2222,$R2222,$U2222,$X2222)&gt;'CONFG.  LISTAS'!$F$4,NOT(OR($Z2222&lt;&gt;"",$AA2222&lt;&gt;""))),"Memorial de cálculo ou anexo obrigatório não informado para item acima do limite.",IF(OR(AND($G2222&lt;&gt;"",$H2222&lt;&gt;"",OR($G2222&lt;=0,$H2222&lt;=0)),AND($J2222&lt;&gt;"",$K2222&lt;&gt;"",OR($J2222&lt;=0,$K2222&lt;=0)),AND($M2222&lt;&gt;"",$N2222&lt;&gt;"",OR($M2222&lt;=0,$N2222&lt;=0)),AND($P2222&lt;&gt;"",$Q2222&lt;&gt;"",OR($P2222&lt;=0,$Q2222&lt;=0)),AND($S2222&lt;&gt;"",$T2222&lt;&gt;"",OR($S2222&lt;=0,$T2222&lt;=0)),AND($V2222&lt;&gt;"",$W2222&lt;&gt;"",OR($V2222&lt;=0,$W2222&lt;=0))),"Revise os valores informados: valor unitário e quantidade devem ser maiores que zero.",IF(OR(AND($G2222="",$H2222&lt;&gt;""),AND($G2222&lt;&gt;"",$H2222=""),AND($J2222="",$K2222&lt;&gt;""),AND($J2222&lt;&gt;"",$K2222=""),AND($M2222="",$N2222&lt;&gt;""),AND($M2222&lt;&gt;"",$N2222=""),AND($P2222="",$Q2222&lt;&gt;""),AND($P2222&lt;&gt;"",$Q2222=""),AND($S2222="",$T2222&lt;&gt;""),AND($S2222&lt;&gt;"",$T2222=""),AND($V2222="",$W2222&lt;&gt;""),AND($V2222&lt;&gt;"",$W2222="")),"Há ano preenchido parcialmente: "&amp;TRIM(IF(AND($G2222="",$H2222&lt;&gt;""),"Ano 1 (falta valor unitário); ","")&amp;IF(AND($G2222&lt;&gt;"",$H2222=""),"Ano 1 (falta quantidade); ","")&amp;IF(AND($J2222="",$K2222&lt;&gt;""),"Ano 2 (falta valor unitário); ","")&amp;IF(AND($J2222&lt;&gt;"",$K2222=""),"Ano 2 (falta quantidade); ","")&amp;IF(AND($M2222="",$N2222&lt;&gt;""),"Ano 3 (falta valor unitário); ","")&amp;IF(AND($M2222&lt;&gt;"",$N2222=""),"Ano 3 (falta quantidade); ","")&amp;IF(AND($P2222="",$Q2222&lt;&gt;""),"Ano 4 (falta valor unitário); ","")&amp;IF(AND($P2222&lt;&gt;"",$Q2222=""),"Ano 4 (falta quantidade); ","")&amp;IF(AND($S2222="",$T2222&lt;&gt;""),"Ano 5 (falta valor unitário); ","")&amp;IF(AND($S2222&lt;&gt;"",$T2222=""),"Ano 5 (falta quantidade); ","")&amp;IF(AND($V2222="",$W2222&lt;&gt;""),"Ano 6 (falta valor unitário); ","")&amp;IF(AND($V2222&lt;&gt;"",$W2222=""),"Ano 6 (falta quantidade); ","")), IF(NOT(OR(AND($G2222&lt;&gt;"",$H2222&lt;&gt;""),AND($J2222&lt;&gt;"",$K2222&lt;&gt;""),AND($M2222&lt;&gt;"",$N2222&lt;&gt;""),AND($P2222&lt;&gt;"",$Q2222&lt;&gt;""),AND($S2222&lt;&gt;"",$T2222&lt;&gt;""),AND($V2222&lt;&gt;"",$W2222&lt;&gt;""))),"Informe pelo menos um ano completo com valor unitário e quantidade.",IF(AND($C2222&lt;&gt;"",$E2222&lt;&gt;"",LEFT(TRIM($C2222),1)&lt;&gt;LEFT(TRIM($E2222),1)),"Categoria e tipo estão incompatíveis.",IF(IF(OR($E2222="",$F2222=""),FALSE(),IFERROR(COUNTIF(INDIRECT("UNITS_"&amp;SUBSTITUTE(LEFT($E2222,FIND(" ",$E2222&amp;" ")-1),".","_")),$F2222)=0,TRUE())),"Unidade incompatível com o tipo selecionado.",IF(OR(AND(ISNUMBER(SEARCH("comunic",LOWER($B2222))),LEFT($E2222,3)&lt;&gt;"4.4"),AND(ISNUMBER(SEARCH("monitor",LOWER($B2222))),NOT(OR(LEFT($E2222,3)="1.5",LEFT($E2222,3)="2.5")))),"Revise a classificação do item conforme as regras de preenchimento.",IF(AND($B2222&lt;&gt;"",OR(ISNUMBER(SEARCH("outro",LOWER($B2222))),ISNUMBER(SEARCH("divers",LOWER($B2222))),ISNUMBER(SEARCH("kit",LOWER($B2222))),ISNUMBER(SEARCH("ferrament",LOWER($B2222))),ISNUMBER(SEARCH("epi",LOWER($B2222)))),NOT(OR($Z2222&lt;&gt;"",$AA2222&lt;&gt;""))),"Descrição muito genérica: detalhe melhor o item e registre o racional no memorial ou em anexo.",IF(AND($Y2222=0,$B2222&lt;&gt;"",OR($G2222&lt;&gt;"",$H2222&lt;&gt;"",$J2222&lt;&gt;"",$K2222&lt;&gt;"",$M2222&lt;&gt;"",$N2222&lt;&gt;"",$P2222&lt;&gt;"",$Q2222&lt;&gt;"",$S2222&lt;&gt;"",$T2222&lt;&gt;"",$V2222&lt;&gt;"",$W2222&lt;&gt;"")),"O item possui dados lançados, mas o total está zerado. Revise os valores informados.","")))))))))))))))</f>
        <v/>
      </c>
    </row>
    <row r="2223" spans="1:35" ht="14.25" customHeight="1" x14ac:dyDescent="0.25">
      <c r="A2223" s="57" t="str">
        <f t="shared" si="442"/>
        <v/>
      </c>
      <c r="B2223" s="61"/>
      <c r="C2223" s="61"/>
      <c r="D2223" s="58"/>
      <c r="E2223" s="61"/>
      <c r="F2223" s="61"/>
      <c r="G2223" s="272"/>
      <c r="H2223" s="62"/>
      <c r="I2223" s="273">
        <f t="shared" si="443"/>
        <v>0</v>
      </c>
      <c r="J2223" s="272"/>
      <c r="K2223" s="62"/>
      <c r="L2223" s="270">
        <f t="shared" si="444"/>
        <v>0</v>
      </c>
      <c r="M2223" s="272"/>
      <c r="N2223" s="62"/>
      <c r="O2223" s="270">
        <f t="shared" si="445"/>
        <v>0</v>
      </c>
      <c r="P2223" s="272"/>
      <c r="Q2223" s="62"/>
      <c r="R2223" s="271">
        <f t="shared" si="446"/>
        <v>0</v>
      </c>
      <c r="S2223" s="272"/>
      <c r="T2223" s="62"/>
      <c r="U2223" s="270">
        <f t="shared" si="447"/>
        <v>0</v>
      </c>
      <c r="V2223" s="272"/>
      <c r="W2223" s="62"/>
      <c r="X2223" s="270">
        <f t="shared" si="448"/>
        <v>0</v>
      </c>
      <c r="Y2223" s="270">
        <f t="shared" si="449"/>
        <v>0</v>
      </c>
      <c r="Z2223" s="61"/>
      <c r="AA2223" s="61"/>
      <c r="AB2223" s="60" t="str">
        <f t="shared" si="450"/>
        <v/>
      </c>
      <c r="AC2223" s="21" t="b">
        <f t="shared" si="451"/>
        <v>0</v>
      </c>
      <c r="AD2223" s="21" t="b">
        <f t="shared" si="452"/>
        <v>0</v>
      </c>
      <c r="AE2223" s="21" t="b">
        <f t="shared" si="453"/>
        <v>0</v>
      </c>
      <c r="AF2223" s="21" t="b">
        <f ca="1">OR(AND($AC2223,NOT($AD2223)),AND($AC2223,OR(AND($G2223="",$H2223&lt;&gt;""),AND($G2223&lt;&gt;"",$H2223=""),AND($J2223="",$K2223&lt;&gt;""),AND($J2223&lt;&gt;"",$K2223=""),AND($M2223="",$N2223&lt;&gt;""),AND($M2223&lt;&gt;"",$N2223=""),AND($P2223="",$Q2223&lt;&gt;""),AND($P2223&lt;&gt;"",$Q2223=""),AND($S2223="",$T2223&lt;&gt;""),AND($S2223&lt;&gt;"",$T2223=""),AND($V2223="",$W2223&lt;&gt;""),AND($V2223&lt;&gt;"",$W2223=""))),AND($C2223&lt;&gt;"",$E2223&lt;&gt;"",LEFT(TRIM($C2223),1)&lt;&gt;LEFT(TRIM($E2223),1)),IF(OR($E2223="",$F2223=""),FALSE(),IFERROR(COUNTIF(INDIRECT("UNITS_"&amp;SUBSTITUTE(LEFT($E2223,FIND(" ",$E2223&amp;" ")-1),".","_")),$F2223)=0,TRUE())),AND($B2223&lt;&gt;"",OR(ISNUMBER(SEARCH("outro",LOWER($B2223))),ISNUMBER(SEARCH("divers",LOWER($B2223))),ISNUMBER(SEARCH("etc",LOWER($B2223))))),OR(AND(ISNUMBER(SEARCH("comunic",LOWER($B2223))),LEFT($E2223,3)&lt;&gt;"4.4"),AND(ISNUMBER(SEARCH("monitor",LOWER($B2223))),NOT(OR(LEFT($E2223,3)="1.5",LEFT($E2223,3)="2.5")))),AND($B2223&lt;&gt;"",OR(LEFT($C2223,1)="1",LEFT($C2223,1)="2"),$D2223=""),AND($D2223&lt;&gt;"",NOT(OR(LEFT($C2223,1)="1",LEFT($C2223,1)="2"))),AND($D2223&lt;&gt;"",COUNTIF(' PROJETO'!$B$14:$B$16,$D2223)=0),IF($D2223="",FALSE(),IF(COUNTIF(' PROJETO'!$B$14:$B$16,$D2223)=0,FALSE(),IFERROR(INDEX(' PROJETO'!$C$14:$C$16,MATCH($D2223,' PROJETO'!$B$14:$B$16,0))&lt;&gt;"Sim",FALSE()))))</f>
        <v>0</v>
      </c>
      <c r="AG2223" s="21" t="b">
        <f>AND($AC2223,$Y2223&gt;'CONFG.  LISTAS'!$F$4,$Z2223="",$AA2223="")</f>
        <v>0</v>
      </c>
      <c r="AH2223" s="21" t="str">
        <f t="shared" si="454"/>
        <v/>
      </c>
      <c r="AI2223" s="43" t="str">
        <f ca="1">IF(NOT($AC2223),"",IF(OR($B2223="",$C2223="",$E2223="",$F2223=""),"Preencha descrição, categoria, tipo e unidade.",IF(AND($B2223&lt;&gt;"",OR(LEFT($C2223,1)="1",LEFT($C2223,1)="2"),$D2223=""),"Informe a prática de restauração para itens diretos.",IF(AND($D2223&lt;&gt;"",NOT(OR(LEFT($C2223,1)="1",LEFT($C2223,1)="2"))),"Custos indiretos não devem pertencer a uma prática específica.",IF(AND($D2223&lt;&gt;"",COUNTIF(' PROJETO'!$B$14:$B$16,$D2223)=0),"Prática de restauração inválida ou não cadastrada.",IF(IF($D2223="",FALSE(),IF(COUNTIF(' PROJETO'!$B$14:$B$16,$D2223)=0,FALSE(),IFERROR(INDEX(' PROJETO'!$C$14:$C$16,MATCH($D2223,' PROJETO'!$B$14:$B$16,0))&lt;&gt;"Sim",FALSE()))),"A prática informada no item não foi selecionada na aba Projeto.",IF(AND(MAX($I2223,$L2223,$O2223,$R2223,$U2223,$X2223)&gt;'CONFG.  LISTAS'!$F$4,NOT(OR($Z2223&lt;&gt;"",$AA2223&lt;&gt;""))),"Memorial de cálculo ou anexo obrigatório não informado para item acima do limite.",IF(OR(AND($G2223&lt;&gt;"",$H2223&lt;&gt;"",OR($G2223&lt;=0,$H2223&lt;=0)),AND($J2223&lt;&gt;"",$K2223&lt;&gt;"",OR($J2223&lt;=0,$K2223&lt;=0)),AND($M2223&lt;&gt;"",$N2223&lt;&gt;"",OR($M2223&lt;=0,$N2223&lt;=0)),AND($P2223&lt;&gt;"",$Q2223&lt;&gt;"",OR($P2223&lt;=0,$Q2223&lt;=0)),AND($S2223&lt;&gt;"",$T2223&lt;&gt;"",OR($S2223&lt;=0,$T2223&lt;=0)),AND($V2223&lt;&gt;"",$W2223&lt;&gt;"",OR($V2223&lt;=0,$W2223&lt;=0))),"Revise os valores informados: valor unitário e quantidade devem ser maiores que zero.",IF(OR(AND($G2223="",$H2223&lt;&gt;""),AND($G2223&lt;&gt;"",$H2223=""),AND($J2223="",$K2223&lt;&gt;""),AND($J2223&lt;&gt;"",$K2223=""),AND($M2223="",$N2223&lt;&gt;""),AND($M2223&lt;&gt;"",$N2223=""),AND($P2223="",$Q2223&lt;&gt;""),AND($P2223&lt;&gt;"",$Q2223=""),AND($S2223="",$T2223&lt;&gt;""),AND($S2223&lt;&gt;"",$T2223=""),AND($V2223="",$W2223&lt;&gt;""),AND($V2223&lt;&gt;"",$W2223="")),"Há ano preenchido parcialmente: "&amp;TRIM(IF(AND($G2223="",$H2223&lt;&gt;""),"Ano 1 (falta valor unitário); ","")&amp;IF(AND($G2223&lt;&gt;"",$H2223=""),"Ano 1 (falta quantidade); ","")&amp;IF(AND($J2223="",$K2223&lt;&gt;""),"Ano 2 (falta valor unitário); ","")&amp;IF(AND($J2223&lt;&gt;"",$K2223=""),"Ano 2 (falta quantidade); ","")&amp;IF(AND($M2223="",$N2223&lt;&gt;""),"Ano 3 (falta valor unitário); ","")&amp;IF(AND($M2223&lt;&gt;"",$N2223=""),"Ano 3 (falta quantidade); ","")&amp;IF(AND($P2223="",$Q2223&lt;&gt;""),"Ano 4 (falta valor unitário); ","")&amp;IF(AND($P2223&lt;&gt;"",$Q2223=""),"Ano 4 (falta quantidade); ","")&amp;IF(AND($S2223="",$T2223&lt;&gt;""),"Ano 5 (falta valor unitário); ","")&amp;IF(AND($S2223&lt;&gt;"",$T2223=""),"Ano 5 (falta quantidade); ","")&amp;IF(AND($V2223="",$W2223&lt;&gt;""),"Ano 6 (falta valor unitário); ","")&amp;IF(AND($V2223&lt;&gt;"",$W2223=""),"Ano 6 (falta quantidade); ","")), IF(NOT(OR(AND($G2223&lt;&gt;"",$H2223&lt;&gt;""),AND($J2223&lt;&gt;"",$K2223&lt;&gt;""),AND($M2223&lt;&gt;"",$N2223&lt;&gt;""),AND($P2223&lt;&gt;"",$Q2223&lt;&gt;""),AND($S2223&lt;&gt;"",$T2223&lt;&gt;""),AND($V2223&lt;&gt;"",$W2223&lt;&gt;""))),"Informe pelo menos um ano completo com valor unitário e quantidade.",IF(AND($C2223&lt;&gt;"",$E2223&lt;&gt;"",LEFT(TRIM($C2223),1)&lt;&gt;LEFT(TRIM($E2223),1)),"Categoria e tipo estão incompatíveis.",IF(IF(OR($E2223="",$F2223=""),FALSE(),IFERROR(COUNTIF(INDIRECT("UNITS_"&amp;SUBSTITUTE(LEFT($E2223,FIND(" ",$E2223&amp;" ")-1),".","_")),$F2223)=0,TRUE())),"Unidade incompatível com o tipo selecionado.",IF(OR(AND(ISNUMBER(SEARCH("comunic",LOWER($B2223))),LEFT($E2223,3)&lt;&gt;"4.4"),AND(ISNUMBER(SEARCH("monitor",LOWER($B2223))),NOT(OR(LEFT($E2223,3)="1.5",LEFT($E2223,3)="2.5")))),"Revise a classificação do item conforme as regras de preenchimento.",IF(AND($B2223&lt;&gt;"",OR(ISNUMBER(SEARCH("outro",LOWER($B2223))),ISNUMBER(SEARCH("divers",LOWER($B2223))),ISNUMBER(SEARCH("kit",LOWER($B2223))),ISNUMBER(SEARCH("ferrament",LOWER($B2223))),ISNUMBER(SEARCH("epi",LOWER($B2223)))),NOT(OR($Z2223&lt;&gt;"",$AA2223&lt;&gt;""))),"Descrição muito genérica: detalhe melhor o item e registre o racional no memorial ou em anexo.",IF(AND($Y2223=0,$B2223&lt;&gt;"",OR($G2223&lt;&gt;"",$H2223&lt;&gt;"",$J2223&lt;&gt;"",$K2223&lt;&gt;"",$M2223&lt;&gt;"",$N2223&lt;&gt;"",$P2223&lt;&gt;"",$Q2223&lt;&gt;"",$S2223&lt;&gt;"",$T2223&lt;&gt;"",$V2223&lt;&gt;"",$W2223&lt;&gt;"")),"O item possui dados lançados, mas o total está zerado. Revise os valores informados.","")))))))))))))))</f>
        <v/>
      </c>
    </row>
    <row r="2224" spans="1:35" ht="14.25" customHeight="1" x14ac:dyDescent="0.25">
      <c r="A2224" s="57" t="str">
        <f t="shared" si="442"/>
        <v/>
      </c>
      <c r="B2224" s="58"/>
      <c r="C2224" s="58"/>
      <c r="D2224" s="58"/>
      <c r="E2224" s="58"/>
      <c r="F2224" s="58"/>
      <c r="G2224" s="269"/>
      <c r="H2224" s="59"/>
      <c r="I2224" s="273">
        <f t="shared" si="443"/>
        <v>0</v>
      </c>
      <c r="J2224" s="269"/>
      <c r="K2224" s="59"/>
      <c r="L2224" s="270">
        <f t="shared" si="444"/>
        <v>0</v>
      </c>
      <c r="M2224" s="269"/>
      <c r="N2224" s="59"/>
      <c r="O2224" s="270">
        <f t="shared" si="445"/>
        <v>0</v>
      </c>
      <c r="P2224" s="269"/>
      <c r="Q2224" s="59"/>
      <c r="R2224" s="271">
        <f t="shared" si="446"/>
        <v>0</v>
      </c>
      <c r="S2224" s="269"/>
      <c r="T2224" s="59"/>
      <c r="U2224" s="270">
        <f t="shared" si="447"/>
        <v>0</v>
      </c>
      <c r="V2224" s="269"/>
      <c r="W2224" s="59"/>
      <c r="X2224" s="270">
        <f t="shared" si="448"/>
        <v>0</v>
      </c>
      <c r="Y2224" s="270">
        <f t="shared" si="449"/>
        <v>0</v>
      </c>
      <c r="Z2224" s="58"/>
      <c r="AA2224" s="58"/>
      <c r="AB2224" s="60" t="str">
        <f t="shared" si="450"/>
        <v/>
      </c>
      <c r="AC2224" s="21" t="b">
        <f t="shared" si="451"/>
        <v>0</v>
      </c>
      <c r="AD2224" s="21" t="b">
        <f t="shared" si="452"/>
        <v>0</v>
      </c>
      <c r="AE2224" s="21" t="b">
        <f t="shared" si="453"/>
        <v>0</v>
      </c>
      <c r="AF2224" s="21" t="b">
        <f ca="1">OR(AND($AC2224,NOT($AD2224)),AND($AC2224,OR(AND($G2224="",$H2224&lt;&gt;""),AND($G2224&lt;&gt;"",$H2224=""),AND($J2224="",$K2224&lt;&gt;""),AND($J2224&lt;&gt;"",$K2224=""),AND($M2224="",$N2224&lt;&gt;""),AND($M2224&lt;&gt;"",$N2224=""),AND($P2224="",$Q2224&lt;&gt;""),AND($P2224&lt;&gt;"",$Q2224=""),AND($S2224="",$T2224&lt;&gt;""),AND($S2224&lt;&gt;"",$T2224=""),AND($V2224="",$W2224&lt;&gt;""),AND($V2224&lt;&gt;"",$W2224=""))),AND($C2224&lt;&gt;"",$E2224&lt;&gt;"",LEFT(TRIM($C2224),1)&lt;&gt;LEFT(TRIM($E2224),1)),IF(OR($E2224="",$F2224=""),FALSE(),IFERROR(COUNTIF(INDIRECT("UNITS_"&amp;SUBSTITUTE(LEFT($E2224,FIND(" ",$E2224&amp;" ")-1),".","_")),$F2224)=0,TRUE())),AND($B2224&lt;&gt;"",OR(ISNUMBER(SEARCH("outro",LOWER($B2224))),ISNUMBER(SEARCH("divers",LOWER($B2224))),ISNUMBER(SEARCH("etc",LOWER($B2224))))),OR(AND(ISNUMBER(SEARCH("comunic",LOWER($B2224))),LEFT($E2224,3)&lt;&gt;"4.4"),AND(ISNUMBER(SEARCH("monitor",LOWER($B2224))),NOT(OR(LEFT($E2224,3)="1.5",LEFT($E2224,3)="2.5")))),AND($B2224&lt;&gt;"",OR(LEFT($C2224,1)="1",LEFT($C2224,1)="2"),$D2224=""),AND($D2224&lt;&gt;"",NOT(OR(LEFT($C2224,1)="1",LEFT($C2224,1)="2"))),AND($D2224&lt;&gt;"",COUNTIF(' PROJETO'!$B$14:$B$16,$D2224)=0),IF($D2224="",FALSE(),IF(COUNTIF(' PROJETO'!$B$14:$B$16,$D2224)=0,FALSE(),IFERROR(INDEX(' PROJETO'!$C$14:$C$16,MATCH($D2224,' PROJETO'!$B$14:$B$16,0))&lt;&gt;"Sim",FALSE()))))</f>
        <v>0</v>
      </c>
      <c r="AG2224" s="21" t="b">
        <f>AND($AC2224,$Y2224&gt;'CONFG.  LISTAS'!$F$4,$Z2224="",$AA2224="")</f>
        <v>0</v>
      </c>
      <c r="AH2224" s="21" t="str">
        <f t="shared" si="454"/>
        <v/>
      </c>
      <c r="AI2224" s="43" t="str">
        <f ca="1">IF(NOT($AC2224),"",IF(OR($B2224="",$C2224="",$E2224="",$F2224=""),"Preencha descrição, categoria, tipo e unidade.",IF(AND($B2224&lt;&gt;"",OR(LEFT($C2224,1)="1",LEFT($C2224,1)="2"),$D2224=""),"Informe a prática de restauração para itens diretos.",IF(AND($D2224&lt;&gt;"",NOT(OR(LEFT($C2224,1)="1",LEFT($C2224,1)="2"))),"Custos indiretos não devem pertencer a uma prática específica.",IF(AND($D2224&lt;&gt;"",COUNTIF(' PROJETO'!$B$14:$B$16,$D2224)=0),"Prática de restauração inválida ou não cadastrada.",IF(IF($D2224="",FALSE(),IF(COUNTIF(' PROJETO'!$B$14:$B$16,$D2224)=0,FALSE(),IFERROR(INDEX(' PROJETO'!$C$14:$C$16,MATCH($D2224,' PROJETO'!$B$14:$B$16,0))&lt;&gt;"Sim",FALSE()))),"A prática informada no item não foi selecionada na aba Projeto.",IF(AND(MAX($I2224,$L2224,$O2224,$R2224,$U2224,$X2224)&gt;'CONFG.  LISTAS'!$F$4,NOT(OR($Z2224&lt;&gt;"",$AA2224&lt;&gt;""))),"Memorial de cálculo ou anexo obrigatório não informado para item acima do limite.",IF(OR(AND($G2224&lt;&gt;"",$H2224&lt;&gt;"",OR($G2224&lt;=0,$H2224&lt;=0)),AND($J2224&lt;&gt;"",$K2224&lt;&gt;"",OR($J2224&lt;=0,$K2224&lt;=0)),AND($M2224&lt;&gt;"",$N2224&lt;&gt;"",OR($M2224&lt;=0,$N2224&lt;=0)),AND($P2224&lt;&gt;"",$Q2224&lt;&gt;"",OR($P2224&lt;=0,$Q2224&lt;=0)),AND($S2224&lt;&gt;"",$T2224&lt;&gt;"",OR($S2224&lt;=0,$T2224&lt;=0)),AND($V2224&lt;&gt;"",$W2224&lt;&gt;"",OR($V2224&lt;=0,$W2224&lt;=0))),"Revise os valores informados: valor unitário e quantidade devem ser maiores que zero.",IF(OR(AND($G2224="",$H2224&lt;&gt;""),AND($G2224&lt;&gt;"",$H2224=""),AND($J2224="",$K2224&lt;&gt;""),AND($J2224&lt;&gt;"",$K2224=""),AND($M2224="",$N2224&lt;&gt;""),AND($M2224&lt;&gt;"",$N2224=""),AND($P2224="",$Q2224&lt;&gt;""),AND($P2224&lt;&gt;"",$Q2224=""),AND($S2224="",$T2224&lt;&gt;""),AND($S2224&lt;&gt;"",$T2224=""),AND($V2224="",$W2224&lt;&gt;""),AND($V2224&lt;&gt;"",$W2224="")),"Há ano preenchido parcialmente: "&amp;TRIM(IF(AND($G2224="",$H2224&lt;&gt;""),"Ano 1 (falta valor unitário); ","")&amp;IF(AND($G2224&lt;&gt;"",$H2224=""),"Ano 1 (falta quantidade); ","")&amp;IF(AND($J2224="",$K2224&lt;&gt;""),"Ano 2 (falta valor unitário); ","")&amp;IF(AND($J2224&lt;&gt;"",$K2224=""),"Ano 2 (falta quantidade); ","")&amp;IF(AND($M2224="",$N2224&lt;&gt;""),"Ano 3 (falta valor unitário); ","")&amp;IF(AND($M2224&lt;&gt;"",$N2224=""),"Ano 3 (falta quantidade); ","")&amp;IF(AND($P2224="",$Q2224&lt;&gt;""),"Ano 4 (falta valor unitário); ","")&amp;IF(AND($P2224&lt;&gt;"",$Q2224=""),"Ano 4 (falta quantidade); ","")&amp;IF(AND($S2224="",$T2224&lt;&gt;""),"Ano 5 (falta valor unitário); ","")&amp;IF(AND($S2224&lt;&gt;"",$T2224=""),"Ano 5 (falta quantidade); ","")&amp;IF(AND($V2224="",$W2224&lt;&gt;""),"Ano 6 (falta valor unitário); ","")&amp;IF(AND($V2224&lt;&gt;"",$W2224=""),"Ano 6 (falta quantidade); ","")), IF(NOT(OR(AND($G2224&lt;&gt;"",$H2224&lt;&gt;""),AND($J2224&lt;&gt;"",$K2224&lt;&gt;""),AND($M2224&lt;&gt;"",$N2224&lt;&gt;""),AND($P2224&lt;&gt;"",$Q2224&lt;&gt;""),AND($S2224&lt;&gt;"",$T2224&lt;&gt;""),AND($V2224&lt;&gt;"",$W2224&lt;&gt;""))),"Informe pelo menos um ano completo com valor unitário e quantidade.",IF(AND($C2224&lt;&gt;"",$E2224&lt;&gt;"",LEFT(TRIM($C2224),1)&lt;&gt;LEFT(TRIM($E2224),1)),"Categoria e tipo estão incompatíveis.",IF(IF(OR($E2224="",$F2224=""),FALSE(),IFERROR(COUNTIF(INDIRECT("UNITS_"&amp;SUBSTITUTE(LEFT($E2224,FIND(" ",$E2224&amp;" ")-1),".","_")),$F2224)=0,TRUE())),"Unidade incompatível com o tipo selecionado.",IF(OR(AND(ISNUMBER(SEARCH("comunic",LOWER($B2224))),LEFT($E2224,3)&lt;&gt;"4.4"),AND(ISNUMBER(SEARCH("monitor",LOWER($B2224))),NOT(OR(LEFT($E2224,3)="1.5",LEFT($E2224,3)="2.5")))),"Revise a classificação do item conforme as regras de preenchimento.",IF(AND($B2224&lt;&gt;"",OR(ISNUMBER(SEARCH("outro",LOWER($B2224))),ISNUMBER(SEARCH("divers",LOWER($B2224))),ISNUMBER(SEARCH("kit",LOWER($B2224))),ISNUMBER(SEARCH("ferrament",LOWER($B2224))),ISNUMBER(SEARCH("epi",LOWER($B2224)))),NOT(OR($Z2224&lt;&gt;"",$AA2224&lt;&gt;""))),"Descrição muito genérica: detalhe melhor o item e registre o racional no memorial ou em anexo.",IF(AND($Y2224=0,$B2224&lt;&gt;"",OR($G2224&lt;&gt;"",$H2224&lt;&gt;"",$J2224&lt;&gt;"",$K2224&lt;&gt;"",$M2224&lt;&gt;"",$N2224&lt;&gt;"",$P2224&lt;&gt;"",$Q2224&lt;&gt;"",$S2224&lt;&gt;"",$T2224&lt;&gt;"",$V2224&lt;&gt;"",$W2224&lt;&gt;"")),"O item possui dados lançados, mas o total está zerado. Revise os valores informados.","")))))))))))))))</f>
        <v/>
      </c>
    </row>
    <row r="2225" spans="1:35" ht="14.25" customHeight="1" x14ac:dyDescent="0.25">
      <c r="A2225" s="57" t="str">
        <f t="shared" si="442"/>
        <v/>
      </c>
      <c r="B2225" s="61"/>
      <c r="C2225" s="61"/>
      <c r="D2225" s="58"/>
      <c r="E2225" s="61"/>
      <c r="F2225" s="61"/>
      <c r="G2225" s="272"/>
      <c r="H2225" s="62"/>
      <c r="I2225" s="273">
        <f t="shared" si="443"/>
        <v>0</v>
      </c>
      <c r="J2225" s="272"/>
      <c r="K2225" s="62"/>
      <c r="L2225" s="270">
        <f t="shared" si="444"/>
        <v>0</v>
      </c>
      <c r="M2225" s="272"/>
      <c r="N2225" s="62"/>
      <c r="O2225" s="270">
        <f t="shared" si="445"/>
        <v>0</v>
      </c>
      <c r="P2225" s="272"/>
      <c r="Q2225" s="62"/>
      <c r="R2225" s="271">
        <f t="shared" si="446"/>
        <v>0</v>
      </c>
      <c r="S2225" s="272"/>
      <c r="T2225" s="62"/>
      <c r="U2225" s="270">
        <f t="shared" si="447"/>
        <v>0</v>
      </c>
      <c r="V2225" s="272"/>
      <c r="W2225" s="62"/>
      <c r="X2225" s="270">
        <f t="shared" si="448"/>
        <v>0</v>
      </c>
      <c r="Y2225" s="270">
        <f t="shared" si="449"/>
        <v>0</v>
      </c>
      <c r="Z2225" s="61"/>
      <c r="AA2225" s="61"/>
      <c r="AB2225" s="60" t="str">
        <f t="shared" si="450"/>
        <v/>
      </c>
      <c r="AC2225" s="21" t="b">
        <f t="shared" si="451"/>
        <v>0</v>
      </c>
      <c r="AD2225" s="21" t="b">
        <f t="shared" si="452"/>
        <v>0</v>
      </c>
      <c r="AE2225" s="21" t="b">
        <f t="shared" si="453"/>
        <v>0</v>
      </c>
      <c r="AF2225" s="21" t="b">
        <f ca="1">OR(AND($AC2225,NOT($AD2225)),AND($AC2225,OR(AND($G2225="",$H2225&lt;&gt;""),AND($G2225&lt;&gt;"",$H2225=""),AND($J2225="",$K2225&lt;&gt;""),AND($J2225&lt;&gt;"",$K2225=""),AND($M2225="",$N2225&lt;&gt;""),AND($M2225&lt;&gt;"",$N2225=""),AND($P2225="",$Q2225&lt;&gt;""),AND($P2225&lt;&gt;"",$Q2225=""),AND($S2225="",$T2225&lt;&gt;""),AND($S2225&lt;&gt;"",$T2225=""),AND($V2225="",$W2225&lt;&gt;""),AND($V2225&lt;&gt;"",$W2225=""))),AND($C2225&lt;&gt;"",$E2225&lt;&gt;"",LEFT(TRIM($C2225),1)&lt;&gt;LEFT(TRIM($E2225),1)),IF(OR($E2225="",$F2225=""),FALSE(),IFERROR(COUNTIF(INDIRECT("UNITS_"&amp;SUBSTITUTE(LEFT($E2225,FIND(" ",$E2225&amp;" ")-1),".","_")),$F2225)=0,TRUE())),AND($B2225&lt;&gt;"",OR(ISNUMBER(SEARCH("outro",LOWER($B2225))),ISNUMBER(SEARCH("divers",LOWER($B2225))),ISNUMBER(SEARCH("etc",LOWER($B2225))))),OR(AND(ISNUMBER(SEARCH("comunic",LOWER($B2225))),LEFT($E2225,3)&lt;&gt;"4.4"),AND(ISNUMBER(SEARCH("monitor",LOWER($B2225))),NOT(OR(LEFT($E2225,3)="1.5",LEFT($E2225,3)="2.5")))),AND($B2225&lt;&gt;"",OR(LEFT($C2225,1)="1",LEFT($C2225,1)="2"),$D2225=""),AND($D2225&lt;&gt;"",NOT(OR(LEFT($C2225,1)="1",LEFT($C2225,1)="2"))),AND($D2225&lt;&gt;"",COUNTIF(' PROJETO'!$B$14:$B$16,$D2225)=0),IF($D2225="",FALSE(),IF(COUNTIF(' PROJETO'!$B$14:$B$16,$D2225)=0,FALSE(),IFERROR(INDEX(' PROJETO'!$C$14:$C$16,MATCH($D2225,' PROJETO'!$B$14:$B$16,0))&lt;&gt;"Sim",FALSE()))))</f>
        <v>0</v>
      </c>
      <c r="AG2225" s="21" t="b">
        <f>AND($AC2225,$Y2225&gt;'CONFG.  LISTAS'!$F$4,$Z2225="",$AA2225="")</f>
        <v>0</v>
      </c>
      <c r="AH2225" s="21" t="str">
        <f t="shared" si="454"/>
        <v/>
      </c>
      <c r="AI2225" s="43" t="str">
        <f ca="1">IF(NOT($AC2225),"",IF(OR($B2225="",$C2225="",$E2225="",$F2225=""),"Preencha descrição, categoria, tipo e unidade.",IF(AND($B2225&lt;&gt;"",OR(LEFT($C2225,1)="1",LEFT($C2225,1)="2"),$D2225=""),"Informe a prática de restauração para itens diretos.",IF(AND($D2225&lt;&gt;"",NOT(OR(LEFT($C2225,1)="1",LEFT($C2225,1)="2"))),"Custos indiretos não devem pertencer a uma prática específica.",IF(AND($D2225&lt;&gt;"",COUNTIF(' PROJETO'!$B$14:$B$16,$D2225)=0),"Prática de restauração inválida ou não cadastrada.",IF(IF($D2225="",FALSE(),IF(COUNTIF(' PROJETO'!$B$14:$B$16,$D2225)=0,FALSE(),IFERROR(INDEX(' PROJETO'!$C$14:$C$16,MATCH($D2225,' PROJETO'!$B$14:$B$16,0))&lt;&gt;"Sim",FALSE()))),"A prática informada no item não foi selecionada na aba Projeto.",IF(AND(MAX($I2225,$L2225,$O2225,$R2225,$U2225,$X2225)&gt;'CONFG.  LISTAS'!$F$4,NOT(OR($Z2225&lt;&gt;"",$AA2225&lt;&gt;""))),"Memorial de cálculo ou anexo obrigatório não informado para item acima do limite.",IF(OR(AND($G2225&lt;&gt;"",$H2225&lt;&gt;"",OR($G2225&lt;=0,$H2225&lt;=0)),AND($J2225&lt;&gt;"",$K2225&lt;&gt;"",OR($J2225&lt;=0,$K2225&lt;=0)),AND($M2225&lt;&gt;"",$N2225&lt;&gt;"",OR($M2225&lt;=0,$N2225&lt;=0)),AND($P2225&lt;&gt;"",$Q2225&lt;&gt;"",OR($P2225&lt;=0,$Q2225&lt;=0)),AND($S2225&lt;&gt;"",$T2225&lt;&gt;"",OR($S2225&lt;=0,$T2225&lt;=0)),AND($V2225&lt;&gt;"",$W2225&lt;&gt;"",OR($V2225&lt;=0,$W2225&lt;=0))),"Revise os valores informados: valor unitário e quantidade devem ser maiores que zero.",IF(OR(AND($G2225="",$H2225&lt;&gt;""),AND($G2225&lt;&gt;"",$H2225=""),AND($J2225="",$K2225&lt;&gt;""),AND($J2225&lt;&gt;"",$K2225=""),AND($M2225="",$N2225&lt;&gt;""),AND($M2225&lt;&gt;"",$N2225=""),AND($P2225="",$Q2225&lt;&gt;""),AND($P2225&lt;&gt;"",$Q2225=""),AND($S2225="",$T2225&lt;&gt;""),AND($S2225&lt;&gt;"",$T2225=""),AND($V2225="",$W2225&lt;&gt;""),AND($V2225&lt;&gt;"",$W2225="")),"Há ano preenchido parcialmente: "&amp;TRIM(IF(AND($G2225="",$H2225&lt;&gt;""),"Ano 1 (falta valor unitário); ","")&amp;IF(AND($G2225&lt;&gt;"",$H2225=""),"Ano 1 (falta quantidade); ","")&amp;IF(AND($J2225="",$K2225&lt;&gt;""),"Ano 2 (falta valor unitário); ","")&amp;IF(AND($J2225&lt;&gt;"",$K2225=""),"Ano 2 (falta quantidade); ","")&amp;IF(AND($M2225="",$N2225&lt;&gt;""),"Ano 3 (falta valor unitário); ","")&amp;IF(AND($M2225&lt;&gt;"",$N2225=""),"Ano 3 (falta quantidade); ","")&amp;IF(AND($P2225="",$Q2225&lt;&gt;""),"Ano 4 (falta valor unitário); ","")&amp;IF(AND($P2225&lt;&gt;"",$Q2225=""),"Ano 4 (falta quantidade); ","")&amp;IF(AND($S2225="",$T2225&lt;&gt;""),"Ano 5 (falta valor unitário); ","")&amp;IF(AND($S2225&lt;&gt;"",$T2225=""),"Ano 5 (falta quantidade); ","")&amp;IF(AND($V2225="",$W2225&lt;&gt;""),"Ano 6 (falta valor unitário); ","")&amp;IF(AND($V2225&lt;&gt;"",$W2225=""),"Ano 6 (falta quantidade); ","")), IF(NOT(OR(AND($G2225&lt;&gt;"",$H2225&lt;&gt;""),AND($J2225&lt;&gt;"",$K2225&lt;&gt;""),AND($M2225&lt;&gt;"",$N2225&lt;&gt;""),AND($P2225&lt;&gt;"",$Q2225&lt;&gt;""),AND($S2225&lt;&gt;"",$T2225&lt;&gt;""),AND($V2225&lt;&gt;"",$W2225&lt;&gt;""))),"Informe pelo menos um ano completo com valor unitário e quantidade.",IF(AND($C2225&lt;&gt;"",$E2225&lt;&gt;"",LEFT(TRIM($C2225),1)&lt;&gt;LEFT(TRIM($E2225),1)),"Categoria e tipo estão incompatíveis.",IF(IF(OR($E2225="",$F2225=""),FALSE(),IFERROR(COUNTIF(INDIRECT("UNITS_"&amp;SUBSTITUTE(LEFT($E2225,FIND(" ",$E2225&amp;" ")-1),".","_")),$F2225)=0,TRUE())),"Unidade incompatível com o tipo selecionado.",IF(OR(AND(ISNUMBER(SEARCH("comunic",LOWER($B2225))),LEFT($E2225,3)&lt;&gt;"4.4"),AND(ISNUMBER(SEARCH("monitor",LOWER($B2225))),NOT(OR(LEFT($E2225,3)="1.5",LEFT($E2225,3)="2.5")))),"Revise a classificação do item conforme as regras de preenchimento.",IF(AND($B2225&lt;&gt;"",OR(ISNUMBER(SEARCH("outro",LOWER($B2225))),ISNUMBER(SEARCH("divers",LOWER($B2225))),ISNUMBER(SEARCH("kit",LOWER($B2225))),ISNUMBER(SEARCH("ferrament",LOWER($B2225))),ISNUMBER(SEARCH("epi",LOWER($B2225)))),NOT(OR($Z2225&lt;&gt;"",$AA2225&lt;&gt;""))),"Descrição muito genérica: detalhe melhor o item e registre o racional no memorial ou em anexo.",IF(AND($Y2225=0,$B2225&lt;&gt;"",OR($G2225&lt;&gt;"",$H2225&lt;&gt;"",$J2225&lt;&gt;"",$K2225&lt;&gt;"",$M2225&lt;&gt;"",$N2225&lt;&gt;"",$P2225&lt;&gt;"",$Q2225&lt;&gt;"",$S2225&lt;&gt;"",$T2225&lt;&gt;"",$V2225&lt;&gt;"",$W2225&lt;&gt;"")),"O item possui dados lançados, mas o total está zerado. Revise os valores informados.","")))))))))))))))</f>
        <v/>
      </c>
    </row>
    <row r="2226" spans="1:35" ht="14.25" customHeight="1" x14ac:dyDescent="0.25">
      <c r="A2226" s="57" t="str">
        <f t="shared" si="442"/>
        <v/>
      </c>
      <c r="B2226" s="58"/>
      <c r="C2226" s="58"/>
      <c r="D2226" s="58"/>
      <c r="E2226" s="58"/>
      <c r="F2226" s="58"/>
      <c r="G2226" s="269"/>
      <c r="H2226" s="59"/>
      <c r="I2226" s="273">
        <f t="shared" si="443"/>
        <v>0</v>
      </c>
      <c r="J2226" s="269"/>
      <c r="K2226" s="59"/>
      <c r="L2226" s="270">
        <f t="shared" si="444"/>
        <v>0</v>
      </c>
      <c r="M2226" s="269"/>
      <c r="N2226" s="59"/>
      <c r="O2226" s="270">
        <f t="shared" si="445"/>
        <v>0</v>
      </c>
      <c r="P2226" s="269"/>
      <c r="Q2226" s="59"/>
      <c r="R2226" s="271">
        <f t="shared" si="446"/>
        <v>0</v>
      </c>
      <c r="S2226" s="269"/>
      <c r="T2226" s="59"/>
      <c r="U2226" s="270">
        <f t="shared" si="447"/>
        <v>0</v>
      </c>
      <c r="V2226" s="269"/>
      <c r="W2226" s="59"/>
      <c r="X2226" s="270">
        <f t="shared" si="448"/>
        <v>0</v>
      </c>
      <c r="Y2226" s="270">
        <f t="shared" si="449"/>
        <v>0</v>
      </c>
      <c r="Z2226" s="58"/>
      <c r="AA2226" s="58"/>
      <c r="AB2226" s="60" t="str">
        <f t="shared" si="450"/>
        <v/>
      </c>
      <c r="AC2226" s="21" t="b">
        <f t="shared" si="451"/>
        <v>0</v>
      </c>
      <c r="AD2226" s="21" t="b">
        <f t="shared" si="452"/>
        <v>0</v>
      </c>
      <c r="AE2226" s="21" t="b">
        <f t="shared" si="453"/>
        <v>0</v>
      </c>
      <c r="AF2226" s="21" t="b">
        <f ca="1">OR(AND($AC2226,NOT($AD2226)),AND($AC2226,OR(AND($G2226="",$H2226&lt;&gt;""),AND($G2226&lt;&gt;"",$H2226=""),AND($J2226="",$K2226&lt;&gt;""),AND($J2226&lt;&gt;"",$K2226=""),AND($M2226="",$N2226&lt;&gt;""),AND($M2226&lt;&gt;"",$N2226=""),AND($P2226="",$Q2226&lt;&gt;""),AND($P2226&lt;&gt;"",$Q2226=""),AND($S2226="",$T2226&lt;&gt;""),AND($S2226&lt;&gt;"",$T2226=""),AND($V2226="",$W2226&lt;&gt;""),AND($V2226&lt;&gt;"",$W2226=""))),AND($C2226&lt;&gt;"",$E2226&lt;&gt;"",LEFT(TRIM($C2226),1)&lt;&gt;LEFT(TRIM($E2226),1)),IF(OR($E2226="",$F2226=""),FALSE(),IFERROR(COUNTIF(INDIRECT("UNITS_"&amp;SUBSTITUTE(LEFT($E2226,FIND(" ",$E2226&amp;" ")-1),".","_")),$F2226)=0,TRUE())),AND($B2226&lt;&gt;"",OR(ISNUMBER(SEARCH("outro",LOWER($B2226))),ISNUMBER(SEARCH("divers",LOWER($B2226))),ISNUMBER(SEARCH("etc",LOWER($B2226))))),OR(AND(ISNUMBER(SEARCH("comunic",LOWER($B2226))),LEFT($E2226,3)&lt;&gt;"4.4"),AND(ISNUMBER(SEARCH("monitor",LOWER($B2226))),NOT(OR(LEFT($E2226,3)="1.5",LEFT($E2226,3)="2.5")))),AND($B2226&lt;&gt;"",OR(LEFT($C2226,1)="1",LEFT($C2226,1)="2"),$D2226=""),AND($D2226&lt;&gt;"",NOT(OR(LEFT($C2226,1)="1",LEFT($C2226,1)="2"))),AND($D2226&lt;&gt;"",COUNTIF(' PROJETO'!$B$14:$B$16,$D2226)=0),IF($D2226="",FALSE(),IF(COUNTIF(' PROJETO'!$B$14:$B$16,$D2226)=0,FALSE(),IFERROR(INDEX(' PROJETO'!$C$14:$C$16,MATCH($D2226,' PROJETO'!$B$14:$B$16,0))&lt;&gt;"Sim",FALSE()))))</f>
        <v>0</v>
      </c>
      <c r="AG2226" s="21" t="b">
        <f>AND($AC2226,$Y2226&gt;'CONFG.  LISTAS'!$F$4,$Z2226="",$AA2226="")</f>
        <v>0</v>
      </c>
      <c r="AH2226" s="21" t="str">
        <f t="shared" si="454"/>
        <v/>
      </c>
      <c r="AI2226" s="43" t="str">
        <f ca="1">IF(NOT($AC2226),"",IF(OR($B2226="",$C2226="",$E2226="",$F2226=""),"Preencha descrição, categoria, tipo e unidade.",IF(AND($B2226&lt;&gt;"",OR(LEFT($C2226,1)="1",LEFT($C2226,1)="2"),$D2226=""),"Informe a prática de restauração para itens diretos.",IF(AND($D2226&lt;&gt;"",NOT(OR(LEFT($C2226,1)="1",LEFT($C2226,1)="2"))),"Custos indiretos não devem pertencer a uma prática específica.",IF(AND($D2226&lt;&gt;"",COUNTIF(' PROJETO'!$B$14:$B$16,$D2226)=0),"Prática de restauração inválida ou não cadastrada.",IF(IF($D2226="",FALSE(),IF(COUNTIF(' PROJETO'!$B$14:$B$16,$D2226)=0,FALSE(),IFERROR(INDEX(' PROJETO'!$C$14:$C$16,MATCH($D2226,' PROJETO'!$B$14:$B$16,0))&lt;&gt;"Sim",FALSE()))),"A prática informada no item não foi selecionada na aba Projeto.",IF(AND(MAX($I2226,$L2226,$O2226,$R2226,$U2226,$X2226)&gt;'CONFG.  LISTAS'!$F$4,NOT(OR($Z2226&lt;&gt;"",$AA2226&lt;&gt;""))),"Memorial de cálculo ou anexo obrigatório não informado para item acima do limite.",IF(OR(AND($G2226&lt;&gt;"",$H2226&lt;&gt;"",OR($G2226&lt;=0,$H2226&lt;=0)),AND($J2226&lt;&gt;"",$K2226&lt;&gt;"",OR($J2226&lt;=0,$K2226&lt;=0)),AND($M2226&lt;&gt;"",$N2226&lt;&gt;"",OR($M2226&lt;=0,$N2226&lt;=0)),AND($P2226&lt;&gt;"",$Q2226&lt;&gt;"",OR($P2226&lt;=0,$Q2226&lt;=0)),AND($S2226&lt;&gt;"",$T2226&lt;&gt;"",OR($S2226&lt;=0,$T2226&lt;=0)),AND($V2226&lt;&gt;"",$W2226&lt;&gt;"",OR($V2226&lt;=0,$W2226&lt;=0))),"Revise os valores informados: valor unitário e quantidade devem ser maiores que zero.",IF(OR(AND($G2226="",$H2226&lt;&gt;""),AND($G2226&lt;&gt;"",$H2226=""),AND($J2226="",$K2226&lt;&gt;""),AND($J2226&lt;&gt;"",$K2226=""),AND($M2226="",$N2226&lt;&gt;""),AND($M2226&lt;&gt;"",$N2226=""),AND($P2226="",$Q2226&lt;&gt;""),AND($P2226&lt;&gt;"",$Q2226=""),AND($S2226="",$T2226&lt;&gt;""),AND($S2226&lt;&gt;"",$T2226=""),AND($V2226="",$W2226&lt;&gt;""),AND($V2226&lt;&gt;"",$W2226="")),"Há ano preenchido parcialmente: "&amp;TRIM(IF(AND($G2226="",$H2226&lt;&gt;""),"Ano 1 (falta valor unitário); ","")&amp;IF(AND($G2226&lt;&gt;"",$H2226=""),"Ano 1 (falta quantidade); ","")&amp;IF(AND($J2226="",$K2226&lt;&gt;""),"Ano 2 (falta valor unitário); ","")&amp;IF(AND($J2226&lt;&gt;"",$K2226=""),"Ano 2 (falta quantidade); ","")&amp;IF(AND($M2226="",$N2226&lt;&gt;""),"Ano 3 (falta valor unitário); ","")&amp;IF(AND($M2226&lt;&gt;"",$N2226=""),"Ano 3 (falta quantidade); ","")&amp;IF(AND($P2226="",$Q2226&lt;&gt;""),"Ano 4 (falta valor unitário); ","")&amp;IF(AND($P2226&lt;&gt;"",$Q2226=""),"Ano 4 (falta quantidade); ","")&amp;IF(AND($S2226="",$T2226&lt;&gt;""),"Ano 5 (falta valor unitário); ","")&amp;IF(AND($S2226&lt;&gt;"",$T2226=""),"Ano 5 (falta quantidade); ","")&amp;IF(AND($V2226="",$W2226&lt;&gt;""),"Ano 6 (falta valor unitário); ","")&amp;IF(AND($V2226&lt;&gt;"",$W2226=""),"Ano 6 (falta quantidade); ","")), IF(NOT(OR(AND($G2226&lt;&gt;"",$H2226&lt;&gt;""),AND($J2226&lt;&gt;"",$K2226&lt;&gt;""),AND($M2226&lt;&gt;"",$N2226&lt;&gt;""),AND($P2226&lt;&gt;"",$Q2226&lt;&gt;""),AND($S2226&lt;&gt;"",$T2226&lt;&gt;""),AND($V2226&lt;&gt;"",$W2226&lt;&gt;""))),"Informe pelo menos um ano completo com valor unitário e quantidade.",IF(AND($C2226&lt;&gt;"",$E2226&lt;&gt;"",LEFT(TRIM($C2226),1)&lt;&gt;LEFT(TRIM($E2226),1)),"Categoria e tipo estão incompatíveis.",IF(IF(OR($E2226="",$F2226=""),FALSE(),IFERROR(COUNTIF(INDIRECT("UNITS_"&amp;SUBSTITUTE(LEFT($E2226,FIND(" ",$E2226&amp;" ")-1),".","_")),$F2226)=0,TRUE())),"Unidade incompatível com o tipo selecionado.",IF(OR(AND(ISNUMBER(SEARCH("comunic",LOWER($B2226))),LEFT($E2226,3)&lt;&gt;"4.4"),AND(ISNUMBER(SEARCH("monitor",LOWER($B2226))),NOT(OR(LEFT($E2226,3)="1.5",LEFT($E2226,3)="2.5")))),"Revise a classificação do item conforme as regras de preenchimento.",IF(AND($B2226&lt;&gt;"",OR(ISNUMBER(SEARCH("outro",LOWER($B2226))),ISNUMBER(SEARCH("divers",LOWER($B2226))),ISNUMBER(SEARCH("kit",LOWER($B2226))),ISNUMBER(SEARCH("ferrament",LOWER($B2226))),ISNUMBER(SEARCH("epi",LOWER($B2226)))),NOT(OR($Z2226&lt;&gt;"",$AA2226&lt;&gt;""))),"Descrição muito genérica: detalhe melhor o item e registre o racional no memorial ou em anexo.",IF(AND($Y2226=0,$B2226&lt;&gt;"",OR($G2226&lt;&gt;"",$H2226&lt;&gt;"",$J2226&lt;&gt;"",$K2226&lt;&gt;"",$M2226&lt;&gt;"",$N2226&lt;&gt;"",$P2226&lt;&gt;"",$Q2226&lt;&gt;"",$S2226&lt;&gt;"",$T2226&lt;&gt;"",$V2226&lt;&gt;"",$W2226&lt;&gt;"")),"O item possui dados lançados, mas o total está zerado. Revise os valores informados.","")))))))))))))))</f>
        <v/>
      </c>
    </row>
    <row r="2227" spans="1:35" ht="14.25" customHeight="1" x14ac:dyDescent="0.25">
      <c r="A2227" s="57" t="str">
        <f t="shared" si="442"/>
        <v/>
      </c>
      <c r="B2227" s="61"/>
      <c r="C2227" s="61"/>
      <c r="D2227" s="58"/>
      <c r="E2227" s="61"/>
      <c r="F2227" s="61"/>
      <c r="G2227" s="272"/>
      <c r="H2227" s="62"/>
      <c r="I2227" s="273">
        <f t="shared" si="443"/>
        <v>0</v>
      </c>
      <c r="J2227" s="272"/>
      <c r="K2227" s="62"/>
      <c r="L2227" s="270">
        <f t="shared" si="444"/>
        <v>0</v>
      </c>
      <c r="M2227" s="272"/>
      <c r="N2227" s="62"/>
      <c r="O2227" s="270">
        <f t="shared" si="445"/>
        <v>0</v>
      </c>
      <c r="P2227" s="272"/>
      <c r="Q2227" s="62"/>
      <c r="R2227" s="271">
        <f t="shared" si="446"/>
        <v>0</v>
      </c>
      <c r="S2227" s="272"/>
      <c r="T2227" s="62"/>
      <c r="U2227" s="270">
        <f t="shared" si="447"/>
        <v>0</v>
      </c>
      <c r="V2227" s="272"/>
      <c r="W2227" s="62"/>
      <c r="X2227" s="270">
        <f t="shared" si="448"/>
        <v>0</v>
      </c>
      <c r="Y2227" s="270">
        <f t="shared" si="449"/>
        <v>0</v>
      </c>
      <c r="Z2227" s="61"/>
      <c r="AA2227" s="61"/>
      <c r="AB2227" s="60" t="str">
        <f t="shared" si="450"/>
        <v/>
      </c>
      <c r="AC2227" s="21" t="b">
        <f t="shared" si="451"/>
        <v>0</v>
      </c>
      <c r="AD2227" s="21" t="b">
        <f t="shared" si="452"/>
        <v>0</v>
      </c>
      <c r="AE2227" s="21" t="b">
        <f t="shared" si="453"/>
        <v>0</v>
      </c>
      <c r="AF2227" s="21" t="b">
        <f ca="1">OR(AND($AC2227,NOT($AD2227)),AND($AC2227,OR(AND($G2227="",$H2227&lt;&gt;""),AND($G2227&lt;&gt;"",$H2227=""),AND($J2227="",$K2227&lt;&gt;""),AND($J2227&lt;&gt;"",$K2227=""),AND($M2227="",$N2227&lt;&gt;""),AND($M2227&lt;&gt;"",$N2227=""),AND($P2227="",$Q2227&lt;&gt;""),AND($P2227&lt;&gt;"",$Q2227=""),AND($S2227="",$T2227&lt;&gt;""),AND($S2227&lt;&gt;"",$T2227=""),AND($V2227="",$W2227&lt;&gt;""),AND($V2227&lt;&gt;"",$W2227=""))),AND($C2227&lt;&gt;"",$E2227&lt;&gt;"",LEFT(TRIM($C2227),1)&lt;&gt;LEFT(TRIM($E2227),1)),IF(OR($E2227="",$F2227=""),FALSE(),IFERROR(COUNTIF(INDIRECT("UNITS_"&amp;SUBSTITUTE(LEFT($E2227,FIND(" ",$E2227&amp;" ")-1),".","_")),$F2227)=0,TRUE())),AND($B2227&lt;&gt;"",OR(ISNUMBER(SEARCH("outro",LOWER($B2227))),ISNUMBER(SEARCH("divers",LOWER($B2227))),ISNUMBER(SEARCH("etc",LOWER($B2227))))),OR(AND(ISNUMBER(SEARCH("comunic",LOWER($B2227))),LEFT($E2227,3)&lt;&gt;"4.4"),AND(ISNUMBER(SEARCH("monitor",LOWER($B2227))),NOT(OR(LEFT($E2227,3)="1.5",LEFT($E2227,3)="2.5")))),AND($B2227&lt;&gt;"",OR(LEFT($C2227,1)="1",LEFT($C2227,1)="2"),$D2227=""),AND($D2227&lt;&gt;"",NOT(OR(LEFT($C2227,1)="1",LEFT($C2227,1)="2"))),AND($D2227&lt;&gt;"",COUNTIF(' PROJETO'!$B$14:$B$16,$D2227)=0),IF($D2227="",FALSE(),IF(COUNTIF(' PROJETO'!$B$14:$B$16,$D2227)=0,FALSE(),IFERROR(INDEX(' PROJETO'!$C$14:$C$16,MATCH($D2227,' PROJETO'!$B$14:$B$16,0))&lt;&gt;"Sim",FALSE()))))</f>
        <v>0</v>
      </c>
      <c r="AG2227" s="21" t="b">
        <f>AND($AC2227,$Y2227&gt;'CONFG.  LISTAS'!$F$4,$Z2227="",$AA2227="")</f>
        <v>0</v>
      </c>
      <c r="AH2227" s="21" t="str">
        <f t="shared" si="454"/>
        <v/>
      </c>
      <c r="AI2227" s="43" t="str">
        <f ca="1">IF(NOT($AC2227),"",IF(OR($B2227="",$C2227="",$E2227="",$F2227=""),"Preencha descrição, categoria, tipo e unidade.",IF(AND($B2227&lt;&gt;"",OR(LEFT($C2227,1)="1",LEFT($C2227,1)="2"),$D2227=""),"Informe a prática de restauração para itens diretos.",IF(AND($D2227&lt;&gt;"",NOT(OR(LEFT($C2227,1)="1",LEFT($C2227,1)="2"))),"Custos indiretos não devem pertencer a uma prática específica.",IF(AND($D2227&lt;&gt;"",COUNTIF(' PROJETO'!$B$14:$B$16,$D2227)=0),"Prática de restauração inválida ou não cadastrada.",IF(IF($D2227="",FALSE(),IF(COUNTIF(' PROJETO'!$B$14:$B$16,$D2227)=0,FALSE(),IFERROR(INDEX(' PROJETO'!$C$14:$C$16,MATCH($D2227,' PROJETO'!$B$14:$B$16,0))&lt;&gt;"Sim",FALSE()))),"A prática informada no item não foi selecionada na aba Projeto.",IF(AND(MAX($I2227,$L2227,$O2227,$R2227,$U2227,$X2227)&gt;'CONFG.  LISTAS'!$F$4,NOT(OR($Z2227&lt;&gt;"",$AA2227&lt;&gt;""))),"Memorial de cálculo ou anexo obrigatório não informado para item acima do limite.",IF(OR(AND($G2227&lt;&gt;"",$H2227&lt;&gt;"",OR($G2227&lt;=0,$H2227&lt;=0)),AND($J2227&lt;&gt;"",$K2227&lt;&gt;"",OR($J2227&lt;=0,$K2227&lt;=0)),AND($M2227&lt;&gt;"",$N2227&lt;&gt;"",OR($M2227&lt;=0,$N2227&lt;=0)),AND($P2227&lt;&gt;"",$Q2227&lt;&gt;"",OR($P2227&lt;=0,$Q2227&lt;=0)),AND($S2227&lt;&gt;"",$T2227&lt;&gt;"",OR($S2227&lt;=0,$T2227&lt;=0)),AND($V2227&lt;&gt;"",$W2227&lt;&gt;"",OR($V2227&lt;=0,$W2227&lt;=0))),"Revise os valores informados: valor unitário e quantidade devem ser maiores que zero.",IF(OR(AND($G2227="",$H2227&lt;&gt;""),AND($G2227&lt;&gt;"",$H2227=""),AND($J2227="",$K2227&lt;&gt;""),AND($J2227&lt;&gt;"",$K2227=""),AND($M2227="",$N2227&lt;&gt;""),AND($M2227&lt;&gt;"",$N2227=""),AND($P2227="",$Q2227&lt;&gt;""),AND($P2227&lt;&gt;"",$Q2227=""),AND($S2227="",$T2227&lt;&gt;""),AND($S2227&lt;&gt;"",$T2227=""),AND($V2227="",$W2227&lt;&gt;""),AND($V2227&lt;&gt;"",$W2227="")),"Há ano preenchido parcialmente: "&amp;TRIM(IF(AND($G2227="",$H2227&lt;&gt;""),"Ano 1 (falta valor unitário); ","")&amp;IF(AND($G2227&lt;&gt;"",$H2227=""),"Ano 1 (falta quantidade); ","")&amp;IF(AND($J2227="",$K2227&lt;&gt;""),"Ano 2 (falta valor unitário); ","")&amp;IF(AND($J2227&lt;&gt;"",$K2227=""),"Ano 2 (falta quantidade); ","")&amp;IF(AND($M2227="",$N2227&lt;&gt;""),"Ano 3 (falta valor unitário); ","")&amp;IF(AND($M2227&lt;&gt;"",$N2227=""),"Ano 3 (falta quantidade); ","")&amp;IF(AND($P2227="",$Q2227&lt;&gt;""),"Ano 4 (falta valor unitário); ","")&amp;IF(AND($P2227&lt;&gt;"",$Q2227=""),"Ano 4 (falta quantidade); ","")&amp;IF(AND($S2227="",$T2227&lt;&gt;""),"Ano 5 (falta valor unitário); ","")&amp;IF(AND($S2227&lt;&gt;"",$T2227=""),"Ano 5 (falta quantidade); ","")&amp;IF(AND($V2227="",$W2227&lt;&gt;""),"Ano 6 (falta valor unitário); ","")&amp;IF(AND($V2227&lt;&gt;"",$W2227=""),"Ano 6 (falta quantidade); ","")), IF(NOT(OR(AND($G2227&lt;&gt;"",$H2227&lt;&gt;""),AND($J2227&lt;&gt;"",$K2227&lt;&gt;""),AND($M2227&lt;&gt;"",$N2227&lt;&gt;""),AND($P2227&lt;&gt;"",$Q2227&lt;&gt;""),AND($S2227&lt;&gt;"",$T2227&lt;&gt;""),AND($V2227&lt;&gt;"",$W2227&lt;&gt;""))),"Informe pelo menos um ano completo com valor unitário e quantidade.",IF(AND($C2227&lt;&gt;"",$E2227&lt;&gt;"",LEFT(TRIM($C2227),1)&lt;&gt;LEFT(TRIM($E2227),1)),"Categoria e tipo estão incompatíveis.",IF(IF(OR($E2227="",$F2227=""),FALSE(),IFERROR(COUNTIF(INDIRECT("UNITS_"&amp;SUBSTITUTE(LEFT($E2227,FIND(" ",$E2227&amp;" ")-1),".","_")),$F2227)=0,TRUE())),"Unidade incompatível com o tipo selecionado.",IF(OR(AND(ISNUMBER(SEARCH("comunic",LOWER($B2227))),LEFT($E2227,3)&lt;&gt;"4.4"),AND(ISNUMBER(SEARCH("monitor",LOWER($B2227))),NOT(OR(LEFT($E2227,3)="1.5",LEFT($E2227,3)="2.5")))),"Revise a classificação do item conforme as regras de preenchimento.",IF(AND($B2227&lt;&gt;"",OR(ISNUMBER(SEARCH("outro",LOWER($B2227))),ISNUMBER(SEARCH("divers",LOWER($B2227))),ISNUMBER(SEARCH("kit",LOWER($B2227))),ISNUMBER(SEARCH("ferrament",LOWER($B2227))),ISNUMBER(SEARCH("epi",LOWER($B2227)))),NOT(OR($Z2227&lt;&gt;"",$AA2227&lt;&gt;""))),"Descrição muito genérica: detalhe melhor o item e registre o racional no memorial ou em anexo.",IF(AND($Y2227=0,$B2227&lt;&gt;"",OR($G2227&lt;&gt;"",$H2227&lt;&gt;"",$J2227&lt;&gt;"",$K2227&lt;&gt;"",$M2227&lt;&gt;"",$N2227&lt;&gt;"",$P2227&lt;&gt;"",$Q2227&lt;&gt;"",$S2227&lt;&gt;"",$T2227&lt;&gt;"",$V2227&lt;&gt;"",$W2227&lt;&gt;"")),"O item possui dados lançados, mas o total está zerado. Revise os valores informados.","")))))))))))))))</f>
        <v/>
      </c>
    </row>
    <row r="2228" spans="1:35" ht="14.25" customHeight="1" x14ac:dyDescent="0.25">
      <c r="A2228" s="57" t="str">
        <f t="shared" si="442"/>
        <v/>
      </c>
      <c r="B2228" s="58"/>
      <c r="C2228" s="58"/>
      <c r="D2228" s="58"/>
      <c r="E2228" s="58"/>
      <c r="F2228" s="58"/>
      <c r="G2228" s="269"/>
      <c r="H2228" s="59"/>
      <c r="I2228" s="273">
        <f t="shared" si="443"/>
        <v>0</v>
      </c>
      <c r="J2228" s="269"/>
      <c r="K2228" s="59"/>
      <c r="L2228" s="270">
        <f t="shared" si="444"/>
        <v>0</v>
      </c>
      <c r="M2228" s="269"/>
      <c r="N2228" s="59"/>
      <c r="O2228" s="270">
        <f t="shared" si="445"/>
        <v>0</v>
      </c>
      <c r="P2228" s="269"/>
      <c r="Q2228" s="59"/>
      <c r="R2228" s="271">
        <f t="shared" si="446"/>
        <v>0</v>
      </c>
      <c r="S2228" s="269"/>
      <c r="T2228" s="59"/>
      <c r="U2228" s="270">
        <f t="shared" si="447"/>
        <v>0</v>
      </c>
      <c r="V2228" s="269"/>
      <c r="W2228" s="59"/>
      <c r="X2228" s="270">
        <f t="shared" si="448"/>
        <v>0</v>
      </c>
      <c r="Y2228" s="270">
        <f t="shared" si="449"/>
        <v>0</v>
      </c>
      <c r="Z2228" s="58"/>
      <c r="AA2228" s="58"/>
      <c r="AB2228" s="60" t="str">
        <f t="shared" si="450"/>
        <v/>
      </c>
      <c r="AC2228" s="21" t="b">
        <f t="shared" si="451"/>
        <v>0</v>
      </c>
      <c r="AD2228" s="21" t="b">
        <f t="shared" si="452"/>
        <v>0</v>
      </c>
      <c r="AE2228" s="21" t="b">
        <f t="shared" si="453"/>
        <v>0</v>
      </c>
      <c r="AF2228" s="21" t="b">
        <f ca="1">OR(AND($AC2228,NOT($AD2228)),AND($AC2228,OR(AND($G2228="",$H2228&lt;&gt;""),AND($G2228&lt;&gt;"",$H2228=""),AND($J2228="",$K2228&lt;&gt;""),AND($J2228&lt;&gt;"",$K2228=""),AND($M2228="",$N2228&lt;&gt;""),AND($M2228&lt;&gt;"",$N2228=""),AND($P2228="",$Q2228&lt;&gt;""),AND($P2228&lt;&gt;"",$Q2228=""),AND($S2228="",$T2228&lt;&gt;""),AND($S2228&lt;&gt;"",$T2228=""),AND($V2228="",$W2228&lt;&gt;""),AND($V2228&lt;&gt;"",$W2228=""))),AND($C2228&lt;&gt;"",$E2228&lt;&gt;"",LEFT(TRIM($C2228),1)&lt;&gt;LEFT(TRIM($E2228),1)),IF(OR($E2228="",$F2228=""),FALSE(),IFERROR(COUNTIF(INDIRECT("UNITS_"&amp;SUBSTITUTE(LEFT($E2228,FIND(" ",$E2228&amp;" ")-1),".","_")),$F2228)=0,TRUE())),AND($B2228&lt;&gt;"",OR(ISNUMBER(SEARCH("outro",LOWER($B2228))),ISNUMBER(SEARCH("divers",LOWER($B2228))),ISNUMBER(SEARCH("etc",LOWER($B2228))))),OR(AND(ISNUMBER(SEARCH("comunic",LOWER($B2228))),LEFT($E2228,3)&lt;&gt;"4.4"),AND(ISNUMBER(SEARCH("monitor",LOWER($B2228))),NOT(OR(LEFT($E2228,3)="1.5",LEFT($E2228,3)="2.5")))),AND($B2228&lt;&gt;"",OR(LEFT($C2228,1)="1",LEFT($C2228,1)="2"),$D2228=""),AND($D2228&lt;&gt;"",NOT(OR(LEFT($C2228,1)="1",LEFT($C2228,1)="2"))),AND($D2228&lt;&gt;"",COUNTIF(' PROJETO'!$B$14:$B$16,$D2228)=0),IF($D2228="",FALSE(),IF(COUNTIF(' PROJETO'!$B$14:$B$16,$D2228)=0,FALSE(),IFERROR(INDEX(' PROJETO'!$C$14:$C$16,MATCH($D2228,' PROJETO'!$B$14:$B$16,0))&lt;&gt;"Sim",FALSE()))))</f>
        <v>0</v>
      </c>
      <c r="AG2228" s="21" t="b">
        <f>AND($AC2228,$Y2228&gt;'CONFG.  LISTAS'!$F$4,$Z2228="",$AA2228="")</f>
        <v>0</v>
      </c>
      <c r="AH2228" s="21" t="str">
        <f t="shared" si="454"/>
        <v/>
      </c>
      <c r="AI2228" s="43" t="str">
        <f ca="1">IF(NOT($AC2228),"",IF(OR($B2228="",$C2228="",$E2228="",$F2228=""),"Preencha descrição, categoria, tipo e unidade.",IF(AND($B2228&lt;&gt;"",OR(LEFT($C2228,1)="1",LEFT($C2228,1)="2"),$D2228=""),"Informe a prática de restauração para itens diretos.",IF(AND($D2228&lt;&gt;"",NOT(OR(LEFT($C2228,1)="1",LEFT($C2228,1)="2"))),"Custos indiretos não devem pertencer a uma prática específica.",IF(AND($D2228&lt;&gt;"",COUNTIF(' PROJETO'!$B$14:$B$16,$D2228)=0),"Prática de restauração inválida ou não cadastrada.",IF(IF($D2228="",FALSE(),IF(COUNTIF(' PROJETO'!$B$14:$B$16,$D2228)=0,FALSE(),IFERROR(INDEX(' PROJETO'!$C$14:$C$16,MATCH($D2228,' PROJETO'!$B$14:$B$16,0))&lt;&gt;"Sim",FALSE()))),"A prática informada no item não foi selecionada na aba Projeto.",IF(AND(MAX($I2228,$L2228,$O2228,$R2228,$U2228,$X2228)&gt;'CONFG.  LISTAS'!$F$4,NOT(OR($Z2228&lt;&gt;"",$AA2228&lt;&gt;""))),"Memorial de cálculo ou anexo obrigatório não informado para item acima do limite.",IF(OR(AND($G2228&lt;&gt;"",$H2228&lt;&gt;"",OR($G2228&lt;=0,$H2228&lt;=0)),AND($J2228&lt;&gt;"",$K2228&lt;&gt;"",OR($J2228&lt;=0,$K2228&lt;=0)),AND($M2228&lt;&gt;"",$N2228&lt;&gt;"",OR($M2228&lt;=0,$N2228&lt;=0)),AND($P2228&lt;&gt;"",$Q2228&lt;&gt;"",OR($P2228&lt;=0,$Q2228&lt;=0)),AND($S2228&lt;&gt;"",$T2228&lt;&gt;"",OR($S2228&lt;=0,$T2228&lt;=0)),AND($V2228&lt;&gt;"",$W2228&lt;&gt;"",OR($V2228&lt;=0,$W2228&lt;=0))),"Revise os valores informados: valor unitário e quantidade devem ser maiores que zero.",IF(OR(AND($G2228="",$H2228&lt;&gt;""),AND($G2228&lt;&gt;"",$H2228=""),AND($J2228="",$K2228&lt;&gt;""),AND($J2228&lt;&gt;"",$K2228=""),AND($M2228="",$N2228&lt;&gt;""),AND($M2228&lt;&gt;"",$N2228=""),AND($P2228="",$Q2228&lt;&gt;""),AND($P2228&lt;&gt;"",$Q2228=""),AND($S2228="",$T2228&lt;&gt;""),AND($S2228&lt;&gt;"",$T2228=""),AND($V2228="",$W2228&lt;&gt;""),AND($V2228&lt;&gt;"",$W2228="")),"Há ano preenchido parcialmente: "&amp;TRIM(IF(AND($G2228="",$H2228&lt;&gt;""),"Ano 1 (falta valor unitário); ","")&amp;IF(AND($G2228&lt;&gt;"",$H2228=""),"Ano 1 (falta quantidade); ","")&amp;IF(AND($J2228="",$K2228&lt;&gt;""),"Ano 2 (falta valor unitário); ","")&amp;IF(AND($J2228&lt;&gt;"",$K2228=""),"Ano 2 (falta quantidade); ","")&amp;IF(AND($M2228="",$N2228&lt;&gt;""),"Ano 3 (falta valor unitário); ","")&amp;IF(AND($M2228&lt;&gt;"",$N2228=""),"Ano 3 (falta quantidade); ","")&amp;IF(AND($P2228="",$Q2228&lt;&gt;""),"Ano 4 (falta valor unitário); ","")&amp;IF(AND($P2228&lt;&gt;"",$Q2228=""),"Ano 4 (falta quantidade); ","")&amp;IF(AND($S2228="",$T2228&lt;&gt;""),"Ano 5 (falta valor unitário); ","")&amp;IF(AND($S2228&lt;&gt;"",$T2228=""),"Ano 5 (falta quantidade); ","")&amp;IF(AND($V2228="",$W2228&lt;&gt;""),"Ano 6 (falta valor unitário); ","")&amp;IF(AND($V2228&lt;&gt;"",$W2228=""),"Ano 6 (falta quantidade); ","")), IF(NOT(OR(AND($G2228&lt;&gt;"",$H2228&lt;&gt;""),AND($J2228&lt;&gt;"",$K2228&lt;&gt;""),AND($M2228&lt;&gt;"",$N2228&lt;&gt;""),AND($P2228&lt;&gt;"",$Q2228&lt;&gt;""),AND($S2228&lt;&gt;"",$T2228&lt;&gt;""),AND($V2228&lt;&gt;"",$W2228&lt;&gt;""))),"Informe pelo menos um ano completo com valor unitário e quantidade.",IF(AND($C2228&lt;&gt;"",$E2228&lt;&gt;"",LEFT(TRIM($C2228),1)&lt;&gt;LEFT(TRIM($E2228),1)),"Categoria e tipo estão incompatíveis.",IF(IF(OR($E2228="",$F2228=""),FALSE(),IFERROR(COUNTIF(INDIRECT("UNITS_"&amp;SUBSTITUTE(LEFT($E2228,FIND(" ",$E2228&amp;" ")-1),".","_")),$F2228)=0,TRUE())),"Unidade incompatível com o tipo selecionado.",IF(OR(AND(ISNUMBER(SEARCH("comunic",LOWER($B2228))),LEFT($E2228,3)&lt;&gt;"4.4"),AND(ISNUMBER(SEARCH("monitor",LOWER($B2228))),NOT(OR(LEFT($E2228,3)="1.5",LEFT($E2228,3)="2.5")))),"Revise a classificação do item conforme as regras de preenchimento.",IF(AND($B2228&lt;&gt;"",OR(ISNUMBER(SEARCH("outro",LOWER($B2228))),ISNUMBER(SEARCH("divers",LOWER($B2228))),ISNUMBER(SEARCH("kit",LOWER($B2228))),ISNUMBER(SEARCH("ferrament",LOWER($B2228))),ISNUMBER(SEARCH("epi",LOWER($B2228)))),NOT(OR($Z2228&lt;&gt;"",$AA2228&lt;&gt;""))),"Descrição muito genérica: detalhe melhor o item e registre o racional no memorial ou em anexo.",IF(AND($Y2228=0,$B2228&lt;&gt;"",OR($G2228&lt;&gt;"",$H2228&lt;&gt;"",$J2228&lt;&gt;"",$K2228&lt;&gt;"",$M2228&lt;&gt;"",$N2228&lt;&gt;"",$P2228&lt;&gt;"",$Q2228&lt;&gt;"",$S2228&lt;&gt;"",$T2228&lt;&gt;"",$V2228&lt;&gt;"",$W2228&lt;&gt;"")),"O item possui dados lançados, mas o total está zerado. Revise os valores informados.","")))))))))))))))</f>
        <v/>
      </c>
    </row>
    <row r="2229" spans="1:35" ht="14.25" customHeight="1" x14ac:dyDescent="0.25">
      <c r="A2229" s="57" t="str">
        <f t="shared" si="442"/>
        <v/>
      </c>
      <c r="B2229" s="61"/>
      <c r="C2229" s="61"/>
      <c r="D2229" s="58"/>
      <c r="E2229" s="61"/>
      <c r="F2229" s="61"/>
      <c r="G2229" s="272"/>
      <c r="H2229" s="62"/>
      <c r="I2229" s="273">
        <f t="shared" si="443"/>
        <v>0</v>
      </c>
      <c r="J2229" s="272"/>
      <c r="K2229" s="62"/>
      <c r="L2229" s="270">
        <f t="shared" si="444"/>
        <v>0</v>
      </c>
      <c r="M2229" s="272"/>
      <c r="N2229" s="62"/>
      <c r="O2229" s="270">
        <f t="shared" si="445"/>
        <v>0</v>
      </c>
      <c r="P2229" s="272"/>
      <c r="Q2229" s="62"/>
      <c r="R2229" s="271">
        <f t="shared" si="446"/>
        <v>0</v>
      </c>
      <c r="S2229" s="272"/>
      <c r="T2229" s="62"/>
      <c r="U2229" s="270">
        <f t="shared" si="447"/>
        <v>0</v>
      </c>
      <c r="V2229" s="272"/>
      <c r="W2229" s="62"/>
      <c r="X2229" s="270">
        <f t="shared" si="448"/>
        <v>0</v>
      </c>
      <c r="Y2229" s="270">
        <f t="shared" si="449"/>
        <v>0</v>
      </c>
      <c r="Z2229" s="61"/>
      <c r="AA2229" s="61"/>
      <c r="AB2229" s="60" t="str">
        <f t="shared" si="450"/>
        <v/>
      </c>
      <c r="AC2229" s="21" t="b">
        <f t="shared" si="451"/>
        <v>0</v>
      </c>
      <c r="AD2229" s="21" t="b">
        <f t="shared" si="452"/>
        <v>0</v>
      </c>
      <c r="AE2229" s="21" t="b">
        <f t="shared" si="453"/>
        <v>0</v>
      </c>
      <c r="AF2229" s="21" t="b">
        <f ca="1">OR(AND($AC2229,NOT($AD2229)),AND($AC2229,OR(AND($G2229="",$H2229&lt;&gt;""),AND($G2229&lt;&gt;"",$H2229=""),AND($J2229="",$K2229&lt;&gt;""),AND($J2229&lt;&gt;"",$K2229=""),AND($M2229="",$N2229&lt;&gt;""),AND($M2229&lt;&gt;"",$N2229=""),AND($P2229="",$Q2229&lt;&gt;""),AND($P2229&lt;&gt;"",$Q2229=""),AND($S2229="",$T2229&lt;&gt;""),AND($S2229&lt;&gt;"",$T2229=""),AND($V2229="",$W2229&lt;&gt;""),AND($V2229&lt;&gt;"",$W2229=""))),AND($C2229&lt;&gt;"",$E2229&lt;&gt;"",LEFT(TRIM($C2229),1)&lt;&gt;LEFT(TRIM($E2229),1)),IF(OR($E2229="",$F2229=""),FALSE(),IFERROR(COUNTIF(INDIRECT("UNITS_"&amp;SUBSTITUTE(LEFT($E2229,FIND(" ",$E2229&amp;" ")-1),".","_")),$F2229)=0,TRUE())),AND($B2229&lt;&gt;"",OR(ISNUMBER(SEARCH("outro",LOWER($B2229))),ISNUMBER(SEARCH("divers",LOWER($B2229))),ISNUMBER(SEARCH("etc",LOWER($B2229))))),OR(AND(ISNUMBER(SEARCH("comunic",LOWER($B2229))),LEFT($E2229,3)&lt;&gt;"4.4"),AND(ISNUMBER(SEARCH("monitor",LOWER($B2229))),NOT(OR(LEFT($E2229,3)="1.5",LEFT($E2229,3)="2.5")))),AND($B2229&lt;&gt;"",OR(LEFT($C2229,1)="1",LEFT($C2229,1)="2"),$D2229=""),AND($D2229&lt;&gt;"",NOT(OR(LEFT($C2229,1)="1",LEFT($C2229,1)="2"))),AND($D2229&lt;&gt;"",COUNTIF(' PROJETO'!$B$14:$B$16,$D2229)=0),IF($D2229="",FALSE(),IF(COUNTIF(' PROJETO'!$B$14:$B$16,$D2229)=0,FALSE(),IFERROR(INDEX(' PROJETO'!$C$14:$C$16,MATCH($D2229,' PROJETO'!$B$14:$B$16,0))&lt;&gt;"Sim",FALSE()))))</f>
        <v>0</v>
      </c>
      <c r="AG2229" s="21" t="b">
        <f>AND($AC2229,$Y2229&gt;'CONFG.  LISTAS'!$F$4,$Z2229="",$AA2229="")</f>
        <v>0</v>
      </c>
      <c r="AH2229" s="21" t="str">
        <f t="shared" si="454"/>
        <v/>
      </c>
      <c r="AI2229" s="43" t="str">
        <f ca="1">IF(NOT($AC2229),"",IF(OR($B2229="",$C2229="",$E2229="",$F2229=""),"Preencha descrição, categoria, tipo e unidade.",IF(AND($B2229&lt;&gt;"",OR(LEFT($C2229,1)="1",LEFT($C2229,1)="2"),$D2229=""),"Informe a prática de restauração para itens diretos.",IF(AND($D2229&lt;&gt;"",NOT(OR(LEFT($C2229,1)="1",LEFT($C2229,1)="2"))),"Custos indiretos não devem pertencer a uma prática específica.",IF(AND($D2229&lt;&gt;"",COUNTIF(' PROJETO'!$B$14:$B$16,$D2229)=0),"Prática de restauração inválida ou não cadastrada.",IF(IF($D2229="",FALSE(),IF(COUNTIF(' PROJETO'!$B$14:$B$16,$D2229)=0,FALSE(),IFERROR(INDEX(' PROJETO'!$C$14:$C$16,MATCH($D2229,' PROJETO'!$B$14:$B$16,0))&lt;&gt;"Sim",FALSE()))),"A prática informada no item não foi selecionada na aba Projeto.",IF(AND(MAX($I2229,$L2229,$O2229,$R2229,$U2229,$X2229)&gt;'CONFG.  LISTAS'!$F$4,NOT(OR($Z2229&lt;&gt;"",$AA2229&lt;&gt;""))),"Memorial de cálculo ou anexo obrigatório não informado para item acima do limite.",IF(OR(AND($G2229&lt;&gt;"",$H2229&lt;&gt;"",OR($G2229&lt;=0,$H2229&lt;=0)),AND($J2229&lt;&gt;"",$K2229&lt;&gt;"",OR($J2229&lt;=0,$K2229&lt;=0)),AND($M2229&lt;&gt;"",$N2229&lt;&gt;"",OR($M2229&lt;=0,$N2229&lt;=0)),AND($P2229&lt;&gt;"",$Q2229&lt;&gt;"",OR($P2229&lt;=0,$Q2229&lt;=0)),AND($S2229&lt;&gt;"",$T2229&lt;&gt;"",OR($S2229&lt;=0,$T2229&lt;=0)),AND($V2229&lt;&gt;"",$W2229&lt;&gt;"",OR($V2229&lt;=0,$W2229&lt;=0))),"Revise os valores informados: valor unitário e quantidade devem ser maiores que zero.",IF(OR(AND($G2229="",$H2229&lt;&gt;""),AND($G2229&lt;&gt;"",$H2229=""),AND($J2229="",$K2229&lt;&gt;""),AND($J2229&lt;&gt;"",$K2229=""),AND($M2229="",$N2229&lt;&gt;""),AND($M2229&lt;&gt;"",$N2229=""),AND($P2229="",$Q2229&lt;&gt;""),AND($P2229&lt;&gt;"",$Q2229=""),AND($S2229="",$T2229&lt;&gt;""),AND($S2229&lt;&gt;"",$T2229=""),AND($V2229="",$W2229&lt;&gt;""),AND($V2229&lt;&gt;"",$W2229="")),"Há ano preenchido parcialmente: "&amp;TRIM(IF(AND($G2229="",$H2229&lt;&gt;""),"Ano 1 (falta valor unitário); ","")&amp;IF(AND($G2229&lt;&gt;"",$H2229=""),"Ano 1 (falta quantidade); ","")&amp;IF(AND($J2229="",$K2229&lt;&gt;""),"Ano 2 (falta valor unitário); ","")&amp;IF(AND($J2229&lt;&gt;"",$K2229=""),"Ano 2 (falta quantidade); ","")&amp;IF(AND($M2229="",$N2229&lt;&gt;""),"Ano 3 (falta valor unitário); ","")&amp;IF(AND($M2229&lt;&gt;"",$N2229=""),"Ano 3 (falta quantidade); ","")&amp;IF(AND($P2229="",$Q2229&lt;&gt;""),"Ano 4 (falta valor unitário); ","")&amp;IF(AND($P2229&lt;&gt;"",$Q2229=""),"Ano 4 (falta quantidade); ","")&amp;IF(AND($S2229="",$T2229&lt;&gt;""),"Ano 5 (falta valor unitário); ","")&amp;IF(AND($S2229&lt;&gt;"",$T2229=""),"Ano 5 (falta quantidade); ","")&amp;IF(AND($V2229="",$W2229&lt;&gt;""),"Ano 6 (falta valor unitário); ","")&amp;IF(AND($V2229&lt;&gt;"",$W2229=""),"Ano 6 (falta quantidade); ","")), IF(NOT(OR(AND($G2229&lt;&gt;"",$H2229&lt;&gt;""),AND($J2229&lt;&gt;"",$K2229&lt;&gt;""),AND($M2229&lt;&gt;"",$N2229&lt;&gt;""),AND($P2229&lt;&gt;"",$Q2229&lt;&gt;""),AND($S2229&lt;&gt;"",$T2229&lt;&gt;""),AND($V2229&lt;&gt;"",$W2229&lt;&gt;""))),"Informe pelo menos um ano completo com valor unitário e quantidade.",IF(AND($C2229&lt;&gt;"",$E2229&lt;&gt;"",LEFT(TRIM($C2229),1)&lt;&gt;LEFT(TRIM($E2229),1)),"Categoria e tipo estão incompatíveis.",IF(IF(OR($E2229="",$F2229=""),FALSE(),IFERROR(COUNTIF(INDIRECT("UNITS_"&amp;SUBSTITUTE(LEFT($E2229,FIND(" ",$E2229&amp;" ")-1),".","_")),$F2229)=0,TRUE())),"Unidade incompatível com o tipo selecionado.",IF(OR(AND(ISNUMBER(SEARCH("comunic",LOWER($B2229))),LEFT($E2229,3)&lt;&gt;"4.4"),AND(ISNUMBER(SEARCH("monitor",LOWER($B2229))),NOT(OR(LEFT($E2229,3)="1.5",LEFT($E2229,3)="2.5")))),"Revise a classificação do item conforme as regras de preenchimento.",IF(AND($B2229&lt;&gt;"",OR(ISNUMBER(SEARCH("outro",LOWER($B2229))),ISNUMBER(SEARCH("divers",LOWER($B2229))),ISNUMBER(SEARCH("kit",LOWER($B2229))),ISNUMBER(SEARCH("ferrament",LOWER($B2229))),ISNUMBER(SEARCH("epi",LOWER($B2229)))),NOT(OR($Z2229&lt;&gt;"",$AA2229&lt;&gt;""))),"Descrição muito genérica: detalhe melhor o item e registre o racional no memorial ou em anexo.",IF(AND($Y2229=0,$B2229&lt;&gt;"",OR($G2229&lt;&gt;"",$H2229&lt;&gt;"",$J2229&lt;&gt;"",$K2229&lt;&gt;"",$M2229&lt;&gt;"",$N2229&lt;&gt;"",$P2229&lt;&gt;"",$Q2229&lt;&gt;"",$S2229&lt;&gt;"",$T2229&lt;&gt;"",$V2229&lt;&gt;"",$W2229&lt;&gt;"")),"O item possui dados lançados, mas o total está zerado. Revise os valores informados.","")))))))))))))))</f>
        <v/>
      </c>
    </row>
    <row r="2230" spans="1:35" ht="14.25" customHeight="1" x14ac:dyDescent="0.25">
      <c r="A2230" s="57" t="str">
        <f t="shared" si="442"/>
        <v/>
      </c>
      <c r="B2230" s="58"/>
      <c r="C2230" s="58"/>
      <c r="D2230" s="58"/>
      <c r="E2230" s="58"/>
      <c r="F2230" s="58"/>
      <c r="G2230" s="269"/>
      <c r="H2230" s="59"/>
      <c r="I2230" s="273">
        <f t="shared" si="443"/>
        <v>0</v>
      </c>
      <c r="J2230" s="269"/>
      <c r="K2230" s="59"/>
      <c r="L2230" s="270">
        <f t="shared" si="444"/>
        <v>0</v>
      </c>
      <c r="M2230" s="269"/>
      <c r="N2230" s="59"/>
      <c r="O2230" s="270">
        <f t="shared" si="445"/>
        <v>0</v>
      </c>
      <c r="P2230" s="269"/>
      <c r="Q2230" s="59"/>
      <c r="R2230" s="271">
        <f t="shared" si="446"/>
        <v>0</v>
      </c>
      <c r="S2230" s="269"/>
      <c r="T2230" s="59"/>
      <c r="U2230" s="270">
        <f t="shared" si="447"/>
        <v>0</v>
      </c>
      <c r="V2230" s="269"/>
      <c r="W2230" s="59"/>
      <c r="X2230" s="270">
        <f t="shared" si="448"/>
        <v>0</v>
      </c>
      <c r="Y2230" s="270">
        <f t="shared" si="449"/>
        <v>0</v>
      </c>
      <c r="Z2230" s="58"/>
      <c r="AA2230" s="58"/>
      <c r="AB2230" s="60" t="str">
        <f t="shared" si="450"/>
        <v/>
      </c>
      <c r="AC2230" s="21" t="b">
        <f t="shared" si="451"/>
        <v>0</v>
      </c>
      <c r="AD2230" s="21" t="b">
        <f t="shared" si="452"/>
        <v>0</v>
      </c>
      <c r="AE2230" s="21" t="b">
        <f t="shared" si="453"/>
        <v>0</v>
      </c>
      <c r="AF2230" s="21" t="b">
        <f ca="1">OR(AND($AC2230,NOT($AD2230)),AND($AC2230,OR(AND($G2230="",$H2230&lt;&gt;""),AND($G2230&lt;&gt;"",$H2230=""),AND($J2230="",$K2230&lt;&gt;""),AND($J2230&lt;&gt;"",$K2230=""),AND($M2230="",$N2230&lt;&gt;""),AND($M2230&lt;&gt;"",$N2230=""),AND($P2230="",$Q2230&lt;&gt;""),AND($P2230&lt;&gt;"",$Q2230=""),AND($S2230="",$T2230&lt;&gt;""),AND($S2230&lt;&gt;"",$T2230=""),AND($V2230="",$W2230&lt;&gt;""),AND($V2230&lt;&gt;"",$W2230=""))),AND($C2230&lt;&gt;"",$E2230&lt;&gt;"",LEFT(TRIM($C2230),1)&lt;&gt;LEFT(TRIM($E2230),1)),IF(OR($E2230="",$F2230=""),FALSE(),IFERROR(COUNTIF(INDIRECT("UNITS_"&amp;SUBSTITUTE(LEFT($E2230,FIND(" ",$E2230&amp;" ")-1),".","_")),$F2230)=0,TRUE())),AND($B2230&lt;&gt;"",OR(ISNUMBER(SEARCH("outro",LOWER($B2230))),ISNUMBER(SEARCH("divers",LOWER($B2230))),ISNUMBER(SEARCH("etc",LOWER($B2230))))),OR(AND(ISNUMBER(SEARCH("comunic",LOWER($B2230))),LEFT($E2230,3)&lt;&gt;"4.4"),AND(ISNUMBER(SEARCH("monitor",LOWER($B2230))),NOT(OR(LEFT($E2230,3)="1.5",LEFT($E2230,3)="2.5")))),AND($B2230&lt;&gt;"",OR(LEFT($C2230,1)="1",LEFT($C2230,1)="2"),$D2230=""),AND($D2230&lt;&gt;"",NOT(OR(LEFT($C2230,1)="1",LEFT($C2230,1)="2"))),AND($D2230&lt;&gt;"",COUNTIF(' PROJETO'!$B$14:$B$16,$D2230)=0),IF($D2230="",FALSE(),IF(COUNTIF(' PROJETO'!$B$14:$B$16,$D2230)=0,FALSE(),IFERROR(INDEX(' PROJETO'!$C$14:$C$16,MATCH($D2230,' PROJETO'!$B$14:$B$16,0))&lt;&gt;"Sim",FALSE()))))</f>
        <v>0</v>
      </c>
      <c r="AG2230" s="21" t="b">
        <f>AND($AC2230,$Y2230&gt;'CONFG.  LISTAS'!$F$4,$Z2230="",$AA2230="")</f>
        <v>0</v>
      </c>
      <c r="AH2230" s="21" t="str">
        <f t="shared" si="454"/>
        <v/>
      </c>
      <c r="AI2230" s="43" t="str">
        <f ca="1">IF(NOT($AC2230),"",IF(OR($B2230="",$C2230="",$E2230="",$F2230=""),"Preencha descrição, categoria, tipo e unidade.",IF(AND($B2230&lt;&gt;"",OR(LEFT($C2230,1)="1",LEFT($C2230,1)="2"),$D2230=""),"Informe a prática de restauração para itens diretos.",IF(AND($D2230&lt;&gt;"",NOT(OR(LEFT($C2230,1)="1",LEFT($C2230,1)="2"))),"Custos indiretos não devem pertencer a uma prática específica.",IF(AND($D2230&lt;&gt;"",COUNTIF(' PROJETO'!$B$14:$B$16,$D2230)=0),"Prática de restauração inválida ou não cadastrada.",IF(IF($D2230="",FALSE(),IF(COUNTIF(' PROJETO'!$B$14:$B$16,$D2230)=0,FALSE(),IFERROR(INDEX(' PROJETO'!$C$14:$C$16,MATCH($D2230,' PROJETO'!$B$14:$B$16,0))&lt;&gt;"Sim",FALSE()))),"A prática informada no item não foi selecionada na aba Projeto.",IF(AND(MAX($I2230,$L2230,$O2230,$R2230,$U2230,$X2230)&gt;'CONFG.  LISTAS'!$F$4,NOT(OR($Z2230&lt;&gt;"",$AA2230&lt;&gt;""))),"Memorial de cálculo ou anexo obrigatório não informado para item acima do limite.",IF(OR(AND($G2230&lt;&gt;"",$H2230&lt;&gt;"",OR($G2230&lt;=0,$H2230&lt;=0)),AND($J2230&lt;&gt;"",$K2230&lt;&gt;"",OR($J2230&lt;=0,$K2230&lt;=0)),AND($M2230&lt;&gt;"",$N2230&lt;&gt;"",OR($M2230&lt;=0,$N2230&lt;=0)),AND($P2230&lt;&gt;"",$Q2230&lt;&gt;"",OR($P2230&lt;=0,$Q2230&lt;=0)),AND($S2230&lt;&gt;"",$T2230&lt;&gt;"",OR($S2230&lt;=0,$T2230&lt;=0)),AND($V2230&lt;&gt;"",$W2230&lt;&gt;"",OR($V2230&lt;=0,$W2230&lt;=0))),"Revise os valores informados: valor unitário e quantidade devem ser maiores que zero.",IF(OR(AND($G2230="",$H2230&lt;&gt;""),AND($G2230&lt;&gt;"",$H2230=""),AND($J2230="",$K2230&lt;&gt;""),AND($J2230&lt;&gt;"",$K2230=""),AND($M2230="",$N2230&lt;&gt;""),AND($M2230&lt;&gt;"",$N2230=""),AND($P2230="",$Q2230&lt;&gt;""),AND($P2230&lt;&gt;"",$Q2230=""),AND($S2230="",$T2230&lt;&gt;""),AND($S2230&lt;&gt;"",$T2230=""),AND($V2230="",$W2230&lt;&gt;""),AND($V2230&lt;&gt;"",$W2230="")),"Há ano preenchido parcialmente: "&amp;TRIM(IF(AND($G2230="",$H2230&lt;&gt;""),"Ano 1 (falta valor unitário); ","")&amp;IF(AND($G2230&lt;&gt;"",$H2230=""),"Ano 1 (falta quantidade); ","")&amp;IF(AND($J2230="",$K2230&lt;&gt;""),"Ano 2 (falta valor unitário); ","")&amp;IF(AND($J2230&lt;&gt;"",$K2230=""),"Ano 2 (falta quantidade); ","")&amp;IF(AND($M2230="",$N2230&lt;&gt;""),"Ano 3 (falta valor unitário); ","")&amp;IF(AND($M2230&lt;&gt;"",$N2230=""),"Ano 3 (falta quantidade); ","")&amp;IF(AND($P2230="",$Q2230&lt;&gt;""),"Ano 4 (falta valor unitário); ","")&amp;IF(AND($P2230&lt;&gt;"",$Q2230=""),"Ano 4 (falta quantidade); ","")&amp;IF(AND($S2230="",$T2230&lt;&gt;""),"Ano 5 (falta valor unitário); ","")&amp;IF(AND($S2230&lt;&gt;"",$T2230=""),"Ano 5 (falta quantidade); ","")&amp;IF(AND($V2230="",$W2230&lt;&gt;""),"Ano 6 (falta valor unitário); ","")&amp;IF(AND($V2230&lt;&gt;"",$W2230=""),"Ano 6 (falta quantidade); ","")), IF(NOT(OR(AND($G2230&lt;&gt;"",$H2230&lt;&gt;""),AND($J2230&lt;&gt;"",$K2230&lt;&gt;""),AND($M2230&lt;&gt;"",$N2230&lt;&gt;""),AND($P2230&lt;&gt;"",$Q2230&lt;&gt;""),AND($S2230&lt;&gt;"",$T2230&lt;&gt;""),AND($V2230&lt;&gt;"",$W2230&lt;&gt;""))),"Informe pelo menos um ano completo com valor unitário e quantidade.",IF(AND($C2230&lt;&gt;"",$E2230&lt;&gt;"",LEFT(TRIM($C2230),1)&lt;&gt;LEFT(TRIM($E2230),1)),"Categoria e tipo estão incompatíveis.",IF(IF(OR($E2230="",$F2230=""),FALSE(),IFERROR(COUNTIF(INDIRECT("UNITS_"&amp;SUBSTITUTE(LEFT($E2230,FIND(" ",$E2230&amp;" ")-1),".","_")),$F2230)=0,TRUE())),"Unidade incompatível com o tipo selecionado.",IF(OR(AND(ISNUMBER(SEARCH("comunic",LOWER($B2230))),LEFT($E2230,3)&lt;&gt;"4.4"),AND(ISNUMBER(SEARCH("monitor",LOWER($B2230))),NOT(OR(LEFT($E2230,3)="1.5",LEFT($E2230,3)="2.5")))),"Revise a classificação do item conforme as regras de preenchimento.",IF(AND($B2230&lt;&gt;"",OR(ISNUMBER(SEARCH("outro",LOWER($B2230))),ISNUMBER(SEARCH("divers",LOWER($B2230))),ISNUMBER(SEARCH("kit",LOWER($B2230))),ISNUMBER(SEARCH("ferrament",LOWER($B2230))),ISNUMBER(SEARCH("epi",LOWER($B2230)))),NOT(OR($Z2230&lt;&gt;"",$AA2230&lt;&gt;""))),"Descrição muito genérica: detalhe melhor o item e registre o racional no memorial ou em anexo.",IF(AND($Y2230=0,$B2230&lt;&gt;"",OR($G2230&lt;&gt;"",$H2230&lt;&gt;"",$J2230&lt;&gt;"",$K2230&lt;&gt;"",$M2230&lt;&gt;"",$N2230&lt;&gt;"",$P2230&lt;&gt;"",$Q2230&lt;&gt;"",$S2230&lt;&gt;"",$T2230&lt;&gt;"",$V2230&lt;&gt;"",$W2230&lt;&gt;"")),"O item possui dados lançados, mas o total está zerado. Revise os valores informados.","")))))))))))))))</f>
        <v/>
      </c>
    </row>
    <row r="2231" spans="1:35" ht="14.25" customHeight="1" x14ac:dyDescent="0.25">
      <c r="A2231" s="57" t="str">
        <f t="shared" si="442"/>
        <v/>
      </c>
      <c r="B2231" s="61"/>
      <c r="C2231" s="61"/>
      <c r="D2231" s="58"/>
      <c r="E2231" s="61"/>
      <c r="F2231" s="61"/>
      <c r="G2231" s="272"/>
      <c r="H2231" s="62"/>
      <c r="I2231" s="273">
        <f t="shared" si="443"/>
        <v>0</v>
      </c>
      <c r="J2231" s="272"/>
      <c r="K2231" s="62"/>
      <c r="L2231" s="270">
        <f t="shared" si="444"/>
        <v>0</v>
      </c>
      <c r="M2231" s="272"/>
      <c r="N2231" s="62"/>
      <c r="O2231" s="270">
        <f t="shared" si="445"/>
        <v>0</v>
      </c>
      <c r="P2231" s="272"/>
      <c r="Q2231" s="62"/>
      <c r="R2231" s="271">
        <f t="shared" si="446"/>
        <v>0</v>
      </c>
      <c r="S2231" s="272"/>
      <c r="T2231" s="62"/>
      <c r="U2231" s="270">
        <f t="shared" si="447"/>
        <v>0</v>
      </c>
      <c r="V2231" s="272"/>
      <c r="W2231" s="62"/>
      <c r="X2231" s="270">
        <f t="shared" si="448"/>
        <v>0</v>
      </c>
      <c r="Y2231" s="270">
        <f t="shared" si="449"/>
        <v>0</v>
      </c>
      <c r="Z2231" s="61"/>
      <c r="AA2231" s="61"/>
      <c r="AB2231" s="60" t="str">
        <f t="shared" si="450"/>
        <v/>
      </c>
      <c r="AC2231" s="21" t="b">
        <f t="shared" si="451"/>
        <v>0</v>
      </c>
      <c r="AD2231" s="21" t="b">
        <f t="shared" si="452"/>
        <v>0</v>
      </c>
      <c r="AE2231" s="21" t="b">
        <f t="shared" si="453"/>
        <v>0</v>
      </c>
      <c r="AF2231" s="21" t="b">
        <f ca="1">OR(AND($AC2231,NOT($AD2231)),AND($AC2231,OR(AND($G2231="",$H2231&lt;&gt;""),AND($G2231&lt;&gt;"",$H2231=""),AND($J2231="",$K2231&lt;&gt;""),AND($J2231&lt;&gt;"",$K2231=""),AND($M2231="",$N2231&lt;&gt;""),AND($M2231&lt;&gt;"",$N2231=""),AND($P2231="",$Q2231&lt;&gt;""),AND($P2231&lt;&gt;"",$Q2231=""),AND($S2231="",$T2231&lt;&gt;""),AND($S2231&lt;&gt;"",$T2231=""),AND($V2231="",$W2231&lt;&gt;""),AND($V2231&lt;&gt;"",$W2231=""))),AND($C2231&lt;&gt;"",$E2231&lt;&gt;"",LEFT(TRIM($C2231),1)&lt;&gt;LEFT(TRIM($E2231),1)),IF(OR($E2231="",$F2231=""),FALSE(),IFERROR(COUNTIF(INDIRECT("UNITS_"&amp;SUBSTITUTE(LEFT($E2231,FIND(" ",$E2231&amp;" ")-1),".","_")),$F2231)=0,TRUE())),AND($B2231&lt;&gt;"",OR(ISNUMBER(SEARCH("outro",LOWER($B2231))),ISNUMBER(SEARCH("divers",LOWER($B2231))),ISNUMBER(SEARCH("etc",LOWER($B2231))))),OR(AND(ISNUMBER(SEARCH("comunic",LOWER($B2231))),LEFT($E2231,3)&lt;&gt;"4.4"),AND(ISNUMBER(SEARCH("monitor",LOWER($B2231))),NOT(OR(LEFT($E2231,3)="1.5",LEFT($E2231,3)="2.5")))),AND($B2231&lt;&gt;"",OR(LEFT($C2231,1)="1",LEFT($C2231,1)="2"),$D2231=""),AND($D2231&lt;&gt;"",NOT(OR(LEFT($C2231,1)="1",LEFT($C2231,1)="2"))),AND($D2231&lt;&gt;"",COUNTIF(' PROJETO'!$B$14:$B$16,$D2231)=0),IF($D2231="",FALSE(),IF(COUNTIF(' PROJETO'!$B$14:$B$16,$D2231)=0,FALSE(),IFERROR(INDEX(' PROJETO'!$C$14:$C$16,MATCH($D2231,' PROJETO'!$B$14:$B$16,0))&lt;&gt;"Sim",FALSE()))))</f>
        <v>0</v>
      </c>
      <c r="AG2231" s="21" t="b">
        <f>AND($AC2231,$Y2231&gt;'CONFG.  LISTAS'!$F$4,$Z2231="",$AA2231="")</f>
        <v>0</v>
      </c>
      <c r="AH2231" s="21" t="str">
        <f t="shared" si="454"/>
        <v/>
      </c>
      <c r="AI2231" s="43" t="str">
        <f ca="1">IF(NOT($AC2231),"",IF(OR($B2231="",$C2231="",$E2231="",$F2231=""),"Preencha descrição, categoria, tipo e unidade.",IF(AND($B2231&lt;&gt;"",OR(LEFT($C2231,1)="1",LEFT($C2231,1)="2"),$D2231=""),"Informe a prática de restauração para itens diretos.",IF(AND($D2231&lt;&gt;"",NOT(OR(LEFT($C2231,1)="1",LEFT($C2231,1)="2"))),"Custos indiretos não devem pertencer a uma prática específica.",IF(AND($D2231&lt;&gt;"",COUNTIF(' PROJETO'!$B$14:$B$16,$D2231)=0),"Prática de restauração inválida ou não cadastrada.",IF(IF($D2231="",FALSE(),IF(COUNTIF(' PROJETO'!$B$14:$B$16,$D2231)=0,FALSE(),IFERROR(INDEX(' PROJETO'!$C$14:$C$16,MATCH($D2231,' PROJETO'!$B$14:$B$16,0))&lt;&gt;"Sim",FALSE()))),"A prática informada no item não foi selecionada na aba Projeto.",IF(AND(MAX($I2231,$L2231,$O2231,$R2231,$U2231,$X2231)&gt;'CONFG.  LISTAS'!$F$4,NOT(OR($Z2231&lt;&gt;"",$AA2231&lt;&gt;""))),"Memorial de cálculo ou anexo obrigatório não informado para item acima do limite.",IF(OR(AND($G2231&lt;&gt;"",$H2231&lt;&gt;"",OR($G2231&lt;=0,$H2231&lt;=0)),AND($J2231&lt;&gt;"",$K2231&lt;&gt;"",OR($J2231&lt;=0,$K2231&lt;=0)),AND($M2231&lt;&gt;"",$N2231&lt;&gt;"",OR($M2231&lt;=0,$N2231&lt;=0)),AND($P2231&lt;&gt;"",$Q2231&lt;&gt;"",OR($P2231&lt;=0,$Q2231&lt;=0)),AND($S2231&lt;&gt;"",$T2231&lt;&gt;"",OR($S2231&lt;=0,$T2231&lt;=0)),AND($V2231&lt;&gt;"",$W2231&lt;&gt;"",OR($V2231&lt;=0,$W2231&lt;=0))),"Revise os valores informados: valor unitário e quantidade devem ser maiores que zero.",IF(OR(AND($G2231="",$H2231&lt;&gt;""),AND($G2231&lt;&gt;"",$H2231=""),AND($J2231="",$K2231&lt;&gt;""),AND($J2231&lt;&gt;"",$K2231=""),AND($M2231="",$N2231&lt;&gt;""),AND($M2231&lt;&gt;"",$N2231=""),AND($P2231="",$Q2231&lt;&gt;""),AND($P2231&lt;&gt;"",$Q2231=""),AND($S2231="",$T2231&lt;&gt;""),AND($S2231&lt;&gt;"",$T2231=""),AND($V2231="",$W2231&lt;&gt;""),AND($V2231&lt;&gt;"",$W2231="")),"Há ano preenchido parcialmente: "&amp;TRIM(IF(AND($G2231="",$H2231&lt;&gt;""),"Ano 1 (falta valor unitário); ","")&amp;IF(AND($G2231&lt;&gt;"",$H2231=""),"Ano 1 (falta quantidade); ","")&amp;IF(AND($J2231="",$K2231&lt;&gt;""),"Ano 2 (falta valor unitário); ","")&amp;IF(AND($J2231&lt;&gt;"",$K2231=""),"Ano 2 (falta quantidade); ","")&amp;IF(AND($M2231="",$N2231&lt;&gt;""),"Ano 3 (falta valor unitário); ","")&amp;IF(AND($M2231&lt;&gt;"",$N2231=""),"Ano 3 (falta quantidade); ","")&amp;IF(AND($P2231="",$Q2231&lt;&gt;""),"Ano 4 (falta valor unitário); ","")&amp;IF(AND($P2231&lt;&gt;"",$Q2231=""),"Ano 4 (falta quantidade); ","")&amp;IF(AND($S2231="",$T2231&lt;&gt;""),"Ano 5 (falta valor unitário); ","")&amp;IF(AND($S2231&lt;&gt;"",$T2231=""),"Ano 5 (falta quantidade); ","")&amp;IF(AND($V2231="",$W2231&lt;&gt;""),"Ano 6 (falta valor unitário); ","")&amp;IF(AND($V2231&lt;&gt;"",$W2231=""),"Ano 6 (falta quantidade); ","")), IF(NOT(OR(AND($G2231&lt;&gt;"",$H2231&lt;&gt;""),AND($J2231&lt;&gt;"",$K2231&lt;&gt;""),AND($M2231&lt;&gt;"",$N2231&lt;&gt;""),AND($P2231&lt;&gt;"",$Q2231&lt;&gt;""),AND($S2231&lt;&gt;"",$T2231&lt;&gt;""),AND($V2231&lt;&gt;"",$W2231&lt;&gt;""))),"Informe pelo menos um ano completo com valor unitário e quantidade.",IF(AND($C2231&lt;&gt;"",$E2231&lt;&gt;"",LEFT(TRIM($C2231),1)&lt;&gt;LEFT(TRIM($E2231),1)),"Categoria e tipo estão incompatíveis.",IF(IF(OR($E2231="",$F2231=""),FALSE(),IFERROR(COUNTIF(INDIRECT("UNITS_"&amp;SUBSTITUTE(LEFT($E2231,FIND(" ",$E2231&amp;" ")-1),".","_")),$F2231)=0,TRUE())),"Unidade incompatível com o tipo selecionado.",IF(OR(AND(ISNUMBER(SEARCH("comunic",LOWER($B2231))),LEFT($E2231,3)&lt;&gt;"4.4"),AND(ISNUMBER(SEARCH("monitor",LOWER($B2231))),NOT(OR(LEFT($E2231,3)="1.5",LEFT($E2231,3)="2.5")))),"Revise a classificação do item conforme as regras de preenchimento.",IF(AND($B2231&lt;&gt;"",OR(ISNUMBER(SEARCH("outro",LOWER($B2231))),ISNUMBER(SEARCH("divers",LOWER($B2231))),ISNUMBER(SEARCH("kit",LOWER($B2231))),ISNUMBER(SEARCH("ferrament",LOWER($B2231))),ISNUMBER(SEARCH("epi",LOWER($B2231)))),NOT(OR($Z2231&lt;&gt;"",$AA2231&lt;&gt;""))),"Descrição muito genérica: detalhe melhor o item e registre o racional no memorial ou em anexo.",IF(AND($Y2231=0,$B2231&lt;&gt;"",OR($G2231&lt;&gt;"",$H2231&lt;&gt;"",$J2231&lt;&gt;"",$K2231&lt;&gt;"",$M2231&lt;&gt;"",$N2231&lt;&gt;"",$P2231&lt;&gt;"",$Q2231&lt;&gt;"",$S2231&lt;&gt;"",$T2231&lt;&gt;"",$V2231&lt;&gt;"",$W2231&lt;&gt;"")),"O item possui dados lançados, mas o total está zerado. Revise os valores informados.","")))))))))))))))</f>
        <v/>
      </c>
    </row>
    <row r="2232" spans="1:35" ht="14.25" customHeight="1" x14ac:dyDescent="0.25">
      <c r="A2232" s="57" t="str">
        <f t="shared" si="442"/>
        <v/>
      </c>
      <c r="B2232" s="58"/>
      <c r="C2232" s="58"/>
      <c r="D2232" s="58"/>
      <c r="E2232" s="58"/>
      <c r="F2232" s="58"/>
      <c r="G2232" s="269"/>
      <c r="H2232" s="59"/>
      <c r="I2232" s="273">
        <f t="shared" si="443"/>
        <v>0</v>
      </c>
      <c r="J2232" s="269"/>
      <c r="K2232" s="59"/>
      <c r="L2232" s="270">
        <f t="shared" si="444"/>
        <v>0</v>
      </c>
      <c r="M2232" s="269"/>
      <c r="N2232" s="59"/>
      <c r="O2232" s="270">
        <f t="shared" si="445"/>
        <v>0</v>
      </c>
      <c r="P2232" s="269"/>
      <c r="Q2232" s="59"/>
      <c r="R2232" s="271">
        <f t="shared" si="446"/>
        <v>0</v>
      </c>
      <c r="S2232" s="269"/>
      <c r="T2232" s="59"/>
      <c r="U2232" s="270">
        <f t="shared" si="447"/>
        <v>0</v>
      </c>
      <c r="V2232" s="269"/>
      <c r="W2232" s="59"/>
      <c r="X2232" s="270">
        <f t="shared" si="448"/>
        <v>0</v>
      </c>
      <c r="Y2232" s="270">
        <f t="shared" si="449"/>
        <v>0</v>
      </c>
      <c r="Z2232" s="58"/>
      <c r="AA2232" s="58"/>
      <c r="AB2232" s="60" t="str">
        <f t="shared" si="450"/>
        <v/>
      </c>
      <c r="AC2232" s="21" t="b">
        <f t="shared" si="451"/>
        <v>0</v>
      </c>
      <c r="AD2232" s="21" t="b">
        <f t="shared" si="452"/>
        <v>0</v>
      </c>
      <c r="AE2232" s="21" t="b">
        <f t="shared" si="453"/>
        <v>0</v>
      </c>
      <c r="AF2232" s="21" t="b">
        <f ca="1">OR(AND($AC2232,NOT($AD2232)),AND($AC2232,OR(AND($G2232="",$H2232&lt;&gt;""),AND($G2232&lt;&gt;"",$H2232=""),AND($J2232="",$K2232&lt;&gt;""),AND($J2232&lt;&gt;"",$K2232=""),AND($M2232="",$N2232&lt;&gt;""),AND($M2232&lt;&gt;"",$N2232=""),AND($P2232="",$Q2232&lt;&gt;""),AND($P2232&lt;&gt;"",$Q2232=""),AND($S2232="",$T2232&lt;&gt;""),AND($S2232&lt;&gt;"",$T2232=""),AND($V2232="",$W2232&lt;&gt;""),AND($V2232&lt;&gt;"",$W2232=""))),AND($C2232&lt;&gt;"",$E2232&lt;&gt;"",LEFT(TRIM($C2232),1)&lt;&gt;LEFT(TRIM($E2232),1)),IF(OR($E2232="",$F2232=""),FALSE(),IFERROR(COUNTIF(INDIRECT("UNITS_"&amp;SUBSTITUTE(LEFT($E2232,FIND(" ",$E2232&amp;" ")-1),".","_")),$F2232)=0,TRUE())),AND($B2232&lt;&gt;"",OR(ISNUMBER(SEARCH("outro",LOWER($B2232))),ISNUMBER(SEARCH("divers",LOWER($B2232))),ISNUMBER(SEARCH("etc",LOWER($B2232))))),OR(AND(ISNUMBER(SEARCH("comunic",LOWER($B2232))),LEFT($E2232,3)&lt;&gt;"4.4"),AND(ISNUMBER(SEARCH("monitor",LOWER($B2232))),NOT(OR(LEFT($E2232,3)="1.5",LEFT($E2232,3)="2.5")))),AND($B2232&lt;&gt;"",OR(LEFT($C2232,1)="1",LEFT($C2232,1)="2"),$D2232=""),AND($D2232&lt;&gt;"",NOT(OR(LEFT($C2232,1)="1",LEFT($C2232,1)="2"))),AND($D2232&lt;&gt;"",COUNTIF(' PROJETO'!$B$14:$B$16,$D2232)=0),IF($D2232="",FALSE(),IF(COUNTIF(' PROJETO'!$B$14:$B$16,$D2232)=0,FALSE(),IFERROR(INDEX(' PROJETO'!$C$14:$C$16,MATCH($D2232,' PROJETO'!$B$14:$B$16,0))&lt;&gt;"Sim",FALSE()))))</f>
        <v>0</v>
      </c>
      <c r="AG2232" s="21" t="b">
        <f>AND($AC2232,$Y2232&gt;'CONFG.  LISTAS'!$F$4,$Z2232="",$AA2232="")</f>
        <v>0</v>
      </c>
      <c r="AH2232" s="21" t="str">
        <f t="shared" si="454"/>
        <v/>
      </c>
      <c r="AI2232" s="43" t="str">
        <f ca="1">IF(NOT($AC2232),"",IF(OR($B2232="",$C2232="",$E2232="",$F2232=""),"Preencha descrição, categoria, tipo e unidade.",IF(AND($B2232&lt;&gt;"",OR(LEFT($C2232,1)="1",LEFT($C2232,1)="2"),$D2232=""),"Informe a prática de restauração para itens diretos.",IF(AND($D2232&lt;&gt;"",NOT(OR(LEFT($C2232,1)="1",LEFT($C2232,1)="2"))),"Custos indiretos não devem pertencer a uma prática específica.",IF(AND($D2232&lt;&gt;"",COUNTIF(' PROJETO'!$B$14:$B$16,$D2232)=0),"Prática de restauração inválida ou não cadastrada.",IF(IF($D2232="",FALSE(),IF(COUNTIF(' PROJETO'!$B$14:$B$16,$D2232)=0,FALSE(),IFERROR(INDEX(' PROJETO'!$C$14:$C$16,MATCH($D2232,' PROJETO'!$B$14:$B$16,0))&lt;&gt;"Sim",FALSE()))),"A prática informada no item não foi selecionada na aba Projeto.",IF(AND(MAX($I2232,$L2232,$O2232,$R2232,$U2232,$X2232)&gt;'CONFG.  LISTAS'!$F$4,NOT(OR($Z2232&lt;&gt;"",$AA2232&lt;&gt;""))),"Memorial de cálculo ou anexo obrigatório não informado para item acima do limite.",IF(OR(AND($G2232&lt;&gt;"",$H2232&lt;&gt;"",OR($G2232&lt;=0,$H2232&lt;=0)),AND($J2232&lt;&gt;"",$K2232&lt;&gt;"",OR($J2232&lt;=0,$K2232&lt;=0)),AND($M2232&lt;&gt;"",$N2232&lt;&gt;"",OR($M2232&lt;=0,$N2232&lt;=0)),AND($P2232&lt;&gt;"",$Q2232&lt;&gt;"",OR($P2232&lt;=0,$Q2232&lt;=0)),AND($S2232&lt;&gt;"",$T2232&lt;&gt;"",OR($S2232&lt;=0,$T2232&lt;=0)),AND($V2232&lt;&gt;"",$W2232&lt;&gt;"",OR($V2232&lt;=0,$W2232&lt;=0))),"Revise os valores informados: valor unitário e quantidade devem ser maiores que zero.",IF(OR(AND($G2232="",$H2232&lt;&gt;""),AND($G2232&lt;&gt;"",$H2232=""),AND($J2232="",$K2232&lt;&gt;""),AND($J2232&lt;&gt;"",$K2232=""),AND($M2232="",$N2232&lt;&gt;""),AND($M2232&lt;&gt;"",$N2232=""),AND($P2232="",$Q2232&lt;&gt;""),AND($P2232&lt;&gt;"",$Q2232=""),AND($S2232="",$T2232&lt;&gt;""),AND($S2232&lt;&gt;"",$T2232=""),AND($V2232="",$W2232&lt;&gt;""),AND($V2232&lt;&gt;"",$W2232="")),"Há ano preenchido parcialmente: "&amp;TRIM(IF(AND($G2232="",$H2232&lt;&gt;""),"Ano 1 (falta valor unitário); ","")&amp;IF(AND($G2232&lt;&gt;"",$H2232=""),"Ano 1 (falta quantidade); ","")&amp;IF(AND($J2232="",$K2232&lt;&gt;""),"Ano 2 (falta valor unitário); ","")&amp;IF(AND($J2232&lt;&gt;"",$K2232=""),"Ano 2 (falta quantidade); ","")&amp;IF(AND($M2232="",$N2232&lt;&gt;""),"Ano 3 (falta valor unitário); ","")&amp;IF(AND($M2232&lt;&gt;"",$N2232=""),"Ano 3 (falta quantidade); ","")&amp;IF(AND($P2232="",$Q2232&lt;&gt;""),"Ano 4 (falta valor unitário); ","")&amp;IF(AND($P2232&lt;&gt;"",$Q2232=""),"Ano 4 (falta quantidade); ","")&amp;IF(AND($S2232="",$T2232&lt;&gt;""),"Ano 5 (falta valor unitário); ","")&amp;IF(AND($S2232&lt;&gt;"",$T2232=""),"Ano 5 (falta quantidade); ","")&amp;IF(AND($V2232="",$W2232&lt;&gt;""),"Ano 6 (falta valor unitário); ","")&amp;IF(AND($V2232&lt;&gt;"",$W2232=""),"Ano 6 (falta quantidade); ","")), IF(NOT(OR(AND($G2232&lt;&gt;"",$H2232&lt;&gt;""),AND($J2232&lt;&gt;"",$K2232&lt;&gt;""),AND($M2232&lt;&gt;"",$N2232&lt;&gt;""),AND($P2232&lt;&gt;"",$Q2232&lt;&gt;""),AND($S2232&lt;&gt;"",$T2232&lt;&gt;""),AND($V2232&lt;&gt;"",$W2232&lt;&gt;""))),"Informe pelo menos um ano completo com valor unitário e quantidade.",IF(AND($C2232&lt;&gt;"",$E2232&lt;&gt;"",LEFT(TRIM($C2232),1)&lt;&gt;LEFT(TRIM($E2232),1)),"Categoria e tipo estão incompatíveis.",IF(IF(OR($E2232="",$F2232=""),FALSE(),IFERROR(COUNTIF(INDIRECT("UNITS_"&amp;SUBSTITUTE(LEFT($E2232,FIND(" ",$E2232&amp;" ")-1),".","_")),$F2232)=0,TRUE())),"Unidade incompatível com o tipo selecionado.",IF(OR(AND(ISNUMBER(SEARCH("comunic",LOWER($B2232))),LEFT($E2232,3)&lt;&gt;"4.4"),AND(ISNUMBER(SEARCH("monitor",LOWER($B2232))),NOT(OR(LEFT($E2232,3)="1.5",LEFT($E2232,3)="2.5")))),"Revise a classificação do item conforme as regras de preenchimento.",IF(AND($B2232&lt;&gt;"",OR(ISNUMBER(SEARCH("outro",LOWER($B2232))),ISNUMBER(SEARCH("divers",LOWER($B2232))),ISNUMBER(SEARCH("kit",LOWER($B2232))),ISNUMBER(SEARCH("ferrament",LOWER($B2232))),ISNUMBER(SEARCH("epi",LOWER($B2232)))),NOT(OR($Z2232&lt;&gt;"",$AA2232&lt;&gt;""))),"Descrição muito genérica: detalhe melhor o item e registre o racional no memorial ou em anexo.",IF(AND($Y2232=0,$B2232&lt;&gt;"",OR($G2232&lt;&gt;"",$H2232&lt;&gt;"",$J2232&lt;&gt;"",$K2232&lt;&gt;"",$M2232&lt;&gt;"",$N2232&lt;&gt;"",$P2232&lt;&gt;"",$Q2232&lt;&gt;"",$S2232&lt;&gt;"",$T2232&lt;&gt;"",$V2232&lt;&gt;"",$W2232&lt;&gt;"")),"O item possui dados lançados, mas o total está zerado. Revise os valores informados.","")))))))))))))))</f>
        <v/>
      </c>
    </row>
    <row r="2233" spans="1:35" ht="14.25" customHeight="1" x14ac:dyDescent="0.25">
      <c r="A2233" s="57" t="str">
        <f t="shared" si="442"/>
        <v/>
      </c>
      <c r="B2233" s="61"/>
      <c r="C2233" s="61"/>
      <c r="D2233" s="58"/>
      <c r="E2233" s="61"/>
      <c r="F2233" s="61"/>
      <c r="G2233" s="272"/>
      <c r="H2233" s="62"/>
      <c r="I2233" s="273">
        <f t="shared" si="443"/>
        <v>0</v>
      </c>
      <c r="J2233" s="272"/>
      <c r="K2233" s="62"/>
      <c r="L2233" s="270">
        <f t="shared" si="444"/>
        <v>0</v>
      </c>
      <c r="M2233" s="272"/>
      <c r="N2233" s="62"/>
      <c r="O2233" s="270">
        <f t="shared" si="445"/>
        <v>0</v>
      </c>
      <c r="P2233" s="272"/>
      <c r="Q2233" s="62"/>
      <c r="R2233" s="271">
        <f t="shared" si="446"/>
        <v>0</v>
      </c>
      <c r="S2233" s="272"/>
      <c r="T2233" s="62"/>
      <c r="U2233" s="270">
        <f t="shared" si="447"/>
        <v>0</v>
      </c>
      <c r="V2233" s="272"/>
      <c r="W2233" s="62"/>
      <c r="X2233" s="270">
        <f t="shared" si="448"/>
        <v>0</v>
      </c>
      <c r="Y2233" s="270">
        <f t="shared" si="449"/>
        <v>0</v>
      </c>
      <c r="Z2233" s="61"/>
      <c r="AA2233" s="61"/>
      <c r="AB2233" s="60" t="str">
        <f t="shared" si="450"/>
        <v/>
      </c>
      <c r="AC2233" s="21" t="b">
        <f t="shared" si="451"/>
        <v>0</v>
      </c>
      <c r="AD2233" s="21" t="b">
        <f t="shared" si="452"/>
        <v>0</v>
      </c>
      <c r="AE2233" s="21" t="b">
        <f t="shared" si="453"/>
        <v>0</v>
      </c>
      <c r="AF2233" s="21" t="b">
        <f ca="1">OR(AND($AC2233,NOT($AD2233)),AND($AC2233,OR(AND($G2233="",$H2233&lt;&gt;""),AND($G2233&lt;&gt;"",$H2233=""),AND($J2233="",$K2233&lt;&gt;""),AND($J2233&lt;&gt;"",$K2233=""),AND($M2233="",$N2233&lt;&gt;""),AND($M2233&lt;&gt;"",$N2233=""),AND($P2233="",$Q2233&lt;&gt;""),AND($P2233&lt;&gt;"",$Q2233=""),AND($S2233="",$T2233&lt;&gt;""),AND($S2233&lt;&gt;"",$T2233=""),AND($V2233="",$W2233&lt;&gt;""),AND($V2233&lt;&gt;"",$W2233=""))),AND($C2233&lt;&gt;"",$E2233&lt;&gt;"",LEFT(TRIM($C2233),1)&lt;&gt;LEFT(TRIM($E2233),1)),IF(OR($E2233="",$F2233=""),FALSE(),IFERROR(COUNTIF(INDIRECT("UNITS_"&amp;SUBSTITUTE(LEFT($E2233,FIND(" ",$E2233&amp;" ")-1),".","_")),$F2233)=0,TRUE())),AND($B2233&lt;&gt;"",OR(ISNUMBER(SEARCH("outro",LOWER($B2233))),ISNUMBER(SEARCH("divers",LOWER($B2233))),ISNUMBER(SEARCH("etc",LOWER($B2233))))),OR(AND(ISNUMBER(SEARCH("comunic",LOWER($B2233))),LEFT($E2233,3)&lt;&gt;"4.4"),AND(ISNUMBER(SEARCH("monitor",LOWER($B2233))),NOT(OR(LEFT($E2233,3)="1.5",LEFT($E2233,3)="2.5")))),AND($B2233&lt;&gt;"",OR(LEFT($C2233,1)="1",LEFT($C2233,1)="2"),$D2233=""),AND($D2233&lt;&gt;"",NOT(OR(LEFT($C2233,1)="1",LEFT($C2233,1)="2"))),AND($D2233&lt;&gt;"",COUNTIF(' PROJETO'!$B$14:$B$16,$D2233)=0),IF($D2233="",FALSE(),IF(COUNTIF(' PROJETO'!$B$14:$B$16,$D2233)=0,FALSE(),IFERROR(INDEX(' PROJETO'!$C$14:$C$16,MATCH($D2233,' PROJETO'!$B$14:$B$16,0))&lt;&gt;"Sim",FALSE()))))</f>
        <v>0</v>
      </c>
      <c r="AG2233" s="21" t="b">
        <f>AND($AC2233,$Y2233&gt;'CONFG.  LISTAS'!$F$4,$Z2233="",$AA2233="")</f>
        <v>0</v>
      </c>
      <c r="AH2233" s="21" t="str">
        <f t="shared" si="454"/>
        <v/>
      </c>
      <c r="AI2233" s="43" t="str">
        <f ca="1">IF(NOT($AC2233),"",IF(OR($B2233="",$C2233="",$E2233="",$F2233=""),"Preencha descrição, categoria, tipo e unidade.",IF(AND($B2233&lt;&gt;"",OR(LEFT($C2233,1)="1",LEFT($C2233,1)="2"),$D2233=""),"Informe a prática de restauração para itens diretos.",IF(AND($D2233&lt;&gt;"",NOT(OR(LEFT($C2233,1)="1",LEFT($C2233,1)="2"))),"Custos indiretos não devem pertencer a uma prática específica.",IF(AND($D2233&lt;&gt;"",COUNTIF(' PROJETO'!$B$14:$B$16,$D2233)=0),"Prática de restauração inválida ou não cadastrada.",IF(IF($D2233="",FALSE(),IF(COUNTIF(' PROJETO'!$B$14:$B$16,$D2233)=0,FALSE(),IFERROR(INDEX(' PROJETO'!$C$14:$C$16,MATCH($D2233,' PROJETO'!$B$14:$B$16,0))&lt;&gt;"Sim",FALSE()))),"A prática informada no item não foi selecionada na aba Projeto.",IF(AND(MAX($I2233,$L2233,$O2233,$R2233,$U2233,$X2233)&gt;'CONFG.  LISTAS'!$F$4,NOT(OR($Z2233&lt;&gt;"",$AA2233&lt;&gt;""))),"Memorial de cálculo ou anexo obrigatório não informado para item acima do limite.",IF(OR(AND($G2233&lt;&gt;"",$H2233&lt;&gt;"",OR($G2233&lt;=0,$H2233&lt;=0)),AND($J2233&lt;&gt;"",$K2233&lt;&gt;"",OR($J2233&lt;=0,$K2233&lt;=0)),AND($M2233&lt;&gt;"",$N2233&lt;&gt;"",OR($M2233&lt;=0,$N2233&lt;=0)),AND($P2233&lt;&gt;"",$Q2233&lt;&gt;"",OR($P2233&lt;=0,$Q2233&lt;=0)),AND($S2233&lt;&gt;"",$T2233&lt;&gt;"",OR($S2233&lt;=0,$T2233&lt;=0)),AND($V2233&lt;&gt;"",$W2233&lt;&gt;"",OR($V2233&lt;=0,$W2233&lt;=0))),"Revise os valores informados: valor unitário e quantidade devem ser maiores que zero.",IF(OR(AND($G2233="",$H2233&lt;&gt;""),AND($G2233&lt;&gt;"",$H2233=""),AND($J2233="",$K2233&lt;&gt;""),AND($J2233&lt;&gt;"",$K2233=""),AND($M2233="",$N2233&lt;&gt;""),AND($M2233&lt;&gt;"",$N2233=""),AND($P2233="",$Q2233&lt;&gt;""),AND($P2233&lt;&gt;"",$Q2233=""),AND($S2233="",$T2233&lt;&gt;""),AND($S2233&lt;&gt;"",$T2233=""),AND($V2233="",$W2233&lt;&gt;""),AND($V2233&lt;&gt;"",$W2233="")),"Há ano preenchido parcialmente: "&amp;TRIM(IF(AND($G2233="",$H2233&lt;&gt;""),"Ano 1 (falta valor unitário); ","")&amp;IF(AND($G2233&lt;&gt;"",$H2233=""),"Ano 1 (falta quantidade); ","")&amp;IF(AND($J2233="",$K2233&lt;&gt;""),"Ano 2 (falta valor unitário); ","")&amp;IF(AND($J2233&lt;&gt;"",$K2233=""),"Ano 2 (falta quantidade); ","")&amp;IF(AND($M2233="",$N2233&lt;&gt;""),"Ano 3 (falta valor unitário); ","")&amp;IF(AND($M2233&lt;&gt;"",$N2233=""),"Ano 3 (falta quantidade); ","")&amp;IF(AND($P2233="",$Q2233&lt;&gt;""),"Ano 4 (falta valor unitário); ","")&amp;IF(AND($P2233&lt;&gt;"",$Q2233=""),"Ano 4 (falta quantidade); ","")&amp;IF(AND($S2233="",$T2233&lt;&gt;""),"Ano 5 (falta valor unitário); ","")&amp;IF(AND($S2233&lt;&gt;"",$T2233=""),"Ano 5 (falta quantidade); ","")&amp;IF(AND($V2233="",$W2233&lt;&gt;""),"Ano 6 (falta valor unitário); ","")&amp;IF(AND($V2233&lt;&gt;"",$W2233=""),"Ano 6 (falta quantidade); ","")), IF(NOT(OR(AND($G2233&lt;&gt;"",$H2233&lt;&gt;""),AND($J2233&lt;&gt;"",$K2233&lt;&gt;""),AND($M2233&lt;&gt;"",$N2233&lt;&gt;""),AND($P2233&lt;&gt;"",$Q2233&lt;&gt;""),AND($S2233&lt;&gt;"",$T2233&lt;&gt;""),AND($V2233&lt;&gt;"",$W2233&lt;&gt;""))),"Informe pelo menos um ano completo com valor unitário e quantidade.",IF(AND($C2233&lt;&gt;"",$E2233&lt;&gt;"",LEFT(TRIM($C2233),1)&lt;&gt;LEFT(TRIM($E2233),1)),"Categoria e tipo estão incompatíveis.",IF(IF(OR($E2233="",$F2233=""),FALSE(),IFERROR(COUNTIF(INDIRECT("UNITS_"&amp;SUBSTITUTE(LEFT($E2233,FIND(" ",$E2233&amp;" ")-1),".","_")),$F2233)=0,TRUE())),"Unidade incompatível com o tipo selecionado.",IF(OR(AND(ISNUMBER(SEARCH("comunic",LOWER($B2233))),LEFT($E2233,3)&lt;&gt;"4.4"),AND(ISNUMBER(SEARCH("monitor",LOWER($B2233))),NOT(OR(LEFT($E2233,3)="1.5",LEFT($E2233,3)="2.5")))),"Revise a classificação do item conforme as regras de preenchimento.",IF(AND($B2233&lt;&gt;"",OR(ISNUMBER(SEARCH("outro",LOWER($B2233))),ISNUMBER(SEARCH("divers",LOWER($B2233))),ISNUMBER(SEARCH("kit",LOWER($B2233))),ISNUMBER(SEARCH("ferrament",LOWER($B2233))),ISNUMBER(SEARCH("epi",LOWER($B2233)))),NOT(OR($Z2233&lt;&gt;"",$AA2233&lt;&gt;""))),"Descrição muito genérica: detalhe melhor o item e registre o racional no memorial ou em anexo.",IF(AND($Y2233=0,$B2233&lt;&gt;"",OR($G2233&lt;&gt;"",$H2233&lt;&gt;"",$J2233&lt;&gt;"",$K2233&lt;&gt;"",$M2233&lt;&gt;"",$N2233&lt;&gt;"",$P2233&lt;&gt;"",$Q2233&lt;&gt;"",$S2233&lt;&gt;"",$T2233&lt;&gt;"",$V2233&lt;&gt;"",$W2233&lt;&gt;"")),"O item possui dados lançados, mas o total está zerado. Revise os valores informados.","")))))))))))))))</f>
        <v/>
      </c>
    </row>
    <row r="2234" spans="1:35" ht="14.25" customHeight="1" x14ac:dyDescent="0.25">
      <c r="A2234" s="57" t="str">
        <f t="shared" si="442"/>
        <v/>
      </c>
      <c r="B2234" s="58"/>
      <c r="C2234" s="58"/>
      <c r="D2234" s="58"/>
      <c r="E2234" s="58"/>
      <c r="F2234" s="58"/>
      <c r="G2234" s="269"/>
      <c r="H2234" s="59"/>
      <c r="I2234" s="273">
        <f t="shared" si="443"/>
        <v>0</v>
      </c>
      <c r="J2234" s="269"/>
      <c r="K2234" s="59"/>
      <c r="L2234" s="270">
        <f t="shared" si="444"/>
        <v>0</v>
      </c>
      <c r="M2234" s="269"/>
      <c r="N2234" s="59"/>
      <c r="O2234" s="270">
        <f t="shared" si="445"/>
        <v>0</v>
      </c>
      <c r="P2234" s="269"/>
      <c r="Q2234" s="59"/>
      <c r="R2234" s="271">
        <f t="shared" si="446"/>
        <v>0</v>
      </c>
      <c r="S2234" s="269"/>
      <c r="T2234" s="59"/>
      <c r="U2234" s="270">
        <f t="shared" si="447"/>
        <v>0</v>
      </c>
      <c r="V2234" s="269"/>
      <c r="W2234" s="59"/>
      <c r="X2234" s="270">
        <f t="shared" si="448"/>
        <v>0</v>
      </c>
      <c r="Y2234" s="270">
        <f t="shared" si="449"/>
        <v>0</v>
      </c>
      <c r="Z2234" s="58"/>
      <c r="AA2234" s="58"/>
      <c r="AB2234" s="60" t="str">
        <f t="shared" si="450"/>
        <v/>
      </c>
      <c r="AC2234" s="21" t="b">
        <f t="shared" si="451"/>
        <v>0</v>
      </c>
      <c r="AD2234" s="21" t="b">
        <f t="shared" si="452"/>
        <v>0</v>
      </c>
      <c r="AE2234" s="21" t="b">
        <f t="shared" si="453"/>
        <v>0</v>
      </c>
      <c r="AF2234" s="21" t="b">
        <f ca="1">OR(AND($AC2234,NOT($AD2234)),AND($AC2234,OR(AND($G2234="",$H2234&lt;&gt;""),AND($G2234&lt;&gt;"",$H2234=""),AND($J2234="",$K2234&lt;&gt;""),AND($J2234&lt;&gt;"",$K2234=""),AND($M2234="",$N2234&lt;&gt;""),AND($M2234&lt;&gt;"",$N2234=""),AND($P2234="",$Q2234&lt;&gt;""),AND($P2234&lt;&gt;"",$Q2234=""),AND($S2234="",$T2234&lt;&gt;""),AND($S2234&lt;&gt;"",$T2234=""),AND($V2234="",$W2234&lt;&gt;""),AND($V2234&lt;&gt;"",$W2234=""))),AND($C2234&lt;&gt;"",$E2234&lt;&gt;"",LEFT(TRIM($C2234),1)&lt;&gt;LEFT(TRIM($E2234),1)),IF(OR($E2234="",$F2234=""),FALSE(),IFERROR(COUNTIF(INDIRECT("UNITS_"&amp;SUBSTITUTE(LEFT($E2234,FIND(" ",$E2234&amp;" ")-1),".","_")),$F2234)=0,TRUE())),AND($B2234&lt;&gt;"",OR(ISNUMBER(SEARCH("outro",LOWER($B2234))),ISNUMBER(SEARCH("divers",LOWER($B2234))),ISNUMBER(SEARCH("etc",LOWER($B2234))))),OR(AND(ISNUMBER(SEARCH("comunic",LOWER($B2234))),LEFT($E2234,3)&lt;&gt;"4.4"),AND(ISNUMBER(SEARCH("monitor",LOWER($B2234))),NOT(OR(LEFT($E2234,3)="1.5",LEFT($E2234,3)="2.5")))),AND($B2234&lt;&gt;"",OR(LEFT($C2234,1)="1",LEFT($C2234,1)="2"),$D2234=""),AND($D2234&lt;&gt;"",NOT(OR(LEFT($C2234,1)="1",LEFT($C2234,1)="2"))),AND($D2234&lt;&gt;"",COUNTIF(' PROJETO'!$B$14:$B$16,$D2234)=0),IF($D2234="",FALSE(),IF(COUNTIF(' PROJETO'!$B$14:$B$16,$D2234)=0,FALSE(),IFERROR(INDEX(' PROJETO'!$C$14:$C$16,MATCH($D2234,' PROJETO'!$B$14:$B$16,0))&lt;&gt;"Sim",FALSE()))))</f>
        <v>0</v>
      </c>
      <c r="AG2234" s="21" t="b">
        <f>AND($AC2234,$Y2234&gt;'CONFG.  LISTAS'!$F$4,$Z2234="",$AA2234="")</f>
        <v>0</v>
      </c>
      <c r="AH2234" s="21" t="str">
        <f t="shared" si="454"/>
        <v/>
      </c>
      <c r="AI2234" s="43" t="str">
        <f ca="1">IF(NOT($AC2234),"",IF(OR($B2234="",$C2234="",$E2234="",$F2234=""),"Preencha descrição, categoria, tipo e unidade.",IF(AND($B2234&lt;&gt;"",OR(LEFT($C2234,1)="1",LEFT($C2234,1)="2"),$D2234=""),"Informe a prática de restauração para itens diretos.",IF(AND($D2234&lt;&gt;"",NOT(OR(LEFT($C2234,1)="1",LEFT($C2234,1)="2"))),"Custos indiretos não devem pertencer a uma prática específica.",IF(AND($D2234&lt;&gt;"",COUNTIF(' PROJETO'!$B$14:$B$16,$D2234)=0),"Prática de restauração inválida ou não cadastrada.",IF(IF($D2234="",FALSE(),IF(COUNTIF(' PROJETO'!$B$14:$B$16,$D2234)=0,FALSE(),IFERROR(INDEX(' PROJETO'!$C$14:$C$16,MATCH($D2234,' PROJETO'!$B$14:$B$16,0))&lt;&gt;"Sim",FALSE()))),"A prática informada no item não foi selecionada na aba Projeto.",IF(AND(MAX($I2234,$L2234,$O2234,$R2234,$U2234,$X2234)&gt;'CONFG.  LISTAS'!$F$4,NOT(OR($Z2234&lt;&gt;"",$AA2234&lt;&gt;""))),"Memorial de cálculo ou anexo obrigatório não informado para item acima do limite.",IF(OR(AND($G2234&lt;&gt;"",$H2234&lt;&gt;"",OR($G2234&lt;=0,$H2234&lt;=0)),AND($J2234&lt;&gt;"",$K2234&lt;&gt;"",OR($J2234&lt;=0,$K2234&lt;=0)),AND($M2234&lt;&gt;"",$N2234&lt;&gt;"",OR($M2234&lt;=0,$N2234&lt;=0)),AND($P2234&lt;&gt;"",$Q2234&lt;&gt;"",OR($P2234&lt;=0,$Q2234&lt;=0)),AND($S2234&lt;&gt;"",$T2234&lt;&gt;"",OR($S2234&lt;=0,$T2234&lt;=0)),AND($V2234&lt;&gt;"",$W2234&lt;&gt;"",OR($V2234&lt;=0,$W2234&lt;=0))),"Revise os valores informados: valor unitário e quantidade devem ser maiores que zero.",IF(OR(AND($G2234="",$H2234&lt;&gt;""),AND($G2234&lt;&gt;"",$H2234=""),AND($J2234="",$K2234&lt;&gt;""),AND($J2234&lt;&gt;"",$K2234=""),AND($M2234="",$N2234&lt;&gt;""),AND($M2234&lt;&gt;"",$N2234=""),AND($P2234="",$Q2234&lt;&gt;""),AND($P2234&lt;&gt;"",$Q2234=""),AND($S2234="",$T2234&lt;&gt;""),AND($S2234&lt;&gt;"",$T2234=""),AND($V2234="",$W2234&lt;&gt;""),AND($V2234&lt;&gt;"",$W2234="")),"Há ano preenchido parcialmente: "&amp;TRIM(IF(AND($G2234="",$H2234&lt;&gt;""),"Ano 1 (falta valor unitário); ","")&amp;IF(AND($G2234&lt;&gt;"",$H2234=""),"Ano 1 (falta quantidade); ","")&amp;IF(AND($J2234="",$K2234&lt;&gt;""),"Ano 2 (falta valor unitário); ","")&amp;IF(AND($J2234&lt;&gt;"",$K2234=""),"Ano 2 (falta quantidade); ","")&amp;IF(AND($M2234="",$N2234&lt;&gt;""),"Ano 3 (falta valor unitário); ","")&amp;IF(AND($M2234&lt;&gt;"",$N2234=""),"Ano 3 (falta quantidade); ","")&amp;IF(AND($P2234="",$Q2234&lt;&gt;""),"Ano 4 (falta valor unitário); ","")&amp;IF(AND($P2234&lt;&gt;"",$Q2234=""),"Ano 4 (falta quantidade); ","")&amp;IF(AND($S2234="",$T2234&lt;&gt;""),"Ano 5 (falta valor unitário); ","")&amp;IF(AND($S2234&lt;&gt;"",$T2234=""),"Ano 5 (falta quantidade); ","")&amp;IF(AND($V2234="",$W2234&lt;&gt;""),"Ano 6 (falta valor unitário); ","")&amp;IF(AND($V2234&lt;&gt;"",$W2234=""),"Ano 6 (falta quantidade); ","")), IF(NOT(OR(AND($G2234&lt;&gt;"",$H2234&lt;&gt;""),AND($J2234&lt;&gt;"",$K2234&lt;&gt;""),AND($M2234&lt;&gt;"",$N2234&lt;&gt;""),AND($P2234&lt;&gt;"",$Q2234&lt;&gt;""),AND($S2234&lt;&gt;"",$T2234&lt;&gt;""),AND($V2234&lt;&gt;"",$W2234&lt;&gt;""))),"Informe pelo menos um ano completo com valor unitário e quantidade.",IF(AND($C2234&lt;&gt;"",$E2234&lt;&gt;"",LEFT(TRIM($C2234),1)&lt;&gt;LEFT(TRIM($E2234),1)),"Categoria e tipo estão incompatíveis.",IF(IF(OR($E2234="",$F2234=""),FALSE(),IFERROR(COUNTIF(INDIRECT("UNITS_"&amp;SUBSTITUTE(LEFT($E2234,FIND(" ",$E2234&amp;" ")-1),".","_")),$F2234)=0,TRUE())),"Unidade incompatível com o tipo selecionado.",IF(OR(AND(ISNUMBER(SEARCH("comunic",LOWER($B2234))),LEFT($E2234,3)&lt;&gt;"4.4"),AND(ISNUMBER(SEARCH("monitor",LOWER($B2234))),NOT(OR(LEFT($E2234,3)="1.5",LEFT($E2234,3)="2.5")))),"Revise a classificação do item conforme as regras de preenchimento.",IF(AND($B2234&lt;&gt;"",OR(ISNUMBER(SEARCH("outro",LOWER($B2234))),ISNUMBER(SEARCH("divers",LOWER($B2234))),ISNUMBER(SEARCH("kit",LOWER($B2234))),ISNUMBER(SEARCH("ferrament",LOWER($B2234))),ISNUMBER(SEARCH("epi",LOWER($B2234)))),NOT(OR($Z2234&lt;&gt;"",$AA2234&lt;&gt;""))),"Descrição muito genérica: detalhe melhor o item e registre o racional no memorial ou em anexo.",IF(AND($Y2234=0,$B2234&lt;&gt;"",OR($G2234&lt;&gt;"",$H2234&lt;&gt;"",$J2234&lt;&gt;"",$K2234&lt;&gt;"",$M2234&lt;&gt;"",$N2234&lt;&gt;"",$P2234&lt;&gt;"",$Q2234&lt;&gt;"",$S2234&lt;&gt;"",$T2234&lt;&gt;"",$V2234&lt;&gt;"",$W2234&lt;&gt;"")),"O item possui dados lançados, mas o total está zerado. Revise os valores informados.","")))))))))))))))</f>
        <v/>
      </c>
    </row>
    <row r="2235" spans="1:35" ht="14.25" customHeight="1" x14ac:dyDescent="0.25">
      <c r="A2235" s="57" t="str">
        <f t="shared" si="442"/>
        <v/>
      </c>
      <c r="B2235" s="61"/>
      <c r="C2235" s="61"/>
      <c r="D2235" s="58"/>
      <c r="E2235" s="61"/>
      <c r="F2235" s="61"/>
      <c r="G2235" s="272"/>
      <c r="H2235" s="62"/>
      <c r="I2235" s="273">
        <f t="shared" si="443"/>
        <v>0</v>
      </c>
      <c r="J2235" s="272"/>
      <c r="K2235" s="62"/>
      <c r="L2235" s="270">
        <f t="shared" si="444"/>
        <v>0</v>
      </c>
      <c r="M2235" s="272"/>
      <c r="N2235" s="62"/>
      <c r="O2235" s="270">
        <f t="shared" si="445"/>
        <v>0</v>
      </c>
      <c r="P2235" s="272"/>
      <c r="Q2235" s="62"/>
      <c r="R2235" s="271">
        <f t="shared" si="446"/>
        <v>0</v>
      </c>
      <c r="S2235" s="272"/>
      <c r="T2235" s="62"/>
      <c r="U2235" s="270">
        <f t="shared" si="447"/>
        <v>0</v>
      </c>
      <c r="V2235" s="272"/>
      <c r="W2235" s="62"/>
      <c r="X2235" s="270">
        <f t="shared" si="448"/>
        <v>0</v>
      </c>
      <c r="Y2235" s="270">
        <f t="shared" si="449"/>
        <v>0</v>
      </c>
      <c r="Z2235" s="61"/>
      <c r="AA2235" s="61"/>
      <c r="AB2235" s="60" t="str">
        <f t="shared" si="450"/>
        <v/>
      </c>
      <c r="AC2235" s="21" t="b">
        <f t="shared" si="451"/>
        <v>0</v>
      </c>
      <c r="AD2235" s="21" t="b">
        <f t="shared" si="452"/>
        <v>0</v>
      </c>
      <c r="AE2235" s="21" t="b">
        <f t="shared" si="453"/>
        <v>0</v>
      </c>
      <c r="AF2235" s="21" t="b">
        <f ca="1">OR(AND($AC2235,NOT($AD2235)),AND($AC2235,OR(AND($G2235="",$H2235&lt;&gt;""),AND($G2235&lt;&gt;"",$H2235=""),AND($J2235="",$K2235&lt;&gt;""),AND($J2235&lt;&gt;"",$K2235=""),AND($M2235="",$N2235&lt;&gt;""),AND($M2235&lt;&gt;"",$N2235=""),AND($P2235="",$Q2235&lt;&gt;""),AND($P2235&lt;&gt;"",$Q2235=""),AND($S2235="",$T2235&lt;&gt;""),AND($S2235&lt;&gt;"",$T2235=""),AND($V2235="",$W2235&lt;&gt;""),AND($V2235&lt;&gt;"",$W2235=""))),AND($C2235&lt;&gt;"",$E2235&lt;&gt;"",LEFT(TRIM($C2235),1)&lt;&gt;LEFT(TRIM($E2235),1)),IF(OR($E2235="",$F2235=""),FALSE(),IFERROR(COUNTIF(INDIRECT("UNITS_"&amp;SUBSTITUTE(LEFT($E2235,FIND(" ",$E2235&amp;" ")-1),".","_")),$F2235)=0,TRUE())),AND($B2235&lt;&gt;"",OR(ISNUMBER(SEARCH("outro",LOWER($B2235))),ISNUMBER(SEARCH("divers",LOWER($B2235))),ISNUMBER(SEARCH("etc",LOWER($B2235))))),OR(AND(ISNUMBER(SEARCH("comunic",LOWER($B2235))),LEFT($E2235,3)&lt;&gt;"4.4"),AND(ISNUMBER(SEARCH("monitor",LOWER($B2235))),NOT(OR(LEFT($E2235,3)="1.5",LEFT($E2235,3)="2.5")))),AND($B2235&lt;&gt;"",OR(LEFT($C2235,1)="1",LEFT($C2235,1)="2"),$D2235=""),AND($D2235&lt;&gt;"",NOT(OR(LEFT($C2235,1)="1",LEFT($C2235,1)="2"))),AND($D2235&lt;&gt;"",COUNTIF(' PROJETO'!$B$14:$B$16,$D2235)=0),IF($D2235="",FALSE(),IF(COUNTIF(' PROJETO'!$B$14:$B$16,$D2235)=0,FALSE(),IFERROR(INDEX(' PROJETO'!$C$14:$C$16,MATCH($D2235,' PROJETO'!$B$14:$B$16,0))&lt;&gt;"Sim",FALSE()))))</f>
        <v>0</v>
      </c>
      <c r="AG2235" s="21" t="b">
        <f>AND($AC2235,$Y2235&gt;'CONFG.  LISTAS'!$F$4,$Z2235="",$AA2235="")</f>
        <v>0</v>
      </c>
      <c r="AH2235" s="21" t="str">
        <f t="shared" si="454"/>
        <v/>
      </c>
      <c r="AI2235" s="43" t="str">
        <f ca="1">IF(NOT($AC2235),"",IF(OR($B2235="",$C2235="",$E2235="",$F2235=""),"Preencha descrição, categoria, tipo e unidade.",IF(AND($B2235&lt;&gt;"",OR(LEFT($C2235,1)="1",LEFT($C2235,1)="2"),$D2235=""),"Informe a prática de restauração para itens diretos.",IF(AND($D2235&lt;&gt;"",NOT(OR(LEFT($C2235,1)="1",LEFT($C2235,1)="2"))),"Custos indiretos não devem pertencer a uma prática específica.",IF(AND($D2235&lt;&gt;"",COUNTIF(' PROJETO'!$B$14:$B$16,$D2235)=0),"Prática de restauração inválida ou não cadastrada.",IF(IF($D2235="",FALSE(),IF(COUNTIF(' PROJETO'!$B$14:$B$16,$D2235)=0,FALSE(),IFERROR(INDEX(' PROJETO'!$C$14:$C$16,MATCH($D2235,' PROJETO'!$B$14:$B$16,0))&lt;&gt;"Sim",FALSE()))),"A prática informada no item não foi selecionada na aba Projeto.",IF(AND(MAX($I2235,$L2235,$O2235,$R2235,$U2235,$X2235)&gt;'CONFG.  LISTAS'!$F$4,NOT(OR($Z2235&lt;&gt;"",$AA2235&lt;&gt;""))),"Memorial de cálculo ou anexo obrigatório não informado para item acima do limite.",IF(OR(AND($G2235&lt;&gt;"",$H2235&lt;&gt;"",OR($G2235&lt;=0,$H2235&lt;=0)),AND($J2235&lt;&gt;"",$K2235&lt;&gt;"",OR($J2235&lt;=0,$K2235&lt;=0)),AND($M2235&lt;&gt;"",$N2235&lt;&gt;"",OR($M2235&lt;=0,$N2235&lt;=0)),AND($P2235&lt;&gt;"",$Q2235&lt;&gt;"",OR($P2235&lt;=0,$Q2235&lt;=0)),AND($S2235&lt;&gt;"",$T2235&lt;&gt;"",OR($S2235&lt;=0,$T2235&lt;=0)),AND($V2235&lt;&gt;"",$W2235&lt;&gt;"",OR($V2235&lt;=0,$W2235&lt;=0))),"Revise os valores informados: valor unitário e quantidade devem ser maiores que zero.",IF(OR(AND($G2235="",$H2235&lt;&gt;""),AND($G2235&lt;&gt;"",$H2235=""),AND($J2235="",$K2235&lt;&gt;""),AND($J2235&lt;&gt;"",$K2235=""),AND($M2235="",$N2235&lt;&gt;""),AND($M2235&lt;&gt;"",$N2235=""),AND($P2235="",$Q2235&lt;&gt;""),AND($P2235&lt;&gt;"",$Q2235=""),AND($S2235="",$T2235&lt;&gt;""),AND($S2235&lt;&gt;"",$T2235=""),AND($V2235="",$W2235&lt;&gt;""),AND($V2235&lt;&gt;"",$W2235="")),"Há ano preenchido parcialmente: "&amp;TRIM(IF(AND($G2235="",$H2235&lt;&gt;""),"Ano 1 (falta valor unitário); ","")&amp;IF(AND($G2235&lt;&gt;"",$H2235=""),"Ano 1 (falta quantidade); ","")&amp;IF(AND($J2235="",$K2235&lt;&gt;""),"Ano 2 (falta valor unitário); ","")&amp;IF(AND($J2235&lt;&gt;"",$K2235=""),"Ano 2 (falta quantidade); ","")&amp;IF(AND($M2235="",$N2235&lt;&gt;""),"Ano 3 (falta valor unitário); ","")&amp;IF(AND($M2235&lt;&gt;"",$N2235=""),"Ano 3 (falta quantidade); ","")&amp;IF(AND($P2235="",$Q2235&lt;&gt;""),"Ano 4 (falta valor unitário); ","")&amp;IF(AND($P2235&lt;&gt;"",$Q2235=""),"Ano 4 (falta quantidade); ","")&amp;IF(AND($S2235="",$T2235&lt;&gt;""),"Ano 5 (falta valor unitário); ","")&amp;IF(AND($S2235&lt;&gt;"",$T2235=""),"Ano 5 (falta quantidade); ","")&amp;IF(AND($V2235="",$W2235&lt;&gt;""),"Ano 6 (falta valor unitário); ","")&amp;IF(AND($V2235&lt;&gt;"",$W2235=""),"Ano 6 (falta quantidade); ","")), IF(NOT(OR(AND($G2235&lt;&gt;"",$H2235&lt;&gt;""),AND($J2235&lt;&gt;"",$K2235&lt;&gt;""),AND($M2235&lt;&gt;"",$N2235&lt;&gt;""),AND($P2235&lt;&gt;"",$Q2235&lt;&gt;""),AND($S2235&lt;&gt;"",$T2235&lt;&gt;""),AND($V2235&lt;&gt;"",$W2235&lt;&gt;""))),"Informe pelo menos um ano completo com valor unitário e quantidade.",IF(AND($C2235&lt;&gt;"",$E2235&lt;&gt;"",LEFT(TRIM($C2235),1)&lt;&gt;LEFT(TRIM($E2235),1)),"Categoria e tipo estão incompatíveis.",IF(IF(OR($E2235="",$F2235=""),FALSE(),IFERROR(COUNTIF(INDIRECT("UNITS_"&amp;SUBSTITUTE(LEFT($E2235,FIND(" ",$E2235&amp;" ")-1),".","_")),$F2235)=0,TRUE())),"Unidade incompatível com o tipo selecionado.",IF(OR(AND(ISNUMBER(SEARCH("comunic",LOWER($B2235))),LEFT($E2235,3)&lt;&gt;"4.4"),AND(ISNUMBER(SEARCH("monitor",LOWER($B2235))),NOT(OR(LEFT($E2235,3)="1.5",LEFT($E2235,3)="2.5")))),"Revise a classificação do item conforme as regras de preenchimento.",IF(AND($B2235&lt;&gt;"",OR(ISNUMBER(SEARCH("outro",LOWER($B2235))),ISNUMBER(SEARCH("divers",LOWER($B2235))),ISNUMBER(SEARCH("kit",LOWER($B2235))),ISNUMBER(SEARCH("ferrament",LOWER($B2235))),ISNUMBER(SEARCH("epi",LOWER($B2235)))),NOT(OR($Z2235&lt;&gt;"",$AA2235&lt;&gt;""))),"Descrição muito genérica: detalhe melhor o item e registre o racional no memorial ou em anexo.",IF(AND($Y2235=0,$B2235&lt;&gt;"",OR($G2235&lt;&gt;"",$H2235&lt;&gt;"",$J2235&lt;&gt;"",$K2235&lt;&gt;"",$M2235&lt;&gt;"",$N2235&lt;&gt;"",$P2235&lt;&gt;"",$Q2235&lt;&gt;"",$S2235&lt;&gt;"",$T2235&lt;&gt;"",$V2235&lt;&gt;"",$W2235&lt;&gt;"")),"O item possui dados lançados, mas o total está zerado. Revise os valores informados.","")))))))))))))))</f>
        <v/>
      </c>
    </row>
    <row r="2236" spans="1:35" ht="14.25" customHeight="1" x14ac:dyDescent="0.25">
      <c r="A2236" s="57" t="str">
        <f t="shared" si="442"/>
        <v/>
      </c>
      <c r="B2236" s="58"/>
      <c r="C2236" s="58"/>
      <c r="D2236" s="58"/>
      <c r="E2236" s="58"/>
      <c r="F2236" s="58"/>
      <c r="G2236" s="269"/>
      <c r="H2236" s="59"/>
      <c r="I2236" s="273">
        <f t="shared" si="443"/>
        <v>0</v>
      </c>
      <c r="J2236" s="269"/>
      <c r="K2236" s="59"/>
      <c r="L2236" s="270">
        <f t="shared" si="444"/>
        <v>0</v>
      </c>
      <c r="M2236" s="269"/>
      <c r="N2236" s="59"/>
      <c r="O2236" s="270">
        <f t="shared" si="445"/>
        <v>0</v>
      </c>
      <c r="P2236" s="269"/>
      <c r="Q2236" s="59"/>
      <c r="R2236" s="271">
        <f t="shared" si="446"/>
        <v>0</v>
      </c>
      <c r="S2236" s="269"/>
      <c r="T2236" s="59"/>
      <c r="U2236" s="270">
        <f t="shared" si="447"/>
        <v>0</v>
      </c>
      <c r="V2236" s="269"/>
      <c r="W2236" s="59"/>
      <c r="X2236" s="270">
        <f t="shared" si="448"/>
        <v>0</v>
      </c>
      <c r="Y2236" s="270">
        <f t="shared" si="449"/>
        <v>0</v>
      </c>
      <c r="Z2236" s="58"/>
      <c r="AA2236" s="58"/>
      <c r="AB2236" s="60" t="str">
        <f t="shared" si="450"/>
        <v/>
      </c>
      <c r="AC2236" s="21" t="b">
        <f t="shared" si="451"/>
        <v>0</v>
      </c>
      <c r="AD2236" s="21" t="b">
        <f t="shared" si="452"/>
        <v>0</v>
      </c>
      <c r="AE2236" s="21" t="b">
        <f t="shared" si="453"/>
        <v>0</v>
      </c>
      <c r="AF2236" s="21" t="b">
        <f ca="1">OR(AND($AC2236,NOT($AD2236)),AND($AC2236,OR(AND($G2236="",$H2236&lt;&gt;""),AND($G2236&lt;&gt;"",$H2236=""),AND($J2236="",$K2236&lt;&gt;""),AND($J2236&lt;&gt;"",$K2236=""),AND($M2236="",$N2236&lt;&gt;""),AND($M2236&lt;&gt;"",$N2236=""),AND($P2236="",$Q2236&lt;&gt;""),AND($P2236&lt;&gt;"",$Q2236=""),AND($S2236="",$T2236&lt;&gt;""),AND($S2236&lt;&gt;"",$T2236=""),AND($V2236="",$W2236&lt;&gt;""),AND($V2236&lt;&gt;"",$W2236=""))),AND($C2236&lt;&gt;"",$E2236&lt;&gt;"",LEFT(TRIM($C2236),1)&lt;&gt;LEFT(TRIM($E2236),1)),IF(OR($E2236="",$F2236=""),FALSE(),IFERROR(COUNTIF(INDIRECT("UNITS_"&amp;SUBSTITUTE(LEFT($E2236,FIND(" ",$E2236&amp;" ")-1),".","_")),$F2236)=0,TRUE())),AND($B2236&lt;&gt;"",OR(ISNUMBER(SEARCH("outro",LOWER($B2236))),ISNUMBER(SEARCH("divers",LOWER($B2236))),ISNUMBER(SEARCH("etc",LOWER($B2236))))),OR(AND(ISNUMBER(SEARCH("comunic",LOWER($B2236))),LEFT($E2236,3)&lt;&gt;"4.4"),AND(ISNUMBER(SEARCH("monitor",LOWER($B2236))),NOT(OR(LEFT($E2236,3)="1.5",LEFT($E2236,3)="2.5")))),AND($B2236&lt;&gt;"",OR(LEFT($C2236,1)="1",LEFT($C2236,1)="2"),$D2236=""),AND($D2236&lt;&gt;"",NOT(OR(LEFT($C2236,1)="1",LEFT($C2236,1)="2"))),AND($D2236&lt;&gt;"",COUNTIF(' PROJETO'!$B$14:$B$16,$D2236)=0),IF($D2236="",FALSE(),IF(COUNTIF(' PROJETO'!$B$14:$B$16,$D2236)=0,FALSE(),IFERROR(INDEX(' PROJETO'!$C$14:$C$16,MATCH($D2236,' PROJETO'!$B$14:$B$16,0))&lt;&gt;"Sim",FALSE()))))</f>
        <v>0</v>
      </c>
      <c r="AG2236" s="21" t="b">
        <f>AND($AC2236,$Y2236&gt;'CONFG.  LISTAS'!$F$4,$Z2236="",$AA2236="")</f>
        <v>0</v>
      </c>
      <c r="AH2236" s="21" t="str">
        <f t="shared" si="454"/>
        <v/>
      </c>
      <c r="AI2236" s="43" t="str">
        <f ca="1">IF(NOT($AC2236),"",IF(OR($B2236="",$C2236="",$E2236="",$F2236=""),"Preencha descrição, categoria, tipo e unidade.",IF(AND($B2236&lt;&gt;"",OR(LEFT($C2236,1)="1",LEFT($C2236,1)="2"),$D2236=""),"Informe a prática de restauração para itens diretos.",IF(AND($D2236&lt;&gt;"",NOT(OR(LEFT($C2236,1)="1",LEFT($C2236,1)="2"))),"Custos indiretos não devem pertencer a uma prática específica.",IF(AND($D2236&lt;&gt;"",COUNTIF(' PROJETO'!$B$14:$B$16,$D2236)=0),"Prática de restauração inválida ou não cadastrada.",IF(IF($D2236="",FALSE(),IF(COUNTIF(' PROJETO'!$B$14:$B$16,$D2236)=0,FALSE(),IFERROR(INDEX(' PROJETO'!$C$14:$C$16,MATCH($D2236,' PROJETO'!$B$14:$B$16,0))&lt;&gt;"Sim",FALSE()))),"A prática informada no item não foi selecionada na aba Projeto.",IF(AND(MAX($I2236,$L2236,$O2236,$R2236,$U2236,$X2236)&gt;'CONFG.  LISTAS'!$F$4,NOT(OR($Z2236&lt;&gt;"",$AA2236&lt;&gt;""))),"Memorial de cálculo ou anexo obrigatório não informado para item acima do limite.",IF(OR(AND($G2236&lt;&gt;"",$H2236&lt;&gt;"",OR($G2236&lt;=0,$H2236&lt;=0)),AND($J2236&lt;&gt;"",$K2236&lt;&gt;"",OR($J2236&lt;=0,$K2236&lt;=0)),AND($M2236&lt;&gt;"",$N2236&lt;&gt;"",OR($M2236&lt;=0,$N2236&lt;=0)),AND($P2236&lt;&gt;"",$Q2236&lt;&gt;"",OR($P2236&lt;=0,$Q2236&lt;=0)),AND($S2236&lt;&gt;"",$T2236&lt;&gt;"",OR($S2236&lt;=0,$T2236&lt;=0)),AND($V2236&lt;&gt;"",$W2236&lt;&gt;"",OR($V2236&lt;=0,$W2236&lt;=0))),"Revise os valores informados: valor unitário e quantidade devem ser maiores que zero.",IF(OR(AND($G2236="",$H2236&lt;&gt;""),AND($G2236&lt;&gt;"",$H2236=""),AND($J2236="",$K2236&lt;&gt;""),AND($J2236&lt;&gt;"",$K2236=""),AND($M2236="",$N2236&lt;&gt;""),AND($M2236&lt;&gt;"",$N2236=""),AND($P2236="",$Q2236&lt;&gt;""),AND($P2236&lt;&gt;"",$Q2236=""),AND($S2236="",$T2236&lt;&gt;""),AND($S2236&lt;&gt;"",$T2236=""),AND($V2236="",$W2236&lt;&gt;""),AND($V2236&lt;&gt;"",$W2236="")),"Há ano preenchido parcialmente: "&amp;TRIM(IF(AND($G2236="",$H2236&lt;&gt;""),"Ano 1 (falta valor unitário); ","")&amp;IF(AND($G2236&lt;&gt;"",$H2236=""),"Ano 1 (falta quantidade); ","")&amp;IF(AND($J2236="",$K2236&lt;&gt;""),"Ano 2 (falta valor unitário); ","")&amp;IF(AND($J2236&lt;&gt;"",$K2236=""),"Ano 2 (falta quantidade); ","")&amp;IF(AND($M2236="",$N2236&lt;&gt;""),"Ano 3 (falta valor unitário); ","")&amp;IF(AND($M2236&lt;&gt;"",$N2236=""),"Ano 3 (falta quantidade); ","")&amp;IF(AND($P2236="",$Q2236&lt;&gt;""),"Ano 4 (falta valor unitário); ","")&amp;IF(AND($P2236&lt;&gt;"",$Q2236=""),"Ano 4 (falta quantidade); ","")&amp;IF(AND($S2236="",$T2236&lt;&gt;""),"Ano 5 (falta valor unitário); ","")&amp;IF(AND($S2236&lt;&gt;"",$T2236=""),"Ano 5 (falta quantidade); ","")&amp;IF(AND($V2236="",$W2236&lt;&gt;""),"Ano 6 (falta valor unitário); ","")&amp;IF(AND($V2236&lt;&gt;"",$W2236=""),"Ano 6 (falta quantidade); ","")), IF(NOT(OR(AND($G2236&lt;&gt;"",$H2236&lt;&gt;""),AND($J2236&lt;&gt;"",$K2236&lt;&gt;""),AND($M2236&lt;&gt;"",$N2236&lt;&gt;""),AND($P2236&lt;&gt;"",$Q2236&lt;&gt;""),AND($S2236&lt;&gt;"",$T2236&lt;&gt;""),AND($V2236&lt;&gt;"",$W2236&lt;&gt;""))),"Informe pelo menos um ano completo com valor unitário e quantidade.",IF(AND($C2236&lt;&gt;"",$E2236&lt;&gt;"",LEFT(TRIM($C2236),1)&lt;&gt;LEFT(TRIM($E2236),1)),"Categoria e tipo estão incompatíveis.",IF(IF(OR($E2236="",$F2236=""),FALSE(),IFERROR(COUNTIF(INDIRECT("UNITS_"&amp;SUBSTITUTE(LEFT($E2236,FIND(" ",$E2236&amp;" ")-1),".","_")),$F2236)=0,TRUE())),"Unidade incompatível com o tipo selecionado.",IF(OR(AND(ISNUMBER(SEARCH("comunic",LOWER($B2236))),LEFT($E2236,3)&lt;&gt;"4.4"),AND(ISNUMBER(SEARCH("monitor",LOWER($B2236))),NOT(OR(LEFT($E2236,3)="1.5",LEFT($E2236,3)="2.5")))),"Revise a classificação do item conforme as regras de preenchimento.",IF(AND($B2236&lt;&gt;"",OR(ISNUMBER(SEARCH("outro",LOWER($B2236))),ISNUMBER(SEARCH("divers",LOWER($B2236))),ISNUMBER(SEARCH("kit",LOWER($B2236))),ISNUMBER(SEARCH("ferrament",LOWER($B2236))),ISNUMBER(SEARCH("epi",LOWER($B2236)))),NOT(OR($Z2236&lt;&gt;"",$AA2236&lt;&gt;""))),"Descrição muito genérica: detalhe melhor o item e registre o racional no memorial ou em anexo.",IF(AND($Y2236=0,$B2236&lt;&gt;"",OR($G2236&lt;&gt;"",$H2236&lt;&gt;"",$J2236&lt;&gt;"",$K2236&lt;&gt;"",$M2236&lt;&gt;"",$N2236&lt;&gt;"",$P2236&lt;&gt;"",$Q2236&lt;&gt;"",$S2236&lt;&gt;"",$T2236&lt;&gt;"",$V2236&lt;&gt;"",$W2236&lt;&gt;"")),"O item possui dados lançados, mas o total está zerado. Revise os valores informados.","")))))))))))))))</f>
        <v/>
      </c>
    </row>
    <row r="2237" spans="1:35" ht="14.25" customHeight="1" x14ac:dyDescent="0.25">
      <c r="A2237" s="57" t="str">
        <f t="shared" si="442"/>
        <v/>
      </c>
      <c r="B2237" s="61"/>
      <c r="C2237" s="61"/>
      <c r="D2237" s="58"/>
      <c r="E2237" s="61"/>
      <c r="F2237" s="61"/>
      <c r="G2237" s="272"/>
      <c r="H2237" s="62"/>
      <c r="I2237" s="273">
        <f t="shared" si="443"/>
        <v>0</v>
      </c>
      <c r="J2237" s="272"/>
      <c r="K2237" s="62"/>
      <c r="L2237" s="270">
        <f t="shared" si="444"/>
        <v>0</v>
      </c>
      <c r="M2237" s="272"/>
      <c r="N2237" s="62"/>
      <c r="O2237" s="270">
        <f t="shared" si="445"/>
        <v>0</v>
      </c>
      <c r="P2237" s="272"/>
      <c r="Q2237" s="62"/>
      <c r="R2237" s="271">
        <f t="shared" si="446"/>
        <v>0</v>
      </c>
      <c r="S2237" s="272"/>
      <c r="T2237" s="62"/>
      <c r="U2237" s="270">
        <f t="shared" si="447"/>
        <v>0</v>
      </c>
      <c r="V2237" s="272"/>
      <c r="W2237" s="62"/>
      <c r="X2237" s="270">
        <f t="shared" si="448"/>
        <v>0</v>
      </c>
      <c r="Y2237" s="270">
        <f t="shared" si="449"/>
        <v>0</v>
      </c>
      <c r="Z2237" s="61"/>
      <c r="AA2237" s="61"/>
      <c r="AB2237" s="60" t="str">
        <f t="shared" si="450"/>
        <v/>
      </c>
      <c r="AC2237" s="21" t="b">
        <f t="shared" si="451"/>
        <v>0</v>
      </c>
      <c r="AD2237" s="21" t="b">
        <f t="shared" si="452"/>
        <v>0</v>
      </c>
      <c r="AE2237" s="21" t="b">
        <f t="shared" si="453"/>
        <v>0</v>
      </c>
      <c r="AF2237" s="21" t="b">
        <f ca="1">OR(AND($AC2237,NOT($AD2237)),AND($AC2237,OR(AND($G2237="",$H2237&lt;&gt;""),AND($G2237&lt;&gt;"",$H2237=""),AND($J2237="",$K2237&lt;&gt;""),AND($J2237&lt;&gt;"",$K2237=""),AND($M2237="",$N2237&lt;&gt;""),AND($M2237&lt;&gt;"",$N2237=""),AND($P2237="",$Q2237&lt;&gt;""),AND($P2237&lt;&gt;"",$Q2237=""),AND($S2237="",$T2237&lt;&gt;""),AND($S2237&lt;&gt;"",$T2237=""),AND($V2237="",$W2237&lt;&gt;""),AND($V2237&lt;&gt;"",$W2237=""))),AND($C2237&lt;&gt;"",$E2237&lt;&gt;"",LEFT(TRIM($C2237),1)&lt;&gt;LEFT(TRIM($E2237),1)),IF(OR($E2237="",$F2237=""),FALSE(),IFERROR(COUNTIF(INDIRECT("UNITS_"&amp;SUBSTITUTE(LEFT($E2237,FIND(" ",$E2237&amp;" ")-1),".","_")),$F2237)=0,TRUE())),AND($B2237&lt;&gt;"",OR(ISNUMBER(SEARCH("outro",LOWER($B2237))),ISNUMBER(SEARCH("divers",LOWER($B2237))),ISNUMBER(SEARCH("etc",LOWER($B2237))))),OR(AND(ISNUMBER(SEARCH("comunic",LOWER($B2237))),LEFT($E2237,3)&lt;&gt;"4.4"),AND(ISNUMBER(SEARCH("monitor",LOWER($B2237))),NOT(OR(LEFT($E2237,3)="1.5",LEFT($E2237,3)="2.5")))),AND($B2237&lt;&gt;"",OR(LEFT($C2237,1)="1",LEFT($C2237,1)="2"),$D2237=""),AND($D2237&lt;&gt;"",NOT(OR(LEFT($C2237,1)="1",LEFT($C2237,1)="2"))),AND($D2237&lt;&gt;"",COUNTIF(' PROJETO'!$B$14:$B$16,$D2237)=0),IF($D2237="",FALSE(),IF(COUNTIF(' PROJETO'!$B$14:$B$16,$D2237)=0,FALSE(),IFERROR(INDEX(' PROJETO'!$C$14:$C$16,MATCH($D2237,' PROJETO'!$B$14:$B$16,0))&lt;&gt;"Sim",FALSE()))))</f>
        <v>0</v>
      </c>
      <c r="AG2237" s="21" t="b">
        <f>AND($AC2237,$Y2237&gt;'CONFG.  LISTAS'!$F$4,$Z2237="",$AA2237="")</f>
        <v>0</v>
      </c>
      <c r="AH2237" s="21" t="str">
        <f t="shared" si="454"/>
        <v/>
      </c>
      <c r="AI2237" s="43" t="str">
        <f ca="1">IF(NOT($AC2237),"",IF(OR($B2237="",$C2237="",$E2237="",$F2237=""),"Preencha descrição, categoria, tipo e unidade.",IF(AND($B2237&lt;&gt;"",OR(LEFT($C2237,1)="1",LEFT($C2237,1)="2"),$D2237=""),"Informe a prática de restauração para itens diretos.",IF(AND($D2237&lt;&gt;"",NOT(OR(LEFT($C2237,1)="1",LEFT($C2237,1)="2"))),"Custos indiretos não devem pertencer a uma prática específica.",IF(AND($D2237&lt;&gt;"",COUNTIF(' PROJETO'!$B$14:$B$16,$D2237)=0),"Prática de restauração inválida ou não cadastrada.",IF(IF($D2237="",FALSE(),IF(COUNTIF(' PROJETO'!$B$14:$B$16,$D2237)=0,FALSE(),IFERROR(INDEX(' PROJETO'!$C$14:$C$16,MATCH($D2237,' PROJETO'!$B$14:$B$16,0))&lt;&gt;"Sim",FALSE()))),"A prática informada no item não foi selecionada na aba Projeto.",IF(AND(MAX($I2237,$L2237,$O2237,$R2237,$U2237,$X2237)&gt;'CONFG.  LISTAS'!$F$4,NOT(OR($Z2237&lt;&gt;"",$AA2237&lt;&gt;""))),"Memorial de cálculo ou anexo obrigatório não informado para item acima do limite.",IF(OR(AND($G2237&lt;&gt;"",$H2237&lt;&gt;"",OR($G2237&lt;=0,$H2237&lt;=0)),AND($J2237&lt;&gt;"",$K2237&lt;&gt;"",OR($J2237&lt;=0,$K2237&lt;=0)),AND($M2237&lt;&gt;"",$N2237&lt;&gt;"",OR($M2237&lt;=0,$N2237&lt;=0)),AND($P2237&lt;&gt;"",$Q2237&lt;&gt;"",OR($P2237&lt;=0,$Q2237&lt;=0)),AND($S2237&lt;&gt;"",$T2237&lt;&gt;"",OR($S2237&lt;=0,$T2237&lt;=0)),AND($V2237&lt;&gt;"",$W2237&lt;&gt;"",OR($V2237&lt;=0,$W2237&lt;=0))),"Revise os valores informados: valor unitário e quantidade devem ser maiores que zero.",IF(OR(AND($G2237="",$H2237&lt;&gt;""),AND($G2237&lt;&gt;"",$H2237=""),AND($J2237="",$K2237&lt;&gt;""),AND($J2237&lt;&gt;"",$K2237=""),AND($M2237="",$N2237&lt;&gt;""),AND($M2237&lt;&gt;"",$N2237=""),AND($P2237="",$Q2237&lt;&gt;""),AND($P2237&lt;&gt;"",$Q2237=""),AND($S2237="",$T2237&lt;&gt;""),AND($S2237&lt;&gt;"",$T2237=""),AND($V2237="",$W2237&lt;&gt;""),AND($V2237&lt;&gt;"",$W2237="")),"Há ano preenchido parcialmente: "&amp;TRIM(IF(AND($G2237="",$H2237&lt;&gt;""),"Ano 1 (falta valor unitário); ","")&amp;IF(AND($G2237&lt;&gt;"",$H2237=""),"Ano 1 (falta quantidade); ","")&amp;IF(AND($J2237="",$K2237&lt;&gt;""),"Ano 2 (falta valor unitário); ","")&amp;IF(AND($J2237&lt;&gt;"",$K2237=""),"Ano 2 (falta quantidade); ","")&amp;IF(AND($M2237="",$N2237&lt;&gt;""),"Ano 3 (falta valor unitário); ","")&amp;IF(AND($M2237&lt;&gt;"",$N2237=""),"Ano 3 (falta quantidade); ","")&amp;IF(AND($P2237="",$Q2237&lt;&gt;""),"Ano 4 (falta valor unitário); ","")&amp;IF(AND($P2237&lt;&gt;"",$Q2237=""),"Ano 4 (falta quantidade); ","")&amp;IF(AND($S2237="",$T2237&lt;&gt;""),"Ano 5 (falta valor unitário); ","")&amp;IF(AND($S2237&lt;&gt;"",$T2237=""),"Ano 5 (falta quantidade); ","")&amp;IF(AND($V2237="",$W2237&lt;&gt;""),"Ano 6 (falta valor unitário); ","")&amp;IF(AND($V2237&lt;&gt;"",$W2237=""),"Ano 6 (falta quantidade); ","")), IF(NOT(OR(AND($G2237&lt;&gt;"",$H2237&lt;&gt;""),AND($J2237&lt;&gt;"",$K2237&lt;&gt;""),AND($M2237&lt;&gt;"",$N2237&lt;&gt;""),AND($P2237&lt;&gt;"",$Q2237&lt;&gt;""),AND($S2237&lt;&gt;"",$T2237&lt;&gt;""),AND($V2237&lt;&gt;"",$W2237&lt;&gt;""))),"Informe pelo menos um ano completo com valor unitário e quantidade.",IF(AND($C2237&lt;&gt;"",$E2237&lt;&gt;"",LEFT(TRIM($C2237),1)&lt;&gt;LEFT(TRIM($E2237),1)),"Categoria e tipo estão incompatíveis.",IF(IF(OR($E2237="",$F2237=""),FALSE(),IFERROR(COUNTIF(INDIRECT("UNITS_"&amp;SUBSTITUTE(LEFT($E2237,FIND(" ",$E2237&amp;" ")-1),".","_")),$F2237)=0,TRUE())),"Unidade incompatível com o tipo selecionado.",IF(OR(AND(ISNUMBER(SEARCH("comunic",LOWER($B2237))),LEFT($E2237,3)&lt;&gt;"4.4"),AND(ISNUMBER(SEARCH("monitor",LOWER($B2237))),NOT(OR(LEFT($E2237,3)="1.5",LEFT($E2237,3)="2.5")))),"Revise a classificação do item conforme as regras de preenchimento.",IF(AND($B2237&lt;&gt;"",OR(ISNUMBER(SEARCH("outro",LOWER($B2237))),ISNUMBER(SEARCH("divers",LOWER($B2237))),ISNUMBER(SEARCH("kit",LOWER($B2237))),ISNUMBER(SEARCH("ferrament",LOWER($B2237))),ISNUMBER(SEARCH("epi",LOWER($B2237)))),NOT(OR($Z2237&lt;&gt;"",$AA2237&lt;&gt;""))),"Descrição muito genérica: detalhe melhor o item e registre o racional no memorial ou em anexo.",IF(AND($Y2237=0,$B2237&lt;&gt;"",OR($G2237&lt;&gt;"",$H2237&lt;&gt;"",$J2237&lt;&gt;"",$K2237&lt;&gt;"",$M2237&lt;&gt;"",$N2237&lt;&gt;"",$P2237&lt;&gt;"",$Q2237&lt;&gt;"",$S2237&lt;&gt;"",$T2237&lt;&gt;"",$V2237&lt;&gt;"",$W2237&lt;&gt;"")),"O item possui dados lançados, mas o total está zerado. Revise os valores informados.","")))))))))))))))</f>
        <v/>
      </c>
    </row>
    <row r="2238" spans="1:35" ht="14.25" customHeight="1" x14ac:dyDescent="0.25">
      <c r="A2238" s="57" t="str">
        <f t="shared" si="442"/>
        <v/>
      </c>
      <c r="B2238" s="58"/>
      <c r="C2238" s="58"/>
      <c r="D2238" s="58"/>
      <c r="E2238" s="58"/>
      <c r="F2238" s="58"/>
      <c r="G2238" s="269"/>
      <c r="H2238" s="59"/>
      <c r="I2238" s="273">
        <f t="shared" si="443"/>
        <v>0</v>
      </c>
      <c r="J2238" s="269"/>
      <c r="K2238" s="59"/>
      <c r="L2238" s="270">
        <f t="shared" si="444"/>
        <v>0</v>
      </c>
      <c r="M2238" s="269"/>
      <c r="N2238" s="59"/>
      <c r="O2238" s="270">
        <f t="shared" si="445"/>
        <v>0</v>
      </c>
      <c r="P2238" s="269"/>
      <c r="Q2238" s="59"/>
      <c r="R2238" s="271">
        <f t="shared" si="446"/>
        <v>0</v>
      </c>
      <c r="S2238" s="269"/>
      <c r="T2238" s="59"/>
      <c r="U2238" s="270">
        <f t="shared" si="447"/>
        <v>0</v>
      </c>
      <c r="V2238" s="269"/>
      <c r="W2238" s="59"/>
      <c r="X2238" s="270">
        <f t="shared" si="448"/>
        <v>0</v>
      </c>
      <c r="Y2238" s="270">
        <f t="shared" si="449"/>
        <v>0</v>
      </c>
      <c r="Z2238" s="58"/>
      <c r="AA2238" s="58"/>
      <c r="AB2238" s="60" t="str">
        <f t="shared" si="450"/>
        <v/>
      </c>
      <c r="AC2238" s="21" t="b">
        <f t="shared" si="451"/>
        <v>0</v>
      </c>
      <c r="AD2238" s="21" t="b">
        <f t="shared" si="452"/>
        <v>0</v>
      </c>
      <c r="AE2238" s="21" t="b">
        <f t="shared" si="453"/>
        <v>0</v>
      </c>
      <c r="AF2238" s="21" t="b">
        <f ca="1">OR(AND($AC2238,NOT($AD2238)),AND($AC2238,OR(AND($G2238="",$H2238&lt;&gt;""),AND($G2238&lt;&gt;"",$H2238=""),AND($J2238="",$K2238&lt;&gt;""),AND($J2238&lt;&gt;"",$K2238=""),AND($M2238="",$N2238&lt;&gt;""),AND($M2238&lt;&gt;"",$N2238=""),AND($P2238="",$Q2238&lt;&gt;""),AND($P2238&lt;&gt;"",$Q2238=""),AND($S2238="",$T2238&lt;&gt;""),AND($S2238&lt;&gt;"",$T2238=""),AND($V2238="",$W2238&lt;&gt;""),AND($V2238&lt;&gt;"",$W2238=""))),AND($C2238&lt;&gt;"",$E2238&lt;&gt;"",LEFT(TRIM($C2238),1)&lt;&gt;LEFT(TRIM($E2238),1)),IF(OR($E2238="",$F2238=""),FALSE(),IFERROR(COUNTIF(INDIRECT("UNITS_"&amp;SUBSTITUTE(LEFT($E2238,FIND(" ",$E2238&amp;" ")-1),".","_")),$F2238)=0,TRUE())),AND($B2238&lt;&gt;"",OR(ISNUMBER(SEARCH("outro",LOWER($B2238))),ISNUMBER(SEARCH("divers",LOWER($B2238))),ISNUMBER(SEARCH("etc",LOWER($B2238))))),OR(AND(ISNUMBER(SEARCH("comunic",LOWER($B2238))),LEFT($E2238,3)&lt;&gt;"4.4"),AND(ISNUMBER(SEARCH("monitor",LOWER($B2238))),NOT(OR(LEFT($E2238,3)="1.5",LEFT($E2238,3)="2.5")))),AND($B2238&lt;&gt;"",OR(LEFT($C2238,1)="1",LEFT($C2238,1)="2"),$D2238=""),AND($D2238&lt;&gt;"",NOT(OR(LEFT($C2238,1)="1",LEFT($C2238,1)="2"))),AND($D2238&lt;&gt;"",COUNTIF(' PROJETO'!$B$14:$B$16,$D2238)=0),IF($D2238="",FALSE(),IF(COUNTIF(' PROJETO'!$B$14:$B$16,$D2238)=0,FALSE(),IFERROR(INDEX(' PROJETO'!$C$14:$C$16,MATCH($D2238,' PROJETO'!$B$14:$B$16,0))&lt;&gt;"Sim",FALSE()))))</f>
        <v>0</v>
      </c>
      <c r="AG2238" s="21" t="b">
        <f>AND($AC2238,$Y2238&gt;'CONFG.  LISTAS'!$F$4,$Z2238="",$AA2238="")</f>
        <v>0</v>
      </c>
      <c r="AH2238" s="21" t="str">
        <f t="shared" si="454"/>
        <v/>
      </c>
      <c r="AI2238" s="43" t="str">
        <f ca="1">IF(NOT($AC2238),"",IF(OR($B2238="",$C2238="",$E2238="",$F2238=""),"Preencha descrição, categoria, tipo e unidade.",IF(AND($B2238&lt;&gt;"",OR(LEFT($C2238,1)="1",LEFT($C2238,1)="2"),$D2238=""),"Informe a prática de restauração para itens diretos.",IF(AND($D2238&lt;&gt;"",NOT(OR(LEFT($C2238,1)="1",LEFT($C2238,1)="2"))),"Custos indiretos não devem pertencer a uma prática específica.",IF(AND($D2238&lt;&gt;"",COUNTIF(' PROJETO'!$B$14:$B$16,$D2238)=0),"Prática de restauração inválida ou não cadastrada.",IF(IF($D2238="",FALSE(),IF(COUNTIF(' PROJETO'!$B$14:$B$16,$D2238)=0,FALSE(),IFERROR(INDEX(' PROJETO'!$C$14:$C$16,MATCH($D2238,' PROJETO'!$B$14:$B$16,0))&lt;&gt;"Sim",FALSE()))),"A prática informada no item não foi selecionada na aba Projeto.",IF(AND(MAX($I2238,$L2238,$O2238,$R2238,$U2238,$X2238)&gt;'CONFG.  LISTAS'!$F$4,NOT(OR($Z2238&lt;&gt;"",$AA2238&lt;&gt;""))),"Memorial de cálculo ou anexo obrigatório não informado para item acima do limite.",IF(OR(AND($G2238&lt;&gt;"",$H2238&lt;&gt;"",OR($G2238&lt;=0,$H2238&lt;=0)),AND($J2238&lt;&gt;"",$K2238&lt;&gt;"",OR($J2238&lt;=0,$K2238&lt;=0)),AND($M2238&lt;&gt;"",$N2238&lt;&gt;"",OR($M2238&lt;=0,$N2238&lt;=0)),AND($P2238&lt;&gt;"",$Q2238&lt;&gt;"",OR($P2238&lt;=0,$Q2238&lt;=0)),AND($S2238&lt;&gt;"",$T2238&lt;&gt;"",OR($S2238&lt;=0,$T2238&lt;=0)),AND($V2238&lt;&gt;"",$W2238&lt;&gt;"",OR($V2238&lt;=0,$W2238&lt;=0))),"Revise os valores informados: valor unitário e quantidade devem ser maiores que zero.",IF(OR(AND($G2238="",$H2238&lt;&gt;""),AND($G2238&lt;&gt;"",$H2238=""),AND($J2238="",$K2238&lt;&gt;""),AND($J2238&lt;&gt;"",$K2238=""),AND($M2238="",$N2238&lt;&gt;""),AND($M2238&lt;&gt;"",$N2238=""),AND($P2238="",$Q2238&lt;&gt;""),AND($P2238&lt;&gt;"",$Q2238=""),AND($S2238="",$T2238&lt;&gt;""),AND($S2238&lt;&gt;"",$T2238=""),AND($V2238="",$W2238&lt;&gt;""),AND($V2238&lt;&gt;"",$W2238="")),"Há ano preenchido parcialmente: "&amp;TRIM(IF(AND($G2238="",$H2238&lt;&gt;""),"Ano 1 (falta valor unitário); ","")&amp;IF(AND($G2238&lt;&gt;"",$H2238=""),"Ano 1 (falta quantidade); ","")&amp;IF(AND($J2238="",$K2238&lt;&gt;""),"Ano 2 (falta valor unitário); ","")&amp;IF(AND($J2238&lt;&gt;"",$K2238=""),"Ano 2 (falta quantidade); ","")&amp;IF(AND($M2238="",$N2238&lt;&gt;""),"Ano 3 (falta valor unitário); ","")&amp;IF(AND($M2238&lt;&gt;"",$N2238=""),"Ano 3 (falta quantidade); ","")&amp;IF(AND($P2238="",$Q2238&lt;&gt;""),"Ano 4 (falta valor unitário); ","")&amp;IF(AND($P2238&lt;&gt;"",$Q2238=""),"Ano 4 (falta quantidade); ","")&amp;IF(AND($S2238="",$T2238&lt;&gt;""),"Ano 5 (falta valor unitário); ","")&amp;IF(AND($S2238&lt;&gt;"",$T2238=""),"Ano 5 (falta quantidade); ","")&amp;IF(AND($V2238="",$W2238&lt;&gt;""),"Ano 6 (falta valor unitário); ","")&amp;IF(AND($V2238&lt;&gt;"",$W2238=""),"Ano 6 (falta quantidade); ","")), IF(NOT(OR(AND($G2238&lt;&gt;"",$H2238&lt;&gt;""),AND($J2238&lt;&gt;"",$K2238&lt;&gt;""),AND($M2238&lt;&gt;"",$N2238&lt;&gt;""),AND($P2238&lt;&gt;"",$Q2238&lt;&gt;""),AND($S2238&lt;&gt;"",$T2238&lt;&gt;""),AND($V2238&lt;&gt;"",$W2238&lt;&gt;""))),"Informe pelo menos um ano completo com valor unitário e quantidade.",IF(AND($C2238&lt;&gt;"",$E2238&lt;&gt;"",LEFT(TRIM($C2238),1)&lt;&gt;LEFT(TRIM($E2238),1)),"Categoria e tipo estão incompatíveis.",IF(IF(OR($E2238="",$F2238=""),FALSE(),IFERROR(COUNTIF(INDIRECT("UNITS_"&amp;SUBSTITUTE(LEFT($E2238,FIND(" ",$E2238&amp;" ")-1),".","_")),$F2238)=0,TRUE())),"Unidade incompatível com o tipo selecionado.",IF(OR(AND(ISNUMBER(SEARCH("comunic",LOWER($B2238))),LEFT($E2238,3)&lt;&gt;"4.4"),AND(ISNUMBER(SEARCH("monitor",LOWER($B2238))),NOT(OR(LEFT($E2238,3)="1.5",LEFT($E2238,3)="2.5")))),"Revise a classificação do item conforme as regras de preenchimento.",IF(AND($B2238&lt;&gt;"",OR(ISNUMBER(SEARCH("outro",LOWER($B2238))),ISNUMBER(SEARCH("divers",LOWER($B2238))),ISNUMBER(SEARCH("kit",LOWER($B2238))),ISNUMBER(SEARCH("ferrament",LOWER($B2238))),ISNUMBER(SEARCH("epi",LOWER($B2238)))),NOT(OR($Z2238&lt;&gt;"",$AA2238&lt;&gt;""))),"Descrição muito genérica: detalhe melhor o item e registre o racional no memorial ou em anexo.",IF(AND($Y2238=0,$B2238&lt;&gt;"",OR($G2238&lt;&gt;"",$H2238&lt;&gt;"",$J2238&lt;&gt;"",$K2238&lt;&gt;"",$M2238&lt;&gt;"",$N2238&lt;&gt;"",$P2238&lt;&gt;"",$Q2238&lt;&gt;"",$S2238&lt;&gt;"",$T2238&lt;&gt;"",$V2238&lt;&gt;"",$W2238&lt;&gt;"")),"O item possui dados lançados, mas o total está zerado. Revise os valores informados.","")))))))))))))))</f>
        <v/>
      </c>
    </row>
    <row r="2239" spans="1:35" ht="14.25" customHeight="1" x14ac:dyDescent="0.25">
      <c r="A2239" s="57" t="str">
        <f t="shared" si="442"/>
        <v/>
      </c>
      <c r="B2239" s="61"/>
      <c r="C2239" s="61"/>
      <c r="D2239" s="58"/>
      <c r="E2239" s="61"/>
      <c r="F2239" s="61"/>
      <c r="G2239" s="272"/>
      <c r="H2239" s="62"/>
      <c r="I2239" s="273">
        <f t="shared" si="443"/>
        <v>0</v>
      </c>
      <c r="J2239" s="272"/>
      <c r="K2239" s="62"/>
      <c r="L2239" s="270">
        <f t="shared" si="444"/>
        <v>0</v>
      </c>
      <c r="M2239" s="272"/>
      <c r="N2239" s="62"/>
      <c r="O2239" s="270">
        <f t="shared" si="445"/>
        <v>0</v>
      </c>
      <c r="P2239" s="272"/>
      <c r="Q2239" s="62"/>
      <c r="R2239" s="271">
        <f t="shared" si="446"/>
        <v>0</v>
      </c>
      <c r="S2239" s="272"/>
      <c r="T2239" s="62"/>
      <c r="U2239" s="270">
        <f t="shared" si="447"/>
        <v>0</v>
      </c>
      <c r="V2239" s="272"/>
      <c r="W2239" s="62"/>
      <c r="X2239" s="270">
        <f t="shared" si="448"/>
        <v>0</v>
      </c>
      <c r="Y2239" s="270">
        <f t="shared" si="449"/>
        <v>0</v>
      </c>
      <c r="Z2239" s="61"/>
      <c r="AA2239" s="61"/>
      <c r="AB2239" s="60" t="str">
        <f t="shared" si="450"/>
        <v/>
      </c>
      <c r="AC2239" s="21" t="b">
        <f t="shared" si="451"/>
        <v>0</v>
      </c>
      <c r="AD2239" s="21" t="b">
        <f t="shared" si="452"/>
        <v>0</v>
      </c>
      <c r="AE2239" s="21" t="b">
        <f t="shared" si="453"/>
        <v>0</v>
      </c>
      <c r="AF2239" s="21" t="b">
        <f ca="1">OR(AND($AC2239,NOT($AD2239)),AND($AC2239,OR(AND($G2239="",$H2239&lt;&gt;""),AND($G2239&lt;&gt;"",$H2239=""),AND($J2239="",$K2239&lt;&gt;""),AND($J2239&lt;&gt;"",$K2239=""),AND($M2239="",$N2239&lt;&gt;""),AND($M2239&lt;&gt;"",$N2239=""),AND($P2239="",$Q2239&lt;&gt;""),AND($P2239&lt;&gt;"",$Q2239=""),AND($S2239="",$T2239&lt;&gt;""),AND($S2239&lt;&gt;"",$T2239=""),AND($V2239="",$W2239&lt;&gt;""),AND($V2239&lt;&gt;"",$W2239=""))),AND($C2239&lt;&gt;"",$E2239&lt;&gt;"",LEFT(TRIM($C2239),1)&lt;&gt;LEFT(TRIM($E2239),1)),IF(OR($E2239="",$F2239=""),FALSE(),IFERROR(COUNTIF(INDIRECT("UNITS_"&amp;SUBSTITUTE(LEFT($E2239,FIND(" ",$E2239&amp;" ")-1),".","_")),$F2239)=0,TRUE())),AND($B2239&lt;&gt;"",OR(ISNUMBER(SEARCH("outro",LOWER($B2239))),ISNUMBER(SEARCH("divers",LOWER($B2239))),ISNUMBER(SEARCH("etc",LOWER($B2239))))),OR(AND(ISNUMBER(SEARCH("comunic",LOWER($B2239))),LEFT($E2239,3)&lt;&gt;"4.4"),AND(ISNUMBER(SEARCH("monitor",LOWER($B2239))),NOT(OR(LEFT($E2239,3)="1.5",LEFT($E2239,3)="2.5")))),AND($B2239&lt;&gt;"",OR(LEFT($C2239,1)="1",LEFT($C2239,1)="2"),$D2239=""),AND($D2239&lt;&gt;"",NOT(OR(LEFT($C2239,1)="1",LEFT($C2239,1)="2"))),AND($D2239&lt;&gt;"",COUNTIF(' PROJETO'!$B$14:$B$16,$D2239)=0),IF($D2239="",FALSE(),IF(COUNTIF(' PROJETO'!$B$14:$B$16,$D2239)=0,FALSE(),IFERROR(INDEX(' PROJETO'!$C$14:$C$16,MATCH($D2239,' PROJETO'!$B$14:$B$16,0))&lt;&gt;"Sim",FALSE()))))</f>
        <v>0</v>
      </c>
      <c r="AG2239" s="21" t="b">
        <f>AND($AC2239,$Y2239&gt;'CONFG.  LISTAS'!$F$4,$Z2239="",$AA2239="")</f>
        <v>0</v>
      </c>
      <c r="AH2239" s="21" t="str">
        <f t="shared" si="454"/>
        <v/>
      </c>
      <c r="AI2239" s="43" t="str">
        <f ca="1">IF(NOT($AC2239),"",IF(OR($B2239="",$C2239="",$E2239="",$F2239=""),"Preencha descrição, categoria, tipo e unidade.",IF(AND($B2239&lt;&gt;"",OR(LEFT($C2239,1)="1",LEFT($C2239,1)="2"),$D2239=""),"Informe a prática de restauração para itens diretos.",IF(AND($D2239&lt;&gt;"",NOT(OR(LEFT($C2239,1)="1",LEFT($C2239,1)="2"))),"Custos indiretos não devem pertencer a uma prática específica.",IF(AND($D2239&lt;&gt;"",COUNTIF(' PROJETO'!$B$14:$B$16,$D2239)=0),"Prática de restauração inválida ou não cadastrada.",IF(IF($D2239="",FALSE(),IF(COUNTIF(' PROJETO'!$B$14:$B$16,$D2239)=0,FALSE(),IFERROR(INDEX(' PROJETO'!$C$14:$C$16,MATCH($D2239,' PROJETO'!$B$14:$B$16,0))&lt;&gt;"Sim",FALSE()))),"A prática informada no item não foi selecionada na aba Projeto.",IF(AND(MAX($I2239,$L2239,$O2239,$R2239,$U2239,$X2239)&gt;'CONFG.  LISTAS'!$F$4,NOT(OR($Z2239&lt;&gt;"",$AA2239&lt;&gt;""))),"Memorial de cálculo ou anexo obrigatório não informado para item acima do limite.",IF(OR(AND($G2239&lt;&gt;"",$H2239&lt;&gt;"",OR($G2239&lt;=0,$H2239&lt;=0)),AND($J2239&lt;&gt;"",$K2239&lt;&gt;"",OR($J2239&lt;=0,$K2239&lt;=0)),AND($M2239&lt;&gt;"",$N2239&lt;&gt;"",OR($M2239&lt;=0,$N2239&lt;=0)),AND($P2239&lt;&gt;"",$Q2239&lt;&gt;"",OR($P2239&lt;=0,$Q2239&lt;=0)),AND($S2239&lt;&gt;"",$T2239&lt;&gt;"",OR($S2239&lt;=0,$T2239&lt;=0)),AND($V2239&lt;&gt;"",$W2239&lt;&gt;"",OR($V2239&lt;=0,$W2239&lt;=0))),"Revise os valores informados: valor unitário e quantidade devem ser maiores que zero.",IF(OR(AND($G2239="",$H2239&lt;&gt;""),AND($G2239&lt;&gt;"",$H2239=""),AND($J2239="",$K2239&lt;&gt;""),AND($J2239&lt;&gt;"",$K2239=""),AND($M2239="",$N2239&lt;&gt;""),AND($M2239&lt;&gt;"",$N2239=""),AND($P2239="",$Q2239&lt;&gt;""),AND($P2239&lt;&gt;"",$Q2239=""),AND($S2239="",$T2239&lt;&gt;""),AND($S2239&lt;&gt;"",$T2239=""),AND($V2239="",$W2239&lt;&gt;""),AND($V2239&lt;&gt;"",$W2239="")),"Há ano preenchido parcialmente: "&amp;TRIM(IF(AND($G2239="",$H2239&lt;&gt;""),"Ano 1 (falta valor unitário); ","")&amp;IF(AND($G2239&lt;&gt;"",$H2239=""),"Ano 1 (falta quantidade); ","")&amp;IF(AND($J2239="",$K2239&lt;&gt;""),"Ano 2 (falta valor unitário); ","")&amp;IF(AND($J2239&lt;&gt;"",$K2239=""),"Ano 2 (falta quantidade); ","")&amp;IF(AND($M2239="",$N2239&lt;&gt;""),"Ano 3 (falta valor unitário); ","")&amp;IF(AND($M2239&lt;&gt;"",$N2239=""),"Ano 3 (falta quantidade); ","")&amp;IF(AND($P2239="",$Q2239&lt;&gt;""),"Ano 4 (falta valor unitário); ","")&amp;IF(AND($P2239&lt;&gt;"",$Q2239=""),"Ano 4 (falta quantidade); ","")&amp;IF(AND($S2239="",$T2239&lt;&gt;""),"Ano 5 (falta valor unitário); ","")&amp;IF(AND($S2239&lt;&gt;"",$T2239=""),"Ano 5 (falta quantidade); ","")&amp;IF(AND($V2239="",$W2239&lt;&gt;""),"Ano 6 (falta valor unitário); ","")&amp;IF(AND($V2239&lt;&gt;"",$W2239=""),"Ano 6 (falta quantidade); ","")), IF(NOT(OR(AND($G2239&lt;&gt;"",$H2239&lt;&gt;""),AND($J2239&lt;&gt;"",$K2239&lt;&gt;""),AND($M2239&lt;&gt;"",$N2239&lt;&gt;""),AND($P2239&lt;&gt;"",$Q2239&lt;&gt;""),AND($S2239&lt;&gt;"",$T2239&lt;&gt;""),AND($V2239&lt;&gt;"",$W2239&lt;&gt;""))),"Informe pelo menos um ano completo com valor unitário e quantidade.",IF(AND($C2239&lt;&gt;"",$E2239&lt;&gt;"",LEFT(TRIM($C2239),1)&lt;&gt;LEFT(TRIM($E2239),1)),"Categoria e tipo estão incompatíveis.",IF(IF(OR($E2239="",$F2239=""),FALSE(),IFERROR(COUNTIF(INDIRECT("UNITS_"&amp;SUBSTITUTE(LEFT($E2239,FIND(" ",$E2239&amp;" ")-1),".","_")),$F2239)=0,TRUE())),"Unidade incompatível com o tipo selecionado.",IF(OR(AND(ISNUMBER(SEARCH("comunic",LOWER($B2239))),LEFT($E2239,3)&lt;&gt;"4.4"),AND(ISNUMBER(SEARCH("monitor",LOWER($B2239))),NOT(OR(LEFT($E2239,3)="1.5",LEFT($E2239,3)="2.5")))),"Revise a classificação do item conforme as regras de preenchimento.",IF(AND($B2239&lt;&gt;"",OR(ISNUMBER(SEARCH("outro",LOWER($B2239))),ISNUMBER(SEARCH("divers",LOWER($B2239))),ISNUMBER(SEARCH("kit",LOWER($B2239))),ISNUMBER(SEARCH("ferrament",LOWER($B2239))),ISNUMBER(SEARCH("epi",LOWER($B2239)))),NOT(OR($Z2239&lt;&gt;"",$AA2239&lt;&gt;""))),"Descrição muito genérica: detalhe melhor o item e registre o racional no memorial ou em anexo.",IF(AND($Y2239=0,$B2239&lt;&gt;"",OR($G2239&lt;&gt;"",$H2239&lt;&gt;"",$J2239&lt;&gt;"",$K2239&lt;&gt;"",$M2239&lt;&gt;"",$N2239&lt;&gt;"",$P2239&lt;&gt;"",$Q2239&lt;&gt;"",$S2239&lt;&gt;"",$T2239&lt;&gt;"",$V2239&lt;&gt;"",$W2239&lt;&gt;"")),"O item possui dados lançados, mas o total está zerado. Revise os valores informados.","")))))))))))))))</f>
        <v/>
      </c>
    </row>
    <row r="2240" spans="1:35" ht="14.25" customHeight="1" x14ac:dyDescent="0.25">
      <c r="A2240" s="57" t="str">
        <f t="shared" si="442"/>
        <v/>
      </c>
      <c r="B2240" s="58"/>
      <c r="C2240" s="58"/>
      <c r="D2240" s="58"/>
      <c r="E2240" s="58"/>
      <c r="F2240" s="58"/>
      <c r="G2240" s="269"/>
      <c r="H2240" s="59"/>
      <c r="I2240" s="273">
        <f t="shared" si="443"/>
        <v>0</v>
      </c>
      <c r="J2240" s="269"/>
      <c r="K2240" s="59"/>
      <c r="L2240" s="270">
        <f t="shared" si="444"/>
        <v>0</v>
      </c>
      <c r="M2240" s="269"/>
      <c r="N2240" s="59"/>
      <c r="O2240" s="270">
        <f t="shared" si="445"/>
        <v>0</v>
      </c>
      <c r="P2240" s="269"/>
      <c r="Q2240" s="59"/>
      <c r="R2240" s="271">
        <f t="shared" si="446"/>
        <v>0</v>
      </c>
      <c r="S2240" s="269"/>
      <c r="T2240" s="59"/>
      <c r="U2240" s="270">
        <f t="shared" si="447"/>
        <v>0</v>
      </c>
      <c r="V2240" s="269"/>
      <c r="W2240" s="59"/>
      <c r="X2240" s="270">
        <f t="shared" si="448"/>
        <v>0</v>
      </c>
      <c r="Y2240" s="270">
        <f t="shared" si="449"/>
        <v>0</v>
      </c>
      <c r="Z2240" s="58"/>
      <c r="AA2240" s="58"/>
      <c r="AB2240" s="60" t="str">
        <f t="shared" si="450"/>
        <v/>
      </c>
      <c r="AC2240" s="21" t="b">
        <f t="shared" si="451"/>
        <v>0</v>
      </c>
      <c r="AD2240" s="21" t="b">
        <f t="shared" si="452"/>
        <v>0</v>
      </c>
      <c r="AE2240" s="21" t="b">
        <f t="shared" si="453"/>
        <v>0</v>
      </c>
      <c r="AF2240" s="21" t="b">
        <f ca="1">OR(AND($AC2240,NOT($AD2240)),AND($AC2240,OR(AND($G2240="",$H2240&lt;&gt;""),AND($G2240&lt;&gt;"",$H2240=""),AND($J2240="",$K2240&lt;&gt;""),AND($J2240&lt;&gt;"",$K2240=""),AND($M2240="",$N2240&lt;&gt;""),AND($M2240&lt;&gt;"",$N2240=""),AND($P2240="",$Q2240&lt;&gt;""),AND($P2240&lt;&gt;"",$Q2240=""),AND($S2240="",$T2240&lt;&gt;""),AND($S2240&lt;&gt;"",$T2240=""),AND($V2240="",$W2240&lt;&gt;""),AND($V2240&lt;&gt;"",$W2240=""))),AND($C2240&lt;&gt;"",$E2240&lt;&gt;"",LEFT(TRIM($C2240),1)&lt;&gt;LEFT(TRIM($E2240),1)),IF(OR($E2240="",$F2240=""),FALSE(),IFERROR(COUNTIF(INDIRECT("UNITS_"&amp;SUBSTITUTE(LEFT($E2240,FIND(" ",$E2240&amp;" ")-1),".","_")),$F2240)=0,TRUE())),AND($B2240&lt;&gt;"",OR(ISNUMBER(SEARCH("outro",LOWER($B2240))),ISNUMBER(SEARCH("divers",LOWER($B2240))),ISNUMBER(SEARCH("etc",LOWER($B2240))))),OR(AND(ISNUMBER(SEARCH("comunic",LOWER($B2240))),LEFT($E2240,3)&lt;&gt;"4.4"),AND(ISNUMBER(SEARCH("monitor",LOWER($B2240))),NOT(OR(LEFT($E2240,3)="1.5",LEFT($E2240,3)="2.5")))),AND($B2240&lt;&gt;"",OR(LEFT($C2240,1)="1",LEFT($C2240,1)="2"),$D2240=""),AND($D2240&lt;&gt;"",NOT(OR(LEFT($C2240,1)="1",LEFT($C2240,1)="2"))),AND($D2240&lt;&gt;"",COUNTIF(' PROJETO'!$B$14:$B$16,$D2240)=0),IF($D2240="",FALSE(),IF(COUNTIF(' PROJETO'!$B$14:$B$16,$D2240)=0,FALSE(),IFERROR(INDEX(' PROJETO'!$C$14:$C$16,MATCH($D2240,' PROJETO'!$B$14:$B$16,0))&lt;&gt;"Sim",FALSE()))))</f>
        <v>0</v>
      </c>
      <c r="AG2240" s="21" t="b">
        <f>AND($AC2240,$Y2240&gt;'CONFG.  LISTAS'!$F$4,$Z2240="",$AA2240="")</f>
        <v>0</v>
      </c>
      <c r="AH2240" s="21" t="str">
        <f t="shared" si="454"/>
        <v/>
      </c>
      <c r="AI2240" s="43" t="str">
        <f ca="1">IF(NOT($AC2240),"",IF(OR($B2240="",$C2240="",$E2240="",$F2240=""),"Preencha descrição, categoria, tipo e unidade.",IF(AND($B2240&lt;&gt;"",OR(LEFT($C2240,1)="1",LEFT($C2240,1)="2"),$D2240=""),"Informe a prática de restauração para itens diretos.",IF(AND($D2240&lt;&gt;"",NOT(OR(LEFT($C2240,1)="1",LEFT($C2240,1)="2"))),"Custos indiretos não devem pertencer a uma prática específica.",IF(AND($D2240&lt;&gt;"",COUNTIF(' PROJETO'!$B$14:$B$16,$D2240)=0),"Prática de restauração inválida ou não cadastrada.",IF(IF($D2240="",FALSE(),IF(COUNTIF(' PROJETO'!$B$14:$B$16,$D2240)=0,FALSE(),IFERROR(INDEX(' PROJETO'!$C$14:$C$16,MATCH($D2240,' PROJETO'!$B$14:$B$16,0))&lt;&gt;"Sim",FALSE()))),"A prática informada no item não foi selecionada na aba Projeto.",IF(AND(MAX($I2240,$L2240,$O2240,$R2240,$U2240,$X2240)&gt;'CONFG.  LISTAS'!$F$4,NOT(OR($Z2240&lt;&gt;"",$AA2240&lt;&gt;""))),"Memorial de cálculo ou anexo obrigatório não informado para item acima do limite.",IF(OR(AND($G2240&lt;&gt;"",$H2240&lt;&gt;"",OR($G2240&lt;=0,$H2240&lt;=0)),AND($J2240&lt;&gt;"",$K2240&lt;&gt;"",OR($J2240&lt;=0,$K2240&lt;=0)),AND($M2240&lt;&gt;"",$N2240&lt;&gt;"",OR($M2240&lt;=0,$N2240&lt;=0)),AND($P2240&lt;&gt;"",$Q2240&lt;&gt;"",OR($P2240&lt;=0,$Q2240&lt;=0)),AND($S2240&lt;&gt;"",$T2240&lt;&gt;"",OR($S2240&lt;=0,$T2240&lt;=0)),AND($V2240&lt;&gt;"",$W2240&lt;&gt;"",OR($V2240&lt;=0,$W2240&lt;=0))),"Revise os valores informados: valor unitário e quantidade devem ser maiores que zero.",IF(OR(AND($G2240="",$H2240&lt;&gt;""),AND($G2240&lt;&gt;"",$H2240=""),AND($J2240="",$K2240&lt;&gt;""),AND($J2240&lt;&gt;"",$K2240=""),AND($M2240="",$N2240&lt;&gt;""),AND($M2240&lt;&gt;"",$N2240=""),AND($P2240="",$Q2240&lt;&gt;""),AND($P2240&lt;&gt;"",$Q2240=""),AND($S2240="",$T2240&lt;&gt;""),AND($S2240&lt;&gt;"",$T2240=""),AND($V2240="",$W2240&lt;&gt;""),AND($V2240&lt;&gt;"",$W2240="")),"Há ano preenchido parcialmente: "&amp;TRIM(IF(AND($G2240="",$H2240&lt;&gt;""),"Ano 1 (falta valor unitário); ","")&amp;IF(AND($G2240&lt;&gt;"",$H2240=""),"Ano 1 (falta quantidade); ","")&amp;IF(AND($J2240="",$K2240&lt;&gt;""),"Ano 2 (falta valor unitário); ","")&amp;IF(AND($J2240&lt;&gt;"",$K2240=""),"Ano 2 (falta quantidade); ","")&amp;IF(AND($M2240="",$N2240&lt;&gt;""),"Ano 3 (falta valor unitário); ","")&amp;IF(AND($M2240&lt;&gt;"",$N2240=""),"Ano 3 (falta quantidade); ","")&amp;IF(AND($P2240="",$Q2240&lt;&gt;""),"Ano 4 (falta valor unitário); ","")&amp;IF(AND($P2240&lt;&gt;"",$Q2240=""),"Ano 4 (falta quantidade); ","")&amp;IF(AND($S2240="",$T2240&lt;&gt;""),"Ano 5 (falta valor unitário); ","")&amp;IF(AND($S2240&lt;&gt;"",$T2240=""),"Ano 5 (falta quantidade); ","")&amp;IF(AND($V2240="",$W2240&lt;&gt;""),"Ano 6 (falta valor unitário); ","")&amp;IF(AND($V2240&lt;&gt;"",$W2240=""),"Ano 6 (falta quantidade); ","")), IF(NOT(OR(AND($G2240&lt;&gt;"",$H2240&lt;&gt;""),AND($J2240&lt;&gt;"",$K2240&lt;&gt;""),AND($M2240&lt;&gt;"",$N2240&lt;&gt;""),AND($P2240&lt;&gt;"",$Q2240&lt;&gt;""),AND($S2240&lt;&gt;"",$T2240&lt;&gt;""),AND($V2240&lt;&gt;"",$W2240&lt;&gt;""))),"Informe pelo menos um ano completo com valor unitário e quantidade.",IF(AND($C2240&lt;&gt;"",$E2240&lt;&gt;"",LEFT(TRIM($C2240),1)&lt;&gt;LEFT(TRIM($E2240),1)),"Categoria e tipo estão incompatíveis.",IF(IF(OR($E2240="",$F2240=""),FALSE(),IFERROR(COUNTIF(INDIRECT("UNITS_"&amp;SUBSTITUTE(LEFT($E2240,FIND(" ",$E2240&amp;" ")-1),".","_")),$F2240)=0,TRUE())),"Unidade incompatível com o tipo selecionado.",IF(OR(AND(ISNUMBER(SEARCH("comunic",LOWER($B2240))),LEFT($E2240,3)&lt;&gt;"4.4"),AND(ISNUMBER(SEARCH("monitor",LOWER($B2240))),NOT(OR(LEFT($E2240,3)="1.5",LEFT($E2240,3)="2.5")))),"Revise a classificação do item conforme as regras de preenchimento.",IF(AND($B2240&lt;&gt;"",OR(ISNUMBER(SEARCH("outro",LOWER($B2240))),ISNUMBER(SEARCH("divers",LOWER($B2240))),ISNUMBER(SEARCH("kit",LOWER($B2240))),ISNUMBER(SEARCH("ferrament",LOWER($B2240))),ISNUMBER(SEARCH("epi",LOWER($B2240)))),NOT(OR($Z2240&lt;&gt;"",$AA2240&lt;&gt;""))),"Descrição muito genérica: detalhe melhor o item e registre o racional no memorial ou em anexo.",IF(AND($Y2240=0,$B2240&lt;&gt;"",OR($G2240&lt;&gt;"",$H2240&lt;&gt;"",$J2240&lt;&gt;"",$K2240&lt;&gt;"",$M2240&lt;&gt;"",$N2240&lt;&gt;"",$P2240&lt;&gt;"",$Q2240&lt;&gt;"",$S2240&lt;&gt;"",$T2240&lt;&gt;"",$V2240&lt;&gt;"",$W2240&lt;&gt;"")),"O item possui dados lançados, mas o total está zerado. Revise os valores informados.","")))))))))))))))</f>
        <v/>
      </c>
    </row>
    <row r="2241" spans="1:35" ht="14.25" customHeight="1" x14ac:dyDescent="0.25">
      <c r="A2241" s="57" t="str">
        <f t="shared" si="442"/>
        <v/>
      </c>
      <c r="B2241" s="61"/>
      <c r="C2241" s="61"/>
      <c r="D2241" s="58"/>
      <c r="E2241" s="61"/>
      <c r="F2241" s="61"/>
      <c r="G2241" s="272"/>
      <c r="H2241" s="62"/>
      <c r="I2241" s="273">
        <f t="shared" si="443"/>
        <v>0</v>
      </c>
      <c r="J2241" s="272"/>
      <c r="K2241" s="62"/>
      <c r="L2241" s="270">
        <f t="shared" si="444"/>
        <v>0</v>
      </c>
      <c r="M2241" s="272"/>
      <c r="N2241" s="62"/>
      <c r="O2241" s="270">
        <f t="shared" si="445"/>
        <v>0</v>
      </c>
      <c r="P2241" s="272"/>
      <c r="Q2241" s="62"/>
      <c r="R2241" s="271">
        <f t="shared" si="446"/>
        <v>0</v>
      </c>
      <c r="S2241" s="272"/>
      <c r="T2241" s="62"/>
      <c r="U2241" s="270">
        <f t="shared" si="447"/>
        <v>0</v>
      </c>
      <c r="V2241" s="272"/>
      <c r="W2241" s="62"/>
      <c r="X2241" s="270">
        <f t="shared" si="448"/>
        <v>0</v>
      </c>
      <c r="Y2241" s="270">
        <f t="shared" si="449"/>
        <v>0</v>
      </c>
      <c r="Z2241" s="61"/>
      <c r="AA2241" s="61"/>
      <c r="AB2241" s="60" t="str">
        <f t="shared" si="450"/>
        <v/>
      </c>
      <c r="AC2241" s="21" t="b">
        <f t="shared" si="451"/>
        <v>0</v>
      </c>
      <c r="AD2241" s="21" t="b">
        <f t="shared" si="452"/>
        <v>0</v>
      </c>
      <c r="AE2241" s="21" t="b">
        <f t="shared" si="453"/>
        <v>0</v>
      </c>
      <c r="AF2241" s="21" t="b">
        <f ca="1">OR(AND($AC2241,NOT($AD2241)),AND($AC2241,OR(AND($G2241="",$H2241&lt;&gt;""),AND($G2241&lt;&gt;"",$H2241=""),AND($J2241="",$K2241&lt;&gt;""),AND($J2241&lt;&gt;"",$K2241=""),AND($M2241="",$N2241&lt;&gt;""),AND($M2241&lt;&gt;"",$N2241=""),AND($P2241="",$Q2241&lt;&gt;""),AND($P2241&lt;&gt;"",$Q2241=""),AND($S2241="",$T2241&lt;&gt;""),AND($S2241&lt;&gt;"",$T2241=""),AND($V2241="",$W2241&lt;&gt;""),AND($V2241&lt;&gt;"",$W2241=""))),AND($C2241&lt;&gt;"",$E2241&lt;&gt;"",LEFT(TRIM($C2241),1)&lt;&gt;LEFT(TRIM($E2241),1)),IF(OR($E2241="",$F2241=""),FALSE(),IFERROR(COUNTIF(INDIRECT("UNITS_"&amp;SUBSTITUTE(LEFT($E2241,FIND(" ",$E2241&amp;" ")-1),".","_")),$F2241)=0,TRUE())),AND($B2241&lt;&gt;"",OR(ISNUMBER(SEARCH("outro",LOWER($B2241))),ISNUMBER(SEARCH("divers",LOWER($B2241))),ISNUMBER(SEARCH("etc",LOWER($B2241))))),OR(AND(ISNUMBER(SEARCH("comunic",LOWER($B2241))),LEFT($E2241,3)&lt;&gt;"4.4"),AND(ISNUMBER(SEARCH("monitor",LOWER($B2241))),NOT(OR(LEFT($E2241,3)="1.5",LEFT($E2241,3)="2.5")))),AND($B2241&lt;&gt;"",OR(LEFT($C2241,1)="1",LEFT($C2241,1)="2"),$D2241=""),AND($D2241&lt;&gt;"",NOT(OR(LEFT($C2241,1)="1",LEFT($C2241,1)="2"))),AND($D2241&lt;&gt;"",COUNTIF(' PROJETO'!$B$14:$B$16,$D2241)=0),IF($D2241="",FALSE(),IF(COUNTIF(' PROJETO'!$B$14:$B$16,$D2241)=0,FALSE(),IFERROR(INDEX(' PROJETO'!$C$14:$C$16,MATCH($D2241,' PROJETO'!$B$14:$B$16,0))&lt;&gt;"Sim",FALSE()))))</f>
        <v>0</v>
      </c>
      <c r="AG2241" s="21" t="b">
        <f>AND($AC2241,$Y2241&gt;'CONFG.  LISTAS'!$F$4,$Z2241="",$AA2241="")</f>
        <v>0</v>
      </c>
      <c r="AH2241" s="21" t="str">
        <f t="shared" si="454"/>
        <v/>
      </c>
      <c r="AI2241" s="43" t="str">
        <f ca="1">IF(NOT($AC2241),"",IF(OR($B2241="",$C2241="",$E2241="",$F2241=""),"Preencha descrição, categoria, tipo e unidade.",IF(AND($B2241&lt;&gt;"",OR(LEFT($C2241,1)="1",LEFT($C2241,1)="2"),$D2241=""),"Informe a prática de restauração para itens diretos.",IF(AND($D2241&lt;&gt;"",NOT(OR(LEFT($C2241,1)="1",LEFT($C2241,1)="2"))),"Custos indiretos não devem pertencer a uma prática específica.",IF(AND($D2241&lt;&gt;"",COUNTIF(' PROJETO'!$B$14:$B$16,$D2241)=0),"Prática de restauração inválida ou não cadastrada.",IF(IF($D2241="",FALSE(),IF(COUNTIF(' PROJETO'!$B$14:$B$16,$D2241)=0,FALSE(),IFERROR(INDEX(' PROJETO'!$C$14:$C$16,MATCH($D2241,' PROJETO'!$B$14:$B$16,0))&lt;&gt;"Sim",FALSE()))),"A prática informada no item não foi selecionada na aba Projeto.",IF(AND(MAX($I2241,$L2241,$O2241,$R2241,$U2241,$X2241)&gt;'CONFG.  LISTAS'!$F$4,NOT(OR($Z2241&lt;&gt;"",$AA2241&lt;&gt;""))),"Memorial de cálculo ou anexo obrigatório não informado para item acima do limite.",IF(OR(AND($G2241&lt;&gt;"",$H2241&lt;&gt;"",OR($G2241&lt;=0,$H2241&lt;=0)),AND($J2241&lt;&gt;"",$K2241&lt;&gt;"",OR($J2241&lt;=0,$K2241&lt;=0)),AND($M2241&lt;&gt;"",$N2241&lt;&gt;"",OR($M2241&lt;=0,$N2241&lt;=0)),AND($P2241&lt;&gt;"",$Q2241&lt;&gt;"",OR($P2241&lt;=0,$Q2241&lt;=0)),AND($S2241&lt;&gt;"",$T2241&lt;&gt;"",OR($S2241&lt;=0,$T2241&lt;=0)),AND($V2241&lt;&gt;"",$W2241&lt;&gt;"",OR($V2241&lt;=0,$W2241&lt;=0))),"Revise os valores informados: valor unitário e quantidade devem ser maiores que zero.",IF(OR(AND($G2241="",$H2241&lt;&gt;""),AND($G2241&lt;&gt;"",$H2241=""),AND($J2241="",$K2241&lt;&gt;""),AND($J2241&lt;&gt;"",$K2241=""),AND($M2241="",$N2241&lt;&gt;""),AND($M2241&lt;&gt;"",$N2241=""),AND($P2241="",$Q2241&lt;&gt;""),AND($P2241&lt;&gt;"",$Q2241=""),AND($S2241="",$T2241&lt;&gt;""),AND($S2241&lt;&gt;"",$T2241=""),AND($V2241="",$W2241&lt;&gt;""),AND($V2241&lt;&gt;"",$W2241="")),"Há ano preenchido parcialmente: "&amp;TRIM(IF(AND($G2241="",$H2241&lt;&gt;""),"Ano 1 (falta valor unitário); ","")&amp;IF(AND($G2241&lt;&gt;"",$H2241=""),"Ano 1 (falta quantidade); ","")&amp;IF(AND($J2241="",$K2241&lt;&gt;""),"Ano 2 (falta valor unitário); ","")&amp;IF(AND($J2241&lt;&gt;"",$K2241=""),"Ano 2 (falta quantidade); ","")&amp;IF(AND($M2241="",$N2241&lt;&gt;""),"Ano 3 (falta valor unitário); ","")&amp;IF(AND($M2241&lt;&gt;"",$N2241=""),"Ano 3 (falta quantidade); ","")&amp;IF(AND($P2241="",$Q2241&lt;&gt;""),"Ano 4 (falta valor unitário); ","")&amp;IF(AND($P2241&lt;&gt;"",$Q2241=""),"Ano 4 (falta quantidade); ","")&amp;IF(AND($S2241="",$T2241&lt;&gt;""),"Ano 5 (falta valor unitário); ","")&amp;IF(AND($S2241&lt;&gt;"",$T2241=""),"Ano 5 (falta quantidade); ","")&amp;IF(AND($V2241="",$W2241&lt;&gt;""),"Ano 6 (falta valor unitário); ","")&amp;IF(AND($V2241&lt;&gt;"",$W2241=""),"Ano 6 (falta quantidade); ","")), IF(NOT(OR(AND($G2241&lt;&gt;"",$H2241&lt;&gt;""),AND($J2241&lt;&gt;"",$K2241&lt;&gt;""),AND($M2241&lt;&gt;"",$N2241&lt;&gt;""),AND($P2241&lt;&gt;"",$Q2241&lt;&gt;""),AND($S2241&lt;&gt;"",$T2241&lt;&gt;""),AND($V2241&lt;&gt;"",$W2241&lt;&gt;""))),"Informe pelo menos um ano completo com valor unitário e quantidade.",IF(AND($C2241&lt;&gt;"",$E2241&lt;&gt;"",LEFT(TRIM($C2241),1)&lt;&gt;LEFT(TRIM($E2241),1)),"Categoria e tipo estão incompatíveis.",IF(IF(OR($E2241="",$F2241=""),FALSE(),IFERROR(COUNTIF(INDIRECT("UNITS_"&amp;SUBSTITUTE(LEFT($E2241,FIND(" ",$E2241&amp;" ")-1),".","_")),$F2241)=0,TRUE())),"Unidade incompatível com o tipo selecionado.",IF(OR(AND(ISNUMBER(SEARCH("comunic",LOWER($B2241))),LEFT($E2241,3)&lt;&gt;"4.4"),AND(ISNUMBER(SEARCH("monitor",LOWER($B2241))),NOT(OR(LEFT($E2241,3)="1.5",LEFT($E2241,3)="2.5")))),"Revise a classificação do item conforme as regras de preenchimento.",IF(AND($B2241&lt;&gt;"",OR(ISNUMBER(SEARCH("outro",LOWER($B2241))),ISNUMBER(SEARCH("divers",LOWER($B2241))),ISNUMBER(SEARCH("kit",LOWER($B2241))),ISNUMBER(SEARCH("ferrament",LOWER($B2241))),ISNUMBER(SEARCH("epi",LOWER($B2241)))),NOT(OR($Z2241&lt;&gt;"",$AA2241&lt;&gt;""))),"Descrição muito genérica: detalhe melhor o item e registre o racional no memorial ou em anexo.",IF(AND($Y2241=0,$B2241&lt;&gt;"",OR($G2241&lt;&gt;"",$H2241&lt;&gt;"",$J2241&lt;&gt;"",$K2241&lt;&gt;"",$M2241&lt;&gt;"",$N2241&lt;&gt;"",$P2241&lt;&gt;"",$Q2241&lt;&gt;"",$S2241&lt;&gt;"",$T2241&lt;&gt;"",$V2241&lt;&gt;"",$W2241&lt;&gt;"")),"O item possui dados lançados, mas o total está zerado. Revise os valores informados.","")))))))))))))))</f>
        <v/>
      </c>
    </row>
    <row r="2242" spans="1:35" ht="14.25" customHeight="1" x14ac:dyDescent="0.25">
      <c r="A2242" s="57" t="str">
        <f t="shared" si="442"/>
        <v/>
      </c>
      <c r="B2242" s="58"/>
      <c r="C2242" s="58"/>
      <c r="D2242" s="58"/>
      <c r="E2242" s="58"/>
      <c r="F2242" s="58"/>
      <c r="G2242" s="269"/>
      <c r="H2242" s="59"/>
      <c r="I2242" s="273">
        <f t="shared" si="443"/>
        <v>0</v>
      </c>
      <c r="J2242" s="269"/>
      <c r="K2242" s="59"/>
      <c r="L2242" s="270">
        <f t="shared" si="444"/>
        <v>0</v>
      </c>
      <c r="M2242" s="269"/>
      <c r="N2242" s="59"/>
      <c r="O2242" s="270">
        <f t="shared" si="445"/>
        <v>0</v>
      </c>
      <c r="P2242" s="269"/>
      <c r="Q2242" s="59"/>
      <c r="R2242" s="271">
        <f t="shared" si="446"/>
        <v>0</v>
      </c>
      <c r="S2242" s="269"/>
      <c r="T2242" s="59"/>
      <c r="U2242" s="270">
        <f t="shared" si="447"/>
        <v>0</v>
      </c>
      <c r="V2242" s="269"/>
      <c r="W2242" s="59"/>
      <c r="X2242" s="270">
        <f t="shared" si="448"/>
        <v>0</v>
      </c>
      <c r="Y2242" s="270">
        <f t="shared" si="449"/>
        <v>0</v>
      </c>
      <c r="Z2242" s="58"/>
      <c r="AA2242" s="58"/>
      <c r="AB2242" s="60" t="str">
        <f t="shared" si="450"/>
        <v/>
      </c>
      <c r="AC2242" s="21" t="b">
        <f t="shared" si="451"/>
        <v>0</v>
      </c>
      <c r="AD2242" s="21" t="b">
        <f t="shared" si="452"/>
        <v>0</v>
      </c>
      <c r="AE2242" s="21" t="b">
        <f t="shared" si="453"/>
        <v>0</v>
      </c>
      <c r="AF2242" s="21" t="b">
        <f ca="1">OR(AND($AC2242,NOT($AD2242)),AND($AC2242,OR(AND($G2242="",$H2242&lt;&gt;""),AND($G2242&lt;&gt;"",$H2242=""),AND($J2242="",$K2242&lt;&gt;""),AND($J2242&lt;&gt;"",$K2242=""),AND($M2242="",$N2242&lt;&gt;""),AND($M2242&lt;&gt;"",$N2242=""),AND($P2242="",$Q2242&lt;&gt;""),AND($P2242&lt;&gt;"",$Q2242=""),AND($S2242="",$T2242&lt;&gt;""),AND($S2242&lt;&gt;"",$T2242=""),AND($V2242="",$W2242&lt;&gt;""),AND($V2242&lt;&gt;"",$W2242=""))),AND($C2242&lt;&gt;"",$E2242&lt;&gt;"",LEFT(TRIM($C2242),1)&lt;&gt;LEFT(TRIM($E2242),1)),IF(OR($E2242="",$F2242=""),FALSE(),IFERROR(COUNTIF(INDIRECT("UNITS_"&amp;SUBSTITUTE(LEFT($E2242,FIND(" ",$E2242&amp;" ")-1),".","_")),$F2242)=0,TRUE())),AND($B2242&lt;&gt;"",OR(ISNUMBER(SEARCH("outro",LOWER($B2242))),ISNUMBER(SEARCH("divers",LOWER($B2242))),ISNUMBER(SEARCH("etc",LOWER($B2242))))),OR(AND(ISNUMBER(SEARCH("comunic",LOWER($B2242))),LEFT($E2242,3)&lt;&gt;"4.4"),AND(ISNUMBER(SEARCH("monitor",LOWER($B2242))),NOT(OR(LEFT($E2242,3)="1.5",LEFT($E2242,3)="2.5")))),AND($B2242&lt;&gt;"",OR(LEFT($C2242,1)="1",LEFT($C2242,1)="2"),$D2242=""),AND($D2242&lt;&gt;"",NOT(OR(LEFT($C2242,1)="1",LEFT($C2242,1)="2"))),AND($D2242&lt;&gt;"",COUNTIF(' PROJETO'!$B$14:$B$16,$D2242)=0),IF($D2242="",FALSE(),IF(COUNTIF(' PROJETO'!$B$14:$B$16,$D2242)=0,FALSE(),IFERROR(INDEX(' PROJETO'!$C$14:$C$16,MATCH($D2242,' PROJETO'!$B$14:$B$16,0))&lt;&gt;"Sim",FALSE()))))</f>
        <v>0</v>
      </c>
      <c r="AG2242" s="21" t="b">
        <f>AND($AC2242,$Y2242&gt;'CONFG.  LISTAS'!$F$4,$Z2242="",$AA2242="")</f>
        <v>0</v>
      </c>
      <c r="AH2242" s="21" t="str">
        <f t="shared" si="454"/>
        <v/>
      </c>
      <c r="AI2242" s="43" t="str">
        <f ca="1">IF(NOT($AC2242),"",IF(OR($B2242="",$C2242="",$E2242="",$F2242=""),"Preencha descrição, categoria, tipo e unidade.",IF(AND($B2242&lt;&gt;"",OR(LEFT($C2242,1)="1",LEFT($C2242,1)="2"),$D2242=""),"Informe a prática de restauração para itens diretos.",IF(AND($D2242&lt;&gt;"",NOT(OR(LEFT($C2242,1)="1",LEFT($C2242,1)="2"))),"Custos indiretos não devem pertencer a uma prática específica.",IF(AND($D2242&lt;&gt;"",COUNTIF(' PROJETO'!$B$14:$B$16,$D2242)=0),"Prática de restauração inválida ou não cadastrada.",IF(IF($D2242="",FALSE(),IF(COUNTIF(' PROJETO'!$B$14:$B$16,$D2242)=0,FALSE(),IFERROR(INDEX(' PROJETO'!$C$14:$C$16,MATCH($D2242,' PROJETO'!$B$14:$B$16,0))&lt;&gt;"Sim",FALSE()))),"A prática informada no item não foi selecionada na aba Projeto.",IF(AND(MAX($I2242,$L2242,$O2242,$R2242,$U2242,$X2242)&gt;'CONFG.  LISTAS'!$F$4,NOT(OR($Z2242&lt;&gt;"",$AA2242&lt;&gt;""))),"Memorial de cálculo ou anexo obrigatório não informado para item acima do limite.",IF(OR(AND($G2242&lt;&gt;"",$H2242&lt;&gt;"",OR($G2242&lt;=0,$H2242&lt;=0)),AND($J2242&lt;&gt;"",$K2242&lt;&gt;"",OR($J2242&lt;=0,$K2242&lt;=0)),AND($M2242&lt;&gt;"",$N2242&lt;&gt;"",OR($M2242&lt;=0,$N2242&lt;=0)),AND($P2242&lt;&gt;"",$Q2242&lt;&gt;"",OR($P2242&lt;=0,$Q2242&lt;=0)),AND($S2242&lt;&gt;"",$T2242&lt;&gt;"",OR($S2242&lt;=0,$T2242&lt;=0)),AND($V2242&lt;&gt;"",$W2242&lt;&gt;"",OR($V2242&lt;=0,$W2242&lt;=0))),"Revise os valores informados: valor unitário e quantidade devem ser maiores que zero.",IF(OR(AND($G2242="",$H2242&lt;&gt;""),AND($G2242&lt;&gt;"",$H2242=""),AND($J2242="",$K2242&lt;&gt;""),AND($J2242&lt;&gt;"",$K2242=""),AND($M2242="",$N2242&lt;&gt;""),AND($M2242&lt;&gt;"",$N2242=""),AND($P2242="",$Q2242&lt;&gt;""),AND($P2242&lt;&gt;"",$Q2242=""),AND($S2242="",$T2242&lt;&gt;""),AND($S2242&lt;&gt;"",$T2242=""),AND($V2242="",$W2242&lt;&gt;""),AND($V2242&lt;&gt;"",$W2242="")),"Há ano preenchido parcialmente: "&amp;TRIM(IF(AND($G2242="",$H2242&lt;&gt;""),"Ano 1 (falta valor unitário); ","")&amp;IF(AND($G2242&lt;&gt;"",$H2242=""),"Ano 1 (falta quantidade); ","")&amp;IF(AND($J2242="",$K2242&lt;&gt;""),"Ano 2 (falta valor unitário); ","")&amp;IF(AND($J2242&lt;&gt;"",$K2242=""),"Ano 2 (falta quantidade); ","")&amp;IF(AND($M2242="",$N2242&lt;&gt;""),"Ano 3 (falta valor unitário); ","")&amp;IF(AND($M2242&lt;&gt;"",$N2242=""),"Ano 3 (falta quantidade); ","")&amp;IF(AND($P2242="",$Q2242&lt;&gt;""),"Ano 4 (falta valor unitário); ","")&amp;IF(AND($P2242&lt;&gt;"",$Q2242=""),"Ano 4 (falta quantidade); ","")&amp;IF(AND($S2242="",$T2242&lt;&gt;""),"Ano 5 (falta valor unitário); ","")&amp;IF(AND($S2242&lt;&gt;"",$T2242=""),"Ano 5 (falta quantidade); ","")&amp;IF(AND($V2242="",$W2242&lt;&gt;""),"Ano 6 (falta valor unitário); ","")&amp;IF(AND($V2242&lt;&gt;"",$W2242=""),"Ano 6 (falta quantidade); ","")), IF(NOT(OR(AND($G2242&lt;&gt;"",$H2242&lt;&gt;""),AND($J2242&lt;&gt;"",$K2242&lt;&gt;""),AND($M2242&lt;&gt;"",$N2242&lt;&gt;""),AND($P2242&lt;&gt;"",$Q2242&lt;&gt;""),AND($S2242&lt;&gt;"",$T2242&lt;&gt;""),AND($V2242&lt;&gt;"",$W2242&lt;&gt;""))),"Informe pelo menos um ano completo com valor unitário e quantidade.",IF(AND($C2242&lt;&gt;"",$E2242&lt;&gt;"",LEFT(TRIM($C2242),1)&lt;&gt;LEFT(TRIM($E2242),1)),"Categoria e tipo estão incompatíveis.",IF(IF(OR($E2242="",$F2242=""),FALSE(),IFERROR(COUNTIF(INDIRECT("UNITS_"&amp;SUBSTITUTE(LEFT($E2242,FIND(" ",$E2242&amp;" ")-1),".","_")),$F2242)=0,TRUE())),"Unidade incompatível com o tipo selecionado.",IF(OR(AND(ISNUMBER(SEARCH("comunic",LOWER($B2242))),LEFT($E2242,3)&lt;&gt;"4.4"),AND(ISNUMBER(SEARCH("monitor",LOWER($B2242))),NOT(OR(LEFT($E2242,3)="1.5",LEFT($E2242,3)="2.5")))),"Revise a classificação do item conforme as regras de preenchimento.",IF(AND($B2242&lt;&gt;"",OR(ISNUMBER(SEARCH("outro",LOWER($B2242))),ISNUMBER(SEARCH("divers",LOWER($B2242))),ISNUMBER(SEARCH("kit",LOWER($B2242))),ISNUMBER(SEARCH("ferrament",LOWER($B2242))),ISNUMBER(SEARCH("epi",LOWER($B2242)))),NOT(OR($Z2242&lt;&gt;"",$AA2242&lt;&gt;""))),"Descrição muito genérica: detalhe melhor o item e registre o racional no memorial ou em anexo.",IF(AND($Y2242=0,$B2242&lt;&gt;"",OR($G2242&lt;&gt;"",$H2242&lt;&gt;"",$J2242&lt;&gt;"",$K2242&lt;&gt;"",$M2242&lt;&gt;"",$N2242&lt;&gt;"",$P2242&lt;&gt;"",$Q2242&lt;&gt;"",$S2242&lt;&gt;"",$T2242&lt;&gt;"",$V2242&lt;&gt;"",$W2242&lt;&gt;"")),"O item possui dados lançados, mas o total está zerado. Revise os valores informados.","")))))))))))))))</f>
        <v/>
      </c>
    </row>
    <row r="2243" spans="1:35" ht="14.25" customHeight="1" x14ac:dyDescent="0.25">
      <c r="A2243" s="57" t="str">
        <f t="shared" si="442"/>
        <v/>
      </c>
      <c r="B2243" s="61"/>
      <c r="C2243" s="61"/>
      <c r="D2243" s="58"/>
      <c r="E2243" s="61"/>
      <c r="F2243" s="61"/>
      <c r="G2243" s="272"/>
      <c r="H2243" s="62"/>
      <c r="I2243" s="273">
        <f t="shared" si="443"/>
        <v>0</v>
      </c>
      <c r="J2243" s="272"/>
      <c r="K2243" s="62"/>
      <c r="L2243" s="270">
        <f t="shared" si="444"/>
        <v>0</v>
      </c>
      <c r="M2243" s="272"/>
      <c r="N2243" s="62"/>
      <c r="O2243" s="270">
        <f t="shared" si="445"/>
        <v>0</v>
      </c>
      <c r="P2243" s="272"/>
      <c r="Q2243" s="62"/>
      <c r="R2243" s="271">
        <f t="shared" si="446"/>
        <v>0</v>
      </c>
      <c r="S2243" s="272"/>
      <c r="T2243" s="62"/>
      <c r="U2243" s="270">
        <f t="shared" si="447"/>
        <v>0</v>
      </c>
      <c r="V2243" s="272"/>
      <c r="W2243" s="62"/>
      <c r="X2243" s="270">
        <f t="shared" si="448"/>
        <v>0</v>
      </c>
      <c r="Y2243" s="270">
        <f t="shared" si="449"/>
        <v>0</v>
      </c>
      <c r="Z2243" s="61"/>
      <c r="AA2243" s="61"/>
      <c r="AB2243" s="60" t="str">
        <f t="shared" si="450"/>
        <v/>
      </c>
      <c r="AC2243" s="21" t="b">
        <f t="shared" si="451"/>
        <v>0</v>
      </c>
      <c r="AD2243" s="21" t="b">
        <f t="shared" si="452"/>
        <v>0</v>
      </c>
      <c r="AE2243" s="21" t="b">
        <f t="shared" si="453"/>
        <v>0</v>
      </c>
      <c r="AF2243" s="21" t="b">
        <f ca="1">OR(AND($AC2243,NOT($AD2243)),AND($AC2243,OR(AND($G2243="",$H2243&lt;&gt;""),AND($G2243&lt;&gt;"",$H2243=""),AND($J2243="",$K2243&lt;&gt;""),AND($J2243&lt;&gt;"",$K2243=""),AND($M2243="",$N2243&lt;&gt;""),AND($M2243&lt;&gt;"",$N2243=""),AND($P2243="",$Q2243&lt;&gt;""),AND($P2243&lt;&gt;"",$Q2243=""),AND($S2243="",$T2243&lt;&gt;""),AND($S2243&lt;&gt;"",$T2243=""),AND($V2243="",$W2243&lt;&gt;""),AND($V2243&lt;&gt;"",$W2243=""))),AND($C2243&lt;&gt;"",$E2243&lt;&gt;"",LEFT(TRIM($C2243),1)&lt;&gt;LEFT(TRIM($E2243),1)),IF(OR($E2243="",$F2243=""),FALSE(),IFERROR(COUNTIF(INDIRECT("UNITS_"&amp;SUBSTITUTE(LEFT($E2243,FIND(" ",$E2243&amp;" ")-1),".","_")),$F2243)=0,TRUE())),AND($B2243&lt;&gt;"",OR(ISNUMBER(SEARCH("outro",LOWER($B2243))),ISNUMBER(SEARCH("divers",LOWER($B2243))),ISNUMBER(SEARCH("etc",LOWER($B2243))))),OR(AND(ISNUMBER(SEARCH("comunic",LOWER($B2243))),LEFT($E2243,3)&lt;&gt;"4.4"),AND(ISNUMBER(SEARCH("monitor",LOWER($B2243))),NOT(OR(LEFT($E2243,3)="1.5",LEFT($E2243,3)="2.5")))),AND($B2243&lt;&gt;"",OR(LEFT($C2243,1)="1",LEFT($C2243,1)="2"),$D2243=""),AND($D2243&lt;&gt;"",NOT(OR(LEFT($C2243,1)="1",LEFT($C2243,1)="2"))),AND($D2243&lt;&gt;"",COUNTIF(' PROJETO'!$B$14:$B$16,$D2243)=0),IF($D2243="",FALSE(),IF(COUNTIF(' PROJETO'!$B$14:$B$16,$D2243)=0,FALSE(),IFERROR(INDEX(' PROJETO'!$C$14:$C$16,MATCH($D2243,' PROJETO'!$B$14:$B$16,0))&lt;&gt;"Sim",FALSE()))))</f>
        <v>0</v>
      </c>
      <c r="AG2243" s="21" t="b">
        <f>AND($AC2243,$Y2243&gt;'CONFG.  LISTAS'!$F$4,$Z2243="",$AA2243="")</f>
        <v>0</v>
      </c>
      <c r="AH2243" s="21" t="str">
        <f t="shared" si="454"/>
        <v/>
      </c>
      <c r="AI2243" s="43" t="str">
        <f ca="1">IF(NOT($AC2243),"",IF(OR($B2243="",$C2243="",$E2243="",$F2243=""),"Preencha descrição, categoria, tipo e unidade.",IF(AND($B2243&lt;&gt;"",OR(LEFT($C2243,1)="1",LEFT($C2243,1)="2"),$D2243=""),"Informe a prática de restauração para itens diretos.",IF(AND($D2243&lt;&gt;"",NOT(OR(LEFT($C2243,1)="1",LEFT($C2243,1)="2"))),"Custos indiretos não devem pertencer a uma prática específica.",IF(AND($D2243&lt;&gt;"",COUNTIF(' PROJETO'!$B$14:$B$16,$D2243)=0),"Prática de restauração inválida ou não cadastrada.",IF(IF($D2243="",FALSE(),IF(COUNTIF(' PROJETO'!$B$14:$B$16,$D2243)=0,FALSE(),IFERROR(INDEX(' PROJETO'!$C$14:$C$16,MATCH($D2243,' PROJETO'!$B$14:$B$16,0))&lt;&gt;"Sim",FALSE()))),"A prática informada no item não foi selecionada na aba Projeto.",IF(AND(MAX($I2243,$L2243,$O2243,$R2243,$U2243,$X2243)&gt;'CONFG.  LISTAS'!$F$4,NOT(OR($Z2243&lt;&gt;"",$AA2243&lt;&gt;""))),"Memorial de cálculo ou anexo obrigatório não informado para item acima do limite.",IF(OR(AND($G2243&lt;&gt;"",$H2243&lt;&gt;"",OR($G2243&lt;=0,$H2243&lt;=0)),AND($J2243&lt;&gt;"",$K2243&lt;&gt;"",OR($J2243&lt;=0,$K2243&lt;=0)),AND($M2243&lt;&gt;"",$N2243&lt;&gt;"",OR($M2243&lt;=0,$N2243&lt;=0)),AND($P2243&lt;&gt;"",$Q2243&lt;&gt;"",OR($P2243&lt;=0,$Q2243&lt;=0)),AND($S2243&lt;&gt;"",$T2243&lt;&gt;"",OR($S2243&lt;=0,$T2243&lt;=0)),AND($V2243&lt;&gt;"",$W2243&lt;&gt;"",OR($V2243&lt;=0,$W2243&lt;=0))),"Revise os valores informados: valor unitário e quantidade devem ser maiores que zero.",IF(OR(AND($G2243="",$H2243&lt;&gt;""),AND($G2243&lt;&gt;"",$H2243=""),AND($J2243="",$K2243&lt;&gt;""),AND($J2243&lt;&gt;"",$K2243=""),AND($M2243="",$N2243&lt;&gt;""),AND($M2243&lt;&gt;"",$N2243=""),AND($P2243="",$Q2243&lt;&gt;""),AND($P2243&lt;&gt;"",$Q2243=""),AND($S2243="",$T2243&lt;&gt;""),AND($S2243&lt;&gt;"",$T2243=""),AND($V2243="",$W2243&lt;&gt;""),AND($V2243&lt;&gt;"",$W2243="")),"Há ano preenchido parcialmente: "&amp;TRIM(IF(AND($G2243="",$H2243&lt;&gt;""),"Ano 1 (falta valor unitário); ","")&amp;IF(AND($G2243&lt;&gt;"",$H2243=""),"Ano 1 (falta quantidade); ","")&amp;IF(AND($J2243="",$K2243&lt;&gt;""),"Ano 2 (falta valor unitário); ","")&amp;IF(AND($J2243&lt;&gt;"",$K2243=""),"Ano 2 (falta quantidade); ","")&amp;IF(AND($M2243="",$N2243&lt;&gt;""),"Ano 3 (falta valor unitário); ","")&amp;IF(AND($M2243&lt;&gt;"",$N2243=""),"Ano 3 (falta quantidade); ","")&amp;IF(AND($P2243="",$Q2243&lt;&gt;""),"Ano 4 (falta valor unitário); ","")&amp;IF(AND($P2243&lt;&gt;"",$Q2243=""),"Ano 4 (falta quantidade); ","")&amp;IF(AND($S2243="",$T2243&lt;&gt;""),"Ano 5 (falta valor unitário); ","")&amp;IF(AND($S2243&lt;&gt;"",$T2243=""),"Ano 5 (falta quantidade); ","")&amp;IF(AND($V2243="",$W2243&lt;&gt;""),"Ano 6 (falta valor unitário); ","")&amp;IF(AND($V2243&lt;&gt;"",$W2243=""),"Ano 6 (falta quantidade); ","")), IF(NOT(OR(AND($G2243&lt;&gt;"",$H2243&lt;&gt;""),AND($J2243&lt;&gt;"",$K2243&lt;&gt;""),AND($M2243&lt;&gt;"",$N2243&lt;&gt;""),AND($P2243&lt;&gt;"",$Q2243&lt;&gt;""),AND($S2243&lt;&gt;"",$T2243&lt;&gt;""),AND($V2243&lt;&gt;"",$W2243&lt;&gt;""))),"Informe pelo menos um ano completo com valor unitário e quantidade.",IF(AND($C2243&lt;&gt;"",$E2243&lt;&gt;"",LEFT(TRIM($C2243),1)&lt;&gt;LEFT(TRIM($E2243),1)),"Categoria e tipo estão incompatíveis.",IF(IF(OR($E2243="",$F2243=""),FALSE(),IFERROR(COUNTIF(INDIRECT("UNITS_"&amp;SUBSTITUTE(LEFT($E2243,FIND(" ",$E2243&amp;" ")-1),".","_")),$F2243)=0,TRUE())),"Unidade incompatível com o tipo selecionado.",IF(OR(AND(ISNUMBER(SEARCH("comunic",LOWER($B2243))),LEFT($E2243,3)&lt;&gt;"4.4"),AND(ISNUMBER(SEARCH("monitor",LOWER($B2243))),NOT(OR(LEFT($E2243,3)="1.5",LEFT($E2243,3)="2.5")))),"Revise a classificação do item conforme as regras de preenchimento.",IF(AND($B2243&lt;&gt;"",OR(ISNUMBER(SEARCH("outro",LOWER($B2243))),ISNUMBER(SEARCH("divers",LOWER($B2243))),ISNUMBER(SEARCH("kit",LOWER($B2243))),ISNUMBER(SEARCH("ferrament",LOWER($B2243))),ISNUMBER(SEARCH("epi",LOWER($B2243)))),NOT(OR($Z2243&lt;&gt;"",$AA2243&lt;&gt;""))),"Descrição muito genérica: detalhe melhor o item e registre o racional no memorial ou em anexo.",IF(AND($Y2243=0,$B2243&lt;&gt;"",OR($G2243&lt;&gt;"",$H2243&lt;&gt;"",$J2243&lt;&gt;"",$K2243&lt;&gt;"",$M2243&lt;&gt;"",$N2243&lt;&gt;"",$P2243&lt;&gt;"",$Q2243&lt;&gt;"",$S2243&lt;&gt;"",$T2243&lt;&gt;"",$V2243&lt;&gt;"",$W2243&lt;&gt;"")),"O item possui dados lançados, mas o total está zerado. Revise os valores informados.","")))))))))))))))</f>
        <v/>
      </c>
    </row>
    <row r="2244" spans="1:35" ht="14.25" customHeight="1" x14ac:dyDescent="0.25">
      <c r="A2244" s="57" t="str">
        <f t="shared" si="442"/>
        <v/>
      </c>
      <c r="B2244" s="58"/>
      <c r="C2244" s="58"/>
      <c r="D2244" s="58"/>
      <c r="E2244" s="58"/>
      <c r="F2244" s="58"/>
      <c r="G2244" s="269"/>
      <c r="H2244" s="59"/>
      <c r="I2244" s="273">
        <f t="shared" si="443"/>
        <v>0</v>
      </c>
      <c r="J2244" s="269"/>
      <c r="K2244" s="59"/>
      <c r="L2244" s="270">
        <f t="shared" si="444"/>
        <v>0</v>
      </c>
      <c r="M2244" s="269"/>
      <c r="N2244" s="59"/>
      <c r="O2244" s="270">
        <f t="shared" si="445"/>
        <v>0</v>
      </c>
      <c r="P2244" s="269"/>
      <c r="Q2244" s="59"/>
      <c r="R2244" s="271">
        <f t="shared" si="446"/>
        <v>0</v>
      </c>
      <c r="S2244" s="269"/>
      <c r="T2244" s="59"/>
      <c r="U2244" s="270">
        <f t="shared" si="447"/>
        <v>0</v>
      </c>
      <c r="V2244" s="269"/>
      <c r="W2244" s="59"/>
      <c r="X2244" s="270">
        <f t="shared" si="448"/>
        <v>0</v>
      </c>
      <c r="Y2244" s="270">
        <f t="shared" si="449"/>
        <v>0</v>
      </c>
      <c r="Z2244" s="58"/>
      <c r="AA2244" s="58"/>
      <c r="AB2244" s="60" t="str">
        <f t="shared" si="450"/>
        <v/>
      </c>
      <c r="AC2244" s="21" t="b">
        <f t="shared" si="451"/>
        <v>0</v>
      </c>
      <c r="AD2244" s="21" t="b">
        <f t="shared" si="452"/>
        <v>0</v>
      </c>
      <c r="AE2244" s="21" t="b">
        <f t="shared" si="453"/>
        <v>0</v>
      </c>
      <c r="AF2244" s="21" t="b">
        <f ca="1">OR(AND($AC2244,NOT($AD2244)),AND($AC2244,OR(AND($G2244="",$H2244&lt;&gt;""),AND($G2244&lt;&gt;"",$H2244=""),AND($J2244="",$K2244&lt;&gt;""),AND($J2244&lt;&gt;"",$K2244=""),AND($M2244="",$N2244&lt;&gt;""),AND($M2244&lt;&gt;"",$N2244=""),AND($P2244="",$Q2244&lt;&gt;""),AND($P2244&lt;&gt;"",$Q2244=""),AND($S2244="",$T2244&lt;&gt;""),AND($S2244&lt;&gt;"",$T2244=""),AND($V2244="",$W2244&lt;&gt;""),AND($V2244&lt;&gt;"",$W2244=""))),AND($C2244&lt;&gt;"",$E2244&lt;&gt;"",LEFT(TRIM($C2244),1)&lt;&gt;LEFT(TRIM($E2244),1)),IF(OR($E2244="",$F2244=""),FALSE(),IFERROR(COUNTIF(INDIRECT("UNITS_"&amp;SUBSTITUTE(LEFT($E2244,FIND(" ",$E2244&amp;" ")-1),".","_")),$F2244)=0,TRUE())),AND($B2244&lt;&gt;"",OR(ISNUMBER(SEARCH("outro",LOWER($B2244))),ISNUMBER(SEARCH("divers",LOWER($B2244))),ISNUMBER(SEARCH("etc",LOWER($B2244))))),OR(AND(ISNUMBER(SEARCH("comunic",LOWER($B2244))),LEFT($E2244,3)&lt;&gt;"4.4"),AND(ISNUMBER(SEARCH("monitor",LOWER($B2244))),NOT(OR(LEFT($E2244,3)="1.5",LEFT($E2244,3)="2.5")))),AND($B2244&lt;&gt;"",OR(LEFT($C2244,1)="1",LEFT($C2244,1)="2"),$D2244=""),AND($D2244&lt;&gt;"",NOT(OR(LEFT($C2244,1)="1",LEFT($C2244,1)="2"))),AND($D2244&lt;&gt;"",COUNTIF(' PROJETO'!$B$14:$B$16,$D2244)=0),IF($D2244="",FALSE(),IF(COUNTIF(' PROJETO'!$B$14:$B$16,$D2244)=0,FALSE(),IFERROR(INDEX(' PROJETO'!$C$14:$C$16,MATCH($D2244,' PROJETO'!$B$14:$B$16,0))&lt;&gt;"Sim",FALSE()))))</f>
        <v>0</v>
      </c>
      <c r="AG2244" s="21" t="b">
        <f>AND($AC2244,$Y2244&gt;'CONFG.  LISTAS'!$F$4,$Z2244="",$AA2244="")</f>
        <v>0</v>
      </c>
      <c r="AH2244" s="21" t="str">
        <f t="shared" si="454"/>
        <v/>
      </c>
      <c r="AI2244" s="43" t="str">
        <f ca="1">IF(NOT($AC2244),"",IF(OR($B2244="",$C2244="",$E2244="",$F2244=""),"Preencha descrição, categoria, tipo e unidade.",IF(AND($B2244&lt;&gt;"",OR(LEFT($C2244,1)="1",LEFT($C2244,1)="2"),$D2244=""),"Informe a prática de restauração para itens diretos.",IF(AND($D2244&lt;&gt;"",NOT(OR(LEFT($C2244,1)="1",LEFT($C2244,1)="2"))),"Custos indiretos não devem pertencer a uma prática específica.",IF(AND($D2244&lt;&gt;"",COUNTIF(' PROJETO'!$B$14:$B$16,$D2244)=0),"Prática de restauração inválida ou não cadastrada.",IF(IF($D2244="",FALSE(),IF(COUNTIF(' PROJETO'!$B$14:$B$16,$D2244)=0,FALSE(),IFERROR(INDEX(' PROJETO'!$C$14:$C$16,MATCH($D2244,' PROJETO'!$B$14:$B$16,0))&lt;&gt;"Sim",FALSE()))),"A prática informada no item não foi selecionada na aba Projeto.",IF(AND(MAX($I2244,$L2244,$O2244,$R2244,$U2244,$X2244)&gt;'CONFG.  LISTAS'!$F$4,NOT(OR($Z2244&lt;&gt;"",$AA2244&lt;&gt;""))),"Memorial de cálculo ou anexo obrigatório não informado para item acima do limite.",IF(OR(AND($G2244&lt;&gt;"",$H2244&lt;&gt;"",OR($G2244&lt;=0,$H2244&lt;=0)),AND($J2244&lt;&gt;"",$K2244&lt;&gt;"",OR($J2244&lt;=0,$K2244&lt;=0)),AND($M2244&lt;&gt;"",$N2244&lt;&gt;"",OR($M2244&lt;=0,$N2244&lt;=0)),AND($P2244&lt;&gt;"",$Q2244&lt;&gt;"",OR($P2244&lt;=0,$Q2244&lt;=0)),AND($S2244&lt;&gt;"",$T2244&lt;&gt;"",OR($S2244&lt;=0,$T2244&lt;=0)),AND($V2244&lt;&gt;"",$W2244&lt;&gt;"",OR($V2244&lt;=0,$W2244&lt;=0))),"Revise os valores informados: valor unitário e quantidade devem ser maiores que zero.",IF(OR(AND($G2244="",$H2244&lt;&gt;""),AND($G2244&lt;&gt;"",$H2244=""),AND($J2244="",$K2244&lt;&gt;""),AND($J2244&lt;&gt;"",$K2244=""),AND($M2244="",$N2244&lt;&gt;""),AND($M2244&lt;&gt;"",$N2244=""),AND($P2244="",$Q2244&lt;&gt;""),AND($P2244&lt;&gt;"",$Q2244=""),AND($S2244="",$T2244&lt;&gt;""),AND($S2244&lt;&gt;"",$T2244=""),AND($V2244="",$W2244&lt;&gt;""),AND($V2244&lt;&gt;"",$W2244="")),"Há ano preenchido parcialmente: "&amp;TRIM(IF(AND($G2244="",$H2244&lt;&gt;""),"Ano 1 (falta valor unitário); ","")&amp;IF(AND($G2244&lt;&gt;"",$H2244=""),"Ano 1 (falta quantidade); ","")&amp;IF(AND($J2244="",$K2244&lt;&gt;""),"Ano 2 (falta valor unitário); ","")&amp;IF(AND($J2244&lt;&gt;"",$K2244=""),"Ano 2 (falta quantidade); ","")&amp;IF(AND($M2244="",$N2244&lt;&gt;""),"Ano 3 (falta valor unitário); ","")&amp;IF(AND($M2244&lt;&gt;"",$N2244=""),"Ano 3 (falta quantidade); ","")&amp;IF(AND($P2244="",$Q2244&lt;&gt;""),"Ano 4 (falta valor unitário); ","")&amp;IF(AND($P2244&lt;&gt;"",$Q2244=""),"Ano 4 (falta quantidade); ","")&amp;IF(AND($S2244="",$T2244&lt;&gt;""),"Ano 5 (falta valor unitário); ","")&amp;IF(AND($S2244&lt;&gt;"",$T2244=""),"Ano 5 (falta quantidade); ","")&amp;IF(AND($V2244="",$W2244&lt;&gt;""),"Ano 6 (falta valor unitário); ","")&amp;IF(AND($V2244&lt;&gt;"",$W2244=""),"Ano 6 (falta quantidade); ","")), IF(NOT(OR(AND($G2244&lt;&gt;"",$H2244&lt;&gt;""),AND($J2244&lt;&gt;"",$K2244&lt;&gt;""),AND($M2244&lt;&gt;"",$N2244&lt;&gt;""),AND($P2244&lt;&gt;"",$Q2244&lt;&gt;""),AND($S2244&lt;&gt;"",$T2244&lt;&gt;""),AND($V2244&lt;&gt;"",$W2244&lt;&gt;""))),"Informe pelo menos um ano completo com valor unitário e quantidade.",IF(AND($C2244&lt;&gt;"",$E2244&lt;&gt;"",LEFT(TRIM($C2244),1)&lt;&gt;LEFT(TRIM($E2244),1)),"Categoria e tipo estão incompatíveis.",IF(IF(OR($E2244="",$F2244=""),FALSE(),IFERROR(COUNTIF(INDIRECT("UNITS_"&amp;SUBSTITUTE(LEFT($E2244,FIND(" ",$E2244&amp;" ")-1),".","_")),$F2244)=0,TRUE())),"Unidade incompatível com o tipo selecionado.",IF(OR(AND(ISNUMBER(SEARCH("comunic",LOWER($B2244))),LEFT($E2244,3)&lt;&gt;"4.4"),AND(ISNUMBER(SEARCH("monitor",LOWER($B2244))),NOT(OR(LEFT($E2244,3)="1.5",LEFT($E2244,3)="2.5")))),"Revise a classificação do item conforme as regras de preenchimento.",IF(AND($B2244&lt;&gt;"",OR(ISNUMBER(SEARCH("outro",LOWER($B2244))),ISNUMBER(SEARCH("divers",LOWER($B2244))),ISNUMBER(SEARCH("kit",LOWER($B2244))),ISNUMBER(SEARCH("ferrament",LOWER($B2244))),ISNUMBER(SEARCH("epi",LOWER($B2244)))),NOT(OR($Z2244&lt;&gt;"",$AA2244&lt;&gt;""))),"Descrição muito genérica: detalhe melhor o item e registre o racional no memorial ou em anexo.",IF(AND($Y2244=0,$B2244&lt;&gt;"",OR($G2244&lt;&gt;"",$H2244&lt;&gt;"",$J2244&lt;&gt;"",$K2244&lt;&gt;"",$M2244&lt;&gt;"",$N2244&lt;&gt;"",$P2244&lt;&gt;"",$Q2244&lt;&gt;"",$S2244&lt;&gt;"",$T2244&lt;&gt;"",$V2244&lt;&gt;"",$W2244&lt;&gt;"")),"O item possui dados lançados, mas o total está zerado. Revise os valores informados.","")))))))))))))))</f>
        <v/>
      </c>
    </row>
    <row r="2245" spans="1:35" ht="14.25" customHeight="1" x14ac:dyDescent="0.25">
      <c r="A2245" s="57" t="str">
        <f t="shared" si="442"/>
        <v/>
      </c>
      <c r="B2245" s="61"/>
      <c r="C2245" s="61"/>
      <c r="D2245" s="58"/>
      <c r="E2245" s="61"/>
      <c r="F2245" s="61"/>
      <c r="G2245" s="272"/>
      <c r="H2245" s="62"/>
      <c r="I2245" s="273">
        <f t="shared" si="443"/>
        <v>0</v>
      </c>
      <c r="J2245" s="272"/>
      <c r="K2245" s="62"/>
      <c r="L2245" s="270">
        <f t="shared" si="444"/>
        <v>0</v>
      </c>
      <c r="M2245" s="272"/>
      <c r="N2245" s="62"/>
      <c r="O2245" s="270">
        <f t="shared" si="445"/>
        <v>0</v>
      </c>
      <c r="P2245" s="272"/>
      <c r="Q2245" s="62"/>
      <c r="R2245" s="271">
        <f t="shared" si="446"/>
        <v>0</v>
      </c>
      <c r="S2245" s="272"/>
      <c r="T2245" s="62"/>
      <c r="U2245" s="270">
        <f t="shared" si="447"/>
        <v>0</v>
      </c>
      <c r="V2245" s="272"/>
      <c r="W2245" s="62"/>
      <c r="X2245" s="270">
        <f t="shared" si="448"/>
        <v>0</v>
      </c>
      <c r="Y2245" s="270">
        <f t="shared" si="449"/>
        <v>0</v>
      </c>
      <c r="Z2245" s="61"/>
      <c r="AA2245" s="61"/>
      <c r="AB2245" s="60" t="str">
        <f t="shared" si="450"/>
        <v/>
      </c>
      <c r="AC2245" s="21" t="b">
        <f t="shared" si="451"/>
        <v>0</v>
      </c>
      <c r="AD2245" s="21" t="b">
        <f t="shared" si="452"/>
        <v>0</v>
      </c>
      <c r="AE2245" s="21" t="b">
        <f t="shared" si="453"/>
        <v>0</v>
      </c>
      <c r="AF2245" s="21" t="b">
        <f ca="1">OR(AND($AC2245,NOT($AD2245)),AND($AC2245,OR(AND($G2245="",$H2245&lt;&gt;""),AND($G2245&lt;&gt;"",$H2245=""),AND($J2245="",$K2245&lt;&gt;""),AND($J2245&lt;&gt;"",$K2245=""),AND($M2245="",$N2245&lt;&gt;""),AND($M2245&lt;&gt;"",$N2245=""),AND($P2245="",$Q2245&lt;&gt;""),AND($P2245&lt;&gt;"",$Q2245=""),AND($S2245="",$T2245&lt;&gt;""),AND($S2245&lt;&gt;"",$T2245=""),AND($V2245="",$W2245&lt;&gt;""),AND($V2245&lt;&gt;"",$W2245=""))),AND($C2245&lt;&gt;"",$E2245&lt;&gt;"",LEFT(TRIM($C2245),1)&lt;&gt;LEFT(TRIM($E2245),1)),IF(OR($E2245="",$F2245=""),FALSE(),IFERROR(COUNTIF(INDIRECT("UNITS_"&amp;SUBSTITUTE(LEFT($E2245,FIND(" ",$E2245&amp;" ")-1),".","_")),$F2245)=0,TRUE())),AND($B2245&lt;&gt;"",OR(ISNUMBER(SEARCH("outro",LOWER($B2245))),ISNUMBER(SEARCH("divers",LOWER($B2245))),ISNUMBER(SEARCH("etc",LOWER($B2245))))),OR(AND(ISNUMBER(SEARCH("comunic",LOWER($B2245))),LEFT($E2245,3)&lt;&gt;"4.4"),AND(ISNUMBER(SEARCH("monitor",LOWER($B2245))),NOT(OR(LEFT($E2245,3)="1.5",LEFT($E2245,3)="2.5")))),AND($B2245&lt;&gt;"",OR(LEFT($C2245,1)="1",LEFT($C2245,1)="2"),$D2245=""),AND($D2245&lt;&gt;"",NOT(OR(LEFT($C2245,1)="1",LEFT($C2245,1)="2"))),AND($D2245&lt;&gt;"",COUNTIF(' PROJETO'!$B$14:$B$16,$D2245)=0),IF($D2245="",FALSE(),IF(COUNTIF(' PROJETO'!$B$14:$B$16,$D2245)=0,FALSE(),IFERROR(INDEX(' PROJETO'!$C$14:$C$16,MATCH($D2245,' PROJETO'!$B$14:$B$16,0))&lt;&gt;"Sim",FALSE()))))</f>
        <v>0</v>
      </c>
      <c r="AG2245" s="21" t="b">
        <f>AND($AC2245,$Y2245&gt;'CONFG.  LISTAS'!$F$4,$Z2245="",$AA2245="")</f>
        <v>0</v>
      </c>
      <c r="AH2245" s="21" t="str">
        <f t="shared" si="454"/>
        <v/>
      </c>
      <c r="AI2245" s="43" t="str">
        <f ca="1">IF(NOT($AC2245),"",IF(OR($B2245="",$C2245="",$E2245="",$F2245=""),"Preencha descrição, categoria, tipo e unidade.",IF(AND($B2245&lt;&gt;"",OR(LEFT($C2245,1)="1",LEFT($C2245,1)="2"),$D2245=""),"Informe a prática de restauração para itens diretos.",IF(AND($D2245&lt;&gt;"",NOT(OR(LEFT($C2245,1)="1",LEFT($C2245,1)="2"))),"Custos indiretos não devem pertencer a uma prática específica.",IF(AND($D2245&lt;&gt;"",COUNTIF(' PROJETO'!$B$14:$B$16,$D2245)=0),"Prática de restauração inválida ou não cadastrada.",IF(IF($D2245="",FALSE(),IF(COUNTIF(' PROJETO'!$B$14:$B$16,$D2245)=0,FALSE(),IFERROR(INDEX(' PROJETO'!$C$14:$C$16,MATCH($D2245,' PROJETO'!$B$14:$B$16,0))&lt;&gt;"Sim",FALSE()))),"A prática informada no item não foi selecionada na aba Projeto.",IF(AND(MAX($I2245,$L2245,$O2245,$R2245,$U2245,$X2245)&gt;'CONFG.  LISTAS'!$F$4,NOT(OR($Z2245&lt;&gt;"",$AA2245&lt;&gt;""))),"Memorial de cálculo ou anexo obrigatório não informado para item acima do limite.",IF(OR(AND($G2245&lt;&gt;"",$H2245&lt;&gt;"",OR($G2245&lt;=0,$H2245&lt;=0)),AND($J2245&lt;&gt;"",$K2245&lt;&gt;"",OR($J2245&lt;=0,$K2245&lt;=0)),AND($M2245&lt;&gt;"",$N2245&lt;&gt;"",OR($M2245&lt;=0,$N2245&lt;=0)),AND($P2245&lt;&gt;"",$Q2245&lt;&gt;"",OR($P2245&lt;=0,$Q2245&lt;=0)),AND($S2245&lt;&gt;"",$T2245&lt;&gt;"",OR($S2245&lt;=0,$T2245&lt;=0)),AND($V2245&lt;&gt;"",$W2245&lt;&gt;"",OR($V2245&lt;=0,$W2245&lt;=0))),"Revise os valores informados: valor unitário e quantidade devem ser maiores que zero.",IF(OR(AND($G2245="",$H2245&lt;&gt;""),AND($G2245&lt;&gt;"",$H2245=""),AND($J2245="",$K2245&lt;&gt;""),AND($J2245&lt;&gt;"",$K2245=""),AND($M2245="",$N2245&lt;&gt;""),AND($M2245&lt;&gt;"",$N2245=""),AND($P2245="",$Q2245&lt;&gt;""),AND($P2245&lt;&gt;"",$Q2245=""),AND($S2245="",$T2245&lt;&gt;""),AND($S2245&lt;&gt;"",$T2245=""),AND($V2245="",$W2245&lt;&gt;""),AND($V2245&lt;&gt;"",$W2245="")),"Há ano preenchido parcialmente: "&amp;TRIM(IF(AND($G2245="",$H2245&lt;&gt;""),"Ano 1 (falta valor unitário); ","")&amp;IF(AND($G2245&lt;&gt;"",$H2245=""),"Ano 1 (falta quantidade); ","")&amp;IF(AND($J2245="",$K2245&lt;&gt;""),"Ano 2 (falta valor unitário); ","")&amp;IF(AND($J2245&lt;&gt;"",$K2245=""),"Ano 2 (falta quantidade); ","")&amp;IF(AND($M2245="",$N2245&lt;&gt;""),"Ano 3 (falta valor unitário); ","")&amp;IF(AND($M2245&lt;&gt;"",$N2245=""),"Ano 3 (falta quantidade); ","")&amp;IF(AND($P2245="",$Q2245&lt;&gt;""),"Ano 4 (falta valor unitário); ","")&amp;IF(AND($P2245&lt;&gt;"",$Q2245=""),"Ano 4 (falta quantidade); ","")&amp;IF(AND($S2245="",$T2245&lt;&gt;""),"Ano 5 (falta valor unitário); ","")&amp;IF(AND($S2245&lt;&gt;"",$T2245=""),"Ano 5 (falta quantidade); ","")&amp;IF(AND($V2245="",$W2245&lt;&gt;""),"Ano 6 (falta valor unitário); ","")&amp;IF(AND($V2245&lt;&gt;"",$W2245=""),"Ano 6 (falta quantidade); ","")), IF(NOT(OR(AND($G2245&lt;&gt;"",$H2245&lt;&gt;""),AND($J2245&lt;&gt;"",$K2245&lt;&gt;""),AND($M2245&lt;&gt;"",$N2245&lt;&gt;""),AND($P2245&lt;&gt;"",$Q2245&lt;&gt;""),AND($S2245&lt;&gt;"",$T2245&lt;&gt;""),AND($V2245&lt;&gt;"",$W2245&lt;&gt;""))),"Informe pelo menos um ano completo com valor unitário e quantidade.",IF(AND($C2245&lt;&gt;"",$E2245&lt;&gt;"",LEFT(TRIM($C2245),1)&lt;&gt;LEFT(TRIM($E2245),1)),"Categoria e tipo estão incompatíveis.",IF(IF(OR($E2245="",$F2245=""),FALSE(),IFERROR(COUNTIF(INDIRECT("UNITS_"&amp;SUBSTITUTE(LEFT($E2245,FIND(" ",$E2245&amp;" ")-1),".","_")),$F2245)=0,TRUE())),"Unidade incompatível com o tipo selecionado.",IF(OR(AND(ISNUMBER(SEARCH("comunic",LOWER($B2245))),LEFT($E2245,3)&lt;&gt;"4.4"),AND(ISNUMBER(SEARCH("monitor",LOWER($B2245))),NOT(OR(LEFT($E2245,3)="1.5",LEFT($E2245,3)="2.5")))),"Revise a classificação do item conforme as regras de preenchimento.",IF(AND($B2245&lt;&gt;"",OR(ISNUMBER(SEARCH("outro",LOWER($B2245))),ISNUMBER(SEARCH("divers",LOWER($B2245))),ISNUMBER(SEARCH("kit",LOWER($B2245))),ISNUMBER(SEARCH("ferrament",LOWER($B2245))),ISNUMBER(SEARCH("epi",LOWER($B2245)))),NOT(OR($Z2245&lt;&gt;"",$AA2245&lt;&gt;""))),"Descrição muito genérica: detalhe melhor o item e registre o racional no memorial ou em anexo.",IF(AND($Y2245=0,$B2245&lt;&gt;"",OR($G2245&lt;&gt;"",$H2245&lt;&gt;"",$J2245&lt;&gt;"",$K2245&lt;&gt;"",$M2245&lt;&gt;"",$N2245&lt;&gt;"",$P2245&lt;&gt;"",$Q2245&lt;&gt;"",$S2245&lt;&gt;"",$T2245&lt;&gt;"",$V2245&lt;&gt;"",$W2245&lt;&gt;"")),"O item possui dados lançados, mas o total está zerado. Revise os valores informados.","")))))))))))))))</f>
        <v/>
      </c>
    </row>
    <row r="2246" spans="1:35" ht="14.25" customHeight="1" x14ac:dyDescent="0.25">
      <c r="A2246" s="57" t="str">
        <f t="shared" si="442"/>
        <v/>
      </c>
      <c r="B2246" s="58"/>
      <c r="C2246" s="58"/>
      <c r="D2246" s="58"/>
      <c r="E2246" s="58"/>
      <c r="F2246" s="58"/>
      <c r="G2246" s="269"/>
      <c r="H2246" s="59"/>
      <c r="I2246" s="273">
        <f t="shared" si="443"/>
        <v>0</v>
      </c>
      <c r="J2246" s="269"/>
      <c r="K2246" s="59"/>
      <c r="L2246" s="270">
        <f t="shared" si="444"/>
        <v>0</v>
      </c>
      <c r="M2246" s="269"/>
      <c r="N2246" s="59"/>
      <c r="O2246" s="270">
        <f t="shared" si="445"/>
        <v>0</v>
      </c>
      <c r="P2246" s="269"/>
      <c r="Q2246" s="59"/>
      <c r="R2246" s="271">
        <f t="shared" si="446"/>
        <v>0</v>
      </c>
      <c r="S2246" s="269"/>
      <c r="T2246" s="59"/>
      <c r="U2246" s="270">
        <f t="shared" si="447"/>
        <v>0</v>
      </c>
      <c r="V2246" s="269"/>
      <c r="W2246" s="59"/>
      <c r="X2246" s="270">
        <f t="shared" si="448"/>
        <v>0</v>
      </c>
      <c r="Y2246" s="270">
        <f t="shared" si="449"/>
        <v>0</v>
      </c>
      <c r="Z2246" s="58"/>
      <c r="AA2246" s="58"/>
      <c r="AB2246" s="60" t="str">
        <f t="shared" si="450"/>
        <v/>
      </c>
      <c r="AC2246" s="21" t="b">
        <f t="shared" si="451"/>
        <v>0</v>
      </c>
      <c r="AD2246" s="21" t="b">
        <f t="shared" si="452"/>
        <v>0</v>
      </c>
      <c r="AE2246" s="21" t="b">
        <f t="shared" si="453"/>
        <v>0</v>
      </c>
      <c r="AF2246" s="21" t="b">
        <f ca="1">OR(AND($AC2246,NOT($AD2246)),AND($AC2246,OR(AND($G2246="",$H2246&lt;&gt;""),AND($G2246&lt;&gt;"",$H2246=""),AND($J2246="",$K2246&lt;&gt;""),AND($J2246&lt;&gt;"",$K2246=""),AND($M2246="",$N2246&lt;&gt;""),AND($M2246&lt;&gt;"",$N2246=""),AND($P2246="",$Q2246&lt;&gt;""),AND($P2246&lt;&gt;"",$Q2246=""),AND($S2246="",$T2246&lt;&gt;""),AND($S2246&lt;&gt;"",$T2246=""),AND($V2246="",$W2246&lt;&gt;""),AND($V2246&lt;&gt;"",$W2246=""))),AND($C2246&lt;&gt;"",$E2246&lt;&gt;"",LEFT(TRIM($C2246),1)&lt;&gt;LEFT(TRIM($E2246),1)),IF(OR($E2246="",$F2246=""),FALSE(),IFERROR(COUNTIF(INDIRECT("UNITS_"&amp;SUBSTITUTE(LEFT($E2246,FIND(" ",$E2246&amp;" ")-1),".","_")),$F2246)=0,TRUE())),AND($B2246&lt;&gt;"",OR(ISNUMBER(SEARCH("outro",LOWER($B2246))),ISNUMBER(SEARCH("divers",LOWER($B2246))),ISNUMBER(SEARCH("etc",LOWER($B2246))))),OR(AND(ISNUMBER(SEARCH("comunic",LOWER($B2246))),LEFT($E2246,3)&lt;&gt;"4.4"),AND(ISNUMBER(SEARCH("monitor",LOWER($B2246))),NOT(OR(LEFT($E2246,3)="1.5",LEFT($E2246,3)="2.5")))),AND($B2246&lt;&gt;"",OR(LEFT($C2246,1)="1",LEFT($C2246,1)="2"),$D2246=""),AND($D2246&lt;&gt;"",NOT(OR(LEFT($C2246,1)="1",LEFT($C2246,1)="2"))),AND($D2246&lt;&gt;"",COUNTIF(' PROJETO'!$B$14:$B$16,$D2246)=0),IF($D2246="",FALSE(),IF(COUNTIF(' PROJETO'!$B$14:$B$16,$D2246)=0,FALSE(),IFERROR(INDEX(' PROJETO'!$C$14:$C$16,MATCH($D2246,' PROJETO'!$B$14:$B$16,0))&lt;&gt;"Sim",FALSE()))))</f>
        <v>0</v>
      </c>
      <c r="AG2246" s="21" t="b">
        <f>AND($AC2246,$Y2246&gt;'CONFG.  LISTAS'!$F$4,$Z2246="",$AA2246="")</f>
        <v>0</v>
      </c>
      <c r="AH2246" s="21" t="str">
        <f t="shared" si="454"/>
        <v/>
      </c>
      <c r="AI2246" s="43" t="str">
        <f ca="1">IF(NOT($AC2246),"",IF(OR($B2246="",$C2246="",$E2246="",$F2246=""),"Preencha descrição, categoria, tipo e unidade.",IF(AND($B2246&lt;&gt;"",OR(LEFT($C2246,1)="1",LEFT($C2246,1)="2"),$D2246=""),"Informe a prática de restauração para itens diretos.",IF(AND($D2246&lt;&gt;"",NOT(OR(LEFT($C2246,1)="1",LEFT($C2246,1)="2"))),"Custos indiretos não devem pertencer a uma prática específica.",IF(AND($D2246&lt;&gt;"",COUNTIF(' PROJETO'!$B$14:$B$16,$D2246)=0),"Prática de restauração inválida ou não cadastrada.",IF(IF($D2246="",FALSE(),IF(COUNTIF(' PROJETO'!$B$14:$B$16,$D2246)=0,FALSE(),IFERROR(INDEX(' PROJETO'!$C$14:$C$16,MATCH($D2246,' PROJETO'!$B$14:$B$16,0))&lt;&gt;"Sim",FALSE()))),"A prática informada no item não foi selecionada na aba Projeto.",IF(AND(MAX($I2246,$L2246,$O2246,$R2246,$U2246,$X2246)&gt;'CONFG.  LISTAS'!$F$4,NOT(OR($Z2246&lt;&gt;"",$AA2246&lt;&gt;""))),"Memorial de cálculo ou anexo obrigatório não informado para item acima do limite.",IF(OR(AND($G2246&lt;&gt;"",$H2246&lt;&gt;"",OR($G2246&lt;=0,$H2246&lt;=0)),AND($J2246&lt;&gt;"",$K2246&lt;&gt;"",OR($J2246&lt;=0,$K2246&lt;=0)),AND($M2246&lt;&gt;"",$N2246&lt;&gt;"",OR($M2246&lt;=0,$N2246&lt;=0)),AND($P2246&lt;&gt;"",$Q2246&lt;&gt;"",OR($P2246&lt;=0,$Q2246&lt;=0)),AND($S2246&lt;&gt;"",$T2246&lt;&gt;"",OR($S2246&lt;=0,$T2246&lt;=0)),AND($V2246&lt;&gt;"",$W2246&lt;&gt;"",OR($V2246&lt;=0,$W2246&lt;=0))),"Revise os valores informados: valor unitário e quantidade devem ser maiores que zero.",IF(OR(AND($G2246="",$H2246&lt;&gt;""),AND($G2246&lt;&gt;"",$H2246=""),AND($J2246="",$K2246&lt;&gt;""),AND($J2246&lt;&gt;"",$K2246=""),AND($M2246="",$N2246&lt;&gt;""),AND($M2246&lt;&gt;"",$N2246=""),AND($P2246="",$Q2246&lt;&gt;""),AND($P2246&lt;&gt;"",$Q2246=""),AND($S2246="",$T2246&lt;&gt;""),AND($S2246&lt;&gt;"",$T2246=""),AND($V2246="",$W2246&lt;&gt;""),AND($V2246&lt;&gt;"",$W2246="")),"Há ano preenchido parcialmente: "&amp;TRIM(IF(AND($G2246="",$H2246&lt;&gt;""),"Ano 1 (falta valor unitário); ","")&amp;IF(AND($G2246&lt;&gt;"",$H2246=""),"Ano 1 (falta quantidade); ","")&amp;IF(AND($J2246="",$K2246&lt;&gt;""),"Ano 2 (falta valor unitário); ","")&amp;IF(AND($J2246&lt;&gt;"",$K2246=""),"Ano 2 (falta quantidade); ","")&amp;IF(AND($M2246="",$N2246&lt;&gt;""),"Ano 3 (falta valor unitário); ","")&amp;IF(AND($M2246&lt;&gt;"",$N2246=""),"Ano 3 (falta quantidade); ","")&amp;IF(AND($P2246="",$Q2246&lt;&gt;""),"Ano 4 (falta valor unitário); ","")&amp;IF(AND($P2246&lt;&gt;"",$Q2246=""),"Ano 4 (falta quantidade); ","")&amp;IF(AND($S2246="",$T2246&lt;&gt;""),"Ano 5 (falta valor unitário); ","")&amp;IF(AND($S2246&lt;&gt;"",$T2246=""),"Ano 5 (falta quantidade); ","")&amp;IF(AND($V2246="",$W2246&lt;&gt;""),"Ano 6 (falta valor unitário); ","")&amp;IF(AND($V2246&lt;&gt;"",$W2246=""),"Ano 6 (falta quantidade); ","")), IF(NOT(OR(AND($G2246&lt;&gt;"",$H2246&lt;&gt;""),AND($J2246&lt;&gt;"",$K2246&lt;&gt;""),AND($M2246&lt;&gt;"",$N2246&lt;&gt;""),AND($P2246&lt;&gt;"",$Q2246&lt;&gt;""),AND($S2246&lt;&gt;"",$T2246&lt;&gt;""),AND($V2246&lt;&gt;"",$W2246&lt;&gt;""))),"Informe pelo menos um ano completo com valor unitário e quantidade.",IF(AND($C2246&lt;&gt;"",$E2246&lt;&gt;"",LEFT(TRIM($C2246),1)&lt;&gt;LEFT(TRIM($E2246),1)),"Categoria e tipo estão incompatíveis.",IF(IF(OR($E2246="",$F2246=""),FALSE(),IFERROR(COUNTIF(INDIRECT("UNITS_"&amp;SUBSTITUTE(LEFT($E2246,FIND(" ",$E2246&amp;" ")-1),".","_")),$F2246)=0,TRUE())),"Unidade incompatível com o tipo selecionado.",IF(OR(AND(ISNUMBER(SEARCH("comunic",LOWER($B2246))),LEFT($E2246,3)&lt;&gt;"4.4"),AND(ISNUMBER(SEARCH("monitor",LOWER($B2246))),NOT(OR(LEFT($E2246,3)="1.5",LEFT($E2246,3)="2.5")))),"Revise a classificação do item conforme as regras de preenchimento.",IF(AND($B2246&lt;&gt;"",OR(ISNUMBER(SEARCH("outro",LOWER($B2246))),ISNUMBER(SEARCH("divers",LOWER($B2246))),ISNUMBER(SEARCH("kit",LOWER($B2246))),ISNUMBER(SEARCH("ferrament",LOWER($B2246))),ISNUMBER(SEARCH("epi",LOWER($B2246)))),NOT(OR($Z2246&lt;&gt;"",$AA2246&lt;&gt;""))),"Descrição muito genérica: detalhe melhor o item e registre o racional no memorial ou em anexo.",IF(AND($Y2246=0,$B2246&lt;&gt;"",OR($G2246&lt;&gt;"",$H2246&lt;&gt;"",$J2246&lt;&gt;"",$K2246&lt;&gt;"",$M2246&lt;&gt;"",$N2246&lt;&gt;"",$P2246&lt;&gt;"",$Q2246&lt;&gt;"",$S2246&lt;&gt;"",$T2246&lt;&gt;"",$V2246&lt;&gt;"",$W2246&lt;&gt;"")),"O item possui dados lançados, mas o total está zerado. Revise os valores informados.","")))))))))))))))</f>
        <v/>
      </c>
    </row>
    <row r="2247" spans="1:35" ht="14.25" customHeight="1" x14ac:dyDescent="0.25">
      <c r="A2247" s="57" t="str">
        <f t="shared" si="442"/>
        <v/>
      </c>
      <c r="B2247" s="61"/>
      <c r="C2247" s="61"/>
      <c r="D2247" s="58"/>
      <c r="E2247" s="61"/>
      <c r="F2247" s="61"/>
      <c r="G2247" s="272"/>
      <c r="H2247" s="62"/>
      <c r="I2247" s="273">
        <f t="shared" si="443"/>
        <v>0</v>
      </c>
      <c r="J2247" s="272"/>
      <c r="K2247" s="62"/>
      <c r="L2247" s="270">
        <f t="shared" si="444"/>
        <v>0</v>
      </c>
      <c r="M2247" s="272"/>
      <c r="N2247" s="62"/>
      <c r="O2247" s="270">
        <f t="shared" si="445"/>
        <v>0</v>
      </c>
      <c r="P2247" s="272"/>
      <c r="Q2247" s="62"/>
      <c r="R2247" s="271">
        <f t="shared" si="446"/>
        <v>0</v>
      </c>
      <c r="S2247" s="272"/>
      <c r="T2247" s="62"/>
      <c r="U2247" s="270">
        <f t="shared" si="447"/>
        <v>0</v>
      </c>
      <c r="V2247" s="272"/>
      <c r="W2247" s="62"/>
      <c r="X2247" s="270">
        <f t="shared" si="448"/>
        <v>0</v>
      </c>
      <c r="Y2247" s="270">
        <f t="shared" si="449"/>
        <v>0</v>
      </c>
      <c r="Z2247" s="61"/>
      <c r="AA2247" s="61"/>
      <c r="AB2247" s="60" t="str">
        <f t="shared" si="450"/>
        <v/>
      </c>
      <c r="AC2247" s="21" t="b">
        <f t="shared" si="451"/>
        <v>0</v>
      </c>
      <c r="AD2247" s="21" t="b">
        <f t="shared" si="452"/>
        <v>0</v>
      </c>
      <c r="AE2247" s="21" t="b">
        <f t="shared" si="453"/>
        <v>0</v>
      </c>
      <c r="AF2247" s="21" t="b">
        <f ca="1">OR(AND($AC2247,NOT($AD2247)),AND($AC2247,OR(AND($G2247="",$H2247&lt;&gt;""),AND($G2247&lt;&gt;"",$H2247=""),AND($J2247="",$K2247&lt;&gt;""),AND($J2247&lt;&gt;"",$K2247=""),AND($M2247="",$N2247&lt;&gt;""),AND($M2247&lt;&gt;"",$N2247=""),AND($P2247="",$Q2247&lt;&gt;""),AND($P2247&lt;&gt;"",$Q2247=""),AND($S2247="",$T2247&lt;&gt;""),AND($S2247&lt;&gt;"",$T2247=""),AND($V2247="",$W2247&lt;&gt;""),AND($V2247&lt;&gt;"",$W2247=""))),AND($C2247&lt;&gt;"",$E2247&lt;&gt;"",LEFT(TRIM($C2247),1)&lt;&gt;LEFT(TRIM($E2247),1)),IF(OR($E2247="",$F2247=""),FALSE(),IFERROR(COUNTIF(INDIRECT("UNITS_"&amp;SUBSTITUTE(LEFT($E2247,FIND(" ",$E2247&amp;" ")-1),".","_")),$F2247)=0,TRUE())),AND($B2247&lt;&gt;"",OR(ISNUMBER(SEARCH("outro",LOWER($B2247))),ISNUMBER(SEARCH("divers",LOWER($B2247))),ISNUMBER(SEARCH("etc",LOWER($B2247))))),OR(AND(ISNUMBER(SEARCH("comunic",LOWER($B2247))),LEFT($E2247,3)&lt;&gt;"4.4"),AND(ISNUMBER(SEARCH("monitor",LOWER($B2247))),NOT(OR(LEFT($E2247,3)="1.5",LEFT($E2247,3)="2.5")))),AND($B2247&lt;&gt;"",OR(LEFT($C2247,1)="1",LEFT($C2247,1)="2"),$D2247=""),AND($D2247&lt;&gt;"",NOT(OR(LEFT($C2247,1)="1",LEFT($C2247,1)="2"))),AND($D2247&lt;&gt;"",COUNTIF(' PROJETO'!$B$14:$B$16,$D2247)=0),IF($D2247="",FALSE(),IF(COUNTIF(' PROJETO'!$B$14:$B$16,$D2247)=0,FALSE(),IFERROR(INDEX(' PROJETO'!$C$14:$C$16,MATCH($D2247,' PROJETO'!$B$14:$B$16,0))&lt;&gt;"Sim",FALSE()))))</f>
        <v>0</v>
      </c>
      <c r="AG2247" s="21" t="b">
        <f>AND($AC2247,$Y2247&gt;'CONFG.  LISTAS'!$F$4,$Z2247="",$AA2247="")</f>
        <v>0</v>
      </c>
      <c r="AH2247" s="21" t="str">
        <f t="shared" si="454"/>
        <v/>
      </c>
      <c r="AI2247" s="43" t="str">
        <f ca="1">IF(NOT($AC2247),"",IF(OR($B2247="",$C2247="",$E2247="",$F2247=""),"Preencha descrição, categoria, tipo e unidade.",IF(AND($B2247&lt;&gt;"",OR(LEFT($C2247,1)="1",LEFT($C2247,1)="2"),$D2247=""),"Informe a prática de restauração para itens diretos.",IF(AND($D2247&lt;&gt;"",NOT(OR(LEFT($C2247,1)="1",LEFT($C2247,1)="2"))),"Custos indiretos não devem pertencer a uma prática específica.",IF(AND($D2247&lt;&gt;"",COUNTIF(' PROJETO'!$B$14:$B$16,$D2247)=0),"Prática de restauração inválida ou não cadastrada.",IF(IF($D2247="",FALSE(),IF(COUNTIF(' PROJETO'!$B$14:$B$16,$D2247)=0,FALSE(),IFERROR(INDEX(' PROJETO'!$C$14:$C$16,MATCH($D2247,' PROJETO'!$B$14:$B$16,0))&lt;&gt;"Sim",FALSE()))),"A prática informada no item não foi selecionada na aba Projeto.",IF(AND(MAX($I2247,$L2247,$O2247,$R2247,$U2247,$X2247)&gt;'CONFG.  LISTAS'!$F$4,NOT(OR($Z2247&lt;&gt;"",$AA2247&lt;&gt;""))),"Memorial de cálculo ou anexo obrigatório não informado para item acima do limite.",IF(OR(AND($G2247&lt;&gt;"",$H2247&lt;&gt;"",OR($G2247&lt;=0,$H2247&lt;=0)),AND($J2247&lt;&gt;"",$K2247&lt;&gt;"",OR($J2247&lt;=0,$K2247&lt;=0)),AND($M2247&lt;&gt;"",$N2247&lt;&gt;"",OR($M2247&lt;=0,$N2247&lt;=0)),AND($P2247&lt;&gt;"",$Q2247&lt;&gt;"",OR($P2247&lt;=0,$Q2247&lt;=0)),AND($S2247&lt;&gt;"",$T2247&lt;&gt;"",OR($S2247&lt;=0,$T2247&lt;=0)),AND($V2247&lt;&gt;"",$W2247&lt;&gt;"",OR($V2247&lt;=0,$W2247&lt;=0))),"Revise os valores informados: valor unitário e quantidade devem ser maiores que zero.",IF(OR(AND($G2247="",$H2247&lt;&gt;""),AND($G2247&lt;&gt;"",$H2247=""),AND($J2247="",$K2247&lt;&gt;""),AND($J2247&lt;&gt;"",$K2247=""),AND($M2247="",$N2247&lt;&gt;""),AND($M2247&lt;&gt;"",$N2247=""),AND($P2247="",$Q2247&lt;&gt;""),AND($P2247&lt;&gt;"",$Q2247=""),AND($S2247="",$T2247&lt;&gt;""),AND($S2247&lt;&gt;"",$T2247=""),AND($V2247="",$W2247&lt;&gt;""),AND($V2247&lt;&gt;"",$W2247="")),"Há ano preenchido parcialmente: "&amp;TRIM(IF(AND($G2247="",$H2247&lt;&gt;""),"Ano 1 (falta valor unitário); ","")&amp;IF(AND($G2247&lt;&gt;"",$H2247=""),"Ano 1 (falta quantidade); ","")&amp;IF(AND($J2247="",$K2247&lt;&gt;""),"Ano 2 (falta valor unitário); ","")&amp;IF(AND($J2247&lt;&gt;"",$K2247=""),"Ano 2 (falta quantidade); ","")&amp;IF(AND($M2247="",$N2247&lt;&gt;""),"Ano 3 (falta valor unitário); ","")&amp;IF(AND($M2247&lt;&gt;"",$N2247=""),"Ano 3 (falta quantidade); ","")&amp;IF(AND($P2247="",$Q2247&lt;&gt;""),"Ano 4 (falta valor unitário); ","")&amp;IF(AND($P2247&lt;&gt;"",$Q2247=""),"Ano 4 (falta quantidade); ","")&amp;IF(AND($S2247="",$T2247&lt;&gt;""),"Ano 5 (falta valor unitário); ","")&amp;IF(AND($S2247&lt;&gt;"",$T2247=""),"Ano 5 (falta quantidade); ","")&amp;IF(AND($V2247="",$W2247&lt;&gt;""),"Ano 6 (falta valor unitário); ","")&amp;IF(AND($V2247&lt;&gt;"",$W2247=""),"Ano 6 (falta quantidade); ","")), IF(NOT(OR(AND($G2247&lt;&gt;"",$H2247&lt;&gt;""),AND($J2247&lt;&gt;"",$K2247&lt;&gt;""),AND($M2247&lt;&gt;"",$N2247&lt;&gt;""),AND($P2247&lt;&gt;"",$Q2247&lt;&gt;""),AND($S2247&lt;&gt;"",$T2247&lt;&gt;""),AND($V2247&lt;&gt;"",$W2247&lt;&gt;""))),"Informe pelo menos um ano completo com valor unitário e quantidade.",IF(AND($C2247&lt;&gt;"",$E2247&lt;&gt;"",LEFT(TRIM($C2247),1)&lt;&gt;LEFT(TRIM($E2247),1)),"Categoria e tipo estão incompatíveis.",IF(IF(OR($E2247="",$F2247=""),FALSE(),IFERROR(COUNTIF(INDIRECT("UNITS_"&amp;SUBSTITUTE(LEFT($E2247,FIND(" ",$E2247&amp;" ")-1),".","_")),$F2247)=0,TRUE())),"Unidade incompatível com o tipo selecionado.",IF(OR(AND(ISNUMBER(SEARCH("comunic",LOWER($B2247))),LEFT($E2247,3)&lt;&gt;"4.4"),AND(ISNUMBER(SEARCH("monitor",LOWER($B2247))),NOT(OR(LEFT($E2247,3)="1.5",LEFT($E2247,3)="2.5")))),"Revise a classificação do item conforme as regras de preenchimento.",IF(AND($B2247&lt;&gt;"",OR(ISNUMBER(SEARCH("outro",LOWER($B2247))),ISNUMBER(SEARCH("divers",LOWER($B2247))),ISNUMBER(SEARCH("kit",LOWER($B2247))),ISNUMBER(SEARCH("ferrament",LOWER($B2247))),ISNUMBER(SEARCH("epi",LOWER($B2247)))),NOT(OR($Z2247&lt;&gt;"",$AA2247&lt;&gt;""))),"Descrição muito genérica: detalhe melhor o item e registre o racional no memorial ou em anexo.",IF(AND($Y2247=0,$B2247&lt;&gt;"",OR($G2247&lt;&gt;"",$H2247&lt;&gt;"",$J2247&lt;&gt;"",$K2247&lt;&gt;"",$M2247&lt;&gt;"",$N2247&lt;&gt;"",$P2247&lt;&gt;"",$Q2247&lt;&gt;"",$S2247&lt;&gt;"",$T2247&lt;&gt;"",$V2247&lt;&gt;"",$W2247&lt;&gt;"")),"O item possui dados lançados, mas o total está zerado. Revise os valores informados.","")))))))))))))))</f>
        <v/>
      </c>
    </row>
    <row r="2248" spans="1:35" ht="14.25" customHeight="1" x14ac:dyDescent="0.25">
      <c r="A2248" s="57" t="str">
        <f t="shared" si="442"/>
        <v/>
      </c>
      <c r="B2248" s="58"/>
      <c r="C2248" s="58"/>
      <c r="D2248" s="58"/>
      <c r="E2248" s="58"/>
      <c r="F2248" s="58"/>
      <c r="G2248" s="269"/>
      <c r="H2248" s="59"/>
      <c r="I2248" s="273">
        <f t="shared" si="443"/>
        <v>0</v>
      </c>
      <c r="J2248" s="269"/>
      <c r="K2248" s="59"/>
      <c r="L2248" s="270">
        <f t="shared" si="444"/>
        <v>0</v>
      </c>
      <c r="M2248" s="269"/>
      <c r="N2248" s="59"/>
      <c r="O2248" s="270">
        <f t="shared" si="445"/>
        <v>0</v>
      </c>
      <c r="P2248" s="269"/>
      <c r="Q2248" s="59"/>
      <c r="R2248" s="271">
        <f t="shared" si="446"/>
        <v>0</v>
      </c>
      <c r="S2248" s="269"/>
      <c r="T2248" s="59"/>
      <c r="U2248" s="270">
        <f t="shared" si="447"/>
        <v>0</v>
      </c>
      <c r="V2248" s="269"/>
      <c r="W2248" s="59"/>
      <c r="X2248" s="270">
        <f t="shared" si="448"/>
        <v>0</v>
      </c>
      <c r="Y2248" s="270">
        <f t="shared" si="449"/>
        <v>0</v>
      </c>
      <c r="Z2248" s="58"/>
      <c r="AA2248" s="58"/>
      <c r="AB2248" s="60" t="str">
        <f t="shared" si="450"/>
        <v/>
      </c>
      <c r="AC2248" s="21" t="b">
        <f t="shared" si="451"/>
        <v>0</v>
      </c>
      <c r="AD2248" s="21" t="b">
        <f t="shared" si="452"/>
        <v>0</v>
      </c>
      <c r="AE2248" s="21" t="b">
        <f t="shared" si="453"/>
        <v>0</v>
      </c>
      <c r="AF2248" s="21" t="b">
        <f ca="1">OR(AND($AC2248,NOT($AD2248)),AND($AC2248,OR(AND($G2248="",$H2248&lt;&gt;""),AND($G2248&lt;&gt;"",$H2248=""),AND($J2248="",$K2248&lt;&gt;""),AND($J2248&lt;&gt;"",$K2248=""),AND($M2248="",$N2248&lt;&gt;""),AND($M2248&lt;&gt;"",$N2248=""),AND($P2248="",$Q2248&lt;&gt;""),AND($P2248&lt;&gt;"",$Q2248=""),AND($S2248="",$T2248&lt;&gt;""),AND($S2248&lt;&gt;"",$T2248=""),AND($V2248="",$W2248&lt;&gt;""),AND($V2248&lt;&gt;"",$W2248=""))),AND($C2248&lt;&gt;"",$E2248&lt;&gt;"",LEFT(TRIM($C2248),1)&lt;&gt;LEFT(TRIM($E2248),1)),IF(OR($E2248="",$F2248=""),FALSE(),IFERROR(COUNTIF(INDIRECT("UNITS_"&amp;SUBSTITUTE(LEFT($E2248,FIND(" ",$E2248&amp;" ")-1),".","_")),$F2248)=0,TRUE())),AND($B2248&lt;&gt;"",OR(ISNUMBER(SEARCH("outro",LOWER($B2248))),ISNUMBER(SEARCH("divers",LOWER($B2248))),ISNUMBER(SEARCH("etc",LOWER($B2248))))),OR(AND(ISNUMBER(SEARCH("comunic",LOWER($B2248))),LEFT($E2248,3)&lt;&gt;"4.4"),AND(ISNUMBER(SEARCH("monitor",LOWER($B2248))),NOT(OR(LEFT($E2248,3)="1.5",LEFT($E2248,3)="2.5")))),AND($B2248&lt;&gt;"",OR(LEFT($C2248,1)="1",LEFT($C2248,1)="2"),$D2248=""),AND($D2248&lt;&gt;"",NOT(OR(LEFT($C2248,1)="1",LEFT($C2248,1)="2"))),AND($D2248&lt;&gt;"",COUNTIF(' PROJETO'!$B$14:$B$16,$D2248)=0),IF($D2248="",FALSE(),IF(COUNTIF(' PROJETO'!$B$14:$B$16,$D2248)=0,FALSE(),IFERROR(INDEX(' PROJETO'!$C$14:$C$16,MATCH($D2248,' PROJETO'!$B$14:$B$16,0))&lt;&gt;"Sim",FALSE()))))</f>
        <v>0</v>
      </c>
      <c r="AG2248" s="21" t="b">
        <f>AND($AC2248,$Y2248&gt;'CONFG.  LISTAS'!$F$4,$Z2248="",$AA2248="")</f>
        <v>0</v>
      </c>
      <c r="AH2248" s="21" t="str">
        <f t="shared" si="454"/>
        <v/>
      </c>
      <c r="AI2248" s="43" t="str">
        <f ca="1">IF(NOT($AC2248),"",IF(OR($B2248="",$C2248="",$E2248="",$F2248=""),"Preencha descrição, categoria, tipo e unidade.",IF(AND($B2248&lt;&gt;"",OR(LEFT($C2248,1)="1",LEFT($C2248,1)="2"),$D2248=""),"Informe a prática de restauração para itens diretos.",IF(AND($D2248&lt;&gt;"",NOT(OR(LEFT($C2248,1)="1",LEFT($C2248,1)="2"))),"Custos indiretos não devem pertencer a uma prática específica.",IF(AND($D2248&lt;&gt;"",COUNTIF(' PROJETO'!$B$14:$B$16,$D2248)=0),"Prática de restauração inválida ou não cadastrada.",IF(IF($D2248="",FALSE(),IF(COUNTIF(' PROJETO'!$B$14:$B$16,$D2248)=0,FALSE(),IFERROR(INDEX(' PROJETO'!$C$14:$C$16,MATCH($D2248,' PROJETO'!$B$14:$B$16,0))&lt;&gt;"Sim",FALSE()))),"A prática informada no item não foi selecionada na aba Projeto.",IF(AND(MAX($I2248,$L2248,$O2248,$R2248,$U2248,$X2248)&gt;'CONFG.  LISTAS'!$F$4,NOT(OR($Z2248&lt;&gt;"",$AA2248&lt;&gt;""))),"Memorial de cálculo ou anexo obrigatório não informado para item acima do limite.",IF(OR(AND($G2248&lt;&gt;"",$H2248&lt;&gt;"",OR($G2248&lt;=0,$H2248&lt;=0)),AND($J2248&lt;&gt;"",$K2248&lt;&gt;"",OR($J2248&lt;=0,$K2248&lt;=0)),AND($M2248&lt;&gt;"",$N2248&lt;&gt;"",OR($M2248&lt;=0,$N2248&lt;=0)),AND($P2248&lt;&gt;"",$Q2248&lt;&gt;"",OR($P2248&lt;=0,$Q2248&lt;=0)),AND($S2248&lt;&gt;"",$T2248&lt;&gt;"",OR($S2248&lt;=0,$T2248&lt;=0)),AND($V2248&lt;&gt;"",$W2248&lt;&gt;"",OR($V2248&lt;=0,$W2248&lt;=0))),"Revise os valores informados: valor unitário e quantidade devem ser maiores que zero.",IF(OR(AND($G2248="",$H2248&lt;&gt;""),AND($G2248&lt;&gt;"",$H2248=""),AND($J2248="",$K2248&lt;&gt;""),AND($J2248&lt;&gt;"",$K2248=""),AND($M2248="",$N2248&lt;&gt;""),AND($M2248&lt;&gt;"",$N2248=""),AND($P2248="",$Q2248&lt;&gt;""),AND($P2248&lt;&gt;"",$Q2248=""),AND($S2248="",$T2248&lt;&gt;""),AND($S2248&lt;&gt;"",$T2248=""),AND($V2248="",$W2248&lt;&gt;""),AND($V2248&lt;&gt;"",$W2248="")),"Há ano preenchido parcialmente: "&amp;TRIM(IF(AND($G2248="",$H2248&lt;&gt;""),"Ano 1 (falta valor unitário); ","")&amp;IF(AND($G2248&lt;&gt;"",$H2248=""),"Ano 1 (falta quantidade); ","")&amp;IF(AND($J2248="",$K2248&lt;&gt;""),"Ano 2 (falta valor unitário); ","")&amp;IF(AND($J2248&lt;&gt;"",$K2248=""),"Ano 2 (falta quantidade); ","")&amp;IF(AND($M2248="",$N2248&lt;&gt;""),"Ano 3 (falta valor unitário); ","")&amp;IF(AND($M2248&lt;&gt;"",$N2248=""),"Ano 3 (falta quantidade); ","")&amp;IF(AND($P2248="",$Q2248&lt;&gt;""),"Ano 4 (falta valor unitário); ","")&amp;IF(AND($P2248&lt;&gt;"",$Q2248=""),"Ano 4 (falta quantidade); ","")&amp;IF(AND($S2248="",$T2248&lt;&gt;""),"Ano 5 (falta valor unitário); ","")&amp;IF(AND($S2248&lt;&gt;"",$T2248=""),"Ano 5 (falta quantidade); ","")&amp;IF(AND($V2248="",$W2248&lt;&gt;""),"Ano 6 (falta valor unitário); ","")&amp;IF(AND($V2248&lt;&gt;"",$W2248=""),"Ano 6 (falta quantidade); ","")), IF(NOT(OR(AND($G2248&lt;&gt;"",$H2248&lt;&gt;""),AND($J2248&lt;&gt;"",$K2248&lt;&gt;""),AND($M2248&lt;&gt;"",$N2248&lt;&gt;""),AND($P2248&lt;&gt;"",$Q2248&lt;&gt;""),AND($S2248&lt;&gt;"",$T2248&lt;&gt;""),AND($V2248&lt;&gt;"",$W2248&lt;&gt;""))),"Informe pelo menos um ano completo com valor unitário e quantidade.",IF(AND($C2248&lt;&gt;"",$E2248&lt;&gt;"",LEFT(TRIM($C2248),1)&lt;&gt;LEFT(TRIM($E2248),1)),"Categoria e tipo estão incompatíveis.",IF(IF(OR($E2248="",$F2248=""),FALSE(),IFERROR(COUNTIF(INDIRECT("UNITS_"&amp;SUBSTITUTE(LEFT($E2248,FIND(" ",$E2248&amp;" ")-1),".","_")),$F2248)=0,TRUE())),"Unidade incompatível com o tipo selecionado.",IF(OR(AND(ISNUMBER(SEARCH("comunic",LOWER($B2248))),LEFT($E2248,3)&lt;&gt;"4.4"),AND(ISNUMBER(SEARCH("monitor",LOWER($B2248))),NOT(OR(LEFT($E2248,3)="1.5",LEFT($E2248,3)="2.5")))),"Revise a classificação do item conforme as regras de preenchimento.",IF(AND($B2248&lt;&gt;"",OR(ISNUMBER(SEARCH("outro",LOWER($B2248))),ISNUMBER(SEARCH("divers",LOWER($B2248))),ISNUMBER(SEARCH("kit",LOWER($B2248))),ISNUMBER(SEARCH("ferrament",LOWER($B2248))),ISNUMBER(SEARCH("epi",LOWER($B2248)))),NOT(OR($Z2248&lt;&gt;"",$AA2248&lt;&gt;""))),"Descrição muito genérica: detalhe melhor o item e registre o racional no memorial ou em anexo.",IF(AND($Y2248=0,$B2248&lt;&gt;"",OR($G2248&lt;&gt;"",$H2248&lt;&gt;"",$J2248&lt;&gt;"",$K2248&lt;&gt;"",$M2248&lt;&gt;"",$N2248&lt;&gt;"",$P2248&lt;&gt;"",$Q2248&lt;&gt;"",$S2248&lt;&gt;"",$T2248&lt;&gt;"",$V2248&lt;&gt;"",$W2248&lt;&gt;"")),"O item possui dados lançados, mas o total está zerado. Revise os valores informados.","")))))))))))))))</f>
        <v/>
      </c>
    </row>
    <row r="2249" spans="1:35" ht="14.25" customHeight="1" x14ac:dyDescent="0.25">
      <c r="A2249" s="57" t="str">
        <f t="shared" si="442"/>
        <v/>
      </c>
      <c r="B2249" s="61"/>
      <c r="C2249" s="61"/>
      <c r="D2249" s="58"/>
      <c r="E2249" s="61"/>
      <c r="F2249" s="61"/>
      <c r="G2249" s="272"/>
      <c r="H2249" s="62"/>
      <c r="I2249" s="273">
        <f t="shared" si="443"/>
        <v>0</v>
      </c>
      <c r="J2249" s="272"/>
      <c r="K2249" s="62"/>
      <c r="L2249" s="270">
        <f t="shared" si="444"/>
        <v>0</v>
      </c>
      <c r="M2249" s="272"/>
      <c r="N2249" s="62"/>
      <c r="O2249" s="270">
        <f t="shared" si="445"/>
        <v>0</v>
      </c>
      <c r="P2249" s="272"/>
      <c r="Q2249" s="62"/>
      <c r="R2249" s="271">
        <f t="shared" si="446"/>
        <v>0</v>
      </c>
      <c r="S2249" s="272"/>
      <c r="T2249" s="62"/>
      <c r="U2249" s="270">
        <f t="shared" si="447"/>
        <v>0</v>
      </c>
      <c r="V2249" s="272"/>
      <c r="W2249" s="62"/>
      <c r="X2249" s="270">
        <f t="shared" si="448"/>
        <v>0</v>
      </c>
      <c r="Y2249" s="270">
        <f t="shared" si="449"/>
        <v>0</v>
      </c>
      <c r="Z2249" s="61"/>
      <c r="AA2249" s="61"/>
      <c r="AB2249" s="60" t="str">
        <f t="shared" si="450"/>
        <v/>
      </c>
      <c r="AC2249" s="21" t="b">
        <f t="shared" si="451"/>
        <v>0</v>
      </c>
      <c r="AD2249" s="21" t="b">
        <f t="shared" si="452"/>
        <v>0</v>
      </c>
      <c r="AE2249" s="21" t="b">
        <f t="shared" si="453"/>
        <v>0</v>
      </c>
      <c r="AF2249" s="21" t="b">
        <f ca="1">OR(AND($AC2249,NOT($AD2249)),AND($AC2249,OR(AND($G2249="",$H2249&lt;&gt;""),AND($G2249&lt;&gt;"",$H2249=""),AND($J2249="",$K2249&lt;&gt;""),AND($J2249&lt;&gt;"",$K2249=""),AND($M2249="",$N2249&lt;&gt;""),AND($M2249&lt;&gt;"",$N2249=""),AND($P2249="",$Q2249&lt;&gt;""),AND($P2249&lt;&gt;"",$Q2249=""),AND($S2249="",$T2249&lt;&gt;""),AND($S2249&lt;&gt;"",$T2249=""),AND($V2249="",$W2249&lt;&gt;""),AND($V2249&lt;&gt;"",$W2249=""))),AND($C2249&lt;&gt;"",$E2249&lt;&gt;"",LEFT(TRIM($C2249),1)&lt;&gt;LEFT(TRIM($E2249),1)),IF(OR($E2249="",$F2249=""),FALSE(),IFERROR(COUNTIF(INDIRECT("UNITS_"&amp;SUBSTITUTE(LEFT($E2249,FIND(" ",$E2249&amp;" ")-1),".","_")),$F2249)=0,TRUE())),AND($B2249&lt;&gt;"",OR(ISNUMBER(SEARCH("outro",LOWER($B2249))),ISNUMBER(SEARCH("divers",LOWER($B2249))),ISNUMBER(SEARCH("etc",LOWER($B2249))))),OR(AND(ISNUMBER(SEARCH("comunic",LOWER($B2249))),LEFT($E2249,3)&lt;&gt;"4.4"),AND(ISNUMBER(SEARCH("monitor",LOWER($B2249))),NOT(OR(LEFT($E2249,3)="1.5",LEFT($E2249,3)="2.5")))),AND($B2249&lt;&gt;"",OR(LEFT($C2249,1)="1",LEFT($C2249,1)="2"),$D2249=""),AND($D2249&lt;&gt;"",NOT(OR(LEFT($C2249,1)="1",LEFT($C2249,1)="2"))),AND($D2249&lt;&gt;"",COUNTIF(' PROJETO'!$B$14:$B$16,$D2249)=0),IF($D2249="",FALSE(),IF(COUNTIF(' PROJETO'!$B$14:$B$16,$D2249)=0,FALSE(),IFERROR(INDEX(' PROJETO'!$C$14:$C$16,MATCH($D2249,' PROJETO'!$B$14:$B$16,0))&lt;&gt;"Sim",FALSE()))))</f>
        <v>0</v>
      </c>
      <c r="AG2249" s="21" t="b">
        <f>AND($AC2249,$Y2249&gt;'CONFG.  LISTAS'!$F$4,$Z2249="",$AA2249="")</f>
        <v>0</v>
      </c>
      <c r="AH2249" s="21" t="str">
        <f t="shared" si="454"/>
        <v/>
      </c>
      <c r="AI2249" s="43" t="str">
        <f ca="1">IF(NOT($AC2249),"",IF(OR($B2249="",$C2249="",$E2249="",$F2249=""),"Preencha descrição, categoria, tipo e unidade.",IF(AND($B2249&lt;&gt;"",OR(LEFT($C2249,1)="1",LEFT($C2249,1)="2"),$D2249=""),"Informe a prática de restauração para itens diretos.",IF(AND($D2249&lt;&gt;"",NOT(OR(LEFT($C2249,1)="1",LEFT($C2249,1)="2"))),"Custos indiretos não devem pertencer a uma prática específica.",IF(AND($D2249&lt;&gt;"",COUNTIF(' PROJETO'!$B$14:$B$16,$D2249)=0),"Prática de restauração inválida ou não cadastrada.",IF(IF($D2249="",FALSE(),IF(COUNTIF(' PROJETO'!$B$14:$B$16,$D2249)=0,FALSE(),IFERROR(INDEX(' PROJETO'!$C$14:$C$16,MATCH($D2249,' PROJETO'!$B$14:$B$16,0))&lt;&gt;"Sim",FALSE()))),"A prática informada no item não foi selecionada na aba Projeto.",IF(AND(MAX($I2249,$L2249,$O2249,$R2249,$U2249,$X2249)&gt;'CONFG.  LISTAS'!$F$4,NOT(OR($Z2249&lt;&gt;"",$AA2249&lt;&gt;""))),"Memorial de cálculo ou anexo obrigatório não informado para item acima do limite.",IF(OR(AND($G2249&lt;&gt;"",$H2249&lt;&gt;"",OR($G2249&lt;=0,$H2249&lt;=0)),AND($J2249&lt;&gt;"",$K2249&lt;&gt;"",OR($J2249&lt;=0,$K2249&lt;=0)),AND($M2249&lt;&gt;"",$N2249&lt;&gt;"",OR($M2249&lt;=0,$N2249&lt;=0)),AND($P2249&lt;&gt;"",$Q2249&lt;&gt;"",OR($P2249&lt;=0,$Q2249&lt;=0)),AND($S2249&lt;&gt;"",$T2249&lt;&gt;"",OR($S2249&lt;=0,$T2249&lt;=0)),AND($V2249&lt;&gt;"",$W2249&lt;&gt;"",OR($V2249&lt;=0,$W2249&lt;=0))),"Revise os valores informados: valor unitário e quantidade devem ser maiores que zero.",IF(OR(AND($G2249="",$H2249&lt;&gt;""),AND($G2249&lt;&gt;"",$H2249=""),AND($J2249="",$K2249&lt;&gt;""),AND($J2249&lt;&gt;"",$K2249=""),AND($M2249="",$N2249&lt;&gt;""),AND($M2249&lt;&gt;"",$N2249=""),AND($P2249="",$Q2249&lt;&gt;""),AND($P2249&lt;&gt;"",$Q2249=""),AND($S2249="",$T2249&lt;&gt;""),AND($S2249&lt;&gt;"",$T2249=""),AND($V2249="",$W2249&lt;&gt;""),AND($V2249&lt;&gt;"",$W2249="")),"Há ano preenchido parcialmente: "&amp;TRIM(IF(AND($G2249="",$H2249&lt;&gt;""),"Ano 1 (falta valor unitário); ","")&amp;IF(AND($G2249&lt;&gt;"",$H2249=""),"Ano 1 (falta quantidade); ","")&amp;IF(AND($J2249="",$K2249&lt;&gt;""),"Ano 2 (falta valor unitário); ","")&amp;IF(AND($J2249&lt;&gt;"",$K2249=""),"Ano 2 (falta quantidade); ","")&amp;IF(AND($M2249="",$N2249&lt;&gt;""),"Ano 3 (falta valor unitário); ","")&amp;IF(AND($M2249&lt;&gt;"",$N2249=""),"Ano 3 (falta quantidade); ","")&amp;IF(AND($P2249="",$Q2249&lt;&gt;""),"Ano 4 (falta valor unitário); ","")&amp;IF(AND($P2249&lt;&gt;"",$Q2249=""),"Ano 4 (falta quantidade); ","")&amp;IF(AND($S2249="",$T2249&lt;&gt;""),"Ano 5 (falta valor unitário); ","")&amp;IF(AND($S2249&lt;&gt;"",$T2249=""),"Ano 5 (falta quantidade); ","")&amp;IF(AND($V2249="",$W2249&lt;&gt;""),"Ano 6 (falta valor unitário); ","")&amp;IF(AND($V2249&lt;&gt;"",$W2249=""),"Ano 6 (falta quantidade); ","")), IF(NOT(OR(AND($G2249&lt;&gt;"",$H2249&lt;&gt;""),AND($J2249&lt;&gt;"",$K2249&lt;&gt;""),AND($M2249&lt;&gt;"",$N2249&lt;&gt;""),AND($P2249&lt;&gt;"",$Q2249&lt;&gt;""),AND($S2249&lt;&gt;"",$T2249&lt;&gt;""),AND($V2249&lt;&gt;"",$W2249&lt;&gt;""))),"Informe pelo menos um ano completo com valor unitário e quantidade.",IF(AND($C2249&lt;&gt;"",$E2249&lt;&gt;"",LEFT(TRIM($C2249),1)&lt;&gt;LEFT(TRIM($E2249),1)),"Categoria e tipo estão incompatíveis.",IF(IF(OR($E2249="",$F2249=""),FALSE(),IFERROR(COUNTIF(INDIRECT("UNITS_"&amp;SUBSTITUTE(LEFT($E2249,FIND(" ",$E2249&amp;" ")-1),".","_")),$F2249)=0,TRUE())),"Unidade incompatível com o tipo selecionado.",IF(OR(AND(ISNUMBER(SEARCH("comunic",LOWER($B2249))),LEFT($E2249,3)&lt;&gt;"4.4"),AND(ISNUMBER(SEARCH("monitor",LOWER($B2249))),NOT(OR(LEFT($E2249,3)="1.5",LEFT($E2249,3)="2.5")))),"Revise a classificação do item conforme as regras de preenchimento.",IF(AND($B2249&lt;&gt;"",OR(ISNUMBER(SEARCH("outro",LOWER($B2249))),ISNUMBER(SEARCH("divers",LOWER($B2249))),ISNUMBER(SEARCH("kit",LOWER($B2249))),ISNUMBER(SEARCH("ferrament",LOWER($B2249))),ISNUMBER(SEARCH("epi",LOWER($B2249)))),NOT(OR($Z2249&lt;&gt;"",$AA2249&lt;&gt;""))),"Descrição muito genérica: detalhe melhor o item e registre o racional no memorial ou em anexo.",IF(AND($Y2249=0,$B2249&lt;&gt;"",OR($G2249&lt;&gt;"",$H2249&lt;&gt;"",$J2249&lt;&gt;"",$K2249&lt;&gt;"",$M2249&lt;&gt;"",$N2249&lt;&gt;"",$P2249&lt;&gt;"",$Q2249&lt;&gt;"",$S2249&lt;&gt;"",$T2249&lt;&gt;"",$V2249&lt;&gt;"",$W2249&lt;&gt;"")),"O item possui dados lançados, mas o total está zerado. Revise os valores informados.","")))))))))))))))</f>
        <v/>
      </c>
    </row>
    <row r="2250" spans="1:35" ht="14.25" customHeight="1" x14ac:dyDescent="0.25">
      <c r="A2250" s="57" t="str">
        <f t="shared" ref="A2250:A2313" si="455">AH2250</f>
        <v/>
      </c>
      <c r="B2250" s="58"/>
      <c r="C2250" s="58"/>
      <c r="D2250" s="58"/>
      <c r="E2250" s="58"/>
      <c r="F2250" s="58"/>
      <c r="G2250" s="269"/>
      <c r="H2250" s="59"/>
      <c r="I2250" s="273">
        <f t="shared" ref="I2250:I2313" si="456">IFERROR(G2250*H2250,0)</f>
        <v>0</v>
      </c>
      <c r="J2250" s="269"/>
      <c r="K2250" s="59"/>
      <c r="L2250" s="270">
        <f t="shared" ref="L2250:L2313" si="457">IFERROR(J2250*K2250,0)</f>
        <v>0</v>
      </c>
      <c r="M2250" s="269"/>
      <c r="N2250" s="59"/>
      <c r="O2250" s="270">
        <f t="shared" ref="O2250:O2313" si="458">IFERROR(M2250*N2250,0)</f>
        <v>0</v>
      </c>
      <c r="P2250" s="269"/>
      <c r="Q2250" s="59"/>
      <c r="R2250" s="271">
        <f t="shared" ref="R2250:R2313" si="459">IFERROR(P2250*Q2250,0)</f>
        <v>0</v>
      </c>
      <c r="S2250" s="269"/>
      <c r="T2250" s="59"/>
      <c r="U2250" s="270">
        <f t="shared" ref="U2250:U2313" si="460">IFERROR(S2250*T2250,0)</f>
        <v>0</v>
      </c>
      <c r="V2250" s="269"/>
      <c r="W2250" s="59"/>
      <c r="X2250" s="270">
        <f t="shared" ref="X2250:X2313" si="461">IFERROR(V2250*W2250,0)</f>
        <v>0</v>
      </c>
      <c r="Y2250" s="270">
        <f t="shared" ref="Y2250:Y2313" si="462">SUM(I2250,L2250,O2250,R2250,U2250,X2250)</f>
        <v>0</v>
      </c>
      <c r="Z2250" s="58"/>
      <c r="AA2250" s="58"/>
      <c r="AB2250" s="60" t="str">
        <f t="shared" ref="AB2250:AB2313" si="463">IF($B2250="","",TEXT(ROW()-4,"000"))</f>
        <v/>
      </c>
      <c r="AC2250" s="21" t="b">
        <f t="shared" ref="AC2250:AC2313" si="464">OR(LEN($B2250&amp;"")&gt;0,LEN($C2250&amp;"")&gt;0,LEN($D2250&amp;"")&gt;0,LEN($E2250&amp;"")&gt;0,LEN($F2250&amp;"")&gt;0,LEN($G2250&amp;"")&gt;0,LEN($H2250&amp;"")&gt;0,LEN($J2250&amp;"")&gt;0,LEN($K2250&amp;"")&gt;0,LEN($M2250&amp;"")&gt;0,LEN($N2250&amp;"")&gt;0,LEN($P2250&amp;"")&gt;0,LEN($Q2250&amp;"")&gt;0,LEN($S2250&amp;"")&gt;0,LEN($T2250&amp;"")&gt;0,LEN($V2250&amp;"")&gt;0,LEN($W2250&amp;"")&gt;0,LEN($Z2250&amp;"")&gt;0,LEN($AA2250&amp;"")&gt;0)</f>
        <v>0</v>
      </c>
      <c r="AD2250" s="21" t="b">
        <f t="shared" ref="AD2250:AD2313" si="465">AND($B2250&lt;&gt;"",$C2250&lt;&gt;"",$E2250&lt;&gt;"",$F2250&lt;&gt;"")</f>
        <v>0</v>
      </c>
      <c r="AE2250" s="21" t="b">
        <f t="shared" ref="AE2250:AE2313" si="466">OR(AND($G2250&lt;&gt;"",$H2250&lt;&gt;""),AND($J2250&lt;&gt;"",$K2250&lt;&gt;""),AND($M2250&lt;&gt;"",$N2250&lt;&gt;""),AND($P2250&lt;&gt;"",$Q2250&lt;&gt;""),AND($S2250&lt;&gt;"",$T2250&lt;&gt;""),AND($V2250&lt;&gt;"",$W2250&lt;&gt;""))</f>
        <v>0</v>
      </c>
      <c r="AF2250" s="21" t="b">
        <f ca="1">OR(AND($AC2250,NOT($AD2250)),AND($AC2250,OR(AND($G2250="",$H2250&lt;&gt;""),AND($G2250&lt;&gt;"",$H2250=""),AND($J2250="",$K2250&lt;&gt;""),AND($J2250&lt;&gt;"",$K2250=""),AND($M2250="",$N2250&lt;&gt;""),AND($M2250&lt;&gt;"",$N2250=""),AND($P2250="",$Q2250&lt;&gt;""),AND($P2250&lt;&gt;"",$Q2250=""),AND($S2250="",$T2250&lt;&gt;""),AND($S2250&lt;&gt;"",$T2250=""),AND($V2250="",$W2250&lt;&gt;""),AND($V2250&lt;&gt;"",$W2250=""))),AND($C2250&lt;&gt;"",$E2250&lt;&gt;"",LEFT(TRIM($C2250),1)&lt;&gt;LEFT(TRIM($E2250),1)),IF(OR($E2250="",$F2250=""),FALSE(),IFERROR(COUNTIF(INDIRECT("UNITS_"&amp;SUBSTITUTE(LEFT($E2250,FIND(" ",$E2250&amp;" ")-1),".","_")),$F2250)=0,TRUE())),AND($B2250&lt;&gt;"",OR(ISNUMBER(SEARCH("outro",LOWER($B2250))),ISNUMBER(SEARCH("divers",LOWER($B2250))),ISNUMBER(SEARCH("etc",LOWER($B2250))))),OR(AND(ISNUMBER(SEARCH("comunic",LOWER($B2250))),LEFT($E2250,3)&lt;&gt;"4.4"),AND(ISNUMBER(SEARCH("monitor",LOWER($B2250))),NOT(OR(LEFT($E2250,3)="1.5",LEFT($E2250,3)="2.5")))),AND($B2250&lt;&gt;"",OR(LEFT($C2250,1)="1",LEFT($C2250,1)="2"),$D2250=""),AND($D2250&lt;&gt;"",NOT(OR(LEFT($C2250,1)="1",LEFT($C2250,1)="2"))),AND($D2250&lt;&gt;"",COUNTIF(' PROJETO'!$B$14:$B$16,$D2250)=0),IF($D2250="",FALSE(),IF(COUNTIF(' PROJETO'!$B$14:$B$16,$D2250)=0,FALSE(),IFERROR(INDEX(' PROJETO'!$C$14:$C$16,MATCH($D2250,' PROJETO'!$B$14:$B$16,0))&lt;&gt;"Sim",FALSE()))))</f>
        <v>0</v>
      </c>
      <c r="AG2250" s="21" t="b">
        <f>AND($AC2250,$Y2250&gt;'CONFG.  LISTAS'!$F$4,$Z2250="",$AA2250="")</f>
        <v>0</v>
      </c>
      <c r="AH2250" s="21" t="str">
        <f t="shared" ref="AH2250:AH2313" si="467">IF(NOT($AC2250),"",IF($AG2250,"⚠",IF(OR(AND($AC2250,NOT($AE2250)),$AF2250),"◔","✓")))</f>
        <v/>
      </c>
      <c r="AI2250" s="43" t="str">
        <f ca="1">IF(NOT($AC2250),"",IF(OR($B2250="",$C2250="",$E2250="",$F2250=""),"Preencha descrição, categoria, tipo e unidade.",IF(AND($B2250&lt;&gt;"",OR(LEFT($C2250,1)="1",LEFT($C2250,1)="2"),$D2250=""),"Informe a prática de restauração para itens diretos.",IF(AND($D2250&lt;&gt;"",NOT(OR(LEFT($C2250,1)="1",LEFT($C2250,1)="2"))),"Custos indiretos não devem pertencer a uma prática específica.",IF(AND($D2250&lt;&gt;"",COUNTIF(' PROJETO'!$B$14:$B$16,$D2250)=0),"Prática de restauração inválida ou não cadastrada.",IF(IF($D2250="",FALSE(),IF(COUNTIF(' PROJETO'!$B$14:$B$16,$D2250)=0,FALSE(),IFERROR(INDEX(' PROJETO'!$C$14:$C$16,MATCH($D2250,' PROJETO'!$B$14:$B$16,0))&lt;&gt;"Sim",FALSE()))),"A prática informada no item não foi selecionada na aba Projeto.",IF(AND(MAX($I2250,$L2250,$O2250,$R2250,$U2250,$X2250)&gt;'CONFG.  LISTAS'!$F$4,NOT(OR($Z2250&lt;&gt;"",$AA2250&lt;&gt;""))),"Memorial de cálculo ou anexo obrigatório não informado para item acima do limite.",IF(OR(AND($G2250&lt;&gt;"",$H2250&lt;&gt;"",OR($G2250&lt;=0,$H2250&lt;=0)),AND($J2250&lt;&gt;"",$K2250&lt;&gt;"",OR($J2250&lt;=0,$K2250&lt;=0)),AND($M2250&lt;&gt;"",$N2250&lt;&gt;"",OR($M2250&lt;=0,$N2250&lt;=0)),AND($P2250&lt;&gt;"",$Q2250&lt;&gt;"",OR($P2250&lt;=0,$Q2250&lt;=0)),AND($S2250&lt;&gt;"",$T2250&lt;&gt;"",OR($S2250&lt;=0,$T2250&lt;=0)),AND($V2250&lt;&gt;"",$W2250&lt;&gt;"",OR($V2250&lt;=0,$W2250&lt;=0))),"Revise os valores informados: valor unitário e quantidade devem ser maiores que zero.",IF(OR(AND($G2250="",$H2250&lt;&gt;""),AND($G2250&lt;&gt;"",$H2250=""),AND($J2250="",$K2250&lt;&gt;""),AND($J2250&lt;&gt;"",$K2250=""),AND($M2250="",$N2250&lt;&gt;""),AND($M2250&lt;&gt;"",$N2250=""),AND($P2250="",$Q2250&lt;&gt;""),AND($P2250&lt;&gt;"",$Q2250=""),AND($S2250="",$T2250&lt;&gt;""),AND($S2250&lt;&gt;"",$T2250=""),AND($V2250="",$W2250&lt;&gt;""),AND($V2250&lt;&gt;"",$W2250="")),"Há ano preenchido parcialmente: "&amp;TRIM(IF(AND($G2250="",$H2250&lt;&gt;""),"Ano 1 (falta valor unitário); ","")&amp;IF(AND($G2250&lt;&gt;"",$H2250=""),"Ano 1 (falta quantidade); ","")&amp;IF(AND($J2250="",$K2250&lt;&gt;""),"Ano 2 (falta valor unitário); ","")&amp;IF(AND($J2250&lt;&gt;"",$K2250=""),"Ano 2 (falta quantidade); ","")&amp;IF(AND($M2250="",$N2250&lt;&gt;""),"Ano 3 (falta valor unitário); ","")&amp;IF(AND($M2250&lt;&gt;"",$N2250=""),"Ano 3 (falta quantidade); ","")&amp;IF(AND($P2250="",$Q2250&lt;&gt;""),"Ano 4 (falta valor unitário); ","")&amp;IF(AND($P2250&lt;&gt;"",$Q2250=""),"Ano 4 (falta quantidade); ","")&amp;IF(AND($S2250="",$T2250&lt;&gt;""),"Ano 5 (falta valor unitário); ","")&amp;IF(AND($S2250&lt;&gt;"",$T2250=""),"Ano 5 (falta quantidade); ","")&amp;IF(AND($V2250="",$W2250&lt;&gt;""),"Ano 6 (falta valor unitário); ","")&amp;IF(AND($V2250&lt;&gt;"",$W2250=""),"Ano 6 (falta quantidade); ","")), IF(NOT(OR(AND($G2250&lt;&gt;"",$H2250&lt;&gt;""),AND($J2250&lt;&gt;"",$K2250&lt;&gt;""),AND($M2250&lt;&gt;"",$N2250&lt;&gt;""),AND($P2250&lt;&gt;"",$Q2250&lt;&gt;""),AND($S2250&lt;&gt;"",$T2250&lt;&gt;""),AND($V2250&lt;&gt;"",$W2250&lt;&gt;""))),"Informe pelo menos um ano completo com valor unitário e quantidade.",IF(AND($C2250&lt;&gt;"",$E2250&lt;&gt;"",LEFT(TRIM($C2250),1)&lt;&gt;LEFT(TRIM($E2250),1)),"Categoria e tipo estão incompatíveis.",IF(IF(OR($E2250="",$F2250=""),FALSE(),IFERROR(COUNTIF(INDIRECT("UNITS_"&amp;SUBSTITUTE(LEFT($E2250,FIND(" ",$E2250&amp;" ")-1),".","_")),$F2250)=0,TRUE())),"Unidade incompatível com o tipo selecionado.",IF(OR(AND(ISNUMBER(SEARCH("comunic",LOWER($B2250))),LEFT($E2250,3)&lt;&gt;"4.4"),AND(ISNUMBER(SEARCH("monitor",LOWER($B2250))),NOT(OR(LEFT($E2250,3)="1.5",LEFT($E2250,3)="2.5")))),"Revise a classificação do item conforme as regras de preenchimento.",IF(AND($B2250&lt;&gt;"",OR(ISNUMBER(SEARCH("outro",LOWER($B2250))),ISNUMBER(SEARCH("divers",LOWER($B2250))),ISNUMBER(SEARCH("kit",LOWER($B2250))),ISNUMBER(SEARCH("ferrament",LOWER($B2250))),ISNUMBER(SEARCH("epi",LOWER($B2250)))),NOT(OR($Z2250&lt;&gt;"",$AA2250&lt;&gt;""))),"Descrição muito genérica: detalhe melhor o item e registre o racional no memorial ou em anexo.",IF(AND($Y2250=0,$B2250&lt;&gt;"",OR($G2250&lt;&gt;"",$H2250&lt;&gt;"",$J2250&lt;&gt;"",$K2250&lt;&gt;"",$M2250&lt;&gt;"",$N2250&lt;&gt;"",$P2250&lt;&gt;"",$Q2250&lt;&gt;"",$S2250&lt;&gt;"",$T2250&lt;&gt;"",$V2250&lt;&gt;"",$W2250&lt;&gt;"")),"O item possui dados lançados, mas o total está zerado. Revise os valores informados.","")))))))))))))))</f>
        <v/>
      </c>
    </row>
    <row r="2251" spans="1:35" ht="14.25" customHeight="1" x14ac:dyDescent="0.25">
      <c r="A2251" s="57" t="str">
        <f t="shared" si="455"/>
        <v/>
      </c>
      <c r="B2251" s="61"/>
      <c r="C2251" s="61"/>
      <c r="D2251" s="58"/>
      <c r="E2251" s="61"/>
      <c r="F2251" s="61"/>
      <c r="G2251" s="272"/>
      <c r="H2251" s="62"/>
      <c r="I2251" s="273">
        <f t="shared" si="456"/>
        <v>0</v>
      </c>
      <c r="J2251" s="272"/>
      <c r="K2251" s="62"/>
      <c r="L2251" s="270">
        <f t="shared" si="457"/>
        <v>0</v>
      </c>
      <c r="M2251" s="272"/>
      <c r="N2251" s="62"/>
      <c r="O2251" s="270">
        <f t="shared" si="458"/>
        <v>0</v>
      </c>
      <c r="P2251" s="272"/>
      <c r="Q2251" s="62"/>
      <c r="R2251" s="271">
        <f t="shared" si="459"/>
        <v>0</v>
      </c>
      <c r="S2251" s="272"/>
      <c r="T2251" s="62"/>
      <c r="U2251" s="270">
        <f t="shared" si="460"/>
        <v>0</v>
      </c>
      <c r="V2251" s="272"/>
      <c r="W2251" s="62"/>
      <c r="X2251" s="270">
        <f t="shared" si="461"/>
        <v>0</v>
      </c>
      <c r="Y2251" s="270">
        <f t="shared" si="462"/>
        <v>0</v>
      </c>
      <c r="Z2251" s="61"/>
      <c r="AA2251" s="61"/>
      <c r="AB2251" s="60" t="str">
        <f t="shared" si="463"/>
        <v/>
      </c>
      <c r="AC2251" s="21" t="b">
        <f t="shared" si="464"/>
        <v>0</v>
      </c>
      <c r="AD2251" s="21" t="b">
        <f t="shared" si="465"/>
        <v>0</v>
      </c>
      <c r="AE2251" s="21" t="b">
        <f t="shared" si="466"/>
        <v>0</v>
      </c>
      <c r="AF2251" s="21" t="b">
        <f ca="1">OR(AND($AC2251,NOT($AD2251)),AND($AC2251,OR(AND($G2251="",$H2251&lt;&gt;""),AND($G2251&lt;&gt;"",$H2251=""),AND($J2251="",$K2251&lt;&gt;""),AND($J2251&lt;&gt;"",$K2251=""),AND($M2251="",$N2251&lt;&gt;""),AND($M2251&lt;&gt;"",$N2251=""),AND($P2251="",$Q2251&lt;&gt;""),AND($P2251&lt;&gt;"",$Q2251=""),AND($S2251="",$T2251&lt;&gt;""),AND($S2251&lt;&gt;"",$T2251=""),AND($V2251="",$W2251&lt;&gt;""),AND($V2251&lt;&gt;"",$W2251=""))),AND($C2251&lt;&gt;"",$E2251&lt;&gt;"",LEFT(TRIM($C2251),1)&lt;&gt;LEFT(TRIM($E2251),1)),IF(OR($E2251="",$F2251=""),FALSE(),IFERROR(COUNTIF(INDIRECT("UNITS_"&amp;SUBSTITUTE(LEFT($E2251,FIND(" ",$E2251&amp;" ")-1),".","_")),$F2251)=0,TRUE())),AND($B2251&lt;&gt;"",OR(ISNUMBER(SEARCH("outro",LOWER($B2251))),ISNUMBER(SEARCH("divers",LOWER($B2251))),ISNUMBER(SEARCH("etc",LOWER($B2251))))),OR(AND(ISNUMBER(SEARCH("comunic",LOWER($B2251))),LEFT($E2251,3)&lt;&gt;"4.4"),AND(ISNUMBER(SEARCH("monitor",LOWER($B2251))),NOT(OR(LEFT($E2251,3)="1.5",LEFT($E2251,3)="2.5")))),AND($B2251&lt;&gt;"",OR(LEFT($C2251,1)="1",LEFT($C2251,1)="2"),$D2251=""),AND($D2251&lt;&gt;"",NOT(OR(LEFT($C2251,1)="1",LEFT($C2251,1)="2"))),AND($D2251&lt;&gt;"",COUNTIF(' PROJETO'!$B$14:$B$16,$D2251)=0),IF($D2251="",FALSE(),IF(COUNTIF(' PROJETO'!$B$14:$B$16,$D2251)=0,FALSE(),IFERROR(INDEX(' PROJETO'!$C$14:$C$16,MATCH($D2251,' PROJETO'!$B$14:$B$16,0))&lt;&gt;"Sim",FALSE()))))</f>
        <v>0</v>
      </c>
      <c r="AG2251" s="21" t="b">
        <f>AND($AC2251,$Y2251&gt;'CONFG.  LISTAS'!$F$4,$Z2251="",$AA2251="")</f>
        <v>0</v>
      </c>
      <c r="AH2251" s="21" t="str">
        <f t="shared" si="467"/>
        <v/>
      </c>
      <c r="AI2251" s="43" t="str">
        <f ca="1">IF(NOT($AC2251),"",IF(OR($B2251="",$C2251="",$E2251="",$F2251=""),"Preencha descrição, categoria, tipo e unidade.",IF(AND($B2251&lt;&gt;"",OR(LEFT($C2251,1)="1",LEFT($C2251,1)="2"),$D2251=""),"Informe a prática de restauração para itens diretos.",IF(AND($D2251&lt;&gt;"",NOT(OR(LEFT($C2251,1)="1",LEFT($C2251,1)="2"))),"Custos indiretos não devem pertencer a uma prática específica.",IF(AND($D2251&lt;&gt;"",COUNTIF(' PROJETO'!$B$14:$B$16,$D2251)=0),"Prática de restauração inválida ou não cadastrada.",IF(IF($D2251="",FALSE(),IF(COUNTIF(' PROJETO'!$B$14:$B$16,$D2251)=0,FALSE(),IFERROR(INDEX(' PROJETO'!$C$14:$C$16,MATCH($D2251,' PROJETO'!$B$14:$B$16,0))&lt;&gt;"Sim",FALSE()))),"A prática informada no item não foi selecionada na aba Projeto.",IF(AND(MAX($I2251,$L2251,$O2251,$R2251,$U2251,$X2251)&gt;'CONFG.  LISTAS'!$F$4,NOT(OR($Z2251&lt;&gt;"",$AA2251&lt;&gt;""))),"Memorial de cálculo ou anexo obrigatório não informado para item acima do limite.",IF(OR(AND($G2251&lt;&gt;"",$H2251&lt;&gt;"",OR($G2251&lt;=0,$H2251&lt;=0)),AND($J2251&lt;&gt;"",$K2251&lt;&gt;"",OR($J2251&lt;=0,$K2251&lt;=0)),AND($M2251&lt;&gt;"",$N2251&lt;&gt;"",OR($M2251&lt;=0,$N2251&lt;=0)),AND($P2251&lt;&gt;"",$Q2251&lt;&gt;"",OR($P2251&lt;=0,$Q2251&lt;=0)),AND($S2251&lt;&gt;"",$T2251&lt;&gt;"",OR($S2251&lt;=0,$T2251&lt;=0)),AND($V2251&lt;&gt;"",$W2251&lt;&gt;"",OR($V2251&lt;=0,$W2251&lt;=0))),"Revise os valores informados: valor unitário e quantidade devem ser maiores que zero.",IF(OR(AND($G2251="",$H2251&lt;&gt;""),AND($G2251&lt;&gt;"",$H2251=""),AND($J2251="",$K2251&lt;&gt;""),AND($J2251&lt;&gt;"",$K2251=""),AND($M2251="",$N2251&lt;&gt;""),AND($M2251&lt;&gt;"",$N2251=""),AND($P2251="",$Q2251&lt;&gt;""),AND($P2251&lt;&gt;"",$Q2251=""),AND($S2251="",$T2251&lt;&gt;""),AND($S2251&lt;&gt;"",$T2251=""),AND($V2251="",$W2251&lt;&gt;""),AND($V2251&lt;&gt;"",$W2251="")),"Há ano preenchido parcialmente: "&amp;TRIM(IF(AND($G2251="",$H2251&lt;&gt;""),"Ano 1 (falta valor unitário); ","")&amp;IF(AND($G2251&lt;&gt;"",$H2251=""),"Ano 1 (falta quantidade); ","")&amp;IF(AND($J2251="",$K2251&lt;&gt;""),"Ano 2 (falta valor unitário); ","")&amp;IF(AND($J2251&lt;&gt;"",$K2251=""),"Ano 2 (falta quantidade); ","")&amp;IF(AND($M2251="",$N2251&lt;&gt;""),"Ano 3 (falta valor unitário); ","")&amp;IF(AND($M2251&lt;&gt;"",$N2251=""),"Ano 3 (falta quantidade); ","")&amp;IF(AND($P2251="",$Q2251&lt;&gt;""),"Ano 4 (falta valor unitário); ","")&amp;IF(AND($P2251&lt;&gt;"",$Q2251=""),"Ano 4 (falta quantidade); ","")&amp;IF(AND($S2251="",$T2251&lt;&gt;""),"Ano 5 (falta valor unitário); ","")&amp;IF(AND($S2251&lt;&gt;"",$T2251=""),"Ano 5 (falta quantidade); ","")&amp;IF(AND($V2251="",$W2251&lt;&gt;""),"Ano 6 (falta valor unitário); ","")&amp;IF(AND($V2251&lt;&gt;"",$W2251=""),"Ano 6 (falta quantidade); ","")), IF(NOT(OR(AND($G2251&lt;&gt;"",$H2251&lt;&gt;""),AND($J2251&lt;&gt;"",$K2251&lt;&gt;""),AND($M2251&lt;&gt;"",$N2251&lt;&gt;""),AND($P2251&lt;&gt;"",$Q2251&lt;&gt;""),AND($S2251&lt;&gt;"",$T2251&lt;&gt;""),AND($V2251&lt;&gt;"",$W2251&lt;&gt;""))),"Informe pelo menos um ano completo com valor unitário e quantidade.",IF(AND($C2251&lt;&gt;"",$E2251&lt;&gt;"",LEFT(TRIM($C2251),1)&lt;&gt;LEFT(TRIM($E2251),1)),"Categoria e tipo estão incompatíveis.",IF(IF(OR($E2251="",$F2251=""),FALSE(),IFERROR(COUNTIF(INDIRECT("UNITS_"&amp;SUBSTITUTE(LEFT($E2251,FIND(" ",$E2251&amp;" ")-1),".","_")),$F2251)=0,TRUE())),"Unidade incompatível com o tipo selecionado.",IF(OR(AND(ISNUMBER(SEARCH("comunic",LOWER($B2251))),LEFT($E2251,3)&lt;&gt;"4.4"),AND(ISNUMBER(SEARCH("monitor",LOWER($B2251))),NOT(OR(LEFT($E2251,3)="1.5",LEFT($E2251,3)="2.5")))),"Revise a classificação do item conforme as regras de preenchimento.",IF(AND($B2251&lt;&gt;"",OR(ISNUMBER(SEARCH("outro",LOWER($B2251))),ISNUMBER(SEARCH("divers",LOWER($B2251))),ISNUMBER(SEARCH("kit",LOWER($B2251))),ISNUMBER(SEARCH("ferrament",LOWER($B2251))),ISNUMBER(SEARCH("epi",LOWER($B2251)))),NOT(OR($Z2251&lt;&gt;"",$AA2251&lt;&gt;""))),"Descrição muito genérica: detalhe melhor o item e registre o racional no memorial ou em anexo.",IF(AND($Y2251=0,$B2251&lt;&gt;"",OR($G2251&lt;&gt;"",$H2251&lt;&gt;"",$J2251&lt;&gt;"",$K2251&lt;&gt;"",$M2251&lt;&gt;"",$N2251&lt;&gt;"",$P2251&lt;&gt;"",$Q2251&lt;&gt;"",$S2251&lt;&gt;"",$T2251&lt;&gt;"",$V2251&lt;&gt;"",$W2251&lt;&gt;"")),"O item possui dados lançados, mas o total está zerado. Revise os valores informados.","")))))))))))))))</f>
        <v/>
      </c>
    </row>
    <row r="2252" spans="1:35" ht="14.25" customHeight="1" x14ac:dyDescent="0.25">
      <c r="A2252" s="57" t="str">
        <f t="shared" si="455"/>
        <v/>
      </c>
      <c r="B2252" s="58"/>
      <c r="C2252" s="58"/>
      <c r="D2252" s="58"/>
      <c r="E2252" s="58"/>
      <c r="F2252" s="58"/>
      <c r="G2252" s="269"/>
      <c r="H2252" s="59"/>
      <c r="I2252" s="273">
        <f t="shared" si="456"/>
        <v>0</v>
      </c>
      <c r="J2252" s="269"/>
      <c r="K2252" s="59"/>
      <c r="L2252" s="270">
        <f t="shared" si="457"/>
        <v>0</v>
      </c>
      <c r="M2252" s="269"/>
      <c r="N2252" s="59"/>
      <c r="O2252" s="270">
        <f t="shared" si="458"/>
        <v>0</v>
      </c>
      <c r="P2252" s="269"/>
      <c r="Q2252" s="59"/>
      <c r="R2252" s="271">
        <f t="shared" si="459"/>
        <v>0</v>
      </c>
      <c r="S2252" s="269"/>
      <c r="T2252" s="59"/>
      <c r="U2252" s="270">
        <f t="shared" si="460"/>
        <v>0</v>
      </c>
      <c r="V2252" s="269"/>
      <c r="W2252" s="59"/>
      <c r="X2252" s="270">
        <f t="shared" si="461"/>
        <v>0</v>
      </c>
      <c r="Y2252" s="270">
        <f t="shared" si="462"/>
        <v>0</v>
      </c>
      <c r="Z2252" s="58"/>
      <c r="AA2252" s="58"/>
      <c r="AB2252" s="60" t="str">
        <f t="shared" si="463"/>
        <v/>
      </c>
      <c r="AC2252" s="21" t="b">
        <f t="shared" si="464"/>
        <v>0</v>
      </c>
      <c r="AD2252" s="21" t="b">
        <f t="shared" si="465"/>
        <v>0</v>
      </c>
      <c r="AE2252" s="21" t="b">
        <f t="shared" si="466"/>
        <v>0</v>
      </c>
      <c r="AF2252" s="21" t="b">
        <f ca="1">OR(AND($AC2252,NOT($AD2252)),AND($AC2252,OR(AND($G2252="",$H2252&lt;&gt;""),AND($G2252&lt;&gt;"",$H2252=""),AND($J2252="",$K2252&lt;&gt;""),AND($J2252&lt;&gt;"",$K2252=""),AND($M2252="",$N2252&lt;&gt;""),AND($M2252&lt;&gt;"",$N2252=""),AND($P2252="",$Q2252&lt;&gt;""),AND($P2252&lt;&gt;"",$Q2252=""),AND($S2252="",$T2252&lt;&gt;""),AND($S2252&lt;&gt;"",$T2252=""),AND($V2252="",$W2252&lt;&gt;""),AND($V2252&lt;&gt;"",$W2252=""))),AND($C2252&lt;&gt;"",$E2252&lt;&gt;"",LEFT(TRIM($C2252),1)&lt;&gt;LEFT(TRIM($E2252),1)),IF(OR($E2252="",$F2252=""),FALSE(),IFERROR(COUNTIF(INDIRECT("UNITS_"&amp;SUBSTITUTE(LEFT($E2252,FIND(" ",$E2252&amp;" ")-1),".","_")),$F2252)=0,TRUE())),AND($B2252&lt;&gt;"",OR(ISNUMBER(SEARCH("outro",LOWER($B2252))),ISNUMBER(SEARCH("divers",LOWER($B2252))),ISNUMBER(SEARCH("etc",LOWER($B2252))))),OR(AND(ISNUMBER(SEARCH("comunic",LOWER($B2252))),LEFT($E2252,3)&lt;&gt;"4.4"),AND(ISNUMBER(SEARCH("monitor",LOWER($B2252))),NOT(OR(LEFT($E2252,3)="1.5",LEFT($E2252,3)="2.5")))),AND($B2252&lt;&gt;"",OR(LEFT($C2252,1)="1",LEFT($C2252,1)="2"),$D2252=""),AND($D2252&lt;&gt;"",NOT(OR(LEFT($C2252,1)="1",LEFT($C2252,1)="2"))),AND($D2252&lt;&gt;"",COUNTIF(' PROJETO'!$B$14:$B$16,$D2252)=0),IF($D2252="",FALSE(),IF(COUNTIF(' PROJETO'!$B$14:$B$16,$D2252)=0,FALSE(),IFERROR(INDEX(' PROJETO'!$C$14:$C$16,MATCH($D2252,' PROJETO'!$B$14:$B$16,0))&lt;&gt;"Sim",FALSE()))))</f>
        <v>0</v>
      </c>
      <c r="AG2252" s="21" t="b">
        <f>AND($AC2252,$Y2252&gt;'CONFG.  LISTAS'!$F$4,$Z2252="",$AA2252="")</f>
        <v>0</v>
      </c>
      <c r="AH2252" s="21" t="str">
        <f t="shared" si="467"/>
        <v/>
      </c>
      <c r="AI2252" s="43" t="str">
        <f ca="1">IF(NOT($AC2252),"",IF(OR($B2252="",$C2252="",$E2252="",$F2252=""),"Preencha descrição, categoria, tipo e unidade.",IF(AND($B2252&lt;&gt;"",OR(LEFT($C2252,1)="1",LEFT($C2252,1)="2"),$D2252=""),"Informe a prática de restauração para itens diretos.",IF(AND($D2252&lt;&gt;"",NOT(OR(LEFT($C2252,1)="1",LEFT($C2252,1)="2"))),"Custos indiretos não devem pertencer a uma prática específica.",IF(AND($D2252&lt;&gt;"",COUNTIF(' PROJETO'!$B$14:$B$16,$D2252)=0),"Prática de restauração inválida ou não cadastrada.",IF(IF($D2252="",FALSE(),IF(COUNTIF(' PROJETO'!$B$14:$B$16,$D2252)=0,FALSE(),IFERROR(INDEX(' PROJETO'!$C$14:$C$16,MATCH($D2252,' PROJETO'!$B$14:$B$16,0))&lt;&gt;"Sim",FALSE()))),"A prática informada no item não foi selecionada na aba Projeto.",IF(AND(MAX($I2252,$L2252,$O2252,$R2252,$U2252,$X2252)&gt;'CONFG.  LISTAS'!$F$4,NOT(OR($Z2252&lt;&gt;"",$AA2252&lt;&gt;""))),"Memorial de cálculo ou anexo obrigatório não informado para item acima do limite.",IF(OR(AND($G2252&lt;&gt;"",$H2252&lt;&gt;"",OR($G2252&lt;=0,$H2252&lt;=0)),AND($J2252&lt;&gt;"",$K2252&lt;&gt;"",OR($J2252&lt;=0,$K2252&lt;=0)),AND($M2252&lt;&gt;"",$N2252&lt;&gt;"",OR($M2252&lt;=0,$N2252&lt;=0)),AND($P2252&lt;&gt;"",$Q2252&lt;&gt;"",OR($P2252&lt;=0,$Q2252&lt;=0)),AND($S2252&lt;&gt;"",$T2252&lt;&gt;"",OR($S2252&lt;=0,$T2252&lt;=0)),AND($V2252&lt;&gt;"",$W2252&lt;&gt;"",OR($V2252&lt;=0,$W2252&lt;=0))),"Revise os valores informados: valor unitário e quantidade devem ser maiores que zero.",IF(OR(AND($G2252="",$H2252&lt;&gt;""),AND($G2252&lt;&gt;"",$H2252=""),AND($J2252="",$K2252&lt;&gt;""),AND($J2252&lt;&gt;"",$K2252=""),AND($M2252="",$N2252&lt;&gt;""),AND($M2252&lt;&gt;"",$N2252=""),AND($P2252="",$Q2252&lt;&gt;""),AND($P2252&lt;&gt;"",$Q2252=""),AND($S2252="",$T2252&lt;&gt;""),AND($S2252&lt;&gt;"",$T2252=""),AND($V2252="",$W2252&lt;&gt;""),AND($V2252&lt;&gt;"",$W2252="")),"Há ano preenchido parcialmente: "&amp;TRIM(IF(AND($G2252="",$H2252&lt;&gt;""),"Ano 1 (falta valor unitário); ","")&amp;IF(AND($G2252&lt;&gt;"",$H2252=""),"Ano 1 (falta quantidade); ","")&amp;IF(AND($J2252="",$K2252&lt;&gt;""),"Ano 2 (falta valor unitário); ","")&amp;IF(AND($J2252&lt;&gt;"",$K2252=""),"Ano 2 (falta quantidade); ","")&amp;IF(AND($M2252="",$N2252&lt;&gt;""),"Ano 3 (falta valor unitário); ","")&amp;IF(AND($M2252&lt;&gt;"",$N2252=""),"Ano 3 (falta quantidade); ","")&amp;IF(AND($P2252="",$Q2252&lt;&gt;""),"Ano 4 (falta valor unitário); ","")&amp;IF(AND($P2252&lt;&gt;"",$Q2252=""),"Ano 4 (falta quantidade); ","")&amp;IF(AND($S2252="",$T2252&lt;&gt;""),"Ano 5 (falta valor unitário); ","")&amp;IF(AND($S2252&lt;&gt;"",$T2252=""),"Ano 5 (falta quantidade); ","")&amp;IF(AND($V2252="",$W2252&lt;&gt;""),"Ano 6 (falta valor unitário); ","")&amp;IF(AND($V2252&lt;&gt;"",$W2252=""),"Ano 6 (falta quantidade); ","")), IF(NOT(OR(AND($G2252&lt;&gt;"",$H2252&lt;&gt;""),AND($J2252&lt;&gt;"",$K2252&lt;&gt;""),AND($M2252&lt;&gt;"",$N2252&lt;&gt;""),AND($P2252&lt;&gt;"",$Q2252&lt;&gt;""),AND($S2252&lt;&gt;"",$T2252&lt;&gt;""),AND($V2252&lt;&gt;"",$W2252&lt;&gt;""))),"Informe pelo menos um ano completo com valor unitário e quantidade.",IF(AND($C2252&lt;&gt;"",$E2252&lt;&gt;"",LEFT(TRIM($C2252),1)&lt;&gt;LEFT(TRIM($E2252),1)),"Categoria e tipo estão incompatíveis.",IF(IF(OR($E2252="",$F2252=""),FALSE(),IFERROR(COUNTIF(INDIRECT("UNITS_"&amp;SUBSTITUTE(LEFT($E2252,FIND(" ",$E2252&amp;" ")-1),".","_")),$F2252)=0,TRUE())),"Unidade incompatível com o tipo selecionado.",IF(OR(AND(ISNUMBER(SEARCH("comunic",LOWER($B2252))),LEFT($E2252,3)&lt;&gt;"4.4"),AND(ISNUMBER(SEARCH("monitor",LOWER($B2252))),NOT(OR(LEFT($E2252,3)="1.5",LEFT($E2252,3)="2.5")))),"Revise a classificação do item conforme as regras de preenchimento.",IF(AND($B2252&lt;&gt;"",OR(ISNUMBER(SEARCH("outro",LOWER($B2252))),ISNUMBER(SEARCH("divers",LOWER($B2252))),ISNUMBER(SEARCH("kit",LOWER($B2252))),ISNUMBER(SEARCH("ferrament",LOWER($B2252))),ISNUMBER(SEARCH("epi",LOWER($B2252)))),NOT(OR($Z2252&lt;&gt;"",$AA2252&lt;&gt;""))),"Descrição muito genérica: detalhe melhor o item e registre o racional no memorial ou em anexo.",IF(AND($Y2252=0,$B2252&lt;&gt;"",OR($G2252&lt;&gt;"",$H2252&lt;&gt;"",$J2252&lt;&gt;"",$K2252&lt;&gt;"",$M2252&lt;&gt;"",$N2252&lt;&gt;"",$P2252&lt;&gt;"",$Q2252&lt;&gt;"",$S2252&lt;&gt;"",$T2252&lt;&gt;"",$V2252&lt;&gt;"",$W2252&lt;&gt;"")),"O item possui dados lançados, mas o total está zerado. Revise os valores informados.","")))))))))))))))</f>
        <v/>
      </c>
    </row>
    <row r="2253" spans="1:35" ht="14.25" customHeight="1" x14ac:dyDescent="0.25">
      <c r="A2253" s="57" t="str">
        <f t="shared" si="455"/>
        <v/>
      </c>
      <c r="B2253" s="61"/>
      <c r="C2253" s="61"/>
      <c r="D2253" s="58"/>
      <c r="E2253" s="61"/>
      <c r="F2253" s="61"/>
      <c r="G2253" s="272"/>
      <c r="H2253" s="62"/>
      <c r="I2253" s="273">
        <f t="shared" si="456"/>
        <v>0</v>
      </c>
      <c r="J2253" s="272"/>
      <c r="K2253" s="62"/>
      <c r="L2253" s="270">
        <f t="shared" si="457"/>
        <v>0</v>
      </c>
      <c r="M2253" s="272"/>
      <c r="N2253" s="62"/>
      <c r="O2253" s="270">
        <f t="shared" si="458"/>
        <v>0</v>
      </c>
      <c r="P2253" s="272"/>
      <c r="Q2253" s="62"/>
      <c r="R2253" s="271">
        <f t="shared" si="459"/>
        <v>0</v>
      </c>
      <c r="S2253" s="272"/>
      <c r="T2253" s="62"/>
      <c r="U2253" s="270">
        <f t="shared" si="460"/>
        <v>0</v>
      </c>
      <c r="V2253" s="272"/>
      <c r="W2253" s="62"/>
      <c r="X2253" s="270">
        <f t="shared" si="461"/>
        <v>0</v>
      </c>
      <c r="Y2253" s="270">
        <f t="shared" si="462"/>
        <v>0</v>
      </c>
      <c r="Z2253" s="61"/>
      <c r="AA2253" s="61"/>
      <c r="AB2253" s="60" t="str">
        <f t="shared" si="463"/>
        <v/>
      </c>
      <c r="AC2253" s="21" t="b">
        <f t="shared" si="464"/>
        <v>0</v>
      </c>
      <c r="AD2253" s="21" t="b">
        <f t="shared" si="465"/>
        <v>0</v>
      </c>
      <c r="AE2253" s="21" t="b">
        <f t="shared" si="466"/>
        <v>0</v>
      </c>
      <c r="AF2253" s="21" t="b">
        <f ca="1">OR(AND($AC2253,NOT($AD2253)),AND($AC2253,OR(AND($G2253="",$H2253&lt;&gt;""),AND($G2253&lt;&gt;"",$H2253=""),AND($J2253="",$K2253&lt;&gt;""),AND($J2253&lt;&gt;"",$K2253=""),AND($M2253="",$N2253&lt;&gt;""),AND($M2253&lt;&gt;"",$N2253=""),AND($P2253="",$Q2253&lt;&gt;""),AND($P2253&lt;&gt;"",$Q2253=""),AND($S2253="",$T2253&lt;&gt;""),AND($S2253&lt;&gt;"",$T2253=""),AND($V2253="",$W2253&lt;&gt;""),AND($V2253&lt;&gt;"",$W2253=""))),AND($C2253&lt;&gt;"",$E2253&lt;&gt;"",LEFT(TRIM($C2253),1)&lt;&gt;LEFT(TRIM($E2253),1)),IF(OR($E2253="",$F2253=""),FALSE(),IFERROR(COUNTIF(INDIRECT("UNITS_"&amp;SUBSTITUTE(LEFT($E2253,FIND(" ",$E2253&amp;" ")-1),".","_")),$F2253)=0,TRUE())),AND($B2253&lt;&gt;"",OR(ISNUMBER(SEARCH("outro",LOWER($B2253))),ISNUMBER(SEARCH("divers",LOWER($B2253))),ISNUMBER(SEARCH("etc",LOWER($B2253))))),OR(AND(ISNUMBER(SEARCH("comunic",LOWER($B2253))),LEFT($E2253,3)&lt;&gt;"4.4"),AND(ISNUMBER(SEARCH("monitor",LOWER($B2253))),NOT(OR(LEFT($E2253,3)="1.5",LEFT($E2253,3)="2.5")))),AND($B2253&lt;&gt;"",OR(LEFT($C2253,1)="1",LEFT($C2253,1)="2"),$D2253=""),AND($D2253&lt;&gt;"",NOT(OR(LEFT($C2253,1)="1",LEFT($C2253,1)="2"))),AND($D2253&lt;&gt;"",COUNTIF(' PROJETO'!$B$14:$B$16,$D2253)=0),IF($D2253="",FALSE(),IF(COUNTIF(' PROJETO'!$B$14:$B$16,$D2253)=0,FALSE(),IFERROR(INDEX(' PROJETO'!$C$14:$C$16,MATCH($D2253,' PROJETO'!$B$14:$B$16,0))&lt;&gt;"Sim",FALSE()))))</f>
        <v>0</v>
      </c>
      <c r="AG2253" s="21" t="b">
        <f>AND($AC2253,$Y2253&gt;'CONFG.  LISTAS'!$F$4,$Z2253="",$AA2253="")</f>
        <v>0</v>
      </c>
      <c r="AH2253" s="21" t="str">
        <f t="shared" si="467"/>
        <v/>
      </c>
      <c r="AI2253" s="43" t="str">
        <f ca="1">IF(NOT($AC2253),"",IF(OR($B2253="",$C2253="",$E2253="",$F2253=""),"Preencha descrição, categoria, tipo e unidade.",IF(AND($B2253&lt;&gt;"",OR(LEFT($C2253,1)="1",LEFT($C2253,1)="2"),$D2253=""),"Informe a prática de restauração para itens diretos.",IF(AND($D2253&lt;&gt;"",NOT(OR(LEFT($C2253,1)="1",LEFT($C2253,1)="2"))),"Custos indiretos não devem pertencer a uma prática específica.",IF(AND($D2253&lt;&gt;"",COUNTIF(' PROJETO'!$B$14:$B$16,$D2253)=0),"Prática de restauração inválida ou não cadastrada.",IF(IF($D2253="",FALSE(),IF(COUNTIF(' PROJETO'!$B$14:$B$16,$D2253)=0,FALSE(),IFERROR(INDEX(' PROJETO'!$C$14:$C$16,MATCH($D2253,' PROJETO'!$B$14:$B$16,0))&lt;&gt;"Sim",FALSE()))),"A prática informada no item não foi selecionada na aba Projeto.",IF(AND(MAX($I2253,$L2253,$O2253,$R2253,$U2253,$X2253)&gt;'CONFG.  LISTAS'!$F$4,NOT(OR($Z2253&lt;&gt;"",$AA2253&lt;&gt;""))),"Memorial de cálculo ou anexo obrigatório não informado para item acima do limite.",IF(OR(AND($G2253&lt;&gt;"",$H2253&lt;&gt;"",OR($G2253&lt;=0,$H2253&lt;=0)),AND($J2253&lt;&gt;"",$K2253&lt;&gt;"",OR($J2253&lt;=0,$K2253&lt;=0)),AND($M2253&lt;&gt;"",$N2253&lt;&gt;"",OR($M2253&lt;=0,$N2253&lt;=0)),AND($P2253&lt;&gt;"",$Q2253&lt;&gt;"",OR($P2253&lt;=0,$Q2253&lt;=0)),AND($S2253&lt;&gt;"",$T2253&lt;&gt;"",OR($S2253&lt;=0,$T2253&lt;=0)),AND($V2253&lt;&gt;"",$W2253&lt;&gt;"",OR($V2253&lt;=0,$W2253&lt;=0))),"Revise os valores informados: valor unitário e quantidade devem ser maiores que zero.",IF(OR(AND($G2253="",$H2253&lt;&gt;""),AND($G2253&lt;&gt;"",$H2253=""),AND($J2253="",$K2253&lt;&gt;""),AND($J2253&lt;&gt;"",$K2253=""),AND($M2253="",$N2253&lt;&gt;""),AND($M2253&lt;&gt;"",$N2253=""),AND($P2253="",$Q2253&lt;&gt;""),AND($P2253&lt;&gt;"",$Q2253=""),AND($S2253="",$T2253&lt;&gt;""),AND($S2253&lt;&gt;"",$T2253=""),AND($V2253="",$W2253&lt;&gt;""),AND($V2253&lt;&gt;"",$W2253="")),"Há ano preenchido parcialmente: "&amp;TRIM(IF(AND($G2253="",$H2253&lt;&gt;""),"Ano 1 (falta valor unitário); ","")&amp;IF(AND($G2253&lt;&gt;"",$H2253=""),"Ano 1 (falta quantidade); ","")&amp;IF(AND($J2253="",$K2253&lt;&gt;""),"Ano 2 (falta valor unitário); ","")&amp;IF(AND($J2253&lt;&gt;"",$K2253=""),"Ano 2 (falta quantidade); ","")&amp;IF(AND($M2253="",$N2253&lt;&gt;""),"Ano 3 (falta valor unitário); ","")&amp;IF(AND($M2253&lt;&gt;"",$N2253=""),"Ano 3 (falta quantidade); ","")&amp;IF(AND($P2253="",$Q2253&lt;&gt;""),"Ano 4 (falta valor unitário); ","")&amp;IF(AND($P2253&lt;&gt;"",$Q2253=""),"Ano 4 (falta quantidade); ","")&amp;IF(AND($S2253="",$T2253&lt;&gt;""),"Ano 5 (falta valor unitário); ","")&amp;IF(AND($S2253&lt;&gt;"",$T2253=""),"Ano 5 (falta quantidade); ","")&amp;IF(AND($V2253="",$W2253&lt;&gt;""),"Ano 6 (falta valor unitário); ","")&amp;IF(AND($V2253&lt;&gt;"",$W2253=""),"Ano 6 (falta quantidade); ","")), IF(NOT(OR(AND($G2253&lt;&gt;"",$H2253&lt;&gt;""),AND($J2253&lt;&gt;"",$K2253&lt;&gt;""),AND($M2253&lt;&gt;"",$N2253&lt;&gt;""),AND($P2253&lt;&gt;"",$Q2253&lt;&gt;""),AND($S2253&lt;&gt;"",$T2253&lt;&gt;""),AND($V2253&lt;&gt;"",$W2253&lt;&gt;""))),"Informe pelo menos um ano completo com valor unitário e quantidade.",IF(AND($C2253&lt;&gt;"",$E2253&lt;&gt;"",LEFT(TRIM($C2253),1)&lt;&gt;LEFT(TRIM($E2253),1)),"Categoria e tipo estão incompatíveis.",IF(IF(OR($E2253="",$F2253=""),FALSE(),IFERROR(COUNTIF(INDIRECT("UNITS_"&amp;SUBSTITUTE(LEFT($E2253,FIND(" ",$E2253&amp;" ")-1),".","_")),$F2253)=0,TRUE())),"Unidade incompatível com o tipo selecionado.",IF(OR(AND(ISNUMBER(SEARCH("comunic",LOWER($B2253))),LEFT($E2253,3)&lt;&gt;"4.4"),AND(ISNUMBER(SEARCH("monitor",LOWER($B2253))),NOT(OR(LEFT($E2253,3)="1.5",LEFT($E2253,3)="2.5")))),"Revise a classificação do item conforme as regras de preenchimento.",IF(AND($B2253&lt;&gt;"",OR(ISNUMBER(SEARCH("outro",LOWER($B2253))),ISNUMBER(SEARCH("divers",LOWER($B2253))),ISNUMBER(SEARCH("kit",LOWER($B2253))),ISNUMBER(SEARCH("ferrament",LOWER($B2253))),ISNUMBER(SEARCH("epi",LOWER($B2253)))),NOT(OR($Z2253&lt;&gt;"",$AA2253&lt;&gt;""))),"Descrição muito genérica: detalhe melhor o item e registre o racional no memorial ou em anexo.",IF(AND($Y2253=0,$B2253&lt;&gt;"",OR($G2253&lt;&gt;"",$H2253&lt;&gt;"",$J2253&lt;&gt;"",$K2253&lt;&gt;"",$M2253&lt;&gt;"",$N2253&lt;&gt;"",$P2253&lt;&gt;"",$Q2253&lt;&gt;"",$S2253&lt;&gt;"",$T2253&lt;&gt;"",$V2253&lt;&gt;"",$W2253&lt;&gt;"")),"O item possui dados lançados, mas o total está zerado. Revise os valores informados.","")))))))))))))))</f>
        <v/>
      </c>
    </row>
    <row r="2254" spans="1:35" ht="14.25" customHeight="1" x14ac:dyDescent="0.25">
      <c r="A2254" s="57" t="str">
        <f t="shared" si="455"/>
        <v/>
      </c>
      <c r="B2254" s="58"/>
      <c r="C2254" s="58"/>
      <c r="D2254" s="58"/>
      <c r="E2254" s="58"/>
      <c r="F2254" s="58"/>
      <c r="G2254" s="269"/>
      <c r="H2254" s="59"/>
      <c r="I2254" s="273">
        <f t="shared" si="456"/>
        <v>0</v>
      </c>
      <c r="J2254" s="269"/>
      <c r="K2254" s="59"/>
      <c r="L2254" s="270">
        <f t="shared" si="457"/>
        <v>0</v>
      </c>
      <c r="M2254" s="269"/>
      <c r="N2254" s="59"/>
      <c r="O2254" s="270">
        <f t="shared" si="458"/>
        <v>0</v>
      </c>
      <c r="P2254" s="269"/>
      <c r="Q2254" s="59"/>
      <c r="R2254" s="271">
        <f t="shared" si="459"/>
        <v>0</v>
      </c>
      <c r="S2254" s="269"/>
      <c r="T2254" s="59"/>
      <c r="U2254" s="270">
        <f t="shared" si="460"/>
        <v>0</v>
      </c>
      <c r="V2254" s="269"/>
      <c r="W2254" s="59"/>
      <c r="X2254" s="270">
        <f t="shared" si="461"/>
        <v>0</v>
      </c>
      <c r="Y2254" s="270">
        <f t="shared" si="462"/>
        <v>0</v>
      </c>
      <c r="Z2254" s="58"/>
      <c r="AA2254" s="58"/>
      <c r="AB2254" s="60" t="str">
        <f t="shared" si="463"/>
        <v/>
      </c>
      <c r="AC2254" s="21" t="b">
        <f t="shared" si="464"/>
        <v>0</v>
      </c>
      <c r="AD2254" s="21" t="b">
        <f t="shared" si="465"/>
        <v>0</v>
      </c>
      <c r="AE2254" s="21" t="b">
        <f t="shared" si="466"/>
        <v>0</v>
      </c>
      <c r="AF2254" s="21" t="b">
        <f ca="1">OR(AND($AC2254,NOT($AD2254)),AND($AC2254,OR(AND($G2254="",$H2254&lt;&gt;""),AND($G2254&lt;&gt;"",$H2254=""),AND($J2254="",$K2254&lt;&gt;""),AND($J2254&lt;&gt;"",$K2254=""),AND($M2254="",$N2254&lt;&gt;""),AND($M2254&lt;&gt;"",$N2254=""),AND($P2254="",$Q2254&lt;&gt;""),AND($P2254&lt;&gt;"",$Q2254=""),AND($S2254="",$T2254&lt;&gt;""),AND($S2254&lt;&gt;"",$T2254=""),AND($V2254="",$W2254&lt;&gt;""),AND($V2254&lt;&gt;"",$W2254=""))),AND($C2254&lt;&gt;"",$E2254&lt;&gt;"",LEFT(TRIM($C2254),1)&lt;&gt;LEFT(TRIM($E2254),1)),IF(OR($E2254="",$F2254=""),FALSE(),IFERROR(COUNTIF(INDIRECT("UNITS_"&amp;SUBSTITUTE(LEFT($E2254,FIND(" ",$E2254&amp;" ")-1),".","_")),$F2254)=0,TRUE())),AND($B2254&lt;&gt;"",OR(ISNUMBER(SEARCH("outro",LOWER($B2254))),ISNUMBER(SEARCH("divers",LOWER($B2254))),ISNUMBER(SEARCH("etc",LOWER($B2254))))),OR(AND(ISNUMBER(SEARCH("comunic",LOWER($B2254))),LEFT($E2254,3)&lt;&gt;"4.4"),AND(ISNUMBER(SEARCH("monitor",LOWER($B2254))),NOT(OR(LEFT($E2254,3)="1.5",LEFT($E2254,3)="2.5")))),AND($B2254&lt;&gt;"",OR(LEFT($C2254,1)="1",LEFT($C2254,1)="2"),$D2254=""),AND($D2254&lt;&gt;"",NOT(OR(LEFT($C2254,1)="1",LEFT($C2254,1)="2"))),AND($D2254&lt;&gt;"",COUNTIF(' PROJETO'!$B$14:$B$16,$D2254)=0),IF($D2254="",FALSE(),IF(COUNTIF(' PROJETO'!$B$14:$B$16,$D2254)=0,FALSE(),IFERROR(INDEX(' PROJETO'!$C$14:$C$16,MATCH($D2254,' PROJETO'!$B$14:$B$16,0))&lt;&gt;"Sim",FALSE()))))</f>
        <v>0</v>
      </c>
      <c r="AG2254" s="21" t="b">
        <f>AND($AC2254,$Y2254&gt;'CONFG.  LISTAS'!$F$4,$Z2254="",$AA2254="")</f>
        <v>0</v>
      </c>
      <c r="AH2254" s="21" t="str">
        <f t="shared" si="467"/>
        <v/>
      </c>
      <c r="AI2254" s="43" t="str">
        <f ca="1">IF(NOT($AC2254),"",IF(OR($B2254="",$C2254="",$E2254="",$F2254=""),"Preencha descrição, categoria, tipo e unidade.",IF(AND($B2254&lt;&gt;"",OR(LEFT($C2254,1)="1",LEFT($C2254,1)="2"),$D2254=""),"Informe a prática de restauração para itens diretos.",IF(AND($D2254&lt;&gt;"",NOT(OR(LEFT($C2254,1)="1",LEFT($C2254,1)="2"))),"Custos indiretos não devem pertencer a uma prática específica.",IF(AND($D2254&lt;&gt;"",COUNTIF(' PROJETO'!$B$14:$B$16,$D2254)=0),"Prática de restauração inválida ou não cadastrada.",IF(IF($D2254="",FALSE(),IF(COUNTIF(' PROJETO'!$B$14:$B$16,$D2254)=0,FALSE(),IFERROR(INDEX(' PROJETO'!$C$14:$C$16,MATCH($D2254,' PROJETO'!$B$14:$B$16,0))&lt;&gt;"Sim",FALSE()))),"A prática informada no item não foi selecionada na aba Projeto.",IF(AND(MAX($I2254,$L2254,$O2254,$R2254,$U2254,$X2254)&gt;'CONFG.  LISTAS'!$F$4,NOT(OR($Z2254&lt;&gt;"",$AA2254&lt;&gt;""))),"Memorial de cálculo ou anexo obrigatório não informado para item acima do limite.",IF(OR(AND($G2254&lt;&gt;"",$H2254&lt;&gt;"",OR($G2254&lt;=0,$H2254&lt;=0)),AND($J2254&lt;&gt;"",$K2254&lt;&gt;"",OR($J2254&lt;=0,$K2254&lt;=0)),AND($M2254&lt;&gt;"",$N2254&lt;&gt;"",OR($M2254&lt;=0,$N2254&lt;=0)),AND($P2254&lt;&gt;"",$Q2254&lt;&gt;"",OR($P2254&lt;=0,$Q2254&lt;=0)),AND($S2254&lt;&gt;"",$T2254&lt;&gt;"",OR($S2254&lt;=0,$T2254&lt;=0)),AND($V2254&lt;&gt;"",$W2254&lt;&gt;"",OR($V2254&lt;=0,$W2254&lt;=0))),"Revise os valores informados: valor unitário e quantidade devem ser maiores que zero.",IF(OR(AND($G2254="",$H2254&lt;&gt;""),AND($G2254&lt;&gt;"",$H2254=""),AND($J2254="",$K2254&lt;&gt;""),AND($J2254&lt;&gt;"",$K2254=""),AND($M2254="",$N2254&lt;&gt;""),AND($M2254&lt;&gt;"",$N2254=""),AND($P2254="",$Q2254&lt;&gt;""),AND($P2254&lt;&gt;"",$Q2254=""),AND($S2254="",$T2254&lt;&gt;""),AND($S2254&lt;&gt;"",$T2254=""),AND($V2254="",$W2254&lt;&gt;""),AND($V2254&lt;&gt;"",$W2254="")),"Há ano preenchido parcialmente: "&amp;TRIM(IF(AND($G2254="",$H2254&lt;&gt;""),"Ano 1 (falta valor unitário); ","")&amp;IF(AND($G2254&lt;&gt;"",$H2254=""),"Ano 1 (falta quantidade); ","")&amp;IF(AND($J2254="",$K2254&lt;&gt;""),"Ano 2 (falta valor unitário); ","")&amp;IF(AND($J2254&lt;&gt;"",$K2254=""),"Ano 2 (falta quantidade); ","")&amp;IF(AND($M2254="",$N2254&lt;&gt;""),"Ano 3 (falta valor unitário); ","")&amp;IF(AND($M2254&lt;&gt;"",$N2254=""),"Ano 3 (falta quantidade); ","")&amp;IF(AND($P2254="",$Q2254&lt;&gt;""),"Ano 4 (falta valor unitário); ","")&amp;IF(AND($P2254&lt;&gt;"",$Q2254=""),"Ano 4 (falta quantidade); ","")&amp;IF(AND($S2254="",$T2254&lt;&gt;""),"Ano 5 (falta valor unitário); ","")&amp;IF(AND($S2254&lt;&gt;"",$T2254=""),"Ano 5 (falta quantidade); ","")&amp;IF(AND($V2254="",$W2254&lt;&gt;""),"Ano 6 (falta valor unitário); ","")&amp;IF(AND($V2254&lt;&gt;"",$W2254=""),"Ano 6 (falta quantidade); ","")), IF(NOT(OR(AND($G2254&lt;&gt;"",$H2254&lt;&gt;""),AND($J2254&lt;&gt;"",$K2254&lt;&gt;""),AND($M2254&lt;&gt;"",$N2254&lt;&gt;""),AND($P2254&lt;&gt;"",$Q2254&lt;&gt;""),AND($S2254&lt;&gt;"",$T2254&lt;&gt;""),AND($V2254&lt;&gt;"",$W2254&lt;&gt;""))),"Informe pelo menos um ano completo com valor unitário e quantidade.",IF(AND($C2254&lt;&gt;"",$E2254&lt;&gt;"",LEFT(TRIM($C2254),1)&lt;&gt;LEFT(TRIM($E2254),1)),"Categoria e tipo estão incompatíveis.",IF(IF(OR($E2254="",$F2254=""),FALSE(),IFERROR(COUNTIF(INDIRECT("UNITS_"&amp;SUBSTITUTE(LEFT($E2254,FIND(" ",$E2254&amp;" ")-1),".","_")),$F2254)=0,TRUE())),"Unidade incompatível com o tipo selecionado.",IF(OR(AND(ISNUMBER(SEARCH("comunic",LOWER($B2254))),LEFT($E2254,3)&lt;&gt;"4.4"),AND(ISNUMBER(SEARCH("monitor",LOWER($B2254))),NOT(OR(LEFT($E2254,3)="1.5",LEFT($E2254,3)="2.5")))),"Revise a classificação do item conforme as regras de preenchimento.",IF(AND($B2254&lt;&gt;"",OR(ISNUMBER(SEARCH("outro",LOWER($B2254))),ISNUMBER(SEARCH("divers",LOWER($B2254))),ISNUMBER(SEARCH("kit",LOWER($B2254))),ISNUMBER(SEARCH("ferrament",LOWER($B2254))),ISNUMBER(SEARCH("epi",LOWER($B2254)))),NOT(OR($Z2254&lt;&gt;"",$AA2254&lt;&gt;""))),"Descrição muito genérica: detalhe melhor o item e registre o racional no memorial ou em anexo.",IF(AND($Y2254=0,$B2254&lt;&gt;"",OR($G2254&lt;&gt;"",$H2254&lt;&gt;"",$J2254&lt;&gt;"",$K2254&lt;&gt;"",$M2254&lt;&gt;"",$N2254&lt;&gt;"",$P2254&lt;&gt;"",$Q2254&lt;&gt;"",$S2254&lt;&gt;"",$T2254&lt;&gt;"",$V2254&lt;&gt;"",$W2254&lt;&gt;"")),"O item possui dados lançados, mas o total está zerado. Revise os valores informados.","")))))))))))))))</f>
        <v/>
      </c>
    </row>
    <row r="2255" spans="1:35" ht="14.25" customHeight="1" x14ac:dyDescent="0.25">
      <c r="A2255" s="57" t="str">
        <f t="shared" si="455"/>
        <v/>
      </c>
      <c r="B2255" s="61"/>
      <c r="C2255" s="61"/>
      <c r="D2255" s="58"/>
      <c r="E2255" s="61"/>
      <c r="F2255" s="61"/>
      <c r="G2255" s="272"/>
      <c r="H2255" s="62"/>
      <c r="I2255" s="273">
        <f t="shared" si="456"/>
        <v>0</v>
      </c>
      <c r="J2255" s="272"/>
      <c r="K2255" s="62"/>
      <c r="L2255" s="270">
        <f t="shared" si="457"/>
        <v>0</v>
      </c>
      <c r="M2255" s="272"/>
      <c r="N2255" s="62"/>
      <c r="O2255" s="270">
        <f t="shared" si="458"/>
        <v>0</v>
      </c>
      <c r="P2255" s="272"/>
      <c r="Q2255" s="62"/>
      <c r="R2255" s="271">
        <f t="shared" si="459"/>
        <v>0</v>
      </c>
      <c r="S2255" s="272"/>
      <c r="T2255" s="62"/>
      <c r="U2255" s="270">
        <f t="shared" si="460"/>
        <v>0</v>
      </c>
      <c r="V2255" s="272"/>
      <c r="W2255" s="62"/>
      <c r="X2255" s="270">
        <f t="shared" si="461"/>
        <v>0</v>
      </c>
      <c r="Y2255" s="270">
        <f t="shared" si="462"/>
        <v>0</v>
      </c>
      <c r="Z2255" s="61"/>
      <c r="AA2255" s="61"/>
      <c r="AB2255" s="60" t="str">
        <f t="shared" si="463"/>
        <v/>
      </c>
      <c r="AC2255" s="21" t="b">
        <f t="shared" si="464"/>
        <v>0</v>
      </c>
      <c r="AD2255" s="21" t="b">
        <f t="shared" si="465"/>
        <v>0</v>
      </c>
      <c r="AE2255" s="21" t="b">
        <f t="shared" si="466"/>
        <v>0</v>
      </c>
      <c r="AF2255" s="21" t="b">
        <f ca="1">OR(AND($AC2255,NOT($AD2255)),AND($AC2255,OR(AND($G2255="",$H2255&lt;&gt;""),AND($G2255&lt;&gt;"",$H2255=""),AND($J2255="",$K2255&lt;&gt;""),AND($J2255&lt;&gt;"",$K2255=""),AND($M2255="",$N2255&lt;&gt;""),AND($M2255&lt;&gt;"",$N2255=""),AND($P2255="",$Q2255&lt;&gt;""),AND($P2255&lt;&gt;"",$Q2255=""),AND($S2255="",$T2255&lt;&gt;""),AND($S2255&lt;&gt;"",$T2255=""),AND($V2255="",$W2255&lt;&gt;""),AND($V2255&lt;&gt;"",$W2255=""))),AND($C2255&lt;&gt;"",$E2255&lt;&gt;"",LEFT(TRIM($C2255),1)&lt;&gt;LEFT(TRIM($E2255),1)),IF(OR($E2255="",$F2255=""),FALSE(),IFERROR(COUNTIF(INDIRECT("UNITS_"&amp;SUBSTITUTE(LEFT($E2255,FIND(" ",$E2255&amp;" ")-1),".","_")),$F2255)=0,TRUE())),AND($B2255&lt;&gt;"",OR(ISNUMBER(SEARCH("outro",LOWER($B2255))),ISNUMBER(SEARCH("divers",LOWER($B2255))),ISNUMBER(SEARCH("etc",LOWER($B2255))))),OR(AND(ISNUMBER(SEARCH("comunic",LOWER($B2255))),LEFT($E2255,3)&lt;&gt;"4.4"),AND(ISNUMBER(SEARCH("monitor",LOWER($B2255))),NOT(OR(LEFT($E2255,3)="1.5",LEFT($E2255,3)="2.5")))),AND($B2255&lt;&gt;"",OR(LEFT($C2255,1)="1",LEFT($C2255,1)="2"),$D2255=""),AND($D2255&lt;&gt;"",NOT(OR(LEFT($C2255,1)="1",LEFT($C2255,1)="2"))),AND($D2255&lt;&gt;"",COUNTIF(' PROJETO'!$B$14:$B$16,$D2255)=0),IF($D2255="",FALSE(),IF(COUNTIF(' PROJETO'!$B$14:$B$16,$D2255)=0,FALSE(),IFERROR(INDEX(' PROJETO'!$C$14:$C$16,MATCH($D2255,' PROJETO'!$B$14:$B$16,0))&lt;&gt;"Sim",FALSE()))))</f>
        <v>0</v>
      </c>
      <c r="AG2255" s="21" t="b">
        <f>AND($AC2255,$Y2255&gt;'CONFG.  LISTAS'!$F$4,$Z2255="",$AA2255="")</f>
        <v>0</v>
      </c>
      <c r="AH2255" s="21" t="str">
        <f t="shared" si="467"/>
        <v/>
      </c>
      <c r="AI2255" s="43" t="str">
        <f ca="1">IF(NOT($AC2255),"",IF(OR($B2255="",$C2255="",$E2255="",$F2255=""),"Preencha descrição, categoria, tipo e unidade.",IF(AND($B2255&lt;&gt;"",OR(LEFT($C2255,1)="1",LEFT($C2255,1)="2"),$D2255=""),"Informe a prática de restauração para itens diretos.",IF(AND($D2255&lt;&gt;"",NOT(OR(LEFT($C2255,1)="1",LEFT($C2255,1)="2"))),"Custos indiretos não devem pertencer a uma prática específica.",IF(AND($D2255&lt;&gt;"",COUNTIF(' PROJETO'!$B$14:$B$16,$D2255)=0),"Prática de restauração inválida ou não cadastrada.",IF(IF($D2255="",FALSE(),IF(COUNTIF(' PROJETO'!$B$14:$B$16,$D2255)=0,FALSE(),IFERROR(INDEX(' PROJETO'!$C$14:$C$16,MATCH($D2255,' PROJETO'!$B$14:$B$16,0))&lt;&gt;"Sim",FALSE()))),"A prática informada no item não foi selecionada na aba Projeto.",IF(AND(MAX($I2255,$L2255,$O2255,$R2255,$U2255,$X2255)&gt;'CONFG.  LISTAS'!$F$4,NOT(OR($Z2255&lt;&gt;"",$AA2255&lt;&gt;""))),"Memorial de cálculo ou anexo obrigatório não informado para item acima do limite.",IF(OR(AND($G2255&lt;&gt;"",$H2255&lt;&gt;"",OR($G2255&lt;=0,$H2255&lt;=0)),AND($J2255&lt;&gt;"",$K2255&lt;&gt;"",OR($J2255&lt;=0,$K2255&lt;=0)),AND($M2255&lt;&gt;"",$N2255&lt;&gt;"",OR($M2255&lt;=0,$N2255&lt;=0)),AND($P2255&lt;&gt;"",$Q2255&lt;&gt;"",OR($P2255&lt;=0,$Q2255&lt;=0)),AND($S2255&lt;&gt;"",$T2255&lt;&gt;"",OR($S2255&lt;=0,$T2255&lt;=0)),AND($V2255&lt;&gt;"",$W2255&lt;&gt;"",OR($V2255&lt;=0,$W2255&lt;=0))),"Revise os valores informados: valor unitário e quantidade devem ser maiores que zero.",IF(OR(AND($G2255="",$H2255&lt;&gt;""),AND($G2255&lt;&gt;"",$H2255=""),AND($J2255="",$K2255&lt;&gt;""),AND($J2255&lt;&gt;"",$K2255=""),AND($M2255="",$N2255&lt;&gt;""),AND($M2255&lt;&gt;"",$N2255=""),AND($P2255="",$Q2255&lt;&gt;""),AND($P2255&lt;&gt;"",$Q2255=""),AND($S2255="",$T2255&lt;&gt;""),AND($S2255&lt;&gt;"",$T2255=""),AND($V2255="",$W2255&lt;&gt;""),AND($V2255&lt;&gt;"",$W2255="")),"Há ano preenchido parcialmente: "&amp;TRIM(IF(AND($G2255="",$H2255&lt;&gt;""),"Ano 1 (falta valor unitário); ","")&amp;IF(AND($G2255&lt;&gt;"",$H2255=""),"Ano 1 (falta quantidade); ","")&amp;IF(AND($J2255="",$K2255&lt;&gt;""),"Ano 2 (falta valor unitário); ","")&amp;IF(AND($J2255&lt;&gt;"",$K2255=""),"Ano 2 (falta quantidade); ","")&amp;IF(AND($M2255="",$N2255&lt;&gt;""),"Ano 3 (falta valor unitário); ","")&amp;IF(AND($M2255&lt;&gt;"",$N2255=""),"Ano 3 (falta quantidade); ","")&amp;IF(AND($P2255="",$Q2255&lt;&gt;""),"Ano 4 (falta valor unitário); ","")&amp;IF(AND($P2255&lt;&gt;"",$Q2255=""),"Ano 4 (falta quantidade); ","")&amp;IF(AND($S2255="",$T2255&lt;&gt;""),"Ano 5 (falta valor unitário); ","")&amp;IF(AND($S2255&lt;&gt;"",$T2255=""),"Ano 5 (falta quantidade); ","")&amp;IF(AND($V2255="",$W2255&lt;&gt;""),"Ano 6 (falta valor unitário); ","")&amp;IF(AND($V2255&lt;&gt;"",$W2255=""),"Ano 6 (falta quantidade); ","")), IF(NOT(OR(AND($G2255&lt;&gt;"",$H2255&lt;&gt;""),AND($J2255&lt;&gt;"",$K2255&lt;&gt;""),AND($M2255&lt;&gt;"",$N2255&lt;&gt;""),AND($P2255&lt;&gt;"",$Q2255&lt;&gt;""),AND($S2255&lt;&gt;"",$T2255&lt;&gt;""),AND($V2255&lt;&gt;"",$W2255&lt;&gt;""))),"Informe pelo menos um ano completo com valor unitário e quantidade.",IF(AND($C2255&lt;&gt;"",$E2255&lt;&gt;"",LEFT(TRIM($C2255),1)&lt;&gt;LEFT(TRIM($E2255),1)),"Categoria e tipo estão incompatíveis.",IF(IF(OR($E2255="",$F2255=""),FALSE(),IFERROR(COUNTIF(INDIRECT("UNITS_"&amp;SUBSTITUTE(LEFT($E2255,FIND(" ",$E2255&amp;" ")-1),".","_")),$F2255)=0,TRUE())),"Unidade incompatível com o tipo selecionado.",IF(OR(AND(ISNUMBER(SEARCH("comunic",LOWER($B2255))),LEFT($E2255,3)&lt;&gt;"4.4"),AND(ISNUMBER(SEARCH("monitor",LOWER($B2255))),NOT(OR(LEFT($E2255,3)="1.5",LEFT($E2255,3)="2.5")))),"Revise a classificação do item conforme as regras de preenchimento.",IF(AND($B2255&lt;&gt;"",OR(ISNUMBER(SEARCH("outro",LOWER($B2255))),ISNUMBER(SEARCH("divers",LOWER($B2255))),ISNUMBER(SEARCH("kit",LOWER($B2255))),ISNUMBER(SEARCH("ferrament",LOWER($B2255))),ISNUMBER(SEARCH("epi",LOWER($B2255)))),NOT(OR($Z2255&lt;&gt;"",$AA2255&lt;&gt;""))),"Descrição muito genérica: detalhe melhor o item e registre o racional no memorial ou em anexo.",IF(AND($Y2255=0,$B2255&lt;&gt;"",OR($G2255&lt;&gt;"",$H2255&lt;&gt;"",$J2255&lt;&gt;"",$K2255&lt;&gt;"",$M2255&lt;&gt;"",$N2255&lt;&gt;"",$P2255&lt;&gt;"",$Q2255&lt;&gt;"",$S2255&lt;&gt;"",$T2255&lt;&gt;"",$V2255&lt;&gt;"",$W2255&lt;&gt;"")),"O item possui dados lançados, mas o total está zerado. Revise os valores informados.","")))))))))))))))</f>
        <v/>
      </c>
    </row>
    <row r="2256" spans="1:35" ht="14.25" customHeight="1" x14ac:dyDescent="0.25">
      <c r="A2256" s="57" t="str">
        <f t="shared" si="455"/>
        <v/>
      </c>
      <c r="B2256" s="58"/>
      <c r="C2256" s="58"/>
      <c r="D2256" s="58"/>
      <c r="E2256" s="58"/>
      <c r="F2256" s="58"/>
      <c r="G2256" s="269"/>
      <c r="H2256" s="59"/>
      <c r="I2256" s="273">
        <f t="shared" si="456"/>
        <v>0</v>
      </c>
      <c r="J2256" s="269"/>
      <c r="K2256" s="59"/>
      <c r="L2256" s="270">
        <f t="shared" si="457"/>
        <v>0</v>
      </c>
      <c r="M2256" s="269"/>
      <c r="N2256" s="59"/>
      <c r="O2256" s="270">
        <f t="shared" si="458"/>
        <v>0</v>
      </c>
      <c r="P2256" s="269"/>
      <c r="Q2256" s="59"/>
      <c r="R2256" s="271">
        <f t="shared" si="459"/>
        <v>0</v>
      </c>
      <c r="S2256" s="269"/>
      <c r="T2256" s="59"/>
      <c r="U2256" s="270">
        <f t="shared" si="460"/>
        <v>0</v>
      </c>
      <c r="V2256" s="269"/>
      <c r="W2256" s="59"/>
      <c r="X2256" s="270">
        <f t="shared" si="461"/>
        <v>0</v>
      </c>
      <c r="Y2256" s="270">
        <f t="shared" si="462"/>
        <v>0</v>
      </c>
      <c r="Z2256" s="58"/>
      <c r="AA2256" s="58"/>
      <c r="AB2256" s="60" t="str">
        <f t="shared" si="463"/>
        <v/>
      </c>
      <c r="AC2256" s="21" t="b">
        <f t="shared" si="464"/>
        <v>0</v>
      </c>
      <c r="AD2256" s="21" t="b">
        <f t="shared" si="465"/>
        <v>0</v>
      </c>
      <c r="AE2256" s="21" t="b">
        <f t="shared" si="466"/>
        <v>0</v>
      </c>
      <c r="AF2256" s="21" t="b">
        <f ca="1">OR(AND($AC2256,NOT($AD2256)),AND($AC2256,OR(AND($G2256="",$H2256&lt;&gt;""),AND($G2256&lt;&gt;"",$H2256=""),AND($J2256="",$K2256&lt;&gt;""),AND($J2256&lt;&gt;"",$K2256=""),AND($M2256="",$N2256&lt;&gt;""),AND($M2256&lt;&gt;"",$N2256=""),AND($P2256="",$Q2256&lt;&gt;""),AND($P2256&lt;&gt;"",$Q2256=""),AND($S2256="",$T2256&lt;&gt;""),AND($S2256&lt;&gt;"",$T2256=""),AND($V2256="",$W2256&lt;&gt;""),AND($V2256&lt;&gt;"",$W2256=""))),AND($C2256&lt;&gt;"",$E2256&lt;&gt;"",LEFT(TRIM($C2256),1)&lt;&gt;LEFT(TRIM($E2256),1)),IF(OR($E2256="",$F2256=""),FALSE(),IFERROR(COUNTIF(INDIRECT("UNITS_"&amp;SUBSTITUTE(LEFT($E2256,FIND(" ",$E2256&amp;" ")-1),".","_")),$F2256)=0,TRUE())),AND($B2256&lt;&gt;"",OR(ISNUMBER(SEARCH("outro",LOWER($B2256))),ISNUMBER(SEARCH("divers",LOWER($B2256))),ISNUMBER(SEARCH("etc",LOWER($B2256))))),OR(AND(ISNUMBER(SEARCH("comunic",LOWER($B2256))),LEFT($E2256,3)&lt;&gt;"4.4"),AND(ISNUMBER(SEARCH("monitor",LOWER($B2256))),NOT(OR(LEFT($E2256,3)="1.5",LEFT($E2256,3)="2.5")))),AND($B2256&lt;&gt;"",OR(LEFT($C2256,1)="1",LEFT($C2256,1)="2"),$D2256=""),AND($D2256&lt;&gt;"",NOT(OR(LEFT($C2256,1)="1",LEFT($C2256,1)="2"))),AND($D2256&lt;&gt;"",COUNTIF(' PROJETO'!$B$14:$B$16,$D2256)=0),IF($D2256="",FALSE(),IF(COUNTIF(' PROJETO'!$B$14:$B$16,$D2256)=0,FALSE(),IFERROR(INDEX(' PROJETO'!$C$14:$C$16,MATCH($D2256,' PROJETO'!$B$14:$B$16,0))&lt;&gt;"Sim",FALSE()))))</f>
        <v>0</v>
      </c>
      <c r="AG2256" s="21" t="b">
        <f>AND($AC2256,$Y2256&gt;'CONFG.  LISTAS'!$F$4,$Z2256="",$AA2256="")</f>
        <v>0</v>
      </c>
      <c r="AH2256" s="21" t="str">
        <f t="shared" si="467"/>
        <v/>
      </c>
      <c r="AI2256" s="43" t="str">
        <f ca="1">IF(NOT($AC2256),"",IF(OR($B2256="",$C2256="",$E2256="",$F2256=""),"Preencha descrição, categoria, tipo e unidade.",IF(AND($B2256&lt;&gt;"",OR(LEFT($C2256,1)="1",LEFT($C2256,1)="2"),$D2256=""),"Informe a prática de restauração para itens diretos.",IF(AND($D2256&lt;&gt;"",NOT(OR(LEFT($C2256,1)="1",LEFT($C2256,1)="2"))),"Custos indiretos não devem pertencer a uma prática específica.",IF(AND($D2256&lt;&gt;"",COUNTIF(' PROJETO'!$B$14:$B$16,$D2256)=0),"Prática de restauração inválida ou não cadastrada.",IF(IF($D2256="",FALSE(),IF(COUNTIF(' PROJETO'!$B$14:$B$16,$D2256)=0,FALSE(),IFERROR(INDEX(' PROJETO'!$C$14:$C$16,MATCH($D2256,' PROJETO'!$B$14:$B$16,0))&lt;&gt;"Sim",FALSE()))),"A prática informada no item não foi selecionada na aba Projeto.",IF(AND(MAX($I2256,$L2256,$O2256,$R2256,$U2256,$X2256)&gt;'CONFG.  LISTAS'!$F$4,NOT(OR($Z2256&lt;&gt;"",$AA2256&lt;&gt;""))),"Memorial de cálculo ou anexo obrigatório não informado para item acima do limite.",IF(OR(AND($G2256&lt;&gt;"",$H2256&lt;&gt;"",OR($G2256&lt;=0,$H2256&lt;=0)),AND($J2256&lt;&gt;"",$K2256&lt;&gt;"",OR($J2256&lt;=0,$K2256&lt;=0)),AND($M2256&lt;&gt;"",$N2256&lt;&gt;"",OR($M2256&lt;=0,$N2256&lt;=0)),AND($P2256&lt;&gt;"",$Q2256&lt;&gt;"",OR($P2256&lt;=0,$Q2256&lt;=0)),AND($S2256&lt;&gt;"",$T2256&lt;&gt;"",OR($S2256&lt;=0,$T2256&lt;=0)),AND($V2256&lt;&gt;"",$W2256&lt;&gt;"",OR($V2256&lt;=0,$W2256&lt;=0))),"Revise os valores informados: valor unitário e quantidade devem ser maiores que zero.",IF(OR(AND($G2256="",$H2256&lt;&gt;""),AND($G2256&lt;&gt;"",$H2256=""),AND($J2256="",$K2256&lt;&gt;""),AND($J2256&lt;&gt;"",$K2256=""),AND($M2256="",$N2256&lt;&gt;""),AND($M2256&lt;&gt;"",$N2256=""),AND($P2256="",$Q2256&lt;&gt;""),AND($P2256&lt;&gt;"",$Q2256=""),AND($S2256="",$T2256&lt;&gt;""),AND($S2256&lt;&gt;"",$T2256=""),AND($V2256="",$W2256&lt;&gt;""),AND($V2256&lt;&gt;"",$W2256="")),"Há ano preenchido parcialmente: "&amp;TRIM(IF(AND($G2256="",$H2256&lt;&gt;""),"Ano 1 (falta valor unitário); ","")&amp;IF(AND($G2256&lt;&gt;"",$H2256=""),"Ano 1 (falta quantidade); ","")&amp;IF(AND($J2256="",$K2256&lt;&gt;""),"Ano 2 (falta valor unitário); ","")&amp;IF(AND($J2256&lt;&gt;"",$K2256=""),"Ano 2 (falta quantidade); ","")&amp;IF(AND($M2256="",$N2256&lt;&gt;""),"Ano 3 (falta valor unitário); ","")&amp;IF(AND($M2256&lt;&gt;"",$N2256=""),"Ano 3 (falta quantidade); ","")&amp;IF(AND($P2256="",$Q2256&lt;&gt;""),"Ano 4 (falta valor unitário); ","")&amp;IF(AND($P2256&lt;&gt;"",$Q2256=""),"Ano 4 (falta quantidade); ","")&amp;IF(AND($S2256="",$T2256&lt;&gt;""),"Ano 5 (falta valor unitário); ","")&amp;IF(AND($S2256&lt;&gt;"",$T2256=""),"Ano 5 (falta quantidade); ","")&amp;IF(AND($V2256="",$W2256&lt;&gt;""),"Ano 6 (falta valor unitário); ","")&amp;IF(AND($V2256&lt;&gt;"",$W2256=""),"Ano 6 (falta quantidade); ","")), IF(NOT(OR(AND($G2256&lt;&gt;"",$H2256&lt;&gt;""),AND($J2256&lt;&gt;"",$K2256&lt;&gt;""),AND($M2256&lt;&gt;"",$N2256&lt;&gt;""),AND($P2256&lt;&gt;"",$Q2256&lt;&gt;""),AND($S2256&lt;&gt;"",$T2256&lt;&gt;""),AND($V2256&lt;&gt;"",$W2256&lt;&gt;""))),"Informe pelo menos um ano completo com valor unitário e quantidade.",IF(AND($C2256&lt;&gt;"",$E2256&lt;&gt;"",LEFT(TRIM($C2256),1)&lt;&gt;LEFT(TRIM($E2256),1)),"Categoria e tipo estão incompatíveis.",IF(IF(OR($E2256="",$F2256=""),FALSE(),IFERROR(COUNTIF(INDIRECT("UNITS_"&amp;SUBSTITUTE(LEFT($E2256,FIND(" ",$E2256&amp;" ")-1),".","_")),$F2256)=0,TRUE())),"Unidade incompatível com o tipo selecionado.",IF(OR(AND(ISNUMBER(SEARCH("comunic",LOWER($B2256))),LEFT($E2256,3)&lt;&gt;"4.4"),AND(ISNUMBER(SEARCH("monitor",LOWER($B2256))),NOT(OR(LEFT($E2256,3)="1.5",LEFT($E2256,3)="2.5")))),"Revise a classificação do item conforme as regras de preenchimento.",IF(AND($B2256&lt;&gt;"",OR(ISNUMBER(SEARCH("outro",LOWER($B2256))),ISNUMBER(SEARCH("divers",LOWER($B2256))),ISNUMBER(SEARCH("kit",LOWER($B2256))),ISNUMBER(SEARCH("ferrament",LOWER($B2256))),ISNUMBER(SEARCH("epi",LOWER($B2256)))),NOT(OR($Z2256&lt;&gt;"",$AA2256&lt;&gt;""))),"Descrição muito genérica: detalhe melhor o item e registre o racional no memorial ou em anexo.",IF(AND($Y2256=0,$B2256&lt;&gt;"",OR($G2256&lt;&gt;"",$H2256&lt;&gt;"",$J2256&lt;&gt;"",$K2256&lt;&gt;"",$M2256&lt;&gt;"",$N2256&lt;&gt;"",$P2256&lt;&gt;"",$Q2256&lt;&gt;"",$S2256&lt;&gt;"",$T2256&lt;&gt;"",$V2256&lt;&gt;"",$W2256&lt;&gt;"")),"O item possui dados lançados, mas o total está zerado. Revise os valores informados.","")))))))))))))))</f>
        <v/>
      </c>
    </row>
    <row r="2257" spans="1:35" ht="14.25" customHeight="1" x14ac:dyDescent="0.25">
      <c r="A2257" s="57" t="str">
        <f t="shared" si="455"/>
        <v/>
      </c>
      <c r="B2257" s="61"/>
      <c r="C2257" s="61"/>
      <c r="D2257" s="58"/>
      <c r="E2257" s="61"/>
      <c r="F2257" s="61"/>
      <c r="G2257" s="272"/>
      <c r="H2257" s="62"/>
      <c r="I2257" s="273">
        <f t="shared" si="456"/>
        <v>0</v>
      </c>
      <c r="J2257" s="272"/>
      <c r="K2257" s="62"/>
      <c r="L2257" s="270">
        <f t="shared" si="457"/>
        <v>0</v>
      </c>
      <c r="M2257" s="272"/>
      <c r="N2257" s="62"/>
      <c r="O2257" s="270">
        <f t="shared" si="458"/>
        <v>0</v>
      </c>
      <c r="P2257" s="272"/>
      <c r="Q2257" s="62"/>
      <c r="R2257" s="271">
        <f t="shared" si="459"/>
        <v>0</v>
      </c>
      <c r="S2257" s="272"/>
      <c r="T2257" s="62"/>
      <c r="U2257" s="270">
        <f t="shared" si="460"/>
        <v>0</v>
      </c>
      <c r="V2257" s="272"/>
      <c r="W2257" s="62"/>
      <c r="X2257" s="270">
        <f t="shared" si="461"/>
        <v>0</v>
      </c>
      <c r="Y2257" s="270">
        <f t="shared" si="462"/>
        <v>0</v>
      </c>
      <c r="Z2257" s="61"/>
      <c r="AA2257" s="61"/>
      <c r="AB2257" s="60" t="str">
        <f t="shared" si="463"/>
        <v/>
      </c>
      <c r="AC2257" s="21" t="b">
        <f t="shared" si="464"/>
        <v>0</v>
      </c>
      <c r="AD2257" s="21" t="b">
        <f t="shared" si="465"/>
        <v>0</v>
      </c>
      <c r="AE2257" s="21" t="b">
        <f t="shared" si="466"/>
        <v>0</v>
      </c>
      <c r="AF2257" s="21" t="b">
        <f ca="1">OR(AND($AC2257,NOT($AD2257)),AND($AC2257,OR(AND($G2257="",$H2257&lt;&gt;""),AND($G2257&lt;&gt;"",$H2257=""),AND($J2257="",$K2257&lt;&gt;""),AND($J2257&lt;&gt;"",$K2257=""),AND($M2257="",$N2257&lt;&gt;""),AND($M2257&lt;&gt;"",$N2257=""),AND($P2257="",$Q2257&lt;&gt;""),AND($P2257&lt;&gt;"",$Q2257=""),AND($S2257="",$T2257&lt;&gt;""),AND($S2257&lt;&gt;"",$T2257=""),AND($V2257="",$W2257&lt;&gt;""),AND($V2257&lt;&gt;"",$W2257=""))),AND($C2257&lt;&gt;"",$E2257&lt;&gt;"",LEFT(TRIM($C2257),1)&lt;&gt;LEFT(TRIM($E2257),1)),IF(OR($E2257="",$F2257=""),FALSE(),IFERROR(COUNTIF(INDIRECT("UNITS_"&amp;SUBSTITUTE(LEFT($E2257,FIND(" ",$E2257&amp;" ")-1),".","_")),$F2257)=0,TRUE())),AND($B2257&lt;&gt;"",OR(ISNUMBER(SEARCH("outro",LOWER($B2257))),ISNUMBER(SEARCH("divers",LOWER($B2257))),ISNUMBER(SEARCH("etc",LOWER($B2257))))),OR(AND(ISNUMBER(SEARCH("comunic",LOWER($B2257))),LEFT($E2257,3)&lt;&gt;"4.4"),AND(ISNUMBER(SEARCH("monitor",LOWER($B2257))),NOT(OR(LEFT($E2257,3)="1.5",LEFT($E2257,3)="2.5")))),AND($B2257&lt;&gt;"",OR(LEFT($C2257,1)="1",LEFT($C2257,1)="2"),$D2257=""),AND($D2257&lt;&gt;"",NOT(OR(LEFT($C2257,1)="1",LEFT($C2257,1)="2"))),AND($D2257&lt;&gt;"",COUNTIF(' PROJETO'!$B$14:$B$16,$D2257)=0),IF($D2257="",FALSE(),IF(COUNTIF(' PROJETO'!$B$14:$B$16,$D2257)=0,FALSE(),IFERROR(INDEX(' PROJETO'!$C$14:$C$16,MATCH($D2257,' PROJETO'!$B$14:$B$16,0))&lt;&gt;"Sim",FALSE()))))</f>
        <v>0</v>
      </c>
      <c r="AG2257" s="21" t="b">
        <f>AND($AC2257,$Y2257&gt;'CONFG.  LISTAS'!$F$4,$Z2257="",$AA2257="")</f>
        <v>0</v>
      </c>
      <c r="AH2257" s="21" t="str">
        <f t="shared" si="467"/>
        <v/>
      </c>
      <c r="AI2257" s="43" t="str">
        <f ca="1">IF(NOT($AC2257),"",IF(OR($B2257="",$C2257="",$E2257="",$F2257=""),"Preencha descrição, categoria, tipo e unidade.",IF(AND($B2257&lt;&gt;"",OR(LEFT($C2257,1)="1",LEFT($C2257,1)="2"),$D2257=""),"Informe a prática de restauração para itens diretos.",IF(AND($D2257&lt;&gt;"",NOT(OR(LEFT($C2257,1)="1",LEFT($C2257,1)="2"))),"Custos indiretos não devem pertencer a uma prática específica.",IF(AND($D2257&lt;&gt;"",COUNTIF(' PROJETO'!$B$14:$B$16,$D2257)=0),"Prática de restauração inválida ou não cadastrada.",IF(IF($D2257="",FALSE(),IF(COUNTIF(' PROJETO'!$B$14:$B$16,$D2257)=0,FALSE(),IFERROR(INDEX(' PROJETO'!$C$14:$C$16,MATCH($D2257,' PROJETO'!$B$14:$B$16,0))&lt;&gt;"Sim",FALSE()))),"A prática informada no item não foi selecionada na aba Projeto.",IF(AND(MAX($I2257,$L2257,$O2257,$R2257,$U2257,$X2257)&gt;'CONFG.  LISTAS'!$F$4,NOT(OR($Z2257&lt;&gt;"",$AA2257&lt;&gt;""))),"Memorial de cálculo ou anexo obrigatório não informado para item acima do limite.",IF(OR(AND($G2257&lt;&gt;"",$H2257&lt;&gt;"",OR($G2257&lt;=0,$H2257&lt;=0)),AND($J2257&lt;&gt;"",$K2257&lt;&gt;"",OR($J2257&lt;=0,$K2257&lt;=0)),AND($M2257&lt;&gt;"",$N2257&lt;&gt;"",OR($M2257&lt;=0,$N2257&lt;=0)),AND($P2257&lt;&gt;"",$Q2257&lt;&gt;"",OR($P2257&lt;=0,$Q2257&lt;=0)),AND($S2257&lt;&gt;"",$T2257&lt;&gt;"",OR($S2257&lt;=0,$T2257&lt;=0)),AND($V2257&lt;&gt;"",$W2257&lt;&gt;"",OR($V2257&lt;=0,$W2257&lt;=0))),"Revise os valores informados: valor unitário e quantidade devem ser maiores que zero.",IF(OR(AND($G2257="",$H2257&lt;&gt;""),AND($G2257&lt;&gt;"",$H2257=""),AND($J2257="",$K2257&lt;&gt;""),AND($J2257&lt;&gt;"",$K2257=""),AND($M2257="",$N2257&lt;&gt;""),AND($M2257&lt;&gt;"",$N2257=""),AND($P2257="",$Q2257&lt;&gt;""),AND($P2257&lt;&gt;"",$Q2257=""),AND($S2257="",$T2257&lt;&gt;""),AND($S2257&lt;&gt;"",$T2257=""),AND($V2257="",$W2257&lt;&gt;""),AND($V2257&lt;&gt;"",$W2257="")),"Há ano preenchido parcialmente: "&amp;TRIM(IF(AND($G2257="",$H2257&lt;&gt;""),"Ano 1 (falta valor unitário); ","")&amp;IF(AND($G2257&lt;&gt;"",$H2257=""),"Ano 1 (falta quantidade); ","")&amp;IF(AND($J2257="",$K2257&lt;&gt;""),"Ano 2 (falta valor unitário); ","")&amp;IF(AND($J2257&lt;&gt;"",$K2257=""),"Ano 2 (falta quantidade); ","")&amp;IF(AND($M2257="",$N2257&lt;&gt;""),"Ano 3 (falta valor unitário); ","")&amp;IF(AND($M2257&lt;&gt;"",$N2257=""),"Ano 3 (falta quantidade); ","")&amp;IF(AND($P2257="",$Q2257&lt;&gt;""),"Ano 4 (falta valor unitário); ","")&amp;IF(AND($P2257&lt;&gt;"",$Q2257=""),"Ano 4 (falta quantidade); ","")&amp;IF(AND($S2257="",$T2257&lt;&gt;""),"Ano 5 (falta valor unitário); ","")&amp;IF(AND($S2257&lt;&gt;"",$T2257=""),"Ano 5 (falta quantidade); ","")&amp;IF(AND($V2257="",$W2257&lt;&gt;""),"Ano 6 (falta valor unitário); ","")&amp;IF(AND($V2257&lt;&gt;"",$W2257=""),"Ano 6 (falta quantidade); ","")), IF(NOT(OR(AND($G2257&lt;&gt;"",$H2257&lt;&gt;""),AND($J2257&lt;&gt;"",$K2257&lt;&gt;""),AND($M2257&lt;&gt;"",$N2257&lt;&gt;""),AND($P2257&lt;&gt;"",$Q2257&lt;&gt;""),AND($S2257&lt;&gt;"",$T2257&lt;&gt;""),AND($V2257&lt;&gt;"",$W2257&lt;&gt;""))),"Informe pelo menos um ano completo com valor unitário e quantidade.",IF(AND($C2257&lt;&gt;"",$E2257&lt;&gt;"",LEFT(TRIM($C2257),1)&lt;&gt;LEFT(TRIM($E2257),1)),"Categoria e tipo estão incompatíveis.",IF(IF(OR($E2257="",$F2257=""),FALSE(),IFERROR(COUNTIF(INDIRECT("UNITS_"&amp;SUBSTITUTE(LEFT($E2257,FIND(" ",$E2257&amp;" ")-1),".","_")),$F2257)=0,TRUE())),"Unidade incompatível com o tipo selecionado.",IF(OR(AND(ISNUMBER(SEARCH("comunic",LOWER($B2257))),LEFT($E2257,3)&lt;&gt;"4.4"),AND(ISNUMBER(SEARCH("monitor",LOWER($B2257))),NOT(OR(LEFT($E2257,3)="1.5",LEFT($E2257,3)="2.5")))),"Revise a classificação do item conforme as regras de preenchimento.",IF(AND($B2257&lt;&gt;"",OR(ISNUMBER(SEARCH("outro",LOWER($B2257))),ISNUMBER(SEARCH("divers",LOWER($B2257))),ISNUMBER(SEARCH("kit",LOWER($B2257))),ISNUMBER(SEARCH("ferrament",LOWER($B2257))),ISNUMBER(SEARCH("epi",LOWER($B2257)))),NOT(OR($Z2257&lt;&gt;"",$AA2257&lt;&gt;""))),"Descrição muito genérica: detalhe melhor o item e registre o racional no memorial ou em anexo.",IF(AND($Y2257=0,$B2257&lt;&gt;"",OR($G2257&lt;&gt;"",$H2257&lt;&gt;"",$J2257&lt;&gt;"",$K2257&lt;&gt;"",$M2257&lt;&gt;"",$N2257&lt;&gt;"",$P2257&lt;&gt;"",$Q2257&lt;&gt;"",$S2257&lt;&gt;"",$T2257&lt;&gt;"",$V2257&lt;&gt;"",$W2257&lt;&gt;"")),"O item possui dados lançados, mas o total está zerado. Revise os valores informados.","")))))))))))))))</f>
        <v/>
      </c>
    </row>
    <row r="2258" spans="1:35" ht="14.25" customHeight="1" x14ac:dyDescent="0.25">
      <c r="A2258" s="57" t="str">
        <f t="shared" si="455"/>
        <v/>
      </c>
      <c r="B2258" s="58"/>
      <c r="C2258" s="58"/>
      <c r="D2258" s="58"/>
      <c r="E2258" s="58"/>
      <c r="F2258" s="58"/>
      <c r="G2258" s="269"/>
      <c r="H2258" s="59"/>
      <c r="I2258" s="273">
        <f t="shared" si="456"/>
        <v>0</v>
      </c>
      <c r="J2258" s="269"/>
      <c r="K2258" s="59"/>
      <c r="L2258" s="270">
        <f t="shared" si="457"/>
        <v>0</v>
      </c>
      <c r="M2258" s="269"/>
      <c r="N2258" s="59"/>
      <c r="O2258" s="270">
        <f t="shared" si="458"/>
        <v>0</v>
      </c>
      <c r="P2258" s="269"/>
      <c r="Q2258" s="59"/>
      <c r="R2258" s="271">
        <f t="shared" si="459"/>
        <v>0</v>
      </c>
      <c r="S2258" s="269"/>
      <c r="T2258" s="59"/>
      <c r="U2258" s="270">
        <f t="shared" si="460"/>
        <v>0</v>
      </c>
      <c r="V2258" s="269"/>
      <c r="W2258" s="59"/>
      <c r="X2258" s="270">
        <f t="shared" si="461"/>
        <v>0</v>
      </c>
      <c r="Y2258" s="270">
        <f t="shared" si="462"/>
        <v>0</v>
      </c>
      <c r="Z2258" s="58"/>
      <c r="AA2258" s="58"/>
      <c r="AB2258" s="60" t="str">
        <f t="shared" si="463"/>
        <v/>
      </c>
      <c r="AC2258" s="21" t="b">
        <f t="shared" si="464"/>
        <v>0</v>
      </c>
      <c r="AD2258" s="21" t="b">
        <f t="shared" si="465"/>
        <v>0</v>
      </c>
      <c r="AE2258" s="21" t="b">
        <f t="shared" si="466"/>
        <v>0</v>
      </c>
      <c r="AF2258" s="21" t="b">
        <f ca="1">OR(AND($AC2258,NOT($AD2258)),AND($AC2258,OR(AND($G2258="",$H2258&lt;&gt;""),AND($G2258&lt;&gt;"",$H2258=""),AND($J2258="",$K2258&lt;&gt;""),AND($J2258&lt;&gt;"",$K2258=""),AND($M2258="",$N2258&lt;&gt;""),AND($M2258&lt;&gt;"",$N2258=""),AND($P2258="",$Q2258&lt;&gt;""),AND($P2258&lt;&gt;"",$Q2258=""),AND($S2258="",$T2258&lt;&gt;""),AND($S2258&lt;&gt;"",$T2258=""),AND($V2258="",$W2258&lt;&gt;""),AND($V2258&lt;&gt;"",$W2258=""))),AND($C2258&lt;&gt;"",$E2258&lt;&gt;"",LEFT(TRIM($C2258),1)&lt;&gt;LEFT(TRIM($E2258),1)),IF(OR($E2258="",$F2258=""),FALSE(),IFERROR(COUNTIF(INDIRECT("UNITS_"&amp;SUBSTITUTE(LEFT($E2258,FIND(" ",$E2258&amp;" ")-1),".","_")),$F2258)=0,TRUE())),AND($B2258&lt;&gt;"",OR(ISNUMBER(SEARCH("outro",LOWER($B2258))),ISNUMBER(SEARCH("divers",LOWER($B2258))),ISNUMBER(SEARCH("etc",LOWER($B2258))))),OR(AND(ISNUMBER(SEARCH("comunic",LOWER($B2258))),LEFT($E2258,3)&lt;&gt;"4.4"),AND(ISNUMBER(SEARCH("monitor",LOWER($B2258))),NOT(OR(LEFT($E2258,3)="1.5",LEFT($E2258,3)="2.5")))),AND($B2258&lt;&gt;"",OR(LEFT($C2258,1)="1",LEFT($C2258,1)="2"),$D2258=""),AND($D2258&lt;&gt;"",NOT(OR(LEFT($C2258,1)="1",LEFT($C2258,1)="2"))),AND($D2258&lt;&gt;"",COUNTIF(' PROJETO'!$B$14:$B$16,$D2258)=0),IF($D2258="",FALSE(),IF(COUNTIF(' PROJETO'!$B$14:$B$16,$D2258)=0,FALSE(),IFERROR(INDEX(' PROJETO'!$C$14:$C$16,MATCH($D2258,' PROJETO'!$B$14:$B$16,0))&lt;&gt;"Sim",FALSE()))))</f>
        <v>0</v>
      </c>
      <c r="AG2258" s="21" t="b">
        <f>AND($AC2258,$Y2258&gt;'CONFG.  LISTAS'!$F$4,$Z2258="",$AA2258="")</f>
        <v>0</v>
      </c>
      <c r="AH2258" s="21" t="str">
        <f t="shared" si="467"/>
        <v/>
      </c>
      <c r="AI2258" s="43" t="str">
        <f ca="1">IF(NOT($AC2258),"",IF(OR($B2258="",$C2258="",$E2258="",$F2258=""),"Preencha descrição, categoria, tipo e unidade.",IF(AND($B2258&lt;&gt;"",OR(LEFT($C2258,1)="1",LEFT($C2258,1)="2"),$D2258=""),"Informe a prática de restauração para itens diretos.",IF(AND($D2258&lt;&gt;"",NOT(OR(LEFT($C2258,1)="1",LEFT($C2258,1)="2"))),"Custos indiretos não devem pertencer a uma prática específica.",IF(AND($D2258&lt;&gt;"",COUNTIF(' PROJETO'!$B$14:$B$16,$D2258)=0),"Prática de restauração inválida ou não cadastrada.",IF(IF($D2258="",FALSE(),IF(COUNTIF(' PROJETO'!$B$14:$B$16,$D2258)=0,FALSE(),IFERROR(INDEX(' PROJETO'!$C$14:$C$16,MATCH($D2258,' PROJETO'!$B$14:$B$16,0))&lt;&gt;"Sim",FALSE()))),"A prática informada no item não foi selecionada na aba Projeto.",IF(AND(MAX($I2258,$L2258,$O2258,$R2258,$U2258,$X2258)&gt;'CONFG.  LISTAS'!$F$4,NOT(OR($Z2258&lt;&gt;"",$AA2258&lt;&gt;""))),"Memorial de cálculo ou anexo obrigatório não informado para item acima do limite.",IF(OR(AND($G2258&lt;&gt;"",$H2258&lt;&gt;"",OR($G2258&lt;=0,$H2258&lt;=0)),AND($J2258&lt;&gt;"",$K2258&lt;&gt;"",OR($J2258&lt;=0,$K2258&lt;=0)),AND($M2258&lt;&gt;"",$N2258&lt;&gt;"",OR($M2258&lt;=0,$N2258&lt;=0)),AND($P2258&lt;&gt;"",$Q2258&lt;&gt;"",OR($P2258&lt;=0,$Q2258&lt;=0)),AND($S2258&lt;&gt;"",$T2258&lt;&gt;"",OR($S2258&lt;=0,$T2258&lt;=0)),AND($V2258&lt;&gt;"",$W2258&lt;&gt;"",OR($V2258&lt;=0,$W2258&lt;=0))),"Revise os valores informados: valor unitário e quantidade devem ser maiores que zero.",IF(OR(AND($G2258="",$H2258&lt;&gt;""),AND($G2258&lt;&gt;"",$H2258=""),AND($J2258="",$K2258&lt;&gt;""),AND($J2258&lt;&gt;"",$K2258=""),AND($M2258="",$N2258&lt;&gt;""),AND($M2258&lt;&gt;"",$N2258=""),AND($P2258="",$Q2258&lt;&gt;""),AND($P2258&lt;&gt;"",$Q2258=""),AND($S2258="",$T2258&lt;&gt;""),AND($S2258&lt;&gt;"",$T2258=""),AND($V2258="",$W2258&lt;&gt;""),AND($V2258&lt;&gt;"",$W2258="")),"Há ano preenchido parcialmente: "&amp;TRIM(IF(AND($G2258="",$H2258&lt;&gt;""),"Ano 1 (falta valor unitário); ","")&amp;IF(AND($G2258&lt;&gt;"",$H2258=""),"Ano 1 (falta quantidade); ","")&amp;IF(AND($J2258="",$K2258&lt;&gt;""),"Ano 2 (falta valor unitário); ","")&amp;IF(AND($J2258&lt;&gt;"",$K2258=""),"Ano 2 (falta quantidade); ","")&amp;IF(AND($M2258="",$N2258&lt;&gt;""),"Ano 3 (falta valor unitário); ","")&amp;IF(AND($M2258&lt;&gt;"",$N2258=""),"Ano 3 (falta quantidade); ","")&amp;IF(AND($P2258="",$Q2258&lt;&gt;""),"Ano 4 (falta valor unitário); ","")&amp;IF(AND($P2258&lt;&gt;"",$Q2258=""),"Ano 4 (falta quantidade); ","")&amp;IF(AND($S2258="",$T2258&lt;&gt;""),"Ano 5 (falta valor unitário); ","")&amp;IF(AND($S2258&lt;&gt;"",$T2258=""),"Ano 5 (falta quantidade); ","")&amp;IF(AND($V2258="",$W2258&lt;&gt;""),"Ano 6 (falta valor unitário); ","")&amp;IF(AND($V2258&lt;&gt;"",$W2258=""),"Ano 6 (falta quantidade); ","")), IF(NOT(OR(AND($G2258&lt;&gt;"",$H2258&lt;&gt;""),AND($J2258&lt;&gt;"",$K2258&lt;&gt;""),AND($M2258&lt;&gt;"",$N2258&lt;&gt;""),AND($P2258&lt;&gt;"",$Q2258&lt;&gt;""),AND($S2258&lt;&gt;"",$T2258&lt;&gt;""),AND($V2258&lt;&gt;"",$W2258&lt;&gt;""))),"Informe pelo menos um ano completo com valor unitário e quantidade.",IF(AND($C2258&lt;&gt;"",$E2258&lt;&gt;"",LEFT(TRIM($C2258),1)&lt;&gt;LEFT(TRIM($E2258),1)),"Categoria e tipo estão incompatíveis.",IF(IF(OR($E2258="",$F2258=""),FALSE(),IFERROR(COUNTIF(INDIRECT("UNITS_"&amp;SUBSTITUTE(LEFT($E2258,FIND(" ",$E2258&amp;" ")-1),".","_")),$F2258)=0,TRUE())),"Unidade incompatível com o tipo selecionado.",IF(OR(AND(ISNUMBER(SEARCH("comunic",LOWER($B2258))),LEFT($E2258,3)&lt;&gt;"4.4"),AND(ISNUMBER(SEARCH("monitor",LOWER($B2258))),NOT(OR(LEFT($E2258,3)="1.5",LEFT($E2258,3)="2.5")))),"Revise a classificação do item conforme as regras de preenchimento.",IF(AND($B2258&lt;&gt;"",OR(ISNUMBER(SEARCH("outro",LOWER($B2258))),ISNUMBER(SEARCH("divers",LOWER($B2258))),ISNUMBER(SEARCH("kit",LOWER($B2258))),ISNUMBER(SEARCH("ferrament",LOWER($B2258))),ISNUMBER(SEARCH("epi",LOWER($B2258)))),NOT(OR($Z2258&lt;&gt;"",$AA2258&lt;&gt;""))),"Descrição muito genérica: detalhe melhor o item e registre o racional no memorial ou em anexo.",IF(AND($Y2258=0,$B2258&lt;&gt;"",OR($G2258&lt;&gt;"",$H2258&lt;&gt;"",$J2258&lt;&gt;"",$K2258&lt;&gt;"",$M2258&lt;&gt;"",$N2258&lt;&gt;"",$P2258&lt;&gt;"",$Q2258&lt;&gt;"",$S2258&lt;&gt;"",$T2258&lt;&gt;"",$V2258&lt;&gt;"",$W2258&lt;&gt;"")),"O item possui dados lançados, mas o total está zerado. Revise os valores informados.","")))))))))))))))</f>
        <v/>
      </c>
    </row>
    <row r="2259" spans="1:35" ht="14.25" customHeight="1" x14ac:dyDescent="0.25">
      <c r="A2259" s="57" t="str">
        <f t="shared" si="455"/>
        <v/>
      </c>
      <c r="B2259" s="61"/>
      <c r="C2259" s="61"/>
      <c r="D2259" s="58"/>
      <c r="E2259" s="61"/>
      <c r="F2259" s="61"/>
      <c r="G2259" s="272"/>
      <c r="H2259" s="62"/>
      <c r="I2259" s="273">
        <f t="shared" si="456"/>
        <v>0</v>
      </c>
      <c r="J2259" s="272"/>
      <c r="K2259" s="62"/>
      <c r="L2259" s="270">
        <f t="shared" si="457"/>
        <v>0</v>
      </c>
      <c r="M2259" s="272"/>
      <c r="N2259" s="62"/>
      <c r="O2259" s="270">
        <f t="shared" si="458"/>
        <v>0</v>
      </c>
      <c r="P2259" s="272"/>
      <c r="Q2259" s="62"/>
      <c r="R2259" s="271">
        <f t="shared" si="459"/>
        <v>0</v>
      </c>
      <c r="S2259" s="272"/>
      <c r="T2259" s="62"/>
      <c r="U2259" s="270">
        <f t="shared" si="460"/>
        <v>0</v>
      </c>
      <c r="V2259" s="272"/>
      <c r="W2259" s="62"/>
      <c r="X2259" s="270">
        <f t="shared" si="461"/>
        <v>0</v>
      </c>
      <c r="Y2259" s="270">
        <f t="shared" si="462"/>
        <v>0</v>
      </c>
      <c r="Z2259" s="61"/>
      <c r="AA2259" s="61"/>
      <c r="AB2259" s="60" t="str">
        <f t="shared" si="463"/>
        <v/>
      </c>
      <c r="AC2259" s="21" t="b">
        <f t="shared" si="464"/>
        <v>0</v>
      </c>
      <c r="AD2259" s="21" t="b">
        <f t="shared" si="465"/>
        <v>0</v>
      </c>
      <c r="AE2259" s="21" t="b">
        <f t="shared" si="466"/>
        <v>0</v>
      </c>
      <c r="AF2259" s="21" t="b">
        <f ca="1">OR(AND($AC2259,NOT($AD2259)),AND($AC2259,OR(AND($G2259="",$H2259&lt;&gt;""),AND($G2259&lt;&gt;"",$H2259=""),AND($J2259="",$K2259&lt;&gt;""),AND($J2259&lt;&gt;"",$K2259=""),AND($M2259="",$N2259&lt;&gt;""),AND($M2259&lt;&gt;"",$N2259=""),AND($P2259="",$Q2259&lt;&gt;""),AND($P2259&lt;&gt;"",$Q2259=""),AND($S2259="",$T2259&lt;&gt;""),AND($S2259&lt;&gt;"",$T2259=""),AND($V2259="",$W2259&lt;&gt;""),AND($V2259&lt;&gt;"",$W2259=""))),AND($C2259&lt;&gt;"",$E2259&lt;&gt;"",LEFT(TRIM($C2259),1)&lt;&gt;LEFT(TRIM($E2259),1)),IF(OR($E2259="",$F2259=""),FALSE(),IFERROR(COUNTIF(INDIRECT("UNITS_"&amp;SUBSTITUTE(LEFT($E2259,FIND(" ",$E2259&amp;" ")-1),".","_")),$F2259)=0,TRUE())),AND($B2259&lt;&gt;"",OR(ISNUMBER(SEARCH("outro",LOWER($B2259))),ISNUMBER(SEARCH("divers",LOWER($B2259))),ISNUMBER(SEARCH("etc",LOWER($B2259))))),OR(AND(ISNUMBER(SEARCH("comunic",LOWER($B2259))),LEFT($E2259,3)&lt;&gt;"4.4"),AND(ISNUMBER(SEARCH("monitor",LOWER($B2259))),NOT(OR(LEFT($E2259,3)="1.5",LEFT($E2259,3)="2.5")))),AND($B2259&lt;&gt;"",OR(LEFT($C2259,1)="1",LEFT($C2259,1)="2"),$D2259=""),AND($D2259&lt;&gt;"",NOT(OR(LEFT($C2259,1)="1",LEFT($C2259,1)="2"))),AND($D2259&lt;&gt;"",COUNTIF(' PROJETO'!$B$14:$B$16,$D2259)=0),IF($D2259="",FALSE(),IF(COUNTIF(' PROJETO'!$B$14:$B$16,$D2259)=0,FALSE(),IFERROR(INDEX(' PROJETO'!$C$14:$C$16,MATCH($D2259,' PROJETO'!$B$14:$B$16,0))&lt;&gt;"Sim",FALSE()))))</f>
        <v>0</v>
      </c>
      <c r="AG2259" s="21" t="b">
        <f>AND($AC2259,$Y2259&gt;'CONFG.  LISTAS'!$F$4,$Z2259="",$AA2259="")</f>
        <v>0</v>
      </c>
      <c r="AH2259" s="21" t="str">
        <f t="shared" si="467"/>
        <v/>
      </c>
      <c r="AI2259" s="43" t="str">
        <f ca="1">IF(NOT($AC2259),"",IF(OR($B2259="",$C2259="",$E2259="",$F2259=""),"Preencha descrição, categoria, tipo e unidade.",IF(AND($B2259&lt;&gt;"",OR(LEFT($C2259,1)="1",LEFT($C2259,1)="2"),$D2259=""),"Informe a prática de restauração para itens diretos.",IF(AND($D2259&lt;&gt;"",NOT(OR(LEFT($C2259,1)="1",LEFT($C2259,1)="2"))),"Custos indiretos não devem pertencer a uma prática específica.",IF(AND($D2259&lt;&gt;"",COUNTIF(' PROJETO'!$B$14:$B$16,$D2259)=0),"Prática de restauração inválida ou não cadastrada.",IF(IF($D2259="",FALSE(),IF(COUNTIF(' PROJETO'!$B$14:$B$16,$D2259)=0,FALSE(),IFERROR(INDEX(' PROJETO'!$C$14:$C$16,MATCH($D2259,' PROJETO'!$B$14:$B$16,0))&lt;&gt;"Sim",FALSE()))),"A prática informada no item não foi selecionada na aba Projeto.",IF(AND(MAX($I2259,$L2259,$O2259,$R2259,$U2259,$X2259)&gt;'CONFG.  LISTAS'!$F$4,NOT(OR($Z2259&lt;&gt;"",$AA2259&lt;&gt;""))),"Memorial de cálculo ou anexo obrigatório não informado para item acima do limite.",IF(OR(AND($G2259&lt;&gt;"",$H2259&lt;&gt;"",OR($G2259&lt;=0,$H2259&lt;=0)),AND($J2259&lt;&gt;"",$K2259&lt;&gt;"",OR($J2259&lt;=0,$K2259&lt;=0)),AND($M2259&lt;&gt;"",$N2259&lt;&gt;"",OR($M2259&lt;=0,$N2259&lt;=0)),AND($P2259&lt;&gt;"",$Q2259&lt;&gt;"",OR($P2259&lt;=0,$Q2259&lt;=0)),AND($S2259&lt;&gt;"",$T2259&lt;&gt;"",OR($S2259&lt;=0,$T2259&lt;=0)),AND($V2259&lt;&gt;"",$W2259&lt;&gt;"",OR($V2259&lt;=0,$W2259&lt;=0))),"Revise os valores informados: valor unitário e quantidade devem ser maiores que zero.",IF(OR(AND($G2259="",$H2259&lt;&gt;""),AND($G2259&lt;&gt;"",$H2259=""),AND($J2259="",$K2259&lt;&gt;""),AND($J2259&lt;&gt;"",$K2259=""),AND($M2259="",$N2259&lt;&gt;""),AND($M2259&lt;&gt;"",$N2259=""),AND($P2259="",$Q2259&lt;&gt;""),AND($P2259&lt;&gt;"",$Q2259=""),AND($S2259="",$T2259&lt;&gt;""),AND($S2259&lt;&gt;"",$T2259=""),AND($V2259="",$W2259&lt;&gt;""),AND($V2259&lt;&gt;"",$W2259="")),"Há ano preenchido parcialmente: "&amp;TRIM(IF(AND($G2259="",$H2259&lt;&gt;""),"Ano 1 (falta valor unitário); ","")&amp;IF(AND($G2259&lt;&gt;"",$H2259=""),"Ano 1 (falta quantidade); ","")&amp;IF(AND($J2259="",$K2259&lt;&gt;""),"Ano 2 (falta valor unitário); ","")&amp;IF(AND($J2259&lt;&gt;"",$K2259=""),"Ano 2 (falta quantidade); ","")&amp;IF(AND($M2259="",$N2259&lt;&gt;""),"Ano 3 (falta valor unitário); ","")&amp;IF(AND($M2259&lt;&gt;"",$N2259=""),"Ano 3 (falta quantidade); ","")&amp;IF(AND($P2259="",$Q2259&lt;&gt;""),"Ano 4 (falta valor unitário); ","")&amp;IF(AND($P2259&lt;&gt;"",$Q2259=""),"Ano 4 (falta quantidade); ","")&amp;IF(AND($S2259="",$T2259&lt;&gt;""),"Ano 5 (falta valor unitário); ","")&amp;IF(AND($S2259&lt;&gt;"",$T2259=""),"Ano 5 (falta quantidade); ","")&amp;IF(AND($V2259="",$W2259&lt;&gt;""),"Ano 6 (falta valor unitário); ","")&amp;IF(AND($V2259&lt;&gt;"",$W2259=""),"Ano 6 (falta quantidade); ","")), IF(NOT(OR(AND($G2259&lt;&gt;"",$H2259&lt;&gt;""),AND($J2259&lt;&gt;"",$K2259&lt;&gt;""),AND($M2259&lt;&gt;"",$N2259&lt;&gt;""),AND($P2259&lt;&gt;"",$Q2259&lt;&gt;""),AND($S2259&lt;&gt;"",$T2259&lt;&gt;""),AND($V2259&lt;&gt;"",$W2259&lt;&gt;""))),"Informe pelo menos um ano completo com valor unitário e quantidade.",IF(AND($C2259&lt;&gt;"",$E2259&lt;&gt;"",LEFT(TRIM($C2259),1)&lt;&gt;LEFT(TRIM($E2259),1)),"Categoria e tipo estão incompatíveis.",IF(IF(OR($E2259="",$F2259=""),FALSE(),IFERROR(COUNTIF(INDIRECT("UNITS_"&amp;SUBSTITUTE(LEFT($E2259,FIND(" ",$E2259&amp;" ")-1),".","_")),$F2259)=0,TRUE())),"Unidade incompatível com o tipo selecionado.",IF(OR(AND(ISNUMBER(SEARCH("comunic",LOWER($B2259))),LEFT($E2259,3)&lt;&gt;"4.4"),AND(ISNUMBER(SEARCH("monitor",LOWER($B2259))),NOT(OR(LEFT($E2259,3)="1.5",LEFT($E2259,3)="2.5")))),"Revise a classificação do item conforme as regras de preenchimento.",IF(AND($B2259&lt;&gt;"",OR(ISNUMBER(SEARCH("outro",LOWER($B2259))),ISNUMBER(SEARCH("divers",LOWER($B2259))),ISNUMBER(SEARCH("kit",LOWER($B2259))),ISNUMBER(SEARCH("ferrament",LOWER($B2259))),ISNUMBER(SEARCH("epi",LOWER($B2259)))),NOT(OR($Z2259&lt;&gt;"",$AA2259&lt;&gt;""))),"Descrição muito genérica: detalhe melhor o item e registre o racional no memorial ou em anexo.",IF(AND($Y2259=0,$B2259&lt;&gt;"",OR($G2259&lt;&gt;"",$H2259&lt;&gt;"",$J2259&lt;&gt;"",$K2259&lt;&gt;"",$M2259&lt;&gt;"",$N2259&lt;&gt;"",$P2259&lt;&gt;"",$Q2259&lt;&gt;"",$S2259&lt;&gt;"",$T2259&lt;&gt;"",$V2259&lt;&gt;"",$W2259&lt;&gt;"")),"O item possui dados lançados, mas o total está zerado. Revise os valores informados.","")))))))))))))))</f>
        <v/>
      </c>
    </row>
    <row r="2260" spans="1:35" ht="14.25" customHeight="1" x14ac:dyDescent="0.25">
      <c r="A2260" s="57" t="str">
        <f t="shared" si="455"/>
        <v/>
      </c>
      <c r="B2260" s="58"/>
      <c r="C2260" s="58"/>
      <c r="D2260" s="58"/>
      <c r="E2260" s="58"/>
      <c r="F2260" s="58"/>
      <c r="G2260" s="269"/>
      <c r="H2260" s="59"/>
      <c r="I2260" s="273">
        <f t="shared" si="456"/>
        <v>0</v>
      </c>
      <c r="J2260" s="269"/>
      <c r="K2260" s="59"/>
      <c r="L2260" s="270">
        <f t="shared" si="457"/>
        <v>0</v>
      </c>
      <c r="M2260" s="269"/>
      <c r="N2260" s="59"/>
      <c r="O2260" s="270">
        <f t="shared" si="458"/>
        <v>0</v>
      </c>
      <c r="P2260" s="269"/>
      <c r="Q2260" s="59"/>
      <c r="R2260" s="271">
        <f t="shared" si="459"/>
        <v>0</v>
      </c>
      <c r="S2260" s="269"/>
      <c r="T2260" s="59"/>
      <c r="U2260" s="270">
        <f t="shared" si="460"/>
        <v>0</v>
      </c>
      <c r="V2260" s="269"/>
      <c r="W2260" s="59"/>
      <c r="X2260" s="270">
        <f t="shared" si="461"/>
        <v>0</v>
      </c>
      <c r="Y2260" s="270">
        <f t="shared" si="462"/>
        <v>0</v>
      </c>
      <c r="Z2260" s="58"/>
      <c r="AA2260" s="58"/>
      <c r="AB2260" s="60" t="str">
        <f t="shared" si="463"/>
        <v/>
      </c>
      <c r="AC2260" s="21" t="b">
        <f t="shared" si="464"/>
        <v>0</v>
      </c>
      <c r="AD2260" s="21" t="b">
        <f t="shared" si="465"/>
        <v>0</v>
      </c>
      <c r="AE2260" s="21" t="b">
        <f t="shared" si="466"/>
        <v>0</v>
      </c>
      <c r="AF2260" s="21" t="b">
        <f ca="1">OR(AND($AC2260,NOT($AD2260)),AND($AC2260,OR(AND($G2260="",$H2260&lt;&gt;""),AND($G2260&lt;&gt;"",$H2260=""),AND($J2260="",$K2260&lt;&gt;""),AND($J2260&lt;&gt;"",$K2260=""),AND($M2260="",$N2260&lt;&gt;""),AND($M2260&lt;&gt;"",$N2260=""),AND($P2260="",$Q2260&lt;&gt;""),AND($P2260&lt;&gt;"",$Q2260=""),AND($S2260="",$T2260&lt;&gt;""),AND($S2260&lt;&gt;"",$T2260=""),AND($V2260="",$W2260&lt;&gt;""),AND($V2260&lt;&gt;"",$W2260=""))),AND($C2260&lt;&gt;"",$E2260&lt;&gt;"",LEFT(TRIM($C2260),1)&lt;&gt;LEFT(TRIM($E2260),1)),IF(OR($E2260="",$F2260=""),FALSE(),IFERROR(COUNTIF(INDIRECT("UNITS_"&amp;SUBSTITUTE(LEFT($E2260,FIND(" ",$E2260&amp;" ")-1),".","_")),$F2260)=0,TRUE())),AND($B2260&lt;&gt;"",OR(ISNUMBER(SEARCH("outro",LOWER($B2260))),ISNUMBER(SEARCH("divers",LOWER($B2260))),ISNUMBER(SEARCH("etc",LOWER($B2260))))),OR(AND(ISNUMBER(SEARCH("comunic",LOWER($B2260))),LEFT($E2260,3)&lt;&gt;"4.4"),AND(ISNUMBER(SEARCH("monitor",LOWER($B2260))),NOT(OR(LEFT($E2260,3)="1.5",LEFT($E2260,3)="2.5")))),AND($B2260&lt;&gt;"",OR(LEFT($C2260,1)="1",LEFT($C2260,1)="2"),$D2260=""),AND($D2260&lt;&gt;"",NOT(OR(LEFT($C2260,1)="1",LEFT($C2260,1)="2"))),AND($D2260&lt;&gt;"",COUNTIF(' PROJETO'!$B$14:$B$16,$D2260)=0),IF($D2260="",FALSE(),IF(COUNTIF(' PROJETO'!$B$14:$B$16,$D2260)=0,FALSE(),IFERROR(INDEX(' PROJETO'!$C$14:$C$16,MATCH($D2260,' PROJETO'!$B$14:$B$16,0))&lt;&gt;"Sim",FALSE()))))</f>
        <v>0</v>
      </c>
      <c r="AG2260" s="21" t="b">
        <f>AND($AC2260,$Y2260&gt;'CONFG.  LISTAS'!$F$4,$Z2260="",$AA2260="")</f>
        <v>0</v>
      </c>
      <c r="AH2260" s="21" t="str">
        <f t="shared" si="467"/>
        <v/>
      </c>
      <c r="AI2260" s="43" t="str">
        <f ca="1">IF(NOT($AC2260),"",IF(OR($B2260="",$C2260="",$E2260="",$F2260=""),"Preencha descrição, categoria, tipo e unidade.",IF(AND($B2260&lt;&gt;"",OR(LEFT($C2260,1)="1",LEFT($C2260,1)="2"),$D2260=""),"Informe a prática de restauração para itens diretos.",IF(AND($D2260&lt;&gt;"",NOT(OR(LEFT($C2260,1)="1",LEFT($C2260,1)="2"))),"Custos indiretos não devem pertencer a uma prática específica.",IF(AND($D2260&lt;&gt;"",COUNTIF(' PROJETO'!$B$14:$B$16,$D2260)=0),"Prática de restauração inválida ou não cadastrada.",IF(IF($D2260="",FALSE(),IF(COUNTIF(' PROJETO'!$B$14:$B$16,$D2260)=0,FALSE(),IFERROR(INDEX(' PROJETO'!$C$14:$C$16,MATCH($D2260,' PROJETO'!$B$14:$B$16,0))&lt;&gt;"Sim",FALSE()))),"A prática informada no item não foi selecionada na aba Projeto.",IF(AND(MAX($I2260,$L2260,$O2260,$R2260,$U2260,$X2260)&gt;'CONFG.  LISTAS'!$F$4,NOT(OR($Z2260&lt;&gt;"",$AA2260&lt;&gt;""))),"Memorial de cálculo ou anexo obrigatório não informado para item acima do limite.",IF(OR(AND($G2260&lt;&gt;"",$H2260&lt;&gt;"",OR($G2260&lt;=0,$H2260&lt;=0)),AND($J2260&lt;&gt;"",$K2260&lt;&gt;"",OR($J2260&lt;=0,$K2260&lt;=0)),AND($M2260&lt;&gt;"",$N2260&lt;&gt;"",OR($M2260&lt;=0,$N2260&lt;=0)),AND($P2260&lt;&gt;"",$Q2260&lt;&gt;"",OR($P2260&lt;=0,$Q2260&lt;=0)),AND($S2260&lt;&gt;"",$T2260&lt;&gt;"",OR($S2260&lt;=0,$T2260&lt;=0)),AND($V2260&lt;&gt;"",$W2260&lt;&gt;"",OR($V2260&lt;=0,$W2260&lt;=0))),"Revise os valores informados: valor unitário e quantidade devem ser maiores que zero.",IF(OR(AND($G2260="",$H2260&lt;&gt;""),AND($G2260&lt;&gt;"",$H2260=""),AND($J2260="",$K2260&lt;&gt;""),AND($J2260&lt;&gt;"",$K2260=""),AND($M2260="",$N2260&lt;&gt;""),AND($M2260&lt;&gt;"",$N2260=""),AND($P2260="",$Q2260&lt;&gt;""),AND($P2260&lt;&gt;"",$Q2260=""),AND($S2260="",$T2260&lt;&gt;""),AND($S2260&lt;&gt;"",$T2260=""),AND($V2260="",$W2260&lt;&gt;""),AND($V2260&lt;&gt;"",$W2260="")),"Há ano preenchido parcialmente: "&amp;TRIM(IF(AND($G2260="",$H2260&lt;&gt;""),"Ano 1 (falta valor unitário); ","")&amp;IF(AND($G2260&lt;&gt;"",$H2260=""),"Ano 1 (falta quantidade); ","")&amp;IF(AND($J2260="",$K2260&lt;&gt;""),"Ano 2 (falta valor unitário); ","")&amp;IF(AND($J2260&lt;&gt;"",$K2260=""),"Ano 2 (falta quantidade); ","")&amp;IF(AND($M2260="",$N2260&lt;&gt;""),"Ano 3 (falta valor unitário); ","")&amp;IF(AND($M2260&lt;&gt;"",$N2260=""),"Ano 3 (falta quantidade); ","")&amp;IF(AND($P2260="",$Q2260&lt;&gt;""),"Ano 4 (falta valor unitário); ","")&amp;IF(AND($P2260&lt;&gt;"",$Q2260=""),"Ano 4 (falta quantidade); ","")&amp;IF(AND($S2260="",$T2260&lt;&gt;""),"Ano 5 (falta valor unitário); ","")&amp;IF(AND($S2260&lt;&gt;"",$T2260=""),"Ano 5 (falta quantidade); ","")&amp;IF(AND($V2260="",$W2260&lt;&gt;""),"Ano 6 (falta valor unitário); ","")&amp;IF(AND($V2260&lt;&gt;"",$W2260=""),"Ano 6 (falta quantidade); ","")), IF(NOT(OR(AND($G2260&lt;&gt;"",$H2260&lt;&gt;""),AND($J2260&lt;&gt;"",$K2260&lt;&gt;""),AND($M2260&lt;&gt;"",$N2260&lt;&gt;""),AND($P2260&lt;&gt;"",$Q2260&lt;&gt;""),AND($S2260&lt;&gt;"",$T2260&lt;&gt;""),AND($V2260&lt;&gt;"",$W2260&lt;&gt;""))),"Informe pelo menos um ano completo com valor unitário e quantidade.",IF(AND($C2260&lt;&gt;"",$E2260&lt;&gt;"",LEFT(TRIM($C2260),1)&lt;&gt;LEFT(TRIM($E2260),1)),"Categoria e tipo estão incompatíveis.",IF(IF(OR($E2260="",$F2260=""),FALSE(),IFERROR(COUNTIF(INDIRECT("UNITS_"&amp;SUBSTITUTE(LEFT($E2260,FIND(" ",$E2260&amp;" ")-1),".","_")),$F2260)=0,TRUE())),"Unidade incompatível com o tipo selecionado.",IF(OR(AND(ISNUMBER(SEARCH("comunic",LOWER($B2260))),LEFT($E2260,3)&lt;&gt;"4.4"),AND(ISNUMBER(SEARCH("monitor",LOWER($B2260))),NOT(OR(LEFT($E2260,3)="1.5",LEFT($E2260,3)="2.5")))),"Revise a classificação do item conforme as regras de preenchimento.",IF(AND($B2260&lt;&gt;"",OR(ISNUMBER(SEARCH("outro",LOWER($B2260))),ISNUMBER(SEARCH("divers",LOWER($B2260))),ISNUMBER(SEARCH("kit",LOWER($B2260))),ISNUMBER(SEARCH("ferrament",LOWER($B2260))),ISNUMBER(SEARCH("epi",LOWER($B2260)))),NOT(OR($Z2260&lt;&gt;"",$AA2260&lt;&gt;""))),"Descrição muito genérica: detalhe melhor o item e registre o racional no memorial ou em anexo.",IF(AND($Y2260=0,$B2260&lt;&gt;"",OR($G2260&lt;&gt;"",$H2260&lt;&gt;"",$J2260&lt;&gt;"",$K2260&lt;&gt;"",$M2260&lt;&gt;"",$N2260&lt;&gt;"",$P2260&lt;&gt;"",$Q2260&lt;&gt;"",$S2260&lt;&gt;"",$T2260&lt;&gt;"",$V2260&lt;&gt;"",$W2260&lt;&gt;"")),"O item possui dados lançados, mas o total está zerado. Revise os valores informados.","")))))))))))))))</f>
        <v/>
      </c>
    </row>
    <row r="2261" spans="1:35" ht="14.25" customHeight="1" x14ac:dyDescent="0.25">
      <c r="A2261" s="57" t="str">
        <f t="shared" si="455"/>
        <v/>
      </c>
      <c r="B2261" s="61"/>
      <c r="C2261" s="61"/>
      <c r="D2261" s="58"/>
      <c r="E2261" s="61"/>
      <c r="F2261" s="61"/>
      <c r="G2261" s="272"/>
      <c r="H2261" s="62"/>
      <c r="I2261" s="273">
        <f t="shared" si="456"/>
        <v>0</v>
      </c>
      <c r="J2261" s="272"/>
      <c r="K2261" s="62"/>
      <c r="L2261" s="270">
        <f t="shared" si="457"/>
        <v>0</v>
      </c>
      <c r="M2261" s="272"/>
      <c r="N2261" s="62"/>
      <c r="O2261" s="270">
        <f t="shared" si="458"/>
        <v>0</v>
      </c>
      <c r="P2261" s="272"/>
      <c r="Q2261" s="62"/>
      <c r="R2261" s="271">
        <f t="shared" si="459"/>
        <v>0</v>
      </c>
      <c r="S2261" s="272"/>
      <c r="T2261" s="62"/>
      <c r="U2261" s="270">
        <f t="shared" si="460"/>
        <v>0</v>
      </c>
      <c r="V2261" s="272"/>
      <c r="W2261" s="62"/>
      <c r="X2261" s="270">
        <f t="shared" si="461"/>
        <v>0</v>
      </c>
      <c r="Y2261" s="270">
        <f t="shared" si="462"/>
        <v>0</v>
      </c>
      <c r="Z2261" s="61"/>
      <c r="AA2261" s="61"/>
      <c r="AB2261" s="60" t="str">
        <f t="shared" si="463"/>
        <v/>
      </c>
      <c r="AC2261" s="21" t="b">
        <f t="shared" si="464"/>
        <v>0</v>
      </c>
      <c r="AD2261" s="21" t="b">
        <f t="shared" si="465"/>
        <v>0</v>
      </c>
      <c r="AE2261" s="21" t="b">
        <f t="shared" si="466"/>
        <v>0</v>
      </c>
      <c r="AF2261" s="21" t="b">
        <f ca="1">OR(AND($AC2261,NOT($AD2261)),AND($AC2261,OR(AND($G2261="",$H2261&lt;&gt;""),AND($G2261&lt;&gt;"",$H2261=""),AND($J2261="",$K2261&lt;&gt;""),AND($J2261&lt;&gt;"",$K2261=""),AND($M2261="",$N2261&lt;&gt;""),AND($M2261&lt;&gt;"",$N2261=""),AND($P2261="",$Q2261&lt;&gt;""),AND($P2261&lt;&gt;"",$Q2261=""),AND($S2261="",$T2261&lt;&gt;""),AND($S2261&lt;&gt;"",$T2261=""),AND($V2261="",$W2261&lt;&gt;""),AND($V2261&lt;&gt;"",$W2261=""))),AND($C2261&lt;&gt;"",$E2261&lt;&gt;"",LEFT(TRIM($C2261),1)&lt;&gt;LEFT(TRIM($E2261),1)),IF(OR($E2261="",$F2261=""),FALSE(),IFERROR(COUNTIF(INDIRECT("UNITS_"&amp;SUBSTITUTE(LEFT($E2261,FIND(" ",$E2261&amp;" ")-1),".","_")),$F2261)=0,TRUE())),AND($B2261&lt;&gt;"",OR(ISNUMBER(SEARCH("outro",LOWER($B2261))),ISNUMBER(SEARCH("divers",LOWER($B2261))),ISNUMBER(SEARCH("etc",LOWER($B2261))))),OR(AND(ISNUMBER(SEARCH("comunic",LOWER($B2261))),LEFT($E2261,3)&lt;&gt;"4.4"),AND(ISNUMBER(SEARCH("monitor",LOWER($B2261))),NOT(OR(LEFT($E2261,3)="1.5",LEFT($E2261,3)="2.5")))),AND($B2261&lt;&gt;"",OR(LEFT($C2261,1)="1",LEFT($C2261,1)="2"),$D2261=""),AND($D2261&lt;&gt;"",NOT(OR(LEFT($C2261,1)="1",LEFT($C2261,1)="2"))),AND($D2261&lt;&gt;"",COUNTIF(' PROJETO'!$B$14:$B$16,$D2261)=0),IF($D2261="",FALSE(),IF(COUNTIF(' PROJETO'!$B$14:$B$16,$D2261)=0,FALSE(),IFERROR(INDEX(' PROJETO'!$C$14:$C$16,MATCH($D2261,' PROJETO'!$B$14:$B$16,0))&lt;&gt;"Sim",FALSE()))))</f>
        <v>0</v>
      </c>
      <c r="AG2261" s="21" t="b">
        <f>AND($AC2261,$Y2261&gt;'CONFG.  LISTAS'!$F$4,$Z2261="",$AA2261="")</f>
        <v>0</v>
      </c>
      <c r="AH2261" s="21" t="str">
        <f t="shared" si="467"/>
        <v/>
      </c>
      <c r="AI2261" s="43" t="str">
        <f ca="1">IF(NOT($AC2261),"",IF(OR($B2261="",$C2261="",$E2261="",$F2261=""),"Preencha descrição, categoria, tipo e unidade.",IF(AND($B2261&lt;&gt;"",OR(LEFT($C2261,1)="1",LEFT($C2261,1)="2"),$D2261=""),"Informe a prática de restauração para itens diretos.",IF(AND($D2261&lt;&gt;"",NOT(OR(LEFT($C2261,1)="1",LEFT($C2261,1)="2"))),"Custos indiretos não devem pertencer a uma prática específica.",IF(AND($D2261&lt;&gt;"",COUNTIF(' PROJETO'!$B$14:$B$16,$D2261)=0),"Prática de restauração inválida ou não cadastrada.",IF(IF($D2261="",FALSE(),IF(COUNTIF(' PROJETO'!$B$14:$B$16,$D2261)=0,FALSE(),IFERROR(INDEX(' PROJETO'!$C$14:$C$16,MATCH($D2261,' PROJETO'!$B$14:$B$16,0))&lt;&gt;"Sim",FALSE()))),"A prática informada no item não foi selecionada na aba Projeto.",IF(AND(MAX($I2261,$L2261,$O2261,$R2261,$U2261,$X2261)&gt;'CONFG.  LISTAS'!$F$4,NOT(OR($Z2261&lt;&gt;"",$AA2261&lt;&gt;""))),"Memorial de cálculo ou anexo obrigatório não informado para item acima do limite.",IF(OR(AND($G2261&lt;&gt;"",$H2261&lt;&gt;"",OR($G2261&lt;=0,$H2261&lt;=0)),AND($J2261&lt;&gt;"",$K2261&lt;&gt;"",OR($J2261&lt;=0,$K2261&lt;=0)),AND($M2261&lt;&gt;"",$N2261&lt;&gt;"",OR($M2261&lt;=0,$N2261&lt;=0)),AND($P2261&lt;&gt;"",$Q2261&lt;&gt;"",OR($P2261&lt;=0,$Q2261&lt;=0)),AND($S2261&lt;&gt;"",$T2261&lt;&gt;"",OR($S2261&lt;=0,$T2261&lt;=0)),AND($V2261&lt;&gt;"",$W2261&lt;&gt;"",OR($V2261&lt;=0,$W2261&lt;=0))),"Revise os valores informados: valor unitário e quantidade devem ser maiores que zero.",IF(OR(AND($G2261="",$H2261&lt;&gt;""),AND($G2261&lt;&gt;"",$H2261=""),AND($J2261="",$K2261&lt;&gt;""),AND($J2261&lt;&gt;"",$K2261=""),AND($M2261="",$N2261&lt;&gt;""),AND($M2261&lt;&gt;"",$N2261=""),AND($P2261="",$Q2261&lt;&gt;""),AND($P2261&lt;&gt;"",$Q2261=""),AND($S2261="",$T2261&lt;&gt;""),AND($S2261&lt;&gt;"",$T2261=""),AND($V2261="",$W2261&lt;&gt;""),AND($V2261&lt;&gt;"",$W2261="")),"Há ano preenchido parcialmente: "&amp;TRIM(IF(AND($G2261="",$H2261&lt;&gt;""),"Ano 1 (falta valor unitário); ","")&amp;IF(AND($G2261&lt;&gt;"",$H2261=""),"Ano 1 (falta quantidade); ","")&amp;IF(AND($J2261="",$K2261&lt;&gt;""),"Ano 2 (falta valor unitário); ","")&amp;IF(AND($J2261&lt;&gt;"",$K2261=""),"Ano 2 (falta quantidade); ","")&amp;IF(AND($M2261="",$N2261&lt;&gt;""),"Ano 3 (falta valor unitário); ","")&amp;IF(AND($M2261&lt;&gt;"",$N2261=""),"Ano 3 (falta quantidade); ","")&amp;IF(AND($P2261="",$Q2261&lt;&gt;""),"Ano 4 (falta valor unitário); ","")&amp;IF(AND($P2261&lt;&gt;"",$Q2261=""),"Ano 4 (falta quantidade); ","")&amp;IF(AND($S2261="",$T2261&lt;&gt;""),"Ano 5 (falta valor unitário); ","")&amp;IF(AND($S2261&lt;&gt;"",$T2261=""),"Ano 5 (falta quantidade); ","")&amp;IF(AND($V2261="",$W2261&lt;&gt;""),"Ano 6 (falta valor unitário); ","")&amp;IF(AND($V2261&lt;&gt;"",$W2261=""),"Ano 6 (falta quantidade); ","")), IF(NOT(OR(AND($G2261&lt;&gt;"",$H2261&lt;&gt;""),AND($J2261&lt;&gt;"",$K2261&lt;&gt;""),AND($M2261&lt;&gt;"",$N2261&lt;&gt;""),AND($P2261&lt;&gt;"",$Q2261&lt;&gt;""),AND($S2261&lt;&gt;"",$T2261&lt;&gt;""),AND($V2261&lt;&gt;"",$W2261&lt;&gt;""))),"Informe pelo menos um ano completo com valor unitário e quantidade.",IF(AND($C2261&lt;&gt;"",$E2261&lt;&gt;"",LEFT(TRIM($C2261),1)&lt;&gt;LEFT(TRIM($E2261),1)),"Categoria e tipo estão incompatíveis.",IF(IF(OR($E2261="",$F2261=""),FALSE(),IFERROR(COUNTIF(INDIRECT("UNITS_"&amp;SUBSTITUTE(LEFT($E2261,FIND(" ",$E2261&amp;" ")-1),".","_")),$F2261)=0,TRUE())),"Unidade incompatível com o tipo selecionado.",IF(OR(AND(ISNUMBER(SEARCH("comunic",LOWER($B2261))),LEFT($E2261,3)&lt;&gt;"4.4"),AND(ISNUMBER(SEARCH("monitor",LOWER($B2261))),NOT(OR(LEFT($E2261,3)="1.5",LEFT($E2261,3)="2.5")))),"Revise a classificação do item conforme as regras de preenchimento.",IF(AND($B2261&lt;&gt;"",OR(ISNUMBER(SEARCH("outro",LOWER($B2261))),ISNUMBER(SEARCH("divers",LOWER($B2261))),ISNUMBER(SEARCH("kit",LOWER($B2261))),ISNUMBER(SEARCH("ferrament",LOWER($B2261))),ISNUMBER(SEARCH("epi",LOWER($B2261)))),NOT(OR($Z2261&lt;&gt;"",$AA2261&lt;&gt;""))),"Descrição muito genérica: detalhe melhor o item e registre o racional no memorial ou em anexo.",IF(AND($Y2261=0,$B2261&lt;&gt;"",OR($G2261&lt;&gt;"",$H2261&lt;&gt;"",$J2261&lt;&gt;"",$K2261&lt;&gt;"",$M2261&lt;&gt;"",$N2261&lt;&gt;"",$P2261&lt;&gt;"",$Q2261&lt;&gt;"",$S2261&lt;&gt;"",$T2261&lt;&gt;"",$V2261&lt;&gt;"",$W2261&lt;&gt;"")),"O item possui dados lançados, mas o total está zerado. Revise os valores informados.","")))))))))))))))</f>
        <v/>
      </c>
    </row>
    <row r="2262" spans="1:35" ht="14.25" customHeight="1" x14ac:dyDescent="0.25">
      <c r="A2262" s="57" t="str">
        <f t="shared" si="455"/>
        <v/>
      </c>
      <c r="B2262" s="58"/>
      <c r="C2262" s="58"/>
      <c r="D2262" s="58"/>
      <c r="E2262" s="58"/>
      <c r="F2262" s="58"/>
      <c r="G2262" s="269"/>
      <c r="H2262" s="59"/>
      <c r="I2262" s="273">
        <f t="shared" si="456"/>
        <v>0</v>
      </c>
      <c r="J2262" s="269"/>
      <c r="K2262" s="59"/>
      <c r="L2262" s="270">
        <f t="shared" si="457"/>
        <v>0</v>
      </c>
      <c r="M2262" s="269"/>
      <c r="N2262" s="59"/>
      <c r="O2262" s="270">
        <f t="shared" si="458"/>
        <v>0</v>
      </c>
      <c r="P2262" s="269"/>
      <c r="Q2262" s="59"/>
      <c r="R2262" s="271">
        <f t="shared" si="459"/>
        <v>0</v>
      </c>
      <c r="S2262" s="269"/>
      <c r="T2262" s="59"/>
      <c r="U2262" s="270">
        <f t="shared" si="460"/>
        <v>0</v>
      </c>
      <c r="V2262" s="269"/>
      <c r="W2262" s="59"/>
      <c r="X2262" s="270">
        <f t="shared" si="461"/>
        <v>0</v>
      </c>
      <c r="Y2262" s="270">
        <f t="shared" si="462"/>
        <v>0</v>
      </c>
      <c r="Z2262" s="58"/>
      <c r="AA2262" s="58"/>
      <c r="AB2262" s="60" t="str">
        <f t="shared" si="463"/>
        <v/>
      </c>
      <c r="AC2262" s="21" t="b">
        <f t="shared" si="464"/>
        <v>0</v>
      </c>
      <c r="AD2262" s="21" t="b">
        <f t="shared" si="465"/>
        <v>0</v>
      </c>
      <c r="AE2262" s="21" t="b">
        <f t="shared" si="466"/>
        <v>0</v>
      </c>
      <c r="AF2262" s="21" t="b">
        <f ca="1">OR(AND($AC2262,NOT($AD2262)),AND($AC2262,OR(AND($G2262="",$H2262&lt;&gt;""),AND($G2262&lt;&gt;"",$H2262=""),AND($J2262="",$K2262&lt;&gt;""),AND($J2262&lt;&gt;"",$K2262=""),AND($M2262="",$N2262&lt;&gt;""),AND($M2262&lt;&gt;"",$N2262=""),AND($P2262="",$Q2262&lt;&gt;""),AND($P2262&lt;&gt;"",$Q2262=""),AND($S2262="",$T2262&lt;&gt;""),AND($S2262&lt;&gt;"",$T2262=""),AND($V2262="",$W2262&lt;&gt;""),AND($V2262&lt;&gt;"",$W2262=""))),AND($C2262&lt;&gt;"",$E2262&lt;&gt;"",LEFT(TRIM($C2262),1)&lt;&gt;LEFT(TRIM($E2262),1)),IF(OR($E2262="",$F2262=""),FALSE(),IFERROR(COUNTIF(INDIRECT("UNITS_"&amp;SUBSTITUTE(LEFT($E2262,FIND(" ",$E2262&amp;" ")-1),".","_")),$F2262)=0,TRUE())),AND($B2262&lt;&gt;"",OR(ISNUMBER(SEARCH("outro",LOWER($B2262))),ISNUMBER(SEARCH("divers",LOWER($B2262))),ISNUMBER(SEARCH("etc",LOWER($B2262))))),OR(AND(ISNUMBER(SEARCH("comunic",LOWER($B2262))),LEFT($E2262,3)&lt;&gt;"4.4"),AND(ISNUMBER(SEARCH("monitor",LOWER($B2262))),NOT(OR(LEFT($E2262,3)="1.5",LEFT($E2262,3)="2.5")))),AND($B2262&lt;&gt;"",OR(LEFT($C2262,1)="1",LEFT($C2262,1)="2"),$D2262=""),AND($D2262&lt;&gt;"",NOT(OR(LEFT($C2262,1)="1",LEFT($C2262,1)="2"))),AND($D2262&lt;&gt;"",COUNTIF(' PROJETO'!$B$14:$B$16,$D2262)=0),IF($D2262="",FALSE(),IF(COUNTIF(' PROJETO'!$B$14:$B$16,$D2262)=0,FALSE(),IFERROR(INDEX(' PROJETO'!$C$14:$C$16,MATCH($D2262,' PROJETO'!$B$14:$B$16,0))&lt;&gt;"Sim",FALSE()))))</f>
        <v>0</v>
      </c>
      <c r="AG2262" s="21" t="b">
        <f>AND($AC2262,$Y2262&gt;'CONFG.  LISTAS'!$F$4,$Z2262="",$AA2262="")</f>
        <v>0</v>
      </c>
      <c r="AH2262" s="21" t="str">
        <f t="shared" si="467"/>
        <v/>
      </c>
      <c r="AI2262" s="43" t="str">
        <f ca="1">IF(NOT($AC2262),"",IF(OR($B2262="",$C2262="",$E2262="",$F2262=""),"Preencha descrição, categoria, tipo e unidade.",IF(AND($B2262&lt;&gt;"",OR(LEFT($C2262,1)="1",LEFT($C2262,1)="2"),$D2262=""),"Informe a prática de restauração para itens diretos.",IF(AND($D2262&lt;&gt;"",NOT(OR(LEFT($C2262,1)="1",LEFT($C2262,1)="2"))),"Custos indiretos não devem pertencer a uma prática específica.",IF(AND($D2262&lt;&gt;"",COUNTIF(' PROJETO'!$B$14:$B$16,$D2262)=0),"Prática de restauração inválida ou não cadastrada.",IF(IF($D2262="",FALSE(),IF(COUNTIF(' PROJETO'!$B$14:$B$16,$D2262)=0,FALSE(),IFERROR(INDEX(' PROJETO'!$C$14:$C$16,MATCH($D2262,' PROJETO'!$B$14:$B$16,0))&lt;&gt;"Sim",FALSE()))),"A prática informada no item não foi selecionada na aba Projeto.",IF(AND(MAX($I2262,$L2262,$O2262,$R2262,$U2262,$X2262)&gt;'CONFG.  LISTAS'!$F$4,NOT(OR($Z2262&lt;&gt;"",$AA2262&lt;&gt;""))),"Memorial de cálculo ou anexo obrigatório não informado para item acima do limite.",IF(OR(AND($G2262&lt;&gt;"",$H2262&lt;&gt;"",OR($G2262&lt;=0,$H2262&lt;=0)),AND($J2262&lt;&gt;"",$K2262&lt;&gt;"",OR($J2262&lt;=0,$K2262&lt;=0)),AND($M2262&lt;&gt;"",$N2262&lt;&gt;"",OR($M2262&lt;=0,$N2262&lt;=0)),AND($P2262&lt;&gt;"",$Q2262&lt;&gt;"",OR($P2262&lt;=0,$Q2262&lt;=0)),AND($S2262&lt;&gt;"",$T2262&lt;&gt;"",OR($S2262&lt;=0,$T2262&lt;=0)),AND($V2262&lt;&gt;"",$W2262&lt;&gt;"",OR($V2262&lt;=0,$W2262&lt;=0))),"Revise os valores informados: valor unitário e quantidade devem ser maiores que zero.",IF(OR(AND($G2262="",$H2262&lt;&gt;""),AND($G2262&lt;&gt;"",$H2262=""),AND($J2262="",$K2262&lt;&gt;""),AND($J2262&lt;&gt;"",$K2262=""),AND($M2262="",$N2262&lt;&gt;""),AND($M2262&lt;&gt;"",$N2262=""),AND($P2262="",$Q2262&lt;&gt;""),AND($P2262&lt;&gt;"",$Q2262=""),AND($S2262="",$T2262&lt;&gt;""),AND($S2262&lt;&gt;"",$T2262=""),AND($V2262="",$W2262&lt;&gt;""),AND($V2262&lt;&gt;"",$W2262="")),"Há ano preenchido parcialmente: "&amp;TRIM(IF(AND($G2262="",$H2262&lt;&gt;""),"Ano 1 (falta valor unitário); ","")&amp;IF(AND($G2262&lt;&gt;"",$H2262=""),"Ano 1 (falta quantidade); ","")&amp;IF(AND($J2262="",$K2262&lt;&gt;""),"Ano 2 (falta valor unitário); ","")&amp;IF(AND($J2262&lt;&gt;"",$K2262=""),"Ano 2 (falta quantidade); ","")&amp;IF(AND($M2262="",$N2262&lt;&gt;""),"Ano 3 (falta valor unitário); ","")&amp;IF(AND($M2262&lt;&gt;"",$N2262=""),"Ano 3 (falta quantidade); ","")&amp;IF(AND($P2262="",$Q2262&lt;&gt;""),"Ano 4 (falta valor unitário); ","")&amp;IF(AND($P2262&lt;&gt;"",$Q2262=""),"Ano 4 (falta quantidade); ","")&amp;IF(AND($S2262="",$T2262&lt;&gt;""),"Ano 5 (falta valor unitário); ","")&amp;IF(AND($S2262&lt;&gt;"",$T2262=""),"Ano 5 (falta quantidade); ","")&amp;IF(AND($V2262="",$W2262&lt;&gt;""),"Ano 6 (falta valor unitário); ","")&amp;IF(AND($V2262&lt;&gt;"",$W2262=""),"Ano 6 (falta quantidade); ","")), IF(NOT(OR(AND($G2262&lt;&gt;"",$H2262&lt;&gt;""),AND($J2262&lt;&gt;"",$K2262&lt;&gt;""),AND($M2262&lt;&gt;"",$N2262&lt;&gt;""),AND($P2262&lt;&gt;"",$Q2262&lt;&gt;""),AND($S2262&lt;&gt;"",$T2262&lt;&gt;""),AND($V2262&lt;&gt;"",$W2262&lt;&gt;""))),"Informe pelo menos um ano completo com valor unitário e quantidade.",IF(AND($C2262&lt;&gt;"",$E2262&lt;&gt;"",LEFT(TRIM($C2262),1)&lt;&gt;LEFT(TRIM($E2262),1)),"Categoria e tipo estão incompatíveis.",IF(IF(OR($E2262="",$F2262=""),FALSE(),IFERROR(COUNTIF(INDIRECT("UNITS_"&amp;SUBSTITUTE(LEFT($E2262,FIND(" ",$E2262&amp;" ")-1),".","_")),$F2262)=0,TRUE())),"Unidade incompatível com o tipo selecionado.",IF(OR(AND(ISNUMBER(SEARCH("comunic",LOWER($B2262))),LEFT($E2262,3)&lt;&gt;"4.4"),AND(ISNUMBER(SEARCH("monitor",LOWER($B2262))),NOT(OR(LEFT($E2262,3)="1.5",LEFT($E2262,3)="2.5")))),"Revise a classificação do item conforme as regras de preenchimento.",IF(AND($B2262&lt;&gt;"",OR(ISNUMBER(SEARCH("outro",LOWER($B2262))),ISNUMBER(SEARCH("divers",LOWER($B2262))),ISNUMBER(SEARCH("kit",LOWER($B2262))),ISNUMBER(SEARCH("ferrament",LOWER($B2262))),ISNUMBER(SEARCH("epi",LOWER($B2262)))),NOT(OR($Z2262&lt;&gt;"",$AA2262&lt;&gt;""))),"Descrição muito genérica: detalhe melhor o item e registre o racional no memorial ou em anexo.",IF(AND($Y2262=0,$B2262&lt;&gt;"",OR($G2262&lt;&gt;"",$H2262&lt;&gt;"",$J2262&lt;&gt;"",$K2262&lt;&gt;"",$M2262&lt;&gt;"",$N2262&lt;&gt;"",$P2262&lt;&gt;"",$Q2262&lt;&gt;"",$S2262&lt;&gt;"",$T2262&lt;&gt;"",$V2262&lt;&gt;"",$W2262&lt;&gt;"")),"O item possui dados lançados, mas o total está zerado. Revise os valores informados.","")))))))))))))))</f>
        <v/>
      </c>
    </row>
    <row r="2263" spans="1:35" ht="14.25" customHeight="1" x14ac:dyDescent="0.25">
      <c r="A2263" s="57" t="str">
        <f t="shared" si="455"/>
        <v/>
      </c>
      <c r="B2263" s="61"/>
      <c r="C2263" s="61"/>
      <c r="D2263" s="58"/>
      <c r="E2263" s="61"/>
      <c r="F2263" s="61"/>
      <c r="G2263" s="272"/>
      <c r="H2263" s="62"/>
      <c r="I2263" s="273">
        <f t="shared" si="456"/>
        <v>0</v>
      </c>
      <c r="J2263" s="272"/>
      <c r="K2263" s="62"/>
      <c r="L2263" s="270">
        <f t="shared" si="457"/>
        <v>0</v>
      </c>
      <c r="M2263" s="272"/>
      <c r="N2263" s="62"/>
      <c r="O2263" s="270">
        <f t="shared" si="458"/>
        <v>0</v>
      </c>
      <c r="P2263" s="272"/>
      <c r="Q2263" s="62"/>
      <c r="R2263" s="271">
        <f t="shared" si="459"/>
        <v>0</v>
      </c>
      <c r="S2263" s="272"/>
      <c r="T2263" s="62"/>
      <c r="U2263" s="270">
        <f t="shared" si="460"/>
        <v>0</v>
      </c>
      <c r="V2263" s="272"/>
      <c r="W2263" s="62"/>
      <c r="X2263" s="270">
        <f t="shared" si="461"/>
        <v>0</v>
      </c>
      <c r="Y2263" s="270">
        <f t="shared" si="462"/>
        <v>0</v>
      </c>
      <c r="Z2263" s="61"/>
      <c r="AA2263" s="61"/>
      <c r="AB2263" s="60" t="str">
        <f t="shared" si="463"/>
        <v/>
      </c>
      <c r="AC2263" s="21" t="b">
        <f t="shared" si="464"/>
        <v>0</v>
      </c>
      <c r="AD2263" s="21" t="b">
        <f t="shared" si="465"/>
        <v>0</v>
      </c>
      <c r="AE2263" s="21" t="b">
        <f t="shared" si="466"/>
        <v>0</v>
      </c>
      <c r="AF2263" s="21" t="b">
        <f ca="1">OR(AND($AC2263,NOT($AD2263)),AND($AC2263,OR(AND($G2263="",$H2263&lt;&gt;""),AND($G2263&lt;&gt;"",$H2263=""),AND($J2263="",$K2263&lt;&gt;""),AND($J2263&lt;&gt;"",$K2263=""),AND($M2263="",$N2263&lt;&gt;""),AND($M2263&lt;&gt;"",$N2263=""),AND($P2263="",$Q2263&lt;&gt;""),AND($P2263&lt;&gt;"",$Q2263=""),AND($S2263="",$T2263&lt;&gt;""),AND($S2263&lt;&gt;"",$T2263=""),AND($V2263="",$W2263&lt;&gt;""),AND($V2263&lt;&gt;"",$W2263=""))),AND($C2263&lt;&gt;"",$E2263&lt;&gt;"",LEFT(TRIM($C2263),1)&lt;&gt;LEFT(TRIM($E2263),1)),IF(OR($E2263="",$F2263=""),FALSE(),IFERROR(COUNTIF(INDIRECT("UNITS_"&amp;SUBSTITUTE(LEFT($E2263,FIND(" ",$E2263&amp;" ")-1),".","_")),$F2263)=0,TRUE())),AND($B2263&lt;&gt;"",OR(ISNUMBER(SEARCH("outro",LOWER($B2263))),ISNUMBER(SEARCH("divers",LOWER($B2263))),ISNUMBER(SEARCH("etc",LOWER($B2263))))),OR(AND(ISNUMBER(SEARCH("comunic",LOWER($B2263))),LEFT($E2263,3)&lt;&gt;"4.4"),AND(ISNUMBER(SEARCH("monitor",LOWER($B2263))),NOT(OR(LEFT($E2263,3)="1.5",LEFT($E2263,3)="2.5")))),AND($B2263&lt;&gt;"",OR(LEFT($C2263,1)="1",LEFT($C2263,1)="2"),$D2263=""),AND($D2263&lt;&gt;"",NOT(OR(LEFT($C2263,1)="1",LEFT($C2263,1)="2"))),AND($D2263&lt;&gt;"",COUNTIF(' PROJETO'!$B$14:$B$16,$D2263)=0),IF($D2263="",FALSE(),IF(COUNTIF(' PROJETO'!$B$14:$B$16,$D2263)=0,FALSE(),IFERROR(INDEX(' PROJETO'!$C$14:$C$16,MATCH($D2263,' PROJETO'!$B$14:$B$16,0))&lt;&gt;"Sim",FALSE()))))</f>
        <v>0</v>
      </c>
      <c r="AG2263" s="21" t="b">
        <f>AND($AC2263,$Y2263&gt;'CONFG.  LISTAS'!$F$4,$Z2263="",$AA2263="")</f>
        <v>0</v>
      </c>
      <c r="AH2263" s="21" t="str">
        <f t="shared" si="467"/>
        <v/>
      </c>
      <c r="AI2263" s="43" t="str">
        <f ca="1">IF(NOT($AC2263),"",IF(OR($B2263="",$C2263="",$E2263="",$F2263=""),"Preencha descrição, categoria, tipo e unidade.",IF(AND($B2263&lt;&gt;"",OR(LEFT($C2263,1)="1",LEFT($C2263,1)="2"),$D2263=""),"Informe a prática de restauração para itens diretos.",IF(AND($D2263&lt;&gt;"",NOT(OR(LEFT($C2263,1)="1",LEFT($C2263,1)="2"))),"Custos indiretos não devem pertencer a uma prática específica.",IF(AND($D2263&lt;&gt;"",COUNTIF(' PROJETO'!$B$14:$B$16,$D2263)=0),"Prática de restauração inválida ou não cadastrada.",IF(IF($D2263="",FALSE(),IF(COUNTIF(' PROJETO'!$B$14:$B$16,$D2263)=0,FALSE(),IFERROR(INDEX(' PROJETO'!$C$14:$C$16,MATCH($D2263,' PROJETO'!$B$14:$B$16,0))&lt;&gt;"Sim",FALSE()))),"A prática informada no item não foi selecionada na aba Projeto.",IF(AND(MAX($I2263,$L2263,$O2263,$R2263,$U2263,$X2263)&gt;'CONFG.  LISTAS'!$F$4,NOT(OR($Z2263&lt;&gt;"",$AA2263&lt;&gt;""))),"Memorial de cálculo ou anexo obrigatório não informado para item acima do limite.",IF(OR(AND($G2263&lt;&gt;"",$H2263&lt;&gt;"",OR($G2263&lt;=0,$H2263&lt;=0)),AND($J2263&lt;&gt;"",$K2263&lt;&gt;"",OR($J2263&lt;=0,$K2263&lt;=0)),AND($M2263&lt;&gt;"",$N2263&lt;&gt;"",OR($M2263&lt;=0,$N2263&lt;=0)),AND($P2263&lt;&gt;"",$Q2263&lt;&gt;"",OR($P2263&lt;=0,$Q2263&lt;=0)),AND($S2263&lt;&gt;"",$T2263&lt;&gt;"",OR($S2263&lt;=0,$T2263&lt;=0)),AND($V2263&lt;&gt;"",$W2263&lt;&gt;"",OR($V2263&lt;=0,$W2263&lt;=0))),"Revise os valores informados: valor unitário e quantidade devem ser maiores que zero.",IF(OR(AND($G2263="",$H2263&lt;&gt;""),AND($G2263&lt;&gt;"",$H2263=""),AND($J2263="",$K2263&lt;&gt;""),AND($J2263&lt;&gt;"",$K2263=""),AND($M2263="",$N2263&lt;&gt;""),AND($M2263&lt;&gt;"",$N2263=""),AND($P2263="",$Q2263&lt;&gt;""),AND($P2263&lt;&gt;"",$Q2263=""),AND($S2263="",$T2263&lt;&gt;""),AND($S2263&lt;&gt;"",$T2263=""),AND($V2263="",$W2263&lt;&gt;""),AND($V2263&lt;&gt;"",$W2263="")),"Há ano preenchido parcialmente: "&amp;TRIM(IF(AND($G2263="",$H2263&lt;&gt;""),"Ano 1 (falta valor unitário); ","")&amp;IF(AND($G2263&lt;&gt;"",$H2263=""),"Ano 1 (falta quantidade); ","")&amp;IF(AND($J2263="",$K2263&lt;&gt;""),"Ano 2 (falta valor unitário); ","")&amp;IF(AND($J2263&lt;&gt;"",$K2263=""),"Ano 2 (falta quantidade); ","")&amp;IF(AND($M2263="",$N2263&lt;&gt;""),"Ano 3 (falta valor unitário); ","")&amp;IF(AND($M2263&lt;&gt;"",$N2263=""),"Ano 3 (falta quantidade); ","")&amp;IF(AND($P2263="",$Q2263&lt;&gt;""),"Ano 4 (falta valor unitário); ","")&amp;IF(AND($P2263&lt;&gt;"",$Q2263=""),"Ano 4 (falta quantidade); ","")&amp;IF(AND($S2263="",$T2263&lt;&gt;""),"Ano 5 (falta valor unitário); ","")&amp;IF(AND($S2263&lt;&gt;"",$T2263=""),"Ano 5 (falta quantidade); ","")&amp;IF(AND($V2263="",$W2263&lt;&gt;""),"Ano 6 (falta valor unitário); ","")&amp;IF(AND($V2263&lt;&gt;"",$W2263=""),"Ano 6 (falta quantidade); ","")), IF(NOT(OR(AND($G2263&lt;&gt;"",$H2263&lt;&gt;""),AND($J2263&lt;&gt;"",$K2263&lt;&gt;""),AND($M2263&lt;&gt;"",$N2263&lt;&gt;""),AND($P2263&lt;&gt;"",$Q2263&lt;&gt;""),AND($S2263&lt;&gt;"",$T2263&lt;&gt;""),AND($V2263&lt;&gt;"",$W2263&lt;&gt;""))),"Informe pelo menos um ano completo com valor unitário e quantidade.",IF(AND($C2263&lt;&gt;"",$E2263&lt;&gt;"",LEFT(TRIM($C2263),1)&lt;&gt;LEFT(TRIM($E2263),1)),"Categoria e tipo estão incompatíveis.",IF(IF(OR($E2263="",$F2263=""),FALSE(),IFERROR(COUNTIF(INDIRECT("UNITS_"&amp;SUBSTITUTE(LEFT($E2263,FIND(" ",$E2263&amp;" ")-1),".","_")),$F2263)=0,TRUE())),"Unidade incompatível com o tipo selecionado.",IF(OR(AND(ISNUMBER(SEARCH("comunic",LOWER($B2263))),LEFT($E2263,3)&lt;&gt;"4.4"),AND(ISNUMBER(SEARCH("monitor",LOWER($B2263))),NOT(OR(LEFT($E2263,3)="1.5",LEFT($E2263,3)="2.5")))),"Revise a classificação do item conforme as regras de preenchimento.",IF(AND($B2263&lt;&gt;"",OR(ISNUMBER(SEARCH("outro",LOWER($B2263))),ISNUMBER(SEARCH("divers",LOWER($B2263))),ISNUMBER(SEARCH("kit",LOWER($B2263))),ISNUMBER(SEARCH("ferrament",LOWER($B2263))),ISNUMBER(SEARCH("epi",LOWER($B2263)))),NOT(OR($Z2263&lt;&gt;"",$AA2263&lt;&gt;""))),"Descrição muito genérica: detalhe melhor o item e registre o racional no memorial ou em anexo.",IF(AND($Y2263=0,$B2263&lt;&gt;"",OR($G2263&lt;&gt;"",$H2263&lt;&gt;"",$J2263&lt;&gt;"",$K2263&lt;&gt;"",$M2263&lt;&gt;"",$N2263&lt;&gt;"",$P2263&lt;&gt;"",$Q2263&lt;&gt;"",$S2263&lt;&gt;"",$T2263&lt;&gt;"",$V2263&lt;&gt;"",$W2263&lt;&gt;"")),"O item possui dados lançados, mas o total está zerado. Revise os valores informados.","")))))))))))))))</f>
        <v/>
      </c>
    </row>
    <row r="2264" spans="1:35" ht="14.25" customHeight="1" x14ac:dyDescent="0.25">
      <c r="A2264" s="57" t="str">
        <f t="shared" si="455"/>
        <v/>
      </c>
      <c r="B2264" s="58"/>
      <c r="C2264" s="58"/>
      <c r="D2264" s="58"/>
      <c r="E2264" s="58"/>
      <c r="F2264" s="58"/>
      <c r="G2264" s="269"/>
      <c r="H2264" s="59"/>
      <c r="I2264" s="273">
        <f t="shared" si="456"/>
        <v>0</v>
      </c>
      <c r="J2264" s="269"/>
      <c r="K2264" s="59"/>
      <c r="L2264" s="270">
        <f t="shared" si="457"/>
        <v>0</v>
      </c>
      <c r="M2264" s="269"/>
      <c r="N2264" s="59"/>
      <c r="O2264" s="270">
        <f t="shared" si="458"/>
        <v>0</v>
      </c>
      <c r="P2264" s="269"/>
      <c r="Q2264" s="59"/>
      <c r="R2264" s="271">
        <f t="shared" si="459"/>
        <v>0</v>
      </c>
      <c r="S2264" s="269"/>
      <c r="T2264" s="59"/>
      <c r="U2264" s="270">
        <f t="shared" si="460"/>
        <v>0</v>
      </c>
      <c r="V2264" s="269"/>
      <c r="W2264" s="59"/>
      <c r="X2264" s="270">
        <f t="shared" si="461"/>
        <v>0</v>
      </c>
      <c r="Y2264" s="270">
        <f t="shared" si="462"/>
        <v>0</v>
      </c>
      <c r="Z2264" s="58"/>
      <c r="AA2264" s="58"/>
      <c r="AB2264" s="60" t="str">
        <f t="shared" si="463"/>
        <v/>
      </c>
      <c r="AC2264" s="21" t="b">
        <f t="shared" si="464"/>
        <v>0</v>
      </c>
      <c r="AD2264" s="21" t="b">
        <f t="shared" si="465"/>
        <v>0</v>
      </c>
      <c r="AE2264" s="21" t="b">
        <f t="shared" si="466"/>
        <v>0</v>
      </c>
      <c r="AF2264" s="21" t="b">
        <f ca="1">OR(AND($AC2264,NOT($AD2264)),AND($AC2264,OR(AND($G2264="",$H2264&lt;&gt;""),AND($G2264&lt;&gt;"",$H2264=""),AND($J2264="",$K2264&lt;&gt;""),AND($J2264&lt;&gt;"",$K2264=""),AND($M2264="",$N2264&lt;&gt;""),AND($M2264&lt;&gt;"",$N2264=""),AND($P2264="",$Q2264&lt;&gt;""),AND($P2264&lt;&gt;"",$Q2264=""),AND($S2264="",$T2264&lt;&gt;""),AND($S2264&lt;&gt;"",$T2264=""),AND($V2264="",$W2264&lt;&gt;""),AND($V2264&lt;&gt;"",$W2264=""))),AND($C2264&lt;&gt;"",$E2264&lt;&gt;"",LEFT(TRIM($C2264),1)&lt;&gt;LEFT(TRIM($E2264),1)),IF(OR($E2264="",$F2264=""),FALSE(),IFERROR(COUNTIF(INDIRECT("UNITS_"&amp;SUBSTITUTE(LEFT($E2264,FIND(" ",$E2264&amp;" ")-1),".","_")),$F2264)=0,TRUE())),AND($B2264&lt;&gt;"",OR(ISNUMBER(SEARCH("outro",LOWER($B2264))),ISNUMBER(SEARCH("divers",LOWER($B2264))),ISNUMBER(SEARCH("etc",LOWER($B2264))))),OR(AND(ISNUMBER(SEARCH("comunic",LOWER($B2264))),LEFT($E2264,3)&lt;&gt;"4.4"),AND(ISNUMBER(SEARCH("monitor",LOWER($B2264))),NOT(OR(LEFT($E2264,3)="1.5",LEFT($E2264,3)="2.5")))),AND($B2264&lt;&gt;"",OR(LEFT($C2264,1)="1",LEFT($C2264,1)="2"),$D2264=""),AND($D2264&lt;&gt;"",NOT(OR(LEFT($C2264,1)="1",LEFT($C2264,1)="2"))),AND($D2264&lt;&gt;"",COUNTIF(' PROJETO'!$B$14:$B$16,$D2264)=0),IF($D2264="",FALSE(),IF(COUNTIF(' PROJETO'!$B$14:$B$16,$D2264)=0,FALSE(),IFERROR(INDEX(' PROJETO'!$C$14:$C$16,MATCH($D2264,' PROJETO'!$B$14:$B$16,0))&lt;&gt;"Sim",FALSE()))))</f>
        <v>0</v>
      </c>
      <c r="AG2264" s="21" t="b">
        <f>AND($AC2264,$Y2264&gt;'CONFG.  LISTAS'!$F$4,$Z2264="",$AA2264="")</f>
        <v>0</v>
      </c>
      <c r="AH2264" s="21" t="str">
        <f t="shared" si="467"/>
        <v/>
      </c>
      <c r="AI2264" s="43" t="str">
        <f ca="1">IF(NOT($AC2264),"",IF(OR($B2264="",$C2264="",$E2264="",$F2264=""),"Preencha descrição, categoria, tipo e unidade.",IF(AND($B2264&lt;&gt;"",OR(LEFT($C2264,1)="1",LEFT($C2264,1)="2"),$D2264=""),"Informe a prática de restauração para itens diretos.",IF(AND($D2264&lt;&gt;"",NOT(OR(LEFT($C2264,1)="1",LEFT($C2264,1)="2"))),"Custos indiretos não devem pertencer a uma prática específica.",IF(AND($D2264&lt;&gt;"",COUNTIF(' PROJETO'!$B$14:$B$16,$D2264)=0),"Prática de restauração inválida ou não cadastrada.",IF(IF($D2264="",FALSE(),IF(COUNTIF(' PROJETO'!$B$14:$B$16,$D2264)=0,FALSE(),IFERROR(INDEX(' PROJETO'!$C$14:$C$16,MATCH($D2264,' PROJETO'!$B$14:$B$16,0))&lt;&gt;"Sim",FALSE()))),"A prática informada no item não foi selecionada na aba Projeto.",IF(AND(MAX($I2264,$L2264,$O2264,$R2264,$U2264,$X2264)&gt;'CONFG.  LISTAS'!$F$4,NOT(OR($Z2264&lt;&gt;"",$AA2264&lt;&gt;""))),"Memorial de cálculo ou anexo obrigatório não informado para item acima do limite.",IF(OR(AND($G2264&lt;&gt;"",$H2264&lt;&gt;"",OR($G2264&lt;=0,$H2264&lt;=0)),AND($J2264&lt;&gt;"",$K2264&lt;&gt;"",OR($J2264&lt;=0,$K2264&lt;=0)),AND($M2264&lt;&gt;"",$N2264&lt;&gt;"",OR($M2264&lt;=0,$N2264&lt;=0)),AND($P2264&lt;&gt;"",$Q2264&lt;&gt;"",OR($P2264&lt;=0,$Q2264&lt;=0)),AND($S2264&lt;&gt;"",$T2264&lt;&gt;"",OR($S2264&lt;=0,$T2264&lt;=0)),AND($V2264&lt;&gt;"",$W2264&lt;&gt;"",OR($V2264&lt;=0,$W2264&lt;=0))),"Revise os valores informados: valor unitário e quantidade devem ser maiores que zero.",IF(OR(AND($G2264="",$H2264&lt;&gt;""),AND($G2264&lt;&gt;"",$H2264=""),AND($J2264="",$K2264&lt;&gt;""),AND($J2264&lt;&gt;"",$K2264=""),AND($M2264="",$N2264&lt;&gt;""),AND($M2264&lt;&gt;"",$N2264=""),AND($P2264="",$Q2264&lt;&gt;""),AND($P2264&lt;&gt;"",$Q2264=""),AND($S2264="",$T2264&lt;&gt;""),AND($S2264&lt;&gt;"",$T2264=""),AND($V2264="",$W2264&lt;&gt;""),AND($V2264&lt;&gt;"",$W2264="")),"Há ano preenchido parcialmente: "&amp;TRIM(IF(AND($G2264="",$H2264&lt;&gt;""),"Ano 1 (falta valor unitário); ","")&amp;IF(AND($G2264&lt;&gt;"",$H2264=""),"Ano 1 (falta quantidade); ","")&amp;IF(AND($J2264="",$K2264&lt;&gt;""),"Ano 2 (falta valor unitário); ","")&amp;IF(AND($J2264&lt;&gt;"",$K2264=""),"Ano 2 (falta quantidade); ","")&amp;IF(AND($M2264="",$N2264&lt;&gt;""),"Ano 3 (falta valor unitário); ","")&amp;IF(AND($M2264&lt;&gt;"",$N2264=""),"Ano 3 (falta quantidade); ","")&amp;IF(AND($P2264="",$Q2264&lt;&gt;""),"Ano 4 (falta valor unitário); ","")&amp;IF(AND($P2264&lt;&gt;"",$Q2264=""),"Ano 4 (falta quantidade); ","")&amp;IF(AND($S2264="",$T2264&lt;&gt;""),"Ano 5 (falta valor unitário); ","")&amp;IF(AND($S2264&lt;&gt;"",$T2264=""),"Ano 5 (falta quantidade); ","")&amp;IF(AND($V2264="",$W2264&lt;&gt;""),"Ano 6 (falta valor unitário); ","")&amp;IF(AND($V2264&lt;&gt;"",$W2264=""),"Ano 6 (falta quantidade); ","")), IF(NOT(OR(AND($G2264&lt;&gt;"",$H2264&lt;&gt;""),AND($J2264&lt;&gt;"",$K2264&lt;&gt;""),AND($M2264&lt;&gt;"",$N2264&lt;&gt;""),AND($P2264&lt;&gt;"",$Q2264&lt;&gt;""),AND($S2264&lt;&gt;"",$T2264&lt;&gt;""),AND($V2264&lt;&gt;"",$W2264&lt;&gt;""))),"Informe pelo menos um ano completo com valor unitário e quantidade.",IF(AND($C2264&lt;&gt;"",$E2264&lt;&gt;"",LEFT(TRIM($C2264),1)&lt;&gt;LEFT(TRIM($E2264),1)),"Categoria e tipo estão incompatíveis.",IF(IF(OR($E2264="",$F2264=""),FALSE(),IFERROR(COUNTIF(INDIRECT("UNITS_"&amp;SUBSTITUTE(LEFT($E2264,FIND(" ",$E2264&amp;" ")-1),".","_")),$F2264)=0,TRUE())),"Unidade incompatível com o tipo selecionado.",IF(OR(AND(ISNUMBER(SEARCH("comunic",LOWER($B2264))),LEFT($E2264,3)&lt;&gt;"4.4"),AND(ISNUMBER(SEARCH("monitor",LOWER($B2264))),NOT(OR(LEFT($E2264,3)="1.5",LEFT($E2264,3)="2.5")))),"Revise a classificação do item conforme as regras de preenchimento.",IF(AND($B2264&lt;&gt;"",OR(ISNUMBER(SEARCH("outro",LOWER($B2264))),ISNUMBER(SEARCH("divers",LOWER($B2264))),ISNUMBER(SEARCH("kit",LOWER($B2264))),ISNUMBER(SEARCH("ferrament",LOWER($B2264))),ISNUMBER(SEARCH("epi",LOWER($B2264)))),NOT(OR($Z2264&lt;&gt;"",$AA2264&lt;&gt;""))),"Descrição muito genérica: detalhe melhor o item e registre o racional no memorial ou em anexo.",IF(AND($Y2264=0,$B2264&lt;&gt;"",OR($G2264&lt;&gt;"",$H2264&lt;&gt;"",$J2264&lt;&gt;"",$K2264&lt;&gt;"",$M2264&lt;&gt;"",$N2264&lt;&gt;"",$P2264&lt;&gt;"",$Q2264&lt;&gt;"",$S2264&lt;&gt;"",$T2264&lt;&gt;"",$V2264&lt;&gt;"",$W2264&lt;&gt;"")),"O item possui dados lançados, mas o total está zerado. Revise os valores informados.","")))))))))))))))</f>
        <v/>
      </c>
    </row>
    <row r="2265" spans="1:35" ht="14.25" customHeight="1" x14ac:dyDescent="0.25">
      <c r="A2265" s="57" t="str">
        <f t="shared" si="455"/>
        <v/>
      </c>
      <c r="B2265" s="61"/>
      <c r="C2265" s="61"/>
      <c r="D2265" s="58"/>
      <c r="E2265" s="61"/>
      <c r="F2265" s="61"/>
      <c r="G2265" s="272"/>
      <c r="H2265" s="62"/>
      <c r="I2265" s="273">
        <f t="shared" si="456"/>
        <v>0</v>
      </c>
      <c r="J2265" s="272"/>
      <c r="K2265" s="62"/>
      <c r="L2265" s="270">
        <f t="shared" si="457"/>
        <v>0</v>
      </c>
      <c r="M2265" s="272"/>
      <c r="N2265" s="62"/>
      <c r="O2265" s="270">
        <f t="shared" si="458"/>
        <v>0</v>
      </c>
      <c r="P2265" s="272"/>
      <c r="Q2265" s="62"/>
      <c r="R2265" s="271">
        <f t="shared" si="459"/>
        <v>0</v>
      </c>
      <c r="S2265" s="272"/>
      <c r="T2265" s="62"/>
      <c r="U2265" s="270">
        <f t="shared" si="460"/>
        <v>0</v>
      </c>
      <c r="V2265" s="272"/>
      <c r="W2265" s="62"/>
      <c r="X2265" s="270">
        <f t="shared" si="461"/>
        <v>0</v>
      </c>
      <c r="Y2265" s="270">
        <f t="shared" si="462"/>
        <v>0</v>
      </c>
      <c r="Z2265" s="61"/>
      <c r="AA2265" s="61"/>
      <c r="AB2265" s="60" t="str">
        <f t="shared" si="463"/>
        <v/>
      </c>
      <c r="AC2265" s="21" t="b">
        <f t="shared" si="464"/>
        <v>0</v>
      </c>
      <c r="AD2265" s="21" t="b">
        <f t="shared" si="465"/>
        <v>0</v>
      </c>
      <c r="AE2265" s="21" t="b">
        <f t="shared" si="466"/>
        <v>0</v>
      </c>
      <c r="AF2265" s="21" t="b">
        <f ca="1">OR(AND($AC2265,NOT($AD2265)),AND($AC2265,OR(AND($G2265="",$H2265&lt;&gt;""),AND($G2265&lt;&gt;"",$H2265=""),AND($J2265="",$K2265&lt;&gt;""),AND($J2265&lt;&gt;"",$K2265=""),AND($M2265="",$N2265&lt;&gt;""),AND($M2265&lt;&gt;"",$N2265=""),AND($P2265="",$Q2265&lt;&gt;""),AND($P2265&lt;&gt;"",$Q2265=""),AND($S2265="",$T2265&lt;&gt;""),AND($S2265&lt;&gt;"",$T2265=""),AND($V2265="",$W2265&lt;&gt;""),AND($V2265&lt;&gt;"",$W2265=""))),AND($C2265&lt;&gt;"",$E2265&lt;&gt;"",LEFT(TRIM($C2265),1)&lt;&gt;LEFT(TRIM($E2265),1)),IF(OR($E2265="",$F2265=""),FALSE(),IFERROR(COUNTIF(INDIRECT("UNITS_"&amp;SUBSTITUTE(LEFT($E2265,FIND(" ",$E2265&amp;" ")-1),".","_")),$F2265)=0,TRUE())),AND($B2265&lt;&gt;"",OR(ISNUMBER(SEARCH("outro",LOWER($B2265))),ISNUMBER(SEARCH("divers",LOWER($B2265))),ISNUMBER(SEARCH("etc",LOWER($B2265))))),OR(AND(ISNUMBER(SEARCH("comunic",LOWER($B2265))),LEFT($E2265,3)&lt;&gt;"4.4"),AND(ISNUMBER(SEARCH("monitor",LOWER($B2265))),NOT(OR(LEFT($E2265,3)="1.5",LEFT($E2265,3)="2.5")))),AND($B2265&lt;&gt;"",OR(LEFT($C2265,1)="1",LEFT($C2265,1)="2"),$D2265=""),AND($D2265&lt;&gt;"",NOT(OR(LEFT($C2265,1)="1",LEFT($C2265,1)="2"))),AND($D2265&lt;&gt;"",COUNTIF(' PROJETO'!$B$14:$B$16,$D2265)=0),IF($D2265="",FALSE(),IF(COUNTIF(' PROJETO'!$B$14:$B$16,$D2265)=0,FALSE(),IFERROR(INDEX(' PROJETO'!$C$14:$C$16,MATCH($D2265,' PROJETO'!$B$14:$B$16,0))&lt;&gt;"Sim",FALSE()))))</f>
        <v>0</v>
      </c>
      <c r="AG2265" s="21" t="b">
        <f>AND($AC2265,$Y2265&gt;'CONFG.  LISTAS'!$F$4,$Z2265="",$AA2265="")</f>
        <v>0</v>
      </c>
      <c r="AH2265" s="21" t="str">
        <f t="shared" si="467"/>
        <v/>
      </c>
      <c r="AI2265" s="43" t="str">
        <f ca="1">IF(NOT($AC2265),"",IF(OR($B2265="",$C2265="",$E2265="",$F2265=""),"Preencha descrição, categoria, tipo e unidade.",IF(AND($B2265&lt;&gt;"",OR(LEFT($C2265,1)="1",LEFT($C2265,1)="2"),$D2265=""),"Informe a prática de restauração para itens diretos.",IF(AND($D2265&lt;&gt;"",NOT(OR(LEFT($C2265,1)="1",LEFT($C2265,1)="2"))),"Custos indiretos não devem pertencer a uma prática específica.",IF(AND($D2265&lt;&gt;"",COUNTIF(' PROJETO'!$B$14:$B$16,$D2265)=0),"Prática de restauração inválida ou não cadastrada.",IF(IF($D2265="",FALSE(),IF(COUNTIF(' PROJETO'!$B$14:$B$16,$D2265)=0,FALSE(),IFERROR(INDEX(' PROJETO'!$C$14:$C$16,MATCH($D2265,' PROJETO'!$B$14:$B$16,0))&lt;&gt;"Sim",FALSE()))),"A prática informada no item não foi selecionada na aba Projeto.",IF(AND(MAX($I2265,$L2265,$O2265,$R2265,$U2265,$X2265)&gt;'CONFG.  LISTAS'!$F$4,NOT(OR($Z2265&lt;&gt;"",$AA2265&lt;&gt;""))),"Memorial de cálculo ou anexo obrigatório não informado para item acima do limite.",IF(OR(AND($G2265&lt;&gt;"",$H2265&lt;&gt;"",OR($G2265&lt;=0,$H2265&lt;=0)),AND($J2265&lt;&gt;"",$K2265&lt;&gt;"",OR($J2265&lt;=0,$K2265&lt;=0)),AND($M2265&lt;&gt;"",$N2265&lt;&gt;"",OR($M2265&lt;=0,$N2265&lt;=0)),AND($P2265&lt;&gt;"",$Q2265&lt;&gt;"",OR($P2265&lt;=0,$Q2265&lt;=0)),AND($S2265&lt;&gt;"",$T2265&lt;&gt;"",OR($S2265&lt;=0,$T2265&lt;=0)),AND($V2265&lt;&gt;"",$W2265&lt;&gt;"",OR($V2265&lt;=0,$W2265&lt;=0))),"Revise os valores informados: valor unitário e quantidade devem ser maiores que zero.",IF(OR(AND($G2265="",$H2265&lt;&gt;""),AND($G2265&lt;&gt;"",$H2265=""),AND($J2265="",$K2265&lt;&gt;""),AND($J2265&lt;&gt;"",$K2265=""),AND($M2265="",$N2265&lt;&gt;""),AND($M2265&lt;&gt;"",$N2265=""),AND($P2265="",$Q2265&lt;&gt;""),AND($P2265&lt;&gt;"",$Q2265=""),AND($S2265="",$T2265&lt;&gt;""),AND($S2265&lt;&gt;"",$T2265=""),AND($V2265="",$W2265&lt;&gt;""),AND($V2265&lt;&gt;"",$W2265="")),"Há ano preenchido parcialmente: "&amp;TRIM(IF(AND($G2265="",$H2265&lt;&gt;""),"Ano 1 (falta valor unitário); ","")&amp;IF(AND($G2265&lt;&gt;"",$H2265=""),"Ano 1 (falta quantidade); ","")&amp;IF(AND($J2265="",$K2265&lt;&gt;""),"Ano 2 (falta valor unitário); ","")&amp;IF(AND($J2265&lt;&gt;"",$K2265=""),"Ano 2 (falta quantidade); ","")&amp;IF(AND($M2265="",$N2265&lt;&gt;""),"Ano 3 (falta valor unitário); ","")&amp;IF(AND($M2265&lt;&gt;"",$N2265=""),"Ano 3 (falta quantidade); ","")&amp;IF(AND($P2265="",$Q2265&lt;&gt;""),"Ano 4 (falta valor unitário); ","")&amp;IF(AND($P2265&lt;&gt;"",$Q2265=""),"Ano 4 (falta quantidade); ","")&amp;IF(AND($S2265="",$T2265&lt;&gt;""),"Ano 5 (falta valor unitário); ","")&amp;IF(AND($S2265&lt;&gt;"",$T2265=""),"Ano 5 (falta quantidade); ","")&amp;IF(AND($V2265="",$W2265&lt;&gt;""),"Ano 6 (falta valor unitário); ","")&amp;IF(AND($V2265&lt;&gt;"",$W2265=""),"Ano 6 (falta quantidade); ","")), IF(NOT(OR(AND($G2265&lt;&gt;"",$H2265&lt;&gt;""),AND($J2265&lt;&gt;"",$K2265&lt;&gt;""),AND($M2265&lt;&gt;"",$N2265&lt;&gt;""),AND($P2265&lt;&gt;"",$Q2265&lt;&gt;""),AND($S2265&lt;&gt;"",$T2265&lt;&gt;""),AND($V2265&lt;&gt;"",$W2265&lt;&gt;""))),"Informe pelo menos um ano completo com valor unitário e quantidade.",IF(AND($C2265&lt;&gt;"",$E2265&lt;&gt;"",LEFT(TRIM($C2265),1)&lt;&gt;LEFT(TRIM($E2265),1)),"Categoria e tipo estão incompatíveis.",IF(IF(OR($E2265="",$F2265=""),FALSE(),IFERROR(COUNTIF(INDIRECT("UNITS_"&amp;SUBSTITUTE(LEFT($E2265,FIND(" ",$E2265&amp;" ")-1),".","_")),$F2265)=0,TRUE())),"Unidade incompatível com o tipo selecionado.",IF(OR(AND(ISNUMBER(SEARCH("comunic",LOWER($B2265))),LEFT($E2265,3)&lt;&gt;"4.4"),AND(ISNUMBER(SEARCH("monitor",LOWER($B2265))),NOT(OR(LEFT($E2265,3)="1.5",LEFT($E2265,3)="2.5")))),"Revise a classificação do item conforme as regras de preenchimento.",IF(AND($B2265&lt;&gt;"",OR(ISNUMBER(SEARCH("outro",LOWER($B2265))),ISNUMBER(SEARCH("divers",LOWER($B2265))),ISNUMBER(SEARCH("kit",LOWER($B2265))),ISNUMBER(SEARCH("ferrament",LOWER($B2265))),ISNUMBER(SEARCH("epi",LOWER($B2265)))),NOT(OR($Z2265&lt;&gt;"",$AA2265&lt;&gt;""))),"Descrição muito genérica: detalhe melhor o item e registre o racional no memorial ou em anexo.",IF(AND($Y2265=0,$B2265&lt;&gt;"",OR($G2265&lt;&gt;"",$H2265&lt;&gt;"",$J2265&lt;&gt;"",$K2265&lt;&gt;"",$M2265&lt;&gt;"",$N2265&lt;&gt;"",$P2265&lt;&gt;"",$Q2265&lt;&gt;"",$S2265&lt;&gt;"",$T2265&lt;&gt;"",$V2265&lt;&gt;"",$W2265&lt;&gt;"")),"O item possui dados lançados, mas o total está zerado. Revise os valores informados.","")))))))))))))))</f>
        <v/>
      </c>
    </row>
    <row r="2266" spans="1:35" ht="14.25" customHeight="1" x14ac:dyDescent="0.25">
      <c r="A2266" s="57" t="str">
        <f t="shared" si="455"/>
        <v/>
      </c>
      <c r="B2266" s="58"/>
      <c r="C2266" s="58"/>
      <c r="D2266" s="58"/>
      <c r="E2266" s="58"/>
      <c r="F2266" s="58"/>
      <c r="G2266" s="269"/>
      <c r="H2266" s="59"/>
      <c r="I2266" s="273">
        <f t="shared" si="456"/>
        <v>0</v>
      </c>
      <c r="J2266" s="269"/>
      <c r="K2266" s="59"/>
      <c r="L2266" s="270">
        <f t="shared" si="457"/>
        <v>0</v>
      </c>
      <c r="M2266" s="269"/>
      <c r="N2266" s="59"/>
      <c r="O2266" s="270">
        <f t="shared" si="458"/>
        <v>0</v>
      </c>
      <c r="P2266" s="269"/>
      <c r="Q2266" s="59"/>
      <c r="R2266" s="271">
        <f t="shared" si="459"/>
        <v>0</v>
      </c>
      <c r="S2266" s="269"/>
      <c r="T2266" s="59"/>
      <c r="U2266" s="270">
        <f t="shared" si="460"/>
        <v>0</v>
      </c>
      <c r="V2266" s="269"/>
      <c r="W2266" s="59"/>
      <c r="X2266" s="270">
        <f t="shared" si="461"/>
        <v>0</v>
      </c>
      <c r="Y2266" s="270">
        <f t="shared" si="462"/>
        <v>0</v>
      </c>
      <c r="Z2266" s="58"/>
      <c r="AA2266" s="58"/>
      <c r="AB2266" s="60" t="str">
        <f t="shared" si="463"/>
        <v/>
      </c>
      <c r="AC2266" s="21" t="b">
        <f t="shared" si="464"/>
        <v>0</v>
      </c>
      <c r="AD2266" s="21" t="b">
        <f t="shared" si="465"/>
        <v>0</v>
      </c>
      <c r="AE2266" s="21" t="b">
        <f t="shared" si="466"/>
        <v>0</v>
      </c>
      <c r="AF2266" s="21" t="b">
        <f ca="1">OR(AND($AC2266,NOT($AD2266)),AND($AC2266,OR(AND($G2266="",$H2266&lt;&gt;""),AND($G2266&lt;&gt;"",$H2266=""),AND($J2266="",$K2266&lt;&gt;""),AND($J2266&lt;&gt;"",$K2266=""),AND($M2266="",$N2266&lt;&gt;""),AND($M2266&lt;&gt;"",$N2266=""),AND($P2266="",$Q2266&lt;&gt;""),AND($P2266&lt;&gt;"",$Q2266=""),AND($S2266="",$T2266&lt;&gt;""),AND($S2266&lt;&gt;"",$T2266=""),AND($V2266="",$W2266&lt;&gt;""),AND($V2266&lt;&gt;"",$W2266=""))),AND($C2266&lt;&gt;"",$E2266&lt;&gt;"",LEFT(TRIM($C2266),1)&lt;&gt;LEFT(TRIM($E2266),1)),IF(OR($E2266="",$F2266=""),FALSE(),IFERROR(COUNTIF(INDIRECT("UNITS_"&amp;SUBSTITUTE(LEFT($E2266,FIND(" ",$E2266&amp;" ")-1),".","_")),$F2266)=0,TRUE())),AND($B2266&lt;&gt;"",OR(ISNUMBER(SEARCH("outro",LOWER($B2266))),ISNUMBER(SEARCH("divers",LOWER($B2266))),ISNUMBER(SEARCH("etc",LOWER($B2266))))),OR(AND(ISNUMBER(SEARCH("comunic",LOWER($B2266))),LEFT($E2266,3)&lt;&gt;"4.4"),AND(ISNUMBER(SEARCH("monitor",LOWER($B2266))),NOT(OR(LEFT($E2266,3)="1.5",LEFT($E2266,3)="2.5")))),AND($B2266&lt;&gt;"",OR(LEFT($C2266,1)="1",LEFT($C2266,1)="2"),$D2266=""),AND($D2266&lt;&gt;"",NOT(OR(LEFT($C2266,1)="1",LEFT($C2266,1)="2"))),AND($D2266&lt;&gt;"",COUNTIF(' PROJETO'!$B$14:$B$16,$D2266)=0),IF($D2266="",FALSE(),IF(COUNTIF(' PROJETO'!$B$14:$B$16,$D2266)=0,FALSE(),IFERROR(INDEX(' PROJETO'!$C$14:$C$16,MATCH($D2266,' PROJETO'!$B$14:$B$16,0))&lt;&gt;"Sim",FALSE()))))</f>
        <v>0</v>
      </c>
      <c r="AG2266" s="21" t="b">
        <f>AND($AC2266,$Y2266&gt;'CONFG.  LISTAS'!$F$4,$Z2266="",$AA2266="")</f>
        <v>0</v>
      </c>
      <c r="AH2266" s="21" t="str">
        <f t="shared" si="467"/>
        <v/>
      </c>
      <c r="AI2266" s="43" t="str">
        <f ca="1">IF(NOT($AC2266),"",IF(OR($B2266="",$C2266="",$E2266="",$F2266=""),"Preencha descrição, categoria, tipo e unidade.",IF(AND($B2266&lt;&gt;"",OR(LEFT($C2266,1)="1",LEFT($C2266,1)="2"),$D2266=""),"Informe a prática de restauração para itens diretos.",IF(AND($D2266&lt;&gt;"",NOT(OR(LEFT($C2266,1)="1",LEFT($C2266,1)="2"))),"Custos indiretos não devem pertencer a uma prática específica.",IF(AND($D2266&lt;&gt;"",COUNTIF(' PROJETO'!$B$14:$B$16,$D2266)=0),"Prática de restauração inválida ou não cadastrada.",IF(IF($D2266="",FALSE(),IF(COUNTIF(' PROJETO'!$B$14:$B$16,$D2266)=0,FALSE(),IFERROR(INDEX(' PROJETO'!$C$14:$C$16,MATCH($D2266,' PROJETO'!$B$14:$B$16,0))&lt;&gt;"Sim",FALSE()))),"A prática informada no item não foi selecionada na aba Projeto.",IF(AND(MAX($I2266,$L2266,$O2266,$R2266,$U2266,$X2266)&gt;'CONFG.  LISTAS'!$F$4,NOT(OR($Z2266&lt;&gt;"",$AA2266&lt;&gt;""))),"Memorial de cálculo ou anexo obrigatório não informado para item acima do limite.",IF(OR(AND($G2266&lt;&gt;"",$H2266&lt;&gt;"",OR($G2266&lt;=0,$H2266&lt;=0)),AND($J2266&lt;&gt;"",$K2266&lt;&gt;"",OR($J2266&lt;=0,$K2266&lt;=0)),AND($M2266&lt;&gt;"",$N2266&lt;&gt;"",OR($M2266&lt;=0,$N2266&lt;=0)),AND($P2266&lt;&gt;"",$Q2266&lt;&gt;"",OR($P2266&lt;=0,$Q2266&lt;=0)),AND($S2266&lt;&gt;"",$T2266&lt;&gt;"",OR($S2266&lt;=0,$T2266&lt;=0)),AND($V2266&lt;&gt;"",$W2266&lt;&gt;"",OR($V2266&lt;=0,$W2266&lt;=0))),"Revise os valores informados: valor unitário e quantidade devem ser maiores que zero.",IF(OR(AND($G2266="",$H2266&lt;&gt;""),AND($G2266&lt;&gt;"",$H2266=""),AND($J2266="",$K2266&lt;&gt;""),AND($J2266&lt;&gt;"",$K2266=""),AND($M2266="",$N2266&lt;&gt;""),AND($M2266&lt;&gt;"",$N2266=""),AND($P2266="",$Q2266&lt;&gt;""),AND($P2266&lt;&gt;"",$Q2266=""),AND($S2266="",$T2266&lt;&gt;""),AND($S2266&lt;&gt;"",$T2266=""),AND($V2266="",$W2266&lt;&gt;""),AND($V2266&lt;&gt;"",$W2266="")),"Há ano preenchido parcialmente: "&amp;TRIM(IF(AND($G2266="",$H2266&lt;&gt;""),"Ano 1 (falta valor unitário); ","")&amp;IF(AND($G2266&lt;&gt;"",$H2266=""),"Ano 1 (falta quantidade); ","")&amp;IF(AND($J2266="",$K2266&lt;&gt;""),"Ano 2 (falta valor unitário); ","")&amp;IF(AND($J2266&lt;&gt;"",$K2266=""),"Ano 2 (falta quantidade); ","")&amp;IF(AND($M2266="",$N2266&lt;&gt;""),"Ano 3 (falta valor unitário); ","")&amp;IF(AND($M2266&lt;&gt;"",$N2266=""),"Ano 3 (falta quantidade); ","")&amp;IF(AND($P2266="",$Q2266&lt;&gt;""),"Ano 4 (falta valor unitário); ","")&amp;IF(AND($P2266&lt;&gt;"",$Q2266=""),"Ano 4 (falta quantidade); ","")&amp;IF(AND($S2266="",$T2266&lt;&gt;""),"Ano 5 (falta valor unitário); ","")&amp;IF(AND($S2266&lt;&gt;"",$T2266=""),"Ano 5 (falta quantidade); ","")&amp;IF(AND($V2266="",$W2266&lt;&gt;""),"Ano 6 (falta valor unitário); ","")&amp;IF(AND($V2266&lt;&gt;"",$W2266=""),"Ano 6 (falta quantidade); ","")), IF(NOT(OR(AND($G2266&lt;&gt;"",$H2266&lt;&gt;""),AND($J2266&lt;&gt;"",$K2266&lt;&gt;""),AND($M2266&lt;&gt;"",$N2266&lt;&gt;""),AND($P2266&lt;&gt;"",$Q2266&lt;&gt;""),AND($S2266&lt;&gt;"",$T2266&lt;&gt;""),AND($V2266&lt;&gt;"",$W2266&lt;&gt;""))),"Informe pelo menos um ano completo com valor unitário e quantidade.",IF(AND($C2266&lt;&gt;"",$E2266&lt;&gt;"",LEFT(TRIM($C2266),1)&lt;&gt;LEFT(TRIM($E2266),1)),"Categoria e tipo estão incompatíveis.",IF(IF(OR($E2266="",$F2266=""),FALSE(),IFERROR(COUNTIF(INDIRECT("UNITS_"&amp;SUBSTITUTE(LEFT($E2266,FIND(" ",$E2266&amp;" ")-1),".","_")),$F2266)=0,TRUE())),"Unidade incompatível com o tipo selecionado.",IF(OR(AND(ISNUMBER(SEARCH("comunic",LOWER($B2266))),LEFT($E2266,3)&lt;&gt;"4.4"),AND(ISNUMBER(SEARCH("monitor",LOWER($B2266))),NOT(OR(LEFT($E2266,3)="1.5",LEFT($E2266,3)="2.5")))),"Revise a classificação do item conforme as regras de preenchimento.",IF(AND($B2266&lt;&gt;"",OR(ISNUMBER(SEARCH("outro",LOWER($B2266))),ISNUMBER(SEARCH("divers",LOWER($B2266))),ISNUMBER(SEARCH("kit",LOWER($B2266))),ISNUMBER(SEARCH("ferrament",LOWER($B2266))),ISNUMBER(SEARCH("epi",LOWER($B2266)))),NOT(OR($Z2266&lt;&gt;"",$AA2266&lt;&gt;""))),"Descrição muito genérica: detalhe melhor o item e registre o racional no memorial ou em anexo.",IF(AND($Y2266=0,$B2266&lt;&gt;"",OR($G2266&lt;&gt;"",$H2266&lt;&gt;"",$J2266&lt;&gt;"",$K2266&lt;&gt;"",$M2266&lt;&gt;"",$N2266&lt;&gt;"",$P2266&lt;&gt;"",$Q2266&lt;&gt;"",$S2266&lt;&gt;"",$T2266&lt;&gt;"",$V2266&lt;&gt;"",$W2266&lt;&gt;"")),"O item possui dados lançados, mas o total está zerado. Revise os valores informados.","")))))))))))))))</f>
        <v/>
      </c>
    </row>
    <row r="2267" spans="1:35" ht="14.25" customHeight="1" x14ac:dyDescent="0.25">
      <c r="A2267" s="57" t="str">
        <f t="shared" si="455"/>
        <v/>
      </c>
      <c r="B2267" s="61"/>
      <c r="C2267" s="61"/>
      <c r="D2267" s="58"/>
      <c r="E2267" s="61"/>
      <c r="F2267" s="61"/>
      <c r="G2267" s="272"/>
      <c r="H2267" s="62"/>
      <c r="I2267" s="273">
        <f t="shared" si="456"/>
        <v>0</v>
      </c>
      <c r="J2267" s="272"/>
      <c r="K2267" s="62"/>
      <c r="L2267" s="270">
        <f t="shared" si="457"/>
        <v>0</v>
      </c>
      <c r="M2267" s="272"/>
      <c r="N2267" s="62"/>
      <c r="O2267" s="270">
        <f t="shared" si="458"/>
        <v>0</v>
      </c>
      <c r="P2267" s="272"/>
      <c r="Q2267" s="62"/>
      <c r="R2267" s="271">
        <f t="shared" si="459"/>
        <v>0</v>
      </c>
      <c r="S2267" s="272"/>
      <c r="T2267" s="62"/>
      <c r="U2267" s="270">
        <f t="shared" si="460"/>
        <v>0</v>
      </c>
      <c r="V2267" s="272"/>
      <c r="W2267" s="62"/>
      <c r="X2267" s="270">
        <f t="shared" si="461"/>
        <v>0</v>
      </c>
      <c r="Y2267" s="270">
        <f t="shared" si="462"/>
        <v>0</v>
      </c>
      <c r="Z2267" s="61"/>
      <c r="AA2267" s="61"/>
      <c r="AB2267" s="60" t="str">
        <f t="shared" si="463"/>
        <v/>
      </c>
      <c r="AC2267" s="21" t="b">
        <f t="shared" si="464"/>
        <v>0</v>
      </c>
      <c r="AD2267" s="21" t="b">
        <f t="shared" si="465"/>
        <v>0</v>
      </c>
      <c r="AE2267" s="21" t="b">
        <f t="shared" si="466"/>
        <v>0</v>
      </c>
      <c r="AF2267" s="21" t="b">
        <f ca="1">OR(AND($AC2267,NOT($AD2267)),AND($AC2267,OR(AND($G2267="",$H2267&lt;&gt;""),AND($G2267&lt;&gt;"",$H2267=""),AND($J2267="",$K2267&lt;&gt;""),AND($J2267&lt;&gt;"",$K2267=""),AND($M2267="",$N2267&lt;&gt;""),AND($M2267&lt;&gt;"",$N2267=""),AND($P2267="",$Q2267&lt;&gt;""),AND($P2267&lt;&gt;"",$Q2267=""),AND($S2267="",$T2267&lt;&gt;""),AND($S2267&lt;&gt;"",$T2267=""),AND($V2267="",$W2267&lt;&gt;""),AND($V2267&lt;&gt;"",$W2267=""))),AND($C2267&lt;&gt;"",$E2267&lt;&gt;"",LEFT(TRIM($C2267),1)&lt;&gt;LEFT(TRIM($E2267),1)),IF(OR($E2267="",$F2267=""),FALSE(),IFERROR(COUNTIF(INDIRECT("UNITS_"&amp;SUBSTITUTE(LEFT($E2267,FIND(" ",$E2267&amp;" ")-1),".","_")),$F2267)=0,TRUE())),AND($B2267&lt;&gt;"",OR(ISNUMBER(SEARCH("outro",LOWER($B2267))),ISNUMBER(SEARCH("divers",LOWER($B2267))),ISNUMBER(SEARCH("etc",LOWER($B2267))))),OR(AND(ISNUMBER(SEARCH("comunic",LOWER($B2267))),LEFT($E2267,3)&lt;&gt;"4.4"),AND(ISNUMBER(SEARCH("monitor",LOWER($B2267))),NOT(OR(LEFT($E2267,3)="1.5",LEFT($E2267,3)="2.5")))),AND($B2267&lt;&gt;"",OR(LEFT($C2267,1)="1",LEFT($C2267,1)="2"),$D2267=""),AND($D2267&lt;&gt;"",NOT(OR(LEFT($C2267,1)="1",LEFT($C2267,1)="2"))),AND($D2267&lt;&gt;"",COUNTIF(' PROJETO'!$B$14:$B$16,$D2267)=0),IF($D2267="",FALSE(),IF(COUNTIF(' PROJETO'!$B$14:$B$16,$D2267)=0,FALSE(),IFERROR(INDEX(' PROJETO'!$C$14:$C$16,MATCH($D2267,' PROJETO'!$B$14:$B$16,0))&lt;&gt;"Sim",FALSE()))))</f>
        <v>0</v>
      </c>
      <c r="AG2267" s="21" t="b">
        <f>AND($AC2267,$Y2267&gt;'CONFG.  LISTAS'!$F$4,$Z2267="",$AA2267="")</f>
        <v>0</v>
      </c>
      <c r="AH2267" s="21" t="str">
        <f t="shared" si="467"/>
        <v/>
      </c>
      <c r="AI2267" s="43" t="str">
        <f ca="1">IF(NOT($AC2267),"",IF(OR($B2267="",$C2267="",$E2267="",$F2267=""),"Preencha descrição, categoria, tipo e unidade.",IF(AND($B2267&lt;&gt;"",OR(LEFT($C2267,1)="1",LEFT($C2267,1)="2"),$D2267=""),"Informe a prática de restauração para itens diretos.",IF(AND($D2267&lt;&gt;"",NOT(OR(LEFT($C2267,1)="1",LEFT($C2267,1)="2"))),"Custos indiretos não devem pertencer a uma prática específica.",IF(AND($D2267&lt;&gt;"",COUNTIF(' PROJETO'!$B$14:$B$16,$D2267)=0),"Prática de restauração inválida ou não cadastrada.",IF(IF($D2267="",FALSE(),IF(COUNTIF(' PROJETO'!$B$14:$B$16,$D2267)=0,FALSE(),IFERROR(INDEX(' PROJETO'!$C$14:$C$16,MATCH($D2267,' PROJETO'!$B$14:$B$16,0))&lt;&gt;"Sim",FALSE()))),"A prática informada no item não foi selecionada na aba Projeto.",IF(AND(MAX($I2267,$L2267,$O2267,$R2267,$U2267,$X2267)&gt;'CONFG.  LISTAS'!$F$4,NOT(OR($Z2267&lt;&gt;"",$AA2267&lt;&gt;""))),"Memorial de cálculo ou anexo obrigatório não informado para item acima do limite.",IF(OR(AND($G2267&lt;&gt;"",$H2267&lt;&gt;"",OR($G2267&lt;=0,$H2267&lt;=0)),AND($J2267&lt;&gt;"",$K2267&lt;&gt;"",OR($J2267&lt;=0,$K2267&lt;=0)),AND($M2267&lt;&gt;"",$N2267&lt;&gt;"",OR($M2267&lt;=0,$N2267&lt;=0)),AND($P2267&lt;&gt;"",$Q2267&lt;&gt;"",OR($P2267&lt;=0,$Q2267&lt;=0)),AND($S2267&lt;&gt;"",$T2267&lt;&gt;"",OR($S2267&lt;=0,$T2267&lt;=0)),AND($V2267&lt;&gt;"",$W2267&lt;&gt;"",OR($V2267&lt;=0,$W2267&lt;=0))),"Revise os valores informados: valor unitário e quantidade devem ser maiores que zero.",IF(OR(AND($G2267="",$H2267&lt;&gt;""),AND($G2267&lt;&gt;"",$H2267=""),AND($J2267="",$K2267&lt;&gt;""),AND($J2267&lt;&gt;"",$K2267=""),AND($M2267="",$N2267&lt;&gt;""),AND($M2267&lt;&gt;"",$N2267=""),AND($P2267="",$Q2267&lt;&gt;""),AND($P2267&lt;&gt;"",$Q2267=""),AND($S2267="",$T2267&lt;&gt;""),AND($S2267&lt;&gt;"",$T2267=""),AND($V2267="",$W2267&lt;&gt;""),AND($V2267&lt;&gt;"",$W2267="")),"Há ano preenchido parcialmente: "&amp;TRIM(IF(AND($G2267="",$H2267&lt;&gt;""),"Ano 1 (falta valor unitário); ","")&amp;IF(AND($G2267&lt;&gt;"",$H2267=""),"Ano 1 (falta quantidade); ","")&amp;IF(AND($J2267="",$K2267&lt;&gt;""),"Ano 2 (falta valor unitário); ","")&amp;IF(AND($J2267&lt;&gt;"",$K2267=""),"Ano 2 (falta quantidade); ","")&amp;IF(AND($M2267="",$N2267&lt;&gt;""),"Ano 3 (falta valor unitário); ","")&amp;IF(AND($M2267&lt;&gt;"",$N2267=""),"Ano 3 (falta quantidade); ","")&amp;IF(AND($P2267="",$Q2267&lt;&gt;""),"Ano 4 (falta valor unitário); ","")&amp;IF(AND($P2267&lt;&gt;"",$Q2267=""),"Ano 4 (falta quantidade); ","")&amp;IF(AND($S2267="",$T2267&lt;&gt;""),"Ano 5 (falta valor unitário); ","")&amp;IF(AND($S2267&lt;&gt;"",$T2267=""),"Ano 5 (falta quantidade); ","")&amp;IF(AND($V2267="",$W2267&lt;&gt;""),"Ano 6 (falta valor unitário); ","")&amp;IF(AND($V2267&lt;&gt;"",$W2267=""),"Ano 6 (falta quantidade); ","")), IF(NOT(OR(AND($G2267&lt;&gt;"",$H2267&lt;&gt;""),AND($J2267&lt;&gt;"",$K2267&lt;&gt;""),AND($M2267&lt;&gt;"",$N2267&lt;&gt;""),AND($P2267&lt;&gt;"",$Q2267&lt;&gt;""),AND($S2267&lt;&gt;"",$T2267&lt;&gt;""),AND($V2267&lt;&gt;"",$W2267&lt;&gt;""))),"Informe pelo menos um ano completo com valor unitário e quantidade.",IF(AND($C2267&lt;&gt;"",$E2267&lt;&gt;"",LEFT(TRIM($C2267),1)&lt;&gt;LEFT(TRIM($E2267),1)),"Categoria e tipo estão incompatíveis.",IF(IF(OR($E2267="",$F2267=""),FALSE(),IFERROR(COUNTIF(INDIRECT("UNITS_"&amp;SUBSTITUTE(LEFT($E2267,FIND(" ",$E2267&amp;" ")-1),".","_")),$F2267)=0,TRUE())),"Unidade incompatível com o tipo selecionado.",IF(OR(AND(ISNUMBER(SEARCH("comunic",LOWER($B2267))),LEFT($E2267,3)&lt;&gt;"4.4"),AND(ISNUMBER(SEARCH("monitor",LOWER($B2267))),NOT(OR(LEFT($E2267,3)="1.5",LEFT($E2267,3)="2.5")))),"Revise a classificação do item conforme as regras de preenchimento.",IF(AND($B2267&lt;&gt;"",OR(ISNUMBER(SEARCH("outro",LOWER($B2267))),ISNUMBER(SEARCH("divers",LOWER($B2267))),ISNUMBER(SEARCH("kit",LOWER($B2267))),ISNUMBER(SEARCH("ferrament",LOWER($B2267))),ISNUMBER(SEARCH("epi",LOWER($B2267)))),NOT(OR($Z2267&lt;&gt;"",$AA2267&lt;&gt;""))),"Descrição muito genérica: detalhe melhor o item e registre o racional no memorial ou em anexo.",IF(AND($Y2267=0,$B2267&lt;&gt;"",OR($G2267&lt;&gt;"",$H2267&lt;&gt;"",$J2267&lt;&gt;"",$K2267&lt;&gt;"",$M2267&lt;&gt;"",$N2267&lt;&gt;"",$P2267&lt;&gt;"",$Q2267&lt;&gt;"",$S2267&lt;&gt;"",$T2267&lt;&gt;"",$V2267&lt;&gt;"",$W2267&lt;&gt;"")),"O item possui dados lançados, mas o total está zerado. Revise os valores informados.","")))))))))))))))</f>
        <v/>
      </c>
    </row>
    <row r="2268" spans="1:35" ht="14.25" customHeight="1" x14ac:dyDescent="0.25">
      <c r="A2268" s="57" t="str">
        <f t="shared" si="455"/>
        <v/>
      </c>
      <c r="B2268" s="58"/>
      <c r="C2268" s="58"/>
      <c r="D2268" s="58"/>
      <c r="E2268" s="58"/>
      <c r="F2268" s="58"/>
      <c r="G2268" s="269"/>
      <c r="H2268" s="59"/>
      <c r="I2268" s="273">
        <f t="shared" si="456"/>
        <v>0</v>
      </c>
      <c r="J2268" s="269"/>
      <c r="K2268" s="59"/>
      <c r="L2268" s="270">
        <f t="shared" si="457"/>
        <v>0</v>
      </c>
      <c r="M2268" s="269"/>
      <c r="N2268" s="59"/>
      <c r="O2268" s="270">
        <f t="shared" si="458"/>
        <v>0</v>
      </c>
      <c r="P2268" s="269"/>
      <c r="Q2268" s="59"/>
      <c r="R2268" s="271">
        <f t="shared" si="459"/>
        <v>0</v>
      </c>
      <c r="S2268" s="269"/>
      <c r="T2268" s="59"/>
      <c r="U2268" s="270">
        <f t="shared" si="460"/>
        <v>0</v>
      </c>
      <c r="V2268" s="269"/>
      <c r="W2268" s="59"/>
      <c r="X2268" s="270">
        <f t="shared" si="461"/>
        <v>0</v>
      </c>
      <c r="Y2268" s="270">
        <f t="shared" si="462"/>
        <v>0</v>
      </c>
      <c r="Z2268" s="58"/>
      <c r="AA2268" s="58"/>
      <c r="AB2268" s="60" t="str">
        <f t="shared" si="463"/>
        <v/>
      </c>
      <c r="AC2268" s="21" t="b">
        <f t="shared" si="464"/>
        <v>0</v>
      </c>
      <c r="AD2268" s="21" t="b">
        <f t="shared" si="465"/>
        <v>0</v>
      </c>
      <c r="AE2268" s="21" t="b">
        <f t="shared" si="466"/>
        <v>0</v>
      </c>
      <c r="AF2268" s="21" t="b">
        <f ca="1">OR(AND($AC2268,NOT($AD2268)),AND($AC2268,OR(AND($G2268="",$H2268&lt;&gt;""),AND($G2268&lt;&gt;"",$H2268=""),AND($J2268="",$K2268&lt;&gt;""),AND($J2268&lt;&gt;"",$K2268=""),AND($M2268="",$N2268&lt;&gt;""),AND($M2268&lt;&gt;"",$N2268=""),AND($P2268="",$Q2268&lt;&gt;""),AND($P2268&lt;&gt;"",$Q2268=""),AND($S2268="",$T2268&lt;&gt;""),AND($S2268&lt;&gt;"",$T2268=""),AND($V2268="",$W2268&lt;&gt;""),AND($V2268&lt;&gt;"",$W2268=""))),AND($C2268&lt;&gt;"",$E2268&lt;&gt;"",LEFT(TRIM($C2268),1)&lt;&gt;LEFT(TRIM($E2268),1)),IF(OR($E2268="",$F2268=""),FALSE(),IFERROR(COUNTIF(INDIRECT("UNITS_"&amp;SUBSTITUTE(LEFT($E2268,FIND(" ",$E2268&amp;" ")-1),".","_")),$F2268)=0,TRUE())),AND($B2268&lt;&gt;"",OR(ISNUMBER(SEARCH("outro",LOWER($B2268))),ISNUMBER(SEARCH("divers",LOWER($B2268))),ISNUMBER(SEARCH("etc",LOWER($B2268))))),OR(AND(ISNUMBER(SEARCH("comunic",LOWER($B2268))),LEFT($E2268,3)&lt;&gt;"4.4"),AND(ISNUMBER(SEARCH("monitor",LOWER($B2268))),NOT(OR(LEFT($E2268,3)="1.5",LEFT($E2268,3)="2.5")))),AND($B2268&lt;&gt;"",OR(LEFT($C2268,1)="1",LEFT($C2268,1)="2"),$D2268=""),AND($D2268&lt;&gt;"",NOT(OR(LEFT($C2268,1)="1",LEFT($C2268,1)="2"))),AND($D2268&lt;&gt;"",COUNTIF(' PROJETO'!$B$14:$B$16,$D2268)=0),IF($D2268="",FALSE(),IF(COUNTIF(' PROJETO'!$B$14:$B$16,$D2268)=0,FALSE(),IFERROR(INDEX(' PROJETO'!$C$14:$C$16,MATCH($D2268,' PROJETO'!$B$14:$B$16,0))&lt;&gt;"Sim",FALSE()))))</f>
        <v>0</v>
      </c>
      <c r="AG2268" s="21" t="b">
        <f>AND($AC2268,$Y2268&gt;'CONFG.  LISTAS'!$F$4,$Z2268="",$AA2268="")</f>
        <v>0</v>
      </c>
      <c r="AH2268" s="21" t="str">
        <f t="shared" si="467"/>
        <v/>
      </c>
      <c r="AI2268" s="43" t="str">
        <f ca="1">IF(NOT($AC2268),"",IF(OR($B2268="",$C2268="",$E2268="",$F2268=""),"Preencha descrição, categoria, tipo e unidade.",IF(AND($B2268&lt;&gt;"",OR(LEFT($C2268,1)="1",LEFT($C2268,1)="2"),$D2268=""),"Informe a prática de restauração para itens diretos.",IF(AND($D2268&lt;&gt;"",NOT(OR(LEFT($C2268,1)="1",LEFT($C2268,1)="2"))),"Custos indiretos não devem pertencer a uma prática específica.",IF(AND($D2268&lt;&gt;"",COUNTIF(' PROJETO'!$B$14:$B$16,$D2268)=0),"Prática de restauração inválida ou não cadastrada.",IF(IF($D2268="",FALSE(),IF(COUNTIF(' PROJETO'!$B$14:$B$16,$D2268)=0,FALSE(),IFERROR(INDEX(' PROJETO'!$C$14:$C$16,MATCH($D2268,' PROJETO'!$B$14:$B$16,0))&lt;&gt;"Sim",FALSE()))),"A prática informada no item não foi selecionada na aba Projeto.",IF(AND(MAX($I2268,$L2268,$O2268,$R2268,$U2268,$X2268)&gt;'CONFG.  LISTAS'!$F$4,NOT(OR($Z2268&lt;&gt;"",$AA2268&lt;&gt;""))),"Memorial de cálculo ou anexo obrigatório não informado para item acima do limite.",IF(OR(AND($G2268&lt;&gt;"",$H2268&lt;&gt;"",OR($G2268&lt;=0,$H2268&lt;=0)),AND($J2268&lt;&gt;"",$K2268&lt;&gt;"",OR($J2268&lt;=0,$K2268&lt;=0)),AND($M2268&lt;&gt;"",$N2268&lt;&gt;"",OR($M2268&lt;=0,$N2268&lt;=0)),AND($P2268&lt;&gt;"",$Q2268&lt;&gt;"",OR($P2268&lt;=0,$Q2268&lt;=0)),AND($S2268&lt;&gt;"",$T2268&lt;&gt;"",OR($S2268&lt;=0,$T2268&lt;=0)),AND($V2268&lt;&gt;"",$W2268&lt;&gt;"",OR($V2268&lt;=0,$W2268&lt;=0))),"Revise os valores informados: valor unitário e quantidade devem ser maiores que zero.",IF(OR(AND($G2268="",$H2268&lt;&gt;""),AND($G2268&lt;&gt;"",$H2268=""),AND($J2268="",$K2268&lt;&gt;""),AND($J2268&lt;&gt;"",$K2268=""),AND($M2268="",$N2268&lt;&gt;""),AND($M2268&lt;&gt;"",$N2268=""),AND($P2268="",$Q2268&lt;&gt;""),AND($P2268&lt;&gt;"",$Q2268=""),AND($S2268="",$T2268&lt;&gt;""),AND($S2268&lt;&gt;"",$T2268=""),AND($V2268="",$W2268&lt;&gt;""),AND($V2268&lt;&gt;"",$W2268="")),"Há ano preenchido parcialmente: "&amp;TRIM(IF(AND($G2268="",$H2268&lt;&gt;""),"Ano 1 (falta valor unitário); ","")&amp;IF(AND($G2268&lt;&gt;"",$H2268=""),"Ano 1 (falta quantidade); ","")&amp;IF(AND($J2268="",$K2268&lt;&gt;""),"Ano 2 (falta valor unitário); ","")&amp;IF(AND($J2268&lt;&gt;"",$K2268=""),"Ano 2 (falta quantidade); ","")&amp;IF(AND($M2268="",$N2268&lt;&gt;""),"Ano 3 (falta valor unitário); ","")&amp;IF(AND($M2268&lt;&gt;"",$N2268=""),"Ano 3 (falta quantidade); ","")&amp;IF(AND($P2268="",$Q2268&lt;&gt;""),"Ano 4 (falta valor unitário); ","")&amp;IF(AND($P2268&lt;&gt;"",$Q2268=""),"Ano 4 (falta quantidade); ","")&amp;IF(AND($S2268="",$T2268&lt;&gt;""),"Ano 5 (falta valor unitário); ","")&amp;IF(AND($S2268&lt;&gt;"",$T2268=""),"Ano 5 (falta quantidade); ","")&amp;IF(AND($V2268="",$W2268&lt;&gt;""),"Ano 6 (falta valor unitário); ","")&amp;IF(AND($V2268&lt;&gt;"",$W2268=""),"Ano 6 (falta quantidade); ","")), IF(NOT(OR(AND($G2268&lt;&gt;"",$H2268&lt;&gt;""),AND($J2268&lt;&gt;"",$K2268&lt;&gt;""),AND($M2268&lt;&gt;"",$N2268&lt;&gt;""),AND($P2268&lt;&gt;"",$Q2268&lt;&gt;""),AND($S2268&lt;&gt;"",$T2268&lt;&gt;""),AND($V2268&lt;&gt;"",$W2268&lt;&gt;""))),"Informe pelo menos um ano completo com valor unitário e quantidade.",IF(AND($C2268&lt;&gt;"",$E2268&lt;&gt;"",LEFT(TRIM($C2268),1)&lt;&gt;LEFT(TRIM($E2268),1)),"Categoria e tipo estão incompatíveis.",IF(IF(OR($E2268="",$F2268=""),FALSE(),IFERROR(COUNTIF(INDIRECT("UNITS_"&amp;SUBSTITUTE(LEFT($E2268,FIND(" ",$E2268&amp;" ")-1),".","_")),$F2268)=0,TRUE())),"Unidade incompatível com o tipo selecionado.",IF(OR(AND(ISNUMBER(SEARCH("comunic",LOWER($B2268))),LEFT($E2268,3)&lt;&gt;"4.4"),AND(ISNUMBER(SEARCH("monitor",LOWER($B2268))),NOT(OR(LEFT($E2268,3)="1.5",LEFT($E2268,3)="2.5")))),"Revise a classificação do item conforme as regras de preenchimento.",IF(AND($B2268&lt;&gt;"",OR(ISNUMBER(SEARCH("outro",LOWER($B2268))),ISNUMBER(SEARCH("divers",LOWER($B2268))),ISNUMBER(SEARCH("kit",LOWER($B2268))),ISNUMBER(SEARCH("ferrament",LOWER($B2268))),ISNUMBER(SEARCH("epi",LOWER($B2268)))),NOT(OR($Z2268&lt;&gt;"",$AA2268&lt;&gt;""))),"Descrição muito genérica: detalhe melhor o item e registre o racional no memorial ou em anexo.",IF(AND($Y2268=0,$B2268&lt;&gt;"",OR($G2268&lt;&gt;"",$H2268&lt;&gt;"",$J2268&lt;&gt;"",$K2268&lt;&gt;"",$M2268&lt;&gt;"",$N2268&lt;&gt;"",$P2268&lt;&gt;"",$Q2268&lt;&gt;"",$S2268&lt;&gt;"",$T2268&lt;&gt;"",$V2268&lt;&gt;"",$W2268&lt;&gt;"")),"O item possui dados lançados, mas o total está zerado. Revise os valores informados.","")))))))))))))))</f>
        <v/>
      </c>
    </row>
    <row r="2269" spans="1:35" ht="14.25" customHeight="1" x14ac:dyDescent="0.25">
      <c r="A2269" s="57" t="str">
        <f t="shared" si="455"/>
        <v/>
      </c>
      <c r="B2269" s="61"/>
      <c r="C2269" s="61"/>
      <c r="D2269" s="58"/>
      <c r="E2269" s="61"/>
      <c r="F2269" s="61"/>
      <c r="G2269" s="272"/>
      <c r="H2269" s="62"/>
      <c r="I2269" s="273">
        <f t="shared" si="456"/>
        <v>0</v>
      </c>
      <c r="J2269" s="272"/>
      <c r="K2269" s="62"/>
      <c r="L2269" s="270">
        <f t="shared" si="457"/>
        <v>0</v>
      </c>
      <c r="M2269" s="272"/>
      <c r="N2269" s="62"/>
      <c r="O2269" s="270">
        <f t="shared" si="458"/>
        <v>0</v>
      </c>
      <c r="P2269" s="272"/>
      <c r="Q2269" s="62"/>
      <c r="R2269" s="271">
        <f t="shared" si="459"/>
        <v>0</v>
      </c>
      <c r="S2269" s="272"/>
      <c r="T2269" s="62"/>
      <c r="U2269" s="270">
        <f t="shared" si="460"/>
        <v>0</v>
      </c>
      <c r="V2269" s="272"/>
      <c r="W2269" s="62"/>
      <c r="X2269" s="270">
        <f t="shared" si="461"/>
        <v>0</v>
      </c>
      <c r="Y2269" s="270">
        <f t="shared" si="462"/>
        <v>0</v>
      </c>
      <c r="Z2269" s="61"/>
      <c r="AA2269" s="61"/>
      <c r="AB2269" s="60" t="str">
        <f t="shared" si="463"/>
        <v/>
      </c>
      <c r="AC2269" s="21" t="b">
        <f t="shared" si="464"/>
        <v>0</v>
      </c>
      <c r="AD2269" s="21" t="b">
        <f t="shared" si="465"/>
        <v>0</v>
      </c>
      <c r="AE2269" s="21" t="b">
        <f t="shared" si="466"/>
        <v>0</v>
      </c>
      <c r="AF2269" s="21" t="b">
        <f ca="1">OR(AND($AC2269,NOT($AD2269)),AND($AC2269,OR(AND($G2269="",$H2269&lt;&gt;""),AND($G2269&lt;&gt;"",$H2269=""),AND($J2269="",$K2269&lt;&gt;""),AND($J2269&lt;&gt;"",$K2269=""),AND($M2269="",$N2269&lt;&gt;""),AND($M2269&lt;&gt;"",$N2269=""),AND($P2269="",$Q2269&lt;&gt;""),AND($P2269&lt;&gt;"",$Q2269=""),AND($S2269="",$T2269&lt;&gt;""),AND($S2269&lt;&gt;"",$T2269=""),AND($V2269="",$W2269&lt;&gt;""),AND($V2269&lt;&gt;"",$W2269=""))),AND($C2269&lt;&gt;"",$E2269&lt;&gt;"",LEFT(TRIM($C2269),1)&lt;&gt;LEFT(TRIM($E2269),1)),IF(OR($E2269="",$F2269=""),FALSE(),IFERROR(COUNTIF(INDIRECT("UNITS_"&amp;SUBSTITUTE(LEFT($E2269,FIND(" ",$E2269&amp;" ")-1),".","_")),$F2269)=0,TRUE())),AND($B2269&lt;&gt;"",OR(ISNUMBER(SEARCH("outro",LOWER($B2269))),ISNUMBER(SEARCH("divers",LOWER($B2269))),ISNUMBER(SEARCH("etc",LOWER($B2269))))),OR(AND(ISNUMBER(SEARCH("comunic",LOWER($B2269))),LEFT($E2269,3)&lt;&gt;"4.4"),AND(ISNUMBER(SEARCH("monitor",LOWER($B2269))),NOT(OR(LEFT($E2269,3)="1.5",LEFT($E2269,3)="2.5")))),AND($B2269&lt;&gt;"",OR(LEFT($C2269,1)="1",LEFT($C2269,1)="2"),$D2269=""),AND($D2269&lt;&gt;"",NOT(OR(LEFT($C2269,1)="1",LEFT($C2269,1)="2"))),AND($D2269&lt;&gt;"",COUNTIF(' PROJETO'!$B$14:$B$16,$D2269)=0),IF($D2269="",FALSE(),IF(COUNTIF(' PROJETO'!$B$14:$B$16,$D2269)=0,FALSE(),IFERROR(INDEX(' PROJETO'!$C$14:$C$16,MATCH($D2269,' PROJETO'!$B$14:$B$16,0))&lt;&gt;"Sim",FALSE()))))</f>
        <v>0</v>
      </c>
      <c r="AG2269" s="21" t="b">
        <f>AND($AC2269,$Y2269&gt;'CONFG.  LISTAS'!$F$4,$Z2269="",$AA2269="")</f>
        <v>0</v>
      </c>
      <c r="AH2269" s="21" t="str">
        <f t="shared" si="467"/>
        <v/>
      </c>
      <c r="AI2269" s="43" t="str">
        <f ca="1">IF(NOT($AC2269),"",IF(OR($B2269="",$C2269="",$E2269="",$F2269=""),"Preencha descrição, categoria, tipo e unidade.",IF(AND($B2269&lt;&gt;"",OR(LEFT($C2269,1)="1",LEFT($C2269,1)="2"),$D2269=""),"Informe a prática de restauração para itens diretos.",IF(AND($D2269&lt;&gt;"",NOT(OR(LEFT($C2269,1)="1",LEFT($C2269,1)="2"))),"Custos indiretos não devem pertencer a uma prática específica.",IF(AND($D2269&lt;&gt;"",COUNTIF(' PROJETO'!$B$14:$B$16,$D2269)=0),"Prática de restauração inválida ou não cadastrada.",IF(IF($D2269="",FALSE(),IF(COUNTIF(' PROJETO'!$B$14:$B$16,$D2269)=0,FALSE(),IFERROR(INDEX(' PROJETO'!$C$14:$C$16,MATCH($D2269,' PROJETO'!$B$14:$B$16,0))&lt;&gt;"Sim",FALSE()))),"A prática informada no item não foi selecionada na aba Projeto.",IF(AND(MAX($I2269,$L2269,$O2269,$R2269,$U2269,$X2269)&gt;'CONFG.  LISTAS'!$F$4,NOT(OR($Z2269&lt;&gt;"",$AA2269&lt;&gt;""))),"Memorial de cálculo ou anexo obrigatório não informado para item acima do limite.",IF(OR(AND($G2269&lt;&gt;"",$H2269&lt;&gt;"",OR($G2269&lt;=0,$H2269&lt;=0)),AND($J2269&lt;&gt;"",$K2269&lt;&gt;"",OR($J2269&lt;=0,$K2269&lt;=0)),AND($M2269&lt;&gt;"",$N2269&lt;&gt;"",OR($M2269&lt;=0,$N2269&lt;=0)),AND($P2269&lt;&gt;"",$Q2269&lt;&gt;"",OR($P2269&lt;=0,$Q2269&lt;=0)),AND($S2269&lt;&gt;"",$T2269&lt;&gt;"",OR($S2269&lt;=0,$T2269&lt;=0)),AND($V2269&lt;&gt;"",$W2269&lt;&gt;"",OR($V2269&lt;=0,$W2269&lt;=0))),"Revise os valores informados: valor unitário e quantidade devem ser maiores que zero.",IF(OR(AND($G2269="",$H2269&lt;&gt;""),AND($G2269&lt;&gt;"",$H2269=""),AND($J2269="",$K2269&lt;&gt;""),AND($J2269&lt;&gt;"",$K2269=""),AND($M2269="",$N2269&lt;&gt;""),AND($M2269&lt;&gt;"",$N2269=""),AND($P2269="",$Q2269&lt;&gt;""),AND($P2269&lt;&gt;"",$Q2269=""),AND($S2269="",$T2269&lt;&gt;""),AND($S2269&lt;&gt;"",$T2269=""),AND($V2269="",$W2269&lt;&gt;""),AND($V2269&lt;&gt;"",$W2269="")),"Há ano preenchido parcialmente: "&amp;TRIM(IF(AND($G2269="",$H2269&lt;&gt;""),"Ano 1 (falta valor unitário); ","")&amp;IF(AND($G2269&lt;&gt;"",$H2269=""),"Ano 1 (falta quantidade); ","")&amp;IF(AND($J2269="",$K2269&lt;&gt;""),"Ano 2 (falta valor unitário); ","")&amp;IF(AND($J2269&lt;&gt;"",$K2269=""),"Ano 2 (falta quantidade); ","")&amp;IF(AND($M2269="",$N2269&lt;&gt;""),"Ano 3 (falta valor unitário); ","")&amp;IF(AND($M2269&lt;&gt;"",$N2269=""),"Ano 3 (falta quantidade); ","")&amp;IF(AND($P2269="",$Q2269&lt;&gt;""),"Ano 4 (falta valor unitário); ","")&amp;IF(AND($P2269&lt;&gt;"",$Q2269=""),"Ano 4 (falta quantidade); ","")&amp;IF(AND($S2269="",$T2269&lt;&gt;""),"Ano 5 (falta valor unitário); ","")&amp;IF(AND($S2269&lt;&gt;"",$T2269=""),"Ano 5 (falta quantidade); ","")&amp;IF(AND($V2269="",$W2269&lt;&gt;""),"Ano 6 (falta valor unitário); ","")&amp;IF(AND($V2269&lt;&gt;"",$W2269=""),"Ano 6 (falta quantidade); ","")), IF(NOT(OR(AND($G2269&lt;&gt;"",$H2269&lt;&gt;""),AND($J2269&lt;&gt;"",$K2269&lt;&gt;""),AND($M2269&lt;&gt;"",$N2269&lt;&gt;""),AND($P2269&lt;&gt;"",$Q2269&lt;&gt;""),AND($S2269&lt;&gt;"",$T2269&lt;&gt;""),AND($V2269&lt;&gt;"",$W2269&lt;&gt;""))),"Informe pelo menos um ano completo com valor unitário e quantidade.",IF(AND($C2269&lt;&gt;"",$E2269&lt;&gt;"",LEFT(TRIM($C2269),1)&lt;&gt;LEFT(TRIM($E2269),1)),"Categoria e tipo estão incompatíveis.",IF(IF(OR($E2269="",$F2269=""),FALSE(),IFERROR(COUNTIF(INDIRECT("UNITS_"&amp;SUBSTITUTE(LEFT($E2269,FIND(" ",$E2269&amp;" ")-1),".","_")),$F2269)=0,TRUE())),"Unidade incompatível com o tipo selecionado.",IF(OR(AND(ISNUMBER(SEARCH("comunic",LOWER($B2269))),LEFT($E2269,3)&lt;&gt;"4.4"),AND(ISNUMBER(SEARCH("monitor",LOWER($B2269))),NOT(OR(LEFT($E2269,3)="1.5",LEFT($E2269,3)="2.5")))),"Revise a classificação do item conforme as regras de preenchimento.",IF(AND($B2269&lt;&gt;"",OR(ISNUMBER(SEARCH("outro",LOWER($B2269))),ISNUMBER(SEARCH("divers",LOWER($B2269))),ISNUMBER(SEARCH("kit",LOWER($B2269))),ISNUMBER(SEARCH("ferrament",LOWER($B2269))),ISNUMBER(SEARCH("epi",LOWER($B2269)))),NOT(OR($Z2269&lt;&gt;"",$AA2269&lt;&gt;""))),"Descrição muito genérica: detalhe melhor o item e registre o racional no memorial ou em anexo.",IF(AND($Y2269=0,$B2269&lt;&gt;"",OR($G2269&lt;&gt;"",$H2269&lt;&gt;"",$J2269&lt;&gt;"",$K2269&lt;&gt;"",$M2269&lt;&gt;"",$N2269&lt;&gt;"",$P2269&lt;&gt;"",$Q2269&lt;&gt;"",$S2269&lt;&gt;"",$T2269&lt;&gt;"",$V2269&lt;&gt;"",$W2269&lt;&gt;"")),"O item possui dados lançados, mas o total está zerado. Revise os valores informados.","")))))))))))))))</f>
        <v/>
      </c>
    </row>
    <row r="2270" spans="1:35" ht="14.25" customHeight="1" x14ac:dyDescent="0.25">
      <c r="A2270" s="57" t="str">
        <f t="shared" si="455"/>
        <v/>
      </c>
      <c r="B2270" s="58"/>
      <c r="C2270" s="58"/>
      <c r="D2270" s="58"/>
      <c r="E2270" s="58"/>
      <c r="F2270" s="58"/>
      <c r="G2270" s="269"/>
      <c r="H2270" s="59"/>
      <c r="I2270" s="273">
        <f t="shared" si="456"/>
        <v>0</v>
      </c>
      <c r="J2270" s="269"/>
      <c r="K2270" s="59"/>
      <c r="L2270" s="270">
        <f t="shared" si="457"/>
        <v>0</v>
      </c>
      <c r="M2270" s="269"/>
      <c r="N2270" s="59"/>
      <c r="O2270" s="270">
        <f t="shared" si="458"/>
        <v>0</v>
      </c>
      <c r="P2270" s="269"/>
      <c r="Q2270" s="59"/>
      <c r="R2270" s="271">
        <f t="shared" si="459"/>
        <v>0</v>
      </c>
      <c r="S2270" s="269"/>
      <c r="T2270" s="59"/>
      <c r="U2270" s="270">
        <f t="shared" si="460"/>
        <v>0</v>
      </c>
      <c r="V2270" s="269"/>
      <c r="W2270" s="59"/>
      <c r="X2270" s="270">
        <f t="shared" si="461"/>
        <v>0</v>
      </c>
      <c r="Y2270" s="270">
        <f t="shared" si="462"/>
        <v>0</v>
      </c>
      <c r="Z2270" s="58"/>
      <c r="AA2270" s="58"/>
      <c r="AB2270" s="60" t="str">
        <f t="shared" si="463"/>
        <v/>
      </c>
      <c r="AC2270" s="21" t="b">
        <f t="shared" si="464"/>
        <v>0</v>
      </c>
      <c r="AD2270" s="21" t="b">
        <f t="shared" si="465"/>
        <v>0</v>
      </c>
      <c r="AE2270" s="21" t="b">
        <f t="shared" si="466"/>
        <v>0</v>
      </c>
      <c r="AF2270" s="21" t="b">
        <f ca="1">OR(AND($AC2270,NOT($AD2270)),AND($AC2270,OR(AND($G2270="",$H2270&lt;&gt;""),AND($G2270&lt;&gt;"",$H2270=""),AND($J2270="",$K2270&lt;&gt;""),AND($J2270&lt;&gt;"",$K2270=""),AND($M2270="",$N2270&lt;&gt;""),AND($M2270&lt;&gt;"",$N2270=""),AND($P2270="",$Q2270&lt;&gt;""),AND($P2270&lt;&gt;"",$Q2270=""),AND($S2270="",$T2270&lt;&gt;""),AND($S2270&lt;&gt;"",$T2270=""),AND($V2270="",$W2270&lt;&gt;""),AND($V2270&lt;&gt;"",$W2270=""))),AND($C2270&lt;&gt;"",$E2270&lt;&gt;"",LEFT(TRIM($C2270),1)&lt;&gt;LEFT(TRIM($E2270),1)),IF(OR($E2270="",$F2270=""),FALSE(),IFERROR(COUNTIF(INDIRECT("UNITS_"&amp;SUBSTITUTE(LEFT($E2270,FIND(" ",$E2270&amp;" ")-1),".","_")),$F2270)=0,TRUE())),AND($B2270&lt;&gt;"",OR(ISNUMBER(SEARCH("outro",LOWER($B2270))),ISNUMBER(SEARCH("divers",LOWER($B2270))),ISNUMBER(SEARCH("etc",LOWER($B2270))))),OR(AND(ISNUMBER(SEARCH("comunic",LOWER($B2270))),LEFT($E2270,3)&lt;&gt;"4.4"),AND(ISNUMBER(SEARCH("monitor",LOWER($B2270))),NOT(OR(LEFT($E2270,3)="1.5",LEFT($E2270,3)="2.5")))),AND($B2270&lt;&gt;"",OR(LEFT($C2270,1)="1",LEFT($C2270,1)="2"),$D2270=""),AND($D2270&lt;&gt;"",NOT(OR(LEFT($C2270,1)="1",LEFT($C2270,1)="2"))),AND($D2270&lt;&gt;"",COUNTIF(' PROJETO'!$B$14:$B$16,$D2270)=0),IF($D2270="",FALSE(),IF(COUNTIF(' PROJETO'!$B$14:$B$16,$D2270)=0,FALSE(),IFERROR(INDEX(' PROJETO'!$C$14:$C$16,MATCH($D2270,' PROJETO'!$B$14:$B$16,0))&lt;&gt;"Sim",FALSE()))))</f>
        <v>0</v>
      </c>
      <c r="AG2270" s="21" t="b">
        <f>AND($AC2270,$Y2270&gt;'CONFG.  LISTAS'!$F$4,$Z2270="",$AA2270="")</f>
        <v>0</v>
      </c>
      <c r="AH2270" s="21" t="str">
        <f t="shared" si="467"/>
        <v/>
      </c>
      <c r="AI2270" s="43" t="str">
        <f ca="1">IF(NOT($AC2270),"",IF(OR($B2270="",$C2270="",$E2270="",$F2270=""),"Preencha descrição, categoria, tipo e unidade.",IF(AND($B2270&lt;&gt;"",OR(LEFT($C2270,1)="1",LEFT($C2270,1)="2"),$D2270=""),"Informe a prática de restauração para itens diretos.",IF(AND($D2270&lt;&gt;"",NOT(OR(LEFT($C2270,1)="1",LEFT($C2270,1)="2"))),"Custos indiretos não devem pertencer a uma prática específica.",IF(AND($D2270&lt;&gt;"",COUNTIF(' PROJETO'!$B$14:$B$16,$D2270)=0),"Prática de restauração inválida ou não cadastrada.",IF(IF($D2270="",FALSE(),IF(COUNTIF(' PROJETO'!$B$14:$B$16,$D2270)=0,FALSE(),IFERROR(INDEX(' PROJETO'!$C$14:$C$16,MATCH($D2270,' PROJETO'!$B$14:$B$16,0))&lt;&gt;"Sim",FALSE()))),"A prática informada no item não foi selecionada na aba Projeto.",IF(AND(MAX($I2270,$L2270,$O2270,$R2270,$U2270,$X2270)&gt;'CONFG.  LISTAS'!$F$4,NOT(OR($Z2270&lt;&gt;"",$AA2270&lt;&gt;""))),"Memorial de cálculo ou anexo obrigatório não informado para item acima do limite.",IF(OR(AND($G2270&lt;&gt;"",$H2270&lt;&gt;"",OR($G2270&lt;=0,$H2270&lt;=0)),AND($J2270&lt;&gt;"",$K2270&lt;&gt;"",OR($J2270&lt;=0,$K2270&lt;=0)),AND($M2270&lt;&gt;"",$N2270&lt;&gt;"",OR($M2270&lt;=0,$N2270&lt;=0)),AND($P2270&lt;&gt;"",$Q2270&lt;&gt;"",OR($P2270&lt;=0,$Q2270&lt;=0)),AND($S2270&lt;&gt;"",$T2270&lt;&gt;"",OR($S2270&lt;=0,$T2270&lt;=0)),AND($V2270&lt;&gt;"",$W2270&lt;&gt;"",OR($V2270&lt;=0,$W2270&lt;=0))),"Revise os valores informados: valor unitário e quantidade devem ser maiores que zero.",IF(OR(AND($G2270="",$H2270&lt;&gt;""),AND($G2270&lt;&gt;"",$H2270=""),AND($J2270="",$K2270&lt;&gt;""),AND($J2270&lt;&gt;"",$K2270=""),AND($M2270="",$N2270&lt;&gt;""),AND($M2270&lt;&gt;"",$N2270=""),AND($P2270="",$Q2270&lt;&gt;""),AND($P2270&lt;&gt;"",$Q2270=""),AND($S2270="",$T2270&lt;&gt;""),AND($S2270&lt;&gt;"",$T2270=""),AND($V2270="",$W2270&lt;&gt;""),AND($V2270&lt;&gt;"",$W2270="")),"Há ano preenchido parcialmente: "&amp;TRIM(IF(AND($G2270="",$H2270&lt;&gt;""),"Ano 1 (falta valor unitário); ","")&amp;IF(AND($G2270&lt;&gt;"",$H2270=""),"Ano 1 (falta quantidade); ","")&amp;IF(AND($J2270="",$K2270&lt;&gt;""),"Ano 2 (falta valor unitário); ","")&amp;IF(AND($J2270&lt;&gt;"",$K2270=""),"Ano 2 (falta quantidade); ","")&amp;IF(AND($M2270="",$N2270&lt;&gt;""),"Ano 3 (falta valor unitário); ","")&amp;IF(AND($M2270&lt;&gt;"",$N2270=""),"Ano 3 (falta quantidade); ","")&amp;IF(AND($P2270="",$Q2270&lt;&gt;""),"Ano 4 (falta valor unitário); ","")&amp;IF(AND($P2270&lt;&gt;"",$Q2270=""),"Ano 4 (falta quantidade); ","")&amp;IF(AND($S2270="",$T2270&lt;&gt;""),"Ano 5 (falta valor unitário); ","")&amp;IF(AND($S2270&lt;&gt;"",$T2270=""),"Ano 5 (falta quantidade); ","")&amp;IF(AND($V2270="",$W2270&lt;&gt;""),"Ano 6 (falta valor unitário); ","")&amp;IF(AND($V2270&lt;&gt;"",$W2270=""),"Ano 6 (falta quantidade); ","")), IF(NOT(OR(AND($G2270&lt;&gt;"",$H2270&lt;&gt;""),AND($J2270&lt;&gt;"",$K2270&lt;&gt;""),AND($M2270&lt;&gt;"",$N2270&lt;&gt;""),AND($P2270&lt;&gt;"",$Q2270&lt;&gt;""),AND($S2270&lt;&gt;"",$T2270&lt;&gt;""),AND($V2270&lt;&gt;"",$W2270&lt;&gt;""))),"Informe pelo menos um ano completo com valor unitário e quantidade.",IF(AND($C2270&lt;&gt;"",$E2270&lt;&gt;"",LEFT(TRIM($C2270),1)&lt;&gt;LEFT(TRIM($E2270),1)),"Categoria e tipo estão incompatíveis.",IF(IF(OR($E2270="",$F2270=""),FALSE(),IFERROR(COUNTIF(INDIRECT("UNITS_"&amp;SUBSTITUTE(LEFT($E2270,FIND(" ",$E2270&amp;" ")-1),".","_")),$F2270)=0,TRUE())),"Unidade incompatível com o tipo selecionado.",IF(OR(AND(ISNUMBER(SEARCH("comunic",LOWER($B2270))),LEFT($E2270,3)&lt;&gt;"4.4"),AND(ISNUMBER(SEARCH("monitor",LOWER($B2270))),NOT(OR(LEFT($E2270,3)="1.5",LEFT($E2270,3)="2.5")))),"Revise a classificação do item conforme as regras de preenchimento.",IF(AND($B2270&lt;&gt;"",OR(ISNUMBER(SEARCH("outro",LOWER($B2270))),ISNUMBER(SEARCH("divers",LOWER($B2270))),ISNUMBER(SEARCH("kit",LOWER($B2270))),ISNUMBER(SEARCH("ferrament",LOWER($B2270))),ISNUMBER(SEARCH("epi",LOWER($B2270)))),NOT(OR($Z2270&lt;&gt;"",$AA2270&lt;&gt;""))),"Descrição muito genérica: detalhe melhor o item e registre o racional no memorial ou em anexo.",IF(AND($Y2270=0,$B2270&lt;&gt;"",OR($G2270&lt;&gt;"",$H2270&lt;&gt;"",$J2270&lt;&gt;"",$K2270&lt;&gt;"",$M2270&lt;&gt;"",$N2270&lt;&gt;"",$P2270&lt;&gt;"",$Q2270&lt;&gt;"",$S2270&lt;&gt;"",$T2270&lt;&gt;"",$V2270&lt;&gt;"",$W2270&lt;&gt;"")),"O item possui dados lançados, mas o total está zerado. Revise os valores informados.","")))))))))))))))</f>
        <v/>
      </c>
    </row>
    <row r="2271" spans="1:35" ht="14.25" customHeight="1" x14ac:dyDescent="0.25">
      <c r="A2271" s="57" t="str">
        <f t="shared" si="455"/>
        <v/>
      </c>
      <c r="B2271" s="61"/>
      <c r="C2271" s="61"/>
      <c r="D2271" s="58"/>
      <c r="E2271" s="61"/>
      <c r="F2271" s="61"/>
      <c r="G2271" s="272"/>
      <c r="H2271" s="62"/>
      <c r="I2271" s="273">
        <f t="shared" si="456"/>
        <v>0</v>
      </c>
      <c r="J2271" s="272"/>
      <c r="K2271" s="62"/>
      <c r="L2271" s="270">
        <f t="shared" si="457"/>
        <v>0</v>
      </c>
      <c r="M2271" s="272"/>
      <c r="N2271" s="62"/>
      <c r="O2271" s="270">
        <f t="shared" si="458"/>
        <v>0</v>
      </c>
      <c r="P2271" s="272"/>
      <c r="Q2271" s="62"/>
      <c r="R2271" s="271">
        <f t="shared" si="459"/>
        <v>0</v>
      </c>
      <c r="S2271" s="272"/>
      <c r="T2271" s="62"/>
      <c r="U2271" s="270">
        <f t="shared" si="460"/>
        <v>0</v>
      </c>
      <c r="V2271" s="272"/>
      <c r="W2271" s="62"/>
      <c r="X2271" s="270">
        <f t="shared" si="461"/>
        <v>0</v>
      </c>
      <c r="Y2271" s="270">
        <f t="shared" si="462"/>
        <v>0</v>
      </c>
      <c r="Z2271" s="61"/>
      <c r="AA2271" s="61"/>
      <c r="AB2271" s="60" t="str">
        <f t="shared" si="463"/>
        <v/>
      </c>
      <c r="AC2271" s="21" t="b">
        <f t="shared" si="464"/>
        <v>0</v>
      </c>
      <c r="AD2271" s="21" t="b">
        <f t="shared" si="465"/>
        <v>0</v>
      </c>
      <c r="AE2271" s="21" t="b">
        <f t="shared" si="466"/>
        <v>0</v>
      </c>
      <c r="AF2271" s="21" t="b">
        <f ca="1">OR(AND($AC2271,NOT($AD2271)),AND($AC2271,OR(AND($G2271="",$H2271&lt;&gt;""),AND($G2271&lt;&gt;"",$H2271=""),AND($J2271="",$K2271&lt;&gt;""),AND($J2271&lt;&gt;"",$K2271=""),AND($M2271="",$N2271&lt;&gt;""),AND($M2271&lt;&gt;"",$N2271=""),AND($P2271="",$Q2271&lt;&gt;""),AND($P2271&lt;&gt;"",$Q2271=""),AND($S2271="",$T2271&lt;&gt;""),AND($S2271&lt;&gt;"",$T2271=""),AND($V2271="",$W2271&lt;&gt;""),AND($V2271&lt;&gt;"",$W2271=""))),AND($C2271&lt;&gt;"",$E2271&lt;&gt;"",LEFT(TRIM($C2271),1)&lt;&gt;LEFT(TRIM($E2271),1)),IF(OR($E2271="",$F2271=""),FALSE(),IFERROR(COUNTIF(INDIRECT("UNITS_"&amp;SUBSTITUTE(LEFT($E2271,FIND(" ",$E2271&amp;" ")-1),".","_")),$F2271)=0,TRUE())),AND($B2271&lt;&gt;"",OR(ISNUMBER(SEARCH("outro",LOWER($B2271))),ISNUMBER(SEARCH("divers",LOWER($B2271))),ISNUMBER(SEARCH("etc",LOWER($B2271))))),OR(AND(ISNUMBER(SEARCH("comunic",LOWER($B2271))),LEFT($E2271,3)&lt;&gt;"4.4"),AND(ISNUMBER(SEARCH("monitor",LOWER($B2271))),NOT(OR(LEFT($E2271,3)="1.5",LEFT($E2271,3)="2.5")))),AND($B2271&lt;&gt;"",OR(LEFT($C2271,1)="1",LEFT($C2271,1)="2"),$D2271=""),AND($D2271&lt;&gt;"",NOT(OR(LEFT($C2271,1)="1",LEFT($C2271,1)="2"))),AND($D2271&lt;&gt;"",COUNTIF(' PROJETO'!$B$14:$B$16,$D2271)=0),IF($D2271="",FALSE(),IF(COUNTIF(' PROJETO'!$B$14:$B$16,$D2271)=0,FALSE(),IFERROR(INDEX(' PROJETO'!$C$14:$C$16,MATCH($D2271,' PROJETO'!$B$14:$B$16,0))&lt;&gt;"Sim",FALSE()))))</f>
        <v>0</v>
      </c>
      <c r="AG2271" s="21" t="b">
        <f>AND($AC2271,$Y2271&gt;'CONFG.  LISTAS'!$F$4,$Z2271="",$AA2271="")</f>
        <v>0</v>
      </c>
      <c r="AH2271" s="21" t="str">
        <f t="shared" si="467"/>
        <v/>
      </c>
      <c r="AI2271" s="43" t="str">
        <f ca="1">IF(NOT($AC2271),"",IF(OR($B2271="",$C2271="",$E2271="",$F2271=""),"Preencha descrição, categoria, tipo e unidade.",IF(AND($B2271&lt;&gt;"",OR(LEFT($C2271,1)="1",LEFT($C2271,1)="2"),$D2271=""),"Informe a prática de restauração para itens diretos.",IF(AND($D2271&lt;&gt;"",NOT(OR(LEFT($C2271,1)="1",LEFT($C2271,1)="2"))),"Custos indiretos não devem pertencer a uma prática específica.",IF(AND($D2271&lt;&gt;"",COUNTIF(' PROJETO'!$B$14:$B$16,$D2271)=0),"Prática de restauração inválida ou não cadastrada.",IF(IF($D2271="",FALSE(),IF(COUNTIF(' PROJETO'!$B$14:$B$16,$D2271)=0,FALSE(),IFERROR(INDEX(' PROJETO'!$C$14:$C$16,MATCH($D2271,' PROJETO'!$B$14:$B$16,0))&lt;&gt;"Sim",FALSE()))),"A prática informada no item não foi selecionada na aba Projeto.",IF(AND(MAX($I2271,$L2271,$O2271,$R2271,$U2271,$X2271)&gt;'CONFG.  LISTAS'!$F$4,NOT(OR($Z2271&lt;&gt;"",$AA2271&lt;&gt;""))),"Memorial de cálculo ou anexo obrigatório não informado para item acima do limite.",IF(OR(AND($G2271&lt;&gt;"",$H2271&lt;&gt;"",OR($G2271&lt;=0,$H2271&lt;=0)),AND($J2271&lt;&gt;"",$K2271&lt;&gt;"",OR($J2271&lt;=0,$K2271&lt;=0)),AND($M2271&lt;&gt;"",$N2271&lt;&gt;"",OR($M2271&lt;=0,$N2271&lt;=0)),AND($P2271&lt;&gt;"",$Q2271&lt;&gt;"",OR($P2271&lt;=0,$Q2271&lt;=0)),AND($S2271&lt;&gt;"",$T2271&lt;&gt;"",OR($S2271&lt;=0,$T2271&lt;=0)),AND($V2271&lt;&gt;"",$W2271&lt;&gt;"",OR($V2271&lt;=0,$W2271&lt;=0))),"Revise os valores informados: valor unitário e quantidade devem ser maiores que zero.",IF(OR(AND($G2271="",$H2271&lt;&gt;""),AND($G2271&lt;&gt;"",$H2271=""),AND($J2271="",$K2271&lt;&gt;""),AND($J2271&lt;&gt;"",$K2271=""),AND($M2271="",$N2271&lt;&gt;""),AND($M2271&lt;&gt;"",$N2271=""),AND($P2271="",$Q2271&lt;&gt;""),AND($P2271&lt;&gt;"",$Q2271=""),AND($S2271="",$T2271&lt;&gt;""),AND($S2271&lt;&gt;"",$T2271=""),AND($V2271="",$W2271&lt;&gt;""),AND($V2271&lt;&gt;"",$W2271="")),"Há ano preenchido parcialmente: "&amp;TRIM(IF(AND($G2271="",$H2271&lt;&gt;""),"Ano 1 (falta valor unitário); ","")&amp;IF(AND($G2271&lt;&gt;"",$H2271=""),"Ano 1 (falta quantidade); ","")&amp;IF(AND($J2271="",$K2271&lt;&gt;""),"Ano 2 (falta valor unitário); ","")&amp;IF(AND($J2271&lt;&gt;"",$K2271=""),"Ano 2 (falta quantidade); ","")&amp;IF(AND($M2271="",$N2271&lt;&gt;""),"Ano 3 (falta valor unitário); ","")&amp;IF(AND($M2271&lt;&gt;"",$N2271=""),"Ano 3 (falta quantidade); ","")&amp;IF(AND($P2271="",$Q2271&lt;&gt;""),"Ano 4 (falta valor unitário); ","")&amp;IF(AND($P2271&lt;&gt;"",$Q2271=""),"Ano 4 (falta quantidade); ","")&amp;IF(AND($S2271="",$T2271&lt;&gt;""),"Ano 5 (falta valor unitário); ","")&amp;IF(AND($S2271&lt;&gt;"",$T2271=""),"Ano 5 (falta quantidade); ","")&amp;IF(AND($V2271="",$W2271&lt;&gt;""),"Ano 6 (falta valor unitário); ","")&amp;IF(AND($V2271&lt;&gt;"",$W2271=""),"Ano 6 (falta quantidade); ","")), IF(NOT(OR(AND($G2271&lt;&gt;"",$H2271&lt;&gt;""),AND($J2271&lt;&gt;"",$K2271&lt;&gt;""),AND($M2271&lt;&gt;"",$N2271&lt;&gt;""),AND($P2271&lt;&gt;"",$Q2271&lt;&gt;""),AND($S2271&lt;&gt;"",$T2271&lt;&gt;""),AND($V2271&lt;&gt;"",$W2271&lt;&gt;""))),"Informe pelo menos um ano completo com valor unitário e quantidade.",IF(AND($C2271&lt;&gt;"",$E2271&lt;&gt;"",LEFT(TRIM($C2271),1)&lt;&gt;LEFT(TRIM($E2271),1)),"Categoria e tipo estão incompatíveis.",IF(IF(OR($E2271="",$F2271=""),FALSE(),IFERROR(COUNTIF(INDIRECT("UNITS_"&amp;SUBSTITUTE(LEFT($E2271,FIND(" ",$E2271&amp;" ")-1),".","_")),$F2271)=0,TRUE())),"Unidade incompatível com o tipo selecionado.",IF(OR(AND(ISNUMBER(SEARCH("comunic",LOWER($B2271))),LEFT($E2271,3)&lt;&gt;"4.4"),AND(ISNUMBER(SEARCH("monitor",LOWER($B2271))),NOT(OR(LEFT($E2271,3)="1.5",LEFT($E2271,3)="2.5")))),"Revise a classificação do item conforme as regras de preenchimento.",IF(AND($B2271&lt;&gt;"",OR(ISNUMBER(SEARCH("outro",LOWER($B2271))),ISNUMBER(SEARCH("divers",LOWER($B2271))),ISNUMBER(SEARCH("kit",LOWER($B2271))),ISNUMBER(SEARCH("ferrament",LOWER($B2271))),ISNUMBER(SEARCH("epi",LOWER($B2271)))),NOT(OR($Z2271&lt;&gt;"",$AA2271&lt;&gt;""))),"Descrição muito genérica: detalhe melhor o item e registre o racional no memorial ou em anexo.",IF(AND($Y2271=0,$B2271&lt;&gt;"",OR($G2271&lt;&gt;"",$H2271&lt;&gt;"",$J2271&lt;&gt;"",$K2271&lt;&gt;"",$M2271&lt;&gt;"",$N2271&lt;&gt;"",$P2271&lt;&gt;"",$Q2271&lt;&gt;"",$S2271&lt;&gt;"",$T2271&lt;&gt;"",$V2271&lt;&gt;"",$W2271&lt;&gt;"")),"O item possui dados lançados, mas o total está zerado. Revise os valores informados.","")))))))))))))))</f>
        <v/>
      </c>
    </row>
    <row r="2272" spans="1:35" ht="14.25" customHeight="1" x14ac:dyDescent="0.25">
      <c r="A2272" s="57" t="str">
        <f t="shared" si="455"/>
        <v/>
      </c>
      <c r="B2272" s="58"/>
      <c r="C2272" s="58"/>
      <c r="D2272" s="58"/>
      <c r="E2272" s="58"/>
      <c r="F2272" s="58"/>
      <c r="G2272" s="269"/>
      <c r="H2272" s="59"/>
      <c r="I2272" s="273">
        <f t="shared" si="456"/>
        <v>0</v>
      </c>
      <c r="J2272" s="269"/>
      <c r="K2272" s="59"/>
      <c r="L2272" s="270">
        <f t="shared" si="457"/>
        <v>0</v>
      </c>
      <c r="M2272" s="269"/>
      <c r="N2272" s="59"/>
      <c r="O2272" s="270">
        <f t="shared" si="458"/>
        <v>0</v>
      </c>
      <c r="P2272" s="269"/>
      <c r="Q2272" s="59"/>
      <c r="R2272" s="271">
        <f t="shared" si="459"/>
        <v>0</v>
      </c>
      <c r="S2272" s="269"/>
      <c r="T2272" s="59"/>
      <c r="U2272" s="270">
        <f t="shared" si="460"/>
        <v>0</v>
      </c>
      <c r="V2272" s="269"/>
      <c r="W2272" s="59"/>
      <c r="X2272" s="270">
        <f t="shared" si="461"/>
        <v>0</v>
      </c>
      <c r="Y2272" s="270">
        <f t="shared" si="462"/>
        <v>0</v>
      </c>
      <c r="Z2272" s="58"/>
      <c r="AA2272" s="58"/>
      <c r="AB2272" s="60" t="str">
        <f t="shared" si="463"/>
        <v/>
      </c>
      <c r="AC2272" s="21" t="b">
        <f t="shared" si="464"/>
        <v>0</v>
      </c>
      <c r="AD2272" s="21" t="b">
        <f t="shared" si="465"/>
        <v>0</v>
      </c>
      <c r="AE2272" s="21" t="b">
        <f t="shared" si="466"/>
        <v>0</v>
      </c>
      <c r="AF2272" s="21" t="b">
        <f ca="1">OR(AND($AC2272,NOT($AD2272)),AND($AC2272,OR(AND($G2272="",$H2272&lt;&gt;""),AND($G2272&lt;&gt;"",$H2272=""),AND($J2272="",$K2272&lt;&gt;""),AND($J2272&lt;&gt;"",$K2272=""),AND($M2272="",$N2272&lt;&gt;""),AND($M2272&lt;&gt;"",$N2272=""),AND($P2272="",$Q2272&lt;&gt;""),AND($P2272&lt;&gt;"",$Q2272=""),AND($S2272="",$T2272&lt;&gt;""),AND($S2272&lt;&gt;"",$T2272=""),AND($V2272="",$W2272&lt;&gt;""),AND($V2272&lt;&gt;"",$W2272=""))),AND($C2272&lt;&gt;"",$E2272&lt;&gt;"",LEFT(TRIM($C2272),1)&lt;&gt;LEFT(TRIM($E2272),1)),IF(OR($E2272="",$F2272=""),FALSE(),IFERROR(COUNTIF(INDIRECT("UNITS_"&amp;SUBSTITUTE(LEFT($E2272,FIND(" ",$E2272&amp;" ")-1),".","_")),$F2272)=0,TRUE())),AND($B2272&lt;&gt;"",OR(ISNUMBER(SEARCH("outro",LOWER($B2272))),ISNUMBER(SEARCH("divers",LOWER($B2272))),ISNUMBER(SEARCH("etc",LOWER($B2272))))),OR(AND(ISNUMBER(SEARCH("comunic",LOWER($B2272))),LEFT($E2272,3)&lt;&gt;"4.4"),AND(ISNUMBER(SEARCH("monitor",LOWER($B2272))),NOT(OR(LEFT($E2272,3)="1.5",LEFT($E2272,3)="2.5")))),AND($B2272&lt;&gt;"",OR(LEFT($C2272,1)="1",LEFT($C2272,1)="2"),$D2272=""),AND($D2272&lt;&gt;"",NOT(OR(LEFT($C2272,1)="1",LEFT($C2272,1)="2"))),AND($D2272&lt;&gt;"",COUNTIF(' PROJETO'!$B$14:$B$16,$D2272)=0),IF($D2272="",FALSE(),IF(COUNTIF(' PROJETO'!$B$14:$B$16,$D2272)=0,FALSE(),IFERROR(INDEX(' PROJETO'!$C$14:$C$16,MATCH($D2272,' PROJETO'!$B$14:$B$16,0))&lt;&gt;"Sim",FALSE()))))</f>
        <v>0</v>
      </c>
      <c r="AG2272" s="21" t="b">
        <f>AND($AC2272,$Y2272&gt;'CONFG.  LISTAS'!$F$4,$Z2272="",$AA2272="")</f>
        <v>0</v>
      </c>
      <c r="AH2272" s="21" t="str">
        <f t="shared" si="467"/>
        <v/>
      </c>
      <c r="AI2272" s="43" t="str">
        <f ca="1">IF(NOT($AC2272),"",IF(OR($B2272="",$C2272="",$E2272="",$F2272=""),"Preencha descrição, categoria, tipo e unidade.",IF(AND($B2272&lt;&gt;"",OR(LEFT($C2272,1)="1",LEFT($C2272,1)="2"),$D2272=""),"Informe a prática de restauração para itens diretos.",IF(AND($D2272&lt;&gt;"",NOT(OR(LEFT($C2272,1)="1",LEFT($C2272,1)="2"))),"Custos indiretos não devem pertencer a uma prática específica.",IF(AND($D2272&lt;&gt;"",COUNTIF(' PROJETO'!$B$14:$B$16,$D2272)=0),"Prática de restauração inválida ou não cadastrada.",IF(IF($D2272="",FALSE(),IF(COUNTIF(' PROJETO'!$B$14:$B$16,$D2272)=0,FALSE(),IFERROR(INDEX(' PROJETO'!$C$14:$C$16,MATCH($D2272,' PROJETO'!$B$14:$B$16,0))&lt;&gt;"Sim",FALSE()))),"A prática informada no item não foi selecionada na aba Projeto.",IF(AND(MAX($I2272,$L2272,$O2272,$R2272,$U2272,$X2272)&gt;'CONFG.  LISTAS'!$F$4,NOT(OR($Z2272&lt;&gt;"",$AA2272&lt;&gt;""))),"Memorial de cálculo ou anexo obrigatório não informado para item acima do limite.",IF(OR(AND($G2272&lt;&gt;"",$H2272&lt;&gt;"",OR($G2272&lt;=0,$H2272&lt;=0)),AND($J2272&lt;&gt;"",$K2272&lt;&gt;"",OR($J2272&lt;=0,$K2272&lt;=0)),AND($M2272&lt;&gt;"",$N2272&lt;&gt;"",OR($M2272&lt;=0,$N2272&lt;=0)),AND($P2272&lt;&gt;"",$Q2272&lt;&gt;"",OR($P2272&lt;=0,$Q2272&lt;=0)),AND($S2272&lt;&gt;"",$T2272&lt;&gt;"",OR($S2272&lt;=0,$T2272&lt;=0)),AND($V2272&lt;&gt;"",$W2272&lt;&gt;"",OR($V2272&lt;=0,$W2272&lt;=0))),"Revise os valores informados: valor unitário e quantidade devem ser maiores que zero.",IF(OR(AND($G2272="",$H2272&lt;&gt;""),AND($G2272&lt;&gt;"",$H2272=""),AND($J2272="",$K2272&lt;&gt;""),AND($J2272&lt;&gt;"",$K2272=""),AND($M2272="",$N2272&lt;&gt;""),AND($M2272&lt;&gt;"",$N2272=""),AND($P2272="",$Q2272&lt;&gt;""),AND($P2272&lt;&gt;"",$Q2272=""),AND($S2272="",$T2272&lt;&gt;""),AND($S2272&lt;&gt;"",$T2272=""),AND($V2272="",$W2272&lt;&gt;""),AND($V2272&lt;&gt;"",$W2272="")),"Há ano preenchido parcialmente: "&amp;TRIM(IF(AND($G2272="",$H2272&lt;&gt;""),"Ano 1 (falta valor unitário); ","")&amp;IF(AND($G2272&lt;&gt;"",$H2272=""),"Ano 1 (falta quantidade); ","")&amp;IF(AND($J2272="",$K2272&lt;&gt;""),"Ano 2 (falta valor unitário); ","")&amp;IF(AND($J2272&lt;&gt;"",$K2272=""),"Ano 2 (falta quantidade); ","")&amp;IF(AND($M2272="",$N2272&lt;&gt;""),"Ano 3 (falta valor unitário); ","")&amp;IF(AND($M2272&lt;&gt;"",$N2272=""),"Ano 3 (falta quantidade); ","")&amp;IF(AND($P2272="",$Q2272&lt;&gt;""),"Ano 4 (falta valor unitário); ","")&amp;IF(AND($P2272&lt;&gt;"",$Q2272=""),"Ano 4 (falta quantidade); ","")&amp;IF(AND($S2272="",$T2272&lt;&gt;""),"Ano 5 (falta valor unitário); ","")&amp;IF(AND($S2272&lt;&gt;"",$T2272=""),"Ano 5 (falta quantidade); ","")&amp;IF(AND($V2272="",$W2272&lt;&gt;""),"Ano 6 (falta valor unitário); ","")&amp;IF(AND($V2272&lt;&gt;"",$W2272=""),"Ano 6 (falta quantidade); ","")), IF(NOT(OR(AND($G2272&lt;&gt;"",$H2272&lt;&gt;""),AND($J2272&lt;&gt;"",$K2272&lt;&gt;""),AND($M2272&lt;&gt;"",$N2272&lt;&gt;""),AND($P2272&lt;&gt;"",$Q2272&lt;&gt;""),AND($S2272&lt;&gt;"",$T2272&lt;&gt;""),AND($V2272&lt;&gt;"",$W2272&lt;&gt;""))),"Informe pelo menos um ano completo com valor unitário e quantidade.",IF(AND($C2272&lt;&gt;"",$E2272&lt;&gt;"",LEFT(TRIM($C2272),1)&lt;&gt;LEFT(TRIM($E2272),1)),"Categoria e tipo estão incompatíveis.",IF(IF(OR($E2272="",$F2272=""),FALSE(),IFERROR(COUNTIF(INDIRECT("UNITS_"&amp;SUBSTITUTE(LEFT($E2272,FIND(" ",$E2272&amp;" ")-1),".","_")),$F2272)=0,TRUE())),"Unidade incompatível com o tipo selecionado.",IF(OR(AND(ISNUMBER(SEARCH("comunic",LOWER($B2272))),LEFT($E2272,3)&lt;&gt;"4.4"),AND(ISNUMBER(SEARCH("monitor",LOWER($B2272))),NOT(OR(LEFT($E2272,3)="1.5",LEFT($E2272,3)="2.5")))),"Revise a classificação do item conforme as regras de preenchimento.",IF(AND($B2272&lt;&gt;"",OR(ISNUMBER(SEARCH("outro",LOWER($B2272))),ISNUMBER(SEARCH("divers",LOWER($B2272))),ISNUMBER(SEARCH("kit",LOWER($B2272))),ISNUMBER(SEARCH("ferrament",LOWER($B2272))),ISNUMBER(SEARCH("epi",LOWER($B2272)))),NOT(OR($Z2272&lt;&gt;"",$AA2272&lt;&gt;""))),"Descrição muito genérica: detalhe melhor o item e registre o racional no memorial ou em anexo.",IF(AND($Y2272=0,$B2272&lt;&gt;"",OR($G2272&lt;&gt;"",$H2272&lt;&gt;"",$J2272&lt;&gt;"",$K2272&lt;&gt;"",$M2272&lt;&gt;"",$N2272&lt;&gt;"",$P2272&lt;&gt;"",$Q2272&lt;&gt;"",$S2272&lt;&gt;"",$T2272&lt;&gt;"",$V2272&lt;&gt;"",$W2272&lt;&gt;"")),"O item possui dados lançados, mas o total está zerado. Revise os valores informados.","")))))))))))))))</f>
        <v/>
      </c>
    </row>
    <row r="2273" spans="1:35" ht="14.25" customHeight="1" x14ac:dyDescent="0.25">
      <c r="A2273" s="57" t="str">
        <f t="shared" si="455"/>
        <v/>
      </c>
      <c r="B2273" s="61"/>
      <c r="C2273" s="61"/>
      <c r="D2273" s="58"/>
      <c r="E2273" s="61"/>
      <c r="F2273" s="61"/>
      <c r="G2273" s="272"/>
      <c r="H2273" s="62"/>
      <c r="I2273" s="273">
        <f t="shared" si="456"/>
        <v>0</v>
      </c>
      <c r="J2273" s="272"/>
      <c r="K2273" s="62"/>
      <c r="L2273" s="270">
        <f t="shared" si="457"/>
        <v>0</v>
      </c>
      <c r="M2273" s="272"/>
      <c r="N2273" s="62"/>
      <c r="O2273" s="270">
        <f t="shared" si="458"/>
        <v>0</v>
      </c>
      <c r="P2273" s="272"/>
      <c r="Q2273" s="62"/>
      <c r="R2273" s="271">
        <f t="shared" si="459"/>
        <v>0</v>
      </c>
      <c r="S2273" s="272"/>
      <c r="T2273" s="62"/>
      <c r="U2273" s="270">
        <f t="shared" si="460"/>
        <v>0</v>
      </c>
      <c r="V2273" s="272"/>
      <c r="W2273" s="62"/>
      <c r="X2273" s="270">
        <f t="shared" si="461"/>
        <v>0</v>
      </c>
      <c r="Y2273" s="270">
        <f t="shared" si="462"/>
        <v>0</v>
      </c>
      <c r="Z2273" s="61"/>
      <c r="AA2273" s="61"/>
      <c r="AB2273" s="60" t="str">
        <f t="shared" si="463"/>
        <v/>
      </c>
      <c r="AC2273" s="21" t="b">
        <f t="shared" si="464"/>
        <v>0</v>
      </c>
      <c r="AD2273" s="21" t="b">
        <f t="shared" si="465"/>
        <v>0</v>
      </c>
      <c r="AE2273" s="21" t="b">
        <f t="shared" si="466"/>
        <v>0</v>
      </c>
      <c r="AF2273" s="21" t="b">
        <f ca="1">OR(AND($AC2273,NOT($AD2273)),AND($AC2273,OR(AND($G2273="",$H2273&lt;&gt;""),AND($G2273&lt;&gt;"",$H2273=""),AND($J2273="",$K2273&lt;&gt;""),AND($J2273&lt;&gt;"",$K2273=""),AND($M2273="",$N2273&lt;&gt;""),AND($M2273&lt;&gt;"",$N2273=""),AND($P2273="",$Q2273&lt;&gt;""),AND($P2273&lt;&gt;"",$Q2273=""),AND($S2273="",$T2273&lt;&gt;""),AND($S2273&lt;&gt;"",$T2273=""),AND($V2273="",$W2273&lt;&gt;""),AND($V2273&lt;&gt;"",$W2273=""))),AND($C2273&lt;&gt;"",$E2273&lt;&gt;"",LEFT(TRIM($C2273),1)&lt;&gt;LEFT(TRIM($E2273),1)),IF(OR($E2273="",$F2273=""),FALSE(),IFERROR(COUNTIF(INDIRECT("UNITS_"&amp;SUBSTITUTE(LEFT($E2273,FIND(" ",$E2273&amp;" ")-1),".","_")),$F2273)=0,TRUE())),AND($B2273&lt;&gt;"",OR(ISNUMBER(SEARCH("outro",LOWER($B2273))),ISNUMBER(SEARCH("divers",LOWER($B2273))),ISNUMBER(SEARCH("etc",LOWER($B2273))))),OR(AND(ISNUMBER(SEARCH("comunic",LOWER($B2273))),LEFT($E2273,3)&lt;&gt;"4.4"),AND(ISNUMBER(SEARCH("monitor",LOWER($B2273))),NOT(OR(LEFT($E2273,3)="1.5",LEFT($E2273,3)="2.5")))),AND($B2273&lt;&gt;"",OR(LEFT($C2273,1)="1",LEFT($C2273,1)="2"),$D2273=""),AND($D2273&lt;&gt;"",NOT(OR(LEFT($C2273,1)="1",LEFT($C2273,1)="2"))),AND($D2273&lt;&gt;"",COUNTIF(' PROJETO'!$B$14:$B$16,$D2273)=0),IF($D2273="",FALSE(),IF(COUNTIF(' PROJETO'!$B$14:$B$16,$D2273)=0,FALSE(),IFERROR(INDEX(' PROJETO'!$C$14:$C$16,MATCH($D2273,' PROJETO'!$B$14:$B$16,0))&lt;&gt;"Sim",FALSE()))))</f>
        <v>0</v>
      </c>
      <c r="AG2273" s="21" t="b">
        <f>AND($AC2273,$Y2273&gt;'CONFG.  LISTAS'!$F$4,$Z2273="",$AA2273="")</f>
        <v>0</v>
      </c>
      <c r="AH2273" s="21" t="str">
        <f t="shared" si="467"/>
        <v/>
      </c>
      <c r="AI2273" s="43" t="str">
        <f ca="1">IF(NOT($AC2273),"",IF(OR($B2273="",$C2273="",$E2273="",$F2273=""),"Preencha descrição, categoria, tipo e unidade.",IF(AND($B2273&lt;&gt;"",OR(LEFT($C2273,1)="1",LEFT($C2273,1)="2"),$D2273=""),"Informe a prática de restauração para itens diretos.",IF(AND($D2273&lt;&gt;"",NOT(OR(LEFT($C2273,1)="1",LEFT($C2273,1)="2"))),"Custos indiretos não devem pertencer a uma prática específica.",IF(AND($D2273&lt;&gt;"",COUNTIF(' PROJETO'!$B$14:$B$16,$D2273)=0),"Prática de restauração inválida ou não cadastrada.",IF(IF($D2273="",FALSE(),IF(COUNTIF(' PROJETO'!$B$14:$B$16,$D2273)=0,FALSE(),IFERROR(INDEX(' PROJETO'!$C$14:$C$16,MATCH($D2273,' PROJETO'!$B$14:$B$16,0))&lt;&gt;"Sim",FALSE()))),"A prática informada no item não foi selecionada na aba Projeto.",IF(AND(MAX($I2273,$L2273,$O2273,$R2273,$U2273,$X2273)&gt;'CONFG.  LISTAS'!$F$4,NOT(OR($Z2273&lt;&gt;"",$AA2273&lt;&gt;""))),"Memorial de cálculo ou anexo obrigatório não informado para item acima do limite.",IF(OR(AND($G2273&lt;&gt;"",$H2273&lt;&gt;"",OR($G2273&lt;=0,$H2273&lt;=0)),AND($J2273&lt;&gt;"",$K2273&lt;&gt;"",OR($J2273&lt;=0,$K2273&lt;=0)),AND($M2273&lt;&gt;"",$N2273&lt;&gt;"",OR($M2273&lt;=0,$N2273&lt;=0)),AND($P2273&lt;&gt;"",$Q2273&lt;&gt;"",OR($P2273&lt;=0,$Q2273&lt;=0)),AND($S2273&lt;&gt;"",$T2273&lt;&gt;"",OR($S2273&lt;=0,$T2273&lt;=0)),AND($V2273&lt;&gt;"",$W2273&lt;&gt;"",OR($V2273&lt;=0,$W2273&lt;=0))),"Revise os valores informados: valor unitário e quantidade devem ser maiores que zero.",IF(OR(AND($G2273="",$H2273&lt;&gt;""),AND($G2273&lt;&gt;"",$H2273=""),AND($J2273="",$K2273&lt;&gt;""),AND($J2273&lt;&gt;"",$K2273=""),AND($M2273="",$N2273&lt;&gt;""),AND($M2273&lt;&gt;"",$N2273=""),AND($P2273="",$Q2273&lt;&gt;""),AND($P2273&lt;&gt;"",$Q2273=""),AND($S2273="",$T2273&lt;&gt;""),AND($S2273&lt;&gt;"",$T2273=""),AND($V2273="",$W2273&lt;&gt;""),AND($V2273&lt;&gt;"",$W2273="")),"Há ano preenchido parcialmente: "&amp;TRIM(IF(AND($G2273="",$H2273&lt;&gt;""),"Ano 1 (falta valor unitário); ","")&amp;IF(AND($G2273&lt;&gt;"",$H2273=""),"Ano 1 (falta quantidade); ","")&amp;IF(AND($J2273="",$K2273&lt;&gt;""),"Ano 2 (falta valor unitário); ","")&amp;IF(AND($J2273&lt;&gt;"",$K2273=""),"Ano 2 (falta quantidade); ","")&amp;IF(AND($M2273="",$N2273&lt;&gt;""),"Ano 3 (falta valor unitário); ","")&amp;IF(AND($M2273&lt;&gt;"",$N2273=""),"Ano 3 (falta quantidade); ","")&amp;IF(AND($P2273="",$Q2273&lt;&gt;""),"Ano 4 (falta valor unitário); ","")&amp;IF(AND($P2273&lt;&gt;"",$Q2273=""),"Ano 4 (falta quantidade); ","")&amp;IF(AND($S2273="",$T2273&lt;&gt;""),"Ano 5 (falta valor unitário); ","")&amp;IF(AND($S2273&lt;&gt;"",$T2273=""),"Ano 5 (falta quantidade); ","")&amp;IF(AND($V2273="",$W2273&lt;&gt;""),"Ano 6 (falta valor unitário); ","")&amp;IF(AND($V2273&lt;&gt;"",$W2273=""),"Ano 6 (falta quantidade); ","")), IF(NOT(OR(AND($G2273&lt;&gt;"",$H2273&lt;&gt;""),AND($J2273&lt;&gt;"",$K2273&lt;&gt;""),AND($M2273&lt;&gt;"",$N2273&lt;&gt;""),AND($P2273&lt;&gt;"",$Q2273&lt;&gt;""),AND($S2273&lt;&gt;"",$T2273&lt;&gt;""),AND($V2273&lt;&gt;"",$W2273&lt;&gt;""))),"Informe pelo menos um ano completo com valor unitário e quantidade.",IF(AND($C2273&lt;&gt;"",$E2273&lt;&gt;"",LEFT(TRIM($C2273),1)&lt;&gt;LEFT(TRIM($E2273),1)),"Categoria e tipo estão incompatíveis.",IF(IF(OR($E2273="",$F2273=""),FALSE(),IFERROR(COUNTIF(INDIRECT("UNITS_"&amp;SUBSTITUTE(LEFT($E2273,FIND(" ",$E2273&amp;" ")-1),".","_")),$F2273)=0,TRUE())),"Unidade incompatível com o tipo selecionado.",IF(OR(AND(ISNUMBER(SEARCH("comunic",LOWER($B2273))),LEFT($E2273,3)&lt;&gt;"4.4"),AND(ISNUMBER(SEARCH("monitor",LOWER($B2273))),NOT(OR(LEFT($E2273,3)="1.5",LEFT($E2273,3)="2.5")))),"Revise a classificação do item conforme as regras de preenchimento.",IF(AND($B2273&lt;&gt;"",OR(ISNUMBER(SEARCH("outro",LOWER($B2273))),ISNUMBER(SEARCH("divers",LOWER($B2273))),ISNUMBER(SEARCH("kit",LOWER($B2273))),ISNUMBER(SEARCH("ferrament",LOWER($B2273))),ISNUMBER(SEARCH("epi",LOWER($B2273)))),NOT(OR($Z2273&lt;&gt;"",$AA2273&lt;&gt;""))),"Descrição muito genérica: detalhe melhor o item e registre o racional no memorial ou em anexo.",IF(AND($Y2273=0,$B2273&lt;&gt;"",OR($G2273&lt;&gt;"",$H2273&lt;&gt;"",$J2273&lt;&gt;"",$K2273&lt;&gt;"",$M2273&lt;&gt;"",$N2273&lt;&gt;"",$P2273&lt;&gt;"",$Q2273&lt;&gt;"",$S2273&lt;&gt;"",$T2273&lt;&gt;"",$V2273&lt;&gt;"",$W2273&lt;&gt;"")),"O item possui dados lançados, mas o total está zerado. Revise os valores informados.","")))))))))))))))</f>
        <v/>
      </c>
    </row>
    <row r="2274" spans="1:35" ht="14.25" customHeight="1" x14ac:dyDescent="0.25">
      <c r="A2274" s="57" t="str">
        <f t="shared" si="455"/>
        <v/>
      </c>
      <c r="B2274" s="58"/>
      <c r="C2274" s="58"/>
      <c r="D2274" s="58"/>
      <c r="E2274" s="58"/>
      <c r="F2274" s="58"/>
      <c r="G2274" s="269"/>
      <c r="H2274" s="59"/>
      <c r="I2274" s="273">
        <f t="shared" si="456"/>
        <v>0</v>
      </c>
      <c r="J2274" s="269"/>
      <c r="K2274" s="59"/>
      <c r="L2274" s="270">
        <f t="shared" si="457"/>
        <v>0</v>
      </c>
      <c r="M2274" s="269"/>
      <c r="N2274" s="59"/>
      <c r="O2274" s="270">
        <f t="shared" si="458"/>
        <v>0</v>
      </c>
      <c r="P2274" s="269"/>
      <c r="Q2274" s="59"/>
      <c r="R2274" s="271">
        <f t="shared" si="459"/>
        <v>0</v>
      </c>
      <c r="S2274" s="269"/>
      <c r="T2274" s="59"/>
      <c r="U2274" s="270">
        <f t="shared" si="460"/>
        <v>0</v>
      </c>
      <c r="V2274" s="269"/>
      <c r="W2274" s="59"/>
      <c r="X2274" s="270">
        <f t="shared" si="461"/>
        <v>0</v>
      </c>
      <c r="Y2274" s="270">
        <f t="shared" si="462"/>
        <v>0</v>
      </c>
      <c r="Z2274" s="58"/>
      <c r="AA2274" s="58"/>
      <c r="AB2274" s="60" t="str">
        <f t="shared" si="463"/>
        <v/>
      </c>
      <c r="AC2274" s="21" t="b">
        <f t="shared" si="464"/>
        <v>0</v>
      </c>
      <c r="AD2274" s="21" t="b">
        <f t="shared" si="465"/>
        <v>0</v>
      </c>
      <c r="AE2274" s="21" t="b">
        <f t="shared" si="466"/>
        <v>0</v>
      </c>
      <c r="AF2274" s="21" t="b">
        <f ca="1">OR(AND($AC2274,NOT($AD2274)),AND($AC2274,OR(AND($G2274="",$H2274&lt;&gt;""),AND($G2274&lt;&gt;"",$H2274=""),AND($J2274="",$K2274&lt;&gt;""),AND($J2274&lt;&gt;"",$K2274=""),AND($M2274="",$N2274&lt;&gt;""),AND($M2274&lt;&gt;"",$N2274=""),AND($P2274="",$Q2274&lt;&gt;""),AND($P2274&lt;&gt;"",$Q2274=""),AND($S2274="",$T2274&lt;&gt;""),AND($S2274&lt;&gt;"",$T2274=""),AND($V2274="",$W2274&lt;&gt;""),AND($V2274&lt;&gt;"",$W2274=""))),AND($C2274&lt;&gt;"",$E2274&lt;&gt;"",LEFT(TRIM($C2274),1)&lt;&gt;LEFT(TRIM($E2274),1)),IF(OR($E2274="",$F2274=""),FALSE(),IFERROR(COUNTIF(INDIRECT("UNITS_"&amp;SUBSTITUTE(LEFT($E2274,FIND(" ",$E2274&amp;" ")-1),".","_")),$F2274)=0,TRUE())),AND($B2274&lt;&gt;"",OR(ISNUMBER(SEARCH("outro",LOWER($B2274))),ISNUMBER(SEARCH("divers",LOWER($B2274))),ISNUMBER(SEARCH("etc",LOWER($B2274))))),OR(AND(ISNUMBER(SEARCH("comunic",LOWER($B2274))),LEFT($E2274,3)&lt;&gt;"4.4"),AND(ISNUMBER(SEARCH("monitor",LOWER($B2274))),NOT(OR(LEFT($E2274,3)="1.5",LEFT($E2274,3)="2.5")))),AND($B2274&lt;&gt;"",OR(LEFT($C2274,1)="1",LEFT($C2274,1)="2"),$D2274=""),AND($D2274&lt;&gt;"",NOT(OR(LEFT($C2274,1)="1",LEFT($C2274,1)="2"))),AND($D2274&lt;&gt;"",COUNTIF(' PROJETO'!$B$14:$B$16,$D2274)=0),IF($D2274="",FALSE(),IF(COUNTIF(' PROJETO'!$B$14:$B$16,$D2274)=0,FALSE(),IFERROR(INDEX(' PROJETO'!$C$14:$C$16,MATCH($D2274,' PROJETO'!$B$14:$B$16,0))&lt;&gt;"Sim",FALSE()))))</f>
        <v>0</v>
      </c>
      <c r="AG2274" s="21" t="b">
        <f>AND($AC2274,$Y2274&gt;'CONFG.  LISTAS'!$F$4,$Z2274="",$AA2274="")</f>
        <v>0</v>
      </c>
      <c r="AH2274" s="21" t="str">
        <f t="shared" si="467"/>
        <v/>
      </c>
      <c r="AI2274" s="43" t="str">
        <f ca="1">IF(NOT($AC2274),"",IF(OR($B2274="",$C2274="",$E2274="",$F2274=""),"Preencha descrição, categoria, tipo e unidade.",IF(AND($B2274&lt;&gt;"",OR(LEFT($C2274,1)="1",LEFT($C2274,1)="2"),$D2274=""),"Informe a prática de restauração para itens diretos.",IF(AND($D2274&lt;&gt;"",NOT(OR(LEFT($C2274,1)="1",LEFT($C2274,1)="2"))),"Custos indiretos não devem pertencer a uma prática específica.",IF(AND($D2274&lt;&gt;"",COUNTIF(' PROJETO'!$B$14:$B$16,$D2274)=0),"Prática de restauração inválida ou não cadastrada.",IF(IF($D2274="",FALSE(),IF(COUNTIF(' PROJETO'!$B$14:$B$16,$D2274)=0,FALSE(),IFERROR(INDEX(' PROJETO'!$C$14:$C$16,MATCH($D2274,' PROJETO'!$B$14:$B$16,0))&lt;&gt;"Sim",FALSE()))),"A prática informada no item não foi selecionada na aba Projeto.",IF(AND(MAX($I2274,$L2274,$O2274,$R2274,$U2274,$X2274)&gt;'CONFG.  LISTAS'!$F$4,NOT(OR($Z2274&lt;&gt;"",$AA2274&lt;&gt;""))),"Memorial de cálculo ou anexo obrigatório não informado para item acima do limite.",IF(OR(AND($G2274&lt;&gt;"",$H2274&lt;&gt;"",OR($G2274&lt;=0,$H2274&lt;=0)),AND($J2274&lt;&gt;"",$K2274&lt;&gt;"",OR($J2274&lt;=0,$K2274&lt;=0)),AND($M2274&lt;&gt;"",$N2274&lt;&gt;"",OR($M2274&lt;=0,$N2274&lt;=0)),AND($P2274&lt;&gt;"",$Q2274&lt;&gt;"",OR($P2274&lt;=0,$Q2274&lt;=0)),AND($S2274&lt;&gt;"",$T2274&lt;&gt;"",OR($S2274&lt;=0,$T2274&lt;=0)),AND($V2274&lt;&gt;"",$W2274&lt;&gt;"",OR($V2274&lt;=0,$W2274&lt;=0))),"Revise os valores informados: valor unitário e quantidade devem ser maiores que zero.",IF(OR(AND($G2274="",$H2274&lt;&gt;""),AND($G2274&lt;&gt;"",$H2274=""),AND($J2274="",$K2274&lt;&gt;""),AND($J2274&lt;&gt;"",$K2274=""),AND($M2274="",$N2274&lt;&gt;""),AND($M2274&lt;&gt;"",$N2274=""),AND($P2274="",$Q2274&lt;&gt;""),AND($P2274&lt;&gt;"",$Q2274=""),AND($S2274="",$T2274&lt;&gt;""),AND($S2274&lt;&gt;"",$T2274=""),AND($V2274="",$W2274&lt;&gt;""),AND($V2274&lt;&gt;"",$W2274="")),"Há ano preenchido parcialmente: "&amp;TRIM(IF(AND($G2274="",$H2274&lt;&gt;""),"Ano 1 (falta valor unitário); ","")&amp;IF(AND($G2274&lt;&gt;"",$H2274=""),"Ano 1 (falta quantidade); ","")&amp;IF(AND($J2274="",$K2274&lt;&gt;""),"Ano 2 (falta valor unitário); ","")&amp;IF(AND($J2274&lt;&gt;"",$K2274=""),"Ano 2 (falta quantidade); ","")&amp;IF(AND($M2274="",$N2274&lt;&gt;""),"Ano 3 (falta valor unitário); ","")&amp;IF(AND($M2274&lt;&gt;"",$N2274=""),"Ano 3 (falta quantidade); ","")&amp;IF(AND($P2274="",$Q2274&lt;&gt;""),"Ano 4 (falta valor unitário); ","")&amp;IF(AND($P2274&lt;&gt;"",$Q2274=""),"Ano 4 (falta quantidade); ","")&amp;IF(AND($S2274="",$T2274&lt;&gt;""),"Ano 5 (falta valor unitário); ","")&amp;IF(AND($S2274&lt;&gt;"",$T2274=""),"Ano 5 (falta quantidade); ","")&amp;IF(AND($V2274="",$W2274&lt;&gt;""),"Ano 6 (falta valor unitário); ","")&amp;IF(AND($V2274&lt;&gt;"",$W2274=""),"Ano 6 (falta quantidade); ","")), IF(NOT(OR(AND($G2274&lt;&gt;"",$H2274&lt;&gt;""),AND($J2274&lt;&gt;"",$K2274&lt;&gt;""),AND($M2274&lt;&gt;"",$N2274&lt;&gt;""),AND($P2274&lt;&gt;"",$Q2274&lt;&gt;""),AND($S2274&lt;&gt;"",$T2274&lt;&gt;""),AND($V2274&lt;&gt;"",$W2274&lt;&gt;""))),"Informe pelo menos um ano completo com valor unitário e quantidade.",IF(AND($C2274&lt;&gt;"",$E2274&lt;&gt;"",LEFT(TRIM($C2274),1)&lt;&gt;LEFT(TRIM($E2274),1)),"Categoria e tipo estão incompatíveis.",IF(IF(OR($E2274="",$F2274=""),FALSE(),IFERROR(COUNTIF(INDIRECT("UNITS_"&amp;SUBSTITUTE(LEFT($E2274,FIND(" ",$E2274&amp;" ")-1),".","_")),$F2274)=0,TRUE())),"Unidade incompatível com o tipo selecionado.",IF(OR(AND(ISNUMBER(SEARCH("comunic",LOWER($B2274))),LEFT($E2274,3)&lt;&gt;"4.4"),AND(ISNUMBER(SEARCH("monitor",LOWER($B2274))),NOT(OR(LEFT($E2274,3)="1.5",LEFT($E2274,3)="2.5")))),"Revise a classificação do item conforme as regras de preenchimento.",IF(AND($B2274&lt;&gt;"",OR(ISNUMBER(SEARCH("outro",LOWER($B2274))),ISNUMBER(SEARCH("divers",LOWER($B2274))),ISNUMBER(SEARCH("kit",LOWER($B2274))),ISNUMBER(SEARCH("ferrament",LOWER($B2274))),ISNUMBER(SEARCH("epi",LOWER($B2274)))),NOT(OR($Z2274&lt;&gt;"",$AA2274&lt;&gt;""))),"Descrição muito genérica: detalhe melhor o item e registre o racional no memorial ou em anexo.",IF(AND($Y2274=0,$B2274&lt;&gt;"",OR($G2274&lt;&gt;"",$H2274&lt;&gt;"",$J2274&lt;&gt;"",$K2274&lt;&gt;"",$M2274&lt;&gt;"",$N2274&lt;&gt;"",$P2274&lt;&gt;"",$Q2274&lt;&gt;"",$S2274&lt;&gt;"",$T2274&lt;&gt;"",$V2274&lt;&gt;"",$W2274&lt;&gt;"")),"O item possui dados lançados, mas o total está zerado. Revise os valores informados.","")))))))))))))))</f>
        <v/>
      </c>
    </row>
    <row r="2275" spans="1:35" ht="14.25" customHeight="1" x14ac:dyDescent="0.25">
      <c r="A2275" s="57" t="str">
        <f t="shared" si="455"/>
        <v/>
      </c>
      <c r="B2275" s="61"/>
      <c r="C2275" s="61"/>
      <c r="D2275" s="58"/>
      <c r="E2275" s="61"/>
      <c r="F2275" s="61"/>
      <c r="G2275" s="272"/>
      <c r="H2275" s="62"/>
      <c r="I2275" s="273">
        <f t="shared" si="456"/>
        <v>0</v>
      </c>
      <c r="J2275" s="272"/>
      <c r="K2275" s="62"/>
      <c r="L2275" s="270">
        <f t="shared" si="457"/>
        <v>0</v>
      </c>
      <c r="M2275" s="272"/>
      <c r="N2275" s="62"/>
      <c r="O2275" s="270">
        <f t="shared" si="458"/>
        <v>0</v>
      </c>
      <c r="P2275" s="272"/>
      <c r="Q2275" s="62"/>
      <c r="R2275" s="271">
        <f t="shared" si="459"/>
        <v>0</v>
      </c>
      <c r="S2275" s="272"/>
      <c r="T2275" s="62"/>
      <c r="U2275" s="270">
        <f t="shared" si="460"/>
        <v>0</v>
      </c>
      <c r="V2275" s="272"/>
      <c r="W2275" s="62"/>
      <c r="X2275" s="270">
        <f t="shared" si="461"/>
        <v>0</v>
      </c>
      <c r="Y2275" s="270">
        <f t="shared" si="462"/>
        <v>0</v>
      </c>
      <c r="Z2275" s="61"/>
      <c r="AA2275" s="61"/>
      <c r="AB2275" s="60" t="str">
        <f t="shared" si="463"/>
        <v/>
      </c>
      <c r="AC2275" s="21" t="b">
        <f t="shared" si="464"/>
        <v>0</v>
      </c>
      <c r="AD2275" s="21" t="b">
        <f t="shared" si="465"/>
        <v>0</v>
      </c>
      <c r="AE2275" s="21" t="b">
        <f t="shared" si="466"/>
        <v>0</v>
      </c>
      <c r="AF2275" s="21" t="b">
        <f ca="1">OR(AND($AC2275,NOT($AD2275)),AND($AC2275,OR(AND($G2275="",$H2275&lt;&gt;""),AND($G2275&lt;&gt;"",$H2275=""),AND($J2275="",$K2275&lt;&gt;""),AND($J2275&lt;&gt;"",$K2275=""),AND($M2275="",$N2275&lt;&gt;""),AND($M2275&lt;&gt;"",$N2275=""),AND($P2275="",$Q2275&lt;&gt;""),AND($P2275&lt;&gt;"",$Q2275=""),AND($S2275="",$T2275&lt;&gt;""),AND($S2275&lt;&gt;"",$T2275=""),AND($V2275="",$W2275&lt;&gt;""),AND($V2275&lt;&gt;"",$W2275=""))),AND($C2275&lt;&gt;"",$E2275&lt;&gt;"",LEFT(TRIM($C2275),1)&lt;&gt;LEFT(TRIM($E2275),1)),IF(OR($E2275="",$F2275=""),FALSE(),IFERROR(COUNTIF(INDIRECT("UNITS_"&amp;SUBSTITUTE(LEFT($E2275,FIND(" ",$E2275&amp;" ")-1),".","_")),$F2275)=0,TRUE())),AND($B2275&lt;&gt;"",OR(ISNUMBER(SEARCH("outro",LOWER($B2275))),ISNUMBER(SEARCH("divers",LOWER($B2275))),ISNUMBER(SEARCH("etc",LOWER($B2275))))),OR(AND(ISNUMBER(SEARCH("comunic",LOWER($B2275))),LEFT($E2275,3)&lt;&gt;"4.4"),AND(ISNUMBER(SEARCH("monitor",LOWER($B2275))),NOT(OR(LEFT($E2275,3)="1.5",LEFT($E2275,3)="2.5")))),AND($B2275&lt;&gt;"",OR(LEFT($C2275,1)="1",LEFT($C2275,1)="2"),$D2275=""),AND($D2275&lt;&gt;"",NOT(OR(LEFT($C2275,1)="1",LEFT($C2275,1)="2"))),AND($D2275&lt;&gt;"",COUNTIF(' PROJETO'!$B$14:$B$16,$D2275)=0),IF($D2275="",FALSE(),IF(COUNTIF(' PROJETO'!$B$14:$B$16,$D2275)=0,FALSE(),IFERROR(INDEX(' PROJETO'!$C$14:$C$16,MATCH($D2275,' PROJETO'!$B$14:$B$16,0))&lt;&gt;"Sim",FALSE()))))</f>
        <v>0</v>
      </c>
      <c r="AG2275" s="21" t="b">
        <f>AND($AC2275,$Y2275&gt;'CONFG.  LISTAS'!$F$4,$Z2275="",$AA2275="")</f>
        <v>0</v>
      </c>
      <c r="AH2275" s="21" t="str">
        <f t="shared" si="467"/>
        <v/>
      </c>
      <c r="AI2275" s="43" t="str">
        <f ca="1">IF(NOT($AC2275),"",IF(OR($B2275="",$C2275="",$E2275="",$F2275=""),"Preencha descrição, categoria, tipo e unidade.",IF(AND($B2275&lt;&gt;"",OR(LEFT($C2275,1)="1",LEFT($C2275,1)="2"),$D2275=""),"Informe a prática de restauração para itens diretos.",IF(AND($D2275&lt;&gt;"",NOT(OR(LEFT($C2275,1)="1",LEFT($C2275,1)="2"))),"Custos indiretos não devem pertencer a uma prática específica.",IF(AND($D2275&lt;&gt;"",COUNTIF(' PROJETO'!$B$14:$B$16,$D2275)=0),"Prática de restauração inválida ou não cadastrada.",IF(IF($D2275="",FALSE(),IF(COUNTIF(' PROJETO'!$B$14:$B$16,$D2275)=0,FALSE(),IFERROR(INDEX(' PROJETO'!$C$14:$C$16,MATCH($D2275,' PROJETO'!$B$14:$B$16,0))&lt;&gt;"Sim",FALSE()))),"A prática informada no item não foi selecionada na aba Projeto.",IF(AND(MAX($I2275,$L2275,$O2275,$R2275,$U2275,$X2275)&gt;'CONFG.  LISTAS'!$F$4,NOT(OR($Z2275&lt;&gt;"",$AA2275&lt;&gt;""))),"Memorial de cálculo ou anexo obrigatório não informado para item acima do limite.",IF(OR(AND($G2275&lt;&gt;"",$H2275&lt;&gt;"",OR($G2275&lt;=0,$H2275&lt;=0)),AND($J2275&lt;&gt;"",$K2275&lt;&gt;"",OR($J2275&lt;=0,$K2275&lt;=0)),AND($M2275&lt;&gt;"",$N2275&lt;&gt;"",OR($M2275&lt;=0,$N2275&lt;=0)),AND($P2275&lt;&gt;"",$Q2275&lt;&gt;"",OR($P2275&lt;=0,$Q2275&lt;=0)),AND($S2275&lt;&gt;"",$T2275&lt;&gt;"",OR($S2275&lt;=0,$T2275&lt;=0)),AND($V2275&lt;&gt;"",$W2275&lt;&gt;"",OR($V2275&lt;=0,$W2275&lt;=0))),"Revise os valores informados: valor unitário e quantidade devem ser maiores que zero.",IF(OR(AND($G2275="",$H2275&lt;&gt;""),AND($G2275&lt;&gt;"",$H2275=""),AND($J2275="",$K2275&lt;&gt;""),AND($J2275&lt;&gt;"",$K2275=""),AND($M2275="",$N2275&lt;&gt;""),AND($M2275&lt;&gt;"",$N2275=""),AND($P2275="",$Q2275&lt;&gt;""),AND($P2275&lt;&gt;"",$Q2275=""),AND($S2275="",$T2275&lt;&gt;""),AND($S2275&lt;&gt;"",$T2275=""),AND($V2275="",$W2275&lt;&gt;""),AND($V2275&lt;&gt;"",$W2275="")),"Há ano preenchido parcialmente: "&amp;TRIM(IF(AND($G2275="",$H2275&lt;&gt;""),"Ano 1 (falta valor unitário); ","")&amp;IF(AND($G2275&lt;&gt;"",$H2275=""),"Ano 1 (falta quantidade); ","")&amp;IF(AND($J2275="",$K2275&lt;&gt;""),"Ano 2 (falta valor unitário); ","")&amp;IF(AND($J2275&lt;&gt;"",$K2275=""),"Ano 2 (falta quantidade); ","")&amp;IF(AND($M2275="",$N2275&lt;&gt;""),"Ano 3 (falta valor unitário); ","")&amp;IF(AND($M2275&lt;&gt;"",$N2275=""),"Ano 3 (falta quantidade); ","")&amp;IF(AND($P2275="",$Q2275&lt;&gt;""),"Ano 4 (falta valor unitário); ","")&amp;IF(AND($P2275&lt;&gt;"",$Q2275=""),"Ano 4 (falta quantidade); ","")&amp;IF(AND($S2275="",$T2275&lt;&gt;""),"Ano 5 (falta valor unitário); ","")&amp;IF(AND($S2275&lt;&gt;"",$T2275=""),"Ano 5 (falta quantidade); ","")&amp;IF(AND($V2275="",$W2275&lt;&gt;""),"Ano 6 (falta valor unitário); ","")&amp;IF(AND($V2275&lt;&gt;"",$W2275=""),"Ano 6 (falta quantidade); ","")), IF(NOT(OR(AND($G2275&lt;&gt;"",$H2275&lt;&gt;""),AND($J2275&lt;&gt;"",$K2275&lt;&gt;""),AND($M2275&lt;&gt;"",$N2275&lt;&gt;""),AND($P2275&lt;&gt;"",$Q2275&lt;&gt;""),AND($S2275&lt;&gt;"",$T2275&lt;&gt;""),AND($V2275&lt;&gt;"",$W2275&lt;&gt;""))),"Informe pelo menos um ano completo com valor unitário e quantidade.",IF(AND($C2275&lt;&gt;"",$E2275&lt;&gt;"",LEFT(TRIM($C2275),1)&lt;&gt;LEFT(TRIM($E2275),1)),"Categoria e tipo estão incompatíveis.",IF(IF(OR($E2275="",$F2275=""),FALSE(),IFERROR(COUNTIF(INDIRECT("UNITS_"&amp;SUBSTITUTE(LEFT($E2275,FIND(" ",$E2275&amp;" ")-1),".","_")),$F2275)=0,TRUE())),"Unidade incompatível com o tipo selecionado.",IF(OR(AND(ISNUMBER(SEARCH("comunic",LOWER($B2275))),LEFT($E2275,3)&lt;&gt;"4.4"),AND(ISNUMBER(SEARCH("monitor",LOWER($B2275))),NOT(OR(LEFT($E2275,3)="1.5",LEFT($E2275,3)="2.5")))),"Revise a classificação do item conforme as regras de preenchimento.",IF(AND($B2275&lt;&gt;"",OR(ISNUMBER(SEARCH("outro",LOWER($B2275))),ISNUMBER(SEARCH("divers",LOWER($B2275))),ISNUMBER(SEARCH("kit",LOWER($B2275))),ISNUMBER(SEARCH("ferrament",LOWER($B2275))),ISNUMBER(SEARCH("epi",LOWER($B2275)))),NOT(OR($Z2275&lt;&gt;"",$AA2275&lt;&gt;""))),"Descrição muito genérica: detalhe melhor o item e registre o racional no memorial ou em anexo.",IF(AND($Y2275=0,$B2275&lt;&gt;"",OR($G2275&lt;&gt;"",$H2275&lt;&gt;"",$J2275&lt;&gt;"",$K2275&lt;&gt;"",$M2275&lt;&gt;"",$N2275&lt;&gt;"",$P2275&lt;&gt;"",$Q2275&lt;&gt;"",$S2275&lt;&gt;"",$T2275&lt;&gt;"",$V2275&lt;&gt;"",$W2275&lt;&gt;"")),"O item possui dados lançados, mas o total está zerado. Revise os valores informados.","")))))))))))))))</f>
        <v/>
      </c>
    </row>
    <row r="2276" spans="1:35" ht="14.25" customHeight="1" x14ac:dyDescent="0.25">
      <c r="A2276" s="57" t="str">
        <f t="shared" si="455"/>
        <v/>
      </c>
      <c r="B2276" s="58"/>
      <c r="C2276" s="58"/>
      <c r="D2276" s="58"/>
      <c r="E2276" s="58"/>
      <c r="F2276" s="58"/>
      <c r="G2276" s="269"/>
      <c r="H2276" s="59"/>
      <c r="I2276" s="273">
        <f t="shared" si="456"/>
        <v>0</v>
      </c>
      <c r="J2276" s="269"/>
      <c r="K2276" s="59"/>
      <c r="L2276" s="270">
        <f t="shared" si="457"/>
        <v>0</v>
      </c>
      <c r="M2276" s="269"/>
      <c r="N2276" s="59"/>
      <c r="O2276" s="270">
        <f t="shared" si="458"/>
        <v>0</v>
      </c>
      <c r="P2276" s="269"/>
      <c r="Q2276" s="59"/>
      <c r="R2276" s="271">
        <f t="shared" si="459"/>
        <v>0</v>
      </c>
      <c r="S2276" s="269"/>
      <c r="T2276" s="59"/>
      <c r="U2276" s="270">
        <f t="shared" si="460"/>
        <v>0</v>
      </c>
      <c r="V2276" s="269"/>
      <c r="W2276" s="59"/>
      <c r="X2276" s="270">
        <f t="shared" si="461"/>
        <v>0</v>
      </c>
      <c r="Y2276" s="270">
        <f t="shared" si="462"/>
        <v>0</v>
      </c>
      <c r="Z2276" s="58"/>
      <c r="AA2276" s="58"/>
      <c r="AB2276" s="60" t="str">
        <f t="shared" si="463"/>
        <v/>
      </c>
      <c r="AC2276" s="21" t="b">
        <f t="shared" si="464"/>
        <v>0</v>
      </c>
      <c r="AD2276" s="21" t="b">
        <f t="shared" si="465"/>
        <v>0</v>
      </c>
      <c r="AE2276" s="21" t="b">
        <f t="shared" si="466"/>
        <v>0</v>
      </c>
      <c r="AF2276" s="21" t="b">
        <f ca="1">OR(AND($AC2276,NOT($AD2276)),AND($AC2276,OR(AND($G2276="",$H2276&lt;&gt;""),AND($G2276&lt;&gt;"",$H2276=""),AND($J2276="",$K2276&lt;&gt;""),AND($J2276&lt;&gt;"",$K2276=""),AND($M2276="",$N2276&lt;&gt;""),AND($M2276&lt;&gt;"",$N2276=""),AND($P2276="",$Q2276&lt;&gt;""),AND($P2276&lt;&gt;"",$Q2276=""),AND($S2276="",$T2276&lt;&gt;""),AND($S2276&lt;&gt;"",$T2276=""),AND($V2276="",$W2276&lt;&gt;""),AND($V2276&lt;&gt;"",$W2276=""))),AND($C2276&lt;&gt;"",$E2276&lt;&gt;"",LEFT(TRIM($C2276),1)&lt;&gt;LEFT(TRIM($E2276),1)),IF(OR($E2276="",$F2276=""),FALSE(),IFERROR(COUNTIF(INDIRECT("UNITS_"&amp;SUBSTITUTE(LEFT($E2276,FIND(" ",$E2276&amp;" ")-1),".","_")),$F2276)=0,TRUE())),AND($B2276&lt;&gt;"",OR(ISNUMBER(SEARCH("outro",LOWER($B2276))),ISNUMBER(SEARCH("divers",LOWER($B2276))),ISNUMBER(SEARCH("etc",LOWER($B2276))))),OR(AND(ISNUMBER(SEARCH("comunic",LOWER($B2276))),LEFT($E2276,3)&lt;&gt;"4.4"),AND(ISNUMBER(SEARCH("monitor",LOWER($B2276))),NOT(OR(LEFT($E2276,3)="1.5",LEFT($E2276,3)="2.5")))),AND($B2276&lt;&gt;"",OR(LEFT($C2276,1)="1",LEFT($C2276,1)="2"),$D2276=""),AND($D2276&lt;&gt;"",NOT(OR(LEFT($C2276,1)="1",LEFT($C2276,1)="2"))),AND($D2276&lt;&gt;"",COUNTIF(' PROJETO'!$B$14:$B$16,$D2276)=0),IF($D2276="",FALSE(),IF(COUNTIF(' PROJETO'!$B$14:$B$16,$D2276)=0,FALSE(),IFERROR(INDEX(' PROJETO'!$C$14:$C$16,MATCH($D2276,' PROJETO'!$B$14:$B$16,0))&lt;&gt;"Sim",FALSE()))))</f>
        <v>0</v>
      </c>
      <c r="AG2276" s="21" t="b">
        <f>AND($AC2276,$Y2276&gt;'CONFG.  LISTAS'!$F$4,$Z2276="",$AA2276="")</f>
        <v>0</v>
      </c>
      <c r="AH2276" s="21" t="str">
        <f t="shared" si="467"/>
        <v/>
      </c>
      <c r="AI2276" s="43" t="str">
        <f ca="1">IF(NOT($AC2276),"",IF(OR($B2276="",$C2276="",$E2276="",$F2276=""),"Preencha descrição, categoria, tipo e unidade.",IF(AND($B2276&lt;&gt;"",OR(LEFT($C2276,1)="1",LEFT($C2276,1)="2"),$D2276=""),"Informe a prática de restauração para itens diretos.",IF(AND($D2276&lt;&gt;"",NOT(OR(LEFT($C2276,1)="1",LEFT($C2276,1)="2"))),"Custos indiretos não devem pertencer a uma prática específica.",IF(AND($D2276&lt;&gt;"",COUNTIF(' PROJETO'!$B$14:$B$16,$D2276)=0),"Prática de restauração inválida ou não cadastrada.",IF(IF($D2276="",FALSE(),IF(COUNTIF(' PROJETO'!$B$14:$B$16,$D2276)=0,FALSE(),IFERROR(INDEX(' PROJETO'!$C$14:$C$16,MATCH($D2276,' PROJETO'!$B$14:$B$16,0))&lt;&gt;"Sim",FALSE()))),"A prática informada no item não foi selecionada na aba Projeto.",IF(AND(MAX($I2276,$L2276,$O2276,$R2276,$U2276,$X2276)&gt;'CONFG.  LISTAS'!$F$4,NOT(OR($Z2276&lt;&gt;"",$AA2276&lt;&gt;""))),"Memorial de cálculo ou anexo obrigatório não informado para item acima do limite.",IF(OR(AND($G2276&lt;&gt;"",$H2276&lt;&gt;"",OR($G2276&lt;=0,$H2276&lt;=0)),AND($J2276&lt;&gt;"",$K2276&lt;&gt;"",OR($J2276&lt;=0,$K2276&lt;=0)),AND($M2276&lt;&gt;"",$N2276&lt;&gt;"",OR($M2276&lt;=0,$N2276&lt;=0)),AND($P2276&lt;&gt;"",$Q2276&lt;&gt;"",OR($P2276&lt;=0,$Q2276&lt;=0)),AND($S2276&lt;&gt;"",$T2276&lt;&gt;"",OR($S2276&lt;=0,$T2276&lt;=0)),AND($V2276&lt;&gt;"",$W2276&lt;&gt;"",OR($V2276&lt;=0,$W2276&lt;=0))),"Revise os valores informados: valor unitário e quantidade devem ser maiores que zero.",IF(OR(AND($G2276="",$H2276&lt;&gt;""),AND($G2276&lt;&gt;"",$H2276=""),AND($J2276="",$K2276&lt;&gt;""),AND($J2276&lt;&gt;"",$K2276=""),AND($M2276="",$N2276&lt;&gt;""),AND($M2276&lt;&gt;"",$N2276=""),AND($P2276="",$Q2276&lt;&gt;""),AND($P2276&lt;&gt;"",$Q2276=""),AND($S2276="",$T2276&lt;&gt;""),AND($S2276&lt;&gt;"",$T2276=""),AND($V2276="",$W2276&lt;&gt;""),AND($V2276&lt;&gt;"",$W2276="")),"Há ano preenchido parcialmente: "&amp;TRIM(IF(AND($G2276="",$H2276&lt;&gt;""),"Ano 1 (falta valor unitário); ","")&amp;IF(AND($G2276&lt;&gt;"",$H2276=""),"Ano 1 (falta quantidade); ","")&amp;IF(AND($J2276="",$K2276&lt;&gt;""),"Ano 2 (falta valor unitário); ","")&amp;IF(AND($J2276&lt;&gt;"",$K2276=""),"Ano 2 (falta quantidade); ","")&amp;IF(AND($M2276="",$N2276&lt;&gt;""),"Ano 3 (falta valor unitário); ","")&amp;IF(AND($M2276&lt;&gt;"",$N2276=""),"Ano 3 (falta quantidade); ","")&amp;IF(AND($P2276="",$Q2276&lt;&gt;""),"Ano 4 (falta valor unitário); ","")&amp;IF(AND($P2276&lt;&gt;"",$Q2276=""),"Ano 4 (falta quantidade); ","")&amp;IF(AND($S2276="",$T2276&lt;&gt;""),"Ano 5 (falta valor unitário); ","")&amp;IF(AND($S2276&lt;&gt;"",$T2276=""),"Ano 5 (falta quantidade); ","")&amp;IF(AND($V2276="",$W2276&lt;&gt;""),"Ano 6 (falta valor unitário); ","")&amp;IF(AND($V2276&lt;&gt;"",$W2276=""),"Ano 6 (falta quantidade); ","")), IF(NOT(OR(AND($G2276&lt;&gt;"",$H2276&lt;&gt;""),AND($J2276&lt;&gt;"",$K2276&lt;&gt;""),AND($M2276&lt;&gt;"",$N2276&lt;&gt;""),AND($P2276&lt;&gt;"",$Q2276&lt;&gt;""),AND($S2276&lt;&gt;"",$T2276&lt;&gt;""),AND($V2276&lt;&gt;"",$W2276&lt;&gt;""))),"Informe pelo menos um ano completo com valor unitário e quantidade.",IF(AND($C2276&lt;&gt;"",$E2276&lt;&gt;"",LEFT(TRIM($C2276),1)&lt;&gt;LEFT(TRIM($E2276),1)),"Categoria e tipo estão incompatíveis.",IF(IF(OR($E2276="",$F2276=""),FALSE(),IFERROR(COUNTIF(INDIRECT("UNITS_"&amp;SUBSTITUTE(LEFT($E2276,FIND(" ",$E2276&amp;" ")-1),".","_")),$F2276)=0,TRUE())),"Unidade incompatível com o tipo selecionado.",IF(OR(AND(ISNUMBER(SEARCH("comunic",LOWER($B2276))),LEFT($E2276,3)&lt;&gt;"4.4"),AND(ISNUMBER(SEARCH("monitor",LOWER($B2276))),NOT(OR(LEFT($E2276,3)="1.5",LEFT($E2276,3)="2.5")))),"Revise a classificação do item conforme as regras de preenchimento.",IF(AND($B2276&lt;&gt;"",OR(ISNUMBER(SEARCH("outro",LOWER($B2276))),ISNUMBER(SEARCH("divers",LOWER($B2276))),ISNUMBER(SEARCH("kit",LOWER($B2276))),ISNUMBER(SEARCH("ferrament",LOWER($B2276))),ISNUMBER(SEARCH("epi",LOWER($B2276)))),NOT(OR($Z2276&lt;&gt;"",$AA2276&lt;&gt;""))),"Descrição muito genérica: detalhe melhor o item e registre o racional no memorial ou em anexo.",IF(AND($Y2276=0,$B2276&lt;&gt;"",OR($G2276&lt;&gt;"",$H2276&lt;&gt;"",$J2276&lt;&gt;"",$K2276&lt;&gt;"",$M2276&lt;&gt;"",$N2276&lt;&gt;"",$P2276&lt;&gt;"",$Q2276&lt;&gt;"",$S2276&lt;&gt;"",$T2276&lt;&gt;"",$V2276&lt;&gt;"",$W2276&lt;&gt;"")),"O item possui dados lançados, mas o total está zerado. Revise os valores informados.","")))))))))))))))</f>
        <v/>
      </c>
    </row>
    <row r="2277" spans="1:35" ht="14.25" customHeight="1" x14ac:dyDescent="0.25">
      <c r="A2277" s="57" t="str">
        <f t="shared" si="455"/>
        <v/>
      </c>
      <c r="B2277" s="61"/>
      <c r="C2277" s="61"/>
      <c r="D2277" s="58"/>
      <c r="E2277" s="61"/>
      <c r="F2277" s="61"/>
      <c r="G2277" s="272"/>
      <c r="H2277" s="62"/>
      <c r="I2277" s="273">
        <f t="shared" si="456"/>
        <v>0</v>
      </c>
      <c r="J2277" s="272"/>
      <c r="K2277" s="62"/>
      <c r="L2277" s="270">
        <f t="shared" si="457"/>
        <v>0</v>
      </c>
      <c r="M2277" s="272"/>
      <c r="N2277" s="62"/>
      <c r="O2277" s="270">
        <f t="shared" si="458"/>
        <v>0</v>
      </c>
      <c r="P2277" s="272"/>
      <c r="Q2277" s="62"/>
      <c r="R2277" s="271">
        <f t="shared" si="459"/>
        <v>0</v>
      </c>
      <c r="S2277" s="272"/>
      <c r="T2277" s="62"/>
      <c r="U2277" s="270">
        <f t="shared" si="460"/>
        <v>0</v>
      </c>
      <c r="V2277" s="272"/>
      <c r="W2277" s="62"/>
      <c r="X2277" s="270">
        <f t="shared" si="461"/>
        <v>0</v>
      </c>
      <c r="Y2277" s="270">
        <f t="shared" si="462"/>
        <v>0</v>
      </c>
      <c r="Z2277" s="61"/>
      <c r="AA2277" s="61"/>
      <c r="AB2277" s="60" t="str">
        <f t="shared" si="463"/>
        <v/>
      </c>
      <c r="AC2277" s="21" t="b">
        <f t="shared" si="464"/>
        <v>0</v>
      </c>
      <c r="AD2277" s="21" t="b">
        <f t="shared" si="465"/>
        <v>0</v>
      </c>
      <c r="AE2277" s="21" t="b">
        <f t="shared" si="466"/>
        <v>0</v>
      </c>
      <c r="AF2277" s="21" t="b">
        <f ca="1">OR(AND($AC2277,NOT($AD2277)),AND($AC2277,OR(AND($G2277="",$H2277&lt;&gt;""),AND($G2277&lt;&gt;"",$H2277=""),AND($J2277="",$K2277&lt;&gt;""),AND($J2277&lt;&gt;"",$K2277=""),AND($M2277="",$N2277&lt;&gt;""),AND($M2277&lt;&gt;"",$N2277=""),AND($P2277="",$Q2277&lt;&gt;""),AND($P2277&lt;&gt;"",$Q2277=""),AND($S2277="",$T2277&lt;&gt;""),AND($S2277&lt;&gt;"",$T2277=""),AND($V2277="",$W2277&lt;&gt;""),AND($V2277&lt;&gt;"",$W2277=""))),AND($C2277&lt;&gt;"",$E2277&lt;&gt;"",LEFT(TRIM($C2277),1)&lt;&gt;LEFT(TRIM($E2277),1)),IF(OR($E2277="",$F2277=""),FALSE(),IFERROR(COUNTIF(INDIRECT("UNITS_"&amp;SUBSTITUTE(LEFT($E2277,FIND(" ",$E2277&amp;" ")-1),".","_")),$F2277)=0,TRUE())),AND($B2277&lt;&gt;"",OR(ISNUMBER(SEARCH("outro",LOWER($B2277))),ISNUMBER(SEARCH("divers",LOWER($B2277))),ISNUMBER(SEARCH("etc",LOWER($B2277))))),OR(AND(ISNUMBER(SEARCH("comunic",LOWER($B2277))),LEFT($E2277,3)&lt;&gt;"4.4"),AND(ISNUMBER(SEARCH("monitor",LOWER($B2277))),NOT(OR(LEFT($E2277,3)="1.5",LEFT($E2277,3)="2.5")))),AND($B2277&lt;&gt;"",OR(LEFT($C2277,1)="1",LEFT($C2277,1)="2"),$D2277=""),AND($D2277&lt;&gt;"",NOT(OR(LEFT($C2277,1)="1",LEFT($C2277,1)="2"))),AND($D2277&lt;&gt;"",COUNTIF(' PROJETO'!$B$14:$B$16,$D2277)=0),IF($D2277="",FALSE(),IF(COUNTIF(' PROJETO'!$B$14:$B$16,$D2277)=0,FALSE(),IFERROR(INDEX(' PROJETO'!$C$14:$C$16,MATCH($D2277,' PROJETO'!$B$14:$B$16,0))&lt;&gt;"Sim",FALSE()))))</f>
        <v>0</v>
      </c>
      <c r="AG2277" s="21" t="b">
        <f>AND($AC2277,$Y2277&gt;'CONFG.  LISTAS'!$F$4,$Z2277="",$AA2277="")</f>
        <v>0</v>
      </c>
      <c r="AH2277" s="21" t="str">
        <f t="shared" si="467"/>
        <v/>
      </c>
      <c r="AI2277" s="43" t="str">
        <f ca="1">IF(NOT($AC2277),"",IF(OR($B2277="",$C2277="",$E2277="",$F2277=""),"Preencha descrição, categoria, tipo e unidade.",IF(AND($B2277&lt;&gt;"",OR(LEFT($C2277,1)="1",LEFT($C2277,1)="2"),$D2277=""),"Informe a prática de restauração para itens diretos.",IF(AND($D2277&lt;&gt;"",NOT(OR(LEFT($C2277,1)="1",LEFT($C2277,1)="2"))),"Custos indiretos não devem pertencer a uma prática específica.",IF(AND($D2277&lt;&gt;"",COUNTIF(' PROJETO'!$B$14:$B$16,$D2277)=0),"Prática de restauração inválida ou não cadastrada.",IF(IF($D2277="",FALSE(),IF(COUNTIF(' PROJETO'!$B$14:$B$16,$D2277)=0,FALSE(),IFERROR(INDEX(' PROJETO'!$C$14:$C$16,MATCH($D2277,' PROJETO'!$B$14:$B$16,0))&lt;&gt;"Sim",FALSE()))),"A prática informada no item não foi selecionada na aba Projeto.",IF(AND(MAX($I2277,$L2277,$O2277,$R2277,$U2277,$X2277)&gt;'CONFG.  LISTAS'!$F$4,NOT(OR($Z2277&lt;&gt;"",$AA2277&lt;&gt;""))),"Memorial de cálculo ou anexo obrigatório não informado para item acima do limite.",IF(OR(AND($G2277&lt;&gt;"",$H2277&lt;&gt;"",OR($G2277&lt;=0,$H2277&lt;=0)),AND($J2277&lt;&gt;"",$K2277&lt;&gt;"",OR($J2277&lt;=0,$K2277&lt;=0)),AND($M2277&lt;&gt;"",$N2277&lt;&gt;"",OR($M2277&lt;=0,$N2277&lt;=0)),AND($P2277&lt;&gt;"",$Q2277&lt;&gt;"",OR($P2277&lt;=0,$Q2277&lt;=0)),AND($S2277&lt;&gt;"",$T2277&lt;&gt;"",OR($S2277&lt;=0,$T2277&lt;=0)),AND($V2277&lt;&gt;"",$W2277&lt;&gt;"",OR($V2277&lt;=0,$W2277&lt;=0))),"Revise os valores informados: valor unitário e quantidade devem ser maiores que zero.",IF(OR(AND($G2277="",$H2277&lt;&gt;""),AND($G2277&lt;&gt;"",$H2277=""),AND($J2277="",$K2277&lt;&gt;""),AND($J2277&lt;&gt;"",$K2277=""),AND($M2277="",$N2277&lt;&gt;""),AND($M2277&lt;&gt;"",$N2277=""),AND($P2277="",$Q2277&lt;&gt;""),AND($P2277&lt;&gt;"",$Q2277=""),AND($S2277="",$T2277&lt;&gt;""),AND($S2277&lt;&gt;"",$T2277=""),AND($V2277="",$W2277&lt;&gt;""),AND($V2277&lt;&gt;"",$W2277="")),"Há ano preenchido parcialmente: "&amp;TRIM(IF(AND($G2277="",$H2277&lt;&gt;""),"Ano 1 (falta valor unitário); ","")&amp;IF(AND($G2277&lt;&gt;"",$H2277=""),"Ano 1 (falta quantidade); ","")&amp;IF(AND($J2277="",$K2277&lt;&gt;""),"Ano 2 (falta valor unitário); ","")&amp;IF(AND($J2277&lt;&gt;"",$K2277=""),"Ano 2 (falta quantidade); ","")&amp;IF(AND($M2277="",$N2277&lt;&gt;""),"Ano 3 (falta valor unitário); ","")&amp;IF(AND($M2277&lt;&gt;"",$N2277=""),"Ano 3 (falta quantidade); ","")&amp;IF(AND($P2277="",$Q2277&lt;&gt;""),"Ano 4 (falta valor unitário); ","")&amp;IF(AND($P2277&lt;&gt;"",$Q2277=""),"Ano 4 (falta quantidade); ","")&amp;IF(AND($S2277="",$T2277&lt;&gt;""),"Ano 5 (falta valor unitário); ","")&amp;IF(AND($S2277&lt;&gt;"",$T2277=""),"Ano 5 (falta quantidade); ","")&amp;IF(AND($V2277="",$W2277&lt;&gt;""),"Ano 6 (falta valor unitário); ","")&amp;IF(AND($V2277&lt;&gt;"",$W2277=""),"Ano 6 (falta quantidade); ","")), IF(NOT(OR(AND($G2277&lt;&gt;"",$H2277&lt;&gt;""),AND($J2277&lt;&gt;"",$K2277&lt;&gt;""),AND($M2277&lt;&gt;"",$N2277&lt;&gt;""),AND($P2277&lt;&gt;"",$Q2277&lt;&gt;""),AND($S2277&lt;&gt;"",$T2277&lt;&gt;""),AND($V2277&lt;&gt;"",$W2277&lt;&gt;""))),"Informe pelo menos um ano completo com valor unitário e quantidade.",IF(AND($C2277&lt;&gt;"",$E2277&lt;&gt;"",LEFT(TRIM($C2277),1)&lt;&gt;LEFT(TRIM($E2277),1)),"Categoria e tipo estão incompatíveis.",IF(IF(OR($E2277="",$F2277=""),FALSE(),IFERROR(COUNTIF(INDIRECT("UNITS_"&amp;SUBSTITUTE(LEFT($E2277,FIND(" ",$E2277&amp;" ")-1),".","_")),$F2277)=0,TRUE())),"Unidade incompatível com o tipo selecionado.",IF(OR(AND(ISNUMBER(SEARCH("comunic",LOWER($B2277))),LEFT($E2277,3)&lt;&gt;"4.4"),AND(ISNUMBER(SEARCH("monitor",LOWER($B2277))),NOT(OR(LEFT($E2277,3)="1.5",LEFT($E2277,3)="2.5")))),"Revise a classificação do item conforme as regras de preenchimento.",IF(AND($B2277&lt;&gt;"",OR(ISNUMBER(SEARCH("outro",LOWER($B2277))),ISNUMBER(SEARCH("divers",LOWER($B2277))),ISNUMBER(SEARCH("kit",LOWER($B2277))),ISNUMBER(SEARCH("ferrament",LOWER($B2277))),ISNUMBER(SEARCH("epi",LOWER($B2277)))),NOT(OR($Z2277&lt;&gt;"",$AA2277&lt;&gt;""))),"Descrição muito genérica: detalhe melhor o item e registre o racional no memorial ou em anexo.",IF(AND($Y2277=0,$B2277&lt;&gt;"",OR($G2277&lt;&gt;"",$H2277&lt;&gt;"",$J2277&lt;&gt;"",$K2277&lt;&gt;"",$M2277&lt;&gt;"",$N2277&lt;&gt;"",$P2277&lt;&gt;"",$Q2277&lt;&gt;"",$S2277&lt;&gt;"",$T2277&lt;&gt;"",$V2277&lt;&gt;"",$W2277&lt;&gt;"")),"O item possui dados lançados, mas o total está zerado. Revise os valores informados.","")))))))))))))))</f>
        <v/>
      </c>
    </row>
    <row r="2278" spans="1:35" ht="14.25" customHeight="1" x14ac:dyDescent="0.25">
      <c r="A2278" s="57" t="str">
        <f t="shared" si="455"/>
        <v/>
      </c>
      <c r="B2278" s="58"/>
      <c r="C2278" s="58"/>
      <c r="D2278" s="58"/>
      <c r="E2278" s="58"/>
      <c r="F2278" s="58"/>
      <c r="G2278" s="269"/>
      <c r="H2278" s="59"/>
      <c r="I2278" s="273">
        <f t="shared" si="456"/>
        <v>0</v>
      </c>
      <c r="J2278" s="269"/>
      <c r="K2278" s="59"/>
      <c r="L2278" s="270">
        <f t="shared" si="457"/>
        <v>0</v>
      </c>
      <c r="M2278" s="269"/>
      <c r="N2278" s="59"/>
      <c r="O2278" s="270">
        <f t="shared" si="458"/>
        <v>0</v>
      </c>
      <c r="P2278" s="269"/>
      <c r="Q2278" s="59"/>
      <c r="R2278" s="271">
        <f t="shared" si="459"/>
        <v>0</v>
      </c>
      <c r="S2278" s="269"/>
      <c r="T2278" s="59"/>
      <c r="U2278" s="270">
        <f t="shared" si="460"/>
        <v>0</v>
      </c>
      <c r="V2278" s="269"/>
      <c r="W2278" s="59"/>
      <c r="X2278" s="270">
        <f t="shared" si="461"/>
        <v>0</v>
      </c>
      <c r="Y2278" s="270">
        <f t="shared" si="462"/>
        <v>0</v>
      </c>
      <c r="Z2278" s="58"/>
      <c r="AA2278" s="58"/>
      <c r="AB2278" s="60" t="str">
        <f t="shared" si="463"/>
        <v/>
      </c>
      <c r="AC2278" s="21" t="b">
        <f t="shared" si="464"/>
        <v>0</v>
      </c>
      <c r="AD2278" s="21" t="b">
        <f t="shared" si="465"/>
        <v>0</v>
      </c>
      <c r="AE2278" s="21" t="b">
        <f t="shared" si="466"/>
        <v>0</v>
      </c>
      <c r="AF2278" s="21" t="b">
        <f ca="1">OR(AND($AC2278,NOT($AD2278)),AND($AC2278,OR(AND($G2278="",$H2278&lt;&gt;""),AND($G2278&lt;&gt;"",$H2278=""),AND($J2278="",$K2278&lt;&gt;""),AND($J2278&lt;&gt;"",$K2278=""),AND($M2278="",$N2278&lt;&gt;""),AND($M2278&lt;&gt;"",$N2278=""),AND($P2278="",$Q2278&lt;&gt;""),AND($P2278&lt;&gt;"",$Q2278=""),AND($S2278="",$T2278&lt;&gt;""),AND($S2278&lt;&gt;"",$T2278=""),AND($V2278="",$W2278&lt;&gt;""),AND($V2278&lt;&gt;"",$W2278=""))),AND($C2278&lt;&gt;"",$E2278&lt;&gt;"",LEFT(TRIM($C2278),1)&lt;&gt;LEFT(TRIM($E2278),1)),IF(OR($E2278="",$F2278=""),FALSE(),IFERROR(COUNTIF(INDIRECT("UNITS_"&amp;SUBSTITUTE(LEFT($E2278,FIND(" ",$E2278&amp;" ")-1),".","_")),$F2278)=0,TRUE())),AND($B2278&lt;&gt;"",OR(ISNUMBER(SEARCH("outro",LOWER($B2278))),ISNUMBER(SEARCH("divers",LOWER($B2278))),ISNUMBER(SEARCH("etc",LOWER($B2278))))),OR(AND(ISNUMBER(SEARCH("comunic",LOWER($B2278))),LEFT($E2278,3)&lt;&gt;"4.4"),AND(ISNUMBER(SEARCH("monitor",LOWER($B2278))),NOT(OR(LEFT($E2278,3)="1.5",LEFT($E2278,3)="2.5")))),AND($B2278&lt;&gt;"",OR(LEFT($C2278,1)="1",LEFT($C2278,1)="2"),$D2278=""),AND($D2278&lt;&gt;"",NOT(OR(LEFT($C2278,1)="1",LEFT($C2278,1)="2"))),AND($D2278&lt;&gt;"",COUNTIF(' PROJETO'!$B$14:$B$16,$D2278)=0),IF($D2278="",FALSE(),IF(COUNTIF(' PROJETO'!$B$14:$B$16,$D2278)=0,FALSE(),IFERROR(INDEX(' PROJETO'!$C$14:$C$16,MATCH($D2278,' PROJETO'!$B$14:$B$16,0))&lt;&gt;"Sim",FALSE()))))</f>
        <v>0</v>
      </c>
      <c r="AG2278" s="21" t="b">
        <f>AND($AC2278,$Y2278&gt;'CONFG.  LISTAS'!$F$4,$Z2278="",$AA2278="")</f>
        <v>0</v>
      </c>
      <c r="AH2278" s="21" t="str">
        <f t="shared" si="467"/>
        <v/>
      </c>
      <c r="AI2278" s="43" t="str">
        <f ca="1">IF(NOT($AC2278),"",IF(OR($B2278="",$C2278="",$E2278="",$F2278=""),"Preencha descrição, categoria, tipo e unidade.",IF(AND($B2278&lt;&gt;"",OR(LEFT($C2278,1)="1",LEFT($C2278,1)="2"),$D2278=""),"Informe a prática de restauração para itens diretos.",IF(AND($D2278&lt;&gt;"",NOT(OR(LEFT($C2278,1)="1",LEFT($C2278,1)="2"))),"Custos indiretos não devem pertencer a uma prática específica.",IF(AND($D2278&lt;&gt;"",COUNTIF(' PROJETO'!$B$14:$B$16,$D2278)=0),"Prática de restauração inválida ou não cadastrada.",IF(IF($D2278="",FALSE(),IF(COUNTIF(' PROJETO'!$B$14:$B$16,$D2278)=0,FALSE(),IFERROR(INDEX(' PROJETO'!$C$14:$C$16,MATCH($D2278,' PROJETO'!$B$14:$B$16,0))&lt;&gt;"Sim",FALSE()))),"A prática informada no item não foi selecionada na aba Projeto.",IF(AND(MAX($I2278,$L2278,$O2278,$R2278,$U2278,$X2278)&gt;'CONFG.  LISTAS'!$F$4,NOT(OR($Z2278&lt;&gt;"",$AA2278&lt;&gt;""))),"Memorial de cálculo ou anexo obrigatório não informado para item acima do limite.",IF(OR(AND($G2278&lt;&gt;"",$H2278&lt;&gt;"",OR($G2278&lt;=0,$H2278&lt;=0)),AND($J2278&lt;&gt;"",$K2278&lt;&gt;"",OR($J2278&lt;=0,$K2278&lt;=0)),AND($M2278&lt;&gt;"",$N2278&lt;&gt;"",OR($M2278&lt;=0,$N2278&lt;=0)),AND($P2278&lt;&gt;"",$Q2278&lt;&gt;"",OR($P2278&lt;=0,$Q2278&lt;=0)),AND($S2278&lt;&gt;"",$T2278&lt;&gt;"",OR($S2278&lt;=0,$T2278&lt;=0)),AND($V2278&lt;&gt;"",$W2278&lt;&gt;"",OR($V2278&lt;=0,$W2278&lt;=0))),"Revise os valores informados: valor unitário e quantidade devem ser maiores que zero.",IF(OR(AND($G2278="",$H2278&lt;&gt;""),AND($G2278&lt;&gt;"",$H2278=""),AND($J2278="",$K2278&lt;&gt;""),AND($J2278&lt;&gt;"",$K2278=""),AND($M2278="",$N2278&lt;&gt;""),AND($M2278&lt;&gt;"",$N2278=""),AND($P2278="",$Q2278&lt;&gt;""),AND($P2278&lt;&gt;"",$Q2278=""),AND($S2278="",$T2278&lt;&gt;""),AND($S2278&lt;&gt;"",$T2278=""),AND($V2278="",$W2278&lt;&gt;""),AND($V2278&lt;&gt;"",$W2278="")),"Há ano preenchido parcialmente: "&amp;TRIM(IF(AND($G2278="",$H2278&lt;&gt;""),"Ano 1 (falta valor unitário); ","")&amp;IF(AND($G2278&lt;&gt;"",$H2278=""),"Ano 1 (falta quantidade); ","")&amp;IF(AND($J2278="",$K2278&lt;&gt;""),"Ano 2 (falta valor unitário); ","")&amp;IF(AND($J2278&lt;&gt;"",$K2278=""),"Ano 2 (falta quantidade); ","")&amp;IF(AND($M2278="",$N2278&lt;&gt;""),"Ano 3 (falta valor unitário); ","")&amp;IF(AND($M2278&lt;&gt;"",$N2278=""),"Ano 3 (falta quantidade); ","")&amp;IF(AND($P2278="",$Q2278&lt;&gt;""),"Ano 4 (falta valor unitário); ","")&amp;IF(AND($P2278&lt;&gt;"",$Q2278=""),"Ano 4 (falta quantidade); ","")&amp;IF(AND($S2278="",$T2278&lt;&gt;""),"Ano 5 (falta valor unitário); ","")&amp;IF(AND($S2278&lt;&gt;"",$T2278=""),"Ano 5 (falta quantidade); ","")&amp;IF(AND($V2278="",$W2278&lt;&gt;""),"Ano 6 (falta valor unitário); ","")&amp;IF(AND($V2278&lt;&gt;"",$W2278=""),"Ano 6 (falta quantidade); ","")), IF(NOT(OR(AND($G2278&lt;&gt;"",$H2278&lt;&gt;""),AND($J2278&lt;&gt;"",$K2278&lt;&gt;""),AND($M2278&lt;&gt;"",$N2278&lt;&gt;""),AND($P2278&lt;&gt;"",$Q2278&lt;&gt;""),AND($S2278&lt;&gt;"",$T2278&lt;&gt;""),AND($V2278&lt;&gt;"",$W2278&lt;&gt;""))),"Informe pelo menos um ano completo com valor unitário e quantidade.",IF(AND($C2278&lt;&gt;"",$E2278&lt;&gt;"",LEFT(TRIM($C2278),1)&lt;&gt;LEFT(TRIM($E2278),1)),"Categoria e tipo estão incompatíveis.",IF(IF(OR($E2278="",$F2278=""),FALSE(),IFERROR(COUNTIF(INDIRECT("UNITS_"&amp;SUBSTITUTE(LEFT($E2278,FIND(" ",$E2278&amp;" ")-1),".","_")),$F2278)=0,TRUE())),"Unidade incompatível com o tipo selecionado.",IF(OR(AND(ISNUMBER(SEARCH("comunic",LOWER($B2278))),LEFT($E2278,3)&lt;&gt;"4.4"),AND(ISNUMBER(SEARCH("monitor",LOWER($B2278))),NOT(OR(LEFT($E2278,3)="1.5",LEFT($E2278,3)="2.5")))),"Revise a classificação do item conforme as regras de preenchimento.",IF(AND($B2278&lt;&gt;"",OR(ISNUMBER(SEARCH("outro",LOWER($B2278))),ISNUMBER(SEARCH("divers",LOWER($B2278))),ISNUMBER(SEARCH("kit",LOWER($B2278))),ISNUMBER(SEARCH("ferrament",LOWER($B2278))),ISNUMBER(SEARCH("epi",LOWER($B2278)))),NOT(OR($Z2278&lt;&gt;"",$AA2278&lt;&gt;""))),"Descrição muito genérica: detalhe melhor o item e registre o racional no memorial ou em anexo.",IF(AND($Y2278=0,$B2278&lt;&gt;"",OR($G2278&lt;&gt;"",$H2278&lt;&gt;"",$J2278&lt;&gt;"",$K2278&lt;&gt;"",$M2278&lt;&gt;"",$N2278&lt;&gt;"",$P2278&lt;&gt;"",$Q2278&lt;&gt;"",$S2278&lt;&gt;"",$T2278&lt;&gt;"",$V2278&lt;&gt;"",$W2278&lt;&gt;"")),"O item possui dados lançados, mas o total está zerado. Revise os valores informados.","")))))))))))))))</f>
        <v/>
      </c>
    </row>
    <row r="2279" spans="1:35" ht="14.25" customHeight="1" x14ac:dyDescent="0.25">
      <c r="A2279" s="57" t="str">
        <f t="shared" si="455"/>
        <v/>
      </c>
      <c r="B2279" s="61"/>
      <c r="C2279" s="61"/>
      <c r="D2279" s="58"/>
      <c r="E2279" s="61"/>
      <c r="F2279" s="61"/>
      <c r="G2279" s="272"/>
      <c r="H2279" s="62"/>
      <c r="I2279" s="273">
        <f t="shared" si="456"/>
        <v>0</v>
      </c>
      <c r="J2279" s="272"/>
      <c r="K2279" s="62"/>
      <c r="L2279" s="270">
        <f t="shared" si="457"/>
        <v>0</v>
      </c>
      <c r="M2279" s="272"/>
      <c r="N2279" s="62"/>
      <c r="O2279" s="270">
        <f t="shared" si="458"/>
        <v>0</v>
      </c>
      <c r="P2279" s="272"/>
      <c r="Q2279" s="62"/>
      <c r="R2279" s="271">
        <f t="shared" si="459"/>
        <v>0</v>
      </c>
      <c r="S2279" s="272"/>
      <c r="T2279" s="62"/>
      <c r="U2279" s="270">
        <f t="shared" si="460"/>
        <v>0</v>
      </c>
      <c r="V2279" s="272"/>
      <c r="W2279" s="62"/>
      <c r="X2279" s="270">
        <f t="shared" si="461"/>
        <v>0</v>
      </c>
      <c r="Y2279" s="270">
        <f t="shared" si="462"/>
        <v>0</v>
      </c>
      <c r="Z2279" s="61"/>
      <c r="AA2279" s="61"/>
      <c r="AB2279" s="60" t="str">
        <f t="shared" si="463"/>
        <v/>
      </c>
      <c r="AC2279" s="21" t="b">
        <f t="shared" si="464"/>
        <v>0</v>
      </c>
      <c r="AD2279" s="21" t="b">
        <f t="shared" si="465"/>
        <v>0</v>
      </c>
      <c r="AE2279" s="21" t="b">
        <f t="shared" si="466"/>
        <v>0</v>
      </c>
      <c r="AF2279" s="21" t="b">
        <f ca="1">OR(AND($AC2279,NOT($AD2279)),AND($AC2279,OR(AND($G2279="",$H2279&lt;&gt;""),AND($G2279&lt;&gt;"",$H2279=""),AND($J2279="",$K2279&lt;&gt;""),AND($J2279&lt;&gt;"",$K2279=""),AND($M2279="",$N2279&lt;&gt;""),AND($M2279&lt;&gt;"",$N2279=""),AND($P2279="",$Q2279&lt;&gt;""),AND($P2279&lt;&gt;"",$Q2279=""),AND($S2279="",$T2279&lt;&gt;""),AND($S2279&lt;&gt;"",$T2279=""),AND($V2279="",$W2279&lt;&gt;""),AND($V2279&lt;&gt;"",$W2279=""))),AND($C2279&lt;&gt;"",$E2279&lt;&gt;"",LEFT(TRIM($C2279),1)&lt;&gt;LEFT(TRIM($E2279),1)),IF(OR($E2279="",$F2279=""),FALSE(),IFERROR(COUNTIF(INDIRECT("UNITS_"&amp;SUBSTITUTE(LEFT($E2279,FIND(" ",$E2279&amp;" ")-1),".","_")),$F2279)=0,TRUE())),AND($B2279&lt;&gt;"",OR(ISNUMBER(SEARCH("outro",LOWER($B2279))),ISNUMBER(SEARCH("divers",LOWER($B2279))),ISNUMBER(SEARCH("etc",LOWER($B2279))))),OR(AND(ISNUMBER(SEARCH("comunic",LOWER($B2279))),LEFT($E2279,3)&lt;&gt;"4.4"),AND(ISNUMBER(SEARCH("monitor",LOWER($B2279))),NOT(OR(LEFT($E2279,3)="1.5",LEFT($E2279,3)="2.5")))),AND($B2279&lt;&gt;"",OR(LEFT($C2279,1)="1",LEFT($C2279,1)="2"),$D2279=""),AND($D2279&lt;&gt;"",NOT(OR(LEFT($C2279,1)="1",LEFT($C2279,1)="2"))),AND($D2279&lt;&gt;"",COUNTIF(' PROJETO'!$B$14:$B$16,$D2279)=0),IF($D2279="",FALSE(),IF(COUNTIF(' PROJETO'!$B$14:$B$16,$D2279)=0,FALSE(),IFERROR(INDEX(' PROJETO'!$C$14:$C$16,MATCH($D2279,' PROJETO'!$B$14:$B$16,0))&lt;&gt;"Sim",FALSE()))))</f>
        <v>0</v>
      </c>
      <c r="AG2279" s="21" t="b">
        <f>AND($AC2279,$Y2279&gt;'CONFG.  LISTAS'!$F$4,$Z2279="",$AA2279="")</f>
        <v>0</v>
      </c>
      <c r="AH2279" s="21" t="str">
        <f t="shared" si="467"/>
        <v/>
      </c>
      <c r="AI2279" s="43" t="str">
        <f ca="1">IF(NOT($AC2279),"",IF(OR($B2279="",$C2279="",$E2279="",$F2279=""),"Preencha descrição, categoria, tipo e unidade.",IF(AND($B2279&lt;&gt;"",OR(LEFT($C2279,1)="1",LEFT($C2279,1)="2"),$D2279=""),"Informe a prática de restauração para itens diretos.",IF(AND($D2279&lt;&gt;"",NOT(OR(LEFT($C2279,1)="1",LEFT($C2279,1)="2"))),"Custos indiretos não devem pertencer a uma prática específica.",IF(AND($D2279&lt;&gt;"",COUNTIF(' PROJETO'!$B$14:$B$16,$D2279)=0),"Prática de restauração inválida ou não cadastrada.",IF(IF($D2279="",FALSE(),IF(COUNTIF(' PROJETO'!$B$14:$B$16,$D2279)=0,FALSE(),IFERROR(INDEX(' PROJETO'!$C$14:$C$16,MATCH($D2279,' PROJETO'!$B$14:$B$16,0))&lt;&gt;"Sim",FALSE()))),"A prática informada no item não foi selecionada na aba Projeto.",IF(AND(MAX($I2279,$L2279,$O2279,$R2279,$U2279,$X2279)&gt;'CONFG.  LISTAS'!$F$4,NOT(OR($Z2279&lt;&gt;"",$AA2279&lt;&gt;""))),"Memorial de cálculo ou anexo obrigatório não informado para item acima do limite.",IF(OR(AND($G2279&lt;&gt;"",$H2279&lt;&gt;"",OR($G2279&lt;=0,$H2279&lt;=0)),AND($J2279&lt;&gt;"",$K2279&lt;&gt;"",OR($J2279&lt;=0,$K2279&lt;=0)),AND($M2279&lt;&gt;"",$N2279&lt;&gt;"",OR($M2279&lt;=0,$N2279&lt;=0)),AND($P2279&lt;&gt;"",$Q2279&lt;&gt;"",OR($P2279&lt;=0,$Q2279&lt;=0)),AND($S2279&lt;&gt;"",$T2279&lt;&gt;"",OR($S2279&lt;=0,$T2279&lt;=0)),AND($V2279&lt;&gt;"",$W2279&lt;&gt;"",OR($V2279&lt;=0,$W2279&lt;=0))),"Revise os valores informados: valor unitário e quantidade devem ser maiores que zero.",IF(OR(AND($G2279="",$H2279&lt;&gt;""),AND($G2279&lt;&gt;"",$H2279=""),AND($J2279="",$K2279&lt;&gt;""),AND($J2279&lt;&gt;"",$K2279=""),AND($M2279="",$N2279&lt;&gt;""),AND($M2279&lt;&gt;"",$N2279=""),AND($P2279="",$Q2279&lt;&gt;""),AND($P2279&lt;&gt;"",$Q2279=""),AND($S2279="",$T2279&lt;&gt;""),AND($S2279&lt;&gt;"",$T2279=""),AND($V2279="",$W2279&lt;&gt;""),AND($V2279&lt;&gt;"",$W2279="")),"Há ano preenchido parcialmente: "&amp;TRIM(IF(AND($G2279="",$H2279&lt;&gt;""),"Ano 1 (falta valor unitário); ","")&amp;IF(AND($G2279&lt;&gt;"",$H2279=""),"Ano 1 (falta quantidade); ","")&amp;IF(AND($J2279="",$K2279&lt;&gt;""),"Ano 2 (falta valor unitário); ","")&amp;IF(AND($J2279&lt;&gt;"",$K2279=""),"Ano 2 (falta quantidade); ","")&amp;IF(AND($M2279="",$N2279&lt;&gt;""),"Ano 3 (falta valor unitário); ","")&amp;IF(AND($M2279&lt;&gt;"",$N2279=""),"Ano 3 (falta quantidade); ","")&amp;IF(AND($P2279="",$Q2279&lt;&gt;""),"Ano 4 (falta valor unitário); ","")&amp;IF(AND($P2279&lt;&gt;"",$Q2279=""),"Ano 4 (falta quantidade); ","")&amp;IF(AND($S2279="",$T2279&lt;&gt;""),"Ano 5 (falta valor unitário); ","")&amp;IF(AND($S2279&lt;&gt;"",$T2279=""),"Ano 5 (falta quantidade); ","")&amp;IF(AND($V2279="",$W2279&lt;&gt;""),"Ano 6 (falta valor unitário); ","")&amp;IF(AND($V2279&lt;&gt;"",$W2279=""),"Ano 6 (falta quantidade); ","")), IF(NOT(OR(AND($G2279&lt;&gt;"",$H2279&lt;&gt;""),AND($J2279&lt;&gt;"",$K2279&lt;&gt;""),AND($M2279&lt;&gt;"",$N2279&lt;&gt;""),AND($P2279&lt;&gt;"",$Q2279&lt;&gt;""),AND($S2279&lt;&gt;"",$T2279&lt;&gt;""),AND($V2279&lt;&gt;"",$W2279&lt;&gt;""))),"Informe pelo menos um ano completo com valor unitário e quantidade.",IF(AND($C2279&lt;&gt;"",$E2279&lt;&gt;"",LEFT(TRIM($C2279),1)&lt;&gt;LEFT(TRIM($E2279),1)),"Categoria e tipo estão incompatíveis.",IF(IF(OR($E2279="",$F2279=""),FALSE(),IFERROR(COUNTIF(INDIRECT("UNITS_"&amp;SUBSTITUTE(LEFT($E2279,FIND(" ",$E2279&amp;" ")-1),".","_")),$F2279)=0,TRUE())),"Unidade incompatível com o tipo selecionado.",IF(OR(AND(ISNUMBER(SEARCH("comunic",LOWER($B2279))),LEFT($E2279,3)&lt;&gt;"4.4"),AND(ISNUMBER(SEARCH("monitor",LOWER($B2279))),NOT(OR(LEFT($E2279,3)="1.5",LEFT($E2279,3)="2.5")))),"Revise a classificação do item conforme as regras de preenchimento.",IF(AND($B2279&lt;&gt;"",OR(ISNUMBER(SEARCH("outro",LOWER($B2279))),ISNUMBER(SEARCH("divers",LOWER($B2279))),ISNUMBER(SEARCH("kit",LOWER($B2279))),ISNUMBER(SEARCH("ferrament",LOWER($B2279))),ISNUMBER(SEARCH("epi",LOWER($B2279)))),NOT(OR($Z2279&lt;&gt;"",$AA2279&lt;&gt;""))),"Descrição muito genérica: detalhe melhor o item e registre o racional no memorial ou em anexo.",IF(AND($Y2279=0,$B2279&lt;&gt;"",OR($G2279&lt;&gt;"",$H2279&lt;&gt;"",$J2279&lt;&gt;"",$K2279&lt;&gt;"",$M2279&lt;&gt;"",$N2279&lt;&gt;"",$P2279&lt;&gt;"",$Q2279&lt;&gt;"",$S2279&lt;&gt;"",$T2279&lt;&gt;"",$V2279&lt;&gt;"",$W2279&lt;&gt;"")),"O item possui dados lançados, mas o total está zerado. Revise os valores informados.","")))))))))))))))</f>
        <v/>
      </c>
    </row>
    <row r="2280" spans="1:35" ht="14.25" customHeight="1" x14ac:dyDescent="0.25">
      <c r="A2280" s="57" t="str">
        <f t="shared" si="455"/>
        <v/>
      </c>
      <c r="B2280" s="58"/>
      <c r="C2280" s="58"/>
      <c r="D2280" s="58"/>
      <c r="E2280" s="58"/>
      <c r="F2280" s="58"/>
      <c r="G2280" s="269"/>
      <c r="H2280" s="59"/>
      <c r="I2280" s="273">
        <f t="shared" si="456"/>
        <v>0</v>
      </c>
      <c r="J2280" s="269"/>
      <c r="K2280" s="59"/>
      <c r="L2280" s="270">
        <f t="shared" si="457"/>
        <v>0</v>
      </c>
      <c r="M2280" s="269"/>
      <c r="N2280" s="59"/>
      <c r="O2280" s="270">
        <f t="shared" si="458"/>
        <v>0</v>
      </c>
      <c r="P2280" s="269"/>
      <c r="Q2280" s="59"/>
      <c r="R2280" s="271">
        <f t="shared" si="459"/>
        <v>0</v>
      </c>
      <c r="S2280" s="269"/>
      <c r="T2280" s="59"/>
      <c r="U2280" s="270">
        <f t="shared" si="460"/>
        <v>0</v>
      </c>
      <c r="V2280" s="269"/>
      <c r="W2280" s="59"/>
      <c r="X2280" s="270">
        <f t="shared" si="461"/>
        <v>0</v>
      </c>
      <c r="Y2280" s="270">
        <f t="shared" si="462"/>
        <v>0</v>
      </c>
      <c r="Z2280" s="58"/>
      <c r="AA2280" s="58"/>
      <c r="AB2280" s="60" t="str">
        <f t="shared" si="463"/>
        <v/>
      </c>
      <c r="AC2280" s="21" t="b">
        <f t="shared" si="464"/>
        <v>0</v>
      </c>
      <c r="AD2280" s="21" t="b">
        <f t="shared" si="465"/>
        <v>0</v>
      </c>
      <c r="AE2280" s="21" t="b">
        <f t="shared" si="466"/>
        <v>0</v>
      </c>
      <c r="AF2280" s="21" t="b">
        <f ca="1">OR(AND($AC2280,NOT($AD2280)),AND($AC2280,OR(AND($G2280="",$H2280&lt;&gt;""),AND($G2280&lt;&gt;"",$H2280=""),AND($J2280="",$K2280&lt;&gt;""),AND($J2280&lt;&gt;"",$K2280=""),AND($M2280="",$N2280&lt;&gt;""),AND($M2280&lt;&gt;"",$N2280=""),AND($P2280="",$Q2280&lt;&gt;""),AND($P2280&lt;&gt;"",$Q2280=""),AND($S2280="",$T2280&lt;&gt;""),AND($S2280&lt;&gt;"",$T2280=""),AND($V2280="",$W2280&lt;&gt;""),AND($V2280&lt;&gt;"",$W2280=""))),AND($C2280&lt;&gt;"",$E2280&lt;&gt;"",LEFT(TRIM($C2280),1)&lt;&gt;LEFT(TRIM($E2280),1)),IF(OR($E2280="",$F2280=""),FALSE(),IFERROR(COUNTIF(INDIRECT("UNITS_"&amp;SUBSTITUTE(LEFT($E2280,FIND(" ",$E2280&amp;" ")-1),".","_")),$F2280)=0,TRUE())),AND($B2280&lt;&gt;"",OR(ISNUMBER(SEARCH("outro",LOWER($B2280))),ISNUMBER(SEARCH("divers",LOWER($B2280))),ISNUMBER(SEARCH("etc",LOWER($B2280))))),OR(AND(ISNUMBER(SEARCH("comunic",LOWER($B2280))),LEFT($E2280,3)&lt;&gt;"4.4"),AND(ISNUMBER(SEARCH("monitor",LOWER($B2280))),NOT(OR(LEFT($E2280,3)="1.5",LEFT($E2280,3)="2.5")))),AND($B2280&lt;&gt;"",OR(LEFT($C2280,1)="1",LEFT($C2280,1)="2"),$D2280=""),AND($D2280&lt;&gt;"",NOT(OR(LEFT($C2280,1)="1",LEFT($C2280,1)="2"))),AND($D2280&lt;&gt;"",COUNTIF(' PROJETO'!$B$14:$B$16,$D2280)=0),IF($D2280="",FALSE(),IF(COUNTIF(' PROJETO'!$B$14:$B$16,$D2280)=0,FALSE(),IFERROR(INDEX(' PROJETO'!$C$14:$C$16,MATCH($D2280,' PROJETO'!$B$14:$B$16,0))&lt;&gt;"Sim",FALSE()))))</f>
        <v>0</v>
      </c>
      <c r="AG2280" s="21" t="b">
        <f>AND($AC2280,$Y2280&gt;'CONFG.  LISTAS'!$F$4,$Z2280="",$AA2280="")</f>
        <v>0</v>
      </c>
      <c r="AH2280" s="21" t="str">
        <f t="shared" si="467"/>
        <v/>
      </c>
      <c r="AI2280" s="43" t="str">
        <f ca="1">IF(NOT($AC2280),"",IF(OR($B2280="",$C2280="",$E2280="",$F2280=""),"Preencha descrição, categoria, tipo e unidade.",IF(AND($B2280&lt;&gt;"",OR(LEFT($C2280,1)="1",LEFT($C2280,1)="2"),$D2280=""),"Informe a prática de restauração para itens diretos.",IF(AND($D2280&lt;&gt;"",NOT(OR(LEFT($C2280,1)="1",LEFT($C2280,1)="2"))),"Custos indiretos não devem pertencer a uma prática específica.",IF(AND($D2280&lt;&gt;"",COUNTIF(' PROJETO'!$B$14:$B$16,$D2280)=0),"Prática de restauração inválida ou não cadastrada.",IF(IF($D2280="",FALSE(),IF(COUNTIF(' PROJETO'!$B$14:$B$16,$D2280)=0,FALSE(),IFERROR(INDEX(' PROJETO'!$C$14:$C$16,MATCH($D2280,' PROJETO'!$B$14:$B$16,0))&lt;&gt;"Sim",FALSE()))),"A prática informada no item não foi selecionada na aba Projeto.",IF(AND(MAX($I2280,$L2280,$O2280,$R2280,$U2280,$X2280)&gt;'CONFG.  LISTAS'!$F$4,NOT(OR($Z2280&lt;&gt;"",$AA2280&lt;&gt;""))),"Memorial de cálculo ou anexo obrigatório não informado para item acima do limite.",IF(OR(AND($G2280&lt;&gt;"",$H2280&lt;&gt;"",OR($G2280&lt;=0,$H2280&lt;=0)),AND($J2280&lt;&gt;"",$K2280&lt;&gt;"",OR($J2280&lt;=0,$K2280&lt;=0)),AND($M2280&lt;&gt;"",$N2280&lt;&gt;"",OR($M2280&lt;=0,$N2280&lt;=0)),AND($P2280&lt;&gt;"",$Q2280&lt;&gt;"",OR($P2280&lt;=0,$Q2280&lt;=0)),AND($S2280&lt;&gt;"",$T2280&lt;&gt;"",OR($S2280&lt;=0,$T2280&lt;=0)),AND($V2280&lt;&gt;"",$W2280&lt;&gt;"",OR($V2280&lt;=0,$W2280&lt;=0))),"Revise os valores informados: valor unitário e quantidade devem ser maiores que zero.",IF(OR(AND($G2280="",$H2280&lt;&gt;""),AND($G2280&lt;&gt;"",$H2280=""),AND($J2280="",$K2280&lt;&gt;""),AND($J2280&lt;&gt;"",$K2280=""),AND($M2280="",$N2280&lt;&gt;""),AND($M2280&lt;&gt;"",$N2280=""),AND($P2280="",$Q2280&lt;&gt;""),AND($P2280&lt;&gt;"",$Q2280=""),AND($S2280="",$T2280&lt;&gt;""),AND($S2280&lt;&gt;"",$T2280=""),AND($V2280="",$W2280&lt;&gt;""),AND($V2280&lt;&gt;"",$W2280="")),"Há ano preenchido parcialmente: "&amp;TRIM(IF(AND($G2280="",$H2280&lt;&gt;""),"Ano 1 (falta valor unitário); ","")&amp;IF(AND($G2280&lt;&gt;"",$H2280=""),"Ano 1 (falta quantidade); ","")&amp;IF(AND($J2280="",$K2280&lt;&gt;""),"Ano 2 (falta valor unitário); ","")&amp;IF(AND($J2280&lt;&gt;"",$K2280=""),"Ano 2 (falta quantidade); ","")&amp;IF(AND($M2280="",$N2280&lt;&gt;""),"Ano 3 (falta valor unitário); ","")&amp;IF(AND($M2280&lt;&gt;"",$N2280=""),"Ano 3 (falta quantidade); ","")&amp;IF(AND($P2280="",$Q2280&lt;&gt;""),"Ano 4 (falta valor unitário); ","")&amp;IF(AND($P2280&lt;&gt;"",$Q2280=""),"Ano 4 (falta quantidade); ","")&amp;IF(AND($S2280="",$T2280&lt;&gt;""),"Ano 5 (falta valor unitário); ","")&amp;IF(AND($S2280&lt;&gt;"",$T2280=""),"Ano 5 (falta quantidade); ","")&amp;IF(AND($V2280="",$W2280&lt;&gt;""),"Ano 6 (falta valor unitário); ","")&amp;IF(AND($V2280&lt;&gt;"",$W2280=""),"Ano 6 (falta quantidade); ","")), IF(NOT(OR(AND($G2280&lt;&gt;"",$H2280&lt;&gt;""),AND($J2280&lt;&gt;"",$K2280&lt;&gt;""),AND($M2280&lt;&gt;"",$N2280&lt;&gt;""),AND($P2280&lt;&gt;"",$Q2280&lt;&gt;""),AND($S2280&lt;&gt;"",$T2280&lt;&gt;""),AND($V2280&lt;&gt;"",$W2280&lt;&gt;""))),"Informe pelo menos um ano completo com valor unitário e quantidade.",IF(AND($C2280&lt;&gt;"",$E2280&lt;&gt;"",LEFT(TRIM($C2280),1)&lt;&gt;LEFT(TRIM($E2280),1)),"Categoria e tipo estão incompatíveis.",IF(IF(OR($E2280="",$F2280=""),FALSE(),IFERROR(COUNTIF(INDIRECT("UNITS_"&amp;SUBSTITUTE(LEFT($E2280,FIND(" ",$E2280&amp;" ")-1),".","_")),$F2280)=0,TRUE())),"Unidade incompatível com o tipo selecionado.",IF(OR(AND(ISNUMBER(SEARCH("comunic",LOWER($B2280))),LEFT($E2280,3)&lt;&gt;"4.4"),AND(ISNUMBER(SEARCH("monitor",LOWER($B2280))),NOT(OR(LEFT($E2280,3)="1.5",LEFT($E2280,3)="2.5")))),"Revise a classificação do item conforme as regras de preenchimento.",IF(AND($B2280&lt;&gt;"",OR(ISNUMBER(SEARCH("outro",LOWER($B2280))),ISNUMBER(SEARCH("divers",LOWER($B2280))),ISNUMBER(SEARCH("kit",LOWER($B2280))),ISNUMBER(SEARCH("ferrament",LOWER($B2280))),ISNUMBER(SEARCH("epi",LOWER($B2280)))),NOT(OR($Z2280&lt;&gt;"",$AA2280&lt;&gt;""))),"Descrição muito genérica: detalhe melhor o item e registre o racional no memorial ou em anexo.",IF(AND($Y2280=0,$B2280&lt;&gt;"",OR($G2280&lt;&gt;"",$H2280&lt;&gt;"",$J2280&lt;&gt;"",$K2280&lt;&gt;"",$M2280&lt;&gt;"",$N2280&lt;&gt;"",$P2280&lt;&gt;"",$Q2280&lt;&gt;"",$S2280&lt;&gt;"",$T2280&lt;&gt;"",$V2280&lt;&gt;"",$W2280&lt;&gt;"")),"O item possui dados lançados, mas o total está zerado. Revise os valores informados.","")))))))))))))))</f>
        <v/>
      </c>
    </row>
    <row r="2281" spans="1:35" ht="14.25" customHeight="1" x14ac:dyDescent="0.25">
      <c r="A2281" s="57" t="str">
        <f t="shared" si="455"/>
        <v/>
      </c>
      <c r="B2281" s="61"/>
      <c r="C2281" s="61"/>
      <c r="D2281" s="58"/>
      <c r="E2281" s="61"/>
      <c r="F2281" s="61"/>
      <c r="G2281" s="272"/>
      <c r="H2281" s="62"/>
      <c r="I2281" s="273">
        <f t="shared" si="456"/>
        <v>0</v>
      </c>
      <c r="J2281" s="272"/>
      <c r="K2281" s="62"/>
      <c r="L2281" s="270">
        <f t="shared" si="457"/>
        <v>0</v>
      </c>
      <c r="M2281" s="272"/>
      <c r="N2281" s="62"/>
      <c r="O2281" s="270">
        <f t="shared" si="458"/>
        <v>0</v>
      </c>
      <c r="P2281" s="272"/>
      <c r="Q2281" s="62"/>
      <c r="R2281" s="271">
        <f t="shared" si="459"/>
        <v>0</v>
      </c>
      <c r="S2281" s="272"/>
      <c r="T2281" s="62"/>
      <c r="U2281" s="270">
        <f t="shared" si="460"/>
        <v>0</v>
      </c>
      <c r="V2281" s="272"/>
      <c r="W2281" s="62"/>
      <c r="X2281" s="270">
        <f t="shared" si="461"/>
        <v>0</v>
      </c>
      <c r="Y2281" s="270">
        <f t="shared" si="462"/>
        <v>0</v>
      </c>
      <c r="Z2281" s="61"/>
      <c r="AA2281" s="61"/>
      <c r="AB2281" s="60" t="str">
        <f t="shared" si="463"/>
        <v/>
      </c>
      <c r="AC2281" s="21" t="b">
        <f t="shared" si="464"/>
        <v>0</v>
      </c>
      <c r="AD2281" s="21" t="b">
        <f t="shared" si="465"/>
        <v>0</v>
      </c>
      <c r="AE2281" s="21" t="b">
        <f t="shared" si="466"/>
        <v>0</v>
      </c>
      <c r="AF2281" s="21" t="b">
        <f ca="1">OR(AND($AC2281,NOT($AD2281)),AND($AC2281,OR(AND($G2281="",$H2281&lt;&gt;""),AND($G2281&lt;&gt;"",$H2281=""),AND($J2281="",$K2281&lt;&gt;""),AND($J2281&lt;&gt;"",$K2281=""),AND($M2281="",$N2281&lt;&gt;""),AND($M2281&lt;&gt;"",$N2281=""),AND($P2281="",$Q2281&lt;&gt;""),AND($P2281&lt;&gt;"",$Q2281=""),AND($S2281="",$T2281&lt;&gt;""),AND($S2281&lt;&gt;"",$T2281=""),AND($V2281="",$W2281&lt;&gt;""),AND($V2281&lt;&gt;"",$W2281=""))),AND($C2281&lt;&gt;"",$E2281&lt;&gt;"",LEFT(TRIM($C2281),1)&lt;&gt;LEFT(TRIM($E2281),1)),IF(OR($E2281="",$F2281=""),FALSE(),IFERROR(COUNTIF(INDIRECT("UNITS_"&amp;SUBSTITUTE(LEFT($E2281,FIND(" ",$E2281&amp;" ")-1),".","_")),$F2281)=0,TRUE())),AND($B2281&lt;&gt;"",OR(ISNUMBER(SEARCH("outro",LOWER($B2281))),ISNUMBER(SEARCH("divers",LOWER($B2281))),ISNUMBER(SEARCH("etc",LOWER($B2281))))),OR(AND(ISNUMBER(SEARCH("comunic",LOWER($B2281))),LEFT($E2281,3)&lt;&gt;"4.4"),AND(ISNUMBER(SEARCH("monitor",LOWER($B2281))),NOT(OR(LEFT($E2281,3)="1.5",LEFT($E2281,3)="2.5")))),AND($B2281&lt;&gt;"",OR(LEFT($C2281,1)="1",LEFT($C2281,1)="2"),$D2281=""),AND($D2281&lt;&gt;"",NOT(OR(LEFT($C2281,1)="1",LEFT($C2281,1)="2"))),AND($D2281&lt;&gt;"",COUNTIF(' PROJETO'!$B$14:$B$16,$D2281)=0),IF($D2281="",FALSE(),IF(COUNTIF(' PROJETO'!$B$14:$B$16,$D2281)=0,FALSE(),IFERROR(INDEX(' PROJETO'!$C$14:$C$16,MATCH($D2281,' PROJETO'!$B$14:$B$16,0))&lt;&gt;"Sim",FALSE()))))</f>
        <v>0</v>
      </c>
      <c r="AG2281" s="21" t="b">
        <f>AND($AC2281,$Y2281&gt;'CONFG.  LISTAS'!$F$4,$Z2281="",$AA2281="")</f>
        <v>0</v>
      </c>
      <c r="AH2281" s="21" t="str">
        <f t="shared" si="467"/>
        <v/>
      </c>
      <c r="AI2281" s="43" t="str">
        <f ca="1">IF(NOT($AC2281),"",IF(OR($B2281="",$C2281="",$E2281="",$F2281=""),"Preencha descrição, categoria, tipo e unidade.",IF(AND($B2281&lt;&gt;"",OR(LEFT($C2281,1)="1",LEFT($C2281,1)="2"),$D2281=""),"Informe a prática de restauração para itens diretos.",IF(AND($D2281&lt;&gt;"",NOT(OR(LEFT($C2281,1)="1",LEFT($C2281,1)="2"))),"Custos indiretos não devem pertencer a uma prática específica.",IF(AND($D2281&lt;&gt;"",COUNTIF(' PROJETO'!$B$14:$B$16,$D2281)=0),"Prática de restauração inválida ou não cadastrada.",IF(IF($D2281="",FALSE(),IF(COUNTIF(' PROJETO'!$B$14:$B$16,$D2281)=0,FALSE(),IFERROR(INDEX(' PROJETO'!$C$14:$C$16,MATCH($D2281,' PROJETO'!$B$14:$B$16,0))&lt;&gt;"Sim",FALSE()))),"A prática informada no item não foi selecionada na aba Projeto.",IF(AND(MAX($I2281,$L2281,$O2281,$R2281,$U2281,$X2281)&gt;'CONFG.  LISTAS'!$F$4,NOT(OR($Z2281&lt;&gt;"",$AA2281&lt;&gt;""))),"Memorial de cálculo ou anexo obrigatório não informado para item acima do limite.",IF(OR(AND($G2281&lt;&gt;"",$H2281&lt;&gt;"",OR($G2281&lt;=0,$H2281&lt;=0)),AND($J2281&lt;&gt;"",$K2281&lt;&gt;"",OR($J2281&lt;=0,$K2281&lt;=0)),AND($M2281&lt;&gt;"",$N2281&lt;&gt;"",OR($M2281&lt;=0,$N2281&lt;=0)),AND($P2281&lt;&gt;"",$Q2281&lt;&gt;"",OR($P2281&lt;=0,$Q2281&lt;=0)),AND($S2281&lt;&gt;"",$T2281&lt;&gt;"",OR($S2281&lt;=0,$T2281&lt;=0)),AND($V2281&lt;&gt;"",$W2281&lt;&gt;"",OR($V2281&lt;=0,$W2281&lt;=0))),"Revise os valores informados: valor unitário e quantidade devem ser maiores que zero.",IF(OR(AND($G2281="",$H2281&lt;&gt;""),AND($G2281&lt;&gt;"",$H2281=""),AND($J2281="",$K2281&lt;&gt;""),AND($J2281&lt;&gt;"",$K2281=""),AND($M2281="",$N2281&lt;&gt;""),AND($M2281&lt;&gt;"",$N2281=""),AND($P2281="",$Q2281&lt;&gt;""),AND($P2281&lt;&gt;"",$Q2281=""),AND($S2281="",$T2281&lt;&gt;""),AND($S2281&lt;&gt;"",$T2281=""),AND($V2281="",$W2281&lt;&gt;""),AND($V2281&lt;&gt;"",$W2281="")),"Há ano preenchido parcialmente: "&amp;TRIM(IF(AND($G2281="",$H2281&lt;&gt;""),"Ano 1 (falta valor unitário); ","")&amp;IF(AND($G2281&lt;&gt;"",$H2281=""),"Ano 1 (falta quantidade); ","")&amp;IF(AND($J2281="",$K2281&lt;&gt;""),"Ano 2 (falta valor unitário); ","")&amp;IF(AND($J2281&lt;&gt;"",$K2281=""),"Ano 2 (falta quantidade); ","")&amp;IF(AND($M2281="",$N2281&lt;&gt;""),"Ano 3 (falta valor unitário); ","")&amp;IF(AND($M2281&lt;&gt;"",$N2281=""),"Ano 3 (falta quantidade); ","")&amp;IF(AND($P2281="",$Q2281&lt;&gt;""),"Ano 4 (falta valor unitário); ","")&amp;IF(AND($P2281&lt;&gt;"",$Q2281=""),"Ano 4 (falta quantidade); ","")&amp;IF(AND($S2281="",$T2281&lt;&gt;""),"Ano 5 (falta valor unitário); ","")&amp;IF(AND($S2281&lt;&gt;"",$T2281=""),"Ano 5 (falta quantidade); ","")&amp;IF(AND($V2281="",$W2281&lt;&gt;""),"Ano 6 (falta valor unitário); ","")&amp;IF(AND($V2281&lt;&gt;"",$W2281=""),"Ano 6 (falta quantidade); ","")), IF(NOT(OR(AND($G2281&lt;&gt;"",$H2281&lt;&gt;""),AND($J2281&lt;&gt;"",$K2281&lt;&gt;""),AND($M2281&lt;&gt;"",$N2281&lt;&gt;""),AND($P2281&lt;&gt;"",$Q2281&lt;&gt;""),AND($S2281&lt;&gt;"",$T2281&lt;&gt;""),AND($V2281&lt;&gt;"",$W2281&lt;&gt;""))),"Informe pelo menos um ano completo com valor unitário e quantidade.",IF(AND($C2281&lt;&gt;"",$E2281&lt;&gt;"",LEFT(TRIM($C2281),1)&lt;&gt;LEFT(TRIM($E2281),1)),"Categoria e tipo estão incompatíveis.",IF(IF(OR($E2281="",$F2281=""),FALSE(),IFERROR(COUNTIF(INDIRECT("UNITS_"&amp;SUBSTITUTE(LEFT($E2281,FIND(" ",$E2281&amp;" ")-1),".","_")),$F2281)=0,TRUE())),"Unidade incompatível com o tipo selecionado.",IF(OR(AND(ISNUMBER(SEARCH("comunic",LOWER($B2281))),LEFT($E2281,3)&lt;&gt;"4.4"),AND(ISNUMBER(SEARCH("monitor",LOWER($B2281))),NOT(OR(LEFT($E2281,3)="1.5",LEFT($E2281,3)="2.5")))),"Revise a classificação do item conforme as regras de preenchimento.",IF(AND($B2281&lt;&gt;"",OR(ISNUMBER(SEARCH("outro",LOWER($B2281))),ISNUMBER(SEARCH("divers",LOWER($B2281))),ISNUMBER(SEARCH("kit",LOWER($B2281))),ISNUMBER(SEARCH("ferrament",LOWER($B2281))),ISNUMBER(SEARCH("epi",LOWER($B2281)))),NOT(OR($Z2281&lt;&gt;"",$AA2281&lt;&gt;""))),"Descrição muito genérica: detalhe melhor o item e registre o racional no memorial ou em anexo.",IF(AND($Y2281=0,$B2281&lt;&gt;"",OR($G2281&lt;&gt;"",$H2281&lt;&gt;"",$J2281&lt;&gt;"",$K2281&lt;&gt;"",$M2281&lt;&gt;"",$N2281&lt;&gt;"",$P2281&lt;&gt;"",$Q2281&lt;&gt;"",$S2281&lt;&gt;"",$T2281&lt;&gt;"",$V2281&lt;&gt;"",$W2281&lt;&gt;"")),"O item possui dados lançados, mas o total está zerado. Revise os valores informados.","")))))))))))))))</f>
        <v/>
      </c>
    </row>
    <row r="2282" spans="1:35" ht="14.25" customHeight="1" x14ac:dyDescent="0.25">
      <c r="A2282" s="57" t="str">
        <f t="shared" si="455"/>
        <v/>
      </c>
      <c r="B2282" s="58"/>
      <c r="C2282" s="58"/>
      <c r="D2282" s="58"/>
      <c r="E2282" s="58"/>
      <c r="F2282" s="58"/>
      <c r="G2282" s="269"/>
      <c r="H2282" s="59"/>
      <c r="I2282" s="273">
        <f t="shared" si="456"/>
        <v>0</v>
      </c>
      <c r="J2282" s="269"/>
      <c r="K2282" s="59"/>
      <c r="L2282" s="270">
        <f t="shared" si="457"/>
        <v>0</v>
      </c>
      <c r="M2282" s="269"/>
      <c r="N2282" s="59"/>
      <c r="O2282" s="270">
        <f t="shared" si="458"/>
        <v>0</v>
      </c>
      <c r="P2282" s="269"/>
      <c r="Q2282" s="59"/>
      <c r="R2282" s="271">
        <f t="shared" si="459"/>
        <v>0</v>
      </c>
      <c r="S2282" s="269"/>
      <c r="T2282" s="59"/>
      <c r="U2282" s="270">
        <f t="shared" si="460"/>
        <v>0</v>
      </c>
      <c r="V2282" s="269"/>
      <c r="W2282" s="59"/>
      <c r="X2282" s="270">
        <f t="shared" si="461"/>
        <v>0</v>
      </c>
      <c r="Y2282" s="270">
        <f t="shared" si="462"/>
        <v>0</v>
      </c>
      <c r="Z2282" s="58"/>
      <c r="AA2282" s="58"/>
      <c r="AB2282" s="60" t="str">
        <f t="shared" si="463"/>
        <v/>
      </c>
      <c r="AC2282" s="21" t="b">
        <f t="shared" si="464"/>
        <v>0</v>
      </c>
      <c r="AD2282" s="21" t="b">
        <f t="shared" si="465"/>
        <v>0</v>
      </c>
      <c r="AE2282" s="21" t="b">
        <f t="shared" si="466"/>
        <v>0</v>
      </c>
      <c r="AF2282" s="21" t="b">
        <f ca="1">OR(AND($AC2282,NOT($AD2282)),AND($AC2282,OR(AND($G2282="",$H2282&lt;&gt;""),AND($G2282&lt;&gt;"",$H2282=""),AND($J2282="",$K2282&lt;&gt;""),AND($J2282&lt;&gt;"",$K2282=""),AND($M2282="",$N2282&lt;&gt;""),AND($M2282&lt;&gt;"",$N2282=""),AND($P2282="",$Q2282&lt;&gt;""),AND($P2282&lt;&gt;"",$Q2282=""),AND($S2282="",$T2282&lt;&gt;""),AND($S2282&lt;&gt;"",$T2282=""),AND($V2282="",$W2282&lt;&gt;""),AND($V2282&lt;&gt;"",$W2282=""))),AND($C2282&lt;&gt;"",$E2282&lt;&gt;"",LEFT(TRIM($C2282),1)&lt;&gt;LEFT(TRIM($E2282),1)),IF(OR($E2282="",$F2282=""),FALSE(),IFERROR(COUNTIF(INDIRECT("UNITS_"&amp;SUBSTITUTE(LEFT($E2282,FIND(" ",$E2282&amp;" ")-1),".","_")),$F2282)=0,TRUE())),AND($B2282&lt;&gt;"",OR(ISNUMBER(SEARCH("outro",LOWER($B2282))),ISNUMBER(SEARCH("divers",LOWER($B2282))),ISNUMBER(SEARCH("etc",LOWER($B2282))))),OR(AND(ISNUMBER(SEARCH("comunic",LOWER($B2282))),LEFT($E2282,3)&lt;&gt;"4.4"),AND(ISNUMBER(SEARCH("monitor",LOWER($B2282))),NOT(OR(LEFT($E2282,3)="1.5",LEFT($E2282,3)="2.5")))),AND($B2282&lt;&gt;"",OR(LEFT($C2282,1)="1",LEFT($C2282,1)="2"),$D2282=""),AND($D2282&lt;&gt;"",NOT(OR(LEFT($C2282,1)="1",LEFT($C2282,1)="2"))),AND($D2282&lt;&gt;"",COUNTIF(' PROJETO'!$B$14:$B$16,$D2282)=0),IF($D2282="",FALSE(),IF(COUNTIF(' PROJETO'!$B$14:$B$16,$D2282)=0,FALSE(),IFERROR(INDEX(' PROJETO'!$C$14:$C$16,MATCH($D2282,' PROJETO'!$B$14:$B$16,0))&lt;&gt;"Sim",FALSE()))))</f>
        <v>0</v>
      </c>
      <c r="AG2282" s="21" t="b">
        <f>AND($AC2282,$Y2282&gt;'CONFG.  LISTAS'!$F$4,$Z2282="",$AA2282="")</f>
        <v>0</v>
      </c>
      <c r="AH2282" s="21" t="str">
        <f t="shared" si="467"/>
        <v/>
      </c>
      <c r="AI2282" s="43" t="str">
        <f ca="1">IF(NOT($AC2282),"",IF(OR($B2282="",$C2282="",$E2282="",$F2282=""),"Preencha descrição, categoria, tipo e unidade.",IF(AND($B2282&lt;&gt;"",OR(LEFT($C2282,1)="1",LEFT($C2282,1)="2"),$D2282=""),"Informe a prática de restauração para itens diretos.",IF(AND($D2282&lt;&gt;"",NOT(OR(LEFT($C2282,1)="1",LEFT($C2282,1)="2"))),"Custos indiretos não devem pertencer a uma prática específica.",IF(AND($D2282&lt;&gt;"",COUNTIF(' PROJETO'!$B$14:$B$16,$D2282)=0),"Prática de restauração inválida ou não cadastrada.",IF(IF($D2282="",FALSE(),IF(COUNTIF(' PROJETO'!$B$14:$B$16,$D2282)=0,FALSE(),IFERROR(INDEX(' PROJETO'!$C$14:$C$16,MATCH($D2282,' PROJETO'!$B$14:$B$16,0))&lt;&gt;"Sim",FALSE()))),"A prática informada no item não foi selecionada na aba Projeto.",IF(AND(MAX($I2282,$L2282,$O2282,$R2282,$U2282,$X2282)&gt;'CONFG.  LISTAS'!$F$4,NOT(OR($Z2282&lt;&gt;"",$AA2282&lt;&gt;""))),"Memorial de cálculo ou anexo obrigatório não informado para item acima do limite.",IF(OR(AND($G2282&lt;&gt;"",$H2282&lt;&gt;"",OR($G2282&lt;=0,$H2282&lt;=0)),AND($J2282&lt;&gt;"",$K2282&lt;&gt;"",OR($J2282&lt;=0,$K2282&lt;=0)),AND($M2282&lt;&gt;"",$N2282&lt;&gt;"",OR($M2282&lt;=0,$N2282&lt;=0)),AND($P2282&lt;&gt;"",$Q2282&lt;&gt;"",OR($P2282&lt;=0,$Q2282&lt;=0)),AND($S2282&lt;&gt;"",$T2282&lt;&gt;"",OR($S2282&lt;=0,$T2282&lt;=0)),AND($V2282&lt;&gt;"",$W2282&lt;&gt;"",OR($V2282&lt;=0,$W2282&lt;=0))),"Revise os valores informados: valor unitário e quantidade devem ser maiores que zero.",IF(OR(AND($G2282="",$H2282&lt;&gt;""),AND($G2282&lt;&gt;"",$H2282=""),AND($J2282="",$K2282&lt;&gt;""),AND($J2282&lt;&gt;"",$K2282=""),AND($M2282="",$N2282&lt;&gt;""),AND($M2282&lt;&gt;"",$N2282=""),AND($P2282="",$Q2282&lt;&gt;""),AND($P2282&lt;&gt;"",$Q2282=""),AND($S2282="",$T2282&lt;&gt;""),AND($S2282&lt;&gt;"",$T2282=""),AND($V2282="",$W2282&lt;&gt;""),AND($V2282&lt;&gt;"",$W2282="")),"Há ano preenchido parcialmente: "&amp;TRIM(IF(AND($G2282="",$H2282&lt;&gt;""),"Ano 1 (falta valor unitário); ","")&amp;IF(AND($G2282&lt;&gt;"",$H2282=""),"Ano 1 (falta quantidade); ","")&amp;IF(AND($J2282="",$K2282&lt;&gt;""),"Ano 2 (falta valor unitário); ","")&amp;IF(AND($J2282&lt;&gt;"",$K2282=""),"Ano 2 (falta quantidade); ","")&amp;IF(AND($M2282="",$N2282&lt;&gt;""),"Ano 3 (falta valor unitário); ","")&amp;IF(AND($M2282&lt;&gt;"",$N2282=""),"Ano 3 (falta quantidade); ","")&amp;IF(AND($P2282="",$Q2282&lt;&gt;""),"Ano 4 (falta valor unitário); ","")&amp;IF(AND($P2282&lt;&gt;"",$Q2282=""),"Ano 4 (falta quantidade); ","")&amp;IF(AND($S2282="",$T2282&lt;&gt;""),"Ano 5 (falta valor unitário); ","")&amp;IF(AND($S2282&lt;&gt;"",$T2282=""),"Ano 5 (falta quantidade); ","")&amp;IF(AND($V2282="",$W2282&lt;&gt;""),"Ano 6 (falta valor unitário); ","")&amp;IF(AND($V2282&lt;&gt;"",$W2282=""),"Ano 6 (falta quantidade); ","")), IF(NOT(OR(AND($G2282&lt;&gt;"",$H2282&lt;&gt;""),AND($J2282&lt;&gt;"",$K2282&lt;&gt;""),AND($M2282&lt;&gt;"",$N2282&lt;&gt;""),AND($P2282&lt;&gt;"",$Q2282&lt;&gt;""),AND($S2282&lt;&gt;"",$T2282&lt;&gt;""),AND($V2282&lt;&gt;"",$W2282&lt;&gt;""))),"Informe pelo menos um ano completo com valor unitário e quantidade.",IF(AND($C2282&lt;&gt;"",$E2282&lt;&gt;"",LEFT(TRIM($C2282),1)&lt;&gt;LEFT(TRIM($E2282),1)),"Categoria e tipo estão incompatíveis.",IF(IF(OR($E2282="",$F2282=""),FALSE(),IFERROR(COUNTIF(INDIRECT("UNITS_"&amp;SUBSTITUTE(LEFT($E2282,FIND(" ",$E2282&amp;" ")-1),".","_")),$F2282)=0,TRUE())),"Unidade incompatível com o tipo selecionado.",IF(OR(AND(ISNUMBER(SEARCH("comunic",LOWER($B2282))),LEFT($E2282,3)&lt;&gt;"4.4"),AND(ISNUMBER(SEARCH("monitor",LOWER($B2282))),NOT(OR(LEFT($E2282,3)="1.5",LEFT($E2282,3)="2.5")))),"Revise a classificação do item conforme as regras de preenchimento.",IF(AND($B2282&lt;&gt;"",OR(ISNUMBER(SEARCH("outro",LOWER($B2282))),ISNUMBER(SEARCH("divers",LOWER($B2282))),ISNUMBER(SEARCH("kit",LOWER($B2282))),ISNUMBER(SEARCH("ferrament",LOWER($B2282))),ISNUMBER(SEARCH("epi",LOWER($B2282)))),NOT(OR($Z2282&lt;&gt;"",$AA2282&lt;&gt;""))),"Descrição muito genérica: detalhe melhor o item e registre o racional no memorial ou em anexo.",IF(AND($Y2282=0,$B2282&lt;&gt;"",OR($G2282&lt;&gt;"",$H2282&lt;&gt;"",$J2282&lt;&gt;"",$K2282&lt;&gt;"",$M2282&lt;&gt;"",$N2282&lt;&gt;"",$P2282&lt;&gt;"",$Q2282&lt;&gt;"",$S2282&lt;&gt;"",$T2282&lt;&gt;"",$V2282&lt;&gt;"",$W2282&lt;&gt;"")),"O item possui dados lançados, mas o total está zerado. Revise os valores informados.","")))))))))))))))</f>
        <v/>
      </c>
    </row>
    <row r="2283" spans="1:35" ht="14.25" customHeight="1" x14ac:dyDescent="0.25">
      <c r="A2283" s="57" t="str">
        <f t="shared" si="455"/>
        <v/>
      </c>
      <c r="B2283" s="61"/>
      <c r="C2283" s="61"/>
      <c r="D2283" s="58"/>
      <c r="E2283" s="61"/>
      <c r="F2283" s="61"/>
      <c r="G2283" s="272"/>
      <c r="H2283" s="62"/>
      <c r="I2283" s="273">
        <f t="shared" si="456"/>
        <v>0</v>
      </c>
      <c r="J2283" s="272"/>
      <c r="K2283" s="62"/>
      <c r="L2283" s="270">
        <f t="shared" si="457"/>
        <v>0</v>
      </c>
      <c r="M2283" s="272"/>
      <c r="N2283" s="62"/>
      <c r="O2283" s="270">
        <f t="shared" si="458"/>
        <v>0</v>
      </c>
      <c r="P2283" s="272"/>
      <c r="Q2283" s="62"/>
      <c r="R2283" s="271">
        <f t="shared" si="459"/>
        <v>0</v>
      </c>
      <c r="S2283" s="272"/>
      <c r="T2283" s="62"/>
      <c r="U2283" s="270">
        <f t="shared" si="460"/>
        <v>0</v>
      </c>
      <c r="V2283" s="272"/>
      <c r="W2283" s="62"/>
      <c r="X2283" s="270">
        <f t="shared" si="461"/>
        <v>0</v>
      </c>
      <c r="Y2283" s="270">
        <f t="shared" si="462"/>
        <v>0</v>
      </c>
      <c r="Z2283" s="61"/>
      <c r="AA2283" s="61"/>
      <c r="AB2283" s="60" t="str">
        <f t="shared" si="463"/>
        <v/>
      </c>
      <c r="AC2283" s="21" t="b">
        <f t="shared" si="464"/>
        <v>0</v>
      </c>
      <c r="AD2283" s="21" t="b">
        <f t="shared" si="465"/>
        <v>0</v>
      </c>
      <c r="AE2283" s="21" t="b">
        <f t="shared" si="466"/>
        <v>0</v>
      </c>
      <c r="AF2283" s="21" t="b">
        <f ca="1">OR(AND($AC2283,NOT($AD2283)),AND($AC2283,OR(AND($G2283="",$H2283&lt;&gt;""),AND($G2283&lt;&gt;"",$H2283=""),AND($J2283="",$K2283&lt;&gt;""),AND($J2283&lt;&gt;"",$K2283=""),AND($M2283="",$N2283&lt;&gt;""),AND($M2283&lt;&gt;"",$N2283=""),AND($P2283="",$Q2283&lt;&gt;""),AND($P2283&lt;&gt;"",$Q2283=""),AND($S2283="",$T2283&lt;&gt;""),AND($S2283&lt;&gt;"",$T2283=""),AND($V2283="",$W2283&lt;&gt;""),AND($V2283&lt;&gt;"",$W2283=""))),AND($C2283&lt;&gt;"",$E2283&lt;&gt;"",LEFT(TRIM($C2283),1)&lt;&gt;LEFT(TRIM($E2283),1)),IF(OR($E2283="",$F2283=""),FALSE(),IFERROR(COUNTIF(INDIRECT("UNITS_"&amp;SUBSTITUTE(LEFT($E2283,FIND(" ",$E2283&amp;" ")-1),".","_")),$F2283)=0,TRUE())),AND($B2283&lt;&gt;"",OR(ISNUMBER(SEARCH("outro",LOWER($B2283))),ISNUMBER(SEARCH("divers",LOWER($B2283))),ISNUMBER(SEARCH("etc",LOWER($B2283))))),OR(AND(ISNUMBER(SEARCH("comunic",LOWER($B2283))),LEFT($E2283,3)&lt;&gt;"4.4"),AND(ISNUMBER(SEARCH("monitor",LOWER($B2283))),NOT(OR(LEFT($E2283,3)="1.5",LEFT($E2283,3)="2.5")))),AND($B2283&lt;&gt;"",OR(LEFT($C2283,1)="1",LEFT($C2283,1)="2"),$D2283=""),AND($D2283&lt;&gt;"",NOT(OR(LEFT($C2283,1)="1",LEFT($C2283,1)="2"))),AND($D2283&lt;&gt;"",COUNTIF(' PROJETO'!$B$14:$B$16,$D2283)=0),IF($D2283="",FALSE(),IF(COUNTIF(' PROJETO'!$B$14:$B$16,$D2283)=0,FALSE(),IFERROR(INDEX(' PROJETO'!$C$14:$C$16,MATCH($D2283,' PROJETO'!$B$14:$B$16,0))&lt;&gt;"Sim",FALSE()))))</f>
        <v>0</v>
      </c>
      <c r="AG2283" s="21" t="b">
        <f>AND($AC2283,$Y2283&gt;'CONFG.  LISTAS'!$F$4,$Z2283="",$AA2283="")</f>
        <v>0</v>
      </c>
      <c r="AH2283" s="21" t="str">
        <f t="shared" si="467"/>
        <v/>
      </c>
      <c r="AI2283" s="43" t="str">
        <f ca="1">IF(NOT($AC2283),"",IF(OR($B2283="",$C2283="",$E2283="",$F2283=""),"Preencha descrição, categoria, tipo e unidade.",IF(AND($B2283&lt;&gt;"",OR(LEFT($C2283,1)="1",LEFT($C2283,1)="2"),$D2283=""),"Informe a prática de restauração para itens diretos.",IF(AND($D2283&lt;&gt;"",NOT(OR(LEFT($C2283,1)="1",LEFT($C2283,1)="2"))),"Custos indiretos não devem pertencer a uma prática específica.",IF(AND($D2283&lt;&gt;"",COUNTIF(' PROJETO'!$B$14:$B$16,$D2283)=0),"Prática de restauração inválida ou não cadastrada.",IF(IF($D2283="",FALSE(),IF(COUNTIF(' PROJETO'!$B$14:$B$16,$D2283)=0,FALSE(),IFERROR(INDEX(' PROJETO'!$C$14:$C$16,MATCH($D2283,' PROJETO'!$B$14:$B$16,0))&lt;&gt;"Sim",FALSE()))),"A prática informada no item não foi selecionada na aba Projeto.",IF(AND(MAX($I2283,$L2283,$O2283,$R2283,$U2283,$X2283)&gt;'CONFG.  LISTAS'!$F$4,NOT(OR($Z2283&lt;&gt;"",$AA2283&lt;&gt;""))),"Memorial de cálculo ou anexo obrigatório não informado para item acima do limite.",IF(OR(AND($G2283&lt;&gt;"",$H2283&lt;&gt;"",OR($G2283&lt;=0,$H2283&lt;=0)),AND($J2283&lt;&gt;"",$K2283&lt;&gt;"",OR($J2283&lt;=0,$K2283&lt;=0)),AND($M2283&lt;&gt;"",$N2283&lt;&gt;"",OR($M2283&lt;=0,$N2283&lt;=0)),AND($P2283&lt;&gt;"",$Q2283&lt;&gt;"",OR($P2283&lt;=0,$Q2283&lt;=0)),AND($S2283&lt;&gt;"",$T2283&lt;&gt;"",OR($S2283&lt;=0,$T2283&lt;=0)),AND($V2283&lt;&gt;"",$W2283&lt;&gt;"",OR($V2283&lt;=0,$W2283&lt;=0))),"Revise os valores informados: valor unitário e quantidade devem ser maiores que zero.",IF(OR(AND($G2283="",$H2283&lt;&gt;""),AND($G2283&lt;&gt;"",$H2283=""),AND($J2283="",$K2283&lt;&gt;""),AND($J2283&lt;&gt;"",$K2283=""),AND($M2283="",$N2283&lt;&gt;""),AND($M2283&lt;&gt;"",$N2283=""),AND($P2283="",$Q2283&lt;&gt;""),AND($P2283&lt;&gt;"",$Q2283=""),AND($S2283="",$T2283&lt;&gt;""),AND($S2283&lt;&gt;"",$T2283=""),AND($V2283="",$W2283&lt;&gt;""),AND($V2283&lt;&gt;"",$W2283="")),"Há ano preenchido parcialmente: "&amp;TRIM(IF(AND($G2283="",$H2283&lt;&gt;""),"Ano 1 (falta valor unitário); ","")&amp;IF(AND($G2283&lt;&gt;"",$H2283=""),"Ano 1 (falta quantidade); ","")&amp;IF(AND($J2283="",$K2283&lt;&gt;""),"Ano 2 (falta valor unitário); ","")&amp;IF(AND($J2283&lt;&gt;"",$K2283=""),"Ano 2 (falta quantidade); ","")&amp;IF(AND($M2283="",$N2283&lt;&gt;""),"Ano 3 (falta valor unitário); ","")&amp;IF(AND($M2283&lt;&gt;"",$N2283=""),"Ano 3 (falta quantidade); ","")&amp;IF(AND($P2283="",$Q2283&lt;&gt;""),"Ano 4 (falta valor unitário); ","")&amp;IF(AND($P2283&lt;&gt;"",$Q2283=""),"Ano 4 (falta quantidade); ","")&amp;IF(AND($S2283="",$T2283&lt;&gt;""),"Ano 5 (falta valor unitário); ","")&amp;IF(AND($S2283&lt;&gt;"",$T2283=""),"Ano 5 (falta quantidade); ","")&amp;IF(AND($V2283="",$W2283&lt;&gt;""),"Ano 6 (falta valor unitário); ","")&amp;IF(AND($V2283&lt;&gt;"",$W2283=""),"Ano 6 (falta quantidade); ","")), IF(NOT(OR(AND($G2283&lt;&gt;"",$H2283&lt;&gt;""),AND($J2283&lt;&gt;"",$K2283&lt;&gt;""),AND($M2283&lt;&gt;"",$N2283&lt;&gt;""),AND($P2283&lt;&gt;"",$Q2283&lt;&gt;""),AND($S2283&lt;&gt;"",$T2283&lt;&gt;""),AND($V2283&lt;&gt;"",$W2283&lt;&gt;""))),"Informe pelo menos um ano completo com valor unitário e quantidade.",IF(AND($C2283&lt;&gt;"",$E2283&lt;&gt;"",LEFT(TRIM($C2283),1)&lt;&gt;LEFT(TRIM($E2283),1)),"Categoria e tipo estão incompatíveis.",IF(IF(OR($E2283="",$F2283=""),FALSE(),IFERROR(COUNTIF(INDIRECT("UNITS_"&amp;SUBSTITUTE(LEFT($E2283,FIND(" ",$E2283&amp;" ")-1),".","_")),$F2283)=0,TRUE())),"Unidade incompatível com o tipo selecionado.",IF(OR(AND(ISNUMBER(SEARCH("comunic",LOWER($B2283))),LEFT($E2283,3)&lt;&gt;"4.4"),AND(ISNUMBER(SEARCH("monitor",LOWER($B2283))),NOT(OR(LEFT($E2283,3)="1.5",LEFT($E2283,3)="2.5")))),"Revise a classificação do item conforme as regras de preenchimento.",IF(AND($B2283&lt;&gt;"",OR(ISNUMBER(SEARCH("outro",LOWER($B2283))),ISNUMBER(SEARCH("divers",LOWER($B2283))),ISNUMBER(SEARCH("kit",LOWER($B2283))),ISNUMBER(SEARCH("ferrament",LOWER($B2283))),ISNUMBER(SEARCH("epi",LOWER($B2283)))),NOT(OR($Z2283&lt;&gt;"",$AA2283&lt;&gt;""))),"Descrição muito genérica: detalhe melhor o item e registre o racional no memorial ou em anexo.",IF(AND($Y2283=0,$B2283&lt;&gt;"",OR($G2283&lt;&gt;"",$H2283&lt;&gt;"",$J2283&lt;&gt;"",$K2283&lt;&gt;"",$M2283&lt;&gt;"",$N2283&lt;&gt;"",$P2283&lt;&gt;"",$Q2283&lt;&gt;"",$S2283&lt;&gt;"",$T2283&lt;&gt;"",$V2283&lt;&gt;"",$W2283&lt;&gt;"")),"O item possui dados lançados, mas o total está zerado. Revise os valores informados.","")))))))))))))))</f>
        <v/>
      </c>
    </row>
    <row r="2284" spans="1:35" ht="14.25" customHeight="1" x14ac:dyDescent="0.25">
      <c r="A2284" s="57" t="str">
        <f t="shared" si="455"/>
        <v/>
      </c>
      <c r="B2284" s="58"/>
      <c r="C2284" s="58"/>
      <c r="D2284" s="58"/>
      <c r="E2284" s="58"/>
      <c r="F2284" s="58"/>
      <c r="G2284" s="269"/>
      <c r="H2284" s="59"/>
      <c r="I2284" s="273">
        <f t="shared" si="456"/>
        <v>0</v>
      </c>
      <c r="J2284" s="269"/>
      <c r="K2284" s="59"/>
      <c r="L2284" s="270">
        <f t="shared" si="457"/>
        <v>0</v>
      </c>
      <c r="M2284" s="269"/>
      <c r="N2284" s="59"/>
      <c r="O2284" s="270">
        <f t="shared" si="458"/>
        <v>0</v>
      </c>
      <c r="P2284" s="269"/>
      <c r="Q2284" s="59"/>
      <c r="R2284" s="271">
        <f t="shared" si="459"/>
        <v>0</v>
      </c>
      <c r="S2284" s="269"/>
      <c r="T2284" s="59"/>
      <c r="U2284" s="270">
        <f t="shared" si="460"/>
        <v>0</v>
      </c>
      <c r="V2284" s="269"/>
      <c r="W2284" s="59"/>
      <c r="X2284" s="270">
        <f t="shared" si="461"/>
        <v>0</v>
      </c>
      <c r="Y2284" s="270">
        <f t="shared" si="462"/>
        <v>0</v>
      </c>
      <c r="Z2284" s="58"/>
      <c r="AA2284" s="58"/>
      <c r="AB2284" s="60" t="str">
        <f t="shared" si="463"/>
        <v/>
      </c>
      <c r="AC2284" s="21" t="b">
        <f t="shared" si="464"/>
        <v>0</v>
      </c>
      <c r="AD2284" s="21" t="b">
        <f t="shared" si="465"/>
        <v>0</v>
      </c>
      <c r="AE2284" s="21" t="b">
        <f t="shared" si="466"/>
        <v>0</v>
      </c>
      <c r="AF2284" s="21" t="b">
        <f ca="1">OR(AND($AC2284,NOT($AD2284)),AND($AC2284,OR(AND($G2284="",$H2284&lt;&gt;""),AND($G2284&lt;&gt;"",$H2284=""),AND($J2284="",$K2284&lt;&gt;""),AND($J2284&lt;&gt;"",$K2284=""),AND($M2284="",$N2284&lt;&gt;""),AND($M2284&lt;&gt;"",$N2284=""),AND($P2284="",$Q2284&lt;&gt;""),AND($P2284&lt;&gt;"",$Q2284=""),AND($S2284="",$T2284&lt;&gt;""),AND($S2284&lt;&gt;"",$T2284=""),AND($V2284="",$W2284&lt;&gt;""),AND($V2284&lt;&gt;"",$W2284=""))),AND($C2284&lt;&gt;"",$E2284&lt;&gt;"",LEFT(TRIM($C2284),1)&lt;&gt;LEFT(TRIM($E2284),1)),IF(OR($E2284="",$F2284=""),FALSE(),IFERROR(COUNTIF(INDIRECT("UNITS_"&amp;SUBSTITUTE(LEFT($E2284,FIND(" ",$E2284&amp;" ")-1),".","_")),$F2284)=0,TRUE())),AND($B2284&lt;&gt;"",OR(ISNUMBER(SEARCH("outro",LOWER($B2284))),ISNUMBER(SEARCH("divers",LOWER($B2284))),ISNUMBER(SEARCH("etc",LOWER($B2284))))),OR(AND(ISNUMBER(SEARCH("comunic",LOWER($B2284))),LEFT($E2284,3)&lt;&gt;"4.4"),AND(ISNUMBER(SEARCH("monitor",LOWER($B2284))),NOT(OR(LEFT($E2284,3)="1.5",LEFT($E2284,3)="2.5")))),AND($B2284&lt;&gt;"",OR(LEFT($C2284,1)="1",LEFT($C2284,1)="2"),$D2284=""),AND($D2284&lt;&gt;"",NOT(OR(LEFT($C2284,1)="1",LEFT($C2284,1)="2"))),AND($D2284&lt;&gt;"",COUNTIF(' PROJETO'!$B$14:$B$16,$D2284)=0),IF($D2284="",FALSE(),IF(COUNTIF(' PROJETO'!$B$14:$B$16,$D2284)=0,FALSE(),IFERROR(INDEX(' PROJETO'!$C$14:$C$16,MATCH($D2284,' PROJETO'!$B$14:$B$16,0))&lt;&gt;"Sim",FALSE()))))</f>
        <v>0</v>
      </c>
      <c r="AG2284" s="21" t="b">
        <f>AND($AC2284,$Y2284&gt;'CONFG.  LISTAS'!$F$4,$Z2284="",$AA2284="")</f>
        <v>0</v>
      </c>
      <c r="AH2284" s="21" t="str">
        <f t="shared" si="467"/>
        <v/>
      </c>
      <c r="AI2284" s="43" t="str">
        <f ca="1">IF(NOT($AC2284),"",IF(OR($B2284="",$C2284="",$E2284="",$F2284=""),"Preencha descrição, categoria, tipo e unidade.",IF(AND($B2284&lt;&gt;"",OR(LEFT($C2284,1)="1",LEFT($C2284,1)="2"),$D2284=""),"Informe a prática de restauração para itens diretos.",IF(AND($D2284&lt;&gt;"",NOT(OR(LEFT($C2284,1)="1",LEFT($C2284,1)="2"))),"Custos indiretos não devem pertencer a uma prática específica.",IF(AND($D2284&lt;&gt;"",COUNTIF(' PROJETO'!$B$14:$B$16,$D2284)=0),"Prática de restauração inválida ou não cadastrada.",IF(IF($D2284="",FALSE(),IF(COUNTIF(' PROJETO'!$B$14:$B$16,$D2284)=0,FALSE(),IFERROR(INDEX(' PROJETO'!$C$14:$C$16,MATCH($D2284,' PROJETO'!$B$14:$B$16,0))&lt;&gt;"Sim",FALSE()))),"A prática informada no item não foi selecionada na aba Projeto.",IF(AND(MAX($I2284,$L2284,$O2284,$R2284,$U2284,$X2284)&gt;'CONFG.  LISTAS'!$F$4,NOT(OR($Z2284&lt;&gt;"",$AA2284&lt;&gt;""))),"Memorial de cálculo ou anexo obrigatório não informado para item acima do limite.",IF(OR(AND($G2284&lt;&gt;"",$H2284&lt;&gt;"",OR($G2284&lt;=0,$H2284&lt;=0)),AND($J2284&lt;&gt;"",$K2284&lt;&gt;"",OR($J2284&lt;=0,$K2284&lt;=0)),AND($M2284&lt;&gt;"",$N2284&lt;&gt;"",OR($M2284&lt;=0,$N2284&lt;=0)),AND($P2284&lt;&gt;"",$Q2284&lt;&gt;"",OR($P2284&lt;=0,$Q2284&lt;=0)),AND($S2284&lt;&gt;"",$T2284&lt;&gt;"",OR($S2284&lt;=0,$T2284&lt;=0)),AND($V2284&lt;&gt;"",$W2284&lt;&gt;"",OR($V2284&lt;=0,$W2284&lt;=0))),"Revise os valores informados: valor unitário e quantidade devem ser maiores que zero.",IF(OR(AND($G2284="",$H2284&lt;&gt;""),AND($G2284&lt;&gt;"",$H2284=""),AND($J2284="",$K2284&lt;&gt;""),AND($J2284&lt;&gt;"",$K2284=""),AND($M2284="",$N2284&lt;&gt;""),AND($M2284&lt;&gt;"",$N2284=""),AND($P2284="",$Q2284&lt;&gt;""),AND($P2284&lt;&gt;"",$Q2284=""),AND($S2284="",$T2284&lt;&gt;""),AND($S2284&lt;&gt;"",$T2284=""),AND($V2284="",$W2284&lt;&gt;""),AND($V2284&lt;&gt;"",$W2284="")),"Há ano preenchido parcialmente: "&amp;TRIM(IF(AND($G2284="",$H2284&lt;&gt;""),"Ano 1 (falta valor unitário); ","")&amp;IF(AND($G2284&lt;&gt;"",$H2284=""),"Ano 1 (falta quantidade); ","")&amp;IF(AND($J2284="",$K2284&lt;&gt;""),"Ano 2 (falta valor unitário); ","")&amp;IF(AND($J2284&lt;&gt;"",$K2284=""),"Ano 2 (falta quantidade); ","")&amp;IF(AND($M2284="",$N2284&lt;&gt;""),"Ano 3 (falta valor unitário); ","")&amp;IF(AND($M2284&lt;&gt;"",$N2284=""),"Ano 3 (falta quantidade); ","")&amp;IF(AND($P2284="",$Q2284&lt;&gt;""),"Ano 4 (falta valor unitário); ","")&amp;IF(AND($P2284&lt;&gt;"",$Q2284=""),"Ano 4 (falta quantidade); ","")&amp;IF(AND($S2284="",$T2284&lt;&gt;""),"Ano 5 (falta valor unitário); ","")&amp;IF(AND($S2284&lt;&gt;"",$T2284=""),"Ano 5 (falta quantidade); ","")&amp;IF(AND($V2284="",$W2284&lt;&gt;""),"Ano 6 (falta valor unitário); ","")&amp;IF(AND($V2284&lt;&gt;"",$W2284=""),"Ano 6 (falta quantidade); ","")), IF(NOT(OR(AND($G2284&lt;&gt;"",$H2284&lt;&gt;""),AND($J2284&lt;&gt;"",$K2284&lt;&gt;""),AND($M2284&lt;&gt;"",$N2284&lt;&gt;""),AND($P2284&lt;&gt;"",$Q2284&lt;&gt;""),AND($S2284&lt;&gt;"",$T2284&lt;&gt;""),AND($V2284&lt;&gt;"",$W2284&lt;&gt;""))),"Informe pelo menos um ano completo com valor unitário e quantidade.",IF(AND($C2284&lt;&gt;"",$E2284&lt;&gt;"",LEFT(TRIM($C2284),1)&lt;&gt;LEFT(TRIM($E2284),1)),"Categoria e tipo estão incompatíveis.",IF(IF(OR($E2284="",$F2284=""),FALSE(),IFERROR(COUNTIF(INDIRECT("UNITS_"&amp;SUBSTITUTE(LEFT($E2284,FIND(" ",$E2284&amp;" ")-1),".","_")),$F2284)=0,TRUE())),"Unidade incompatível com o tipo selecionado.",IF(OR(AND(ISNUMBER(SEARCH("comunic",LOWER($B2284))),LEFT($E2284,3)&lt;&gt;"4.4"),AND(ISNUMBER(SEARCH("monitor",LOWER($B2284))),NOT(OR(LEFT($E2284,3)="1.5",LEFT($E2284,3)="2.5")))),"Revise a classificação do item conforme as regras de preenchimento.",IF(AND($B2284&lt;&gt;"",OR(ISNUMBER(SEARCH("outro",LOWER($B2284))),ISNUMBER(SEARCH("divers",LOWER($B2284))),ISNUMBER(SEARCH("kit",LOWER($B2284))),ISNUMBER(SEARCH("ferrament",LOWER($B2284))),ISNUMBER(SEARCH("epi",LOWER($B2284)))),NOT(OR($Z2284&lt;&gt;"",$AA2284&lt;&gt;""))),"Descrição muito genérica: detalhe melhor o item e registre o racional no memorial ou em anexo.",IF(AND($Y2284=0,$B2284&lt;&gt;"",OR($G2284&lt;&gt;"",$H2284&lt;&gt;"",$J2284&lt;&gt;"",$K2284&lt;&gt;"",$M2284&lt;&gt;"",$N2284&lt;&gt;"",$P2284&lt;&gt;"",$Q2284&lt;&gt;"",$S2284&lt;&gt;"",$T2284&lt;&gt;"",$V2284&lt;&gt;"",$W2284&lt;&gt;"")),"O item possui dados lançados, mas o total está zerado. Revise os valores informados.","")))))))))))))))</f>
        <v/>
      </c>
    </row>
    <row r="2285" spans="1:35" ht="14.25" customHeight="1" x14ac:dyDescent="0.25">
      <c r="A2285" s="57" t="str">
        <f t="shared" si="455"/>
        <v/>
      </c>
      <c r="B2285" s="61"/>
      <c r="C2285" s="61"/>
      <c r="D2285" s="58"/>
      <c r="E2285" s="61"/>
      <c r="F2285" s="61"/>
      <c r="G2285" s="272"/>
      <c r="H2285" s="62"/>
      <c r="I2285" s="273">
        <f t="shared" si="456"/>
        <v>0</v>
      </c>
      <c r="J2285" s="272"/>
      <c r="K2285" s="62"/>
      <c r="L2285" s="270">
        <f t="shared" si="457"/>
        <v>0</v>
      </c>
      <c r="M2285" s="272"/>
      <c r="N2285" s="62"/>
      <c r="O2285" s="270">
        <f t="shared" si="458"/>
        <v>0</v>
      </c>
      <c r="P2285" s="272"/>
      <c r="Q2285" s="62"/>
      <c r="R2285" s="271">
        <f t="shared" si="459"/>
        <v>0</v>
      </c>
      <c r="S2285" s="272"/>
      <c r="T2285" s="62"/>
      <c r="U2285" s="270">
        <f t="shared" si="460"/>
        <v>0</v>
      </c>
      <c r="V2285" s="272"/>
      <c r="W2285" s="62"/>
      <c r="X2285" s="270">
        <f t="shared" si="461"/>
        <v>0</v>
      </c>
      <c r="Y2285" s="270">
        <f t="shared" si="462"/>
        <v>0</v>
      </c>
      <c r="Z2285" s="61"/>
      <c r="AA2285" s="61"/>
      <c r="AB2285" s="60" t="str">
        <f t="shared" si="463"/>
        <v/>
      </c>
      <c r="AC2285" s="21" t="b">
        <f t="shared" si="464"/>
        <v>0</v>
      </c>
      <c r="AD2285" s="21" t="b">
        <f t="shared" si="465"/>
        <v>0</v>
      </c>
      <c r="AE2285" s="21" t="b">
        <f t="shared" si="466"/>
        <v>0</v>
      </c>
      <c r="AF2285" s="21" t="b">
        <f ca="1">OR(AND($AC2285,NOT($AD2285)),AND($AC2285,OR(AND($G2285="",$H2285&lt;&gt;""),AND($G2285&lt;&gt;"",$H2285=""),AND($J2285="",$K2285&lt;&gt;""),AND($J2285&lt;&gt;"",$K2285=""),AND($M2285="",$N2285&lt;&gt;""),AND($M2285&lt;&gt;"",$N2285=""),AND($P2285="",$Q2285&lt;&gt;""),AND($P2285&lt;&gt;"",$Q2285=""),AND($S2285="",$T2285&lt;&gt;""),AND($S2285&lt;&gt;"",$T2285=""),AND($V2285="",$W2285&lt;&gt;""),AND($V2285&lt;&gt;"",$W2285=""))),AND($C2285&lt;&gt;"",$E2285&lt;&gt;"",LEFT(TRIM($C2285),1)&lt;&gt;LEFT(TRIM($E2285),1)),IF(OR($E2285="",$F2285=""),FALSE(),IFERROR(COUNTIF(INDIRECT("UNITS_"&amp;SUBSTITUTE(LEFT($E2285,FIND(" ",$E2285&amp;" ")-1),".","_")),$F2285)=0,TRUE())),AND($B2285&lt;&gt;"",OR(ISNUMBER(SEARCH("outro",LOWER($B2285))),ISNUMBER(SEARCH("divers",LOWER($B2285))),ISNUMBER(SEARCH("etc",LOWER($B2285))))),OR(AND(ISNUMBER(SEARCH("comunic",LOWER($B2285))),LEFT($E2285,3)&lt;&gt;"4.4"),AND(ISNUMBER(SEARCH("monitor",LOWER($B2285))),NOT(OR(LEFT($E2285,3)="1.5",LEFT($E2285,3)="2.5")))),AND($B2285&lt;&gt;"",OR(LEFT($C2285,1)="1",LEFT($C2285,1)="2"),$D2285=""),AND($D2285&lt;&gt;"",NOT(OR(LEFT($C2285,1)="1",LEFT($C2285,1)="2"))),AND($D2285&lt;&gt;"",COUNTIF(' PROJETO'!$B$14:$B$16,$D2285)=0),IF($D2285="",FALSE(),IF(COUNTIF(' PROJETO'!$B$14:$B$16,$D2285)=0,FALSE(),IFERROR(INDEX(' PROJETO'!$C$14:$C$16,MATCH($D2285,' PROJETO'!$B$14:$B$16,0))&lt;&gt;"Sim",FALSE()))))</f>
        <v>0</v>
      </c>
      <c r="AG2285" s="21" t="b">
        <f>AND($AC2285,$Y2285&gt;'CONFG.  LISTAS'!$F$4,$Z2285="",$AA2285="")</f>
        <v>0</v>
      </c>
      <c r="AH2285" s="21" t="str">
        <f t="shared" si="467"/>
        <v/>
      </c>
      <c r="AI2285" s="43" t="str">
        <f ca="1">IF(NOT($AC2285),"",IF(OR($B2285="",$C2285="",$E2285="",$F2285=""),"Preencha descrição, categoria, tipo e unidade.",IF(AND($B2285&lt;&gt;"",OR(LEFT($C2285,1)="1",LEFT($C2285,1)="2"),$D2285=""),"Informe a prática de restauração para itens diretos.",IF(AND($D2285&lt;&gt;"",NOT(OR(LEFT($C2285,1)="1",LEFT($C2285,1)="2"))),"Custos indiretos não devem pertencer a uma prática específica.",IF(AND($D2285&lt;&gt;"",COUNTIF(' PROJETO'!$B$14:$B$16,$D2285)=0),"Prática de restauração inválida ou não cadastrada.",IF(IF($D2285="",FALSE(),IF(COUNTIF(' PROJETO'!$B$14:$B$16,$D2285)=0,FALSE(),IFERROR(INDEX(' PROJETO'!$C$14:$C$16,MATCH($D2285,' PROJETO'!$B$14:$B$16,0))&lt;&gt;"Sim",FALSE()))),"A prática informada no item não foi selecionada na aba Projeto.",IF(AND(MAX($I2285,$L2285,$O2285,$R2285,$U2285,$X2285)&gt;'CONFG.  LISTAS'!$F$4,NOT(OR($Z2285&lt;&gt;"",$AA2285&lt;&gt;""))),"Memorial de cálculo ou anexo obrigatório não informado para item acima do limite.",IF(OR(AND($G2285&lt;&gt;"",$H2285&lt;&gt;"",OR($G2285&lt;=0,$H2285&lt;=0)),AND($J2285&lt;&gt;"",$K2285&lt;&gt;"",OR($J2285&lt;=0,$K2285&lt;=0)),AND($M2285&lt;&gt;"",$N2285&lt;&gt;"",OR($M2285&lt;=0,$N2285&lt;=0)),AND($P2285&lt;&gt;"",$Q2285&lt;&gt;"",OR($P2285&lt;=0,$Q2285&lt;=0)),AND($S2285&lt;&gt;"",$T2285&lt;&gt;"",OR($S2285&lt;=0,$T2285&lt;=0)),AND($V2285&lt;&gt;"",$W2285&lt;&gt;"",OR($V2285&lt;=0,$W2285&lt;=0))),"Revise os valores informados: valor unitário e quantidade devem ser maiores que zero.",IF(OR(AND($G2285="",$H2285&lt;&gt;""),AND($G2285&lt;&gt;"",$H2285=""),AND($J2285="",$K2285&lt;&gt;""),AND($J2285&lt;&gt;"",$K2285=""),AND($M2285="",$N2285&lt;&gt;""),AND($M2285&lt;&gt;"",$N2285=""),AND($P2285="",$Q2285&lt;&gt;""),AND($P2285&lt;&gt;"",$Q2285=""),AND($S2285="",$T2285&lt;&gt;""),AND($S2285&lt;&gt;"",$T2285=""),AND($V2285="",$W2285&lt;&gt;""),AND($V2285&lt;&gt;"",$W2285="")),"Há ano preenchido parcialmente: "&amp;TRIM(IF(AND($G2285="",$H2285&lt;&gt;""),"Ano 1 (falta valor unitário); ","")&amp;IF(AND($G2285&lt;&gt;"",$H2285=""),"Ano 1 (falta quantidade); ","")&amp;IF(AND($J2285="",$K2285&lt;&gt;""),"Ano 2 (falta valor unitário); ","")&amp;IF(AND($J2285&lt;&gt;"",$K2285=""),"Ano 2 (falta quantidade); ","")&amp;IF(AND($M2285="",$N2285&lt;&gt;""),"Ano 3 (falta valor unitário); ","")&amp;IF(AND($M2285&lt;&gt;"",$N2285=""),"Ano 3 (falta quantidade); ","")&amp;IF(AND($P2285="",$Q2285&lt;&gt;""),"Ano 4 (falta valor unitário); ","")&amp;IF(AND($P2285&lt;&gt;"",$Q2285=""),"Ano 4 (falta quantidade); ","")&amp;IF(AND($S2285="",$T2285&lt;&gt;""),"Ano 5 (falta valor unitário); ","")&amp;IF(AND($S2285&lt;&gt;"",$T2285=""),"Ano 5 (falta quantidade); ","")&amp;IF(AND($V2285="",$W2285&lt;&gt;""),"Ano 6 (falta valor unitário); ","")&amp;IF(AND($V2285&lt;&gt;"",$W2285=""),"Ano 6 (falta quantidade); ","")), IF(NOT(OR(AND($G2285&lt;&gt;"",$H2285&lt;&gt;""),AND($J2285&lt;&gt;"",$K2285&lt;&gt;""),AND($M2285&lt;&gt;"",$N2285&lt;&gt;""),AND($P2285&lt;&gt;"",$Q2285&lt;&gt;""),AND($S2285&lt;&gt;"",$T2285&lt;&gt;""),AND($V2285&lt;&gt;"",$W2285&lt;&gt;""))),"Informe pelo menos um ano completo com valor unitário e quantidade.",IF(AND($C2285&lt;&gt;"",$E2285&lt;&gt;"",LEFT(TRIM($C2285),1)&lt;&gt;LEFT(TRIM($E2285),1)),"Categoria e tipo estão incompatíveis.",IF(IF(OR($E2285="",$F2285=""),FALSE(),IFERROR(COUNTIF(INDIRECT("UNITS_"&amp;SUBSTITUTE(LEFT($E2285,FIND(" ",$E2285&amp;" ")-1),".","_")),$F2285)=0,TRUE())),"Unidade incompatível com o tipo selecionado.",IF(OR(AND(ISNUMBER(SEARCH("comunic",LOWER($B2285))),LEFT($E2285,3)&lt;&gt;"4.4"),AND(ISNUMBER(SEARCH("monitor",LOWER($B2285))),NOT(OR(LEFT($E2285,3)="1.5",LEFT($E2285,3)="2.5")))),"Revise a classificação do item conforme as regras de preenchimento.",IF(AND($B2285&lt;&gt;"",OR(ISNUMBER(SEARCH("outro",LOWER($B2285))),ISNUMBER(SEARCH("divers",LOWER($B2285))),ISNUMBER(SEARCH("kit",LOWER($B2285))),ISNUMBER(SEARCH("ferrament",LOWER($B2285))),ISNUMBER(SEARCH("epi",LOWER($B2285)))),NOT(OR($Z2285&lt;&gt;"",$AA2285&lt;&gt;""))),"Descrição muito genérica: detalhe melhor o item e registre o racional no memorial ou em anexo.",IF(AND($Y2285=0,$B2285&lt;&gt;"",OR($G2285&lt;&gt;"",$H2285&lt;&gt;"",$J2285&lt;&gt;"",$K2285&lt;&gt;"",$M2285&lt;&gt;"",$N2285&lt;&gt;"",$P2285&lt;&gt;"",$Q2285&lt;&gt;"",$S2285&lt;&gt;"",$T2285&lt;&gt;"",$V2285&lt;&gt;"",$W2285&lt;&gt;"")),"O item possui dados lançados, mas o total está zerado. Revise os valores informados.","")))))))))))))))</f>
        <v/>
      </c>
    </row>
    <row r="2286" spans="1:35" ht="14.25" customHeight="1" x14ac:dyDescent="0.25">
      <c r="A2286" s="57" t="str">
        <f t="shared" si="455"/>
        <v/>
      </c>
      <c r="B2286" s="58"/>
      <c r="C2286" s="58"/>
      <c r="D2286" s="58"/>
      <c r="E2286" s="58"/>
      <c r="F2286" s="58"/>
      <c r="G2286" s="269"/>
      <c r="H2286" s="59"/>
      <c r="I2286" s="273">
        <f t="shared" si="456"/>
        <v>0</v>
      </c>
      <c r="J2286" s="269"/>
      <c r="K2286" s="59"/>
      <c r="L2286" s="270">
        <f t="shared" si="457"/>
        <v>0</v>
      </c>
      <c r="M2286" s="269"/>
      <c r="N2286" s="59"/>
      <c r="O2286" s="270">
        <f t="shared" si="458"/>
        <v>0</v>
      </c>
      <c r="P2286" s="269"/>
      <c r="Q2286" s="59"/>
      <c r="R2286" s="271">
        <f t="shared" si="459"/>
        <v>0</v>
      </c>
      <c r="S2286" s="269"/>
      <c r="T2286" s="59"/>
      <c r="U2286" s="270">
        <f t="shared" si="460"/>
        <v>0</v>
      </c>
      <c r="V2286" s="269"/>
      <c r="W2286" s="59"/>
      <c r="X2286" s="270">
        <f t="shared" si="461"/>
        <v>0</v>
      </c>
      <c r="Y2286" s="270">
        <f t="shared" si="462"/>
        <v>0</v>
      </c>
      <c r="Z2286" s="58"/>
      <c r="AA2286" s="58"/>
      <c r="AB2286" s="60" t="str">
        <f t="shared" si="463"/>
        <v/>
      </c>
      <c r="AC2286" s="21" t="b">
        <f t="shared" si="464"/>
        <v>0</v>
      </c>
      <c r="AD2286" s="21" t="b">
        <f t="shared" si="465"/>
        <v>0</v>
      </c>
      <c r="AE2286" s="21" t="b">
        <f t="shared" si="466"/>
        <v>0</v>
      </c>
      <c r="AF2286" s="21" t="b">
        <f ca="1">OR(AND($AC2286,NOT($AD2286)),AND($AC2286,OR(AND($G2286="",$H2286&lt;&gt;""),AND($G2286&lt;&gt;"",$H2286=""),AND($J2286="",$K2286&lt;&gt;""),AND($J2286&lt;&gt;"",$K2286=""),AND($M2286="",$N2286&lt;&gt;""),AND($M2286&lt;&gt;"",$N2286=""),AND($P2286="",$Q2286&lt;&gt;""),AND($P2286&lt;&gt;"",$Q2286=""),AND($S2286="",$T2286&lt;&gt;""),AND($S2286&lt;&gt;"",$T2286=""),AND($V2286="",$W2286&lt;&gt;""),AND($V2286&lt;&gt;"",$W2286=""))),AND($C2286&lt;&gt;"",$E2286&lt;&gt;"",LEFT(TRIM($C2286),1)&lt;&gt;LEFT(TRIM($E2286),1)),IF(OR($E2286="",$F2286=""),FALSE(),IFERROR(COUNTIF(INDIRECT("UNITS_"&amp;SUBSTITUTE(LEFT($E2286,FIND(" ",$E2286&amp;" ")-1),".","_")),$F2286)=0,TRUE())),AND($B2286&lt;&gt;"",OR(ISNUMBER(SEARCH("outro",LOWER($B2286))),ISNUMBER(SEARCH("divers",LOWER($B2286))),ISNUMBER(SEARCH("etc",LOWER($B2286))))),OR(AND(ISNUMBER(SEARCH("comunic",LOWER($B2286))),LEFT($E2286,3)&lt;&gt;"4.4"),AND(ISNUMBER(SEARCH("monitor",LOWER($B2286))),NOT(OR(LEFT($E2286,3)="1.5",LEFT($E2286,3)="2.5")))),AND($B2286&lt;&gt;"",OR(LEFT($C2286,1)="1",LEFT($C2286,1)="2"),$D2286=""),AND($D2286&lt;&gt;"",NOT(OR(LEFT($C2286,1)="1",LEFT($C2286,1)="2"))),AND($D2286&lt;&gt;"",COUNTIF(' PROJETO'!$B$14:$B$16,$D2286)=0),IF($D2286="",FALSE(),IF(COUNTIF(' PROJETO'!$B$14:$B$16,$D2286)=0,FALSE(),IFERROR(INDEX(' PROJETO'!$C$14:$C$16,MATCH($D2286,' PROJETO'!$B$14:$B$16,0))&lt;&gt;"Sim",FALSE()))))</f>
        <v>0</v>
      </c>
      <c r="AG2286" s="21" t="b">
        <f>AND($AC2286,$Y2286&gt;'CONFG.  LISTAS'!$F$4,$Z2286="",$AA2286="")</f>
        <v>0</v>
      </c>
      <c r="AH2286" s="21" t="str">
        <f t="shared" si="467"/>
        <v/>
      </c>
      <c r="AI2286" s="43" t="str">
        <f ca="1">IF(NOT($AC2286),"",IF(OR($B2286="",$C2286="",$E2286="",$F2286=""),"Preencha descrição, categoria, tipo e unidade.",IF(AND($B2286&lt;&gt;"",OR(LEFT($C2286,1)="1",LEFT($C2286,1)="2"),$D2286=""),"Informe a prática de restauração para itens diretos.",IF(AND($D2286&lt;&gt;"",NOT(OR(LEFT($C2286,1)="1",LEFT($C2286,1)="2"))),"Custos indiretos não devem pertencer a uma prática específica.",IF(AND($D2286&lt;&gt;"",COUNTIF(' PROJETO'!$B$14:$B$16,$D2286)=0),"Prática de restauração inválida ou não cadastrada.",IF(IF($D2286="",FALSE(),IF(COUNTIF(' PROJETO'!$B$14:$B$16,$D2286)=0,FALSE(),IFERROR(INDEX(' PROJETO'!$C$14:$C$16,MATCH($D2286,' PROJETO'!$B$14:$B$16,0))&lt;&gt;"Sim",FALSE()))),"A prática informada no item não foi selecionada na aba Projeto.",IF(AND(MAX($I2286,$L2286,$O2286,$R2286,$U2286,$X2286)&gt;'CONFG.  LISTAS'!$F$4,NOT(OR($Z2286&lt;&gt;"",$AA2286&lt;&gt;""))),"Memorial de cálculo ou anexo obrigatório não informado para item acima do limite.",IF(OR(AND($G2286&lt;&gt;"",$H2286&lt;&gt;"",OR($G2286&lt;=0,$H2286&lt;=0)),AND($J2286&lt;&gt;"",$K2286&lt;&gt;"",OR($J2286&lt;=0,$K2286&lt;=0)),AND($M2286&lt;&gt;"",$N2286&lt;&gt;"",OR($M2286&lt;=0,$N2286&lt;=0)),AND($P2286&lt;&gt;"",$Q2286&lt;&gt;"",OR($P2286&lt;=0,$Q2286&lt;=0)),AND($S2286&lt;&gt;"",$T2286&lt;&gt;"",OR($S2286&lt;=0,$T2286&lt;=0)),AND($V2286&lt;&gt;"",$W2286&lt;&gt;"",OR($V2286&lt;=0,$W2286&lt;=0))),"Revise os valores informados: valor unitário e quantidade devem ser maiores que zero.",IF(OR(AND($G2286="",$H2286&lt;&gt;""),AND($G2286&lt;&gt;"",$H2286=""),AND($J2286="",$K2286&lt;&gt;""),AND($J2286&lt;&gt;"",$K2286=""),AND($M2286="",$N2286&lt;&gt;""),AND($M2286&lt;&gt;"",$N2286=""),AND($P2286="",$Q2286&lt;&gt;""),AND($P2286&lt;&gt;"",$Q2286=""),AND($S2286="",$T2286&lt;&gt;""),AND($S2286&lt;&gt;"",$T2286=""),AND($V2286="",$W2286&lt;&gt;""),AND($V2286&lt;&gt;"",$W2286="")),"Há ano preenchido parcialmente: "&amp;TRIM(IF(AND($G2286="",$H2286&lt;&gt;""),"Ano 1 (falta valor unitário); ","")&amp;IF(AND($G2286&lt;&gt;"",$H2286=""),"Ano 1 (falta quantidade); ","")&amp;IF(AND($J2286="",$K2286&lt;&gt;""),"Ano 2 (falta valor unitário); ","")&amp;IF(AND($J2286&lt;&gt;"",$K2286=""),"Ano 2 (falta quantidade); ","")&amp;IF(AND($M2286="",$N2286&lt;&gt;""),"Ano 3 (falta valor unitário); ","")&amp;IF(AND($M2286&lt;&gt;"",$N2286=""),"Ano 3 (falta quantidade); ","")&amp;IF(AND($P2286="",$Q2286&lt;&gt;""),"Ano 4 (falta valor unitário); ","")&amp;IF(AND($P2286&lt;&gt;"",$Q2286=""),"Ano 4 (falta quantidade); ","")&amp;IF(AND($S2286="",$T2286&lt;&gt;""),"Ano 5 (falta valor unitário); ","")&amp;IF(AND($S2286&lt;&gt;"",$T2286=""),"Ano 5 (falta quantidade); ","")&amp;IF(AND($V2286="",$W2286&lt;&gt;""),"Ano 6 (falta valor unitário); ","")&amp;IF(AND($V2286&lt;&gt;"",$W2286=""),"Ano 6 (falta quantidade); ","")), IF(NOT(OR(AND($G2286&lt;&gt;"",$H2286&lt;&gt;""),AND($J2286&lt;&gt;"",$K2286&lt;&gt;""),AND($M2286&lt;&gt;"",$N2286&lt;&gt;""),AND($P2286&lt;&gt;"",$Q2286&lt;&gt;""),AND($S2286&lt;&gt;"",$T2286&lt;&gt;""),AND($V2286&lt;&gt;"",$W2286&lt;&gt;""))),"Informe pelo menos um ano completo com valor unitário e quantidade.",IF(AND($C2286&lt;&gt;"",$E2286&lt;&gt;"",LEFT(TRIM($C2286),1)&lt;&gt;LEFT(TRIM($E2286),1)),"Categoria e tipo estão incompatíveis.",IF(IF(OR($E2286="",$F2286=""),FALSE(),IFERROR(COUNTIF(INDIRECT("UNITS_"&amp;SUBSTITUTE(LEFT($E2286,FIND(" ",$E2286&amp;" ")-1),".","_")),$F2286)=0,TRUE())),"Unidade incompatível com o tipo selecionado.",IF(OR(AND(ISNUMBER(SEARCH("comunic",LOWER($B2286))),LEFT($E2286,3)&lt;&gt;"4.4"),AND(ISNUMBER(SEARCH("monitor",LOWER($B2286))),NOT(OR(LEFT($E2286,3)="1.5",LEFT($E2286,3)="2.5")))),"Revise a classificação do item conforme as regras de preenchimento.",IF(AND($B2286&lt;&gt;"",OR(ISNUMBER(SEARCH("outro",LOWER($B2286))),ISNUMBER(SEARCH("divers",LOWER($B2286))),ISNUMBER(SEARCH("kit",LOWER($B2286))),ISNUMBER(SEARCH("ferrament",LOWER($B2286))),ISNUMBER(SEARCH("epi",LOWER($B2286)))),NOT(OR($Z2286&lt;&gt;"",$AA2286&lt;&gt;""))),"Descrição muito genérica: detalhe melhor o item e registre o racional no memorial ou em anexo.",IF(AND($Y2286=0,$B2286&lt;&gt;"",OR($G2286&lt;&gt;"",$H2286&lt;&gt;"",$J2286&lt;&gt;"",$K2286&lt;&gt;"",$M2286&lt;&gt;"",$N2286&lt;&gt;"",$P2286&lt;&gt;"",$Q2286&lt;&gt;"",$S2286&lt;&gt;"",$T2286&lt;&gt;"",$V2286&lt;&gt;"",$W2286&lt;&gt;"")),"O item possui dados lançados, mas o total está zerado. Revise os valores informados.","")))))))))))))))</f>
        <v/>
      </c>
    </row>
    <row r="2287" spans="1:35" ht="14.25" customHeight="1" x14ac:dyDescent="0.25">
      <c r="A2287" s="57" t="str">
        <f t="shared" si="455"/>
        <v/>
      </c>
      <c r="B2287" s="61"/>
      <c r="C2287" s="61"/>
      <c r="D2287" s="58"/>
      <c r="E2287" s="61"/>
      <c r="F2287" s="61"/>
      <c r="G2287" s="272"/>
      <c r="H2287" s="62"/>
      <c r="I2287" s="273">
        <f t="shared" si="456"/>
        <v>0</v>
      </c>
      <c r="J2287" s="272"/>
      <c r="K2287" s="62"/>
      <c r="L2287" s="270">
        <f t="shared" si="457"/>
        <v>0</v>
      </c>
      <c r="M2287" s="272"/>
      <c r="N2287" s="62"/>
      <c r="O2287" s="270">
        <f t="shared" si="458"/>
        <v>0</v>
      </c>
      <c r="P2287" s="272"/>
      <c r="Q2287" s="62"/>
      <c r="R2287" s="271">
        <f t="shared" si="459"/>
        <v>0</v>
      </c>
      <c r="S2287" s="272"/>
      <c r="T2287" s="62"/>
      <c r="U2287" s="270">
        <f t="shared" si="460"/>
        <v>0</v>
      </c>
      <c r="V2287" s="272"/>
      <c r="W2287" s="62"/>
      <c r="X2287" s="270">
        <f t="shared" si="461"/>
        <v>0</v>
      </c>
      <c r="Y2287" s="270">
        <f t="shared" si="462"/>
        <v>0</v>
      </c>
      <c r="Z2287" s="61"/>
      <c r="AA2287" s="61"/>
      <c r="AB2287" s="60" t="str">
        <f t="shared" si="463"/>
        <v/>
      </c>
      <c r="AC2287" s="21" t="b">
        <f t="shared" si="464"/>
        <v>0</v>
      </c>
      <c r="AD2287" s="21" t="b">
        <f t="shared" si="465"/>
        <v>0</v>
      </c>
      <c r="AE2287" s="21" t="b">
        <f t="shared" si="466"/>
        <v>0</v>
      </c>
      <c r="AF2287" s="21" t="b">
        <f ca="1">OR(AND($AC2287,NOT($AD2287)),AND($AC2287,OR(AND($G2287="",$H2287&lt;&gt;""),AND($G2287&lt;&gt;"",$H2287=""),AND($J2287="",$K2287&lt;&gt;""),AND($J2287&lt;&gt;"",$K2287=""),AND($M2287="",$N2287&lt;&gt;""),AND($M2287&lt;&gt;"",$N2287=""),AND($P2287="",$Q2287&lt;&gt;""),AND($P2287&lt;&gt;"",$Q2287=""),AND($S2287="",$T2287&lt;&gt;""),AND($S2287&lt;&gt;"",$T2287=""),AND($V2287="",$W2287&lt;&gt;""),AND($V2287&lt;&gt;"",$W2287=""))),AND($C2287&lt;&gt;"",$E2287&lt;&gt;"",LEFT(TRIM($C2287),1)&lt;&gt;LEFT(TRIM($E2287),1)),IF(OR($E2287="",$F2287=""),FALSE(),IFERROR(COUNTIF(INDIRECT("UNITS_"&amp;SUBSTITUTE(LEFT($E2287,FIND(" ",$E2287&amp;" ")-1),".","_")),$F2287)=0,TRUE())),AND($B2287&lt;&gt;"",OR(ISNUMBER(SEARCH("outro",LOWER($B2287))),ISNUMBER(SEARCH("divers",LOWER($B2287))),ISNUMBER(SEARCH("etc",LOWER($B2287))))),OR(AND(ISNUMBER(SEARCH("comunic",LOWER($B2287))),LEFT($E2287,3)&lt;&gt;"4.4"),AND(ISNUMBER(SEARCH("monitor",LOWER($B2287))),NOT(OR(LEFT($E2287,3)="1.5",LEFT($E2287,3)="2.5")))),AND($B2287&lt;&gt;"",OR(LEFT($C2287,1)="1",LEFT($C2287,1)="2"),$D2287=""),AND($D2287&lt;&gt;"",NOT(OR(LEFT($C2287,1)="1",LEFT($C2287,1)="2"))),AND($D2287&lt;&gt;"",COUNTIF(' PROJETO'!$B$14:$B$16,$D2287)=0),IF($D2287="",FALSE(),IF(COUNTIF(' PROJETO'!$B$14:$B$16,$D2287)=0,FALSE(),IFERROR(INDEX(' PROJETO'!$C$14:$C$16,MATCH($D2287,' PROJETO'!$B$14:$B$16,0))&lt;&gt;"Sim",FALSE()))))</f>
        <v>0</v>
      </c>
      <c r="AG2287" s="21" t="b">
        <f>AND($AC2287,$Y2287&gt;'CONFG.  LISTAS'!$F$4,$Z2287="",$AA2287="")</f>
        <v>0</v>
      </c>
      <c r="AH2287" s="21" t="str">
        <f t="shared" si="467"/>
        <v/>
      </c>
      <c r="AI2287" s="43" t="str">
        <f ca="1">IF(NOT($AC2287),"",IF(OR($B2287="",$C2287="",$E2287="",$F2287=""),"Preencha descrição, categoria, tipo e unidade.",IF(AND($B2287&lt;&gt;"",OR(LEFT($C2287,1)="1",LEFT($C2287,1)="2"),$D2287=""),"Informe a prática de restauração para itens diretos.",IF(AND($D2287&lt;&gt;"",NOT(OR(LEFT($C2287,1)="1",LEFT($C2287,1)="2"))),"Custos indiretos não devem pertencer a uma prática específica.",IF(AND($D2287&lt;&gt;"",COUNTIF(' PROJETO'!$B$14:$B$16,$D2287)=0),"Prática de restauração inválida ou não cadastrada.",IF(IF($D2287="",FALSE(),IF(COUNTIF(' PROJETO'!$B$14:$B$16,$D2287)=0,FALSE(),IFERROR(INDEX(' PROJETO'!$C$14:$C$16,MATCH($D2287,' PROJETO'!$B$14:$B$16,0))&lt;&gt;"Sim",FALSE()))),"A prática informada no item não foi selecionada na aba Projeto.",IF(AND(MAX($I2287,$L2287,$O2287,$R2287,$U2287,$X2287)&gt;'CONFG.  LISTAS'!$F$4,NOT(OR($Z2287&lt;&gt;"",$AA2287&lt;&gt;""))),"Memorial de cálculo ou anexo obrigatório não informado para item acima do limite.",IF(OR(AND($G2287&lt;&gt;"",$H2287&lt;&gt;"",OR($G2287&lt;=0,$H2287&lt;=0)),AND($J2287&lt;&gt;"",$K2287&lt;&gt;"",OR($J2287&lt;=0,$K2287&lt;=0)),AND($M2287&lt;&gt;"",$N2287&lt;&gt;"",OR($M2287&lt;=0,$N2287&lt;=0)),AND($P2287&lt;&gt;"",$Q2287&lt;&gt;"",OR($P2287&lt;=0,$Q2287&lt;=0)),AND($S2287&lt;&gt;"",$T2287&lt;&gt;"",OR($S2287&lt;=0,$T2287&lt;=0)),AND($V2287&lt;&gt;"",$W2287&lt;&gt;"",OR($V2287&lt;=0,$W2287&lt;=0))),"Revise os valores informados: valor unitário e quantidade devem ser maiores que zero.",IF(OR(AND($G2287="",$H2287&lt;&gt;""),AND($G2287&lt;&gt;"",$H2287=""),AND($J2287="",$K2287&lt;&gt;""),AND($J2287&lt;&gt;"",$K2287=""),AND($M2287="",$N2287&lt;&gt;""),AND($M2287&lt;&gt;"",$N2287=""),AND($P2287="",$Q2287&lt;&gt;""),AND($P2287&lt;&gt;"",$Q2287=""),AND($S2287="",$T2287&lt;&gt;""),AND($S2287&lt;&gt;"",$T2287=""),AND($V2287="",$W2287&lt;&gt;""),AND($V2287&lt;&gt;"",$W2287="")),"Há ano preenchido parcialmente: "&amp;TRIM(IF(AND($G2287="",$H2287&lt;&gt;""),"Ano 1 (falta valor unitário); ","")&amp;IF(AND($G2287&lt;&gt;"",$H2287=""),"Ano 1 (falta quantidade); ","")&amp;IF(AND($J2287="",$K2287&lt;&gt;""),"Ano 2 (falta valor unitário); ","")&amp;IF(AND($J2287&lt;&gt;"",$K2287=""),"Ano 2 (falta quantidade); ","")&amp;IF(AND($M2287="",$N2287&lt;&gt;""),"Ano 3 (falta valor unitário); ","")&amp;IF(AND($M2287&lt;&gt;"",$N2287=""),"Ano 3 (falta quantidade); ","")&amp;IF(AND($P2287="",$Q2287&lt;&gt;""),"Ano 4 (falta valor unitário); ","")&amp;IF(AND($P2287&lt;&gt;"",$Q2287=""),"Ano 4 (falta quantidade); ","")&amp;IF(AND($S2287="",$T2287&lt;&gt;""),"Ano 5 (falta valor unitário); ","")&amp;IF(AND($S2287&lt;&gt;"",$T2287=""),"Ano 5 (falta quantidade); ","")&amp;IF(AND($V2287="",$W2287&lt;&gt;""),"Ano 6 (falta valor unitário); ","")&amp;IF(AND($V2287&lt;&gt;"",$W2287=""),"Ano 6 (falta quantidade); ","")), IF(NOT(OR(AND($G2287&lt;&gt;"",$H2287&lt;&gt;""),AND($J2287&lt;&gt;"",$K2287&lt;&gt;""),AND($M2287&lt;&gt;"",$N2287&lt;&gt;""),AND($P2287&lt;&gt;"",$Q2287&lt;&gt;""),AND($S2287&lt;&gt;"",$T2287&lt;&gt;""),AND($V2287&lt;&gt;"",$W2287&lt;&gt;""))),"Informe pelo menos um ano completo com valor unitário e quantidade.",IF(AND($C2287&lt;&gt;"",$E2287&lt;&gt;"",LEFT(TRIM($C2287),1)&lt;&gt;LEFT(TRIM($E2287),1)),"Categoria e tipo estão incompatíveis.",IF(IF(OR($E2287="",$F2287=""),FALSE(),IFERROR(COUNTIF(INDIRECT("UNITS_"&amp;SUBSTITUTE(LEFT($E2287,FIND(" ",$E2287&amp;" ")-1),".","_")),$F2287)=0,TRUE())),"Unidade incompatível com o tipo selecionado.",IF(OR(AND(ISNUMBER(SEARCH("comunic",LOWER($B2287))),LEFT($E2287,3)&lt;&gt;"4.4"),AND(ISNUMBER(SEARCH("monitor",LOWER($B2287))),NOT(OR(LEFT($E2287,3)="1.5",LEFT($E2287,3)="2.5")))),"Revise a classificação do item conforme as regras de preenchimento.",IF(AND($B2287&lt;&gt;"",OR(ISNUMBER(SEARCH("outro",LOWER($B2287))),ISNUMBER(SEARCH("divers",LOWER($B2287))),ISNUMBER(SEARCH("kit",LOWER($B2287))),ISNUMBER(SEARCH("ferrament",LOWER($B2287))),ISNUMBER(SEARCH("epi",LOWER($B2287)))),NOT(OR($Z2287&lt;&gt;"",$AA2287&lt;&gt;""))),"Descrição muito genérica: detalhe melhor o item e registre o racional no memorial ou em anexo.",IF(AND($Y2287=0,$B2287&lt;&gt;"",OR($G2287&lt;&gt;"",$H2287&lt;&gt;"",$J2287&lt;&gt;"",$K2287&lt;&gt;"",$M2287&lt;&gt;"",$N2287&lt;&gt;"",$P2287&lt;&gt;"",$Q2287&lt;&gt;"",$S2287&lt;&gt;"",$T2287&lt;&gt;"",$V2287&lt;&gt;"",$W2287&lt;&gt;"")),"O item possui dados lançados, mas o total está zerado. Revise os valores informados.","")))))))))))))))</f>
        <v/>
      </c>
    </row>
    <row r="2288" spans="1:35" ht="14.25" customHeight="1" x14ac:dyDescent="0.25">
      <c r="A2288" s="57" t="str">
        <f t="shared" si="455"/>
        <v/>
      </c>
      <c r="B2288" s="58"/>
      <c r="C2288" s="58"/>
      <c r="D2288" s="58"/>
      <c r="E2288" s="58"/>
      <c r="F2288" s="58"/>
      <c r="G2288" s="269"/>
      <c r="H2288" s="59"/>
      <c r="I2288" s="273">
        <f t="shared" si="456"/>
        <v>0</v>
      </c>
      <c r="J2288" s="269"/>
      <c r="K2288" s="59"/>
      <c r="L2288" s="270">
        <f t="shared" si="457"/>
        <v>0</v>
      </c>
      <c r="M2288" s="269"/>
      <c r="N2288" s="59"/>
      <c r="O2288" s="270">
        <f t="shared" si="458"/>
        <v>0</v>
      </c>
      <c r="P2288" s="269"/>
      <c r="Q2288" s="59"/>
      <c r="R2288" s="271">
        <f t="shared" si="459"/>
        <v>0</v>
      </c>
      <c r="S2288" s="269"/>
      <c r="T2288" s="59"/>
      <c r="U2288" s="270">
        <f t="shared" si="460"/>
        <v>0</v>
      </c>
      <c r="V2288" s="269"/>
      <c r="W2288" s="59"/>
      <c r="X2288" s="270">
        <f t="shared" si="461"/>
        <v>0</v>
      </c>
      <c r="Y2288" s="270">
        <f t="shared" si="462"/>
        <v>0</v>
      </c>
      <c r="Z2288" s="58"/>
      <c r="AA2288" s="58"/>
      <c r="AB2288" s="60" t="str">
        <f t="shared" si="463"/>
        <v/>
      </c>
      <c r="AC2288" s="21" t="b">
        <f t="shared" si="464"/>
        <v>0</v>
      </c>
      <c r="AD2288" s="21" t="b">
        <f t="shared" si="465"/>
        <v>0</v>
      </c>
      <c r="AE2288" s="21" t="b">
        <f t="shared" si="466"/>
        <v>0</v>
      </c>
      <c r="AF2288" s="21" t="b">
        <f ca="1">OR(AND($AC2288,NOT($AD2288)),AND($AC2288,OR(AND($G2288="",$H2288&lt;&gt;""),AND($G2288&lt;&gt;"",$H2288=""),AND($J2288="",$K2288&lt;&gt;""),AND($J2288&lt;&gt;"",$K2288=""),AND($M2288="",$N2288&lt;&gt;""),AND($M2288&lt;&gt;"",$N2288=""),AND($P2288="",$Q2288&lt;&gt;""),AND($P2288&lt;&gt;"",$Q2288=""),AND($S2288="",$T2288&lt;&gt;""),AND($S2288&lt;&gt;"",$T2288=""),AND($V2288="",$W2288&lt;&gt;""),AND($V2288&lt;&gt;"",$W2288=""))),AND($C2288&lt;&gt;"",$E2288&lt;&gt;"",LEFT(TRIM($C2288),1)&lt;&gt;LEFT(TRIM($E2288),1)),IF(OR($E2288="",$F2288=""),FALSE(),IFERROR(COUNTIF(INDIRECT("UNITS_"&amp;SUBSTITUTE(LEFT($E2288,FIND(" ",$E2288&amp;" ")-1),".","_")),$F2288)=0,TRUE())),AND($B2288&lt;&gt;"",OR(ISNUMBER(SEARCH("outro",LOWER($B2288))),ISNUMBER(SEARCH("divers",LOWER($B2288))),ISNUMBER(SEARCH("etc",LOWER($B2288))))),OR(AND(ISNUMBER(SEARCH("comunic",LOWER($B2288))),LEFT($E2288,3)&lt;&gt;"4.4"),AND(ISNUMBER(SEARCH("monitor",LOWER($B2288))),NOT(OR(LEFT($E2288,3)="1.5",LEFT($E2288,3)="2.5")))),AND($B2288&lt;&gt;"",OR(LEFT($C2288,1)="1",LEFT($C2288,1)="2"),$D2288=""),AND($D2288&lt;&gt;"",NOT(OR(LEFT($C2288,1)="1",LEFT($C2288,1)="2"))),AND($D2288&lt;&gt;"",COUNTIF(' PROJETO'!$B$14:$B$16,$D2288)=0),IF($D2288="",FALSE(),IF(COUNTIF(' PROJETO'!$B$14:$B$16,$D2288)=0,FALSE(),IFERROR(INDEX(' PROJETO'!$C$14:$C$16,MATCH($D2288,' PROJETO'!$B$14:$B$16,0))&lt;&gt;"Sim",FALSE()))))</f>
        <v>0</v>
      </c>
      <c r="AG2288" s="21" t="b">
        <f>AND($AC2288,$Y2288&gt;'CONFG.  LISTAS'!$F$4,$Z2288="",$AA2288="")</f>
        <v>0</v>
      </c>
      <c r="AH2288" s="21" t="str">
        <f t="shared" si="467"/>
        <v/>
      </c>
      <c r="AI2288" s="43" t="str">
        <f ca="1">IF(NOT($AC2288),"",IF(OR($B2288="",$C2288="",$E2288="",$F2288=""),"Preencha descrição, categoria, tipo e unidade.",IF(AND($B2288&lt;&gt;"",OR(LEFT($C2288,1)="1",LEFT($C2288,1)="2"),$D2288=""),"Informe a prática de restauração para itens diretos.",IF(AND($D2288&lt;&gt;"",NOT(OR(LEFT($C2288,1)="1",LEFT($C2288,1)="2"))),"Custos indiretos não devem pertencer a uma prática específica.",IF(AND($D2288&lt;&gt;"",COUNTIF(' PROJETO'!$B$14:$B$16,$D2288)=0),"Prática de restauração inválida ou não cadastrada.",IF(IF($D2288="",FALSE(),IF(COUNTIF(' PROJETO'!$B$14:$B$16,$D2288)=0,FALSE(),IFERROR(INDEX(' PROJETO'!$C$14:$C$16,MATCH($D2288,' PROJETO'!$B$14:$B$16,0))&lt;&gt;"Sim",FALSE()))),"A prática informada no item não foi selecionada na aba Projeto.",IF(AND(MAX($I2288,$L2288,$O2288,$R2288,$U2288,$X2288)&gt;'CONFG.  LISTAS'!$F$4,NOT(OR($Z2288&lt;&gt;"",$AA2288&lt;&gt;""))),"Memorial de cálculo ou anexo obrigatório não informado para item acima do limite.",IF(OR(AND($G2288&lt;&gt;"",$H2288&lt;&gt;"",OR($G2288&lt;=0,$H2288&lt;=0)),AND($J2288&lt;&gt;"",$K2288&lt;&gt;"",OR($J2288&lt;=0,$K2288&lt;=0)),AND($M2288&lt;&gt;"",$N2288&lt;&gt;"",OR($M2288&lt;=0,$N2288&lt;=0)),AND($P2288&lt;&gt;"",$Q2288&lt;&gt;"",OR($P2288&lt;=0,$Q2288&lt;=0)),AND($S2288&lt;&gt;"",$T2288&lt;&gt;"",OR($S2288&lt;=0,$T2288&lt;=0)),AND($V2288&lt;&gt;"",$W2288&lt;&gt;"",OR($V2288&lt;=0,$W2288&lt;=0))),"Revise os valores informados: valor unitário e quantidade devem ser maiores que zero.",IF(OR(AND($G2288="",$H2288&lt;&gt;""),AND($G2288&lt;&gt;"",$H2288=""),AND($J2288="",$K2288&lt;&gt;""),AND($J2288&lt;&gt;"",$K2288=""),AND($M2288="",$N2288&lt;&gt;""),AND($M2288&lt;&gt;"",$N2288=""),AND($P2288="",$Q2288&lt;&gt;""),AND($P2288&lt;&gt;"",$Q2288=""),AND($S2288="",$T2288&lt;&gt;""),AND($S2288&lt;&gt;"",$T2288=""),AND($V2288="",$W2288&lt;&gt;""),AND($V2288&lt;&gt;"",$W2288="")),"Há ano preenchido parcialmente: "&amp;TRIM(IF(AND($G2288="",$H2288&lt;&gt;""),"Ano 1 (falta valor unitário); ","")&amp;IF(AND($G2288&lt;&gt;"",$H2288=""),"Ano 1 (falta quantidade); ","")&amp;IF(AND($J2288="",$K2288&lt;&gt;""),"Ano 2 (falta valor unitário); ","")&amp;IF(AND($J2288&lt;&gt;"",$K2288=""),"Ano 2 (falta quantidade); ","")&amp;IF(AND($M2288="",$N2288&lt;&gt;""),"Ano 3 (falta valor unitário); ","")&amp;IF(AND($M2288&lt;&gt;"",$N2288=""),"Ano 3 (falta quantidade); ","")&amp;IF(AND($P2288="",$Q2288&lt;&gt;""),"Ano 4 (falta valor unitário); ","")&amp;IF(AND($P2288&lt;&gt;"",$Q2288=""),"Ano 4 (falta quantidade); ","")&amp;IF(AND($S2288="",$T2288&lt;&gt;""),"Ano 5 (falta valor unitário); ","")&amp;IF(AND($S2288&lt;&gt;"",$T2288=""),"Ano 5 (falta quantidade); ","")&amp;IF(AND($V2288="",$W2288&lt;&gt;""),"Ano 6 (falta valor unitário); ","")&amp;IF(AND($V2288&lt;&gt;"",$W2288=""),"Ano 6 (falta quantidade); ","")), IF(NOT(OR(AND($G2288&lt;&gt;"",$H2288&lt;&gt;""),AND($J2288&lt;&gt;"",$K2288&lt;&gt;""),AND($M2288&lt;&gt;"",$N2288&lt;&gt;""),AND($P2288&lt;&gt;"",$Q2288&lt;&gt;""),AND($S2288&lt;&gt;"",$T2288&lt;&gt;""),AND($V2288&lt;&gt;"",$W2288&lt;&gt;""))),"Informe pelo menos um ano completo com valor unitário e quantidade.",IF(AND($C2288&lt;&gt;"",$E2288&lt;&gt;"",LEFT(TRIM($C2288),1)&lt;&gt;LEFT(TRIM($E2288),1)),"Categoria e tipo estão incompatíveis.",IF(IF(OR($E2288="",$F2288=""),FALSE(),IFERROR(COUNTIF(INDIRECT("UNITS_"&amp;SUBSTITUTE(LEFT($E2288,FIND(" ",$E2288&amp;" ")-1),".","_")),$F2288)=0,TRUE())),"Unidade incompatível com o tipo selecionado.",IF(OR(AND(ISNUMBER(SEARCH("comunic",LOWER($B2288))),LEFT($E2288,3)&lt;&gt;"4.4"),AND(ISNUMBER(SEARCH("monitor",LOWER($B2288))),NOT(OR(LEFT($E2288,3)="1.5",LEFT($E2288,3)="2.5")))),"Revise a classificação do item conforme as regras de preenchimento.",IF(AND($B2288&lt;&gt;"",OR(ISNUMBER(SEARCH("outro",LOWER($B2288))),ISNUMBER(SEARCH("divers",LOWER($B2288))),ISNUMBER(SEARCH("kit",LOWER($B2288))),ISNUMBER(SEARCH("ferrament",LOWER($B2288))),ISNUMBER(SEARCH("epi",LOWER($B2288)))),NOT(OR($Z2288&lt;&gt;"",$AA2288&lt;&gt;""))),"Descrição muito genérica: detalhe melhor o item e registre o racional no memorial ou em anexo.",IF(AND($Y2288=0,$B2288&lt;&gt;"",OR($G2288&lt;&gt;"",$H2288&lt;&gt;"",$J2288&lt;&gt;"",$K2288&lt;&gt;"",$M2288&lt;&gt;"",$N2288&lt;&gt;"",$P2288&lt;&gt;"",$Q2288&lt;&gt;"",$S2288&lt;&gt;"",$T2288&lt;&gt;"",$V2288&lt;&gt;"",$W2288&lt;&gt;"")),"O item possui dados lançados, mas o total está zerado. Revise os valores informados.","")))))))))))))))</f>
        <v/>
      </c>
    </row>
    <row r="2289" spans="1:35" ht="14.25" customHeight="1" x14ac:dyDescent="0.25">
      <c r="A2289" s="57" t="str">
        <f t="shared" si="455"/>
        <v/>
      </c>
      <c r="B2289" s="61"/>
      <c r="C2289" s="61"/>
      <c r="D2289" s="58"/>
      <c r="E2289" s="61"/>
      <c r="F2289" s="61"/>
      <c r="G2289" s="272"/>
      <c r="H2289" s="62"/>
      <c r="I2289" s="273">
        <f t="shared" si="456"/>
        <v>0</v>
      </c>
      <c r="J2289" s="272"/>
      <c r="K2289" s="62"/>
      <c r="L2289" s="270">
        <f t="shared" si="457"/>
        <v>0</v>
      </c>
      <c r="M2289" s="272"/>
      <c r="N2289" s="62"/>
      <c r="O2289" s="270">
        <f t="shared" si="458"/>
        <v>0</v>
      </c>
      <c r="P2289" s="272"/>
      <c r="Q2289" s="62"/>
      <c r="R2289" s="271">
        <f t="shared" si="459"/>
        <v>0</v>
      </c>
      <c r="S2289" s="272"/>
      <c r="T2289" s="62"/>
      <c r="U2289" s="270">
        <f t="shared" si="460"/>
        <v>0</v>
      </c>
      <c r="V2289" s="272"/>
      <c r="W2289" s="62"/>
      <c r="X2289" s="270">
        <f t="shared" si="461"/>
        <v>0</v>
      </c>
      <c r="Y2289" s="270">
        <f t="shared" si="462"/>
        <v>0</v>
      </c>
      <c r="Z2289" s="61"/>
      <c r="AA2289" s="61"/>
      <c r="AB2289" s="60" t="str">
        <f t="shared" si="463"/>
        <v/>
      </c>
      <c r="AC2289" s="21" t="b">
        <f t="shared" si="464"/>
        <v>0</v>
      </c>
      <c r="AD2289" s="21" t="b">
        <f t="shared" si="465"/>
        <v>0</v>
      </c>
      <c r="AE2289" s="21" t="b">
        <f t="shared" si="466"/>
        <v>0</v>
      </c>
      <c r="AF2289" s="21" t="b">
        <f ca="1">OR(AND($AC2289,NOT($AD2289)),AND($AC2289,OR(AND($G2289="",$H2289&lt;&gt;""),AND($G2289&lt;&gt;"",$H2289=""),AND($J2289="",$K2289&lt;&gt;""),AND($J2289&lt;&gt;"",$K2289=""),AND($M2289="",$N2289&lt;&gt;""),AND($M2289&lt;&gt;"",$N2289=""),AND($P2289="",$Q2289&lt;&gt;""),AND($P2289&lt;&gt;"",$Q2289=""),AND($S2289="",$T2289&lt;&gt;""),AND($S2289&lt;&gt;"",$T2289=""),AND($V2289="",$W2289&lt;&gt;""),AND($V2289&lt;&gt;"",$W2289=""))),AND($C2289&lt;&gt;"",$E2289&lt;&gt;"",LEFT(TRIM($C2289),1)&lt;&gt;LEFT(TRIM($E2289),1)),IF(OR($E2289="",$F2289=""),FALSE(),IFERROR(COUNTIF(INDIRECT("UNITS_"&amp;SUBSTITUTE(LEFT($E2289,FIND(" ",$E2289&amp;" ")-1),".","_")),$F2289)=0,TRUE())),AND($B2289&lt;&gt;"",OR(ISNUMBER(SEARCH("outro",LOWER($B2289))),ISNUMBER(SEARCH("divers",LOWER($B2289))),ISNUMBER(SEARCH("etc",LOWER($B2289))))),OR(AND(ISNUMBER(SEARCH("comunic",LOWER($B2289))),LEFT($E2289,3)&lt;&gt;"4.4"),AND(ISNUMBER(SEARCH("monitor",LOWER($B2289))),NOT(OR(LEFT($E2289,3)="1.5",LEFT($E2289,3)="2.5")))),AND($B2289&lt;&gt;"",OR(LEFT($C2289,1)="1",LEFT($C2289,1)="2"),$D2289=""),AND($D2289&lt;&gt;"",NOT(OR(LEFT($C2289,1)="1",LEFT($C2289,1)="2"))),AND($D2289&lt;&gt;"",COUNTIF(' PROJETO'!$B$14:$B$16,$D2289)=0),IF($D2289="",FALSE(),IF(COUNTIF(' PROJETO'!$B$14:$B$16,$D2289)=0,FALSE(),IFERROR(INDEX(' PROJETO'!$C$14:$C$16,MATCH($D2289,' PROJETO'!$B$14:$B$16,0))&lt;&gt;"Sim",FALSE()))))</f>
        <v>0</v>
      </c>
      <c r="AG2289" s="21" t="b">
        <f>AND($AC2289,$Y2289&gt;'CONFG.  LISTAS'!$F$4,$Z2289="",$AA2289="")</f>
        <v>0</v>
      </c>
      <c r="AH2289" s="21" t="str">
        <f t="shared" si="467"/>
        <v/>
      </c>
      <c r="AI2289" s="43" t="str">
        <f ca="1">IF(NOT($AC2289),"",IF(OR($B2289="",$C2289="",$E2289="",$F2289=""),"Preencha descrição, categoria, tipo e unidade.",IF(AND($B2289&lt;&gt;"",OR(LEFT($C2289,1)="1",LEFT($C2289,1)="2"),$D2289=""),"Informe a prática de restauração para itens diretos.",IF(AND($D2289&lt;&gt;"",NOT(OR(LEFT($C2289,1)="1",LEFT($C2289,1)="2"))),"Custos indiretos não devem pertencer a uma prática específica.",IF(AND($D2289&lt;&gt;"",COUNTIF(' PROJETO'!$B$14:$B$16,$D2289)=0),"Prática de restauração inválida ou não cadastrada.",IF(IF($D2289="",FALSE(),IF(COUNTIF(' PROJETO'!$B$14:$B$16,$D2289)=0,FALSE(),IFERROR(INDEX(' PROJETO'!$C$14:$C$16,MATCH($D2289,' PROJETO'!$B$14:$B$16,0))&lt;&gt;"Sim",FALSE()))),"A prática informada no item não foi selecionada na aba Projeto.",IF(AND(MAX($I2289,$L2289,$O2289,$R2289,$U2289,$X2289)&gt;'CONFG.  LISTAS'!$F$4,NOT(OR($Z2289&lt;&gt;"",$AA2289&lt;&gt;""))),"Memorial de cálculo ou anexo obrigatório não informado para item acima do limite.",IF(OR(AND($G2289&lt;&gt;"",$H2289&lt;&gt;"",OR($G2289&lt;=0,$H2289&lt;=0)),AND($J2289&lt;&gt;"",$K2289&lt;&gt;"",OR($J2289&lt;=0,$K2289&lt;=0)),AND($M2289&lt;&gt;"",$N2289&lt;&gt;"",OR($M2289&lt;=0,$N2289&lt;=0)),AND($P2289&lt;&gt;"",$Q2289&lt;&gt;"",OR($P2289&lt;=0,$Q2289&lt;=0)),AND($S2289&lt;&gt;"",$T2289&lt;&gt;"",OR($S2289&lt;=0,$T2289&lt;=0)),AND($V2289&lt;&gt;"",$W2289&lt;&gt;"",OR($V2289&lt;=0,$W2289&lt;=0))),"Revise os valores informados: valor unitário e quantidade devem ser maiores que zero.",IF(OR(AND($G2289="",$H2289&lt;&gt;""),AND($G2289&lt;&gt;"",$H2289=""),AND($J2289="",$K2289&lt;&gt;""),AND($J2289&lt;&gt;"",$K2289=""),AND($M2289="",$N2289&lt;&gt;""),AND($M2289&lt;&gt;"",$N2289=""),AND($P2289="",$Q2289&lt;&gt;""),AND($P2289&lt;&gt;"",$Q2289=""),AND($S2289="",$T2289&lt;&gt;""),AND($S2289&lt;&gt;"",$T2289=""),AND($V2289="",$W2289&lt;&gt;""),AND($V2289&lt;&gt;"",$W2289="")),"Há ano preenchido parcialmente: "&amp;TRIM(IF(AND($G2289="",$H2289&lt;&gt;""),"Ano 1 (falta valor unitário); ","")&amp;IF(AND($G2289&lt;&gt;"",$H2289=""),"Ano 1 (falta quantidade); ","")&amp;IF(AND($J2289="",$K2289&lt;&gt;""),"Ano 2 (falta valor unitário); ","")&amp;IF(AND($J2289&lt;&gt;"",$K2289=""),"Ano 2 (falta quantidade); ","")&amp;IF(AND($M2289="",$N2289&lt;&gt;""),"Ano 3 (falta valor unitário); ","")&amp;IF(AND($M2289&lt;&gt;"",$N2289=""),"Ano 3 (falta quantidade); ","")&amp;IF(AND($P2289="",$Q2289&lt;&gt;""),"Ano 4 (falta valor unitário); ","")&amp;IF(AND($P2289&lt;&gt;"",$Q2289=""),"Ano 4 (falta quantidade); ","")&amp;IF(AND($S2289="",$T2289&lt;&gt;""),"Ano 5 (falta valor unitário); ","")&amp;IF(AND($S2289&lt;&gt;"",$T2289=""),"Ano 5 (falta quantidade); ","")&amp;IF(AND($V2289="",$W2289&lt;&gt;""),"Ano 6 (falta valor unitário); ","")&amp;IF(AND($V2289&lt;&gt;"",$W2289=""),"Ano 6 (falta quantidade); ","")), IF(NOT(OR(AND($G2289&lt;&gt;"",$H2289&lt;&gt;""),AND($J2289&lt;&gt;"",$K2289&lt;&gt;""),AND($M2289&lt;&gt;"",$N2289&lt;&gt;""),AND($P2289&lt;&gt;"",$Q2289&lt;&gt;""),AND($S2289&lt;&gt;"",$T2289&lt;&gt;""),AND($V2289&lt;&gt;"",$W2289&lt;&gt;""))),"Informe pelo menos um ano completo com valor unitário e quantidade.",IF(AND($C2289&lt;&gt;"",$E2289&lt;&gt;"",LEFT(TRIM($C2289),1)&lt;&gt;LEFT(TRIM($E2289),1)),"Categoria e tipo estão incompatíveis.",IF(IF(OR($E2289="",$F2289=""),FALSE(),IFERROR(COUNTIF(INDIRECT("UNITS_"&amp;SUBSTITUTE(LEFT($E2289,FIND(" ",$E2289&amp;" ")-1),".","_")),$F2289)=0,TRUE())),"Unidade incompatível com o tipo selecionado.",IF(OR(AND(ISNUMBER(SEARCH("comunic",LOWER($B2289))),LEFT($E2289,3)&lt;&gt;"4.4"),AND(ISNUMBER(SEARCH("monitor",LOWER($B2289))),NOT(OR(LEFT($E2289,3)="1.5",LEFT($E2289,3)="2.5")))),"Revise a classificação do item conforme as regras de preenchimento.",IF(AND($B2289&lt;&gt;"",OR(ISNUMBER(SEARCH("outro",LOWER($B2289))),ISNUMBER(SEARCH("divers",LOWER($B2289))),ISNUMBER(SEARCH("kit",LOWER($B2289))),ISNUMBER(SEARCH("ferrament",LOWER($B2289))),ISNUMBER(SEARCH("epi",LOWER($B2289)))),NOT(OR($Z2289&lt;&gt;"",$AA2289&lt;&gt;""))),"Descrição muito genérica: detalhe melhor o item e registre o racional no memorial ou em anexo.",IF(AND($Y2289=0,$B2289&lt;&gt;"",OR($G2289&lt;&gt;"",$H2289&lt;&gt;"",$J2289&lt;&gt;"",$K2289&lt;&gt;"",$M2289&lt;&gt;"",$N2289&lt;&gt;"",$P2289&lt;&gt;"",$Q2289&lt;&gt;"",$S2289&lt;&gt;"",$T2289&lt;&gt;"",$V2289&lt;&gt;"",$W2289&lt;&gt;"")),"O item possui dados lançados, mas o total está zerado. Revise os valores informados.","")))))))))))))))</f>
        <v/>
      </c>
    </row>
    <row r="2290" spans="1:35" ht="14.25" customHeight="1" x14ac:dyDescent="0.25">
      <c r="A2290" s="57" t="str">
        <f t="shared" si="455"/>
        <v/>
      </c>
      <c r="B2290" s="58"/>
      <c r="C2290" s="58"/>
      <c r="D2290" s="58"/>
      <c r="E2290" s="58"/>
      <c r="F2290" s="58"/>
      <c r="G2290" s="269"/>
      <c r="H2290" s="59"/>
      <c r="I2290" s="273">
        <f t="shared" si="456"/>
        <v>0</v>
      </c>
      <c r="J2290" s="269"/>
      <c r="K2290" s="59"/>
      <c r="L2290" s="270">
        <f t="shared" si="457"/>
        <v>0</v>
      </c>
      <c r="M2290" s="269"/>
      <c r="N2290" s="59"/>
      <c r="O2290" s="270">
        <f t="shared" si="458"/>
        <v>0</v>
      </c>
      <c r="P2290" s="269"/>
      <c r="Q2290" s="59"/>
      <c r="R2290" s="271">
        <f t="shared" si="459"/>
        <v>0</v>
      </c>
      <c r="S2290" s="269"/>
      <c r="T2290" s="59"/>
      <c r="U2290" s="270">
        <f t="shared" si="460"/>
        <v>0</v>
      </c>
      <c r="V2290" s="269"/>
      <c r="W2290" s="59"/>
      <c r="X2290" s="270">
        <f t="shared" si="461"/>
        <v>0</v>
      </c>
      <c r="Y2290" s="270">
        <f t="shared" si="462"/>
        <v>0</v>
      </c>
      <c r="Z2290" s="58"/>
      <c r="AA2290" s="58"/>
      <c r="AB2290" s="60" t="str">
        <f t="shared" si="463"/>
        <v/>
      </c>
      <c r="AC2290" s="21" t="b">
        <f t="shared" si="464"/>
        <v>0</v>
      </c>
      <c r="AD2290" s="21" t="b">
        <f t="shared" si="465"/>
        <v>0</v>
      </c>
      <c r="AE2290" s="21" t="b">
        <f t="shared" si="466"/>
        <v>0</v>
      </c>
      <c r="AF2290" s="21" t="b">
        <f ca="1">OR(AND($AC2290,NOT($AD2290)),AND($AC2290,OR(AND($G2290="",$H2290&lt;&gt;""),AND($G2290&lt;&gt;"",$H2290=""),AND($J2290="",$K2290&lt;&gt;""),AND($J2290&lt;&gt;"",$K2290=""),AND($M2290="",$N2290&lt;&gt;""),AND($M2290&lt;&gt;"",$N2290=""),AND($P2290="",$Q2290&lt;&gt;""),AND($P2290&lt;&gt;"",$Q2290=""),AND($S2290="",$T2290&lt;&gt;""),AND($S2290&lt;&gt;"",$T2290=""),AND($V2290="",$W2290&lt;&gt;""),AND($V2290&lt;&gt;"",$W2290=""))),AND($C2290&lt;&gt;"",$E2290&lt;&gt;"",LEFT(TRIM($C2290),1)&lt;&gt;LEFT(TRIM($E2290),1)),IF(OR($E2290="",$F2290=""),FALSE(),IFERROR(COUNTIF(INDIRECT("UNITS_"&amp;SUBSTITUTE(LEFT($E2290,FIND(" ",$E2290&amp;" ")-1),".","_")),$F2290)=0,TRUE())),AND($B2290&lt;&gt;"",OR(ISNUMBER(SEARCH("outro",LOWER($B2290))),ISNUMBER(SEARCH("divers",LOWER($B2290))),ISNUMBER(SEARCH("etc",LOWER($B2290))))),OR(AND(ISNUMBER(SEARCH("comunic",LOWER($B2290))),LEFT($E2290,3)&lt;&gt;"4.4"),AND(ISNUMBER(SEARCH("monitor",LOWER($B2290))),NOT(OR(LEFT($E2290,3)="1.5",LEFT($E2290,3)="2.5")))),AND($B2290&lt;&gt;"",OR(LEFT($C2290,1)="1",LEFT($C2290,1)="2"),$D2290=""),AND($D2290&lt;&gt;"",NOT(OR(LEFT($C2290,1)="1",LEFT($C2290,1)="2"))),AND($D2290&lt;&gt;"",COUNTIF(' PROJETO'!$B$14:$B$16,$D2290)=0),IF($D2290="",FALSE(),IF(COUNTIF(' PROJETO'!$B$14:$B$16,$D2290)=0,FALSE(),IFERROR(INDEX(' PROJETO'!$C$14:$C$16,MATCH($D2290,' PROJETO'!$B$14:$B$16,0))&lt;&gt;"Sim",FALSE()))))</f>
        <v>0</v>
      </c>
      <c r="AG2290" s="21" t="b">
        <f>AND($AC2290,$Y2290&gt;'CONFG.  LISTAS'!$F$4,$Z2290="",$AA2290="")</f>
        <v>0</v>
      </c>
      <c r="AH2290" s="21" t="str">
        <f t="shared" si="467"/>
        <v/>
      </c>
      <c r="AI2290" s="43" t="str">
        <f ca="1">IF(NOT($AC2290),"",IF(OR($B2290="",$C2290="",$E2290="",$F2290=""),"Preencha descrição, categoria, tipo e unidade.",IF(AND($B2290&lt;&gt;"",OR(LEFT($C2290,1)="1",LEFT($C2290,1)="2"),$D2290=""),"Informe a prática de restauração para itens diretos.",IF(AND($D2290&lt;&gt;"",NOT(OR(LEFT($C2290,1)="1",LEFT($C2290,1)="2"))),"Custos indiretos não devem pertencer a uma prática específica.",IF(AND($D2290&lt;&gt;"",COUNTIF(' PROJETO'!$B$14:$B$16,$D2290)=0),"Prática de restauração inválida ou não cadastrada.",IF(IF($D2290="",FALSE(),IF(COUNTIF(' PROJETO'!$B$14:$B$16,$D2290)=0,FALSE(),IFERROR(INDEX(' PROJETO'!$C$14:$C$16,MATCH($D2290,' PROJETO'!$B$14:$B$16,0))&lt;&gt;"Sim",FALSE()))),"A prática informada no item não foi selecionada na aba Projeto.",IF(AND(MAX($I2290,$L2290,$O2290,$R2290,$U2290,$X2290)&gt;'CONFG.  LISTAS'!$F$4,NOT(OR($Z2290&lt;&gt;"",$AA2290&lt;&gt;""))),"Memorial de cálculo ou anexo obrigatório não informado para item acima do limite.",IF(OR(AND($G2290&lt;&gt;"",$H2290&lt;&gt;"",OR($G2290&lt;=0,$H2290&lt;=0)),AND($J2290&lt;&gt;"",$K2290&lt;&gt;"",OR($J2290&lt;=0,$K2290&lt;=0)),AND($M2290&lt;&gt;"",$N2290&lt;&gt;"",OR($M2290&lt;=0,$N2290&lt;=0)),AND($P2290&lt;&gt;"",$Q2290&lt;&gt;"",OR($P2290&lt;=0,$Q2290&lt;=0)),AND($S2290&lt;&gt;"",$T2290&lt;&gt;"",OR($S2290&lt;=0,$T2290&lt;=0)),AND($V2290&lt;&gt;"",$W2290&lt;&gt;"",OR($V2290&lt;=0,$W2290&lt;=0))),"Revise os valores informados: valor unitário e quantidade devem ser maiores que zero.",IF(OR(AND($G2290="",$H2290&lt;&gt;""),AND($G2290&lt;&gt;"",$H2290=""),AND($J2290="",$K2290&lt;&gt;""),AND($J2290&lt;&gt;"",$K2290=""),AND($M2290="",$N2290&lt;&gt;""),AND($M2290&lt;&gt;"",$N2290=""),AND($P2290="",$Q2290&lt;&gt;""),AND($P2290&lt;&gt;"",$Q2290=""),AND($S2290="",$T2290&lt;&gt;""),AND($S2290&lt;&gt;"",$T2290=""),AND($V2290="",$W2290&lt;&gt;""),AND($V2290&lt;&gt;"",$W2290="")),"Há ano preenchido parcialmente: "&amp;TRIM(IF(AND($G2290="",$H2290&lt;&gt;""),"Ano 1 (falta valor unitário); ","")&amp;IF(AND($G2290&lt;&gt;"",$H2290=""),"Ano 1 (falta quantidade); ","")&amp;IF(AND($J2290="",$K2290&lt;&gt;""),"Ano 2 (falta valor unitário); ","")&amp;IF(AND($J2290&lt;&gt;"",$K2290=""),"Ano 2 (falta quantidade); ","")&amp;IF(AND($M2290="",$N2290&lt;&gt;""),"Ano 3 (falta valor unitário); ","")&amp;IF(AND($M2290&lt;&gt;"",$N2290=""),"Ano 3 (falta quantidade); ","")&amp;IF(AND($P2290="",$Q2290&lt;&gt;""),"Ano 4 (falta valor unitário); ","")&amp;IF(AND($P2290&lt;&gt;"",$Q2290=""),"Ano 4 (falta quantidade); ","")&amp;IF(AND($S2290="",$T2290&lt;&gt;""),"Ano 5 (falta valor unitário); ","")&amp;IF(AND($S2290&lt;&gt;"",$T2290=""),"Ano 5 (falta quantidade); ","")&amp;IF(AND($V2290="",$W2290&lt;&gt;""),"Ano 6 (falta valor unitário); ","")&amp;IF(AND($V2290&lt;&gt;"",$W2290=""),"Ano 6 (falta quantidade); ","")), IF(NOT(OR(AND($G2290&lt;&gt;"",$H2290&lt;&gt;""),AND($J2290&lt;&gt;"",$K2290&lt;&gt;""),AND($M2290&lt;&gt;"",$N2290&lt;&gt;""),AND($P2290&lt;&gt;"",$Q2290&lt;&gt;""),AND($S2290&lt;&gt;"",$T2290&lt;&gt;""),AND($V2290&lt;&gt;"",$W2290&lt;&gt;""))),"Informe pelo menos um ano completo com valor unitário e quantidade.",IF(AND($C2290&lt;&gt;"",$E2290&lt;&gt;"",LEFT(TRIM($C2290),1)&lt;&gt;LEFT(TRIM($E2290),1)),"Categoria e tipo estão incompatíveis.",IF(IF(OR($E2290="",$F2290=""),FALSE(),IFERROR(COUNTIF(INDIRECT("UNITS_"&amp;SUBSTITUTE(LEFT($E2290,FIND(" ",$E2290&amp;" ")-1),".","_")),$F2290)=0,TRUE())),"Unidade incompatível com o tipo selecionado.",IF(OR(AND(ISNUMBER(SEARCH("comunic",LOWER($B2290))),LEFT($E2290,3)&lt;&gt;"4.4"),AND(ISNUMBER(SEARCH("monitor",LOWER($B2290))),NOT(OR(LEFT($E2290,3)="1.5",LEFT($E2290,3)="2.5")))),"Revise a classificação do item conforme as regras de preenchimento.",IF(AND($B2290&lt;&gt;"",OR(ISNUMBER(SEARCH("outro",LOWER($B2290))),ISNUMBER(SEARCH("divers",LOWER($B2290))),ISNUMBER(SEARCH("kit",LOWER($B2290))),ISNUMBER(SEARCH("ferrament",LOWER($B2290))),ISNUMBER(SEARCH("epi",LOWER($B2290)))),NOT(OR($Z2290&lt;&gt;"",$AA2290&lt;&gt;""))),"Descrição muito genérica: detalhe melhor o item e registre o racional no memorial ou em anexo.",IF(AND($Y2290=0,$B2290&lt;&gt;"",OR($G2290&lt;&gt;"",$H2290&lt;&gt;"",$J2290&lt;&gt;"",$K2290&lt;&gt;"",$M2290&lt;&gt;"",$N2290&lt;&gt;"",$P2290&lt;&gt;"",$Q2290&lt;&gt;"",$S2290&lt;&gt;"",$T2290&lt;&gt;"",$V2290&lt;&gt;"",$W2290&lt;&gt;"")),"O item possui dados lançados, mas o total está zerado. Revise os valores informados.","")))))))))))))))</f>
        <v/>
      </c>
    </row>
    <row r="2291" spans="1:35" ht="14.25" customHeight="1" x14ac:dyDescent="0.25">
      <c r="A2291" s="57" t="str">
        <f t="shared" si="455"/>
        <v/>
      </c>
      <c r="B2291" s="61"/>
      <c r="C2291" s="61"/>
      <c r="D2291" s="58"/>
      <c r="E2291" s="61"/>
      <c r="F2291" s="61"/>
      <c r="G2291" s="272"/>
      <c r="H2291" s="62"/>
      <c r="I2291" s="273">
        <f t="shared" si="456"/>
        <v>0</v>
      </c>
      <c r="J2291" s="272"/>
      <c r="K2291" s="62"/>
      <c r="L2291" s="270">
        <f t="shared" si="457"/>
        <v>0</v>
      </c>
      <c r="M2291" s="272"/>
      <c r="N2291" s="62"/>
      <c r="O2291" s="270">
        <f t="shared" si="458"/>
        <v>0</v>
      </c>
      <c r="P2291" s="272"/>
      <c r="Q2291" s="62"/>
      <c r="R2291" s="271">
        <f t="shared" si="459"/>
        <v>0</v>
      </c>
      <c r="S2291" s="272"/>
      <c r="T2291" s="62"/>
      <c r="U2291" s="270">
        <f t="shared" si="460"/>
        <v>0</v>
      </c>
      <c r="V2291" s="272"/>
      <c r="W2291" s="62"/>
      <c r="X2291" s="270">
        <f t="shared" si="461"/>
        <v>0</v>
      </c>
      <c r="Y2291" s="270">
        <f t="shared" si="462"/>
        <v>0</v>
      </c>
      <c r="Z2291" s="61"/>
      <c r="AA2291" s="61"/>
      <c r="AB2291" s="60" t="str">
        <f t="shared" si="463"/>
        <v/>
      </c>
      <c r="AC2291" s="21" t="b">
        <f t="shared" si="464"/>
        <v>0</v>
      </c>
      <c r="AD2291" s="21" t="b">
        <f t="shared" si="465"/>
        <v>0</v>
      </c>
      <c r="AE2291" s="21" t="b">
        <f t="shared" si="466"/>
        <v>0</v>
      </c>
      <c r="AF2291" s="21" t="b">
        <f ca="1">OR(AND($AC2291,NOT($AD2291)),AND($AC2291,OR(AND($G2291="",$H2291&lt;&gt;""),AND($G2291&lt;&gt;"",$H2291=""),AND($J2291="",$K2291&lt;&gt;""),AND($J2291&lt;&gt;"",$K2291=""),AND($M2291="",$N2291&lt;&gt;""),AND($M2291&lt;&gt;"",$N2291=""),AND($P2291="",$Q2291&lt;&gt;""),AND($P2291&lt;&gt;"",$Q2291=""),AND($S2291="",$T2291&lt;&gt;""),AND($S2291&lt;&gt;"",$T2291=""),AND($V2291="",$W2291&lt;&gt;""),AND($V2291&lt;&gt;"",$W2291=""))),AND($C2291&lt;&gt;"",$E2291&lt;&gt;"",LEFT(TRIM($C2291),1)&lt;&gt;LEFT(TRIM($E2291),1)),IF(OR($E2291="",$F2291=""),FALSE(),IFERROR(COUNTIF(INDIRECT("UNITS_"&amp;SUBSTITUTE(LEFT($E2291,FIND(" ",$E2291&amp;" ")-1),".","_")),$F2291)=0,TRUE())),AND($B2291&lt;&gt;"",OR(ISNUMBER(SEARCH("outro",LOWER($B2291))),ISNUMBER(SEARCH("divers",LOWER($B2291))),ISNUMBER(SEARCH("etc",LOWER($B2291))))),OR(AND(ISNUMBER(SEARCH("comunic",LOWER($B2291))),LEFT($E2291,3)&lt;&gt;"4.4"),AND(ISNUMBER(SEARCH("monitor",LOWER($B2291))),NOT(OR(LEFT($E2291,3)="1.5",LEFT($E2291,3)="2.5")))),AND($B2291&lt;&gt;"",OR(LEFT($C2291,1)="1",LEFT($C2291,1)="2"),$D2291=""),AND($D2291&lt;&gt;"",NOT(OR(LEFT($C2291,1)="1",LEFT($C2291,1)="2"))),AND($D2291&lt;&gt;"",COUNTIF(' PROJETO'!$B$14:$B$16,$D2291)=0),IF($D2291="",FALSE(),IF(COUNTIF(' PROJETO'!$B$14:$B$16,$D2291)=0,FALSE(),IFERROR(INDEX(' PROJETO'!$C$14:$C$16,MATCH($D2291,' PROJETO'!$B$14:$B$16,0))&lt;&gt;"Sim",FALSE()))))</f>
        <v>0</v>
      </c>
      <c r="AG2291" s="21" t="b">
        <f>AND($AC2291,$Y2291&gt;'CONFG.  LISTAS'!$F$4,$Z2291="",$AA2291="")</f>
        <v>0</v>
      </c>
      <c r="AH2291" s="21" t="str">
        <f t="shared" si="467"/>
        <v/>
      </c>
      <c r="AI2291" s="43" t="str">
        <f ca="1">IF(NOT($AC2291),"",IF(OR($B2291="",$C2291="",$E2291="",$F2291=""),"Preencha descrição, categoria, tipo e unidade.",IF(AND($B2291&lt;&gt;"",OR(LEFT($C2291,1)="1",LEFT($C2291,1)="2"),$D2291=""),"Informe a prática de restauração para itens diretos.",IF(AND($D2291&lt;&gt;"",NOT(OR(LEFT($C2291,1)="1",LEFT($C2291,1)="2"))),"Custos indiretos não devem pertencer a uma prática específica.",IF(AND($D2291&lt;&gt;"",COUNTIF(' PROJETO'!$B$14:$B$16,$D2291)=0),"Prática de restauração inválida ou não cadastrada.",IF(IF($D2291="",FALSE(),IF(COUNTIF(' PROJETO'!$B$14:$B$16,$D2291)=0,FALSE(),IFERROR(INDEX(' PROJETO'!$C$14:$C$16,MATCH($D2291,' PROJETO'!$B$14:$B$16,0))&lt;&gt;"Sim",FALSE()))),"A prática informada no item não foi selecionada na aba Projeto.",IF(AND(MAX($I2291,$L2291,$O2291,$R2291,$U2291,$X2291)&gt;'CONFG.  LISTAS'!$F$4,NOT(OR($Z2291&lt;&gt;"",$AA2291&lt;&gt;""))),"Memorial de cálculo ou anexo obrigatório não informado para item acima do limite.",IF(OR(AND($G2291&lt;&gt;"",$H2291&lt;&gt;"",OR($G2291&lt;=0,$H2291&lt;=0)),AND($J2291&lt;&gt;"",$K2291&lt;&gt;"",OR($J2291&lt;=0,$K2291&lt;=0)),AND($M2291&lt;&gt;"",$N2291&lt;&gt;"",OR($M2291&lt;=0,$N2291&lt;=0)),AND($P2291&lt;&gt;"",$Q2291&lt;&gt;"",OR($P2291&lt;=0,$Q2291&lt;=0)),AND($S2291&lt;&gt;"",$T2291&lt;&gt;"",OR($S2291&lt;=0,$T2291&lt;=0)),AND($V2291&lt;&gt;"",$W2291&lt;&gt;"",OR($V2291&lt;=0,$W2291&lt;=0))),"Revise os valores informados: valor unitário e quantidade devem ser maiores que zero.",IF(OR(AND($G2291="",$H2291&lt;&gt;""),AND($G2291&lt;&gt;"",$H2291=""),AND($J2291="",$K2291&lt;&gt;""),AND($J2291&lt;&gt;"",$K2291=""),AND($M2291="",$N2291&lt;&gt;""),AND($M2291&lt;&gt;"",$N2291=""),AND($P2291="",$Q2291&lt;&gt;""),AND($P2291&lt;&gt;"",$Q2291=""),AND($S2291="",$T2291&lt;&gt;""),AND($S2291&lt;&gt;"",$T2291=""),AND($V2291="",$W2291&lt;&gt;""),AND($V2291&lt;&gt;"",$W2291="")),"Há ano preenchido parcialmente: "&amp;TRIM(IF(AND($G2291="",$H2291&lt;&gt;""),"Ano 1 (falta valor unitário); ","")&amp;IF(AND($G2291&lt;&gt;"",$H2291=""),"Ano 1 (falta quantidade); ","")&amp;IF(AND($J2291="",$K2291&lt;&gt;""),"Ano 2 (falta valor unitário); ","")&amp;IF(AND($J2291&lt;&gt;"",$K2291=""),"Ano 2 (falta quantidade); ","")&amp;IF(AND($M2291="",$N2291&lt;&gt;""),"Ano 3 (falta valor unitário); ","")&amp;IF(AND($M2291&lt;&gt;"",$N2291=""),"Ano 3 (falta quantidade); ","")&amp;IF(AND($P2291="",$Q2291&lt;&gt;""),"Ano 4 (falta valor unitário); ","")&amp;IF(AND($P2291&lt;&gt;"",$Q2291=""),"Ano 4 (falta quantidade); ","")&amp;IF(AND($S2291="",$T2291&lt;&gt;""),"Ano 5 (falta valor unitário); ","")&amp;IF(AND($S2291&lt;&gt;"",$T2291=""),"Ano 5 (falta quantidade); ","")&amp;IF(AND($V2291="",$W2291&lt;&gt;""),"Ano 6 (falta valor unitário); ","")&amp;IF(AND($V2291&lt;&gt;"",$W2291=""),"Ano 6 (falta quantidade); ","")), IF(NOT(OR(AND($G2291&lt;&gt;"",$H2291&lt;&gt;""),AND($J2291&lt;&gt;"",$K2291&lt;&gt;""),AND($M2291&lt;&gt;"",$N2291&lt;&gt;""),AND($P2291&lt;&gt;"",$Q2291&lt;&gt;""),AND($S2291&lt;&gt;"",$T2291&lt;&gt;""),AND($V2291&lt;&gt;"",$W2291&lt;&gt;""))),"Informe pelo menos um ano completo com valor unitário e quantidade.",IF(AND($C2291&lt;&gt;"",$E2291&lt;&gt;"",LEFT(TRIM($C2291),1)&lt;&gt;LEFT(TRIM($E2291),1)),"Categoria e tipo estão incompatíveis.",IF(IF(OR($E2291="",$F2291=""),FALSE(),IFERROR(COUNTIF(INDIRECT("UNITS_"&amp;SUBSTITUTE(LEFT($E2291,FIND(" ",$E2291&amp;" ")-1),".","_")),$F2291)=0,TRUE())),"Unidade incompatível com o tipo selecionado.",IF(OR(AND(ISNUMBER(SEARCH("comunic",LOWER($B2291))),LEFT($E2291,3)&lt;&gt;"4.4"),AND(ISNUMBER(SEARCH("monitor",LOWER($B2291))),NOT(OR(LEFT($E2291,3)="1.5",LEFT($E2291,3)="2.5")))),"Revise a classificação do item conforme as regras de preenchimento.",IF(AND($B2291&lt;&gt;"",OR(ISNUMBER(SEARCH("outro",LOWER($B2291))),ISNUMBER(SEARCH("divers",LOWER($B2291))),ISNUMBER(SEARCH("kit",LOWER($B2291))),ISNUMBER(SEARCH("ferrament",LOWER($B2291))),ISNUMBER(SEARCH("epi",LOWER($B2291)))),NOT(OR($Z2291&lt;&gt;"",$AA2291&lt;&gt;""))),"Descrição muito genérica: detalhe melhor o item e registre o racional no memorial ou em anexo.",IF(AND($Y2291=0,$B2291&lt;&gt;"",OR($G2291&lt;&gt;"",$H2291&lt;&gt;"",$J2291&lt;&gt;"",$K2291&lt;&gt;"",$M2291&lt;&gt;"",$N2291&lt;&gt;"",$P2291&lt;&gt;"",$Q2291&lt;&gt;"",$S2291&lt;&gt;"",$T2291&lt;&gt;"",$V2291&lt;&gt;"",$W2291&lt;&gt;"")),"O item possui dados lançados, mas o total está zerado. Revise os valores informados.","")))))))))))))))</f>
        <v/>
      </c>
    </row>
    <row r="2292" spans="1:35" ht="14.25" customHeight="1" x14ac:dyDescent="0.25">
      <c r="A2292" s="57" t="str">
        <f t="shared" si="455"/>
        <v/>
      </c>
      <c r="B2292" s="58"/>
      <c r="C2292" s="58"/>
      <c r="D2292" s="58"/>
      <c r="E2292" s="58"/>
      <c r="F2292" s="58"/>
      <c r="G2292" s="269"/>
      <c r="H2292" s="59"/>
      <c r="I2292" s="273">
        <f t="shared" si="456"/>
        <v>0</v>
      </c>
      <c r="J2292" s="269"/>
      <c r="K2292" s="59"/>
      <c r="L2292" s="270">
        <f t="shared" si="457"/>
        <v>0</v>
      </c>
      <c r="M2292" s="269"/>
      <c r="N2292" s="59"/>
      <c r="O2292" s="270">
        <f t="shared" si="458"/>
        <v>0</v>
      </c>
      <c r="P2292" s="269"/>
      <c r="Q2292" s="59"/>
      <c r="R2292" s="271">
        <f t="shared" si="459"/>
        <v>0</v>
      </c>
      <c r="S2292" s="269"/>
      <c r="T2292" s="59"/>
      <c r="U2292" s="270">
        <f t="shared" si="460"/>
        <v>0</v>
      </c>
      <c r="V2292" s="269"/>
      <c r="W2292" s="59"/>
      <c r="X2292" s="270">
        <f t="shared" si="461"/>
        <v>0</v>
      </c>
      <c r="Y2292" s="270">
        <f t="shared" si="462"/>
        <v>0</v>
      </c>
      <c r="Z2292" s="58"/>
      <c r="AA2292" s="58"/>
      <c r="AB2292" s="60" t="str">
        <f t="shared" si="463"/>
        <v/>
      </c>
      <c r="AC2292" s="21" t="b">
        <f t="shared" si="464"/>
        <v>0</v>
      </c>
      <c r="AD2292" s="21" t="b">
        <f t="shared" si="465"/>
        <v>0</v>
      </c>
      <c r="AE2292" s="21" t="b">
        <f t="shared" si="466"/>
        <v>0</v>
      </c>
      <c r="AF2292" s="21" t="b">
        <f ca="1">OR(AND($AC2292,NOT($AD2292)),AND($AC2292,OR(AND($G2292="",$H2292&lt;&gt;""),AND($G2292&lt;&gt;"",$H2292=""),AND($J2292="",$K2292&lt;&gt;""),AND($J2292&lt;&gt;"",$K2292=""),AND($M2292="",$N2292&lt;&gt;""),AND($M2292&lt;&gt;"",$N2292=""),AND($P2292="",$Q2292&lt;&gt;""),AND($P2292&lt;&gt;"",$Q2292=""),AND($S2292="",$T2292&lt;&gt;""),AND($S2292&lt;&gt;"",$T2292=""),AND($V2292="",$W2292&lt;&gt;""),AND($V2292&lt;&gt;"",$W2292=""))),AND($C2292&lt;&gt;"",$E2292&lt;&gt;"",LEFT(TRIM($C2292),1)&lt;&gt;LEFT(TRIM($E2292),1)),IF(OR($E2292="",$F2292=""),FALSE(),IFERROR(COUNTIF(INDIRECT("UNITS_"&amp;SUBSTITUTE(LEFT($E2292,FIND(" ",$E2292&amp;" ")-1),".","_")),$F2292)=0,TRUE())),AND($B2292&lt;&gt;"",OR(ISNUMBER(SEARCH("outro",LOWER($B2292))),ISNUMBER(SEARCH("divers",LOWER($B2292))),ISNUMBER(SEARCH("etc",LOWER($B2292))))),OR(AND(ISNUMBER(SEARCH("comunic",LOWER($B2292))),LEFT($E2292,3)&lt;&gt;"4.4"),AND(ISNUMBER(SEARCH("monitor",LOWER($B2292))),NOT(OR(LEFT($E2292,3)="1.5",LEFT($E2292,3)="2.5")))),AND($B2292&lt;&gt;"",OR(LEFT($C2292,1)="1",LEFT($C2292,1)="2"),$D2292=""),AND($D2292&lt;&gt;"",NOT(OR(LEFT($C2292,1)="1",LEFT($C2292,1)="2"))),AND($D2292&lt;&gt;"",COUNTIF(' PROJETO'!$B$14:$B$16,$D2292)=0),IF($D2292="",FALSE(),IF(COUNTIF(' PROJETO'!$B$14:$B$16,$D2292)=0,FALSE(),IFERROR(INDEX(' PROJETO'!$C$14:$C$16,MATCH($D2292,' PROJETO'!$B$14:$B$16,0))&lt;&gt;"Sim",FALSE()))))</f>
        <v>0</v>
      </c>
      <c r="AG2292" s="21" t="b">
        <f>AND($AC2292,$Y2292&gt;'CONFG.  LISTAS'!$F$4,$Z2292="",$AA2292="")</f>
        <v>0</v>
      </c>
      <c r="AH2292" s="21" t="str">
        <f t="shared" si="467"/>
        <v/>
      </c>
      <c r="AI2292" s="43" t="str">
        <f ca="1">IF(NOT($AC2292),"",IF(OR($B2292="",$C2292="",$E2292="",$F2292=""),"Preencha descrição, categoria, tipo e unidade.",IF(AND($B2292&lt;&gt;"",OR(LEFT($C2292,1)="1",LEFT($C2292,1)="2"),$D2292=""),"Informe a prática de restauração para itens diretos.",IF(AND($D2292&lt;&gt;"",NOT(OR(LEFT($C2292,1)="1",LEFT($C2292,1)="2"))),"Custos indiretos não devem pertencer a uma prática específica.",IF(AND($D2292&lt;&gt;"",COUNTIF(' PROJETO'!$B$14:$B$16,$D2292)=0),"Prática de restauração inválida ou não cadastrada.",IF(IF($D2292="",FALSE(),IF(COUNTIF(' PROJETO'!$B$14:$B$16,$D2292)=0,FALSE(),IFERROR(INDEX(' PROJETO'!$C$14:$C$16,MATCH($D2292,' PROJETO'!$B$14:$B$16,0))&lt;&gt;"Sim",FALSE()))),"A prática informada no item não foi selecionada na aba Projeto.",IF(AND(MAX($I2292,$L2292,$O2292,$R2292,$U2292,$X2292)&gt;'CONFG.  LISTAS'!$F$4,NOT(OR($Z2292&lt;&gt;"",$AA2292&lt;&gt;""))),"Memorial de cálculo ou anexo obrigatório não informado para item acima do limite.",IF(OR(AND($G2292&lt;&gt;"",$H2292&lt;&gt;"",OR($G2292&lt;=0,$H2292&lt;=0)),AND($J2292&lt;&gt;"",$K2292&lt;&gt;"",OR($J2292&lt;=0,$K2292&lt;=0)),AND($M2292&lt;&gt;"",$N2292&lt;&gt;"",OR($M2292&lt;=0,$N2292&lt;=0)),AND($P2292&lt;&gt;"",$Q2292&lt;&gt;"",OR($P2292&lt;=0,$Q2292&lt;=0)),AND($S2292&lt;&gt;"",$T2292&lt;&gt;"",OR($S2292&lt;=0,$T2292&lt;=0)),AND($V2292&lt;&gt;"",$W2292&lt;&gt;"",OR($V2292&lt;=0,$W2292&lt;=0))),"Revise os valores informados: valor unitário e quantidade devem ser maiores que zero.",IF(OR(AND($G2292="",$H2292&lt;&gt;""),AND($G2292&lt;&gt;"",$H2292=""),AND($J2292="",$K2292&lt;&gt;""),AND($J2292&lt;&gt;"",$K2292=""),AND($M2292="",$N2292&lt;&gt;""),AND($M2292&lt;&gt;"",$N2292=""),AND($P2292="",$Q2292&lt;&gt;""),AND($P2292&lt;&gt;"",$Q2292=""),AND($S2292="",$T2292&lt;&gt;""),AND($S2292&lt;&gt;"",$T2292=""),AND($V2292="",$W2292&lt;&gt;""),AND($V2292&lt;&gt;"",$W2292="")),"Há ano preenchido parcialmente: "&amp;TRIM(IF(AND($G2292="",$H2292&lt;&gt;""),"Ano 1 (falta valor unitário); ","")&amp;IF(AND($G2292&lt;&gt;"",$H2292=""),"Ano 1 (falta quantidade); ","")&amp;IF(AND($J2292="",$K2292&lt;&gt;""),"Ano 2 (falta valor unitário); ","")&amp;IF(AND($J2292&lt;&gt;"",$K2292=""),"Ano 2 (falta quantidade); ","")&amp;IF(AND($M2292="",$N2292&lt;&gt;""),"Ano 3 (falta valor unitário); ","")&amp;IF(AND($M2292&lt;&gt;"",$N2292=""),"Ano 3 (falta quantidade); ","")&amp;IF(AND($P2292="",$Q2292&lt;&gt;""),"Ano 4 (falta valor unitário); ","")&amp;IF(AND($P2292&lt;&gt;"",$Q2292=""),"Ano 4 (falta quantidade); ","")&amp;IF(AND($S2292="",$T2292&lt;&gt;""),"Ano 5 (falta valor unitário); ","")&amp;IF(AND($S2292&lt;&gt;"",$T2292=""),"Ano 5 (falta quantidade); ","")&amp;IF(AND($V2292="",$W2292&lt;&gt;""),"Ano 6 (falta valor unitário); ","")&amp;IF(AND($V2292&lt;&gt;"",$W2292=""),"Ano 6 (falta quantidade); ","")), IF(NOT(OR(AND($G2292&lt;&gt;"",$H2292&lt;&gt;""),AND($J2292&lt;&gt;"",$K2292&lt;&gt;""),AND($M2292&lt;&gt;"",$N2292&lt;&gt;""),AND($P2292&lt;&gt;"",$Q2292&lt;&gt;""),AND($S2292&lt;&gt;"",$T2292&lt;&gt;""),AND($V2292&lt;&gt;"",$W2292&lt;&gt;""))),"Informe pelo menos um ano completo com valor unitário e quantidade.",IF(AND($C2292&lt;&gt;"",$E2292&lt;&gt;"",LEFT(TRIM($C2292),1)&lt;&gt;LEFT(TRIM($E2292),1)),"Categoria e tipo estão incompatíveis.",IF(IF(OR($E2292="",$F2292=""),FALSE(),IFERROR(COUNTIF(INDIRECT("UNITS_"&amp;SUBSTITUTE(LEFT($E2292,FIND(" ",$E2292&amp;" ")-1),".","_")),$F2292)=0,TRUE())),"Unidade incompatível com o tipo selecionado.",IF(OR(AND(ISNUMBER(SEARCH("comunic",LOWER($B2292))),LEFT($E2292,3)&lt;&gt;"4.4"),AND(ISNUMBER(SEARCH("monitor",LOWER($B2292))),NOT(OR(LEFT($E2292,3)="1.5",LEFT($E2292,3)="2.5")))),"Revise a classificação do item conforme as regras de preenchimento.",IF(AND($B2292&lt;&gt;"",OR(ISNUMBER(SEARCH("outro",LOWER($B2292))),ISNUMBER(SEARCH("divers",LOWER($B2292))),ISNUMBER(SEARCH("kit",LOWER($B2292))),ISNUMBER(SEARCH("ferrament",LOWER($B2292))),ISNUMBER(SEARCH("epi",LOWER($B2292)))),NOT(OR($Z2292&lt;&gt;"",$AA2292&lt;&gt;""))),"Descrição muito genérica: detalhe melhor o item e registre o racional no memorial ou em anexo.",IF(AND($Y2292=0,$B2292&lt;&gt;"",OR($G2292&lt;&gt;"",$H2292&lt;&gt;"",$J2292&lt;&gt;"",$K2292&lt;&gt;"",$M2292&lt;&gt;"",$N2292&lt;&gt;"",$P2292&lt;&gt;"",$Q2292&lt;&gt;"",$S2292&lt;&gt;"",$T2292&lt;&gt;"",$V2292&lt;&gt;"",$W2292&lt;&gt;"")),"O item possui dados lançados, mas o total está zerado. Revise os valores informados.","")))))))))))))))</f>
        <v/>
      </c>
    </row>
    <row r="2293" spans="1:35" ht="14.25" customHeight="1" x14ac:dyDescent="0.25">
      <c r="A2293" s="57" t="str">
        <f t="shared" si="455"/>
        <v/>
      </c>
      <c r="B2293" s="61"/>
      <c r="C2293" s="61"/>
      <c r="D2293" s="58"/>
      <c r="E2293" s="61"/>
      <c r="F2293" s="61"/>
      <c r="G2293" s="272"/>
      <c r="H2293" s="62"/>
      <c r="I2293" s="273">
        <f t="shared" si="456"/>
        <v>0</v>
      </c>
      <c r="J2293" s="272"/>
      <c r="K2293" s="62"/>
      <c r="L2293" s="270">
        <f t="shared" si="457"/>
        <v>0</v>
      </c>
      <c r="M2293" s="272"/>
      <c r="N2293" s="62"/>
      <c r="O2293" s="270">
        <f t="shared" si="458"/>
        <v>0</v>
      </c>
      <c r="P2293" s="272"/>
      <c r="Q2293" s="62"/>
      <c r="R2293" s="271">
        <f t="shared" si="459"/>
        <v>0</v>
      </c>
      <c r="S2293" s="272"/>
      <c r="T2293" s="62"/>
      <c r="U2293" s="270">
        <f t="shared" si="460"/>
        <v>0</v>
      </c>
      <c r="V2293" s="272"/>
      <c r="W2293" s="62"/>
      <c r="X2293" s="270">
        <f t="shared" si="461"/>
        <v>0</v>
      </c>
      <c r="Y2293" s="270">
        <f t="shared" si="462"/>
        <v>0</v>
      </c>
      <c r="Z2293" s="61"/>
      <c r="AA2293" s="61"/>
      <c r="AB2293" s="60" t="str">
        <f t="shared" si="463"/>
        <v/>
      </c>
      <c r="AC2293" s="21" t="b">
        <f t="shared" si="464"/>
        <v>0</v>
      </c>
      <c r="AD2293" s="21" t="b">
        <f t="shared" si="465"/>
        <v>0</v>
      </c>
      <c r="AE2293" s="21" t="b">
        <f t="shared" si="466"/>
        <v>0</v>
      </c>
      <c r="AF2293" s="21" t="b">
        <f ca="1">OR(AND($AC2293,NOT($AD2293)),AND($AC2293,OR(AND($G2293="",$H2293&lt;&gt;""),AND($G2293&lt;&gt;"",$H2293=""),AND($J2293="",$K2293&lt;&gt;""),AND($J2293&lt;&gt;"",$K2293=""),AND($M2293="",$N2293&lt;&gt;""),AND($M2293&lt;&gt;"",$N2293=""),AND($P2293="",$Q2293&lt;&gt;""),AND($P2293&lt;&gt;"",$Q2293=""),AND($S2293="",$T2293&lt;&gt;""),AND($S2293&lt;&gt;"",$T2293=""),AND($V2293="",$W2293&lt;&gt;""),AND($V2293&lt;&gt;"",$W2293=""))),AND($C2293&lt;&gt;"",$E2293&lt;&gt;"",LEFT(TRIM($C2293),1)&lt;&gt;LEFT(TRIM($E2293),1)),IF(OR($E2293="",$F2293=""),FALSE(),IFERROR(COUNTIF(INDIRECT("UNITS_"&amp;SUBSTITUTE(LEFT($E2293,FIND(" ",$E2293&amp;" ")-1),".","_")),$F2293)=0,TRUE())),AND($B2293&lt;&gt;"",OR(ISNUMBER(SEARCH("outro",LOWER($B2293))),ISNUMBER(SEARCH("divers",LOWER($B2293))),ISNUMBER(SEARCH("etc",LOWER($B2293))))),OR(AND(ISNUMBER(SEARCH("comunic",LOWER($B2293))),LEFT($E2293,3)&lt;&gt;"4.4"),AND(ISNUMBER(SEARCH("monitor",LOWER($B2293))),NOT(OR(LEFT($E2293,3)="1.5",LEFT($E2293,3)="2.5")))),AND($B2293&lt;&gt;"",OR(LEFT($C2293,1)="1",LEFT($C2293,1)="2"),$D2293=""),AND($D2293&lt;&gt;"",NOT(OR(LEFT($C2293,1)="1",LEFT($C2293,1)="2"))),AND($D2293&lt;&gt;"",COUNTIF(' PROJETO'!$B$14:$B$16,$D2293)=0),IF($D2293="",FALSE(),IF(COUNTIF(' PROJETO'!$B$14:$B$16,$D2293)=0,FALSE(),IFERROR(INDEX(' PROJETO'!$C$14:$C$16,MATCH($D2293,' PROJETO'!$B$14:$B$16,0))&lt;&gt;"Sim",FALSE()))))</f>
        <v>0</v>
      </c>
      <c r="AG2293" s="21" t="b">
        <f>AND($AC2293,$Y2293&gt;'CONFG.  LISTAS'!$F$4,$Z2293="",$AA2293="")</f>
        <v>0</v>
      </c>
      <c r="AH2293" s="21" t="str">
        <f t="shared" si="467"/>
        <v/>
      </c>
      <c r="AI2293" s="43" t="str">
        <f ca="1">IF(NOT($AC2293),"",IF(OR($B2293="",$C2293="",$E2293="",$F2293=""),"Preencha descrição, categoria, tipo e unidade.",IF(AND($B2293&lt;&gt;"",OR(LEFT($C2293,1)="1",LEFT($C2293,1)="2"),$D2293=""),"Informe a prática de restauração para itens diretos.",IF(AND($D2293&lt;&gt;"",NOT(OR(LEFT($C2293,1)="1",LEFT($C2293,1)="2"))),"Custos indiretos não devem pertencer a uma prática específica.",IF(AND($D2293&lt;&gt;"",COUNTIF(' PROJETO'!$B$14:$B$16,$D2293)=0),"Prática de restauração inválida ou não cadastrada.",IF(IF($D2293="",FALSE(),IF(COUNTIF(' PROJETO'!$B$14:$B$16,$D2293)=0,FALSE(),IFERROR(INDEX(' PROJETO'!$C$14:$C$16,MATCH($D2293,' PROJETO'!$B$14:$B$16,0))&lt;&gt;"Sim",FALSE()))),"A prática informada no item não foi selecionada na aba Projeto.",IF(AND(MAX($I2293,$L2293,$O2293,$R2293,$U2293,$X2293)&gt;'CONFG.  LISTAS'!$F$4,NOT(OR($Z2293&lt;&gt;"",$AA2293&lt;&gt;""))),"Memorial de cálculo ou anexo obrigatório não informado para item acima do limite.",IF(OR(AND($G2293&lt;&gt;"",$H2293&lt;&gt;"",OR($G2293&lt;=0,$H2293&lt;=0)),AND($J2293&lt;&gt;"",$K2293&lt;&gt;"",OR($J2293&lt;=0,$K2293&lt;=0)),AND($M2293&lt;&gt;"",$N2293&lt;&gt;"",OR($M2293&lt;=0,$N2293&lt;=0)),AND($P2293&lt;&gt;"",$Q2293&lt;&gt;"",OR($P2293&lt;=0,$Q2293&lt;=0)),AND($S2293&lt;&gt;"",$T2293&lt;&gt;"",OR($S2293&lt;=0,$T2293&lt;=0)),AND($V2293&lt;&gt;"",$W2293&lt;&gt;"",OR($V2293&lt;=0,$W2293&lt;=0))),"Revise os valores informados: valor unitário e quantidade devem ser maiores que zero.",IF(OR(AND($G2293="",$H2293&lt;&gt;""),AND($G2293&lt;&gt;"",$H2293=""),AND($J2293="",$K2293&lt;&gt;""),AND($J2293&lt;&gt;"",$K2293=""),AND($M2293="",$N2293&lt;&gt;""),AND($M2293&lt;&gt;"",$N2293=""),AND($P2293="",$Q2293&lt;&gt;""),AND($P2293&lt;&gt;"",$Q2293=""),AND($S2293="",$T2293&lt;&gt;""),AND($S2293&lt;&gt;"",$T2293=""),AND($V2293="",$W2293&lt;&gt;""),AND($V2293&lt;&gt;"",$W2293="")),"Há ano preenchido parcialmente: "&amp;TRIM(IF(AND($G2293="",$H2293&lt;&gt;""),"Ano 1 (falta valor unitário); ","")&amp;IF(AND($G2293&lt;&gt;"",$H2293=""),"Ano 1 (falta quantidade); ","")&amp;IF(AND($J2293="",$K2293&lt;&gt;""),"Ano 2 (falta valor unitário); ","")&amp;IF(AND($J2293&lt;&gt;"",$K2293=""),"Ano 2 (falta quantidade); ","")&amp;IF(AND($M2293="",$N2293&lt;&gt;""),"Ano 3 (falta valor unitário); ","")&amp;IF(AND($M2293&lt;&gt;"",$N2293=""),"Ano 3 (falta quantidade); ","")&amp;IF(AND($P2293="",$Q2293&lt;&gt;""),"Ano 4 (falta valor unitário); ","")&amp;IF(AND($P2293&lt;&gt;"",$Q2293=""),"Ano 4 (falta quantidade); ","")&amp;IF(AND($S2293="",$T2293&lt;&gt;""),"Ano 5 (falta valor unitário); ","")&amp;IF(AND($S2293&lt;&gt;"",$T2293=""),"Ano 5 (falta quantidade); ","")&amp;IF(AND($V2293="",$W2293&lt;&gt;""),"Ano 6 (falta valor unitário); ","")&amp;IF(AND($V2293&lt;&gt;"",$W2293=""),"Ano 6 (falta quantidade); ","")), IF(NOT(OR(AND($G2293&lt;&gt;"",$H2293&lt;&gt;""),AND($J2293&lt;&gt;"",$K2293&lt;&gt;""),AND($M2293&lt;&gt;"",$N2293&lt;&gt;""),AND($P2293&lt;&gt;"",$Q2293&lt;&gt;""),AND($S2293&lt;&gt;"",$T2293&lt;&gt;""),AND($V2293&lt;&gt;"",$W2293&lt;&gt;""))),"Informe pelo menos um ano completo com valor unitário e quantidade.",IF(AND($C2293&lt;&gt;"",$E2293&lt;&gt;"",LEFT(TRIM($C2293),1)&lt;&gt;LEFT(TRIM($E2293),1)),"Categoria e tipo estão incompatíveis.",IF(IF(OR($E2293="",$F2293=""),FALSE(),IFERROR(COUNTIF(INDIRECT("UNITS_"&amp;SUBSTITUTE(LEFT($E2293,FIND(" ",$E2293&amp;" ")-1),".","_")),$F2293)=0,TRUE())),"Unidade incompatível com o tipo selecionado.",IF(OR(AND(ISNUMBER(SEARCH("comunic",LOWER($B2293))),LEFT($E2293,3)&lt;&gt;"4.4"),AND(ISNUMBER(SEARCH("monitor",LOWER($B2293))),NOT(OR(LEFT($E2293,3)="1.5",LEFT($E2293,3)="2.5")))),"Revise a classificação do item conforme as regras de preenchimento.",IF(AND($B2293&lt;&gt;"",OR(ISNUMBER(SEARCH("outro",LOWER($B2293))),ISNUMBER(SEARCH("divers",LOWER($B2293))),ISNUMBER(SEARCH("kit",LOWER($B2293))),ISNUMBER(SEARCH("ferrament",LOWER($B2293))),ISNUMBER(SEARCH("epi",LOWER($B2293)))),NOT(OR($Z2293&lt;&gt;"",$AA2293&lt;&gt;""))),"Descrição muito genérica: detalhe melhor o item e registre o racional no memorial ou em anexo.",IF(AND($Y2293=0,$B2293&lt;&gt;"",OR($G2293&lt;&gt;"",$H2293&lt;&gt;"",$J2293&lt;&gt;"",$K2293&lt;&gt;"",$M2293&lt;&gt;"",$N2293&lt;&gt;"",$P2293&lt;&gt;"",$Q2293&lt;&gt;"",$S2293&lt;&gt;"",$T2293&lt;&gt;"",$V2293&lt;&gt;"",$W2293&lt;&gt;"")),"O item possui dados lançados, mas o total está zerado. Revise os valores informados.","")))))))))))))))</f>
        <v/>
      </c>
    </row>
    <row r="2294" spans="1:35" ht="14.25" customHeight="1" x14ac:dyDescent="0.25">
      <c r="A2294" s="57" t="str">
        <f t="shared" si="455"/>
        <v/>
      </c>
      <c r="B2294" s="58"/>
      <c r="C2294" s="58"/>
      <c r="D2294" s="58"/>
      <c r="E2294" s="58"/>
      <c r="F2294" s="58"/>
      <c r="G2294" s="269"/>
      <c r="H2294" s="59"/>
      <c r="I2294" s="273">
        <f t="shared" si="456"/>
        <v>0</v>
      </c>
      <c r="J2294" s="269"/>
      <c r="K2294" s="59"/>
      <c r="L2294" s="270">
        <f t="shared" si="457"/>
        <v>0</v>
      </c>
      <c r="M2294" s="269"/>
      <c r="N2294" s="59"/>
      <c r="O2294" s="270">
        <f t="shared" si="458"/>
        <v>0</v>
      </c>
      <c r="P2294" s="269"/>
      <c r="Q2294" s="59"/>
      <c r="R2294" s="271">
        <f t="shared" si="459"/>
        <v>0</v>
      </c>
      <c r="S2294" s="269"/>
      <c r="T2294" s="59"/>
      <c r="U2294" s="270">
        <f t="shared" si="460"/>
        <v>0</v>
      </c>
      <c r="V2294" s="269"/>
      <c r="W2294" s="59"/>
      <c r="X2294" s="270">
        <f t="shared" si="461"/>
        <v>0</v>
      </c>
      <c r="Y2294" s="270">
        <f t="shared" si="462"/>
        <v>0</v>
      </c>
      <c r="Z2294" s="58"/>
      <c r="AA2294" s="58"/>
      <c r="AB2294" s="60" t="str">
        <f t="shared" si="463"/>
        <v/>
      </c>
      <c r="AC2294" s="21" t="b">
        <f t="shared" si="464"/>
        <v>0</v>
      </c>
      <c r="AD2294" s="21" t="b">
        <f t="shared" si="465"/>
        <v>0</v>
      </c>
      <c r="AE2294" s="21" t="b">
        <f t="shared" si="466"/>
        <v>0</v>
      </c>
      <c r="AF2294" s="21" t="b">
        <f ca="1">OR(AND($AC2294,NOT($AD2294)),AND($AC2294,OR(AND($G2294="",$H2294&lt;&gt;""),AND($G2294&lt;&gt;"",$H2294=""),AND($J2294="",$K2294&lt;&gt;""),AND($J2294&lt;&gt;"",$K2294=""),AND($M2294="",$N2294&lt;&gt;""),AND($M2294&lt;&gt;"",$N2294=""),AND($P2294="",$Q2294&lt;&gt;""),AND($P2294&lt;&gt;"",$Q2294=""),AND($S2294="",$T2294&lt;&gt;""),AND($S2294&lt;&gt;"",$T2294=""),AND($V2294="",$W2294&lt;&gt;""),AND($V2294&lt;&gt;"",$W2294=""))),AND($C2294&lt;&gt;"",$E2294&lt;&gt;"",LEFT(TRIM($C2294),1)&lt;&gt;LEFT(TRIM($E2294),1)),IF(OR($E2294="",$F2294=""),FALSE(),IFERROR(COUNTIF(INDIRECT("UNITS_"&amp;SUBSTITUTE(LEFT($E2294,FIND(" ",$E2294&amp;" ")-1),".","_")),$F2294)=0,TRUE())),AND($B2294&lt;&gt;"",OR(ISNUMBER(SEARCH("outro",LOWER($B2294))),ISNUMBER(SEARCH("divers",LOWER($B2294))),ISNUMBER(SEARCH("etc",LOWER($B2294))))),OR(AND(ISNUMBER(SEARCH("comunic",LOWER($B2294))),LEFT($E2294,3)&lt;&gt;"4.4"),AND(ISNUMBER(SEARCH("monitor",LOWER($B2294))),NOT(OR(LEFT($E2294,3)="1.5",LEFT($E2294,3)="2.5")))),AND($B2294&lt;&gt;"",OR(LEFT($C2294,1)="1",LEFT($C2294,1)="2"),$D2294=""),AND($D2294&lt;&gt;"",NOT(OR(LEFT($C2294,1)="1",LEFT($C2294,1)="2"))),AND($D2294&lt;&gt;"",COUNTIF(' PROJETO'!$B$14:$B$16,$D2294)=0),IF($D2294="",FALSE(),IF(COUNTIF(' PROJETO'!$B$14:$B$16,$D2294)=0,FALSE(),IFERROR(INDEX(' PROJETO'!$C$14:$C$16,MATCH($D2294,' PROJETO'!$B$14:$B$16,0))&lt;&gt;"Sim",FALSE()))))</f>
        <v>0</v>
      </c>
      <c r="AG2294" s="21" t="b">
        <f>AND($AC2294,$Y2294&gt;'CONFG.  LISTAS'!$F$4,$Z2294="",$AA2294="")</f>
        <v>0</v>
      </c>
      <c r="AH2294" s="21" t="str">
        <f t="shared" si="467"/>
        <v/>
      </c>
      <c r="AI2294" s="43" t="str">
        <f ca="1">IF(NOT($AC2294),"",IF(OR($B2294="",$C2294="",$E2294="",$F2294=""),"Preencha descrição, categoria, tipo e unidade.",IF(AND($B2294&lt;&gt;"",OR(LEFT($C2294,1)="1",LEFT($C2294,1)="2"),$D2294=""),"Informe a prática de restauração para itens diretos.",IF(AND($D2294&lt;&gt;"",NOT(OR(LEFT($C2294,1)="1",LEFT($C2294,1)="2"))),"Custos indiretos não devem pertencer a uma prática específica.",IF(AND($D2294&lt;&gt;"",COUNTIF(' PROJETO'!$B$14:$B$16,$D2294)=0),"Prática de restauração inválida ou não cadastrada.",IF(IF($D2294="",FALSE(),IF(COUNTIF(' PROJETO'!$B$14:$B$16,$D2294)=0,FALSE(),IFERROR(INDEX(' PROJETO'!$C$14:$C$16,MATCH($D2294,' PROJETO'!$B$14:$B$16,0))&lt;&gt;"Sim",FALSE()))),"A prática informada no item não foi selecionada na aba Projeto.",IF(AND(MAX($I2294,$L2294,$O2294,$R2294,$U2294,$X2294)&gt;'CONFG.  LISTAS'!$F$4,NOT(OR($Z2294&lt;&gt;"",$AA2294&lt;&gt;""))),"Memorial de cálculo ou anexo obrigatório não informado para item acima do limite.",IF(OR(AND($G2294&lt;&gt;"",$H2294&lt;&gt;"",OR($G2294&lt;=0,$H2294&lt;=0)),AND($J2294&lt;&gt;"",$K2294&lt;&gt;"",OR($J2294&lt;=0,$K2294&lt;=0)),AND($M2294&lt;&gt;"",$N2294&lt;&gt;"",OR($M2294&lt;=0,$N2294&lt;=0)),AND($P2294&lt;&gt;"",$Q2294&lt;&gt;"",OR($P2294&lt;=0,$Q2294&lt;=0)),AND($S2294&lt;&gt;"",$T2294&lt;&gt;"",OR($S2294&lt;=0,$T2294&lt;=0)),AND($V2294&lt;&gt;"",$W2294&lt;&gt;"",OR($V2294&lt;=0,$W2294&lt;=0))),"Revise os valores informados: valor unitário e quantidade devem ser maiores que zero.",IF(OR(AND($G2294="",$H2294&lt;&gt;""),AND($G2294&lt;&gt;"",$H2294=""),AND($J2294="",$K2294&lt;&gt;""),AND($J2294&lt;&gt;"",$K2294=""),AND($M2294="",$N2294&lt;&gt;""),AND($M2294&lt;&gt;"",$N2294=""),AND($P2294="",$Q2294&lt;&gt;""),AND($P2294&lt;&gt;"",$Q2294=""),AND($S2294="",$T2294&lt;&gt;""),AND($S2294&lt;&gt;"",$T2294=""),AND($V2294="",$W2294&lt;&gt;""),AND($V2294&lt;&gt;"",$W2294="")),"Há ano preenchido parcialmente: "&amp;TRIM(IF(AND($G2294="",$H2294&lt;&gt;""),"Ano 1 (falta valor unitário); ","")&amp;IF(AND($G2294&lt;&gt;"",$H2294=""),"Ano 1 (falta quantidade); ","")&amp;IF(AND($J2294="",$K2294&lt;&gt;""),"Ano 2 (falta valor unitário); ","")&amp;IF(AND($J2294&lt;&gt;"",$K2294=""),"Ano 2 (falta quantidade); ","")&amp;IF(AND($M2294="",$N2294&lt;&gt;""),"Ano 3 (falta valor unitário); ","")&amp;IF(AND($M2294&lt;&gt;"",$N2294=""),"Ano 3 (falta quantidade); ","")&amp;IF(AND($P2294="",$Q2294&lt;&gt;""),"Ano 4 (falta valor unitário); ","")&amp;IF(AND($P2294&lt;&gt;"",$Q2294=""),"Ano 4 (falta quantidade); ","")&amp;IF(AND($S2294="",$T2294&lt;&gt;""),"Ano 5 (falta valor unitário); ","")&amp;IF(AND($S2294&lt;&gt;"",$T2294=""),"Ano 5 (falta quantidade); ","")&amp;IF(AND($V2294="",$W2294&lt;&gt;""),"Ano 6 (falta valor unitário); ","")&amp;IF(AND($V2294&lt;&gt;"",$W2294=""),"Ano 6 (falta quantidade); ","")), IF(NOT(OR(AND($G2294&lt;&gt;"",$H2294&lt;&gt;""),AND($J2294&lt;&gt;"",$K2294&lt;&gt;""),AND($M2294&lt;&gt;"",$N2294&lt;&gt;""),AND($P2294&lt;&gt;"",$Q2294&lt;&gt;""),AND($S2294&lt;&gt;"",$T2294&lt;&gt;""),AND($V2294&lt;&gt;"",$W2294&lt;&gt;""))),"Informe pelo menos um ano completo com valor unitário e quantidade.",IF(AND($C2294&lt;&gt;"",$E2294&lt;&gt;"",LEFT(TRIM($C2294),1)&lt;&gt;LEFT(TRIM($E2294),1)),"Categoria e tipo estão incompatíveis.",IF(IF(OR($E2294="",$F2294=""),FALSE(),IFERROR(COUNTIF(INDIRECT("UNITS_"&amp;SUBSTITUTE(LEFT($E2294,FIND(" ",$E2294&amp;" ")-1),".","_")),$F2294)=0,TRUE())),"Unidade incompatível com o tipo selecionado.",IF(OR(AND(ISNUMBER(SEARCH("comunic",LOWER($B2294))),LEFT($E2294,3)&lt;&gt;"4.4"),AND(ISNUMBER(SEARCH("monitor",LOWER($B2294))),NOT(OR(LEFT($E2294,3)="1.5",LEFT($E2294,3)="2.5")))),"Revise a classificação do item conforme as regras de preenchimento.",IF(AND($B2294&lt;&gt;"",OR(ISNUMBER(SEARCH("outro",LOWER($B2294))),ISNUMBER(SEARCH("divers",LOWER($B2294))),ISNUMBER(SEARCH("kit",LOWER($B2294))),ISNUMBER(SEARCH("ferrament",LOWER($B2294))),ISNUMBER(SEARCH("epi",LOWER($B2294)))),NOT(OR($Z2294&lt;&gt;"",$AA2294&lt;&gt;""))),"Descrição muito genérica: detalhe melhor o item e registre o racional no memorial ou em anexo.",IF(AND($Y2294=0,$B2294&lt;&gt;"",OR($G2294&lt;&gt;"",$H2294&lt;&gt;"",$J2294&lt;&gt;"",$K2294&lt;&gt;"",$M2294&lt;&gt;"",$N2294&lt;&gt;"",$P2294&lt;&gt;"",$Q2294&lt;&gt;"",$S2294&lt;&gt;"",$T2294&lt;&gt;"",$V2294&lt;&gt;"",$W2294&lt;&gt;"")),"O item possui dados lançados, mas o total está zerado. Revise os valores informados.","")))))))))))))))</f>
        <v/>
      </c>
    </row>
    <row r="2295" spans="1:35" ht="14.25" customHeight="1" x14ac:dyDescent="0.25">
      <c r="A2295" s="57" t="str">
        <f t="shared" si="455"/>
        <v/>
      </c>
      <c r="B2295" s="61"/>
      <c r="C2295" s="61"/>
      <c r="D2295" s="58"/>
      <c r="E2295" s="61"/>
      <c r="F2295" s="61"/>
      <c r="G2295" s="272"/>
      <c r="H2295" s="62"/>
      <c r="I2295" s="273">
        <f t="shared" si="456"/>
        <v>0</v>
      </c>
      <c r="J2295" s="272"/>
      <c r="K2295" s="62"/>
      <c r="L2295" s="270">
        <f t="shared" si="457"/>
        <v>0</v>
      </c>
      <c r="M2295" s="272"/>
      <c r="N2295" s="62"/>
      <c r="O2295" s="270">
        <f t="shared" si="458"/>
        <v>0</v>
      </c>
      <c r="P2295" s="272"/>
      <c r="Q2295" s="62"/>
      <c r="R2295" s="271">
        <f t="shared" si="459"/>
        <v>0</v>
      </c>
      <c r="S2295" s="272"/>
      <c r="T2295" s="62"/>
      <c r="U2295" s="270">
        <f t="shared" si="460"/>
        <v>0</v>
      </c>
      <c r="V2295" s="272"/>
      <c r="W2295" s="62"/>
      <c r="X2295" s="270">
        <f t="shared" si="461"/>
        <v>0</v>
      </c>
      <c r="Y2295" s="270">
        <f t="shared" si="462"/>
        <v>0</v>
      </c>
      <c r="Z2295" s="61"/>
      <c r="AA2295" s="61"/>
      <c r="AB2295" s="60" t="str">
        <f t="shared" si="463"/>
        <v/>
      </c>
      <c r="AC2295" s="21" t="b">
        <f t="shared" si="464"/>
        <v>0</v>
      </c>
      <c r="AD2295" s="21" t="b">
        <f t="shared" si="465"/>
        <v>0</v>
      </c>
      <c r="AE2295" s="21" t="b">
        <f t="shared" si="466"/>
        <v>0</v>
      </c>
      <c r="AF2295" s="21" t="b">
        <f ca="1">OR(AND($AC2295,NOT($AD2295)),AND($AC2295,OR(AND($G2295="",$H2295&lt;&gt;""),AND($G2295&lt;&gt;"",$H2295=""),AND($J2295="",$K2295&lt;&gt;""),AND($J2295&lt;&gt;"",$K2295=""),AND($M2295="",$N2295&lt;&gt;""),AND($M2295&lt;&gt;"",$N2295=""),AND($P2295="",$Q2295&lt;&gt;""),AND($P2295&lt;&gt;"",$Q2295=""),AND($S2295="",$T2295&lt;&gt;""),AND($S2295&lt;&gt;"",$T2295=""),AND($V2295="",$W2295&lt;&gt;""),AND($V2295&lt;&gt;"",$W2295=""))),AND($C2295&lt;&gt;"",$E2295&lt;&gt;"",LEFT(TRIM($C2295),1)&lt;&gt;LEFT(TRIM($E2295),1)),IF(OR($E2295="",$F2295=""),FALSE(),IFERROR(COUNTIF(INDIRECT("UNITS_"&amp;SUBSTITUTE(LEFT($E2295,FIND(" ",$E2295&amp;" ")-1),".","_")),$F2295)=0,TRUE())),AND($B2295&lt;&gt;"",OR(ISNUMBER(SEARCH("outro",LOWER($B2295))),ISNUMBER(SEARCH("divers",LOWER($B2295))),ISNUMBER(SEARCH("etc",LOWER($B2295))))),OR(AND(ISNUMBER(SEARCH("comunic",LOWER($B2295))),LEFT($E2295,3)&lt;&gt;"4.4"),AND(ISNUMBER(SEARCH("monitor",LOWER($B2295))),NOT(OR(LEFT($E2295,3)="1.5",LEFT($E2295,3)="2.5")))),AND($B2295&lt;&gt;"",OR(LEFT($C2295,1)="1",LEFT($C2295,1)="2"),$D2295=""),AND($D2295&lt;&gt;"",NOT(OR(LEFT($C2295,1)="1",LEFT($C2295,1)="2"))),AND($D2295&lt;&gt;"",COUNTIF(' PROJETO'!$B$14:$B$16,$D2295)=0),IF($D2295="",FALSE(),IF(COUNTIF(' PROJETO'!$B$14:$B$16,$D2295)=0,FALSE(),IFERROR(INDEX(' PROJETO'!$C$14:$C$16,MATCH($D2295,' PROJETO'!$B$14:$B$16,0))&lt;&gt;"Sim",FALSE()))))</f>
        <v>0</v>
      </c>
      <c r="AG2295" s="21" t="b">
        <f>AND($AC2295,$Y2295&gt;'CONFG.  LISTAS'!$F$4,$Z2295="",$AA2295="")</f>
        <v>0</v>
      </c>
      <c r="AH2295" s="21" t="str">
        <f t="shared" si="467"/>
        <v/>
      </c>
      <c r="AI2295" s="43" t="str">
        <f ca="1">IF(NOT($AC2295),"",IF(OR($B2295="",$C2295="",$E2295="",$F2295=""),"Preencha descrição, categoria, tipo e unidade.",IF(AND($B2295&lt;&gt;"",OR(LEFT($C2295,1)="1",LEFT($C2295,1)="2"),$D2295=""),"Informe a prática de restauração para itens diretos.",IF(AND($D2295&lt;&gt;"",NOT(OR(LEFT($C2295,1)="1",LEFT($C2295,1)="2"))),"Custos indiretos não devem pertencer a uma prática específica.",IF(AND($D2295&lt;&gt;"",COUNTIF(' PROJETO'!$B$14:$B$16,$D2295)=0),"Prática de restauração inválida ou não cadastrada.",IF(IF($D2295="",FALSE(),IF(COUNTIF(' PROJETO'!$B$14:$B$16,$D2295)=0,FALSE(),IFERROR(INDEX(' PROJETO'!$C$14:$C$16,MATCH($D2295,' PROJETO'!$B$14:$B$16,0))&lt;&gt;"Sim",FALSE()))),"A prática informada no item não foi selecionada na aba Projeto.",IF(AND(MAX($I2295,$L2295,$O2295,$R2295,$U2295,$X2295)&gt;'CONFG.  LISTAS'!$F$4,NOT(OR($Z2295&lt;&gt;"",$AA2295&lt;&gt;""))),"Memorial de cálculo ou anexo obrigatório não informado para item acima do limite.",IF(OR(AND($G2295&lt;&gt;"",$H2295&lt;&gt;"",OR($G2295&lt;=0,$H2295&lt;=0)),AND($J2295&lt;&gt;"",$K2295&lt;&gt;"",OR($J2295&lt;=0,$K2295&lt;=0)),AND($M2295&lt;&gt;"",$N2295&lt;&gt;"",OR($M2295&lt;=0,$N2295&lt;=0)),AND($P2295&lt;&gt;"",$Q2295&lt;&gt;"",OR($P2295&lt;=0,$Q2295&lt;=0)),AND($S2295&lt;&gt;"",$T2295&lt;&gt;"",OR($S2295&lt;=0,$T2295&lt;=0)),AND($V2295&lt;&gt;"",$W2295&lt;&gt;"",OR($V2295&lt;=0,$W2295&lt;=0))),"Revise os valores informados: valor unitário e quantidade devem ser maiores que zero.",IF(OR(AND($G2295="",$H2295&lt;&gt;""),AND($G2295&lt;&gt;"",$H2295=""),AND($J2295="",$K2295&lt;&gt;""),AND($J2295&lt;&gt;"",$K2295=""),AND($M2295="",$N2295&lt;&gt;""),AND($M2295&lt;&gt;"",$N2295=""),AND($P2295="",$Q2295&lt;&gt;""),AND($P2295&lt;&gt;"",$Q2295=""),AND($S2295="",$T2295&lt;&gt;""),AND($S2295&lt;&gt;"",$T2295=""),AND($V2295="",$W2295&lt;&gt;""),AND($V2295&lt;&gt;"",$W2295="")),"Há ano preenchido parcialmente: "&amp;TRIM(IF(AND($G2295="",$H2295&lt;&gt;""),"Ano 1 (falta valor unitário); ","")&amp;IF(AND($G2295&lt;&gt;"",$H2295=""),"Ano 1 (falta quantidade); ","")&amp;IF(AND($J2295="",$K2295&lt;&gt;""),"Ano 2 (falta valor unitário); ","")&amp;IF(AND($J2295&lt;&gt;"",$K2295=""),"Ano 2 (falta quantidade); ","")&amp;IF(AND($M2295="",$N2295&lt;&gt;""),"Ano 3 (falta valor unitário); ","")&amp;IF(AND($M2295&lt;&gt;"",$N2295=""),"Ano 3 (falta quantidade); ","")&amp;IF(AND($P2295="",$Q2295&lt;&gt;""),"Ano 4 (falta valor unitário); ","")&amp;IF(AND($P2295&lt;&gt;"",$Q2295=""),"Ano 4 (falta quantidade); ","")&amp;IF(AND($S2295="",$T2295&lt;&gt;""),"Ano 5 (falta valor unitário); ","")&amp;IF(AND($S2295&lt;&gt;"",$T2295=""),"Ano 5 (falta quantidade); ","")&amp;IF(AND($V2295="",$W2295&lt;&gt;""),"Ano 6 (falta valor unitário); ","")&amp;IF(AND($V2295&lt;&gt;"",$W2295=""),"Ano 6 (falta quantidade); ","")), IF(NOT(OR(AND($G2295&lt;&gt;"",$H2295&lt;&gt;""),AND($J2295&lt;&gt;"",$K2295&lt;&gt;""),AND($M2295&lt;&gt;"",$N2295&lt;&gt;""),AND($P2295&lt;&gt;"",$Q2295&lt;&gt;""),AND($S2295&lt;&gt;"",$T2295&lt;&gt;""),AND($V2295&lt;&gt;"",$W2295&lt;&gt;""))),"Informe pelo menos um ano completo com valor unitário e quantidade.",IF(AND($C2295&lt;&gt;"",$E2295&lt;&gt;"",LEFT(TRIM($C2295),1)&lt;&gt;LEFT(TRIM($E2295),1)),"Categoria e tipo estão incompatíveis.",IF(IF(OR($E2295="",$F2295=""),FALSE(),IFERROR(COUNTIF(INDIRECT("UNITS_"&amp;SUBSTITUTE(LEFT($E2295,FIND(" ",$E2295&amp;" ")-1),".","_")),$F2295)=0,TRUE())),"Unidade incompatível com o tipo selecionado.",IF(OR(AND(ISNUMBER(SEARCH("comunic",LOWER($B2295))),LEFT($E2295,3)&lt;&gt;"4.4"),AND(ISNUMBER(SEARCH("monitor",LOWER($B2295))),NOT(OR(LEFT($E2295,3)="1.5",LEFT($E2295,3)="2.5")))),"Revise a classificação do item conforme as regras de preenchimento.",IF(AND($B2295&lt;&gt;"",OR(ISNUMBER(SEARCH("outro",LOWER($B2295))),ISNUMBER(SEARCH("divers",LOWER($B2295))),ISNUMBER(SEARCH("kit",LOWER($B2295))),ISNUMBER(SEARCH("ferrament",LOWER($B2295))),ISNUMBER(SEARCH("epi",LOWER($B2295)))),NOT(OR($Z2295&lt;&gt;"",$AA2295&lt;&gt;""))),"Descrição muito genérica: detalhe melhor o item e registre o racional no memorial ou em anexo.",IF(AND($Y2295=0,$B2295&lt;&gt;"",OR($G2295&lt;&gt;"",$H2295&lt;&gt;"",$J2295&lt;&gt;"",$K2295&lt;&gt;"",$M2295&lt;&gt;"",$N2295&lt;&gt;"",$P2295&lt;&gt;"",$Q2295&lt;&gt;"",$S2295&lt;&gt;"",$T2295&lt;&gt;"",$V2295&lt;&gt;"",$W2295&lt;&gt;"")),"O item possui dados lançados, mas o total está zerado. Revise os valores informados.","")))))))))))))))</f>
        <v/>
      </c>
    </row>
    <row r="2296" spans="1:35" ht="14.25" customHeight="1" x14ac:dyDescent="0.25">
      <c r="A2296" s="57" t="str">
        <f t="shared" si="455"/>
        <v/>
      </c>
      <c r="B2296" s="58"/>
      <c r="C2296" s="58"/>
      <c r="D2296" s="58"/>
      <c r="E2296" s="58"/>
      <c r="F2296" s="58"/>
      <c r="G2296" s="269"/>
      <c r="H2296" s="59"/>
      <c r="I2296" s="273">
        <f t="shared" si="456"/>
        <v>0</v>
      </c>
      <c r="J2296" s="269"/>
      <c r="K2296" s="59"/>
      <c r="L2296" s="270">
        <f t="shared" si="457"/>
        <v>0</v>
      </c>
      <c r="M2296" s="269"/>
      <c r="N2296" s="59"/>
      <c r="O2296" s="270">
        <f t="shared" si="458"/>
        <v>0</v>
      </c>
      <c r="P2296" s="269"/>
      <c r="Q2296" s="59"/>
      <c r="R2296" s="271">
        <f t="shared" si="459"/>
        <v>0</v>
      </c>
      <c r="S2296" s="269"/>
      <c r="T2296" s="59"/>
      <c r="U2296" s="270">
        <f t="shared" si="460"/>
        <v>0</v>
      </c>
      <c r="V2296" s="269"/>
      <c r="W2296" s="59"/>
      <c r="X2296" s="270">
        <f t="shared" si="461"/>
        <v>0</v>
      </c>
      <c r="Y2296" s="270">
        <f t="shared" si="462"/>
        <v>0</v>
      </c>
      <c r="Z2296" s="58"/>
      <c r="AA2296" s="58"/>
      <c r="AB2296" s="60" t="str">
        <f t="shared" si="463"/>
        <v/>
      </c>
      <c r="AC2296" s="21" t="b">
        <f t="shared" si="464"/>
        <v>0</v>
      </c>
      <c r="AD2296" s="21" t="b">
        <f t="shared" si="465"/>
        <v>0</v>
      </c>
      <c r="AE2296" s="21" t="b">
        <f t="shared" si="466"/>
        <v>0</v>
      </c>
      <c r="AF2296" s="21" t="b">
        <f ca="1">OR(AND($AC2296,NOT($AD2296)),AND($AC2296,OR(AND($G2296="",$H2296&lt;&gt;""),AND($G2296&lt;&gt;"",$H2296=""),AND($J2296="",$K2296&lt;&gt;""),AND($J2296&lt;&gt;"",$K2296=""),AND($M2296="",$N2296&lt;&gt;""),AND($M2296&lt;&gt;"",$N2296=""),AND($P2296="",$Q2296&lt;&gt;""),AND($P2296&lt;&gt;"",$Q2296=""),AND($S2296="",$T2296&lt;&gt;""),AND($S2296&lt;&gt;"",$T2296=""),AND($V2296="",$W2296&lt;&gt;""),AND($V2296&lt;&gt;"",$W2296=""))),AND($C2296&lt;&gt;"",$E2296&lt;&gt;"",LEFT(TRIM($C2296),1)&lt;&gt;LEFT(TRIM($E2296),1)),IF(OR($E2296="",$F2296=""),FALSE(),IFERROR(COUNTIF(INDIRECT("UNITS_"&amp;SUBSTITUTE(LEFT($E2296,FIND(" ",$E2296&amp;" ")-1),".","_")),$F2296)=0,TRUE())),AND($B2296&lt;&gt;"",OR(ISNUMBER(SEARCH("outro",LOWER($B2296))),ISNUMBER(SEARCH("divers",LOWER($B2296))),ISNUMBER(SEARCH("etc",LOWER($B2296))))),OR(AND(ISNUMBER(SEARCH("comunic",LOWER($B2296))),LEFT($E2296,3)&lt;&gt;"4.4"),AND(ISNUMBER(SEARCH("monitor",LOWER($B2296))),NOT(OR(LEFT($E2296,3)="1.5",LEFT($E2296,3)="2.5")))),AND($B2296&lt;&gt;"",OR(LEFT($C2296,1)="1",LEFT($C2296,1)="2"),$D2296=""),AND($D2296&lt;&gt;"",NOT(OR(LEFT($C2296,1)="1",LEFT($C2296,1)="2"))),AND($D2296&lt;&gt;"",COUNTIF(' PROJETO'!$B$14:$B$16,$D2296)=0),IF($D2296="",FALSE(),IF(COUNTIF(' PROJETO'!$B$14:$B$16,$D2296)=0,FALSE(),IFERROR(INDEX(' PROJETO'!$C$14:$C$16,MATCH($D2296,' PROJETO'!$B$14:$B$16,0))&lt;&gt;"Sim",FALSE()))))</f>
        <v>0</v>
      </c>
      <c r="AG2296" s="21" t="b">
        <f>AND($AC2296,$Y2296&gt;'CONFG.  LISTAS'!$F$4,$Z2296="",$AA2296="")</f>
        <v>0</v>
      </c>
      <c r="AH2296" s="21" t="str">
        <f t="shared" si="467"/>
        <v/>
      </c>
      <c r="AI2296" s="43" t="str">
        <f ca="1">IF(NOT($AC2296),"",IF(OR($B2296="",$C2296="",$E2296="",$F2296=""),"Preencha descrição, categoria, tipo e unidade.",IF(AND($B2296&lt;&gt;"",OR(LEFT($C2296,1)="1",LEFT($C2296,1)="2"),$D2296=""),"Informe a prática de restauração para itens diretos.",IF(AND($D2296&lt;&gt;"",NOT(OR(LEFT($C2296,1)="1",LEFT($C2296,1)="2"))),"Custos indiretos não devem pertencer a uma prática específica.",IF(AND($D2296&lt;&gt;"",COUNTIF(' PROJETO'!$B$14:$B$16,$D2296)=0),"Prática de restauração inválida ou não cadastrada.",IF(IF($D2296="",FALSE(),IF(COUNTIF(' PROJETO'!$B$14:$B$16,$D2296)=0,FALSE(),IFERROR(INDEX(' PROJETO'!$C$14:$C$16,MATCH($D2296,' PROJETO'!$B$14:$B$16,0))&lt;&gt;"Sim",FALSE()))),"A prática informada no item não foi selecionada na aba Projeto.",IF(AND(MAX($I2296,$L2296,$O2296,$R2296,$U2296,$X2296)&gt;'CONFG.  LISTAS'!$F$4,NOT(OR($Z2296&lt;&gt;"",$AA2296&lt;&gt;""))),"Memorial de cálculo ou anexo obrigatório não informado para item acima do limite.",IF(OR(AND($G2296&lt;&gt;"",$H2296&lt;&gt;"",OR($G2296&lt;=0,$H2296&lt;=0)),AND($J2296&lt;&gt;"",$K2296&lt;&gt;"",OR($J2296&lt;=0,$K2296&lt;=0)),AND($M2296&lt;&gt;"",$N2296&lt;&gt;"",OR($M2296&lt;=0,$N2296&lt;=0)),AND($P2296&lt;&gt;"",$Q2296&lt;&gt;"",OR($P2296&lt;=0,$Q2296&lt;=0)),AND($S2296&lt;&gt;"",$T2296&lt;&gt;"",OR($S2296&lt;=0,$T2296&lt;=0)),AND($V2296&lt;&gt;"",$W2296&lt;&gt;"",OR($V2296&lt;=0,$W2296&lt;=0))),"Revise os valores informados: valor unitário e quantidade devem ser maiores que zero.",IF(OR(AND($G2296="",$H2296&lt;&gt;""),AND($G2296&lt;&gt;"",$H2296=""),AND($J2296="",$K2296&lt;&gt;""),AND($J2296&lt;&gt;"",$K2296=""),AND($M2296="",$N2296&lt;&gt;""),AND($M2296&lt;&gt;"",$N2296=""),AND($P2296="",$Q2296&lt;&gt;""),AND($P2296&lt;&gt;"",$Q2296=""),AND($S2296="",$T2296&lt;&gt;""),AND($S2296&lt;&gt;"",$T2296=""),AND($V2296="",$W2296&lt;&gt;""),AND($V2296&lt;&gt;"",$W2296="")),"Há ano preenchido parcialmente: "&amp;TRIM(IF(AND($G2296="",$H2296&lt;&gt;""),"Ano 1 (falta valor unitário); ","")&amp;IF(AND($G2296&lt;&gt;"",$H2296=""),"Ano 1 (falta quantidade); ","")&amp;IF(AND($J2296="",$K2296&lt;&gt;""),"Ano 2 (falta valor unitário); ","")&amp;IF(AND($J2296&lt;&gt;"",$K2296=""),"Ano 2 (falta quantidade); ","")&amp;IF(AND($M2296="",$N2296&lt;&gt;""),"Ano 3 (falta valor unitário); ","")&amp;IF(AND($M2296&lt;&gt;"",$N2296=""),"Ano 3 (falta quantidade); ","")&amp;IF(AND($P2296="",$Q2296&lt;&gt;""),"Ano 4 (falta valor unitário); ","")&amp;IF(AND($P2296&lt;&gt;"",$Q2296=""),"Ano 4 (falta quantidade); ","")&amp;IF(AND($S2296="",$T2296&lt;&gt;""),"Ano 5 (falta valor unitário); ","")&amp;IF(AND($S2296&lt;&gt;"",$T2296=""),"Ano 5 (falta quantidade); ","")&amp;IF(AND($V2296="",$W2296&lt;&gt;""),"Ano 6 (falta valor unitário); ","")&amp;IF(AND($V2296&lt;&gt;"",$W2296=""),"Ano 6 (falta quantidade); ","")), IF(NOT(OR(AND($G2296&lt;&gt;"",$H2296&lt;&gt;""),AND($J2296&lt;&gt;"",$K2296&lt;&gt;""),AND($M2296&lt;&gt;"",$N2296&lt;&gt;""),AND($P2296&lt;&gt;"",$Q2296&lt;&gt;""),AND($S2296&lt;&gt;"",$T2296&lt;&gt;""),AND($V2296&lt;&gt;"",$W2296&lt;&gt;""))),"Informe pelo menos um ano completo com valor unitário e quantidade.",IF(AND($C2296&lt;&gt;"",$E2296&lt;&gt;"",LEFT(TRIM($C2296),1)&lt;&gt;LEFT(TRIM($E2296),1)),"Categoria e tipo estão incompatíveis.",IF(IF(OR($E2296="",$F2296=""),FALSE(),IFERROR(COUNTIF(INDIRECT("UNITS_"&amp;SUBSTITUTE(LEFT($E2296,FIND(" ",$E2296&amp;" ")-1),".","_")),$F2296)=0,TRUE())),"Unidade incompatível com o tipo selecionado.",IF(OR(AND(ISNUMBER(SEARCH("comunic",LOWER($B2296))),LEFT($E2296,3)&lt;&gt;"4.4"),AND(ISNUMBER(SEARCH("monitor",LOWER($B2296))),NOT(OR(LEFT($E2296,3)="1.5",LEFT($E2296,3)="2.5")))),"Revise a classificação do item conforme as regras de preenchimento.",IF(AND($B2296&lt;&gt;"",OR(ISNUMBER(SEARCH("outro",LOWER($B2296))),ISNUMBER(SEARCH("divers",LOWER($B2296))),ISNUMBER(SEARCH("kit",LOWER($B2296))),ISNUMBER(SEARCH("ferrament",LOWER($B2296))),ISNUMBER(SEARCH("epi",LOWER($B2296)))),NOT(OR($Z2296&lt;&gt;"",$AA2296&lt;&gt;""))),"Descrição muito genérica: detalhe melhor o item e registre o racional no memorial ou em anexo.",IF(AND($Y2296=0,$B2296&lt;&gt;"",OR($G2296&lt;&gt;"",$H2296&lt;&gt;"",$J2296&lt;&gt;"",$K2296&lt;&gt;"",$M2296&lt;&gt;"",$N2296&lt;&gt;"",$P2296&lt;&gt;"",$Q2296&lt;&gt;"",$S2296&lt;&gt;"",$T2296&lt;&gt;"",$V2296&lt;&gt;"",$W2296&lt;&gt;"")),"O item possui dados lançados, mas o total está zerado. Revise os valores informados.","")))))))))))))))</f>
        <v/>
      </c>
    </row>
    <row r="2297" spans="1:35" ht="14.25" customHeight="1" x14ac:dyDescent="0.25">
      <c r="A2297" s="57" t="str">
        <f t="shared" si="455"/>
        <v/>
      </c>
      <c r="B2297" s="61"/>
      <c r="C2297" s="61"/>
      <c r="D2297" s="58"/>
      <c r="E2297" s="61"/>
      <c r="F2297" s="61"/>
      <c r="G2297" s="272"/>
      <c r="H2297" s="62"/>
      <c r="I2297" s="273">
        <f t="shared" si="456"/>
        <v>0</v>
      </c>
      <c r="J2297" s="272"/>
      <c r="K2297" s="62"/>
      <c r="L2297" s="270">
        <f t="shared" si="457"/>
        <v>0</v>
      </c>
      <c r="M2297" s="272"/>
      <c r="N2297" s="62"/>
      <c r="O2297" s="270">
        <f t="shared" si="458"/>
        <v>0</v>
      </c>
      <c r="P2297" s="272"/>
      <c r="Q2297" s="62"/>
      <c r="R2297" s="271">
        <f t="shared" si="459"/>
        <v>0</v>
      </c>
      <c r="S2297" s="272"/>
      <c r="T2297" s="62"/>
      <c r="U2297" s="270">
        <f t="shared" si="460"/>
        <v>0</v>
      </c>
      <c r="V2297" s="272"/>
      <c r="W2297" s="62"/>
      <c r="X2297" s="270">
        <f t="shared" si="461"/>
        <v>0</v>
      </c>
      <c r="Y2297" s="270">
        <f t="shared" si="462"/>
        <v>0</v>
      </c>
      <c r="Z2297" s="61"/>
      <c r="AA2297" s="61"/>
      <c r="AB2297" s="60" t="str">
        <f t="shared" si="463"/>
        <v/>
      </c>
      <c r="AC2297" s="21" t="b">
        <f t="shared" si="464"/>
        <v>0</v>
      </c>
      <c r="AD2297" s="21" t="b">
        <f t="shared" si="465"/>
        <v>0</v>
      </c>
      <c r="AE2297" s="21" t="b">
        <f t="shared" si="466"/>
        <v>0</v>
      </c>
      <c r="AF2297" s="21" t="b">
        <f ca="1">OR(AND($AC2297,NOT($AD2297)),AND($AC2297,OR(AND($G2297="",$H2297&lt;&gt;""),AND($G2297&lt;&gt;"",$H2297=""),AND($J2297="",$K2297&lt;&gt;""),AND($J2297&lt;&gt;"",$K2297=""),AND($M2297="",$N2297&lt;&gt;""),AND($M2297&lt;&gt;"",$N2297=""),AND($P2297="",$Q2297&lt;&gt;""),AND($P2297&lt;&gt;"",$Q2297=""),AND($S2297="",$T2297&lt;&gt;""),AND($S2297&lt;&gt;"",$T2297=""),AND($V2297="",$W2297&lt;&gt;""),AND($V2297&lt;&gt;"",$W2297=""))),AND($C2297&lt;&gt;"",$E2297&lt;&gt;"",LEFT(TRIM($C2297),1)&lt;&gt;LEFT(TRIM($E2297),1)),IF(OR($E2297="",$F2297=""),FALSE(),IFERROR(COUNTIF(INDIRECT("UNITS_"&amp;SUBSTITUTE(LEFT($E2297,FIND(" ",$E2297&amp;" ")-1),".","_")),$F2297)=0,TRUE())),AND($B2297&lt;&gt;"",OR(ISNUMBER(SEARCH("outro",LOWER($B2297))),ISNUMBER(SEARCH("divers",LOWER($B2297))),ISNUMBER(SEARCH("etc",LOWER($B2297))))),OR(AND(ISNUMBER(SEARCH("comunic",LOWER($B2297))),LEFT($E2297,3)&lt;&gt;"4.4"),AND(ISNUMBER(SEARCH("monitor",LOWER($B2297))),NOT(OR(LEFT($E2297,3)="1.5",LEFT($E2297,3)="2.5")))),AND($B2297&lt;&gt;"",OR(LEFT($C2297,1)="1",LEFT($C2297,1)="2"),$D2297=""),AND($D2297&lt;&gt;"",NOT(OR(LEFT($C2297,1)="1",LEFT($C2297,1)="2"))),AND($D2297&lt;&gt;"",COUNTIF(' PROJETO'!$B$14:$B$16,$D2297)=0),IF($D2297="",FALSE(),IF(COUNTIF(' PROJETO'!$B$14:$B$16,$D2297)=0,FALSE(),IFERROR(INDEX(' PROJETO'!$C$14:$C$16,MATCH($D2297,' PROJETO'!$B$14:$B$16,0))&lt;&gt;"Sim",FALSE()))))</f>
        <v>0</v>
      </c>
      <c r="AG2297" s="21" t="b">
        <f>AND($AC2297,$Y2297&gt;'CONFG.  LISTAS'!$F$4,$Z2297="",$AA2297="")</f>
        <v>0</v>
      </c>
      <c r="AH2297" s="21" t="str">
        <f t="shared" si="467"/>
        <v/>
      </c>
      <c r="AI2297" s="43" t="str">
        <f ca="1">IF(NOT($AC2297),"",IF(OR($B2297="",$C2297="",$E2297="",$F2297=""),"Preencha descrição, categoria, tipo e unidade.",IF(AND($B2297&lt;&gt;"",OR(LEFT($C2297,1)="1",LEFT($C2297,1)="2"),$D2297=""),"Informe a prática de restauração para itens diretos.",IF(AND($D2297&lt;&gt;"",NOT(OR(LEFT($C2297,1)="1",LEFT($C2297,1)="2"))),"Custos indiretos não devem pertencer a uma prática específica.",IF(AND($D2297&lt;&gt;"",COUNTIF(' PROJETO'!$B$14:$B$16,$D2297)=0),"Prática de restauração inválida ou não cadastrada.",IF(IF($D2297="",FALSE(),IF(COUNTIF(' PROJETO'!$B$14:$B$16,$D2297)=0,FALSE(),IFERROR(INDEX(' PROJETO'!$C$14:$C$16,MATCH($D2297,' PROJETO'!$B$14:$B$16,0))&lt;&gt;"Sim",FALSE()))),"A prática informada no item não foi selecionada na aba Projeto.",IF(AND(MAX($I2297,$L2297,$O2297,$R2297,$U2297,$X2297)&gt;'CONFG.  LISTAS'!$F$4,NOT(OR($Z2297&lt;&gt;"",$AA2297&lt;&gt;""))),"Memorial de cálculo ou anexo obrigatório não informado para item acima do limite.",IF(OR(AND($G2297&lt;&gt;"",$H2297&lt;&gt;"",OR($G2297&lt;=0,$H2297&lt;=0)),AND($J2297&lt;&gt;"",$K2297&lt;&gt;"",OR($J2297&lt;=0,$K2297&lt;=0)),AND($M2297&lt;&gt;"",$N2297&lt;&gt;"",OR($M2297&lt;=0,$N2297&lt;=0)),AND($P2297&lt;&gt;"",$Q2297&lt;&gt;"",OR($P2297&lt;=0,$Q2297&lt;=0)),AND($S2297&lt;&gt;"",$T2297&lt;&gt;"",OR($S2297&lt;=0,$T2297&lt;=0)),AND($V2297&lt;&gt;"",$W2297&lt;&gt;"",OR($V2297&lt;=0,$W2297&lt;=0))),"Revise os valores informados: valor unitário e quantidade devem ser maiores que zero.",IF(OR(AND($G2297="",$H2297&lt;&gt;""),AND($G2297&lt;&gt;"",$H2297=""),AND($J2297="",$K2297&lt;&gt;""),AND($J2297&lt;&gt;"",$K2297=""),AND($M2297="",$N2297&lt;&gt;""),AND($M2297&lt;&gt;"",$N2297=""),AND($P2297="",$Q2297&lt;&gt;""),AND($P2297&lt;&gt;"",$Q2297=""),AND($S2297="",$T2297&lt;&gt;""),AND($S2297&lt;&gt;"",$T2297=""),AND($V2297="",$W2297&lt;&gt;""),AND($V2297&lt;&gt;"",$W2297="")),"Há ano preenchido parcialmente: "&amp;TRIM(IF(AND($G2297="",$H2297&lt;&gt;""),"Ano 1 (falta valor unitário); ","")&amp;IF(AND($G2297&lt;&gt;"",$H2297=""),"Ano 1 (falta quantidade); ","")&amp;IF(AND($J2297="",$K2297&lt;&gt;""),"Ano 2 (falta valor unitário); ","")&amp;IF(AND($J2297&lt;&gt;"",$K2297=""),"Ano 2 (falta quantidade); ","")&amp;IF(AND($M2297="",$N2297&lt;&gt;""),"Ano 3 (falta valor unitário); ","")&amp;IF(AND($M2297&lt;&gt;"",$N2297=""),"Ano 3 (falta quantidade); ","")&amp;IF(AND($P2297="",$Q2297&lt;&gt;""),"Ano 4 (falta valor unitário); ","")&amp;IF(AND($P2297&lt;&gt;"",$Q2297=""),"Ano 4 (falta quantidade); ","")&amp;IF(AND($S2297="",$T2297&lt;&gt;""),"Ano 5 (falta valor unitário); ","")&amp;IF(AND($S2297&lt;&gt;"",$T2297=""),"Ano 5 (falta quantidade); ","")&amp;IF(AND($V2297="",$W2297&lt;&gt;""),"Ano 6 (falta valor unitário); ","")&amp;IF(AND($V2297&lt;&gt;"",$W2297=""),"Ano 6 (falta quantidade); ","")), IF(NOT(OR(AND($G2297&lt;&gt;"",$H2297&lt;&gt;""),AND($J2297&lt;&gt;"",$K2297&lt;&gt;""),AND($M2297&lt;&gt;"",$N2297&lt;&gt;""),AND($P2297&lt;&gt;"",$Q2297&lt;&gt;""),AND($S2297&lt;&gt;"",$T2297&lt;&gt;""),AND($V2297&lt;&gt;"",$W2297&lt;&gt;""))),"Informe pelo menos um ano completo com valor unitário e quantidade.",IF(AND($C2297&lt;&gt;"",$E2297&lt;&gt;"",LEFT(TRIM($C2297),1)&lt;&gt;LEFT(TRIM($E2297),1)),"Categoria e tipo estão incompatíveis.",IF(IF(OR($E2297="",$F2297=""),FALSE(),IFERROR(COUNTIF(INDIRECT("UNITS_"&amp;SUBSTITUTE(LEFT($E2297,FIND(" ",$E2297&amp;" ")-1),".","_")),$F2297)=0,TRUE())),"Unidade incompatível com o tipo selecionado.",IF(OR(AND(ISNUMBER(SEARCH("comunic",LOWER($B2297))),LEFT($E2297,3)&lt;&gt;"4.4"),AND(ISNUMBER(SEARCH("monitor",LOWER($B2297))),NOT(OR(LEFT($E2297,3)="1.5",LEFT($E2297,3)="2.5")))),"Revise a classificação do item conforme as regras de preenchimento.",IF(AND($B2297&lt;&gt;"",OR(ISNUMBER(SEARCH("outro",LOWER($B2297))),ISNUMBER(SEARCH("divers",LOWER($B2297))),ISNUMBER(SEARCH("kit",LOWER($B2297))),ISNUMBER(SEARCH("ferrament",LOWER($B2297))),ISNUMBER(SEARCH("epi",LOWER($B2297)))),NOT(OR($Z2297&lt;&gt;"",$AA2297&lt;&gt;""))),"Descrição muito genérica: detalhe melhor o item e registre o racional no memorial ou em anexo.",IF(AND($Y2297=0,$B2297&lt;&gt;"",OR($G2297&lt;&gt;"",$H2297&lt;&gt;"",$J2297&lt;&gt;"",$K2297&lt;&gt;"",$M2297&lt;&gt;"",$N2297&lt;&gt;"",$P2297&lt;&gt;"",$Q2297&lt;&gt;"",$S2297&lt;&gt;"",$T2297&lt;&gt;"",$V2297&lt;&gt;"",$W2297&lt;&gt;"")),"O item possui dados lançados, mas o total está zerado. Revise os valores informados.","")))))))))))))))</f>
        <v/>
      </c>
    </row>
    <row r="2298" spans="1:35" ht="14.25" customHeight="1" x14ac:dyDescent="0.25">
      <c r="A2298" s="57" t="str">
        <f t="shared" si="455"/>
        <v/>
      </c>
      <c r="B2298" s="58"/>
      <c r="C2298" s="58"/>
      <c r="D2298" s="58"/>
      <c r="E2298" s="58"/>
      <c r="F2298" s="58"/>
      <c r="G2298" s="269"/>
      <c r="H2298" s="59"/>
      <c r="I2298" s="273">
        <f t="shared" si="456"/>
        <v>0</v>
      </c>
      <c r="J2298" s="269"/>
      <c r="K2298" s="59"/>
      <c r="L2298" s="270">
        <f t="shared" si="457"/>
        <v>0</v>
      </c>
      <c r="M2298" s="269"/>
      <c r="N2298" s="59"/>
      <c r="O2298" s="270">
        <f t="shared" si="458"/>
        <v>0</v>
      </c>
      <c r="P2298" s="269"/>
      <c r="Q2298" s="59"/>
      <c r="R2298" s="271">
        <f t="shared" si="459"/>
        <v>0</v>
      </c>
      <c r="S2298" s="269"/>
      <c r="T2298" s="59"/>
      <c r="U2298" s="270">
        <f t="shared" si="460"/>
        <v>0</v>
      </c>
      <c r="V2298" s="269"/>
      <c r="W2298" s="59"/>
      <c r="X2298" s="270">
        <f t="shared" si="461"/>
        <v>0</v>
      </c>
      <c r="Y2298" s="270">
        <f t="shared" si="462"/>
        <v>0</v>
      </c>
      <c r="Z2298" s="58"/>
      <c r="AA2298" s="58"/>
      <c r="AB2298" s="60" t="str">
        <f t="shared" si="463"/>
        <v/>
      </c>
      <c r="AC2298" s="21" t="b">
        <f t="shared" si="464"/>
        <v>0</v>
      </c>
      <c r="AD2298" s="21" t="b">
        <f t="shared" si="465"/>
        <v>0</v>
      </c>
      <c r="AE2298" s="21" t="b">
        <f t="shared" si="466"/>
        <v>0</v>
      </c>
      <c r="AF2298" s="21" t="b">
        <f ca="1">OR(AND($AC2298,NOT($AD2298)),AND($AC2298,OR(AND($G2298="",$H2298&lt;&gt;""),AND($G2298&lt;&gt;"",$H2298=""),AND($J2298="",$K2298&lt;&gt;""),AND($J2298&lt;&gt;"",$K2298=""),AND($M2298="",$N2298&lt;&gt;""),AND($M2298&lt;&gt;"",$N2298=""),AND($P2298="",$Q2298&lt;&gt;""),AND($P2298&lt;&gt;"",$Q2298=""),AND($S2298="",$T2298&lt;&gt;""),AND($S2298&lt;&gt;"",$T2298=""),AND($V2298="",$W2298&lt;&gt;""),AND($V2298&lt;&gt;"",$W2298=""))),AND($C2298&lt;&gt;"",$E2298&lt;&gt;"",LEFT(TRIM($C2298),1)&lt;&gt;LEFT(TRIM($E2298),1)),IF(OR($E2298="",$F2298=""),FALSE(),IFERROR(COUNTIF(INDIRECT("UNITS_"&amp;SUBSTITUTE(LEFT($E2298,FIND(" ",$E2298&amp;" ")-1),".","_")),$F2298)=0,TRUE())),AND($B2298&lt;&gt;"",OR(ISNUMBER(SEARCH("outro",LOWER($B2298))),ISNUMBER(SEARCH("divers",LOWER($B2298))),ISNUMBER(SEARCH("etc",LOWER($B2298))))),OR(AND(ISNUMBER(SEARCH("comunic",LOWER($B2298))),LEFT($E2298,3)&lt;&gt;"4.4"),AND(ISNUMBER(SEARCH("monitor",LOWER($B2298))),NOT(OR(LEFT($E2298,3)="1.5",LEFT($E2298,3)="2.5")))),AND($B2298&lt;&gt;"",OR(LEFT($C2298,1)="1",LEFT($C2298,1)="2"),$D2298=""),AND($D2298&lt;&gt;"",NOT(OR(LEFT($C2298,1)="1",LEFT($C2298,1)="2"))),AND($D2298&lt;&gt;"",COUNTIF(' PROJETO'!$B$14:$B$16,$D2298)=0),IF($D2298="",FALSE(),IF(COUNTIF(' PROJETO'!$B$14:$B$16,$D2298)=0,FALSE(),IFERROR(INDEX(' PROJETO'!$C$14:$C$16,MATCH($D2298,' PROJETO'!$B$14:$B$16,0))&lt;&gt;"Sim",FALSE()))))</f>
        <v>0</v>
      </c>
      <c r="AG2298" s="21" t="b">
        <f>AND($AC2298,$Y2298&gt;'CONFG.  LISTAS'!$F$4,$Z2298="",$AA2298="")</f>
        <v>0</v>
      </c>
      <c r="AH2298" s="21" t="str">
        <f t="shared" si="467"/>
        <v/>
      </c>
      <c r="AI2298" s="43" t="str">
        <f ca="1">IF(NOT($AC2298),"",IF(OR($B2298="",$C2298="",$E2298="",$F2298=""),"Preencha descrição, categoria, tipo e unidade.",IF(AND($B2298&lt;&gt;"",OR(LEFT($C2298,1)="1",LEFT($C2298,1)="2"),$D2298=""),"Informe a prática de restauração para itens diretos.",IF(AND($D2298&lt;&gt;"",NOT(OR(LEFT($C2298,1)="1",LEFT($C2298,1)="2"))),"Custos indiretos não devem pertencer a uma prática específica.",IF(AND($D2298&lt;&gt;"",COUNTIF(' PROJETO'!$B$14:$B$16,$D2298)=0),"Prática de restauração inválida ou não cadastrada.",IF(IF($D2298="",FALSE(),IF(COUNTIF(' PROJETO'!$B$14:$B$16,$D2298)=0,FALSE(),IFERROR(INDEX(' PROJETO'!$C$14:$C$16,MATCH($D2298,' PROJETO'!$B$14:$B$16,0))&lt;&gt;"Sim",FALSE()))),"A prática informada no item não foi selecionada na aba Projeto.",IF(AND(MAX($I2298,$L2298,$O2298,$R2298,$U2298,$X2298)&gt;'CONFG.  LISTAS'!$F$4,NOT(OR($Z2298&lt;&gt;"",$AA2298&lt;&gt;""))),"Memorial de cálculo ou anexo obrigatório não informado para item acima do limite.",IF(OR(AND($G2298&lt;&gt;"",$H2298&lt;&gt;"",OR($G2298&lt;=0,$H2298&lt;=0)),AND($J2298&lt;&gt;"",$K2298&lt;&gt;"",OR($J2298&lt;=0,$K2298&lt;=0)),AND($M2298&lt;&gt;"",$N2298&lt;&gt;"",OR($M2298&lt;=0,$N2298&lt;=0)),AND($P2298&lt;&gt;"",$Q2298&lt;&gt;"",OR($P2298&lt;=0,$Q2298&lt;=0)),AND($S2298&lt;&gt;"",$T2298&lt;&gt;"",OR($S2298&lt;=0,$T2298&lt;=0)),AND($V2298&lt;&gt;"",$W2298&lt;&gt;"",OR($V2298&lt;=0,$W2298&lt;=0))),"Revise os valores informados: valor unitário e quantidade devem ser maiores que zero.",IF(OR(AND($G2298="",$H2298&lt;&gt;""),AND($G2298&lt;&gt;"",$H2298=""),AND($J2298="",$K2298&lt;&gt;""),AND($J2298&lt;&gt;"",$K2298=""),AND($M2298="",$N2298&lt;&gt;""),AND($M2298&lt;&gt;"",$N2298=""),AND($P2298="",$Q2298&lt;&gt;""),AND($P2298&lt;&gt;"",$Q2298=""),AND($S2298="",$T2298&lt;&gt;""),AND($S2298&lt;&gt;"",$T2298=""),AND($V2298="",$W2298&lt;&gt;""),AND($V2298&lt;&gt;"",$W2298="")),"Há ano preenchido parcialmente: "&amp;TRIM(IF(AND($G2298="",$H2298&lt;&gt;""),"Ano 1 (falta valor unitário); ","")&amp;IF(AND($G2298&lt;&gt;"",$H2298=""),"Ano 1 (falta quantidade); ","")&amp;IF(AND($J2298="",$K2298&lt;&gt;""),"Ano 2 (falta valor unitário); ","")&amp;IF(AND($J2298&lt;&gt;"",$K2298=""),"Ano 2 (falta quantidade); ","")&amp;IF(AND($M2298="",$N2298&lt;&gt;""),"Ano 3 (falta valor unitário); ","")&amp;IF(AND($M2298&lt;&gt;"",$N2298=""),"Ano 3 (falta quantidade); ","")&amp;IF(AND($P2298="",$Q2298&lt;&gt;""),"Ano 4 (falta valor unitário); ","")&amp;IF(AND($P2298&lt;&gt;"",$Q2298=""),"Ano 4 (falta quantidade); ","")&amp;IF(AND($S2298="",$T2298&lt;&gt;""),"Ano 5 (falta valor unitário); ","")&amp;IF(AND($S2298&lt;&gt;"",$T2298=""),"Ano 5 (falta quantidade); ","")&amp;IF(AND($V2298="",$W2298&lt;&gt;""),"Ano 6 (falta valor unitário); ","")&amp;IF(AND($V2298&lt;&gt;"",$W2298=""),"Ano 6 (falta quantidade); ","")), IF(NOT(OR(AND($G2298&lt;&gt;"",$H2298&lt;&gt;""),AND($J2298&lt;&gt;"",$K2298&lt;&gt;""),AND($M2298&lt;&gt;"",$N2298&lt;&gt;""),AND($P2298&lt;&gt;"",$Q2298&lt;&gt;""),AND($S2298&lt;&gt;"",$T2298&lt;&gt;""),AND($V2298&lt;&gt;"",$W2298&lt;&gt;""))),"Informe pelo menos um ano completo com valor unitário e quantidade.",IF(AND($C2298&lt;&gt;"",$E2298&lt;&gt;"",LEFT(TRIM($C2298),1)&lt;&gt;LEFT(TRIM($E2298),1)),"Categoria e tipo estão incompatíveis.",IF(IF(OR($E2298="",$F2298=""),FALSE(),IFERROR(COUNTIF(INDIRECT("UNITS_"&amp;SUBSTITUTE(LEFT($E2298,FIND(" ",$E2298&amp;" ")-1),".","_")),$F2298)=0,TRUE())),"Unidade incompatível com o tipo selecionado.",IF(OR(AND(ISNUMBER(SEARCH("comunic",LOWER($B2298))),LEFT($E2298,3)&lt;&gt;"4.4"),AND(ISNUMBER(SEARCH("monitor",LOWER($B2298))),NOT(OR(LEFT($E2298,3)="1.5",LEFT($E2298,3)="2.5")))),"Revise a classificação do item conforme as regras de preenchimento.",IF(AND($B2298&lt;&gt;"",OR(ISNUMBER(SEARCH("outro",LOWER($B2298))),ISNUMBER(SEARCH("divers",LOWER($B2298))),ISNUMBER(SEARCH("kit",LOWER($B2298))),ISNUMBER(SEARCH("ferrament",LOWER($B2298))),ISNUMBER(SEARCH("epi",LOWER($B2298)))),NOT(OR($Z2298&lt;&gt;"",$AA2298&lt;&gt;""))),"Descrição muito genérica: detalhe melhor o item e registre o racional no memorial ou em anexo.",IF(AND($Y2298=0,$B2298&lt;&gt;"",OR($G2298&lt;&gt;"",$H2298&lt;&gt;"",$J2298&lt;&gt;"",$K2298&lt;&gt;"",$M2298&lt;&gt;"",$N2298&lt;&gt;"",$P2298&lt;&gt;"",$Q2298&lt;&gt;"",$S2298&lt;&gt;"",$T2298&lt;&gt;"",$V2298&lt;&gt;"",$W2298&lt;&gt;"")),"O item possui dados lançados, mas o total está zerado. Revise os valores informados.","")))))))))))))))</f>
        <v/>
      </c>
    </row>
    <row r="2299" spans="1:35" ht="14.25" customHeight="1" x14ac:dyDescent="0.25">
      <c r="A2299" s="57" t="str">
        <f t="shared" si="455"/>
        <v/>
      </c>
      <c r="B2299" s="61"/>
      <c r="C2299" s="61"/>
      <c r="D2299" s="58"/>
      <c r="E2299" s="61"/>
      <c r="F2299" s="61"/>
      <c r="G2299" s="272"/>
      <c r="H2299" s="62"/>
      <c r="I2299" s="273">
        <f t="shared" si="456"/>
        <v>0</v>
      </c>
      <c r="J2299" s="272"/>
      <c r="K2299" s="62"/>
      <c r="L2299" s="270">
        <f t="shared" si="457"/>
        <v>0</v>
      </c>
      <c r="M2299" s="272"/>
      <c r="N2299" s="62"/>
      <c r="O2299" s="270">
        <f t="shared" si="458"/>
        <v>0</v>
      </c>
      <c r="P2299" s="272"/>
      <c r="Q2299" s="62"/>
      <c r="R2299" s="271">
        <f t="shared" si="459"/>
        <v>0</v>
      </c>
      <c r="S2299" s="272"/>
      <c r="T2299" s="62"/>
      <c r="U2299" s="270">
        <f t="shared" si="460"/>
        <v>0</v>
      </c>
      <c r="V2299" s="272"/>
      <c r="W2299" s="62"/>
      <c r="X2299" s="270">
        <f t="shared" si="461"/>
        <v>0</v>
      </c>
      <c r="Y2299" s="270">
        <f t="shared" si="462"/>
        <v>0</v>
      </c>
      <c r="Z2299" s="61"/>
      <c r="AA2299" s="61"/>
      <c r="AB2299" s="60" t="str">
        <f t="shared" si="463"/>
        <v/>
      </c>
      <c r="AC2299" s="21" t="b">
        <f t="shared" si="464"/>
        <v>0</v>
      </c>
      <c r="AD2299" s="21" t="b">
        <f t="shared" si="465"/>
        <v>0</v>
      </c>
      <c r="AE2299" s="21" t="b">
        <f t="shared" si="466"/>
        <v>0</v>
      </c>
      <c r="AF2299" s="21" t="b">
        <f ca="1">OR(AND($AC2299,NOT($AD2299)),AND($AC2299,OR(AND($G2299="",$H2299&lt;&gt;""),AND($G2299&lt;&gt;"",$H2299=""),AND($J2299="",$K2299&lt;&gt;""),AND($J2299&lt;&gt;"",$K2299=""),AND($M2299="",$N2299&lt;&gt;""),AND($M2299&lt;&gt;"",$N2299=""),AND($P2299="",$Q2299&lt;&gt;""),AND($P2299&lt;&gt;"",$Q2299=""),AND($S2299="",$T2299&lt;&gt;""),AND($S2299&lt;&gt;"",$T2299=""),AND($V2299="",$W2299&lt;&gt;""),AND($V2299&lt;&gt;"",$W2299=""))),AND($C2299&lt;&gt;"",$E2299&lt;&gt;"",LEFT(TRIM($C2299),1)&lt;&gt;LEFT(TRIM($E2299),1)),IF(OR($E2299="",$F2299=""),FALSE(),IFERROR(COUNTIF(INDIRECT("UNITS_"&amp;SUBSTITUTE(LEFT($E2299,FIND(" ",$E2299&amp;" ")-1),".","_")),$F2299)=0,TRUE())),AND($B2299&lt;&gt;"",OR(ISNUMBER(SEARCH("outro",LOWER($B2299))),ISNUMBER(SEARCH("divers",LOWER($B2299))),ISNUMBER(SEARCH("etc",LOWER($B2299))))),OR(AND(ISNUMBER(SEARCH("comunic",LOWER($B2299))),LEFT($E2299,3)&lt;&gt;"4.4"),AND(ISNUMBER(SEARCH("monitor",LOWER($B2299))),NOT(OR(LEFT($E2299,3)="1.5",LEFT($E2299,3)="2.5")))),AND($B2299&lt;&gt;"",OR(LEFT($C2299,1)="1",LEFT($C2299,1)="2"),$D2299=""),AND($D2299&lt;&gt;"",NOT(OR(LEFT($C2299,1)="1",LEFT($C2299,1)="2"))),AND($D2299&lt;&gt;"",COUNTIF(' PROJETO'!$B$14:$B$16,$D2299)=0),IF($D2299="",FALSE(),IF(COUNTIF(' PROJETO'!$B$14:$B$16,$D2299)=0,FALSE(),IFERROR(INDEX(' PROJETO'!$C$14:$C$16,MATCH($D2299,' PROJETO'!$B$14:$B$16,0))&lt;&gt;"Sim",FALSE()))))</f>
        <v>0</v>
      </c>
      <c r="AG2299" s="21" t="b">
        <f>AND($AC2299,$Y2299&gt;'CONFG.  LISTAS'!$F$4,$Z2299="",$AA2299="")</f>
        <v>0</v>
      </c>
      <c r="AH2299" s="21" t="str">
        <f t="shared" si="467"/>
        <v/>
      </c>
      <c r="AI2299" s="43" t="str">
        <f ca="1">IF(NOT($AC2299),"",IF(OR($B2299="",$C2299="",$E2299="",$F2299=""),"Preencha descrição, categoria, tipo e unidade.",IF(AND($B2299&lt;&gt;"",OR(LEFT($C2299,1)="1",LEFT($C2299,1)="2"),$D2299=""),"Informe a prática de restauração para itens diretos.",IF(AND($D2299&lt;&gt;"",NOT(OR(LEFT($C2299,1)="1",LEFT($C2299,1)="2"))),"Custos indiretos não devem pertencer a uma prática específica.",IF(AND($D2299&lt;&gt;"",COUNTIF(' PROJETO'!$B$14:$B$16,$D2299)=0),"Prática de restauração inválida ou não cadastrada.",IF(IF($D2299="",FALSE(),IF(COUNTIF(' PROJETO'!$B$14:$B$16,$D2299)=0,FALSE(),IFERROR(INDEX(' PROJETO'!$C$14:$C$16,MATCH($D2299,' PROJETO'!$B$14:$B$16,0))&lt;&gt;"Sim",FALSE()))),"A prática informada no item não foi selecionada na aba Projeto.",IF(AND(MAX($I2299,$L2299,$O2299,$R2299,$U2299,$X2299)&gt;'CONFG.  LISTAS'!$F$4,NOT(OR($Z2299&lt;&gt;"",$AA2299&lt;&gt;""))),"Memorial de cálculo ou anexo obrigatório não informado para item acima do limite.",IF(OR(AND($G2299&lt;&gt;"",$H2299&lt;&gt;"",OR($G2299&lt;=0,$H2299&lt;=0)),AND($J2299&lt;&gt;"",$K2299&lt;&gt;"",OR($J2299&lt;=0,$K2299&lt;=0)),AND($M2299&lt;&gt;"",$N2299&lt;&gt;"",OR($M2299&lt;=0,$N2299&lt;=0)),AND($P2299&lt;&gt;"",$Q2299&lt;&gt;"",OR($P2299&lt;=0,$Q2299&lt;=0)),AND($S2299&lt;&gt;"",$T2299&lt;&gt;"",OR($S2299&lt;=0,$T2299&lt;=0)),AND($V2299&lt;&gt;"",$W2299&lt;&gt;"",OR($V2299&lt;=0,$W2299&lt;=0))),"Revise os valores informados: valor unitário e quantidade devem ser maiores que zero.",IF(OR(AND($G2299="",$H2299&lt;&gt;""),AND($G2299&lt;&gt;"",$H2299=""),AND($J2299="",$K2299&lt;&gt;""),AND($J2299&lt;&gt;"",$K2299=""),AND($M2299="",$N2299&lt;&gt;""),AND($M2299&lt;&gt;"",$N2299=""),AND($P2299="",$Q2299&lt;&gt;""),AND($P2299&lt;&gt;"",$Q2299=""),AND($S2299="",$T2299&lt;&gt;""),AND($S2299&lt;&gt;"",$T2299=""),AND($V2299="",$W2299&lt;&gt;""),AND($V2299&lt;&gt;"",$W2299="")),"Há ano preenchido parcialmente: "&amp;TRIM(IF(AND($G2299="",$H2299&lt;&gt;""),"Ano 1 (falta valor unitário); ","")&amp;IF(AND($G2299&lt;&gt;"",$H2299=""),"Ano 1 (falta quantidade); ","")&amp;IF(AND($J2299="",$K2299&lt;&gt;""),"Ano 2 (falta valor unitário); ","")&amp;IF(AND($J2299&lt;&gt;"",$K2299=""),"Ano 2 (falta quantidade); ","")&amp;IF(AND($M2299="",$N2299&lt;&gt;""),"Ano 3 (falta valor unitário); ","")&amp;IF(AND($M2299&lt;&gt;"",$N2299=""),"Ano 3 (falta quantidade); ","")&amp;IF(AND($P2299="",$Q2299&lt;&gt;""),"Ano 4 (falta valor unitário); ","")&amp;IF(AND($P2299&lt;&gt;"",$Q2299=""),"Ano 4 (falta quantidade); ","")&amp;IF(AND($S2299="",$T2299&lt;&gt;""),"Ano 5 (falta valor unitário); ","")&amp;IF(AND($S2299&lt;&gt;"",$T2299=""),"Ano 5 (falta quantidade); ","")&amp;IF(AND($V2299="",$W2299&lt;&gt;""),"Ano 6 (falta valor unitário); ","")&amp;IF(AND($V2299&lt;&gt;"",$W2299=""),"Ano 6 (falta quantidade); ","")), IF(NOT(OR(AND($G2299&lt;&gt;"",$H2299&lt;&gt;""),AND($J2299&lt;&gt;"",$K2299&lt;&gt;""),AND($M2299&lt;&gt;"",$N2299&lt;&gt;""),AND($P2299&lt;&gt;"",$Q2299&lt;&gt;""),AND($S2299&lt;&gt;"",$T2299&lt;&gt;""),AND($V2299&lt;&gt;"",$W2299&lt;&gt;""))),"Informe pelo menos um ano completo com valor unitário e quantidade.",IF(AND($C2299&lt;&gt;"",$E2299&lt;&gt;"",LEFT(TRIM($C2299),1)&lt;&gt;LEFT(TRIM($E2299),1)),"Categoria e tipo estão incompatíveis.",IF(IF(OR($E2299="",$F2299=""),FALSE(),IFERROR(COUNTIF(INDIRECT("UNITS_"&amp;SUBSTITUTE(LEFT($E2299,FIND(" ",$E2299&amp;" ")-1),".","_")),$F2299)=0,TRUE())),"Unidade incompatível com o tipo selecionado.",IF(OR(AND(ISNUMBER(SEARCH("comunic",LOWER($B2299))),LEFT($E2299,3)&lt;&gt;"4.4"),AND(ISNUMBER(SEARCH("monitor",LOWER($B2299))),NOT(OR(LEFT($E2299,3)="1.5",LEFT($E2299,3)="2.5")))),"Revise a classificação do item conforme as regras de preenchimento.",IF(AND($B2299&lt;&gt;"",OR(ISNUMBER(SEARCH("outro",LOWER($B2299))),ISNUMBER(SEARCH("divers",LOWER($B2299))),ISNUMBER(SEARCH("kit",LOWER($B2299))),ISNUMBER(SEARCH("ferrament",LOWER($B2299))),ISNUMBER(SEARCH("epi",LOWER($B2299)))),NOT(OR($Z2299&lt;&gt;"",$AA2299&lt;&gt;""))),"Descrição muito genérica: detalhe melhor o item e registre o racional no memorial ou em anexo.",IF(AND($Y2299=0,$B2299&lt;&gt;"",OR($G2299&lt;&gt;"",$H2299&lt;&gt;"",$J2299&lt;&gt;"",$K2299&lt;&gt;"",$M2299&lt;&gt;"",$N2299&lt;&gt;"",$P2299&lt;&gt;"",$Q2299&lt;&gt;"",$S2299&lt;&gt;"",$T2299&lt;&gt;"",$V2299&lt;&gt;"",$W2299&lt;&gt;"")),"O item possui dados lançados, mas o total está zerado. Revise os valores informados.","")))))))))))))))</f>
        <v/>
      </c>
    </row>
    <row r="2300" spans="1:35" ht="14.25" customHeight="1" x14ac:dyDescent="0.25">
      <c r="A2300" s="57" t="str">
        <f t="shared" si="455"/>
        <v/>
      </c>
      <c r="B2300" s="58"/>
      <c r="C2300" s="58"/>
      <c r="D2300" s="58"/>
      <c r="E2300" s="58"/>
      <c r="F2300" s="58"/>
      <c r="G2300" s="269"/>
      <c r="H2300" s="59"/>
      <c r="I2300" s="273">
        <f t="shared" si="456"/>
        <v>0</v>
      </c>
      <c r="J2300" s="269"/>
      <c r="K2300" s="59"/>
      <c r="L2300" s="270">
        <f t="shared" si="457"/>
        <v>0</v>
      </c>
      <c r="M2300" s="269"/>
      <c r="N2300" s="59"/>
      <c r="O2300" s="270">
        <f t="shared" si="458"/>
        <v>0</v>
      </c>
      <c r="P2300" s="269"/>
      <c r="Q2300" s="59"/>
      <c r="R2300" s="271">
        <f t="shared" si="459"/>
        <v>0</v>
      </c>
      <c r="S2300" s="269"/>
      <c r="T2300" s="59"/>
      <c r="U2300" s="270">
        <f t="shared" si="460"/>
        <v>0</v>
      </c>
      <c r="V2300" s="269"/>
      <c r="W2300" s="59"/>
      <c r="X2300" s="270">
        <f t="shared" si="461"/>
        <v>0</v>
      </c>
      <c r="Y2300" s="270">
        <f t="shared" si="462"/>
        <v>0</v>
      </c>
      <c r="Z2300" s="58"/>
      <c r="AA2300" s="58"/>
      <c r="AB2300" s="60" t="str">
        <f t="shared" si="463"/>
        <v/>
      </c>
      <c r="AC2300" s="21" t="b">
        <f t="shared" si="464"/>
        <v>0</v>
      </c>
      <c r="AD2300" s="21" t="b">
        <f t="shared" si="465"/>
        <v>0</v>
      </c>
      <c r="AE2300" s="21" t="b">
        <f t="shared" si="466"/>
        <v>0</v>
      </c>
      <c r="AF2300" s="21" t="b">
        <f ca="1">OR(AND($AC2300,NOT($AD2300)),AND($AC2300,OR(AND($G2300="",$H2300&lt;&gt;""),AND($G2300&lt;&gt;"",$H2300=""),AND($J2300="",$K2300&lt;&gt;""),AND($J2300&lt;&gt;"",$K2300=""),AND($M2300="",$N2300&lt;&gt;""),AND($M2300&lt;&gt;"",$N2300=""),AND($P2300="",$Q2300&lt;&gt;""),AND($P2300&lt;&gt;"",$Q2300=""),AND($S2300="",$T2300&lt;&gt;""),AND($S2300&lt;&gt;"",$T2300=""),AND($V2300="",$W2300&lt;&gt;""),AND($V2300&lt;&gt;"",$W2300=""))),AND($C2300&lt;&gt;"",$E2300&lt;&gt;"",LEFT(TRIM($C2300),1)&lt;&gt;LEFT(TRIM($E2300),1)),IF(OR($E2300="",$F2300=""),FALSE(),IFERROR(COUNTIF(INDIRECT("UNITS_"&amp;SUBSTITUTE(LEFT($E2300,FIND(" ",$E2300&amp;" ")-1),".","_")),$F2300)=0,TRUE())),AND($B2300&lt;&gt;"",OR(ISNUMBER(SEARCH("outro",LOWER($B2300))),ISNUMBER(SEARCH("divers",LOWER($B2300))),ISNUMBER(SEARCH("etc",LOWER($B2300))))),OR(AND(ISNUMBER(SEARCH("comunic",LOWER($B2300))),LEFT($E2300,3)&lt;&gt;"4.4"),AND(ISNUMBER(SEARCH("monitor",LOWER($B2300))),NOT(OR(LEFT($E2300,3)="1.5",LEFT($E2300,3)="2.5")))),AND($B2300&lt;&gt;"",OR(LEFT($C2300,1)="1",LEFT($C2300,1)="2"),$D2300=""),AND($D2300&lt;&gt;"",NOT(OR(LEFT($C2300,1)="1",LEFT($C2300,1)="2"))),AND($D2300&lt;&gt;"",COUNTIF(' PROJETO'!$B$14:$B$16,$D2300)=0),IF($D2300="",FALSE(),IF(COUNTIF(' PROJETO'!$B$14:$B$16,$D2300)=0,FALSE(),IFERROR(INDEX(' PROJETO'!$C$14:$C$16,MATCH($D2300,' PROJETO'!$B$14:$B$16,0))&lt;&gt;"Sim",FALSE()))))</f>
        <v>0</v>
      </c>
      <c r="AG2300" s="21" t="b">
        <f>AND($AC2300,$Y2300&gt;'CONFG.  LISTAS'!$F$4,$Z2300="",$AA2300="")</f>
        <v>0</v>
      </c>
      <c r="AH2300" s="21" t="str">
        <f t="shared" si="467"/>
        <v/>
      </c>
      <c r="AI2300" s="43" t="str">
        <f ca="1">IF(NOT($AC2300),"",IF(OR($B2300="",$C2300="",$E2300="",$F2300=""),"Preencha descrição, categoria, tipo e unidade.",IF(AND($B2300&lt;&gt;"",OR(LEFT($C2300,1)="1",LEFT($C2300,1)="2"),$D2300=""),"Informe a prática de restauração para itens diretos.",IF(AND($D2300&lt;&gt;"",NOT(OR(LEFT($C2300,1)="1",LEFT($C2300,1)="2"))),"Custos indiretos não devem pertencer a uma prática específica.",IF(AND($D2300&lt;&gt;"",COUNTIF(' PROJETO'!$B$14:$B$16,$D2300)=0),"Prática de restauração inválida ou não cadastrada.",IF(IF($D2300="",FALSE(),IF(COUNTIF(' PROJETO'!$B$14:$B$16,$D2300)=0,FALSE(),IFERROR(INDEX(' PROJETO'!$C$14:$C$16,MATCH($D2300,' PROJETO'!$B$14:$B$16,0))&lt;&gt;"Sim",FALSE()))),"A prática informada no item não foi selecionada na aba Projeto.",IF(AND(MAX($I2300,$L2300,$O2300,$R2300,$U2300,$X2300)&gt;'CONFG.  LISTAS'!$F$4,NOT(OR($Z2300&lt;&gt;"",$AA2300&lt;&gt;""))),"Memorial de cálculo ou anexo obrigatório não informado para item acima do limite.",IF(OR(AND($G2300&lt;&gt;"",$H2300&lt;&gt;"",OR($G2300&lt;=0,$H2300&lt;=0)),AND($J2300&lt;&gt;"",$K2300&lt;&gt;"",OR($J2300&lt;=0,$K2300&lt;=0)),AND($M2300&lt;&gt;"",$N2300&lt;&gt;"",OR($M2300&lt;=0,$N2300&lt;=0)),AND($P2300&lt;&gt;"",$Q2300&lt;&gt;"",OR($P2300&lt;=0,$Q2300&lt;=0)),AND($S2300&lt;&gt;"",$T2300&lt;&gt;"",OR($S2300&lt;=0,$T2300&lt;=0)),AND($V2300&lt;&gt;"",$W2300&lt;&gt;"",OR($V2300&lt;=0,$W2300&lt;=0))),"Revise os valores informados: valor unitário e quantidade devem ser maiores que zero.",IF(OR(AND($G2300="",$H2300&lt;&gt;""),AND($G2300&lt;&gt;"",$H2300=""),AND($J2300="",$K2300&lt;&gt;""),AND($J2300&lt;&gt;"",$K2300=""),AND($M2300="",$N2300&lt;&gt;""),AND($M2300&lt;&gt;"",$N2300=""),AND($P2300="",$Q2300&lt;&gt;""),AND($P2300&lt;&gt;"",$Q2300=""),AND($S2300="",$T2300&lt;&gt;""),AND($S2300&lt;&gt;"",$T2300=""),AND($V2300="",$W2300&lt;&gt;""),AND($V2300&lt;&gt;"",$W2300="")),"Há ano preenchido parcialmente: "&amp;TRIM(IF(AND($G2300="",$H2300&lt;&gt;""),"Ano 1 (falta valor unitário); ","")&amp;IF(AND($G2300&lt;&gt;"",$H2300=""),"Ano 1 (falta quantidade); ","")&amp;IF(AND($J2300="",$K2300&lt;&gt;""),"Ano 2 (falta valor unitário); ","")&amp;IF(AND($J2300&lt;&gt;"",$K2300=""),"Ano 2 (falta quantidade); ","")&amp;IF(AND($M2300="",$N2300&lt;&gt;""),"Ano 3 (falta valor unitário); ","")&amp;IF(AND($M2300&lt;&gt;"",$N2300=""),"Ano 3 (falta quantidade); ","")&amp;IF(AND($P2300="",$Q2300&lt;&gt;""),"Ano 4 (falta valor unitário); ","")&amp;IF(AND($P2300&lt;&gt;"",$Q2300=""),"Ano 4 (falta quantidade); ","")&amp;IF(AND($S2300="",$T2300&lt;&gt;""),"Ano 5 (falta valor unitário); ","")&amp;IF(AND($S2300&lt;&gt;"",$T2300=""),"Ano 5 (falta quantidade); ","")&amp;IF(AND($V2300="",$W2300&lt;&gt;""),"Ano 6 (falta valor unitário); ","")&amp;IF(AND($V2300&lt;&gt;"",$W2300=""),"Ano 6 (falta quantidade); ","")), IF(NOT(OR(AND($G2300&lt;&gt;"",$H2300&lt;&gt;""),AND($J2300&lt;&gt;"",$K2300&lt;&gt;""),AND($M2300&lt;&gt;"",$N2300&lt;&gt;""),AND($P2300&lt;&gt;"",$Q2300&lt;&gt;""),AND($S2300&lt;&gt;"",$T2300&lt;&gt;""),AND($V2300&lt;&gt;"",$W2300&lt;&gt;""))),"Informe pelo menos um ano completo com valor unitário e quantidade.",IF(AND($C2300&lt;&gt;"",$E2300&lt;&gt;"",LEFT(TRIM($C2300),1)&lt;&gt;LEFT(TRIM($E2300),1)),"Categoria e tipo estão incompatíveis.",IF(IF(OR($E2300="",$F2300=""),FALSE(),IFERROR(COUNTIF(INDIRECT("UNITS_"&amp;SUBSTITUTE(LEFT($E2300,FIND(" ",$E2300&amp;" ")-1),".","_")),$F2300)=0,TRUE())),"Unidade incompatível com o tipo selecionado.",IF(OR(AND(ISNUMBER(SEARCH("comunic",LOWER($B2300))),LEFT($E2300,3)&lt;&gt;"4.4"),AND(ISNUMBER(SEARCH("monitor",LOWER($B2300))),NOT(OR(LEFT($E2300,3)="1.5",LEFT($E2300,3)="2.5")))),"Revise a classificação do item conforme as regras de preenchimento.",IF(AND($B2300&lt;&gt;"",OR(ISNUMBER(SEARCH("outro",LOWER($B2300))),ISNUMBER(SEARCH("divers",LOWER($B2300))),ISNUMBER(SEARCH("kit",LOWER($B2300))),ISNUMBER(SEARCH("ferrament",LOWER($B2300))),ISNUMBER(SEARCH("epi",LOWER($B2300)))),NOT(OR($Z2300&lt;&gt;"",$AA2300&lt;&gt;""))),"Descrição muito genérica: detalhe melhor o item e registre o racional no memorial ou em anexo.",IF(AND($Y2300=0,$B2300&lt;&gt;"",OR($G2300&lt;&gt;"",$H2300&lt;&gt;"",$J2300&lt;&gt;"",$K2300&lt;&gt;"",$M2300&lt;&gt;"",$N2300&lt;&gt;"",$P2300&lt;&gt;"",$Q2300&lt;&gt;"",$S2300&lt;&gt;"",$T2300&lt;&gt;"",$V2300&lt;&gt;"",$W2300&lt;&gt;"")),"O item possui dados lançados, mas o total está zerado. Revise os valores informados.","")))))))))))))))</f>
        <v/>
      </c>
    </row>
    <row r="2301" spans="1:35" ht="14.25" customHeight="1" x14ac:dyDescent="0.25">
      <c r="A2301" s="57" t="str">
        <f t="shared" si="455"/>
        <v/>
      </c>
      <c r="B2301" s="61"/>
      <c r="C2301" s="61"/>
      <c r="D2301" s="58"/>
      <c r="E2301" s="61"/>
      <c r="F2301" s="61"/>
      <c r="G2301" s="272"/>
      <c r="H2301" s="62"/>
      <c r="I2301" s="273">
        <f t="shared" si="456"/>
        <v>0</v>
      </c>
      <c r="J2301" s="272"/>
      <c r="K2301" s="62"/>
      <c r="L2301" s="270">
        <f t="shared" si="457"/>
        <v>0</v>
      </c>
      <c r="M2301" s="272"/>
      <c r="N2301" s="62"/>
      <c r="O2301" s="270">
        <f t="shared" si="458"/>
        <v>0</v>
      </c>
      <c r="P2301" s="272"/>
      <c r="Q2301" s="62"/>
      <c r="R2301" s="271">
        <f t="shared" si="459"/>
        <v>0</v>
      </c>
      <c r="S2301" s="272"/>
      <c r="T2301" s="62"/>
      <c r="U2301" s="270">
        <f t="shared" si="460"/>
        <v>0</v>
      </c>
      <c r="V2301" s="272"/>
      <c r="W2301" s="62"/>
      <c r="X2301" s="270">
        <f t="shared" si="461"/>
        <v>0</v>
      </c>
      <c r="Y2301" s="270">
        <f t="shared" si="462"/>
        <v>0</v>
      </c>
      <c r="Z2301" s="61"/>
      <c r="AA2301" s="61"/>
      <c r="AB2301" s="60" t="str">
        <f t="shared" si="463"/>
        <v/>
      </c>
      <c r="AC2301" s="21" t="b">
        <f t="shared" si="464"/>
        <v>0</v>
      </c>
      <c r="AD2301" s="21" t="b">
        <f t="shared" si="465"/>
        <v>0</v>
      </c>
      <c r="AE2301" s="21" t="b">
        <f t="shared" si="466"/>
        <v>0</v>
      </c>
      <c r="AF2301" s="21" t="b">
        <f ca="1">OR(AND($AC2301,NOT($AD2301)),AND($AC2301,OR(AND($G2301="",$H2301&lt;&gt;""),AND($G2301&lt;&gt;"",$H2301=""),AND($J2301="",$K2301&lt;&gt;""),AND($J2301&lt;&gt;"",$K2301=""),AND($M2301="",$N2301&lt;&gt;""),AND($M2301&lt;&gt;"",$N2301=""),AND($P2301="",$Q2301&lt;&gt;""),AND($P2301&lt;&gt;"",$Q2301=""),AND($S2301="",$T2301&lt;&gt;""),AND($S2301&lt;&gt;"",$T2301=""),AND($V2301="",$W2301&lt;&gt;""),AND($V2301&lt;&gt;"",$W2301=""))),AND($C2301&lt;&gt;"",$E2301&lt;&gt;"",LEFT(TRIM($C2301),1)&lt;&gt;LEFT(TRIM($E2301),1)),IF(OR($E2301="",$F2301=""),FALSE(),IFERROR(COUNTIF(INDIRECT("UNITS_"&amp;SUBSTITUTE(LEFT($E2301,FIND(" ",$E2301&amp;" ")-1),".","_")),$F2301)=0,TRUE())),AND($B2301&lt;&gt;"",OR(ISNUMBER(SEARCH("outro",LOWER($B2301))),ISNUMBER(SEARCH("divers",LOWER($B2301))),ISNUMBER(SEARCH("etc",LOWER($B2301))))),OR(AND(ISNUMBER(SEARCH("comunic",LOWER($B2301))),LEFT($E2301,3)&lt;&gt;"4.4"),AND(ISNUMBER(SEARCH("monitor",LOWER($B2301))),NOT(OR(LEFT($E2301,3)="1.5",LEFT($E2301,3)="2.5")))),AND($B2301&lt;&gt;"",OR(LEFT($C2301,1)="1",LEFT($C2301,1)="2"),$D2301=""),AND($D2301&lt;&gt;"",NOT(OR(LEFT($C2301,1)="1",LEFT($C2301,1)="2"))),AND($D2301&lt;&gt;"",COUNTIF(' PROJETO'!$B$14:$B$16,$D2301)=0),IF($D2301="",FALSE(),IF(COUNTIF(' PROJETO'!$B$14:$B$16,$D2301)=0,FALSE(),IFERROR(INDEX(' PROJETO'!$C$14:$C$16,MATCH($D2301,' PROJETO'!$B$14:$B$16,0))&lt;&gt;"Sim",FALSE()))))</f>
        <v>0</v>
      </c>
      <c r="AG2301" s="21" t="b">
        <f>AND($AC2301,$Y2301&gt;'CONFG.  LISTAS'!$F$4,$Z2301="",$AA2301="")</f>
        <v>0</v>
      </c>
      <c r="AH2301" s="21" t="str">
        <f t="shared" si="467"/>
        <v/>
      </c>
      <c r="AI2301" s="43" t="str">
        <f ca="1">IF(NOT($AC2301),"",IF(OR($B2301="",$C2301="",$E2301="",$F2301=""),"Preencha descrição, categoria, tipo e unidade.",IF(AND($B2301&lt;&gt;"",OR(LEFT($C2301,1)="1",LEFT($C2301,1)="2"),$D2301=""),"Informe a prática de restauração para itens diretos.",IF(AND($D2301&lt;&gt;"",NOT(OR(LEFT($C2301,1)="1",LEFT($C2301,1)="2"))),"Custos indiretos não devem pertencer a uma prática específica.",IF(AND($D2301&lt;&gt;"",COUNTIF(' PROJETO'!$B$14:$B$16,$D2301)=0),"Prática de restauração inválida ou não cadastrada.",IF(IF($D2301="",FALSE(),IF(COUNTIF(' PROJETO'!$B$14:$B$16,$D2301)=0,FALSE(),IFERROR(INDEX(' PROJETO'!$C$14:$C$16,MATCH($D2301,' PROJETO'!$B$14:$B$16,0))&lt;&gt;"Sim",FALSE()))),"A prática informada no item não foi selecionada na aba Projeto.",IF(AND(MAX($I2301,$L2301,$O2301,$R2301,$U2301,$X2301)&gt;'CONFG.  LISTAS'!$F$4,NOT(OR($Z2301&lt;&gt;"",$AA2301&lt;&gt;""))),"Memorial de cálculo ou anexo obrigatório não informado para item acima do limite.",IF(OR(AND($G2301&lt;&gt;"",$H2301&lt;&gt;"",OR($G2301&lt;=0,$H2301&lt;=0)),AND($J2301&lt;&gt;"",$K2301&lt;&gt;"",OR($J2301&lt;=0,$K2301&lt;=0)),AND($M2301&lt;&gt;"",$N2301&lt;&gt;"",OR($M2301&lt;=0,$N2301&lt;=0)),AND($P2301&lt;&gt;"",$Q2301&lt;&gt;"",OR($P2301&lt;=0,$Q2301&lt;=0)),AND($S2301&lt;&gt;"",$T2301&lt;&gt;"",OR($S2301&lt;=0,$T2301&lt;=0)),AND($V2301&lt;&gt;"",$W2301&lt;&gt;"",OR($V2301&lt;=0,$W2301&lt;=0))),"Revise os valores informados: valor unitário e quantidade devem ser maiores que zero.",IF(OR(AND($G2301="",$H2301&lt;&gt;""),AND($G2301&lt;&gt;"",$H2301=""),AND($J2301="",$K2301&lt;&gt;""),AND($J2301&lt;&gt;"",$K2301=""),AND($M2301="",$N2301&lt;&gt;""),AND($M2301&lt;&gt;"",$N2301=""),AND($P2301="",$Q2301&lt;&gt;""),AND($P2301&lt;&gt;"",$Q2301=""),AND($S2301="",$T2301&lt;&gt;""),AND($S2301&lt;&gt;"",$T2301=""),AND($V2301="",$W2301&lt;&gt;""),AND($V2301&lt;&gt;"",$W2301="")),"Há ano preenchido parcialmente: "&amp;TRIM(IF(AND($G2301="",$H2301&lt;&gt;""),"Ano 1 (falta valor unitário); ","")&amp;IF(AND($G2301&lt;&gt;"",$H2301=""),"Ano 1 (falta quantidade); ","")&amp;IF(AND($J2301="",$K2301&lt;&gt;""),"Ano 2 (falta valor unitário); ","")&amp;IF(AND($J2301&lt;&gt;"",$K2301=""),"Ano 2 (falta quantidade); ","")&amp;IF(AND($M2301="",$N2301&lt;&gt;""),"Ano 3 (falta valor unitário); ","")&amp;IF(AND($M2301&lt;&gt;"",$N2301=""),"Ano 3 (falta quantidade); ","")&amp;IF(AND($P2301="",$Q2301&lt;&gt;""),"Ano 4 (falta valor unitário); ","")&amp;IF(AND($P2301&lt;&gt;"",$Q2301=""),"Ano 4 (falta quantidade); ","")&amp;IF(AND($S2301="",$T2301&lt;&gt;""),"Ano 5 (falta valor unitário); ","")&amp;IF(AND($S2301&lt;&gt;"",$T2301=""),"Ano 5 (falta quantidade); ","")&amp;IF(AND($V2301="",$W2301&lt;&gt;""),"Ano 6 (falta valor unitário); ","")&amp;IF(AND($V2301&lt;&gt;"",$W2301=""),"Ano 6 (falta quantidade); ","")), IF(NOT(OR(AND($G2301&lt;&gt;"",$H2301&lt;&gt;""),AND($J2301&lt;&gt;"",$K2301&lt;&gt;""),AND($M2301&lt;&gt;"",$N2301&lt;&gt;""),AND($P2301&lt;&gt;"",$Q2301&lt;&gt;""),AND($S2301&lt;&gt;"",$T2301&lt;&gt;""),AND($V2301&lt;&gt;"",$W2301&lt;&gt;""))),"Informe pelo menos um ano completo com valor unitário e quantidade.",IF(AND($C2301&lt;&gt;"",$E2301&lt;&gt;"",LEFT(TRIM($C2301),1)&lt;&gt;LEFT(TRIM($E2301),1)),"Categoria e tipo estão incompatíveis.",IF(IF(OR($E2301="",$F2301=""),FALSE(),IFERROR(COUNTIF(INDIRECT("UNITS_"&amp;SUBSTITUTE(LEFT($E2301,FIND(" ",$E2301&amp;" ")-1),".","_")),$F2301)=0,TRUE())),"Unidade incompatível com o tipo selecionado.",IF(OR(AND(ISNUMBER(SEARCH("comunic",LOWER($B2301))),LEFT($E2301,3)&lt;&gt;"4.4"),AND(ISNUMBER(SEARCH("monitor",LOWER($B2301))),NOT(OR(LEFT($E2301,3)="1.5",LEFT($E2301,3)="2.5")))),"Revise a classificação do item conforme as regras de preenchimento.",IF(AND($B2301&lt;&gt;"",OR(ISNUMBER(SEARCH("outro",LOWER($B2301))),ISNUMBER(SEARCH("divers",LOWER($B2301))),ISNUMBER(SEARCH("kit",LOWER($B2301))),ISNUMBER(SEARCH("ferrament",LOWER($B2301))),ISNUMBER(SEARCH("epi",LOWER($B2301)))),NOT(OR($Z2301&lt;&gt;"",$AA2301&lt;&gt;""))),"Descrição muito genérica: detalhe melhor o item e registre o racional no memorial ou em anexo.",IF(AND($Y2301=0,$B2301&lt;&gt;"",OR($G2301&lt;&gt;"",$H2301&lt;&gt;"",$J2301&lt;&gt;"",$K2301&lt;&gt;"",$M2301&lt;&gt;"",$N2301&lt;&gt;"",$P2301&lt;&gt;"",$Q2301&lt;&gt;"",$S2301&lt;&gt;"",$T2301&lt;&gt;"",$V2301&lt;&gt;"",$W2301&lt;&gt;"")),"O item possui dados lançados, mas o total está zerado. Revise os valores informados.","")))))))))))))))</f>
        <v/>
      </c>
    </row>
    <row r="2302" spans="1:35" ht="14.25" customHeight="1" x14ac:dyDescent="0.25">
      <c r="A2302" s="57" t="str">
        <f t="shared" si="455"/>
        <v/>
      </c>
      <c r="B2302" s="58"/>
      <c r="C2302" s="58"/>
      <c r="D2302" s="58"/>
      <c r="E2302" s="58"/>
      <c r="F2302" s="58"/>
      <c r="G2302" s="269"/>
      <c r="H2302" s="59"/>
      <c r="I2302" s="273">
        <f t="shared" si="456"/>
        <v>0</v>
      </c>
      <c r="J2302" s="269"/>
      <c r="K2302" s="59"/>
      <c r="L2302" s="270">
        <f t="shared" si="457"/>
        <v>0</v>
      </c>
      <c r="M2302" s="269"/>
      <c r="N2302" s="59"/>
      <c r="O2302" s="270">
        <f t="shared" si="458"/>
        <v>0</v>
      </c>
      <c r="P2302" s="269"/>
      <c r="Q2302" s="59"/>
      <c r="R2302" s="271">
        <f t="shared" si="459"/>
        <v>0</v>
      </c>
      <c r="S2302" s="269"/>
      <c r="T2302" s="59"/>
      <c r="U2302" s="270">
        <f t="shared" si="460"/>
        <v>0</v>
      </c>
      <c r="V2302" s="269"/>
      <c r="W2302" s="59"/>
      <c r="X2302" s="270">
        <f t="shared" si="461"/>
        <v>0</v>
      </c>
      <c r="Y2302" s="270">
        <f t="shared" si="462"/>
        <v>0</v>
      </c>
      <c r="Z2302" s="58"/>
      <c r="AA2302" s="58"/>
      <c r="AB2302" s="60" t="str">
        <f t="shared" si="463"/>
        <v/>
      </c>
      <c r="AC2302" s="21" t="b">
        <f t="shared" si="464"/>
        <v>0</v>
      </c>
      <c r="AD2302" s="21" t="b">
        <f t="shared" si="465"/>
        <v>0</v>
      </c>
      <c r="AE2302" s="21" t="b">
        <f t="shared" si="466"/>
        <v>0</v>
      </c>
      <c r="AF2302" s="21" t="b">
        <f ca="1">OR(AND($AC2302,NOT($AD2302)),AND($AC2302,OR(AND($G2302="",$H2302&lt;&gt;""),AND($G2302&lt;&gt;"",$H2302=""),AND($J2302="",$K2302&lt;&gt;""),AND($J2302&lt;&gt;"",$K2302=""),AND($M2302="",$N2302&lt;&gt;""),AND($M2302&lt;&gt;"",$N2302=""),AND($P2302="",$Q2302&lt;&gt;""),AND($P2302&lt;&gt;"",$Q2302=""),AND($S2302="",$T2302&lt;&gt;""),AND($S2302&lt;&gt;"",$T2302=""),AND($V2302="",$W2302&lt;&gt;""),AND($V2302&lt;&gt;"",$W2302=""))),AND($C2302&lt;&gt;"",$E2302&lt;&gt;"",LEFT(TRIM($C2302),1)&lt;&gt;LEFT(TRIM($E2302),1)),IF(OR($E2302="",$F2302=""),FALSE(),IFERROR(COUNTIF(INDIRECT("UNITS_"&amp;SUBSTITUTE(LEFT($E2302,FIND(" ",$E2302&amp;" ")-1),".","_")),$F2302)=0,TRUE())),AND($B2302&lt;&gt;"",OR(ISNUMBER(SEARCH("outro",LOWER($B2302))),ISNUMBER(SEARCH("divers",LOWER($B2302))),ISNUMBER(SEARCH("etc",LOWER($B2302))))),OR(AND(ISNUMBER(SEARCH("comunic",LOWER($B2302))),LEFT($E2302,3)&lt;&gt;"4.4"),AND(ISNUMBER(SEARCH("monitor",LOWER($B2302))),NOT(OR(LEFT($E2302,3)="1.5",LEFT($E2302,3)="2.5")))),AND($B2302&lt;&gt;"",OR(LEFT($C2302,1)="1",LEFT($C2302,1)="2"),$D2302=""),AND($D2302&lt;&gt;"",NOT(OR(LEFT($C2302,1)="1",LEFT($C2302,1)="2"))),AND($D2302&lt;&gt;"",COUNTIF(' PROJETO'!$B$14:$B$16,$D2302)=0),IF($D2302="",FALSE(),IF(COUNTIF(' PROJETO'!$B$14:$B$16,$D2302)=0,FALSE(),IFERROR(INDEX(' PROJETO'!$C$14:$C$16,MATCH($D2302,' PROJETO'!$B$14:$B$16,0))&lt;&gt;"Sim",FALSE()))))</f>
        <v>0</v>
      </c>
      <c r="AG2302" s="21" t="b">
        <f>AND($AC2302,$Y2302&gt;'CONFG.  LISTAS'!$F$4,$Z2302="",$AA2302="")</f>
        <v>0</v>
      </c>
      <c r="AH2302" s="21" t="str">
        <f t="shared" si="467"/>
        <v/>
      </c>
      <c r="AI2302" s="43" t="str">
        <f ca="1">IF(NOT($AC2302),"",IF(OR($B2302="",$C2302="",$E2302="",$F2302=""),"Preencha descrição, categoria, tipo e unidade.",IF(AND($B2302&lt;&gt;"",OR(LEFT($C2302,1)="1",LEFT($C2302,1)="2"),$D2302=""),"Informe a prática de restauração para itens diretos.",IF(AND($D2302&lt;&gt;"",NOT(OR(LEFT($C2302,1)="1",LEFT($C2302,1)="2"))),"Custos indiretos não devem pertencer a uma prática específica.",IF(AND($D2302&lt;&gt;"",COUNTIF(' PROJETO'!$B$14:$B$16,$D2302)=0),"Prática de restauração inválida ou não cadastrada.",IF(IF($D2302="",FALSE(),IF(COUNTIF(' PROJETO'!$B$14:$B$16,$D2302)=0,FALSE(),IFERROR(INDEX(' PROJETO'!$C$14:$C$16,MATCH($D2302,' PROJETO'!$B$14:$B$16,0))&lt;&gt;"Sim",FALSE()))),"A prática informada no item não foi selecionada na aba Projeto.",IF(AND(MAX($I2302,$L2302,$O2302,$R2302,$U2302,$X2302)&gt;'CONFG.  LISTAS'!$F$4,NOT(OR($Z2302&lt;&gt;"",$AA2302&lt;&gt;""))),"Memorial de cálculo ou anexo obrigatório não informado para item acima do limite.",IF(OR(AND($G2302&lt;&gt;"",$H2302&lt;&gt;"",OR($G2302&lt;=0,$H2302&lt;=0)),AND($J2302&lt;&gt;"",$K2302&lt;&gt;"",OR($J2302&lt;=0,$K2302&lt;=0)),AND($M2302&lt;&gt;"",$N2302&lt;&gt;"",OR($M2302&lt;=0,$N2302&lt;=0)),AND($P2302&lt;&gt;"",$Q2302&lt;&gt;"",OR($P2302&lt;=0,$Q2302&lt;=0)),AND($S2302&lt;&gt;"",$T2302&lt;&gt;"",OR($S2302&lt;=0,$T2302&lt;=0)),AND($V2302&lt;&gt;"",$W2302&lt;&gt;"",OR($V2302&lt;=0,$W2302&lt;=0))),"Revise os valores informados: valor unitário e quantidade devem ser maiores que zero.",IF(OR(AND($G2302="",$H2302&lt;&gt;""),AND($G2302&lt;&gt;"",$H2302=""),AND($J2302="",$K2302&lt;&gt;""),AND($J2302&lt;&gt;"",$K2302=""),AND($M2302="",$N2302&lt;&gt;""),AND($M2302&lt;&gt;"",$N2302=""),AND($P2302="",$Q2302&lt;&gt;""),AND($P2302&lt;&gt;"",$Q2302=""),AND($S2302="",$T2302&lt;&gt;""),AND($S2302&lt;&gt;"",$T2302=""),AND($V2302="",$W2302&lt;&gt;""),AND($V2302&lt;&gt;"",$W2302="")),"Há ano preenchido parcialmente: "&amp;TRIM(IF(AND($G2302="",$H2302&lt;&gt;""),"Ano 1 (falta valor unitário); ","")&amp;IF(AND($G2302&lt;&gt;"",$H2302=""),"Ano 1 (falta quantidade); ","")&amp;IF(AND($J2302="",$K2302&lt;&gt;""),"Ano 2 (falta valor unitário); ","")&amp;IF(AND($J2302&lt;&gt;"",$K2302=""),"Ano 2 (falta quantidade); ","")&amp;IF(AND($M2302="",$N2302&lt;&gt;""),"Ano 3 (falta valor unitário); ","")&amp;IF(AND($M2302&lt;&gt;"",$N2302=""),"Ano 3 (falta quantidade); ","")&amp;IF(AND($P2302="",$Q2302&lt;&gt;""),"Ano 4 (falta valor unitário); ","")&amp;IF(AND($P2302&lt;&gt;"",$Q2302=""),"Ano 4 (falta quantidade); ","")&amp;IF(AND($S2302="",$T2302&lt;&gt;""),"Ano 5 (falta valor unitário); ","")&amp;IF(AND($S2302&lt;&gt;"",$T2302=""),"Ano 5 (falta quantidade); ","")&amp;IF(AND($V2302="",$W2302&lt;&gt;""),"Ano 6 (falta valor unitário); ","")&amp;IF(AND($V2302&lt;&gt;"",$W2302=""),"Ano 6 (falta quantidade); ","")), IF(NOT(OR(AND($G2302&lt;&gt;"",$H2302&lt;&gt;""),AND($J2302&lt;&gt;"",$K2302&lt;&gt;""),AND($M2302&lt;&gt;"",$N2302&lt;&gt;""),AND($P2302&lt;&gt;"",$Q2302&lt;&gt;""),AND($S2302&lt;&gt;"",$T2302&lt;&gt;""),AND($V2302&lt;&gt;"",$W2302&lt;&gt;""))),"Informe pelo menos um ano completo com valor unitário e quantidade.",IF(AND($C2302&lt;&gt;"",$E2302&lt;&gt;"",LEFT(TRIM($C2302),1)&lt;&gt;LEFT(TRIM($E2302),1)),"Categoria e tipo estão incompatíveis.",IF(IF(OR($E2302="",$F2302=""),FALSE(),IFERROR(COUNTIF(INDIRECT("UNITS_"&amp;SUBSTITUTE(LEFT($E2302,FIND(" ",$E2302&amp;" ")-1),".","_")),$F2302)=0,TRUE())),"Unidade incompatível com o tipo selecionado.",IF(OR(AND(ISNUMBER(SEARCH("comunic",LOWER($B2302))),LEFT($E2302,3)&lt;&gt;"4.4"),AND(ISNUMBER(SEARCH("monitor",LOWER($B2302))),NOT(OR(LEFT($E2302,3)="1.5",LEFT($E2302,3)="2.5")))),"Revise a classificação do item conforme as regras de preenchimento.",IF(AND($B2302&lt;&gt;"",OR(ISNUMBER(SEARCH("outro",LOWER($B2302))),ISNUMBER(SEARCH("divers",LOWER($B2302))),ISNUMBER(SEARCH("kit",LOWER($B2302))),ISNUMBER(SEARCH("ferrament",LOWER($B2302))),ISNUMBER(SEARCH("epi",LOWER($B2302)))),NOT(OR($Z2302&lt;&gt;"",$AA2302&lt;&gt;""))),"Descrição muito genérica: detalhe melhor o item e registre o racional no memorial ou em anexo.",IF(AND($Y2302=0,$B2302&lt;&gt;"",OR($G2302&lt;&gt;"",$H2302&lt;&gt;"",$J2302&lt;&gt;"",$K2302&lt;&gt;"",$M2302&lt;&gt;"",$N2302&lt;&gt;"",$P2302&lt;&gt;"",$Q2302&lt;&gt;"",$S2302&lt;&gt;"",$T2302&lt;&gt;"",$V2302&lt;&gt;"",$W2302&lt;&gt;"")),"O item possui dados lançados, mas o total está zerado. Revise os valores informados.","")))))))))))))))</f>
        <v/>
      </c>
    </row>
    <row r="2303" spans="1:35" ht="14.25" customHeight="1" x14ac:dyDescent="0.25">
      <c r="A2303" s="57" t="str">
        <f t="shared" si="455"/>
        <v/>
      </c>
      <c r="B2303" s="61"/>
      <c r="C2303" s="61"/>
      <c r="D2303" s="58"/>
      <c r="E2303" s="61"/>
      <c r="F2303" s="61"/>
      <c r="G2303" s="272"/>
      <c r="H2303" s="62"/>
      <c r="I2303" s="273">
        <f t="shared" si="456"/>
        <v>0</v>
      </c>
      <c r="J2303" s="272"/>
      <c r="K2303" s="62"/>
      <c r="L2303" s="270">
        <f t="shared" si="457"/>
        <v>0</v>
      </c>
      <c r="M2303" s="272"/>
      <c r="N2303" s="62"/>
      <c r="O2303" s="270">
        <f t="shared" si="458"/>
        <v>0</v>
      </c>
      <c r="P2303" s="272"/>
      <c r="Q2303" s="62"/>
      <c r="R2303" s="271">
        <f t="shared" si="459"/>
        <v>0</v>
      </c>
      <c r="S2303" s="272"/>
      <c r="T2303" s="62"/>
      <c r="U2303" s="270">
        <f t="shared" si="460"/>
        <v>0</v>
      </c>
      <c r="V2303" s="272"/>
      <c r="W2303" s="62"/>
      <c r="X2303" s="270">
        <f t="shared" si="461"/>
        <v>0</v>
      </c>
      <c r="Y2303" s="270">
        <f t="shared" si="462"/>
        <v>0</v>
      </c>
      <c r="Z2303" s="61"/>
      <c r="AA2303" s="61"/>
      <c r="AB2303" s="60" t="str">
        <f t="shared" si="463"/>
        <v/>
      </c>
      <c r="AC2303" s="21" t="b">
        <f t="shared" si="464"/>
        <v>0</v>
      </c>
      <c r="AD2303" s="21" t="b">
        <f t="shared" si="465"/>
        <v>0</v>
      </c>
      <c r="AE2303" s="21" t="b">
        <f t="shared" si="466"/>
        <v>0</v>
      </c>
      <c r="AF2303" s="21" t="b">
        <f ca="1">OR(AND($AC2303,NOT($AD2303)),AND($AC2303,OR(AND($G2303="",$H2303&lt;&gt;""),AND($G2303&lt;&gt;"",$H2303=""),AND($J2303="",$K2303&lt;&gt;""),AND($J2303&lt;&gt;"",$K2303=""),AND($M2303="",$N2303&lt;&gt;""),AND($M2303&lt;&gt;"",$N2303=""),AND($P2303="",$Q2303&lt;&gt;""),AND($P2303&lt;&gt;"",$Q2303=""),AND($S2303="",$T2303&lt;&gt;""),AND($S2303&lt;&gt;"",$T2303=""),AND($V2303="",$W2303&lt;&gt;""),AND($V2303&lt;&gt;"",$W2303=""))),AND($C2303&lt;&gt;"",$E2303&lt;&gt;"",LEFT(TRIM($C2303),1)&lt;&gt;LEFT(TRIM($E2303),1)),IF(OR($E2303="",$F2303=""),FALSE(),IFERROR(COUNTIF(INDIRECT("UNITS_"&amp;SUBSTITUTE(LEFT($E2303,FIND(" ",$E2303&amp;" ")-1),".","_")),$F2303)=0,TRUE())),AND($B2303&lt;&gt;"",OR(ISNUMBER(SEARCH("outro",LOWER($B2303))),ISNUMBER(SEARCH("divers",LOWER($B2303))),ISNUMBER(SEARCH("etc",LOWER($B2303))))),OR(AND(ISNUMBER(SEARCH("comunic",LOWER($B2303))),LEFT($E2303,3)&lt;&gt;"4.4"),AND(ISNUMBER(SEARCH("monitor",LOWER($B2303))),NOT(OR(LEFT($E2303,3)="1.5",LEFT($E2303,3)="2.5")))),AND($B2303&lt;&gt;"",OR(LEFT($C2303,1)="1",LEFT($C2303,1)="2"),$D2303=""),AND($D2303&lt;&gt;"",NOT(OR(LEFT($C2303,1)="1",LEFT($C2303,1)="2"))),AND($D2303&lt;&gt;"",COUNTIF(' PROJETO'!$B$14:$B$16,$D2303)=0),IF($D2303="",FALSE(),IF(COUNTIF(' PROJETO'!$B$14:$B$16,$D2303)=0,FALSE(),IFERROR(INDEX(' PROJETO'!$C$14:$C$16,MATCH($D2303,' PROJETO'!$B$14:$B$16,0))&lt;&gt;"Sim",FALSE()))))</f>
        <v>0</v>
      </c>
      <c r="AG2303" s="21" t="b">
        <f>AND($AC2303,$Y2303&gt;'CONFG.  LISTAS'!$F$4,$Z2303="",$AA2303="")</f>
        <v>0</v>
      </c>
      <c r="AH2303" s="21" t="str">
        <f t="shared" si="467"/>
        <v/>
      </c>
      <c r="AI2303" s="43" t="str">
        <f ca="1">IF(NOT($AC2303),"",IF(OR($B2303="",$C2303="",$E2303="",$F2303=""),"Preencha descrição, categoria, tipo e unidade.",IF(AND($B2303&lt;&gt;"",OR(LEFT($C2303,1)="1",LEFT($C2303,1)="2"),$D2303=""),"Informe a prática de restauração para itens diretos.",IF(AND($D2303&lt;&gt;"",NOT(OR(LEFT($C2303,1)="1",LEFT($C2303,1)="2"))),"Custos indiretos não devem pertencer a uma prática específica.",IF(AND($D2303&lt;&gt;"",COUNTIF(' PROJETO'!$B$14:$B$16,$D2303)=0),"Prática de restauração inválida ou não cadastrada.",IF(IF($D2303="",FALSE(),IF(COUNTIF(' PROJETO'!$B$14:$B$16,$D2303)=0,FALSE(),IFERROR(INDEX(' PROJETO'!$C$14:$C$16,MATCH($D2303,' PROJETO'!$B$14:$B$16,0))&lt;&gt;"Sim",FALSE()))),"A prática informada no item não foi selecionada na aba Projeto.",IF(AND(MAX($I2303,$L2303,$O2303,$R2303,$U2303,$X2303)&gt;'CONFG.  LISTAS'!$F$4,NOT(OR($Z2303&lt;&gt;"",$AA2303&lt;&gt;""))),"Memorial de cálculo ou anexo obrigatório não informado para item acima do limite.",IF(OR(AND($G2303&lt;&gt;"",$H2303&lt;&gt;"",OR($G2303&lt;=0,$H2303&lt;=0)),AND($J2303&lt;&gt;"",$K2303&lt;&gt;"",OR($J2303&lt;=0,$K2303&lt;=0)),AND($M2303&lt;&gt;"",$N2303&lt;&gt;"",OR($M2303&lt;=0,$N2303&lt;=0)),AND($P2303&lt;&gt;"",$Q2303&lt;&gt;"",OR($P2303&lt;=0,$Q2303&lt;=0)),AND($S2303&lt;&gt;"",$T2303&lt;&gt;"",OR($S2303&lt;=0,$T2303&lt;=0)),AND($V2303&lt;&gt;"",$W2303&lt;&gt;"",OR($V2303&lt;=0,$W2303&lt;=0))),"Revise os valores informados: valor unitário e quantidade devem ser maiores que zero.",IF(OR(AND($G2303="",$H2303&lt;&gt;""),AND($G2303&lt;&gt;"",$H2303=""),AND($J2303="",$K2303&lt;&gt;""),AND($J2303&lt;&gt;"",$K2303=""),AND($M2303="",$N2303&lt;&gt;""),AND($M2303&lt;&gt;"",$N2303=""),AND($P2303="",$Q2303&lt;&gt;""),AND($P2303&lt;&gt;"",$Q2303=""),AND($S2303="",$T2303&lt;&gt;""),AND($S2303&lt;&gt;"",$T2303=""),AND($V2303="",$W2303&lt;&gt;""),AND($V2303&lt;&gt;"",$W2303="")),"Há ano preenchido parcialmente: "&amp;TRIM(IF(AND($G2303="",$H2303&lt;&gt;""),"Ano 1 (falta valor unitário); ","")&amp;IF(AND($G2303&lt;&gt;"",$H2303=""),"Ano 1 (falta quantidade); ","")&amp;IF(AND($J2303="",$K2303&lt;&gt;""),"Ano 2 (falta valor unitário); ","")&amp;IF(AND($J2303&lt;&gt;"",$K2303=""),"Ano 2 (falta quantidade); ","")&amp;IF(AND($M2303="",$N2303&lt;&gt;""),"Ano 3 (falta valor unitário); ","")&amp;IF(AND($M2303&lt;&gt;"",$N2303=""),"Ano 3 (falta quantidade); ","")&amp;IF(AND($P2303="",$Q2303&lt;&gt;""),"Ano 4 (falta valor unitário); ","")&amp;IF(AND($P2303&lt;&gt;"",$Q2303=""),"Ano 4 (falta quantidade); ","")&amp;IF(AND($S2303="",$T2303&lt;&gt;""),"Ano 5 (falta valor unitário); ","")&amp;IF(AND($S2303&lt;&gt;"",$T2303=""),"Ano 5 (falta quantidade); ","")&amp;IF(AND($V2303="",$W2303&lt;&gt;""),"Ano 6 (falta valor unitário); ","")&amp;IF(AND($V2303&lt;&gt;"",$W2303=""),"Ano 6 (falta quantidade); ","")), IF(NOT(OR(AND($G2303&lt;&gt;"",$H2303&lt;&gt;""),AND($J2303&lt;&gt;"",$K2303&lt;&gt;""),AND($M2303&lt;&gt;"",$N2303&lt;&gt;""),AND($P2303&lt;&gt;"",$Q2303&lt;&gt;""),AND($S2303&lt;&gt;"",$T2303&lt;&gt;""),AND($V2303&lt;&gt;"",$W2303&lt;&gt;""))),"Informe pelo menos um ano completo com valor unitário e quantidade.",IF(AND($C2303&lt;&gt;"",$E2303&lt;&gt;"",LEFT(TRIM($C2303),1)&lt;&gt;LEFT(TRIM($E2303),1)),"Categoria e tipo estão incompatíveis.",IF(IF(OR($E2303="",$F2303=""),FALSE(),IFERROR(COUNTIF(INDIRECT("UNITS_"&amp;SUBSTITUTE(LEFT($E2303,FIND(" ",$E2303&amp;" ")-1),".","_")),$F2303)=0,TRUE())),"Unidade incompatível com o tipo selecionado.",IF(OR(AND(ISNUMBER(SEARCH("comunic",LOWER($B2303))),LEFT($E2303,3)&lt;&gt;"4.4"),AND(ISNUMBER(SEARCH("monitor",LOWER($B2303))),NOT(OR(LEFT($E2303,3)="1.5",LEFT($E2303,3)="2.5")))),"Revise a classificação do item conforme as regras de preenchimento.",IF(AND($B2303&lt;&gt;"",OR(ISNUMBER(SEARCH("outro",LOWER($B2303))),ISNUMBER(SEARCH("divers",LOWER($B2303))),ISNUMBER(SEARCH("kit",LOWER($B2303))),ISNUMBER(SEARCH("ferrament",LOWER($B2303))),ISNUMBER(SEARCH("epi",LOWER($B2303)))),NOT(OR($Z2303&lt;&gt;"",$AA2303&lt;&gt;""))),"Descrição muito genérica: detalhe melhor o item e registre o racional no memorial ou em anexo.",IF(AND($Y2303=0,$B2303&lt;&gt;"",OR($G2303&lt;&gt;"",$H2303&lt;&gt;"",$J2303&lt;&gt;"",$K2303&lt;&gt;"",$M2303&lt;&gt;"",$N2303&lt;&gt;"",$P2303&lt;&gt;"",$Q2303&lt;&gt;"",$S2303&lt;&gt;"",$T2303&lt;&gt;"",$V2303&lt;&gt;"",$W2303&lt;&gt;"")),"O item possui dados lançados, mas o total está zerado. Revise os valores informados.","")))))))))))))))</f>
        <v/>
      </c>
    </row>
    <row r="2304" spans="1:35" ht="14.25" customHeight="1" x14ac:dyDescent="0.25">
      <c r="A2304" s="57" t="str">
        <f t="shared" si="455"/>
        <v/>
      </c>
      <c r="B2304" s="58"/>
      <c r="C2304" s="58"/>
      <c r="D2304" s="58"/>
      <c r="E2304" s="58"/>
      <c r="F2304" s="58"/>
      <c r="G2304" s="269"/>
      <c r="H2304" s="59"/>
      <c r="I2304" s="273">
        <f t="shared" si="456"/>
        <v>0</v>
      </c>
      <c r="J2304" s="269"/>
      <c r="K2304" s="59"/>
      <c r="L2304" s="270">
        <f t="shared" si="457"/>
        <v>0</v>
      </c>
      <c r="M2304" s="269"/>
      <c r="N2304" s="59"/>
      <c r="O2304" s="270">
        <f t="shared" si="458"/>
        <v>0</v>
      </c>
      <c r="P2304" s="269"/>
      <c r="Q2304" s="59"/>
      <c r="R2304" s="271">
        <f t="shared" si="459"/>
        <v>0</v>
      </c>
      <c r="S2304" s="269"/>
      <c r="T2304" s="59"/>
      <c r="U2304" s="270">
        <f t="shared" si="460"/>
        <v>0</v>
      </c>
      <c r="V2304" s="269"/>
      <c r="W2304" s="59"/>
      <c r="X2304" s="270">
        <f t="shared" si="461"/>
        <v>0</v>
      </c>
      <c r="Y2304" s="270">
        <f t="shared" si="462"/>
        <v>0</v>
      </c>
      <c r="Z2304" s="58"/>
      <c r="AA2304" s="58"/>
      <c r="AB2304" s="60" t="str">
        <f t="shared" si="463"/>
        <v/>
      </c>
      <c r="AC2304" s="21" t="b">
        <f t="shared" si="464"/>
        <v>0</v>
      </c>
      <c r="AD2304" s="21" t="b">
        <f t="shared" si="465"/>
        <v>0</v>
      </c>
      <c r="AE2304" s="21" t="b">
        <f t="shared" si="466"/>
        <v>0</v>
      </c>
      <c r="AF2304" s="21" t="b">
        <f ca="1">OR(AND($AC2304,NOT($AD2304)),AND($AC2304,OR(AND($G2304="",$H2304&lt;&gt;""),AND($G2304&lt;&gt;"",$H2304=""),AND($J2304="",$K2304&lt;&gt;""),AND($J2304&lt;&gt;"",$K2304=""),AND($M2304="",$N2304&lt;&gt;""),AND($M2304&lt;&gt;"",$N2304=""),AND($P2304="",$Q2304&lt;&gt;""),AND($P2304&lt;&gt;"",$Q2304=""),AND($S2304="",$T2304&lt;&gt;""),AND($S2304&lt;&gt;"",$T2304=""),AND($V2304="",$W2304&lt;&gt;""),AND($V2304&lt;&gt;"",$W2304=""))),AND($C2304&lt;&gt;"",$E2304&lt;&gt;"",LEFT(TRIM($C2304),1)&lt;&gt;LEFT(TRIM($E2304),1)),IF(OR($E2304="",$F2304=""),FALSE(),IFERROR(COUNTIF(INDIRECT("UNITS_"&amp;SUBSTITUTE(LEFT($E2304,FIND(" ",$E2304&amp;" ")-1),".","_")),$F2304)=0,TRUE())),AND($B2304&lt;&gt;"",OR(ISNUMBER(SEARCH("outro",LOWER($B2304))),ISNUMBER(SEARCH("divers",LOWER($B2304))),ISNUMBER(SEARCH("etc",LOWER($B2304))))),OR(AND(ISNUMBER(SEARCH("comunic",LOWER($B2304))),LEFT($E2304,3)&lt;&gt;"4.4"),AND(ISNUMBER(SEARCH("monitor",LOWER($B2304))),NOT(OR(LEFT($E2304,3)="1.5",LEFT($E2304,3)="2.5")))),AND($B2304&lt;&gt;"",OR(LEFT($C2304,1)="1",LEFT($C2304,1)="2"),$D2304=""),AND($D2304&lt;&gt;"",NOT(OR(LEFT($C2304,1)="1",LEFT($C2304,1)="2"))),AND($D2304&lt;&gt;"",COUNTIF(' PROJETO'!$B$14:$B$16,$D2304)=0),IF($D2304="",FALSE(),IF(COUNTIF(' PROJETO'!$B$14:$B$16,$D2304)=0,FALSE(),IFERROR(INDEX(' PROJETO'!$C$14:$C$16,MATCH($D2304,' PROJETO'!$B$14:$B$16,0))&lt;&gt;"Sim",FALSE()))))</f>
        <v>0</v>
      </c>
      <c r="AG2304" s="21" t="b">
        <f>AND($AC2304,$Y2304&gt;'CONFG.  LISTAS'!$F$4,$Z2304="",$AA2304="")</f>
        <v>0</v>
      </c>
      <c r="AH2304" s="21" t="str">
        <f t="shared" si="467"/>
        <v/>
      </c>
      <c r="AI2304" s="43" t="str">
        <f ca="1">IF(NOT($AC2304),"",IF(OR($B2304="",$C2304="",$E2304="",$F2304=""),"Preencha descrição, categoria, tipo e unidade.",IF(AND($B2304&lt;&gt;"",OR(LEFT($C2304,1)="1",LEFT($C2304,1)="2"),$D2304=""),"Informe a prática de restauração para itens diretos.",IF(AND($D2304&lt;&gt;"",NOT(OR(LEFT($C2304,1)="1",LEFT($C2304,1)="2"))),"Custos indiretos não devem pertencer a uma prática específica.",IF(AND($D2304&lt;&gt;"",COUNTIF(' PROJETO'!$B$14:$B$16,$D2304)=0),"Prática de restauração inválida ou não cadastrada.",IF(IF($D2304="",FALSE(),IF(COUNTIF(' PROJETO'!$B$14:$B$16,$D2304)=0,FALSE(),IFERROR(INDEX(' PROJETO'!$C$14:$C$16,MATCH($D2304,' PROJETO'!$B$14:$B$16,0))&lt;&gt;"Sim",FALSE()))),"A prática informada no item não foi selecionada na aba Projeto.",IF(AND(MAX($I2304,$L2304,$O2304,$R2304,$U2304,$X2304)&gt;'CONFG.  LISTAS'!$F$4,NOT(OR($Z2304&lt;&gt;"",$AA2304&lt;&gt;""))),"Memorial de cálculo ou anexo obrigatório não informado para item acima do limite.",IF(OR(AND($G2304&lt;&gt;"",$H2304&lt;&gt;"",OR($G2304&lt;=0,$H2304&lt;=0)),AND($J2304&lt;&gt;"",$K2304&lt;&gt;"",OR($J2304&lt;=0,$K2304&lt;=0)),AND($M2304&lt;&gt;"",$N2304&lt;&gt;"",OR($M2304&lt;=0,$N2304&lt;=0)),AND($P2304&lt;&gt;"",$Q2304&lt;&gt;"",OR($P2304&lt;=0,$Q2304&lt;=0)),AND($S2304&lt;&gt;"",$T2304&lt;&gt;"",OR($S2304&lt;=0,$T2304&lt;=0)),AND($V2304&lt;&gt;"",$W2304&lt;&gt;"",OR($V2304&lt;=0,$W2304&lt;=0))),"Revise os valores informados: valor unitário e quantidade devem ser maiores que zero.",IF(OR(AND($G2304="",$H2304&lt;&gt;""),AND($G2304&lt;&gt;"",$H2304=""),AND($J2304="",$K2304&lt;&gt;""),AND($J2304&lt;&gt;"",$K2304=""),AND($M2304="",$N2304&lt;&gt;""),AND($M2304&lt;&gt;"",$N2304=""),AND($P2304="",$Q2304&lt;&gt;""),AND($P2304&lt;&gt;"",$Q2304=""),AND($S2304="",$T2304&lt;&gt;""),AND($S2304&lt;&gt;"",$T2304=""),AND($V2304="",$W2304&lt;&gt;""),AND($V2304&lt;&gt;"",$W2304="")),"Há ano preenchido parcialmente: "&amp;TRIM(IF(AND($G2304="",$H2304&lt;&gt;""),"Ano 1 (falta valor unitário); ","")&amp;IF(AND($G2304&lt;&gt;"",$H2304=""),"Ano 1 (falta quantidade); ","")&amp;IF(AND($J2304="",$K2304&lt;&gt;""),"Ano 2 (falta valor unitário); ","")&amp;IF(AND($J2304&lt;&gt;"",$K2304=""),"Ano 2 (falta quantidade); ","")&amp;IF(AND($M2304="",$N2304&lt;&gt;""),"Ano 3 (falta valor unitário); ","")&amp;IF(AND($M2304&lt;&gt;"",$N2304=""),"Ano 3 (falta quantidade); ","")&amp;IF(AND($P2304="",$Q2304&lt;&gt;""),"Ano 4 (falta valor unitário); ","")&amp;IF(AND($P2304&lt;&gt;"",$Q2304=""),"Ano 4 (falta quantidade); ","")&amp;IF(AND($S2304="",$T2304&lt;&gt;""),"Ano 5 (falta valor unitário); ","")&amp;IF(AND($S2304&lt;&gt;"",$T2304=""),"Ano 5 (falta quantidade); ","")&amp;IF(AND($V2304="",$W2304&lt;&gt;""),"Ano 6 (falta valor unitário); ","")&amp;IF(AND($V2304&lt;&gt;"",$W2304=""),"Ano 6 (falta quantidade); ","")), IF(NOT(OR(AND($G2304&lt;&gt;"",$H2304&lt;&gt;""),AND($J2304&lt;&gt;"",$K2304&lt;&gt;""),AND($M2304&lt;&gt;"",$N2304&lt;&gt;""),AND($P2304&lt;&gt;"",$Q2304&lt;&gt;""),AND($S2304&lt;&gt;"",$T2304&lt;&gt;""),AND($V2304&lt;&gt;"",$W2304&lt;&gt;""))),"Informe pelo menos um ano completo com valor unitário e quantidade.",IF(AND($C2304&lt;&gt;"",$E2304&lt;&gt;"",LEFT(TRIM($C2304),1)&lt;&gt;LEFT(TRIM($E2304),1)),"Categoria e tipo estão incompatíveis.",IF(IF(OR($E2304="",$F2304=""),FALSE(),IFERROR(COUNTIF(INDIRECT("UNITS_"&amp;SUBSTITUTE(LEFT($E2304,FIND(" ",$E2304&amp;" ")-1),".","_")),$F2304)=0,TRUE())),"Unidade incompatível com o tipo selecionado.",IF(OR(AND(ISNUMBER(SEARCH("comunic",LOWER($B2304))),LEFT($E2304,3)&lt;&gt;"4.4"),AND(ISNUMBER(SEARCH("monitor",LOWER($B2304))),NOT(OR(LEFT($E2304,3)="1.5",LEFT($E2304,3)="2.5")))),"Revise a classificação do item conforme as regras de preenchimento.",IF(AND($B2304&lt;&gt;"",OR(ISNUMBER(SEARCH("outro",LOWER($B2304))),ISNUMBER(SEARCH("divers",LOWER($B2304))),ISNUMBER(SEARCH("kit",LOWER($B2304))),ISNUMBER(SEARCH("ferrament",LOWER($B2304))),ISNUMBER(SEARCH("epi",LOWER($B2304)))),NOT(OR($Z2304&lt;&gt;"",$AA2304&lt;&gt;""))),"Descrição muito genérica: detalhe melhor o item e registre o racional no memorial ou em anexo.",IF(AND($Y2304=0,$B2304&lt;&gt;"",OR($G2304&lt;&gt;"",$H2304&lt;&gt;"",$J2304&lt;&gt;"",$K2304&lt;&gt;"",$M2304&lt;&gt;"",$N2304&lt;&gt;"",$P2304&lt;&gt;"",$Q2304&lt;&gt;"",$S2304&lt;&gt;"",$T2304&lt;&gt;"",$V2304&lt;&gt;"",$W2304&lt;&gt;"")),"O item possui dados lançados, mas o total está zerado. Revise os valores informados.","")))))))))))))))</f>
        <v/>
      </c>
    </row>
    <row r="2305" spans="1:35" ht="14.25" customHeight="1" x14ac:dyDescent="0.25">
      <c r="A2305" s="57" t="str">
        <f t="shared" si="455"/>
        <v/>
      </c>
      <c r="B2305" s="61"/>
      <c r="C2305" s="61"/>
      <c r="D2305" s="58"/>
      <c r="E2305" s="61"/>
      <c r="F2305" s="61"/>
      <c r="G2305" s="272"/>
      <c r="H2305" s="62"/>
      <c r="I2305" s="273">
        <f t="shared" si="456"/>
        <v>0</v>
      </c>
      <c r="J2305" s="272"/>
      <c r="K2305" s="62"/>
      <c r="L2305" s="270">
        <f t="shared" si="457"/>
        <v>0</v>
      </c>
      <c r="M2305" s="272"/>
      <c r="N2305" s="62"/>
      <c r="O2305" s="270">
        <f t="shared" si="458"/>
        <v>0</v>
      </c>
      <c r="P2305" s="272"/>
      <c r="Q2305" s="62"/>
      <c r="R2305" s="271">
        <f t="shared" si="459"/>
        <v>0</v>
      </c>
      <c r="S2305" s="272"/>
      <c r="T2305" s="62"/>
      <c r="U2305" s="270">
        <f t="shared" si="460"/>
        <v>0</v>
      </c>
      <c r="V2305" s="272"/>
      <c r="W2305" s="62"/>
      <c r="X2305" s="270">
        <f t="shared" si="461"/>
        <v>0</v>
      </c>
      <c r="Y2305" s="270">
        <f t="shared" si="462"/>
        <v>0</v>
      </c>
      <c r="Z2305" s="61"/>
      <c r="AA2305" s="61"/>
      <c r="AB2305" s="60" t="str">
        <f t="shared" si="463"/>
        <v/>
      </c>
      <c r="AC2305" s="21" t="b">
        <f t="shared" si="464"/>
        <v>0</v>
      </c>
      <c r="AD2305" s="21" t="b">
        <f t="shared" si="465"/>
        <v>0</v>
      </c>
      <c r="AE2305" s="21" t="b">
        <f t="shared" si="466"/>
        <v>0</v>
      </c>
      <c r="AF2305" s="21" t="b">
        <f ca="1">OR(AND($AC2305,NOT($AD2305)),AND($AC2305,OR(AND($G2305="",$H2305&lt;&gt;""),AND($G2305&lt;&gt;"",$H2305=""),AND($J2305="",$K2305&lt;&gt;""),AND($J2305&lt;&gt;"",$K2305=""),AND($M2305="",$N2305&lt;&gt;""),AND($M2305&lt;&gt;"",$N2305=""),AND($P2305="",$Q2305&lt;&gt;""),AND($P2305&lt;&gt;"",$Q2305=""),AND($S2305="",$T2305&lt;&gt;""),AND($S2305&lt;&gt;"",$T2305=""),AND($V2305="",$W2305&lt;&gt;""),AND($V2305&lt;&gt;"",$W2305=""))),AND($C2305&lt;&gt;"",$E2305&lt;&gt;"",LEFT(TRIM($C2305),1)&lt;&gt;LEFT(TRIM($E2305),1)),IF(OR($E2305="",$F2305=""),FALSE(),IFERROR(COUNTIF(INDIRECT("UNITS_"&amp;SUBSTITUTE(LEFT($E2305,FIND(" ",$E2305&amp;" ")-1),".","_")),$F2305)=0,TRUE())),AND($B2305&lt;&gt;"",OR(ISNUMBER(SEARCH("outro",LOWER($B2305))),ISNUMBER(SEARCH("divers",LOWER($B2305))),ISNUMBER(SEARCH("etc",LOWER($B2305))))),OR(AND(ISNUMBER(SEARCH("comunic",LOWER($B2305))),LEFT($E2305,3)&lt;&gt;"4.4"),AND(ISNUMBER(SEARCH("monitor",LOWER($B2305))),NOT(OR(LEFT($E2305,3)="1.5",LEFT($E2305,3)="2.5")))),AND($B2305&lt;&gt;"",OR(LEFT($C2305,1)="1",LEFT($C2305,1)="2"),$D2305=""),AND($D2305&lt;&gt;"",NOT(OR(LEFT($C2305,1)="1",LEFT($C2305,1)="2"))),AND($D2305&lt;&gt;"",COUNTIF(' PROJETO'!$B$14:$B$16,$D2305)=0),IF($D2305="",FALSE(),IF(COUNTIF(' PROJETO'!$B$14:$B$16,$D2305)=0,FALSE(),IFERROR(INDEX(' PROJETO'!$C$14:$C$16,MATCH($D2305,' PROJETO'!$B$14:$B$16,0))&lt;&gt;"Sim",FALSE()))))</f>
        <v>0</v>
      </c>
      <c r="AG2305" s="21" t="b">
        <f>AND($AC2305,$Y2305&gt;'CONFG.  LISTAS'!$F$4,$Z2305="",$AA2305="")</f>
        <v>0</v>
      </c>
      <c r="AH2305" s="21" t="str">
        <f t="shared" si="467"/>
        <v/>
      </c>
      <c r="AI2305" s="43" t="str">
        <f ca="1">IF(NOT($AC2305),"",IF(OR($B2305="",$C2305="",$E2305="",$F2305=""),"Preencha descrição, categoria, tipo e unidade.",IF(AND($B2305&lt;&gt;"",OR(LEFT($C2305,1)="1",LEFT($C2305,1)="2"),$D2305=""),"Informe a prática de restauração para itens diretos.",IF(AND($D2305&lt;&gt;"",NOT(OR(LEFT($C2305,1)="1",LEFT($C2305,1)="2"))),"Custos indiretos não devem pertencer a uma prática específica.",IF(AND($D2305&lt;&gt;"",COUNTIF(' PROJETO'!$B$14:$B$16,$D2305)=0),"Prática de restauração inválida ou não cadastrada.",IF(IF($D2305="",FALSE(),IF(COUNTIF(' PROJETO'!$B$14:$B$16,$D2305)=0,FALSE(),IFERROR(INDEX(' PROJETO'!$C$14:$C$16,MATCH($D2305,' PROJETO'!$B$14:$B$16,0))&lt;&gt;"Sim",FALSE()))),"A prática informada no item não foi selecionada na aba Projeto.",IF(AND(MAX($I2305,$L2305,$O2305,$R2305,$U2305,$X2305)&gt;'CONFG.  LISTAS'!$F$4,NOT(OR($Z2305&lt;&gt;"",$AA2305&lt;&gt;""))),"Memorial de cálculo ou anexo obrigatório não informado para item acima do limite.",IF(OR(AND($G2305&lt;&gt;"",$H2305&lt;&gt;"",OR($G2305&lt;=0,$H2305&lt;=0)),AND($J2305&lt;&gt;"",$K2305&lt;&gt;"",OR($J2305&lt;=0,$K2305&lt;=0)),AND($M2305&lt;&gt;"",$N2305&lt;&gt;"",OR($M2305&lt;=0,$N2305&lt;=0)),AND($P2305&lt;&gt;"",$Q2305&lt;&gt;"",OR($P2305&lt;=0,$Q2305&lt;=0)),AND($S2305&lt;&gt;"",$T2305&lt;&gt;"",OR($S2305&lt;=0,$T2305&lt;=0)),AND($V2305&lt;&gt;"",$W2305&lt;&gt;"",OR($V2305&lt;=0,$W2305&lt;=0))),"Revise os valores informados: valor unitário e quantidade devem ser maiores que zero.",IF(OR(AND($G2305="",$H2305&lt;&gt;""),AND($G2305&lt;&gt;"",$H2305=""),AND($J2305="",$K2305&lt;&gt;""),AND($J2305&lt;&gt;"",$K2305=""),AND($M2305="",$N2305&lt;&gt;""),AND($M2305&lt;&gt;"",$N2305=""),AND($P2305="",$Q2305&lt;&gt;""),AND($P2305&lt;&gt;"",$Q2305=""),AND($S2305="",$T2305&lt;&gt;""),AND($S2305&lt;&gt;"",$T2305=""),AND($V2305="",$W2305&lt;&gt;""),AND($V2305&lt;&gt;"",$W2305="")),"Há ano preenchido parcialmente: "&amp;TRIM(IF(AND($G2305="",$H2305&lt;&gt;""),"Ano 1 (falta valor unitário); ","")&amp;IF(AND($G2305&lt;&gt;"",$H2305=""),"Ano 1 (falta quantidade); ","")&amp;IF(AND($J2305="",$K2305&lt;&gt;""),"Ano 2 (falta valor unitário); ","")&amp;IF(AND($J2305&lt;&gt;"",$K2305=""),"Ano 2 (falta quantidade); ","")&amp;IF(AND($M2305="",$N2305&lt;&gt;""),"Ano 3 (falta valor unitário); ","")&amp;IF(AND($M2305&lt;&gt;"",$N2305=""),"Ano 3 (falta quantidade); ","")&amp;IF(AND($P2305="",$Q2305&lt;&gt;""),"Ano 4 (falta valor unitário); ","")&amp;IF(AND($P2305&lt;&gt;"",$Q2305=""),"Ano 4 (falta quantidade); ","")&amp;IF(AND($S2305="",$T2305&lt;&gt;""),"Ano 5 (falta valor unitário); ","")&amp;IF(AND($S2305&lt;&gt;"",$T2305=""),"Ano 5 (falta quantidade); ","")&amp;IF(AND($V2305="",$W2305&lt;&gt;""),"Ano 6 (falta valor unitário); ","")&amp;IF(AND($V2305&lt;&gt;"",$W2305=""),"Ano 6 (falta quantidade); ","")), IF(NOT(OR(AND($G2305&lt;&gt;"",$H2305&lt;&gt;""),AND($J2305&lt;&gt;"",$K2305&lt;&gt;""),AND($M2305&lt;&gt;"",$N2305&lt;&gt;""),AND($P2305&lt;&gt;"",$Q2305&lt;&gt;""),AND($S2305&lt;&gt;"",$T2305&lt;&gt;""),AND($V2305&lt;&gt;"",$W2305&lt;&gt;""))),"Informe pelo menos um ano completo com valor unitário e quantidade.",IF(AND($C2305&lt;&gt;"",$E2305&lt;&gt;"",LEFT(TRIM($C2305),1)&lt;&gt;LEFT(TRIM($E2305),1)),"Categoria e tipo estão incompatíveis.",IF(IF(OR($E2305="",$F2305=""),FALSE(),IFERROR(COUNTIF(INDIRECT("UNITS_"&amp;SUBSTITUTE(LEFT($E2305,FIND(" ",$E2305&amp;" ")-1),".","_")),$F2305)=0,TRUE())),"Unidade incompatível com o tipo selecionado.",IF(OR(AND(ISNUMBER(SEARCH("comunic",LOWER($B2305))),LEFT($E2305,3)&lt;&gt;"4.4"),AND(ISNUMBER(SEARCH("monitor",LOWER($B2305))),NOT(OR(LEFT($E2305,3)="1.5",LEFT($E2305,3)="2.5")))),"Revise a classificação do item conforme as regras de preenchimento.",IF(AND($B2305&lt;&gt;"",OR(ISNUMBER(SEARCH("outro",LOWER($B2305))),ISNUMBER(SEARCH("divers",LOWER($B2305))),ISNUMBER(SEARCH("kit",LOWER($B2305))),ISNUMBER(SEARCH("ferrament",LOWER($B2305))),ISNUMBER(SEARCH("epi",LOWER($B2305)))),NOT(OR($Z2305&lt;&gt;"",$AA2305&lt;&gt;""))),"Descrição muito genérica: detalhe melhor o item e registre o racional no memorial ou em anexo.",IF(AND($Y2305=0,$B2305&lt;&gt;"",OR($G2305&lt;&gt;"",$H2305&lt;&gt;"",$J2305&lt;&gt;"",$K2305&lt;&gt;"",$M2305&lt;&gt;"",$N2305&lt;&gt;"",$P2305&lt;&gt;"",$Q2305&lt;&gt;"",$S2305&lt;&gt;"",$T2305&lt;&gt;"",$V2305&lt;&gt;"",$W2305&lt;&gt;"")),"O item possui dados lançados, mas o total está zerado. Revise os valores informados.","")))))))))))))))</f>
        <v/>
      </c>
    </row>
    <row r="2306" spans="1:35" ht="14.25" customHeight="1" x14ac:dyDescent="0.25">
      <c r="A2306" s="57" t="str">
        <f t="shared" si="455"/>
        <v/>
      </c>
      <c r="B2306" s="58"/>
      <c r="C2306" s="58"/>
      <c r="D2306" s="58"/>
      <c r="E2306" s="58"/>
      <c r="F2306" s="58"/>
      <c r="G2306" s="269"/>
      <c r="H2306" s="59"/>
      <c r="I2306" s="273">
        <f t="shared" si="456"/>
        <v>0</v>
      </c>
      <c r="J2306" s="269"/>
      <c r="K2306" s="59"/>
      <c r="L2306" s="270">
        <f t="shared" si="457"/>
        <v>0</v>
      </c>
      <c r="M2306" s="269"/>
      <c r="N2306" s="59"/>
      <c r="O2306" s="270">
        <f t="shared" si="458"/>
        <v>0</v>
      </c>
      <c r="P2306" s="269"/>
      <c r="Q2306" s="59"/>
      <c r="R2306" s="271">
        <f t="shared" si="459"/>
        <v>0</v>
      </c>
      <c r="S2306" s="269"/>
      <c r="T2306" s="59"/>
      <c r="U2306" s="270">
        <f t="shared" si="460"/>
        <v>0</v>
      </c>
      <c r="V2306" s="269"/>
      <c r="W2306" s="59"/>
      <c r="X2306" s="270">
        <f t="shared" si="461"/>
        <v>0</v>
      </c>
      <c r="Y2306" s="270">
        <f t="shared" si="462"/>
        <v>0</v>
      </c>
      <c r="Z2306" s="58"/>
      <c r="AA2306" s="58"/>
      <c r="AB2306" s="60" t="str">
        <f t="shared" si="463"/>
        <v/>
      </c>
      <c r="AC2306" s="21" t="b">
        <f t="shared" si="464"/>
        <v>0</v>
      </c>
      <c r="AD2306" s="21" t="b">
        <f t="shared" si="465"/>
        <v>0</v>
      </c>
      <c r="AE2306" s="21" t="b">
        <f t="shared" si="466"/>
        <v>0</v>
      </c>
      <c r="AF2306" s="21" t="b">
        <f ca="1">OR(AND($AC2306,NOT($AD2306)),AND($AC2306,OR(AND($G2306="",$H2306&lt;&gt;""),AND($G2306&lt;&gt;"",$H2306=""),AND($J2306="",$K2306&lt;&gt;""),AND($J2306&lt;&gt;"",$K2306=""),AND($M2306="",$N2306&lt;&gt;""),AND($M2306&lt;&gt;"",$N2306=""),AND($P2306="",$Q2306&lt;&gt;""),AND($P2306&lt;&gt;"",$Q2306=""),AND($S2306="",$T2306&lt;&gt;""),AND($S2306&lt;&gt;"",$T2306=""),AND($V2306="",$W2306&lt;&gt;""),AND($V2306&lt;&gt;"",$W2306=""))),AND($C2306&lt;&gt;"",$E2306&lt;&gt;"",LEFT(TRIM($C2306),1)&lt;&gt;LEFT(TRIM($E2306),1)),IF(OR($E2306="",$F2306=""),FALSE(),IFERROR(COUNTIF(INDIRECT("UNITS_"&amp;SUBSTITUTE(LEFT($E2306,FIND(" ",$E2306&amp;" ")-1),".","_")),$F2306)=0,TRUE())),AND($B2306&lt;&gt;"",OR(ISNUMBER(SEARCH("outro",LOWER($B2306))),ISNUMBER(SEARCH("divers",LOWER($B2306))),ISNUMBER(SEARCH("etc",LOWER($B2306))))),OR(AND(ISNUMBER(SEARCH("comunic",LOWER($B2306))),LEFT($E2306,3)&lt;&gt;"4.4"),AND(ISNUMBER(SEARCH("monitor",LOWER($B2306))),NOT(OR(LEFT($E2306,3)="1.5",LEFT($E2306,3)="2.5")))),AND($B2306&lt;&gt;"",OR(LEFT($C2306,1)="1",LEFT($C2306,1)="2"),$D2306=""),AND($D2306&lt;&gt;"",NOT(OR(LEFT($C2306,1)="1",LEFT($C2306,1)="2"))),AND($D2306&lt;&gt;"",COUNTIF(' PROJETO'!$B$14:$B$16,$D2306)=0),IF($D2306="",FALSE(),IF(COUNTIF(' PROJETO'!$B$14:$B$16,$D2306)=0,FALSE(),IFERROR(INDEX(' PROJETO'!$C$14:$C$16,MATCH($D2306,' PROJETO'!$B$14:$B$16,0))&lt;&gt;"Sim",FALSE()))))</f>
        <v>0</v>
      </c>
      <c r="AG2306" s="21" t="b">
        <f>AND($AC2306,$Y2306&gt;'CONFG.  LISTAS'!$F$4,$Z2306="",$AA2306="")</f>
        <v>0</v>
      </c>
      <c r="AH2306" s="21" t="str">
        <f t="shared" si="467"/>
        <v/>
      </c>
      <c r="AI2306" s="43" t="str">
        <f ca="1">IF(NOT($AC2306),"",IF(OR($B2306="",$C2306="",$E2306="",$F2306=""),"Preencha descrição, categoria, tipo e unidade.",IF(AND($B2306&lt;&gt;"",OR(LEFT($C2306,1)="1",LEFT($C2306,1)="2"),$D2306=""),"Informe a prática de restauração para itens diretos.",IF(AND($D2306&lt;&gt;"",NOT(OR(LEFT($C2306,1)="1",LEFT($C2306,1)="2"))),"Custos indiretos não devem pertencer a uma prática específica.",IF(AND($D2306&lt;&gt;"",COUNTIF(' PROJETO'!$B$14:$B$16,$D2306)=0),"Prática de restauração inválida ou não cadastrada.",IF(IF($D2306="",FALSE(),IF(COUNTIF(' PROJETO'!$B$14:$B$16,$D2306)=0,FALSE(),IFERROR(INDEX(' PROJETO'!$C$14:$C$16,MATCH($D2306,' PROJETO'!$B$14:$B$16,0))&lt;&gt;"Sim",FALSE()))),"A prática informada no item não foi selecionada na aba Projeto.",IF(AND(MAX($I2306,$L2306,$O2306,$R2306,$U2306,$X2306)&gt;'CONFG.  LISTAS'!$F$4,NOT(OR($Z2306&lt;&gt;"",$AA2306&lt;&gt;""))),"Memorial de cálculo ou anexo obrigatório não informado para item acima do limite.",IF(OR(AND($G2306&lt;&gt;"",$H2306&lt;&gt;"",OR($G2306&lt;=0,$H2306&lt;=0)),AND($J2306&lt;&gt;"",$K2306&lt;&gt;"",OR($J2306&lt;=0,$K2306&lt;=0)),AND($M2306&lt;&gt;"",$N2306&lt;&gt;"",OR($M2306&lt;=0,$N2306&lt;=0)),AND($P2306&lt;&gt;"",$Q2306&lt;&gt;"",OR($P2306&lt;=0,$Q2306&lt;=0)),AND($S2306&lt;&gt;"",$T2306&lt;&gt;"",OR($S2306&lt;=0,$T2306&lt;=0)),AND($V2306&lt;&gt;"",$W2306&lt;&gt;"",OR($V2306&lt;=0,$W2306&lt;=0))),"Revise os valores informados: valor unitário e quantidade devem ser maiores que zero.",IF(OR(AND($G2306="",$H2306&lt;&gt;""),AND($G2306&lt;&gt;"",$H2306=""),AND($J2306="",$K2306&lt;&gt;""),AND($J2306&lt;&gt;"",$K2306=""),AND($M2306="",$N2306&lt;&gt;""),AND($M2306&lt;&gt;"",$N2306=""),AND($P2306="",$Q2306&lt;&gt;""),AND($P2306&lt;&gt;"",$Q2306=""),AND($S2306="",$T2306&lt;&gt;""),AND($S2306&lt;&gt;"",$T2306=""),AND($V2306="",$W2306&lt;&gt;""),AND($V2306&lt;&gt;"",$W2306="")),"Há ano preenchido parcialmente: "&amp;TRIM(IF(AND($G2306="",$H2306&lt;&gt;""),"Ano 1 (falta valor unitário); ","")&amp;IF(AND($G2306&lt;&gt;"",$H2306=""),"Ano 1 (falta quantidade); ","")&amp;IF(AND($J2306="",$K2306&lt;&gt;""),"Ano 2 (falta valor unitário); ","")&amp;IF(AND($J2306&lt;&gt;"",$K2306=""),"Ano 2 (falta quantidade); ","")&amp;IF(AND($M2306="",$N2306&lt;&gt;""),"Ano 3 (falta valor unitário); ","")&amp;IF(AND($M2306&lt;&gt;"",$N2306=""),"Ano 3 (falta quantidade); ","")&amp;IF(AND($P2306="",$Q2306&lt;&gt;""),"Ano 4 (falta valor unitário); ","")&amp;IF(AND($P2306&lt;&gt;"",$Q2306=""),"Ano 4 (falta quantidade); ","")&amp;IF(AND($S2306="",$T2306&lt;&gt;""),"Ano 5 (falta valor unitário); ","")&amp;IF(AND($S2306&lt;&gt;"",$T2306=""),"Ano 5 (falta quantidade); ","")&amp;IF(AND($V2306="",$W2306&lt;&gt;""),"Ano 6 (falta valor unitário); ","")&amp;IF(AND($V2306&lt;&gt;"",$W2306=""),"Ano 6 (falta quantidade); ","")), IF(NOT(OR(AND($G2306&lt;&gt;"",$H2306&lt;&gt;""),AND($J2306&lt;&gt;"",$K2306&lt;&gt;""),AND($M2306&lt;&gt;"",$N2306&lt;&gt;""),AND($P2306&lt;&gt;"",$Q2306&lt;&gt;""),AND($S2306&lt;&gt;"",$T2306&lt;&gt;""),AND($V2306&lt;&gt;"",$W2306&lt;&gt;""))),"Informe pelo menos um ano completo com valor unitário e quantidade.",IF(AND($C2306&lt;&gt;"",$E2306&lt;&gt;"",LEFT(TRIM($C2306),1)&lt;&gt;LEFT(TRIM($E2306),1)),"Categoria e tipo estão incompatíveis.",IF(IF(OR($E2306="",$F2306=""),FALSE(),IFERROR(COUNTIF(INDIRECT("UNITS_"&amp;SUBSTITUTE(LEFT($E2306,FIND(" ",$E2306&amp;" ")-1),".","_")),$F2306)=0,TRUE())),"Unidade incompatível com o tipo selecionado.",IF(OR(AND(ISNUMBER(SEARCH("comunic",LOWER($B2306))),LEFT($E2306,3)&lt;&gt;"4.4"),AND(ISNUMBER(SEARCH("monitor",LOWER($B2306))),NOT(OR(LEFT($E2306,3)="1.5",LEFT($E2306,3)="2.5")))),"Revise a classificação do item conforme as regras de preenchimento.",IF(AND($B2306&lt;&gt;"",OR(ISNUMBER(SEARCH("outro",LOWER($B2306))),ISNUMBER(SEARCH("divers",LOWER($B2306))),ISNUMBER(SEARCH("kit",LOWER($B2306))),ISNUMBER(SEARCH("ferrament",LOWER($B2306))),ISNUMBER(SEARCH("epi",LOWER($B2306)))),NOT(OR($Z2306&lt;&gt;"",$AA2306&lt;&gt;""))),"Descrição muito genérica: detalhe melhor o item e registre o racional no memorial ou em anexo.",IF(AND($Y2306=0,$B2306&lt;&gt;"",OR($G2306&lt;&gt;"",$H2306&lt;&gt;"",$J2306&lt;&gt;"",$K2306&lt;&gt;"",$M2306&lt;&gt;"",$N2306&lt;&gt;"",$P2306&lt;&gt;"",$Q2306&lt;&gt;"",$S2306&lt;&gt;"",$T2306&lt;&gt;"",$V2306&lt;&gt;"",$W2306&lt;&gt;"")),"O item possui dados lançados, mas o total está zerado. Revise os valores informados.","")))))))))))))))</f>
        <v/>
      </c>
    </row>
    <row r="2307" spans="1:35" ht="14.25" customHeight="1" x14ac:dyDescent="0.25">
      <c r="A2307" s="57" t="str">
        <f t="shared" si="455"/>
        <v/>
      </c>
      <c r="B2307" s="61"/>
      <c r="C2307" s="61"/>
      <c r="D2307" s="58"/>
      <c r="E2307" s="61"/>
      <c r="F2307" s="61"/>
      <c r="G2307" s="272"/>
      <c r="H2307" s="62"/>
      <c r="I2307" s="273">
        <f t="shared" si="456"/>
        <v>0</v>
      </c>
      <c r="J2307" s="272"/>
      <c r="K2307" s="62"/>
      <c r="L2307" s="270">
        <f t="shared" si="457"/>
        <v>0</v>
      </c>
      <c r="M2307" s="272"/>
      <c r="N2307" s="62"/>
      <c r="O2307" s="270">
        <f t="shared" si="458"/>
        <v>0</v>
      </c>
      <c r="P2307" s="272"/>
      <c r="Q2307" s="62"/>
      <c r="R2307" s="271">
        <f t="shared" si="459"/>
        <v>0</v>
      </c>
      <c r="S2307" s="272"/>
      <c r="T2307" s="62"/>
      <c r="U2307" s="270">
        <f t="shared" si="460"/>
        <v>0</v>
      </c>
      <c r="V2307" s="272"/>
      <c r="W2307" s="62"/>
      <c r="X2307" s="270">
        <f t="shared" si="461"/>
        <v>0</v>
      </c>
      <c r="Y2307" s="270">
        <f t="shared" si="462"/>
        <v>0</v>
      </c>
      <c r="Z2307" s="61"/>
      <c r="AA2307" s="61"/>
      <c r="AB2307" s="60" t="str">
        <f t="shared" si="463"/>
        <v/>
      </c>
      <c r="AC2307" s="21" t="b">
        <f t="shared" si="464"/>
        <v>0</v>
      </c>
      <c r="AD2307" s="21" t="b">
        <f t="shared" si="465"/>
        <v>0</v>
      </c>
      <c r="AE2307" s="21" t="b">
        <f t="shared" si="466"/>
        <v>0</v>
      </c>
      <c r="AF2307" s="21" t="b">
        <f ca="1">OR(AND($AC2307,NOT($AD2307)),AND($AC2307,OR(AND($G2307="",$H2307&lt;&gt;""),AND($G2307&lt;&gt;"",$H2307=""),AND($J2307="",$K2307&lt;&gt;""),AND($J2307&lt;&gt;"",$K2307=""),AND($M2307="",$N2307&lt;&gt;""),AND($M2307&lt;&gt;"",$N2307=""),AND($P2307="",$Q2307&lt;&gt;""),AND($P2307&lt;&gt;"",$Q2307=""),AND($S2307="",$T2307&lt;&gt;""),AND($S2307&lt;&gt;"",$T2307=""),AND($V2307="",$W2307&lt;&gt;""),AND($V2307&lt;&gt;"",$W2307=""))),AND($C2307&lt;&gt;"",$E2307&lt;&gt;"",LEFT(TRIM($C2307),1)&lt;&gt;LEFT(TRIM($E2307),1)),IF(OR($E2307="",$F2307=""),FALSE(),IFERROR(COUNTIF(INDIRECT("UNITS_"&amp;SUBSTITUTE(LEFT($E2307,FIND(" ",$E2307&amp;" ")-1),".","_")),$F2307)=0,TRUE())),AND($B2307&lt;&gt;"",OR(ISNUMBER(SEARCH("outro",LOWER($B2307))),ISNUMBER(SEARCH("divers",LOWER($B2307))),ISNUMBER(SEARCH("etc",LOWER($B2307))))),OR(AND(ISNUMBER(SEARCH("comunic",LOWER($B2307))),LEFT($E2307,3)&lt;&gt;"4.4"),AND(ISNUMBER(SEARCH("monitor",LOWER($B2307))),NOT(OR(LEFT($E2307,3)="1.5",LEFT($E2307,3)="2.5")))),AND($B2307&lt;&gt;"",OR(LEFT($C2307,1)="1",LEFT($C2307,1)="2"),$D2307=""),AND($D2307&lt;&gt;"",NOT(OR(LEFT($C2307,1)="1",LEFT($C2307,1)="2"))),AND($D2307&lt;&gt;"",COUNTIF(' PROJETO'!$B$14:$B$16,$D2307)=0),IF($D2307="",FALSE(),IF(COUNTIF(' PROJETO'!$B$14:$B$16,$D2307)=0,FALSE(),IFERROR(INDEX(' PROJETO'!$C$14:$C$16,MATCH($D2307,' PROJETO'!$B$14:$B$16,0))&lt;&gt;"Sim",FALSE()))))</f>
        <v>0</v>
      </c>
      <c r="AG2307" s="21" t="b">
        <f>AND($AC2307,$Y2307&gt;'CONFG.  LISTAS'!$F$4,$Z2307="",$AA2307="")</f>
        <v>0</v>
      </c>
      <c r="AH2307" s="21" t="str">
        <f t="shared" si="467"/>
        <v/>
      </c>
      <c r="AI2307" s="43" t="str">
        <f ca="1">IF(NOT($AC2307),"",IF(OR($B2307="",$C2307="",$E2307="",$F2307=""),"Preencha descrição, categoria, tipo e unidade.",IF(AND($B2307&lt;&gt;"",OR(LEFT($C2307,1)="1",LEFT($C2307,1)="2"),$D2307=""),"Informe a prática de restauração para itens diretos.",IF(AND($D2307&lt;&gt;"",NOT(OR(LEFT($C2307,1)="1",LEFT($C2307,1)="2"))),"Custos indiretos não devem pertencer a uma prática específica.",IF(AND($D2307&lt;&gt;"",COUNTIF(' PROJETO'!$B$14:$B$16,$D2307)=0),"Prática de restauração inválida ou não cadastrada.",IF(IF($D2307="",FALSE(),IF(COUNTIF(' PROJETO'!$B$14:$B$16,$D2307)=0,FALSE(),IFERROR(INDEX(' PROJETO'!$C$14:$C$16,MATCH($D2307,' PROJETO'!$B$14:$B$16,0))&lt;&gt;"Sim",FALSE()))),"A prática informada no item não foi selecionada na aba Projeto.",IF(AND(MAX($I2307,$L2307,$O2307,$R2307,$U2307,$X2307)&gt;'CONFG.  LISTAS'!$F$4,NOT(OR($Z2307&lt;&gt;"",$AA2307&lt;&gt;""))),"Memorial de cálculo ou anexo obrigatório não informado para item acima do limite.",IF(OR(AND($G2307&lt;&gt;"",$H2307&lt;&gt;"",OR($G2307&lt;=0,$H2307&lt;=0)),AND($J2307&lt;&gt;"",$K2307&lt;&gt;"",OR($J2307&lt;=0,$K2307&lt;=0)),AND($M2307&lt;&gt;"",$N2307&lt;&gt;"",OR($M2307&lt;=0,$N2307&lt;=0)),AND($P2307&lt;&gt;"",$Q2307&lt;&gt;"",OR($P2307&lt;=0,$Q2307&lt;=0)),AND($S2307&lt;&gt;"",$T2307&lt;&gt;"",OR($S2307&lt;=0,$T2307&lt;=0)),AND($V2307&lt;&gt;"",$W2307&lt;&gt;"",OR($V2307&lt;=0,$W2307&lt;=0))),"Revise os valores informados: valor unitário e quantidade devem ser maiores que zero.",IF(OR(AND($G2307="",$H2307&lt;&gt;""),AND($G2307&lt;&gt;"",$H2307=""),AND($J2307="",$K2307&lt;&gt;""),AND($J2307&lt;&gt;"",$K2307=""),AND($M2307="",$N2307&lt;&gt;""),AND($M2307&lt;&gt;"",$N2307=""),AND($P2307="",$Q2307&lt;&gt;""),AND($P2307&lt;&gt;"",$Q2307=""),AND($S2307="",$T2307&lt;&gt;""),AND($S2307&lt;&gt;"",$T2307=""),AND($V2307="",$W2307&lt;&gt;""),AND($V2307&lt;&gt;"",$W2307="")),"Há ano preenchido parcialmente: "&amp;TRIM(IF(AND($G2307="",$H2307&lt;&gt;""),"Ano 1 (falta valor unitário); ","")&amp;IF(AND($G2307&lt;&gt;"",$H2307=""),"Ano 1 (falta quantidade); ","")&amp;IF(AND($J2307="",$K2307&lt;&gt;""),"Ano 2 (falta valor unitário); ","")&amp;IF(AND($J2307&lt;&gt;"",$K2307=""),"Ano 2 (falta quantidade); ","")&amp;IF(AND($M2307="",$N2307&lt;&gt;""),"Ano 3 (falta valor unitário); ","")&amp;IF(AND($M2307&lt;&gt;"",$N2307=""),"Ano 3 (falta quantidade); ","")&amp;IF(AND($P2307="",$Q2307&lt;&gt;""),"Ano 4 (falta valor unitário); ","")&amp;IF(AND($P2307&lt;&gt;"",$Q2307=""),"Ano 4 (falta quantidade); ","")&amp;IF(AND($S2307="",$T2307&lt;&gt;""),"Ano 5 (falta valor unitário); ","")&amp;IF(AND($S2307&lt;&gt;"",$T2307=""),"Ano 5 (falta quantidade); ","")&amp;IF(AND($V2307="",$W2307&lt;&gt;""),"Ano 6 (falta valor unitário); ","")&amp;IF(AND($V2307&lt;&gt;"",$W2307=""),"Ano 6 (falta quantidade); ","")), IF(NOT(OR(AND($G2307&lt;&gt;"",$H2307&lt;&gt;""),AND($J2307&lt;&gt;"",$K2307&lt;&gt;""),AND($M2307&lt;&gt;"",$N2307&lt;&gt;""),AND($P2307&lt;&gt;"",$Q2307&lt;&gt;""),AND($S2307&lt;&gt;"",$T2307&lt;&gt;""),AND($V2307&lt;&gt;"",$W2307&lt;&gt;""))),"Informe pelo menos um ano completo com valor unitário e quantidade.",IF(AND($C2307&lt;&gt;"",$E2307&lt;&gt;"",LEFT(TRIM($C2307),1)&lt;&gt;LEFT(TRIM($E2307),1)),"Categoria e tipo estão incompatíveis.",IF(IF(OR($E2307="",$F2307=""),FALSE(),IFERROR(COUNTIF(INDIRECT("UNITS_"&amp;SUBSTITUTE(LEFT($E2307,FIND(" ",$E2307&amp;" ")-1),".","_")),$F2307)=0,TRUE())),"Unidade incompatível com o tipo selecionado.",IF(OR(AND(ISNUMBER(SEARCH("comunic",LOWER($B2307))),LEFT($E2307,3)&lt;&gt;"4.4"),AND(ISNUMBER(SEARCH("monitor",LOWER($B2307))),NOT(OR(LEFT($E2307,3)="1.5",LEFT($E2307,3)="2.5")))),"Revise a classificação do item conforme as regras de preenchimento.",IF(AND($B2307&lt;&gt;"",OR(ISNUMBER(SEARCH("outro",LOWER($B2307))),ISNUMBER(SEARCH("divers",LOWER($B2307))),ISNUMBER(SEARCH("kit",LOWER($B2307))),ISNUMBER(SEARCH("ferrament",LOWER($B2307))),ISNUMBER(SEARCH("epi",LOWER($B2307)))),NOT(OR($Z2307&lt;&gt;"",$AA2307&lt;&gt;""))),"Descrição muito genérica: detalhe melhor o item e registre o racional no memorial ou em anexo.",IF(AND($Y2307=0,$B2307&lt;&gt;"",OR($G2307&lt;&gt;"",$H2307&lt;&gt;"",$J2307&lt;&gt;"",$K2307&lt;&gt;"",$M2307&lt;&gt;"",$N2307&lt;&gt;"",$P2307&lt;&gt;"",$Q2307&lt;&gt;"",$S2307&lt;&gt;"",$T2307&lt;&gt;"",$V2307&lt;&gt;"",$W2307&lt;&gt;"")),"O item possui dados lançados, mas o total está zerado. Revise os valores informados.","")))))))))))))))</f>
        <v/>
      </c>
    </row>
    <row r="2308" spans="1:35" ht="14.25" customHeight="1" x14ac:dyDescent="0.25">
      <c r="A2308" s="57" t="str">
        <f t="shared" si="455"/>
        <v/>
      </c>
      <c r="B2308" s="58"/>
      <c r="C2308" s="58"/>
      <c r="D2308" s="58"/>
      <c r="E2308" s="58"/>
      <c r="F2308" s="58"/>
      <c r="G2308" s="269"/>
      <c r="H2308" s="59"/>
      <c r="I2308" s="273">
        <f t="shared" si="456"/>
        <v>0</v>
      </c>
      <c r="J2308" s="269"/>
      <c r="K2308" s="59"/>
      <c r="L2308" s="270">
        <f t="shared" si="457"/>
        <v>0</v>
      </c>
      <c r="M2308" s="269"/>
      <c r="N2308" s="59"/>
      <c r="O2308" s="270">
        <f t="shared" si="458"/>
        <v>0</v>
      </c>
      <c r="P2308" s="269"/>
      <c r="Q2308" s="59"/>
      <c r="R2308" s="271">
        <f t="shared" si="459"/>
        <v>0</v>
      </c>
      <c r="S2308" s="269"/>
      <c r="T2308" s="59"/>
      <c r="U2308" s="270">
        <f t="shared" si="460"/>
        <v>0</v>
      </c>
      <c r="V2308" s="269"/>
      <c r="W2308" s="59"/>
      <c r="X2308" s="270">
        <f t="shared" si="461"/>
        <v>0</v>
      </c>
      <c r="Y2308" s="270">
        <f t="shared" si="462"/>
        <v>0</v>
      </c>
      <c r="Z2308" s="58"/>
      <c r="AA2308" s="58"/>
      <c r="AB2308" s="60" t="str">
        <f t="shared" si="463"/>
        <v/>
      </c>
      <c r="AC2308" s="21" t="b">
        <f t="shared" si="464"/>
        <v>0</v>
      </c>
      <c r="AD2308" s="21" t="b">
        <f t="shared" si="465"/>
        <v>0</v>
      </c>
      <c r="AE2308" s="21" t="b">
        <f t="shared" si="466"/>
        <v>0</v>
      </c>
      <c r="AF2308" s="21" t="b">
        <f ca="1">OR(AND($AC2308,NOT($AD2308)),AND($AC2308,OR(AND($G2308="",$H2308&lt;&gt;""),AND($G2308&lt;&gt;"",$H2308=""),AND($J2308="",$K2308&lt;&gt;""),AND($J2308&lt;&gt;"",$K2308=""),AND($M2308="",$N2308&lt;&gt;""),AND($M2308&lt;&gt;"",$N2308=""),AND($P2308="",$Q2308&lt;&gt;""),AND($P2308&lt;&gt;"",$Q2308=""),AND($S2308="",$T2308&lt;&gt;""),AND($S2308&lt;&gt;"",$T2308=""),AND($V2308="",$W2308&lt;&gt;""),AND($V2308&lt;&gt;"",$W2308=""))),AND($C2308&lt;&gt;"",$E2308&lt;&gt;"",LEFT(TRIM($C2308),1)&lt;&gt;LEFT(TRIM($E2308),1)),IF(OR($E2308="",$F2308=""),FALSE(),IFERROR(COUNTIF(INDIRECT("UNITS_"&amp;SUBSTITUTE(LEFT($E2308,FIND(" ",$E2308&amp;" ")-1),".","_")),$F2308)=0,TRUE())),AND($B2308&lt;&gt;"",OR(ISNUMBER(SEARCH("outro",LOWER($B2308))),ISNUMBER(SEARCH("divers",LOWER($B2308))),ISNUMBER(SEARCH("etc",LOWER($B2308))))),OR(AND(ISNUMBER(SEARCH("comunic",LOWER($B2308))),LEFT($E2308,3)&lt;&gt;"4.4"),AND(ISNUMBER(SEARCH("monitor",LOWER($B2308))),NOT(OR(LEFT($E2308,3)="1.5",LEFT($E2308,3)="2.5")))),AND($B2308&lt;&gt;"",OR(LEFT($C2308,1)="1",LEFT($C2308,1)="2"),$D2308=""),AND($D2308&lt;&gt;"",NOT(OR(LEFT($C2308,1)="1",LEFT($C2308,1)="2"))),AND($D2308&lt;&gt;"",COUNTIF(' PROJETO'!$B$14:$B$16,$D2308)=0),IF($D2308="",FALSE(),IF(COUNTIF(' PROJETO'!$B$14:$B$16,$D2308)=0,FALSE(),IFERROR(INDEX(' PROJETO'!$C$14:$C$16,MATCH($D2308,' PROJETO'!$B$14:$B$16,0))&lt;&gt;"Sim",FALSE()))))</f>
        <v>0</v>
      </c>
      <c r="AG2308" s="21" t="b">
        <f>AND($AC2308,$Y2308&gt;'CONFG.  LISTAS'!$F$4,$Z2308="",$AA2308="")</f>
        <v>0</v>
      </c>
      <c r="AH2308" s="21" t="str">
        <f t="shared" si="467"/>
        <v/>
      </c>
      <c r="AI2308" s="43" t="str">
        <f ca="1">IF(NOT($AC2308),"",IF(OR($B2308="",$C2308="",$E2308="",$F2308=""),"Preencha descrição, categoria, tipo e unidade.",IF(AND($B2308&lt;&gt;"",OR(LEFT($C2308,1)="1",LEFT($C2308,1)="2"),$D2308=""),"Informe a prática de restauração para itens diretos.",IF(AND($D2308&lt;&gt;"",NOT(OR(LEFT($C2308,1)="1",LEFT($C2308,1)="2"))),"Custos indiretos não devem pertencer a uma prática específica.",IF(AND($D2308&lt;&gt;"",COUNTIF(' PROJETO'!$B$14:$B$16,$D2308)=0),"Prática de restauração inválida ou não cadastrada.",IF(IF($D2308="",FALSE(),IF(COUNTIF(' PROJETO'!$B$14:$B$16,$D2308)=0,FALSE(),IFERROR(INDEX(' PROJETO'!$C$14:$C$16,MATCH($D2308,' PROJETO'!$B$14:$B$16,0))&lt;&gt;"Sim",FALSE()))),"A prática informada no item não foi selecionada na aba Projeto.",IF(AND(MAX($I2308,$L2308,$O2308,$R2308,$U2308,$X2308)&gt;'CONFG.  LISTAS'!$F$4,NOT(OR($Z2308&lt;&gt;"",$AA2308&lt;&gt;""))),"Memorial de cálculo ou anexo obrigatório não informado para item acima do limite.",IF(OR(AND($G2308&lt;&gt;"",$H2308&lt;&gt;"",OR($G2308&lt;=0,$H2308&lt;=0)),AND($J2308&lt;&gt;"",$K2308&lt;&gt;"",OR($J2308&lt;=0,$K2308&lt;=0)),AND($M2308&lt;&gt;"",$N2308&lt;&gt;"",OR($M2308&lt;=0,$N2308&lt;=0)),AND($P2308&lt;&gt;"",$Q2308&lt;&gt;"",OR($P2308&lt;=0,$Q2308&lt;=0)),AND($S2308&lt;&gt;"",$T2308&lt;&gt;"",OR($S2308&lt;=0,$T2308&lt;=0)),AND($V2308&lt;&gt;"",$W2308&lt;&gt;"",OR($V2308&lt;=0,$W2308&lt;=0))),"Revise os valores informados: valor unitário e quantidade devem ser maiores que zero.",IF(OR(AND($G2308="",$H2308&lt;&gt;""),AND($G2308&lt;&gt;"",$H2308=""),AND($J2308="",$K2308&lt;&gt;""),AND($J2308&lt;&gt;"",$K2308=""),AND($M2308="",$N2308&lt;&gt;""),AND($M2308&lt;&gt;"",$N2308=""),AND($P2308="",$Q2308&lt;&gt;""),AND($P2308&lt;&gt;"",$Q2308=""),AND($S2308="",$T2308&lt;&gt;""),AND($S2308&lt;&gt;"",$T2308=""),AND($V2308="",$W2308&lt;&gt;""),AND($V2308&lt;&gt;"",$W2308="")),"Há ano preenchido parcialmente: "&amp;TRIM(IF(AND($G2308="",$H2308&lt;&gt;""),"Ano 1 (falta valor unitário); ","")&amp;IF(AND($G2308&lt;&gt;"",$H2308=""),"Ano 1 (falta quantidade); ","")&amp;IF(AND($J2308="",$K2308&lt;&gt;""),"Ano 2 (falta valor unitário); ","")&amp;IF(AND($J2308&lt;&gt;"",$K2308=""),"Ano 2 (falta quantidade); ","")&amp;IF(AND($M2308="",$N2308&lt;&gt;""),"Ano 3 (falta valor unitário); ","")&amp;IF(AND($M2308&lt;&gt;"",$N2308=""),"Ano 3 (falta quantidade); ","")&amp;IF(AND($P2308="",$Q2308&lt;&gt;""),"Ano 4 (falta valor unitário); ","")&amp;IF(AND($P2308&lt;&gt;"",$Q2308=""),"Ano 4 (falta quantidade); ","")&amp;IF(AND($S2308="",$T2308&lt;&gt;""),"Ano 5 (falta valor unitário); ","")&amp;IF(AND($S2308&lt;&gt;"",$T2308=""),"Ano 5 (falta quantidade); ","")&amp;IF(AND($V2308="",$W2308&lt;&gt;""),"Ano 6 (falta valor unitário); ","")&amp;IF(AND($V2308&lt;&gt;"",$W2308=""),"Ano 6 (falta quantidade); ","")), IF(NOT(OR(AND($G2308&lt;&gt;"",$H2308&lt;&gt;""),AND($J2308&lt;&gt;"",$K2308&lt;&gt;""),AND($M2308&lt;&gt;"",$N2308&lt;&gt;""),AND($P2308&lt;&gt;"",$Q2308&lt;&gt;""),AND($S2308&lt;&gt;"",$T2308&lt;&gt;""),AND($V2308&lt;&gt;"",$W2308&lt;&gt;""))),"Informe pelo menos um ano completo com valor unitário e quantidade.",IF(AND($C2308&lt;&gt;"",$E2308&lt;&gt;"",LEFT(TRIM($C2308),1)&lt;&gt;LEFT(TRIM($E2308),1)),"Categoria e tipo estão incompatíveis.",IF(IF(OR($E2308="",$F2308=""),FALSE(),IFERROR(COUNTIF(INDIRECT("UNITS_"&amp;SUBSTITUTE(LEFT($E2308,FIND(" ",$E2308&amp;" ")-1),".","_")),$F2308)=0,TRUE())),"Unidade incompatível com o tipo selecionado.",IF(OR(AND(ISNUMBER(SEARCH("comunic",LOWER($B2308))),LEFT($E2308,3)&lt;&gt;"4.4"),AND(ISNUMBER(SEARCH("monitor",LOWER($B2308))),NOT(OR(LEFT($E2308,3)="1.5",LEFT($E2308,3)="2.5")))),"Revise a classificação do item conforme as regras de preenchimento.",IF(AND($B2308&lt;&gt;"",OR(ISNUMBER(SEARCH("outro",LOWER($B2308))),ISNUMBER(SEARCH("divers",LOWER($B2308))),ISNUMBER(SEARCH("kit",LOWER($B2308))),ISNUMBER(SEARCH("ferrament",LOWER($B2308))),ISNUMBER(SEARCH("epi",LOWER($B2308)))),NOT(OR($Z2308&lt;&gt;"",$AA2308&lt;&gt;""))),"Descrição muito genérica: detalhe melhor o item e registre o racional no memorial ou em anexo.",IF(AND($Y2308=0,$B2308&lt;&gt;"",OR($G2308&lt;&gt;"",$H2308&lt;&gt;"",$J2308&lt;&gt;"",$K2308&lt;&gt;"",$M2308&lt;&gt;"",$N2308&lt;&gt;"",$P2308&lt;&gt;"",$Q2308&lt;&gt;"",$S2308&lt;&gt;"",$T2308&lt;&gt;"",$V2308&lt;&gt;"",$W2308&lt;&gt;"")),"O item possui dados lançados, mas o total está zerado. Revise os valores informados.","")))))))))))))))</f>
        <v/>
      </c>
    </row>
    <row r="2309" spans="1:35" ht="14.25" customHeight="1" x14ac:dyDescent="0.25">
      <c r="A2309" s="57" t="str">
        <f t="shared" si="455"/>
        <v/>
      </c>
      <c r="B2309" s="61"/>
      <c r="C2309" s="61"/>
      <c r="D2309" s="58"/>
      <c r="E2309" s="61"/>
      <c r="F2309" s="61"/>
      <c r="G2309" s="272"/>
      <c r="H2309" s="62"/>
      <c r="I2309" s="273">
        <f t="shared" si="456"/>
        <v>0</v>
      </c>
      <c r="J2309" s="272"/>
      <c r="K2309" s="62"/>
      <c r="L2309" s="270">
        <f t="shared" si="457"/>
        <v>0</v>
      </c>
      <c r="M2309" s="272"/>
      <c r="N2309" s="62"/>
      <c r="O2309" s="270">
        <f t="shared" si="458"/>
        <v>0</v>
      </c>
      <c r="P2309" s="272"/>
      <c r="Q2309" s="62"/>
      <c r="R2309" s="271">
        <f t="shared" si="459"/>
        <v>0</v>
      </c>
      <c r="S2309" s="272"/>
      <c r="T2309" s="62"/>
      <c r="U2309" s="270">
        <f t="shared" si="460"/>
        <v>0</v>
      </c>
      <c r="V2309" s="272"/>
      <c r="W2309" s="62"/>
      <c r="X2309" s="270">
        <f t="shared" si="461"/>
        <v>0</v>
      </c>
      <c r="Y2309" s="270">
        <f t="shared" si="462"/>
        <v>0</v>
      </c>
      <c r="Z2309" s="61"/>
      <c r="AA2309" s="61"/>
      <c r="AB2309" s="60" t="str">
        <f t="shared" si="463"/>
        <v/>
      </c>
      <c r="AC2309" s="21" t="b">
        <f t="shared" si="464"/>
        <v>0</v>
      </c>
      <c r="AD2309" s="21" t="b">
        <f t="shared" si="465"/>
        <v>0</v>
      </c>
      <c r="AE2309" s="21" t="b">
        <f t="shared" si="466"/>
        <v>0</v>
      </c>
      <c r="AF2309" s="21" t="b">
        <f ca="1">OR(AND($AC2309,NOT($AD2309)),AND($AC2309,OR(AND($G2309="",$H2309&lt;&gt;""),AND($G2309&lt;&gt;"",$H2309=""),AND($J2309="",$K2309&lt;&gt;""),AND($J2309&lt;&gt;"",$K2309=""),AND($M2309="",$N2309&lt;&gt;""),AND($M2309&lt;&gt;"",$N2309=""),AND($P2309="",$Q2309&lt;&gt;""),AND($P2309&lt;&gt;"",$Q2309=""),AND($S2309="",$T2309&lt;&gt;""),AND($S2309&lt;&gt;"",$T2309=""),AND($V2309="",$W2309&lt;&gt;""),AND($V2309&lt;&gt;"",$W2309=""))),AND($C2309&lt;&gt;"",$E2309&lt;&gt;"",LEFT(TRIM($C2309),1)&lt;&gt;LEFT(TRIM($E2309),1)),IF(OR($E2309="",$F2309=""),FALSE(),IFERROR(COUNTIF(INDIRECT("UNITS_"&amp;SUBSTITUTE(LEFT($E2309,FIND(" ",$E2309&amp;" ")-1),".","_")),$F2309)=0,TRUE())),AND($B2309&lt;&gt;"",OR(ISNUMBER(SEARCH("outro",LOWER($B2309))),ISNUMBER(SEARCH("divers",LOWER($B2309))),ISNUMBER(SEARCH("etc",LOWER($B2309))))),OR(AND(ISNUMBER(SEARCH("comunic",LOWER($B2309))),LEFT($E2309,3)&lt;&gt;"4.4"),AND(ISNUMBER(SEARCH("monitor",LOWER($B2309))),NOT(OR(LEFT($E2309,3)="1.5",LEFT($E2309,3)="2.5")))),AND($B2309&lt;&gt;"",OR(LEFT($C2309,1)="1",LEFT($C2309,1)="2"),$D2309=""),AND($D2309&lt;&gt;"",NOT(OR(LEFT($C2309,1)="1",LEFT($C2309,1)="2"))),AND($D2309&lt;&gt;"",COUNTIF(' PROJETO'!$B$14:$B$16,$D2309)=0),IF($D2309="",FALSE(),IF(COUNTIF(' PROJETO'!$B$14:$B$16,$D2309)=0,FALSE(),IFERROR(INDEX(' PROJETO'!$C$14:$C$16,MATCH($D2309,' PROJETO'!$B$14:$B$16,0))&lt;&gt;"Sim",FALSE()))))</f>
        <v>0</v>
      </c>
      <c r="AG2309" s="21" t="b">
        <f>AND($AC2309,$Y2309&gt;'CONFG.  LISTAS'!$F$4,$Z2309="",$AA2309="")</f>
        <v>0</v>
      </c>
      <c r="AH2309" s="21" t="str">
        <f t="shared" si="467"/>
        <v/>
      </c>
      <c r="AI2309" s="43" t="str">
        <f ca="1">IF(NOT($AC2309),"",IF(OR($B2309="",$C2309="",$E2309="",$F2309=""),"Preencha descrição, categoria, tipo e unidade.",IF(AND($B2309&lt;&gt;"",OR(LEFT($C2309,1)="1",LEFT($C2309,1)="2"),$D2309=""),"Informe a prática de restauração para itens diretos.",IF(AND($D2309&lt;&gt;"",NOT(OR(LEFT($C2309,1)="1",LEFT($C2309,1)="2"))),"Custos indiretos não devem pertencer a uma prática específica.",IF(AND($D2309&lt;&gt;"",COUNTIF(' PROJETO'!$B$14:$B$16,$D2309)=0),"Prática de restauração inválida ou não cadastrada.",IF(IF($D2309="",FALSE(),IF(COUNTIF(' PROJETO'!$B$14:$B$16,$D2309)=0,FALSE(),IFERROR(INDEX(' PROJETO'!$C$14:$C$16,MATCH($D2309,' PROJETO'!$B$14:$B$16,0))&lt;&gt;"Sim",FALSE()))),"A prática informada no item não foi selecionada na aba Projeto.",IF(AND(MAX($I2309,$L2309,$O2309,$R2309,$U2309,$X2309)&gt;'CONFG.  LISTAS'!$F$4,NOT(OR($Z2309&lt;&gt;"",$AA2309&lt;&gt;""))),"Memorial de cálculo ou anexo obrigatório não informado para item acima do limite.",IF(OR(AND($G2309&lt;&gt;"",$H2309&lt;&gt;"",OR($G2309&lt;=0,$H2309&lt;=0)),AND($J2309&lt;&gt;"",$K2309&lt;&gt;"",OR($J2309&lt;=0,$K2309&lt;=0)),AND($M2309&lt;&gt;"",$N2309&lt;&gt;"",OR($M2309&lt;=0,$N2309&lt;=0)),AND($P2309&lt;&gt;"",$Q2309&lt;&gt;"",OR($P2309&lt;=0,$Q2309&lt;=0)),AND($S2309&lt;&gt;"",$T2309&lt;&gt;"",OR($S2309&lt;=0,$T2309&lt;=0)),AND($V2309&lt;&gt;"",$W2309&lt;&gt;"",OR($V2309&lt;=0,$W2309&lt;=0))),"Revise os valores informados: valor unitário e quantidade devem ser maiores que zero.",IF(OR(AND($G2309="",$H2309&lt;&gt;""),AND($G2309&lt;&gt;"",$H2309=""),AND($J2309="",$K2309&lt;&gt;""),AND($J2309&lt;&gt;"",$K2309=""),AND($M2309="",$N2309&lt;&gt;""),AND($M2309&lt;&gt;"",$N2309=""),AND($P2309="",$Q2309&lt;&gt;""),AND($P2309&lt;&gt;"",$Q2309=""),AND($S2309="",$T2309&lt;&gt;""),AND($S2309&lt;&gt;"",$T2309=""),AND($V2309="",$W2309&lt;&gt;""),AND($V2309&lt;&gt;"",$W2309="")),"Há ano preenchido parcialmente: "&amp;TRIM(IF(AND($G2309="",$H2309&lt;&gt;""),"Ano 1 (falta valor unitário); ","")&amp;IF(AND($G2309&lt;&gt;"",$H2309=""),"Ano 1 (falta quantidade); ","")&amp;IF(AND($J2309="",$K2309&lt;&gt;""),"Ano 2 (falta valor unitário); ","")&amp;IF(AND($J2309&lt;&gt;"",$K2309=""),"Ano 2 (falta quantidade); ","")&amp;IF(AND($M2309="",$N2309&lt;&gt;""),"Ano 3 (falta valor unitário); ","")&amp;IF(AND($M2309&lt;&gt;"",$N2309=""),"Ano 3 (falta quantidade); ","")&amp;IF(AND($P2309="",$Q2309&lt;&gt;""),"Ano 4 (falta valor unitário); ","")&amp;IF(AND($P2309&lt;&gt;"",$Q2309=""),"Ano 4 (falta quantidade); ","")&amp;IF(AND($S2309="",$T2309&lt;&gt;""),"Ano 5 (falta valor unitário); ","")&amp;IF(AND($S2309&lt;&gt;"",$T2309=""),"Ano 5 (falta quantidade); ","")&amp;IF(AND($V2309="",$W2309&lt;&gt;""),"Ano 6 (falta valor unitário); ","")&amp;IF(AND($V2309&lt;&gt;"",$W2309=""),"Ano 6 (falta quantidade); ","")), IF(NOT(OR(AND($G2309&lt;&gt;"",$H2309&lt;&gt;""),AND($J2309&lt;&gt;"",$K2309&lt;&gt;""),AND($M2309&lt;&gt;"",$N2309&lt;&gt;""),AND($P2309&lt;&gt;"",$Q2309&lt;&gt;""),AND($S2309&lt;&gt;"",$T2309&lt;&gt;""),AND($V2309&lt;&gt;"",$W2309&lt;&gt;""))),"Informe pelo menos um ano completo com valor unitário e quantidade.",IF(AND($C2309&lt;&gt;"",$E2309&lt;&gt;"",LEFT(TRIM($C2309),1)&lt;&gt;LEFT(TRIM($E2309),1)),"Categoria e tipo estão incompatíveis.",IF(IF(OR($E2309="",$F2309=""),FALSE(),IFERROR(COUNTIF(INDIRECT("UNITS_"&amp;SUBSTITUTE(LEFT($E2309,FIND(" ",$E2309&amp;" ")-1),".","_")),$F2309)=0,TRUE())),"Unidade incompatível com o tipo selecionado.",IF(OR(AND(ISNUMBER(SEARCH("comunic",LOWER($B2309))),LEFT($E2309,3)&lt;&gt;"4.4"),AND(ISNUMBER(SEARCH("monitor",LOWER($B2309))),NOT(OR(LEFT($E2309,3)="1.5",LEFT($E2309,3)="2.5")))),"Revise a classificação do item conforme as regras de preenchimento.",IF(AND($B2309&lt;&gt;"",OR(ISNUMBER(SEARCH("outro",LOWER($B2309))),ISNUMBER(SEARCH("divers",LOWER($B2309))),ISNUMBER(SEARCH("kit",LOWER($B2309))),ISNUMBER(SEARCH("ferrament",LOWER($B2309))),ISNUMBER(SEARCH("epi",LOWER($B2309)))),NOT(OR($Z2309&lt;&gt;"",$AA2309&lt;&gt;""))),"Descrição muito genérica: detalhe melhor o item e registre o racional no memorial ou em anexo.",IF(AND($Y2309=0,$B2309&lt;&gt;"",OR($G2309&lt;&gt;"",$H2309&lt;&gt;"",$J2309&lt;&gt;"",$K2309&lt;&gt;"",$M2309&lt;&gt;"",$N2309&lt;&gt;"",$P2309&lt;&gt;"",$Q2309&lt;&gt;"",$S2309&lt;&gt;"",$T2309&lt;&gt;"",$V2309&lt;&gt;"",$W2309&lt;&gt;"")),"O item possui dados lançados, mas o total está zerado. Revise os valores informados.","")))))))))))))))</f>
        <v/>
      </c>
    </row>
    <row r="2310" spans="1:35" ht="14.25" customHeight="1" x14ac:dyDescent="0.25">
      <c r="A2310" s="57" t="str">
        <f t="shared" si="455"/>
        <v/>
      </c>
      <c r="B2310" s="58"/>
      <c r="C2310" s="58"/>
      <c r="D2310" s="58"/>
      <c r="E2310" s="58"/>
      <c r="F2310" s="58"/>
      <c r="G2310" s="269"/>
      <c r="H2310" s="59"/>
      <c r="I2310" s="273">
        <f t="shared" si="456"/>
        <v>0</v>
      </c>
      <c r="J2310" s="269"/>
      <c r="K2310" s="59"/>
      <c r="L2310" s="270">
        <f t="shared" si="457"/>
        <v>0</v>
      </c>
      <c r="M2310" s="269"/>
      <c r="N2310" s="59"/>
      <c r="O2310" s="270">
        <f t="shared" si="458"/>
        <v>0</v>
      </c>
      <c r="P2310" s="269"/>
      <c r="Q2310" s="59"/>
      <c r="R2310" s="271">
        <f t="shared" si="459"/>
        <v>0</v>
      </c>
      <c r="S2310" s="269"/>
      <c r="T2310" s="59"/>
      <c r="U2310" s="270">
        <f t="shared" si="460"/>
        <v>0</v>
      </c>
      <c r="V2310" s="269"/>
      <c r="W2310" s="59"/>
      <c r="X2310" s="270">
        <f t="shared" si="461"/>
        <v>0</v>
      </c>
      <c r="Y2310" s="270">
        <f t="shared" si="462"/>
        <v>0</v>
      </c>
      <c r="Z2310" s="58"/>
      <c r="AA2310" s="58"/>
      <c r="AB2310" s="60" t="str">
        <f t="shared" si="463"/>
        <v/>
      </c>
      <c r="AC2310" s="21" t="b">
        <f t="shared" si="464"/>
        <v>0</v>
      </c>
      <c r="AD2310" s="21" t="b">
        <f t="shared" si="465"/>
        <v>0</v>
      </c>
      <c r="AE2310" s="21" t="b">
        <f t="shared" si="466"/>
        <v>0</v>
      </c>
      <c r="AF2310" s="21" t="b">
        <f ca="1">OR(AND($AC2310,NOT($AD2310)),AND($AC2310,OR(AND($G2310="",$H2310&lt;&gt;""),AND($G2310&lt;&gt;"",$H2310=""),AND($J2310="",$K2310&lt;&gt;""),AND($J2310&lt;&gt;"",$K2310=""),AND($M2310="",$N2310&lt;&gt;""),AND($M2310&lt;&gt;"",$N2310=""),AND($P2310="",$Q2310&lt;&gt;""),AND($P2310&lt;&gt;"",$Q2310=""),AND($S2310="",$T2310&lt;&gt;""),AND($S2310&lt;&gt;"",$T2310=""),AND($V2310="",$W2310&lt;&gt;""),AND($V2310&lt;&gt;"",$W2310=""))),AND($C2310&lt;&gt;"",$E2310&lt;&gt;"",LEFT(TRIM($C2310),1)&lt;&gt;LEFT(TRIM($E2310),1)),IF(OR($E2310="",$F2310=""),FALSE(),IFERROR(COUNTIF(INDIRECT("UNITS_"&amp;SUBSTITUTE(LEFT($E2310,FIND(" ",$E2310&amp;" ")-1),".","_")),$F2310)=0,TRUE())),AND($B2310&lt;&gt;"",OR(ISNUMBER(SEARCH("outro",LOWER($B2310))),ISNUMBER(SEARCH("divers",LOWER($B2310))),ISNUMBER(SEARCH("etc",LOWER($B2310))))),OR(AND(ISNUMBER(SEARCH("comunic",LOWER($B2310))),LEFT($E2310,3)&lt;&gt;"4.4"),AND(ISNUMBER(SEARCH("monitor",LOWER($B2310))),NOT(OR(LEFT($E2310,3)="1.5",LEFT($E2310,3)="2.5")))),AND($B2310&lt;&gt;"",OR(LEFT($C2310,1)="1",LEFT($C2310,1)="2"),$D2310=""),AND($D2310&lt;&gt;"",NOT(OR(LEFT($C2310,1)="1",LEFT($C2310,1)="2"))),AND($D2310&lt;&gt;"",COUNTIF(' PROJETO'!$B$14:$B$16,$D2310)=0),IF($D2310="",FALSE(),IF(COUNTIF(' PROJETO'!$B$14:$B$16,$D2310)=0,FALSE(),IFERROR(INDEX(' PROJETO'!$C$14:$C$16,MATCH($D2310,' PROJETO'!$B$14:$B$16,0))&lt;&gt;"Sim",FALSE()))))</f>
        <v>0</v>
      </c>
      <c r="AG2310" s="21" t="b">
        <f>AND($AC2310,$Y2310&gt;'CONFG.  LISTAS'!$F$4,$Z2310="",$AA2310="")</f>
        <v>0</v>
      </c>
      <c r="AH2310" s="21" t="str">
        <f t="shared" si="467"/>
        <v/>
      </c>
      <c r="AI2310" s="43" t="str">
        <f ca="1">IF(NOT($AC2310),"",IF(OR($B2310="",$C2310="",$E2310="",$F2310=""),"Preencha descrição, categoria, tipo e unidade.",IF(AND($B2310&lt;&gt;"",OR(LEFT($C2310,1)="1",LEFT($C2310,1)="2"),$D2310=""),"Informe a prática de restauração para itens diretos.",IF(AND($D2310&lt;&gt;"",NOT(OR(LEFT($C2310,1)="1",LEFT($C2310,1)="2"))),"Custos indiretos não devem pertencer a uma prática específica.",IF(AND($D2310&lt;&gt;"",COUNTIF(' PROJETO'!$B$14:$B$16,$D2310)=0),"Prática de restauração inválida ou não cadastrada.",IF(IF($D2310="",FALSE(),IF(COUNTIF(' PROJETO'!$B$14:$B$16,$D2310)=0,FALSE(),IFERROR(INDEX(' PROJETO'!$C$14:$C$16,MATCH($D2310,' PROJETO'!$B$14:$B$16,0))&lt;&gt;"Sim",FALSE()))),"A prática informada no item não foi selecionada na aba Projeto.",IF(AND(MAX($I2310,$L2310,$O2310,$R2310,$U2310,$X2310)&gt;'CONFG.  LISTAS'!$F$4,NOT(OR($Z2310&lt;&gt;"",$AA2310&lt;&gt;""))),"Memorial de cálculo ou anexo obrigatório não informado para item acima do limite.",IF(OR(AND($G2310&lt;&gt;"",$H2310&lt;&gt;"",OR($G2310&lt;=0,$H2310&lt;=0)),AND($J2310&lt;&gt;"",$K2310&lt;&gt;"",OR($J2310&lt;=0,$K2310&lt;=0)),AND($M2310&lt;&gt;"",$N2310&lt;&gt;"",OR($M2310&lt;=0,$N2310&lt;=0)),AND($P2310&lt;&gt;"",$Q2310&lt;&gt;"",OR($P2310&lt;=0,$Q2310&lt;=0)),AND($S2310&lt;&gt;"",$T2310&lt;&gt;"",OR($S2310&lt;=0,$T2310&lt;=0)),AND($V2310&lt;&gt;"",$W2310&lt;&gt;"",OR($V2310&lt;=0,$W2310&lt;=0))),"Revise os valores informados: valor unitário e quantidade devem ser maiores que zero.",IF(OR(AND($G2310="",$H2310&lt;&gt;""),AND($G2310&lt;&gt;"",$H2310=""),AND($J2310="",$K2310&lt;&gt;""),AND($J2310&lt;&gt;"",$K2310=""),AND($M2310="",$N2310&lt;&gt;""),AND($M2310&lt;&gt;"",$N2310=""),AND($P2310="",$Q2310&lt;&gt;""),AND($P2310&lt;&gt;"",$Q2310=""),AND($S2310="",$T2310&lt;&gt;""),AND($S2310&lt;&gt;"",$T2310=""),AND($V2310="",$W2310&lt;&gt;""),AND($V2310&lt;&gt;"",$W2310="")),"Há ano preenchido parcialmente: "&amp;TRIM(IF(AND($G2310="",$H2310&lt;&gt;""),"Ano 1 (falta valor unitário); ","")&amp;IF(AND($G2310&lt;&gt;"",$H2310=""),"Ano 1 (falta quantidade); ","")&amp;IF(AND($J2310="",$K2310&lt;&gt;""),"Ano 2 (falta valor unitário); ","")&amp;IF(AND($J2310&lt;&gt;"",$K2310=""),"Ano 2 (falta quantidade); ","")&amp;IF(AND($M2310="",$N2310&lt;&gt;""),"Ano 3 (falta valor unitário); ","")&amp;IF(AND($M2310&lt;&gt;"",$N2310=""),"Ano 3 (falta quantidade); ","")&amp;IF(AND($P2310="",$Q2310&lt;&gt;""),"Ano 4 (falta valor unitário); ","")&amp;IF(AND($P2310&lt;&gt;"",$Q2310=""),"Ano 4 (falta quantidade); ","")&amp;IF(AND($S2310="",$T2310&lt;&gt;""),"Ano 5 (falta valor unitário); ","")&amp;IF(AND($S2310&lt;&gt;"",$T2310=""),"Ano 5 (falta quantidade); ","")&amp;IF(AND($V2310="",$W2310&lt;&gt;""),"Ano 6 (falta valor unitário); ","")&amp;IF(AND($V2310&lt;&gt;"",$W2310=""),"Ano 6 (falta quantidade); ","")), IF(NOT(OR(AND($G2310&lt;&gt;"",$H2310&lt;&gt;""),AND($J2310&lt;&gt;"",$K2310&lt;&gt;""),AND($M2310&lt;&gt;"",$N2310&lt;&gt;""),AND($P2310&lt;&gt;"",$Q2310&lt;&gt;""),AND($S2310&lt;&gt;"",$T2310&lt;&gt;""),AND($V2310&lt;&gt;"",$W2310&lt;&gt;""))),"Informe pelo menos um ano completo com valor unitário e quantidade.",IF(AND($C2310&lt;&gt;"",$E2310&lt;&gt;"",LEFT(TRIM($C2310),1)&lt;&gt;LEFT(TRIM($E2310),1)),"Categoria e tipo estão incompatíveis.",IF(IF(OR($E2310="",$F2310=""),FALSE(),IFERROR(COUNTIF(INDIRECT("UNITS_"&amp;SUBSTITUTE(LEFT($E2310,FIND(" ",$E2310&amp;" ")-1),".","_")),$F2310)=0,TRUE())),"Unidade incompatível com o tipo selecionado.",IF(OR(AND(ISNUMBER(SEARCH("comunic",LOWER($B2310))),LEFT($E2310,3)&lt;&gt;"4.4"),AND(ISNUMBER(SEARCH("monitor",LOWER($B2310))),NOT(OR(LEFT($E2310,3)="1.5",LEFT($E2310,3)="2.5")))),"Revise a classificação do item conforme as regras de preenchimento.",IF(AND($B2310&lt;&gt;"",OR(ISNUMBER(SEARCH("outro",LOWER($B2310))),ISNUMBER(SEARCH("divers",LOWER($B2310))),ISNUMBER(SEARCH("kit",LOWER($B2310))),ISNUMBER(SEARCH("ferrament",LOWER($B2310))),ISNUMBER(SEARCH("epi",LOWER($B2310)))),NOT(OR($Z2310&lt;&gt;"",$AA2310&lt;&gt;""))),"Descrição muito genérica: detalhe melhor o item e registre o racional no memorial ou em anexo.",IF(AND($Y2310=0,$B2310&lt;&gt;"",OR($G2310&lt;&gt;"",$H2310&lt;&gt;"",$J2310&lt;&gt;"",$K2310&lt;&gt;"",$M2310&lt;&gt;"",$N2310&lt;&gt;"",$P2310&lt;&gt;"",$Q2310&lt;&gt;"",$S2310&lt;&gt;"",$T2310&lt;&gt;"",$V2310&lt;&gt;"",$W2310&lt;&gt;"")),"O item possui dados lançados, mas o total está zerado. Revise os valores informados.","")))))))))))))))</f>
        <v/>
      </c>
    </row>
    <row r="2311" spans="1:35" ht="14.25" customHeight="1" x14ac:dyDescent="0.25">
      <c r="A2311" s="57" t="str">
        <f t="shared" si="455"/>
        <v/>
      </c>
      <c r="B2311" s="61"/>
      <c r="C2311" s="61"/>
      <c r="D2311" s="58"/>
      <c r="E2311" s="61"/>
      <c r="F2311" s="61"/>
      <c r="G2311" s="272"/>
      <c r="H2311" s="62"/>
      <c r="I2311" s="273">
        <f t="shared" si="456"/>
        <v>0</v>
      </c>
      <c r="J2311" s="272"/>
      <c r="K2311" s="62"/>
      <c r="L2311" s="270">
        <f t="shared" si="457"/>
        <v>0</v>
      </c>
      <c r="M2311" s="272"/>
      <c r="N2311" s="62"/>
      <c r="O2311" s="270">
        <f t="shared" si="458"/>
        <v>0</v>
      </c>
      <c r="P2311" s="272"/>
      <c r="Q2311" s="62"/>
      <c r="R2311" s="271">
        <f t="shared" si="459"/>
        <v>0</v>
      </c>
      <c r="S2311" s="272"/>
      <c r="T2311" s="62"/>
      <c r="U2311" s="270">
        <f t="shared" si="460"/>
        <v>0</v>
      </c>
      <c r="V2311" s="272"/>
      <c r="W2311" s="62"/>
      <c r="X2311" s="270">
        <f t="shared" si="461"/>
        <v>0</v>
      </c>
      <c r="Y2311" s="270">
        <f t="shared" si="462"/>
        <v>0</v>
      </c>
      <c r="Z2311" s="61"/>
      <c r="AA2311" s="61"/>
      <c r="AB2311" s="60" t="str">
        <f t="shared" si="463"/>
        <v/>
      </c>
      <c r="AC2311" s="21" t="b">
        <f t="shared" si="464"/>
        <v>0</v>
      </c>
      <c r="AD2311" s="21" t="b">
        <f t="shared" si="465"/>
        <v>0</v>
      </c>
      <c r="AE2311" s="21" t="b">
        <f t="shared" si="466"/>
        <v>0</v>
      </c>
      <c r="AF2311" s="21" t="b">
        <f ca="1">OR(AND($AC2311,NOT($AD2311)),AND($AC2311,OR(AND($G2311="",$H2311&lt;&gt;""),AND($G2311&lt;&gt;"",$H2311=""),AND($J2311="",$K2311&lt;&gt;""),AND($J2311&lt;&gt;"",$K2311=""),AND($M2311="",$N2311&lt;&gt;""),AND($M2311&lt;&gt;"",$N2311=""),AND($P2311="",$Q2311&lt;&gt;""),AND($P2311&lt;&gt;"",$Q2311=""),AND($S2311="",$T2311&lt;&gt;""),AND($S2311&lt;&gt;"",$T2311=""),AND($V2311="",$W2311&lt;&gt;""),AND($V2311&lt;&gt;"",$W2311=""))),AND($C2311&lt;&gt;"",$E2311&lt;&gt;"",LEFT(TRIM($C2311),1)&lt;&gt;LEFT(TRIM($E2311),1)),IF(OR($E2311="",$F2311=""),FALSE(),IFERROR(COUNTIF(INDIRECT("UNITS_"&amp;SUBSTITUTE(LEFT($E2311,FIND(" ",$E2311&amp;" ")-1),".","_")),$F2311)=0,TRUE())),AND($B2311&lt;&gt;"",OR(ISNUMBER(SEARCH("outro",LOWER($B2311))),ISNUMBER(SEARCH("divers",LOWER($B2311))),ISNUMBER(SEARCH("etc",LOWER($B2311))))),OR(AND(ISNUMBER(SEARCH("comunic",LOWER($B2311))),LEFT($E2311,3)&lt;&gt;"4.4"),AND(ISNUMBER(SEARCH("monitor",LOWER($B2311))),NOT(OR(LEFT($E2311,3)="1.5",LEFT($E2311,3)="2.5")))),AND($B2311&lt;&gt;"",OR(LEFT($C2311,1)="1",LEFT($C2311,1)="2"),$D2311=""),AND($D2311&lt;&gt;"",NOT(OR(LEFT($C2311,1)="1",LEFT($C2311,1)="2"))),AND($D2311&lt;&gt;"",COUNTIF(' PROJETO'!$B$14:$B$16,$D2311)=0),IF($D2311="",FALSE(),IF(COUNTIF(' PROJETO'!$B$14:$B$16,$D2311)=0,FALSE(),IFERROR(INDEX(' PROJETO'!$C$14:$C$16,MATCH($D2311,' PROJETO'!$B$14:$B$16,0))&lt;&gt;"Sim",FALSE()))))</f>
        <v>0</v>
      </c>
      <c r="AG2311" s="21" t="b">
        <f>AND($AC2311,$Y2311&gt;'CONFG.  LISTAS'!$F$4,$Z2311="",$AA2311="")</f>
        <v>0</v>
      </c>
      <c r="AH2311" s="21" t="str">
        <f t="shared" si="467"/>
        <v/>
      </c>
      <c r="AI2311" s="43" t="str">
        <f ca="1">IF(NOT($AC2311),"",IF(OR($B2311="",$C2311="",$E2311="",$F2311=""),"Preencha descrição, categoria, tipo e unidade.",IF(AND($B2311&lt;&gt;"",OR(LEFT($C2311,1)="1",LEFT($C2311,1)="2"),$D2311=""),"Informe a prática de restauração para itens diretos.",IF(AND($D2311&lt;&gt;"",NOT(OR(LEFT($C2311,1)="1",LEFT($C2311,1)="2"))),"Custos indiretos não devem pertencer a uma prática específica.",IF(AND($D2311&lt;&gt;"",COUNTIF(' PROJETO'!$B$14:$B$16,$D2311)=0),"Prática de restauração inválida ou não cadastrada.",IF(IF($D2311="",FALSE(),IF(COUNTIF(' PROJETO'!$B$14:$B$16,$D2311)=0,FALSE(),IFERROR(INDEX(' PROJETO'!$C$14:$C$16,MATCH($D2311,' PROJETO'!$B$14:$B$16,0))&lt;&gt;"Sim",FALSE()))),"A prática informada no item não foi selecionada na aba Projeto.",IF(AND(MAX($I2311,$L2311,$O2311,$R2311,$U2311,$X2311)&gt;'CONFG.  LISTAS'!$F$4,NOT(OR($Z2311&lt;&gt;"",$AA2311&lt;&gt;""))),"Memorial de cálculo ou anexo obrigatório não informado para item acima do limite.",IF(OR(AND($G2311&lt;&gt;"",$H2311&lt;&gt;"",OR($G2311&lt;=0,$H2311&lt;=0)),AND($J2311&lt;&gt;"",$K2311&lt;&gt;"",OR($J2311&lt;=0,$K2311&lt;=0)),AND($M2311&lt;&gt;"",$N2311&lt;&gt;"",OR($M2311&lt;=0,$N2311&lt;=0)),AND($P2311&lt;&gt;"",$Q2311&lt;&gt;"",OR($P2311&lt;=0,$Q2311&lt;=0)),AND($S2311&lt;&gt;"",$T2311&lt;&gt;"",OR($S2311&lt;=0,$T2311&lt;=0)),AND($V2311&lt;&gt;"",$W2311&lt;&gt;"",OR($V2311&lt;=0,$W2311&lt;=0))),"Revise os valores informados: valor unitário e quantidade devem ser maiores que zero.",IF(OR(AND($G2311="",$H2311&lt;&gt;""),AND($G2311&lt;&gt;"",$H2311=""),AND($J2311="",$K2311&lt;&gt;""),AND($J2311&lt;&gt;"",$K2311=""),AND($M2311="",$N2311&lt;&gt;""),AND($M2311&lt;&gt;"",$N2311=""),AND($P2311="",$Q2311&lt;&gt;""),AND($P2311&lt;&gt;"",$Q2311=""),AND($S2311="",$T2311&lt;&gt;""),AND($S2311&lt;&gt;"",$T2311=""),AND($V2311="",$W2311&lt;&gt;""),AND($V2311&lt;&gt;"",$W2311="")),"Há ano preenchido parcialmente: "&amp;TRIM(IF(AND($G2311="",$H2311&lt;&gt;""),"Ano 1 (falta valor unitário); ","")&amp;IF(AND($G2311&lt;&gt;"",$H2311=""),"Ano 1 (falta quantidade); ","")&amp;IF(AND($J2311="",$K2311&lt;&gt;""),"Ano 2 (falta valor unitário); ","")&amp;IF(AND($J2311&lt;&gt;"",$K2311=""),"Ano 2 (falta quantidade); ","")&amp;IF(AND($M2311="",$N2311&lt;&gt;""),"Ano 3 (falta valor unitário); ","")&amp;IF(AND($M2311&lt;&gt;"",$N2311=""),"Ano 3 (falta quantidade); ","")&amp;IF(AND($P2311="",$Q2311&lt;&gt;""),"Ano 4 (falta valor unitário); ","")&amp;IF(AND($P2311&lt;&gt;"",$Q2311=""),"Ano 4 (falta quantidade); ","")&amp;IF(AND($S2311="",$T2311&lt;&gt;""),"Ano 5 (falta valor unitário); ","")&amp;IF(AND($S2311&lt;&gt;"",$T2311=""),"Ano 5 (falta quantidade); ","")&amp;IF(AND($V2311="",$W2311&lt;&gt;""),"Ano 6 (falta valor unitário); ","")&amp;IF(AND($V2311&lt;&gt;"",$W2311=""),"Ano 6 (falta quantidade); ","")), IF(NOT(OR(AND($G2311&lt;&gt;"",$H2311&lt;&gt;""),AND($J2311&lt;&gt;"",$K2311&lt;&gt;""),AND($M2311&lt;&gt;"",$N2311&lt;&gt;""),AND($P2311&lt;&gt;"",$Q2311&lt;&gt;""),AND($S2311&lt;&gt;"",$T2311&lt;&gt;""),AND($V2311&lt;&gt;"",$W2311&lt;&gt;""))),"Informe pelo menos um ano completo com valor unitário e quantidade.",IF(AND($C2311&lt;&gt;"",$E2311&lt;&gt;"",LEFT(TRIM($C2311),1)&lt;&gt;LEFT(TRIM($E2311),1)),"Categoria e tipo estão incompatíveis.",IF(IF(OR($E2311="",$F2311=""),FALSE(),IFERROR(COUNTIF(INDIRECT("UNITS_"&amp;SUBSTITUTE(LEFT($E2311,FIND(" ",$E2311&amp;" ")-1),".","_")),$F2311)=0,TRUE())),"Unidade incompatível com o tipo selecionado.",IF(OR(AND(ISNUMBER(SEARCH("comunic",LOWER($B2311))),LEFT($E2311,3)&lt;&gt;"4.4"),AND(ISNUMBER(SEARCH("monitor",LOWER($B2311))),NOT(OR(LEFT($E2311,3)="1.5",LEFT($E2311,3)="2.5")))),"Revise a classificação do item conforme as regras de preenchimento.",IF(AND($B2311&lt;&gt;"",OR(ISNUMBER(SEARCH("outro",LOWER($B2311))),ISNUMBER(SEARCH("divers",LOWER($B2311))),ISNUMBER(SEARCH("kit",LOWER($B2311))),ISNUMBER(SEARCH("ferrament",LOWER($B2311))),ISNUMBER(SEARCH("epi",LOWER($B2311)))),NOT(OR($Z2311&lt;&gt;"",$AA2311&lt;&gt;""))),"Descrição muito genérica: detalhe melhor o item e registre o racional no memorial ou em anexo.",IF(AND($Y2311=0,$B2311&lt;&gt;"",OR($G2311&lt;&gt;"",$H2311&lt;&gt;"",$J2311&lt;&gt;"",$K2311&lt;&gt;"",$M2311&lt;&gt;"",$N2311&lt;&gt;"",$P2311&lt;&gt;"",$Q2311&lt;&gt;"",$S2311&lt;&gt;"",$T2311&lt;&gt;"",$V2311&lt;&gt;"",$W2311&lt;&gt;"")),"O item possui dados lançados, mas o total está zerado. Revise os valores informados.","")))))))))))))))</f>
        <v/>
      </c>
    </row>
    <row r="2312" spans="1:35" ht="14.25" customHeight="1" x14ac:dyDescent="0.25">
      <c r="A2312" s="57" t="str">
        <f t="shared" si="455"/>
        <v/>
      </c>
      <c r="B2312" s="58"/>
      <c r="C2312" s="58"/>
      <c r="D2312" s="58"/>
      <c r="E2312" s="58"/>
      <c r="F2312" s="58"/>
      <c r="G2312" s="269"/>
      <c r="H2312" s="59"/>
      <c r="I2312" s="273">
        <f t="shared" si="456"/>
        <v>0</v>
      </c>
      <c r="J2312" s="269"/>
      <c r="K2312" s="59"/>
      <c r="L2312" s="270">
        <f t="shared" si="457"/>
        <v>0</v>
      </c>
      <c r="M2312" s="269"/>
      <c r="N2312" s="59"/>
      <c r="O2312" s="270">
        <f t="shared" si="458"/>
        <v>0</v>
      </c>
      <c r="P2312" s="269"/>
      <c r="Q2312" s="59"/>
      <c r="R2312" s="271">
        <f t="shared" si="459"/>
        <v>0</v>
      </c>
      <c r="S2312" s="269"/>
      <c r="T2312" s="59"/>
      <c r="U2312" s="270">
        <f t="shared" si="460"/>
        <v>0</v>
      </c>
      <c r="V2312" s="269"/>
      <c r="W2312" s="59"/>
      <c r="X2312" s="270">
        <f t="shared" si="461"/>
        <v>0</v>
      </c>
      <c r="Y2312" s="270">
        <f t="shared" si="462"/>
        <v>0</v>
      </c>
      <c r="Z2312" s="58"/>
      <c r="AA2312" s="58"/>
      <c r="AB2312" s="60" t="str">
        <f t="shared" si="463"/>
        <v/>
      </c>
      <c r="AC2312" s="21" t="b">
        <f t="shared" si="464"/>
        <v>0</v>
      </c>
      <c r="AD2312" s="21" t="b">
        <f t="shared" si="465"/>
        <v>0</v>
      </c>
      <c r="AE2312" s="21" t="b">
        <f t="shared" si="466"/>
        <v>0</v>
      </c>
      <c r="AF2312" s="21" t="b">
        <f ca="1">OR(AND($AC2312,NOT($AD2312)),AND($AC2312,OR(AND($G2312="",$H2312&lt;&gt;""),AND($G2312&lt;&gt;"",$H2312=""),AND($J2312="",$K2312&lt;&gt;""),AND($J2312&lt;&gt;"",$K2312=""),AND($M2312="",$N2312&lt;&gt;""),AND($M2312&lt;&gt;"",$N2312=""),AND($P2312="",$Q2312&lt;&gt;""),AND($P2312&lt;&gt;"",$Q2312=""),AND($S2312="",$T2312&lt;&gt;""),AND($S2312&lt;&gt;"",$T2312=""),AND($V2312="",$W2312&lt;&gt;""),AND($V2312&lt;&gt;"",$W2312=""))),AND($C2312&lt;&gt;"",$E2312&lt;&gt;"",LEFT(TRIM($C2312),1)&lt;&gt;LEFT(TRIM($E2312),1)),IF(OR($E2312="",$F2312=""),FALSE(),IFERROR(COUNTIF(INDIRECT("UNITS_"&amp;SUBSTITUTE(LEFT($E2312,FIND(" ",$E2312&amp;" ")-1),".","_")),$F2312)=0,TRUE())),AND($B2312&lt;&gt;"",OR(ISNUMBER(SEARCH("outro",LOWER($B2312))),ISNUMBER(SEARCH("divers",LOWER($B2312))),ISNUMBER(SEARCH("etc",LOWER($B2312))))),OR(AND(ISNUMBER(SEARCH("comunic",LOWER($B2312))),LEFT($E2312,3)&lt;&gt;"4.4"),AND(ISNUMBER(SEARCH("monitor",LOWER($B2312))),NOT(OR(LEFT($E2312,3)="1.5",LEFT($E2312,3)="2.5")))),AND($B2312&lt;&gt;"",OR(LEFT($C2312,1)="1",LEFT($C2312,1)="2"),$D2312=""),AND($D2312&lt;&gt;"",NOT(OR(LEFT($C2312,1)="1",LEFT($C2312,1)="2"))),AND($D2312&lt;&gt;"",COUNTIF(' PROJETO'!$B$14:$B$16,$D2312)=0),IF($D2312="",FALSE(),IF(COUNTIF(' PROJETO'!$B$14:$B$16,$D2312)=0,FALSE(),IFERROR(INDEX(' PROJETO'!$C$14:$C$16,MATCH($D2312,' PROJETO'!$B$14:$B$16,0))&lt;&gt;"Sim",FALSE()))))</f>
        <v>0</v>
      </c>
      <c r="AG2312" s="21" t="b">
        <f>AND($AC2312,$Y2312&gt;'CONFG.  LISTAS'!$F$4,$Z2312="",$AA2312="")</f>
        <v>0</v>
      </c>
      <c r="AH2312" s="21" t="str">
        <f t="shared" si="467"/>
        <v/>
      </c>
      <c r="AI2312" s="43" t="str">
        <f ca="1">IF(NOT($AC2312),"",IF(OR($B2312="",$C2312="",$E2312="",$F2312=""),"Preencha descrição, categoria, tipo e unidade.",IF(AND($B2312&lt;&gt;"",OR(LEFT($C2312,1)="1",LEFT($C2312,1)="2"),$D2312=""),"Informe a prática de restauração para itens diretos.",IF(AND($D2312&lt;&gt;"",NOT(OR(LEFT($C2312,1)="1",LEFT($C2312,1)="2"))),"Custos indiretos não devem pertencer a uma prática específica.",IF(AND($D2312&lt;&gt;"",COUNTIF(' PROJETO'!$B$14:$B$16,$D2312)=0),"Prática de restauração inválida ou não cadastrada.",IF(IF($D2312="",FALSE(),IF(COUNTIF(' PROJETO'!$B$14:$B$16,$D2312)=0,FALSE(),IFERROR(INDEX(' PROJETO'!$C$14:$C$16,MATCH($D2312,' PROJETO'!$B$14:$B$16,0))&lt;&gt;"Sim",FALSE()))),"A prática informada no item não foi selecionada na aba Projeto.",IF(AND(MAX($I2312,$L2312,$O2312,$R2312,$U2312,$X2312)&gt;'CONFG.  LISTAS'!$F$4,NOT(OR($Z2312&lt;&gt;"",$AA2312&lt;&gt;""))),"Memorial de cálculo ou anexo obrigatório não informado para item acima do limite.",IF(OR(AND($G2312&lt;&gt;"",$H2312&lt;&gt;"",OR($G2312&lt;=0,$H2312&lt;=0)),AND($J2312&lt;&gt;"",$K2312&lt;&gt;"",OR($J2312&lt;=0,$K2312&lt;=0)),AND($M2312&lt;&gt;"",$N2312&lt;&gt;"",OR($M2312&lt;=0,$N2312&lt;=0)),AND($P2312&lt;&gt;"",$Q2312&lt;&gt;"",OR($P2312&lt;=0,$Q2312&lt;=0)),AND($S2312&lt;&gt;"",$T2312&lt;&gt;"",OR($S2312&lt;=0,$T2312&lt;=0)),AND($V2312&lt;&gt;"",$W2312&lt;&gt;"",OR($V2312&lt;=0,$W2312&lt;=0))),"Revise os valores informados: valor unitário e quantidade devem ser maiores que zero.",IF(OR(AND($G2312="",$H2312&lt;&gt;""),AND($G2312&lt;&gt;"",$H2312=""),AND($J2312="",$K2312&lt;&gt;""),AND($J2312&lt;&gt;"",$K2312=""),AND($M2312="",$N2312&lt;&gt;""),AND($M2312&lt;&gt;"",$N2312=""),AND($P2312="",$Q2312&lt;&gt;""),AND($P2312&lt;&gt;"",$Q2312=""),AND($S2312="",$T2312&lt;&gt;""),AND($S2312&lt;&gt;"",$T2312=""),AND($V2312="",$W2312&lt;&gt;""),AND($V2312&lt;&gt;"",$W2312="")),"Há ano preenchido parcialmente: "&amp;TRIM(IF(AND($G2312="",$H2312&lt;&gt;""),"Ano 1 (falta valor unitário); ","")&amp;IF(AND($G2312&lt;&gt;"",$H2312=""),"Ano 1 (falta quantidade); ","")&amp;IF(AND($J2312="",$K2312&lt;&gt;""),"Ano 2 (falta valor unitário); ","")&amp;IF(AND($J2312&lt;&gt;"",$K2312=""),"Ano 2 (falta quantidade); ","")&amp;IF(AND($M2312="",$N2312&lt;&gt;""),"Ano 3 (falta valor unitário); ","")&amp;IF(AND($M2312&lt;&gt;"",$N2312=""),"Ano 3 (falta quantidade); ","")&amp;IF(AND($P2312="",$Q2312&lt;&gt;""),"Ano 4 (falta valor unitário); ","")&amp;IF(AND($P2312&lt;&gt;"",$Q2312=""),"Ano 4 (falta quantidade); ","")&amp;IF(AND($S2312="",$T2312&lt;&gt;""),"Ano 5 (falta valor unitário); ","")&amp;IF(AND($S2312&lt;&gt;"",$T2312=""),"Ano 5 (falta quantidade); ","")&amp;IF(AND($V2312="",$W2312&lt;&gt;""),"Ano 6 (falta valor unitário); ","")&amp;IF(AND($V2312&lt;&gt;"",$W2312=""),"Ano 6 (falta quantidade); ","")), IF(NOT(OR(AND($G2312&lt;&gt;"",$H2312&lt;&gt;""),AND($J2312&lt;&gt;"",$K2312&lt;&gt;""),AND($M2312&lt;&gt;"",$N2312&lt;&gt;""),AND($P2312&lt;&gt;"",$Q2312&lt;&gt;""),AND($S2312&lt;&gt;"",$T2312&lt;&gt;""),AND($V2312&lt;&gt;"",$W2312&lt;&gt;""))),"Informe pelo menos um ano completo com valor unitário e quantidade.",IF(AND($C2312&lt;&gt;"",$E2312&lt;&gt;"",LEFT(TRIM($C2312),1)&lt;&gt;LEFT(TRIM($E2312),1)),"Categoria e tipo estão incompatíveis.",IF(IF(OR($E2312="",$F2312=""),FALSE(),IFERROR(COUNTIF(INDIRECT("UNITS_"&amp;SUBSTITUTE(LEFT($E2312,FIND(" ",$E2312&amp;" ")-1),".","_")),$F2312)=0,TRUE())),"Unidade incompatível com o tipo selecionado.",IF(OR(AND(ISNUMBER(SEARCH("comunic",LOWER($B2312))),LEFT($E2312,3)&lt;&gt;"4.4"),AND(ISNUMBER(SEARCH("monitor",LOWER($B2312))),NOT(OR(LEFT($E2312,3)="1.5",LEFT($E2312,3)="2.5")))),"Revise a classificação do item conforme as regras de preenchimento.",IF(AND($B2312&lt;&gt;"",OR(ISNUMBER(SEARCH("outro",LOWER($B2312))),ISNUMBER(SEARCH("divers",LOWER($B2312))),ISNUMBER(SEARCH("kit",LOWER($B2312))),ISNUMBER(SEARCH("ferrament",LOWER($B2312))),ISNUMBER(SEARCH("epi",LOWER($B2312)))),NOT(OR($Z2312&lt;&gt;"",$AA2312&lt;&gt;""))),"Descrição muito genérica: detalhe melhor o item e registre o racional no memorial ou em anexo.",IF(AND($Y2312=0,$B2312&lt;&gt;"",OR($G2312&lt;&gt;"",$H2312&lt;&gt;"",$J2312&lt;&gt;"",$K2312&lt;&gt;"",$M2312&lt;&gt;"",$N2312&lt;&gt;"",$P2312&lt;&gt;"",$Q2312&lt;&gt;"",$S2312&lt;&gt;"",$T2312&lt;&gt;"",$V2312&lt;&gt;"",$W2312&lt;&gt;"")),"O item possui dados lançados, mas o total está zerado. Revise os valores informados.","")))))))))))))))</f>
        <v/>
      </c>
    </row>
    <row r="2313" spans="1:35" ht="14.25" customHeight="1" x14ac:dyDescent="0.25">
      <c r="A2313" s="57" t="str">
        <f t="shared" si="455"/>
        <v/>
      </c>
      <c r="B2313" s="61"/>
      <c r="C2313" s="61"/>
      <c r="D2313" s="58"/>
      <c r="E2313" s="61"/>
      <c r="F2313" s="61"/>
      <c r="G2313" s="272"/>
      <c r="H2313" s="62"/>
      <c r="I2313" s="273">
        <f t="shared" si="456"/>
        <v>0</v>
      </c>
      <c r="J2313" s="272"/>
      <c r="K2313" s="62"/>
      <c r="L2313" s="270">
        <f t="shared" si="457"/>
        <v>0</v>
      </c>
      <c r="M2313" s="272"/>
      <c r="N2313" s="62"/>
      <c r="O2313" s="270">
        <f t="shared" si="458"/>
        <v>0</v>
      </c>
      <c r="P2313" s="272"/>
      <c r="Q2313" s="62"/>
      <c r="R2313" s="271">
        <f t="shared" si="459"/>
        <v>0</v>
      </c>
      <c r="S2313" s="272"/>
      <c r="T2313" s="62"/>
      <c r="U2313" s="270">
        <f t="shared" si="460"/>
        <v>0</v>
      </c>
      <c r="V2313" s="272"/>
      <c r="W2313" s="62"/>
      <c r="X2313" s="270">
        <f t="shared" si="461"/>
        <v>0</v>
      </c>
      <c r="Y2313" s="270">
        <f t="shared" si="462"/>
        <v>0</v>
      </c>
      <c r="Z2313" s="61"/>
      <c r="AA2313" s="61"/>
      <c r="AB2313" s="60" t="str">
        <f t="shared" si="463"/>
        <v/>
      </c>
      <c r="AC2313" s="21" t="b">
        <f t="shared" si="464"/>
        <v>0</v>
      </c>
      <c r="AD2313" s="21" t="b">
        <f t="shared" si="465"/>
        <v>0</v>
      </c>
      <c r="AE2313" s="21" t="b">
        <f t="shared" si="466"/>
        <v>0</v>
      </c>
      <c r="AF2313" s="21" t="b">
        <f ca="1">OR(AND($AC2313,NOT($AD2313)),AND($AC2313,OR(AND($G2313="",$H2313&lt;&gt;""),AND($G2313&lt;&gt;"",$H2313=""),AND($J2313="",$K2313&lt;&gt;""),AND($J2313&lt;&gt;"",$K2313=""),AND($M2313="",$N2313&lt;&gt;""),AND($M2313&lt;&gt;"",$N2313=""),AND($P2313="",$Q2313&lt;&gt;""),AND($P2313&lt;&gt;"",$Q2313=""),AND($S2313="",$T2313&lt;&gt;""),AND($S2313&lt;&gt;"",$T2313=""),AND($V2313="",$W2313&lt;&gt;""),AND($V2313&lt;&gt;"",$W2313=""))),AND($C2313&lt;&gt;"",$E2313&lt;&gt;"",LEFT(TRIM($C2313),1)&lt;&gt;LEFT(TRIM($E2313),1)),IF(OR($E2313="",$F2313=""),FALSE(),IFERROR(COUNTIF(INDIRECT("UNITS_"&amp;SUBSTITUTE(LEFT($E2313,FIND(" ",$E2313&amp;" ")-1),".","_")),$F2313)=0,TRUE())),AND($B2313&lt;&gt;"",OR(ISNUMBER(SEARCH("outro",LOWER($B2313))),ISNUMBER(SEARCH("divers",LOWER($B2313))),ISNUMBER(SEARCH("etc",LOWER($B2313))))),OR(AND(ISNUMBER(SEARCH("comunic",LOWER($B2313))),LEFT($E2313,3)&lt;&gt;"4.4"),AND(ISNUMBER(SEARCH("monitor",LOWER($B2313))),NOT(OR(LEFT($E2313,3)="1.5",LEFT($E2313,3)="2.5")))),AND($B2313&lt;&gt;"",OR(LEFT($C2313,1)="1",LEFT($C2313,1)="2"),$D2313=""),AND($D2313&lt;&gt;"",NOT(OR(LEFT($C2313,1)="1",LEFT($C2313,1)="2"))),AND($D2313&lt;&gt;"",COUNTIF(' PROJETO'!$B$14:$B$16,$D2313)=0),IF($D2313="",FALSE(),IF(COUNTIF(' PROJETO'!$B$14:$B$16,$D2313)=0,FALSE(),IFERROR(INDEX(' PROJETO'!$C$14:$C$16,MATCH($D2313,' PROJETO'!$B$14:$B$16,0))&lt;&gt;"Sim",FALSE()))))</f>
        <v>0</v>
      </c>
      <c r="AG2313" s="21" t="b">
        <f>AND($AC2313,$Y2313&gt;'CONFG.  LISTAS'!$F$4,$Z2313="",$AA2313="")</f>
        <v>0</v>
      </c>
      <c r="AH2313" s="21" t="str">
        <f t="shared" si="467"/>
        <v/>
      </c>
      <c r="AI2313" s="43" t="str">
        <f ca="1">IF(NOT($AC2313),"",IF(OR($B2313="",$C2313="",$E2313="",$F2313=""),"Preencha descrição, categoria, tipo e unidade.",IF(AND($B2313&lt;&gt;"",OR(LEFT($C2313,1)="1",LEFT($C2313,1)="2"),$D2313=""),"Informe a prática de restauração para itens diretos.",IF(AND($D2313&lt;&gt;"",NOT(OR(LEFT($C2313,1)="1",LEFT($C2313,1)="2"))),"Custos indiretos não devem pertencer a uma prática específica.",IF(AND($D2313&lt;&gt;"",COUNTIF(' PROJETO'!$B$14:$B$16,$D2313)=0),"Prática de restauração inválida ou não cadastrada.",IF(IF($D2313="",FALSE(),IF(COUNTIF(' PROJETO'!$B$14:$B$16,$D2313)=0,FALSE(),IFERROR(INDEX(' PROJETO'!$C$14:$C$16,MATCH($D2313,' PROJETO'!$B$14:$B$16,0))&lt;&gt;"Sim",FALSE()))),"A prática informada no item não foi selecionada na aba Projeto.",IF(AND(MAX($I2313,$L2313,$O2313,$R2313,$U2313,$X2313)&gt;'CONFG.  LISTAS'!$F$4,NOT(OR($Z2313&lt;&gt;"",$AA2313&lt;&gt;""))),"Memorial de cálculo ou anexo obrigatório não informado para item acima do limite.",IF(OR(AND($G2313&lt;&gt;"",$H2313&lt;&gt;"",OR($G2313&lt;=0,$H2313&lt;=0)),AND($J2313&lt;&gt;"",$K2313&lt;&gt;"",OR($J2313&lt;=0,$K2313&lt;=0)),AND($M2313&lt;&gt;"",$N2313&lt;&gt;"",OR($M2313&lt;=0,$N2313&lt;=0)),AND($P2313&lt;&gt;"",$Q2313&lt;&gt;"",OR($P2313&lt;=0,$Q2313&lt;=0)),AND($S2313&lt;&gt;"",$T2313&lt;&gt;"",OR($S2313&lt;=0,$T2313&lt;=0)),AND($V2313&lt;&gt;"",$W2313&lt;&gt;"",OR($V2313&lt;=0,$W2313&lt;=0))),"Revise os valores informados: valor unitário e quantidade devem ser maiores que zero.",IF(OR(AND($G2313="",$H2313&lt;&gt;""),AND($G2313&lt;&gt;"",$H2313=""),AND($J2313="",$K2313&lt;&gt;""),AND($J2313&lt;&gt;"",$K2313=""),AND($M2313="",$N2313&lt;&gt;""),AND($M2313&lt;&gt;"",$N2313=""),AND($P2313="",$Q2313&lt;&gt;""),AND($P2313&lt;&gt;"",$Q2313=""),AND($S2313="",$T2313&lt;&gt;""),AND($S2313&lt;&gt;"",$T2313=""),AND($V2313="",$W2313&lt;&gt;""),AND($V2313&lt;&gt;"",$W2313="")),"Há ano preenchido parcialmente: "&amp;TRIM(IF(AND($G2313="",$H2313&lt;&gt;""),"Ano 1 (falta valor unitário); ","")&amp;IF(AND($G2313&lt;&gt;"",$H2313=""),"Ano 1 (falta quantidade); ","")&amp;IF(AND($J2313="",$K2313&lt;&gt;""),"Ano 2 (falta valor unitário); ","")&amp;IF(AND($J2313&lt;&gt;"",$K2313=""),"Ano 2 (falta quantidade); ","")&amp;IF(AND($M2313="",$N2313&lt;&gt;""),"Ano 3 (falta valor unitário); ","")&amp;IF(AND($M2313&lt;&gt;"",$N2313=""),"Ano 3 (falta quantidade); ","")&amp;IF(AND($P2313="",$Q2313&lt;&gt;""),"Ano 4 (falta valor unitário); ","")&amp;IF(AND($P2313&lt;&gt;"",$Q2313=""),"Ano 4 (falta quantidade); ","")&amp;IF(AND($S2313="",$T2313&lt;&gt;""),"Ano 5 (falta valor unitário); ","")&amp;IF(AND($S2313&lt;&gt;"",$T2313=""),"Ano 5 (falta quantidade); ","")&amp;IF(AND($V2313="",$W2313&lt;&gt;""),"Ano 6 (falta valor unitário); ","")&amp;IF(AND($V2313&lt;&gt;"",$W2313=""),"Ano 6 (falta quantidade); ","")), IF(NOT(OR(AND($G2313&lt;&gt;"",$H2313&lt;&gt;""),AND($J2313&lt;&gt;"",$K2313&lt;&gt;""),AND($M2313&lt;&gt;"",$N2313&lt;&gt;""),AND($P2313&lt;&gt;"",$Q2313&lt;&gt;""),AND($S2313&lt;&gt;"",$T2313&lt;&gt;""),AND($V2313&lt;&gt;"",$W2313&lt;&gt;""))),"Informe pelo menos um ano completo com valor unitário e quantidade.",IF(AND($C2313&lt;&gt;"",$E2313&lt;&gt;"",LEFT(TRIM($C2313),1)&lt;&gt;LEFT(TRIM($E2313),1)),"Categoria e tipo estão incompatíveis.",IF(IF(OR($E2313="",$F2313=""),FALSE(),IFERROR(COUNTIF(INDIRECT("UNITS_"&amp;SUBSTITUTE(LEFT($E2313,FIND(" ",$E2313&amp;" ")-1),".","_")),$F2313)=0,TRUE())),"Unidade incompatível com o tipo selecionado.",IF(OR(AND(ISNUMBER(SEARCH("comunic",LOWER($B2313))),LEFT($E2313,3)&lt;&gt;"4.4"),AND(ISNUMBER(SEARCH("monitor",LOWER($B2313))),NOT(OR(LEFT($E2313,3)="1.5",LEFT($E2313,3)="2.5")))),"Revise a classificação do item conforme as regras de preenchimento.",IF(AND($B2313&lt;&gt;"",OR(ISNUMBER(SEARCH("outro",LOWER($B2313))),ISNUMBER(SEARCH("divers",LOWER($B2313))),ISNUMBER(SEARCH("kit",LOWER($B2313))),ISNUMBER(SEARCH("ferrament",LOWER($B2313))),ISNUMBER(SEARCH("epi",LOWER($B2313)))),NOT(OR($Z2313&lt;&gt;"",$AA2313&lt;&gt;""))),"Descrição muito genérica: detalhe melhor o item e registre o racional no memorial ou em anexo.",IF(AND($Y2313=0,$B2313&lt;&gt;"",OR($G2313&lt;&gt;"",$H2313&lt;&gt;"",$J2313&lt;&gt;"",$K2313&lt;&gt;"",$M2313&lt;&gt;"",$N2313&lt;&gt;"",$P2313&lt;&gt;"",$Q2313&lt;&gt;"",$S2313&lt;&gt;"",$T2313&lt;&gt;"",$V2313&lt;&gt;"",$W2313&lt;&gt;"")),"O item possui dados lançados, mas o total está zerado. Revise os valores informados.","")))))))))))))))</f>
        <v/>
      </c>
    </row>
    <row r="2314" spans="1:35" ht="14.25" customHeight="1" x14ac:dyDescent="0.25">
      <c r="A2314" s="57" t="str">
        <f t="shared" ref="A2314:A2377" si="468">AH2314</f>
        <v/>
      </c>
      <c r="B2314" s="58"/>
      <c r="C2314" s="58"/>
      <c r="D2314" s="58"/>
      <c r="E2314" s="58"/>
      <c r="F2314" s="58"/>
      <c r="G2314" s="269"/>
      <c r="H2314" s="59"/>
      <c r="I2314" s="273">
        <f t="shared" ref="I2314:I2377" si="469">IFERROR(G2314*H2314,0)</f>
        <v>0</v>
      </c>
      <c r="J2314" s="269"/>
      <c r="K2314" s="59"/>
      <c r="L2314" s="270">
        <f t="shared" ref="L2314:L2377" si="470">IFERROR(J2314*K2314,0)</f>
        <v>0</v>
      </c>
      <c r="M2314" s="269"/>
      <c r="N2314" s="59"/>
      <c r="O2314" s="270">
        <f t="shared" ref="O2314:O2377" si="471">IFERROR(M2314*N2314,0)</f>
        <v>0</v>
      </c>
      <c r="P2314" s="269"/>
      <c r="Q2314" s="59"/>
      <c r="R2314" s="271">
        <f t="shared" ref="R2314:R2377" si="472">IFERROR(P2314*Q2314,0)</f>
        <v>0</v>
      </c>
      <c r="S2314" s="269"/>
      <c r="T2314" s="59"/>
      <c r="U2314" s="270">
        <f t="shared" ref="U2314:U2377" si="473">IFERROR(S2314*T2314,0)</f>
        <v>0</v>
      </c>
      <c r="V2314" s="269"/>
      <c r="W2314" s="59"/>
      <c r="X2314" s="270">
        <f t="shared" ref="X2314:X2377" si="474">IFERROR(V2314*W2314,0)</f>
        <v>0</v>
      </c>
      <c r="Y2314" s="270">
        <f t="shared" ref="Y2314:Y2377" si="475">SUM(I2314,L2314,O2314,R2314,U2314,X2314)</f>
        <v>0</v>
      </c>
      <c r="Z2314" s="58"/>
      <c r="AA2314" s="58"/>
      <c r="AB2314" s="60" t="str">
        <f t="shared" ref="AB2314:AB2377" si="476">IF($B2314="","",TEXT(ROW()-4,"000"))</f>
        <v/>
      </c>
      <c r="AC2314" s="21" t="b">
        <f t="shared" ref="AC2314:AC2377" si="477">OR(LEN($B2314&amp;"")&gt;0,LEN($C2314&amp;"")&gt;0,LEN($D2314&amp;"")&gt;0,LEN($E2314&amp;"")&gt;0,LEN($F2314&amp;"")&gt;0,LEN($G2314&amp;"")&gt;0,LEN($H2314&amp;"")&gt;0,LEN($J2314&amp;"")&gt;0,LEN($K2314&amp;"")&gt;0,LEN($M2314&amp;"")&gt;0,LEN($N2314&amp;"")&gt;0,LEN($P2314&amp;"")&gt;0,LEN($Q2314&amp;"")&gt;0,LEN($S2314&amp;"")&gt;0,LEN($T2314&amp;"")&gt;0,LEN($V2314&amp;"")&gt;0,LEN($W2314&amp;"")&gt;0,LEN($Z2314&amp;"")&gt;0,LEN($AA2314&amp;"")&gt;0)</f>
        <v>0</v>
      </c>
      <c r="AD2314" s="21" t="b">
        <f t="shared" ref="AD2314:AD2377" si="478">AND($B2314&lt;&gt;"",$C2314&lt;&gt;"",$E2314&lt;&gt;"",$F2314&lt;&gt;"")</f>
        <v>0</v>
      </c>
      <c r="AE2314" s="21" t="b">
        <f t="shared" ref="AE2314:AE2377" si="479">OR(AND($G2314&lt;&gt;"",$H2314&lt;&gt;""),AND($J2314&lt;&gt;"",$K2314&lt;&gt;""),AND($M2314&lt;&gt;"",$N2314&lt;&gt;""),AND($P2314&lt;&gt;"",$Q2314&lt;&gt;""),AND($S2314&lt;&gt;"",$T2314&lt;&gt;""),AND($V2314&lt;&gt;"",$W2314&lt;&gt;""))</f>
        <v>0</v>
      </c>
      <c r="AF2314" s="21" t="b">
        <f ca="1">OR(AND($AC2314,NOT($AD2314)),AND($AC2314,OR(AND($G2314="",$H2314&lt;&gt;""),AND($G2314&lt;&gt;"",$H2314=""),AND($J2314="",$K2314&lt;&gt;""),AND($J2314&lt;&gt;"",$K2314=""),AND($M2314="",$N2314&lt;&gt;""),AND($M2314&lt;&gt;"",$N2314=""),AND($P2314="",$Q2314&lt;&gt;""),AND($P2314&lt;&gt;"",$Q2314=""),AND($S2314="",$T2314&lt;&gt;""),AND($S2314&lt;&gt;"",$T2314=""),AND($V2314="",$W2314&lt;&gt;""),AND($V2314&lt;&gt;"",$W2314=""))),AND($C2314&lt;&gt;"",$E2314&lt;&gt;"",LEFT(TRIM($C2314),1)&lt;&gt;LEFT(TRIM($E2314),1)),IF(OR($E2314="",$F2314=""),FALSE(),IFERROR(COUNTIF(INDIRECT("UNITS_"&amp;SUBSTITUTE(LEFT($E2314,FIND(" ",$E2314&amp;" ")-1),".","_")),$F2314)=0,TRUE())),AND($B2314&lt;&gt;"",OR(ISNUMBER(SEARCH("outro",LOWER($B2314))),ISNUMBER(SEARCH("divers",LOWER($B2314))),ISNUMBER(SEARCH("etc",LOWER($B2314))))),OR(AND(ISNUMBER(SEARCH("comunic",LOWER($B2314))),LEFT($E2314,3)&lt;&gt;"4.4"),AND(ISNUMBER(SEARCH("monitor",LOWER($B2314))),NOT(OR(LEFT($E2314,3)="1.5",LEFT($E2314,3)="2.5")))),AND($B2314&lt;&gt;"",OR(LEFT($C2314,1)="1",LEFT($C2314,1)="2"),$D2314=""),AND($D2314&lt;&gt;"",NOT(OR(LEFT($C2314,1)="1",LEFT($C2314,1)="2"))),AND($D2314&lt;&gt;"",COUNTIF(' PROJETO'!$B$14:$B$16,$D2314)=0),IF($D2314="",FALSE(),IF(COUNTIF(' PROJETO'!$B$14:$B$16,$D2314)=0,FALSE(),IFERROR(INDEX(' PROJETO'!$C$14:$C$16,MATCH($D2314,' PROJETO'!$B$14:$B$16,0))&lt;&gt;"Sim",FALSE()))))</f>
        <v>0</v>
      </c>
      <c r="AG2314" s="21" t="b">
        <f>AND($AC2314,$Y2314&gt;'CONFG.  LISTAS'!$F$4,$Z2314="",$AA2314="")</f>
        <v>0</v>
      </c>
      <c r="AH2314" s="21" t="str">
        <f t="shared" ref="AH2314:AH2377" si="480">IF(NOT($AC2314),"",IF($AG2314,"⚠",IF(OR(AND($AC2314,NOT($AE2314)),$AF2314),"◔","✓")))</f>
        <v/>
      </c>
      <c r="AI2314" s="43" t="str">
        <f ca="1">IF(NOT($AC2314),"",IF(OR($B2314="",$C2314="",$E2314="",$F2314=""),"Preencha descrição, categoria, tipo e unidade.",IF(AND($B2314&lt;&gt;"",OR(LEFT($C2314,1)="1",LEFT($C2314,1)="2"),$D2314=""),"Informe a prática de restauração para itens diretos.",IF(AND($D2314&lt;&gt;"",NOT(OR(LEFT($C2314,1)="1",LEFT($C2314,1)="2"))),"Custos indiretos não devem pertencer a uma prática específica.",IF(AND($D2314&lt;&gt;"",COUNTIF(' PROJETO'!$B$14:$B$16,$D2314)=0),"Prática de restauração inválida ou não cadastrada.",IF(IF($D2314="",FALSE(),IF(COUNTIF(' PROJETO'!$B$14:$B$16,$D2314)=0,FALSE(),IFERROR(INDEX(' PROJETO'!$C$14:$C$16,MATCH($D2314,' PROJETO'!$B$14:$B$16,0))&lt;&gt;"Sim",FALSE()))),"A prática informada no item não foi selecionada na aba Projeto.",IF(AND(MAX($I2314,$L2314,$O2314,$R2314,$U2314,$X2314)&gt;'CONFG.  LISTAS'!$F$4,NOT(OR($Z2314&lt;&gt;"",$AA2314&lt;&gt;""))),"Memorial de cálculo ou anexo obrigatório não informado para item acima do limite.",IF(OR(AND($G2314&lt;&gt;"",$H2314&lt;&gt;"",OR($G2314&lt;=0,$H2314&lt;=0)),AND($J2314&lt;&gt;"",$K2314&lt;&gt;"",OR($J2314&lt;=0,$K2314&lt;=0)),AND($M2314&lt;&gt;"",$N2314&lt;&gt;"",OR($M2314&lt;=0,$N2314&lt;=0)),AND($P2314&lt;&gt;"",$Q2314&lt;&gt;"",OR($P2314&lt;=0,$Q2314&lt;=0)),AND($S2314&lt;&gt;"",$T2314&lt;&gt;"",OR($S2314&lt;=0,$T2314&lt;=0)),AND($V2314&lt;&gt;"",$W2314&lt;&gt;"",OR($V2314&lt;=0,$W2314&lt;=0))),"Revise os valores informados: valor unitário e quantidade devem ser maiores que zero.",IF(OR(AND($G2314="",$H2314&lt;&gt;""),AND($G2314&lt;&gt;"",$H2314=""),AND($J2314="",$K2314&lt;&gt;""),AND($J2314&lt;&gt;"",$K2314=""),AND($M2314="",$N2314&lt;&gt;""),AND($M2314&lt;&gt;"",$N2314=""),AND($P2314="",$Q2314&lt;&gt;""),AND($P2314&lt;&gt;"",$Q2314=""),AND($S2314="",$T2314&lt;&gt;""),AND($S2314&lt;&gt;"",$T2314=""),AND($V2314="",$W2314&lt;&gt;""),AND($V2314&lt;&gt;"",$W2314="")),"Há ano preenchido parcialmente: "&amp;TRIM(IF(AND($G2314="",$H2314&lt;&gt;""),"Ano 1 (falta valor unitário); ","")&amp;IF(AND($G2314&lt;&gt;"",$H2314=""),"Ano 1 (falta quantidade); ","")&amp;IF(AND($J2314="",$K2314&lt;&gt;""),"Ano 2 (falta valor unitário); ","")&amp;IF(AND($J2314&lt;&gt;"",$K2314=""),"Ano 2 (falta quantidade); ","")&amp;IF(AND($M2314="",$N2314&lt;&gt;""),"Ano 3 (falta valor unitário); ","")&amp;IF(AND($M2314&lt;&gt;"",$N2314=""),"Ano 3 (falta quantidade); ","")&amp;IF(AND($P2314="",$Q2314&lt;&gt;""),"Ano 4 (falta valor unitário); ","")&amp;IF(AND($P2314&lt;&gt;"",$Q2314=""),"Ano 4 (falta quantidade); ","")&amp;IF(AND($S2314="",$T2314&lt;&gt;""),"Ano 5 (falta valor unitário); ","")&amp;IF(AND($S2314&lt;&gt;"",$T2314=""),"Ano 5 (falta quantidade); ","")&amp;IF(AND($V2314="",$W2314&lt;&gt;""),"Ano 6 (falta valor unitário); ","")&amp;IF(AND($V2314&lt;&gt;"",$W2314=""),"Ano 6 (falta quantidade); ","")), IF(NOT(OR(AND($G2314&lt;&gt;"",$H2314&lt;&gt;""),AND($J2314&lt;&gt;"",$K2314&lt;&gt;""),AND($M2314&lt;&gt;"",$N2314&lt;&gt;""),AND($P2314&lt;&gt;"",$Q2314&lt;&gt;""),AND($S2314&lt;&gt;"",$T2314&lt;&gt;""),AND($V2314&lt;&gt;"",$W2314&lt;&gt;""))),"Informe pelo menos um ano completo com valor unitário e quantidade.",IF(AND($C2314&lt;&gt;"",$E2314&lt;&gt;"",LEFT(TRIM($C2314),1)&lt;&gt;LEFT(TRIM($E2314),1)),"Categoria e tipo estão incompatíveis.",IF(IF(OR($E2314="",$F2314=""),FALSE(),IFERROR(COUNTIF(INDIRECT("UNITS_"&amp;SUBSTITUTE(LEFT($E2314,FIND(" ",$E2314&amp;" ")-1),".","_")),$F2314)=0,TRUE())),"Unidade incompatível com o tipo selecionado.",IF(OR(AND(ISNUMBER(SEARCH("comunic",LOWER($B2314))),LEFT($E2314,3)&lt;&gt;"4.4"),AND(ISNUMBER(SEARCH("monitor",LOWER($B2314))),NOT(OR(LEFT($E2314,3)="1.5",LEFT($E2314,3)="2.5")))),"Revise a classificação do item conforme as regras de preenchimento.",IF(AND($B2314&lt;&gt;"",OR(ISNUMBER(SEARCH("outro",LOWER($B2314))),ISNUMBER(SEARCH("divers",LOWER($B2314))),ISNUMBER(SEARCH("kit",LOWER($B2314))),ISNUMBER(SEARCH("ferrament",LOWER($B2314))),ISNUMBER(SEARCH("epi",LOWER($B2314)))),NOT(OR($Z2314&lt;&gt;"",$AA2314&lt;&gt;""))),"Descrição muito genérica: detalhe melhor o item e registre o racional no memorial ou em anexo.",IF(AND($Y2314=0,$B2314&lt;&gt;"",OR($G2314&lt;&gt;"",$H2314&lt;&gt;"",$J2314&lt;&gt;"",$K2314&lt;&gt;"",$M2314&lt;&gt;"",$N2314&lt;&gt;"",$P2314&lt;&gt;"",$Q2314&lt;&gt;"",$S2314&lt;&gt;"",$T2314&lt;&gt;"",$V2314&lt;&gt;"",$W2314&lt;&gt;"")),"O item possui dados lançados, mas o total está zerado. Revise os valores informados.","")))))))))))))))</f>
        <v/>
      </c>
    </row>
    <row r="2315" spans="1:35" ht="14.25" customHeight="1" x14ac:dyDescent="0.25">
      <c r="A2315" s="57" t="str">
        <f t="shared" si="468"/>
        <v/>
      </c>
      <c r="B2315" s="61"/>
      <c r="C2315" s="61"/>
      <c r="D2315" s="58"/>
      <c r="E2315" s="61"/>
      <c r="F2315" s="61"/>
      <c r="G2315" s="272"/>
      <c r="H2315" s="62"/>
      <c r="I2315" s="273">
        <f t="shared" si="469"/>
        <v>0</v>
      </c>
      <c r="J2315" s="272"/>
      <c r="K2315" s="62"/>
      <c r="L2315" s="270">
        <f t="shared" si="470"/>
        <v>0</v>
      </c>
      <c r="M2315" s="272"/>
      <c r="N2315" s="62"/>
      <c r="O2315" s="270">
        <f t="shared" si="471"/>
        <v>0</v>
      </c>
      <c r="P2315" s="272"/>
      <c r="Q2315" s="62"/>
      <c r="R2315" s="271">
        <f t="shared" si="472"/>
        <v>0</v>
      </c>
      <c r="S2315" s="272"/>
      <c r="T2315" s="62"/>
      <c r="U2315" s="270">
        <f t="shared" si="473"/>
        <v>0</v>
      </c>
      <c r="V2315" s="272"/>
      <c r="W2315" s="62"/>
      <c r="X2315" s="270">
        <f t="shared" si="474"/>
        <v>0</v>
      </c>
      <c r="Y2315" s="270">
        <f t="shared" si="475"/>
        <v>0</v>
      </c>
      <c r="Z2315" s="61"/>
      <c r="AA2315" s="61"/>
      <c r="AB2315" s="60" t="str">
        <f t="shared" si="476"/>
        <v/>
      </c>
      <c r="AC2315" s="21" t="b">
        <f t="shared" si="477"/>
        <v>0</v>
      </c>
      <c r="AD2315" s="21" t="b">
        <f t="shared" si="478"/>
        <v>0</v>
      </c>
      <c r="AE2315" s="21" t="b">
        <f t="shared" si="479"/>
        <v>0</v>
      </c>
      <c r="AF2315" s="21" t="b">
        <f ca="1">OR(AND($AC2315,NOT($AD2315)),AND($AC2315,OR(AND($G2315="",$H2315&lt;&gt;""),AND($G2315&lt;&gt;"",$H2315=""),AND($J2315="",$K2315&lt;&gt;""),AND($J2315&lt;&gt;"",$K2315=""),AND($M2315="",$N2315&lt;&gt;""),AND($M2315&lt;&gt;"",$N2315=""),AND($P2315="",$Q2315&lt;&gt;""),AND($P2315&lt;&gt;"",$Q2315=""),AND($S2315="",$T2315&lt;&gt;""),AND($S2315&lt;&gt;"",$T2315=""),AND($V2315="",$W2315&lt;&gt;""),AND($V2315&lt;&gt;"",$W2315=""))),AND($C2315&lt;&gt;"",$E2315&lt;&gt;"",LEFT(TRIM($C2315),1)&lt;&gt;LEFT(TRIM($E2315),1)),IF(OR($E2315="",$F2315=""),FALSE(),IFERROR(COUNTIF(INDIRECT("UNITS_"&amp;SUBSTITUTE(LEFT($E2315,FIND(" ",$E2315&amp;" ")-1),".","_")),$F2315)=0,TRUE())),AND($B2315&lt;&gt;"",OR(ISNUMBER(SEARCH("outro",LOWER($B2315))),ISNUMBER(SEARCH("divers",LOWER($B2315))),ISNUMBER(SEARCH("etc",LOWER($B2315))))),OR(AND(ISNUMBER(SEARCH("comunic",LOWER($B2315))),LEFT($E2315,3)&lt;&gt;"4.4"),AND(ISNUMBER(SEARCH("monitor",LOWER($B2315))),NOT(OR(LEFT($E2315,3)="1.5",LEFT($E2315,3)="2.5")))),AND($B2315&lt;&gt;"",OR(LEFT($C2315,1)="1",LEFT($C2315,1)="2"),$D2315=""),AND($D2315&lt;&gt;"",NOT(OR(LEFT($C2315,1)="1",LEFT($C2315,1)="2"))),AND($D2315&lt;&gt;"",COUNTIF(' PROJETO'!$B$14:$B$16,$D2315)=0),IF($D2315="",FALSE(),IF(COUNTIF(' PROJETO'!$B$14:$B$16,$D2315)=0,FALSE(),IFERROR(INDEX(' PROJETO'!$C$14:$C$16,MATCH($D2315,' PROJETO'!$B$14:$B$16,0))&lt;&gt;"Sim",FALSE()))))</f>
        <v>0</v>
      </c>
      <c r="AG2315" s="21" t="b">
        <f>AND($AC2315,$Y2315&gt;'CONFG.  LISTAS'!$F$4,$Z2315="",$AA2315="")</f>
        <v>0</v>
      </c>
      <c r="AH2315" s="21" t="str">
        <f t="shared" si="480"/>
        <v/>
      </c>
      <c r="AI2315" s="43" t="str">
        <f ca="1">IF(NOT($AC2315),"",IF(OR($B2315="",$C2315="",$E2315="",$F2315=""),"Preencha descrição, categoria, tipo e unidade.",IF(AND($B2315&lt;&gt;"",OR(LEFT($C2315,1)="1",LEFT($C2315,1)="2"),$D2315=""),"Informe a prática de restauração para itens diretos.",IF(AND($D2315&lt;&gt;"",NOT(OR(LEFT($C2315,1)="1",LEFT($C2315,1)="2"))),"Custos indiretos não devem pertencer a uma prática específica.",IF(AND($D2315&lt;&gt;"",COUNTIF(' PROJETO'!$B$14:$B$16,$D2315)=0),"Prática de restauração inválida ou não cadastrada.",IF(IF($D2315="",FALSE(),IF(COUNTIF(' PROJETO'!$B$14:$B$16,$D2315)=0,FALSE(),IFERROR(INDEX(' PROJETO'!$C$14:$C$16,MATCH($D2315,' PROJETO'!$B$14:$B$16,0))&lt;&gt;"Sim",FALSE()))),"A prática informada no item não foi selecionada na aba Projeto.",IF(AND(MAX($I2315,$L2315,$O2315,$R2315,$U2315,$X2315)&gt;'CONFG.  LISTAS'!$F$4,NOT(OR($Z2315&lt;&gt;"",$AA2315&lt;&gt;""))),"Memorial de cálculo ou anexo obrigatório não informado para item acima do limite.",IF(OR(AND($G2315&lt;&gt;"",$H2315&lt;&gt;"",OR($G2315&lt;=0,$H2315&lt;=0)),AND($J2315&lt;&gt;"",$K2315&lt;&gt;"",OR($J2315&lt;=0,$K2315&lt;=0)),AND($M2315&lt;&gt;"",$N2315&lt;&gt;"",OR($M2315&lt;=0,$N2315&lt;=0)),AND($P2315&lt;&gt;"",$Q2315&lt;&gt;"",OR($P2315&lt;=0,$Q2315&lt;=0)),AND($S2315&lt;&gt;"",$T2315&lt;&gt;"",OR($S2315&lt;=0,$T2315&lt;=0)),AND($V2315&lt;&gt;"",$W2315&lt;&gt;"",OR($V2315&lt;=0,$W2315&lt;=0))),"Revise os valores informados: valor unitário e quantidade devem ser maiores que zero.",IF(OR(AND($G2315="",$H2315&lt;&gt;""),AND($G2315&lt;&gt;"",$H2315=""),AND($J2315="",$K2315&lt;&gt;""),AND($J2315&lt;&gt;"",$K2315=""),AND($M2315="",$N2315&lt;&gt;""),AND($M2315&lt;&gt;"",$N2315=""),AND($P2315="",$Q2315&lt;&gt;""),AND($P2315&lt;&gt;"",$Q2315=""),AND($S2315="",$T2315&lt;&gt;""),AND($S2315&lt;&gt;"",$T2315=""),AND($V2315="",$W2315&lt;&gt;""),AND($V2315&lt;&gt;"",$W2315="")),"Há ano preenchido parcialmente: "&amp;TRIM(IF(AND($G2315="",$H2315&lt;&gt;""),"Ano 1 (falta valor unitário); ","")&amp;IF(AND($G2315&lt;&gt;"",$H2315=""),"Ano 1 (falta quantidade); ","")&amp;IF(AND($J2315="",$K2315&lt;&gt;""),"Ano 2 (falta valor unitário); ","")&amp;IF(AND($J2315&lt;&gt;"",$K2315=""),"Ano 2 (falta quantidade); ","")&amp;IF(AND($M2315="",$N2315&lt;&gt;""),"Ano 3 (falta valor unitário); ","")&amp;IF(AND($M2315&lt;&gt;"",$N2315=""),"Ano 3 (falta quantidade); ","")&amp;IF(AND($P2315="",$Q2315&lt;&gt;""),"Ano 4 (falta valor unitário); ","")&amp;IF(AND($P2315&lt;&gt;"",$Q2315=""),"Ano 4 (falta quantidade); ","")&amp;IF(AND($S2315="",$T2315&lt;&gt;""),"Ano 5 (falta valor unitário); ","")&amp;IF(AND($S2315&lt;&gt;"",$T2315=""),"Ano 5 (falta quantidade); ","")&amp;IF(AND($V2315="",$W2315&lt;&gt;""),"Ano 6 (falta valor unitário); ","")&amp;IF(AND($V2315&lt;&gt;"",$W2315=""),"Ano 6 (falta quantidade); ","")), IF(NOT(OR(AND($G2315&lt;&gt;"",$H2315&lt;&gt;""),AND($J2315&lt;&gt;"",$K2315&lt;&gt;""),AND($M2315&lt;&gt;"",$N2315&lt;&gt;""),AND($P2315&lt;&gt;"",$Q2315&lt;&gt;""),AND($S2315&lt;&gt;"",$T2315&lt;&gt;""),AND($V2315&lt;&gt;"",$W2315&lt;&gt;""))),"Informe pelo menos um ano completo com valor unitário e quantidade.",IF(AND($C2315&lt;&gt;"",$E2315&lt;&gt;"",LEFT(TRIM($C2315),1)&lt;&gt;LEFT(TRIM($E2315),1)),"Categoria e tipo estão incompatíveis.",IF(IF(OR($E2315="",$F2315=""),FALSE(),IFERROR(COUNTIF(INDIRECT("UNITS_"&amp;SUBSTITUTE(LEFT($E2315,FIND(" ",$E2315&amp;" ")-1),".","_")),$F2315)=0,TRUE())),"Unidade incompatível com o tipo selecionado.",IF(OR(AND(ISNUMBER(SEARCH("comunic",LOWER($B2315))),LEFT($E2315,3)&lt;&gt;"4.4"),AND(ISNUMBER(SEARCH("monitor",LOWER($B2315))),NOT(OR(LEFT($E2315,3)="1.5",LEFT($E2315,3)="2.5")))),"Revise a classificação do item conforme as regras de preenchimento.",IF(AND($B2315&lt;&gt;"",OR(ISNUMBER(SEARCH("outro",LOWER($B2315))),ISNUMBER(SEARCH("divers",LOWER($B2315))),ISNUMBER(SEARCH("kit",LOWER($B2315))),ISNUMBER(SEARCH("ferrament",LOWER($B2315))),ISNUMBER(SEARCH("epi",LOWER($B2315)))),NOT(OR($Z2315&lt;&gt;"",$AA2315&lt;&gt;""))),"Descrição muito genérica: detalhe melhor o item e registre o racional no memorial ou em anexo.",IF(AND($Y2315=0,$B2315&lt;&gt;"",OR($G2315&lt;&gt;"",$H2315&lt;&gt;"",$J2315&lt;&gt;"",$K2315&lt;&gt;"",$M2315&lt;&gt;"",$N2315&lt;&gt;"",$P2315&lt;&gt;"",$Q2315&lt;&gt;"",$S2315&lt;&gt;"",$T2315&lt;&gt;"",$V2315&lt;&gt;"",$W2315&lt;&gt;"")),"O item possui dados lançados, mas o total está zerado. Revise os valores informados.","")))))))))))))))</f>
        <v/>
      </c>
    </row>
    <row r="2316" spans="1:35" ht="14.25" customHeight="1" x14ac:dyDescent="0.25">
      <c r="A2316" s="57" t="str">
        <f t="shared" si="468"/>
        <v/>
      </c>
      <c r="B2316" s="58"/>
      <c r="C2316" s="58"/>
      <c r="D2316" s="58"/>
      <c r="E2316" s="58"/>
      <c r="F2316" s="58"/>
      <c r="G2316" s="269"/>
      <c r="H2316" s="59"/>
      <c r="I2316" s="273">
        <f t="shared" si="469"/>
        <v>0</v>
      </c>
      <c r="J2316" s="269"/>
      <c r="K2316" s="59"/>
      <c r="L2316" s="270">
        <f t="shared" si="470"/>
        <v>0</v>
      </c>
      <c r="M2316" s="269"/>
      <c r="N2316" s="59"/>
      <c r="O2316" s="270">
        <f t="shared" si="471"/>
        <v>0</v>
      </c>
      <c r="P2316" s="269"/>
      <c r="Q2316" s="59"/>
      <c r="R2316" s="271">
        <f t="shared" si="472"/>
        <v>0</v>
      </c>
      <c r="S2316" s="269"/>
      <c r="T2316" s="59"/>
      <c r="U2316" s="270">
        <f t="shared" si="473"/>
        <v>0</v>
      </c>
      <c r="V2316" s="269"/>
      <c r="W2316" s="59"/>
      <c r="X2316" s="270">
        <f t="shared" si="474"/>
        <v>0</v>
      </c>
      <c r="Y2316" s="270">
        <f t="shared" si="475"/>
        <v>0</v>
      </c>
      <c r="Z2316" s="58"/>
      <c r="AA2316" s="58"/>
      <c r="AB2316" s="60" t="str">
        <f t="shared" si="476"/>
        <v/>
      </c>
      <c r="AC2316" s="21" t="b">
        <f t="shared" si="477"/>
        <v>0</v>
      </c>
      <c r="AD2316" s="21" t="b">
        <f t="shared" si="478"/>
        <v>0</v>
      </c>
      <c r="AE2316" s="21" t="b">
        <f t="shared" si="479"/>
        <v>0</v>
      </c>
      <c r="AF2316" s="21" t="b">
        <f ca="1">OR(AND($AC2316,NOT($AD2316)),AND($AC2316,OR(AND($G2316="",$H2316&lt;&gt;""),AND($G2316&lt;&gt;"",$H2316=""),AND($J2316="",$K2316&lt;&gt;""),AND($J2316&lt;&gt;"",$K2316=""),AND($M2316="",$N2316&lt;&gt;""),AND($M2316&lt;&gt;"",$N2316=""),AND($P2316="",$Q2316&lt;&gt;""),AND($P2316&lt;&gt;"",$Q2316=""),AND($S2316="",$T2316&lt;&gt;""),AND($S2316&lt;&gt;"",$T2316=""),AND($V2316="",$W2316&lt;&gt;""),AND($V2316&lt;&gt;"",$W2316=""))),AND($C2316&lt;&gt;"",$E2316&lt;&gt;"",LEFT(TRIM($C2316),1)&lt;&gt;LEFT(TRIM($E2316),1)),IF(OR($E2316="",$F2316=""),FALSE(),IFERROR(COUNTIF(INDIRECT("UNITS_"&amp;SUBSTITUTE(LEFT($E2316,FIND(" ",$E2316&amp;" ")-1),".","_")),$F2316)=0,TRUE())),AND($B2316&lt;&gt;"",OR(ISNUMBER(SEARCH("outro",LOWER($B2316))),ISNUMBER(SEARCH("divers",LOWER($B2316))),ISNUMBER(SEARCH("etc",LOWER($B2316))))),OR(AND(ISNUMBER(SEARCH("comunic",LOWER($B2316))),LEFT($E2316,3)&lt;&gt;"4.4"),AND(ISNUMBER(SEARCH("monitor",LOWER($B2316))),NOT(OR(LEFT($E2316,3)="1.5",LEFT($E2316,3)="2.5")))),AND($B2316&lt;&gt;"",OR(LEFT($C2316,1)="1",LEFT($C2316,1)="2"),$D2316=""),AND($D2316&lt;&gt;"",NOT(OR(LEFT($C2316,1)="1",LEFT($C2316,1)="2"))),AND($D2316&lt;&gt;"",COUNTIF(' PROJETO'!$B$14:$B$16,$D2316)=0),IF($D2316="",FALSE(),IF(COUNTIF(' PROJETO'!$B$14:$B$16,$D2316)=0,FALSE(),IFERROR(INDEX(' PROJETO'!$C$14:$C$16,MATCH($D2316,' PROJETO'!$B$14:$B$16,0))&lt;&gt;"Sim",FALSE()))))</f>
        <v>0</v>
      </c>
      <c r="AG2316" s="21" t="b">
        <f>AND($AC2316,$Y2316&gt;'CONFG.  LISTAS'!$F$4,$Z2316="",$AA2316="")</f>
        <v>0</v>
      </c>
      <c r="AH2316" s="21" t="str">
        <f t="shared" si="480"/>
        <v/>
      </c>
      <c r="AI2316" s="43" t="str">
        <f ca="1">IF(NOT($AC2316),"",IF(OR($B2316="",$C2316="",$E2316="",$F2316=""),"Preencha descrição, categoria, tipo e unidade.",IF(AND($B2316&lt;&gt;"",OR(LEFT($C2316,1)="1",LEFT($C2316,1)="2"),$D2316=""),"Informe a prática de restauração para itens diretos.",IF(AND($D2316&lt;&gt;"",NOT(OR(LEFT($C2316,1)="1",LEFT($C2316,1)="2"))),"Custos indiretos não devem pertencer a uma prática específica.",IF(AND($D2316&lt;&gt;"",COUNTIF(' PROJETO'!$B$14:$B$16,$D2316)=0),"Prática de restauração inválida ou não cadastrada.",IF(IF($D2316="",FALSE(),IF(COUNTIF(' PROJETO'!$B$14:$B$16,$D2316)=0,FALSE(),IFERROR(INDEX(' PROJETO'!$C$14:$C$16,MATCH($D2316,' PROJETO'!$B$14:$B$16,0))&lt;&gt;"Sim",FALSE()))),"A prática informada no item não foi selecionada na aba Projeto.",IF(AND(MAX($I2316,$L2316,$O2316,$R2316,$U2316,$X2316)&gt;'CONFG.  LISTAS'!$F$4,NOT(OR($Z2316&lt;&gt;"",$AA2316&lt;&gt;""))),"Memorial de cálculo ou anexo obrigatório não informado para item acima do limite.",IF(OR(AND($G2316&lt;&gt;"",$H2316&lt;&gt;"",OR($G2316&lt;=0,$H2316&lt;=0)),AND($J2316&lt;&gt;"",$K2316&lt;&gt;"",OR($J2316&lt;=0,$K2316&lt;=0)),AND($M2316&lt;&gt;"",$N2316&lt;&gt;"",OR($M2316&lt;=0,$N2316&lt;=0)),AND($P2316&lt;&gt;"",$Q2316&lt;&gt;"",OR($P2316&lt;=0,$Q2316&lt;=0)),AND($S2316&lt;&gt;"",$T2316&lt;&gt;"",OR($S2316&lt;=0,$T2316&lt;=0)),AND($V2316&lt;&gt;"",$W2316&lt;&gt;"",OR($V2316&lt;=0,$W2316&lt;=0))),"Revise os valores informados: valor unitário e quantidade devem ser maiores que zero.",IF(OR(AND($G2316="",$H2316&lt;&gt;""),AND($G2316&lt;&gt;"",$H2316=""),AND($J2316="",$K2316&lt;&gt;""),AND($J2316&lt;&gt;"",$K2316=""),AND($M2316="",$N2316&lt;&gt;""),AND($M2316&lt;&gt;"",$N2316=""),AND($P2316="",$Q2316&lt;&gt;""),AND($P2316&lt;&gt;"",$Q2316=""),AND($S2316="",$T2316&lt;&gt;""),AND($S2316&lt;&gt;"",$T2316=""),AND($V2316="",$W2316&lt;&gt;""),AND($V2316&lt;&gt;"",$W2316="")),"Há ano preenchido parcialmente: "&amp;TRIM(IF(AND($G2316="",$H2316&lt;&gt;""),"Ano 1 (falta valor unitário); ","")&amp;IF(AND($G2316&lt;&gt;"",$H2316=""),"Ano 1 (falta quantidade); ","")&amp;IF(AND($J2316="",$K2316&lt;&gt;""),"Ano 2 (falta valor unitário); ","")&amp;IF(AND($J2316&lt;&gt;"",$K2316=""),"Ano 2 (falta quantidade); ","")&amp;IF(AND($M2316="",$N2316&lt;&gt;""),"Ano 3 (falta valor unitário); ","")&amp;IF(AND($M2316&lt;&gt;"",$N2316=""),"Ano 3 (falta quantidade); ","")&amp;IF(AND($P2316="",$Q2316&lt;&gt;""),"Ano 4 (falta valor unitário); ","")&amp;IF(AND($P2316&lt;&gt;"",$Q2316=""),"Ano 4 (falta quantidade); ","")&amp;IF(AND($S2316="",$T2316&lt;&gt;""),"Ano 5 (falta valor unitário); ","")&amp;IF(AND($S2316&lt;&gt;"",$T2316=""),"Ano 5 (falta quantidade); ","")&amp;IF(AND($V2316="",$W2316&lt;&gt;""),"Ano 6 (falta valor unitário); ","")&amp;IF(AND($V2316&lt;&gt;"",$W2316=""),"Ano 6 (falta quantidade); ","")), IF(NOT(OR(AND($G2316&lt;&gt;"",$H2316&lt;&gt;""),AND($J2316&lt;&gt;"",$K2316&lt;&gt;""),AND($M2316&lt;&gt;"",$N2316&lt;&gt;""),AND($P2316&lt;&gt;"",$Q2316&lt;&gt;""),AND($S2316&lt;&gt;"",$T2316&lt;&gt;""),AND($V2316&lt;&gt;"",$W2316&lt;&gt;""))),"Informe pelo menos um ano completo com valor unitário e quantidade.",IF(AND($C2316&lt;&gt;"",$E2316&lt;&gt;"",LEFT(TRIM($C2316),1)&lt;&gt;LEFT(TRIM($E2316),1)),"Categoria e tipo estão incompatíveis.",IF(IF(OR($E2316="",$F2316=""),FALSE(),IFERROR(COUNTIF(INDIRECT("UNITS_"&amp;SUBSTITUTE(LEFT($E2316,FIND(" ",$E2316&amp;" ")-1),".","_")),$F2316)=0,TRUE())),"Unidade incompatível com o tipo selecionado.",IF(OR(AND(ISNUMBER(SEARCH("comunic",LOWER($B2316))),LEFT($E2316,3)&lt;&gt;"4.4"),AND(ISNUMBER(SEARCH("monitor",LOWER($B2316))),NOT(OR(LEFT($E2316,3)="1.5",LEFT($E2316,3)="2.5")))),"Revise a classificação do item conforme as regras de preenchimento.",IF(AND($B2316&lt;&gt;"",OR(ISNUMBER(SEARCH("outro",LOWER($B2316))),ISNUMBER(SEARCH("divers",LOWER($B2316))),ISNUMBER(SEARCH("kit",LOWER($B2316))),ISNUMBER(SEARCH("ferrament",LOWER($B2316))),ISNUMBER(SEARCH("epi",LOWER($B2316)))),NOT(OR($Z2316&lt;&gt;"",$AA2316&lt;&gt;""))),"Descrição muito genérica: detalhe melhor o item e registre o racional no memorial ou em anexo.",IF(AND($Y2316=0,$B2316&lt;&gt;"",OR($G2316&lt;&gt;"",$H2316&lt;&gt;"",$J2316&lt;&gt;"",$K2316&lt;&gt;"",$M2316&lt;&gt;"",$N2316&lt;&gt;"",$P2316&lt;&gt;"",$Q2316&lt;&gt;"",$S2316&lt;&gt;"",$T2316&lt;&gt;"",$V2316&lt;&gt;"",$W2316&lt;&gt;"")),"O item possui dados lançados, mas o total está zerado. Revise os valores informados.","")))))))))))))))</f>
        <v/>
      </c>
    </row>
    <row r="2317" spans="1:35" ht="14.25" customHeight="1" x14ac:dyDescent="0.25">
      <c r="A2317" s="57" t="str">
        <f t="shared" si="468"/>
        <v/>
      </c>
      <c r="B2317" s="61"/>
      <c r="C2317" s="61"/>
      <c r="D2317" s="58"/>
      <c r="E2317" s="61"/>
      <c r="F2317" s="61"/>
      <c r="G2317" s="272"/>
      <c r="H2317" s="62"/>
      <c r="I2317" s="273">
        <f t="shared" si="469"/>
        <v>0</v>
      </c>
      <c r="J2317" s="272"/>
      <c r="K2317" s="62"/>
      <c r="L2317" s="270">
        <f t="shared" si="470"/>
        <v>0</v>
      </c>
      <c r="M2317" s="272"/>
      <c r="N2317" s="62"/>
      <c r="O2317" s="270">
        <f t="shared" si="471"/>
        <v>0</v>
      </c>
      <c r="P2317" s="272"/>
      <c r="Q2317" s="62"/>
      <c r="R2317" s="271">
        <f t="shared" si="472"/>
        <v>0</v>
      </c>
      <c r="S2317" s="272"/>
      <c r="T2317" s="62"/>
      <c r="U2317" s="270">
        <f t="shared" si="473"/>
        <v>0</v>
      </c>
      <c r="V2317" s="272"/>
      <c r="W2317" s="62"/>
      <c r="X2317" s="270">
        <f t="shared" si="474"/>
        <v>0</v>
      </c>
      <c r="Y2317" s="270">
        <f t="shared" si="475"/>
        <v>0</v>
      </c>
      <c r="Z2317" s="61"/>
      <c r="AA2317" s="61"/>
      <c r="AB2317" s="60" t="str">
        <f t="shared" si="476"/>
        <v/>
      </c>
      <c r="AC2317" s="21" t="b">
        <f t="shared" si="477"/>
        <v>0</v>
      </c>
      <c r="AD2317" s="21" t="b">
        <f t="shared" si="478"/>
        <v>0</v>
      </c>
      <c r="AE2317" s="21" t="b">
        <f t="shared" si="479"/>
        <v>0</v>
      </c>
      <c r="AF2317" s="21" t="b">
        <f ca="1">OR(AND($AC2317,NOT($AD2317)),AND($AC2317,OR(AND($G2317="",$H2317&lt;&gt;""),AND($G2317&lt;&gt;"",$H2317=""),AND($J2317="",$K2317&lt;&gt;""),AND($J2317&lt;&gt;"",$K2317=""),AND($M2317="",$N2317&lt;&gt;""),AND($M2317&lt;&gt;"",$N2317=""),AND($P2317="",$Q2317&lt;&gt;""),AND($P2317&lt;&gt;"",$Q2317=""),AND($S2317="",$T2317&lt;&gt;""),AND($S2317&lt;&gt;"",$T2317=""),AND($V2317="",$W2317&lt;&gt;""),AND($V2317&lt;&gt;"",$W2317=""))),AND($C2317&lt;&gt;"",$E2317&lt;&gt;"",LEFT(TRIM($C2317),1)&lt;&gt;LEFT(TRIM($E2317),1)),IF(OR($E2317="",$F2317=""),FALSE(),IFERROR(COUNTIF(INDIRECT("UNITS_"&amp;SUBSTITUTE(LEFT($E2317,FIND(" ",$E2317&amp;" ")-1),".","_")),$F2317)=0,TRUE())),AND($B2317&lt;&gt;"",OR(ISNUMBER(SEARCH("outro",LOWER($B2317))),ISNUMBER(SEARCH("divers",LOWER($B2317))),ISNUMBER(SEARCH("etc",LOWER($B2317))))),OR(AND(ISNUMBER(SEARCH("comunic",LOWER($B2317))),LEFT($E2317,3)&lt;&gt;"4.4"),AND(ISNUMBER(SEARCH("monitor",LOWER($B2317))),NOT(OR(LEFT($E2317,3)="1.5",LEFT($E2317,3)="2.5")))),AND($B2317&lt;&gt;"",OR(LEFT($C2317,1)="1",LEFT($C2317,1)="2"),$D2317=""),AND($D2317&lt;&gt;"",NOT(OR(LEFT($C2317,1)="1",LEFT($C2317,1)="2"))),AND($D2317&lt;&gt;"",COUNTIF(' PROJETO'!$B$14:$B$16,$D2317)=0),IF($D2317="",FALSE(),IF(COUNTIF(' PROJETO'!$B$14:$B$16,$D2317)=0,FALSE(),IFERROR(INDEX(' PROJETO'!$C$14:$C$16,MATCH($D2317,' PROJETO'!$B$14:$B$16,0))&lt;&gt;"Sim",FALSE()))))</f>
        <v>0</v>
      </c>
      <c r="AG2317" s="21" t="b">
        <f>AND($AC2317,$Y2317&gt;'CONFG.  LISTAS'!$F$4,$Z2317="",$AA2317="")</f>
        <v>0</v>
      </c>
      <c r="AH2317" s="21" t="str">
        <f t="shared" si="480"/>
        <v/>
      </c>
      <c r="AI2317" s="43" t="str">
        <f ca="1">IF(NOT($AC2317),"",IF(OR($B2317="",$C2317="",$E2317="",$F2317=""),"Preencha descrição, categoria, tipo e unidade.",IF(AND($B2317&lt;&gt;"",OR(LEFT($C2317,1)="1",LEFT($C2317,1)="2"),$D2317=""),"Informe a prática de restauração para itens diretos.",IF(AND($D2317&lt;&gt;"",NOT(OR(LEFT($C2317,1)="1",LEFT($C2317,1)="2"))),"Custos indiretos não devem pertencer a uma prática específica.",IF(AND($D2317&lt;&gt;"",COUNTIF(' PROJETO'!$B$14:$B$16,$D2317)=0),"Prática de restauração inválida ou não cadastrada.",IF(IF($D2317="",FALSE(),IF(COUNTIF(' PROJETO'!$B$14:$B$16,$D2317)=0,FALSE(),IFERROR(INDEX(' PROJETO'!$C$14:$C$16,MATCH($D2317,' PROJETO'!$B$14:$B$16,0))&lt;&gt;"Sim",FALSE()))),"A prática informada no item não foi selecionada na aba Projeto.",IF(AND(MAX($I2317,$L2317,$O2317,$R2317,$U2317,$X2317)&gt;'CONFG.  LISTAS'!$F$4,NOT(OR($Z2317&lt;&gt;"",$AA2317&lt;&gt;""))),"Memorial de cálculo ou anexo obrigatório não informado para item acima do limite.",IF(OR(AND($G2317&lt;&gt;"",$H2317&lt;&gt;"",OR($G2317&lt;=0,$H2317&lt;=0)),AND($J2317&lt;&gt;"",$K2317&lt;&gt;"",OR($J2317&lt;=0,$K2317&lt;=0)),AND($M2317&lt;&gt;"",$N2317&lt;&gt;"",OR($M2317&lt;=0,$N2317&lt;=0)),AND($P2317&lt;&gt;"",$Q2317&lt;&gt;"",OR($P2317&lt;=0,$Q2317&lt;=0)),AND($S2317&lt;&gt;"",$T2317&lt;&gt;"",OR($S2317&lt;=0,$T2317&lt;=0)),AND($V2317&lt;&gt;"",$W2317&lt;&gt;"",OR($V2317&lt;=0,$W2317&lt;=0))),"Revise os valores informados: valor unitário e quantidade devem ser maiores que zero.",IF(OR(AND($G2317="",$H2317&lt;&gt;""),AND($G2317&lt;&gt;"",$H2317=""),AND($J2317="",$K2317&lt;&gt;""),AND($J2317&lt;&gt;"",$K2317=""),AND($M2317="",$N2317&lt;&gt;""),AND($M2317&lt;&gt;"",$N2317=""),AND($P2317="",$Q2317&lt;&gt;""),AND($P2317&lt;&gt;"",$Q2317=""),AND($S2317="",$T2317&lt;&gt;""),AND($S2317&lt;&gt;"",$T2317=""),AND($V2317="",$W2317&lt;&gt;""),AND($V2317&lt;&gt;"",$W2317="")),"Há ano preenchido parcialmente: "&amp;TRIM(IF(AND($G2317="",$H2317&lt;&gt;""),"Ano 1 (falta valor unitário); ","")&amp;IF(AND($G2317&lt;&gt;"",$H2317=""),"Ano 1 (falta quantidade); ","")&amp;IF(AND($J2317="",$K2317&lt;&gt;""),"Ano 2 (falta valor unitário); ","")&amp;IF(AND($J2317&lt;&gt;"",$K2317=""),"Ano 2 (falta quantidade); ","")&amp;IF(AND($M2317="",$N2317&lt;&gt;""),"Ano 3 (falta valor unitário); ","")&amp;IF(AND($M2317&lt;&gt;"",$N2317=""),"Ano 3 (falta quantidade); ","")&amp;IF(AND($P2317="",$Q2317&lt;&gt;""),"Ano 4 (falta valor unitário); ","")&amp;IF(AND($P2317&lt;&gt;"",$Q2317=""),"Ano 4 (falta quantidade); ","")&amp;IF(AND($S2317="",$T2317&lt;&gt;""),"Ano 5 (falta valor unitário); ","")&amp;IF(AND($S2317&lt;&gt;"",$T2317=""),"Ano 5 (falta quantidade); ","")&amp;IF(AND($V2317="",$W2317&lt;&gt;""),"Ano 6 (falta valor unitário); ","")&amp;IF(AND($V2317&lt;&gt;"",$W2317=""),"Ano 6 (falta quantidade); ","")), IF(NOT(OR(AND($G2317&lt;&gt;"",$H2317&lt;&gt;""),AND($J2317&lt;&gt;"",$K2317&lt;&gt;""),AND($M2317&lt;&gt;"",$N2317&lt;&gt;""),AND($P2317&lt;&gt;"",$Q2317&lt;&gt;""),AND($S2317&lt;&gt;"",$T2317&lt;&gt;""),AND($V2317&lt;&gt;"",$W2317&lt;&gt;""))),"Informe pelo menos um ano completo com valor unitário e quantidade.",IF(AND($C2317&lt;&gt;"",$E2317&lt;&gt;"",LEFT(TRIM($C2317),1)&lt;&gt;LEFT(TRIM($E2317),1)),"Categoria e tipo estão incompatíveis.",IF(IF(OR($E2317="",$F2317=""),FALSE(),IFERROR(COUNTIF(INDIRECT("UNITS_"&amp;SUBSTITUTE(LEFT($E2317,FIND(" ",$E2317&amp;" ")-1),".","_")),$F2317)=0,TRUE())),"Unidade incompatível com o tipo selecionado.",IF(OR(AND(ISNUMBER(SEARCH("comunic",LOWER($B2317))),LEFT($E2317,3)&lt;&gt;"4.4"),AND(ISNUMBER(SEARCH("monitor",LOWER($B2317))),NOT(OR(LEFT($E2317,3)="1.5",LEFT($E2317,3)="2.5")))),"Revise a classificação do item conforme as regras de preenchimento.",IF(AND($B2317&lt;&gt;"",OR(ISNUMBER(SEARCH("outro",LOWER($B2317))),ISNUMBER(SEARCH("divers",LOWER($B2317))),ISNUMBER(SEARCH("kit",LOWER($B2317))),ISNUMBER(SEARCH("ferrament",LOWER($B2317))),ISNUMBER(SEARCH("epi",LOWER($B2317)))),NOT(OR($Z2317&lt;&gt;"",$AA2317&lt;&gt;""))),"Descrição muito genérica: detalhe melhor o item e registre o racional no memorial ou em anexo.",IF(AND($Y2317=0,$B2317&lt;&gt;"",OR($G2317&lt;&gt;"",$H2317&lt;&gt;"",$J2317&lt;&gt;"",$K2317&lt;&gt;"",$M2317&lt;&gt;"",$N2317&lt;&gt;"",$P2317&lt;&gt;"",$Q2317&lt;&gt;"",$S2317&lt;&gt;"",$T2317&lt;&gt;"",$V2317&lt;&gt;"",$W2317&lt;&gt;"")),"O item possui dados lançados, mas o total está zerado. Revise os valores informados.","")))))))))))))))</f>
        <v/>
      </c>
    </row>
    <row r="2318" spans="1:35" ht="14.25" customHeight="1" x14ac:dyDescent="0.25">
      <c r="A2318" s="57" t="str">
        <f t="shared" si="468"/>
        <v/>
      </c>
      <c r="B2318" s="58"/>
      <c r="C2318" s="58"/>
      <c r="D2318" s="58"/>
      <c r="E2318" s="58"/>
      <c r="F2318" s="58"/>
      <c r="G2318" s="269"/>
      <c r="H2318" s="59"/>
      <c r="I2318" s="273">
        <f t="shared" si="469"/>
        <v>0</v>
      </c>
      <c r="J2318" s="269"/>
      <c r="K2318" s="59"/>
      <c r="L2318" s="270">
        <f t="shared" si="470"/>
        <v>0</v>
      </c>
      <c r="M2318" s="269"/>
      <c r="N2318" s="59"/>
      <c r="O2318" s="270">
        <f t="shared" si="471"/>
        <v>0</v>
      </c>
      <c r="P2318" s="269"/>
      <c r="Q2318" s="59"/>
      <c r="R2318" s="271">
        <f t="shared" si="472"/>
        <v>0</v>
      </c>
      <c r="S2318" s="269"/>
      <c r="T2318" s="59"/>
      <c r="U2318" s="270">
        <f t="shared" si="473"/>
        <v>0</v>
      </c>
      <c r="V2318" s="269"/>
      <c r="W2318" s="59"/>
      <c r="X2318" s="270">
        <f t="shared" si="474"/>
        <v>0</v>
      </c>
      <c r="Y2318" s="270">
        <f t="shared" si="475"/>
        <v>0</v>
      </c>
      <c r="Z2318" s="58"/>
      <c r="AA2318" s="58"/>
      <c r="AB2318" s="60" t="str">
        <f t="shared" si="476"/>
        <v/>
      </c>
      <c r="AC2318" s="21" t="b">
        <f t="shared" si="477"/>
        <v>0</v>
      </c>
      <c r="AD2318" s="21" t="b">
        <f t="shared" si="478"/>
        <v>0</v>
      </c>
      <c r="AE2318" s="21" t="b">
        <f t="shared" si="479"/>
        <v>0</v>
      </c>
      <c r="AF2318" s="21" t="b">
        <f ca="1">OR(AND($AC2318,NOT($AD2318)),AND($AC2318,OR(AND($G2318="",$H2318&lt;&gt;""),AND($G2318&lt;&gt;"",$H2318=""),AND($J2318="",$K2318&lt;&gt;""),AND($J2318&lt;&gt;"",$K2318=""),AND($M2318="",$N2318&lt;&gt;""),AND($M2318&lt;&gt;"",$N2318=""),AND($P2318="",$Q2318&lt;&gt;""),AND($P2318&lt;&gt;"",$Q2318=""),AND($S2318="",$T2318&lt;&gt;""),AND($S2318&lt;&gt;"",$T2318=""),AND($V2318="",$W2318&lt;&gt;""),AND($V2318&lt;&gt;"",$W2318=""))),AND($C2318&lt;&gt;"",$E2318&lt;&gt;"",LEFT(TRIM($C2318),1)&lt;&gt;LEFT(TRIM($E2318),1)),IF(OR($E2318="",$F2318=""),FALSE(),IFERROR(COUNTIF(INDIRECT("UNITS_"&amp;SUBSTITUTE(LEFT($E2318,FIND(" ",$E2318&amp;" ")-1),".","_")),$F2318)=0,TRUE())),AND($B2318&lt;&gt;"",OR(ISNUMBER(SEARCH("outro",LOWER($B2318))),ISNUMBER(SEARCH("divers",LOWER($B2318))),ISNUMBER(SEARCH("etc",LOWER($B2318))))),OR(AND(ISNUMBER(SEARCH("comunic",LOWER($B2318))),LEFT($E2318,3)&lt;&gt;"4.4"),AND(ISNUMBER(SEARCH("monitor",LOWER($B2318))),NOT(OR(LEFT($E2318,3)="1.5",LEFT($E2318,3)="2.5")))),AND($B2318&lt;&gt;"",OR(LEFT($C2318,1)="1",LEFT($C2318,1)="2"),$D2318=""),AND($D2318&lt;&gt;"",NOT(OR(LEFT($C2318,1)="1",LEFT($C2318,1)="2"))),AND($D2318&lt;&gt;"",COUNTIF(' PROJETO'!$B$14:$B$16,$D2318)=0),IF($D2318="",FALSE(),IF(COUNTIF(' PROJETO'!$B$14:$B$16,$D2318)=0,FALSE(),IFERROR(INDEX(' PROJETO'!$C$14:$C$16,MATCH($D2318,' PROJETO'!$B$14:$B$16,0))&lt;&gt;"Sim",FALSE()))))</f>
        <v>0</v>
      </c>
      <c r="AG2318" s="21" t="b">
        <f>AND($AC2318,$Y2318&gt;'CONFG.  LISTAS'!$F$4,$Z2318="",$AA2318="")</f>
        <v>0</v>
      </c>
      <c r="AH2318" s="21" t="str">
        <f t="shared" si="480"/>
        <v/>
      </c>
      <c r="AI2318" s="43" t="str">
        <f ca="1">IF(NOT($AC2318),"",IF(OR($B2318="",$C2318="",$E2318="",$F2318=""),"Preencha descrição, categoria, tipo e unidade.",IF(AND($B2318&lt;&gt;"",OR(LEFT($C2318,1)="1",LEFT($C2318,1)="2"),$D2318=""),"Informe a prática de restauração para itens diretos.",IF(AND($D2318&lt;&gt;"",NOT(OR(LEFT($C2318,1)="1",LEFT($C2318,1)="2"))),"Custos indiretos não devem pertencer a uma prática específica.",IF(AND($D2318&lt;&gt;"",COUNTIF(' PROJETO'!$B$14:$B$16,$D2318)=0),"Prática de restauração inválida ou não cadastrada.",IF(IF($D2318="",FALSE(),IF(COUNTIF(' PROJETO'!$B$14:$B$16,$D2318)=0,FALSE(),IFERROR(INDEX(' PROJETO'!$C$14:$C$16,MATCH($D2318,' PROJETO'!$B$14:$B$16,0))&lt;&gt;"Sim",FALSE()))),"A prática informada no item não foi selecionada na aba Projeto.",IF(AND(MAX($I2318,$L2318,$O2318,$R2318,$U2318,$X2318)&gt;'CONFG.  LISTAS'!$F$4,NOT(OR($Z2318&lt;&gt;"",$AA2318&lt;&gt;""))),"Memorial de cálculo ou anexo obrigatório não informado para item acima do limite.",IF(OR(AND($G2318&lt;&gt;"",$H2318&lt;&gt;"",OR($G2318&lt;=0,$H2318&lt;=0)),AND($J2318&lt;&gt;"",$K2318&lt;&gt;"",OR($J2318&lt;=0,$K2318&lt;=0)),AND($M2318&lt;&gt;"",$N2318&lt;&gt;"",OR($M2318&lt;=0,$N2318&lt;=0)),AND($P2318&lt;&gt;"",$Q2318&lt;&gt;"",OR($P2318&lt;=0,$Q2318&lt;=0)),AND($S2318&lt;&gt;"",$T2318&lt;&gt;"",OR($S2318&lt;=0,$T2318&lt;=0)),AND($V2318&lt;&gt;"",$W2318&lt;&gt;"",OR($V2318&lt;=0,$W2318&lt;=0))),"Revise os valores informados: valor unitário e quantidade devem ser maiores que zero.",IF(OR(AND($G2318="",$H2318&lt;&gt;""),AND($G2318&lt;&gt;"",$H2318=""),AND($J2318="",$K2318&lt;&gt;""),AND($J2318&lt;&gt;"",$K2318=""),AND($M2318="",$N2318&lt;&gt;""),AND($M2318&lt;&gt;"",$N2318=""),AND($P2318="",$Q2318&lt;&gt;""),AND($P2318&lt;&gt;"",$Q2318=""),AND($S2318="",$T2318&lt;&gt;""),AND($S2318&lt;&gt;"",$T2318=""),AND($V2318="",$W2318&lt;&gt;""),AND($V2318&lt;&gt;"",$W2318="")),"Há ano preenchido parcialmente: "&amp;TRIM(IF(AND($G2318="",$H2318&lt;&gt;""),"Ano 1 (falta valor unitário); ","")&amp;IF(AND($G2318&lt;&gt;"",$H2318=""),"Ano 1 (falta quantidade); ","")&amp;IF(AND($J2318="",$K2318&lt;&gt;""),"Ano 2 (falta valor unitário); ","")&amp;IF(AND($J2318&lt;&gt;"",$K2318=""),"Ano 2 (falta quantidade); ","")&amp;IF(AND($M2318="",$N2318&lt;&gt;""),"Ano 3 (falta valor unitário); ","")&amp;IF(AND($M2318&lt;&gt;"",$N2318=""),"Ano 3 (falta quantidade); ","")&amp;IF(AND($P2318="",$Q2318&lt;&gt;""),"Ano 4 (falta valor unitário); ","")&amp;IF(AND($P2318&lt;&gt;"",$Q2318=""),"Ano 4 (falta quantidade); ","")&amp;IF(AND($S2318="",$T2318&lt;&gt;""),"Ano 5 (falta valor unitário); ","")&amp;IF(AND($S2318&lt;&gt;"",$T2318=""),"Ano 5 (falta quantidade); ","")&amp;IF(AND($V2318="",$W2318&lt;&gt;""),"Ano 6 (falta valor unitário); ","")&amp;IF(AND($V2318&lt;&gt;"",$W2318=""),"Ano 6 (falta quantidade); ","")), IF(NOT(OR(AND($G2318&lt;&gt;"",$H2318&lt;&gt;""),AND($J2318&lt;&gt;"",$K2318&lt;&gt;""),AND($M2318&lt;&gt;"",$N2318&lt;&gt;""),AND($P2318&lt;&gt;"",$Q2318&lt;&gt;""),AND($S2318&lt;&gt;"",$T2318&lt;&gt;""),AND($V2318&lt;&gt;"",$W2318&lt;&gt;""))),"Informe pelo menos um ano completo com valor unitário e quantidade.",IF(AND($C2318&lt;&gt;"",$E2318&lt;&gt;"",LEFT(TRIM($C2318),1)&lt;&gt;LEFT(TRIM($E2318),1)),"Categoria e tipo estão incompatíveis.",IF(IF(OR($E2318="",$F2318=""),FALSE(),IFERROR(COUNTIF(INDIRECT("UNITS_"&amp;SUBSTITUTE(LEFT($E2318,FIND(" ",$E2318&amp;" ")-1),".","_")),$F2318)=0,TRUE())),"Unidade incompatível com o tipo selecionado.",IF(OR(AND(ISNUMBER(SEARCH("comunic",LOWER($B2318))),LEFT($E2318,3)&lt;&gt;"4.4"),AND(ISNUMBER(SEARCH("monitor",LOWER($B2318))),NOT(OR(LEFT($E2318,3)="1.5",LEFT($E2318,3)="2.5")))),"Revise a classificação do item conforme as regras de preenchimento.",IF(AND($B2318&lt;&gt;"",OR(ISNUMBER(SEARCH("outro",LOWER($B2318))),ISNUMBER(SEARCH("divers",LOWER($B2318))),ISNUMBER(SEARCH("kit",LOWER($B2318))),ISNUMBER(SEARCH("ferrament",LOWER($B2318))),ISNUMBER(SEARCH("epi",LOWER($B2318)))),NOT(OR($Z2318&lt;&gt;"",$AA2318&lt;&gt;""))),"Descrição muito genérica: detalhe melhor o item e registre o racional no memorial ou em anexo.",IF(AND($Y2318=0,$B2318&lt;&gt;"",OR($G2318&lt;&gt;"",$H2318&lt;&gt;"",$J2318&lt;&gt;"",$K2318&lt;&gt;"",$M2318&lt;&gt;"",$N2318&lt;&gt;"",$P2318&lt;&gt;"",$Q2318&lt;&gt;"",$S2318&lt;&gt;"",$T2318&lt;&gt;"",$V2318&lt;&gt;"",$W2318&lt;&gt;"")),"O item possui dados lançados, mas o total está zerado. Revise os valores informados.","")))))))))))))))</f>
        <v/>
      </c>
    </row>
    <row r="2319" spans="1:35" ht="14.25" customHeight="1" x14ac:dyDescent="0.25">
      <c r="A2319" s="57" t="str">
        <f t="shared" si="468"/>
        <v/>
      </c>
      <c r="B2319" s="61"/>
      <c r="C2319" s="61"/>
      <c r="D2319" s="58"/>
      <c r="E2319" s="61"/>
      <c r="F2319" s="61"/>
      <c r="G2319" s="272"/>
      <c r="H2319" s="62"/>
      <c r="I2319" s="273">
        <f t="shared" si="469"/>
        <v>0</v>
      </c>
      <c r="J2319" s="272"/>
      <c r="K2319" s="62"/>
      <c r="L2319" s="270">
        <f t="shared" si="470"/>
        <v>0</v>
      </c>
      <c r="M2319" s="272"/>
      <c r="N2319" s="62"/>
      <c r="O2319" s="270">
        <f t="shared" si="471"/>
        <v>0</v>
      </c>
      <c r="P2319" s="272"/>
      <c r="Q2319" s="62"/>
      <c r="R2319" s="271">
        <f t="shared" si="472"/>
        <v>0</v>
      </c>
      <c r="S2319" s="272"/>
      <c r="T2319" s="62"/>
      <c r="U2319" s="270">
        <f t="shared" si="473"/>
        <v>0</v>
      </c>
      <c r="V2319" s="272"/>
      <c r="W2319" s="62"/>
      <c r="X2319" s="270">
        <f t="shared" si="474"/>
        <v>0</v>
      </c>
      <c r="Y2319" s="270">
        <f t="shared" si="475"/>
        <v>0</v>
      </c>
      <c r="Z2319" s="61"/>
      <c r="AA2319" s="61"/>
      <c r="AB2319" s="60" t="str">
        <f t="shared" si="476"/>
        <v/>
      </c>
      <c r="AC2319" s="21" t="b">
        <f t="shared" si="477"/>
        <v>0</v>
      </c>
      <c r="AD2319" s="21" t="b">
        <f t="shared" si="478"/>
        <v>0</v>
      </c>
      <c r="AE2319" s="21" t="b">
        <f t="shared" si="479"/>
        <v>0</v>
      </c>
      <c r="AF2319" s="21" t="b">
        <f ca="1">OR(AND($AC2319,NOT($AD2319)),AND($AC2319,OR(AND($G2319="",$H2319&lt;&gt;""),AND($G2319&lt;&gt;"",$H2319=""),AND($J2319="",$K2319&lt;&gt;""),AND($J2319&lt;&gt;"",$K2319=""),AND($M2319="",$N2319&lt;&gt;""),AND($M2319&lt;&gt;"",$N2319=""),AND($P2319="",$Q2319&lt;&gt;""),AND($P2319&lt;&gt;"",$Q2319=""),AND($S2319="",$T2319&lt;&gt;""),AND($S2319&lt;&gt;"",$T2319=""),AND($V2319="",$W2319&lt;&gt;""),AND($V2319&lt;&gt;"",$W2319=""))),AND($C2319&lt;&gt;"",$E2319&lt;&gt;"",LEFT(TRIM($C2319),1)&lt;&gt;LEFT(TRIM($E2319),1)),IF(OR($E2319="",$F2319=""),FALSE(),IFERROR(COUNTIF(INDIRECT("UNITS_"&amp;SUBSTITUTE(LEFT($E2319,FIND(" ",$E2319&amp;" ")-1),".","_")),$F2319)=0,TRUE())),AND($B2319&lt;&gt;"",OR(ISNUMBER(SEARCH("outro",LOWER($B2319))),ISNUMBER(SEARCH("divers",LOWER($B2319))),ISNUMBER(SEARCH("etc",LOWER($B2319))))),OR(AND(ISNUMBER(SEARCH("comunic",LOWER($B2319))),LEFT($E2319,3)&lt;&gt;"4.4"),AND(ISNUMBER(SEARCH("monitor",LOWER($B2319))),NOT(OR(LEFT($E2319,3)="1.5",LEFT($E2319,3)="2.5")))),AND($B2319&lt;&gt;"",OR(LEFT($C2319,1)="1",LEFT($C2319,1)="2"),$D2319=""),AND($D2319&lt;&gt;"",NOT(OR(LEFT($C2319,1)="1",LEFT($C2319,1)="2"))),AND($D2319&lt;&gt;"",COUNTIF(' PROJETO'!$B$14:$B$16,$D2319)=0),IF($D2319="",FALSE(),IF(COUNTIF(' PROJETO'!$B$14:$B$16,$D2319)=0,FALSE(),IFERROR(INDEX(' PROJETO'!$C$14:$C$16,MATCH($D2319,' PROJETO'!$B$14:$B$16,0))&lt;&gt;"Sim",FALSE()))))</f>
        <v>0</v>
      </c>
      <c r="AG2319" s="21" t="b">
        <f>AND($AC2319,$Y2319&gt;'CONFG.  LISTAS'!$F$4,$Z2319="",$AA2319="")</f>
        <v>0</v>
      </c>
      <c r="AH2319" s="21" t="str">
        <f t="shared" si="480"/>
        <v/>
      </c>
      <c r="AI2319" s="43" t="str">
        <f ca="1">IF(NOT($AC2319),"",IF(OR($B2319="",$C2319="",$E2319="",$F2319=""),"Preencha descrição, categoria, tipo e unidade.",IF(AND($B2319&lt;&gt;"",OR(LEFT($C2319,1)="1",LEFT($C2319,1)="2"),$D2319=""),"Informe a prática de restauração para itens diretos.",IF(AND($D2319&lt;&gt;"",NOT(OR(LEFT($C2319,1)="1",LEFT($C2319,1)="2"))),"Custos indiretos não devem pertencer a uma prática específica.",IF(AND($D2319&lt;&gt;"",COUNTIF(' PROJETO'!$B$14:$B$16,$D2319)=0),"Prática de restauração inválida ou não cadastrada.",IF(IF($D2319="",FALSE(),IF(COUNTIF(' PROJETO'!$B$14:$B$16,$D2319)=0,FALSE(),IFERROR(INDEX(' PROJETO'!$C$14:$C$16,MATCH($D2319,' PROJETO'!$B$14:$B$16,0))&lt;&gt;"Sim",FALSE()))),"A prática informada no item não foi selecionada na aba Projeto.",IF(AND(MAX($I2319,$L2319,$O2319,$R2319,$U2319,$X2319)&gt;'CONFG.  LISTAS'!$F$4,NOT(OR($Z2319&lt;&gt;"",$AA2319&lt;&gt;""))),"Memorial de cálculo ou anexo obrigatório não informado para item acima do limite.",IF(OR(AND($G2319&lt;&gt;"",$H2319&lt;&gt;"",OR($G2319&lt;=0,$H2319&lt;=0)),AND($J2319&lt;&gt;"",$K2319&lt;&gt;"",OR($J2319&lt;=0,$K2319&lt;=0)),AND($M2319&lt;&gt;"",$N2319&lt;&gt;"",OR($M2319&lt;=0,$N2319&lt;=0)),AND($P2319&lt;&gt;"",$Q2319&lt;&gt;"",OR($P2319&lt;=0,$Q2319&lt;=0)),AND($S2319&lt;&gt;"",$T2319&lt;&gt;"",OR($S2319&lt;=0,$T2319&lt;=0)),AND($V2319&lt;&gt;"",$W2319&lt;&gt;"",OR($V2319&lt;=0,$W2319&lt;=0))),"Revise os valores informados: valor unitário e quantidade devem ser maiores que zero.",IF(OR(AND($G2319="",$H2319&lt;&gt;""),AND($G2319&lt;&gt;"",$H2319=""),AND($J2319="",$K2319&lt;&gt;""),AND($J2319&lt;&gt;"",$K2319=""),AND($M2319="",$N2319&lt;&gt;""),AND($M2319&lt;&gt;"",$N2319=""),AND($P2319="",$Q2319&lt;&gt;""),AND($P2319&lt;&gt;"",$Q2319=""),AND($S2319="",$T2319&lt;&gt;""),AND($S2319&lt;&gt;"",$T2319=""),AND($V2319="",$W2319&lt;&gt;""),AND($V2319&lt;&gt;"",$W2319="")),"Há ano preenchido parcialmente: "&amp;TRIM(IF(AND($G2319="",$H2319&lt;&gt;""),"Ano 1 (falta valor unitário); ","")&amp;IF(AND($G2319&lt;&gt;"",$H2319=""),"Ano 1 (falta quantidade); ","")&amp;IF(AND($J2319="",$K2319&lt;&gt;""),"Ano 2 (falta valor unitário); ","")&amp;IF(AND($J2319&lt;&gt;"",$K2319=""),"Ano 2 (falta quantidade); ","")&amp;IF(AND($M2319="",$N2319&lt;&gt;""),"Ano 3 (falta valor unitário); ","")&amp;IF(AND($M2319&lt;&gt;"",$N2319=""),"Ano 3 (falta quantidade); ","")&amp;IF(AND($P2319="",$Q2319&lt;&gt;""),"Ano 4 (falta valor unitário); ","")&amp;IF(AND($P2319&lt;&gt;"",$Q2319=""),"Ano 4 (falta quantidade); ","")&amp;IF(AND($S2319="",$T2319&lt;&gt;""),"Ano 5 (falta valor unitário); ","")&amp;IF(AND($S2319&lt;&gt;"",$T2319=""),"Ano 5 (falta quantidade); ","")&amp;IF(AND($V2319="",$W2319&lt;&gt;""),"Ano 6 (falta valor unitário); ","")&amp;IF(AND($V2319&lt;&gt;"",$W2319=""),"Ano 6 (falta quantidade); ","")), IF(NOT(OR(AND($G2319&lt;&gt;"",$H2319&lt;&gt;""),AND($J2319&lt;&gt;"",$K2319&lt;&gt;""),AND($M2319&lt;&gt;"",$N2319&lt;&gt;""),AND($P2319&lt;&gt;"",$Q2319&lt;&gt;""),AND($S2319&lt;&gt;"",$T2319&lt;&gt;""),AND($V2319&lt;&gt;"",$W2319&lt;&gt;""))),"Informe pelo menos um ano completo com valor unitário e quantidade.",IF(AND($C2319&lt;&gt;"",$E2319&lt;&gt;"",LEFT(TRIM($C2319),1)&lt;&gt;LEFT(TRIM($E2319),1)),"Categoria e tipo estão incompatíveis.",IF(IF(OR($E2319="",$F2319=""),FALSE(),IFERROR(COUNTIF(INDIRECT("UNITS_"&amp;SUBSTITUTE(LEFT($E2319,FIND(" ",$E2319&amp;" ")-1),".","_")),$F2319)=0,TRUE())),"Unidade incompatível com o tipo selecionado.",IF(OR(AND(ISNUMBER(SEARCH("comunic",LOWER($B2319))),LEFT($E2319,3)&lt;&gt;"4.4"),AND(ISNUMBER(SEARCH("monitor",LOWER($B2319))),NOT(OR(LEFT($E2319,3)="1.5",LEFT($E2319,3)="2.5")))),"Revise a classificação do item conforme as regras de preenchimento.",IF(AND($B2319&lt;&gt;"",OR(ISNUMBER(SEARCH("outro",LOWER($B2319))),ISNUMBER(SEARCH("divers",LOWER($B2319))),ISNUMBER(SEARCH("kit",LOWER($B2319))),ISNUMBER(SEARCH("ferrament",LOWER($B2319))),ISNUMBER(SEARCH("epi",LOWER($B2319)))),NOT(OR($Z2319&lt;&gt;"",$AA2319&lt;&gt;""))),"Descrição muito genérica: detalhe melhor o item e registre o racional no memorial ou em anexo.",IF(AND($Y2319=0,$B2319&lt;&gt;"",OR($G2319&lt;&gt;"",$H2319&lt;&gt;"",$J2319&lt;&gt;"",$K2319&lt;&gt;"",$M2319&lt;&gt;"",$N2319&lt;&gt;"",$P2319&lt;&gt;"",$Q2319&lt;&gt;"",$S2319&lt;&gt;"",$T2319&lt;&gt;"",$V2319&lt;&gt;"",$W2319&lt;&gt;"")),"O item possui dados lançados, mas o total está zerado. Revise os valores informados.","")))))))))))))))</f>
        <v/>
      </c>
    </row>
    <row r="2320" spans="1:35" ht="14.25" customHeight="1" x14ac:dyDescent="0.25">
      <c r="A2320" s="57" t="str">
        <f t="shared" si="468"/>
        <v/>
      </c>
      <c r="B2320" s="58"/>
      <c r="C2320" s="58"/>
      <c r="D2320" s="58"/>
      <c r="E2320" s="58"/>
      <c r="F2320" s="58"/>
      <c r="G2320" s="269"/>
      <c r="H2320" s="59"/>
      <c r="I2320" s="273">
        <f t="shared" si="469"/>
        <v>0</v>
      </c>
      <c r="J2320" s="269"/>
      <c r="K2320" s="59"/>
      <c r="L2320" s="270">
        <f t="shared" si="470"/>
        <v>0</v>
      </c>
      <c r="M2320" s="269"/>
      <c r="N2320" s="59"/>
      <c r="O2320" s="270">
        <f t="shared" si="471"/>
        <v>0</v>
      </c>
      <c r="P2320" s="269"/>
      <c r="Q2320" s="59"/>
      <c r="R2320" s="271">
        <f t="shared" si="472"/>
        <v>0</v>
      </c>
      <c r="S2320" s="269"/>
      <c r="T2320" s="59"/>
      <c r="U2320" s="270">
        <f t="shared" si="473"/>
        <v>0</v>
      </c>
      <c r="V2320" s="269"/>
      <c r="W2320" s="59"/>
      <c r="X2320" s="270">
        <f t="shared" si="474"/>
        <v>0</v>
      </c>
      <c r="Y2320" s="270">
        <f t="shared" si="475"/>
        <v>0</v>
      </c>
      <c r="Z2320" s="58"/>
      <c r="AA2320" s="58"/>
      <c r="AB2320" s="60" t="str">
        <f t="shared" si="476"/>
        <v/>
      </c>
      <c r="AC2320" s="21" t="b">
        <f t="shared" si="477"/>
        <v>0</v>
      </c>
      <c r="AD2320" s="21" t="b">
        <f t="shared" si="478"/>
        <v>0</v>
      </c>
      <c r="AE2320" s="21" t="b">
        <f t="shared" si="479"/>
        <v>0</v>
      </c>
      <c r="AF2320" s="21" t="b">
        <f ca="1">OR(AND($AC2320,NOT($AD2320)),AND($AC2320,OR(AND($G2320="",$H2320&lt;&gt;""),AND($G2320&lt;&gt;"",$H2320=""),AND($J2320="",$K2320&lt;&gt;""),AND($J2320&lt;&gt;"",$K2320=""),AND($M2320="",$N2320&lt;&gt;""),AND($M2320&lt;&gt;"",$N2320=""),AND($P2320="",$Q2320&lt;&gt;""),AND($P2320&lt;&gt;"",$Q2320=""),AND($S2320="",$T2320&lt;&gt;""),AND($S2320&lt;&gt;"",$T2320=""),AND($V2320="",$W2320&lt;&gt;""),AND($V2320&lt;&gt;"",$W2320=""))),AND($C2320&lt;&gt;"",$E2320&lt;&gt;"",LEFT(TRIM($C2320),1)&lt;&gt;LEFT(TRIM($E2320),1)),IF(OR($E2320="",$F2320=""),FALSE(),IFERROR(COUNTIF(INDIRECT("UNITS_"&amp;SUBSTITUTE(LEFT($E2320,FIND(" ",$E2320&amp;" ")-1),".","_")),$F2320)=0,TRUE())),AND($B2320&lt;&gt;"",OR(ISNUMBER(SEARCH("outro",LOWER($B2320))),ISNUMBER(SEARCH("divers",LOWER($B2320))),ISNUMBER(SEARCH("etc",LOWER($B2320))))),OR(AND(ISNUMBER(SEARCH("comunic",LOWER($B2320))),LEFT($E2320,3)&lt;&gt;"4.4"),AND(ISNUMBER(SEARCH("monitor",LOWER($B2320))),NOT(OR(LEFT($E2320,3)="1.5",LEFT($E2320,3)="2.5")))),AND($B2320&lt;&gt;"",OR(LEFT($C2320,1)="1",LEFT($C2320,1)="2"),$D2320=""),AND($D2320&lt;&gt;"",NOT(OR(LEFT($C2320,1)="1",LEFT($C2320,1)="2"))),AND($D2320&lt;&gt;"",COUNTIF(' PROJETO'!$B$14:$B$16,$D2320)=0),IF($D2320="",FALSE(),IF(COUNTIF(' PROJETO'!$B$14:$B$16,$D2320)=0,FALSE(),IFERROR(INDEX(' PROJETO'!$C$14:$C$16,MATCH($D2320,' PROJETO'!$B$14:$B$16,0))&lt;&gt;"Sim",FALSE()))))</f>
        <v>0</v>
      </c>
      <c r="AG2320" s="21" t="b">
        <f>AND($AC2320,$Y2320&gt;'CONFG.  LISTAS'!$F$4,$Z2320="",$AA2320="")</f>
        <v>0</v>
      </c>
      <c r="AH2320" s="21" t="str">
        <f t="shared" si="480"/>
        <v/>
      </c>
      <c r="AI2320" s="43" t="str">
        <f ca="1">IF(NOT($AC2320),"",IF(OR($B2320="",$C2320="",$E2320="",$F2320=""),"Preencha descrição, categoria, tipo e unidade.",IF(AND($B2320&lt;&gt;"",OR(LEFT($C2320,1)="1",LEFT($C2320,1)="2"),$D2320=""),"Informe a prática de restauração para itens diretos.",IF(AND($D2320&lt;&gt;"",NOT(OR(LEFT($C2320,1)="1",LEFT($C2320,1)="2"))),"Custos indiretos não devem pertencer a uma prática específica.",IF(AND($D2320&lt;&gt;"",COUNTIF(' PROJETO'!$B$14:$B$16,$D2320)=0),"Prática de restauração inválida ou não cadastrada.",IF(IF($D2320="",FALSE(),IF(COUNTIF(' PROJETO'!$B$14:$B$16,$D2320)=0,FALSE(),IFERROR(INDEX(' PROJETO'!$C$14:$C$16,MATCH($D2320,' PROJETO'!$B$14:$B$16,0))&lt;&gt;"Sim",FALSE()))),"A prática informada no item não foi selecionada na aba Projeto.",IF(AND(MAX($I2320,$L2320,$O2320,$R2320,$U2320,$X2320)&gt;'CONFG.  LISTAS'!$F$4,NOT(OR($Z2320&lt;&gt;"",$AA2320&lt;&gt;""))),"Memorial de cálculo ou anexo obrigatório não informado para item acima do limite.",IF(OR(AND($G2320&lt;&gt;"",$H2320&lt;&gt;"",OR($G2320&lt;=0,$H2320&lt;=0)),AND($J2320&lt;&gt;"",$K2320&lt;&gt;"",OR($J2320&lt;=0,$K2320&lt;=0)),AND($M2320&lt;&gt;"",$N2320&lt;&gt;"",OR($M2320&lt;=0,$N2320&lt;=0)),AND($P2320&lt;&gt;"",$Q2320&lt;&gt;"",OR($P2320&lt;=0,$Q2320&lt;=0)),AND($S2320&lt;&gt;"",$T2320&lt;&gt;"",OR($S2320&lt;=0,$T2320&lt;=0)),AND($V2320&lt;&gt;"",$W2320&lt;&gt;"",OR($V2320&lt;=0,$W2320&lt;=0))),"Revise os valores informados: valor unitário e quantidade devem ser maiores que zero.",IF(OR(AND($G2320="",$H2320&lt;&gt;""),AND($G2320&lt;&gt;"",$H2320=""),AND($J2320="",$K2320&lt;&gt;""),AND($J2320&lt;&gt;"",$K2320=""),AND($M2320="",$N2320&lt;&gt;""),AND($M2320&lt;&gt;"",$N2320=""),AND($P2320="",$Q2320&lt;&gt;""),AND($P2320&lt;&gt;"",$Q2320=""),AND($S2320="",$T2320&lt;&gt;""),AND($S2320&lt;&gt;"",$T2320=""),AND($V2320="",$W2320&lt;&gt;""),AND($V2320&lt;&gt;"",$W2320="")),"Há ano preenchido parcialmente: "&amp;TRIM(IF(AND($G2320="",$H2320&lt;&gt;""),"Ano 1 (falta valor unitário); ","")&amp;IF(AND($G2320&lt;&gt;"",$H2320=""),"Ano 1 (falta quantidade); ","")&amp;IF(AND($J2320="",$K2320&lt;&gt;""),"Ano 2 (falta valor unitário); ","")&amp;IF(AND($J2320&lt;&gt;"",$K2320=""),"Ano 2 (falta quantidade); ","")&amp;IF(AND($M2320="",$N2320&lt;&gt;""),"Ano 3 (falta valor unitário); ","")&amp;IF(AND($M2320&lt;&gt;"",$N2320=""),"Ano 3 (falta quantidade); ","")&amp;IF(AND($P2320="",$Q2320&lt;&gt;""),"Ano 4 (falta valor unitário); ","")&amp;IF(AND($P2320&lt;&gt;"",$Q2320=""),"Ano 4 (falta quantidade); ","")&amp;IF(AND($S2320="",$T2320&lt;&gt;""),"Ano 5 (falta valor unitário); ","")&amp;IF(AND($S2320&lt;&gt;"",$T2320=""),"Ano 5 (falta quantidade); ","")&amp;IF(AND($V2320="",$W2320&lt;&gt;""),"Ano 6 (falta valor unitário); ","")&amp;IF(AND($V2320&lt;&gt;"",$W2320=""),"Ano 6 (falta quantidade); ","")), IF(NOT(OR(AND($G2320&lt;&gt;"",$H2320&lt;&gt;""),AND($J2320&lt;&gt;"",$K2320&lt;&gt;""),AND($M2320&lt;&gt;"",$N2320&lt;&gt;""),AND($P2320&lt;&gt;"",$Q2320&lt;&gt;""),AND($S2320&lt;&gt;"",$T2320&lt;&gt;""),AND($V2320&lt;&gt;"",$W2320&lt;&gt;""))),"Informe pelo menos um ano completo com valor unitário e quantidade.",IF(AND($C2320&lt;&gt;"",$E2320&lt;&gt;"",LEFT(TRIM($C2320),1)&lt;&gt;LEFT(TRIM($E2320),1)),"Categoria e tipo estão incompatíveis.",IF(IF(OR($E2320="",$F2320=""),FALSE(),IFERROR(COUNTIF(INDIRECT("UNITS_"&amp;SUBSTITUTE(LEFT($E2320,FIND(" ",$E2320&amp;" ")-1),".","_")),$F2320)=0,TRUE())),"Unidade incompatível com o tipo selecionado.",IF(OR(AND(ISNUMBER(SEARCH("comunic",LOWER($B2320))),LEFT($E2320,3)&lt;&gt;"4.4"),AND(ISNUMBER(SEARCH("monitor",LOWER($B2320))),NOT(OR(LEFT($E2320,3)="1.5",LEFT($E2320,3)="2.5")))),"Revise a classificação do item conforme as regras de preenchimento.",IF(AND($B2320&lt;&gt;"",OR(ISNUMBER(SEARCH("outro",LOWER($B2320))),ISNUMBER(SEARCH("divers",LOWER($B2320))),ISNUMBER(SEARCH("kit",LOWER($B2320))),ISNUMBER(SEARCH("ferrament",LOWER($B2320))),ISNUMBER(SEARCH("epi",LOWER($B2320)))),NOT(OR($Z2320&lt;&gt;"",$AA2320&lt;&gt;""))),"Descrição muito genérica: detalhe melhor o item e registre o racional no memorial ou em anexo.",IF(AND($Y2320=0,$B2320&lt;&gt;"",OR($G2320&lt;&gt;"",$H2320&lt;&gt;"",$J2320&lt;&gt;"",$K2320&lt;&gt;"",$M2320&lt;&gt;"",$N2320&lt;&gt;"",$P2320&lt;&gt;"",$Q2320&lt;&gt;"",$S2320&lt;&gt;"",$T2320&lt;&gt;"",$V2320&lt;&gt;"",$W2320&lt;&gt;"")),"O item possui dados lançados, mas o total está zerado. Revise os valores informados.","")))))))))))))))</f>
        <v/>
      </c>
    </row>
    <row r="2321" spans="1:35" ht="14.25" customHeight="1" x14ac:dyDescent="0.25">
      <c r="A2321" s="57" t="str">
        <f t="shared" si="468"/>
        <v/>
      </c>
      <c r="B2321" s="61"/>
      <c r="C2321" s="61"/>
      <c r="D2321" s="58"/>
      <c r="E2321" s="61"/>
      <c r="F2321" s="61"/>
      <c r="G2321" s="272"/>
      <c r="H2321" s="62"/>
      <c r="I2321" s="273">
        <f t="shared" si="469"/>
        <v>0</v>
      </c>
      <c r="J2321" s="272"/>
      <c r="K2321" s="62"/>
      <c r="L2321" s="270">
        <f t="shared" si="470"/>
        <v>0</v>
      </c>
      <c r="M2321" s="272"/>
      <c r="N2321" s="62"/>
      <c r="O2321" s="270">
        <f t="shared" si="471"/>
        <v>0</v>
      </c>
      <c r="P2321" s="272"/>
      <c r="Q2321" s="62"/>
      <c r="R2321" s="271">
        <f t="shared" si="472"/>
        <v>0</v>
      </c>
      <c r="S2321" s="272"/>
      <c r="T2321" s="62"/>
      <c r="U2321" s="270">
        <f t="shared" si="473"/>
        <v>0</v>
      </c>
      <c r="V2321" s="272"/>
      <c r="W2321" s="62"/>
      <c r="X2321" s="270">
        <f t="shared" si="474"/>
        <v>0</v>
      </c>
      <c r="Y2321" s="270">
        <f t="shared" si="475"/>
        <v>0</v>
      </c>
      <c r="Z2321" s="61"/>
      <c r="AA2321" s="61"/>
      <c r="AB2321" s="60" t="str">
        <f t="shared" si="476"/>
        <v/>
      </c>
      <c r="AC2321" s="21" t="b">
        <f t="shared" si="477"/>
        <v>0</v>
      </c>
      <c r="AD2321" s="21" t="b">
        <f t="shared" si="478"/>
        <v>0</v>
      </c>
      <c r="AE2321" s="21" t="b">
        <f t="shared" si="479"/>
        <v>0</v>
      </c>
      <c r="AF2321" s="21" t="b">
        <f ca="1">OR(AND($AC2321,NOT($AD2321)),AND($AC2321,OR(AND($G2321="",$H2321&lt;&gt;""),AND($G2321&lt;&gt;"",$H2321=""),AND($J2321="",$K2321&lt;&gt;""),AND($J2321&lt;&gt;"",$K2321=""),AND($M2321="",$N2321&lt;&gt;""),AND($M2321&lt;&gt;"",$N2321=""),AND($P2321="",$Q2321&lt;&gt;""),AND($P2321&lt;&gt;"",$Q2321=""),AND($S2321="",$T2321&lt;&gt;""),AND($S2321&lt;&gt;"",$T2321=""),AND($V2321="",$W2321&lt;&gt;""),AND($V2321&lt;&gt;"",$W2321=""))),AND($C2321&lt;&gt;"",$E2321&lt;&gt;"",LEFT(TRIM($C2321),1)&lt;&gt;LEFT(TRIM($E2321),1)),IF(OR($E2321="",$F2321=""),FALSE(),IFERROR(COUNTIF(INDIRECT("UNITS_"&amp;SUBSTITUTE(LEFT($E2321,FIND(" ",$E2321&amp;" ")-1),".","_")),$F2321)=0,TRUE())),AND($B2321&lt;&gt;"",OR(ISNUMBER(SEARCH("outro",LOWER($B2321))),ISNUMBER(SEARCH("divers",LOWER($B2321))),ISNUMBER(SEARCH("etc",LOWER($B2321))))),OR(AND(ISNUMBER(SEARCH("comunic",LOWER($B2321))),LEFT($E2321,3)&lt;&gt;"4.4"),AND(ISNUMBER(SEARCH("monitor",LOWER($B2321))),NOT(OR(LEFT($E2321,3)="1.5",LEFT($E2321,3)="2.5")))),AND($B2321&lt;&gt;"",OR(LEFT($C2321,1)="1",LEFT($C2321,1)="2"),$D2321=""),AND($D2321&lt;&gt;"",NOT(OR(LEFT($C2321,1)="1",LEFT($C2321,1)="2"))),AND($D2321&lt;&gt;"",COUNTIF(' PROJETO'!$B$14:$B$16,$D2321)=0),IF($D2321="",FALSE(),IF(COUNTIF(' PROJETO'!$B$14:$B$16,$D2321)=0,FALSE(),IFERROR(INDEX(' PROJETO'!$C$14:$C$16,MATCH($D2321,' PROJETO'!$B$14:$B$16,0))&lt;&gt;"Sim",FALSE()))))</f>
        <v>0</v>
      </c>
      <c r="AG2321" s="21" t="b">
        <f>AND($AC2321,$Y2321&gt;'CONFG.  LISTAS'!$F$4,$Z2321="",$AA2321="")</f>
        <v>0</v>
      </c>
      <c r="AH2321" s="21" t="str">
        <f t="shared" si="480"/>
        <v/>
      </c>
      <c r="AI2321" s="43" t="str">
        <f ca="1">IF(NOT($AC2321),"",IF(OR($B2321="",$C2321="",$E2321="",$F2321=""),"Preencha descrição, categoria, tipo e unidade.",IF(AND($B2321&lt;&gt;"",OR(LEFT($C2321,1)="1",LEFT($C2321,1)="2"),$D2321=""),"Informe a prática de restauração para itens diretos.",IF(AND($D2321&lt;&gt;"",NOT(OR(LEFT($C2321,1)="1",LEFT($C2321,1)="2"))),"Custos indiretos não devem pertencer a uma prática específica.",IF(AND($D2321&lt;&gt;"",COUNTIF(' PROJETO'!$B$14:$B$16,$D2321)=0),"Prática de restauração inválida ou não cadastrada.",IF(IF($D2321="",FALSE(),IF(COUNTIF(' PROJETO'!$B$14:$B$16,$D2321)=0,FALSE(),IFERROR(INDEX(' PROJETO'!$C$14:$C$16,MATCH($D2321,' PROJETO'!$B$14:$B$16,0))&lt;&gt;"Sim",FALSE()))),"A prática informada no item não foi selecionada na aba Projeto.",IF(AND(MAX($I2321,$L2321,$O2321,$R2321,$U2321,$X2321)&gt;'CONFG.  LISTAS'!$F$4,NOT(OR($Z2321&lt;&gt;"",$AA2321&lt;&gt;""))),"Memorial de cálculo ou anexo obrigatório não informado para item acima do limite.",IF(OR(AND($G2321&lt;&gt;"",$H2321&lt;&gt;"",OR($G2321&lt;=0,$H2321&lt;=0)),AND($J2321&lt;&gt;"",$K2321&lt;&gt;"",OR($J2321&lt;=0,$K2321&lt;=0)),AND($M2321&lt;&gt;"",$N2321&lt;&gt;"",OR($M2321&lt;=0,$N2321&lt;=0)),AND($P2321&lt;&gt;"",$Q2321&lt;&gt;"",OR($P2321&lt;=0,$Q2321&lt;=0)),AND($S2321&lt;&gt;"",$T2321&lt;&gt;"",OR($S2321&lt;=0,$T2321&lt;=0)),AND($V2321&lt;&gt;"",$W2321&lt;&gt;"",OR($V2321&lt;=0,$W2321&lt;=0))),"Revise os valores informados: valor unitário e quantidade devem ser maiores que zero.",IF(OR(AND($G2321="",$H2321&lt;&gt;""),AND($G2321&lt;&gt;"",$H2321=""),AND($J2321="",$K2321&lt;&gt;""),AND($J2321&lt;&gt;"",$K2321=""),AND($M2321="",$N2321&lt;&gt;""),AND($M2321&lt;&gt;"",$N2321=""),AND($P2321="",$Q2321&lt;&gt;""),AND($P2321&lt;&gt;"",$Q2321=""),AND($S2321="",$T2321&lt;&gt;""),AND($S2321&lt;&gt;"",$T2321=""),AND($V2321="",$W2321&lt;&gt;""),AND($V2321&lt;&gt;"",$W2321="")),"Há ano preenchido parcialmente: "&amp;TRIM(IF(AND($G2321="",$H2321&lt;&gt;""),"Ano 1 (falta valor unitário); ","")&amp;IF(AND($G2321&lt;&gt;"",$H2321=""),"Ano 1 (falta quantidade); ","")&amp;IF(AND($J2321="",$K2321&lt;&gt;""),"Ano 2 (falta valor unitário); ","")&amp;IF(AND($J2321&lt;&gt;"",$K2321=""),"Ano 2 (falta quantidade); ","")&amp;IF(AND($M2321="",$N2321&lt;&gt;""),"Ano 3 (falta valor unitário); ","")&amp;IF(AND($M2321&lt;&gt;"",$N2321=""),"Ano 3 (falta quantidade); ","")&amp;IF(AND($P2321="",$Q2321&lt;&gt;""),"Ano 4 (falta valor unitário); ","")&amp;IF(AND($P2321&lt;&gt;"",$Q2321=""),"Ano 4 (falta quantidade); ","")&amp;IF(AND($S2321="",$T2321&lt;&gt;""),"Ano 5 (falta valor unitário); ","")&amp;IF(AND($S2321&lt;&gt;"",$T2321=""),"Ano 5 (falta quantidade); ","")&amp;IF(AND($V2321="",$W2321&lt;&gt;""),"Ano 6 (falta valor unitário); ","")&amp;IF(AND($V2321&lt;&gt;"",$W2321=""),"Ano 6 (falta quantidade); ","")), IF(NOT(OR(AND($G2321&lt;&gt;"",$H2321&lt;&gt;""),AND($J2321&lt;&gt;"",$K2321&lt;&gt;""),AND($M2321&lt;&gt;"",$N2321&lt;&gt;""),AND($P2321&lt;&gt;"",$Q2321&lt;&gt;""),AND($S2321&lt;&gt;"",$T2321&lt;&gt;""),AND($V2321&lt;&gt;"",$W2321&lt;&gt;""))),"Informe pelo menos um ano completo com valor unitário e quantidade.",IF(AND($C2321&lt;&gt;"",$E2321&lt;&gt;"",LEFT(TRIM($C2321),1)&lt;&gt;LEFT(TRIM($E2321),1)),"Categoria e tipo estão incompatíveis.",IF(IF(OR($E2321="",$F2321=""),FALSE(),IFERROR(COUNTIF(INDIRECT("UNITS_"&amp;SUBSTITUTE(LEFT($E2321,FIND(" ",$E2321&amp;" ")-1),".","_")),$F2321)=0,TRUE())),"Unidade incompatível com o tipo selecionado.",IF(OR(AND(ISNUMBER(SEARCH("comunic",LOWER($B2321))),LEFT($E2321,3)&lt;&gt;"4.4"),AND(ISNUMBER(SEARCH("monitor",LOWER($B2321))),NOT(OR(LEFT($E2321,3)="1.5",LEFT($E2321,3)="2.5")))),"Revise a classificação do item conforme as regras de preenchimento.",IF(AND($B2321&lt;&gt;"",OR(ISNUMBER(SEARCH("outro",LOWER($B2321))),ISNUMBER(SEARCH("divers",LOWER($B2321))),ISNUMBER(SEARCH("kit",LOWER($B2321))),ISNUMBER(SEARCH("ferrament",LOWER($B2321))),ISNUMBER(SEARCH("epi",LOWER($B2321)))),NOT(OR($Z2321&lt;&gt;"",$AA2321&lt;&gt;""))),"Descrição muito genérica: detalhe melhor o item e registre o racional no memorial ou em anexo.",IF(AND($Y2321=0,$B2321&lt;&gt;"",OR($G2321&lt;&gt;"",$H2321&lt;&gt;"",$J2321&lt;&gt;"",$K2321&lt;&gt;"",$M2321&lt;&gt;"",$N2321&lt;&gt;"",$P2321&lt;&gt;"",$Q2321&lt;&gt;"",$S2321&lt;&gt;"",$T2321&lt;&gt;"",$V2321&lt;&gt;"",$W2321&lt;&gt;"")),"O item possui dados lançados, mas o total está zerado. Revise os valores informados.","")))))))))))))))</f>
        <v/>
      </c>
    </row>
    <row r="2322" spans="1:35" ht="14.25" customHeight="1" x14ac:dyDescent="0.25">
      <c r="A2322" s="57" t="str">
        <f t="shared" si="468"/>
        <v/>
      </c>
      <c r="B2322" s="58"/>
      <c r="C2322" s="58"/>
      <c r="D2322" s="58"/>
      <c r="E2322" s="58"/>
      <c r="F2322" s="58"/>
      <c r="G2322" s="269"/>
      <c r="H2322" s="59"/>
      <c r="I2322" s="273">
        <f t="shared" si="469"/>
        <v>0</v>
      </c>
      <c r="J2322" s="269"/>
      <c r="K2322" s="59"/>
      <c r="L2322" s="270">
        <f t="shared" si="470"/>
        <v>0</v>
      </c>
      <c r="M2322" s="269"/>
      <c r="N2322" s="59"/>
      <c r="O2322" s="270">
        <f t="shared" si="471"/>
        <v>0</v>
      </c>
      <c r="P2322" s="269"/>
      <c r="Q2322" s="59"/>
      <c r="R2322" s="271">
        <f t="shared" si="472"/>
        <v>0</v>
      </c>
      <c r="S2322" s="269"/>
      <c r="T2322" s="59"/>
      <c r="U2322" s="270">
        <f t="shared" si="473"/>
        <v>0</v>
      </c>
      <c r="V2322" s="269"/>
      <c r="W2322" s="59"/>
      <c r="X2322" s="270">
        <f t="shared" si="474"/>
        <v>0</v>
      </c>
      <c r="Y2322" s="270">
        <f t="shared" si="475"/>
        <v>0</v>
      </c>
      <c r="Z2322" s="58"/>
      <c r="AA2322" s="58"/>
      <c r="AB2322" s="60" t="str">
        <f t="shared" si="476"/>
        <v/>
      </c>
      <c r="AC2322" s="21" t="b">
        <f t="shared" si="477"/>
        <v>0</v>
      </c>
      <c r="AD2322" s="21" t="b">
        <f t="shared" si="478"/>
        <v>0</v>
      </c>
      <c r="AE2322" s="21" t="b">
        <f t="shared" si="479"/>
        <v>0</v>
      </c>
      <c r="AF2322" s="21" t="b">
        <f ca="1">OR(AND($AC2322,NOT($AD2322)),AND($AC2322,OR(AND($G2322="",$H2322&lt;&gt;""),AND($G2322&lt;&gt;"",$H2322=""),AND($J2322="",$K2322&lt;&gt;""),AND($J2322&lt;&gt;"",$K2322=""),AND($M2322="",$N2322&lt;&gt;""),AND($M2322&lt;&gt;"",$N2322=""),AND($P2322="",$Q2322&lt;&gt;""),AND($P2322&lt;&gt;"",$Q2322=""),AND($S2322="",$T2322&lt;&gt;""),AND($S2322&lt;&gt;"",$T2322=""),AND($V2322="",$W2322&lt;&gt;""),AND($V2322&lt;&gt;"",$W2322=""))),AND($C2322&lt;&gt;"",$E2322&lt;&gt;"",LEFT(TRIM($C2322),1)&lt;&gt;LEFT(TRIM($E2322),1)),IF(OR($E2322="",$F2322=""),FALSE(),IFERROR(COUNTIF(INDIRECT("UNITS_"&amp;SUBSTITUTE(LEFT($E2322,FIND(" ",$E2322&amp;" ")-1),".","_")),$F2322)=0,TRUE())),AND($B2322&lt;&gt;"",OR(ISNUMBER(SEARCH("outro",LOWER($B2322))),ISNUMBER(SEARCH("divers",LOWER($B2322))),ISNUMBER(SEARCH("etc",LOWER($B2322))))),OR(AND(ISNUMBER(SEARCH("comunic",LOWER($B2322))),LEFT($E2322,3)&lt;&gt;"4.4"),AND(ISNUMBER(SEARCH("monitor",LOWER($B2322))),NOT(OR(LEFT($E2322,3)="1.5",LEFT($E2322,3)="2.5")))),AND($B2322&lt;&gt;"",OR(LEFT($C2322,1)="1",LEFT($C2322,1)="2"),$D2322=""),AND($D2322&lt;&gt;"",NOT(OR(LEFT($C2322,1)="1",LEFT($C2322,1)="2"))),AND($D2322&lt;&gt;"",COUNTIF(' PROJETO'!$B$14:$B$16,$D2322)=0),IF($D2322="",FALSE(),IF(COUNTIF(' PROJETO'!$B$14:$B$16,$D2322)=0,FALSE(),IFERROR(INDEX(' PROJETO'!$C$14:$C$16,MATCH($D2322,' PROJETO'!$B$14:$B$16,0))&lt;&gt;"Sim",FALSE()))))</f>
        <v>0</v>
      </c>
      <c r="AG2322" s="21" t="b">
        <f>AND($AC2322,$Y2322&gt;'CONFG.  LISTAS'!$F$4,$Z2322="",$AA2322="")</f>
        <v>0</v>
      </c>
      <c r="AH2322" s="21" t="str">
        <f t="shared" si="480"/>
        <v/>
      </c>
      <c r="AI2322" s="43" t="str">
        <f ca="1">IF(NOT($AC2322),"",IF(OR($B2322="",$C2322="",$E2322="",$F2322=""),"Preencha descrição, categoria, tipo e unidade.",IF(AND($B2322&lt;&gt;"",OR(LEFT($C2322,1)="1",LEFT($C2322,1)="2"),$D2322=""),"Informe a prática de restauração para itens diretos.",IF(AND($D2322&lt;&gt;"",NOT(OR(LEFT($C2322,1)="1",LEFT($C2322,1)="2"))),"Custos indiretos não devem pertencer a uma prática específica.",IF(AND($D2322&lt;&gt;"",COUNTIF(' PROJETO'!$B$14:$B$16,$D2322)=0),"Prática de restauração inválida ou não cadastrada.",IF(IF($D2322="",FALSE(),IF(COUNTIF(' PROJETO'!$B$14:$B$16,$D2322)=0,FALSE(),IFERROR(INDEX(' PROJETO'!$C$14:$C$16,MATCH($D2322,' PROJETO'!$B$14:$B$16,0))&lt;&gt;"Sim",FALSE()))),"A prática informada no item não foi selecionada na aba Projeto.",IF(AND(MAX($I2322,$L2322,$O2322,$R2322,$U2322,$X2322)&gt;'CONFG.  LISTAS'!$F$4,NOT(OR($Z2322&lt;&gt;"",$AA2322&lt;&gt;""))),"Memorial de cálculo ou anexo obrigatório não informado para item acima do limite.",IF(OR(AND($G2322&lt;&gt;"",$H2322&lt;&gt;"",OR($G2322&lt;=0,$H2322&lt;=0)),AND($J2322&lt;&gt;"",$K2322&lt;&gt;"",OR($J2322&lt;=0,$K2322&lt;=0)),AND($M2322&lt;&gt;"",$N2322&lt;&gt;"",OR($M2322&lt;=0,$N2322&lt;=0)),AND($P2322&lt;&gt;"",$Q2322&lt;&gt;"",OR($P2322&lt;=0,$Q2322&lt;=0)),AND($S2322&lt;&gt;"",$T2322&lt;&gt;"",OR($S2322&lt;=0,$T2322&lt;=0)),AND($V2322&lt;&gt;"",$W2322&lt;&gt;"",OR($V2322&lt;=0,$W2322&lt;=0))),"Revise os valores informados: valor unitário e quantidade devem ser maiores que zero.",IF(OR(AND($G2322="",$H2322&lt;&gt;""),AND($G2322&lt;&gt;"",$H2322=""),AND($J2322="",$K2322&lt;&gt;""),AND($J2322&lt;&gt;"",$K2322=""),AND($M2322="",$N2322&lt;&gt;""),AND($M2322&lt;&gt;"",$N2322=""),AND($P2322="",$Q2322&lt;&gt;""),AND($P2322&lt;&gt;"",$Q2322=""),AND($S2322="",$T2322&lt;&gt;""),AND($S2322&lt;&gt;"",$T2322=""),AND($V2322="",$W2322&lt;&gt;""),AND($V2322&lt;&gt;"",$W2322="")),"Há ano preenchido parcialmente: "&amp;TRIM(IF(AND($G2322="",$H2322&lt;&gt;""),"Ano 1 (falta valor unitário); ","")&amp;IF(AND($G2322&lt;&gt;"",$H2322=""),"Ano 1 (falta quantidade); ","")&amp;IF(AND($J2322="",$K2322&lt;&gt;""),"Ano 2 (falta valor unitário); ","")&amp;IF(AND($J2322&lt;&gt;"",$K2322=""),"Ano 2 (falta quantidade); ","")&amp;IF(AND($M2322="",$N2322&lt;&gt;""),"Ano 3 (falta valor unitário); ","")&amp;IF(AND($M2322&lt;&gt;"",$N2322=""),"Ano 3 (falta quantidade); ","")&amp;IF(AND($P2322="",$Q2322&lt;&gt;""),"Ano 4 (falta valor unitário); ","")&amp;IF(AND($P2322&lt;&gt;"",$Q2322=""),"Ano 4 (falta quantidade); ","")&amp;IF(AND($S2322="",$T2322&lt;&gt;""),"Ano 5 (falta valor unitário); ","")&amp;IF(AND($S2322&lt;&gt;"",$T2322=""),"Ano 5 (falta quantidade); ","")&amp;IF(AND($V2322="",$W2322&lt;&gt;""),"Ano 6 (falta valor unitário); ","")&amp;IF(AND($V2322&lt;&gt;"",$W2322=""),"Ano 6 (falta quantidade); ","")), IF(NOT(OR(AND($G2322&lt;&gt;"",$H2322&lt;&gt;""),AND($J2322&lt;&gt;"",$K2322&lt;&gt;""),AND($M2322&lt;&gt;"",$N2322&lt;&gt;""),AND($P2322&lt;&gt;"",$Q2322&lt;&gt;""),AND($S2322&lt;&gt;"",$T2322&lt;&gt;""),AND($V2322&lt;&gt;"",$W2322&lt;&gt;""))),"Informe pelo menos um ano completo com valor unitário e quantidade.",IF(AND($C2322&lt;&gt;"",$E2322&lt;&gt;"",LEFT(TRIM($C2322),1)&lt;&gt;LEFT(TRIM($E2322),1)),"Categoria e tipo estão incompatíveis.",IF(IF(OR($E2322="",$F2322=""),FALSE(),IFERROR(COUNTIF(INDIRECT("UNITS_"&amp;SUBSTITUTE(LEFT($E2322,FIND(" ",$E2322&amp;" ")-1),".","_")),$F2322)=0,TRUE())),"Unidade incompatível com o tipo selecionado.",IF(OR(AND(ISNUMBER(SEARCH("comunic",LOWER($B2322))),LEFT($E2322,3)&lt;&gt;"4.4"),AND(ISNUMBER(SEARCH("monitor",LOWER($B2322))),NOT(OR(LEFT($E2322,3)="1.5",LEFT($E2322,3)="2.5")))),"Revise a classificação do item conforme as regras de preenchimento.",IF(AND($B2322&lt;&gt;"",OR(ISNUMBER(SEARCH("outro",LOWER($B2322))),ISNUMBER(SEARCH("divers",LOWER($B2322))),ISNUMBER(SEARCH("kit",LOWER($B2322))),ISNUMBER(SEARCH("ferrament",LOWER($B2322))),ISNUMBER(SEARCH("epi",LOWER($B2322)))),NOT(OR($Z2322&lt;&gt;"",$AA2322&lt;&gt;""))),"Descrição muito genérica: detalhe melhor o item e registre o racional no memorial ou em anexo.",IF(AND($Y2322=0,$B2322&lt;&gt;"",OR($G2322&lt;&gt;"",$H2322&lt;&gt;"",$J2322&lt;&gt;"",$K2322&lt;&gt;"",$M2322&lt;&gt;"",$N2322&lt;&gt;"",$P2322&lt;&gt;"",$Q2322&lt;&gt;"",$S2322&lt;&gt;"",$T2322&lt;&gt;"",$V2322&lt;&gt;"",$W2322&lt;&gt;"")),"O item possui dados lançados, mas o total está zerado. Revise os valores informados.","")))))))))))))))</f>
        <v/>
      </c>
    </row>
    <row r="2323" spans="1:35" ht="14.25" customHeight="1" x14ac:dyDescent="0.25">
      <c r="A2323" s="57" t="str">
        <f t="shared" si="468"/>
        <v/>
      </c>
      <c r="B2323" s="61"/>
      <c r="C2323" s="61"/>
      <c r="D2323" s="58"/>
      <c r="E2323" s="61"/>
      <c r="F2323" s="61"/>
      <c r="G2323" s="272"/>
      <c r="H2323" s="62"/>
      <c r="I2323" s="273">
        <f t="shared" si="469"/>
        <v>0</v>
      </c>
      <c r="J2323" s="272"/>
      <c r="K2323" s="62"/>
      <c r="L2323" s="270">
        <f t="shared" si="470"/>
        <v>0</v>
      </c>
      <c r="M2323" s="272"/>
      <c r="N2323" s="62"/>
      <c r="O2323" s="270">
        <f t="shared" si="471"/>
        <v>0</v>
      </c>
      <c r="P2323" s="272"/>
      <c r="Q2323" s="62"/>
      <c r="R2323" s="271">
        <f t="shared" si="472"/>
        <v>0</v>
      </c>
      <c r="S2323" s="272"/>
      <c r="T2323" s="62"/>
      <c r="U2323" s="270">
        <f t="shared" si="473"/>
        <v>0</v>
      </c>
      <c r="V2323" s="272"/>
      <c r="W2323" s="62"/>
      <c r="X2323" s="270">
        <f t="shared" si="474"/>
        <v>0</v>
      </c>
      <c r="Y2323" s="270">
        <f t="shared" si="475"/>
        <v>0</v>
      </c>
      <c r="Z2323" s="61"/>
      <c r="AA2323" s="61"/>
      <c r="AB2323" s="60" t="str">
        <f t="shared" si="476"/>
        <v/>
      </c>
      <c r="AC2323" s="21" t="b">
        <f t="shared" si="477"/>
        <v>0</v>
      </c>
      <c r="AD2323" s="21" t="b">
        <f t="shared" si="478"/>
        <v>0</v>
      </c>
      <c r="AE2323" s="21" t="b">
        <f t="shared" si="479"/>
        <v>0</v>
      </c>
      <c r="AF2323" s="21" t="b">
        <f ca="1">OR(AND($AC2323,NOT($AD2323)),AND($AC2323,OR(AND($G2323="",$H2323&lt;&gt;""),AND($G2323&lt;&gt;"",$H2323=""),AND($J2323="",$K2323&lt;&gt;""),AND($J2323&lt;&gt;"",$K2323=""),AND($M2323="",$N2323&lt;&gt;""),AND($M2323&lt;&gt;"",$N2323=""),AND($P2323="",$Q2323&lt;&gt;""),AND($P2323&lt;&gt;"",$Q2323=""),AND($S2323="",$T2323&lt;&gt;""),AND($S2323&lt;&gt;"",$T2323=""),AND($V2323="",$W2323&lt;&gt;""),AND($V2323&lt;&gt;"",$W2323=""))),AND($C2323&lt;&gt;"",$E2323&lt;&gt;"",LEFT(TRIM($C2323),1)&lt;&gt;LEFT(TRIM($E2323),1)),IF(OR($E2323="",$F2323=""),FALSE(),IFERROR(COUNTIF(INDIRECT("UNITS_"&amp;SUBSTITUTE(LEFT($E2323,FIND(" ",$E2323&amp;" ")-1),".","_")),$F2323)=0,TRUE())),AND($B2323&lt;&gt;"",OR(ISNUMBER(SEARCH("outro",LOWER($B2323))),ISNUMBER(SEARCH("divers",LOWER($B2323))),ISNUMBER(SEARCH("etc",LOWER($B2323))))),OR(AND(ISNUMBER(SEARCH("comunic",LOWER($B2323))),LEFT($E2323,3)&lt;&gt;"4.4"),AND(ISNUMBER(SEARCH("monitor",LOWER($B2323))),NOT(OR(LEFT($E2323,3)="1.5",LEFT($E2323,3)="2.5")))),AND($B2323&lt;&gt;"",OR(LEFT($C2323,1)="1",LEFT($C2323,1)="2"),$D2323=""),AND($D2323&lt;&gt;"",NOT(OR(LEFT($C2323,1)="1",LEFT($C2323,1)="2"))),AND($D2323&lt;&gt;"",COUNTIF(' PROJETO'!$B$14:$B$16,$D2323)=0),IF($D2323="",FALSE(),IF(COUNTIF(' PROJETO'!$B$14:$B$16,$D2323)=0,FALSE(),IFERROR(INDEX(' PROJETO'!$C$14:$C$16,MATCH($D2323,' PROJETO'!$B$14:$B$16,0))&lt;&gt;"Sim",FALSE()))))</f>
        <v>0</v>
      </c>
      <c r="AG2323" s="21" t="b">
        <f>AND($AC2323,$Y2323&gt;'CONFG.  LISTAS'!$F$4,$Z2323="",$AA2323="")</f>
        <v>0</v>
      </c>
      <c r="AH2323" s="21" t="str">
        <f t="shared" si="480"/>
        <v/>
      </c>
      <c r="AI2323" s="43" t="str">
        <f ca="1">IF(NOT($AC2323),"",IF(OR($B2323="",$C2323="",$E2323="",$F2323=""),"Preencha descrição, categoria, tipo e unidade.",IF(AND($B2323&lt;&gt;"",OR(LEFT($C2323,1)="1",LEFT($C2323,1)="2"),$D2323=""),"Informe a prática de restauração para itens diretos.",IF(AND($D2323&lt;&gt;"",NOT(OR(LEFT($C2323,1)="1",LEFT($C2323,1)="2"))),"Custos indiretos não devem pertencer a uma prática específica.",IF(AND($D2323&lt;&gt;"",COUNTIF(' PROJETO'!$B$14:$B$16,$D2323)=0),"Prática de restauração inválida ou não cadastrada.",IF(IF($D2323="",FALSE(),IF(COUNTIF(' PROJETO'!$B$14:$B$16,$D2323)=0,FALSE(),IFERROR(INDEX(' PROJETO'!$C$14:$C$16,MATCH($D2323,' PROJETO'!$B$14:$B$16,0))&lt;&gt;"Sim",FALSE()))),"A prática informada no item não foi selecionada na aba Projeto.",IF(AND(MAX($I2323,$L2323,$O2323,$R2323,$U2323,$X2323)&gt;'CONFG.  LISTAS'!$F$4,NOT(OR($Z2323&lt;&gt;"",$AA2323&lt;&gt;""))),"Memorial de cálculo ou anexo obrigatório não informado para item acima do limite.",IF(OR(AND($G2323&lt;&gt;"",$H2323&lt;&gt;"",OR($G2323&lt;=0,$H2323&lt;=0)),AND($J2323&lt;&gt;"",$K2323&lt;&gt;"",OR($J2323&lt;=0,$K2323&lt;=0)),AND($M2323&lt;&gt;"",$N2323&lt;&gt;"",OR($M2323&lt;=0,$N2323&lt;=0)),AND($P2323&lt;&gt;"",$Q2323&lt;&gt;"",OR($P2323&lt;=0,$Q2323&lt;=0)),AND($S2323&lt;&gt;"",$T2323&lt;&gt;"",OR($S2323&lt;=0,$T2323&lt;=0)),AND($V2323&lt;&gt;"",$W2323&lt;&gt;"",OR($V2323&lt;=0,$W2323&lt;=0))),"Revise os valores informados: valor unitário e quantidade devem ser maiores que zero.",IF(OR(AND($G2323="",$H2323&lt;&gt;""),AND($G2323&lt;&gt;"",$H2323=""),AND($J2323="",$K2323&lt;&gt;""),AND($J2323&lt;&gt;"",$K2323=""),AND($M2323="",$N2323&lt;&gt;""),AND($M2323&lt;&gt;"",$N2323=""),AND($P2323="",$Q2323&lt;&gt;""),AND($P2323&lt;&gt;"",$Q2323=""),AND($S2323="",$T2323&lt;&gt;""),AND($S2323&lt;&gt;"",$T2323=""),AND($V2323="",$W2323&lt;&gt;""),AND($V2323&lt;&gt;"",$W2323="")),"Há ano preenchido parcialmente: "&amp;TRIM(IF(AND($G2323="",$H2323&lt;&gt;""),"Ano 1 (falta valor unitário); ","")&amp;IF(AND($G2323&lt;&gt;"",$H2323=""),"Ano 1 (falta quantidade); ","")&amp;IF(AND($J2323="",$K2323&lt;&gt;""),"Ano 2 (falta valor unitário); ","")&amp;IF(AND($J2323&lt;&gt;"",$K2323=""),"Ano 2 (falta quantidade); ","")&amp;IF(AND($M2323="",$N2323&lt;&gt;""),"Ano 3 (falta valor unitário); ","")&amp;IF(AND($M2323&lt;&gt;"",$N2323=""),"Ano 3 (falta quantidade); ","")&amp;IF(AND($P2323="",$Q2323&lt;&gt;""),"Ano 4 (falta valor unitário); ","")&amp;IF(AND($P2323&lt;&gt;"",$Q2323=""),"Ano 4 (falta quantidade); ","")&amp;IF(AND($S2323="",$T2323&lt;&gt;""),"Ano 5 (falta valor unitário); ","")&amp;IF(AND($S2323&lt;&gt;"",$T2323=""),"Ano 5 (falta quantidade); ","")&amp;IF(AND($V2323="",$W2323&lt;&gt;""),"Ano 6 (falta valor unitário); ","")&amp;IF(AND($V2323&lt;&gt;"",$W2323=""),"Ano 6 (falta quantidade); ","")), IF(NOT(OR(AND($G2323&lt;&gt;"",$H2323&lt;&gt;""),AND($J2323&lt;&gt;"",$K2323&lt;&gt;""),AND($M2323&lt;&gt;"",$N2323&lt;&gt;""),AND($P2323&lt;&gt;"",$Q2323&lt;&gt;""),AND($S2323&lt;&gt;"",$T2323&lt;&gt;""),AND($V2323&lt;&gt;"",$W2323&lt;&gt;""))),"Informe pelo menos um ano completo com valor unitário e quantidade.",IF(AND($C2323&lt;&gt;"",$E2323&lt;&gt;"",LEFT(TRIM($C2323),1)&lt;&gt;LEFT(TRIM($E2323),1)),"Categoria e tipo estão incompatíveis.",IF(IF(OR($E2323="",$F2323=""),FALSE(),IFERROR(COUNTIF(INDIRECT("UNITS_"&amp;SUBSTITUTE(LEFT($E2323,FIND(" ",$E2323&amp;" ")-1),".","_")),$F2323)=0,TRUE())),"Unidade incompatível com o tipo selecionado.",IF(OR(AND(ISNUMBER(SEARCH("comunic",LOWER($B2323))),LEFT($E2323,3)&lt;&gt;"4.4"),AND(ISNUMBER(SEARCH("monitor",LOWER($B2323))),NOT(OR(LEFT($E2323,3)="1.5",LEFT($E2323,3)="2.5")))),"Revise a classificação do item conforme as regras de preenchimento.",IF(AND($B2323&lt;&gt;"",OR(ISNUMBER(SEARCH("outro",LOWER($B2323))),ISNUMBER(SEARCH("divers",LOWER($B2323))),ISNUMBER(SEARCH("kit",LOWER($B2323))),ISNUMBER(SEARCH("ferrament",LOWER($B2323))),ISNUMBER(SEARCH("epi",LOWER($B2323)))),NOT(OR($Z2323&lt;&gt;"",$AA2323&lt;&gt;""))),"Descrição muito genérica: detalhe melhor o item e registre o racional no memorial ou em anexo.",IF(AND($Y2323=0,$B2323&lt;&gt;"",OR($G2323&lt;&gt;"",$H2323&lt;&gt;"",$J2323&lt;&gt;"",$K2323&lt;&gt;"",$M2323&lt;&gt;"",$N2323&lt;&gt;"",$P2323&lt;&gt;"",$Q2323&lt;&gt;"",$S2323&lt;&gt;"",$T2323&lt;&gt;"",$V2323&lt;&gt;"",$W2323&lt;&gt;"")),"O item possui dados lançados, mas o total está zerado. Revise os valores informados.","")))))))))))))))</f>
        <v/>
      </c>
    </row>
    <row r="2324" spans="1:35" ht="14.25" customHeight="1" x14ac:dyDescent="0.25">
      <c r="A2324" s="57" t="str">
        <f t="shared" si="468"/>
        <v/>
      </c>
      <c r="B2324" s="58"/>
      <c r="C2324" s="58"/>
      <c r="D2324" s="58"/>
      <c r="E2324" s="58"/>
      <c r="F2324" s="58"/>
      <c r="G2324" s="269"/>
      <c r="H2324" s="59"/>
      <c r="I2324" s="273">
        <f t="shared" si="469"/>
        <v>0</v>
      </c>
      <c r="J2324" s="269"/>
      <c r="K2324" s="59"/>
      <c r="L2324" s="270">
        <f t="shared" si="470"/>
        <v>0</v>
      </c>
      <c r="M2324" s="269"/>
      <c r="N2324" s="59"/>
      <c r="O2324" s="270">
        <f t="shared" si="471"/>
        <v>0</v>
      </c>
      <c r="P2324" s="269"/>
      <c r="Q2324" s="59"/>
      <c r="R2324" s="271">
        <f t="shared" si="472"/>
        <v>0</v>
      </c>
      <c r="S2324" s="269"/>
      <c r="T2324" s="59"/>
      <c r="U2324" s="270">
        <f t="shared" si="473"/>
        <v>0</v>
      </c>
      <c r="V2324" s="269"/>
      <c r="W2324" s="59"/>
      <c r="X2324" s="270">
        <f t="shared" si="474"/>
        <v>0</v>
      </c>
      <c r="Y2324" s="270">
        <f t="shared" si="475"/>
        <v>0</v>
      </c>
      <c r="Z2324" s="58"/>
      <c r="AA2324" s="58"/>
      <c r="AB2324" s="60" t="str">
        <f t="shared" si="476"/>
        <v/>
      </c>
      <c r="AC2324" s="21" t="b">
        <f t="shared" si="477"/>
        <v>0</v>
      </c>
      <c r="AD2324" s="21" t="b">
        <f t="shared" si="478"/>
        <v>0</v>
      </c>
      <c r="AE2324" s="21" t="b">
        <f t="shared" si="479"/>
        <v>0</v>
      </c>
      <c r="AF2324" s="21" t="b">
        <f ca="1">OR(AND($AC2324,NOT($AD2324)),AND($AC2324,OR(AND($G2324="",$H2324&lt;&gt;""),AND($G2324&lt;&gt;"",$H2324=""),AND($J2324="",$K2324&lt;&gt;""),AND($J2324&lt;&gt;"",$K2324=""),AND($M2324="",$N2324&lt;&gt;""),AND($M2324&lt;&gt;"",$N2324=""),AND($P2324="",$Q2324&lt;&gt;""),AND($P2324&lt;&gt;"",$Q2324=""),AND($S2324="",$T2324&lt;&gt;""),AND($S2324&lt;&gt;"",$T2324=""),AND($V2324="",$W2324&lt;&gt;""),AND($V2324&lt;&gt;"",$W2324=""))),AND($C2324&lt;&gt;"",$E2324&lt;&gt;"",LEFT(TRIM($C2324),1)&lt;&gt;LEFT(TRIM($E2324),1)),IF(OR($E2324="",$F2324=""),FALSE(),IFERROR(COUNTIF(INDIRECT("UNITS_"&amp;SUBSTITUTE(LEFT($E2324,FIND(" ",$E2324&amp;" ")-1),".","_")),$F2324)=0,TRUE())),AND($B2324&lt;&gt;"",OR(ISNUMBER(SEARCH("outro",LOWER($B2324))),ISNUMBER(SEARCH("divers",LOWER($B2324))),ISNUMBER(SEARCH("etc",LOWER($B2324))))),OR(AND(ISNUMBER(SEARCH("comunic",LOWER($B2324))),LEFT($E2324,3)&lt;&gt;"4.4"),AND(ISNUMBER(SEARCH("monitor",LOWER($B2324))),NOT(OR(LEFT($E2324,3)="1.5",LEFT($E2324,3)="2.5")))),AND($B2324&lt;&gt;"",OR(LEFT($C2324,1)="1",LEFT($C2324,1)="2"),$D2324=""),AND($D2324&lt;&gt;"",NOT(OR(LEFT($C2324,1)="1",LEFT($C2324,1)="2"))),AND($D2324&lt;&gt;"",COUNTIF(' PROJETO'!$B$14:$B$16,$D2324)=0),IF($D2324="",FALSE(),IF(COUNTIF(' PROJETO'!$B$14:$B$16,$D2324)=0,FALSE(),IFERROR(INDEX(' PROJETO'!$C$14:$C$16,MATCH($D2324,' PROJETO'!$B$14:$B$16,0))&lt;&gt;"Sim",FALSE()))))</f>
        <v>0</v>
      </c>
      <c r="AG2324" s="21" t="b">
        <f>AND($AC2324,$Y2324&gt;'CONFG.  LISTAS'!$F$4,$Z2324="",$AA2324="")</f>
        <v>0</v>
      </c>
      <c r="AH2324" s="21" t="str">
        <f t="shared" si="480"/>
        <v/>
      </c>
      <c r="AI2324" s="43" t="str">
        <f ca="1">IF(NOT($AC2324),"",IF(OR($B2324="",$C2324="",$E2324="",$F2324=""),"Preencha descrição, categoria, tipo e unidade.",IF(AND($B2324&lt;&gt;"",OR(LEFT($C2324,1)="1",LEFT($C2324,1)="2"),$D2324=""),"Informe a prática de restauração para itens diretos.",IF(AND($D2324&lt;&gt;"",NOT(OR(LEFT($C2324,1)="1",LEFT($C2324,1)="2"))),"Custos indiretos não devem pertencer a uma prática específica.",IF(AND($D2324&lt;&gt;"",COUNTIF(' PROJETO'!$B$14:$B$16,$D2324)=0),"Prática de restauração inválida ou não cadastrada.",IF(IF($D2324="",FALSE(),IF(COUNTIF(' PROJETO'!$B$14:$B$16,$D2324)=0,FALSE(),IFERROR(INDEX(' PROJETO'!$C$14:$C$16,MATCH($D2324,' PROJETO'!$B$14:$B$16,0))&lt;&gt;"Sim",FALSE()))),"A prática informada no item não foi selecionada na aba Projeto.",IF(AND(MAX($I2324,$L2324,$O2324,$R2324,$U2324,$X2324)&gt;'CONFG.  LISTAS'!$F$4,NOT(OR($Z2324&lt;&gt;"",$AA2324&lt;&gt;""))),"Memorial de cálculo ou anexo obrigatório não informado para item acima do limite.",IF(OR(AND($G2324&lt;&gt;"",$H2324&lt;&gt;"",OR($G2324&lt;=0,$H2324&lt;=0)),AND($J2324&lt;&gt;"",$K2324&lt;&gt;"",OR($J2324&lt;=0,$K2324&lt;=0)),AND($M2324&lt;&gt;"",$N2324&lt;&gt;"",OR($M2324&lt;=0,$N2324&lt;=0)),AND($P2324&lt;&gt;"",$Q2324&lt;&gt;"",OR($P2324&lt;=0,$Q2324&lt;=0)),AND($S2324&lt;&gt;"",$T2324&lt;&gt;"",OR($S2324&lt;=0,$T2324&lt;=0)),AND($V2324&lt;&gt;"",$W2324&lt;&gt;"",OR($V2324&lt;=0,$W2324&lt;=0))),"Revise os valores informados: valor unitário e quantidade devem ser maiores que zero.",IF(OR(AND($G2324="",$H2324&lt;&gt;""),AND($G2324&lt;&gt;"",$H2324=""),AND($J2324="",$K2324&lt;&gt;""),AND($J2324&lt;&gt;"",$K2324=""),AND($M2324="",$N2324&lt;&gt;""),AND($M2324&lt;&gt;"",$N2324=""),AND($P2324="",$Q2324&lt;&gt;""),AND($P2324&lt;&gt;"",$Q2324=""),AND($S2324="",$T2324&lt;&gt;""),AND($S2324&lt;&gt;"",$T2324=""),AND($V2324="",$W2324&lt;&gt;""),AND($V2324&lt;&gt;"",$W2324="")),"Há ano preenchido parcialmente: "&amp;TRIM(IF(AND($G2324="",$H2324&lt;&gt;""),"Ano 1 (falta valor unitário); ","")&amp;IF(AND($G2324&lt;&gt;"",$H2324=""),"Ano 1 (falta quantidade); ","")&amp;IF(AND($J2324="",$K2324&lt;&gt;""),"Ano 2 (falta valor unitário); ","")&amp;IF(AND($J2324&lt;&gt;"",$K2324=""),"Ano 2 (falta quantidade); ","")&amp;IF(AND($M2324="",$N2324&lt;&gt;""),"Ano 3 (falta valor unitário); ","")&amp;IF(AND($M2324&lt;&gt;"",$N2324=""),"Ano 3 (falta quantidade); ","")&amp;IF(AND($P2324="",$Q2324&lt;&gt;""),"Ano 4 (falta valor unitário); ","")&amp;IF(AND($P2324&lt;&gt;"",$Q2324=""),"Ano 4 (falta quantidade); ","")&amp;IF(AND($S2324="",$T2324&lt;&gt;""),"Ano 5 (falta valor unitário); ","")&amp;IF(AND($S2324&lt;&gt;"",$T2324=""),"Ano 5 (falta quantidade); ","")&amp;IF(AND($V2324="",$W2324&lt;&gt;""),"Ano 6 (falta valor unitário); ","")&amp;IF(AND($V2324&lt;&gt;"",$W2324=""),"Ano 6 (falta quantidade); ","")), IF(NOT(OR(AND($G2324&lt;&gt;"",$H2324&lt;&gt;""),AND($J2324&lt;&gt;"",$K2324&lt;&gt;""),AND($M2324&lt;&gt;"",$N2324&lt;&gt;""),AND($P2324&lt;&gt;"",$Q2324&lt;&gt;""),AND($S2324&lt;&gt;"",$T2324&lt;&gt;""),AND($V2324&lt;&gt;"",$W2324&lt;&gt;""))),"Informe pelo menos um ano completo com valor unitário e quantidade.",IF(AND($C2324&lt;&gt;"",$E2324&lt;&gt;"",LEFT(TRIM($C2324),1)&lt;&gt;LEFT(TRIM($E2324),1)),"Categoria e tipo estão incompatíveis.",IF(IF(OR($E2324="",$F2324=""),FALSE(),IFERROR(COUNTIF(INDIRECT("UNITS_"&amp;SUBSTITUTE(LEFT($E2324,FIND(" ",$E2324&amp;" ")-1),".","_")),$F2324)=0,TRUE())),"Unidade incompatível com o tipo selecionado.",IF(OR(AND(ISNUMBER(SEARCH("comunic",LOWER($B2324))),LEFT($E2324,3)&lt;&gt;"4.4"),AND(ISNUMBER(SEARCH("monitor",LOWER($B2324))),NOT(OR(LEFT($E2324,3)="1.5",LEFT($E2324,3)="2.5")))),"Revise a classificação do item conforme as regras de preenchimento.",IF(AND($B2324&lt;&gt;"",OR(ISNUMBER(SEARCH("outro",LOWER($B2324))),ISNUMBER(SEARCH("divers",LOWER($B2324))),ISNUMBER(SEARCH("kit",LOWER($B2324))),ISNUMBER(SEARCH("ferrament",LOWER($B2324))),ISNUMBER(SEARCH("epi",LOWER($B2324)))),NOT(OR($Z2324&lt;&gt;"",$AA2324&lt;&gt;""))),"Descrição muito genérica: detalhe melhor o item e registre o racional no memorial ou em anexo.",IF(AND($Y2324=0,$B2324&lt;&gt;"",OR($G2324&lt;&gt;"",$H2324&lt;&gt;"",$J2324&lt;&gt;"",$K2324&lt;&gt;"",$M2324&lt;&gt;"",$N2324&lt;&gt;"",$P2324&lt;&gt;"",$Q2324&lt;&gt;"",$S2324&lt;&gt;"",$T2324&lt;&gt;"",$V2324&lt;&gt;"",$W2324&lt;&gt;"")),"O item possui dados lançados, mas o total está zerado. Revise os valores informados.","")))))))))))))))</f>
        <v/>
      </c>
    </row>
    <row r="2325" spans="1:35" ht="14.25" customHeight="1" x14ac:dyDescent="0.25">
      <c r="A2325" s="57" t="str">
        <f t="shared" si="468"/>
        <v/>
      </c>
      <c r="B2325" s="61"/>
      <c r="C2325" s="61"/>
      <c r="D2325" s="58"/>
      <c r="E2325" s="61"/>
      <c r="F2325" s="61"/>
      <c r="G2325" s="272"/>
      <c r="H2325" s="62"/>
      <c r="I2325" s="273">
        <f t="shared" si="469"/>
        <v>0</v>
      </c>
      <c r="J2325" s="272"/>
      <c r="K2325" s="62"/>
      <c r="L2325" s="270">
        <f t="shared" si="470"/>
        <v>0</v>
      </c>
      <c r="M2325" s="272"/>
      <c r="N2325" s="62"/>
      <c r="O2325" s="270">
        <f t="shared" si="471"/>
        <v>0</v>
      </c>
      <c r="P2325" s="272"/>
      <c r="Q2325" s="62"/>
      <c r="R2325" s="271">
        <f t="shared" si="472"/>
        <v>0</v>
      </c>
      <c r="S2325" s="272"/>
      <c r="T2325" s="62"/>
      <c r="U2325" s="270">
        <f t="shared" si="473"/>
        <v>0</v>
      </c>
      <c r="V2325" s="272"/>
      <c r="W2325" s="62"/>
      <c r="X2325" s="270">
        <f t="shared" si="474"/>
        <v>0</v>
      </c>
      <c r="Y2325" s="270">
        <f t="shared" si="475"/>
        <v>0</v>
      </c>
      <c r="Z2325" s="61"/>
      <c r="AA2325" s="61"/>
      <c r="AB2325" s="60" t="str">
        <f t="shared" si="476"/>
        <v/>
      </c>
      <c r="AC2325" s="21" t="b">
        <f t="shared" si="477"/>
        <v>0</v>
      </c>
      <c r="AD2325" s="21" t="b">
        <f t="shared" si="478"/>
        <v>0</v>
      </c>
      <c r="AE2325" s="21" t="b">
        <f t="shared" si="479"/>
        <v>0</v>
      </c>
      <c r="AF2325" s="21" t="b">
        <f ca="1">OR(AND($AC2325,NOT($AD2325)),AND($AC2325,OR(AND($G2325="",$H2325&lt;&gt;""),AND($G2325&lt;&gt;"",$H2325=""),AND($J2325="",$K2325&lt;&gt;""),AND($J2325&lt;&gt;"",$K2325=""),AND($M2325="",$N2325&lt;&gt;""),AND($M2325&lt;&gt;"",$N2325=""),AND($P2325="",$Q2325&lt;&gt;""),AND($P2325&lt;&gt;"",$Q2325=""),AND($S2325="",$T2325&lt;&gt;""),AND($S2325&lt;&gt;"",$T2325=""),AND($V2325="",$W2325&lt;&gt;""),AND($V2325&lt;&gt;"",$W2325=""))),AND($C2325&lt;&gt;"",$E2325&lt;&gt;"",LEFT(TRIM($C2325),1)&lt;&gt;LEFT(TRIM($E2325),1)),IF(OR($E2325="",$F2325=""),FALSE(),IFERROR(COUNTIF(INDIRECT("UNITS_"&amp;SUBSTITUTE(LEFT($E2325,FIND(" ",$E2325&amp;" ")-1),".","_")),$F2325)=0,TRUE())),AND($B2325&lt;&gt;"",OR(ISNUMBER(SEARCH("outro",LOWER($B2325))),ISNUMBER(SEARCH("divers",LOWER($B2325))),ISNUMBER(SEARCH("etc",LOWER($B2325))))),OR(AND(ISNUMBER(SEARCH("comunic",LOWER($B2325))),LEFT($E2325,3)&lt;&gt;"4.4"),AND(ISNUMBER(SEARCH("monitor",LOWER($B2325))),NOT(OR(LEFT($E2325,3)="1.5",LEFT($E2325,3)="2.5")))),AND($B2325&lt;&gt;"",OR(LEFT($C2325,1)="1",LEFT($C2325,1)="2"),$D2325=""),AND($D2325&lt;&gt;"",NOT(OR(LEFT($C2325,1)="1",LEFT($C2325,1)="2"))),AND($D2325&lt;&gt;"",COUNTIF(' PROJETO'!$B$14:$B$16,$D2325)=0),IF($D2325="",FALSE(),IF(COUNTIF(' PROJETO'!$B$14:$B$16,$D2325)=0,FALSE(),IFERROR(INDEX(' PROJETO'!$C$14:$C$16,MATCH($D2325,' PROJETO'!$B$14:$B$16,0))&lt;&gt;"Sim",FALSE()))))</f>
        <v>0</v>
      </c>
      <c r="AG2325" s="21" t="b">
        <f>AND($AC2325,$Y2325&gt;'CONFG.  LISTAS'!$F$4,$Z2325="",$AA2325="")</f>
        <v>0</v>
      </c>
      <c r="AH2325" s="21" t="str">
        <f t="shared" si="480"/>
        <v/>
      </c>
      <c r="AI2325" s="43" t="str">
        <f ca="1">IF(NOT($AC2325),"",IF(OR($B2325="",$C2325="",$E2325="",$F2325=""),"Preencha descrição, categoria, tipo e unidade.",IF(AND($B2325&lt;&gt;"",OR(LEFT($C2325,1)="1",LEFT($C2325,1)="2"),$D2325=""),"Informe a prática de restauração para itens diretos.",IF(AND($D2325&lt;&gt;"",NOT(OR(LEFT($C2325,1)="1",LEFT($C2325,1)="2"))),"Custos indiretos não devem pertencer a uma prática específica.",IF(AND($D2325&lt;&gt;"",COUNTIF(' PROJETO'!$B$14:$B$16,$D2325)=0),"Prática de restauração inválida ou não cadastrada.",IF(IF($D2325="",FALSE(),IF(COUNTIF(' PROJETO'!$B$14:$B$16,$D2325)=0,FALSE(),IFERROR(INDEX(' PROJETO'!$C$14:$C$16,MATCH($D2325,' PROJETO'!$B$14:$B$16,0))&lt;&gt;"Sim",FALSE()))),"A prática informada no item não foi selecionada na aba Projeto.",IF(AND(MAX($I2325,$L2325,$O2325,$R2325,$U2325,$X2325)&gt;'CONFG.  LISTAS'!$F$4,NOT(OR($Z2325&lt;&gt;"",$AA2325&lt;&gt;""))),"Memorial de cálculo ou anexo obrigatório não informado para item acima do limite.",IF(OR(AND($G2325&lt;&gt;"",$H2325&lt;&gt;"",OR($G2325&lt;=0,$H2325&lt;=0)),AND($J2325&lt;&gt;"",$K2325&lt;&gt;"",OR($J2325&lt;=0,$K2325&lt;=0)),AND($M2325&lt;&gt;"",$N2325&lt;&gt;"",OR($M2325&lt;=0,$N2325&lt;=0)),AND($P2325&lt;&gt;"",$Q2325&lt;&gt;"",OR($P2325&lt;=0,$Q2325&lt;=0)),AND($S2325&lt;&gt;"",$T2325&lt;&gt;"",OR($S2325&lt;=0,$T2325&lt;=0)),AND($V2325&lt;&gt;"",$W2325&lt;&gt;"",OR($V2325&lt;=0,$W2325&lt;=0))),"Revise os valores informados: valor unitário e quantidade devem ser maiores que zero.",IF(OR(AND($G2325="",$H2325&lt;&gt;""),AND($G2325&lt;&gt;"",$H2325=""),AND($J2325="",$K2325&lt;&gt;""),AND($J2325&lt;&gt;"",$K2325=""),AND($M2325="",$N2325&lt;&gt;""),AND($M2325&lt;&gt;"",$N2325=""),AND($P2325="",$Q2325&lt;&gt;""),AND($P2325&lt;&gt;"",$Q2325=""),AND($S2325="",$T2325&lt;&gt;""),AND($S2325&lt;&gt;"",$T2325=""),AND($V2325="",$W2325&lt;&gt;""),AND($V2325&lt;&gt;"",$W2325="")),"Há ano preenchido parcialmente: "&amp;TRIM(IF(AND($G2325="",$H2325&lt;&gt;""),"Ano 1 (falta valor unitário); ","")&amp;IF(AND($G2325&lt;&gt;"",$H2325=""),"Ano 1 (falta quantidade); ","")&amp;IF(AND($J2325="",$K2325&lt;&gt;""),"Ano 2 (falta valor unitário); ","")&amp;IF(AND($J2325&lt;&gt;"",$K2325=""),"Ano 2 (falta quantidade); ","")&amp;IF(AND($M2325="",$N2325&lt;&gt;""),"Ano 3 (falta valor unitário); ","")&amp;IF(AND($M2325&lt;&gt;"",$N2325=""),"Ano 3 (falta quantidade); ","")&amp;IF(AND($P2325="",$Q2325&lt;&gt;""),"Ano 4 (falta valor unitário); ","")&amp;IF(AND($P2325&lt;&gt;"",$Q2325=""),"Ano 4 (falta quantidade); ","")&amp;IF(AND($S2325="",$T2325&lt;&gt;""),"Ano 5 (falta valor unitário); ","")&amp;IF(AND($S2325&lt;&gt;"",$T2325=""),"Ano 5 (falta quantidade); ","")&amp;IF(AND($V2325="",$W2325&lt;&gt;""),"Ano 6 (falta valor unitário); ","")&amp;IF(AND($V2325&lt;&gt;"",$W2325=""),"Ano 6 (falta quantidade); ","")), IF(NOT(OR(AND($G2325&lt;&gt;"",$H2325&lt;&gt;""),AND($J2325&lt;&gt;"",$K2325&lt;&gt;""),AND($M2325&lt;&gt;"",$N2325&lt;&gt;""),AND($P2325&lt;&gt;"",$Q2325&lt;&gt;""),AND($S2325&lt;&gt;"",$T2325&lt;&gt;""),AND($V2325&lt;&gt;"",$W2325&lt;&gt;""))),"Informe pelo menos um ano completo com valor unitário e quantidade.",IF(AND($C2325&lt;&gt;"",$E2325&lt;&gt;"",LEFT(TRIM($C2325),1)&lt;&gt;LEFT(TRIM($E2325),1)),"Categoria e tipo estão incompatíveis.",IF(IF(OR($E2325="",$F2325=""),FALSE(),IFERROR(COUNTIF(INDIRECT("UNITS_"&amp;SUBSTITUTE(LEFT($E2325,FIND(" ",$E2325&amp;" ")-1),".","_")),$F2325)=0,TRUE())),"Unidade incompatível com o tipo selecionado.",IF(OR(AND(ISNUMBER(SEARCH("comunic",LOWER($B2325))),LEFT($E2325,3)&lt;&gt;"4.4"),AND(ISNUMBER(SEARCH("monitor",LOWER($B2325))),NOT(OR(LEFT($E2325,3)="1.5",LEFT($E2325,3)="2.5")))),"Revise a classificação do item conforme as regras de preenchimento.",IF(AND($B2325&lt;&gt;"",OR(ISNUMBER(SEARCH("outro",LOWER($B2325))),ISNUMBER(SEARCH("divers",LOWER($B2325))),ISNUMBER(SEARCH("kit",LOWER($B2325))),ISNUMBER(SEARCH("ferrament",LOWER($B2325))),ISNUMBER(SEARCH("epi",LOWER($B2325)))),NOT(OR($Z2325&lt;&gt;"",$AA2325&lt;&gt;""))),"Descrição muito genérica: detalhe melhor o item e registre o racional no memorial ou em anexo.",IF(AND($Y2325=0,$B2325&lt;&gt;"",OR($G2325&lt;&gt;"",$H2325&lt;&gt;"",$J2325&lt;&gt;"",$K2325&lt;&gt;"",$M2325&lt;&gt;"",$N2325&lt;&gt;"",$P2325&lt;&gt;"",$Q2325&lt;&gt;"",$S2325&lt;&gt;"",$T2325&lt;&gt;"",$V2325&lt;&gt;"",$W2325&lt;&gt;"")),"O item possui dados lançados, mas o total está zerado. Revise os valores informados.","")))))))))))))))</f>
        <v/>
      </c>
    </row>
    <row r="2326" spans="1:35" ht="14.25" customHeight="1" x14ac:dyDescent="0.25">
      <c r="A2326" s="57" t="str">
        <f t="shared" si="468"/>
        <v/>
      </c>
      <c r="B2326" s="58"/>
      <c r="C2326" s="58"/>
      <c r="D2326" s="58"/>
      <c r="E2326" s="58"/>
      <c r="F2326" s="58"/>
      <c r="G2326" s="269"/>
      <c r="H2326" s="59"/>
      <c r="I2326" s="273">
        <f t="shared" si="469"/>
        <v>0</v>
      </c>
      <c r="J2326" s="269"/>
      <c r="K2326" s="59"/>
      <c r="L2326" s="270">
        <f t="shared" si="470"/>
        <v>0</v>
      </c>
      <c r="M2326" s="269"/>
      <c r="N2326" s="59"/>
      <c r="O2326" s="270">
        <f t="shared" si="471"/>
        <v>0</v>
      </c>
      <c r="P2326" s="269"/>
      <c r="Q2326" s="59"/>
      <c r="R2326" s="271">
        <f t="shared" si="472"/>
        <v>0</v>
      </c>
      <c r="S2326" s="269"/>
      <c r="T2326" s="59"/>
      <c r="U2326" s="270">
        <f t="shared" si="473"/>
        <v>0</v>
      </c>
      <c r="V2326" s="269"/>
      <c r="W2326" s="59"/>
      <c r="X2326" s="270">
        <f t="shared" si="474"/>
        <v>0</v>
      </c>
      <c r="Y2326" s="270">
        <f t="shared" si="475"/>
        <v>0</v>
      </c>
      <c r="Z2326" s="58"/>
      <c r="AA2326" s="58"/>
      <c r="AB2326" s="60" t="str">
        <f t="shared" si="476"/>
        <v/>
      </c>
      <c r="AC2326" s="21" t="b">
        <f t="shared" si="477"/>
        <v>0</v>
      </c>
      <c r="AD2326" s="21" t="b">
        <f t="shared" si="478"/>
        <v>0</v>
      </c>
      <c r="AE2326" s="21" t="b">
        <f t="shared" si="479"/>
        <v>0</v>
      </c>
      <c r="AF2326" s="21" t="b">
        <f ca="1">OR(AND($AC2326,NOT($AD2326)),AND($AC2326,OR(AND($G2326="",$H2326&lt;&gt;""),AND($G2326&lt;&gt;"",$H2326=""),AND($J2326="",$K2326&lt;&gt;""),AND($J2326&lt;&gt;"",$K2326=""),AND($M2326="",$N2326&lt;&gt;""),AND($M2326&lt;&gt;"",$N2326=""),AND($P2326="",$Q2326&lt;&gt;""),AND($P2326&lt;&gt;"",$Q2326=""),AND($S2326="",$T2326&lt;&gt;""),AND($S2326&lt;&gt;"",$T2326=""),AND($V2326="",$W2326&lt;&gt;""),AND($V2326&lt;&gt;"",$W2326=""))),AND($C2326&lt;&gt;"",$E2326&lt;&gt;"",LEFT(TRIM($C2326),1)&lt;&gt;LEFT(TRIM($E2326),1)),IF(OR($E2326="",$F2326=""),FALSE(),IFERROR(COUNTIF(INDIRECT("UNITS_"&amp;SUBSTITUTE(LEFT($E2326,FIND(" ",$E2326&amp;" ")-1),".","_")),$F2326)=0,TRUE())),AND($B2326&lt;&gt;"",OR(ISNUMBER(SEARCH("outro",LOWER($B2326))),ISNUMBER(SEARCH("divers",LOWER($B2326))),ISNUMBER(SEARCH("etc",LOWER($B2326))))),OR(AND(ISNUMBER(SEARCH("comunic",LOWER($B2326))),LEFT($E2326,3)&lt;&gt;"4.4"),AND(ISNUMBER(SEARCH("monitor",LOWER($B2326))),NOT(OR(LEFT($E2326,3)="1.5",LEFT($E2326,3)="2.5")))),AND($B2326&lt;&gt;"",OR(LEFT($C2326,1)="1",LEFT($C2326,1)="2"),$D2326=""),AND($D2326&lt;&gt;"",NOT(OR(LEFT($C2326,1)="1",LEFT($C2326,1)="2"))),AND($D2326&lt;&gt;"",COUNTIF(' PROJETO'!$B$14:$B$16,$D2326)=0),IF($D2326="",FALSE(),IF(COUNTIF(' PROJETO'!$B$14:$B$16,$D2326)=0,FALSE(),IFERROR(INDEX(' PROJETO'!$C$14:$C$16,MATCH($D2326,' PROJETO'!$B$14:$B$16,0))&lt;&gt;"Sim",FALSE()))))</f>
        <v>0</v>
      </c>
      <c r="AG2326" s="21" t="b">
        <f>AND($AC2326,$Y2326&gt;'CONFG.  LISTAS'!$F$4,$Z2326="",$AA2326="")</f>
        <v>0</v>
      </c>
      <c r="AH2326" s="21" t="str">
        <f t="shared" si="480"/>
        <v/>
      </c>
      <c r="AI2326" s="43" t="str">
        <f ca="1">IF(NOT($AC2326),"",IF(OR($B2326="",$C2326="",$E2326="",$F2326=""),"Preencha descrição, categoria, tipo e unidade.",IF(AND($B2326&lt;&gt;"",OR(LEFT($C2326,1)="1",LEFT($C2326,1)="2"),$D2326=""),"Informe a prática de restauração para itens diretos.",IF(AND($D2326&lt;&gt;"",NOT(OR(LEFT($C2326,1)="1",LEFT($C2326,1)="2"))),"Custos indiretos não devem pertencer a uma prática específica.",IF(AND($D2326&lt;&gt;"",COUNTIF(' PROJETO'!$B$14:$B$16,$D2326)=0),"Prática de restauração inválida ou não cadastrada.",IF(IF($D2326="",FALSE(),IF(COUNTIF(' PROJETO'!$B$14:$B$16,$D2326)=0,FALSE(),IFERROR(INDEX(' PROJETO'!$C$14:$C$16,MATCH($D2326,' PROJETO'!$B$14:$B$16,0))&lt;&gt;"Sim",FALSE()))),"A prática informada no item não foi selecionada na aba Projeto.",IF(AND(MAX($I2326,$L2326,$O2326,$R2326,$U2326,$X2326)&gt;'CONFG.  LISTAS'!$F$4,NOT(OR($Z2326&lt;&gt;"",$AA2326&lt;&gt;""))),"Memorial de cálculo ou anexo obrigatório não informado para item acima do limite.",IF(OR(AND($G2326&lt;&gt;"",$H2326&lt;&gt;"",OR($G2326&lt;=0,$H2326&lt;=0)),AND($J2326&lt;&gt;"",$K2326&lt;&gt;"",OR($J2326&lt;=0,$K2326&lt;=0)),AND($M2326&lt;&gt;"",$N2326&lt;&gt;"",OR($M2326&lt;=0,$N2326&lt;=0)),AND($P2326&lt;&gt;"",$Q2326&lt;&gt;"",OR($P2326&lt;=0,$Q2326&lt;=0)),AND($S2326&lt;&gt;"",$T2326&lt;&gt;"",OR($S2326&lt;=0,$T2326&lt;=0)),AND($V2326&lt;&gt;"",$W2326&lt;&gt;"",OR($V2326&lt;=0,$W2326&lt;=0))),"Revise os valores informados: valor unitário e quantidade devem ser maiores que zero.",IF(OR(AND($G2326="",$H2326&lt;&gt;""),AND($G2326&lt;&gt;"",$H2326=""),AND($J2326="",$K2326&lt;&gt;""),AND($J2326&lt;&gt;"",$K2326=""),AND($M2326="",$N2326&lt;&gt;""),AND($M2326&lt;&gt;"",$N2326=""),AND($P2326="",$Q2326&lt;&gt;""),AND($P2326&lt;&gt;"",$Q2326=""),AND($S2326="",$T2326&lt;&gt;""),AND($S2326&lt;&gt;"",$T2326=""),AND($V2326="",$W2326&lt;&gt;""),AND($V2326&lt;&gt;"",$W2326="")),"Há ano preenchido parcialmente: "&amp;TRIM(IF(AND($G2326="",$H2326&lt;&gt;""),"Ano 1 (falta valor unitário); ","")&amp;IF(AND($G2326&lt;&gt;"",$H2326=""),"Ano 1 (falta quantidade); ","")&amp;IF(AND($J2326="",$K2326&lt;&gt;""),"Ano 2 (falta valor unitário); ","")&amp;IF(AND($J2326&lt;&gt;"",$K2326=""),"Ano 2 (falta quantidade); ","")&amp;IF(AND($M2326="",$N2326&lt;&gt;""),"Ano 3 (falta valor unitário); ","")&amp;IF(AND($M2326&lt;&gt;"",$N2326=""),"Ano 3 (falta quantidade); ","")&amp;IF(AND($P2326="",$Q2326&lt;&gt;""),"Ano 4 (falta valor unitário); ","")&amp;IF(AND($P2326&lt;&gt;"",$Q2326=""),"Ano 4 (falta quantidade); ","")&amp;IF(AND($S2326="",$T2326&lt;&gt;""),"Ano 5 (falta valor unitário); ","")&amp;IF(AND($S2326&lt;&gt;"",$T2326=""),"Ano 5 (falta quantidade); ","")&amp;IF(AND($V2326="",$W2326&lt;&gt;""),"Ano 6 (falta valor unitário); ","")&amp;IF(AND($V2326&lt;&gt;"",$W2326=""),"Ano 6 (falta quantidade); ","")), IF(NOT(OR(AND($G2326&lt;&gt;"",$H2326&lt;&gt;""),AND($J2326&lt;&gt;"",$K2326&lt;&gt;""),AND($M2326&lt;&gt;"",$N2326&lt;&gt;""),AND($P2326&lt;&gt;"",$Q2326&lt;&gt;""),AND($S2326&lt;&gt;"",$T2326&lt;&gt;""),AND($V2326&lt;&gt;"",$W2326&lt;&gt;""))),"Informe pelo menos um ano completo com valor unitário e quantidade.",IF(AND($C2326&lt;&gt;"",$E2326&lt;&gt;"",LEFT(TRIM($C2326),1)&lt;&gt;LEFT(TRIM($E2326),1)),"Categoria e tipo estão incompatíveis.",IF(IF(OR($E2326="",$F2326=""),FALSE(),IFERROR(COUNTIF(INDIRECT("UNITS_"&amp;SUBSTITUTE(LEFT($E2326,FIND(" ",$E2326&amp;" ")-1),".","_")),$F2326)=0,TRUE())),"Unidade incompatível com o tipo selecionado.",IF(OR(AND(ISNUMBER(SEARCH("comunic",LOWER($B2326))),LEFT($E2326,3)&lt;&gt;"4.4"),AND(ISNUMBER(SEARCH("monitor",LOWER($B2326))),NOT(OR(LEFT($E2326,3)="1.5",LEFT($E2326,3)="2.5")))),"Revise a classificação do item conforme as regras de preenchimento.",IF(AND($B2326&lt;&gt;"",OR(ISNUMBER(SEARCH("outro",LOWER($B2326))),ISNUMBER(SEARCH("divers",LOWER($B2326))),ISNUMBER(SEARCH("kit",LOWER($B2326))),ISNUMBER(SEARCH("ferrament",LOWER($B2326))),ISNUMBER(SEARCH("epi",LOWER($B2326)))),NOT(OR($Z2326&lt;&gt;"",$AA2326&lt;&gt;""))),"Descrição muito genérica: detalhe melhor o item e registre o racional no memorial ou em anexo.",IF(AND($Y2326=0,$B2326&lt;&gt;"",OR($G2326&lt;&gt;"",$H2326&lt;&gt;"",$J2326&lt;&gt;"",$K2326&lt;&gt;"",$M2326&lt;&gt;"",$N2326&lt;&gt;"",$P2326&lt;&gt;"",$Q2326&lt;&gt;"",$S2326&lt;&gt;"",$T2326&lt;&gt;"",$V2326&lt;&gt;"",$W2326&lt;&gt;"")),"O item possui dados lançados, mas o total está zerado. Revise os valores informados.","")))))))))))))))</f>
        <v/>
      </c>
    </row>
    <row r="2327" spans="1:35" ht="14.25" customHeight="1" x14ac:dyDescent="0.25">
      <c r="A2327" s="57" t="str">
        <f t="shared" si="468"/>
        <v/>
      </c>
      <c r="B2327" s="61"/>
      <c r="C2327" s="61"/>
      <c r="D2327" s="58"/>
      <c r="E2327" s="61"/>
      <c r="F2327" s="61"/>
      <c r="G2327" s="272"/>
      <c r="H2327" s="62"/>
      <c r="I2327" s="273">
        <f t="shared" si="469"/>
        <v>0</v>
      </c>
      <c r="J2327" s="272"/>
      <c r="K2327" s="62"/>
      <c r="L2327" s="270">
        <f t="shared" si="470"/>
        <v>0</v>
      </c>
      <c r="M2327" s="272"/>
      <c r="N2327" s="62"/>
      <c r="O2327" s="270">
        <f t="shared" si="471"/>
        <v>0</v>
      </c>
      <c r="P2327" s="272"/>
      <c r="Q2327" s="62"/>
      <c r="R2327" s="271">
        <f t="shared" si="472"/>
        <v>0</v>
      </c>
      <c r="S2327" s="272"/>
      <c r="T2327" s="62"/>
      <c r="U2327" s="270">
        <f t="shared" si="473"/>
        <v>0</v>
      </c>
      <c r="V2327" s="272"/>
      <c r="W2327" s="62"/>
      <c r="X2327" s="270">
        <f t="shared" si="474"/>
        <v>0</v>
      </c>
      <c r="Y2327" s="270">
        <f t="shared" si="475"/>
        <v>0</v>
      </c>
      <c r="Z2327" s="61"/>
      <c r="AA2327" s="61"/>
      <c r="AB2327" s="60" t="str">
        <f t="shared" si="476"/>
        <v/>
      </c>
      <c r="AC2327" s="21" t="b">
        <f t="shared" si="477"/>
        <v>0</v>
      </c>
      <c r="AD2327" s="21" t="b">
        <f t="shared" si="478"/>
        <v>0</v>
      </c>
      <c r="AE2327" s="21" t="b">
        <f t="shared" si="479"/>
        <v>0</v>
      </c>
      <c r="AF2327" s="21" t="b">
        <f ca="1">OR(AND($AC2327,NOT($AD2327)),AND($AC2327,OR(AND($G2327="",$H2327&lt;&gt;""),AND($G2327&lt;&gt;"",$H2327=""),AND($J2327="",$K2327&lt;&gt;""),AND($J2327&lt;&gt;"",$K2327=""),AND($M2327="",$N2327&lt;&gt;""),AND($M2327&lt;&gt;"",$N2327=""),AND($P2327="",$Q2327&lt;&gt;""),AND($P2327&lt;&gt;"",$Q2327=""),AND($S2327="",$T2327&lt;&gt;""),AND($S2327&lt;&gt;"",$T2327=""),AND($V2327="",$W2327&lt;&gt;""),AND($V2327&lt;&gt;"",$W2327=""))),AND($C2327&lt;&gt;"",$E2327&lt;&gt;"",LEFT(TRIM($C2327),1)&lt;&gt;LEFT(TRIM($E2327),1)),IF(OR($E2327="",$F2327=""),FALSE(),IFERROR(COUNTIF(INDIRECT("UNITS_"&amp;SUBSTITUTE(LEFT($E2327,FIND(" ",$E2327&amp;" ")-1),".","_")),$F2327)=0,TRUE())),AND($B2327&lt;&gt;"",OR(ISNUMBER(SEARCH("outro",LOWER($B2327))),ISNUMBER(SEARCH("divers",LOWER($B2327))),ISNUMBER(SEARCH("etc",LOWER($B2327))))),OR(AND(ISNUMBER(SEARCH("comunic",LOWER($B2327))),LEFT($E2327,3)&lt;&gt;"4.4"),AND(ISNUMBER(SEARCH("monitor",LOWER($B2327))),NOT(OR(LEFT($E2327,3)="1.5",LEFT($E2327,3)="2.5")))),AND($B2327&lt;&gt;"",OR(LEFT($C2327,1)="1",LEFT($C2327,1)="2"),$D2327=""),AND($D2327&lt;&gt;"",NOT(OR(LEFT($C2327,1)="1",LEFT($C2327,1)="2"))),AND($D2327&lt;&gt;"",COUNTIF(' PROJETO'!$B$14:$B$16,$D2327)=0),IF($D2327="",FALSE(),IF(COUNTIF(' PROJETO'!$B$14:$B$16,$D2327)=0,FALSE(),IFERROR(INDEX(' PROJETO'!$C$14:$C$16,MATCH($D2327,' PROJETO'!$B$14:$B$16,0))&lt;&gt;"Sim",FALSE()))))</f>
        <v>0</v>
      </c>
      <c r="AG2327" s="21" t="b">
        <f>AND($AC2327,$Y2327&gt;'CONFG.  LISTAS'!$F$4,$Z2327="",$AA2327="")</f>
        <v>0</v>
      </c>
      <c r="AH2327" s="21" t="str">
        <f t="shared" si="480"/>
        <v/>
      </c>
      <c r="AI2327" s="43" t="str">
        <f ca="1">IF(NOT($AC2327),"",IF(OR($B2327="",$C2327="",$E2327="",$F2327=""),"Preencha descrição, categoria, tipo e unidade.",IF(AND($B2327&lt;&gt;"",OR(LEFT($C2327,1)="1",LEFT($C2327,1)="2"),$D2327=""),"Informe a prática de restauração para itens diretos.",IF(AND($D2327&lt;&gt;"",NOT(OR(LEFT($C2327,1)="1",LEFT($C2327,1)="2"))),"Custos indiretos não devem pertencer a uma prática específica.",IF(AND($D2327&lt;&gt;"",COUNTIF(' PROJETO'!$B$14:$B$16,$D2327)=0),"Prática de restauração inválida ou não cadastrada.",IF(IF($D2327="",FALSE(),IF(COUNTIF(' PROJETO'!$B$14:$B$16,$D2327)=0,FALSE(),IFERROR(INDEX(' PROJETO'!$C$14:$C$16,MATCH($D2327,' PROJETO'!$B$14:$B$16,0))&lt;&gt;"Sim",FALSE()))),"A prática informada no item não foi selecionada na aba Projeto.",IF(AND(MAX($I2327,$L2327,$O2327,$R2327,$U2327,$X2327)&gt;'CONFG.  LISTAS'!$F$4,NOT(OR($Z2327&lt;&gt;"",$AA2327&lt;&gt;""))),"Memorial de cálculo ou anexo obrigatório não informado para item acima do limite.",IF(OR(AND($G2327&lt;&gt;"",$H2327&lt;&gt;"",OR($G2327&lt;=0,$H2327&lt;=0)),AND($J2327&lt;&gt;"",$K2327&lt;&gt;"",OR($J2327&lt;=0,$K2327&lt;=0)),AND($M2327&lt;&gt;"",$N2327&lt;&gt;"",OR($M2327&lt;=0,$N2327&lt;=0)),AND($P2327&lt;&gt;"",$Q2327&lt;&gt;"",OR($P2327&lt;=0,$Q2327&lt;=0)),AND($S2327&lt;&gt;"",$T2327&lt;&gt;"",OR($S2327&lt;=0,$T2327&lt;=0)),AND($V2327&lt;&gt;"",$W2327&lt;&gt;"",OR($V2327&lt;=0,$W2327&lt;=0))),"Revise os valores informados: valor unitário e quantidade devem ser maiores que zero.",IF(OR(AND($G2327="",$H2327&lt;&gt;""),AND($G2327&lt;&gt;"",$H2327=""),AND($J2327="",$K2327&lt;&gt;""),AND($J2327&lt;&gt;"",$K2327=""),AND($M2327="",$N2327&lt;&gt;""),AND($M2327&lt;&gt;"",$N2327=""),AND($P2327="",$Q2327&lt;&gt;""),AND($P2327&lt;&gt;"",$Q2327=""),AND($S2327="",$T2327&lt;&gt;""),AND($S2327&lt;&gt;"",$T2327=""),AND($V2327="",$W2327&lt;&gt;""),AND($V2327&lt;&gt;"",$W2327="")),"Há ano preenchido parcialmente: "&amp;TRIM(IF(AND($G2327="",$H2327&lt;&gt;""),"Ano 1 (falta valor unitário); ","")&amp;IF(AND($G2327&lt;&gt;"",$H2327=""),"Ano 1 (falta quantidade); ","")&amp;IF(AND($J2327="",$K2327&lt;&gt;""),"Ano 2 (falta valor unitário); ","")&amp;IF(AND($J2327&lt;&gt;"",$K2327=""),"Ano 2 (falta quantidade); ","")&amp;IF(AND($M2327="",$N2327&lt;&gt;""),"Ano 3 (falta valor unitário); ","")&amp;IF(AND($M2327&lt;&gt;"",$N2327=""),"Ano 3 (falta quantidade); ","")&amp;IF(AND($P2327="",$Q2327&lt;&gt;""),"Ano 4 (falta valor unitário); ","")&amp;IF(AND($P2327&lt;&gt;"",$Q2327=""),"Ano 4 (falta quantidade); ","")&amp;IF(AND($S2327="",$T2327&lt;&gt;""),"Ano 5 (falta valor unitário); ","")&amp;IF(AND($S2327&lt;&gt;"",$T2327=""),"Ano 5 (falta quantidade); ","")&amp;IF(AND($V2327="",$W2327&lt;&gt;""),"Ano 6 (falta valor unitário); ","")&amp;IF(AND($V2327&lt;&gt;"",$W2327=""),"Ano 6 (falta quantidade); ","")), IF(NOT(OR(AND($G2327&lt;&gt;"",$H2327&lt;&gt;""),AND($J2327&lt;&gt;"",$K2327&lt;&gt;""),AND($M2327&lt;&gt;"",$N2327&lt;&gt;""),AND($P2327&lt;&gt;"",$Q2327&lt;&gt;""),AND($S2327&lt;&gt;"",$T2327&lt;&gt;""),AND($V2327&lt;&gt;"",$W2327&lt;&gt;""))),"Informe pelo menos um ano completo com valor unitário e quantidade.",IF(AND($C2327&lt;&gt;"",$E2327&lt;&gt;"",LEFT(TRIM($C2327),1)&lt;&gt;LEFT(TRIM($E2327),1)),"Categoria e tipo estão incompatíveis.",IF(IF(OR($E2327="",$F2327=""),FALSE(),IFERROR(COUNTIF(INDIRECT("UNITS_"&amp;SUBSTITUTE(LEFT($E2327,FIND(" ",$E2327&amp;" ")-1),".","_")),$F2327)=0,TRUE())),"Unidade incompatível com o tipo selecionado.",IF(OR(AND(ISNUMBER(SEARCH("comunic",LOWER($B2327))),LEFT($E2327,3)&lt;&gt;"4.4"),AND(ISNUMBER(SEARCH("monitor",LOWER($B2327))),NOT(OR(LEFT($E2327,3)="1.5",LEFT($E2327,3)="2.5")))),"Revise a classificação do item conforme as regras de preenchimento.",IF(AND($B2327&lt;&gt;"",OR(ISNUMBER(SEARCH("outro",LOWER($B2327))),ISNUMBER(SEARCH("divers",LOWER($B2327))),ISNUMBER(SEARCH("kit",LOWER($B2327))),ISNUMBER(SEARCH("ferrament",LOWER($B2327))),ISNUMBER(SEARCH("epi",LOWER($B2327)))),NOT(OR($Z2327&lt;&gt;"",$AA2327&lt;&gt;""))),"Descrição muito genérica: detalhe melhor o item e registre o racional no memorial ou em anexo.",IF(AND($Y2327=0,$B2327&lt;&gt;"",OR($G2327&lt;&gt;"",$H2327&lt;&gt;"",$J2327&lt;&gt;"",$K2327&lt;&gt;"",$M2327&lt;&gt;"",$N2327&lt;&gt;"",$P2327&lt;&gt;"",$Q2327&lt;&gt;"",$S2327&lt;&gt;"",$T2327&lt;&gt;"",$V2327&lt;&gt;"",$W2327&lt;&gt;"")),"O item possui dados lançados, mas o total está zerado. Revise os valores informados.","")))))))))))))))</f>
        <v/>
      </c>
    </row>
    <row r="2328" spans="1:35" ht="14.25" customHeight="1" x14ac:dyDescent="0.25">
      <c r="A2328" s="57" t="str">
        <f t="shared" si="468"/>
        <v/>
      </c>
      <c r="B2328" s="58"/>
      <c r="C2328" s="58"/>
      <c r="D2328" s="58"/>
      <c r="E2328" s="58"/>
      <c r="F2328" s="58"/>
      <c r="G2328" s="269"/>
      <c r="H2328" s="59"/>
      <c r="I2328" s="273">
        <f t="shared" si="469"/>
        <v>0</v>
      </c>
      <c r="J2328" s="269"/>
      <c r="K2328" s="59"/>
      <c r="L2328" s="270">
        <f t="shared" si="470"/>
        <v>0</v>
      </c>
      <c r="M2328" s="269"/>
      <c r="N2328" s="59"/>
      <c r="O2328" s="270">
        <f t="shared" si="471"/>
        <v>0</v>
      </c>
      <c r="P2328" s="269"/>
      <c r="Q2328" s="59"/>
      <c r="R2328" s="271">
        <f t="shared" si="472"/>
        <v>0</v>
      </c>
      <c r="S2328" s="269"/>
      <c r="T2328" s="59"/>
      <c r="U2328" s="270">
        <f t="shared" si="473"/>
        <v>0</v>
      </c>
      <c r="V2328" s="269"/>
      <c r="W2328" s="59"/>
      <c r="X2328" s="270">
        <f t="shared" si="474"/>
        <v>0</v>
      </c>
      <c r="Y2328" s="270">
        <f t="shared" si="475"/>
        <v>0</v>
      </c>
      <c r="Z2328" s="58"/>
      <c r="AA2328" s="58"/>
      <c r="AB2328" s="60" t="str">
        <f t="shared" si="476"/>
        <v/>
      </c>
      <c r="AC2328" s="21" t="b">
        <f t="shared" si="477"/>
        <v>0</v>
      </c>
      <c r="AD2328" s="21" t="b">
        <f t="shared" si="478"/>
        <v>0</v>
      </c>
      <c r="AE2328" s="21" t="b">
        <f t="shared" si="479"/>
        <v>0</v>
      </c>
      <c r="AF2328" s="21" t="b">
        <f ca="1">OR(AND($AC2328,NOT($AD2328)),AND($AC2328,OR(AND($G2328="",$H2328&lt;&gt;""),AND($G2328&lt;&gt;"",$H2328=""),AND($J2328="",$K2328&lt;&gt;""),AND($J2328&lt;&gt;"",$K2328=""),AND($M2328="",$N2328&lt;&gt;""),AND($M2328&lt;&gt;"",$N2328=""),AND($P2328="",$Q2328&lt;&gt;""),AND($P2328&lt;&gt;"",$Q2328=""),AND($S2328="",$T2328&lt;&gt;""),AND($S2328&lt;&gt;"",$T2328=""),AND($V2328="",$W2328&lt;&gt;""),AND($V2328&lt;&gt;"",$W2328=""))),AND($C2328&lt;&gt;"",$E2328&lt;&gt;"",LEFT(TRIM($C2328),1)&lt;&gt;LEFT(TRIM($E2328),1)),IF(OR($E2328="",$F2328=""),FALSE(),IFERROR(COUNTIF(INDIRECT("UNITS_"&amp;SUBSTITUTE(LEFT($E2328,FIND(" ",$E2328&amp;" ")-1),".","_")),$F2328)=0,TRUE())),AND($B2328&lt;&gt;"",OR(ISNUMBER(SEARCH("outro",LOWER($B2328))),ISNUMBER(SEARCH("divers",LOWER($B2328))),ISNUMBER(SEARCH("etc",LOWER($B2328))))),OR(AND(ISNUMBER(SEARCH("comunic",LOWER($B2328))),LEFT($E2328,3)&lt;&gt;"4.4"),AND(ISNUMBER(SEARCH("monitor",LOWER($B2328))),NOT(OR(LEFT($E2328,3)="1.5",LEFT($E2328,3)="2.5")))),AND($B2328&lt;&gt;"",OR(LEFT($C2328,1)="1",LEFT($C2328,1)="2"),$D2328=""),AND($D2328&lt;&gt;"",NOT(OR(LEFT($C2328,1)="1",LEFT($C2328,1)="2"))),AND($D2328&lt;&gt;"",COUNTIF(' PROJETO'!$B$14:$B$16,$D2328)=0),IF($D2328="",FALSE(),IF(COUNTIF(' PROJETO'!$B$14:$B$16,$D2328)=0,FALSE(),IFERROR(INDEX(' PROJETO'!$C$14:$C$16,MATCH($D2328,' PROJETO'!$B$14:$B$16,0))&lt;&gt;"Sim",FALSE()))))</f>
        <v>0</v>
      </c>
      <c r="AG2328" s="21" t="b">
        <f>AND($AC2328,$Y2328&gt;'CONFG.  LISTAS'!$F$4,$Z2328="",$AA2328="")</f>
        <v>0</v>
      </c>
      <c r="AH2328" s="21" t="str">
        <f t="shared" si="480"/>
        <v/>
      </c>
      <c r="AI2328" s="43" t="str">
        <f ca="1">IF(NOT($AC2328),"",IF(OR($B2328="",$C2328="",$E2328="",$F2328=""),"Preencha descrição, categoria, tipo e unidade.",IF(AND($B2328&lt;&gt;"",OR(LEFT($C2328,1)="1",LEFT($C2328,1)="2"),$D2328=""),"Informe a prática de restauração para itens diretos.",IF(AND($D2328&lt;&gt;"",NOT(OR(LEFT($C2328,1)="1",LEFT($C2328,1)="2"))),"Custos indiretos não devem pertencer a uma prática específica.",IF(AND($D2328&lt;&gt;"",COUNTIF(' PROJETO'!$B$14:$B$16,$D2328)=0),"Prática de restauração inválida ou não cadastrada.",IF(IF($D2328="",FALSE(),IF(COUNTIF(' PROJETO'!$B$14:$B$16,$D2328)=0,FALSE(),IFERROR(INDEX(' PROJETO'!$C$14:$C$16,MATCH($D2328,' PROJETO'!$B$14:$B$16,0))&lt;&gt;"Sim",FALSE()))),"A prática informada no item não foi selecionada na aba Projeto.",IF(AND(MAX($I2328,$L2328,$O2328,$R2328,$U2328,$X2328)&gt;'CONFG.  LISTAS'!$F$4,NOT(OR($Z2328&lt;&gt;"",$AA2328&lt;&gt;""))),"Memorial de cálculo ou anexo obrigatório não informado para item acima do limite.",IF(OR(AND($G2328&lt;&gt;"",$H2328&lt;&gt;"",OR($G2328&lt;=0,$H2328&lt;=0)),AND($J2328&lt;&gt;"",$K2328&lt;&gt;"",OR($J2328&lt;=0,$K2328&lt;=0)),AND($M2328&lt;&gt;"",$N2328&lt;&gt;"",OR($M2328&lt;=0,$N2328&lt;=0)),AND($P2328&lt;&gt;"",$Q2328&lt;&gt;"",OR($P2328&lt;=0,$Q2328&lt;=0)),AND($S2328&lt;&gt;"",$T2328&lt;&gt;"",OR($S2328&lt;=0,$T2328&lt;=0)),AND($V2328&lt;&gt;"",$W2328&lt;&gt;"",OR($V2328&lt;=0,$W2328&lt;=0))),"Revise os valores informados: valor unitário e quantidade devem ser maiores que zero.",IF(OR(AND($G2328="",$H2328&lt;&gt;""),AND($G2328&lt;&gt;"",$H2328=""),AND($J2328="",$K2328&lt;&gt;""),AND($J2328&lt;&gt;"",$K2328=""),AND($M2328="",$N2328&lt;&gt;""),AND($M2328&lt;&gt;"",$N2328=""),AND($P2328="",$Q2328&lt;&gt;""),AND($P2328&lt;&gt;"",$Q2328=""),AND($S2328="",$T2328&lt;&gt;""),AND($S2328&lt;&gt;"",$T2328=""),AND($V2328="",$W2328&lt;&gt;""),AND($V2328&lt;&gt;"",$W2328="")),"Há ano preenchido parcialmente: "&amp;TRIM(IF(AND($G2328="",$H2328&lt;&gt;""),"Ano 1 (falta valor unitário); ","")&amp;IF(AND($G2328&lt;&gt;"",$H2328=""),"Ano 1 (falta quantidade); ","")&amp;IF(AND($J2328="",$K2328&lt;&gt;""),"Ano 2 (falta valor unitário); ","")&amp;IF(AND($J2328&lt;&gt;"",$K2328=""),"Ano 2 (falta quantidade); ","")&amp;IF(AND($M2328="",$N2328&lt;&gt;""),"Ano 3 (falta valor unitário); ","")&amp;IF(AND($M2328&lt;&gt;"",$N2328=""),"Ano 3 (falta quantidade); ","")&amp;IF(AND($P2328="",$Q2328&lt;&gt;""),"Ano 4 (falta valor unitário); ","")&amp;IF(AND($P2328&lt;&gt;"",$Q2328=""),"Ano 4 (falta quantidade); ","")&amp;IF(AND($S2328="",$T2328&lt;&gt;""),"Ano 5 (falta valor unitário); ","")&amp;IF(AND($S2328&lt;&gt;"",$T2328=""),"Ano 5 (falta quantidade); ","")&amp;IF(AND($V2328="",$W2328&lt;&gt;""),"Ano 6 (falta valor unitário); ","")&amp;IF(AND($V2328&lt;&gt;"",$W2328=""),"Ano 6 (falta quantidade); ","")), IF(NOT(OR(AND($G2328&lt;&gt;"",$H2328&lt;&gt;""),AND($J2328&lt;&gt;"",$K2328&lt;&gt;""),AND($M2328&lt;&gt;"",$N2328&lt;&gt;""),AND($P2328&lt;&gt;"",$Q2328&lt;&gt;""),AND($S2328&lt;&gt;"",$T2328&lt;&gt;""),AND($V2328&lt;&gt;"",$W2328&lt;&gt;""))),"Informe pelo menos um ano completo com valor unitário e quantidade.",IF(AND($C2328&lt;&gt;"",$E2328&lt;&gt;"",LEFT(TRIM($C2328),1)&lt;&gt;LEFT(TRIM($E2328),1)),"Categoria e tipo estão incompatíveis.",IF(IF(OR($E2328="",$F2328=""),FALSE(),IFERROR(COUNTIF(INDIRECT("UNITS_"&amp;SUBSTITUTE(LEFT($E2328,FIND(" ",$E2328&amp;" ")-1),".","_")),$F2328)=0,TRUE())),"Unidade incompatível com o tipo selecionado.",IF(OR(AND(ISNUMBER(SEARCH("comunic",LOWER($B2328))),LEFT($E2328,3)&lt;&gt;"4.4"),AND(ISNUMBER(SEARCH("monitor",LOWER($B2328))),NOT(OR(LEFT($E2328,3)="1.5",LEFT($E2328,3)="2.5")))),"Revise a classificação do item conforme as regras de preenchimento.",IF(AND($B2328&lt;&gt;"",OR(ISNUMBER(SEARCH("outro",LOWER($B2328))),ISNUMBER(SEARCH("divers",LOWER($B2328))),ISNUMBER(SEARCH("kit",LOWER($B2328))),ISNUMBER(SEARCH("ferrament",LOWER($B2328))),ISNUMBER(SEARCH("epi",LOWER($B2328)))),NOT(OR($Z2328&lt;&gt;"",$AA2328&lt;&gt;""))),"Descrição muito genérica: detalhe melhor o item e registre o racional no memorial ou em anexo.",IF(AND($Y2328=0,$B2328&lt;&gt;"",OR($G2328&lt;&gt;"",$H2328&lt;&gt;"",$J2328&lt;&gt;"",$K2328&lt;&gt;"",$M2328&lt;&gt;"",$N2328&lt;&gt;"",$P2328&lt;&gt;"",$Q2328&lt;&gt;"",$S2328&lt;&gt;"",$T2328&lt;&gt;"",$V2328&lt;&gt;"",$W2328&lt;&gt;"")),"O item possui dados lançados, mas o total está zerado. Revise os valores informados.","")))))))))))))))</f>
        <v/>
      </c>
    </row>
    <row r="2329" spans="1:35" ht="14.25" customHeight="1" x14ac:dyDescent="0.25">
      <c r="A2329" s="57" t="str">
        <f t="shared" si="468"/>
        <v/>
      </c>
      <c r="B2329" s="61"/>
      <c r="C2329" s="61"/>
      <c r="D2329" s="58"/>
      <c r="E2329" s="61"/>
      <c r="F2329" s="61"/>
      <c r="G2329" s="272"/>
      <c r="H2329" s="62"/>
      <c r="I2329" s="273">
        <f t="shared" si="469"/>
        <v>0</v>
      </c>
      <c r="J2329" s="272"/>
      <c r="K2329" s="62"/>
      <c r="L2329" s="270">
        <f t="shared" si="470"/>
        <v>0</v>
      </c>
      <c r="M2329" s="272"/>
      <c r="N2329" s="62"/>
      <c r="O2329" s="270">
        <f t="shared" si="471"/>
        <v>0</v>
      </c>
      <c r="P2329" s="272"/>
      <c r="Q2329" s="62"/>
      <c r="R2329" s="271">
        <f t="shared" si="472"/>
        <v>0</v>
      </c>
      <c r="S2329" s="272"/>
      <c r="T2329" s="62"/>
      <c r="U2329" s="270">
        <f t="shared" si="473"/>
        <v>0</v>
      </c>
      <c r="V2329" s="272"/>
      <c r="W2329" s="62"/>
      <c r="X2329" s="270">
        <f t="shared" si="474"/>
        <v>0</v>
      </c>
      <c r="Y2329" s="270">
        <f t="shared" si="475"/>
        <v>0</v>
      </c>
      <c r="Z2329" s="61"/>
      <c r="AA2329" s="61"/>
      <c r="AB2329" s="60" t="str">
        <f t="shared" si="476"/>
        <v/>
      </c>
      <c r="AC2329" s="21" t="b">
        <f t="shared" si="477"/>
        <v>0</v>
      </c>
      <c r="AD2329" s="21" t="b">
        <f t="shared" si="478"/>
        <v>0</v>
      </c>
      <c r="AE2329" s="21" t="b">
        <f t="shared" si="479"/>
        <v>0</v>
      </c>
      <c r="AF2329" s="21" t="b">
        <f ca="1">OR(AND($AC2329,NOT($AD2329)),AND($AC2329,OR(AND($G2329="",$H2329&lt;&gt;""),AND($G2329&lt;&gt;"",$H2329=""),AND($J2329="",$K2329&lt;&gt;""),AND($J2329&lt;&gt;"",$K2329=""),AND($M2329="",$N2329&lt;&gt;""),AND($M2329&lt;&gt;"",$N2329=""),AND($P2329="",$Q2329&lt;&gt;""),AND($P2329&lt;&gt;"",$Q2329=""),AND($S2329="",$T2329&lt;&gt;""),AND($S2329&lt;&gt;"",$T2329=""),AND($V2329="",$W2329&lt;&gt;""),AND($V2329&lt;&gt;"",$W2329=""))),AND($C2329&lt;&gt;"",$E2329&lt;&gt;"",LEFT(TRIM($C2329),1)&lt;&gt;LEFT(TRIM($E2329),1)),IF(OR($E2329="",$F2329=""),FALSE(),IFERROR(COUNTIF(INDIRECT("UNITS_"&amp;SUBSTITUTE(LEFT($E2329,FIND(" ",$E2329&amp;" ")-1),".","_")),$F2329)=0,TRUE())),AND($B2329&lt;&gt;"",OR(ISNUMBER(SEARCH("outro",LOWER($B2329))),ISNUMBER(SEARCH("divers",LOWER($B2329))),ISNUMBER(SEARCH("etc",LOWER($B2329))))),OR(AND(ISNUMBER(SEARCH("comunic",LOWER($B2329))),LEFT($E2329,3)&lt;&gt;"4.4"),AND(ISNUMBER(SEARCH("monitor",LOWER($B2329))),NOT(OR(LEFT($E2329,3)="1.5",LEFT($E2329,3)="2.5")))),AND($B2329&lt;&gt;"",OR(LEFT($C2329,1)="1",LEFT($C2329,1)="2"),$D2329=""),AND($D2329&lt;&gt;"",NOT(OR(LEFT($C2329,1)="1",LEFT($C2329,1)="2"))),AND($D2329&lt;&gt;"",COUNTIF(' PROJETO'!$B$14:$B$16,$D2329)=0),IF($D2329="",FALSE(),IF(COUNTIF(' PROJETO'!$B$14:$B$16,$D2329)=0,FALSE(),IFERROR(INDEX(' PROJETO'!$C$14:$C$16,MATCH($D2329,' PROJETO'!$B$14:$B$16,0))&lt;&gt;"Sim",FALSE()))))</f>
        <v>0</v>
      </c>
      <c r="AG2329" s="21" t="b">
        <f>AND($AC2329,$Y2329&gt;'CONFG.  LISTAS'!$F$4,$Z2329="",$AA2329="")</f>
        <v>0</v>
      </c>
      <c r="AH2329" s="21" t="str">
        <f t="shared" si="480"/>
        <v/>
      </c>
      <c r="AI2329" s="43" t="str">
        <f ca="1">IF(NOT($AC2329),"",IF(OR($B2329="",$C2329="",$E2329="",$F2329=""),"Preencha descrição, categoria, tipo e unidade.",IF(AND($B2329&lt;&gt;"",OR(LEFT($C2329,1)="1",LEFT($C2329,1)="2"),$D2329=""),"Informe a prática de restauração para itens diretos.",IF(AND($D2329&lt;&gt;"",NOT(OR(LEFT($C2329,1)="1",LEFT($C2329,1)="2"))),"Custos indiretos não devem pertencer a uma prática específica.",IF(AND($D2329&lt;&gt;"",COUNTIF(' PROJETO'!$B$14:$B$16,$D2329)=0),"Prática de restauração inválida ou não cadastrada.",IF(IF($D2329="",FALSE(),IF(COUNTIF(' PROJETO'!$B$14:$B$16,$D2329)=0,FALSE(),IFERROR(INDEX(' PROJETO'!$C$14:$C$16,MATCH($D2329,' PROJETO'!$B$14:$B$16,0))&lt;&gt;"Sim",FALSE()))),"A prática informada no item não foi selecionada na aba Projeto.",IF(AND(MAX($I2329,$L2329,$O2329,$R2329,$U2329,$X2329)&gt;'CONFG.  LISTAS'!$F$4,NOT(OR($Z2329&lt;&gt;"",$AA2329&lt;&gt;""))),"Memorial de cálculo ou anexo obrigatório não informado para item acima do limite.",IF(OR(AND($G2329&lt;&gt;"",$H2329&lt;&gt;"",OR($G2329&lt;=0,$H2329&lt;=0)),AND($J2329&lt;&gt;"",$K2329&lt;&gt;"",OR($J2329&lt;=0,$K2329&lt;=0)),AND($M2329&lt;&gt;"",$N2329&lt;&gt;"",OR($M2329&lt;=0,$N2329&lt;=0)),AND($P2329&lt;&gt;"",$Q2329&lt;&gt;"",OR($P2329&lt;=0,$Q2329&lt;=0)),AND($S2329&lt;&gt;"",$T2329&lt;&gt;"",OR($S2329&lt;=0,$T2329&lt;=0)),AND($V2329&lt;&gt;"",$W2329&lt;&gt;"",OR($V2329&lt;=0,$W2329&lt;=0))),"Revise os valores informados: valor unitário e quantidade devem ser maiores que zero.",IF(OR(AND($G2329="",$H2329&lt;&gt;""),AND($G2329&lt;&gt;"",$H2329=""),AND($J2329="",$K2329&lt;&gt;""),AND($J2329&lt;&gt;"",$K2329=""),AND($M2329="",$N2329&lt;&gt;""),AND($M2329&lt;&gt;"",$N2329=""),AND($P2329="",$Q2329&lt;&gt;""),AND($P2329&lt;&gt;"",$Q2329=""),AND($S2329="",$T2329&lt;&gt;""),AND($S2329&lt;&gt;"",$T2329=""),AND($V2329="",$W2329&lt;&gt;""),AND($V2329&lt;&gt;"",$W2329="")),"Há ano preenchido parcialmente: "&amp;TRIM(IF(AND($G2329="",$H2329&lt;&gt;""),"Ano 1 (falta valor unitário); ","")&amp;IF(AND($G2329&lt;&gt;"",$H2329=""),"Ano 1 (falta quantidade); ","")&amp;IF(AND($J2329="",$K2329&lt;&gt;""),"Ano 2 (falta valor unitário); ","")&amp;IF(AND($J2329&lt;&gt;"",$K2329=""),"Ano 2 (falta quantidade); ","")&amp;IF(AND($M2329="",$N2329&lt;&gt;""),"Ano 3 (falta valor unitário); ","")&amp;IF(AND($M2329&lt;&gt;"",$N2329=""),"Ano 3 (falta quantidade); ","")&amp;IF(AND($P2329="",$Q2329&lt;&gt;""),"Ano 4 (falta valor unitário); ","")&amp;IF(AND($P2329&lt;&gt;"",$Q2329=""),"Ano 4 (falta quantidade); ","")&amp;IF(AND($S2329="",$T2329&lt;&gt;""),"Ano 5 (falta valor unitário); ","")&amp;IF(AND($S2329&lt;&gt;"",$T2329=""),"Ano 5 (falta quantidade); ","")&amp;IF(AND($V2329="",$W2329&lt;&gt;""),"Ano 6 (falta valor unitário); ","")&amp;IF(AND($V2329&lt;&gt;"",$W2329=""),"Ano 6 (falta quantidade); ","")), IF(NOT(OR(AND($G2329&lt;&gt;"",$H2329&lt;&gt;""),AND($J2329&lt;&gt;"",$K2329&lt;&gt;""),AND($M2329&lt;&gt;"",$N2329&lt;&gt;""),AND($P2329&lt;&gt;"",$Q2329&lt;&gt;""),AND($S2329&lt;&gt;"",$T2329&lt;&gt;""),AND($V2329&lt;&gt;"",$W2329&lt;&gt;""))),"Informe pelo menos um ano completo com valor unitário e quantidade.",IF(AND($C2329&lt;&gt;"",$E2329&lt;&gt;"",LEFT(TRIM($C2329),1)&lt;&gt;LEFT(TRIM($E2329),1)),"Categoria e tipo estão incompatíveis.",IF(IF(OR($E2329="",$F2329=""),FALSE(),IFERROR(COUNTIF(INDIRECT("UNITS_"&amp;SUBSTITUTE(LEFT($E2329,FIND(" ",$E2329&amp;" ")-1),".","_")),$F2329)=0,TRUE())),"Unidade incompatível com o tipo selecionado.",IF(OR(AND(ISNUMBER(SEARCH("comunic",LOWER($B2329))),LEFT($E2329,3)&lt;&gt;"4.4"),AND(ISNUMBER(SEARCH("monitor",LOWER($B2329))),NOT(OR(LEFT($E2329,3)="1.5",LEFT($E2329,3)="2.5")))),"Revise a classificação do item conforme as regras de preenchimento.",IF(AND($B2329&lt;&gt;"",OR(ISNUMBER(SEARCH("outro",LOWER($B2329))),ISNUMBER(SEARCH("divers",LOWER($B2329))),ISNUMBER(SEARCH("kit",LOWER($B2329))),ISNUMBER(SEARCH("ferrament",LOWER($B2329))),ISNUMBER(SEARCH("epi",LOWER($B2329)))),NOT(OR($Z2329&lt;&gt;"",$AA2329&lt;&gt;""))),"Descrição muito genérica: detalhe melhor o item e registre o racional no memorial ou em anexo.",IF(AND($Y2329=0,$B2329&lt;&gt;"",OR($G2329&lt;&gt;"",$H2329&lt;&gt;"",$J2329&lt;&gt;"",$K2329&lt;&gt;"",$M2329&lt;&gt;"",$N2329&lt;&gt;"",$P2329&lt;&gt;"",$Q2329&lt;&gt;"",$S2329&lt;&gt;"",$T2329&lt;&gt;"",$V2329&lt;&gt;"",$W2329&lt;&gt;"")),"O item possui dados lançados, mas o total está zerado. Revise os valores informados.","")))))))))))))))</f>
        <v/>
      </c>
    </row>
    <row r="2330" spans="1:35" ht="14.25" customHeight="1" x14ac:dyDescent="0.25">
      <c r="A2330" s="57" t="str">
        <f t="shared" si="468"/>
        <v/>
      </c>
      <c r="B2330" s="58"/>
      <c r="C2330" s="58"/>
      <c r="D2330" s="58"/>
      <c r="E2330" s="58"/>
      <c r="F2330" s="58"/>
      <c r="G2330" s="269"/>
      <c r="H2330" s="59"/>
      <c r="I2330" s="273">
        <f t="shared" si="469"/>
        <v>0</v>
      </c>
      <c r="J2330" s="269"/>
      <c r="K2330" s="59"/>
      <c r="L2330" s="270">
        <f t="shared" si="470"/>
        <v>0</v>
      </c>
      <c r="M2330" s="269"/>
      <c r="N2330" s="59"/>
      <c r="O2330" s="270">
        <f t="shared" si="471"/>
        <v>0</v>
      </c>
      <c r="P2330" s="269"/>
      <c r="Q2330" s="59"/>
      <c r="R2330" s="271">
        <f t="shared" si="472"/>
        <v>0</v>
      </c>
      <c r="S2330" s="269"/>
      <c r="T2330" s="59"/>
      <c r="U2330" s="270">
        <f t="shared" si="473"/>
        <v>0</v>
      </c>
      <c r="V2330" s="269"/>
      <c r="W2330" s="59"/>
      <c r="X2330" s="270">
        <f t="shared" si="474"/>
        <v>0</v>
      </c>
      <c r="Y2330" s="270">
        <f t="shared" si="475"/>
        <v>0</v>
      </c>
      <c r="Z2330" s="58"/>
      <c r="AA2330" s="58"/>
      <c r="AB2330" s="60" t="str">
        <f t="shared" si="476"/>
        <v/>
      </c>
      <c r="AC2330" s="21" t="b">
        <f t="shared" si="477"/>
        <v>0</v>
      </c>
      <c r="AD2330" s="21" t="b">
        <f t="shared" si="478"/>
        <v>0</v>
      </c>
      <c r="AE2330" s="21" t="b">
        <f t="shared" si="479"/>
        <v>0</v>
      </c>
      <c r="AF2330" s="21" t="b">
        <f ca="1">OR(AND($AC2330,NOT($AD2330)),AND($AC2330,OR(AND($G2330="",$H2330&lt;&gt;""),AND($G2330&lt;&gt;"",$H2330=""),AND($J2330="",$K2330&lt;&gt;""),AND($J2330&lt;&gt;"",$K2330=""),AND($M2330="",$N2330&lt;&gt;""),AND($M2330&lt;&gt;"",$N2330=""),AND($P2330="",$Q2330&lt;&gt;""),AND($P2330&lt;&gt;"",$Q2330=""),AND($S2330="",$T2330&lt;&gt;""),AND($S2330&lt;&gt;"",$T2330=""),AND($V2330="",$W2330&lt;&gt;""),AND($V2330&lt;&gt;"",$W2330=""))),AND($C2330&lt;&gt;"",$E2330&lt;&gt;"",LEFT(TRIM($C2330),1)&lt;&gt;LEFT(TRIM($E2330),1)),IF(OR($E2330="",$F2330=""),FALSE(),IFERROR(COUNTIF(INDIRECT("UNITS_"&amp;SUBSTITUTE(LEFT($E2330,FIND(" ",$E2330&amp;" ")-1),".","_")),$F2330)=0,TRUE())),AND($B2330&lt;&gt;"",OR(ISNUMBER(SEARCH("outro",LOWER($B2330))),ISNUMBER(SEARCH("divers",LOWER($B2330))),ISNUMBER(SEARCH("etc",LOWER($B2330))))),OR(AND(ISNUMBER(SEARCH("comunic",LOWER($B2330))),LEFT($E2330,3)&lt;&gt;"4.4"),AND(ISNUMBER(SEARCH("monitor",LOWER($B2330))),NOT(OR(LEFT($E2330,3)="1.5",LEFT($E2330,3)="2.5")))),AND($B2330&lt;&gt;"",OR(LEFT($C2330,1)="1",LEFT($C2330,1)="2"),$D2330=""),AND($D2330&lt;&gt;"",NOT(OR(LEFT($C2330,1)="1",LEFT($C2330,1)="2"))),AND($D2330&lt;&gt;"",COUNTIF(' PROJETO'!$B$14:$B$16,$D2330)=0),IF($D2330="",FALSE(),IF(COUNTIF(' PROJETO'!$B$14:$B$16,$D2330)=0,FALSE(),IFERROR(INDEX(' PROJETO'!$C$14:$C$16,MATCH($D2330,' PROJETO'!$B$14:$B$16,0))&lt;&gt;"Sim",FALSE()))))</f>
        <v>0</v>
      </c>
      <c r="AG2330" s="21" t="b">
        <f>AND($AC2330,$Y2330&gt;'CONFG.  LISTAS'!$F$4,$Z2330="",$AA2330="")</f>
        <v>0</v>
      </c>
      <c r="AH2330" s="21" t="str">
        <f t="shared" si="480"/>
        <v/>
      </c>
      <c r="AI2330" s="43" t="str">
        <f ca="1">IF(NOT($AC2330),"",IF(OR($B2330="",$C2330="",$E2330="",$F2330=""),"Preencha descrição, categoria, tipo e unidade.",IF(AND($B2330&lt;&gt;"",OR(LEFT($C2330,1)="1",LEFT($C2330,1)="2"),$D2330=""),"Informe a prática de restauração para itens diretos.",IF(AND($D2330&lt;&gt;"",NOT(OR(LEFT($C2330,1)="1",LEFT($C2330,1)="2"))),"Custos indiretos não devem pertencer a uma prática específica.",IF(AND($D2330&lt;&gt;"",COUNTIF(' PROJETO'!$B$14:$B$16,$D2330)=0),"Prática de restauração inválida ou não cadastrada.",IF(IF($D2330="",FALSE(),IF(COUNTIF(' PROJETO'!$B$14:$B$16,$D2330)=0,FALSE(),IFERROR(INDEX(' PROJETO'!$C$14:$C$16,MATCH($D2330,' PROJETO'!$B$14:$B$16,0))&lt;&gt;"Sim",FALSE()))),"A prática informada no item não foi selecionada na aba Projeto.",IF(AND(MAX($I2330,$L2330,$O2330,$R2330,$U2330,$X2330)&gt;'CONFG.  LISTAS'!$F$4,NOT(OR($Z2330&lt;&gt;"",$AA2330&lt;&gt;""))),"Memorial de cálculo ou anexo obrigatório não informado para item acima do limite.",IF(OR(AND($G2330&lt;&gt;"",$H2330&lt;&gt;"",OR($G2330&lt;=0,$H2330&lt;=0)),AND($J2330&lt;&gt;"",$K2330&lt;&gt;"",OR($J2330&lt;=0,$K2330&lt;=0)),AND($M2330&lt;&gt;"",$N2330&lt;&gt;"",OR($M2330&lt;=0,$N2330&lt;=0)),AND($P2330&lt;&gt;"",$Q2330&lt;&gt;"",OR($P2330&lt;=0,$Q2330&lt;=0)),AND($S2330&lt;&gt;"",$T2330&lt;&gt;"",OR($S2330&lt;=0,$T2330&lt;=0)),AND($V2330&lt;&gt;"",$W2330&lt;&gt;"",OR($V2330&lt;=0,$W2330&lt;=0))),"Revise os valores informados: valor unitário e quantidade devem ser maiores que zero.",IF(OR(AND($G2330="",$H2330&lt;&gt;""),AND($G2330&lt;&gt;"",$H2330=""),AND($J2330="",$K2330&lt;&gt;""),AND($J2330&lt;&gt;"",$K2330=""),AND($M2330="",$N2330&lt;&gt;""),AND($M2330&lt;&gt;"",$N2330=""),AND($P2330="",$Q2330&lt;&gt;""),AND($P2330&lt;&gt;"",$Q2330=""),AND($S2330="",$T2330&lt;&gt;""),AND($S2330&lt;&gt;"",$T2330=""),AND($V2330="",$W2330&lt;&gt;""),AND($V2330&lt;&gt;"",$W2330="")),"Há ano preenchido parcialmente: "&amp;TRIM(IF(AND($G2330="",$H2330&lt;&gt;""),"Ano 1 (falta valor unitário); ","")&amp;IF(AND($G2330&lt;&gt;"",$H2330=""),"Ano 1 (falta quantidade); ","")&amp;IF(AND($J2330="",$K2330&lt;&gt;""),"Ano 2 (falta valor unitário); ","")&amp;IF(AND($J2330&lt;&gt;"",$K2330=""),"Ano 2 (falta quantidade); ","")&amp;IF(AND($M2330="",$N2330&lt;&gt;""),"Ano 3 (falta valor unitário); ","")&amp;IF(AND($M2330&lt;&gt;"",$N2330=""),"Ano 3 (falta quantidade); ","")&amp;IF(AND($P2330="",$Q2330&lt;&gt;""),"Ano 4 (falta valor unitário); ","")&amp;IF(AND($P2330&lt;&gt;"",$Q2330=""),"Ano 4 (falta quantidade); ","")&amp;IF(AND($S2330="",$T2330&lt;&gt;""),"Ano 5 (falta valor unitário); ","")&amp;IF(AND($S2330&lt;&gt;"",$T2330=""),"Ano 5 (falta quantidade); ","")&amp;IF(AND($V2330="",$W2330&lt;&gt;""),"Ano 6 (falta valor unitário); ","")&amp;IF(AND($V2330&lt;&gt;"",$W2330=""),"Ano 6 (falta quantidade); ","")), IF(NOT(OR(AND($G2330&lt;&gt;"",$H2330&lt;&gt;""),AND($J2330&lt;&gt;"",$K2330&lt;&gt;""),AND($M2330&lt;&gt;"",$N2330&lt;&gt;""),AND($P2330&lt;&gt;"",$Q2330&lt;&gt;""),AND($S2330&lt;&gt;"",$T2330&lt;&gt;""),AND($V2330&lt;&gt;"",$W2330&lt;&gt;""))),"Informe pelo menos um ano completo com valor unitário e quantidade.",IF(AND($C2330&lt;&gt;"",$E2330&lt;&gt;"",LEFT(TRIM($C2330),1)&lt;&gt;LEFT(TRIM($E2330),1)),"Categoria e tipo estão incompatíveis.",IF(IF(OR($E2330="",$F2330=""),FALSE(),IFERROR(COUNTIF(INDIRECT("UNITS_"&amp;SUBSTITUTE(LEFT($E2330,FIND(" ",$E2330&amp;" ")-1),".","_")),$F2330)=0,TRUE())),"Unidade incompatível com o tipo selecionado.",IF(OR(AND(ISNUMBER(SEARCH("comunic",LOWER($B2330))),LEFT($E2330,3)&lt;&gt;"4.4"),AND(ISNUMBER(SEARCH("monitor",LOWER($B2330))),NOT(OR(LEFT($E2330,3)="1.5",LEFT($E2330,3)="2.5")))),"Revise a classificação do item conforme as regras de preenchimento.",IF(AND($B2330&lt;&gt;"",OR(ISNUMBER(SEARCH("outro",LOWER($B2330))),ISNUMBER(SEARCH("divers",LOWER($B2330))),ISNUMBER(SEARCH("kit",LOWER($B2330))),ISNUMBER(SEARCH("ferrament",LOWER($B2330))),ISNUMBER(SEARCH("epi",LOWER($B2330)))),NOT(OR($Z2330&lt;&gt;"",$AA2330&lt;&gt;""))),"Descrição muito genérica: detalhe melhor o item e registre o racional no memorial ou em anexo.",IF(AND($Y2330=0,$B2330&lt;&gt;"",OR($G2330&lt;&gt;"",$H2330&lt;&gt;"",$J2330&lt;&gt;"",$K2330&lt;&gt;"",$M2330&lt;&gt;"",$N2330&lt;&gt;"",$P2330&lt;&gt;"",$Q2330&lt;&gt;"",$S2330&lt;&gt;"",$T2330&lt;&gt;"",$V2330&lt;&gt;"",$W2330&lt;&gt;"")),"O item possui dados lançados, mas o total está zerado. Revise os valores informados.","")))))))))))))))</f>
        <v/>
      </c>
    </row>
    <row r="2331" spans="1:35" ht="14.25" customHeight="1" x14ac:dyDescent="0.25">
      <c r="A2331" s="57" t="str">
        <f t="shared" si="468"/>
        <v/>
      </c>
      <c r="B2331" s="61"/>
      <c r="C2331" s="61"/>
      <c r="D2331" s="58"/>
      <c r="E2331" s="61"/>
      <c r="F2331" s="61"/>
      <c r="G2331" s="272"/>
      <c r="H2331" s="62"/>
      <c r="I2331" s="273">
        <f t="shared" si="469"/>
        <v>0</v>
      </c>
      <c r="J2331" s="272"/>
      <c r="K2331" s="62"/>
      <c r="L2331" s="270">
        <f t="shared" si="470"/>
        <v>0</v>
      </c>
      <c r="M2331" s="272"/>
      <c r="N2331" s="62"/>
      <c r="O2331" s="270">
        <f t="shared" si="471"/>
        <v>0</v>
      </c>
      <c r="P2331" s="272"/>
      <c r="Q2331" s="62"/>
      <c r="R2331" s="271">
        <f t="shared" si="472"/>
        <v>0</v>
      </c>
      <c r="S2331" s="272"/>
      <c r="T2331" s="62"/>
      <c r="U2331" s="270">
        <f t="shared" si="473"/>
        <v>0</v>
      </c>
      <c r="V2331" s="272"/>
      <c r="W2331" s="62"/>
      <c r="X2331" s="270">
        <f t="shared" si="474"/>
        <v>0</v>
      </c>
      <c r="Y2331" s="270">
        <f t="shared" si="475"/>
        <v>0</v>
      </c>
      <c r="Z2331" s="61"/>
      <c r="AA2331" s="61"/>
      <c r="AB2331" s="60" t="str">
        <f t="shared" si="476"/>
        <v/>
      </c>
      <c r="AC2331" s="21" t="b">
        <f t="shared" si="477"/>
        <v>0</v>
      </c>
      <c r="AD2331" s="21" t="b">
        <f t="shared" si="478"/>
        <v>0</v>
      </c>
      <c r="AE2331" s="21" t="b">
        <f t="shared" si="479"/>
        <v>0</v>
      </c>
      <c r="AF2331" s="21" t="b">
        <f ca="1">OR(AND($AC2331,NOT($AD2331)),AND($AC2331,OR(AND($G2331="",$H2331&lt;&gt;""),AND($G2331&lt;&gt;"",$H2331=""),AND($J2331="",$K2331&lt;&gt;""),AND($J2331&lt;&gt;"",$K2331=""),AND($M2331="",$N2331&lt;&gt;""),AND($M2331&lt;&gt;"",$N2331=""),AND($P2331="",$Q2331&lt;&gt;""),AND($P2331&lt;&gt;"",$Q2331=""),AND($S2331="",$T2331&lt;&gt;""),AND($S2331&lt;&gt;"",$T2331=""),AND($V2331="",$W2331&lt;&gt;""),AND($V2331&lt;&gt;"",$W2331=""))),AND($C2331&lt;&gt;"",$E2331&lt;&gt;"",LEFT(TRIM($C2331),1)&lt;&gt;LEFT(TRIM($E2331),1)),IF(OR($E2331="",$F2331=""),FALSE(),IFERROR(COUNTIF(INDIRECT("UNITS_"&amp;SUBSTITUTE(LEFT($E2331,FIND(" ",$E2331&amp;" ")-1),".","_")),$F2331)=0,TRUE())),AND($B2331&lt;&gt;"",OR(ISNUMBER(SEARCH("outro",LOWER($B2331))),ISNUMBER(SEARCH("divers",LOWER($B2331))),ISNUMBER(SEARCH("etc",LOWER($B2331))))),OR(AND(ISNUMBER(SEARCH("comunic",LOWER($B2331))),LEFT($E2331,3)&lt;&gt;"4.4"),AND(ISNUMBER(SEARCH("monitor",LOWER($B2331))),NOT(OR(LEFT($E2331,3)="1.5",LEFT($E2331,3)="2.5")))),AND($B2331&lt;&gt;"",OR(LEFT($C2331,1)="1",LEFT($C2331,1)="2"),$D2331=""),AND($D2331&lt;&gt;"",NOT(OR(LEFT($C2331,1)="1",LEFT($C2331,1)="2"))),AND($D2331&lt;&gt;"",COUNTIF(' PROJETO'!$B$14:$B$16,$D2331)=0),IF($D2331="",FALSE(),IF(COUNTIF(' PROJETO'!$B$14:$B$16,$D2331)=0,FALSE(),IFERROR(INDEX(' PROJETO'!$C$14:$C$16,MATCH($D2331,' PROJETO'!$B$14:$B$16,0))&lt;&gt;"Sim",FALSE()))))</f>
        <v>0</v>
      </c>
      <c r="AG2331" s="21" t="b">
        <f>AND($AC2331,$Y2331&gt;'CONFG.  LISTAS'!$F$4,$Z2331="",$AA2331="")</f>
        <v>0</v>
      </c>
      <c r="AH2331" s="21" t="str">
        <f t="shared" si="480"/>
        <v/>
      </c>
      <c r="AI2331" s="43" t="str">
        <f ca="1">IF(NOT($AC2331),"",IF(OR($B2331="",$C2331="",$E2331="",$F2331=""),"Preencha descrição, categoria, tipo e unidade.",IF(AND($B2331&lt;&gt;"",OR(LEFT($C2331,1)="1",LEFT($C2331,1)="2"),$D2331=""),"Informe a prática de restauração para itens diretos.",IF(AND($D2331&lt;&gt;"",NOT(OR(LEFT($C2331,1)="1",LEFT($C2331,1)="2"))),"Custos indiretos não devem pertencer a uma prática específica.",IF(AND($D2331&lt;&gt;"",COUNTIF(' PROJETO'!$B$14:$B$16,$D2331)=0),"Prática de restauração inválida ou não cadastrada.",IF(IF($D2331="",FALSE(),IF(COUNTIF(' PROJETO'!$B$14:$B$16,$D2331)=0,FALSE(),IFERROR(INDEX(' PROJETO'!$C$14:$C$16,MATCH($D2331,' PROJETO'!$B$14:$B$16,0))&lt;&gt;"Sim",FALSE()))),"A prática informada no item não foi selecionada na aba Projeto.",IF(AND(MAX($I2331,$L2331,$O2331,$R2331,$U2331,$X2331)&gt;'CONFG.  LISTAS'!$F$4,NOT(OR($Z2331&lt;&gt;"",$AA2331&lt;&gt;""))),"Memorial de cálculo ou anexo obrigatório não informado para item acima do limite.",IF(OR(AND($G2331&lt;&gt;"",$H2331&lt;&gt;"",OR($G2331&lt;=0,$H2331&lt;=0)),AND($J2331&lt;&gt;"",$K2331&lt;&gt;"",OR($J2331&lt;=0,$K2331&lt;=0)),AND($M2331&lt;&gt;"",$N2331&lt;&gt;"",OR($M2331&lt;=0,$N2331&lt;=0)),AND($P2331&lt;&gt;"",$Q2331&lt;&gt;"",OR($P2331&lt;=0,$Q2331&lt;=0)),AND($S2331&lt;&gt;"",$T2331&lt;&gt;"",OR($S2331&lt;=0,$T2331&lt;=0)),AND($V2331&lt;&gt;"",$W2331&lt;&gt;"",OR($V2331&lt;=0,$W2331&lt;=0))),"Revise os valores informados: valor unitário e quantidade devem ser maiores que zero.",IF(OR(AND($G2331="",$H2331&lt;&gt;""),AND($G2331&lt;&gt;"",$H2331=""),AND($J2331="",$K2331&lt;&gt;""),AND($J2331&lt;&gt;"",$K2331=""),AND($M2331="",$N2331&lt;&gt;""),AND($M2331&lt;&gt;"",$N2331=""),AND($P2331="",$Q2331&lt;&gt;""),AND($P2331&lt;&gt;"",$Q2331=""),AND($S2331="",$T2331&lt;&gt;""),AND($S2331&lt;&gt;"",$T2331=""),AND($V2331="",$W2331&lt;&gt;""),AND($V2331&lt;&gt;"",$W2331="")),"Há ano preenchido parcialmente: "&amp;TRIM(IF(AND($G2331="",$H2331&lt;&gt;""),"Ano 1 (falta valor unitário); ","")&amp;IF(AND($G2331&lt;&gt;"",$H2331=""),"Ano 1 (falta quantidade); ","")&amp;IF(AND($J2331="",$K2331&lt;&gt;""),"Ano 2 (falta valor unitário); ","")&amp;IF(AND($J2331&lt;&gt;"",$K2331=""),"Ano 2 (falta quantidade); ","")&amp;IF(AND($M2331="",$N2331&lt;&gt;""),"Ano 3 (falta valor unitário); ","")&amp;IF(AND($M2331&lt;&gt;"",$N2331=""),"Ano 3 (falta quantidade); ","")&amp;IF(AND($P2331="",$Q2331&lt;&gt;""),"Ano 4 (falta valor unitário); ","")&amp;IF(AND($P2331&lt;&gt;"",$Q2331=""),"Ano 4 (falta quantidade); ","")&amp;IF(AND($S2331="",$T2331&lt;&gt;""),"Ano 5 (falta valor unitário); ","")&amp;IF(AND($S2331&lt;&gt;"",$T2331=""),"Ano 5 (falta quantidade); ","")&amp;IF(AND($V2331="",$W2331&lt;&gt;""),"Ano 6 (falta valor unitário); ","")&amp;IF(AND($V2331&lt;&gt;"",$W2331=""),"Ano 6 (falta quantidade); ","")), IF(NOT(OR(AND($G2331&lt;&gt;"",$H2331&lt;&gt;""),AND($J2331&lt;&gt;"",$K2331&lt;&gt;""),AND($M2331&lt;&gt;"",$N2331&lt;&gt;""),AND($P2331&lt;&gt;"",$Q2331&lt;&gt;""),AND($S2331&lt;&gt;"",$T2331&lt;&gt;""),AND($V2331&lt;&gt;"",$W2331&lt;&gt;""))),"Informe pelo menos um ano completo com valor unitário e quantidade.",IF(AND($C2331&lt;&gt;"",$E2331&lt;&gt;"",LEFT(TRIM($C2331),1)&lt;&gt;LEFT(TRIM($E2331),1)),"Categoria e tipo estão incompatíveis.",IF(IF(OR($E2331="",$F2331=""),FALSE(),IFERROR(COUNTIF(INDIRECT("UNITS_"&amp;SUBSTITUTE(LEFT($E2331,FIND(" ",$E2331&amp;" ")-1),".","_")),$F2331)=0,TRUE())),"Unidade incompatível com o tipo selecionado.",IF(OR(AND(ISNUMBER(SEARCH("comunic",LOWER($B2331))),LEFT($E2331,3)&lt;&gt;"4.4"),AND(ISNUMBER(SEARCH("monitor",LOWER($B2331))),NOT(OR(LEFT($E2331,3)="1.5",LEFT($E2331,3)="2.5")))),"Revise a classificação do item conforme as regras de preenchimento.",IF(AND($B2331&lt;&gt;"",OR(ISNUMBER(SEARCH("outro",LOWER($B2331))),ISNUMBER(SEARCH("divers",LOWER($B2331))),ISNUMBER(SEARCH("kit",LOWER($B2331))),ISNUMBER(SEARCH("ferrament",LOWER($B2331))),ISNUMBER(SEARCH("epi",LOWER($B2331)))),NOT(OR($Z2331&lt;&gt;"",$AA2331&lt;&gt;""))),"Descrição muito genérica: detalhe melhor o item e registre o racional no memorial ou em anexo.",IF(AND($Y2331=0,$B2331&lt;&gt;"",OR($G2331&lt;&gt;"",$H2331&lt;&gt;"",$J2331&lt;&gt;"",$K2331&lt;&gt;"",$M2331&lt;&gt;"",$N2331&lt;&gt;"",$P2331&lt;&gt;"",$Q2331&lt;&gt;"",$S2331&lt;&gt;"",$T2331&lt;&gt;"",$V2331&lt;&gt;"",$W2331&lt;&gt;"")),"O item possui dados lançados, mas o total está zerado. Revise os valores informados.","")))))))))))))))</f>
        <v/>
      </c>
    </row>
    <row r="2332" spans="1:35" ht="14.25" customHeight="1" x14ac:dyDescent="0.25">
      <c r="A2332" s="57" t="str">
        <f t="shared" si="468"/>
        <v/>
      </c>
      <c r="B2332" s="58"/>
      <c r="C2332" s="58"/>
      <c r="D2332" s="58"/>
      <c r="E2332" s="58"/>
      <c r="F2332" s="58"/>
      <c r="G2332" s="269"/>
      <c r="H2332" s="59"/>
      <c r="I2332" s="273">
        <f t="shared" si="469"/>
        <v>0</v>
      </c>
      <c r="J2332" s="269"/>
      <c r="K2332" s="59"/>
      <c r="L2332" s="270">
        <f t="shared" si="470"/>
        <v>0</v>
      </c>
      <c r="M2332" s="269"/>
      <c r="N2332" s="59"/>
      <c r="O2332" s="270">
        <f t="shared" si="471"/>
        <v>0</v>
      </c>
      <c r="P2332" s="269"/>
      <c r="Q2332" s="59"/>
      <c r="R2332" s="271">
        <f t="shared" si="472"/>
        <v>0</v>
      </c>
      <c r="S2332" s="269"/>
      <c r="T2332" s="59"/>
      <c r="U2332" s="270">
        <f t="shared" si="473"/>
        <v>0</v>
      </c>
      <c r="V2332" s="269"/>
      <c r="W2332" s="59"/>
      <c r="X2332" s="270">
        <f t="shared" si="474"/>
        <v>0</v>
      </c>
      <c r="Y2332" s="270">
        <f t="shared" si="475"/>
        <v>0</v>
      </c>
      <c r="Z2332" s="58"/>
      <c r="AA2332" s="58"/>
      <c r="AB2332" s="60" t="str">
        <f t="shared" si="476"/>
        <v/>
      </c>
      <c r="AC2332" s="21" t="b">
        <f t="shared" si="477"/>
        <v>0</v>
      </c>
      <c r="AD2332" s="21" t="b">
        <f t="shared" si="478"/>
        <v>0</v>
      </c>
      <c r="AE2332" s="21" t="b">
        <f t="shared" si="479"/>
        <v>0</v>
      </c>
      <c r="AF2332" s="21" t="b">
        <f ca="1">OR(AND($AC2332,NOT($AD2332)),AND($AC2332,OR(AND($G2332="",$H2332&lt;&gt;""),AND($G2332&lt;&gt;"",$H2332=""),AND($J2332="",$K2332&lt;&gt;""),AND($J2332&lt;&gt;"",$K2332=""),AND($M2332="",$N2332&lt;&gt;""),AND($M2332&lt;&gt;"",$N2332=""),AND($P2332="",$Q2332&lt;&gt;""),AND($P2332&lt;&gt;"",$Q2332=""),AND($S2332="",$T2332&lt;&gt;""),AND($S2332&lt;&gt;"",$T2332=""),AND($V2332="",$W2332&lt;&gt;""),AND($V2332&lt;&gt;"",$W2332=""))),AND($C2332&lt;&gt;"",$E2332&lt;&gt;"",LEFT(TRIM($C2332),1)&lt;&gt;LEFT(TRIM($E2332),1)),IF(OR($E2332="",$F2332=""),FALSE(),IFERROR(COUNTIF(INDIRECT("UNITS_"&amp;SUBSTITUTE(LEFT($E2332,FIND(" ",$E2332&amp;" ")-1),".","_")),$F2332)=0,TRUE())),AND($B2332&lt;&gt;"",OR(ISNUMBER(SEARCH("outro",LOWER($B2332))),ISNUMBER(SEARCH("divers",LOWER($B2332))),ISNUMBER(SEARCH("etc",LOWER($B2332))))),OR(AND(ISNUMBER(SEARCH("comunic",LOWER($B2332))),LEFT($E2332,3)&lt;&gt;"4.4"),AND(ISNUMBER(SEARCH("monitor",LOWER($B2332))),NOT(OR(LEFT($E2332,3)="1.5",LEFT($E2332,3)="2.5")))),AND($B2332&lt;&gt;"",OR(LEFT($C2332,1)="1",LEFT($C2332,1)="2"),$D2332=""),AND($D2332&lt;&gt;"",NOT(OR(LEFT($C2332,1)="1",LEFT($C2332,1)="2"))),AND($D2332&lt;&gt;"",COUNTIF(' PROJETO'!$B$14:$B$16,$D2332)=0),IF($D2332="",FALSE(),IF(COUNTIF(' PROJETO'!$B$14:$B$16,$D2332)=0,FALSE(),IFERROR(INDEX(' PROJETO'!$C$14:$C$16,MATCH($D2332,' PROJETO'!$B$14:$B$16,0))&lt;&gt;"Sim",FALSE()))))</f>
        <v>0</v>
      </c>
      <c r="AG2332" s="21" t="b">
        <f>AND($AC2332,$Y2332&gt;'CONFG.  LISTAS'!$F$4,$Z2332="",$AA2332="")</f>
        <v>0</v>
      </c>
      <c r="AH2332" s="21" t="str">
        <f t="shared" si="480"/>
        <v/>
      </c>
      <c r="AI2332" s="43" t="str">
        <f ca="1">IF(NOT($AC2332),"",IF(OR($B2332="",$C2332="",$E2332="",$F2332=""),"Preencha descrição, categoria, tipo e unidade.",IF(AND($B2332&lt;&gt;"",OR(LEFT($C2332,1)="1",LEFT($C2332,1)="2"),$D2332=""),"Informe a prática de restauração para itens diretos.",IF(AND($D2332&lt;&gt;"",NOT(OR(LEFT($C2332,1)="1",LEFT($C2332,1)="2"))),"Custos indiretos não devem pertencer a uma prática específica.",IF(AND($D2332&lt;&gt;"",COUNTIF(' PROJETO'!$B$14:$B$16,$D2332)=0),"Prática de restauração inválida ou não cadastrada.",IF(IF($D2332="",FALSE(),IF(COUNTIF(' PROJETO'!$B$14:$B$16,$D2332)=0,FALSE(),IFERROR(INDEX(' PROJETO'!$C$14:$C$16,MATCH($D2332,' PROJETO'!$B$14:$B$16,0))&lt;&gt;"Sim",FALSE()))),"A prática informada no item não foi selecionada na aba Projeto.",IF(AND(MAX($I2332,$L2332,$O2332,$R2332,$U2332,$X2332)&gt;'CONFG.  LISTAS'!$F$4,NOT(OR($Z2332&lt;&gt;"",$AA2332&lt;&gt;""))),"Memorial de cálculo ou anexo obrigatório não informado para item acima do limite.",IF(OR(AND($G2332&lt;&gt;"",$H2332&lt;&gt;"",OR($G2332&lt;=0,$H2332&lt;=0)),AND($J2332&lt;&gt;"",$K2332&lt;&gt;"",OR($J2332&lt;=0,$K2332&lt;=0)),AND($M2332&lt;&gt;"",$N2332&lt;&gt;"",OR($M2332&lt;=0,$N2332&lt;=0)),AND($P2332&lt;&gt;"",$Q2332&lt;&gt;"",OR($P2332&lt;=0,$Q2332&lt;=0)),AND($S2332&lt;&gt;"",$T2332&lt;&gt;"",OR($S2332&lt;=0,$T2332&lt;=0)),AND($V2332&lt;&gt;"",$W2332&lt;&gt;"",OR($V2332&lt;=0,$W2332&lt;=0))),"Revise os valores informados: valor unitário e quantidade devem ser maiores que zero.",IF(OR(AND($G2332="",$H2332&lt;&gt;""),AND($G2332&lt;&gt;"",$H2332=""),AND($J2332="",$K2332&lt;&gt;""),AND($J2332&lt;&gt;"",$K2332=""),AND($M2332="",$N2332&lt;&gt;""),AND($M2332&lt;&gt;"",$N2332=""),AND($P2332="",$Q2332&lt;&gt;""),AND($P2332&lt;&gt;"",$Q2332=""),AND($S2332="",$T2332&lt;&gt;""),AND($S2332&lt;&gt;"",$T2332=""),AND($V2332="",$W2332&lt;&gt;""),AND($V2332&lt;&gt;"",$W2332="")),"Há ano preenchido parcialmente: "&amp;TRIM(IF(AND($G2332="",$H2332&lt;&gt;""),"Ano 1 (falta valor unitário); ","")&amp;IF(AND($G2332&lt;&gt;"",$H2332=""),"Ano 1 (falta quantidade); ","")&amp;IF(AND($J2332="",$K2332&lt;&gt;""),"Ano 2 (falta valor unitário); ","")&amp;IF(AND($J2332&lt;&gt;"",$K2332=""),"Ano 2 (falta quantidade); ","")&amp;IF(AND($M2332="",$N2332&lt;&gt;""),"Ano 3 (falta valor unitário); ","")&amp;IF(AND($M2332&lt;&gt;"",$N2332=""),"Ano 3 (falta quantidade); ","")&amp;IF(AND($P2332="",$Q2332&lt;&gt;""),"Ano 4 (falta valor unitário); ","")&amp;IF(AND($P2332&lt;&gt;"",$Q2332=""),"Ano 4 (falta quantidade); ","")&amp;IF(AND($S2332="",$T2332&lt;&gt;""),"Ano 5 (falta valor unitário); ","")&amp;IF(AND($S2332&lt;&gt;"",$T2332=""),"Ano 5 (falta quantidade); ","")&amp;IF(AND($V2332="",$W2332&lt;&gt;""),"Ano 6 (falta valor unitário); ","")&amp;IF(AND($V2332&lt;&gt;"",$W2332=""),"Ano 6 (falta quantidade); ","")), IF(NOT(OR(AND($G2332&lt;&gt;"",$H2332&lt;&gt;""),AND($J2332&lt;&gt;"",$K2332&lt;&gt;""),AND($M2332&lt;&gt;"",$N2332&lt;&gt;""),AND($P2332&lt;&gt;"",$Q2332&lt;&gt;""),AND($S2332&lt;&gt;"",$T2332&lt;&gt;""),AND($V2332&lt;&gt;"",$W2332&lt;&gt;""))),"Informe pelo menos um ano completo com valor unitário e quantidade.",IF(AND($C2332&lt;&gt;"",$E2332&lt;&gt;"",LEFT(TRIM($C2332),1)&lt;&gt;LEFT(TRIM($E2332),1)),"Categoria e tipo estão incompatíveis.",IF(IF(OR($E2332="",$F2332=""),FALSE(),IFERROR(COUNTIF(INDIRECT("UNITS_"&amp;SUBSTITUTE(LEFT($E2332,FIND(" ",$E2332&amp;" ")-1),".","_")),$F2332)=0,TRUE())),"Unidade incompatível com o tipo selecionado.",IF(OR(AND(ISNUMBER(SEARCH("comunic",LOWER($B2332))),LEFT($E2332,3)&lt;&gt;"4.4"),AND(ISNUMBER(SEARCH("monitor",LOWER($B2332))),NOT(OR(LEFT($E2332,3)="1.5",LEFT($E2332,3)="2.5")))),"Revise a classificação do item conforme as regras de preenchimento.",IF(AND($B2332&lt;&gt;"",OR(ISNUMBER(SEARCH("outro",LOWER($B2332))),ISNUMBER(SEARCH("divers",LOWER($B2332))),ISNUMBER(SEARCH("kit",LOWER($B2332))),ISNUMBER(SEARCH("ferrament",LOWER($B2332))),ISNUMBER(SEARCH("epi",LOWER($B2332)))),NOT(OR($Z2332&lt;&gt;"",$AA2332&lt;&gt;""))),"Descrição muito genérica: detalhe melhor o item e registre o racional no memorial ou em anexo.",IF(AND($Y2332=0,$B2332&lt;&gt;"",OR($G2332&lt;&gt;"",$H2332&lt;&gt;"",$J2332&lt;&gt;"",$K2332&lt;&gt;"",$M2332&lt;&gt;"",$N2332&lt;&gt;"",$P2332&lt;&gt;"",$Q2332&lt;&gt;"",$S2332&lt;&gt;"",$T2332&lt;&gt;"",$V2332&lt;&gt;"",$W2332&lt;&gt;"")),"O item possui dados lançados, mas o total está zerado. Revise os valores informados.","")))))))))))))))</f>
        <v/>
      </c>
    </row>
    <row r="2333" spans="1:35" ht="14.25" customHeight="1" x14ac:dyDescent="0.25">
      <c r="A2333" s="57" t="str">
        <f t="shared" si="468"/>
        <v/>
      </c>
      <c r="B2333" s="61"/>
      <c r="C2333" s="61"/>
      <c r="D2333" s="58"/>
      <c r="E2333" s="61"/>
      <c r="F2333" s="61"/>
      <c r="G2333" s="272"/>
      <c r="H2333" s="62"/>
      <c r="I2333" s="273">
        <f t="shared" si="469"/>
        <v>0</v>
      </c>
      <c r="J2333" s="272"/>
      <c r="K2333" s="62"/>
      <c r="L2333" s="270">
        <f t="shared" si="470"/>
        <v>0</v>
      </c>
      <c r="M2333" s="272"/>
      <c r="N2333" s="62"/>
      <c r="O2333" s="270">
        <f t="shared" si="471"/>
        <v>0</v>
      </c>
      <c r="P2333" s="272"/>
      <c r="Q2333" s="62"/>
      <c r="R2333" s="271">
        <f t="shared" si="472"/>
        <v>0</v>
      </c>
      <c r="S2333" s="272"/>
      <c r="T2333" s="62"/>
      <c r="U2333" s="270">
        <f t="shared" si="473"/>
        <v>0</v>
      </c>
      <c r="V2333" s="272"/>
      <c r="W2333" s="62"/>
      <c r="X2333" s="270">
        <f t="shared" si="474"/>
        <v>0</v>
      </c>
      <c r="Y2333" s="270">
        <f t="shared" si="475"/>
        <v>0</v>
      </c>
      <c r="Z2333" s="61"/>
      <c r="AA2333" s="61"/>
      <c r="AB2333" s="60" t="str">
        <f t="shared" si="476"/>
        <v/>
      </c>
      <c r="AC2333" s="21" t="b">
        <f t="shared" si="477"/>
        <v>0</v>
      </c>
      <c r="AD2333" s="21" t="b">
        <f t="shared" si="478"/>
        <v>0</v>
      </c>
      <c r="AE2333" s="21" t="b">
        <f t="shared" si="479"/>
        <v>0</v>
      </c>
      <c r="AF2333" s="21" t="b">
        <f ca="1">OR(AND($AC2333,NOT($AD2333)),AND($AC2333,OR(AND($G2333="",$H2333&lt;&gt;""),AND($G2333&lt;&gt;"",$H2333=""),AND($J2333="",$K2333&lt;&gt;""),AND($J2333&lt;&gt;"",$K2333=""),AND($M2333="",$N2333&lt;&gt;""),AND($M2333&lt;&gt;"",$N2333=""),AND($P2333="",$Q2333&lt;&gt;""),AND($P2333&lt;&gt;"",$Q2333=""),AND($S2333="",$T2333&lt;&gt;""),AND($S2333&lt;&gt;"",$T2333=""),AND($V2333="",$W2333&lt;&gt;""),AND($V2333&lt;&gt;"",$W2333=""))),AND($C2333&lt;&gt;"",$E2333&lt;&gt;"",LEFT(TRIM($C2333),1)&lt;&gt;LEFT(TRIM($E2333),1)),IF(OR($E2333="",$F2333=""),FALSE(),IFERROR(COUNTIF(INDIRECT("UNITS_"&amp;SUBSTITUTE(LEFT($E2333,FIND(" ",$E2333&amp;" ")-1),".","_")),$F2333)=0,TRUE())),AND($B2333&lt;&gt;"",OR(ISNUMBER(SEARCH("outro",LOWER($B2333))),ISNUMBER(SEARCH("divers",LOWER($B2333))),ISNUMBER(SEARCH("etc",LOWER($B2333))))),OR(AND(ISNUMBER(SEARCH("comunic",LOWER($B2333))),LEFT($E2333,3)&lt;&gt;"4.4"),AND(ISNUMBER(SEARCH("monitor",LOWER($B2333))),NOT(OR(LEFT($E2333,3)="1.5",LEFT($E2333,3)="2.5")))),AND($B2333&lt;&gt;"",OR(LEFT($C2333,1)="1",LEFT($C2333,1)="2"),$D2333=""),AND($D2333&lt;&gt;"",NOT(OR(LEFT($C2333,1)="1",LEFT($C2333,1)="2"))),AND($D2333&lt;&gt;"",COUNTIF(' PROJETO'!$B$14:$B$16,$D2333)=0),IF($D2333="",FALSE(),IF(COUNTIF(' PROJETO'!$B$14:$B$16,$D2333)=0,FALSE(),IFERROR(INDEX(' PROJETO'!$C$14:$C$16,MATCH($D2333,' PROJETO'!$B$14:$B$16,0))&lt;&gt;"Sim",FALSE()))))</f>
        <v>0</v>
      </c>
      <c r="AG2333" s="21" t="b">
        <f>AND($AC2333,$Y2333&gt;'CONFG.  LISTAS'!$F$4,$Z2333="",$AA2333="")</f>
        <v>0</v>
      </c>
      <c r="AH2333" s="21" t="str">
        <f t="shared" si="480"/>
        <v/>
      </c>
      <c r="AI2333" s="43" t="str">
        <f ca="1">IF(NOT($AC2333),"",IF(OR($B2333="",$C2333="",$E2333="",$F2333=""),"Preencha descrição, categoria, tipo e unidade.",IF(AND($B2333&lt;&gt;"",OR(LEFT($C2333,1)="1",LEFT($C2333,1)="2"),$D2333=""),"Informe a prática de restauração para itens diretos.",IF(AND($D2333&lt;&gt;"",NOT(OR(LEFT($C2333,1)="1",LEFT($C2333,1)="2"))),"Custos indiretos não devem pertencer a uma prática específica.",IF(AND($D2333&lt;&gt;"",COUNTIF(' PROJETO'!$B$14:$B$16,$D2333)=0),"Prática de restauração inválida ou não cadastrada.",IF(IF($D2333="",FALSE(),IF(COUNTIF(' PROJETO'!$B$14:$B$16,$D2333)=0,FALSE(),IFERROR(INDEX(' PROJETO'!$C$14:$C$16,MATCH($D2333,' PROJETO'!$B$14:$B$16,0))&lt;&gt;"Sim",FALSE()))),"A prática informada no item não foi selecionada na aba Projeto.",IF(AND(MAX($I2333,$L2333,$O2333,$R2333,$U2333,$X2333)&gt;'CONFG.  LISTAS'!$F$4,NOT(OR($Z2333&lt;&gt;"",$AA2333&lt;&gt;""))),"Memorial de cálculo ou anexo obrigatório não informado para item acima do limite.",IF(OR(AND($G2333&lt;&gt;"",$H2333&lt;&gt;"",OR($G2333&lt;=0,$H2333&lt;=0)),AND($J2333&lt;&gt;"",$K2333&lt;&gt;"",OR($J2333&lt;=0,$K2333&lt;=0)),AND($M2333&lt;&gt;"",$N2333&lt;&gt;"",OR($M2333&lt;=0,$N2333&lt;=0)),AND($P2333&lt;&gt;"",$Q2333&lt;&gt;"",OR($P2333&lt;=0,$Q2333&lt;=0)),AND($S2333&lt;&gt;"",$T2333&lt;&gt;"",OR($S2333&lt;=0,$T2333&lt;=0)),AND($V2333&lt;&gt;"",$W2333&lt;&gt;"",OR($V2333&lt;=0,$W2333&lt;=0))),"Revise os valores informados: valor unitário e quantidade devem ser maiores que zero.",IF(OR(AND($G2333="",$H2333&lt;&gt;""),AND($G2333&lt;&gt;"",$H2333=""),AND($J2333="",$K2333&lt;&gt;""),AND($J2333&lt;&gt;"",$K2333=""),AND($M2333="",$N2333&lt;&gt;""),AND($M2333&lt;&gt;"",$N2333=""),AND($P2333="",$Q2333&lt;&gt;""),AND($P2333&lt;&gt;"",$Q2333=""),AND($S2333="",$T2333&lt;&gt;""),AND($S2333&lt;&gt;"",$T2333=""),AND($V2333="",$W2333&lt;&gt;""),AND($V2333&lt;&gt;"",$W2333="")),"Há ano preenchido parcialmente: "&amp;TRIM(IF(AND($G2333="",$H2333&lt;&gt;""),"Ano 1 (falta valor unitário); ","")&amp;IF(AND($G2333&lt;&gt;"",$H2333=""),"Ano 1 (falta quantidade); ","")&amp;IF(AND($J2333="",$K2333&lt;&gt;""),"Ano 2 (falta valor unitário); ","")&amp;IF(AND($J2333&lt;&gt;"",$K2333=""),"Ano 2 (falta quantidade); ","")&amp;IF(AND($M2333="",$N2333&lt;&gt;""),"Ano 3 (falta valor unitário); ","")&amp;IF(AND($M2333&lt;&gt;"",$N2333=""),"Ano 3 (falta quantidade); ","")&amp;IF(AND($P2333="",$Q2333&lt;&gt;""),"Ano 4 (falta valor unitário); ","")&amp;IF(AND($P2333&lt;&gt;"",$Q2333=""),"Ano 4 (falta quantidade); ","")&amp;IF(AND($S2333="",$T2333&lt;&gt;""),"Ano 5 (falta valor unitário); ","")&amp;IF(AND($S2333&lt;&gt;"",$T2333=""),"Ano 5 (falta quantidade); ","")&amp;IF(AND($V2333="",$W2333&lt;&gt;""),"Ano 6 (falta valor unitário); ","")&amp;IF(AND($V2333&lt;&gt;"",$W2333=""),"Ano 6 (falta quantidade); ","")), IF(NOT(OR(AND($G2333&lt;&gt;"",$H2333&lt;&gt;""),AND($J2333&lt;&gt;"",$K2333&lt;&gt;""),AND($M2333&lt;&gt;"",$N2333&lt;&gt;""),AND($P2333&lt;&gt;"",$Q2333&lt;&gt;""),AND($S2333&lt;&gt;"",$T2333&lt;&gt;""),AND($V2333&lt;&gt;"",$W2333&lt;&gt;""))),"Informe pelo menos um ano completo com valor unitário e quantidade.",IF(AND($C2333&lt;&gt;"",$E2333&lt;&gt;"",LEFT(TRIM($C2333),1)&lt;&gt;LEFT(TRIM($E2333),1)),"Categoria e tipo estão incompatíveis.",IF(IF(OR($E2333="",$F2333=""),FALSE(),IFERROR(COUNTIF(INDIRECT("UNITS_"&amp;SUBSTITUTE(LEFT($E2333,FIND(" ",$E2333&amp;" ")-1),".","_")),$F2333)=0,TRUE())),"Unidade incompatível com o tipo selecionado.",IF(OR(AND(ISNUMBER(SEARCH("comunic",LOWER($B2333))),LEFT($E2333,3)&lt;&gt;"4.4"),AND(ISNUMBER(SEARCH("monitor",LOWER($B2333))),NOT(OR(LEFT($E2333,3)="1.5",LEFT($E2333,3)="2.5")))),"Revise a classificação do item conforme as regras de preenchimento.",IF(AND($B2333&lt;&gt;"",OR(ISNUMBER(SEARCH("outro",LOWER($B2333))),ISNUMBER(SEARCH("divers",LOWER($B2333))),ISNUMBER(SEARCH("kit",LOWER($B2333))),ISNUMBER(SEARCH("ferrament",LOWER($B2333))),ISNUMBER(SEARCH("epi",LOWER($B2333)))),NOT(OR($Z2333&lt;&gt;"",$AA2333&lt;&gt;""))),"Descrição muito genérica: detalhe melhor o item e registre o racional no memorial ou em anexo.",IF(AND($Y2333=0,$B2333&lt;&gt;"",OR($G2333&lt;&gt;"",$H2333&lt;&gt;"",$J2333&lt;&gt;"",$K2333&lt;&gt;"",$M2333&lt;&gt;"",$N2333&lt;&gt;"",$P2333&lt;&gt;"",$Q2333&lt;&gt;"",$S2333&lt;&gt;"",$T2333&lt;&gt;"",$V2333&lt;&gt;"",$W2333&lt;&gt;"")),"O item possui dados lançados, mas o total está zerado. Revise os valores informados.","")))))))))))))))</f>
        <v/>
      </c>
    </row>
    <row r="2334" spans="1:35" ht="14.25" customHeight="1" x14ac:dyDescent="0.25">
      <c r="A2334" s="57" t="str">
        <f t="shared" si="468"/>
        <v/>
      </c>
      <c r="B2334" s="58"/>
      <c r="C2334" s="58"/>
      <c r="D2334" s="58"/>
      <c r="E2334" s="58"/>
      <c r="F2334" s="58"/>
      <c r="G2334" s="269"/>
      <c r="H2334" s="59"/>
      <c r="I2334" s="273">
        <f t="shared" si="469"/>
        <v>0</v>
      </c>
      <c r="J2334" s="269"/>
      <c r="K2334" s="59"/>
      <c r="L2334" s="270">
        <f t="shared" si="470"/>
        <v>0</v>
      </c>
      <c r="M2334" s="269"/>
      <c r="N2334" s="59"/>
      <c r="O2334" s="270">
        <f t="shared" si="471"/>
        <v>0</v>
      </c>
      <c r="P2334" s="269"/>
      <c r="Q2334" s="59"/>
      <c r="R2334" s="271">
        <f t="shared" si="472"/>
        <v>0</v>
      </c>
      <c r="S2334" s="269"/>
      <c r="T2334" s="59"/>
      <c r="U2334" s="270">
        <f t="shared" si="473"/>
        <v>0</v>
      </c>
      <c r="V2334" s="269"/>
      <c r="W2334" s="59"/>
      <c r="X2334" s="270">
        <f t="shared" si="474"/>
        <v>0</v>
      </c>
      <c r="Y2334" s="270">
        <f t="shared" si="475"/>
        <v>0</v>
      </c>
      <c r="Z2334" s="58"/>
      <c r="AA2334" s="58"/>
      <c r="AB2334" s="60" t="str">
        <f t="shared" si="476"/>
        <v/>
      </c>
      <c r="AC2334" s="21" t="b">
        <f t="shared" si="477"/>
        <v>0</v>
      </c>
      <c r="AD2334" s="21" t="b">
        <f t="shared" si="478"/>
        <v>0</v>
      </c>
      <c r="AE2334" s="21" t="b">
        <f t="shared" si="479"/>
        <v>0</v>
      </c>
      <c r="AF2334" s="21" t="b">
        <f ca="1">OR(AND($AC2334,NOT($AD2334)),AND($AC2334,OR(AND($G2334="",$H2334&lt;&gt;""),AND($G2334&lt;&gt;"",$H2334=""),AND($J2334="",$K2334&lt;&gt;""),AND($J2334&lt;&gt;"",$K2334=""),AND($M2334="",$N2334&lt;&gt;""),AND($M2334&lt;&gt;"",$N2334=""),AND($P2334="",$Q2334&lt;&gt;""),AND($P2334&lt;&gt;"",$Q2334=""),AND($S2334="",$T2334&lt;&gt;""),AND($S2334&lt;&gt;"",$T2334=""),AND($V2334="",$W2334&lt;&gt;""),AND($V2334&lt;&gt;"",$W2334=""))),AND($C2334&lt;&gt;"",$E2334&lt;&gt;"",LEFT(TRIM($C2334),1)&lt;&gt;LEFT(TRIM($E2334),1)),IF(OR($E2334="",$F2334=""),FALSE(),IFERROR(COUNTIF(INDIRECT("UNITS_"&amp;SUBSTITUTE(LEFT($E2334,FIND(" ",$E2334&amp;" ")-1),".","_")),$F2334)=0,TRUE())),AND($B2334&lt;&gt;"",OR(ISNUMBER(SEARCH("outro",LOWER($B2334))),ISNUMBER(SEARCH("divers",LOWER($B2334))),ISNUMBER(SEARCH("etc",LOWER($B2334))))),OR(AND(ISNUMBER(SEARCH("comunic",LOWER($B2334))),LEFT($E2334,3)&lt;&gt;"4.4"),AND(ISNUMBER(SEARCH("monitor",LOWER($B2334))),NOT(OR(LEFT($E2334,3)="1.5",LEFT($E2334,3)="2.5")))),AND($B2334&lt;&gt;"",OR(LEFT($C2334,1)="1",LEFT($C2334,1)="2"),$D2334=""),AND($D2334&lt;&gt;"",NOT(OR(LEFT($C2334,1)="1",LEFT($C2334,1)="2"))),AND($D2334&lt;&gt;"",COUNTIF(' PROJETO'!$B$14:$B$16,$D2334)=0),IF($D2334="",FALSE(),IF(COUNTIF(' PROJETO'!$B$14:$B$16,$D2334)=0,FALSE(),IFERROR(INDEX(' PROJETO'!$C$14:$C$16,MATCH($D2334,' PROJETO'!$B$14:$B$16,0))&lt;&gt;"Sim",FALSE()))))</f>
        <v>0</v>
      </c>
      <c r="AG2334" s="21" t="b">
        <f>AND($AC2334,$Y2334&gt;'CONFG.  LISTAS'!$F$4,$Z2334="",$AA2334="")</f>
        <v>0</v>
      </c>
      <c r="AH2334" s="21" t="str">
        <f t="shared" si="480"/>
        <v/>
      </c>
      <c r="AI2334" s="43" t="str">
        <f ca="1">IF(NOT($AC2334),"",IF(OR($B2334="",$C2334="",$E2334="",$F2334=""),"Preencha descrição, categoria, tipo e unidade.",IF(AND($B2334&lt;&gt;"",OR(LEFT($C2334,1)="1",LEFT($C2334,1)="2"),$D2334=""),"Informe a prática de restauração para itens diretos.",IF(AND($D2334&lt;&gt;"",NOT(OR(LEFT($C2334,1)="1",LEFT($C2334,1)="2"))),"Custos indiretos não devem pertencer a uma prática específica.",IF(AND($D2334&lt;&gt;"",COUNTIF(' PROJETO'!$B$14:$B$16,$D2334)=0),"Prática de restauração inválida ou não cadastrada.",IF(IF($D2334="",FALSE(),IF(COUNTIF(' PROJETO'!$B$14:$B$16,$D2334)=0,FALSE(),IFERROR(INDEX(' PROJETO'!$C$14:$C$16,MATCH($D2334,' PROJETO'!$B$14:$B$16,0))&lt;&gt;"Sim",FALSE()))),"A prática informada no item não foi selecionada na aba Projeto.",IF(AND(MAX($I2334,$L2334,$O2334,$R2334,$U2334,$X2334)&gt;'CONFG.  LISTAS'!$F$4,NOT(OR($Z2334&lt;&gt;"",$AA2334&lt;&gt;""))),"Memorial de cálculo ou anexo obrigatório não informado para item acima do limite.",IF(OR(AND($G2334&lt;&gt;"",$H2334&lt;&gt;"",OR($G2334&lt;=0,$H2334&lt;=0)),AND($J2334&lt;&gt;"",$K2334&lt;&gt;"",OR($J2334&lt;=0,$K2334&lt;=0)),AND($M2334&lt;&gt;"",$N2334&lt;&gt;"",OR($M2334&lt;=0,$N2334&lt;=0)),AND($P2334&lt;&gt;"",$Q2334&lt;&gt;"",OR($P2334&lt;=0,$Q2334&lt;=0)),AND($S2334&lt;&gt;"",$T2334&lt;&gt;"",OR($S2334&lt;=0,$T2334&lt;=0)),AND($V2334&lt;&gt;"",$W2334&lt;&gt;"",OR($V2334&lt;=0,$W2334&lt;=0))),"Revise os valores informados: valor unitário e quantidade devem ser maiores que zero.",IF(OR(AND($G2334="",$H2334&lt;&gt;""),AND($G2334&lt;&gt;"",$H2334=""),AND($J2334="",$K2334&lt;&gt;""),AND($J2334&lt;&gt;"",$K2334=""),AND($M2334="",$N2334&lt;&gt;""),AND($M2334&lt;&gt;"",$N2334=""),AND($P2334="",$Q2334&lt;&gt;""),AND($P2334&lt;&gt;"",$Q2334=""),AND($S2334="",$T2334&lt;&gt;""),AND($S2334&lt;&gt;"",$T2334=""),AND($V2334="",$W2334&lt;&gt;""),AND($V2334&lt;&gt;"",$W2334="")),"Há ano preenchido parcialmente: "&amp;TRIM(IF(AND($G2334="",$H2334&lt;&gt;""),"Ano 1 (falta valor unitário); ","")&amp;IF(AND($G2334&lt;&gt;"",$H2334=""),"Ano 1 (falta quantidade); ","")&amp;IF(AND($J2334="",$K2334&lt;&gt;""),"Ano 2 (falta valor unitário); ","")&amp;IF(AND($J2334&lt;&gt;"",$K2334=""),"Ano 2 (falta quantidade); ","")&amp;IF(AND($M2334="",$N2334&lt;&gt;""),"Ano 3 (falta valor unitário); ","")&amp;IF(AND($M2334&lt;&gt;"",$N2334=""),"Ano 3 (falta quantidade); ","")&amp;IF(AND($P2334="",$Q2334&lt;&gt;""),"Ano 4 (falta valor unitário); ","")&amp;IF(AND($P2334&lt;&gt;"",$Q2334=""),"Ano 4 (falta quantidade); ","")&amp;IF(AND($S2334="",$T2334&lt;&gt;""),"Ano 5 (falta valor unitário); ","")&amp;IF(AND($S2334&lt;&gt;"",$T2334=""),"Ano 5 (falta quantidade); ","")&amp;IF(AND($V2334="",$W2334&lt;&gt;""),"Ano 6 (falta valor unitário); ","")&amp;IF(AND($V2334&lt;&gt;"",$W2334=""),"Ano 6 (falta quantidade); ","")), IF(NOT(OR(AND($G2334&lt;&gt;"",$H2334&lt;&gt;""),AND($J2334&lt;&gt;"",$K2334&lt;&gt;""),AND($M2334&lt;&gt;"",$N2334&lt;&gt;""),AND($P2334&lt;&gt;"",$Q2334&lt;&gt;""),AND($S2334&lt;&gt;"",$T2334&lt;&gt;""),AND($V2334&lt;&gt;"",$W2334&lt;&gt;""))),"Informe pelo menos um ano completo com valor unitário e quantidade.",IF(AND($C2334&lt;&gt;"",$E2334&lt;&gt;"",LEFT(TRIM($C2334),1)&lt;&gt;LEFT(TRIM($E2334),1)),"Categoria e tipo estão incompatíveis.",IF(IF(OR($E2334="",$F2334=""),FALSE(),IFERROR(COUNTIF(INDIRECT("UNITS_"&amp;SUBSTITUTE(LEFT($E2334,FIND(" ",$E2334&amp;" ")-1),".","_")),$F2334)=0,TRUE())),"Unidade incompatível com o tipo selecionado.",IF(OR(AND(ISNUMBER(SEARCH("comunic",LOWER($B2334))),LEFT($E2334,3)&lt;&gt;"4.4"),AND(ISNUMBER(SEARCH("monitor",LOWER($B2334))),NOT(OR(LEFT($E2334,3)="1.5",LEFT($E2334,3)="2.5")))),"Revise a classificação do item conforme as regras de preenchimento.",IF(AND($B2334&lt;&gt;"",OR(ISNUMBER(SEARCH("outro",LOWER($B2334))),ISNUMBER(SEARCH("divers",LOWER($B2334))),ISNUMBER(SEARCH("kit",LOWER($B2334))),ISNUMBER(SEARCH("ferrament",LOWER($B2334))),ISNUMBER(SEARCH("epi",LOWER($B2334)))),NOT(OR($Z2334&lt;&gt;"",$AA2334&lt;&gt;""))),"Descrição muito genérica: detalhe melhor o item e registre o racional no memorial ou em anexo.",IF(AND($Y2334=0,$B2334&lt;&gt;"",OR($G2334&lt;&gt;"",$H2334&lt;&gt;"",$J2334&lt;&gt;"",$K2334&lt;&gt;"",$M2334&lt;&gt;"",$N2334&lt;&gt;"",$P2334&lt;&gt;"",$Q2334&lt;&gt;"",$S2334&lt;&gt;"",$T2334&lt;&gt;"",$V2334&lt;&gt;"",$W2334&lt;&gt;"")),"O item possui dados lançados, mas o total está zerado. Revise os valores informados.","")))))))))))))))</f>
        <v/>
      </c>
    </row>
    <row r="2335" spans="1:35" ht="14.25" customHeight="1" x14ac:dyDescent="0.25">
      <c r="A2335" s="57" t="str">
        <f t="shared" si="468"/>
        <v/>
      </c>
      <c r="B2335" s="61"/>
      <c r="C2335" s="61"/>
      <c r="D2335" s="58"/>
      <c r="E2335" s="61"/>
      <c r="F2335" s="61"/>
      <c r="G2335" s="272"/>
      <c r="H2335" s="62"/>
      <c r="I2335" s="273">
        <f t="shared" si="469"/>
        <v>0</v>
      </c>
      <c r="J2335" s="272"/>
      <c r="K2335" s="62"/>
      <c r="L2335" s="270">
        <f t="shared" si="470"/>
        <v>0</v>
      </c>
      <c r="M2335" s="272"/>
      <c r="N2335" s="62"/>
      <c r="O2335" s="270">
        <f t="shared" si="471"/>
        <v>0</v>
      </c>
      <c r="P2335" s="272"/>
      <c r="Q2335" s="62"/>
      <c r="R2335" s="271">
        <f t="shared" si="472"/>
        <v>0</v>
      </c>
      <c r="S2335" s="272"/>
      <c r="T2335" s="62"/>
      <c r="U2335" s="270">
        <f t="shared" si="473"/>
        <v>0</v>
      </c>
      <c r="V2335" s="272"/>
      <c r="W2335" s="62"/>
      <c r="X2335" s="270">
        <f t="shared" si="474"/>
        <v>0</v>
      </c>
      <c r="Y2335" s="270">
        <f t="shared" si="475"/>
        <v>0</v>
      </c>
      <c r="Z2335" s="61"/>
      <c r="AA2335" s="61"/>
      <c r="AB2335" s="60" t="str">
        <f t="shared" si="476"/>
        <v/>
      </c>
      <c r="AC2335" s="21" t="b">
        <f t="shared" si="477"/>
        <v>0</v>
      </c>
      <c r="AD2335" s="21" t="b">
        <f t="shared" si="478"/>
        <v>0</v>
      </c>
      <c r="AE2335" s="21" t="b">
        <f t="shared" si="479"/>
        <v>0</v>
      </c>
      <c r="AF2335" s="21" t="b">
        <f ca="1">OR(AND($AC2335,NOT($AD2335)),AND($AC2335,OR(AND($G2335="",$H2335&lt;&gt;""),AND($G2335&lt;&gt;"",$H2335=""),AND($J2335="",$K2335&lt;&gt;""),AND($J2335&lt;&gt;"",$K2335=""),AND($M2335="",$N2335&lt;&gt;""),AND($M2335&lt;&gt;"",$N2335=""),AND($P2335="",$Q2335&lt;&gt;""),AND($P2335&lt;&gt;"",$Q2335=""),AND($S2335="",$T2335&lt;&gt;""),AND($S2335&lt;&gt;"",$T2335=""),AND($V2335="",$W2335&lt;&gt;""),AND($V2335&lt;&gt;"",$W2335=""))),AND($C2335&lt;&gt;"",$E2335&lt;&gt;"",LEFT(TRIM($C2335),1)&lt;&gt;LEFT(TRIM($E2335),1)),IF(OR($E2335="",$F2335=""),FALSE(),IFERROR(COUNTIF(INDIRECT("UNITS_"&amp;SUBSTITUTE(LEFT($E2335,FIND(" ",$E2335&amp;" ")-1),".","_")),$F2335)=0,TRUE())),AND($B2335&lt;&gt;"",OR(ISNUMBER(SEARCH("outro",LOWER($B2335))),ISNUMBER(SEARCH("divers",LOWER($B2335))),ISNUMBER(SEARCH("etc",LOWER($B2335))))),OR(AND(ISNUMBER(SEARCH("comunic",LOWER($B2335))),LEFT($E2335,3)&lt;&gt;"4.4"),AND(ISNUMBER(SEARCH("monitor",LOWER($B2335))),NOT(OR(LEFT($E2335,3)="1.5",LEFT($E2335,3)="2.5")))),AND($B2335&lt;&gt;"",OR(LEFT($C2335,1)="1",LEFT($C2335,1)="2"),$D2335=""),AND($D2335&lt;&gt;"",NOT(OR(LEFT($C2335,1)="1",LEFT($C2335,1)="2"))),AND($D2335&lt;&gt;"",COUNTIF(' PROJETO'!$B$14:$B$16,$D2335)=0),IF($D2335="",FALSE(),IF(COUNTIF(' PROJETO'!$B$14:$B$16,$D2335)=0,FALSE(),IFERROR(INDEX(' PROJETO'!$C$14:$C$16,MATCH($D2335,' PROJETO'!$B$14:$B$16,0))&lt;&gt;"Sim",FALSE()))))</f>
        <v>0</v>
      </c>
      <c r="AG2335" s="21" t="b">
        <f>AND($AC2335,$Y2335&gt;'CONFG.  LISTAS'!$F$4,$Z2335="",$AA2335="")</f>
        <v>0</v>
      </c>
      <c r="AH2335" s="21" t="str">
        <f t="shared" si="480"/>
        <v/>
      </c>
      <c r="AI2335" s="43" t="str">
        <f ca="1">IF(NOT($AC2335),"",IF(OR($B2335="",$C2335="",$E2335="",$F2335=""),"Preencha descrição, categoria, tipo e unidade.",IF(AND($B2335&lt;&gt;"",OR(LEFT($C2335,1)="1",LEFT($C2335,1)="2"),$D2335=""),"Informe a prática de restauração para itens diretos.",IF(AND($D2335&lt;&gt;"",NOT(OR(LEFT($C2335,1)="1",LEFT($C2335,1)="2"))),"Custos indiretos não devem pertencer a uma prática específica.",IF(AND($D2335&lt;&gt;"",COUNTIF(' PROJETO'!$B$14:$B$16,$D2335)=0),"Prática de restauração inválida ou não cadastrada.",IF(IF($D2335="",FALSE(),IF(COUNTIF(' PROJETO'!$B$14:$B$16,$D2335)=0,FALSE(),IFERROR(INDEX(' PROJETO'!$C$14:$C$16,MATCH($D2335,' PROJETO'!$B$14:$B$16,0))&lt;&gt;"Sim",FALSE()))),"A prática informada no item não foi selecionada na aba Projeto.",IF(AND(MAX($I2335,$L2335,$O2335,$R2335,$U2335,$X2335)&gt;'CONFG.  LISTAS'!$F$4,NOT(OR($Z2335&lt;&gt;"",$AA2335&lt;&gt;""))),"Memorial de cálculo ou anexo obrigatório não informado para item acima do limite.",IF(OR(AND($G2335&lt;&gt;"",$H2335&lt;&gt;"",OR($G2335&lt;=0,$H2335&lt;=0)),AND($J2335&lt;&gt;"",$K2335&lt;&gt;"",OR($J2335&lt;=0,$K2335&lt;=0)),AND($M2335&lt;&gt;"",$N2335&lt;&gt;"",OR($M2335&lt;=0,$N2335&lt;=0)),AND($P2335&lt;&gt;"",$Q2335&lt;&gt;"",OR($P2335&lt;=0,$Q2335&lt;=0)),AND($S2335&lt;&gt;"",$T2335&lt;&gt;"",OR($S2335&lt;=0,$T2335&lt;=0)),AND($V2335&lt;&gt;"",$W2335&lt;&gt;"",OR($V2335&lt;=0,$W2335&lt;=0))),"Revise os valores informados: valor unitário e quantidade devem ser maiores que zero.",IF(OR(AND($G2335="",$H2335&lt;&gt;""),AND($G2335&lt;&gt;"",$H2335=""),AND($J2335="",$K2335&lt;&gt;""),AND($J2335&lt;&gt;"",$K2335=""),AND($M2335="",$N2335&lt;&gt;""),AND($M2335&lt;&gt;"",$N2335=""),AND($P2335="",$Q2335&lt;&gt;""),AND($P2335&lt;&gt;"",$Q2335=""),AND($S2335="",$T2335&lt;&gt;""),AND($S2335&lt;&gt;"",$T2335=""),AND($V2335="",$W2335&lt;&gt;""),AND($V2335&lt;&gt;"",$W2335="")),"Há ano preenchido parcialmente: "&amp;TRIM(IF(AND($G2335="",$H2335&lt;&gt;""),"Ano 1 (falta valor unitário); ","")&amp;IF(AND($G2335&lt;&gt;"",$H2335=""),"Ano 1 (falta quantidade); ","")&amp;IF(AND($J2335="",$K2335&lt;&gt;""),"Ano 2 (falta valor unitário); ","")&amp;IF(AND($J2335&lt;&gt;"",$K2335=""),"Ano 2 (falta quantidade); ","")&amp;IF(AND($M2335="",$N2335&lt;&gt;""),"Ano 3 (falta valor unitário); ","")&amp;IF(AND($M2335&lt;&gt;"",$N2335=""),"Ano 3 (falta quantidade); ","")&amp;IF(AND($P2335="",$Q2335&lt;&gt;""),"Ano 4 (falta valor unitário); ","")&amp;IF(AND($P2335&lt;&gt;"",$Q2335=""),"Ano 4 (falta quantidade); ","")&amp;IF(AND($S2335="",$T2335&lt;&gt;""),"Ano 5 (falta valor unitário); ","")&amp;IF(AND($S2335&lt;&gt;"",$T2335=""),"Ano 5 (falta quantidade); ","")&amp;IF(AND($V2335="",$W2335&lt;&gt;""),"Ano 6 (falta valor unitário); ","")&amp;IF(AND($V2335&lt;&gt;"",$W2335=""),"Ano 6 (falta quantidade); ","")), IF(NOT(OR(AND($G2335&lt;&gt;"",$H2335&lt;&gt;""),AND($J2335&lt;&gt;"",$K2335&lt;&gt;""),AND($M2335&lt;&gt;"",$N2335&lt;&gt;""),AND($P2335&lt;&gt;"",$Q2335&lt;&gt;""),AND($S2335&lt;&gt;"",$T2335&lt;&gt;""),AND($V2335&lt;&gt;"",$W2335&lt;&gt;""))),"Informe pelo menos um ano completo com valor unitário e quantidade.",IF(AND($C2335&lt;&gt;"",$E2335&lt;&gt;"",LEFT(TRIM($C2335),1)&lt;&gt;LEFT(TRIM($E2335),1)),"Categoria e tipo estão incompatíveis.",IF(IF(OR($E2335="",$F2335=""),FALSE(),IFERROR(COUNTIF(INDIRECT("UNITS_"&amp;SUBSTITUTE(LEFT($E2335,FIND(" ",$E2335&amp;" ")-1),".","_")),$F2335)=0,TRUE())),"Unidade incompatível com o tipo selecionado.",IF(OR(AND(ISNUMBER(SEARCH("comunic",LOWER($B2335))),LEFT($E2335,3)&lt;&gt;"4.4"),AND(ISNUMBER(SEARCH("monitor",LOWER($B2335))),NOT(OR(LEFT($E2335,3)="1.5",LEFT($E2335,3)="2.5")))),"Revise a classificação do item conforme as regras de preenchimento.",IF(AND($B2335&lt;&gt;"",OR(ISNUMBER(SEARCH("outro",LOWER($B2335))),ISNUMBER(SEARCH("divers",LOWER($B2335))),ISNUMBER(SEARCH("kit",LOWER($B2335))),ISNUMBER(SEARCH("ferrament",LOWER($B2335))),ISNUMBER(SEARCH("epi",LOWER($B2335)))),NOT(OR($Z2335&lt;&gt;"",$AA2335&lt;&gt;""))),"Descrição muito genérica: detalhe melhor o item e registre o racional no memorial ou em anexo.",IF(AND($Y2335=0,$B2335&lt;&gt;"",OR($G2335&lt;&gt;"",$H2335&lt;&gt;"",$J2335&lt;&gt;"",$K2335&lt;&gt;"",$M2335&lt;&gt;"",$N2335&lt;&gt;"",$P2335&lt;&gt;"",$Q2335&lt;&gt;"",$S2335&lt;&gt;"",$T2335&lt;&gt;"",$V2335&lt;&gt;"",$W2335&lt;&gt;"")),"O item possui dados lançados, mas o total está zerado. Revise os valores informados.","")))))))))))))))</f>
        <v/>
      </c>
    </row>
    <row r="2336" spans="1:35" ht="14.25" customHeight="1" x14ac:dyDescent="0.25">
      <c r="A2336" s="57" t="str">
        <f t="shared" si="468"/>
        <v/>
      </c>
      <c r="B2336" s="58"/>
      <c r="C2336" s="58"/>
      <c r="D2336" s="58"/>
      <c r="E2336" s="58"/>
      <c r="F2336" s="58"/>
      <c r="G2336" s="269"/>
      <c r="H2336" s="59"/>
      <c r="I2336" s="273">
        <f t="shared" si="469"/>
        <v>0</v>
      </c>
      <c r="J2336" s="269"/>
      <c r="K2336" s="59"/>
      <c r="L2336" s="270">
        <f t="shared" si="470"/>
        <v>0</v>
      </c>
      <c r="M2336" s="269"/>
      <c r="N2336" s="59"/>
      <c r="O2336" s="270">
        <f t="shared" si="471"/>
        <v>0</v>
      </c>
      <c r="P2336" s="269"/>
      <c r="Q2336" s="59"/>
      <c r="R2336" s="271">
        <f t="shared" si="472"/>
        <v>0</v>
      </c>
      <c r="S2336" s="269"/>
      <c r="T2336" s="59"/>
      <c r="U2336" s="270">
        <f t="shared" si="473"/>
        <v>0</v>
      </c>
      <c r="V2336" s="269"/>
      <c r="W2336" s="59"/>
      <c r="X2336" s="270">
        <f t="shared" si="474"/>
        <v>0</v>
      </c>
      <c r="Y2336" s="270">
        <f t="shared" si="475"/>
        <v>0</v>
      </c>
      <c r="Z2336" s="58"/>
      <c r="AA2336" s="58"/>
      <c r="AB2336" s="60" t="str">
        <f t="shared" si="476"/>
        <v/>
      </c>
      <c r="AC2336" s="21" t="b">
        <f t="shared" si="477"/>
        <v>0</v>
      </c>
      <c r="AD2336" s="21" t="b">
        <f t="shared" si="478"/>
        <v>0</v>
      </c>
      <c r="AE2336" s="21" t="b">
        <f t="shared" si="479"/>
        <v>0</v>
      </c>
      <c r="AF2336" s="21" t="b">
        <f ca="1">OR(AND($AC2336,NOT($AD2336)),AND($AC2336,OR(AND($G2336="",$H2336&lt;&gt;""),AND($G2336&lt;&gt;"",$H2336=""),AND($J2336="",$K2336&lt;&gt;""),AND($J2336&lt;&gt;"",$K2336=""),AND($M2336="",$N2336&lt;&gt;""),AND($M2336&lt;&gt;"",$N2336=""),AND($P2336="",$Q2336&lt;&gt;""),AND($P2336&lt;&gt;"",$Q2336=""),AND($S2336="",$T2336&lt;&gt;""),AND($S2336&lt;&gt;"",$T2336=""),AND($V2336="",$W2336&lt;&gt;""),AND($V2336&lt;&gt;"",$W2336=""))),AND($C2336&lt;&gt;"",$E2336&lt;&gt;"",LEFT(TRIM($C2336),1)&lt;&gt;LEFT(TRIM($E2336),1)),IF(OR($E2336="",$F2336=""),FALSE(),IFERROR(COUNTIF(INDIRECT("UNITS_"&amp;SUBSTITUTE(LEFT($E2336,FIND(" ",$E2336&amp;" ")-1),".","_")),$F2336)=0,TRUE())),AND($B2336&lt;&gt;"",OR(ISNUMBER(SEARCH("outro",LOWER($B2336))),ISNUMBER(SEARCH("divers",LOWER($B2336))),ISNUMBER(SEARCH("etc",LOWER($B2336))))),OR(AND(ISNUMBER(SEARCH("comunic",LOWER($B2336))),LEFT($E2336,3)&lt;&gt;"4.4"),AND(ISNUMBER(SEARCH("monitor",LOWER($B2336))),NOT(OR(LEFT($E2336,3)="1.5",LEFT($E2336,3)="2.5")))),AND($B2336&lt;&gt;"",OR(LEFT($C2336,1)="1",LEFT($C2336,1)="2"),$D2336=""),AND($D2336&lt;&gt;"",NOT(OR(LEFT($C2336,1)="1",LEFT($C2336,1)="2"))),AND($D2336&lt;&gt;"",COUNTIF(' PROJETO'!$B$14:$B$16,$D2336)=0),IF($D2336="",FALSE(),IF(COUNTIF(' PROJETO'!$B$14:$B$16,$D2336)=0,FALSE(),IFERROR(INDEX(' PROJETO'!$C$14:$C$16,MATCH($D2336,' PROJETO'!$B$14:$B$16,0))&lt;&gt;"Sim",FALSE()))))</f>
        <v>0</v>
      </c>
      <c r="AG2336" s="21" t="b">
        <f>AND($AC2336,$Y2336&gt;'CONFG.  LISTAS'!$F$4,$Z2336="",$AA2336="")</f>
        <v>0</v>
      </c>
      <c r="AH2336" s="21" t="str">
        <f t="shared" si="480"/>
        <v/>
      </c>
      <c r="AI2336" s="43" t="str">
        <f ca="1">IF(NOT($AC2336),"",IF(OR($B2336="",$C2336="",$E2336="",$F2336=""),"Preencha descrição, categoria, tipo e unidade.",IF(AND($B2336&lt;&gt;"",OR(LEFT($C2336,1)="1",LEFT($C2336,1)="2"),$D2336=""),"Informe a prática de restauração para itens diretos.",IF(AND($D2336&lt;&gt;"",NOT(OR(LEFT($C2336,1)="1",LEFT($C2336,1)="2"))),"Custos indiretos não devem pertencer a uma prática específica.",IF(AND($D2336&lt;&gt;"",COUNTIF(' PROJETO'!$B$14:$B$16,$D2336)=0),"Prática de restauração inválida ou não cadastrada.",IF(IF($D2336="",FALSE(),IF(COUNTIF(' PROJETO'!$B$14:$B$16,$D2336)=0,FALSE(),IFERROR(INDEX(' PROJETO'!$C$14:$C$16,MATCH($D2336,' PROJETO'!$B$14:$B$16,0))&lt;&gt;"Sim",FALSE()))),"A prática informada no item não foi selecionada na aba Projeto.",IF(AND(MAX($I2336,$L2336,$O2336,$R2336,$U2336,$X2336)&gt;'CONFG.  LISTAS'!$F$4,NOT(OR($Z2336&lt;&gt;"",$AA2336&lt;&gt;""))),"Memorial de cálculo ou anexo obrigatório não informado para item acima do limite.",IF(OR(AND($G2336&lt;&gt;"",$H2336&lt;&gt;"",OR($G2336&lt;=0,$H2336&lt;=0)),AND($J2336&lt;&gt;"",$K2336&lt;&gt;"",OR($J2336&lt;=0,$K2336&lt;=0)),AND($M2336&lt;&gt;"",$N2336&lt;&gt;"",OR($M2336&lt;=0,$N2336&lt;=0)),AND($P2336&lt;&gt;"",$Q2336&lt;&gt;"",OR($P2336&lt;=0,$Q2336&lt;=0)),AND($S2336&lt;&gt;"",$T2336&lt;&gt;"",OR($S2336&lt;=0,$T2336&lt;=0)),AND($V2336&lt;&gt;"",$W2336&lt;&gt;"",OR($V2336&lt;=0,$W2336&lt;=0))),"Revise os valores informados: valor unitário e quantidade devem ser maiores que zero.",IF(OR(AND($G2336="",$H2336&lt;&gt;""),AND($G2336&lt;&gt;"",$H2336=""),AND($J2336="",$K2336&lt;&gt;""),AND($J2336&lt;&gt;"",$K2336=""),AND($M2336="",$N2336&lt;&gt;""),AND($M2336&lt;&gt;"",$N2336=""),AND($P2336="",$Q2336&lt;&gt;""),AND($P2336&lt;&gt;"",$Q2336=""),AND($S2336="",$T2336&lt;&gt;""),AND($S2336&lt;&gt;"",$T2336=""),AND($V2336="",$W2336&lt;&gt;""),AND($V2336&lt;&gt;"",$W2336="")),"Há ano preenchido parcialmente: "&amp;TRIM(IF(AND($G2336="",$H2336&lt;&gt;""),"Ano 1 (falta valor unitário); ","")&amp;IF(AND($G2336&lt;&gt;"",$H2336=""),"Ano 1 (falta quantidade); ","")&amp;IF(AND($J2336="",$K2336&lt;&gt;""),"Ano 2 (falta valor unitário); ","")&amp;IF(AND($J2336&lt;&gt;"",$K2336=""),"Ano 2 (falta quantidade); ","")&amp;IF(AND($M2336="",$N2336&lt;&gt;""),"Ano 3 (falta valor unitário); ","")&amp;IF(AND($M2336&lt;&gt;"",$N2336=""),"Ano 3 (falta quantidade); ","")&amp;IF(AND($P2336="",$Q2336&lt;&gt;""),"Ano 4 (falta valor unitário); ","")&amp;IF(AND($P2336&lt;&gt;"",$Q2336=""),"Ano 4 (falta quantidade); ","")&amp;IF(AND($S2336="",$T2336&lt;&gt;""),"Ano 5 (falta valor unitário); ","")&amp;IF(AND($S2336&lt;&gt;"",$T2336=""),"Ano 5 (falta quantidade); ","")&amp;IF(AND($V2336="",$W2336&lt;&gt;""),"Ano 6 (falta valor unitário); ","")&amp;IF(AND($V2336&lt;&gt;"",$W2336=""),"Ano 6 (falta quantidade); ","")), IF(NOT(OR(AND($G2336&lt;&gt;"",$H2336&lt;&gt;""),AND($J2336&lt;&gt;"",$K2336&lt;&gt;""),AND($M2336&lt;&gt;"",$N2336&lt;&gt;""),AND($P2336&lt;&gt;"",$Q2336&lt;&gt;""),AND($S2336&lt;&gt;"",$T2336&lt;&gt;""),AND($V2336&lt;&gt;"",$W2336&lt;&gt;""))),"Informe pelo menos um ano completo com valor unitário e quantidade.",IF(AND($C2336&lt;&gt;"",$E2336&lt;&gt;"",LEFT(TRIM($C2336),1)&lt;&gt;LEFT(TRIM($E2336),1)),"Categoria e tipo estão incompatíveis.",IF(IF(OR($E2336="",$F2336=""),FALSE(),IFERROR(COUNTIF(INDIRECT("UNITS_"&amp;SUBSTITUTE(LEFT($E2336,FIND(" ",$E2336&amp;" ")-1),".","_")),$F2336)=0,TRUE())),"Unidade incompatível com o tipo selecionado.",IF(OR(AND(ISNUMBER(SEARCH("comunic",LOWER($B2336))),LEFT($E2336,3)&lt;&gt;"4.4"),AND(ISNUMBER(SEARCH("monitor",LOWER($B2336))),NOT(OR(LEFT($E2336,3)="1.5",LEFT($E2336,3)="2.5")))),"Revise a classificação do item conforme as regras de preenchimento.",IF(AND($B2336&lt;&gt;"",OR(ISNUMBER(SEARCH("outro",LOWER($B2336))),ISNUMBER(SEARCH("divers",LOWER($B2336))),ISNUMBER(SEARCH("kit",LOWER($B2336))),ISNUMBER(SEARCH("ferrament",LOWER($B2336))),ISNUMBER(SEARCH("epi",LOWER($B2336)))),NOT(OR($Z2336&lt;&gt;"",$AA2336&lt;&gt;""))),"Descrição muito genérica: detalhe melhor o item e registre o racional no memorial ou em anexo.",IF(AND($Y2336=0,$B2336&lt;&gt;"",OR($G2336&lt;&gt;"",$H2336&lt;&gt;"",$J2336&lt;&gt;"",$K2336&lt;&gt;"",$M2336&lt;&gt;"",$N2336&lt;&gt;"",$P2336&lt;&gt;"",$Q2336&lt;&gt;"",$S2336&lt;&gt;"",$T2336&lt;&gt;"",$V2336&lt;&gt;"",$W2336&lt;&gt;"")),"O item possui dados lançados, mas o total está zerado. Revise os valores informados.","")))))))))))))))</f>
        <v/>
      </c>
    </row>
    <row r="2337" spans="1:35" ht="14.25" customHeight="1" x14ac:dyDescent="0.25">
      <c r="A2337" s="57" t="str">
        <f t="shared" si="468"/>
        <v/>
      </c>
      <c r="B2337" s="61"/>
      <c r="C2337" s="61"/>
      <c r="D2337" s="58"/>
      <c r="E2337" s="61"/>
      <c r="F2337" s="61"/>
      <c r="G2337" s="272"/>
      <c r="H2337" s="62"/>
      <c r="I2337" s="273">
        <f t="shared" si="469"/>
        <v>0</v>
      </c>
      <c r="J2337" s="272"/>
      <c r="K2337" s="62"/>
      <c r="L2337" s="270">
        <f t="shared" si="470"/>
        <v>0</v>
      </c>
      <c r="M2337" s="272"/>
      <c r="N2337" s="62"/>
      <c r="O2337" s="270">
        <f t="shared" si="471"/>
        <v>0</v>
      </c>
      <c r="P2337" s="272"/>
      <c r="Q2337" s="62"/>
      <c r="R2337" s="271">
        <f t="shared" si="472"/>
        <v>0</v>
      </c>
      <c r="S2337" s="272"/>
      <c r="T2337" s="62"/>
      <c r="U2337" s="270">
        <f t="shared" si="473"/>
        <v>0</v>
      </c>
      <c r="V2337" s="272"/>
      <c r="W2337" s="62"/>
      <c r="X2337" s="270">
        <f t="shared" si="474"/>
        <v>0</v>
      </c>
      <c r="Y2337" s="270">
        <f t="shared" si="475"/>
        <v>0</v>
      </c>
      <c r="Z2337" s="61"/>
      <c r="AA2337" s="61"/>
      <c r="AB2337" s="60" t="str">
        <f t="shared" si="476"/>
        <v/>
      </c>
      <c r="AC2337" s="21" t="b">
        <f t="shared" si="477"/>
        <v>0</v>
      </c>
      <c r="AD2337" s="21" t="b">
        <f t="shared" si="478"/>
        <v>0</v>
      </c>
      <c r="AE2337" s="21" t="b">
        <f t="shared" si="479"/>
        <v>0</v>
      </c>
      <c r="AF2337" s="21" t="b">
        <f ca="1">OR(AND($AC2337,NOT($AD2337)),AND($AC2337,OR(AND($G2337="",$H2337&lt;&gt;""),AND($G2337&lt;&gt;"",$H2337=""),AND($J2337="",$K2337&lt;&gt;""),AND($J2337&lt;&gt;"",$K2337=""),AND($M2337="",$N2337&lt;&gt;""),AND($M2337&lt;&gt;"",$N2337=""),AND($P2337="",$Q2337&lt;&gt;""),AND($P2337&lt;&gt;"",$Q2337=""),AND($S2337="",$T2337&lt;&gt;""),AND($S2337&lt;&gt;"",$T2337=""),AND($V2337="",$W2337&lt;&gt;""),AND($V2337&lt;&gt;"",$W2337=""))),AND($C2337&lt;&gt;"",$E2337&lt;&gt;"",LEFT(TRIM($C2337),1)&lt;&gt;LEFT(TRIM($E2337),1)),IF(OR($E2337="",$F2337=""),FALSE(),IFERROR(COUNTIF(INDIRECT("UNITS_"&amp;SUBSTITUTE(LEFT($E2337,FIND(" ",$E2337&amp;" ")-1),".","_")),$F2337)=0,TRUE())),AND($B2337&lt;&gt;"",OR(ISNUMBER(SEARCH("outro",LOWER($B2337))),ISNUMBER(SEARCH("divers",LOWER($B2337))),ISNUMBER(SEARCH("etc",LOWER($B2337))))),OR(AND(ISNUMBER(SEARCH("comunic",LOWER($B2337))),LEFT($E2337,3)&lt;&gt;"4.4"),AND(ISNUMBER(SEARCH("monitor",LOWER($B2337))),NOT(OR(LEFT($E2337,3)="1.5",LEFT($E2337,3)="2.5")))),AND($B2337&lt;&gt;"",OR(LEFT($C2337,1)="1",LEFT($C2337,1)="2"),$D2337=""),AND($D2337&lt;&gt;"",NOT(OR(LEFT($C2337,1)="1",LEFT($C2337,1)="2"))),AND($D2337&lt;&gt;"",COUNTIF(' PROJETO'!$B$14:$B$16,$D2337)=0),IF($D2337="",FALSE(),IF(COUNTIF(' PROJETO'!$B$14:$B$16,$D2337)=0,FALSE(),IFERROR(INDEX(' PROJETO'!$C$14:$C$16,MATCH($D2337,' PROJETO'!$B$14:$B$16,0))&lt;&gt;"Sim",FALSE()))))</f>
        <v>0</v>
      </c>
      <c r="AG2337" s="21" t="b">
        <f>AND($AC2337,$Y2337&gt;'CONFG.  LISTAS'!$F$4,$Z2337="",$AA2337="")</f>
        <v>0</v>
      </c>
      <c r="AH2337" s="21" t="str">
        <f t="shared" si="480"/>
        <v/>
      </c>
      <c r="AI2337" s="43" t="str">
        <f ca="1">IF(NOT($AC2337),"",IF(OR($B2337="",$C2337="",$E2337="",$F2337=""),"Preencha descrição, categoria, tipo e unidade.",IF(AND($B2337&lt;&gt;"",OR(LEFT($C2337,1)="1",LEFT($C2337,1)="2"),$D2337=""),"Informe a prática de restauração para itens diretos.",IF(AND($D2337&lt;&gt;"",NOT(OR(LEFT($C2337,1)="1",LEFT($C2337,1)="2"))),"Custos indiretos não devem pertencer a uma prática específica.",IF(AND($D2337&lt;&gt;"",COUNTIF(' PROJETO'!$B$14:$B$16,$D2337)=0),"Prática de restauração inválida ou não cadastrada.",IF(IF($D2337="",FALSE(),IF(COUNTIF(' PROJETO'!$B$14:$B$16,$D2337)=0,FALSE(),IFERROR(INDEX(' PROJETO'!$C$14:$C$16,MATCH($D2337,' PROJETO'!$B$14:$B$16,0))&lt;&gt;"Sim",FALSE()))),"A prática informada no item não foi selecionada na aba Projeto.",IF(AND(MAX($I2337,$L2337,$O2337,$R2337,$U2337,$X2337)&gt;'CONFG.  LISTAS'!$F$4,NOT(OR($Z2337&lt;&gt;"",$AA2337&lt;&gt;""))),"Memorial de cálculo ou anexo obrigatório não informado para item acima do limite.",IF(OR(AND($G2337&lt;&gt;"",$H2337&lt;&gt;"",OR($G2337&lt;=0,$H2337&lt;=0)),AND($J2337&lt;&gt;"",$K2337&lt;&gt;"",OR($J2337&lt;=0,$K2337&lt;=0)),AND($M2337&lt;&gt;"",$N2337&lt;&gt;"",OR($M2337&lt;=0,$N2337&lt;=0)),AND($P2337&lt;&gt;"",$Q2337&lt;&gt;"",OR($P2337&lt;=0,$Q2337&lt;=0)),AND($S2337&lt;&gt;"",$T2337&lt;&gt;"",OR($S2337&lt;=0,$T2337&lt;=0)),AND($V2337&lt;&gt;"",$W2337&lt;&gt;"",OR($V2337&lt;=0,$W2337&lt;=0))),"Revise os valores informados: valor unitário e quantidade devem ser maiores que zero.",IF(OR(AND($G2337="",$H2337&lt;&gt;""),AND($G2337&lt;&gt;"",$H2337=""),AND($J2337="",$K2337&lt;&gt;""),AND($J2337&lt;&gt;"",$K2337=""),AND($M2337="",$N2337&lt;&gt;""),AND($M2337&lt;&gt;"",$N2337=""),AND($P2337="",$Q2337&lt;&gt;""),AND($P2337&lt;&gt;"",$Q2337=""),AND($S2337="",$T2337&lt;&gt;""),AND($S2337&lt;&gt;"",$T2337=""),AND($V2337="",$W2337&lt;&gt;""),AND($V2337&lt;&gt;"",$W2337="")),"Há ano preenchido parcialmente: "&amp;TRIM(IF(AND($G2337="",$H2337&lt;&gt;""),"Ano 1 (falta valor unitário); ","")&amp;IF(AND($G2337&lt;&gt;"",$H2337=""),"Ano 1 (falta quantidade); ","")&amp;IF(AND($J2337="",$K2337&lt;&gt;""),"Ano 2 (falta valor unitário); ","")&amp;IF(AND($J2337&lt;&gt;"",$K2337=""),"Ano 2 (falta quantidade); ","")&amp;IF(AND($M2337="",$N2337&lt;&gt;""),"Ano 3 (falta valor unitário); ","")&amp;IF(AND($M2337&lt;&gt;"",$N2337=""),"Ano 3 (falta quantidade); ","")&amp;IF(AND($P2337="",$Q2337&lt;&gt;""),"Ano 4 (falta valor unitário); ","")&amp;IF(AND($P2337&lt;&gt;"",$Q2337=""),"Ano 4 (falta quantidade); ","")&amp;IF(AND($S2337="",$T2337&lt;&gt;""),"Ano 5 (falta valor unitário); ","")&amp;IF(AND($S2337&lt;&gt;"",$T2337=""),"Ano 5 (falta quantidade); ","")&amp;IF(AND($V2337="",$W2337&lt;&gt;""),"Ano 6 (falta valor unitário); ","")&amp;IF(AND($V2337&lt;&gt;"",$W2337=""),"Ano 6 (falta quantidade); ","")), IF(NOT(OR(AND($G2337&lt;&gt;"",$H2337&lt;&gt;""),AND($J2337&lt;&gt;"",$K2337&lt;&gt;""),AND($M2337&lt;&gt;"",$N2337&lt;&gt;""),AND($P2337&lt;&gt;"",$Q2337&lt;&gt;""),AND($S2337&lt;&gt;"",$T2337&lt;&gt;""),AND($V2337&lt;&gt;"",$W2337&lt;&gt;""))),"Informe pelo menos um ano completo com valor unitário e quantidade.",IF(AND($C2337&lt;&gt;"",$E2337&lt;&gt;"",LEFT(TRIM($C2337),1)&lt;&gt;LEFT(TRIM($E2337),1)),"Categoria e tipo estão incompatíveis.",IF(IF(OR($E2337="",$F2337=""),FALSE(),IFERROR(COUNTIF(INDIRECT("UNITS_"&amp;SUBSTITUTE(LEFT($E2337,FIND(" ",$E2337&amp;" ")-1),".","_")),$F2337)=0,TRUE())),"Unidade incompatível com o tipo selecionado.",IF(OR(AND(ISNUMBER(SEARCH("comunic",LOWER($B2337))),LEFT($E2337,3)&lt;&gt;"4.4"),AND(ISNUMBER(SEARCH("monitor",LOWER($B2337))),NOT(OR(LEFT($E2337,3)="1.5",LEFT($E2337,3)="2.5")))),"Revise a classificação do item conforme as regras de preenchimento.",IF(AND($B2337&lt;&gt;"",OR(ISNUMBER(SEARCH("outro",LOWER($B2337))),ISNUMBER(SEARCH("divers",LOWER($B2337))),ISNUMBER(SEARCH("kit",LOWER($B2337))),ISNUMBER(SEARCH("ferrament",LOWER($B2337))),ISNUMBER(SEARCH("epi",LOWER($B2337)))),NOT(OR($Z2337&lt;&gt;"",$AA2337&lt;&gt;""))),"Descrição muito genérica: detalhe melhor o item e registre o racional no memorial ou em anexo.",IF(AND($Y2337=0,$B2337&lt;&gt;"",OR($G2337&lt;&gt;"",$H2337&lt;&gt;"",$J2337&lt;&gt;"",$K2337&lt;&gt;"",$M2337&lt;&gt;"",$N2337&lt;&gt;"",$P2337&lt;&gt;"",$Q2337&lt;&gt;"",$S2337&lt;&gt;"",$T2337&lt;&gt;"",$V2337&lt;&gt;"",$W2337&lt;&gt;"")),"O item possui dados lançados, mas o total está zerado. Revise os valores informados.","")))))))))))))))</f>
        <v/>
      </c>
    </row>
    <row r="2338" spans="1:35" ht="14.25" customHeight="1" x14ac:dyDescent="0.25">
      <c r="A2338" s="57" t="str">
        <f t="shared" si="468"/>
        <v/>
      </c>
      <c r="B2338" s="58"/>
      <c r="C2338" s="58"/>
      <c r="D2338" s="58"/>
      <c r="E2338" s="58"/>
      <c r="F2338" s="58"/>
      <c r="G2338" s="269"/>
      <c r="H2338" s="59"/>
      <c r="I2338" s="273">
        <f t="shared" si="469"/>
        <v>0</v>
      </c>
      <c r="J2338" s="269"/>
      <c r="K2338" s="59"/>
      <c r="L2338" s="270">
        <f t="shared" si="470"/>
        <v>0</v>
      </c>
      <c r="M2338" s="269"/>
      <c r="N2338" s="59"/>
      <c r="O2338" s="270">
        <f t="shared" si="471"/>
        <v>0</v>
      </c>
      <c r="P2338" s="269"/>
      <c r="Q2338" s="59"/>
      <c r="R2338" s="271">
        <f t="shared" si="472"/>
        <v>0</v>
      </c>
      <c r="S2338" s="269"/>
      <c r="T2338" s="59"/>
      <c r="U2338" s="270">
        <f t="shared" si="473"/>
        <v>0</v>
      </c>
      <c r="V2338" s="269"/>
      <c r="W2338" s="59"/>
      <c r="X2338" s="270">
        <f t="shared" si="474"/>
        <v>0</v>
      </c>
      <c r="Y2338" s="270">
        <f t="shared" si="475"/>
        <v>0</v>
      </c>
      <c r="Z2338" s="58"/>
      <c r="AA2338" s="58"/>
      <c r="AB2338" s="60" t="str">
        <f t="shared" si="476"/>
        <v/>
      </c>
      <c r="AC2338" s="21" t="b">
        <f t="shared" si="477"/>
        <v>0</v>
      </c>
      <c r="AD2338" s="21" t="b">
        <f t="shared" si="478"/>
        <v>0</v>
      </c>
      <c r="AE2338" s="21" t="b">
        <f t="shared" si="479"/>
        <v>0</v>
      </c>
      <c r="AF2338" s="21" t="b">
        <f ca="1">OR(AND($AC2338,NOT($AD2338)),AND($AC2338,OR(AND($G2338="",$H2338&lt;&gt;""),AND($G2338&lt;&gt;"",$H2338=""),AND($J2338="",$K2338&lt;&gt;""),AND($J2338&lt;&gt;"",$K2338=""),AND($M2338="",$N2338&lt;&gt;""),AND($M2338&lt;&gt;"",$N2338=""),AND($P2338="",$Q2338&lt;&gt;""),AND($P2338&lt;&gt;"",$Q2338=""),AND($S2338="",$T2338&lt;&gt;""),AND($S2338&lt;&gt;"",$T2338=""),AND($V2338="",$W2338&lt;&gt;""),AND($V2338&lt;&gt;"",$W2338=""))),AND($C2338&lt;&gt;"",$E2338&lt;&gt;"",LEFT(TRIM($C2338),1)&lt;&gt;LEFT(TRIM($E2338),1)),IF(OR($E2338="",$F2338=""),FALSE(),IFERROR(COUNTIF(INDIRECT("UNITS_"&amp;SUBSTITUTE(LEFT($E2338,FIND(" ",$E2338&amp;" ")-1),".","_")),$F2338)=0,TRUE())),AND($B2338&lt;&gt;"",OR(ISNUMBER(SEARCH("outro",LOWER($B2338))),ISNUMBER(SEARCH("divers",LOWER($B2338))),ISNUMBER(SEARCH("etc",LOWER($B2338))))),OR(AND(ISNUMBER(SEARCH("comunic",LOWER($B2338))),LEFT($E2338,3)&lt;&gt;"4.4"),AND(ISNUMBER(SEARCH("monitor",LOWER($B2338))),NOT(OR(LEFT($E2338,3)="1.5",LEFT($E2338,3)="2.5")))),AND($B2338&lt;&gt;"",OR(LEFT($C2338,1)="1",LEFT($C2338,1)="2"),$D2338=""),AND($D2338&lt;&gt;"",NOT(OR(LEFT($C2338,1)="1",LEFT($C2338,1)="2"))),AND($D2338&lt;&gt;"",COUNTIF(' PROJETO'!$B$14:$B$16,$D2338)=0),IF($D2338="",FALSE(),IF(COUNTIF(' PROJETO'!$B$14:$B$16,$D2338)=0,FALSE(),IFERROR(INDEX(' PROJETO'!$C$14:$C$16,MATCH($D2338,' PROJETO'!$B$14:$B$16,0))&lt;&gt;"Sim",FALSE()))))</f>
        <v>0</v>
      </c>
      <c r="AG2338" s="21" t="b">
        <f>AND($AC2338,$Y2338&gt;'CONFG.  LISTAS'!$F$4,$Z2338="",$AA2338="")</f>
        <v>0</v>
      </c>
      <c r="AH2338" s="21" t="str">
        <f t="shared" si="480"/>
        <v/>
      </c>
      <c r="AI2338" s="43" t="str">
        <f ca="1">IF(NOT($AC2338),"",IF(OR($B2338="",$C2338="",$E2338="",$F2338=""),"Preencha descrição, categoria, tipo e unidade.",IF(AND($B2338&lt;&gt;"",OR(LEFT($C2338,1)="1",LEFT($C2338,1)="2"),$D2338=""),"Informe a prática de restauração para itens diretos.",IF(AND($D2338&lt;&gt;"",NOT(OR(LEFT($C2338,1)="1",LEFT($C2338,1)="2"))),"Custos indiretos não devem pertencer a uma prática específica.",IF(AND($D2338&lt;&gt;"",COUNTIF(' PROJETO'!$B$14:$B$16,$D2338)=0),"Prática de restauração inválida ou não cadastrada.",IF(IF($D2338="",FALSE(),IF(COUNTIF(' PROJETO'!$B$14:$B$16,$D2338)=0,FALSE(),IFERROR(INDEX(' PROJETO'!$C$14:$C$16,MATCH($D2338,' PROJETO'!$B$14:$B$16,0))&lt;&gt;"Sim",FALSE()))),"A prática informada no item não foi selecionada na aba Projeto.",IF(AND(MAX($I2338,$L2338,$O2338,$R2338,$U2338,$X2338)&gt;'CONFG.  LISTAS'!$F$4,NOT(OR($Z2338&lt;&gt;"",$AA2338&lt;&gt;""))),"Memorial de cálculo ou anexo obrigatório não informado para item acima do limite.",IF(OR(AND($G2338&lt;&gt;"",$H2338&lt;&gt;"",OR($G2338&lt;=0,$H2338&lt;=0)),AND($J2338&lt;&gt;"",$K2338&lt;&gt;"",OR($J2338&lt;=0,$K2338&lt;=0)),AND($M2338&lt;&gt;"",$N2338&lt;&gt;"",OR($M2338&lt;=0,$N2338&lt;=0)),AND($P2338&lt;&gt;"",$Q2338&lt;&gt;"",OR($P2338&lt;=0,$Q2338&lt;=0)),AND($S2338&lt;&gt;"",$T2338&lt;&gt;"",OR($S2338&lt;=0,$T2338&lt;=0)),AND($V2338&lt;&gt;"",$W2338&lt;&gt;"",OR($V2338&lt;=0,$W2338&lt;=0))),"Revise os valores informados: valor unitário e quantidade devem ser maiores que zero.",IF(OR(AND($G2338="",$H2338&lt;&gt;""),AND($G2338&lt;&gt;"",$H2338=""),AND($J2338="",$K2338&lt;&gt;""),AND($J2338&lt;&gt;"",$K2338=""),AND($M2338="",$N2338&lt;&gt;""),AND($M2338&lt;&gt;"",$N2338=""),AND($P2338="",$Q2338&lt;&gt;""),AND($P2338&lt;&gt;"",$Q2338=""),AND($S2338="",$T2338&lt;&gt;""),AND($S2338&lt;&gt;"",$T2338=""),AND($V2338="",$W2338&lt;&gt;""),AND($V2338&lt;&gt;"",$W2338="")),"Há ano preenchido parcialmente: "&amp;TRIM(IF(AND($G2338="",$H2338&lt;&gt;""),"Ano 1 (falta valor unitário); ","")&amp;IF(AND($G2338&lt;&gt;"",$H2338=""),"Ano 1 (falta quantidade); ","")&amp;IF(AND($J2338="",$K2338&lt;&gt;""),"Ano 2 (falta valor unitário); ","")&amp;IF(AND($J2338&lt;&gt;"",$K2338=""),"Ano 2 (falta quantidade); ","")&amp;IF(AND($M2338="",$N2338&lt;&gt;""),"Ano 3 (falta valor unitário); ","")&amp;IF(AND($M2338&lt;&gt;"",$N2338=""),"Ano 3 (falta quantidade); ","")&amp;IF(AND($P2338="",$Q2338&lt;&gt;""),"Ano 4 (falta valor unitário); ","")&amp;IF(AND($P2338&lt;&gt;"",$Q2338=""),"Ano 4 (falta quantidade); ","")&amp;IF(AND($S2338="",$T2338&lt;&gt;""),"Ano 5 (falta valor unitário); ","")&amp;IF(AND($S2338&lt;&gt;"",$T2338=""),"Ano 5 (falta quantidade); ","")&amp;IF(AND($V2338="",$W2338&lt;&gt;""),"Ano 6 (falta valor unitário); ","")&amp;IF(AND($V2338&lt;&gt;"",$W2338=""),"Ano 6 (falta quantidade); ","")), IF(NOT(OR(AND($G2338&lt;&gt;"",$H2338&lt;&gt;""),AND($J2338&lt;&gt;"",$K2338&lt;&gt;""),AND($M2338&lt;&gt;"",$N2338&lt;&gt;""),AND($P2338&lt;&gt;"",$Q2338&lt;&gt;""),AND($S2338&lt;&gt;"",$T2338&lt;&gt;""),AND($V2338&lt;&gt;"",$W2338&lt;&gt;""))),"Informe pelo menos um ano completo com valor unitário e quantidade.",IF(AND($C2338&lt;&gt;"",$E2338&lt;&gt;"",LEFT(TRIM($C2338),1)&lt;&gt;LEFT(TRIM($E2338),1)),"Categoria e tipo estão incompatíveis.",IF(IF(OR($E2338="",$F2338=""),FALSE(),IFERROR(COUNTIF(INDIRECT("UNITS_"&amp;SUBSTITUTE(LEFT($E2338,FIND(" ",$E2338&amp;" ")-1),".","_")),$F2338)=0,TRUE())),"Unidade incompatível com o tipo selecionado.",IF(OR(AND(ISNUMBER(SEARCH("comunic",LOWER($B2338))),LEFT($E2338,3)&lt;&gt;"4.4"),AND(ISNUMBER(SEARCH("monitor",LOWER($B2338))),NOT(OR(LEFT($E2338,3)="1.5",LEFT($E2338,3)="2.5")))),"Revise a classificação do item conforme as regras de preenchimento.",IF(AND($B2338&lt;&gt;"",OR(ISNUMBER(SEARCH("outro",LOWER($B2338))),ISNUMBER(SEARCH("divers",LOWER($B2338))),ISNUMBER(SEARCH("kit",LOWER($B2338))),ISNUMBER(SEARCH("ferrament",LOWER($B2338))),ISNUMBER(SEARCH("epi",LOWER($B2338)))),NOT(OR($Z2338&lt;&gt;"",$AA2338&lt;&gt;""))),"Descrição muito genérica: detalhe melhor o item e registre o racional no memorial ou em anexo.",IF(AND($Y2338=0,$B2338&lt;&gt;"",OR($G2338&lt;&gt;"",$H2338&lt;&gt;"",$J2338&lt;&gt;"",$K2338&lt;&gt;"",$M2338&lt;&gt;"",$N2338&lt;&gt;"",$P2338&lt;&gt;"",$Q2338&lt;&gt;"",$S2338&lt;&gt;"",$T2338&lt;&gt;"",$V2338&lt;&gt;"",$W2338&lt;&gt;"")),"O item possui dados lançados, mas o total está zerado. Revise os valores informados.","")))))))))))))))</f>
        <v/>
      </c>
    </row>
    <row r="2339" spans="1:35" ht="14.25" customHeight="1" x14ac:dyDescent="0.25">
      <c r="A2339" s="57" t="str">
        <f t="shared" si="468"/>
        <v/>
      </c>
      <c r="B2339" s="61"/>
      <c r="C2339" s="61"/>
      <c r="D2339" s="58"/>
      <c r="E2339" s="61"/>
      <c r="F2339" s="61"/>
      <c r="G2339" s="272"/>
      <c r="H2339" s="62"/>
      <c r="I2339" s="273">
        <f t="shared" si="469"/>
        <v>0</v>
      </c>
      <c r="J2339" s="272"/>
      <c r="K2339" s="62"/>
      <c r="L2339" s="270">
        <f t="shared" si="470"/>
        <v>0</v>
      </c>
      <c r="M2339" s="272"/>
      <c r="N2339" s="62"/>
      <c r="O2339" s="270">
        <f t="shared" si="471"/>
        <v>0</v>
      </c>
      <c r="P2339" s="272"/>
      <c r="Q2339" s="62"/>
      <c r="R2339" s="271">
        <f t="shared" si="472"/>
        <v>0</v>
      </c>
      <c r="S2339" s="272"/>
      <c r="T2339" s="62"/>
      <c r="U2339" s="270">
        <f t="shared" si="473"/>
        <v>0</v>
      </c>
      <c r="V2339" s="272"/>
      <c r="W2339" s="62"/>
      <c r="X2339" s="270">
        <f t="shared" si="474"/>
        <v>0</v>
      </c>
      <c r="Y2339" s="270">
        <f t="shared" si="475"/>
        <v>0</v>
      </c>
      <c r="Z2339" s="61"/>
      <c r="AA2339" s="61"/>
      <c r="AB2339" s="60" t="str">
        <f t="shared" si="476"/>
        <v/>
      </c>
      <c r="AC2339" s="21" t="b">
        <f t="shared" si="477"/>
        <v>0</v>
      </c>
      <c r="AD2339" s="21" t="b">
        <f t="shared" si="478"/>
        <v>0</v>
      </c>
      <c r="AE2339" s="21" t="b">
        <f t="shared" si="479"/>
        <v>0</v>
      </c>
      <c r="AF2339" s="21" t="b">
        <f ca="1">OR(AND($AC2339,NOT($AD2339)),AND($AC2339,OR(AND($G2339="",$H2339&lt;&gt;""),AND($G2339&lt;&gt;"",$H2339=""),AND($J2339="",$K2339&lt;&gt;""),AND($J2339&lt;&gt;"",$K2339=""),AND($M2339="",$N2339&lt;&gt;""),AND($M2339&lt;&gt;"",$N2339=""),AND($P2339="",$Q2339&lt;&gt;""),AND($P2339&lt;&gt;"",$Q2339=""),AND($S2339="",$T2339&lt;&gt;""),AND($S2339&lt;&gt;"",$T2339=""),AND($V2339="",$W2339&lt;&gt;""),AND($V2339&lt;&gt;"",$W2339=""))),AND($C2339&lt;&gt;"",$E2339&lt;&gt;"",LEFT(TRIM($C2339),1)&lt;&gt;LEFT(TRIM($E2339),1)),IF(OR($E2339="",$F2339=""),FALSE(),IFERROR(COUNTIF(INDIRECT("UNITS_"&amp;SUBSTITUTE(LEFT($E2339,FIND(" ",$E2339&amp;" ")-1),".","_")),$F2339)=0,TRUE())),AND($B2339&lt;&gt;"",OR(ISNUMBER(SEARCH("outro",LOWER($B2339))),ISNUMBER(SEARCH("divers",LOWER($B2339))),ISNUMBER(SEARCH("etc",LOWER($B2339))))),OR(AND(ISNUMBER(SEARCH("comunic",LOWER($B2339))),LEFT($E2339,3)&lt;&gt;"4.4"),AND(ISNUMBER(SEARCH("monitor",LOWER($B2339))),NOT(OR(LEFT($E2339,3)="1.5",LEFT($E2339,3)="2.5")))),AND($B2339&lt;&gt;"",OR(LEFT($C2339,1)="1",LEFT($C2339,1)="2"),$D2339=""),AND($D2339&lt;&gt;"",NOT(OR(LEFT($C2339,1)="1",LEFT($C2339,1)="2"))),AND($D2339&lt;&gt;"",COUNTIF(' PROJETO'!$B$14:$B$16,$D2339)=0),IF($D2339="",FALSE(),IF(COUNTIF(' PROJETO'!$B$14:$B$16,$D2339)=0,FALSE(),IFERROR(INDEX(' PROJETO'!$C$14:$C$16,MATCH($D2339,' PROJETO'!$B$14:$B$16,0))&lt;&gt;"Sim",FALSE()))))</f>
        <v>0</v>
      </c>
      <c r="AG2339" s="21" t="b">
        <f>AND($AC2339,$Y2339&gt;'CONFG.  LISTAS'!$F$4,$Z2339="",$AA2339="")</f>
        <v>0</v>
      </c>
      <c r="AH2339" s="21" t="str">
        <f t="shared" si="480"/>
        <v/>
      </c>
      <c r="AI2339" s="43" t="str">
        <f ca="1">IF(NOT($AC2339),"",IF(OR($B2339="",$C2339="",$E2339="",$F2339=""),"Preencha descrição, categoria, tipo e unidade.",IF(AND($B2339&lt;&gt;"",OR(LEFT($C2339,1)="1",LEFT($C2339,1)="2"),$D2339=""),"Informe a prática de restauração para itens diretos.",IF(AND($D2339&lt;&gt;"",NOT(OR(LEFT($C2339,1)="1",LEFT($C2339,1)="2"))),"Custos indiretos não devem pertencer a uma prática específica.",IF(AND($D2339&lt;&gt;"",COUNTIF(' PROJETO'!$B$14:$B$16,$D2339)=0),"Prática de restauração inválida ou não cadastrada.",IF(IF($D2339="",FALSE(),IF(COUNTIF(' PROJETO'!$B$14:$B$16,$D2339)=0,FALSE(),IFERROR(INDEX(' PROJETO'!$C$14:$C$16,MATCH($D2339,' PROJETO'!$B$14:$B$16,0))&lt;&gt;"Sim",FALSE()))),"A prática informada no item não foi selecionada na aba Projeto.",IF(AND(MAX($I2339,$L2339,$O2339,$R2339,$U2339,$X2339)&gt;'CONFG.  LISTAS'!$F$4,NOT(OR($Z2339&lt;&gt;"",$AA2339&lt;&gt;""))),"Memorial de cálculo ou anexo obrigatório não informado para item acima do limite.",IF(OR(AND($G2339&lt;&gt;"",$H2339&lt;&gt;"",OR($G2339&lt;=0,$H2339&lt;=0)),AND($J2339&lt;&gt;"",$K2339&lt;&gt;"",OR($J2339&lt;=0,$K2339&lt;=0)),AND($M2339&lt;&gt;"",$N2339&lt;&gt;"",OR($M2339&lt;=0,$N2339&lt;=0)),AND($P2339&lt;&gt;"",$Q2339&lt;&gt;"",OR($P2339&lt;=0,$Q2339&lt;=0)),AND($S2339&lt;&gt;"",$T2339&lt;&gt;"",OR($S2339&lt;=0,$T2339&lt;=0)),AND($V2339&lt;&gt;"",$W2339&lt;&gt;"",OR($V2339&lt;=0,$W2339&lt;=0))),"Revise os valores informados: valor unitário e quantidade devem ser maiores que zero.",IF(OR(AND($G2339="",$H2339&lt;&gt;""),AND($G2339&lt;&gt;"",$H2339=""),AND($J2339="",$K2339&lt;&gt;""),AND($J2339&lt;&gt;"",$K2339=""),AND($M2339="",$N2339&lt;&gt;""),AND($M2339&lt;&gt;"",$N2339=""),AND($P2339="",$Q2339&lt;&gt;""),AND($P2339&lt;&gt;"",$Q2339=""),AND($S2339="",$T2339&lt;&gt;""),AND($S2339&lt;&gt;"",$T2339=""),AND($V2339="",$W2339&lt;&gt;""),AND($V2339&lt;&gt;"",$W2339="")),"Há ano preenchido parcialmente: "&amp;TRIM(IF(AND($G2339="",$H2339&lt;&gt;""),"Ano 1 (falta valor unitário); ","")&amp;IF(AND($G2339&lt;&gt;"",$H2339=""),"Ano 1 (falta quantidade); ","")&amp;IF(AND($J2339="",$K2339&lt;&gt;""),"Ano 2 (falta valor unitário); ","")&amp;IF(AND($J2339&lt;&gt;"",$K2339=""),"Ano 2 (falta quantidade); ","")&amp;IF(AND($M2339="",$N2339&lt;&gt;""),"Ano 3 (falta valor unitário); ","")&amp;IF(AND($M2339&lt;&gt;"",$N2339=""),"Ano 3 (falta quantidade); ","")&amp;IF(AND($P2339="",$Q2339&lt;&gt;""),"Ano 4 (falta valor unitário); ","")&amp;IF(AND($P2339&lt;&gt;"",$Q2339=""),"Ano 4 (falta quantidade); ","")&amp;IF(AND($S2339="",$T2339&lt;&gt;""),"Ano 5 (falta valor unitário); ","")&amp;IF(AND($S2339&lt;&gt;"",$T2339=""),"Ano 5 (falta quantidade); ","")&amp;IF(AND($V2339="",$W2339&lt;&gt;""),"Ano 6 (falta valor unitário); ","")&amp;IF(AND($V2339&lt;&gt;"",$W2339=""),"Ano 6 (falta quantidade); ","")), IF(NOT(OR(AND($G2339&lt;&gt;"",$H2339&lt;&gt;""),AND($J2339&lt;&gt;"",$K2339&lt;&gt;""),AND($M2339&lt;&gt;"",$N2339&lt;&gt;""),AND($P2339&lt;&gt;"",$Q2339&lt;&gt;""),AND($S2339&lt;&gt;"",$T2339&lt;&gt;""),AND($V2339&lt;&gt;"",$W2339&lt;&gt;""))),"Informe pelo menos um ano completo com valor unitário e quantidade.",IF(AND($C2339&lt;&gt;"",$E2339&lt;&gt;"",LEFT(TRIM($C2339),1)&lt;&gt;LEFT(TRIM($E2339),1)),"Categoria e tipo estão incompatíveis.",IF(IF(OR($E2339="",$F2339=""),FALSE(),IFERROR(COUNTIF(INDIRECT("UNITS_"&amp;SUBSTITUTE(LEFT($E2339,FIND(" ",$E2339&amp;" ")-1),".","_")),$F2339)=0,TRUE())),"Unidade incompatível com o tipo selecionado.",IF(OR(AND(ISNUMBER(SEARCH("comunic",LOWER($B2339))),LEFT($E2339,3)&lt;&gt;"4.4"),AND(ISNUMBER(SEARCH("monitor",LOWER($B2339))),NOT(OR(LEFT($E2339,3)="1.5",LEFT($E2339,3)="2.5")))),"Revise a classificação do item conforme as regras de preenchimento.",IF(AND($B2339&lt;&gt;"",OR(ISNUMBER(SEARCH("outro",LOWER($B2339))),ISNUMBER(SEARCH("divers",LOWER($B2339))),ISNUMBER(SEARCH("kit",LOWER($B2339))),ISNUMBER(SEARCH("ferrament",LOWER($B2339))),ISNUMBER(SEARCH("epi",LOWER($B2339)))),NOT(OR($Z2339&lt;&gt;"",$AA2339&lt;&gt;""))),"Descrição muito genérica: detalhe melhor o item e registre o racional no memorial ou em anexo.",IF(AND($Y2339=0,$B2339&lt;&gt;"",OR($G2339&lt;&gt;"",$H2339&lt;&gt;"",$J2339&lt;&gt;"",$K2339&lt;&gt;"",$M2339&lt;&gt;"",$N2339&lt;&gt;"",$P2339&lt;&gt;"",$Q2339&lt;&gt;"",$S2339&lt;&gt;"",$T2339&lt;&gt;"",$V2339&lt;&gt;"",$W2339&lt;&gt;"")),"O item possui dados lançados, mas o total está zerado. Revise os valores informados.","")))))))))))))))</f>
        <v/>
      </c>
    </row>
    <row r="2340" spans="1:35" ht="14.25" customHeight="1" x14ac:dyDescent="0.25">
      <c r="A2340" s="57" t="str">
        <f t="shared" si="468"/>
        <v/>
      </c>
      <c r="B2340" s="58"/>
      <c r="C2340" s="58"/>
      <c r="D2340" s="58"/>
      <c r="E2340" s="58"/>
      <c r="F2340" s="58"/>
      <c r="G2340" s="269"/>
      <c r="H2340" s="59"/>
      <c r="I2340" s="273">
        <f t="shared" si="469"/>
        <v>0</v>
      </c>
      <c r="J2340" s="269"/>
      <c r="K2340" s="59"/>
      <c r="L2340" s="270">
        <f t="shared" si="470"/>
        <v>0</v>
      </c>
      <c r="M2340" s="269"/>
      <c r="N2340" s="59"/>
      <c r="O2340" s="270">
        <f t="shared" si="471"/>
        <v>0</v>
      </c>
      <c r="P2340" s="269"/>
      <c r="Q2340" s="59"/>
      <c r="R2340" s="271">
        <f t="shared" si="472"/>
        <v>0</v>
      </c>
      <c r="S2340" s="269"/>
      <c r="T2340" s="59"/>
      <c r="U2340" s="270">
        <f t="shared" si="473"/>
        <v>0</v>
      </c>
      <c r="V2340" s="269"/>
      <c r="W2340" s="59"/>
      <c r="X2340" s="270">
        <f t="shared" si="474"/>
        <v>0</v>
      </c>
      <c r="Y2340" s="270">
        <f t="shared" si="475"/>
        <v>0</v>
      </c>
      <c r="Z2340" s="58"/>
      <c r="AA2340" s="58"/>
      <c r="AB2340" s="60" t="str">
        <f t="shared" si="476"/>
        <v/>
      </c>
      <c r="AC2340" s="21" t="b">
        <f t="shared" si="477"/>
        <v>0</v>
      </c>
      <c r="AD2340" s="21" t="b">
        <f t="shared" si="478"/>
        <v>0</v>
      </c>
      <c r="AE2340" s="21" t="b">
        <f t="shared" si="479"/>
        <v>0</v>
      </c>
      <c r="AF2340" s="21" t="b">
        <f ca="1">OR(AND($AC2340,NOT($AD2340)),AND($AC2340,OR(AND($G2340="",$H2340&lt;&gt;""),AND($G2340&lt;&gt;"",$H2340=""),AND($J2340="",$K2340&lt;&gt;""),AND($J2340&lt;&gt;"",$K2340=""),AND($M2340="",$N2340&lt;&gt;""),AND($M2340&lt;&gt;"",$N2340=""),AND($P2340="",$Q2340&lt;&gt;""),AND($P2340&lt;&gt;"",$Q2340=""),AND($S2340="",$T2340&lt;&gt;""),AND($S2340&lt;&gt;"",$T2340=""),AND($V2340="",$W2340&lt;&gt;""),AND($V2340&lt;&gt;"",$W2340=""))),AND($C2340&lt;&gt;"",$E2340&lt;&gt;"",LEFT(TRIM($C2340),1)&lt;&gt;LEFT(TRIM($E2340),1)),IF(OR($E2340="",$F2340=""),FALSE(),IFERROR(COUNTIF(INDIRECT("UNITS_"&amp;SUBSTITUTE(LEFT($E2340,FIND(" ",$E2340&amp;" ")-1),".","_")),$F2340)=0,TRUE())),AND($B2340&lt;&gt;"",OR(ISNUMBER(SEARCH("outro",LOWER($B2340))),ISNUMBER(SEARCH("divers",LOWER($B2340))),ISNUMBER(SEARCH("etc",LOWER($B2340))))),OR(AND(ISNUMBER(SEARCH("comunic",LOWER($B2340))),LEFT($E2340,3)&lt;&gt;"4.4"),AND(ISNUMBER(SEARCH("monitor",LOWER($B2340))),NOT(OR(LEFT($E2340,3)="1.5",LEFT($E2340,3)="2.5")))),AND($B2340&lt;&gt;"",OR(LEFT($C2340,1)="1",LEFT($C2340,1)="2"),$D2340=""),AND($D2340&lt;&gt;"",NOT(OR(LEFT($C2340,1)="1",LEFT($C2340,1)="2"))),AND($D2340&lt;&gt;"",COUNTIF(' PROJETO'!$B$14:$B$16,$D2340)=0),IF($D2340="",FALSE(),IF(COUNTIF(' PROJETO'!$B$14:$B$16,$D2340)=0,FALSE(),IFERROR(INDEX(' PROJETO'!$C$14:$C$16,MATCH($D2340,' PROJETO'!$B$14:$B$16,0))&lt;&gt;"Sim",FALSE()))))</f>
        <v>0</v>
      </c>
      <c r="AG2340" s="21" t="b">
        <f>AND($AC2340,$Y2340&gt;'CONFG.  LISTAS'!$F$4,$Z2340="",$AA2340="")</f>
        <v>0</v>
      </c>
      <c r="AH2340" s="21" t="str">
        <f t="shared" si="480"/>
        <v/>
      </c>
      <c r="AI2340" s="43" t="str">
        <f ca="1">IF(NOT($AC2340),"",IF(OR($B2340="",$C2340="",$E2340="",$F2340=""),"Preencha descrição, categoria, tipo e unidade.",IF(AND($B2340&lt;&gt;"",OR(LEFT($C2340,1)="1",LEFT($C2340,1)="2"),$D2340=""),"Informe a prática de restauração para itens diretos.",IF(AND($D2340&lt;&gt;"",NOT(OR(LEFT($C2340,1)="1",LEFT($C2340,1)="2"))),"Custos indiretos não devem pertencer a uma prática específica.",IF(AND($D2340&lt;&gt;"",COUNTIF(' PROJETO'!$B$14:$B$16,$D2340)=0),"Prática de restauração inválida ou não cadastrada.",IF(IF($D2340="",FALSE(),IF(COUNTIF(' PROJETO'!$B$14:$B$16,$D2340)=0,FALSE(),IFERROR(INDEX(' PROJETO'!$C$14:$C$16,MATCH($D2340,' PROJETO'!$B$14:$B$16,0))&lt;&gt;"Sim",FALSE()))),"A prática informada no item não foi selecionada na aba Projeto.",IF(AND(MAX($I2340,$L2340,$O2340,$R2340,$U2340,$X2340)&gt;'CONFG.  LISTAS'!$F$4,NOT(OR($Z2340&lt;&gt;"",$AA2340&lt;&gt;""))),"Memorial de cálculo ou anexo obrigatório não informado para item acima do limite.",IF(OR(AND($G2340&lt;&gt;"",$H2340&lt;&gt;"",OR($G2340&lt;=0,$H2340&lt;=0)),AND($J2340&lt;&gt;"",$K2340&lt;&gt;"",OR($J2340&lt;=0,$K2340&lt;=0)),AND($M2340&lt;&gt;"",$N2340&lt;&gt;"",OR($M2340&lt;=0,$N2340&lt;=0)),AND($P2340&lt;&gt;"",$Q2340&lt;&gt;"",OR($P2340&lt;=0,$Q2340&lt;=0)),AND($S2340&lt;&gt;"",$T2340&lt;&gt;"",OR($S2340&lt;=0,$T2340&lt;=0)),AND($V2340&lt;&gt;"",$W2340&lt;&gt;"",OR($V2340&lt;=0,$W2340&lt;=0))),"Revise os valores informados: valor unitário e quantidade devem ser maiores que zero.",IF(OR(AND($G2340="",$H2340&lt;&gt;""),AND($G2340&lt;&gt;"",$H2340=""),AND($J2340="",$K2340&lt;&gt;""),AND($J2340&lt;&gt;"",$K2340=""),AND($M2340="",$N2340&lt;&gt;""),AND($M2340&lt;&gt;"",$N2340=""),AND($P2340="",$Q2340&lt;&gt;""),AND($P2340&lt;&gt;"",$Q2340=""),AND($S2340="",$T2340&lt;&gt;""),AND($S2340&lt;&gt;"",$T2340=""),AND($V2340="",$W2340&lt;&gt;""),AND($V2340&lt;&gt;"",$W2340="")),"Há ano preenchido parcialmente: "&amp;TRIM(IF(AND($G2340="",$H2340&lt;&gt;""),"Ano 1 (falta valor unitário); ","")&amp;IF(AND($G2340&lt;&gt;"",$H2340=""),"Ano 1 (falta quantidade); ","")&amp;IF(AND($J2340="",$K2340&lt;&gt;""),"Ano 2 (falta valor unitário); ","")&amp;IF(AND($J2340&lt;&gt;"",$K2340=""),"Ano 2 (falta quantidade); ","")&amp;IF(AND($M2340="",$N2340&lt;&gt;""),"Ano 3 (falta valor unitário); ","")&amp;IF(AND($M2340&lt;&gt;"",$N2340=""),"Ano 3 (falta quantidade); ","")&amp;IF(AND($P2340="",$Q2340&lt;&gt;""),"Ano 4 (falta valor unitário); ","")&amp;IF(AND($P2340&lt;&gt;"",$Q2340=""),"Ano 4 (falta quantidade); ","")&amp;IF(AND($S2340="",$T2340&lt;&gt;""),"Ano 5 (falta valor unitário); ","")&amp;IF(AND($S2340&lt;&gt;"",$T2340=""),"Ano 5 (falta quantidade); ","")&amp;IF(AND($V2340="",$W2340&lt;&gt;""),"Ano 6 (falta valor unitário); ","")&amp;IF(AND($V2340&lt;&gt;"",$W2340=""),"Ano 6 (falta quantidade); ","")), IF(NOT(OR(AND($G2340&lt;&gt;"",$H2340&lt;&gt;""),AND($J2340&lt;&gt;"",$K2340&lt;&gt;""),AND($M2340&lt;&gt;"",$N2340&lt;&gt;""),AND($P2340&lt;&gt;"",$Q2340&lt;&gt;""),AND($S2340&lt;&gt;"",$T2340&lt;&gt;""),AND($V2340&lt;&gt;"",$W2340&lt;&gt;""))),"Informe pelo menos um ano completo com valor unitário e quantidade.",IF(AND($C2340&lt;&gt;"",$E2340&lt;&gt;"",LEFT(TRIM($C2340),1)&lt;&gt;LEFT(TRIM($E2340),1)),"Categoria e tipo estão incompatíveis.",IF(IF(OR($E2340="",$F2340=""),FALSE(),IFERROR(COUNTIF(INDIRECT("UNITS_"&amp;SUBSTITUTE(LEFT($E2340,FIND(" ",$E2340&amp;" ")-1),".","_")),$F2340)=0,TRUE())),"Unidade incompatível com o tipo selecionado.",IF(OR(AND(ISNUMBER(SEARCH("comunic",LOWER($B2340))),LEFT($E2340,3)&lt;&gt;"4.4"),AND(ISNUMBER(SEARCH("monitor",LOWER($B2340))),NOT(OR(LEFT($E2340,3)="1.5",LEFT($E2340,3)="2.5")))),"Revise a classificação do item conforme as regras de preenchimento.",IF(AND($B2340&lt;&gt;"",OR(ISNUMBER(SEARCH("outro",LOWER($B2340))),ISNUMBER(SEARCH("divers",LOWER($B2340))),ISNUMBER(SEARCH("kit",LOWER($B2340))),ISNUMBER(SEARCH("ferrament",LOWER($B2340))),ISNUMBER(SEARCH("epi",LOWER($B2340)))),NOT(OR($Z2340&lt;&gt;"",$AA2340&lt;&gt;""))),"Descrição muito genérica: detalhe melhor o item e registre o racional no memorial ou em anexo.",IF(AND($Y2340=0,$B2340&lt;&gt;"",OR($G2340&lt;&gt;"",$H2340&lt;&gt;"",$J2340&lt;&gt;"",$K2340&lt;&gt;"",$M2340&lt;&gt;"",$N2340&lt;&gt;"",$P2340&lt;&gt;"",$Q2340&lt;&gt;"",$S2340&lt;&gt;"",$T2340&lt;&gt;"",$V2340&lt;&gt;"",$W2340&lt;&gt;"")),"O item possui dados lançados, mas o total está zerado. Revise os valores informados.","")))))))))))))))</f>
        <v/>
      </c>
    </row>
    <row r="2341" spans="1:35" ht="14.25" customHeight="1" x14ac:dyDescent="0.25">
      <c r="A2341" s="57" t="str">
        <f t="shared" si="468"/>
        <v/>
      </c>
      <c r="B2341" s="61"/>
      <c r="C2341" s="61"/>
      <c r="D2341" s="58"/>
      <c r="E2341" s="61"/>
      <c r="F2341" s="61"/>
      <c r="G2341" s="272"/>
      <c r="H2341" s="62"/>
      <c r="I2341" s="273">
        <f t="shared" si="469"/>
        <v>0</v>
      </c>
      <c r="J2341" s="272"/>
      <c r="K2341" s="62"/>
      <c r="L2341" s="270">
        <f t="shared" si="470"/>
        <v>0</v>
      </c>
      <c r="M2341" s="272"/>
      <c r="N2341" s="62"/>
      <c r="O2341" s="270">
        <f t="shared" si="471"/>
        <v>0</v>
      </c>
      <c r="P2341" s="272"/>
      <c r="Q2341" s="62"/>
      <c r="R2341" s="271">
        <f t="shared" si="472"/>
        <v>0</v>
      </c>
      <c r="S2341" s="272"/>
      <c r="T2341" s="62"/>
      <c r="U2341" s="270">
        <f t="shared" si="473"/>
        <v>0</v>
      </c>
      <c r="V2341" s="272"/>
      <c r="W2341" s="62"/>
      <c r="X2341" s="270">
        <f t="shared" si="474"/>
        <v>0</v>
      </c>
      <c r="Y2341" s="270">
        <f t="shared" si="475"/>
        <v>0</v>
      </c>
      <c r="Z2341" s="61"/>
      <c r="AA2341" s="61"/>
      <c r="AB2341" s="60" t="str">
        <f t="shared" si="476"/>
        <v/>
      </c>
      <c r="AC2341" s="21" t="b">
        <f t="shared" si="477"/>
        <v>0</v>
      </c>
      <c r="AD2341" s="21" t="b">
        <f t="shared" si="478"/>
        <v>0</v>
      </c>
      <c r="AE2341" s="21" t="b">
        <f t="shared" si="479"/>
        <v>0</v>
      </c>
      <c r="AF2341" s="21" t="b">
        <f ca="1">OR(AND($AC2341,NOT($AD2341)),AND($AC2341,OR(AND($G2341="",$H2341&lt;&gt;""),AND($G2341&lt;&gt;"",$H2341=""),AND($J2341="",$K2341&lt;&gt;""),AND($J2341&lt;&gt;"",$K2341=""),AND($M2341="",$N2341&lt;&gt;""),AND($M2341&lt;&gt;"",$N2341=""),AND($P2341="",$Q2341&lt;&gt;""),AND($P2341&lt;&gt;"",$Q2341=""),AND($S2341="",$T2341&lt;&gt;""),AND($S2341&lt;&gt;"",$T2341=""),AND($V2341="",$W2341&lt;&gt;""),AND($V2341&lt;&gt;"",$W2341=""))),AND($C2341&lt;&gt;"",$E2341&lt;&gt;"",LEFT(TRIM($C2341),1)&lt;&gt;LEFT(TRIM($E2341),1)),IF(OR($E2341="",$F2341=""),FALSE(),IFERROR(COUNTIF(INDIRECT("UNITS_"&amp;SUBSTITUTE(LEFT($E2341,FIND(" ",$E2341&amp;" ")-1),".","_")),$F2341)=0,TRUE())),AND($B2341&lt;&gt;"",OR(ISNUMBER(SEARCH("outro",LOWER($B2341))),ISNUMBER(SEARCH("divers",LOWER($B2341))),ISNUMBER(SEARCH("etc",LOWER($B2341))))),OR(AND(ISNUMBER(SEARCH("comunic",LOWER($B2341))),LEFT($E2341,3)&lt;&gt;"4.4"),AND(ISNUMBER(SEARCH("monitor",LOWER($B2341))),NOT(OR(LEFT($E2341,3)="1.5",LEFT($E2341,3)="2.5")))),AND($B2341&lt;&gt;"",OR(LEFT($C2341,1)="1",LEFT($C2341,1)="2"),$D2341=""),AND($D2341&lt;&gt;"",NOT(OR(LEFT($C2341,1)="1",LEFT($C2341,1)="2"))),AND($D2341&lt;&gt;"",COUNTIF(' PROJETO'!$B$14:$B$16,$D2341)=0),IF($D2341="",FALSE(),IF(COUNTIF(' PROJETO'!$B$14:$B$16,$D2341)=0,FALSE(),IFERROR(INDEX(' PROJETO'!$C$14:$C$16,MATCH($D2341,' PROJETO'!$B$14:$B$16,0))&lt;&gt;"Sim",FALSE()))))</f>
        <v>0</v>
      </c>
      <c r="AG2341" s="21" t="b">
        <f>AND($AC2341,$Y2341&gt;'CONFG.  LISTAS'!$F$4,$Z2341="",$AA2341="")</f>
        <v>0</v>
      </c>
      <c r="AH2341" s="21" t="str">
        <f t="shared" si="480"/>
        <v/>
      </c>
      <c r="AI2341" s="43" t="str">
        <f ca="1">IF(NOT($AC2341),"",IF(OR($B2341="",$C2341="",$E2341="",$F2341=""),"Preencha descrição, categoria, tipo e unidade.",IF(AND($B2341&lt;&gt;"",OR(LEFT($C2341,1)="1",LEFT($C2341,1)="2"),$D2341=""),"Informe a prática de restauração para itens diretos.",IF(AND($D2341&lt;&gt;"",NOT(OR(LEFT($C2341,1)="1",LEFT($C2341,1)="2"))),"Custos indiretos não devem pertencer a uma prática específica.",IF(AND($D2341&lt;&gt;"",COUNTIF(' PROJETO'!$B$14:$B$16,$D2341)=0),"Prática de restauração inválida ou não cadastrada.",IF(IF($D2341="",FALSE(),IF(COUNTIF(' PROJETO'!$B$14:$B$16,$D2341)=0,FALSE(),IFERROR(INDEX(' PROJETO'!$C$14:$C$16,MATCH($D2341,' PROJETO'!$B$14:$B$16,0))&lt;&gt;"Sim",FALSE()))),"A prática informada no item não foi selecionada na aba Projeto.",IF(AND(MAX($I2341,$L2341,$O2341,$R2341,$U2341,$X2341)&gt;'CONFG.  LISTAS'!$F$4,NOT(OR($Z2341&lt;&gt;"",$AA2341&lt;&gt;""))),"Memorial de cálculo ou anexo obrigatório não informado para item acima do limite.",IF(OR(AND($G2341&lt;&gt;"",$H2341&lt;&gt;"",OR($G2341&lt;=0,$H2341&lt;=0)),AND($J2341&lt;&gt;"",$K2341&lt;&gt;"",OR($J2341&lt;=0,$K2341&lt;=0)),AND($M2341&lt;&gt;"",$N2341&lt;&gt;"",OR($M2341&lt;=0,$N2341&lt;=0)),AND($P2341&lt;&gt;"",$Q2341&lt;&gt;"",OR($P2341&lt;=0,$Q2341&lt;=0)),AND($S2341&lt;&gt;"",$T2341&lt;&gt;"",OR($S2341&lt;=0,$T2341&lt;=0)),AND($V2341&lt;&gt;"",$W2341&lt;&gt;"",OR($V2341&lt;=0,$W2341&lt;=0))),"Revise os valores informados: valor unitário e quantidade devem ser maiores que zero.",IF(OR(AND($G2341="",$H2341&lt;&gt;""),AND($G2341&lt;&gt;"",$H2341=""),AND($J2341="",$K2341&lt;&gt;""),AND($J2341&lt;&gt;"",$K2341=""),AND($M2341="",$N2341&lt;&gt;""),AND($M2341&lt;&gt;"",$N2341=""),AND($P2341="",$Q2341&lt;&gt;""),AND($P2341&lt;&gt;"",$Q2341=""),AND($S2341="",$T2341&lt;&gt;""),AND($S2341&lt;&gt;"",$T2341=""),AND($V2341="",$W2341&lt;&gt;""),AND($V2341&lt;&gt;"",$W2341="")),"Há ano preenchido parcialmente: "&amp;TRIM(IF(AND($G2341="",$H2341&lt;&gt;""),"Ano 1 (falta valor unitário); ","")&amp;IF(AND($G2341&lt;&gt;"",$H2341=""),"Ano 1 (falta quantidade); ","")&amp;IF(AND($J2341="",$K2341&lt;&gt;""),"Ano 2 (falta valor unitário); ","")&amp;IF(AND($J2341&lt;&gt;"",$K2341=""),"Ano 2 (falta quantidade); ","")&amp;IF(AND($M2341="",$N2341&lt;&gt;""),"Ano 3 (falta valor unitário); ","")&amp;IF(AND($M2341&lt;&gt;"",$N2341=""),"Ano 3 (falta quantidade); ","")&amp;IF(AND($P2341="",$Q2341&lt;&gt;""),"Ano 4 (falta valor unitário); ","")&amp;IF(AND($P2341&lt;&gt;"",$Q2341=""),"Ano 4 (falta quantidade); ","")&amp;IF(AND($S2341="",$T2341&lt;&gt;""),"Ano 5 (falta valor unitário); ","")&amp;IF(AND($S2341&lt;&gt;"",$T2341=""),"Ano 5 (falta quantidade); ","")&amp;IF(AND($V2341="",$W2341&lt;&gt;""),"Ano 6 (falta valor unitário); ","")&amp;IF(AND($V2341&lt;&gt;"",$W2341=""),"Ano 6 (falta quantidade); ","")), IF(NOT(OR(AND($G2341&lt;&gt;"",$H2341&lt;&gt;""),AND($J2341&lt;&gt;"",$K2341&lt;&gt;""),AND($M2341&lt;&gt;"",$N2341&lt;&gt;""),AND($P2341&lt;&gt;"",$Q2341&lt;&gt;""),AND($S2341&lt;&gt;"",$T2341&lt;&gt;""),AND($V2341&lt;&gt;"",$W2341&lt;&gt;""))),"Informe pelo menos um ano completo com valor unitário e quantidade.",IF(AND($C2341&lt;&gt;"",$E2341&lt;&gt;"",LEFT(TRIM($C2341),1)&lt;&gt;LEFT(TRIM($E2341),1)),"Categoria e tipo estão incompatíveis.",IF(IF(OR($E2341="",$F2341=""),FALSE(),IFERROR(COUNTIF(INDIRECT("UNITS_"&amp;SUBSTITUTE(LEFT($E2341,FIND(" ",$E2341&amp;" ")-1),".","_")),$F2341)=0,TRUE())),"Unidade incompatível com o tipo selecionado.",IF(OR(AND(ISNUMBER(SEARCH("comunic",LOWER($B2341))),LEFT($E2341,3)&lt;&gt;"4.4"),AND(ISNUMBER(SEARCH("monitor",LOWER($B2341))),NOT(OR(LEFT($E2341,3)="1.5",LEFT($E2341,3)="2.5")))),"Revise a classificação do item conforme as regras de preenchimento.",IF(AND($B2341&lt;&gt;"",OR(ISNUMBER(SEARCH("outro",LOWER($B2341))),ISNUMBER(SEARCH("divers",LOWER($B2341))),ISNUMBER(SEARCH("kit",LOWER($B2341))),ISNUMBER(SEARCH("ferrament",LOWER($B2341))),ISNUMBER(SEARCH("epi",LOWER($B2341)))),NOT(OR($Z2341&lt;&gt;"",$AA2341&lt;&gt;""))),"Descrição muito genérica: detalhe melhor o item e registre o racional no memorial ou em anexo.",IF(AND($Y2341=0,$B2341&lt;&gt;"",OR($G2341&lt;&gt;"",$H2341&lt;&gt;"",$J2341&lt;&gt;"",$K2341&lt;&gt;"",$M2341&lt;&gt;"",$N2341&lt;&gt;"",$P2341&lt;&gt;"",$Q2341&lt;&gt;"",$S2341&lt;&gt;"",$T2341&lt;&gt;"",$V2341&lt;&gt;"",$W2341&lt;&gt;"")),"O item possui dados lançados, mas o total está zerado. Revise os valores informados.","")))))))))))))))</f>
        <v/>
      </c>
    </row>
    <row r="2342" spans="1:35" ht="14.25" customHeight="1" x14ac:dyDescent="0.25">
      <c r="A2342" s="57" t="str">
        <f t="shared" si="468"/>
        <v/>
      </c>
      <c r="B2342" s="58"/>
      <c r="C2342" s="58"/>
      <c r="D2342" s="58"/>
      <c r="E2342" s="58"/>
      <c r="F2342" s="58"/>
      <c r="G2342" s="269"/>
      <c r="H2342" s="59"/>
      <c r="I2342" s="273">
        <f t="shared" si="469"/>
        <v>0</v>
      </c>
      <c r="J2342" s="269"/>
      <c r="K2342" s="59"/>
      <c r="L2342" s="270">
        <f t="shared" si="470"/>
        <v>0</v>
      </c>
      <c r="M2342" s="269"/>
      <c r="N2342" s="59"/>
      <c r="O2342" s="270">
        <f t="shared" si="471"/>
        <v>0</v>
      </c>
      <c r="P2342" s="269"/>
      <c r="Q2342" s="59"/>
      <c r="R2342" s="271">
        <f t="shared" si="472"/>
        <v>0</v>
      </c>
      <c r="S2342" s="269"/>
      <c r="T2342" s="59"/>
      <c r="U2342" s="270">
        <f t="shared" si="473"/>
        <v>0</v>
      </c>
      <c r="V2342" s="269"/>
      <c r="W2342" s="59"/>
      <c r="X2342" s="270">
        <f t="shared" si="474"/>
        <v>0</v>
      </c>
      <c r="Y2342" s="270">
        <f t="shared" si="475"/>
        <v>0</v>
      </c>
      <c r="Z2342" s="58"/>
      <c r="AA2342" s="58"/>
      <c r="AB2342" s="60" t="str">
        <f t="shared" si="476"/>
        <v/>
      </c>
      <c r="AC2342" s="21" t="b">
        <f t="shared" si="477"/>
        <v>0</v>
      </c>
      <c r="AD2342" s="21" t="b">
        <f t="shared" si="478"/>
        <v>0</v>
      </c>
      <c r="AE2342" s="21" t="b">
        <f t="shared" si="479"/>
        <v>0</v>
      </c>
      <c r="AF2342" s="21" t="b">
        <f ca="1">OR(AND($AC2342,NOT($AD2342)),AND($AC2342,OR(AND($G2342="",$H2342&lt;&gt;""),AND($G2342&lt;&gt;"",$H2342=""),AND($J2342="",$K2342&lt;&gt;""),AND($J2342&lt;&gt;"",$K2342=""),AND($M2342="",$N2342&lt;&gt;""),AND($M2342&lt;&gt;"",$N2342=""),AND($P2342="",$Q2342&lt;&gt;""),AND($P2342&lt;&gt;"",$Q2342=""),AND($S2342="",$T2342&lt;&gt;""),AND($S2342&lt;&gt;"",$T2342=""),AND($V2342="",$W2342&lt;&gt;""),AND($V2342&lt;&gt;"",$W2342=""))),AND($C2342&lt;&gt;"",$E2342&lt;&gt;"",LEFT(TRIM($C2342),1)&lt;&gt;LEFT(TRIM($E2342),1)),IF(OR($E2342="",$F2342=""),FALSE(),IFERROR(COUNTIF(INDIRECT("UNITS_"&amp;SUBSTITUTE(LEFT($E2342,FIND(" ",$E2342&amp;" ")-1),".","_")),$F2342)=0,TRUE())),AND($B2342&lt;&gt;"",OR(ISNUMBER(SEARCH("outro",LOWER($B2342))),ISNUMBER(SEARCH("divers",LOWER($B2342))),ISNUMBER(SEARCH("etc",LOWER($B2342))))),OR(AND(ISNUMBER(SEARCH("comunic",LOWER($B2342))),LEFT($E2342,3)&lt;&gt;"4.4"),AND(ISNUMBER(SEARCH("monitor",LOWER($B2342))),NOT(OR(LEFT($E2342,3)="1.5",LEFT($E2342,3)="2.5")))),AND($B2342&lt;&gt;"",OR(LEFT($C2342,1)="1",LEFT($C2342,1)="2"),$D2342=""),AND($D2342&lt;&gt;"",NOT(OR(LEFT($C2342,1)="1",LEFT($C2342,1)="2"))),AND($D2342&lt;&gt;"",COUNTIF(' PROJETO'!$B$14:$B$16,$D2342)=0),IF($D2342="",FALSE(),IF(COUNTIF(' PROJETO'!$B$14:$B$16,$D2342)=0,FALSE(),IFERROR(INDEX(' PROJETO'!$C$14:$C$16,MATCH($D2342,' PROJETO'!$B$14:$B$16,0))&lt;&gt;"Sim",FALSE()))))</f>
        <v>0</v>
      </c>
      <c r="AG2342" s="21" t="b">
        <f>AND($AC2342,$Y2342&gt;'CONFG.  LISTAS'!$F$4,$Z2342="",$AA2342="")</f>
        <v>0</v>
      </c>
      <c r="AH2342" s="21" t="str">
        <f t="shared" si="480"/>
        <v/>
      </c>
      <c r="AI2342" s="43" t="str">
        <f ca="1">IF(NOT($AC2342),"",IF(OR($B2342="",$C2342="",$E2342="",$F2342=""),"Preencha descrição, categoria, tipo e unidade.",IF(AND($B2342&lt;&gt;"",OR(LEFT($C2342,1)="1",LEFT($C2342,1)="2"),$D2342=""),"Informe a prática de restauração para itens diretos.",IF(AND($D2342&lt;&gt;"",NOT(OR(LEFT($C2342,1)="1",LEFT($C2342,1)="2"))),"Custos indiretos não devem pertencer a uma prática específica.",IF(AND($D2342&lt;&gt;"",COUNTIF(' PROJETO'!$B$14:$B$16,$D2342)=0),"Prática de restauração inválida ou não cadastrada.",IF(IF($D2342="",FALSE(),IF(COUNTIF(' PROJETO'!$B$14:$B$16,$D2342)=0,FALSE(),IFERROR(INDEX(' PROJETO'!$C$14:$C$16,MATCH($D2342,' PROJETO'!$B$14:$B$16,0))&lt;&gt;"Sim",FALSE()))),"A prática informada no item não foi selecionada na aba Projeto.",IF(AND(MAX($I2342,$L2342,$O2342,$R2342,$U2342,$X2342)&gt;'CONFG.  LISTAS'!$F$4,NOT(OR($Z2342&lt;&gt;"",$AA2342&lt;&gt;""))),"Memorial de cálculo ou anexo obrigatório não informado para item acima do limite.",IF(OR(AND($G2342&lt;&gt;"",$H2342&lt;&gt;"",OR($G2342&lt;=0,$H2342&lt;=0)),AND($J2342&lt;&gt;"",$K2342&lt;&gt;"",OR($J2342&lt;=0,$K2342&lt;=0)),AND($M2342&lt;&gt;"",$N2342&lt;&gt;"",OR($M2342&lt;=0,$N2342&lt;=0)),AND($P2342&lt;&gt;"",$Q2342&lt;&gt;"",OR($P2342&lt;=0,$Q2342&lt;=0)),AND($S2342&lt;&gt;"",$T2342&lt;&gt;"",OR($S2342&lt;=0,$T2342&lt;=0)),AND($V2342&lt;&gt;"",$W2342&lt;&gt;"",OR($V2342&lt;=0,$W2342&lt;=0))),"Revise os valores informados: valor unitário e quantidade devem ser maiores que zero.",IF(OR(AND($G2342="",$H2342&lt;&gt;""),AND($G2342&lt;&gt;"",$H2342=""),AND($J2342="",$K2342&lt;&gt;""),AND($J2342&lt;&gt;"",$K2342=""),AND($M2342="",$N2342&lt;&gt;""),AND($M2342&lt;&gt;"",$N2342=""),AND($P2342="",$Q2342&lt;&gt;""),AND($P2342&lt;&gt;"",$Q2342=""),AND($S2342="",$T2342&lt;&gt;""),AND($S2342&lt;&gt;"",$T2342=""),AND($V2342="",$W2342&lt;&gt;""),AND($V2342&lt;&gt;"",$W2342="")),"Há ano preenchido parcialmente: "&amp;TRIM(IF(AND($G2342="",$H2342&lt;&gt;""),"Ano 1 (falta valor unitário); ","")&amp;IF(AND($G2342&lt;&gt;"",$H2342=""),"Ano 1 (falta quantidade); ","")&amp;IF(AND($J2342="",$K2342&lt;&gt;""),"Ano 2 (falta valor unitário); ","")&amp;IF(AND($J2342&lt;&gt;"",$K2342=""),"Ano 2 (falta quantidade); ","")&amp;IF(AND($M2342="",$N2342&lt;&gt;""),"Ano 3 (falta valor unitário); ","")&amp;IF(AND($M2342&lt;&gt;"",$N2342=""),"Ano 3 (falta quantidade); ","")&amp;IF(AND($P2342="",$Q2342&lt;&gt;""),"Ano 4 (falta valor unitário); ","")&amp;IF(AND($P2342&lt;&gt;"",$Q2342=""),"Ano 4 (falta quantidade); ","")&amp;IF(AND($S2342="",$T2342&lt;&gt;""),"Ano 5 (falta valor unitário); ","")&amp;IF(AND($S2342&lt;&gt;"",$T2342=""),"Ano 5 (falta quantidade); ","")&amp;IF(AND($V2342="",$W2342&lt;&gt;""),"Ano 6 (falta valor unitário); ","")&amp;IF(AND($V2342&lt;&gt;"",$W2342=""),"Ano 6 (falta quantidade); ","")), IF(NOT(OR(AND($G2342&lt;&gt;"",$H2342&lt;&gt;""),AND($J2342&lt;&gt;"",$K2342&lt;&gt;""),AND($M2342&lt;&gt;"",$N2342&lt;&gt;""),AND($P2342&lt;&gt;"",$Q2342&lt;&gt;""),AND($S2342&lt;&gt;"",$T2342&lt;&gt;""),AND($V2342&lt;&gt;"",$W2342&lt;&gt;""))),"Informe pelo menos um ano completo com valor unitário e quantidade.",IF(AND($C2342&lt;&gt;"",$E2342&lt;&gt;"",LEFT(TRIM($C2342),1)&lt;&gt;LEFT(TRIM($E2342),1)),"Categoria e tipo estão incompatíveis.",IF(IF(OR($E2342="",$F2342=""),FALSE(),IFERROR(COUNTIF(INDIRECT("UNITS_"&amp;SUBSTITUTE(LEFT($E2342,FIND(" ",$E2342&amp;" ")-1),".","_")),$F2342)=0,TRUE())),"Unidade incompatível com o tipo selecionado.",IF(OR(AND(ISNUMBER(SEARCH("comunic",LOWER($B2342))),LEFT($E2342,3)&lt;&gt;"4.4"),AND(ISNUMBER(SEARCH("monitor",LOWER($B2342))),NOT(OR(LEFT($E2342,3)="1.5",LEFT($E2342,3)="2.5")))),"Revise a classificação do item conforme as regras de preenchimento.",IF(AND($B2342&lt;&gt;"",OR(ISNUMBER(SEARCH("outro",LOWER($B2342))),ISNUMBER(SEARCH("divers",LOWER($B2342))),ISNUMBER(SEARCH("kit",LOWER($B2342))),ISNUMBER(SEARCH("ferrament",LOWER($B2342))),ISNUMBER(SEARCH("epi",LOWER($B2342)))),NOT(OR($Z2342&lt;&gt;"",$AA2342&lt;&gt;""))),"Descrição muito genérica: detalhe melhor o item e registre o racional no memorial ou em anexo.",IF(AND($Y2342=0,$B2342&lt;&gt;"",OR($G2342&lt;&gt;"",$H2342&lt;&gt;"",$J2342&lt;&gt;"",$K2342&lt;&gt;"",$M2342&lt;&gt;"",$N2342&lt;&gt;"",$P2342&lt;&gt;"",$Q2342&lt;&gt;"",$S2342&lt;&gt;"",$T2342&lt;&gt;"",$V2342&lt;&gt;"",$W2342&lt;&gt;"")),"O item possui dados lançados, mas o total está zerado. Revise os valores informados.","")))))))))))))))</f>
        <v/>
      </c>
    </row>
    <row r="2343" spans="1:35" ht="14.25" customHeight="1" x14ac:dyDescent="0.25">
      <c r="A2343" s="57" t="str">
        <f t="shared" si="468"/>
        <v/>
      </c>
      <c r="B2343" s="61"/>
      <c r="C2343" s="61"/>
      <c r="D2343" s="58"/>
      <c r="E2343" s="61"/>
      <c r="F2343" s="61"/>
      <c r="G2343" s="272"/>
      <c r="H2343" s="62"/>
      <c r="I2343" s="273">
        <f t="shared" si="469"/>
        <v>0</v>
      </c>
      <c r="J2343" s="272"/>
      <c r="K2343" s="62"/>
      <c r="L2343" s="270">
        <f t="shared" si="470"/>
        <v>0</v>
      </c>
      <c r="M2343" s="272"/>
      <c r="N2343" s="62"/>
      <c r="O2343" s="270">
        <f t="shared" si="471"/>
        <v>0</v>
      </c>
      <c r="P2343" s="272"/>
      <c r="Q2343" s="62"/>
      <c r="R2343" s="271">
        <f t="shared" si="472"/>
        <v>0</v>
      </c>
      <c r="S2343" s="272"/>
      <c r="T2343" s="62"/>
      <c r="U2343" s="270">
        <f t="shared" si="473"/>
        <v>0</v>
      </c>
      <c r="V2343" s="272"/>
      <c r="W2343" s="62"/>
      <c r="X2343" s="270">
        <f t="shared" si="474"/>
        <v>0</v>
      </c>
      <c r="Y2343" s="270">
        <f t="shared" si="475"/>
        <v>0</v>
      </c>
      <c r="Z2343" s="61"/>
      <c r="AA2343" s="61"/>
      <c r="AB2343" s="60" t="str">
        <f t="shared" si="476"/>
        <v/>
      </c>
      <c r="AC2343" s="21" t="b">
        <f t="shared" si="477"/>
        <v>0</v>
      </c>
      <c r="AD2343" s="21" t="b">
        <f t="shared" si="478"/>
        <v>0</v>
      </c>
      <c r="AE2343" s="21" t="b">
        <f t="shared" si="479"/>
        <v>0</v>
      </c>
      <c r="AF2343" s="21" t="b">
        <f ca="1">OR(AND($AC2343,NOT($AD2343)),AND($AC2343,OR(AND($G2343="",$H2343&lt;&gt;""),AND($G2343&lt;&gt;"",$H2343=""),AND($J2343="",$K2343&lt;&gt;""),AND($J2343&lt;&gt;"",$K2343=""),AND($M2343="",$N2343&lt;&gt;""),AND($M2343&lt;&gt;"",$N2343=""),AND($P2343="",$Q2343&lt;&gt;""),AND($P2343&lt;&gt;"",$Q2343=""),AND($S2343="",$T2343&lt;&gt;""),AND($S2343&lt;&gt;"",$T2343=""),AND($V2343="",$W2343&lt;&gt;""),AND($V2343&lt;&gt;"",$W2343=""))),AND($C2343&lt;&gt;"",$E2343&lt;&gt;"",LEFT(TRIM($C2343),1)&lt;&gt;LEFT(TRIM($E2343),1)),IF(OR($E2343="",$F2343=""),FALSE(),IFERROR(COUNTIF(INDIRECT("UNITS_"&amp;SUBSTITUTE(LEFT($E2343,FIND(" ",$E2343&amp;" ")-1),".","_")),$F2343)=0,TRUE())),AND($B2343&lt;&gt;"",OR(ISNUMBER(SEARCH("outro",LOWER($B2343))),ISNUMBER(SEARCH("divers",LOWER($B2343))),ISNUMBER(SEARCH("etc",LOWER($B2343))))),OR(AND(ISNUMBER(SEARCH("comunic",LOWER($B2343))),LEFT($E2343,3)&lt;&gt;"4.4"),AND(ISNUMBER(SEARCH("monitor",LOWER($B2343))),NOT(OR(LEFT($E2343,3)="1.5",LEFT($E2343,3)="2.5")))),AND($B2343&lt;&gt;"",OR(LEFT($C2343,1)="1",LEFT($C2343,1)="2"),$D2343=""),AND($D2343&lt;&gt;"",NOT(OR(LEFT($C2343,1)="1",LEFT($C2343,1)="2"))),AND($D2343&lt;&gt;"",COUNTIF(' PROJETO'!$B$14:$B$16,$D2343)=0),IF($D2343="",FALSE(),IF(COUNTIF(' PROJETO'!$B$14:$B$16,$D2343)=0,FALSE(),IFERROR(INDEX(' PROJETO'!$C$14:$C$16,MATCH($D2343,' PROJETO'!$B$14:$B$16,0))&lt;&gt;"Sim",FALSE()))))</f>
        <v>0</v>
      </c>
      <c r="AG2343" s="21" t="b">
        <f>AND($AC2343,$Y2343&gt;'CONFG.  LISTAS'!$F$4,$Z2343="",$AA2343="")</f>
        <v>0</v>
      </c>
      <c r="AH2343" s="21" t="str">
        <f t="shared" si="480"/>
        <v/>
      </c>
      <c r="AI2343" s="43" t="str">
        <f ca="1">IF(NOT($AC2343),"",IF(OR($B2343="",$C2343="",$E2343="",$F2343=""),"Preencha descrição, categoria, tipo e unidade.",IF(AND($B2343&lt;&gt;"",OR(LEFT($C2343,1)="1",LEFT($C2343,1)="2"),$D2343=""),"Informe a prática de restauração para itens diretos.",IF(AND($D2343&lt;&gt;"",NOT(OR(LEFT($C2343,1)="1",LEFT($C2343,1)="2"))),"Custos indiretos não devem pertencer a uma prática específica.",IF(AND($D2343&lt;&gt;"",COUNTIF(' PROJETO'!$B$14:$B$16,$D2343)=0),"Prática de restauração inválida ou não cadastrada.",IF(IF($D2343="",FALSE(),IF(COUNTIF(' PROJETO'!$B$14:$B$16,$D2343)=0,FALSE(),IFERROR(INDEX(' PROJETO'!$C$14:$C$16,MATCH($D2343,' PROJETO'!$B$14:$B$16,0))&lt;&gt;"Sim",FALSE()))),"A prática informada no item não foi selecionada na aba Projeto.",IF(AND(MAX($I2343,$L2343,$O2343,$R2343,$U2343,$X2343)&gt;'CONFG.  LISTAS'!$F$4,NOT(OR($Z2343&lt;&gt;"",$AA2343&lt;&gt;""))),"Memorial de cálculo ou anexo obrigatório não informado para item acima do limite.",IF(OR(AND($G2343&lt;&gt;"",$H2343&lt;&gt;"",OR($G2343&lt;=0,$H2343&lt;=0)),AND($J2343&lt;&gt;"",$K2343&lt;&gt;"",OR($J2343&lt;=0,$K2343&lt;=0)),AND($M2343&lt;&gt;"",$N2343&lt;&gt;"",OR($M2343&lt;=0,$N2343&lt;=0)),AND($P2343&lt;&gt;"",$Q2343&lt;&gt;"",OR($P2343&lt;=0,$Q2343&lt;=0)),AND($S2343&lt;&gt;"",$T2343&lt;&gt;"",OR($S2343&lt;=0,$T2343&lt;=0)),AND($V2343&lt;&gt;"",$W2343&lt;&gt;"",OR($V2343&lt;=0,$W2343&lt;=0))),"Revise os valores informados: valor unitário e quantidade devem ser maiores que zero.",IF(OR(AND($G2343="",$H2343&lt;&gt;""),AND($G2343&lt;&gt;"",$H2343=""),AND($J2343="",$K2343&lt;&gt;""),AND($J2343&lt;&gt;"",$K2343=""),AND($M2343="",$N2343&lt;&gt;""),AND($M2343&lt;&gt;"",$N2343=""),AND($P2343="",$Q2343&lt;&gt;""),AND($P2343&lt;&gt;"",$Q2343=""),AND($S2343="",$T2343&lt;&gt;""),AND($S2343&lt;&gt;"",$T2343=""),AND($V2343="",$W2343&lt;&gt;""),AND($V2343&lt;&gt;"",$W2343="")),"Há ano preenchido parcialmente: "&amp;TRIM(IF(AND($G2343="",$H2343&lt;&gt;""),"Ano 1 (falta valor unitário); ","")&amp;IF(AND($G2343&lt;&gt;"",$H2343=""),"Ano 1 (falta quantidade); ","")&amp;IF(AND($J2343="",$K2343&lt;&gt;""),"Ano 2 (falta valor unitário); ","")&amp;IF(AND($J2343&lt;&gt;"",$K2343=""),"Ano 2 (falta quantidade); ","")&amp;IF(AND($M2343="",$N2343&lt;&gt;""),"Ano 3 (falta valor unitário); ","")&amp;IF(AND($M2343&lt;&gt;"",$N2343=""),"Ano 3 (falta quantidade); ","")&amp;IF(AND($P2343="",$Q2343&lt;&gt;""),"Ano 4 (falta valor unitário); ","")&amp;IF(AND($P2343&lt;&gt;"",$Q2343=""),"Ano 4 (falta quantidade); ","")&amp;IF(AND($S2343="",$T2343&lt;&gt;""),"Ano 5 (falta valor unitário); ","")&amp;IF(AND($S2343&lt;&gt;"",$T2343=""),"Ano 5 (falta quantidade); ","")&amp;IF(AND($V2343="",$W2343&lt;&gt;""),"Ano 6 (falta valor unitário); ","")&amp;IF(AND($V2343&lt;&gt;"",$W2343=""),"Ano 6 (falta quantidade); ","")), IF(NOT(OR(AND($G2343&lt;&gt;"",$H2343&lt;&gt;""),AND($J2343&lt;&gt;"",$K2343&lt;&gt;""),AND($M2343&lt;&gt;"",$N2343&lt;&gt;""),AND($P2343&lt;&gt;"",$Q2343&lt;&gt;""),AND($S2343&lt;&gt;"",$T2343&lt;&gt;""),AND($V2343&lt;&gt;"",$W2343&lt;&gt;""))),"Informe pelo menos um ano completo com valor unitário e quantidade.",IF(AND($C2343&lt;&gt;"",$E2343&lt;&gt;"",LEFT(TRIM($C2343),1)&lt;&gt;LEFT(TRIM($E2343),1)),"Categoria e tipo estão incompatíveis.",IF(IF(OR($E2343="",$F2343=""),FALSE(),IFERROR(COUNTIF(INDIRECT("UNITS_"&amp;SUBSTITUTE(LEFT($E2343,FIND(" ",$E2343&amp;" ")-1),".","_")),$F2343)=0,TRUE())),"Unidade incompatível com o tipo selecionado.",IF(OR(AND(ISNUMBER(SEARCH("comunic",LOWER($B2343))),LEFT($E2343,3)&lt;&gt;"4.4"),AND(ISNUMBER(SEARCH("monitor",LOWER($B2343))),NOT(OR(LEFT($E2343,3)="1.5",LEFT($E2343,3)="2.5")))),"Revise a classificação do item conforme as regras de preenchimento.",IF(AND($B2343&lt;&gt;"",OR(ISNUMBER(SEARCH("outro",LOWER($B2343))),ISNUMBER(SEARCH("divers",LOWER($B2343))),ISNUMBER(SEARCH("kit",LOWER($B2343))),ISNUMBER(SEARCH("ferrament",LOWER($B2343))),ISNUMBER(SEARCH("epi",LOWER($B2343)))),NOT(OR($Z2343&lt;&gt;"",$AA2343&lt;&gt;""))),"Descrição muito genérica: detalhe melhor o item e registre o racional no memorial ou em anexo.",IF(AND($Y2343=0,$B2343&lt;&gt;"",OR($G2343&lt;&gt;"",$H2343&lt;&gt;"",$J2343&lt;&gt;"",$K2343&lt;&gt;"",$M2343&lt;&gt;"",$N2343&lt;&gt;"",$P2343&lt;&gt;"",$Q2343&lt;&gt;"",$S2343&lt;&gt;"",$T2343&lt;&gt;"",$V2343&lt;&gt;"",$W2343&lt;&gt;"")),"O item possui dados lançados, mas o total está zerado. Revise os valores informados.","")))))))))))))))</f>
        <v/>
      </c>
    </row>
    <row r="2344" spans="1:35" ht="14.25" customHeight="1" x14ac:dyDescent="0.25">
      <c r="A2344" s="57" t="str">
        <f t="shared" si="468"/>
        <v/>
      </c>
      <c r="B2344" s="58"/>
      <c r="C2344" s="58"/>
      <c r="D2344" s="58"/>
      <c r="E2344" s="58"/>
      <c r="F2344" s="58"/>
      <c r="G2344" s="269"/>
      <c r="H2344" s="59"/>
      <c r="I2344" s="273">
        <f t="shared" si="469"/>
        <v>0</v>
      </c>
      <c r="J2344" s="269"/>
      <c r="K2344" s="59"/>
      <c r="L2344" s="270">
        <f t="shared" si="470"/>
        <v>0</v>
      </c>
      <c r="M2344" s="269"/>
      <c r="N2344" s="59"/>
      <c r="O2344" s="270">
        <f t="shared" si="471"/>
        <v>0</v>
      </c>
      <c r="P2344" s="269"/>
      <c r="Q2344" s="59"/>
      <c r="R2344" s="271">
        <f t="shared" si="472"/>
        <v>0</v>
      </c>
      <c r="S2344" s="269"/>
      <c r="T2344" s="59"/>
      <c r="U2344" s="270">
        <f t="shared" si="473"/>
        <v>0</v>
      </c>
      <c r="V2344" s="269"/>
      <c r="W2344" s="59"/>
      <c r="X2344" s="270">
        <f t="shared" si="474"/>
        <v>0</v>
      </c>
      <c r="Y2344" s="270">
        <f t="shared" si="475"/>
        <v>0</v>
      </c>
      <c r="Z2344" s="58"/>
      <c r="AA2344" s="58"/>
      <c r="AB2344" s="60" t="str">
        <f t="shared" si="476"/>
        <v/>
      </c>
      <c r="AC2344" s="21" t="b">
        <f t="shared" si="477"/>
        <v>0</v>
      </c>
      <c r="AD2344" s="21" t="b">
        <f t="shared" si="478"/>
        <v>0</v>
      </c>
      <c r="AE2344" s="21" t="b">
        <f t="shared" si="479"/>
        <v>0</v>
      </c>
      <c r="AF2344" s="21" t="b">
        <f ca="1">OR(AND($AC2344,NOT($AD2344)),AND($AC2344,OR(AND($G2344="",$H2344&lt;&gt;""),AND($G2344&lt;&gt;"",$H2344=""),AND($J2344="",$K2344&lt;&gt;""),AND($J2344&lt;&gt;"",$K2344=""),AND($M2344="",$N2344&lt;&gt;""),AND($M2344&lt;&gt;"",$N2344=""),AND($P2344="",$Q2344&lt;&gt;""),AND($P2344&lt;&gt;"",$Q2344=""),AND($S2344="",$T2344&lt;&gt;""),AND($S2344&lt;&gt;"",$T2344=""),AND($V2344="",$W2344&lt;&gt;""),AND($V2344&lt;&gt;"",$W2344=""))),AND($C2344&lt;&gt;"",$E2344&lt;&gt;"",LEFT(TRIM($C2344),1)&lt;&gt;LEFT(TRIM($E2344),1)),IF(OR($E2344="",$F2344=""),FALSE(),IFERROR(COUNTIF(INDIRECT("UNITS_"&amp;SUBSTITUTE(LEFT($E2344,FIND(" ",$E2344&amp;" ")-1),".","_")),$F2344)=0,TRUE())),AND($B2344&lt;&gt;"",OR(ISNUMBER(SEARCH("outro",LOWER($B2344))),ISNUMBER(SEARCH("divers",LOWER($B2344))),ISNUMBER(SEARCH("etc",LOWER($B2344))))),OR(AND(ISNUMBER(SEARCH("comunic",LOWER($B2344))),LEFT($E2344,3)&lt;&gt;"4.4"),AND(ISNUMBER(SEARCH("monitor",LOWER($B2344))),NOT(OR(LEFT($E2344,3)="1.5",LEFT($E2344,3)="2.5")))),AND($B2344&lt;&gt;"",OR(LEFT($C2344,1)="1",LEFT($C2344,1)="2"),$D2344=""),AND($D2344&lt;&gt;"",NOT(OR(LEFT($C2344,1)="1",LEFT($C2344,1)="2"))),AND($D2344&lt;&gt;"",COUNTIF(' PROJETO'!$B$14:$B$16,$D2344)=0),IF($D2344="",FALSE(),IF(COUNTIF(' PROJETO'!$B$14:$B$16,$D2344)=0,FALSE(),IFERROR(INDEX(' PROJETO'!$C$14:$C$16,MATCH($D2344,' PROJETO'!$B$14:$B$16,0))&lt;&gt;"Sim",FALSE()))))</f>
        <v>0</v>
      </c>
      <c r="AG2344" s="21" t="b">
        <f>AND($AC2344,$Y2344&gt;'CONFG.  LISTAS'!$F$4,$Z2344="",$AA2344="")</f>
        <v>0</v>
      </c>
      <c r="AH2344" s="21" t="str">
        <f t="shared" si="480"/>
        <v/>
      </c>
      <c r="AI2344" s="43" t="str">
        <f ca="1">IF(NOT($AC2344),"",IF(OR($B2344="",$C2344="",$E2344="",$F2344=""),"Preencha descrição, categoria, tipo e unidade.",IF(AND($B2344&lt;&gt;"",OR(LEFT($C2344,1)="1",LEFT($C2344,1)="2"),$D2344=""),"Informe a prática de restauração para itens diretos.",IF(AND($D2344&lt;&gt;"",NOT(OR(LEFT($C2344,1)="1",LEFT($C2344,1)="2"))),"Custos indiretos não devem pertencer a uma prática específica.",IF(AND($D2344&lt;&gt;"",COUNTIF(' PROJETO'!$B$14:$B$16,$D2344)=0),"Prática de restauração inválida ou não cadastrada.",IF(IF($D2344="",FALSE(),IF(COUNTIF(' PROJETO'!$B$14:$B$16,$D2344)=0,FALSE(),IFERROR(INDEX(' PROJETO'!$C$14:$C$16,MATCH($D2344,' PROJETO'!$B$14:$B$16,0))&lt;&gt;"Sim",FALSE()))),"A prática informada no item não foi selecionada na aba Projeto.",IF(AND(MAX($I2344,$L2344,$O2344,$R2344,$U2344,$X2344)&gt;'CONFG.  LISTAS'!$F$4,NOT(OR($Z2344&lt;&gt;"",$AA2344&lt;&gt;""))),"Memorial de cálculo ou anexo obrigatório não informado para item acima do limite.",IF(OR(AND($G2344&lt;&gt;"",$H2344&lt;&gt;"",OR($G2344&lt;=0,$H2344&lt;=0)),AND($J2344&lt;&gt;"",$K2344&lt;&gt;"",OR($J2344&lt;=0,$K2344&lt;=0)),AND($M2344&lt;&gt;"",$N2344&lt;&gt;"",OR($M2344&lt;=0,$N2344&lt;=0)),AND($P2344&lt;&gt;"",$Q2344&lt;&gt;"",OR($P2344&lt;=0,$Q2344&lt;=0)),AND($S2344&lt;&gt;"",$T2344&lt;&gt;"",OR($S2344&lt;=0,$T2344&lt;=0)),AND($V2344&lt;&gt;"",$W2344&lt;&gt;"",OR($V2344&lt;=0,$W2344&lt;=0))),"Revise os valores informados: valor unitário e quantidade devem ser maiores que zero.",IF(OR(AND($G2344="",$H2344&lt;&gt;""),AND($G2344&lt;&gt;"",$H2344=""),AND($J2344="",$K2344&lt;&gt;""),AND($J2344&lt;&gt;"",$K2344=""),AND($M2344="",$N2344&lt;&gt;""),AND($M2344&lt;&gt;"",$N2344=""),AND($P2344="",$Q2344&lt;&gt;""),AND($P2344&lt;&gt;"",$Q2344=""),AND($S2344="",$T2344&lt;&gt;""),AND($S2344&lt;&gt;"",$T2344=""),AND($V2344="",$W2344&lt;&gt;""),AND($V2344&lt;&gt;"",$W2344="")),"Há ano preenchido parcialmente: "&amp;TRIM(IF(AND($G2344="",$H2344&lt;&gt;""),"Ano 1 (falta valor unitário); ","")&amp;IF(AND($G2344&lt;&gt;"",$H2344=""),"Ano 1 (falta quantidade); ","")&amp;IF(AND($J2344="",$K2344&lt;&gt;""),"Ano 2 (falta valor unitário); ","")&amp;IF(AND($J2344&lt;&gt;"",$K2344=""),"Ano 2 (falta quantidade); ","")&amp;IF(AND($M2344="",$N2344&lt;&gt;""),"Ano 3 (falta valor unitário); ","")&amp;IF(AND($M2344&lt;&gt;"",$N2344=""),"Ano 3 (falta quantidade); ","")&amp;IF(AND($P2344="",$Q2344&lt;&gt;""),"Ano 4 (falta valor unitário); ","")&amp;IF(AND($P2344&lt;&gt;"",$Q2344=""),"Ano 4 (falta quantidade); ","")&amp;IF(AND($S2344="",$T2344&lt;&gt;""),"Ano 5 (falta valor unitário); ","")&amp;IF(AND($S2344&lt;&gt;"",$T2344=""),"Ano 5 (falta quantidade); ","")&amp;IF(AND($V2344="",$W2344&lt;&gt;""),"Ano 6 (falta valor unitário); ","")&amp;IF(AND($V2344&lt;&gt;"",$W2344=""),"Ano 6 (falta quantidade); ","")), IF(NOT(OR(AND($G2344&lt;&gt;"",$H2344&lt;&gt;""),AND($J2344&lt;&gt;"",$K2344&lt;&gt;""),AND($M2344&lt;&gt;"",$N2344&lt;&gt;""),AND($P2344&lt;&gt;"",$Q2344&lt;&gt;""),AND($S2344&lt;&gt;"",$T2344&lt;&gt;""),AND($V2344&lt;&gt;"",$W2344&lt;&gt;""))),"Informe pelo menos um ano completo com valor unitário e quantidade.",IF(AND($C2344&lt;&gt;"",$E2344&lt;&gt;"",LEFT(TRIM($C2344),1)&lt;&gt;LEFT(TRIM($E2344),1)),"Categoria e tipo estão incompatíveis.",IF(IF(OR($E2344="",$F2344=""),FALSE(),IFERROR(COUNTIF(INDIRECT("UNITS_"&amp;SUBSTITUTE(LEFT($E2344,FIND(" ",$E2344&amp;" ")-1),".","_")),$F2344)=0,TRUE())),"Unidade incompatível com o tipo selecionado.",IF(OR(AND(ISNUMBER(SEARCH("comunic",LOWER($B2344))),LEFT($E2344,3)&lt;&gt;"4.4"),AND(ISNUMBER(SEARCH("monitor",LOWER($B2344))),NOT(OR(LEFT($E2344,3)="1.5",LEFT($E2344,3)="2.5")))),"Revise a classificação do item conforme as regras de preenchimento.",IF(AND($B2344&lt;&gt;"",OR(ISNUMBER(SEARCH("outro",LOWER($B2344))),ISNUMBER(SEARCH("divers",LOWER($B2344))),ISNUMBER(SEARCH("kit",LOWER($B2344))),ISNUMBER(SEARCH("ferrament",LOWER($B2344))),ISNUMBER(SEARCH("epi",LOWER($B2344)))),NOT(OR($Z2344&lt;&gt;"",$AA2344&lt;&gt;""))),"Descrição muito genérica: detalhe melhor o item e registre o racional no memorial ou em anexo.",IF(AND($Y2344=0,$B2344&lt;&gt;"",OR($G2344&lt;&gt;"",$H2344&lt;&gt;"",$J2344&lt;&gt;"",$K2344&lt;&gt;"",$M2344&lt;&gt;"",$N2344&lt;&gt;"",$P2344&lt;&gt;"",$Q2344&lt;&gt;"",$S2344&lt;&gt;"",$T2344&lt;&gt;"",$V2344&lt;&gt;"",$W2344&lt;&gt;"")),"O item possui dados lançados, mas o total está zerado. Revise os valores informados.","")))))))))))))))</f>
        <v/>
      </c>
    </row>
    <row r="2345" spans="1:35" ht="14.25" customHeight="1" x14ac:dyDescent="0.25">
      <c r="A2345" s="57" t="str">
        <f t="shared" si="468"/>
        <v/>
      </c>
      <c r="B2345" s="61"/>
      <c r="C2345" s="61"/>
      <c r="D2345" s="58"/>
      <c r="E2345" s="61"/>
      <c r="F2345" s="61"/>
      <c r="G2345" s="272"/>
      <c r="H2345" s="62"/>
      <c r="I2345" s="273">
        <f t="shared" si="469"/>
        <v>0</v>
      </c>
      <c r="J2345" s="272"/>
      <c r="K2345" s="62"/>
      <c r="L2345" s="270">
        <f t="shared" si="470"/>
        <v>0</v>
      </c>
      <c r="M2345" s="272"/>
      <c r="N2345" s="62"/>
      <c r="O2345" s="270">
        <f t="shared" si="471"/>
        <v>0</v>
      </c>
      <c r="P2345" s="272"/>
      <c r="Q2345" s="62"/>
      <c r="R2345" s="271">
        <f t="shared" si="472"/>
        <v>0</v>
      </c>
      <c r="S2345" s="272"/>
      <c r="T2345" s="62"/>
      <c r="U2345" s="270">
        <f t="shared" si="473"/>
        <v>0</v>
      </c>
      <c r="V2345" s="272"/>
      <c r="W2345" s="62"/>
      <c r="X2345" s="270">
        <f t="shared" si="474"/>
        <v>0</v>
      </c>
      <c r="Y2345" s="270">
        <f t="shared" si="475"/>
        <v>0</v>
      </c>
      <c r="Z2345" s="61"/>
      <c r="AA2345" s="61"/>
      <c r="AB2345" s="60" t="str">
        <f t="shared" si="476"/>
        <v/>
      </c>
      <c r="AC2345" s="21" t="b">
        <f t="shared" si="477"/>
        <v>0</v>
      </c>
      <c r="AD2345" s="21" t="b">
        <f t="shared" si="478"/>
        <v>0</v>
      </c>
      <c r="AE2345" s="21" t="b">
        <f t="shared" si="479"/>
        <v>0</v>
      </c>
      <c r="AF2345" s="21" t="b">
        <f ca="1">OR(AND($AC2345,NOT($AD2345)),AND($AC2345,OR(AND($G2345="",$H2345&lt;&gt;""),AND($G2345&lt;&gt;"",$H2345=""),AND($J2345="",$K2345&lt;&gt;""),AND($J2345&lt;&gt;"",$K2345=""),AND($M2345="",$N2345&lt;&gt;""),AND($M2345&lt;&gt;"",$N2345=""),AND($P2345="",$Q2345&lt;&gt;""),AND($P2345&lt;&gt;"",$Q2345=""),AND($S2345="",$T2345&lt;&gt;""),AND($S2345&lt;&gt;"",$T2345=""),AND($V2345="",$W2345&lt;&gt;""),AND($V2345&lt;&gt;"",$W2345=""))),AND($C2345&lt;&gt;"",$E2345&lt;&gt;"",LEFT(TRIM($C2345),1)&lt;&gt;LEFT(TRIM($E2345),1)),IF(OR($E2345="",$F2345=""),FALSE(),IFERROR(COUNTIF(INDIRECT("UNITS_"&amp;SUBSTITUTE(LEFT($E2345,FIND(" ",$E2345&amp;" ")-1),".","_")),$F2345)=0,TRUE())),AND($B2345&lt;&gt;"",OR(ISNUMBER(SEARCH("outro",LOWER($B2345))),ISNUMBER(SEARCH("divers",LOWER($B2345))),ISNUMBER(SEARCH("etc",LOWER($B2345))))),OR(AND(ISNUMBER(SEARCH("comunic",LOWER($B2345))),LEFT($E2345,3)&lt;&gt;"4.4"),AND(ISNUMBER(SEARCH("monitor",LOWER($B2345))),NOT(OR(LEFT($E2345,3)="1.5",LEFT($E2345,3)="2.5")))),AND($B2345&lt;&gt;"",OR(LEFT($C2345,1)="1",LEFT($C2345,1)="2"),$D2345=""),AND($D2345&lt;&gt;"",NOT(OR(LEFT($C2345,1)="1",LEFT($C2345,1)="2"))),AND($D2345&lt;&gt;"",COUNTIF(' PROJETO'!$B$14:$B$16,$D2345)=0),IF($D2345="",FALSE(),IF(COUNTIF(' PROJETO'!$B$14:$B$16,$D2345)=0,FALSE(),IFERROR(INDEX(' PROJETO'!$C$14:$C$16,MATCH($D2345,' PROJETO'!$B$14:$B$16,0))&lt;&gt;"Sim",FALSE()))))</f>
        <v>0</v>
      </c>
      <c r="AG2345" s="21" t="b">
        <f>AND($AC2345,$Y2345&gt;'CONFG.  LISTAS'!$F$4,$Z2345="",$AA2345="")</f>
        <v>0</v>
      </c>
      <c r="AH2345" s="21" t="str">
        <f t="shared" si="480"/>
        <v/>
      </c>
      <c r="AI2345" s="43" t="str">
        <f ca="1">IF(NOT($AC2345),"",IF(OR($B2345="",$C2345="",$E2345="",$F2345=""),"Preencha descrição, categoria, tipo e unidade.",IF(AND($B2345&lt;&gt;"",OR(LEFT($C2345,1)="1",LEFT($C2345,1)="2"),$D2345=""),"Informe a prática de restauração para itens diretos.",IF(AND($D2345&lt;&gt;"",NOT(OR(LEFT($C2345,1)="1",LEFT($C2345,1)="2"))),"Custos indiretos não devem pertencer a uma prática específica.",IF(AND($D2345&lt;&gt;"",COUNTIF(' PROJETO'!$B$14:$B$16,$D2345)=0),"Prática de restauração inválida ou não cadastrada.",IF(IF($D2345="",FALSE(),IF(COUNTIF(' PROJETO'!$B$14:$B$16,$D2345)=0,FALSE(),IFERROR(INDEX(' PROJETO'!$C$14:$C$16,MATCH($D2345,' PROJETO'!$B$14:$B$16,0))&lt;&gt;"Sim",FALSE()))),"A prática informada no item não foi selecionada na aba Projeto.",IF(AND(MAX($I2345,$L2345,$O2345,$R2345,$U2345,$X2345)&gt;'CONFG.  LISTAS'!$F$4,NOT(OR($Z2345&lt;&gt;"",$AA2345&lt;&gt;""))),"Memorial de cálculo ou anexo obrigatório não informado para item acima do limite.",IF(OR(AND($G2345&lt;&gt;"",$H2345&lt;&gt;"",OR($G2345&lt;=0,$H2345&lt;=0)),AND($J2345&lt;&gt;"",$K2345&lt;&gt;"",OR($J2345&lt;=0,$K2345&lt;=0)),AND($M2345&lt;&gt;"",$N2345&lt;&gt;"",OR($M2345&lt;=0,$N2345&lt;=0)),AND($P2345&lt;&gt;"",$Q2345&lt;&gt;"",OR($P2345&lt;=0,$Q2345&lt;=0)),AND($S2345&lt;&gt;"",$T2345&lt;&gt;"",OR($S2345&lt;=0,$T2345&lt;=0)),AND($V2345&lt;&gt;"",$W2345&lt;&gt;"",OR($V2345&lt;=0,$W2345&lt;=0))),"Revise os valores informados: valor unitário e quantidade devem ser maiores que zero.",IF(OR(AND($G2345="",$H2345&lt;&gt;""),AND($G2345&lt;&gt;"",$H2345=""),AND($J2345="",$K2345&lt;&gt;""),AND($J2345&lt;&gt;"",$K2345=""),AND($M2345="",$N2345&lt;&gt;""),AND($M2345&lt;&gt;"",$N2345=""),AND($P2345="",$Q2345&lt;&gt;""),AND($P2345&lt;&gt;"",$Q2345=""),AND($S2345="",$T2345&lt;&gt;""),AND($S2345&lt;&gt;"",$T2345=""),AND($V2345="",$W2345&lt;&gt;""),AND($V2345&lt;&gt;"",$W2345="")),"Há ano preenchido parcialmente: "&amp;TRIM(IF(AND($G2345="",$H2345&lt;&gt;""),"Ano 1 (falta valor unitário); ","")&amp;IF(AND($G2345&lt;&gt;"",$H2345=""),"Ano 1 (falta quantidade); ","")&amp;IF(AND($J2345="",$K2345&lt;&gt;""),"Ano 2 (falta valor unitário); ","")&amp;IF(AND($J2345&lt;&gt;"",$K2345=""),"Ano 2 (falta quantidade); ","")&amp;IF(AND($M2345="",$N2345&lt;&gt;""),"Ano 3 (falta valor unitário); ","")&amp;IF(AND($M2345&lt;&gt;"",$N2345=""),"Ano 3 (falta quantidade); ","")&amp;IF(AND($P2345="",$Q2345&lt;&gt;""),"Ano 4 (falta valor unitário); ","")&amp;IF(AND($P2345&lt;&gt;"",$Q2345=""),"Ano 4 (falta quantidade); ","")&amp;IF(AND($S2345="",$T2345&lt;&gt;""),"Ano 5 (falta valor unitário); ","")&amp;IF(AND($S2345&lt;&gt;"",$T2345=""),"Ano 5 (falta quantidade); ","")&amp;IF(AND($V2345="",$W2345&lt;&gt;""),"Ano 6 (falta valor unitário); ","")&amp;IF(AND($V2345&lt;&gt;"",$W2345=""),"Ano 6 (falta quantidade); ","")), IF(NOT(OR(AND($G2345&lt;&gt;"",$H2345&lt;&gt;""),AND($J2345&lt;&gt;"",$K2345&lt;&gt;""),AND($M2345&lt;&gt;"",$N2345&lt;&gt;""),AND($P2345&lt;&gt;"",$Q2345&lt;&gt;""),AND($S2345&lt;&gt;"",$T2345&lt;&gt;""),AND($V2345&lt;&gt;"",$W2345&lt;&gt;""))),"Informe pelo menos um ano completo com valor unitário e quantidade.",IF(AND($C2345&lt;&gt;"",$E2345&lt;&gt;"",LEFT(TRIM($C2345),1)&lt;&gt;LEFT(TRIM($E2345),1)),"Categoria e tipo estão incompatíveis.",IF(IF(OR($E2345="",$F2345=""),FALSE(),IFERROR(COUNTIF(INDIRECT("UNITS_"&amp;SUBSTITUTE(LEFT($E2345,FIND(" ",$E2345&amp;" ")-1),".","_")),$F2345)=0,TRUE())),"Unidade incompatível com o tipo selecionado.",IF(OR(AND(ISNUMBER(SEARCH("comunic",LOWER($B2345))),LEFT($E2345,3)&lt;&gt;"4.4"),AND(ISNUMBER(SEARCH("monitor",LOWER($B2345))),NOT(OR(LEFT($E2345,3)="1.5",LEFT($E2345,3)="2.5")))),"Revise a classificação do item conforme as regras de preenchimento.",IF(AND($B2345&lt;&gt;"",OR(ISNUMBER(SEARCH("outro",LOWER($B2345))),ISNUMBER(SEARCH("divers",LOWER($B2345))),ISNUMBER(SEARCH("kit",LOWER($B2345))),ISNUMBER(SEARCH("ferrament",LOWER($B2345))),ISNUMBER(SEARCH("epi",LOWER($B2345)))),NOT(OR($Z2345&lt;&gt;"",$AA2345&lt;&gt;""))),"Descrição muito genérica: detalhe melhor o item e registre o racional no memorial ou em anexo.",IF(AND($Y2345=0,$B2345&lt;&gt;"",OR($G2345&lt;&gt;"",$H2345&lt;&gt;"",$J2345&lt;&gt;"",$K2345&lt;&gt;"",$M2345&lt;&gt;"",$N2345&lt;&gt;"",$P2345&lt;&gt;"",$Q2345&lt;&gt;"",$S2345&lt;&gt;"",$T2345&lt;&gt;"",$V2345&lt;&gt;"",$W2345&lt;&gt;"")),"O item possui dados lançados, mas o total está zerado. Revise os valores informados.","")))))))))))))))</f>
        <v/>
      </c>
    </row>
    <row r="2346" spans="1:35" ht="14.25" customHeight="1" x14ac:dyDescent="0.25">
      <c r="A2346" s="57" t="str">
        <f t="shared" si="468"/>
        <v/>
      </c>
      <c r="B2346" s="58"/>
      <c r="C2346" s="58"/>
      <c r="D2346" s="58"/>
      <c r="E2346" s="58"/>
      <c r="F2346" s="58"/>
      <c r="G2346" s="269"/>
      <c r="H2346" s="59"/>
      <c r="I2346" s="273">
        <f t="shared" si="469"/>
        <v>0</v>
      </c>
      <c r="J2346" s="269"/>
      <c r="K2346" s="59"/>
      <c r="L2346" s="270">
        <f t="shared" si="470"/>
        <v>0</v>
      </c>
      <c r="M2346" s="269"/>
      <c r="N2346" s="59"/>
      <c r="O2346" s="270">
        <f t="shared" si="471"/>
        <v>0</v>
      </c>
      <c r="P2346" s="269"/>
      <c r="Q2346" s="59"/>
      <c r="R2346" s="271">
        <f t="shared" si="472"/>
        <v>0</v>
      </c>
      <c r="S2346" s="269"/>
      <c r="T2346" s="59"/>
      <c r="U2346" s="270">
        <f t="shared" si="473"/>
        <v>0</v>
      </c>
      <c r="V2346" s="269"/>
      <c r="W2346" s="59"/>
      <c r="X2346" s="270">
        <f t="shared" si="474"/>
        <v>0</v>
      </c>
      <c r="Y2346" s="270">
        <f t="shared" si="475"/>
        <v>0</v>
      </c>
      <c r="Z2346" s="58"/>
      <c r="AA2346" s="58"/>
      <c r="AB2346" s="60" t="str">
        <f t="shared" si="476"/>
        <v/>
      </c>
      <c r="AC2346" s="21" t="b">
        <f t="shared" si="477"/>
        <v>0</v>
      </c>
      <c r="AD2346" s="21" t="b">
        <f t="shared" si="478"/>
        <v>0</v>
      </c>
      <c r="AE2346" s="21" t="b">
        <f t="shared" si="479"/>
        <v>0</v>
      </c>
      <c r="AF2346" s="21" t="b">
        <f ca="1">OR(AND($AC2346,NOT($AD2346)),AND($AC2346,OR(AND($G2346="",$H2346&lt;&gt;""),AND($G2346&lt;&gt;"",$H2346=""),AND($J2346="",$K2346&lt;&gt;""),AND($J2346&lt;&gt;"",$K2346=""),AND($M2346="",$N2346&lt;&gt;""),AND($M2346&lt;&gt;"",$N2346=""),AND($P2346="",$Q2346&lt;&gt;""),AND($P2346&lt;&gt;"",$Q2346=""),AND($S2346="",$T2346&lt;&gt;""),AND($S2346&lt;&gt;"",$T2346=""),AND($V2346="",$W2346&lt;&gt;""),AND($V2346&lt;&gt;"",$W2346=""))),AND($C2346&lt;&gt;"",$E2346&lt;&gt;"",LEFT(TRIM($C2346),1)&lt;&gt;LEFT(TRIM($E2346),1)),IF(OR($E2346="",$F2346=""),FALSE(),IFERROR(COUNTIF(INDIRECT("UNITS_"&amp;SUBSTITUTE(LEFT($E2346,FIND(" ",$E2346&amp;" ")-1),".","_")),$F2346)=0,TRUE())),AND($B2346&lt;&gt;"",OR(ISNUMBER(SEARCH("outro",LOWER($B2346))),ISNUMBER(SEARCH("divers",LOWER($B2346))),ISNUMBER(SEARCH("etc",LOWER($B2346))))),OR(AND(ISNUMBER(SEARCH("comunic",LOWER($B2346))),LEFT($E2346,3)&lt;&gt;"4.4"),AND(ISNUMBER(SEARCH("monitor",LOWER($B2346))),NOT(OR(LEFT($E2346,3)="1.5",LEFT($E2346,3)="2.5")))),AND($B2346&lt;&gt;"",OR(LEFT($C2346,1)="1",LEFT($C2346,1)="2"),$D2346=""),AND($D2346&lt;&gt;"",NOT(OR(LEFT($C2346,1)="1",LEFT($C2346,1)="2"))),AND($D2346&lt;&gt;"",COUNTIF(' PROJETO'!$B$14:$B$16,$D2346)=0),IF($D2346="",FALSE(),IF(COUNTIF(' PROJETO'!$B$14:$B$16,$D2346)=0,FALSE(),IFERROR(INDEX(' PROJETO'!$C$14:$C$16,MATCH($D2346,' PROJETO'!$B$14:$B$16,0))&lt;&gt;"Sim",FALSE()))))</f>
        <v>0</v>
      </c>
      <c r="AG2346" s="21" t="b">
        <f>AND($AC2346,$Y2346&gt;'CONFG.  LISTAS'!$F$4,$Z2346="",$AA2346="")</f>
        <v>0</v>
      </c>
      <c r="AH2346" s="21" t="str">
        <f t="shared" si="480"/>
        <v/>
      </c>
      <c r="AI2346" s="43" t="str">
        <f ca="1">IF(NOT($AC2346),"",IF(OR($B2346="",$C2346="",$E2346="",$F2346=""),"Preencha descrição, categoria, tipo e unidade.",IF(AND($B2346&lt;&gt;"",OR(LEFT($C2346,1)="1",LEFT($C2346,1)="2"),$D2346=""),"Informe a prática de restauração para itens diretos.",IF(AND($D2346&lt;&gt;"",NOT(OR(LEFT($C2346,1)="1",LEFT($C2346,1)="2"))),"Custos indiretos não devem pertencer a uma prática específica.",IF(AND($D2346&lt;&gt;"",COUNTIF(' PROJETO'!$B$14:$B$16,$D2346)=0),"Prática de restauração inválida ou não cadastrada.",IF(IF($D2346="",FALSE(),IF(COUNTIF(' PROJETO'!$B$14:$B$16,$D2346)=0,FALSE(),IFERROR(INDEX(' PROJETO'!$C$14:$C$16,MATCH($D2346,' PROJETO'!$B$14:$B$16,0))&lt;&gt;"Sim",FALSE()))),"A prática informada no item não foi selecionada na aba Projeto.",IF(AND(MAX($I2346,$L2346,$O2346,$R2346,$U2346,$X2346)&gt;'CONFG.  LISTAS'!$F$4,NOT(OR($Z2346&lt;&gt;"",$AA2346&lt;&gt;""))),"Memorial de cálculo ou anexo obrigatório não informado para item acima do limite.",IF(OR(AND($G2346&lt;&gt;"",$H2346&lt;&gt;"",OR($G2346&lt;=0,$H2346&lt;=0)),AND($J2346&lt;&gt;"",$K2346&lt;&gt;"",OR($J2346&lt;=0,$K2346&lt;=0)),AND($M2346&lt;&gt;"",$N2346&lt;&gt;"",OR($M2346&lt;=0,$N2346&lt;=0)),AND($P2346&lt;&gt;"",$Q2346&lt;&gt;"",OR($P2346&lt;=0,$Q2346&lt;=0)),AND($S2346&lt;&gt;"",$T2346&lt;&gt;"",OR($S2346&lt;=0,$T2346&lt;=0)),AND($V2346&lt;&gt;"",$W2346&lt;&gt;"",OR($V2346&lt;=0,$W2346&lt;=0))),"Revise os valores informados: valor unitário e quantidade devem ser maiores que zero.",IF(OR(AND($G2346="",$H2346&lt;&gt;""),AND($G2346&lt;&gt;"",$H2346=""),AND($J2346="",$K2346&lt;&gt;""),AND($J2346&lt;&gt;"",$K2346=""),AND($M2346="",$N2346&lt;&gt;""),AND($M2346&lt;&gt;"",$N2346=""),AND($P2346="",$Q2346&lt;&gt;""),AND($P2346&lt;&gt;"",$Q2346=""),AND($S2346="",$T2346&lt;&gt;""),AND($S2346&lt;&gt;"",$T2346=""),AND($V2346="",$W2346&lt;&gt;""),AND($V2346&lt;&gt;"",$W2346="")),"Há ano preenchido parcialmente: "&amp;TRIM(IF(AND($G2346="",$H2346&lt;&gt;""),"Ano 1 (falta valor unitário); ","")&amp;IF(AND($G2346&lt;&gt;"",$H2346=""),"Ano 1 (falta quantidade); ","")&amp;IF(AND($J2346="",$K2346&lt;&gt;""),"Ano 2 (falta valor unitário); ","")&amp;IF(AND($J2346&lt;&gt;"",$K2346=""),"Ano 2 (falta quantidade); ","")&amp;IF(AND($M2346="",$N2346&lt;&gt;""),"Ano 3 (falta valor unitário); ","")&amp;IF(AND($M2346&lt;&gt;"",$N2346=""),"Ano 3 (falta quantidade); ","")&amp;IF(AND($P2346="",$Q2346&lt;&gt;""),"Ano 4 (falta valor unitário); ","")&amp;IF(AND($P2346&lt;&gt;"",$Q2346=""),"Ano 4 (falta quantidade); ","")&amp;IF(AND($S2346="",$T2346&lt;&gt;""),"Ano 5 (falta valor unitário); ","")&amp;IF(AND($S2346&lt;&gt;"",$T2346=""),"Ano 5 (falta quantidade); ","")&amp;IF(AND($V2346="",$W2346&lt;&gt;""),"Ano 6 (falta valor unitário); ","")&amp;IF(AND($V2346&lt;&gt;"",$W2346=""),"Ano 6 (falta quantidade); ","")), IF(NOT(OR(AND($G2346&lt;&gt;"",$H2346&lt;&gt;""),AND($J2346&lt;&gt;"",$K2346&lt;&gt;""),AND($M2346&lt;&gt;"",$N2346&lt;&gt;""),AND($P2346&lt;&gt;"",$Q2346&lt;&gt;""),AND($S2346&lt;&gt;"",$T2346&lt;&gt;""),AND($V2346&lt;&gt;"",$W2346&lt;&gt;""))),"Informe pelo menos um ano completo com valor unitário e quantidade.",IF(AND($C2346&lt;&gt;"",$E2346&lt;&gt;"",LEFT(TRIM($C2346),1)&lt;&gt;LEFT(TRIM($E2346),1)),"Categoria e tipo estão incompatíveis.",IF(IF(OR($E2346="",$F2346=""),FALSE(),IFERROR(COUNTIF(INDIRECT("UNITS_"&amp;SUBSTITUTE(LEFT($E2346,FIND(" ",$E2346&amp;" ")-1),".","_")),$F2346)=0,TRUE())),"Unidade incompatível com o tipo selecionado.",IF(OR(AND(ISNUMBER(SEARCH("comunic",LOWER($B2346))),LEFT($E2346,3)&lt;&gt;"4.4"),AND(ISNUMBER(SEARCH("monitor",LOWER($B2346))),NOT(OR(LEFT($E2346,3)="1.5",LEFT($E2346,3)="2.5")))),"Revise a classificação do item conforme as regras de preenchimento.",IF(AND($B2346&lt;&gt;"",OR(ISNUMBER(SEARCH("outro",LOWER($B2346))),ISNUMBER(SEARCH("divers",LOWER($B2346))),ISNUMBER(SEARCH("kit",LOWER($B2346))),ISNUMBER(SEARCH("ferrament",LOWER($B2346))),ISNUMBER(SEARCH("epi",LOWER($B2346)))),NOT(OR($Z2346&lt;&gt;"",$AA2346&lt;&gt;""))),"Descrição muito genérica: detalhe melhor o item e registre o racional no memorial ou em anexo.",IF(AND($Y2346=0,$B2346&lt;&gt;"",OR($G2346&lt;&gt;"",$H2346&lt;&gt;"",$J2346&lt;&gt;"",$K2346&lt;&gt;"",$M2346&lt;&gt;"",$N2346&lt;&gt;"",$P2346&lt;&gt;"",$Q2346&lt;&gt;"",$S2346&lt;&gt;"",$T2346&lt;&gt;"",$V2346&lt;&gt;"",$W2346&lt;&gt;"")),"O item possui dados lançados, mas o total está zerado. Revise os valores informados.","")))))))))))))))</f>
        <v/>
      </c>
    </row>
    <row r="2347" spans="1:35" ht="14.25" customHeight="1" x14ac:dyDescent="0.25">
      <c r="A2347" s="57" t="str">
        <f t="shared" si="468"/>
        <v/>
      </c>
      <c r="B2347" s="61"/>
      <c r="C2347" s="61"/>
      <c r="D2347" s="58"/>
      <c r="E2347" s="61"/>
      <c r="F2347" s="61"/>
      <c r="G2347" s="272"/>
      <c r="H2347" s="62"/>
      <c r="I2347" s="273">
        <f t="shared" si="469"/>
        <v>0</v>
      </c>
      <c r="J2347" s="272"/>
      <c r="K2347" s="62"/>
      <c r="L2347" s="270">
        <f t="shared" si="470"/>
        <v>0</v>
      </c>
      <c r="M2347" s="272"/>
      <c r="N2347" s="62"/>
      <c r="O2347" s="270">
        <f t="shared" si="471"/>
        <v>0</v>
      </c>
      <c r="P2347" s="272"/>
      <c r="Q2347" s="62"/>
      <c r="R2347" s="271">
        <f t="shared" si="472"/>
        <v>0</v>
      </c>
      <c r="S2347" s="272"/>
      <c r="T2347" s="62"/>
      <c r="U2347" s="270">
        <f t="shared" si="473"/>
        <v>0</v>
      </c>
      <c r="V2347" s="272"/>
      <c r="W2347" s="62"/>
      <c r="X2347" s="270">
        <f t="shared" si="474"/>
        <v>0</v>
      </c>
      <c r="Y2347" s="270">
        <f t="shared" si="475"/>
        <v>0</v>
      </c>
      <c r="Z2347" s="61"/>
      <c r="AA2347" s="61"/>
      <c r="AB2347" s="60" t="str">
        <f t="shared" si="476"/>
        <v/>
      </c>
      <c r="AC2347" s="21" t="b">
        <f t="shared" si="477"/>
        <v>0</v>
      </c>
      <c r="AD2347" s="21" t="b">
        <f t="shared" si="478"/>
        <v>0</v>
      </c>
      <c r="AE2347" s="21" t="b">
        <f t="shared" si="479"/>
        <v>0</v>
      </c>
      <c r="AF2347" s="21" t="b">
        <f ca="1">OR(AND($AC2347,NOT($AD2347)),AND($AC2347,OR(AND($G2347="",$H2347&lt;&gt;""),AND($G2347&lt;&gt;"",$H2347=""),AND($J2347="",$K2347&lt;&gt;""),AND($J2347&lt;&gt;"",$K2347=""),AND($M2347="",$N2347&lt;&gt;""),AND($M2347&lt;&gt;"",$N2347=""),AND($P2347="",$Q2347&lt;&gt;""),AND($P2347&lt;&gt;"",$Q2347=""),AND($S2347="",$T2347&lt;&gt;""),AND($S2347&lt;&gt;"",$T2347=""),AND($V2347="",$W2347&lt;&gt;""),AND($V2347&lt;&gt;"",$W2347=""))),AND($C2347&lt;&gt;"",$E2347&lt;&gt;"",LEFT(TRIM($C2347),1)&lt;&gt;LEFT(TRIM($E2347),1)),IF(OR($E2347="",$F2347=""),FALSE(),IFERROR(COUNTIF(INDIRECT("UNITS_"&amp;SUBSTITUTE(LEFT($E2347,FIND(" ",$E2347&amp;" ")-1),".","_")),$F2347)=0,TRUE())),AND($B2347&lt;&gt;"",OR(ISNUMBER(SEARCH("outro",LOWER($B2347))),ISNUMBER(SEARCH("divers",LOWER($B2347))),ISNUMBER(SEARCH("etc",LOWER($B2347))))),OR(AND(ISNUMBER(SEARCH("comunic",LOWER($B2347))),LEFT($E2347,3)&lt;&gt;"4.4"),AND(ISNUMBER(SEARCH("monitor",LOWER($B2347))),NOT(OR(LEFT($E2347,3)="1.5",LEFT($E2347,3)="2.5")))),AND($B2347&lt;&gt;"",OR(LEFT($C2347,1)="1",LEFT($C2347,1)="2"),$D2347=""),AND($D2347&lt;&gt;"",NOT(OR(LEFT($C2347,1)="1",LEFT($C2347,1)="2"))),AND($D2347&lt;&gt;"",COUNTIF(' PROJETO'!$B$14:$B$16,$D2347)=0),IF($D2347="",FALSE(),IF(COUNTIF(' PROJETO'!$B$14:$B$16,$D2347)=0,FALSE(),IFERROR(INDEX(' PROJETO'!$C$14:$C$16,MATCH($D2347,' PROJETO'!$B$14:$B$16,0))&lt;&gt;"Sim",FALSE()))))</f>
        <v>0</v>
      </c>
      <c r="AG2347" s="21" t="b">
        <f>AND($AC2347,$Y2347&gt;'CONFG.  LISTAS'!$F$4,$Z2347="",$AA2347="")</f>
        <v>0</v>
      </c>
      <c r="AH2347" s="21" t="str">
        <f t="shared" si="480"/>
        <v/>
      </c>
      <c r="AI2347" s="43" t="str">
        <f ca="1">IF(NOT($AC2347),"",IF(OR($B2347="",$C2347="",$E2347="",$F2347=""),"Preencha descrição, categoria, tipo e unidade.",IF(AND($B2347&lt;&gt;"",OR(LEFT($C2347,1)="1",LEFT($C2347,1)="2"),$D2347=""),"Informe a prática de restauração para itens diretos.",IF(AND($D2347&lt;&gt;"",NOT(OR(LEFT($C2347,1)="1",LEFT($C2347,1)="2"))),"Custos indiretos não devem pertencer a uma prática específica.",IF(AND($D2347&lt;&gt;"",COUNTIF(' PROJETO'!$B$14:$B$16,$D2347)=0),"Prática de restauração inválida ou não cadastrada.",IF(IF($D2347="",FALSE(),IF(COUNTIF(' PROJETO'!$B$14:$B$16,$D2347)=0,FALSE(),IFERROR(INDEX(' PROJETO'!$C$14:$C$16,MATCH($D2347,' PROJETO'!$B$14:$B$16,0))&lt;&gt;"Sim",FALSE()))),"A prática informada no item não foi selecionada na aba Projeto.",IF(AND(MAX($I2347,$L2347,$O2347,$R2347,$U2347,$X2347)&gt;'CONFG.  LISTAS'!$F$4,NOT(OR($Z2347&lt;&gt;"",$AA2347&lt;&gt;""))),"Memorial de cálculo ou anexo obrigatório não informado para item acima do limite.",IF(OR(AND($G2347&lt;&gt;"",$H2347&lt;&gt;"",OR($G2347&lt;=0,$H2347&lt;=0)),AND($J2347&lt;&gt;"",$K2347&lt;&gt;"",OR($J2347&lt;=0,$K2347&lt;=0)),AND($M2347&lt;&gt;"",$N2347&lt;&gt;"",OR($M2347&lt;=0,$N2347&lt;=0)),AND($P2347&lt;&gt;"",$Q2347&lt;&gt;"",OR($P2347&lt;=0,$Q2347&lt;=0)),AND($S2347&lt;&gt;"",$T2347&lt;&gt;"",OR($S2347&lt;=0,$T2347&lt;=0)),AND($V2347&lt;&gt;"",$W2347&lt;&gt;"",OR($V2347&lt;=0,$W2347&lt;=0))),"Revise os valores informados: valor unitário e quantidade devem ser maiores que zero.",IF(OR(AND($G2347="",$H2347&lt;&gt;""),AND($G2347&lt;&gt;"",$H2347=""),AND($J2347="",$K2347&lt;&gt;""),AND($J2347&lt;&gt;"",$K2347=""),AND($M2347="",$N2347&lt;&gt;""),AND($M2347&lt;&gt;"",$N2347=""),AND($P2347="",$Q2347&lt;&gt;""),AND($P2347&lt;&gt;"",$Q2347=""),AND($S2347="",$T2347&lt;&gt;""),AND($S2347&lt;&gt;"",$T2347=""),AND($V2347="",$W2347&lt;&gt;""),AND($V2347&lt;&gt;"",$W2347="")),"Há ano preenchido parcialmente: "&amp;TRIM(IF(AND($G2347="",$H2347&lt;&gt;""),"Ano 1 (falta valor unitário); ","")&amp;IF(AND($G2347&lt;&gt;"",$H2347=""),"Ano 1 (falta quantidade); ","")&amp;IF(AND($J2347="",$K2347&lt;&gt;""),"Ano 2 (falta valor unitário); ","")&amp;IF(AND($J2347&lt;&gt;"",$K2347=""),"Ano 2 (falta quantidade); ","")&amp;IF(AND($M2347="",$N2347&lt;&gt;""),"Ano 3 (falta valor unitário); ","")&amp;IF(AND($M2347&lt;&gt;"",$N2347=""),"Ano 3 (falta quantidade); ","")&amp;IF(AND($P2347="",$Q2347&lt;&gt;""),"Ano 4 (falta valor unitário); ","")&amp;IF(AND($P2347&lt;&gt;"",$Q2347=""),"Ano 4 (falta quantidade); ","")&amp;IF(AND($S2347="",$T2347&lt;&gt;""),"Ano 5 (falta valor unitário); ","")&amp;IF(AND($S2347&lt;&gt;"",$T2347=""),"Ano 5 (falta quantidade); ","")&amp;IF(AND($V2347="",$W2347&lt;&gt;""),"Ano 6 (falta valor unitário); ","")&amp;IF(AND($V2347&lt;&gt;"",$W2347=""),"Ano 6 (falta quantidade); ","")), IF(NOT(OR(AND($G2347&lt;&gt;"",$H2347&lt;&gt;""),AND($J2347&lt;&gt;"",$K2347&lt;&gt;""),AND($M2347&lt;&gt;"",$N2347&lt;&gt;""),AND($P2347&lt;&gt;"",$Q2347&lt;&gt;""),AND($S2347&lt;&gt;"",$T2347&lt;&gt;""),AND($V2347&lt;&gt;"",$W2347&lt;&gt;""))),"Informe pelo menos um ano completo com valor unitário e quantidade.",IF(AND($C2347&lt;&gt;"",$E2347&lt;&gt;"",LEFT(TRIM($C2347),1)&lt;&gt;LEFT(TRIM($E2347),1)),"Categoria e tipo estão incompatíveis.",IF(IF(OR($E2347="",$F2347=""),FALSE(),IFERROR(COUNTIF(INDIRECT("UNITS_"&amp;SUBSTITUTE(LEFT($E2347,FIND(" ",$E2347&amp;" ")-1),".","_")),$F2347)=0,TRUE())),"Unidade incompatível com o tipo selecionado.",IF(OR(AND(ISNUMBER(SEARCH("comunic",LOWER($B2347))),LEFT($E2347,3)&lt;&gt;"4.4"),AND(ISNUMBER(SEARCH("monitor",LOWER($B2347))),NOT(OR(LEFT($E2347,3)="1.5",LEFT($E2347,3)="2.5")))),"Revise a classificação do item conforme as regras de preenchimento.",IF(AND($B2347&lt;&gt;"",OR(ISNUMBER(SEARCH("outro",LOWER($B2347))),ISNUMBER(SEARCH("divers",LOWER($B2347))),ISNUMBER(SEARCH("kit",LOWER($B2347))),ISNUMBER(SEARCH("ferrament",LOWER($B2347))),ISNUMBER(SEARCH("epi",LOWER($B2347)))),NOT(OR($Z2347&lt;&gt;"",$AA2347&lt;&gt;""))),"Descrição muito genérica: detalhe melhor o item e registre o racional no memorial ou em anexo.",IF(AND($Y2347=0,$B2347&lt;&gt;"",OR($G2347&lt;&gt;"",$H2347&lt;&gt;"",$J2347&lt;&gt;"",$K2347&lt;&gt;"",$M2347&lt;&gt;"",$N2347&lt;&gt;"",$P2347&lt;&gt;"",$Q2347&lt;&gt;"",$S2347&lt;&gt;"",$T2347&lt;&gt;"",$V2347&lt;&gt;"",$W2347&lt;&gt;"")),"O item possui dados lançados, mas o total está zerado. Revise os valores informados.","")))))))))))))))</f>
        <v/>
      </c>
    </row>
    <row r="2348" spans="1:35" ht="14.25" customHeight="1" x14ac:dyDescent="0.25">
      <c r="A2348" s="57" t="str">
        <f t="shared" si="468"/>
        <v/>
      </c>
      <c r="B2348" s="58"/>
      <c r="C2348" s="58"/>
      <c r="D2348" s="58"/>
      <c r="E2348" s="58"/>
      <c r="F2348" s="58"/>
      <c r="G2348" s="269"/>
      <c r="H2348" s="59"/>
      <c r="I2348" s="273">
        <f t="shared" si="469"/>
        <v>0</v>
      </c>
      <c r="J2348" s="269"/>
      <c r="K2348" s="59"/>
      <c r="L2348" s="270">
        <f t="shared" si="470"/>
        <v>0</v>
      </c>
      <c r="M2348" s="269"/>
      <c r="N2348" s="59"/>
      <c r="O2348" s="270">
        <f t="shared" si="471"/>
        <v>0</v>
      </c>
      <c r="P2348" s="269"/>
      <c r="Q2348" s="59"/>
      <c r="R2348" s="271">
        <f t="shared" si="472"/>
        <v>0</v>
      </c>
      <c r="S2348" s="269"/>
      <c r="T2348" s="59"/>
      <c r="U2348" s="270">
        <f t="shared" si="473"/>
        <v>0</v>
      </c>
      <c r="V2348" s="269"/>
      <c r="W2348" s="59"/>
      <c r="X2348" s="270">
        <f t="shared" si="474"/>
        <v>0</v>
      </c>
      <c r="Y2348" s="270">
        <f t="shared" si="475"/>
        <v>0</v>
      </c>
      <c r="Z2348" s="58"/>
      <c r="AA2348" s="58"/>
      <c r="AB2348" s="60" t="str">
        <f t="shared" si="476"/>
        <v/>
      </c>
      <c r="AC2348" s="21" t="b">
        <f t="shared" si="477"/>
        <v>0</v>
      </c>
      <c r="AD2348" s="21" t="b">
        <f t="shared" si="478"/>
        <v>0</v>
      </c>
      <c r="AE2348" s="21" t="b">
        <f t="shared" si="479"/>
        <v>0</v>
      </c>
      <c r="AF2348" s="21" t="b">
        <f ca="1">OR(AND($AC2348,NOT($AD2348)),AND($AC2348,OR(AND($G2348="",$H2348&lt;&gt;""),AND($G2348&lt;&gt;"",$H2348=""),AND($J2348="",$K2348&lt;&gt;""),AND($J2348&lt;&gt;"",$K2348=""),AND($M2348="",$N2348&lt;&gt;""),AND($M2348&lt;&gt;"",$N2348=""),AND($P2348="",$Q2348&lt;&gt;""),AND($P2348&lt;&gt;"",$Q2348=""),AND($S2348="",$T2348&lt;&gt;""),AND($S2348&lt;&gt;"",$T2348=""),AND($V2348="",$W2348&lt;&gt;""),AND($V2348&lt;&gt;"",$W2348=""))),AND($C2348&lt;&gt;"",$E2348&lt;&gt;"",LEFT(TRIM($C2348),1)&lt;&gt;LEFT(TRIM($E2348),1)),IF(OR($E2348="",$F2348=""),FALSE(),IFERROR(COUNTIF(INDIRECT("UNITS_"&amp;SUBSTITUTE(LEFT($E2348,FIND(" ",$E2348&amp;" ")-1),".","_")),$F2348)=0,TRUE())),AND($B2348&lt;&gt;"",OR(ISNUMBER(SEARCH("outro",LOWER($B2348))),ISNUMBER(SEARCH("divers",LOWER($B2348))),ISNUMBER(SEARCH("etc",LOWER($B2348))))),OR(AND(ISNUMBER(SEARCH("comunic",LOWER($B2348))),LEFT($E2348,3)&lt;&gt;"4.4"),AND(ISNUMBER(SEARCH("monitor",LOWER($B2348))),NOT(OR(LEFT($E2348,3)="1.5",LEFT($E2348,3)="2.5")))),AND($B2348&lt;&gt;"",OR(LEFT($C2348,1)="1",LEFT($C2348,1)="2"),$D2348=""),AND($D2348&lt;&gt;"",NOT(OR(LEFT($C2348,1)="1",LEFT($C2348,1)="2"))),AND($D2348&lt;&gt;"",COUNTIF(' PROJETO'!$B$14:$B$16,$D2348)=0),IF($D2348="",FALSE(),IF(COUNTIF(' PROJETO'!$B$14:$B$16,$D2348)=0,FALSE(),IFERROR(INDEX(' PROJETO'!$C$14:$C$16,MATCH($D2348,' PROJETO'!$B$14:$B$16,0))&lt;&gt;"Sim",FALSE()))))</f>
        <v>0</v>
      </c>
      <c r="AG2348" s="21" t="b">
        <f>AND($AC2348,$Y2348&gt;'CONFG.  LISTAS'!$F$4,$Z2348="",$AA2348="")</f>
        <v>0</v>
      </c>
      <c r="AH2348" s="21" t="str">
        <f t="shared" si="480"/>
        <v/>
      </c>
      <c r="AI2348" s="43" t="str">
        <f ca="1">IF(NOT($AC2348),"",IF(OR($B2348="",$C2348="",$E2348="",$F2348=""),"Preencha descrição, categoria, tipo e unidade.",IF(AND($B2348&lt;&gt;"",OR(LEFT($C2348,1)="1",LEFT($C2348,1)="2"),$D2348=""),"Informe a prática de restauração para itens diretos.",IF(AND($D2348&lt;&gt;"",NOT(OR(LEFT($C2348,1)="1",LEFT($C2348,1)="2"))),"Custos indiretos não devem pertencer a uma prática específica.",IF(AND($D2348&lt;&gt;"",COUNTIF(' PROJETO'!$B$14:$B$16,$D2348)=0),"Prática de restauração inválida ou não cadastrada.",IF(IF($D2348="",FALSE(),IF(COUNTIF(' PROJETO'!$B$14:$B$16,$D2348)=0,FALSE(),IFERROR(INDEX(' PROJETO'!$C$14:$C$16,MATCH($D2348,' PROJETO'!$B$14:$B$16,0))&lt;&gt;"Sim",FALSE()))),"A prática informada no item não foi selecionada na aba Projeto.",IF(AND(MAX($I2348,$L2348,$O2348,$R2348,$U2348,$X2348)&gt;'CONFG.  LISTAS'!$F$4,NOT(OR($Z2348&lt;&gt;"",$AA2348&lt;&gt;""))),"Memorial de cálculo ou anexo obrigatório não informado para item acima do limite.",IF(OR(AND($G2348&lt;&gt;"",$H2348&lt;&gt;"",OR($G2348&lt;=0,$H2348&lt;=0)),AND($J2348&lt;&gt;"",$K2348&lt;&gt;"",OR($J2348&lt;=0,$K2348&lt;=0)),AND($M2348&lt;&gt;"",$N2348&lt;&gt;"",OR($M2348&lt;=0,$N2348&lt;=0)),AND($P2348&lt;&gt;"",$Q2348&lt;&gt;"",OR($P2348&lt;=0,$Q2348&lt;=0)),AND($S2348&lt;&gt;"",$T2348&lt;&gt;"",OR($S2348&lt;=0,$T2348&lt;=0)),AND($V2348&lt;&gt;"",$W2348&lt;&gt;"",OR($V2348&lt;=0,$W2348&lt;=0))),"Revise os valores informados: valor unitário e quantidade devem ser maiores que zero.",IF(OR(AND($G2348="",$H2348&lt;&gt;""),AND($G2348&lt;&gt;"",$H2348=""),AND($J2348="",$K2348&lt;&gt;""),AND($J2348&lt;&gt;"",$K2348=""),AND($M2348="",$N2348&lt;&gt;""),AND($M2348&lt;&gt;"",$N2348=""),AND($P2348="",$Q2348&lt;&gt;""),AND($P2348&lt;&gt;"",$Q2348=""),AND($S2348="",$T2348&lt;&gt;""),AND($S2348&lt;&gt;"",$T2348=""),AND($V2348="",$W2348&lt;&gt;""),AND($V2348&lt;&gt;"",$W2348="")),"Há ano preenchido parcialmente: "&amp;TRIM(IF(AND($G2348="",$H2348&lt;&gt;""),"Ano 1 (falta valor unitário); ","")&amp;IF(AND($G2348&lt;&gt;"",$H2348=""),"Ano 1 (falta quantidade); ","")&amp;IF(AND($J2348="",$K2348&lt;&gt;""),"Ano 2 (falta valor unitário); ","")&amp;IF(AND($J2348&lt;&gt;"",$K2348=""),"Ano 2 (falta quantidade); ","")&amp;IF(AND($M2348="",$N2348&lt;&gt;""),"Ano 3 (falta valor unitário); ","")&amp;IF(AND($M2348&lt;&gt;"",$N2348=""),"Ano 3 (falta quantidade); ","")&amp;IF(AND($P2348="",$Q2348&lt;&gt;""),"Ano 4 (falta valor unitário); ","")&amp;IF(AND($P2348&lt;&gt;"",$Q2348=""),"Ano 4 (falta quantidade); ","")&amp;IF(AND($S2348="",$T2348&lt;&gt;""),"Ano 5 (falta valor unitário); ","")&amp;IF(AND($S2348&lt;&gt;"",$T2348=""),"Ano 5 (falta quantidade); ","")&amp;IF(AND($V2348="",$W2348&lt;&gt;""),"Ano 6 (falta valor unitário); ","")&amp;IF(AND($V2348&lt;&gt;"",$W2348=""),"Ano 6 (falta quantidade); ","")), IF(NOT(OR(AND($G2348&lt;&gt;"",$H2348&lt;&gt;""),AND($J2348&lt;&gt;"",$K2348&lt;&gt;""),AND($M2348&lt;&gt;"",$N2348&lt;&gt;""),AND($P2348&lt;&gt;"",$Q2348&lt;&gt;""),AND($S2348&lt;&gt;"",$T2348&lt;&gt;""),AND($V2348&lt;&gt;"",$W2348&lt;&gt;""))),"Informe pelo menos um ano completo com valor unitário e quantidade.",IF(AND($C2348&lt;&gt;"",$E2348&lt;&gt;"",LEFT(TRIM($C2348),1)&lt;&gt;LEFT(TRIM($E2348),1)),"Categoria e tipo estão incompatíveis.",IF(IF(OR($E2348="",$F2348=""),FALSE(),IFERROR(COUNTIF(INDIRECT("UNITS_"&amp;SUBSTITUTE(LEFT($E2348,FIND(" ",$E2348&amp;" ")-1),".","_")),$F2348)=0,TRUE())),"Unidade incompatível com o tipo selecionado.",IF(OR(AND(ISNUMBER(SEARCH("comunic",LOWER($B2348))),LEFT($E2348,3)&lt;&gt;"4.4"),AND(ISNUMBER(SEARCH("monitor",LOWER($B2348))),NOT(OR(LEFT($E2348,3)="1.5",LEFT($E2348,3)="2.5")))),"Revise a classificação do item conforme as regras de preenchimento.",IF(AND($B2348&lt;&gt;"",OR(ISNUMBER(SEARCH("outro",LOWER($B2348))),ISNUMBER(SEARCH("divers",LOWER($B2348))),ISNUMBER(SEARCH("kit",LOWER($B2348))),ISNUMBER(SEARCH("ferrament",LOWER($B2348))),ISNUMBER(SEARCH("epi",LOWER($B2348)))),NOT(OR($Z2348&lt;&gt;"",$AA2348&lt;&gt;""))),"Descrição muito genérica: detalhe melhor o item e registre o racional no memorial ou em anexo.",IF(AND($Y2348=0,$B2348&lt;&gt;"",OR($G2348&lt;&gt;"",$H2348&lt;&gt;"",$J2348&lt;&gt;"",$K2348&lt;&gt;"",$M2348&lt;&gt;"",$N2348&lt;&gt;"",$P2348&lt;&gt;"",$Q2348&lt;&gt;"",$S2348&lt;&gt;"",$T2348&lt;&gt;"",$V2348&lt;&gt;"",$W2348&lt;&gt;"")),"O item possui dados lançados, mas o total está zerado. Revise os valores informados.","")))))))))))))))</f>
        <v/>
      </c>
    </row>
    <row r="2349" spans="1:35" ht="14.25" customHeight="1" x14ac:dyDescent="0.25">
      <c r="A2349" s="57" t="str">
        <f t="shared" si="468"/>
        <v/>
      </c>
      <c r="B2349" s="61"/>
      <c r="C2349" s="61"/>
      <c r="D2349" s="58"/>
      <c r="E2349" s="61"/>
      <c r="F2349" s="61"/>
      <c r="G2349" s="272"/>
      <c r="H2349" s="62"/>
      <c r="I2349" s="273">
        <f t="shared" si="469"/>
        <v>0</v>
      </c>
      <c r="J2349" s="272"/>
      <c r="K2349" s="62"/>
      <c r="L2349" s="270">
        <f t="shared" si="470"/>
        <v>0</v>
      </c>
      <c r="M2349" s="272"/>
      <c r="N2349" s="62"/>
      <c r="O2349" s="270">
        <f t="shared" si="471"/>
        <v>0</v>
      </c>
      <c r="P2349" s="272"/>
      <c r="Q2349" s="62"/>
      <c r="R2349" s="271">
        <f t="shared" si="472"/>
        <v>0</v>
      </c>
      <c r="S2349" s="272"/>
      <c r="T2349" s="62"/>
      <c r="U2349" s="270">
        <f t="shared" si="473"/>
        <v>0</v>
      </c>
      <c r="V2349" s="272"/>
      <c r="W2349" s="62"/>
      <c r="X2349" s="270">
        <f t="shared" si="474"/>
        <v>0</v>
      </c>
      <c r="Y2349" s="270">
        <f t="shared" si="475"/>
        <v>0</v>
      </c>
      <c r="Z2349" s="61"/>
      <c r="AA2349" s="61"/>
      <c r="AB2349" s="60" t="str">
        <f t="shared" si="476"/>
        <v/>
      </c>
      <c r="AC2349" s="21" t="b">
        <f t="shared" si="477"/>
        <v>0</v>
      </c>
      <c r="AD2349" s="21" t="b">
        <f t="shared" si="478"/>
        <v>0</v>
      </c>
      <c r="AE2349" s="21" t="b">
        <f t="shared" si="479"/>
        <v>0</v>
      </c>
      <c r="AF2349" s="21" t="b">
        <f ca="1">OR(AND($AC2349,NOT($AD2349)),AND($AC2349,OR(AND($G2349="",$H2349&lt;&gt;""),AND($G2349&lt;&gt;"",$H2349=""),AND($J2349="",$K2349&lt;&gt;""),AND($J2349&lt;&gt;"",$K2349=""),AND($M2349="",$N2349&lt;&gt;""),AND($M2349&lt;&gt;"",$N2349=""),AND($P2349="",$Q2349&lt;&gt;""),AND($P2349&lt;&gt;"",$Q2349=""),AND($S2349="",$T2349&lt;&gt;""),AND($S2349&lt;&gt;"",$T2349=""),AND($V2349="",$W2349&lt;&gt;""),AND($V2349&lt;&gt;"",$W2349=""))),AND($C2349&lt;&gt;"",$E2349&lt;&gt;"",LEFT(TRIM($C2349),1)&lt;&gt;LEFT(TRIM($E2349),1)),IF(OR($E2349="",$F2349=""),FALSE(),IFERROR(COUNTIF(INDIRECT("UNITS_"&amp;SUBSTITUTE(LEFT($E2349,FIND(" ",$E2349&amp;" ")-1),".","_")),$F2349)=0,TRUE())),AND($B2349&lt;&gt;"",OR(ISNUMBER(SEARCH("outro",LOWER($B2349))),ISNUMBER(SEARCH("divers",LOWER($B2349))),ISNUMBER(SEARCH("etc",LOWER($B2349))))),OR(AND(ISNUMBER(SEARCH("comunic",LOWER($B2349))),LEFT($E2349,3)&lt;&gt;"4.4"),AND(ISNUMBER(SEARCH("monitor",LOWER($B2349))),NOT(OR(LEFT($E2349,3)="1.5",LEFT($E2349,3)="2.5")))),AND($B2349&lt;&gt;"",OR(LEFT($C2349,1)="1",LEFT($C2349,1)="2"),$D2349=""),AND($D2349&lt;&gt;"",NOT(OR(LEFT($C2349,1)="1",LEFT($C2349,1)="2"))),AND($D2349&lt;&gt;"",COUNTIF(' PROJETO'!$B$14:$B$16,$D2349)=0),IF($D2349="",FALSE(),IF(COUNTIF(' PROJETO'!$B$14:$B$16,$D2349)=0,FALSE(),IFERROR(INDEX(' PROJETO'!$C$14:$C$16,MATCH($D2349,' PROJETO'!$B$14:$B$16,0))&lt;&gt;"Sim",FALSE()))))</f>
        <v>0</v>
      </c>
      <c r="AG2349" s="21" t="b">
        <f>AND($AC2349,$Y2349&gt;'CONFG.  LISTAS'!$F$4,$Z2349="",$AA2349="")</f>
        <v>0</v>
      </c>
      <c r="AH2349" s="21" t="str">
        <f t="shared" si="480"/>
        <v/>
      </c>
      <c r="AI2349" s="43" t="str">
        <f ca="1">IF(NOT($AC2349),"",IF(OR($B2349="",$C2349="",$E2349="",$F2349=""),"Preencha descrição, categoria, tipo e unidade.",IF(AND($B2349&lt;&gt;"",OR(LEFT($C2349,1)="1",LEFT($C2349,1)="2"),$D2349=""),"Informe a prática de restauração para itens diretos.",IF(AND($D2349&lt;&gt;"",NOT(OR(LEFT($C2349,1)="1",LEFT($C2349,1)="2"))),"Custos indiretos não devem pertencer a uma prática específica.",IF(AND($D2349&lt;&gt;"",COUNTIF(' PROJETO'!$B$14:$B$16,$D2349)=0),"Prática de restauração inválida ou não cadastrada.",IF(IF($D2349="",FALSE(),IF(COUNTIF(' PROJETO'!$B$14:$B$16,$D2349)=0,FALSE(),IFERROR(INDEX(' PROJETO'!$C$14:$C$16,MATCH($D2349,' PROJETO'!$B$14:$B$16,0))&lt;&gt;"Sim",FALSE()))),"A prática informada no item não foi selecionada na aba Projeto.",IF(AND(MAX($I2349,$L2349,$O2349,$R2349,$U2349,$X2349)&gt;'CONFG.  LISTAS'!$F$4,NOT(OR($Z2349&lt;&gt;"",$AA2349&lt;&gt;""))),"Memorial de cálculo ou anexo obrigatório não informado para item acima do limite.",IF(OR(AND($G2349&lt;&gt;"",$H2349&lt;&gt;"",OR($G2349&lt;=0,$H2349&lt;=0)),AND($J2349&lt;&gt;"",$K2349&lt;&gt;"",OR($J2349&lt;=0,$K2349&lt;=0)),AND($M2349&lt;&gt;"",$N2349&lt;&gt;"",OR($M2349&lt;=0,$N2349&lt;=0)),AND($P2349&lt;&gt;"",$Q2349&lt;&gt;"",OR($P2349&lt;=0,$Q2349&lt;=0)),AND($S2349&lt;&gt;"",$T2349&lt;&gt;"",OR($S2349&lt;=0,$T2349&lt;=0)),AND($V2349&lt;&gt;"",$W2349&lt;&gt;"",OR($V2349&lt;=0,$W2349&lt;=0))),"Revise os valores informados: valor unitário e quantidade devem ser maiores que zero.",IF(OR(AND($G2349="",$H2349&lt;&gt;""),AND($G2349&lt;&gt;"",$H2349=""),AND($J2349="",$K2349&lt;&gt;""),AND($J2349&lt;&gt;"",$K2349=""),AND($M2349="",$N2349&lt;&gt;""),AND($M2349&lt;&gt;"",$N2349=""),AND($P2349="",$Q2349&lt;&gt;""),AND($P2349&lt;&gt;"",$Q2349=""),AND($S2349="",$T2349&lt;&gt;""),AND($S2349&lt;&gt;"",$T2349=""),AND($V2349="",$W2349&lt;&gt;""),AND($V2349&lt;&gt;"",$W2349="")),"Há ano preenchido parcialmente: "&amp;TRIM(IF(AND($G2349="",$H2349&lt;&gt;""),"Ano 1 (falta valor unitário); ","")&amp;IF(AND($G2349&lt;&gt;"",$H2349=""),"Ano 1 (falta quantidade); ","")&amp;IF(AND($J2349="",$K2349&lt;&gt;""),"Ano 2 (falta valor unitário); ","")&amp;IF(AND($J2349&lt;&gt;"",$K2349=""),"Ano 2 (falta quantidade); ","")&amp;IF(AND($M2349="",$N2349&lt;&gt;""),"Ano 3 (falta valor unitário); ","")&amp;IF(AND($M2349&lt;&gt;"",$N2349=""),"Ano 3 (falta quantidade); ","")&amp;IF(AND($P2349="",$Q2349&lt;&gt;""),"Ano 4 (falta valor unitário); ","")&amp;IF(AND($P2349&lt;&gt;"",$Q2349=""),"Ano 4 (falta quantidade); ","")&amp;IF(AND($S2349="",$T2349&lt;&gt;""),"Ano 5 (falta valor unitário); ","")&amp;IF(AND($S2349&lt;&gt;"",$T2349=""),"Ano 5 (falta quantidade); ","")&amp;IF(AND($V2349="",$W2349&lt;&gt;""),"Ano 6 (falta valor unitário); ","")&amp;IF(AND($V2349&lt;&gt;"",$W2349=""),"Ano 6 (falta quantidade); ","")), IF(NOT(OR(AND($G2349&lt;&gt;"",$H2349&lt;&gt;""),AND($J2349&lt;&gt;"",$K2349&lt;&gt;""),AND($M2349&lt;&gt;"",$N2349&lt;&gt;""),AND($P2349&lt;&gt;"",$Q2349&lt;&gt;""),AND($S2349&lt;&gt;"",$T2349&lt;&gt;""),AND($V2349&lt;&gt;"",$W2349&lt;&gt;""))),"Informe pelo menos um ano completo com valor unitário e quantidade.",IF(AND($C2349&lt;&gt;"",$E2349&lt;&gt;"",LEFT(TRIM($C2349),1)&lt;&gt;LEFT(TRIM($E2349),1)),"Categoria e tipo estão incompatíveis.",IF(IF(OR($E2349="",$F2349=""),FALSE(),IFERROR(COUNTIF(INDIRECT("UNITS_"&amp;SUBSTITUTE(LEFT($E2349,FIND(" ",$E2349&amp;" ")-1),".","_")),$F2349)=0,TRUE())),"Unidade incompatível com o tipo selecionado.",IF(OR(AND(ISNUMBER(SEARCH("comunic",LOWER($B2349))),LEFT($E2349,3)&lt;&gt;"4.4"),AND(ISNUMBER(SEARCH("monitor",LOWER($B2349))),NOT(OR(LEFT($E2349,3)="1.5",LEFT($E2349,3)="2.5")))),"Revise a classificação do item conforme as regras de preenchimento.",IF(AND($B2349&lt;&gt;"",OR(ISNUMBER(SEARCH("outro",LOWER($B2349))),ISNUMBER(SEARCH("divers",LOWER($B2349))),ISNUMBER(SEARCH("kit",LOWER($B2349))),ISNUMBER(SEARCH("ferrament",LOWER($B2349))),ISNUMBER(SEARCH("epi",LOWER($B2349)))),NOT(OR($Z2349&lt;&gt;"",$AA2349&lt;&gt;""))),"Descrição muito genérica: detalhe melhor o item e registre o racional no memorial ou em anexo.",IF(AND($Y2349=0,$B2349&lt;&gt;"",OR($G2349&lt;&gt;"",$H2349&lt;&gt;"",$J2349&lt;&gt;"",$K2349&lt;&gt;"",$M2349&lt;&gt;"",$N2349&lt;&gt;"",$P2349&lt;&gt;"",$Q2349&lt;&gt;"",$S2349&lt;&gt;"",$T2349&lt;&gt;"",$V2349&lt;&gt;"",$W2349&lt;&gt;"")),"O item possui dados lançados, mas o total está zerado. Revise os valores informados.","")))))))))))))))</f>
        <v/>
      </c>
    </row>
    <row r="2350" spans="1:35" ht="14.25" customHeight="1" x14ac:dyDescent="0.25">
      <c r="A2350" s="57" t="str">
        <f t="shared" si="468"/>
        <v/>
      </c>
      <c r="B2350" s="58"/>
      <c r="C2350" s="58"/>
      <c r="D2350" s="58"/>
      <c r="E2350" s="58"/>
      <c r="F2350" s="58"/>
      <c r="G2350" s="269"/>
      <c r="H2350" s="59"/>
      <c r="I2350" s="273">
        <f t="shared" si="469"/>
        <v>0</v>
      </c>
      <c r="J2350" s="269"/>
      <c r="K2350" s="59"/>
      <c r="L2350" s="270">
        <f t="shared" si="470"/>
        <v>0</v>
      </c>
      <c r="M2350" s="269"/>
      <c r="N2350" s="59"/>
      <c r="O2350" s="270">
        <f t="shared" si="471"/>
        <v>0</v>
      </c>
      <c r="P2350" s="269"/>
      <c r="Q2350" s="59"/>
      <c r="R2350" s="271">
        <f t="shared" si="472"/>
        <v>0</v>
      </c>
      <c r="S2350" s="269"/>
      <c r="T2350" s="59"/>
      <c r="U2350" s="270">
        <f t="shared" si="473"/>
        <v>0</v>
      </c>
      <c r="V2350" s="269"/>
      <c r="W2350" s="59"/>
      <c r="X2350" s="270">
        <f t="shared" si="474"/>
        <v>0</v>
      </c>
      <c r="Y2350" s="270">
        <f t="shared" si="475"/>
        <v>0</v>
      </c>
      <c r="Z2350" s="58"/>
      <c r="AA2350" s="58"/>
      <c r="AB2350" s="60" t="str">
        <f t="shared" si="476"/>
        <v/>
      </c>
      <c r="AC2350" s="21" t="b">
        <f t="shared" si="477"/>
        <v>0</v>
      </c>
      <c r="AD2350" s="21" t="b">
        <f t="shared" si="478"/>
        <v>0</v>
      </c>
      <c r="AE2350" s="21" t="b">
        <f t="shared" si="479"/>
        <v>0</v>
      </c>
      <c r="AF2350" s="21" t="b">
        <f ca="1">OR(AND($AC2350,NOT($AD2350)),AND($AC2350,OR(AND($G2350="",$H2350&lt;&gt;""),AND($G2350&lt;&gt;"",$H2350=""),AND($J2350="",$K2350&lt;&gt;""),AND($J2350&lt;&gt;"",$K2350=""),AND($M2350="",$N2350&lt;&gt;""),AND($M2350&lt;&gt;"",$N2350=""),AND($P2350="",$Q2350&lt;&gt;""),AND($P2350&lt;&gt;"",$Q2350=""),AND($S2350="",$T2350&lt;&gt;""),AND($S2350&lt;&gt;"",$T2350=""),AND($V2350="",$W2350&lt;&gt;""),AND($V2350&lt;&gt;"",$W2350=""))),AND($C2350&lt;&gt;"",$E2350&lt;&gt;"",LEFT(TRIM($C2350),1)&lt;&gt;LEFT(TRIM($E2350),1)),IF(OR($E2350="",$F2350=""),FALSE(),IFERROR(COUNTIF(INDIRECT("UNITS_"&amp;SUBSTITUTE(LEFT($E2350,FIND(" ",$E2350&amp;" ")-1),".","_")),$F2350)=0,TRUE())),AND($B2350&lt;&gt;"",OR(ISNUMBER(SEARCH("outro",LOWER($B2350))),ISNUMBER(SEARCH("divers",LOWER($B2350))),ISNUMBER(SEARCH("etc",LOWER($B2350))))),OR(AND(ISNUMBER(SEARCH("comunic",LOWER($B2350))),LEFT($E2350,3)&lt;&gt;"4.4"),AND(ISNUMBER(SEARCH("monitor",LOWER($B2350))),NOT(OR(LEFT($E2350,3)="1.5",LEFT($E2350,3)="2.5")))),AND($B2350&lt;&gt;"",OR(LEFT($C2350,1)="1",LEFT($C2350,1)="2"),$D2350=""),AND($D2350&lt;&gt;"",NOT(OR(LEFT($C2350,1)="1",LEFT($C2350,1)="2"))),AND($D2350&lt;&gt;"",COUNTIF(' PROJETO'!$B$14:$B$16,$D2350)=0),IF($D2350="",FALSE(),IF(COUNTIF(' PROJETO'!$B$14:$B$16,$D2350)=0,FALSE(),IFERROR(INDEX(' PROJETO'!$C$14:$C$16,MATCH($D2350,' PROJETO'!$B$14:$B$16,0))&lt;&gt;"Sim",FALSE()))))</f>
        <v>0</v>
      </c>
      <c r="AG2350" s="21" t="b">
        <f>AND($AC2350,$Y2350&gt;'CONFG.  LISTAS'!$F$4,$Z2350="",$AA2350="")</f>
        <v>0</v>
      </c>
      <c r="AH2350" s="21" t="str">
        <f t="shared" si="480"/>
        <v/>
      </c>
      <c r="AI2350" s="43" t="str">
        <f ca="1">IF(NOT($AC2350),"",IF(OR($B2350="",$C2350="",$E2350="",$F2350=""),"Preencha descrição, categoria, tipo e unidade.",IF(AND($B2350&lt;&gt;"",OR(LEFT($C2350,1)="1",LEFT($C2350,1)="2"),$D2350=""),"Informe a prática de restauração para itens diretos.",IF(AND($D2350&lt;&gt;"",NOT(OR(LEFT($C2350,1)="1",LEFT($C2350,1)="2"))),"Custos indiretos não devem pertencer a uma prática específica.",IF(AND($D2350&lt;&gt;"",COUNTIF(' PROJETO'!$B$14:$B$16,$D2350)=0),"Prática de restauração inválida ou não cadastrada.",IF(IF($D2350="",FALSE(),IF(COUNTIF(' PROJETO'!$B$14:$B$16,$D2350)=0,FALSE(),IFERROR(INDEX(' PROJETO'!$C$14:$C$16,MATCH($D2350,' PROJETO'!$B$14:$B$16,0))&lt;&gt;"Sim",FALSE()))),"A prática informada no item não foi selecionada na aba Projeto.",IF(AND(MAX($I2350,$L2350,$O2350,$R2350,$U2350,$X2350)&gt;'CONFG.  LISTAS'!$F$4,NOT(OR($Z2350&lt;&gt;"",$AA2350&lt;&gt;""))),"Memorial de cálculo ou anexo obrigatório não informado para item acima do limite.",IF(OR(AND($G2350&lt;&gt;"",$H2350&lt;&gt;"",OR($G2350&lt;=0,$H2350&lt;=0)),AND($J2350&lt;&gt;"",$K2350&lt;&gt;"",OR($J2350&lt;=0,$K2350&lt;=0)),AND($M2350&lt;&gt;"",$N2350&lt;&gt;"",OR($M2350&lt;=0,$N2350&lt;=0)),AND($P2350&lt;&gt;"",$Q2350&lt;&gt;"",OR($P2350&lt;=0,$Q2350&lt;=0)),AND($S2350&lt;&gt;"",$T2350&lt;&gt;"",OR($S2350&lt;=0,$T2350&lt;=0)),AND($V2350&lt;&gt;"",$W2350&lt;&gt;"",OR($V2350&lt;=0,$W2350&lt;=0))),"Revise os valores informados: valor unitário e quantidade devem ser maiores que zero.",IF(OR(AND($G2350="",$H2350&lt;&gt;""),AND($G2350&lt;&gt;"",$H2350=""),AND($J2350="",$K2350&lt;&gt;""),AND($J2350&lt;&gt;"",$K2350=""),AND($M2350="",$N2350&lt;&gt;""),AND($M2350&lt;&gt;"",$N2350=""),AND($P2350="",$Q2350&lt;&gt;""),AND($P2350&lt;&gt;"",$Q2350=""),AND($S2350="",$T2350&lt;&gt;""),AND($S2350&lt;&gt;"",$T2350=""),AND($V2350="",$W2350&lt;&gt;""),AND($V2350&lt;&gt;"",$W2350="")),"Há ano preenchido parcialmente: "&amp;TRIM(IF(AND($G2350="",$H2350&lt;&gt;""),"Ano 1 (falta valor unitário); ","")&amp;IF(AND($G2350&lt;&gt;"",$H2350=""),"Ano 1 (falta quantidade); ","")&amp;IF(AND($J2350="",$K2350&lt;&gt;""),"Ano 2 (falta valor unitário); ","")&amp;IF(AND($J2350&lt;&gt;"",$K2350=""),"Ano 2 (falta quantidade); ","")&amp;IF(AND($M2350="",$N2350&lt;&gt;""),"Ano 3 (falta valor unitário); ","")&amp;IF(AND($M2350&lt;&gt;"",$N2350=""),"Ano 3 (falta quantidade); ","")&amp;IF(AND($P2350="",$Q2350&lt;&gt;""),"Ano 4 (falta valor unitário); ","")&amp;IF(AND($P2350&lt;&gt;"",$Q2350=""),"Ano 4 (falta quantidade); ","")&amp;IF(AND($S2350="",$T2350&lt;&gt;""),"Ano 5 (falta valor unitário); ","")&amp;IF(AND($S2350&lt;&gt;"",$T2350=""),"Ano 5 (falta quantidade); ","")&amp;IF(AND($V2350="",$W2350&lt;&gt;""),"Ano 6 (falta valor unitário); ","")&amp;IF(AND($V2350&lt;&gt;"",$W2350=""),"Ano 6 (falta quantidade); ","")), IF(NOT(OR(AND($G2350&lt;&gt;"",$H2350&lt;&gt;""),AND($J2350&lt;&gt;"",$K2350&lt;&gt;""),AND($M2350&lt;&gt;"",$N2350&lt;&gt;""),AND($P2350&lt;&gt;"",$Q2350&lt;&gt;""),AND($S2350&lt;&gt;"",$T2350&lt;&gt;""),AND($V2350&lt;&gt;"",$W2350&lt;&gt;""))),"Informe pelo menos um ano completo com valor unitário e quantidade.",IF(AND($C2350&lt;&gt;"",$E2350&lt;&gt;"",LEFT(TRIM($C2350),1)&lt;&gt;LEFT(TRIM($E2350),1)),"Categoria e tipo estão incompatíveis.",IF(IF(OR($E2350="",$F2350=""),FALSE(),IFERROR(COUNTIF(INDIRECT("UNITS_"&amp;SUBSTITUTE(LEFT($E2350,FIND(" ",$E2350&amp;" ")-1),".","_")),$F2350)=0,TRUE())),"Unidade incompatível com o tipo selecionado.",IF(OR(AND(ISNUMBER(SEARCH("comunic",LOWER($B2350))),LEFT($E2350,3)&lt;&gt;"4.4"),AND(ISNUMBER(SEARCH("monitor",LOWER($B2350))),NOT(OR(LEFT($E2350,3)="1.5",LEFT($E2350,3)="2.5")))),"Revise a classificação do item conforme as regras de preenchimento.",IF(AND($B2350&lt;&gt;"",OR(ISNUMBER(SEARCH("outro",LOWER($B2350))),ISNUMBER(SEARCH("divers",LOWER($B2350))),ISNUMBER(SEARCH("kit",LOWER($B2350))),ISNUMBER(SEARCH("ferrament",LOWER($B2350))),ISNUMBER(SEARCH("epi",LOWER($B2350)))),NOT(OR($Z2350&lt;&gt;"",$AA2350&lt;&gt;""))),"Descrição muito genérica: detalhe melhor o item e registre o racional no memorial ou em anexo.",IF(AND($Y2350=0,$B2350&lt;&gt;"",OR($G2350&lt;&gt;"",$H2350&lt;&gt;"",$J2350&lt;&gt;"",$K2350&lt;&gt;"",$M2350&lt;&gt;"",$N2350&lt;&gt;"",$P2350&lt;&gt;"",$Q2350&lt;&gt;"",$S2350&lt;&gt;"",$T2350&lt;&gt;"",$V2350&lt;&gt;"",$W2350&lt;&gt;"")),"O item possui dados lançados, mas o total está zerado. Revise os valores informados.","")))))))))))))))</f>
        <v/>
      </c>
    </row>
    <row r="2351" spans="1:35" ht="14.25" customHeight="1" x14ac:dyDescent="0.25">
      <c r="A2351" s="57" t="str">
        <f t="shared" si="468"/>
        <v/>
      </c>
      <c r="B2351" s="61"/>
      <c r="C2351" s="61"/>
      <c r="D2351" s="58"/>
      <c r="E2351" s="61"/>
      <c r="F2351" s="61"/>
      <c r="G2351" s="272"/>
      <c r="H2351" s="62"/>
      <c r="I2351" s="273">
        <f t="shared" si="469"/>
        <v>0</v>
      </c>
      <c r="J2351" s="272"/>
      <c r="K2351" s="62"/>
      <c r="L2351" s="270">
        <f t="shared" si="470"/>
        <v>0</v>
      </c>
      <c r="M2351" s="272"/>
      <c r="N2351" s="62"/>
      <c r="O2351" s="270">
        <f t="shared" si="471"/>
        <v>0</v>
      </c>
      <c r="P2351" s="272"/>
      <c r="Q2351" s="62"/>
      <c r="R2351" s="271">
        <f t="shared" si="472"/>
        <v>0</v>
      </c>
      <c r="S2351" s="272"/>
      <c r="T2351" s="62"/>
      <c r="U2351" s="270">
        <f t="shared" si="473"/>
        <v>0</v>
      </c>
      <c r="V2351" s="272"/>
      <c r="W2351" s="62"/>
      <c r="X2351" s="270">
        <f t="shared" si="474"/>
        <v>0</v>
      </c>
      <c r="Y2351" s="270">
        <f t="shared" si="475"/>
        <v>0</v>
      </c>
      <c r="Z2351" s="61"/>
      <c r="AA2351" s="61"/>
      <c r="AB2351" s="60" t="str">
        <f t="shared" si="476"/>
        <v/>
      </c>
      <c r="AC2351" s="21" t="b">
        <f t="shared" si="477"/>
        <v>0</v>
      </c>
      <c r="AD2351" s="21" t="b">
        <f t="shared" si="478"/>
        <v>0</v>
      </c>
      <c r="AE2351" s="21" t="b">
        <f t="shared" si="479"/>
        <v>0</v>
      </c>
      <c r="AF2351" s="21" t="b">
        <f ca="1">OR(AND($AC2351,NOT($AD2351)),AND($AC2351,OR(AND($G2351="",$H2351&lt;&gt;""),AND($G2351&lt;&gt;"",$H2351=""),AND($J2351="",$K2351&lt;&gt;""),AND($J2351&lt;&gt;"",$K2351=""),AND($M2351="",$N2351&lt;&gt;""),AND($M2351&lt;&gt;"",$N2351=""),AND($P2351="",$Q2351&lt;&gt;""),AND($P2351&lt;&gt;"",$Q2351=""),AND($S2351="",$T2351&lt;&gt;""),AND($S2351&lt;&gt;"",$T2351=""),AND($V2351="",$W2351&lt;&gt;""),AND($V2351&lt;&gt;"",$W2351=""))),AND($C2351&lt;&gt;"",$E2351&lt;&gt;"",LEFT(TRIM($C2351),1)&lt;&gt;LEFT(TRIM($E2351),1)),IF(OR($E2351="",$F2351=""),FALSE(),IFERROR(COUNTIF(INDIRECT("UNITS_"&amp;SUBSTITUTE(LEFT($E2351,FIND(" ",$E2351&amp;" ")-1),".","_")),$F2351)=0,TRUE())),AND($B2351&lt;&gt;"",OR(ISNUMBER(SEARCH("outro",LOWER($B2351))),ISNUMBER(SEARCH("divers",LOWER($B2351))),ISNUMBER(SEARCH("etc",LOWER($B2351))))),OR(AND(ISNUMBER(SEARCH("comunic",LOWER($B2351))),LEFT($E2351,3)&lt;&gt;"4.4"),AND(ISNUMBER(SEARCH("monitor",LOWER($B2351))),NOT(OR(LEFT($E2351,3)="1.5",LEFT($E2351,3)="2.5")))),AND($B2351&lt;&gt;"",OR(LEFT($C2351,1)="1",LEFT($C2351,1)="2"),$D2351=""),AND($D2351&lt;&gt;"",NOT(OR(LEFT($C2351,1)="1",LEFT($C2351,1)="2"))),AND($D2351&lt;&gt;"",COUNTIF(' PROJETO'!$B$14:$B$16,$D2351)=0),IF($D2351="",FALSE(),IF(COUNTIF(' PROJETO'!$B$14:$B$16,$D2351)=0,FALSE(),IFERROR(INDEX(' PROJETO'!$C$14:$C$16,MATCH($D2351,' PROJETO'!$B$14:$B$16,0))&lt;&gt;"Sim",FALSE()))))</f>
        <v>0</v>
      </c>
      <c r="AG2351" s="21" t="b">
        <f>AND($AC2351,$Y2351&gt;'CONFG.  LISTAS'!$F$4,$Z2351="",$AA2351="")</f>
        <v>0</v>
      </c>
      <c r="AH2351" s="21" t="str">
        <f t="shared" si="480"/>
        <v/>
      </c>
      <c r="AI2351" s="43" t="str">
        <f ca="1">IF(NOT($AC2351),"",IF(OR($B2351="",$C2351="",$E2351="",$F2351=""),"Preencha descrição, categoria, tipo e unidade.",IF(AND($B2351&lt;&gt;"",OR(LEFT($C2351,1)="1",LEFT($C2351,1)="2"),$D2351=""),"Informe a prática de restauração para itens diretos.",IF(AND($D2351&lt;&gt;"",NOT(OR(LEFT($C2351,1)="1",LEFT($C2351,1)="2"))),"Custos indiretos não devem pertencer a uma prática específica.",IF(AND($D2351&lt;&gt;"",COUNTIF(' PROJETO'!$B$14:$B$16,$D2351)=0),"Prática de restauração inválida ou não cadastrada.",IF(IF($D2351="",FALSE(),IF(COUNTIF(' PROJETO'!$B$14:$B$16,$D2351)=0,FALSE(),IFERROR(INDEX(' PROJETO'!$C$14:$C$16,MATCH($D2351,' PROJETO'!$B$14:$B$16,0))&lt;&gt;"Sim",FALSE()))),"A prática informada no item não foi selecionada na aba Projeto.",IF(AND(MAX($I2351,$L2351,$O2351,$R2351,$U2351,$X2351)&gt;'CONFG.  LISTAS'!$F$4,NOT(OR($Z2351&lt;&gt;"",$AA2351&lt;&gt;""))),"Memorial de cálculo ou anexo obrigatório não informado para item acima do limite.",IF(OR(AND($G2351&lt;&gt;"",$H2351&lt;&gt;"",OR($G2351&lt;=0,$H2351&lt;=0)),AND($J2351&lt;&gt;"",$K2351&lt;&gt;"",OR($J2351&lt;=0,$K2351&lt;=0)),AND($M2351&lt;&gt;"",$N2351&lt;&gt;"",OR($M2351&lt;=0,$N2351&lt;=0)),AND($P2351&lt;&gt;"",$Q2351&lt;&gt;"",OR($P2351&lt;=0,$Q2351&lt;=0)),AND($S2351&lt;&gt;"",$T2351&lt;&gt;"",OR($S2351&lt;=0,$T2351&lt;=0)),AND($V2351&lt;&gt;"",$W2351&lt;&gt;"",OR($V2351&lt;=0,$W2351&lt;=0))),"Revise os valores informados: valor unitário e quantidade devem ser maiores que zero.",IF(OR(AND($G2351="",$H2351&lt;&gt;""),AND($G2351&lt;&gt;"",$H2351=""),AND($J2351="",$K2351&lt;&gt;""),AND($J2351&lt;&gt;"",$K2351=""),AND($M2351="",$N2351&lt;&gt;""),AND($M2351&lt;&gt;"",$N2351=""),AND($P2351="",$Q2351&lt;&gt;""),AND($P2351&lt;&gt;"",$Q2351=""),AND($S2351="",$T2351&lt;&gt;""),AND($S2351&lt;&gt;"",$T2351=""),AND($V2351="",$W2351&lt;&gt;""),AND($V2351&lt;&gt;"",$W2351="")),"Há ano preenchido parcialmente: "&amp;TRIM(IF(AND($G2351="",$H2351&lt;&gt;""),"Ano 1 (falta valor unitário); ","")&amp;IF(AND($G2351&lt;&gt;"",$H2351=""),"Ano 1 (falta quantidade); ","")&amp;IF(AND($J2351="",$K2351&lt;&gt;""),"Ano 2 (falta valor unitário); ","")&amp;IF(AND($J2351&lt;&gt;"",$K2351=""),"Ano 2 (falta quantidade); ","")&amp;IF(AND($M2351="",$N2351&lt;&gt;""),"Ano 3 (falta valor unitário); ","")&amp;IF(AND($M2351&lt;&gt;"",$N2351=""),"Ano 3 (falta quantidade); ","")&amp;IF(AND($P2351="",$Q2351&lt;&gt;""),"Ano 4 (falta valor unitário); ","")&amp;IF(AND($P2351&lt;&gt;"",$Q2351=""),"Ano 4 (falta quantidade); ","")&amp;IF(AND($S2351="",$T2351&lt;&gt;""),"Ano 5 (falta valor unitário); ","")&amp;IF(AND($S2351&lt;&gt;"",$T2351=""),"Ano 5 (falta quantidade); ","")&amp;IF(AND($V2351="",$W2351&lt;&gt;""),"Ano 6 (falta valor unitário); ","")&amp;IF(AND($V2351&lt;&gt;"",$W2351=""),"Ano 6 (falta quantidade); ","")), IF(NOT(OR(AND($G2351&lt;&gt;"",$H2351&lt;&gt;""),AND($J2351&lt;&gt;"",$K2351&lt;&gt;""),AND($M2351&lt;&gt;"",$N2351&lt;&gt;""),AND($P2351&lt;&gt;"",$Q2351&lt;&gt;""),AND($S2351&lt;&gt;"",$T2351&lt;&gt;""),AND($V2351&lt;&gt;"",$W2351&lt;&gt;""))),"Informe pelo menos um ano completo com valor unitário e quantidade.",IF(AND($C2351&lt;&gt;"",$E2351&lt;&gt;"",LEFT(TRIM($C2351),1)&lt;&gt;LEFT(TRIM($E2351),1)),"Categoria e tipo estão incompatíveis.",IF(IF(OR($E2351="",$F2351=""),FALSE(),IFERROR(COUNTIF(INDIRECT("UNITS_"&amp;SUBSTITUTE(LEFT($E2351,FIND(" ",$E2351&amp;" ")-1),".","_")),$F2351)=0,TRUE())),"Unidade incompatível com o tipo selecionado.",IF(OR(AND(ISNUMBER(SEARCH("comunic",LOWER($B2351))),LEFT($E2351,3)&lt;&gt;"4.4"),AND(ISNUMBER(SEARCH("monitor",LOWER($B2351))),NOT(OR(LEFT($E2351,3)="1.5",LEFT($E2351,3)="2.5")))),"Revise a classificação do item conforme as regras de preenchimento.",IF(AND($B2351&lt;&gt;"",OR(ISNUMBER(SEARCH("outro",LOWER($B2351))),ISNUMBER(SEARCH("divers",LOWER($B2351))),ISNUMBER(SEARCH("kit",LOWER($B2351))),ISNUMBER(SEARCH("ferrament",LOWER($B2351))),ISNUMBER(SEARCH("epi",LOWER($B2351)))),NOT(OR($Z2351&lt;&gt;"",$AA2351&lt;&gt;""))),"Descrição muito genérica: detalhe melhor o item e registre o racional no memorial ou em anexo.",IF(AND($Y2351=0,$B2351&lt;&gt;"",OR($G2351&lt;&gt;"",$H2351&lt;&gt;"",$J2351&lt;&gt;"",$K2351&lt;&gt;"",$M2351&lt;&gt;"",$N2351&lt;&gt;"",$P2351&lt;&gt;"",$Q2351&lt;&gt;"",$S2351&lt;&gt;"",$T2351&lt;&gt;"",$V2351&lt;&gt;"",$W2351&lt;&gt;"")),"O item possui dados lançados, mas o total está zerado. Revise os valores informados.","")))))))))))))))</f>
        <v/>
      </c>
    </row>
    <row r="2352" spans="1:35" ht="14.25" customHeight="1" x14ac:dyDescent="0.25">
      <c r="A2352" s="57" t="str">
        <f t="shared" si="468"/>
        <v/>
      </c>
      <c r="B2352" s="58"/>
      <c r="C2352" s="58"/>
      <c r="D2352" s="58"/>
      <c r="E2352" s="58"/>
      <c r="F2352" s="58"/>
      <c r="G2352" s="269"/>
      <c r="H2352" s="59"/>
      <c r="I2352" s="273">
        <f t="shared" si="469"/>
        <v>0</v>
      </c>
      <c r="J2352" s="269"/>
      <c r="K2352" s="59"/>
      <c r="L2352" s="270">
        <f t="shared" si="470"/>
        <v>0</v>
      </c>
      <c r="M2352" s="269"/>
      <c r="N2352" s="59"/>
      <c r="O2352" s="270">
        <f t="shared" si="471"/>
        <v>0</v>
      </c>
      <c r="P2352" s="269"/>
      <c r="Q2352" s="59"/>
      <c r="R2352" s="271">
        <f t="shared" si="472"/>
        <v>0</v>
      </c>
      <c r="S2352" s="269"/>
      <c r="T2352" s="59"/>
      <c r="U2352" s="270">
        <f t="shared" si="473"/>
        <v>0</v>
      </c>
      <c r="V2352" s="269"/>
      <c r="W2352" s="59"/>
      <c r="X2352" s="270">
        <f t="shared" si="474"/>
        <v>0</v>
      </c>
      <c r="Y2352" s="270">
        <f t="shared" si="475"/>
        <v>0</v>
      </c>
      <c r="Z2352" s="58"/>
      <c r="AA2352" s="58"/>
      <c r="AB2352" s="60" t="str">
        <f t="shared" si="476"/>
        <v/>
      </c>
      <c r="AC2352" s="21" t="b">
        <f t="shared" si="477"/>
        <v>0</v>
      </c>
      <c r="AD2352" s="21" t="b">
        <f t="shared" si="478"/>
        <v>0</v>
      </c>
      <c r="AE2352" s="21" t="b">
        <f t="shared" si="479"/>
        <v>0</v>
      </c>
      <c r="AF2352" s="21" t="b">
        <f ca="1">OR(AND($AC2352,NOT($AD2352)),AND($AC2352,OR(AND($G2352="",$H2352&lt;&gt;""),AND($G2352&lt;&gt;"",$H2352=""),AND($J2352="",$K2352&lt;&gt;""),AND($J2352&lt;&gt;"",$K2352=""),AND($M2352="",$N2352&lt;&gt;""),AND($M2352&lt;&gt;"",$N2352=""),AND($P2352="",$Q2352&lt;&gt;""),AND($P2352&lt;&gt;"",$Q2352=""),AND($S2352="",$T2352&lt;&gt;""),AND($S2352&lt;&gt;"",$T2352=""),AND($V2352="",$W2352&lt;&gt;""),AND($V2352&lt;&gt;"",$W2352=""))),AND($C2352&lt;&gt;"",$E2352&lt;&gt;"",LEFT(TRIM($C2352),1)&lt;&gt;LEFT(TRIM($E2352),1)),IF(OR($E2352="",$F2352=""),FALSE(),IFERROR(COUNTIF(INDIRECT("UNITS_"&amp;SUBSTITUTE(LEFT($E2352,FIND(" ",$E2352&amp;" ")-1),".","_")),$F2352)=0,TRUE())),AND($B2352&lt;&gt;"",OR(ISNUMBER(SEARCH("outro",LOWER($B2352))),ISNUMBER(SEARCH("divers",LOWER($B2352))),ISNUMBER(SEARCH("etc",LOWER($B2352))))),OR(AND(ISNUMBER(SEARCH("comunic",LOWER($B2352))),LEFT($E2352,3)&lt;&gt;"4.4"),AND(ISNUMBER(SEARCH("monitor",LOWER($B2352))),NOT(OR(LEFT($E2352,3)="1.5",LEFT($E2352,3)="2.5")))),AND($B2352&lt;&gt;"",OR(LEFT($C2352,1)="1",LEFT($C2352,1)="2"),$D2352=""),AND($D2352&lt;&gt;"",NOT(OR(LEFT($C2352,1)="1",LEFT($C2352,1)="2"))),AND($D2352&lt;&gt;"",COUNTIF(' PROJETO'!$B$14:$B$16,$D2352)=0),IF($D2352="",FALSE(),IF(COUNTIF(' PROJETO'!$B$14:$B$16,$D2352)=0,FALSE(),IFERROR(INDEX(' PROJETO'!$C$14:$C$16,MATCH($D2352,' PROJETO'!$B$14:$B$16,0))&lt;&gt;"Sim",FALSE()))))</f>
        <v>0</v>
      </c>
      <c r="AG2352" s="21" t="b">
        <f>AND($AC2352,$Y2352&gt;'CONFG.  LISTAS'!$F$4,$Z2352="",$AA2352="")</f>
        <v>0</v>
      </c>
      <c r="AH2352" s="21" t="str">
        <f t="shared" si="480"/>
        <v/>
      </c>
      <c r="AI2352" s="43" t="str">
        <f ca="1">IF(NOT($AC2352),"",IF(OR($B2352="",$C2352="",$E2352="",$F2352=""),"Preencha descrição, categoria, tipo e unidade.",IF(AND($B2352&lt;&gt;"",OR(LEFT($C2352,1)="1",LEFT($C2352,1)="2"),$D2352=""),"Informe a prática de restauração para itens diretos.",IF(AND($D2352&lt;&gt;"",NOT(OR(LEFT($C2352,1)="1",LEFT($C2352,1)="2"))),"Custos indiretos não devem pertencer a uma prática específica.",IF(AND($D2352&lt;&gt;"",COUNTIF(' PROJETO'!$B$14:$B$16,$D2352)=0),"Prática de restauração inválida ou não cadastrada.",IF(IF($D2352="",FALSE(),IF(COUNTIF(' PROJETO'!$B$14:$B$16,$D2352)=0,FALSE(),IFERROR(INDEX(' PROJETO'!$C$14:$C$16,MATCH($D2352,' PROJETO'!$B$14:$B$16,0))&lt;&gt;"Sim",FALSE()))),"A prática informada no item não foi selecionada na aba Projeto.",IF(AND(MAX($I2352,$L2352,$O2352,$R2352,$U2352,$X2352)&gt;'CONFG.  LISTAS'!$F$4,NOT(OR($Z2352&lt;&gt;"",$AA2352&lt;&gt;""))),"Memorial de cálculo ou anexo obrigatório não informado para item acima do limite.",IF(OR(AND($G2352&lt;&gt;"",$H2352&lt;&gt;"",OR($G2352&lt;=0,$H2352&lt;=0)),AND($J2352&lt;&gt;"",$K2352&lt;&gt;"",OR($J2352&lt;=0,$K2352&lt;=0)),AND($M2352&lt;&gt;"",$N2352&lt;&gt;"",OR($M2352&lt;=0,$N2352&lt;=0)),AND($P2352&lt;&gt;"",$Q2352&lt;&gt;"",OR($P2352&lt;=0,$Q2352&lt;=0)),AND($S2352&lt;&gt;"",$T2352&lt;&gt;"",OR($S2352&lt;=0,$T2352&lt;=0)),AND($V2352&lt;&gt;"",$W2352&lt;&gt;"",OR($V2352&lt;=0,$W2352&lt;=0))),"Revise os valores informados: valor unitário e quantidade devem ser maiores que zero.",IF(OR(AND($G2352="",$H2352&lt;&gt;""),AND($G2352&lt;&gt;"",$H2352=""),AND($J2352="",$K2352&lt;&gt;""),AND($J2352&lt;&gt;"",$K2352=""),AND($M2352="",$N2352&lt;&gt;""),AND($M2352&lt;&gt;"",$N2352=""),AND($P2352="",$Q2352&lt;&gt;""),AND($P2352&lt;&gt;"",$Q2352=""),AND($S2352="",$T2352&lt;&gt;""),AND($S2352&lt;&gt;"",$T2352=""),AND($V2352="",$W2352&lt;&gt;""),AND($V2352&lt;&gt;"",$W2352="")),"Há ano preenchido parcialmente: "&amp;TRIM(IF(AND($G2352="",$H2352&lt;&gt;""),"Ano 1 (falta valor unitário); ","")&amp;IF(AND($G2352&lt;&gt;"",$H2352=""),"Ano 1 (falta quantidade); ","")&amp;IF(AND($J2352="",$K2352&lt;&gt;""),"Ano 2 (falta valor unitário); ","")&amp;IF(AND($J2352&lt;&gt;"",$K2352=""),"Ano 2 (falta quantidade); ","")&amp;IF(AND($M2352="",$N2352&lt;&gt;""),"Ano 3 (falta valor unitário); ","")&amp;IF(AND($M2352&lt;&gt;"",$N2352=""),"Ano 3 (falta quantidade); ","")&amp;IF(AND($P2352="",$Q2352&lt;&gt;""),"Ano 4 (falta valor unitário); ","")&amp;IF(AND($P2352&lt;&gt;"",$Q2352=""),"Ano 4 (falta quantidade); ","")&amp;IF(AND($S2352="",$T2352&lt;&gt;""),"Ano 5 (falta valor unitário); ","")&amp;IF(AND($S2352&lt;&gt;"",$T2352=""),"Ano 5 (falta quantidade); ","")&amp;IF(AND($V2352="",$W2352&lt;&gt;""),"Ano 6 (falta valor unitário); ","")&amp;IF(AND($V2352&lt;&gt;"",$W2352=""),"Ano 6 (falta quantidade); ","")), IF(NOT(OR(AND($G2352&lt;&gt;"",$H2352&lt;&gt;""),AND($J2352&lt;&gt;"",$K2352&lt;&gt;""),AND($M2352&lt;&gt;"",$N2352&lt;&gt;""),AND($P2352&lt;&gt;"",$Q2352&lt;&gt;""),AND($S2352&lt;&gt;"",$T2352&lt;&gt;""),AND($V2352&lt;&gt;"",$W2352&lt;&gt;""))),"Informe pelo menos um ano completo com valor unitário e quantidade.",IF(AND($C2352&lt;&gt;"",$E2352&lt;&gt;"",LEFT(TRIM($C2352),1)&lt;&gt;LEFT(TRIM($E2352),1)),"Categoria e tipo estão incompatíveis.",IF(IF(OR($E2352="",$F2352=""),FALSE(),IFERROR(COUNTIF(INDIRECT("UNITS_"&amp;SUBSTITUTE(LEFT($E2352,FIND(" ",$E2352&amp;" ")-1),".","_")),$F2352)=0,TRUE())),"Unidade incompatível com o tipo selecionado.",IF(OR(AND(ISNUMBER(SEARCH("comunic",LOWER($B2352))),LEFT($E2352,3)&lt;&gt;"4.4"),AND(ISNUMBER(SEARCH("monitor",LOWER($B2352))),NOT(OR(LEFT($E2352,3)="1.5",LEFT($E2352,3)="2.5")))),"Revise a classificação do item conforme as regras de preenchimento.",IF(AND($B2352&lt;&gt;"",OR(ISNUMBER(SEARCH("outro",LOWER($B2352))),ISNUMBER(SEARCH("divers",LOWER($B2352))),ISNUMBER(SEARCH("kit",LOWER($B2352))),ISNUMBER(SEARCH("ferrament",LOWER($B2352))),ISNUMBER(SEARCH("epi",LOWER($B2352)))),NOT(OR($Z2352&lt;&gt;"",$AA2352&lt;&gt;""))),"Descrição muito genérica: detalhe melhor o item e registre o racional no memorial ou em anexo.",IF(AND($Y2352=0,$B2352&lt;&gt;"",OR($G2352&lt;&gt;"",$H2352&lt;&gt;"",$J2352&lt;&gt;"",$K2352&lt;&gt;"",$M2352&lt;&gt;"",$N2352&lt;&gt;"",$P2352&lt;&gt;"",$Q2352&lt;&gt;"",$S2352&lt;&gt;"",$T2352&lt;&gt;"",$V2352&lt;&gt;"",$W2352&lt;&gt;"")),"O item possui dados lançados, mas o total está zerado. Revise os valores informados.","")))))))))))))))</f>
        <v/>
      </c>
    </row>
    <row r="2353" spans="1:35" ht="14.25" customHeight="1" x14ac:dyDescent="0.25">
      <c r="A2353" s="57" t="str">
        <f t="shared" si="468"/>
        <v/>
      </c>
      <c r="B2353" s="61"/>
      <c r="C2353" s="61"/>
      <c r="D2353" s="58"/>
      <c r="E2353" s="61"/>
      <c r="F2353" s="61"/>
      <c r="G2353" s="272"/>
      <c r="H2353" s="62"/>
      <c r="I2353" s="273">
        <f t="shared" si="469"/>
        <v>0</v>
      </c>
      <c r="J2353" s="272"/>
      <c r="K2353" s="62"/>
      <c r="L2353" s="270">
        <f t="shared" si="470"/>
        <v>0</v>
      </c>
      <c r="M2353" s="272"/>
      <c r="N2353" s="62"/>
      <c r="O2353" s="270">
        <f t="shared" si="471"/>
        <v>0</v>
      </c>
      <c r="P2353" s="272"/>
      <c r="Q2353" s="62"/>
      <c r="R2353" s="271">
        <f t="shared" si="472"/>
        <v>0</v>
      </c>
      <c r="S2353" s="272"/>
      <c r="T2353" s="62"/>
      <c r="U2353" s="270">
        <f t="shared" si="473"/>
        <v>0</v>
      </c>
      <c r="V2353" s="272"/>
      <c r="W2353" s="62"/>
      <c r="X2353" s="270">
        <f t="shared" si="474"/>
        <v>0</v>
      </c>
      <c r="Y2353" s="270">
        <f t="shared" si="475"/>
        <v>0</v>
      </c>
      <c r="Z2353" s="61"/>
      <c r="AA2353" s="61"/>
      <c r="AB2353" s="60" t="str">
        <f t="shared" si="476"/>
        <v/>
      </c>
      <c r="AC2353" s="21" t="b">
        <f t="shared" si="477"/>
        <v>0</v>
      </c>
      <c r="AD2353" s="21" t="b">
        <f t="shared" si="478"/>
        <v>0</v>
      </c>
      <c r="AE2353" s="21" t="b">
        <f t="shared" si="479"/>
        <v>0</v>
      </c>
      <c r="AF2353" s="21" t="b">
        <f ca="1">OR(AND($AC2353,NOT($AD2353)),AND($AC2353,OR(AND($G2353="",$H2353&lt;&gt;""),AND($G2353&lt;&gt;"",$H2353=""),AND($J2353="",$K2353&lt;&gt;""),AND($J2353&lt;&gt;"",$K2353=""),AND($M2353="",$N2353&lt;&gt;""),AND($M2353&lt;&gt;"",$N2353=""),AND($P2353="",$Q2353&lt;&gt;""),AND($P2353&lt;&gt;"",$Q2353=""),AND($S2353="",$T2353&lt;&gt;""),AND($S2353&lt;&gt;"",$T2353=""),AND($V2353="",$W2353&lt;&gt;""),AND($V2353&lt;&gt;"",$W2353=""))),AND($C2353&lt;&gt;"",$E2353&lt;&gt;"",LEFT(TRIM($C2353),1)&lt;&gt;LEFT(TRIM($E2353),1)),IF(OR($E2353="",$F2353=""),FALSE(),IFERROR(COUNTIF(INDIRECT("UNITS_"&amp;SUBSTITUTE(LEFT($E2353,FIND(" ",$E2353&amp;" ")-1),".","_")),$F2353)=0,TRUE())),AND($B2353&lt;&gt;"",OR(ISNUMBER(SEARCH("outro",LOWER($B2353))),ISNUMBER(SEARCH("divers",LOWER($B2353))),ISNUMBER(SEARCH("etc",LOWER($B2353))))),OR(AND(ISNUMBER(SEARCH("comunic",LOWER($B2353))),LEFT($E2353,3)&lt;&gt;"4.4"),AND(ISNUMBER(SEARCH("monitor",LOWER($B2353))),NOT(OR(LEFT($E2353,3)="1.5",LEFT($E2353,3)="2.5")))),AND($B2353&lt;&gt;"",OR(LEFT($C2353,1)="1",LEFT($C2353,1)="2"),$D2353=""),AND($D2353&lt;&gt;"",NOT(OR(LEFT($C2353,1)="1",LEFT($C2353,1)="2"))),AND($D2353&lt;&gt;"",COUNTIF(' PROJETO'!$B$14:$B$16,$D2353)=0),IF($D2353="",FALSE(),IF(COUNTIF(' PROJETO'!$B$14:$B$16,$D2353)=0,FALSE(),IFERROR(INDEX(' PROJETO'!$C$14:$C$16,MATCH($D2353,' PROJETO'!$B$14:$B$16,0))&lt;&gt;"Sim",FALSE()))))</f>
        <v>0</v>
      </c>
      <c r="AG2353" s="21" t="b">
        <f>AND($AC2353,$Y2353&gt;'CONFG.  LISTAS'!$F$4,$Z2353="",$AA2353="")</f>
        <v>0</v>
      </c>
      <c r="AH2353" s="21" t="str">
        <f t="shared" si="480"/>
        <v/>
      </c>
      <c r="AI2353" s="43" t="str">
        <f ca="1">IF(NOT($AC2353),"",IF(OR($B2353="",$C2353="",$E2353="",$F2353=""),"Preencha descrição, categoria, tipo e unidade.",IF(AND($B2353&lt;&gt;"",OR(LEFT($C2353,1)="1",LEFT($C2353,1)="2"),$D2353=""),"Informe a prática de restauração para itens diretos.",IF(AND($D2353&lt;&gt;"",NOT(OR(LEFT($C2353,1)="1",LEFT($C2353,1)="2"))),"Custos indiretos não devem pertencer a uma prática específica.",IF(AND($D2353&lt;&gt;"",COUNTIF(' PROJETO'!$B$14:$B$16,$D2353)=0),"Prática de restauração inválida ou não cadastrada.",IF(IF($D2353="",FALSE(),IF(COUNTIF(' PROJETO'!$B$14:$B$16,$D2353)=0,FALSE(),IFERROR(INDEX(' PROJETO'!$C$14:$C$16,MATCH($D2353,' PROJETO'!$B$14:$B$16,0))&lt;&gt;"Sim",FALSE()))),"A prática informada no item não foi selecionada na aba Projeto.",IF(AND(MAX($I2353,$L2353,$O2353,$R2353,$U2353,$X2353)&gt;'CONFG.  LISTAS'!$F$4,NOT(OR($Z2353&lt;&gt;"",$AA2353&lt;&gt;""))),"Memorial de cálculo ou anexo obrigatório não informado para item acima do limite.",IF(OR(AND($G2353&lt;&gt;"",$H2353&lt;&gt;"",OR($G2353&lt;=0,$H2353&lt;=0)),AND($J2353&lt;&gt;"",$K2353&lt;&gt;"",OR($J2353&lt;=0,$K2353&lt;=0)),AND($M2353&lt;&gt;"",$N2353&lt;&gt;"",OR($M2353&lt;=0,$N2353&lt;=0)),AND($P2353&lt;&gt;"",$Q2353&lt;&gt;"",OR($P2353&lt;=0,$Q2353&lt;=0)),AND($S2353&lt;&gt;"",$T2353&lt;&gt;"",OR($S2353&lt;=0,$T2353&lt;=0)),AND($V2353&lt;&gt;"",$W2353&lt;&gt;"",OR($V2353&lt;=0,$W2353&lt;=0))),"Revise os valores informados: valor unitário e quantidade devem ser maiores que zero.",IF(OR(AND($G2353="",$H2353&lt;&gt;""),AND($G2353&lt;&gt;"",$H2353=""),AND($J2353="",$K2353&lt;&gt;""),AND($J2353&lt;&gt;"",$K2353=""),AND($M2353="",$N2353&lt;&gt;""),AND($M2353&lt;&gt;"",$N2353=""),AND($P2353="",$Q2353&lt;&gt;""),AND($P2353&lt;&gt;"",$Q2353=""),AND($S2353="",$T2353&lt;&gt;""),AND($S2353&lt;&gt;"",$T2353=""),AND($V2353="",$W2353&lt;&gt;""),AND($V2353&lt;&gt;"",$W2353="")),"Há ano preenchido parcialmente: "&amp;TRIM(IF(AND($G2353="",$H2353&lt;&gt;""),"Ano 1 (falta valor unitário); ","")&amp;IF(AND($G2353&lt;&gt;"",$H2353=""),"Ano 1 (falta quantidade); ","")&amp;IF(AND($J2353="",$K2353&lt;&gt;""),"Ano 2 (falta valor unitário); ","")&amp;IF(AND($J2353&lt;&gt;"",$K2353=""),"Ano 2 (falta quantidade); ","")&amp;IF(AND($M2353="",$N2353&lt;&gt;""),"Ano 3 (falta valor unitário); ","")&amp;IF(AND($M2353&lt;&gt;"",$N2353=""),"Ano 3 (falta quantidade); ","")&amp;IF(AND($P2353="",$Q2353&lt;&gt;""),"Ano 4 (falta valor unitário); ","")&amp;IF(AND($P2353&lt;&gt;"",$Q2353=""),"Ano 4 (falta quantidade); ","")&amp;IF(AND($S2353="",$T2353&lt;&gt;""),"Ano 5 (falta valor unitário); ","")&amp;IF(AND($S2353&lt;&gt;"",$T2353=""),"Ano 5 (falta quantidade); ","")&amp;IF(AND($V2353="",$W2353&lt;&gt;""),"Ano 6 (falta valor unitário); ","")&amp;IF(AND($V2353&lt;&gt;"",$W2353=""),"Ano 6 (falta quantidade); ","")), IF(NOT(OR(AND($G2353&lt;&gt;"",$H2353&lt;&gt;""),AND($J2353&lt;&gt;"",$K2353&lt;&gt;""),AND($M2353&lt;&gt;"",$N2353&lt;&gt;""),AND($P2353&lt;&gt;"",$Q2353&lt;&gt;""),AND($S2353&lt;&gt;"",$T2353&lt;&gt;""),AND($V2353&lt;&gt;"",$W2353&lt;&gt;""))),"Informe pelo menos um ano completo com valor unitário e quantidade.",IF(AND($C2353&lt;&gt;"",$E2353&lt;&gt;"",LEFT(TRIM($C2353),1)&lt;&gt;LEFT(TRIM($E2353),1)),"Categoria e tipo estão incompatíveis.",IF(IF(OR($E2353="",$F2353=""),FALSE(),IFERROR(COUNTIF(INDIRECT("UNITS_"&amp;SUBSTITUTE(LEFT($E2353,FIND(" ",$E2353&amp;" ")-1),".","_")),$F2353)=0,TRUE())),"Unidade incompatível com o tipo selecionado.",IF(OR(AND(ISNUMBER(SEARCH("comunic",LOWER($B2353))),LEFT($E2353,3)&lt;&gt;"4.4"),AND(ISNUMBER(SEARCH("monitor",LOWER($B2353))),NOT(OR(LEFT($E2353,3)="1.5",LEFT($E2353,3)="2.5")))),"Revise a classificação do item conforme as regras de preenchimento.",IF(AND($B2353&lt;&gt;"",OR(ISNUMBER(SEARCH("outro",LOWER($B2353))),ISNUMBER(SEARCH("divers",LOWER($B2353))),ISNUMBER(SEARCH("kit",LOWER($B2353))),ISNUMBER(SEARCH("ferrament",LOWER($B2353))),ISNUMBER(SEARCH("epi",LOWER($B2353)))),NOT(OR($Z2353&lt;&gt;"",$AA2353&lt;&gt;""))),"Descrição muito genérica: detalhe melhor o item e registre o racional no memorial ou em anexo.",IF(AND($Y2353=0,$B2353&lt;&gt;"",OR($G2353&lt;&gt;"",$H2353&lt;&gt;"",$J2353&lt;&gt;"",$K2353&lt;&gt;"",$M2353&lt;&gt;"",$N2353&lt;&gt;"",$P2353&lt;&gt;"",$Q2353&lt;&gt;"",$S2353&lt;&gt;"",$T2353&lt;&gt;"",$V2353&lt;&gt;"",$W2353&lt;&gt;"")),"O item possui dados lançados, mas o total está zerado. Revise os valores informados.","")))))))))))))))</f>
        <v/>
      </c>
    </row>
    <row r="2354" spans="1:35" ht="14.25" customHeight="1" x14ac:dyDescent="0.25">
      <c r="A2354" s="57" t="str">
        <f t="shared" si="468"/>
        <v/>
      </c>
      <c r="B2354" s="58"/>
      <c r="C2354" s="58"/>
      <c r="D2354" s="58"/>
      <c r="E2354" s="58"/>
      <c r="F2354" s="58"/>
      <c r="G2354" s="269"/>
      <c r="H2354" s="59"/>
      <c r="I2354" s="273">
        <f t="shared" si="469"/>
        <v>0</v>
      </c>
      <c r="J2354" s="269"/>
      <c r="K2354" s="59"/>
      <c r="L2354" s="270">
        <f t="shared" si="470"/>
        <v>0</v>
      </c>
      <c r="M2354" s="269"/>
      <c r="N2354" s="59"/>
      <c r="O2354" s="270">
        <f t="shared" si="471"/>
        <v>0</v>
      </c>
      <c r="P2354" s="269"/>
      <c r="Q2354" s="59"/>
      <c r="R2354" s="271">
        <f t="shared" si="472"/>
        <v>0</v>
      </c>
      <c r="S2354" s="269"/>
      <c r="T2354" s="59"/>
      <c r="U2354" s="270">
        <f t="shared" si="473"/>
        <v>0</v>
      </c>
      <c r="V2354" s="269"/>
      <c r="W2354" s="59"/>
      <c r="X2354" s="270">
        <f t="shared" si="474"/>
        <v>0</v>
      </c>
      <c r="Y2354" s="270">
        <f t="shared" si="475"/>
        <v>0</v>
      </c>
      <c r="Z2354" s="58"/>
      <c r="AA2354" s="58"/>
      <c r="AB2354" s="60" t="str">
        <f t="shared" si="476"/>
        <v/>
      </c>
      <c r="AC2354" s="21" t="b">
        <f t="shared" si="477"/>
        <v>0</v>
      </c>
      <c r="AD2354" s="21" t="b">
        <f t="shared" si="478"/>
        <v>0</v>
      </c>
      <c r="AE2354" s="21" t="b">
        <f t="shared" si="479"/>
        <v>0</v>
      </c>
      <c r="AF2354" s="21" t="b">
        <f ca="1">OR(AND($AC2354,NOT($AD2354)),AND($AC2354,OR(AND($G2354="",$H2354&lt;&gt;""),AND($G2354&lt;&gt;"",$H2354=""),AND($J2354="",$K2354&lt;&gt;""),AND($J2354&lt;&gt;"",$K2354=""),AND($M2354="",$N2354&lt;&gt;""),AND($M2354&lt;&gt;"",$N2354=""),AND($P2354="",$Q2354&lt;&gt;""),AND($P2354&lt;&gt;"",$Q2354=""),AND($S2354="",$T2354&lt;&gt;""),AND($S2354&lt;&gt;"",$T2354=""),AND($V2354="",$W2354&lt;&gt;""),AND($V2354&lt;&gt;"",$W2354=""))),AND($C2354&lt;&gt;"",$E2354&lt;&gt;"",LEFT(TRIM($C2354),1)&lt;&gt;LEFT(TRIM($E2354),1)),IF(OR($E2354="",$F2354=""),FALSE(),IFERROR(COUNTIF(INDIRECT("UNITS_"&amp;SUBSTITUTE(LEFT($E2354,FIND(" ",$E2354&amp;" ")-1),".","_")),$F2354)=0,TRUE())),AND($B2354&lt;&gt;"",OR(ISNUMBER(SEARCH("outro",LOWER($B2354))),ISNUMBER(SEARCH("divers",LOWER($B2354))),ISNUMBER(SEARCH("etc",LOWER($B2354))))),OR(AND(ISNUMBER(SEARCH("comunic",LOWER($B2354))),LEFT($E2354,3)&lt;&gt;"4.4"),AND(ISNUMBER(SEARCH("monitor",LOWER($B2354))),NOT(OR(LEFT($E2354,3)="1.5",LEFT($E2354,3)="2.5")))),AND($B2354&lt;&gt;"",OR(LEFT($C2354,1)="1",LEFT($C2354,1)="2"),$D2354=""),AND($D2354&lt;&gt;"",NOT(OR(LEFT($C2354,1)="1",LEFT($C2354,1)="2"))),AND($D2354&lt;&gt;"",COUNTIF(' PROJETO'!$B$14:$B$16,$D2354)=0),IF($D2354="",FALSE(),IF(COUNTIF(' PROJETO'!$B$14:$B$16,$D2354)=0,FALSE(),IFERROR(INDEX(' PROJETO'!$C$14:$C$16,MATCH($D2354,' PROJETO'!$B$14:$B$16,0))&lt;&gt;"Sim",FALSE()))))</f>
        <v>0</v>
      </c>
      <c r="AG2354" s="21" t="b">
        <f>AND($AC2354,$Y2354&gt;'CONFG.  LISTAS'!$F$4,$Z2354="",$AA2354="")</f>
        <v>0</v>
      </c>
      <c r="AH2354" s="21" t="str">
        <f t="shared" si="480"/>
        <v/>
      </c>
      <c r="AI2354" s="43" t="str">
        <f ca="1">IF(NOT($AC2354),"",IF(OR($B2354="",$C2354="",$E2354="",$F2354=""),"Preencha descrição, categoria, tipo e unidade.",IF(AND($B2354&lt;&gt;"",OR(LEFT($C2354,1)="1",LEFT($C2354,1)="2"),$D2354=""),"Informe a prática de restauração para itens diretos.",IF(AND($D2354&lt;&gt;"",NOT(OR(LEFT($C2354,1)="1",LEFT($C2354,1)="2"))),"Custos indiretos não devem pertencer a uma prática específica.",IF(AND($D2354&lt;&gt;"",COUNTIF(' PROJETO'!$B$14:$B$16,$D2354)=0),"Prática de restauração inválida ou não cadastrada.",IF(IF($D2354="",FALSE(),IF(COUNTIF(' PROJETO'!$B$14:$B$16,$D2354)=0,FALSE(),IFERROR(INDEX(' PROJETO'!$C$14:$C$16,MATCH($D2354,' PROJETO'!$B$14:$B$16,0))&lt;&gt;"Sim",FALSE()))),"A prática informada no item não foi selecionada na aba Projeto.",IF(AND(MAX($I2354,$L2354,$O2354,$R2354,$U2354,$X2354)&gt;'CONFG.  LISTAS'!$F$4,NOT(OR($Z2354&lt;&gt;"",$AA2354&lt;&gt;""))),"Memorial de cálculo ou anexo obrigatório não informado para item acima do limite.",IF(OR(AND($G2354&lt;&gt;"",$H2354&lt;&gt;"",OR($G2354&lt;=0,$H2354&lt;=0)),AND($J2354&lt;&gt;"",$K2354&lt;&gt;"",OR($J2354&lt;=0,$K2354&lt;=0)),AND($M2354&lt;&gt;"",$N2354&lt;&gt;"",OR($M2354&lt;=0,$N2354&lt;=0)),AND($P2354&lt;&gt;"",$Q2354&lt;&gt;"",OR($P2354&lt;=0,$Q2354&lt;=0)),AND($S2354&lt;&gt;"",$T2354&lt;&gt;"",OR($S2354&lt;=0,$T2354&lt;=0)),AND($V2354&lt;&gt;"",$W2354&lt;&gt;"",OR($V2354&lt;=0,$W2354&lt;=0))),"Revise os valores informados: valor unitário e quantidade devem ser maiores que zero.",IF(OR(AND($G2354="",$H2354&lt;&gt;""),AND($G2354&lt;&gt;"",$H2354=""),AND($J2354="",$K2354&lt;&gt;""),AND($J2354&lt;&gt;"",$K2354=""),AND($M2354="",$N2354&lt;&gt;""),AND($M2354&lt;&gt;"",$N2354=""),AND($P2354="",$Q2354&lt;&gt;""),AND($P2354&lt;&gt;"",$Q2354=""),AND($S2354="",$T2354&lt;&gt;""),AND($S2354&lt;&gt;"",$T2354=""),AND($V2354="",$W2354&lt;&gt;""),AND($V2354&lt;&gt;"",$W2354="")),"Há ano preenchido parcialmente: "&amp;TRIM(IF(AND($G2354="",$H2354&lt;&gt;""),"Ano 1 (falta valor unitário); ","")&amp;IF(AND($G2354&lt;&gt;"",$H2354=""),"Ano 1 (falta quantidade); ","")&amp;IF(AND($J2354="",$K2354&lt;&gt;""),"Ano 2 (falta valor unitário); ","")&amp;IF(AND($J2354&lt;&gt;"",$K2354=""),"Ano 2 (falta quantidade); ","")&amp;IF(AND($M2354="",$N2354&lt;&gt;""),"Ano 3 (falta valor unitário); ","")&amp;IF(AND($M2354&lt;&gt;"",$N2354=""),"Ano 3 (falta quantidade); ","")&amp;IF(AND($P2354="",$Q2354&lt;&gt;""),"Ano 4 (falta valor unitário); ","")&amp;IF(AND($P2354&lt;&gt;"",$Q2354=""),"Ano 4 (falta quantidade); ","")&amp;IF(AND($S2354="",$T2354&lt;&gt;""),"Ano 5 (falta valor unitário); ","")&amp;IF(AND($S2354&lt;&gt;"",$T2354=""),"Ano 5 (falta quantidade); ","")&amp;IF(AND($V2354="",$W2354&lt;&gt;""),"Ano 6 (falta valor unitário); ","")&amp;IF(AND($V2354&lt;&gt;"",$W2354=""),"Ano 6 (falta quantidade); ","")), IF(NOT(OR(AND($G2354&lt;&gt;"",$H2354&lt;&gt;""),AND($J2354&lt;&gt;"",$K2354&lt;&gt;""),AND($M2354&lt;&gt;"",$N2354&lt;&gt;""),AND($P2354&lt;&gt;"",$Q2354&lt;&gt;""),AND($S2354&lt;&gt;"",$T2354&lt;&gt;""),AND($V2354&lt;&gt;"",$W2354&lt;&gt;""))),"Informe pelo menos um ano completo com valor unitário e quantidade.",IF(AND($C2354&lt;&gt;"",$E2354&lt;&gt;"",LEFT(TRIM($C2354),1)&lt;&gt;LEFT(TRIM($E2354),1)),"Categoria e tipo estão incompatíveis.",IF(IF(OR($E2354="",$F2354=""),FALSE(),IFERROR(COUNTIF(INDIRECT("UNITS_"&amp;SUBSTITUTE(LEFT($E2354,FIND(" ",$E2354&amp;" ")-1),".","_")),$F2354)=0,TRUE())),"Unidade incompatível com o tipo selecionado.",IF(OR(AND(ISNUMBER(SEARCH("comunic",LOWER($B2354))),LEFT($E2354,3)&lt;&gt;"4.4"),AND(ISNUMBER(SEARCH("monitor",LOWER($B2354))),NOT(OR(LEFT($E2354,3)="1.5",LEFT($E2354,3)="2.5")))),"Revise a classificação do item conforme as regras de preenchimento.",IF(AND($B2354&lt;&gt;"",OR(ISNUMBER(SEARCH("outro",LOWER($B2354))),ISNUMBER(SEARCH("divers",LOWER($B2354))),ISNUMBER(SEARCH("kit",LOWER($B2354))),ISNUMBER(SEARCH("ferrament",LOWER($B2354))),ISNUMBER(SEARCH("epi",LOWER($B2354)))),NOT(OR($Z2354&lt;&gt;"",$AA2354&lt;&gt;""))),"Descrição muito genérica: detalhe melhor o item e registre o racional no memorial ou em anexo.",IF(AND($Y2354=0,$B2354&lt;&gt;"",OR($G2354&lt;&gt;"",$H2354&lt;&gt;"",$J2354&lt;&gt;"",$K2354&lt;&gt;"",$M2354&lt;&gt;"",$N2354&lt;&gt;"",$P2354&lt;&gt;"",$Q2354&lt;&gt;"",$S2354&lt;&gt;"",$T2354&lt;&gt;"",$V2354&lt;&gt;"",$W2354&lt;&gt;"")),"O item possui dados lançados, mas o total está zerado. Revise os valores informados.","")))))))))))))))</f>
        <v/>
      </c>
    </row>
    <row r="2355" spans="1:35" ht="14.25" customHeight="1" x14ac:dyDescent="0.25">
      <c r="A2355" s="57" t="str">
        <f t="shared" si="468"/>
        <v/>
      </c>
      <c r="B2355" s="61"/>
      <c r="C2355" s="61"/>
      <c r="D2355" s="58"/>
      <c r="E2355" s="61"/>
      <c r="F2355" s="61"/>
      <c r="G2355" s="272"/>
      <c r="H2355" s="62"/>
      <c r="I2355" s="273">
        <f t="shared" si="469"/>
        <v>0</v>
      </c>
      <c r="J2355" s="272"/>
      <c r="K2355" s="62"/>
      <c r="L2355" s="270">
        <f t="shared" si="470"/>
        <v>0</v>
      </c>
      <c r="M2355" s="272"/>
      <c r="N2355" s="62"/>
      <c r="O2355" s="270">
        <f t="shared" si="471"/>
        <v>0</v>
      </c>
      <c r="P2355" s="272"/>
      <c r="Q2355" s="62"/>
      <c r="R2355" s="271">
        <f t="shared" si="472"/>
        <v>0</v>
      </c>
      <c r="S2355" s="272"/>
      <c r="T2355" s="62"/>
      <c r="U2355" s="270">
        <f t="shared" si="473"/>
        <v>0</v>
      </c>
      <c r="V2355" s="272"/>
      <c r="W2355" s="62"/>
      <c r="X2355" s="270">
        <f t="shared" si="474"/>
        <v>0</v>
      </c>
      <c r="Y2355" s="270">
        <f t="shared" si="475"/>
        <v>0</v>
      </c>
      <c r="Z2355" s="61"/>
      <c r="AA2355" s="61"/>
      <c r="AB2355" s="60" t="str">
        <f t="shared" si="476"/>
        <v/>
      </c>
      <c r="AC2355" s="21" t="b">
        <f t="shared" si="477"/>
        <v>0</v>
      </c>
      <c r="AD2355" s="21" t="b">
        <f t="shared" si="478"/>
        <v>0</v>
      </c>
      <c r="AE2355" s="21" t="b">
        <f t="shared" si="479"/>
        <v>0</v>
      </c>
      <c r="AF2355" s="21" t="b">
        <f ca="1">OR(AND($AC2355,NOT($AD2355)),AND($AC2355,OR(AND($G2355="",$H2355&lt;&gt;""),AND($G2355&lt;&gt;"",$H2355=""),AND($J2355="",$K2355&lt;&gt;""),AND($J2355&lt;&gt;"",$K2355=""),AND($M2355="",$N2355&lt;&gt;""),AND($M2355&lt;&gt;"",$N2355=""),AND($P2355="",$Q2355&lt;&gt;""),AND($P2355&lt;&gt;"",$Q2355=""),AND($S2355="",$T2355&lt;&gt;""),AND($S2355&lt;&gt;"",$T2355=""),AND($V2355="",$W2355&lt;&gt;""),AND($V2355&lt;&gt;"",$W2355=""))),AND($C2355&lt;&gt;"",$E2355&lt;&gt;"",LEFT(TRIM($C2355),1)&lt;&gt;LEFT(TRIM($E2355),1)),IF(OR($E2355="",$F2355=""),FALSE(),IFERROR(COUNTIF(INDIRECT("UNITS_"&amp;SUBSTITUTE(LEFT($E2355,FIND(" ",$E2355&amp;" ")-1),".","_")),$F2355)=0,TRUE())),AND($B2355&lt;&gt;"",OR(ISNUMBER(SEARCH("outro",LOWER($B2355))),ISNUMBER(SEARCH("divers",LOWER($B2355))),ISNUMBER(SEARCH("etc",LOWER($B2355))))),OR(AND(ISNUMBER(SEARCH("comunic",LOWER($B2355))),LEFT($E2355,3)&lt;&gt;"4.4"),AND(ISNUMBER(SEARCH("monitor",LOWER($B2355))),NOT(OR(LEFT($E2355,3)="1.5",LEFT($E2355,3)="2.5")))),AND($B2355&lt;&gt;"",OR(LEFT($C2355,1)="1",LEFT($C2355,1)="2"),$D2355=""),AND($D2355&lt;&gt;"",NOT(OR(LEFT($C2355,1)="1",LEFT($C2355,1)="2"))),AND($D2355&lt;&gt;"",COUNTIF(' PROJETO'!$B$14:$B$16,$D2355)=0),IF($D2355="",FALSE(),IF(COUNTIF(' PROJETO'!$B$14:$B$16,$D2355)=0,FALSE(),IFERROR(INDEX(' PROJETO'!$C$14:$C$16,MATCH($D2355,' PROJETO'!$B$14:$B$16,0))&lt;&gt;"Sim",FALSE()))))</f>
        <v>0</v>
      </c>
      <c r="AG2355" s="21" t="b">
        <f>AND($AC2355,$Y2355&gt;'CONFG.  LISTAS'!$F$4,$Z2355="",$AA2355="")</f>
        <v>0</v>
      </c>
      <c r="AH2355" s="21" t="str">
        <f t="shared" si="480"/>
        <v/>
      </c>
      <c r="AI2355" s="43" t="str">
        <f ca="1">IF(NOT($AC2355),"",IF(OR($B2355="",$C2355="",$E2355="",$F2355=""),"Preencha descrição, categoria, tipo e unidade.",IF(AND($B2355&lt;&gt;"",OR(LEFT($C2355,1)="1",LEFT($C2355,1)="2"),$D2355=""),"Informe a prática de restauração para itens diretos.",IF(AND($D2355&lt;&gt;"",NOT(OR(LEFT($C2355,1)="1",LEFT($C2355,1)="2"))),"Custos indiretos não devem pertencer a uma prática específica.",IF(AND($D2355&lt;&gt;"",COUNTIF(' PROJETO'!$B$14:$B$16,$D2355)=0),"Prática de restauração inválida ou não cadastrada.",IF(IF($D2355="",FALSE(),IF(COUNTIF(' PROJETO'!$B$14:$B$16,$D2355)=0,FALSE(),IFERROR(INDEX(' PROJETO'!$C$14:$C$16,MATCH($D2355,' PROJETO'!$B$14:$B$16,0))&lt;&gt;"Sim",FALSE()))),"A prática informada no item não foi selecionada na aba Projeto.",IF(AND(MAX($I2355,$L2355,$O2355,$R2355,$U2355,$X2355)&gt;'CONFG.  LISTAS'!$F$4,NOT(OR($Z2355&lt;&gt;"",$AA2355&lt;&gt;""))),"Memorial de cálculo ou anexo obrigatório não informado para item acima do limite.",IF(OR(AND($G2355&lt;&gt;"",$H2355&lt;&gt;"",OR($G2355&lt;=0,$H2355&lt;=0)),AND($J2355&lt;&gt;"",$K2355&lt;&gt;"",OR($J2355&lt;=0,$K2355&lt;=0)),AND($M2355&lt;&gt;"",$N2355&lt;&gt;"",OR($M2355&lt;=0,$N2355&lt;=0)),AND($P2355&lt;&gt;"",$Q2355&lt;&gt;"",OR($P2355&lt;=0,$Q2355&lt;=0)),AND($S2355&lt;&gt;"",$T2355&lt;&gt;"",OR($S2355&lt;=0,$T2355&lt;=0)),AND($V2355&lt;&gt;"",$W2355&lt;&gt;"",OR($V2355&lt;=0,$W2355&lt;=0))),"Revise os valores informados: valor unitário e quantidade devem ser maiores que zero.",IF(OR(AND($G2355="",$H2355&lt;&gt;""),AND($G2355&lt;&gt;"",$H2355=""),AND($J2355="",$K2355&lt;&gt;""),AND($J2355&lt;&gt;"",$K2355=""),AND($M2355="",$N2355&lt;&gt;""),AND($M2355&lt;&gt;"",$N2355=""),AND($P2355="",$Q2355&lt;&gt;""),AND($P2355&lt;&gt;"",$Q2355=""),AND($S2355="",$T2355&lt;&gt;""),AND($S2355&lt;&gt;"",$T2355=""),AND($V2355="",$W2355&lt;&gt;""),AND($V2355&lt;&gt;"",$W2355="")),"Há ano preenchido parcialmente: "&amp;TRIM(IF(AND($G2355="",$H2355&lt;&gt;""),"Ano 1 (falta valor unitário); ","")&amp;IF(AND($G2355&lt;&gt;"",$H2355=""),"Ano 1 (falta quantidade); ","")&amp;IF(AND($J2355="",$K2355&lt;&gt;""),"Ano 2 (falta valor unitário); ","")&amp;IF(AND($J2355&lt;&gt;"",$K2355=""),"Ano 2 (falta quantidade); ","")&amp;IF(AND($M2355="",$N2355&lt;&gt;""),"Ano 3 (falta valor unitário); ","")&amp;IF(AND($M2355&lt;&gt;"",$N2355=""),"Ano 3 (falta quantidade); ","")&amp;IF(AND($P2355="",$Q2355&lt;&gt;""),"Ano 4 (falta valor unitário); ","")&amp;IF(AND($P2355&lt;&gt;"",$Q2355=""),"Ano 4 (falta quantidade); ","")&amp;IF(AND($S2355="",$T2355&lt;&gt;""),"Ano 5 (falta valor unitário); ","")&amp;IF(AND($S2355&lt;&gt;"",$T2355=""),"Ano 5 (falta quantidade); ","")&amp;IF(AND($V2355="",$W2355&lt;&gt;""),"Ano 6 (falta valor unitário); ","")&amp;IF(AND($V2355&lt;&gt;"",$W2355=""),"Ano 6 (falta quantidade); ","")), IF(NOT(OR(AND($G2355&lt;&gt;"",$H2355&lt;&gt;""),AND($J2355&lt;&gt;"",$K2355&lt;&gt;""),AND($M2355&lt;&gt;"",$N2355&lt;&gt;""),AND($P2355&lt;&gt;"",$Q2355&lt;&gt;""),AND($S2355&lt;&gt;"",$T2355&lt;&gt;""),AND($V2355&lt;&gt;"",$W2355&lt;&gt;""))),"Informe pelo menos um ano completo com valor unitário e quantidade.",IF(AND($C2355&lt;&gt;"",$E2355&lt;&gt;"",LEFT(TRIM($C2355),1)&lt;&gt;LEFT(TRIM($E2355),1)),"Categoria e tipo estão incompatíveis.",IF(IF(OR($E2355="",$F2355=""),FALSE(),IFERROR(COUNTIF(INDIRECT("UNITS_"&amp;SUBSTITUTE(LEFT($E2355,FIND(" ",$E2355&amp;" ")-1),".","_")),$F2355)=0,TRUE())),"Unidade incompatível com o tipo selecionado.",IF(OR(AND(ISNUMBER(SEARCH("comunic",LOWER($B2355))),LEFT($E2355,3)&lt;&gt;"4.4"),AND(ISNUMBER(SEARCH("monitor",LOWER($B2355))),NOT(OR(LEFT($E2355,3)="1.5",LEFT($E2355,3)="2.5")))),"Revise a classificação do item conforme as regras de preenchimento.",IF(AND($B2355&lt;&gt;"",OR(ISNUMBER(SEARCH("outro",LOWER($B2355))),ISNUMBER(SEARCH("divers",LOWER($B2355))),ISNUMBER(SEARCH("kit",LOWER($B2355))),ISNUMBER(SEARCH("ferrament",LOWER($B2355))),ISNUMBER(SEARCH("epi",LOWER($B2355)))),NOT(OR($Z2355&lt;&gt;"",$AA2355&lt;&gt;""))),"Descrição muito genérica: detalhe melhor o item e registre o racional no memorial ou em anexo.",IF(AND($Y2355=0,$B2355&lt;&gt;"",OR($G2355&lt;&gt;"",$H2355&lt;&gt;"",$J2355&lt;&gt;"",$K2355&lt;&gt;"",$M2355&lt;&gt;"",$N2355&lt;&gt;"",$P2355&lt;&gt;"",$Q2355&lt;&gt;"",$S2355&lt;&gt;"",$T2355&lt;&gt;"",$V2355&lt;&gt;"",$W2355&lt;&gt;"")),"O item possui dados lançados, mas o total está zerado. Revise os valores informados.","")))))))))))))))</f>
        <v/>
      </c>
    </row>
    <row r="2356" spans="1:35" ht="14.25" customHeight="1" x14ac:dyDescent="0.25">
      <c r="A2356" s="57" t="str">
        <f t="shared" si="468"/>
        <v/>
      </c>
      <c r="B2356" s="58"/>
      <c r="C2356" s="58"/>
      <c r="D2356" s="58"/>
      <c r="E2356" s="58"/>
      <c r="F2356" s="58"/>
      <c r="G2356" s="269"/>
      <c r="H2356" s="59"/>
      <c r="I2356" s="273">
        <f t="shared" si="469"/>
        <v>0</v>
      </c>
      <c r="J2356" s="269"/>
      <c r="K2356" s="59"/>
      <c r="L2356" s="270">
        <f t="shared" si="470"/>
        <v>0</v>
      </c>
      <c r="M2356" s="269"/>
      <c r="N2356" s="59"/>
      <c r="O2356" s="270">
        <f t="shared" si="471"/>
        <v>0</v>
      </c>
      <c r="P2356" s="269"/>
      <c r="Q2356" s="59"/>
      <c r="R2356" s="271">
        <f t="shared" si="472"/>
        <v>0</v>
      </c>
      <c r="S2356" s="269"/>
      <c r="T2356" s="59"/>
      <c r="U2356" s="270">
        <f t="shared" si="473"/>
        <v>0</v>
      </c>
      <c r="V2356" s="269"/>
      <c r="W2356" s="59"/>
      <c r="X2356" s="270">
        <f t="shared" si="474"/>
        <v>0</v>
      </c>
      <c r="Y2356" s="270">
        <f t="shared" si="475"/>
        <v>0</v>
      </c>
      <c r="Z2356" s="58"/>
      <c r="AA2356" s="58"/>
      <c r="AB2356" s="60" t="str">
        <f t="shared" si="476"/>
        <v/>
      </c>
      <c r="AC2356" s="21" t="b">
        <f t="shared" si="477"/>
        <v>0</v>
      </c>
      <c r="AD2356" s="21" t="b">
        <f t="shared" si="478"/>
        <v>0</v>
      </c>
      <c r="AE2356" s="21" t="b">
        <f t="shared" si="479"/>
        <v>0</v>
      </c>
      <c r="AF2356" s="21" t="b">
        <f ca="1">OR(AND($AC2356,NOT($AD2356)),AND($AC2356,OR(AND($G2356="",$H2356&lt;&gt;""),AND($G2356&lt;&gt;"",$H2356=""),AND($J2356="",$K2356&lt;&gt;""),AND($J2356&lt;&gt;"",$K2356=""),AND($M2356="",$N2356&lt;&gt;""),AND($M2356&lt;&gt;"",$N2356=""),AND($P2356="",$Q2356&lt;&gt;""),AND($P2356&lt;&gt;"",$Q2356=""),AND($S2356="",$T2356&lt;&gt;""),AND($S2356&lt;&gt;"",$T2356=""),AND($V2356="",$W2356&lt;&gt;""),AND($V2356&lt;&gt;"",$W2356=""))),AND($C2356&lt;&gt;"",$E2356&lt;&gt;"",LEFT(TRIM($C2356),1)&lt;&gt;LEFT(TRIM($E2356),1)),IF(OR($E2356="",$F2356=""),FALSE(),IFERROR(COUNTIF(INDIRECT("UNITS_"&amp;SUBSTITUTE(LEFT($E2356,FIND(" ",$E2356&amp;" ")-1),".","_")),$F2356)=0,TRUE())),AND($B2356&lt;&gt;"",OR(ISNUMBER(SEARCH("outro",LOWER($B2356))),ISNUMBER(SEARCH("divers",LOWER($B2356))),ISNUMBER(SEARCH("etc",LOWER($B2356))))),OR(AND(ISNUMBER(SEARCH("comunic",LOWER($B2356))),LEFT($E2356,3)&lt;&gt;"4.4"),AND(ISNUMBER(SEARCH("monitor",LOWER($B2356))),NOT(OR(LEFT($E2356,3)="1.5",LEFT($E2356,3)="2.5")))),AND($B2356&lt;&gt;"",OR(LEFT($C2356,1)="1",LEFT($C2356,1)="2"),$D2356=""),AND($D2356&lt;&gt;"",NOT(OR(LEFT($C2356,1)="1",LEFT($C2356,1)="2"))),AND($D2356&lt;&gt;"",COUNTIF(' PROJETO'!$B$14:$B$16,$D2356)=0),IF($D2356="",FALSE(),IF(COUNTIF(' PROJETO'!$B$14:$B$16,$D2356)=0,FALSE(),IFERROR(INDEX(' PROJETO'!$C$14:$C$16,MATCH($D2356,' PROJETO'!$B$14:$B$16,0))&lt;&gt;"Sim",FALSE()))))</f>
        <v>0</v>
      </c>
      <c r="AG2356" s="21" t="b">
        <f>AND($AC2356,$Y2356&gt;'CONFG.  LISTAS'!$F$4,$Z2356="",$AA2356="")</f>
        <v>0</v>
      </c>
      <c r="AH2356" s="21" t="str">
        <f t="shared" si="480"/>
        <v/>
      </c>
      <c r="AI2356" s="43" t="str">
        <f ca="1">IF(NOT($AC2356),"",IF(OR($B2356="",$C2356="",$E2356="",$F2356=""),"Preencha descrição, categoria, tipo e unidade.",IF(AND($B2356&lt;&gt;"",OR(LEFT($C2356,1)="1",LEFT($C2356,1)="2"),$D2356=""),"Informe a prática de restauração para itens diretos.",IF(AND($D2356&lt;&gt;"",NOT(OR(LEFT($C2356,1)="1",LEFT($C2356,1)="2"))),"Custos indiretos não devem pertencer a uma prática específica.",IF(AND($D2356&lt;&gt;"",COUNTIF(' PROJETO'!$B$14:$B$16,$D2356)=0),"Prática de restauração inválida ou não cadastrada.",IF(IF($D2356="",FALSE(),IF(COUNTIF(' PROJETO'!$B$14:$B$16,$D2356)=0,FALSE(),IFERROR(INDEX(' PROJETO'!$C$14:$C$16,MATCH($D2356,' PROJETO'!$B$14:$B$16,0))&lt;&gt;"Sim",FALSE()))),"A prática informada no item não foi selecionada na aba Projeto.",IF(AND(MAX($I2356,$L2356,$O2356,$R2356,$U2356,$X2356)&gt;'CONFG.  LISTAS'!$F$4,NOT(OR($Z2356&lt;&gt;"",$AA2356&lt;&gt;""))),"Memorial de cálculo ou anexo obrigatório não informado para item acima do limite.",IF(OR(AND($G2356&lt;&gt;"",$H2356&lt;&gt;"",OR($G2356&lt;=0,$H2356&lt;=0)),AND($J2356&lt;&gt;"",$K2356&lt;&gt;"",OR($J2356&lt;=0,$K2356&lt;=0)),AND($M2356&lt;&gt;"",$N2356&lt;&gt;"",OR($M2356&lt;=0,$N2356&lt;=0)),AND($P2356&lt;&gt;"",$Q2356&lt;&gt;"",OR($P2356&lt;=0,$Q2356&lt;=0)),AND($S2356&lt;&gt;"",$T2356&lt;&gt;"",OR($S2356&lt;=0,$T2356&lt;=0)),AND($V2356&lt;&gt;"",$W2356&lt;&gt;"",OR($V2356&lt;=0,$W2356&lt;=0))),"Revise os valores informados: valor unitário e quantidade devem ser maiores que zero.",IF(OR(AND($G2356="",$H2356&lt;&gt;""),AND($G2356&lt;&gt;"",$H2356=""),AND($J2356="",$K2356&lt;&gt;""),AND($J2356&lt;&gt;"",$K2356=""),AND($M2356="",$N2356&lt;&gt;""),AND($M2356&lt;&gt;"",$N2356=""),AND($P2356="",$Q2356&lt;&gt;""),AND($P2356&lt;&gt;"",$Q2356=""),AND($S2356="",$T2356&lt;&gt;""),AND($S2356&lt;&gt;"",$T2356=""),AND($V2356="",$W2356&lt;&gt;""),AND($V2356&lt;&gt;"",$W2356="")),"Há ano preenchido parcialmente: "&amp;TRIM(IF(AND($G2356="",$H2356&lt;&gt;""),"Ano 1 (falta valor unitário); ","")&amp;IF(AND($G2356&lt;&gt;"",$H2356=""),"Ano 1 (falta quantidade); ","")&amp;IF(AND($J2356="",$K2356&lt;&gt;""),"Ano 2 (falta valor unitário); ","")&amp;IF(AND($J2356&lt;&gt;"",$K2356=""),"Ano 2 (falta quantidade); ","")&amp;IF(AND($M2356="",$N2356&lt;&gt;""),"Ano 3 (falta valor unitário); ","")&amp;IF(AND($M2356&lt;&gt;"",$N2356=""),"Ano 3 (falta quantidade); ","")&amp;IF(AND($P2356="",$Q2356&lt;&gt;""),"Ano 4 (falta valor unitário); ","")&amp;IF(AND($P2356&lt;&gt;"",$Q2356=""),"Ano 4 (falta quantidade); ","")&amp;IF(AND($S2356="",$T2356&lt;&gt;""),"Ano 5 (falta valor unitário); ","")&amp;IF(AND($S2356&lt;&gt;"",$T2356=""),"Ano 5 (falta quantidade); ","")&amp;IF(AND($V2356="",$W2356&lt;&gt;""),"Ano 6 (falta valor unitário); ","")&amp;IF(AND($V2356&lt;&gt;"",$W2356=""),"Ano 6 (falta quantidade); ","")), IF(NOT(OR(AND($G2356&lt;&gt;"",$H2356&lt;&gt;""),AND($J2356&lt;&gt;"",$K2356&lt;&gt;""),AND($M2356&lt;&gt;"",$N2356&lt;&gt;""),AND($P2356&lt;&gt;"",$Q2356&lt;&gt;""),AND($S2356&lt;&gt;"",$T2356&lt;&gt;""),AND($V2356&lt;&gt;"",$W2356&lt;&gt;""))),"Informe pelo menos um ano completo com valor unitário e quantidade.",IF(AND($C2356&lt;&gt;"",$E2356&lt;&gt;"",LEFT(TRIM($C2356),1)&lt;&gt;LEFT(TRIM($E2356),1)),"Categoria e tipo estão incompatíveis.",IF(IF(OR($E2356="",$F2356=""),FALSE(),IFERROR(COUNTIF(INDIRECT("UNITS_"&amp;SUBSTITUTE(LEFT($E2356,FIND(" ",$E2356&amp;" ")-1),".","_")),$F2356)=0,TRUE())),"Unidade incompatível com o tipo selecionado.",IF(OR(AND(ISNUMBER(SEARCH("comunic",LOWER($B2356))),LEFT($E2356,3)&lt;&gt;"4.4"),AND(ISNUMBER(SEARCH("monitor",LOWER($B2356))),NOT(OR(LEFT($E2356,3)="1.5",LEFT($E2356,3)="2.5")))),"Revise a classificação do item conforme as regras de preenchimento.",IF(AND($B2356&lt;&gt;"",OR(ISNUMBER(SEARCH("outro",LOWER($B2356))),ISNUMBER(SEARCH("divers",LOWER($B2356))),ISNUMBER(SEARCH("kit",LOWER($B2356))),ISNUMBER(SEARCH("ferrament",LOWER($B2356))),ISNUMBER(SEARCH("epi",LOWER($B2356)))),NOT(OR($Z2356&lt;&gt;"",$AA2356&lt;&gt;""))),"Descrição muito genérica: detalhe melhor o item e registre o racional no memorial ou em anexo.",IF(AND($Y2356=0,$B2356&lt;&gt;"",OR($G2356&lt;&gt;"",$H2356&lt;&gt;"",$J2356&lt;&gt;"",$K2356&lt;&gt;"",$M2356&lt;&gt;"",$N2356&lt;&gt;"",$P2356&lt;&gt;"",$Q2356&lt;&gt;"",$S2356&lt;&gt;"",$T2356&lt;&gt;"",$V2356&lt;&gt;"",$W2356&lt;&gt;"")),"O item possui dados lançados, mas o total está zerado. Revise os valores informados.","")))))))))))))))</f>
        <v/>
      </c>
    </row>
    <row r="2357" spans="1:35" ht="14.25" customHeight="1" x14ac:dyDescent="0.25">
      <c r="A2357" s="57" t="str">
        <f t="shared" si="468"/>
        <v/>
      </c>
      <c r="B2357" s="61"/>
      <c r="C2357" s="61"/>
      <c r="D2357" s="58"/>
      <c r="E2357" s="61"/>
      <c r="F2357" s="61"/>
      <c r="G2357" s="272"/>
      <c r="H2357" s="62"/>
      <c r="I2357" s="273">
        <f t="shared" si="469"/>
        <v>0</v>
      </c>
      <c r="J2357" s="272"/>
      <c r="K2357" s="62"/>
      <c r="L2357" s="270">
        <f t="shared" si="470"/>
        <v>0</v>
      </c>
      <c r="M2357" s="272"/>
      <c r="N2357" s="62"/>
      <c r="O2357" s="270">
        <f t="shared" si="471"/>
        <v>0</v>
      </c>
      <c r="P2357" s="272"/>
      <c r="Q2357" s="62"/>
      <c r="R2357" s="271">
        <f t="shared" si="472"/>
        <v>0</v>
      </c>
      <c r="S2357" s="272"/>
      <c r="T2357" s="62"/>
      <c r="U2357" s="270">
        <f t="shared" si="473"/>
        <v>0</v>
      </c>
      <c r="V2357" s="272"/>
      <c r="W2357" s="62"/>
      <c r="X2357" s="270">
        <f t="shared" si="474"/>
        <v>0</v>
      </c>
      <c r="Y2357" s="270">
        <f t="shared" si="475"/>
        <v>0</v>
      </c>
      <c r="Z2357" s="61"/>
      <c r="AA2357" s="61"/>
      <c r="AB2357" s="60" t="str">
        <f t="shared" si="476"/>
        <v/>
      </c>
      <c r="AC2357" s="21" t="b">
        <f t="shared" si="477"/>
        <v>0</v>
      </c>
      <c r="AD2357" s="21" t="b">
        <f t="shared" si="478"/>
        <v>0</v>
      </c>
      <c r="AE2357" s="21" t="b">
        <f t="shared" si="479"/>
        <v>0</v>
      </c>
      <c r="AF2357" s="21" t="b">
        <f ca="1">OR(AND($AC2357,NOT($AD2357)),AND($AC2357,OR(AND($G2357="",$H2357&lt;&gt;""),AND($G2357&lt;&gt;"",$H2357=""),AND($J2357="",$K2357&lt;&gt;""),AND($J2357&lt;&gt;"",$K2357=""),AND($M2357="",$N2357&lt;&gt;""),AND($M2357&lt;&gt;"",$N2357=""),AND($P2357="",$Q2357&lt;&gt;""),AND($P2357&lt;&gt;"",$Q2357=""),AND($S2357="",$T2357&lt;&gt;""),AND($S2357&lt;&gt;"",$T2357=""),AND($V2357="",$W2357&lt;&gt;""),AND($V2357&lt;&gt;"",$W2357=""))),AND($C2357&lt;&gt;"",$E2357&lt;&gt;"",LEFT(TRIM($C2357),1)&lt;&gt;LEFT(TRIM($E2357),1)),IF(OR($E2357="",$F2357=""),FALSE(),IFERROR(COUNTIF(INDIRECT("UNITS_"&amp;SUBSTITUTE(LEFT($E2357,FIND(" ",$E2357&amp;" ")-1),".","_")),$F2357)=0,TRUE())),AND($B2357&lt;&gt;"",OR(ISNUMBER(SEARCH("outro",LOWER($B2357))),ISNUMBER(SEARCH("divers",LOWER($B2357))),ISNUMBER(SEARCH("etc",LOWER($B2357))))),OR(AND(ISNUMBER(SEARCH("comunic",LOWER($B2357))),LEFT($E2357,3)&lt;&gt;"4.4"),AND(ISNUMBER(SEARCH("monitor",LOWER($B2357))),NOT(OR(LEFT($E2357,3)="1.5",LEFT($E2357,3)="2.5")))),AND($B2357&lt;&gt;"",OR(LEFT($C2357,1)="1",LEFT($C2357,1)="2"),$D2357=""),AND($D2357&lt;&gt;"",NOT(OR(LEFT($C2357,1)="1",LEFT($C2357,1)="2"))),AND($D2357&lt;&gt;"",COUNTIF(' PROJETO'!$B$14:$B$16,$D2357)=0),IF($D2357="",FALSE(),IF(COUNTIF(' PROJETO'!$B$14:$B$16,$D2357)=0,FALSE(),IFERROR(INDEX(' PROJETO'!$C$14:$C$16,MATCH($D2357,' PROJETO'!$B$14:$B$16,0))&lt;&gt;"Sim",FALSE()))))</f>
        <v>0</v>
      </c>
      <c r="AG2357" s="21" t="b">
        <f>AND($AC2357,$Y2357&gt;'CONFG.  LISTAS'!$F$4,$Z2357="",$AA2357="")</f>
        <v>0</v>
      </c>
      <c r="AH2357" s="21" t="str">
        <f t="shared" si="480"/>
        <v/>
      </c>
      <c r="AI2357" s="43" t="str">
        <f ca="1">IF(NOT($AC2357),"",IF(OR($B2357="",$C2357="",$E2357="",$F2357=""),"Preencha descrição, categoria, tipo e unidade.",IF(AND($B2357&lt;&gt;"",OR(LEFT($C2357,1)="1",LEFT($C2357,1)="2"),$D2357=""),"Informe a prática de restauração para itens diretos.",IF(AND($D2357&lt;&gt;"",NOT(OR(LEFT($C2357,1)="1",LEFT($C2357,1)="2"))),"Custos indiretos não devem pertencer a uma prática específica.",IF(AND($D2357&lt;&gt;"",COUNTIF(' PROJETO'!$B$14:$B$16,$D2357)=0),"Prática de restauração inválida ou não cadastrada.",IF(IF($D2357="",FALSE(),IF(COUNTIF(' PROJETO'!$B$14:$B$16,$D2357)=0,FALSE(),IFERROR(INDEX(' PROJETO'!$C$14:$C$16,MATCH($D2357,' PROJETO'!$B$14:$B$16,0))&lt;&gt;"Sim",FALSE()))),"A prática informada no item não foi selecionada na aba Projeto.",IF(AND(MAX($I2357,$L2357,$O2357,$R2357,$U2357,$X2357)&gt;'CONFG.  LISTAS'!$F$4,NOT(OR($Z2357&lt;&gt;"",$AA2357&lt;&gt;""))),"Memorial de cálculo ou anexo obrigatório não informado para item acima do limite.",IF(OR(AND($G2357&lt;&gt;"",$H2357&lt;&gt;"",OR($G2357&lt;=0,$H2357&lt;=0)),AND($J2357&lt;&gt;"",$K2357&lt;&gt;"",OR($J2357&lt;=0,$K2357&lt;=0)),AND($M2357&lt;&gt;"",$N2357&lt;&gt;"",OR($M2357&lt;=0,$N2357&lt;=0)),AND($P2357&lt;&gt;"",$Q2357&lt;&gt;"",OR($P2357&lt;=0,$Q2357&lt;=0)),AND($S2357&lt;&gt;"",$T2357&lt;&gt;"",OR($S2357&lt;=0,$T2357&lt;=0)),AND($V2357&lt;&gt;"",$W2357&lt;&gt;"",OR($V2357&lt;=0,$W2357&lt;=0))),"Revise os valores informados: valor unitário e quantidade devem ser maiores que zero.",IF(OR(AND($G2357="",$H2357&lt;&gt;""),AND($G2357&lt;&gt;"",$H2357=""),AND($J2357="",$K2357&lt;&gt;""),AND($J2357&lt;&gt;"",$K2357=""),AND($M2357="",$N2357&lt;&gt;""),AND($M2357&lt;&gt;"",$N2357=""),AND($P2357="",$Q2357&lt;&gt;""),AND($P2357&lt;&gt;"",$Q2357=""),AND($S2357="",$T2357&lt;&gt;""),AND($S2357&lt;&gt;"",$T2357=""),AND($V2357="",$W2357&lt;&gt;""),AND($V2357&lt;&gt;"",$W2357="")),"Há ano preenchido parcialmente: "&amp;TRIM(IF(AND($G2357="",$H2357&lt;&gt;""),"Ano 1 (falta valor unitário); ","")&amp;IF(AND($G2357&lt;&gt;"",$H2357=""),"Ano 1 (falta quantidade); ","")&amp;IF(AND($J2357="",$K2357&lt;&gt;""),"Ano 2 (falta valor unitário); ","")&amp;IF(AND($J2357&lt;&gt;"",$K2357=""),"Ano 2 (falta quantidade); ","")&amp;IF(AND($M2357="",$N2357&lt;&gt;""),"Ano 3 (falta valor unitário); ","")&amp;IF(AND($M2357&lt;&gt;"",$N2357=""),"Ano 3 (falta quantidade); ","")&amp;IF(AND($P2357="",$Q2357&lt;&gt;""),"Ano 4 (falta valor unitário); ","")&amp;IF(AND($P2357&lt;&gt;"",$Q2357=""),"Ano 4 (falta quantidade); ","")&amp;IF(AND($S2357="",$T2357&lt;&gt;""),"Ano 5 (falta valor unitário); ","")&amp;IF(AND($S2357&lt;&gt;"",$T2357=""),"Ano 5 (falta quantidade); ","")&amp;IF(AND($V2357="",$W2357&lt;&gt;""),"Ano 6 (falta valor unitário); ","")&amp;IF(AND($V2357&lt;&gt;"",$W2357=""),"Ano 6 (falta quantidade); ","")), IF(NOT(OR(AND($G2357&lt;&gt;"",$H2357&lt;&gt;""),AND($J2357&lt;&gt;"",$K2357&lt;&gt;""),AND($M2357&lt;&gt;"",$N2357&lt;&gt;""),AND($P2357&lt;&gt;"",$Q2357&lt;&gt;""),AND($S2357&lt;&gt;"",$T2357&lt;&gt;""),AND($V2357&lt;&gt;"",$W2357&lt;&gt;""))),"Informe pelo menos um ano completo com valor unitário e quantidade.",IF(AND($C2357&lt;&gt;"",$E2357&lt;&gt;"",LEFT(TRIM($C2357),1)&lt;&gt;LEFT(TRIM($E2357),1)),"Categoria e tipo estão incompatíveis.",IF(IF(OR($E2357="",$F2357=""),FALSE(),IFERROR(COUNTIF(INDIRECT("UNITS_"&amp;SUBSTITUTE(LEFT($E2357,FIND(" ",$E2357&amp;" ")-1),".","_")),$F2357)=0,TRUE())),"Unidade incompatível com o tipo selecionado.",IF(OR(AND(ISNUMBER(SEARCH("comunic",LOWER($B2357))),LEFT($E2357,3)&lt;&gt;"4.4"),AND(ISNUMBER(SEARCH("monitor",LOWER($B2357))),NOT(OR(LEFT($E2357,3)="1.5",LEFT($E2357,3)="2.5")))),"Revise a classificação do item conforme as regras de preenchimento.",IF(AND($B2357&lt;&gt;"",OR(ISNUMBER(SEARCH("outro",LOWER($B2357))),ISNUMBER(SEARCH("divers",LOWER($B2357))),ISNUMBER(SEARCH("kit",LOWER($B2357))),ISNUMBER(SEARCH("ferrament",LOWER($B2357))),ISNUMBER(SEARCH("epi",LOWER($B2357)))),NOT(OR($Z2357&lt;&gt;"",$AA2357&lt;&gt;""))),"Descrição muito genérica: detalhe melhor o item e registre o racional no memorial ou em anexo.",IF(AND($Y2357=0,$B2357&lt;&gt;"",OR($G2357&lt;&gt;"",$H2357&lt;&gt;"",$J2357&lt;&gt;"",$K2357&lt;&gt;"",$M2357&lt;&gt;"",$N2357&lt;&gt;"",$P2357&lt;&gt;"",$Q2357&lt;&gt;"",$S2357&lt;&gt;"",$T2357&lt;&gt;"",$V2357&lt;&gt;"",$W2357&lt;&gt;"")),"O item possui dados lançados, mas o total está zerado. Revise os valores informados.","")))))))))))))))</f>
        <v/>
      </c>
    </row>
    <row r="2358" spans="1:35" ht="14.25" customHeight="1" x14ac:dyDescent="0.25">
      <c r="A2358" s="57" t="str">
        <f t="shared" si="468"/>
        <v/>
      </c>
      <c r="B2358" s="58"/>
      <c r="C2358" s="58"/>
      <c r="D2358" s="58"/>
      <c r="E2358" s="58"/>
      <c r="F2358" s="58"/>
      <c r="G2358" s="269"/>
      <c r="H2358" s="59"/>
      <c r="I2358" s="273">
        <f t="shared" si="469"/>
        <v>0</v>
      </c>
      <c r="J2358" s="269"/>
      <c r="K2358" s="59"/>
      <c r="L2358" s="270">
        <f t="shared" si="470"/>
        <v>0</v>
      </c>
      <c r="M2358" s="269"/>
      <c r="N2358" s="59"/>
      <c r="O2358" s="270">
        <f t="shared" si="471"/>
        <v>0</v>
      </c>
      <c r="P2358" s="269"/>
      <c r="Q2358" s="59"/>
      <c r="R2358" s="271">
        <f t="shared" si="472"/>
        <v>0</v>
      </c>
      <c r="S2358" s="269"/>
      <c r="T2358" s="59"/>
      <c r="U2358" s="270">
        <f t="shared" si="473"/>
        <v>0</v>
      </c>
      <c r="V2358" s="269"/>
      <c r="W2358" s="59"/>
      <c r="X2358" s="270">
        <f t="shared" si="474"/>
        <v>0</v>
      </c>
      <c r="Y2358" s="270">
        <f t="shared" si="475"/>
        <v>0</v>
      </c>
      <c r="Z2358" s="58"/>
      <c r="AA2358" s="58"/>
      <c r="AB2358" s="60" t="str">
        <f t="shared" si="476"/>
        <v/>
      </c>
      <c r="AC2358" s="21" t="b">
        <f t="shared" si="477"/>
        <v>0</v>
      </c>
      <c r="AD2358" s="21" t="b">
        <f t="shared" si="478"/>
        <v>0</v>
      </c>
      <c r="AE2358" s="21" t="b">
        <f t="shared" si="479"/>
        <v>0</v>
      </c>
      <c r="AF2358" s="21" t="b">
        <f ca="1">OR(AND($AC2358,NOT($AD2358)),AND($AC2358,OR(AND($G2358="",$H2358&lt;&gt;""),AND($G2358&lt;&gt;"",$H2358=""),AND($J2358="",$K2358&lt;&gt;""),AND($J2358&lt;&gt;"",$K2358=""),AND($M2358="",$N2358&lt;&gt;""),AND($M2358&lt;&gt;"",$N2358=""),AND($P2358="",$Q2358&lt;&gt;""),AND($P2358&lt;&gt;"",$Q2358=""),AND($S2358="",$T2358&lt;&gt;""),AND($S2358&lt;&gt;"",$T2358=""),AND($V2358="",$W2358&lt;&gt;""),AND($V2358&lt;&gt;"",$W2358=""))),AND($C2358&lt;&gt;"",$E2358&lt;&gt;"",LEFT(TRIM($C2358),1)&lt;&gt;LEFT(TRIM($E2358),1)),IF(OR($E2358="",$F2358=""),FALSE(),IFERROR(COUNTIF(INDIRECT("UNITS_"&amp;SUBSTITUTE(LEFT($E2358,FIND(" ",$E2358&amp;" ")-1),".","_")),$F2358)=0,TRUE())),AND($B2358&lt;&gt;"",OR(ISNUMBER(SEARCH("outro",LOWER($B2358))),ISNUMBER(SEARCH("divers",LOWER($B2358))),ISNUMBER(SEARCH("etc",LOWER($B2358))))),OR(AND(ISNUMBER(SEARCH("comunic",LOWER($B2358))),LEFT($E2358,3)&lt;&gt;"4.4"),AND(ISNUMBER(SEARCH("monitor",LOWER($B2358))),NOT(OR(LEFT($E2358,3)="1.5",LEFT($E2358,3)="2.5")))),AND($B2358&lt;&gt;"",OR(LEFT($C2358,1)="1",LEFT($C2358,1)="2"),$D2358=""),AND($D2358&lt;&gt;"",NOT(OR(LEFT($C2358,1)="1",LEFT($C2358,1)="2"))),AND($D2358&lt;&gt;"",COUNTIF(' PROJETO'!$B$14:$B$16,$D2358)=0),IF($D2358="",FALSE(),IF(COUNTIF(' PROJETO'!$B$14:$B$16,$D2358)=0,FALSE(),IFERROR(INDEX(' PROJETO'!$C$14:$C$16,MATCH($D2358,' PROJETO'!$B$14:$B$16,0))&lt;&gt;"Sim",FALSE()))))</f>
        <v>0</v>
      </c>
      <c r="AG2358" s="21" t="b">
        <f>AND($AC2358,$Y2358&gt;'CONFG.  LISTAS'!$F$4,$Z2358="",$AA2358="")</f>
        <v>0</v>
      </c>
      <c r="AH2358" s="21" t="str">
        <f t="shared" si="480"/>
        <v/>
      </c>
      <c r="AI2358" s="43" t="str">
        <f ca="1">IF(NOT($AC2358),"",IF(OR($B2358="",$C2358="",$E2358="",$F2358=""),"Preencha descrição, categoria, tipo e unidade.",IF(AND($B2358&lt;&gt;"",OR(LEFT($C2358,1)="1",LEFT($C2358,1)="2"),$D2358=""),"Informe a prática de restauração para itens diretos.",IF(AND($D2358&lt;&gt;"",NOT(OR(LEFT($C2358,1)="1",LEFT($C2358,1)="2"))),"Custos indiretos não devem pertencer a uma prática específica.",IF(AND($D2358&lt;&gt;"",COUNTIF(' PROJETO'!$B$14:$B$16,$D2358)=0),"Prática de restauração inválida ou não cadastrada.",IF(IF($D2358="",FALSE(),IF(COUNTIF(' PROJETO'!$B$14:$B$16,$D2358)=0,FALSE(),IFERROR(INDEX(' PROJETO'!$C$14:$C$16,MATCH($D2358,' PROJETO'!$B$14:$B$16,0))&lt;&gt;"Sim",FALSE()))),"A prática informada no item não foi selecionada na aba Projeto.",IF(AND(MAX($I2358,$L2358,$O2358,$R2358,$U2358,$X2358)&gt;'CONFG.  LISTAS'!$F$4,NOT(OR($Z2358&lt;&gt;"",$AA2358&lt;&gt;""))),"Memorial de cálculo ou anexo obrigatório não informado para item acima do limite.",IF(OR(AND($G2358&lt;&gt;"",$H2358&lt;&gt;"",OR($G2358&lt;=0,$H2358&lt;=0)),AND($J2358&lt;&gt;"",$K2358&lt;&gt;"",OR($J2358&lt;=0,$K2358&lt;=0)),AND($M2358&lt;&gt;"",$N2358&lt;&gt;"",OR($M2358&lt;=0,$N2358&lt;=0)),AND($P2358&lt;&gt;"",$Q2358&lt;&gt;"",OR($P2358&lt;=0,$Q2358&lt;=0)),AND($S2358&lt;&gt;"",$T2358&lt;&gt;"",OR($S2358&lt;=0,$T2358&lt;=0)),AND($V2358&lt;&gt;"",$W2358&lt;&gt;"",OR($V2358&lt;=0,$W2358&lt;=0))),"Revise os valores informados: valor unitário e quantidade devem ser maiores que zero.",IF(OR(AND($G2358="",$H2358&lt;&gt;""),AND($G2358&lt;&gt;"",$H2358=""),AND($J2358="",$K2358&lt;&gt;""),AND($J2358&lt;&gt;"",$K2358=""),AND($M2358="",$N2358&lt;&gt;""),AND($M2358&lt;&gt;"",$N2358=""),AND($P2358="",$Q2358&lt;&gt;""),AND($P2358&lt;&gt;"",$Q2358=""),AND($S2358="",$T2358&lt;&gt;""),AND($S2358&lt;&gt;"",$T2358=""),AND($V2358="",$W2358&lt;&gt;""),AND($V2358&lt;&gt;"",$W2358="")),"Há ano preenchido parcialmente: "&amp;TRIM(IF(AND($G2358="",$H2358&lt;&gt;""),"Ano 1 (falta valor unitário); ","")&amp;IF(AND($G2358&lt;&gt;"",$H2358=""),"Ano 1 (falta quantidade); ","")&amp;IF(AND($J2358="",$K2358&lt;&gt;""),"Ano 2 (falta valor unitário); ","")&amp;IF(AND($J2358&lt;&gt;"",$K2358=""),"Ano 2 (falta quantidade); ","")&amp;IF(AND($M2358="",$N2358&lt;&gt;""),"Ano 3 (falta valor unitário); ","")&amp;IF(AND($M2358&lt;&gt;"",$N2358=""),"Ano 3 (falta quantidade); ","")&amp;IF(AND($P2358="",$Q2358&lt;&gt;""),"Ano 4 (falta valor unitário); ","")&amp;IF(AND($P2358&lt;&gt;"",$Q2358=""),"Ano 4 (falta quantidade); ","")&amp;IF(AND($S2358="",$T2358&lt;&gt;""),"Ano 5 (falta valor unitário); ","")&amp;IF(AND($S2358&lt;&gt;"",$T2358=""),"Ano 5 (falta quantidade); ","")&amp;IF(AND($V2358="",$W2358&lt;&gt;""),"Ano 6 (falta valor unitário); ","")&amp;IF(AND($V2358&lt;&gt;"",$W2358=""),"Ano 6 (falta quantidade); ","")), IF(NOT(OR(AND($G2358&lt;&gt;"",$H2358&lt;&gt;""),AND($J2358&lt;&gt;"",$K2358&lt;&gt;""),AND($M2358&lt;&gt;"",$N2358&lt;&gt;""),AND($P2358&lt;&gt;"",$Q2358&lt;&gt;""),AND($S2358&lt;&gt;"",$T2358&lt;&gt;""),AND($V2358&lt;&gt;"",$W2358&lt;&gt;""))),"Informe pelo menos um ano completo com valor unitário e quantidade.",IF(AND($C2358&lt;&gt;"",$E2358&lt;&gt;"",LEFT(TRIM($C2358),1)&lt;&gt;LEFT(TRIM($E2358),1)),"Categoria e tipo estão incompatíveis.",IF(IF(OR($E2358="",$F2358=""),FALSE(),IFERROR(COUNTIF(INDIRECT("UNITS_"&amp;SUBSTITUTE(LEFT($E2358,FIND(" ",$E2358&amp;" ")-1),".","_")),$F2358)=0,TRUE())),"Unidade incompatível com o tipo selecionado.",IF(OR(AND(ISNUMBER(SEARCH("comunic",LOWER($B2358))),LEFT($E2358,3)&lt;&gt;"4.4"),AND(ISNUMBER(SEARCH("monitor",LOWER($B2358))),NOT(OR(LEFT($E2358,3)="1.5",LEFT($E2358,3)="2.5")))),"Revise a classificação do item conforme as regras de preenchimento.",IF(AND($B2358&lt;&gt;"",OR(ISNUMBER(SEARCH("outro",LOWER($B2358))),ISNUMBER(SEARCH("divers",LOWER($B2358))),ISNUMBER(SEARCH("kit",LOWER($B2358))),ISNUMBER(SEARCH("ferrament",LOWER($B2358))),ISNUMBER(SEARCH("epi",LOWER($B2358)))),NOT(OR($Z2358&lt;&gt;"",$AA2358&lt;&gt;""))),"Descrição muito genérica: detalhe melhor o item e registre o racional no memorial ou em anexo.",IF(AND($Y2358=0,$B2358&lt;&gt;"",OR($G2358&lt;&gt;"",$H2358&lt;&gt;"",$J2358&lt;&gt;"",$K2358&lt;&gt;"",$M2358&lt;&gt;"",$N2358&lt;&gt;"",$P2358&lt;&gt;"",$Q2358&lt;&gt;"",$S2358&lt;&gt;"",$T2358&lt;&gt;"",$V2358&lt;&gt;"",$W2358&lt;&gt;"")),"O item possui dados lançados, mas o total está zerado. Revise os valores informados.","")))))))))))))))</f>
        <v/>
      </c>
    </row>
    <row r="2359" spans="1:35" ht="14.25" customHeight="1" x14ac:dyDescent="0.25">
      <c r="A2359" s="57" t="str">
        <f t="shared" si="468"/>
        <v/>
      </c>
      <c r="B2359" s="61"/>
      <c r="C2359" s="61"/>
      <c r="D2359" s="58"/>
      <c r="E2359" s="61"/>
      <c r="F2359" s="61"/>
      <c r="G2359" s="272"/>
      <c r="H2359" s="62"/>
      <c r="I2359" s="273">
        <f t="shared" si="469"/>
        <v>0</v>
      </c>
      <c r="J2359" s="272"/>
      <c r="K2359" s="62"/>
      <c r="L2359" s="270">
        <f t="shared" si="470"/>
        <v>0</v>
      </c>
      <c r="M2359" s="272"/>
      <c r="N2359" s="62"/>
      <c r="O2359" s="270">
        <f t="shared" si="471"/>
        <v>0</v>
      </c>
      <c r="P2359" s="272"/>
      <c r="Q2359" s="62"/>
      <c r="R2359" s="271">
        <f t="shared" si="472"/>
        <v>0</v>
      </c>
      <c r="S2359" s="272"/>
      <c r="T2359" s="62"/>
      <c r="U2359" s="270">
        <f t="shared" si="473"/>
        <v>0</v>
      </c>
      <c r="V2359" s="272"/>
      <c r="W2359" s="62"/>
      <c r="X2359" s="270">
        <f t="shared" si="474"/>
        <v>0</v>
      </c>
      <c r="Y2359" s="270">
        <f t="shared" si="475"/>
        <v>0</v>
      </c>
      <c r="Z2359" s="61"/>
      <c r="AA2359" s="61"/>
      <c r="AB2359" s="60" t="str">
        <f t="shared" si="476"/>
        <v/>
      </c>
      <c r="AC2359" s="21" t="b">
        <f t="shared" si="477"/>
        <v>0</v>
      </c>
      <c r="AD2359" s="21" t="b">
        <f t="shared" si="478"/>
        <v>0</v>
      </c>
      <c r="AE2359" s="21" t="b">
        <f t="shared" si="479"/>
        <v>0</v>
      </c>
      <c r="AF2359" s="21" t="b">
        <f ca="1">OR(AND($AC2359,NOT($AD2359)),AND($AC2359,OR(AND($G2359="",$H2359&lt;&gt;""),AND($G2359&lt;&gt;"",$H2359=""),AND($J2359="",$K2359&lt;&gt;""),AND($J2359&lt;&gt;"",$K2359=""),AND($M2359="",$N2359&lt;&gt;""),AND($M2359&lt;&gt;"",$N2359=""),AND($P2359="",$Q2359&lt;&gt;""),AND($P2359&lt;&gt;"",$Q2359=""),AND($S2359="",$T2359&lt;&gt;""),AND($S2359&lt;&gt;"",$T2359=""),AND($V2359="",$W2359&lt;&gt;""),AND($V2359&lt;&gt;"",$W2359=""))),AND($C2359&lt;&gt;"",$E2359&lt;&gt;"",LEFT(TRIM($C2359),1)&lt;&gt;LEFT(TRIM($E2359),1)),IF(OR($E2359="",$F2359=""),FALSE(),IFERROR(COUNTIF(INDIRECT("UNITS_"&amp;SUBSTITUTE(LEFT($E2359,FIND(" ",$E2359&amp;" ")-1),".","_")),$F2359)=0,TRUE())),AND($B2359&lt;&gt;"",OR(ISNUMBER(SEARCH("outro",LOWER($B2359))),ISNUMBER(SEARCH("divers",LOWER($B2359))),ISNUMBER(SEARCH("etc",LOWER($B2359))))),OR(AND(ISNUMBER(SEARCH("comunic",LOWER($B2359))),LEFT($E2359,3)&lt;&gt;"4.4"),AND(ISNUMBER(SEARCH("monitor",LOWER($B2359))),NOT(OR(LEFT($E2359,3)="1.5",LEFT($E2359,3)="2.5")))),AND($B2359&lt;&gt;"",OR(LEFT($C2359,1)="1",LEFT($C2359,1)="2"),$D2359=""),AND($D2359&lt;&gt;"",NOT(OR(LEFT($C2359,1)="1",LEFT($C2359,1)="2"))),AND($D2359&lt;&gt;"",COUNTIF(' PROJETO'!$B$14:$B$16,$D2359)=0),IF($D2359="",FALSE(),IF(COUNTIF(' PROJETO'!$B$14:$B$16,$D2359)=0,FALSE(),IFERROR(INDEX(' PROJETO'!$C$14:$C$16,MATCH($D2359,' PROJETO'!$B$14:$B$16,0))&lt;&gt;"Sim",FALSE()))))</f>
        <v>0</v>
      </c>
      <c r="AG2359" s="21" t="b">
        <f>AND($AC2359,$Y2359&gt;'CONFG.  LISTAS'!$F$4,$Z2359="",$AA2359="")</f>
        <v>0</v>
      </c>
      <c r="AH2359" s="21" t="str">
        <f t="shared" si="480"/>
        <v/>
      </c>
      <c r="AI2359" s="43" t="str">
        <f ca="1">IF(NOT($AC2359),"",IF(OR($B2359="",$C2359="",$E2359="",$F2359=""),"Preencha descrição, categoria, tipo e unidade.",IF(AND($B2359&lt;&gt;"",OR(LEFT($C2359,1)="1",LEFT($C2359,1)="2"),$D2359=""),"Informe a prática de restauração para itens diretos.",IF(AND($D2359&lt;&gt;"",NOT(OR(LEFT($C2359,1)="1",LEFT($C2359,1)="2"))),"Custos indiretos não devem pertencer a uma prática específica.",IF(AND($D2359&lt;&gt;"",COUNTIF(' PROJETO'!$B$14:$B$16,$D2359)=0),"Prática de restauração inválida ou não cadastrada.",IF(IF($D2359="",FALSE(),IF(COUNTIF(' PROJETO'!$B$14:$B$16,$D2359)=0,FALSE(),IFERROR(INDEX(' PROJETO'!$C$14:$C$16,MATCH($D2359,' PROJETO'!$B$14:$B$16,0))&lt;&gt;"Sim",FALSE()))),"A prática informada no item não foi selecionada na aba Projeto.",IF(AND(MAX($I2359,$L2359,$O2359,$R2359,$U2359,$X2359)&gt;'CONFG.  LISTAS'!$F$4,NOT(OR($Z2359&lt;&gt;"",$AA2359&lt;&gt;""))),"Memorial de cálculo ou anexo obrigatório não informado para item acima do limite.",IF(OR(AND($G2359&lt;&gt;"",$H2359&lt;&gt;"",OR($G2359&lt;=0,$H2359&lt;=0)),AND($J2359&lt;&gt;"",$K2359&lt;&gt;"",OR($J2359&lt;=0,$K2359&lt;=0)),AND($M2359&lt;&gt;"",$N2359&lt;&gt;"",OR($M2359&lt;=0,$N2359&lt;=0)),AND($P2359&lt;&gt;"",$Q2359&lt;&gt;"",OR($P2359&lt;=0,$Q2359&lt;=0)),AND($S2359&lt;&gt;"",$T2359&lt;&gt;"",OR($S2359&lt;=0,$T2359&lt;=0)),AND($V2359&lt;&gt;"",$W2359&lt;&gt;"",OR($V2359&lt;=0,$W2359&lt;=0))),"Revise os valores informados: valor unitário e quantidade devem ser maiores que zero.",IF(OR(AND($G2359="",$H2359&lt;&gt;""),AND($G2359&lt;&gt;"",$H2359=""),AND($J2359="",$K2359&lt;&gt;""),AND($J2359&lt;&gt;"",$K2359=""),AND($M2359="",$N2359&lt;&gt;""),AND($M2359&lt;&gt;"",$N2359=""),AND($P2359="",$Q2359&lt;&gt;""),AND($P2359&lt;&gt;"",$Q2359=""),AND($S2359="",$T2359&lt;&gt;""),AND($S2359&lt;&gt;"",$T2359=""),AND($V2359="",$W2359&lt;&gt;""),AND($V2359&lt;&gt;"",$W2359="")),"Há ano preenchido parcialmente: "&amp;TRIM(IF(AND($G2359="",$H2359&lt;&gt;""),"Ano 1 (falta valor unitário); ","")&amp;IF(AND($G2359&lt;&gt;"",$H2359=""),"Ano 1 (falta quantidade); ","")&amp;IF(AND($J2359="",$K2359&lt;&gt;""),"Ano 2 (falta valor unitário); ","")&amp;IF(AND($J2359&lt;&gt;"",$K2359=""),"Ano 2 (falta quantidade); ","")&amp;IF(AND($M2359="",$N2359&lt;&gt;""),"Ano 3 (falta valor unitário); ","")&amp;IF(AND($M2359&lt;&gt;"",$N2359=""),"Ano 3 (falta quantidade); ","")&amp;IF(AND($P2359="",$Q2359&lt;&gt;""),"Ano 4 (falta valor unitário); ","")&amp;IF(AND($P2359&lt;&gt;"",$Q2359=""),"Ano 4 (falta quantidade); ","")&amp;IF(AND($S2359="",$T2359&lt;&gt;""),"Ano 5 (falta valor unitário); ","")&amp;IF(AND($S2359&lt;&gt;"",$T2359=""),"Ano 5 (falta quantidade); ","")&amp;IF(AND($V2359="",$W2359&lt;&gt;""),"Ano 6 (falta valor unitário); ","")&amp;IF(AND($V2359&lt;&gt;"",$W2359=""),"Ano 6 (falta quantidade); ","")), IF(NOT(OR(AND($G2359&lt;&gt;"",$H2359&lt;&gt;""),AND($J2359&lt;&gt;"",$K2359&lt;&gt;""),AND($M2359&lt;&gt;"",$N2359&lt;&gt;""),AND($P2359&lt;&gt;"",$Q2359&lt;&gt;""),AND($S2359&lt;&gt;"",$T2359&lt;&gt;""),AND($V2359&lt;&gt;"",$W2359&lt;&gt;""))),"Informe pelo menos um ano completo com valor unitário e quantidade.",IF(AND($C2359&lt;&gt;"",$E2359&lt;&gt;"",LEFT(TRIM($C2359),1)&lt;&gt;LEFT(TRIM($E2359),1)),"Categoria e tipo estão incompatíveis.",IF(IF(OR($E2359="",$F2359=""),FALSE(),IFERROR(COUNTIF(INDIRECT("UNITS_"&amp;SUBSTITUTE(LEFT($E2359,FIND(" ",$E2359&amp;" ")-1),".","_")),$F2359)=0,TRUE())),"Unidade incompatível com o tipo selecionado.",IF(OR(AND(ISNUMBER(SEARCH("comunic",LOWER($B2359))),LEFT($E2359,3)&lt;&gt;"4.4"),AND(ISNUMBER(SEARCH("monitor",LOWER($B2359))),NOT(OR(LEFT($E2359,3)="1.5",LEFT($E2359,3)="2.5")))),"Revise a classificação do item conforme as regras de preenchimento.",IF(AND($B2359&lt;&gt;"",OR(ISNUMBER(SEARCH("outro",LOWER($B2359))),ISNUMBER(SEARCH("divers",LOWER($B2359))),ISNUMBER(SEARCH("kit",LOWER($B2359))),ISNUMBER(SEARCH("ferrament",LOWER($B2359))),ISNUMBER(SEARCH("epi",LOWER($B2359)))),NOT(OR($Z2359&lt;&gt;"",$AA2359&lt;&gt;""))),"Descrição muito genérica: detalhe melhor o item e registre o racional no memorial ou em anexo.",IF(AND($Y2359=0,$B2359&lt;&gt;"",OR($G2359&lt;&gt;"",$H2359&lt;&gt;"",$J2359&lt;&gt;"",$K2359&lt;&gt;"",$M2359&lt;&gt;"",$N2359&lt;&gt;"",$P2359&lt;&gt;"",$Q2359&lt;&gt;"",$S2359&lt;&gt;"",$T2359&lt;&gt;"",$V2359&lt;&gt;"",$W2359&lt;&gt;"")),"O item possui dados lançados, mas o total está zerado. Revise os valores informados.","")))))))))))))))</f>
        <v/>
      </c>
    </row>
    <row r="2360" spans="1:35" ht="14.25" customHeight="1" x14ac:dyDescent="0.25">
      <c r="A2360" s="57" t="str">
        <f t="shared" si="468"/>
        <v/>
      </c>
      <c r="B2360" s="58"/>
      <c r="C2360" s="58"/>
      <c r="D2360" s="58"/>
      <c r="E2360" s="58"/>
      <c r="F2360" s="58"/>
      <c r="G2360" s="269"/>
      <c r="H2360" s="59"/>
      <c r="I2360" s="273">
        <f t="shared" si="469"/>
        <v>0</v>
      </c>
      <c r="J2360" s="269"/>
      <c r="K2360" s="59"/>
      <c r="L2360" s="270">
        <f t="shared" si="470"/>
        <v>0</v>
      </c>
      <c r="M2360" s="269"/>
      <c r="N2360" s="59"/>
      <c r="O2360" s="270">
        <f t="shared" si="471"/>
        <v>0</v>
      </c>
      <c r="P2360" s="269"/>
      <c r="Q2360" s="59"/>
      <c r="R2360" s="271">
        <f t="shared" si="472"/>
        <v>0</v>
      </c>
      <c r="S2360" s="269"/>
      <c r="T2360" s="59"/>
      <c r="U2360" s="270">
        <f t="shared" si="473"/>
        <v>0</v>
      </c>
      <c r="V2360" s="269"/>
      <c r="W2360" s="59"/>
      <c r="X2360" s="270">
        <f t="shared" si="474"/>
        <v>0</v>
      </c>
      <c r="Y2360" s="270">
        <f t="shared" si="475"/>
        <v>0</v>
      </c>
      <c r="Z2360" s="58"/>
      <c r="AA2360" s="58"/>
      <c r="AB2360" s="60" t="str">
        <f t="shared" si="476"/>
        <v/>
      </c>
      <c r="AC2360" s="21" t="b">
        <f t="shared" si="477"/>
        <v>0</v>
      </c>
      <c r="AD2360" s="21" t="b">
        <f t="shared" si="478"/>
        <v>0</v>
      </c>
      <c r="AE2360" s="21" t="b">
        <f t="shared" si="479"/>
        <v>0</v>
      </c>
      <c r="AF2360" s="21" t="b">
        <f ca="1">OR(AND($AC2360,NOT($AD2360)),AND($AC2360,OR(AND($G2360="",$H2360&lt;&gt;""),AND($G2360&lt;&gt;"",$H2360=""),AND($J2360="",$K2360&lt;&gt;""),AND($J2360&lt;&gt;"",$K2360=""),AND($M2360="",$N2360&lt;&gt;""),AND($M2360&lt;&gt;"",$N2360=""),AND($P2360="",$Q2360&lt;&gt;""),AND($P2360&lt;&gt;"",$Q2360=""),AND($S2360="",$T2360&lt;&gt;""),AND($S2360&lt;&gt;"",$T2360=""),AND($V2360="",$W2360&lt;&gt;""),AND($V2360&lt;&gt;"",$W2360=""))),AND($C2360&lt;&gt;"",$E2360&lt;&gt;"",LEFT(TRIM($C2360),1)&lt;&gt;LEFT(TRIM($E2360),1)),IF(OR($E2360="",$F2360=""),FALSE(),IFERROR(COUNTIF(INDIRECT("UNITS_"&amp;SUBSTITUTE(LEFT($E2360,FIND(" ",$E2360&amp;" ")-1),".","_")),$F2360)=0,TRUE())),AND($B2360&lt;&gt;"",OR(ISNUMBER(SEARCH("outro",LOWER($B2360))),ISNUMBER(SEARCH("divers",LOWER($B2360))),ISNUMBER(SEARCH("etc",LOWER($B2360))))),OR(AND(ISNUMBER(SEARCH("comunic",LOWER($B2360))),LEFT($E2360,3)&lt;&gt;"4.4"),AND(ISNUMBER(SEARCH("monitor",LOWER($B2360))),NOT(OR(LEFT($E2360,3)="1.5",LEFT($E2360,3)="2.5")))),AND($B2360&lt;&gt;"",OR(LEFT($C2360,1)="1",LEFT($C2360,1)="2"),$D2360=""),AND($D2360&lt;&gt;"",NOT(OR(LEFT($C2360,1)="1",LEFT($C2360,1)="2"))),AND($D2360&lt;&gt;"",COUNTIF(' PROJETO'!$B$14:$B$16,$D2360)=0),IF($D2360="",FALSE(),IF(COUNTIF(' PROJETO'!$B$14:$B$16,$D2360)=0,FALSE(),IFERROR(INDEX(' PROJETO'!$C$14:$C$16,MATCH($D2360,' PROJETO'!$B$14:$B$16,0))&lt;&gt;"Sim",FALSE()))))</f>
        <v>0</v>
      </c>
      <c r="AG2360" s="21" t="b">
        <f>AND($AC2360,$Y2360&gt;'CONFG.  LISTAS'!$F$4,$Z2360="",$AA2360="")</f>
        <v>0</v>
      </c>
      <c r="AH2360" s="21" t="str">
        <f t="shared" si="480"/>
        <v/>
      </c>
      <c r="AI2360" s="43" t="str">
        <f ca="1">IF(NOT($AC2360),"",IF(OR($B2360="",$C2360="",$E2360="",$F2360=""),"Preencha descrição, categoria, tipo e unidade.",IF(AND($B2360&lt;&gt;"",OR(LEFT($C2360,1)="1",LEFT($C2360,1)="2"),$D2360=""),"Informe a prática de restauração para itens diretos.",IF(AND($D2360&lt;&gt;"",NOT(OR(LEFT($C2360,1)="1",LEFT($C2360,1)="2"))),"Custos indiretos não devem pertencer a uma prática específica.",IF(AND($D2360&lt;&gt;"",COUNTIF(' PROJETO'!$B$14:$B$16,$D2360)=0),"Prática de restauração inválida ou não cadastrada.",IF(IF($D2360="",FALSE(),IF(COUNTIF(' PROJETO'!$B$14:$B$16,$D2360)=0,FALSE(),IFERROR(INDEX(' PROJETO'!$C$14:$C$16,MATCH($D2360,' PROJETO'!$B$14:$B$16,0))&lt;&gt;"Sim",FALSE()))),"A prática informada no item não foi selecionada na aba Projeto.",IF(AND(MAX($I2360,$L2360,$O2360,$R2360,$U2360,$X2360)&gt;'CONFG.  LISTAS'!$F$4,NOT(OR($Z2360&lt;&gt;"",$AA2360&lt;&gt;""))),"Memorial de cálculo ou anexo obrigatório não informado para item acima do limite.",IF(OR(AND($G2360&lt;&gt;"",$H2360&lt;&gt;"",OR($G2360&lt;=0,$H2360&lt;=0)),AND($J2360&lt;&gt;"",$K2360&lt;&gt;"",OR($J2360&lt;=0,$K2360&lt;=0)),AND($M2360&lt;&gt;"",$N2360&lt;&gt;"",OR($M2360&lt;=0,$N2360&lt;=0)),AND($P2360&lt;&gt;"",$Q2360&lt;&gt;"",OR($P2360&lt;=0,$Q2360&lt;=0)),AND($S2360&lt;&gt;"",$T2360&lt;&gt;"",OR($S2360&lt;=0,$T2360&lt;=0)),AND($V2360&lt;&gt;"",$W2360&lt;&gt;"",OR($V2360&lt;=0,$W2360&lt;=0))),"Revise os valores informados: valor unitário e quantidade devem ser maiores que zero.",IF(OR(AND($G2360="",$H2360&lt;&gt;""),AND($G2360&lt;&gt;"",$H2360=""),AND($J2360="",$K2360&lt;&gt;""),AND($J2360&lt;&gt;"",$K2360=""),AND($M2360="",$N2360&lt;&gt;""),AND($M2360&lt;&gt;"",$N2360=""),AND($P2360="",$Q2360&lt;&gt;""),AND($P2360&lt;&gt;"",$Q2360=""),AND($S2360="",$T2360&lt;&gt;""),AND($S2360&lt;&gt;"",$T2360=""),AND($V2360="",$W2360&lt;&gt;""),AND($V2360&lt;&gt;"",$W2360="")),"Há ano preenchido parcialmente: "&amp;TRIM(IF(AND($G2360="",$H2360&lt;&gt;""),"Ano 1 (falta valor unitário); ","")&amp;IF(AND($G2360&lt;&gt;"",$H2360=""),"Ano 1 (falta quantidade); ","")&amp;IF(AND($J2360="",$K2360&lt;&gt;""),"Ano 2 (falta valor unitário); ","")&amp;IF(AND($J2360&lt;&gt;"",$K2360=""),"Ano 2 (falta quantidade); ","")&amp;IF(AND($M2360="",$N2360&lt;&gt;""),"Ano 3 (falta valor unitário); ","")&amp;IF(AND($M2360&lt;&gt;"",$N2360=""),"Ano 3 (falta quantidade); ","")&amp;IF(AND($P2360="",$Q2360&lt;&gt;""),"Ano 4 (falta valor unitário); ","")&amp;IF(AND($P2360&lt;&gt;"",$Q2360=""),"Ano 4 (falta quantidade); ","")&amp;IF(AND($S2360="",$T2360&lt;&gt;""),"Ano 5 (falta valor unitário); ","")&amp;IF(AND($S2360&lt;&gt;"",$T2360=""),"Ano 5 (falta quantidade); ","")&amp;IF(AND($V2360="",$W2360&lt;&gt;""),"Ano 6 (falta valor unitário); ","")&amp;IF(AND($V2360&lt;&gt;"",$W2360=""),"Ano 6 (falta quantidade); ","")), IF(NOT(OR(AND($G2360&lt;&gt;"",$H2360&lt;&gt;""),AND($J2360&lt;&gt;"",$K2360&lt;&gt;""),AND($M2360&lt;&gt;"",$N2360&lt;&gt;""),AND($P2360&lt;&gt;"",$Q2360&lt;&gt;""),AND($S2360&lt;&gt;"",$T2360&lt;&gt;""),AND($V2360&lt;&gt;"",$W2360&lt;&gt;""))),"Informe pelo menos um ano completo com valor unitário e quantidade.",IF(AND($C2360&lt;&gt;"",$E2360&lt;&gt;"",LEFT(TRIM($C2360),1)&lt;&gt;LEFT(TRIM($E2360),1)),"Categoria e tipo estão incompatíveis.",IF(IF(OR($E2360="",$F2360=""),FALSE(),IFERROR(COUNTIF(INDIRECT("UNITS_"&amp;SUBSTITUTE(LEFT($E2360,FIND(" ",$E2360&amp;" ")-1),".","_")),$F2360)=0,TRUE())),"Unidade incompatível com o tipo selecionado.",IF(OR(AND(ISNUMBER(SEARCH("comunic",LOWER($B2360))),LEFT($E2360,3)&lt;&gt;"4.4"),AND(ISNUMBER(SEARCH("monitor",LOWER($B2360))),NOT(OR(LEFT($E2360,3)="1.5",LEFT($E2360,3)="2.5")))),"Revise a classificação do item conforme as regras de preenchimento.",IF(AND($B2360&lt;&gt;"",OR(ISNUMBER(SEARCH("outro",LOWER($B2360))),ISNUMBER(SEARCH("divers",LOWER($B2360))),ISNUMBER(SEARCH("kit",LOWER($B2360))),ISNUMBER(SEARCH("ferrament",LOWER($B2360))),ISNUMBER(SEARCH("epi",LOWER($B2360)))),NOT(OR($Z2360&lt;&gt;"",$AA2360&lt;&gt;""))),"Descrição muito genérica: detalhe melhor o item e registre o racional no memorial ou em anexo.",IF(AND($Y2360=0,$B2360&lt;&gt;"",OR($G2360&lt;&gt;"",$H2360&lt;&gt;"",$J2360&lt;&gt;"",$K2360&lt;&gt;"",$M2360&lt;&gt;"",$N2360&lt;&gt;"",$P2360&lt;&gt;"",$Q2360&lt;&gt;"",$S2360&lt;&gt;"",$T2360&lt;&gt;"",$V2360&lt;&gt;"",$W2360&lt;&gt;"")),"O item possui dados lançados, mas o total está zerado. Revise os valores informados.","")))))))))))))))</f>
        <v/>
      </c>
    </row>
    <row r="2361" spans="1:35" ht="14.25" customHeight="1" x14ac:dyDescent="0.25">
      <c r="A2361" s="57" t="str">
        <f t="shared" si="468"/>
        <v/>
      </c>
      <c r="B2361" s="61"/>
      <c r="C2361" s="61"/>
      <c r="D2361" s="58"/>
      <c r="E2361" s="61"/>
      <c r="F2361" s="61"/>
      <c r="G2361" s="272"/>
      <c r="H2361" s="62"/>
      <c r="I2361" s="273">
        <f t="shared" si="469"/>
        <v>0</v>
      </c>
      <c r="J2361" s="272"/>
      <c r="K2361" s="62"/>
      <c r="L2361" s="270">
        <f t="shared" si="470"/>
        <v>0</v>
      </c>
      <c r="M2361" s="272"/>
      <c r="N2361" s="62"/>
      <c r="O2361" s="270">
        <f t="shared" si="471"/>
        <v>0</v>
      </c>
      <c r="P2361" s="272"/>
      <c r="Q2361" s="62"/>
      <c r="R2361" s="271">
        <f t="shared" si="472"/>
        <v>0</v>
      </c>
      <c r="S2361" s="272"/>
      <c r="T2361" s="62"/>
      <c r="U2361" s="270">
        <f t="shared" si="473"/>
        <v>0</v>
      </c>
      <c r="V2361" s="272"/>
      <c r="W2361" s="62"/>
      <c r="X2361" s="270">
        <f t="shared" si="474"/>
        <v>0</v>
      </c>
      <c r="Y2361" s="270">
        <f t="shared" si="475"/>
        <v>0</v>
      </c>
      <c r="Z2361" s="61"/>
      <c r="AA2361" s="61"/>
      <c r="AB2361" s="60" t="str">
        <f t="shared" si="476"/>
        <v/>
      </c>
      <c r="AC2361" s="21" t="b">
        <f t="shared" si="477"/>
        <v>0</v>
      </c>
      <c r="AD2361" s="21" t="b">
        <f t="shared" si="478"/>
        <v>0</v>
      </c>
      <c r="AE2361" s="21" t="b">
        <f t="shared" si="479"/>
        <v>0</v>
      </c>
      <c r="AF2361" s="21" t="b">
        <f ca="1">OR(AND($AC2361,NOT($AD2361)),AND($AC2361,OR(AND($G2361="",$H2361&lt;&gt;""),AND($G2361&lt;&gt;"",$H2361=""),AND($J2361="",$K2361&lt;&gt;""),AND($J2361&lt;&gt;"",$K2361=""),AND($M2361="",$N2361&lt;&gt;""),AND($M2361&lt;&gt;"",$N2361=""),AND($P2361="",$Q2361&lt;&gt;""),AND($P2361&lt;&gt;"",$Q2361=""),AND($S2361="",$T2361&lt;&gt;""),AND($S2361&lt;&gt;"",$T2361=""),AND($V2361="",$W2361&lt;&gt;""),AND($V2361&lt;&gt;"",$W2361=""))),AND($C2361&lt;&gt;"",$E2361&lt;&gt;"",LEFT(TRIM($C2361),1)&lt;&gt;LEFT(TRIM($E2361),1)),IF(OR($E2361="",$F2361=""),FALSE(),IFERROR(COUNTIF(INDIRECT("UNITS_"&amp;SUBSTITUTE(LEFT($E2361,FIND(" ",$E2361&amp;" ")-1),".","_")),$F2361)=0,TRUE())),AND($B2361&lt;&gt;"",OR(ISNUMBER(SEARCH("outro",LOWER($B2361))),ISNUMBER(SEARCH("divers",LOWER($B2361))),ISNUMBER(SEARCH("etc",LOWER($B2361))))),OR(AND(ISNUMBER(SEARCH("comunic",LOWER($B2361))),LEFT($E2361,3)&lt;&gt;"4.4"),AND(ISNUMBER(SEARCH("monitor",LOWER($B2361))),NOT(OR(LEFT($E2361,3)="1.5",LEFT($E2361,3)="2.5")))),AND($B2361&lt;&gt;"",OR(LEFT($C2361,1)="1",LEFT($C2361,1)="2"),$D2361=""),AND($D2361&lt;&gt;"",NOT(OR(LEFT($C2361,1)="1",LEFT($C2361,1)="2"))),AND($D2361&lt;&gt;"",COUNTIF(' PROJETO'!$B$14:$B$16,$D2361)=0),IF($D2361="",FALSE(),IF(COUNTIF(' PROJETO'!$B$14:$B$16,$D2361)=0,FALSE(),IFERROR(INDEX(' PROJETO'!$C$14:$C$16,MATCH($D2361,' PROJETO'!$B$14:$B$16,0))&lt;&gt;"Sim",FALSE()))))</f>
        <v>0</v>
      </c>
      <c r="AG2361" s="21" t="b">
        <f>AND($AC2361,$Y2361&gt;'CONFG.  LISTAS'!$F$4,$Z2361="",$AA2361="")</f>
        <v>0</v>
      </c>
      <c r="AH2361" s="21" t="str">
        <f t="shared" si="480"/>
        <v/>
      </c>
      <c r="AI2361" s="43" t="str">
        <f ca="1">IF(NOT($AC2361),"",IF(OR($B2361="",$C2361="",$E2361="",$F2361=""),"Preencha descrição, categoria, tipo e unidade.",IF(AND($B2361&lt;&gt;"",OR(LEFT($C2361,1)="1",LEFT($C2361,1)="2"),$D2361=""),"Informe a prática de restauração para itens diretos.",IF(AND($D2361&lt;&gt;"",NOT(OR(LEFT($C2361,1)="1",LEFT($C2361,1)="2"))),"Custos indiretos não devem pertencer a uma prática específica.",IF(AND($D2361&lt;&gt;"",COUNTIF(' PROJETO'!$B$14:$B$16,$D2361)=0),"Prática de restauração inválida ou não cadastrada.",IF(IF($D2361="",FALSE(),IF(COUNTIF(' PROJETO'!$B$14:$B$16,$D2361)=0,FALSE(),IFERROR(INDEX(' PROJETO'!$C$14:$C$16,MATCH($D2361,' PROJETO'!$B$14:$B$16,0))&lt;&gt;"Sim",FALSE()))),"A prática informada no item não foi selecionada na aba Projeto.",IF(AND(MAX($I2361,$L2361,$O2361,$R2361,$U2361,$X2361)&gt;'CONFG.  LISTAS'!$F$4,NOT(OR($Z2361&lt;&gt;"",$AA2361&lt;&gt;""))),"Memorial de cálculo ou anexo obrigatório não informado para item acima do limite.",IF(OR(AND($G2361&lt;&gt;"",$H2361&lt;&gt;"",OR($G2361&lt;=0,$H2361&lt;=0)),AND($J2361&lt;&gt;"",$K2361&lt;&gt;"",OR($J2361&lt;=0,$K2361&lt;=0)),AND($M2361&lt;&gt;"",$N2361&lt;&gt;"",OR($M2361&lt;=0,$N2361&lt;=0)),AND($P2361&lt;&gt;"",$Q2361&lt;&gt;"",OR($P2361&lt;=0,$Q2361&lt;=0)),AND($S2361&lt;&gt;"",$T2361&lt;&gt;"",OR($S2361&lt;=0,$T2361&lt;=0)),AND($V2361&lt;&gt;"",$W2361&lt;&gt;"",OR($V2361&lt;=0,$W2361&lt;=0))),"Revise os valores informados: valor unitário e quantidade devem ser maiores que zero.",IF(OR(AND($G2361="",$H2361&lt;&gt;""),AND($G2361&lt;&gt;"",$H2361=""),AND($J2361="",$K2361&lt;&gt;""),AND($J2361&lt;&gt;"",$K2361=""),AND($M2361="",$N2361&lt;&gt;""),AND($M2361&lt;&gt;"",$N2361=""),AND($P2361="",$Q2361&lt;&gt;""),AND($P2361&lt;&gt;"",$Q2361=""),AND($S2361="",$T2361&lt;&gt;""),AND($S2361&lt;&gt;"",$T2361=""),AND($V2361="",$W2361&lt;&gt;""),AND($V2361&lt;&gt;"",$W2361="")),"Há ano preenchido parcialmente: "&amp;TRIM(IF(AND($G2361="",$H2361&lt;&gt;""),"Ano 1 (falta valor unitário); ","")&amp;IF(AND($G2361&lt;&gt;"",$H2361=""),"Ano 1 (falta quantidade); ","")&amp;IF(AND($J2361="",$K2361&lt;&gt;""),"Ano 2 (falta valor unitário); ","")&amp;IF(AND($J2361&lt;&gt;"",$K2361=""),"Ano 2 (falta quantidade); ","")&amp;IF(AND($M2361="",$N2361&lt;&gt;""),"Ano 3 (falta valor unitário); ","")&amp;IF(AND($M2361&lt;&gt;"",$N2361=""),"Ano 3 (falta quantidade); ","")&amp;IF(AND($P2361="",$Q2361&lt;&gt;""),"Ano 4 (falta valor unitário); ","")&amp;IF(AND($P2361&lt;&gt;"",$Q2361=""),"Ano 4 (falta quantidade); ","")&amp;IF(AND($S2361="",$T2361&lt;&gt;""),"Ano 5 (falta valor unitário); ","")&amp;IF(AND($S2361&lt;&gt;"",$T2361=""),"Ano 5 (falta quantidade); ","")&amp;IF(AND($V2361="",$W2361&lt;&gt;""),"Ano 6 (falta valor unitário); ","")&amp;IF(AND($V2361&lt;&gt;"",$W2361=""),"Ano 6 (falta quantidade); ","")), IF(NOT(OR(AND($G2361&lt;&gt;"",$H2361&lt;&gt;""),AND($J2361&lt;&gt;"",$K2361&lt;&gt;""),AND($M2361&lt;&gt;"",$N2361&lt;&gt;""),AND($P2361&lt;&gt;"",$Q2361&lt;&gt;""),AND($S2361&lt;&gt;"",$T2361&lt;&gt;""),AND($V2361&lt;&gt;"",$W2361&lt;&gt;""))),"Informe pelo menos um ano completo com valor unitário e quantidade.",IF(AND($C2361&lt;&gt;"",$E2361&lt;&gt;"",LEFT(TRIM($C2361),1)&lt;&gt;LEFT(TRIM($E2361),1)),"Categoria e tipo estão incompatíveis.",IF(IF(OR($E2361="",$F2361=""),FALSE(),IFERROR(COUNTIF(INDIRECT("UNITS_"&amp;SUBSTITUTE(LEFT($E2361,FIND(" ",$E2361&amp;" ")-1),".","_")),$F2361)=0,TRUE())),"Unidade incompatível com o tipo selecionado.",IF(OR(AND(ISNUMBER(SEARCH("comunic",LOWER($B2361))),LEFT($E2361,3)&lt;&gt;"4.4"),AND(ISNUMBER(SEARCH("monitor",LOWER($B2361))),NOT(OR(LEFT($E2361,3)="1.5",LEFT($E2361,3)="2.5")))),"Revise a classificação do item conforme as regras de preenchimento.",IF(AND($B2361&lt;&gt;"",OR(ISNUMBER(SEARCH("outro",LOWER($B2361))),ISNUMBER(SEARCH("divers",LOWER($B2361))),ISNUMBER(SEARCH("kit",LOWER($B2361))),ISNUMBER(SEARCH("ferrament",LOWER($B2361))),ISNUMBER(SEARCH("epi",LOWER($B2361)))),NOT(OR($Z2361&lt;&gt;"",$AA2361&lt;&gt;""))),"Descrição muito genérica: detalhe melhor o item e registre o racional no memorial ou em anexo.",IF(AND($Y2361=0,$B2361&lt;&gt;"",OR($G2361&lt;&gt;"",$H2361&lt;&gt;"",$J2361&lt;&gt;"",$K2361&lt;&gt;"",$M2361&lt;&gt;"",$N2361&lt;&gt;"",$P2361&lt;&gt;"",$Q2361&lt;&gt;"",$S2361&lt;&gt;"",$T2361&lt;&gt;"",$V2361&lt;&gt;"",$W2361&lt;&gt;"")),"O item possui dados lançados, mas o total está zerado. Revise os valores informados.","")))))))))))))))</f>
        <v/>
      </c>
    </row>
    <row r="2362" spans="1:35" ht="14.25" customHeight="1" x14ac:dyDescent="0.25">
      <c r="A2362" s="57" t="str">
        <f t="shared" si="468"/>
        <v/>
      </c>
      <c r="B2362" s="58"/>
      <c r="C2362" s="58"/>
      <c r="D2362" s="58"/>
      <c r="E2362" s="58"/>
      <c r="F2362" s="58"/>
      <c r="G2362" s="269"/>
      <c r="H2362" s="59"/>
      <c r="I2362" s="273">
        <f t="shared" si="469"/>
        <v>0</v>
      </c>
      <c r="J2362" s="269"/>
      <c r="K2362" s="59"/>
      <c r="L2362" s="270">
        <f t="shared" si="470"/>
        <v>0</v>
      </c>
      <c r="M2362" s="269"/>
      <c r="N2362" s="59"/>
      <c r="O2362" s="270">
        <f t="shared" si="471"/>
        <v>0</v>
      </c>
      <c r="P2362" s="269"/>
      <c r="Q2362" s="59"/>
      <c r="R2362" s="271">
        <f t="shared" si="472"/>
        <v>0</v>
      </c>
      <c r="S2362" s="269"/>
      <c r="T2362" s="59"/>
      <c r="U2362" s="270">
        <f t="shared" si="473"/>
        <v>0</v>
      </c>
      <c r="V2362" s="269"/>
      <c r="W2362" s="59"/>
      <c r="X2362" s="270">
        <f t="shared" si="474"/>
        <v>0</v>
      </c>
      <c r="Y2362" s="270">
        <f t="shared" si="475"/>
        <v>0</v>
      </c>
      <c r="Z2362" s="58"/>
      <c r="AA2362" s="58"/>
      <c r="AB2362" s="60" t="str">
        <f t="shared" si="476"/>
        <v/>
      </c>
      <c r="AC2362" s="21" t="b">
        <f t="shared" si="477"/>
        <v>0</v>
      </c>
      <c r="AD2362" s="21" t="b">
        <f t="shared" si="478"/>
        <v>0</v>
      </c>
      <c r="AE2362" s="21" t="b">
        <f t="shared" si="479"/>
        <v>0</v>
      </c>
      <c r="AF2362" s="21" t="b">
        <f ca="1">OR(AND($AC2362,NOT($AD2362)),AND($AC2362,OR(AND($G2362="",$H2362&lt;&gt;""),AND($G2362&lt;&gt;"",$H2362=""),AND($J2362="",$K2362&lt;&gt;""),AND($J2362&lt;&gt;"",$K2362=""),AND($M2362="",$N2362&lt;&gt;""),AND($M2362&lt;&gt;"",$N2362=""),AND($P2362="",$Q2362&lt;&gt;""),AND($P2362&lt;&gt;"",$Q2362=""),AND($S2362="",$T2362&lt;&gt;""),AND($S2362&lt;&gt;"",$T2362=""),AND($V2362="",$W2362&lt;&gt;""),AND($V2362&lt;&gt;"",$W2362=""))),AND($C2362&lt;&gt;"",$E2362&lt;&gt;"",LEFT(TRIM($C2362),1)&lt;&gt;LEFT(TRIM($E2362),1)),IF(OR($E2362="",$F2362=""),FALSE(),IFERROR(COUNTIF(INDIRECT("UNITS_"&amp;SUBSTITUTE(LEFT($E2362,FIND(" ",$E2362&amp;" ")-1),".","_")),$F2362)=0,TRUE())),AND($B2362&lt;&gt;"",OR(ISNUMBER(SEARCH("outro",LOWER($B2362))),ISNUMBER(SEARCH("divers",LOWER($B2362))),ISNUMBER(SEARCH("etc",LOWER($B2362))))),OR(AND(ISNUMBER(SEARCH("comunic",LOWER($B2362))),LEFT($E2362,3)&lt;&gt;"4.4"),AND(ISNUMBER(SEARCH("monitor",LOWER($B2362))),NOT(OR(LEFT($E2362,3)="1.5",LEFT($E2362,3)="2.5")))),AND($B2362&lt;&gt;"",OR(LEFT($C2362,1)="1",LEFT($C2362,1)="2"),$D2362=""),AND($D2362&lt;&gt;"",NOT(OR(LEFT($C2362,1)="1",LEFT($C2362,1)="2"))),AND($D2362&lt;&gt;"",COUNTIF(' PROJETO'!$B$14:$B$16,$D2362)=0),IF($D2362="",FALSE(),IF(COUNTIF(' PROJETO'!$B$14:$B$16,$D2362)=0,FALSE(),IFERROR(INDEX(' PROJETO'!$C$14:$C$16,MATCH($D2362,' PROJETO'!$B$14:$B$16,0))&lt;&gt;"Sim",FALSE()))))</f>
        <v>0</v>
      </c>
      <c r="AG2362" s="21" t="b">
        <f>AND($AC2362,$Y2362&gt;'CONFG.  LISTAS'!$F$4,$Z2362="",$AA2362="")</f>
        <v>0</v>
      </c>
      <c r="AH2362" s="21" t="str">
        <f t="shared" si="480"/>
        <v/>
      </c>
      <c r="AI2362" s="43" t="str">
        <f ca="1">IF(NOT($AC2362),"",IF(OR($B2362="",$C2362="",$E2362="",$F2362=""),"Preencha descrição, categoria, tipo e unidade.",IF(AND($B2362&lt;&gt;"",OR(LEFT($C2362,1)="1",LEFT($C2362,1)="2"),$D2362=""),"Informe a prática de restauração para itens diretos.",IF(AND($D2362&lt;&gt;"",NOT(OR(LEFT($C2362,1)="1",LEFT($C2362,1)="2"))),"Custos indiretos não devem pertencer a uma prática específica.",IF(AND($D2362&lt;&gt;"",COUNTIF(' PROJETO'!$B$14:$B$16,$D2362)=0),"Prática de restauração inválida ou não cadastrada.",IF(IF($D2362="",FALSE(),IF(COUNTIF(' PROJETO'!$B$14:$B$16,$D2362)=0,FALSE(),IFERROR(INDEX(' PROJETO'!$C$14:$C$16,MATCH($D2362,' PROJETO'!$B$14:$B$16,0))&lt;&gt;"Sim",FALSE()))),"A prática informada no item não foi selecionada na aba Projeto.",IF(AND(MAX($I2362,$L2362,$O2362,$R2362,$U2362,$X2362)&gt;'CONFG.  LISTAS'!$F$4,NOT(OR($Z2362&lt;&gt;"",$AA2362&lt;&gt;""))),"Memorial de cálculo ou anexo obrigatório não informado para item acima do limite.",IF(OR(AND($G2362&lt;&gt;"",$H2362&lt;&gt;"",OR($G2362&lt;=0,$H2362&lt;=0)),AND($J2362&lt;&gt;"",$K2362&lt;&gt;"",OR($J2362&lt;=0,$K2362&lt;=0)),AND($M2362&lt;&gt;"",$N2362&lt;&gt;"",OR($M2362&lt;=0,$N2362&lt;=0)),AND($P2362&lt;&gt;"",$Q2362&lt;&gt;"",OR($P2362&lt;=0,$Q2362&lt;=0)),AND($S2362&lt;&gt;"",$T2362&lt;&gt;"",OR($S2362&lt;=0,$T2362&lt;=0)),AND($V2362&lt;&gt;"",$W2362&lt;&gt;"",OR($V2362&lt;=0,$W2362&lt;=0))),"Revise os valores informados: valor unitário e quantidade devem ser maiores que zero.",IF(OR(AND($G2362="",$H2362&lt;&gt;""),AND($G2362&lt;&gt;"",$H2362=""),AND($J2362="",$K2362&lt;&gt;""),AND($J2362&lt;&gt;"",$K2362=""),AND($M2362="",$N2362&lt;&gt;""),AND($M2362&lt;&gt;"",$N2362=""),AND($P2362="",$Q2362&lt;&gt;""),AND($P2362&lt;&gt;"",$Q2362=""),AND($S2362="",$T2362&lt;&gt;""),AND($S2362&lt;&gt;"",$T2362=""),AND($V2362="",$W2362&lt;&gt;""),AND($V2362&lt;&gt;"",$W2362="")),"Há ano preenchido parcialmente: "&amp;TRIM(IF(AND($G2362="",$H2362&lt;&gt;""),"Ano 1 (falta valor unitário); ","")&amp;IF(AND($G2362&lt;&gt;"",$H2362=""),"Ano 1 (falta quantidade); ","")&amp;IF(AND($J2362="",$K2362&lt;&gt;""),"Ano 2 (falta valor unitário); ","")&amp;IF(AND($J2362&lt;&gt;"",$K2362=""),"Ano 2 (falta quantidade); ","")&amp;IF(AND($M2362="",$N2362&lt;&gt;""),"Ano 3 (falta valor unitário); ","")&amp;IF(AND($M2362&lt;&gt;"",$N2362=""),"Ano 3 (falta quantidade); ","")&amp;IF(AND($P2362="",$Q2362&lt;&gt;""),"Ano 4 (falta valor unitário); ","")&amp;IF(AND($P2362&lt;&gt;"",$Q2362=""),"Ano 4 (falta quantidade); ","")&amp;IF(AND($S2362="",$T2362&lt;&gt;""),"Ano 5 (falta valor unitário); ","")&amp;IF(AND($S2362&lt;&gt;"",$T2362=""),"Ano 5 (falta quantidade); ","")&amp;IF(AND($V2362="",$W2362&lt;&gt;""),"Ano 6 (falta valor unitário); ","")&amp;IF(AND($V2362&lt;&gt;"",$W2362=""),"Ano 6 (falta quantidade); ","")), IF(NOT(OR(AND($G2362&lt;&gt;"",$H2362&lt;&gt;""),AND($J2362&lt;&gt;"",$K2362&lt;&gt;""),AND($M2362&lt;&gt;"",$N2362&lt;&gt;""),AND($P2362&lt;&gt;"",$Q2362&lt;&gt;""),AND($S2362&lt;&gt;"",$T2362&lt;&gt;""),AND($V2362&lt;&gt;"",$W2362&lt;&gt;""))),"Informe pelo menos um ano completo com valor unitário e quantidade.",IF(AND($C2362&lt;&gt;"",$E2362&lt;&gt;"",LEFT(TRIM($C2362),1)&lt;&gt;LEFT(TRIM($E2362),1)),"Categoria e tipo estão incompatíveis.",IF(IF(OR($E2362="",$F2362=""),FALSE(),IFERROR(COUNTIF(INDIRECT("UNITS_"&amp;SUBSTITUTE(LEFT($E2362,FIND(" ",$E2362&amp;" ")-1),".","_")),$F2362)=0,TRUE())),"Unidade incompatível com o tipo selecionado.",IF(OR(AND(ISNUMBER(SEARCH("comunic",LOWER($B2362))),LEFT($E2362,3)&lt;&gt;"4.4"),AND(ISNUMBER(SEARCH("monitor",LOWER($B2362))),NOT(OR(LEFT($E2362,3)="1.5",LEFT($E2362,3)="2.5")))),"Revise a classificação do item conforme as regras de preenchimento.",IF(AND($B2362&lt;&gt;"",OR(ISNUMBER(SEARCH("outro",LOWER($B2362))),ISNUMBER(SEARCH("divers",LOWER($B2362))),ISNUMBER(SEARCH("kit",LOWER($B2362))),ISNUMBER(SEARCH("ferrament",LOWER($B2362))),ISNUMBER(SEARCH("epi",LOWER($B2362)))),NOT(OR($Z2362&lt;&gt;"",$AA2362&lt;&gt;""))),"Descrição muito genérica: detalhe melhor o item e registre o racional no memorial ou em anexo.",IF(AND($Y2362=0,$B2362&lt;&gt;"",OR($G2362&lt;&gt;"",$H2362&lt;&gt;"",$J2362&lt;&gt;"",$K2362&lt;&gt;"",$M2362&lt;&gt;"",$N2362&lt;&gt;"",$P2362&lt;&gt;"",$Q2362&lt;&gt;"",$S2362&lt;&gt;"",$T2362&lt;&gt;"",$V2362&lt;&gt;"",$W2362&lt;&gt;"")),"O item possui dados lançados, mas o total está zerado. Revise os valores informados.","")))))))))))))))</f>
        <v/>
      </c>
    </row>
    <row r="2363" spans="1:35" ht="14.25" customHeight="1" x14ac:dyDescent="0.25">
      <c r="A2363" s="57" t="str">
        <f t="shared" si="468"/>
        <v/>
      </c>
      <c r="B2363" s="61"/>
      <c r="C2363" s="61"/>
      <c r="D2363" s="58"/>
      <c r="E2363" s="61"/>
      <c r="F2363" s="61"/>
      <c r="G2363" s="272"/>
      <c r="H2363" s="62"/>
      <c r="I2363" s="273">
        <f t="shared" si="469"/>
        <v>0</v>
      </c>
      <c r="J2363" s="272"/>
      <c r="K2363" s="62"/>
      <c r="L2363" s="270">
        <f t="shared" si="470"/>
        <v>0</v>
      </c>
      <c r="M2363" s="272"/>
      <c r="N2363" s="62"/>
      <c r="O2363" s="270">
        <f t="shared" si="471"/>
        <v>0</v>
      </c>
      <c r="P2363" s="272"/>
      <c r="Q2363" s="62"/>
      <c r="R2363" s="271">
        <f t="shared" si="472"/>
        <v>0</v>
      </c>
      <c r="S2363" s="272"/>
      <c r="T2363" s="62"/>
      <c r="U2363" s="270">
        <f t="shared" si="473"/>
        <v>0</v>
      </c>
      <c r="V2363" s="272"/>
      <c r="W2363" s="62"/>
      <c r="X2363" s="270">
        <f t="shared" si="474"/>
        <v>0</v>
      </c>
      <c r="Y2363" s="270">
        <f t="shared" si="475"/>
        <v>0</v>
      </c>
      <c r="Z2363" s="61"/>
      <c r="AA2363" s="61"/>
      <c r="AB2363" s="60" t="str">
        <f t="shared" si="476"/>
        <v/>
      </c>
      <c r="AC2363" s="21" t="b">
        <f t="shared" si="477"/>
        <v>0</v>
      </c>
      <c r="AD2363" s="21" t="b">
        <f t="shared" si="478"/>
        <v>0</v>
      </c>
      <c r="AE2363" s="21" t="b">
        <f t="shared" si="479"/>
        <v>0</v>
      </c>
      <c r="AF2363" s="21" t="b">
        <f ca="1">OR(AND($AC2363,NOT($AD2363)),AND($AC2363,OR(AND($G2363="",$H2363&lt;&gt;""),AND($G2363&lt;&gt;"",$H2363=""),AND($J2363="",$K2363&lt;&gt;""),AND($J2363&lt;&gt;"",$K2363=""),AND($M2363="",$N2363&lt;&gt;""),AND($M2363&lt;&gt;"",$N2363=""),AND($P2363="",$Q2363&lt;&gt;""),AND($P2363&lt;&gt;"",$Q2363=""),AND($S2363="",$T2363&lt;&gt;""),AND($S2363&lt;&gt;"",$T2363=""),AND($V2363="",$W2363&lt;&gt;""),AND($V2363&lt;&gt;"",$W2363=""))),AND($C2363&lt;&gt;"",$E2363&lt;&gt;"",LEFT(TRIM($C2363),1)&lt;&gt;LEFT(TRIM($E2363),1)),IF(OR($E2363="",$F2363=""),FALSE(),IFERROR(COUNTIF(INDIRECT("UNITS_"&amp;SUBSTITUTE(LEFT($E2363,FIND(" ",$E2363&amp;" ")-1),".","_")),$F2363)=0,TRUE())),AND($B2363&lt;&gt;"",OR(ISNUMBER(SEARCH("outro",LOWER($B2363))),ISNUMBER(SEARCH("divers",LOWER($B2363))),ISNUMBER(SEARCH("etc",LOWER($B2363))))),OR(AND(ISNUMBER(SEARCH("comunic",LOWER($B2363))),LEFT($E2363,3)&lt;&gt;"4.4"),AND(ISNUMBER(SEARCH("monitor",LOWER($B2363))),NOT(OR(LEFT($E2363,3)="1.5",LEFT($E2363,3)="2.5")))),AND($B2363&lt;&gt;"",OR(LEFT($C2363,1)="1",LEFT($C2363,1)="2"),$D2363=""),AND($D2363&lt;&gt;"",NOT(OR(LEFT($C2363,1)="1",LEFT($C2363,1)="2"))),AND($D2363&lt;&gt;"",COUNTIF(' PROJETO'!$B$14:$B$16,$D2363)=0),IF($D2363="",FALSE(),IF(COUNTIF(' PROJETO'!$B$14:$B$16,$D2363)=0,FALSE(),IFERROR(INDEX(' PROJETO'!$C$14:$C$16,MATCH($D2363,' PROJETO'!$B$14:$B$16,0))&lt;&gt;"Sim",FALSE()))))</f>
        <v>0</v>
      </c>
      <c r="AG2363" s="21" t="b">
        <f>AND($AC2363,$Y2363&gt;'CONFG.  LISTAS'!$F$4,$Z2363="",$AA2363="")</f>
        <v>0</v>
      </c>
      <c r="AH2363" s="21" t="str">
        <f t="shared" si="480"/>
        <v/>
      </c>
      <c r="AI2363" s="43" t="str">
        <f ca="1">IF(NOT($AC2363),"",IF(OR($B2363="",$C2363="",$E2363="",$F2363=""),"Preencha descrição, categoria, tipo e unidade.",IF(AND($B2363&lt;&gt;"",OR(LEFT($C2363,1)="1",LEFT($C2363,1)="2"),$D2363=""),"Informe a prática de restauração para itens diretos.",IF(AND($D2363&lt;&gt;"",NOT(OR(LEFT($C2363,1)="1",LEFT($C2363,1)="2"))),"Custos indiretos não devem pertencer a uma prática específica.",IF(AND($D2363&lt;&gt;"",COUNTIF(' PROJETO'!$B$14:$B$16,$D2363)=0),"Prática de restauração inválida ou não cadastrada.",IF(IF($D2363="",FALSE(),IF(COUNTIF(' PROJETO'!$B$14:$B$16,$D2363)=0,FALSE(),IFERROR(INDEX(' PROJETO'!$C$14:$C$16,MATCH($D2363,' PROJETO'!$B$14:$B$16,0))&lt;&gt;"Sim",FALSE()))),"A prática informada no item não foi selecionada na aba Projeto.",IF(AND(MAX($I2363,$L2363,$O2363,$R2363,$U2363,$X2363)&gt;'CONFG.  LISTAS'!$F$4,NOT(OR($Z2363&lt;&gt;"",$AA2363&lt;&gt;""))),"Memorial de cálculo ou anexo obrigatório não informado para item acima do limite.",IF(OR(AND($G2363&lt;&gt;"",$H2363&lt;&gt;"",OR($G2363&lt;=0,$H2363&lt;=0)),AND($J2363&lt;&gt;"",$K2363&lt;&gt;"",OR($J2363&lt;=0,$K2363&lt;=0)),AND($M2363&lt;&gt;"",$N2363&lt;&gt;"",OR($M2363&lt;=0,$N2363&lt;=0)),AND($P2363&lt;&gt;"",$Q2363&lt;&gt;"",OR($P2363&lt;=0,$Q2363&lt;=0)),AND($S2363&lt;&gt;"",$T2363&lt;&gt;"",OR($S2363&lt;=0,$T2363&lt;=0)),AND($V2363&lt;&gt;"",$W2363&lt;&gt;"",OR($V2363&lt;=0,$W2363&lt;=0))),"Revise os valores informados: valor unitário e quantidade devem ser maiores que zero.",IF(OR(AND($G2363="",$H2363&lt;&gt;""),AND($G2363&lt;&gt;"",$H2363=""),AND($J2363="",$K2363&lt;&gt;""),AND($J2363&lt;&gt;"",$K2363=""),AND($M2363="",$N2363&lt;&gt;""),AND($M2363&lt;&gt;"",$N2363=""),AND($P2363="",$Q2363&lt;&gt;""),AND($P2363&lt;&gt;"",$Q2363=""),AND($S2363="",$T2363&lt;&gt;""),AND($S2363&lt;&gt;"",$T2363=""),AND($V2363="",$W2363&lt;&gt;""),AND($V2363&lt;&gt;"",$W2363="")),"Há ano preenchido parcialmente: "&amp;TRIM(IF(AND($G2363="",$H2363&lt;&gt;""),"Ano 1 (falta valor unitário); ","")&amp;IF(AND($G2363&lt;&gt;"",$H2363=""),"Ano 1 (falta quantidade); ","")&amp;IF(AND($J2363="",$K2363&lt;&gt;""),"Ano 2 (falta valor unitário); ","")&amp;IF(AND($J2363&lt;&gt;"",$K2363=""),"Ano 2 (falta quantidade); ","")&amp;IF(AND($M2363="",$N2363&lt;&gt;""),"Ano 3 (falta valor unitário); ","")&amp;IF(AND($M2363&lt;&gt;"",$N2363=""),"Ano 3 (falta quantidade); ","")&amp;IF(AND($P2363="",$Q2363&lt;&gt;""),"Ano 4 (falta valor unitário); ","")&amp;IF(AND($P2363&lt;&gt;"",$Q2363=""),"Ano 4 (falta quantidade); ","")&amp;IF(AND($S2363="",$T2363&lt;&gt;""),"Ano 5 (falta valor unitário); ","")&amp;IF(AND($S2363&lt;&gt;"",$T2363=""),"Ano 5 (falta quantidade); ","")&amp;IF(AND($V2363="",$W2363&lt;&gt;""),"Ano 6 (falta valor unitário); ","")&amp;IF(AND($V2363&lt;&gt;"",$W2363=""),"Ano 6 (falta quantidade); ","")), IF(NOT(OR(AND($G2363&lt;&gt;"",$H2363&lt;&gt;""),AND($J2363&lt;&gt;"",$K2363&lt;&gt;""),AND($M2363&lt;&gt;"",$N2363&lt;&gt;""),AND($P2363&lt;&gt;"",$Q2363&lt;&gt;""),AND($S2363&lt;&gt;"",$T2363&lt;&gt;""),AND($V2363&lt;&gt;"",$W2363&lt;&gt;""))),"Informe pelo menos um ano completo com valor unitário e quantidade.",IF(AND($C2363&lt;&gt;"",$E2363&lt;&gt;"",LEFT(TRIM($C2363),1)&lt;&gt;LEFT(TRIM($E2363),1)),"Categoria e tipo estão incompatíveis.",IF(IF(OR($E2363="",$F2363=""),FALSE(),IFERROR(COUNTIF(INDIRECT("UNITS_"&amp;SUBSTITUTE(LEFT($E2363,FIND(" ",$E2363&amp;" ")-1),".","_")),$F2363)=0,TRUE())),"Unidade incompatível com o tipo selecionado.",IF(OR(AND(ISNUMBER(SEARCH("comunic",LOWER($B2363))),LEFT($E2363,3)&lt;&gt;"4.4"),AND(ISNUMBER(SEARCH("monitor",LOWER($B2363))),NOT(OR(LEFT($E2363,3)="1.5",LEFT($E2363,3)="2.5")))),"Revise a classificação do item conforme as regras de preenchimento.",IF(AND($B2363&lt;&gt;"",OR(ISNUMBER(SEARCH("outro",LOWER($B2363))),ISNUMBER(SEARCH("divers",LOWER($B2363))),ISNUMBER(SEARCH("kit",LOWER($B2363))),ISNUMBER(SEARCH("ferrament",LOWER($B2363))),ISNUMBER(SEARCH("epi",LOWER($B2363)))),NOT(OR($Z2363&lt;&gt;"",$AA2363&lt;&gt;""))),"Descrição muito genérica: detalhe melhor o item e registre o racional no memorial ou em anexo.",IF(AND($Y2363=0,$B2363&lt;&gt;"",OR($G2363&lt;&gt;"",$H2363&lt;&gt;"",$J2363&lt;&gt;"",$K2363&lt;&gt;"",$M2363&lt;&gt;"",$N2363&lt;&gt;"",$P2363&lt;&gt;"",$Q2363&lt;&gt;"",$S2363&lt;&gt;"",$T2363&lt;&gt;"",$V2363&lt;&gt;"",$W2363&lt;&gt;"")),"O item possui dados lançados, mas o total está zerado. Revise os valores informados.","")))))))))))))))</f>
        <v/>
      </c>
    </row>
    <row r="2364" spans="1:35" ht="14.25" customHeight="1" x14ac:dyDescent="0.25">
      <c r="A2364" s="57" t="str">
        <f t="shared" si="468"/>
        <v/>
      </c>
      <c r="B2364" s="58"/>
      <c r="C2364" s="58"/>
      <c r="D2364" s="58"/>
      <c r="E2364" s="58"/>
      <c r="F2364" s="58"/>
      <c r="G2364" s="269"/>
      <c r="H2364" s="59"/>
      <c r="I2364" s="273">
        <f t="shared" si="469"/>
        <v>0</v>
      </c>
      <c r="J2364" s="269"/>
      <c r="K2364" s="59"/>
      <c r="L2364" s="270">
        <f t="shared" si="470"/>
        <v>0</v>
      </c>
      <c r="M2364" s="269"/>
      <c r="N2364" s="59"/>
      <c r="O2364" s="270">
        <f t="shared" si="471"/>
        <v>0</v>
      </c>
      <c r="P2364" s="269"/>
      <c r="Q2364" s="59"/>
      <c r="R2364" s="271">
        <f t="shared" si="472"/>
        <v>0</v>
      </c>
      <c r="S2364" s="269"/>
      <c r="T2364" s="59"/>
      <c r="U2364" s="270">
        <f t="shared" si="473"/>
        <v>0</v>
      </c>
      <c r="V2364" s="269"/>
      <c r="W2364" s="59"/>
      <c r="X2364" s="270">
        <f t="shared" si="474"/>
        <v>0</v>
      </c>
      <c r="Y2364" s="270">
        <f t="shared" si="475"/>
        <v>0</v>
      </c>
      <c r="Z2364" s="58"/>
      <c r="AA2364" s="58"/>
      <c r="AB2364" s="60" t="str">
        <f t="shared" si="476"/>
        <v/>
      </c>
      <c r="AC2364" s="21" t="b">
        <f t="shared" si="477"/>
        <v>0</v>
      </c>
      <c r="AD2364" s="21" t="b">
        <f t="shared" si="478"/>
        <v>0</v>
      </c>
      <c r="AE2364" s="21" t="b">
        <f t="shared" si="479"/>
        <v>0</v>
      </c>
      <c r="AF2364" s="21" t="b">
        <f ca="1">OR(AND($AC2364,NOT($AD2364)),AND($AC2364,OR(AND($G2364="",$H2364&lt;&gt;""),AND($G2364&lt;&gt;"",$H2364=""),AND($J2364="",$K2364&lt;&gt;""),AND($J2364&lt;&gt;"",$K2364=""),AND($M2364="",$N2364&lt;&gt;""),AND($M2364&lt;&gt;"",$N2364=""),AND($P2364="",$Q2364&lt;&gt;""),AND($P2364&lt;&gt;"",$Q2364=""),AND($S2364="",$T2364&lt;&gt;""),AND($S2364&lt;&gt;"",$T2364=""),AND($V2364="",$W2364&lt;&gt;""),AND($V2364&lt;&gt;"",$W2364=""))),AND($C2364&lt;&gt;"",$E2364&lt;&gt;"",LEFT(TRIM($C2364),1)&lt;&gt;LEFT(TRIM($E2364),1)),IF(OR($E2364="",$F2364=""),FALSE(),IFERROR(COUNTIF(INDIRECT("UNITS_"&amp;SUBSTITUTE(LEFT($E2364,FIND(" ",$E2364&amp;" ")-1),".","_")),$F2364)=0,TRUE())),AND($B2364&lt;&gt;"",OR(ISNUMBER(SEARCH("outro",LOWER($B2364))),ISNUMBER(SEARCH("divers",LOWER($B2364))),ISNUMBER(SEARCH("etc",LOWER($B2364))))),OR(AND(ISNUMBER(SEARCH("comunic",LOWER($B2364))),LEFT($E2364,3)&lt;&gt;"4.4"),AND(ISNUMBER(SEARCH("monitor",LOWER($B2364))),NOT(OR(LEFT($E2364,3)="1.5",LEFT($E2364,3)="2.5")))),AND($B2364&lt;&gt;"",OR(LEFT($C2364,1)="1",LEFT($C2364,1)="2"),$D2364=""),AND($D2364&lt;&gt;"",NOT(OR(LEFT($C2364,1)="1",LEFT($C2364,1)="2"))),AND($D2364&lt;&gt;"",COUNTIF(' PROJETO'!$B$14:$B$16,$D2364)=0),IF($D2364="",FALSE(),IF(COUNTIF(' PROJETO'!$B$14:$B$16,$D2364)=0,FALSE(),IFERROR(INDEX(' PROJETO'!$C$14:$C$16,MATCH($D2364,' PROJETO'!$B$14:$B$16,0))&lt;&gt;"Sim",FALSE()))))</f>
        <v>0</v>
      </c>
      <c r="AG2364" s="21" t="b">
        <f>AND($AC2364,$Y2364&gt;'CONFG.  LISTAS'!$F$4,$Z2364="",$AA2364="")</f>
        <v>0</v>
      </c>
      <c r="AH2364" s="21" t="str">
        <f t="shared" si="480"/>
        <v/>
      </c>
      <c r="AI2364" s="43" t="str">
        <f ca="1">IF(NOT($AC2364),"",IF(OR($B2364="",$C2364="",$E2364="",$F2364=""),"Preencha descrição, categoria, tipo e unidade.",IF(AND($B2364&lt;&gt;"",OR(LEFT($C2364,1)="1",LEFT($C2364,1)="2"),$D2364=""),"Informe a prática de restauração para itens diretos.",IF(AND($D2364&lt;&gt;"",NOT(OR(LEFT($C2364,1)="1",LEFT($C2364,1)="2"))),"Custos indiretos não devem pertencer a uma prática específica.",IF(AND($D2364&lt;&gt;"",COUNTIF(' PROJETO'!$B$14:$B$16,$D2364)=0),"Prática de restauração inválida ou não cadastrada.",IF(IF($D2364="",FALSE(),IF(COUNTIF(' PROJETO'!$B$14:$B$16,$D2364)=0,FALSE(),IFERROR(INDEX(' PROJETO'!$C$14:$C$16,MATCH($D2364,' PROJETO'!$B$14:$B$16,0))&lt;&gt;"Sim",FALSE()))),"A prática informada no item não foi selecionada na aba Projeto.",IF(AND(MAX($I2364,$L2364,$O2364,$R2364,$U2364,$X2364)&gt;'CONFG.  LISTAS'!$F$4,NOT(OR($Z2364&lt;&gt;"",$AA2364&lt;&gt;""))),"Memorial de cálculo ou anexo obrigatório não informado para item acima do limite.",IF(OR(AND($G2364&lt;&gt;"",$H2364&lt;&gt;"",OR($G2364&lt;=0,$H2364&lt;=0)),AND($J2364&lt;&gt;"",$K2364&lt;&gt;"",OR($J2364&lt;=0,$K2364&lt;=0)),AND($M2364&lt;&gt;"",$N2364&lt;&gt;"",OR($M2364&lt;=0,$N2364&lt;=0)),AND($P2364&lt;&gt;"",$Q2364&lt;&gt;"",OR($P2364&lt;=0,$Q2364&lt;=0)),AND($S2364&lt;&gt;"",$T2364&lt;&gt;"",OR($S2364&lt;=0,$T2364&lt;=0)),AND($V2364&lt;&gt;"",$W2364&lt;&gt;"",OR($V2364&lt;=0,$W2364&lt;=0))),"Revise os valores informados: valor unitário e quantidade devem ser maiores que zero.",IF(OR(AND($G2364="",$H2364&lt;&gt;""),AND($G2364&lt;&gt;"",$H2364=""),AND($J2364="",$K2364&lt;&gt;""),AND($J2364&lt;&gt;"",$K2364=""),AND($M2364="",$N2364&lt;&gt;""),AND($M2364&lt;&gt;"",$N2364=""),AND($P2364="",$Q2364&lt;&gt;""),AND($P2364&lt;&gt;"",$Q2364=""),AND($S2364="",$T2364&lt;&gt;""),AND($S2364&lt;&gt;"",$T2364=""),AND($V2364="",$W2364&lt;&gt;""),AND($V2364&lt;&gt;"",$W2364="")),"Há ano preenchido parcialmente: "&amp;TRIM(IF(AND($G2364="",$H2364&lt;&gt;""),"Ano 1 (falta valor unitário); ","")&amp;IF(AND($G2364&lt;&gt;"",$H2364=""),"Ano 1 (falta quantidade); ","")&amp;IF(AND($J2364="",$K2364&lt;&gt;""),"Ano 2 (falta valor unitário); ","")&amp;IF(AND($J2364&lt;&gt;"",$K2364=""),"Ano 2 (falta quantidade); ","")&amp;IF(AND($M2364="",$N2364&lt;&gt;""),"Ano 3 (falta valor unitário); ","")&amp;IF(AND($M2364&lt;&gt;"",$N2364=""),"Ano 3 (falta quantidade); ","")&amp;IF(AND($P2364="",$Q2364&lt;&gt;""),"Ano 4 (falta valor unitário); ","")&amp;IF(AND($P2364&lt;&gt;"",$Q2364=""),"Ano 4 (falta quantidade); ","")&amp;IF(AND($S2364="",$T2364&lt;&gt;""),"Ano 5 (falta valor unitário); ","")&amp;IF(AND($S2364&lt;&gt;"",$T2364=""),"Ano 5 (falta quantidade); ","")&amp;IF(AND($V2364="",$W2364&lt;&gt;""),"Ano 6 (falta valor unitário); ","")&amp;IF(AND($V2364&lt;&gt;"",$W2364=""),"Ano 6 (falta quantidade); ","")), IF(NOT(OR(AND($G2364&lt;&gt;"",$H2364&lt;&gt;""),AND($J2364&lt;&gt;"",$K2364&lt;&gt;""),AND($M2364&lt;&gt;"",$N2364&lt;&gt;""),AND($P2364&lt;&gt;"",$Q2364&lt;&gt;""),AND($S2364&lt;&gt;"",$T2364&lt;&gt;""),AND($V2364&lt;&gt;"",$W2364&lt;&gt;""))),"Informe pelo menos um ano completo com valor unitário e quantidade.",IF(AND($C2364&lt;&gt;"",$E2364&lt;&gt;"",LEFT(TRIM($C2364),1)&lt;&gt;LEFT(TRIM($E2364),1)),"Categoria e tipo estão incompatíveis.",IF(IF(OR($E2364="",$F2364=""),FALSE(),IFERROR(COUNTIF(INDIRECT("UNITS_"&amp;SUBSTITUTE(LEFT($E2364,FIND(" ",$E2364&amp;" ")-1),".","_")),$F2364)=0,TRUE())),"Unidade incompatível com o tipo selecionado.",IF(OR(AND(ISNUMBER(SEARCH("comunic",LOWER($B2364))),LEFT($E2364,3)&lt;&gt;"4.4"),AND(ISNUMBER(SEARCH("monitor",LOWER($B2364))),NOT(OR(LEFT($E2364,3)="1.5",LEFT($E2364,3)="2.5")))),"Revise a classificação do item conforme as regras de preenchimento.",IF(AND($B2364&lt;&gt;"",OR(ISNUMBER(SEARCH("outro",LOWER($B2364))),ISNUMBER(SEARCH("divers",LOWER($B2364))),ISNUMBER(SEARCH("kit",LOWER($B2364))),ISNUMBER(SEARCH("ferrament",LOWER($B2364))),ISNUMBER(SEARCH("epi",LOWER($B2364)))),NOT(OR($Z2364&lt;&gt;"",$AA2364&lt;&gt;""))),"Descrição muito genérica: detalhe melhor o item e registre o racional no memorial ou em anexo.",IF(AND($Y2364=0,$B2364&lt;&gt;"",OR($G2364&lt;&gt;"",$H2364&lt;&gt;"",$J2364&lt;&gt;"",$K2364&lt;&gt;"",$M2364&lt;&gt;"",$N2364&lt;&gt;"",$P2364&lt;&gt;"",$Q2364&lt;&gt;"",$S2364&lt;&gt;"",$T2364&lt;&gt;"",$V2364&lt;&gt;"",$W2364&lt;&gt;"")),"O item possui dados lançados, mas o total está zerado. Revise os valores informados.","")))))))))))))))</f>
        <v/>
      </c>
    </row>
    <row r="2365" spans="1:35" ht="14.25" customHeight="1" x14ac:dyDescent="0.25">
      <c r="A2365" s="57" t="str">
        <f t="shared" si="468"/>
        <v/>
      </c>
      <c r="B2365" s="61"/>
      <c r="C2365" s="61"/>
      <c r="D2365" s="58"/>
      <c r="E2365" s="61"/>
      <c r="F2365" s="61"/>
      <c r="G2365" s="272"/>
      <c r="H2365" s="62"/>
      <c r="I2365" s="273">
        <f t="shared" si="469"/>
        <v>0</v>
      </c>
      <c r="J2365" s="272"/>
      <c r="K2365" s="62"/>
      <c r="L2365" s="270">
        <f t="shared" si="470"/>
        <v>0</v>
      </c>
      <c r="M2365" s="272"/>
      <c r="N2365" s="62"/>
      <c r="O2365" s="270">
        <f t="shared" si="471"/>
        <v>0</v>
      </c>
      <c r="P2365" s="272"/>
      <c r="Q2365" s="62"/>
      <c r="R2365" s="271">
        <f t="shared" si="472"/>
        <v>0</v>
      </c>
      <c r="S2365" s="272"/>
      <c r="T2365" s="62"/>
      <c r="U2365" s="270">
        <f t="shared" si="473"/>
        <v>0</v>
      </c>
      <c r="V2365" s="272"/>
      <c r="W2365" s="62"/>
      <c r="X2365" s="270">
        <f t="shared" si="474"/>
        <v>0</v>
      </c>
      <c r="Y2365" s="270">
        <f t="shared" si="475"/>
        <v>0</v>
      </c>
      <c r="Z2365" s="61"/>
      <c r="AA2365" s="61"/>
      <c r="AB2365" s="60" t="str">
        <f t="shared" si="476"/>
        <v/>
      </c>
      <c r="AC2365" s="21" t="b">
        <f t="shared" si="477"/>
        <v>0</v>
      </c>
      <c r="AD2365" s="21" t="b">
        <f t="shared" si="478"/>
        <v>0</v>
      </c>
      <c r="AE2365" s="21" t="b">
        <f t="shared" si="479"/>
        <v>0</v>
      </c>
      <c r="AF2365" s="21" t="b">
        <f ca="1">OR(AND($AC2365,NOT($AD2365)),AND($AC2365,OR(AND($G2365="",$H2365&lt;&gt;""),AND($G2365&lt;&gt;"",$H2365=""),AND($J2365="",$K2365&lt;&gt;""),AND($J2365&lt;&gt;"",$K2365=""),AND($M2365="",$N2365&lt;&gt;""),AND($M2365&lt;&gt;"",$N2365=""),AND($P2365="",$Q2365&lt;&gt;""),AND($P2365&lt;&gt;"",$Q2365=""),AND($S2365="",$T2365&lt;&gt;""),AND($S2365&lt;&gt;"",$T2365=""),AND($V2365="",$W2365&lt;&gt;""),AND($V2365&lt;&gt;"",$W2365=""))),AND($C2365&lt;&gt;"",$E2365&lt;&gt;"",LEFT(TRIM($C2365),1)&lt;&gt;LEFT(TRIM($E2365),1)),IF(OR($E2365="",$F2365=""),FALSE(),IFERROR(COUNTIF(INDIRECT("UNITS_"&amp;SUBSTITUTE(LEFT($E2365,FIND(" ",$E2365&amp;" ")-1),".","_")),$F2365)=0,TRUE())),AND($B2365&lt;&gt;"",OR(ISNUMBER(SEARCH("outro",LOWER($B2365))),ISNUMBER(SEARCH("divers",LOWER($B2365))),ISNUMBER(SEARCH("etc",LOWER($B2365))))),OR(AND(ISNUMBER(SEARCH("comunic",LOWER($B2365))),LEFT($E2365,3)&lt;&gt;"4.4"),AND(ISNUMBER(SEARCH("monitor",LOWER($B2365))),NOT(OR(LEFT($E2365,3)="1.5",LEFT($E2365,3)="2.5")))),AND($B2365&lt;&gt;"",OR(LEFT($C2365,1)="1",LEFT($C2365,1)="2"),$D2365=""),AND($D2365&lt;&gt;"",NOT(OR(LEFT($C2365,1)="1",LEFT($C2365,1)="2"))),AND($D2365&lt;&gt;"",COUNTIF(' PROJETO'!$B$14:$B$16,$D2365)=0),IF($D2365="",FALSE(),IF(COUNTIF(' PROJETO'!$B$14:$B$16,$D2365)=0,FALSE(),IFERROR(INDEX(' PROJETO'!$C$14:$C$16,MATCH($D2365,' PROJETO'!$B$14:$B$16,0))&lt;&gt;"Sim",FALSE()))))</f>
        <v>0</v>
      </c>
      <c r="AG2365" s="21" t="b">
        <f>AND($AC2365,$Y2365&gt;'CONFG.  LISTAS'!$F$4,$Z2365="",$AA2365="")</f>
        <v>0</v>
      </c>
      <c r="AH2365" s="21" t="str">
        <f t="shared" si="480"/>
        <v/>
      </c>
      <c r="AI2365" s="43" t="str">
        <f ca="1">IF(NOT($AC2365),"",IF(OR($B2365="",$C2365="",$E2365="",$F2365=""),"Preencha descrição, categoria, tipo e unidade.",IF(AND($B2365&lt;&gt;"",OR(LEFT($C2365,1)="1",LEFT($C2365,1)="2"),$D2365=""),"Informe a prática de restauração para itens diretos.",IF(AND($D2365&lt;&gt;"",NOT(OR(LEFT($C2365,1)="1",LEFT($C2365,1)="2"))),"Custos indiretos não devem pertencer a uma prática específica.",IF(AND($D2365&lt;&gt;"",COUNTIF(' PROJETO'!$B$14:$B$16,$D2365)=0),"Prática de restauração inválida ou não cadastrada.",IF(IF($D2365="",FALSE(),IF(COUNTIF(' PROJETO'!$B$14:$B$16,$D2365)=0,FALSE(),IFERROR(INDEX(' PROJETO'!$C$14:$C$16,MATCH($D2365,' PROJETO'!$B$14:$B$16,0))&lt;&gt;"Sim",FALSE()))),"A prática informada no item não foi selecionada na aba Projeto.",IF(AND(MAX($I2365,$L2365,$O2365,$R2365,$U2365,$X2365)&gt;'CONFG.  LISTAS'!$F$4,NOT(OR($Z2365&lt;&gt;"",$AA2365&lt;&gt;""))),"Memorial de cálculo ou anexo obrigatório não informado para item acima do limite.",IF(OR(AND($G2365&lt;&gt;"",$H2365&lt;&gt;"",OR($G2365&lt;=0,$H2365&lt;=0)),AND($J2365&lt;&gt;"",$K2365&lt;&gt;"",OR($J2365&lt;=0,$K2365&lt;=0)),AND($M2365&lt;&gt;"",$N2365&lt;&gt;"",OR($M2365&lt;=0,$N2365&lt;=0)),AND($P2365&lt;&gt;"",$Q2365&lt;&gt;"",OR($P2365&lt;=0,$Q2365&lt;=0)),AND($S2365&lt;&gt;"",$T2365&lt;&gt;"",OR($S2365&lt;=0,$T2365&lt;=0)),AND($V2365&lt;&gt;"",$W2365&lt;&gt;"",OR($V2365&lt;=0,$W2365&lt;=0))),"Revise os valores informados: valor unitário e quantidade devem ser maiores que zero.",IF(OR(AND($G2365="",$H2365&lt;&gt;""),AND($G2365&lt;&gt;"",$H2365=""),AND($J2365="",$K2365&lt;&gt;""),AND($J2365&lt;&gt;"",$K2365=""),AND($M2365="",$N2365&lt;&gt;""),AND($M2365&lt;&gt;"",$N2365=""),AND($P2365="",$Q2365&lt;&gt;""),AND($P2365&lt;&gt;"",$Q2365=""),AND($S2365="",$T2365&lt;&gt;""),AND($S2365&lt;&gt;"",$T2365=""),AND($V2365="",$W2365&lt;&gt;""),AND($V2365&lt;&gt;"",$W2365="")),"Há ano preenchido parcialmente: "&amp;TRIM(IF(AND($G2365="",$H2365&lt;&gt;""),"Ano 1 (falta valor unitário); ","")&amp;IF(AND($G2365&lt;&gt;"",$H2365=""),"Ano 1 (falta quantidade); ","")&amp;IF(AND($J2365="",$K2365&lt;&gt;""),"Ano 2 (falta valor unitário); ","")&amp;IF(AND($J2365&lt;&gt;"",$K2365=""),"Ano 2 (falta quantidade); ","")&amp;IF(AND($M2365="",$N2365&lt;&gt;""),"Ano 3 (falta valor unitário); ","")&amp;IF(AND($M2365&lt;&gt;"",$N2365=""),"Ano 3 (falta quantidade); ","")&amp;IF(AND($P2365="",$Q2365&lt;&gt;""),"Ano 4 (falta valor unitário); ","")&amp;IF(AND($P2365&lt;&gt;"",$Q2365=""),"Ano 4 (falta quantidade); ","")&amp;IF(AND($S2365="",$T2365&lt;&gt;""),"Ano 5 (falta valor unitário); ","")&amp;IF(AND($S2365&lt;&gt;"",$T2365=""),"Ano 5 (falta quantidade); ","")&amp;IF(AND($V2365="",$W2365&lt;&gt;""),"Ano 6 (falta valor unitário); ","")&amp;IF(AND($V2365&lt;&gt;"",$W2365=""),"Ano 6 (falta quantidade); ","")), IF(NOT(OR(AND($G2365&lt;&gt;"",$H2365&lt;&gt;""),AND($J2365&lt;&gt;"",$K2365&lt;&gt;""),AND($M2365&lt;&gt;"",$N2365&lt;&gt;""),AND($P2365&lt;&gt;"",$Q2365&lt;&gt;""),AND($S2365&lt;&gt;"",$T2365&lt;&gt;""),AND($V2365&lt;&gt;"",$W2365&lt;&gt;""))),"Informe pelo menos um ano completo com valor unitário e quantidade.",IF(AND($C2365&lt;&gt;"",$E2365&lt;&gt;"",LEFT(TRIM($C2365),1)&lt;&gt;LEFT(TRIM($E2365),1)),"Categoria e tipo estão incompatíveis.",IF(IF(OR($E2365="",$F2365=""),FALSE(),IFERROR(COUNTIF(INDIRECT("UNITS_"&amp;SUBSTITUTE(LEFT($E2365,FIND(" ",$E2365&amp;" ")-1),".","_")),$F2365)=0,TRUE())),"Unidade incompatível com o tipo selecionado.",IF(OR(AND(ISNUMBER(SEARCH("comunic",LOWER($B2365))),LEFT($E2365,3)&lt;&gt;"4.4"),AND(ISNUMBER(SEARCH("monitor",LOWER($B2365))),NOT(OR(LEFT($E2365,3)="1.5",LEFT($E2365,3)="2.5")))),"Revise a classificação do item conforme as regras de preenchimento.",IF(AND($B2365&lt;&gt;"",OR(ISNUMBER(SEARCH("outro",LOWER($B2365))),ISNUMBER(SEARCH("divers",LOWER($B2365))),ISNUMBER(SEARCH("kit",LOWER($B2365))),ISNUMBER(SEARCH("ferrament",LOWER($B2365))),ISNUMBER(SEARCH("epi",LOWER($B2365)))),NOT(OR($Z2365&lt;&gt;"",$AA2365&lt;&gt;""))),"Descrição muito genérica: detalhe melhor o item e registre o racional no memorial ou em anexo.",IF(AND($Y2365=0,$B2365&lt;&gt;"",OR($G2365&lt;&gt;"",$H2365&lt;&gt;"",$J2365&lt;&gt;"",$K2365&lt;&gt;"",$M2365&lt;&gt;"",$N2365&lt;&gt;"",$P2365&lt;&gt;"",$Q2365&lt;&gt;"",$S2365&lt;&gt;"",$T2365&lt;&gt;"",$V2365&lt;&gt;"",$W2365&lt;&gt;"")),"O item possui dados lançados, mas o total está zerado. Revise os valores informados.","")))))))))))))))</f>
        <v/>
      </c>
    </row>
    <row r="2366" spans="1:35" ht="14.25" customHeight="1" x14ac:dyDescent="0.25">
      <c r="A2366" s="57" t="str">
        <f t="shared" si="468"/>
        <v/>
      </c>
      <c r="B2366" s="58"/>
      <c r="C2366" s="58"/>
      <c r="D2366" s="58"/>
      <c r="E2366" s="58"/>
      <c r="F2366" s="58"/>
      <c r="G2366" s="269"/>
      <c r="H2366" s="59"/>
      <c r="I2366" s="273">
        <f t="shared" si="469"/>
        <v>0</v>
      </c>
      <c r="J2366" s="269"/>
      <c r="K2366" s="59"/>
      <c r="L2366" s="270">
        <f t="shared" si="470"/>
        <v>0</v>
      </c>
      <c r="M2366" s="269"/>
      <c r="N2366" s="59"/>
      <c r="O2366" s="270">
        <f t="shared" si="471"/>
        <v>0</v>
      </c>
      <c r="P2366" s="269"/>
      <c r="Q2366" s="59"/>
      <c r="R2366" s="271">
        <f t="shared" si="472"/>
        <v>0</v>
      </c>
      <c r="S2366" s="269"/>
      <c r="T2366" s="59"/>
      <c r="U2366" s="270">
        <f t="shared" si="473"/>
        <v>0</v>
      </c>
      <c r="V2366" s="269"/>
      <c r="W2366" s="59"/>
      <c r="X2366" s="270">
        <f t="shared" si="474"/>
        <v>0</v>
      </c>
      <c r="Y2366" s="270">
        <f t="shared" si="475"/>
        <v>0</v>
      </c>
      <c r="Z2366" s="58"/>
      <c r="AA2366" s="58"/>
      <c r="AB2366" s="60" t="str">
        <f t="shared" si="476"/>
        <v/>
      </c>
      <c r="AC2366" s="21" t="b">
        <f t="shared" si="477"/>
        <v>0</v>
      </c>
      <c r="AD2366" s="21" t="b">
        <f t="shared" si="478"/>
        <v>0</v>
      </c>
      <c r="AE2366" s="21" t="b">
        <f t="shared" si="479"/>
        <v>0</v>
      </c>
      <c r="AF2366" s="21" t="b">
        <f ca="1">OR(AND($AC2366,NOT($AD2366)),AND($AC2366,OR(AND($G2366="",$H2366&lt;&gt;""),AND($G2366&lt;&gt;"",$H2366=""),AND($J2366="",$K2366&lt;&gt;""),AND($J2366&lt;&gt;"",$K2366=""),AND($M2366="",$N2366&lt;&gt;""),AND($M2366&lt;&gt;"",$N2366=""),AND($P2366="",$Q2366&lt;&gt;""),AND($P2366&lt;&gt;"",$Q2366=""),AND($S2366="",$T2366&lt;&gt;""),AND($S2366&lt;&gt;"",$T2366=""),AND($V2366="",$W2366&lt;&gt;""),AND($V2366&lt;&gt;"",$W2366=""))),AND($C2366&lt;&gt;"",$E2366&lt;&gt;"",LEFT(TRIM($C2366),1)&lt;&gt;LEFT(TRIM($E2366),1)),IF(OR($E2366="",$F2366=""),FALSE(),IFERROR(COUNTIF(INDIRECT("UNITS_"&amp;SUBSTITUTE(LEFT($E2366,FIND(" ",$E2366&amp;" ")-1),".","_")),$F2366)=0,TRUE())),AND($B2366&lt;&gt;"",OR(ISNUMBER(SEARCH("outro",LOWER($B2366))),ISNUMBER(SEARCH("divers",LOWER($B2366))),ISNUMBER(SEARCH("etc",LOWER($B2366))))),OR(AND(ISNUMBER(SEARCH("comunic",LOWER($B2366))),LEFT($E2366,3)&lt;&gt;"4.4"),AND(ISNUMBER(SEARCH("monitor",LOWER($B2366))),NOT(OR(LEFT($E2366,3)="1.5",LEFT($E2366,3)="2.5")))),AND($B2366&lt;&gt;"",OR(LEFT($C2366,1)="1",LEFT($C2366,1)="2"),$D2366=""),AND($D2366&lt;&gt;"",NOT(OR(LEFT($C2366,1)="1",LEFT($C2366,1)="2"))),AND($D2366&lt;&gt;"",COUNTIF(' PROJETO'!$B$14:$B$16,$D2366)=0),IF($D2366="",FALSE(),IF(COUNTIF(' PROJETO'!$B$14:$B$16,$D2366)=0,FALSE(),IFERROR(INDEX(' PROJETO'!$C$14:$C$16,MATCH($D2366,' PROJETO'!$B$14:$B$16,0))&lt;&gt;"Sim",FALSE()))))</f>
        <v>0</v>
      </c>
      <c r="AG2366" s="21" t="b">
        <f>AND($AC2366,$Y2366&gt;'CONFG.  LISTAS'!$F$4,$Z2366="",$AA2366="")</f>
        <v>0</v>
      </c>
      <c r="AH2366" s="21" t="str">
        <f t="shared" si="480"/>
        <v/>
      </c>
      <c r="AI2366" s="43" t="str">
        <f ca="1">IF(NOT($AC2366),"",IF(OR($B2366="",$C2366="",$E2366="",$F2366=""),"Preencha descrição, categoria, tipo e unidade.",IF(AND($B2366&lt;&gt;"",OR(LEFT($C2366,1)="1",LEFT($C2366,1)="2"),$D2366=""),"Informe a prática de restauração para itens diretos.",IF(AND($D2366&lt;&gt;"",NOT(OR(LEFT($C2366,1)="1",LEFT($C2366,1)="2"))),"Custos indiretos não devem pertencer a uma prática específica.",IF(AND($D2366&lt;&gt;"",COUNTIF(' PROJETO'!$B$14:$B$16,$D2366)=0),"Prática de restauração inválida ou não cadastrada.",IF(IF($D2366="",FALSE(),IF(COUNTIF(' PROJETO'!$B$14:$B$16,$D2366)=0,FALSE(),IFERROR(INDEX(' PROJETO'!$C$14:$C$16,MATCH($D2366,' PROJETO'!$B$14:$B$16,0))&lt;&gt;"Sim",FALSE()))),"A prática informada no item não foi selecionada na aba Projeto.",IF(AND(MAX($I2366,$L2366,$O2366,$R2366,$U2366,$X2366)&gt;'CONFG.  LISTAS'!$F$4,NOT(OR($Z2366&lt;&gt;"",$AA2366&lt;&gt;""))),"Memorial de cálculo ou anexo obrigatório não informado para item acima do limite.",IF(OR(AND($G2366&lt;&gt;"",$H2366&lt;&gt;"",OR($G2366&lt;=0,$H2366&lt;=0)),AND($J2366&lt;&gt;"",$K2366&lt;&gt;"",OR($J2366&lt;=0,$K2366&lt;=0)),AND($M2366&lt;&gt;"",$N2366&lt;&gt;"",OR($M2366&lt;=0,$N2366&lt;=0)),AND($P2366&lt;&gt;"",$Q2366&lt;&gt;"",OR($P2366&lt;=0,$Q2366&lt;=0)),AND($S2366&lt;&gt;"",$T2366&lt;&gt;"",OR($S2366&lt;=0,$T2366&lt;=0)),AND($V2366&lt;&gt;"",$W2366&lt;&gt;"",OR($V2366&lt;=0,$W2366&lt;=0))),"Revise os valores informados: valor unitário e quantidade devem ser maiores que zero.",IF(OR(AND($G2366="",$H2366&lt;&gt;""),AND($G2366&lt;&gt;"",$H2366=""),AND($J2366="",$K2366&lt;&gt;""),AND($J2366&lt;&gt;"",$K2366=""),AND($M2366="",$N2366&lt;&gt;""),AND($M2366&lt;&gt;"",$N2366=""),AND($P2366="",$Q2366&lt;&gt;""),AND($P2366&lt;&gt;"",$Q2366=""),AND($S2366="",$T2366&lt;&gt;""),AND($S2366&lt;&gt;"",$T2366=""),AND($V2366="",$W2366&lt;&gt;""),AND($V2366&lt;&gt;"",$W2366="")),"Há ano preenchido parcialmente: "&amp;TRIM(IF(AND($G2366="",$H2366&lt;&gt;""),"Ano 1 (falta valor unitário); ","")&amp;IF(AND($G2366&lt;&gt;"",$H2366=""),"Ano 1 (falta quantidade); ","")&amp;IF(AND($J2366="",$K2366&lt;&gt;""),"Ano 2 (falta valor unitário); ","")&amp;IF(AND($J2366&lt;&gt;"",$K2366=""),"Ano 2 (falta quantidade); ","")&amp;IF(AND($M2366="",$N2366&lt;&gt;""),"Ano 3 (falta valor unitário); ","")&amp;IF(AND($M2366&lt;&gt;"",$N2366=""),"Ano 3 (falta quantidade); ","")&amp;IF(AND($P2366="",$Q2366&lt;&gt;""),"Ano 4 (falta valor unitário); ","")&amp;IF(AND($P2366&lt;&gt;"",$Q2366=""),"Ano 4 (falta quantidade); ","")&amp;IF(AND($S2366="",$T2366&lt;&gt;""),"Ano 5 (falta valor unitário); ","")&amp;IF(AND($S2366&lt;&gt;"",$T2366=""),"Ano 5 (falta quantidade); ","")&amp;IF(AND($V2366="",$W2366&lt;&gt;""),"Ano 6 (falta valor unitário); ","")&amp;IF(AND($V2366&lt;&gt;"",$W2366=""),"Ano 6 (falta quantidade); ","")), IF(NOT(OR(AND($G2366&lt;&gt;"",$H2366&lt;&gt;""),AND($J2366&lt;&gt;"",$K2366&lt;&gt;""),AND($M2366&lt;&gt;"",$N2366&lt;&gt;""),AND($P2366&lt;&gt;"",$Q2366&lt;&gt;""),AND($S2366&lt;&gt;"",$T2366&lt;&gt;""),AND($V2366&lt;&gt;"",$W2366&lt;&gt;""))),"Informe pelo menos um ano completo com valor unitário e quantidade.",IF(AND($C2366&lt;&gt;"",$E2366&lt;&gt;"",LEFT(TRIM($C2366),1)&lt;&gt;LEFT(TRIM($E2366),1)),"Categoria e tipo estão incompatíveis.",IF(IF(OR($E2366="",$F2366=""),FALSE(),IFERROR(COUNTIF(INDIRECT("UNITS_"&amp;SUBSTITUTE(LEFT($E2366,FIND(" ",$E2366&amp;" ")-1),".","_")),$F2366)=0,TRUE())),"Unidade incompatível com o tipo selecionado.",IF(OR(AND(ISNUMBER(SEARCH("comunic",LOWER($B2366))),LEFT($E2366,3)&lt;&gt;"4.4"),AND(ISNUMBER(SEARCH("monitor",LOWER($B2366))),NOT(OR(LEFT($E2366,3)="1.5",LEFT($E2366,3)="2.5")))),"Revise a classificação do item conforme as regras de preenchimento.",IF(AND($B2366&lt;&gt;"",OR(ISNUMBER(SEARCH("outro",LOWER($B2366))),ISNUMBER(SEARCH("divers",LOWER($B2366))),ISNUMBER(SEARCH("kit",LOWER($B2366))),ISNUMBER(SEARCH("ferrament",LOWER($B2366))),ISNUMBER(SEARCH("epi",LOWER($B2366)))),NOT(OR($Z2366&lt;&gt;"",$AA2366&lt;&gt;""))),"Descrição muito genérica: detalhe melhor o item e registre o racional no memorial ou em anexo.",IF(AND($Y2366=0,$B2366&lt;&gt;"",OR($G2366&lt;&gt;"",$H2366&lt;&gt;"",$J2366&lt;&gt;"",$K2366&lt;&gt;"",$M2366&lt;&gt;"",$N2366&lt;&gt;"",$P2366&lt;&gt;"",$Q2366&lt;&gt;"",$S2366&lt;&gt;"",$T2366&lt;&gt;"",$V2366&lt;&gt;"",$W2366&lt;&gt;"")),"O item possui dados lançados, mas o total está zerado. Revise os valores informados.","")))))))))))))))</f>
        <v/>
      </c>
    </row>
    <row r="2367" spans="1:35" ht="14.25" customHeight="1" x14ac:dyDescent="0.25">
      <c r="A2367" s="57" t="str">
        <f t="shared" si="468"/>
        <v/>
      </c>
      <c r="B2367" s="61"/>
      <c r="C2367" s="61"/>
      <c r="D2367" s="58"/>
      <c r="E2367" s="61"/>
      <c r="F2367" s="61"/>
      <c r="G2367" s="272"/>
      <c r="H2367" s="62"/>
      <c r="I2367" s="273">
        <f t="shared" si="469"/>
        <v>0</v>
      </c>
      <c r="J2367" s="272"/>
      <c r="K2367" s="62"/>
      <c r="L2367" s="270">
        <f t="shared" si="470"/>
        <v>0</v>
      </c>
      <c r="M2367" s="272"/>
      <c r="N2367" s="62"/>
      <c r="O2367" s="270">
        <f t="shared" si="471"/>
        <v>0</v>
      </c>
      <c r="P2367" s="272"/>
      <c r="Q2367" s="62"/>
      <c r="R2367" s="271">
        <f t="shared" si="472"/>
        <v>0</v>
      </c>
      <c r="S2367" s="272"/>
      <c r="T2367" s="62"/>
      <c r="U2367" s="270">
        <f t="shared" si="473"/>
        <v>0</v>
      </c>
      <c r="V2367" s="272"/>
      <c r="W2367" s="62"/>
      <c r="X2367" s="270">
        <f t="shared" si="474"/>
        <v>0</v>
      </c>
      <c r="Y2367" s="270">
        <f t="shared" si="475"/>
        <v>0</v>
      </c>
      <c r="Z2367" s="61"/>
      <c r="AA2367" s="61"/>
      <c r="AB2367" s="60" t="str">
        <f t="shared" si="476"/>
        <v/>
      </c>
      <c r="AC2367" s="21" t="b">
        <f t="shared" si="477"/>
        <v>0</v>
      </c>
      <c r="AD2367" s="21" t="b">
        <f t="shared" si="478"/>
        <v>0</v>
      </c>
      <c r="AE2367" s="21" t="b">
        <f t="shared" si="479"/>
        <v>0</v>
      </c>
      <c r="AF2367" s="21" t="b">
        <f ca="1">OR(AND($AC2367,NOT($AD2367)),AND($AC2367,OR(AND($G2367="",$H2367&lt;&gt;""),AND($G2367&lt;&gt;"",$H2367=""),AND($J2367="",$K2367&lt;&gt;""),AND($J2367&lt;&gt;"",$K2367=""),AND($M2367="",$N2367&lt;&gt;""),AND($M2367&lt;&gt;"",$N2367=""),AND($P2367="",$Q2367&lt;&gt;""),AND($P2367&lt;&gt;"",$Q2367=""),AND($S2367="",$T2367&lt;&gt;""),AND($S2367&lt;&gt;"",$T2367=""),AND($V2367="",$W2367&lt;&gt;""),AND($V2367&lt;&gt;"",$W2367=""))),AND($C2367&lt;&gt;"",$E2367&lt;&gt;"",LEFT(TRIM($C2367),1)&lt;&gt;LEFT(TRIM($E2367),1)),IF(OR($E2367="",$F2367=""),FALSE(),IFERROR(COUNTIF(INDIRECT("UNITS_"&amp;SUBSTITUTE(LEFT($E2367,FIND(" ",$E2367&amp;" ")-1),".","_")),$F2367)=0,TRUE())),AND($B2367&lt;&gt;"",OR(ISNUMBER(SEARCH("outro",LOWER($B2367))),ISNUMBER(SEARCH("divers",LOWER($B2367))),ISNUMBER(SEARCH("etc",LOWER($B2367))))),OR(AND(ISNUMBER(SEARCH("comunic",LOWER($B2367))),LEFT($E2367,3)&lt;&gt;"4.4"),AND(ISNUMBER(SEARCH("monitor",LOWER($B2367))),NOT(OR(LEFT($E2367,3)="1.5",LEFT($E2367,3)="2.5")))),AND($B2367&lt;&gt;"",OR(LEFT($C2367,1)="1",LEFT($C2367,1)="2"),$D2367=""),AND($D2367&lt;&gt;"",NOT(OR(LEFT($C2367,1)="1",LEFT($C2367,1)="2"))),AND($D2367&lt;&gt;"",COUNTIF(' PROJETO'!$B$14:$B$16,$D2367)=0),IF($D2367="",FALSE(),IF(COUNTIF(' PROJETO'!$B$14:$B$16,$D2367)=0,FALSE(),IFERROR(INDEX(' PROJETO'!$C$14:$C$16,MATCH($D2367,' PROJETO'!$B$14:$B$16,0))&lt;&gt;"Sim",FALSE()))))</f>
        <v>0</v>
      </c>
      <c r="AG2367" s="21" t="b">
        <f>AND($AC2367,$Y2367&gt;'CONFG.  LISTAS'!$F$4,$Z2367="",$AA2367="")</f>
        <v>0</v>
      </c>
      <c r="AH2367" s="21" t="str">
        <f t="shared" si="480"/>
        <v/>
      </c>
      <c r="AI2367" s="43" t="str">
        <f ca="1">IF(NOT($AC2367),"",IF(OR($B2367="",$C2367="",$E2367="",$F2367=""),"Preencha descrição, categoria, tipo e unidade.",IF(AND($B2367&lt;&gt;"",OR(LEFT($C2367,1)="1",LEFT($C2367,1)="2"),$D2367=""),"Informe a prática de restauração para itens diretos.",IF(AND($D2367&lt;&gt;"",NOT(OR(LEFT($C2367,1)="1",LEFT($C2367,1)="2"))),"Custos indiretos não devem pertencer a uma prática específica.",IF(AND($D2367&lt;&gt;"",COUNTIF(' PROJETO'!$B$14:$B$16,$D2367)=0),"Prática de restauração inválida ou não cadastrada.",IF(IF($D2367="",FALSE(),IF(COUNTIF(' PROJETO'!$B$14:$B$16,$D2367)=0,FALSE(),IFERROR(INDEX(' PROJETO'!$C$14:$C$16,MATCH($D2367,' PROJETO'!$B$14:$B$16,0))&lt;&gt;"Sim",FALSE()))),"A prática informada no item não foi selecionada na aba Projeto.",IF(AND(MAX($I2367,$L2367,$O2367,$R2367,$U2367,$X2367)&gt;'CONFG.  LISTAS'!$F$4,NOT(OR($Z2367&lt;&gt;"",$AA2367&lt;&gt;""))),"Memorial de cálculo ou anexo obrigatório não informado para item acima do limite.",IF(OR(AND($G2367&lt;&gt;"",$H2367&lt;&gt;"",OR($G2367&lt;=0,$H2367&lt;=0)),AND($J2367&lt;&gt;"",$K2367&lt;&gt;"",OR($J2367&lt;=0,$K2367&lt;=0)),AND($M2367&lt;&gt;"",$N2367&lt;&gt;"",OR($M2367&lt;=0,$N2367&lt;=0)),AND($P2367&lt;&gt;"",$Q2367&lt;&gt;"",OR($P2367&lt;=0,$Q2367&lt;=0)),AND($S2367&lt;&gt;"",$T2367&lt;&gt;"",OR($S2367&lt;=0,$T2367&lt;=0)),AND($V2367&lt;&gt;"",$W2367&lt;&gt;"",OR($V2367&lt;=0,$W2367&lt;=0))),"Revise os valores informados: valor unitário e quantidade devem ser maiores que zero.",IF(OR(AND($G2367="",$H2367&lt;&gt;""),AND($G2367&lt;&gt;"",$H2367=""),AND($J2367="",$K2367&lt;&gt;""),AND($J2367&lt;&gt;"",$K2367=""),AND($M2367="",$N2367&lt;&gt;""),AND($M2367&lt;&gt;"",$N2367=""),AND($P2367="",$Q2367&lt;&gt;""),AND($P2367&lt;&gt;"",$Q2367=""),AND($S2367="",$T2367&lt;&gt;""),AND($S2367&lt;&gt;"",$T2367=""),AND($V2367="",$W2367&lt;&gt;""),AND($V2367&lt;&gt;"",$W2367="")),"Há ano preenchido parcialmente: "&amp;TRIM(IF(AND($G2367="",$H2367&lt;&gt;""),"Ano 1 (falta valor unitário); ","")&amp;IF(AND($G2367&lt;&gt;"",$H2367=""),"Ano 1 (falta quantidade); ","")&amp;IF(AND($J2367="",$K2367&lt;&gt;""),"Ano 2 (falta valor unitário); ","")&amp;IF(AND($J2367&lt;&gt;"",$K2367=""),"Ano 2 (falta quantidade); ","")&amp;IF(AND($M2367="",$N2367&lt;&gt;""),"Ano 3 (falta valor unitário); ","")&amp;IF(AND($M2367&lt;&gt;"",$N2367=""),"Ano 3 (falta quantidade); ","")&amp;IF(AND($P2367="",$Q2367&lt;&gt;""),"Ano 4 (falta valor unitário); ","")&amp;IF(AND($P2367&lt;&gt;"",$Q2367=""),"Ano 4 (falta quantidade); ","")&amp;IF(AND($S2367="",$T2367&lt;&gt;""),"Ano 5 (falta valor unitário); ","")&amp;IF(AND($S2367&lt;&gt;"",$T2367=""),"Ano 5 (falta quantidade); ","")&amp;IF(AND($V2367="",$W2367&lt;&gt;""),"Ano 6 (falta valor unitário); ","")&amp;IF(AND($V2367&lt;&gt;"",$W2367=""),"Ano 6 (falta quantidade); ","")), IF(NOT(OR(AND($G2367&lt;&gt;"",$H2367&lt;&gt;""),AND($J2367&lt;&gt;"",$K2367&lt;&gt;""),AND($M2367&lt;&gt;"",$N2367&lt;&gt;""),AND($P2367&lt;&gt;"",$Q2367&lt;&gt;""),AND($S2367&lt;&gt;"",$T2367&lt;&gt;""),AND($V2367&lt;&gt;"",$W2367&lt;&gt;""))),"Informe pelo menos um ano completo com valor unitário e quantidade.",IF(AND($C2367&lt;&gt;"",$E2367&lt;&gt;"",LEFT(TRIM($C2367),1)&lt;&gt;LEFT(TRIM($E2367),1)),"Categoria e tipo estão incompatíveis.",IF(IF(OR($E2367="",$F2367=""),FALSE(),IFERROR(COUNTIF(INDIRECT("UNITS_"&amp;SUBSTITUTE(LEFT($E2367,FIND(" ",$E2367&amp;" ")-1),".","_")),$F2367)=0,TRUE())),"Unidade incompatível com o tipo selecionado.",IF(OR(AND(ISNUMBER(SEARCH("comunic",LOWER($B2367))),LEFT($E2367,3)&lt;&gt;"4.4"),AND(ISNUMBER(SEARCH("monitor",LOWER($B2367))),NOT(OR(LEFT($E2367,3)="1.5",LEFT($E2367,3)="2.5")))),"Revise a classificação do item conforme as regras de preenchimento.",IF(AND($B2367&lt;&gt;"",OR(ISNUMBER(SEARCH("outro",LOWER($B2367))),ISNUMBER(SEARCH("divers",LOWER($B2367))),ISNUMBER(SEARCH("kit",LOWER($B2367))),ISNUMBER(SEARCH("ferrament",LOWER($B2367))),ISNUMBER(SEARCH("epi",LOWER($B2367)))),NOT(OR($Z2367&lt;&gt;"",$AA2367&lt;&gt;""))),"Descrição muito genérica: detalhe melhor o item e registre o racional no memorial ou em anexo.",IF(AND($Y2367=0,$B2367&lt;&gt;"",OR($G2367&lt;&gt;"",$H2367&lt;&gt;"",$J2367&lt;&gt;"",$K2367&lt;&gt;"",$M2367&lt;&gt;"",$N2367&lt;&gt;"",$P2367&lt;&gt;"",$Q2367&lt;&gt;"",$S2367&lt;&gt;"",$T2367&lt;&gt;"",$V2367&lt;&gt;"",$W2367&lt;&gt;"")),"O item possui dados lançados, mas o total está zerado. Revise os valores informados.","")))))))))))))))</f>
        <v/>
      </c>
    </row>
    <row r="2368" spans="1:35" ht="14.25" customHeight="1" x14ac:dyDescent="0.25">
      <c r="A2368" s="57" t="str">
        <f t="shared" si="468"/>
        <v/>
      </c>
      <c r="B2368" s="58"/>
      <c r="C2368" s="58"/>
      <c r="D2368" s="58"/>
      <c r="E2368" s="58"/>
      <c r="F2368" s="58"/>
      <c r="G2368" s="269"/>
      <c r="H2368" s="59"/>
      <c r="I2368" s="273">
        <f t="shared" si="469"/>
        <v>0</v>
      </c>
      <c r="J2368" s="269"/>
      <c r="K2368" s="59"/>
      <c r="L2368" s="270">
        <f t="shared" si="470"/>
        <v>0</v>
      </c>
      <c r="M2368" s="269"/>
      <c r="N2368" s="59"/>
      <c r="O2368" s="270">
        <f t="shared" si="471"/>
        <v>0</v>
      </c>
      <c r="P2368" s="269"/>
      <c r="Q2368" s="59"/>
      <c r="R2368" s="271">
        <f t="shared" si="472"/>
        <v>0</v>
      </c>
      <c r="S2368" s="269"/>
      <c r="T2368" s="59"/>
      <c r="U2368" s="270">
        <f t="shared" si="473"/>
        <v>0</v>
      </c>
      <c r="V2368" s="269"/>
      <c r="W2368" s="59"/>
      <c r="X2368" s="270">
        <f t="shared" si="474"/>
        <v>0</v>
      </c>
      <c r="Y2368" s="270">
        <f t="shared" si="475"/>
        <v>0</v>
      </c>
      <c r="Z2368" s="58"/>
      <c r="AA2368" s="58"/>
      <c r="AB2368" s="60" t="str">
        <f t="shared" si="476"/>
        <v/>
      </c>
      <c r="AC2368" s="21" t="b">
        <f t="shared" si="477"/>
        <v>0</v>
      </c>
      <c r="AD2368" s="21" t="b">
        <f t="shared" si="478"/>
        <v>0</v>
      </c>
      <c r="AE2368" s="21" t="b">
        <f t="shared" si="479"/>
        <v>0</v>
      </c>
      <c r="AF2368" s="21" t="b">
        <f ca="1">OR(AND($AC2368,NOT($AD2368)),AND($AC2368,OR(AND($G2368="",$H2368&lt;&gt;""),AND($G2368&lt;&gt;"",$H2368=""),AND($J2368="",$K2368&lt;&gt;""),AND($J2368&lt;&gt;"",$K2368=""),AND($M2368="",$N2368&lt;&gt;""),AND($M2368&lt;&gt;"",$N2368=""),AND($P2368="",$Q2368&lt;&gt;""),AND($P2368&lt;&gt;"",$Q2368=""),AND($S2368="",$T2368&lt;&gt;""),AND($S2368&lt;&gt;"",$T2368=""),AND($V2368="",$W2368&lt;&gt;""),AND($V2368&lt;&gt;"",$W2368=""))),AND($C2368&lt;&gt;"",$E2368&lt;&gt;"",LEFT(TRIM($C2368),1)&lt;&gt;LEFT(TRIM($E2368),1)),IF(OR($E2368="",$F2368=""),FALSE(),IFERROR(COUNTIF(INDIRECT("UNITS_"&amp;SUBSTITUTE(LEFT($E2368,FIND(" ",$E2368&amp;" ")-1),".","_")),$F2368)=0,TRUE())),AND($B2368&lt;&gt;"",OR(ISNUMBER(SEARCH("outro",LOWER($B2368))),ISNUMBER(SEARCH("divers",LOWER($B2368))),ISNUMBER(SEARCH("etc",LOWER($B2368))))),OR(AND(ISNUMBER(SEARCH("comunic",LOWER($B2368))),LEFT($E2368,3)&lt;&gt;"4.4"),AND(ISNUMBER(SEARCH("monitor",LOWER($B2368))),NOT(OR(LEFT($E2368,3)="1.5",LEFT($E2368,3)="2.5")))),AND($B2368&lt;&gt;"",OR(LEFT($C2368,1)="1",LEFT($C2368,1)="2"),$D2368=""),AND($D2368&lt;&gt;"",NOT(OR(LEFT($C2368,1)="1",LEFT($C2368,1)="2"))),AND($D2368&lt;&gt;"",COUNTIF(' PROJETO'!$B$14:$B$16,$D2368)=0),IF($D2368="",FALSE(),IF(COUNTIF(' PROJETO'!$B$14:$B$16,$D2368)=0,FALSE(),IFERROR(INDEX(' PROJETO'!$C$14:$C$16,MATCH($D2368,' PROJETO'!$B$14:$B$16,0))&lt;&gt;"Sim",FALSE()))))</f>
        <v>0</v>
      </c>
      <c r="AG2368" s="21" t="b">
        <f>AND($AC2368,$Y2368&gt;'CONFG.  LISTAS'!$F$4,$Z2368="",$AA2368="")</f>
        <v>0</v>
      </c>
      <c r="AH2368" s="21" t="str">
        <f t="shared" si="480"/>
        <v/>
      </c>
      <c r="AI2368" s="43" t="str">
        <f ca="1">IF(NOT($AC2368),"",IF(OR($B2368="",$C2368="",$E2368="",$F2368=""),"Preencha descrição, categoria, tipo e unidade.",IF(AND($B2368&lt;&gt;"",OR(LEFT($C2368,1)="1",LEFT($C2368,1)="2"),$D2368=""),"Informe a prática de restauração para itens diretos.",IF(AND($D2368&lt;&gt;"",NOT(OR(LEFT($C2368,1)="1",LEFT($C2368,1)="2"))),"Custos indiretos não devem pertencer a uma prática específica.",IF(AND($D2368&lt;&gt;"",COUNTIF(' PROJETO'!$B$14:$B$16,$D2368)=0),"Prática de restauração inválida ou não cadastrada.",IF(IF($D2368="",FALSE(),IF(COUNTIF(' PROJETO'!$B$14:$B$16,$D2368)=0,FALSE(),IFERROR(INDEX(' PROJETO'!$C$14:$C$16,MATCH($D2368,' PROJETO'!$B$14:$B$16,0))&lt;&gt;"Sim",FALSE()))),"A prática informada no item não foi selecionada na aba Projeto.",IF(AND(MAX($I2368,$L2368,$O2368,$R2368,$U2368,$X2368)&gt;'CONFG.  LISTAS'!$F$4,NOT(OR($Z2368&lt;&gt;"",$AA2368&lt;&gt;""))),"Memorial de cálculo ou anexo obrigatório não informado para item acima do limite.",IF(OR(AND($G2368&lt;&gt;"",$H2368&lt;&gt;"",OR($G2368&lt;=0,$H2368&lt;=0)),AND($J2368&lt;&gt;"",$K2368&lt;&gt;"",OR($J2368&lt;=0,$K2368&lt;=0)),AND($M2368&lt;&gt;"",$N2368&lt;&gt;"",OR($M2368&lt;=0,$N2368&lt;=0)),AND($P2368&lt;&gt;"",$Q2368&lt;&gt;"",OR($P2368&lt;=0,$Q2368&lt;=0)),AND($S2368&lt;&gt;"",$T2368&lt;&gt;"",OR($S2368&lt;=0,$T2368&lt;=0)),AND($V2368&lt;&gt;"",$W2368&lt;&gt;"",OR($V2368&lt;=0,$W2368&lt;=0))),"Revise os valores informados: valor unitário e quantidade devem ser maiores que zero.",IF(OR(AND($G2368="",$H2368&lt;&gt;""),AND($G2368&lt;&gt;"",$H2368=""),AND($J2368="",$K2368&lt;&gt;""),AND($J2368&lt;&gt;"",$K2368=""),AND($M2368="",$N2368&lt;&gt;""),AND($M2368&lt;&gt;"",$N2368=""),AND($P2368="",$Q2368&lt;&gt;""),AND($P2368&lt;&gt;"",$Q2368=""),AND($S2368="",$T2368&lt;&gt;""),AND($S2368&lt;&gt;"",$T2368=""),AND($V2368="",$W2368&lt;&gt;""),AND($V2368&lt;&gt;"",$W2368="")),"Há ano preenchido parcialmente: "&amp;TRIM(IF(AND($G2368="",$H2368&lt;&gt;""),"Ano 1 (falta valor unitário); ","")&amp;IF(AND($G2368&lt;&gt;"",$H2368=""),"Ano 1 (falta quantidade); ","")&amp;IF(AND($J2368="",$K2368&lt;&gt;""),"Ano 2 (falta valor unitário); ","")&amp;IF(AND($J2368&lt;&gt;"",$K2368=""),"Ano 2 (falta quantidade); ","")&amp;IF(AND($M2368="",$N2368&lt;&gt;""),"Ano 3 (falta valor unitário); ","")&amp;IF(AND($M2368&lt;&gt;"",$N2368=""),"Ano 3 (falta quantidade); ","")&amp;IF(AND($P2368="",$Q2368&lt;&gt;""),"Ano 4 (falta valor unitário); ","")&amp;IF(AND($P2368&lt;&gt;"",$Q2368=""),"Ano 4 (falta quantidade); ","")&amp;IF(AND($S2368="",$T2368&lt;&gt;""),"Ano 5 (falta valor unitário); ","")&amp;IF(AND($S2368&lt;&gt;"",$T2368=""),"Ano 5 (falta quantidade); ","")&amp;IF(AND($V2368="",$W2368&lt;&gt;""),"Ano 6 (falta valor unitário); ","")&amp;IF(AND($V2368&lt;&gt;"",$W2368=""),"Ano 6 (falta quantidade); ","")), IF(NOT(OR(AND($G2368&lt;&gt;"",$H2368&lt;&gt;""),AND($J2368&lt;&gt;"",$K2368&lt;&gt;""),AND($M2368&lt;&gt;"",$N2368&lt;&gt;""),AND($P2368&lt;&gt;"",$Q2368&lt;&gt;""),AND($S2368&lt;&gt;"",$T2368&lt;&gt;""),AND($V2368&lt;&gt;"",$W2368&lt;&gt;""))),"Informe pelo menos um ano completo com valor unitário e quantidade.",IF(AND($C2368&lt;&gt;"",$E2368&lt;&gt;"",LEFT(TRIM($C2368),1)&lt;&gt;LEFT(TRIM($E2368),1)),"Categoria e tipo estão incompatíveis.",IF(IF(OR($E2368="",$F2368=""),FALSE(),IFERROR(COUNTIF(INDIRECT("UNITS_"&amp;SUBSTITUTE(LEFT($E2368,FIND(" ",$E2368&amp;" ")-1),".","_")),$F2368)=0,TRUE())),"Unidade incompatível com o tipo selecionado.",IF(OR(AND(ISNUMBER(SEARCH("comunic",LOWER($B2368))),LEFT($E2368,3)&lt;&gt;"4.4"),AND(ISNUMBER(SEARCH("monitor",LOWER($B2368))),NOT(OR(LEFT($E2368,3)="1.5",LEFT($E2368,3)="2.5")))),"Revise a classificação do item conforme as regras de preenchimento.",IF(AND($B2368&lt;&gt;"",OR(ISNUMBER(SEARCH("outro",LOWER($B2368))),ISNUMBER(SEARCH("divers",LOWER($B2368))),ISNUMBER(SEARCH("kit",LOWER($B2368))),ISNUMBER(SEARCH("ferrament",LOWER($B2368))),ISNUMBER(SEARCH("epi",LOWER($B2368)))),NOT(OR($Z2368&lt;&gt;"",$AA2368&lt;&gt;""))),"Descrição muito genérica: detalhe melhor o item e registre o racional no memorial ou em anexo.",IF(AND($Y2368=0,$B2368&lt;&gt;"",OR($G2368&lt;&gt;"",$H2368&lt;&gt;"",$J2368&lt;&gt;"",$K2368&lt;&gt;"",$M2368&lt;&gt;"",$N2368&lt;&gt;"",$P2368&lt;&gt;"",$Q2368&lt;&gt;"",$S2368&lt;&gt;"",$T2368&lt;&gt;"",$V2368&lt;&gt;"",$W2368&lt;&gt;"")),"O item possui dados lançados, mas o total está zerado. Revise os valores informados.","")))))))))))))))</f>
        <v/>
      </c>
    </row>
    <row r="2369" spans="1:35" ht="14.25" customHeight="1" x14ac:dyDescent="0.25">
      <c r="A2369" s="57" t="str">
        <f t="shared" si="468"/>
        <v/>
      </c>
      <c r="B2369" s="61"/>
      <c r="C2369" s="61"/>
      <c r="D2369" s="58"/>
      <c r="E2369" s="61"/>
      <c r="F2369" s="61"/>
      <c r="G2369" s="272"/>
      <c r="H2369" s="62"/>
      <c r="I2369" s="273">
        <f t="shared" si="469"/>
        <v>0</v>
      </c>
      <c r="J2369" s="272"/>
      <c r="K2369" s="62"/>
      <c r="L2369" s="270">
        <f t="shared" si="470"/>
        <v>0</v>
      </c>
      <c r="M2369" s="272"/>
      <c r="N2369" s="62"/>
      <c r="O2369" s="270">
        <f t="shared" si="471"/>
        <v>0</v>
      </c>
      <c r="P2369" s="272"/>
      <c r="Q2369" s="62"/>
      <c r="R2369" s="271">
        <f t="shared" si="472"/>
        <v>0</v>
      </c>
      <c r="S2369" s="272"/>
      <c r="T2369" s="62"/>
      <c r="U2369" s="270">
        <f t="shared" si="473"/>
        <v>0</v>
      </c>
      <c r="V2369" s="272"/>
      <c r="W2369" s="62"/>
      <c r="X2369" s="270">
        <f t="shared" si="474"/>
        <v>0</v>
      </c>
      <c r="Y2369" s="270">
        <f t="shared" si="475"/>
        <v>0</v>
      </c>
      <c r="Z2369" s="61"/>
      <c r="AA2369" s="61"/>
      <c r="AB2369" s="60" t="str">
        <f t="shared" si="476"/>
        <v/>
      </c>
      <c r="AC2369" s="21" t="b">
        <f t="shared" si="477"/>
        <v>0</v>
      </c>
      <c r="AD2369" s="21" t="b">
        <f t="shared" si="478"/>
        <v>0</v>
      </c>
      <c r="AE2369" s="21" t="b">
        <f t="shared" si="479"/>
        <v>0</v>
      </c>
      <c r="AF2369" s="21" t="b">
        <f ca="1">OR(AND($AC2369,NOT($AD2369)),AND($AC2369,OR(AND($G2369="",$H2369&lt;&gt;""),AND($G2369&lt;&gt;"",$H2369=""),AND($J2369="",$K2369&lt;&gt;""),AND($J2369&lt;&gt;"",$K2369=""),AND($M2369="",$N2369&lt;&gt;""),AND($M2369&lt;&gt;"",$N2369=""),AND($P2369="",$Q2369&lt;&gt;""),AND($P2369&lt;&gt;"",$Q2369=""),AND($S2369="",$T2369&lt;&gt;""),AND($S2369&lt;&gt;"",$T2369=""),AND($V2369="",$W2369&lt;&gt;""),AND($V2369&lt;&gt;"",$W2369=""))),AND($C2369&lt;&gt;"",$E2369&lt;&gt;"",LEFT(TRIM($C2369),1)&lt;&gt;LEFT(TRIM($E2369),1)),IF(OR($E2369="",$F2369=""),FALSE(),IFERROR(COUNTIF(INDIRECT("UNITS_"&amp;SUBSTITUTE(LEFT($E2369,FIND(" ",$E2369&amp;" ")-1),".","_")),$F2369)=0,TRUE())),AND($B2369&lt;&gt;"",OR(ISNUMBER(SEARCH("outro",LOWER($B2369))),ISNUMBER(SEARCH("divers",LOWER($B2369))),ISNUMBER(SEARCH("etc",LOWER($B2369))))),OR(AND(ISNUMBER(SEARCH("comunic",LOWER($B2369))),LEFT($E2369,3)&lt;&gt;"4.4"),AND(ISNUMBER(SEARCH("monitor",LOWER($B2369))),NOT(OR(LEFT($E2369,3)="1.5",LEFT($E2369,3)="2.5")))),AND($B2369&lt;&gt;"",OR(LEFT($C2369,1)="1",LEFT($C2369,1)="2"),$D2369=""),AND($D2369&lt;&gt;"",NOT(OR(LEFT($C2369,1)="1",LEFT($C2369,1)="2"))),AND($D2369&lt;&gt;"",COUNTIF(' PROJETO'!$B$14:$B$16,$D2369)=0),IF($D2369="",FALSE(),IF(COUNTIF(' PROJETO'!$B$14:$B$16,$D2369)=0,FALSE(),IFERROR(INDEX(' PROJETO'!$C$14:$C$16,MATCH($D2369,' PROJETO'!$B$14:$B$16,0))&lt;&gt;"Sim",FALSE()))))</f>
        <v>0</v>
      </c>
      <c r="AG2369" s="21" t="b">
        <f>AND($AC2369,$Y2369&gt;'CONFG.  LISTAS'!$F$4,$Z2369="",$AA2369="")</f>
        <v>0</v>
      </c>
      <c r="AH2369" s="21" t="str">
        <f t="shared" si="480"/>
        <v/>
      </c>
      <c r="AI2369" s="43" t="str">
        <f ca="1">IF(NOT($AC2369),"",IF(OR($B2369="",$C2369="",$E2369="",$F2369=""),"Preencha descrição, categoria, tipo e unidade.",IF(AND($B2369&lt;&gt;"",OR(LEFT($C2369,1)="1",LEFT($C2369,1)="2"),$D2369=""),"Informe a prática de restauração para itens diretos.",IF(AND($D2369&lt;&gt;"",NOT(OR(LEFT($C2369,1)="1",LEFT($C2369,1)="2"))),"Custos indiretos não devem pertencer a uma prática específica.",IF(AND($D2369&lt;&gt;"",COUNTIF(' PROJETO'!$B$14:$B$16,$D2369)=0),"Prática de restauração inválida ou não cadastrada.",IF(IF($D2369="",FALSE(),IF(COUNTIF(' PROJETO'!$B$14:$B$16,$D2369)=0,FALSE(),IFERROR(INDEX(' PROJETO'!$C$14:$C$16,MATCH($D2369,' PROJETO'!$B$14:$B$16,0))&lt;&gt;"Sim",FALSE()))),"A prática informada no item não foi selecionada na aba Projeto.",IF(AND(MAX($I2369,$L2369,$O2369,$R2369,$U2369,$X2369)&gt;'CONFG.  LISTAS'!$F$4,NOT(OR($Z2369&lt;&gt;"",$AA2369&lt;&gt;""))),"Memorial de cálculo ou anexo obrigatório não informado para item acima do limite.",IF(OR(AND($G2369&lt;&gt;"",$H2369&lt;&gt;"",OR($G2369&lt;=0,$H2369&lt;=0)),AND($J2369&lt;&gt;"",$K2369&lt;&gt;"",OR($J2369&lt;=0,$K2369&lt;=0)),AND($M2369&lt;&gt;"",$N2369&lt;&gt;"",OR($M2369&lt;=0,$N2369&lt;=0)),AND($P2369&lt;&gt;"",$Q2369&lt;&gt;"",OR($P2369&lt;=0,$Q2369&lt;=0)),AND($S2369&lt;&gt;"",$T2369&lt;&gt;"",OR($S2369&lt;=0,$T2369&lt;=0)),AND($V2369&lt;&gt;"",$W2369&lt;&gt;"",OR($V2369&lt;=0,$W2369&lt;=0))),"Revise os valores informados: valor unitário e quantidade devem ser maiores que zero.",IF(OR(AND($G2369="",$H2369&lt;&gt;""),AND($G2369&lt;&gt;"",$H2369=""),AND($J2369="",$K2369&lt;&gt;""),AND($J2369&lt;&gt;"",$K2369=""),AND($M2369="",$N2369&lt;&gt;""),AND($M2369&lt;&gt;"",$N2369=""),AND($P2369="",$Q2369&lt;&gt;""),AND($P2369&lt;&gt;"",$Q2369=""),AND($S2369="",$T2369&lt;&gt;""),AND($S2369&lt;&gt;"",$T2369=""),AND($V2369="",$W2369&lt;&gt;""),AND($V2369&lt;&gt;"",$W2369="")),"Há ano preenchido parcialmente: "&amp;TRIM(IF(AND($G2369="",$H2369&lt;&gt;""),"Ano 1 (falta valor unitário); ","")&amp;IF(AND($G2369&lt;&gt;"",$H2369=""),"Ano 1 (falta quantidade); ","")&amp;IF(AND($J2369="",$K2369&lt;&gt;""),"Ano 2 (falta valor unitário); ","")&amp;IF(AND($J2369&lt;&gt;"",$K2369=""),"Ano 2 (falta quantidade); ","")&amp;IF(AND($M2369="",$N2369&lt;&gt;""),"Ano 3 (falta valor unitário); ","")&amp;IF(AND($M2369&lt;&gt;"",$N2369=""),"Ano 3 (falta quantidade); ","")&amp;IF(AND($P2369="",$Q2369&lt;&gt;""),"Ano 4 (falta valor unitário); ","")&amp;IF(AND($P2369&lt;&gt;"",$Q2369=""),"Ano 4 (falta quantidade); ","")&amp;IF(AND($S2369="",$T2369&lt;&gt;""),"Ano 5 (falta valor unitário); ","")&amp;IF(AND($S2369&lt;&gt;"",$T2369=""),"Ano 5 (falta quantidade); ","")&amp;IF(AND($V2369="",$W2369&lt;&gt;""),"Ano 6 (falta valor unitário); ","")&amp;IF(AND($V2369&lt;&gt;"",$W2369=""),"Ano 6 (falta quantidade); ","")), IF(NOT(OR(AND($G2369&lt;&gt;"",$H2369&lt;&gt;""),AND($J2369&lt;&gt;"",$K2369&lt;&gt;""),AND($M2369&lt;&gt;"",$N2369&lt;&gt;""),AND($P2369&lt;&gt;"",$Q2369&lt;&gt;""),AND($S2369&lt;&gt;"",$T2369&lt;&gt;""),AND($V2369&lt;&gt;"",$W2369&lt;&gt;""))),"Informe pelo menos um ano completo com valor unitário e quantidade.",IF(AND($C2369&lt;&gt;"",$E2369&lt;&gt;"",LEFT(TRIM($C2369),1)&lt;&gt;LEFT(TRIM($E2369),1)),"Categoria e tipo estão incompatíveis.",IF(IF(OR($E2369="",$F2369=""),FALSE(),IFERROR(COUNTIF(INDIRECT("UNITS_"&amp;SUBSTITUTE(LEFT($E2369,FIND(" ",$E2369&amp;" ")-1),".","_")),$F2369)=0,TRUE())),"Unidade incompatível com o tipo selecionado.",IF(OR(AND(ISNUMBER(SEARCH("comunic",LOWER($B2369))),LEFT($E2369,3)&lt;&gt;"4.4"),AND(ISNUMBER(SEARCH("monitor",LOWER($B2369))),NOT(OR(LEFT($E2369,3)="1.5",LEFT($E2369,3)="2.5")))),"Revise a classificação do item conforme as regras de preenchimento.",IF(AND($B2369&lt;&gt;"",OR(ISNUMBER(SEARCH("outro",LOWER($B2369))),ISNUMBER(SEARCH("divers",LOWER($B2369))),ISNUMBER(SEARCH("kit",LOWER($B2369))),ISNUMBER(SEARCH("ferrament",LOWER($B2369))),ISNUMBER(SEARCH("epi",LOWER($B2369)))),NOT(OR($Z2369&lt;&gt;"",$AA2369&lt;&gt;""))),"Descrição muito genérica: detalhe melhor o item e registre o racional no memorial ou em anexo.",IF(AND($Y2369=0,$B2369&lt;&gt;"",OR($G2369&lt;&gt;"",$H2369&lt;&gt;"",$J2369&lt;&gt;"",$K2369&lt;&gt;"",$M2369&lt;&gt;"",$N2369&lt;&gt;"",$P2369&lt;&gt;"",$Q2369&lt;&gt;"",$S2369&lt;&gt;"",$T2369&lt;&gt;"",$V2369&lt;&gt;"",$W2369&lt;&gt;"")),"O item possui dados lançados, mas o total está zerado. Revise os valores informados.","")))))))))))))))</f>
        <v/>
      </c>
    </row>
    <row r="2370" spans="1:35" ht="14.25" customHeight="1" x14ac:dyDescent="0.25">
      <c r="A2370" s="57" t="str">
        <f t="shared" si="468"/>
        <v/>
      </c>
      <c r="B2370" s="58"/>
      <c r="C2370" s="58"/>
      <c r="D2370" s="58"/>
      <c r="E2370" s="58"/>
      <c r="F2370" s="58"/>
      <c r="G2370" s="269"/>
      <c r="H2370" s="59"/>
      <c r="I2370" s="273">
        <f t="shared" si="469"/>
        <v>0</v>
      </c>
      <c r="J2370" s="269"/>
      <c r="K2370" s="59"/>
      <c r="L2370" s="270">
        <f t="shared" si="470"/>
        <v>0</v>
      </c>
      <c r="M2370" s="269"/>
      <c r="N2370" s="59"/>
      <c r="O2370" s="270">
        <f t="shared" si="471"/>
        <v>0</v>
      </c>
      <c r="P2370" s="269"/>
      <c r="Q2370" s="59"/>
      <c r="R2370" s="271">
        <f t="shared" si="472"/>
        <v>0</v>
      </c>
      <c r="S2370" s="269"/>
      <c r="T2370" s="59"/>
      <c r="U2370" s="270">
        <f t="shared" si="473"/>
        <v>0</v>
      </c>
      <c r="V2370" s="269"/>
      <c r="W2370" s="59"/>
      <c r="X2370" s="270">
        <f t="shared" si="474"/>
        <v>0</v>
      </c>
      <c r="Y2370" s="270">
        <f t="shared" si="475"/>
        <v>0</v>
      </c>
      <c r="Z2370" s="58"/>
      <c r="AA2370" s="58"/>
      <c r="AB2370" s="60" t="str">
        <f t="shared" si="476"/>
        <v/>
      </c>
      <c r="AC2370" s="21" t="b">
        <f t="shared" si="477"/>
        <v>0</v>
      </c>
      <c r="AD2370" s="21" t="b">
        <f t="shared" si="478"/>
        <v>0</v>
      </c>
      <c r="AE2370" s="21" t="b">
        <f t="shared" si="479"/>
        <v>0</v>
      </c>
      <c r="AF2370" s="21" t="b">
        <f ca="1">OR(AND($AC2370,NOT($AD2370)),AND($AC2370,OR(AND($G2370="",$H2370&lt;&gt;""),AND($G2370&lt;&gt;"",$H2370=""),AND($J2370="",$K2370&lt;&gt;""),AND($J2370&lt;&gt;"",$K2370=""),AND($M2370="",$N2370&lt;&gt;""),AND($M2370&lt;&gt;"",$N2370=""),AND($P2370="",$Q2370&lt;&gt;""),AND($P2370&lt;&gt;"",$Q2370=""),AND($S2370="",$T2370&lt;&gt;""),AND($S2370&lt;&gt;"",$T2370=""),AND($V2370="",$W2370&lt;&gt;""),AND($V2370&lt;&gt;"",$W2370=""))),AND($C2370&lt;&gt;"",$E2370&lt;&gt;"",LEFT(TRIM($C2370),1)&lt;&gt;LEFT(TRIM($E2370),1)),IF(OR($E2370="",$F2370=""),FALSE(),IFERROR(COUNTIF(INDIRECT("UNITS_"&amp;SUBSTITUTE(LEFT($E2370,FIND(" ",$E2370&amp;" ")-1),".","_")),$F2370)=0,TRUE())),AND($B2370&lt;&gt;"",OR(ISNUMBER(SEARCH("outro",LOWER($B2370))),ISNUMBER(SEARCH("divers",LOWER($B2370))),ISNUMBER(SEARCH("etc",LOWER($B2370))))),OR(AND(ISNUMBER(SEARCH("comunic",LOWER($B2370))),LEFT($E2370,3)&lt;&gt;"4.4"),AND(ISNUMBER(SEARCH("monitor",LOWER($B2370))),NOT(OR(LEFT($E2370,3)="1.5",LEFT($E2370,3)="2.5")))),AND($B2370&lt;&gt;"",OR(LEFT($C2370,1)="1",LEFT($C2370,1)="2"),$D2370=""),AND($D2370&lt;&gt;"",NOT(OR(LEFT($C2370,1)="1",LEFT($C2370,1)="2"))),AND($D2370&lt;&gt;"",COUNTIF(' PROJETO'!$B$14:$B$16,$D2370)=0),IF($D2370="",FALSE(),IF(COUNTIF(' PROJETO'!$B$14:$B$16,$D2370)=0,FALSE(),IFERROR(INDEX(' PROJETO'!$C$14:$C$16,MATCH($D2370,' PROJETO'!$B$14:$B$16,0))&lt;&gt;"Sim",FALSE()))))</f>
        <v>0</v>
      </c>
      <c r="AG2370" s="21" t="b">
        <f>AND($AC2370,$Y2370&gt;'CONFG.  LISTAS'!$F$4,$Z2370="",$AA2370="")</f>
        <v>0</v>
      </c>
      <c r="AH2370" s="21" t="str">
        <f t="shared" si="480"/>
        <v/>
      </c>
      <c r="AI2370" s="43" t="str">
        <f ca="1">IF(NOT($AC2370),"",IF(OR($B2370="",$C2370="",$E2370="",$F2370=""),"Preencha descrição, categoria, tipo e unidade.",IF(AND($B2370&lt;&gt;"",OR(LEFT($C2370,1)="1",LEFT($C2370,1)="2"),$D2370=""),"Informe a prática de restauração para itens diretos.",IF(AND($D2370&lt;&gt;"",NOT(OR(LEFT($C2370,1)="1",LEFT($C2370,1)="2"))),"Custos indiretos não devem pertencer a uma prática específica.",IF(AND($D2370&lt;&gt;"",COUNTIF(' PROJETO'!$B$14:$B$16,$D2370)=0),"Prática de restauração inválida ou não cadastrada.",IF(IF($D2370="",FALSE(),IF(COUNTIF(' PROJETO'!$B$14:$B$16,$D2370)=0,FALSE(),IFERROR(INDEX(' PROJETO'!$C$14:$C$16,MATCH($D2370,' PROJETO'!$B$14:$B$16,0))&lt;&gt;"Sim",FALSE()))),"A prática informada no item não foi selecionada na aba Projeto.",IF(AND(MAX($I2370,$L2370,$O2370,$R2370,$U2370,$X2370)&gt;'CONFG.  LISTAS'!$F$4,NOT(OR($Z2370&lt;&gt;"",$AA2370&lt;&gt;""))),"Memorial de cálculo ou anexo obrigatório não informado para item acima do limite.",IF(OR(AND($G2370&lt;&gt;"",$H2370&lt;&gt;"",OR($G2370&lt;=0,$H2370&lt;=0)),AND($J2370&lt;&gt;"",$K2370&lt;&gt;"",OR($J2370&lt;=0,$K2370&lt;=0)),AND($M2370&lt;&gt;"",$N2370&lt;&gt;"",OR($M2370&lt;=0,$N2370&lt;=0)),AND($P2370&lt;&gt;"",$Q2370&lt;&gt;"",OR($P2370&lt;=0,$Q2370&lt;=0)),AND($S2370&lt;&gt;"",$T2370&lt;&gt;"",OR($S2370&lt;=0,$T2370&lt;=0)),AND($V2370&lt;&gt;"",$W2370&lt;&gt;"",OR($V2370&lt;=0,$W2370&lt;=0))),"Revise os valores informados: valor unitário e quantidade devem ser maiores que zero.",IF(OR(AND($G2370="",$H2370&lt;&gt;""),AND($G2370&lt;&gt;"",$H2370=""),AND($J2370="",$K2370&lt;&gt;""),AND($J2370&lt;&gt;"",$K2370=""),AND($M2370="",$N2370&lt;&gt;""),AND($M2370&lt;&gt;"",$N2370=""),AND($P2370="",$Q2370&lt;&gt;""),AND($P2370&lt;&gt;"",$Q2370=""),AND($S2370="",$T2370&lt;&gt;""),AND($S2370&lt;&gt;"",$T2370=""),AND($V2370="",$W2370&lt;&gt;""),AND($V2370&lt;&gt;"",$W2370="")),"Há ano preenchido parcialmente: "&amp;TRIM(IF(AND($G2370="",$H2370&lt;&gt;""),"Ano 1 (falta valor unitário); ","")&amp;IF(AND($G2370&lt;&gt;"",$H2370=""),"Ano 1 (falta quantidade); ","")&amp;IF(AND($J2370="",$K2370&lt;&gt;""),"Ano 2 (falta valor unitário); ","")&amp;IF(AND($J2370&lt;&gt;"",$K2370=""),"Ano 2 (falta quantidade); ","")&amp;IF(AND($M2370="",$N2370&lt;&gt;""),"Ano 3 (falta valor unitário); ","")&amp;IF(AND($M2370&lt;&gt;"",$N2370=""),"Ano 3 (falta quantidade); ","")&amp;IF(AND($P2370="",$Q2370&lt;&gt;""),"Ano 4 (falta valor unitário); ","")&amp;IF(AND($P2370&lt;&gt;"",$Q2370=""),"Ano 4 (falta quantidade); ","")&amp;IF(AND($S2370="",$T2370&lt;&gt;""),"Ano 5 (falta valor unitário); ","")&amp;IF(AND($S2370&lt;&gt;"",$T2370=""),"Ano 5 (falta quantidade); ","")&amp;IF(AND($V2370="",$W2370&lt;&gt;""),"Ano 6 (falta valor unitário); ","")&amp;IF(AND($V2370&lt;&gt;"",$W2370=""),"Ano 6 (falta quantidade); ","")), IF(NOT(OR(AND($G2370&lt;&gt;"",$H2370&lt;&gt;""),AND($J2370&lt;&gt;"",$K2370&lt;&gt;""),AND($M2370&lt;&gt;"",$N2370&lt;&gt;""),AND($P2370&lt;&gt;"",$Q2370&lt;&gt;""),AND($S2370&lt;&gt;"",$T2370&lt;&gt;""),AND($V2370&lt;&gt;"",$W2370&lt;&gt;""))),"Informe pelo menos um ano completo com valor unitário e quantidade.",IF(AND($C2370&lt;&gt;"",$E2370&lt;&gt;"",LEFT(TRIM($C2370),1)&lt;&gt;LEFT(TRIM($E2370),1)),"Categoria e tipo estão incompatíveis.",IF(IF(OR($E2370="",$F2370=""),FALSE(),IFERROR(COUNTIF(INDIRECT("UNITS_"&amp;SUBSTITUTE(LEFT($E2370,FIND(" ",$E2370&amp;" ")-1),".","_")),$F2370)=0,TRUE())),"Unidade incompatível com o tipo selecionado.",IF(OR(AND(ISNUMBER(SEARCH("comunic",LOWER($B2370))),LEFT($E2370,3)&lt;&gt;"4.4"),AND(ISNUMBER(SEARCH("monitor",LOWER($B2370))),NOT(OR(LEFT($E2370,3)="1.5",LEFT($E2370,3)="2.5")))),"Revise a classificação do item conforme as regras de preenchimento.",IF(AND($B2370&lt;&gt;"",OR(ISNUMBER(SEARCH("outro",LOWER($B2370))),ISNUMBER(SEARCH("divers",LOWER($B2370))),ISNUMBER(SEARCH("kit",LOWER($B2370))),ISNUMBER(SEARCH("ferrament",LOWER($B2370))),ISNUMBER(SEARCH("epi",LOWER($B2370)))),NOT(OR($Z2370&lt;&gt;"",$AA2370&lt;&gt;""))),"Descrição muito genérica: detalhe melhor o item e registre o racional no memorial ou em anexo.",IF(AND($Y2370=0,$B2370&lt;&gt;"",OR($G2370&lt;&gt;"",$H2370&lt;&gt;"",$J2370&lt;&gt;"",$K2370&lt;&gt;"",$M2370&lt;&gt;"",$N2370&lt;&gt;"",$P2370&lt;&gt;"",$Q2370&lt;&gt;"",$S2370&lt;&gt;"",$T2370&lt;&gt;"",$V2370&lt;&gt;"",$W2370&lt;&gt;"")),"O item possui dados lançados, mas o total está zerado. Revise os valores informados.","")))))))))))))))</f>
        <v/>
      </c>
    </row>
    <row r="2371" spans="1:35" ht="14.25" customHeight="1" x14ac:dyDescent="0.25">
      <c r="A2371" s="57" t="str">
        <f t="shared" si="468"/>
        <v/>
      </c>
      <c r="B2371" s="61"/>
      <c r="C2371" s="61"/>
      <c r="D2371" s="58"/>
      <c r="E2371" s="61"/>
      <c r="F2371" s="61"/>
      <c r="G2371" s="272"/>
      <c r="H2371" s="62"/>
      <c r="I2371" s="273">
        <f t="shared" si="469"/>
        <v>0</v>
      </c>
      <c r="J2371" s="272"/>
      <c r="K2371" s="62"/>
      <c r="L2371" s="270">
        <f t="shared" si="470"/>
        <v>0</v>
      </c>
      <c r="M2371" s="272"/>
      <c r="N2371" s="62"/>
      <c r="O2371" s="270">
        <f t="shared" si="471"/>
        <v>0</v>
      </c>
      <c r="P2371" s="272"/>
      <c r="Q2371" s="62"/>
      <c r="R2371" s="271">
        <f t="shared" si="472"/>
        <v>0</v>
      </c>
      <c r="S2371" s="272"/>
      <c r="T2371" s="62"/>
      <c r="U2371" s="270">
        <f t="shared" si="473"/>
        <v>0</v>
      </c>
      <c r="V2371" s="272"/>
      <c r="W2371" s="62"/>
      <c r="X2371" s="270">
        <f t="shared" si="474"/>
        <v>0</v>
      </c>
      <c r="Y2371" s="270">
        <f t="shared" si="475"/>
        <v>0</v>
      </c>
      <c r="Z2371" s="61"/>
      <c r="AA2371" s="61"/>
      <c r="AB2371" s="60" t="str">
        <f t="shared" si="476"/>
        <v/>
      </c>
      <c r="AC2371" s="21" t="b">
        <f t="shared" si="477"/>
        <v>0</v>
      </c>
      <c r="AD2371" s="21" t="b">
        <f t="shared" si="478"/>
        <v>0</v>
      </c>
      <c r="AE2371" s="21" t="b">
        <f t="shared" si="479"/>
        <v>0</v>
      </c>
      <c r="AF2371" s="21" t="b">
        <f ca="1">OR(AND($AC2371,NOT($AD2371)),AND($AC2371,OR(AND($G2371="",$H2371&lt;&gt;""),AND($G2371&lt;&gt;"",$H2371=""),AND($J2371="",$K2371&lt;&gt;""),AND($J2371&lt;&gt;"",$K2371=""),AND($M2371="",$N2371&lt;&gt;""),AND($M2371&lt;&gt;"",$N2371=""),AND($P2371="",$Q2371&lt;&gt;""),AND($P2371&lt;&gt;"",$Q2371=""),AND($S2371="",$T2371&lt;&gt;""),AND($S2371&lt;&gt;"",$T2371=""),AND($V2371="",$W2371&lt;&gt;""),AND($V2371&lt;&gt;"",$W2371=""))),AND($C2371&lt;&gt;"",$E2371&lt;&gt;"",LEFT(TRIM($C2371),1)&lt;&gt;LEFT(TRIM($E2371),1)),IF(OR($E2371="",$F2371=""),FALSE(),IFERROR(COUNTIF(INDIRECT("UNITS_"&amp;SUBSTITUTE(LEFT($E2371,FIND(" ",$E2371&amp;" ")-1),".","_")),$F2371)=0,TRUE())),AND($B2371&lt;&gt;"",OR(ISNUMBER(SEARCH("outro",LOWER($B2371))),ISNUMBER(SEARCH("divers",LOWER($B2371))),ISNUMBER(SEARCH("etc",LOWER($B2371))))),OR(AND(ISNUMBER(SEARCH("comunic",LOWER($B2371))),LEFT($E2371,3)&lt;&gt;"4.4"),AND(ISNUMBER(SEARCH("monitor",LOWER($B2371))),NOT(OR(LEFT($E2371,3)="1.5",LEFT($E2371,3)="2.5")))),AND($B2371&lt;&gt;"",OR(LEFT($C2371,1)="1",LEFT($C2371,1)="2"),$D2371=""),AND($D2371&lt;&gt;"",NOT(OR(LEFT($C2371,1)="1",LEFT($C2371,1)="2"))),AND($D2371&lt;&gt;"",COUNTIF(' PROJETO'!$B$14:$B$16,$D2371)=0),IF($D2371="",FALSE(),IF(COUNTIF(' PROJETO'!$B$14:$B$16,$D2371)=0,FALSE(),IFERROR(INDEX(' PROJETO'!$C$14:$C$16,MATCH($D2371,' PROJETO'!$B$14:$B$16,0))&lt;&gt;"Sim",FALSE()))))</f>
        <v>0</v>
      </c>
      <c r="AG2371" s="21" t="b">
        <f>AND($AC2371,$Y2371&gt;'CONFG.  LISTAS'!$F$4,$Z2371="",$AA2371="")</f>
        <v>0</v>
      </c>
      <c r="AH2371" s="21" t="str">
        <f t="shared" si="480"/>
        <v/>
      </c>
      <c r="AI2371" s="43" t="str">
        <f ca="1">IF(NOT($AC2371),"",IF(OR($B2371="",$C2371="",$E2371="",$F2371=""),"Preencha descrição, categoria, tipo e unidade.",IF(AND($B2371&lt;&gt;"",OR(LEFT($C2371,1)="1",LEFT($C2371,1)="2"),$D2371=""),"Informe a prática de restauração para itens diretos.",IF(AND($D2371&lt;&gt;"",NOT(OR(LEFT($C2371,1)="1",LEFT($C2371,1)="2"))),"Custos indiretos não devem pertencer a uma prática específica.",IF(AND($D2371&lt;&gt;"",COUNTIF(' PROJETO'!$B$14:$B$16,$D2371)=0),"Prática de restauração inválida ou não cadastrada.",IF(IF($D2371="",FALSE(),IF(COUNTIF(' PROJETO'!$B$14:$B$16,$D2371)=0,FALSE(),IFERROR(INDEX(' PROJETO'!$C$14:$C$16,MATCH($D2371,' PROJETO'!$B$14:$B$16,0))&lt;&gt;"Sim",FALSE()))),"A prática informada no item não foi selecionada na aba Projeto.",IF(AND(MAX($I2371,$L2371,$O2371,$R2371,$U2371,$X2371)&gt;'CONFG.  LISTAS'!$F$4,NOT(OR($Z2371&lt;&gt;"",$AA2371&lt;&gt;""))),"Memorial de cálculo ou anexo obrigatório não informado para item acima do limite.",IF(OR(AND($G2371&lt;&gt;"",$H2371&lt;&gt;"",OR($G2371&lt;=0,$H2371&lt;=0)),AND($J2371&lt;&gt;"",$K2371&lt;&gt;"",OR($J2371&lt;=0,$K2371&lt;=0)),AND($M2371&lt;&gt;"",$N2371&lt;&gt;"",OR($M2371&lt;=0,$N2371&lt;=0)),AND($P2371&lt;&gt;"",$Q2371&lt;&gt;"",OR($P2371&lt;=0,$Q2371&lt;=0)),AND($S2371&lt;&gt;"",$T2371&lt;&gt;"",OR($S2371&lt;=0,$T2371&lt;=0)),AND($V2371&lt;&gt;"",$W2371&lt;&gt;"",OR($V2371&lt;=0,$W2371&lt;=0))),"Revise os valores informados: valor unitário e quantidade devem ser maiores que zero.",IF(OR(AND($G2371="",$H2371&lt;&gt;""),AND($G2371&lt;&gt;"",$H2371=""),AND($J2371="",$K2371&lt;&gt;""),AND($J2371&lt;&gt;"",$K2371=""),AND($M2371="",$N2371&lt;&gt;""),AND($M2371&lt;&gt;"",$N2371=""),AND($P2371="",$Q2371&lt;&gt;""),AND($P2371&lt;&gt;"",$Q2371=""),AND($S2371="",$T2371&lt;&gt;""),AND($S2371&lt;&gt;"",$T2371=""),AND($V2371="",$W2371&lt;&gt;""),AND($V2371&lt;&gt;"",$W2371="")),"Há ano preenchido parcialmente: "&amp;TRIM(IF(AND($G2371="",$H2371&lt;&gt;""),"Ano 1 (falta valor unitário); ","")&amp;IF(AND($G2371&lt;&gt;"",$H2371=""),"Ano 1 (falta quantidade); ","")&amp;IF(AND($J2371="",$K2371&lt;&gt;""),"Ano 2 (falta valor unitário); ","")&amp;IF(AND($J2371&lt;&gt;"",$K2371=""),"Ano 2 (falta quantidade); ","")&amp;IF(AND($M2371="",$N2371&lt;&gt;""),"Ano 3 (falta valor unitário); ","")&amp;IF(AND($M2371&lt;&gt;"",$N2371=""),"Ano 3 (falta quantidade); ","")&amp;IF(AND($P2371="",$Q2371&lt;&gt;""),"Ano 4 (falta valor unitário); ","")&amp;IF(AND($P2371&lt;&gt;"",$Q2371=""),"Ano 4 (falta quantidade); ","")&amp;IF(AND($S2371="",$T2371&lt;&gt;""),"Ano 5 (falta valor unitário); ","")&amp;IF(AND($S2371&lt;&gt;"",$T2371=""),"Ano 5 (falta quantidade); ","")&amp;IF(AND($V2371="",$W2371&lt;&gt;""),"Ano 6 (falta valor unitário); ","")&amp;IF(AND($V2371&lt;&gt;"",$W2371=""),"Ano 6 (falta quantidade); ","")), IF(NOT(OR(AND($G2371&lt;&gt;"",$H2371&lt;&gt;""),AND($J2371&lt;&gt;"",$K2371&lt;&gt;""),AND($M2371&lt;&gt;"",$N2371&lt;&gt;""),AND($P2371&lt;&gt;"",$Q2371&lt;&gt;""),AND($S2371&lt;&gt;"",$T2371&lt;&gt;""),AND($V2371&lt;&gt;"",$W2371&lt;&gt;""))),"Informe pelo menos um ano completo com valor unitário e quantidade.",IF(AND($C2371&lt;&gt;"",$E2371&lt;&gt;"",LEFT(TRIM($C2371),1)&lt;&gt;LEFT(TRIM($E2371),1)),"Categoria e tipo estão incompatíveis.",IF(IF(OR($E2371="",$F2371=""),FALSE(),IFERROR(COUNTIF(INDIRECT("UNITS_"&amp;SUBSTITUTE(LEFT($E2371,FIND(" ",$E2371&amp;" ")-1),".","_")),$F2371)=0,TRUE())),"Unidade incompatível com o tipo selecionado.",IF(OR(AND(ISNUMBER(SEARCH("comunic",LOWER($B2371))),LEFT($E2371,3)&lt;&gt;"4.4"),AND(ISNUMBER(SEARCH("monitor",LOWER($B2371))),NOT(OR(LEFT($E2371,3)="1.5",LEFT($E2371,3)="2.5")))),"Revise a classificação do item conforme as regras de preenchimento.",IF(AND($B2371&lt;&gt;"",OR(ISNUMBER(SEARCH("outro",LOWER($B2371))),ISNUMBER(SEARCH("divers",LOWER($B2371))),ISNUMBER(SEARCH("kit",LOWER($B2371))),ISNUMBER(SEARCH("ferrament",LOWER($B2371))),ISNUMBER(SEARCH("epi",LOWER($B2371)))),NOT(OR($Z2371&lt;&gt;"",$AA2371&lt;&gt;""))),"Descrição muito genérica: detalhe melhor o item e registre o racional no memorial ou em anexo.",IF(AND($Y2371=0,$B2371&lt;&gt;"",OR($G2371&lt;&gt;"",$H2371&lt;&gt;"",$J2371&lt;&gt;"",$K2371&lt;&gt;"",$M2371&lt;&gt;"",$N2371&lt;&gt;"",$P2371&lt;&gt;"",$Q2371&lt;&gt;"",$S2371&lt;&gt;"",$T2371&lt;&gt;"",$V2371&lt;&gt;"",$W2371&lt;&gt;"")),"O item possui dados lançados, mas o total está zerado. Revise os valores informados.","")))))))))))))))</f>
        <v/>
      </c>
    </row>
    <row r="2372" spans="1:35" ht="14.25" customHeight="1" x14ac:dyDescent="0.25">
      <c r="A2372" s="57" t="str">
        <f t="shared" si="468"/>
        <v/>
      </c>
      <c r="B2372" s="58"/>
      <c r="C2372" s="58"/>
      <c r="D2372" s="58"/>
      <c r="E2372" s="58"/>
      <c r="F2372" s="58"/>
      <c r="G2372" s="269"/>
      <c r="H2372" s="59"/>
      <c r="I2372" s="273">
        <f t="shared" si="469"/>
        <v>0</v>
      </c>
      <c r="J2372" s="269"/>
      <c r="K2372" s="59"/>
      <c r="L2372" s="270">
        <f t="shared" si="470"/>
        <v>0</v>
      </c>
      <c r="M2372" s="269"/>
      <c r="N2372" s="59"/>
      <c r="O2372" s="270">
        <f t="shared" si="471"/>
        <v>0</v>
      </c>
      <c r="P2372" s="269"/>
      <c r="Q2372" s="59"/>
      <c r="R2372" s="271">
        <f t="shared" si="472"/>
        <v>0</v>
      </c>
      <c r="S2372" s="269"/>
      <c r="T2372" s="59"/>
      <c r="U2372" s="270">
        <f t="shared" si="473"/>
        <v>0</v>
      </c>
      <c r="V2372" s="269"/>
      <c r="W2372" s="59"/>
      <c r="X2372" s="270">
        <f t="shared" si="474"/>
        <v>0</v>
      </c>
      <c r="Y2372" s="270">
        <f t="shared" si="475"/>
        <v>0</v>
      </c>
      <c r="Z2372" s="58"/>
      <c r="AA2372" s="58"/>
      <c r="AB2372" s="60" t="str">
        <f t="shared" si="476"/>
        <v/>
      </c>
      <c r="AC2372" s="21" t="b">
        <f t="shared" si="477"/>
        <v>0</v>
      </c>
      <c r="AD2372" s="21" t="b">
        <f t="shared" si="478"/>
        <v>0</v>
      </c>
      <c r="AE2372" s="21" t="b">
        <f t="shared" si="479"/>
        <v>0</v>
      </c>
      <c r="AF2372" s="21" t="b">
        <f ca="1">OR(AND($AC2372,NOT($AD2372)),AND($AC2372,OR(AND($G2372="",$H2372&lt;&gt;""),AND($G2372&lt;&gt;"",$H2372=""),AND($J2372="",$K2372&lt;&gt;""),AND($J2372&lt;&gt;"",$K2372=""),AND($M2372="",$N2372&lt;&gt;""),AND($M2372&lt;&gt;"",$N2372=""),AND($P2372="",$Q2372&lt;&gt;""),AND($P2372&lt;&gt;"",$Q2372=""),AND($S2372="",$T2372&lt;&gt;""),AND($S2372&lt;&gt;"",$T2372=""),AND($V2372="",$W2372&lt;&gt;""),AND($V2372&lt;&gt;"",$W2372=""))),AND($C2372&lt;&gt;"",$E2372&lt;&gt;"",LEFT(TRIM($C2372),1)&lt;&gt;LEFT(TRIM($E2372),1)),IF(OR($E2372="",$F2372=""),FALSE(),IFERROR(COUNTIF(INDIRECT("UNITS_"&amp;SUBSTITUTE(LEFT($E2372,FIND(" ",$E2372&amp;" ")-1),".","_")),$F2372)=0,TRUE())),AND($B2372&lt;&gt;"",OR(ISNUMBER(SEARCH("outro",LOWER($B2372))),ISNUMBER(SEARCH("divers",LOWER($B2372))),ISNUMBER(SEARCH("etc",LOWER($B2372))))),OR(AND(ISNUMBER(SEARCH("comunic",LOWER($B2372))),LEFT($E2372,3)&lt;&gt;"4.4"),AND(ISNUMBER(SEARCH("monitor",LOWER($B2372))),NOT(OR(LEFT($E2372,3)="1.5",LEFT($E2372,3)="2.5")))),AND($B2372&lt;&gt;"",OR(LEFT($C2372,1)="1",LEFT($C2372,1)="2"),$D2372=""),AND($D2372&lt;&gt;"",NOT(OR(LEFT($C2372,1)="1",LEFT($C2372,1)="2"))),AND($D2372&lt;&gt;"",COUNTIF(' PROJETO'!$B$14:$B$16,$D2372)=0),IF($D2372="",FALSE(),IF(COUNTIF(' PROJETO'!$B$14:$B$16,$D2372)=0,FALSE(),IFERROR(INDEX(' PROJETO'!$C$14:$C$16,MATCH($D2372,' PROJETO'!$B$14:$B$16,0))&lt;&gt;"Sim",FALSE()))))</f>
        <v>0</v>
      </c>
      <c r="AG2372" s="21" t="b">
        <f>AND($AC2372,$Y2372&gt;'CONFG.  LISTAS'!$F$4,$Z2372="",$AA2372="")</f>
        <v>0</v>
      </c>
      <c r="AH2372" s="21" t="str">
        <f t="shared" si="480"/>
        <v/>
      </c>
      <c r="AI2372" s="43" t="str">
        <f ca="1">IF(NOT($AC2372),"",IF(OR($B2372="",$C2372="",$E2372="",$F2372=""),"Preencha descrição, categoria, tipo e unidade.",IF(AND($B2372&lt;&gt;"",OR(LEFT($C2372,1)="1",LEFT($C2372,1)="2"),$D2372=""),"Informe a prática de restauração para itens diretos.",IF(AND($D2372&lt;&gt;"",NOT(OR(LEFT($C2372,1)="1",LEFT($C2372,1)="2"))),"Custos indiretos não devem pertencer a uma prática específica.",IF(AND($D2372&lt;&gt;"",COUNTIF(' PROJETO'!$B$14:$B$16,$D2372)=0),"Prática de restauração inválida ou não cadastrada.",IF(IF($D2372="",FALSE(),IF(COUNTIF(' PROJETO'!$B$14:$B$16,$D2372)=0,FALSE(),IFERROR(INDEX(' PROJETO'!$C$14:$C$16,MATCH($D2372,' PROJETO'!$B$14:$B$16,0))&lt;&gt;"Sim",FALSE()))),"A prática informada no item não foi selecionada na aba Projeto.",IF(AND(MAX($I2372,$L2372,$O2372,$R2372,$U2372,$X2372)&gt;'CONFG.  LISTAS'!$F$4,NOT(OR($Z2372&lt;&gt;"",$AA2372&lt;&gt;""))),"Memorial de cálculo ou anexo obrigatório não informado para item acima do limite.",IF(OR(AND($G2372&lt;&gt;"",$H2372&lt;&gt;"",OR($G2372&lt;=0,$H2372&lt;=0)),AND($J2372&lt;&gt;"",$K2372&lt;&gt;"",OR($J2372&lt;=0,$K2372&lt;=0)),AND($M2372&lt;&gt;"",$N2372&lt;&gt;"",OR($M2372&lt;=0,$N2372&lt;=0)),AND($P2372&lt;&gt;"",$Q2372&lt;&gt;"",OR($P2372&lt;=0,$Q2372&lt;=0)),AND($S2372&lt;&gt;"",$T2372&lt;&gt;"",OR($S2372&lt;=0,$T2372&lt;=0)),AND($V2372&lt;&gt;"",$W2372&lt;&gt;"",OR($V2372&lt;=0,$W2372&lt;=0))),"Revise os valores informados: valor unitário e quantidade devem ser maiores que zero.",IF(OR(AND($G2372="",$H2372&lt;&gt;""),AND($G2372&lt;&gt;"",$H2372=""),AND($J2372="",$K2372&lt;&gt;""),AND($J2372&lt;&gt;"",$K2372=""),AND($M2372="",$N2372&lt;&gt;""),AND($M2372&lt;&gt;"",$N2372=""),AND($P2372="",$Q2372&lt;&gt;""),AND($P2372&lt;&gt;"",$Q2372=""),AND($S2372="",$T2372&lt;&gt;""),AND($S2372&lt;&gt;"",$T2372=""),AND($V2372="",$W2372&lt;&gt;""),AND($V2372&lt;&gt;"",$W2372="")),"Há ano preenchido parcialmente: "&amp;TRIM(IF(AND($G2372="",$H2372&lt;&gt;""),"Ano 1 (falta valor unitário); ","")&amp;IF(AND($G2372&lt;&gt;"",$H2372=""),"Ano 1 (falta quantidade); ","")&amp;IF(AND($J2372="",$K2372&lt;&gt;""),"Ano 2 (falta valor unitário); ","")&amp;IF(AND($J2372&lt;&gt;"",$K2372=""),"Ano 2 (falta quantidade); ","")&amp;IF(AND($M2372="",$N2372&lt;&gt;""),"Ano 3 (falta valor unitário); ","")&amp;IF(AND($M2372&lt;&gt;"",$N2372=""),"Ano 3 (falta quantidade); ","")&amp;IF(AND($P2372="",$Q2372&lt;&gt;""),"Ano 4 (falta valor unitário); ","")&amp;IF(AND($P2372&lt;&gt;"",$Q2372=""),"Ano 4 (falta quantidade); ","")&amp;IF(AND($S2372="",$T2372&lt;&gt;""),"Ano 5 (falta valor unitário); ","")&amp;IF(AND($S2372&lt;&gt;"",$T2372=""),"Ano 5 (falta quantidade); ","")&amp;IF(AND($V2372="",$W2372&lt;&gt;""),"Ano 6 (falta valor unitário); ","")&amp;IF(AND($V2372&lt;&gt;"",$W2372=""),"Ano 6 (falta quantidade); ","")), IF(NOT(OR(AND($G2372&lt;&gt;"",$H2372&lt;&gt;""),AND($J2372&lt;&gt;"",$K2372&lt;&gt;""),AND($M2372&lt;&gt;"",$N2372&lt;&gt;""),AND($P2372&lt;&gt;"",$Q2372&lt;&gt;""),AND($S2372&lt;&gt;"",$T2372&lt;&gt;""),AND($V2372&lt;&gt;"",$W2372&lt;&gt;""))),"Informe pelo menos um ano completo com valor unitário e quantidade.",IF(AND($C2372&lt;&gt;"",$E2372&lt;&gt;"",LEFT(TRIM($C2372),1)&lt;&gt;LEFT(TRIM($E2372),1)),"Categoria e tipo estão incompatíveis.",IF(IF(OR($E2372="",$F2372=""),FALSE(),IFERROR(COUNTIF(INDIRECT("UNITS_"&amp;SUBSTITUTE(LEFT($E2372,FIND(" ",$E2372&amp;" ")-1),".","_")),$F2372)=0,TRUE())),"Unidade incompatível com o tipo selecionado.",IF(OR(AND(ISNUMBER(SEARCH("comunic",LOWER($B2372))),LEFT($E2372,3)&lt;&gt;"4.4"),AND(ISNUMBER(SEARCH("monitor",LOWER($B2372))),NOT(OR(LEFT($E2372,3)="1.5",LEFT($E2372,3)="2.5")))),"Revise a classificação do item conforme as regras de preenchimento.",IF(AND($B2372&lt;&gt;"",OR(ISNUMBER(SEARCH("outro",LOWER($B2372))),ISNUMBER(SEARCH("divers",LOWER($B2372))),ISNUMBER(SEARCH("kit",LOWER($B2372))),ISNUMBER(SEARCH("ferrament",LOWER($B2372))),ISNUMBER(SEARCH("epi",LOWER($B2372)))),NOT(OR($Z2372&lt;&gt;"",$AA2372&lt;&gt;""))),"Descrição muito genérica: detalhe melhor o item e registre o racional no memorial ou em anexo.",IF(AND($Y2372=0,$B2372&lt;&gt;"",OR($G2372&lt;&gt;"",$H2372&lt;&gt;"",$J2372&lt;&gt;"",$K2372&lt;&gt;"",$M2372&lt;&gt;"",$N2372&lt;&gt;"",$P2372&lt;&gt;"",$Q2372&lt;&gt;"",$S2372&lt;&gt;"",$T2372&lt;&gt;"",$V2372&lt;&gt;"",$W2372&lt;&gt;"")),"O item possui dados lançados, mas o total está zerado. Revise os valores informados.","")))))))))))))))</f>
        <v/>
      </c>
    </row>
    <row r="2373" spans="1:35" ht="14.25" customHeight="1" x14ac:dyDescent="0.25">
      <c r="A2373" s="57" t="str">
        <f t="shared" si="468"/>
        <v/>
      </c>
      <c r="B2373" s="61"/>
      <c r="C2373" s="61"/>
      <c r="D2373" s="58"/>
      <c r="E2373" s="61"/>
      <c r="F2373" s="61"/>
      <c r="G2373" s="272"/>
      <c r="H2373" s="62"/>
      <c r="I2373" s="273">
        <f t="shared" si="469"/>
        <v>0</v>
      </c>
      <c r="J2373" s="272"/>
      <c r="K2373" s="62"/>
      <c r="L2373" s="270">
        <f t="shared" si="470"/>
        <v>0</v>
      </c>
      <c r="M2373" s="272"/>
      <c r="N2373" s="62"/>
      <c r="O2373" s="270">
        <f t="shared" si="471"/>
        <v>0</v>
      </c>
      <c r="P2373" s="272"/>
      <c r="Q2373" s="62"/>
      <c r="R2373" s="271">
        <f t="shared" si="472"/>
        <v>0</v>
      </c>
      <c r="S2373" s="272"/>
      <c r="T2373" s="62"/>
      <c r="U2373" s="270">
        <f t="shared" si="473"/>
        <v>0</v>
      </c>
      <c r="V2373" s="272"/>
      <c r="W2373" s="62"/>
      <c r="X2373" s="270">
        <f t="shared" si="474"/>
        <v>0</v>
      </c>
      <c r="Y2373" s="270">
        <f t="shared" si="475"/>
        <v>0</v>
      </c>
      <c r="Z2373" s="61"/>
      <c r="AA2373" s="61"/>
      <c r="AB2373" s="60" t="str">
        <f t="shared" si="476"/>
        <v/>
      </c>
      <c r="AC2373" s="21" t="b">
        <f t="shared" si="477"/>
        <v>0</v>
      </c>
      <c r="AD2373" s="21" t="b">
        <f t="shared" si="478"/>
        <v>0</v>
      </c>
      <c r="AE2373" s="21" t="b">
        <f t="shared" si="479"/>
        <v>0</v>
      </c>
      <c r="AF2373" s="21" t="b">
        <f ca="1">OR(AND($AC2373,NOT($AD2373)),AND($AC2373,OR(AND($G2373="",$H2373&lt;&gt;""),AND($G2373&lt;&gt;"",$H2373=""),AND($J2373="",$K2373&lt;&gt;""),AND($J2373&lt;&gt;"",$K2373=""),AND($M2373="",$N2373&lt;&gt;""),AND($M2373&lt;&gt;"",$N2373=""),AND($P2373="",$Q2373&lt;&gt;""),AND($P2373&lt;&gt;"",$Q2373=""),AND($S2373="",$T2373&lt;&gt;""),AND($S2373&lt;&gt;"",$T2373=""),AND($V2373="",$W2373&lt;&gt;""),AND($V2373&lt;&gt;"",$W2373=""))),AND($C2373&lt;&gt;"",$E2373&lt;&gt;"",LEFT(TRIM($C2373),1)&lt;&gt;LEFT(TRIM($E2373),1)),IF(OR($E2373="",$F2373=""),FALSE(),IFERROR(COUNTIF(INDIRECT("UNITS_"&amp;SUBSTITUTE(LEFT($E2373,FIND(" ",$E2373&amp;" ")-1),".","_")),$F2373)=0,TRUE())),AND($B2373&lt;&gt;"",OR(ISNUMBER(SEARCH("outro",LOWER($B2373))),ISNUMBER(SEARCH("divers",LOWER($B2373))),ISNUMBER(SEARCH("etc",LOWER($B2373))))),OR(AND(ISNUMBER(SEARCH("comunic",LOWER($B2373))),LEFT($E2373,3)&lt;&gt;"4.4"),AND(ISNUMBER(SEARCH("monitor",LOWER($B2373))),NOT(OR(LEFT($E2373,3)="1.5",LEFT($E2373,3)="2.5")))),AND($B2373&lt;&gt;"",OR(LEFT($C2373,1)="1",LEFT($C2373,1)="2"),$D2373=""),AND($D2373&lt;&gt;"",NOT(OR(LEFT($C2373,1)="1",LEFT($C2373,1)="2"))),AND($D2373&lt;&gt;"",COUNTIF(' PROJETO'!$B$14:$B$16,$D2373)=0),IF($D2373="",FALSE(),IF(COUNTIF(' PROJETO'!$B$14:$B$16,$D2373)=0,FALSE(),IFERROR(INDEX(' PROJETO'!$C$14:$C$16,MATCH($D2373,' PROJETO'!$B$14:$B$16,0))&lt;&gt;"Sim",FALSE()))))</f>
        <v>0</v>
      </c>
      <c r="AG2373" s="21" t="b">
        <f>AND($AC2373,$Y2373&gt;'CONFG.  LISTAS'!$F$4,$Z2373="",$AA2373="")</f>
        <v>0</v>
      </c>
      <c r="AH2373" s="21" t="str">
        <f t="shared" si="480"/>
        <v/>
      </c>
      <c r="AI2373" s="43" t="str">
        <f ca="1">IF(NOT($AC2373),"",IF(OR($B2373="",$C2373="",$E2373="",$F2373=""),"Preencha descrição, categoria, tipo e unidade.",IF(AND($B2373&lt;&gt;"",OR(LEFT($C2373,1)="1",LEFT($C2373,1)="2"),$D2373=""),"Informe a prática de restauração para itens diretos.",IF(AND($D2373&lt;&gt;"",NOT(OR(LEFT($C2373,1)="1",LEFT($C2373,1)="2"))),"Custos indiretos não devem pertencer a uma prática específica.",IF(AND($D2373&lt;&gt;"",COUNTIF(' PROJETO'!$B$14:$B$16,$D2373)=0),"Prática de restauração inválida ou não cadastrada.",IF(IF($D2373="",FALSE(),IF(COUNTIF(' PROJETO'!$B$14:$B$16,$D2373)=0,FALSE(),IFERROR(INDEX(' PROJETO'!$C$14:$C$16,MATCH($D2373,' PROJETO'!$B$14:$B$16,0))&lt;&gt;"Sim",FALSE()))),"A prática informada no item não foi selecionada na aba Projeto.",IF(AND(MAX($I2373,$L2373,$O2373,$R2373,$U2373,$X2373)&gt;'CONFG.  LISTAS'!$F$4,NOT(OR($Z2373&lt;&gt;"",$AA2373&lt;&gt;""))),"Memorial de cálculo ou anexo obrigatório não informado para item acima do limite.",IF(OR(AND($G2373&lt;&gt;"",$H2373&lt;&gt;"",OR($G2373&lt;=0,$H2373&lt;=0)),AND($J2373&lt;&gt;"",$K2373&lt;&gt;"",OR($J2373&lt;=0,$K2373&lt;=0)),AND($M2373&lt;&gt;"",$N2373&lt;&gt;"",OR($M2373&lt;=0,$N2373&lt;=0)),AND($P2373&lt;&gt;"",$Q2373&lt;&gt;"",OR($P2373&lt;=0,$Q2373&lt;=0)),AND($S2373&lt;&gt;"",$T2373&lt;&gt;"",OR($S2373&lt;=0,$T2373&lt;=0)),AND($V2373&lt;&gt;"",$W2373&lt;&gt;"",OR($V2373&lt;=0,$W2373&lt;=0))),"Revise os valores informados: valor unitário e quantidade devem ser maiores que zero.",IF(OR(AND($G2373="",$H2373&lt;&gt;""),AND($G2373&lt;&gt;"",$H2373=""),AND($J2373="",$K2373&lt;&gt;""),AND($J2373&lt;&gt;"",$K2373=""),AND($M2373="",$N2373&lt;&gt;""),AND($M2373&lt;&gt;"",$N2373=""),AND($P2373="",$Q2373&lt;&gt;""),AND($P2373&lt;&gt;"",$Q2373=""),AND($S2373="",$T2373&lt;&gt;""),AND($S2373&lt;&gt;"",$T2373=""),AND($V2373="",$W2373&lt;&gt;""),AND($V2373&lt;&gt;"",$W2373="")),"Há ano preenchido parcialmente: "&amp;TRIM(IF(AND($G2373="",$H2373&lt;&gt;""),"Ano 1 (falta valor unitário); ","")&amp;IF(AND($G2373&lt;&gt;"",$H2373=""),"Ano 1 (falta quantidade); ","")&amp;IF(AND($J2373="",$K2373&lt;&gt;""),"Ano 2 (falta valor unitário); ","")&amp;IF(AND($J2373&lt;&gt;"",$K2373=""),"Ano 2 (falta quantidade); ","")&amp;IF(AND($M2373="",$N2373&lt;&gt;""),"Ano 3 (falta valor unitário); ","")&amp;IF(AND($M2373&lt;&gt;"",$N2373=""),"Ano 3 (falta quantidade); ","")&amp;IF(AND($P2373="",$Q2373&lt;&gt;""),"Ano 4 (falta valor unitário); ","")&amp;IF(AND($P2373&lt;&gt;"",$Q2373=""),"Ano 4 (falta quantidade); ","")&amp;IF(AND($S2373="",$T2373&lt;&gt;""),"Ano 5 (falta valor unitário); ","")&amp;IF(AND($S2373&lt;&gt;"",$T2373=""),"Ano 5 (falta quantidade); ","")&amp;IF(AND($V2373="",$W2373&lt;&gt;""),"Ano 6 (falta valor unitário); ","")&amp;IF(AND($V2373&lt;&gt;"",$W2373=""),"Ano 6 (falta quantidade); ","")), IF(NOT(OR(AND($G2373&lt;&gt;"",$H2373&lt;&gt;""),AND($J2373&lt;&gt;"",$K2373&lt;&gt;""),AND($M2373&lt;&gt;"",$N2373&lt;&gt;""),AND($P2373&lt;&gt;"",$Q2373&lt;&gt;""),AND($S2373&lt;&gt;"",$T2373&lt;&gt;""),AND($V2373&lt;&gt;"",$W2373&lt;&gt;""))),"Informe pelo menos um ano completo com valor unitário e quantidade.",IF(AND($C2373&lt;&gt;"",$E2373&lt;&gt;"",LEFT(TRIM($C2373),1)&lt;&gt;LEFT(TRIM($E2373),1)),"Categoria e tipo estão incompatíveis.",IF(IF(OR($E2373="",$F2373=""),FALSE(),IFERROR(COUNTIF(INDIRECT("UNITS_"&amp;SUBSTITUTE(LEFT($E2373,FIND(" ",$E2373&amp;" ")-1),".","_")),$F2373)=0,TRUE())),"Unidade incompatível com o tipo selecionado.",IF(OR(AND(ISNUMBER(SEARCH("comunic",LOWER($B2373))),LEFT($E2373,3)&lt;&gt;"4.4"),AND(ISNUMBER(SEARCH("monitor",LOWER($B2373))),NOT(OR(LEFT($E2373,3)="1.5",LEFT($E2373,3)="2.5")))),"Revise a classificação do item conforme as regras de preenchimento.",IF(AND($B2373&lt;&gt;"",OR(ISNUMBER(SEARCH("outro",LOWER($B2373))),ISNUMBER(SEARCH("divers",LOWER($B2373))),ISNUMBER(SEARCH("kit",LOWER($B2373))),ISNUMBER(SEARCH("ferrament",LOWER($B2373))),ISNUMBER(SEARCH("epi",LOWER($B2373)))),NOT(OR($Z2373&lt;&gt;"",$AA2373&lt;&gt;""))),"Descrição muito genérica: detalhe melhor o item e registre o racional no memorial ou em anexo.",IF(AND($Y2373=0,$B2373&lt;&gt;"",OR($G2373&lt;&gt;"",$H2373&lt;&gt;"",$J2373&lt;&gt;"",$K2373&lt;&gt;"",$M2373&lt;&gt;"",$N2373&lt;&gt;"",$P2373&lt;&gt;"",$Q2373&lt;&gt;"",$S2373&lt;&gt;"",$T2373&lt;&gt;"",$V2373&lt;&gt;"",$W2373&lt;&gt;"")),"O item possui dados lançados, mas o total está zerado. Revise os valores informados.","")))))))))))))))</f>
        <v/>
      </c>
    </row>
    <row r="2374" spans="1:35" ht="14.25" customHeight="1" x14ac:dyDescent="0.25">
      <c r="A2374" s="57" t="str">
        <f t="shared" si="468"/>
        <v/>
      </c>
      <c r="B2374" s="58"/>
      <c r="C2374" s="58"/>
      <c r="D2374" s="58"/>
      <c r="E2374" s="58"/>
      <c r="F2374" s="58"/>
      <c r="G2374" s="269"/>
      <c r="H2374" s="59"/>
      <c r="I2374" s="273">
        <f t="shared" si="469"/>
        <v>0</v>
      </c>
      <c r="J2374" s="269"/>
      <c r="K2374" s="59"/>
      <c r="L2374" s="270">
        <f t="shared" si="470"/>
        <v>0</v>
      </c>
      <c r="M2374" s="269"/>
      <c r="N2374" s="59"/>
      <c r="O2374" s="270">
        <f t="shared" si="471"/>
        <v>0</v>
      </c>
      <c r="P2374" s="269"/>
      <c r="Q2374" s="59"/>
      <c r="R2374" s="271">
        <f t="shared" si="472"/>
        <v>0</v>
      </c>
      <c r="S2374" s="269"/>
      <c r="T2374" s="59"/>
      <c r="U2374" s="270">
        <f t="shared" si="473"/>
        <v>0</v>
      </c>
      <c r="V2374" s="269"/>
      <c r="W2374" s="59"/>
      <c r="X2374" s="270">
        <f t="shared" si="474"/>
        <v>0</v>
      </c>
      <c r="Y2374" s="270">
        <f t="shared" si="475"/>
        <v>0</v>
      </c>
      <c r="Z2374" s="58"/>
      <c r="AA2374" s="58"/>
      <c r="AB2374" s="60" t="str">
        <f t="shared" si="476"/>
        <v/>
      </c>
      <c r="AC2374" s="21" t="b">
        <f t="shared" si="477"/>
        <v>0</v>
      </c>
      <c r="AD2374" s="21" t="b">
        <f t="shared" si="478"/>
        <v>0</v>
      </c>
      <c r="AE2374" s="21" t="b">
        <f t="shared" si="479"/>
        <v>0</v>
      </c>
      <c r="AF2374" s="21" t="b">
        <f ca="1">OR(AND($AC2374,NOT($AD2374)),AND($AC2374,OR(AND($G2374="",$H2374&lt;&gt;""),AND($G2374&lt;&gt;"",$H2374=""),AND($J2374="",$K2374&lt;&gt;""),AND($J2374&lt;&gt;"",$K2374=""),AND($M2374="",$N2374&lt;&gt;""),AND($M2374&lt;&gt;"",$N2374=""),AND($P2374="",$Q2374&lt;&gt;""),AND($P2374&lt;&gt;"",$Q2374=""),AND($S2374="",$T2374&lt;&gt;""),AND($S2374&lt;&gt;"",$T2374=""),AND($V2374="",$W2374&lt;&gt;""),AND($V2374&lt;&gt;"",$W2374=""))),AND($C2374&lt;&gt;"",$E2374&lt;&gt;"",LEFT(TRIM($C2374),1)&lt;&gt;LEFT(TRIM($E2374),1)),IF(OR($E2374="",$F2374=""),FALSE(),IFERROR(COUNTIF(INDIRECT("UNITS_"&amp;SUBSTITUTE(LEFT($E2374,FIND(" ",$E2374&amp;" ")-1),".","_")),$F2374)=0,TRUE())),AND($B2374&lt;&gt;"",OR(ISNUMBER(SEARCH("outro",LOWER($B2374))),ISNUMBER(SEARCH("divers",LOWER($B2374))),ISNUMBER(SEARCH("etc",LOWER($B2374))))),OR(AND(ISNUMBER(SEARCH("comunic",LOWER($B2374))),LEFT($E2374,3)&lt;&gt;"4.4"),AND(ISNUMBER(SEARCH("monitor",LOWER($B2374))),NOT(OR(LEFT($E2374,3)="1.5",LEFT($E2374,3)="2.5")))),AND($B2374&lt;&gt;"",OR(LEFT($C2374,1)="1",LEFT($C2374,1)="2"),$D2374=""),AND($D2374&lt;&gt;"",NOT(OR(LEFT($C2374,1)="1",LEFT($C2374,1)="2"))),AND($D2374&lt;&gt;"",COUNTIF(' PROJETO'!$B$14:$B$16,$D2374)=0),IF($D2374="",FALSE(),IF(COUNTIF(' PROJETO'!$B$14:$B$16,$D2374)=0,FALSE(),IFERROR(INDEX(' PROJETO'!$C$14:$C$16,MATCH($D2374,' PROJETO'!$B$14:$B$16,0))&lt;&gt;"Sim",FALSE()))))</f>
        <v>0</v>
      </c>
      <c r="AG2374" s="21" t="b">
        <f>AND($AC2374,$Y2374&gt;'CONFG.  LISTAS'!$F$4,$Z2374="",$AA2374="")</f>
        <v>0</v>
      </c>
      <c r="AH2374" s="21" t="str">
        <f t="shared" si="480"/>
        <v/>
      </c>
      <c r="AI2374" s="43" t="str">
        <f ca="1">IF(NOT($AC2374),"",IF(OR($B2374="",$C2374="",$E2374="",$F2374=""),"Preencha descrição, categoria, tipo e unidade.",IF(AND($B2374&lt;&gt;"",OR(LEFT($C2374,1)="1",LEFT($C2374,1)="2"),$D2374=""),"Informe a prática de restauração para itens diretos.",IF(AND($D2374&lt;&gt;"",NOT(OR(LEFT($C2374,1)="1",LEFT($C2374,1)="2"))),"Custos indiretos não devem pertencer a uma prática específica.",IF(AND($D2374&lt;&gt;"",COUNTIF(' PROJETO'!$B$14:$B$16,$D2374)=0),"Prática de restauração inválida ou não cadastrada.",IF(IF($D2374="",FALSE(),IF(COUNTIF(' PROJETO'!$B$14:$B$16,$D2374)=0,FALSE(),IFERROR(INDEX(' PROJETO'!$C$14:$C$16,MATCH($D2374,' PROJETO'!$B$14:$B$16,0))&lt;&gt;"Sim",FALSE()))),"A prática informada no item não foi selecionada na aba Projeto.",IF(AND(MAX($I2374,$L2374,$O2374,$R2374,$U2374,$X2374)&gt;'CONFG.  LISTAS'!$F$4,NOT(OR($Z2374&lt;&gt;"",$AA2374&lt;&gt;""))),"Memorial de cálculo ou anexo obrigatório não informado para item acima do limite.",IF(OR(AND($G2374&lt;&gt;"",$H2374&lt;&gt;"",OR($G2374&lt;=0,$H2374&lt;=0)),AND($J2374&lt;&gt;"",$K2374&lt;&gt;"",OR($J2374&lt;=0,$K2374&lt;=0)),AND($M2374&lt;&gt;"",$N2374&lt;&gt;"",OR($M2374&lt;=0,$N2374&lt;=0)),AND($P2374&lt;&gt;"",$Q2374&lt;&gt;"",OR($P2374&lt;=0,$Q2374&lt;=0)),AND($S2374&lt;&gt;"",$T2374&lt;&gt;"",OR($S2374&lt;=0,$T2374&lt;=0)),AND($V2374&lt;&gt;"",$W2374&lt;&gt;"",OR($V2374&lt;=0,$W2374&lt;=0))),"Revise os valores informados: valor unitário e quantidade devem ser maiores que zero.",IF(OR(AND($G2374="",$H2374&lt;&gt;""),AND($G2374&lt;&gt;"",$H2374=""),AND($J2374="",$K2374&lt;&gt;""),AND($J2374&lt;&gt;"",$K2374=""),AND($M2374="",$N2374&lt;&gt;""),AND($M2374&lt;&gt;"",$N2374=""),AND($P2374="",$Q2374&lt;&gt;""),AND($P2374&lt;&gt;"",$Q2374=""),AND($S2374="",$T2374&lt;&gt;""),AND($S2374&lt;&gt;"",$T2374=""),AND($V2374="",$W2374&lt;&gt;""),AND($V2374&lt;&gt;"",$W2374="")),"Há ano preenchido parcialmente: "&amp;TRIM(IF(AND($G2374="",$H2374&lt;&gt;""),"Ano 1 (falta valor unitário); ","")&amp;IF(AND($G2374&lt;&gt;"",$H2374=""),"Ano 1 (falta quantidade); ","")&amp;IF(AND($J2374="",$K2374&lt;&gt;""),"Ano 2 (falta valor unitário); ","")&amp;IF(AND($J2374&lt;&gt;"",$K2374=""),"Ano 2 (falta quantidade); ","")&amp;IF(AND($M2374="",$N2374&lt;&gt;""),"Ano 3 (falta valor unitário); ","")&amp;IF(AND($M2374&lt;&gt;"",$N2374=""),"Ano 3 (falta quantidade); ","")&amp;IF(AND($P2374="",$Q2374&lt;&gt;""),"Ano 4 (falta valor unitário); ","")&amp;IF(AND($P2374&lt;&gt;"",$Q2374=""),"Ano 4 (falta quantidade); ","")&amp;IF(AND($S2374="",$T2374&lt;&gt;""),"Ano 5 (falta valor unitário); ","")&amp;IF(AND($S2374&lt;&gt;"",$T2374=""),"Ano 5 (falta quantidade); ","")&amp;IF(AND($V2374="",$W2374&lt;&gt;""),"Ano 6 (falta valor unitário); ","")&amp;IF(AND($V2374&lt;&gt;"",$W2374=""),"Ano 6 (falta quantidade); ","")), IF(NOT(OR(AND($G2374&lt;&gt;"",$H2374&lt;&gt;""),AND($J2374&lt;&gt;"",$K2374&lt;&gt;""),AND($M2374&lt;&gt;"",$N2374&lt;&gt;""),AND($P2374&lt;&gt;"",$Q2374&lt;&gt;""),AND($S2374&lt;&gt;"",$T2374&lt;&gt;""),AND($V2374&lt;&gt;"",$W2374&lt;&gt;""))),"Informe pelo menos um ano completo com valor unitário e quantidade.",IF(AND($C2374&lt;&gt;"",$E2374&lt;&gt;"",LEFT(TRIM($C2374),1)&lt;&gt;LEFT(TRIM($E2374),1)),"Categoria e tipo estão incompatíveis.",IF(IF(OR($E2374="",$F2374=""),FALSE(),IFERROR(COUNTIF(INDIRECT("UNITS_"&amp;SUBSTITUTE(LEFT($E2374,FIND(" ",$E2374&amp;" ")-1),".","_")),$F2374)=0,TRUE())),"Unidade incompatível com o tipo selecionado.",IF(OR(AND(ISNUMBER(SEARCH("comunic",LOWER($B2374))),LEFT($E2374,3)&lt;&gt;"4.4"),AND(ISNUMBER(SEARCH("monitor",LOWER($B2374))),NOT(OR(LEFT($E2374,3)="1.5",LEFT($E2374,3)="2.5")))),"Revise a classificação do item conforme as regras de preenchimento.",IF(AND($B2374&lt;&gt;"",OR(ISNUMBER(SEARCH("outro",LOWER($B2374))),ISNUMBER(SEARCH("divers",LOWER($B2374))),ISNUMBER(SEARCH("kit",LOWER($B2374))),ISNUMBER(SEARCH("ferrament",LOWER($B2374))),ISNUMBER(SEARCH("epi",LOWER($B2374)))),NOT(OR($Z2374&lt;&gt;"",$AA2374&lt;&gt;""))),"Descrição muito genérica: detalhe melhor o item e registre o racional no memorial ou em anexo.",IF(AND($Y2374=0,$B2374&lt;&gt;"",OR($G2374&lt;&gt;"",$H2374&lt;&gt;"",$J2374&lt;&gt;"",$K2374&lt;&gt;"",$M2374&lt;&gt;"",$N2374&lt;&gt;"",$P2374&lt;&gt;"",$Q2374&lt;&gt;"",$S2374&lt;&gt;"",$T2374&lt;&gt;"",$V2374&lt;&gt;"",$W2374&lt;&gt;"")),"O item possui dados lançados, mas o total está zerado. Revise os valores informados.","")))))))))))))))</f>
        <v/>
      </c>
    </row>
    <row r="2375" spans="1:35" ht="14.25" customHeight="1" x14ac:dyDescent="0.25">
      <c r="A2375" s="57" t="str">
        <f t="shared" si="468"/>
        <v/>
      </c>
      <c r="B2375" s="61"/>
      <c r="C2375" s="61"/>
      <c r="D2375" s="58"/>
      <c r="E2375" s="61"/>
      <c r="F2375" s="61"/>
      <c r="G2375" s="272"/>
      <c r="H2375" s="62"/>
      <c r="I2375" s="273">
        <f t="shared" si="469"/>
        <v>0</v>
      </c>
      <c r="J2375" s="272"/>
      <c r="K2375" s="62"/>
      <c r="L2375" s="270">
        <f t="shared" si="470"/>
        <v>0</v>
      </c>
      <c r="M2375" s="272"/>
      <c r="N2375" s="62"/>
      <c r="O2375" s="270">
        <f t="shared" si="471"/>
        <v>0</v>
      </c>
      <c r="P2375" s="272"/>
      <c r="Q2375" s="62"/>
      <c r="R2375" s="271">
        <f t="shared" si="472"/>
        <v>0</v>
      </c>
      <c r="S2375" s="272"/>
      <c r="T2375" s="62"/>
      <c r="U2375" s="270">
        <f t="shared" si="473"/>
        <v>0</v>
      </c>
      <c r="V2375" s="272"/>
      <c r="W2375" s="62"/>
      <c r="X2375" s="270">
        <f t="shared" si="474"/>
        <v>0</v>
      </c>
      <c r="Y2375" s="270">
        <f t="shared" si="475"/>
        <v>0</v>
      </c>
      <c r="Z2375" s="61"/>
      <c r="AA2375" s="61"/>
      <c r="AB2375" s="60" t="str">
        <f t="shared" si="476"/>
        <v/>
      </c>
      <c r="AC2375" s="21" t="b">
        <f t="shared" si="477"/>
        <v>0</v>
      </c>
      <c r="AD2375" s="21" t="b">
        <f t="shared" si="478"/>
        <v>0</v>
      </c>
      <c r="AE2375" s="21" t="b">
        <f t="shared" si="479"/>
        <v>0</v>
      </c>
      <c r="AF2375" s="21" t="b">
        <f ca="1">OR(AND($AC2375,NOT($AD2375)),AND($AC2375,OR(AND($G2375="",$H2375&lt;&gt;""),AND($G2375&lt;&gt;"",$H2375=""),AND($J2375="",$K2375&lt;&gt;""),AND($J2375&lt;&gt;"",$K2375=""),AND($M2375="",$N2375&lt;&gt;""),AND($M2375&lt;&gt;"",$N2375=""),AND($P2375="",$Q2375&lt;&gt;""),AND($P2375&lt;&gt;"",$Q2375=""),AND($S2375="",$T2375&lt;&gt;""),AND($S2375&lt;&gt;"",$T2375=""),AND($V2375="",$W2375&lt;&gt;""),AND($V2375&lt;&gt;"",$W2375=""))),AND($C2375&lt;&gt;"",$E2375&lt;&gt;"",LEFT(TRIM($C2375),1)&lt;&gt;LEFT(TRIM($E2375),1)),IF(OR($E2375="",$F2375=""),FALSE(),IFERROR(COUNTIF(INDIRECT("UNITS_"&amp;SUBSTITUTE(LEFT($E2375,FIND(" ",$E2375&amp;" ")-1),".","_")),$F2375)=0,TRUE())),AND($B2375&lt;&gt;"",OR(ISNUMBER(SEARCH("outro",LOWER($B2375))),ISNUMBER(SEARCH("divers",LOWER($B2375))),ISNUMBER(SEARCH("etc",LOWER($B2375))))),OR(AND(ISNUMBER(SEARCH("comunic",LOWER($B2375))),LEFT($E2375,3)&lt;&gt;"4.4"),AND(ISNUMBER(SEARCH("monitor",LOWER($B2375))),NOT(OR(LEFT($E2375,3)="1.5",LEFT($E2375,3)="2.5")))),AND($B2375&lt;&gt;"",OR(LEFT($C2375,1)="1",LEFT($C2375,1)="2"),$D2375=""),AND($D2375&lt;&gt;"",NOT(OR(LEFT($C2375,1)="1",LEFT($C2375,1)="2"))),AND($D2375&lt;&gt;"",COUNTIF(' PROJETO'!$B$14:$B$16,$D2375)=0),IF($D2375="",FALSE(),IF(COUNTIF(' PROJETO'!$B$14:$B$16,$D2375)=0,FALSE(),IFERROR(INDEX(' PROJETO'!$C$14:$C$16,MATCH($D2375,' PROJETO'!$B$14:$B$16,0))&lt;&gt;"Sim",FALSE()))))</f>
        <v>0</v>
      </c>
      <c r="AG2375" s="21" t="b">
        <f>AND($AC2375,$Y2375&gt;'CONFG.  LISTAS'!$F$4,$Z2375="",$AA2375="")</f>
        <v>0</v>
      </c>
      <c r="AH2375" s="21" t="str">
        <f t="shared" si="480"/>
        <v/>
      </c>
      <c r="AI2375" s="43" t="str">
        <f ca="1">IF(NOT($AC2375),"",IF(OR($B2375="",$C2375="",$E2375="",$F2375=""),"Preencha descrição, categoria, tipo e unidade.",IF(AND($B2375&lt;&gt;"",OR(LEFT($C2375,1)="1",LEFT($C2375,1)="2"),$D2375=""),"Informe a prática de restauração para itens diretos.",IF(AND($D2375&lt;&gt;"",NOT(OR(LEFT($C2375,1)="1",LEFT($C2375,1)="2"))),"Custos indiretos não devem pertencer a uma prática específica.",IF(AND($D2375&lt;&gt;"",COUNTIF(' PROJETO'!$B$14:$B$16,$D2375)=0),"Prática de restauração inválida ou não cadastrada.",IF(IF($D2375="",FALSE(),IF(COUNTIF(' PROJETO'!$B$14:$B$16,$D2375)=0,FALSE(),IFERROR(INDEX(' PROJETO'!$C$14:$C$16,MATCH($D2375,' PROJETO'!$B$14:$B$16,0))&lt;&gt;"Sim",FALSE()))),"A prática informada no item não foi selecionada na aba Projeto.",IF(AND(MAX($I2375,$L2375,$O2375,$R2375,$U2375,$X2375)&gt;'CONFG.  LISTAS'!$F$4,NOT(OR($Z2375&lt;&gt;"",$AA2375&lt;&gt;""))),"Memorial de cálculo ou anexo obrigatório não informado para item acima do limite.",IF(OR(AND($G2375&lt;&gt;"",$H2375&lt;&gt;"",OR($G2375&lt;=0,$H2375&lt;=0)),AND($J2375&lt;&gt;"",$K2375&lt;&gt;"",OR($J2375&lt;=0,$K2375&lt;=0)),AND($M2375&lt;&gt;"",$N2375&lt;&gt;"",OR($M2375&lt;=0,$N2375&lt;=0)),AND($P2375&lt;&gt;"",$Q2375&lt;&gt;"",OR($P2375&lt;=0,$Q2375&lt;=0)),AND($S2375&lt;&gt;"",$T2375&lt;&gt;"",OR($S2375&lt;=0,$T2375&lt;=0)),AND($V2375&lt;&gt;"",$W2375&lt;&gt;"",OR($V2375&lt;=0,$W2375&lt;=0))),"Revise os valores informados: valor unitário e quantidade devem ser maiores que zero.",IF(OR(AND($G2375="",$H2375&lt;&gt;""),AND($G2375&lt;&gt;"",$H2375=""),AND($J2375="",$K2375&lt;&gt;""),AND($J2375&lt;&gt;"",$K2375=""),AND($M2375="",$N2375&lt;&gt;""),AND($M2375&lt;&gt;"",$N2375=""),AND($P2375="",$Q2375&lt;&gt;""),AND($P2375&lt;&gt;"",$Q2375=""),AND($S2375="",$T2375&lt;&gt;""),AND($S2375&lt;&gt;"",$T2375=""),AND($V2375="",$W2375&lt;&gt;""),AND($V2375&lt;&gt;"",$W2375="")),"Há ano preenchido parcialmente: "&amp;TRIM(IF(AND($G2375="",$H2375&lt;&gt;""),"Ano 1 (falta valor unitário); ","")&amp;IF(AND($G2375&lt;&gt;"",$H2375=""),"Ano 1 (falta quantidade); ","")&amp;IF(AND($J2375="",$K2375&lt;&gt;""),"Ano 2 (falta valor unitário); ","")&amp;IF(AND($J2375&lt;&gt;"",$K2375=""),"Ano 2 (falta quantidade); ","")&amp;IF(AND($M2375="",$N2375&lt;&gt;""),"Ano 3 (falta valor unitário); ","")&amp;IF(AND($M2375&lt;&gt;"",$N2375=""),"Ano 3 (falta quantidade); ","")&amp;IF(AND($P2375="",$Q2375&lt;&gt;""),"Ano 4 (falta valor unitário); ","")&amp;IF(AND($P2375&lt;&gt;"",$Q2375=""),"Ano 4 (falta quantidade); ","")&amp;IF(AND($S2375="",$T2375&lt;&gt;""),"Ano 5 (falta valor unitário); ","")&amp;IF(AND($S2375&lt;&gt;"",$T2375=""),"Ano 5 (falta quantidade); ","")&amp;IF(AND($V2375="",$W2375&lt;&gt;""),"Ano 6 (falta valor unitário); ","")&amp;IF(AND($V2375&lt;&gt;"",$W2375=""),"Ano 6 (falta quantidade); ","")), IF(NOT(OR(AND($G2375&lt;&gt;"",$H2375&lt;&gt;""),AND($J2375&lt;&gt;"",$K2375&lt;&gt;""),AND($M2375&lt;&gt;"",$N2375&lt;&gt;""),AND($P2375&lt;&gt;"",$Q2375&lt;&gt;""),AND($S2375&lt;&gt;"",$T2375&lt;&gt;""),AND($V2375&lt;&gt;"",$W2375&lt;&gt;""))),"Informe pelo menos um ano completo com valor unitário e quantidade.",IF(AND($C2375&lt;&gt;"",$E2375&lt;&gt;"",LEFT(TRIM($C2375),1)&lt;&gt;LEFT(TRIM($E2375),1)),"Categoria e tipo estão incompatíveis.",IF(IF(OR($E2375="",$F2375=""),FALSE(),IFERROR(COUNTIF(INDIRECT("UNITS_"&amp;SUBSTITUTE(LEFT($E2375,FIND(" ",$E2375&amp;" ")-1),".","_")),$F2375)=0,TRUE())),"Unidade incompatível com o tipo selecionado.",IF(OR(AND(ISNUMBER(SEARCH("comunic",LOWER($B2375))),LEFT($E2375,3)&lt;&gt;"4.4"),AND(ISNUMBER(SEARCH("monitor",LOWER($B2375))),NOT(OR(LEFT($E2375,3)="1.5",LEFT($E2375,3)="2.5")))),"Revise a classificação do item conforme as regras de preenchimento.",IF(AND($B2375&lt;&gt;"",OR(ISNUMBER(SEARCH("outro",LOWER($B2375))),ISNUMBER(SEARCH("divers",LOWER($B2375))),ISNUMBER(SEARCH("kit",LOWER($B2375))),ISNUMBER(SEARCH("ferrament",LOWER($B2375))),ISNUMBER(SEARCH("epi",LOWER($B2375)))),NOT(OR($Z2375&lt;&gt;"",$AA2375&lt;&gt;""))),"Descrição muito genérica: detalhe melhor o item e registre o racional no memorial ou em anexo.",IF(AND($Y2375=0,$B2375&lt;&gt;"",OR($G2375&lt;&gt;"",$H2375&lt;&gt;"",$J2375&lt;&gt;"",$K2375&lt;&gt;"",$M2375&lt;&gt;"",$N2375&lt;&gt;"",$P2375&lt;&gt;"",$Q2375&lt;&gt;"",$S2375&lt;&gt;"",$T2375&lt;&gt;"",$V2375&lt;&gt;"",$W2375&lt;&gt;"")),"O item possui dados lançados, mas o total está zerado. Revise os valores informados.","")))))))))))))))</f>
        <v/>
      </c>
    </row>
    <row r="2376" spans="1:35" ht="14.25" customHeight="1" x14ac:dyDescent="0.25">
      <c r="A2376" s="57" t="str">
        <f t="shared" si="468"/>
        <v/>
      </c>
      <c r="B2376" s="58"/>
      <c r="C2376" s="58"/>
      <c r="D2376" s="58"/>
      <c r="E2376" s="58"/>
      <c r="F2376" s="58"/>
      <c r="G2376" s="269"/>
      <c r="H2376" s="59"/>
      <c r="I2376" s="273">
        <f t="shared" si="469"/>
        <v>0</v>
      </c>
      <c r="J2376" s="269"/>
      <c r="K2376" s="59"/>
      <c r="L2376" s="270">
        <f t="shared" si="470"/>
        <v>0</v>
      </c>
      <c r="M2376" s="269"/>
      <c r="N2376" s="59"/>
      <c r="O2376" s="270">
        <f t="shared" si="471"/>
        <v>0</v>
      </c>
      <c r="P2376" s="269"/>
      <c r="Q2376" s="59"/>
      <c r="R2376" s="271">
        <f t="shared" si="472"/>
        <v>0</v>
      </c>
      <c r="S2376" s="269"/>
      <c r="T2376" s="59"/>
      <c r="U2376" s="270">
        <f t="shared" si="473"/>
        <v>0</v>
      </c>
      <c r="V2376" s="269"/>
      <c r="W2376" s="59"/>
      <c r="X2376" s="270">
        <f t="shared" si="474"/>
        <v>0</v>
      </c>
      <c r="Y2376" s="270">
        <f t="shared" si="475"/>
        <v>0</v>
      </c>
      <c r="Z2376" s="58"/>
      <c r="AA2376" s="58"/>
      <c r="AB2376" s="60" t="str">
        <f t="shared" si="476"/>
        <v/>
      </c>
      <c r="AC2376" s="21" t="b">
        <f t="shared" si="477"/>
        <v>0</v>
      </c>
      <c r="AD2376" s="21" t="b">
        <f t="shared" si="478"/>
        <v>0</v>
      </c>
      <c r="AE2376" s="21" t="b">
        <f t="shared" si="479"/>
        <v>0</v>
      </c>
      <c r="AF2376" s="21" t="b">
        <f ca="1">OR(AND($AC2376,NOT($AD2376)),AND($AC2376,OR(AND($G2376="",$H2376&lt;&gt;""),AND($G2376&lt;&gt;"",$H2376=""),AND($J2376="",$K2376&lt;&gt;""),AND($J2376&lt;&gt;"",$K2376=""),AND($M2376="",$N2376&lt;&gt;""),AND($M2376&lt;&gt;"",$N2376=""),AND($P2376="",$Q2376&lt;&gt;""),AND($P2376&lt;&gt;"",$Q2376=""),AND($S2376="",$T2376&lt;&gt;""),AND($S2376&lt;&gt;"",$T2376=""),AND($V2376="",$W2376&lt;&gt;""),AND($V2376&lt;&gt;"",$W2376=""))),AND($C2376&lt;&gt;"",$E2376&lt;&gt;"",LEFT(TRIM($C2376),1)&lt;&gt;LEFT(TRIM($E2376),1)),IF(OR($E2376="",$F2376=""),FALSE(),IFERROR(COUNTIF(INDIRECT("UNITS_"&amp;SUBSTITUTE(LEFT($E2376,FIND(" ",$E2376&amp;" ")-1),".","_")),$F2376)=0,TRUE())),AND($B2376&lt;&gt;"",OR(ISNUMBER(SEARCH("outro",LOWER($B2376))),ISNUMBER(SEARCH("divers",LOWER($B2376))),ISNUMBER(SEARCH("etc",LOWER($B2376))))),OR(AND(ISNUMBER(SEARCH("comunic",LOWER($B2376))),LEFT($E2376,3)&lt;&gt;"4.4"),AND(ISNUMBER(SEARCH("monitor",LOWER($B2376))),NOT(OR(LEFT($E2376,3)="1.5",LEFT($E2376,3)="2.5")))),AND($B2376&lt;&gt;"",OR(LEFT($C2376,1)="1",LEFT($C2376,1)="2"),$D2376=""),AND($D2376&lt;&gt;"",NOT(OR(LEFT($C2376,1)="1",LEFT($C2376,1)="2"))),AND($D2376&lt;&gt;"",COUNTIF(' PROJETO'!$B$14:$B$16,$D2376)=0),IF($D2376="",FALSE(),IF(COUNTIF(' PROJETO'!$B$14:$B$16,$D2376)=0,FALSE(),IFERROR(INDEX(' PROJETO'!$C$14:$C$16,MATCH($D2376,' PROJETO'!$B$14:$B$16,0))&lt;&gt;"Sim",FALSE()))))</f>
        <v>0</v>
      </c>
      <c r="AG2376" s="21" t="b">
        <f>AND($AC2376,$Y2376&gt;'CONFG.  LISTAS'!$F$4,$Z2376="",$AA2376="")</f>
        <v>0</v>
      </c>
      <c r="AH2376" s="21" t="str">
        <f t="shared" si="480"/>
        <v/>
      </c>
      <c r="AI2376" s="43" t="str">
        <f ca="1">IF(NOT($AC2376),"",IF(OR($B2376="",$C2376="",$E2376="",$F2376=""),"Preencha descrição, categoria, tipo e unidade.",IF(AND($B2376&lt;&gt;"",OR(LEFT($C2376,1)="1",LEFT($C2376,1)="2"),$D2376=""),"Informe a prática de restauração para itens diretos.",IF(AND($D2376&lt;&gt;"",NOT(OR(LEFT($C2376,1)="1",LEFT($C2376,1)="2"))),"Custos indiretos não devem pertencer a uma prática específica.",IF(AND($D2376&lt;&gt;"",COUNTIF(' PROJETO'!$B$14:$B$16,$D2376)=0),"Prática de restauração inválida ou não cadastrada.",IF(IF($D2376="",FALSE(),IF(COUNTIF(' PROJETO'!$B$14:$B$16,$D2376)=0,FALSE(),IFERROR(INDEX(' PROJETO'!$C$14:$C$16,MATCH($D2376,' PROJETO'!$B$14:$B$16,0))&lt;&gt;"Sim",FALSE()))),"A prática informada no item não foi selecionada na aba Projeto.",IF(AND(MAX($I2376,$L2376,$O2376,$R2376,$U2376,$X2376)&gt;'CONFG.  LISTAS'!$F$4,NOT(OR($Z2376&lt;&gt;"",$AA2376&lt;&gt;""))),"Memorial de cálculo ou anexo obrigatório não informado para item acima do limite.",IF(OR(AND($G2376&lt;&gt;"",$H2376&lt;&gt;"",OR($G2376&lt;=0,$H2376&lt;=0)),AND($J2376&lt;&gt;"",$K2376&lt;&gt;"",OR($J2376&lt;=0,$K2376&lt;=0)),AND($M2376&lt;&gt;"",$N2376&lt;&gt;"",OR($M2376&lt;=0,$N2376&lt;=0)),AND($P2376&lt;&gt;"",$Q2376&lt;&gt;"",OR($P2376&lt;=0,$Q2376&lt;=0)),AND($S2376&lt;&gt;"",$T2376&lt;&gt;"",OR($S2376&lt;=0,$T2376&lt;=0)),AND($V2376&lt;&gt;"",$W2376&lt;&gt;"",OR($V2376&lt;=0,$W2376&lt;=0))),"Revise os valores informados: valor unitário e quantidade devem ser maiores que zero.",IF(OR(AND($G2376="",$H2376&lt;&gt;""),AND($G2376&lt;&gt;"",$H2376=""),AND($J2376="",$K2376&lt;&gt;""),AND($J2376&lt;&gt;"",$K2376=""),AND($M2376="",$N2376&lt;&gt;""),AND($M2376&lt;&gt;"",$N2376=""),AND($P2376="",$Q2376&lt;&gt;""),AND($P2376&lt;&gt;"",$Q2376=""),AND($S2376="",$T2376&lt;&gt;""),AND($S2376&lt;&gt;"",$T2376=""),AND($V2376="",$W2376&lt;&gt;""),AND($V2376&lt;&gt;"",$W2376="")),"Há ano preenchido parcialmente: "&amp;TRIM(IF(AND($G2376="",$H2376&lt;&gt;""),"Ano 1 (falta valor unitário); ","")&amp;IF(AND($G2376&lt;&gt;"",$H2376=""),"Ano 1 (falta quantidade); ","")&amp;IF(AND($J2376="",$K2376&lt;&gt;""),"Ano 2 (falta valor unitário); ","")&amp;IF(AND($J2376&lt;&gt;"",$K2376=""),"Ano 2 (falta quantidade); ","")&amp;IF(AND($M2376="",$N2376&lt;&gt;""),"Ano 3 (falta valor unitário); ","")&amp;IF(AND($M2376&lt;&gt;"",$N2376=""),"Ano 3 (falta quantidade); ","")&amp;IF(AND($P2376="",$Q2376&lt;&gt;""),"Ano 4 (falta valor unitário); ","")&amp;IF(AND($P2376&lt;&gt;"",$Q2376=""),"Ano 4 (falta quantidade); ","")&amp;IF(AND($S2376="",$T2376&lt;&gt;""),"Ano 5 (falta valor unitário); ","")&amp;IF(AND($S2376&lt;&gt;"",$T2376=""),"Ano 5 (falta quantidade); ","")&amp;IF(AND($V2376="",$W2376&lt;&gt;""),"Ano 6 (falta valor unitário); ","")&amp;IF(AND($V2376&lt;&gt;"",$W2376=""),"Ano 6 (falta quantidade); ","")), IF(NOT(OR(AND($G2376&lt;&gt;"",$H2376&lt;&gt;""),AND($J2376&lt;&gt;"",$K2376&lt;&gt;""),AND($M2376&lt;&gt;"",$N2376&lt;&gt;""),AND($P2376&lt;&gt;"",$Q2376&lt;&gt;""),AND($S2376&lt;&gt;"",$T2376&lt;&gt;""),AND($V2376&lt;&gt;"",$W2376&lt;&gt;""))),"Informe pelo menos um ano completo com valor unitário e quantidade.",IF(AND($C2376&lt;&gt;"",$E2376&lt;&gt;"",LEFT(TRIM($C2376),1)&lt;&gt;LEFT(TRIM($E2376),1)),"Categoria e tipo estão incompatíveis.",IF(IF(OR($E2376="",$F2376=""),FALSE(),IFERROR(COUNTIF(INDIRECT("UNITS_"&amp;SUBSTITUTE(LEFT($E2376,FIND(" ",$E2376&amp;" ")-1),".","_")),$F2376)=0,TRUE())),"Unidade incompatível com o tipo selecionado.",IF(OR(AND(ISNUMBER(SEARCH("comunic",LOWER($B2376))),LEFT($E2376,3)&lt;&gt;"4.4"),AND(ISNUMBER(SEARCH("monitor",LOWER($B2376))),NOT(OR(LEFT($E2376,3)="1.5",LEFT($E2376,3)="2.5")))),"Revise a classificação do item conforme as regras de preenchimento.",IF(AND($B2376&lt;&gt;"",OR(ISNUMBER(SEARCH("outro",LOWER($B2376))),ISNUMBER(SEARCH("divers",LOWER($B2376))),ISNUMBER(SEARCH("kit",LOWER($B2376))),ISNUMBER(SEARCH("ferrament",LOWER($B2376))),ISNUMBER(SEARCH("epi",LOWER($B2376)))),NOT(OR($Z2376&lt;&gt;"",$AA2376&lt;&gt;""))),"Descrição muito genérica: detalhe melhor o item e registre o racional no memorial ou em anexo.",IF(AND($Y2376=0,$B2376&lt;&gt;"",OR($G2376&lt;&gt;"",$H2376&lt;&gt;"",$J2376&lt;&gt;"",$K2376&lt;&gt;"",$M2376&lt;&gt;"",$N2376&lt;&gt;"",$P2376&lt;&gt;"",$Q2376&lt;&gt;"",$S2376&lt;&gt;"",$T2376&lt;&gt;"",$V2376&lt;&gt;"",$W2376&lt;&gt;"")),"O item possui dados lançados, mas o total está zerado. Revise os valores informados.","")))))))))))))))</f>
        <v/>
      </c>
    </row>
    <row r="2377" spans="1:35" ht="14.25" customHeight="1" x14ac:dyDescent="0.25">
      <c r="A2377" s="57" t="str">
        <f t="shared" si="468"/>
        <v/>
      </c>
      <c r="B2377" s="61"/>
      <c r="C2377" s="61"/>
      <c r="D2377" s="58"/>
      <c r="E2377" s="61"/>
      <c r="F2377" s="61"/>
      <c r="G2377" s="272"/>
      <c r="H2377" s="62"/>
      <c r="I2377" s="273">
        <f t="shared" si="469"/>
        <v>0</v>
      </c>
      <c r="J2377" s="272"/>
      <c r="K2377" s="62"/>
      <c r="L2377" s="270">
        <f t="shared" si="470"/>
        <v>0</v>
      </c>
      <c r="M2377" s="272"/>
      <c r="N2377" s="62"/>
      <c r="O2377" s="270">
        <f t="shared" si="471"/>
        <v>0</v>
      </c>
      <c r="P2377" s="272"/>
      <c r="Q2377" s="62"/>
      <c r="R2377" s="271">
        <f t="shared" si="472"/>
        <v>0</v>
      </c>
      <c r="S2377" s="272"/>
      <c r="T2377" s="62"/>
      <c r="U2377" s="270">
        <f t="shared" si="473"/>
        <v>0</v>
      </c>
      <c r="V2377" s="272"/>
      <c r="W2377" s="62"/>
      <c r="X2377" s="270">
        <f t="shared" si="474"/>
        <v>0</v>
      </c>
      <c r="Y2377" s="270">
        <f t="shared" si="475"/>
        <v>0</v>
      </c>
      <c r="Z2377" s="61"/>
      <c r="AA2377" s="61"/>
      <c r="AB2377" s="60" t="str">
        <f t="shared" si="476"/>
        <v/>
      </c>
      <c r="AC2377" s="21" t="b">
        <f t="shared" si="477"/>
        <v>0</v>
      </c>
      <c r="AD2377" s="21" t="b">
        <f t="shared" si="478"/>
        <v>0</v>
      </c>
      <c r="AE2377" s="21" t="b">
        <f t="shared" si="479"/>
        <v>0</v>
      </c>
      <c r="AF2377" s="21" t="b">
        <f ca="1">OR(AND($AC2377,NOT($AD2377)),AND($AC2377,OR(AND($G2377="",$H2377&lt;&gt;""),AND($G2377&lt;&gt;"",$H2377=""),AND($J2377="",$K2377&lt;&gt;""),AND($J2377&lt;&gt;"",$K2377=""),AND($M2377="",$N2377&lt;&gt;""),AND($M2377&lt;&gt;"",$N2377=""),AND($P2377="",$Q2377&lt;&gt;""),AND($P2377&lt;&gt;"",$Q2377=""),AND($S2377="",$T2377&lt;&gt;""),AND($S2377&lt;&gt;"",$T2377=""),AND($V2377="",$W2377&lt;&gt;""),AND($V2377&lt;&gt;"",$W2377=""))),AND($C2377&lt;&gt;"",$E2377&lt;&gt;"",LEFT(TRIM($C2377),1)&lt;&gt;LEFT(TRIM($E2377),1)),IF(OR($E2377="",$F2377=""),FALSE(),IFERROR(COUNTIF(INDIRECT("UNITS_"&amp;SUBSTITUTE(LEFT($E2377,FIND(" ",$E2377&amp;" ")-1),".","_")),$F2377)=0,TRUE())),AND($B2377&lt;&gt;"",OR(ISNUMBER(SEARCH("outro",LOWER($B2377))),ISNUMBER(SEARCH("divers",LOWER($B2377))),ISNUMBER(SEARCH("etc",LOWER($B2377))))),OR(AND(ISNUMBER(SEARCH("comunic",LOWER($B2377))),LEFT($E2377,3)&lt;&gt;"4.4"),AND(ISNUMBER(SEARCH("monitor",LOWER($B2377))),NOT(OR(LEFT($E2377,3)="1.5",LEFT($E2377,3)="2.5")))),AND($B2377&lt;&gt;"",OR(LEFT($C2377,1)="1",LEFT($C2377,1)="2"),$D2377=""),AND($D2377&lt;&gt;"",NOT(OR(LEFT($C2377,1)="1",LEFT($C2377,1)="2"))),AND($D2377&lt;&gt;"",COUNTIF(' PROJETO'!$B$14:$B$16,$D2377)=0),IF($D2377="",FALSE(),IF(COUNTIF(' PROJETO'!$B$14:$B$16,$D2377)=0,FALSE(),IFERROR(INDEX(' PROJETO'!$C$14:$C$16,MATCH($D2377,' PROJETO'!$B$14:$B$16,0))&lt;&gt;"Sim",FALSE()))))</f>
        <v>0</v>
      </c>
      <c r="AG2377" s="21" t="b">
        <f>AND($AC2377,$Y2377&gt;'CONFG.  LISTAS'!$F$4,$Z2377="",$AA2377="")</f>
        <v>0</v>
      </c>
      <c r="AH2377" s="21" t="str">
        <f t="shared" si="480"/>
        <v/>
      </c>
      <c r="AI2377" s="43" t="str">
        <f ca="1">IF(NOT($AC2377),"",IF(OR($B2377="",$C2377="",$E2377="",$F2377=""),"Preencha descrição, categoria, tipo e unidade.",IF(AND($B2377&lt;&gt;"",OR(LEFT($C2377,1)="1",LEFT($C2377,1)="2"),$D2377=""),"Informe a prática de restauração para itens diretos.",IF(AND($D2377&lt;&gt;"",NOT(OR(LEFT($C2377,1)="1",LEFT($C2377,1)="2"))),"Custos indiretos não devem pertencer a uma prática específica.",IF(AND($D2377&lt;&gt;"",COUNTIF(' PROJETO'!$B$14:$B$16,$D2377)=0),"Prática de restauração inválida ou não cadastrada.",IF(IF($D2377="",FALSE(),IF(COUNTIF(' PROJETO'!$B$14:$B$16,$D2377)=0,FALSE(),IFERROR(INDEX(' PROJETO'!$C$14:$C$16,MATCH($D2377,' PROJETO'!$B$14:$B$16,0))&lt;&gt;"Sim",FALSE()))),"A prática informada no item não foi selecionada na aba Projeto.",IF(AND(MAX($I2377,$L2377,$O2377,$R2377,$U2377,$X2377)&gt;'CONFG.  LISTAS'!$F$4,NOT(OR($Z2377&lt;&gt;"",$AA2377&lt;&gt;""))),"Memorial de cálculo ou anexo obrigatório não informado para item acima do limite.",IF(OR(AND($G2377&lt;&gt;"",$H2377&lt;&gt;"",OR($G2377&lt;=0,$H2377&lt;=0)),AND($J2377&lt;&gt;"",$K2377&lt;&gt;"",OR($J2377&lt;=0,$K2377&lt;=0)),AND($M2377&lt;&gt;"",$N2377&lt;&gt;"",OR($M2377&lt;=0,$N2377&lt;=0)),AND($P2377&lt;&gt;"",$Q2377&lt;&gt;"",OR($P2377&lt;=0,$Q2377&lt;=0)),AND($S2377&lt;&gt;"",$T2377&lt;&gt;"",OR($S2377&lt;=0,$T2377&lt;=0)),AND($V2377&lt;&gt;"",$W2377&lt;&gt;"",OR($V2377&lt;=0,$W2377&lt;=0))),"Revise os valores informados: valor unitário e quantidade devem ser maiores que zero.",IF(OR(AND($G2377="",$H2377&lt;&gt;""),AND($G2377&lt;&gt;"",$H2377=""),AND($J2377="",$K2377&lt;&gt;""),AND($J2377&lt;&gt;"",$K2377=""),AND($M2377="",$N2377&lt;&gt;""),AND($M2377&lt;&gt;"",$N2377=""),AND($P2377="",$Q2377&lt;&gt;""),AND($P2377&lt;&gt;"",$Q2377=""),AND($S2377="",$T2377&lt;&gt;""),AND($S2377&lt;&gt;"",$T2377=""),AND($V2377="",$W2377&lt;&gt;""),AND($V2377&lt;&gt;"",$W2377="")),"Há ano preenchido parcialmente: "&amp;TRIM(IF(AND($G2377="",$H2377&lt;&gt;""),"Ano 1 (falta valor unitário); ","")&amp;IF(AND($G2377&lt;&gt;"",$H2377=""),"Ano 1 (falta quantidade); ","")&amp;IF(AND($J2377="",$K2377&lt;&gt;""),"Ano 2 (falta valor unitário); ","")&amp;IF(AND($J2377&lt;&gt;"",$K2377=""),"Ano 2 (falta quantidade); ","")&amp;IF(AND($M2377="",$N2377&lt;&gt;""),"Ano 3 (falta valor unitário); ","")&amp;IF(AND($M2377&lt;&gt;"",$N2377=""),"Ano 3 (falta quantidade); ","")&amp;IF(AND($P2377="",$Q2377&lt;&gt;""),"Ano 4 (falta valor unitário); ","")&amp;IF(AND($P2377&lt;&gt;"",$Q2377=""),"Ano 4 (falta quantidade); ","")&amp;IF(AND($S2377="",$T2377&lt;&gt;""),"Ano 5 (falta valor unitário); ","")&amp;IF(AND($S2377&lt;&gt;"",$T2377=""),"Ano 5 (falta quantidade); ","")&amp;IF(AND($V2377="",$W2377&lt;&gt;""),"Ano 6 (falta valor unitário); ","")&amp;IF(AND($V2377&lt;&gt;"",$W2377=""),"Ano 6 (falta quantidade); ","")), IF(NOT(OR(AND($G2377&lt;&gt;"",$H2377&lt;&gt;""),AND($J2377&lt;&gt;"",$K2377&lt;&gt;""),AND($M2377&lt;&gt;"",$N2377&lt;&gt;""),AND($P2377&lt;&gt;"",$Q2377&lt;&gt;""),AND($S2377&lt;&gt;"",$T2377&lt;&gt;""),AND($V2377&lt;&gt;"",$W2377&lt;&gt;""))),"Informe pelo menos um ano completo com valor unitário e quantidade.",IF(AND($C2377&lt;&gt;"",$E2377&lt;&gt;"",LEFT(TRIM($C2377),1)&lt;&gt;LEFT(TRIM($E2377),1)),"Categoria e tipo estão incompatíveis.",IF(IF(OR($E2377="",$F2377=""),FALSE(),IFERROR(COUNTIF(INDIRECT("UNITS_"&amp;SUBSTITUTE(LEFT($E2377,FIND(" ",$E2377&amp;" ")-1),".","_")),$F2377)=0,TRUE())),"Unidade incompatível com o tipo selecionado.",IF(OR(AND(ISNUMBER(SEARCH("comunic",LOWER($B2377))),LEFT($E2377,3)&lt;&gt;"4.4"),AND(ISNUMBER(SEARCH("monitor",LOWER($B2377))),NOT(OR(LEFT($E2377,3)="1.5",LEFT($E2377,3)="2.5")))),"Revise a classificação do item conforme as regras de preenchimento.",IF(AND($B2377&lt;&gt;"",OR(ISNUMBER(SEARCH("outro",LOWER($B2377))),ISNUMBER(SEARCH("divers",LOWER($B2377))),ISNUMBER(SEARCH("kit",LOWER($B2377))),ISNUMBER(SEARCH("ferrament",LOWER($B2377))),ISNUMBER(SEARCH("epi",LOWER($B2377)))),NOT(OR($Z2377&lt;&gt;"",$AA2377&lt;&gt;""))),"Descrição muito genérica: detalhe melhor o item e registre o racional no memorial ou em anexo.",IF(AND($Y2377=0,$B2377&lt;&gt;"",OR($G2377&lt;&gt;"",$H2377&lt;&gt;"",$J2377&lt;&gt;"",$K2377&lt;&gt;"",$M2377&lt;&gt;"",$N2377&lt;&gt;"",$P2377&lt;&gt;"",$Q2377&lt;&gt;"",$S2377&lt;&gt;"",$T2377&lt;&gt;"",$V2377&lt;&gt;"",$W2377&lt;&gt;"")),"O item possui dados lançados, mas o total está zerado. Revise os valores informados.","")))))))))))))))</f>
        <v/>
      </c>
    </row>
    <row r="2378" spans="1:35" ht="14.25" customHeight="1" x14ac:dyDescent="0.25">
      <c r="A2378" s="57" t="str">
        <f t="shared" ref="A2378:A2441" si="481">AH2378</f>
        <v/>
      </c>
      <c r="B2378" s="58"/>
      <c r="C2378" s="58"/>
      <c r="D2378" s="58"/>
      <c r="E2378" s="58"/>
      <c r="F2378" s="58"/>
      <c r="G2378" s="269"/>
      <c r="H2378" s="59"/>
      <c r="I2378" s="273">
        <f t="shared" ref="I2378:I2441" si="482">IFERROR(G2378*H2378,0)</f>
        <v>0</v>
      </c>
      <c r="J2378" s="269"/>
      <c r="K2378" s="59"/>
      <c r="L2378" s="270">
        <f t="shared" ref="L2378:L2441" si="483">IFERROR(J2378*K2378,0)</f>
        <v>0</v>
      </c>
      <c r="M2378" s="269"/>
      <c r="N2378" s="59"/>
      <c r="O2378" s="270">
        <f t="shared" ref="O2378:O2441" si="484">IFERROR(M2378*N2378,0)</f>
        <v>0</v>
      </c>
      <c r="P2378" s="269"/>
      <c r="Q2378" s="59"/>
      <c r="R2378" s="271">
        <f t="shared" ref="R2378:R2441" si="485">IFERROR(P2378*Q2378,0)</f>
        <v>0</v>
      </c>
      <c r="S2378" s="269"/>
      <c r="T2378" s="59"/>
      <c r="U2378" s="270">
        <f t="shared" ref="U2378:U2441" si="486">IFERROR(S2378*T2378,0)</f>
        <v>0</v>
      </c>
      <c r="V2378" s="269"/>
      <c r="W2378" s="59"/>
      <c r="X2378" s="270">
        <f t="shared" ref="X2378:X2441" si="487">IFERROR(V2378*W2378,0)</f>
        <v>0</v>
      </c>
      <c r="Y2378" s="270">
        <f t="shared" ref="Y2378:Y2441" si="488">SUM(I2378,L2378,O2378,R2378,U2378,X2378)</f>
        <v>0</v>
      </c>
      <c r="Z2378" s="58"/>
      <c r="AA2378" s="58"/>
      <c r="AB2378" s="60" t="str">
        <f t="shared" ref="AB2378:AB2441" si="489">IF($B2378="","",TEXT(ROW()-4,"000"))</f>
        <v/>
      </c>
      <c r="AC2378" s="21" t="b">
        <f t="shared" ref="AC2378:AC2441" si="490">OR(LEN($B2378&amp;"")&gt;0,LEN($C2378&amp;"")&gt;0,LEN($D2378&amp;"")&gt;0,LEN($E2378&amp;"")&gt;0,LEN($F2378&amp;"")&gt;0,LEN($G2378&amp;"")&gt;0,LEN($H2378&amp;"")&gt;0,LEN($J2378&amp;"")&gt;0,LEN($K2378&amp;"")&gt;0,LEN($M2378&amp;"")&gt;0,LEN($N2378&amp;"")&gt;0,LEN($P2378&amp;"")&gt;0,LEN($Q2378&amp;"")&gt;0,LEN($S2378&amp;"")&gt;0,LEN($T2378&amp;"")&gt;0,LEN($V2378&amp;"")&gt;0,LEN($W2378&amp;"")&gt;0,LEN($Z2378&amp;"")&gt;0,LEN($AA2378&amp;"")&gt;0)</f>
        <v>0</v>
      </c>
      <c r="AD2378" s="21" t="b">
        <f t="shared" ref="AD2378:AD2441" si="491">AND($B2378&lt;&gt;"",$C2378&lt;&gt;"",$E2378&lt;&gt;"",$F2378&lt;&gt;"")</f>
        <v>0</v>
      </c>
      <c r="AE2378" s="21" t="b">
        <f t="shared" ref="AE2378:AE2441" si="492">OR(AND($G2378&lt;&gt;"",$H2378&lt;&gt;""),AND($J2378&lt;&gt;"",$K2378&lt;&gt;""),AND($M2378&lt;&gt;"",$N2378&lt;&gt;""),AND($P2378&lt;&gt;"",$Q2378&lt;&gt;""),AND($S2378&lt;&gt;"",$T2378&lt;&gt;""),AND($V2378&lt;&gt;"",$W2378&lt;&gt;""))</f>
        <v>0</v>
      </c>
      <c r="AF2378" s="21" t="b">
        <f ca="1">OR(AND($AC2378,NOT($AD2378)),AND($AC2378,OR(AND($G2378="",$H2378&lt;&gt;""),AND($G2378&lt;&gt;"",$H2378=""),AND($J2378="",$K2378&lt;&gt;""),AND($J2378&lt;&gt;"",$K2378=""),AND($M2378="",$N2378&lt;&gt;""),AND($M2378&lt;&gt;"",$N2378=""),AND($P2378="",$Q2378&lt;&gt;""),AND($P2378&lt;&gt;"",$Q2378=""),AND($S2378="",$T2378&lt;&gt;""),AND($S2378&lt;&gt;"",$T2378=""),AND($V2378="",$W2378&lt;&gt;""),AND($V2378&lt;&gt;"",$W2378=""))),AND($C2378&lt;&gt;"",$E2378&lt;&gt;"",LEFT(TRIM($C2378),1)&lt;&gt;LEFT(TRIM($E2378),1)),IF(OR($E2378="",$F2378=""),FALSE(),IFERROR(COUNTIF(INDIRECT("UNITS_"&amp;SUBSTITUTE(LEFT($E2378,FIND(" ",$E2378&amp;" ")-1),".","_")),$F2378)=0,TRUE())),AND($B2378&lt;&gt;"",OR(ISNUMBER(SEARCH("outro",LOWER($B2378))),ISNUMBER(SEARCH("divers",LOWER($B2378))),ISNUMBER(SEARCH("etc",LOWER($B2378))))),OR(AND(ISNUMBER(SEARCH("comunic",LOWER($B2378))),LEFT($E2378,3)&lt;&gt;"4.4"),AND(ISNUMBER(SEARCH("monitor",LOWER($B2378))),NOT(OR(LEFT($E2378,3)="1.5",LEFT($E2378,3)="2.5")))),AND($B2378&lt;&gt;"",OR(LEFT($C2378,1)="1",LEFT($C2378,1)="2"),$D2378=""),AND($D2378&lt;&gt;"",NOT(OR(LEFT($C2378,1)="1",LEFT($C2378,1)="2"))),AND($D2378&lt;&gt;"",COUNTIF(' PROJETO'!$B$14:$B$16,$D2378)=0),IF($D2378="",FALSE(),IF(COUNTIF(' PROJETO'!$B$14:$B$16,$D2378)=0,FALSE(),IFERROR(INDEX(' PROJETO'!$C$14:$C$16,MATCH($D2378,' PROJETO'!$B$14:$B$16,0))&lt;&gt;"Sim",FALSE()))))</f>
        <v>0</v>
      </c>
      <c r="AG2378" s="21" t="b">
        <f>AND($AC2378,$Y2378&gt;'CONFG.  LISTAS'!$F$4,$Z2378="",$AA2378="")</f>
        <v>0</v>
      </c>
      <c r="AH2378" s="21" t="str">
        <f t="shared" ref="AH2378:AH2441" si="493">IF(NOT($AC2378),"",IF($AG2378,"⚠",IF(OR(AND($AC2378,NOT($AE2378)),$AF2378),"◔","✓")))</f>
        <v/>
      </c>
      <c r="AI2378" s="43" t="str">
        <f ca="1">IF(NOT($AC2378),"",IF(OR($B2378="",$C2378="",$E2378="",$F2378=""),"Preencha descrição, categoria, tipo e unidade.",IF(AND($B2378&lt;&gt;"",OR(LEFT($C2378,1)="1",LEFT($C2378,1)="2"),$D2378=""),"Informe a prática de restauração para itens diretos.",IF(AND($D2378&lt;&gt;"",NOT(OR(LEFT($C2378,1)="1",LEFT($C2378,1)="2"))),"Custos indiretos não devem pertencer a uma prática específica.",IF(AND($D2378&lt;&gt;"",COUNTIF(' PROJETO'!$B$14:$B$16,$D2378)=0),"Prática de restauração inválida ou não cadastrada.",IF(IF($D2378="",FALSE(),IF(COUNTIF(' PROJETO'!$B$14:$B$16,$D2378)=0,FALSE(),IFERROR(INDEX(' PROJETO'!$C$14:$C$16,MATCH($D2378,' PROJETO'!$B$14:$B$16,0))&lt;&gt;"Sim",FALSE()))),"A prática informada no item não foi selecionada na aba Projeto.",IF(AND(MAX($I2378,$L2378,$O2378,$R2378,$U2378,$X2378)&gt;'CONFG.  LISTAS'!$F$4,NOT(OR($Z2378&lt;&gt;"",$AA2378&lt;&gt;""))),"Memorial de cálculo ou anexo obrigatório não informado para item acima do limite.",IF(OR(AND($G2378&lt;&gt;"",$H2378&lt;&gt;"",OR($G2378&lt;=0,$H2378&lt;=0)),AND($J2378&lt;&gt;"",$K2378&lt;&gt;"",OR($J2378&lt;=0,$K2378&lt;=0)),AND($M2378&lt;&gt;"",$N2378&lt;&gt;"",OR($M2378&lt;=0,$N2378&lt;=0)),AND($P2378&lt;&gt;"",$Q2378&lt;&gt;"",OR($P2378&lt;=0,$Q2378&lt;=0)),AND($S2378&lt;&gt;"",$T2378&lt;&gt;"",OR($S2378&lt;=0,$T2378&lt;=0)),AND($V2378&lt;&gt;"",$W2378&lt;&gt;"",OR($V2378&lt;=0,$W2378&lt;=0))),"Revise os valores informados: valor unitário e quantidade devem ser maiores que zero.",IF(OR(AND($G2378="",$H2378&lt;&gt;""),AND($G2378&lt;&gt;"",$H2378=""),AND($J2378="",$K2378&lt;&gt;""),AND($J2378&lt;&gt;"",$K2378=""),AND($M2378="",$N2378&lt;&gt;""),AND($M2378&lt;&gt;"",$N2378=""),AND($P2378="",$Q2378&lt;&gt;""),AND($P2378&lt;&gt;"",$Q2378=""),AND($S2378="",$T2378&lt;&gt;""),AND($S2378&lt;&gt;"",$T2378=""),AND($V2378="",$W2378&lt;&gt;""),AND($V2378&lt;&gt;"",$W2378="")),"Há ano preenchido parcialmente: "&amp;TRIM(IF(AND($G2378="",$H2378&lt;&gt;""),"Ano 1 (falta valor unitário); ","")&amp;IF(AND($G2378&lt;&gt;"",$H2378=""),"Ano 1 (falta quantidade); ","")&amp;IF(AND($J2378="",$K2378&lt;&gt;""),"Ano 2 (falta valor unitário); ","")&amp;IF(AND($J2378&lt;&gt;"",$K2378=""),"Ano 2 (falta quantidade); ","")&amp;IF(AND($M2378="",$N2378&lt;&gt;""),"Ano 3 (falta valor unitário); ","")&amp;IF(AND($M2378&lt;&gt;"",$N2378=""),"Ano 3 (falta quantidade); ","")&amp;IF(AND($P2378="",$Q2378&lt;&gt;""),"Ano 4 (falta valor unitário); ","")&amp;IF(AND($P2378&lt;&gt;"",$Q2378=""),"Ano 4 (falta quantidade); ","")&amp;IF(AND($S2378="",$T2378&lt;&gt;""),"Ano 5 (falta valor unitário); ","")&amp;IF(AND($S2378&lt;&gt;"",$T2378=""),"Ano 5 (falta quantidade); ","")&amp;IF(AND($V2378="",$W2378&lt;&gt;""),"Ano 6 (falta valor unitário); ","")&amp;IF(AND($V2378&lt;&gt;"",$W2378=""),"Ano 6 (falta quantidade); ","")), IF(NOT(OR(AND($G2378&lt;&gt;"",$H2378&lt;&gt;""),AND($J2378&lt;&gt;"",$K2378&lt;&gt;""),AND($M2378&lt;&gt;"",$N2378&lt;&gt;""),AND($P2378&lt;&gt;"",$Q2378&lt;&gt;""),AND($S2378&lt;&gt;"",$T2378&lt;&gt;""),AND($V2378&lt;&gt;"",$W2378&lt;&gt;""))),"Informe pelo menos um ano completo com valor unitário e quantidade.",IF(AND($C2378&lt;&gt;"",$E2378&lt;&gt;"",LEFT(TRIM($C2378),1)&lt;&gt;LEFT(TRIM($E2378),1)),"Categoria e tipo estão incompatíveis.",IF(IF(OR($E2378="",$F2378=""),FALSE(),IFERROR(COUNTIF(INDIRECT("UNITS_"&amp;SUBSTITUTE(LEFT($E2378,FIND(" ",$E2378&amp;" ")-1),".","_")),$F2378)=0,TRUE())),"Unidade incompatível com o tipo selecionado.",IF(OR(AND(ISNUMBER(SEARCH("comunic",LOWER($B2378))),LEFT($E2378,3)&lt;&gt;"4.4"),AND(ISNUMBER(SEARCH("monitor",LOWER($B2378))),NOT(OR(LEFT($E2378,3)="1.5",LEFT($E2378,3)="2.5")))),"Revise a classificação do item conforme as regras de preenchimento.",IF(AND($B2378&lt;&gt;"",OR(ISNUMBER(SEARCH("outro",LOWER($B2378))),ISNUMBER(SEARCH("divers",LOWER($B2378))),ISNUMBER(SEARCH("kit",LOWER($B2378))),ISNUMBER(SEARCH("ferrament",LOWER($B2378))),ISNUMBER(SEARCH("epi",LOWER($B2378)))),NOT(OR($Z2378&lt;&gt;"",$AA2378&lt;&gt;""))),"Descrição muito genérica: detalhe melhor o item e registre o racional no memorial ou em anexo.",IF(AND($Y2378=0,$B2378&lt;&gt;"",OR($G2378&lt;&gt;"",$H2378&lt;&gt;"",$J2378&lt;&gt;"",$K2378&lt;&gt;"",$M2378&lt;&gt;"",$N2378&lt;&gt;"",$P2378&lt;&gt;"",$Q2378&lt;&gt;"",$S2378&lt;&gt;"",$T2378&lt;&gt;"",$V2378&lt;&gt;"",$W2378&lt;&gt;"")),"O item possui dados lançados, mas o total está zerado. Revise os valores informados.","")))))))))))))))</f>
        <v/>
      </c>
    </row>
    <row r="2379" spans="1:35" ht="14.25" customHeight="1" x14ac:dyDescent="0.25">
      <c r="A2379" s="57" t="str">
        <f t="shared" si="481"/>
        <v/>
      </c>
      <c r="B2379" s="61"/>
      <c r="C2379" s="61"/>
      <c r="D2379" s="58"/>
      <c r="E2379" s="61"/>
      <c r="F2379" s="61"/>
      <c r="G2379" s="272"/>
      <c r="H2379" s="62"/>
      <c r="I2379" s="273">
        <f t="shared" si="482"/>
        <v>0</v>
      </c>
      <c r="J2379" s="272"/>
      <c r="K2379" s="62"/>
      <c r="L2379" s="270">
        <f t="shared" si="483"/>
        <v>0</v>
      </c>
      <c r="M2379" s="272"/>
      <c r="N2379" s="62"/>
      <c r="O2379" s="270">
        <f t="shared" si="484"/>
        <v>0</v>
      </c>
      <c r="P2379" s="272"/>
      <c r="Q2379" s="62"/>
      <c r="R2379" s="271">
        <f t="shared" si="485"/>
        <v>0</v>
      </c>
      <c r="S2379" s="272"/>
      <c r="T2379" s="62"/>
      <c r="U2379" s="270">
        <f t="shared" si="486"/>
        <v>0</v>
      </c>
      <c r="V2379" s="272"/>
      <c r="W2379" s="62"/>
      <c r="X2379" s="270">
        <f t="shared" si="487"/>
        <v>0</v>
      </c>
      <c r="Y2379" s="270">
        <f t="shared" si="488"/>
        <v>0</v>
      </c>
      <c r="Z2379" s="61"/>
      <c r="AA2379" s="61"/>
      <c r="AB2379" s="60" t="str">
        <f t="shared" si="489"/>
        <v/>
      </c>
      <c r="AC2379" s="21" t="b">
        <f t="shared" si="490"/>
        <v>0</v>
      </c>
      <c r="AD2379" s="21" t="b">
        <f t="shared" si="491"/>
        <v>0</v>
      </c>
      <c r="AE2379" s="21" t="b">
        <f t="shared" si="492"/>
        <v>0</v>
      </c>
      <c r="AF2379" s="21" t="b">
        <f ca="1">OR(AND($AC2379,NOT($AD2379)),AND($AC2379,OR(AND($G2379="",$H2379&lt;&gt;""),AND($G2379&lt;&gt;"",$H2379=""),AND($J2379="",$K2379&lt;&gt;""),AND($J2379&lt;&gt;"",$K2379=""),AND($M2379="",$N2379&lt;&gt;""),AND($M2379&lt;&gt;"",$N2379=""),AND($P2379="",$Q2379&lt;&gt;""),AND($P2379&lt;&gt;"",$Q2379=""),AND($S2379="",$T2379&lt;&gt;""),AND($S2379&lt;&gt;"",$T2379=""),AND($V2379="",$W2379&lt;&gt;""),AND($V2379&lt;&gt;"",$W2379=""))),AND($C2379&lt;&gt;"",$E2379&lt;&gt;"",LEFT(TRIM($C2379),1)&lt;&gt;LEFT(TRIM($E2379),1)),IF(OR($E2379="",$F2379=""),FALSE(),IFERROR(COUNTIF(INDIRECT("UNITS_"&amp;SUBSTITUTE(LEFT($E2379,FIND(" ",$E2379&amp;" ")-1),".","_")),$F2379)=0,TRUE())),AND($B2379&lt;&gt;"",OR(ISNUMBER(SEARCH("outro",LOWER($B2379))),ISNUMBER(SEARCH("divers",LOWER($B2379))),ISNUMBER(SEARCH("etc",LOWER($B2379))))),OR(AND(ISNUMBER(SEARCH("comunic",LOWER($B2379))),LEFT($E2379,3)&lt;&gt;"4.4"),AND(ISNUMBER(SEARCH("monitor",LOWER($B2379))),NOT(OR(LEFT($E2379,3)="1.5",LEFT($E2379,3)="2.5")))),AND($B2379&lt;&gt;"",OR(LEFT($C2379,1)="1",LEFT($C2379,1)="2"),$D2379=""),AND($D2379&lt;&gt;"",NOT(OR(LEFT($C2379,1)="1",LEFT($C2379,1)="2"))),AND($D2379&lt;&gt;"",COUNTIF(' PROJETO'!$B$14:$B$16,$D2379)=0),IF($D2379="",FALSE(),IF(COUNTIF(' PROJETO'!$B$14:$B$16,$D2379)=0,FALSE(),IFERROR(INDEX(' PROJETO'!$C$14:$C$16,MATCH($D2379,' PROJETO'!$B$14:$B$16,0))&lt;&gt;"Sim",FALSE()))))</f>
        <v>0</v>
      </c>
      <c r="AG2379" s="21" t="b">
        <f>AND($AC2379,$Y2379&gt;'CONFG.  LISTAS'!$F$4,$Z2379="",$AA2379="")</f>
        <v>0</v>
      </c>
      <c r="AH2379" s="21" t="str">
        <f t="shared" si="493"/>
        <v/>
      </c>
      <c r="AI2379" s="43" t="str">
        <f ca="1">IF(NOT($AC2379),"",IF(OR($B2379="",$C2379="",$E2379="",$F2379=""),"Preencha descrição, categoria, tipo e unidade.",IF(AND($B2379&lt;&gt;"",OR(LEFT($C2379,1)="1",LEFT($C2379,1)="2"),$D2379=""),"Informe a prática de restauração para itens diretos.",IF(AND($D2379&lt;&gt;"",NOT(OR(LEFT($C2379,1)="1",LEFT($C2379,1)="2"))),"Custos indiretos não devem pertencer a uma prática específica.",IF(AND($D2379&lt;&gt;"",COUNTIF(' PROJETO'!$B$14:$B$16,$D2379)=0),"Prática de restauração inválida ou não cadastrada.",IF(IF($D2379="",FALSE(),IF(COUNTIF(' PROJETO'!$B$14:$B$16,$D2379)=0,FALSE(),IFERROR(INDEX(' PROJETO'!$C$14:$C$16,MATCH($D2379,' PROJETO'!$B$14:$B$16,0))&lt;&gt;"Sim",FALSE()))),"A prática informada no item não foi selecionada na aba Projeto.",IF(AND(MAX($I2379,$L2379,$O2379,$R2379,$U2379,$X2379)&gt;'CONFG.  LISTAS'!$F$4,NOT(OR($Z2379&lt;&gt;"",$AA2379&lt;&gt;""))),"Memorial de cálculo ou anexo obrigatório não informado para item acima do limite.",IF(OR(AND($G2379&lt;&gt;"",$H2379&lt;&gt;"",OR($G2379&lt;=0,$H2379&lt;=0)),AND($J2379&lt;&gt;"",$K2379&lt;&gt;"",OR($J2379&lt;=0,$K2379&lt;=0)),AND($M2379&lt;&gt;"",$N2379&lt;&gt;"",OR($M2379&lt;=0,$N2379&lt;=0)),AND($P2379&lt;&gt;"",$Q2379&lt;&gt;"",OR($P2379&lt;=0,$Q2379&lt;=0)),AND($S2379&lt;&gt;"",$T2379&lt;&gt;"",OR($S2379&lt;=0,$T2379&lt;=0)),AND($V2379&lt;&gt;"",$W2379&lt;&gt;"",OR($V2379&lt;=0,$W2379&lt;=0))),"Revise os valores informados: valor unitário e quantidade devem ser maiores que zero.",IF(OR(AND($G2379="",$H2379&lt;&gt;""),AND($G2379&lt;&gt;"",$H2379=""),AND($J2379="",$K2379&lt;&gt;""),AND($J2379&lt;&gt;"",$K2379=""),AND($M2379="",$N2379&lt;&gt;""),AND($M2379&lt;&gt;"",$N2379=""),AND($P2379="",$Q2379&lt;&gt;""),AND($P2379&lt;&gt;"",$Q2379=""),AND($S2379="",$T2379&lt;&gt;""),AND($S2379&lt;&gt;"",$T2379=""),AND($V2379="",$W2379&lt;&gt;""),AND($V2379&lt;&gt;"",$W2379="")),"Há ano preenchido parcialmente: "&amp;TRIM(IF(AND($G2379="",$H2379&lt;&gt;""),"Ano 1 (falta valor unitário); ","")&amp;IF(AND($G2379&lt;&gt;"",$H2379=""),"Ano 1 (falta quantidade); ","")&amp;IF(AND($J2379="",$K2379&lt;&gt;""),"Ano 2 (falta valor unitário); ","")&amp;IF(AND($J2379&lt;&gt;"",$K2379=""),"Ano 2 (falta quantidade); ","")&amp;IF(AND($M2379="",$N2379&lt;&gt;""),"Ano 3 (falta valor unitário); ","")&amp;IF(AND($M2379&lt;&gt;"",$N2379=""),"Ano 3 (falta quantidade); ","")&amp;IF(AND($P2379="",$Q2379&lt;&gt;""),"Ano 4 (falta valor unitário); ","")&amp;IF(AND($P2379&lt;&gt;"",$Q2379=""),"Ano 4 (falta quantidade); ","")&amp;IF(AND($S2379="",$T2379&lt;&gt;""),"Ano 5 (falta valor unitário); ","")&amp;IF(AND($S2379&lt;&gt;"",$T2379=""),"Ano 5 (falta quantidade); ","")&amp;IF(AND($V2379="",$W2379&lt;&gt;""),"Ano 6 (falta valor unitário); ","")&amp;IF(AND($V2379&lt;&gt;"",$W2379=""),"Ano 6 (falta quantidade); ","")), IF(NOT(OR(AND($G2379&lt;&gt;"",$H2379&lt;&gt;""),AND($J2379&lt;&gt;"",$K2379&lt;&gt;""),AND($M2379&lt;&gt;"",$N2379&lt;&gt;""),AND($P2379&lt;&gt;"",$Q2379&lt;&gt;""),AND($S2379&lt;&gt;"",$T2379&lt;&gt;""),AND($V2379&lt;&gt;"",$W2379&lt;&gt;""))),"Informe pelo menos um ano completo com valor unitário e quantidade.",IF(AND($C2379&lt;&gt;"",$E2379&lt;&gt;"",LEFT(TRIM($C2379),1)&lt;&gt;LEFT(TRIM($E2379),1)),"Categoria e tipo estão incompatíveis.",IF(IF(OR($E2379="",$F2379=""),FALSE(),IFERROR(COUNTIF(INDIRECT("UNITS_"&amp;SUBSTITUTE(LEFT($E2379,FIND(" ",$E2379&amp;" ")-1),".","_")),$F2379)=0,TRUE())),"Unidade incompatível com o tipo selecionado.",IF(OR(AND(ISNUMBER(SEARCH("comunic",LOWER($B2379))),LEFT($E2379,3)&lt;&gt;"4.4"),AND(ISNUMBER(SEARCH("monitor",LOWER($B2379))),NOT(OR(LEFT($E2379,3)="1.5",LEFT($E2379,3)="2.5")))),"Revise a classificação do item conforme as regras de preenchimento.",IF(AND($B2379&lt;&gt;"",OR(ISNUMBER(SEARCH("outro",LOWER($B2379))),ISNUMBER(SEARCH("divers",LOWER($B2379))),ISNUMBER(SEARCH("kit",LOWER($B2379))),ISNUMBER(SEARCH("ferrament",LOWER($B2379))),ISNUMBER(SEARCH("epi",LOWER($B2379)))),NOT(OR($Z2379&lt;&gt;"",$AA2379&lt;&gt;""))),"Descrição muito genérica: detalhe melhor o item e registre o racional no memorial ou em anexo.",IF(AND($Y2379=0,$B2379&lt;&gt;"",OR($G2379&lt;&gt;"",$H2379&lt;&gt;"",$J2379&lt;&gt;"",$K2379&lt;&gt;"",$M2379&lt;&gt;"",$N2379&lt;&gt;"",$P2379&lt;&gt;"",$Q2379&lt;&gt;"",$S2379&lt;&gt;"",$T2379&lt;&gt;"",$V2379&lt;&gt;"",$W2379&lt;&gt;"")),"O item possui dados lançados, mas o total está zerado. Revise os valores informados.","")))))))))))))))</f>
        <v/>
      </c>
    </row>
    <row r="2380" spans="1:35" ht="14.25" customHeight="1" x14ac:dyDescent="0.25">
      <c r="A2380" s="57" t="str">
        <f t="shared" si="481"/>
        <v/>
      </c>
      <c r="B2380" s="58"/>
      <c r="C2380" s="58"/>
      <c r="D2380" s="58"/>
      <c r="E2380" s="58"/>
      <c r="F2380" s="58"/>
      <c r="G2380" s="269"/>
      <c r="H2380" s="59"/>
      <c r="I2380" s="273">
        <f t="shared" si="482"/>
        <v>0</v>
      </c>
      <c r="J2380" s="269"/>
      <c r="K2380" s="59"/>
      <c r="L2380" s="270">
        <f t="shared" si="483"/>
        <v>0</v>
      </c>
      <c r="M2380" s="269"/>
      <c r="N2380" s="59"/>
      <c r="O2380" s="270">
        <f t="shared" si="484"/>
        <v>0</v>
      </c>
      <c r="P2380" s="269"/>
      <c r="Q2380" s="59"/>
      <c r="R2380" s="271">
        <f t="shared" si="485"/>
        <v>0</v>
      </c>
      <c r="S2380" s="269"/>
      <c r="T2380" s="59"/>
      <c r="U2380" s="270">
        <f t="shared" si="486"/>
        <v>0</v>
      </c>
      <c r="V2380" s="269"/>
      <c r="W2380" s="59"/>
      <c r="X2380" s="270">
        <f t="shared" si="487"/>
        <v>0</v>
      </c>
      <c r="Y2380" s="270">
        <f t="shared" si="488"/>
        <v>0</v>
      </c>
      <c r="Z2380" s="58"/>
      <c r="AA2380" s="58"/>
      <c r="AB2380" s="60" t="str">
        <f t="shared" si="489"/>
        <v/>
      </c>
      <c r="AC2380" s="21" t="b">
        <f t="shared" si="490"/>
        <v>0</v>
      </c>
      <c r="AD2380" s="21" t="b">
        <f t="shared" si="491"/>
        <v>0</v>
      </c>
      <c r="AE2380" s="21" t="b">
        <f t="shared" si="492"/>
        <v>0</v>
      </c>
      <c r="AF2380" s="21" t="b">
        <f ca="1">OR(AND($AC2380,NOT($AD2380)),AND($AC2380,OR(AND($G2380="",$H2380&lt;&gt;""),AND($G2380&lt;&gt;"",$H2380=""),AND($J2380="",$K2380&lt;&gt;""),AND($J2380&lt;&gt;"",$K2380=""),AND($M2380="",$N2380&lt;&gt;""),AND($M2380&lt;&gt;"",$N2380=""),AND($P2380="",$Q2380&lt;&gt;""),AND($P2380&lt;&gt;"",$Q2380=""),AND($S2380="",$T2380&lt;&gt;""),AND($S2380&lt;&gt;"",$T2380=""),AND($V2380="",$W2380&lt;&gt;""),AND($V2380&lt;&gt;"",$W2380=""))),AND($C2380&lt;&gt;"",$E2380&lt;&gt;"",LEFT(TRIM($C2380),1)&lt;&gt;LEFT(TRIM($E2380),1)),IF(OR($E2380="",$F2380=""),FALSE(),IFERROR(COUNTIF(INDIRECT("UNITS_"&amp;SUBSTITUTE(LEFT($E2380,FIND(" ",$E2380&amp;" ")-1),".","_")),$F2380)=0,TRUE())),AND($B2380&lt;&gt;"",OR(ISNUMBER(SEARCH("outro",LOWER($B2380))),ISNUMBER(SEARCH("divers",LOWER($B2380))),ISNUMBER(SEARCH("etc",LOWER($B2380))))),OR(AND(ISNUMBER(SEARCH("comunic",LOWER($B2380))),LEFT($E2380,3)&lt;&gt;"4.4"),AND(ISNUMBER(SEARCH("monitor",LOWER($B2380))),NOT(OR(LEFT($E2380,3)="1.5",LEFT($E2380,3)="2.5")))),AND($B2380&lt;&gt;"",OR(LEFT($C2380,1)="1",LEFT($C2380,1)="2"),$D2380=""),AND($D2380&lt;&gt;"",NOT(OR(LEFT($C2380,1)="1",LEFT($C2380,1)="2"))),AND($D2380&lt;&gt;"",COUNTIF(' PROJETO'!$B$14:$B$16,$D2380)=0),IF($D2380="",FALSE(),IF(COUNTIF(' PROJETO'!$B$14:$B$16,$D2380)=0,FALSE(),IFERROR(INDEX(' PROJETO'!$C$14:$C$16,MATCH($D2380,' PROJETO'!$B$14:$B$16,0))&lt;&gt;"Sim",FALSE()))))</f>
        <v>0</v>
      </c>
      <c r="AG2380" s="21" t="b">
        <f>AND($AC2380,$Y2380&gt;'CONFG.  LISTAS'!$F$4,$Z2380="",$AA2380="")</f>
        <v>0</v>
      </c>
      <c r="AH2380" s="21" t="str">
        <f t="shared" si="493"/>
        <v/>
      </c>
      <c r="AI2380" s="43" t="str">
        <f ca="1">IF(NOT($AC2380),"",IF(OR($B2380="",$C2380="",$E2380="",$F2380=""),"Preencha descrição, categoria, tipo e unidade.",IF(AND($B2380&lt;&gt;"",OR(LEFT($C2380,1)="1",LEFT($C2380,1)="2"),$D2380=""),"Informe a prática de restauração para itens diretos.",IF(AND($D2380&lt;&gt;"",NOT(OR(LEFT($C2380,1)="1",LEFT($C2380,1)="2"))),"Custos indiretos não devem pertencer a uma prática específica.",IF(AND($D2380&lt;&gt;"",COUNTIF(' PROJETO'!$B$14:$B$16,$D2380)=0),"Prática de restauração inválida ou não cadastrada.",IF(IF($D2380="",FALSE(),IF(COUNTIF(' PROJETO'!$B$14:$B$16,$D2380)=0,FALSE(),IFERROR(INDEX(' PROJETO'!$C$14:$C$16,MATCH($D2380,' PROJETO'!$B$14:$B$16,0))&lt;&gt;"Sim",FALSE()))),"A prática informada no item não foi selecionada na aba Projeto.",IF(AND(MAX($I2380,$L2380,$O2380,$R2380,$U2380,$X2380)&gt;'CONFG.  LISTAS'!$F$4,NOT(OR($Z2380&lt;&gt;"",$AA2380&lt;&gt;""))),"Memorial de cálculo ou anexo obrigatório não informado para item acima do limite.",IF(OR(AND($G2380&lt;&gt;"",$H2380&lt;&gt;"",OR($G2380&lt;=0,$H2380&lt;=0)),AND($J2380&lt;&gt;"",$K2380&lt;&gt;"",OR($J2380&lt;=0,$K2380&lt;=0)),AND($M2380&lt;&gt;"",$N2380&lt;&gt;"",OR($M2380&lt;=0,$N2380&lt;=0)),AND($P2380&lt;&gt;"",$Q2380&lt;&gt;"",OR($P2380&lt;=0,$Q2380&lt;=0)),AND($S2380&lt;&gt;"",$T2380&lt;&gt;"",OR($S2380&lt;=0,$T2380&lt;=0)),AND($V2380&lt;&gt;"",$W2380&lt;&gt;"",OR($V2380&lt;=0,$W2380&lt;=0))),"Revise os valores informados: valor unitário e quantidade devem ser maiores que zero.",IF(OR(AND($G2380="",$H2380&lt;&gt;""),AND($G2380&lt;&gt;"",$H2380=""),AND($J2380="",$K2380&lt;&gt;""),AND($J2380&lt;&gt;"",$K2380=""),AND($M2380="",$N2380&lt;&gt;""),AND($M2380&lt;&gt;"",$N2380=""),AND($P2380="",$Q2380&lt;&gt;""),AND($P2380&lt;&gt;"",$Q2380=""),AND($S2380="",$T2380&lt;&gt;""),AND($S2380&lt;&gt;"",$T2380=""),AND($V2380="",$W2380&lt;&gt;""),AND($V2380&lt;&gt;"",$W2380="")),"Há ano preenchido parcialmente: "&amp;TRIM(IF(AND($G2380="",$H2380&lt;&gt;""),"Ano 1 (falta valor unitário); ","")&amp;IF(AND($G2380&lt;&gt;"",$H2380=""),"Ano 1 (falta quantidade); ","")&amp;IF(AND($J2380="",$K2380&lt;&gt;""),"Ano 2 (falta valor unitário); ","")&amp;IF(AND($J2380&lt;&gt;"",$K2380=""),"Ano 2 (falta quantidade); ","")&amp;IF(AND($M2380="",$N2380&lt;&gt;""),"Ano 3 (falta valor unitário); ","")&amp;IF(AND($M2380&lt;&gt;"",$N2380=""),"Ano 3 (falta quantidade); ","")&amp;IF(AND($P2380="",$Q2380&lt;&gt;""),"Ano 4 (falta valor unitário); ","")&amp;IF(AND($P2380&lt;&gt;"",$Q2380=""),"Ano 4 (falta quantidade); ","")&amp;IF(AND($S2380="",$T2380&lt;&gt;""),"Ano 5 (falta valor unitário); ","")&amp;IF(AND($S2380&lt;&gt;"",$T2380=""),"Ano 5 (falta quantidade); ","")&amp;IF(AND($V2380="",$W2380&lt;&gt;""),"Ano 6 (falta valor unitário); ","")&amp;IF(AND($V2380&lt;&gt;"",$W2380=""),"Ano 6 (falta quantidade); ","")), IF(NOT(OR(AND($G2380&lt;&gt;"",$H2380&lt;&gt;""),AND($J2380&lt;&gt;"",$K2380&lt;&gt;""),AND($M2380&lt;&gt;"",$N2380&lt;&gt;""),AND($P2380&lt;&gt;"",$Q2380&lt;&gt;""),AND($S2380&lt;&gt;"",$T2380&lt;&gt;""),AND($V2380&lt;&gt;"",$W2380&lt;&gt;""))),"Informe pelo menos um ano completo com valor unitário e quantidade.",IF(AND($C2380&lt;&gt;"",$E2380&lt;&gt;"",LEFT(TRIM($C2380),1)&lt;&gt;LEFT(TRIM($E2380),1)),"Categoria e tipo estão incompatíveis.",IF(IF(OR($E2380="",$F2380=""),FALSE(),IFERROR(COUNTIF(INDIRECT("UNITS_"&amp;SUBSTITUTE(LEFT($E2380,FIND(" ",$E2380&amp;" ")-1),".","_")),$F2380)=0,TRUE())),"Unidade incompatível com o tipo selecionado.",IF(OR(AND(ISNUMBER(SEARCH("comunic",LOWER($B2380))),LEFT($E2380,3)&lt;&gt;"4.4"),AND(ISNUMBER(SEARCH("monitor",LOWER($B2380))),NOT(OR(LEFT($E2380,3)="1.5",LEFT($E2380,3)="2.5")))),"Revise a classificação do item conforme as regras de preenchimento.",IF(AND($B2380&lt;&gt;"",OR(ISNUMBER(SEARCH("outro",LOWER($B2380))),ISNUMBER(SEARCH("divers",LOWER($B2380))),ISNUMBER(SEARCH("kit",LOWER($B2380))),ISNUMBER(SEARCH("ferrament",LOWER($B2380))),ISNUMBER(SEARCH("epi",LOWER($B2380)))),NOT(OR($Z2380&lt;&gt;"",$AA2380&lt;&gt;""))),"Descrição muito genérica: detalhe melhor o item e registre o racional no memorial ou em anexo.",IF(AND($Y2380=0,$B2380&lt;&gt;"",OR($G2380&lt;&gt;"",$H2380&lt;&gt;"",$J2380&lt;&gt;"",$K2380&lt;&gt;"",$M2380&lt;&gt;"",$N2380&lt;&gt;"",$P2380&lt;&gt;"",$Q2380&lt;&gt;"",$S2380&lt;&gt;"",$T2380&lt;&gt;"",$V2380&lt;&gt;"",$W2380&lt;&gt;"")),"O item possui dados lançados, mas o total está zerado. Revise os valores informados.","")))))))))))))))</f>
        <v/>
      </c>
    </row>
    <row r="2381" spans="1:35" ht="14.25" customHeight="1" x14ac:dyDescent="0.25">
      <c r="A2381" s="57" t="str">
        <f t="shared" si="481"/>
        <v/>
      </c>
      <c r="B2381" s="61"/>
      <c r="C2381" s="61"/>
      <c r="D2381" s="58"/>
      <c r="E2381" s="61"/>
      <c r="F2381" s="61"/>
      <c r="G2381" s="272"/>
      <c r="H2381" s="62"/>
      <c r="I2381" s="273">
        <f t="shared" si="482"/>
        <v>0</v>
      </c>
      <c r="J2381" s="272"/>
      <c r="K2381" s="62"/>
      <c r="L2381" s="270">
        <f t="shared" si="483"/>
        <v>0</v>
      </c>
      <c r="M2381" s="272"/>
      <c r="N2381" s="62"/>
      <c r="O2381" s="270">
        <f t="shared" si="484"/>
        <v>0</v>
      </c>
      <c r="P2381" s="272"/>
      <c r="Q2381" s="62"/>
      <c r="R2381" s="271">
        <f t="shared" si="485"/>
        <v>0</v>
      </c>
      <c r="S2381" s="272"/>
      <c r="T2381" s="62"/>
      <c r="U2381" s="270">
        <f t="shared" si="486"/>
        <v>0</v>
      </c>
      <c r="V2381" s="272"/>
      <c r="W2381" s="62"/>
      <c r="X2381" s="270">
        <f t="shared" si="487"/>
        <v>0</v>
      </c>
      <c r="Y2381" s="270">
        <f t="shared" si="488"/>
        <v>0</v>
      </c>
      <c r="Z2381" s="61"/>
      <c r="AA2381" s="61"/>
      <c r="AB2381" s="60" t="str">
        <f t="shared" si="489"/>
        <v/>
      </c>
      <c r="AC2381" s="21" t="b">
        <f t="shared" si="490"/>
        <v>0</v>
      </c>
      <c r="AD2381" s="21" t="b">
        <f t="shared" si="491"/>
        <v>0</v>
      </c>
      <c r="AE2381" s="21" t="b">
        <f t="shared" si="492"/>
        <v>0</v>
      </c>
      <c r="AF2381" s="21" t="b">
        <f ca="1">OR(AND($AC2381,NOT($AD2381)),AND($AC2381,OR(AND($G2381="",$H2381&lt;&gt;""),AND($G2381&lt;&gt;"",$H2381=""),AND($J2381="",$K2381&lt;&gt;""),AND($J2381&lt;&gt;"",$K2381=""),AND($M2381="",$N2381&lt;&gt;""),AND($M2381&lt;&gt;"",$N2381=""),AND($P2381="",$Q2381&lt;&gt;""),AND($P2381&lt;&gt;"",$Q2381=""),AND($S2381="",$T2381&lt;&gt;""),AND($S2381&lt;&gt;"",$T2381=""),AND($V2381="",$W2381&lt;&gt;""),AND($V2381&lt;&gt;"",$W2381=""))),AND($C2381&lt;&gt;"",$E2381&lt;&gt;"",LEFT(TRIM($C2381),1)&lt;&gt;LEFT(TRIM($E2381),1)),IF(OR($E2381="",$F2381=""),FALSE(),IFERROR(COUNTIF(INDIRECT("UNITS_"&amp;SUBSTITUTE(LEFT($E2381,FIND(" ",$E2381&amp;" ")-1),".","_")),$F2381)=0,TRUE())),AND($B2381&lt;&gt;"",OR(ISNUMBER(SEARCH("outro",LOWER($B2381))),ISNUMBER(SEARCH("divers",LOWER($B2381))),ISNUMBER(SEARCH("etc",LOWER($B2381))))),OR(AND(ISNUMBER(SEARCH("comunic",LOWER($B2381))),LEFT($E2381,3)&lt;&gt;"4.4"),AND(ISNUMBER(SEARCH("monitor",LOWER($B2381))),NOT(OR(LEFT($E2381,3)="1.5",LEFT($E2381,3)="2.5")))),AND($B2381&lt;&gt;"",OR(LEFT($C2381,1)="1",LEFT($C2381,1)="2"),$D2381=""),AND($D2381&lt;&gt;"",NOT(OR(LEFT($C2381,1)="1",LEFT($C2381,1)="2"))),AND($D2381&lt;&gt;"",COUNTIF(' PROJETO'!$B$14:$B$16,$D2381)=0),IF($D2381="",FALSE(),IF(COUNTIF(' PROJETO'!$B$14:$B$16,$D2381)=0,FALSE(),IFERROR(INDEX(' PROJETO'!$C$14:$C$16,MATCH($D2381,' PROJETO'!$B$14:$B$16,0))&lt;&gt;"Sim",FALSE()))))</f>
        <v>0</v>
      </c>
      <c r="AG2381" s="21" t="b">
        <f>AND($AC2381,$Y2381&gt;'CONFG.  LISTAS'!$F$4,$Z2381="",$AA2381="")</f>
        <v>0</v>
      </c>
      <c r="AH2381" s="21" t="str">
        <f t="shared" si="493"/>
        <v/>
      </c>
      <c r="AI2381" s="43" t="str">
        <f ca="1">IF(NOT($AC2381),"",IF(OR($B2381="",$C2381="",$E2381="",$F2381=""),"Preencha descrição, categoria, tipo e unidade.",IF(AND($B2381&lt;&gt;"",OR(LEFT($C2381,1)="1",LEFT($C2381,1)="2"),$D2381=""),"Informe a prática de restauração para itens diretos.",IF(AND($D2381&lt;&gt;"",NOT(OR(LEFT($C2381,1)="1",LEFT($C2381,1)="2"))),"Custos indiretos não devem pertencer a uma prática específica.",IF(AND($D2381&lt;&gt;"",COUNTIF(' PROJETO'!$B$14:$B$16,$D2381)=0),"Prática de restauração inválida ou não cadastrada.",IF(IF($D2381="",FALSE(),IF(COUNTIF(' PROJETO'!$B$14:$B$16,$D2381)=0,FALSE(),IFERROR(INDEX(' PROJETO'!$C$14:$C$16,MATCH($D2381,' PROJETO'!$B$14:$B$16,0))&lt;&gt;"Sim",FALSE()))),"A prática informada no item não foi selecionada na aba Projeto.",IF(AND(MAX($I2381,$L2381,$O2381,$R2381,$U2381,$X2381)&gt;'CONFG.  LISTAS'!$F$4,NOT(OR($Z2381&lt;&gt;"",$AA2381&lt;&gt;""))),"Memorial de cálculo ou anexo obrigatório não informado para item acima do limite.",IF(OR(AND($G2381&lt;&gt;"",$H2381&lt;&gt;"",OR($G2381&lt;=0,$H2381&lt;=0)),AND($J2381&lt;&gt;"",$K2381&lt;&gt;"",OR($J2381&lt;=0,$K2381&lt;=0)),AND($M2381&lt;&gt;"",$N2381&lt;&gt;"",OR($M2381&lt;=0,$N2381&lt;=0)),AND($P2381&lt;&gt;"",$Q2381&lt;&gt;"",OR($P2381&lt;=0,$Q2381&lt;=0)),AND($S2381&lt;&gt;"",$T2381&lt;&gt;"",OR($S2381&lt;=0,$T2381&lt;=0)),AND($V2381&lt;&gt;"",$W2381&lt;&gt;"",OR($V2381&lt;=0,$W2381&lt;=0))),"Revise os valores informados: valor unitário e quantidade devem ser maiores que zero.",IF(OR(AND($G2381="",$H2381&lt;&gt;""),AND($G2381&lt;&gt;"",$H2381=""),AND($J2381="",$K2381&lt;&gt;""),AND($J2381&lt;&gt;"",$K2381=""),AND($M2381="",$N2381&lt;&gt;""),AND($M2381&lt;&gt;"",$N2381=""),AND($P2381="",$Q2381&lt;&gt;""),AND($P2381&lt;&gt;"",$Q2381=""),AND($S2381="",$T2381&lt;&gt;""),AND($S2381&lt;&gt;"",$T2381=""),AND($V2381="",$W2381&lt;&gt;""),AND($V2381&lt;&gt;"",$W2381="")),"Há ano preenchido parcialmente: "&amp;TRIM(IF(AND($G2381="",$H2381&lt;&gt;""),"Ano 1 (falta valor unitário); ","")&amp;IF(AND($G2381&lt;&gt;"",$H2381=""),"Ano 1 (falta quantidade); ","")&amp;IF(AND($J2381="",$K2381&lt;&gt;""),"Ano 2 (falta valor unitário); ","")&amp;IF(AND($J2381&lt;&gt;"",$K2381=""),"Ano 2 (falta quantidade); ","")&amp;IF(AND($M2381="",$N2381&lt;&gt;""),"Ano 3 (falta valor unitário); ","")&amp;IF(AND($M2381&lt;&gt;"",$N2381=""),"Ano 3 (falta quantidade); ","")&amp;IF(AND($P2381="",$Q2381&lt;&gt;""),"Ano 4 (falta valor unitário); ","")&amp;IF(AND($P2381&lt;&gt;"",$Q2381=""),"Ano 4 (falta quantidade); ","")&amp;IF(AND($S2381="",$T2381&lt;&gt;""),"Ano 5 (falta valor unitário); ","")&amp;IF(AND($S2381&lt;&gt;"",$T2381=""),"Ano 5 (falta quantidade); ","")&amp;IF(AND($V2381="",$W2381&lt;&gt;""),"Ano 6 (falta valor unitário); ","")&amp;IF(AND($V2381&lt;&gt;"",$W2381=""),"Ano 6 (falta quantidade); ","")), IF(NOT(OR(AND($G2381&lt;&gt;"",$H2381&lt;&gt;""),AND($J2381&lt;&gt;"",$K2381&lt;&gt;""),AND($M2381&lt;&gt;"",$N2381&lt;&gt;""),AND($P2381&lt;&gt;"",$Q2381&lt;&gt;""),AND($S2381&lt;&gt;"",$T2381&lt;&gt;""),AND($V2381&lt;&gt;"",$W2381&lt;&gt;""))),"Informe pelo menos um ano completo com valor unitário e quantidade.",IF(AND($C2381&lt;&gt;"",$E2381&lt;&gt;"",LEFT(TRIM($C2381),1)&lt;&gt;LEFT(TRIM($E2381),1)),"Categoria e tipo estão incompatíveis.",IF(IF(OR($E2381="",$F2381=""),FALSE(),IFERROR(COUNTIF(INDIRECT("UNITS_"&amp;SUBSTITUTE(LEFT($E2381,FIND(" ",$E2381&amp;" ")-1),".","_")),$F2381)=0,TRUE())),"Unidade incompatível com o tipo selecionado.",IF(OR(AND(ISNUMBER(SEARCH("comunic",LOWER($B2381))),LEFT($E2381,3)&lt;&gt;"4.4"),AND(ISNUMBER(SEARCH("monitor",LOWER($B2381))),NOT(OR(LEFT($E2381,3)="1.5",LEFT($E2381,3)="2.5")))),"Revise a classificação do item conforme as regras de preenchimento.",IF(AND($B2381&lt;&gt;"",OR(ISNUMBER(SEARCH("outro",LOWER($B2381))),ISNUMBER(SEARCH("divers",LOWER($B2381))),ISNUMBER(SEARCH("kit",LOWER($B2381))),ISNUMBER(SEARCH("ferrament",LOWER($B2381))),ISNUMBER(SEARCH("epi",LOWER($B2381)))),NOT(OR($Z2381&lt;&gt;"",$AA2381&lt;&gt;""))),"Descrição muito genérica: detalhe melhor o item e registre o racional no memorial ou em anexo.",IF(AND($Y2381=0,$B2381&lt;&gt;"",OR($G2381&lt;&gt;"",$H2381&lt;&gt;"",$J2381&lt;&gt;"",$K2381&lt;&gt;"",$M2381&lt;&gt;"",$N2381&lt;&gt;"",$P2381&lt;&gt;"",$Q2381&lt;&gt;"",$S2381&lt;&gt;"",$T2381&lt;&gt;"",$V2381&lt;&gt;"",$W2381&lt;&gt;"")),"O item possui dados lançados, mas o total está zerado. Revise os valores informados.","")))))))))))))))</f>
        <v/>
      </c>
    </row>
    <row r="2382" spans="1:35" ht="14.25" customHeight="1" x14ac:dyDescent="0.25">
      <c r="A2382" s="57" t="str">
        <f t="shared" si="481"/>
        <v/>
      </c>
      <c r="B2382" s="58"/>
      <c r="C2382" s="58"/>
      <c r="D2382" s="58"/>
      <c r="E2382" s="58"/>
      <c r="F2382" s="58"/>
      <c r="G2382" s="269"/>
      <c r="H2382" s="59"/>
      <c r="I2382" s="273">
        <f t="shared" si="482"/>
        <v>0</v>
      </c>
      <c r="J2382" s="269"/>
      <c r="K2382" s="59"/>
      <c r="L2382" s="270">
        <f t="shared" si="483"/>
        <v>0</v>
      </c>
      <c r="M2382" s="269"/>
      <c r="N2382" s="59"/>
      <c r="O2382" s="270">
        <f t="shared" si="484"/>
        <v>0</v>
      </c>
      <c r="P2382" s="269"/>
      <c r="Q2382" s="59"/>
      <c r="R2382" s="271">
        <f t="shared" si="485"/>
        <v>0</v>
      </c>
      <c r="S2382" s="269"/>
      <c r="T2382" s="59"/>
      <c r="U2382" s="270">
        <f t="shared" si="486"/>
        <v>0</v>
      </c>
      <c r="V2382" s="269"/>
      <c r="W2382" s="59"/>
      <c r="X2382" s="270">
        <f t="shared" si="487"/>
        <v>0</v>
      </c>
      <c r="Y2382" s="270">
        <f t="shared" si="488"/>
        <v>0</v>
      </c>
      <c r="Z2382" s="58"/>
      <c r="AA2382" s="58"/>
      <c r="AB2382" s="60" t="str">
        <f t="shared" si="489"/>
        <v/>
      </c>
      <c r="AC2382" s="21" t="b">
        <f t="shared" si="490"/>
        <v>0</v>
      </c>
      <c r="AD2382" s="21" t="b">
        <f t="shared" si="491"/>
        <v>0</v>
      </c>
      <c r="AE2382" s="21" t="b">
        <f t="shared" si="492"/>
        <v>0</v>
      </c>
      <c r="AF2382" s="21" t="b">
        <f ca="1">OR(AND($AC2382,NOT($AD2382)),AND($AC2382,OR(AND($G2382="",$H2382&lt;&gt;""),AND($G2382&lt;&gt;"",$H2382=""),AND($J2382="",$K2382&lt;&gt;""),AND($J2382&lt;&gt;"",$K2382=""),AND($M2382="",$N2382&lt;&gt;""),AND($M2382&lt;&gt;"",$N2382=""),AND($P2382="",$Q2382&lt;&gt;""),AND($P2382&lt;&gt;"",$Q2382=""),AND($S2382="",$T2382&lt;&gt;""),AND($S2382&lt;&gt;"",$T2382=""),AND($V2382="",$W2382&lt;&gt;""),AND($V2382&lt;&gt;"",$W2382=""))),AND($C2382&lt;&gt;"",$E2382&lt;&gt;"",LEFT(TRIM($C2382),1)&lt;&gt;LEFT(TRIM($E2382),1)),IF(OR($E2382="",$F2382=""),FALSE(),IFERROR(COUNTIF(INDIRECT("UNITS_"&amp;SUBSTITUTE(LEFT($E2382,FIND(" ",$E2382&amp;" ")-1),".","_")),$F2382)=0,TRUE())),AND($B2382&lt;&gt;"",OR(ISNUMBER(SEARCH("outro",LOWER($B2382))),ISNUMBER(SEARCH("divers",LOWER($B2382))),ISNUMBER(SEARCH("etc",LOWER($B2382))))),OR(AND(ISNUMBER(SEARCH("comunic",LOWER($B2382))),LEFT($E2382,3)&lt;&gt;"4.4"),AND(ISNUMBER(SEARCH("monitor",LOWER($B2382))),NOT(OR(LEFT($E2382,3)="1.5",LEFT($E2382,3)="2.5")))),AND($B2382&lt;&gt;"",OR(LEFT($C2382,1)="1",LEFT($C2382,1)="2"),$D2382=""),AND($D2382&lt;&gt;"",NOT(OR(LEFT($C2382,1)="1",LEFT($C2382,1)="2"))),AND($D2382&lt;&gt;"",COUNTIF(' PROJETO'!$B$14:$B$16,$D2382)=0),IF($D2382="",FALSE(),IF(COUNTIF(' PROJETO'!$B$14:$B$16,$D2382)=0,FALSE(),IFERROR(INDEX(' PROJETO'!$C$14:$C$16,MATCH($D2382,' PROJETO'!$B$14:$B$16,0))&lt;&gt;"Sim",FALSE()))))</f>
        <v>0</v>
      </c>
      <c r="AG2382" s="21" t="b">
        <f>AND($AC2382,$Y2382&gt;'CONFG.  LISTAS'!$F$4,$Z2382="",$AA2382="")</f>
        <v>0</v>
      </c>
      <c r="AH2382" s="21" t="str">
        <f t="shared" si="493"/>
        <v/>
      </c>
      <c r="AI2382" s="43" t="str">
        <f ca="1">IF(NOT($AC2382),"",IF(OR($B2382="",$C2382="",$E2382="",$F2382=""),"Preencha descrição, categoria, tipo e unidade.",IF(AND($B2382&lt;&gt;"",OR(LEFT($C2382,1)="1",LEFT($C2382,1)="2"),$D2382=""),"Informe a prática de restauração para itens diretos.",IF(AND($D2382&lt;&gt;"",NOT(OR(LEFT($C2382,1)="1",LEFT($C2382,1)="2"))),"Custos indiretos não devem pertencer a uma prática específica.",IF(AND($D2382&lt;&gt;"",COUNTIF(' PROJETO'!$B$14:$B$16,$D2382)=0),"Prática de restauração inválida ou não cadastrada.",IF(IF($D2382="",FALSE(),IF(COUNTIF(' PROJETO'!$B$14:$B$16,$D2382)=0,FALSE(),IFERROR(INDEX(' PROJETO'!$C$14:$C$16,MATCH($D2382,' PROJETO'!$B$14:$B$16,0))&lt;&gt;"Sim",FALSE()))),"A prática informada no item não foi selecionada na aba Projeto.",IF(AND(MAX($I2382,$L2382,$O2382,$R2382,$U2382,$X2382)&gt;'CONFG.  LISTAS'!$F$4,NOT(OR($Z2382&lt;&gt;"",$AA2382&lt;&gt;""))),"Memorial de cálculo ou anexo obrigatório não informado para item acima do limite.",IF(OR(AND($G2382&lt;&gt;"",$H2382&lt;&gt;"",OR($G2382&lt;=0,$H2382&lt;=0)),AND($J2382&lt;&gt;"",$K2382&lt;&gt;"",OR($J2382&lt;=0,$K2382&lt;=0)),AND($M2382&lt;&gt;"",$N2382&lt;&gt;"",OR($M2382&lt;=0,$N2382&lt;=0)),AND($P2382&lt;&gt;"",$Q2382&lt;&gt;"",OR($P2382&lt;=0,$Q2382&lt;=0)),AND($S2382&lt;&gt;"",$T2382&lt;&gt;"",OR($S2382&lt;=0,$T2382&lt;=0)),AND($V2382&lt;&gt;"",$W2382&lt;&gt;"",OR($V2382&lt;=0,$W2382&lt;=0))),"Revise os valores informados: valor unitário e quantidade devem ser maiores que zero.",IF(OR(AND($G2382="",$H2382&lt;&gt;""),AND($G2382&lt;&gt;"",$H2382=""),AND($J2382="",$K2382&lt;&gt;""),AND($J2382&lt;&gt;"",$K2382=""),AND($M2382="",$N2382&lt;&gt;""),AND($M2382&lt;&gt;"",$N2382=""),AND($P2382="",$Q2382&lt;&gt;""),AND($P2382&lt;&gt;"",$Q2382=""),AND($S2382="",$T2382&lt;&gt;""),AND($S2382&lt;&gt;"",$T2382=""),AND($V2382="",$W2382&lt;&gt;""),AND($V2382&lt;&gt;"",$W2382="")),"Há ano preenchido parcialmente: "&amp;TRIM(IF(AND($G2382="",$H2382&lt;&gt;""),"Ano 1 (falta valor unitário); ","")&amp;IF(AND($G2382&lt;&gt;"",$H2382=""),"Ano 1 (falta quantidade); ","")&amp;IF(AND($J2382="",$K2382&lt;&gt;""),"Ano 2 (falta valor unitário); ","")&amp;IF(AND($J2382&lt;&gt;"",$K2382=""),"Ano 2 (falta quantidade); ","")&amp;IF(AND($M2382="",$N2382&lt;&gt;""),"Ano 3 (falta valor unitário); ","")&amp;IF(AND($M2382&lt;&gt;"",$N2382=""),"Ano 3 (falta quantidade); ","")&amp;IF(AND($P2382="",$Q2382&lt;&gt;""),"Ano 4 (falta valor unitário); ","")&amp;IF(AND($P2382&lt;&gt;"",$Q2382=""),"Ano 4 (falta quantidade); ","")&amp;IF(AND($S2382="",$T2382&lt;&gt;""),"Ano 5 (falta valor unitário); ","")&amp;IF(AND($S2382&lt;&gt;"",$T2382=""),"Ano 5 (falta quantidade); ","")&amp;IF(AND($V2382="",$W2382&lt;&gt;""),"Ano 6 (falta valor unitário); ","")&amp;IF(AND($V2382&lt;&gt;"",$W2382=""),"Ano 6 (falta quantidade); ","")), IF(NOT(OR(AND($G2382&lt;&gt;"",$H2382&lt;&gt;""),AND($J2382&lt;&gt;"",$K2382&lt;&gt;""),AND($M2382&lt;&gt;"",$N2382&lt;&gt;""),AND($P2382&lt;&gt;"",$Q2382&lt;&gt;""),AND($S2382&lt;&gt;"",$T2382&lt;&gt;""),AND($V2382&lt;&gt;"",$W2382&lt;&gt;""))),"Informe pelo menos um ano completo com valor unitário e quantidade.",IF(AND($C2382&lt;&gt;"",$E2382&lt;&gt;"",LEFT(TRIM($C2382),1)&lt;&gt;LEFT(TRIM($E2382),1)),"Categoria e tipo estão incompatíveis.",IF(IF(OR($E2382="",$F2382=""),FALSE(),IFERROR(COUNTIF(INDIRECT("UNITS_"&amp;SUBSTITUTE(LEFT($E2382,FIND(" ",$E2382&amp;" ")-1),".","_")),$F2382)=0,TRUE())),"Unidade incompatível com o tipo selecionado.",IF(OR(AND(ISNUMBER(SEARCH("comunic",LOWER($B2382))),LEFT($E2382,3)&lt;&gt;"4.4"),AND(ISNUMBER(SEARCH("monitor",LOWER($B2382))),NOT(OR(LEFT($E2382,3)="1.5",LEFT($E2382,3)="2.5")))),"Revise a classificação do item conforme as regras de preenchimento.",IF(AND($B2382&lt;&gt;"",OR(ISNUMBER(SEARCH("outro",LOWER($B2382))),ISNUMBER(SEARCH("divers",LOWER($B2382))),ISNUMBER(SEARCH("kit",LOWER($B2382))),ISNUMBER(SEARCH("ferrament",LOWER($B2382))),ISNUMBER(SEARCH("epi",LOWER($B2382)))),NOT(OR($Z2382&lt;&gt;"",$AA2382&lt;&gt;""))),"Descrição muito genérica: detalhe melhor o item e registre o racional no memorial ou em anexo.",IF(AND($Y2382=0,$B2382&lt;&gt;"",OR($G2382&lt;&gt;"",$H2382&lt;&gt;"",$J2382&lt;&gt;"",$K2382&lt;&gt;"",$M2382&lt;&gt;"",$N2382&lt;&gt;"",$P2382&lt;&gt;"",$Q2382&lt;&gt;"",$S2382&lt;&gt;"",$T2382&lt;&gt;"",$V2382&lt;&gt;"",$W2382&lt;&gt;"")),"O item possui dados lançados, mas o total está zerado. Revise os valores informados.","")))))))))))))))</f>
        <v/>
      </c>
    </row>
    <row r="2383" spans="1:35" ht="14.25" customHeight="1" x14ac:dyDescent="0.25">
      <c r="A2383" s="57" t="str">
        <f t="shared" si="481"/>
        <v/>
      </c>
      <c r="B2383" s="61"/>
      <c r="C2383" s="61"/>
      <c r="D2383" s="58"/>
      <c r="E2383" s="61"/>
      <c r="F2383" s="61"/>
      <c r="G2383" s="272"/>
      <c r="H2383" s="62"/>
      <c r="I2383" s="273">
        <f t="shared" si="482"/>
        <v>0</v>
      </c>
      <c r="J2383" s="272"/>
      <c r="K2383" s="62"/>
      <c r="L2383" s="270">
        <f t="shared" si="483"/>
        <v>0</v>
      </c>
      <c r="M2383" s="272"/>
      <c r="N2383" s="62"/>
      <c r="O2383" s="270">
        <f t="shared" si="484"/>
        <v>0</v>
      </c>
      <c r="P2383" s="272"/>
      <c r="Q2383" s="62"/>
      <c r="R2383" s="271">
        <f t="shared" si="485"/>
        <v>0</v>
      </c>
      <c r="S2383" s="272"/>
      <c r="T2383" s="62"/>
      <c r="U2383" s="270">
        <f t="shared" si="486"/>
        <v>0</v>
      </c>
      <c r="V2383" s="272"/>
      <c r="W2383" s="62"/>
      <c r="X2383" s="270">
        <f t="shared" si="487"/>
        <v>0</v>
      </c>
      <c r="Y2383" s="270">
        <f t="shared" si="488"/>
        <v>0</v>
      </c>
      <c r="Z2383" s="61"/>
      <c r="AA2383" s="61"/>
      <c r="AB2383" s="60" t="str">
        <f t="shared" si="489"/>
        <v/>
      </c>
      <c r="AC2383" s="21" t="b">
        <f t="shared" si="490"/>
        <v>0</v>
      </c>
      <c r="AD2383" s="21" t="b">
        <f t="shared" si="491"/>
        <v>0</v>
      </c>
      <c r="AE2383" s="21" t="b">
        <f t="shared" si="492"/>
        <v>0</v>
      </c>
      <c r="AF2383" s="21" t="b">
        <f ca="1">OR(AND($AC2383,NOT($AD2383)),AND($AC2383,OR(AND($G2383="",$H2383&lt;&gt;""),AND($G2383&lt;&gt;"",$H2383=""),AND($J2383="",$K2383&lt;&gt;""),AND($J2383&lt;&gt;"",$K2383=""),AND($M2383="",$N2383&lt;&gt;""),AND($M2383&lt;&gt;"",$N2383=""),AND($P2383="",$Q2383&lt;&gt;""),AND($P2383&lt;&gt;"",$Q2383=""),AND($S2383="",$T2383&lt;&gt;""),AND($S2383&lt;&gt;"",$T2383=""),AND($V2383="",$W2383&lt;&gt;""),AND($V2383&lt;&gt;"",$W2383=""))),AND($C2383&lt;&gt;"",$E2383&lt;&gt;"",LEFT(TRIM($C2383),1)&lt;&gt;LEFT(TRIM($E2383),1)),IF(OR($E2383="",$F2383=""),FALSE(),IFERROR(COUNTIF(INDIRECT("UNITS_"&amp;SUBSTITUTE(LEFT($E2383,FIND(" ",$E2383&amp;" ")-1),".","_")),$F2383)=0,TRUE())),AND($B2383&lt;&gt;"",OR(ISNUMBER(SEARCH("outro",LOWER($B2383))),ISNUMBER(SEARCH("divers",LOWER($B2383))),ISNUMBER(SEARCH("etc",LOWER($B2383))))),OR(AND(ISNUMBER(SEARCH("comunic",LOWER($B2383))),LEFT($E2383,3)&lt;&gt;"4.4"),AND(ISNUMBER(SEARCH("monitor",LOWER($B2383))),NOT(OR(LEFT($E2383,3)="1.5",LEFT($E2383,3)="2.5")))),AND($B2383&lt;&gt;"",OR(LEFT($C2383,1)="1",LEFT($C2383,1)="2"),$D2383=""),AND($D2383&lt;&gt;"",NOT(OR(LEFT($C2383,1)="1",LEFT($C2383,1)="2"))),AND($D2383&lt;&gt;"",COUNTIF(' PROJETO'!$B$14:$B$16,$D2383)=0),IF($D2383="",FALSE(),IF(COUNTIF(' PROJETO'!$B$14:$B$16,$D2383)=0,FALSE(),IFERROR(INDEX(' PROJETO'!$C$14:$C$16,MATCH($D2383,' PROJETO'!$B$14:$B$16,0))&lt;&gt;"Sim",FALSE()))))</f>
        <v>0</v>
      </c>
      <c r="AG2383" s="21" t="b">
        <f>AND($AC2383,$Y2383&gt;'CONFG.  LISTAS'!$F$4,$Z2383="",$AA2383="")</f>
        <v>0</v>
      </c>
      <c r="AH2383" s="21" t="str">
        <f t="shared" si="493"/>
        <v/>
      </c>
      <c r="AI2383" s="43" t="str">
        <f ca="1">IF(NOT($AC2383),"",IF(OR($B2383="",$C2383="",$E2383="",$F2383=""),"Preencha descrição, categoria, tipo e unidade.",IF(AND($B2383&lt;&gt;"",OR(LEFT($C2383,1)="1",LEFT($C2383,1)="2"),$D2383=""),"Informe a prática de restauração para itens diretos.",IF(AND($D2383&lt;&gt;"",NOT(OR(LEFT($C2383,1)="1",LEFT($C2383,1)="2"))),"Custos indiretos não devem pertencer a uma prática específica.",IF(AND($D2383&lt;&gt;"",COUNTIF(' PROJETO'!$B$14:$B$16,$D2383)=0),"Prática de restauração inválida ou não cadastrada.",IF(IF($D2383="",FALSE(),IF(COUNTIF(' PROJETO'!$B$14:$B$16,$D2383)=0,FALSE(),IFERROR(INDEX(' PROJETO'!$C$14:$C$16,MATCH($D2383,' PROJETO'!$B$14:$B$16,0))&lt;&gt;"Sim",FALSE()))),"A prática informada no item não foi selecionada na aba Projeto.",IF(AND(MAX($I2383,$L2383,$O2383,$R2383,$U2383,$X2383)&gt;'CONFG.  LISTAS'!$F$4,NOT(OR($Z2383&lt;&gt;"",$AA2383&lt;&gt;""))),"Memorial de cálculo ou anexo obrigatório não informado para item acima do limite.",IF(OR(AND($G2383&lt;&gt;"",$H2383&lt;&gt;"",OR($G2383&lt;=0,$H2383&lt;=0)),AND($J2383&lt;&gt;"",$K2383&lt;&gt;"",OR($J2383&lt;=0,$K2383&lt;=0)),AND($M2383&lt;&gt;"",$N2383&lt;&gt;"",OR($M2383&lt;=0,$N2383&lt;=0)),AND($P2383&lt;&gt;"",$Q2383&lt;&gt;"",OR($P2383&lt;=0,$Q2383&lt;=0)),AND($S2383&lt;&gt;"",$T2383&lt;&gt;"",OR($S2383&lt;=0,$T2383&lt;=0)),AND($V2383&lt;&gt;"",$W2383&lt;&gt;"",OR($V2383&lt;=0,$W2383&lt;=0))),"Revise os valores informados: valor unitário e quantidade devem ser maiores que zero.",IF(OR(AND($G2383="",$H2383&lt;&gt;""),AND($G2383&lt;&gt;"",$H2383=""),AND($J2383="",$K2383&lt;&gt;""),AND($J2383&lt;&gt;"",$K2383=""),AND($M2383="",$N2383&lt;&gt;""),AND($M2383&lt;&gt;"",$N2383=""),AND($P2383="",$Q2383&lt;&gt;""),AND($P2383&lt;&gt;"",$Q2383=""),AND($S2383="",$T2383&lt;&gt;""),AND($S2383&lt;&gt;"",$T2383=""),AND($V2383="",$W2383&lt;&gt;""),AND($V2383&lt;&gt;"",$W2383="")),"Há ano preenchido parcialmente: "&amp;TRIM(IF(AND($G2383="",$H2383&lt;&gt;""),"Ano 1 (falta valor unitário); ","")&amp;IF(AND($G2383&lt;&gt;"",$H2383=""),"Ano 1 (falta quantidade); ","")&amp;IF(AND($J2383="",$K2383&lt;&gt;""),"Ano 2 (falta valor unitário); ","")&amp;IF(AND($J2383&lt;&gt;"",$K2383=""),"Ano 2 (falta quantidade); ","")&amp;IF(AND($M2383="",$N2383&lt;&gt;""),"Ano 3 (falta valor unitário); ","")&amp;IF(AND($M2383&lt;&gt;"",$N2383=""),"Ano 3 (falta quantidade); ","")&amp;IF(AND($P2383="",$Q2383&lt;&gt;""),"Ano 4 (falta valor unitário); ","")&amp;IF(AND($P2383&lt;&gt;"",$Q2383=""),"Ano 4 (falta quantidade); ","")&amp;IF(AND($S2383="",$T2383&lt;&gt;""),"Ano 5 (falta valor unitário); ","")&amp;IF(AND($S2383&lt;&gt;"",$T2383=""),"Ano 5 (falta quantidade); ","")&amp;IF(AND($V2383="",$W2383&lt;&gt;""),"Ano 6 (falta valor unitário); ","")&amp;IF(AND($V2383&lt;&gt;"",$W2383=""),"Ano 6 (falta quantidade); ","")), IF(NOT(OR(AND($G2383&lt;&gt;"",$H2383&lt;&gt;""),AND($J2383&lt;&gt;"",$K2383&lt;&gt;""),AND($M2383&lt;&gt;"",$N2383&lt;&gt;""),AND($P2383&lt;&gt;"",$Q2383&lt;&gt;""),AND($S2383&lt;&gt;"",$T2383&lt;&gt;""),AND($V2383&lt;&gt;"",$W2383&lt;&gt;""))),"Informe pelo menos um ano completo com valor unitário e quantidade.",IF(AND($C2383&lt;&gt;"",$E2383&lt;&gt;"",LEFT(TRIM($C2383),1)&lt;&gt;LEFT(TRIM($E2383),1)),"Categoria e tipo estão incompatíveis.",IF(IF(OR($E2383="",$F2383=""),FALSE(),IFERROR(COUNTIF(INDIRECT("UNITS_"&amp;SUBSTITUTE(LEFT($E2383,FIND(" ",$E2383&amp;" ")-1),".","_")),$F2383)=0,TRUE())),"Unidade incompatível com o tipo selecionado.",IF(OR(AND(ISNUMBER(SEARCH("comunic",LOWER($B2383))),LEFT($E2383,3)&lt;&gt;"4.4"),AND(ISNUMBER(SEARCH("monitor",LOWER($B2383))),NOT(OR(LEFT($E2383,3)="1.5",LEFT($E2383,3)="2.5")))),"Revise a classificação do item conforme as regras de preenchimento.",IF(AND($B2383&lt;&gt;"",OR(ISNUMBER(SEARCH("outro",LOWER($B2383))),ISNUMBER(SEARCH("divers",LOWER($B2383))),ISNUMBER(SEARCH("kit",LOWER($B2383))),ISNUMBER(SEARCH("ferrament",LOWER($B2383))),ISNUMBER(SEARCH("epi",LOWER($B2383)))),NOT(OR($Z2383&lt;&gt;"",$AA2383&lt;&gt;""))),"Descrição muito genérica: detalhe melhor o item e registre o racional no memorial ou em anexo.",IF(AND($Y2383=0,$B2383&lt;&gt;"",OR($G2383&lt;&gt;"",$H2383&lt;&gt;"",$J2383&lt;&gt;"",$K2383&lt;&gt;"",$M2383&lt;&gt;"",$N2383&lt;&gt;"",$P2383&lt;&gt;"",$Q2383&lt;&gt;"",$S2383&lt;&gt;"",$T2383&lt;&gt;"",$V2383&lt;&gt;"",$W2383&lt;&gt;"")),"O item possui dados lançados, mas o total está zerado. Revise os valores informados.","")))))))))))))))</f>
        <v/>
      </c>
    </row>
    <row r="2384" spans="1:35" ht="14.25" customHeight="1" x14ac:dyDescent="0.25">
      <c r="A2384" s="57" t="str">
        <f t="shared" si="481"/>
        <v/>
      </c>
      <c r="B2384" s="58"/>
      <c r="C2384" s="58"/>
      <c r="D2384" s="58"/>
      <c r="E2384" s="58"/>
      <c r="F2384" s="58"/>
      <c r="G2384" s="269"/>
      <c r="H2384" s="59"/>
      <c r="I2384" s="273">
        <f t="shared" si="482"/>
        <v>0</v>
      </c>
      <c r="J2384" s="269"/>
      <c r="K2384" s="59"/>
      <c r="L2384" s="270">
        <f t="shared" si="483"/>
        <v>0</v>
      </c>
      <c r="M2384" s="269"/>
      <c r="N2384" s="59"/>
      <c r="O2384" s="270">
        <f t="shared" si="484"/>
        <v>0</v>
      </c>
      <c r="P2384" s="269"/>
      <c r="Q2384" s="59"/>
      <c r="R2384" s="271">
        <f t="shared" si="485"/>
        <v>0</v>
      </c>
      <c r="S2384" s="269"/>
      <c r="T2384" s="59"/>
      <c r="U2384" s="270">
        <f t="shared" si="486"/>
        <v>0</v>
      </c>
      <c r="V2384" s="269"/>
      <c r="W2384" s="59"/>
      <c r="X2384" s="270">
        <f t="shared" si="487"/>
        <v>0</v>
      </c>
      <c r="Y2384" s="270">
        <f t="shared" si="488"/>
        <v>0</v>
      </c>
      <c r="Z2384" s="58"/>
      <c r="AA2384" s="58"/>
      <c r="AB2384" s="60" t="str">
        <f t="shared" si="489"/>
        <v/>
      </c>
      <c r="AC2384" s="21" t="b">
        <f t="shared" si="490"/>
        <v>0</v>
      </c>
      <c r="AD2384" s="21" t="b">
        <f t="shared" si="491"/>
        <v>0</v>
      </c>
      <c r="AE2384" s="21" t="b">
        <f t="shared" si="492"/>
        <v>0</v>
      </c>
      <c r="AF2384" s="21" t="b">
        <f ca="1">OR(AND($AC2384,NOT($AD2384)),AND($AC2384,OR(AND($G2384="",$H2384&lt;&gt;""),AND($G2384&lt;&gt;"",$H2384=""),AND($J2384="",$K2384&lt;&gt;""),AND($J2384&lt;&gt;"",$K2384=""),AND($M2384="",$N2384&lt;&gt;""),AND($M2384&lt;&gt;"",$N2384=""),AND($P2384="",$Q2384&lt;&gt;""),AND($P2384&lt;&gt;"",$Q2384=""),AND($S2384="",$T2384&lt;&gt;""),AND($S2384&lt;&gt;"",$T2384=""),AND($V2384="",$W2384&lt;&gt;""),AND($V2384&lt;&gt;"",$W2384=""))),AND($C2384&lt;&gt;"",$E2384&lt;&gt;"",LEFT(TRIM($C2384),1)&lt;&gt;LEFT(TRIM($E2384),1)),IF(OR($E2384="",$F2384=""),FALSE(),IFERROR(COUNTIF(INDIRECT("UNITS_"&amp;SUBSTITUTE(LEFT($E2384,FIND(" ",$E2384&amp;" ")-1),".","_")),$F2384)=0,TRUE())),AND($B2384&lt;&gt;"",OR(ISNUMBER(SEARCH("outro",LOWER($B2384))),ISNUMBER(SEARCH("divers",LOWER($B2384))),ISNUMBER(SEARCH("etc",LOWER($B2384))))),OR(AND(ISNUMBER(SEARCH("comunic",LOWER($B2384))),LEFT($E2384,3)&lt;&gt;"4.4"),AND(ISNUMBER(SEARCH("monitor",LOWER($B2384))),NOT(OR(LEFT($E2384,3)="1.5",LEFT($E2384,3)="2.5")))),AND($B2384&lt;&gt;"",OR(LEFT($C2384,1)="1",LEFT($C2384,1)="2"),$D2384=""),AND($D2384&lt;&gt;"",NOT(OR(LEFT($C2384,1)="1",LEFT($C2384,1)="2"))),AND($D2384&lt;&gt;"",COUNTIF(' PROJETO'!$B$14:$B$16,$D2384)=0),IF($D2384="",FALSE(),IF(COUNTIF(' PROJETO'!$B$14:$B$16,$D2384)=0,FALSE(),IFERROR(INDEX(' PROJETO'!$C$14:$C$16,MATCH($D2384,' PROJETO'!$B$14:$B$16,0))&lt;&gt;"Sim",FALSE()))))</f>
        <v>0</v>
      </c>
      <c r="AG2384" s="21" t="b">
        <f>AND($AC2384,$Y2384&gt;'CONFG.  LISTAS'!$F$4,$Z2384="",$AA2384="")</f>
        <v>0</v>
      </c>
      <c r="AH2384" s="21" t="str">
        <f t="shared" si="493"/>
        <v/>
      </c>
      <c r="AI2384" s="43" t="str">
        <f ca="1">IF(NOT($AC2384),"",IF(OR($B2384="",$C2384="",$E2384="",$F2384=""),"Preencha descrição, categoria, tipo e unidade.",IF(AND($B2384&lt;&gt;"",OR(LEFT($C2384,1)="1",LEFT($C2384,1)="2"),$D2384=""),"Informe a prática de restauração para itens diretos.",IF(AND($D2384&lt;&gt;"",NOT(OR(LEFT($C2384,1)="1",LEFT($C2384,1)="2"))),"Custos indiretos não devem pertencer a uma prática específica.",IF(AND($D2384&lt;&gt;"",COUNTIF(' PROJETO'!$B$14:$B$16,$D2384)=0),"Prática de restauração inválida ou não cadastrada.",IF(IF($D2384="",FALSE(),IF(COUNTIF(' PROJETO'!$B$14:$B$16,$D2384)=0,FALSE(),IFERROR(INDEX(' PROJETO'!$C$14:$C$16,MATCH($D2384,' PROJETO'!$B$14:$B$16,0))&lt;&gt;"Sim",FALSE()))),"A prática informada no item não foi selecionada na aba Projeto.",IF(AND(MAX($I2384,$L2384,$O2384,$R2384,$U2384,$X2384)&gt;'CONFG.  LISTAS'!$F$4,NOT(OR($Z2384&lt;&gt;"",$AA2384&lt;&gt;""))),"Memorial de cálculo ou anexo obrigatório não informado para item acima do limite.",IF(OR(AND($G2384&lt;&gt;"",$H2384&lt;&gt;"",OR($G2384&lt;=0,$H2384&lt;=0)),AND($J2384&lt;&gt;"",$K2384&lt;&gt;"",OR($J2384&lt;=0,$K2384&lt;=0)),AND($M2384&lt;&gt;"",$N2384&lt;&gt;"",OR($M2384&lt;=0,$N2384&lt;=0)),AND($P2384&lt;&gt;"",$Q2384&lt;&gt;"",OR($P2384&lt;=0,$Q2384&lt;=0)),AND($S2384&lt;&gt;"",$T2384&lt;&gt;"",OR($S2384&lt;=0,$T2384&lt;=0)),AND($V2384&lt;&gt;"",$W2384&lt;&gt;"",OR($V2384&lt;=0,$W2384&lt;=0))),"Revise os valores informados: valor unitário e quantidade devem ser maiores que zero.",IF(OR(AND($G2384="",$H2384&lt;&gt;""),AND($G2384&lt;&gt;"",$H2384=""),AND($J2384="",$K2384&lt;&gt;""),AND($J2384&lt;&gt;"",$K2384=""),AND($M2384="",$N2384&lt;&gt;""),AND($M2384&lt;&gt;"",$N2384=""),AND($P2384="",$Q2384&lt;&gt;""),AND($P2384&lt;&gt;"",$Q2384=""),AND($S2384="",$T2384&lt;&gt;""),AND($S2384&lt;&gt;"",$T2384=""),AND($V2384="",$W2384&lt;&gt;""),AND($V2384&lt;&gt;"",$W2384="")),"Há ano preenchido parcialmente: "&amp;TRIM(IF(AND($G2384="",$H2384&lt;&gt;""),"Ano 1 (falta valor unitário); ","")&amp;IF(AND($G2384&lt;&gt;"",$H2384=""),"Ano 1 (falta quantidade); ","")&amp;IF(AND($J2384="",$K2384&lt;&gt;""),"Ano 2 (falta valor unitário); ","")&amp;IF(AND($J2384&lt;&gt;"",$K2384=""),"Ano 2 (falta quantidade); ","")&amp;IF(AND($M2384="",$N2384&lt;&gt;""),"Ano 3 (falta valor unitário); ","")&amp;IF(AND($M2384&lt;&gt;"",$N2384=""),"Ano 3 (falta quantidade); ","")&amp;IF(AND($P2384="",$Q2384&lt;&gt;""),"Ano 4 (falta valor unitário); ","")&amp;IF(AND($P2384&lt;&gt;"",$Q2384=""),"Ano 4 (falta quantidade); ","")&amp;IF(AND($S2384="",$T2384&lt;&gt;""),"Ano 5 (falta valor unitário); ","")&amp;IF(AND($S2384&lt;&gt;"",$T2384=""),"Ano 5 (falta quantidade); ","")&amp;IF(AND($V2384="",$W2384&lt;&gt;""),"Ano 6 (falta valor unitário); ","")&amp;IF(AND($V2384&lt;&gt;"",$W2384=""),"Ano 6 (falta quantidade); ","")), IF(NOT(OR(AND($G2384&lt;&gt;"",$H2384&lt;&gt;""),AND($J2384&lt;&gt;"",$K2384&lt;&gt;""),AND($M2384&lt;&gt;"",$N2384&lt;&gt;""),AND($P2384&lt;&gt;"",$Q2384&lt;&gt;""),AND($S2384&lt;&gt;"",$T2384&lt;&gt;""),AND($V2384&lt;&gt;"",$W2384&lt;&gt;""))),"Informe pelo menos um ano completo com valor unitário e quantidade.",IF(AND($C2384&lt;&gt;"",$E2384&lt;&gt;"",LEFT(TRIM($C2384),1)&lt;&gt;LEFT(TRIM($E2384),1)),"Categoria e tipo estão incompatíveis.",IF(IF(OR($E2384="",$F2384=""),FALSE(),IFERROR(COUNTIF(INDIRECT("UNITS_"&amp;SUBSTITUTE(LEFT($E2384,FIND(" ",$E2384&amp;" ")-1),".","_")),$F2384)=0,TRUE())),"Unidade incompatível com o tipo selecionado.",IF(OR(AND(ISNUMBER(SEARCH("comunic",LOWER($B2384))),LEFT($E2384,3)&lt;&gt;"4.4"),AND(ISNUMBER(SEARCH("monitor",LOWER($B2384))),NOT(OR(LEFT($E2384,3)="1.5",LEFT($E2384,3)="2.5")))),"Revise a classificação do item conforme as regras de preenchimento.",IF(AND($B2384&lt;&gt;"",OR(ISNUMBER(SEARCH("outro",LOWER($B2384))),ISNUMBER(SEARCH("divers",LOWER($B2384))),ISNUMBER(SEARCH("kit",LOWER($B2384))),ISNUMBER(SEARCH("ferrament",LOWER($B2384))),ISNUMBER(SEARCH("epi",LOWER($B2384)))),NOT(OR($Z2384&lt;&gt;"",$AA2384&lt;&gt;""))),"Descrição muito genérica: detalhe melhor o item e registre o racional no memorial ou em anexo.",IF(AND($Y2384=0,$B2384&lt;&gt;"",OR($G2384&lt;&gt;"",$H2384&lt;&gt;"",$J2384&lt;&gt;"",$K2384&lt;&gt;"",$M2384&lt;&gt;"",$N2384&lt;&gt;"",$P2384&lt;&gt;"",$Q2384&lt;&gt;"",$S2384&lt;&gt;"",$T2384&lt;&gt;"",$V2384&lt;&gt;"",$W2384&lt;&gt;"")),"O item possui dados lançados, mas o total está zerado. Revise os valores informados.","")))))))))))))))</f>
        <v/>
      </c>
    </row>
    <row r="2385" spans="1:35" ht="14.25" customHeight="1" x14ac:dyDescent="0.25">
      <c r="A2385" s="57" t="str">
        <f t="shared" si="481"/>
        <v/>
      </c>
      <c r="B2385" s="61"/>
      <c r="C2385" s="61"/>
      <c r="D2385" s="58"/>
      <c r="E2385" s="61"/>
      <c r="F2385" s="61"/>
      <c r="G2385" s="272"/>
      <c r="H2385" s="62"/>
      <c r="I2385" s="273">
        <f t="shared" si="482"/>
        <v>0</v>
      </c>
      <c r="J2385" s="272"/>
      <c r="K2385" s="62"/>
      <c r="L2385" s="270">
        <f t="shared" si="483"/>
        <v>0</v>
      </c>
      <c r="M2385" s="272"/>
      <c r="N2385" s="62"/>
      <c r="O2385" s="270">
        <f t="shared" si="484"/>
        <v>0</v>
      </c>
      <c r="P2385" s="272"/>
      <c r="Q2385" s="62"/>
      <c r="R2385" s="271">
        <f t="shared" si="485"/>
        <v>0</v>
      </c>
      <c r="S2385" s="272"/>
      <c r="T2385" s="62"/>
      <c r="U2385" s="270">
        <f t="shared" si="486"/>
        <v>0</v>
      </c>
      <c r="V2385" s="272"/>
      <c r="W2385" s="62"/>
      <c r="X2385" s="270">
        <f t="shared" si="487"/>
        <v>0</v>
      </c>
      <c r="Y2385" s="270">
        <f t="shared" si="488"/>
        <v>0</v>
      </c>
      <c r="Z2385" s="61"/>
      <c r="AA2385" s="61"/>
      <c r="AB2385" s="60" t="str">
        <f t="shared" si="489"/>
        <v/>
      </c>
      <c r="AC2385" s="21" t="b">
        <f t="shared" si="490"/>
        <v>0</v>
      </c>
      <c r="AD2385" s="21" t="b">
        <f t="shared" si="491"/>
        <v>0</v>
      </c>
      <c r="AE2385" s="21" t="b">
        <f t="shared" si="492"/>
        <v>0</v>
      </c>
      <c r="AF2385" s="21" t="b">
        <f ca="1">OR(AND($AC2385,NOT($AD2385)),AND($AC2385,OR(AND($G2385="",$H2385&lt;&gt;""),AND($G2385&lt;&gt;"",$H2385=""),AND($J2385="",$K2385&lt;&gt;""),AND($J2385&lt;&gt;"",$K2385=""),AND($M2385="",$N2385&lt;&gt;""),AND($M2385&lt;&gt;"",$N2385=""),AND($P2385="",$Q2385&lt;&gt;""),AND($P2385&lt;&gt;"",$Q2385=""),AND($S2385="",$T2385&lt;&gt;""),AND($S2385&lt;&gt;"",$T2385=""),AND($V2385="",$W2385&lt;&gt;""),AND($V2385&lt;&gt;"",$W2385=""))),AND($C2385&lt;&gt;"",$E2385&lt;&gt;"",LEFT(TRIM($C2385),1)&lt;&gt;LEFT(TRIM($E2385),1)),IF(OR($E2385="",$F2385=""),FALSE(),IFERROR(COUNTIF(INDIRECT("UNITS_"&amp;SUBSTITUTE(LEFT($E2385,FIND(" ",$E2385&amp;" ")-1),".","_")),$F2385)=0,TRUE())),AND($B2385&lt;&gt;"",OR(ISNUMBER(SEARCH("outro",LOWER($B2385))),ISNUMBER(SEARCH("divers",LOWER($B2385))),ISNUMBER(SEARCH("etc",LOWER($B2385))))),OR(AND(ISNUMBER(SEARCH("comunic",LOWER($B2385))),LEFT($E2385,3)&lt;&gt;"4.4"),AND(ISNUMBER(SEARCH("monitor",LOWER($B2385))),NOT(OR(LEFT($E2385,3)="1.5",LEFT($E2385,3)="2.5")))),AND($B2385&lt;&gt;"",OR(LEFT($C2385,1)="1",LEFT($C2385,1)="2"),$D2385=""),AND($D2385&lt;&gt;"",NOT(OR(LEFT($C2385,1)="1",LEFT($C2385,1)="2"))),AND($D2385&lt;&gt;"",COUNTIF(' PROJETO'!$B$14:$B$16,$D2385)=0),IF($D2385="",FALSE(),IF(COUNTIF(' PROJETO'!$B$14:$B$16,$D2385)=0,FALSE(),IFERROR(INDEX(' PROJETO'!$C$14:$C$16,MATCH($D2385,' PROJETO'!$B$14:$B$16,0))&lt;&gt;"Sim",FALSE()))))</f>
        <v>0</v>
      </c>
      <c r="AG2385" s="21" t="b">
        <f>AND($AC2385,$Y2385&gt;'CONFG.  LISTAS'!$F$4,$Z2385="",$AA2385="")</f>
        <v>0</v>
      </c>
      <c r="AH2385" s="21" t="str">
        <f t="shared" si="493"/>
        <v/>
      </c>
      <c r="AI2385" s="43" t="str">
        <f ca="1">IF(NOT($AC2385),"",IF(OR($B2385="",$C2385="",$E2385="",$F2385=""),"Preencha descrição, categoria, tipo e unidade.",IF(AND($B2385&lt;&gt;"",OR(LEFT($C2385,1)="1",LEFT($C2385,1)="2"),$D2385=""),"Informe a prática de restauração para itens diretos.",IF(AND($D2385&lt;&gt;"",NOT(OR(LEFT($C2385,1)="1",LEFT($C2385,1)="2"))),"Custos indiretos não devem pertencer a uma prática específica.",IF(AND($D2385&lt;&gt;"",COUNTIF(' PROJETO'!$B$14:$B$16,$D2385)=0),"Prática de restauração inválida ou não cadastrada.",IF(IF($D2385="",FALSE(),IF(COUNTIF(' PROJETO'!$B$14:$B$16,$D2385)=0,FALSE(),IFERROR(INDEX(' PROJETO'!$C$14:$C$16,MATCH($D2385,' PROJETO'!$B$14:$B$16,0))&lt;&gt;"Sim",FALSE()))),"A prática informada no item não foi selecionada na aba Projeto.",IF(AND(MAX($I2385,$L2385,$O2385,$R2385,$U2385,$X2385)&gt;'CONFG.  LISTAS'!$F$4,NOT(OR($Z2385&lt;&gt;"",$AA2385&lt;&gt;""))),"Memorial de cálculo ou anexo obrigatório não informado para item acima do limite.",IF(OR(AND($G2385&lt;&gt;"",$H2385&lt;&gt;"",OR($G2385&lt;=0,$H2385&lt;=0)),AND($J2385&lt;&gt;"",$K2385&lt;&gt;"",OR($J2385&lt;=0,$K2385&lt;=0)),AND($M2385&lt;&gt;"",$N2385&lt;&gt;"",OR($M2385&lt;=0,$N2385&lt;=0)),AND($P2385&lt;&gt;"",$Q2385&lt;&gt;"",OR($P2385&lt;=0,$Q2385&lt;=0)),AND($S2385&lt;&gt;"",$T2385&lt;&gt;"",OR($S2385&lt;=0,$T2385&lt;=0)),AND($V2385&lt;&gt;"",$W2385&lt;&gt;"",OR($V2385&lt;=0,$W2385&lt;=0))),"Revise os valores informados: valor unitário e quantidade devem ser maiores que zero.",IF(OR(AND($G2385="",$H2385&lt;&gt;""),AND($G2385&lt;&gt;"",$H2385=""),AND($J2385="",$K2385&lt;&gt;""),AND($J2385&lt;&gt;"",$K2385=""),AND($M2385="",$N2385&lt;&gt;""),AND($M2385&lt;&gt;"",$N2385=""),AND($P2385="",$Q2385&lt;&gt;""),AND($P2385&lt;&gt;"",$Q2385=""),AND($S2385="",$T2385&lt;&gt;""),AND($S2385&lt;&gt;"",$T2385=""),AND($V2385="",$W2385&lt;&gt;""),AND($V2385&lt;&gt;"",$W2385="")),"Há ano preenchido parcialmente: "&amp;TRIM(IF(AND($G2385="",$H2385&lt;&gt;""),"Ano 1 (falta valor unitário); ","")&amp;IF(AND($G2385&lt;&gt;"",$H2385=""),"Ano 1 (falta quantidade); ","")&amp;IF(AND($J2385="",$K2385&lt;&gt;""),"Ano 2 (falta valor unitário); ","")&amp;IF(AND($J2385&lt;&gt;"",$K2385=""),"Ano 2 (falta quantidade); ","")&amp;IF(AND($M2385="",$N2385&lt;&gt;""),"Ano 3 (falta valor unitário); ","")&amp;IF(AND($M2385&lt;&gt;"",$N2385=""),"Ano 3 (falta quantidade); ","")&amp;IF(AND($P2385="",$Q2385&lt;&gt;""),"Ano 4 (falta valor unitário); ","")&amp;IF(AND($P2385&lt;&gt;"",$Q2385=""),"Ano 4 (falta quantidade); ","")&amp;IF(AND($S2385="",$T2385&lt;&gt;""),"Ano 5 (falta valor unitário); ","")&amp;IF(AND($S2385&lt;&gt;"",$T2385=""),"Ano 5 (falta quantidade); ","")&amp;IF(AND($V2385="",$W2385&lt;&gt;""),"Ano 6 (falta valor unitário); ","")&amp;IF(AND($V2385&lt;&gt;"",$W2385=""),"Ano 6 (falta quantidade); ","")), IF(NOT(OR(AND($G2385&lt;&gt;"",$H2385&lt;&gt;""),AND($J2385&lt;&gt;"",$K2385&lt;&gt;""),AND($M2385&lt;&gt;"",$N2385&lt;&gt;""),AND($P2385&lt;&gt;"",$Q2385&lt;&gt;""),AND($S2385&lt;&gt;"",$T2385&lt;&gt;""),AND($V2385&lt;&gt;"",$W2385&lt;&gt;""))),"Informe pelo menos um ano completo com valor unitário e quantidade.",IF(AND($C2385&lt;&gt;"",$E2385&lt;&gt;"",LEFT(TRIM($C2385),1)&lt;&gt;LEFT(TRIM($E2385),1)),"Categoria e tipo estão incompatíveis.",IF(IF(OR($E2385="",$F2385=""),FALSE(),IFERROR(COUNTIF(INDIRECT("UNITS_"&amp;SUBSTITUTE(LEFT($E2385,FIND(" ",$E2385&amp;" ")-1),".","_")),$F2385)=0,TRUE())),"Unidade incompatível com o tipo selecionado.",IF(OR(AND(ISNUMBER(SEARCH("comunic",LOWER($B2385))),LEFT($E2385,3)&lt;&gt;"4.4"),AND(ISNUMBER(SEARCH("monitor",LOWER($B2385))),NOT(OR(LEFT($E2385,3)="1.5",LEFT($E2385,3)="2.5")))),"Revise a classificação do item conforme as regras de preenchimento.",IF(AND($B2385&lt;&gt;"",OR(ISNUMBER(SEARCH("outro",LOWER($B2385))),ISNUMBER(SEARCH("divers",LOWER($B2385))),ISNUMBER(SEARCH("kit",LOWER($B2385))),ISNUMBER(SEARCH("ferrament",LOWER($B2385))),ISNUMBER(SEARCH("epi",LOWER($B2385)))),NOT(OR($Z2385&lt;&gt;"",$AA2385&lt;&gt;""))),"Descrição muito genérica: detalhe melhor o item e registre o racional no memorial ou em anexo.",IF(AND($Y2385=0,$B2385&lt;&gt;"",OR($G2385&lt;&gt;"",$H2385&lt;&gt;"",$J2385&lt;&gt;"",$K2385&lt;&gt;"",$M2385&lt;&gt;"",$N2385&lt;&gt;"",$P2385&lt;&gt;"",$Q2385&lt;&gt;"",$S2385&lt;&gt;"",$T2385&lt;&gt;"",$V2385&lt;&gt;"",$W2385&lt;&gt;"")),"O item possui dados lançados, mas o total está zerado. Revise os valores informados.","")))))))))))))))</f>
        <v/>
      </c>
    </row>
    <row r="2386" spans="1:35" ht="14.25" customHeight="1" x14ac:dyDescent="0.25">
      <c r="A2386" s="57" t="str">
        <f t="shared" si="481"/>
        <v/>
      </c>
      <c r="B2386" s="58"/>
      <c r="C2386" s="58"/>
      <c r="D2386" s="58"/>
      <c r="E2386" s="58"/>
      <c r="F2386" s="58"/>
      <c r="G2386" s="269"/>
      <c r="H2386" s="59"/>
      <c r="I2386" s="273">
        <f t="shared" si="482"/>
        <v>0</v>
      </c>
      <c r="J2386" s="269"/>
      <c r="K2386" s="59"/>
      <c r="L2386" s="270">
        <f t="shared" si="483"/>
        <v>0</v>
      </c>
      <c r="M2386" s="269"/>
      <c r="N2386" s="59"/>
      <c r="O2386" s="270">
        <f t="shared" si="484"/>
        <v>0</v>
      </c>
      <c r="P2386" s="269"/>
      <c r="Q2386" s="59"/>
      <c r="R2386" s="271">
        <f t="shared" si="485"/>
        <v>0</v>
      </c>
      <c r="S2386" s="269"/>
      <c r="T2386" s="59"/>
      <c r="U2386" s="270">
        <f t="shared" si="486"/>
        <v>0</v>
      </c>
      <c r="V2386" s="269"/>
      <c r="W2386" s="59"/>
      <c r="X2386" s="270">
        <f t="shared" si="487"/>
        <v>0</v>
      </c>
      <c r="Y2386" s="270">
        <f t="shared" si="488"/>
        <v>0</v>
      </c>
      <c r="Z2386" s="58"/>
      <c r="AA2386" s="58"/>
      <c r="AB2386" s="60" t="str">
        <f t="shared" si="489"/>
        <v/>
      </c>
      <c r="AC2386" s="21" t="b">
        <f t="shared" si="490"/>
        <v>0</v>
      </c>
      <c r="AD2386" s="21" t="b">
        <f t="shared" si="491"/>
        <v>0</v>
      </c>
      <c r="AE2386" s="21" t="b">
        <f t="shared" si="492"/>
        <v>0</v>
      </c>
      <c r="AF2386" s="21" t="b">
        <f ca="1">OR(AND($AC2386,NOT($AD2386)),AND($AC2386,OR(AND($G2386="",$H2386&lt;&gt;""),AND($G2386&lt;&gt;"",$H2386=""),AND($J2386="",$K2386&lt;&gt;""),AND($J2386&lt;&gt;"",$K2386=""),AND($M2386="",$N2386&lt;&gt;""),AND($M2386&lt;&gt;"",$N2386=""),AND($P2386="",$Q2386&lt;&gt;""),AND($P2386&lt;&gt;"",$Q2386=""),AND($S2386="",$T2386&lt;&gt;""),AND($S2386&lt;&gt;"",$T2386=""),AND($V2386="",$W2386&lt;&gt;""),AND($V2386&lt;&gt;"",$W2386=""))),AND($C2386&lt;&gt;"",$E2386&lt;&gt;"",LEFT(TRIM($C2386),1)&lt;&gt;LEFT(TRIM($E2386),1)),IF(OR($E2386="",$F2386=""),FALSE(),IFERROR(COUNTIF(INDIRECT("UNITS_"&amp;SUBSTITUTE(LEFT($E2386,FIND(" ",$E2386&amp;" ")-1),".","_")),$F2386)=0,TRUE())),AND($B2386&lt;&gt;"",OR(ISNUMBER(SEARCH("outro",LOWER($B2386))),ISNUMBER(SEARCH("divers",LOWER($B2386))),ISNUMBER(SEARCH("etc",LOWER($B2386))))),OR(AND(ISNUMBER(SEARCH("comunic",LOWER($B2386))),LEFT($E2386,3)&lt;&gt;"4.4"),AND(ISNUMBER(SEARCH("monitor",LOWER($B2386))),NOT(OR(LEFT($E2386,3)="1.5",LEFT($E2386,3)="2.5")))),AND($B2386&lt;&gt;"",OR(LEFT($C2386,1)="1",LEFT($C2386,1)="2"),$D2386=""),AND($D2386&lt;&gt;"",NOT(OR(LEFT($C2386,1)="1",LEFT($C2386,1)="2"))),AND($D2386&lt;&gt;"",COUNTIF(' PROJETO'!$B$14:$B$16,$D2386)=0),IF($D2386="",FALSE(),IF(COUNTIF(' PROJETO'!$B$14:$B$16,$D2386)=0,FALSE(),IFERROR(INDEX(' PROJETO'!$C$14:$C$16,MATCH($D2386,' PROJETO'!$B$14:$B$16,0))&lt;&gt;"Sim",FALSE()))))</f>
        <v>0</v>
      </c>
      <c r="AG2386" s="21" t="b">
        <f>AND($AC2386,$Y2386&gt;'CONFG.  LISTAS'!$F$4,$Z2386="",$AA2386="")</f>
        <v>0</v>
      </c>
      <c r="AH2386" s="21" t="str">
        <f t="shared" si="493"/>
        <v/>
      </c>
      <c r="AI2386" s="43" t="str">
        <f ca="1">IF(NOT($AC2386),"",IF(OR($B2386="",$C2386="",$E2386="",$F2386=""),"Preencha descrição, categoria, tipo e unidade.",IF(AND($B2386&lt;&gt;"",OR(LEFT($C2386,1)="1",LEFT($C2386,1)="2"),$D2386=""),"Informe a prática de restauração para itens diretos.",IF(AND($D2386&lt;&gt;"",NOT(OR(LEFT($C2386,1)="1",LEFT($C2386,1)="2"))),"Custos indiretos não devem pertencer a uma prática específica.",IF(AND($D2386&lt;&gt;"",COUNTIF(' PROJETO'!$B$14:$B$16,$D2386)=0),"Prática de restauração inválida ou não cadastrada.",IF(IF($D2386="",FALSE(),IF(COUNTIF(' PROJETO'!$B$14:$B$16,$D2386)=0,FALSE(),IFERROR(INDEX(' PROJETO'!$C$14:$C$16,MATCH($D2386,' PROJETO'!$B$14:$B$16,0))&lt;&gt;"Sim",FALSE()))),"A prática informada no item não foi selecionada na aba Projeto.",IF(AND(MAX($I2386,$L2386,$O2386,$R2386,$U2386,$X2386)&gt;'CONFG.  LISTAS'!$F$4,NOT(OR($Z2386&lt;&gt;"",$AA2386&lt;&gt;""))),"Memorial de cálculo ou anexo obrigatório não informado para item acima do limite.",IF(OR(AND($G2386&lt;&gt;"",$H2386&lt;&gt;"",OR($G2386&lt;=0,$H2386&lt;=0)),AND($J2386&lt;&gt;"",$K2386&lt;&gt;"",OR($J2386&lt;=0,$K2386&lt;=0)),AND($M2386&lt;&gt;"",$N2386&lt;&gt;"",OR($M2386&lt;=0,$N2386&lt;=0)),AND($P2386&lt;&gt;"",$Q2386&lt;&gt;"",OR($P2386&lt;=0,$Q2386&lt;=0)),AND($S2386&lt;&gt;"",$T2386&lt;&gt;"",OR($S2386&lt;=0,$T2386&lt;=0)),AND($V2386&lt;&gt;"",$W2386&lt;&gt;"",OR($V2386&lt;=0,$W2386&lt;=0))),"Revise os valores informados: valor unitário e quantidade devem ser maiores que zero.",IF(OR(AND($G2386="",$H2386&lt;&gt;""),AND($G2386&lt;&gt;"",$H2386=""),AND($J2386="",$K2386&lt;&gt;""),AND($J2386&lt;&gt;"",$K2386=""),AND($M2386="",$N2386&lt;&gt;""),AND($M2386&lt;&gt;"",$N2386=""),AND($P2386="",$Q2386&lt;&gt;""),AND($P2386&lt;&gt;"",$Q2386=""),AND($S2386="",$T2386&lt;&gt;""),AND($S2386&lt;&gt;"",$T2386=""),AND($V2386="",$W2386&lt;&gt;""),AND($V2386&lt;&gt;"",$W2386="")),"Há ano preenchido parcialmente: "&amp;TRIM(IF(AND($G2386="",$H2386&lt;&gt;""),"Ano 1 (falta valor unitário); ","")&amp;IF(AND($G2386&lt;&gt;"",$H2386=""),"Ano 1 (falta quantidade); ","")&amp;IF(AND($J2386="",$K2386&lt;&gt;""),"Ano 2 (falta valor unitário); ","")&amp;IF(AND($J2386&lt;&gt;"",$K2386=""),"Ano 2 (falta quantidade); ","")&amp;IF(AND($M2386="",$N2386&lt;&gt;""),"Ano 3 (falta valor unitário); ","")&amp;IF(AND($M2386&lt;&gt;"",$N2386=""),"Ano 3 (falta quantidade); ","")&amp;IF(AND($P2386="",$Q2386&lt;&gt;""),"Ano 4 (falta valor unitário); ","")&amp;IF(AND($P2386&lt;&gt;"",$Q2386=""),"Ano 4 (falta quantidade); ","")&amp;IF(AND($S2386="",$T2386&lt;&gt;""),"Ano 5 (falta valor unitário); ","")&amp;IF(AND($S2386&lt;&gt;"",$T2386=""),"Ano 5 (falta quantidade); ","")&amp;IF(AND($V2386="",$W2386&lt;&gt;""),"Ano 6 (falta valor unitário); ","")&amp;IF(AND($V2386&lt;&gt;"",$W2386=""),"Ano 6 (falta quantidade); ","")), IF(NOT(OR(AND($G2386&lt;&gt;"",$H2386&lt;&gt;""),AND($J2386&lt;&gt;"",$K2386&lt;&gt;""),AND($M2386&lt;&gt;"",$N2386&lt;&gt;""),AND($P2386&lt;&gt;"",$Q2386&lt;&gt;""),AND($S2386&lt;&gt;"",$T2386&lt;&gt;""),AND($V2386&lt;&gt;"",$W2386&lt;&gt;""))),"Informe pelo menos um ano completo com valor unitário e quantidade.",IF(AND($C2386&lt;&gt;"",$E2386&lt;&gt;"",LEFT(TRIM($C2386),1)&lt;&gt;LEFT(TRIM($E2386),1)),"Categoria e tipo estão incompatíveis.",IF(IF(OR($E2386="",$F2386=""),FALSE(),IFERROR(COUNTIF(INDIRECT("UNITS_"&amp;SUBSTITUTE(LEFT($E2386,FIND(" ",$E2386&amp;" ")-1),".","_")),$F2386)=0,TRUE())),"Unidade incompatível com o tipo selecionado.",IF(OR(AND(ISNUMBER(SEARCH("comunic",LOWER($B2386))),LEFT($E2386,3)&lt;&gt;"4.4"),AND(ISNUMBER(SEARCH("monitor",LOWER($B2386))),NOT(OR(LEFT($E2386,3)="1.5",LEFT($E2386,3)="2.5")))),"Revise a classificação do item conforme as regras de preenchimento.",IF(AND($B2386&lt;&gt;"",OR(ISNUMBER(SEARCH("outro",LOWER($B2386))),ISNUMBER(SEARCH("divers",LOWER($B2386))),ISNUMBER(SEARCH("kit",LOWER($B2386))),ISNUMBER(SEARCH("ferrament",LOWER($B2386))),ISNUMBER(SEARCH("epi",LOWER($B2386)))),NOT(OR($Z2386&lt;&gt;"",$AA2386&lt;&gt;""))),"Descrição muito genérica: detalhe melhor o item e registre o racional no memorial ou em anexo.",IF(AND($Y2386=0,$B2386&lt;&gt;"",OR($G2386&lt;&gt;"",$H2386&lt;&gt;"",$J2386&lt;&gt;"",$K2386&lt;&gt;"",$M2386&lt;&gt;"",$N2386&lt;&gt;"",$P2386&lt;&gt;"",$Q2386&lt;&gt;"",$S2386&lt;&gt;"",$T2386&lt;&gt;"",$V2386&lt;&gt;"",$W2386&lt;&gt;"")),"O item possui dados lançados, mas o total está zerado. Revise os valores informados.","")))))))))))))))</f>
        <v/>
      </c>
    </row>
    <row r="2387" spans="1:35" ht="14.25" customHeight="1" x14ac:dyDescent="0.25">
      <c r="A2387" s="57" t="str">
        <f t="shared" si="481"/>
        <v/>
      </c>
      <c r="B2387" s="61"/>
      <c r="C2387" s="61"/>
      <c r="D2387" s="58"/>
      <c r="E2387" s="61"/>
      <c r="F2387" s="61"/>
      <c r="G2387" s="272"/>
      <c r="H2387" s="62"/>
      <c r="I2387" s="273">
        <f t="shared" si="482"/>
        <v>0</v>
      </c>
      <c r="J2387" s="272"/>
      <c r="K2387" s="62"/>
      <c r="L2387" s="270">
        <f t="shared" si="483"/>
        <v>0</v>
      </c>
      <c r="M2387" s="272"/>
      <c r="N2387" s="62"/>
      <c r="O2387" s="270">
        <f t="shared" si="484"/>
        <v>0</v>
      </c>
      <c r="P2387" s="272"/>
      <c r="Q2387" s="62"/>
      <c r="R2387" s="271">
        <f t="shared" si="485"/>
        <v>0</v>
      </c>
      <c r="S2387" s="272"/>
      <c r="T2387" s="62"/>
      <c r="U2387" s="270">
        <f t="shared" si="486"/>
        <v>0</v>
      </c>
      <c r="V2387" s="272"/>
      <c r="W2387" s="62"/>
      <c r="X2387" s="270">
        <f t="shared" si="487"/>
        <v>0</v>
      </c>
      <c r="Y2387" s="270">
        <f t="shared" si="488"/>
        <v>0</v>
      </c>
      <c r="Z2387" s="61"/>
      <c r="AA2387" s="61"/>
      <c r="AB2387" s="60" t="str">
        <f t="shared" si="489"/>
        <v/>
      </c>
      <c r="AC2387" s="21" t="b">
        <f t="shared" si="490"/>
        <v>0</v>
      </c>
      <c r="AD2387" s="21" t="b">
        <f t="shared" si="491"/>
        <v>0</v>
      </c>
      <c r="AE2387" s="21" t="b">
        <f t="shared" si="492"/>
        <v>0</v>
      </c>
      <c r="AF2387" s="21" t="b">
        <f ca="1">OR(AND($AC2387,NOT($AD2387)),AND($AC2387,OR(AND($G2387="",$H2387&lt;&gt;""),AND($G2387&lt;&gt;"",$H2387=""),AND($J2387="",$K2387&lt;&gt;""),AND($J2387&lt;&gt;"",$K2387=""),AND($M2387="",$N2387&lt;&gt;""),AND($M2387&lt;&gt;"",$N2387=""),AND($P2387="",$Q2387&lt;&gt;""),AND($P2387&lt;&gt;"",$Q2387=""),AND($S2387="",$T2387&lt;&gt;""),AND($S2387&lt;&gt;"",$T2387=""),AND($V2387="",$W2387&lt;&gt;""),AND($V2387&lt;&gt;"",$W2387=""))),AND($C2387&lt;&gt;"",$E2387&lt;&gt;"",LEFT(TRIM($C2387),1)&lt;&gt;LEFT(TRIM($E2387),1)),IF(OR($E2387="",$F2387=""),FALSE(),IFERROR(COUNTIF(INDIRECT("UNITS_"&amp;SUBSTITUTE(LEFT($E2387,FIND(" ",$E2387&amp;" ")-1),".","_")),$F2387)=0,TRUE())),AND($B2387&lt;&gt;"",OR(ISNUMBER(SEARCH("outro",LOWER($B2387))),ISNUMBER(SEARCH("divers",LOWER($B2387))),ISNUMBER(SEARCH("etc",LOWER($B2387))))),OR(AND(ISNUMBER(SEARCH("comunic",LOWER($B2387))),LEFT($E2387,3)&lt;&gt;"4.4"),AND(ISNUMBER(SEARCH("monitor",LOWER($B2387))),NOT(OR(LEFT($E2387,3)="1.5",LEFT($E2387,3)="2.5")))),AND($B2387&lt;&gt;"",OR(LEFT($C2387,1)="1",LEFT($C2387,1)="2"),$D2387=""),AND($D2387&lt;&gt;"",NOT(OR(LEFT($C2387,1)="1",LEFT($C2387,1)="2"))),AND($D2387&lt;&gt;"",COUNTIF(' PROJETO'!$B$14:$B$16,$D2387)=0),IF($D2387="",FALSE(),IF(COUNTIF(' PROJETO'!$B$14:$B$16,$D2387)=0,FALSE(),IFERROR(INDEX(' PROJETO'!$C$14:$C$16,MATCH($D2387,' PROJETO'!$B$14:$B$16,0))&lt;&gt;"Sim",FALSE()))))</f>
        <v>0</v>
      </c>
      <c r="AG2387" s="21" t="b">
        <f>AND($AC2387,$Y2387&gt;'CONFG.  LISTAS'!$F$4,$Z2387="",$AA2387="")</f>
        <v>0</v>
      </c>
      <c r="AH2387" s="21" t="str">
        <f t="shared" si="493"/>
        <v/>
      </c>
      <c r="AI2387" s="43" t="str">
        <f ca="1">IF(NOT($AC2387),"",IF(OR($B2387="",$C2387="",$E2387="",$F2387=""),"Preencha descrição, categoria, tipo e unidade.",IF(AND($B2387&lt;&gt;"",OR(LEFT($C2387,1)="1",LEFT($C2387,1)="2"),$D2387=""),"Informe a prática de restauração para itens diretos.",IF(AND($D2387&lt;&gt;"",NOT(OR(LEFT($C2387,1)="1",LEFT($C2387,1)="2"))),"Custos indiretos não devem pertencer a uma prática específica.",IF(AND($D2387&lt;&gt;"",COUNTIF(' PROJETO'!$B$14:$B$16,$D2387)=0),"Prática de restauração inválida ou não cadastrada.",IF(IF($D2387="",FALSE(),IF(COUNTIF(' PROJETO'!$B$14:$B$16,$D2387)=0,FALSE(),IFERROR(INDEX(' PROJETO'!$C$14:$C$16,MATCH($D2387,' PROJETO'!$B$14:$B$16,0))&lt;&gt;"Sim",FALSE()))),"A prática informada no item não foi selecionada na aba Projeto.",IF(AND(MAX($I2387,$L2387,$O2387,$R2387,$U2387,$X2387)&gt;'CONFG.  LISTAS'!$F$4,NOT(OR($Z2387&lt;&gt;"",$AA2387&lt;&gt;""))),"Memorial de cálculo ou anexo obrigatório não informado para item acima do limite.",IF(OR(AND($G2387&lt;&gt;"",$H2387&lt;&gt;"",OR($G2387&lt;=0,$H2387&lt;=0)),AND($J2387&lt;&gt;"",$K2387&lt;&gt;"",OR($J2387&lt;=0,$K2387&lt;=0)),AND($M2387&lt;&gt;"",$N2387&lt;&gt;"",OR($M2387&lt;=0,$N2387&lt;=0)),AND($P2387&lt;&gt;"",$Q2387&lt;&gt;"",OR($P2387&lt;=0,$Q2387&lt;=0)),AND($S2387&lt;&gt;"",$T2387&lt;&gt;"",OR($S2387&lt;=0,$T2387&lt;=0)),AND($V2387&lt;&gt;"",$W2387&lt;&gt;"",OR($V2387&lt;=0,$W2387&lt;=0))),"Revise os valores informados: valor unitário e quantidade devem ser maiores que zero.",IF(OR(AND($G2387="",$H2387&lt;&gt;""),AND($G2387&lt;&gt;"",$H2387=""),AND($J2387="",$K2387&lt;&gt;""),AND($J2387&lt;&gt;"",$K2387=""),AND($M2387="",$N2387&lt;&gt;""),AND($M2387&lt;&gt;"",$N2387=""),AND($P2387="",$Q2387&lt;&gt;""),AND($P2387&lt;&gt;"",$Q2387=""),AND($S2387="",$T2387&lt;&gt;""),AND($S2387&lt;&gt;"",$T2387=""),AND($V2387="",$W2387&lt;&gt;""),AND($V2387&lt;&gt;"",$W2387="")),"Há ano preenchido parcialmente: "&amp;TRIM(IF(AND($G2387="",$H2387&lt;&gt;""),"Ano 1 (falta valor unitário); ","")&amp;IF(AND($G2387&lt;&gt;"",$H2387=""),"Ano 1 (falta quantidade); ","")&amp;IF(AND($J2387="",$K2387&lt;&gt;""),"Ano 2 (falta valor unitário); ","")&amp;IF(AND($J2387&lt;&gt;"",$K2387=""),"Ano 2 (falta quantidade); ","")&amp;IF(AND($M2387="",$N2387&lt;&gt;""),"Ano 3 (falta valor unitário); ","")&amp;IF(AND($M2387&lt;&gt;"",$N2387=""),"Ano 3 (falta quantidade); ","")&amp;IF(AND($P2387="",$Q2387&lt;&gt;""),"Ano 4 (falta valor unitário); ","")&amp;IF(AND($P2387&lt;&gt;"",$Q2387=""),"Ano 4 (falta quantidade); ","")&amp;IF(AND($S2387="",$T2387&lt;&gt;""),"Ano 5 (falta valor unitário); ","")&amp;IF(AND($S2387&lt;&gt;"",$T2387=""),"Ano 5 (falta quantidade); ","")&amp;IF(AND($V2387="",$W2387&lt;&gt;""),"Ano 6 (falta valor unitário); ","")&amp;IF(AND($V2387&lt;&gt;"",$W2387=""),"Ano 6 (falta quantidade); ","")), IF(NOT(OR(AND($G2387&lt;&gt;"",$H2387&lt;&gt;""),AND($J2387&lt;&gt;"",$K2387&lt;&gt;""),AND($M2387&lt;&gt;"",$N2387&lt;&gt;""),AND($P2387&lt;&gt;"",$Q2387&lt;&gt;""),AND($S2387&lt;&gt;"",$T2387&lt;&gt;""),AND($V2387&lt;&gt;"",$W2387&lt;&gt;""))),"Informe pelo menos um ano completo com valor unitário e quantidade.",IF(AND($C2387&lt;&gt;"",$E2387&lt;&gt;"",LEFT(TRIM($C2387),1)&lt;&gt;LEFT(TRIM($E2387),1)),"Categoria e tipo estão incompatíveis.",IF(IF(OR($E2387="",$F2387=""),FALSE(),IFERROR(COUNTIF(INDIRECT("UNITS_"&amp;SUBSTITUTE(LEFT($E2387,FIND(" ",$E2387&amp;" ")-1),".","_")),$F2387)=0,TRUE())),"Unidade incompatível com o tipo selecionado.",IF(OR(AND(ISNUMBER(SEARCH("comunic",LOWER($B2387))),LEFT($E2387,3)&lt;&gt;"4.4"),AND(ISNUMBER(SEARCH("monitor",LOWER($B2387))),NOT(OR(LEFT($E2387,3)="1.5",LEFT($E2387,3)="2.5")))),"Revise a classificação do item conforme as regras de preenchimento.",IF(AND($B2387&lt;&gt;"",OR(ISNUMBER(SEARCH("outro",LOWER($B2387))),ISNUMBER(SEARCH("divers",LOWER($B2387))),ISNUMBER(SEARCH("kit",LOWER($B2387))),ISNUMBER(SEARCH("ferrament",LOWER($B2387))),ISNUMBER(SEARCH("epi",LOWER($B2387)))),NOT(OR($Z2387&lt;&gt;"",$AA2387&lt;&gt;""))),"Descrição muito genérica: detalhe melhor o item e registre o racional no memorial ou em anexo.",IF(AND($Y2387=0,$B2387&lt;&gt;"",OR($G2387&lt;&gt;"",$H2387&lt;&gt;"",$J2387&lt;&gt;"",$K2387&lt;&gt;"",$M2387&lt;&gt;"",$N2387&lt;&gt;"",$P2387&lt;&gt;"",$Q2387&lt;&gt;"",$S2387&lt;&gt;"",$T2387&lt;&gt;"",$V2387&lt;&gt;"",$W2387&lt;&gt;"")),"O item possui dados lançados, mas o total está zerado. Revise os valores informados.","")))))))))))))))</f>
        <v/>
      </c>
    </row>
    <row r="2388" spans="1:35" ht="14.25" customHeight="1" x14ac:dyDescent="0.25">
      <c r="A2388" s="57" t="str">
        <f t="shared" si="481"/>
        <v/>
      </c>
      <c r="B2388" s="58"/>
      <c r="C2388" s="58"/>
      <c r="D2388" s="58"/>
      <c r="E2388" s="58"/>
      <c r="F2388" s="58"/>
      <c r="G2388" s="269"/>
      <c r="H2388" s="59"/>
      <c r="I2388" s="273">
        <f t="shared" si="482"/>
        <v>0</v>
      </c>
      <c r="J2388" s="269"/>
      <c r="K2388" s="59"/>
      <c r="L2388" s="270">
        <f t="shared" si="483"/>
        <v>0</v>
      </c>
      <c r="M2388" s="269"/>
      <c r="N2388" s="59"/>
      <c r="O2388" s="270">
        <f t="shared" si="484"/>
        <v>0</v>
      </c>
      <c r="P2388" s="269"/>
      <c r="Q2388" s="59"/>
      <c r="R2388" s="271">
        <f t="shared" si="485"/>
        <v>0</v>
      </c>
      <c r="S2388" s="269"/>
      <c r="T2388" s="59"/>
      <c r="U2388" s="270">
        <f t="shared" si="486"/>
        <v>0</v>
      </c>
      <c r="V2388" s="269"/>
      <c r="W2388" s="59"/>
      <c r="X2388" s="270">
        <f t="shared" si="487"/>
        <v>0</v>
      </c>
      <c r="Y2388" s="270">
        <f t="shared" si="488"/>
        <v>0</v>
      </c>
      <c r="Z2388" s="58"/>
      <c r="AA2388" s="58"/>
      <c r="AB2388" s="60" t="str">
        <f t="shared" si="489"/>
        <v/>
      </c>
      <c r="AC2388" s="21" t="b">
        <f t="shared" si="490"/>
        <v>0</v>
      </c>
      <c r="AD2388" s="21" t="b">
        <f t="shared" si="491"/>
        <v>0</v>
      </c>
      <c r="AE2388" s="21" t="b">
        <f t="shared" si="492"/>
        <v>0</v>
      </c>
      <c r="AF2388" s="21" t="b">
        <f ca="1">OR(AND($AC2388,NOT($AD2388)),AND($AC2388,OR(AND($G2388="",$H2388&lt;&gt;""),AND($G2388&lt;&gt;"",$H2388=""),AND($J2388="",$K2388&lt;&gt;""),AND($J2388&lt;&gt;"",$K2388=""),AND($M2388="",$N2388&lt;&gt;""),AND($M2388&lt;&gt;"",$N2388=""),AND($P2388="",$Q2388&lt;&gt;""),AND($P2388&lt;&gt;"",$Q2388=""),AND($S2388="",$T2388&lt;&gt;""),AND($S2388&lt;&gt;"",$T2388=""),AND($V2388="",$W2388&lt;&gt;""),AND($V2388&lt;&gt;"",$W2388=""))),AND($C2388&lt;&gt;"",$E2388&lt;&gt;"",LEFT(TRIM($C2388),1)&lt;&gt;LEFT(TRIM($E2388),1)),IF(OR($E2388="",$F2388=""),FALSE(),IFERROR(COUNTIF(INDIRECT("UNITS_"&amp;SUBSTITUTE(LEFT($E2388,FIND(" ",$E2388&amp;" ")-1),".","_")),$F2388)=0,TRUE())),AND($B2388&lt;&gt;"",OR(ISNUMBER(SEARCH("outro",LOWER($B2388))),ISNUMBER(SEARCH("divers",LOWER($B2388))),ISNUMBER(SEARCH("etc",LOWER($B2388))))),OR(AND(ISNUMBER(SEARCH("comunic",LOWER($B2388))),LEFT($E2388,3)&lt;&gt;"4.4"),AND(ISNUMBER(SEARCH("monitor",LOWER($B2388))),NOT(OR(LEFT($E2388,3)="1.5",LEFT($E2388,3)="2.5")))),AND($B2388&lt;&gt;"",OR(LEFT($C2388,1)="1",LEFT($C2388,1)="2"),$D2388=""),AND($D2388&lt;&gt;"",NOT(OR(LEFT($C2388,1)="1",LEFT($C2388,1)="2"))),AND($D2388&lt;&gt;"",COUNTIF(' PROJETO'!$B$14:$B$16,$D2388)=0),IF($D2388="",FALSE(),IF(COUNTIF(' PROJETO'!$B$14:$B$16,$D2388)=0,FALSE(),IFERROR(INDEX(' PROJETO'!$C$14:$C$16,MATCH($D2388,' PROJETO'!$B$14:$B$16,0))&lt;&gt;"Sim",FALSE()))))</f>
        <v>0</v>
      </c>
      <c r="AG2388" s="21" t="b">
        <f>AND($AC2388,$Y2388&gt;'CONFG.  LISTAS'!$F$4,$Z2388="",$AA2388="")</f>
        <v>0</v>
      </c>
      <c r="AH2388" s="21" t="str">
        <f t="shared" si="493"/>
        <v/>
      </c>
      <c r="AI2388" s="43" t="str">
        <f ca="1">IF(NOT($AC2388),"",IF(OR($B2388="",$C2388="",$E2388="",$F2388=""),"Preencha descrição, categoria, tipo e unidade.",IF(AND($B2388&lt;&gt;"",OR(LEFT($C2388,1)="1",LEFT($C2388,1)="2"),$D2388=""),"Informe a prática de restauração para itens diretos.",IF(AND($D2388&lt;&gt;"",NOT(OR(LEFT($C2388,1)="1",LEFT($C2388,1)="2"))),"Custos indiretos não devem pertencer a uma prática específica.",IF(AND($D2388&lt;&gt;"",COUNTIF(' PROJETO'!$B$14:$B$16,$D2388)=0),"Prática de restauração inválida ou não cadastrada.",IF(IF($D2388="",FALSE(),IF(COUNTIF(' PROJETO'!$B$14:$B$16,$D2388)=0,FALSE(),IFERROR(INDEX(' PROJETO'!$C$14:$C$16,MATCH($D2388,' PROJETO'!$B$14:$B$16,0))&lt;&gt;"Sim",FALSE()))),"A prática informada no item não foi selecionada na aba Projeto.",IF(AND(MAX($I2388,$L2388,$O2388,$R2388,$U2388,$X2388)&gt;'CONFG.  LISTAS'!$F$4,NOT(OR($Z2388&lt;&gt;"",$AA2388&lt;&gt;""))),"Memorial de cálculo ou anexo obrigatório não informado para item acima do limite.",IF(OR(AND($G2388&lt;&gt;"",$H2388&lt;&gt;"",OR($G2388&lt;=0,$H2388&lt;=0)),AND($J2388&lt;&gt;"",$K2388&lt;&gt;"",OR($J2388&lt;=0,$K2388&lt;=0)),AND($M2388&lt;&gt;"",$N2388&lt;&gt;"",OR($M2388&lt;=0,$N2388&lt;=0)),AND($P2388&lt;&gt;"",$Q2388&lt;&gt;"",OR($P2388&lt;=0,$Q2388&lt;=0)),AND($S2388&lt;&gt;"",$T2388&lt;&gt;"",OR($S2388&lt;=0,$T2388&lt;=0)),AND($V2388&lt;&gt;"",$W2388&lt;&gt;"",OR($V2388&lt;=0,$W2388&lt;=0))),"Revise os valores informados: valor unitário e quantidade devem ser maiores que zero.",IF(OR(AND($G2388="",$H2388&lt;&gt;""),AND($G2388&lt;&gt;"",$H2388=""),AND($J2388="",$K2388&lt;&gt;""),AND($J2388&lt;&gt;"",$K2388=""),AND($M2388="",$N2388&lt;&gt;""),AND($M2388&lt;&gt;"",$N2388=""),AND($P2388="",$Q2388&lt;&gt;""),AND($P2388&lt;&gt;"",$Q2388=""),AND($S2388="",$T2388&lt;&gt;""),AND($S2388&lt;&gt;"",$T2388=""),AND($V2388="",$W2388&lt;&gt;""),AND($V2388&lt;&gt;"",$W2388="")),"Há ano preenchido parcialmente: "&amp;TRIM(IF(AND($G2388="",$H2388&lt;&gt;""),"Ano 1 (falta valor unitário); ","")&amp;IF(AND($G2388&lt;&gt;"",$H2388=""),"Ano 1 (falta quantidade); ","")&amp;IF(AND($J2388="",$K2388&lt;&gt;""),"Ano 2 (falta valor unitário); ","")&amp;IF(AND($J2388&lt;&gt;"",$K2388=""),"Ano 2 (falta quantidade); ","")&amp;IF(AND($M2388="",$N2388&lt;&gt;""),"Ano 3 (falta valor unitário); ","")&amp;IF(AND($M2388&lt;&gt;"",$N2388=""),"Ano 3 (falta quantidade); ","")&amp;IF(AND($P2388="",$Q2388&lt;&gt;""),"Ano 4 (falta valor unitário); ","")&amp;IF(AND($P2388&lt;&gt;"",$Q2388=""),"Ano 4 (falta quantidade); ","")&amp;IF(AND($S2388="",$T2388&lt;&gt;""),"Ano 5 (falta valor unitário); ","")&amp;IF(AND($S2388&lt;&gt;"",$T2388=""),"Ano 5 (falta quantidade); ","")&amp;IF(AND($V2388="",$W2388&lt;&gt;""),"Ano 6 (falta valor unitário); ","")&amp;IF(AND($V2388&lt;&gt;"",$W2388=""),"Ano 6 (falta quantidade); ","")), IF(NOT(OR(AND($G2388&lt;&gt;"",$H2388&lt;&gt;""),AND($J2388&lt;&gt;"",$K2388&lt;&gt;""),AND($M2388&lt;&gt;"",$N2388&lt;&gt;""),AND($P2388&lt;&gt;"",$Q2388&lt;&gt;""),AND($S2388&lt;&gt;"",$T2388&lt;&gt;""),AND($V2388&lt;&gt;"",$W2388&lt;&gt;""))),"Informe pelo menos um ano completo com valor unitário e quantidade.",IF(AND($C2388&lt;&gt;"",$E2388&lt;&gt;"",LEFT(TRIM($C2388),1)&lt;&gt;LEFT(TRIM($E2388),1)),"Categoria e tipo estão incompatíveis.",IF(IF(OR($E2388="",$F2388=""),FALSE(),IFERROR(COUNTIF(INDIRECT("UNITS_"&amp;SUBSTITUTE(LEFT($E2388,FIND(" ",$E2388&amp;" ")-1),".","_")),$F2388)=0,TRUE())),"Unidade incompatível com o tipo selecionado.",IF(OR(AND(ISNUMBER(SEARCH("comunic",LOWER($B2388))),LEFT($E2388,3)&lt;&gt;"4.4"),AND(ISNUMBER(SEARCH("monitor",LOWER($B2388))),NOT(OR(LEFT($E2388,3)="1.5",LEFT($E2388,3)="2.5")))),"Revise a classificação do item conforme as regras de preenchimento.",IF(AND($B2388&lt;&gt;"",OR(ISNUMBER(SEARCH("outro",LOWER($B2388))),ISNUMBER(SEARCH("divers",LOWER($B2388))),ISNUMBER(SEARCH("kit",LOWER($B2388))),ISNUMBER(SEARCH("ferrament",LOWER($B2388))),ISNUMBER(SEARCH("epi",LOWER($B2388)))),NOT(OR($Z2388&lt;&gt;"",$AA2388&lt;&gt;""))),"Descrição muito genérica: detalhe melhor o item e registre o racional no memorial ou em anexo.",IF(AND($Y2388=0,$B2388&lt;&gt;"",OR($G2388&lt;&gt;"",$H2388&lt;&gt;"",$J2388&lt;&gt;"",$K2388&lt;&gt;"",$M2388&lt;&gt;"",$N2388&lt;&gt;"",$P2388&lt;&gt;"",$Q2388&lt;&gt;"",$S2388&lt;&gt;"",$T2388&lt;&gt;"",$V2388&lt;&gt;"",$W2388&lt;&gt;"")),"O item possui dados lançados, mas o total está zerado. Revise os valores informados.","")))))))))))))))</f>
        <v/>
      </c>
    </row>
    <row r="2389" spans="1:35" ht="14.25" customHeight="1" x14ac:dyDescent="0.25">
      <c r="A2389" s="57" t="str">
        <f t="shared" si="481"/>
        <v/>
      </c>
      <c r="B2389" s="61"/>
      <c r="C2389" s="61"/>
      <c r="D2389" s="58"/>
      <c r="E2389" s="61"/>
      <c r="F2389" s="61"/>
      <c r="G2389" s="272"/>
      <c r="H2389" s="62"/>
      <c r="I2389" s="273">
        <f t="shared" si="482"/>
        <v>0</v>
      </c>
      <c r="J2389" s="272"/>
      <c r="K2389" s="62"/>
      <c r="L2389" s="270">
        <f t="shared" si="483"/>
        <v>0</v>
      </c>
      <c r="M2389" s="272"/>
      <c r="N2389" s="62"/>
      <c r="O2389" s="270">
        <f t="shared" si="484"/>
        <v>0</v>
      </c>
      <c r="P2389" s="272"/>
      <c r="Q2389" s="62"/>
      <c r="R2389" s="271">
        <f t="shared" si="485"/>
        <v>0</v>
      </c>
      <c r="S2389" s="272"/>
      <c r="T2389" s="62"/>
      <c r="U2389" s="270">
        <f t="shared" si="486"/>
        <v>0</v>
      </c>
      <c r="V2389" s="272"/>
      <c r="W2389" s="62"/>
      <c r="X2389" s="270">
        <f t="shared" si="487"/>
        <v>0</v>
      </c>
      <c r="Y2389" s="270">
        <f t="shared" si="488"/>
        <v>0</v>
      </c>
      <c r="Z2389" s="61"/>
      <c r="AA2389" s="61"/>
      <c r="AB2389" s="60" t="str">
        <f t="shared" si="489"/>
        <v/>
      </c>
      <c r="AC2389" s="21" t="b">
        <f t="shared" si="490"/>
        <v>0</v>
      </c>
      <c r="AD2389" s="21" t="b">
        <f t="shared" si="491"/>
        <v>0</v>
      </c>
      <c r="AE2389" s="21" t="b">
        <f t="shared" si="492"/>
        <v>0</v>
      </c>
      <c r="AF2389" s="21" t="b">
        <f ca="1">OR(AND($AC2389,NOT($AD2389)),AND($AC2389,OR(AND($G2389="",$H2389&lt;&gt;""),AND($G2389&lt;&gt;"",$H2389=""),AND($J2389="",$K2389&lt;&gt;""),AND($J2389&lt;&gt;"",$K2389=""),AND($M2389="",$N2389&lt;&gt;""),AND($M2389&lt;&gt;"",$N2389=""),AND($P2389="",$Q2389&lt;&gt;""),AND($P2389&lt;&gt;"",$Q2389=""),AND($S2389="",$T2389&lt;&gt;""),AND($S2389&lt;&gt;"",$T2389=""),AND($V2389="",$W2389&lt;&gt;""),AND($V2389&lt;&gt;"",$W2389=""))),AND($C2389&lt;&gt;"",$E2389&lt;&gt;"",LEFT(TRIM($C2389),1)&lt;&gt;LEFT(TRIM($E2389),1)),IF(OR($E2389="",$F2389=""),FALSE(),IFERROR(COUNTIF(INDIRECT("UNITS_"&amp;SUBSTITUTE(LEFT($E2389,FIND(" ",$E2389&amp;" ")-1),".","_")),$F2389)=0,TRUE())),AND($B2389&lt;&gt;"",OR(ISNUMBER(SEARCH("outro",LOWER($B2389))),ISNUMBER(SEARCH("divers",LOWER($B2389))),ISNUMBER(SEARCH("etc",LOWER($B2389))))),OR(AND(ISNUMBER(SEARCH("comunic",LOWER($B2389))),LEFT($E2389,3)&lt;&gt;"4.4"),AND(ISNUMBER(SEARCH("monitor",LOWER($B2389))),NOT(OR(LEFT($E2389,3)="1.5",LEFT($E2389,3)="2.5")))),AND($B2389&lt;&gt;"",OR(LEFT($C2389,1)="1",LEFT($C2389,1)="2"),$D2389=""),AND($D2389&lt;&gt;"",NOT(OR(LEFT($C2389,1)="1",LEFT($C2389,1)="2"))),AND($D2389&lt;&gt;"",COUNTIF(' PROJETO'!$B$14:$B$16,$D2389)=0),IF($D2389="",FALSE(),IF(COUNTIF(' PROJETO'!$B$14:$B$16,$D2389)=0,FALSE(),IFERROR(INDEX(' PROJETO'!$C$14:$C$16,MATCH($D2389,' PROJETO'!$B$14:$B$16,0))&lt;&gt;"Sim",FALSE()))))</f>
        <v>0</v>
      </c>
      <c r="AG2389" s="21" t="b">
        <f>AND($AC2389,$Y2389&gt;'CONFG.  LISTAS'!$F$4,$Z2389="",$AA2389="")</f>
        <v>0</v>
      </c>
      <c r="AH2389" s="21" t="str">
        <f t="shared" si="493"/>
        <v/>
      </c>
      <c r="AI2389" s="43" t="str">
        <f ca="1">IF(NOT($AC2389),"",IF(OR($B2389="",$C2389="",$E2389="",$F2389=""),"Preencha descrição, categoria, tipo e unidade.",IF(AND($B2389&lt;&gt;"",OR(LEFT($C2389,1)="1",LEFT($C2389,1)="2"),$D2389=""),"Informe a prática de restauração para itens diretos.",IF(AND($D2389&lt;&gt;"",NOT(OR(LEFT($C2389,1)="1",LEFT($C2389,1)="2"))),"Custos indiretos não devem pertencer a uma prática específica.",IF(AND($D2389&lt;&gt;"",COUNTIF(' PROJETO'!$B$14:$B$16,$D2389)=0),"Prática de restauração inválida ou não cadastrada.",IF(IF($D2389="",FALSE(),IF(COUNTIF(' PROJETO'!$B$14:$B$16,$D2389)=0,FALSE(),IFERROR(INDEX(' PROJETO'!$C$14:$C$16,MATCH($D2389,' PROJETO'!$B$14:$B$16,0))&lt;&gt;"Sim",FALSE()))),"A prática informada no item não foi selecionada na aba Projeto.",IF(AND(MAX($I2389,$L2389,$O2389,$R2389,$U2389,$X2389)&gt;'CONFG.  LISTAS'!$F$4,NOT(OR($Z2389&lt;&gt;"",$AA2389&lt;&gt;""))),"Memorial de cálculo ou anexo obrigatório não informado para item acima do limite.",IF(OR(AND($G2389&lt;&gt;"",$H2389&lt;&gt;"",OR($G2389&lt;=0,$H2389&lt;=0)),AND($J2389&lt;&gt;"",$K2389&lt;&gt;"",OR($J2389&lt;=0,$K2389&lt;=0)),AND($M2389&lt;&gt;"",$N2389&lt;&gt;"",OR($M2389&lt;=0,$N2389&lt;=0)),AND($P2389&lt;&gt;"",$Q2389&lt;&gt;"",OR($P2389&lt;=0,$Q2389&lt;=0)),AND($S2389&lt;&gt;"",$T2389&lt;&gt;"",OR($S2389&lt;=0,$T2389&lt;=0)),AND($V2389&lt;&gt;"",$W2389&lt;&gt;"",OR($V2389&lt;=0,$W2389&lt;=0))),"Revise os valores informados: valor unitário e quantidade devem ser maiores que zero.",IF(OR(AND($G2389="",$H2389&lt;&gt;""),AND($G2389&lt;&gt;"",$H2389=""),AND($J2389="",$K2389&lt;&gt;""),AND($J2389&lt;&gt;"",$K2389=""),AND($M2389="",$N2389&lt;&gt;""),AND($M2389&lt;&gt;"",$N2389=""),AND($P2389="",$Q2389&lt;&gt;""),AND($P2389&lt;&gt;"",$Q2389=""),AND($S2389="",$T2389&lt;&gt;""),AND($S2389&lt;&gt;"",$T2389=""),AND($V2389="",$W2389&lt;&gt;""),AND($V2389&lt;&gt;"",$W2389="")),"Há ano preenchido parcialmente: "&amp;TRIM(IF(AND($G2389="",$H2389&lt;&gt;""),"Ano 1 (falta valor unitário); ","")&amp;IF(AND($G2389&lt;&gt;"",$H2389=""),"Ano 1 (falta quantidade); ","")&amp;IF(AND($J2389="",$K2389&lt;&gt;""),"Ano 2 (falta valor unitário); ","")&amp;IF(AND($J2389&lt;&gt;"",$K2389=""),"Ano 2 (falta quantidade); ","")&amp;IF(AND($M2389="",$N2389&lt;&gt;""),"Ano 3 (falta valor unitário); ","")&amp;IF(AND($M2389&lt;&gt;"",$N2389=""),"Ano 3 (falta quantidade); ","")&amp;IF(AND($P2389="",$Q2389&lt;&gt;""),"Ano 4 (falta valor unitário); ","")&amp;IF(AND($P2389&lt;&gt;"",$Q2389=""),"Ano 4 (falta quantidade); ","")&amp;IF(AND($S2389="",$T2389&lt;&gt;""),"Ano 5 (falta valor unitário); ","")&amp;IF(AND($S2389&lt;&gt;"",$T2389=""),"Ano 5 (falta quantidade); ","")&amp;IF(AND($V2389="",$W2389&lt;&gt;""),"Ano 6 (falta valor unitário); ","")&amp;IF(AND($V2389&lt;&gt;"",$W2389=""),"Ano 6 (falta quantidade); ","")), IF(NOT(OR(AND($G2389&lt;&gt;"",$H2389&lt;&gt;""),AND($J2389&lt;&gt;"",$K2389&lt;&gt;""),AND($M2389&lt;&gt;"",$N2389&lt;&gt;""),AND($P2389&lt;&gt;"",$Q2389&lt;&gt;""),AND($S2389&lt;&gt;"",$T2389&lt;&gt;""),AND($V2389&lt;&gt;"",$W2389&lt;&gt;""))),"Informe pelo menos um ano completo com valor unitário e quantidade.",IF(AND($C2389&lt;&gt;"",$E2389&lt;&gt;"",LEFT(TRIM($C2389),1)&lt;&gt;LEFT(TRIM($E2389),1)),"Categoria e tipo estão incompatíveis.",IF(IF(OR($E2389="",$F2389=""),FALSE(),IFERROR(COUNTIF(INDIRECT("UNITS_"&amp;SUBSTITUTE(LEFT($E2389,FIND(" ",$E2389&amp;" ")-1),".","_")),$F2389)=0,TRUE())),"Unidade incompatível com o tipo selecionado.",IF(OR(AND(ISNUMBER(SEARCH("comunic",LOWER($B2389))),LEFT($E2389,3)&lt;&gt;"4.4"),AND(ISNUMBER(SEARCH("monitor",LOWER($B2389))),NOT(OR(LEFT($E2389,3)="1.5",LEFT($E2389,3)="2.5")))),"Revise a classificação do item conforme as regras de preenchimento.",IF(AND($B2389&lt;&gt;"",OR(ISNUMBER(SEARCH("outro",LOWER($B2389))),ISNUMBER(SEARCH("divers",LOWER($B2389))),ISNUMBER(SEARCH("kit",LOWER($B2389))),ISNUMBER(SEARCH("ferrament",LOWER($B2389))),ISNUMBER(SEARCH("epi",LOWER($B2389)))),NOT(OR($Z2389&lt;&gt;"",$AA2389&lt;&gt;""))),"Descrição muito genérica: detalhe melhor o item e registre o racional no memorial ou em anexo.",IF(AND($Y2389=0,$B2389&lt;&gt;"",OR($G2389&lt;&gt;"",$H2389&lt;&gt;"",$J2389&lt;&gt;"",$K2389&lt;&gt;"",$M2389&lt;&gt;"",$N2389&lt;&gt;"",$P2389&lt;&gt;"",$Q2389&lt;&gt;"",$S2389&lt;&gt;"",$T2389&lt;&gt;"",$V2389&lt;&gt;"",$W2389&lt;&gt;"")),"O item possui dados lançados, mas o total está zerado. Revise os valores informados.","")))))))))))))))</f>
        <v/>
      </c>
    </row>
    <row r="2390" spans="1:35" ht="14.25" customHeight="1" x14ac:dyDescent="0.25">
      <c r="A2390" s="57" t="str">
        <f t="shared" si="481"/>
        <v/>
      </c>
      <c r="B2390" s="58"/>
      <c r="C2390" s="58"/>
      <c r="D2390" s="58"/>
      <c r="E2390" s="58"/>
      <c r="F2390" s="58"/>
      <c r="G2390" s="269"/>
      <c r="H2390" s="59"/>
      <c r="I2390" s="273">
        <f t="shared" si="482"/>
        <v>0</v>
      </c>
      <c r="J2390" s="269"/>
      <c r="K2390" s="59"/>
      <c r="L2390" s="270">
        <f t="shared" si="483"/>
        <v>0</v>
      </c>
      <c r="M2390" s="269"/>
      <c r="N2390" s="59"/>
      <c r="O2390" s="270">
        <f t="shared" si="484"/>
        <v>0</v>
      </c>
      <c r="P2390" s="269"/>
      <c r="Q2390" s="59"/>
      <c r="R2390" s="271">
        <f t="shared" si="485"/>
        <v>0</v>
      </c>
      <c r="S2390" s="269"/>
      <c r="T2390" s="59"/>
      <c r="U2390" s="270">
        <f t="shared" si="486"/>
        <v>0</v>
      </c>
      <c r="V2390" s="269"/>
      <c r="W2390" s="59"/>
      <c r="X2390" s="270">
        <f t="shared" si="487"/>
        <v>0</v>
      </c>
      <c r="Y2390" s="270">
        <f t="shared" si="488"/>
        <v>0</v>
      </c>
      <c r="Z2390" s="58"/>
      <c r="AA2390" s="58"/>
      <c r="AB2390" s="60" t="str">
        <f t="shared" si="489"/>
        <v/>
      </c>
      <c r="AC2390" s="21" t="b">
        <f t="shared" si="490"/>
        <v>0</v>
      </c>
      <c r="AD2390" s="21" t="b">
        <f t="shared" si="491"/>
        <v>0</v>
      </c>
      <c r="AE2390" s="21" t="b">
        <f t="shared" si="492"/>
        <v>0</v>
      </c>
      <c r="AF2390" s="21" t="b">
        <f ca="1">OR(AND($AC2390,NOT($AD2390)),AND($AC2390,OR(AND($G2390="",$H2390&lt;&gt;""),AND($G2390&lt;&gt;"",$H2390=""),AND($J2390="",$K2390&lt;&gt;""),AND($J2390&lt;&gt;"",$K2390=""),AND($M2390="",$N2390&lt;&gt;""),AND($M2390&lt;&gt;"",$N2390=""),AND($P2390="",$Q2390&lt;&gt;""),AND($P2390&lt;&gt;"",$Q2390=""),AND($S2390="",$T2390&lt;&gt;""),AND($S2390&lt;&gt;"",$T2390=""),AND($V2390="",$W2390&lt;&gt;""),AND($V2390&lt;&gt;"",$W2390=""))),AND($C2390&lt;&gt;"",$E2390&lt;&gt;"",LEFT(TRIM($C2390),1)&lt;&gt;LEFT(TRIM($E2390),1)),IF(OR($E2390="",$F2390=""),FALSE(),IFERROR(COUNTIF(INDIRECT("UNITS_"&amp;SUBSTITUTE(LEFT($E2390,FIND(" ",$E2390&amp;" ")-1),".","_")),$F2390)=0,TRUE())),AND($B2390&lt;&gt;"",OR(ISNUMBER(SEARCH("outro",LOWER($B2390))),ISNUMBER(SEARCH("divers",LOWER($B2390))),ISNUMBER(SEARCH("etc",LOWER($B2390))))),OR(AND(ISNUMBER(SEARCH("comunic",LOWER($B2390))),LEFT($E2390,3)&lt;&gt;"4.4"),AND(ISNUMBER(SEARCH("monitor",LOWER($B2390))),NOT(OR(LEFT($E2390,3)="1.5",LEFT($E2390,3)="2.5")))),AND($B2390&lt;&gt;"",OR(LEFT($C2390,1)="1",LEFT($C2390,1)="2"),$D2390=""),AND($D2390&lt;&gt;"",NOT(OR(LEFT($C2390,1)="1",LEFT($C2390,1)="2"))),AND($D2390&lt;&gt;"",COUNTIF(' PROJETO'!$B$14:$B$16,$D2390)=0),IF($D2390="",FALSE(),IF(COUNTIF(' PROJETO'!$B$14:$B$16,$D2390)=0,FALSE(),IFERROR(INDEX(' PROJETO'!$C$14:$C$16,MATCH($D2390,' PROJETO'!$B$14:$B$16,0))&lt;&gt;"Sim",FALSE()))))</f>
        <v>0</v>
      </c>
      <c r="AG2390" s="21" t="b">
        <f>AND($AC2390,$Y2390&gt;'CONFG.  LISTAS'!$F$4,$Z2390="",$AA2390="")</f>
        <v>0</v>
      </c>
      <c r="AH2390" s="21" t="str">
        <f t="shared" si="493"/>
        <v/>
      </c>
      <c r="AI2390" s="43" t="str">
        <f ca="1">IF(NOT($AC2390),"",IF(OR($B2390="",$C2390="",$E2390="",$F2390=""),"Preencha descrição, categoria, tipo e unidade.",IF(AND($B2390&lt;&gt;"",OR(LEFT($C2390,1)="1",LEFT($C2390,1)="2"),$D2390=""),"Informe a prática de restauração para itens diretos.",IF(AND($D2390&lt;&gt;"",NOT(OR(LEFT($C2390,1)="1",LEFT($C2390,1)="2"))),"Custos indiretos não devem pertencer a uma prática específica.",IF(AND($D2390&lt;&gt;"",COUNTIF(' PROJETO'!$B$14:$B$16,$D2390)=0),"Prática de restauração inválida ou não cadastrada.",IF(IF($D2390="",FALSE(),IF(COUNTIF(' PROJETO'!$B$14:$B$16,$D2390)=0,FALSE(),IFERROR(INDEX(' PROJETO'!$C$14:$C$16,MATCH($D2390,' PROJETO'!$B$14:$B$16,0))&lt;&gt;"Sim",FALSE()))),"A prática informada no item não foi selecionada na aba Projeto.",IF(AND(MAX($I2390,$L2390,$O2390,$R2390,$U2390,$X2390)&gt;'CONFG.  LISTAS'!$F$4,NOT(OR($Z2390&lt;&gt;"",$AA2390&lt;&gt;""))),"Memorial de cálculo ou anexo obrigatório não informado para item acima do limite.",IF(OR(AND($G2390&lt;&gt;"",$H2390&lt;&gt;"",OR($G2390&lt;=0,$H2390&lt;=0)),AND($J2390&lt;&gt;"",$K2390&lt;&gt;"",OR($J2390&lt;=0,$K2390&lt;=0)),AND($M2390&lt;&gt;"",$N2390&lt;&gt;"",OR($M2390&lt;=0,$N2390&lt;=0)),AND($P2390&lt;&gt;"",$Q2390&lt;&gt;"",OR($P2390&lt;=0,$Q2390&lt;=0)),AND($S2390&lt;&gt;"",$T2390&lt;&gt;"",OR($S2390&lt;=0,$T2390&lt;=0)),AND($V2390&lt;&gt;"",$W2390&lt;&gt;"",OR($V2390&lt;=0,$W2390&lt;=0))),"Revise os valores informados: valor unitário e quantidade devem ser maiores que zero.",IF(OR(AND($G2390="",$H2390&lt;&gt;""),AND($G2390&lt;&gt;"",$H2390=""),AND($J2390="",$K2390&lt;&gt;""),AND($J2390&lt;&gt;"",$K2390=""),AND($M2390="",$N2390&lt;&gt;""),AND($M2390&lt;&gt;"",$N2390=""),AND($P2390="",$Q2390&lt;&gt;""),AND($P2390&lt;&gt;"",$Q2390=""),AND($S2390="",$T2390&lt;&gt;""),AND($S2390&lt;&gt;"",$T2390=""),AND($V2390="",$W2390&lt;&gt;""),AND($V2390&lt;&gt;"",$W2390="")),"Há ano preenchido parcialmente: "&amp;TRIM(IF(AND($G2390="",$H2390&lt;&gt;""),"Ano 1 (falta valor unitário); ","")&amp;IF(AND($G2390&lt;&gt;"",$H2390=""),"Ano 1 (falta quantidade); ","")&amp;IF(AND($J2390="",$K2390&lt;&gt;""),"Ano 2 (falta valor unitário); ","")&amp;IF(AND($J2390&lt;&gt;"",$K2390=""),"Ano 2 (falta quantidade); ","")&amp;IF(AND($M2390="",$N2390&lt;&gt;""),"Ano 3 (falta valor unitário); ","")&amp;IF(AND($M2390&lt;&gt;"",$N2390=""),"Ano 3 (falta quantidade); ","")&amp;IF(AND($P2390="",$Q2390&lt;&gt;""),"Ano 4 (falta valor unitário); ","")&amp;IF(AND($P2390&lt;&gt;"",$Q2390=""),"Ano 4 (falta quantidade); ","")&amp;IF(AND($S2390="",$T2390&lt;&gt;""),"Ano 5 (falta valor unitário); ","")&amp;IF(AND($S2390&lt;&gt;"",$T2390=""),"Ano 5 (falta quantidade); ","")&amp;IF(AND($V2390="",$W2390&lt;&gt;""),"Ano 6 (falta valor unitário); ","")&amp;IF(AND($V2390&lt;&gt;"",$W2390=""),"Ano 6 (falta quantidade); ","")), IF(NOT(OR(AND($G2390&lt;&gt;"",$H2390&lt;&gt;""),AND($J2390&lt;&gt;"",$K2390&lt;&gt;""),AND($M2390&lt;&gt;"",$N2390&lt;&gt;""),AND($P2390&lt;&gt;"",$Q2390&lt;&gt;""),AND($S2390&lt;&gt;"",$T2390&lt;&gt;""),AND($V2390&lt;&gt;"",$W2390&lt;&gt;""))),"Informe pelo menos um ano completo com valor unitário e quantidade.",IF(AND($C2390&lt;&gt;"",$E2390&lt;&gt;"",LEFT(TRIM($C2390),1)&lt;&gt;LEFT(TRIM($E2390),1)),"Categoria e tipo estão incompatíveis.",IF(IF(OR($E2390="",$F2390=""),FALSE(),IFERROR(COUNTIF(INDIRECT("UNITS_"&amp;SUBSTITUTE(LEFT($E2390,FIND(" ",$E2390&amp;" ")-1),".","_")),$F2390)=0,TRUE())),"Unidade incompatível com o tipo selecionado.",IF(OR(AND(ISNUMBER(SEARCH("comunic",LOWER($B2390))),LEFT($E2390,3)&lt;&gt;"4.4"),AND(ISNUMBER(SEARCH("monitor",LOWER($B2390))),NOT(OR(LEFT($E2390,3)="1.5",LEFT($E2390,3)="2.5")))),"Revise a classificação do item conforme as regras de preenchimento.",IF(AND($B2390&lt;&gt;"",OR(ISNUMBER(SEARCH("outro",LOWER($B2390))),ISNUMBER(SEARCH("divers",LOWER($B2390))),ISNUMBER(SEARCH("kit",LOWER($B2390))),ISNUMBER(SEARCH("ferrament",LOWER($B2390))),ISNUMBER(SEARCH("epi",LOWER($B2390)))),NOT(OR($Z2390&lt;&gt;"",$AA2390&lt;&gt;""))),"Descrição muito genérica: detalhe melhor o item e registre o racional no memorial ou em anexo.",IF(AND($Y2390=0,$B2390&lt;&gt;"",OR($G2390&lt;&gt;"",$H2390&lt;&gt;"",$J2390&lt;&gt;"",$K2390&lt;&gt;"",$M2390&lt;&gt;"",$N2390&lt;&gt;"",$P2390&lt;&gt;"",$Q2390&lt;&gt;"",$S2390&lt;&gt;"",$T2390&lt;&gt;"",$V2390&lt;&gt;"",$W2390&lt;&gt;"")),"O item possui dados lançados, mas o total está zerado. Revise os valores informados.","")))))))))))))))</f>
        <v/>
      </c>
    </row>
    <row r="2391" spans="1:35" ht="14.25" customHeight="1" x14ac:dyDescent="0.25">
      <c r="A2391" s="57" t="str">
        <f t="shared" si="481"/>
        <v/>
      </c>
      <c r="B2391" s="61"/>
      <c r="C2391" s="61"/>
      <c r="D2391" s="58"/>
      <c r="E2391" s="61"/>
      <c r="F2391" s="61"/>
      <c r="G2391" s="272"/>
      <c r="H2391" s="62"/>
      <c r="I2391" s="273">
        <f t="shared" si="482"/>
        <v>0</v>
      </c>
      <c r="J2391" s="272"/>
      <c r="K2391" s="62"/>
      <c r="L2391" s="270">
        <f t="shared" si="483"/>
        <v>0</v>
      </c>
      <c r="M2391" s="272"/>
      <c r="N2391" s="62"/>
      <c r="O2391" s="270">
        <f t="shared" si="484"/>
        <v>0</v>
      </c>
      <c r="P2391" s="272"/>
      <c r="Q2391" s="62"/>
      <c r="R2391" s="271">
        <f t="shared" si="485"/>
        <v>0</v>
      </c>
      <c r="S2391" s="272"/>
      <c r="T2391" s="62"/>
      <c r="U2391" s="270">
        <f t="shared" si="486"/>
        <v>0</v>
      </c>
      <c r="V2391" s="272"/>
      <c r="W2391" s="62"/>
      <c r="X2391" s="270">
        <f t="shared" si="487"/>
        <v>0</v>
      </c>
      <c r="Y2391" s="270">
        <f t="shared" si="488"/>
        <v>0</v>
      </c>
      <c r="Z2391" s="61"/>
      <c r="AA2391" s="61"/>
      <c r="AB2391" s="60" t="str">
        <f t="shared" si="489"/>
        <v/>
      </c>
      <c r="AC2391" s="21" t="b">
        <f t="shared" si="490"/>
        <v>0</v>
      </c>
      <c r="AD2391" s="21" t="b">
        <f t="shared" si="491"/>
        <v>0</v>
      </c>
      <c r="AE2391" s="21" t="b">
        <f t="shared" si="492"/>
        <v>0</v>
      </c>
      <c r="AF2391" s="21" t="b">
        <f ca="1">OR(AND($AC2391,NOT($AD2391)),AND($AC2391,OR(AND($G2391="",$H2391&lt;&gt;""),AND($G2391&lt;&gt;"",$H2391=""),AND($J2391="",$K2391&lt;&gt;""),AND($J2391&lt;&gt;"",$K2391=""),AND($M2391="",$N2391&lt;&gt;""),AND($M2391&lt;&gt;"",$N2391=""),AND($P2391="",$Q2391&lt;&gt;""),AND($P2391&lt;&gt;"",$Q2391=""),AND($S2391="",$T2391&lt;&gt;""),AND($S2391&lt;&gt;"",$T2391=""),AND($V2391="",$W2391&lt;&gt;""),AND($V2391&lt;&gt;"",$W2391=""))),AND($C2391&lt;&gt;"",$E2391&lt;&gt;"",LEFT(TRIM($C2391),1)&lt;&gt;LEFT(TRIM($E2391),1)),IF(OR($E2391="",$F2391=""),FALSE(),IFERROR(COUNTIF(INDIRECT("UNITS_"&amp;SUBSTITUTE(LEFT($E2391,FIND(" ",$E2391&amp;" ")-1),".","_")),$F2391)=0,TRUE())),AND($B2391&lt;&gt;"",OR(ISNUMBER(SEARCH("outro",LOWER($B2391))),ISNUMBER(SEARCH("divers",LOWER($B2391))),ISNUMBER(SEARCH("etc",LOWER($B2391))))),OR(AND(ISNUMBER(SEARCH("comunic",LOWER($B2391))),LEFT($E2391,3)&lt;&gt;"4.4"),AND(ISNUMBER(SEARCH("monitor",LOWER($B2391))),NOT(OR(LEFT($E2391,3)="1.5",LEFT($E2391,3)="2.5")))),AND($B2391&lt;&gt;"",OR(LEFT($C2391,1)="1",LEFT($C2391,1)="2"),$D2391=""),AND($D2391&lt;&gt;"",NOT(OR(LEFT($C2391,1)="1",LEFT($C2391,1)="2"))),AND($D2391&lt;&gt;"",COUNTIF(' PROJETO'!$B$14:$B$16,$D2391)=0),IF($D2391="",FALSE(),IF(COUNTIF(' PROJETO'!$B$14:$B$16,$D2391)=0,FALSE(),IFERROR(INDEX(' PROJETO'!$C$14:$C$16,MATCH($D2391,' PROJETO'!$B$14:$B$16,0))&lt;&gt;"Sim",FALSE()))))</f>
        <v>0</v>
      </c>
      <c r="AG2391" s="21" t="b">
        <f>AND($AC2391,$Y2391&gt;'CONFG.  LISTAS'!$F$4,$Z2391="",$AA2391="")</f>
        <v>0</v>
      </c>
      <c r="AH2391" s="21" t="str">
        <f t="shared" si="493"/>
        <v/>
      </c>
      <c r="AI2391" s="43" t="str">
        <f ca="1">IF(NOT($AC2391),"",IF(OR($B2391="",$C2391="",$E2391="",$F2391=""),"Preencha descrição, categoria, tipo e unidade.",IF(AND($B2391&lt;&gt;"",OR(LEFT($C2391,1)="1",LEFT($C2391,1)="2"),$D2391=""),"Informe a prática de restauração para itens diretos.",IF(AND($D2391&lt;&gt;"",NOT(OR(LEFT($C2391,1)="1",LEFT($C2391,1)="2"))),"Custos indiretos não devem pertencer a uma prática específica.",IF(AND($D2391&lt;&gt;"",COUNTIF(' PROJETO'!$B$14:$B$16,$D2391)=0),"Prática de restauração inválida ou não cadastrada.",IF(IF($D2391="",FALSE(),IF(COUNTIF(' PROJETO'!$B$14:$B$16,$D2391)=0,FALSE(),IFERROR(INDEX(' PROJETO'!$C$14:$C$16,MATCH($D2391,' PROJETO'!$B$14:$B$16,0))&lt;&gt;"Sim",FALSE()))),"A prática informada no item não foi selecionada na aba Projeto.",IF(AND(MAX($I2391,$L2391,$O2391,$R2391,$U2391,$X2391)&gt;'CONFG.  LISTAS'!$F$4,NOT(OR($Z2391&lt;&gt;"",$AA2391&lt;&gt;""))),"Memorial de cálculo ou anexo obrigatório não informado para item acima do limite.",IF(OR(AND($G2391&lt;&gt;"",$H2391&lt;&gt;"",OR($G2391&lt;=0,$H2391&lt;=0)),AND($J2391&lt;&gt;"",$K2391&lt;&gt;"",OR($J2391&lt;=0,$K2391&lt;=0)),AND($M2391&lt;&gt;"",$N2391&lt;&gt;"",OR($M2391&lt;=0,$N2391&lt;=0)),AND($P2391&lt;&gt;"",$Q2391&lt;&gt;"",OR($P2391&lt;=0,$Q2391&lt;=0)),AND($S2391&lt;&gt;"",$T2391&lt;&gt;"",OR($S2391&lt;=0,$T2391&lt;=0)),AND($V2391&lt;&gt;"",$W2391&lt;&gt;"",OR($V2391&lt;=0,$W2391&lt;=0))),"Revise os valores informados: valor unitário e quantidade devem ser maiores que zero.",IF(OR(AND($G2391="",$H2391&lt;&gt;""),AND($G2391&lt;&gt;"",$H2391=""),AND($J2391="",$K2391&lt;&gt;""),AND($J2391&lt;&gt;"",$K2391=""),AND($M2391="",$N2391&lt;&gt;""),AND($M2391&lt;&gt;"",$N2391=""),AND($P2391="",$Q2391&lt;&gt;""),AND($P2391&lt;&gt;"",$Q2391=""),AND($S2391="",$T2391&lt;&gt;""),AND($S2391&lt;&gt;"",$T2391=""),AND($V2391="",$W2391&lt;&gt;""),AND($V2391&lt;&gt;"",$W2391="")),"Há ano preenchido parcialmente: "&amp;TRIM(IF(AND($G2391="",$H2391&lt;&gt;""),"Ano 1 (falta valor unitário); ","")&amp;IF(AND($G2391&lt;&gt;"",$H2391=""),"Ano 1 (falta quantidade); ","")&amp;IF(AND($J2391="",$K2391&lt;&gt;""),"Ano 2 (falta valor unitário); ","")&amp;IF(AND($J2391&lt;&gt;"",$K2391=""),"Ano 2 (falta quantidade); ","")&amp;IF(AND($M2391="",$N2391&lt;&gt;""),"Ano 3 (falta valor unitário); ","")&amp;IF(AND($M2391&lt;&gt;"",$N2391=""),"Ano 3 (falta quantidade); ","")&amp;IF(AND($P2391="",$Q2391&lt;&gt;""),"Ano 4 (falta valor unitário); ","")&amp;IF(AND($P2391&lt;&gt;"",$Q2391=""),"Ano 4 (falta quantidade); ","")&amp;IF(AND($S2391="",$T2391&lt;&gt;""),"Ano 5 (falta valor unitário); ","")&amp;IF(AND($S2391&lt;&gt;"",$T2391=""),"Ano 5 (falta quantidade); ","")&amp;IF(AND($V2391="",$W2391&lt;&gt;""),"Ano 6 (falta valor unitário); ","")&amp;IF(AND($V2391&lt;&gt;"",$W2391=""),"Ano 6 (falta quantidade); ","")), IF(NOT(OR(AND($G2391&lt;&gt;"",$H2391&lt;&gt;""),AND($J2391&lt;&gt;"",$K2391&lt;&gt;""),AND($M2391&lt;&gt;"",$N2391&lt;&gt;""),AND($P2391&lt;&gt;"",$Q2391&lt;&gt;""),AND($S2391&lt;&gt;"",$T2391&lt;&gt;""),AND($V2391&lt;&gt;"",$W2391&lt;&gt;""))),"Informe pelo menos um ano completo com valor unitário e quantidade.",IF(AND($C2391&lt;&gt;"",$E2391&lt;&gt;"",LEFT(TRIM($C2391),1)&lt;&gt;LEFT(TRIM($E2391),1)),"Categoria e tipo estão incompatíveis.",IF(IF(OR($E2391="",$F2391=""),FALSE(),IFERROR(COUNTIF(INDIRECT("UNITS_"&amp;SUBSTITUTE(LEFT($E2391,FIND(" ",$E2391&amp;" ")-1),".","_")),$F2391)=0,TRUE())),"Unidade incompatível com o tipo selecionado.",IF(OR(AND(ISNUMBER(SEARCH("comunic",LOWER($B2391))),LEFT($E2391,3)&lt;&gt;"4.4"),AND(ISNUMBER(SEARCH("monitor",LOWER($B2391))),NOT(OR(LEFT($E2391,3)="1.5",LEFT($E2391,3)="2.5")))),"Revise a classificação do item conforme as regras de preenchimento.",IF(AND($B2391&lt;&gt;"",OR(ISNUMBER(SEARCH("outro",LOWER($B2391))),ISNUMBER(SEARCH("divers",LOWER($B2391))),ISNUMBER(SEARCH("kit",LOWER($B2391))),ISNUMBER(SEARCH("ferrament",LOWER($B2391))),ISNUMBER(SEARCH("epi",LOWER($B2391)))),NOT(OR($Z2391&lt;&gt;"",$AA2391&lt;&gt;""))),"Descrição muito genérica: detalhe melhor o item e registre o racional no memorial ou em anexo.",IF(AND($Y2391=0,$B2391&lt;&gt;"",OR($G2391&lt;&gt;"",$H2391&lt;&gt;"",$J2391&lt;&gt;"",$K2391&lt;&gt;"",$M2391&lt;&gt;"",$N2391&lt;&gt;"",$P2391&lt;&gt;"",$Q2391&lt;&gt;"",$S2391&lt;&gt;"",$T2391&lt;&gt;"",$V2391&lt;&gt;"",$W2391&lt;&gt;"")),"O item possui dados lançados, mas o total está zerado. Revise os valores informados.","")))))))))))))))</f>
        <v/>
      </c>
    </row>
    <row r="2392" spans="1:35" ht="14.25" customHeight="1" x14ac:dyDescent="0.25">
      <c r="A2392" s="57" t="str">
        <f t="shared" si="481"/>
        <v/>
      </c>
      <c r="B2392" s="58"/>
      <c r="C2392" s="58"/>
      <c r="D2392" s="58"/>
      <c r="E2392" s="58"/>
      <c r="F2392" s="58"/>
      <c r="G2392" s="269"/>
      <c r="H2392" s="59"/>
      <c r="I2392" s="273">
        <f t="shared" si="482"/>
        <v>0</v>
      </c>
      <c r="J2392" s="269"/>
      <c r="K2392" s="59"/>
      <c r="L2392" s="270">
        <f t="shared" si="483"/>
        <v>0</v>
      </c>
      <c r="M2392" s="269"/>
      <c r="N2392" s="59"/>
      <c r="O2392" s="270">
        <f t="shared" si="484"/>
        <v>0</v>
      </c>
      <c r="P2392" s="269"/>
      <c r="Q2392" s="59"/>
      <c r="R2392" s="271">
        <f t="shared" si="485"/>
        <v>0</v>
      </c>
      <c r="S2392" s="269"/>
      <c r="T2392" s="59"/>
      <c r="U2392" s="270">
        <f t="shared" si="486"/>
        <v>0</v>
      </c>
      <c r="V2392" s="269"/>
      <c r="W2392" s="59"/>
      <c r="X2392" s="270">
        <f t="shared" si="487"/>
        <v>0</v>
      </c>
      <c r="Y2392" s="270">
        <f t="shared" si="488"/>
        <v>0</v>
      </c>
      <c r="Z2392" s="58"/>
      <c r="AA2392" s="58"/>
      <c r="AB2392" s="60" t="str">
        <f t="shared" si="489"/>
        <v/>
      </c>
      <c r="AC2392" s="21" t="b">
        <f t="shared" si="490"/>
        <v>0</v>
      </c>
      <c r="AD2392" s="21" t="b">
        <f t="shared" si="491"/>
        <v>0</v>
      </c>
      <c r="AE2392" s="21" t="b">
        <f t="shared" si="492"/>
        <v>0</v>
      </c>
      <c r="AF2392" s="21" t="b">
        <f ca="1">OR(AND($AC2392,NOT($AD2392)),AND($AC2392,OR(AND($G2392="",$H2392&lt;&gt;""),AND($G2392&lt;&gt;"",$H2392=""),AND($J2392="",$K2392&lt;&gt;""),AND($J2392&lt;&gt;"",$K2392=""),AND($M2392="",$N2392&lt;&gt;""),AND($M2392&lt;&gt;"",$N2392=""),AND($P2392="",$Q2392&lt;&gt;""),AND($P2392&lt;&gt;"",$Q2392=""),AND($S2392="",$T2392&lt;&gt;""),AND($S2392&lt;&gt;"",$T2392=""),AND($V2392="",$W2392&lt;&gt;""),AND($V2392&lt;&gt;"",$W2392=""))),AND($C2392&lt;&gt;"",$E2392&lt;&gt;"",LEFT(TRIM($C2392),1)&lt;&gt;LEFT(TRIM($E2392),1)),IF(OR($E2392="",$F2392=""),FALSE(),IFERROR(COUNTIF(INDIRECT("UNITS_"&amp;SUBSTITUTE(LEFT($E2392,FIND(" ",$E2392&amp;" ")-1),".","_")),$F2392)=0,TRUE())),AND($B2392&lt;&gt;"",OR(ISNUMBER(SEARCH("outro",LOWER($B2392))),ISNUMBER(SEARCH("divers",LOWER($B2392))),ISNUMBER(SEARCH("etc",LOWER($B2392))))),OR(AND(ISNUMBER(SEARCH("comunic",LOWER($B2392))),LEFT($E2392,3)&lt;&gt;"4.4"),AND(ISNUMBER(SEARCH("monitor",LOWER($B2392))),NOT(OR(LEFT($E2392,3)="1.5",LEFT($E2392,3)="2.5")))),AND($B2392&lt;&gt;"",OR(LEFT($C2392,1)="1",LEFT($C2392,1)="2"),$D2392=""),AND($D2392&lt;&gt;"",NOT(OR(LEFT($C2392,1)="1",LEFT($C2392,1)="2"))),AND($D2392&lt;&gt;"",COUNTIF(' PROJETO'!$B$14:$B$16,$D2392)=0),IF($D2392="",FALSE(),IF(COUNTIF(' PROJETO'!$B$14:$B$16,$D2392)=0,FALSE(),IFERROR(INDEX(' PROJETO'!$C$14:$C$16,MATCH($D2392,' PROJETO'!$B$14:$B$16,0))&lt;&gt;"Sim",FALSE()))))</f>
        <v>0</v>
      </c>
      <c r="AG2392" s="21" t="b">
        <f>AND($AC2392,$Y2392&gt;'CONFG.  LISTAS'!$F$4,$Z2392="",$AA2392="")</f>
        <v>0</v>
      </c>
      <c r="AH2392" s="21" t="str">
        <f t="shared" si="493"/>
        <v/>
      </c>
      <c r="AI2392" s="43" t="str">
        <f ca="1">IF(NOT($AC2392),"",IF(OR($B2392="",$C2392="",$E2392="",$F2392=""),"Preencha descrição, categoria, tipo e unidade.",IF(AND($B2392&lt;&gt;"",OR(LEFT($C2392,1)="1",LEFT($C2392,1)="2"),$D2392=""),"Informe a prática de restauração para itens diretos.",IF(AND($D2392&lt;&gt;"",NOT(OR(LEFT($C2392,1)="1",LEFT($C2392,1)="2"))),"Custos indiretos não devem pertencer a uma prática específica.",IF(AND($D2392&lt;&gt;"",COUNTIF(' PROJETO'!$B$14:$B$16,$D2392)=0),"Prática de restauração inválida ou não cadastrada.",IF(IF($D2392="",FALSE(),IF(COUNTIF(' PROJETO'!$B$14:$B$16,$D2392)=0,FALSE(),IFERROR(INDEX(' PROJETO'!$C$14:$C$16,MATCH($D2392,' PROJETO'!$B$14:$B$16,0))&lt;&gt;"Sim",FALSE()))),"A prática informada no item não foi selecionada na aba Projeto.",IF(AND(MAX($I2392,$L2392,$O2392,$R2392,$U2392,$X2392)&gt;'CONFG.  LISTAS'!$F$4,NOT(OR($Z2392&lt;&gt;"",$AA2392&lt;&gt;""))),"Memorial de cálculo ou anexo obrigatório não informado para item acima do limite.",IF(OR(AND($G2392&lt;&gt;"",$H2392&lt;&gt;"",OR($G2392&lt;=0,$H2392&lt;=0)),AND($J2392&lt;&gt;"",$K2392&lt;&gt;"",OR($J2392&lt;=0,$K2392&lt;=0)),AND($M2392&lt;&gt;"",$N2392&lt;&gt;"",OR($M2392&lt;=0,$N2392&lt;=0)),AND($P2392&lt;&gt;"",$Q2392&lt;&gt;"",OR($P2392&lt;=0,$Q2392&lt;=0)),AND($S2392&lt;&gt;"",$T2392&lt;&gt;"",OR($S2392&lt;=0,$T2392&lt;=0)),AND($V2392&lt;&gt;"",$W2392&lt;&gt;"",OR($V2392&lt;=0,$W2392&lt;=0))),"Revise os valores informados: valor unitário e quantidade devem ser maiores que zero.",IF(OR(AND($G2392="",$H2392&lt;&gt;""),AND($G2392&lt;&gt;"",$H2392=""),AND($J2392="",$K2392&lt;&gt;""),AND($J2392&lt;&gt;"",$K2392=""),AND($M2392="",$N2392&lt;&gt;""),AND($M2392&lt;&gt;"",$N2392=""),AND($P2392="",$Q2392&lt;&gt;""),AND($P2392&lt;&gt;"",$Q2392=""),AND($S2392="",$T2392&lt;&gt;""),AND($S2392&lt;&gt;"",$T2392=""),AND($V2392="",$W2392&lt;&gt;""),AND($V2392&lt;&gt;"",$W2392="")),"Há ano preenchido parcialmente: "&amp;TRIM(IF(AND($G2392="",$H2392&lt;&gt;""),"Ano 1 (falta valor unitário); ","")&amp;IF(AND($G2392&lt;&gt;"",$H2392=""),"Ano 1 (falta quantidade); ","")&amp;IF(AND($J2392="",$K2392&lt;&gt;""),"Ano 2 (falta valor unitário); ","")&amp;IF(AND($J2392&lt;&gt;"",$K2392=""),"Ano 2 (falta quantidade); ","")&amp;IF(AND($M2392="",$N2392&lt;&gt;""),"Ano 3 (falta valor unitário); ","")&amp;IF(AND($M2392&lt;&gt;"",$N2392=""),"Ano 3 (falta quantidade); ","")&amp;IF(AND($P2392="",$Q2392&lt;&gt;""),"Ano 4 (falta valor unitário); ","")&amp;IF(AND($P2392&lt;&gt;"",$Q2392=""),"Ano 4 (falta quantidade); ","")&amp;IF(AND($S2392="",$T2392&lt;&gt;""),"Ano 5 (falta valor unitário); ","")&amp;IF(AND($S2392&lt;&gt;"",$T2392=""),"Ano 5 (falta quantidade); ","")&amp;IF(AND($V2392="",$W2392&lt;&gt;""),"Ano 6 (falta valor unitário); ","")&amp;IF(AND($V2392&lt;&gt;"",$W2392=""),"Ano 6 (falta quantidade); ","")), IF(NOT(OR(AND($G2392&lt;&gt;"",$H2392&lt;&gt;""),AND($J2392&lt;&gt;"",$K2392&lt;&gt;""),AND($M2392&lt;&gt;"",$N2392&lt;&gt;""),AND($P2392&lt;&gt;"",$Q2392&lt;&gt;""),AND($S2392&lt;&gt;"",$T2392&lt;&gt;""),AND($V2392&lt;&gt;"",$W2392&lt;&gt;""))),"Informe pelo menos um ano completo com valor unitário e quantidade.",IF(AND($C2392&lt;&gt;"",$E2392&lt;&gt;"",LEFT(TRIM($C2392),1)&lt;&gt;LEFT(TRIM($E2392),1)),"Categoria e tipo estão incompatíveis.",IF(IF(OR($E2392="",$F2392=""),FALSE(),IFERROR(COUNTIF(INDIRECT("UNITS_"&amp;SUBSTITUTE(LEFT($E2392,FIND(" ",$E2392&amp;" ")-1),".","_")),$F2392)=0,TRUE())),"Unidade incompatível com o tipo selecionado.",IF(OR(AND(ISNUMBER(SEARCH("comunic",LOWER($B2392))),LEFT($E2392,3)&lt;&gt;"4.4"),AND(ISNUMBER(SEARCH("monitor",LOWER($B2392))),NOT(OR(LEFT($E2392,3)="1.5",LEFT($E2392,3)="2.5")))),"Revise a classificação do item conforme as regras de preenchimento.",IF(AND($B2392&lt;&gt;"",OR(ISNUMBER(SEARCH("outro",LOWER($B2392))),ISNUMBER(SEARCH("divers",LOWER($B2392))),ISNUMBER(SEARCH("kit",LOWER($B2392))),ISNUMBER(SEARCH("ferrament",LOWER($B2392))),ISNUMBER(SEARCH("epi",LOWER($B2392)))),NOT(OR($Z2392&lt;&gt;"",$AA2392&lt;&gt;""))),"Descrição muito genérica: detalhe melhor o item e registre o racional no memorial ou em anexo.",IF(AND($Y2392=0,$B2392&lt;&gt;"",OR($G2392&lt;&gt;"",$H2392&lt;&gt;"",$J2392&lt;&gt;"",$K2392&lt;&gt;"",$M2392&lt;&gt;"",$N2392&lt;&gt;"",$P2392&lt;&gt;"",$Q2392&lt;&gt;"",$S2392&lt;&gt;"",$T2392&lt;&gt;"",$V2392&lt;&gt;"",$W2392&lt;&gt;"")),"O item possui dados lançados, mas o total está zerado. Revise os valores informados.","")))))))))))))))</f>
        <v/>
      </c>
    </row>
    <row r="2393" spans="1:35" ht="14.25" customHeight="1" x14ac:dyDescent="0.25">
      <c r="A2393" s="57" t="str">
        <f t="shared" si="481"/>
        <v/>
      </c>
      <c r="B2393" s="61"/>
      <c r="C2393" s="61"/>
      <c r="D2393" s="58"/>
      <c r="E2393" s="61"/>
      <c r="F2393" s="61"/>
      <c r="G2393" s="272"/>
      <c r="H2393" s="62"/>
      <c r="I2393" s="273">
        <f t="shared" si="482"/>
        <v>0</v>
      </c>
      <c r="J2393" s="272"/>
      <c r="K2393" s="62"/>
      <c r="L2393" s="270">
        <f t="shared" si="483"/>
        <v>0</v>
      </c>
      <c r="M2393" s="272"/>
      <c r="N2393" s="62"/>
      <c r="O2393" s="270">
        <f t="shared" si="484"/>
        <v>0</v>
      </c>
      <c r="P2393" s="272"/>
      <c r="Q2393" s="62"/>
      <c r="R2393" s="271">
        <f t="shared" si="485"/>
        <v>0</v>
      </c>
      <c r="S2393" s="272"/>
      <c r="T2393" s="62"/>
      <c r="U2393" s="270">
        <f t="shared" si="486"/>
        <v>0</v>
      </c>
      <c r="V2393" s="272"/>
      <c r="W2393" s="62"/>
      <c r="X2393" s="270">
        <f t="shared" si="487"/>
        <v>0</v>
      </c>
      <c r="Y2393" s="270">
        <f t="shared" si="488"/>
        <v>0</v>
      </c>
      <c r="Z2393" s="61"/>
      <c r="AA2393" s="61"/>
      <c r="AB2393" s="60" t="str">
        <f t="shared" si="489"/>
        <v/>
      </c>
      <c r="AC2393" s="21" t="b">
        <f t="shared" si="490"/>
        <v>0</v>
      </c>
      <c r="AD2393" s="21" t="b">
        <f t="shared" si="491"/>
        <v>0</v>
      </c>
      <c r="AE2393" s="21" t="b">
        <f t="shared" si="492"/>
        <v>0</v>
      </c>
      <c r="AF2393" s="21" t="b">
        <f ca="1">OR(AND($AC2393,NOT($AD2393)),AND($AC2393,OR(AND($G2393="",$H2393&lt;&gt;""),AND($G2393&lt;&gt;"",$H2393=""),AND($J2393="",$K2393&lt;&gt;""),AND($J2393&lt;&gt;"",$K2393=""),AND($M2393="",$N2393&lt;&gt;""),AND($M2393&lt;&gt;"",$N2393=""),AND($P2393="",$Q2393&lt;&gt;""),AND($P2393&lt;&gt;"",$Q2393=""),AND($S2393="",$T2393&lt;&gt;""),AND($S2393&lt;&gt;"",$T2393=""),AND($V2393="",$W2393&lt;&gt;""),AND($V2393&lt;&gt;"",$W2393=""))),AND($C2393&lt;&gt;"",$E2393&lt;&gt;"",LEFT(TRIM($C2393),1)&lt;&gt;LEFT(TRIM($E2393),1)),IF(OR($E2393="",$F2393=""),FALSE(),IFERROR(COUNTIF(INDIRECT("UNITS_"&amp;SUBSTITUTE(LEFT($E2393,FIND(" ",$E2393&amp;" ")-1),".","_")),$F2393)=0,TRUE())),AND($B2393&lt;&gt;"",OR(ISNUMBER(SEARCH("outro",LOWER($B2393))),ISNUMBER(SEARCH("divers",LOWER($B2393))),ISNUMBER(SEARCH("etc",LOWER($B2393))))),OR(AND(ISNUMBER(SEARCH("comunic",LOWER($B2393))),LEFT($E2393,3)&lt;&gt;"4.4"),AND(ISNUMBER(SEARCH("monitor",LOWER($B2393))),NOT(OR(LEFT($E2393,3)="1.5",LEFT($E2393,3)="2.5")))),AND($B2393&lt;&gt;"",OR(LEFT($C2393,1)="1",LEFT($C2393,1)="2"),$D2393=""),AND($D2393&lt;&gt;"",NOT(OR(LEFT($C2393,1)="1",LEFT($C2393,1)="2"))),AND($D2393&lt;&gt;"",COUNTIF(' PROJETO'!$B$14:$B$16,$D2393)=0),IF($D2393="",FALSE(),IF(COUNTIF(' PROJETO'!$B$14:$B$16,$D2393)=0,FALSE(),IFERROR(INDEX(' PROJETO'!$C$14:$C$16,MATCH($D2393,' PROJETO'!$B$14:$B$16,0))&lt;&gt;"Sim",FALSE()))))</f>
        <v>0</v>
      </c>
      <c r="AG2393" s="21" t="b">
        <f>AND($AC2393,$Y2393&gt;'CONFG.  LISTAS'!$F$4,$Z2393="",$AA2393="")</f>
        <v>0</v>
      </c>
      <c r="AH2393" s="21" t="str">
        <f t="shared" si="493"/>
        <v/>
      </c>
      <c r="AI2393" s="43" t="str">
        <f ca="1">IF(NOT($AC2393),"",IF(OR($B2393="",$C2393="",$E2393="",$F2393=""),"Preencha descrição, categoria, tipo e unidade.",IF(AND($B2393&lt;&gt;"",OR(LEFT($C2393,1)="1",LEFT($C2393,1)="2"),$D2393=""),"Informe a prática de restauração para itens diretos.",IF(AND($D2393&lt;&gt;"",NOT(OR(LEFT($C2393,1)="1",LEFT($C2393,1)="2"))),"Custos indiretos não devem pertencer a uma prática específica.",IF(AND($D2393&lt;&gt;"",COUNTIF(' PROJETO'!$B$14:$B$16,$D2393)=0),"Prática de restauração inválida ou não cadastrada.",IF(IF($D2393="",FALSE(),IF(COUNTIF(' PROJETO'!$B$14:$B$16,$D2393)=0,FALSE(),IFERROR(INDEX(' PROJETO'!$C$14:$C$16,MATCH($D2393,' PROJETO'!$B$14:$B$16,0))&lt;&gt;"Sim",FALSE()))),"A prática informada no item não foi selecionada na aba Projeto.",IF(AND(MAX($I2393,$L2393,$O2393,$R2393,$U2393,$X2393)&gt;'CONFG.  LISTAS'!$F$4,NOT(OR($Z2393&lt;&gt;"",$AA2393&lt;&gt;""))),"Memorial de cálculo ou anexo obrigatório não informado para item acima do limite.",IF(OR(AND($G2393&lt;&gt;"",$H2393&lt;&gt;"",OR($G2393&lt;=0,$H2393&lt;=0)),AND($J2393&lt;&gt;"",$K2393&lt;&gt;"",OR($J2393&lt;=0,$K2393&lt;=0)),AND($M2393&lt;&gt;"",$N2393&lt;&gt;"",OR($M2393&lt;=0,$N2393&lt;=0)),AND($P2393&lt;&gt;"",$Q2393&lt;&gt;"",OR($P2393&lt;=0,$Q2393&lt;=0)),AND($S2393&lt;&gt;"",$T2393&lt;&gt;"",OR($S2393&lt;=0,$T2393&lt;=0)),AND($V2393&lt;&gt;"",$W2393&lt;&gt;"",OR($V2393&lt;=0,$W2393&lt;=0))),"Revise os valores informados: valor unitário e quantidade devem ser maiores que zero.",IF(OR(AND($G2393="",$H2393&lt;&gt;""),AND($G2393&lt;&gt;"",$H2393=""),AND($J2393="",$K2393&lt;&gt;""),AND($J2393&lt;&gt;"",$K2393=""),AND($M2393="",$N2393&lt;&gt;""),AND($M2393&lt;&gt;"",$N2393=""),AND($P2393="",$Q2393&lt;&gt;""),AND($P2393&lt;&gt;"",$Q2393=""),AND($S2393="",$T2393&lt;&gt;""),AND($S2393&lt;&gt;"",$T2393=""),AND($V2393="",$W2393&lt;&gt;""),AND($V2393&lt;&gt;"",$W2393="")),"Há ano preenchido parcialmente: "&amp;TRIM(IF(AND($G2393="",$H2393&lt;&gt;""),"Ano 1 (falta valor unitário); ","")&amp;IF(AND($G2393&lt;&gt;"",$H2393=""),"Ano 1 (falta quantidade); ","")&amp;IF(AND($J2393="",$K2393&lt;&gt;""),"Ano 2 (falta valor unitário); ","")&amp;IF(AND($J2393&lt;&gt;"",$K2393=""),"Ano 2 (falta quantidade); ","")&amp;IF(AND($M2393="",$N2393&lt;&gt;""),"Ano 3 (falta valor unitário); ","")&amp;IF(AND($M2393&lt;&gt;"",$N2393=""),"Ano 3 (falta quantidade); ","")&amp;IF(AND($P2393="",$Q2393&lt;&gt;""),"Ano 4 (falta valor unitário); ","")&amp;IF(AND($P2393&lt;&gt;"",$Q2393=""),"Ano 4 (falta quantidade); ","")&amp;IF(AND($S2393="",$T2393&lt;&gt;""),"Ano 5 (falta valor unitário); ","")&amp;IF(AND($S2393&lt;&gt;"",$T2393=""),"Ano 5 (falta quantidade); ","")&amp;IF(AND($V2393="",$W2393&lt;&gt;""),"Ano 6 (falta valor unitário); ","")&amp;IF(AND($V2393&lt;&gt;"",$W2393=""),"Ano 6 (falta quantidade); ","")), IF(NOT(OR(AND($G2393&lt;&gt;"",$H2393&lt;&gt;""),AND($J2393&lt;&gt;"",$K2393&lt;&gt;""),AND($M2393&lt;&gt;"",$N2393&lt;&gt;""),AND($P2393&lt;&gt;"",$Q2393&lt;&gt;""),AND($S2393&lt;&gt;"",$T2393&lt;&gt;""),AND($V2393&lt;&gt;"",$W2393&lt;&gt;""))),"Informe pelo menos um ano completo com valor unitário e quantidade.",IF(AND($C2393&lt;&gt;"",$E2393&lt;&gt;"",LEFT(TRIM($C2393),1)&lt;&gt;LEFT(TRIM($E2393),1)),"Categoria e tipo estão incompatíveis.",IF(IF(OR($E2393="",$F2393=""),FALSE(),IFERROR(COUNTIF(INDIRECT("UNITS_"&amp;SUBSTITUTE(LEFT($E2393,FIND(" ",$E2393&amp;" ")-1),".","_")),$F2393)=0,TRUE())),"Unidade incompatível com o tipo selecionado.",IF(OR(AND(ISNUMBER(SEARCH("comunic",LOWER($B2393))),LEFT($E2393,3)&lt;&gt;"4.4"),AND(ISNUMBER(SEARCH("monitor",LOWER($B2393))),NOT(OR(LEFT($E2393,3)="1.5",LEFT($E2393,3)="2.5")))),"Revise a classificação do item conforme as regras de preenchimento.",IF(AND($B2393&lt;&gt;"",OR(ISNUMBER(SEARCH("outro",LOWER($B2393))),ISNUMBER(SEARCH("divers",LOWER($B2393))),ISNUMBER(SEARCH("kit",LOWER($B2393))),ISNUMBER(SEARCH("ferrament",LOWER($B2393))),ISNUMBER(SEARCH("epi",LOWER($B2393)))),NOT(OR($Z2393&lt;&gt;"",$AA2393&lt;&gt;""))),"Descrição muito genérica: detalhe melhor o item e registre o racional no memorial ou em anexo.",IF(AND($Y2393=0,$B2393&lt;&gt;"",OR($G2393&lt;&gt;"",$H2393&lt;&gt;"",$J2393&lt;&gt;"",$K2393&lt;&gt;"",$M2393&lt;&gt;"",$N2393&lt;&gt;"",$P2393&lt;&gt;"",$Q2393&lt;&gt;"",$S2393&lt;&gt;"",$T2393&lt;&gt;"",$V2393&lt;&gt;"",$W2393&lt;&gt;"")),"O item possui dados lançados, mas o total está zerado. Revise os valores informados.","")))))))))))))))</f>
        <v/>
      </c>
    </row>
    <row r="2394" spans="1:35" ht="14.25" customHeight="1" x14ac:dyDescent="0.25">
      <c r="A2394" s="57" t="str">
        <f t="shared" si="481"/>
        <v/>
      </c>
      <c r="B2394" s="58"/>
      <c r="C2394" s="58"/>
      <c r="D2394" s="58"/>
      <c r="E2394" s="58"/>
      <c r="F2394" s="58"/>
      <c r="G2394" s="269"/>
      <c r="H2394" s="59"/>
      <c r="I2394" s="273">
        <f t="shared" si="482"/>
        <v>0</v>
      </c>
      <c r="J2394" s="269"/>
      <c r="K2394" s="59"/>
      <c r="L2394" s="270">
        <f t="shared" si="483"/>
        <v>0</v>
      </c>
      <c r="M2394" s="269"/>
      <c r="N2394" s="59"/>
      <c r="O2394" s="270">
        <f t="shared" si="484"/>
        <v>0</v>
      </c>
      <c r="P2394" s="269"/>
      <c r="Q2394" s="59"/>
      <c r="R2394" s="271">
        <f t="shared" si="485"/>
        <v>0</v>
      </c>
      <c r="S2394" s="269"/>
      <c r="T2394" s="59"/>
      <c r="U2394" s="270">
        <f t="shared" si="486"/>
        <v>0</v>
      </c>
      <c r="V2394" s="269"/>
      <c r="W2394" s="59"/>
      <c r="X2394" s="270">
        <f t="shared" si="487"/>
        <v>0</v>
      </c>
      <c r="Y2394" s="270">
        <f t="shared" si="488"/>
        <v>0</v>
      </c>
      <c r="Z2394" s="58"/>
      <c r="AA2394" s="58"/>
      <c r="AB2394" s="60" t="str">
        <f t="shared" si="489"/>
        <v/>
      </c>
      <c r="AC2394" s="21" t="b">
        <f t="shared" si="490"/>
        <v>0</v>
      </c>
      <c r="AD2394" s="21" t="b">
        <f t="shared" si="491"/>
        <v>0</v>
      </c>
      <c r="AE2394" s="21" t="b">
        <f t="shared" si="492"/>
        <v>0</v>
      </c>
      <c r="AF2394" s="21" t="b">
        <f ca="1">OR(AND($AC2394,NOT($AD2394)),AND($AC2394,OR(AND($G2394="",$H2394&lt;&gt;""),AND($G2394&lt;&gt;"",$H2394=""),AND($J2394="",$K2394&lt;&gt;""),AND($J2394&lt;&gt;"",$K2394=""),AND($M2394="",$N2394&lt;&gt;""),AND($M2394&lt;&gt;"",$N2394=""),AND($P2394="",$Q2394&lt;&gt;""),AND($P2394&lt;&gt;"",$Q2394=""),AND($S2394="",$T2394&lt;&gt;""),AND($S2394&lt;&gt;"",$T2394=""),AND($V2394="",$W2394&lt;&gt;""),AND($V2394&lt;&gt;"",$W2394=""))),AND($C2394&lt;&gt;"",$E2394&lt;&gt;"",LEFT(TRIM($C2394),1)&lt;&gt;LEFT(TRIM($E2394),1)),IF(OR($E2394="",$F2394=""),FALSE(),IFERROR(COUNTIF(INDIRECT("UNITS_"&amp;SUBSTITUTE(LEFT($E2394,FIND(" ",$E2394&amp;" ")-1),".","_")),$F2394)=0,TRUE())),AND($B2394&lt;&gt;"",OR(ISNUMBER(SEARCH("outro",LOWER($B2394))),ISNUMBER(SEARCH("divers",LOWER($B2394))),ISNUMBER(SEARCH("etc",LOWER($B2394))))),OR(AND(ISNUMBER(SEARCH("comunic",LOWER($B2394))),LEFT($E2394,3)&lt;&gt;"4.4"),AND(ISNUMBER(SEARCH("monitor",LOWER($B2394))),NOT(OR(LEFT($E2394,3)="1.5",LEFT($E2394,3)="2.5")))),AND($B2394&lt;&gt;"",OR(LEFT($C2394,1)="1",LEFT($C2394,1)="2"),$D2394=""),AND($D2394&lt;&gt;"",NOT(OR(LEFT($C2394,1)="1",LEFT($C2394,1)="2"))),AND($D2394&lt;&gt;"",COUNTIF(' PROJETO'!$B$14:$B$16,$D2394)=0),IF($D2394="",FALSE(),IF(COUNTIF(' PROJETO'!$B$14:$B$16,$D2394)=0,FALSE(),IFERROR(INDEX(' PROJETO'!$C$14:$C$16,MATCH($D2394,' PROJETO'!$B$14:$B$16,0))&lt;&gt;"Sim",FALSE()))))</f>
        <v>0</v>
      </c>
      <c r="AG2394" s="21" t="b">
        <f>AND($AC2394,$Y2394&gt;'CONFG.  LISTAS'!$F$4,$Z2394="",$AA2394="")</f>
        <v>0</v>
      </c>
      <c r="AH2394" s="21" t="str">
        <f t="shared" si="493"/>
        <v/>
      </c>
      <c r="AI2394" s="43" t="str">
        <f ca="1">IF(NOT($AC2394),"",IF(OR($B2394="",$C2394="",$E2394="",$F2394=""),"Preencha descrição, categoria, tipo e unidade.",IF(AND($B2394&lt;&gt;"",OR(LEFT($C2394,1)="1",LEFT($C2394,1)="2"),$D2394=""),"Informe a prática de restauração para itens diretos.",IF(AND($D2394&lt;&gt;"",NOT(OR(LEFT($C2394,1)="1",LEFT($C2394,1)="2"))),"Custos indiretos não devem pertencer a uma prática específica.",IF(AND($D2394&lt;&gt;"",COUNTIF(' PROJETO'!$B$14:$B$16,$D2394)=0),"Prática de restauração inválida ou não cadastrada.",IF(IF($D2394="",FALSE(),IF(COUNTIF(' PROJETO'!$B$14:$B$16,$D2394)=0,FALSE(),IFERROR(INDEX(' PROJETO'!$C$14:$C$16,MATCH($D2394,' PROJETO'!$B$14:$B$16,0))&lt;&gt;"Sim",FALSE()))),"A prática informada no item não foi selecionada na aba Projeto.",IF(AND(MAX($I2394,$L2394,$O2394,$R2394,$U2394,$X2394)&gt;'CONFG.  LISTAS'!$F$4,NOT(OR($Z2394&lt;&gt;"",$AA2394&lt;&gt;""))),"Memorial de cálculo ou anexo obrigatório não informado para item acima do limite.",IF(OR(AND($G2394&lt;&gt;"",$H2394&lt;&gt;"",OR($G2394&lt;=0,$H2394&lt;=0)),AND($J2394&lt;&gt;"",$K2394&lt;&gt;"",OR($J2394&lt;=0,$K2394&lt;=0)),AND($M2394&lt;&gt;"",$N2394&lt;&gt;"",OR($M2394&lt;=0,$N2394&lt;=0)),AND($P2394&lt;&gt;"",$Q2394&lt;&gt;"",OR($P2394&lt;=0,$Q2394&lt;=0)),AND($S2394&lt;&gt;"",$T2394&lt;&gt;"",OR($S2394&lt;=0,$T2394&lt;=0)),AND($V2394&lt;&gt;"",$W2394&lt;&gt;"",OR($V2394&lt;=0,$W2394&lt;=0))),"Revise os valores informados: valor unitário e quantidade devem ser maiores que zero.",IF(OR(AND($G2394="",$H2394&lt;&gt;""),AND($G2394&lt;&gt;"",$H2394=""),AND($J2394="",$K2394&lt;&gt;""),AND($J2394&lt;&gt;"",$K2394=""),AND($M2394="",$N2394&lt;&gt;""),AND($M2394&lt;&gt;"",$N2394=""),AND($P2394="",$Q2394&lt;&gt;""),AND($P2394&lt;&gt;"",$Q2394=""),AND($S2394="",$T2394&lt;&gt;""),AND($S2394&lt;&gt;"",$T2394=""),AND($V2394="",$W2394&lt;&gt;""),AND($V2394&lt;&gt;"",$W2394="")),"Há ano preenchido parcialmente: "&amp;TRIM(IF(AND($G2394="",$H2394&lt;&gt;""),"Ano 1 (falta valor unitário); ","")&amp;IF(AND($G2394&lt;&gt;"",$H2394=""),"Ano 1 (falta quantidade); ","")&amp;IF(AND($J2394="",$K2394&lt;&gt;""),"Ano 2 (falta valor unitário); ","")&amp;IF(AND($J2394&lt;&gt;"",$K2394=""),"Ano 2 (falta quantidade); ","")&amp;IF(AND($M2394="",$N2394&lt;&gt;""),"Ano 3 (falta valor unitário); ","")&amp;IF(AND($M2394&lt;&gt;"",$N2394=""),"Ano 3 (falta quantidade); ","")&amp;IF(AND($P2394="",$Q2394&lt;&gt;""),"Ano 4 (falta valor unitário); ","")&amp;IF(AND($P2394&lt;&gt;"",$Q2394=""),"Ano 4 (falta quantidade); ","")&amp;IF(AND($S2394="",$T2394&lt;&gt;""),"Ano 5 (falta valor unitário); ","")&amp;IF(AND($S2394&lt;&gt;"",$T2394=""),"Ano 5 (falta quantidade); ","")&amp;IF(AND($V2394="",$W2394&lt;&gt;""),"Ano 6 (falta valor unitário); ","")&amp;IF(AND($V2394&lt;&gt;"",$W2394=""),"Ano 6 (falta quantidade); ","")), IF(NOT(OR(AND($G2394&lt;&gt;"",$H2394&lt;&gt;""),AND($J2394&lt;&gt;"",$K2394&lt;&gt;""),AND($M2394&lt;&gt;"",$N2394&lt;&gt;""),AND($P2394&lt;&gt;"",$Q2394&lt;&gt;""),AND($S2394&lt;&gt;"",$T2394&lt;&gt;""),AND($V2394&lt;&gt;"",$W2394&lt;&gt;""))),"Informe pelo menos um ano completo com valor unitário e quantidade.",IF(AND($C2394&lt;&gt;"",$E2394&lt;&gt;"",LEFT(TRIM($C2394),1)&lt;&gt;LEFT(TRIM($E2394),1)),"Categoria e tipo estão incompatíveis.",IF(IF(OR($E2394="",$F2394=""),FALSE(),IFERROR(COUNTIF(INDIRECT("UNITS_"&amp;SUBSTITUTE(LEFT($E2394,FIND(" ",$E2394&amp;" ")-1),".","_")),$F2394)=0,TRUE())),"Unidade incompatível com o tipo selecionado.",IF(OR(AND(ISNUMBER(SEARCH("comunic",LOWER($B2394))),LEFT($E2394,3)&lt;&gt;"4.4"),AND(ISNUMBER(SEARCH("monitor",LOWER($B2394))),NOT(OR(LEFT($E2394,3)="1.5",LEFT($E2394,3)="2.5")))),"Revise a classificação do item conforme as regras de preenchimento.",IF(AND($B2394&lt;&gt;"",OR(ISNUMBER(SEARCH("outro",LOWER($B2394))),ISNUMBER(SEARCH("divers",LOWER($B2394))),ISNUMBER(SEARCH("kit",LOWER($B2394))),ISNUMBER(SEARCH("ferrament",LOWER($B2394))),ISNUMBER(SEARCH("epi",LOWER($B2394)))),NOT(OR($Z2394&lt;&gt;"",$AA2394&lt;&gt;""))),"Descrição muito genérica: detalhe melhor o item e registre o racional no memorial ou em anexo.",IF(AND($Y2394=0,$B2394&lt;&gt;"",OR($G2394&lt;&gt;"",$H2394&lt;&gt;"",$J2394&lt;&gt;"",$K2394&lt;&gt;"",$M2394&lt;&gt;"",$N2394&lt;&gt;"",$P2394&lt;&gt;"",$Q2394&lt;&gt;"",$S2394&lt;&gt;"",$T2394&lt;&gt;"",$V2394&lt;&gt;"",$W2394&lt;&gt;"")),"O item possui dados lançados, mas o total está zerado. Revise os valores informados.","")))))))))))))))</f>
        <v/>
      </c>
    </row>
    <row r="2395" spans="1:35" ht="14.25" customHeight="1" x14ac:dyDescent="0.25">
      <c r="A2395" s="57" t="str">
        <f t="shared" si="481"/>
        <v/>
      </c>
      <c r="B2395" s="61"/>
      <c r="C2395" s="61"/>
      <c r="D2395" s="58"/>
      <c r="E2395" s="61"/>
      <c r="F2395" s="61"/>
      <c r="G2395" s="272"/>
      <c r="H2395" s="62"/>
      <c r="I2395" s="273">
        <f t="shared" si="482"/>
        <v>0</v>
      </c>
      <c r="J2395" s="272"/>
      <c r="K2395" s="62"/>
      <c r="L2395" s="270">
        <f t="shared" si="483"/>
        <v>0</v>
      </c>
      <c r="M2395" s="272"/>
      <c r="N2395" s="62"/>
      <c r="O2395" s="270">
        <f t="shared" si="484"/>
        <v>0</v>
      </c>
      <c r="P2395" s="272"/>
      <c r="Q2395" s="62"/>
      <c r="R2395" s="271">
        <f t="shared" si="485"/>
        <v>0</v>
      </c>
      <c r="S2395" s="272"/>
      <c r="T2395" s="62"/>
      <c r="U2395" s="270">
        <f t="shared" si="486"/>
        <v>0</v>
      </c>
      <c r="V2395" s="272"/>
      <c r="W2395" s="62"/>
      <c r="X2395" s="270">
        <f t="shared" si="487"/>
        <v>0</v>
      </c>
      <c r="Y2395" s="270">
        <f t="shared" si="488"/>
        <v>0</v>
      </c>
      <c r="Z2395" s="61"/>
      <c r="AA2395" s="61"/>
      <c r="AB2395" s="60" t="str">
        <f t="shared" si="489"/>
        <v/>
      </c>
      <c r="AC2395" s="21" t="b">
        <f t="shared" si="490"/>
        <v>0</v>
      </c>
      <c r="AD2395" s="21" t="b">
        <f t="shared" si="491"/>
        <v>0</v>
      </c>
      <c r="AE2395" s="21" t="b">
        <f t="shared" si="492"/>
        <v>0</v>
      </c>
      <c r="AF2395" s="21" t="b">
        <f ca="1">OR(AND($AC2395,NOT($AD2395)),AND($AC2395,OR(AND($G2395="",$H2395&lt;&gt;""),AND($G2395&lt;&gt;"",$H2395=""),AND($J2395="",$K2395&lt;&gt;""),AND($J2395&lt;&gt;"",$K2395=""),AND($M2395="",$N2395&lt;&gt;""),AND($M2395&lt;&gt;"",$N2395=""),AND($P2395="",$Q2395&lt;&gt;""),AND($P2395&lt;&gt;"",$Q2395=""),AND($S2395="",$T2395&lt;&gt;""),AND($S2395&lt;&gt;"",$T2395=""),AND($V2395="",$W2395&lt;&gt;""),AND($V2395&lt;&gt;"",$W2395=""))),AND($C2395&lt;&gt;"",$E2395&lt;&gt;"",LEFT(TRIM($C2395),1)&lt;&gt;LEFT(TRIM($E2395),1)),IF(OR($E2395="",$F2395=""),FALSE(),IFERROR(COUNTIF(INDIRECT("UNITS_"&amp;SUBSTITUTE(LEFT($E2395,FIND(" ",$E2395&amp;" ")-1),".","_")),$F2395)=0,TRUE())),AND($B2395&lt;&gt;"",OR(ISNUMBER(SEARCH("outro",LOWER($B2395))),ISNUMBER(SEARCH("divers",LOWER($B2395))),ISNUMBER(SEARCH("etc",LOWER($B2395))))),OR(AND(ISNUMBER(SEARCH("comunic",LOWER($B2395))),LEFT($E2395,3)&lt;&gt;"4.4"),AND(ISNUMBER(SEARCH("monitor",LOWER($B2395))),NOT(OR(LEFT($E2395,3)="1.5",LEFT($E2395,3)="2.5")))),AND($B2395&lt;&gt;"",OR(LEFT($C2395,1)="1",LEFT($C2395,1)="2"),$D2395=""),AND($D2395&lt;&gt;"",NOT(OR(LEFT($C2395,1)="1",LEFT($C2395,1)="2"))),AND($D2395&lt;&gt;"",COUNTIF(' PROJETO'!$B$14:$B$16,$D2395)=0),IF($D2395="",FALSE(),IF(COUNTIF(' PROJETO'!$B$14:$B$16,$D2395)=0,FALSE(),IFERROR(INDEX(' PROJETO'!$C$14:$C$16,MATCH($D2395,' PROJETO'!$B$14:$B$16,0))&lt;&gt;"Sim",FALSE()))))</f>
        <v>0</v>
      </c>
      <c r="AG2395" s="21" t="b">
        <f>AND($AC2395,$Y2395&gt;'CONFG.  LISTAS'!$F$4,$Z2395="",$AA2395="")</f>
        <v>0</v>
      </c>
      <c r="AH2395" s="21" t="str">
        <f t="shared" si="493"/>
        <v/>
      </c>
      <c r="AI2395" s="43" t="str">
        <f ca="1">IF(NOT($AC2395),"",IF(OR($B2395="",$C2395="",$E2395="",$F2395=""),"Preencha descrição, categoria, tipo e unidade.",IF(AND($B2395&lt;&gt;"",OR(LEFT($C2395,1)="1",LEFT($C2395,1)="2"),$D2395=""),"Informe a prática de restauração para itens diretos.",IF(AND($D2395&lt;&gt;"",NOT(OR(LEFT($C2395,1)="1",LEFT($C2395,1)="2"))),"Custos indiretos não devem pertencer a uma prática específica.",IF(AND($D2395&lt;&gt;"",COUNTIF(' PROJETO'!$B$14:$B$16,$D2395)=0),"Prática de restauração inválida ou não cadastrada.",IF(IF($D2395="",FALSE(),IF(COUNTIF(' PROJETO'!$B$14:$B$16,$D2395)=0,FALSE(),IFERROR(INDEX(' PROJETO'!$C$14:$C$16,MATCH($D2395,' PROJETO'!$B$14:$B$16,0))&lt;&gt;"Sim",FALSE()))),"A prática informada no item não foi selecionada na aba Projeto.",IF(AND(MAX($I2395,$L2395,$O2395,$R2395,$U2395,$X2395)&gt;'CONFG.  LISTAS'!$F$4,NOT(OR($Z2395&lt;&gt;"",$AA2395&lt;&gt;""))),"Memorial de cálculo ou anexo obrigatório não informado para item acima do limite.",IF(OR(AND($G2395&lt;&gt;"",$H2395&lt;&gt;"",OR($G2395&lt;=0,$H2395&lt;=0)),AND($J2395&lt;&gt;"",$K2395&lt;&gt;"",OR($J2395&lt;=0,$K2395&lt;=0)),AND($M2395&lt;&gt;"",$N2395&lt;&gt;"",OR($M2395&lt;=0,$N2395&lt;=0)),AND($P2395&lt;&gt;"",$Q2395&lt;&gt;"",OR($P2395&lt;=0,$Q2395&lt;=0)),AND($S2395&lt;&gt;"",$T2395&lt;&gt;"",OR($S2395&lt;=0,$T2395&lt;=0)),AND($V2395&lt;&gt;"",$W2395&lt;&gt;"",OR($V2395&lt;=0,$W2395&lt;=0))),"Revise os valores informados: valor unitário e quantidade devem ser maiores que zero.",IF(OR(AND($G2395="",$H2395&lt;&gt;""),AND($G2395&lt;&gt;"",$H2395=""),AND($J2395="",$K2395&lt;&gt;""),AND($J2395&lt;&gt;"",$K2395=""),AND($M2395="",$N2395&lt;&gt;""),AND($M2395&lt;&gt;"",$N2395=""),AND($P2395="",$Q2395&lt;&gt;""),AND($P2395&lt;&gt;"",$Q2395=""),AND($S2395="",$T2395&lt;&gt;""),AND($S2395&lt;&gt;"",$T2395=""),AND($V2395="",$W2395&lt;&gt;""),AND($V2395&lt;&gt;"",$W2395="")),"Há ano preenchido parcialmente: "&amp;TRIM(IF(AND($G2395="",$H2395&lt;&gt;""),"Ano 1 (falta valor unitário); ","")&amp;IF(AND($G2395&lt;&gt;"",$H2395=""),"Ano 1 (falta quantidade); ","")&amp;IF(AND($J2395="",$K2395&lt;&gt;""),"Ano 2 (falta valor unitário); ","")&amp;IF(AND($J2395&lt;&gt;"",$K2395=""),"Ano 2 (falta quantidade); ","")&amp;IF(AND($M2395="",$N2395&lt;&gt;""),"Ano 3 (falta valor unitário); ","")&amp;IF(AND($M2395&lt;&gt;"",$N2395=""),"Ano 3 (falta quantidade); ","")&amp;IF(AND($P2395="",$Q2395&lt;&gt;""),"Ano 4 (falta valor unitário); ","")&amp;IF(AND($P2395&lt;&gt;"",$Q2395=""),"Ano 4 (falta quantidade); ","")&amp;IF(AND($S2395="",$T2395&lt;&gt;""),"Ano 5 (falta valor unitário); ","")&amp;IF(AND($S2395&lt;&gt;"",$T2395=""),"Ano 5 (falta quantidade); ","")&amp;IF(AND($V2395="",$W2395&lt;&gt;""),"Ano 6 (falta valor unitário); ","")&amp;IF(AND($V2395&lt;&gt;"",$W2395=""),"Ano 6 (falta quantidade); ","")), IF(NOT(OR(AND($G2395&lt;&gt;"",$H2395&lt;&gt;""),AND($J2395&lt;&gt;"",$K2395&lt;&gt;""),AND($M2395&lt;&gt;"",$N2395&lt;&gt;""),AND($P2395&lt;&gt;"",$Q2395&lt;&gt;""),AND($S2395&lt;&gt;"",$T2395&lt;&gt;""),AND($V2395&lt;&gt;"",$W2395&lt;&gt;""))),"Informe pelo menos um ano completo com valor unitário e quantidade.",IF(AND($C2395&lt;&gt;"",$E2395&lt;&gt;"",LEFT(TRIM($C2395),1)&lt;&gt;LEFT(TRIM($E2395),1)),"Categoria e tipo estão incompatíveis.",IF(IF(OR($E2395="",$F2395=""),FALSE(),IFERROR(COUNTIF(INDIRECT("UNITS_"&amp;SUBSTITUTE(LEFT($E2395,FIND(" ",$E2395&amp;" ")-1),".","_")),$F2395)=0,TRUE())),"Unidade incompatível com o tipo selecionado.",IF(OR(AND(ISNUMBER(SEARCH("comunic",LOWER($B2395))),LEFT($E2395,3)&lt;&gt;"4.4"),AND(ISNUMBER(SEARCH("monitor",LOWER($B2395))),NOT(OR(LEFT($E2395,3)="1.5",LEFT($E2395,3)="2.5")))),"Revise a classificação do item conforme as regras de preenchimento.",IF(AND($B2395&lt;&gt;"",OR(ISNUMBER(SEARCH("outro",LOWER($B2395))),ISNUMBER(SEARCH("divers",LOWER($B2395))),ISNUMBER(SEARCH("kit",LOWER($B2395))),ISNUMBER(SEARCH("ferrament",LOWER($B2395))),ISNUMBER(SEARCH("epi",LOWER($B2395)))),NOT(OR($Z2395&lt;&gt;"",$AA2395&lt;&gt;""))),"Descrição muito genérica: detalhe melhor o item e registre o racional no memorial ou em anexo.",IF(AND($Y2395=0,$B2395&lt;&gt;"",OR($G2395&lt;&gt;"",$H2395&lt;&gt;"",$J2395&lt;&gt;"",$K2395&lt;&gt;"",$M2395&lt;&gt;"",$N2395&lt;&gt;"",$P2395&lt;&gt;"",$Q2395&lt;&gt;"",$S2395&lt;&gt;"",$T2395&lt;&gt;"",$V2395&lt;&gt;"",$W2395&lt;&gt;"")),"O item possui dados lançados, mas o total está zerado. Revise os valores informados.","")))))))))))))))</f>
        <v/>
      </c>
    </row>
    <row r="2396" spans="1:35" ht="14.25" customHeight="1" x14ac:dyDescent="0.25">
      <c r="A2396" s="57" t="str">
        <f t="shared" si="481"/>
        <v/>
      </c>
      <c r="B2396" s="58"/>
      <c r="C2396" s="58"/>
      <c r="D2396" s="58"/>
      <c r="E2396" s="58"/>
      <c r="F2396" s="58"/>
      <c r="G2396" s="269"/>
      <c r="H2396" s="59"/>
      <c r="I2396" s="273">
        <f t="shared" si="482"/>
        <v>0</v>
      </c>
      <c r="J2396" s="269"/>
      <c r="K2396" s="59"/>
      <c r="L2396" s="270">
        <f t="shared" si="483"/>
        <v>0</v>
      </c>
      <c r="M2396" s="269"/>
      <c r="N2396" s="59"/>
      <c r="O2396" s="270">
        <f t="shared" si="484"/>
        <v>0</v>
      </c>
      <c r="P2396" s="269"/>
      <c r="Q2396" s="59"/>
      <c r="R2396" s="271">
        <f t="shared" si="485"/>
        <v>0</v>
      </c>
      <c r="S2396" s="269"/>
      <c r="T2396" s="59"/>
      <c r="U2396" s="270">
        <f t="shared" si="486"/>
        <v>0</v>
      </c>
      <c r="V2396" s="269"/>
      <c r="W2396" s="59"/>
      <c r="X2396" s="270">
        <f t="shared" si="487"/>
        <v>0</v>
      </c>
      <c r="Y2396" s="270">
        <f t="shared" si="488"/>
        <v>0</v>
      </c>
      <c r="Z2396" s="58"/>
      <c r="AA2396" s="58"/>
      <c r="AB2396" s="60" t="str">
        <f t="shared" si="489"/>
        <v/>
      </c>
      <c r="AC2396" s="21" t="b">
        <f t="shared" si="490"/>
        <v>0</v>
      </c>
      <c r="AD2396" s="21" t="b">
        <f t="shared" si="491"/>
        <v>0</v>
      </c>
      <c r="AE2396" s="21" t="b">
        <f t="shared" si="492"/>
        <v>0</v>
      </c>
      <c r="AF2396" s="21" t="b">
        <f ca="1">OR(AND($AC2396,NOT($AD2396)),AND($AC2396,OR(AND($G2396="",$H2396&lt;&gt;""),AND($G2396&lt;&gt;"",$H2396=""),AND($J2396="",$K2396&lt;&gt;""),AND($J2396&lt;&gt;"",$K2396=""),AND($M2396="",$N2396&lt;&gt;""),AND($M2396&lt;&gt;"",$N2396=""),AND($P2396="",$Q2396&lt;&gt;""),AND($P2396&lt;&gt;"",$Q2396=""),AND($S2396="",$T2396&lt;&gt;""),AND($S2396&lt;&gt;"",$T2396=""),AND($V2396="",$W2396&lt;&gt;""),AND($V2396&lt;&gt;"",$W2396=""))),AND($C2396&lt;&gt;"",$E2396&lt;&gt;"",LEFT(TRIM($C2396),1)&lt;&gt;LEFT(TRIM($E2396),1)),IF(OR($E2396="",$F2396=""),FALSE(),IFERROR(COUNTIF(INDIRECT("UNITS_"&amp;SUBSTITUTE(LEFT($E2396,FIND(" ",$E2396&amp;" ")-1),".","_")),$F2396)=0,TRUE())),AND($B2396&lt;&gt;"",OR(ISNUMBER(SEARCH("outro",LOWER($B2396))),ISNUMBER(SEARCH("divers",LOWER($B2396))),ISNUMBER(SEARCH("etc",LOWER($B2396))))),OR(AND(ISNUMBER(SEARCH("comunic",LOWER($B2396))),LEFT($E2396,3)&lt;&gt;"4.4"),AND(ISNUMBER(SEARCH("monitor",LOWER($B2396))),NOT(OR(LEFT($E2396,3)="1.5",LEFT($E2396,3)="2.5")))),AND($B2396&lt;&gt;"",OR(LEFT($C2396,1)="1",LEFT($C2396,1)="2"),$D2396=""),AND($D2396&lt;&gt;"",NOT(OR(LEFT($C2396,1)="1",LEFT($C2396,1)="2"))),AND($D2396&lt;&gt;"",COUNTIF(' PROJETO'!$B$14:$B$16,$D2396)=0),IF($D2396="",FALSE(),IF(COUNTIF(' PROJETO'!$B$14:$B$16,$D2396)=0,FALSE(),IFERROR(INDEX(' PROJETO'!$C$14:$C$16,MATCH($D2396,' PROJETO'!$B$14:$B$16,0))&lt;&gt;"Sim",FALSE()))))</f>
        <v>0</v>
      </c>
      <c r="AG2396" s="21" t="b">
        <f>AND($AC2396,$Y2396&gt;'CONFG.  LISTAS'!$F$4,$Z2396="",$AA2396="")</f>
        <v>0</v>
      </c>
      <c r="AH2396" s="21" t="str">
        <f t="shared" si="493"/>
        <v/>
      </c>
      <c r="AI2396" s="43" t="str">
        <f ca="1">IF(NOT($AC2396),"",IF(OR($B2396="",$C2396="",$E2396="",$F2396=""),"Preencha descrição, categoria, tipo e unidade.",IF(AND($B2396&lt;&gt;"",OR(LEFT($C2396,1)="1",LEFT($C2396,1)="2"),$D2396=""),"Informe a prática de restauração para itens diretos.",IF(AND($D2396&lt;&gt;"",NOT(OR(LEFT($C2396,1)="1",LEFT($C2396,1)="2"))),"Custos indiretos não devem pertencer a uma prática específica.",IF(AND($D2396&lt;&gt;"",COUNTIF(' PROJETO'!$B$14:$B$16,$D2396)=0),"Prática de restauração inválida ou não cadastrada.",IF(IF($D2396="",FALSE(),IF(COUNTIF(' PROJETO'!$B$14:$B$16,$D2396)=0,FALSE(),IFERROR(INDEX(' PROJETO'!$C$14:$C$16,MATCH($D2396,' PROJETO'!$B$14:$B$16,0))&lt;&gt;"Sim",FALSE()))),"A prática informada no item não foi selecionada na aba Projeto.",IF(AND(MAX($I2396,$L2396,$O2396,$R2396,$U2396,$X2396)&gt;'CONFG.  LISTAS'!$F$4,NOT(OR($Z2396&lt;&gt;"",$AA2396&lt;&gt;""))),"Memorial de cálculo ou anexo obrigatório não informado para item acima do limite.",IF(OR(AND($G2396&lt;&gt;"",$H2396&lt;&gt;"",OR($G2396&lt;=0,$H2396&lt;=0)),AND($J2396&lt;&gt;"",$K2396&lt;&gt;"",OR($J2396&lt;=0,$K2396&lt;=0)),AND($M2396&lt;&gt;"",$N2396&lt;&gt;"",OR($M2396&lt;=0,$N2396&lt;=0)),AND($P2396&lt;&gt;"",$Q2396&lt;&gt;"",OR($P2396&lt;=0,$Q2396&lt;=0)),AND($S2396&lt;&gt;"",$T2396&lt;&gt;"",OR($S2396&lt;=0,$T2396&lt;=0)),AND($V2396&lt;&gt;"",$W2396&lt;&gt;"",OR($V2396&lt;=0,$W2396&lt;=0))),"Revise os valores informados: valor unitário e quantidade devem ser maiores que zero.",IF(OR(AND($G2396="",$H2396&lt;&gt;""),AND($G2396&lt;&gt;"",$H2396=""),AND($J2396="",$K2396&lt;&gt;""),AND($J2396&lt;&gt;"",$K2396=""),AND($M2396="",$N2396&lt;&gt;""),AND($M2396&lt;&gt;"",$N2396=""),AND($P2396="",$Q2396&lt;&gt;""),AND($P2396&lt;&gt;"",$Q2396=""),AND($S2396="",$T2396&lt;&gt;""),AND($S2396&lt;&gt;"",$T2396=""),AND($V2396="",$W2396&lt;&gt;""),AND($V2396&lt;&gt;"",$W2396="")),"Há ano preenchido parcialmente: "&amp;TRIM(IF(AND($G2396="",$H2396&lt;&gt;""),"Ano 1 (falta valor unitário); ","")&amp;IF(AND($G2396&lt;&gt;"",$H2396=""),"Ano 1 (falta quantidade); ","")&amp;IF(AND($J2396="",$K2396&lt;&gt;""),"Ano 2 (falta valor unitário); ","")&amp;IF(AND($J2396&lt;&gt;"",$K2396=""),"Ano 2 (falta quantidade); ","")&amp;IF(AND($M2396="",$N2396&lt;&gt;""),"Ano 3 (falta valor unitário); ","")&amp;IF(AND($M2396&lt;&gt;"",$N2396=""),"Ano 3 (falta quantidade); ","")&amp;IF(AND($P2396="",$Q2396&lt;&gt;""),"Ano 4 (falta valor unitário); ","")&amp;IF(AND($P2396&lt;&gt;"",$Q2396=""),"Ano 4 (falta quantidade); ","")&amp;IF(AND($S2396="",$T2396&lt;&gt;""),"Ano 5 (falta valor unitário); ","")&amp;IF(AND($S2396&lt;&gt;"",$T2396=""),"Ano 5 (falta quantidade); ","")&amp;IF(AND($V2396="",$W2396&lt;&gt;""),"Ano 6 (falta valor unitário); ","")&amp;IF(AND($V2396&lt;&gt;"",$W2396=""),"Ano 6 (falta quantidade); ","")), IF(NOT(OR(AND($G2396&lt;&gt;"",$H2396&lt;&gt;""),AND($J2396&lt;&gt;"",$K2396&lt;&gt;""),AND($M2396&lt;&gt;"",$N2396&lt;&gt;""),AND($P2396&lt;&gt;"",$Q2396&lt;&gt;""),AND($S2396&lt;&gt;"",$T2396&lt;&gt;""),AND($V2396&lt;&gt;"",$W2396&lt;&gt;""))),"Informe pelo menos um ano completo com valor unitário e quantidade.",IF(AND($C2396&lt;&gt;"",$E2396&lt;&gt;"",LEFT(TRIM($C2396),1)&lt;&gt;LEFT(TRIM($E2396),1)),"Categoria e tipo estão incompatíveis.",IF(IF(OR($E2396="",$F2396=""),FALSE(),IFERROR(COUNTIF(INDIRECT("UNITS_"&amp;SUBSTITUTE(LEFT($E2396,FIND(" ",$E2396&amp;" ")-1),".","_")),$F2396)=0,TRUE())),"Unidade incompatível com o tipo selecionado.",IF(OR(AND(ISNUMBER(SEARCH("comunic",LOWER($B2396))),LEFT($E2396,3)&lt;&gt;"4.4"),AND(ISNUMBER(SEARCH("monitor",LOWER($B2396))),NOT(OR(LEFT($E2396,3)="1.5",LEFT($E2396,3)="2.5")))),"Revise a classificação do item conforme as regras de preenchimento.",IF(AND($B2396&lt;&gt;"",OR(ISNUMBER(SEARCH("outro",LOWER($B2396))),ISNUMBER(SEARCH("divers",LOWER($B2396))),ISNUMBER(SEARCH("kit",LOWER($B2396))),ISNUMBER(SEARCH("ferrament",LOWER($B2396))),ISNUMBER(SEARCH("epi",LOWER($B2396)))),NOT(OR($Z2396&lt;&gt;"",$AA2396&lt;&gt;""))),"Descrição muito genérica: detalhe melhor o item e registre o racional no memorial ou em anexo.",IF(AND($Y2396=0,$B2396&lt;&gt;"",OR($G2396&lt;&gt;"",$H2396&lt;&gt;"",$J2396&lt;&gt;"",$K2396&lt;&gt;"",$M2396&lt;&gt;"",$N2396&lt;&gt;"",$P2396&lt;&gt;"",$Q2396&lt;&gt;"",$S2396&lt;&gt;"",$T2396&lt;&gt;"",$V2396&lt;&gt;"",$W2396&lt;&gt;"")),"O item possui dados lançados, mas o total está zerado. Revise os valores informados.","")))))))))))))))</f>
        <v/>
      </c>
    </row>
    <row r="2397" spans="1:35" ht="14.25" customHeight="1" x14ac:dyDescent="0.25">
      <c r="A2397" s="57" t="str">
        <f t="shared" si="481"/>
        <v/>
      </c>
      <c r="B2397" s="61"/>
      <c r="C2397" s="61"/>
      <c r="D2397" s="58"/>
      <c r="E2397" s="61"/>
      <c r="F2397" s="61"/>
      <c r="G2397" s="272"/>
      <c r="H2397" s="62"/>
      <c r="I2397" s="273">
        <f t="shared" si="482"/>
        <v>0</v>
      </c>
      <c r="J2397" s="272"/>
      <c r="K2397" s="62"/>
      <c r="L2397" s="270">
        <f t="shared" si="483"/>
        <v>0</v>
      </c>
      <c r="M2397" s="272"/>
      <c r="N2397" s="62"/>
      <c r="O2397" s="270">
        <f t="shared" si="484"/>
        <v>0</v>
      </c>
      <c r="P2397" s="272"/>
      <c r="Q2397" s="62"/>
      <c r="R2397" s="271">
        <f t="shared" si="485"/>
        <v>0</v>
      </c>
      <c r="S2397" s="272"/>
      <c r="T2397" s="62"/>
      <c r="U2397" s="270">
        <f t="shared" si="486"/>
        <v>0</v>
      </c>
      <c r="V2397" s="272"/>
      <c r="W2397" s="62"/>
      <c r="X2397" s="270">
        <f t="shared" si="487"/>
        <v>0</v>
      </c>
      <c r="Y2397" s="270">
        <f t="shared" si="488"/>
        <v>0</v>
      </c>
      <c r="Z2397" s="61"/>
      <c r="AA2397" s="61"/>
      <c r="AB2397" s="60" t="str">
        <f t="shared" si="489"/>
        <v/>
      </c>
      <c r="AC2397" s="21" t="b">
        <f t="shared" si="490"/>
        <v>0</v>
      </c>
      <c r="AD2397" s="21" t="b">
        <f t="shared" si="491"/>
        <v>0</v>
      </c>
      <c r="AE2397" s="21" t="b">
        <f t="shared" si="492"/>
        <v>0</v>
      </c>
      <c r="AF2397" s="21" t="b">
        <f ca="1">OR(AND($AC2397,NOT($AD2397)),AND($AC2397,OR(AND($G2397="",$H2397&lt;&gt;""),AND($G2397&lt;&gt;"",$H2397=""),AND($J2397="",$K2397&lt;&gt;""),AND($J2397&lt;&gt;"",$K2397=""),AND($M2397="",$N2397&lt;&gt;""),AND($M2397&lt;&gt;"",$N2397=""),AND($P2397="",$Q2397&lt;&gt;""),AND($P2397&lt;&gt;"",$Q2397=""),AND($S2397="",$T2397&lt;&gt;""),AND($S2397&lt;&gt;"",$T2397=""),AND($V2397="",$W2397&lt;&gt;""),AND($V2397&lt;&gt;"",$W2397=""))),AND($C2397&lt;&gt;"",$E2397&lt;&gt;"",LEFT(TRIM($C2397),1)&lt;&gt;LEFT(TRIM($E2397),1)),IF(OR($E2397="",$F2397=""),FALSE(),IFERROR(COUNTIF(INDIRECT("UNITS_"&amp;SUBSTITUTE(LEFT($E2397,FIND(" ",$E2397&amp;" ")-1),".","_")),$F2397)=0,TRUE())),AND($B2397&lt;&gt;"",OR(ISNUMBER(SEARCH("outro",LOWER($B2397))),ISNUMBER(SEARCH("divers",LOWER($B2397))),ISNUMBER(SEARCH("etc",LOWER($B2397))))),OR(AND(ISNUMBER(SEARCH("comunic",LOWER($B2397))),LEFT($E2397,3)&lt;&gt;"4.4"),AND(ISNUMBER(SEARCH("monitor",LOWER($B2397))),NOT(OR(LEFT($E2397,3)="1.5",LEFT($E2397,3)="2.5")))),AND($B2397&lt;&gt;"",OR(LEFT($C2397,1)="1",LEFT($C2397,1)="2"),$D2397=""),AND($D2397&lt;&gt;"",NOT(OR(LEFT($C2397,1)="1",LEFT($C2397,1)="2"))),AND($D2397&lt;&gt;"",COUNTIF(' PROJETO'!$B$14:$B$16,$D2397)=0),IF($D2397="",FALSE(),IF(COUNTIF(' PROJETO'!$B$14:$B$16,$D2397)=0,FALSE(),IFERROR(INDEX(' PROJETO'!$C$14:$C$16,MATCH($D2397,' PROJETO'!$B$14:$B$16,0))&lt;&gt;"Sim",FALSE()))))</f>
        <v>0</v>
      </c>
      <c r="AG2397" s="21" t="b">
        <f>AND($AC2397,$Y2397&gt;'CONFG.  LISTAS'!$F$4,$Z2397="",$AA2397="")</f>
        <v>0</v>
      </c>
      <c r="AH2397" s="21" t="str">
        <f t="shared" si="493"/>
        <v/>
      </c>
      <c r="AI2397" s="43" t="str">
        <f ca="1">IF(NOT($AC2397),"",IF(OR($B2397="",$C2397="",$E2397="",$F2397=""),"Preencha descrição, categoria, tipo e unidade.",IF(AND($B2397&lt;&gt;"",OR(LEFT($C2397,1)="1",LEFT($C2397,1)="2"),$D2397=""),"Informe a prática de restauração para itens diretos.",IF(AND($D2397&lt;&gt;"",NOT(OR(LEFT($C2397,1)="1",LEFT($C2397,1)="2"))),"Custos indiretos não devem pertencer a uma prática específica.",IF(AND($D2397&lt;&gt;"",COUNTIF(' PROJETO'!$B$14:$B$16,$D2397)=0),"Prática de restauração inválida ou não cadastrada.",IF(IF($D2397="",FALSE(),IF(COUNTIF(' PROJETO'!$B$14:$B$16,$D2397)=0,FALSE(),IFERROR(INDEX(' PROJETO'!$C$14:$C$16,MATCH($D2397,' PROJETO'!$B$14:$B$16,0))&lt;&gt;"Sim",FALSE()))),"A prática informada no item não foi selecionada na aba Projeto.",IF(AND(MAX($I2397,$L2397,$O2397,$R2397,$U2397,$X2397)&gt;'CONFG.  LISTAS'!$F$4,NOT(OR($Z2397&lt;&gt;"",$AA2397&lt;&gt;""))),"Memorial de cálculo ou anexo obrigatório não informado para item acima do limite.",IF(OR(AND($G2397&lt;&gt;"",$H2397&lt;&gt;"",OR($G2397&lt;=0,$H2397&lt;=0)),AND($J2397&lt;&gt;"",$K2397&lt;&gt;"",OR($J2397&lt;=0,$K2397&lt;=0)),AND($M2397&lt;&gt;"",$N2397&lt;&gt;"",OR($M2397&lt;=0,$N2397&lt;=0)),AND($P2397&lt;&gt;"",$Q2397&lt;&gt;"",OR($P2397&lt;=0,$Q2397&lt;=0)),AND($S2397&lt;&gt;"",$T2397&lt;&gt;"",OR($S2397&lt;=0,$T2397&lt;=0)),AND($V2397&lt;&gt;"",$W2397&lt;&gt;"",OR($V2397&lt;=0,$W2397&lt;=0))),"Revise os valores informados: valor unitário e quantidade devem ser maiores que zero.",IF(OR(AND($G2397="",$H2397&lt;&gt;""),AND($G2397&lt;&gt;"",$H2397=""),AND($J2397="",$K2397&lt;&gt;""),AND($J2397&lt;&gt;"",$K2397=""),AND($M2397="",$N2397&lt;&gt;""),AND($M2397&lt;&gt;"",$N2397=""),AND($P2397="",$Q2397&lt;&gt;""),AND($P2397&lt;&gt;"",$Q2397=""),AND($S2397="",$T2397&lt;&gt;""),AND($S2397&lt;&gt;"",$T2397=""),AND($V2397="",$W2397&lt;&gt;""),AND($V2397&lt;&gt;"",$W2397="")),"Há ano preenchido parcialmente: "&amp;TRIM(IF(AND($G2397="",$H2397&lt;&gt;""),"Ano 1 (falta valor unitário); ","")&amp;IF(AND($G2397&lt;&gt;"",$H2397=""),"Ano 1 (falta quantidade); ","")&amp;IF(AND($J2397="",$K2397&lt;&gt;""),"Ano 2 (falta valor unitário); ","")&amp;IF(AND($J2397&lt;&gt;"",$K2397=""),"Ano 2 (falta quantidade); ","")&amp;IF(AND($M2397="",$N2397&lt;&gt;""),"Ano 3 (falta valor unitário); ","")&amp;IF(AND($M2397&lt;&gt;"",$N2397=""),"Ano 3 (falta quantidade); ","")&amp;IF(AND($P2397="",$Q2397&lt;&gt;""),"Ano 4 (falta valor unitário); ","")&amp;IF(AND($P2397&lt;&gt;"",$Q2397=""),"Ano 4 (falta quantidade); ","")&amp;IF(AND($S2397="",$T2397&lt;&gt;""),"Ano 5 (falta valor unitário); ","")&amp;IF(AND($S2397&lt;&gt;"",$T2397=""),"Ano 5 (falta quantidade); ","")&amp;IF(AND($V2397="",$W2397&lt;&gt;""),"Ano 6 (falta valor unitário); ","")&amp;IF(AND($V2397&lt;&gt;"",$W2397=""),"Ano 6 (falta quantidade); ","")), IF(NOT(OR(AND($G2397&lt;&gt;"",$H2397&lt;&gt;""),AND($J2397&lt;&gt;"",$K2397&lt;&gt;""),AND($M2397&lt;&gt;"",$N2397&lt;&gt;""),AND($P2397&lt;&gt;"",$Q2397&lt;&gt;""),AND($S2397&lt;&gt;"",$T2397&lt;&gt;""),AND($V2397&lt;&gt;"",$W2397&lt;&gt;""))),"Informe pelo menos um ano completo com valor unitário e quantidade.",IF(AND($C2397&lt;&gt;"",$E2397&lt;&gt;"",LEFT(TRIM($C2397),1)&lt;&gt;LEFT(TRIM($E2397),1)),"Categoria e tipo estão incompatíveis.",IF(IF(OR($E2397="",$F2397=""),FALSE(),IFERROR(COUNTIF(INDIRECT("UNITS_"&amp;SUBSTITUTE(LEFT($E2397,FIND(" ",$E2397&amp;" ")-1),".","_")),$F2397)=0,TRUE())),"Unidade incompatível com o tipo selecionado.",IF(OR(AND(ISNUMBER(SEARCH("comunic",LOWER($B2397))),LEFT($E2397,3)&lt;&gt;"4.4"),AND(ISNUMBER(SEARCH("monitor",LOWER($B2397))),NOT(OR(LEFT($E2397,3)="1.5",LEFT($E2397,3)="2.5")))),"Revise a classificação do item conforme as regras de preenchimento.",IF(AND($B2397&lt;&gt;"",OR(ISNUMBER(SEARCH("outro",LOWER($B2397))),ISNUMBER(SEARCH("divers",LOWER($B2397))),ISNUMBER(SEARCH("kit",LOWER($B2397))),ISNUMBER(SEARCH("ferrament",LOWER($B2397))),ISNUMBER(SEARCH("epi",LOWER($B2397)))),NOT(OR($Z2397&lt;&gt;"",$AA2397&lt;&gt;""))),"Descrição muito genérica: detalhe melhor o item e registre o racional no memorial ou em anexo.",IF(AND($Y2397=0,$B2397&lt;&gt;"",OR($G2397&lt;&gt;"",$H2397&lt;&gt;"",$J2397&lt;&gt;"",$K2397&lt;&gt;"",$M2397&lt;&gt;"",$N2397&lt;&gt;"",$P2397&lt;&gt;"",$Q2397&lt;&gt;"",$S2397&lt;&gt;"",$T2397&lt;&gt;"",$V2397&lt;&gt;"",$W2397&lt;&gt;"")),"O item possui dados lançados, mas o total está zerado. Revise os valores informados.","")))))))))))))))</f>
        <v/>
      </c>
    </row>
    <row r="2398" spans="1:35" ht="14.25" customHeight="1" x14ac:dyDescent="0.25">
      <c r="A2398" s="57" t="str">
        <f t="shared" si="481"/>
        <v/>
      </c>
      <c r="B2398" s="58"/>
      <c r="C2398" s="58"/>
      <c r="D2398" s="58"/>
      <c r="E2398" s="58"/>
      <c r="F2398" s="58"/>
      <c r="G2398" s="269"/>
      <c r="H2398" s="59"/>
      <c r="I2398" s="273">
        <f t="shared" si="482"/>
        <v>0</v>
      </c>
      <c r="J2398" s="269"/>
      <c r="K2398" s="59"/>
      <c r="L2398" s="270">
        <f t="shared" si="483"/>
        <v>0</v>
      </c>
      <c r="M2398" s="269"/>
      <c r="N2398" s="59"/>
      <c r="O2398" s="270">
        <f t="shared" si="484"/>
        <v>0</v>
      </c>
      <c r="P2398" s="269"/>
      <c r="Q2398" s="59"/>
      <c r="R2398" s="271">
        <f t="shared" si="485"/>
        <v>0</v>
      </c>
      <c r="S2398" s="269"/>
      <c r="T2398" s="59"/>
      <c r="U2398" s="270">
        <f t="shared" si="486"/>
        <v>0</v>
      </c>
      <c r="V2398" s="269"/>
      <c r="W2398" s="59"/>
      <c r="X2398" s="270">
        <f t="shared" si="487"/>
        <v>0</v>
      </c>
      <c r="Y2398" s="270">
        <f t="shared" si="488"/>
        <v>0</v>
      </c>
      <c r="Z2398" s="58"/>
      <c r="AA2398" s="58"/>
      <c r="AB2398" s="60" t="str">
        <f t="shared" si="489"/>
        <v/>
      </c>
      <c r="AC2398" s="21" t="b">
        <f t="shared" si="490"/>
        <v>0</v>
      </c>
      <c r="AD2398" s="21" t="b">
        <f t="shared" si="491"/>
        <v>0</v>
      </c>
      <c r="AE2398" s="21" t="b">
        <f t="shared" si="492"/>
        <v>0</v>
      </c>
      <c r="AF2398" s="21" t="b">
        <f ca="1">OR(AND($AC2398,NOT($AD2398)),AND($AC2398,OR(AND($G2398="",$H2398&lt;&gt;""),AND($G2398&lt;&gt;"",$H2398=""),AND($J2398="",$K2398&lt;&gt;""),AND($J2398&lt;&gt;"",$K2398=""),AND($M2398="",$N2398&lt;&gt;""),AND($M2398&lt;&gt;"",$N2398=""),AND($P2398="",$Q2398&lt;&gt;""),AND($P2398&lt;&gt;"",$Q2398=""),AND($S2398="",$T2398&lt;&gt;""),AND($S2398&lt;&gt;"",$T2398=""),AND($V2398="",$W2398&lt;&gt;""),AND($V2398&lt;&gt;"",$W2398=""))),AND($C2398&lt;&gt;"",$E2398&lt;&gt;"",LEFT(TRIM($C2398),1)&lt;&gt;LEFT(TRIM($E2398),1)),IF(OR($E2398="",$F2398=""),FALSE(),IFERROR(COUNTIF(INDIRECT("UNITS_"&amp;SUBSTITUTE(LEFT($E2398,FIND(" ",$E2398&amp;" ")-1),".","_")),$F2398)=0,TRUE())),AND($B2398&lt;&gt;"",OR(ISNUMBER(SEARCH("outro",LOWER($B2398))),ISNUMBER(SEARCH("divers",LOWER($B2398))),ISNUMBER(SEARCH("etc",LOWER($B2398))))),OR(AND(ISNUMBER(SEARCH("comunic",LOWER($B2398))),LEFT($E2398,3)&lt;&gt;"4.4"),AND(ISNUMBER(SEARCH("monitor",LOWER($B2398))),NOT(OR(LEFT($E2398,3)="1.5",LEFT($E2398,3)="2.5")))),AND($B2398&lt;&gt;"",OR(LEFT($C2398,1)="1",LEFT($C2398,1)="2"),$D2398=""),AND($D2398&lt;&gt;"",NOT(OR(LEFT($C2398,1)="1",LEFT($C2398,1)="2"))),AND($D2398&lt;&gt;"",COUNTIF(' PROJETO'!$B$14:$B$16,$D2398)=0),IF($D2398="",FALSE(),IF(COUNTIF(' PROJETO'!$B$14:$B$16,$D2398)=0,FALSE(),IFERROR(INDEX(' PROJETO'!$C$14:$C$16,MATCH($D2398,' PROJETO'!$B$14:$B$16,0))&lt;&gt;"Sim",FALSE()))))</f>
        <v>0</v>
      </c>
      <c r="AG2398" s="21" t="b">
        <f>AND($AC2398,$Y2398&gt;'CONFG.  LISTAS'!$F$4,$Z2398="",$AA2398="")</f>
        <v>0</v>
      </c>
      <c r="AH2398" s="21" t="str">
        <f t="shared" si="493"/>
        <v/>
      </c>
      <c r="AI2398" s="43" t="str">
        <f ca="1">IF(NOT($AC2398),"",IF(OR($B2398="",$C2398="",$E2398="",$F2398=""),"Preencha descrição, categoria, tipo e unidade.",IF(AND($B2398&lt;&gt;"",OR(LEFT($C2398,1)="1",LEFT($C2398,1)="2"),$D2398=""),"Informe a prática de restauração para itens diretos.",IF(AND($D2398&lt;&gt;"",NOT(OR(LEFT($C2398,1)="1",LEFT($C2398,1)="2"))),"Custos indiretos não devem pertencer a uma prática específica.",IF(AND($D2398&lt;&gt;"",COUNTIF(' PROJETO'!$B$14:$B$16,$D2398)=0),"Prática de restauração inválida ou não cadastrada.",IF(IF($D2398="",FALSE(),IF(COUNTIF(' PROJETO'!$B$14:$B$16,$D2398)=0,FALSE(),IFERROR(INDEX(' PROJETO'!$C$14:$C$16,MATCH($D2398,' PROJETO'!$B$14:$B$16,0))&lt;&gt;"Sim",FALSE()))),"A prática informada no item não foi selecionada na aba Projeto.",IF(AND(MAX($I2398,$L2398,$O2398,$R2398,$U2398,$X2398)&gt;'CONFG.  LISTAS'!$F$4,NOT(OR($Z2398&lt;&gt;"",$AA2398&lt;&gt;""))),"Memorial de cálculo ou anexo obrigatório não informado para item acima do limite.",IF(OR(AND($G2398&lt;&gt;"",$H2398&lt;&gt;"",OR($G2398&lt;=0,$H2398&lt;=0)),AND($J2398&lt;&gt;"",$K2398&lt;&gt;"",OR($J2398&lt;=0,$K2398&lt;=0)),AND($M2398&lt;&gt;"",$N2398&lt;&gt;"",OR($M2398&lt;=0,$N2398&lt;=0)),AND($P2398&lt;&gt;"",$Q2398&lt;&gt;"",OR($P2398&lt;=0,$Q2398&lt;=0)),AND($S2398&lt;&gt;"",$T2398&lt;&gt;"",OR($S2398&lt;=0,$T2398&lt;=0)),AND($V2398&lt;&gt;"",$W2398&lt;&gt;"",OR($V2398&lt;=0,$W2398&lt;=0))),"Revise os valores informados: valor unitário e quantidade devem ser maiores que zero.",IF(OR(AND($G2398="",$H2398&lt;&gt;""),AND($G2398&lt;&gt;"",$H2398=""),AND($J2398="",$K2398&lt;&gt;""),AND($J2398&lt;&gt;"",$K2398=""),AND($M2398="",$N2398&lt;&gt;""),AND($M2398&lt;&gt;"",$N2398=""),AND($P2398="",$Q2398&lt;&gt;""),AND($P2398&lt;&gt;"",$Q2398=""),AND($S2398="",$T2398&lt;&gt;""),AND($S2398&lt;&gt;"",$T2398=""),AND($V2398="",$W2398&lt;&gt;""),AND($V2398&lt;&gt;"",$W2398="")),"Há ano preenchido parcialmente: "&amp;TRIM(IF(AND($G2398="",$H2398&lt;&gt;""),"Ano 1 (falta valor unitário); ","")&amp;IF(AND($G2398&lt;&gt;"",$H2398=""),"Ano 1 (falta quantidade); ","")&amp;IF(AND($J2398="",$K2398&lt;&gt;""),"Ano 2 (falta valor unitário); ","")&amp;IF(AND($J2398&lt;&gt;"",$K2398=""),"Ano 2 (falta quantidade); ","")&amp;IF(AND($M2398="",$N2398&lt;&gt;""),"Ano 3 (falta valor unitário); ","")&amp;IF(AND($M2398&lt;&gt;"",$N2398=""),"Ano 3 (falta quantidade); ","")&amp;IF(AND($P2398="",$Q2398&lt;&gt;""),"Ano 4 (falta valor unitário); ","")&amp;IF(AND($P2398&lt;&gt;"",$Q2398=""),"Ano 4 (falta quantidade); ","")&amp;IF(AND($S2398="",$T2398&lt;&gt;""),"Ano 5 (falta valor unitário); ","")&amp;IF(AND($S2398&lt;&gt;"",$T2398=""),"Ano 5 (falta quantidade); ","")&amp;IF(AND($V2398="",$W2398&lt;&gt;""),"Ano 6 (falta valor unitário); ","")&amp;IF(AND($V2398&lt;&gt;"",$W2398=""),"Ano 6 (falta quantidade); ","")), IF(NOT(OR(AND($G2398&lt;&gt;"",$H2398&lt;&gt;""),AND($J2398&lt;&gt;"",$K2398&lt;&gt;""),AND($M2398&lt;&gt;"",$N2398&lt;&gt;""),AND($P2398&lt;&gt;"",$Q2398&lt;&gt;""),AND($S2398&lt;&gt;"",$T2398&lt;&gt;""),AND($V2398&lt;&gt;"",$W2398&lt;&gt;""))),"Informe pelo menos um ano completo com valor unitário e quantidade.",IF(AND($C2398&lt;&gt;"",$E2398&lt;&gt;"",LEFT(TRIM($C2398),1)&lt;&gt;LEFT(TRIM($E2398),1)),"Categoria e tipo estão incompatíveis.",IF(IF(OR($E2398="",$F2398=""),FALSE(),IFERROR(COUNTIF(INDIRECT("UNITS_"&amp;SUBSTITUTE(LEFT($E2398,FIND(" ",$E2398&amp;" ")-1),".","_")),$F2398)=0,TRUE())),"Unidade incompatível com o tipo selecionado.",IF(OR(AND(ISNUMBER(SEARCH("comunic",LOWER($B2398))),LEFT($E2398,3)&lt;&gt;"4.4"),AND(ISNUMBER(SEARCH("monitor",LOWER($B2398))),NOT(OR(LEFT($E2398,3)="1.5",LEFT($E2398,3)="2.5")))),"Revise a classificação do item conforme as regras de preenchimento.",IF(AND($B2398&lt;&gt;"",OR(ISNUMBER(SEARCH("outro",LOWER($B2398))),ISNUMBER(SEARCH("divers",LOWER($B2398))),ISNUMBER(SEARCH("kit",LOWER($B2398))),ISNUMBER(SEARCH("ferrament",LOWER($B2398))),ISNUMBER(SEARCH("epi",LOWER($B2398)))),NOT(OR($Z2398&lt;&gt;"",$AA2398&lt;&gt;""))),"Descrição muito genérica: detalhe melhor o item e registre o racional no memorial ou em anexo.",IF(AND($Y2398=0,$B2398&lt;&gt;"",OR($G2398&lt;&gt;"",$H2398&lt;&gt;"",$J2398&lt;&gt;"",$K2398&lt;&gt;"",$M2398&lt;&gt;"",$N2398&lt;&gt;"",$P2398&lt;&gt;"",$Q2398&lt;&gt;"",$S2398&lt;&gt;"",$T2398&lt;&gt;"",$V2398&lt;&gt;"",$W2398&lt;&gt;"")),"O item possui dados lançados, mas o total está zerado. Revise os valores informados.","")))))))))))))))</f>
        <v/>
      </c>
    </row>
    <row r="2399" spans="1:35" ht="14.25" customHeight="1" x14ac:dyDescent="0.25">
      <c r="A2399" s="57" t="str">
        <f t="shared" si="481"/>
        <v/>
      </c>
      <c r="B2399" s="61"/>
      <c r="C2399" s="61"/>
      <c r="D2399" s="58"/>
      <c r="E2399" s="61"/>
      <c r="F2399" s="61"/>
      <c r="G2399" s="272"/>
      <c r="H2399" s="62"/>
      <c r="I2399" s="273">
        <f t="shared" si="482"/>
        <v>0</v>
      </c>
      <c r="J2399" s="272"/>
      <c r="K2399" s="62"/>
      <c r="L2399" s="270">
        <f t="shared" si="483"/>
        <v>0</v>
      </c>
      <c r="M2399" s="272"/>
      <c r="N2399" s="62"/>
      <c r="O2399" s="270">
        <f t="shared" si="484"/>
        <v>0</v>
      </c>
      <c r="P2399" s="272"/>
      <c r="Q2399" s="62"/>
      <c r="R2399" s="271">
        <f t="shared" si="485"/>
        <v>0</v>
      </c>
      <c r="S2399" s="272"/>
      <c r="T2399" s="62"/>
      <c r="U2399" s="270">
        <f t="shared" si="486"/>
        <v>0</v>
      </c>
      <c r="V2399" s="272"/>
      <c r="W2399" s="62"/>
      <c r="X2399" s="270">
        <f t="shared" si="487"/>
        <v>0</v>
      </c>
      <c r="Y2399" s="270">
        <f t="shared" si="488"/>
        <v>0</v>
      </c>
      <c r="Z2399" s="61"/>
      <c r="AA2399" s="61"/>
      <c r="AB2399" s="60" t="str">
        <f t="shared" si="489"/>
        <v/>
      </c>
      <c r="AC2399" s="21" t="b">
        <f t="shared" si="490"/>
        <v>0</v>
      </c>
      <c r="AD2399" s="21" t="b">
        <f t="shared" si="491"/>
        <v>0</v>
      </c>
      <c r="AE2399" s="21" t="b">
        <f t="shared" si="492"/>
        <v>0</v>
      </c>
      <c r="AF2399" s="21" t="b">
        <f ca="1">OR(AND($AC2399,NOT($AD2399)),AND($AC2399,OR(AND($G2399="",$H2399&lt;&gt;""),AND($G2399&lt;&gt;"",$H2399=""),AND($J2399="",$K2399&lt;&gt;""),AND($J2399&lt;&gt;"",$K2399=""),AND($M2399="",$N2399&lt;&gt;""),AND($M2399&lt;&gt;"",$N2399=""),AND($P2399="",$Q2399&lt;&gt;""),AND($P2399&lt;&gt;"",$Q2399=""),AND($S2399="",$T2399&lt;&gt;""),AND($S2399&lt;&gt;"",$T2399=""),AND($V2399="",$W2399&lt;&gt;""),AND($V2399&lt;&gt;"",$W2399=""))),AND($C2399&lt;&gt;"",$E2399&lt;&gt;"",LEFT(TRIM($C2399),1)&lt;&gt;LEFT(TRIM($E2399),1)),IF(OR($E2399="",$F2399=""),FALSE(),IFERROR(COUNTIF(INDIRECT("UNITS_"&amp;SUBSTITUTE(LEFT($E2399,FIND(" ",$E2399&amp;" ")-1),".","_")),$F2399)=0,TRUE())),AND($B2399&lt;&gt;"",OR(ISNUMBER(SEARCH("outro",LOWER($B2399))),ISNUMBER(SEARCH("divers",LOWER($B2399))),ISNUMBER(SEARCH("etc",LOWER($B2399))))),OR(AND(ISNUMBER(SEARCH("comunic",LOWER($B2399))),LEFT($E2399,3)&lt;&gt;"4.4"),AND(ISNUMBER(SEARCH("monitor",LOWER($B2399))),NOT(OR(LEFT($E2399,3)="1.5",LEFT($E2399,3)="2.5")))),AND($B2399&lt;&gt;"",OR(LEFT($C2399,1)="1",LEFT($C2399,1)="2"),$D2399=""),AND($D2399&lt;&gt;"",NOT(OR(LEFT($C2399,1)="1",LEFT($C2399,1)="2"))),AND($D2399&lt;&gt;"",COUNTIF(' PROJETO'!$B$14:$B$16,$D2399)=0),IF($D2399="",FALSE(),IF(COUNTIF(' PROJETO'!$B$14:$B$16,$D2399)=0,FALSE(),IFERROR(INDEX(' PROJETO'!$C$14:$C$16,MATCH($D2399,' PROJETO'!$B$14:$B$16,0))&lt;&gt;"Sim",FALSE()))))</f>
        <v>0</v>
      </c>
      <c r="AG2399" s="21" t="b">
        <f>AND($AC2399,$Y2399&gt;'CONFG.  LISTAS'!$F$4,$Z2399="",$AA2399="")</f>
        <v>0</v>
      </c>
      <c r="AH2399" s="21" t="str">
        <f t="shared" si="493"/>
        <v/>
      </c>
      <c r="AI2399" s="43" t="str">
        <f ca="1">IF(NOT($AC2399),"",IF(OR($B2399="",$C2399="",$E2399="",$F2399=""),"Preencha descrição, categoria, tipo e unidade.",IF(AND($B2399&lt;&gt;"",OR(LEFT($C2399,1)="1",LEFT($C2399,1)="2"),$D2399=""),"Informe a prática de restauração para itens diretos.",IF(AND($D2399&lt;&gt;"",NOT(OR(LEFT($C2399,1)="1",LEFT($C2399,1)="2"))),"Custos indiretos não devem pertencer a uma prática específica.",IF(AND($D2399&lt;&gt;"",COUNTIF(' PROJETO'!$B$14:$B$16,$D2399)=0),"Prática de restauração inválida ou não cadastrada.",IF(IF($D2399="",FALSE(),IF(COUNTIF(' PROJETO'!$B$14:$B$16,$D2399)=0,FALSE(),IFERROR(INDEX(' PROJETO'!$C$14:$C$16,MATCH($D2399,' PROJETO'!$B$14:$B$16,0))&lt;&gt;"Sim",FALSE()))),"A prática informada no item não foi selecionada na aba Projeto.",IF(AND(MAX($I2399,$L2399,$O2399,$R2399,$U2399,$X2399)&gt;'CONFG.  LISTAS'!$F$4,NOT(OR($Z2399&lt;&gt;"",$AA2399&lt;&gt;""))),"Memorial de cálculo ou anexo obrigatório não informado para item acima do limite.",IF(OR(AND($G2399&lt;&gt;"",$H2399&lt;&gt;"",OR($G2399&lt;=0,$H2399&lt;=0)),AND($J2399&lt;&gt;"",$K2399&lt;&gt;"",OR($J2399&lt;=0,$K2399&lt;=0)),AND($M2399&lt;&gt;"",$N2399&lt;&gt;"",OR($M2399&lt;=0,$N2399&lt;=0)),AND($P2399&lt;&gt;"",$Q2399&lt;&gt;"",OR($P2399&lt;=0,$Q2399&lt;=0)),AND($S2399&lt;&gt;"",$T2399&lt;&gt;"",OR($S2399&lt;=0,$T2399&lt;=0)),AND($V2399&lt;&gt;"",$W2399&lt;&gt;"",OR($V2399&lt;=0,$W2399&lt;=0))),"Revise os valores informados: valor unitário e quantidade devem ser maiores que zero.",IF(OR(AND($G2399="",$H2399&lt;&gt;""),AND($G2399&lt;&gt;"",$H2399=""),AND($J2399="",$K2399&lt;&gt;""),AND($J2399&lt;&gt;"",$K2399=""),AND($M2399="",$N2399&lt;&gt;""),AND($M2399&lt;&gt;"",$N2399=""),AND($P2399="",$Q2399&lt;&gt;""),AND($P2399&lt;&gt;"",$Q2399=""),AND($S2399="",$T2399&lt;&gt;""),AND($S2399&lt;&gt;"",$T2399=""),AND($V2399="",$W2399&lt;&gt;""),AND($V2399&lt;&gt;"",$W2399="")),"Há ano preenchido parcialmente: "&amp;TRIM(IF(AND($G2399="",$H2399&lt;&gt;""),"Ano 1 (falta valor unitário); ","")&amp;IF(AND($G2399&lt;&gt;"",$H2399=""),"Ano 1 (falta quantidade); ","")&amp;IF(AND($J2399="",$K2399&lt;&gt;""),"Ano 2 (falta valor unitário); ","")&amp;IF(AND($J2399&lt;&gt;"",$K2399=""),"Ano 2 (falta quantidade); ","")&amp;IF(AND($M2399="",$N2399&lt;&gt;""),"Ano 3 (falta valor unitário); ","")&amp;IF(AND($M2399&lt;&gt;"",$N2399=""),"Ano 3 (falta quantidade); ","")&amp;IF(AND($P2399="",$Q2399&lt;&gt;""),"Ano 4 (falta valor unitário); ","")&amp;IF(AND($P2399&lt;&gt;"",$Q2399=""),"Ano 4 (falta quantidade); ","")&amp;IF(AND($S2399="",$T2399&lt;&gt;""),"Ano 5 (falta valor unitário); ","")&amp;IF(AND($S2399&lt;&gt;"",$T2399=""),"Ano 5 (falta quantidade); ","")&amp;IF(AND($V2399="",$W2399&lt;&gt;""),"Ano 6 (falta valor unitário); ","")&amp;IF(AND($V2399&lt;&gt;"",$W2399=""),"Ano 6 (falta quantidade); ","")), IF(NOT(OR(AND($G2399&lt;&gt;"",$H2399&lt;&gt;""),AND($J2399&lt;&gt;"",$K2399&lt;&gt;""),AND($M2399&lt;&gt;"",$N2399&lt;&gt;""),AND($P2399&lt;&gt;"",$Q2399&lt;&gt;""),AND($S2399&lt;&gt;"",$T2399&lt;&gt;""),AND($V2399&lt;&gt;"",$W2399&lt;&gt;""))),"Informe pelo menos um ano completo com valor unitário e quantidade.",IF(AND($C2399&lt;&gt;"",$E2399&lt;&gt;"",LEFT(TRIM($C2399),1)&lt;&gt;LEFT(TRIM($E2399),1)),"Categoria e tipo estão incompatíveis.",IF(IF(OR($E2399="",$F2399=""),FALSE(),IFERROR(COUNTIF(INDIRECT("UNITS_"&amp;SUBSTITUTE(LEFT($E2399,FIND(" ",$E2399&amp;" ")-1),".","_")),$F2399)=0,TRUE())),"Unidade incompatível com o tipo selecionado.",IF(OR(AND(ISNUMBER(SEARCH("comunic",LOWER($B2399))),LEFT($E2399,3)&lt;&gt;"4.4"),AND(ISNUMBER(SEARCH("monitor",LOWER($B2399))),NOT(OR(LEFT($E2399,3)="1.5",LEFT($E2399,3)="2.5")))),"Revise a classificação do item conforme as regras de preenchimento.",IF(AND($B2399&lt;&gt;"",OR(ISNUMBER(SEARCH("outro",LOWER($B2399))),ISNUMBER(SEARCH("divers",LOWER($B2399))),ISNUMBER(SEARCH("kit",LOWER($B2399))),ISNUMBER(SEARCH("ferrament",LOWER($B2399))),ISNUMBER(SEARCH("epi",LOWER($B2399)))),NOT(OR($Z2399&lt;&gt;"",$AA2399&lt;&gt;""))),"Descrição muito genérica: detalhe melhor o item e registre o racional no memorial ou em anexo.",IF(AND($Y2399=0,$B2399&lt;&gt;"",OR($G2399&lt;&gt;"",$H2399&lt;&gt;"",$J2399&lt;&gt;"",$K2399&lt;&gt;"",$M2399&lt;&gt;"",$N2399&lt;&gt;"",$P2399&lt;&gt;"",$Q2399&lt;&gt;"",$S2399&lt;&gt;"",$T2399&lt;&gt;"",$V2399&lt;&gt;"",$W2399&lt;&gt;"")),"O item possui dados lançados, mas o total está zerado. Revise os valores informados.","")))))))))))))))</f>
        <v/>
      </c>
    </row>
    <row r="2400" spans="1:35" ht="14.25" customHeight="1" x14ac:dyDescent="0.25">
      <c r="A2400" s="57" t="str">
        <f t="shared" si="481"/>
        <v/>
      </c>
      <c r="B2400" s="58"/>
      <c r="C2400" s="58"/>
      <c r="D2400" s="58"/>
      <c r="E2400" s="58"/>
      <c r="F2400" s="58"/>
      <c r="G2400" s="269"/>
      <c r="H2400" s="59"/>
      <c r="I2400" s="273">
        <f t="shared" si="482"/>
        <v>0</v>
      </c>
      <c r="J2400" s="269"/>
      <c r="K2400" s="59"/>
      <c r="L2400" s="270">
        <f t="shared" si="483"/>
        <v>0</v>
      </c>
      <c r="M2400" s="269"/>
      <c r="N2400" s="59"/>
      <c r="O2400" s="270">
        <f t="shared" si="484"/>
        <v>0</v>
      </c>
      <c r="P2400" s="269"/>
      <c r="Q2400" s="59"/>
      <c r="R2400" s="271">
        <f t="shared" si="485"/>
        <v>0</v>
      </c>
      <c r="S2400" s="269"/>
      <c r="T2400" s="59"/>
      <c r="U2400" s="270">
        <f t="shared" si="486"/>
        <v>0</v>
      </c>
      <c r="V2400" s="269"/>
      <c r="W2400" s="59"/>
      <c r="X2400" s="270">
        <f t="shared" si="487"/>
        <v>0</v>
      </c>
      <c r="Y2400" s="270">
        <f t="shared" si="488"/>
        <v>0</v>
      </c>
      <c r="Z2400" s="58"/>
      <c r="AA2400" s="58"/>
      <c r="AB2400" s="60" t="str">
        <f t="shared" si="489"/>
        <v/>
      </c>
      <c r="AC2400" s="21" t="b">
        <f t="shared" si="490"/>
        <v>0</v>
      </c>
      <c r="AD2400" s="21" t="b">
        <f t="shared" si="491"/>
        <v>0</v>
      </c>
      <c r="AE2400" s="21" t="b">
        <f t="shared" si="492"/>
        <v>0</v>
      </c>
      <c r="AF2400" s="21" t="b">
        <f ca="1">OR(AND($AC2400,NOT($AD2400)),AND($AC2400,OR(AND($G2400="",$H2400&lt;&gt;""),AND($G2400&lt;&gt;"",$H2400=""),AND($J2400="",$K2400&lt;&gt;""),AND($J2400&lt;&gt;"",$K2400=""),AND($M2400="",$N2400&lt;&gt;""),AND($M2400&lt;&gt;"",$N2400=""),AND($P2400="",$Q2400&lt;&gt;""),AND($P2400&lt;&gt;"",$Q2400=""),AND($S2400="",$T2400&lt;&gt;""),AND($S2400&lt;&gt;"",$T2400=""),AND($V2400="",$W2400&lt;&gt;""),AND($V2400&lt;&gt;"",$W2400=""))),AND($C2400&lt;&gt;"",$E2400&lt;&gt;"",LEFT(TRIM($C2400),1)&lt;&gt;LEFT(TRIM($E2400),1)),IF(OR($E2400="",$F2400=""),FALSE(),IFERROR(COUNTIF(INDIRECT("UNITS_"&amp;SUBSTITUTE(LEFT($E2400,FIND(" ",$E2400&amp;" ")-1),".","_")),$F2400)=0,TRUE())),AND($B2400&lt;&gt;"",OR(ISNUMBER(SEARCH("outro",LOWER($B2400))),ISNUMBER(SEARCH("divers",LOWER($B2400))),ISNUMBER(SEARCH("etc",LOWER($B2400))))),OR(AND(ISNUMBER(SEARCH("comunic",LOWER($B2400))),LEFT($E2400,3)&lt;&gt;"4.4"),AND(ISNUMBER(SEARCH("monitor",LOWER($B2400))),NOT(OR(LEFT($E2400,3)="1.5",LEFT($E2400,3)="2.5")))),AND($B2400&lt;&gt;"",OR(LEFT($C2400,1)="1",LEFT($C2400,1)="2"),$D2400=""),AND($D2400&lt;&gt;"",NOT(OR(LEFT($C2400,1)="1",LEFT($C2400,1)="2"))),AND($D2400&lt;&gt;"",COUNTIF(' PROJETO'!$B$14:$B$16,$D2400)=0),IF($D2400="",FALSE(),IF(COUNTIF(' PROJETO'!$B$14:$B$16,$D2400)=0,FALSE(),IFERROR(INDEX(' PROJETO'!$C$14:$C$16,MATCH($D2400,' PROJETO'!$B$14:$B$16,0))&lt;&gt;"Sim",FALSE()))))</f>
        <v>0</v>
      </c>
      <c r="AG2400" s="21" t="b">
        <f>AND($AC2400,$Y2400&gt;'CONFG.  LISTAS'!$F$4,$Z2400="",$AA2400="")</f>
        <v>0</v>
      </c>
      <c r="AH2400" s="21" t="str">
        <f t="shared" si="493"/>
        <v/>
      </c>
      <c r="AI2400" s="43" t="str">
        <f ca="1">IF(NOT($AC2400),"",IF(OR($B2400="",$C2400="",$E2400="",$F2400=""),"Preencha descrição, categoria, tipo e unidade.",IF(AND($B2400&lt;&gt;"",OR(LEFT($C2400,1)="1",LEFT($C2400,1)="2"),$D2400=""),"Informe a prática de restauração para itens diretos.",IF(AND($D2400&lt;&gt;"",NOT(OR(LEFT($C2400,1)="1",LEFT($C2400,1)="2"))),"Custos indiretos não devem pertencer a uma prática específica.",IF(AND($D2400&lt;&gt;"",COUNTIF(' PROJETO'!$B$14:$B$16,$D2400)=0),"Prática de restauração inválida ou não cadastrada.",IF(IF($D2400="",FALSE(),IF(COUNTIF(' PROJETO'!$B$14:$B$16,$D2400)=0,FALSE(),IFERROR(INDEX(' PROJETO'!$C$14:$C$16,MATCH($D2400,' PROJETO'!$B$14:$B$16,0))&lt;&gt;"Sim",FALSE()))),"A prática informada no item não foi selecionada na aba Projeto.",IF(AND(MAX($I2400,$L2400,$O2400,$R2400,$U2400,$X2400)&gt;'CONFG.  LISTAS'!$F$4,NOT(OR($Z2400&lt;&gt;"",$AA2400&lt;&gt;""))),"Memorial de cálculo ou anexo obrigatório não informado para item acima do limite.",IF(OR(AND($G2400&lt;&gt;"",$H2400&lt;&gt;"",OR($G2400&lt;=0,$H2400&lt;=0)),AND($J2400&lt;&gt;"",$K2400&lt;&gt;"",OR($J2400&lt;=0,$K2400&lt;=0)),AND($M2400&lt;&gt;"",$N2400&lt;&gt;"",OR($M2400&lt;=0,$N2400&lt;=0)),AND($P2400&lt;&gt;"",$Q2400&lt;&gt;"",OR($P2400&lt;=0,$Q2400&lt;=0)),AND($S2400&lt;&gt;"",$T2400&lt;&gt;"",OR($S2400&lt;=0,$T2400&lt;=0)),AND($V2400&lt;&gt;"",$W2400&lt;&gt;"",OR($V2400&lt;=0,$W2400&lt;=0))),"Revise os valores informados: valor unitário e quantidade devem ser maiores que zero.",IF(OR(AND($G2400="",$H2400&lt;&gt;""),AND($G2400&lt;&gt;"",$H2400=""),AND($J2400="",$K2400&lt;&gt;""),AND($J2400&lt;&gt;"",$K2400=""),AND($M2400="",$N2400&lt;&gt;""),AND($M2400&lt;&gt;"",$N2400=""),AND($P2400="",$Q2400&lt;&gt;""),AND($P2400&lt;&gt;"",$Q2400=""),AND($S2400="",$T2400&lt;&gt;""),AND($S2400&lt;&gt;"",$T2400=""),AND($V2400="",$W2400&lt;&gt;""),AND($V2400&lt;&gt;"",$W2400="")),"Há ano preenchido parcialmente: "&amp;TRIM(IF(AND($G2400="",$H2400&lt;&gt;""),"Ano 1 (falta valor unitário); ","")&amp;IF(AND($G2400&lt;&gt;"",$H2400=""),"Ano 1 (falta quantidade); ","")&amp;IF(AND($J2400="",$K2400&lt;&gt;""),"Ano 2 (falta valor unitário); ","")&amp;IF(AND($J2400&lt;&gt;"",$K2400=""),"Ano 2 (falta quantidade); ","")&amp;IF(AND($M2400="",$N2400&lt;&gt;""),"Ano 3 (falta valor unitário); ","")&amp;IF(AND($M2400&lt;&gt;"",$N2400=""),"Ano 3 (falta quantidade); ","")&amp;IF(AND($P2400="",$Q2400&lt;&gt;""),"Ano 4 (falta valor unitário); ","")&amp;IF(AND($P2400&lt;&gt;"",$Q2400=""),"Ano 4 (falta quantidade); ","")&amp;IF(AND($S2400="",$T2400&lt;&gt;""),"Ano 5 (falta valor unitário); ","")&amp;IF(AND($S2400&lt;&gt;"",$T2400=""),"Ano 5 (falta quantidade); ","")&amp;IF(AND($V2400="",$W2400&lt;&gt;""),"Ano 6 (falta valor unitário); ","")&amp;IF(AND($V2400&lt;&gt;"",$W2400=""),"Ano 6 (falta quantidade); ","")), IF(NOT(OR(AND($G2400&lt;&gt;"",$H2400&lt;&gt;""),AND($J2400&lt;&gt;"",$K2400&lt;&gt;""),AND($M2400&lt;&gt;"",$N2400&lt;&gt;""),AND($P2400&lt;&gt;"",$Q2400&lt;&gt;""),AND($S2400&lt;&gt;"",$T2400&lt;&gt;""),AND($V2400&lt;&gt;"",$W2400&lt;&gt;""))),"Informe pelo menos um ano completo com valor unitário e quantidade.",IF(AND($C2400&lt;&gt;"",$E2400&lt;&gt;"",LEFT(TRIM($C2400),1)&lt;&gt;LEFT(TRIM($E2400),1)),"Categoria e tipo estão incompatíveis.",IF(IF(OR($E2400="",$F2400=""),FALSE(),IFERROR(COUNTIF(INDIRECT("UNITS_"&amp;SUBSTITUTE(LEFT($E2400,FIND(" ",$E2400&amp;" ")-1),".","_")),$F2400)=0,TRUE())),"Unidade incompatível com o tipo selecionado.",IF(OR(AND(ISNUMBER(SEARCH("comunic",LOWER($B2400))),LEFT($E2400,3)&lt;&gt;"4.4"),AND(ISNUMBER(SEARCH("monitor",LOWER($B2400))),NOT(OR(LEFT($E2400,3)="1.5",LEFT($E2400,3)="2.5")))),"Revise a classificação do item conforme as regras de preenchimento.",IF(AND($B2400&lt;&gt;"",OR(ISNUMBER(SEARCH("outro",LOWER($B2400))),ISNUMBER(SEARCH("divers",LOWER($B2400))),ISNUMBER(SEARCH("kit",LOWER($B2400))),ISNUMBER(SEARCH("ferrament",LOWER($B2400))),ISNUMBER(SEARCH("epi",LOWER($B2400)))),NOT(OR($Z2400&lt;&gt;"",$AA2400&lt;&gt;""))),"Descrição muito genérica: detalhe melhor o item e registre o racional no memorial ou em anexo.",IF(AND($Y2400=0,$B2400&lt;&gt;"",OR($G2400&lt;&gt;"",$H2400&lt;&gt;"",$J2400&lt;&gt;"",$K2400&lt;&gt;"",$M2400&lt;&gt;"",$N2400&lt;&gt;"",$P2400&lt;&gt;"",$Q2400&lt;&gt;"",$S2400&lt;&gt;"",$T2400&lt;&gt;"",$V2400&lt;&gt;"",$W2400&lt;&gt;"")),"O item possui dados lançados, mas o total está zerado. Revise os valores informados.","")))))))))))))))</f>
        <v/>
      </c>
    </row>
    <row r="2401" spans="1:35" ht="14.25" customHeight="1" x14ac:dyDescent="0.25">
      <c r="A2401" s="57" t="str">
        <f t="shared" si="481"/>
        <v/>
      </c>
      <c r="B2401" s="61"/>
      <c r="C2401" s="61"/>
      <c r="D2401" s="58"/>
      <c r="E2401" s="61"/>
      <c r="F2401" s="61"/>
      <c r="G2401" s="272"/>
      <c r="H2401" s="62"/>
      <c r="I2401" s="273">
        <f t="shared" si="482"/>
        <v>0</v>
      </c>
      <c r="J2401" s="272"/>
      <c r="K2401" s="62"/>
      <c r="L2401" s="270">
        <f t="shared" si="483"/>
        <v>0</v>
      </c>
      <c r="M2401" s="272"/>
      <c r="N2401" s="62"/>
      <c r="O2401" s="270">
        <f t="shared" si="484"/>
        <v>0</v>
      </c>
      <c r="P2401" s="272"/>
      <c r="Q2401" s="62"/>
      <c r="R2401" s="271">
        <f t="shared" si="485"/>
        <v>0</v>
      </c>
      <c r="S2401" s="272"/>
      <c r="T2401" s="62"/>
      <c r="U2401" s="270">
        <f t="shared" si="486"/>
        <v>0</v>
      </c>
      <c r="V2401" s="272"/>
      <c r="W2401" s="62"/>
      <c r="X2401" s="270">
        <f t="shared" si="487"/>
        <v>0</v>
      </c>
      <c r="Y2401" s="270">
        <f t="shared" si="488"/>
        <v>0</v>
      </c>
      <c r="Z2401" s="61"/>
      <c r="AA2401" s="61"/>
      <c r="AB2401" s="60" t="str">
        <f t="shared" si="489"/>
        <v/>
      </c>
      <c r="AC2401" s="21" t="b">
        <f t="shared" si="490"/>
        <v>0</v>
      </c>
      <c r="AD2401" s="21" t="b">
        <f t="shared" si="491"/>
        <v>0</v>
      </c>
      <c r="AE2401" s="21" t="b">
        <f t="shared" si="492"/>
        <v>0</v>
      </c>
      <c r="AF2401" s="21" t="b">
        <f ca="1">OR(AND($AC2401,NOT($AD2401)),AND($AC2401,OR(AND($G2401="",$H2401&lt;&gt;""),AND($G2401&lt;&gt;"",$H2401=""),AND($J2401="",$K2401&lt;&gt;""),AND($J2401&lt;&gt;"",$K2401=""),AND($M2401="",$N2401&lt;&gt;""),AND($M2401&lt;&gt;"",$N2401=""),AND($P2401="",$Q2401&lt;&gt;""),AND($P2401&lt;&gt;"",$Q2401=""),AND($S2401="",$T2401&lt;&gt;""),AND($S2401&lt;&gt;"",$T2401=""),AND($V2401="",$W2401&lt;&gt;""),AND($V2401&lt;&gt;"",$W2401=""))),AND($C2401&lt;&gt;"",$E2401&lt;&gt;"",LEFT(TRIM($C2401),1)&lt;&gt;LEFT(TRIM($E2401),1)),IF(OR($E2401="",$F2401=""),FALSE(),IFERROR(COUNTIF(INDIRECT("UNITS_"&amp;SUBSTITUTE(LEFT($E2401,FIND(" ",$E2401&amp;" ")-1),".","_")),$F2401)=0,TRUE())),AND($B2401&lt;&gt;"",OR(ISNUMBER(SEARCH("outro",LOWER($B2401))),ISNUMBER(SEARCH("divers",LOWER($B2401))),ISNUMBER(SEARCH("etc",LOWER($B2401))))),OR(AND(ISNUMBER(SEARCH("comunic",LOWER($B2401))),LEFT($E2401,3)&lt;&gt;"4.4"),AND(ISNUMBER(SEARCH("monitor",LOWER($B2401))),NOT(OR(LEFT($E2401,3)="1.5",LEFT($E2401,3)="2.5")))),AND($B2401&lt;&gt;"",OR(LEFT($C2401,1)="1",LEFT($C2401,1)="2"),$D2401=""),AND($D2401&lt;&gt;"",NOT(OR(LEFT($C2401,1)="1",LEFT($C2401,1)="2"))),AND($D2401&lt;&gt;"",COUNTIF(' PROJETO'!$B$14:$B$16,$D2401)=0),IF($D2401="",FALSE(),IF(COUNTIF(' PROJETO'!$B$14:$B$16,$D2401)=0,FALSE(),IFERROR(INDEX(' PROJETO'!$C$14:$C$16,MATCH($D2401,' PROJETO'!$B$14:$B$16,0))&lt;&gt;"Sim",FALSE()))))</f>
        <v>0</v>
      </c>
      <c r="AG2401" s="21" t="b">
        <f>AND($AC2401,$Y2401&gt;'CONFG.  LISTAS'!$F$4,$Z2401="",$AA2401="")</f>
        <v>0</v>
      </c>
      <c r="AH2401" s="21" t="str">
        <f t="shared" si="493"/>
        <v/>
      </c>
      <c r="AI2401" s="43" t="str">
        <f ca="1">IF(NOT($AC2401),"",IF(OR($B2401="",$C2401="",$E2401="",$F2401=""),"Preencha descrição, categoria, tipo e unidade.",IF(AND($B2401&lt;&gt;"",OR(LEFT($C2401,1)="1",LEFT($C2401,1)="2"),$D2401=""),"Informe a prática de restauração para itens diretos.",IF(AND($D2401&lt;&gt;"",NOT(OR(LEFT($C2401,1)="1",LEFT($C2401,1)="2"))),"Custos indiretos não devem pertencer a uma prática específica.",IF(AND($D2401&lt;&gt;"",COUNTIF(' PROJETO'!$B$14:$B$16,$D2401)=0),"Prática de restauração inválida ou não cadastrada.",IF(IF($D2401="",FALSE(),IF(COUNTIF(' PROJETO'!$B$14:$B$16,$D2401)=0,FALSE(),IFERROR(INDEX(' PROJETO'!$C$14:$C$16,MATCH($D2401,' PROJETO'!$B$14:$B$16,0))&lt;&gt;"Sim",FALSE()))),"A prática informada no item não foi selecionada na aba Projeto.",IF(AND(MAX($I2401,$L2401,$O2401,$R2401,$U2401,$X2401)&gt;'CONFG.  LISTAS'!$F$4,NOT(OR($Z2401&lt;&gt;"",$AA2401&lt;&gt;""))),"Memorial de cálculo ou anexo obrigatório não informado para item acima do limite.",IF(OR(AND($G2401&lt;&gt;"",$H2401&lt;&gt;"",OR($G2401&lt;=0,$H2401&lt;=0)),AND($J2401&lt;&gt;"",$K2401&lt;&gt;"",OR($J2401&lt;=0,$K2401&lt;=0)),AND($M2401&lt;&gt;"",$N2401&lt;&gt;"",OR($M2401&lt;=0,$N2401&lt;=0)),AND($P2401&lt;&gt;"",$Q2401&lt;&gt;"",OR($P2401&lt;=0,$Q2401&lt;=0)),AND($S2401&lt;&gt;"",$T2401&lt;&gt;"",OR($S2401&lt;=0,$T2401&lt;=0)),AND($V2401&lt;&gt;"",$W2401&lt;&gt;"",OR($V2401&lt;=0,$W2401&lt;=0))),"Revise os valores informados: valor unitário e quantidade devem ser maiores que zero.",IF(OR(AND($G2401="",$H2401&lt;&gt;""),AND($G2401&lt;&gt;"",$H2401=""),AND($J2401="",$K2401&lt;&gt;""),AND($J2401&lt;&gt;"",$K2401=""),AND($M2401="",$N2401&lt;&gt;""),AND($M2401&lt;&gt;"",$N2401=""),AND($P2401="",$Q2401&lt;&gt;""),AND($P2401&lt;&gt;"",$Q2401=""),AND($S2401="",$T2401&lt;&gt;""),AND($S2401&lt;&gt;"",$T2401=""),AND($V2401="",$W2401&lt;&gt;""),AND($V2401&lt;&gt;"",$W2401="")),"Há ano preenchido parcialmente: "&amp;TRIM(IF(AND($G2401="",$H2401&lt;&gt;""),"Ano 1 (falta valor unitário); ","")&amp;IF(AND($G2401&lt;&gt;"",$H2401=""),"Ano 1 (falta quantidade); ","")&amp;IF(AND($J2401="",$K2401&lt;&gt;""),"Ano 2 (falta valor unitário); ","")&amp;IF(AND($J2401&lt;&gt;"",$K2401=""),"Ano 2 (falta quantidade); ","")&amp;IF(AND($M2401="",$N2401&lt;&gt;""),"Ano 3 (falta valor unitário); ","")&amp;IF(AND($M2401&lt;&gt;"",$N2401=""),"Ano 3 (falta quantidade); ","")&amp;IF(AND($P2401="",$Q2401&lt;&gt;""),"Ano 4 (falta valor unitário); ","")&amp;IF(AND($P2401&lt;&gt;"",$Q2401=""),"Ano 4 (falta quantidade); ","")&amp;IF(AND($S2401="",$T2401&lt;&gt;""),"Ano 5 (falta valor unitário); ","")&amp;IF(AND($S2401&lt;&gt;"",$T2401=""),"Ano 5 (falta quantidade); ","")&amp;IF(AND($V2401="",$W2401&lt;&gt;""),"Ano 6 (falta valor unitário); ","")&amp;IF(AND($V2401&lt;&gt;"",$W2401=""),"Ano 6 (falta quantidade); ","")), IF(NOT(OR(AND($G2401&lt;&gt;"",$H2401&lt;&gt;""),AND($J2401&lt;&gt;"",$K2401&lt;&gt;""),AND($M2401&lt;&gt;"",$N2401&lt;&gt;""),AND($P2401&lt;&gt;"",$Q2401&lt;&gt;""),AND($S2401&lt;&gt;"",$T2401&lt;&gt;""),AND($V2401&lt;&gt;"",$W2401&lt;&gt;""))),"Informe pelo menos um ano completo com valor unitário e quantidade.",IF(AND($C2401&lt;&gt;"",$E2401&lt;&gt;"",LEFT(TRIM($C2401),1)&lt;&gt;LEFT(TRIM($E2401),1)),"Categoria e tipo estão incompatíveis.",IF(IF(OR($E2401="",$F2401=""),FALSE(),IFERROR(COUNTIF(INDIRECT("UNITS_"&amp;SUBSTITUTE(LEFT($E2401,FIND(" ",$E2401&amp;" ")-1),".","_")),$F2401)=0,TRUE())),"Unidade incompatível com o tipo selecionado.",IF(OR(AND(ISNUMBER(SEARCH("comunic",LOWER($B2401))),LEFT($E2401,3)&lt;&gt;"4.4"),AND(ISNUMBER(SEARCH("monitor",LOWER($B2401))),NOT(OR(LEFT($E2401,3)="1.5",LEFT($E2401,3)="2.5")))),"Revise a classificação do item conforme as regras de preenchimento.",IF(AND($B2401&lt;&gt;"",OR(ISNUMBER(SEARCH("outro",LOWER($B2401))),ISNUMBER(SEARCH("divers",LOWER($B2401))),ISNUMBER(SEARCH("kit",LOWER($B2401))),ISNUMBER(SEARCH("ferrament",LOWER($B2401))),ISNUMBER(SEARCH("epi",LOWER($B2401)))),NOT(OR($Z2401&lt;&gt;"",$AA2401&lt;&gt;""))),"Descrição muito genérica: detalhe melhor o item e registre o racional no memorial ou em anexo.",IF(AND($Y2401=0,$B2401&lt;&gt;"",OR($G2401&lt;&gt;"",$H2401&lt;&gt;"",$J2401&lt;&gt;"",$K2401&lt;&gt;"",$M2401&lt;&gt;"",$N2401&lt;&gt;"",$P2401&lt;&gt;"",$Q2401&lt;&gt;"",$S2401&lt;&gt;"",$T2401&lt;&gt;"",$V2401&lt;&gt;"",$W2401&lt;&gt;"")),"O item possui dados lançados, mas o total está zerado. Revise os valores informados.","")))))))))))))))</f>
        <v/>
      </c>
    </row>
    <row r="2402" spans="1:35" ht="14.25" customHeight="1" x14ac:dyDescent="0.25">
      <c r="A2402" s="57" t="str">
        <f t="shared" si="481"/>
        <v/>
      </c>
      <c r="B2402" s="58"/>
      <c r="C2402" s="58"/>
      <c r="D2402" s="58"/>
      <c r="E2402" s="58"/>
      <c r="F2402" s="58"/>
      <c r="G2402" s="269"/>
      <c r="H2402" s="59"/>
      <c r="I2402" s="273">
        <f t="shared" si="482"/>
        <v>0</v>
      </c>
      <c r="J2402" s="269"/>
      <c r="K2402" s="59"/>
      <c r="L2402" s="270">
        <f t="shared" si="483"/>
        <v>0</v>
      </c>
      <c r="M2402" s="269"/>
      <c r="N2402" s="59"/>
      <c r="O2402" s="270">
        <f t="shared" si="484"/>
        <v>0</v>
      </c>
      <c r="P2402" s="269"/>
      <c r="Q2402" s="59"/>
      <c r="R2402" s="271">
        <f t="shared" si="485"/>
        <v>0</v>
      </c>
      <c r="S2402" s="269"/>
      <c r="T2402" s="59"/>
      <c r="U2402" s="270">
        <f t="shared" si="486"/>
        <v>0</v>
      </c>
      <c r="V2402" s="269"/>
      <c r="W2402" s="59"/>
      <c r="X2402" s="270">
        <f t="shared" si="487"/>
        <v>0</v>
      </c>
      <c r="Y2402" s="270">
        <f t="shared" si="488"/>
        <v>0</v>
      </c>
      <c r="Z2402" s="58"/>
      <c r="AA2402" s="58"/>
      <c r="AB2402" s="60" t="str">
        <f t="shared" si="489"/>
        <v/>
      </c>
      <c r="AC2402" s="21" t="b">
        <f t="shared" si="490"/>
        <v>0</v>
      </c>
      <c r="AD2402" s="21" t="b">
        <f t="shared" si="491"/>
        <v>0</v>
      </c>
      <c r="AE2402" s="21" t="b">
        <f t="shared" si="492"/>
        <v>0</v>
      </c>
      <c r="AF2402" s="21" t="b">
        <f ca="1">OR(AND($AC2402,NOT($AD2402)),AND($AC2402,OR(AND($G2402="",$H2402&lt;&gt;""),AND($G2402&lt;&gt;"",$H2402=""),AND($J2402="",$K2402&lt;&gt;""),AND($J2402&lt;&gt;"",$K2402=""),AND($M2402="",$N2402&lt;&gt;""),AND($M2402&lt;&gt;"",$N2402=""),AND($P2402="",$Q2402&lt;&gt;""),AND($P2402&lt;&gt;"",$Q2402=""),AND($S2402="",$T2402&lt;&gt;""),AND($S2402&lt;&gt;"",$T2402=""),AND($V2402="",$W2402&lt;&gt;""),AND($V2402&lt;&gt;"",$W2402=""))),AND($C2402&lt;&gt;"",$E2402&lt;&gt;"",LEFT(TRIM($C2402),1)&lt;&gt;LEFT(TRIM($E2402),1)),IF(OR($E2402="",$F2402=""),FALSE(),IFERROR(COUNTIF(INDIRECT("UNITS_"&amp;SUBSTITUTE(LEFT($E2402,FIND(" ",$E2402&amp;" ")-1),".","_")),$F2402)=0,TRUE())),AND($B2402&lt;&gt;"",OR(ISNUMBER(SEARCH("outro",LOWER($B2402))),ISNUMBER(SEARCH("divers",LOWER($B2402))),ISNUMBER(SEARCH("etc",LOWER($B2402))))),OR(AND(ISNUMBER(SEARCH("comunic",LOWER($B2402))),LEFT($E2402,3)&lt;&gt;"4.4"),AND(ISNUMBER(SEARCH("monitor",LOWER($B2402))),NOT(OR(LEFT($E2402,3)="1.5",LEFT($E2402,3)="2.5")))),AND($B2402&lt;&gt;"",OR(LEFT($C2402,1)="1",LEFT($C2402,1)="2"),$D2402=""),AND($D2402&lt;&gt;"",NOT(OR(LEFT($C2402,1)="1",LEFT($C2402,1)="2"))),AND($D2402&lt;&gt;"",COUNTIF(' PROJETO'!$B$14:$B$16,$D2402)=0),IF($D2402="",FALSE(),IF(COUNTIF(' PROJETO'!$B$14:$B$16,$D2402)=0,FALSE(),IFERROR(INDEX(' PROJETO'!$C$14:$C$16,MATCH($D2402,' PROJETO'!$B$14:$B$16,0))&lt;&gt;"Sim",FALSE()))))</f>
        <v>0</v>
      </c>
      <c r="AG2402" s="21" t="b">
        <f>AND($AC2402,$Y2402&gt;'CONFG.  LISTAS'!$F$4,$Z2402="",$AA2402="")</f>
        <v>0</v>
      </c>
      <c r="AH2402" s="21" t="str">
        <f t="shared" si="493"/>
        <v/>
      </c>
      <c r="AI2402" s="43" t="str">
        <f ca="1">IF(NOT($AC2402),"",IF(OR($B2402="",$C2402="",$E2402="",$F2402=""),"Preencha descrição, categoria, tipo e unidade.",IF(AND($B2402&lt;&gt;"",OR(LEFT($C2402,1)="1",LEFT($C2402,1)="2"),$D2402=""),"Informe a prática de restauração para itens diretos.",IF(AND($D2402&lt;&gt;"",NOT(OR(LEFT($C2402,1)="1",LEFT($C2402,1)="2"))),"Custos indiretos não devem pertencer a uma prática específica.",IF(AND($D2402&lt;&gt;"",COUNTIF(' PROJETO'!$B$14:$B$16,$D2402)=0),"Prática de restauração inválida ou não cadastrada.",IF(IF($D2402="",FALSE(),IF(COUNTIF(' PROJETO'!$B$14:$B$16,$D2402)=0,FALSE(),IFERROR(INDEX(' PROJETO'!$C$14:$C$16,MATCH($D2402,' PROJETO'!$B$14:$B$16,0))&lt;&gt;"Sim",FALSE()))),"A prática informada no item não foi selecionada na aba Projeto.",IF(AND(MAX($I2402,$L2402,$O2402,$R2402,$U2402,$X2402)&gt;'CONFG.  LISTAS'!$F$4,NOT(OR($Z2402&lt;&gt;"",$AA2402&lt;&gt;""))),"Memorial de cálculo ou anexo obrigatório não informado para item acima do limite.",IF(OR(AND($G2402&lt;&gt;"",$H2402&lt;&gt;"",OR($G2402&lt;=0,$H2402&lt;=0)),AND($J2402&lt;&gt;"",$K2402&lt;&gt;"",OR($J2402&lt;=0,$K2402&lt;=0)),AND($M2402&lt;&gt;"",$N2402&lt;&gt;"",OR($M2402&lt;=0,$N2402&lt;=0)),AND($P2402&lt;&gt;"",$Q2402&lt;&gt;"",OR($P2402&lt;=0,$Q2402&lt;=0)),AND($S2402&lt;&gt;"",$T2402&lt;&gt;"",OR($S2402&lt;=0,$T2402&lt;=0)),AND($V2402&lt;&gt;"",$W2402&lt;&gt;"",OR($V2402&lt;=0,$W2402&lt;=0))),"Revise os valores informados: valor unitário e quantidade devem ser maiores que zero.",IF(OR(AND($G2402="",$H2402&lt;&gt;""),AND($G2402&lt;&gt;"",$H2402=""),AND($J2402="",$K2402&lt;&gt;""),AND($J2402&lt;&gt;"",$K2402=""),AND($M2402="",$N2402&lt;&gt;""),AND($M2402&lt;&gt;"",$N2402=""),AND($P2402="",$Q2402&lt;&gt;""),AND($P2402&lt;&gt;"",$Q2402=""),AND($S2402="",$T2402&lt;&gt;""),AND($S2402&lt;&gt;"",$T2402=""),AND($V2402="",$W2402&lt;&gt;""),AND($V2402&lt;&gt;"",$W2402="")),"Há ano preenchido parcialmente: "&amp;TRIM(IF(AND($G2402="",$H2402&lt;&gt;""),"Ano 1 (falta valor unitário); ","")&amp;IF(AND($G2402&lt;&gt;"",$H2402=""),"Ano 1 (falta quantidade); ","")&amp;IF(AND($J2402="",$K2402&lt;&gt;""),"Ano 2 (falta valor unitário); ","")&amp;IF(AND($J2402&lt;&gt;"",$K2402=""),"Ano 2 (falta quantidade); ","")&amp;IF(AND($M2402="",$N2402&lt;&gt;""),"Ano 3 (falta valor unitário); ","")&amp;IF(AND($M2402&lt;&gt;"",$N2402=""),"Ano 3 (falta quantidade); ","")&amp;IF(AND($P2402="",$Q2402&lt;&gt;""),"Ano 4 (falta valor unitário); ","")&amp;IF(AND($P2402&lt;&gt;"",$Q2402=""),"Ano 4 (falta quantidade); ","")&amp;IF(AND($S2402="",$T2402&lt;&gt;""),"Ano 5 (falta valor unitário); ","")&amp;IF(AND($S2402&lt;&gt;"",$T2402=""),"Ano 5 (falta quantidade); ","")&amp;IF(AND($V2402="",$W2402&lt;&gt;""),"Ano 6 (falta valor unitário); ","")&amp;IF(AND($V2402&lt;&gt;"",$W2402=""),"Ano 6 (falta quantidade); ","")), IF(NOT(OR(AND($G2402&lt;&gt;"",$H2402&lt;&gt;""),AND($J2402&lt;&gt;"",$K2402&lt;&gt;""),AND($M2402&lt;&gt;"",$N2402&lt;&gt;""),AND($P2402&lt;&gt;"",$Q2402&lt;&gt;""),AND($S2402&lt;&gt;"",$T2402&lt;&gt;""),AND($V2402&lt;&gt;"",$W2402&lt;&gt;""))),"Informe pelo menos um ano completo com valor unitário e quantidade.",IF(AND($C2402&lt;&gt;"",$E2402&lt;&gt;"",LEFT(TRIM($C2402),1)&lt;&gt;LEFT(TRIM($E2402),1)),"Categoria e tipo estão incompatíveis.",IF(IF(OR($E2402="",$F2402=""),FALSE(),IFERROR(COUNTIF(INDIRECT("UNITS_"&amp;SUBSTITUTE(LEFT($E2402,FIND(" ",$E2402&amp;" ")-1),".","_")),$F2402)=0,TRUE())),"Unidade incompatível com o tipo selecionado.",IF(OR(AND(ISNUMBER(SEARCH("comunic",LOWER($B2402))),LEFT($E2402,3)&lt;&gt;"4.4"),AND(ISNUMBER(SEARCH("monitor",LOWER($B2402))),NOT(OR(LEFT($E2402,3)="1.5",LEFT($E2402,3)="2.5")))),"Revise a classificação do item conforme as regras de preenchimento.",IF(AND($B2402&lt;&gt;"",OR(ISNUMBER(SEARCH("outro",LOWER($B2402))),ISNUMBER(SEARCH("divers",LOWER($B2402))),ISNUMBER(SEARCH("kit",LOWER($B2402))),ISNUMBER(SEARCH("ferrament",LOWER($B2402))),ISNUMBER(SEARCH("epi",LOWER($B2402)))),NOT(OR($Z2402&lt;&gt;"",$AA2402&lt;&gt;""))),"Descrição muito genérica: detalhe melhor o item e registre o racional no memorial ou em anexo.",IF(AND($Y2402=0,$B2402&lt;&gt;"",OR($G2402&lt;&gt;"",$H2402&lt;&gt;"",$J2402&lt;&gt;"",$K2402&lt;&gt;"",$M2402&lt;&gt;"",$N2402&lt;&gt;"",$P2402&lt;&gt;"",$Q2402&lt;&gt;"",$S2402&lt;&gt;"",$T2402&lt;&gt;"",$V2402&lt;&gt;"",$W2402&lt;&gt;"")),"O item possui dados lançados, mas o total está zerado. Revise os valores informados.","")))))))))))))))</f>
        <v/>
      </c>
    </row>
    <row r="2403" spans="1:35" ht="14.25" customHeight="1" x14ac:dyDescent="0.25">
      <c r="A2403" s="57" t="str">
        <f t="shared" si="481"/>
        <v/>
      </c>
      <c r="B2403" s="61"/>
      <c r="C2403" s="61"/>
      <c r="D2403" s="58"/>
      <c r="E2403" s="61"/>
      <c r="F2403" s="61"/>
      <c r="G2403" s="272"/>
      <c r="H2403" s="62"/>
      <c r="I2403" s="273">
        <f t="shared" si="482"/>
        <v>0</v>
      </c>
      <c r="J2403" s="272"/>
      <c r="K2403" s="62"/>
      <c r="L2403" s="270">
        <f t="shared" si="483"/>
        <v>0</v>
      </c>
      <c r="M2403" s="272"/>
      <c r="N2403" s="62"/>
      <c r="O2403" s="270">
        <f t="shared" si="484"/>
        <v>0</v>
      </c>
      <c r="P2403" s="272"/>
      <c r="Q2403" s="62"/>
      <c r="R2403" s="271">
        <f t="shared" si="485"/>
        <v>0</v>
      </c>
      <c r="S2403" s="272"/>
      <c r="T2403" s="62"/>
      <c r="U2403" s="270">
        <f t="shared" si="486"/>
        <v>0</v>
      </c>
      <c r="V2403" s="272"/>
      <c r="W2403" s="62"/>
      <c r="X2403" s="270">
        <f t="shared" si="487"/>
        <v>0</v>
      </c>
      <c r="Y2403" s="270">
        <f t="shared" si="488"/>
        <v>0</v>
      </c>
      <c r="Z2403" s="61"/>
      <c r="AA2403" s="61"/>
      <c r="AB2403" s="60" t="str">
        <f t="shared" si="489"/>
        <v/>
      </c>
      <c r="AC2403" s="21" t="b">
        <f t="shared" si="490"/>
        <v>0</v>
      </c>
      <c r="AD2403" s="21" t="b">
        <f t="shared" si="491"/>
        <v>0</v>
      </c>
      <c r="AE2403" s="21" t="b">
        <f t="shared" si="492"/>
        <v>0</v>
      </c>
      <c r="AF2403" s="21" t="b">
        <f ca="1">OR(AND($AC2403,NOT($AD2403)),AND($AC2403,OR(AND($G2403="",$H2403&lt;&gt;""),AND($G2403&lt;&gt;"",$H2403=""),AND($J2403="",$K2403&lt;&gt;""),AND($J2403&lt;&gt;"",$K2403=""),AND($M2403="",$N2403&lt;&gt;""),AND($M2403&lt;&gt;"",$N2403=""),AND($P2403="",$Q2403&lt;&gt;""),AND($P2403&lt;&gt;"",$Q2403=""),AND($S2403="",$T2403&lt;&gt;""),AND($S2403&lt;&gt;"",$T2403=""),AND($V2403="",$W2403&lt;&gt;""),AND($V2403&lt;&gt;"",$W2403=""))),AND($C2403&lt;&gt;"",$E2403&lt;&gt;"",LEFT(TRIM($C2403),1)&lt;&gt;LEFT(TRIM($E2403),1)),IF(OR($E2403="",$F2403=""),FALSE(),IFERROR(COUNTIF(INDIRECT("UNITS_"&amp;SUBSTITUTE(LEFT($E2403,FIND(" ",$E2403&amp;" ")-1),".","_")),$F2403)=0,TRUE())),AND($B2403&lt;&gt;"",OR(ISNUMBER(SEARCH("outro",LOWER($B2403))),ISNUMBER(SEARCH("divers",LOWER($B2403))),ISNUMBER(SEARCH("etc",LOWER($B2403))))),OR(AND(ISNUMBER(SEARCH("comunic",LOWER($B2403))),LEFT($E2403,3)&lt;&gt;"4.4"),AND(ISNUMBER(SEARCH("monitor",LOWER($B2403))),NOT(OR(LEFT($E2403,3)="1.5",LEFT($E2403,3)="2.5")))),AND($B2403&lt;&gt;"",OR(LEFT($C2403,1)="1",LEFT($C2403,1)="2"),$D2403=""),AND($D2403&lt;&gt;"",NOT(OR(LEFT($C2403,1)="1",LEFT($C2403,1)="2"))),AND($D2403&lt;&gt;"",COUNTIF(' PROJETO'!$B$14:$B$16,$D2403)=0),IF($D2403="",FALSE(),IF(COUNTIF(' PROJETO'!$B$14:$B$16,$D2403)=0,FALSE(),IFERROR(INDEX(' PROJETO'!$C$14:$C$16,MATCH($D2403,' PROJETO'!$B$14:$B$16,0))&lt;&gt;"Sim",FALSE()))))</f>
        <v>0</v>
      </c>
      <c r="AG2403" s="21" t="b">
        <f>AND($AC2403,$Y2403&gt;'CONFG.  LISTAS'!$F$4,$Z2403="",$AA2403="")</f>
        <v>0</v>
      </c>
      <c r="AH2403" s="21" t="str">
        <f t="shared" si="493"/>
        <v/>
      </c>
      <c r="AI2403" s="43" t="str">
        <f ca="1">IF(NOT($AC2403),"",IF(OR($B2403="",$C2403="",$E2403="",$F2403=""),"Preencha descrição, categoria, tipo e unidade.",IF(AND($B2403&lt;&gt;"",OR(LEFT($C2403,1)="1",LEFT($C2403,1)="2"),$D2403=""),"Informe a prática de restauração para itens diretos.",IF(AND($D2403&lt;&gt;"",NOT(OR(LEFT($C2403,1)="1",LEFT($C2403,1)="2"))),"Custos indiretos não devem pertencer a uma prática específica.",IF(AND($D2403&lt;&gt;"",COUNTIF(' PROJETO'!$B$14:$B$16,$D2403)=0),"Prática de restauração inválida ou não cadastrada.",IF(IF($D2403="",FALSE(),IF(COUNTIF(' PROJETO'!$B$14:$B$16,$D2403)=0,FALSE(),IFERROR(INDEX(' PROJETO'!$C$14:$C$16,MATCH($D2403,' PROJETO'!$B$14:$B$16,0))&lt;&gt;"Sim",FALSE()))),"A prática informada no item não foi selecionada na aba Projeto.",IF(AND(MAX($I2403,$L2403,$O2403,$R2403,$U2403,$X2403)&gt;'CONFG.  LISTAS'!$F$4,NOT(OR($Z2403&lt;&gt;"",$AA2403&lt;&gt;""))),"Memorial de cálculo ou anexo obrigatório não informado para item acima do limite.",IF(OR(AND($G2403&lt;&gt;"",$H2403&lt;&gt;"",OR($G2403&lt;=0,$H2403&lt;=0)),AND($J2403&lt;&gt;"",$K2403&lt;&gt;"",OR($J2403&lt;=0,$K2403&lt;=0)),AND($M2403&lt;&gt;"",$N2403&lt;&gt;"",OR($M2403&lt;=0,$N2403&lt;=0)),AND($P2403&lt;&gt;"",$Q2403&lt;&gt;"",OR($P2403&lt;=0,$Q2403&lt;=0)),AND($S2403&lt;&gt;"",$T2403&lt;&gt;"",OR($S2403&lt;=0,$T2403&lt;=0)),AND($V2403&lt;&gt;"",$W2403&lt;&gt;"",OR($V2403&lt;=0,$W2403&lt;=0))),"Revise os valores informados: valor unitário e quantidade devem ser maiores que zero.",IF(OR(AND($G2403="",$H2403&lt;&gt;""),AND($G2403&lt;&gt;"",$H2403=""),AND($J2403="",$K2403&lt;&gt;""),AND($J2403&lt;&gt;"",$K2403=""),AND($M2403="",$N2403&lt;&gt;""),AND($M2403&lt;&gt;"",$N2403=""),AND($P2403="",$Q2403&lt;&gt;""),AND($P2403&lt;&gt;"",$Q2403=""),AND($S2403="",$T2403&lt;&gt;""),AND($S2403&lt;&gt;"",$T2403=""),AND($V2403="",$W2403&lt;&gt;""),AND($V2403&lt;&gt;"",$W2403="")),"Há ano preenchido parcialmente: "&amp;TRIM(IF(AND($G2403="",$H2403&lt;&gt;""),"Ano 1 (falta valor unitário); ","")&amp;IF(AND($G2403&lt;&gt;"",$H2403=""),"Ano 1 (falta quantidade); ","")&amp;IF(AND($J2403="",$K2403&lt;&gt;""),"Ano 2 (falta valor unitário); ","")&amp;IF(AND($J2403&lt;&gt;"",$K2403=""),"Ano 2 (falta quantidade); ","")&amp;IF(AND($M2403="",$N2403&lt;&gt;""),"Ano 3 (falta valor unitário); ","")&amp;IF(AND($M2403&lt;&gt;"",$N2403=""),"Ano 3 (falta quantidade); ","")&amp;IF(AND($P2403="",$Q2403&lt;&gt;""),"Ano 4 (falta valor unitário); ","")&amp;IF(AND($P2403&lt;&gt;"",$Q2403=""),"Ano 4 (falta quantidade); ","")&amp;IF(AND($S2403="",$T2403&lt;&gt;""),"Ano 5 (falta valor unitário); ","")&amp;IF(AND($S2403&lt;&gt;"",$T2403=""),"Ano 5 (falta quantidade); ","")&amp;IF(AND($V2403="",$W2403&lt;&gt;""),"Ano 6 (falta valor unitário); ","")&amp;IF(AND($V2403&lt;&gt;"",$W2403=""),"Ano 6 (falta quantidade); ","")), IF(NOT(OR(AND($G2403&lt;&gt;"",$H2403&lt;&gt;""),AND($J2403&lt;&gt;"",$K2403&lt;&gt;""),AND($M2403&lt;&gt;"",$N2403&lt;&gt;""),AND($P2403&lt;&gt;"",$Q2403&lt;&gt;""),AND($S2403&lt;&gt;"",$T2403&lt;&gt;""),AND($V2403&lt;&gt;"",$W2403&lt;&gt;""))),"Informe pelo menos um ano completo com valor unitário e quantidade.",IF(AND($C2403&lt;&gt;"",$E2403&lt;&gt;"",LEFT(TRIM($C2403),1)&lt;&gt;LEFT(TRIM($E2403),1)),"Categoria e tipo estão incompatíveis.",IF(IF(OR($E2403="",$F2403=""),FALSE(),IFERROR(COUNTIF(INDIRECT("UNITS_"&amp;SUBSTITUTE(LEFT($E2403,FIND(" ",$E2403&amp;" ")-1),".","_")),$F2403)=0,TRUE())),"Unidade incompatível com o tipo selecionado.",IF(OR(AND(ISNUMBER(SEARCH("comunic",LOWER($B2403))),LEFT($E2403,3)&lt;&gt;"4.4"),AND(ISNUMBER(SEARCH("monitor",LOWER($B2403))),NOT(OR(LEFT($E2403,3)="1.5",LEFT($E2403,3)="2.5")))),"Revise a classificação do item conforme as regras de preenchimento.",IF(AND($B2403&lt;&gt;"",OR(ISNUMBER(SEARCH("outro",LOWER($B2403))),ISNUMBER(SEARCH("divers",LOWER($B2403))),ISNUMBER(SEARCH("kit",LOWER($B2403))),ISNUMBER(SEARCH("ferrament",LOWER($B2403))),ISNUMBER(SEARCH("epi",LOWER($B2403)))),NOT(OR($Z2403&lt;&gt;"",$AA2403&lt;&gt;""))),"Descrição muito genérica: detalhe melhor o item e registre o racional no memorial ou em anexo.",IF(AND($Y2403=0,$B2403&lt;&gt;"",OR($G2403&lt;&gt;"",$H2403&lt;&gt;"",$J2403&lt;&gt;"",$K2403&lt;&gt;"",$M2403&lt;&gt;"",$N2403&lt;&gt;"",$P2403&lt;&gt;"",$Q2403&lt;&gt;"",$S2403&lt;&gt;"",$T2403&lt;&gt;"",$V2403&lt;&gt;"",$W2403&lt;&gt;"")),"O item possui dados lançados, mas o total está zerado. Revise os valores informados.","")))))))))))))))</f>
        <v/>
      </c>
    </row>
    <row r="2404" spans="1:35" ht="14.25" customHeight="1" x14ac:dyDescent="0.25">
      <c r="A2404" s="57" t="str">
        <f t="shared" si="481"/>
        <v/>
      </c>
      <c r="B2404" s="58"/>
      <c r="C2404" s="58"/>
      <c r="D2404" s="58"/>
      <c r="E2404" s="58"/>
      <c r="F2404" s="58"/>
      <c r="G2404" s="269"/>
      <c r="H2404" s="59"/>
      <c r="I2404" s="273">
        <f t="shared" si="482"/>
        <v>0</v>
      </c>
      <c r="J2404" s="269"/>
      <c r="K2404" s="59"/>
      <c r="L2404" s="270">
        <f t="shared" si="483"/>
        <v>0</v>
      </c>
      <c r="M2404" s="269"/>
      <c r="N2404" s="59"/>
      <c r="O2404" s="270">
        <f t="shared" si="484"/>
        <v>0</v>
      </c>
      <c r="P2404" s="269"/>
      <c r="Q2404" s="59"/>
      <c r="R2404" s="271">
        <f t="shared" si="485"/>
        <v>0</v>
      </c>
      <c r="S2404" s="269"/>
      <c r="T2404" s="59"/>
      <c r="U2404" s="270">
        <f t="shared" si="486"/>
        <v>0</v>
      </c>
      <c r="V2404" s="269"/>
      <c r="W2404" s="59"/>
      <c r="X2404" s="270">
        <f t="shared" si="487"/>
        <v>0</v>
      </c>
      <c r="Y2404" s="270">
        <f t="shared" si="488"/>
        <v>0</v>
      </c>
      <c r="Z2404" s="58"/>
      <c r="AA2404" s="58"/>
      <c r="AB2404" s="60" t="str">
        <f t="shared" si="489"/>
        <v/>
      </c>
      <c r="AC2404" s="21" t="b">
        <f t="shared" si="490"/>
        <v>0</v>
      </c>
      <c r="AD2404" s="21" t="b">
        <f t="shared" si="491"/>
        <v>0</v>
      </c>
      <c r="AE2404" s="21" t="b">
        <f t="shared" si="492"/>
        <v>0</v>
      </c>
      <c r="AF2404" s="21" t="b">
        <f ca="1">OR(AND($AC2404,NOT($AD2404)),AND($AC2404,OR(AND($G2404="",$H2404&lt;&gt;""),AND($G2404&lt;&gt;"",$H2404=""),AND($J2404="",$K2404&lt;&gt;""),AND($J2404&lt;&gt;"",$K2404=""),AND($M2404="",$N2404&lt;&gt;""),AND($M2404&lt;&gt;"",$N2404=""),AND($P2404="",$Q2404&lt;&gt;""),AND($P2404&lt;&gt;"",$Q2404=""),AND($S2404="",$T2404&lt;&gt;""),AND($S2404&lt;&gt;"",$T2404=""),AND($V2404="",$W2404&lt;&gt;""),AND($V2404&lt;&gt;"",$W2404=""))),AND($C2404&lt;&gt;"",$E2404&lt;&gt;"",LEFT(TRIM($C2404),1)&lt;&gt;LEFT(TRIM($E2404),1)),IF(OR($E2404="",$F2404=""),FALSE(),IFERROR(COUNTIF(INDIRECT("UNITS_"&amp;SUBSTITUTE(LEFT($E2404,FIND(" ",$E2404&amp;" ")-1),".","_")),$F2404)=0,TRUE())),AND($B2404&lt;&gt;"",OR(ISNUMBER(SEARCH("outro",LOWER($B2404))),ISNUMBER(SEARCH("divers",LOWER($B2404))),ISNUMBER(SEARCH("etc",LOWER($B2404))))),OR(AND(ISNUMBER(SEARCH("comunic",LOWER($B2404))),LEFT($E2404,3)&lt;&gt;"4.4"),AND(ISNUMBER(SEARCH("monitor",LOWER($B2404))),NOT(OR(LEFT($E2404,3)="1.5",LEFT($E2404,3)="2.5")))),AND($B2404&lt;&gt;"",OR(LEFT($C2404,1)="1",LEFT($C2404,1)="2"),$D2404=""),AND($D2404&lt;&gt;"",NOT(OR(LEFT($C2404,1)="1",LEFT($C2404,1)="2"))),AND($D2404&lt;&gt;"",COUNTIF(' PROJETO'!$B$14:$B$16,$D2404)=0),IF($D2404="",FALSE(),IF(COUNTIF(' PROJETO'!$B$14:$B$16,$D2404)=0,FALSE(),IFERROR(INDEX(' PROJETO'!$C$14:$C$16,MATCH($D2404,' PROJETO'!$B$14:$B$16,0))&lt;&gt;"Sim",FALSE()))))</f>
        <v>0</v>
      </c>
      <c r="AG2404" s="21" t="b">
        <f>AND($AC2404,$Y2404&gt;'CONFG.  LISTAS'!$F$4,$Z2404="",$AA2404="")</f>
        <v>0</v>
      </c>
      <c r="AH2404" s="21" t="str">
        <f t="shared" si="493"/>
        <v/>
      </c>
      <c r="AI2404" s="43" t="str">
        <f ca="1">IF(NOT($AC2404),"",IF(OR($B2404="",$C2404="",$E2404="",$F2404=""),"Preencha descrição, categoria, tipo e unidade.",IF(AND($B2404&lt;&gt;"",OR(LEFT($C2404,1)="1",LEFT($C2404,1)="2"),$D2404=""),"Informe a prática de restauração para itens diretos.",IF(AND($D2404&lt;&gt;"",NOT(OR(LEFT($C2404,1)="1",LEFT($C2404,1)="2"))),"Custos indiretos não devem pertencer a uma prática específica.",IF(AND($D2404&lt;&gt;"",COUNTIF(' PROJETO'!$B$14:$B$16,$D2404)=0),"Prática de restauração inválida ou não cadastrada.",IF(IF($D2404="",FALSE(),IF(COUNTIF(' PROJETO'!$B$14:$B$16,$D2404)=0,FALSE(),IFERROR(INDEX(' PROJETO'!$C$14:$C$16,MATCH($D2404,' PROJETO'!$B$14:$B$16,0))&lt;&gt;"Sim",FALSE()))),"A prática informada no item não foi selecionada na aba Projeto.",IF(AND(MAX($I2404,$L2404,$O2404,$R2404,$U2404,$X2404)&gt;'CONFG.  LISTAS'!$F$4,NOT(OR($Z2404&lt;&gt;"",$AA2404&lt;&gt;""))),"Memorial de cálculo ou anexo obrigatório não informado para item acima do limite.",IF(OR(AND($G2404&lt;&gt;"",$H2404&lt;&gt;"",OR($G2404&lt;=0,$H2404&lt;=0)),AND($J2404&lt;&gt;"",$K2404&lt;&gt;"",OR($J2404&lt;=0,$K2404&lt;=0)),AND($M2404&lt;&gt;"",$N2404&lt;&gt;"",OR($M2404&lt;=0,$N2404&lt;=0)),AND($P2404&lt;&gt;"",$Q2404&lt;&gt;"",OR($P2404&lt;=0,$Q2404&lt;=0)),AND($S2404&lt;&gt;"",$T2404&lt;&gt;"",OR($S2404&lt;=0,$T2404&lt;=0)),AND($V2404&lt;&gt;"",$W2404&lt;&gt;"",OR($V2404&lt;=0,$W2404&lt;=0))),"Revise os valores informados: valor unitário e quantidade devem ser maiores que zero.",IF(OR(AND($G2404="",$H2404&lt;&gt;""),AND($G2404&lt;&gt;"",$H2404=""),AND($J2404="",$K2404&lt;&gt;""),AND($J2404&lt;&gt;"",$K2404=""),AND($M2404="",$N2404&lt;&gt;""),AND($M2404&lt;&gt;"",$N2404=""),AND($P2404="",$Q2404&lt;&gt;""),AND($P2404&lt;&gt;"",$Q2404=""),AND($S2404="",$T2404&lt;&gt;""),AND($S2404&lt;&gt;"",$T2404=""),AND($V2404="",$W2404&lt;&gt;""),AND($V2404&lt;&gt;"",$W2404="")),"Há ano preenchido parcialmente: "&amp;TRIM(IF(AND($G2404="",$H2404&lt;&gt;""),"Ano 1 (falta valor unitário); ","")&amp;IF(AND($G2404&lt;&gt;"",$H2404=""),"Ano 1 (falta quantidade); ","")&amp;IF(AND($J2404="",$K2404&lt;&gt;""),"Ano 2 (falta valor unitário); ","")&amp;IF(AND($J2404&lt;&gt;"",$K2404=""),"Ano 2 (falta quantidade); ","")&amp;IF(AND($M2404="",$N2404&lt;&gt;""),"Ano 3 (falta valor unitário); ","")&amp;IF(AND($M2404&lt;&gt;"",$N2404=""),"Ano 3 (falta quantidade); ","")&amp;IF(AND($P2404="",$Q2404&lt;&gt;""),"Ano 4 (falta valor unitário); ","")&amp;IF(AND($P2404&lt;&gt;"",$Q2404=""),"Ano 4 (falta quantidade); ","")&amp;IF(AND($S2404="",$T2404&lt;&gt;""),"Ano 5 (falta valor unitário); ","")&amp;IF(AND($S2404&lt;&gt;"",$T2404=""),"Ano 5 (falta quantidade); ","")&amp;IF(AND($V2404="",$W2404&lt;&gt;""),"Ano 6 (falta valor unitário); ","")&amp;IF(AND($V2404&lt;&gt;"",$W2404=""),"Ano 6 (falta quantidade); ","")), IF(NOT(OR(AND($G2404&lt;&gt;"",$H2404&lt;&gt;""),AND($J2404&lt;&gt;"",$K2404&lt;&gt;""),AND($M2404&lt;&gt;"",$N2404&lt;&gt;""),AND($P2404&lt;&gt;"",$Q2404&lt;&gt;""),AND($S2404&lt;&gt;"",$T2404&lt;&gt;""),AND($V2404&lt;&gt;"",$W2404&lt;&gt;""))),"Informe pelo menos um ano completo com valor unitário e quantidade.",IF(AND($C2404&lt;&gt;"",$E2404&lt;&gt;"",LEFT(TRIM($C2404),1)&lt;&gt;LEFT(TRIM($E2404),1)),"Categoria e tipo estão incompatíveis.",IF(IF(OR($E2404="",$F2404=""),FALSE(),IFERROR(COUNTIF(INDIRECT("UNITS_"&amp;SUBSTITUTE(LEFT($E2404,FIND(" ",$E2404&amp;" ")-1),".","_")),$F2404)=0,TRUE())),"Unidade incompatível com o tipo selecionado.",IF(OR(AND(ISNUMBER(SEARCH("comunic",LOWER($B2404))),LEFT($E2404,3)&lt;&gt;"4.4"),AND(ISNUMBER(SEARCH("monitor",LOWER($B2404))),NOT(OR(LEFT($E2404,3)="1.5",LEFT($E2404,3)="2.5")))),"Revise a classificação do item conforme as regras de preenchimento.",IF(AND($B2404&lt;&gt;"",OR(ISNUMBER(SEARCH("outro",LOWER($B2404))),ISNUMBER(SEARCH("divers",LOWER($B2404))),ISNUMBER(SEARCH("kit",LOWER($B2404))),ISNUMBER(SEARCH("ferrament",LOWER($B2404))),ISNUMBER(SEARCH("epi",LOWER($B2404)))),NOT(OR($Z2404&lt;&gt;"",$AA2404&lt;&gt;""))),"Descrição muito genérica: detalhe melhor o item e registre o racional no memorial ou em anexo.",IF(AND($Y2404=0,$B2404&lt;&gt;"",OR($G2404&lt;&gt;"",$H2404&lt;&gt;"",$J2404&lt;&gt;"",$K2404&lt;&gt;"",$M2404&lt;&gt;"",$N2404&lt;&gt;"",$P2404&lt;&gt;"",$Q2404&lt;&gt;"",$S2404&lt;&gt;"",$T2404&lt;&gt;"",$V2404&lt;&gt;"",$W2404&lt;&gt;"")),"O item possui dados lançados, mas o total está zerado. Revise os valores informados.","")))))))))))))))</f>
        <v/>
      </c>
    </row>
    <row r="2405" spans="1:35" ht="14.25" customHeight="1" x14ac:dyDescent="0.25">
      <c r="A2405" s="57" t="str">
        <f t="shared" si="481"/>
        <v/>
      </c>
      <c r="B2405" s="61"/>
      <c r="C2405" s="61"/>
      <c r="D2405" s="58"/>
      <c r="E2405" s="61"/>
      <c r="F2405" s="61"/>
      <c r="G2405" s="272"/>
      <c r="H2405" s="62"/>
      <c r="I2405" s="273">
        <f t="shared" si="482"/>
        <v>0</v>
      </c>
      <c r="J2405" s="272"/>
      <c r="K2405" s="62"/>
      <c r="L2405" s="270">
        <f t="shared" si="483"/>
        <v>0</v>
      </c>
      <c r="M2405" s="272"/>
      <c r="N2405" s="62"/>
      <c r="O2405" s="270">
        <f t="shared" si="484"/>
        <v>0</v>
      </c>
      <c r="P2405" s="272"/>
      <c r="Q2405" s="62"/>
      <c r="R2405" s="271">
        <f t="shared" si="485"/>
        <v>0</v>
      </c>
      <c r="S2405" s="272"/>
      <c r="T2405" s="62"/>
      <c r="U2405" s="270">
        <f t="shared" si="486"/>
        <v>0</v>
      </c>
      <c r="V2405" s="272"/>
      <c r="W2405" s="62"/>
      <c r="X2405" s="270">
        <f t="shared" si="487"/>
        <v>0</v>
      </c>
      <c r="Y2405" s="270">
        <f t="shared" si="488"/>
        <v>0</v>
      </c>
      <c r="Z2405" s="61"/>
      <c r="AA2405" s="61"/>
      <c r="AB2405" s="60" t="str">
        <f t="shared" si="489"/>
        <v/>
      </c>
      <c r="AC2405" s="21" t="b">
        <f t="shared" si="490"/>
        <v>0</v>
      </c>
      <c r="AD2405" s="21" t="b">
        <f t="shared" si="491"/>
        <v>0</v>
      </c>
      <c r="AE2405" s="21" t="b">
        <f t="shared" si="492"/>
        <v>0</v>
      </c>
      <c r="AF2405" s="21" t="b">
        <f ca="1">OR(AND($AC2405,NOT($AD2405)),AND($AC2405,OR(AND($G2405="",$H2405&lt;&gt;""),AND($G2405&lt;&gt;"",$H2405=""),AND($J2405="",$K2405&lt;&gt;""),AND($J2405&lt;&gt;"",$K2405=""),AND($M2405="",$N2405&lt;&gt;""),AND($M2405&lt;&gt;"",$N2405=""),AND($P2405="",$Q2405&lt;&gt;""),AND($P2405&lt;&gt;"",$Q2405=""),AND($S2405="",$T2405&lt;&gt;""),AND($S2405&lt;&gt;"",$T2405=""),AND($V2405="",$W2405&lt;&gt;""),AND($V2405&lt;&gt;"",$W2405=""))),AND($C2405&lt;&gt;"",$E2405&lt;&gt;"",LEFT(TRIM($C2405),1)&lt;&gt;LEFT(TRIM($E2405),1)),IF(OR($E2405="",$F2405=""),FALSE(),IFERROR(COUNTIF(INDIRECT("UNITS_"&amp;SUBSTITUTE(LEFT($E2405,FIND(" ",$E2405&amp;" ")-1),".","_")),$F2405)=0,TRUE())),AND($B2405&lt;&gt;"",OR(ISNUMBER(SEARCH("outro",LOWER($B2405))),ISNUMBER(SEARCH("divers",LOWER($B2405))),ISNUMBER(SEARCH("etc",LOWER($B2405))))),OR(AND(ISNUMBER(SEARCH("comunic",LOWER($B2405))),LEFT($E2405,3)&lt;&gt;"4.4"),AND(ISNUMBER(SEARCH("monitor",LOWER($B2405))),NOT(OR(LEFT($E2405,3)="1.5",LEFT($E2405,3)="2.5")))),AND($B2405&lt;&gt;"",OR(LEFT($C2405,1)="1",LEFT($C2405,1)="2"),$D2405=""),AND($D2405&lt;&gt;"",NOT(OR(LEFT($C2405,1)="1",LEFT($C2405,1)="2"))),AND($D2405&lt;&gt;"",COUNTIF(' PROJETO'!$B$14:$B$16,$D2405)=0),IF($D2405="",FALSE(),IF(COUNTIF(' PROJETO'!$B$14:$B$16,$D2405)=0,FALSE(),IFERROR(INDEX(' PROJETO'!$C$14:$C$16,MATCH($D2405,' PROJETO'!$B$14:$B$16,0))&lt;&gt;"Sim",FALSE()))))</f>
        <v>0</v>
      </c>
      <c r="AG2405" s="21" t="b">
        <f>AND($AC2405,$Y2405&gt;'CONFG.  LISTAS'!$F$4,$Z2405="",$AA2405="")</f>
        <v>0</v>
      </c>
      <c r="AH2405" s="21" t="str">
        <f t="shared" si="493"/>
        <v/>
      </c>
      <c r="AI2405" s="43" t="str">
        <f ca="1">IF(NOT($AC2405),"",IF(OR($B2405="",$C2405="",$E2405="",$F2405=""),"Preencha descrição, categoria, tipo e unidade.",IF(AND($B2405&lt;&gt;"",OR(LEFT($C2405,1)="1",LEFT($C2405,1)="2"),$D2405=""),"Informe a prática de restauração para itens diretos.",IF(AND($D2405&lt;&gt;"",NOT(OR(LEFT($C2405,1)="1",LEFT($C2405,1)="2"))),"Custos indiretos não devem pertencer a uma prática específica.",IF(AND($D2405&lt;&gt;"",COUNTIF(' PROJETO'!$B$14:$B$16,$D2405)=0),"Prática de restauração inválida ou não cadastrada.",IF(IF($D2405="",FALSE(),IF(COUNTIF(' PROJETO'!$B$14:$B$16,$D2405)=0,FALSE(),IFERROR(INDEX(' PROJETO'!$C$14:$C$16,MATCH($D2405,' PROJETO'!$B$14:$B$16,0))&lt;&gt;"Sim",FALSE()))),"A prática informada no item não foi selecionada na aba Projeto.",IF(AND(MAX($I2405,$L2405,$O2405,$R2405,$U2405,$X2405)&gt;'CONFG.  LISTAS'!$F$4,NOT(OR($Z2405&lt;&gt;"",$AA2405&lt;&gt;""))),"Memorial de cálculo ou anexo obrigatório não informado para item acima do limite.",IF(OR(AND($G2405&lt;&gt;"",$H2405&lt;&gt;"",OR($G2405&lt;=0,$H2405&lt;=0)),AND($J2405&lt;&gt;"",$K2405&lt;&gt;"",OR($J2405&lt;=0,$K2405&lt;=0)),AND($M2405&lt;&gt;"",$N2405&lt;&gt;"",OR($M2405&lt;=0,$N2405&lt;=0)),AND($P2405&lt;&gt;"",$Q2405&lt;&gt;"",OR($P2405&lt;=0,$Q2405&lt;=0)),AND($S2405&lt;&gt;"",$T2405&lt;&gt;"",OR($S2405&lt;=0,$T2405&lt;=0)),AND($V2405&lt;&gt;"",$W2405&lt;&gt;"",OR($V2405&lt;=0,$W2405&lt;=0))),"Revise os valores informados: valor unitário e quantidade devem ser maiores que zero.",IF(OR(AND($G2405="",$H2405&lt;&gt;""),AND($G2405&lt;&gt;"",$H2405=""),AND($J2405="",$K2405&lt;&gt;""),AND($J2405&lt;&gt;"",$K2405=""),AND($M2405="",$N2405&lt;&gt;""),AND($M2405&lt;&gt;"",$N2405=""),AND($P2405="",$Q2405&lt;&gt;""),AND($P2405&lt;&gt;"",$Q2405=""),AND($S2405="",$T2405&lt;&gt;""),AND($S2405&lt;&gt;"",$T2405=""),AND($V2405="",$W2405&lt;&gt;""),AND($V2405&lt;&gt;"",$W2405="")),"Há ano preenchido parcialmente: "&amp;TRIM(IF(AND($G2405="",$H2405&lt;&gt;""),"Ano 1 (falta valor unitário); ","")&amp;IF(AND($G2405&lt;&gt;"",$H2405=""),"Ano 1 (falta quantidade); ","")&amp;IF(AND($J2405="",$K2405&lt;&gt;""),"Ano 2 (falta valor unitário); ","")&amp;IF(AND($J2405&lt;&gt;"",$K2405=""),"Ano 2 (falta quantidade); ","")&amp;IF(AND($M2405="",$N2405&lt;&gt;""),"Ano 3 (falta valor unitário); ","")&amp;IF(AND($M2405&lt;&gt;"",$N2405=""),"Ano 3 (falta quantidade); ","")&amp;IF(AND($P2405="",$Q2405&lt;&gt;""),"Ano 4 (falta valor unitário); ","")&amp;IF(AND($P2405&lt;&gt;"",$Q2405=""),"Ano 4 (falta quantidade); ","")&amp;IF(AND($S2405="",$T2405&lt;&gt;""),"Ano 5 (falta valor unitário); ","")&amp;IF(AND($S2405&lt;&gt;"",$T2405=""),"Ano 5 (falta quantidade); ","")&amp;IF(AND($V2405="",$W2405&lt;&gt;""),"Ano 6 (falta valor unitário); ","")&amp;IF(AND($V2405&lt;&gt;"",$W2405=""),"Ano 6 (falta quantidade); ","")), IF(NOT(OR(AND($G2405&lt;&gt;"",$H2405&lt;&gt;""),AND($J2405&lt;&gt;"",$K2405&lt;&gt;""),AND($M2405&lt;&gt;"",$N2405&lt;&gt;""),AND($P2405&lt;&gt;"",$Q2405&lt;&gt;""),AND($S2405&lt;&gt;"",$T2405&lt;&gt;""),AND($V2405&lt;&gt;"",$W2405&lt;&gt;""))),"Informe pelo menos um ano completo com valor unitário e quantidade.",IF(AND($C2405&lt;&gt;"",$E2405&lt;&gt;"",LEFT(TRIM($C2405),1)&lt;&gt;LEFT(TRIM($E2405),1)),"Categoria e tipo estão incompatíveis.",IF(IF(OR($E2405="",$F2405=""),FALSE(),IFERROR(COUNTIF(INDIRECT("UNITS_"&amp;SUBSTITUTE(LEFT($E2405,FIND(" ",$E2405&amp;" ")-1),".","_")),$F2405)=0,TRUE())),"Unidade incompatível com o tipo selecionado.",IF(OR(AND(ISNUMBER(SEARCH("comunic",LOWER($B2405))),LEFT($E2405,3)&lt;&gt;"4.4"),AND(ISNUMBER(SEARCH("monitor",LOWER($B2405))),NOT(OR(LEFT($E2405,3)="1.5",LEFT($E2405,3)="2.5")))),"Revise a classificação do item conforme as regras de preenchimento.",IF(AND($B2405&lt;&gt;"",OR(ISNUMBER(SEARCH("outro",LOWER($B2405))),ISNUMBER(SEARCH("divers",LOWER($B2405))),ISNUMBER(SEARCH("kit",LOWER($B2405))),ISNUMBER(SEARCH("ferrament",LOWER($B2405))),ISNUMBER(SEARCH("epi",LOWER($B2405)))),NOT(OR($Z2405&lt;&gt;"",$AA2405&lt;&gt;""))),"Descrição muito genérica: detalhe melhor o item e registre o racional no memorial ou em anexo.",IF(AND($Y2405=0,$B2405&lt;&gt;"",OR($G2405&lt;&gt;"",$H2405&lt;&gt;"",$J2405&lt;&gt;"",$K2405&lt;&gt;"",$M2405&lt;&gt;"",$N2405&lt;&gt;"",$P2405&lt;&gt;"",$Q2405&lt;&gt;"",$S2405&lt;&gt;"",$T2405&lt;&gt;"",$V2405&lt;&gt;"",$W2405&lt;&gt;"")),"O item possui dados lançados, mas o total está zerado. Revise os valores informados.","")))))))))))))))</f>
        <v/>
      </c>
    </row>
    <row r="2406" spans="1:35" ht="14.25" customHeight="1" x14ac:dyDescent="0.25">
      <c r="A2406" s="57" t="str">
        <f t="shared" si="481"/>
        <v/>
      </c>
      <c r="B2406" s="58"/>
      <c r="C2406" s="58"/>
      <c r="D2406" s="58"/>
      <c r="E2406" s="58"/>
      <c r="F2406" s="58"/>
      <c r="G2406" s="269"/>
      <c r="H2406" s="59"/>
      <c r="I2406" s="273">
        <f t="shared" si="482"/>
        <v>0</v>
      </c>
      <c r="J2406" s="269"/>
      <c r="K2406" s="59"/>
      <c r="L2406" s="270">
        <f t="shared" si="483"/>
        <v>0</v>
      </c>
      <c r="M2406" s="269"/>
      <c r="N2406" s="59"/>
      <c r="O2406" s="270">
        <f t="shared" si="484"/>
        <v>0</v>
      </c>
      <c r="P2406" s="269"/>
      <c r="Q2406" s="59"/>
      <c r="R2406" s="271">
        <f t="shared" si="485"/>
        <v>0</v>
      </c>
      <c r="S2406" s="269"/>
      <c r="T2406" s="59"/>
      <c r="U2406" s="270">
        <f t="shared" si="486"/>
        <v>0</v>
      </c>
      <c r="V2406" s="269"/>
      <c r="W2406" s="59"/>
      <c r="X2406" s="270">
        <f t="shared" si="487"/>
        <v>0</v>
      </c>
      <c r="Y2406" s="270">
        <f t="shared" si="488"/>
        <v>0</v>
      </c>
      <c r="Z2406" s="58"/>
      <c r="AA2406" s="58"/>
      <c r="AB2406" s="60" t="str">
        <f t="shared" si="489"/>
        <v/>
      </c>
      <c r="AC2406" s="21" t="b">
        <f t="shared" si="490"/>
        <v>0</v>
      </c>
      <c r="AD2406" s="21" t="b">
        <f t="shared" si="491"/>
        <v>0</v>
      </c>
      <c r="AE2406" s="21" t="b">
        <f t="shared" si="492"/>
        <v>0</v>
      </c>
      <c r="AF2406" s="21" t="b">
        <f ca="1">OR(AND($AC2406,NOT($AD2406)),AND($AC2406,OR(AND($G2406="",$H2406&lt;&gt;""),AND($G2406&lt;&gt;"",$H2406=""),AND($J2406="",$K2406&lt;&gt;""),AND($J2406&lt;&gt;"",$K2406=""),AND($M2406="",$N2406&lt;&gt;""),AND($M2406&lt;&gt;"",$N2406=""),AND($P2406="",$Q2406&lt;&gt;""),AND($P2406&lt;&gt;"",$Q2406=""),AND($S2406="",$T2406&lt;&gt;""),AND($S2406&lt;&gt;"",$T2406=""),AND($V2406="",$W2406&lt;&gt;""),AND($V2406&lt;&gt;"",$W2406=""))),AND($C2406&lt;&gt;"",$E2406&lt;&gt;"",LEFT(TRIM($C2406),1)&lt;&gt;LEFT(TRIM($E2406),1)),IF(OR($E2406="",$F2406=""),FALSE(),IFERROR(COUNTIF(INDIRECT("UNITS_"&amp;SUBSTITUTE(LEFT($E2406,FIND(" ",$E2406&amp;" ")-1),".","_")),$F2406)=0,TRUE())),AND($B2406&lt;&gt;"",OR(ISNUMBER(SEARCH("outro",LOWER($B2406))),ISNUMBER(SEARCH("divers",LOWER($B2406))),ISNUMBER(SEARCH("etc",LOWER($B2406))))),OR(AND(ISNUMBER(SEARCH("comunic",LOWER($B2406))),LEFT($E2406,3)&lt;&gt;"4.4"),AND(ISNUMBER(SEARCH("monitor",LOWER($B2406))),NOT(OR(LEFT($E2406,3)="1.5",LEFT($E2406,3)="2.5")))),AND($B2406&lt;&gt;"",OR(LEFT($C2406,1)="1",LEFT($C2406,1)="2"),$D2406=""),AND($D2406&lt;&gt;"",NOT(OR(LEFT($C2406,1)="1",LEFT($C2406,1)="2"))),AND($D2406&lt;&gt;"",COUNTIF(' PROJETO'!$B$14:$B$16,$D2406)=0),IF($D2406="",FALSE(),IF(COUNTIF(' PROJETO'!$B$14:$B$16,$D2406)=0,FALSE(),IFERROR(INDEX(' PROJETO'!$C$14:$C$16,MATCH($D2406,' PROJETO'!$B$14:$B$16,0))&lt;&gt;"Sim",FALSE()))))</f>
        <v>0</v>
      </c>
      <c r="AG2406" s="21" t="b">
        <f>AND($AC2406,$Y2406&gt;'CONFG.  LISTAS'!$F$4,$Z2406="",$AA2406="")</f>
        <v>0</v>
      </c>
      <c r="AH2406" s="21" t="str">
        <f t="shared" si="493"/>
        <v/>
      </c>
      <c r="AI2406" s="43" t="str">
        <f ca="1">IF(NOT($AC2406),"",IF(OR($B2406="",$C2406="",$E2406="",$F2406=""),"Preencha descrição, categoria, tipo e unidade.",IF(AND($B2406&lt;&gt;"",OR(LEFT($C2406,1)="1",LEFT($C2406,1)="2"),$D2406=""),"Informe a prática de restauração para itens diretos.",IF(AND($D2406&lt;&gt;"",NOT(OR(LEFT($C2406,1)="1",LEFT($C2406,1)="2"))),"Custos indiretos não devem pertencer a uma prática específica.",IF(AND($D2406&lt;&gt;"",COUNTIF(' PROJETO'!$B$14:$B$16,$D2406)=0),"Prática de restauração inválida ou não cadastrada.",IF(IF($D2406="",FALSE(),IF(COUNTIF(' PROJETO'!$B$14:$B$16,$D2406)=0,FALSE(),IFERROR(INDEX(' PROJETO'!$C$14:$C$16,MATCH($D2406,' PROJETO'!$B$14:$B$16,0))&lt;&gt;"Sim",FALSE()))),"A prática informada no item não foi selecionada na aba Projeto.",IF(AND(MAX($I2406,$L2406,$O2406,$R2406,$U2406,$X2406)&gt;'CONFG.  LISTAS'!$F$4,NOT(OR($Z2406&lt;&gt;"",$AA2406&lt;&gt;""))),"Memorial de cálculo ou anexo obrigatório não informado para item acima do limite.",IF(OR(AND($G2406&lt;&gt;"",$H2406&lt;&gt;"",OR($G2406&lt;=0,$H2406&lt;=0)),AND($J2406&lt;&gt;"",$K2406&lt;&gt;"",OR($J2406&lt;=0,$K2406&lt;=0)),AND($M2406&lt;&gt;"",$N2406&lt;&gt;"",OR($M2406&lt;=0,$N2406&lt;=0)),AND($P2406&lt;&gt;"",$Q2406&lt;&gt;"",OR($P2406&lt;=0,$Q2406&lt;=0)),AND($S2406&lt;&gt;"",$T2406&lt;&gt;"",OR($S2406&lt;=0,$T2406&lt;=0)),AND($V2406&lt;&gt;"",$W2406&lt;&gt;"",OR($V2406&lt;=0,$W2406&lt;=0))),"Revise os valores informados: valor unitário e quantidade devem ser maiores que zero.",IF(OR(AND($G2406="",$H2406&lt;&gt;""),AND($G2406&lt;&gt;"",$H2406=""),AND($J2406="",$K2406&lt;&gt;""),AND($J2406&lt;&gt;"",$K2406=""),AND($M2406="",$N2406&lt;&gt;""),AND($M2406&lt;&gt;"",$N2406=""),AND($P2406="",$Q2406&lt;&gt;""),AND($P2406&lt;&gt;"",$Q2406=""),AND($S2406="",$T2406&lt;&gt;""),AND($S2406&lt;&gt;"",$T2406=""),AND($V2406="",$W2406&lt;&gt;""),AND($V2406&lt;&gt;"",$W2406="")),"Há ano preenchido parcialmente: "&amp;TRIM(IF(AND($G2406="",$H2406&lt;&gt;""),"Ano 1 (falta valor unitário); ","")&amp;IF(AND($G2406&lt;&gt;"",$H2406=""),"Ano 1 (falta quantidade); ","")&amp;IF(AND($J2406="",$K2406&lt;&gt;""),"Ano 2 (falta valor unitário); ","")&amp;IF(AND($J2406&lt;&gt;"",$K2406=""),"Ano 2 (falta quantidade); ","")&amp;IF(AND($M2406="",$N2406&lt;&gt;""),"Ano 3 (falta valor unitário); ","")&amp;IF(AND($M2406&lt;&gt;"",$N2406=""),"Ano 3 (falta quantidade); ","")&amp;IF(AND($P2406="",$Q2406&lt;&gt;""),"Ano 4 (falta valor unitário); ","")&amp;IF(AND($P2406&lt;&gt;"",$Q2406=""),"Ano 4 (falta quantidade); ","")&amp;IF(AND($S2406="",$T2406&lt;&gt;""),"Ano 5 (falta valor unitário); ","")&amp;IF(AND($S2406&lt;&gt;"",$T2406=""),"Ano 5 (falta quantidade); ","")&amp;IF(AND($V2406="",$W2406&lt;&gt;""),"Ano 6 (falta valor unitário); ","")&amp;IF(AND($V2406&lt;&gt;"",$W2406=""),"Ano 6 (falta quantidade); ","")), IF(NOT(OR(AND($G2406&lt;&gt;"",$H2406&lt;&gt;""),AND($J2406&lt;&gt;"",$K2406&lt;&gt;""),AND($M2406&lt;&gt;"",$N2406&lt;&gt;""),AND($P2406&lt;&gt;"",$Q2406&lt;&gt;""),AND($S2406&lt;&gt;"",$T2406&lt;&gt;""),AND($V2406&lt;&gt;"",$W2406&lt;&gt;""))),"Informe pelo menos um ano completo com valor unitário e quantidade.",IF(AND($C2406&lt;&gt;"",$E2406&lt;&gt;"",LEFT(TRIM($C2406),1)&lt;&gt;LEFT(TRIM($E2406),1)),"Categoria e tipo estão incompatíveis.",IF(IF(OR($E2406="",$F2406=""),FALSE(),IFERROR(COUNTIF(INDIRECT("UNITS_"&amp;SUBSTITUTE(LEFT($E2406,FIND(" ",$E2406&amp;" ")-1),".","_")),$F2406)=0,TRUE())),"Unidade incompatível com o tipo selecionado.",IF(OR(AND(ISNUMBER(SEARCH("comunic",LOWER($B2406))),LEFT($E2406,3)&lt;&gt;"4.4"),AND(ISNUMBER(SEARCH("monitor",LOWER($B2406))),NOT(OR(LEFT($E2406,3)="1.5",LEFT($E2406,3)="2.5")))),"Revise a classificação do item conforme as regras de preenchimento.",IF(AND($B2406&lt;&gt;"",OR(ISNUMBER(SEARCH("outro",LOWER($B2406))),ISNUMBER(SEARCH("divers",LOWER($B2406))),ISNUMBER(SEARCH("kit",LOWER($B2406))),ISNUMBER(SEARCH("ferrament",LOWER($B2406))),ISNUMBER(SEARCH("epi",LOWER($B2406)))),NOT(OR($Z2406&lt;&gt;"",$AA2406&lt;&gt;""))),"Descrição muito genérica: detalhe melhor o item e registre o racional no memorial ou em anexo.",IF(AND($Y2406=0,$B2406&lt;&gt;"",OR($G2406&lt;&gt;"",$H2406&lt;&gt;"",$J2406&lt;&gt;"",$K2406&lt;&gt;"",$M2406&lt;&gt;"",$N2406&lt;&gt;"",$P2406&lt;&gt;"",$Q2406&lt;&gt;"",$S2406&lt;&gt;"",$T2406&lt;&gt;"",$V2406&lt;&gt;"",$W2406&lt;&gt;"")),"O item possui dados lançados, mas o total está zerado. Revise os valores informados.","")))))))))))))))</f>
        <v/>
      </c>
    </row>
    <row r="2407" spans="1:35" ht="14.25" customHeight="1" x14ac:dyDescent="0.25">
      <c r="A2407" s="57" t="str">
        <f t="shared" si="481"/>
        <v/>
      </c>
      <c r="B2407" s="61"/>
      <c r="C2407" s="61"/>
      <c r="D2407" s="58"/>
      <c r="E2407" s="61"/>
      <c r="F2407" s="61"/>
      <c r="G2407" s="272"/>
      <c r="H2407" s="62"/>
      <c r="I2407" s="273">
        <f t="shared" si="482"/>
        <v>0</v>
      </c>
      <c r="J2407" s="272"/>
      <c r="K2407" s="62"/>
      <c r="L2407" s="270">
        <f t="shared" si="483"/>
        <v>0</v>
      </c>
      <c r="M2407" s="272"/>
      <c r="N2407" s="62"/>
      <c r="O2407" s="270">
        <f t="shared" si="484"/>
        <v>0</v>
      </c>
      <c r="P2407" s="272"/>
      <c r="Q2407" s="62"/>
      <c r="R2407" s="271">
        <f t="shared" si="485"/>
        <v>0</v>
      </c>
      <c r="S2407" s="272"/>
      <c r="T2407" s="62"/>
      <c r="U2407" s="270">
        <f t="shared" si="486"/>
        <v>0</v>
      </c>
      <c r="V2407" s="272"/>
      <c r="W2407" s="62"/>
      <c r="X2407" s="270">
        <f t="shared" si="487"/>
        <v>0</v>
      </c>
      <c r="Y2407" s="270">
        <f t="shared" si="488"/>
        <v>0</v>
      </c>
      <c r="Z2407" s="61"/>
      <c r="AA2407" s="61"/>
      <c r="AB2407" s="60" t="str">
        <f t="shared" si="489"/>
        <v/>
      </c>
      <c r="AC2407" s="21" t="b">
        <f t="shared" si="490"/>
        <v>0</v>
      </c>
      <c r="AD2407" s="21" t="b">
        <f t="shared" si="491"/>
        <v>0</v>
      </c>
      <c r="AE2407" s="21" t="b">
        <f t="shared" si="492"/>
        <v>0</v>
      </c>
      <c r="AF2407" s="21" t="b">
        <f ca="1">OR(AND($AC2407,NOT($AD2407)),AND($AC2407,OR(AND($G2407="",$H2407&lt;&gt;""),AND($G2407&lt;&gt;"",$H2407=""),AND($J2407="",$K2407&lt;&gt;""),AND($J2407&lt;&gt;"",$K2407=""),AND($M2407="",$N2407&lt;&gt;""),AND($M2407&lt;&gt;"",$N2407=""),AND($P2407="",$Q2407&lt;&gt;""),AND($P2407&lt;&gt;"",$Q2407=""),AND($S2407="",$T2407&lt;&gt;""),AND($S2407&lt;&gt;"",$T2407=""),AND($V2407="",$W2407&lt;&gt;""),AND($V2407&lt;&gt;"",$W2407=""))),AND($C2407&lt;&gt;"",$E2407&lt;&gt;"",LEFT(TRIM($C2407),1)&lt;&gt;LEFT(TRIM($E2407),1)),IF(OR($E2407="",$F2407=""),FALSE(),IFERROR(COUNTIF(INDIRECT("UNITS_"&amp;SUBSTITUTE(LEFT($E2407,FIND(" ",$E2407&amp;" ")-1),".","_")),$F2407)=0,TRUE())),AND($B2407&lt;&gt;"",OR(ISNUMBER(SEARCH("outro",LOWER($B2407))),ISNUMBER(SEARCH("divers",LOWER($B2407))),ISNUMBER(SEARCH("etc",LOWER($B2407))))),OR(AND(ISNUMBER(SEARCH("comunic",LOWER($B2407))),LEFT($E2407,3)&lt;&gt;"4.4"),AND(ISNUMBER(SEARCH("monitor",LOWER($B2407))),NOT(OR(LEFT($E2407,3)="1.5",LEFT($E2407,3)="2.5")))),AND($B2407&lt;&gt;"",OR(LEFT($C2407,1)="1",LEFT($C2407,1)="2"),$D2407=""),AND($D2407&lt;&gt;"",NOT(OR(LEFT($C2407,1)="1",LEFT($C2407,1)="2"))),AND($D2407&lt;&gt;"",COUNTIF(' PROJETO'!$B$14:$B$16,$D2407)=0),IF($D2407="",FALSE(),IF(COUNTIF(' PROJETO'!$B$14:$B$16,$D2407)=0,FALSE(),IFERROR(INDEX(' PROJETO'!$C$14:$C$16,MATCH($D2407,' PROJETO'!$B$14:$B$16,0))&lt;&gt;"Sim",FALSE()))))</f>
        <v>0</v>
      </c>
      <c r="AG2407" s="21" t="b">
        <f>AND($AC2407,$Y2407&gt;'CONFG.  LISTAS'!$F$4,$Z2407="",$AA2407="")</f>
        <v>0</v>
      </c>
      <c r="AH2407" s="21" t="str">
        <f t="shared" si="493"/>
        <v/>
      </c>
      <c r="AI2407" s="43" t="str">
        <f ca="1">IF(NOT($AC2407),"",IF(OR($B2407="",$C2407="",$E2407="",$F2407=""),"Preencha descrição, categoria, tipo e unidade.",IF(AND($B2407&lt;&gt;"",OR(LEFT($C2407,1)="1",LEFT($C2407,1)="2"),$D2407=""),"Informe a prática de restauração para itens diretos.",IF(AND($D2407&lt;&gt;"",NOT(OR(LEFT($C2407,1)="1",LEFT($C2407,1)="2"))),"Custos indiretos não devem pertencer a uma prática específica.",IF(AND($D2407&lt;&gt;"",COUNTIF(' PROJETO'!$B$14:$B$16,$D2407)=0),"Prática de restauração inválida ou não cadastrada.",IF(IF($D2407="",FALSE(),IF(COUNTIF(' PROJETO'!$B$14:$B$16,$D2407)=0,FALSE(),IFERROR(INDEX(' PROJETO'!$C$14:$C$16,MATCH($D2407,' PROJETO'!$B$14:$B$16,0))&lt;&gt;"Sim",FALSE()))),"A prática informada no item não foi selecionada na aba Projeto.",IF(AND(MAX($I2407,$L2407,$O2407,$R2407,$U2407,$X2407)&gt;'CONFG.  LISTAS'!$F$4,NOT(OR($Z2407&lt;&gt;"",$AA2407&lt;&gt;""))),"Memorial de cálculo ou anexo obrigatório não informado para item acima do limite.",IF(OR(AND($G2407&lt;&gt;"",$H2407&lt;&gt;"",OR($G2407&lt;=0,$H2407&lt;=0)),AND($J2407&lt;&gt;"",$K2407&lt;&gt;"",OR($J2407&lt;=0,$K2407&lt;=0)),AND($M2407&lt;&gt;"",$N2407&lt;&gt;"",OR($M2407&lt;=0,$N2407&lt;=0)),AND($P2407&lt;&gt;"",$Q2407&lt;&gt;"",OR($P2407&lt;=0,$Q2407&lt;=0)),AND($S2407&lt;&gt;"",$T2407&lt;&gt;"",OR($S2407&lt;=0,$T2407&lt;=0)),AND($V2407&lt;&gt;"",$W2407&lt;&gt;"",OR($V2407&lt;=0,$W2407&lt;=0))),"Revise os valores informados: valor unitário e quantidade devem ser maiores que zero.",IF(OR(AND($G2407="",$H2407&lt;&gt;""),AND($G2407&lt;&gt;"",$H2407=""),AND($J2407="",$K2407&lt;&gt;""),AND($J2407&lt;&gt;"",$K2407=""),AND($M2407="",$N2407&lt;&gt;""),AND($M2407&lt;&gt;"",$N2407=""),AND($P2407="",$Q2407&lt;&gt;""),AND($P2407&lt;&gt;"",$Q2407=""),AND($S2407="",$T2407&lt;&gt;""),AND($S2407&lt;&gt;"",$T2407=""),AND($V2407="",$W2407&lt;&gt;""),AND($V2407&lt;&gt;"",$W2407="")),"Há ano preenchido parcialmente: "&amp;TRIM(IF(AND($G2407="",$H2407&lt;&gt;""),"Ano 1 (falta valor unitário); ","")&amp;IF(AND($G2407&lt;&gt;"",$H2407=""),"Ano 1 (falta quantidade); ","")&amp;IF(AND($J2407="",$K2407&lt;&gt;""),"Ano 2 (falta valor unitário); ","")&amp;IF(AND($J2407&lt;&gt;"",$K2407=""),"Ano 2 (falta quantidade); ","")&amp;IF(AND($M2407="",$N2407&lt;&gt;""),"Ano 3 (falta valor unitário); ","")&amp;IF(AND($M2407&lt;&gt;"",$N2407=""),"Ano 3 (falta quantidade); ","")&amp;IF(AND($P2407="",$Q2407&lt;&gt;""),"Ano 4 (falta valor unitário); ","")&amp;IF(AND($P2407&lt;&gt;"",$Q2407=""),"Ano 4 (falta quantidade); ","")&amp;IF(AND($S2407="",$T2407&lt;&gt;""),"Ano 5 (falta valor unitário); ","")&amp;IF(AND($S2407&lt;&gt;"",$T2407=""),"Ano 5 (falta quantidade); ","")&amp;IF(AND($V2407="",$W2407&lt;&gt;""),"Ano 6 (falta valor unitário); ","")&amp;IF(AND($V2407&lt;&gt;"",$W2407=""),"Ano 6 (falta quantidade); ","")), IF(NOT(OR(AND($G2407&lt;&gt;"",$H2407&lt;&gt;""),AND($J2407&lt;&gt;"",$K2407&lt;&gt;""),AND($M2407&lt;&gt;"",$N2407&lt;&gt;""),AND($P2407&lt;&gt;"",$Q2407&lt;&gt;""),AND($S2407&lt;&gt;"",$T2407&lt;&gt;""),AND($V2407&lt;&gt;"",$W2407&lt;&gt;""))),"Informe pelo menos um ano completo com valor unitário e quantidade.",IF(AND($C2407&lt;&gt;"",$E2407&lt;&gt;"",LEFT(TRIM($C2407),1)&lt;&gt;LEFT(TRIM($E2407),1)),"Categoria e tipo estão incompatíveis.",IF(IF(OR($E2407="",$F2407=""),FALSE(),IFERROR(COUNTIF(INDIRECT("UNITS_"&amp;SUBSTITUTE(LEFT($E2407,FIND(" ",$E2407&amp;" ")-1),".","_")),$F2407)=0,TRUE())),"Unidade incompatível com o tipo selecionado.",IF(OR(AND(ISNUMBER(SEARCH("comunic",LOWER($B2407))),LEFT($E2407,3)&lt;&gt;"4.4"),AND(ISNUMBER(SEARCH("monitor",LOWER($B2407))),NOT(OR(LEFT($E2407,3)="1.5",LEFT($E2407,3)="2.5")))),"Revise a classificação do item conforme as regras de preenchimento.",IF(AND($B2407&lt;&gt;"",OR(ISNUMBER(SEARCH("outro",LOWER($B2407))),ISNUMBER(SEARCH("divers",LOWER($B2407))),ISNUMBER(SEARCH("kit",LOWER($B2407))),ISNUMBER(SEARCH("ferrament",LOWER($B2407))),ISNUMBER(SEARCH("epi",LOWER($B2407)))),NOT(OR($Z2407&lt;&gt;"",$AA2407&lt;&gt;""))),"Descrição muito genérica: detalhe melhor o item e registre o racional no memorial ou em anexo.",IF(AND($Y2407=0,$B2407&lt;&gt;"",OR($G2407&lt;&gt;"",$H2407&lt;&gt;"",$J2407&lt;&gt;"",$K2407&lt;&gt;"",$M2407&lt;&gt;"",$N2407&lt;&gt;"",$P2407&lt;&gt;"",$Q2407&lt;&gt;"",$S2407&lt;&gt;"",$T2407&lt;&gt;"",$V2407&lt;&gt;"",$W2407&lt;&gt;"")),"O item possui dados lançados, mas o total está zerado. Revise os valores informados.","")))))))))))))))</f>
        <v/>
      </c>
    </row>
    <row r="2408" spans="1:35" ht="14.25" customHeight="1" x14ac:dyDescent="0.25">
      <c r="A2408" s="57" t="str">
        <f t="shared" si="481"/>
        <v/>
      </c>
      <c r="B2408" s="58"/>
      <c r="C2408" s="58"/>
      <c r="D2408" s="58"/>
      <c r="E2408" s="58"/>
      <c r="F2408" s="58"/>
      <c r="G2408" s="269"/>
      <c r="H2408" s="59"/>
      <c r="I2408" s="273">
        <f t="shared" si="482"/>
        <v>0</v>
      </c>
      <c r="J2408" s="269"/>
      <c r="K2408" s="59"/>
      <c r="L2408" s="270">
        <f t="shared" si="483"/>
        <v>0</v>
      </c>
      <c r="M2408" s="269"/>
      <c r="N2408" s="59"/>
      <c r="O2408" s="270">
        <f t="shared" si="484"/>
        <v>0</v>
      </c>
      <c r="P2408" s="269"/>
      <c r="Q2408" s="59"/>
      <c r="R2408" s="271">
        <f t="shared" si="485"/>
        <v>0</v>
      </c>
      <c r="S2408" s="269"/>
      <c r="T2408" s="59"/>
      <c r="U2408" s="270">
        <f t="shared" si="486"/>
        <v>0</v>
      </c>
      <c r="V2408" s="269"/>
      <c r="W2408" s="59"/>
      <c r="X2408" s="270">
        <f t="shared" si="487"/>
        <v>0</v>
      </c>
      <c r="Y2408" s="270">
        <f t="shared" si="488"/>
        <v>0</v>
      </c>
      <c r="Z2408" s="58"/>
      <c r="AA2408" s="58"/>
      <c r="AB2408" s="60" t="str">
        <f t="shared" si="489"/>
        <v/>
      </c>
      <c r="AC2408" s="21" t="b">
        <f t="shared" si="490"/>
        <v>0</v>
      </c>
      <c r="AD2408" s="21" t="b">
        <f t="shared" si="491"/>
        <v>0</v>
      </c>
      <c r="AE2408" s="21" t="b">
        <f t="shared" si="492"/>
        <v>0</v>
      </c>
      <c r="AF2408" s="21" t="b">
        <f ca="1">OR(AND($AC2408,NOT($AD2408)),AND($AC2408,OR(AND($G2408="",$H2408&lt;&gt;""),AND($G2408&lt;&gt;"",$H2408=""),AND($J2408="",$K2408&lt;&gt;""),AND($J2408&lt;&gt;"",$K2408=""),AND($M2408="",$N2408&lt;&gt;""),AND($M2408&lt;&gt;"",$N2408=""),AND($P2408="",$Q2408&lt;&gt;""),AND($P2408&lt;&gt;"",$Q2408=""),AND($S2408="",$T2408&lt;&gt;""),AND($S2408&lt;&gt;"",$T2408=""),AND($V2408="",$W2408&lt;&gt;""),AND($V2408&lt;&gt;"",$W2408=""))),AND($C2408&lt;&gt;"",$E2408&lt;&gt;"",LEFT(TRIM($C2408),1)&lt;&gt;LEFT(TRIM($E2408),1)),IF(OR($E2408="",$F2408=""),FALSE(),IFERROR(COUNTIF(INDIRECT("UNITS_"&amp;SUBSTITUTE(LEFT($E2408,FIND(" ",$E2408&amp;" ")-1),".","_")),$F2408)=0,TRUE())),AND($B2408&lt;&gt;"",OR(ISNUMBER(SEARCH("outro",LOWER($B2408))),ISNUMBER(SEARCH("divers",LOWER($B2408))),ISNUMBER(SEARCH("etc",LOWER($B2408))))),OR(AND(ISNUMBER(SEARCH("comunic",LOWER($B2408))),LEFT($E2408,3)&lt;&gt;"4.4"),AND(ISNUMBER(SEARCH("monitor",LOWER($B2408))),NOT(OR(LEFT($E2408,3)="1.5",LEFT($E2408,3)="2.5")))),AND($B2408&lt;&gt;"",OR(LEFT($C2408,1)="1",LEFT($C2408,1)="2"),$D2408=""),AND($D2408&lt;&gt;"",NOT(OR(LEFT($C2408,1)="1",LEFT($C2408,1)="2"))),AND($D2408&lt;&gt;"",COUNTIF(' PROJETO'!$B$14:$B$16,$D2408)=0),IF($D2408="",FALSE(),IF(COUNTIF(' PROJETO'!$B$14:$B$16,$D2408)=0,FALSE(),IFERROR(INDEX(' PROJETO'!$C$14:$C$16,MATCH($D2408,' PROJETO'!$B$14:$B$16,0))&lt;&gt;"Sim",FALSE()))))</f>
        <v>0</v>
      </c>
      <c r="AG2408" s="21" t="b">
        <f>AND($AC2408,$Y2408&gt;'CONFG.  LISTAS'!$F$4,$Z2408="",$AA2408="")</f>
        <v>0</v>
      </c>
      <c r="AH2408" s="21" t="str">
        <f t="shared" si="493"/>
        <v/>
      </c>
      <c r="AI2408" s="43" t="str">
        <f ca="1">IF(NOT($AC2408),"",IF(OR($B2408="",$C2408="",$E2408="",$F2408=""),"Preencha descrição, categoria, tipo e unidade.",IF(AND($B2408&lt;&gt;"",OR(LEFT($C2408,1)="1",LEFT($C2408,1)="2"),$D2408=""),"Informe a prática de restauração para itens diretos.",IF(AND($D2408&lt;&gt;"",NOT(OR(LEFT($C2408,1)="1",LEFT($C2408,1)="2"))),"Custos indiretos não devem pertencer a uma prática específica.",IF(AND($D2408&lt;&gt;"",COUNTIF(' PROJETO'!$B$14:$B$16,$D2408)=0),"Prática de restauração inválida ou não cadastrada.",IF(IF($D2408="",FALSE(),IF(COUNTIF(' PROJETO'!$B$14:$B$16,$D2408)=0,FALSE(),IFERROR(INDEX(' PROJETO'!$C$14:$C$16,MATCH($D2408,' PROJETO'!$B$14:$B$16,0))&lt;&gt;"Sim",FALSE()))),"A prática informada no item não foi selecionada na aba Projeto.",IF(AND(MAX($I2408,$L2408,$O2408,$R2408,$U2408,$X2408)&gt;'CONFG.  LISTAS'!$F$4,NOT(OR($Z2408&lt;&gt;"",$AA2408&lt;&gt;""))),"Memorial de cálculo ou anexo obrigatório não informado para item acima do limite.",IF(OR(AND($G2408&lt;&gt;"",$H2408&lt;&gt;"",OR($G2408&lt;=0,$H2408&lt;=0)),AND($J2408&lt;&gt;"",$K2408&lt;&gt;"",OR($J2408&lt;=0,$K2408&lt;=0)),AND($M2408&lt;&gt;"",$N2408&lt;&gt;"",OR($M2408&lt;=0,$N2408&lt;=0)),AND($P2408&lt;&gt;"",$Q2408&lt;&gt;"",OR($P2408&lt;=0,$Q2408&lt;=0)),AND($S2408&lt;&gt;"",$T2408&lt;&gt;"",OR($S2408&lt;=0,$T2408&lt;=0)),AND($V2408&lt;&gt;"",$W2408&lt;&gt;"",OR($V2408&lt;=0,$W2408&lt;=0))),"Revise os valores informados: valor unitário e quantidade devem ser maiores que zero.",IF(OR(AND($G2408="",$H2408&lt;&gt;""),AND($G2408&lt;&gt;"",$H2408=""),AND($J2408="",$K2408&lt;&gt;""),AND($J2408&lt;&gt;"",$K2408=""),AND($M2408="",$N2408&lt;&gt;""),AND($M2408&lt;&gt;"",$N2408=""),AND($P2408="",$Q2408&lt;&gt;""),AND($P2408&lt;&gt;"",$Q2408=""),AND($S2408="",$T2408&lt;&gt;""),AND($S2408&lt;&gt;"",$T2408=""),AND($V2408="",$W2408&lt;&gt;""),AND($V2408&lt;&gt;"",$W2408="")),"Há ano preenchido parcialmente: "&amp;TRIM(IF(AND($G2408="",$H2408&lt;&gt;""),"Ano 1 (falta valor unitário); ","")&amp;IF(AND($G2408&lt;&gt;"",$H2408=""),"Ano 1 (falta quantidade); ","")&amp;IF(AND($J2408="",$K2408&lt;&gt;""),"Ano 2 (falta valor unitário); ","")&amp;IF(AND($J2408&lt;&gt;"",$K2408=""),"Ano 2 (falta quantidade); ","")&amp;IF(AND($M2408="",$N2408&lt;&gt;""),"Ano 3 (falta valor unitário); ","")&amp;IF(AND($M2408&lt;&gt;"",$N2408=""),"Ano 3 (falta quantidade); ","")&amp;IF(AND($P2408="",$Q2408&lt;&gt;""),"Ano 4 (falta valor unitário); ","")&amp;IF(AND($P2408&lt;&gt;"",$Q2408=""),"Ano 4 (falta quantidade); ","")&amp;IF(AND($S2408="",$T2408&lt;&gt;""),"Ano 5 (falta valor unitário); ","")&amp;IF(AND($S2408&lt;&gt;"",$T2408=""),"Ano 5 (falta quantidade); ","")&amp;IF(AND($V2408="",$W2408&lt;&gt;""),"Ano 6 (falta valor unitário); ","")&amp;IF(AND($V2408&lt;&gt;"",$W2408=""),"Ano 6 (falta quantidade); ","")), IF(NOT(OR(AND($G2408&lt;&gt;"",$H2408&lt;&gt;""),AND($J2408&lt;&gt;"",$K2408&lt;&gt;""),AND($M2408&lt;&gt;"",$N2408&lt;&gt;""),AND($P2408&lt;&gt;"",$Q2408&lt;&gt;""),AND($S2408&lt;&gt;"",$T2408&lt;&gt;""),AND($V2408&lt;&gt;"",$W2408&lt;&gt;""))),"Informe pelo menos um ano completo com valor unitário e quantidade.",IF(AND($C2408&lt;&gt;"",$E2408&lt;&gt;"",LEFT(TRIM($C2408),1)&lt;&gt;LEFT(TRIM($E2408),1)),"Categoria e tipo estão incompatíveis.",IF(IF(OR($E2408="",$F2408=""),FALSE(),IFERROR(COUNTIF(INDIRECT("UNITS_"&amp;SUBSTITUTE(LEFT($E2408,FIND(" ",$E2408&amp;" ")-1),".","_")),$F2408)=0,TRUE())),"Unidade incompatível com o tipo selecionado.",IF(OR(AND(ISNUMBER(SEARCH("comunic",LOWER($B2408))),LEFT($E2408,3)&lt;&gt;"4.4"),AND(ISNUMBER(SEARCH("monitor",LOWER($B2408))),NOT(OR(LEFT($E2408,3)="1.5",LEFT($E2408,3)="2.5")))),"Revise a classificação do item conforme as regras de preenchimento.",IF(AND($B2408&lt;&gt;"",OR(ISNUMBER(SEARCH("outro",LOWER($B2408))),ISNUMBER(SEARCH("divers",LOWER($B2408))),ISNUMBER(SEARCH("kit",LOWER($B2408))),ISNUMBER(SEARCH("ferrament",LOWER($B2408))),ISNUMBER(SEARCH("epi",LOWER($B2408)))),NOT(OR($Z2408&lt;&gt;"",$AA2408&lt;&gt;""))),"Descrição muito genérica: detalhe melhor o item e registre o racional no memorial ou em anexo.",IF(AND($Y2408=0,$B2408&lt;&gt;"",OR($G2408&lt;&gt;"",$H2408&lt;&gt;"",$J2408&lt;&gt;"",$K2408&lt;&gt;"",$M2408&lt;&gt;"",$N2408&lt;&gt;"",$P2408&lt;&gt;"",$Q2408&lt;&gt;"",$S2408&lt;&gt;"",$T2408&lt;&gt;"",$V2408&lt;&gt;"",$W2408&lt;&gt;"")),"O item possui dados lançados, mas o total está zerado. Revise os valores informados.","")))))))))))))))</f>
        <v/>
      </c>
    </row>
    <row r="2409" spans="1:35" ht="14.25" customHeight="1" x14ac:dyDescent="0.25">
      <c r="A2409" s="57" t="str">
        <f t="shared" si="481"/>
        <v/>
      </c>
      <c r="B2409" s="61"/>
      <c r="C2409" s="61"/>
      <c r="D2409" s="58"/>
      <c r="E2409" s="61"/>
      <c r="F2409" s="61"/>
      <c r="G2409" s="272"/>
      <c r="H2409" s="62"/>
      <c r="I2409" s="273">
        <f t="shared" si="482"/>
        <v>0</v>
      </c>
      <c r="J2409" s="272"/>
      <c r="K2409" s="62"/>
      <c r="L2409" s="270">
        <f t="shared" si="483"/>
        <v>0</v>
      </c>
      <c r="M2409" s="272"/>
      <c r="N2409" s="62"/>
      <c r="O2409" s="270">
        <f t="shared" si="484"/>
        <v>0</v>
      </c>
      <c r="P2409" s="272"/>
      <c r="Q2409" s="62"/>
      <c r="R2409" s="271">
        <f t="shared" si="485"/>
        <v>0</v>
      </c>
      <c r="S2409" s="272"/>
      <c r="T2409" s="62"/>
      <c r="U2409" s="270">
        <f t="shared" si="486"/>
        <v>0</v>
      </c>
      <c r="V2409" s="272"/>
      <c r="W2409" s="62"/>
      <c r="X2409" s="270">
        <f t="shared" si="487"/>
        <v>0</v>
      </c>
      <c r="Y2409" s="270">
        <f t="shared" si="488"/>
        <v>0</v>
      </c>
      <c r="Z2409" s="61"/>
      <c r="AA2409" s="61"/>
      <c r="AB2409" s="60" t="str">
        <f t="shared" si="489"/>
        <v/>
      </c>
      <c r="AC2409" s="21" t="b">
        <f t="shared" si="490"/>
        <v>0</v>
      </c>
      <c r="AD2409" s="21" t="b">
        <f t="shared" si="491"/>
        <v>0</v>
      </c>
      <c r="AE2409" s="21" t="b">
        <f t="shared" si="492"/>
        <v>0</v>
      </c>
      <c r="AF2409" s="21" t="b">
        <f ca="1">OR(AND($AC2409,NOT($AD2409)),AND($AC2409,OR(AND($G2409="",$H2409&lt;&gt;""),AND($G2409&lt;&gt;"",$H2409=""),AND($J2409="",$K2409&lt;&gt;""),AND($J2409&lt;&gt;"",$K2409=""),AND($M2409="",$N2409&lt;&gt;""),AND($M2409&lt;&gt;"",$N2409=""),AND($P2409="",$Q2409&lt;&gt;""),AND($P2409&lt;&gt;"",$Q2409=""),AND($S2409="",$T2409&lt;&gt;""),AND($S2409&lt;&gt;"",$T2409=""),AND($V2409="",$W2409&lt;&gt;""),AND($V2409&lt;&gt;"",$W2409=""))),AND($C2409&lt;&gt;"",$E2409&lt;&gt;"",LEFT(TRIM($C2409),1)&lt;&gt;LEFT(TRIM($E2409),1)),IF(OR($E2409="",$F2409=""),FALSE(),IFERROR(COUNTIF(INDIRECT("UNITS_"&amp;SUBSTITUTE(LEFT($E2409,FIND(" ",$E2409&amp;" ")-1),".","_")),$F2409)=0,TRUE())),AND($B2409&lt;&gt;"",OR(ISNUMBER(SEARCH("outro",LOWER($B2409))),ISNUMBER(SEARCH("divers",LOWER($B2409))),ISNUMBER(SEARCH("etc",LOWER($B2409))))),OR(AND(ISNUMBER(SEARCH("comunic",LOWER($B2409))),LEFT($E2409,3)&lt;&gt;"4.4"),AND(ISNUMBER(SEARCH("monitor",LOWER($B2409))),NOT(OR(LEFT($E2409,3)="1.5",LEFT($E2409,3)="2.5")))),AND($B2409&lt;&gt;"",OR(LEFT($C2409,1)="1",LEFT($C2409,1)="2"),$D2409=""),AND($D2409&lt;&gt;"",NOT(OR(LEFT($C2409,1)="1",LEFT($C2409,1)="2"))),AND($D2409&lt;&gt;"",COUNTIF(' PROJETO'!$B$14:$B$16,$D2409)=0),IF($D2409="",FALSE(),IF(COUNTIF(' PROJETO'!$B$14:$B$16,$D2409)=0,FALSE(),IFERROR(INDEX(' PROJETO'!$C$14:$C$16,MATCH($D2409,' PROJETO'!$B$14:$B$16,0))&lt;&gt;"Sim",FALSE()))))</f>
        <v>0</v>
      </c>
      <c r="AG2409" s="21" t="b">
        <f>AND($AC2409,$Y2409&gt;'CONFG.  LISTAS'!$F$4,$Z2409="",$AA2409="")</f>
        <v>0</v>
      </c>
      <c r="AH2409" s="21" t="str">
        <f t="shared" si="493"/>
        <v/>
      </c>
      <c r="AI2409" s="43" t="str">
        <f ca="1">IF(NOT($AC2409),"",IF(OR($B2409="",$C2409="",$E2409="",$F2409=""),"Preencha descrição, categoria, tipo e unidade.",IF(AND($B2409&lt;&gt;"",OR(LEFT($C2409,1)="1",LEFT($C2409,1)="2"),$D2409=""),"Informe a prática de restauração para itens diretos.",IF(AND($D2409&lt;&gt;"",NOT(OR(LEFT($C2409,1)="1",LEFT($C2409,1)="2"))),"Custos indiretos não devem pertencer a uma prática específica.",IF(AND($D2409&lt;&gt;"",COUNTIF(' PROJETO'!$B$14:$B$16,$D2409)=0),"Prática de restauração inválida ou não cadastrada.",IF(IF($D2409="",FALSE(),IF(COUNTIF(' PROJETO'!$B$14:$B$16,$D2409)=0,FALSE(),IFERROR(INDEX(' PROJETO'!$C$14:$C$16,MATCH($D2409,' PROJETO'!$B$14:$B$16,0))&lt;&gt;"Sim",FALSE()))),"A prática informada no item não foi selecionada na aba Projeto.",IF(AND(MAX($I2409,$L2409,$O2409,$R2409,$U2409,$X2409)&gt;'CONFG.  LISTAS'!$F$4,NOT(OR($Z2409&lt;&gt;"",$AA2409&lt;&gt;""))),"Memorial de cálculo ou anexo obrigatório não informado para item acima do limite.",IF(OR(AND($G2409&lt;&gt;"",$H2409&lt;&gt;"",OR($G2409&lt;=0,$H2409&lt;=0)),AND($J2409&lt;&gt;"",$K2409&lt;&gt;"",OR($J2409&lt;=0,$K2409&lt;=0)),AND($M2409&lt;&gt;"",$N2409&lt;&gt;"",OR($M2409&lt;=0,$N2409&lt;=0)),AND($P2409&lt;&gt;"",$Q2409&lt;&gt;"",OR($P2409&lt;=0,$Q2409&lt;=0)),AND($S2409&lt;&gt;"",$T2409&lt;&gt;"",OR($S2409&lt;=0,$T2409&lt;=0)),AND($V2409&lt;&gt;"",$W2409&lt;&gt;"",OR($V2409&lt;=0,$W2409&lt;=0))),"Revise os valores informados: valor unitário e quantidade devem ser maiores que zero.",IF(OR(AND($G2409="",$H2409&lt;&gt;""),AND($G2409&lt;&gt;"",$H2409=""),AND($J2409="",$K2409&lt;&gt;""),AND($J2409&lt;&gt;"",$K2409=""),AND($M2409="",$N2409&lt;&gt;""),AND($M2409&lt;&gt;"",$N2409=""),AND($P2409="",$Q2409&lt;&gt;""),AND($P2409&lt;&gt;"",$Q2409=""),AND($S2409="",$T2409&lt;&gt;""),AND($S2409&lt;&gt;"",$T2409=""),AND($V2409="",$W2409&lt;&gt;""),AND($V2409&lt;&gt;"",$W2409="")),"Há ano preenchido parcialmente: "&amp;TRIM(IF(AND($G2409="",$H2409&lt;&gt;""),"Ano 1 (falta valor unitário); ","")&amp;IF(AND($G2409&lt;&gt;"",$H2409=""),"Ano 1 (falta quantidade); ","")&amp;IF(AND($J2409="",$K2409&lt;&gt;""),"Ano 2 (falta valor unitário); ","")&amp;IF(AND($J2409&lt;&gt;"",$K2409=""),"Ano 2 (falta quantidade); ","")&amp;IF(AND($M2409="",$N2409&lt;&gt;""),"Ano 3 (falta valor unitário); ","")&amp;IF(AND($M2409&lt;&gt;"",$N2409=""),"Ano 3 (falta quantidade); ","")&amp;IF(AND($P2409="",$Q2409&lt;&gt;""),"Ano 4 (falta valor unitário); ","")&amp;IF(AND($P2409&lt;&gt;"",$Q2409=""),"Ano 4 (falta quantidade); ","")&amp;IF(AND($S2409="",$T2409&lt;&gt;""),"Ano 5 (falta valor unitário); ","")&amp;IF(AND($S2409&lt;&gt;"",$T2409=""),"Ano 5 (falta quantidade); ","")&amp;IF(AND($V2409="",$W2409&lt;&gt;""),"Ano 6 (falta valor unitário); ","")&amp;IF(AND($V2409&lt;&gt;"",$W2409=""),"Ano 6 (falta quantidade); ","")), IF(NOT(OR(AND($G2409&lt;&gt;"",$H2409&lt;&gt;""),AND($J2409&lt;&gt;"",$K2409&lt;&gt;""),AND($M2409&lt;&gt;"",$N2409&lt;&gt;""),AND($P2409&lt;&gt;"",$Q2409&lt;&gt;""),AND($S2409&lt;&gt;"",$T2409&lt;&gt;""),AND($V2409&lt;&gt;"",$W2409&lt;&gt;""))),"Informe pelo menos um ano completo com valor unitário e quantidade.",IF(AND($C2409&lt;&gt;"",$E2409&lt;&gt;"",LEFT(TRIM($C2409),1)&lt;&gt;LEFT(TRIM($E2409),1)),"Categoria e tipo estão incompatíveis.",IF(IF(OR($E2409="",$F2409=""),FALSE(),IFERROR(COUNTIF(INDIRECT("UNITS_"&amp;SUBSTITUTE(LEFT($E2409,FIND(" ",$E2409&amp;" ")-1),".","_")),$F2409)=0,TRUE())),"Unidade incompatível com o tipo selecionado.",IF(OR(AND(ISNUMBER(SEARCH("comunic",LOWER($B2409))),LEFT($E2409,3)&lt;&gt;"4.4"),AND(ISNUMBER(SEARCH("monitor",LOWER($B2409))),NOT(OR(LEFT($E2409,3)="1.5",LEFT($E2409,3)="2.5")))),"Revise a classificação do item conforme as regras de preenchimento.",IF(AND($B2409&lt;&gt;"",OR(ISNUMBER(SEARCH("outro",LOWER($B2409))),ISNUMBER(SEARCH("divers",LOWER($B2409))),ISNUMBER(SEARCH("kit",LOWER($B2409))),ISNUMBER(SEARCH("ferrament",LOWER($B2409))),ISNUMBER(SEARCH("epi",LOWER($B2409)))),NOT(OR($Z2409&lt;&gt;"",$AA2409&lt;&gt;""))),"Descrição muito genérica: detalhe melhor o item e registre o racional no memorial ou em anexo.",IF(AND($Y2409=0,$B2409&lt;&gt;"",OR($G2409&lt;&gt;"",$H2409&lt;&gt;"",$J2409&lt;&gt;"",$K2409&lt;&gt;"",$M2409&lt;&gt;"",$N2409&lt;&gt;"",$P2409&lt;&gt;"",$Q2409&lt;&gt;"",$S2409&lt;&gt;"",$T2409&lt;&gt;"",$V2409&lt;&gt;"",$W2409&lt;&gt;"")),"O item possui dados lançados, mas o total está zerado. Revise os valores informados.","")))))))))))))))</f>
        <v/>
      </c>
    </row>
    <row r="2410" spans="1:35" ht="14.25" customHeight="1" x14ac:dyDescent="0.25">
      <c r="A2410" s="57" t="str">
        <f t="shared" si="481"/>
        <v/>
      </c>
      <c r="B2410" s="58"/>
      <c r="C2410" s="58"/>
      <c r="D2410" s="58"/>
      <c r="E2410" s="58"/>
      <c r="F2410" s="58"/>
      <c r="G2410" s="269"/>
      <c r="H2410" s="59"/>
      <c r="I2410" s="273">
        <f t="shared" si="482"/>
        <v>0</v>
      </c>
      <c r="J2410" s="269"/>
      <c r="K2410" s="59"/>
      <c r="L2410" s="270">
        <f t="shared" si="483"/>
        <v>0</v>
      </c>
      <c r="M2410" s="269"/>
      <c r="N2410" s="59"/>
      <c r="O2410" s="270">
        <f t="shared" si="484"/>
        <v>0</v>
      </c>
      <c r="P2410" s="269"/>
      <c r="Q2410" s="59"/>
      <c r="R2410" s="271">
        <f t="shared" si="485"/>
        <v>0</v>
      </c>
      <c r="S2410" s="269"/>
      <c r="T2410" s="59"/>
      <c r="U2410" s="270">
        <f t="shared" si="486"/>
        <v>0</v>
      </c>
      <c r="V2410" s="269"/>
      <c r="W2410" s="59"/>
      <c r="X2410" s="270">
        <f t="shared" si="487"/>
        <v>0</v>
      </c>
      <c r="Y2410" s="270">
        <f t="shared" si="488"/>
        <v>0</v>
      </c>
      <c r="Z2410" s="58"/>
      <c r="AA2410" s="58"/>
      <c r="AB2410" s="60" t="str">
        <f t="shared" si="489"/>
        <v/>
      </c>
      <c r="AC2410" s="21" t="b">
        <f t="shared" si="490"/>
        <v>0</v>
      </c>
      <c r="AD2410" s="21" t="b">
        <f t="shared" si="491"/>
        <v>0</v>
      </c>
      <c r="AE2410" s="21" t="b">
        <f t="shared" si="492"/>
        <v>0</v>
      </c>
      <c r="AF2410" s="21" t="b">
        <f ca="1">OR(AND($AC2410,NOT($AD2410)),AND($AC2410,OR(AND($G2410="",$H2410&lt;&gt;""),AND($G2410&lt;&gt;"",$H2410=""),AND($J2410="",$K2410&lt;&gt;""),AND($J2410&lt;&gt;"",$K2410=""),AND($M2410="",$N2410&lt;&gt;""),AND($M2410&lt;&gt;"",$N2410=""),AND($P2410="",$Q2410&lt;&gt;""),AND($P2410&lt;&gt;"",$Q2410=""),AND($S2410="",$T2410&lt;&gt;""),AND($S2410&lt;&gt;"",$T2410=""),AND($V2410="",$W2410&lt;&gt;""),AND($V2410&lt;&gt;"",$W2410=""))),AND($C2410&lt;&gt;"",$E2410&lt;&gt;"",LEFT(TRIM($C2410),1)&lt;&gt;LEFT(TRIM($E2410),1)),IF(OR($E2410="",$F2410=""),FALSE(),IFERROR(COUNTIF(INDIRECT("UNITS_"&amp;SUBSTITUTE(LEFT($E2410,FIND(" ",$E2410&amp;" ")-1),".","_")),$F2410)=0,TRUE())),AND($B2410&lt;&gt;"",OR(ISNUMBER(SEARCH("outro",LOWER($B2410))),ISNUMBER(SEARCH("divers",LOWER($B2410))),ISNUMBER(SEARCH("etc",LOWER($B2410))))),OR(AND(ISNUMBER(SEARCH("comunic",LOWER($B2410))),LEFT($E2410,3)&lt;&gt;"4.4"),AND(ISNUMBER(SEARCH("monitor",LOWER($B2410))),NOT(OR(LEFT($E2410,3)="1.5",LEFT($E2410,3)="2.5")))),AND($B2410&lt;&gt;"",OR(LEFT($C2410,1)="1",LEFT($C2410,1)="2"),$D2410=""),AND($D2410&lt;&gt;"",NOT(OR(LEFT($C2410,1)="1",LEFT($C2410,1)="2"))),AND($D2410&lt;&gt;"",COUNTIF(' PROJETO'!$B$14:$B$16,$D2410)=0),IF($D2410="",FALSE(),IF(COUNTIF(' PROJETO'!$B$14:$B$16,$D2410)=0,FALSE(),IFERROR(INDEX(' PROJETO'!$C$14:$C$16,MATCH($D2410,' PROJETO'!$B$14:$B$16,0))&lt;&gt;"Sim",FALSE()))))</f>
        <v>0</v>
      </c>
      <c r="AG2410" s="21" t="b">
        <f>AND($AC2410,$Y2410&gt;'CONFG.  LISTAS'!$F$4,$Z2410="",$AA2410="")</f>
        <v>0</v>
      </c>
      <c r="AH2410" s="21" t="str">
        <f t="shared" si="493"/>
        <v/>
      </c>
      <c r="AI2410" s="43" t="str">
        <f ca="1">IF(NOT($AC2410),"",IF(OR($B2410="",$C2410="",$E2410="",$F2410=""),"Preencha descrição, categoria, tipo e unidade.",IF(AND($B2410&lt;&gt;"",OR(LEFT($C2410,1)="1",LEFT($C2410,1)="2"),$D2410=""),"Informe a prática de restauração para itens diretos.",IF(AND($D2410&lt;&gt;"",NOT(OR(LEFT($C2410,1)="1",LEFT($C2410,1)="2"))),"Custos indiretos não devem pertencer a uma prática específica.",IF(AND($D2410&lt;&gt;"",COUNTIF(' PROJETO'!$B$14:$B$16,$D2410)=0),"Prática de restauração inválida ou não cadastrada.",IF(IF($D2410="",FALSE(),IF(COUNTIF(' PROJETO'!$B$14:$B$16,$D2410)=0,FALSE(),IFERROR(INDEX(' PROJETO'!$C$14:$C$16,MATCH($D2410,' PROJETO'!$B$14:$B$16,0))&lt;&gt;"Sim",FALSE()))),"A prática informada no item não foi selecionada na aba Projeto.",IF(AND(MAX($I2410,$L2410,$O2410,$R2410,$U2410,$X2410)&gt;'CONFG.  LISTAS'!$F$4,NOT(OR($Z2410&lt;&gt;"",$AA2410&lt;&gt;""))),"Memorial de cálculo ou anexo obrigatório não informado para item acima do limite.",IF(OR(AND($G2410&lt;&gt;"",$H2410&lt;&gt;"",OR($G2410&lt;=0,$H2410&lt;=0)),AND($J2410&lt;&gt;"",$K2410&lt;&gt;"",OR($J2410&lt;=0,$K2410&lt;=0)),AND($M2410&lt;&gt;"",$N2410&lt;&gt;"",OR($M2410&lt;=0,$N2410&lt;=0)),AND($P2410&lt;&gt;"",$Q2410&lt;&gt;"",OR($P2410&lt;=0,$Q2410&lt;=0)),AND($S2410&lt;&gt;"",$T2410&lt;&gt;"",OR($S2410&lt;=0,$T2410&lt;=0)),AND($V2410&lt;&gt;"",$W2410&lt;&gt;"",OR($V2410&lt;=0,$W2410&lt;=0))),"Revise os valores informados: valor unitário e quantidade devem ser maiores que zero.",IF(OR(AND($G2410="",$H2410&lt;&gt;""),AND($G2410&lt;&gt;"",$H2410=""),AND($J2410="",$K2410&lt;&gt;""),AND($J2410&lt;&gt;"",$K2410=""),AND($M2410="",$N2410&lt;&gt;""),AND($M2410&lt;&gt;"",$N2410=""),AND($P2410="",$Q2410&lt;&gt;""),AND($P2410&lt;&gt;"",$Q2410=""),AND($S2410="",$T2410&lt;&gt;""),AND($S2410&lt;&gt;"",$T2410=""),AND($V2410="",$W2410&lt;&gt;""),AND($V2410&lt;&gt;"",$W2410="")),"Há ano preenchido parcialmente: "&amp;TRIM(IF(AND($G2410="",$H2410&lt;&gt;""),"Ano 1 (falta valor unitário); ","")&amp;IF(AND($G2410&lt;&gt;"",$H2410=""),"Ano 1 (falta quantidade); ","")&amp;IF(AND($J2410="",$K2410&lt;&gt;""),"Ano 2 (falta valor unitário); ","")&amp;IF(AND($J2410&lt;&gt;"",$K2410=""),"Ano 2 (falta quantidade); ","")&amp;IF(AND($M2410="",$N2410&lt;&gt;""),"Ano 3 (falta valor unitário); ","")&amp;IF(AND($M2410&lt;&gt;"",$N2410=""),"Ano 3 (falta quantidade); ","")&amp;IF(AND($P2410="",$Q2410&lt;&gt;""),"Ano 4 (falta valor unitário); ","")&amp;IF(AND($P2410&lt;&gt;"",$Q2410=""),"Ano 4 (falta quantidade); ","")&amp;IF(AND($S2410="",$T2410&lt;&gt;""),"Ano 5 (falta valor unitário); ","")&amp;IF(AND($S2410&lt;&gt;"",$T2410=""),"Ano 5 (falta quantidade); ","")&amp;IF(AND($V2410="",$W2410&lt;&gt;""),"Ano 6 (falta valor unitário); ","")&amp;IF(AND($V2410&lt;&gt;"",$W2410=""),"Ano 6 (falta quantidade); ","")), IF(NOT(OR(AND($G2410&lt;&gt;"",$H2410&lt;&gt;""),AND($J2410&lt;&gt;"",$K2410&lt;&gt;""),AND($M2410&lt;&gt;"",$N2410&lt;&gt;""),AND($P2410&lt;&gt;"",$Q2410&lt;&gt;""),AND($S2410&lt;&gt;"",$T2410&lt;&gt;""),AND($V2410&lt;&gt;"",$W2410&lt;&gt;""))),"Informe pelo menos um ano completo com valor unitário e quantidade.",IF(AND($C2410&lt;&gt;"",$E2410&lt;&gt;"",LEFT(TRIM($C2410),1)&lt;&gt;LEFT(TRIM($E2410),1)),"Categoria e tipo estão incompatíveis.",IF(IF(OR($E2410="",$F2410=""),FALSE(),IFERROR(COUNTIF(INDIRECT("UNITS_"&amp;SUBSTITUTE(LEFT($E2410,FIND(" ",$E2410&amp;" ")-1),".","_")),$F2410)=0,TRUE())),"Unidade incompatível com o tipo selecionado.",IF(OR(AND(ISNUMBER(SEARCH("comunic",LOWER($B2410))),LEFT($E2410,3)&lt;&gt;"4.4"),AND(ISNUMBER(SEARCH("monitor",LOWER($B2410))),NOT(OR(LEFT($E2410,3)="1.5",LEFT($E2410,3)="2.5")))),"Revise a classificação do item conforme as regras de preenchimento.",IF(AND($B2410&lt;&gt;"",OR(ISNUMBER(SEARCH("outro",LOWER($B2410))),ISNUMBER(SEARCH("divers",LOWER($B2410))),ISNUMBER(SEARCH("kit",LOWER($B2410))),ISNUMBER(SEARCH("ferrament",LOWER($B2410))),ISNUMBER(SEARCH("epi",LOWER($B2410)))),NOT(OR($Z2410&lt;&gt;"",$AA2410&lt;&gt;""))),"Descrição muito genérica: detalhe melhor o item e registre o racional no memorial ou em anexo.",IF(AND($Y2410=0,$B2410&lt;&gt;"",OR($G2410&lt;&gt;"",$H2410&lt;&gt;"",$J2410&lt;&gt;"",$K2410&lt;&gt;"",$M2410&lt;&gt;"",$N2410&lt;&gt;"",$P2410&lt;&gt;"",$Q2410&lt;&gt;"",$S2410&lt;&gt;"",$T2410&lt;&gt;"",$V2410&lt;&gt;"",$W2410&lt;&gt;"")),"O item possui dados lançados, mas o total está zerado. Revise os valores informados.","")))))))))))))))</f>
        <v/>
      </c>
    </row>
    <row r="2411" spans="1:35" ht="14.25" customHeight="1" x14ac:dyDescent="0.25">
      <c r="A2411" s="57" t="str">
        <f t="shared" si="481"/>
        <v/>
      </c>
      <c r="B2411" s="61"/>
      <c r="C2411" s="61"/>
      <c r="D2411" s="58"/>
      <c r="E2411" s="61"/>
      <c r="F2411" s="61"/>
      <c r="G2411" s="272"/>
      <c r="H2411" s="62"/>
      <c r="I2411" s="273">
        <f t="shared" si="482"/>
        <v>0</v>
      </c>
      <c r="J2411" s="272"/>
      <c r="K2411" s="62"/>
      <c r="L2411" s="270">
        <f t="shared" si="483"/>
        <v>0</v>
      </c>
      <c r="M2411" s="272"/>
      <c r="N2411" s="62"/>
      <c r="O2411" s="270">
        <f t="shared" si="484"/>
        <v>0</v>
      </c>
      <c r="P2411" s="272"/>
      <c r="Q2411" s="62"/>
      <c r="R2411" s="271">
        <f t="shared" si="485"/>
        <v>0</v>
      </c>
      <c r="S2411" s="272"/>
      <c r="T2411" s="62"/>
      <c r="U2411" s="270">
        <f t="shared" si="486"/>
        <v>0</v>
      </c>
      <c r="V2411" s="272"/>
      <c r="W2411" s="62"/>
      <c r="X2411" s="270">
        <f t="shared" si="487"/>
        <v>0</v>
      </c>
      <c r="Y2411" s="270">
        <f t="shared" si="488"/>
        <v>0</v>
      </c>
      <c r="Z2411" s="61"/>
      <c r="AA2411" s="61"/>
      <c r="AB2411" s="60" t="str">
        <f t="shared" si="489"/>
        <v/>
      </c>
      <c r="AC2411" s="21" t="b">
        <f t="shared" si="490"/>
        <v>0</v>
      </c>
      <c r="AD2411" s="21" t="b">
        <f t="shared" si="491"/>
        <v>0</v>
      </c>
      <c r="AE2411" s="21" t="b">
        <f t="shared" si="492"/>
        <v>0</v>
      </c>
      <c r="AF2411" s="21" t="b">
        <f ca="1">OR(AND($AC2411,NOT($AD2411)),AND($AC2411,OR(AND($G2411="",$H2411&lt;&gt;""),AND($G2411&lt;&gt;"",$H2411=""),AND($J2411="",$K2411&lt;&gt;""),AND($J2411&lt;&gt;"",$K2411=""),AND($M2411="",$N2411&lt;&gt;""),AND($M2411&lt;&gt;"",$N2411=""),AND($P2411="",$Q2411&lt;&gt;""),AND($P2411&lt;&gt;"",$Q2411=""),AND($S2411="",$T2411&lt;&gt;""),AND($S2411&lt;&gt;"",$T2411=""),AND($V2411="",$W2411&lt;&gt;""),AND($V2411&lt;&gt;"",$W2411=""))),AND($C2411&lt;&gt;"",$E2411&lt;&gt;"",LEFT(TRIM($C2411),1)&lt;&gt;LEFT(TRIM($E2411),1)),IF(OR($E2411="",$F2411=""),FALSE(),IFERROR(COUNTIF(INDIRECT("UNITS_"&amp;SUBSTITUTE(LEFT($E2411,FIND(" ",$E2411&amp;" ")-1),".","_")),$F2411)=0,TRUE())),AND($B2411&lt;&gt;"",OR(ISNUMBER(SEARCH("outro",LOWER($B2411))),ISNUMBER(SEARCH("divers",LOWER($B2411))),ISNUMBER(SEARCH("etc",LOWER($B2411))))),OR(AND(ISNUMBER(SEARCH("comunic",LOWER($B2411))),LEFT($E2411,3)&lt;&gt;"4.4"),AND(ISNUMBER(SEARCH("monitor",LOWER($B2411))),NOT(OR(LEFT($E2411,3)="1.5",LEFT($E2411,3)="2.5")))),AND($B2411&lt;&gt;"",OR(LEFT($C2411,1)="1",LEFT($C2411,1)="2"),$D2411=""),AND($D2411&lt;&gt;"",NOT(OR(LEFT($C2411,1)="1",LEFT($C2411,1)="2"))),AND($D2411&lt;&gt;"",COUNTIF(' PROJETO'!$B$14:$B$16,$D2411)=0),IF($D2411="",FALSE(),IF(COUNTIF(' PROJETO'!$B$14:$B$16,$D2411)=0,FALSE(),IFERROR(INDEX(' PROJETO'!$C$14:$C$16,MATCH($D2411,' PROJETO'!$B$14:$B$16,0))&lt;&gt;"Sim",FALSE()))))</f>
        <v>0</v>
      </c>
      <c r="AG2411" s="21" t="b">
        <f>AND($AC2411,$Y2411&gt;'CONFG.  LISTAS'!$F$4,$Z2411="",$AA2411="")</f>
        <v>0</v>
      </c>
      <c r="AH2411" s="21" t="str">
        <f t="shared" si="493"/>
        <v/>
      </c>
      <c r="AI2411" s="43" t="str">
        <f ca="1">IF(NOT($AC2411),"",IF(OR($B2411="",$C2411="",$E2411="",$F2411=""),"Preencha descrição, categoria, tipo e unidade.",IF(AND($B2411&lt;&gt;"",OR(LEFT($C2411,1)="1",LEFT($C2411,1)="2"),$D2411=""),"Informe a prática de restauração para itens diretos.",IF(AND($D2411&lt;&gt;"",NOT(OR(LEFT($C2411,1)="1",LEFT($C2411,1)="2"))),"Custos indiretos não devem pertencer a uma prática específica.",IF(AND($D2411&lt;&gt;"",COUNTIF(' PROJETO'!$B$14:$B$16,$D2411)=0),"Prática de restauração inválida ou não cadastrada.",IF(IF($D2411="",FALSE(),IF(COUNTIF(' PROJETO'!$B$14:$B$16,$D2411)=0,FALSE(),IFERROR(INDEX(' PROJETO'!$C$14:$C$16,MATCH($D2411,' PROJETO'!$B$14:$B$16,0))&lt;&gt;"Sim",FALSE()))),"A prática informada no item não foi selecionada na aba Projeto.",IF(AND(MAX($I2411,$L2411,$O2411,$R2411,$U2411,$X2411)&gt;'CONFG.  LISTAS'!$F$4,NOT(OR($Z2411&lt;&gt;"",$AA2411&lt;&gt;""))),"Memorial de cálculo ou anexo obrigatório não informado para item acima do limite.",IF(OR(AND($G2411&lt;&gt;"",$H2411&lt;&gt;"",OR($G2411&lt;=0,$H2411&lt;=0)),AND($J2411&lt;&gt;"",$K2411&lt;&gt;"",OR($J2411&lt;=0,$K2411&lt;=0)),AND($M2411&lt;&gt;"",$N2411&lt;&gt;"",OR($M2411&lt;=0,$N2411&lt;=0)),AND($P2411&lt;&gt;"",$Q2411&lt;&gt;"",OR($P2411&lt;=0,$Q2411&lt;=0)),AND($S2411&lt;&gt;"",$T2411&lt;&gt;"",OR($S2411&lt;=0,$T2411&lt;=0)),AND($V2411&lt;&gt;"",$W2411&lt;&gt;"",OR($V2411&lt;=0,$W2411&lt;=0))),"Revise os valores informados: valor unitário e quantidade devem ser maiores que zero.",IF(OR(AND($G2411="",$H2411&lt;&gt;""),AND($G2411&lt;&gt;"",$H2411=""),AND($J2411="",$K2411&lt;&gt;""),AND($J2411&lt;&gt;"",$K2411=""),AND($M2411="",$N2411&lt;&gt;""),AND($M2411&lt;&gt;"",$N2411=""),AND($P2411="",$Q2411&lt;&gt;""),AND($P2411&lt;&gt;"",$Q2411=""),AND($S2411="",$T2411&lt;&gt;""),AND($S2411&lt;&gt;"",$T2411=""),AND($V2411="",$W2411&lt;&gt;""),AND($V2411&lt;&gt;"",$W2411="")),"Há ano preenchido parcialmente: "&amp;TRIM(IF(AND($G2411="",$H2411&lt;&gt;""),"Ano 1 (falta valor unitário); ","")&amp;IF(AND($G2411&lt;&gt;"",$H2411=""),"Ano 1 (falta quantidade); ","")&amp;IF(AND($J2411="",$K2411&lt;&gt;""),"Ano 2 (falta valor unitário); ","")&amp;IF(AND($J2411&lt;&gt;"",$K2411=""),"Ano 2 (falta quantidade); ","")&amp;IF(AND($M2411="",$N2411&lt;&gt;""),"Ano 3 (falta valor unitário); ","")&amp;IF(AND($M2411&lt;&gt;"",$N2411=""),"Ano 3 (falta quantidade); ","")&amp;IF(AND($P2411="",$Q2411&lt;&gt;""),"Ano 4 (falta valor unitário); ","")&amp;IF(AND($P2411&lt;&gt;"",$Q2411=""),"Ano 4 (falta quantidade); ","")&amp;IF(AND($S2411="",$T2411&lt;&gt;""),"Ano 5 (falta valor unitário); ","")&amp;IF(AND($S2411&lt;&gt;"",$T2411=""),"Ano 5 (falta quantidade); ","")&amp;IF(AND($V2411="",$W2411&lt;&gt;""),"Ano 6 (falta valor unitário); ","")&amp;IF(AND($V2411&lt;&gt;"",$W2411=""),"Ano 6 (falta quantidade); ","")), IF(NOT(OR(AND($G2411&lt;&gt;"",$H2411&lt;&gt;""),AND($J2411&lt;&gt;"",$K2411&lt;&gt;""),AND($M2411&lt;&gt;"",$N2411&lt;&gt;""),AND($P2411&lt;&gt;"",$Q2411&lt;&gt;""),AND($S2411&lt;&gt;"",$T2411&lt;&gt;""),AND($V2411&lt;&gt;"",$W2411&lt;&gt;""))),"Informe pelo menos um ano completo com valor unitário e quantidade.",IF(AND($C2411&lt;&gt;"",$E2411&lt;&gt;"",LEFT(TRIM($C2411),1)&lt;&gt;LEFT(TRIM($E2411),1)),"Categoria e tipo estão incompatíveis.",IF(IF(OR($E2411="",$F2411=""),FALSE(),IFERROR(COUNTIF(INDIRECT("UNITS_"&amp;SUBSTITUTE(LEFT($E2411,FIND(" ",$E2411&amp;" ")-1),".","_")),$F2411)=0,TRUE())),"Unidade incompatível com o tipo selecionado.",IF(OR(AND(ISNUMBER(SEARCH("comunic",LOWER($B2411))),LEFT($E2411,3)&lt;&gt;"4.4"),AND(ISNUMBER(SEARCH("monitor",LOWER($B2411))),NOT(OR(LEFT($E2411,3)="1.5",LEFT($E2411,3)="2.5")))),"Revise a classificação do item conforme as regras de preenchimento.",IF(AND($B2411&lt;&gt;"",OR(ISNUMBER(SEARCH("outro",LOWER($B2411))),ISNUMBER(SEARCH("divers",LOWER($B2411))),ISNUMBER(SEARCH("kit",LOWER($B2411))),ISNUMBER(SEARCH("ferrament",LOWER($B2411))),ISNUMBER(SEARCH("epi",LOWER($B2411)))),NOT(OR($Z2411&lt;&gt;"",$AA2411&lt;&gt;""))),"Descrição muito genérica: detalhe melhor o item e registre o racional no memorial ou em anexo.",IF(AND($Y2411=0,$B2411&lt;&gt;"",OR($G2411&lt;&gt;"",$H2411&lt;&gt;"",$J2411&lt;&gt;"",$K2411&lt;&gt;"",$M2411&lt;&gt;"",$N2411&lt;&gt;"",$P2411&lt;&gt;"",$Q2411&lt;&gt;"",$S2411&lt;&gt;"",$T2411&lt;&gt;"",$V2411&lt;&gt;"",$W2411&lt;&gt;"")),"O item possui dados lançados, mas o total está zerado. Revise os valores informados.","")))))))))))))))</f>
        <v/>
      </c>
    </row>
    <row r="2412" spans="1:35" ht="14.25" customHeight="1" x14ac:dyDescent="0.25">
      <c r="A2412" s="57" t="str">
        <f t="shared" si="481"/>
        <v/>
      </c>
      <c r="B2412" s="58"/>
      <c r="C2412" s="58"/>
      <c r="D2412" s="58"/>
      <c r="E2412" s="58"/>
      <c r="F2412" s="58"/>
      <c r="G2412" s="269"/>
      <c r="H2412" s="59"/>
      <c r="I2412" s="273">
        <f t="shared" si="482"/>
        <v>0</v>
      </c>
      <c r="J2412" s="269"/>
      <c r="K2412" s="59"/>
      <c r="L2412" s="270">
        <f t="shared" si="483"/>
        <v>0</v>
      </c>
      <c r="M2412" s="269"/>
      <c r="N2412" s="59"/>
      <c r="O2412" s="270">
        <f t="shared" si="484"/>
        <v>0</v>
      </c>
      <c r="P2412" s="269"/>
      <c r="Q2412" s="59"/>
      <c r="R2412" s="271">
        <f t="shared" si="485"/>
        <v>0</v>
      </c>
      <c r="S2412" s="269"/>
      <c r="T2412" s="59"/>
      <c r="U2412" s="270">
        <f t="shared" si="486"/>
        <v>0</v>
      </c>
      <c r="V2412" s="269"/>
      <c r="W2412" s="59"/>
      <c r="X2412" s="270">
        <f t="shared" si="487"/>
        <v>0</v>
      </c>
      <c r="Y2412" s="270">
        <f t="shared" si="488"/>
        <v>0</v>
      </c>
      <c r="Z2412" s="58"/>
      <c r="AA2412" s="58"/>
      <c r="AB2412" s="60" t="str">
        <f t="shared" si="489"/>
        <v/>
      </c>
      <c r="AC2412" s="21" t="b">
        <f t="shared" si="490"/>
        <v>0</v>
      </c>
      <c r="AD2412" s="21" t="b">
        <f t="shared" si="491"/>
        <v>0</v>
      </c>
      <c r="AE2412" s="21" t="b">
        <f t="shared" si="492"/>
        <v>0</v>
      </c>
      <c r="AF2412" s="21" t="b">
        <f ca="1">OR(AND($AC2412,NOT($AD2412)),AND($AC2412,OR(AND($G2412="",$H2412&lt;&gt;""),AND($G2412&lt;&gt;"",$H2412=""),AND($J2412="",$K2412&lt;&gt;""),AND($J2412&lt;&gt;"",$K2412=""),AND($M2412="",$N2412&lt;&gt;""),AND($M2412&lt;&gt;"",$N2412=""),AND($P2412="",$Q2412&lt;&gt;""),AND($P2412&lt;&gt;"",$Q2412=""),AND($S2412="",$T2412&lt;&gt;""),AND($S2412&lt;&gt;"",$T2412=""),AND($V2412="",$W2412&lt;&gt;""),AND($V2412&lt;&gt;"",$W2412=""))),AND($C2412&lt;&gt;"",$E2412&lt;&gt;"",LEFT(TRIM($C2412),1)&lt;&gt;LEFT(TRIM($E2412),1)),IF(OR($E2412="",$F2412=""),FALSE(),IFERROR(COUNTIF(INDIRECT("UNITS_"&amp;SUBSTITUTE(LEFT($E2412,FIND(" ",$E2412&amp;" ")-1),".","_")),$F2412)=0,TRUE())),AND($B2412&lt;&gt;"",OR(ISNUMBER(SEARCH("outro",LOWER($B2412))),ISNUMBER(SEARCH("divers",LOWER($B2412))),ISNUMBER(SEARCH("etc",LOWER($B2412))))),OR(AND(ISNUMBER(SEARCH("comunic",LOWER($B2412))),LEFT($E2412,3)&lt;&gt;"4.4"),AND(ISNUMBER(SEARCH("monitor",LOWER($B2412))),NOT(OR(LEFT($E2412,3)="1.5",LEFT($E2412,3)="2.5")))),AND($B2412&lt;&gt;"",OR(LEFT($C2412,1)="1",LEFT($C2412,1)="2"),$D2412=""),AND($D2412&lt;&gt;"",NOT(OR(LEFT($C2412,1)="1",LEFT($C2412,1)="2"))),AND($D2412&lt;&gt;"",COUNTIF(' PROJETO'!$B$14:$B$16,$D2412)=0),IF($D2412="",FALSE(),IF(COUNTIF(' PROJETO'!$B$14:$B$16,$D2412)=0,FALSE(),IFERROR(INDEX(' PROJETO'!$C$14:$C$16,MATCH($D2412,' PROJETO'!$B$14:$B$16,0))&lt;&gt;"Sim",FALSE()))))</f>
        <v>0</v>
      </c>
      <c r="AG2412" s="21" t="b">
        <f>AND($AC2412,$Y2412&gt;'CONFG.  LISTAS'!$F$4,$Z2412="",$AA2412="")</f>
        <v>0</v>
      </c>
      <c r="AH2412" s="21" t="str">
        <f t="shared" si="493"/>
        <v/>
      </c>
      <c r="AI2412" s="43" t="str">
        <f ca="1">IF(NOT($AC2412),"",IF(OR($B2412="",$C2412="",$E2412="",$F2412=""),"Preencha descrição, categoria, tipo e unidade.",IF(AND($B2412&lt;&gt;"",OR(LEFT($C2412,1)="1",LEFT($C2412,1)="2"),$D2412=""),"Informe a prática de restauração para itens diretos.",IF(AND($D2412&lt;&gt;"",NOT(OR(LEFT($C2412,1)="1",LEFT($C2412,1)="2"))),"Custos indiretos não devem pertencer a uma prática específica.",IF(AND($D2412&lt;&gt;"",COUNTIF(' PROJETO'!$B$14:$B$16,$D2412)=0),"Prática de restauração inválida ou não cadastrada.",IF(IF($D2412="",FALSE(),IF(COUNTIF(' PROJETO'!$B$14:$B$16,$D2412)=0,FALSE(),IFERROR(INDEX(' PROJETO'!$C$14:$C$16,MATCH($D2412,' PROJETO'!$B$14:$B$16,0))&lt;&gt;"Sim",FALSE()))),"A prática informada no item não foi selecionada na aba Projeto.",IF(AND(MAX($I2412,$L2412,$O2412,$R2412,$U2412,$X2412)&gt;'CONFG.  LISTAS'!$F$4,NOT(OR($Z2412&lt;&gt;"",$AA2412&lt;&gt;""))),"Memorial de cálculo ou anexo obrigatório não informado para item acima do limite.",IF(OR(AND($G2412&lt;&gt;"",$H2412&lt;&gt;"",OR($G2412&lt;=0,$H2412&lt;=0)),AND($J2412&lt;&gt;"",$K2412&lt;&gt;"",OR($J2412&lt;=0,$K2412&lt;=0)),AND($M2412&lt;&gt;"",$N2412&lt;&gt;"",OR($M2412&lt;=0,$N2412&lt;=0)),AND($P2412&lt;&gt;"",$Q2412&lt;&gt;"",OR($P2412&lt;=0,$Q2412&lt;=0)),AND($S2412&lt;&gt;"",$T2412&lt;&gt;"",OR($S2412&lt;=0,$T2412&lt;=0)),AND($V2412&lt;&gt;"",$W2412&lt;&gt;"",OR($V2412&lt;=0,$W2412&lt;=0))),"Revise os valores informados: valor unitário e quantidade devem ser maiores que zero.",IF(OR(AND($G2412="",$H2412&lt;&gt;""),AND($G2412&lt;&gt;"",$H2412=""),AND($J2412="",$K2412&lt;&gt;""),AND($J2412&lt;&gt;"",$K2412=""),AND($M2412="",$N2412&lt;&gt;""),AND($M2412&lt;&gt;"",$N2412=""),AND($P2412="",$Q2412&lt;&gt;""),AND($P2412&lt;&gt;"",$Q2412=""),AND($S2412="",$T2412&lt;&gt;""),AND($S2412&lt;&gt;"",$T2412=""),AND($V2412="",$W2412&lt;&gt;""),AND($V2412&lt;&gt;"",$W2412="")),"Há ano preenchido parcialmente: "&amp;TRIM(IF(AND($G2412="",$H2412&lt;&gt;""),"Ano 1 (falta valor unitário); ","")&amp;IF(AND($G2412&lt;&gt;"",$H2412=""),"Ano 1 (falta quantidade); ","")&amp;IF(AND($J2412="",$K2412&lt;&gt;""),"Ano 2 (falta valor unitário); ","")&amp;IF(AND($J2412&lt;&gt;"",$K2412=""),"Ano 2 (falta quantidade); ","")&amp;IF(AND($M2412="",$N2412&lt;&gt;""),"Ano 3 (falta valor unitário); ","")&amp;IF(AND($M2412&lt;&gt;"",$N2412=""),"Ano 3 (falta quantidade); ","")&amp;IF(AND($P2412="",$Q2412&lt;&gt;""),"Ano 4 (falta valor unitário); ","")&amp;IF(AND($P2412&lt;&gt;"",$Q2412=""),"Ano 4 (falta quantidade); ","")&amp;IF(AND($S2412="",$T2412&lt;&gt;""),"Ano 5 (falta valor unitário); ","")&amp;IF(AND($S2412&lt;&gt;"",$T2412=""),"Ano 5 (falta quantidade); ","")&amp;IF(AND($V2412="",$W2412&lt;&gt;""),"Ano 6 (falta valor unitário); ","")&amp;IF(AND($V2412&lt;&gt;"",$W2412=""),"Ano 6 (falta quantidade); ","")), IF(NOT(OR(AND($G2412&lt;&gt;"",$H2412&lt;&gt;""),AND($J2412&lt;&gt;"",$K2412&lt;&gt;""),AND($M2412&lt;&gt;"",$N2412&lt;&gt;""),AND($P2412&lt;&gt;"",$Q2412&lt;&gt;""),AND($S2412&lt;&gt;"",$T2412&lt;&gt;""),AND($V2412&lt;&gt;"",$W2412&lt;&gt;""))),"Informe pelo menos um ano completo com valor unitário e quantidade.",IF(AND($C2412&lt;&gt;"",$E2412&lt;&gt;"",LEFT(TRIM($C2412),1)&lt;&gt;LEFT(TRIM($E2412),1)),"Categoria e tipo estão incompatíveis.",IF(IF(OR($E2412="",$F2412=""),FALSE(),IFERROR(COUNTIF(INDIRECT("UNITS_"&amp;SUBSTITUTE(LEFT($E2412,FIND(" ",$E2412&amp;" ")-1),".","_")),$F2412)=0,TRUE())),"Unidade incompatível com o tipo selecionado.",IF(OR(AND(ISNUMBER(SEARCH("comunic",LOWER($B2412))),LEFT($E2412,3)&lt;&gt;"4.4"),AND(ISNUMBER(SEARCH("monitor",LOWER($B2412))),NOT(OR(LEFT($E2412,3)="1.5",LEFT($E2412,3)="2.5")))),"Revise a classificação do item conforme as regras de preenchimento.",IF(AND($B2412&lt;&gt;"",OR(ISNUMBER(SEARCH("outro",LOWER($B2412))),ISNUMBER(SEARCH("divers",LOWER($B2412))),ISNUMBER(SEARCH("kit",LOWER($B2412))),ISNUMBER(SEARCH("ferrament",LOWER($B2412))),ISNUMBER(SEARCH("epi",LOWER($B2412)))),NOT(OR($Z2412&lt;&gt;"",$AA2412&lt;&gt;""))),"Descrição muito genérica: detalhe melhor o item e registre o racional no memorial ou em anexo.",IF(AND($Y2412=0,$B2412&lt;&gt;"",OR($G2412&lt;&gt;"",$H2412&lt;&gt;"",$J2412&lt;&gt;"",$K2412&lt;&gt;"",$M2412&lt;&gt;"",$N2412&lt;&gt;"",$P2412&lt;&gt;"",$Q2412&lt;&gt;"",$S2412&lt;&gt;"",$T2412&lt;&gt;"",$V2412&lt;&gt;"",$W2412&lt;&gt;"")),"O item possui dados lançados, mas o total está zerado. Revise os valores informados.","")))))))))))))))</f>
        <v/>
      </c>
    </row>
    <row r="2413" spans="1:35" ht="14.25" customHeight="1" x14ac:dyDescent="0.25">
      <c r="A2413" s="57" t="str">
        <f t="shared" si="481"/>
        <v/>
      </c>
      <c r="B2413" s="61"/>
      <c r="C2413" s="61"/>
      <c r="D2413" s="58"/>
      <c r="E2413" s="61"/>
      <c r="F2413" s="61"/>
      <c r="G2413" s="272"/>
      <c r="H2413" s="62"/>
      <c r="I2413" s="273">
        <f t="shared" si="482"/>
        <v>0</v>
      </c>
      <c r="J2413" s="272"/>
      <c r="K2413" s="62"/>
      <c r="L2413" s="270">
        <f t="shared" si="483"/>
        <v>0</v>
      </c>
      <c r="M2413" s="272"/>
      <c r="N2413" s="62"/>
      <c r="O2413" s="270">
        <f t="shared" si="484"/>
        <v>0</v>
      </c>
      <c r="P2413" s="272"/>
      <c r="Q2413" s="62"/>
      <c r="R2413" s="271">
        <f t="shared" si="485"/>
        <v>0</v>
      </c>
      <c r="S2413" s="272"/>
      <c r="T2413" s="62"/>
      <c r="U2413" s="270">
        <f t="shared" si="486"/>
        <v>0</v>
      </c>
      <c r="V2413" s="272"/>
      <c r="W2413" s="62"/>
      <c r="X2413" s="270">
        <f t="shared" si="487"/>
        <v>0</v>
      </c>
      <c r="Y2413" s="270">
        <f t="shared" si="488"/>
        <v>0</v>
      </c>
      <c r="Z2413" s="61"/>
      <c r="AA2413" s="61"/>
      <c r="AB2413" s="60" t="str">
        <f t="shared" si="489"/>
        <v/>
      </c>
      <c r="AC2413" s="21" t="b">
        <f t="shared" si="490"/>
        <v>0</v>
      </c>
      <c r="AD2413" s="21" t="b">
        <f t="shared" si="491"/>
        <v>0</v>
      </c>
      <c r="AE2413" s="21" t="b">
        <f t="shared" si="492"/>
        <v>0</v>
      </c>
      <c r="AF2413" s="21" t="b">
        <f ca="1">OR(AND($AC2413,NOT($AD2413)),AND($AC2413,OR(AND($G2413="",$H2413&lt;&gt;""),AND($G2413&lt;&gt;"",$H2413=""),AND($J2413="",$K2413&lt;&gt;""),AND($J2413&lt;&gt;"",$K2413=""),AND($M2413="",$N2413&lt;&gt;""),AND($M2413&lt;&gt;"",$N2413=""),AND($P2413="",$Q2413&lt;&gt;""),AND($P2413&lt;&gt;"",$Q2413=""),AND($S2413="",$T2413&lt;&gt;""),AND($S2413&lt;&gt;"",$T2413=""),AND($V2413="",$W2413&lt;&gt;""),AND($V2413&lt;&gt;"",$W2413=""))),AND($C2413&lt;&gt;"",$E2413&lt;&gt;"",LEFT(TRIM($C2413),1)&lt;&gt;LEFT(TRIM($E2413),1)),IF(OR($E2413="",$F2413=""),FALSE(),IFERROR(COUNTIF(INDIRECT("UNITS_"&amp;SUBSTITUTE(LEFT($E2413,FIND(" ",$E2413&amp;" ")-1),".","_")),$F2413)=0,TRUE())),AND($B2413&lt;&gt;"",OR(ISNUMBER(SEARCH("outro",LOWER($B2413))),ISNUMBER(SEARCH("divers",LOWER($B2413))),ISNUMBER(SEARCH("etc",LOWER($B2413))))),OR(AND(ISNUMBER(SEARCH("comunic",LOWER($B2413))),LEFT($E2413,3)&lt;&gt;"4.4"),AND(ISNUMBER(SEARCH("monitor",LOWER($B2413))),NOT(OR(LEFT($E2413,3)="1.5",LEFT($E2413,3)="2.5")))),AND($B2413&lt;&gt;"",OR(LEFT($C2413,1)="1",LEFT($C2413,1)="2"),$D2413=""),AND($D2413&lt;&gt;"",NOT(OR(LEFT($C2413,1)="1",LEFT($C2413,1)="2"))),AND($D2413&lt;&gt;"",COUNTIF(' PROJETO'!$B$14:$B$16,$D2413)=0),IF($D2413="",FALSE(),IF(COUNTIF(' PROJETO'!$B$14:$B$16,$D2413)=0,FALSE(),IFERROR(INDEX(' PROJETO'!$C$14:$C$16,MATCH($D2413,' PROJETO'!$B$14:$B$16,0))&lt;&gt;"Sim",FALSE()))))</f>
        <v>0</v>
      </c>
      <c r="AG2413" s="21" t="b">
        <f>AND($AC2413,$Y2413&gt;'CONFG.  LISTAS'!$F$4,$Z2413="",$AA2413="")</f>
        <v>0</v>
      </c>
      <c r="AH2413" s="21" t="str">
        <f t="shared" si="493"/>
        <v/>
      </c>
      <c r="AI2413" s="43" t="str">
        <f ca="1">IF(NOT($AC2413),"",IF(OR($B2413="",$C2413="",$E2413="",$F2413=""),"Preencha descrição, categoria, tipo e unidade.",IF(AND($B2413&lt;&gt;"",OR(LEFT($C2413,1)="1",LEFT($C2413,1)="2"),$D2413=""),"Informe a prática de restauração para itens diretos.",IF(AND($D2413&lt;&gt;"",NOT(OR(LEFT($C2413,1)="1",LEFT($C2413,1)="2"))),"Custos indiretos não devem pertencer a uma prática específica.",IF(AND($D2413&lt;&gt;"",COUNTIF(' PROJETO'!$B$14:$B$16,$D2413)=0),"Prática de restauração inválida ou não cadastrada.",IF(IF($D2413="",FALSE(),IF(COUNTIF(' PROJETO'!$B$14:$B$16,$D2413)=0,FALSE(),IFERROR(INDEX(' PROJETO'!$C$14:$C$16,MATCH($D2413,' PROJETO'!$B$14:$B$16,0))&lt;&gt;"Sim",FALSE()))),"A prática informada no item não foi selecionada na aba Projeto.",IF(AND(MAX($I2413,$L2413,$O2413,$R2413,$U2413,$X2413)&gt;'CONFG.  LISTAS'!$F$4,NOT(OR($Z2413&lt;&gt;"",$AA2413&lt;&gt;""))),"Memorial de cálculo ou anexo obrigatório não informado para item acima do limite.",IF(OR(AND($G2413&lt;&gt;"",$H2413&lt;&gt;"",OR($G2413&lt;=0,$H2413&lt;=0)),AND($J2413&lt;&gt;"",$K2413&lt;&gt;"",OR($J2413&lt;=0,$K2413&lt;=0)),AND($M2413&lt;&gt;"",$N2413&lt;&gt;"",OR($M2413&lt;=0,$N2413&lt;=0)),AND($P2413&lt;&gt;"",$Q2413&lt;&gt;"",OR($P2413&lt;=0,$Q2413&lt;=0)),AND($S2413&lt;&gt;"",$T2413&lt;&gt;"",OR($S2413&lt;=0,$T2413&lt;=0)),AND($V2413&lt;&gt;"",$W2413&lt;&gt;"",OR($V2413&lt;=0,$W2413&lt;=0))),"Revise os valores informados: valor unitário e quantidade devem ser maiores que zero.",IF(OR(AND($G2413="",$H2413&lt;&gt;""),AND($G2413&lt;&gt;"",$H2413=""),AND($J2413="",$K2413&lt;&gt;""),AND($J2413&lt;&gt;"",$K2413=""),AND($M2413="",$N2413&lt;&gt;""),AND($M2413&lt;&gt;"",$N2413=""),AND($P2413="",$Q2413&lt;&gt;""),AND($P2413&lt;&gt;"",$Q2413=""),AND($S2413="",$T2413&lt;&gt;""),AND($S2413&lt;&gt;"",$T2413=""),AND($V2413="",$W2413&lt;&gt;""),AND($V2413&lt;&gt;"",$W2413="")),"Há ano preenchido parcialmente: "&amp;TRIM(IF(AND($G2413="",$H2413&lt;&gt;""),"Ano 1 (falta valor unitário); ","")&amp;IF(AND($G2413&lt;&gt;"",$H2413=""),"Ano 1 (falta quantidade); ","")&amp;IF(AND($J2413="",$K2413&lt;&gt;""),"Ano 2 (falta valor unitário); ","")&amp;IF(AND($J2413&lt;&gt;"",$K2413=""),"Ano 2 (falta quantidade); ","")&amp;IF(AND($M2413="",$N2413&lt;&gt;""),"Ano 3 (falta valor unitário); ","")&amp;IF(AND($M2413&lt;&gt;"",$N2413=""),"Ano 3 (falta quantidade); ","")&amp;IF(AND($P2413="",$Q2413&lt;&gt;""),"Ano 4 (falta valor unitário); ","")&amp;IF(AND($P2413&lt;&gt;"",$Q2413=""),"Ano 4 (falta quantidade); ","")&amp;IF(AND($S2413="",$T2413&lt;&gt;""),"Ano 5 (falta valor unitário); ","")&amp;IF(AND($S2413&lt;&gt;"",$T2413=""),"Ano 5 (falta quantidade); ","")&amp;IF(AND($V2413="",$W2413&lt;&gt;""),"Ano 6 (falta valor unitário); ","")&amp;IF(AND($V2413&lt;&gt;"",$W2413=""),"Ano 6 (falta quantidade); ","")), IF(NOT(OR(AND($G2413&lt;&gt;"",$H2413&lt;&gt;""),AND($J2413&lt;&gt;"",$K2413&lt;&gt;""),AND($M2413&lt;&gt;"",$N2413&lt;&gt;""),AND($P2413&lt;&gt;"",$Q2413&lt;&gt;""),AND($S2413&lt;&gt;"",$T2413&lt;&gt;""),AND($V2413&lt;&gt;"",$W2413&lt;&gt;""))),"Informe pelo menos um ano completo com valor unitário e quantidade.",IF(AND($C2413&lt;&gt;"",$E2413&lt;&gt;"",LEFT(TRIM($C2413),1)&lt;&gt;LEFT(TRIM($E2413),1)),"Categoria e tipo estão incompatíveis.",IF(IF(OR($E2413="",$F2413=""),FALSE(),IFERROR(COUNTIF(INDIRECT("UNITS_"&amp;SUBSTITUTE(LEFT($E2413,FIND(" ",$E2413&amp;" ")-1),".","_")),$F2413)=0,TRUE())),"Unidade incompatível com o tipo selecionado.",IF(OR(AND(ISNUMBER(SEARCH("comunic",LOWER($B2413))),LEFT($E2413,3)&lt;&gt;"4.4"),AND(ISNUMBER(SEARCH("monitor",LOWER($B2413))),NOT(OR(LEFT($E2413,3)="1.5",LEFT($E2413,3)="2.5")))),"Revise a classificação do item conforme as regras de preenchimento.",IF(AND($B2413&lt;&gt;"",OR(ISNUMBER(SEARCH("outro",LOWER($B2413))),ISNUMBER(SEARCH("divers",LOWER($B2413))),ISNUMBER(SEARCH("kit",LOWER($B2413))),ISNUMBER(SEARCH("ferrament",LOWER($B2413))),ISNUMBER(SEARCH("epi",LOWER($B2413)))),NOT(OR($Z2413&lt;&gt;"",$AA2413&lt;&gt;""))),"Descrição muito genérica: detalhe melhor o item e registre o racional no memorial ou em anexo.",IF(AND($Y2413=0,$B2413&lt;&gt;"",OR($G2413&lt;&gt;"",$H2413&lt;&gt;"",$J2413&lt;&gt;"",$K2413&lt;&gt;"",$M2413&lt;&gt;"",$N2413&lt;&gt;"",$P2413&lt;&gt;"",$Q2413&lt;&gt;"",$S2413&lt;&gt;"",$T2413&lt;&gt;"",$V2413&lt;&gt;"",$W2413&lt;&gt;"")),"O item possui dados lançados, mas o total está zerado. Revise os valores informados.","")))))))))))))))</f>
        <v/>
      </c>
    </row>
    <row r="2414" spans="1:35" ht="14.25" customHeight="1" x14ac:dyDescent="0.25">
      <c r="A2414" s="57" t="str">
        <f t="shared" si="481"/>
        <v/>
      </c>
      <c r="B2414" s="58"/>
      <c r="C2414" s="58"/>
      <c r="D2414" s="58"/>
      <c r="E2414" s="58"/>
      <c r="F2414" s="58"/>
      <c r="G2414" s="269"/>
      <c r="H2414" s="59"/>
      <c r="I2414" s="273">
        <f t="shared" si="482"/>
        <v>0</v>
      </c>
      <c r="J2414" s="269"/>
      <c r="K2414" s="59"/>
      <c r="L2414" s="270">
        <f t="shared" si="483"/>
        <v>0</v>
      </c>
      <c r="M2414" s="269"/>
      <c r="N2414" s="59"/>
      <c r="O2414" s="270">
        <f t="shared" si="484"/>
        <v>0</v>
      </c>
      <c r="P2414" s="269"/>
      <c r="Q2414" s="59"/>
      <c r="R2414" s="271">
        <f t="shared" si="485"/>
        <v>0</v>
      </c>
      <c r="S2414" s="269"/>
      <c r="T2414" s="59"/>
      <c r="U2414" s="270">
        <f t="shared" si="486"/>
        <v>0</v>
      </c>
      <c r="V2414" s="269"/>
      <c r="W2414" s="59"/>
      <c r="X2414" s="270">
        <f t="shared" si="487"/>
        <v>0</v>
      </c>
      <c r="Y2414" s="270">
        <f t="shared" si="488"/>
        <v>0</v>
      </c>
      <c r="Z2414" s="58"/>
      <c r="AA2414" s="58"/>
      <c r="AB2414" s="60" t="str">
        <f t="shared" si="489"/>
        <v/>
      </c>
      <c r="AC2414" s="21" t="b">
        <f t="shared" si="490"/>
        <v>0</v>
      </c>
      <c r="AD2414" s="21" t="b">
        <f t="shared" si="491"/>
        <v>0</v>
      </c>
      <c r="AE2414" s="21" t="b">
        <f t="shared" si="492"/>
        <v>0</v>
      </c>
      <c r="AF2414" s="21" t="b">
        <f ca="1">OR(AND($AC2414,NOT($AD2414)),AND($AC2414,OR(AND($G2414="",$H2414&lt;&gt;""),AND($G2414&lt;&gt;"",$H2414=""),AND($J2414="",$K2414&lt;&gt;""),AND($J2414&lt;&gt;"",$K2414=""),AND($M2414="",$N2414&lt;&gt;""),AND($M2414&lt;&gt;"",$N2414=""),AND($P2414="",$Q2414&lt;&gt;""),AND($P2414&lt;&gt;"",$Q2414=""),AND($S2414="",$T2414&lt;&gt;""),AND($S2414&lt;&gt;"",$T2414=""),AND($V2414="",$W2414&lt;&gt;""),AND($V2414&lt;&gt;"",$W2414=""))),AND($C2414&lt;&gt;"",$E2414&lt;&gt;"",LEFT(TRIM($C2414),1)&lt;&gt;LEFT(TRIM($E2414),1)),IF(OR($E2414="",$F2414=""),FALSE(),IFERROR(COUNTIF(INDIRECT("UNITS_"&amp;SUBSTITUTE(LEFT($E2414,FIND(" ",$E2414&amp;" ")-1),".","_")),$F2414)=0,TRUE())),AND($B2414&lt;&gt;"",OR(ISNUMBER(SEARCH("outro",LOWER($B2414))),ISNUMBER(SEARCH("divers",LOWER($B2414))),ISNUMBER(SEARCH("etc",LOWER($B2414))))),OR(AND(ISNUMBER(SEARCH("comunic",LOWER($B2414))),LEFT($E2414,3)&lt;&gt;"4.4"),AND(ISNUMBER(SEARCH("monitor",LOWER($B2414))),NOT(OR(LEFT($E2414,3)="1.5",LEFT($E2414,3)="2.5")))),AND($B2414&lt;&gt;"",OR(LEFT($C2414,1)="1",LEFT($C2414,1)="2"),$D2414=""),AND($D2414&lt;&gt;"",NOT(OR(LEFT($C2414,1)="1",LEFT($C2414,1)="2"))),AND($D2414&lt;&gt;"",COUNTIF(' PROJETO'!$B$14:$B$16,$D2414)=0),IF($D2414="",FALSE(),IF(COUNTIF(' PROJETO'!$B$14:$B$16,$D2414)=0,FALSE(),IFERROR(INDEX(' PROJETO'!$C$14:$C$16,MATCH($D2414,' PROJETO'!$B$14:$B$16,0))&lt;&gt;"Sim",FALSE()))))</f>
        <v>0</v>
      </c>
      <c r="AG2414" s="21" t="b">
        <f>AND($AC2414,$Y2414&gt;'CONFG.  LISTAS'!$F$4,$Z2414="",$AA2414="")</f>
        <v>0</v>
      </c>
      <c r="AH2414" s="21" t="str">
        <f t="shared" si="493"/>
        <v/>
      </c>
      <c r="AI2414" s="43" t="str">
        <f ca="1">IF(NOT($AC2414),"",IF(OR($B2414="",$C2414="",$E2414="",$F2414=""),"Preencha descrição, categoria, tipo e unidade.",IF(AND($B2414&lt;&gt;"",OR(LEFT($C2414,1)="1",LEFT($C2414,1)="2"),$D2414=""),"Informe a prática de restauração para itens diretos.",IF(AND($D2414&lt;&gt;"",NOT(OR(LEFT($C2414,1)="1",LEFT($C2414,1)="2"))),"Custos indiretos não devem pertencer a uma prática específica.",IF(AND($D2414&lt;&gt;"",COUNTIF(' PROJETO'!$B$14:$B$16,$D2414)=0),"Prática de restauração inválida ou não cadastrada.",IF(IF($D2414="",FALSE(),IF(COUNTIF(' PROJETO'!$B$14:$B$16,$D2414)=0,FALSE(),IFERROR(INDEX(' PROJETO'!$C$14:$C$16,MATCH($D2414,' PROJETO'!$B$14:$B$16,0))&lt;&gt;"Sim",FALSE()))),"A prática informada no item não foi selecionada na aba Projeto.",IF(AND(MAX($I2414,$L2414,$O2414,$R2414,$U2414,$X2414)&gt;'CONFG.  LISTAS'!$F$4,NOT(OR($Z2414&lt;&gt;"",$AA2414&lt;&gt;""))),"Memorial de cálculo ou anexo obrigatório não informado para item acima do limite.",IF(OR(AND($G2414&lt;&gt;"",$H2414&lt;&gt;"",OR($G2414&lt;=0,$H2414&lt;=0)),AND($J2414&lt;&gt;"",$K2414&lt;&gt;"",OR($J2414&lt;=0,$K2414&lt;=0)),AND($M2414&lt;&gt;"",$N2414&lt;&gt;"",OR($M2414&lt;=0,$N2414&lt;=0)),AND($P2414&lt;&gt;"",$Q2414&lt;&gt;"",OR($P2414&lt;=0,$Q2414&lt;=0)),AND($S2414&lt;&gt;"",$T2414&lt;&gt;"",OR($S2414&lt;=0,$T2414&lt;=0)),AND($V2414&lt;&gt;"",$W2414&lt;&gt;"",OR($V2414&lt;=0,$W2414&lt;=0))),"Revise os valores informados: valor unitário e quantidade devem ser maiores que zero.",IF(OR(AND($G2414="",$H2414&lt;&gt;""),AND($G2414&lt;&gt;"",$H2414=""),AND($J2414="",$K2414&lt;&gt;""),AND($J2414&lt;&gt;"",$K2414=""),AND($M2414="",$N2414&lt;&gt;""),AND($M2414&lt;&gt;"",$N2414=""),AND($P2414="",$Q2414&lt;&gt;""),AND($P2414&lt;&gt;"",$Q2414=""),AND($S2414="",$T2414&lt;&gt;""),AND($S2414&lt;&gt;"",$T2414=""),AND($V2414="",$W2414&lt;&gt;""),AND($V2414&lt;&gt;"",$W2414="")),"Há ano preenchido parcialmente: "&amp;TRIM(IF(AND($G2414="",$H2414&lt;&gt;""),"Ano 1 (falta valor unitário); ","")&amp;IF(AND($G2414&lt;&gt;"",$H2414=""),"Ano 1 (falta quantidade); ","")&amp;IF(AND($J2414="",$K2414&lt;&gt;""),"Ano 2 (falta valor unitário); ","")&amp;IF(AND($J2414&lt;&gt;"",$K2414=""),"Ano 2 (falta quantidade); ","")&amp;IF(AND($M2414="",$N2414&lt;&gt;""),"Ano 3 (falta valor unitário); ","")&amp;IF(AND($M2414&lt;&gt;"",$N2414=""),"Ano 3 (falta quantidade); ","")&amp;IF(AND($P2414="",$Q2414&lt;&gt;""),"Ano 4 (falta valor unitário); ","")&amp;IF(AND($P2414&lt;&gt;"",$Q2414=""),"Ano 4 (falta quantidade); ","")&amp;IF(AND($S2414="",$T2414&lt;&gt;""),"Ano 5 (falta valor unitário); ","")&amp;IF(AND($S2414&lt;&gt;"",$T2414=""),"Ano 5 (falta quantidade); ","")&amp;IF(AND($V2414="",$W2414&lt;&gt;""),"Ano 6 (falta valor unitário); ","")&amp;IF(AND($V2414&lt;&gt;"",$W2414=""),"Ano 6 (falta quantidade); ","")), IF(NOT(OR(AND($G2414&lt;&gt;"",$H2414&lt;&gt;""),AND($J2414&lt;&gt;"",$K2414&lt;&gt;""),AND($M2414&lt;&gt;"",$N2414&lt;&gt;""),AND($P2414&lt;&gt;"",$Q2414&lt;&gt;""),AND($S2414&lt;&gt;"",$T2414&lt;&gt;""),AND($V2414&lt;&gt;"",$W2414&lt;&gt;""))),"Informe pelo menos um ano completo com valor unitário e quantidade.",IF(AND($C2414&lt;&gt;"",$E2414&lt;&gt;"",LEFT(TRIM($C2414),1)&lt;&gt;LEFT(TRIM($E2414),1)),"Categoria e tipo estão incompatíveis.",IF(IF(OR($E2414="",$F2414=""),FALSE(),IFERROR(COUNTIF(INDIRECT("UNITS_"&amp;SUBSTITUTE(LEFT($E2414,FIND(" ",$E2414&amp;" ")-1),".","_")),$F2414)=0,TRUE())),"Unidade incompatível com o tipo selecionado.",IF(OR(AND(ISNUMBER(SEARCH("comunic",LOWER($B2414))),LEFT($E2414,3)&lt;&gt;"4.4"),AND(ISNUMBER(SEARCH("monitor",LOWER($B2414))),NOT(OR(LEFT($E2414,3)="1.5",LEFT($E2414,3)="2.5")))),"Revise a classificação do item conforme as regras de preenchimento.",IF(AND($B2414&lt;&gt;"",OR(ISNUMBER(SEARCH("outro",LOWER($B2414))),ISNUMBER(SEARCH("divers",LOWER($B2414))),ISNUMBER(SEARCH("kit",LOWER($B2414))),ISNUMBER(SEARCH("ferrament",LOWER($B2414))),ISNUMBER(SEARCH("epi",LOWER($B2414)))),NOT(OR($Z2414&lt;&gt;"",$AA2414&lt;&gt;""))),"Descrição muito genérica: detalhe melhor o item e registre o racional no memorial ou em anexo.",IF(AND($Y2414=0,$B2414&lt;&gt;"",OR($G2414&lt;&gt;"",$H2414&lt;&gt;"",$J2414&lt;&gt;"",$K2414&lt;&gt;"",$M2414&lt;&gt;"",$N2414&lt;&gt;"",$P2414&lt;&gt;"",$Q2414&lt;&gt;"",$S2414&lt;&gt;"",$T2414&lt;&gt;"",$V2414&lt;&gt;"",$W2414&lt;&gt;"")),"O item possui dados lançados, mas o total está zerado. Revise os valores informados.","")))))))))))))))</f>
        <v/>
      </c>
    </row>
    <row r="2415" spans="1:35" ht="14.25" customHeight="1" x14ac:dyDescent="0.25">
      <c r="A2415" s="57" t="str">
        <f t="shared" si="481"/>
        <v/>
      </c>
      <c r="B2415" s="61"/>
      <c r="C2415" s="61"/>
      <c r="D2415" s="58"/>
      <c r="E2415" s="61"/>
      <c r="F2415" s="61"/>
      <c r="G2415" s="272"/>
      <c r="H2415" s="62"/>
      <c r="I2415" s="273">
        <f t="shared" si="482"/>
        <v>0</v>
      </c>
      <c r="J2415" s="272"/>
      <c r="K2415" s="62"/>
      <c r="L2415" s="270">
        <f t="shared" si="483"/>
        <v>0</v>
      </c>
      <c r="M2415" s="272"/>
      <c r="N2415" s="62"/>
      <c r="O2415" s="270">
        <f t="shared" si="484"/>
        <v>0</v>
      </c>
      <c r="P2415" s="272"/>
      <c r="Q2415" s="62"/>
      <c r="R2415" s="271">
        <f t="shared" si="485"/>
        <v>0</v>
      </c>
      <c r="S2415" s="272"/>
      <c r="T2415" s="62"/>
      <c r="U2415" s="270">
        <f t="shared" si="486"/>
        <v>0</v>
      </c>
      <c r="V2415" s="272"/>
      <c r="W2415" s="62"/>
      <c r="X2415" s="270">
        <f t="shared" si="487"/>
        <v>0</v>
      </c>
      <c r="Y2415" s="270">
        <f t="shared" si="488"/>
        <v>0</v>
      </c>
      <c r="Z2415" s="61"/>
      <c r="AA2415" s="61"/>
      <c r="AB2415" s="60" t="str">
        <f t="shared" si="489"/>
        <v/>
      </c>
      <c r="AC2415" s="21" t="b">
        <f t="shared" si="490"/>
        <v>0</v>
      </c>
      <c r="AD2415" s="21" t="b">
        <f t="shared" si="491"/>
        <v>0</v>
      </c>
      <c r="AE2415" s="21" t="b">
        <f t="shared" si="492"/>
        <v>0</v>
      </c>
      <c r="AF2415" s="21" t="b">
        <f ca="1">OR(AND($AC2415,NOT($AD2415)),AND($AC2415,OR(AND($G2415="",$H2415&lt;&gt;""),AND($G2415&lt;&gt;"",$H2415=""),AND($J2415="",$K2415&lt;&gt;""),AND($J2415&lt;&gt;"",$K2415=""),AND($M2415="",$N2415&lt;&gt;""),AND($M2415&lt;&gt;"",$N2415=""),AND($P2415="",$Q2415&lt;&gt;""),AND($P2415&lt;&gt;"",$Q2415=""),AND($S2415="",$T2415&lt;&gt;""),AND($S2415&lt;&gt;"",$T2415=""),AND($V2415="",$W2415&lt;&gt;""),AND($V2415&lt;&gt;"",$W2415=""))),AND($C2415&lt;&gt;"",$E2415&lt;&gt;"",LEFT(TRIM($C2415),1)&lt;&gt;LEFT(TRIM($E2415),1)),IF(OR($E2415="",$F2415=""),FALSE(),IFERROR(COUNTIF(INDIRECT("UNITS_"&amp;SUBSTITUTE(LEFT($E2415,FIND(" ",$E2415&amp;" ")-1),".","_")),$F2415)=0,TRUE())),AND($B2415&lt;&gt;"",OR(ISNUMBER(SEARCH("outro",LOWER($B2415))),ISNUMBER(SEARCH("divers",LOWER($B2415))),ISNUMBER(SEARCH("etc",LOWER($B2415))))),OR(AND(ISNUMBER(SEARCH("comunic",LOWER($B2415))),LEFT($E2415,3)&lt;&gt;"4.4"),AND(ISNUMBER(SEARCH("monitor",LOWER($B2415))),NOT(OR(LEFT($E2415,3)="1.5",LEFT($E2415,3)="2.5")))),AND($B2415&lt;&gt;"",OR(LEFT($C2415,1)="1",LEFT($C2415,1)="2"),$D2415=""),AND($D2415&lt;&gt;"",NOT(OR(LEFT($C2415,1)="1",LEFT($C2415,1)="2"))),AND($D2415&lt;&gt;"",COUNTIF(' PROJETO'!$B$14:$B$16,$D2415)=0),IF($D2415="",FALSE(),IF(COUNTIF(' PROJETO'!$B$14:$B$16,$D2415)=0,FALSE(),IFERROR(INDEX(' PROJETO'!$C$14:$C$16,MATCH($D2415,' PROJETO'!$B$14:$B$16,0))&lt;&gt;"Sim",FALSE()))))</f>
        <v>0</v>
      </c>
      <c r="AG2415" s="21" t="b">
        <f>AND($AC2415,$Y2415&gt;'CONFG.  LISTAS'!$F$4,$Z2415="",$AA2415="")</f>
        <v>0</v>
      </c>
      <c r="AH2415" s="21" t="str">
        <f t="shared" si="493"/>
        <v/>
      </c>
      <c r="AI2415" s="43" t="str">
        <f ca="1">IF(NOT($AC2415),"",IF(OR($B2415="",$C2415="",$E2415="",$F2415=""),"Preencha descrição, categoria, tipo e unidade.",IF(AND($B2415&lt;&gt;"",OR(LEFT($C2415,1)="1",LEFT($C2415,1)="2"),$D2415=""),"Informe a prática de restauração para itens diretos.",IF(AND($D2415&lt;&gt;"",NOT(OR(LEFT($C2415,1)="1",LEFT($C2415,1)="2"))),"Custos indiretos não devem pertencer a uma prática específica.",IF(AND($D2415&lt;&gt;"",COUNTIF(' PROJETO'!$B$14:$B$16,$D2415)=0),"Prática de restauração inválida ou não cadastrada.",IF(IF($D2415="",FALSE(),IF(COUNTIF(' PROJETO'!$B$14:$B$16,$D2415)=0,FALSE(),IFERROR(INDEX(' PROJETO'!$C$14:$C$16,MATCH($D2415,' PROJETO'!$B$14:$B$16,0))&lt;&gt;"Sim",FALSE()))),"A prática informada no item não foi selecionada na aba Projeto.",IF(AND(MAX($I2415,$L2415,$O2415,$R2415,$U2415,$X2415)&gt;'CONFG.  LISTAS'!$F$4,NOT(OR($Z2415&lt;&gt;"",$AA2415&lt;&gt;""))),"Memorial de cálculo ou anexo obrigatório não informado para item acima do limite.",IF(OR(AND($G2415&lt;&gt;"",$H2415&lt;&gt;"",OR($G2415&lt;=0,$H2415&lt;=0)),AND($J2415&lt;&gt;"",$K2415&lt;&gt;"",OR($J2415&lt;=0,$K2415&lt;=0)),AND($M2415&lt;&gt;"",$N2415&lt;&gt;"",OR($M2415&lt;=0,$N2415&lt;=0)),AND($P2415&lt;&gt;"",$Q2415&lt;&gt;"",OR($P2415&lt;=0,$Q2415&lt;=0)),AND($S2415&lt;&gt;"",$T2415&lt;&gt;"",OR($S2415&lt;=0,$T2415&lt;=0)),AND($V2415&lt;&gt;"",$W2415&lt;&gt;"",OR($V2415&lt;=0,$W2415&lt;=0))),"Revise os valores informados: valor unitário e quantidade devem ser maiores que zero.",IF(OR(AND($G2415="",$H2415&lt;&gt;""),AND($G2415&lt;&gt;"",$H2415=""),AND($J2415="",$K2415&lt;&gt;""),AND($J2415&lt;&gt;"",$K2415=""),AND($M2415="",$N2415&lt;&gt;""),AND($M2415&lt;&gt;"",$N2415=""),AND($P2415="",$Q2415&lt;&gt;""),AND($P2415&lt;&gt;"",$Q2415=""),AND($S2415="",$T2415&lt;&gt;""),AND($S2415&lt;&gt;"",$T2415=""),AND($V2415="",$W2415&lt;&gt;""),AND($V2415&lt;&gt;"",$W2415="")),"Há ano preenchido parcialmente: "&amp;TRIM(IF(AND($G2415="",$H2415&lt;&gt;""),"Ano 1 (falta valor unitário); ","")&amp;IF(AND($G2415&lt;&gt;"",$H2415=""),"Ano 1 (falta quantidade); ","")&amp;IF(AND($J2415="",$K2415&lt;&gt;""),"Ano 2 (falta valor unitário); ","")&amp;IF(AND($J2415&lt;&gt;"",$K2415=""),"Ano 2 (falta quantidade); ","")&amp;IF(AND($M2415="",$N2415&lt;&gt;""),"Ano 3 (falta valor unitário); ","")&amp;IF(AND($M2415&lt;&gt;"",$N2415=""),"Ano 3 (falta quantidade); ","")&amp;IF(AND($P2415="",$Q2415&lt;&gt;""),"Ano 4 (falta valor unitário); ","")&amp;IF(AND($P2415&lt;&gt;"",$Q2415=""),"Ano 4 (falta quantidade); ","")&amp;IF(AND($S2415="",$T2415&lt;&gt;""),"Ano 5 (falta valor unitário); ","")&amp;IF(AND($S2415&lt;&gt;"",$T2415=""),"Ano 5 (falta quantidade); ","")&amp;IF(AND($V2415="",$W2415&lt;&gt;""),"Ano 6 (falta valor unitário); ","")&amp;IF(AND($V2415&lt;&gt;"",$W2415=""),"Ano 6 (falta quantidade); ","")), IF(NOT(OR(AND($G2415&lt;&gt;"",$H2415&lt;&gt;""),AND($J2415&lt;&gt;"",$K2415&lt;&gt;""),AND($M2415&lt;&gt;"",$N2415&lt;&gt;""),AND($P2415&lt;&gt;"",$Q2415&lt;&gt;""),AND($S2415&lt;&gt;"",$T2415&lt;&gt;""),AND($V2415&lt;&gt;"",$W2415&lt;&gt;""))),"Informe pelo menos um ano completo com valor unitário e quantidade.",IF(AND($C2415&lt;&gt;"",$E2415&lt;&gt;"",LEFT(TRIM($C2415),1)&lt;&gt;LEFT(TRIM($E2415),1)),"Categoria e tipo estão incompatíveis.",IF(IF(OR($E2415="",$F2415=""),FALSE(),IFERROR(COUNTIF(INDIRECT("UNITS_"&amp;SUBSTITUTE(LEFT($E2415,FIND(" ",$E2415&amp;" ")-1),".","_")),$F2415)=0,TRUE())),"Unidade incompatível com o tipo selecionado.",IF(OR(AND(ISNUMBER(SEARCH("comunic",LOWER($B2415))),LEFT($E2415,3)&lt;&gt;"4.4"),AND(ISNUMBER(SEARCH("monitor",LOWER($B2415))),NOT(OR(LEFT($E2415,3)="1.5",LEFT($E2415,3)="2.5")))),"Revise a classificação do item conforme as regras de preenchimento.",IF(AND($B2415&lt;&gt;"",OR(ISNUMBER(SEARCH("outro",LOWER($B2415))),ISNUMBER(SEARCH("divers",LOWER($B2415))),ISNUMBER(SEARCH("kit",LOWER($B2415))),ISNUMBER(SEARCH("ferrament",LOWER($B2415))),ISNUMBER(SEARCH("epi",LOWER($B2415)))),NOT(OR($Z2415&lt;&gt;"",$AA2415&lt;&gt;""))),"Descrição muito genérica: detalhe melhor o item e registre o racional no memorial ou em anexo.",IF(AND($Y2415=0,$B2415&lt;&gt;"",OR($G2415&lt;&gt;"",$H2415&lt;&gt;"",$J2415&lt;&gt;"",$K2415&lt;&gt;"",$M2415&lt;&gt;"",$N2415&lt;&gt;"",$P2415&lt;&gt;"",$Q2415&lt;&gt;"",$S2415&lt;&gt;"",$T2415&lt;&gt;"",$V2415&lt;&gt;"",$W2415&lt;&gt;"")),"O item possui dados lançados, mas o total está zerado. Revise os valores informados.","")))))))))))))))</f>
        <v/>
      </c>
    </row>
    <row r="2416" spans="1:35" ht="14.25" customHeight="1" x14ac:dyDescent="0.25">
      <c r="A2416" s="57" t="str">
        <f t="shared" si="481"/>
        <v/>
      </c>
      <c r="B2416" s="58"/>
      <c r="C2416" s="58"/>
      <c r="D2416" s="58"/>
      <c r="E2416" s="58"/>
      <c r="F2416" s="58"/>
      <c r="G2416" s="269"/>
      <c r="H2416" s="59"/>
      <c r="I2416" s="273">
        <f t="shared" si="482"/>
        <v>0</v>
      </c>
      <c r="J2416" s="269"/>
      <c r="K2416" s="59"/>
      <c r="L2416" s="270">
        <f t="shared" si="483"/>
        <v>0</v>
      </c>
      <c r="M2416" s="269"/>
      <c r="N2416" s="59"/>
      <c r="O2416" s="270">
        <f t="shared" si="484"/>
        <v>0</v>
      </c>
      <c r="P2416" s="269"/>
      <c r="Q2416" s="59"/>
      <c r="R2416" s="271">
        <f t="shared" si="485"/>
        <v>0</v>
      </c>
      <c r="S2416" s="269"/>
      <c r="T2416" s="59"/>
      <c r="U2416" s="270">
        <f t="shared" si="486"/>
        <v>0</v>
      </c>
      <c r="V2416" s="269"/>
      <c r="W2416" s="59"/>
      <c r="X2416" s="270">
        <f t="shared" si="487"/>
        <v>0</v>
      </c>
      <c r="Y2416" s="270">
        <f t="shared" si="488"/>
        <v>0</v>
      </c>
      <c r="Z2416" s="58"/>
      <c r="AA2416" s="58"/>
      <c r="AB2416" s="60" t="str">
        <f t="shared" si="489"/>
        <v/>
      </c>
      <c r="AC2416" s="21" t="b">
        <f t="shared" si="490"/>
        <v>0</v>
      </c>
      <c r="AD2416" s="21" t="b">
        <f t="shared" si="491"/>
        <v>0</v>
      </c>
      <c r="AE2416" s="21" t="b">
        <f t="shared" si="492"/>
        <v>0</v>
      </c>
      <c r="AF2416" s="21" t="b">
        <f ca="1">OR(AND($AC2416,NOT($AD2416)),AND($AC2416,OR(AND($G2416="",$H2416&lt;&gt;""),AND($G2416&lt;&gt;"",$H2416=""),AND($J2416="",$K2416&lt;&gt;""),AND($J2416&lt;&gt;"",$K2416=""),AND($M2416="",$N2416&lt;&gt;""),AND($M2416&lt;&gt;"",$N2416=""),AND($P2416="",$Q2416&lt;&gt;""),AND($P2416&lt;&gt;"",$Q2416=""),AND($S2416="",$T2416&lt;&gt;""),AND($S2416&lt;&gt;"",$T2416=""),AND($V2416="",$W2416&lt;&gt;""),AND($V2416&lt;&gt;"",$W2416=""))),AND($C2416&lt;&gt;"",$E2416&lt;&gt;"",LEFT(TRIM($C2416),1)&lt;&gt;LEFT(TRIM($E2416),1)),IF(OR($E2416="",$F2416=""),FALSE(),IFERROR(COUNTIF(INDIRECT("UNITS_"&amp;SUBSTITUTE(LEFT($E2416,FIND(" ",$E2416&amp;" ")-1),".","_")),$F2416)=0,TRUE())),AND($B2416&lt;&gt;"",OR(ISNUMBER(SEARCH("outro",LOWER($B2416))),ISNUMBER(SEARCH("divers",LOWER($B2416))),ISNUMBER(SEARCH("etc",LOWER($B2416))))),OR(AND(ISNUMBER(SEARCH("comunic",LOWER($B2416))),LEFT($E2416,3)&lt;&gt;"4.4"),AND(ISNUMBER(SEARCH("monitor",LOWER($B2416))),NOT(OR(LEFT($E2416,3)="1.5",LEFT($E2416,3)="2.5")))),AND($B2416&lt;&gt;"",OR(LEFT($C2416,1)="1",LEFT($C2416,1)="2"),$D2416=""),AND($D2416&lt;&gt;"",NOT(OR(LEFT($C2416,1)="1",LEFT($C2416,1)="2"))),AND($D2416&lt;&gt;"",COUNTIF(' PROJETO'!$B$14:$B$16,$D2416)=0),IF($D2416="",FALSE(),IF(COUNTIF(' PROJETO'!$B$14:$B$16,$D2416)=0,FALSE(),IFERROR(INDEX(' PROJETO'!$C$14:$C$16,MATCH($D2416,' PROJETO'!$B$14:$B$16,0))&lt;&gt;"Sim",FALSE()))))</f>
        <v>0</v>
      </c>
      <c r="AG2416" s="21" t="b">
        <f>AND($AC2416,$Y2416&gt;'CONFG.  LISTAS'!$F$4,$Z2416="",$AA2416="")</f>
        <v>0</v>
      </c>
      <c r="AH2416" s="21" t="str">
        <f t="shared" si="493"/>
        <v/>
      </c>
      <c r="AI2416" s="43" t="str">
        <f ca="1">IF(NOT($AC2416),"",IF(OR($B2416="",$C2416="",$E2416="",$F2416=""),"Preencha descrição, categoria, tipo e unidade.",IF(AND($B2416&lt;&gt;"",OR(LEFT($C2416,1)="1",LEFT($C2416,1)="2"),$D2416=""),"Informe a prática de restauração para itens diretos.",IF(AND($D2416&lt;&gt;"",NOT(OR(LEFT($C2416,1)="1",LEFT($C2416,1)="2"))),"Custos indiretos não devem pertencer a uma prática específica.",IF(AND($D2416&lt;&gt;"",COUNTIF(' PROJETO'!$B$14:$B$16,$D2416)=0),"Prática de restauração inválida ou não cadastrada.",IF(IF($D2416="",FALSE(),IF(COUNTIF(' PROJETO'!$B$14:$B$16,$D2416)=0,FALSE(),IFERROR(INDEX(' PROJETO'!$C$14:$C$16,MATCH($D2416,' PROJETO'!$B$14:$B$16,0))&lt;&gt;"Sim",FALSE()))),"A prática informada no item não foi selecionada na aba Projeto.",IF(AND(MAX($I2416,$L2416,$O2416,$R2416,$U2416,$X2416)&gt;'CONFG.  LISTAS'!$F$4,NOT(OR($Z2416&lt;&gt;"",$AA2416&lt;&gt;""))),"Memorial de cálculo ou anexo obrigatório não informado para item acima do limite.",IF(OR(AND($G2416&lt;&gt;"",$H2416&lt;&gt;"",OR($G2416&lt;=0,$H2416&lt;=0)),AND($J2416&lt;&gt;"",$K2416&lt;&gt;"",OR($J2416&lt;=0,$K2416&lt;=0)),AND($M2416&lt;&gt;"",$N2416&lt;&gt;"",OR($M2416&lt;=0,$N2416&lt;=0)),AND($P2416&lt;&gt;"",$Q2416&lt;&gt;"",OR($P2416&lt;=0,$Q2416&lt;=0)),AND($S2416&lt;&gt;"",$T2416&lt;&gt;"",OR($S2416&lt;=0,$T2416&lt;=0)),AND($V2416&lt;&gt;"",$W2416&lt;&gt;"",OR($V2416&lt;=0,$W2416&lt;=0))),"Revise os valores informados: valor unitário e quantidade devem ser maiores que zero.",IF(OR(AND($G2416="",$H2416&lt;&gt;""),AND($G2416&lt;&gt;"",$H2416=""),AND($J2416="",$K2416&lt;&gt;""),AND($J2416&lt;&gt;"",$K2416=""),AND($M2416="",$N2416&lt;&gt;""),AND($M2416&lt;&gt;"",$N2416=""),AND($P2416="",$Q2416&lt;&gt;""),AND($P2416&lt;&gt;"",$Q2416=""),AND($S2416="",$T2416&lt;&gt;""),AND($S2416&lt;&gt;"",$T2416=""),AND($V2416="",$W2416&lt;&gt;""),AND($V2416&lt;&gt;"",$W2416="")),"Há ano preenchido parcialmente: "&amp;TRIM(IF(AND($G2416="",$H2416&lt;&gt;""),"Ano 1 (falta valor unitário); ","")&amp;IF(AND($G2416&lt;&gt;"",$H2416=""),"Ano 1 (falta quantidade); ","")&amp;IF(AND($J2416="",$K2416&lt;&gt;""),"Ano 2 (falta valor unitário); ","")&amp;IF(AND($J2416&lt;&gt;"",$K2416=""),"Ano 2 (falta quantidade); ","")&amp;IF(AND($M2416="",$N2416&lt;&gt;""),"Ano 3 (falta valor unitário); ","")&amp;IF(AND($M2416&lt;&gt;"",$N2416=""),"Ano 3 (falta quantidade); ","")&amp;IF(AND($P2416="",$Q2416&lt;&gt;""),"Ano 4 (falta valor unitário); ","")&amp;IF(AND($P2416&lt;&gt;"",$Q2416=""),"Ano 4 (falta quantidade); ","")&amp;IF(AND($S2416="",$T2416&lt;&gt;""),"Ano 5 (falta valor unitário); ","")&amp;IF(AND($S2416&lt;&gt;"",$T2416=""),"Ano 5 (falta quantidade); ","")&amp;IF(AND($V2416="",$W2416&lt;&gt;""),"Ano 6 (falta valor unitário); ","")&amp;IF(AND($V2416&lt;&gt;"",$W2416=""),"Ano 6 (falta quantidade); ","")), IF(NOT(OR(AND($G2416&lt;&gt;"",$H2416&lt;&gt;""),AND($J2416&lt;&gt;"",$K2416&lt;&gt;""),AND($M2416&lt;&gt;"",$N2416&lt;&gt;""),AND($P2416&lt;&gt;"",$Q2416&lt;&gt;""),AND($S2416&lt;&gt;"",$T2416&lt;&gt;""),AND($V2416&lt;&gt;"",$W2416&lt;&gt;""))),"Informe pelo menos um ano completo com valor unitário e quantidade.",IF(AND($C2416&lt;&gt;"",$E2416&lt;&gt;"",LEFT(TRIM($C2416),1)&lt;&gt;LEFT(TRIM($E2416),1)),"Categoria e tipo estão incompatíveis.",IF(IF(OR($E2416="",$F2416=""),FALSE(),IFERROR(COUNTIF(INDIRECT("UNITS_"&amp;SUBSTITUTE(LEFT($E2416,FIND(" ",$E2416&amp;" ")-1),".","_")),$F2416)=0,TRUE())),"Unidade incompatível com o tipo selecionado.",IF(OR(AND(ISNUMBER(SEARCH("comunic",LOWER($B2416))),LEFT($E2416,3)&lt;&gt;"4.4"),AND(ISNUMBER(SEARCH("monitor",LOWER($B2416))),NOT(OR(LEFT($E2416,3)="1.5",LEFT($E2416,3)="2.5")))),"Revise a classificação do item conforme as regras de preenchimento.",IF(AND($B2416&lt;&gt;"",OR(ISNUMBER(SEARCH("outro",LOWER($B2416))),ISNUMBER(SEARCH("divers",LOWER($B2416))),ISNUMBER(SEARCH("kit",LOWER($B2416))),ISNUMBER(SEARCH("ferrament",LOWER($B2416))),ISNUMBER(SEARCH("epi",LOWER($B2416)))),NOT(OR($Z2416&lt;&gt;"",$AA2416&lt;&gt;""))),"Descrição muito genérica: detalhe melhor o item e registre o racional no memorial ou em anexo.",IF(AND($Y2416=0,$B2416&lt;&gt;"",OR($G2416&lt;&gt;"",$H2416&lt;&gt;"",$J2416&lt;&gt;"",$K2416&lt;&gt;"",$M2416&lt;&gt;"",$N2416&lt;&gt;"",$P2416&lt;&gt;"",$Q2416&lt;&gt;"",$S2416&lt;&gt;"",$T2416&lt;&gt;"",$V2416&lt;&gt;"",$W2416&lt;&gt;"")),"O item possui dados lançados, mas o total está zerado. Revise os valores informados.","")))))))))))))))</f>
        <v/>
      </c>
    </row>
    <row r="2417" spans="1:35" ht="14.25" customHeight="1" x14ac:dyDescent="0.25">
      <c r="A2417" s="57" t="str">
        <f t="shared" si="481"/>
        <v/>
      </c>
      <c r="B2417" s="61"/>
      <c r="C2417" s="61"/>
      <c r="D2417" s="58"/>
      <c r="E2417" s="61"/>
      <c r="F2417" s="61"/>
      <c r="G2417" s="272"/>
      <c r="H2417" s="62"/>
      <c r="I2417" s="273">
        <f t="shared" si="482"/>
        <v>0</v>
      </c>
      <c r="J2417" s="272"/>
      <c r="K2417" s="62"/>
      <c r="L2417" s="270">
        <f t="shared" si="483"/>
        <v>0</v>
      </c>
      <c r="M2417" s="272"/>
      <c r="N2417" s="62"/>
      <c r="O2417" s="270">
        <f t="shared" si="484"/>
        <v>0</v>
      </c>
      <c r="P2417" s="272"/>
      <c r="Q2417" s="62"/>
      <c r="R2417" s="271">
        <f t="shared" si="485"/>
        <v>0</v>
      </c>
      <c r="S2417" s="272"/>
      <c r="T2417" s="62"/>
      <c r="U2417" s="270">
        <f t="shared" si="486"/>
        <v>0</v>
      </c>
      <c r="V2417" s="272"/>
      <c r="W2417" s="62"/>
      <c r="X2417" s="270">
        <f t="shared" si="487"/>
        <v>0</v>
      </c>
      <c r="Y2417" s="270">
        <f t="shared" si="488"/>
        <v>0</v>
      </c>
      <c r="Z2417" s="61"/>
      <c r="AA2417" s="61"/>
      <c r="AB2417" s="60" t="str">
        <f t="shared" si="489"/>
        <v/>
      </c>
      <c r="AC2417" s="21" t="b">
        <f t="shared" si="490"/>
        <v>0</v>
      </c>
      <c r="AD2417" s="21" t="b">
        <f t="shared" si="491"/>
        <v>0</v>
      </c>
      <c r="AE2417" s="21" t="b">
        <f t="shared" si="492"/>
        <v>0</v>
      </c>
      <c r="AF2417" s="21" t="b">
        <f ca="1">OR(AND($AC2417,NOT($AD2417)),AND($AC2417,OR(AND($G2417="",$H2417&lt;&gt;""),AND($G2417&lt;&gt;"",$H2417=""),AND($J2417="",$K2417&lt;&gt;""),AND($J2417&lt;&gt;"",$K2417=""),AND($M2417="",$N2417&lt;&gt;""),AND($M2417&lt;&gt;"",$N2417=""),AND($P2417="",$Q2417&lt;&gt;""),AND($P2417&lt;&gt;"",$Q2417=""),AND($S2417="",$T2417&lt;&gt;""),AND($S2417&lt;&gt;"",$T2417=""),AND($V2417="",$W2417&lt;&gt;""),AND($V2417&lt;&gt;"",$W2417=""))),AND($C2417&lt;&gt;"",$E2417&lt;&gt;"",LEFT(TRIM($C2417),1)&lt;&gt;LEFT(TRIM($E2417),1)),IF(OR($E2417="",$F2417=""),FALSE(),IFERROR(COUNTIF(INDIRECT("UNITS_"&amp;SUBSTITUTE(LEFT($E2417,FIND(" ",$E2417&amp;" ")-1),".","_")),$F2417)=0,TRUE())),AND($B2417&lt;&gt;"",OR(ISNUMBER(SEARCH("outro",LOWER($B2417))),ISNUMBER(SEARCH("divers",LOWER($B2417))),ISNUMBER(SEARCH("etc",LOWER($B2417))))),OR(AND(ISNUMBER(SEARCH("comunic",LOWER($B2417))),LEFT($E2417,3)&lt;&gt;"4.4"),AND(ISNUMBER(SEARCH("monitor",LOWER($B2417))),NOT(OR(LEFT($E2417,3)="1.5",LEFT($E2417,3)="2.5")))),AND($B2417&lt;&gt;"",OR(LEFT($C2417,1)="1",LEFT($C2417,1)="2"),$D2417=""),AND($D2417&lt;&gt;"",NOT(OR(LEFT($C2417,1)="1",LEFT($C2417,1)="2"))),AND($D2417&lt;&gt;"",COUNTIF(' PROJETO'!$B$14:$B$16,$D2417)=0),IF($D2417="",FALSE(),IF(COUNTIF(' PROJETO'!$B$14:$B$16,$D2417)=0,FALSE(),IFERROR(INDEX(' PROJETO'!$C$14:$C$16,MATCH($D2417,' PROJETO'!$B$14:$B$16,0))&lt;&gt;"Sim",FALSE()))))</f>
        <v>0</v>
      </c>
      <c r="AG2417" s="21" t="b">
        <f>AND($AC2417,$Y2417&gt;'CONFG.  LISTAS'!$F$4,$Z2417="",$AA2417="")</f>
        <v>0</v>
      </c>
      <c r="AH2417" s="21" t="str">
        <f t="shared" si="493"/>
        <v/>
      </c>
      <c r="AI2417" s="43" t="str">
        <f ca="1">IF(NOT($AC2417),"",IF(OR($B2417="",$C2417="",$E2417="",$F2417=""),"Preencha descrição, categoria, tipo e unidade.",IF(AND($B2417&lt;&gt;"",OR(LEFT($C2417,1)="1",LEFT($C2417,1)="2"),$D2417=""),"Informe a prática de restauração para itens diretos.",IF(AND($D2417&lt;&gt;"",NOT(OR(LEFT($C2417,1)="1",LEFT($C2417,1)="2"))),"Custos indiretos não devem pertencer a uma prática específica.",IF(AND($D2417&lt;&gt;"",COUNTIF(' PROJETO'!$B$14:$B$16,$D2417)=0),"Prática de restauração inválida ou não cadastrada.",IF(IF($D2417="",FALSE(),IF(COUNTIF(' PROJETO'!$B$14:$B$16,$D2417)=0,FALSE(),IFERROR(INDEX(' PROJETO'!$C$14:$C$16,MATCH($D2417,' PROJETO'!$B$14:$B$16,0))&lt;&gt;"Sim",FALSE()))),"A prática informada no item não foi selecionada na aba Projeto.",IF(AND(MAX($I2417,$L2417,$O2417,$R2417,$U2417,$X2417)&gt;'CONFG.  LISTAS'!$F$4,NOT(OR($Z2417&lt;&gt;"",$AA2417&lt;&gt;""))),"Memorial de cálculo ou anexo obrigatório não informado para item acima do limite.",IF(OR(AND($G2417&lt;&gt;"",$H2417&lt;&gt;"",OR($G2417&lt;=0,$H2417&lt;=0)),AND($J2417&lt;&gt;"",$K2417&lt;&gt;"",OR($J2417&lt;=0,$K2417&lt;=0)),AND($M2417&lt;&gt;"",$N2417&lt;&gt;"",OR($M2417&lt;=0,$N2417&lt;=0)),AND($P2417&lt;&gt;"",$Q2417&lt;&gt;"",OR($P2417&lt;=0,$Q2417&lt;=0)),AND($S2417&lt;&gt;"",$T2417&lt;&gt;"",OR($S2417&lt;=0,$T2417&lt;=0)),AND($V2417&lt;&gt;"",$W2417&lt;&gt;"",OR($V2417&lt;=0,$W2417&lt;=0))),"Revise os valores informados: valor unitário e quantidade devem ser maiores que zero.",IF(OR(AND($G2417="",$H2417&lt;&gt;""),AND($G2417&lt;&gt;"",$H2417=""),AND($J2417="",$K2417&lt;&gt;""),AND($J2417&lt;&gt;"",$K2417=""),AND($M2417="",$N2417&lt;&gt;""),AND($M2417&lt;&gt;"",$N2417=""),AND($P2417="",$Q2417&lt;&gt;""),AND($P2417&lt;&gt;"",$Q2417=""),AND($S2417="",$T2417&lt;&gt;""),AND($S2417&lt;&gt;"",$T2417=""),AND($V2417="",$W2417&lt;&gt;""),AND($V2417&lt;&gt;"",$W2417="")),"Há ano preenchido parcialmente: "&amp;TRIM(IF(AND($G2417="",$H2417&lt;&gt;""),"Ano 1 (falta valor unitário); ","")&amp;IF(AND($G2417&lt;&gt;"",$H2417=""),"Ano 1 (falta quantidade); ","")&amp;IF(AND($J2417="",$K2417&lt;&gt;""),"Ano 2 (falta valor unitário); ","")&amp;IF(AND($J2417&lt;&gt;"",$K2417=""),"Ano 2 (falta quantidade); ","")&amp;IF(AND($M2417="",$N2417&lt;&gt;""),"Ano 3 (falta valor unitário); ","")&amp;IF(AND($M2417&lt;&gt;"",$N2417=""),"Ano 3 (falta quantidade); ","")&amp;IF(AND($P2417="",$Q2417&lt;&gt;""),"Ano 4 (falta valor unitário); ","")&amp;IF(AND($P2417&lt;&gt;"",$Q2417=""),"Ano 4 (falta quantidade); ","")&amp;IF(AND($S2417="",$T2417&lt;&gt;""),"Ano 5 (falta valor unitário); ","")&amp;IF(AND($S2417&lt;&gt;"",$T2417=""),"Ano 5 (falta quantidade); ","")&amp;IF(AND($V2417="",$W2417&lt;&gt;""),"Ano 6 (falta valor unitário); ","")&amp;IF(AND($V2417&lt;&gt;"",$W2417=""),"Ano 6 (falta quantidade); ","")), IF(NOT(OR(AND($G2417&lt;&gt;"",$H2417&lt;&gt;""),AND($J2417&lt;&gt;"",$K2417&lt;&gt;""),AND($M2417&lt;&gt;"",$N2417&lt;&gt;""),AND($P2417&lt;&gt;"",$Q2417&lt;&gt;""),AND($S2417&lt;&gt;"",$T2417&lt;&gt;""),AND($V2417&lt;&gt;"",$W2417&lt;&gt;""))),"Informe pelo menos um ano completo com valor unitário e quantidade.",IF(AND($C2417&lt;&gt;"",$E2417&lt;&gt;"",LEFT(TRIM($C2417),1)&lt;&gt;LEFT(TRIM($E2417),1)),"Categoria e tipo estão incompatíveis.",IF(IF(OR($E2417="",$F2417=""),FALSE(),IFERROR(COUNTIF(INDIRECT("UNITS_"&amp;SUBSTITUTE(LEFT($E2417,FIND(" ",$E2417&amp;" ")-1),".","_")),$F2417)=0,TRUE())),"Unidade incompatível com o tipo selecionado.",IF(OR(AND(ISNUMBER(SEARCH("comunic",LOWER($B2417))),LEFT($E2417,3)&lt;&gt;"4.4"),AND(ISNUMBER(SEARCH("monitor",LOWER($B2417))),NOT(OR(LEFT($E2417,3)="1.5",LEFT($E2417,3)="2.5")))),"Revise a classificação do item conforme as regras de preenchimento.",IF(AND($B2417&lt;&gt;"",OR(ISNUMBER(SEARCH("outro",LOWER($B2417))),ISNUMBER(SEARCH("divers",LOWER($B2417))),ISNUMBER(SEARCH("kit",LOWER($B2417))),ISNUMBER(SEARCH("ferrament",LOWER($B2417))),ISNUMBER(SEARCH("epi",LOWER($B2417)))),NOT(OR($Z2417&lt;&gt;"",$AA2417&lt;&gt;""))),"Descrição muito genérica: detalhe melhor o item e registre o racional no memorial ou em anexo.",IF(AND($Y2417=0,$B2417&lt;&gt;"",OR($G2417&lt;&gt;"",$H2417&lt;&gt;"",$J2417&lt;&gt;"",$K2417&lt;&gt;"",$M2417&lt;&gt;"",$N2417&lt;&gt;"",$P2417&lt;&gt;"",$Q2417&lt;&gt;"",$S2417&lt;&gt;"",$T2417&lt;&gt;"",$V2417&lt;&gt;"",$W2417&lt;&gt;"")),"O item possui dados lançados, mas o total está zerado. Revise os valores informados.","")))))))))))))))</f>
        <v/>
      </c>
    </row>
    <row r="2418" spans="1:35" ht="14.25" customHeight="1" x14ac:dyDescent="0.25">
      <c r="A2418" s="57" t="str">
        <f t="shared" si="481"/>
        <v/>
      </c>
      <c r="B2418" s="58"/>
      <c r="C2418" s="58"/>
      <c r="D2418" s="58"/>
      <c r="E2418" s="58"/>
      <c r="F2418" s="58"/>
      <c r="G2418" s="269"/>
      <c r="H2418" s="59"/>
      <c r="I2418" s="273">
        <f t="shared" si="482"/>
        <v>0</v>
      </c>
      <c r="J2418" s="269"/>
      <c r="K2418" s="59"/>
      <c r="L2418" s="270">
        <f t="shared" si="483"/>
        <v>0</v>
      </c>
      <c r="M2418" s="269"/>
      <c r="N2418" s="59"/>
      <c r="O2418" s="270">
        <f t="shared" si="484"/>
        <v>0</v>
      </c>
      <c r="P2418" s="269"/>
      <c r="Q2418" s="59"/>
      <c r="R2418" s="271">
        <f t="shared" si="485"/>
        <v>0</v>
      </c>
      <c r="S2418" s="269"/>
      <c r="T2418" s="59"/>
      <c r="U2418" s="270">
        <f t="shared" si="486"/>
        <v>0</v>
      </c>
      <c r="V2418" s="269"/>
      <c r="W2418" s="59"/>
      <c r="X2418" s="270">
        <f t="shared" si="487"/>
        <v>0</v>
      </c>
      <c r="Y2418" s="270">
        <f t="shared" si="488"/>
        <v>0</v>
      </c>
      <c r="Z2418" s="58"/>
      <c r="AA2418" s="58"/>
      <c r="AB2418" s="60" t="str">
        <f t="shared" si="489"/>
        <v/>
      </c>
      <c r="AC2418" s="21" t="b">
        <f t="shared" si="490"/>
        <v>0</v>
      </c>
      <c r="AD2418" s="21" t="b">
        <f t="shared" si="491"/>
        <v>0</v>
      </c>
      <c r="AE2418" s="21" t="b">
        <f t="shared" si="492"/>
        <v>0</v>
      </c>
      <c r="AF2418" s="21" t="b">
        <f ca="1">OR(AND($AC2418,NOT($AD2418)),AND($AC2418,OR(AND($G2418="",$H2418&lt;&gt;""),AND($G2418&lt;&gt;"",$H2418=""),AND($J2418="",$K2418&lt;&gt;""),AND($J2418&lt;&gt;"",$K2418=""),AND($M2418="",$N2418&lt;&gt;""),AND($M2418&lt;&gt;"",$N2418=""),AND($P2418="",$Q2418&lt;&gt;""),AND($P2418&lt;&gt;"",$Q2418=""),AND($S2418="",$T2418&lt;&gt;""),AND($S2418&lt;&gt;"",$T2418=""),AND($V2418="",$W2418&lt;&gt;""),AND($V2418&lt;&gt;"",$W2418=""))),AND($C2418&lt;&gt;"",$E2418&lt;&gt;"",LEFT(TRIM($C2418),1)&lt;&gt;LEFT(TRIM($E2418),1)),IF(OR($E2418="",$F2418=""),FALSE(),IFERROR(COUNTIF(INDIRECT("UNITS_"&amp;SUBSTITUTE(LEFT($E2418,FIND(" ",$E2418&amp;" ")-1),".","_")),$F2418)=0,TRUE())),AND($B2418&lt;&gt;"",OR(ISNUMBER(SEARCH("outro",LOWER($B2418))),ISNUMBER(SEARCH("divers",LOWER($B2418))),ISNUMBER(SEARCH("etc",LOWER($B2418))))),OR(AND(ISNUMBER(SEARCH("comunic",LOWER($B2418))),LEFT($E2418,3)&lt;&gt;"4.4"),AND(ISNUMBER(SEARCH("monitor",LOWER($B2418))),NOT(OR(LEFT($E2418,3)="1.5",LEFT($E2418,3)="2.5")))),AND($B2418&lt;&gt;"",OR(LEFT($C2418,1)="1",LEFT($C2418,1)="2"),$D2418=""),AND($D2418&lt;&gt;"",NOT(OR(LEFT($C2418,1)="1",LEFT($C2418,1)="2"))),AND($D2418&lt;&gt;"",COUNTIF(' PROJETO'!$B$14:$B$16,$D2418)=0),IF($D2418="",FALSE(),IF(COUNTIF(' PROJETO'!$B$14:$B$16,$D2418)=0,FALSE(),IFERROR(INDEX(' PROJETO'!$C$14:$C$16,MATCH($D2418,' PROJETO'!$B$14:$B$16,0))&lt;&gt;"Sim",FALSE()))))</f>
        <v>0</v>
      </c>
      <c r="AG2418" s="21" t="b">
        <f>AND($AC2418,$Y2418&gt;'CONFG.  LISTAS'!$F$4,$Z2418="",$AA2418="")</f>
        <v>0</v>
      </c>
      <c r="AH2418" s="21" t="str">
        <f t="shared" si="493"/>
        <v/>
      </c>
      <c r="AI2418" s="43" t="str">
        <f ca="1">IF(NOT($AC2418),"",IF(OR($B2418="",$C2418="",$E2418="",$F2418=""),"Preencha descrição, categoria, tipo e unidade.",IF(AND($B2418&lt;&gt;"",OR(LEFT($C2418,1)="1",LEFT($C2418,1)="2"),$D2418=""),"Informe a prática de restauração para itens diretos.",IF(AND($D2418&lt;&gt;"",NOT(OR(LEFT($C2418,1)="1",LEFT($C2418,1)="2"))),"Custos indiretos não devem pertencer a uma prática específica.",IF(AND($D2418&lt;&gt;"",COUNTIF(' PROJETO'!$B$14:$B$16,$D2418)=0),"Prática de restauração inválida ou não cadastrada.",IF(IF($D2418="",FALSE(),IF(COUNTIF(' PROJETO'!$B$14:$B$16,$D2418)=0,FALSE(),IFERROR(INDEX(' PROJETO'!$C$14:$C$16,MATCH($D2418,' PROJETO'!$B$14:$B$16,0))&lt;&gt;"Sim",FALSE()))),"A prática informada no item não foi selecionada na aba Projeto.",IF(AND(MAX($I2418,$L2418,$O2418,$R2418,$U2418,$X2418)&gt;'CONFG.  LISTAS'!$F$4,NOT(OR($Z2418&lt;&gt;"",$AA2418&lt;&gt;""))),"Memorial de cálculo ou anexo obrigatório não informado para item acima do limite.",IF(OR(AND($G2418&lt;&gt;"",$H2418&lt;&gt;"",OR($G2418&lt;=0,$H2418&lt;=0)),AND($J2418&lt;&gt;"",$K2418&lt;&gt;"",OR($J2418&lt;=0,$K2418&lt;=0)),AND($M2418&lt;&gt;"",$N2418&lt;&gt;"",OR($M2418&lt;=0,$N2418&lt;=0)),AND($P2418&lt;&gt;"",$Q2418&lt;&gt;"",OR($P2418&lt;=0,$Q2418&lt;=0)),AND($S2418&lt;&gt;"",$T2418&lt;&gt;"",OR($S2418&lt;=0,$T2418&lt;=0)),AND($V2418&lt;&gt;"",$W2418&lt;&gt;"",OR($V2418&lt;=0,$W2418&lt;=0))),"Revise os valores informados: valor unitário e quantidade devem ser maiores que zero.",IF(OR(AND($G2418="",$H2418&lt;&gt;""),AND($G2418&lt;&gt;"",$H2418=""),AND($J2418="",$K2418&lt;&gt;""),AND($J2418&lt;&gt;"",$K2418=""),AND($M2418="",$N2418&lt;&gt;""),AND($M2418&lt;&gt;"",$N2418=""),AND($P2418="",$Q2418&lt;&gt;""),AND($P2418&lt;&gt;"",$Q2418=""),AND($S2418="",$T2418&lt;&gt;""),AND($S2418&lt;&gt;"",$T2418=""),AND($V2418="",$W2418&lt;&gt;""),AND($V2418&lt;&gt;"",$W2418="")),"Há ano preenchido parcialmente: "&amp;TRIM(IF(AND($G2418="",$H2418&lt;&gt;""),"Ano 1 (falta valor unitário); ","")&amp;IF(AND($G2418&lt;&gt;"",$H2418=""),"Ano 1 (falta quantidade); ","")&amp;IF(AND($J2418="",$K2418&lt;&gt;""),"Ano 2 (falta valor unitário); ","")&amp;IF(AND($J2418&lt;&gt;"",$K2418=""),"Ano 2 (falta quantidade); ","")&amp;IF(AND($M2418="",$N2418&lt;&gt;""),"Ano 3 (falta valor unitário); ","")&amp;IF(AND($M2418&lt;&gt;"",$N2418=""),"Ano 3 (falta quantidade); ","")&amp;IF(AND($P2418="",$Q2418&lt;&gt;""),"Ano 4 (falta valor unitário); ","")&amp;IF(AND($P2418&lt;&gt;"",$Q2418=""),"Ano 4 (falta quantidade); ","")&amp;IF(AND($S2418="",$T2418&lt;&gt;""),"Ano 5 (falta valor unitário); ","")&amp;IF(AND($S2418&lt;&gt;"",$T2418=""),"Ano 5 (falta quantidade); ","")&amp;IF(AND($V2418="",$W2418&lt;&gt;""),"Ano 6 (falta valor unitário); ","")&amp;IF(AND($V2418&lt;&gt;"",$W2418=""),"Ano 6 (falta quantidade); ","")), IF(NOT(OR(AND($G2418&lt;&gt;"",$H2418&lt;&gt;""),AND($J2418&lt;&gt;"",$K2418&lt;&gt;""),AND($M2418&lt;&gt;"",$N2418&lt;&gt;""),AND($P2418&lt;&gt;"",$Q2418&lt;&gt;""),AND($S2418&lt;&gt;"",$T2418&lt;&gt;""),AND($V2418&lt;&gt;"",$W2418&lt;&gt;""))),"Informe pelo menos um ano completo com valor unitário e quantidade.",IF(AND($C2418&lt;&gt;"",$E2418&lt;&gt;"",LEFT(TRIM($C2418),1)&lt;&gt;LEFT(TRIM($E2418),1)),"Categoria e tipo estão incompatíveis.",IF(IF(OR($E2418="",$F2418=""),FALSE(),IFERROR(COUNTIF(INDIRECT("UNITS_"&amp;SUBSTITUTE(LEFT($E2418,FIND(" ",$E2418&amp;" ")-1),".","_")),$F2418)=0,TRUE())),"Unidade incompatível com o tipo selecionado.",IF(OR(AND(ISNUMBER(SEARCH("comunic",LOWER($B2418))),LEFT($E2418,3)&lt;&gt;"4.4"),AND(ISNUMBER(SEARCH("monitor",LOWER($B2418))),NOT(OR(LEFT($E2418,3)="1.5",LEFT($E2418,3)="2.5")))),"Revise a classificação do item conforme as regras de preenchimento.",IF(AND($B2418&lt;&gt;"",OR(ISNUMBER(SEARCH("outro",LOWER($B2418))),ISNUMBER(SEARCH("divers",LOWER($B2418))),ISNUMBER(SEARCH("kit",LOWER($B2418))),ISNUMBER(SEARCH("ferrament",LOWER($B2418))),ISNUMBER(SEARCH("epi",LOWER($B2418)))),NOT(OR($Z2418&lt;&gt;"",$AA2418&lt;&gt;""))),"Descrição muito genérica: detalhe melhor o item e registre o racional no memorial ou em anexo.",IF(AND($Y2418=0,$B2418&lt;&gt;"",OR($G2418&lt;&gt;"",$H2418&lt;&gt;"",$J2418&lt;&gt;"",$K2418&lt;&gt;"",$M2418&lt;&gt;"",$N2418&lt;&gt;"",$P2418&lt;&gt;"",$Q2418&lt;&gt;"",$S2418&lt;&gt;"",$T2418&lt;&gt;"",$V2418&lt;&gt;"",$W2418&lt;&gt;"")),"O item possui dados lançados, mas o total está zerado. Revise os valores informados.","")))))))))))))))</f>
        <v/>
      </c>
    </row>
    <row r="2419" spans="1:35" ht="14.25" customHeight="1" x14ac:dyDescent="0.25">
      <c r="A2419" s="57" t="str">
        <f t="shared" si="481"/>
        <v/>
      </c>
      <c r="B2419" s="61"/>
      <c r="C2419" s="61"/>
      <c r="D2419" s="58"/>
      <c r="E2419" s="61"/>
      <c r="F2419" s="61"/>
      <c r="G2419" s="272"/>
      <c r="H2419" s="62"/>
      <c r="I2419" s="273">
        <f t="shared" si="482"/>
        <v>0</v>
      </c>
      <c r="J2419" s="272"/>
      <c r="K2419" s="62"/>
      <c r="L2419" s="270">
        <f t="shared" si="483"/>
        <v>0</v>
      </c>
      <c r="M2419" s="272"/>
      <c r="N2419" s="62"/>
      <c r="O2419" s="270">
        <f t="shared" si="484"/>
        <v>0</v>
      </c>
      <c r="P2419" s="272"/>
      <c r="Q2419" s="62"/>
      <c r="R2419" s="271">
        <f t="shared" si="485"/>
        <v>0</v>
      </c>
      <c r="S2419" s="272"/>
      <c r="T2419" s="62"/>
      <c r="U2419" s="270">
        <f t="shared" si="486"/>
        <v>0</v>
      </c>
      <c r="V2419" s="272"/>
      <c r="W2419" s="62"/>
      <c r="X2419" s="270">
        <f t="shared" si="487"/>
        <v>0</v>
      </c>
      <c r="Y2419" s="270">
        <f t="shared" si="488"/>
        <v>0</v>
      </c>
      <c r="Z2419" s="61"/>
      <c r="AA2419" s="61"/>
      <c r="AB2419" s="60" t="str">
        <f t="shared" si="489"/>
        <v/>
      </c>
      <c r="AC2419" s="21" t="b">
        <f t="shared" si="490"/>
        <v>0</v>
      </c>
      <c r="AD2419" s="21" t="b">
        <f t="shared" si="491"/>
        <v>0</v>
      </c>
      <c r="AE2419" s="21" t="b">
        <f t="shared" si="492"/>
        <v>0</v>
      </c>
      <c r="AF2419" s="21" t="b">
        <f ca="1">OR(AND($AC2419,NOT($AD2419)),AND($AC2419,OR(AND($G2419="",$H2419&lt;&gt;""),AND($G2419&lt;&gt;"",$H2419=""),AND($J2419="",$K2419&lt;&gt;""),AND($J2419&lt;&gt;"",$K2419=""),AND($M2419="",$N2419&lt;&gt;""),AND($M2419&lt;&gt;"",$N2419=""),AND($P2419="",$Q2419&lt;&gt;""),AND($P2419&lt;&gt;"",$Q2419=""),AND($S2419="",$T2419&lt;&gt;""),AND($S2419&lt;&gt;"",$T2419=""),AND($V2419="",$W2419&lt;&gt;""),AND($V2419&lt;&gt;"",$W2419=""))),AND($C2419&lt;&gt;"",$E2419&lt;&gt;"",LEFT(TRIM($C2419),1)&lt;&gt;LEFT(TRIM($E2419),1)),IF(OR($E2419="",$F2419=""),FALSE(),IFERROR(COUNTIF(INDIRECT("UNITS_"&amp;SUBSTITUTE(LEFT($E2419,FIND(" ",$E2419&amp;" ")-1),".","_")),$F2419)=0,TRUE())),AND($B2419&lt;&gt;"",OR(ISNUMBER(SEARCH("outro",LOWER($B2419))),ISNUMBER(SEARCH("divers",LOWER($B2419))),ISNUMBER(SEARCH("etc",LOWER($B2419))))),OR(AND(ISNUMBER(SEARCH("comunic",LOWER($B2419))),LEFT($E2419,3)&lt;&gt;"4.4"),AND(ISNUMBER(SEARCH("monitor",LOWER($B2419))),NOT(OR(LEFT($E2419,3)="1.5",LEFT($E2419,3)="2.5")))),AND($B2419&lt;&gt;"",OR(LEFT($C2419,1)="1",LEFT($C2419,1)="2"),$D2419=""),AND($D2419&lt;&gt;"",NOT(OR(LEFT($C2419,1)="1",LEFT($C2419,1)="2"))),AND($D2419&lt;&gt;"",COUNTIF(' PROJETO'!$B$14:$B$16,$D2419)=0),IF($D2419="",FALSE(),IF(COUNTIF(' PROJETO'!$B$14:$B$16,$D2419)=0,FALSE(),IFERROR(INDEX(' PROJETO'!$C$14:$C$16,MATCH($D2419,' PROJETO'!$B$14:$B$16,0))&lt;&gt;"Sim",FALSE()))))</f>
        <v>0</v>
      </c>
      <c r="AG2419" s="21" t="b">
        <f>AND($AC2419,$Y2419&gt;'CONFG.  LISTAS'!$F$4,$Z2419="",$AA2419="")</f>
        <v>0</v>
      </c>
      <c r="AH2419" s="21" t="str">
        <f t="shared" si="493"/>
        <v/>
      </c>
      <c r="AI2419" s="43" t="str">
        <f ca="1">IF(NOT($AC2419),"",IF(OR($B2419="",$C2419="",$E2419="",$F2419=""),"Preencha descrição, categoria, tipo e unidade.",IF(AND($B2419&lt;&gt;"",OR(LEFT($C2419,1)="1",LEFT($C2419,1)="2"),$D2419=""),"Informe a prática de restauração para itens diretos.",IF(AND($D2419&lt;&gt;"",NOT(OR(LEFT($C2419,1)="1",LEFT($C2419,1)="2"))),"Custos indiretos não devem pertencer a uma prática específica.",IF(AND($D2419&lt;&gt;"",COUNTIF(' PROJETO'!$B$14:$B$16,$D2419)=0),"Prática de restauração inválida ou não cadastrada.",IF(IF($D2419="",FALSE(),IF(COUNTIF(' PROJETO'!$B$14:$B$16,$D2419)=0,FALSE(),IFERROR(INDEX(' PROJETO'!$C$14:$C$16,MATCH($D2419,' PROJETO'!$B$14:$B$16,0))&lt;&gt;"Sim",FALSE()))),"A prática informada no item não foi selecionada na aba Projeto.",IF(AND(MAX($I2419,$L2419,$O2419,$R2419,$U2419,$X2419)&gt;'CONFG.  LISTAS'!$F$4,NOT(OR($Z2419&lt;&gt;"",$AA2419&lt;&gt;""))),"Memorial de cálculo ou anexo obrigatório não informado para item acima do limite.",IF(OR(AND($G2419&lt;&gt;"",$H2419&lt;&gt;"",OR($G2419&lt;=0,$H2419&lt;=0)),AND($J2419&lt;&gt;"",$K2419&lt;&gt;"",OR($J2419&lt;=0,$K2419&lt;=0)),AND($M2419&lt;&gt;"",$N2419&lt;&gt;"",OR($M2419&lt;=0,$N2419&lt;=0)),AND($P2419&lt;&gt;"",$Q2419&lt;&gt;"",OR($P2419&lt;=0,$Q2419&lt;=0)),AND($S2419&lt;&gt;"",$T2419&lt;&gt;"",OR($S2419&lt;=0,$T2419&lt;=0)),AND($V2419&lt;&gt;"",$W2419&lt;&gt;"",OR($V2419&lt;=0,$W2419&lt;=0))),"Revise os valores informados: valor unitário e quantidade devem ser maiores que zero.",IF(OR(AND($G2419="",$H2419&lt;&gt;""),AND($G2419&lt;&gt;"",$H2419=""),AND($J2419="",$K2419&lt;&gt;""),AND($J2419&lt;&gt;"",$K2419=""),AND($M2419="",$N2419&lt;&gt;""),AND($M2419&lt;&gt;"",$N2419=""),AND($P2419="",$Q2419&lt;&gt;""),AND($P2419&lt;&gt;"",$Q2419=""),AND($S2419="",$T2419&lt;&gt;""),AND($S2419&lt;&gt;"",$T2419=""),AND($V2419="",$W2419&lt;&gt;""),AND($V2419&lt;&gt;"",$W2419="")),"Há ano preenchido parcialmente: "&amp;TRIM(IF(AND($G2419="",$H2419&lt;&gt;""),"Ano 1 (falta valor unitário); ","")&amp;IF(AND($G2419&lt;&gt;"",$H2419=""),"Ano 1 (falta quantidade); ","")&amp;IF(AND($J2419="",$K2419&lt;&gt;""),"Ano 2 (falta valor unitário); ","")&amp;IF(AND($J2419&lt;&gt;"",$K2419=""),"Ano 2 (falta quantidade); ","")&amp;IF(AND($M2419="",$N2419&lt;&gt;""),"Ano 3 (falta valor unitário); ","")&amp;IF(AND($M2419&lt;&gt;"",$N2419=""),"Ano 3 (falta quantidade); ","")&amp;IF(AND($P2419="",$Q2419&lt;&gt;""),"Ano 4 (falta valor unitário); ","")&amp;IF(AND($P2419&lt;&gt;"",$Q2419=""),"Ano 4 (falta quantidade); ","")&amp;IF(AND($S2419="",$T2419&lt;&gt;""),"Ano 5 (falta valor unitário); ","")&amp;IF(AND($S2419&lt;&gt;"",$T2419=""),"Ano 5 (falta quantidade); ","")&amp;IF(AND($V2419="",$W2419&lt;&gt;""),"Ano 6 (falta valor unitário); ","")&amp;IF(AND($V2419&lt;&gt;"",$W2419=""),"Ano 6 (falta quantidade); ","")), IF(NOT(OR(AND($G2419&lt;&gt;"",$H2419&lt;&gt;""),AND($J2419&lt;&gt;"",$K2419&lt;&gt;""),AND($M2419&lt;&gt;"",$N2419&lt;&gt;""),AND($P2419&lt;&gt;"",$Q2419&lt;&gt;""),AND($S2419&lt;&gt;"",$T2419&lt;&gt;""),AND($V2419&lt;&gt;"",$W2419&lt;&gt;""))),"Informe pelo menos um ano completo com valor unitário e quantidade.",IF(AND($C2419&lt;&gt;"",$E2419&lt;&gt;"",LEFT(TRIM($C2419),1)&lt;&gt;LEFT(TRIM($E2419),1)),"Categoria e tipo estão incompatíveis.",IF(IF(OR($E2419="",$F2419=""),FALSE(),IFERROR(COUNTIF(INDIRECT("UNITS_"&amp;SUBSTITUTE(LEFT($E2419,FIND(" ",$E2419&amp;" ")-1),".","_")),$F2419)=0,TRUE())),"Unidade incompatível com o tipo selecionado.",IF(OR(AND(ISNUMBER(SEARCH("comunic",LOWER($B2419))),LEFT($E2419,3)&lt;&gt;"4.4"),AND(ISNUMBER(SEARCH("monitor",LOWER($B2419))),NOT(OR(LEFT($E2419,3)="1.5",LEFT($E2419,3)="2.5")))),"Revise a classificação do item conforme as regras de preenchimento.",IF(AND($B2419&lt;&gt;"",OR(ISNUMBER(SEARCH("outro",LOWER($B2419))),ISNUMBER(SEARCH("divers",LOWER($B2419))),ISNUMBER(SEARCH("kit",LOWER($B2419))),ISNUMBER(SEARCH("ferrament",LOWER($B2419))),ISNUMBER(SEARCH("epi",LOWER($B2419)))),NOT(OR($Z2419&lt;&gt;"",$AA2419&lt;&gt;""))),"Descrição muito genérica: detalhe melhor o item e registre o racional no memorial ou em anexo.",IF(AND($Y2419=0,$B2419&lt;&gt;"",OR($G2419&lt;&gt;"",$H2419&lt;&gt;"",$J2419&lt;&gt;"",$K2419&lt;&gt;"",$M2419&lt;&gt;"",$N2419&lt;&gt;"",$P2419&lt;&gt;"",$Q2419&lt;&gt;"",$S2419&lt;&gt;"",$T2419&lt;&gt;"",$V2419&lt;&gt;"",$W2419&lt;&gt;"")),"O item possui dados lançados, mas o total está zerado. Revise os valores informados.","")))))))))))))))</f>
        <v/>
      </c>
    </row>
    <row r="2420" spans="1:35" ht="14.25" customHeight="1" x14ac:dyDescent="0.25">
      <c r="A2420" s="57" t="str">
        <f t="shared" si="481"/>
        <v/>
      </c>
      <c r="B2420" s="58"/>
      <c r="C2420" s="58"/>
      <c r="D2420" s="58"/>
      <c r="E2420" s="58"/>
      <c r="F2420" s="58"/>
      <c r="G2420" s="269"/>
      <c r="H2420" s="59"/>
      <c r="I2420" s="273">
        <f t="shared" si="482"/>
        <v>0</v>
      </c>
      <c r="J2420" s="269"/>
      <c r="K2420" s="59"/>
      <c r="L2420" s="270">
        <f t="shared" si="483"/>
        <v>0</v>
      </c>
      <c r="M2420" s="269"/>
      <c r="N2420" s="59"/>
      <c r="O2420" s="270">
        <f t="shared" si="484"/>
        <v>0</v>
      </c>
      <c r="P2420" s="269"/>
      <c r="Q2420" s="59"/>
      <c r="R2420" s="271">
        <f t="shared" si="485"/>
        <v>0</v>
      </c>
      <c r="S2420" s="269"/>
      <c r="T2420" s="59"/>
      <c r="U2420" s="270">
        <f t="shared" si="486"/>
        <v>0</v>
      </c>
      <c r="V2420" s="269"/>
      <c r="W2420" s="59"/>
      <c r="X2420" s="270">
        <f t="shared" si="487"/>
        <v>0</v>
      </c>
      <c r="Y2420" s="270">
        <f t="shared" si="488"/>
        <v>0</v>
      </c>
      <c r="Z2420" s="58"/>
      <c r="AA2420" s="58"/>
      <c r="AB2420" s="60" t="str">
        <f t="shared" si="489"/>
        <v/>
      </c>
      <c r="AC2420" s="21" t="b">
        <f t="shared" si="490"/>
        <v>0</v>
      </c>
      <c r="AD2420" s="21" t="b">
        <f t="shared" si="491"/>
        <v>0</v>
      </c>
      <c r="AE2420" s="21" t="b">
        <f t="shared" si="492"/>
        <v>0</v>
      </c>
      <c r="AF2420" s="21" t="b">
        <f ca="1">OR(AND($AC2420,NOT($AD2420)),AND($AC2420,OR(AND($G2420="",$H2420&lt;&gt;""),AND($G2420&lt;&gt;"",$H2420=""),AND($J2420="",$K2420&lt;&gt;""),AND($J2420&lt;&gt;"",$K2420=""),AND($M2420="",$N2420&lt;&gt;""),AND($M2420&lt;&gt;"",$N2420=""),AND($P2420="",$Q2420&lt;&gt;""),AND($P2420&lt;&gt;"",$Q2420=""),AND($S2420="",$T2420&lt;&gt;""),AND($S2420&lt;&gt;"",$T2420=""),AND($V2420="",$W2420&lt;&gt;""),AND($V2420&lt;&gt;"",$W2420=""))),AND($C2420&lt;&gt;"",$E2420&lt;&gt;"",LEFT(TRIM($C2420),1)&lt;&gt;LEFT(TRIM($E2420),1)),IF(OR($E2420="",$F2420=""),FALSE(),IFERROR(COUNTIF(INDIRECT("UNITS_"&amp;SUBSTITUTE(LEFT($E2420,FIND(" ",$E2420&amp;" ")-1),".","_")),$F2420)=0,TRUE())),AND($B2420&lt;&gt;"",OR(ISNUMBER(SEARCH("outro",LOWER($B2420))),ISNUMBER(SEARCH("divers",LOWER($B2420))),ISNUMBER(SEARCH("etc",LOWER($B2420))))),OR(AND(ISNUMBER(SEARCH("comunic",LOWER($B2420))),LEFT($E2420,3)&lt;&gt;"4.4"),AND(ISNUMBER(SEARCH("monitor",LOWER($B2420))),NOT(OR(LEFT($E2420,3)="1.5",LEFT($E2420,3)="2.5")))),AND($B2420&lt;&gt;"",OR(LEFT($C2420,1)="1",LEFT($C2420,1)="2"),$D2420=""),AND($D2420&lt;&gt;"",NOT(OR(LEFT($C2420,1)="1",LEFT($C2420,1)="2"))),AND($D2420&lt;&gt;"",COUNTIF(' PROJETO'!$B$14:$B$16,$D2420)=0),IF($D2420="",FALSE(),IF(COUNTIF(' PROJETO'!$B$14:$B$16,$D2420)=0,FALSE(),IFERROR(INDEX(' PROJETO'!$C$14:$C$16,MATCH($D2420,' PROJETO'!$B$14:$B$16,0))&lt;&gt;"Sim",FALSE()))))</f>
        <v>0</v>
      </c>
      <c r="AG2420" s="21" t="b">
        <f>AND($AC2420,$Y2420&gt;'CONFG.  LISTAS'!$F$4,$Z2420="",$AA2420="")</f>
        <v>0</v>
      </c>
      <c r="AH2420" s="21" t="str">
        <f t="shared" si="493"/>
        <v/>
      </c>
      <c r="AI2420" s="43" t="str">
        <f ca="1">IF(NOT($AC2420),"",IF(OR($B2420="",$C2420="",$E2420="",$F2420=""),"Preencha descrição, categoria, tipo e unidade.",IF(AND($B2420&lt;&gt;"",OR(LEFT($C2420,1)="1",LEFT($C2420,1)="2"),$D2420=""),"Informe a prática de restauração para itens diretos.",IF(AND($D2420&lt;&gt;"",NOT(OR(LEFT($C2420,1)="1",LEFT($C2420,1)="2"))),"Custos indiretos não devem pertencer a uma prática específica.",IF(AND($D2420&lt;&gt;"",COUNTIF(' PROJETO'!$B$14:$B$16,$D2420)=0),"Prática de restauração inválida ou não cadastrada.",IF(IF($D2420="",FALSE(),IF(COUNTIF(' PROJETO'!$B$14:$B$16,$D2420)=0,FALSE(),IFERROR(INDEX(' PROJETO'!$C$14:$C$16,MATCH($D2420,' PROJETO'!$B$14:$B$16,0))&lt;&gt;"Sim",FALSE()))),"A prática informada no item não foi selecionada na aba Projeto.",IF(AND(MAX($I2420,$L2420,$O2420,$R2420,$U2420,$X2420)&gt;'CONFG.  LISTAS'!$F$4,NOT(OR($Z2420&lt;&gt;"",$AA2420&lt;&gt;""))),"Memorial de cálculo ou anexo obrigatório não informado para item acima do limite.",IF(OR(AND($G2420&lt;&gt;"",$H2420&lt;&gt;"",OR($G2420&lt;=0,$H2420&lt;=0)),AND($J2420&lt;&gt;"",$K2420&lt;&gt;"",OR($J2420&lt;=0,$K2420&lt;=0)),AND($M2420&lt;&gt;"",$N2420&lt;&gt;"",OR($M2420&lt;=0,$N2420&lt;=0)),AND($P2420&lt;&gt;"",$Q2420&lt;&gt;"",OR($P2420&lt;=0,$Q2420&lt;=0)),AND($S2420&lt;&gt;"",$T2420&lt;&gt;"",OR($S2420&lt;=0,$T2420&lt;=0)),AND($V2420&lt;&gt;"",$W2420&lt;&gt;"",OR($V2420&lt;=0,$W2420&lt;=0))),"Revise os valores informados: valor unitário e quantidade devem ser maiores que zero.",IF(OR(AND($G2420="",$H2420&lt;&gt;""),AND($G2420&lt;&gt;"",$H2420=""),AND($J2420="",$K2420&lt;&gt;""),AND($J2420&lt;&gt;"",$K2420=""),AND($M2420="",$N2420&lt;&gt;""),AND($M2420&lt;&gt;"",$N2420=""),AND($P2420="",$Q2420&lt;&gt;""),AND($P2420&lt;&gt;"",$Q2420=""),AND($S2420="",$T2420&lt;&gt;""),AND($S2420&lt;&gt;"",$T2420=""),AND($V2420="",$W2420&lt;&gt;""),AND($V2420&lt;&gt;"",$W2420="")),"Há ano preenchido parcialmente: "&amp;TRIM(IF(AND($G2420="",$H2420&lt;&gt;""),"Ano 1 (falta valor unitário); ","")&amp;IF(AND($G2420&lt;&gt;"",$H2420=""),"Ano 1 (falta quantidade); ","")&amp;IF(AND($J2420="",$K2420&lt;&gt;""),"Ano 2 (falta valor unitário); ","")&amp;IF(AND($J2420&lt;&gt;"",$K2420=""),"Ano 2 (falta quantidade); ","")&amp;IF(AND($M2420="",$N2420&lt;&gt;""),"Ano 3 (falta valor unitário); ","")&amp;IF(AND($M2420&lt;&gt;"",$N2420=""),"Ano 3 (falta quantidade); ","")&amp;IF(AND($P2420="",$Q2420&lt;&gt;""),"Ano 4 (falta valor unitário); ","")&amp;IF(AND($P2420&lt;&gt;"",$Q2420=""),"Ano 4 (falta quantidade); ","")&amp;IF(AND($S2420="",$T2420&lt;&gt;""),"Ano 5 (falta valor unitário); ","")&amp;IF(AND($S2420&lt;&gt;"",$T2420=""),"Ano 5 (falta quantidade); ","")&amp;IF(AND($V2420="",$W2420&lt;&gt;""),"Ano 6 (falta valor unitário); ","")&amp;IF(AND($V2420&lt;&gt;"",$W2420=""),"Ano 6 (falta quantidade); ","")), IF(NOT(OR(AND($G2420&lt;&gt;"",$H2420&lt;&gt;""),AND($J2420&lt;&gt;"",$K2420&lt;&gt;""),AND($M2420&lt;&gt;"",$N2420&lt;&gt;""),AND($P2420&lt;&gt;"",$Q2420&lt;&gt;""),AND($S2420&lt;&gt;"",$T2420&lt;&gt;""),AND($V2420&lt;&gt;"",$W2420&lt;&gt;""))),"Informe pelo menos um ano completo com valor unitário e quantidade.",IF(AND($C2420&lt;&gt;"",$E2420&lt;&gt;"",LEFT(TRIM($C2420),1)&lt;&gt;LEFT(TRIM($E2420),1)),"Categoria e tipo estão incompatíveis.",IF(IF(OR($E2420="",$F2420=""),FALSE(),IFERROR(COUNTIF(INDIRECT("UNITS_"&amp;SUBSTITUTE(LEFT($E2420,FIND(" ",$E2420&amp;" ")-1),".","_")),$F2420)=0,TRUE())),"Unidade incompatível com o tipo selecionado.",IF(OR(AND(ISNUMBER(SEARCH("comunic",LOWER($B2420))),LEFT($E2420,3)&lt;&gt;"4.4"),AND(ISNUMBER(SEARCH("monitor",LOWER($B2420))),NOT(OR(LEFT($E2420,3)="1.5",LEFT($E2420,3)="2.5")))),"Revise a classificação do item conforme as regras de preenchimento.",IF(AND($B2420&lt;&gt;"",OR(ISNUMBER(SEARCH("outro",LOWER($B2420))),ISNUMBER(SEARCH("divers",LOWER($B2420))),ISNUMBER(SEARCH("kit",LOWER($B2420))),ISNUMBER(SEARCH("ferrament",LOWER($B2420))),ISNUMBER(SEARCH("epi",LOWER($B2420)))),NOT(OR($Z2420&lt;&gt;"",$AA2420&lt;&gt;""))),"Descrição muito genérica: detalhe melhor o item e registre o racional no memorial ou em anexo.",IF(AND($Y2420=0,$B2420&lt;&gt;"",OR($G2420&lt;&gt;"",$H2420&lt;&gt;"",$J2420&lt;&gt;"",$K2420&lt;&gt;"",$M2420&lt;&gt;"",$N2420&lt;&gt;"",$P2420&lt;&gt;"",$Q2420&lt;&gt;"",$S2420&lt;&gt;"",$T2420&lt;&gt;"",$V2420&lt;&gt;"",$W2420&lt;&gt;"")),"O item possui dados lançados, mas o total está zerado. Revise os valores informados.","")))))))))))))))</f>
        <v/>
      </c>
    </row>
    <row r="2421" spans="1:35" ht="14.25" customHeight="1" x14ac:dyDescent="0.25">
      <c r="A2421" s="57" t="str">
        <f t="shared" si="481"/>
        <v/>
      </c>
      <c r="B2421" s="61"/>
      <c r="C2421" s="61"/>
      <c r="D2421" s="58"/>
      <c r="E2421" s="61"/>
      <c r="F2421" s="61"/>
      <c r="G2421" s="272"/>
      <c r="H2421" s="62"/>
      <c r="I2421" s="273">
        <f t="shared" si="482"/>
        <v>0</v>
      </c>
      <c r="J2421" s="272"/>
      <c r="K2421" s="62"/>
      <c r="L2421" s="270">
        <f t="shared" si="483"/>
        <v>0</v>
      </c>
      <c r="M2421" s="272"/>
      <c r="N2421" s="62"/>
      <c r="O2421" s="270">
        <f t="shared" si="484"/>
        <v>0</v>
      </c>
      <c r="P2421" s="272"/>
      <c r="Q2421" s="62"/>
      <c r="R2421" s="271">
        <f t="shared" si="485"/>
        <v>0</v>
      </c>
      <c r="S2421" s="272"/>
      <c r="T2421" s="62"/>
      <c r="U2421" s="270">
        <f t="shared" si="486"/>
        <v>0</v>
      </c>
      <c r="V2421" s="272"/>
      <c r="W2421" s="62"/>
      <c r="X2421" s="270">
        <f t="shared" si="487"/>
        <v>0</v>
      </c>
      <c r="Y2421" s="270">
        <f t="shared" si="488"/>
        <v>0</v>
      </c>
      <c r="Z2421" s="61"/>
      <c r="AA2421" s="61"/>
      <c r="AB2421" s="60" t="str">
        <f t="shared" si="489"/>
        <v/>
      </c>
      <c r="AC2421" s="21" t="b">
        <f t="shared" si="490"/>
        <v>0</v>
      </c>
      <c r="AD2421" s="21" t="b">
        <f t="shared" si="491"/>
        <v>0</v>
      </c>
      <c r="AE2421" s="21" t="b">
        <f t="shared" si="492"/>
        <v>0</v>
      </c>
      <c r="AF2421" s="21" t="b">
        <f ca="1">OR(AND($AC2421,NOT($AD2421)),AND($AC2421,OR(AND($G2421="",$H2421&lt;&gt;""),AND($G2421&lt;&gt;"",$H2421=""),AND($J2421="",$K2421&lt;&gt;""),AND($J2421&lt;&gt;"",$K2421=""),AND($M2421="",$N2421&lt;&gt;""),AND($M2421&lt;&gt;"",$N2421=""),AND($P2421="",$Q2421&lt;&gt;""),AND($P2421&lt;&gt;"",$Q2421=""),AND($S2421="",$T2421&lt;&gt;""),AND($S2421&lt;&gt;"",$T2421=""),AND($V2421="",$W2421&lt;&gt;""),AND($V2421&lt;&gt;"",$W2421=""))),AND($C2421&lt;&gt;"",$E2421&lt;&gt;"",LEFT(TRIM($C2421),1)&lt;&gt;LEFT(TRIM($E2421),1)),IF(OR($E2421="",$F2421=""),FALSE(),IFERROR(COUNTIF(INDIRECT("UNITS_"&amp;SUBSTITUTE(LEFT($E2421,FIND(" ",$E2421&amp;" ")-1),".","_")),$F2421)=0,TRUE())),AND($B2421&lt;&gt;"",OR(ISNUMBER(SEARCH("outro",LOWER($B2421))),ISNUMBER(SEARCH("divers",LOWER($B2421))),ISNUMBER(SEARCH("etc",LOWER($B2421))))),OR(AND(ISNUMBER(SEARCH("comunic",LOWER($B2421))),LEFT($E2421,3)&lt;&gt;"4.4"),AND(ISNUMBER(SEARCH("monitor",LOWER($B2421))),NOT(OR(LEFT($E2421,3)="1.5",LEFT($E2421,3)="2.5")))),AND($B2421&lt;&gt;"",OR(LEFT($C2421,1)="1",LEFT($C2421,1)="2"),$D2421=""),AND($D2421&lt;&gt;"",NOT(OR(LEFT($C2421,1)="1",LEFT($C2421,1)="2"))),AND($D2421&lt;&gt;"",COUNTIF(' PROJETO'!$B$14:$B$16,$D2421)=0),IF($D2421="",FALSE(),IF(COUNTIF(' PROJETO'!$B$14:$B$16,$D2421)=0,FALSE(),IFERROR(INDEX(' PROJETO'!$C$14:$C$16,MATCH($D2421,' PROJETO'!$B$14:$B$16,0))&lt;&gt;"Sim",FALSE()))))</f>
        <v>0</v>
      </c>
      <c r="AG2421" s="21" t="b">
        <f>AND($AC2421,$Y2421&gt;'CONFG.  LISTAS'!$F$4,$Z2421="",$AA2421="")</f>
        <v>0</v>
      </c>
      <c r="AH2421" s="21" t="str">
        <f t="shared" si="493"/>
        <v/>
      </c>
      <c r="AI2421" s="43" t="str">
        <f ca="1">IF(NOT($AC2421),"",IF(OR($B2421="",$C2421="",$E2421="",$F2421=""),"Preencha descrição, categoria, tipo e unidade.",IF(AND($B2421&lt;&gt;"",OR(LEFT($C2421,1)="1",LEFT($C2421,1)="2"),$D2421=""),"Informe a prática de restauração para itens diretos.",IF(AND($D2421&lt;&gt;"",NOT(OR(LEFT($C2421,1)="1",LEFT($C2421,1)="2"))),"Custos indiretos não devem pertencer a uma prática específica.",IF(AND($D2421&lt;&gt;"",COUNTIF(' PROJETO'!$B$14:$B$16,$D2421)=0),"Prática de restauração inválida ou não cadastrada.",IF(IF($D2421="",FALSE(),IF(COUNTIF(' PROJETO'!$B$14:$B$16,$D2421)=0,FALSE(),IFERROR(INDEX(' PROJETO'!$C$14:$C$16,MATCH($D2421,' PROJETO'!$B$14:$B$16,0))&lt;&gt;"Sim",FALSE()))),"A prática informada no item não foi selecionada na aba Projeto.",IF(AND(MAX($I2421,$L2421,$O2421,$R2421,$U2421,$X2421)&gt;'CONFG.  LISTAS'!$F$4,NOT(OR($Z2421&lt;&gt;"",$AA2421&lt;&gt;""))),"Memorial de cálculo ou anexo obrigatório não informado para item acima do limite.",IF(OR(AND($G2421&lt;&gt;"",$H2421&lt;&gt;"",OR($G2421&lt;=0,$H2421&lt;=0)),AND($J2421&lt;&gt;"",$K2421&lt;&gt;"",OR($J2421&lt;=0,$K2421&lt;=0)),AND($M2421&lt;&gt;"",$N2421&lt;&gt;"",OR($M2421&lt;=0,$N2421&lt;=0)),AND($P2421&lt;&gt;"",$Q2421&lt;&gt;"",OR($P2421&lt;=0,$Q2421&lt;=0)),AND($S2421&lt;&gt;"",$T2421&lt;&gt;"",OR($S2421&lt;=0,$T2421&lt;=0)),AND($V2421&lt;&gt;"",$W2421&lt;&gt;"",OR($V2421&lt;=0,$W2421&lt;=0))),"Revise os valores informados: valor unitário e quantidade devem ser maiores que zero.",IF(OR(AND($G2421="",$H2421&lt;&gt;""),AND($G2421&lt;&gt;"",$H2421=""),AND($J2421="",$K2421&lt;&gt;""),AND($J2421&lt;&gt;"",$K2421=""),AND($M2421="",$N2421&lt;&gt;""),AND($M2421&lt;&gt;"",$N2421=""),AND($P2421="",$Q2421&lt;&gt;""),AND($P2421&lt;&gt;"",$Q2421=""),AND($S2421="",$T2421&lt;&gt;""),AND($S2421&lt;&gt;"",$T2421=""),AND($V2421="",$W2421&lt;&gt;""),AND($V2421&lt;&gt;"",$W2421="")),"Há ano preenchido parcialmente: "&amp;TRIM(IF(AND($G2421="",$H2421&lt;&gt;""),"Ano 1 (falta valor unitário); ","")&amp;IF(AND($G2421&lt;&gt;"",$H2421=""),"Ano 1 (falta quantidade); ","")&amp;IF(AND($J2421="",$K2421&lt;&gt;""),"Ano 2 (falta valor unitário); ","")&amp;IF(AND($J2421&lt;&gt;"",$K2421=""),"Ano 2 (falta quantidade); ","")&amp;IF(AND($M2421="",$N2421&lt;&gt;""),"Ano 3 (falta valor unitário); ","")&amp;IF(AND($M2421&lt;&gt;"",$N2421=""),"Ano 3 (falta quantidade); ","")&amp;IF(AND($P2421="",$Q2421&lt;&gt;""),"Ano 4 (falta valor unitário); ","")&amp;IF(AND($P2421&lt;&gt;"",$Q2421=""),"Ano 4 (falta quantidade); ","")&amp;IF(AND($S2421="",$T2421&lt;&gt;""),"Ano 5 (falta valor unitário); ","")&amp;IF(AND($S2421&lt;&gt;"",$T2421=""),"Ano 5 (falta quantidade); ","")&amp;IF(AND($V2421="",$W2421&lt;&gt;""),"Ano 6 (falta valor unitário); ","")&amp;IF(AND($V2421&lt;&gt;"",$W2421=""),"Ano 6 (falta quantidade); ","")), IF(NOT(OR(AND($G2421&lt;&gt;"",$H2421&lt;&gt;""),AND($J2421&lt;&gt;"",$K2421&lt;&gt;""),AND($M2421&lt;&gt;"",$N2421&lt;&gt;""),AND($P2421&lt;&gt;"",$Q2421&lt;&gt;""),AND($S2421&lt;&gt;"",$T2421&lt;&gt;""),AND($V2421&lt;&gt;"",$W2421&lt;&gt;""))),"Informe pelo menos um ano completo com valor unitário e quantidade.",IF(AND($C2421&lt;&gt;"",$E2421&lt;&gt;"",LEFT(TRIM($C2421),1)&lt;&gt;LEFT(TRIM($E2421),1)),"Categoria e tipo estão incompatíveis.",IF(IF(OR($E2421="",$F2421=""),FALSE(),IFERROR(COUNTIF(INDIRECT("UNITS_"&amp;SUBSTITUTE(LEFT($E2421,FIND(" ",$E2421&amp;" ")-1),".","_")),$F2421)=0,TRUE())),"Unidade incompatível com o tipo selecionado.",IF(OR(AND(ISNUMBER(SEARCH("comunic",LOWER($B2421))),LEFT($E2421,3)&lt;&gt;"4.4"),AND(ISNUMBER(SEARCH("monitor",LOWER($B2421))),NOT(OR(LEFT($E2421,3)="1.5",LEFT($E2421,3)="2.5")))),"Revise a classificação do item conforme as regras de preenchimento.",IF(AND($B2421&lt;&gt;"",OR(ISNUMBER(SEARCH("outro",LOWER($B2421))),ISNUMBER(SEARCH("divers",LOWER($B2421))),ISNUMBER(SEARCH("kit",LOWER($B2421))),ISNUMBER(SEARCH("ferrament",LOWER($B2421))),ISNUMBER(SEARCH("epi",LOWER($B2421)))),NOT(OR($Z2421&lt;&gt;"",$AA2421&lt;&gt;""))),"Descrição muito genérica: detalhe melhor o item e registre o racional no memorial ou em anexo.",IF(AND($Y2421=0,$B2421&lt;&gt;"",OR($G2421&lt;&gt;"",$H2421&lt;&gt;"",$J2421&lt;&gt;"",$K2421&lt;&gt;"",$M2421&lt;&gt;"",$N2421&lt;&gt;"",$P2421&lt;&gt;"",$Q2421&lt;&gt;"",$S2421&lt;&gt;"",$T2421&lt;&gt;"",$V2421&lt;&gt;"",$W2421&lt;&gt;"")),"O item possui dados lançados, mas o total está zerado. Revise os valores informados.","")))))))))))))))</f>
        <v/>
      </c>
    </row>
    <row r="2422" spans="1:35" ht="14.25" customHeight="1" x14ac:dyDescent="0.25">
      <c r="A2422" s="57" t="str">
        <f t="shared" si="481"/>
        <v/>
      </c>
      <c r="B2422" s="58"/>
      <c r="C2422" s="58"/>
      <c r="D2422" s="58"/>
      <c r="E2422" s="58"/>
      <c r="F2422" s="58"/>
      <c r="G2422" s="269"/>
      <c r="H2422" s="59"/>
      <c r="I2422" s="273">
        <f t="shared" si="482"/>
        <v>0</v>
      </c>
      <c r="J2422" s="269"/>
      <c r="K2422" s="59"/>
      <c r="L2422" s="270">
        <f t="shared" si="483"/>
        <v>0</v>
      </c>
      <c r="M2422" s="269"/>
      <c r="N2422" s="59"/>
      <c r="O2422" s="270">
        <f t="shared" si="484"/>
        <v>0</v>
      </c>
      <c r="P2422" s="269"/>
      <c r="Q2422" s="59"/>
      <c r="R2422" s="271">
        <f t="shared" si="485"/>
        <v>0</v>
      </c>
      <c r="S2422" s="269"/>
      <c r="T2422" s="59"/>
      <c r="U2422" s="270">
        <f t="shared" si="486"/>
        <v>0</v>
      </c>
      <c r="V2422" s="269"/>
      <c r="W2422" s="59"/>
      <c r="X2422" s="270">
        <f t="shared" si="487"/>
        <v>0</v>
      </c>
      <c r="Y2422" s="270">
        <f t="shared" si="488"/>
        <v>0</v>
      </c>
      <c r="Z2422" s="58"/>
      <c r="AA2422" s="58"/>
      <c r="AB2422" s="60" t="str">
        <f t="shared" si="489"/>
        <v/>
      </c>
      <c r="AC2422" s="21" t="b">
        <f t="shared" si="490"/>
        <v>0</v>
      </c>
      <c r="AD2422" s="21" t="b">
        <f t="shared" si="491"/>
        <v>0</v>
      </c>
      <c r="AE2422" s="21" t="b">
        <f t="shared" si="492"/>
        <v>0</v>
      </c>
      <c r="AF2422" s="21" t="b">
        <f ca="1">OR(AND($AC2422,NOT($AD2422)),AND($AC2422,OR(AND($G2422="",$H2422&lt;&gt;""),AND($G2422&lt;&gt;"",$H2422=""),AND($J2422="",$K2422&lt;&gt;""),AND($J2422&lt;&gt;"",$K2422=""),AND($M2422="",$N2422&lt;&gt;""),AND($M2422&lt;&gt;"",$N2422=""),AND($P2422="",$Q2422&lt;&gt;""),AND($P2422&lt;&gt;"",$Q2422=""),AND($S2422="",$T2422&lt;&gt;""),AND($S2422&lt;&gt;"",$T2422=""),AND($V2422="",$W2422&lt;&gt;""),AND($V2422&lt;&gt;"",$W2422=""))),AND($C2422&lt;&gt;"",$E2422&lt;&gt;"",LEFT(TRIM($C2422),1)&lt;&gt;LEFT(TRIM($E2422),1)),IF(OR($E2422="",$F2422=""),FALSE(),IFERROR(COUNTIF(INDIRECT("UNITS_"&amp;SUBSTITUTE(LEFT($E2422,FIND(" ",$E2422&amp;" ")-1),".","_")),$F2422)=0,TRUE())),AND($B2422&lt;&gt;"",OR(ISNUMBER(SEARCH("outro",LOWER($B2422))),ISNUMBER(SEARCH("divers",LOWER($B2422))),ISNUMBER(SEARCH("etc",LOWER($B2422))))),OR(AND(ISNUMBER(SEARCH("comunic",LOWER($B2422))),LEFT($E2422,3)&lt;&gt;"4.4"),AND(ISNUMBER(SEARCH("monitor",LOWER($B2422))),NOT(OR(LEFT($E2422,3)="1.5",LEFT($E2422,3)="2.5")))),AND($B2422&lt;&gt;"",OR(LEFT($C2422,1)="1",LEFT($C2422,1)="2"),$D2422=""),AND($D2422&lt;&gt;"",NOT(OR(LEFT($C2422,1)="1",LEFT($C2422,1)="2"))),AND($D2422&lt;&gt;"",COUNTIF(' PROJETO'!$B$14:$B$16,$D2422)=0),IF($D2422="",FALSE(),IF(COUNTIF(' PROJETO'!$B$14:$B$16,$D2422)=0,FALSE(),IFERROR(INDEX(' PROJETO'!$C$14:$C$16,MATCH($D2422,' PROJETO'!$B$14:$B$16,0))&lt;&gt;"Sim",FALSE()))))</f>
        <v>0</v>
      </c>
      <c r="AG2422" s="21" t="b">
        <f>AND($AC2422,$Y2422&gt;'CONFG.  LISTAS'!$F$4,$Z2422="",$AA2422="")</f>
        <v>0</v>
      </c>
      <c r="AH2422" s="21" t="str">
        <f t="shared" si="493"/>
        <v/>
      </c>
      <c r="AI2422" s="43" t="str">
        <f ca="1">IF(NOT($AC2422),"",IF(OR($B2422="",$C2422="",$E2422="",$F2422=""),"Preencha descrição, categoria, tipo e unidade.",IF(AND($B2422&lt;&gt;"",OR(LEFT($C2422,1)="1",LEFT($C2422,1)="2"),$D2422=""),"Informe a prática de restauração para itens diretos.",IF(AND($D2422&lt;&gt;"",NOT(OR(LEFT($C2422,1)="1",LEFT($C2422,1)="2"))),"Custos indiretos não devem pertencer a uma prática específica.",IF(AND($D2422&lt;&gt;"",COUNTIF(' PROJETO'!$B$14:$B$16,$D2422)=0),"Prática de restauração inválida ou não cadastrada.",IF(IF($D2422="",FALSE(),IF(COUNTIF(' PROJETO'!$B$14:$B$16,$D2422)=0,FALSE(),IFERROR(INDEX(' PROJETO'!$C$14:$C$16,MATCH($D2422,' PROJETO'!$B$14:$B$16,0))&lt;&gt;"Sim",FALSE()))),"A prática informada no item não foi selecionada na aba Projeto.",IF(AND(MAX($I2422,$L2422,$O2422,$R2422,$U2422,$X2422)&gt;'CONFG.  LISTAS'!$F$4,NOT(OR($Z2422&lt;&gt;"",$AA2422&lt;&gt;""))),"Memorial de cálculo ou anexo obrigatório não informado para item acima do limite.",IF(OR(AND($G2422&lt;&gt;"",$H2422&lt;&gt;"",OR($G2422&lt;=0,$H2422&lt;=0)),AND($J2422&lt;&gt;"",$K2422&lt;&gt;"",OR($J2422&lt;=0,$K2422&lt;=0)),AND($M2422&lt;&gt;"",$N2422&lt;&gt;"",OR($M2422&lt;=0,$N2422&lt;=0)),AND($P2422&lt;&gt;"",$Q2422&lt;&gt;"",OR($P2422&lt;=0,$Q2422&lt;=0)),AND($S2422&lt;&gt;"",$T2422&lt;&gt;"",OR($S2422&lt;=0,$T2422&lt;=0)),AND($V2422&lt;&gt;"",$W2422&lt;&gt;"",OR($V2422&lt;=0,$W2422&lt;=0))),"Revise os valores informados: valor unitário e quantidade devem ser maiores que zero.",IF(OR(AND($G2422="",$H2422&lt;&gt;""),AND($G2422&lt;&gt;"",$H2422=""),AND($J2422="",$K2422&lt;&gt;""),AND($J2422&lt;&gt;"",$K2422=""),AND($M2422="",$N2422&lt;&gt;""),AND($M2422&lt;&gt;"",$N2422=""),AND($P2422="",$Q2422&lt;&gt;""),AND($P2422&lt;&gt;"",$Q2422=""),AND($S2422="",$T2422&lt;&gt;""),AND($S2422&lt;&gt;"",$T2422=""),AND($V2422="",$W2422&lt;&gt;""),AND($V2422&lt;&gt;"",$W2422="")),"Há ano preenchido parcialmente: "&amp;TRIM(IF(AND($G2422="",$H2422&lt;&gt;""),"Ano 1 (falta valor unitário); ","")&amp;IF(AND($G2422&lt;&gt;"",$H2422=""),"Ano 1 (falta quantidade); ","")&amp;IF(AND($J2422="",$K2422&lt;&gt;""),"Ano 2 (falta valor unitário); ","")&amp;IF(AND($J2422&lt;&gt;"",$K2422=""),"Ano 2 (falta quantidade); ","")&amp;IF(AND($M2422="",$N2422&lt;&gt;""),"Ano 3 (falta valor unitário); ","")&amp;IF(AND($M2422&lt;&gt;"",$N2422=""),"Ano 3 (falta quantidade); ","")&amp;IF(AND($P2422="",$Q2422&lt;&gt;""),"Ano 4 (falta valor unitário); ","")&amp;IF(AND($P2422&lt;&gt;"",$Q2422=""),"Ano 4 (falta quantidade); ","")&amp;IF(AND($S2422="",$T2422&lt;&gt;""),"Ano 5 (falta valor unitário); ","")&amp;IF(AND($S2422&lt;&gt;"",$T2422=""),"Ano 5 (falta quantidade); ","")&amp;IF(AND($V2422="",$W2422&lt;&gt;""),"Ano 6 (falta valor unitário); ","")&amp;IF(AND($V2422&lt;&gt;"",$W2422=""),"Ano 6 (falta quantidade); ","")), IF(NOT(OR(AND($G2422&lt;&gt;"",$H2422&lt;&gt;""),AND($J2422&lt;&gt;"",$K2422&lt;&gt;""),AND($M2422&lt;&gt;"",$N2422&lt;&gt;""),AND($P2422&lt;&gt;"",$Q2422&lt;&gt;""),AND($S2422&lt;&gt;"",$T2422&lt;&gt;""),AND($V2422&lt;&gt;"",$W2422&lt;&gt;""))),"Informe pelo menos um ano completo com valor unitário e quantidade.",IF(AND($C2422&lt;&gt;"",$E2422&lt;&gt;"",LEFT(TRIM($C2422),1)&lt;&gt;LEFT(TRIM($E2422),1)),"Categoria e tipo estão incompatíveis.",IF(IF(OR($E2422="",$F2422=""),FALSE(),IFERROR(COUNTIF(INDIRECT("UNITS_"&amp;SUBSTITUTE(LEFT($E2422,FIND(" ",$E2422&amp;" ")-1),".","_")),$F2422)=0,TRUE())),"Unidade incompatível com o tipo selecionado.",IF(OR(AND(ISNUMBER(SEARCH("comunic",LOWER($B2422))),LEFT($E2422,3)&lt;&gt;"4.4"),AND(ISNUMBER(SEARCH("monitor",LOWER($B2422))),NOT(OR(LEFT($E2422,3)="1.5",LEFT($E2422,3)="2.5")))),"Revise a classificação do item conforme as regras de preenchimento.",IF(AND($B2422&lt;&gt;"",OR(ISNUMBER(SEARCH("outro",LOWER($B2422))),ISNUMBER(SEARCH("divers",LOWER($B2422))),ISNUMBER(SEARCH("kit",LOWER($B2422))),ISNUMBER(SEARCH("ferrament",LOWER($B2422))),ISNUMBER(SEARCH("epi",LOWER($B2422)))),NOT(OR($Z2422&lt;&gt;"",$AA2422&lt;&gt;""))),"Descrição muito genérica: detalhe melhor o item e registre o racional no memorial ou em anexo.",IF(AND($Y2422=0,$B2422&lt;&gt;"",OR($G2422&lt;&gt;"",$H2422&lt;&gt;"",$J2422&lt;&gt;"",$K2422&lt;&gt;"",$M2422&lt;&gt;"",$N2422&lt;&gt;"",$P2422&lt;&gt;"",$Q2422&lt;&gt;"",$S2422&lt;&gt;"",$T2422&lt;&gt;"",$V2422&lt;&gt;"",$W2422&lt;&gt;"")),"O item possui dados lançados, mas o total está zerado. Revise os valores informados.","")))))))))))))))</f>
        <v/>
      </c>
    </row>
    <row r="2423" spans="1:35" ht="14.25" customHeight="1" x14ac:dyDescent="0.25">
      <c r="A2423" s="57" t="str">
        <f t="shared" si="481"/>
        <v/>
      </c>
      <c r="B2423" s="61"/>
      <c r="C2423" s="61"/>
      <c r="D2423" s="58"/>
      <c r="E2423" s="61"/>
      <c r="F2423" s="61"/>
      <c r="G2423" s="272"/>
      <c r="H2423" s="62"/>
      <c r="I2423" s="273">
        <f t="shared" si="482"/>
        <v>0</v>
      </c>
      <c r="J2423" s="272"/>
      <c r="K2423" s="62"/>
      <c r="L2423" s="270">
        <f t="shared" si="483"/>
        <v>0</v>
      </c>
      <c r="M2423" s="272"/>
      <c r="N2423" s="62"/>
      <c r="O2423" s="270">
        <f t="shared" si="484"/>
        <v>0</v>
      </c>
      <c r="P2423" s="272"/>
      <c r="Q2423" s="62"/>
      <c r="R2423" s="271">
        <f t="shared" si="485"/>
        <v>0</v>
      </c>
      <c r="S2423" s="272"/>
      <c r="T2423" s="62"/>
      <c r="U2423" s="270">
        <f t="shared" si="486"/>
        <v>0</v>
      </c>
      <c r="V2423" s="272"/>
      <c r="W2423" s="62"/>
      <c r="X2423" s="270">
        <f t="shared" si="487"/>
        <v>0</v>
      </c>
      <c r="Y2423" s="270">
        <f t="shared" si="488"/>
        <v>0</v>
      </c>
      <c r="Z2423" s="61"/>
      <c r="AA2423" s="61"/>
      <c r="AB2423" s="60" t="str">
        <f t="shared" si="489"/>
        <v/>
      </c>
      <c r="AC2423" s="21" t="b">
        <f t="shared" si="490"/>
        <v>0</v>
      </c>
      <c r="AD2423" s="21" t="b">
        <f t="shared" si="491"/>
        <v>0</v>
      </c>
      <c r="AE2423" s="21" t="b">
        <f t="shared" si="492"/>
        <v>0</v>
      </c>
      <c r="AF2423" s="21" t="b">
        <f ca="1">OR(AND($AC2423,NOT($AD2423)),AND($AC2423,OR(AND($G2423="",$H2423&lt;&gt;""),AND($G2423&lt;&gt;"",$H2423=""),AND($J2423="",$K2423&lt;&gt;""),AND($J2423&lt;&gt;"",$K2423=""),AND($M2423="",$N2423&lt;&gt;""),AND($M2423&lt;&gt;"",$N2423=""),AND($P2423="",$Q2423&lt;&gt;""),AND($P2423&lt;&gt;"",$Q2423=""),AND($S2423="",$T2423&lt;&gt;""),AND($S2423&lt;&gt;"",$T2423=""),AND($V2423="",$W2423&lt;&gt;""),AND($V2423&lt;&gt;"",$W2423=""))),AND($C2423&lt;&gt;"",$E2423&lt;&gt;"",LEFT(TRIM($C2423),1)&lt;&gt;LEFT(TRIM($E2423),1)),IF(OR($E2423="",$F2423=""),FALSE(),IFERROR(COUNTIF(INDIRECT("UNITS_"&amp;SUBSTITUTE(LEFT($E2423,FIND(" ",$E2423&amp;" ")-1),".","_")),$F2423)=0,TRUE())),AND($B2423&lt;&gt;"",OR(ISNUMBER(SEARCH("outro",LOWER($B2423))),ISNUMBER(SEARCH("divers",LOWER($B2423))),ISNUMBER(SEARCH("etc",LOWER($B2423))))),OR(AND(ISNUMBER(SEARCH("comunic",LOWER($B2423))),LEFT($E2423,3)&lt;&gt;"4.4"),AND(ISNUMBER(SEARCH("monitor",LOWER($B2423))),NOT(OR(LEFT($E2423,3)="1.5",LEFT($E2423,3)="2.5")))),AND($B2423&lt;&gt;"",OR(LEFT($C2423,1)="1",LEFT($C2423,1)="2"),$D2423=""),AND($D2423&lt;&gt;"",NOT(OR(LEFT($C2423,1)="1",LEFT($C2423,1)="2"))),AND($D2423&lt;&gt;"",COUNTIF(' PROJETO'!$B$14:$B$16,$D2423)=0),IF($D2423="",FALSE(),IF(COUNTIF(' PROJETO'!$B$14:$B$16,$D2423)=0,FALSE(),IFERROR(INDEX(' PROJETO'!$C$14:$C$16,MATCH($D2423,' PROJETO'!$B$14:$B$16,0))&lt;&gt;"Sim",FALSE()))))</f>
        <v>0</v>
      </c>
      <c r="AG2423" s="21" t="b">
        <f>AND($AC2423,$Y2423&gt;'CONFG.  LISTAS'!$F$4,$Z2423="",$AA2423="")</f>
        <v>0</v>
      </c>
      <c r="AH2423" s="21" t="str">
        <f t="shared" si="493"/>
        <v/>
      </c>
      <c r="AI2423" s="43" t="str">
        <f ca="1">IF(NOT($AC2423),"",IF(OR($B2423="",$C2423="",$E2423="",$F2423=""),"Preencha descrição, categoria, tipo e unidade.",IF(AND($B2423&lt;&gt;"",OR(LEFT($C2423,1)="1",LEFT($C2423,1)="2"),$D2423=""),"Informe a prática de restauração para itens diretos.",IF(AND($D2423&lt;&gt;"",NOT(OR(LEFT($C2423,1)="1",LEFT($C2423,1)="2"))),"Custos indiretos não devem pertencer a uma prática específica.",IF(AND($D2423&lt;&gt;"",COUNTIF(' PROJETO'!$B$14:$B$16,$D2423)=0),"Prática de restauração inválida ou não cadastrada.",IF(IF($D2423="",FALSE(),IF(COUNTIF(' PROJETO'!$B$14:$B$16,$D2423)=0,FALSE(),IFERROR(INDEX(' PROJETO'!$C$14:$C$16,MATCH($D2423,' PROJETO'!$B$14:$B$16,0))&lt;&gt;"Sim",FALSE()))),"A prática informada no item não foi selecionada na aba Projeto.",IF(AND(MAX($I2423,$L2423,$O2423,$R2423,$U2423,$X2423)&gt;'CONFG.  LISTAS'!$F$4,NOT(OR($Z2423&lt;&gt;"",$AA2423&lt;&gt;""))),"Memorial de cálculo ou anexo obrigatório não informado para item acima do limite.",IF(OR(AND($G2423&lt;&gt;"",$H2423&lt;&gt;"",OR($G2423&lt;=0,$H2423&lt;=0)),AND($J2423&lt;&gt;"",$K2423&lt;&gt;"",OR($J2423&lt;=0,$K2423&lt;=0)),AND($M2423&lt;&gt;"",$N2423&lt;&gt;"",OR($M2423&lt;=0,$N2423&lt;=0)),AND($P2423&lt;&gt;"",$Q2423&lt;&gt;"",OR($P2423&lt;=0,$Q2423&lt;=0)),AND($S2423&lt;&gt;"",$T2423&lt;&gt;"",OR($S2423&lt;=0,$T2423&lt;=0)),AND($V2423&lt;&gt;"",$W2423&lt;&gt;"",OR($V2423&lt;=0,$W2423&lt;=0))),"Revise os valores informados: valor unitário e quantidade devem ser maiores que zero.",IF(OR(AND($G2423="",$H2423&lt;&gt;""),AND($G2423&lt;&gt;"",$H2423=""),AND($J2423="",$K2423&lt;&gt;""),AND($J2423&lt;&gt;"",$K2423=""),AND($M2423="",$N2423&lt;&gt;""),AND($M2423&lt;&gt;"",$N2423=""),AND($P2423="",$Q2423&lt;&gt;""),AND($P2423&lt;&gt;"",$Q2423=""),AND($S2423="",$T2423&lt;&gt;""),AND($S2423&lt;&gt;"",$T2423=""),AND($V2423="",$W2423&lt;&gt;""),AND($V2423&lt;&gt;"",$W2423="")),"Há ano preenchido parcialmente: "&amp;TRIM(IF(AND($G2423="",$H2423&lt;&gt;""),"Ano 1 (falta valor unitário); ","")&amp;IF(AND($G2423&lt;&gt;"",$H2423=""),"Ano 1 (falta quantidade); ","")&amp;IF(AND($J2423="",$K2423&lt;&gt;""),"Ano 2 (falta valor unitário); ","")&amp;IF(AND($J2423&lt;&gt;"",$K2423=""),"Ano 2 (falta quantidade); ","")&amp;IF(AND($M2423="",$N2423&lt;&gt;""),"Ano 3 (falta valor unitário); ","")&amp;IF(AND($M2423&lt;&gt;"",$N2423=""),"Ano 3 (falta quantidade); ","")&amp;IF(AND($P2423="",$Q2423&lt;&gt;""),"Ano 4 (falta valor unitário); ","")&amp;IF(AND($P2423&lt;&gt;"",$Q2423=""),"Ano 4 (falta quantidade); ","")&amp;IF(AND($S2423="",$T2423&lt;&gt;""),"Ano 5 (falta valor unitário); ","")&amp;IF(AND($S2423&lt;&gt;"",$T2423=""),"Ano 5 (falta quantidade); ","")&amp;IF(AND($V2423="",$W2423&lt;&gt;""),"Ano 6 (falta valor unitário); ","")&amp;IF(AND($V2423&lt;&gt;"",$W2423=""),"Ano 6 (falta quantidade); ","")), IF(NOT(OR(AND($G2423&lt;&gt;"",$H2423&lt;&gt;""),AND($J2423&lt;&gt;"",$K2423&lt;&gt;""),AND($M2423&lt;&gt;"",$N2423&lt;&gt;""),AND($P2423&lt;&gt;"",$Q2423&lt;&gt;""),AND($S2423&lt;&gt;"",$T2423&lt;&gt;""),AND($V2423&lt;&gt;"",$W2423&lt;&gt;""))),"Informe pelo menos um ano completo com valor unitário e quantidade.",IF(AND($C2423&lt;&gt;"",$E2423&lt;&gt;"",LEFT(TRIM($C2423),1)&lt;&gt;LEFT(TRIM($E2423),1)),"Categoria e tipo estão incompatíveis.",IF(IF(OR($E2423="",$F2423=""),FALSE(),IFERROR(COUNTIF(INDIRECT("UNITS_"&amp;SUBSTITUTE(LEFT($E2423,FIND(" ",$E2423&amp;" ")-1),".","_")),$F2423)=0,TRUE())),"Unidade incompatível com o tipo selecionado.",IF(OR(AND(ISNUMBER(SEARCH("comunic",LOWER($B2423))),LEFT($E2423,3)&lt;&gt;"4.4"),AND(ISNUMBER(SEARCH("monitor",LOWER($B2423))),NOT(OR(LEFT($E2423,3)="1.5",LEFT($E2423,3)="2.5")))),"Revise a classificação do item conforme as regras de preenchimento.",IF(AND($B2423&lt;&gt;"",OR(ISNUMBER(SEARCH("outro",LOWER($B2423))),ISNUMBER(SEARCH("divers",LOWER($B2423))),ISNUMBER(SEARCH("kit",LOWER($B2423))),ISNUMBER(SEARCH("ferrament",LOWER($B2423))),ISNUMBER(SEARCH("epi",LOWER($B2423)))),NOT(OR($Z2423&lt;&gt;"",$AA2423&lt;&gt;""))),"Descrição muito genérica: detalhe melhor o item e registre o racional no memorial ou em anexo.",IF(AND($Y2423=0,$B2423&lt;&gt;"",OR($G2423&lt;&gt;"",$H2423&lt;&gt;"",$J2423&lt;&gt;"",$K2423&lt;&gt;"",$M2423&lt;&gt;"",$N2423&lt;&gt;"",$P2423&lt;&gt;"",$Q2423&lt;&gt;"",$S2423&lt;&gt;"",$T2423&lt;&gt;"",$V2423&lt;&gt;"",$W2423&lt;&gt;"")),"O item possui dados lançados, mas o total está zerado. Revise os valores informados.","")))))))))))))))</f>
        <v/>
      </c>
    </row>
    <row r="2424" spans="1:35" ht="14.25" customHeight="1" x14ac:dyDescent="0.25">
      <c r="A2424" s="57" t="str">
        <f t="shared" si="481"/>
        <v/>
      </c>
      <c r="B2424" s="58"/>
      <c r="C2424" s="58"/>
      <c r="D2424" s="58"/>
      <c r="E2424" s="58"/>
      <c r="F2424" s="58"/>
      <c r="G2424" s="269"/>
      <c r="H2424" s="59"/>
      <c r="I2424" s="273">
        <f t="shared" si="482"/>
        <v>0</v>
      </c>
      <c r="J2424" s="269"/>
      <c r="K2424" s="59"/>
      <c r="L2424" s="270">
        <f t="shared" si="483"/>
        <v>0</v>
      </c>
      <c r="M2424" s="269"/>
      <c r="N2424" s="59"/>
      <c r="O2424" s="270">
        <f t="shared" si="484"/>
        <v>0</v>
      </c>
      <c r="P2424" s="269"/>
      <c r="Q2424" s="59"/>
      <c r="R2424" s="271">
        <f t="shared" si="485"/>
        <v>0</v>
      </c>
      <c r="S2424" s="269"/>
      <c r="T2424" s="59"/>
      <c r="U2424" s="270">
        <f t="shared" si="486"/>
        <v>0</v>
      </c>
      <c r="V2424" s="269"/>
      <c r="W2424" s="59"/>
      <c r="X2424" s="270">
        <f t="shared" si="487"/>
        <v>0</v>
      </c>
      <c r="Y2424" s="270">
        <f t="shared" si="488"/>
        <v>0</v>
      </c>
      <c r="Z2424" s="58"/>
      <c r="AA2424" s="58"/>
      <c r="AB2424" s="60" t="str">
        <f t="shared" si="489"/>
        <v/>
      </c>
      <c r="AC2424" s="21" t="b">
        <f t="shared" si="490"/>
        <v>0</v>
      </c>
      <c r="AD2424" s="21" t="b">
        <f t="shared" si="491"/>
        <v>0</v>
      </c>
      <c r="AE2424" s="21" t="b">
        <f t="shared" si="492"/>
        <v>0</v>
      </c>
      <c r="AF2424" s="21" t="b">
        <f ca="1">OR(AND($AC2424,NOT($AD2424)),AND($AC2424,OR(AND($G2424="",$H2424&lt;&gt;""),AND($G2424&lt;&gt;"",$H2424=""),AND($J2424="",$K2424&lt;&gt;""),AND($J2424&lt;&gt;"",$K2424=""),AND($M2424="",$N2424&lt;&gt;""),AND($M2424&lt;&gt;"",$N2424=""),AND($P2424="",$Q2424&lt;&gt;""),AND($P2424&lt;&gt;"",$Q2424=""),AND($S2424="",$T2424&lt;&gt;""),AND($S2424&lt;&gt;"",$T2424=""),AND($V2424="",$W2424&lt;&gt;""),AND($V2424&lt;&gt;"",$W2424=""))),AND($C2424&lt;&gt;"",$E2424&lt;&gt;"",LEFT(TRIM($C2424),1)&lt;&gt;LEFT(TRIM($E2424),1)),IF(OR($E2424="",$F2424=""),FALSE(),IFERROR(COUNTIF(INDIRECT("UNITS_"&amp;SUBSTITUTE(LEFT($E2424,FIND(" ",$E2424&amp;" ")-1),".","_")),$F2424)=0,TRUE())),AND($B2424&lt;&gt;"",OR(ISNUMBER(SEARCH("outro",LOWER($B2424))),ISNUMBER(SEARCH("divers",LOWER($B2424))),ISNUMBER(SEARCH("etc",LOWER($B2424))))),OR(AND(ISNUMBER(SEARCH("comunic",LOWER($B2424))),LEFT($E2424,3)&lt;&gt;"4.4"),AND(ISNUMBER(SEARCH("monitor",LOWER($B2424))),NOT(OR(LEFT($E2424,3)="1.5",LEFT($E2424,3)="2.5")))),AND($B2424&lt;&gt;"",OR(LEFT($C2424,1)="1",LEFT($C2424,1)="2"),$D2424=""),AND($D2424&lt;&gt;"",NOT(OR(LEFT($C2424,1)="1",LEFT($C2424,1)="2"))),AND($D2424&lt;&gt;"",COUNTIF(' PROJETO'!$B$14:$B$16,$D2424)=0),IF($D2424="",FALSE(),IF(COUNTIF(' PROJETO'!$B$14:$B$16,$D2424)=0,FALSE(),IFERROR(INDEX(' PROJETO'!$C$14:$C$16,MATCH($D2424,' PROJETO'!$B$14:$B$16,0))&lt;&gt;"Sim",FALSE()))))</f>
        <v>0</v>
      </c>
      <c r="AG2424" s="21" t="b">
        <f>AND($AC2424,$Y2424&gt;'CONFG.  LISTAS'!$F$4,$Z2424="",$AA2424="")</f>
        <v>0</v>
      </c>
      <c r="AH2424" s="21" t="str">
        <f t="shared" si="493"/>
        <v/>
      </c>
      <c r="AI2424" s="43" t="str">
        <f ca="1">IF(NOT($AC2424),"",IF(OR($B2424="",$C2424="",$E2424="",$F2424=""),"Preencha descrição, categoria, tipo e unidade.",IF(AND($B2424&lt;&gt;"",OR(LEFT($C2424,1)="1",LEFT($C2424,1)="2"),$D2424=""),"Informe a prática de restauração para itens diretos.",IF(AND($D2424&lt;&gt;"",NOT(OR(LEFT($C2424,1)="1",LEFT($C2424,1)="2"))),"Custos indiretos não devem pertencer a uma prática específica.",IF(AND($D2424&lt;&gt;"",COUNTIF(' PROJETO'!$B$14:$B$16,$D2424)=0),"Prática de restauração inválida ou não cadastrada.",IF(IF($D2424="",FALSE(),IF(COUNTIF(' PROJETO'!$B$14:$B$16,$D2424)=0,FALSE(),IFERROR(INDEX(' PROJETO'!$C$14:$C$16,MATCH($D2424,' PROJETO'!$B$14:$B$16,0))&lt;&gt;"Sim",FALSE()))),"A prática informada no item não foi selecionada na aba Projeto.",IF(AND(MAX($I2424,$L2424,$O2424,$R2424,$U2424,$X2424)&gt;'CONFG.  LISTAS'!$F$4,NOT(OR($Z2424&lt;&gt;"",$AA2424&lt;&gt;""))),"Memorial de cálculo ou anexo obrigatório não informado para item acima do limite.",IF(OR(AND($G2424&lt;&gt;"",$H2424&lt;&gt;"",OR($G2424&lt;=0,$H2424&lt;=0)),AND($J2424&lt;&gt;"",$K2424&lt;&gt;"",OR($J2424&lt;=0,$K2424&lt;=0)),AND($M2424&lt;&gt;"",$N2424&lt;&gt;"",OR($M2424&lt;=0,$N2424&lt;=0)),AND($P2424&lt;&gt;"",$Q2424&lt;&gt;"",OR($P2424&lt;=0,$Q2424&lt;=0)),AND($S2424&lt;&gt;"",$T2424&lt;&gt;"",OR($S2424&lt;=0,$T2424&lt;=0)),AND($V2424&lt;&gt;"",$W2424&lt;&gt;"",OR($V2424&lt;=0,$W2424&lt;=0))),"Revise os valores informados: valor unitário e quantidade devem ser maiores que zero.",IF(OR(AND($G2424="",$H2424&lt;&gt;""),AND($G2424&lt;&gt;"",$H2424=""),AND($J2424="",$K2424&lt;&gt;""),AND($J2424&lt;&gt;"",$K2424=""),AND($M2424="",$N2424&lt;&gt;""),AND($M2424&lt;&gt;"",$N2424=""),AND($P2424="",$Q2424&lt;&gt;""),AND($P2424&lt;&gt;"",$Q2424=""),AND($S2424="",$T2424&lt;&gt;""),AND($S2424&lt;&gt;"",$T2424=""),AND($V2424="",$W2424&lt;&gt;""),AND($V2424&lt;&gt;"",$W2424="")),"Há ano preenchido parcialmente: "&amp;TRIM(IF(AND($G2424="",$H2424&lt;&gt;""),"Ano 1 (falta valor unitário); ","")&amp;IF(AND($G2424&lt;&gt;"",$H2424=""),"Ano 1 (falta quantidade); ","")&amp;IF(AND($J2424="",$K2424&lt;&gt;""),"Ano 2 (falta valor unitário); ","")&amp;IF(AND($J2424&lt;&gt;"",$K2424=""),"Ano 2 (falta quantidade); ","")&amp;IF(AND($M2424="",$N2424&lt;&gt;""),"Ano 3 (falta valor unitário); ","")&amp;IF(AND($M2424&lt;&gt;"",$N2424=""),"Ano 3 (falta quantidade); ","")&amp;IF(AND($P2424="",$Q2424&lt;&gt;""),"Ano 4 (falta valor unitário); ","")&amp;IF(AND($P2424&lt;&gt;"",$Q2424=""),"Ano 4 (falta quantidade); ","")&amp;IF(AND($S2424="",$T2424&lt;&gt;""),"Ano 5 (falta valor unitário); ","")&amp;IF(AND($S2424&lt;&gt;"",$T2424=""),"Ano 5 (falta quantidade); ","")&amp;IF(AND($V2424="",$W2424&lt;&gt;""),"Ano 6 (falta valor unitário); ","")&amp;IF(AND($V2424&lt;&gt;"",$W2424=""),"Ano 6 (falta quantidade); ","")), IF(NOT(OR(AND($G2424&lt;&gt;"",$H2424&lt;&gt;""),AND($J2424&lt;&gt;"",$K2424&lt;&gt;""),AND($M2424&lt;&gt;"",$N2424&lt;&gt;""),AND($P2424&lt;&gt;"",$Q2424&lt;&gt;""),AND($S2424&lt;&gt;"",$T2424&lt;&gt;""),AND($V2424&lt;&gt;"",$W2424&lt;&gt;""))),"Informe pelo menos um ano completo com valor unitário e quantidade.",IF(AND($C2424&lt;&gt;"",$E2424&lt;&gt;"",LEFT(TRIM($C2424),1)&lt;&gt;LEFT(TRIM($E2424),1)),"Categoria e tipo estão incompatíveis.",IF(IF(OR($E2424="",$F2424=""),FALSE(),IFERROR(COUNTIF(INDIRECT("UNITS_"&amp;SUBSTITUTE(LEFT($E2424,FIND(" ",$E2424&amp;" ")-1),".","_")),$F2424)=0,TRUE())),"Unidade incompatível com o tipo selecionado.",IF(OR(AND(ISNUMBER(SEARCH("comunic",LOWER($B2424))),LEFT($E2424,3)&lt;&gt;"4.4"),AND(ISNUMBER(SEARCH("monitor",LOWER($B2424))),NOT(OR(LEFT($E2424,3)="1.5",LEFT($E2424,3)="2.5")))),"Revise a classificação do item conforme as regras de preenchimento.",IF(AND($B2424&lt;&gt;"",OR(ISNUMBER(SEARCH("outro",LOWER($B2424))),ISNUMBER(SEARCH("divers",LOWER($B2424))),ISNUMBER(SEARCH("kit",LOWER($B2424))),ISNUMBER(SEARCH("ferrament",LOWER($B2424))),ISNUMBER(SEARCH("epi",LOWER($B2424)))),NOT(OR($Z2424&lt;&gt;"",$AA2424&lt;&gt;""))),"Descrição muito genérica: detalhe melhor o item e registre o racional no memorial ou em anexo.",IF(AND($Y2424=0,$B2424&lt;&gt;"",OR($G2424&lt;&gt;"",$H2424&lt;&gt;"",$J2424&lt;&gt;"",$K2424&lt;&gt;"",$M2424&lt;&gt;"",$N2424&lt;&gt;"",$P2424&lt;&gt;"",$Q2424&lt;&gt;"",$S2424&lt;&gt;"",$T2424&lt;&gt;"",$V2424&lt;&gt;"",$W2424&lt;&gt;"")),"O item possui dados lançados, mas o total está zerado. Revise os valores informados.","")))))))))))))))</f>
        <v/>
      </c>
    </row>
    <row r="2425" spans="1:35" ht="14.25" customHeight="1" x14ac:dyDescent="0.25">
      <c r="A2425" s="57" t="str">
        <f t="shared" si="481"/>
        <v/>
      </c>
      <c r="B2425" s="61"/>
      <c r="C2425" s="61"/>
      <c r="D2425" s="58"/>
      <c r="E2425" s="61"/>
      <c r="F2425" s="61"/>
      <c r="G2425" s="272"/>
      <c r="H2425" s="62"/>
      <c r="I2425" s="273">
        <f t="shared" si="482"/>
        <v>0</v>
      </c>
      <c r="J2425" s="272"/>
      <c r="K2425" s="62"/>
      <c r="L2425" s="270">
        <f t="shared" si="483"/>
        <v>0</v>
      </c>
      <c r="M2425" s="272"/>
      <c r="N2425" s="62"/>
      <c r="O2425" s="270">
        <f t="shared" si="484"/>
        <v>0</v>
      </c>
      <c r="P2425" s="272"/>
      <c r="Q2425" s="62"/>
      <c r="R2425" s="271">
        <f t="shared" si="485"/>
        <v>0</v>
      </c>
      <c r="S2425" s="272"/>
      <c r="T2425" s="62"/>
      <c r="U2425" s="270">
        <f t="shared" si="486"/>
        <v>0</v>
      </c>
      <c r="V2425" s="272"/>
      <c r="W2425" s="62"/>
      <c r="X2425" s="270">
        <f t="shared" si="487"/>
        <v>0</v>
      </c>
      <c r="Y2425" s="270">
        <f t="shared" si="488"/>
        <v>0</v>
      </c>
      <c r="Z2425" s="61"/>
      <c r="AA2425" s="61"/>
      <c r="AB2425" s="60" t="str">
        <f t="shared" si="489"/>
        <v/>
      </c>
      <c r="AC2425" s="21" t="b">
        <f t="shared" si="490"/>
        <v>0</v>
      </c>
      <c r="AD2425" s="21" t="b">
        <f t="shared" si="491"/>
        <v>0</v>
      </c>
      <c r="AE2425" s="21" t="b">
        <f t="shared" si="492"/>
        <v>0</v>
      </c>
      <c r="AF2425" s="21" t="b">
        <f ca="1">OR(AND($AC2425,NOT($AD2425)),AND($AC2425,OR(AND($G2425="",$H2425&lt;&gt;""),AND($G2425&lt;&gt;"",$H2425=""),AND($J2425="",$K2425&lt;&gt;""),AND($J2425&lt;&gt;"",$K2425=""),AND($M2425="",$N2425&lt;&gt;""),AND($M2425&lt;&gt;"",$N2425=""),AND($P2425="",$Q2425&lt;&gt;""),AND($P2425&lt;&gt;"",$Q2425=""),AND($S2425="",$T2425&lt;&gt;""),AND($S2425&lt;&gt;"",$T2425=""),AND($V2425="",$W2425&lt;&gt;""),AND($V2425&lt;&gt;"",$W2425=""))),AND($C2425&lt;&gt;"",$E2425&lt;&gt;"",LEFT(TRIM($C2425),1)&lt;&gt;LEFT(TRIM($E2425),1)),IF(OR($E2425="",$F2425=""),FALSE(),IFERROR(COUNTIF(INDIRECT("UNITS_"&amp;SUBSTITUTE(LEFT($E2425,FIND(" ",$E2425&amp;" ")-1),".","_")),$F2425)=0,TRUE())),AND($B2425&lt;&gt;"",OR(ISNUMBER(SEARCH("outro",LOWER($B2425))),ISNUMBER(SEARCH("divers",LOWER($B2425))),ISNUMBER(SEARCH("etc",LOWER($B2425))))),OR(AND(ISNUMBER(SEARCH("comunic",LOWER($B2425))),LEFT($E2425,3)&lt;&gt;"4.4"),AND(ISNUMBER(SEARCH("monitor",LOWER($B2425))),NOT(OR(LEFT($E2425,3)="1.5",LEFT($E2425,3)="2.5")))),AND($B2425&lt;&gt;"",OR(LEFT($C2425,1)="1",LEFT($C2425,1)="2"),$D2425=""),AND($D2425&lt;&gt;"",NOT(OR(LEFT($C2425,1)="1",LEFT($C2425,1)="2"))),AND($D2425&lt;&gt;"",COUNTIF(' PROJETO'!$B$14:$B$16,$D2425)=0),IF($D2425="",FALSE(),IF(COUNTIF(' PROJETO'!$B$14:$B$16,$D2425)=0,FALSE(),IFERROR(INDEX(' PROJETO'!$C$14:$C$16,MATCH($D2425,' PROJETO'!$B$14:$B$16,0))&lt;&gt;"Sim",FALSE()))))</f>
        <v>0</v>
      </c>
      <c r="AG2425" s="21" t="b">
        <f>AND($AC2425,$Y2425&gt;'CONFG.  LISTAS'!$F$4,$Z2425="",$AA2425="")</f>
        <v>0</v>
      </c>
      <c r="AH2425" s="21" t="str">
        <f t="shared" si="493"/>
        <v/>
      </c>
      <c r="AI2425" s="43" t="str">
        <f ca="1">IF(NOT($AC2425),"",IF(OR($B2425="",$C2425="",$E2425="",$F2425=""),"Preencha descrição, categoria, tipo e unidade.",IF(AND($B2425&lt;&gt;"",OR(LEFT($C2425,1)="1",LEFT($C2425,1)="2"),$D2425=""),"Informe a prática de restauração para itens diretos.",IF(AND($D2425&lt;&gt;"",NOT(OR(LEFT($C2425,1)="1",LEFT($C2425,1)="2"))),"Custos indiretos não devem pertencer a uma prática específica.",IF(AND($D2425&lt;&gt;"",COUNTIF(' PROJETO'!$B$14:$B$16,$D2425)=0),"Prática de restauração inválida ou não cadastrada.",IF(IF($D2425="",FALSE(),IF(COUNTIF(' PROJETO'!$B$14:$B$16,$D2425)=0,FALSE(),IFERROR(INDEX(' PROJETO'!$C$14:$C$16,MATCH($D2425,' PROJETO'!$B$14:$B$16,0))&lt;&gt;"Sim",FALSE()))),"A prática informada no item não foi selecionada na aba Projeto.",IF(AND(MAX($I2425,$L2425,$O2425,$R2425,$U2425,$X2425)&gt;'CONFG.  LISTAS'!$F$4,NOT(OR($Z2425&lt;&gt;"",$AA2425&lt;&gt;""))),"Memorial de cálculo ou anexo obrigatório não informado para item acima do limite.",IF(OR(AND($G2425&lt;&gt;"",$H2425&lt;&gt;"",OR($G2425&lt;=0,$H2425&lt;=0)),AND($J2425&lt;&gt;"",$K2425&lt;&gt;"",OR($J2425&lt;=0,$K2425&lt;=0)),AND($M2425&lt;&gt;"",$N2425&lt;&gt;"",OR($M2425&lt;=0,$N2425&lt;=0)),AND($P2425&lt;&gt;"",$Q2425&lt;&gt;"",OR($P2425&lt;=0,$Q2425&lt;=0)),AND($S2425&lt;&gt;"",$T2425&lt;&gt;"",OR($S2425&lt;=0,$T2425&lt;=0)),AND($V2425&lt;&gt;"",$W2425&lt;&gt;"",OR($V2425&lt;=0,$W2425&lt;=0))),"Revise os valores informados: valor unitário e quantidade devem ser maiores que zero.",IF(OR(AND($G2425="",$H2425&lt;&gt;""),AND($G2425&lt;&gt;"",$H2425=""),AND($J2425="",$K2425&lt;&gt;""),AND($J2425&lt;&gt;"",$K2425=""),AND($M2425="",$N2425&lt;&gt;""),AND($M2425&lt;&gt;"",$N2425=""),AND($P2425="",$Q2425&lt;&gt;""),AND($P2425&lt;&gt;"",$Q2425=""),AND($S2425="",$T2425&lt;&gt;""),AND($S2425&lt;&gt;"",$T2425=""),AND($V2425="",$W2425&lt;&gt;""),AND($V2425&lt;&gt;"",$W2425="")),"Há ano preenchido parcialmente: "&amp;TRIM(IF(AND($G2425="",$H2425&lt;&gt;""),"Ano 1 (falta valor unitário); ","")&amp;IF(AND($G2425&lt;&gt;"",$H2425=""),"Ano 1 (falta quantidade); ","")&amp;IF(AND($J2425="",$K2425&lt;&gt;""),"Ano 2 (falta valor unitário); ","")&amp;IF(AND($J2425&lt;&gt;"",$K2425=""),"Ano 2 (falta quantidade); ","")&amp;IF(AND($M2425="",$N2425&lt;&gt;""),"Ano 3 (falta valor unitário); ","")&amp;IF(AND($M2425&lt;&gt;"",$N2425=""),"Ano 3 (falta quantidade); ","")&amp;IF(AND($P2425="",$Q2425&lt;&gt;""),"Ano 4 (falta valor unitário); ","")&amp;IF(AND($P2425&lt;&gt;"",$Q2425=""),"Ano 4 (falta quantidade); ","")&amp;IF(AND($S2425="",$T2425&lt;&gt;""),"Ano 5 (falta valor unitário); ","")&amp;IF(AND($S2425&lt;&gt;"",$T2425=""),"Ano 5 (falta quantidade); ","")&amp;IF(AND($V2425="",$W2425&lt;&gt;""),"Ano 6 (falta valor unitário); ","")&amp;IF(AND($V2425&lt;&gt;"",$W2425=""),"Ano 6 (falta quantidade); ","")), IF(NOT(OR(AND($G2425&lt;&gt;"",$H2425&lt;&gt;""),AND($J2425&lt;&gt;"",$K2425&lt;&gt;""),AND($M2425&lt;&gt;"",$N2425&lt;&gt;""),AND($P2425&lt;&gt;"",$Q2425&lt;&gt;""),AND($S2425&lt;&gt;"",$T2425&lt;&gt;""),AND($V2425&lt;&gt;"",$W2425&lt;&gt;""))),"Informe pelo menos um ano completo com valor unitário e quantidade.",IF(AND($C2425&lt;&gt;"",$E2425&lt;&gt;"",LEFT(TRIM($C2425),1)&lt;&gt;LEFT(TRIM($E2425),1)),"Categoria e tipo estão incompatíveis.",IF(IF(OR($E2425="",$F2425=""),FALSE(),IFERROR(COUNTIF(INDIRECT("UNITS_"&amp;SUBSTITUTE(LEFT($E2425,FIND(" ",$E2425&amp;" ")-1),".","_")),$F2425)=0,TRUE())),"Unidade incompatível com o tipo selecionado.",IF(OR(AND(ISNUMBER(SEARCH("comunic",LOWER($B2425))),LEFT($E2425,3)&lt;&gt;"4.4"),AND(ISNUMBER(SEARCH("monitor",LOWER($B2425))),NOT(OR(LEFT($E2425,3)="1.5",LEFT($E2425,3)="2.5")))),"Revise a classificação do item conforme as regras de preenchimento.",IF(AND($B2425&lt;&gt;"",OR(ISNUMBER(SEARCH("outro",LOWER($B2425))),ISNUMBER(SEARCH("divers",LOWER($B2425))),ISNUMBER(SEARCH("kit",LOWER($B2425))),ISNUMBER(SEARCH("ferrament",LOWER($B2425))),ISNUMBER(SEARCH("epi",LOWER($B2425)))),NOT(OR($Z2425&lt;&gt;"",$AA2425&lt;&gt;""))),"Descrição muito genérica: detalhe melhor o item e registre o racional no memorial ou em anexo.",IF(AND($Y2425=0,$B2425&lt;&gt;"",OR($G2425&lt;&gt;"",$H2425&lt;&gt;"",$J2425&lt;&gt;"",$K2425&lt;&gt;"",$M2425&lt;&gt;"",$N2425&lt;&gt;"",$P2425&lt;&gt;"",$Q2425&lt;&gt;"",$S2425&lt;&gt;"",$T2425&lt;&gt;"",$V2425&lt;&gt;"",$W2425&lt;&gt;"")),"O item possui dados lançados, mas o total está zerado. Revise os valores informados.","")))))))))))))))</f>
        <v/>
      </c>
    </row>
    <row r="2426" spans="1:35" ht="14.25" customHeight="1" x14ac:dyDescent="0.25">
      <c r="A2426" s="57" t="str">
        <f t="shared" si="481"/>
        <v/>
      </c>
      <c r="B2426" s="58"/>
      <c r="C2426" s="58"/>
      <c r="D2426" s="58"/>
      <c r="E2426" s="58"/>
      <c r="F2426" s="58"/>
      <c r="G2426" s="269"/>
      <c r="H2426" s="59"/>
      <c r="I2426" s="273">
        <f t="shared" si="482"/>
        <v>0</v>
      </c>
      <c r="J2426" s="269"/>
      <c r="K2426" s="59"/>
      <c r="L2426" s="270">
        <f t="shared" si="483"/>
        <v>0</v>
      </c>
      <c r="M2426" s="269"/>
      <c r="N2426" s="59"/>
      <c r="O2426" s="270">
        <f t="shared" si="484"/>
        <v>0</v>
      </c>
      <c r="P2426" s="269"/>
      <c r="Q2426" s="59"/>
      <c r="R2426" s="271">
        <f t="shared" si="485"/>
        <v>0</v>
      </c>
      <c r="S2426" s="269"/>
      <c r="T2426" s="59"/>
      <c r="U2426" s="270">
        <f t="shared" si="486"/>
        <v>0</v>
      </c>
      <c r="V2426" s="269"/>
      <c r="W2426" s="59"/>
      <c r="X2426" s="270">
        <f t="shared" si="487"/>
        <v>0</v>
      </c>
      <c r="Y2426" s="270">
        <f t="shared" si="488"/>
        <v>0</v>
      </c>
      <c r="Z2426" s="58"/>
      <c r="AA2426" s="58"/>
      <c r="AB2426" s="60" t="str">
        <f t="shared" si="489"/>
        <v/>
      </c>
      <c r="AC2426" s="21" t="b">
        <f t="shared" si="490"/>
        <v>0</v>
      </c>
      <c r="AD2426" s="21" t="b">
        <f t="shared" si="491"/>
        <v>0</v>
      </c>
      <c r="AE2426" s="21" t="b">
        <f t="shared" si="492"/>
        <v>0</v>
      </c>
      <c r="AF2426" s="21" t="b">
        <f ca="1">OR(AND($AC2426,NOT($AD2426)),AND($AC2426,OR(AND($G2426="",$H2426&lt;&gt;""),AND($G2426&lt;&gt;"",$H2426=""),AND($J2426="",$K2426&lt;&gt;""),AND($J2426&lt;&gt;"",$K2426=""),AND($M2426="",$N2426&lt;&gt;""),AND($M2426&lt;&gt;"",$N2426=""),AND($P2426="",$Q2426&lt;&gt;""),AND($P2426&lt;&gt;"",$Q2426=""),AND($S2426="",$T2426&lt;&gt;""),AND($S2426&lt;&gt;"",$T2426=""),AND($V2426="",$W2426&lt;&gt;""),AND($V2426&lt;&gt;"",$W2426=""))),AND($C2426&lt;&gt;"",$E2426&lt;&gt;"",LEFT(TRIM($C2426),1)&lt;&gt;LEFT(TRIM($E2426),1)),IF(OR($E2426="",$F2426=""),FALSE(),IFERROR(COUNTIF(INDIRECT("UNITS_"&amp;SUBSTITUTE(LEFT($E2426,FIND(" ",$E2426&amp;" ")-1),".","_")),$F2426)=0,TRUE())),AND($B2426&lt;&gt;"",OR(ISNUMBER(SEARCH("outro",LOWER($B2426))),ISNUMBER(SEARCH("divers",LOWER($B2426))),ISNUMBER(SEARCH("etc",LOWER($B2426))))),OR(AND(ISNUMBER(SEARCH("comunic",LOWER($B2426))),LEFT($E2426,3)&lt;&gt;"4.4"),AND(ISNUMBER(SEARCH("monitor",LOWER($B2426))),NOT(OR(LEFT($E2426,3)="1.5",LEFT($E2426,3)="2.5")))),AND($B2426&lt;&gt;"",OR(LEFT($C2426,1)="1",LEFT($C2426,1)="2"),$D2426=""),AND($D2426&lt;&gt;"",NOT(OR(LEFT($C2426,1)="1",LEFT($C2426,1)="2"))),AND($D2426&lt;&gt;"",COUNTIF(' PROJETO'!$B$14:$B$16,$D2426)=0),IF($D2426="",FALSE(),IF(COUNTIF(' PROJETO'!$B$14:$B$16,$D2426)=0,FALSE(),IFERROR(INDEX(' PROJETO'!$C$14:$C$16,MATCH($D2426,' PROJETO'!$B$14:$B$16,0))&lt;&gt;"Sim",FALSE()))))</f>
        <v>0</v>
      </c>
      <c r="AG2426" s="21" t="b">
        <f>AND($AC2426,$Y2426&gt;'CONFG.  LISTAS'!$F$4,$Z2426="",$AA2426="")</f>
        <v>0</v>
      </c>
      <c r="AH2426" s="21" t="str">
        <f t="shared" si="493"/>
        <v/>
      </c>
      <c r="AI2426" s="43" t="str">
        <f ca="1">IF(NOT($AC2426),"",IF(OR($B2426="",$C2426="",$E2426="",$F2426=""),"Preencha descrição, categoria, tipo e unidade.",IF(AND($B2426&lt;&gt;"",OR(LEFT($C2426,1)="1",LEFT($C2426,1)="2"),$D2426=""),"Informe a prática de restauração para itens diretos.",IF(AND($D2426&lt;&gt;"",NOT(OR(LEFT($C2426,1)="1",LEFT($C2426,1)="2"))),"Custos indiretos não devem pertencer a uma prática específica.",IF(AND($D2426&lt;&gt;"",COUNTIF(' PROJETO'!$B$14:$B$16,$D2426)=0),"Prática de restauração inválida ou não cadastrada.",IF(IF($D2426="",FALSE(),IF(COUNTIF(' PROJETO'!$B$14:$B$16,$D2426)=0,FALSE(),IFERROR(INDEX(' PROJETO'!$C$14:$C$16,MATCH($D2426,' PROJETO'!$B$14:$B$16,0))&lt;&gt;"Sim",FALSE()))),"A prática informada no item não foi selecionada na aba Projeto.",IF(AND(MAX($I2426,$L2426,$O2426,$R2426,$U2426,$X2426)&gt;'CONFG.  LISTAS'!$F$4,NOT(OR($Z2426&lt;&gt;"",$AA2426&lt;&gt;""))),"Memorial de cálculo ou anexo obrigatório não informado para item acima do limite.",IF(OR(AND($G2426&lt;&gt;"",$H2426&lt;&gt;"",OR($G2426&lt;=0,$H2426&lt;=0)),AND($J2426&lt;&gt;"",$K2426&lt;&gt;"",OR($J2426&lt;=0,$K2426&lt;=0)),AND($M2426&lt;&gt;"",$N2426&lt;&gt;"",OR($M2426&lt;=0,$N2426&lt;=0)),AND($P2426&lt;&gt;"",$Q2426&lt;&gt;"",OR($P2426&lt;=0,$Q2426&lt;=0)),AND($S2426&lt;&gt;"",$T2426&lt;&gt;"",OR($S2426&lt;=0,$T2426&lt;=0)),AND($V2426&lt;&gt;"",$W2426&lt;&gt;"",OR($V2426&lt;=0,$W2426&lt;=0))),"Revise os valores informados: valor unitário e quantidade devem ser maiores que zero.",IF(OR(AND($G2426="",$H2426&lt;&gt;""),AND($G2426&lt;&gt;"",$H2426=""),AND($J2426="",$K2426&lt;&gt;""),AND($J2426&lt;&gt;"",$K2426=""),AND($M2426="",$N2426&lt;&gt;""),AND($M2426&lt;&gt;"",$N2426=""),AND($P2426="",$Q2426&lt;&gt;""),AND($P2426&lt;&gt;"",$Q2426=""),AND($S2426="",$T2426&lt;&gt;""),AND($S2426&lt;&gt;"",$T2426=""),AND($V2426="",$W2426&lt;&gt;""),AND($V2426&lt;&gt;"",$W2426="")),"Há ano preenchido parcialmente: "&amp;TRIM(IF(AND($G2426="",$H2426&lt;&gt;""),"Ano 1 (falta valor unitário); ","")&amp;IF(AND($G2426&lt;&gt;"",$H2426=""),"Ano 1 (falta quantidade); ","")&amp;IF(AND($J2426="",$K2426&lt;&gt;""),"Ano 2 (falta valor unitário); ","")&amp;IF(AND($J2426&lt;&gt;"",$K2426=""),"Ano 2 (falta quantidade); ","")&amp;IF(AND($M2426="",$N2426&lt;&gt;""),"Ano 3 (falta valor unitário); ","")&amp;IF(AND($M2426&lt;&gt;"",$N2426=""),"Ano 3 (falta quantidade); ","")&amp;IF(AND($P2426="",$Q2426&lt;&gt;""),"Ano 4 (falta valor unitário); ","")&amp;IF(AND($P2426&lt;&gt;"",$Q2426=""),"Ano 4 (falta quantidade); ","")&amp;IF(AND($S2426="",$T2426&lt;&gt;""),"Ano 5 (falta valor unitário); ","")&amp;IF(AND($S2426&lt;&gt;"",$T2426=""),"Ano 5 (falta quantidade); ","")&amp;IF(AND($V2426="",$W2426&lt;&gt;""),"Ano 6 (falta valor unitário); ","")&amp;IF(AND($V2426&lt;&gt;"",$W2426=""),"Ano 6 (falta quantidade); ","")), IF(NOT(OR(AND($G2426&lt;&gt;"",$H2426&lt;&gt;""),AND($J2426&lt;&gt;"",$K2426&lt;&gt;""),AND($M2426&lt;&gt;"",$N2426&lt;&gt;""),AND($P2426&lt;&gt;"",$Q2426&lt;&gt;""),AND($S2426&lt;&gt;"",$T2426&lt;&gt;""),AND($V2426&lt;&gt;"",$W2426&lt;&gt;""))),"Informe pelo menos um ano completo com valor unitário e quantidade.",IF(AND($C2426&lt;&gt;"",$E2426&lt;&gt;"",LEFT(TRIM($C2426),1)&lt;&gt;LEFT(TRIM($E2426),1)),"Categoria e tipo estão incompatíveis.",IF(IF(OR($E2426="",$F2426=""),FALSE(),IFERROR(COUNTIF(INDIRECT("UNITS_"&amp;SUBSTITUTE(LEFT($E2426,FIND(" ",$E2426&amp;" ")-1),".","_")),$F2426)=0,TRUE())),"Unidade incompatível com o tipo selecionado.",IF(OR(AND(ISNUMBER(SEARCH("comunic",LOWER($B2426))),LEFT($E2426,3)&lt;&gt;"4.4"),AND(ISNUMBER(SEARCH("monitor",LOWER($B2426))),NOT(OR(LEFT($E2426,3)="1.5",LEFT($E2426,3)="2.5")))),"Revise a classificação do item conforme as regras de preenchimento.",IF(AND($B2426&lt;&gt;"",OR(ISNUMBER(SEARCH("outro",LOWER($B2426))),ISNUMBER(SEARCH("divers",LOWER($B2426))),ISNUMBER(SEARCH("kit",LOWER($B2426))),ISNUMBER(SEARCH("ferrament",LOWER($B2426))),ISNUMBER(SEARCH("epi",LOWER($B2426)))),NOT(OR($Z2426&lt;&gt;"",$AA2426&lt;&gt;""))),"Descrição muito genérica: detalhe melhor o item e registre o racional no memorial ou em anexo.",IF(AND($Y2426=0,$B2426&lt;&gt;"",OR($G2426&lt;&gt;"",$H2426&lt;&gt;"",$J2426&lt;&gt;"",$K2426&lt;&gt;"",$M2426&lt;&gt;"",$N2426&lt;&gt;"",$P2426&lt;&gt;"",$Q2426&lt;&gt;"",$S2426&lt;&gt;"",$T2426&lt;&gt;"",$V2426&lt;&gt;"",$W2426&lt;&gt;"")),"O item possui dados lançados, mas o total está zerado. Revise os valores informados.","")))))))))))))))</f>
        <v/>
      </c>
    </row>
    <row r="2427" spans="1:35" ht="14.25" customHeight="1" x14ac:dyDescent="0.25">
      <c r="A2427" s="57" t="str">
        <f t="shared" si="481"/>
        <v/>
      </c>
      <c r="B2427" s="61"/>
      <c r="C2427" s="61"/>
      <c r="D2427" s="58"/>
      <c r="E2427" s="61"/>
      <c r="F2427" s="61"/>
      <c r="G2427" s="272"/>
      <c r="H2427" s="62"/>
      <c r="I2427" s="273">
        <f t="shared" si="482"/>
        <v>0</v>
      </c>
      <c r="J2427" s="272"/>
      <c r="K2427" s="62"/>
      <c r="L2427" s="270">
        <f t="shared" si="483"/>
        <v>0</v>
      </c>
      <c r="M2427" s="272"/>
      <c r="N2427" s="62"/>
      <c r="O2427" s="270">
        <f t="shared" si="484"/>
        <v>0</v>
      </c>
      <c r="P2427" s="272"/>
      <c r="Q2427" s="62"/>
      <c r="R2427" s="271">
        <f t="shared" si="485"/>
        <v>0</v>
      </c>
      <c r="S2427" s="272"/>
      <c r="T2427" s="62"/>
      <c r="U2427" s="270">
        <f t="shared" si="486"/>
        <v>0</v>
      </c>
      <c r="V2427" s="272"/>
      <c r="W2427" s="62"/>
      <c r="X2427" s="270">
        <f t="shared" si="487"/>
        <v>0</v>
      </c>
      <c r="Y2427" s="270">
        <f t="shared" si="488"/>
        <v>0</v>
      </c>
      <c r="Z2427" s="61"/>
      <c r="AA2427" s="61"/>
      <c r="AB2427" s="60" t="str">
        <f t="shared" si="489"/>
        <v/>
      </c>
      <c r="AC2427" s="21" t="b">
        <f t="shared" si="490"/>
        <v>0</v>
      </c>
      <c r="AD2427" s="21" t="b">
        <f t="shared" si="491"/>
        <v>0</v>
      </c>
      <c r="AE2427" s="21" t="b">
        <f t="shared" si="492"/>
        <v>0</v>
      </c>
      <c r="AF2427" s="21" t="b">
        <f ca="1">OR(AND($AC2427,NOT($AD2427)),AND($AC2427,OR(AND($G2427="",$H2427&lt;&gt;""),AND($G2427&lt;&gt;"",$H2427=""),AND($J2427="",$K2427&lt;&gt;""),AND($J2427&lt;&gt;"",$K2427=""),AND($M2427="",$N2427&lt;&gt;""),AND($M2427&lt;&gt;"",$N2427=""),AND($P2427="",$Q2427&lt;&gt;""),AND($P2427&lt;&gt;"",$Q2427=""),AND($S2427="",$T2427&lt;&gt;""),AND($S2427&lt;&gt;"",$T2427=""),AND($V2427="",$W2427&lt;&gt;""),AND($V2427&lt;&gt;"",$W2427=""))),AND($C2427&lt;&gt;"",$E2427&lt;&gt;"",LEFT(TRIM($C2427),1)&lt;&gt;LEFT(TRIM($E2427),1)),IF(OR($E2427="",$F2427=""),FALSE(),IFERROR(COUNTIF(INDIRECT("UNITS_"&amp;SUBSTITUTE(LEFT($E2427,FIND(" ",$E2427&amp;" ")-1),".","_")),$F2427)=0,TRUE())),AND($B2427&lt;&gt;"",OR(ISNUMBER(SEARCH("outro",LOWER($B2427))),ISNUMBER(SEARCH("divers",LOWER($B2427))),ISNUMBER(SEARCH("etc",LOWER($B2427))))),OR(AND(ISNUMBER(SEARCH("comunic",LOWER($B2427))),LEFT($E2427,3)&lt;&gt;"4.4"),AND(ISNUMBER(SEARCH("monitor",LOWER($B2427))),NOT(OR(LEFT($E2427,3)="1.5",LEFT($E2427,3)="2.5")))),AND($B2427&lt;&gt;"",OR(LEFT($C2427,1)="1",LEFT($C2427,1)="2"),$D2427=""),AND($D2427&lt;&gt;"",NOT(OR(LEFT($C2427,1)="1",LEFT($C2427,1)="2"))),AND($D2427&lt;&gt;"",COUNTIF(' PROJETO'!$B$14:$B$16,$D2427)=0),IF($D2427="",FALSE(),IF(COUNTIF(' PROJETO'!$B$14:$B$16,$D2427)=0,FALSE(),IFERROR(INDEX(' PROJETO'!$C$14:$C$16,MATCH($D2427,' PROJETO'!$B$14:$B$16,0))&lt;&gt;"Sim",FALSE()))))</f>
        <v>0</v>
      </c>
      <c r="AG2427" s="21" t="b">
        <f>AND($AC2427,$Y2427&gt;'CONFG.  LISTAS'!$F$4,$Z2427="",$AA2427="")</f>
        <v>0</v>
      </c>
      <c r="AH2427" s="21" t="str">
        <f t="shared" si="493"/>
        <v/>
      </c>
      <c r="AI2427" s="43" t="str">
        <f ca="1">IF(NOT($AC2427),"",IF(OR($B2427="",$C2427="",$E2427="",$F2427=""),"Preencha descrição, categoria, tipo e unidade.",IF(AND($B2427&lt;&gt;"",OR(LEFT($C2427,1)="1",LEFT($C2427,1)="2"),$D2427=""),"Informe a prática de restauração para itens diretos.",IF(AND($D2427&lt;&gt;"",NOT(OR(LEFT($C2427,1)="1",LEFT($C2427,1)="2"))),"Custos indiretos não devem pertencer a uma prática específica.",IF(AND($D2427&lt;&gt;"",COUNTIF(' PROJETO'!$B$14:$B$16,$D2427)=0),"Prática de restauração inválida ou não cadastrada.",IF(IF($D2427="",FALSE(),IF(COUNTIF(' PROJETO'!$B$14:$B$16,$D2427)=0,FALSE(),IFERROR(INDEX(' PROJETO'!$C$14:$C$16,MATCH($D2427,' PROJETO'!$B$14:$B$16,0))&lt;&gt;"Sim",FALSE()))),"A prática informada no item não foi selecionada na aba Projeto.",IF(AND(MAX($I2427,$L2427,$O2427,$R2427,$U2427,$X2427)&gt;'CONFG.  LISTAS'!$F$4,NOT(OR($Z2427&lt;&gt;"",$AA2427&lt;&gt;""))),"Memorial de cálculo ou anexo obrigatório não informado para item acima do limite.",IF(OR(AND($G2427&lt;&gt;"",$H2427&lt;&gt;"",OR($G2427&lt;=0,$H2427&lt;=0)),AND($J2427&lt;&gt;"",$K2427&lt;&gt;"",OR($J2427&lt;=0,$K2427&lt;=0)),AND($M2427&lt;&gt;"",$N2427&lt;&gt;"",OR($M2427&lt;=0,$N2427&lt;=0)),AND($P2427&lt;&gt;"",$Q2427&lt;&gt;"",OR($P2427&lt;=0,$Q2427&lt;=0)),AND($S2427&lt;&gt;"",$T2427&lt;&gt;"",OR($S2427&lt;=0,$T2427&lt;=0)),AND($V2427&lt;&gt;"",$W2427&lt;&gt;"",OR($V2427&lt;=0,$W2427&lt;=0))),"Revise os valores informados: valor unitário e quantidade devem ser maiores que zero.",IF(OR(AND($G2427="",$H2427&lt;&gt;""),AND($G2427&lt;&gt;"",$H2427=""),AND($J2427="",$K2427&lt;&gt;""),AND($J2427&lt;&gt;"",$K2427=""),AND($M2427="",$N2427&lt;&gt;""),AND($M2427&lt;&gt;"",$N2427=""),AND($P2427="",$Q2427&lt;&gt;""),AND($P2427&lt;&gt;"",$Q2427=""),AND($S2427="",$T2427&lt;&gt;""),AND($S2427&lt;&gt;"",$T2427=""),AND($V2427="",$W2427&lt;&gt;""),AND($V2427&lt;&gt;"",$W2427="")),"Há ano preenchido parcialmente: "&amp;TRIM(IF(AND($G2427="",$H2427&lt;&gt;""),"Ano 1 (falta valor unitário); ","")&amp;IF(AND($G2427&lt;&gt;"",$H2427=""),"Ano 1 (falta quantidade); ","")&amp;IF(AND($J2427="",$K2427&lt;&gt;""),"Ano 2 (falta valor unitário); ","")&amp;IF(AND($J2427&lt;&gt;"",$K2427=""),"Ano 2 (falta quantidade); ","")&amp;IF(AND($M2427="",$N2427&lt;&gt;""),"Ano 3 (falta valor unitário); ","")&amp;IF(AND($M2427&lt;&gt;"",$N2427=""),"Ano 3 (falta quantidade); ","")&amp;IF(AND($P2427="",$Q2427&lt;&gt;""),"Ano 4 (falta valor unitário); ","")&amp;IF(AND($P2427&lt;&gt;"",$Q2427=""),"Ano 4 (falta quantidade); ","")&amp;IF(AND($S2427="",$T2427&lt;&gt;""),"Ano 5 (falta valor unitário); ","")&amp;IF(AND($S2427&lt;&gt;"",$T2427=""),"Ano 5 (falta quantidade); ","")&amp;IF(AND($V2427="",$W2427&lt;&gt;""),"Ano 6 (falta valor unitário); ","")&amp;IF(AND($V2427&lt;&gt;"",$W2427=""),"Ano 6 (falta quantidade); ","")), IF(NOT(OR(AND($G2427&lt;&gt;"",$H2427&lt;&gt;""),AND($J2427&lt;&gt;"",$K2427&lt;&gt;""),AND($M2427&lt;&gt;"",$N2427&lt;&gt;""),AND($P2427&lt;&gt;"",$Q2427&lt;&gt;""),AND($S2427&lt;&gt;"",$T2427&lt;&gt;""),AND($V2427&lt;&gt;"",$W2427&lt;&gt;""))),"Informe pelo menos um ano completo com valor unitário e quantidade.",IF(AND($C2427&lt;&gt;"",$E2427&lt;&gt;"",LEFT(TRIM($C2427),1)&lt;&gt;LEFT(TRIM($E2427),1)),"Categoria e tipo estão incompatíveis.",IF(IF(OR($E2427="",$F2427=""),FALSE(),IFERROR(COUNTIF(INDIRECT("UNITS_"&amp;SUBSTITUTE(LEFT($E2427,FIND(" ",$E2427&amp;" ")-1),".","_")),$F2427)=0,TRUE())),"Unidade incompatível com o tipo selecionado.",IF(OR(AND(ISNUMBER(SEARCH("comunic",LOWER($B2427))),LEFT($E2427,3)&lt;&gt;"4.4"),AND(ISNUMBER(SEARCH("monitor",LOWER($B2427))),NOT(OR(LEFT($E2427,3)="1.5",LEFT($E2427,3)="2.5")))),"Revise a classificação do item conforme as regras de preenchimento.",IF(AND($B2427&lt;&gt;"",OR(ISNUMBER(SEARCH("outro",LOWER($B2427))),ISNUMBER(SEARCH("divers",LOWER($B2427))),ISNUMBER(SEARCH("kit",LOWER($B2427))),ISNUMBER(SEARCH("ferrament",LOWER($B2427))),ISNUMBER(SEARCH("epi",LOWER($B2427)))),NOT(OR($Z2427&lt;&gt;"",$AA2427&lt;&gt;""))),"Descrição muito genérica: detalhe melhor o item e registre o racional no memorial ou em anexo.",IF(AND($Y2427=0,$B2427&lt;&gt;"",OR($G2427&lt;&gt;"",$H2427&lt;&gt;"",$J2427&lt;&gt;"",$K2427&lt;&gt;"",$M2427&lt;&gt;"",$N2427&lt;&gt;"",$P2427&lt;&gt;"",$Q2427&lt;&gt;"",$S2427&lt;&gt;"",$T2427&lt;&gt;"",$V2427&lt;&gt;"",$W2427&lt;&gt;"")),"O item possui dados lançados, mas o total está zerado. Revise os valores informados.","")))))))))))))))</f>
        <v/>
      </c>
    </row>
    <row r="2428" spans="1:35" ht="14.25" customHeight="1" x14ac:dyDescent="0.25">
      <c r="A2428" s="57" t="str">
        <f t="shared" si="481"/>
        <v/>
      </c>
      <c r="B2428" s="58"/>
      <c r="C2428" s="58"/>
      <c r="D2428" s="58"/>
      <c r="E2428" s="58"/>
      <c r="F2428" s="58"/>
      <c r="G2428" s="269"/>
      <c r="H2428" s="59"/>
      <c r="I2428" s="273">
        <f t="shared" si="482"/>
        <v>0</v>
      </c>
      <c r="J2428" s="269"/>
      <c r="K2428" s="59"/>
      <c r="L2428" s="270">
        <f t="shared" si="483"/>
        <v>0</v>
      </c>
      <c r="M2428" s="269"/>
      <c r="N2428" s="59"/>
      <c r="O2428" s="270">
        <f t="shared" si="484"/>
        <v>0</v>
      </c>
      <c r="P2428" s="269"/>
      <c r="Q2428" s="59"/>
      <c r="R2428" s="271">
        <f t="shared" si="485"/>
        <v>0</v>
      </c>
      <c r="S2428" s="269"/>
      <c r="T2428" s="59"/>
      <c r="U2428" s="270">
        <f t="shared" si="486"/>
        <v>0</v>
      </c>
      <c r="V2428" s="269"/>
      <c r="W2428" s="59"/>
      <c r="X2428" s="270">
        <f t="shared" si="487"/>
        <v>0</v>
      </c>
      <c r="Y2428" s="270">
        <f t="shared" si="488"/>
        <v>0</v>
      </c>
      <c r="Z2428" s="58"/>
      <c r="AA2428" s="58"/>
      <c r="AB2428" s="60" t="str">
        <f t="shared" si="489"/>
        <v/>
      </c>
      <c r="AC2428" s="21" t="b">
        <f t="shared" si="490"/>
        <v>0</v>
      </c>
      <c r="AD2428" s="21" t="b">
        <f t="shared" si="491"/>
        <v>0</v>
      </c>
      <c r="AE2428" s="21" t="b">
        <f t="shared" si="492"/>
        <v>0</v>
      </c>
      <c r="AF2428" s="21" t="b">
        <f ca="1">OR(AND($AC2428,NOT($AD2428)),AND($AC2428,OR(AND($G2428="",$H2428&lt;&gt;""),AND($G2428&lt;&gt;"",$H2428=""),AND($J2428="",$K2428&lt;&gt;""),AND($J2428&lt;&gt;"",$K2428=""),AND($M2428="",$N2428&lt;&gt;""),AND($M2428&lt;&gt;"",$N2428=""),AND($P2428="",$Q2428&lt;&gt;""),AND($P2428&lt;&gt;"",$Q2428=""),AND($S2428="",$T2428&lt;&gt;""),AND($S2428&lt;&gt;"",$T2428=""),AND($V2428="",$W2428&lt;&gt;""),AND($V2428&lt;&gt;"",$W2428=""))),AND($C2428&lt;&gt;"",$E2428&lt;&gt;"",LEFT(TRIM($C2428),1)&lt;&gt;LEFT(TRIM($E2428),1)),IF(OR($E2428="",$F2428=""),FALSE(),IFERROR(COUNTIF(INDIRECT("UNITS_"&amp;SUBSTITUTE(LEFT($E2428,FIND(" ",$E2428&amp;" ")-1),".","_")),$F2428)=0,TRUE())),AND($B2428&lt;&gt;"",OR(ISNUMBER(SEARCH("outro",LOWER($B2428))),ISNUMBER(SEARCH("divers",LOWER($B2428))),ISNUMBER(SEARCH("etc",LOWER($B2428))))),OR(AND(ISNUMBER(SEARCH("comunic",LOWER($B2428))),LEFT($E2428,3)&lt;&gt;"4.4"),AND(ISNUMBER(SEARCH("monitor",LOWER($B2428))),NOT(OR(LEFT($E2428,3)="1.5",LEFT($E2428,3)="2.5")))),AND($B2428&lt;&gt;"",OR(LEFT($C2428,1)="1",LEFT($C2428,1)="2"),$D2428=""),AND($D2428&lt;&gt;"",NOT(OR(LEFT($C2428,1)="1",LEFT($C2428,1)="2"))),AND($D2428&lt;&gt;"",COUNTIF(' PROJETO'!$B$14:$B$16,$D2428)=0),IF($D2428="",FALSE(),IF(COUNTIF(' PROJETO'!$B$14:$B$16,$D2428)=0,FALSE(),IFERROR(INDEX(' PROJETO'!$C$14:$C$16,MATCH($D2428,' PROJETO'!$B$14:$B$16,0))&lt;&gt;"Sim",FALSE()))))</f>
        <v>0</v>
      </c>
      <c r="AG2428" s="21" t="b">
        <f>AND($AC2428,$Y2428&gt;'CONFG.  LISTAS'!$F$4,$Z2428="",$AA2428="")</f>
        <v>0</v>
      </c>
      <c r="AH2428" s="21" t="str">
        <f t="shared" si="493"/>
        <v/>
      </c>
      <c r="AI2428" s="43" t="str">
        <f ca="1">IF(NOT($AC2428),"",IF(OR($B2428="",$C2428="",$E2428="",$F2428=""),"Preencha descrição, categoria, tipo e unidade.",IF(AND($B2428&lt;&gt;"",OR(LEFT($C2428,1)="1",LEFT($C2428,1)="2"),$D2428=""),"Informe a prática de restauração para itens diretos.",IF(AND($D2428&lt;&gt;"",NOT(OR(LEFT($C2428,1)="1",LEFT($C2428,1)="2"))),"Custos indiretos não devem pertencer a uma prática específica.",IF(AND($D2428&lt;&gt;"",COUNTIF(' PROJETO'!$B$14:$B$16,$D2428)=0),"Prática de restauração inválida ou não cadastrada.",IF(IF($D2428="",FALSE(),IF(COUNTIF(' PROJETO'!$B$14:$B$16,$D2428)=0,FALSE(),IFERROR(INDEX(' PROJETO'!$C$14:$C$16,MATCH($D2428,' PROJETO'!$B$14:$B$16,0))&lt;&gt;"Sim",FALSE()))),"A prática informada no item não foi selecionada na aba Projeto.",IF(AND(MAX($I2428,$L2428,$O2428,$R2428,$U2428,$X2428)&gt;'CONFG.  LISTAS'!$F$4,NOT(OR($Z2428&lt;&gt;"",$AA2428&lt;&gt;""))),"Memorial de cálculo ou anexo obrigatório não informado para item acima do limite.",IF(OR(AND($G2428&lt;&gt;"",$H2428&lt;&gt;"",OR($G2428&lt;=0,$H2428&lt;=0)),AND($J2428&lt;&gt;"",$K2428&lt;&gt;"",OR($J2428&lt;=0,$K2428&lt;=0)),AND($M2428&lt;&gt;"",$N2428&lt;&gt;"",OR($M2428&lt;=0,$N2428&lt;=0)),AND($P2428&lt;&gt;"",$Q2428&lt;&gt;"",OR($P2428&lt;=0,$Q2428&lt;=0)),AND($S2428&lt;&gt;"",$T2428&lt;&gt;"",OR($S2428&lt;=0,$T2428&lt;=0)),AND($V2428&lt;&gt;"",$W2428&lt;&gt;"",OR($V2428&lt;=0,$W2428&lt;=0))),"Revise os valores informados: valor unitário e quantidade devem ser maiores que zero.",IF(OR(AND($G2428="",$H2428&lt;&gt;""),AND($G2428&lt;&gt;"",$H2428=""),AND($J2428="",$K2428&lt;&gt;""),AND($J2428&lt;&gt;"",$K2428=""),AND($M2428="",$N2428&lt;&gt;""),AND($M2428&lt;&gt;"",$N2428=""),AND($P2428="",$Q2428&lt;&gt;""),AND($P2428&lt;&gt;"",$Q2428=""),AND($S2428="",$T2428&lt;&gt;""),AND($S2428&lt;&gt;"",$T2428=""),AND($V2428="",$W2428&lt;&gt;""),AND($V2428&lt;&gt;"",$W2428="")),"Há ano preenchido parcialmente: "&amp;TRIM(IF(AND($G2428="",$H2428&lt;&gt;""),"Ano 1 (falta valor unitário); ","")&amp;IF(AND($G2428&lt;&gt;"",$H2428=""),"Ano 1 (falta quantidade); ","")&amp;IF(AND($J2428="",$K2428&lt;&gt;""),"Ano 2 (falta valor unitário); ","")&amp;IF(AND($J2428&lt;&gt;"",$K2428=""),"Ano 2 (falta quantidade); ","")&amp;IF(AND($M2428="",$N2428&lt;&gt;""),"Ano 3 (falta valor unitário); ","")&amp;IF(AND($M2428&lt;&gt;"",$N2428=""),"Ano 3 (falta quantidade); ","")&amp;IF(AND($P2428="",$Q2428&lt;&gt;""),"Ano 4 (falta valor unitário); ","")&amp;IF(AND($P2428&lt;&gt;"",$Q2428=""),"Ano 4 (falta quantidade); ","")&amp;IF(AND($S2428="",$T2428&lt;&gt;""),"Ano 5 (falta valor unitário); ","")&amp;IF(AND($S2428&lt;&gt;"",$T2428=""),"Ano 5 (falta quantidade); ","")&amp;IF(AND($V2428="",$W2428&lt;&gt;""),"Ano 6 (falta valor unitário); ","")&amp;IF(AND($V2428&lt;&gt;"",$W2428=""),"Ano 6 (falta quantidade); ","")), IF(NOT(OR(AND($G2428&lt;&gt;"",$H2428&lt;&gt;""),AND($J2428&lt;&gt;"",$K2428&lt;&gt;""),AND($M2428&lt;&gt;"",$N2428&lt;&gt;""),AND($P2428&lt;&gt;"",$Q2428&lt;&gt;""),AND($S2428&lt;&gt;"",$T2428&lt;&gt;""),AND($V2428&lt;&gt;"",$W2428&lt;&gt;""))),"Informe pelo menos um ano completo com valor unitário e quantidade.",IF(AND($C2428&lt;&gt;"",$E2428&lt;&gt;"",LEFT(TRIM($C2428),1)&lt;&gt;LEFT(TRIM($E2428),1)),"Categoria e tipo estão incompatíveis.",IF(IF(OR($E2428="",$F2428=""),FALSE(),IFERROR(COUNTIF(INDIRECT("UNITS_"&amp;SUBSTITUTE(LEFT($E2428,FIND(" ",$E2428&amp;" ")-1),".","_")),$F2428)=0,TRUE())),"Unidade incompatível com o tipo selecionado.",IF(OR(AND(ISNUMBER(SEARCH("comunic",LOWER($B2428))),LEFT($E2428,3)&lt;&gt;"4.4"),AND(ISNUMBER(SEARCH("monitor",LOWER($B2428))),NOT(OR(LEFT($E2428,3)="1.5",LEFT($E2428,3)="2.5")))),"Revise a classificação do item conforme as regras de preenchimento.",IF(AND($B2428&lt;&gt;"",OR(ISNUMBER(SEARCH("outro",LOWER($B2428))),ISNUMBER(SEARCH("divers",LOWER($B2428))),ISNUMBER(SEARCH("kit",LOWER($B2428))),ISNUMBER(SEARCH("ferrament",LOWER($B2428))),ISNUMBER(SEARCH("epi",LOWER($B2428)))),NOT(OR($Z2428&lt;&gt;"",$AA2428&lt;&gt;""))),"Descrição muito genérica: detalhe melhor o item e registre o racional no memorial ou em anexo.",IF(AND($Y2428=0,$B2428&lt;&gt;"",OR($G2428&lt;&gt;"",$H2428&lt;&gt;"",$J2428&lt;&gt;"",$K2428&lt;&gt;"",$M2428&lt;&gt;"",$N2428&lt;&gt;"",$P2428&lt;&gt;"",$Q2428&lt;&gt;"",$S2428&lt;&gt;"",$T2428&lt;&gt;"",$V2428&lt;&gt;"",$W2428&lt;&gt;"")),"O item possui dados lançados, mas o total está zerado. Revise os valores informados.","")))))))))))))))</f>
        <v/>
      </c>
    </row>
    <row r="2429" spans="1:35" ht="14.25" customHeight="1" x14ac:dyDescent="0.25">
      <c r="A2429" s="57" t="str">
        <f t="shared" si="481"/>
        <v/>
      </c>
      <c r="B2429" s="61"/>
      <c r="C2429" s="61"/>
      <c r="D2429" s="58"/>
      <c r="E2429" s="61"/>
      <c r="F2429" s="61"/>
      <c r="G2429" s="272"/>
      <c r="H2429" s="62"/>
      <c r="I2429" s="273">
        <f t="shared" si="482"/>
        <v>0</v>
      </c>
      <c r="J2429" s="272"/>
      <c r="K2429" s="62"/>
      <c r="L2429" s="270">
        <f t="shared" si="483"/>
        <v>0</v>
      </c>
      <c r="M2429" s="272"/>
      <c r="N2429" s="62"/>
      <c r="O2429" s="270">
        <f t="shared" si="484"/>
        <v>0</v>
      </c>
      <c r="P2429" s="272"/>
      <c r="Q2429" s="62"/>
      <c r="R2429" s="271">
        <f t="shared" si="485"/>
        <v>0</v>
      </c>
      <c r="S2429" s="272"/>
      <c r="T2429" s="62"/>
      <c r="U2429" s="270">
        <f t="shared" si="486"/>
        <v>0</v>
      </c>
      <c r="V2429" s="272"/>
      <c r="W2429" s="62"/>
      <c r="X2429" s="270">
        <f t="shared" si="487"/>
        <v>0</v>
      </c>
      <c r="Y2429" s="270">
        <f t="shared" si="488"/>
        <v>0</v>
      </c>
      <c r="Z2429" s="61"/>
      <c r="AA2429" s="61"/>
      <c r="AB2429" s="60" t="str">
        <f t="shared" si="489"/>
        <v/>
      </c>
      <c r="AC2429" s="21" t="b">
        <f t="shared" si="490"/>
        <v>0</v>
      </c>
      <c r="AD2429" s="21" t="b">
        <f t="shared" si="491"/>
        <v>0</v>
      </c>
      <c r="AE2429" s="21" t="b">
        <f t="shared" si="492"/>
        <v>0</v>
      </c>
      <c r="AF2429" s="21" t="b">
        <f ca="1">OR(AND($AC2429,NOT($AD2429)),AND($AC2429,OR(AND($G2429="",$H2429&lt;&gt;""),AND($G2429&lt;&gt;"",$H2429=""),AND($J2429="",$K2429&lt;&gt;""),AND($J2429&lt;&gt;"",$K2429=""),AND($M2429="",$N2429&lt;&gt;""),AND($M2429&lt;&gt;"",$N2429=""),AND($P2429="",$Q2429&lt;&gt;""),AND($P2429&lt;&gt;"",$Q2429=""),AND($S2429="",$T2429&lt;&gt;""),AND($S2429&lt;&gt;"",$T2429=""),AND($V2429="",$W2429&lt;&gt;""),AND($V2429&lt;&gt;"",$W2429=""))),AND($C2429&lt;&gt;"",$E2429&lt;&gt;"",LEFT(TRIM($C2429),1)&lt;&gt;LEFT(TRIM($E2429),1)),IF(OR($E2429="",$F2429=""),FALSE(),IFERROR(COUNTIF(INDIRECT("UNITS_"&amp;SUBSTITUTE(LEFT($E2429,FIND(" ",$E2429&amp;" ")-1),".","_")),$F2429)=0,TRUE())),AND($B2429&lt;&gt;"",OR(ISNUMBER(SEARCH("outro",LOWER($B2429))),ISNUMBER(SEARCH("divers",LOWER($B2429))),ISNUMBER(SEARCH("etc",LOWER($B2429))))),OR(AND(ISNUMBER(SEARCH("comunic",LOWER($B2429))),LEFT($E2429,3)&lt;&gt;"4.4"),AND(ISNUMBER(SEARCH("monitor",LOWER($B2429))),NOT(OR(LEFT($E2429,3)="1.5",LEFT($E2429,3)="2.5")))),AND($B2429&lt;&gt;"",OR(LEFT($C2429,1)="1",LEFT($C2429,1)="2"),$D2429=""),AND($D2429&lt;&gt;"",NOT(OR(LEFT($C2429,1)="1",LEFT($C2429,1)="2"))),AND($D2429&lt;&gt;"",COUNTIF(' PROJETO'!$B$14:$B$16,$D2429)=0),IF($D2429="",FALSE(),IF(COUNTIF(' PROJETO'!$B$14:$B$16,$D2429)=0,FALSE(),IFERROR(INDEX(' PROJETO'!$C$14:$C$16,MATCH($D2429,' PROJETO'!$B$14:$B$16,0))&lt;&gt;"Sim",FALSE()))))</f>
        <v>0</v>
      </c>
      <c r="AG2429" s="21" t="b">
        <f>AND($AC2429,$Y2429&gt;'CONFG.  LISTAS'!$F$4,$Z2429="",$AA2429="")</f>
        <v>0</v>
      </c>
      <c r="AH2429" s="21" t="str">
        <f t="shared" si="493"/>
        <v/>
      </c>
      <c r="AI2429" s="43" t="str">
        <f ca="1">IF(NOT($AC2429),"",IF(OR($B2429="",$C2429="",$E2429="",$F2429=""),"Preencha descrição, categoria, tipo e unidade.",IF(AND($B2429&lt;&gt;"",OR(LEFT($C2429,1)="1",LEFT($C2429,1)="2"),$D2429=""),"Informe a prática de restauração para itens diretos.",IF(AND($D2429&lt;&gt;"",NOT(OR(LEFT($C2429,1)="1",LEFT($C2429,1)="2"))),"Custos indiretos não devem pertencer a uma prática específica.",IF(AND($D2429&lt;&gt;"",COUNTIF(' PROJETO'!$B$14:$B$16,$D2429)=0),"Prática de restauração inválida ou não cadastrada.",IF(IF($D2429="",FALSE(),IF(COUNTIF(' PROJETO'!$B$14:$B$16,$D2429)=0,FALSE(),IFERROR(INDEX(' PROJETO'!$C$14:$C$16,MATCH($D2429,' PROJETO'!$B$14:$B$16,0))&lt;&gt;"Sim",FALSE()))),"A prática informada no item não foi selecionada na aba Projeto.",IF(AND(MAX($I2429,$L2429,$O2429,$R2429,$U2429,$X2429)&gt;'CONFG.  LISTAS'!$F$4,NOT(OR($Z2429&lt;&gt;"",$AA2429&lt;&gt;""))),"Memorial de cálculo ou anexo obrigatório não informado para item acima do limite.",IF(OR(AND($G2429&lt;&gt;"",$H2429&lt;&gt;"",OR($G2429&lt;=0,$H2429&lt;=0)),AND($J2429&lt;&gt;"",$K2429&lt;&gt;"",OR($J2429&lt;=0,$K2429&lt;=0)),AND($M2429&lt;&gt;"",$N2429&lt;&gt;"",OR($M2429&lt;=0,$N2429&lt;=0)),AND($P2429&lt;&gt;"",$Q2429&lt;&gt;"",OR($P2429&lt;=0,$Q2429&lt;=0)),AND($S2429&lt;&gt;"",$T2429&lt;&gt;"",OR($S2429&lt;=0,$T2429&lt;=0)),AND($V2429&lt;&gt;"",$W2429&lt;&gt;"",OR($V2429&lt;=0,$W2429&lt;=0))),"Revise os valores informados: valor unitário e quantidade devem ser maiores que zero.",IF(OR(AND($G2429="",$H2429&lt;&gt;""),AND($G2429&lt;&gt;"",$H2429=""),AND($J2429="",$K2429&lt;&gt;""),AND($J2429&lt;&gt;"",$K2429=""),AND($M2429="",$N2429&lt;&gt;""),AND($M2429&lt;&gt;"",$N2429=""),AND($P2429="",$Q2429&lt;&gt;""),AND($P2429&lt;&gt;"",$Q2429=""),AND($S2429="",$T2429&lt;&gt;""),AND($S2429&lt;&gt;"",$T2429=""),AND($V2429="",$W2429&lt;&gt;""),AND($V2429&lt;&gt;"",$W2429="")),"Há ano preenchido parcialmente: "&amp;TRIM(IF(AND($G2429="",$H2429&lt;&gt;""),"Ano 1 (falta valor unitário); ","")&amp;IF(AND($G2429&lt;&gt;"",$H2429=""),"Ano 1 (falta quantidade); ","")&amp;IF(AND($J2429="",$K2429&lt;&gt;""),"Ano 2 (falta valor unitário); ","")&amp;IF(AND($J2429&lt;&gt;"",$K2429=""),"Ano 2 (falta quantidade); ","")&amp;IF(AND($M2429="",$N2429&lt;&gt;""),"Ano 3 (falta valor unitário); ","")&amp;IF(AND($M2429&lt;&gt;"",$N2429=""),"Ano 3 (falta quantidade); ","")&amp;IF(AND($P2429="",$Q2429&lt;&gt;""),"Ano 4 (falta valor unitário); ","")&amp;IF(AND($P2429&lt;&gt;"",$Q2429=""),"Ano 4 (falta quantidade); ","")&amp;IF(AND($S2429="",$T2429&lt;&gt;""),"Ano 5 (falta valor unitário); ","")&amp;IF(AND($S2429&lt;&gt;"",$T2429=""),"Ano 5 (falta quantidade); ","")&amp;IF(AND($V2429="",$W2429&lt;&gt;""),"Ano 6 (falta valor unitário); ","")&amp;IF(AND($V2429&lt;&gt;"",$W2429=""),"Ano 6 (falta quantidade); ","")), IF(NOT(OR(AND($G2429&lt;&gt;"",$H2429&lt;&gt;""),AND($J2429&lt;&gt;"",$K2429&lt;&gt;""),AND($M2429&lt;&gt;"",$N2429&lt;&gt;""),AND($P2429&lt;&gt;"",$Q2429&lt;&gt;""),AND($S2429&lt;&gt;"",$T2429&lt;&gt;""),AND($V2429&lt;&gt;"",$W2429&lt;&gt;""))),"Informe pelo menos um ano completo com valor unitário e quantidade.",IF(AND($C2429&lt;&gt;"",$E2429&lt;&gt;"",LEFT(TRIM($C2429),1)&lt;&gt;LEFT(TRIM($E2429),1)),"Categoria e tipo estão incompatíveis.",IF(IF(OR($E2429="",$F2429=""),FALSE(),IFERROR(COUNTIF(INDIRECT("UNITS_"&amp;SUBSTITUTE(LEFT($E2429,FIND(" ",$E2429&amp;" ")-1),".","_")),$F2429)=0,TRUE())),"Unidade incompatível com o tipo selecionado.",IF(OR(AND(ISNUMBER(SEARCH("comunic",LOWER($B2429))),LEFT($E2429,3)&lt;&gt;"4.4"),AND(ISNUMBER(SEARCH("monitor",LOWER($B2429))),NOT(OR(LEFT($E2429,3)="1.5",LEFT($E2429,3)="2.5")))),"Revise a classificação do item conforme as regras de preenchimento.",IF(AND($B2429&lt;&gt;"",OR(ISNUMBER(SEARCH("outro",LOWER($B2429))),ISNUMBER(SEARCH("divers",LOWER($B2429))),ISNUMBER(SEARCH("kit",LOWER($B2429))),ISNUMBER(SEARCH("ferrament",LOWER($B2429))),ISNUMBER(SEARCH("epi",LOWER($B2429)))),NOT(OR($Z2429&lt;&gt;"",$AA2429&lt;&gt;""))),"Descrição muito genérica: detalhe melhor o item e registre o racional no memorial ou em anexo.",IF(AND($Y2429=0,$B2429&lt;&gt;"",OR($G2429&lt;&gt;"",$H2429&lt;&gt;"",$J2429&lt;&gt;"",$K2429&lt;&gt;"",$M2429&lt;&gt;"",$N2429&lt;&gt;"",$P2429&lt;&gt;"",$Q2429&lt;&gt;"",$S2429&lt;&gt;"",$T2429&lt;&gt;"",$V2429&lt;&gt;"",$W2429&lt;&gt;"")),"O item possui dados lançados, mas o total está zerado. Revise os valores informados.","")))))))))))))))</f>
        <v/>
      </c>
    </row>
    <row r="2430" spans="1:35" ht="14.25" customHeight="1" x14ac:dyDescent="0.25">
      <c r="A2430" s="57" t="str">
        <f t="shared" si="481"/>
        <v/>
      </c>
      <c r="B2430" s="58"/>
      <c r="C2430" s="58"/>
      <c r="D2430" s="58"/>
      <c r="E2430" s="58"/>
      <c r="F2430" s="58"/>
      <c r="G2430" s="269"/>
      <c r="H2430" s="59"/>
      <c r="I2430" s="273">
        <f t="shared" si="482"/>
        <v>0</v>
      </c>
      <c r="J2430" s="269"/>
      <c r="K2430" s="59"/>
      <c r="L2430" s="270">
        <f t="shared" si="483"/>
        <v>0</v>
      </c>
      <c r="M2430" s="269"/>
      <c r="N2430" s="59"/>
      <c r="O2430" s="270">
        <f t="shared" si="484"/>
        <v>0</v>
      </c>
      <c r="P2430" s="269"/>
      <c r="Q2430" s="59"/>
      <c r="R2430" s="271">
        <f t="shared" si="485"/>
        <v>0</v>
      </c>
      <c r="S2430" s="269"/>
      <c r="T2430" s="59"/>
      <c r="U2430" s="270">
        <f t="shared" si="486"/>
        <v>0</v>
      </c>
      <c r="V2430" s="269"/>
      <c r="W2430" s="59"/>
      <c r="X2430" s="270">
        <f t="shared" si="487"/>
        <v>0</v>
      </c>
      <c r="Y2430" s="270">
        <f t="shared" si="488"/>
        <v>0</v>
      </c>
      <c r="Z2430" s="58"/>
      <c r="AA2430" s="58"/>
      <c r="AB2430" s="60" t="str">
        <f t="shared" si="489"/>
        <v/>
      </c>
      <c r="AC2430" s="21" t="b">
        <f t="shared" si="490"/>
        <v>0</v>
      </c>
      <c r="AD2430" s="21" t="b">
        <f t="shared" si="491"/>
        <v>0</v>
      </c>
      <c r="AE2430" s="21" t="b">
        <f t="shared" si="492"/>
        <v>0</v>
      </c>
      <c r="AF2430" s="21" t="b">
        <f ca="1">OR(AND($AC2430,NOT($AD2430)),AND($AC2430,OR(AND($G2430="",$H2430&lt;&gt;""),AND($G2430&lt;&gt;"",$H2430=""),AND($J2430="",$K2430&lt;&gt;""),AND($J2430&lt;&gt;"",$K2430=""),AND($M2430="",$N2430&lt;&gt;""),AND($M2430&lt;&gt;"",$N2430=""),AND($P2430="",$Q2430&lt;&gt;""),AND($P2430&lt;&gt;"",$Q2430=""),AND($S2430="",$T2430&lt;&gt;""),AND($S2430&lt;&gt;"",$T2430=""),AND($V2430="",$W2430&lt;&gt;""),AND($V2430&lt;&gt;"",$W2430=""))),AND($C2430&lt;&gt;"",$E2430&lt;&gt;"",LEFT(TRIM($C2430),1)&lt;&gt;LEFT(TRIM($E2430),1)),IF(OR($E2430="",$F2430=""),FALSE(),IFERROR(COUNTIF(INDIRECT("UNITS_"&amp;SUBSTITUTE(LEFT($E2430,FIND(" ",$E2430&amp;" ")-1),".","_")),$F2430)=0,TRUE())),AND($B2430&lt;&gt;"",OR(ISNUMBER(SEARCH("outro",LOWER($B2430))),ISNUMBER(SEARCH("divers",LOWER($B2430))),ISNUMBER(SEARCH("etc",LOWER($B2430))))),OR(AND(ISNUMBER(SEARCH("comunic",LOWER($B2430))),LEFT($E2430,3)&lt;&gt;"4.4"),AND(ISNUMBER(SEARCH("monitor",LOWER($B2430))),NOT(OR(LEFT($E2430,3)="1.5",LEFT($E2430,3)="2.5")))),AND($B2430&lt;&gt;"",OR(LEFT($C2430,1)="1",LEFT($C2430,1)="2"),$D2430=""),AND($D2430&lt;&gt;"",NOT(OR(LEFT($C2430,1)="1",LEFT($C2430,1)="2"))),AND($D2430&lt;&gt;"",COUNTIF(' PROJETO'!$B$14:$B$16,$D2430)=0),IF($D2430="",FALSE(),IF(COUNTIF(' PROJETO'!$B$14:$B$16,$D2430)=0,FALSE(),IFERROR(INDEX(' PROJETO'!$C$14:$C$16,MATCH($D2430,' PROJETO'!$B$14:$B$16,0))&lt;&gt;"Sim",FALSE()))))</f>
        <v>0</v>
      </c>
      <c r="AG2430" s="21" t="b">
        <f>AND($AC2430,$Y2430&gt;'CONFG.  LISTAS'!$F$4,$Z2430="",$AA2430="")</f>
        <v>0</v>
      </c>
      <c r="AH2430" s="21" t="str">
        <f t="shared" si="493"/>
        <v/>
      </c>
      <c r="AI2430" s="43" t="str">
        <f ca="1">IF(NOT($AC2430),"",IF(OR($B2430="",$C2430="",$E2430="",$F2430=""),"Preencha descrição, categoria, tipo e unidade.",IF(AND($B2430&lt;&gt;"",OR(LEFT($C2430,1)="1",LEFT($C2430,1)="2"),$D2430=""),"Informe a prática de restauração para itens diretos.",IF(AND($D2430&lt;&gt;"",NOT(OR(LEFT($C2430,1)="1",LEFT($C2430,1)="2"))),"Custos indiretos não devem pertencer a uma prática específica.",IF(AND($D2430&lt;&gt;"",COUNTIF(' PROJETO'!$B$14:$B$16,$D2430)=0),"Prática de restauração inválida ou não cadastrada.",IF(IF($D2430="",FALSE(),IF(COUNTIF(' PROJETO'!$B$14:$B$16,$D2430)=0,FALSE(),IFERROR(INDEX(' PROJETO'!$C$14:$C$16,MATCH($D2430,' PROJETO'!$B$14:$B$16,0))&lt;&gt;"Sim",FALSE()))),"A prática informada no item não foi selecionada na aba Projeto.",IF(AND(MAX($I2430,$L2430,$O2430,$R2430,$U2430,$X2430)&gt;'CONFG.  LISTAS'!$F$4,NOT(OR($Z2430&lt;&gt;"",$AA2430&lt;&gt;""))),"Memorial de cálculo ou anexo obrigatório não informado para item acima do limite.",IF(OR(AND($G2430&lt;&gt;"",$H2430&lt;&gt;"",OR($G2430&lt;=0,$H2430&lt;=0)),AND($J2430&lt;&gt;"",$K2430&lt;&gt;"",OR($J2430&lt;=0,$K2430&lt;=0)),AND($M2430&lt;&gt;"",$N2430&lt;&gt;"",OR($M2430&lt;=0,$N2430&lt;=0)),AND($P2430&lt;&gt;"",$Q2430&lt;&gt;"",OR($P2430&lt;=0,$Q2430&lt;=0)),AND($S2430&lt;&gt;"",$T2430&lt;&gt;"",OR($S2430&lt;=0,$T2430&lt;=0)),AND($V2430&lt;&gt;"",$W2430&lt;&gt;"",OR($V2430&lt;=0,$W2430&lt;=0))),"Revise os valores informados: valor unitário e quantidade devem ser maiores que zero.",IF(OR(AND($G2430="",$H2430&lt;&gt;""),AND($G2430&lt;&gt;"",$H2430=""),AND($J2430="",$K2430&lt;&gt;""),AND($J2430&lt;&gt;"",$K2430=""),AND($M2430="",$N2430&lt;&gt;""),AND($M2430&lt;&gt;"",$N2430=""),AND($P2430="",$Q2430&lt;&gt;""),AND($P2430&lt;&gt;"",$Q2430=""),AND($S2430="",$T2430&lt;&gt;""),AND($S2430&lt;&gt;"",$T2430=""),AND($V2430="",$W2430&lt;&gt;""),AND($V2430&lt;&gt;"",$W2430="")),"Há ano preenchido parcialmente: "&amp;TRIM(IF(AND($G2430="",$H2430&lt;&gt;""),"Ano 1 (falta valor unitário); ","")&amp;IF(AND($G2430&lt;&gt;"",$H2430=""),"Ano 1 (falta quantidade); ","")&amp;IF(AND($J2430="",$K2430&lt;&gt;""),"Ano 2 (falta valor unitário); ","")&amp;IF(AND($J2430&lt;&gt;"",$K2430=""),"Ano 2 (falta quantidade); ","")&amp;IF(AND($M2430="",$N2430&lt;&gt;""),"Ano 3 (falta valor unitário); ","")&amp;IF(AND($M2430&lt;&gt;"",$N2430=""),"Ano 3 (falta quantidade); ","")&amp;IF(AND($P2430="",$Q2430&lt;&gt;""),"Ano 4 (falta valor unitário); ","")&amp;IF(AND($P2430&lt;&gt;"",$Q2430=""),"Ano 4 (falta quantidade); ","")&amp;IF(AND($S2430="",$T2430&lt;&gt;""),"Ano 5 (falta valor unitário); ","")&amp;IF(AND($S2430&lt;&gt;"",$T2430=""),"Ano 5 (falta quantidade); ","")&amp;IF(AND($V2430="",$W2430&lt;&gt;""),"Ano 6 (falta valor unitário); ","")&amp;IF(AND($V2430&lt;&gt;"",$W2430=""),"Ano 6 (falta quantidade); ","")), IF(NOT(OR(AND($G2430&lt;&gt;"",$H2430&lt;&gt;""),AND($J2430&lt;&gt;"",$K2430&lt;&gt;""),AND($M2430&lt;&gt;"",$N2430&lt;&gt;""),AND($P2430&lt;&gt;"",$Q2430&lt;&gt;""),AND($S2430&lt;&gt;"",$T2430&lt;&gt;""),AND($V2430&lt;&gt;"",$W2430&lt;&gt;""))),"Informe pelo menos um ano completo com valor unitário e quantidade.",IF(AND($C2430&lt;&gt;"",$E2430&lt;&gt;"",LEFT(TRIM($C2430),1)&lt;&gt;LEFT(TRIM($E2430),1)),"Categoria e tipo estão incompatíveis.",IF(IF(OR($E2430="",$F2430=""),FALSE(),IFERROR(COUNTIF(INDIRECT("UNITS_"&amp;SUBSTITUTE(LEFT($E2430,FIND(" ",$E2430&amp;" ")-1),".","_")),$F2430)=0,TRUE())),"Unidade incompatível com o tipo selecionado.",IF(OR(AND(ISNUMBER(SEARCH("comunic",LOWER($B2430))),LEFT($E2430,3)&lt;&gt;"4.4"),AND(ISNUMBER(SEARCH("monitor",LOWER($B2430))),NOT(OR(LEFT($E2430,3)="1.5",LEFT($E2430,3)="2.5")))),"Revise a classificação do item conforme as regras de preenchimento.",IF(AND($B2430&lt;&gt;"",OR(ISNUMBER(SEARCH("outro",LOWER($B2430))),ISNUMBER(SEARCH("divers",LOWER($B2430))),ISNUMBER(SEARCH("kit",LOWER($B2430))),ISNUMBER(SEARCH("ferrament",LOWER($B2430))),ISNUMBER(SEARCH("epi",LOWER($B2430)))),NOT(OR($Z2430&lt;&gt;"",$AA2430&lt;&gt;""))),"Descrição muito genérica: detalhe melhor o item e registre o racional no memorial ou em anexo.",IF(AND($Y2430=0,$B2430&lt;&gt;"",OR($G2430&lt;&gt;"",$H2430&lt;&gt;"",$J2430&lt;&gt;"",$K2430&lt;&gt;"",$M2430&lt;&gt;"",$N2430&lt;&gt;"",$P2430&lt;&gt;"",$Q2430&lt;&gt;"",$S2430&lt;&gt;"",$T2430&lt;&gt;"",$V2430&lt;&gt;"",$W2430&lt;&gt;"")),"O item possui dados lançados, mas o total está zerado. Revise os valores informados.","")))))))))))))))</f>
        <v/>
      </c>
    </row>
    <row r="2431" spans="1:35" ht="14.25" customHeight="1" x14ac:dyDescent="0.25">
      <c r="A2431" s="57" t="str">
        <f t="shared" si="481"/>
        <v/>
      </c>
      <c r="B2431" s="61"/>
      <c r="C2431" s="61"/>
      <c r="D2431" s="58"/>
      <c r="E2431" s="61"/>
      <c r="F2431" s="61"/>
      <c r="G2431" s="272"/>
      <c r="H2431" s="62"/>
      <c r="I2431" s="273">
        <f t="shared" si="482"/>
        <v>0</v>
      </c>
      <c r="J2431" s="272"/>
      <c r="K2431" s="62"/>
      <c r="L2431" s="270">
        <f t="shared" si="483"/>
        <v>0</v>
      </c>
      <c r="M2431" s="272"/>
      <c r="N2431" s="62"/>
      <c r="O2431" s="270">
        <f t="shared" si="484"/>
        <v>0</v>
      </c>
      <c r="P2431" s="272"/>
      <c r="Q2431" s="62"/>
      <c r="R2431" s="271">
        <f t="shared" si="485"/>
        <v>0</v>
      </c>
      <c r="S2431" s="272"/>
      <c r="T2431" s="62"/>
      <c r="U2431" s="270">
        <f t="shared" si="486"/>
        <v>0</v>
      </c>
      <c r="V2431" s="272"/>
      <c r="W2431" s="62"/>
      <c r="X2431" s="270">
        <f t="shared" si="487"/>
        <v>0</v>
      </c>
      <c r="Y2431" s="270">
        <f t="shared" si="488"/>
        <v>0</v>
      </c>
      <c r="Z2431" s="61"/>
      <c r="AA2431" s="61"/>
      <c r="AB2431" s="60" t="str">
        <f t="shared" si="489"/>
        <v/>
      </c>
      <c r="AC2431" s="21" t="b">
        <f t="shared" si="490"/>
        <v>0</v>
      </c>
      <c r="AD2431" s="21" t="b">
        <f t="shared" si="491"/>
        <v>0</v>
      </c>
      <c r="AE2431" s="21" t="b">
        <f t="shared" si="492"/>
        <v>0</v>
      </c>
      <c r="AF2431" s="21" t="b">
        <f ca="1">OR(AND($AC2431,NOT($AD2431)),AND($AC2431,OR(AND($G2431="",$H2431&lt;&gt;""),AND($G2431&lt;&gt;"",$H2431=""),AND($J2431="",$K2431&lt;&gt;""),AND($J2431&lt;&gt;"",$K2431=""),AND($M2431="",$N2431&lt;&gt;""),AND($M2431&lt;&gt;"",$N2431=""),AND($P2431="",$Q2431&lt;&gt;""),AND($P2431&lt;&gt;"",$Q2431=""),AND($S2431="",$T2431&lt;&gt;""),AND($S2431&lt;&gt;"",$T2431=""),AND($V2431="",$W2431&lt;&gt;""),AND($V2431&lt;&gt;"",$W2431=""))),AND($C2431&lt;&gt;"",$E2431&lt;&gt;"",LEFT(TRIM($C2431),1)&lt;&gt;LEFT(TRIM($E2431),1)),IF(OR($E2431="",$F2431=""),FALSE(),IFERROR(COUNTIF(INDIRECT("UNITS_"&amp;SUBSTITUTE(LEFT($E2431,FIND(" ",$E2431&amp;" ")-1),".","_")),$F2431)=0,TRUE())),AND($B2431&lt;&gt;"",OR(ISNUMBER(SEARCH("outro",LOWER($B2431))),ISNUMBER(SEARCH("divers",LOWER($B2431))),ISNUMBER(SEARCH("etc",LOWER($B2431))))),OR(AND(ISNUMBER(SEARCH("comunic",LOWER($B2431))),LEFT($E2431,3)&lt;&gt;"4.4"),AND(ISNUMBER(SEARCH("monitor",LOWER($B2431))),NOT(OR(LEFT($E2431,3)="1.5",LEFT($E2431,3)="2.5")))),AND($B2431&lt;&gt;"",OR(LEFT($C2431,1)="1",LEFT($C2431,1)="2"),$D2431=""),AND($D2431&lt;&gt;"",NOT(OR(LEFT($C2431,1)="1",LEFT($C2431,1)="2"))),AND($D2431&lt;&gt;"",COUNTIF(' PROJETO'!$B$14:$B$16,$D2431)=0),IF($D2431="",FALSE(),IF(COUNTIF(' PROJETO'!$B$14:$B$16,$D2431)=0,FALSE(),IFERROR(INDEX(' PROJETO'!$C$14:$C$16,MATCH($D2431,' PROJETO'!$B$14:$B$16,0))&lt;&gt;"Sim",FALSE()))))</f>
        <v>0</v>
      </c>
      <c r="AG2431" s="21" t="b">
        <f>AND($AC2431,$Y2431&gt;'CONFG.  LISTAS'!$F$4,$Z2431="",$AA2431="")</f>
        <v>0</v>
      </c>
      <c r="AH2431" s="21" t="str">
        <f t="shared" si="493"/>
        <v/>
      </c>
      <c r="AI2431" s="43" t="str">
        <f ca="1">IF(NOT($AC2431),"",IF(OR($B2431="",$C2431="",$E2431="",$F2431=""),"Preencha descrição, categoria, tipo e unidade.",IF(AND($B2431&lt;&gt;"",OR(LEFT($C2431,1)="1",LEFT($C2431,1)="2"),$D2431=""),"Informe a prática de restauração para itens diretos.",IF(AND($D2431&lt;&gt;"",NOT(OR(LEFT($C2431,1)="1",LEFT($C2431,1)="2"))),"Custos indiretos não devem pertencer a uma prática específica.",IF(AND($D2431&lt;&gt;"",COUNTIF(' PROJETO'!$B$14:$B$16,$D2431)=0),"Prática de restauração inválida ou não cadastrada.",IF(IF($D2431="",FALSE(),IF(COUNTIF(' PROJETO'!$B$14:$B$16,$D2431)=0,FALSE(),IFERROR(INDEX(' PROJETO'!$C$14:$C$16,MATCH($D2431,' PROJETO'!$B$14:$B$16,0))&lt;&gt;"Sim",FALSE()))),"A prática informada no item não foi selecionada na aba Projeto.",IF(AND(MAX($I2431,$L2431,$O2431,$R2431,$U2431,$X2431)&gt;'CONFG.  LISTAS'!$F$4,NOT(OR($Z2431&lt;&gt;"",$AA2431&lt;&gt;""))),"Memorial de cálculo ou anexo obrigatório não informado para item acima do limite.",IF(OR(AND($G2431&lt;&gt;"",$H2431&lt;&gt;"",OR($G2431&lt;=0,$H2431&lt;=0)),AND($J2431&lt;&gt;"",$K2431&lt;&gt;"",OR($J2431&lt;=0,$K2431&lt;=0)),AND($M2431&lt;&gt;"",$N2431&lt;&gt;"",OR($M2431&lt;=0,$N2431&lt;=0)),AND($P2431&lt;&gt;"",$Q2431&lt;&gt;"",OR($P2431&lt;=0,$Q2431&lt;=0)),AND($S2431&lt;&gt;"",$T2431&lt;&gt;"",OR($S2431&lt;=0,$T2431&lt;=0)),AND($V2431&lt;&gt;"",$W2431&lt;&gt;"",OR($V2431&lt;=0,$W2431&lt;=0))),"Revise os valores informados: valor unitário e quantidade devem ser maiores que zero.",IF(OR(AND($G2431="",$H2431&lt;&gt;""),AND($G2431&lt;&gt;"",$H2431=""),AND($J2431="",$K2431&lt;&gt;""),AND($J2431&lt;&gt;"",$K2431=""),AND($M2431="",$N2431&lt;&gt;""),AND($M2431&lt;&gt;"",$N2431=""),AND($P2431="",$Q2431&lt;&gt;""),AND($P2431&lt;&gt;"",$Q2431=""),AND($S2431="",$T2431&lt;&gt;""),AND($S2431&lt;&gt;"",$T2431=""),AND($V2431="",$W2431&lt;&gt;""),AND($V2431&lt;&gt;"",$W2431="")),"Há ano preenchido parcialmente: "&amp;TRIM(IF(AND($G2431="",$H2431&lt;&gt;""),"Ano 1 (falta valor unitário); ","")&amp;IF(AND($G2431&lt;&gt;"",$H2431=""),"Ano 1 (falta quantidade); ","")&amp;IF(AND($J2431="",$K2431&lt;&gt;""),"Ano 2 (falta valor unitário); ","")&amp;IF(AND($J2431&lt;&gt;"",$K2431=""),"Ano 2 (falta quantidade); ","")&amp;IF(AND($M2431="",$N2431&lt;&gt;""),"Ano 3 (falta valor unitário); ","")&amp;IF(AND($M2431&lt;&gt;"",$N2431=""),"Ano 3 (falta quantidade); ","")&amp;IF(AND($P2431="",$Q2431&lt;&gt;""),"Ano 4 (falta valor unitário); ","")&amp;IF(AND($P2431&lt;&gt;"",$Q2431=""),"Ano 4 (falta quantidade); ","")&amp;IF(AND($S2431="",$T2431&lt;&gt;""),"Ano 5 (falta valor unitário); ","")&amp;IF(AND($S2431&lt;&gt;"",$T2431=""),"Ano 5 (falta quantidade); ","")&amp;IF(AND($V2431="",$W2431&lt;&gt;""),"Ano 6 (falta valor unitário); ","")&amp;IF(AND($V2431&lt;&gt;"",$W2431=""),"Ano 6 (falta quantidade); ","")), IF(NOT(OR(AND($G2431&lt;&gt;"",$H2431&lt;&gt;""),AND($J2431&lt;&gt;"",$K2431&lt;&gt;""),AND($M2431&lt;&gt;"",$N2431&lt;&gt;""),AND($P2431&lt;&gt;"",$Q2431&lt;&gt;""),AND($S2431&lt;&gt;"",$T2431&lt;&gt;""),AND($V2431&lt;&gt;"",$W2431&lt;&gt;""))),"Informe pelo menos um ano completo com valor unitário e quantidade.",IF(AND($C2431&lt;&gt;"",$E2431&lt;&gt;"",LEFT(TRIM($C2431),1)&lt;&gt;LEFT(TRIM($E2431),1)),"Categoria e tipo estão incompatíveis.",IF(IF(OR($E2431="",$F2431=""),FALSE(),IFERROR(COUNTIF(INDIRECT("UNITS_"&amp;SUBSTITUTE(LEFT($E2431,FIND(" ",$E2431&amp;" ")-1),".","_")),$F2431)=0,TRUE())),"Unidade incompatível com o tipo selecionado.",IF(OR(AND(ISNUMBER(SEARCH("comunic",LOWER($B2431))),LEFT($E2431,3)&lt;&gt;"4.4"),AND(ISNUMBER(SEARCH("monitor",LOWER($B2431))),NOT(OR(LEFT($E2431,3)="1.5",LEFT($E2431,3)="2.5")))),"Revise a classificação do item conforme as regras de preenchimento.",IF(AND($B2431&lt;&gt;"",OR(ISNUMBER(SEARCH("outro",LOWER($B2431))),ISNUMBER(SEARCH("divers",LOWER($B2431))),ISNUMBER(SEARCH("kit",LOWER($B2431))),ISNUMBER(SEARCH("ferrament",LOWER($B2431))),ISNUMBER(SEARCH("epi",LOWER($B2431)))),NOT(OR($Z2431&lt;&gt;"",$AA2431&lt;&gt;""))),"Descrição muito genérica: detalhe melhor o item e registre o racional no memorial ou em anexo.",IF(AND($Y2431=0,$B2431&lt;&gt;"",OR($G2431&lt;&gt;"",$H2431&lt;&gt;"",$J2431&lt;&gt;"",$K2431&lt;&gt;"",$M2431&lt;&gt;"",$N2431&lt;&gt;"",$P2431&lt;&gt;"",$Q2431&lt;&gt;"",$S2431&lt;&gt;"",$T2431&lt;&gt;"",$V2431&lt;&gt;"",$W2431&lt;&gt;"")),"O item possui dados lançados, mas o total está zerado. Revise os valores informados.","")))))))))))))))</f>
        <v/>
      </c>
    </row>
    <row r="2432" spans="1:35" ht="14.25" customHeight="1" x14ac:dyDescent="0.25">
      <c r="A2432" s="57" t="str">
        <f t="shared" si="481"/>
        <v/>
      </c>
      <c r="B2432" s="58"/>
      <c r="C2432" s="58"/>
      <c r="D2432" s="58"/>
      <c r="E2432" s="58"/>
      <c r="F2432" s="58"/>
      <c r="G2432" s="269"/>
      <c r="H2432" s="59"/>
      <c r="I2432" s="273">
        <f t="shared" si="482"/>
        <v>0</v>
      </c>
      <c r="J2432" s="269"/>
      <c r="K2432" s="59"/>
      <c r="L2432" s="270">
        <f t="shared" si="483"/>
        <v>0</v>
      </c>
      <c r="M2432" s="269"/>
      <c r="N2432" s="59"/>
      <c r="O2432" s="270">
        <f t="shared" si="484"/>
        <v>0</v>
      </c>
      <c r="P2432" s="269"/>
      <c r="Q2432" s="59"/>
      <c r="R2432" s="271">
        <f t="shared" si="485"/>
        <v>0</v>
      </c>
      <c r="S2432" s="269"/>
      <c r="T2432" s="59"/>
      <c r="U2432" s="270">
        <f t="shared" si="486"/>
        <v>0</v>
      </c>
      <c r="V2432" s="269"/>
      <c r="W2432" s="59"/>
      <c r="X2432" s="270">
        <f t="shared" si="487"/>
        <v>0</v>
      </c>
      <c r="Y2432" s="270">
        <f t="shared" si="488"/>
        <v>0</v>
      </c>
      <c r="Z2432" s="58"/>
      <c r="AA2432" s="58"/>
      <c r="AB2432" s="60" t="str">
        <f t="shared" si="489"/>
        <v/>
      </c>
      <c r="AC2432" s="21" t="b">
        <f t="shared" si="490"/>
        <v>0</v>
      </c>
      <c r="AD2432" s="21" t="b">
        <f t="shared" si="491"/>
        <v>0</v>
      </c>
      <c r="AE2432" s="21" t="b">
        <f t="shared" si="492"/>
        <v>0</v>
      </c>
      <c r="AF2432" s="21" t="b">
        <f ca="1">OR(AND($AC2432,NOT($AD2432)),AND($AC2432,OR(AND($G2432="",$H2432&lt;&gt;""),AND($G2432&lt;&gt;"",$H2432=""),AND($J2432="",$K2432&lt;&gt;""),AND($J2432&lt;&gt;"",$K2432=""),AND($M2432="",$N2432&lt;&gt;""),AND($M2432&lt;&gt;"",$N2432=""),AND($P2432="",$Q2432&lt;&gt;""),AND($P2432&lt;&gt;"",$Q2432=""),AND($S2432="",$T2432&lt;&gt;""),AND($S2432&lt;&gt;"",$T2432=""),AND($V2432="",$W2432&lt;&gt;""),AND($V2432&lt;&gt;"",$W2432=""))),AND($C2432&lt;&gt;"",$E2432&lt;&gt;"",LEFT(TRIM($C2432),1)&lt;&gt;LEFT(TRIM($E2432),1)),IF(OR($E2432="",$F2432=""),FALSE(),IFERROR(COUNTIF(INDIRECT("UNITS_"&amp;SUBSTITUTE(LEFT($E2432,FIND(" ",$E2432&amp;" ")-1),".","_")),$F2432)=0,TRUE())),AND($B2432&lt;&gt;"",OR(ISNUMBER(SEARCH("outro",LOWER($B2432))),ISNUMBER(SEARCH("divers",LOWER($B2432))),ISNUMBER(SEARCH("etc",LOWER($B2432))))),OR(AND(ISNUMBER(SEARCH("comunic",LOWER($B2432))),LEFT($E2432,3)&lt;&gt;"4.4"),AND(ISNUMBER(SEARCH("monitor",LOWER($B2432))),NOT(OR(LEFT($E2432,3)="1.5",LEFT($E2432,3)="2.5")))),AND($B2432&lt;&gt;"",OR(LEFT($C2432,1)="1",LEFT($C2432,1)="2"),$D2432=""),AND($D2432&lt;&gt;"",NOT(OR(LEFT($C2432,1)="1",LEFT($C2432,1)="2"))),AND($D2432&lt;&gt;"",COUNTIF(' PROJETO'!$B$14:$B$16,$D2432)=0),IF($D2432="",FALSE(),IF(COUNTIF(' PROJETO'!$B$14:$B$16,$D2432)=0,FALSE(),IFERROR(INDEX(' PROJETO'!$C$14:$C$16,MATCH($D2432,' PROJETO'!$B$14:$B$16,0))&lt;&gt;"Sim",FALSE()))))</f>
        <v>0</v>
      </c>
      <c r="AG2432" s="21" t="b">
        <f>AND($AC2432,$Y2432&gt;'CONFG.  LISTAS'!$F$4,$Z2432="",$AA2432="")</f>
        <v>0</v>
      </c>
      <c r="AH2432" s="21" t="str">
        <f t="shared" si="493"/>
        <v/>
      </c>
      <c r="AI2432" s="43" t="str">
        <f ca="1">IF(NOT($AC2432),"",IF(OR($B2432="",$C2432="",$E2432="",$F2432=""),"Preencha descrição, categoria, tipo e unidade.",IF(AND($B2432&lt;&gt;"",OR(LEFT($C2432,1)="1",LEFT($C2432,1)="2"),$D2432=""),"Informe a prática de restauração para itens diretos.",IF(AND($D2432&lt;&gt;"",NOT(OR(LEFT($C2432,1)="1",LEFT($C2432,1)="2"))),"Custos indiretos não devem pertencer a uma prática específica.",IF(AND($D2432&lt;&gt;"",COUNTIF(' PROJETO'!$B$14:$B$16,$D2432)=0),"Prática de restauração inválida ou não cadastrada.",IF(IF($D2432="",FALSE(),IF(COUNTIF(' PROJETO'!$B$14:$B$16,$D2432)=0,FALSE(),IFERROR(INDEX(' PROJETO'!$C$14:$C$16,MATCH($D2432,' PROJETO'!$B$14:$B$16,0))&lt;&gt;"Sim",FALSE()))),"A prática informada no item não foi selecionada na aba Projeto.",IF(AND(MAX($I2432,$L2432,$O2432,$R2432,$U2432,$X2432)&gt;'CONFG.  LISTAS'!$F$4,NOT(OR($Z2432&lt;&gt;"",$AA2432&lt;&gt;""))),"Memorial de cálculo ou anexo obrigatório não informado para item acima do limite.",IF(OR(AND($G2432&lt;&gt;"",$H2432&lt;&gt;"",OR($G2432&lt;=0,$H2432&lt;=0)),AND($J2432&lt;&gt;"",$K2432&lt;&gt;"",OR($J2432&lt;=0,$K2432&lt;=0)),AND($M2432&lt;&gt;"",$N2432&lt;&gt;"",OR($M2432&lt;=0,$N2432&lt;=0)),AND($P2432&lt;&gt;"",$Q2432&lt;&gt;"",OR($P2432&lt;=0,$Q2432&lt;=0)),AND($S2432&lt;&gt;"",$T2432&lt;&gt;"",OR($S2432&lt;=0,$T2432&lt;=0)),AND($V2432&lt;&gt;"",$W2432&lt;&gt;"",OR($V2432&lt;=0,$W2432&lt;=0))),"Revise os valores informados: valor unitário e quantidade devem ser maiores que zero.",IF(OR(AND($G2432="",$H2432&lt;&gt;""),AND($G2432&lt;&gt;"",$H2432=""),AND($J2432="",$K2432&lt;&gt;""),AND($J2432&lt;&gt;"",$K2432=""),AND($M2432="",$N2432&lt;&gt;""),AND($M2432&lt;&gt;"",$N2432=""),AND($P2432="",$Q2432&lt;&gt;""),AND($P2432&lt;&gt;"",$Q2432=""),AND($S2432="",$T2432&lt;&gt;""),AND($S2432&lt;&gt;"",$T2432=""),AND($V2432="",$W2432&lt;&gt;""),AND($V2432&lt;&gt;"",$W2432="")),"Há ano preenchido parcialmente: "&amp;TRIM(IF(AND($G2432="",$H2432&lt;&gt;""),"Ano 1 (falta valor unitário); ","")&amp;IF(AND($G2432&lt;&gt;"",$H2432=""),"Ano 1 (falta quantidade); ","")&amp;IF(AND($J2432="",$K2432&lt;&gt;""),"Ano 2 (falta valor unitário); ","")&amp;IF(AND($J2432&lt;&gt;"",$K2432=""),"Ano 2 (falta quantidade); ","")&amp;IF(AND($M2432="",$N2432&lt;&gt;""),"Ano 3 (falta valor unitário); ","")&amp;IF(AND($M2432&lt;&gt;"",$N2432=""),"Ano 3 (falta quantidade); ","")&amp;IF(AND($P2432="",$Q2432&lt;&gt;""),"Ano 4 (falta valor unitário); ","")&amp;IF(AND($P2432&lt;&gt;"",$Q2432=""),"Ano 4 (falta quantidade); ","")&amp;IF(AND($S2432="",$T2432&lt;&gt;""),"Ano 5 (falta valor unitário); ","")&amp;IF(AND($S2432&lt;&gt;"",$T2432=""),"Ano 5 (falta quantidade); ","")&amp;IF(AND($V2432="",$W2432&lt;&gt;""),"Ano 6 (falta valor unitário); ","")&amp;IF(AND($V2432&lt;&gt;"",$W2432=""),"Ano 6 (falta quantidade); ","")), IF(NOT(OR(AND($G2432&lt;&gt;"",$H2432&lt;&gt;""),AND($J2432&lt;&gt;"",$K2432&lt;&gt;""),AND($M2432&lt;&gt;"",$N2432&lt;&gt;""),AND($P2432&lt;&gt;"",$Q2432&lt;&gt;""),AND($S2432&lt;&gt;"",$T2432&lt;&gt;""),AND($V2432&lt;&gt;"",$W2432&lt;&gt;""))),"Informe pelo menos um ano completo com valor unitário e quantidade.",IF(AND($C2432&lt;&gt;"",$E2432&lt;&gt;"",LEFT(TRIM($C2432),1)&lt;&gt;LEFT(TRIM($E2432),1)),"Categoria e tipo estão incompatíveis.",IF(IF(OR($E2432="",$F2432=""),FALSE(),IFERROR(COUNTIF(INDIRECT("UNITS_"&amp;SUBSTITUTE(LEFT($E2432,FIND(" ",$E2432&amp;" ")-1),".","_")),$F2432)=0,TRUE())),"Unidade incompatível com o tipo selecionado.",IF(OR(AND(ISNUMBER(SEARCH("comunic",LOWER($B2432))),LEFT($E2432,3)&lt;&gt;"4.4"),AND(ISNUMBER(SEARCH("monitor",LOWER($B2432))),NOT(OR(LEFT($E2432,3)="1.5",LEFT($E2432,3)="2.5")))),"Revise a classificação do item conforme as regras de preenchimento.",IF(AND($B2432&lt;&gt;"",OR(ISNUMBER(SEARCH("outro",LOWER($B2432))),ISNUMBER(SEARCH("divers",LOWER($B2432))),ISNUMBER(SEARCH("kit",LOWER($B2432))),ISNUMBER(SEARCH("ferrament",LOWER($B2432))),ISNUMBER(SEARCH("epi",LOWER($B2432)))),NOT(OR($Z2432&lt;&gt;"",$AA2432&lt;&gt;""))),"Descrição muito genérica: detalhe melhor o item e registre o racional no memorial ou em anexo.",IF(AND($Y2432=0,$B2432&lt;&gt;"",OR($G2432&lt;&gt;"",$H2432&lt;&gt;"",$J2432&lt;&gt;"",$K2432&lt;&gt;"",$M2432&lt;&gt;"",$N2432&lt;&gt;"",$P2432&lt;&gt;"",$Q2432&lt;&gt;"",$S2432&lt;&gt;"",$T2432&lt;&gt;"",$V2432&lt;&gt;"",$W2432&lt;&gt;"")),"O item possui dados lançados, mas o total está zerado. Revise os valores informados.","")))))))))))))))</f>
        <v/>
      </c>
    </row>
    <row r="2433" spans="1:35" ht="14.25" customHeight="1" x14ac:dyDescent="0.25">
      <c r="A2433" s="57" t="str">
        <f t="shared" si="481"/>
        <v/>
      </c>
      <c r="B2433" s="61"/>
      <c r="C2433" s="61"/>
      <c r="D2433" s="58"/>
      <c r="E2433" s="61"/>
      <c r="F2433" s="61"/>
      <c r="G2433" s="272"/>
      <c r="H2433" s="62"/>
      <c r="I2433" s="273">
        <f t="shared" si="482"/>
        <v>0</v>
      </c>
      <c r="J2433" s="272"/>
      <c r="K2433" s="62"/>
      <c r="L2433" s="270">
        <f t="shared" si="483"/>
        <v>0</v>
      </c>
      <c r="M2433" s="272"/>
      <c r="N2433" s="62"/>
      <c r="O2433" s="270">
        <f t="shared" si="484"/>
        <v>0</v>
      </c>
      <c r="P2433" s="272"/>
      <c r="Q2433" s="62"/>
      <c r="R2433" s="271">
        <f t="shared" si="485"/>
        <v>0</v>
      </c>
      <c r="S2433" s="272"/>
      <c r="T2433" s="62"/>
      <c r="U2433" s="270">
        <f t="shared" si="486"/>
        <v>0</v>
      </c>
      <c r="V2433" s="272"/>
      <c r="W2433" s="62"/>
      <c r="X2433" s="270">
        <f t="shared" si="487"/>
        <v>0</v>
      </c>
      <c r="Y2433" s="270">
        <f t="shared" si="488"/>
        <v>0</v>
      </c>
      <c r="Z2433" s="61"/>
      <c r="AA2433" s="61"/>
      <c r="AB2433" s="60" t="str">
        <f t="shared" si="489"/>
        <v/>
      </c>
      <c r="AC2433" s="21" t="b">
        <f t="shared" si="490"/>
        <v>0</v>
      </c>
      <c r="AD2433" s="21" t="b">
        <f t="shared" si="491"/>
        <v>0</v>
      </c>
      <c r="AE2433" s="21" t="b">
        <f t="shared" si="492"/>
        <v>0</v>
      </c>
      <c r="AF2433" s="21" t="b">
        <f ca="1">OR(AND($AC2433,NOT($AD2433)),AND($AC2433,OR(AND($G2433="",$H2433&lt;&gt;""),AND($G2433&lt;&gt;"",$H2433=""),AND($J2433="",$K2433&lt;&gt;""),AND($J2433&lt;&gt;"",$K2433=""),AND($M2433="",$N2433&lt;&gt;""),AND($M2433&lt;&gt;"",$N2433=""),AND($P2433="",$Q2433&lt;&gt;""),AND($P2433&lt;&gt;"",$Q2433=""),AND($S2433="",$T2433&lt;&gt;""),AND($S2433&lt;&gt;"",$T2433=""),AND($V2433="",$W2433&lt;&gt;""),AND($V2433&lt;&gt;"",$W2433=""))),AND($C2433&lt;&gt;"",$E2433&lt;&gt;"",LEFT(TRIM($C2433),1)&lt;&gt;LEFT(TRIM($E2433),1)),IF(OR($E2433="",$F2433=""),FALSE(),IFERROR(COUNTIF(INDIRECT("UNITS_"&amp;SUBSTITUTE(LEFT($E2433,FIND(" ",$E2433&amp;" ")-1),".","_")),$F2433)=0,TRUE())),AND($B2433&lt;&gt;"",OR(ISNUMBER(SEARCH("outro",LOWER($B2433))),ISNUMBER(SEARCH("divers",LOWER($B2433))),ISNUMBER(SEARCH("etc",LOWER($B2433))))),OR(AND(ISNUMBER(SEARCH("comunic",LOWER($B2433))),LEFT($E2433,3)&lt;&gt;"4.4"),AND(ISNUMBER(SEARCH("monitor",LOWER($B2433))),NOT(OR(LEFT($E2433,3)="1.5",LEFT($E2433,3)="2.5")))),AND($B2433&lt;&gt;"",OR(LEFT($C2433,1)="1",LEFT($C2433,1)="2"),$D2433=""),AND($D2433&lt;&gt;"",NOT(OR(LEFT($C2433,1)="1",LEFT($C2433,1)="2"))),AND($D2433&lt;&gt;"",COUNTIF(' PROJETO'!$B$14:$B$16,$D2433)=0),IF($D2433="",FALSE(),IF(COUNTIF(' PROJETO'!$B$14:$B$16,$D2433)=0,FALSE(),IFERROR(INDEX(' PROJETO'!$C$14:$C$16,MATCH($D2433,' PROJETO'!$B$14:$B$16,0))&lt;&gt;"Sim",FALSE()))))</f>
        <v>0</v>
      </c>
      <c r="AG2433" s="21" t="b">
        <f>AND($AC2433,$Y2433&gt;'CONFG.  LISTAS'!$F$4,$Z2433="",$AA2433="")</f>
        <v>0</v>
      </c>
      <c r="AH2433" s="21" t="str">
        <f t="shared" si="493"/>
        <v/>
      </c>
      <c r="AI2433" s="43" t="str">
        <f ca="1">IF(NOT($AC2433),"",IF(OR($B2433="",$C2433="",$E2433="",$F2433=""),"Preencha descrição, categoria, tipo e unidade.",IF(AND($B2433&lt;&gt;"",OR(LEFT($C2433,1)="1",LEFT($C2433,1)="2"),$D2433=""),"Informe a prática de restauração para itens diretos.",IF(AND($D2433&lt;&gt;"",NOT(OR(LEFT($C2433,1)="1",LEFT($C2433,1)="2"))),"Custos indiretos não devem pertencer a uma prática específica.",IF(AND($D2433&lt;&gt;"",COUNTIF(' PROJETO'!$B$14:$B$16,$D2433)=0),"Prática de restauração inválida ou não cadastrada.",IF(IF($D2433="",FALSE(),IF(COUNTIF(' PROJETO'!$B$14:$B$16,$D2433)=0,FALSE(),IFERROR(INDEX(' PROJETO'!$C$14:$C$16,MATCH($D2433,' PROJETO'!$B$14:$B$16,0))&lt;&gt;"Sim",FALSE()))),"A prática informada no item não foi selecionada na aba Projeto.",IF(AND(MAX($I2433,$L2433,$O2433,$R2433,$U2433,$X2433)&gt;'CONFG.  LISTAS'!$F$4,NOT(OR($Z2433&lt;&gt;"",$AA2433&lt;&gt;""))),"Memorial de cálculo ou anexo obrigatório não informado para item acima do limite.",IF(OR(AND($G2433&lt;&gt;"",$H2433&lt;&gt;"",OR($G2433&lt;=0,$H2433&lt;=0)),AND($J2433&lt;&gt;"",$K2433&lt;&gt;"",OR($J2433&lt;=0,$K2433&lt;=0)),AND($M2433&lt;&gt;"",$N2433&lt;&gt;"",OR($M2433&lt;=0,$N2433&lt;=0)),AND($P2433&lt;&gt;"",$Q2433&lt;&gt;"",OR($P2433&lt;=0,$Q2433&lt;=0)),AND($S2433&lt;&gt;"",$T2433&lt;&gt;"",OR($S2433&lt;=0,$T2433&lt;=0)),AND($V2433&lt;&gt;"",$W2433&lt;&gt;"",OR($V2433&lt;=0,$W2433&lt;=0))),"Revise os valores informados: valor unitário e quantidade devem ser maiores que zero.",IF(OR(AND($G2433="",$H2433&lt;&gt;""),AND($G2433&lt;&gt;"",$H2433=""),AND($J2433="",$K2433&lt;&gt;""),AND($J2433&lt;&gt;"",$K2433=""),AND($M2433="",$N2433&lt;&gt;""),AND($M2433&lt;&gt;"",$N2433=""),AND($P2433="",$Q2433&lt;&gt;""),AND($P2433&lt;&gt;"",$Q2433=""),AND($S2433="",$T2433&lt;&gt;""),AND($S2433&lt;&gt;"",$T2433=""),AND($V2433="",$W2433&lt;&gt;""),AND($V2433&lt;&gt;"",$W2433="")),"Há ano preenchido parcialmente: "&amp;TRIM(IF(AND($G2433="",$H2433&lt;&gt;""),"Ano 1 (falta valor unitário); ","")&amp;IF(AND($G2433&lt;&gt;"",$H2433=""),"Ano 1 (falta quantidade); ","")&amp;IF(AND($J2433="",$K2433&lt;&gt;""),"Ano 2 (falta valor unitário); ","")&amp;IF(AND($J2433&lt;&gt;"",$K2433=""),"Ano 2 (falta quantidade); ","")&amp;IF(AND($M2433="",$N2433&lt;&gt;""),"Ano 3 (falta valor unitário); ","")&amp;IF(AND($M2433&lt;&gt;"",$N2433=""),"Ano 3 (falta quantidade); ","")&amp;IF(AND($P2433="",$Q2433&lt;&gt;""),"Ano 4 (falta valor unitário); ","")&amp;IF(AND($P2433&lt;&gt;"",$Q2433=""),"Ano 4 (falta quantidade); ","")&amp;IF(AND($S2433="",$T2433&lt;&gt;""),"Ano 5 (falta valor unitário); ","")&amp;IF(AND($S2433&lt;&gt;"",$T2433=""),"Ano 5 (falta quantidade); ","")&amp;IF(AND($V2433="",$W2433&lt;&gt;""),"Ano 6 (falta valor unitário); ","")&amp;IF(AND($V2433&lt;&gt;"",$W2433=""),"Ano 6 (falta quantidade); ","")), IF(NOT(OR(AND($G2433&lt;&gt;"",$H2433&lt;&gt;""),AND($J2433&lt;&gt;"",$K2433&lt;&gt;""),AND($M2433&lt;&gt;"",$N2433&lt;&gt;""),AND($P2433&lt;&gt;"",$Q2433&lt;&gt;""),AND($S2433&lt;&gt;"",$T2433&lt;&gt;""),AND($V2433&lt;&gt;"",$W2433&lt;&gt;""))),"Informe pelo menos um ano completo com valor unitário e quantidade.",IF(AND($C2433&lt;&gt;"",$E2433&lt;&gt;"",LEFT(TRIM($C2433),1)&lt;&gt;LEFT(TRIM($E2433),1)),"Categoria e tipo estão incompatíveis.",IF(IF(OR($E2433="",$F2433=""),FALSE(),IFERROR(COUNTIF(INDIRECT("UNITS_"&amp;SUBSTITUTE(LEFT($E2433,FIND(" ",$E2433&amp;" ")-1),".","_")),$F2433)=0,TRUE())),"Unidade incompatível com o tipo selecionado.",IF(OR(AND(ISNUMBER(SEARCH("comunic",LOWER($B2433))),LEFT($E2433,3)&lt;&gt;"4.4"),AND(ISNUMBER(SEARCH("monitor",LOWER($B2433))),NOT(OR(LEFT($E2433,3)="1.5",LEFT($E2433,3)="2.5")))),"Revise a classificação do item conforme as regras de preenchimento.",IF(AND($B2433&lt;&gt;"",OR(ISNUMBER(SEARCH("outro",LOWER($B2433))),ISNUMBER(SEARCH("divers",LOWER($B2433))),ISNUMBER(SEARCH("kit",LOWER($B2433))),ISNUMBER(SEARCH("ferrament",LOWER($B2433))),ISNUMBER(SEARCH("epi",LOWER($B2433)))),NOT(OR($Z2433&lt;&gt;"",$AA2433&lt;&gt;""))),"Descrição muito genérica: detalhe melhor o item e registre o racional no memorial ou em anexo.",IF(AND($Y2433=0,$B2433&lt;&gt;"",OR($G2433&lt;&gt;"",$H2433&lt;&gt;"",$J2433&lt;&gt;"",$K2433&lt;&gt;"",$M2433&lt;&gt;"",$N2433&lt;&gt;"",$P2433&lt;&gt;"",$Q2433&lt;&gt;"",$S2433&lt;&gt;"",$T2433&lt;&gt;"",$V2433&lt;&gt;"",$W2433&lt;&gt;"")),"O item possui dados lançados, mas o total está zerado. Revise os valores informados.","")))))))))))))))</f>
        <v/>
      </c>
    </row>
    <row r="2434" spans="1:35" ht="14.25" customHeight="1" x14ac:dyDescent="0.25">
      <c r="A2434" s="57" t="str">
        <f t="shared" si="481"/>
        <v/>
      </c>
      <c r="B2434" s="58"/>
      <c r="C2434" s="58"/>
      <c r="D2434" s="58"/>
      <c r="E2434" s="58"/>
      <c r="F2434" s="58"/>
      <c r="G2434" s="269"/>
      <c r="H2434" s="59"/>
      <c r="I2434" s="273">
        <f t="shared" si="482"/>
        <v>0</v>
      </c>
      <c r="J2434" s="269"/>
      <c r="K2434" s="59"/>
      <c r="L2434" s="270">
        <f t="shared" si="483"/>
        <v>0</v>
      </c>
      <c r="M2434" s="269"/>
      <c r="N2434" s="59"/>
      <c r="O2434" s="270">
        <f t="shared" si="484"/>
        <v>0</v>
      </c>
      <c r="P2434" s="269"/>
      <c r="Q2434" s="59"/>
      <c r="R2434" s="271">
        <f t="shared" si="485"/>
        <v>0</v>
      </c>
      <c r="S2434" s="269"/>
      <c r="T2434" s="59"/>
      <c r="U2434" s="270">
        <f t="shared" si="486"/>
        <v>0</v>
      </c>
      <c r="V2434" s="269"/>
      <c r="W2434" s="59"/>
      <c r="X2434" s="270">
        <f t="shared" si="487"/>
        <v>0</v>
      </c>
      <c r="Y2434" s="270">
        <f t="shared" si="488"/>
        <v>0</v>
      </c>
      <c r="Z2434" s="58"/>
      <c r="AA2434" s="58"/>
      <c r="AB2434" s="60" t="str">
        <f t="shared" si="489"/>
        <v/>
      </c>
      <c r="AC2434" s="21" t="b">
        <f t="shared" si="490"/>
        <v>0</v>
      </c>
      <c r="AD2434" s="21" t="b">
        <f t="shared" si="491"/>
        <v>0</v>
      </c>
      <c r="AE2434" s="21" t="b">
        <f t="shared" si="492"/>
        <v>0</v>
      </c>
      <c r="AF2434" s="21" t="b">
        <f ca="1">OR(AND($AC2434,NOT($AD2434)),AND($AC2434,OR(AND($G2434="",$H2434&lt;&gt;""),AND($G2434&lt;&gt;"",$H2434=""),AND($J2434="",$K2434&lt;&gt;""),AND($J2434&lt;&gt;"",$K2434=""),AND($M2434="",$N2434&lt;&gt;""),AND($M2434&lt;&gt;"",$N2434=""),AND($P2434="",$Q2434&lt;&gt;""),AND($P2434&lt;&gt;"",$Q2434=""),AND($S2434="",$T2434&lt;&gt;""),AND($S2434&lt;&gt;"",$T2434=""),AND($V2434="",$W2434&lt;&gt;""),AND($V2434&lt;&gt;"",$W2434=""))),AND($C2434&lt;&gt;"",$E2434&lt;&gt;"",LEFT(TRIM($C2434),1)&lt;&gt;LEFT(TRIM($E2434),1)),IF(OR($E2434="",$F2434=""),FALSE(),IFERROR(COUNTIF(INDIRECT("UNITS_"&amp;SUBSTITUTE(LEFT($E2434,FIND(" ",$E2434&amp;" ")-1),".","_")),$F2434)=0,TRUE())),AND($B2434&lt;&gt;"",OR(ISNUMBER(SEARCH("outro",LOWER($B2434))),ISNUMBER(SEARCH("divers",LOWER($B2434))),ISNUMBER(SEARCH("etc",LOWER($B2434))))),OR(AND(ISNUMBER(SEARCH("comunic",LOWER($B2434))),LEFT($E2434,3)&lt;&gt;"4.4"),AND(ISNUMBER(SEARCH("monitor",LOWER($B2434))),NOT(OR(LEFT($E2434,3)="1.5",LEFT($E2434,3)="2.5")))),AND($B2434&lt;&gt;"",OR(LEFT($C2434,1)="1",LEFT($C2434,1)="2"),$D2434=""),AND($D2434&lt;&gt;"",NOT(OR(LEFT($C2434,1)="1",LEFT($C2434,1)="2"))),AND($D2434&lt;&gt;"",COUNTIF(' PROJETO'!$B$14:$B$16,$D2434)=0),IF($D2434="",FALSE(),IF(COUNTIF(' PROJETO'!$B$14:$B$16,$D2434)=0,FALSE(),IFERROR(INDEX(' PROJETO'!$C$14:$C$16,MATCH($D2434,' PROJETO'!$B$14:$B$16,0))&lt;&gt;"Sim",FALSE()))))</f>
        <v>0</v>
      </c>
      <c r="AG2434" s="21" t="b">
        <f>AND($AC2434,$Y2434&gt;'CONFG.  LISTAS'!$F$4,$Z2434="",$AA2434="")</f>
        <v>0</v>
      </c>
      <c r="AH2434" s="21" t="str">
        <f t="shared" si="493"/>
        <v/>
      </c>
      <c r="AI2434" s="43" t="str">
        <f ca="1">IF(NOT($AC2434),"",IF(OR($B2434="",$C2434="",$E2434="",$F2434=""),"Preencha descrição, categoria, tipo e unidade.",IF(AND($B2434&lt;&gt;"",OR(LEFT($C2434,1)="1",LEFT($C2434,1)="2"),$D2434=""),"Informe a prática de restauração para itens diretos.",IF(AND($D2434&lt;&gt;"",NOT(OR(LEFT($C2434,1)="1",LEFT($C2434,1)="2"))),"Custos indiretos não devem pertencer a uma prática específica.",IF(AND($D2434&lt;&gt;"",COUNTIF(' PROJETO'!$B$14:$B$16,$D2434)=0),"Prática de restauração inválida ou não cadastrada.",IF(IF($D2434="",FALSE(),IF(COUNTIF(' PROJETO'!$B$14:$B$16,$D2434)=0,FALSE(),IFERROR(INDEX(' PROJETO'!$C$14:$C$16,MATCH($D2434,' PROJETO'!$B$14:$B$16,0))&lt;&gt;"Sim",FALSE()))),"A prática informada no item não foi selecionada na aba Projeto.",IF(AND(MAX($I2434,$L2434,$O2434,$R2434,$U2434,$X2434)&gt;'CONFG.  LISTAS'!$F$4,NOT(OR($Z2434&lt;&gt;"",$AA2434&lt;&gt;""))),"Memorial de cálculo ou anexo obrigatório não informado para item acima do limite.",IF(OR(AND($G2434&lt;&gt;"",$H2434&lt;&gt;"",OR($G2434&lt;=0,$H2434&lt;=0)),AND($J2434&lt;&gt;"",$K2434&lt;&gt;"",OR($J2434&lt;=0,$K2434&lt;=0)),AND($M2434&lt;&gt;"",$N2434&lt;&gt;"",OR($M2434&lt;=0,$N2434&lt;=0)),AND($P2434&lt;&gt;"",$Q2434&lt;&gt;"",OR($P2434&lt;=0,$Q2434&lt;=0)),AND($S2434&lt;&gt;"",$T2434&lt;&gt;"",OR($S2434&lt;=0,$T2434&lt;=0)),AND($V2434&lt;&gt;"",$W2434&lt;&gt;"",OR($V2434&lt;=0,$W2434&lt;=0))),"Revise os valores informados: valor unitário e quantidade devem ser maiores que zero.",IF(OR(AND($G2434="",$H2434&lt;&gt;""),AND($G2434&lt;&gt;"",$H2434=""),AND($J2434="",$K2434&lt;&gt;""),AND($J2434&lt;&gt;"",$K2434=""),AND($M2434="",$N2434&lt;&gt;""),AND($M2434&lt;&gt;"",$N2434=""),AND($P2434="",$Q2434&lt;&gt;""),AND($P2434&lt;&gt;"",$Q2434=""),AND($S2434="",$T2434&lt;&gt;""),AND($S2434&lt;&gt;"",$T2434=""),AND($V2434="",$W2434&lt;&gt;""),AND($V2434&lt;&gt;"",$W2434="")),"Há ano preenchido parcialmente: "&amp;TRIM(IF(AND($G2434="",$H2434&lt;&gt;""),"Ano 1 (falta valor unitário); ","")&amp;IF(AND($G2434&lt;&gt;"",$H2434=""),"Ano 1 (falta quantidade); ","")&amp;IF(AND($J2434="",$K2434&lt;&gt;""),"Ano 2 (falta valor unitário); ","")&amp;IF(AND($J2434&lt;&gt;"",$K2434=""),"Ano 2 (falta quantidade); ","")&amp;IF(AND($M2434="",$N2434&lt;&gt;""),"Ano 3 (falta valor unitário); ","")&amp;IF(AND($M2434&lt;&gt;"",$N2434=""),"Ano 3 (falta quantidade); ","")&amp;IF(AND($P2434="",$Q2434&lt;&gt;""),"Ano 4 (falta valor unitário); ","")&amp;IF(AND($P2434&lt;&gt;"",$Q2434=""),"Ano 4 (falta quantidade); ","")&amp;IF(AND($S2434="",$T2434&lt;&gt;""),"Ano 5 (falta valor unitário); ","")&amp;IF(AND($S2434&lt;&gt;"",$T2434=""),"Ano 5 (falta quantidade); ","")&amp;IF(AND($V2434="",$W2434&lt;&gt;""),"Ano 6 (falta valor unitário); ","")&amp;IF(AND($V2434&lt;&gt;"",$W2434=""),"Ano 6 (falta quantidade); ","")), IF(NOT(OR(AND($G2434&lt;&gt;"",$H2434&lt;&gt;""),AND($J2434&lt;&gt;"",$K2434&lt;&gt;""),AND($M2434&lt;&gt;"",$N2434&lt;&gt;""),AND($P2434&lt;&gt;"",$Q2434&lt;&gt;""),AND($S2434&lt;&gt;"",$T2434&lt;&gt;""),AND($V2434&lt;&gt;"",$W2434&lt;&gt;""))),"Informe pelo menos um ano completo com valor unitário e quantidade.",IF(AND($C2434&lt;&gt;"",$E2434&lt;&gt;"",LEFT(TRIM($C2434),1)&lt;&gt;LEFT(TRIM($E2434),1)),"Categoria e tipo estão incompatíveis.",IF(IF(OR($E2434="",$F2434=""),FALSE(),IFERROR(COUNTIF(INDIRECT("UNITS_"&amp;SUBSTITUTE(LEFT($E2434,FIND(" ",$E2434&amp;" ")-1),".","_")),$F2434)=0,TRUE())),"Unidade incompatível com o tipo selecionado.",IF(OR(AND(ISNUMBER(SEARCH("comunic",LOWER($B2434))),LEFT($E2434,3)&lt;&gt;"4.4"),AND(ISNUMBER(SEARCH("monitor",LOWER($B2434))),NOT(OR(LEFT($E2434,3)="1.5",LEFT($E2434,3)="2.5")))),"Revise a classificação do item conforme as regras de preenchimento.",IF(AND($B2434&lt;&gt;"",OR(ISNUMBER(SEARCH("outro",LOWER($B2434))),ISNUMBER(SEARCH("divers",LOWER($B2434))),ISNUMBER(SEARCH("kit",LOWER($B2434))),ISNUMBER(SEARCH("ferrament",LOWER($B2434))),ISNUMBER(SEARCH("epi",LOWER($B2434)))),NOT(OR($Z2434&lt;&gt;"",$AA2434&lt;&gt;""))),"Descrição muito genérica: detalhe melhor o item e registre o racional no memorial ou em anexo.",IF(AND($Y2434=0,$B2434&lt;&gt;"",OR($G2434&lt;&gt;"",$H2434&lt;&gt;"",$J2434&lt;&gt;"",$K2434&lt;&gt;"",$M2434&lt;&gt;"",$N2434&lt;&gt;"",$P2434&lt;&gt;"",$Q2434&lt;&gt;"",$S2434&lt;&gt;"",$T2434&lt;&gt;"",$V2434&lt;&gt;"",$W2434&lt;&gt;"")),"O item possui dados lançados, mas o total está zerado. Revise os valores informados.","")))))))))))))))</f>
        <v/>
      </c>
    </row>
    <row r="2435" spans="1:35" ht="14.25" customHeight="1" x14ac:dyDescent="0.25">
      <c r="A2435" s="57" t="str">
        <f t="shared" si="481"/>
        <v/>
      </c>
      <c r="B2435" s="61"/>
      <c r="C2435" s="61"/>
      <c r="D2435" s="58"/>
      <c r="E2435" s="61"/>
      <c r="F2435" s="61"/>
      <c r="G2435" s="272"/>
      <c r="H2435" s="62"/>
      <c r="I2435" s="273">
        <f t="shared" si="482"/>
        <v>0</v>
      </c>
      <c r="J2435" s="272"/>
      <c r="K2435" s="62"/>
      <c r="L2435" s="270">
        <f t="shared" si="483"/>
        <v>0</v>
      </c>
      <c r="M2435" s="272"/>
      <c r="N2435" s="62"/>
      <c r="O2435" s="270">
        <f t="shared" si="484"/>
        <v>0</v>
      </c>
      <c r="P2435" s="272"/>
      <c r="Q2435" s="62"/>
      <c r="R2435" s="271">
        <f t="shared" si="485"/>
        <v>0</v>
      </c>
      <c r="S2435" s="272"/>
      <c r="T2435" s="62"/>
      <c r="U2435" s="270">
        <f t="shared" si="486"/>
        <v>0</v>
      </c>
      <c r="V2435" s="272"/>
      <c r="W2435" s="62"/>
      <c r="X2435" s="270">
        <f t="shared" si="487"/>
        <v>0</v>
      </c>
      <c r="Y2435" s="270">
        <f t="shared" si="488"/>
        <v>0</v>
      </c>
      <c r="Z2435" s="61"/>
      <c r="AA2435" s="61"/>
      <c r="AB2435" s="60" t="str">
        <f t="shared" si="489"/>
        <v/>
      </c>
      <c r="AC2435" s="21" t="b">
        <f t="shared" si="490"/>
        <v>0</v>
      </c>
      <c r="AD2435" s="21" t="b">
        <f t="shared" si="491"/>
        <v>0</v>
      </c>
      <c r="AE2435" s="21" t="b">
        <f t="shared" si="492"/>
        <v>0</v>
      </c>
      <c r="AF2435" s="21" t="b">
        <f ca="1">OR(AND($AC2435,NOT($AD2435)),AND($AC2435,OR(AND($G2435="",$H2435&lt;&gt;""),AND($G2435&lt;&gt;"",$H2435=""),AND($J2435="",$K2435&lt;&gt;""),AND($J2435&lt;&gt;"",$K2435=""),AND($M2435="",$N2435&lt;&gt;""),AND($M2435&lt;&gt;"",$N2435=""),AND($P2435="",$Q2435&lt;&gt;""),AND($P2435&lt;&gt;"",$Q2435=""),AND($S2435="",$T2435&lt;&gt;""),AND($S2435&lt;&gt;"",$T2435=""),AND($V2435="",$W2435&lt;&gt;""),AND($V2435&lt;&gt;"",$W2435=""))),AND($C2435&lt;&gt;"",$E2435&lt;&gt;"",LEFT(TRIM($C2435),1)&lt;&gt;LEFT(TRIM($E2435),1)),IF(OR($E2435="",$F2435=""),FALSE(),IFERROR(COUNTIF(INDIRECT("UNITS_"&amp;SUBSTITUTE(LEFT($E2435,FIND(" ",$E2435&amp;" ")-1),".","_")),$F2435)=0,TRUE())),AND($B2435&lt;&gt;"",OR(ISNUMBER(SEARCH("outro",LOWER($B2435))),ISNUMBER(SEARCH("divers",LOWER($B2435))),ISNUMBER(SEARCH("etc",LOWER($B2435))))),OR(AND(ISNUMBER(SEARCH("comunic",LOWER($B2435))),LEFT($E2435,3)&lt;&gt;"4.4"),AND(ISNUMBER(SEARCH("monitor",LOWER($B2435))),NOT(OR(LEFT($E2435,3)="1.5",LEFT($E2435,3)="2.5")))),AND($B2435&lt;&gt;"",OR(LEFT($C2435,1)="1",LEFT($C2435,1)="2"),$D2435=""),AND($D2435&lt;&gt;"",NOT(OR(LEFT($C2435,1)="1",LEFT($C2435,1)="2"))),AND($D2435&lt;&gt;"",COUNTIF(' PROJETO'!$B$14:$B$16,$D2435)=0),IF($D2435="",FALSE(),IF(COUNTIF(' PROJETO'!$B$14:$B$16,$D2435)=0,FALSE(),IFERROR(INDEX(' PROJETO'!$C$14:$C$16,MATCH($D2435,' PROJETO'!$B$14:$B$16,0))&lt;&gt;"Sim",FALSE()))))</f>
        <v>0</v>
      </c>
      <c r="AG2435" s="21" t="b">
        <f>AND($AC2435,$Y2435&gt;'CONFG.  LISTAS'!$F$4,$Z2435="",$AA2435="")</f>
        <v>0</v>
      </c>
      <c r="AH2435" s="21" t="str">
        <f t="shared" si="493"/>
        <v/>
      </c>
      <c r="AI2435" s="43" t="str">
        <f ca="1">IF(NOT($AC2435),"",IF(OR($B2435="",$C2435="",$E2435="",$F2435=""),"Preencha descrição, categoria, tipo e unidade.",IF(AND($B2435&lt;&gt;"",OR(LEFT($C2435,1)="1",LEFT($C2435,1)="2"),$D2435=""),"Informe a prática de restauração para itens diretos.",IF(AND($D2435&lt;&gt;"",NOT(OR(LEFT($C2435,1)="1",LEFT($C2435,1)="2"))),"Custos indiretos não devem pertencer a uma prática específica.",IF(AND($D2435&lt;&gt;"",COUNTIF(' PROJETO'!$B$14:$B$16,$D2435)=0),"Prática de restauração inválida ou não cadastrada.",IF(IF($D2435="",FALSE(),IF(COUNTIF(' PROJETO'!$B$14:$B$16,$D2435)=0,FALSE(),IFERROR(INDEX(' PROJETO'!$C$14:$C$16,MATCH($D2435,' PROJETO'!$B$14:$B$16,0))&lt;&gt;"Sim",FALSE()))),"A prática informada no item não foi selecionada na aba Projeto.",IF(AND(MAX($I2435,$L2435,$O2435,$R2435,$U2435,$X2435)&gt;'CONFG.  LISTAS'!$F$4,NOT(OR($Z2435&lt;&gt;"",$AA2435&lt;&gt;""))),"Memorial de cálculo ou anexo obrigatório não informado para item acima do limite.",IF(OR(AND($G2435&lt;&gt;"",$H2435&lt;&gt;"",OR($G2435&lt;=0,$H2435&lt;=0)),AND($J2435&lt;&gt;"",$K2435&lt;&gt;"",OR($J2435&lt;=0,$K2435&lt;=0)),AND($M2435&lt;&gt;"",$N2435&lt;&gt;"",OR($M2435&lt;=0,$N2435&lt;=0)),AND($P2435&lt;&gt;"",$Q2435&lt;&gt;"",OR($P2435&lt;=0,$Q2435&lt;=0)),AND($S2435&lt;&gt;"",$T2435&lt;&gt;"",OR($S2435&lt;=0,$T2435&lt;=0)),AND($V2435&lt;&gt;"",$W2435&lt;&gt;"",OR($V2435&lt;=0,$W2435&lt;=0))),"Revise os valores informados: valor unitário e quantidade devem ser maiores que zero.",IF(OR(AND($G2435="",$H2435&lt;&gt;""),AND($G2435&lt;&gt;"",$H2435=""),AND($J2435="",$K2435&lt;&gt;""),AND($J2435&lt;&gt;"",$K2435=""),AND($M2435="",$N2435&lt;&gt;""),AND($M2435&lt;&gt;"",$N2435=""),AND($P2435="",$Q2435&lt;&gt;""),AND($P2435&lt;&gt;"",$Q2435=""),AND($S2435="",$T2435&lt;&gt;""),AND($S2435&lt;&gt;"",$T2435=""),AND($V2435="",$W2435&lt;&gt;""),AND($V2435&lt;&gt;"",$W2435="")),"Há ano preenchido parcialmente: "&amp;TRIM(IF(AND($G2435="",$H2435&lt;&gt;""),"Ano 1 (falta valor unitário); ","")&amp;IF(AND($G2435&lt;&gt;"",$H2435=""),"Ano 1 (falta quantidade); ","")&amp;IF(AND($J2435="",$K2435&lt;&gt;""),"Ano 2 (falta valor unitário); ","")&amp;IF(AND($J2435&lt;&gt;"",$K2435=""),"Ano 2 (falta quantidade); ","")&amp;IF(AND($M2435="",$N2435&lt;&gt;""),"Ano 3 (falta valor unitário); ","")&amp;IF(AND($M2435&lt;&gt;"",$N2435=""),"Ano 3 (falta quantidade); ","")&amp;IF(AND($P2435="",$Q2435&lt;&gt;""),"Ano 4 (falta valor unitário); ","")&amp;IF(AND($P2435&lt;&gt;"",$Q2435=""),"Ano 4 (falta quantidade); ","")&amp;IF(AND($S2435="",$T2435&lt;&gt;""),"Ano 5 (falta valor unitário); ","")&amp;IF(AND($S2435&lt;&gt;"",$T2435=""),"Ano 5 (falta quantidade); ","")&amp;IF(AND($V2435="",$W2435&lt;&gt;""),"Ano 6 (falta valor unitário); ","")&amp;IF(AND($V2435&lt;&gt;"",$W2435=""),"Ano 6 (falta quantidade); ","")), IF(NOT(OR(AND($G2435&lt;&gt;"",$H2435&lt;&gt;""),AND($J2435&lt;&gt;"",$K2435&lt;&gt;""),AND($M2435&lt;&gt;"",$N2435&lt;&gt;""),AND($P2435&lt;&gt;"",$Q2435&lt;&gt;""),AND($S2435&lt;&gt;"",$T2435&lt;&gt;""),AND($V2435&lt;&gt;"",$W2435&lt;&gt;""))),"Informe pelo menos um ano completo com valor unitário e quantidade.",IF(AND($C2435&lt;&gt;"",$E2435&lt;&gt;"",LEFT(TRIM($C2435),1)&lt;&gt;LEFT(TRIM($E2435),1)),"Categoria e tipo estão incompatíveis.",IF(IF(OR($E2435="",$F2435=""),FALSE(),IFERROR(COUNTIF(INDIRECT("UNITS_"&amp;SUBSTITUTE(LEFT($E2435,FIND(" ",$E2435&amp;" ")-1),".","_")),$F2435)=0,TRUE())),"Unidade incompatível com o tipo selecionado.",IF(OR(AND(ISNUMBER(SEARCH("comunic",LOWER($B2435))),LEFT($E2435,3)&lt;&gt;"4.4"),AND(ISNUMBER(SEARCH("monitor",LOWER($B2435))),NOT(OR(LEFT($E2435,3)="1.5",LEFT($E2435,3)="2.5")))),"Revise a classificação do item conforme as regras de preenchimento.",IF(AND($B2435&lt;&gt;"",OR(ISNUMBER(SEARCH("outro",LOWER($B2435))),ISNUMBER(SEARCH("divers",LOWER($B2435))),ISNUMBER(SEARCH("kit",LOWER($B2435))),ISNUMBER(SEARCH("ferrament",LOWER($B2435))),ISNUMBER(SEARCH("epi",LOWER($B2435)))),NOT(OR($Z2435&lt;&gt;"",$AA2435&lt;&gt;""))),"Descrição muito genérica: detalhe melhor o item e registre o racional no memorial ou em anexo.",IF(AND($Y2435=0,$B2435&lt;&gt;"",OR($G2435&lt;&gt;"",$H2435&lt;&gt;"",$J2435&lt;&gt;"",$K2435&lt;&gt;"",$M2435&lt;&gt;"",$N2435&lt;&gt;"",$P2435&lt;&gt;"",$Q2435&lt;&gt;"",$S2435&lt;&gt;"",$T2435&lt;&gt;"",$V2435&lt;&gt;"",$W2435&lt;&gt;"")),"O item possui dados lançados, mas o total está zerado. Revise os valores informados.","")))))))))))))))</f>
        <v/>
      </c>
    </row>
    <row r="2436" spans="1:35" ht="14.25" customHeight="1" x14ac:dyDescent="0.25">
      <c r="A2436" s="57" t="str">
        <f t="shared" si="481"/>
        <v/>
      </c>
      <c r="B2436" s="58"/>
      <c r="C2436" s="58"/>
      <c r="D2436" s="58"/>
      <c r="E2436" s="58"/>
      <c r="F2436" s="58"/>
      <c r="G2436" s="269"/>
      <c r="H2436" s="59"/>
      <c r="I2436" s="273">
        <f t="shared" si="482"/>
        <v>0</v>
      </c>
      <c r="J2436" s="269"/>
      <c r="K2436" s="59"/>
      <c r="L2436" s="270">
        <f t="shared" si="483"/>
        <v>0</v>
      </c>
      <c r="M2436" s="269"/>
      <c r="N2436" s="59"/>
      <c r="O2436" s="270">
        <f t="shared" si="484"/>
        <v>0</v>
      </c>
      <c r="P2436" s="269"/>
      <c r="Q2436" s="59"/>
      <c r="R2436" s="271">
        <f t="shared" si="485"/>
        <v>0</v>
      </c>
      <c r="S2436" s="269"/>
      <c r="T2436" s="59"/>
      <c r="U2436" s="270">
        <f t="shared" si="486"/>
        <v>0</v>
      </c>
      <c r="V2436" s="269"/>
      <c r="W2436" s="59"/>
      <c r="X2436" s="270">
        <f t="shared" si="487"/>
        <v>0</v>
      </c>
      <c r="Y2436" s="270">
        <f t="shared" si="488"/>
        <v>0</v>
      </c>
      <c r="Z2436" s="58"/>
      <c r="AA2436" s="58"/>
      <c r="AB2436" s="60" t="str">
        <f t="shared" si="489"/>
        <v/>
      </c>
      <c r="AC2436" s="21" t="b">
        <f t="shared" si="490"/>
        <v>0</v>
      </c>
      <c r="AD2436" s="21" t="b">
        <f t="shared" si="491"/>
        <v>0</v>
      </c>
      <c r="AE2436" s="21" t="b">
        <f t="shared" si="492"/>
        <v>0</v>
      </c>
      <c r="AF2436" s="21" t="b">
        <f ca="1">OR(AND($AC2436,NOT($AD2436)),AND($AC2436,OR(AND($G2436="",$H2436&lt;&gt;""),AND($G2436&lt;&gt;"",$H2436=""),AND($J2436="",$K2436&lt;&gt;""),AND($J2436&lt;&gt;"",$K2436=""),AND($M2436="",$N2436&lt;&gt;""),AND($M2436&lt;&gt;"",$N2436=""),AND($P2436="",$Q2436&lt;&gt;""),AND($P2436&lt;&gt;"",$Q2436=""),AND($S2436="",$T2436&lt;&gt;""),AND($S2436&lt;&gt;"",$T2436=""),AND($V2436="",$W2436&lt;&gt;""),AND($V2436&lt;&gt;"",$W2436=""))),AND($C2436&lt;&gt;"",$E2436&lt;&gt;"",LEFT(TRIM($C2436),1)&lt;&gt;LEFT(TRIM($E2436),1)),IF(OR($E2436="",$F2436=""),FALSE(),IFERROR(COUNTIF(INDIRECT("UNITS_"&amp;SUBSTITUTE(LEFT($E2436,FIND(" ",$E2436&amp;" ")-1),".","_")),$F2436)=0,TRUE())),AND($B2436&lt;&gt;"",OR(ISNUMBER(SEARCH("outro",LOWER($B2436))),ISNUMBER(SEARCH("divers",LOWER($B2436))),ISNUMBER(SEARCH("etc",LOWER($B2436))))),OR(AND(ISNUMBER(SEARCH("comunic",LOWER($B2436))),LEFT($E2436,3)&lt;&gt;"4.4"),AND(ISNUMBER(SEARCH("monitor",LOWER($B2436))),NOT(OR(LEFT($E2436,3)="1.5",LEFT($E2436,3)="2.5")))),AND($B2436&lt;&gt;"",OR(LEFT($C2436,1)="1",LEFT($C2436,1)="2"),$D2436=""),AND($D2436&lt;&gt;"",NOT(OR(LEFT($C2436,1)="1",LEFT($C2436,1)="2"))),AND($D2436&lt;&gt;"",COUNTIF(' PROJETO'!$B$14:$B$16,$D2436)=0),IF($D2436="",FALSE(),IF(COUNTIF(' PROJETO'!$B$14:$B$16,$D2436)=0,FALSE(),IFERROR(INDEX(' PROJETO'!$C$14:$C$16,MATCH($D2436,' PROJETO'!$B$14:$B$16,0))&lt;&gt;"Sim",FALSE()))))</f>
        <v>0</v>
      </c>
      <c r="AG2436" s="21" t="b">
        <f>AND($AC2436,$Y2436&gt;'CONFG.  LISTAS'!$F$4,$Z2436="",$AA2436="")</f>
        <v>0</v>
      </c>
      <c r="AH2436" s="21" t="str">
        <f t="shared" si="493"/>
        <v/>
      </c>
      <c r="AI2436" s="43" t="str">
        <f ca="1">IF(NOT($AC2436),"",IF(OR($B2436="",$C2436="",$E2436="",$F2436=""),"Preencha descrição, categoria, tipo e unidade.",IF(AND($B2436&lt;&gt;"",OR(LEFT($C2436,1)="1",LEFT($C2436,1)="2"),$D2436=""),"Informe a prática de restauração para itens diretos.",IF(AND($D2436&lt;&gt;"",NOT(OR(LEFT($C2436,1)="1",LEFT($C2436,1)="2"))),"Custos indiretos não devem pertencer a uma prática específica.",IF(AND($D2436&lt;&gt;"",COUNTIF(' PROJETO'!$B$14:$B$16,$D2436)=0),"Prática de restauração inválida ou não cadastrada.",IF(IF($D2436="",FALSE(),IF(COUNTIF(' PROJETO'!$B$14:$B$16,$D2436)=0,FALSE(),IFERROR(INDEX(' PROJETO'!$C$14:$C$16,MATCH($D2436,' PROJETO'!$B$14:$B$16,0))&lt;&gt;"Sim",FALSE()))),"A prática informada no item não foi selecionada na aba Projeto.",IF(AND(MAX($I2436,$L2436,$O2436,$R2436,$U2436,$X2436)&gt;'CONFG.  LISTAS'!$F$4,NOT(OR($Z2436&lt;&gt;"",$AA2436&lt;&gt;""))),"Memorial de cálculo ou anexo obrigatório não informado para item acima do limite.",IF(OR(AND($G2436&lt;&gt;"",$H2436&lt;&gt;"",OR($G2436&lt;=0,$H2436&lt;=0)),AND($J2436&lt;&gt;"",$K2436&lt;&gt;"",OR($J2436&lt;=0,$K2436&lt;=0)),AND($M2436&lt;&gt;"",$N2436&lt;&gt;"",OR($M2436&lt;=0,$N2436&lt;=0)),AND($P2436&lt;&gt;"",$Q2436&lt;&gt;"",OR($P2436&lt;=0,$Q2436&lt;=0)),AND($S2436&lt;&gt;"",$T2436&lt;&gt;"",OR($S2436&lt;=0,$T2436&lt;=0)),AND($V2436&lt;&gt;"",$W2436&lt;&gt;"",OR($V2436&lt;=0,$W2436&lt;=0))),"Revise os valores informados: valor unitário e quantidade devem ser maiores que zero.",IF(OR(AND($G2436="",$H2436&lt;&gt;""),AND($G2436&lt;&gt;"",$H2436=""),AND($J2436="",$K2436&lt;&gt;""),AND($J2436&lt;&gt;"",$K2436=""),AND($M2436="",$N2436&lt;&gt;""),AND($M2436&lt;&gt;"",$N2436=""),AND($P2436="",$Q2436&lt;&gt;""),AND($P2436&lt;&gt;"",$Q2436=""),AND($S2436="",$T2436&lt;&gt;""),AND($S2436&lt;&gt;"",$T2436=""),AND($V2436="",$W2436&lt;&gt;""),AND($V2436&lt;&gt;"",$W2436="")),"Há ano preenchido parcialmente: "&amp;TRIM(IF(AND($G2436="",$H2436&lt;&gt;""),"Ano 1 (falta valor unitário); ","")&amp;IF(AND($G2436&lt;&gt;"",$H2436=""),"Ano 1 (falta quantidade); ","")&amp;IF(AND($J2436="",$K2436&lt;&gt;""),"Ano 2 (falta valor unitário); ","")&amp;IF(AND($J2436&lt;&gt;"",$K2436=""),"Ano 2 (falta quantidade); ","")&amp;IF(AND($M2436="",$N2436&lt;&gt;""),"Ano 3 (falta valor unitário); ","")&amp;IF(AND($M2436&lt;&gt;"",$N2436=""),"Ano 3 (falta quantidade); ","")&amp;IF(AND($P2436="",$Q2436&lt;&gt;""),"Ano 4 (falta valor unitário); ","")&amp;IF(AND($P2436&lt;&gt;"",$Q2436=""),"Ano 4 (falta quantidade); ","")&amp;IF(AND($S2436="",$T2436&lt;&gt;""),"Ano 5 (falta valor unitário); ","")&amp;IF(AND($S2436&lt;&gt;"",$T2436=""),"Ano 5 (falta quantidade); ","")&amp;IF(AND($V2436="",$W2436&lt;&gt;""),"Ano 6 (falta valor unitário); ","")&amp;IF(AND($V2436&lt;&gt;"",$W2436=""),"Ano 6 (falta quantidade); ","")), IF(NOT(OR(AND($G2436&lt;&gt;"",$H2436&lt;&gt;""),AND($J2436&lt;&gt;"",$K2436&lt;&gt;""),AND($M2436&lt;&gt;"",$N2436&lt;&gt;""),AND($P2436&lt;&gt;"",$Q2436&lt;&gt;""),AND($S2436&lt;&gt;"",$T2436&lt;&gt;""),AND($V2436&lt;&gt;"",$W2436&lt;&gt;""))),"Informe pelo menos um ano completo com valor unitário e quantidade.",IF(AND($C2436&lt;&gt;"",$E2436&lt;&gt;"",LEFT(TRIM($C2436),1)&lt;&gt;LEFT(TRIM($E2436),1)),"Categoria e tipo estão incompatíveis.",IF(IF(OR($E2436="",$F2436=""),FALSE(),IFERROR(COUNTIF(INDIRECT("UNITS_"&amp;SUBSTITUTE(LEFT($E2436,FIND(" ",$E2436&amp;" ")-1),".","_")),$F2436)=0,TRUE())),"Unidade incompatível com o tipo selecionado.",IF(OR(AND(ISNUMBER(SEARCH("comunic",LOWER($B2436))),LEFT($E2436,3)&lt;&gt;"4.4"),AND(ISNUMBER(SEARCH("monitor",LOWER($B2436))),NOT(OR(LEFT($E2436,3)="1.5",LEFT($E2436,3)="2.5")))),"Revise a classificação do item conforme as regras de preenchimento.",IF(AND($B2436&lt;&gt;"",OR(ISNUMBER(SEARCH("outro",LOWER($B2436))),ISNUMBER(SEARCH("divers",LOWER($B2436))),ISNUMBER(SEARCH("kit",LOWER($B2436))),ISNUMBER(SEARCH("ferrament",LOWER($B2436))),ISNUMBER(SEARCH("epi",LOWER($B2436)))),NOT(OR($Z2436&lt;&gt;"",$AA2436&lt;&gt;""))),"Descrição muito genérica: detalhe melhor o item e registre o racional no memorial ou em anexo.",IF(AND($Y2436=0,$B2436&lt;&gt;"",OR($G2436&lt;&gt;"",$H2436&lt;&gt;"",$J2436&lt;&gt;"",$K2436&lt;&gt;"",$M2436&lt;&gt;"",$N2436&lt;&gt;"",$P2436&lt;&gt;"",$Q2436&lt;&gt;"",$S2436&lt;&gt;"",$T2436&lt;&gt;"",$V2436&lt;&gt;"",$W2436&lt;&gt;"")),"O item possui dados lançados, mas o total está zerado. Revise os valores informados.","")))))))))))))))</f>
        <v/>
      </c>
    </row>
    <row r="2437" spans="1:35" ht="14.25" customHeight="1" x14ac:dyDescent="0.25">
      <c r="A2437" s="57" t="str">
        <f t="shared" si="481"/>
        <v/>
      </c>
      <c r="B2437" s="61"/>
      <c r="C2437" s="61"/>
      <c r="D2437" s="58"/>
      <c r="E2437" s="61"/>
      <c r="F2437" s="61"/>
      <c r="G2437" s="272"/>
      <c r="H2437" s="62"/>
      <c r="I2437" s="273">
        <f t="shared" si="482"/>
        <v>0</v>
      </c>
      <c r="J2437" s="272"/>
      <c r="K2437" s="62"/>
      <c r="L2437" s="270">
        <f t="shared" si="483"/>
        <v>0</v>
      </c>
      <c r="M2437" s="272"/>
      <c r="N2437" s="62"/>
      <c r="O2437" s="270">
        <f t="shared" si="484"/>
        <v>0</v>
      </c>
      <c r="P2437" s="272"/>
      <c r="Q2437" s="62"/>
      <c r="R2437" s="271">
        <f t="shared" si="485"/>
        <v>0</v>
      </c>
      <c r="S2437" s="272"/>
      <c r="T2437" s="62"/>
      <c r="U2437" s="270">
        <f t="shared" si="486"/>
        <v>0</v>
      </c>
      <c r="V2437" s="272"/>
      <c r="W2437" s="62"/>
      <c r="X2437" s="270">
        <f t="shared" si="487"/>
        <v>0</v>
      </c>
      <c r="Y2437" s="270">
        <f t="shared" si="488"/>
        <v>0</v>
      </c>
      <c r="Z2437" s="61"/>
      <c r="AA2437" s="61"/>
      <c r="AB2437" s="60" t="str">
        <f t="shared" si="489"/>
        <v/>
      </c>
      <c r="AC2437" s="21" t="b">
        <f t="shared" si="490"/>
        <v>0</v>
      </c>
      <c r="AD2437" s="21" t="b">
        <f t="shared" si="491"/>
        <v>0</v>
      </c>
      <c r="AE2437" s="21" t="b">
        <f t="shared" si="492"/>
        <v>0</v>
      </c>
      <c r="AF2437" s="21" t="b">
        <f ca="1">OR(AND($AC2437,NOT($AD2437)),AND($AC2437,OR(AND($G2437="",$H2437&lt;&gt;""),AND($G2437&lt;&gt;"",$H2437=""),AND($J2437="",$K2437&lt;&gt;""),AND($J2437&lt;&gt;"",$K2437=""),AND($M2437="",$N2437&lt;&gt;""),AND($M2437&lt;&gt;"",$N2437=""),AND($P2437="",$Q2437&lt;&gt;""),AND($P2437&lt;&gt;"",$Q2437=""),AND($S2437="",$T2437&lt;&gt;""),AND($S2437&lt;&gt;"",$T2437=""),AND($V2437="",$W2437&lt;&gt;""),AND($V2437&lt;&gt;"",$W2437=""))),AND($C2437&lt;&gt;"",$E2437&lt;&gt;"",LEFT(TRIM($C2437),1)&lt;&gt;LEFT(TRIM($E2437),1)),IF(OR($E2437="",$F2437=""),FALSE(),IFERROR(COUNTIF(INDIRECT("UNITS_"&amp;SUBSTITUTE(LEFT($E2437,FIND(" ",$E2437&amp;" ")-1),".","_")),$F2437)=0,TRUE())),AND($B2437&lt;&gt;"",OR(ISNUMBER(SEARCH("outro",LOWER($B2437))),ISNUMBER(SEARCH("divers",LOWER($B2437))),ISNUMBER(SEARCH("etc",LOWER($B2437))))),OR(AND(ISNUMBER(SEARCH("comunic",LOWER($B2437))),LEFT($E2437,3)&lt;&gt;"4.4"),AND(ISNUMBER(SEARCH("monitor",LOWER($B2437))),NOT(OR(LEFT($E2437,3)="1.5",LEFT($E2437,3)="2.5")))),AND($B2437&lt;&gt;"",OR(LEFT($C2437,1)="1",LEFT($C2437,1)="2"),$D2437=""),AND($D2437&lt;&gt;"",NOT(OR(LEFT($C2437,1)="1",LEFT($C2437,1)="2"))),AND($D2437&lt;&gt;"",COUNTIF(' PROJETO'!$B$14:$B$16,$D2437)=0),IF($D2437="",FALSE(),IF(COUNTIF(' PROJETO'!$B$14:$B$16,$D2437)=0,FALSE(),IFERROR(INDEX(' PROJETO'!$C$14:$C$16,MATCH($D2437,' PROJETO'!$B$14:$B$16,0))&lt;&gt;"Sim",FALSE()))))</f>
        <v>0</v>
      </c>
      <c r="AG2437" s="21" t="b">
        <f>AND($AC2437,$Y2437&gt;'CONFG.  LISTAS'!$F$4,$Z2437="",$AA2437="")</f>
        <v>0</v>
      </c>
      <c r="AH2437" s="21" t="str">
        <f t="shared" si="493"/>
        <v/>
      </c>
      <c r="AI2437" s="43" t="str">
        <f ca="1">IF(NOT($AC2437),"",IF(OR($B2437="",$C2437="",$E2437="",$F2437=""),"Preencha descrição, categoria, tipo e unidade.",IF(AND($B2437&lt;&gt;"",OR(LEFT($C2437,1)="1",LEFT($C2437,1)="2"),$D2437=""),"Informe a prática de restauração para itens diretos.",IF(AND($D2437&lt;&gt;"",NOT(OR(LEFT($C2437,1)="1",LEFT($C2437,1)="2"))),"Custos indiretos não devem pertencer a uma prática específica.",IF(AND($D2437&lt;&gt;"",COUNTIF(' PROJETO'!$B$14:$B$16,$D2437)=0),"Prática de restauração inválida ou não cadastrada.",IF(IF($D2437="",FALSE(),IF(COUNTIF(' PROJETO'!$B$14:$B$16,$D2437)=0,FALSE(),IFERROR(INDEX(' PROJETO'!$C$14:$C$16,MATCH($D2437,' PROJETO'!$B$14:$B$16,0))&lt;&gt;"Sim",FALSE()))),"A prática informada no item não foi selecionada na aba Projeto.",IF(AND(MAX($I2437,$L2437,$O2437,$R2437,$U2437,$X2437)&gt;'CONFG.  LISTAS'!$F$4,NOT(OR($Z2437&lt;&gt;"",$AA2437&lt;&gt;""))),"Memorial de cálculo ou anexo obrigatório não informado para item acima do limite.",IF(OR(AND($G2437&lt;&gt;"",$H2437&lt;&gt;"",OR($G2437&lt;=0,$H2437&lt;=0)),AND($J2437&lt;&gt;"",$K2437&lt;&gt;"",OR($J2437&lt;=0,$K2437&lt;=0)),AND($M2437&lt;&gt;"",$N2437&lt;&gt;"",OR($M2437&lt;=0,$N2437&lt;=0)),AND($P2437&lt;&gt;"",$Q2437&lt;&gt;"",OR($P2437&lt;=0,$Q2437&lt;=0)),AND($S2437&lt;&gt;"",$T2437&lt;&gt;"",OR($S2437&lt;=0,$T2437&lt;=0)),AND($V2437&lt;&gt;"",$W2437&lt;&gt;"",OR($V2437&lt;=0,$W2437&lt;=0))),"Revise os valores informados: valor unitário e quantidade devem ser maiores que zero.",IF(OR(AND($G2437="",$H2437&lt;&gt;""),AND($G2437&lt;&gt;"",$H2437=""),AND($J2437="",$K2437&lt;&gt;""),AND($J2437&lt;&gt;"",$K2437=""),AND($M2437="",$N2437&lt;&gt;""),AND($M2437&lt;&gt;"",$N2437=""),AND($P2437="",$Q2437&lt;&gt;""),AND($P2437&lt;&gt;"",$Q2437=""),AND($S2437="",$T2437&lt;&gt;""),AND($S2437&lt;&gt;"",$T2437=""),AND($V2437="",$W2437&lt;&gt;""),AND($V2437&lt;&gt;"",$W2437="")),"Há ano preenchido parcialmente: "&amp;TRIM(IF(AND($G2437="",$H2437&lt;&gt;""),"Ano 1 (falta valor unitário); ","")&amp;IF(AND($G2437&lt;&gt;"",$H2437=""),"Ano 1 (falta quantidade); ","")&amp;IF(AND($J2437="",$K2437&lt;&gt;""),"Ano 2 (falta valor unitário); ","")&amp;IF(AND($J2437&lt;&gt;"",$K2437=""),"Ano 2 (falta quantidade); ","")&amp;IF(AND($M2437="",$N2437&lt;&gt;""),"Ano 3 (falta valor unitário); ","")&amp;IF(AND($M2437&lt;&gt;"",$N2437=""),"Ano 3 (falta quantidade); ","")&amp;IF(AND($P2437="",$Q2437&lt;&gt;""),"Ano 4 (falta valor unitário); ","")&amp;IF(AND($P2437&lt;&gt;"",$Q2437=""),"Ano 4 (falta quantidade); ","")&amp;IF(AND($S2437="",$T2437&lt;&gt;""),"Ano 5 (falta valor unitário); ","")&amp;IF(AND($S2437&lt;&gt;"",$T2437=""),"Ano 5 (falta quantidade); ","")&amp;IF(AND($V2437="",$W2437&lt;&gt;""),"Ano 6 (falta valor unitário); ","")&amp;IF(AND($V2437&lt;&gt;"",$W2437=""),"Ano 6 (falta quantidade); ","")), IF(NOT(OR(AND($G2437&lt;&gt;"",$H2437&lt;&gt;""),AND($J2437&lt;&gt;"",$K2437&lt;&gt;""),AND($M2437&lt;&gt;"",$N2437&lt;&gt;""),AND($P2437&lt;&gt;"",$Q2437&lt;&gt;""),AND($S2437&lt;&gt;"",$T2437&lt;&gt;""),AND($V2437&lt;&gt;"",$W2437&lt;&gt;""))),"Informe pelo menos um ano completo com valor unitário e quantidade.",IF(AND($C2437&lt;&gt;"",$E2437&lt;&gt;"",LEFT(TRIM($C2437),1)&lt;&gt;LEFT(TRIM($E2437),1)),"Categoria e tipo estão incompatíveis.",IF(IF(OR($E2437="",$F2437=""),FALSE(),IFERROR(COUNTIF(INDIRECT("UNITS_"&amp;SUBSTITUTE(LEFT($E2437,FIND(" ",$E2437&amp;" ")-1),".","_")),$F2437)=0,TRUE())),"Unidade incompatível com o tipo selecionado.",IF(OR(AND(ISNUMBER(SEARCH("comunic",LOWER($B2437))),LEFT($E2437,3)&lt;&gt;"4.4"),AND(ISNUMBER(SEARCH("monitor",LOWER($B2437))),NOT(OR(LEFT($E2437,3)="1.5",LEFT($E2437,3)="2.5")))),"Revise a classificação do item conforme as regras de preenchimento.",IF(AND($B2437&lt;&gt;"",OR(ISNUMBER(SEARCH("outro",LOWER($B2437))),ISNUMBER(SEARCH("divers",LOWER($B2437))),ISNUMBER(SEARCH("kit",LOWER($B2437))),ISNUMBER(SEARCH("ferrament",LOWER($B2437))),ISNUMBER(SEARCH("epi",LOWER($B2437)))),NOT(OR($Z2437&lt;&gt;"",$AA2437&lt;&gt;""))),"Descrição muito genérica: detalhe melhor o item e registre o racional no memorial ou em anexo.",IF(AND($Y2437=0,$B2437&lt;&gt;"",OR($G2437&lt;&gt;"",$H2437&lt;&gt;"",$J2437&lt;&gt;"",$K2437&lt;&gt;"",$M2437&lt;&gt;"",$N2437&lt;&gt;"",$P2437&lt;&gt;"",$Q2437&lt;&gt;"",$S2437&lt;&gt;"",$T2437&lt;&gt;"",$V2437&lt;&gt;"",$W2437&lt;&gt;"")),"O item possui dados lançados, mas o total está zerado. Revise os valores informados.","")))))))))))))))</f>
        <v/>
      </c>
    </row>
    <row r="2438" spans="1:35" ht="14.25" customHeight="1" x14ac:dyDescent="0.25">
      <c r="A2438" s="57" t="str">
        <f t="shared" si="481"/>
        <v/>
      </c>
      <c r="B2438" s="58"/>
      <c r="C2438" s="58"/>
      <c r="D2438" s="58"/>
      <c r="E2438" s="58"/>
      <c r="F2438" s="58"/>
      <c r="G2438" s="269"/>
      <c r="H2438" s="59"/>
      <c r="I2438" s="273">
        <f t="shared" si="482"/>
        <v>0</v>
      </c>
      <c r="J2438" s="269"/>
      <c r="K2438" s="59"/>
      <c r="L2438" s="270">
        <f t="shared" si="483"/>
        <v>0</v>
      </c>
      <c r="M2438" s="269"/>
      <c r="N2438" s="59"/>
      <c r="O2438" s="270">
        <f t="shared" si="484"/>
        <v>0</v>
      </c>
      <c r="P2438" s="269"/>
      <c r="Q2438" s="59"/>
      <c r="R2438" s="271">
        <f t="shared" si="485"/>
        <v>0</v>
      </c>
      <c r="S2438" s="269"/>
      <c r="T2438" s="59"/>
      <c r="U2438" s="270">
        <f t="shared" si="486"/>
        <v>0</v>
      </c>
      <c r="V2438" s="269"/>
      <c r="W2438" s="59"/>
      <c r="X2438" s="270">
        <f t="shared" si="487"/>
        <v>0</v>
      </c>
      <c r="Y2438" s="270">
        <f t="shared" si="488"/>
        <v>0</v>
      </c>
      <c r="Z2438" s="58"/>
      <c r="AA2438" s="58"/>
      <c r="AB2438" s="60" t="str">
        <f t="shared" si="489"/>
        <v/>
      </c>
      <c r="AC2438" s="21" t="b">
        <f t="shared" si="490"/>
        <v>0</v>
      </c>
      <c r="AD2438" s="21" t="b">
        <f t="shared" si="491"/>
        <v>0</v>
      </c>
      <c r="AE2438" s="21" t="b">
        <f t="shared" si="492"/>
        <v>0</v>
      </c>
      <c r="AF2438" s="21" t="b">
        <f ca="1">OR(AND($AC2438,NOT($AD2438)),AND($AC2438,OR(AND($G2438="",$H2438&lt;&gt;""),AND($G2438&lt;&gt;"",$H2438=""),AND($J2438="",$K2438&lt;&gt;""),AND($J2438&lt;&gt;"",$K2438=""),AND($M2438="",$N2438&lt;&gt;""),AND($M2438&lt;&gt;"",$N2438=""),AND($P2438="",$Q2438&lt;&gt;""),AND($P2438&lt;&gt;"",$Q2438=""),AND($S2438="",$T2438&lt;&gt;""),AND($S2438&lt;&gt;"",$T2438=""),AND($V2438="",$W2438&lt;&gt;""),AND($V2438&lt;&gt;"",$W2438=""))),AND($C2438&lt;&gt;"",$E2438&lt;&gt;"",LEFT(TRIM($C2438),1)&lt;&gt;LEFT(TRIM($E2438),1)),IF(OR($E2438="",$F2438=""),FALSE(),IFERROR(COUNTIF(INDIRECT("UNITS_"&amp;SUBSTITUTE(LEFT($E2438,FIND(" ",$E2438&amp;" ")-1),".","_")),$F2438)=0,TRUE())),AND($B2438&lt;&gt;"",OR(ISNUMBER(SEARCH("outro",LOWER($B2438))),ISNUMBER(SEARCH("divers",LOWER($B2438))),ISNUMBER(SEARCH("etc",LOWER($B2438))))),OR(AND(ISNUMBER(SEARCH("comunic",LOWER($B2438))),LEFT($E2438,3)&lt;&gt;"4.4"),AND(ISNUMBER(SEARCH("monitor",LOWER($B2438))),NOT(OR(LEFT($E2438,3)="1.5",LEFT($E2438,3)="2.5")))),AND($B2438&lt;&gt;"",OR(LEFT($C2438,1)="1",LEFT($C2438,1)="2"),$D2438=""),AND($D2438&lt;&gt;"",NOT(OR(LEFT($C2438,1)="1",LEFT($C2438,1)="2"))),AND($D2438&lt;&gt;"",COUNTIF(' PROJETO'!$B$14:$B$16,$D2438)=0),IF($D2438="",FALSE(),IF(COUNTIF(' PROJETO'!$B$14:$B$16,$D2438)=0,FALSE(),IFERROR(INDEX(' PROJETO'!$C$14:$C$16,MATCH($D2438,' PROJETO'!$B$14:$B$16,0))&lt;&gt;"Sim",FALSE()))))</f>
        <v>0</v>
      </c>
      <c r="AG2438" s="21" t="b">
        <f>AND($AC2438,$Y2438&gt;'CONFG.  LISTAS'!$F$4,$Z2438="",$AA2438="")</f>
        <v>0</v>
      </c>
      <c r="AH2438" s="21" t="str">
        <f t="shared" si="493"/>
        <v/>
      </c>
      <c r="AI2438" s="43" t="str">
        <f ca="1">IF(NOT($AC2438),"",IF(OR($B2438="",$C2438="",$E2438="",$F2438=""),"Preencha descrição, categoria, tipo e unidade.",IF(AND($B2438&lt;&gt;"",OR(LEFT($C2438,1)="1",LEFT($C2438,1)="2"),$D2438=""),"Informe a prática de restauração para itens diretos.",IF(AND($D2438&lt;&gt;"",NOT(OR(LEFT($C2438,1)="1",LEFT($C2438,1)="2"))),"Custos indiretos não devem pertencer a uma prática específica.",IF(AND($D2438&lt;&gt;"",COUNTIF(' PROJETO'!$B$14:$B$16,$D2438)=0),"Prática de restauração inválida ou não cadastrada.",IF(IF($D2438="",FALSE(),IF(COUNTIF(' PROJETO'!$B$14:$B$16,$D2438)=0,FALSE(),IFERROR(INDEX(' PROJETO'!$C$14:$C$16,MATCH($D2438,' PROJETO'!$B$14:$B$16,0))&lt;&gt;"Sim",FALSE()))),"A prática informada no item não foi selecionada na aba Projeto.",IF(AND(MAX($I2438,$L2438,$O2438,$R2438,$U2438,$X2438)&gt;'CONFG.  LISTAS'!$F$4,NOT(OR($Z2438&lt;&gt;"",$AA2438&lt;&gt;""))),"Memorial de cálculo ou anexo obrigatório não informado para item acima do limite.",IF(OR(AND($G2438&lt;&gt;"",$H2438&lt;&gt;"",OR($G2438&lt;=0,$H2438&lt;=0)),AND($J2438&lt;&gt;"",$K2438&lt;&gt;"",OR($J2438&lt;=0,$K2438&lt;=0)),AND($M2438&lt;&gt;"",$N2438&lt;&gt;"",OR($M2438&lt;=0,$N2438&lt;=0)),AND($P2438&lt;&gt;"",$Q2438&lt;&gt;"",OR($P2438&lt;=0,$Q2438&lt;=0)),AND($S2438&lt;&gt;"",$T2438&lt;&gt;"",OR($S2438&lt;=0,$T2438&lt;=0)),AND($V2438&lt;&gt;"",$W2438&lt;&gt;"",OR($V2438&lt;=0,$W2438&lt;=0))),"Revise os valores informados: valor unitário e quantidade devem ser maiores que zero.",IF(OR(AND($G2438="",$H2438&lt;&gt;""),AND($G2438&lt;&gt;"",$H2438=""),AND($J2438="",$K2438&lt;&gt;""),AND($J2438&lt;&gt;"",$K2438=""),AND($M2438="",$N2438&lt;&gt;""),AND($M2438&lt;&gt;"",$N2438=""),AND($P2438="",$Q2438&lt;&gt;""),AND($P2438&lt;&gt;"",$Q2438=""),AND($S2438="",$T2438&lt;&gt;""),AND($S2438&lt;&gt;"",$T2438=""),AND($V2438="",$W2438&lt;&gt;""),AND($V2438&lt;&gt;"",$W2438="")),"Há ano preenchido parcialmente: "&amp;TRIM(IF(AND($G2438="",$H2438&lt;&gt;""),"Ano 1 (falta valor unitário); ","")&amp;IF(AND($G2438&lt;&gt;"",$H2438=""),"Ano 1 (falta quantidade); ","")&amp;IF(AND($J2438="",$K2438&lt;&gt;""),"Ano 2 (falta valor unitário); ","")&amp;IF(AND($J2438&lt;&gt;"",$K2438=""),"Ano 2 (falta quantidade); ","")&amp;IF(AND($M2438="",$N2438&lt;&gt;""),"Ano 3 (falta valor unitário); ","")&amp;IF(AND($M2438&lt;&gt;"",$N2438=""),"Ano 3 (falta quantidade); ","")&amp;IF(AND($P2438="",$Q2438&lt;&gt;""),"Ano 4 (falta valor unitário); ","")&amp;IF(AND($P2438&lt;&gt;"",$Q2438=""),"Ano 4 (falta quantidade); ","")&amp;IF(AND($S2438="",$T2438&lt;&gt;""),"Ano 5 (falta valor unitário); ","")&amp;IF(AND($S2438&lt;&gt;"",$T2438=""),"Ano 5 (falta quantidade); ","")&amp;IF(AND($V2438="",$W2438&lt;&gt;""),"Ano 6 (falta valor unitário); ","")&amp;IF(AND($V2438&lt;&gt;"",$W2438=""),"Ano 6 (falta quantidade); ","")), IF(NOT(OR(AND($G2438&lt;&gt;"",$H2438&lt;&gt;""),AND($J2438&lt;&gt;"",$K2438&lt;&gt;""),AND($M2438&lt;&gt;"",$N2438&lt;&gt;""),AND($P2438&lt;&gt;"",$Q2438&lt;&gt;""),AND($S2438&lt;&gt;"",$T2438&lt;&gt;""),AND($V2438&lt;&gt;"",$W2438&lt;&gt;""))),"Informe pelo menos um ano completo com valor unitário e quantidade.",IF(AND($C2438&lt;&gt;"",$E2438&lt;&gt;"",LEFT(TRIM($C2438),1)&lt;&gt;LEFT(TRIM($E2438),1)),"Categoria e tipo estão incompatíveis.",IF(IF(OR($E2438="",$F2438=""),FALSE(),IFERROR(COUNTIF(INDIRECT("UNITS_"&amp;SUBSTITUTE(LEFT($E2438,FIND(" ",$E2438&amp;" ")-1),".","_")),$F2438)=0,TRUE())),"Unidade incompatível com o tipo selecionado.",IF(OR(AND(ISNUMBER(SEARCH("comunic",LOWER($B2438))),LEFT($E2438,3)&lt;&gt;"4.4"),AND(ISNUMBER(SEARCH("monitor",LOWER($B2438))),NOT(OR(LEFT($E2438,3)="1.5",LEFT($E2438,3)="2.5")))),"Revise a classificação do item conforme as regras de preenchimento.",IF(AND($B2438&lt;&gt;"",OR(ISNUMBER(SEARCH("outro",LOWER($B2438))),ISNUMBER(SEARCH("divers",LOWER($B2438))),ISNUMBER(SEARCH("kit",LOWER($B2438))),ISNUMBER(SEARCH("ferrament",LOWER($B2438))),ISNUMBER(SEARCH("epi",LOWER($B2438)))),NOT(OR($Z2438&lt;&gt;"",$AA2438&lt;&gt;""))),"Descrição muito genérica: detalhe melhor o item e registre o racional no memorial ou em anexo.",IF(AND($Y2438=0,$B2438&lt;&gt;"",OR($G2438&lt;&gt;"",$H2438&lt;&gt;"",$J2438&lt;&gt;"",$K2438&lt;&gt;"",$M2438&lt;&gt;"",$N2438&lt;&gt;"",$P2438&lt;&gt;"",$Q2438&lt;&gt;"",$S2438&lt;&gt;"",$T2438&lt;&gt;"",$V2438&lt;&gt;"",$W2438&lt;&gt;"")),"O item possui dados lançados, mas o total está zerado. Revise os valores informados.","")))))))))))))))</f>
        <v/>
      </c>
    </row>
    <row r="2439" spans="1:35" ht="14.25" customHeight="1" x14ac:dyDescent="0.25">
      <c r="A2439" s="57" t="str">
        <f t="shared" si="481"/>
        <v/>
      </c>
      <c r="B2439" s="61"/>
      <c r="C2439" s="61"/>
      <c r="D2439" s="58"/>
      <c r="E2439" s="61"/>
      <c r="F2439" s="61"/>
      <c r="G2439" s="272"/>
      <c r="H2439" s="62"/>
      <c r="I2439" s="273">
        <f t="shared" si="482"/>
        <v>0</v>
      </c>
      <c r="J2439" s="272"/>
      <c r="K2439" s="62"/>
      <c r="L2439" s="270">
        <f t="shared" si="483"/>
        <v>0</v>
      </c>
      <c r="M2439" s="272"/>
      <c r="N2439" s="62"/>
      <c r="O2439" s="270">
        <f t="shared" si="484"/>
        <v>0</v>
      </c>
      <c r="P2439" s="272"/>
      <c r="Q2439" s="62"/>
      <c r="R2439" s="271">
        <f t="shared" si="485"/>
        <v>0</v>
      </c>
      <c r="S2439" s="272"/>
      <c r="T2439" s="62"/>
      <c r="U2439" s="270">
        <f t="shared" si="486"/>
        <v>0</v>
      </c>
      <c r="V2439" s="272"/>
      <c r="W2439" s="62"/>
      <c r="X2439" s="270">
        <f t="shared" si="487"/>
        <v>0</v>
      </c>
      <c r="Y2439" s="270">
        <f t="shared" si="488"/>
        <v>0</v>
      </c>
      <c r="Z2439" s="61"/>
      <c r="AA2439" s="61"/>
      <c r="AB2439" s="60" t="str">
        <f t="shared" si="489"/>
        <v/>
      </c>
      <c r="AC2439" s="21" t="b">
        <f t="shared" si="490"/>
        <v>0</v>
      </c>
      <c r="AD2439" s="21" t="b">
        <f t="shared" si="491"/>
        <v>0</v>
      </c>
      <c r="AE2439" s="21" t="b">
        <f t="shared" si="492"/>
        <v>0</v>
      </c>
      <c r="AF2439" s="21" t="b">
        <f ca="1">OR(AND($AC2439,NOT($AD2439)),AND($AC2439,OR(AND($G2439="",$H2439&lt;&gt;""),AND($G2439&lt;&gt;"",$H2439=""),AND($J2439="",$K2439&lt;&gt;""),AND($J2439&lt;&gt;"",$K2439=""),AND($M2439="",$N2439&lt;&gt;""),AND($M2439&lt;&gt;"",$N2439=""),AND($P2439="",$Q2439&lt;&gt;""),AND($P2439&lt;&gt;"",$Q2439=""),AND($S2439="",$T2439&lt;&gt;""),AND($S2439&lt;&gt;"",$T2439=""),AND($V2439="",$W2439&lt;&gt;""),AND($V2439&lt;&gt;"",$W2439=""))),AND($C2439&lt;&gt;"",$E2439&lt;&gt;"",LEFT(TRIM($C2439),1)&lt;&gt;LEFT(TRIM($E2439),1)),IF(OR($E2439="",$F2439=""),FALSE(),IFERROR(COUNTIF(INDIRECT("UNITS_"&amp;SUBSTITUTE(LEFT($E2439,FIND(" ",$E2439&amp;" ")-1),".","_")),$F2439)=0,TRUE())),AND($B2439&lt;&gt;"",OR(ISNUMBER(SEARCH("outro",LOWER($B2439))),ISNUMBER(SEARCH("divers",LOWER($B2439))),ISNUMBER(SEARCH("etc",LOWER($B2439))))),OR(AND(ISNUMBER(SEARCH("comunic",LOWER($B2439))),LEFT($E2439,3)&lt;&gt;"4.4"),AND(ISNUMBER(SEARCH("monitor",LOWER($B2439))),NOT(OR(LEFT($E2439,3)="1.5",LEFT($E2439,3)="2.5")))),AND($B2439&lt;&gt;"",OR(LEFT($C2439,1)="1",LEFT($C2439,1)="2"),$D2439=""),AND($D2439&lt;&gt;"",NOT(OR(LEFT($C2439,1)="1",LEFT($C2439,1)="2"))),AND($D2439&lt;&gt;"",COUNTIF(' PROJETO'!$B$14:$B$16,$D2439)=0),IF($D2439="",FALSE(),IF(COUNTIF(' PROJETO'!$B$14:$B$16,$D2439)=0,FALSE(),IFERROR(INDEX(' PROJETO'!$C$14:$C$16,MATCH($D2439,' PROJETO'!$B$14:$B$16,0))&lt;&gt;"Sim",FALSE()))))</f>
        <v>0</v>
      </c>
      <c r="AG2439" s="21" t="b">
        <f>AND($AC2439,$Y2439&gt;'CONFG.  LISTAS'!$F$4,$Z2439="",$AA2439="")</f>
        <v>0</v>
      </c>
      <c r="AH2439" s="21" t="str">
        <f t="shared" si="493"/>
        <v/>
      </c>
      <c r="AI2439" s="43" t="str">
        <f ca="1">IF(NOT($AC2439),"",IF(OR($B2439="",$C2439="",$E2439="",$F2439=""),"Preencha descrição, categoria, tipo e unidade.",IF(AND($B2439&lt;&gt;"",OR(LEFT($C2439,1)="1",LEFT($C2439,1)="2"),$D2439=""),"Informe a prática de restauração para itens diretos.",IF(AND($D2439&lt;&gt;"",NOT(OR(LEFT($C2439,1)="1",LEFT($C2439,1)="2"))),"Custos indiretos não devem pertencer a uma prática específica.",IF(AND($D2439&lt;&gt;"",COUNTIF(' PROJETO'!$B$14:$B$16,$D2439)=0),"Prática de restauração inválida ou não cadastrada.",IF(IF($D2439="",FALSE(),IF(COUNTIF(' PROJETO'!$B$14:$B$16,$D2439)=0,FALSE(),IFERROR(INDEX(' PROJETO'!$C$14:$C$16,MATCH($D2439,' PROJETO'!$B$14:$B$16,0))&lt;&gt;"Sim",FALSE()))),"A prática informada no item não foi selecionada na aba Projeto.",IF(AND(MAX($I2439,$L2439,$O2439,$R2439,$U2439,$X2439)&gt;'CONFG.  LISTAS'!$F$4,NOT(OR($Z2439&lt;&gt;"",$AA2439&lt;&gt;""))),"Memorial de cálculo ou anexo obrigatório não informado para item acima do limite.",IF(OR(AND($G2439&lt;&gt;"",$H2439&lt;&gt;"",OR($G2439&lt;=0,$H2439&lt;=0)),AND($J2439&lt;&gt;"",$K2439&lt;&gt;"",OR($J2439&lt;=0,$K2439&lt;=0)),AND($M2439&lt;&gt;"",$N2439&lt;&gt;"",OR($M2439&lt;=0,$N2439&lt;=0)),AND($P2439&lt;&gt;"",$Q2439&lt;&gt;"",OR($P2439&lt;=0,$Q2439&lt;=0)),AND($S2439&lt;&gt;"",$T2439&lt;&gt;"",OR($S2439&lt;=0,$T2439&lt;=0)),AND($V2439&lt;&gt;"",$W2439&lt;&gt;"",OR($V2439&lt;=0,$W2439&lt;=0))),"Revise os valores informados: valor unitário e quantidade devem ser maiores que zero.",IF(OR(AND($G2439="",$H2439&lt;&gt;""),AND($G2439&lt;&gt;"",$H2439=""),AND($J2439="",$K2439&lt;&gt;""),AND($J2439&lt;&gt;"",$K2439=""),AND($M2439="",$N2439&lt;&gt;""),AND($M2439&lt;&gt;"",$N2439=""),AND($P2439="",$Q2439&lt;&gt;""),AND($P2439&lt;&gt;"",$Q2439=""),AND($S2439="",$T2439&lt;&gt;""),AND($S2439&lt;&gt;"",$T2439=""),AND($V2439="",$W2439&lt;&gt;""),AND($V2439&lt;&gt;"",$W2439="")),"Há ano preenchido parcialmente: "&amp;TRIM(IF(AND($G2439="",$H2439&lt;&gt;""),"Ano 1 (falta valor unitário); ","")&amp;IF(AND($G2439&lt;&gt;"",$H2439=""),"Ano 1 (falta quantidade); ","")&amp;IF(AND($J2439="",$K2439&lt;&gt;""),"Ano 2 (falta valor unitário); ","")&amp;IF(AND($J2439&lt;&gt;"",$K2439=""),"Ano 2 (falta quantidade); ","")&amp;IF(AND($M2439="",$N2439&lt;&gt;""),"Ano 3 (falta valor unitário); ","")&amp;IF(AND($M2439&lt;&gt;"",$N2439=""),"Ano 3 (falta quantidade); ","")&amp;IF(AND($P2439="",$Q2439&lt;&gt;""),"Ano 4 (falta valor unitário); ","")&amp;IF(AND($P2439&lt;&gt;"",$Q2439=""),"Ano 4 (falta quantidade); ","")&amp;IF(AND($S2439="",$T2439&lt;&gt;""),"Ano 5 (falta valor unitário); ","")&amp;IF(AND($S2439&lt;&gt;"",$T2439=""),"Ano 5 (falta quantidade); ","")&amp;IF(AND($V2439="",$W2439&lt;&gt;""),"Ano 6 (falta valor unitário); ","")&amp;IF(AND($V2439&lt;&gt;"",$W2439=""),"Ano 6 (falta quantidade); ","")), IF(NOT(OR(AND($G2439&lt;&gt;"",$H2439&lt;&gt;""),AND($J2439&lt;&gt;"",$K2439&lt;&gt;""),AND($M2439&lt;&gt;"",$N2439&lt;&gt;""),AND($P2439&lt;&gt;"",$Q2439&lt;&gt;""),AND($S2439&lt;&gt;"",$T2439&lt;&gt;""),AND($V2439&lt;&gt;"",$W2439&lt;&gt;""))),"Informe pelo menos um ano completo com valor unitário e quantidade.",IF(AND($C2439&lt;&gt;"",$E2439&lt;&gt;"",LEFT(TRIM($C2439),1)&lt;&gt;LEFT(TRIM($E2439),1)),"Categoria e tipo estão incompatíveis.",IF(IF(OR($E2439="",$F2439=""),FALSE(),IFERROR(COUNTIF(INDIRECT("UNITS_"&amp;SUBSTITUTE(LEFT($E2439,FIND(" ",$E2439&amp;" ")-1),".","_")),$F2439)=0,TRUE())),"Unidade incompatível com o tipo selecionado.",IF(OR(AND(ISNUMBER(SEARCH("comunic",LOWER($B2439))),LEFT($E2439,3)&lt;&gt;"4.4"),AND(ISNUMBER(SEARCH("monitor",LOWER($B2439))),NOT(OR(LEFT($E2439,3)="1.5",LEFT($E2439,3)="2.5")))),"Revise a classificação do item conforme as regras de preenchimento.",IF(AND($B2439&lt;&gt;"",OR(ISNUMBER(SEARCH("outro",LOWER($B2439))),ISNUMBER(SEARCH("divers",LOWER($B2439))),ISNUMBER(SEARCH("kit",LOWER($B2439))),ISNUMBER(SEARCH("ferrament",LOWER($B2439))),ISNUMBER(SEARCH("epi",LOWER($B2439)))),NOT(OR($Z2439&lt;&gt;"",$AA2439&lt;&gt;""))),"Descrição muito genérica: detalhe melhor o item e registre o racional no memorial ou em anexo.",IF(AND($Y2439=0,$B2439&lt;&gt;"",OR($G2439&lt;&gt;"",$H2439&lt;&gt;"",$J2439&lt;&gt;"",$K2439&lt;&gt;"",$M2439&lt;&gt;"",$N2439&lt;&gt;"",$P2439&lt;&gt;"",$Q2439&lt;&gt;"",$S2439&lt;&gt;"",$T2439&lt;&gt;"",$V2439&lt;&gt;"",$W2439&lt;&gt;"")),"O item possui dados lançados, mas o total está zerado. Revise os valores informados.","")))))))))))))))</f>
        <v/>
      </c>
    </row>
    <row r="2440" spans="1:35" ht="14.25" customHeight="1" x14ac:dyDescent="0.25">
      <c r="A2440" s="57" t="str">
        <f t="shared" si="481"/>
        <v/>
      </c>
      <c r="B2440" s="58"/>
      <c r="C2440" s="58"/>
      <c r="D2440" s="58"/>
      <c r="E2440" s="58"/>
      <c r="F2440" s="58"/>
      <c r="G2440" s="269"/>
      <c r="H2440" s="59"/>
      <c r="I2440" s="273">
        <f t="shared" si="482"/>
        <v>0</v>
      </c>
      <c r="J2440" s="269"/>
      <c r="K2440" s="59"/>
      <c r="L2440" s="270">
        <f t="shared" si="483"/>
        <v>0</v>
      </c>
      <c r="M2440" s="269"/>
      <c r="N2440" s="59"/>
      <c r="O2440" s="270">
        <f t="shared" si="484"/>
        <v>0</v>
      </c>
      <c r="P2440" s="269"/>
      <c r="Q2440" s="59"/>
      <c r="R2440" s="271">
        <f t="shared" si="485"/>
        <v>0</v>
      </c>
      <c r="S2440" s="269"/>
      <c r="T2440" s="59"/>
      <c r="U2440" s="270">
        <f t="shared" si="486"/>
        <v>0</v>
      </c>
      <c r="V2440" s="269"/>
      <c r="W2440" s="59"/>
      <c r="X2440" s="270">
        <f t="shared" si="487"/>
        <v>0</v>
      </c>
      <c r="Y2440" s="270">
        <f t="shared" si="488"/>
        <v>0</v>
      </c>
      <c r="Z2440" s="58"/>
      <c r="AA2440" s="58"/>
      <c r="AB2440" s="60" t="str">
        <f t="shared" si="489"/>
        <v/>
      </c>
      <c r="AC2440" s="21" t="b">
        <f t="shared" si="490"/>
        <v>0</v>
      </c>
      <c r="AD2440" s="21" t="b">
        <f t="shared" si="491"/>
        <v>0</v>
      </c>
      <c r="AE2440" s="21" t="b">
        <f t="shared" si="492"/>
        <v>0</v>
      </c>
      <c r="AF2440" s="21" t="b">
        <f ca="1">OR(AND($AC2440,NOT($AD2440)),AND($AC2440,OR(AND($G2440="",$H2440&lt;&gt;""),AND($G2440&lt;&gt;"",$H2440=""),AND($J2440="",$K2440&lt;&gt;""),AND($J2440&lt;&gt;"",$K2440=""),AND($M2440="",$N2440&lt;&gt;""),AND($M2440&lt;&gt;"",$N2440=""),AND($P2440="",$Q2440&lt;&gt;""),AND($P2440&lt;&gt;"",$Q2440=""),AND($S2440="",$T2440&lt;&gt;""),AND($S2440&lt;&gt;"",$T2440=""),AND($V2440="",$W2440&lt;&gt;""),AND($V2440&lt;&gt;"",$W2440=""))),AND($C2440&lt;&gt;"",$E2440&lt;&gt;"",LEFT(TRIM($C2440),1)&lt;&gt;LEFT(TRIM($E2440),1)),IF(OR($E2440="",$F2440=""),FALSE(),IFERROR(COUNTIF(INDIRECT("UNITS_"&amp;SUBSTITUTE(LEFT($E2440,FIND(" ",$E2440&amp;" ")-1),".","_")),$F2440)=0,TRUE())),AND($B2440&lt;&gt;"",OR(ISNUMBER(SEARCH("outro",LOWER($B2440))),ISNUMBER(SEARCH("divers",LOWER($B2440))),ISNUMBER(SEARCH("etc",LOWER($B2440))))),OR(AND(ISNUMBER(SEARCH("comunic",LOWER($B2440))),LEFT($E2440,3)&lt;&gt;"4.4"),AND(ISNUMBER(SEARCH("monitor",LOWER($B2440))),NOT(OR(LEFT($E2440,3)="1.5",LEFT($E2440,3)="2.5")))),AND($B2440&lt;&gt;"",OR(LEFT($C2440,1)="1",LEFT($C2440,1)="2"),$D2440=""),AND($D2440&lt;&gt;"",NOT(OR(LEFT($C2440,1)="1",LEFT($C2440,1)="2"))),AND($D2440&lt;&gt;"",COUNTIF(' PROJETO'!$B$14:$B$16,$D2440)=0),IF($D2440="",FALSE(),IF(COUNTIF(' PROJETO'!$B$14:$B$16,$D2440)=0,FALSE(),IFERROR(INDEX(' PROJETO'!$C$14:$C$16,MATCH($D2440,' PROJETO'!$B$14:$B$16,0))&lt;&gt;"Sim",FALSE()))))</f>
        <v>0</v>
      </c>
      <c r="AG2440" s="21" t="b">
        <f>AND($AC2440,$Y2440&gt;'CONFG.  LISTAS'!$F$4,$Z2440="",$AA2440="")</f>
        <v>0</v>
      </c>
      <c r="AH2440" s="21" t="str">
        <f t="shared" si="493"/>
        <v/>
      </c>
      <c r="AI2440" s="43" t="str">
        <f ca="1">IF(NOT($AC2440),"",IF(OR($B2440="",$C2440="",$E2440="",$F2440=""),"Preencha descrição, categoria, tipo e unidade.",IF(AND($B2440&lt;&gt;"",OR(LEFT($C2440,1)="1",LEFT($C2440,1)="2"),$D2440=""),"Informe a prática de restauração para itens diretos.",IF(AND($D2440&lt;&gt;"",NOT(OR(LEFT($C2440,1)="1",LEFT($C2440,1)="2"))),"Custos indiretos não devem pertencer a uma prática específica.",IF(AND($D2440&lt;&gt;"",COUNTIF(' PROJETO'!$B$14:$B$16,$D2440)=0),"Prática de restauração inválida ou não cadastrada.",IF(IF($D2440="",FALSE(),IF(COUNTIF(' PROJETO'!$B$14:$B$16,$D2440)=0,FALSE(),IFERROR(INDEX(' PROJETO'!$C$14:$C$16,MATCH($D2440,' PROJETO'!$B$14:$B$16,0))&lt;&gt;"Sim",FALSE()))),"A prática informada no item não foi selecionada na aba Projeto.",IF(AND(MAX($I2440,$L2440,$O2440,$R2440,$U2440,$X2440)&gt;'CONFG.  LISTAS'!$F$4,NOT(OR($Z2440&lt;&gt;"",$AA2440&lt;&gt;""))),"Memorial de cálculo ou anexo obrigatório não informado para item acima do limite.",IF(OR(AND($G2440&lt;&gt;"",$H2440&lt;&gt;"",OR($G2440&lt;=0,$H2440&lt;=0)),AND($J2440&lt;&gt;"",$K2440&lt;&gt;"",OR($J2440&lt;=0,$K2440&lt;=0)),AND($M2440&lt;&gt;"",$N2440&lt;&gt;"",OR($M2440&lt;=0,$N2440&lt;=0)),AND($P2440&lt;&gt;"",$Q2440&lt;&gt;"",OR($P2440&lt;=0,$Q2440&lt;=0)),AND($S2440&lt;&gt;"",$T2440&lt;&gt;"",OR($S2440&lt;=0,$T2440&lt;=0)),AND($V2440&lt;&gt;"",$W2440&lt;&gt;"",OR($V2440&lt;=0,$W2440&lt;=0))),"Revise os valores informados: valor unitário e quantidade devem ser maiores que zero.",IF(OR(AND($G2440="",$H2440&lt;&gt;""),AND($G2440&lt;&gt;"",$H2440=""),AND($J2440="",$K2440&lt;&gt;""),AND($J2440&lt;&gt;"",$K2440=""),AND($M2440="",$N2440&lt;&gt;""),AND($M2440&lt;&gt;"",$N2440=""),AND($P2440="",$Q2440&lt;&gt;""),AND($P2440&lt;&gt;"",$Q2440=""),AND($S2440="",$T2440&lt;&gt;""),AND($S2440&lt;&gt;"",$T2440=""),AND($V2440="",$W2440&lt;&gt;""),AND($V2440&lt;&gt;"",$W2440="")),"Há ano preenchido parcialmente: "&amp;TRIM(IF(AND($G2440="",$H2440&lt;&gt;""),"Ano 1 (falta valor unitário); ","")&amp;IF(AND($G2440&lt;&gt;"",$H2440=""),"Ano 1 (falta quantidade); ","")&amp;IF(AND($J2440="",$K2440&lt;&gt;""),"Ano 2 (falta valor unitário); ","")&amp;IF(AND($J2440&lt;&gt;"",$K2440=""),"Ano 2 (falta quantidade); ","")&amp;IF(AND($M2440="",$N2440&lt;&gt;""),"Ano 3 (falta valor unitário); ","")&amp;IF(AND($M2440&lt;&gt;"",$N2440=""),"Ano 3 (falta quantidade); ","")&amp;IF(AND($P2440="",$Q2440&lt;&gt;""),"Ano 4 (falta valor unitário); ","")&amp;IF(AND($P2440&lt;&gt;"",$Q2440=""),"Ano 4 (falta quantidade); ","")&amp;IF(AND($S2440="",$T2440&lt;&gt;""),"Ano 5 (falta valor unitário); ","")&amp;IF(AND($S2440&lt;&gt;"",$T2440=""),"Ano 5 (falta quantidade); ","")&amp;IF(AND($V2440="",$W2440&lt;&gt;""),"Ano 6 (falta valor unitário); ","")&amp;IF(AND($V2440&lt;&gt;"",$W2440=""),"Ano 6 (falta quantidade); ","")), IF(NOT(OR(AND($G2440&lt;&gt;"",$H2440&lt;&gt;""),AND($J2440&lt;&gt;"",$K2440&lt;&gt;""),AND($M2440&lt;&gt;"",$N2440&lt;&gt;""),AND($P2440&lt;&gt;"",$Q2440&lt;&gt;""),AND($S2440&lt;&gt;"",$T2440&lt;&gt;""),AND($V2440&lt;&gt;"",$W2440&lt;&gt;""))),"Informe pelo menos um ano completo com valor unitário e quantidade.",IF(AND($C2440&lt;&gt;"",$E2440&lt;&gt;"",LEFT(TRIM($C2440),1)&lt;&gt;LEFT(TRIM($E2440),1)),"Categoria e tipo estão incompatíveis.",IF(IF(OR($E2440="",$F2440=""),FALSE(),IFERROR(COUNTIF(INDIRECT("UNITS_"&amp;SUBSTITUTE(LEFT($E2440,FIND(" ",$E2440&amp;" ")-1),".","_")),$F2440)=0,TRUE())),"Unidade incompatível com o tipo selecionado.",IF(OR(AND(ISNUMBER(SEARCH("comunic",LOWER($B2440))),LEFT($E2440,3)&lt;&gt;"4.4"),AND(ISNUMBER(SEARCH("monitor",LOWER($B2440))),NOT(OR(LEFT($E2440,3)="1.5",LEFT($E2440,3)="2.5")))),"Revise a classificação do item conforme as regras de preenchimento.",IF(AND($B2440&lt;&gt;"",OR(ISNUMBER(SEARCH("outro",LOWER($B2440))),ISNUMBER(SEARCH("divers",LOWER($B2440))),ISNUMBER(SEARCH("kit",LOWER($B2440))),ISNUMBER(SEARCH("ferrament",LOWER($B2440))),ISNUMBER(SEARCH("epi",LOWER($B2440)))),NOT(OR($Z2440&lt;&gt;"",$AA2440&lt;&gt;""))),"Descrição muito genérica: detalhe melhor o item e registre o racional no memorial ou em anexo.",IF(AND($Y2440=0,$B2440&lt;&gt;"",OR($G2440&lt;&gt;"",$H2440&lt;&gt;"",$J2440&lt;&gt;"",$K2440&lt;&gt;"",$M2440&lt;&gt;"",$N2440&lt;&gt;"",$P2440&lt;&gt;"",$Q2440&lt;&gt;"",$S2440&lt;&gt;"",$T2440&lt;&gt;"",$V2440&lt;&gt;"",$W2440&lt;&gt;"")),"O item possui dados lançados, mas o total está zerado. Revise os valores informados.","")))))))))))))))</f>
        <v/>
      </c>
    </row>
    <row r="2441" spans="1:35" ht="14.25" customHeight="1" x14ac:dyDescent="0.25">
      <c r="A2441" s="57" t="str">
        <f t="shared" si="481"/>
        <v/>
      </c>
      <c r="B2441" s="61"/>
      <c r="C2441" s="61"/>
      <c r="D2441" s="58"/>
      <c r="E2441" s="61"/>
      <c r="F2441" s="61"/>
      <c r="G2441" s="272"/>
      <c r="H2441" s="62"/>
      <c r="I2441" s="273">
        <f t="shared" si="482"/>
        <v>0</v>
      </c>
      <c r="J2441" s="272"/>
      <c r="K2441" s="62"/>
      <c r="L2441" s="270">
        <f t="shared" si="483"/>
        <v>0</v>
      </c>
      <c r="M2441" s="272"/>
      <c r="N2441" s="62"/>
      <c r="O2441" s="270">
        <f t="shared" si="484"/>
        <v>0</v>
      </c>
      <c r="P2441" s="272"/>
      <c r="Q2441" s="62"/>
      <c r="R2441" s="271">
        <f t="shared" si="485"/>
        <v>0</v>
      </c>
      <c r="S2441" s="272"/>
      <c r="T2441" s="62"/>
      <c r="U2441" s="270">
        <f t="shared" si="486"/>
        <v>0</v>
      </c>
      <c r="V2441" s="272"/>
      <c r="W2441" s="62"/>
      <c r="X2441" s="270">
        <f t="shared" si="487"/>
        <v>0</v>
      </c>
      <c r="Y2441" s="270">
        <f t="shared" si="488"/>
        <v>0</v>
      </c>
      <c r="Z2441" s="61"/>
      <c r="AA2441" s="61"/>
      <c r="AB2441" s="60" t="str">
        <f t="shared" si="489"/>
        <v/>
      </c>
      <c r="AC2441" s="21" t="b">
        <f t="shared" si="490"/>
        <v>0</v>
      </c>
      <c r="AD2441" s="21" t="b">
        <f t="shared" si="491"/>
        <v>0</v>
      </c>
      <c r="AE2441" s="21" t="b">
        <f t="shared" si="492"/>
        <v>0</v>
      </c>
      <c r="AF2441" s="21" t="b">
        <f ca="1">OR(AND($AC2441,NOT($AD2441)),AND($AC2441,OR(AND($G2441="",$H2441&lt;&gt;""),AND($G2441&lt;&gt;"",$H2441=""),AND($J2441="",$K2441&lt;&gt;""),AND($J2441&lt;&gt;"",$K2441=""),AND($M2441="",$N2441&lt;&gt;""),AND($M2441&lt;&gt;"",$N2441=""),AND($P2441="",$Q2441&lt;&gt;""),AND($P2441&lt;&gt;"",$Q2441=""),AND($S2441="",$T2441&lt;&gt;""),AND($S2441&lt;&gt;"",$T2441=""),AND($V2441="",$W2441&lt;&gt;""),AND($V2441&lt;&gt;"",$W2441=""))),AND($C2441&lt;&gt;"",$E2441&lt;&gt;"",LEFT(TRIM($C2441),1)&lt;&gt;LEFT(TRIM($E2441),1)),IF(OR($E2441="",$F2441=""),FALSE(),IFERROR(COUNTIF(INDIRECT("UNITS_"&amp;SUBSTITUTE(LEFT($E2441,FIND(" ",$E2441&amp;" ")-1),".","_")),$F2441)=0,TRUE())),AND($B2441&lt;&gt;"",OR(ISNUMBER(SEARCH("outro",LOWER($B2441))),ISNUMBER(SEARCH("divers",LOWER($B2441))),ISNUMBER(SEARCH("etc",LOWER($B2441))))),OR(AND(ISNUMBER(SEARCH("comunic",LOWER($B2441))),LEFT($E2441,3)&lt;&gt;"4.4"),AND(ISNUMBER(SEARCH("monitor",LOWER($B2441))),NOT(OR(LEFT($E2441,3)="1.5",LEFT($E2441,3)="2.5")))),AND($B2441&lt;&gt;"",OR(LEFT($C2441,1)="1",LEFT($C2441,1)="2"),$D2441=""),AND($D2441&lt;&gt;"",NOT(OR(LEFT($C2441,1)="1",LEFT($C2441,1)="2"))),AND($D2441&lt;&gt;"",COUNTIF(' PROJETO'!$B$14:$B$16,$D2441)=0),IF($D2441="",FALSE(),IF(COUNTIF(' PROJETO'!$B$14:$B$16,$D2441)=0,FALSE(),IFERROR(INDEX(' PROJETO'!$C$14:$C$16,MATCH($D2441,' PROJETO'!$B$14:$B$16,0))&lt;&gt;"Sim",FALSE()))))</f>
        <v>0</v>
      </c>
      <c r="AG2441" s="21" t="b">
        <f>AND($AC2441,$Y2441&gt;'CONFG.  LISTAS'!$F$4,$Z2441="",$AA2441="")</f>
        <v>0</v>
      </c>
      <c r="AH2441" s="21" t="str">
        <f t="shared" si="493"/>
        <v/>
      </c>
      <c r="AI2441" s="43" t="str">
        <f ca="1">IF(NOT($AC2441),"",IF(OR($B2441="",$C2441="",$E2441="",$F2441=""),"Preencha descrição, categoria, tipo e unidade.",IF(AND($B2441&lt;&gt;"",OR(LEFT($C2441,1)="1",LEFT($C2441,1)="2"),$D2441=""),"Informe a prática de restauração para itens diretos.",IF(AND($D2441&lt;&gt;"",NOT(OR(LEFT($C2441,1)="1",LEFT($C2441,1)="2"))),"Custos indiretos não devem pertencer a uma prática específica.",IF(AND($D2441&lt;&gt;"",COUNTIF(' PROJETO'!$B$14:$B$16,$D2441)=0),"Prática de restauração inválida ou não cadastrada.",IF(IF($D2441="",FALSE(),IF(COUNTIF(' PROJETO'!$B$14:$B$16,$D2441)=0,FALSE(),IFERROR(INDEX(' PROJETO'!$C$14:$C$16,MATCH($D2441,' PROJETO'!$B$14:$B$16,0))&lt;&gt;"Sim",FALSE()))),"A prática informada no item não foi selecionada na aba Projeto.",IF(AND(MAX($I2441,$L2441,$O2441,$R2441,$U2441,$X2441)&gt;'CONFG.  LISTAS'!$F$4,NOT(OR($Z2441&lt;&gt;"",$AA2441&lt;&gt;""))),"Memorial de cálculo ou anexo obrigatório não informado para item acima do limite.",IF(OR(AND($G2441&lt;&gt;"",$H2441&lt;&gt;"",OR($G2441&lt;=0,$H2441&lt;=0)),AND($J2441&lt;&gt;"",$K2441&lt;&gt;"",OR($J2441&lt;=0,$K2441&lt;=0)),AND($M2441&lt;&gt;"",$N2441&lt;&gt;"",OR($M2441&lt;=0,$N2441&lt;=0)),AND($P2441&lt;&gt;"",$Q2441&lt;&gt;"",OR($P2441&lt;=0,$Q2441&lt;=0)),AND($S2441&lt;&gt;"",$T2441&lt;&gt;"",OR($S2441&lt;=0,$T2441&lt;=0)),AND($V2441&lt;&gt;"",$W2441&lt;&gt;"",OR($V2441&lt;=0,$W2441&lt;=0))),"Revise os valores informados: valor unitário e quantidade devem ser maiores que zero.",IF(OR(AND($G2441="",$H2441&lt;&gt;""),AND($G2441&lt;&gt;"",$H2441=""),AND($J2441="",$K2441&lt;&gt;""),AND($J2441&lt;&gt;"",$K2441=""),AND($M2441="",$N2441&lt;&gt;""),AND($M2441&lt;&gt;"",$N2441=""),AND($P2441="",$Q2441&lt;&gt;""),AND($P2441&lt;&gt;"",$Q2441=""),AND($S2441="",$T2441&lt;&gt;""),AND($S2441&lt;&gt;"",$T2441=""),AND($V2441="",$W2441&lt;&gt;""),AND($V2441&lt;&gt;"",$W2441="")),"Há ano preenchido parcialmente: "&amp;TRIM(IF(AND($G2441="",$H2441&lt;&gt;""),"Ano 1 (falta valor unitário); ","")&amp;IF(AND($G2441&lt;&gt;"",$H2441=""),"Ano 1 (falta quantidade); ","")&amp;IF(AND($J2441="",$K2441&lt;&gt;""),"Ano 2 (falta valor unitário); ","")&amp;IF(AND($J2441&lt;&gt;"",$K2441=""),"Ano 2 (falta quantidade); ","")&amp;IF(AND($M2441="",$N2441&lt;&gt;""),"Ano 3 (falta valor unitário); ","")&amp;IF(AND($M2441&lt;&gt;"",$N2441=""),"Ano 3 (falta quantidade); ","")&amp;IF(AND($P2441="",$Q2441&lt;&gt;""),"Ano 4 (falta valor unitário); ","")&amp;IF(AND($P2441&lt;&gt;"",$Q2441=""),"Ano 4 (falta quantidade); ","")&amp;IF(AND($S2441="",$T2441&lt;&gt;""),"Ano 5 (falta valor unitário); ","")&amp;IF(AND($S2441&lt;&gt;"",$T2441=""),"Ano 5 (falta quantidade); ","")&amp;IF(AND($V2441="",$W2441&lt;&gt;""),"Ano 6 (falta valor unitário); ","")&amp;IF(AND($V2441&lt;&gt;"",$W2441=""),"Ano 6 (falta quantidade); ","")), IF(NOT(OR(AND($G2441&lt;&gt;"",$H2441&lt;&gt;""),AND($J2441&lt;&gt;"",$K2441&lt;&gt;""),AND($M2441&lt;&gt;"",$N2441&lt;&gt;""),AND($P2441&lt;&gt;"",$Q2441&lt;&gt;""),AND($S2441&lt;&gt;"",$T2441&lt;&gt;""),AND($V2441&lt;&gt;"",$W2441&lt;&gt;""))),"Informe pelo menos um ano completo com valor unitário e quantidade.",IF(AND($C2441&lt;&gt;"",$E2441&lt;&gt;"",LEFT(TRIM($C2441),1)&lt;&gt;LEFT(TRIM($E2441),1)),"Categoria e tipo estão incompatíveis.",IF(IF(OR($E2441="",$F2441=""),FALSE(),IFERROR(COUNTIF(INDIRECT("UNITS_"&amp;SUBSTITUTE(LEFT($E2441,FIND(" ",$E2441&amp;" ")-1),".","_")),$F2441)=0,TRUE())),"Unidade incompatível com o tipo selecionado.",IF(OR(AND(ISNUMBER(SEARCH("comunic",LOWER($B2441))),LEFT($E2441,3)&lt;&gt;"4.4"),AND(ISNUMBER(SEARCH("monitor",LOWER($B2441))),NOT(OR(LEFT($E2441,3)="1.5",LEFT($E2441,3)="2.5")))),"Revise a classificação do item conforme as regras de preenchimento.",IF(AND($B2441&lt;&gt;"",OR(ISNUMBER(SEARCH("outro",LOWER($B2441))),ISNUMBER(SEARCH("divers",LOWER($B2441))),ISNUMBER(SEARCH("kit",LOWER($B2441))),ISNUMBER(SEARCH("ferrament",LOWER($B2441))),ISNUMBER(SEARCH("epi",LOWER($B2441)))),NOT(OR($Z2441&lt;&gt;"",$AA2441&lt;&gt;""))),"Descrição muito genérica: detalhe melhor o item e registre o racional no memorial ou em anexo.",IF(AND($Y2441=0,$B2441&lt;&gt;"",OR($G2441&lt;&gt;"",$H2441&lt;&gt;"",$J2441&lt;&gt;"",$K2441&lt;&gt;"",$M2441&lt;&gt;"",$N2441&lt;&gt;"",$P2441&lt;&gt;"",$Q2441&lt;&gt;"",$S2441&lt;&gt;"",$T2441&lt;&gt;"",$V2441&lt;&gt;"",$W2441&lt;&gt;"")),"O item possui dados lançados, mas o total está zerado. Revise os valores informados.","")))))))))))))))</f>
        <v/>
      </c>
    </row>
    <row r="2442" spans="1:35" ht="14.25" customHeight="1" x14ac:dyDescent="0.25">
      <c r="A2442" s="57" t="str">
        <f t="shared" ref="A2442:A2470" si="494">AH2442</f>
        <v/>
      </c>
      <c r="B2442" s="58"/>
      <c r="C2442" s="58"/>
      <c r="D2442" s="58"/>
      <c r="E2442" s="58"/>
      <c r="F2442" s="58"/>
      <c r="G2442" s="269"/>
      <c r="H2442" s="59"/>
      <c r="I2442" s="273">
        <f t="shared" ref="I2442:I2470" si="495">IFERROR(G2442*H2442,0)</f>
        <v>0</v>
      </c>
      <c r="J2442" s="269"/>
      <c r="K2442" s="59"/>
      <c r="L2442" s="270">
        <f t="shared" ref="L2442:L2470" si="496">IFERROR(J2442*K2442,0)</f>
        <v>0</v>
      </c>
      <c r="M2442" s="269"/>
      <c r="N2442" s="59"/>
      <c r="O2442" s="270">
        <f t="shared" ref="O2442:O2470" si="497">IFERROR(M2442*N2442,0)</f>
        <v>0</v>
      </c>
      <c r="P2442" s="269"/>
      <c r="Q2442" s="59"/>
      <c r="R2442" s="271">
        <f t="shared" ref="R2442:R2470" si="498">IFERROR(P2442*Q2442,0)</f>
        <v>0</v>
      </c>
      <c r="S2442" s="269"/>
      <c r="T2442" s="59"/>
      <c r="U2442" s="270">
        <f t="shared" ref="U2442:U2470" si="499">IFERROR(S2442*T2442,0)</f>
        <v>0</v>
      </c>
      <c r="V2442" s="269"/>
      <c r="W2442" s="59"/>
      <c r="X2442" s="270">
        <f t="shared" ref="X2442:X2470" si="500">IFERROR(V2442*W2442,0)</f>
        <v>0</v>
      </c>
      <c r="Y2442" s="270">
        <f t="shared" ref="Y2442:Y2470" si="501">SUM(I2442,L2442,O2442,R2442,U2442,X2442)</f>
        <v>0</v>
      </c>
      <c r="Z2442" s="58"/>
      <c r="AA2442" s="58"/>
      <c r="AB2442" s="60" t="str">
        <f t="shared" ref="AB2442:AB2470" si="502">IF($B2442="","",TEXT(ROW()-4,"000"))</f>
        <v/>
      </c>
      <c r="AC2442" s="21" t="b">
        <f t="shared" ref="AC2442:AC2470" si="503">OR(LEN($B2442&amp;"")&gt;0,LEN($C2442&amp;"")&gt;0,LEN($D2442&amp;"")&gt;0,LEN($E2442&amp;"")&gt;0,LEN($F2442&amp;"")&gt;0,LEN($G2442&amp;"")&gt;0,LEN($H2442&amp;"")&gt;0,LEN($J2442&amp;"")&gt;0,LEN($K2442&amp;"")&gt;0,LEN($M2442&amp;"")&gt;0,LEN($N2442&amp;"")&gt;0,LEN($P2442&amp;"")&gt;0,LEN($Q2442&amp;"")&gt;0,LEN($S2442&amp;"")&gt;0,LEN($T2442&amp;"")&gt;0,LEN($V2442&amp;"")&gt;0,LEN($W2442&amp;"")&gt;0,LEN($Z2442&amp;"")&gt;0,LEN($AA2442&amp;"")&gt;0)</f>
        <v>0</v>
      </c>
      <c r="AD2442" s="21" t="b">
        <f t="shared" ref="AD2442:AD2470" si="504">AND($B2442&lt;&gt;"",$C2442&lt;&gt;"",$E2442&lt;&gt;"",$F2442&lt;&gt;"")</f>
        <v>0</v>
      </c>
      <c r="AE2442" s="21" t="b">
        <f t="shared" ref="AE2442:AE2470" si="505">OR(AND($G2442&lt;&gt;"",$H2442&lt;&gt;""),AND($J2442&lt;&gt;"",$K2442&lt;&gt;""),AND($M2442&lt;&gt;"",$N2442&lt;&gt;""),AND($P2442&lt;&gt;"",$Q2442&lt;&gt;""),AND($S2442&lt;&gt;"",$T2442&lt;&gt;""),AND($V2442&lt;&gt;"",$W2442&lt;&gt;""))</f>
        <v>0</v>
      </c>
      <c r="AF2442" s="21" t="b">
        <f ca="1">OR(AND($AC2442,NOT($AD2442)),AND($AC2442,OR(AND($G2442="",$H2442&lt;&gt;""),AND($G2442&lt;&gt;"",$H2442=""),AND($J2442="",$K2442&lt;&gt;""),AND($J2442&lt;&gt;"",$K2442=""),AND($M2442="",$N2442&lt;&gt;""),AND($M2442&lt;&gt;"",$N2442=""),AND($P2442="",$Q2442&lt;&gt;""),AND($P2442&lt;&gt;"",$Q2442=""),AND($S2442="",$T2442&lt;&gt;""),AND($S2442&lt;&gt;"",$T2442=""),AND($V2442="",$W2442&lt;&gt;""),AND($V2442&lt;&gt;"",$W2442=""))),AND($C2442&lt;&gt;"",$E2442&lt;&gt;"",LEFT(TRIM($C2442),1)&lt;&gt;LEFT(TRIM($E2442),1)),IF(OR($E2442="",$F2442=""),FALSE(),IFERROR(COUNTIF(INDIRECT("UNITS_"&amp;SUBSTITUTE(LEFT($E2442,FIND(" ",$E2442&amp;" ")-1),".","_")),$F2442)=0,TRUE())),AND($B2442&lt;&gt;"",OR(ISNUMBER(SEARCH("outro",LOWER($B2442))),ISNUMBER(SEARCH("divers",LOWER($B2442))),ISNUMBER(SEARCH("etc",LOWER($B2442))))),OR(AND(ISNUMBER(SEARCH("comunic",LOWER($B2442))),LEFT($E2442,3)&lt;&gt;"4.4"),AND(ISNUMBER(SEARCH("monitor",LOWER($B2442))),NOT(OR(LEFT($E2442,3)="1.5",LEFT($E2442,3)="2.5")))),AND($B2442&lt;&gt;"",OR(LEFT($C2442,1)="1",LEFT($C2442,1)="2"),$D2442=""),AND($D2442&lt;&gt;"",NOT(OR(LEFT($C2442,1)="1",LEFT($C2442,1)="2"))),AND($D2442&lt;&gt;"",COUNTIF(' PROJETO'!$B$14:$B$16,$D2442)=0),IF($D2442="",FALSE(),IF(COUNTIF(' PROJETO'!$B$14:$B$16,$D2442)=0,FALSE(),IFERROR(INDEX(' PROJETO'!$C$14:$C$16,MATCH($D2442,' PROJETO'!$B$14:$B$16,0))&lt;&gt;"Sim",FALSE()))))</f>
        <v>0</v>
      </c>
      <c r="AG2442" s="21" t="b">
        <f>AND($AC2442,$Y2442&gt;'CONFG.  LISTAS'!$F$4,$Z2442="",$AA2442="")</f>
        <v>0</v>
      </c>
      <c r="AH2442" s="21" t="str">
        <f t="shared" ref="AH2442:AH2470" si="506">IF(NOT($AC2442),"",IF($AG2442,"⚠",IF(OR(AND($AC2442,NOT($AE2442)),$AF2442),"◔","✓")))</f>
        <v/>
      </c>
      <c r="AI2442" s="43" t="str">
        <f ca="1">IF(NOT($AC2442),"",IF(OR($B2442="",$C2442="",$E2442="",$F2442=""),"Preencha descrição, categoria, tipo e unidade.",IF(AND($B2442&lt;&gt;"",OR(LEFT($C2442,1)="1",LEFT($C2442,1)="2"),$D2442=""),"Informe a prática de restauração para itens diretos.",IF(AND($D2442&lt;&gt;"",NOT(OR(LEFT($C2442,1)="1",LEFT($C2442,1)="2"))),"Custos indiretos não devem pertencer a uma prática específica.",IF(AND($D2442&lt;&gt;"",COUNTIF(' PROJETO'!$B$14:$B$16,$D2442)=0),"Prática de restauração inválida ou não cadastrada.",IF(IF($D2442="",FALSE(),IF(COUNTIF(' PROJETO'!$B$14:$B$16,$D2442)=0,FALSE(),IFERROR(INDEX(' PROJETO'!$C$14:$C$16,MATCH($D2442,' PROJETO'!$B$14:$B$16,0))&lt;&gt;"Sim",FALSE()))),"A prática informada no item não foi selecionada na aba Projeto.",IF(AND(MAX($I2442,$L2442,$O2442,$R2442,$U2442,$X2442)&gt;'CONFG.  LISTAS'!$F$4,NOT(OR($Z2442&lt;&gt;"",$AA2442&lt;&gt;""))),"Memorial de cálculo ou anexo obrigatório não informado para item acima do limite.",IF(OR(AND($G2442&lt;&gt;"",$H2442&lt;&gt;"",OR($G2442&lt;=0,$H2442&lt;=0)),AND($J2442&lt;&gt;"",$K2442&lt;&gt;"",OR($J2442&lt;=0,$K2442&lt;=0)),AND($M2442&lt;&gt;"",$N2442&lt;&gt;"",OR($M2442&lt;=0,$N2442&lt;=0)),AND($P2442&lt;&gt;"",$Q2442&lt;&gt;"",OR($P2442&lt;=0,$Q2442&lt;=0)),AND($S2442&lt;&gt;"",$T2442&lt;&gt;"",OR($S2442&lt;=0,$T2442&lt;=0)),AND($V2442&lt;&gt;"",$W2442&lt;&gt;"",OR($V2442&lt;=0,$W2442&lt;=0))),"Revise os valores informados: valor unitário e quantidade devem ser maiores que zero.",IF(OR(AND($G2442="",$H2442&lt;&gt;""),AND($G2442&lt;&gt;"",$H2442=""),AND($J2442="",$K2442&lt;&gt;""),AND($J2442&lt;&gt;"",$K2442=""),AND($M2442="",$N2442&lt;&gt;""),AND($M2442&lt;&gt;"",$N2442=""),AND($P2442="",$Q2442&lt;&gt;""),AND($P2442&lt;&gt;"",$Q2442=""),AND($S2442="",$T2442&lt;&gt;""),AND($S2442&lt;&gt;"",$T2442=""),AND($V2442="",$W2442&lt;&gt;""),AND($V2442&lt;&gt;"",$W2442="")),"Há ano preenchido parcialmente: "&amp;TRIM(IF(AND($G2442="",$H2442&lt;&gt;""),"Ano 1 (falta valor unitário); ","")&amp;IF(AND($G2442&lt;&gt;"",$H2442=""),"Ano 1 (falta quantidade); ","")&amp;IF(AND($J2442="",$K2442&lt;&gt;""),"Ano 2 (falta valor unitário); ","")&amp;IF(AND($J2442&lt;&gt;"",$K2442=""),"Ano 2 (falta quantidade); ","")&amp;IF(AND($M2442="",$N2442&lt;&gt;""),"Ano 3 (falta valor unitário); ","")&amp;IF(AND($M2442&lt;&gt;"",$N2442=""),"Ano 3 (falta quantidade); ","")&amp;IF(AND($P2442="",$Q2442&lt;&gt;""),"Ano 4 (falta valor unitário); ","")&amp;IF(AND($P2442&lt;&gt;"",$Q2442=""),"Ano 4 (falta quantidade); ","")&amp;IF(AND($S2442="",$T2442&lt;&gt;""),"Ano 5 (falta valor unitário); ","")&amp;IF(AND($S2442&lt;&gt;"",$T2442=""),"Ano 5 (falta quantidade); ","")&amp;IF(AND($V2442="",$W2442&lt;&gt;""),"Ano 6 (falta valor unitário); ","")&amp;IF(AND($V2442&lt;&gt;"",$W2442=""),"Ano 6 (falta quantidade); ","")), IF(NOT(OR(AND($G2442&lt;&gt;"",$H2442&lt;&gt;""),AND($J2442&lt;&gt;"",$K2442&lt;&gt;""),AND($M2442&lt;&gt;"",$N2442&lt;&gt;""),AND($P2442&lt;&gt;"",$Q2442&lt;&gt;""),AND($S2442&lt;&gt;"",$T2442&lt;&gt;""),AND($V2442&lt;&gt;"",$W2442&lt;&gt;""))),"Informe pelo menos um ano completo com valor unitário e quantidade.",IF(AND($C2442&lt;&gt;"",$E2442&lt;&gt;"",LEFT(TRIM($C2442),1)&lt;&gt;LEFT(TRIM($E2442),1)),"Categoria e tipo estão incompatíveis.",IF(IF(OR($E2442="",$F2442=""),FALSE(),IFERROR(COUNTIF(INDIRECT("UNITS_"&amp;SUBSTITUTE(LEFT($E2442,FIND(" ",$E2442&amp;" ")-1),".","_")),$F2442)=0,TRUE())),"Unidade incompatível com o tipo selecionado.",IF(OR(AND(ISNUMBER(SEARCH("comunic",LOWER($B2442))),LEFT($E2442,3)&lt;&gt;"4.4"),AND(ISNUMBER(SEARCH("monitor",LOWER($B2442))),NOT(OR(LEFT($E2442,3)="1.5",LEFT($E2442,3)="2.5")))),"Revise a classificação do item conforme as regras de preenchimento.",IF(AND($B2442&lt;&gt;"",OR(ISNUMBER(SEARCH("outro",LOWER($B2442))),ISNUMBER(SEARCH("divers",LOWER($B2442))),ISNUMBER(SEARCH("kit",LOWER($B2442))),ISNUMBER(SEARCH("ferrament",LOWER($B2442))),ISNUMBER(SEARCH("epi",LOWER($B2442)))),NOT(OR($Z2442&lt;&gt;"",$AA2442&lt;&gt;""))),"Descrição muito genérica: detalhe melhor o item e registre o racional no memorial ou em anexo.",IF(AND($Y2442=0,$B2442&lt;&gt;"",OR($G2442&lt;&gt;"",$H2442&lt;&gt;"",$J2442&lt;&gt;"",$K2442&lt;&gt;"",$M2442&lt;&gt;"",$N2442&lt;&gt;"",$P2442&lt;&gt;"",$Q2442&lt;&gt;"",$S2442&lt;&gt;"",$T2442&lt;&gt;"",$V2442&lt;&gt;"",$W2442&lt;&gt;"")),"O item possui dados lançados, mas o total está zerado. Revise os valores informados.","")))))))))))))))</f>
        <v/>
      </c>
    </row>
    <row r="2443" spans="1:35" ht="14.25" customHeight="1" x14ac:dyDescent="0.25">
      <c r="A2443" s="57" t="str">
        <f t="shared" si="494"/>
        <v/>
      </c>
      <c r="B2443" s="61"/>
      <c r="C2443" s="61"/>
      <c r="D2443" s="58"/>
      <c r="E2443" s="61"/>
      <c r="F2443" s="61"/>
      <c r="G2443" s="272"/>
      <c r="H2443" s="62"/>
      <c r="I2443" s="273">
        <f t="shared" si="495"/>
        <v>0</v>
      </c>
      <c r="J2443" s="272"/>
      <c r="K2443" s="62"/>
      <c r="L2443" s="270">
        <f t="shared" si="496"/>
        <v>0</v>
      </c>
      <c r="M2443" s="272"/>
      <c r="N2443" s="62"/>
      <c r="O2443" s="270">
        <f t="shared" si="497"/>
        <v>0</v>
      </c>
      <c r="P2443" s="272"/>
      <c r="Q2443" s="62"/>
      <c r="R2443" s="271">
        <f t="shared" si="498"/>
        <v>0</v>
      </c>
      <c r="S2443" s="272"/>
      <c r="T2443" s="62"/>
      <c r="U2443" s="270">
        <f t="shared" si="499"/>
        <v>0</v>
      </c>
      <c r="V2443" s="272"/>
      <c r="W2443" s="62"/>
      <c r="X2443" s="270">
        <f t="shared" si="500"/>
        <v>0</v>
      </c>
      <c r="Y2443" s="270">
        <f t="shared" si="501"/>
        <v>0</v>
      </c>
      <c r="Z2443" s="61"/>
      <c r="AA2443" s="61"/>
      <c r="AB2443" s="60" t="str">
        <f t="shared" si="502"/>
        <v/>
      </c>
      <c r="AC2443" s="21" t="b">
        <f t="shared" si="503"/>
        <v>0</v>
      </c>
      <c r="AD2443" s="21" t="b">
        <f t="shared" si="504"/>
        <v>0</v>
      </c>
      <c r="AE2443" s="21" t="b">
        <f t="shared" si="505"/>
        <v>0</v>
      </c>
      <c r="AF2443" s="21" t="b">
        <f ca="1">OR(AND($AC2443,NOT($AD2443)),AND($AC2443,OR(AND($G2443="",$H2443&lt;&gt;""),AND($G2443&lt;&gt;"",$H2443=""),AND($J2443="",$K2443&lt;&gt;""),AND($J2443&lt;&gt;"",$K2443=""),AND($M2443="",$N2443&lt;&gt;""),AND($M2443&lt;&gt;"",$N2443=""),AND($P2443="",$Q2443&lt;&gt;""),AND($P2443&lt;&gt;"",$Q2443=""),AND($S2443="",$T2443&lt;&gt;""),AND($S2443&lt;&gt;"",$T2443=""),AND($V2443="",$W2443&lt;&gt;""),AND($V2443&lt;&gt;"",$W2443=""))),AND($C2443&lt;&gt;"",$E2443&lt;&gt;"",LEFT(TRIM($C2443),1)&lt;&gt;LEFT(TRIM($E2443),1)),IF(OR($E2443="",$F2443=""),FALSE(),IFERROR(COUNTIF(INDIRECT("UNITS_"&amp;SUBSTITUTE(LEFT($E2443,FIND(" ",$E2443&amp;" ")-1),".","_")),$F2443)=0,TRUE())),AND($B2443&lt;&gt;"",OR(ISNUMBER(SEARCH("outro",LOWER($B2443))),ISNUMBER(SEARCH("divers",LOWER($B2443))),ISNUMBER(SEARCH("etc",LOWER($B2443))))),OR(AND(ISNUMBER(SEARCH("comunic",LOWER($B2443))),LEFT($E2443,3)&lt;&gt;"4.4"),AND(ISNUMBER(SEARCH("monitor",LOWER($B2443))),NOT(OR(LEFT($E2443,3)="1.5",LEFT($E2443,3)="2.5")))),AND($B2443&lt;&gt;"",OR(LEFT($C2443,1)="1",LEFT($C2443,1)="2"),$D2443=""),AND($D2443&lt;&gt;"",NOT(OR(LEFT($C2443,1)="1",LEFT($C2443,1)="2"))),AND($D2443&lt;&gt;"",COUNTIF(' PROJETO'!$B$14:$B$16,$D2443)=0),IF($D2443="",FALSE(),IF(COUNTIF(' PROJETO'!$B$14:$B$16,$D2443)=0,FALSE(),IFERROR(INDEX(' PROJETO'!$C$14:$C$16,MATCH($D2443,' PROJETO'!$B$14:$B$16,0))&lt;&gt;"Sim",FALSE()))))</f>
        <v>0</v>
      </c>
      <c r="AG2443" s="21" t="b">
        <f>AND($AC2443,$Y2443&gt;'CONFG.  LISTAS'!$F$4,$Z2443="",$AA2443="")</f>
        <v>0</v>
      </c>
      <c r="AH2443" s="21" t="str">
        <f t="shared" si="506"/>
        <v/>
      </c>
      <c r="AI2443" s="43" t="str">
        <f ca="1">IF(NOT($AC2443),"",IF(OR($B2443="",$C2443="",$E2443="",$F2443=""),"Preencha descrição, categoria, tipo e unidade.",IF(AND($B2443&lt;&gt;"",OR(LEFT($C2443,1)="1",LEFT($C2443,1)="2"),$D2443=""),"Informe a prática de restauração para itens diretos.",IF(AND($D2443&lt;&gt;"",NOT(OR(LEFT($C2443,1)="1",LEFT($C2443,1)="2"))),"Custos indiretos não devem pertencer a uma prática específica.",IF(AND($D2443&lt;&gt;"",COUNTIF(' PROJETO'!$B$14:$B$16,$D2443)=0),"Prática de restauração inválida ou não cadastrada.",IF(IF($D2443="",FALSE(),IF(COUNTIF(' PROJETO'!$B$14:$B$16,$D2443)=0,FALSE(),IFERROR(INDEX(' PROJETO'!$C$14:$C$16,MATCH($D2443,' PROJETO'!$B$14:$B$16,0))&lt;&gt;"Sim",FALSE()))),"A prática informada no item não foi selecionada na aba Projeto.",IF(AND(MAX($I2443,$L2443,$O2443,$R2443,$U2443,$X2443)&gt;'CONFG.  LISTAS'!$F$4,NOT(OR($Z2443&lt;&gt;"",$AA2443&lt;&gt;""))),"Memorial de cálculo ou anexo obrigatório não informado para item acima do limite.",IF(OR(AND($G2443&lt;&gt;"",$H2443&lt;&gt;"",OR($G2443&lt;=0,$H2443&lt;=0)),AND($J2443&lt;&gt;"",$K2443&lt;&gt;"",OR($J2443&lt;=0,$K2443&lt;=0)),AND($M2443&lt;&gt;"",$N2443&lt;&gt;"",OR($M2443&lt;=0,$N2443&lt;=0)),AND($P2443&lt;&gt;"",$Q2443&lt;&gt;"",OR($P2443&lt;=0,$Q2443&lt;=0)),AND($S2443&lt;&gt;"",$T2443&lt;&gt;"",OR($S2443&lt;=0,$T2443&lt;=0)),AND($V2443&lt;&gt;"",$W2443&lt;&gt;"",OR($V2443&lt;=0,$W2443&lt;=0))),"Revise os valores informados: valor unitário e quantidade devem ser maiores que zero.",IF(OR(AND($G2443="",$H2443&lt;&gt;""),AND($G2443&lt;&gt;"",$H2443=""),AND($J2443="",$K2443&lt;&gt;""),AND($J2443&lt;&gt;"",$K2443=""),AND($M2443="",$N2443&lt;&gt;""),AND($M2443&lt;&gt;"",$N2443=""),AND($P2443="",$Q2443&lt;&gt;""),AND($P2443&lt;&gt;"",$Q2443=""),AND($S2443="",$T2443&lt;&gt;""),AND($S2443&lt;&gt;"",$T2443=""),AND($V2443="",$W2443&lt;&gt;""),AND($V2443&lt;&gt;"",$W2443="")),"Há ano preenchido parcialmente: "&amp;TRIM(IF(AND($G2443="",$H2443&lt;&gt;""),"Ano 1 (falta valor unitário); ","")&amp;IF(AND($G2443&lt;&gt;"",$H2443=""),"Ano 1 (falta quantidade); ","")&amp;IF(AND($J2443="",$K2443&lt;&gt;""),"Ano 2 (falta valor unitário); ","")&amp;IF(AND($J2443&lt;&gt;"",$K2443=""),"Ano 2 (falta quantidade); ","")&amp;IF(AND($M2443="",$N2443&lt;&gt;""),"Ano 3 (falta valor unitário); ","")&amp;IF(AND($M2443&lt;&gt;"",$N2443=""),"Ano 3 (falta quantidade); ","")&amp;IF(AND($P2443="",$Q2443&lt;&gt;""),"Ano 4 (falta valor unitário); ","")&amp;IF(AND($P2443&lt;&gt;"",$Q2443=""),"Ano 4 (falta quantidade); ","")&amp;IF(AND($S2443="",$T2443&lt;&gt;""),"Ano 5 (falta valor unitário); ","")&amp;IF(AND($S2443&lt;&gt;"",$T2443=""),"Ano 5 (falta quantidade); ","")&amp;IF(AND($V2443="",$W2443&lt;&gt;""),"Ano 6 (falta valor unitário); ","")&amp;IF(AND($V2443&lt;&gt;"",$W2443=""),"Ano 6 (falta quantidade); ","")), IF(NOT(OR(AND($G2443&lt;&gt;"",$H2443&lt;&gt;""),AND($J2443&lt;&gt;"",$K2443&lt;&gt;""),AND($M2443&lt;&gt;"",$N2443&lt;&gt;""),AND($P2443&lt;&gt;"",$Q2443&lt;&gt;""),AND($S2443&lt;&gt;"",$T2443&lt;&gt;""),AND($V2443&lt;&gt;"",$W2443&lt;&gt;""))),"Informe pelo menos um ano completo com valor unitário e quantidade.",IF(AND($C2443&lt;&gt;"",$E2443&lt;&gt;"",LEFT(TRIM($C2443),1)&lt;&gt;LEFT(TRIM($E2443),1)),"Categoria e tipo estão incompatíveis.",IF(IF(OR($E2443="",$F2443=""),FALSE(),IFERROR(COUNTIF(INDIRECT("UNITS_"&amp;SUBSTITUTE(LEFT($E2443,FIND(" ",$E2443&amp;" ")-1),".","_")),$F2443)=0,TRUE())),"Unidade incompatível com o tipo selecionado.",IF(OR(AND(ISNUMBER(SEARCH("comunic",LOWER($B2443))),LEFT($E2443,3)&lt;&gt;"4.4"),AND(ISNUMBER(SEARCH("monitor",LOWER($B2443))),NOT(OR(LEFT($E2443,3)="1.5",LEFT($E2443,3)="2.5")))),"Revise a classificação do item conforme as regras de preenchimento.",IF(AND($B2443&lt;&gt;"",OR(ISNUMBER(SEARCH("outro",LOWER($B2443))),ISNUMBER(SEARCH("divers",LOWER($B2443))),ISNUMBER(SEARCH("kit",LOWER($B2443))),ISNUMBER(SEARCH("ferrament",LOWER($B2443))),ISNUMBER(SEARCH("epi",LOWER($B2443)))),NOT(OR($Z2443&lt;&gt;"",$AA2443&lt;&gt;""))),"Descrição muito genérica: detalhe melhor o item e registre o racional no memorial ou em anexo.",IF(AND($Y2443=0,$B2443&lt;&gt;"",OR($G2443&lt;&gt;"",$H2443&lt;&gt;"",$J2443&lt;&gt;"",$K2443&lt;&gt;"",$M2443&lt;&gt;"",$N2443&lt;&gt;"",$P2443&lt;&gt;"",$Q2443&lt;&gt;"",$S2443&lt;&gt;"",$T2443&lt;&gt;"",$V2443&lt;&gt;"",$W2443&lt;&gt;"")),"O item possui dados lançados, mas o total está zerado. Revise os valores informados.","")))))))))))))))</f>
        <v/>
      </c>
    </row>
    <row r="2444" spans="1:35" ht="14.25" customHeight="1" x14ac:dyDescent="0.25">
      <c r="A2444" s="57" t="str">
        <f t="shared" si="494"/>
        <v/>
      </c>
      <c r="B2444" s="58"/>
      <c r="C2444" s="58"/>
      <c r="D2444" s="58"/>
      <c r="E2444" s="58"/>
      <c r="F2444" s="58"/>
      <c r="G2444" s="269"/>
      <c r="H2444" s="59"/>
      <c r="I2444" s="273">
        <f t="shared" si="495"/>
        <v>0</v>
      </c>
      <c r="J2444" s="269"/>
      <c r="K2444" s="59"/>
      <c r="L2444" s="270">
        <f t="shared" si="496"/>
        <v>0</v>
      </c>
      <c r="M2444" s="269"/>
      <c r="N2444" s="59"/>
      <c r="O2444" s="270">
        <f t="shared" si="497"/>
        <v>0</v>
      </c>
      <c r="P2444" s="269"/>
      <c r="Q2444" s="59"/>
      <c r="R2444" s="271">
        <f t="shared" si="498"/>
        <v>0</v>
      </c>
      <c r="S2444" s="269"/>
      <c r="T2444" s="59"/>
      <c r="U2444" s="270">
        <f t="shared" si="499"/>
        <v>0</v>
      </c>
      <c r="V2444" s="269"/>
      <c r="W2444" s="59"/>
      <c r="X2444" s="270">
        <f t="shared" si="500"/>
        <v>0</v>
      </c>
      <c r="Y2444" s="270">
        <f t="shared" si="501"/>
        <v>0</v>
      </c>
      <c r="Z2444" s="58"/>
      <c r="AA2444" s="58"/>
      <c r="AB2444" s="60" t="str">
        <f t="shared" si="502"/>
        <v/>
      </c>
      <c r="AC2444" s="21" t="b">
        <f t="shared" si="503"/>
        <v>0</v>
      </c>
      <c r="AD2444" s="21" t="b">
        <f t="shared" si="504"/>
        <v>0</v>
      </c>
      <c r="AE2444" s="21" t="b">
        <f t="shared" si="505"/>
        <v>0</v>
      </c>
      <c r="AF2444" s="21" t="b">
        <f ca="1">OR(AND($AC2444,NOT($AD2444)),AND($AC2444,OR(AND($G2444="",$H2444&lt;&gt;""),AND($G2444&lt;&gt;"",$H2444=""),AND($J2444="",$K2444&lt;&gt;""),AND($J2444&lt;&gt;"",$K2444=""),AND($M2444="",$N2444&lt;&gt;""),AND($M2444&lt;&gt;"",$N2444=""),AND($P2444="",$Q2444&lt;&gt;""),AND($P2444&lt;&gt;"",$Q2444=""),AND($S2444="",$T2444&lt;&gt;""),AND($S2444&lt;&gt;"",$T2444=""),AND($V2444="",$W2444&lt;&gt;""),AND($V2444&lt;&gt;"",$W2444=""))),AND($C2444&lt;&gt;"",$E2444&lt;&gt;"",LEFT(TRIM($C2444),1)&lt;&gt;LEFT(TRIM($E2444),1)),IF(OR($E2444="",$F2444=""),FALSE(),IFERROR(COUNTIF(INDIRECT("UNITS_"&amp;SUBSTITUTE(LEFT($E2444,FIND(" ",$E2444&amp;" ")-1),".","_")),$F2444)=0,TRUE())),AND($B2444&lt;&gt;"",OR(ISNUMBER(SEARCH("outro",LOWER($B2444))),ISNUMBER(SEARCH("divers",LOWER($B2444))),ISNUMBER(SEARCH("etc",LOWER($B2444))))),OR(AND(ISNUMBER(SEARCH("comunic",LOWER($B2444))),LEFT($E2444,3)&lt;&gt;"4.4"),AND(ISNUMBER(SEARCH("monitor",LOWER($B2444))),NOT(OR(LEFT($E2444,3)="1.5",LEFT($E2444,3)="2.5")))),AND($B2444&lt;&gt;"",OR(LEFT($C2444,1)="1",LEFT($C2444,1)="2"),$D2444=""),AND($D2444&lt;&gt;"",NOT(OR(LEFT($C2444,1)="1",LEFT($C2444,1)="2"))),AND($D2444&lt;&gt;"",COUNTIF(' PROJETO'!$B$14:$B$16,$D2444)=0),IF($D2444="",FALSE(),IF(COUNTIF(' PROJETO'!$B$14:$B$16,$D2444)=0,FALSE(),IFERROR(INDEX(' PROJETO'!$C$14:$C$16,MATCH($D2444,' PROJETO'!$B$14:$B$16,0))&lt;&gt;"Sim",FALSE()))))</f>
        <v>0</v>
      </c>
      <c r="AG2444" s="21" t="b">
        <f>AND($AC2444,$Y2444&gt;'CONFG.  LISTAS'!$F$4,$Z2444="",$AA2444="")</f>
        <v>0</v>
      </c>
      <c r="AH2444" s="21" t="str">
        <f t="shared" si="506"/>
        <v/>
      </c>
      <c r="AI2444" s="43" t="str">
        <f ca="1">IF(NOT($AC2444),"",IF(OR($B2444="",$C2444="",$E2444="",$F2444=""),"Preencha descrição, categoria, tipo e unidade.",IF(AND($B2444&lt;&gt;"",OR(LEFT($C2444,1)="1",LEFT($C2444,1)="2"),$D2444=""),"Informe a prática de restauração para itens diretos.",IF(AND($D2444&lt;&gt;"",NOT(OR(LEFT($C2444,1)="1",LEFT($C2444,1)="2"))),"Custos indiretos não devem pertencer a uma prática específica.",IF(AND($D2444&lt;&gt;"",COUNTIF(' PROJETO'!$B$14:$B$16,$D2444)=0),"Prática de restauração inválida ou não cadastrada.",IF(IF($D2444="",FALSE(),IF(COUNTIF(' PROJETO'!$B$14:$B$16,$D2444)=0,FALSE(),IFERROR(INDEX(' PROJETO'!$C$14:$C$16,MATCH($D2444,' PROJETO'!$B$14:$B$16,0))&lt;&gt;"Sim",FALSE()))),"A prática informada no item não foi selecionada na aba Projeto.",IF(AND(MAX($I2444,$L2444,$O2444,$R2444,$U2444,$X2444)&gt;'CONFG.  LISTAS'!$F$4,NOT(OR($Z2444&lt;&gt;"",$AA2444&lt;&gt;""))),"Memorial de cálculo ou anexo obrigatório não informado para item acima do limite.",IF(OR(AND($G2444&lt;&gt;"",$H2444&lt;&gt;"",OR($G2444&lt;=0,$H2444&lt;=0)),AND($J2444&lt;&gt;"",$K2444&lt;&gt;"",OR($J2444&lt;=0,$K2444&lt;=0)),AND($M2444&lt;&gt;"",$N2444&lt;&gt;"",OR($M2444&lt;=0,$N2444&lt;=0)),AND($P2444&lt;&gt;"",$Q2444&lt;&gt;"",OR($P2444&lt;=0,$Q2444&lt;=0)),AND($S2444&lt;&gt;"",$T2444&lt;&gt;"",OR($S2444&lt;=0,$T2444&lt;=0)),AND($V2444&lt;&gt;"",$W2444&lt;&gt;"",OR($V2444&lt;=0,$W2444&lt;=0))),"Revise os valores informados: valor unitário e quantidade devem ser maiores que zero.",IF(OR(AND($G2444="",$H2444&lt;&gt;""),AND($G2444&lt;&gt;"",$H2444=""),AND($J2444="",$K2444&lt;&gt;""),AND($J2444&lt;&gt;"",$K2444=""),AND($M2444="",$N2444&lt;&gt;""),AND($M2444&lt;&gt;"",$N2444=""),AND($P2444="",$Q2444&lt;&gt;""),AND($P2444&lt;&gt;"",$Q2444=""),AND($S2444="",$T2444&lt;&gt;""),AND($S2444&lt;&gt;"",$T2444=""),AND($V2444="",$W2444&lt;&gt;""),AND($V2444&lt;&gt;"",$W2444="")),"Há ano preenchido parcialmente: "&amp;TRIM(IF(AND($G2444="",$H2444&lt;&gt;""),"Ano 1 (falta valor unitário); ","")&amp;IF(AND($G2444&lt;&gt;"",$H2444=""),"Ano 1 (falta quantidade); ","")&amp;IF(AND($J2444="",$K2444&lt;&gt;""),"Ano 2 (falta valor unitário); ","")&amp;IF(AND($J2444&lt;&gt;"",$K2444=""),"Ano 2 (falta quantidade); ","")&amp;IF(AND($M2444="",$N2444&lt;&gt;""),"Ano 3 (falta valor unitário); ","")&amp;IF(AND($M2444&lt;&gt;"",$N2444=""),"Ano 3 (falta quantidade); ","")&amp;IF(AND($P2444="",$Q2444&lt;&gt;""),"Ano 4 (falta valor unitário); ","")&amp;IF(AND($P2444&lt;&gt;"",$Q2444=""),"Ano 4 (falta quantidade); ","")&amp;IF(AND($S2444="",$T2444&lt;&gt;""),"Ano 5 (falta valor unitário); ","")&amp;IF(AND($S2444&lt;&gt;"",$T2444=""),"Ano 5 (falta quantidade); ","")&amp;IF(AND($V2444="",$W2444&lt;&gt;""),"Ano 6 (falta valor unitário); ","")&amp;IF(AND($V2444&lt;&gt;"",$W2444=""),"Ano 6 (falta quantidade); ","")), IF(NOT(OR(AND($G2444&lt;&gt;"",$H2444&lt;&gt;""),AND($J2444&lt;&gt;"",$K2444&lt;&gt;""),AND($M2444&lt;&gt;"",$N2444&lt;&gt;""),AND($P2444&lt;&gt;"",$Q2444&lt;&gt;""),AND($S2444&lt;&gt;"",$T2444&lt;&gt;""),AND($V2444&lt;&gt;"",$W2444&lt;&gt;""))),"Informe pelo menos um ano completo com valor unitário e quantidade.",IF(AND($C2444&lt;&gt;"",$E2444&lt;&gt;"",LEFT(TRIM($C2444),1)&lt;&gt;LEFT(TRIM($E2444),1)),"Categoria e tipo estão incompatíveis.",IF(IF(OR($E2444="",$F2444=""),FALSE(),IFERROR(COUNTIF(INDIRECT("UNITS_"&amp;SUBSTITUTE(LEFT($E2444,FIND(" ",$E2444&amp;" ")-1),".","_")),$F2444)=0,TRUE())),"Unidade incompatível com o tipo selecionado.",IF(OR(AND(ISNUMBER(SEARCH("comunic",LOWER($B2444))),LEFT($E2444,3)&lt;&gt;"4.4"),AND(ISNUMBER(SEARCH("monitor",LOWER($B2444))),NOT(OR(LEFT($E2444,3)="1.5",LEFT($E2444,3)="2.5")))),"Revise a classificação do item conforme as regras de preenchimento.",IF(AND($B2444&lt;&gt;"",OR(ISNUMBER(SEARCH("outro",LOWER($B2444))),ISNUMBER(SEARCH("divers",LOWER($B2444))),ISNUMBER(SEARCH("kit",LOWER($B2444))),ISNUMBER(SEARCH("ferrament",LOWER($B2444))),ISNUMBER(SEARCH("epi",LOWER($B2444)))),NOT(OR($Z2444&lt;&gt;"",$AA2444&lt;&gt;""))),"Descrição muito genérica: detalhe melhor o item e registre o racional no memorial ou em anexo.",IF(AND($Y2444=0,$B2444&lt;&gt;"",OR($G2444&lt;&gt;"",$H2444&lt;&gt;"",$J2444&lt;&gt;"",$K2444&lt;&gt;"",$M2444&lt;&gt;"",$N2444&lt;&gt;"",$P2444&lt;&gt;"",$Q2444&lt;&gt;"",$S2444&lt;&gt;"",$T2444&lt;&gt;"",$V2444&lt;&gt;"",$W2444&lt;&gt;"")),"O item possui dados lançados, mas o total está zerado. Revise os valores informados.","")))))))))))))))</f>
        <v/>
      </c>
    </row>
    <row r="2445" spans="1:35" ht="14.25" customHeight="1" x14ac:dyDescent="0.25">
      <c r="A2445" s="57" t="str">
        <f t="shared" si="494"/>
        <v/>
      </c>
      <c r="B2445" s="61"/>
      <c r="C2445" s="61"/>
      <c r="D2445" s="58"/>
      <c r="E2445" s="61"/>
      <c r="F2445" s="61"/>
      <c r="G2445" s="272"/>
      <c r="H2445" s="62"/>
      <c r="I2445" s="273">
        <f t="shared" si="495"/>
        <v>0</v>
      </c>
      <c r="J2445" s="272"/>
      <c r="K2445" s="62"/>
      <c r="L2445" s="270">
        <f t="shared" si="496"/>
        <v>0</v>
      </c>
      <c r="M2445" s="272"/>
      <c r="N2445" s="62"/>
      <c r="O2445" s="270">
        <f t="shared" si="497"/>
        <v>0</v>
      </c>
      <c r="P2445" s="272"/>
      <c r="Q2445" s="62"/>
      <c r="R2445" s="271">
        <f t="shared" si="498"/>
        <v>0</v>
      </c>
      <c r="S2445" s="272"/>
      <c r="T2445" s="62"/>
      <c r="U2445" s="270">
        <f t="shared" si="499"/>
        <v>0</v>
      </c>
      <c r="V2445" s="272"/>
      <c r="W2445" s="62"/>
      <c r="X2445" s="270">
        <f t="shared" si="500"/>
        <v>0</v>
      </c>
      <c r="Y2445" s="270">
        <f t="shared" si="501"/>
        <v>0</v>
      </c>
      <c r="Z2445" s="61"/>
      <c r="AA2445" s="61"/>
      <c r="AB2445" s="60" t="str">
        <f t="shared" si="502"/>
        <v/>
      </c>
      <c r="AC2445" s="21" t="b">
        <f t="shared" si="503"/>
        <v>0</v>
      </c>
      <c r="AD2445" s="21" t="b">
        <f t="shared" si="504"/>
        <v>0</v>
      </c>
      <c r="AE2445" s="21" t="b">
        <f t="shared" si="505"/>
        <v>0</v>
      </c>
      <c r="AF2445" s="21" t="b">
        <f ca="1">OR(AND($AC2445,NOT($AD2445)),AND($AC2445,OR(AND($G2445="",$H2445&lt;&gt;""),AND($G2445&lt;&gt;"",$H2445=""),AND($J2445="",$K2445&lt;&gt;""),AND($J2445&lt;&gt;"",$K2445=""),AND($M2445="",$N2445&lt;&gt;""),AND($M2445&lt;&gt;"",$N2445=""),AND($P2445="",$Q2445&lt;&gt;""),AND($P2445&lt;&gt;"",$Q2445=""),AND($S2445="",$T2445&lt;&gt;""),AND($S2445&lt;&gt;"",$T2445=""),AND($V2445="",$W2445&lt;&gt;""),AND($V2445&lt;&gt;"",$W2445=""))),AND($C2445&lt;&gt;"",$E2445&lt;&gt;"",LEFT(TRIM($C2445),1)&lt;&gt;LEFT(TRIM($E2445),1)),IF(OR($E2445="",$F2445=""),FALSE(),IFERROR(COUNTIF(INDIRECT("UNITS_"&amp;SUBSTITUTE(LEFT($E2445,FIND(" ",$E2445&amp;" ")-1),".","_")),$F2445)=0,TRUE())),AND($B2445&lt;&gt;"",OR(ISNUMBER(SEARCH("outro",LOWER($B2445))),ISNUMBER(SEARCH("divers",LOWER($B2445))),ISNUMBER(SEARCH("etc",LOWER($B2445))))),OR(AND(ISNUMBER(SEARCH("comunic",LOWER($B2445))),LEFT($E2445,3)&lt;&gt;"4.4"),AND(ISNUMBER(SEARCH("monitor",LOWER($B2445))),NOT(OR(LEFT($E2445,3)="1.5",LEFT($E2445,3)="2.5")))),AND($B2445&lt;&gt;"",OR(LEFT($C2445,1)="1",LEFT($C2445,1)="2"),$D2445=""),AND($D2445&lt;&gt;"",NOT(OR(LEFT($C2445,1)="1",LEFT($C2445,1)="2"))),AND($D2445&lt;&gt;"",COUNTIF(' PROJETO'!$B$14:$B$16,$D2445)=0),IF($D2445="",FALSE(),IF(COUNTIF(' PROJETO'!$B$14:$B$16,$D2445)=0,FALSE(),IFERROR(INDEX(' PROJETO'!$C$14:$C$16,MATCH($D2445,' PROJETO'!$B$14:$B$16,0))&lt;&gt;"Sim",FALSE()))))</f>
        <v>0</v>
      </c>
      <c r="AG2445" s="21" t="b">
        <f>AND($AC2445,$Y2445&gt;'CONFG.  LISTAS'!$F$4,$Z2445="",$AA2445="")</f>
        <v>0</v>
      </c>
      <c r="AH2445" s="21" t="str">
        <f t="shared" si="506"/>
        <v/>
      </c>
      <c r="AI2445" s="43" t="str">
        <f ca="1">IF(NOT($AC2445),"",IF(OR($B2445="",$C2445="",$E2445="",$F2445=""),"Preencha descrição, categoria, tipo e unidade.",IF(AND($B2445&lt;&gt;"",OR(LEFT($C2445,1)="1",LEFT($C2445,1)="2"),$D2445=""),"Informe a prática de restauração para itens diretos.",IF(AND($D2445&lt;&gt;"",NOT(OR(LEFT($C2445,1)="1",LEFT($C2445,1)="2"))),"Custos indiretos não devem pertencer a uma prática específica.",IF(AND($D2445&lt;&gt;"",COUNTIF(' PROJETO'!$B$14:$B$16,$D2445)=0),"Prática de restauração inválida ou não cadastrada.",IF(IF($D2445="",FALSE(),IF(COUNTIF(' PROJETO'!$B$14:$B$16,$D2445)=0,FALSE(),IFERROR(INDEX(' PROJETO'!$C$14:$C$16,MATCH($D2445,' PROJETO'!$B$14:$B$16,0))&lt;&gt;"Sim",FALSE()))),"A prática informada no item não foi selecionada na aba Projeto.",IF(AND(MAX($I2445,$L2445,$O2445,$R2445,$U2445,$X2445)&gt;'CONFG.  LISTAS'!$F$4,NOT(OR($Z2445&lt;&gt;"",$AA2445&lt;&gt;""))),"Memorial de cálculo ou anexo obrigatório não informado para item acima do limite.",IF(OR(AND($G2445&lt;&gt;"",$H2445&lt;&gt;"",OR($G2445&lt;=0,$H2445&lt;=0)),AND($J2445&lt;&gt;"",$K2445&lt;&gt;"",OR($J2445&lt;=0,$K2445&lt;=0)),AND($M2445&lt;&gt;"",$N2445&lt;&gt;"",OR($M2445&lt;=0,$N2445&lt;=0)),AND($P2445&lt;&gt;"",$Q2445&lt;&gt;"",OR($P2445&lt;=0,$Q2445&lt;=0)),AND($S2445&lt;&gt;"",$T2445&lt;&gt;"",OR($S2445&lt;=0,$T2445&lt;=0)),AND($V2445&lt;&gt;"",$W2445&lt;&gt;"",OR($V2445&lt;=0,$W2445&lt;=0))),"Revise os valores informados: valor unitário e quantidade devem ser maiores que zero.",IF(OR(AND($G2445="",$H2445&lt;&gt;""),AND($G2445&lt;&gt;"",$H2445=""),AND($J2445="",$K2445&lt;&gt;""),AND($J2445&lt;&gt;"",$K2445=""),AND($M2445="",$N2445&lt;&gt;""),AND($M2445&lt;&gt;"",$N2445=""),AND($P2445="",$Q2445&lt;&gt;""),AND($P2445&lt;&gt;"",$Q2445=""),AND($S2445="",$T2445&lt;&gt;""),AND($S2445&lt;&gt;"",$T2445=""),AND($V2445="",$W2445&lt;&gt;""),AND($V2445&lt;&gt;"",$W2445="")),"Há ano preenchido parcialmente: "&amp;TRIM(IF(AND($G2445="",$H2445&lt;&gt;""),"Ano 1 (falta valor unitário); ","")&amp;IF(AND($G2445&lt;&gt;"",$H2445=""),"Ano 1 (falta quantidade); ","")&amp;IF(AND($J2445="",$K2445&lt;&gt;""),"Ano 2 (falta valor unitário); ","")&amp;IF(AND($J2445&lt;&gt;"",$K2445=""),"Ano 2 (falta quantidade); ","")&amp;IF(AND($M2445="",$N2445&lt;&gt;""),"Ano 3 (falta valor unitário); ","")&amp;IF(AND($M2445&lt;&gt;"",$N2445=""),"Ano 3 (falta quantidade); ","")&amp;IF(AND($P2445="",$Q2445&lt;&gt;""),"Ano 4 (falta valor unitário); ","")&amp;IF(AND($P2445&lt;&gt;"",$Q2445=""),"Ano 4 (falta quantidade); ","")&amp;IF(AND($S2445="",$T2445&lt;&gt;""),"Ano 5 (falta valor unitário); ","")&amp;IF(AND($S2445&lt;&gt;"",$T2445=""),"Ano 5 (falta quantidade); ","")&amp;IF(AND($V2445="",$W2445&lt;&gt;""),"Ano 6 (falta valor unitário); ","")&amp;IF(AND($V2445&lt;&gt;"",$W2445=""),"Ano 6 (falta quantidade); ","")), IF(NOT(OR(AND($G2445&lt;&gt;"",$H2445&lt;&gt;""),AND($J2445&lt;&gt;"",$K2445&lt;&gt;""),AND($M2445&lt;&gt;"",$N2445&lt;&gt;""),AND($P2445&lt;&gt;"",$Q2445&lt;&gt;""),AND($S2445&lt;&gt;"",$T2445&lt;&gt;""),AND($V2445&lt;&gt;"",$W2445&lt;&gt;""))),"Informe pelo menos um ano completo com valor unitário e quantidade.",IF(AND($C2445&lt;&gt;"",$E2445&lt;&gt;"",LEFT(TRIM($C2445),1)&lt;&gt;LEFT(TRIM($E2445),1)),"Categoria e tipo estão incompatíveis.",IF(IF(OR($E2445="",$F2445=""),FALSE(),IFERROR(COUNTIF(INDIRECT("UNITS_"&amp;SUBSTITUTE(LEFT($E2445,FIND(" ",$E2445&amp;" ")-1),".","_")),$F2445)=0,TRUE())),"Unidade incompatível com o tipo selecionado.",IF(OR(AND(ISNUMBER(SEARCH("comunic",LOWER($B2445))),LEFT($E2445,3)&lt;&gt;"4.4"),AND(ISNUMBER(SEARCH("monitor",LOWER($B2445))),NOT(OR(LEFT($E2445,3)="1.5",LEFT($E2445,3)="2.5")))),"Revise a classificação do item conforme as regras de preenchimento.",IF(AND($B2445&lt;&gt;"",OR(ISNUMBER(SEARCH("outro",LOWER($B2445))),ISNUMBER(SEARCH("divers",LOWER($B2445))),ISNUMBER(SEARCH("kit",LOWER($B2445))),ISNUMBER(SEARCH("ferrament",LOWER($B2445))),ISNUMBER(SEARCH("epi",LOWER($B2445)))),NOT(OR($Z2445&lt;&gt;"",$AA2445&lt;&gt;""))),"Descrição muito genérica: detalhe melhor o item e registre o racional no memorial ou em anexo.",IF(AND($Y2445=0,$B2445&lt;&gt;"",OR($G2445&lt;&gt;"",$H2445&lt;&gt;"",$J2445&lt;&gt;"",$K2445&lt;&gt;"",$M2445&lt;&gt;"",$N2445&lt;&gt;"",$P2445&lt;&gt;"",$Q2445&lt;&gt;"",$S2445&lt;&gt;"",$T2445&lt;&gt;"",$V2445&lt;&gt;"",$W2445&lt;&gt;"")),"O item possui dados lançados, mas o total está zerado. Revise os valores informados.","")))))))))))))))</f>
        <v/>
      </c>
    </row>
    <row r="2446" spans="1:35" ht="14.25" customHeight="1" x14ac:dyDescent="0.25">
      <c r="A2446" s="57" t="str">
        <f t="shared" si="494"/>
        <v/>
      </c>
      <c r="B2446" s="58"/>
      <c r="C2446" s="58"/>
      <c r="D2446" s="58"/>
      <c r="E2446" s="58"/>
      <c r="F2446" s="58"/>
      <c r="G2446" s="269"/>
      <c r="H2446" s="59"/>
      <c r="I2446" s="273">
        <f t="shared" si="495"/>
        <v>0</v>
      </c>
      <c r="J2446" s="269"/>
      <c r="K2446" s="59"/>
      <c r="L2446" s="270">
        <f t="shared" si="496"/>
        <v>0</v>
      </c>
      <c r="M2446" s="269"/>
      <c r="N2446" s="59"/>
      <c r="O2446" s="270">
        <f t="shared" si="497"/>
        <v>0</v>
      </c>
      <c r="P2446" s="269"/>
      <c r="Q2446" s="59"/>
      <c r="R2446" s="271">
        <f t="shared" si="498"/>
        <v>0</v>
      </c>
      <c r="S2446" s="269"/>
      <c r="T2446" s="59"/>
      <c r="U2446" s="270">
        <f t="shared" si="499"/>
        <v>0</v>
      </c>
      <c r="V2446" s="269"/>
      <c r="W2446" s="59"/>
      <c r="X2446" s="270">
        <f t="shared" si="500"/>
        <v>0</v>
      </c>
      <c r="Y2446" s="270">
        <f t="shared" si="501"/>
        <v>0</v>
      </c>
      <c r="Z2446" s="58"/>
      <c r="AA2446" s="58"/>
      <c r="AB2446" s="60" t="str">
        <f t="shared" si="502"/>
        <v/>
      </c>
      <c r="AC2446" s="21" t="b">
        <f t="shared" si="503"/>
        <v>0</v>
      </c>
      <c r="AD2446" s="21" t="b">
        <f t="shared" si="504"/>
        <v>0</v>
      </c>
      <c r="AE2446" s="21" t="b">
        <f t="shared" si="505"/>
        <v>0</v>
      </c>
      <c r="AF2446" s="21" t="b">
        <f ca="1">OR(AND($AC2446,NOT($AD2446)),AND($AC2446,OR(AND($G2446="",$H2446&lt;&gt;""),AND($G2446&lt;&gt;"",$H2446=""),AND($J2446="",$K2446&lt;&gt;""),AND($J2446&lt;&gt;"",$K2446=""),AND($M2446="",$N2446&lt;&gt;""),AND($M2446&lt;&gt;"",$N2446=""),AND($P2446="",$Q2446&lt;&gt;""),AND($P2446&lt;&gt;"",$Q2446=""),AND($S2446="",$T2446&lt;&gt;""),AND($S2446&lt;&gt;"",$T2446=""),AND($V2446="",$W2446&lt;&gt;""),AND($V2446&lt;&gt;"",$W2446=""))),AND($C2446&lt;&gt;"",$E2446&lt;&gt;"",LEFT(TRIM($C2446),1)&lt;&gt;LEFT(TRIM($E2446),1)),IF(OR($E2446="",$F2446=""),FALSE(),IFERROR(COUNTIF(INDIRECT("UNITS_"&amp;SUBSTITUTE(LEFT($E2446,FIND(" ",$E2446&amp;" ")-1),".","_")),$F2446)=0,TRUE())),AND($B2446&lt;&gt;"",OR(ISNUMBER(SEARCH("outro",LOWER($B2446))),ISNUMBER(SEARCH("divers",LOWER($B2446))),ISNUMBER(SEARCH("etc",LOWER($B2446))))),OR(AND(ISNUMBER(SEARCH("comunic",LOWER($B2446))),LEFT($E2446,3)&lt;&gt;"4.4"),AND(ISNUMBER(SEARCH("monitor",LOWER($B2446))),NOT(OR(LEFT($E2446,3)="1.5",LEFT($E2446,3)="2.5")))),AND($B2446&lt;&gt;"",OR(LEFT($C2446,1)="1",LEFT($C2446,1)="2"),$D2446=""),AND($D2446&lt;&gt;"",NOT(OR(LEFT($C2446,1)="1",LEFT($C2446,1)="2"))),AND($D2446&lt;&gt;"",COUNTIF(' PROJETO'!$B$14:$B$16,$D2446)=0),IF($D2446="",FALSE(),IF(COUNTIF(' PROJETO'!$B$14:$B$16,$D2446)=0,FALSE(),IFERROR(INDEX(' PROJETO'!$C$14:$C$16,MATCH($D2446,' PROJETO'!$B$14:$B$16,0))&lt;&gt;"Sim",FALSE()))))</f>
        <v>0</v>
      </c>
      <c r="AG2446" s="21" t="b">
        <f>AND($AC2446,$Y2446&gt;'CONFG.  LISTAS'!$F$4,$Z2446="",$AA2446="")</f>
        <v>0</v>
      </c>
      <c r="AH2446" s="21" t="str">
        <f t="shared" si="506"/>
        <v/>
      </c>
      <c r="AI2446" s="43" t="str">
        <f ca="1">IF(NOT($AC2446),"",IF(OR($B2446="",$C2446="",$E2446="",$F2446=""),"Preencha descrição, categoria, tipo e unidade.",IF(AND($B2446&lt;&gt;"",OR(LEFT($C2446,1)="1",LEFT($C2446,1)="2"),$D2446=""),"Informe a prática de restauração para itens diretos.",IF(AND($D2446&lt;&gt;"",NOT(OR(LEFT($C2446,1)="1",LEFT($C2446,1)="2"))),"Custos indiretos não devem pertencer a uma prática específica.",IF(AND($D2446&lt;&gt;"",COUNTIF(' PROJETO'!$B$14:$B$16,$D2446)=0),"Prática de restauração inválida ou não cadastrada.",IF(IF($D2446="",FALSE(),IF(COUNTIF(' PROJETO'!$B$14:$B$16,$D2446)=0,FALSE(),IFERROR(INDEX(' PROJETO'!$C$14:$C$16,MATCH($D2446,' PROJETO'!$B$14:$B$16,0))&lt;&gt;"Sim",FALSE()))),"A prática informada no item não foi selecionada na aba Projeto.",IF(AND(MAX($I2446,$L2446,$O2446,$R2446,$U2446,$X2446)&gt;'CONFG.  LISTAS'!$F$4,NOT(OR($Z2446&lt;&gt;"",$AA2446&lt;&gt;""))),"Memorial de cálculo ou anexo obrigatório não informado para item acima do limite.",IF(OR(AND($G2446&lt;&gt;"",$H2446&lt;&gt;"",OR($G2446&lt;=0,$H2446&lt;=0)),AND($J2446&lt;&gt;"",$K2446&lt;&gt;"",OR($J2446&lt;=0,$K2446&lt;=0)),AND($M2446&lt;&gt;"",$N2446&lt;&gt;"",OR($M2446&lt;=0,$N2446&lt;=0)),AND($P2446&lt;&gt;"",$Q2446&lt;&gt;"",OR($P2446&lt;=0,$Q2446&lt;=0)),AND($S2446&lt;&gt;"",$T2446&lt;&gt;"",OR($S2446&lt;=0,$T2446&lt;=0)),AND($V2446&lt;&gt;"",$W2446&lt;&gt;"",OR($V2446&lt;=0,$W2446&lt;=0))),"Revise os valores informados: valor unitário e quantidade devem ser maiores que zero.",IF(OR(AND($G2446="",$H2446&lt;&gt;""),AND($G2446&lt;&gt;"",$H2446=""),AND($J2446="",$K2446&lt;&gt;""),AND($J2446&lt;&gt;"",$K2446=""),AND($M2446="",$N2446&lt;&gt;""),AND($M2446&lt;&gt;"",$N2446=""),AND($P2446="",$Q2446&lt;&gt;""),AND($P2446&lt;&gt;"",$Q2446=""),AND($S2446="",$T2446&lt;&gt;""),AND($S2446&lt;&gt;"",$T2446=""),AND($V2446="",$W2446&lt;&gt;""),AND($V2446&lt;&gt;"",$W2446="")),"Há ano preenchido parcialmente: "&amp;TRIM(IF(AND($G2446="",$H2446&lt;&gt;""),"Ano 1 (falta valor unitário); ","")&amp;IF(AND($G2446&lt;&gt;"",$H2446=""),"Ano 1 (falta quantidade); ","")&amp;IF(AND($J2446="",$K2446&lt;&gt;""),"Ano 2 (falta valor unitário); ","")&amp;IF(AND($J2446&lt;&gt;"",$K2446=""),"Ano 2 (falta quantidade); ","")&amp;IF(AND($M2446="",$N2446&lt;&gt;""),"Ano 3 (falta valor unitário); ","")&amp;IF(AND($M2446&lt;&gt;"",$N2446=""),"Ano 3 (falta quantidade); ","")&amp;IF(AND($P2446="",$Q2446&lt;&gt;""),"Ano 4 (falta valor unitário); ","")&amp;IF(AND($P2446&lt;&gt;"",$Q2446=""),"Ano 4 (falta quantidade); ","")&amp;IF(AND($S2446="",$T2446&lt;&gt;""),"Ano 5 (falta valor unitário); ","")&amp;IF(AND($S2446&lt;&gt;"",$T2446=""),"Ano 5 (falta quantidade); ","")&amp;IF(AND($V2446="",$W2446&lt;&gt;""),"Ano 6 (falta valor unitário); ","")&amp;IF(AND($V2446&lt;&gt;"",$W2446=""),"Ano 6 (falta quantidade); ","")), IF(NOT(OR(AND($G2446&lt;&gt;"",$H2446&lt;&gt;""),AND($J2446&lt;&gt;"",$K2446&lt;&gt;""),AND($M2446&lt;&gt;"",$N2446&lt;&gt;""),AND($P2446&lt;&gt;"",$Q2446&lt;&gt;""),AND($S2446&lt;&gt;"",$T2446&lt;&gt;""),AND($V2446&lt;&gt;"",$W2446&lt;&gt;""))),"Informe pelo menos um ano completo com valor unitário e quantidade.",IF(AND($C2446&lt;&gt;"",$E2446&lt;&gt;"",LEFT(TRIM($C2446),1)&lt;&gt;LEFT(TRIM($E2446),1)),"Categoria e tipo estão incompatíveis.",IF(IF(OR($E2446="",$F2446=""),FALSE(),IFERROR(COUNTIF(INDIRECT("UNITS_"&amp;SUBSTITUTE(LEFT($E2446,FIND(" ",$E2446&amp;" ")-1),".","_")),$F2446)=0,TRUE())),"Unidade incompatível com o tipo selecionado.",IF(OR(AND(ISNUMBER(SEARCH("comunic",LOWER($B2446))),LEFT($E2446,3)&lt;&gt;"4.4"),AND(ISNUMBER(SEARCH("monitor",LOWER($B2446))),NOT(OR(LEFT($E2446,3)="1.5",LEFT($E2446,3)="2.5")))),"Revise a classificação do item conforme as regras de preenchimento.",IF(AND($B2446&lt;&gt;"",OR(ISNUMBER(SEARCH("outro",LOWER($B2446))),ISNUMBER(SEARCH("divers",LOWER($B2446))),ISNUMBER(SEARCH("kit",LOWER($B2446))),ISNUMBER(SEARCH("ferrament",LOWER($B2446))),ISNUMBER(SEARCH("epi",LOWER($B2446)))),NOT(OR($Z2446&lt;&gt;"",$AA2446&lt;&gt;""))),"Descrição muito genérica: detalhe melhor o item e registre o racional no memorial ou em anexo.",IF(AND($Y2446=0,$B2446&lt;&gt;"",OR($G2446&lt;&gt;"",$H2446&lt;&gt;"",$J2446&lt;&gt;"",$K2446&lt;&gt;"",$M2446&lt;&gt;"",$N2446&lt;&gt;"",$P2446&lt;&gt;"",$Q2446&lt;&gt;"",$S2446&lt;&gt;"",$T2446&lt;&gt;"",$V2446&lt;&gt;"",$W2446&lt;&gt;"")),"O item possui dados lançados, mas o total está zerado. Revise os valores informados.","")))))))))))))))</f>
        <v/>
      </c>
    </row>
    <row r="2447" spans="1:35" ht="14.25" customHeight="1" x14ac:dyDescent="0.25">
      <c r="A2447" s="57" t="str">
        <f t="shared" si="494"/>
        <v/>
      </c>
      <c r="B2447" s="61"/>
      <c r="C2447" s="61"/>
      <c r="D2447" s="58"/>
      <c r="E2447" s="61"/>
      <c r="F2447" s="61"/>
      <c r="G2447" s="272"/>
      <c r="H2447" s="62"/>
      <c r="I2447" s="273">
        <f t="shared" si="495"/>
        <v>0</v>
      </c>
      <c r="J2447" s="272"/>
      <c r="K2447" s="62"/>
      <c r="L2447" s="270">
        <f t="shared" si="496"/>
        <v>0</v>
      </c>
      <c r="M2447" s="272"/>
      <c r="N2447" s="62"/>
      <c r="O2447" s="270">
        <f t="shared" si="497"/>
        <v>0</v>
      </c>
      <c r="P2447" s="272"/>
      <c r="Q2447" s="62"/>
      <c r="R2447" s="271">
        <f t="shared" si="498"/>
        <v>0</v>
      </c>
      <c r="S2447" s="272"/>
      <c r="T2447" s="62"/>
      <c r="U2447" s="270">
        <f t="shared" si="499"/>
        <v>0</v>
      </c>
      <c r="V2447" s="272"/>
      <c r="W2447" s="62"/>
      <c r="X2447" s="270">
        <f t="shared" si="500"/>
        <v>0</v>
      </c>
      <c r="Y2447" s="270">
        <f t="shared" si="501"/>
        <v>0</v>
      </c>
      <c r="Z2447" s="61"/>
      <c r="AA2447" s="61"/>
      <c r="AB2447" s="60" t="str">
        <f t="shared" si="502"/>
        <v/>
      </c>
      <c r="AC2447" s="21" t="b">
        <f t="shared" si="503"/>
        <v>0</v>
      </c>
      <c r="AD2447" s="21" t="b">
        <f t="shared" si="504"/>
        <v>0</v>
      </c>
      <c r="AE2447" s="21" t="b">
        <f t="shared" si="505"/>
        <v>0</v>
      </c>
      <c r="AF2447" s="21" t="b">
        <f ca="1">OR(AND($AC2447,NOT($AD2447)),AND($AC2447,OR(AND($G2447="",$H2447&lt;&gt;""),AND($G2447&lt;&gt;"",$H2447=""),AND($J2447="",$K2447&lt;&gt;""),AND($J2447&lt;&gt;"",$K2447=""),AND($M2447="",$N2447&lt;&gt;""),AND($M2447&lt;&gt;"",$N2447=""),AND($P2447="",$Q2447&lt;&gt;""),AND($P2447&lt;&gt;"",$Q2447=""),AND($S2447="",$T2447&lt;&gt;""),AND($S2447&lt;&gt;"",$T2447=""),AND($V2447="",$W2447&lt;&gt;""),AND($V2447&lt;&gt;"",$W2447=""))),AND($C2447&lt;&gt;"",$E2447&lt;&gt;"",LEFT(TRIM($C2447),1)&lt;&gt;LEFT(TRIM($E2447),1)),IF(OR($E2447="",$F2447=""),FALSE(),IFERROR(COUNTIF(INDIRECT("UNITS_"&amp;SUBSTITUTE(LEFT($E2447,FIND(" ",$E2447&amp;" ")-1),".","_")),$F2447)=0,TRUE())),AND($B2447&lt;&gt;"",OR(ISNUMBER(SEARCH("outro",LOWER($B2447))),ISNUMBER(SEARCH("divers",LOWER($B2447))),ISNUMBER(SEARCH("etc",LOWER($B2447))))),OR(AND(ISNUMBER(SEARCH("comunic",LOWER($B2447))),LEFT($E2447,3)&lt;&gt;"4.4"),AND(ISNUMBER(SEARCH("monitor",LOWER($B2447))),NOT(OR(LEFT($E2447,3)="1.5",LEFT($E2447,3)="2.5")))),AND($B2447&lt;&gt;"",OR(LEFT($C2447,1)="1",LEFT($C2447,1)="2"),$D2447=""),AND($D2447&lt;&gt;"",NOT(OR(LEFT($C2447,1)="1",LEFT($C2447,1)="2"))),AND($D2447&lt;&gt;"",COUNTIF(' PROJETO'!$B$14:$B$16,$D2447)=0),IF($D2447="",FALSE(),IF(COUNTIF(' PROJETO'!$B$14:$B$16,$D2447)=0,FALSE(),IFERROR(INDEX(' PROJETO'!$C$14:$C$16,MATCH($D2447,' PROJETO'!$B$14:$B$16,0))&lt;&gt;"Sim",FALSE()))))</f>
        <v>0</v>
      </c>
      <c r="AG2447" s="21" t="b">
        <f>AND($AC2447,$Y2447&gt;'CONFG.  LISTAS'!$F$4,$Z2447="",$AA2447="")</f>
        <v>0</v>
      </c>
      <c r="AH2447" s="21" t="str">
        <f t="shared" si="506"/>
        <v/>
      </c>
      <c r="AI2447" s="43" t="str">
        <f ca="1">IF(NOT($AC2447),"",IF(OR($B2447="",$C2447="",$E2447="",$F2447=""),"Preencha descrição, categoria, tipo e unidade.",IF(AND($B2447&lt;&gt;"",OR(LEFT($C2447,1)="1",LEFT($C2447,1)="2"),$D2447=""),"Informe a prática de restauração para itens diretos.",IF(AND($D2447&lt;&gt;"",NOT(OR(LEFT($C2447,1)="1",LEFT($C2447,1)="2"))),"Custos indiretos não devem pertencer a uma prática específica.",IF(AND($D2447&lt;&gt;"",COUNTIF(' PROJETO'!$B$14:$B$16,$D2447)=0),"Prática de restauração inválida ou não cadastrada.",IF(IF($D2447="",FALSE(),IF(COUNTIF(' PROJETO'!$B$14:$B$16,$D2447)=0,FALSE(),IFERROR(INDEX(' PROJETO'!$C$14:$C$16,MATCH($D2447,' PROJETO'!$B$14:$B$16,0))&lt;&gt;"Sim",FALSE()))),"A prática informada no item não foi selecionada na aba Projeto.",IF(AND(MAX($I2447,$L2447,$O2447,$R2447,$U2447,$X2447)&gt;'CONFG.  LISTAS'!$F$4,NOT(OR($Z2447&lt;&gt;"",$AA2447&lt;&gt;""))),"Memorial de cálculo ou anexo obrigatório não informado para item acima do limite.",IF(OR(AND($G2447&lt;&gt;"",$H2447&lt;&gt;"",OR($G2447&lt;=0,$H2447&lt;=0)),AND($J2447&lt;&gt;"",$K2447&lt;&gt;"",OR($J2447&lt;=0,$K2447&lt;=0)),AND($M2447&lt;&gt;"",$N2447&lt;&gt;"",OR($M2447&lt;=0,$N2447&lt;=0)),AND($P2447&lt;&gt;"",$Q2447&lt;&gt;"",OR($P2447&lt;=0,$Q2447&lt;=0)),AND($S2447&lt;&gt;"",$T2447&lt;&gt;"",OR($S2447&lt;=0,$T2447&lt;=0)),AND($V2447&lt;&gt;"",$W2447&lt;&gt;"",OR($V2447&lt;=0,$W2447&lt;=0))),"Revise os valores informados: valor unitário e quantidade devem ser maiores que zero.",IF(OR(AND($G2447="",$H2447&lt;&gt;""),AND($G2447&lt;&gt;"",$H2447=""),AND($J2447="",$K2447&lt;&gt;""),AND($J2447&lt;&gt;"",$K2447=""),AND($M2447="",$N2447&lt;&gt;""),AND($M2447&lt;&gt;"",$N2447=""),AND($P2447="",$Q2447&lt;&gt;""),AND($P2447&lt;&gt;"",$Q2447=""),AND($S2447="",$T2447&lt;&gt;""),AND($S2447&lt;&gt;"",$T2447=""),AND($V2447="",$W2447&lt;&gt;""),AND($V2447&lt;&gt;"",$W2447="")),"Há ano preenchido parcialmente: "&amp;TRIM(IF(AND($G2447="",$H2447&lt;&gt;""),"Ano 1 (falta valor unitário); ","")&amp;IF(AND($G2447&lt;&gt;"",$H2447=""),"Ano 1 (falta quantidade); ","")&amp;IF(AND($J2447="",$K2447&lt;&gt;""),"Ano 2 (falta valor unitário); ","")&amp;IF(AND($J2447&lt;&gt;"",$K2447=""),"Ano 2 (falta quantidade); ","")&amp;IF(AND($M2447="",$N2447&lt;&gt;""),"Ano 3 (falta valor unitário); ","")&amp;IF(AND($M2447&lt;&gt;"",$N2447=""),"Ano 3 (falta quantidade); ","")&amp;IF(AND($P2447="",$Q2447&lt;&gt;""),"Ano 4 (falta valor unitário); ","")&amp;IF(AND($P2447&lt;&gt;"",$Q2447=""),"Ano 4 (falta quantidade); ","")&amp;IF(AND($S2447="",$T2447&lt;&gt;""),"Ano 5 (falta valor unitário); ","")&amp;IF(AND($S2447&lt;&gt;"",$T2447=""),"Ano 5 (falta quantidade); ","")&amp;IF(AND($V2447="",$W2447&lt;&gt;""),"Ano 6 (falta valor unitário); ","")&amp;IF(AND($V2447&lt;&gt;"",$W2447=""),"Ano 6 (falta quantidade); ","")), IF(NOT(OR(AND($G2447&lt;&gt;"",$H2447&lt;&gt;""),AND($J2447&lt;&gt;"",$K2447&lt;&gt;""),AND($M2447&lt;&gt;"",$N2447&lt;&gt;""),AND($P2447&lt;&gt;"",$Q2447&lt;&gt;""),AND($S2447&lt;&gt;"",$T2447&lt;&gt;""),AND($V2447&lt;&gt;"",$W2447&lt;&gt;""))),"Informe pelo menos um ano completo com valor unitário e quantidade.",IF(AND($C2447&lt;&gt;"",$E2447&lt;&gt;"",LEFT(TRIM($C2447),1)&lt;&gt;LEFT(TRIM($E2447),1)),"Categoria e tipo estão incompatíveis.",IF(IF(OR($E2447="",$F2447=""),FALSE(),IFERROR(COUNTIF(INDIRECT("UNITS_"&amp;SUBSTITUTE(LEFT($E2447,FIND(" ",$E2447&amp;" ")-1),".","_")),$F2447)=0,TRUE())),"Unidade incompatível com o tipo selecionado.",IF(OR(AND(ISNUMBER(SEARCH("comunic",LOWER($B2447))),LEFT($E2447,3)&lt;&gt;"4.4"),AND(ISNUMBER(SEARCH("monitor",LOWER($B2447))),NOT(OR(LEFT($E2447,3)="1.5",LEFT($E2447,3)="2.5")))),"Revise a classificação do item conforme as regras de preenchimento.",IF(AND($B2447&lt;&gt;"",OR(ISNUMBER(SEARCH("outro",LOWER($B2447))),ISNUMBER(SEARCH("divers",LOWER($B2447))),ISNUMBER(SEARCH("kit",LOWER($B2447))),ISNUMBER(SEARCH("ferrament",LOWER($B2447))),ISNUMBER(SEARCH("epi",LOWER($B2447)))),NOT(OR($Z2447&lt;&gt;"",$AA2447&lt;&gt;""))),"Descrição muito genérica: detalhe melhor o item e registre o racional no memorial ou em anexo.",IF(AND($Y2447=0,$B2447&lt;&gt;"",OR($G2447&lt;&gt;"",$H2447&lt;&gt;"",$J2447&lt;&gt;"",$K2447&lt;&gt;"",$M2447&lt;&gt;"",$N2447&lt;&gt;"",$P2447&lt;&gt;"",$Q2447&lt;&gt;"",$S2447&lt;&gt;"",$T2447&lt;&gt;"",$V2447&lt;&gt;"",$W2447&lt;&gt;"")),"O item possui dados lançados, mas o total está zerado. Revise os valores informados.","")))))))))))))))</f>
        <v/>
      </c>
    </row>
    <row r="2448" spans="1:35" ht="14.25" customHeight="1" x14ac:dyDescent="0.25">
      <c r="A2448" s="57" t="str">
        <f t="shared" si="494"/>
        <v/>
      </c>
      <c r="B2448" s="58"/>
      <c r="C2448" s="58"/>
      <c r="D2448" s="58"/>
      <c r="E2448" s="58"/>
      <c r="F2448" s="58"/>
      <c r="G2448" s="269"/>
      <c r="H2448" s="59"/>
      <c r="I2448" s="273">
        <f t="shared" si="495"/>
        <v>0</v>
      </c>
      <c r="J2448" s="269"/>
      <c r="K2448" s="59"/>
      <c r="L2448" s="270">
        <f t="shared" si="496"/>
        <v>0</v>
      </c>
      <c r="M2448" s="269"/>
      <c r="N2448" s="59"/>
      <c r="O2448" s="270">
        <f t="shared" si="497"/>
        <v>0</v>
      </c>
      <c r="P2448" s="269"/>
      <c r="Q2448" s="59"/>
      <c r="R2448" s="271">
        <f t="shared" si="498"/>
        <v>0</v>
      </c>
      <c r="S2448" s="269"/>
      <c r="T2448" s="59"/>
      <c r="U2448" s="270">
        <f t="shared" si="499"/>
        <v>0</v>
      </c>
      <c r="V2448" s="269"/>
      <c r="W2448" s="59"/>
      <c r="X2448" s="270">
        <f t="shared" si="500"/>
        <v>0</v>
      </c>
      <c r="Y2448" s="270">
        <f t="shared" si="501"/>
        <v>0</v>
      </c>
      <c r="Z2448" s="58"/>
      <c r="AA2448" s="58"/>
      <c r="AB2448" s="60" t="str">
        <f t="shared" si="502"/>
        <v/>
      </c>
      <c r="AC2448" s="21" t="b">
        <f t="shared" si="503"/>
        <v>0</v>
      </c>
      <c r="AD2448" s="21" t="b">
        <f t="shared" si="504"/>
        <v>0</v>
      </c>
      <c r="AE2448" s="21" t="b">
        <f t="shared" si="505"/>
        <v>0</v>
      </c>
      <c r="AF2448" s="21" t="b">
        <f ca="1">OR(AND($AC2448,NOT($AD2448)),AND($AC2448,OR(AND($G2448="",$H2448&lt;&gt;""),AND($G2448&lt;&gt;"",$H2448=""),AND($J2448="",$K2448&lt;&gt;""),AND($J2448&lt;&gt;"",$K2448=""),AND($M2448="",$N2448&lt;&gt;""),AND($M2448&lt;&gt;"",$N2448=""),AND($P2448="",$Q2448&lt;&gt;""),AND($P2448&lt;&gt;"",$Q2448=""),AND($S2448="",$T2448&lt;&gt;""),AND($S2448&lt;&gt;"",$T2448=""),AND($V2448="",$W2448&lt;&gt;""),AND($V2448&lt;&gt;"",$W2448=""))),AND($C2448&lt;&gt;"",$E2448&lt;&gt;"",LEFT(TRIM($C2448),1)&lt;&gt;LEFT(TRIM($E2448),1)),IF(OR($E2448="",$F2448=""),FALSE(),IFERROR(COUNTIF(INDIRECT("UNITS_"&amp;SUBSTITUTE(LEFT($E2448,FIND(" ",$E2448&amp;" ")-1),".","_")),$F2448)=0,TRUE())),AND($B2448&lt;&gt;"",OR(ISNUMBER(SEARCH("outro",LOWER($B2448))),ISNUMBER(SEARCH("divers",LOWER($B2448))),ISNUMBER(SEARCH("etc",LOWER($B2448))))),OR(AND(ISNUMBER(SEARCH("comunic",LOWER($B2448))),LEFT($E2448,3)&lt;&gt;"4.4"),AND(ISNUMBER(SEARCH("monitor",LOWER($B2448))),NOT(OR(LEFT($E2448,3)="1.5",LEFT($E2448,3)="2.5")))),AND($B2448&lt;&gt;"",OR(LEFT($C2448,1)="1",LEFT($C2448,1)="2"),$D2448=""),AND($D2448&lt;&gt;"",NOT(OR(LEFT($C2448,1)="1",LEFT($C2448,1)="2"))),AND($D2448&lt;&gt;"",COUNTIF(' PROJETO'!$B$14:$B$16,$D2448)=0),IF($D2448="",FALSE(),IF(COUNTIF(' PROJETO'!$B$14:$B$16,$D2448)=0,FALSE(),IFERROR(INDEX(' PROJETO'!$C$14:$C$16,MATCH($D2448,' PROJETO'!$B$14:$B$16,0))&lt;&gt;"Sim",FALSE()))))</f>
        <v>0</v>
      </c>
      <c r="AG2448" s="21" t="b">
        <f>AND($AC2448,$Y2448&gt;'CONFG.  LISTAS'!$F$4,$Z2448="",$AA2448="")</f>
        <v>0</v>
      </c>
      <c r="AH2448" s="21" t="str">
        <f t="shared" si="506"/>
        <v/>
      </c>
      <c r="AI2448" s="43" t="str">
        <f ca="1">IF(NOT($AC2448),"",IF(OR($B2448="",$C2448="",$E2448="",$F2448=""),"Preencha descrição, categoria, tipo e unidade.",IF(AND($B2448&lt;&gt;"",OR(LEFT($C2448,1)="1",LEFT($C2448,1)="2"),$D2448=""),"Informe a prática de restauração para itens diretos.",IF(AND($D2448&lt;&gt;"",NOT(OR(LEFT($C2448,1)="1",LEFT($C2448,1)="2"))),"Custos indiretos não devem pertencer a uma prática específica.",IF(AND($D2448&lt;&gt;"",COUNTIF(' PROJETO'!$B$14:$B$16,$D2448)=0),"Prática de restauração inválida ou não cadastrada.",IF(IF($D2448="",FALSE(),IF(COUNTIF(' PROJETO'!$B$14:$B$16,$D2448)=0,FALSE(),IFERROR(INDEX(' PROJETO'!$C$14:$C$16,MATCH($D2448,' PROJETO'!$B$14:$B$16,0))&lt;&gt;"Sim",FALSE()))),"A prática informada no item não foi selecionada na aba Projeto.",IF(AND(MAX($I2448,$L2448,$O2448,$R2448,$U2448,$X2448)&gt;'CONFG.  LISTAS'!$F$4,NOT(OR($Z2448&lt;&gt;"",$AA2448&lt;&gt;""))),"Memorial de cálculo ou anexo obrigatório não informado para item acima do limite.",IF(OR(AND($G2448&lt;&gt;"",$H2448&lt;&gt;"",OR($G2448&lt;=0,$H2448&lt;=0)),AND($J2448&lt;&gt;"",$K2448&lt;&gt;"",OR($J2448&lt;=0,$K2448&lt;=0)),AND($M2448&lt;&gt;"",$N2448&lt;&gt;"",OR($M2448&lt;=0,$N2448&lt;=0)),AND($P2448&lt;&gt;"",$Q2448&lt;&gt;"",OR($P2448&lt;=0,$Q2448&lt;=0)),AND($S2448&lt;&gt;"",$T2448&lt;&gt;"",OR($S2448&lt;=0,$T2448&lt;=0)),AND($V2448&lt;&gt;"",$W2448&lt;&gt;"",OR($V2448&lt;=0,$W2448&lt;=0))),"Revise os valores informados: valor unitário e quantidade devem ser maiores que zero.",IF(OR(AND($G2448="",$H2448&lt;&gt;""),AND($G2448&lt;&gt;"",$H2448=""),AND($J2448="",$K2448&lt;&gt;""),AND($J2448&lt;&gt;"",$K2448=""),AND($M2448="",$N2448&lt;&gt;""),AND($M2448&lt;&gt;"",$N2448=""),AND($P2448="",$Q2448&lt;&gt;""),AND($P2448&lt;&gt;"",$Q2448=""),AND($S2448="",$T2448&lt;&gt;""),AND($S2448&lt;&gt;"",$T2448=""),AND($V2448="",$W2448&lt;&gt;""),AND($V2448&lt;&gt;"",$W2448="")),"Há ano preenchido parcialmente: "&amp;TRIM(IF(AND($G2448="",$H2448&lt;&gt;""),"Ano 1 (falta valor unitário); ","")&amp;IF(AND($G2448&lt;&gt;"",$H2448=""),"Ano 1 (falta quantidade); ","")&amp;IF(AND($J2448="",$K2448&lt;&gt;""),"Ano 2 (falta valor unitário); ","")&amp;IF(AND($J2448&lt;&gt;"",$K2448=""),"Ano 2 (falta quantidade); ","")&amp;IF(AND($M2448="",$N2448&lt;&gt;""),"Ano 3 (falta valor unitário); ","")&amp;IF(AND($M2448&lt;&gt;"",$N2448=""),"Ano 3 (falta quantidade); ","")&amp;IF(AND($P2448="",$Q2448&lt;&gt;""),"Ano 4 (falta valor unitário); ","")&amp;IF(AND($P2448&lt;&gt;"",$Q2448=""),"Ano 4 (falta quantidade); ","")&amp;IF(AND($S2448="",$T2448&lt;&gt;""),"Ano 5 (falta valor unitário); ","")&amp;IF(AND($S2448&lt;&gt;"",$T2448=""),"Ano 5 (falta quantidade); ","")&amp;IF(AND($V2448="",$W2448&lt;&gt;""),"Ano 6 (falta valor unitário); ","")&amp;IF(AND($V2448&lt;&gt;"",$W2448=""),"Ano 6 (falta quantidade); ","")), IF(NOT(OR(AND($G2448&lt;&gt;"",$H2448&lt;&gt;""),AND($J2448&lt;&gt;"",$K2448&lt;&gt;""),AND($M2448&lt;&gt;"",$N2448&lt;&gt;""),AND($P2448&lt;&gt;"",$Q2448&lt;&gt;""),AND($S2448&lt;&gt;"",$T2448&lt;&gt;""),AND($V2448&lt;&gt;"",$W2448&lt;&gt;""))),"Informe pelo menos um ano completo com valor unitário e quantidade.",IF(AND($C2448&lt;&gt;"",$E2448&lt;&gt;"",LEFT(TRIM($C2448),1)&lt;&gt;LEFT(TRIM($E2448),1)),"Categoria e tipo estão incompatíveis.",IF(IF(OR($E2448="",$F2448=""),FALSE(),IFERROR(COUNTIF(INDIRECT("UNITS_"&amp;SUBSTITUTE(LEFT($E2448,FIND(" ",$E2448&amp;" ")-1),".","_")),$F2448)=0,TRUE())),"Unidade incompatível com o tipo selecionado.",IF(OR(AND(ISNUMBER(SEARCH("comunic",LOWER($B2448))),LEFT($E2448,3)&lt;&gt;"4.4"),AND(ISNUMBER(SEARCH("monitor",LOWER($B2448))),NOT(OR(LEFT($E2448,3)="1.5",LEFT($E2448,3)="2.5")))),"Revise a classificação do item conforme as regras de preenchimento.",IF(AND($B2448&lt;&gt;"",OR(ISNUMBER(SEARCH("outro",LOWER($B2448))),ISNUMBER(SEARCH("divers",LOWER($B2448))),ISNUMBER(SEARCH("kit",LOWER($B2448))),ISNUMBER(SEARCH("ferrament",LOWER($B2448))),ISNUMBER(SEARCH("epi",LOWER($B2448)))),NOT(OR($Z2448&lt;&gt;"",$AA2448&lt;&gt;""))),"Descrição muito genérica: detalhe melhor o item e registre o racional no memorial ou em anexo.",IF(AND($Y2448=0,$B2448&lt;&gt;"",OR($G2448&lt;&gt;"",$H2448&lt;&gt;"",$J2448&lt;&gt;"",$K2448&lt;&gt;"",$M2448&lt;&gt;"",$N2448&lt;&gt;"",$P2448&lt;&gt;"",$Q2448&lt;&gt;"",$S2448&lt;&gt;"",$T2448&lt;&gt;"",$V2448&lt;&gt;"",$W2448&lt;&gt;"")),"O item possui dados lançados, mas o total está zerado. Revise os valores informados.","")))))))))))))))</f>
        <v/>
      </c>
    </row>
    <row r="2449" spans="1:35" ht="14.25" customHeight="1" x14ac:dyDescent="0.25">
      <c r="A2449" s="57" t="str">
        <f t="shared" si="494"/>
        <v/>
      </c>
      <c r="B2449" s="61"/>
      <c r="C2449" s="61"/>
      <c r="D2449" s="58"/>
      <c r="E2449" s="61"/>
      <c r="F2449" s="61"/>
      <c r="G2449" s="272"/>
      <c r="H2449" s="62"/>
      <c r="I2449" s="273">
        <f t="shared" si="495"/>
        <v>0</v>
      </c>
      <c r="J2449" s="272"/>
      <c r="K2449" s="62"/>
      <c r="L2449" s="270">
        <f t="shared" si="496"/>
        <v>0</v>
      </c>
      <c r="M2449" s="272"/>
      <c r="N2449" s="62"/>
      <c r="O2449" s="270">
        <f t="shared" si="497"/>
        <v>0</v>
      </c>
      <c r="P2449" s="272"/>
      <c r="Q2449" s="62"/>
      <c r="R2449" s="271">
        <f t="shared" si="498"/>
        <v>0</v>
      </c>
      <c r="S2449" s="272"/>
      <c r="T2449" s="62"/>
      <c r="U2449" s="270">
        <f t="shared" si="499"/>
        <v>0</v>
      </c>
      <c r="V2449" s="272"/>
      <c r="W2449" s="62"/>
      <c r="X2449" s="270">
        <f t="shared" si="500"/>
        <v>0</v>
      </c>
      <c r="Y2449" s="270">
        <f t="shared" si="501"/>
        <v>0</v>
      </c>
      <c r="Z2449" s="61"/>
      <c r="AA2449" s="61"/>
      <c r="AB2449" s="60" t="str">
        <f t="shared" si="502"/>
        <v/>
      </c>
      <c r="AC2449" s="21" t="b">
        <f t="shared" si="503"/>
        <v>0</v>
      </c>
      <c r="AD2449" s="21" t="b">
        <f t="shared" si="504"/>
        <v>0</v>
      </c>
      <c r="AE2449" s="21" t="b">
        <f t="shared" si="505"/>
        <v>0</v>
      </c>
      <c r="AF2449" s="21" t="b">
        <f ca="1">OR(AND($AC2449,NOT($AD2449)),AND($AC2449,OR(AND($G2449="",$H2449&lt;&gt;""),AND($G2449&lt;&gt;"",$H2449=""),AND($J2449="",$K2449&lt;&gt;""),AND($J2449&lt;&gt;"",$K2449=""),AND($M2449="",$N2449&lt;&gt;""),AND($M2449&lt;&gt;"",$N2449=""),AND($P2449="",$Q2449&lt;&gt;""),AND($P2449&lt;&gt;"",$Q2449=""),AND($S2449="",$T2449&lt;&gt;""),AND($S2449&lt;&gt;"",$T2449=""),AND($V2449="",$W2449&lt;&gt;""),AND($V2449&lt;&gt;"",$W2449=""))),AND($C2449&lt;&gt;"",$E2449&lt;&gt;"",LEFT(TRIM($C2449),1)&lt;&gt;LEFT(TRIM($E2449),1)),IF(OR($E2449="",$F2449=""),FALSE(),IFERROR(COUNTIF(INDIRECT("UNITS_"&amp;SUBSTITUTE(LEFT($E2449,FIND(" ",$E2449&amp;" ")-1),".","_")),$F2449)=0,TRUE())),AND($B2449&lt;&gt;"",OR(ISNUMBER(SEARCH("outro",LOWER($B2449))),ISNUMBER(SEARCH("divers",LOWER($B2449))),ISNUMBER(SEARCH("etc",LOWER($B2449))))),OR(AND(ISNUMBER(SEARCH("comunic",LOWER($B2449))),LEFT($E2449,3)&lt;&gt;"4.4"),AND(ISNUMBER(SEARCH("monitor",LOWER($B2449))),NOT(OR(LEFT($E2449,3)="1.5",LEFT($E2449,3)="2.5")))),AND($B2449&lt;&gt;"",OR(LEFT($C2449,1)="1",LEFT($C2449,1)="2"),$D2449=""),AND($D2449&lt;&gt;"",NOT(OR(LEFT($C2449,1)="1",LEFT($C2449,1)="2"))),AND($D2449&lt;&gt;"",COUNTIF(' PROJETO'!$B$14:$B$16,$D2449)=0),IF($D2449="",FALSE(),IF(COUNTIF(' PROJETO'!$B$14:$B$16,$D2449)=0,FALSE(),IFERROR(INDEX(' PROJETO'!$C$14:$C$16,MATCH($D2449,' PROJETO'!$B$14:$B$16,0))&lt;&gt;"Sim",FALSE()))))</f>
        <v>0</v>
      </c>
      <c r="AG2449" s="21" t="b">
        <f>AND($AC2449,$Y2449&gt;'CONFG.  LISTAS'!$F$4,$Z2449="",$AA2449="")</f>
        <v>0</v>
      </c>
      <c r="AH2449" s="21" t="str">
        <f t="shared" si="506"/>
        <v/>
      </c>
      <c r="AI2449" s="43" t="str">
        <f ca="1">IF(NOT($AC2449),"",IF(OR($B2449="",$C2449="",$E2449="",$F2449=""),"Preencha descrição, categoria, tipo e unidade.",IF(AND($B2449&lt;&gt;"",OR(LEFT($C2449,1)="1",LEFT($C2449,1)="2"),$D2449=""),"Informe a prática de restauração para itens diretos.",IF(AND($D2449&lt;&gt;"",NOT(OR(LEFT($C2449,1)="1",LEFT($C2449,1)="2"))),"Custos indiretos não devem pertencer a uma prática específica.",IF(AND($D2449&lt;&gt;"",COUNTIF(' PROJETO'!$B$14:$B$16,$D2449)=0),"Prática de restauração inválida ou não cadastrada.",IF(IF($D2449="",FALSE(),IF(COUNTIF(' PROJETO'!$B$14:$B$16,$D2449)=0,FALSE(),IFERROR(INDEX(' PROJETO'!$C$14:$C$16,MATCH($D2449,' PROJETO'!$B$14:$B$16,0))&lt;&gt;"Sim",FALSE()))),"A prática informada no item não foi selecionada na aba Projeto.",IF(AND(MAX($I2449,$L2449,$O2449,$R2449,$U2449,$X2449)&gt;'CONFG.  LISTAS'!$F$4,NOT(OR($Z2449&lt;&gt;"",$AA2449&lt;&gt;""))),"Memorial de cálculo ou anexo obrigatório não informado para item acima do limite.",IF(OR(AND($G2449&lt;&gt;"",$H2449&lt;&gt;"",OR($G2449&lt;=0,$H2449&lt;=0)),AND($J2449&lt;&gt;"",$K2449&lt;&gt;"",OR($J2449&lt;=0,$K2449&lt;=0)),AND($M2449&lt;&gt;"",$N2449&lt;&gt;"",OR($M2449&lt;=0,$N2449&lt;=0)),AND($P2449&lt;&gt;"",$Q2449&lt;&gt;"",OR($P2449&lt;=0,$Q2449&lt;=0)),AND($S2449&lt;&gt;"",$T2449&lt;&gt;"",OR($S2449&lt;=0,$T2449&lt;=0)),AND($V2449&lt;&gt;"",$W2449&lt;&gt;"",OR($V2449&lt;=0,$W2449&lt;=0))),"Revise os valores informados: valor unitário e quantidade devem ser maiores que zero.",IF(OR(AND($G2449="",$H2449&lt;&gt;""),AND($G2449&lt;&gt;"",$H2449=""),AND($J2449="",$K2449&lt;&gt;""),AND($J2449&lt;&gt;"",$K2449=""),AND($M2449="",$N2449&lt;&gt;""),AND($M2449&lt;&gt;"",$N2449=""),AND($P2449="",$Q2449&lt;&gt;""),AND($P2449&lt;&gt;"",$Q2449=""),AND($S2449="",$T2449&lt;&gt;""),AND($S2449&lt;&gt;"",$T2449=""),AND($V2449="",$W2449&lt;&gt;""),AND($V2449&lt;&gt;"",$W2449="")),"Há ano preenchido parcialmente: "&amp;TRIM(IF(AND($G2449="",$H2449&lt;&gt;""),"Ano 1 (falta valor unitário); ","")&amp;IF(AND($G2449&lt;&gt;"",$H2449=""),"Ano 1 (falta quantidade); ","")&amp;IF(AND($J2449="",$K2449&lt;&gt;""),"Ano 2 (falta valor unitário); ","")&amp;IF(AND($J2449&lt;&gt;"",$K2449=""),"Ano 2 (falta quantidade); ","")&amp;IF(AND($M2449="",$N2449&lt;&gt;""),"Ano 3 (falta valor unitário); ","")&amp;IF(AND($M2449&lt;&gt;"",$N2449=""),"Ano 3 (falta quantidade); ","")&amp;IF(AND($P2449="",$Q2449&lt;&gt;""),"Ano 4 (falta valor unitário); ","")&amp;IF(AND($P2449&lt;&gt;"",$Q2449=""),"Ano 4 (falta quantidade); ","")&amp;IF(AND($S2449="",$T2449&lt;&gt;""),"Ano 5 (falta valor unitário); ","")&amp;IF(AND($S2449&lt;&gt;"",$T2449=""),"Ano 5 (falta quantidade); ","")&amp;IF(AND($V2449="",$W2449&lt;&gt;""),"Ano 6 (falta valor unitário); ","")&amp;IF(AND($V2449&lt;&gt;"",$W2449=""),"Ano 6 (falta quantidade); ","")), IF(NOT(OR(AND($G2449&lt;&gt;"",$H2449&lt;&gt;""),AND($J2449&lt;&gt;"",$K2449&lt;&gt;""),AND($M2449&lt;&gt;"",$N2449&lt;&gt;""),AND($P2449&lt;&gt;"",$Q2449&lt;&gt;""),AND($S2449&lt;&gt;"",$T2449&lt;&gt;""),AND($V2449&lt;&gt;"",$W2449&lt;&gt;""))),"Informe pelo menos um ano completo com valor unitário e quantidade.",IF(AND($C2449&lt;&gt;"",$E2449&lt;&gt;"",LEFT(TRIM($C2449),1)&lt;&gt;LEFT(TRIM($E2449),1)),"Categoria e tipo estão incompatíveis.",IF(IF(OR($E2449="",$F2449=""),FALSE(),IFERROR(COUNTIF(INDIRECT("UNITS_"&amp;SUBSTITUTE(LEFT($E2449,FIND(" ",$E2449&amp;" ")-1),".","_")),$F2449)=0,TRUE())),"Unidade incompatível com o tipo selecionado.",IF(OR(AND(ISNUMBER(SEARCH("comunic",LOWER($B2449))),LEFT($E2449,3)&lt;&gt;"4.4"),AND(ISNUMBER(SEARCH("monitor",LOWER($B2449))),NOT(OR(LEFT($E2449,3)="1.5",LEFT($E2449,3)="2.5")))),"Revise a classificação do item conforme as regras de preenchimento.",IF(AND($B2449&lt;&gt;"",OR(ISNUMBER(SEARCH("outro",LOWER($B2449))),ISNUMBER(SEARCH("divers",LOWER($B2449))),ISNUMBER(SEARCH("kit",LOWER($B2449))),ISNUMBER(SEARCH("ferrament",LOWER($B2449))),ISNUMBER(SEARCH("epi",LOWER($B2449)))),NOT(OR($Z2449&lt;&gt;"",$AA2449&lt;&gt;""))),"Descrição muito genérica: detalhe melhor o item e registre o racional no memorial ou em anexo.",IF(AND($Y2449=0,$B2449&lt;&gt;"",OR($G2449&lt;&gt;"",$H2449&lt;&gt;"",$J2449&lt;&gt;"",$K2449&lt;&gt;"",$M2449&lt;&gt;"",$N2449&lt;&gt;"",$P2449&lt;&gt;"",$Q2449&lt;&gt;"",$S2449&lt;&gt;"",$T2449&lt;&gt;"",$V2449&lt;&gt;"",$W2449&lt;&gt;"")),"O item possui dados lançados, mas o total está zerado. Revise os valores informados.","")))))))))))))))</f>
        <v/>
      </c>
    </row>
    <row r="2450" spans="1:35" ht="14.25" customHeight="1" x14ac:dyDescent="0.25">
      <c r="A2450" s="57" t="str">
        <f t="shared" si="494"/>
        <v/>
      </c>
      <c r="B2450" s="58"/>
      <c r="C2450" s="58"/>
      <c r="D2450" s="58"/>
      <c r="E2450" s="58"/>
      <c r="F2450" s="58"/>
      <c r="G2450" s="269"/>
      <c r="H2450" s="59"/>
      <c r="I2450" s="273">
        <f t="shared" si="495"/>
        <v>0</v>
      </c>
      <c r="J2450" s="269"/>
      <c r="K2450" s="59"/>
      <c r="L2450" s="270">
        <f t="shared" si="496"/>
        <v>0</v>
      </c>
      <c r="M2450" s="269"/>
      <c r="N2450" s="59"/>
      <c r="O2450" s="270">
        <f t="shared" si="497"/>
        <v>0</v>
      </c>
      <c r="P2450" s="269"/>
      <c r="Q2450" s="59"/>
      <c r="R2450" s="271">
        <f t="shared" si="498"/>
        <v>0</v>
      </c>
      <c r="S2450" s="269"/>
      <c r="T2450" s="59"/>
      <c r="U2450" s="270">
        <f t="shared" si="499"/>
        <v>0</v>
      </c>
      <c r="V2450" s="269"/>
      <c r="W2450" s="59"/>
      <c r="X2450" s="270">
        <f t="shared" si="500"/>
        <v>0</v>
      </c>
      <c r="Y2450" s="270">
        <f t="shared" si="501"/>
        <v>0</v>
      </c>
      <c r="Z2450" s="58"/>
      <c r="AA2450" s="58"/>
      <c r="AB2450" s="60" t="str">
        <f t="shared" si="502"/>
        <v/>
      </c>
      <c r="AC2450" s="21" t="b">
        <f t="shared" si="503"/>
        <v>0</v>
      </c>
      <c r="AD2450" s="21" t="b">
        <f t="shared" si="504"/>
        <v>0</v>
      </c>
      <c r="AE2450" s="21" t="b">
        <f t="shared" si="505"/>
        <v>0</v>
      </c>
      <c r="AF2450" s="21" t="b">
        <f ca="1">OR(AND($AC2450,NOT($AD2450)),AND($AC2450,OR(AND($G2450="",$H2450&lt;&gt;""),AND($G2450&lt;&gt;"",$H2450=""),AND($J2450="",$K2450&lt;&gt;""),AND($J2450&lt;&gt;"",$K2450=""),AND($M2450="",$N2450&lt;&gt;""),AND($M2450&lt;&gt;"",$N2450=""),AND($P2450="",$Q2450&lt;&gt;""),AND($P2450&lt;&gt;"",$Q2450=""),AND($S2450="",$T2450&lt;&gt;""),AND($S2450&lt;&gt;"",$T2450=""),AND($V2450="",$W2450&lt;&gt;""),AND($V2450&lt;&gt;"",$W2450=""))),AND($C2450&lt;&gt;"",$E2450&lt;&gt;"",LEFT(TRIM($C2450),1)&lt;&gt;LEFT(TRIM($E2450),1)),IF(OR($E2450="",$F2450=""),FALSE(),IFERROR(COUNTIF(INDIRECT("UNITS_"&amp;SUBSTITUTE(LEFT($E2450,FIND(" ",$E2450&amp;" ")-1),".","_")),$F2450)=0,TRUE())),AND($B2450&lt;&gt;"",OR(ISNUMBER(SEARCH("outro",LOWER($B2450))),ISNUMBER(SEARCH("divers",LOWER($B2450))),ISNUMBER(SEARCH("etc",LOWER($B2450))))),OR(AND(ISNUMBER(SEARCH("comunic",LOWER($B2450))),LEFT($E2450,3)&lt;&gt;"4.4"),AND(ISNUMBER(SEARCH("monitor",LOWER($B2450))),NOT(OR(LEFT($E2450,3)="1.5",LEFT($E2450,3)="2.5")))),AND($B2450&lt;&gt;"",OR(LEFT($C2450,1)="1",LEFT($C2450,1)="2"),$D2450=""),AND($D2450&lt;&gt;"",NOT(OR(LEFT($C2450,1)="1",LEFT($C2450,1)="2"))),AND($D2450&lt;&gt;"",COUNTIF(' PROJETO'!$B$14:$B$16,$D2450)=0),IF($D2450="",FALSE(),IF(COUNTIF(' PROJETO'!$B$14:$B$16,$D2450)=0,FALSE(),IFERROR(INDEX(' PROJETO'!$C$14:$C$16,MATCH($D2450,' PROJETO'!$B$14:$B$16,0))&lt;&gt;"Sim",FALSE()))))</f>
        <v>0</v>
      </c>
      <c r="AG2450" s="21" t="b">
        <f>AND($AC2450,$Y2450&gt;'CONFG.  LISTAS'!$F$4,$Z2450="",$AA2450="")</f>
        <v>0</v>
      </c>
      <c r="AH2450" s="21" t="str">
        <f t="shared" si="506"/>
        <v/>
      </c>
      <c r="AI2450" s="43" t="str">
        <f ca="1">IF(NOT($AC2450),"",IF(OR($B2450="",$C2450="",$E2450="",$F2450=""),"Preencha descrição, categoria, tipo e unidade.",IF(AND($B2450&lt;&gt;"",OR(LEFT($C2450,1)="1",LEFT($C2450,1)="2"),$D2450=""),"Informe a prática de restauração para itens diretos.",IF(AND($D2450&lt;&gt;"",NOT(OR(LEFT($C2450,1)="1",LEFT($C2450,1)="2"))),"Custos indiretos não devem pertencer a uma prática específica.",IF(AND($D2450&lt;&gt;"",COUNTIF(' PROJETO'!$B$14:$B$16,$D2450)=0),"Prática de restauração inválida ou não cadastrada.",IF(IF($D2450="",FALSE(),IF(COUNTIF(' PROJETO'!$B$14:$B$16,$D2450)=0,FALSE(),IFERROR(INDEX(' PROJETO'!$C$14:$C$16,MATCH($D2450,' PROJETO'!$B$14:$B$16,0))&lt;&gt;"Sim",FALSE()))),"A prática informada no item não foi selecionada na aba Projeto.",IF(AND(MAX($I2450,$L2450,$O2450,$R2450,$U2450,$X2450)&gt;'CONFG.  LISTAS'!$F$4,NOT(OR($Z2450&lt;&gt;"",$AA2450&lt;&gt;""))),"Memorial de cálculo ou anexo obrigatório não informado para item acima do limite.",IF(OR(AND($G2450&lt;&gt;"",$H2450&lt;&gt;"",OR($G2450&lt;=0,$H2450&lt;=0)),AND($J2450&lt;&gt;"",$K2450&lt;&gt;"",OR($J2450&lt;=0,$K2450&lt;=0)),AND($M2450&lt;&gt;"",$N2450&lt;&gt;"",OR($M2450&lt;=0,$N2450&lt;=0)),AND($P2450&lt;&gt;"",$Q2450&lt;&gt;"",OR($P2450&lt;=0,$Q2450&lt;=0)),AND($S2450&lt;&gt;"",$T2450&lt;&gt;"",OR($S2450&lt;=0,$T2450&lt;=0)),AND($V2450&lt;&gt;"",$W2450&lt;&gt;"",OR($V2450&lt;=0,$W2450&lt;=0))),"Revise os valores informados: valor unitário e quantidade devem ser maiores que zero.",IF(OR(AND($G2450="",$H2450&lt;&gt;""),AND($G2450&lt;&gt;"",$H2450=""),AND($J2450="",$K2450&lt;&gt;""),AND($J2450&lt;&gt;"",$K2450=""),AND($M2450="",$N2450&lt;&gt;""),AND($M2450&lt;&gt;"",$N2450=""),AND($P2450="",$Q2450&lt;&gt;""),AND($P2450&lt;&gt;"",$Q2450=""),AND($S2450="",$T2450&lt;&gt;""),AND($S2450&lt;&gt;"",$T2450=""),AND($V2450="",$W2450&lt;&gt;""),AND($V2450&lt;&gt;"",$W2450="")),"Há ano preenchido parcialmente: "&amp;TRIM(IF(AND($G2450="",$H2450&lt;&gt;""),"Ano 1 (falta valor unitário); ","")&amp;IF(AND($G2450&lt;&gt;"",$H2450=""),"Ano 1 (falta quantidade); ","")&amp;IF(AND($J2450="",$K2450&lt;&gt;""),"Ano 2 (falta valor unitário); ","")&amp;IF(AND($J2450&lt;&gt;"",$K2450=""),"Ano 2 (falta quantidade); ","")&amp;IF(AND($M2450="",$N2450&lt;&gt;""),"Ano 3 (falta valor unitário); ","")&amp;IF(AND($M2450&lt;&gt;"",$N2450=""),"Ano 3 (falta quantidade); ","")&amp;IF(AND($P2450="",$Q2450&lt;&gt;""),"Ano 4 (falta valor unitário); ","")&amp;IF(AND($P2450&lt;&gt;"",$Q2450=""),"Ano 4 (falta quantidade); ","")&amp;IF(AND($S2450="",$T2450&lt;&gt;""),"Ano 5 (falta valor unitário); ","")&amp;IF(AND($S2450&lt;&gt;"",$T2450=""),"Ano 5 (falta quantidade); ","")&amp;IF(AND($V2450="",$W2450&lt;&gt;""),"Ano 6 (falta valor unitário); ","")&amp;IF(AND($V2450&lt;&gt;"",$W2450=""),"Ano 6 (falta quantidade); ","")), IF(NOT(OR(AND($G2450&lt;&gt;"",$H2450&lt;&gt;""),AND($J2450&lt;&gt;"",$K2450&lt;&gt;""),AND($M2450&lt;&gt;"",$N2450&lt;&gt;""),AND($P2450&lt;&gt;"",$Q2450&lt;&gt;""),AND($S2450&lt;&gt;"",$T2450&lt;&gt;""),AND($V2450&lt;&gt;"",$W2450&lt;&gt;""))),"Informe pelo menos um ano completo com valor unitário e quantidade.",IF(AND($C2450&lt;&gt;"",$E2450&lt;&gt;"",LEFT(TRIM($C2450),1)&lt;&gt;LEFT(TRIM($E2450),1)),"Categoria e tipo estão incompatíveis.",IF(IF(OR($E2450="",$F2450=""),FALSE(),IFERROR(COUNTIF(INDIRECT("UNITS_"&amp;SUBSTITUTE(LEFT($E2450,FIND(" ",$E2450&amp;" ")-1),".","_")),$F2450)=0,TRUE())),"Unidade incompatível com o tipo selecionado.",IF(OR(AND(ISNUMBER(SEARCH("comunic",LOWER($B2450))),LEFT($E2450,3)&lt;&gt;"4.4"),AND(ISNUMBER(SEARCH("monitor",LOWER($B2450))),NOT(OR(LEFT($E2450,3)="1.5",LEFT($E2450,3)="2.5")))),"Revise a classificação do item conforme as regras de preenchimento.",IF(AND($B2450&lt;&gt;"",OR(ISNUMBER(SEARCH("outro",LOWER($B2450))),ISNUMBER(SEARCH("divers",LOWER($B2450))),ISNUMBER(SEARCH("kit",LOWER($B2450))),ISNUMBER(SEARCH("ferrament",LOWER($B2450))),ISNUMBER(SEARCH("epi",LOWER($B2450)))),NOT(OR($Z2450&lt;&gt;"",$AA2450&lt;&gt;""))),"Descrição muito genérica: detalhe melhor o item e registre o racional no memorial ou em anexo.",IF(AND($Y2450=0,$B2450&lt;&gt;"",OR($G2450&lt;&gt;"",$H2450&lt;&gt;"",$J2450&lt;&gt;"",$K2450&lt;&gt;"",$M2450&lt;&gt;"",$N2450&lt;&gt;"",$P2450&lt;&gt;"",$Q2450&lt;&gt;"",$S2450&lt;&gt;"",$T2450&lt;&gt;"",$V2450&lt;&gt;"",$W2450&lt;&gt;"")),"O item possui dados lançados, mas o total está zerado. Revise os valores informados.","")))))))))))))))</f>
        <v/>
      </c>
    </row>
    <row r="2451" spans="1:35" ht="14.25" customHeight="1" x14ac:dyDescent="0.25">
      <c r="A2451" s="57" t="str">
        <f t="shared" si="494"/>
        <v/>
      </c>
      <c r="B2451" s="61"/>
      <c r="C2451" s="61"/>
      <c r="D2451" s="58"/>
      <c r="E2451" s="61"/>
      <c r="F2451" s="61"/>
      <c r="G2451" s="272"/>
      <c r="H2451" s="62"/>
      <c r="I2451" s="273">
        <f t="shared" si="495"/>
        <v>0</v>
      </c>
      <c r="J2451" s="272"/>
      <c r="K2451" s="62"/>
      <c r="L2451" s="270">
        <f t="shared" si="496"/>
        <v>0</v>
      </c>
      <c r="M2451" s="272"/>
      <c r="N2451" s="62"/>
      <c r="O2451" s="270">
        <f t="shared" si="497"/>
        <v>0</v>
      </c>
      <c r="P2451" s="272"/>
      <c r="Q2451" s="62"/>
      <c r="R2451" s="271">
        <f t="shared" si="498"/>
        <v>0</v>
      </c>
      <c r="S2451" s="272"/>
      <c r="T2451" s="62"/>
      <c r="U2451" s="270">
        <f t="shared" si="499"/>
        <v>0</v>
      </c>
      <c r="V2451" s="272"/>
      <c r="W2451" s="62"/>
      <c r="X2451" s="270">
        <f t="shared" si="500"/>
        <v>0</v>
      </c>
      <c r="Y2451" s="270">
        <f t="shared" si="501"/>
        <v>0</v>
      </c>
      <c r="Z2451" s="61"/>
      <c r="AA2451" s="61"/>
      <c r="AB2451" s="60" t="str">
        <f t="shared" si="502"/>
        <v/>
      </c>
      <c r="AC2451" s="21" t="b">
        <f t="shared" si="503"/>
        <v>0</v>
      </c>
      <c r="AD2451" s="21" t="b">
        <f t="shared" si="504"/>
        <v>0</v>
      </c>
      <c r="AE2451" s="21" t="b">
        <f t="shared" si="505"/>
        <v>0</v>
      </c>
      <c r="AF2451" s="21" t="b">
        <f ca="1">OR(AND($AC2451,NOT($AD2451)),AND($AC2451,OR(AND($G2451="",$H2451&lt;&gt;""),AND($G2451&lt;&gt;"",$H2451=""),AND($J2451="",$K2451&lt;&gt;""),AND($J2451&lt;&gt;"",$K2451=""),AND($M2451="",$N2451&lt;&gt;""),AND($M2451&lt;&gt;"",$N2451=""),AND($P2451="",$Q2451&lt;&gt;""),AND($P2451&lt;&gt;"",$Q2451=""),AND($S2451="",$T2451&lt;&gt;""),AND($S2451&lt;&gt;"",$T2451=""),AND($V2451="",$W2451&lt;&gt;""),AND($V2451&lt;&gt;"",$W2451=""))),AND($C2451&lt;&gt;"",$E2451&lt;&gt;"",LEFT(TRIM($C2451),1)&lt;&gt;LEFT(TRIM($E2451),1)),IF(OR($E2451="",$F2451=""),FALSE(),IFERROR(COUNTIF(INDIRECT("UNITS_"&amp;SUBSTITUTE(LEFT($E2451,FIND(" ",$E2451&amp;" ")-1),".","_")),$F2451)=0,TRUE())),AND($B2451&lt;&gt;"",OR(ISNUMBER(SEARCH("outro",LOWER($B2451))),ISNUMBER(SEARCH("divers",LOWER($B2451))),ISNUMBER(SEARCH("etc",LOWER($B2451))))),OR(AND(ISNUMBER(SEARCH("comunic",LOWER($B2451))),LEFT($E2451,3)&lt;&gt;"4.4"),AND(ISNUMBER(SEARCH("monitor",LOWER($B2451))),NOT(OR(LEFT($E2451,3)="1.5",LEFT($E2451,3)="2.5")))),AND($B2451&lt;&gt;"",OR(LEFT($C2451,1)="1",LEFT($C2451,1)="2"),$D2451=""),AND($D2451&lt;&gt;"",NOT(OR(LEFT($C2451,1)="1",LEFT($C2451,1)="2"))),AND($D2451&lt;&gt;"",COUNTIF(' PROJETO'!$B$14:$B$16,$D2451)=0),IF($D2451="",FALSE(),IF(COUNTIF(' PROJETO'!$B$14:$B$16,$D2451)=0,FALSE(),IFERROR(INDEX(' PROJETO'!$C$14:$C$16,MATCH($D2451,' PROJETO'!$B$14:$B$16,0))&lt;&gt;"Sim",FALSE()))))</f>
        <v>0</v>
      </c>
      <c r="AG2451" s="21" t="b">
        <f>AND($AC2451,$Y2451&gt;'CONFG.  LISTAS'!$F$4,$Z2451="",$AA2451="")</f>
        <v>0</v>
      </c>
      <c r="AH2451" s="21" t="str">
        <f t="shared" si="506"/>
        <v/>
      </c>
      <c r="AI2451" s="43" t="str">
        <f ca="1">IF(NOT($AC2451),"",IF(OR($B2451="",$C2451="",$E2451="",$F2451=""),"Preencha descrição, categoria, tipo e unidade.",IF(AND($B2451&lt;&gt;"",OR(LEFT($C2451,1)="1",LEFT($C2451,1)="2"),$D2451=""),"Informe a prática de restauração para itens diretos.",IF(AND($D2451&lt;&gt;"",NOT(OR(LEFT($C2451,1)="1",LEFT($C2451,1)="2"))),"Custos indiretos não devem pertencer a uma prática específica.",IF(AND($D2451&lt;&gt;"",COUNTIF(' PROJETO'!$B$14:$B$16,$D2451)=0),"Prática de restauração inválida ou não cadastrada.",IF(IF($D2451="",FALSE(),IF(COUNTIF(' PROJETO'!$B$14:$B$16,$D2451)=0,FALSE(),IFERROR(INDEX(' PROJETO'!$C$14:$C$16,MATCH($D2451,' PROJETO'!$B$14:$B$16,0))&lt;&gt;"Sim",FALSE()))),"A prática informada no item não foi selecionada na aba Projeto.",IF(AND(MAX($I2451,$L2451,$O2451,$R2451,$U2451,$X2451)&gt;'CONFG.  LISTAS'!$F$4,NOT(OR($Z2451&lt;&gt;"",$AA2451&lt;&gt;""))),"Memorial de cálculo ou anexo obrigatório não informado para item acima do limite.",IF(OR(AND($G2451&lt;&gt;"",$H2451&lt;&gt;"",OR($G2451&lt;=0,$H2451&lt;=0)),AND($J2451&lt;&gt;"",$K2451&lt;&gt;"",OR($J2451&lt;=0,$K2451&lt;=0)),AND($M2451&lt;&gt;"",$N2451&lt;&gt;"",OR($M2451&lt;=0,$N2451&lt;=0)),AND($P2451&lt;&gt;"",$Q2451&lt;&gt;"",OR($P2451&lt;=0,$Q2451&lt;=0)),AND($S2451&lt;&gt;"",$T2451&lt;&gt;"",OR($S2451&lt;=0,$T2451&lt;=0)),AND($V2451&lt;&gt;"",$W2451&lt;&gt;"",OR($V2451&lt;=0,$W2451&lt;=0))),"Revise os valores informados: valor unitário e quantidade devem ser maiores que zero.",IF(OR(AND($G2451="",$H2451&lt;&gt;""),AND($G2451&lt;&gt;"",$H2451=""),AND($J2451="",$K2451&lt;&gt;""),AND($J2451&lt;&gt;"",$K2451=""),AND($M2451="",$N2451&lt;&gt;""),AND($M2451&lt;&gt;"",$N2451=""),AND($P2451="",$Q2451&lt;&gt;""),AND($P2451&lt;&gt;"",$Q2451=""),AND($S2451="",$T2451&lt;&gt;""),AND($S2451&lt;&gt;"",$T2451=""),AND($V2451="",$W2451&lt;&gt;""),AND($V2451&lt;&gt;"",$W2451="")),"Há ano preenchido parcialmente: "&amp;TRIM(IF(AND($G2451="",$H2451&lt;&gt;""),"Ano 1 (falta valor unitário); ","")&amp;IF(AND($G2451&lt;&gt;"",$H2451=""),"Ano 1 (falta quantidade); ","")&amp;IF(AND($J2451="",$K2451&lt;&gt;""),"Ano 2 (falta valor unitário); ","")&amp;IF(AND($J2451&lt;&gt;"",$K2451=""),"Ano 2 (falta quantidade); ","")&amp;IF(AND($M2451="",$N2451&lt;&gt;""),"Ano 3 (falta valor unitário); ","")&amp;IF(AND($M2451&lt;&gt;"",$N2451=""),"Ano 3 (falta quantidade); ","")&amp;IF(AND($P2451="",$Q2451&lt;&gt;""),"Ano 4 (falta valor unitário); ","")&amp;IF(AND($P2451&lt;&gt;"",$Q2451=""),"Ano 4 (falta quantidade); ","")&amp;IF(AND($S2451="",$T2451&lt;&gt;""),"Ano 5 (falta valor unitário); ","")&amp;IF(AND($S2451&lt;&gt;"",$T2451=""),"Ano 5 (falta quantidade); ","")&amp;IF(AND($V2451="",$W2451&lt;&gt;""),"Ano 6 (falta valor unitário); ","")&amp;IF(AND($V2451&lt;&gt;"",$W2451=""),"Ano 6 (falta quantidade); ","")), IF(NOT(OR(AND($G2451&lt;&gt;"",$H2451&lt;&gt;""),AND($J2451&lt;&gt;"",$K2451&lt;&gt;""),AND($M2451&lt;&gt;"",$N2451&lt;&gt;""),AND($P2451&lt;&gt;"",$Q2451&lt;&gt;""),AND($S2451&lt;&gt;"",$T2451&lt;&gt;""),AND($V2451&lt;&gt;"",$W2451&lt;&gt;""))),"Informe pelo menos um ano completo com valor unitário e quantidade.",IF(AND($C2451&lt;&gt;"",$E2451&lt;&gt;"",LEFT(TRIM($C2451),1)&lt;&gt;LEFT(TRIM($E2451),1)),"Categoria e tipo estão incompatíveis.",IF(IF(OR($E2451="",$F2451=""),FALSE(),IFERROR(COUNTIF(INDIRECT("UNITS_"&amp;SUBSTITUTE(LEFT($E2451,FIND(" ",$E2451&amp;" ")-1),".","_")),$F2451)=0,TRUE())),"Unidade incompatível com o tipo selecionado.",IF(OR(AND(ISNUMBER(SEARCH("comunic",LOWER($B2451))),LEFT($E2451,3)&lt;&gt;"4.4"),AND(ISNUMBER(SEARCH("monitor",LOWER($B2451))),NOT(OR(LEFT($E2451,3)="1.5",LEFT($E2451,3)="2.5")))),"Revise a classificação do item conforme as regras de preenchimento.",IF(AND($B2451&lt;&gt;"",OR(ISNUMBER(SEARCH("outro",LOWER($B2451))),ISNUMBER(SEARCH("divers",LOWER($B2451))),ISNUMBER(SEARCH("kit",LOWER($B2451))),ISNUMBER(SEARCH("ferrament",LOWER($B2451))),ISNUMBER(SEARCH("epi",LOWER($B2451)))),NOT(OR($Z2451&lt;&gt;"",$AA2451&lt;&gt;""))),"Descrição muito genérica: detalhe melhor o item e registre o racional no memorial ou em anexo.",IF(AND($Y2451=0,$B2451&lt;&gt;"",OR($G2451&lt;&gt;"",$H2451&lt;&gt;"",$J2451&lt;&gt;"",$K2451&lt;&gt;"",$M2451&lt;&gt;"",$N2451&lt;&gt;"",$P2451&lt;&gt;"",$Q2451&lt;&gt;"",$S2451&lt;&gt;"",$T2451&lt;&gt;"",$V2451&lt;&gt;"",$W2451&lt;&gt;"")),"O item possui dados lançados, mas o total está zerado. Revise os valores informados.","")))))))))))))))</f>
        <v/>
      </c>
    </row>
    <row r="2452" spans="1:35" ht="14.25" customHeight="1" x14ac:dyDescent="0.25">
      <c r="A2452" s="57" t="str">
        <f t="shared" si="494"/>
        <v/>
      </c>
      <c r="B2452" s="58"/>
      <c r="C2452" s="58"/>
      <c r="D2452" s="58"/>
      <c r="E2452" s="58"/>
      <c r="F2452" s="58"/>
      <c r="G2452" s="269"/>
      <c r="H2452" s="59"/>
      <c r="I2452" s="273">
        <f t="shared" si="495"/>
        <v>0</v>
      </c>
      <c r="J2452" s="269"/>
      <c r="K2452" s="59"/>
      <c r="L2452" s="270">
        <f t="shared" si="496"/>
        <v>0</v>
      </c>
      <c r="M2452" s="269"/>
      <c r="N2452" s="59"/>
      <c r="O2452" s="270">
        <f t="shared" si="497"/>
        <v>0</v>
      </c>
      <c r="P2452" s="269"/>
      <c r="Q2452" s="59"/>
      <c r="R2452" s="271">
        <f t="shared" si="498"/>
        <v>0</v>
      </c>
      <c r="S2452" s="269"/>
      <c r="T2452" s="59"/>
      <c r="U2452" s="270">
        <f t="shared" si="499"/>
        <v>0</v>
      </c>
      <c r="V2452" s="269"/>
      <c r="W2452" s="59"/>
      <c r="X2452" s="270">
        <f t="shared" si="500"/>
        <v>0</v>
      </c>
      <c r="Y2452" s="270">
        <f t="shared" si="501"/>
        <v>0</v>
      </c>
      <c r="Z2452" s="58"/>
      <c r="AA2452" s="58"/>
      <c r="AB2452" s="60" t="str">
        <f t="shared" si="502"/>
        <v/>
      </c>
      <c r="AC2452" s="21" t="b">
        <f t="shared" si="503"/>
        <v>0</v>
      </c>
      <c r="AD2452" s="21" t="b">
        <f t="shared" si="504"/>
        <v>0</v>
      </c>
      <c r="AE2452" s="21" t="b">
        <f t="shared" si="505"/>
        <v>0</v>
      </c>
      <c r="AF2452" s="21" t="b">
        <f ca="1">OR(AND($AC2452,NOT($AD2452)),AND($AC2452,OR(AND($G2452="",$H2452&lt;&gt;""),AND($G2452&lt;&gt;"",$H2452=""),AND($J2452="",$K2452&lt;&gt;""),AND($J2452&lt;&gt;"",$K2452=""),AND($M2452="",$N2452&lt;&gt;""),AND($M2452&lt;&gt;"",$N2452=""),AND($P2452="",$Q2452&lt;&gt;""),AND($P2452&lt;&gt;"",$Q2452=""),AND($S2452="",$T2452&lt;&gt;""),AND($S2452&lt;&gt;"",$T2452=""),AND($V2452="",$W2452&lt;&gt;""),AND($V2452&lt;&gt;"",$W2452=""))),AND($C2452&lt;&gt;"",$E2452&lt;&gt;"",LEFT(TRIM($C2452),1)&lt;&gt;LEFT(TRIM($E2452),1)),IF(OR($E2452="",$F2452=""),FALSE(),IFERROR(COUNTIF(INDIRECT("UNITS_"&amp;SUBSTITUTE(LEFT($E2452,FIND(" ",$E2452&amp;" ")-1),".","_")),$F2452)=0,TRUE())),AND($B2452&lt;&gt;"",OR(ISNUMBER(SEARCH("outro",LOWER($B2452))),ISNUMBER(SEARCH("divers",LOWER($B2452))),ISNUMBER(SEARCH("etc",LOWER($B2452))))),OR(AND(ISNUMBER(SEARCH("comunic",LOWER($B2452))),LEFT($E2452,3)&lt;&gt;"4.4"),AND(ISNUMBER(SEARCH("monitor",LOWER($B2452))),NOT(OR(LEFT($E2452,3)="1.5",LEFT($E2452,3)="2.5")))),AND($B2452&lt;&gt;"",OR(LEFT($C2452,1)="1",LEFT($C2452,1)="2"),$D2452=""),AND($D2452&lt;&gt;"",NOT(OR(LEFT($C2452,1)="1",LEFT($C2452,1)="2"))),AND($D2452&lt;&gt;"",COUNTIF(' PROJETO'!$B$14:$B$16,$D2452)=0),IF($D2452="",FALSE(),IF(COUNTIF(' PROJETO'!$B$14:$B$16,$D2452)=0,FALSE(),IFERROR(INDEX(' PROJETO'!$C$14:$C$16,MATCH($D2452,' PROJETO'!$B$14:$B$16,0))&lt;&gt;"Sim",FALSE()))))</f>
        <v>0</v>
      </c>
      <c r="AG2452" s="21" t="b">
        <f>AND($AC2452,$Y2452&gt;'CONFG.  LISTAS'!$F$4,$Z2452="",$AA2452="")</f>
        <v>0</v>
      </c>
      <c r="AH2452" s="21" t="str">
        <f t="shared" si="506"/>
        <v/>
      </c>
      <c r="AI2452" s="43" t="str">
        <f ca="1">IF(NOT($AC2452),"",IF(OR($B2452="",$C2452="",$E2452="",$F2452=""),"Preencha descrição, categoria, tipo e unidade.",IF(AND($B2452&lt;&gt;"",OR(LEFT($C2452,1)="1",LEFT($C2452,1)="2"),$D2452=""),"Informe a prática de restauração para itens diretos.",IF(AND($D2452&lt;&gt;"",NOT(OR(LEFT($C2452,1)="1",LEFT($C2452,1)="2"))),"Custos indiretos não devem pertencer a uma prática específica.",IF(AND($D2452&lt;&gt;"",COUNTIF(' PROJETO'!$B$14:$B$16,$D2452)=0),"Prática de restauração inválida ou não cadastrada.",IF(IF($D2452="",FALSE(),IF(COUNTIF(' PROJETO'!$B$14:$B$16,$D2452)=0,FALSE(),IFERROR(INDEX(' PROJETO'!$C$14:$C$16,MATCH($D2452,' PROJETO'!$B$14:$B$16,0))&lt;&gt;"Sim",FALSE()))),"A prática informada no item não foi selecionada na aba Projeto.",IF(AND(MAX($I2452,$L2452,$O2452,$R2452,$U2452,$X2452)&gt;'CONFG.  LISTAS'!$F$4,NOT(OR($Z2452&lt;&gt;"",$AA2452&lt;&gt;""))),"Memorial de cálculo ou anexo obrigatório não informado para item acima do limite.",IF(OR(AND($G2452&lt;&gt;"",$H2452&lt;&gt;"",OR($G2452&lt;=0,$H2452&lt;=0)),AND($J2452&lt;&gt;"",$K2452&lt;&gt;"",OR($J2452&lt;=0,$K2452&lt;=0)),AND($M2452&lt;&gt;"",$N2452&lt;&gt;"",OR($M2452&lt;=0,$N2452&lt;=0)),AND($P2452&lt;&gt;"",$Q2452&lt;&gt;"",OR($P2452&lt;=0,$Q2452&lt;=0)),AND($S2452&lt;&gt;"",$T2452&lt;&gt;"",OR($S2452&lt;=0,$T2452&lt;=0)),AND($V2452&lt;&gt;"",$W2452&lt;&gt;"",OR($V2452&lt;=0,$W2452&lt;=0))),"Revise os valores informados: valor unitário e quantidade devem ser maiores que zero.",IF(OR(AND($G2452="",$H2452&lt;&gt;""),AND($G2452&lt;&gt;"",$H2452=""),AND($J2452="",$K2452&lt;&gt;""),AND($J2452&lt;&gt;"",$K2452=""),AND($M2452="",$N2452&lt;&gt;""),AND($M2452&lt;&gt;"",$N2452=""),AND($P2452="",$Q2452&lt;&gt;""),AND($P2452&lt;&gt;"",$Q2452=""),AND($S2452="",$T2452&lt;&gt;""),AND($S2452&lt;&gt;"",$T2452=""),AND($V2452="",$W2452&lt;&gt;""),AND($V2452&lt;&gt;"",$W2452="")),"Há ano preenchido parcialmente: "&amp;TRIM(IF(AND($G2452="",$H2452&lt;&gt;""),"Ano 1 (falta valor unitário); ","")&amp;IF(AND($G2452&lt;&gt;"",$H2452=""),"Ano 1 (falta quantidade); ","")&amp;IF(AND($J2452="",$K2452&lt;&gt;""),"Ano 2 (falta valor unitário); ","")&amp;IF(AND($J2452&lt;&gt;"",$K2452=""),"Ano 2 (falta quantidade); ","")&amp;IF(AND($M2452="",$N2452&lt;&gt;""),"Ano 3 (falta valor unitário); ","")&amp;IF(AND($M2452&lt;&gt;"",$N2452=""),"Ano 3 (falta quantidade); ","")&amp;IF(AND($P2452="",$Q2452&lt;&gt;""),"Ano 4 (falta valor unitário); ","")&amp;IF(AND($P2452&lt;&gt;"",$Q2452=""),"Ano 4 (falta quantidade); ","")&amp;IF(AND($S2452="",$T2452&lt;&gt;""),"Ano 5 (falta valor unitário); ","")&amp;IF(AND($S2452&lt;&gt;"",$T2452=""),"Ano 5 (falta quantidade); ","")&amp;IF(AND($V2452="",$W2452&lt;&gt;""),"Ano 6 (falta valor unitário); ","")&amp;IF(AND($V2452&lt;&gt;"",$W2452=""),"Ano 6 (falta quantidade); ","")), IF(NOT(OR(AND($G2452&lt;&gt;"",$H2452&lt;&gt;""),AND($J2452&lt;&gt;"",$K2452&lt;&gt;""),AND($M2452&lt;&gt;"",$N2452&lt;&gt;""),AND($P2452&lt;&gt;"",$Q2452&lt;&gt;""),AND($S2452&lt;&gt;"",$T2452&lt;&gt;""),AND($V2452&lt;&gt;"",$W2452&lt;&gt;""))),"Informe pelo menos um ano completo com valor unitário e quantidade.",IF(AND($C2452&lt;&gt;"",$E2452&lt;&gt;"",LEFT(TRIM($C2452),1)&lt;&gt;LEFT(TRIM($E2452),1)),"Categoria e tipo estão incompatíveis.",IF(IF(OR($E2452="",$F2452=""),FALSE(),IFERROR(COUNTIF(INDIRECT("UNITS_"&amp;SUBSTITUTE(LEFT($E2452,FIND(" ",$E2452&amp;" ")-1),".","_")),$F2452)=0,TRUE())),"Unidade incompatível com o tipo selecionado.",IF(OR(AND(ISNUMBER(SEARCH("comunic",LOWER($B2452))),LEFT($E2452,3)&lt;&gt;"4.4"),AND(ISNUMBER(SEARCH("monitor",LOWER($B2452))),NOT(OR(LEFT($E2452,3)="1.5",LEFT($E2452,3)="2.5")))),"Revise a classificação do item conforme as regras de preenchimento.",IF(AND($B2452&lt;&gt;"",OR(ISNUMBER(SEARCH("outro",LOWER($B2452))),ISNUMBER(SEARCH("divers",LOWER($B2452))),ISNUMBER(SEARCH("kit",LOWER($B2452))),ISNUMBER(SEARCH("ferrament",LOWER($B2452))),ISNUMBER(SEARCH("epi",LOWER($B2452)))),NOT(OR($Z2452&lt;&gt;"",$AA2452&lt;&gt;""))),"Descrição muito genérica: detalhe melhor o item e registre o racional no memorial ou em anexo.",IF(AND($Y2452=0,$B2452&lt;&gt;"",OR($G2452&lt;&gt;"",$H2452&lt;&gt;"",$J2452&lt;&gt;"",$K2452&lt;&gt;"",$M2452&lt;&gt;"",$N2452&lt;&gt;"",$P2452&lt;&gt;"",$Q2452&lt;&gt;"",$S2452&lt;&gt;"",$T2452&lt;&gt;"",$V2452&lt;&gt;"",$W2452&lt;&gt;"")),"O item possui dados lançados, mas o total está zerado. Revise os valores informados.","")))))))))))))))</f>
        <v/>
      </c>
    </row>
    <row r="2453" spans="1:35" ht="14.25" customHeight="1" x14ac:dyDescent="0.25">
      <c r="A2453" s="57" t="str">
        <f t="shared" si="494"/>
        <v/>
      </c>
      <c r="B2453" s="61"/>
      <c r="C2453" s="61"/>
      <c r="D2453" s="58"/>
      <c r="E2453" s="61"/>
      <c r="F2453" s="61"/>
      <c r="G2453" s="272"/>
      <c r="H2453" s="62"/>
      <c r="I2453" s="273">
        <f t="shared" si="495"/>
        <v>0</v>
      </c>
      <c r="J2453" s="272"/>
      <c r="K2453" s="62"/>
      <c r="L2453" s="270">
        <f t="shared" si="496"/>
        <v>0</v>
      </c>
      <c r="M2453" s="272"/>
      <c r="N2453" s="62"/>
      <c r="O2453" s="270">
        <f t="shared" si="497"/>
        <v>0</v>
      </c>
      <c r="P2453" s="272"/>
      <c r="Q2453" s="62"/>
      <c r="R2453" s="271">
        <f t="shared" si="498"/>
        <v>0</v>
      </c>
      <c r="S2453" s="272"/>
      <c r="T2453" s="62"/>
      <c r="U2453" s="270">
        <f t="shared" si="499"/>
        <v>0</v>
      </c>
      <c r="V2453" s="272"/>
      <c r="W2453" s="62"/>
      <c r="X2453" s="270">
        <f t="shared" si="500"/>
        <v>0</v>
      </c>
      <c r="Y2453" s="270">
        <f t="shared" si="501"/>
        <v>0</v>
      </c>
      <c r="Z2453" s="61"/>
      <c r="AA2453" s="61"/>
      <c r="AB2453" s="60" t="str">
        <f t="shared" si="502"/>
        <v/>
      </c>
      <c r="AC2453" s="21" t="b">
        <f t="shared" si="503"/>
        <v>0</v>
      </c>
      <c r="AD2453" s="21" t="b">
        <f t="shared" si="504"/>
        <v>0</v>
      </c>
      <c r="AE2453" s="21" t="b">
        <f t="shared" si="505"/>
        <v>0</v>
      </c>
      <c r="AF2453" s="21" t="b">
        <f ca="1">OR(AND($AC2453,NOT($AD2453)),AND($AC2453,OR(AND($G2453="",$H2453&lt;&gt;""),AND($G2453&lt;&gt;"",$H2453=""),AND($J2453="",$K2453&lt;&gt;""),AND($J2453&lt;&gt;"",$K2453=""),AND($M2453="",$N2453&lt;&gt;""),AND($M2453&lt;&gt;"",$N2453=""),AND($P2453="",$Q2453&lt;&gt;""),AND($P2453&lt;&gt;"",$Q2453=""),AND($S2453="",$T2453&lt;&gt;""),AND($S2453&lt;&gt;"",$T2453=""),AND($V2453="",$W2453&lt;&gt;""),AND($V2453&lt;&gt;"",$W2453=""))),AND($C2453&lt;&gt;"",$E2453&lt;&gt;"",LEFT(TRIM($C2453),1)&lt;&gt;LEFT(TRIM($E2453),1)),IF(OR($E2453="",$F2453=""),FALSE(),IFERROR(COUNTIF(INDIRECT("UNITS_"&amp;SUBSTITUTE(LEFT($E2453,FIND(" ",$E2453&amp;" ")-1),".","_")),$F2453)=0,TRUE())),AND($B2453&lt;&gt;"",OR(ISNUMBER(SEARCH("outro",LOWER($B2453))),ISNUMBER(SEARCH("divers",LOWER($B2453))),ISNUMBER(SEARCH("etc",LOWER($B2453))))),OR(AND(ISNUMBER(SEARCH("comunic",LOWER($B2453))),LEFT($E2453,3)&lt;&gt;"4.4"),AND(ISNUMBER(SEARCH("monitor",LOWER($B2453))),NOT(OR(LEFT($E2453,3)="1.5",LEFT($E2453,3)="2.5")))),AND($B2453&lt;&gt;"",OR(LEFT($C2453,1)="1",LEFT($C2453,1)="2"),$D2453=""),AND($D2453&lt;&gt;"",NOT(OR(LEFT($C2453,1)="1",LEFT($C2453,1)="2"))),AND($D2453&lt;&gt;"",COUNTIF(' PROJETO'!$B$14:$B$16,$D2453)=0),IF($D2453="",FALSE(),IF(COUNTIF(' PROJETO'!$B$14:$B$16,$D2453)=0,FALSE(),IFERROR(INDEX(' PROJETO'!$C$14:$C$16,MATCH($D2453,' PROJETO'!$B$14:$B$16,0))&lt;&gt;"Sim",FALSE()))))</f>
        <v>0</v>
      </c>
      <c r="AG2453" s="21" t="b">
        <f>AND($AC2453,$Y2453&gt;'CONFG.  LISTAS'!$F$4,$Z2453="",$AA2453="")</f>
        <v>0</v>
      </c>
      <c r="AH2453" s="21" t="str">
        <f t="shared" si="506"/>
        <v/>
      </c>
      <c r="AI2453" s="43" t="str">
        <f ca="1">IF(NOT($AC2453),"",IF(OR($B2453="",$C2453="",$E2453="",$F2453=""),"Preencha descrição, categoria, tipo e unidade.",IF(AND($B2453&lt;&gt;"",OR(LEFT($C2453,1)="1",LEFT($C2453,1)="2"),$D2453=""),"Informe a prática de restauração para itens diretos.",IF(AND($D2453&lt;&gt;"",NOT(OR(LEFT($C2453,1)="1",LEFT($C2453,1)="2"))),"Custos indiretos não devem pertencer a uma prática específica.",IF(AND($D2453&lt;&gt;"",COUNTIF(' PROJETO'!$B$14:$B$16,$D2453)=0),"Prática de restauração inválida ou não cadastrada.",IF(IF($D2453="",FALSE(),IF(COUNTIF(' PROJETO'!$B$14:$B$16,$D2453)=0,FALSE(),IFERROR(INDEX(' PROJETO'!$C$14:$C$16,MATCH($D2453,' PROJETO'!$B$14:$B$16,0))&lt;&gt;"Sim",FALSE()))),"A prática informada no item não foi selecionada na aba Projeto.",IF(AND(MAX($I2453,$L2453,$O2453,$R2453,$U2453,$X2453)&gt;'CONFG.  LISTAS'!$F$4,NOT(OR($Z2453&lt;&gt;"",$AA2453&lt;&gt;""))),"Memorial de cálculo ou anexo obrigatório não informado para item acima do limite.",IF(OR(AND($G2453&lt;&gt;"",$H2453&lt;&gt;"",OR($G2453&lt;=0,$H2453&lt;=0)),AND($J2453&lt;&gt;"",$K2453&lt;&gt;"",OR($J2453&lt;=0,$K2453&lt;=0)),AND($M2453&lt;&gt;"",$N2453&lt;&gt;"",OR($M2453&lt;=0,$N2453&lt;=0)),AND($P2453&lt;&gt;"",$Q2453&lt;&gt;"",OR($P2453&lt;=0,$Q2453&lt;=0)),AND($S2453&lt;&gt;"",$T2453&lt;&gt;"",OR($S2453&lt;=0,$T2453&lt;=0)),AND($V2453&lt;&gt;"",$W2453&lt;&gt;"",OR($V2453&lt;=0,$W2453&lt;=0))),"Revise os valores informados: valor unitário e quantidade devem ser maiores que zero.",IF(OR(AND($G2453="",$H2453&lt;&gt;""),AND($G2453&lt;&gt;"",$H2453=""),AND($J2453="",$K2453&lt;&gt;""),AND($J2453&lt;&gt;"",$K2453=""),AND($M2453="",$N2453&lt;&gt;""),AND($M2453&lt;&gt;"",$N2453=""),AND($P2453="",$Q2453&lt;&gt;""),AND($P2453&lt;&gt;"",$Q2453=""),AND($S2453="",$T2453&lt;&gt;""),AND($S2453&lt;&gt;"",$T2453=""),AND($V2453="",$W2453&lt;&gt;""),AND($V2453&lt;&gt;"",$W2453="")),"Há ano preenchido parcialmente: "&amp;TRIM(IF(AND($G2453="",$H2453&lt;&gt;""),"Ano 1 (falta valor unitário); ","")&amp;IF(AND($G2453&lt;&gt;"",$H2453=""),"Ano 1 (falta quantidade); ","")&amp;IF(AND($J2453="",$K2453&lt;&gt;""),"Ano 2 (falta valor unitário); ","")&amp;IF(AND($J2453&lt;&gt;"",$K2453=""),"Ano 2 (falta quantidade); ","")&amp;IF(AND($M2453="",$N2453&lt;&gt;""),"Ano 3 (falta valor unitário); ","")&amp;IF(AND($M2453&lt;&gt;"",$N2453=""),"Ano 3 (falta quantidade); ","")&amp;IF(AND($P2453="",$Q2453&lt;&gt;""),"Ano 4 (falta valor unitário); ","")&amp;IF(AND($P2453&lt;&gt;"",$Q2453=""),"Ano 4 (falta quantidade); ","")&amp;IF(AND($S2453="",$T2453&lt;&gt;""),"Ano 5 (falta valor unitário); ","")&amp;IF(AND($S2453&lt;&gt;"",$T2453=""),"Ano 5 (falta quantidade); ","")&amp;IF(AND($V2453="",$W2453&lt;&gt;""),"Ano 6 (falta valor unitário); ","")&amp;IF(AND($V2453&lt;&gt;"",$W2453=""),"Ano 6 (falta quantidade); ","")), IF(NOT(OR(AND($G2453&lt;&gt;"",$H2453&lt;&gt;""),AND($J2453&lt;&gt;"",$K2453&lt;&gt;""),AND($M2453&lt;&gt;"",$N2453&lt;&gt;""),AND($P2453&lt;&gt;"",$Q2453&lt;&gt;""),AND($S2453&lt;&gt;"",$T2453&lt;&gt;""),AND($V2453&lt;&gt;"",$W2453&lt;&gt;""))),"Informe pelo menos um ano completo com valor unitário e quantidade.",IF(AND($C2453&lt;&gt;"",$E2453&lt;&gt;"",LEFT(TRIM($C2453),1)&lt;&gt;LEFT(TRIM($E2453),1)),"Categoria e tipo estão incompatíveis.",IF(IF(OR($E2453="",$F2453=""),FALSE(),IFERROR(COUNTIF(INDIRECT("UNITS_"&amp;SUBSTITUTE(LEFT($E2453,FIND(" ",$E2453&amp;" ")-1),".","_")),$F2453)=0,TRUE())),"Unidade incompatível com o tipo selecionado.",IF(OR(AND(ISNUMBER(SEARCH("comunic",LOWER($B2453))),LEFT($E2453,3)&lt;&gt;"4.4"),AND(ISNUMBER(SEARCH("monitor",LOWER($B2453))),NOT(OR(LEFT($E2453,3)="1.5",LEFT($E2453,3)="2.5")))),"Revise a classificação do item conforme as regras de preenchimento.",IF(AND($B2453&lt;&gt;"",OR(ISNUMBER(SEARCH("outro",LOWER($B2453))),ISNUMBER(SEARCH("divers",LOWER($B2453))),ISNUMBER(SEARCH("kit",LOWER($B2453))),ISNUMBER(SEARCH("ferrament",LOWER($B2453))),ISNUMBER(SEARCH("epi",LOWER($B2453)))),NOT(OR($Z2453&lt;&gt;"",$AA2453&lt;&gt;""))),"Descrição muito genérica: detalhe melhor o item e registre o racional no memorial ou em anexo.",IF(AND($Y2453=0,$B2453&lt;&gt;"",OR($G2453&lt;&gt;"",$H2453&lt;&gt;"",$J2453&lt;&gt;"",$K2453&lt;&gt;"",$M2453&lt;&gt;"",$N2453&lt;&gt;"",$P2453&lt;&gt;"",$Q2453&lt;&gt;"",$S2453&lt;&gt;"",$T2453&lt;&gt;"",$V2453&lt;&gt;"",$W2453&lt;&gt;"")),"O item possui dados lançados, mas o total está zerado. Revise os valores informados.","")))))))))))))))</f>
        <v/>
      </c>
    </row>
    <row r="2454" spans="1:35" ht="14.25" customHeight="1" x14ac:dyDescent="0.25">
      <c r="A2454" s="57" t="str">
        <f t="shared" si="494"/>
        <v/>
      </c>
      <c r="B2454" s="58"/>
      <c r="C2454" s="58"/>
      <c r="D2454" s="58"/>
      <c r="E2454" s="58"/>
      <c r="F2454" s="58"/>
      <c r="G2454" s="269"/>
      <c r="H2454" s="59"/>
      <c r="I2454" s="273">
        <f t="shared" si="495"/>
        <v>0</v>
      </c>
      <c r="J2454" s="269"/>
      <c r="K2454" s="59"/>
      <c r="L2454" s="270">
        <f t="shared" si="496"/>
        <v>0</v>
      </c>
      <c r="M2454" s="269"/>
      <c r="N2454" s="59"/>
      <c r="O2454" s="270">
        <f t="shared" si="497"/>
        <v>0</v>
      </c>
      <c r="P2454" s="269"/>
      <c r="Q2454" s="59"/>
      <c r="R2454" s="271">
        <f t="shared" si="498"/>
        <v>0</v>
      </c>
      <c r="S2454" s="269"/>
      <c r="T2454" s="59"/>
      <c r="U2454" s="270">
        <f t="shared" si="499"/>
        <v>0</v>
      </c>
      <c r="V2454" s="269"/>
      <c r="W2454" s="59"/>
      <c r="X2454" s="270">
        <f t="shared" si="500"/>
        <v>0</v>
      </c>
      <c r="Y2454" s="270">
        <f t="shared" si="501"/>
        <v>0</v>
      </c>
      <c r="Z2454" s="58"/>
      <c r="AA2454" s="58"/>
      <c r="AB2454" s="60" t="str">
        <f t="shared" si="502"/>
        <v/>
      </c>
      <c r="AC2454" s="21" t="b">
        <f t="shared" si="503"/>
        <v>0</v>
      </c>
      <c r="AD2454" s="21" t="b">
        <f t="shared" si="504"/>
        <v>0</v>
      </c>
      <c r="AE2454" s="21" t="b">
        <f t="shared" si="505"/>
        <v>0</v>
      </c>
      <c r="AF2454" s="21" t="b">
        <f ca="1">OR(AND($AC2454,NOT($AD2454)),AND($AC2454,OR(AND($G2454="",$H2454&lt;&gt;""),AND($G2454&lt;&gt;"",$H2454=""),AND($J2454="",$K2454&lt;&gt;""),AND($J2454&lt;&gt;"",$K2454=""),AND($M2454="",$N2454&lt;&gt;""),AND($M2454&lt;&gt;"",$N2454=""),AND($P2454="",$Q2454&lt;&gt;""),AND($P2454&lt;&gt;"",$Q2454=""),AND($S2454="",$T2454&lt;&gt;""),AND($S2454&lt;&gt;"",$T2454=""),AND($V2454="",$W2454&lt;&gt;""),AND($V2454&lt;&gt;"",$W2454=""))),AND($C2454&lt;&gt;"",$E2454&lt;&gt;"",LEFT(TRIM($C2454),1)&lt;&gt;LEFT(TRIM($E2454),1)),IF(OR($E2454="",$F2454=""),FALSE(),IFERROR(COUNTIF(INDIRECT("UNITS_"&amp;SUBSTITUTE(LEFT($E2454,FIND(" ",$E2454&amp;" ")-1),".","_")),$F2454)=0,TRUE())),AND($B2454&lt;&gt;"",OR(ISNUMBER(SEARCH("outro",LOWER($B2454))),ISNUMBER(SEARCH("divers",LOWER($B2454))),ISNUMBER(SEARCH("etc",LOWER($B2454))))),OR(AND(ISNUMBER(SEARCH("comunic",LOWER($B2454))),LEFT($E2454,3)&lt;&gt;"4.4"),AND(ISNUMBER(SEARCH("monitor",LOWER($B2454))),NOT(OR(LEFT($E2454,3)="1.5",LEFT($E2454,3)="2.5")))),AND($B2454&lt;&gt;"",OR(LEFT($C2454,1)="1",LEFT($C2454,1)="2"),$D2454=""),AND($D2454&lt;&gt;"",NOT(OR(LEFT($C2454,1)="1",LEFT($C2454,1)="2"))),AND($D2454&lt;&gt;"",COUNTIF(' PROJETO'!$B$14:$B$16,$D2454)=0),IF($D2454="",FALSE(),IF(COUNTIF(' PROJETO'!$B$14:$B$16,$D2454)=0,FALSE(),IFERROR(INDEX(' PROJETO'!$C$14:$C$16,MATCH($D2454,' PROJETO'!$B$14:$B$16,0))&lt;&gt;"Sim",FALSE()))))</f>
        <v>0</v>
      </c>
      <c r="AG2454" s="21" t="b">
        <f>AND($AC2454,$Y2454&gt;'CONFG.  LISTAS'!$F$4,$Z2454="",$AA2454="")</f>
        <v>0</v>
      </c>
      <c r="AH2454" s="21" t="str">
        <f t="shared" si="506"/>
        <v/>
      </c>
      <c r="AI2454" s="43" t="str">
        <f ca="1">IF(NOT($AC2454),"",IF(OR($B2454="",$C2454="",$E2454="",$F2454=""),"Preencha descrição, categoria, tipo e unidade.",IF(AND($B2454&lt;&gt;"",OR(LEFT($C2454,1)="1",LEFT($C2454,1)="2"),$D2454=""),"Informe a prática de restauração para itens diretos.",IF(AND($D2454&lt;&gt;"",NOT(OR(LEFT($C2454,1)="1",LEFT($C2454,1)="2"))),"Custos indiretos não devem pertencer a uma prática específica.",IF(AND($D2454&lt;&gt;"",COUNTIF(' PROJETO'!$B$14:$B$16,$D2454)=0),"Prática de restauração inválida ou não cadastrada.",IF(IF($D2454="",FALSE(),IF(COUNTIF(' PROJETO'!$B$14:$B$16,$D2454)=0,FALSE(),IFERROR(INDEX(' PROJETO'!$C$14:$C$16,MATCH($D2454,' PROJETO'!$B$14:$B$16,0))&lt;&gt;"Sim",FALSE()))),"A prática informada no item não foi selecionada na aba Projeto.",IF(AND(MAX($I2454,$L2454,$O2454,$R2454,$U2454,$X2454)&gt;'CONFG.  LISTAS'!$F$4,NOT(OR($Z2454&lt;&gt;"",$AA2454&lt;&gt;""))),"Memorial de cálculo ou anexo obrigatório não informado para item acima do limite.",IF(OR(AND($G2454&lt;&gt;"",$H2454&lt;&gt;"",OR($G2454&lt;=0,$H2454&lt;=0)),AND($J2454&lt;&gt;"",$K2454&lt;&gt;"",OR($J2454&lt;=0,$K2454&lt;=0)),AND($M2454&lt;&gt;"",$N2454&lt;&gt;"",OR($M2454&lt;=0,$N2454&lt;=0)),AND($P2454&lt;&gt;"",$Q2454&lt;&gt;"",OR($P2454&lt;=0,$Q2454&lt;=0)),AND($S2454&lt;&gt;"",$T2454&lt;&gt;"",OR($S2454&lt;=0,$T2454&lt;=0)),AND($V2454&lt;&gt;"",$W2454&lt;&gt;"",OR($V2454&lt;=0,$W2454&lt;=0))),"Revise os valores informados: valor unitário e quantidade devem ser maiores que zero.",IF(OR(AND($G2454="",$H2454&lt;&gt;""),AND($G2454&lt;&gt;"",$H2454=""),AND($J2454="",$K2454&lt;&gt;""),AND($J2454&lt;&gt;"",$K2454=""),AND($M2454="",$N2454&lt;&gt;""),AND($M2454&lt;&gt;"",$N2454=""),AND($P2454="",$Q2454&lt;&gt;""),AND($P2454&lt;&gt;"",$Q2454=""),AND($S2454="",$T2454&lt;&gt;""),AND($S2454&lt;&gt;"",$T2454=""),AND($V2454="",$W2454&lt;&gt;""),AND($V2454&lt;&gt;"",$W2454="")),"Há ano preenchido parcialmente: "&amp;TRIM(IF(AND($G2454="",$H2454&lt;&gt;""),"Ano 1 (falta valor unitário); ","")&amp;IF(AND($G2454&lt;&gt;"",$H2454=""),"Ano 1 (falta quantidade); ","")&amp;IF(AND($J2454="",$K2454&lt;&gt;""),"Ano 2 (falta valor unitário); ","")&amp;IF(AND($J2454&lt;&gt;"",$K2454=""),"Ano 2 (falta quantidade); ","")&amp;IF(AND($M2454="",$N2454&lt;&gt;""),"Ano 3 (falta valor unitário); ","")&amp;IF(AND($M2454&lt;&gt;"",$N2454=""),"Ano 3 (falta quantidade); ","")&amp;IF(AND($P2454="",$Q2454&lt;&gt;""),"Ano 4 (falta valor unitário); ","")&amp;IF(AND($P2454&lt;&gt;"",$Q2454=""),"Ano 4 (falta quantidade); ","")&amp;IF(AND($S2454="",$T2454&lt;&gt;""),"Ano 5 (falta valor unitário); ","")&amp;IF(AND($S2454&lt;&gt;"",$T2454=""),"Ano 5 (falta quantidade); ","")&amp;IF(AND($V2454="",$W2454&lt;&gt;""),"Ano 6 (falta valor unitário); ","")&amp;IF(AND($V2454&lt;&gt;"",$W2454=""),"Ano 6 (falta quantidade); ","")), IF(NOT(OR(AND($G2454&lt;&gt;"",$H2454&lt;&gt;""),AND($J2454&lt;&gt;"",$K2454&lt;&gt;""),AND($M2454&lt;&gt;"",$N2454&lt;&gt;""),AND($P2454&lt;&gt;"",$Q2454&lt;&gt;""),AND($S2454&lt;&gt;"",$T2454&lt;&gt;""),AND($V2454&lt;&gt;"",$W2454&lt;&gt;""))),"Informe pelo menos um ano completo com valor unitário e quantidade.",IF(AND($C2454&lt;&gt;"",$E2454&lt;&gt;"",LEFT(TRIM($C2454),1)&lt;&gt;LEFT(TRIM($E2454),1)),"Categoria e tipo estão incompatíveis.",IF(IF(OR($E2454="",$F2454=""),FALSE(),IFERROR(COUNTIF(INDIRECT("UNITS_"&amp;SUBSTITUTE(LEFT($E2454,FIND(" ",$E2454&amp;" ")-1),".","_")),$F2454)=0,TRUE())),"Unidade incompatível com o tipo selecionado.",IF(OR(AND(ISNUMBER(SEARCH("comunic",LOWER($B2454))),LEFT($E2454,3)&lt;&gt;"4.4"),AND(ISNUMBER(SEARCH("monitor",LOWER($B2454))),NOT(OR(LEFT($E2454,3)="1.5",LEFT($E2454,3)="2.5")))),"Revise a classificação do item conforme as regras de preenchimento.",IF(AND($B2454&lt;&gt;"",OR(ISNUMBER(SEARCH("outro",LOWER($B2454))),ISNUMBER(SEARCH("divers",LOWER($B2454))),ISNUMBER(SEARCH("kit",LOWER($B2454))),ISNUMBER(SEARCH("ferrament",LOWER($B2454))),ISNUMBER(SEARCH("epi",LOWER($B2454)))),NOT(OR($Z2454&lt;&gt;"",$AA2454&lt;&gt;""))),"Descrição muito genérica: detalhe melhor o item e registre o racional no memorial ou em anexo.",IF(AND($Y2454=0,$B2454&lt;&gt;"",OR($G2454&lt;&gt;"",$H2454&lt;&gt;"",$J2454&lt;&gt;"",$K2454&lt;&gt;"",$M2454&lt;&gt;"",$N2454&lt;&gt;"",$P2454&lt;&gt;"",$Q2454&lt;&gt;"",$S2454&lt;&gt;"",$T2454&lt;&gt;"",$V2454&lt;&gt;"",$W2454&lt;&gt;"")),"O item possui dados lançados, mas o total está zerado. Revise os valores informados.","")))))))))))))))</f>
        <v/>
      </c>
    </row>
    <row r="2455" spans="1:35" ht="14.25" customHeight="1" x14ac:dyDescent="0.25">
      <c r="A2455" s="57" t="str">
        <f t="shared" si="494"/>
        <v/>
      </c>
      <c r="B2455" s="61"/>
      <c r="C2455" s="61"/>
      <c r="D2455" s="58"/>
      <c r="E2455" s="61"/>
      <c r="F2455" s="61"/>
      <c r="G2455" s="272"/>
      <c r="H2455" s="62"/>
      <c r="I2455" s="273">
        <f t="shared" si="495"/>
        <v>0</v>
      </c>
      <c r="J2455" s="272"/>
      <c r="K2455" s="62"/>
      <c r="L2455" s="270">
        <f t="shared" si="496"/>
        <v>0</v>
      </c>
      <c r="M2455" s="272"/>
      <c r="N2455" s="62"/>
      <c r="O2455" s="270">
        <f t="shared" si="497"/>
        <v>0</v>
      </c>
      <c r="P2455" s="272"/>
      <c r="Q2455" s="62"/>
      <c r="R2455" s="271">
        <f t="shared" si="498"/>
        <v>0</v>
      </c>
      <c r="S2455" s="272"/>
      <c r="T2455" s="62"/>
      <c r="U2455" s="270">
        <f t="shared" si="499"/>
        <v>0</v>
      </c>
      <c r="V2455" s="272"/>
      <c r="W2455" s="62"/>
      <c r="X2455" s="270">
        <f t="shared" si="500"/>
        <v>0</v>
      </c>
      <c r="Y2455" s="270">
        <f t="shared" si="501"/>
        <v>0</v>
      </c>
      <c r="Z2455" s="61"/>
      <c r="AA2455" s="61"/>
      <c r="AB2455" s="60" t="str">
        <f t="shared" si="502"/>
        <v/>
      </c>
      <c r="AC2455" s="21" t="b">
        <f t="shared" si="503"/>
        <v>0</v>
      </c>
      <c r="AD2455" s="21" t="b">
        <f t="shared" si="504"/>
        <v>0</v>
      </c>
      <c r="AE2455" s="21" t="b">
        <f t="shared" si="505"/>
        <v>0</v>
      </c>
      <c r="AF2455" s="21" t="b">
        <f ca="1">OR(AND($AC2455,NOT($AD2455)),AND($AC2455,OR(AND($G2455="",$H2455&lt;&gt;""),AND($G2455&lt;&gt;"",$H2455=""),AND($J2455="",$K2455&lt;&gt;""),AND($J2455&lt;&gt;"",$K2455=""),AND($M2455="",$N2455&lt;&gt;""),AND($M2455&lt;&gt;"",$N2455=""),AND($P2455="",$Q2455&lt;&gt;""),AND($P2455&lt;&gt;"",$Q2455=""),AND($S2455="",$T2455&lt;&gt;""),AND($S2455&lt;&gt;"",$T2455=""),AND($V2455="",$W2455&lt;&gt;""),AND($V2455&lt;&gt;"",$W2455=""))),AND($C2455&lt;&gt;"",$E2455&lt;&gt;"",LEFT(TRIM($C2455),1)&lt;&gt;LEFT(TRIM($E2455),1)),IF(OR($E2455="",$F2455=""),FALSE(),IFERROR(COUNTIF(INDIRECT("UNITS_"&amp;SUBSTITUTE(LEFT($E2455,FIND(" ",$E2455&amp;" ")-1),".","_")),$F2455)=0,TRUE())),AND($B2455&lt;&gt;"",OR(ISNUMBER(SEARCH("outro",LOWER($B2455))),ISNUMBER(SEARCH("divers",LOWER($B2455))),ISNUMBER(SEARCH("etc",LOWER($B2455))))),OR(AND(ISNUMBER(SEARCH("comunic",LOWER($B2455))),LEFT($E2455,3)&lt;&gt;"4.4"),AND(ISNUMBER(SEARCH("monitor",LOWER($B2455))),NOT(OR(LEFT($E2455,3)="1.5",LEFT($E2455,3)="2.5")))),AND($B2455&lt;&gt;"",OR(LEFT($C2455,1)="1",LEFT($C2455,1)="2"),$D2455=""),AND($D2455&lt;&gt;"",NOT(OR(LEFT($C2455,1)="1",LEFT($C2455,1)="2"))),AND($D2455&lt;&gt;"",COUNTIF(' PROJETO'!$B$14:$B$16,$D2455)=0),IF($D2455="",FALSE(),IF(COUNTIF(' PROJETO'!$B$14:$B$16,$D2455)=0,FALSE(),IFERROR(INDEX(' PROJETO'!$C$14:$C$16,MATCH($D2455,' PROJETO'!$B$14:$B$16,0))&lt;&gt;"Sim",FALSE()))))</f>
        <v>0</v>
      </c>
      <c r="AG2455" s="21" t="b">
        <f>AND($AC2455,$Y2455&gt;'CONFG.  LISTAS'!$F$4,$Z2455="",$AA2455="")</f>
        <v>0</v>
      </c>
      <c r="AH2455" s="21" t="str">
        <f t="shared" si="506"/>
        <v/>
      </c>
      <c r="AI2455" s="43" t="str">
        <f ca="1">IF(NOT($AC2455),"",IF(OR($B2455="",$C2455="",$E2455="",$F2455=""),"Preencha descrição, categoria, tipo e unidade.",IF(AND($B2455&lt;&gt;"",OR(LEFT($C2455,1)="1",LEFT($C2455,1)="2"),$D2455=""),"Informe a prática de restauração para itens diretos.",IF(AND($D2455&lt;&gt;"",NOT(OR(LEFT($C2455,1)="1",LEFT($C2455,1)="2"))),"Custos indiretos não devem pertencer a uma prática específica.",IF(AND($D2455&lt;&gt;"",COUNTIF(' PROJETO'!$B$14:$B$16,$D2455)=0),"Prática de restauração inválida ou não cadastrada.",IF(IF($D2455="",FALSE(),IF(COUNTIF(' PROJETO'!$B$14:$B$16,$D2455)=0,FALSE(),IFERROR(INDEX(' PROJETO'!$C$14:$C$16,MATCH($D2455,' PROJETO'!$B$14:$B$16,0))&lt;&gt;"Sim",FALSE()))),"A prática informada no item não foi selecionada na aba Projeto.",IF(AND(MAX($I2455,$L2455,$O2455,$R2455,$U2455,$X2455)&gt;'CONFG.  LISTAS'!$F$4,NOT(OR($Z2455&lt;&gt;"",$AA2455&lt;&gt;""))),"Memorial de cálculo ou anexo obrigatório não informado para item acima do limite.",IF(OR(AND($G2455&lt;&gt;"",$H2455&lt;&gt;"",OR($G2455&lt;=0,$H2455&lt;=0)),AND($J2455&lt;&gt;"",$K2455&lt;&gt;"",OR($J2455&lt;=0,$K2455&lt;=0)),AND($M2455&lt;&gt;"",$N2455&lt;&gt;"",OR($M2455&lt;=0,$N2455&lt;=0)),AND($P2455&lt;&gt;"",$Q2455&lt;&gt;"",OR($P2455&lt;=0,$Q2455&lt;=0)),AND($S2455&lt;&gt;"",$T2455&lt;&gt;"",OR($S2455&lt;=0,$T2455&lt;=0)),AND($V2455&lt;&gt;"",$W2455&lt;&gt;"",OR($V2455&lt;=0,$W2455&lt;=0))),"Revise os valores informados: valor unitário e quantidade devem ser maiores que zero.",IF(OR(AND($G2455="",$H2455&lt;&gt;""),AND($G2455&lt;&gt;"",$H2455=""),AND($J2455="",$K2455&lt;&gt;""),AND($J2455&lt;&gt;"",$K2455=""),AND($M2455="",$N2455&lt;&gt;""),AND($M2455&lt;&gt;"",$N2455=""),AND($P2455="",$Q2455&lt;&gt;""),AND($P2455&lt;&gt;"",$Q2455=""),AND($S2455="",$T2455&lt;&gt;""),AND($S2455&lt;&gt;"",$T2455=""),AND($V2455="",$W2455&lt;&gt;""),AND($V2455&lt;&gt;"",$W2455="")),"Há ano preenchido parcialmente: "&amp;TRIM(IF(AND($G2455="",$H2455&lt;&gt;""),"Ano 1 (falta valor unitário); ","")&amp;IF(AND($G2455&lt;&gt;"",$H2455=""),"Ano 1 (falta quantidade); ","")&amp;IF(AND($J2455="",$K2455&lt;&gt;""),"Ano 2 (falta valor unitário); ","")&amp;IF(AND($J2455&lt;&gt;"",$K2455=""),"Ano 2 (falta quantidade); ","")&amp;IF(AND($M2455="",$N2455&lt;&gt;""),"Ano 3 (falta valor unitário); ","")&amp;IF(AND($M2455&lt;&gt;"",$N2455=""),"Ano 3 (falta quantidade); ","")&amp;IF(AND($P2455="",$Q2455&lt;&gt;""),"Ano 4 (falta valor unitário); ","")&amp;IF(AND($P2455&lt;&gt;"",$Q2455=""),"Ano 4 (falta quantidade); ","")&amp;IF(AND($S2455="",$T2455&lt;&gt;""),"Ano 5 (falta valor unitário); ","")&amp;IF(AND($S2455&lt;&gt;"",$T2455=""),"Ano 5 (falta quantidade); ","")&amp;IF(AND($V2455="",$W2455&lt;&gt;""),"Ano 6 (falta valor unitário); ","")&amp;IF(AND($V2455&lt;&gt;"",$W2455=""),"Ano 6 (falta quantidade); ","")), IF(NOT(OR(AND($G2455&lt;&gt;"",$H2455&lt;&gt;""),AND($J2455&lt;&gt;"",$K2455&lt;&gt;""),AND($M2455&lt;&gt;"",$N2455&lt;&gt;""),AND($P2455&lt;&gt;"",$Q2455&lt;&gt;""),AND($S2455&lt;&gt;"",$T2455&lt;&gt;""),AND($V2455&lt;&gt;"",$W2455&lt;&gt;""))),"Informe pelo menos um ano completo com valor unitário e quantidade.",IF(AND($C2455&lt;&gt;"",$E2455&lt;&gt;"",LEFT(TRIM($C2455),1)&lt;&gt;LEFT(TRIM($E2455),1)),"Categoria e tipo estão incompatíveis.",IF(IF(OR($E2455="",$F2455=""),FALSE(),IFERROR(COUNTIF(INDIRECT("UNITS_"&amp;SUBSTITUTE(LEFT($E2455,FIND(" ",$E2455&amp;" ")-1),".","_")),$F2455)=0,TRUE())),"Unidade incompatível com o tipo selecionado.",IF(OR(AND(ISNUMBER(SEARCH("comunic",LOWER($B2455))),LEFT($E2455,3)&lt;&gt;"4.4"),AND(ISNUMBER(SEARCH("monitor",LOWER($B2455))),NOT(OR(LEFT($E2455,3)="1.5",LEFT($E2455,3)="2.5")))),"Revise a classificação do item conforme as regras de preenchimento.",IF(AND($B2455&lt;&gt;"",OR(ISNUMBER(SEARCH("outro",LOWER($B2455))),ISNUMBER(SEARCH("divers",LOWER($B2455))),ISNUMBER(SEARCH("kit",LOWER($B2455))),ISNUMBER(SEARCH("ferrament",LOWER($B2455))),ISNUMBER(SEARCH("epi",LOWER($B2455)))),NOT(OR($Z2455&lt;&gt;"",$AA2455&lt;&gt;""))),"Descrição muito genérica: detalhe melhor o item e registre o racional no memorial ou em anexo.",IF(AND($Y2455=0,$B2455&lt;&gt;"",OR($G2455&lt;&gt;"",$H2455&lt;&gt;"",$J2455&lt;&gt;"",$K2455&lt;&gt;"",$M2455&lt;&gt;"",$N2455&lt;&gt;"",$P2455&lt;&gt;"",$Q2455&lt;&gt;"",$S2455&lt;&gt;"",$T2455&lt;&gt;"",$V2455&lt;&gt;"",$W2455&lt;&gt;"")),"O item possui dados lançados, mas o total está zerado. Revise os valores informados.","")))))))))))))))</f>
        <v/>
      </c>
    </row>
    <row r="2456" spans="1:35" ht="14.25" customHeight="1" x14ac:dyDescent="0.25">
      <c r="A2456" s="57" t="str">
        <f t="shared" si="494"/>
        <v/>
      </c>
      <c r="B2456" s="58"/>
      <c r="C2456" s="58"/>
      <c r="D2456" s="58"/>
      <c r="E2456" s="58"/>
      <c r="F2456" s="58"/>
      <c r="G2456" s="269"/>
      <c r="H2456" s="59"/>
      <c r="I2456" s="273">
        <f t="shared" si="495"/>
        <v>0</v>
      </c>
      <c r="J2456" s="269"/>
      <c r="K2456" s="59"/>
      <c r="L2456" s="270">
        <f t="shared" si="496"/>
        <v>0</v>
      </c>
      <c r="M2456" s="269"/>
      <c r="N2456" s="59"/>
      <c r="O2456" s="270">
        <f t="shared" si="497"/>
        <v>0</v>
      </c>
      <c r="P2456" s="269"/>
      <c r="Q2456" s="59"/>
      <c r="R2456" s="271">
        <f t="shared" si="498"/>
        <v>0</v>
      </c>
      <c r="S2456" s="269"/>
      <c r="T2456" s="59"/>
      <c r="U2456" s="270">
        <f t="shared" si="499"/>
        <v>0</v>
      </c>
      <c r="V2456" s="269"/>
      <c r="W2456" s="59"/>
      <c r="X2456" s="270">
        <f t="shared" si="500"/>
        <v>0</v>
      </c>
      <c r="Y2456" s="270">
        <f t="shared" si="501"/>
        <v>0</v>
      </c>
      <c r="Z2456" s="58"/>
      <c r="AA2456" s="58"/>
      <c r="AB2456" s="60" t="str">
        <f t="shared" si="502"/>
        <v/>
      </c>
      <c r="AC2456" s="21" t="b">
        <f t="shared" si="503"/>
        <v>0</v>
      </c>
      <c r="AD2456" s="21" t="b">
        <f t="shared" si="504"/>
        <v>0</v>
      </c>
      <c r="AE2456" s="21" t="b">
        <f t="shared" si="505"/>
        <v>0</v>
      </c>
      <c r="AF2456" s="21" t="b">
        <f ca="1">OR(AND($AC2456,NOT($AD2456)),AND($AC2456,OR(AND($G2456="",$H2456&lt;&gt;""),AND($G2456&lt;&gt;"",$H2456=""),AND($J2456="",$K2456&lt;&gt;""),AND($J2456&lt;&gt;"",$K2456=""),AND($M2456="",$N2456&lt;&gt;""),AND($M2456&lt;&gt;"",$N2456=""),AND($P2456="",$Q2456&lt;&gt;""),AND($P2456&lt;&gt;"",$Q2456=""),AND($S2456="",$T2456&lt;&gt;""),AND($S2456&lt;&gt;"",$T2456=""),AND($V2456="",$W2456&lt;&gt;""),AND($V2456&lt;&gt;"",$W2456=""))),AND($C2456&lt;&gt;"",$E2456&lt;&gt;"",LEFT(TRIM($C2456),1)&lt;&gt;LEFT(TRIM($E2456),1)),IF(OR($E2456="",$F2456=""),FALSE(),IFERROR(COUNTIF(INDIRECT("UNITS_"&amp;SUBSTITUTE(LEFT($E2456,FIND(" ",$E2456&amp;" ")-1),".","_")),$F2456)=0,TRUE())),AND($B2456&lt;&gt;"",OR(ISNUMBER(SEARCH("outro",LOWER($B2456))),ISNUMBER(SEARCH("divers",LOWER($B2456))),ISNUMBER(SEARCH("etc",LOWER($B2456))))),OR(AND(ISNUMBER(SEARCH("comunic",LOWER($B2456))),LEFT($E2456,3)&lt;&gt;"4.4"),AND(ISNUMBER(SEARCH("monitor",LOWER($B2456))),NOT(OR(LEFT($E2456,3)="1.5",LEFT($E2456,3)="2.5")))),AND($B2456&lt;&gt;"",OR(LEFT($C2456,1)="1",LEFT($C2456,1)="2"),$D2456=""),AND($D2456&lt;&gt;"",NOT(OR(LEFT($C2456,1)="1",LEFT($C2456,1)="2"))),AND($D2456&lt;&gt;"",COUNTIF(' PROJETO'!$B$14:$B$16,$D2456)=0),IF($D2456="",FALSE(),IF(COUNTIF(' PROJETO'!$B$14:$B$16,$D2456)=0,FALSE(),IFERROR(INDEX(' PROJETO'!$C$14:$C$16,MATCH($D2456,' PROJETO'!$B$14:$B$16,0))&lt;&gt;"Sim",FALSE()))))</f>
        <v>0</v>
      </c>
      <c r="AG2456" s="21" t="b">
        <f>AND($AC2456,$Y2456&gt;'CONFG.  LISTAS'!$F$4,$Z2456="",$AA2456="")</f>
        <v>0</v>
      </c>
      <c r="AH2456" s="21" t="str">
        <f t="shared" si="506"/>
        <v/>
      </c>
      <c r="AI2456" s="43" t="str">
        <f ca="1">IF(NOT($AC2456),"",IF(OR($B2456="",$C2456="",$E2456="",$F2456=""),"Preencha descrição, categoria, tipo e unidade.",IF(AND($B2456&lt;&gt;"",OR(LEFT($C2456,1)="1",LEFT($C2456,1)="2"),$D2456=""),"Informe a prática de restauração para itens diretos.",IF(AND($D2456&lt;&gt;"",NOT(OR(LEFT($C2456,1)="1",LEFT($C2456,1)="2"))),"Custos indiretos não devem pertencer a uma prática específica.",IF(AND($D2456&lt;&gt;"",COUNTIF(' PROJETO'!$B$14:$B$16,$D2456)=0),"Prática de restauração inválida ou não cadastrada.",IF(IF($D2456="",FALSE(),IF(COUNTIF(' PROJETO'!$B$14:$B$16,$D2456)=0,FALSE(),IFERROR(INDEX(' PROJETO'!$C$14:$C$16,MATCH($D2456,' PROJETO'!$B$14:$B$16,0))&lt;&gt;"Sim",FALSE()))),"A prática informada no item não foi selecionada na aba Projeto.",IF(AND(MAX($I2456,$L2456,$O2456,$R2456,$U2456,$X2456)&gt;'CONFG.  LISTAS'!$F$4,NOT(OR($Z2456&lt;&gt;"",$AA2456&lt;&gt;""))),"Memorial de cálculo ou anexo obrigatório não informado para item acima do limite.",IF(OR(AND($G2456&lt;&gt;"",$H2456&lt;&gt;"",OR($G2456&lt;=0,$H2456&lt;=0)),AND($J2456&lt;&gt;"",$K2456&lt;&gt;"",OR($J2456&lt;=0,$K2456&lt;=0)),AND($M2456&lt;&gt;"",$N2456&lt;&gt;"",OR($M2456&lt;=0,$N2456&lt;=0)),AND($P2456&lt;&gt;"",$Q2456&lt;&gt;"",OR($P2456&lt;=0,$Q2456&lt;=0)),AND($S2456&lt;&gt;"",$T2456&lt;&gt;"",OR($S2456&lt;=0,$T2456&lt;=0)),AND($V2456&lt;&gt;"",$W2456&lt;&gt;"",OR($V2456&lt;=0,$W2456&lt;=0))),"Revise os valores informados: valor unitário e quantidade devem ser maiores que zero.",IF(OR(AND($G2456="",$H2456&lt;&gt;""),AND($G2456&lt;&gt;"",$H2456=""),AND($J2456="",$K2456&lt;&gt;""),AND($J2456&lt;&gt;"",$K2456=""),AND($M2456="",$N2456&lt;&gt;""),AND($M2456&lt;&gt;"",$N2456=""),AND($P2456="",$Q2456&lt;&gt;""),AND($P2456&lt;&gt;"",$Q2456=""),AND($S2456="",$T2456&lt;&gt;""),AND($S2456&lt;&gt;"",$T2456=""),AND($V2456="",$W2456&lt;&gt;""),AND($V2456&lt;&gt;"",$W2456="")),"Há ano preenchido parcialmente: "&amp;TRIM(IF(AND($G2456="",$H2456&lt;&gt;""),"Ano 1 (falta valor unitário); ","")&amp;IF(AND($G2456&lt;&gt;"",$H2456=""),"Ano 1 (falta quantidade); ","")&amp;IF(AND($J2456="",$K2456&lt;&gt;""),"Ano 2 (falta valor unitário); ","")&amp;IF(AND($J2456&lt;&gt;"",$K2456=""),"Ano 2 (falta quantidade); ","")&amp;IF(AND($M2456="",$N2456&lt;&gt;""),"Ano 3 (falta valor unitário); ","")&amp;IF(AND($M2456&lt;&gt;"",$N2456=""),"Ano 3 (falta quantidade); ","")&amp;IF(AND($P2456="",$Q2456&lt;&gt;""),"Ano 4 (falta valor unitário); ","")&amp;IF(AND($P2456&lt;&gt;"",$Q2456=""),"Ano 4 (falta quantidade); ","")&amp;IF(AND($S2456="",$T2456&lt;&gt;""),"Ano 5 (falta valor unitário); ","")&amp;IF(AND($S2456&lt;&gt;"",$T2456=""),"Ano 5 (falta quantidade); ","")&amp;IF(AND($V2456="",$W2456&lt;&gt;""),"Ano 6 (falta valor unitário); ","")&amp;IF(AND($V2456&lt;&gt;"",$W2456=""),"Ano 6 (falta quantidade); ","")), IF(NOT(OR(AND($G2456&lt;&gt;"",$H2456&lt;&gt;""),AND($J2456&lt;&gt;"",$K2456&lt;&gt;""),AND($M2456&lt;&gt;"",$N2456&lt;&gt;""),AND($P2456&lt;&gt;"",$Q2456&lt;&gt;""),AND($S2456&lt;&gt;"",$T2456&lt;&gt;""),AND($V2456&lt;&gt;"",$W2456&lt;&gt;""))),"Informe pelo menos um ano completo com valor unitário e quantidade.",IF(AND($C2456&lt;&gt;"",$E2456&lt;&gt;"",LEFT(TRIM($C2456),1)&lt;&gt;LEFT(TRIM($E2456),1)),"Categoria e tipo estão incompatíveis.",IF(IF(OR($E2456="",$F2456=""),FALSE(),IFERROR(COUNTIF(INDIRECT("UNITS_"&amp;SUBSTITUTE(LEFT($E2456,FIND(" ",$E2456&amp;" ")-1),".","_")),$F2456)=0,TRUE())),"Unidade incompatível com o tipo selecionado.",IF(OR(AND(ISNUMBER(SEARCH("comunic",LOWER($B2456))),LEFT($E2456,3)&lt;&gt;"4.4"),AND(ISNUMBER(SEARCH("monitor",LOWER($B2456))),NOT(OR(LEFT($E2456,3)="1.5",LEFT($E2456,3)="2.5")))),"Revise a classificação do item conforme as regras de preenchimento.",IF(AND($B2456&lt;&gt;"",OR(ISNUMBER(SEARCH("outro",LOWER($B2456))),ISNUMBER(SEARCH("divers",LOWER($B2456))),ISNUMBER(SEARCH("kit",LOWER($B2456))),ISNUMBER(SEARCH("ferrament",LOWER($B2456))),ISNUMBER(SEARCH("epi",LOWER($B2456)))),NOT(OR($Z2456&lt;&gt;"",$AA2456&lt;&gt;""))),"Descrição muito genérica: detalhe melhor o item e registre o racional no memorial ou em anexo.",IF(AND($Y2456=0,$B2456&lt;&gt;"",OR($G2456&lt;&gt;"",$H2456&lt;&gt;"",$J2456&lt;&gt;"",$K2456&lt;&gt;"",$M2456&lt;&gt;"",$N2456&lt;&gt;"",$P2456&lt;&gt;"",$Q2456&lt;&gt;"",$S2456&lt;&gt;"",$T2456&lt;&gt;"",$V2456&lt;&gt;"",$W2456&lt;&gt;"")),"O item possui dados lançados, mas o total está zerado. Revise os valores informados.","")))))))))))))))</f>
        <v/>
      </c>
    </row>
    <row r="2457" spans="1:35" ht="14.25" customHeight="1" x14ac:dyDescent="0.25">
      <c r="A2457" s="57" t="str">
        <f t="shared" si="494"/>
        <v/>
      </c>
      <c r="B2457" s="61"/>
      <c r="C2457" s="61"/>
      <c r="D2457" s="58"/>
      <c r="E2457" s="61"/>
      <c r="F2457" s="61"/>
      <c r="G2457" s="272"/>
      <c r="H2457" s="62"/>
      <c r="I2457" s="273">
        <f t="shared" si="495"/>
        <v>0</v>
      </c>
      <c r="J2457" s="272"/>
      <c r="K2457" s="62"/>
      <c r="L2457" s="270">
        <f t="shared" si="496"/>
        <v>0</v>
      </c>
      <c r="M2457" s="272"/>
      <c r="N2457" s="62"/>
      <c r="O2457" s="270">
        <f t="shared" si="497"/>
        <v>0</v>
      </c>
      <c r="P2457" s="272"/>
      <c r="Q2457" s="62"/>
      <c r="R2457" s="271">
        <f t="shared" si="498"/>
        <v>0</v>
      </c>
      <c r="S2457" s="272"/>
      <c r="T2457" s="62"/>
      <c r="U2457" s="270">
        <f t="shared" si="499"/>
        <v>0</v>
      </c>
      <c r="V2457" s="272"/>
      <c r="W2457" s="62"/>
      <c r="X2457" s="270">
        <f t="shared" si="500"/>
        <v>0</v>
      </c>
      <c r="Y2457" s="270">
        <f t="shared" si="501"/>
        <v>0</v>
      </c>
      <c r="Z2457" s="61"/>
      <c r="AA2457" s="61"/>
      <c r="AB2457" s="60" t="str">
        <f t="shared" si="502"/>
        <v/>
      </c>
      <c r="AC2457" s="21" t="b">
        <f t="shared" si="503"/>
        <v>0</v>
      </c>
      <c r="AD2457" s="21" t="b">
        <f t="shared" si="504"/>
        <v>0</v>
      </c>
      <c r="AE2457" s="21" t="b">
        <f t="shared" si="505"/>
        <v>0</v>
      </c>
      <c r="AF2457" s="21" t="b">
        <f ca="1">OR(AND($AC2457,NOT($AD2457)),AND($AC2457,OR(AND($G2457="",$H2457&lt;&gt;""),AND($G2457&lt;&gt;"",$H2457=""),AND($J2457="",$K2457&lt;&gt;""),AND($J2457&lt;&gt;"",$K2457=""),AND($M2457="",$N2457&lt;&gt;""),AND($M2457&lt;&gt;"",$N2457=""),AND($P2457="",$Q2457&lt;&gt;""),AND($P2457&lt;&gt;"",$Q2457=""),AND($S2457="",$T2457&lt;&gt;""),AND($S2457&lt;&gt;"",$T2457=""),AND($V2457="",$W2457&lt;&gt;""),AND($V2457&lt;&gt;"",$W2457=""))),AND($C2457&lt;&gt;"",$E2457&lt;&gt;"",LEFT(TRIM($C2457),1)&lt;&gt;LEFT(TRIM($E2457),1)),IF(OR($E2457="",$F2457=""),FALSE(),IFERROR(COUNTIF(INDIRECT("UNITS_"&amp;SUBSTITUTE(LEFT($E2457,FIND(" ",$E2457&amp;" ")-1),".","_")),$F2457)=0,TRUE())),AND($B2457&lt;&gt;"",OR(ISNUMBER(SEARCH("outro",LOWER($B2457))),ISNUMBER(SEARCH("divers",LOWER($B2457))),ISNUMBER(SEARCH("etc",LOWER($B2457))))),OR(AND(ISNUMBER(SEARCH("comunic",LOWER($B2457))),LEFT($E2457,3)&lt;&gt;"4.4"),AND(ISNUMBER(SEARCH("monitor",LOWER($B2457))),NOT(OR(LEFT($E2457,3)="1.5",LEFT($E2457,3)="2.5")))),AND($B2457&lt;&gt;"",OR(LEFT($C2457,1)="1",LEFT($C2457,1)="2"),$D2457=""),AND($D2457&lt;&gt;"",NOT(OR(LEFT($C2457,1)="1",LEFT($C2457,1)="2"))),AND($D2457&lt;&gt;"",COUNTIF(' PROJETO'!$B$14:$B$16,$D2457)=0),IF($D2457="",FALSE(),IF(COUNTIF(' PROJETO'!$B$14:$B$16,$D2457)=0,FALSE(),IFERROR(INDEX(' PROJETO'!$C$14:$C$16,MATCH($D2457,' PROJETO'!$B$14:$B$16,0))&lt;&gt;"Sim",FALSE()))))</f>
        <v>0</v>
      </c>
      <c r="AG2457" s="21" t="b">
        <f>AND($AC2457,$Y2457&gt;'CONFG.  LISTAS'!$F$4,$Z2457="",$AA2457="")</f>
        <v>0</v>
      </c>
      <c r="AH2457" s="21" t="str">
        <f t="shared" si="506"/>
        <v/>
      </c>
      <c r="AI2457" s="43" t="str">
        <f ca="1">IF(NOT($AC2457),"",IF(OR($B2457="",$C2457="",$E2457="",$F2457=""),"Preencha descrição, categoria, tipo e unidade.",IF(AND($B2457&lt;&gt;"",OR(LEFT($C2457,1)="1",LEFT($C2457,1)="2"),$D2457=""),"Informe a prática de restauração para itens diretos.",IF(AND($D2457&lt;&gt;"",NOT(OR(LEFT($C2457,1)="1",LEFT($C2457,1)="2"))),"Custos indiretos não devem pertencer a uma prática específica.",IF(AND($D2457&lt;&gt;"",COUNTIF(' PROJETO'!$B$14:$B$16,$D2457)=0),"Prática de restauração inválida ou não cadastrada.",IF(IF($D2457="",FALSE(),IF(COUNTIF(' PROJETO'!$B$14:$B$16,$D2457)=0,FALSE(),IFERROR(INDEX(' PROJETO'!$C$14:$C$16,MATCH($D2457,' PROJETO'!$B$14:$B$16,0))&lt;&gt;"Sim",FALSE()))),"A prática informada no item não foi selecionada na aba Projeto.",IF(AND(MAX($I2457,$L2457,$O2457,$R2457,$U2457,$X2457)&gt;'CONFG.  LISTAS'!$F$4,NOT(OR($Z2457&lt;&gt;"",$AA2457&lt;&gt;""))),"Memorial de cálculo ou anexo obrigatório não informado para item acima do limite.",IF(OR(AND($G2457&lt;&gt;"",$H2457&lt;&gt;"",OR($G2457&lt;=0,$H2457&lt;=0)),AND($J2457&lt;&gt;"",$K2457&lt;&gt;"",OR($J2457&lt;=0,$K2457&lt;=0)),AND($M2457&lt;&gt;"",$N2457&lt;&gt;"",OR($M2457&lt;=0,$N2457&lt;=0)),AND($P2457&lt;&gt;"",$Q2457&lt;&gt;"",OR($P2457&lt;=0,$Q2457&lt;=0)),AND($S2457&lt;&gt;"",$T2457&lt;&gt;"",OR($S2457&lt;=0,$T2457&lt;=0)),AND($V2457&lt;&gt;"",$W2457&lt;&gt;"",OR($V2457&lt;=0,$W2457&lt;=0))),"Revise os valores informados: valor unitário e quantidade devem ser maiores que zero.",IF(OR(AND($G2457="",$H2457&lt;&gt;""),AND($G2457&lt;&gt;"",$H2457=""),AND($J2457="",$K2457&lt;&gt;""),AND($J2457&lt;&gt;"",$K2457=""),AND($M2457="",$N2457&lt;&gt;""),AND($M2457&lt;&gt;"",$N2457=""),AND($P2457="",$Q2457&lt;&gt;""),AND($P2457&lt;&gt;"",$Q2457=""),AND($S2457="",$T2457&lt;&gt;""),AND($S2457&lt;&gt;"",$T2457=""),AND($V2457="",$W2457&lt;&gt;""),AND($V2457&lt;&gt;"",$W2457="")),"Há ano preenchido parcialmente: "&amp;TRIM(IF(AND($G2457="",$H2457&lt;&gt;""),"Ano 1 (falta valor unitário); ","")&amp;IF(AND($G2457&lt;&gt;"",$H2457=""),"Ano 1 (falta quantidade); ","")&amp;IF(AND($J2457="",$K2457&lt;&gt;""),"Ano 2 (falta valor unitário); ","")&amp;IF(AND($J2457&lt;&gt;"",$K2457=""),"Ano 2 (falta quantidade); ","")&amp;IF(AND($M2457="",$N2457&lt;&gt;""),"Ano 3 (falta valor unitário); ","")&amp;IF(AND($M2457&lt;&gt;"",$N2457=""),"Ano 3 (falta quantidade); ","")&amp;IF(AND($P2457="",$Q2457&lt;&gt;""),"Ano 4 (falta valor unitário); ","")&amp;IF(AND($P2457&lt;&gt;"",$Q2457=""),"Ano 4 (falta quantidade); ","")&amp;IF(AND($S2457="",$T2457&lt;&gt;""),"Ano 5 (falta valor unitário); ","")&amp;IF(AND($S2457&lt;&gt;"",$T2457=""),"Ano 5 (falta quantidade); ","")&amp;IF(AND($V2457="",$W2457&lt;&gt;""),"Ano 6 (falta valor unitário); ","")&amp;IF(AND($V2457&lt;&gt;"",$W2457=""),"Ano 6 (falta quantidade); ","")), IF(NOT(OR(AND($G2457&lt;&gt;"",$H2457&lt;&gt;""),AND($J2457&lt;&gt;"",$K2457&lt;&gt;""),AND($M2457&lt;&gt;"",$N2457&lt;&gt;""),AND($P2457&lt;&gt;"",$Q2457&lt;&gt;""),AND($S2457&lt;&gt;"",$T2457&lt;&gt;""),AND($V2457&lt;&gt;"",$W2457&lt;&gt;""))),"Informe pelo menos um ano completo com valor unitário e quantidade.",IF(AND($C2457&lt;&gt;"",$E2457&lt;&gt;"",LEFT(TRIM($C2457),1)&lt;&gt;LEFT(TRIM($E2457),1)),"Categoria e tipo estão incompatíveis.",IF(IF(OR($E2457="",$F2457=""),FALSE(),IFERROR(COUNTIF(INDIRECT("UNITS_"&amp;SUBSTITUTE(LEFT($E2457,FIND(" ",$E2457&amp;" ")-1),".","_")),$F2457)=0,TRUE())),"Unidade incompatível com o tipo selecionado.",IF(OR(AND(ISNUMBER(SEARCH("comunic",LOWER($B2457))),LEFT($E2457,3)&lt;&gt;"4.4"),AND(ISNUMBER(SEARCH("monitor",LOWER($B2457))),NOT(OR(LEFT($E2457,3)="1.5",LEFT($E2457,3)="2.5")))),"Revise a classificação do item conforme as regras de preenchimento.",IF(AND($B2457&lt;&gt;"",OR(ISNUMBER(SEARCH("outro",LOWER($B2457))),ISNUMBER(SEARCH("divers",LOWER($B2457))),ISNUMBER(SEARCH("kit",LOWER($B2457))),ISNUMBER(SEARCH("ferrament",LOWER($B2457))),ISNUMBER(SEARCH("epi",LOWER($B2457)))),NOT(OR($Z2457&lt;&gt;"",$AA2457&lt;&gt;""))),"Descrição muito genérica: detalhe melhor o item e registre o racional no memorial ou em anexo.",IF(AND($Y2457=0,$B2457&lt;&gt;"",OR($G2457&lt;&gt;"",$H2457&lt;&gt;"",$J2457&lt;&gt;"",$K2457&lt;&gt;"",$M2457&lt;&gt;"",$N2457&lt;&gt;"",$P2457&lt;&gt;"",$Q2457&lt;&gt;"",$S2457&lt;&gt;"",$T2457&lt;&gt;"",$V2457&lt;&gt;"",$W2457&lt;&gt;"")),"O item possui dados lançados, mas o total está zerado. Revise os valores informados.","")))))))))))))))</f>
        <v/>
      </c>
    </row>
    <row r="2458" spans="1:35" ht="14.25" customHeight="1" x14ac:dyDescent="0.25">
      <c r="A2458" s="57" t="str">
        <f t="shared" si="494"/>
        <v/>
      </c>
      <c r="B2458" s="58"/>
      <c r="C2458" s="58"/>
      <c r="D2458" s="58"/>
      <c r="E2458" s="58"/>
      <c r="F2458" s="58"/>
      <c r="G2458" s="269"/>
      <c r="H2458" s="59"/>
      <c r="I2458" s="273">
        <f t="shared" si="495"/>
        <v>0</v>
      </c>
      <c r="J2458" s="269"/>
      <c r="K2458" s="59"/>
      <c r="L2458" s="270">
        <f t="shared" si="496"/>
        <v>0</v>
      </c>
      <c r="M2458" s="269"/>
      <c r="N2458" s="59"/>
      <c r="O2458" s="270">
        <f t="shared" si="497"/>
        <v>0</v>
      </c>
      <c r="P2458" s="269"/>
      <c r="Q2458" s="59"/>
      <c r="R2458" s="271">
        <f t="shared" si="498"/>
        <v>0</v>
      </c>
      <c r="S2458" s="269"/>
      <c r="T2458" s="59"/>
      <c r="U2458" s="270">
        <f t="shared" si="499"/>
        <v>0</v>
      </c>
      <c r="V2458" s="269"/>
      <c r="W2458" s="59"/>
      <c r="X2458" s="270">
        <f t="shared" si="500"/>
        <v>0</v>
      </c>
      <c r="Y2458" s="270">
        <f t="shared" si="501"/>
        <v>0</v>
      </c>
      <c r="Z2458" s="58"/>
      <c r="AA2458" s="58"/>
      <c r="AB2458" s="60" t="str">
        <f t="shared" si="502"/>
        <v/>
      </c>
      <c r="AC2458" s="21" t="b">
        <f t="shared" si="503"/>
        <v>0</v>
      </c>
      <c r="AD2458" s="21" t="b">
        <f t="shared" si="504"/>
        <v>0</v>
      </c>
      <c r="AE2458" s="21" t="b">
        <f t="shared" si="505"/>
        <v>0</v>
      </c>
      <c r="AF2458" s="21" t="b">
        <f ca="1">OR(AND($AC2458,NOT($AD2458)),AND($AC2458,OR(AND($G2458="",$H2458&lt;&gt;""),AND($G2458&lt;&gt;"",$H2458=""),AND($J2458="",$K2458&lt;&gt;""),AND($J2458&lt;&gt;"",$K2458=""),AND($M2458="",$N2458&lt;&gt;""),AND($M2458&lt;&gt;"",$N2458=""),AND($P2458="",$Q2458&lt;&gt;""),AND($P2458&lt;&gt;"",$Q2458=""),AND($S2458="",$T2458&lt;&gt;""),AND($S2458&lt;&gt;"",$T2458=""),AND($V2458="",$W2458&lt;&gt;""),AND($V2458&lt;&gt;"",$W2458=""))),AND($C2458&lt;&gt;"",$E2458&lt;&gt;"",LEFT(TRIM($C2458),1)&lt;&gt;LEFT(TRIM($E2458),1)),IF(OR($E2458="",$F2458=""),FALSE(),IFERROR(COUNTIF(INDIRECT("UNITS_"&amp;SUBSTITUTE(LEFT($E2458,FIND(" ",$E2458&amp;" ")-1),".","_")),$F2458)=0,TRUE())),AND($B2458&lt;&gt;"",OR(ISNUMBER(SEARCH("outro",LOWER($B2458))),ISNUMBER(SEARCH("divers",LOWER($B2458))),ISNUMBER(SEARCH("etc",LOWER($B2458))))),OR(AND(ISNUMBER(SEARCH("comunic",LOWER($B2458))),LEFT($E2458,3)&lt;&gt;"4.4"),AND(ISNUMBER(SEARCH("monitor",LOWER($B2458))),NOT(OR(LEFT($E2458,3)="1.5",LEFT($E2458,3)="2.5")))),AND($B2458&lt;&gt;"",OR(LEFT($C2458,1)="1",LEFT($C2458,1)="2"),$D2458=""),AND($D2458&lt;&gt;"",NOT(OR(LEFT($C2458,1)="1",LEFT($C2458,1)="2"))),AND($D2458&lt;&gt;"",COUNTIF(' PROJETO'!$B$14:$B$16,$D2458)=0),IF($D2458="",FALSE(),IF(COUNTIF(' PROJETO'!$B$14:$B$16,$D2458)=0,FALSE(),IFERROR(INDEX(' PROJETO'!$C$14:$C$16,MATCH($D2458,' PROJETO'!$B$14:$B$16,0))&lt;&gt;"Sim",FALSE()))))</f>
        <v>0</v>
      </c>
      <c r="AG2458" s="21" t="b">
        <f>AND($AC2458,$Y2458&gt;'CONFG.  LISTAS'!$F$4,$Z2458="",$AA2458="")</f>
        <v>0</v>
      </c>
      <c r="AH2458" s="21" t="str">
        <f t="shared" si="506"/>
        <v/>
      </c>
      <c r="AI2458" s="43" t="str">
        <f ca="1">IF(NOT($AC2458),"",IF(OR($B2458="",$C2458="",$E2458="",$F2458=""),"Preencha descrição, categoria, tipo e unidade.",IF(AND($B2458&lt;&gt;"",OR(LEFT($C2458,1)="1",LEFT($C2458,1)="2"),$D2458=""),"Informe a prática de restauração para itens diretos.",IF(AND($D2458&lt;&gt;"",NOT(OR(LEFT($C2458,1)="1",LEFT($C2458,1)="2"))),"Custos indiretos não devem pertencer a uma prática específica.",IF(AND($D2458&lt;&gt;"",COUNTIF(' PROJETO'!$B$14:$B$16,$D2458)=0),"Prática de restauração inválida ou não cadastrada.",IF(IF($D2458="",FALSE(),IF(COUNTIF(' PROJETO'!$B$14:$B$16,$D2458)=0,FALSE(),IFERROR(INDEX(' PROJETO'!$C$14:$C$16,MATCH($D2458,' PROJETO'!$B$14:$B$16,0))&lt;&gt;"Sim",FALSE()))),"A prática informada no item não foi selecionada na aba Projeto.",IF(AND(MAX($I2458,$L2458,$O2458,$R2458,$U2458,$X2458)&gt;'CONFG.  LISTAS'!$F$4,NOT(OR($Z2458&lt;&gt;"",$AA2458&lt;&gt;""))),"Memorial de cálculo ou anexo obrigatório não informado para item acima do limite.",IF(OR(AND($G2458&lt;&gt;"",$H2458&lt;&gt;"",OR($G2458&lt;=0,$H2458&lt;=0)),AND($J2458&lt;&gt;"",$K2458&lt;&gt;"",OR($J2458&lt;=0,$K2458&lt;=0)),AND($M2458&lt;&gt;"",$N2458&lt;&gt;"",OR($M2458&lt;=0,$N2458&lt;=0)),AND($P2458&lt;&gt;"",$Q2458&lt;&gt;"",OR($P2458&lt;=0,$Q2458&lt;=0)),AND($S2458&lt;&gt;"",$T2458&lt;&gt;"",OR($S2458&lt;=0,$T2458&lt;=0)),AND($V2458&lt;&gt;"",$W2458&lt;&gt;"",OR($V2458&lt;=0,$W2458&lt;=0))),"Revise os valores informados: valor unitário e quantidade devem ser maiores que zero.",IF(OR(AND($G2458="",$H2458&lt;&gt;""),AND($G2458&lt;&gt;"",$H2458=""),AND($J2458="",$K2458&lt;&gt;""),AND($J2458&lt;&gt;"",$K2458=""),AND($M2458="",$N2458&lt;&gt;""),AND($M2458&lt;&gt;"",$N2458=""),AND($P2458="",$Q2458&lt;&gt;""),AND($P2458&lt;&gt;"",$Q2458=""),AND($S2458="",$T2458&lt;&gt;""),AND($S2458&lt;&gt;"",$T2458=""),AND($V2458="",$W2458&lt;&gt;""),AND($V2458&lt;&gt;"",$W2458="")),"Há ano preenchido parcialmente: "&amp;TRIM(IF(AND($G2458="",$H2458&lt;&gt;""),"Ano 1 (falta valor unitário); ","")&amp;IF(AND($G2458&lt;&gt;"",$H2458=""),"Ano 1 (falta quantidade); ","")&amp;IF(AND($J2458="",$K2458&lt;&gt;""),"Ano 2 (falta valor unitário); ","")&amp;IF(AND($J2458&lt;&gt;"",$K2458=""),"Ano 2 (falta quantidade); ","")&amp;IF(AND($M2458="",$N2458&lt;&gt;""),"Ano 3 (falta valor unitário); ","")&amp;IF(AND($M2458&lt;&gt;"",$N2458=""),"Ano 3 (falta quantidade); ","")&amp;IF(AND($P2458="",$Q2458&lt;&gt;""),"Ano 4 (falta valor unitário); ","")&amp;IF(AND($P2458&lt;&gt;"",$Q2458=""),"Ano 4 (falta quantidade); ","")&amp;IF(AND($S2458="",$T2458&lt;&gt;""),"Ano 5 (falta valor unitário); ","")&amp;IF(AND($S2458&lt;&gt;"",$T2458=""),"Ano 5 (falta quantidade); ","")&amp;IF(AND($V2458="",$W2458&lt;&gt;""),"Ano 6 (falta valor unitário); ","")&amp;IF(AND($V2458&lt;&gt;"",$W2458=""),"Ano 6 (falta quantidade); ","")), IF(NOT(OR(AND($G2458&lt;&gt;"",$H2458&lt;&gt;""),AND($J2458&lt;&gt;"",$K2458&lt;&gt;""),AND($M2458&lt;&gt;"",$N2458&lt;&gt;""),AND($P2458&lt;&gt;"",$Q2458&lt;&gt;""),AND($S2458&lt;&gt;"",$T2458&lt;&gt;""),AND($V2458&lt;&gt;"",$W2458&lt;&gt;""))),"Informe pelo menos um ano completo com valor unitário e quantidade.",IF(AND($C2458&lt;&gt;"",$E2458&lt;&gt;"",LEFT(TRIM($C2458),1)&lt;&gt;LEFT(TRIM($E2458),1)),"Categoria e tipo estão incompatíveis.",IF(IF(OR($E2458="",$F2458=""),FALSE(),IFERROR(COUNTIF(INDIRECT("UNITS_"&amp;SUBSTITUTE(LEFT($E2458,FIND(" ",$E2458&amp;" ")-1),".","_")),$F2458)=0,TRUE())),"Unidade incompatível com o tipo selecionado.",IF(OR(AND(ISNUMBER(SEARCH("comunic",LOWER($B2458))),LEFT($E2458,3)&lt;&gt;"4.4"),AND(ISNUMBER(SEARCH("monitor",LOWER($B2458))),NOT(OR(LEFT($E2458,3)="1.5",LEFT($E2458,3)="2.5")))),"Revise a classificação do item conforme as regras de preenchimento.",IF(AND($B2458&lt;&gt;"",OR(ISNUMBER(SEARCH("outro",LOWER($B2458))),ISNUMBER(SEARCH("divers",LOWER($B2458))),ISNUMBER(SEARCH("kit",LOWER($B2458))),ISNUMBER(SEARCH("ferrament",LOWER($B2458))),ISNUMBER(SEARCH("epi",LOWER($B2458)))),NOT(OR($Z2458&lt;&gt;"",$AA2458&lt;&gt;""))),"Descrição muito genérica: detalhe melhor o item e registre o racional no memorial ou em anexo.",IF(AND($Y2458=0,$B2458&lt;&gt;"",OR($G2458&lt;&gt;"",$H2458&lt;&gt;"",$J2458&lt;&gt;"",$K2458&lt;&gt;"",$M2458&lt;&gt;"",$N2458&lt;&gt;"",$P2458&lt;&gt;"",$Q2458&lt;&gt;"",$S2458&lt;&gt;"",$T2458&lt;&gt;"",$V2458&lt;&gt;"",$W2458&lt;&gt;"")),"O item possui dados lançados, mas o total está zerado. Revise os valores informados.","")))))))))))))))</f>
        <v/>
      </c>
    </row>
    <row r="2459" spans="1:35" ht="14.25" customHeight="1" x14ac:dyDescent="0.25">
      <c r="A2459" s="57" t="str">
        <f t="shared" si="494"/>
        <v/>
      </c>
      <c r="B2459" s="61"/>
      <c r="C2459" s="61"/>
      <c r="D2459" s="58"/>
      <c r="E2459" s="61"/>
      <c r="F2459" s="61"/>
      <c r="G2459" s="272"/>
      <c r="H2459" s="62"/>
      <c r="I2459" s="273">
        <f t="shared" si="495"/>
        <v>0</v>
      </c>
      <c r="J2459" s="272"/>
      <c r="K2459" s="62"/>
      <c r="L2459" s="270">
        <f t="shared" si="496"/>
        <v>0</v>
      </c>
      <c r="M2459" s="272"/>
      <c r="N2459" s="62"/>
      <c r="O2459" s="270">
        <f t="shared" si="497"/>
        <v>0</v>
      </c>
      <c r="P2459" s="272"/>
      <c r="Q2459" s="62"/>
      <c r="R2459" s="271">
        <f t="shared" si="498"/>
        <v>0</v>
      </c>
      <c r="S2459" s="272"/>
      <c r="T2459" s="62"/>
      <c r="U2459" s="270">
        <f t="shared" si="499"/>
        <v>0</v>
      </c>
      <c r="V2459" s="272"/>
      <c r="W2459" s="62"/>
      <c r="X2459" s="270">
        <f t="shared" si="500"/>
        <v>0</v>
      </c>
      <c r="Y2459" s="270">
        <f t="shared" si="501"/>
        <v>0</v>
      </c>
      <c r="Z2459" s="61"/>
      <c r="AA2459" s="61"/>
      <c r="AB2459" s="60" t="str">
        <f t="shared" si="502"/>
        <v/>
      </c>
      <c r="AC2459" s="21" t="b">
        <f t="shared" si="503"/>
        <v>0</v>
      </c>
      <c r="AD2459" s="21" t="b">
        <f t="shared" si="504"/>
        <v>0</v>
      </c>
      <c r="AE2459" s="21" t="b">
        <f t="shared" si="505"/>
        <v>0</v>
      </c>
      <c r="AF2459" s="21" t="b">
        <f ca="1">OR(AND($AC2459,NOT($AD2459)),AND($AC2459,OR(AND($G2459="",$H2459&lt;&gt;""),AND($G2459&lt;&gt;"",$H2459=""),AND($J2459="",$K2459&lt;&gt;""),AND($J2459&lt;&gt;"",$K2459=""),AND($M2459="",$N2459&lt;&gt;""),AND($M2459&lt;&gt;"",$N2459=""),AND($P2459="",$Q2459&lt;&gt;""),AND($P2459&lt;&gt;"",$Q2459=""),AND($S2459="",$T2459&lt;&gt;""),AND($S2459&lt;&gt;"",$T2459=""),AND($V2459="",$W2459&lt;&gt;""),AND($V2459&lt;&gt;"",$W2459=""))),AND($C2459&lt;&gt;"",$E2459&lt;&gt;"",LEFT(TRIM($C2459),1)&lt;&gt;LEFT(TRIM($E2459),1)),IF(OR($E2459="",$F2459=""),FALSE(),IFERROR(COUNTIF(INDIRECT("UNITS_"&amp;SUBSTITUTE(LEFT($E2459,FIND(" ",$E2459&amp;" ")-1),".","_")),$F2459)=0,TRUE())),AND($B2459&lt;&gt;"",OR(ISNUMBER(SEARCH("outro",LOWER($B2459))),ISNUMBER(SEARCH("divers",LOWER($B2459))),ISNUMBER(SEARCH("etc",LOWER($B2459))))),OR(AND(ISNUMBER(SEARCH("comunic",LOWER($B2459))),LEFT($E2459,3)&lt;&gt;"4.4"),AND(ISNUMBER(SEARCH("monitor",LOWER($B2459))),NOT(OR(LEFT($E2459,3)="1.5",LEFT($E2459,3)="2.5")))),AND($B2459&lt;&gt;"",OR(LEFT($C2459,1)="1",LEFT($C2459,1)="2"),$D2459=""),AND($D2459&lt;&gt;"",NOT(OR(LEFT($C2459,1)="1",LEFT($C2459,1)="2"))),AND($D2459&lt;&gt;"",COUNTIF(' PROJETO'!$B$14:$B$16,$D2459)=0),IF($D2459="",FALSE(),IF(COUNTIF(' PROJETO'!$B$14:$B$16,$D2459)=0,FALSE(),IFERROR(INDEX(' PROJETO'!$C$14:$C$16,MATCH($D2459,' PROJETO'!$B$14:$B$16,0))&lt;&gt;"Sim",FALSE()))))</f>
        <v>0</v>
      </c>
      <c r="AG2459" s="21" t="b">
        <f>AND($AC2459,$Y2459&gt;'CONFG.  LISTAS'!$F$4,$Z2459="",$AA2459="")</f>
        <v>0</v>
      </c>
      <c r="AH2459" s="21" t="str">
        <f t="shared" si="506"/>
        <v/>
      </c>
      <c r="AI2459" s="43" t="str">
        <f ca="1">IF(NOT($AC2459),"",IF(OR($B2459="",$C2459="",$E2459="",$F2459=""),"Preencha descrição, categoria, tipo e unidade.",IF(AND($B2459&lt;&gt;"",OR(LEFT($C2459,1)="1",LEFT($C2459,1)="2"),$D2459=""),"Informe a prática de restauração para itens diretos.",IF(AND($D2459&lt;&gt;"",NOT(OR(LEFT($C2459,1)="1",LEFT($C2459,1)="2"))),"Custos indiretos não devem pertencer a uma prática específica.",IF(AND($D2459&lt;&gt;"",COUNTIF(' PROJETO'!$B$14:$B$16,$D2459)=0),"Prática de restauração inválida ou não cadastrada.",IF(IF($D2459="",FALSE(),IF(COUNTIF(' PROJETO'!$B$14:$B$16,$D2459)=0,FALSE(),IFERROR(INDEX(' PROJETO'!$C$14:$C$16,MATCH($D2459,' PROJETO'!$B$14:$B$16,0))&lt;&gt;"Sim",FALSE()))),"A prática informada no item não foi selecionada na aba Projeto.",IF(AND(MAX($I2459,$L2459,$O2459,$R2459,$U2459,$X2459)&gt;'CONFG.  LISTAS'!$F$4,NOT(OR($Z2459&lt;&gt;"",$AA2459&lt;&gt;""))),"Memorial de cálculo ou anexo obrigatório não informado para item acima do limite.",IF(OR(AND($G2459&lt;&gt;"",$H2459&lt;&gt;"",OR($G2459&lt;=0,$H2459&lt;=0)),AND($J2459&lt;&gt;"",$K2459&lt;&gt;"",OR($J2459&lt;=0,$K2459&lt;=0)),AND($M2459&lt;&gt;"",$N2459&lt;&gt;"",OR($M2459&lt;=0,$N2459&lt;=0)),AND($P2459&lt;&gt;"",$Q2459&lt;&gt;"",OR($P2459&lt;=0,$Q2459&lt;=0)),AND($S2459&lt;&gt;"",$T2459&lt;&gt;"",OR($S2459&lt;=0,$T2459&lt;=0)),AND($V2459&lt;&gt;"",$W2459&lt;&gt;"",OR($V2459&lt;=0,$W2459&lt;=0))),"Revise os valores informados: valor unitário e quantidade devem ser maiores que zero.",IF(OR(AND($G2459="",$H2459&lt;&gt;""),AND($G2459&lt;&gt;"",$H2459=""),AND($J2459="",$K2459&lt;&gt;""),AND($J2459&lt;&gt;"",$K2459=""),AND($M2459="",$N2459&lt;&gt;""),AND($M2459&lt;&gt;"",$N2459=""),AND($P2459="",$Q2459&lt;&gt;""),AND($P2459&lt;&gt;"",$Q2459=""),AND($S2459="",$T2459&lt;&gt;""),AND($S2459&lt;&gt;"",$T2459=""),AND($V2459="",$W2459&lt;&gt;""),AND($V2459&lt;&gt;"",$W2459="")),"Há ano preenchido parcialmente: "&amp;TRIM(IF(AND($G2459="",$H2459&lt;&gt;""),"Ano 1 (falta valor unitário); ","")&amp;IF(AND($G2459&lt;&gt;"",$H2459=""),"Ano 1 (falta quantidade); ","")&amp;IF(AND($J2459="",$K2459&lt;&gt;""),"Ano 2 (falta valor unitário); ","")&amp;IF(AND($J2459&lt;&gt;"",$K2459=""),"Ano 2 (falta quantidade); ","")&amp;IF(AND($M2459="",$N2459&lt;&gt;""),"Ano 3 (falta valor unitário); ","")&amp;IF(AND($M2459&lt;&gt;"",$N2459=""),"Ano 3 (falta quantidade); ","")&amp;IF(AND($P2459="",$Q2459&lt;&gt;""),"Ano 4 (falta valor unitário); ","")&amp;IF(AND($P2459&lt;&gt;"",$Q2459=""),"Ano 4 (falta quantidade); ","")&amp;IF(AND($S2459="",$T2459&lt;&gt;""),"Ano 5 (falta valor unitário); ","")&amp;IF(AND($S2459&lt;&gt;"",$T2459=""),"Ano 5 (falta quantidade); ","")&amp;IF(AND($V2459="",$W2459&lt;&gt;""),"Ano 6 (falta valor unitário); ","")&amp;IF(AND($V2459&lt;&gt;"",$W2459=""),"Ano 6 (falta quantidade); ","")), IF(NOT(OR(AND($G2459&lt;&gt;"",$H2459&lt;&gt;""),AND($J2459&lt;&gt;"",$K2459&lt;&gt;""),AND($M2459&lt;&gt;"",$N2459&lt;&gt;""),AND($P2459&lt;&gt;"",$Q2459&lt;&gt;""),AND($S2459&lt;&gt;"",$T2459&lt;&gt;""),AND($V2459&lt;&gt;"",$W2459&lt;&gt;""))),"Informe pelo menos um ano completo com valor unitário e quantidade.",IF(AND($C2459&lt;&gt;"",$E2459&lt;&gt;"",LEFT(TRIM($C2459),1)&lt;&gt;LEFT(TRIM($E2459),1)),"Categoria e tipo estão incompatíveis.",IF(IF(OR($E2459="",$F2459=""),FALSE(),IFERROR(COUNTIF(INDIRECT("UNITS_"&amp;SUBSTITUTE(LEFT($E2459,FIND(" ",$E2459&amp;" ")-1),".","_")),$F2459)=0,TRUE())),"Unidade incompatível com o tipo selecionado.",IF(OR(AND(ISNUMBER(SEARCH("comunic",LOWER($B2459))),LEFT($E2459,3)&lt;&gt;"4.4"),AND(ISNUMBER(SEARCH("monitor",LOWER($B2459))),NOT(OR(LEFT($E2459,3)="1.5",LEFT($E2459,3)="2.5")))),"Revise a classificação do item conforme as regras de preenchimento.",IF(AND($B2459&lt;&gt;"",OR(ISNUMBER(SEARCH("outro",LOWER($B2459))),ISNUMBER(SEARCH("divers",LOWER($B2459))),ISNUMBER(SEARCH("kit",LOWER($B2459))),ISNUMBER(SEARCH("ferrament",LOWER($B2459))),ISNUMBER(SEARCH("epi",LOWER($B2459)))),NOT(OR($Z2459&lt;&gt;"",$AA2459&lt;&gt;""))),"Descrição muito genérica: detalhe melhor o item e registre o racional no memorial ou em anexo.",IF(AND($Y2459=0,$B2459&lt;&gt;"",OR($G2459&lt;&gt;"",$H2459&lt;&gt;"",$J2459&lt;&gt;"",$K2459&lt;&gt;"",$M2459&lt;&gt;"",$N2459&lt;&gt;"",$P2459&lt;&gt;"",$Q2459&lt;&gt;"",$S2459&lt;&gt;"",$T2459&lt;&gt;"",$V2459&lt;&gt;"",$W2459&lt;&gt;"")),"O item possui dados lançados, mas o total está zerado. Revise os valores informados.","")))))))))))))))</f>
        <v/>
      </c>
    </row>
    <row r="2460" spans="1:35" ht="14.25" customHeight="1" x14ac:dyDescent="0.25">
      <c r="A2460" s="57" t="str">
        <f t="shared" si="494"/>
        <v/>
      </c>
      <c r="B2460" s="58"/>
      <c r="C2460" s="58"/>
      <c r="D2460" s="58"/>
      <c r="E2460" s="58"/>
      <c r="F2460" s="58"/>
      <c r="G2460" s="269"/>
      <c r="H2460" s="59"/>
      <c r="I2460" s="273">
        <f t="shared" si="495"/>
        <v>0</v>
      </c>
      <c r="J2460" s="269"/>
      <c r="K2460" s="59"/>
      <c r="L2460" s="270">
        <f t="shared" si="496"/>
        <v>0</v>
      </c>
      <c r="M2460" s="269"/>
      <c r="N2460" s="59"/>
      <c r="O2460" s="270">
        <f t="shared" si="497"/>
        <v>0</v>
      </c>
      <c r="P2460" s="269"/>
      <c r="Q2460" s="59"/>
      <c r="R2460" s="271">
        <f t="shared" si="498"/>
        <v>0</v>
      </c>
      <c r="S2460" s="269"/>
      <c r="T2460" s="59"/>
      <c r="U2460" s="270">
        <f t="shared" si="499"/>
        <v>0</v>
      </c>
      <c r="V2460" s="269"/>
      <c r="W2460" s="59"/>
      <c r="X2460" s="270">
        <f t="shared" si="500"/>
        <v>0</v>
      </c>
      <c r="Y2460" s="270">
        <f t="shared" si="501"/>
        <v>0</v>
      </c>
      <c r="Z2460" s="58"/>
      <c r="AA2460" s="58"/>
      <c r="AB2460" s="60" t="str">
        <f t="shared" si="502"/>
        <v/>
      </c>
      <c r="AC2460" s="21" t="b">
        <f t="shared" si="503"/>
        <v>0</v>
      </c>
      <c r="AD2460" s="21" t="b">
        <f t="shared" si="504"/>
        <v>0</v>
      </c>
      <c r="AE2460" s="21" t="b">
        <f t="shared" si="505"/>
        <v>0</v>
      </c>
      <c r="AF2460" s="21" t="b">
        <f ca="1">OR(AND($AC2460,NOT($AD2460)),AND($AC2460,OR(AND($G2460="",$H2460&lt;&gt;""),AND($G2460&lt;&gt;"",$H2460=""),AND($J2460="",$K2460&lt;&gt;""),AND($J2460&lt;&gt;"",$K2460=""),AND($M2460="",$N2460&lt;&gt;""),AND($M2460&lt;&gt;"",$N2460=""),AND($P2460="",$Q2460&lt;&gt;""),AND($P2460&lt;&gt;"",$Q2460=""),AND($S2460="",$T2460&lt;&gt;""),AND($S2460&lt;&gt;"",$T2460=""),AND($V2460="",$W2460&lt;&gt;""),AND($V2460&lt;&gt;"",$W2460=""))),AND($C2460&lt;&gt;"",$E2460&lt;&gt;"",LEFT(TRIM($C2460),1)&lt;&gt;LEFT(TRIM($E2460),1)),IF(OR($E2460="",$F2460=""),FALSE(),IFERROR(COUNTIF(INDIRECT("UNITS_"&amp;SUBSTITUTE(LEFT($E2460,FIND(" ",$E2460&amp;" ")-1),".","_")),$F2460)=0,TRUE())),AND($B2460&lt;&gt;"",OR(ISNUMBER(SEARCH("outro",LOWER($B2460))),ISNUMBER(SEARCH("divers",LOWER($B2460))),ISNUMBER(SEARCH("etc",LOWER($B2460))))),OR(AND(ISNUMBER(SEARCH("comunic",LOWER($B2460))),LEFT($E2460,3)&lt;&gt;"4.4"),AND(ISNUMBER(SEARCH("monitor",LOWER($B2460))),NOT(OR(LEFT($E2460,3)="1.5",LEFT($E2460,3)="2.5")))),AND($B2460&lt;&gt;"",OR(LEFT($C2460,1)="1",LEFT($C2460,1)="2"),$D2460=""),AND($D2460&lt;&gt;"",NOT(OR(LEFT($C2460,1)="1",LEFT($C2460,1)="2"))),AND($D2460&lt;&gt;"",COUNTIF(' PROJETO'!$B$14:$B$16,$D2460)=0),IF($D2460="",FALSE(),IF(COUNTIF(' PROJETO'!$B$14:$B$16,$D2460)=0,FALSE(),IFERROR(INDEX(' PROJETO'!$C$14:$C$16,MATCH($D2460,' PROJETO'!$B$14:$B$16,0))&lt;&gt;"Sim",FALSE()))))</f>
        <v>0</v>
      </c>
      <c r="AG2460" s="21" t="b">
        <f>AND($AC2460,$Y2460&gt;'CONFG.  LISTAS'!$F$4,$Z2460="",$AA2460="")</f>
        <v>0</v>
      </c>
      <c r="AH2460" s="21" t="str">
        <f t="shared" si="506"/>
        <v/>
      </c>
      <c r="AI2460" s="43" t="str">
        <f ca="1">IF(NOT($AC2460),"",IF(OR($B2460="",$C2460="",$E2460="",$F2460=""),"Preencha descrição, categoria, tipo e unidade.",IF(AND($B2460&lt;&gt;"",OR(LEFT($C2460,1)="1",LEFT($C2460,1)="2"),$D2460=""),"Informe a prática de restauração para itens diretos.",IF(AND($D2460&lt;&gt;"",NOT(OR(LEFT($C2460,1)="1",LEFT($C2460,1)="2"))),"Custos indiretos não devem pertencer a uma prática específica.",IF(AND($D2460&lt;&gt;"",COUNTIF(' PROJETO'!$B$14:$B$16,$D2460)=0),"Prática de restauração inválida ou não cadastrada.",IF(IF($D2460="",FALSE(),IF(COUNTIF(' PROJETO'!$B$14:$B$16,$D2460)=0,FALSE(),IFERROR(INDEX(' PROJETO'!$C$14:$C$16,MATCH($D2460,' PROJETO'!$B$14:$B$16,0))&lt;&gt;"Sim",FALSE()))),"A prática informada no item não foi selecionada na aba Projeto.",IF(AND(MAX($I2460,$L2460,$O2460,$R2460,$U2460,$X2460)&gt;'CONFG.  LISTAS'!$F$4,NOT(OR($Z2460&lt;&gt;"",$AA2460&lt;&gt;""))),"Memorial de cálculo ou anexo obrigatório não informado para item acima do limite.",IF(OR(AND($G2460&lt;&gt;"",$H2460&lt;&gt;"",OR($G2460&lt;=0,$H2460&lt;=0)),AND($J2460&lt;&gt;"",$K2460&lt;&gt;"",OR($J2460&lt;=0,$K2460&lt;=0)),AND($M2460&lt;&gt;"",$N2460&lt;&gt;"",OR($M2460&lt;=0,$N2460&lt;=0)),AND($P2460&lt;&gt;"",$Q2460&lt;&gt;"",OR($P2460&lt;=0,$Q2460&lt;=0)),AND($S2460&lt;&gt;"",$T2460&lt;&gt;"",OR($S2460&lt;=0,$T2460&lt;=0)),AND($V2460&lt;&gt;"",$W2460&lt;&gt;"",OR($V2460&lt;=0,$W2460&lt;=0))),"Revise os valores informados: valor unitário e quantidade devem ser maiores que zero.",IF(OR(AND($G2460="",$H2460&lt;&gt;""),AND($G2460&lt;&gt;"",$H2460=""),AND($J2460="",$K2460&lt;&gt;""),AND($J2460&lt;&gt;"",$K2460=""),AND($M2460="",$N2460&lt;&gt;""),AND($M2460&lt;&gt;"",$N2460=""),AND($P2460="",$Q2460&lt;&gt;""),AND($P2460&lt;&gt;"",$Q2460=""),AND($S2460="",$T2460&lt;&gt;""),AND($S2460&lt;&gt;"",$T2460=""),AND($V2460="",$W2460&lt;&gt;""),AND($V2460&lt;&gt;"",$W2460="")),"Há ano preenchido parcialmente: "&amp;TRIM(IF(AND($G2460="",$H2460&lt;&gt;""),"Ano 1 (falta valor unitário); ","")&amp;IF(AND($G2460&lt;&gt;"",$H2460=""),"Ano 1 (falta quantidade); ","")&amp;IF(AND($J2460="",$K2460&lt;&gt;""),"Ano 2 (falta valor unitário); ","")&amp;IF(AND($J2460&lt;&gt;"",$K2460=""),"Ano 2 (falta quantidade); ","")&amp;IF(AND($M2460="",$N2460&lt;&gt;""),"Ano 3 (falta valor unitário); ","")&amp;IF(AND($M2460&lt;&gt;"",$N2460=""),"Ano 3 (falta quantidade); ","")&amp;IF(AND($P2460="",$Q2460&lt;&gt;""),"Ano 4 (falta valor unitário); ","")&amp;IF(AND($P2460&lt;&gt;"",$Q2460=""),"Ano 4 (falta quantidade); ","")&amp;IF(AND($S2460="",$T2460&lt;&gt;""),"Ano 5 (falta valor unitário); ","")&amp;IF(AND($S2460&lt;&gt;"",$T2460=""),"Ano 5 (falta quantidade); ","")&amp;IF(AND($V2460="",$W2460&lt;&gt;""),"Ano 6 (falta valor unitário); ","")&amp;IF(AND($V2460&lt;&gt;"",$W2460=""),"Ano 6 (falta quantidade); ","")), IF(NOT(OR(AND($G2460&lt;&gt;"",$H2460&lt;&gt;""),AND($J2460&lt;&gt;"",$K2460&lt;&gt;""),AND($M2460&lt;&gt;"",$N2460&lt;&gt;""),AND($P2460&lt;&gt;"",$Q2460&lt;&gt;""),AND($S2460&lt;&gt;"",$T2460&lt;&gt;""),AND($V2460&lt;&gt;"",$W2460&lt;&gt;""))),"Informe pelo menos um ano completo com valor unitário e quantidade.",IF(AND($C2460&lt;&gt;"",$E2460&lt;&gt;"",LEFT(TRIM($C2460),1)&lt;&gt;LEFT(TRIM($E2460),1)),"Categoria e tipo estão incompatíveis.",IF(IF(OR($E2460="",$F2460=""),FALSE(),IFERROR(COUNTIF(INDIRECT("UNITS_"&amp;SUBSTITUTE(LEFT($E2460,FIND(" ",$E2460&amp;" ")-1),".","_")),$F2460)=0,TRUE())),"Unidade incompatível com o tipo selecionado.",IF(OR(AND(ISNUMBER(SEARCH("comunic",LOWER($B2460))),LEFT($E2460,3)&lt;&gt;"4.4"),AND(ISNUMBER(SEARCH("monitor",LOWER($B2460))),NOT(OR(LEFT($E2460,3)="1.5",LEFT($E2460,3)="2.5")))),"Revise a classificação do item conforme as regras de preenchimento.",IF(AND($B2460&lt;&gt;"",OR(ISNUMBER(SEARCH("outro",LOWER($B2460))),ISNUMBER(SEARCH("divers",LOWER($B2460))),ISNUMBER(SEARCH("kit",LOWER($B2460))),ISNUMBER(SEARCH("ferrament",LOWER($B2460))),ISNUMBER(SEARCH("epi",LOWER($B2460)))),NOT(OR($Z2460&lt;&gt;"",$AA2460&lt;&gt;""))),"Descrição muito genérica: detalhe melhor o item e registre o racional no memorial ou em anexo.",IF(AND($Y2460=0,$B2460&lt;&gt;"",OR($G2460&lt;&gt;"",$H2460&lt;&gt;"",$J2460&lt;&gt;"",$K2460&lt;&gt;"",$M2460&lt;&gt;"",$N2460&lt;&gt;"",$P2460&lt;&gt;"",$Q2460&lt;&gt;"",$S2460&lt;&gt;"",$T2460&lt;&gt;"",$V2460&lt;&gt;"",$W2460&lt;&gt;"")),"O item possui dados lançados, mas o total está zerado. Revise os valores informados.","")))))))))))))))</f>
        <v/>
      </c>
    </row>
    <row r="2461" spans="1:35" ht="14.25" customHeight="1" x14ac:dyDescent="0.25">
      <c r="A2461" s="57" t="str">
        <f t="shared" si="494"/>
        <v/>
      </c>
      <c r="B2461" s="61"/>
      <c r="C2461" s="61"/>
      <c r="D2461" s="58"/>
      <c r="E2461" s="61"/>
      <c r="F2461" s="61"/>
      <c r="G2461" s="272"/>
      <c r="H2461" s="62"/>
      <c r="I2461" s="273">
        <f t="shared" si="495"/>
        <v>0</v>
      </c>
      <c r="J2461" s="272"/>
      <c r="K2461" s="62"/>
      <c r="L2461" s="270">
        <f t="shared" si="496"/>
        <v>0</v>
      </c>
      <c r="M2461" s="272"/>
      <c r="N2461" s="62"/>
      <c r="O2461" s="270">
        <f t="shared" si="497"/>
        <v>0</v>
      </c>
      <c r="P2461" s="272"/>
      <c r="Q2461" s="62"/>
      <c r="R2461" s="271">
        <f t="shared" si="498"/>
        <v>0</v>
      </c>
      <c r="S2461" s="272"/>
      <c r="T2461" s="62"/>
      <c r="U2461" s="270">
        <f t="shared" si="499"/>
        <v>0</v>
      </c>
      <c r="V2461" s="272"/>
      <c r="W2461" s="62"/>
      <c r="X2461" s="270">
        <f t="shared" si="500"/>
        <v>0</v>
      </c>
      <c r="Y2461" s="270">
        <f t="shared" si="501"/>
        <v>0</v>
      </c>
      <c r="Z2461" s="61"/>
      <c r="AA2461" s="61"/>
      <c r="AB2461" s="60" t="str">
        <f t="shared" si="502"/>
        <v/>
      </c>
      <c r="AC2461" s="21" t="b">
        <f t="shared" si="503"/>
        <v>0</v>
      </c>
      <c r="AD2461" s="21" t="b">
        <f t="shared" si="504"/>
        <v>0</v>
      </c>
      <c r="AE2461" s="21" t="b">
        <f t="shared" si="505"/>
        <v>0</v>
      </c>
      <c r="AF2461" s="21" t="b">
        <f ca="1">OR(AND($AC2461,NOT($AD2461)),AND($AC2461,OR(AND($G2461="",$H2461&lt;&gt;""),AND($G2461&lt;&gt;"",$H2461=""),AND($J2461="",$K2461&lt;&gt;""),AND($J2461&lt;&gt;"",$K2461=""),AND($M2461="",$N2461&lt;&gt;""),AND($M2461&lt;&gt;"",$N2461=""),AND($P2461="",$Q2461&lt;&gt;""),AND($P2461&lt;&gt;"",$Q2461=""),AND($S2461="",$T2461&lt;&gt;""),AND($S2461&lt;&gt;"",$T2461=""),AND($V2461="",$W2461&lt;&gt;""),AND($V2461&lt;&gt;"",$W2461=""))),AND($C2461&lt;&gt;"",$E2461&lt;&gt;"",LEFT(TRIM($C2461),1)&lt;&gt;LEFT(TRIM($E2461),1)),IF(OR($E2461="",$F2461=""),FALSE(),IFERROR(COUNTIF(INDIRECT("UNITS_"&amp;SUBSTITUTE(LEFT($E2461,FIND(" ",$E2461&amp;" ")-1),".","_")),$F2461)=0,TRUE())),AND($B2461&lt;&gt;"",OR(ISNUMBER(SEARCH("outro",LOWER($B2461))),ISNUMBER(SEARCH("divers",LOWER($B2461))),ISNUMBER(SEARCH("etc",LOWER($B2461))))),OR(AND(ISNUMBER(SEARCH("comunic",LOWER($B2461))),LEFT($E2461,3)&lt;&gt;"4.4"),AND(ISNUMBER(SEARCH("monitor",LOWER($B2461))),NOT(OR(LEFT($E2461,3)="1.5",LEFT($E2461,3)="2.5")))),AND($B2461&lt;&gt;"",OR(LEFT($C2461,1)="1",LEFT($C2461,1)="2"),$D2461=""),AND($D2461&lt;&gt;"",NOT(OR(LEFT($C2461,1)="1",LEFT($C2461,1)="2"))),AND($D2461&lt;&gt;"",COUNTIF(' PROJETO'!$B$14:$B$16,$D2461)=0),IF($D2461="",FALSE(),IF(COUNTIF(' PROJETO'!$B$14:$B$16,$D2461)=0,FALSE(),IFERROR(INDEX(' PROJETO'!$C$14:$C$16,MATCH($D2461,' PROJETO'!$B$14:$B$16,0))&lt;&gt;"Sim",FALSE()))))</f>
        <v>0</v>
      </c>
      <c r="AG2461" s="21" t="b">
        <f>AND($AC2461,$Y2461&gt;'CONFG.  LISTAS'!$F$4,$Z2461="",$AA2461="")</f>
        <v>0</v>
      </c>
      <c r="AH2461" s="21" t="str">
        <f t="shared" si="506"/>
        <v/>
      </c>
      <c r="AI2461" s="43" t="str">
        <f ca="1">IF(NOT($AC2461),"",IF(OR($B2461="",$C2461="",$E2461="",$F2461=""),"Preencha descrição, categoria, tipo e unidade.",IF(AND($B2461&lt;&gt;"",OR(LEFT($C2461,1)="1",LEFT($C2461,1)="2"),$D2461=""),"Informe a prática de restauração para itens diretos.",IF(AND($D2461&lt;&gt;"",NOT(OR(LEFT($C2461,1)="1",LEFT($C2461,1)="2"))),"Custos indiretos não devem pertencer a uma prática específica.",IF(AND($D2461&lt;&gt;"",COUNTIF(' PROJETO'!$B$14:$B$16,$D2461)=0),"Prática de restauração inválida ou não cadastrada.",IF(IF($D2461="",FALSE(),IF(COUNTIF(' PROJETO'!$B$14:$B$16,$D2461)=0,FALSE(),IFERROR(INDEX(' PROJETO'!$C$14:$C$16,MATCH($D2461,' PROJETO'!$B$14:$B$16,0))&lt;&gt;"Sim",FALSE()))),"A prática informada no item não foi selecionada na aba Projeto.",IF(AND(MAX($I2461,$L2461,$O2461,$R2461,$U2461,$X2461)&gt;'CONFG.  LISTAS'!$F$4,NOT(OR($Z2461&lt;&gt;"",$AA2461&lt;&gt;""))),"Memorial de cálculo ou anexo obrigatório não informado para item acima do limite.",IF(OR(AND($G2461&lt;&gt;"",$H2461&lt;&gt;"",OR($G2461&lt;=0,$H2461&lt;=0)),AND($J2461&lt;&gt;"",$K2461&lt;&gt;"",OR($J2461&lt;=0,$K2461&lt;=0)),AND($M2461&lt;&gt;"",$N2461&lt;&gt;"",OR($M2461&lt;=0,$N2461&lt;=0)),AND($P2461&lt;&gt;"",$Q2461&lt;&gt;"",OR($P2461&lt;=0,$Q2461&lt;=0)),AND($S2461&lt;&gt;"",$T2461&lt;&gt;"",OR($S2461&lt;=0,$T2461&lt;=0)),AND($V2461&lt;&gt;"",$W2461&lt;&gt;"",OR($V2461&lt;=0,$W2461&lt;=0))),"Revise os valores informados: valor unitário e quantidade devem ser maiores que zero.",IF(OR(AND($G2461="",$H2461&lt;&gt;""),AND($G2461&lt;&gt;"",$H2461=""),AND($J2461="",$K2461&lt;&gt;""),AND($J2461&lt;&gt;"",$K2461=""),AND($M2461="",$N2461&lt;&gt;""),AND($M2461&lt;&gt;"",$N2461=""),AND($P2461="",$Q2461&lt;&gt;""),AND($P2461&lt;&gt;"",$Q2461=""),AND($S2461="",$T2461&lt;&gt;""),AND($S2461&lt;&gt;"",$T2461=""),AND($V2461="",$W2461&lt;&gt;""),AND($V2461&lt;&gt;"",$W2461="")),"Há ano preenchido parcialmente: "&amp;TRIM(IF(AND($G2461="",$H2461&lt;&gt;""),"Ano 1 (falta valor unitário); ","")&amp;IF(AND($G2461&lt;&gt;"",$H2461=""),"Ano 1 (falta quantidade); ","")&amp;IF(AND($J2461="",$K2461&lt;&gt;""),"Ano 2 (falta valor unitário); ","")&amp;IF(AND($J2461&lt;&gt;"",$K2461=""),"Ano 2 (falta quantidade); ","")&amp;IF(AND($M2461="",$N2461&lt;&gt;""),"Ano 3 (falta valor unitário); ","")&amp;IF(AND($M2461&lt;&gt;"",$N2461=""),"Ano 3 (falta quantidade); ","")&amp;IF(AND($P2461="",$Q2461&lt;&gt;""),"Ano 4 (falta valor unitário); ","")&amp;IF(AND($P2461&lt;&gt;"",$Q2461=""),"Ano 4 (falta quantidade); ","")&amp;IF(AND($S2461="",$T2461&lt;&gt;""),"Ano 5 (falta valor unitário); ","")&amp;IF(AND($S2461&lt;&gt;"",$T2461=""),"Ano 5 (falta quantidade); ","")&amp;IF(AND($V2461="",$W2461&lt;&gt;""),"Ano 6 (falta valor unitário); ","")&amp;IF(AND($V2461&lt;&gt;"",$W2461=""),"Ano 6 (falta quantidade); ","")), IF(NOT(OR(AND($G2461&lt;&gt;"",$H2461&lt;&gt;""),AND($J2461&lt;&gt;"",$K2461&lt;&gt;""),AND($M2461&lt;&gt;"",$N2461&lt;&gt;""),AND($P2461&lt;&gt;"",$Q2461&lt;&gt;""),AND($S2461&lt;&gt;"",$T2461&lt;&gt;""),AND($V2461&lt;&gt;"",$W2461&lt;&gt;""))),"Informe pelo menos um ano completo com valor unitário e quantidade.",IF(AND($C2461&lt;&gt;"",$E2461&lt;&gt;"",LEFT(TRIM($C2461),1)&lt;&gt;LEFT(TRIM($E2461),1)),"Categoria e tipo estão incompatíveis.",IF(IF(OR($E2461="",$F2461=""),FALSE(),IFERROR(COUNTIF(INDIRECT("UNITS_"&amp;SUBSTITUTE(LEFT($E2461,FIND(" ",$E2461&amp;" ")-1),".","_")),$F2461)=0,TRUE())),"Unidade incompatível com o tipo selecionado.",IF(OR(AND(ISNUMBER(SEARCH("comunic",LOWER($B2461))),LEFT($E2461,3)&lt;&gt;"4.4"),AND(ISNUMBER(SEARCH("monitor",LOWER($B2461))),NOT(OR(LEFT($E2461,3)="1.5",LEFT($E2461,3)="2.5")))),"Revise a classificação do item conforme as regras de preenchimento.",IF(AND($B2461&lt;&gt;"",OR(ISNUMBER(SEARCH("outro",LOWER($B2461))),ISNUMBER(SEARCH("divers",LOWER($B2461))),ISNUMBER(SEARCH("kit",LOWER($B2461))),ISNUMBER(SEARCH("ferrament",LOWER($B2461))),ISNUMBER(SEARCH("epi",LOWER($B2461)))),NOT(OR($Z2461&lt;&gt;"",$AA2461&lt;&gt;""))),"Descrição muito genérica: detalhe melhor o item e registre o racional no memorial ou em anexo.",IF(AND($Y2461=0,$B2461&lt;&gt;"",OR($G2461&lt;&gt;"",$H2461&lt;&gt;"",$J2461&lt;&gt;"",$K2461&lt;&gt;"",$M2461&lt;&gt;"",$N2461&lt;&gt;"",$P2461&lt;&gt;"",$Q2461&lt;&gt;"",$S2461&lt;&gt;"",$T2461&lt;&gt;"",$V2461&lt;&gt;"",$W2461&lt;&gt;"")),"O item possui dados lançados, mas o total está zerado. Revise os valores informados.","")))))))))))))))</f>
        <v/>
      </c>
    </row>
    <row r="2462" spans="1:35" ht="14.25" customHeight="1" x14ac:dyDescent="0.25">
      <c r="A2462" s="57" t="str">
        <f t="shared" si="494"/>
        <v/>
      </c>
      <c r="B2462" s="58"/>
      <c r="C2462" s="58"/>
      <c r="D2462" s="58"/>
      <c r="E2462" s="58"/>
      <c r="F2462" s="58"/>
      <c r="G2462" s="269"/>
      <c r="H2462" s="59"/>
      <c r="I2462" s="273">
        <f t="shared" si="495"/>
        <v>0</v>
      </c>
      <c r="J2462" s="269"/>
      <c r="K2462" s="59"/>
      <c r="L2462" s="270">
        <f t="shared" si="496"/>
        <v>0</v>
      </c>
      <c r="M2462" s="269"/>
      <c r="N2462" s="59"/>
      <c r="O2462" s="270">
        <f t="shared" si="497"/>
        <v>0</v>
      </c>
      <c r="P2462" s="269"/>
      <c r="Q2462" s="59"/>
      <c r="R2462" s="271">
        <f t="shared" si="498"/>
        <v>0</v>
      </c>
      <c r="S2462" s="269"/>
      <c r="T2462" s="59"/>
      <c r="U2462" s="270">
        <f t="shared" si="499"/>
        <v>0</v>
      </c>
      <c r="V2462" s="269"/>
      <c r="W2462" s="59"/>
      <c r="X2462" s="270">
        <f t="shared" si="500"/>
        <v>0</v>
      </c>
      <c r="Y2462" s="270">
        <f t="shared" si="501"/>
        <v>0</v>
      </c>
      <c r="Z2462" s="58"/>
      <c r="AA2462" s="58"/>
      <c r="AB2462" s="60" t="str">
        <f t="shared" si="502"/>
        <v/>
      </c>
      <c r="AC2462" s="21" t="b">
        <f t="shared" si="503"/>
        <v>0</v>
      </c>
      <c r="AD2462" s="21" t="b">
        <f t="shared" si="504"/>
        <v>0</v>
      </c>
      <c r="AE2462" s="21" t="b">
        <f t="shared" si="505"/>
        <v>0</v>
      </c>
      <c r="AF2462" s="21" t="b">
        <f ca="1">OR(AND($AC2462,NOT($AD2462)),AND($AC2462,OR(AND($G2462="",$H2462&lt;&gt;""),AND($G2462&lt;&gt;"",$H2462=""),AND($J2462="",$K2462&lt;&gt;""),AND($J2462&lt;&gt;"",$K2462=""),AND($M2462="",$N2462&lt;&gt;""),AND($M2462&lt;&gt;"",$N2462=""),AND($P2462="",$Q2462&lt;&gt;""),AND($P2462&lt;&gt;"",$Q2462=""),AND($S2462="",$T2462&lt;&gt;""),AND($S2462&lt;&gt;"",$T2462=""),AND($V2462="",$W2462&lt;&gt;""),AND($V2462&lt;&gt;"",$W2462=""))),AND($C2462&lt;&gt;"",$E2462&lt;&gt;"",LEFT(TRIM($C2462),1)&lt;&gt;LEFT(TRIM($E2462),1)),IF(OR($E2462="",$F2462=""),FALSE(),IFERROR(COUNTIF(INDIRECT("UNITS_"&amp;SUBSTITUTE(LEFT($E2462,FIND(" ",$E2462&amp;" ")-1),".","_")),$F2462)=0,TRUE())),AND($B2462&lt;&gt;"",OR(ISNUMBER(SEARCH("outro",LOWER($B2462))),ISNUMBER(SEARCH("divers",LOWER($B2462))),ISNUMBER(SEARCH("etc",LOWER($B2462))))),OR(AND(ISNUMBER(SEARCH("comunic",LOWER($B2462))),LEFT($E2462,3)&lt;&gt;"4.4"),AND(ISNUMBER(SEARCH("monitor",LOWER($B2462))),NOT(OR(LEFT($E2462,3)="1.5",LEFT($E2462,3)="2.5")))),AND($B2462&lt;&gt;"",OR(LEFT($C2462,1)="1",LEFT($C2462,1)="2"),$D2462=""),AND($D2462&lt;&gt;"",NOT(OR(LEFT($C2462,1)="1",LEFT($C2462,1)="2"))),AND($D2462&lt;&gt;"",COUNTIF(' PROJETO'!$B$14:$B$16,$D2462)=0),IF($D2462="",FALSE(),IF(COUNTIF(' PROJETO'!$B$14:$B$16,$D2462)=0,FALSE(),IFERROR(INDEX(' PROJETO'!$C$14:$C$16,MATCH($D2462,' PROJETO'!$B$14:$B$16,0))&lt;&gt;"Sim",FALSE()))))</f>
        <v>0</v>
      </c>
      <c r="AG2462" s="21" t="b">
        <f>AND($AC2462,$Y2462&gt;'CONFG.  LISTAS'!$F$4,$Z2462="",$AA2462="")</f>
        <v>0</v>
      </c>
      <c r="AH2462" s="21" t="str">
        <f t="shared" si="506"/>
        <v/>
      </c>
      <c r="AI2462" s="43" t="str">
        <f ca="1">IF(NOT($AC2462),"",IF(OR($B2462="",$C2462="",$E2462="",$F2462=""),"Preencha descrição, categoria, tipo e unidade.",IF(AND($B2462&lt;&gt;"",OR(LEFT($C2462,1)="1",LEFT($C2462,1)="2"),$D2462=""),"Informe a prática de restauração para itens diretos.",IF(AND($D2462&lt;&gt;"",NOT(OR(LEFT($C2462,1)="1",LEFT($C2462,1)="2"))),"Custos indiretos não devem pertencer a uma prática específica.",IF(AND($D2462&lt;&gt;"",COUNTIF(' PROJETO'!$B$14:$B$16,$D2462)=0),"Prática de restauração inválida ou não cadastrada.",IF(IF($D2462="",FALSE(),IF(COUNTIF(' PROJETO'!$B$14:$B$16,$D2462)=0,FALSE(),IFERROR(INDEX(' PROJETO'!$C$14:$C$16,MATCH($D2462,' PROJETO'!$B$14:$B$16,0))&lt;&gt;"Sim",FALSE()))),"A prática informada no item não foi selecionada na aba Projeto.",IF(AND(MAX($I2462,$L2462,$O2462,$R2462,$U2462,$X2462)&gt;'CONFG.  LISTAS'!$F$4,NOT(OR($Z2462&lt;&gt;"",$AA2462&lt;&gt;""))),"Memorial de cálculo ou anexo obrigatório não informado para item acima do limite.",IF(OR(AND($G2462&lt;&gt;"",$H2462&lt;&gt;"",OR($G2462&lt;=0,$H2462&lt;=0)),AND($J2462&lt;&gt;"",$K2462&lt;&gt;"",OR($J2462&lt;=0,$K2462&lt;=0)),AND($M2462&lt;&gt;"",$N2462&lt;&gt;"",OR($M2462&lt;=0,$N2462&lt;=0)),AND($P2462&lt;&gt;"",$Q2462&lt;&gt;"",OR($P2462&lt;=0,$Q2462&lt;=0)),AND($S2462&lt;&gt;"",$T2462&lt;&gt;"",OR($S2462&lt;=0,$T2462&lt;=0)),AND($V2462&lt;&gt;"",$W2462&lt;&gt;"",OR($V2462&lt;=0,$W2462&lt;=0))),"Revise os valores informados: valor unitário e quantidade devem ser maiores que zero.",IF(OR(AND($G2462="",$H2462&lt;&gt;""),AND($G2462&lt;&gt;"",$H2462=""),AND($J2462="",$K2462&lt;&gt;""),AND($J2462&lt;&gt;"",$K2462=""),AND($M2462="",$N2462&lt;&gt;""),AND($M2462&lt;&gt;"",$N2462=""),AND($P2462="",$Q2462&lt;&gt;""),AND($P2462&lt;&gt;"",$Q2462=""),AND($S2462="",$T2462&lt;&gt;""),AND($S2462&lt;&gt;"",$T2462=""),AND($V2462="",$W2462&lt;&gt;""),AND($V2462&lt;&gt;"",$W2462="")),"Há ano preenchido parcialmente: "&amp;TRIM(IF(AND($G2462="",$H2462&lt;&gt;""),"Ano 1 (falta valor unitário); ","")&amp;IF(AND($G2462&lt;&gt;"",$H2462=""),"Ano 1 (falta quantidade); ","")&amp;IF(AND($J2462="",$K2462&lt;&gt;""),"Ano 2 (falta valor unitário); ","")&amp;IF(AND($J2462&lt;&gt;"",$K2462=""),"Ano 2 (falta quantidade); ","")&amp;IF(AND($M2462="",$N2462&lt;&gt;""),"Ano 3 (falta valor unitário); ","")&amp;IF(AND($M2462&lt;&gt;"",$N2462=""),"Ano 3 (falta quantidade); ","")&amp;IF(AND($P2462="",$Q2462&lt;&gt;""),"Ano 4 (falta valor unitário); ","")&amp;IF(AND($P2462&lt;&gt;"",$Q2462=""),"Ano 4 (falta quantidade); ","")&amp;IF(AND($S2462="",$T2462&lt;&gt;""),"Ano 5 (falta valor unitário); ","")&amp;IF(AND($S2462&lt;&gt;"",$T2462=""),"Ano 5 (falta quantidade); ","")&amp;IF(AND($V2462="",$W2462&lt;&gt;""),"Ano 6 (falta valor unitário); ","")&amp;IF(AND($V2462&lt;&gt;"",$W2462=""),"Ano 6 (falta quantidade); ","")), IF(NOT(OR(AND($G2462&lt;&gt;"",$H2462&lt;&gt;""),AND($J2462&lt;&gt;"",$K2462&lt;&gt;""),AND($M2462&lt;&gt;"",$N2462&lt;&gt;""),AND($P2462&lt;&gt;"",$Q2462&lt;&gt;""),AND($S2462&lt;&gt;"",$T2462&lt;&gt;""),AND($V2462&lt;&gt;"",$W2462&lt;&gt;""))),"Informe pelo menos um ano completo com valor unitário e quantidade.",IF(AND($C2462&lt;&gt;"",$E2462&lt;&gt;"",LEFT(TRIM($C2462),1)&lt;&gt;LEFT(TRIM($E2462),1)),"Categoria e tipo estão incompatíveis.",IF(IF(OR($E2462="",$F2462=""),FALSE(),IFERROR(COUNTIF(INDIRECT("UNITS_"&amp;SUBSTITUTE(LEFT($E2462,FIND(" ",$E2462&amp;" ")-1),".","_")),$F2462)=0,TRUE())),"Unidade incompatível com o tipo selecionado.",IF(OR(AND(ISNUMBER(SEARCH("comunic",LOWER($B2462))),LEFT($E2462,3)&lt;&gt;"4.4"),AND(ISNUMBER(SEARCH("monitor",LOWER($B2462))),NOT(OR(LEFT($E2462,3)="1.5",LEFT($E2462,3)="2.5")))),"Revise a classificação do item conforme as regras de preenchimento.",IF(AND($B2462&lt;&gt;"",OR(ISNUMBER(SEARCH("outro",LOWER($B2462))),ISNUMBER(SEARCH("divers",LOWER($B2462))),ISNUMBER(SEARCH("kit",LOWER($B2462))),ISNUMBER(SEARCH("ferrament",LOWER($B2462))),ISNUMBER(SEARCH("epi",LOWER($B2462)))),NOT(OR($Z2462&lt;&gt;"",$AA2462&lt;&gt;""))),"Descrição muito genérica: detalhe melhor o item e registre o racional no memorial ou em anexo.",IF(AND($Y2462=0,$B2462&lt;&gt;"",OR($G2462&lt;&gt;"",$H2462&lt;&gt;"",$J2462&lt;&gt;"",$K2462&lt;&gt;"",$M2462&lt;&gt;"",$N2462&lt;&gt;"",$P2462&lt;&gt;"",$Q2462&lt;&gt;"",$S2462&lt;&gt;"",$T2462&lt;&gt;"",$V2462&lt;&gt;"",$W2462&lt;&gt;"")),"O item possui dados lançados, mas o total está zerado. Revise os valores informados.","")))))))))))))))</f>
        <v/>
      </c>
    </row>
    <row r="2463" spans="1:35" ht="14.25" customHeight="1" x14ac:dyDescent="0.25">
      <c r="A2463" s="57" t="str">
        <f t="shared" si="494"/>
        <v/>
      </c>
      <c r="B2463" s="61"/>
      <c r="C2463" s="61"/>
      <c r="D2463" s="58"/>
      <c r="E2463" s="61"/>
      <c r="F2463" s="61"/>
      <c r="G2463" s="272"/>
      <c r="H2463" s="62"/>
      <c r="I2463" s="273">
        <f t="shared" si="495"/>
        <v>0</v>
      </c>
      <c r="J2463" s="272"/>
      <c r="K2463" s="62"/>
      <c r="L2463" s="270">
        <f t="shared" si="496"/>
        <v>0</v>
      </c>
      <c r="M2463" s="272"/>
      <c r="N2463" s="62"/>
      <c r="O2463" s="270">
        <f t="shared" si="497"/>
        <v>0</v>
      </c>
      <c r="P2463" s="272"/>
      <c r="Q2463" s="62"/>
      <c r="R2463" s="271">
        <f t="shared" si="498"/>
        <v>0</v>
      </c>
      <c r="S2463" s="272"/>
      <c r="T2463" s="62"/>
      <c r="U2463" s="270">
        <f t="shared" si="499"/>
        <v>0</v>
      </c>
      <c r="V2463" s="272"/>
      <c r="W2463" s="62"/>
      <c r="X2463" s="270">
        <f t="shared" si="500"/>
        <v>0</v>
      </c>
      <c r="Y2463" s="270">
        <f t="shared" si="501"/>
        <v>0</v>
      </c>
      <c r="Z2463" s="61"/>
      <c r="AA2463" s="61"/>
      <c r="AB2463" s="60" t="str">
        <f t="shared" si="502"/>
        <v/>
      </c>
      <c r="AC2463" s="21" t="b">
        <f t="shared" si="503"/>
        <v>0</v>
      </c>
      <c r="AD2463" s="21" t="b">
        <f t="shared" si="504"/>
        <v>0</v>
      </c>
      <c r="AE2463" s="21" t="b">
        <f t="shared" si="505"/>
        <v>0</v>
      </c>
      <c r="AF2463" s="21" t="b">
        <f ca="1">OR(AND($AC2463,NOT($AD2463)),AND($AC2463,OR(AND($G2463="",$H2463&lt;&gt;""),AND($G2463&lt;&gt;"",$H2463=""),AND($J2463="",$K2463&lt;&gt;""),AND($J2463&lt;&gt;"",$K2463=""),AND($M2463="",$N2463&lt;&gt;""),AND($M2463&lt;&gt;"",$N2463=""),AND($P2463="",$Q2463&lt;&gt;""),AND($P2463&lt;&gt;"",$Q2463=""),AND($S2463="",$T2463&lt;&gt;""),AND($S2463&lt;&gt;"",$T2463=""),AND($V2463="",$W2463&lt;&gt;""),AND($V2463&lt;&gt;"",$W2463=""))),AND($C2463&lt;&gt;"",$E2463&lt;&gt;"",LEFT(TRIM($C2463),1)&lt;&gt;LEFT(TRIM($E2463),1)),IF(OR($E2463="",$F2463=""),FALSE(),IFERROR(COUNTIF(INDIRECT("UNITS_"&amp;SUBSTITUTE(LEFT($E2463,FIND(" ",$E2463&amp;" ")-1),".","_")),$F2463)=0,TRUE())),AND($B2463&lt;&gt;"",OR(ISNUMBER(SEARCH("outro",LOWER($B2463))),ISNUMBER(SEARCH("divers",LOWER($B2463))),ISNUMBER(SEARCH("etc",LOWER($B2463))))),OR(AND(ISNUMBER(SEARCH("comunic",LOWER($B2463))),LEFT($E2463,3)&lt;&gt;"4.4"),AND(ISNUMBER(SEARCH("monitor",LOWER($B2463))),NOT(OR(LEFT($E2463,3)="1.5",LEFT($E2463,3)="2.5")))),AND($B2463&lt;&gt;"",OR(LEFT($C2463,1)="1",LEFT($C2463,1)="2"),$D2463=""),AND($D2463&lt;&gt;"",NOT(OR(LEFT($C2463,1)="1",LEFT($C2463,1)="2"))),AND($D2463&lt;&gt;"",COUNTIF(' PROJETO'!$B$14:$B$16,$D2463)=0),IF($D2463="",FALSE(),IF(COUNTIF(' PROJETO'!$B$14:$B$16,$D2463)=0,FALSE(),IFERROR(INDEX(' PROJETO'!$C$14:$C$16,MATCH($D2463,' PROJETO'!$B$14:$B$16,0))&lt;&gt;"Sim",FALSE()))))</f>
        <v>0</v>
      </c>
      <c r="AG2463" s="21" t="b">
        <f>AND($AC2463,$Y2463&gt;'CONFG.  LISTAS'!$F$4,$Z2463="",$AA2463="")</f>
        <v>0</v>
      </c>
      <c r="AH2463" s="21" t="str">
        <f t="shared" si="506"/>
        <v/>
      </c>
      <c r="AI2463" s="43" t="str">
        <f ca="1">IF(NOT($AC2463),"",IF(OR($B2463="",$C2463="",$E2463="",$F2463=""),"Preencha descrição, categoria, tipo e unidade.",IF(AND($B2463&lt;&gt;"",OR(LEFT($C2463,1)="1",LEFT($C2463,1)="2"),$D2463=""),"Informe a prática de restauração para itens diretos.",IF(AND($D2463&lt;&gt;"",NOT(OR(LEFT($C2463,1)="1",LEFT($C2463,1)="2"))),"Custos indiretos não devem pertencer a uma prática específica.",IF(AND($D2463&lt;&gt;"",COUNTIF(' PROJETO'!$B$14:$B$16,$D2463)=0),"Prática de restauração inválida ou não cadastrada.",IF(IF($D2463="",FALSE(),IF(COUNTIF(' PROJETO'!$B$14:$B$16,$D2463)=0,FALSE(),IFERROR(INDEX(' PROJETO'!$C$14:$C$16,MATCH($D2463,' PROJETO'!$B$14:$B$16,0))&lt;&gt;"Sim",FALSE()))),"A prática informada no item não foi selecionada na aba Projeto.",IF(AND(MAX($I2463,$L2463,$O2463,$R2463,$U2463,$X2463)&gt;'CONFG.  LISTAS'!$F$4,NOT(OR($Z2463&lt;&gt;"",$AA2463&lt;&gt;""))),"Memorial de cálculo ou anexo obrigatório não informado para item acima do limite.",IF(OR(AND($G2463&lt;&gt;"",$H2463&lt;&gt;"",OR($G2463&lt;=0,$H2463&lt;=0)),AND($J2463&lt;&gt;"",$K2463&lt;&gt;"",OR($J2463&lt;=0,$K2463&lt;=0)),AND($M2463&lt;&gt;"",$N2463&lt;&gt;"",OR($M2463&lt;=0,$N2463&lt;=0)),AND($P2463&lt;&gt;"",$Q2463&lt;&gt;"",OR($P2463&lt;=0,$Q2463&lt;=0)),AND($S2463&lt;&gt;"",$T2463&lt;&gt;"",OR($S2463&lt;=0,$T2463&lt;=0)),AND($V2463&lt;&gt;"",$W2463&lt;&gt;"",OR($V2463&lt;=0,$W2463&lt;=0))),"Revise os valores informados: valor unitário e quantidade devem ser maiores que zero.",IF(OR(AND($G2463="",$H2463&lt;&gt;""),AND($G2463&lt;&gt;"",$H2463=""),AND($J2463="",$K2463&lt;&gt;""),AND($J2463&lt;&gt;"",$K2463=""),AND($M2463="",$N2463&lt;&gt;""),AND($M2463&lt;&gt;"",$N2463=""),AND($P2463="",$Q2463&lt;&gt;""),AND($P2463&lt;&gt;"",$Q2463=""),AND($S2463="",$T2463&lt;&gt;""),AND($S2463&lt;&gt;"",$T2463=""),AND($V2463="",$W2463&lt;&gt;""),AND($V2463&lt;&gt;"",$W2463="")),"Há ano preenchido parcialmente: "&amp;TRIM(IF(AND($G2463="",$H2463&lt;&gt;""),"Ano 1 (falta valor unitário); ","")&amp;IF(AND($G2463&lt;&gt;"",$H2463=""),"Ano 1 (falta quantidade); ","")&amp;IF(AND($J2463="",$K2463&lt;&gt;""),"Ano 2 (falta valor unitário); ","")&amp;IF(AND($J2463&lt;&gt;"",$K2463=""),"Ano 2 (falta quantidade); ","")&amp;IF(AND($M2463="",$N2463&lt;&gt;""),"Ano 3 (falta valor unitário); ","")&amp;IF(AND($M2463&lt;&gt;"",$N2463=""),"Ano 3 (falta quantidade); ","")&amp;IF(AND($P2463="",$Q2463&lt;&gt;""),"Ano 4 (falta valor unitário); ","")&amp;IF(AND($P2463&lt;&gt;"",$Q2463=""),"Ano 4 (falta quantidade); ","")&amp;IF(AND($S2463="",$T2463&lt;&gt;""),"Ano 5 (falta valor unitário); ","")&amp;IF(AND($S2463&lt;&gt;"",$T2463=""),"Ano 5 (falta quantidade); ","")&amp;IF(AND($V2463="",$W2463&lt;&gt;""),"Ano 6 (falta valor unitário); ","")&amp;IF(AND($V2463&lt;&gt;"",$W2463=""),"Ano 6 (falta quantidade); ","")), IF(NOT(OR(AND($G2463&lt;&gt;"",$H2463&lt;&gt;""),AND($J2463&lt;&gt;"",$K2463&lt;&gt;""),AND($M2463&lt;&gt;"",$N2463&lt;&gt;""),AND($P2463&lt;&gt;"",$Q2463&lt;&gt;""),AND($S2463&lt;&gt;"",$T2463&lt;&gt;""),AND($V2463&lt;&gt;"",$W2463&lt;&gt;""))),"Informe pelo menos um ano completo com valor unitário e quantidade.",IF(AND($C2463&lt;&gt;"",$E2463&lt;&gt;"",LEFT(TRIM($C2463),1)&lt;&gt;LEFT(TRIM($E2463),1)),"Categoria e tipo estão incompatíveis.",IF(IF(OR($E2463="",$F2463=""),FALSE(),IFERROR(COUNTIF(INDIRECT("UNITS_"&amp;SUBSTITUTE(LEFT($E2463,FIND(" ",$E2463&amp;" ")-1),".","_")),$F2463)=0,TRUE())),"Unidade incompatível com o tipo selecionado.",IF(OR(AND(ISNUMBER(SEARCH("comunic",LOWER($B2463))),LEFT($E2463,3)&lt;&gt;"4.4"),AND(ISNUMBER(SEARCH("monitor",LOWER($B2463))),NOT(OR(LEFT($E2463,3)="1.5",LEFT($E2463,3)="2.5")))),"Revise a classificação do item conforme as regras de preenchimento.",IF(AND($B2463&lt;&gt;"",OR(ISNUMBER(SEARCH("outro",LOWER($B2463))),ISNUMBER(SEARCH("divers",LOWER($B2463))),ISNUMBER(SEARCH("kit",LOWER($B2463))),ISNUMBER(SEARCH("ferrament",LOWER($B2463))),ISNUMBER(SEARCH("epi",LOWER($B2463)))),NOT(OR($Z2463&lt;&gt;"",$AA2463&lt;&gt;""))),"Descrição muito genérica: detalhe melhor o item e registre o racional no memorial ou em anexo.",IF(AND($Y2463=0,$B2463&lt;&gt;"",OR($G2463&lt;&gt;"",$H2463&lt;&gt;"",$J2463&lt;&gt;"",$K2463&lt;&gt;"",$M2463&lt;&gt;"",$N2463&lt;&gt;"",$P2463&lt;&gt;"",$Q2463&lt;&gt;"",$S2463&lt;&gt;"",$T2463&lt;&gt;"",$V2463&lt;&gt;"",$W2463&lt;&gt;"")),"O item possui dados lançados, mas o total está zerado. Revise os valores informados.","")))))))))))))))</f>
        <v/>
      </c>
    </row>
    <row r="2464" spans="1:35" ht="14.25" customHeight="1" x14ac:dyDescent="0.25">
      <c r="A2464" s="57" t="str">
        <f t="shared" si="494"/>
        <v/>
      </c>
      <c r="B2464" s="58"/>
      <c r="C2464" s="58"/>
      <c r="D2464" s="58"/>
      <c r="E2464" s="58"/>
      <c r="F2464" s="58"/>
      <c r="G2464" s="269"/>
      <c r="H2464" s="59"/>
      <c r="I2464" s="273">
        <f t="shared" si="495"/>
        <v>0</v>
      </c>
      <c r="J2464" s="269"/>
      <c r="K2464" s="59"/>
      <c r="L2464" s="270">
        <f t="shared" si="496"/>
        <v>0</v>
      </c>
      <c r="M2464" s="269"/>
      <c r="N2464" s="59"/>
      <c r="O2464" s="270">
        <f t="shared" si="497"/>
        <v>0</v>
      </c>
      <c r="P2464" s="269"/>
      <c r="Q2464" s="59"/>
      <c r="R2464" s="271">
        <f t="shared" si="498"/>
        <v>0</v>
      </c>
      <c r="S2464" s="269"/>
      <c r="T2464" s="59"/>
      <c r="U2464" s="270">
        <f t="shared" si="499"/>
        <v>0</v>
      </c>
      <c r="V2464" s="269"/>
      <c r="W2464" s="59"/>
      <c r="X2464" s="270">
        <f t="shared" si="500"/>
        <v>0</v>
      </c>
      <c r="Y2464" s="270">
        <f t="shared" si="501"/>
        <v>0</v>
      </c>
      <c r="Z2464" s="58"/>
      <c r="AA2464" s="58"/>
      <c r="AB2464" s="60" t="str">
        <f t="shared" si="502"/>
        <v/>
      </c>
      <c r="AC2464" s="21" t="b">
        <f t="shared" si="503"/>
        <v>0</v>
      </c>
      <c r="AD2464" s="21" t="b">
        <f t="shared" si="504"/>
        <v>0</v>
      </c>
      <c r="AE2464" s="21" t="b">
        <f t="shared" si="505"/>
        <v>0</v>
      </c>
      <c r="AF2464" s="21" t="b">
        <f ca="1">OR(AND($AC2464,NOT($AD2464)),AND($AC2464,OR(AND($G2464="",$H2464&lt;&gt;""),AND($G2464&lt;&gt;"",$H2464=""),AND($J2464="",$K2464&lt;&gt;""),AND($J2464&lt;&gt;"",$K2464=""),AND($M2464="",$N2464&lt;&gt;""),AND($M2464&lt;&gt;"",$N2464=""),AND($P2464="",$Q2464&lt;&gt;""),AND($P2464&lt;&gt;"",$Q2464=""),AND($S2464="",$T2464&lt;&gt;""),AND($S2464&lt;&gt;"",$T2464=""),AND($V2464="",$W2464&lt;&gt;""),AND($V2464&lt;&gt;"",$W2464=""))),AND($C2464&lt;&gt;"",$E2464&lt;&gt;"",LEFT(TRIM($C2464),1)&lt;&gt;LEFT(TRIM($E2464),1)),IF(OR($E2464="",$F2464=""),FALSE(),IFERROR(COUNTIF(INDIRECT("UNITS_"&amp;SUBSTITUTE(LEFT($E2464,FIND(" ",$E2464&amp;" ")-1),".","_")),$F2464)=0,TRUE())),AND($B2464&lt;&gt;"",OR(ISNUMBER(SEARCH("outro",LOWER($B2464))),ISNUMBER(SEARCH("divers",LOWER($B2464))),ISNUMBER(SEARCH("etc",LOWER($B2464))))),OR(AND(ISNUMBER(SEARCH("comunic",LOWER($B2464))),LEFT($E2464,3)&lt;&gt;"4.4"),AND(ISNUMBER(SEARCH("monitor",LOWER($B2464))),NOT(OR(LEFT($E2464,3)="1.5",LEFT($E2464,3)="2.5")))),AND($B2464&lt;&gt;"",OR(LEFT($C2464,1)="1",LEFT($C2464,1)="2"),$D2464=""),AND($D2464&lt;&gt;"",NOT(OR(LEFT($C2464,1)="1",LEFT($C2464,1)="2"))),AND($D2464&lt;&gt;"",COUNTIF(' PROJETO'!$B$14:$B$16,$D2464)=0),IF($D2464="",FALSE(),IF(COUNTIF(' PROJETO'!$B$14:$B$16,$D2464)=0,FALSE(),IFERROR(INDEX(' PROJETO'!$C$14:$C$16,MATCH($D2464,' PROJETO'!$B$14:$B$16,0))&lt;&gt;"Sim",FALSE()))))</f>
        <v>0</v>
      </c>
      <c r="AG2464" s="21" t="b">
        <f>AND($AC2464,$Y2464&gt;'CONFG.  LISTAS'!$F$4,$Z2464="",$AA2464="")</f>
        <v>0</v>
      </c>
      <c r="AH2464" s="21" t="str">
        <f t="shared" si="506"/>
        <v/>
      </c>
      <c r="AI2464" s="43" t="str">
        <f ca="1">IF(NOT($AC2464),"",IF(OR($B2464="",$C2464="",$E2464="",$F2464=""),"Preencha descrição, categoria, tipo e unidade.",IF(AND($B2464&lt;&gt;"",OR(LEFT($C2464,1)="1",LEFT($C2464,1)="2"),$D2464=""),"Informe a prática de restauração para itens diretos.",IF(AND($D2464&lt;&gt;"",NOT(OR(LEFT($C2464,1)="1",LEFT($C2464,1)="2"))),"Custos indiretos não devem pertencer a uma prática específica.",IF(AND($D2464&lt;&gt;"",COUNTIF(' PROJETO'!$B$14:$B$16,$D2464)=0),"Prática de restauração inválida ou não cadastrada.",IF(IF($D2464="",FALSE(),IF(COUNTIF(' PROJETO'!$B$14:$B$16,$D2464)=0,FALSE(),IFERROR(INDEX(' PROJETO'!$C$14:$C$16,MATCH($D2464,' PROJETO'!$B$14:$B$16,0))&lt;&gt;"Sim",FALSE()))),"A prática informada no item não foi selecionada na aba Projeto.",IF(AND(MAX($I2464,$L2464,$O2464,$R2464,$U2464,$X2464)&gt;'CONFG.  LISTAS'!$F$4,NOT(OR($Z2464&lt;&gt;"",$AA2464&lt;&gt;""))),"Memorial de cálculo ou anexo obrigatório não informado para item acima do limite.",IF(OR(AND($G2464&lt;&gt;"",$H2464&lt;&gt;"",OR($G2464&lt;=0,$H2464&lt;=0)),AND($J2464&lt;&gt;"",$K2464&lt;&gt;"",OR($J2464&lt;=0,$K2464&lt;=0)),AND($M2464&lt;&gt;"",$N2464&lt;&gt;"",OR($M2464&lt;=0,$N2464&lt;=0)),AND($P2464&lt;&gt;"",$Q2464&lt;&gt;"",OR($P2464&lt;=0,$Q2464&lt;=0)),AND($S2464&lt;&gt;"",$T2464&lt;&gt;"",OR($S2464&lt;=0,$T2464&lt;=0)),AND($V2464&lt;&gt;"",$W2464&lt;&gt;"",OR($V2464&lt;=0,$W2464&lt;=0))),"Revise os valores informados: valor unitário e quantidade devem ser maiores que zero.",IF(OR(AND($G2464="",$H2464&lt;&gt;""),AND($G2464&lt;&gt;"",$H2464=""),AND($J2464="",$K2464&lt;&gt;""),AND($J2464&lt;&gt;"",$K2464=""),AND($M2464="",$N2464&lt;&gt;""),AND($M2464&lt;&gt;"",$N2464=""),AND($P2464="",$Q2464&lt;&gt;""),AND($P2464&lt;&gt;"",$Q2464=""),AND($S2464="",$T2464&lt;&gt;""),AND($S2464&lt;&gt;"",$T2464=""),AND($V2464="",$W2464&lt;&gt;""),AND($V2464&lt;&gt;"",$W2464="")),"Há ano preenchido parcialmente: "&amp;TRIM(IF(AND($G2464="",$H2464&lt;&gt;""),"Ano 1 (falta valor unitário); ","")&amp;IF(AND($G2464&lt;&gt;"",$H2464=""),"Ano 1 (falta quantidade); ","")&amp;IF(AND($J2464="",$K2464&lt;&gt;""),"Ano 2 (falta valor unitário); ","")&amp;IF(AND($J2464&lt;&gt;"",$K2464=""),"Ano 2 (falta quantidade); ","")&amp;IF(AND($M2464="",$N2464&lt;&gt;""),"Ano 3 (falta valor unitário); ","")&amp;IF(AND($M2464&lt;&gt;"",$N2464=""),"Ano 3 (falta quantidade); ","")&amp;IF(AND($P2464="",$Q2464&lt;&gt;""),"Ano 4 (falta valor unitário); ","")&amp;IF(AND($P2464&lt;&gt;"",$Q2464=""),"Ano 4 (falta quantidade); ","")&amp;IF(AND($S2464="",$T2464&lt;&gt;""),"Ano 5 (falta valor unitário); ","")&amp;IF(AND($S2464&lt;&gt;"",$T2464=""),"Ano 5 (falta quantidade); ","")&amp;IF(AND($V2464="",$W2464&lt;&gt;""),"Ano 6 (falta valor unitário); ","")&amp;IF(AND($V2464&lt;&gt;"",$W2464=""),"Ano 6 (falta quantidade); ","")), IF(NOT(OR(AND($G2464&lt;&gt;"",$H2464&lt;&gt;""),AND($J2464&lt;&gt;"",$K2464&lt;&gt;""),AND($M2464&lt;&gt;"",$N2464&lt;&gt;""),AND($P2464&lt;&gt;"",$Q2464&lt;&gt;""),AND($S2464&lt;&gt;"",$T2464&lt;&gt;""),AND($V2464&lt;&gt;"",$W2464&lt;&gt;""))),"Informe pelo menos um ano completo com valor unitário e quantidade.",IF(AND($C2464&lt;&gt;"",$E2464&lt;&gt;"",LEFT(TRIM($C2464),1)&lt;&gt;LEFT(TRIM($E2464),1)),"Categoria e tipo estão incompatíveis.",IF(IF(OR($E2464="",$F2464=""),FALSE(),IFERROR(COUNTIF(INDIRECT("UNITS_"&amp;SUBSTITUTE(LEFT($E2464,FIND(" ",$E2464&amp;" ")-1),".","_")),$F2464)=0,TRUE())),"Unidade incompatível com o tipo selecionado.",IF(OR(AND(ISNUMBER(SEARCH("comunic",LOWER($B2464))),LEFT($E2464,3)&lt;&gt;"4.4"),AND(ISNUMBER(SEARCH("monitor",LOWER($B2464))),NOT(OR(LEFT($E2464,3)="1.5",LEFT($E2464,3)="2.5")))),"Revise a classificação do item conforme as regras de preenchimento.",IF(AND($B2464&lt;&gt;"",OR(ISNUMBER(SEARCH("outro",LOWER($B2464))),ISNUMBER(SEARCH("divers",LOWER($B2464))),ISNUMBER(SEARCH("kit",LOWER($B2464))),ISNUMBER(SEARCH("ferrament",LOWER($B2464))),ISNUMBER(SEARCH("epi",LOWER($B2464)))),NOT(OR($Z2464&lt;&gt;"",$AA2464&lt;&gt;""))),"Descrição muito genérica: detalhe melhor o item e registre o racional no memorial ou em anexo.",IF(AND($Y2464=0,$B2464&lt;&gt;"",OR($G2464&lt;&gt;"",$H2464&lt;&gt;"",$J2464&lt;&gt;"",$K2464&lt;&gt;"",$M2464&lt;&gt;"",$N2464&lt;&gt;"",$P2464&lt;&gt;"",$Q2464&lt;&gt;"",$S2464&lt;&gt;"",$T2464&lt;&gt;"",$V2464&lt;&gt;"",$W2464&lt;&gt;"")),"O item possui dados lançados, mas o total está zerado. Revise os valores informados.","")))))))))))))))</f>
        <v/>
      </c>
    </row>
    <row r="2465" spans="1:35" ht="14.25" customHeight="1" x14ac:dyDescent="0.25">
      <c r="A2465" s="57" t="str">
        <f t="shared" si="494"/>
        <v/>
      </c>
      <c r="B2465" s="61"/>
      <c r="C2465" s="61"/>
      <c r="D2465" s="58"/>
      <c r="E2465" s="61"/>
      <c r="F2465" s="61"/>
      <c r="G2465" s="272"/>
      <c r="H2465" s="62"/>
      <c r="I2465" s="273">
        <f t="shared" si="495"/>
        <v>0</v>
      </c>
      <c r="J2465" s="272"/>
      <c r="K2465" s="62"/>
      <c r="L2465" s="270">
        <f t="shared" si="496"/>
        <v>0</v>
      </c>
      <c r="M2465" s="272"/>
      <c r="N2465" s="62"/>
      <c r="O2465" s="270">
        <f t="shared" si="497"/>
        <v>0</v>
      </c>
      <c r="P2465" s="272"/>
      <c r="Q2465" s="62"/>
      <c r="R2465" s="271">
        <f t="shared" si="498"/>
        <v>0</v>
      </c>
      <c r="S2465" s="272"/>
      <c r="T2465" s="62"/>
      <c r="U2465" s="270">
        <f t="shared" si="499"/>
        <v>0</v>
      </c>
      <c r="V2465" s="272"/>
      <c r="W2465" s="62"/>
      <c r="X2465" s="270">
        <f t="shared" si="500"/>
        <v>0</v>
      </c>
      <c r="Y2465" s="270">
        <f t="shared" si="501"/>
        <v>0</v>
      </c>
      <c r="Z2465" s="61"/>
      <c r="AA2465" s="61"/>
      <c r="AB2465" s="60" t="str">
        <f t="shared" si="502"/>
        <v/>
      </c>
      <c r="AC2465" s="21" t="b">
        <f t="shared" si="503"/>
        <v>0</v>
      </c>
      <c r="AD2465" s="21" t="b">
        <f t="shared" si="504"/>
        <v>0</v>
      </c>
      <c r="AE2465" s="21" t="b">
        <f t="shared" si="505"/>
        <v>0</v>
      </c>
      <c r="AF2465" s="21" t="b">
        <f ca="1">OR(AND($AC2465,NOT($AD2465)),AND($AC2465,OR(AND($G2465="",$H2465&lt;&gt;""),AND($G2465&lt;&gt;"",$H2465=""),AND($J2465="",$K2465&lt;&gt;""),AND($J2465&lt;&gt;"",$K2465=""),AND($M2465="",$N2465&lt;&gt;""),AND($M2465&lt;&gt;"",$N2465=""),AND($P2465="",$Q2465&lt;&gt;""),AND($P2465&lt;&gt;"",$Q2465=""),AND($S2465="",$T2465&lt;&gt;""),AND($S2465&lt;&gt;"",$T2465=""),AND($V2465="",$W2465&lt;&gt;""),AND($V2465&lt;&gt;"",$W2465=""))),AND($C2465&lt;&gt;"",$E2465&lt;&gt;"",LEFT(TRIM($C2465),1)&lt;&gt;LEFT(TRIM($E2465),1)),IF(OR($E2465="",$F2465=""),FALSE(),IFERROR(COUNTIF(INDIRECT("UNITS_"&amp;SUBSTITUTE(LEFT($E2465,FIND(" ",$E2465&amp;" ")-1),".","_")),$F2465)=0,TRUE())),AND($B2465&lt;&gt;"",OR(ISNUMBER(SEARCH("outro",LOWER($B2465))),ISNUMBER(SEARCH("divers",LOWER($B2465))),ISNUMBER(SEARCH("etc",LOWER($B2465))))),OR(AND(ISNUMBER(SEARCH("comunic",LOWER($B2465))),LEFT($E2465,3)&lt;&gt;"4.4"),AND(ISNUMBER(SEARCH("monitor",LOWER($B2465))),NOT(OR(LEFT($E2465,3)="1.5",LEFT($E2465,3)="2.5")))),AND($B2465&lt;&gt;"",OR(LEFT($C2465,1)="1",LEFT($C2465,1)="2"),$D2465=""),AND($D2465&lt;&gt;"",NOT(OR(LEFT($C2465,1)="1",LEFT($C2465,1)="2"))),AND($D2465&lt;&gt;"",COUNTIF(' PROJETO'!$B$14:$B$16,$D2465)=0),IF($D2465="",FALSE(),IF(COUNTIF(' PROJETO'!$B$14:$B$16,$D2465)=0,FALSE(),IFERROR(INDEX(' PROJETO'!$C$14:$C$16,MATCH($D2465,' PROJETO'!$B$14:$B$16,0))&lt;&gt;"Sim",FALSE()))))</f>
        <v>0</v>
      </c>
      <c r="AG2465" s="21" t="b">
        <f>AND($AC2465,$Y2465&gt;'CONFG.  LISTAS'!$F$4,$Z2465="",$AA2465="")</f>
        <v>0</v>
      </c>
      <c r="AH2465" s="21" t="str">
        <f t="shared" si="506"/>
        <v/>
      </c>
      <c r="AI2465" s="43" t="str">
        <f ca="1">IF(NOT($AC2465),"",IF(OR($B2465="",$C2465="",$E2465="",$F2465=""),"Preencha descrição, categoria, tipo e unidade.",IF(AND($B2465&lt;&gt;"",OR(LEFT($C2465,1)="1",LEFT($C2465,1)="2"),$D2465=""),"Informe a prática de restauração para itens diretos.",IF(AND($D2465&lt;&gt;"",NOT(OR(LEFT($C2465,1)="1",LEFT($C2465,1)="2"))),"Custos indiretos não devem pertencer a uma prática específica.",IF(AND($D2465&lt;&gt;"",COUNTIF(' PROJETO'!$B$14:$B$16,$D2465)=0),"Prática de restauração inválida ou não cadastrada.",IF(IF($D2465="",FALSE(),IF(COUNTIF(' PROJETO'!$B$14:$B$16,$D2465)=0,FALSE(),IFERROR(INDEX(' PROJETO'!$C$14:$C$16,MATCH($D2465,' PROJETO'!$B$14:$B$16,0))&lt;&gt;"Sim",FALSE()))),"A prática informada no item não foi selecionada na aba Projeto.",IF(AND(MAX($I2465,$L2465,$O2465,$R2465,$U2465,$X2465)&gt;'CONFG.  LISTAS'!$F$4,NOT(OR($Z2465&lt;&gt;"",$AA2465&lt;&gt;""))),"Memorial de cálculo ou anexo obrigatório não informado para item acima do limite.",IF(OR(AND($G2465&lt;&gt;"",$H2465&lt;&gt;"",OR($G2465&lt;=0,$H2465&lt;=0)),AND($J2465&lt;&gt;"",$K2465&lt;&gt;"",OR($J2465&lt;=0,$K2465&lt;=0)),AND($M2465&lt;&gt;"",$N2465&lt;&gt;"",OR($M2465&lt;=0,$N2465&lt;=0)),AND($P2465&lt;&gt;"",$Q2465&lt;&gt;"",OR($P2465&lt;=0,$Q2465&lt;=0)),AND($S2465&lt;&gt;"",$T2465&lt;&gt;"",OR($S2465&lt;=0,$T2465&lt;=0)),AND($V2465&lt;&gt;"",$W2465&lt;&gt;"",OR($V2465&lt;=0,$W2465&lt;=0))),"Revise os valores informados: valor unitário e quantidade devem ser maiores que zero.",IF(OR(AND($G2465="",$H2465&lt;&gt;""),AND($G2465&lt;&gt;"",$H2465=""),AND($J2465="",$K2465&lt;&gt;""),AND($J2465&lt;&gt;"",$K2465=""),AND($M2465="",$N2465&lt;&gt;""),AND($M2465&lt;&gt;"",$N2465=""),AND($P2465="",$Q2465&lt;&gt;""),AND($P2465&lt;&gt;"",$Q2465=""),AND($S2465="",$T2465&lt;&gt;""),AND($S2465&lt;&gt;"",$T2465=""),AND($V2465="",$W2465&lt;&gt;""),AND($V2465&lt;&gt;"",$W2465="")),"Há ano preenchido parcialmente: "&amp;TRIM(IF(AND($G2465="",$H2465&lt;&gt;""),"Ano 1 (falta valor unitário); ","")&amp;IF(AND($G2465&lt;&gt;"",$H2465=""),"Ano 1 (falta quantidade); ","")&amp;IF(AND($J2465="",$K2465&lt;&gt;""),"Ano 2 (falta valor unitário); ","")&amp;IF(AND($J2465&lt;&gt;"",$K2465=""),"Ano 2 (falta quantidade); ","")&amp;IF(AND($M2465="",$N2465&lt;&gt;""),"Ano 3 (falta valor unitário); ","")&amp;IF(AND($M2465&lt;&gt;"",$N2465=""),"Ano 3 (falta quantidade); ","")&amp;IF(AND($P2465="",$Q2465&lt;&gt;""),"Ano 4 (falta valor unitário); ","")&amp;IF(AND($P2465&lt;&gt;"",$Q2465=""),"Ano 4 (falta quantidade); ","")&amp;IF(AND($S2465="",$T2465&lt;&gt;""),"Ano 5 (falta valor unitário); ","")&amp;IF(AND($S2465&lt;&gt;"",$T2465=""),"Ano 5 (falta quantidade); ","")&amp;IF(AND($V2465="",$W2465&lt;&gt;""),"Ano 6 (falta valor unitário); ","")&amp;IF(AND($V2465&lt;&gt;"",$W2465=""),"Ano 6 (falta quantidade); ","")), IF(NOT(OR(AND($G2465&lt;&gt;"",$H2465&lt;&gt;""),AND($J2465&lt;&gt;"",$K2465&lt;&gt;""),AND($M2465&lt;&gt;"",$N2465&lt;&gt;""),AND($P2465&lt;&gt;"",$Q2465&lt;&gt;""),AND($S2465&lt;&gt;"",$T2465&lt;&gt;""),AND($V2465&lt;&gt;"",$W2465&lt;&gt;""))),"Informe pelo menos um ano completo com valor unitário e quantidade.",IF(AND($C2465&lt;&gt;"",$E2465&lt;&gt;"",LEFT(TRIM($C2465),1)&lt;&gt;LEFT(TRIM($E2465),1)),"Categoria e tipo estão incompatíveis.",IF(IF(OR($E2465="",$F2465=""),FALSE(),IFERROR(COUNTIF(INDIRECT("UNITS_"&amp;SUBSTITUTE(LEFT($E2465,FIND(" ",$E2465&amp;" ")-1),".","_")),$F2465)=0,TRUE())),"Unidade incompatível com o tipo selecionado.",IF(OR(AND(ISNUMBER(SEARCH("comunic",LOWER($B2465))),LEFT($E2465,3)&lt;&gt;"4.4"),AND(ISNUMBER(SEARCH("monitor",LOWER($B2465))),NOT(OR(LEFT($E2465,3)="1.5",LEFT($E2465,3)="2.5")))),"Revise a classificação do item conforme as regras de preenchimento.",IF(AND($B2465&lt;&gt;"",OR(ISNUMBER(SEARCH("outro",LOWER($B2465))),ISNUMBER(SEARCH("divers",LOWER($B2465))),ISNUMBER(SEARCH("kit",LOWER($B2465))),ISNUMBER(SEARCH("ferrament",LOWER($B2465))),ISNUMBER(SEARCH("epi",LOWER($B2465)))),NOT(OR($Z2465&lt;&gt;"",$AA2465&lt;&gt;""))),"Descrição muito genérica: detalhe melhor o item e registre o racional no memorial ou em anexo.",IF(AND($Y2465=0,$B2465&lt;&gt;"",OR($G2465&lt;&gt;"",$H2465&lt;&gt;"",$J2465&lt;&gt;"",$K2465&lt;&gt;"",$M2465&lt;&gt;"",$N2465&lt;&gt;"",$P2465&lt;&gt;"",$Q2465&lt;&gt;"",$S2465&lt;&gt;"",$T2465&lt;&gt;"",$V2465&lt;&gt;"",$W2465&lt;&gt;"")),"O item possui dados lançados, mas o total está zerado. Revise os valores informados.","")))))))))))))))</f>
        <v/>
      </c>
    </row>
    <row r="2466" spans="1:35" ht="14.25" customHeight="1" x14ac:dyDescent="0.25">
      <c r="A2466" s="57" t="str">
        <f t="shared" si="494"/>
        <v/>
      </c>
      <c r="B2466" s="58"/>
      <c r="C2466" s="58"/>
      <c r="D2466" s="58"/>
      <c r="E2466" s="58"/>
      <c r="F2466" s="58"/>
      <c r="G2466" s="269"/>
      <c r="H2466" s="59"/>
      <c r="I2466" s="273">
        <f t="shared" si="495"/>
        <v>0</v>
      </c>
      <c r="J2466" s="269"/>
      <c r="K2466" s="59"/>
      <c r="L2466" s="270">
        <f t="shared" si="496"/>
        <v>0</v>
      </c>
      <c r="M2466" s="269"/>
      <c r="N2466" s="59"/>
      <c r="O2466" s="270">
        <f t="shared" si="497"/>
        <v>0</v>
      </c>
      <c r="P2466" s="269"/>
      <c r="Q2466" s="59"/>
      <c r="R2466" s="271">
        <f t="shared" si="498"/>
        <v>0</v>
      </c>
      <c r="S2466" s="269"/>
      <c r="T2466" s="59"/>
      <c r="U2466" s="270">
        <f t="shared" si="499"/>
        <v>0</v>
      </c>
      <c r="V2466" s="269"/>
      <c r="W2466" s="59"/>
      <c r="X2466" s="270">
        <f t="shared" si="500"/>
        <v>0</v>
      </c>
      <c r="Y2466" s="270">
        <f t="shared" si="501"/>
        <v>0</v>
      </c>
      <c r="Z2466" s="58"/>
      <c r="AA2466" s="58"/>
      <c r="AB2466" s="60" t="str">
        <f t="shared" si="502"/>
        <v/>
      </c>
      <c r="AC2466" s="21" t="b">
        <f t="shared" si="503"/>
        <v>0</v>
      </c>
      <c r="AD2466" s="21" t="b">
        <f t="shared" si="504"/>
        <v>0</v>
      </c>
      <c r="AE2466" s="21" t="b">
        <f t="shared" si="505"/>
        <v>0</v>
      </c>
      <c r="AF2466" s="21" t="b">
        <f ca="1">OR(AND($AC2466,NOT($AD2466)),AND($AC2466,OR(AND($G2466="",$H2466&lt;&gt;""),AND($G2466&lt;&gt;"",$H2466=""),AND($J2466="",$K2466&lt;&gt;""),AND($J2466&lt;&gt;"",$K2466=""),AND($M2466="",$N2466&lt;&gt;""),AND($M2466&lt;&gt;"",$N2466=""),AND($P2466="",$Q2466&lt;&gt;""),AND($P2466&lt;&gt;"",$Q2466=""),AND($S2466="",$T2466&lt;&gt;""),AND($S2466&lt;&gt;"",$T2466=""),AND($V2466="",$W2466&lt;&gt;""),AND($V2466&lt;&gt;"",$W2466=""))),AND($C2466&lt;&gt;"",$E2466&lt;&gt;"",LEFT(TRIM($C2466),1)&lt;&gt;LEFT(TRIM($E2466),1)),IF(OR($E2466="",$F2466=""),FALSE(),IFERROR(COUNTIF(INDIRECT("UNITS_"&amp;SUBSTITUTE(LEFT($E2466,FIND(" ",$E2466&amp;" ")-1),".","_")),$F2466)=0,TRUE())),AND($B2466&lt;&gt;"",OR(ISNUMBER(SEARCH("outro",LOWER($B2466))),ISNUMBER(SEARCH("divers",LOWER($B2466))),ISNUMBER(SEARCH("etc",LOWER($B2466))))),OR(AND(ISNUMBER(SEARCH("comunic",LOWER($B2466))),LEFT($E2466,3)&lt;&gt;"4.4"),AND(ISNUMBER(SEARCH("monitor",LOWER($B2466))),NOT(OR(LEFT($E2466,3)="1.5",LEFT($E2466,3)="2.5")))),AND($B2466&lt;&gt;"",OR(LEFT($C2466,1)="1",LEFT($C2466,1)="2"),$D2466=""),AND($D2466&lt;&gt;"",NOT(OR(LEFT($C2466,1)="1",LEFT($C2466,1)="2"))),AND($D2466&lt;&gt;"",COUNTIF(' PROJETO'!$B$14:$B$16,$D2466)=0),IF($D2466="",FALSE(),IF(COUNTIF(' PROJETO'!$B$14:$B$16,$D2466)=0,FALSE(),IFERROR(INDEX(' PROJETO'!$C$14:$C$16,MATCH($D2466,' PROJETO'!$B$14:$B$16,0))&lt;&gt;"Sim",FALSE()))))</f>
        <v>0</v>
      </c>
      <c r="AG2466" s="21" t="b">
        <f>AND($AC2466,$Y2466&gt;'CONFG.  LISTAS'!$F$4,$Z2466="",$AA2466="")</f>
        <v>0</v>
      </c>
      <c r="AH2466" s="21" t="str">
        <f t="shared" si="506"/>
        <v/>
      </c>
      <c r="AI2466" s="43" t="str">
        <f ca="1">IF(NOT($AC2466),"",IF(OR($B2466="",$C2466="",$E2466="",$F2466=""),"Preencha descrição, categoria, tipo e unidade.",IF(AND($B2466&lt;&gt;"",OR(LEFT($C2466,1)="1",LEFT($C2466,1)="2"),$D2466=""),"Informe a prática de restauração para itens diretos.",IF(AND($D2466&lt;&gt;"",NOT(OR(LEFT($C2466,1)="1",LEFT($C2466,1)="2"))),"Custos indiretos não devem pertencer a uma prática específica.",IF(AND($D2466&lt;&gt;"",COUNTIF(' PROJETO'!$B$14:$B$16,$D2466)=0),"Prática de restauração inválida ou não cadastrada.",IF(IF($D2466="",FALSE(),IF(COUNTIF(' PROJETO'!$B$14:$B$16,$D2466)=0,FALSE(),IFERROR(INDEX(' PROJETO'!$C$14:$C$16,MATCH($D2466,' PROJETO'!$B$14:$B$16,0))&lt;&gt;"Sim",FALSE()))),"A prática informada no item não foi selecionada na aba Projeto.",IF(AND(MAX($I2466,$L2466,$O2466,$R2466,$U2466,$X2466)&gt;'CONFG.  LISTAS'!$F$4,NOT(OR($Z2466&lt;&gt;"",$AA2466&lt;&gt;""))),"Memorial de cálculo ou anexo obrigatório não informado para item acima do limite.",IF(OR(AND($G2466&lt;&gt;"",$H2466&lt;&gt;"",OR($G2466&lt;=0,$H2466&lt;=0)),AND($J2466&lt;&gt;"",$K2466&lt;&gt;"",OR($J2466&lt;=0,$K2466&lt;=0)),AND($M2466&lt;&gt;"",$N2466&lt;&gt;"",OR($M2466&lt;=0,$N2466&lt;=0)),AND($P2466&lt;&gt;"",$Q2466&lt;&gt;"",OR($P2466&lt;=0,$Q2466&lt;=0)),AND($S2466&lt;&gt;"",$T2466&lt;&gt;"",OR($S2466&lt;=0,$T2466&lt;=0)),AND($V2466&lt;&gt;"",$W2466&lt;&gt;"",OR($V2466&lt;=0,$W2466&lt;=0))),"Revise os valores informados: valor unitário e quantidade devem ser maiores que zero.",IF(OR(AND($G2466="",$H2466&lt;&gt;""),AND($G2466&lt;&gt;"",$H2466=""),AND($J2466="",$K2466&lt;&gt;""),AND($J2466&lt;&gt;"",$K2466=""),AND($M2466="",$N2466&lt;&gt;""),AND($M2466&lt;&gt;"",$N2466=""),AND($P2466="",$Q2466&lt;&gt;""),AND($P2466&lt;&gt;"",$Q2466=""),AND($S2466="",$T2466&lt;&gt;""),AND($S2466&lt;&gt;"",$T2466=""),AND($V2466="",$W2466&lt;&gt;""),AND($V2466&lt;&gt;"",$W2466="")),"Há ano preenchido parcialmente: "&amp;TRIM(IF(AND($G2466="",$H2466&lt;&gt;""),"Ano 1 (falta valor unitário); ","")&amp;IF(AND($G2466&lt;&gt;"",$H2466=""),"Ano 1 (falta quantidade); ","")&amp;IF(AND($J2466="",$K2466&lt;&gt;""),"Ano 2 (falta valor unitário); ","")&amp;IF(AND($J2466&lt;&gt;"",$K2466=""),"Ano 2 (falta quantidade); ","")&amp;IF(AND($M2466="",$N2466&lt;&gt;""),"Ano 3 (falta valor unitário); ","")&amp;IF(AND($M2466&lt;&gt;"",$N2466=""),"Ano 3 (falta quantidade); ","")&amp;IF(AND($P2466="",$Q2466&lt;&gt;""),"Ano 4 (falta valor unitário); ","")&amp;IF(AND($P2466&lt;&gt;"",$Q2466=""),"Ano 4 (falta quantidade); ","")&amp;IF(AND($S2466="",$T2466&lt;&gt;""),"Ano 5 (falta valor unitário); ","")&amp;IF(AND($S2466&lt;&gt;"",$T2466=""),"Ano 5 (falta quantidade); ","")&amp;IF(AND($V2466="",$W2466&lt;&gt;""),"Ano 6 (falta valor unitário); ","")&amp;IF(AND($V2466&lt;&gt;"",$W2466=""),"Ano 6 (falta quantidade); ","")), IF(NOT(OR(AND($G2466&lt;&gt;"",$H2466&lt;&gt;""),AND($J2466&lt;&gt;"",$K2466&lt;&gt;""),AND($M2466&lt;&gt;"",$N2466&lt;&gt;""),AND($P2466&lt;&gt;"",$Q2466&lt;&gt;""),AND($S2466&lt;&gt;"",$T2466&lt;&gt;""),AND($V2466&lt;&gt;"",$W2466&lt;&gt;""))),"Informe pelo menos um ano completo com valor unitário e quantidade.",IF(AND($C2466&lt;&gt;"",$E2466&lt;&gt;"",LEFT(TRIM($C2466),1)&lt;&gt;LEFT(TRIM($E2466),1)),"Categoria e tipo estão incompatíveis.",IF(IF(OR($E2466="",$F2466=""),FALSE(),IFERROR(COUNTIF(INDIRECT("UNITS_"&amp;SUBSTITUTE(LEFT($E2466,FIND(" ",$E2466&amp;" ")-1),".","_")),$F2466)=0,TRUE())),"Unidade incompatível com o tipo selecionado.",IF(OR(AND(ISNUMBER(SEARCH("comunic",LOWER($B2466))),LEFT($E2466,3)&lt;&gt;"4.4"),AND(ISNUMBER(SEARCH("monitor",LOWER($B2466))),NOT(OR(LEFT($E2466,3)="1.5",LEFT($E2466,3)="2.5")))),"Revise a classificação do item conforme as regras de preenchimento.",IF(AND($B2466&lt;&gt;"",OR(ISNUMBER(SEARCH("outro",LOWER($B2466))),ISNUMBER(SEARCH("divers",LOWER($B2466))),ISNUMBER(SEARCH("kit",LOWER($B2466))),ISNUMBER(SEARCH("ferrament",LOWER($B2466))),ISNUMBER(SEARCH("epi",LOWER($B2466)))),NOT(OR($Z2466&lt;&gt;"",$AA2466&lt;&gt;""))),"Descrição muito genérica: detalhe melhor o item e registre o racional no memorial ou em anexo.",IF(AND($Y2466=0,$B2466&lt;&gt;"",OR($G2466&lt;&gt;"",$H2466&lt;&gt;"",$J2466&lt;&gt;"",$K2466&lt;&gt;"",$M2466&lt;&gt;"",$N2466&lt;&gt;"",$P2466&lt;&gt;"",$Q2466&lt;&gt;"",$S2466&lt;&gt;"",$T2466&lt;&gt;"",$V2466&lt;&gt;"",$W2466&lt;&gt;"")),"O item possui dados lançados, mas o total está zerado. Revise os valores informados.","")))))))))))))))</f>
        <v/>
      </c>
    </row>
    <row r="2467" spans="1:35" ht="14.25" customHeight="1" x14ac:dyDescent="0.25">
      <c r="A2467" s="57" t="str">
        <f t="shared" si="494"/>
        <v/>
      </c>
      <c r="B2467" s="61"/>
      <c r="C2467" s="61"/>
      <c r="D2467" s="58"/>
      <c r="E2467" s="61"/>
      <c r="F2467" s="61"/>
      <c r="G2467" s="272"/>
      <c r="H2467" s="62"/>
      <c r="I2467" s="273">
        <f t="shared" si="495"/>
        <v>0</v>
      </c>
      <c r="J2467" s="272"/>
      <c r="K2467" s="62"/>
      <c r="L2467" s="270">
        <f t="shared" si="496"/>
        <v>0</v>
      </c>
      <c r="M2467" s="272"/>
      <c r="N2467" s="62"/>
      <c r="O2467" s="270">
        <f t="shared" si="497"/>
        <v>0</v>
      </c>
      <c r="P2467" s="272"/>
      <c r="Q2467" s="62"/>
      <c r="R2467" s="271">
        <f t="shared" si="498"/>
        <v>0</v>
      </c>
      <c r="S2467" s="272"/>
      <c r="T2467" s="62"/>
      <c r="U2467" s="270">
        <f t="shared" si="499"/>
        <v>0</v>
      </c>
      <c r="V2467" s="272"/>
      <c r="W2467" s="62"/>
      <c r="X2467" s="270">
        <f t="shared" si="500"/>
        <v>0</v>
      </c>
      <c r="Y2467" s="270">
        <f t="shared" si="501"/>
        <v>0</v>
      </c>
      <c r="Z2467" s="61"/>
      <c r="AA2467" s="61"/>
      <c r="AB2467" s="60" t="str">
        <f t="shared" si="502"/>
        <v/>
      </c>
      <c r="AC2467" s="21" t="b">
        <f t="shared" si="503"/>
        <v>0</v>
      </c>
      <c r="AD2467" s="21" t="b">
        <f t="shared" si="504"/>
        <v>0</v>
      </c>
      <c r="AE2467" s="21" t="b">
        <f t="shared" si="505"/>
        <v>0</v>
      </c>
      <c r="AF2467" s="21" t="b">
        <f ca="1">OR(AND($AC2467,NOT($AD2467)),AND($AC2467,OR(AND($G2467="",$H2467&lt;&gt;""),AND($G2467&lt;&gt;"",$H2467=""),AND($J2467="",$K2467&lt;&gt;""),AND($J2467&lt;&gt;"",$K2467=""),AND($M2467="",$N2467&lt;&gt;""),AND($M2467&lt;&gt;"",$N2467=""),AND($P2467="",$Q2467&lt;&gt;""),AND($P2467&lt;&gt;"",$Q2467=""),AND($S2467="",$T2467&lt;&gt;""),AND($S2467&lt;&gt;"",$T2467=""),AND($V2467="",$W2467&lt;&gt;""),AND($V2467&lt;&gt;"",$W2467=""))),AND($C2467&lt;&gt;"",$E2467&lt;&gt;"",LEFT(TRIM($C2467),1)&lt;&gt;LEFT(TRIM($E2467),1)),IF(OR($E2467="",$F2467=""),FALSE(),IFERROR(COUNTIF(INDIRECT("UNITS_"&amp;SUBSTITUTE(LEFT($E2467,FIND(" ",$E2467&amp;" ")-1),".","_")),$F2467)=0,TRUE())),AND($B2467&lt;&gt;"",OR(ISNUMBER(SEARCH("outro",LOWER($B2467))),ISNUMBER(SEARCH("divers",LOWER($B2467))),ISNUMBER(SEARCH("etc",LOWER($B2467))))),OR(AND(ISNUMBER(SEARCH("comunic",LOWER($B2467))),LEFT($E2467,3)&lt;&gt;"4.4"),AND(ISNUMBER(SEARCH("monitor",LOWER($B2467))),NOT(OR(LEFT($E2467,3)="1.5",LEFT($E2467,3)="2.5")))),AND($B2467&lt;&gt;"",OR(LEFT($C2467,1)="1",LEFT($C2467,1)="2"),$D2467=""),AND($D2467&lt;&gt;"",NOT(OR(LEFT($C2467,1)="1",LEFT($C2467,1)="2"))),AND($D2467&lt;&gt;"",COUNTIF(' PROJETO'!$B$14:$B$16,$D2467)=0),IF($D2467="",FALSE(),IF(COUNTIF(' PROJETO'!$B$14:$B$16,$D2467)=0,FALSE(),IFERROR(INDEX(' PROJETO'!$C$14:$C$16,MATCH($D2467,' PROJETO'!$B$14:$B$16,0))&lt;&gt;"Sim",FALSE()))))</f>
        <v>0</v>
      </c>
      <c r="AG2467" s="21" t="b">
        <f>AND($AC2467,$Y2467&gt;'CONFG.  LISTAS'!$F$4,$Z2467="",$AA2467="")</f>
        <v>0</v>
      </c>
      <c r="AH2467" s="21" t="str">
        <f t="shared" si="506"/>
        <v/>
      </c>
      <c r="AI2467" s="43" t="str">
        <f ca="1">IF(NOT($AC2467),"",IF(OR($B2467="",$C2467="",$E2467="",$F2467=""),"Preencha descrição, categoria, tipo e unidade.",IF(AND($B2467&lt;&gt;"",OR(LEFT($C2467,1)="1",LEFT($C2467,1)="2"),$D2467=""),"Informe a prática de restauração para itens diretos.",IF(AND($D2467&lt;&gt;"",NOT(OR(LEFT($C2467,1)="1",LEFT($C2467,1)="2"))),"Custos indiretos não devem pertencer a uma prática específica.",IF(AND($D2467&lt;&gt;"",COUNTIF(' PROJETO'!$B$14:$B$16,$D2467)=0),"Prática de restauração inválida ou não cadastrada.",IF(IF($D2467="",FALSE(),IF(COUNTIF(' PROJETO'!$B$14:$B$16,$D2467)=0,FALSE(),IFERROR(INDEX(' PROJETO'!$C$14:$C$16,MATCH($D2467,' PROJETO'!$B$14:$B$16,0))&lt;&gt;"Sim",FALSE()))),"A prática informada no item não foi selecionada na aba Projeto.",IF(AND(MAX($I2467,$L2467,$O2467,$R2467,$U2467,$X2467)&gt;'CONFG.  LISTAS'!$F$4,NOT(OR($Z2467&lt;&gt;"",$AA2467&lt;&gt;""))),"Memorial de cálculo ou anexo obrigatório não informado para item acima do limite.",IF(OR(AND($G2467&lt;&gt;"",$H2467&lt;&gt;"",OR($G2467&lt;=0,$H2467&lt;=0)),AND($J2467&lt;&gt;"",$K2467&lt;&gt;"",OR($J2467&lt;=0,$K2467&lt;=0)),AND($M2467&lt;&gt;"",$N2467&lt;&gt;"",OR($M2467&lt;=0,$N2467&lt;=0)),AND($P2467&lt;&gt;"",$Q2467&lt;&gt;"",OR($P2467&lt;=0,$Q2467&lt;=0)),AND($S2467&lt;&gt;"",$T2467&lt;&gt;"",OR($S2467&lt;=0,$T2467&lt;=0)),AND($V2467&lt;&gt;"",$W2467&lt;&gt;"",OR($V2467&lt;=0,$W2467&lt;=0))),"Revise os valores informados: valor unitário e quantidade devem ser maiores que zero.",IF(OR(AND($G2467="",$H2467&lt;&gt;""),AND($G2467&lt;&gt;"",$H2467=""),AND($J2467="",$K2467&lt;&gt;""),AND($J2467&lt;&gt;"",$K2467=""),AND($M2467="",$N2467&lt;&gt;""),AND($M2467&lt;&gt;"",$N2467=""),AND($P2467="",$Q2467&lt;&gt;""),AND($P2467&lt;&gt;"",$Q2467=""),AND($S2467="",$T2467&lt;&gt;""),AND($S2467&lt;&gt;"",$T2467=""),AND($V2467="",$W2467&lt;&gt;""),AND($V2467&lt;&gt;"",$W2467="")),"Há ano preenchido parcialmente: "&amp;TRIM(IF(AND($G2467="",$H2467&lt;&gt;""),"Ano 1 (falta valor unitário); ","")&amp;IF(AND($G2467&lt;&gt;"",$H2467=""),"Ano 1 (falta quantidade); ","")&amp;IF(AND($J2467="",$K2467&lt;&gt;""),"Ano 2 (falta valor unitário); ","")&amp;IF(AND($J2467&lt;&gt;"",$K2467=""),"Ano 2 (falta quantidade); ","")&amp;IF(AND($M2467="",$N2467&lt;&gt;""),"Ano 3 (falta valor unitário); ","")&amp;IF(AND($M2467&lt;&gt;"",$N2467=""),"Ano 3 (falta quantidade); ","")&amp;IF(AND($P2467="",$Q2467&lt;&gt;""),"Ano 4 (falta valor unitário); ","")&amp;IF(AND($P2467&lt;&gt;"",$Q2467=""),"Ano 4 (falta quantidade); ","")&amp;IF(AND($S2467="",$T2467&lt;&gt;""),"Ano 5 (falta valor unitário); ","")&amp;IF(AND($S2467&lt;&gt;"",$T2467=""),"Ano 5 (falta quantidade); ","")&amp;IF(AND($V2467="",$W2467&lt;&gt;""),"Ano 6 (falta valor unitário); ","")&amp;IF(AND($V2467&lt;&gt;"",$W2467=""),"Ano 6 (falta quantidade); ","")), IF(NOT(OR(AND($G2467&lt;&gt;"",$H2467&lt;&gt;""),AND($J2467&lt;&gt;"",$K2467&lt;&gt;""),AND($M2467&lt;&gt;"",$N2467&lt;&gt;""),AND($P2467&lt;&gt;"",$Q2467&lt;&gt;""),AND($S2467&lt;&gt;"",$T2467&lt;&gt;""),AND($V2467&lt;&gt;"",$W2467&lt;&gt;""))),"Informe pelo menos um ano completo com valor unitário e quantidade.",IF(AND($C2467&lt;&gt;"",$E2467&lt;&gt;"",LEFT(TRIM($C2467),1)&lt;&gt;LEFT(TRIM($E2467),1)),"Categoria e tipo estão incompatíveis.",IF(IF(OR($E2467="",$F2467=""),FALSE(),IFERROR(COUNTIF(INDIRECT("UNITS_"&amp;SUBSTITUTE(LEFT($E2467,FIND(" ",$E2467&amp;" ")-1),".","_")),$F2467)=0,TRUE())),"Unidade incompatível com o tipo selecionado.",IF(OR(AND(ISNUMBER(SEARCH("comunic",LOWER($B2467))),LEFT($E2467,3)&lt;&gt;"4.4"),AND(ISNUMBER(SEARCH("monitor",LOWER($B2467))),NOT(OR(LEFT($E2467,3)="1.5",LEFT($E2467,3)="2.5")))),"Revise a classificação do item conforme as regras de preenchimento.",IF(AND($B2467&lt;&gt;"",OR(ISNUMBER(SEARCH("outro",LOWER($B2467))),ISNUMBER(SEARCH("divers",LOWER($B2467))),ISNUMBER(SEARCH("kit",LOWER($B2467))),ISNUMBER(SEARCH("ferrament",LOWER($B2467))),ISNUMBER(SEARCH("epi",LOWER($B2467)))),NOT(OR($Z2467&lt;&gt;"",$AA2467&lt;&gt;""))),"Descrição muito genérica: detalhe melhor o item e registre o racional no memorial ou em anexo.",IF(AND($Y2467=0,$B2467&lt;&gt;"",OR($G2467&lt;&gt;"",$H2467&lt;&gt;"",$J2467&lt;&gt;"",$K2467&lt;&gt;"",$M2467&lt;&gt;"",$N2467&lt;&gt;"",$P2467&lt;&gt;"",$Q2467&lt;&gt;"",$S2467&lt;&gt;"",$T2467&lt;&gt;"",$V2467&lt;&gt;"",$W2467&lt;&gt;"")),"O item possui dados lançados, mas o total está zerado. Revise os valores informados.","")))))))))))))))</f>
        <v/>
      </c>
    </row>
    <row r="2468" spans="1:35" ht="14.25" customHeight="1" x14ac:dyDescent="0.25">
      <c r="A2468" s="57" t="str">
        <f t="shared" si="494"/>
        <v/>
      </c>
      <c r="B2468" s="58"/>
      <c r="C2468" s="58"/>
      <c r="D2468" s="58"/>
      <c r="E2468" s="58"/>
      <c r="F2468" s="58"/>
      <c r="G2468" s="269"/>
      <c r="H2468" s="59"/>
      <c r="I2468" s="273">
        <f t="shared" si="495"/>
        <v>0</v>
      </c>
      <c r="J2468" s="269"/>
      <c r="K2468" s="59"/>
      <c r="L2468" s="270">
        <f t="shared" si="496"/>
        <v>0</v>
      </c>
      <c r="M2468" s="269"/>
      <c r="N2468" s="59"/>
      <c r="O2468" s="270">
        <f t="shared" si="497"/>
        <v>0</v>
      </c>
      <c r="P2468" s="269"/>
      <c r="Q2468" s="59"/>
      <c r="R2468" s="271">
        <f t="shared" si="498"/>
        <v>0</v>
      </c>
      <c r="S2468" s="269"/>
      <c r="T2468" s="59"/>
      <c r="U2468" s="270">
        <f t="shared" si="499"/>
        <v>0</v>
      </c>
      <c r="V2468" s="269"/>
      <c r="W2468" s="59"/>
      <c r="X2468" s="270">
        <f t="shared" si="500"/>
        <v>0</v>
      </c>
      <c r="Y2468" s="270">
        <f t="shared" si="501"/>
        <v>0</v>
      </c>
      <c r="Z2468" s="58"/>
      <c r="AA2468" s="58"/>
      <c r="AB2468" s="60" t="str">
        <f t="shared" si="502"/>
        <v/>
      </c>
      <c r="AC2468" s="21" t="b">
        <f t="shared" si="503"/>
        <v>0</v>
      </c>
      <c r="AD2468" s="21" t="b">
        <f t="shared" si="504"/>
        <v>0</v>
      </c>
      <c r="AE2468" s="21" t="b">
        <f t="shared" si="505"/>
        <v>0</v>
      </c>
      <c r="AF2468" s="21" t="b">
        <f ca="1">OR(AND($AC2468,NOT($AD2468)),AND($AC2468,OR(AND($G2468="",$H2468&lt;&gt;""),AND($G2468&lt;&gt;"",$H2468=""),AND($J2468="",$K2468&lt;&gt;""),AND($J2468&lt;&gt;"",$K2468=""),AND($M2468="",$N2468&lt;&gt;""),AND($M2468&lt;&gt;"",$N2468=""),AND($P2468="",$Q2468&lt;&gt;""),AND($P2468&lt;&gt;"",$Q2468=""),AND($S2468="",$T2468&lt;&gt;""),AND($S2468&lt;&gt;"",$T2468=""),AND($V2468="",$W2468&lt;&gt;""),AND($V2468&lt;&gt;"",$W2468=""))),AND($C2468&lt;&gt;"",$E2468&lt;&gt;"",LEFT(TRIM($C2468),1)&lt;&gt;LEFT(TRIM($E2468),1)),IF(OR($E2468="",$F2468=""),FALSE(),IFERROR(COUNTIF(INDIRECT("UNITS_"&amp;SUBSTITUTE(LEFT($E2468,FIND(" ",$E2468&amp;" ")-1),".","_")),$F2468)=0,TRUE())),AND($B2468&lt;&gt;"",OR(ISNUMBER(SEARCH("outro",LOWER($B2468))),ISNUMBER(SEARCH("divers",LOWER($B2468))),ISNUMBER(SEARCH("etc",LOWER($B2468))))),OR(AND(ISNUMBER(SEARCH("comunic",LOWER($B2468))),LEFT($E2468,3)&lt;&gt;"4.4"),AND(ISNUMBER(SEARCH("monitor",LOWER($B2468))),NOT(OR(LEFT($E2468,3)="1.5",LEFT($E2468,3)="2.5")))),AND($B2468&lt;&gt;"",OR(LEFT($C2468,1)="1",LEFT($C2468,1)="2"),$D2468=""),AND($D2468&lt;&gt;"",NOT(OR(LEFT($C2468,1)="1",LEFT($C2468,1)="2"))),AND($D2468&lt;&gt;"",COUNTIF(' PROJETO'!$B$14:$B$16,$D2468)=0),IF($D2468="",FALSE(),IF(COUNTIF(' PROJETO'!$B$14:$B$16,$D2468)=0,FALSE(),IFERROR(INDEX(' PROJETO'!$C$14:$C$16,MATCH($D2468,' PROJETO'!$B$14:$B$16,0))&lt;&gt;"Sim",FALSE()))))</f>
        <v>0</v>
      </c>
      <c r="AG2468" s="21" t="b">
        <f>AND($AC2468,$Y2468&gt;'CONFG.  LISTAS'!$F$4,$Z2468="",$AA2468="")</f>
        <v>0</v>
      </c>
      <c r="AH2468" s="21" t="str">
        <f t="shared" si="506"/>
        <v/>
      </c>
      <c r="AI2468" s="43" t="str">
        <f ca="1">IF(NOT($AC2468),"",IF(OR($B2468="",$C2468="",$E2468="",$F2468=""),"Preencha descrição, categoria, tipo e unidade.",IF(AND($B2468&lt;&gt;"",OR(LEFT($C2468,1)="1",LEFT($C2468,1)="2"),$D2468=""),"Informe a prática de restauração para itens diretos.",IF(AND($D2468&lt;&gt;"",NOT(OR(LEFT($C2468,1)="1",LEFT($C2468,1)="2"))),"Custos indiretos não devem pertencer a uma prática específica.",IF(AND($D2468&lt;&gt;"",COUNTIF(' PROJETO'!$B$14:$B$16,$D2468)=0),"Prática de restauração inválida ou não cadastrada.",IF(IF($D2468="",FALSE(),IF(COUNTIF(' PROJETO'!$B$14:$B$16,$D2468)=0,FALSE(),IFERROR(INDEX(' PROJETO'!$C$14:$C$16,MATCH($D2468,' PROJETO'!$B$14:$B$16,0))&lt;&gt;"Sim",FALSE()))),"A prática informada no item não foi selecionada na aba Projeto.",IF(AND(MAX($I2468,$L2468,$O2468,$R2468,$U2468,$X2468)&gt;'CONFG.  LISTAS'!$F$4,NOT(OR($Z2468&lt;&gt;"",$AA2468&lt;&gt;""))),"Memorial de cálculo ou anexo obrigatório não informado para item acima do limite.",IF(OR(AND($G2468&lt;&gt;"",$H2468&lt;&gt;"",OR($G2468&lt;=0,$H2468&lt;=0)),AND($J2468&lt;&gt;"",$K2468&lt;&gt;"",OR($J2468&lt;=0,$K2468&lt;=0)),AND($M2468&lt;&gt;"",$N2468&lt;&gt;"",OR($M2468&lt;=0,$N2468&lt;=0)),AND($P2468&lt;&gt;"",$Q2468&lt;&gt;"",OR($P2468&lt;=0,$Q2468&lt;=0)),AND($S2468&lt;&gt;"",$T2468&lt;&gt;"",OR($S2468&lt;=0,$T2468&lt;=0)),AND($V2468&lt;&gt;"",$W2468&lt;&gt;"",OR($V2468&lt;=0,$W2468&lt;=0))),"Revise os valores informados: valor unitário e quantidade devem ser maiores que zero.",IF(OR(AND($G2468="",$H2468&lt;&gt;""),AND($G2468&lt;&gt;"",$H2468=""),AND($J2468="",$K2468&lt;&gt;""),AND($J2468&lt;&gt;"",$K2468=""),AND($M2468="",$N2468&lt;&gt;""),AND($M2468&lt;&gt;"",$N2468=""),AND($P2468="",$Q2468&lt;&gt;""),AND($P2468&lt;&gt;"",$Q2468=""),AND($S2468="",$T2468&lt;&gt;""),AND($S2468&lt;&gt;"",$T2468=""),AND($V2468="",$W2468&lt;&gt;""),AND($V2468&lt;&gt;"",$W2468="")),"Há ano preenchido parcialmente: "&amp;TRIM(IF(AND($G2468="",$H2468&lt;&gt;""),"Ano 1 (falta valor unitário); ","")&amp;IF(AND($G2468&lt;&gt;"",$H2468=""),"Ano 1 (falta quantidade); ","")&amp;IF(AND($J2468="",$K2468&lt;&gt;""),"Ano 2 (falta valor unitário); ","")&amp;IF(AND($J2468&lt;&gt;"",$K2468=""),"Ano 2 (falta quantidade); ","")&amp;IF(AND($M2468="",$N2468&lt;&gt;""),"Ano 3 (falta valor unitário); ","")&amp;IF(AND($M2468&lt;&gt;"",$N2468=""),"Ano 3 (falta quantidade); ","")&amp;IF(AND($P2468="",$Q2468&lt;&gt;""),"Ano 4 (falta valor unitário); ","")&amp;IF(AND($P2468&lt;&gt;"",$Q2468=""),"Ano 4 (falta quantidade); ","")&amp;IF(AND($S2468="",$T2468&lt;&gt;""),"Ano 5 (falta valor unitário); ","")&amp;IF(AND($S2468&lt;&gt;"",$T2468=""),"Ano 5 (falta quantidade); ","")&amp;IF(AND($V2468="",$W2468&lt;&gt;""),"Ano 6 (falta valor unitário); ","")&amp;IF(AND($V2468&lt;&gt;"",$W2468=""),"Ano 6 (falta quantidade); ","")), IF(NOT(OR(AND($G2468&lt;&gt;"",$H2468&lt;&gt;""),AND($J2468&lt;&gt;"",$K2468&lt;&gt;""),AND($M2468&lt;&gt;"",$N2468&lt;&gt;""),AND($P2468&lt;&gt;"",$Q2468&lt;&gt;""),AND($S2468&lt;&gt;"",$T2468&lt;&gt;""),AND($V2468&lt;&gt;"",$W2468&lt;&gt;""))),"Informe pelo menos um ano completo com valor unitário e quantidade.",IF(AND($C2468&lt;&gt;"",$E2468&lt;&gt;"",LEFT(TRIM($C2468),1)&lt;&gt;LEFT(TRIM($E2468),1)),"Categoria e tipo estão incompatíveis.",IF(IF(OR($E2468="",$F2468=""),FALSE(),IFERROR(COUNTIF(INDIRECT("UNITS_"&amp;SUBSTITUTE(LEFT($E2468,FIND(" ",$E2468&amp;" ")-1),".","_")),$F2468)=0,TRUE())),"Unidade incompatível com o tipo selecionado.",IF(OR(AND(ISNUMBER(SEARCH("comunic",LOWER($B2468))),LEFT($E2468,3)&lt;&gt;"4.4"),AND(ISNUMBER(SEARCH("monitor",LOWER($B2468))),NOT(OR(LEFT($E2468,3)="1.5",LEFT($E2468,3)="2.5")))),"Revise a classificação do item conforme as regras de preenchimento.",IF(AND($B2468&lt;&gt;"",OR(ISNUMBER(SEARCH("outro",LOWER($B2468))),ISNUMBER(SEARCH("divers",LOWER($B2468))),ISNUMBER(SEARCH("kit",LOWER($B2468))),ISNUMBER(SEARCH("ferrament",LOWER($B2468))),ISNUMBER(SEARCH("epi",LOWER($B2468)))),NOT(OR($Z2468&lt;&gt;"",$AA2468&lt;&gt;""))),"Descrição muito genérica: detalhe melhor o item e registre o racional no memorial ou em anexo.",IF(AND($Y2468=0,$B2468&lt;&gt;"",OR($G2468&lt;&gt;"",$H2468&lt;&gt;"",$J2468&lt;&gt;"",$K2468&lt;&gt;"",$M2468&lt;&gt;"",$N2468&lt;&gt;"",$P2468&lt;&gt;"",$Q2468&lt;&gt;"",$S2468&lt;&gt;"",$T2468&lt;&gt;"",$V2468&lt;&gt;"",$W2468&lt;&gt;"")),"O item possui dados lançados, mas o total está zerado. Revise os valores informados.","")))))))))))))))</f>
        <v/>
      </c>
    </row>
    <row r="2469" spans="1:35" ht="14.25" customHeight="1" x14ac:dyDescent="0.25">
      <c r="A2469" s="57" t="str">
        <f t="shared" si="494"/>
        <v/>
      </c>
      <c r="B2469" s="61"/>
      <c r="C2469" s="61"/>
      <c r="D2469" s="58"/>
      <c r="E2469" s="61"/>
      <c r="F2469" s="61"/>
      <c r="G2469" s="272"/>
      <c r="H2469" s="62"/>
      <c r="I2469" s="273">
        <f t="shared" si="495"/>
        <v>0</v>
      </c>
      <c r="J2469" s="272"/>
      <c r="K2469" s="62"/>
      <c r="L2469" s="270">
        <f t="shared" si="496"/>
        <v>0</v>
      </c>
      <c r="M2469" s="272"/>
      <c r="N2469" s="62"/>
      <c r="O2469" s="270">
        <f t="shared" si="497"/>
        <v>0</v>
      </c>
      <c r="P2469" s="272"/>
      <c r="Q2469" s="62"/>
      <c r="R2469" s="271">
        <f t="shared" si="498"/>
        <v>0</v>
      </c>
      <c r="S2469" s="272"/>
      <c r="T2469" s="62"/>
      <c r="U2469" s="270">
        <f t="shared" si="499"/>
        <v>0</v>
      </c>
      <c r="V2469" s="272"/>
      <c r="W2469" s="62"/>
      <c r="X2469" s="270">
        <f t="shared" si="500"/>
        <v>0</v>
      </c>
      <c r="Y2469" s="270">
        <f t="shared" si="501"/>
        <v>0</v>
      </c>
      <c r="Z2469" s="61"/>
      <c r="AA2469" s="61"/>
      <c r="AB2469" s="60" t="str">
        <f t="shared" si="502"/>
        <v/>
      </c>
      <c r="AC2469" s="21" t="b">
        <f t="shared" si="503"/>
        <v>0</v>
      </c>
      <c r="AD2469" s="21" t="b">
        <f t="shared" si="504"/>
        <v>0</v>
      </c>
      <c r="AE2469" s="21" t="b">
        <f t="shared" si="505"/>
        <v>0</v>
      </c>
      <c r="AF2469" s="21" t="b">
        <f ca="1">OR(AND($AC2469,NOT($AD2469)),AND($AC2469,OR(AND($G2469="",$H2469&lt;&gt;""),AND($G2469&lt;&gt;"",$H2469=""),AND($J2469="",$K2469&lt;&gt;""),AND($J2469&lt;&gt;"",$K2469=""),AND($M2469="",$N2469&lt;&gt;""),AND($M2469&lt;&gt;"",$N2469=""),AND($P2469="",$Q2469&lt;&gt;""),AND($P2469&lt;&gt;"",$Q2469=""),AND($S2469="",$T2469&lt;&gt;""),AND($S2469&lt;&gt;"",$T2469=""),AND($V2469="",$W2469&lt;&gt;""),AND($V2469&lt;&gt;"",$W2469=""))),AND($C2469&lt;&gt;"",$E2469&lt;&gt;"",LEFT(TRIM($C2469),1)&lt;&gt;LEFT(TRIM($E2469),1)),IF(OR($E2469="",$F2469=""),FALSE(),IFERROR(COUNTIF(INDIRECT("UNITS_"&amp;SUBSTITUTE(LEFT($E2469,FIND(" ",$E2469&amp;" ")-1),".","_")),$F2469)=0,TRUE())),AND($B2469&lt;&gt;"",OR(ISNUMBER(SEARCH("outro",LOWER($B2469))),ISNUMBER(SEARCH("divers",LOWER($B2469))),ISNUMBER(SEARCH("etc",LOWER($B2469))))),OR(AND(ISNUMBER(SEARCH("comunic",LOWER($B2469))),LEFT($E2469,3)&lt;&gt;"4.4"),AND(ISNUMBER(SEARCH("monitor",LOWER($B2469))),NOT(OR(LEFT($E2469,3)="1.5",LEFT($E2469,3)="2.5")))),AND($B2469&lt;&gt;"",OR(LEFT($C2469,1)="1",LEFT($C2469,1)="2"),$D2469=""),AND($D2469&lt;&gt;"",NOT(OR(LEFT($C2469,1)="1",LEFT($C2469,1)="2"))),AND($D2469&lt;&gt;"",COUNTIF(' PROJETO'!$B$14:$B$16,$D2469)=0),IF($D2469="",FALSE(),IF(COUNTIF(' PROJETO'!$B$14:$B$16,$D2469)=0,FALSE(),IFERROR(INDEX(' PROJETO'!$C$14:$C$16,MATCH($D2469,' PROJETO'!$B$14:$B$16,0))&lt;&gt;"Sim",FALSE()))))</f>
        <v>0</v>
      </c>
      <c r="AG2469" s="21" t="b">
        <f>AND($AC2469,$Y2469&gt;'CONFG.  LISTAS'!$F$4,$Z2469="",$AA2469="")</f>
        <v>0</v>
      </c>
      <c r="AH2469" s="21" t="str">
        <f t="shared" si="506"/>
        <v/>
      </c>
      <c r="AI2469" s="43" t="str">
        <f ca="1">IF(NOT($AC2469),"",IF(OR($B2469="",$C2469="",$E2469="",$F2469=""),"Preencha descrição, categoria, tipo e unidade.",IF(AND($B2469&lt;&gt;"",OR(LEFT($C2469,1)="1",LEFT($C2469,1)="2"),$D2469=""),"Informe a prática de restauração para itens diretos.",IF(AND($D2469&lt;&gt;"",NOT(OR(LEFT($C2469,1)="1",LEFT($C2469,1)="2"))),"Custos indiretos não devem pertencer a uma prática específica.",IF(AND($D2469&lt;&gt;"",COUNTIF(' PROJETO'!$B$14:$B$16,$D2469)=0),"Prática de restauração inválida ou não cadastrada.",IF(IF($D2469="",FALSE(),IF(COUNTIF(' PROJETO'!$B$14:$B$16,$D2469)=0,FALSE(),IFERROR(INDEX(' PROJETO'!$C$14:$C$16,MATCH($D2469,' PROJETO'!$B$14:$B$16,0))&lt;&gt;"Sim",FALSE()))),"A prática informada no item não foi selecionada na aba Projeto.",IF(AND(MAX($I2469,$L2469,$O2469,$R2469,$U2469,$X2469)&gt;'CONFG.  LISTAS'!$F$4,NOT(OR($Z2469&lt;&gt;"",$AA2469&lt;&gt;""))),"Memorial de cálculo ou anexo obrigatório não informado para item acima do limite.",IF(OR(AND($G2469&lt;&gt;"",$H2469&lt;&gt;"",OR($G2469&lt;=0,$H2469&lt;=0)),AND($J2469&lt;&gt;"",$K2469&lt;&gt;"",OR($J2469&lt;=0,$K2469&lt;=0)),AND($M2469&lt;&gt;"",$N2469&lt;&gt;"",OR($M2469&lt;=0,$N2469&lt;=0)),AND($P2469&lt;&gt;"",$Q2469&lt;&gt;"",OR($P2469&lt;=0,$Q2469&lt;=0)),AND($S2469&lt;&gt;"",$T2469&lt;&gt;"",OR($S2469&lt;=0,$T2469&lt;=0)),AND($V2469&lt;&gt;"",$W2469&lt;&gt;"",OR($V2469&lt;=0,$W2469&lt;=0))),"Revise os valores informados: valor unitário e quantidade devem ser maiores que zero.",IF(OR(AND($G2469="",$H2469&lt;&gt;""),AND($G2469&lt;&gt;"",$H2469=""),AND($J2469="",$K2469&lt;&gt;""),AND($J2469&lt;&gt;"",$K2469=""),AND($M2469="",$N2469&lt;&gt;""),AND($M2469&lt;&gt;"",$N2469=""),AND($P2469="",$Q2469&lt;&gt;""),AND($P2469&lt;&gt;"",$Q2469=""),AND($S2469="",$T2469&lt;&gt;""),AND($S2469&lt;&gt;"",$T2469=""),AND($V2469="",$W2469&lt;&gt;""),AND($V2469&lt;&gt;"",$W2469="")),"Há ano preenchido parcialmente: "&amp;TRIM(IF(AND($G2469="",$H2469&lt;&gt;""),"Ano 1 (falta valor unitário); ","")&amp;IF(AND($G2469&lt;&gt;"",$H2469=""),"Ano 1 (falta quantidade); ","")&amp;IF(AND($J2469="",$K2469&lt;&gt;""),"Ano 2 (falta valor unitário); ","")&amp;IF(AND($J2469&lt;&gt;"",$K2469=""),"Ano 2 (falta quantidade); ","")&amp;IF(AND($M2469="",$N2469&lt;&gt;""),"Ano 3 (falta valor unitário); ","")&amp;IF(AND($M2469&lt;&gt;"",$N2469=""),"Ano 3 (falta quantidade); ","")&amp;IF(AND($P2469="",$Q2469&lt;&gt;""),"Ano 4 (falta valor unitário); ","")&amp;IF(AND($P2469&lt;&gt;"",$Q2469=""),"Ano 4 (falta quantidade); ","")&amp;IF(AND($S2469="",$T2469&lt;&gt;""),"Ano 5 (falta valor unitário); ","")&amp;IF(AND($S2469&lt;&gt;"",$T2469=""),"Ano 5 (falta quantidade); ","")&amp;IF(AND($V2469="",$W2469&lt;&gt;""),"Ano 6 (falta valor unitário); ","")&amp;IF(AND($V2469&lt;&gt;"",$W2469=""),"Ano 6 (falta quantidade); ","")), IF(NOT(OR(AND($G2469&lt;&gt;"",$H2469&lt;&gt;""),AND($J2469&lt;&gt;"",$K2469&lt;&gt;""),AND($M2469&lt;&gt;"",$N2469&lt;&gt;""),AND($P2469&lt;&gt;"",$Q2469&lt;&gt;""),AND($S2469&lt;&gt;"",$T2469&lt;&gt;""),AND($V2469&lt;&gt;"",$W2469&lt;&gt;""))),"Informe pelo menos um ano completo com valor unitário e quantidade.",IF(AND($C2469&lt;&gt;"",$E2469&lt;&gt;"",LEFT(TRIM($C2469),1)&lt;&gt;LEFT(TRIM($E2469),1)),"Categoria e tipo estão incompatíveis.",IF(IF(OR($E2469="",$F2469=""),FALSE(),IFERROR(COUNTIF(INDIRECT("UNITS_"&amp;SUBSTITUTE(LEFT($E2469,FIND(" ",$E2469&amp;" ")-1),".","_")),$F2469)=0,TRUE())),"Unidade incompatível com o tipo selecionado.",IF(OR(AND(ISNUMBER(SEARCH("comunic",LOWER($B2469))),LEFT($E2469,3)&lt;&gt;"4.4"),AND(ISNUMBER(SEARCH("monitor",LOWER($B2469))),NOT(OR(LEFT($E2469,3)="1.5",LEFT($E2469,3)="2.5")))),"Revise a classificação do item conforme as regras de preenchimento.",IF(AND($B2469&lt;&gt;"",OR(ISNUMBER(SEARCH("outro",LOWER($B2469))),ISNUMBER(SEARCH("divers",LOWER($B2469))),ISNUMBER(SEARCH("kit",LOWER($B2469))),ISNUMBER(SEARCH("ferrament",LOWER($B2469))),ISNUMBER(SEARCH("epi",LOWER($B2469)))),NOT(OR($Z2469&lt;&gt;"",$AA2469&lt;&gt;""))),"Descrição muito genérica: detalhe melhor o item e registre o racional no memorial ou em anexo.",IF(AND($Y2469=0,$B2469&lt;&gt;"",OR($G2469&lt;&gt;"",$H2469&lt;&gt;"",$J2469&lt;&gt;"",$K2469&lt;&gt;"",$M2469&lt;&gt;"",$N2469&lt;&gt;"",$P2469&lt;&gt;"",$Q2469&lt;&gt;"",$S2469&lt;&gt;"",$T2469&lt;&gt;"",$V2469&lt;&gt;"",$W2469&lt;&gt;"")),"O item possui dados lançados, mas o total está zerado. Revise os valores informados.","")))))))))))))))</f>
        <v/>
      </c>
    </row>
    <row r="2470" spans="1:35" ht="14.25" customHeight="1" x14ac:dyDescent="0.25">
      <c r="A2470" s="57" t="str">
        <f t="shared" si="494"/>
        <v/>
      </c>
      <c r="B2470" s="58"/>
      <c r="C2470" s="58"/>
      <c r="D2470" s="58"/>
      <c r="E2470" s="58"/>
      <c r="F2470" s="58"/>
      <c r="G2470" s="269"/>
      <c r="H2470" s="59"/>
      <c r="I2470" s="273">
        <f t="shared" si="495"/>
        <v>0</v>
      </c>
      <c r="J2470" s="269"/>
      <c r="K2470" s="59"/>
      <c r="L2470" s="270">
        <f t="shared" si="496"/>
        <v>0</v>
      </c>
      <c r="M2470" s="269"/>
      <c r="N2470" s="59"/>
      <c r="O2470" s="270">
        <f t="shared" si="497"/>
        <v>0</v>
      </c>
      <c r="P2470" s="269"/>
      <c r="Q2470" s="59"/>
      <c r="R2470" s="271">
        <f t="shared" si="498"/>
        <v>0</v>
      </c>
      <c r="S2470" s="269"/>
      <c r="T2470" s="59"/>
      <c r="U2470" s="270">
        <f t="shared" si="499"/>
        <v>0</v>
      </c>
      <c r="V2470" s="269"/>
      <c r="W2470" s="59"/>
      <c r="X2470" s="270">
        <f t="shared" si="500"/>
        <v>0</v>
      </c>
      <c r="Y2470" s="270">
        <f t="shared" si="501"/>
        <v>0</v>
      </c>
      <c r="Z2470" s="58"/>
      <c r="AA2470" s="58"/>
      <c r="AB2470" s="60" t="str">
        <f t="shared" si="502"/>
        <v/>
      </c>
      <c r="AC2470" s="21" t="b">
        <f t="shared" si="503"/>
        <v>0</v>
      </c>
      <c r="AD2470" s="21" t="b">
        <f t="shared" si="504"/>
        <v>0</v>
      </c>
      <c r="AE2470" s="21" t="b">
        <f t="shared" si="505"/>
        <v>0</v>
      </c>
      <c r="AF2470" s="21" t="b">
        <f ca="1">OR(AND($AC2470,NOT($AD2470)),AND($AC2470,OR(AND($G2470="",$H2470&lt;&gt;""),AND($G2470&lt;&gt;"",$H2470=""),AND($J2470="",$K2470&lt;&gt;""),AND($J2470&lt;&gt;"",$K2470=""),AND($M2470="",$N2470&lt;&gt;""),AND($M2470&lt;&gt;"",$N2470=""),AND($P2470="",$Q2470&lt;&gt;""),AND($P2470&lt;&gt;"",$Q2470=""),AND($S2470="",$T2470&lt;&gt;""),AND($S2470&lt;&gt;"",$T2470=""),AND($V2470="",$W2470&lt;&gt;""),AND($V2470&lt;&gt;"",$W2470=""))),AND($C2470&lt;&gt;"",$E2470&lt;&gt;"",LEFT(TRIM($C2470),1)&lt;&gt;LEFT(TRIM($E2470),1)),IF(OR($E2470="",$F2470=""),FALSE(),IFERROR(COUNTIF(INDIRECT("UNITS_"&amp;SUBSTITUTE(LEFT($E2470,FIND(" ",$E2470&amp;" ")-1),".","_")),$F2470)=0,TRUE())),AND($B2470&lt;&gt;"",OR(ISNUMBER(SEARCH("outro",LOWER($B2470))),ISNUMBER(SEARCH("divers",LOWER($B2470))),ISNUMBER(SEARCH("etc",LOWER($B2470))))),OR(AND(ISNUMBER(SEARCH("comunic",LOWER($B2470))),LEFT($E2470,3)&lt;&gt;"4.4"),AND(ISNUMBER(SEARCH("monitor",LOWER($B2470))),NOT(OR(LEFT($E2470,3)="1.5",LEFT($E2470,3)="2.5")))),AND($B2470&lt;&gt;"",OR(LEFT($C2470,1)="1",LEFT($C2470,1)="2"),$D2470=""),AND($D2470&lt;&gt;"",NOT(OR(LEFT($C2470,1)="1",LEFT($C2470,1)="2"))),AND($D2470&lt;&gt;"",COUNTIF(' PROJETO'!$B$14:$B$16,$D2470)=0),IF($D2470="",FALSE(),IF(COUNTIF(' PROJETO'!$B$14:$B$16,$D2470)=0,FALSE(),IFERROR(INDEX(' PROJETO'!$C$14:$C$16,MATCH($D2470,' PROJETO'!$B$14:$B$16,0))&lt;&gt;"Sim",FALSE()))))</f>
        <v>0</v>
      </c>
      <c r="AG2470" s="21" t="b">
        <f>AND($AC2470,$Y2470&gt;'CONFG.  LISTAS'!$F$4,$Z2470="",$AA2470="")</f>
        <v>0</v>
      </c>
      <c r="AH2470" s="21" t="str">
        <f t="shared" si="506"/>
        <v/>
      </c>
      <c r="AI2470" s="43" t="str">
        <f ca="1">IF(NOT($AC2470),"",IF(OR($B2470="",$C2470="",$E2470="",$F2470=""),"Preencha descrição, categoria, tipo e unidade.",IF(AND($B2470&lt;&gt;"",OR(LEFT($C2470,1)="1",LEFT($C2470,1)="2"),$D2470=""),"Informe a prática de restauração para itens diretos.",IF(AND($D2470&lt;&gt;"",NOT(OR(LEFT($C2470,1)="1",LEFT($C2470,1)="2"))),"Custos indiretos não devem pertencer a uma prática específica.",IF(AND($D2470&lt;&gt;"",COUNTIF(' PROJETO'!$B$14:$B$16,$D2470)=0),"Prática de restauração inválida ou não cadastrada.",IF(IF($D2470="",FALSE(),IF(COUNTIF(' PROJETO'!$B$14:$B$16,$D2470)=0,FALSE(),IFERROR(INDEX(' PROJETO'!$C$14:$C$16,MATCH($D2470,' PROJETO'!$B$14:$B$16,0))&lt;&gt;"Sim",FALSE()))),"A prática informada no item não foi selecionada na aba Projeto.",IF(AND(MAX($I2470,$L2470,$O2470,$R2470,$U2470,$X2470)&gt;'CONFG.  LISTAS'!$F$4,NOT(OR($Z2470&lt;&gt;"",$AA2470&lt;&gt;""))),"Memorial de cálculo ou anexo obrigatório não informado para item acima do limite.",IF(OR(AND($G2470&lt;&gt;"",$H2470&lt;&gt;"",OR($G2470&lt;=0,$H2470&lt;=0)),AND($J2470&lt;&gt;"",$K2470&lt;&gt;"",OR($J2470&lt;=0,$K2470&lt;=0)),AND($M2470&lt;&gt;"",$N2470&lt;&gt;"",OR($M2470&lt;=0,$N2470&lt;=0)),AND($P2470&lt;&gt;"",$Q2470&lt;&gt;"",OR($P2470&lt;=0,$Q2470&lt;=0)),AND($S2470&lt;&gt;"",$T2470&lt;&gt;"",OR($S2470&lt;=0,$T2470&lt;=0)),AND($V2470&lt;&gt;"",$W2470&lt;&gt;"",OR($V2470&lt;=0,$W2470&lt;=0))),"Revise os valores informados: valor unitário e quantidade devem ser maiores que zero.",IF(OR(AND($G2470="",$H2470&lt;&gt;""),AND($G2470&lt;&gt;"",$H2470=""),AND($J2470="",$K2470&lt;&gt;""),AND($J2470&lt;&gt;"",$K2470=""),AND($M2470="",$N2470&lt;&gt;""),AND($M2470&lt;&gt;"",$N2470=""),AND($P2470="",$Q2470&lt;&gt;""),AND($P2470&lt;&gt;"",$Q2470=""),AND($S2470="",$T2470&lt;&gt;""),AND($S2470&lt;&gt;"",$T2470=""),AND($V2470="",$W2470&lt;&gt;""),AND($V2470&lt;&gt;"",$W2470="")),"Há ano preenchido parcialmente: "&amp;TRIM(IF(AND($G2470="",$H2470&lt;&gt;""),"Ano 1 (falta valor unitário); ","")&amp;IF(AND($G2470&lt;&gt;"",$H2470=""),"Ano 1 (falta quantidade); ","")&amp;IF(AND($J2470="",$K2470&lt;&gt;""),"Ano 2 (falta valor unitário); ","")&amp;IF(AND($J2470&lt;&gt;"",$K2470=""),"Ano 2 (falta quantidade); ","")&amp;IF(AND($M2470="",$N2470&lt;&gt;""),"Ano 3 (falta valor unitário); ","")&amp;IF(AND($M2470&lt;&gt;"",$N2470=""),"Ano 3 (falta quantidade); ","")&amp;IF(AND($P2470="",$Q2470&lt;&gt;""),"Ano 4 (falta valor unitário); ","")&amp;IF(AND($P2470&lt;&gt;"",$Q2470=""),"Ano 4 (falta quantidade); ","")&amp;IF(AND($S2470="",$T2470&lt;&gt;""),"Ano 5 (falta valor unitário); ","")&amp;IF(AND($S2470&lt;&gt;"",$T2470=""),"Ano 5 (falta quantidade); ","")&amp;IF(AND($V2470="",$W2470&lt;&gt;""),"Ano 6 (falta valor unitário); ","")&amp;IF(AND($V2470&lt;&gt;"",$W2470=""),"Ano 6 (falta quantidade); ","")), IF(NOT(OR(AND($G2470&lt;&gt;"",$H2470&lt;&gt;""),AND($J2470&lt;&gt;"",$K2470&lt;&gt;""),AND($M2470&lt;&gt;"",$N2470&lt;&gt;""),AND($P2470&lt;&gt;"",$Q2470&lt;&gt;""),AND($S2470&lt;&gt;"",$T2470&lt;&gt;""),AND($V2470&lt;&gt;"",$W2470&lt;&gt;""))),"Informe pelo menos um ano completo com valor unitário e quantidade.",IF(AND($C2470&lt;&gt;"",$E2470&lt;&gt;"",LEFT(TRIM($C2470),1)&lt;&gt;LEFT(TRIM($E2470),1)),"Categoria e tipo estão incompatíveis.",IF(IF(OR($E2470="",$F2470=""),FALSE(),IFERROR(COUNTIF(INDIRECT("UNITS_"&amp;SUBSTITUTE(LEFT($E2470,FIND(" ",$E2470&amp;" ")-1),".","_")),$F2470)=0,TRUE())),"Unidade incompatível com o tipo selecionado.",IF(OR(AND(ISNUMBER(SEARCH("comunic",LOWER($B2470))),LEFT($E2470,3)&lt;&gt;"4.4"),AND(ISNUMBER(SEARCH("monitor",LOWER($B2470))),NOT(OR(LEFT($E2470,3)="1.5",LEFT($E2470,3)="2.5")))),"Revise a classificação do item conforme as regras de preenchimento.",IF(AND($B2470&lt;&gt;"",OR(ISNUMBER(SEARCH("outro",LOWER($B2470))),ISNUMBER(SEARCH("divers",LOWER($B2470))),ISNUMBER(SEARCH("kit",LOWER($B2470))),ISNUMBER(SEARCH("ferrament",LOWER($B2470))),ISNUMBER(SEARCH("epi",LOWER($B2470)))),NOT(OR($Z2470&lt;&gt;"",$AA2470&lt;&gt;""))),"Descrição muito genérica: detalhe melhor o item e registre o racional no memorial ou em anexo.",IF(AND($Y2470=0,$B2470&lt;&gt;"",OR($G2470&lt;&gt;"",$H2470&lt;&gt;"",$J2470&lt;&gt;"",$K2470&lt;&gt;"",$M2470&lt;&gt;"",$N2470&lt;&gt;"",$P2470&lt;&gt;"",$Q2470&lt;&gt;"",$S2470&lt;&gt;"",$T2470&lt;&gt;"",$V2470&lt;&gt;"",$W2470&lt;&gt;"")),"O item possui dados lançados, mas o total está zerado. Revise os valores informados.","")))))))))))))))</f>
        <v/>
      </c>
    </row>
  </sheetData>
  <sheetProtection algorithmName="SHA-512" hashValue="U8QeWmLqkCuib3Ddj45ZfN+eRFtXDOTRybAyU0T/izoA7QeSMAEzQ6gCX50HmCxPXKpx45ilVm0p8E4t9vuVmg==" saltValue="hswO2MgO/9pLrKqu/a/OMA==" spinCount="100000" sheet="1" objects="1" scenarios="1"/>
  <mergeCells count="16">
    <mergeCell ref="B6:B7"/>
    <mergeCell ref="F6:F7"/>
    <mergeCell ref="V1:AA6"/>
    <mergeCell ref="C8:F8"/>
    <mergeCell ref="C4:E4"/>
    <mergeCell ref="M8:O8"/>
    <mergeCell ref="V8:X8"/>
    <mergeCell ref="C6:C7"/>
    <mergeCell ref="G8:I8"/>
    <mergeCell ref="J8:L8"/>
    <mergeCell ref="P8:R8"/>
    <mergeCell ref="S8:U8"/>
    <mergeCell ref="G7:X7"/>
    <mergeCell ref="C3:E3"/>
    <mergeCell ref="E6:E7"/>
    <mergeCell ref="C2:E2"/>
  </mergeCells>
  <conditionalFormatting sqref="A10:A2470">
    <cfRule type="expression" dxfId="35" priority="2">
      <formula>$AH10="⚠"</formula>
    </cfRule>
    <cfRule type="expression" dxfId="34" priority="3">
      <formula>$AH10="◔"</formula>
    </cfRule>
    <cfRule type="expression" dxfId="33" priority="4">
      <formula>$AH10="✓"</formula>
    </cfRule>
  </conditionalFormatting>
  <conditionalFormatting sqref="B10:B2470">
    <cfRule type="expression" dxfId="32" priority="5">
      <formula>OR(AND($AC10,$B10=""),AND($B10&lt;&gt;"",OR(ISNUMBER(SEARCH("outro",LOWER($B10))),ISNUMBER(SEARCH("divers",LOWER($B10))),ISNUMBER(SEARCH("etc",LOWER($B10))))),AND(ISNUMBER(SEARCH("comunic",LOWER($B10))),LEFT($E10,3)&lt;&gt;"4.4"),AND(ISNUMBER(SEARCH("monitor",LOWER($B10))),NOT(OR(LEFT($E10,3)="1.5",LEFT($E10,3)="2.5"))))</formula>
    </cfRule>
  </conditionalFormatting>
  <conditionalFormatting sqref="C10:C2470">
    <cfRule type="expression" dxfId="31" priority="6">
      <formula>OR(AND($AC10,$C10=""),AND($C10&lt;&gt;"",$E10&lt;&gt;"",LEFT(TRIM($C10),1)&lt;&gt;LEFT(TRIM($E10),1)))</formula>
    </cfRule>
  </conditionalFormatting>
  <conditionalFormatting sqref="E10:E2470">
    <cfRule type="expression" dxfId="30" priority="7">
      <formula>OR(AND($AC10,$E10=""),AND($C10&lt;&gt;"",$E10&lt;&gt;"",LEFT(TRIM($C10),1)&lt;&gt;LEFT(TRIM($E10),1)))</formula>
    </cfRule>
  </conditionalFormatting>
  <conditionalFormatting sqref="F10:F2470">
    <cfRule type="expression" dxfId="29" priority="8">
      <formula>OR(AND($AC10,$F10=""),IF(OR($E10="",$F10=""),FALSE(),IFERROR(COUNTIF(INDIRECT("UNITS_"&amp;SUBSTITUTE(LEFT($E10,FIND(" ",$E10&amp;" ")-1),".","_")),$F10)=0,TRUE())),AND(LEFT($E10,3)="5.3",$F10&lt;&gt;"% (apenas reserva)"))</formula>
    </cfRule>
  </conditionalFormatting>
  <conditionalFormatting sqref="G10:H2470">
    <cfRule type="expression" dxfId="28" priority="9">
      <formula>OR(AND($AC10,$G10="",$H10&lt;&gt;""),AND($AC10,$G10&lt;&gt;"",$H10=""))</formula>
    </cfRule>
  </conditionalFormatting>
  <conditionalFormatting sqref="J10:K2470">
    <cfRule type="expression" dxfId="27" priority="10">
      <formula>OR(AND($AC10,$J10="",$K10&lt;&gt;""),AND($AC10,$J10&lt;&gt;"",$K10=""))</formula>
    </cfRule>
  </conditionalFormatting>
  <conditionalFormatting sqref="M10:N2470">
    <cfRule type="expression" dxfId="26" priority="11">
      <formula>OR(AND($AC10,$M10="",$N10&lt;&gt;""),AND($AC10,$M10&lt;&gt;"",$N10=""))</formula>
    </cfRule>
  </conditionalFormatting>
  <conditionalFormatting sqref="P10:Q2470">
    <cfRule type="expression" dxfId="25" priority="12">
      <formula>OR(AND($AC10,$P10="",$Q10&lt;&gt;""),AND($AC10,$P10&lt;&gt;"",$Q10=""))</formula>
    </cfRule>
  </conditionalFormatting>
  <conditionalFormatting sqref="S10:T2470">
    <cfRule type="expression" dxfId="24" priority="13">
      <formula>OR(AND($AC10,$S10="",$T10&lt;&gt;""),AND($AC10,$S10&lt;&gt;"",$T10=""))</formula>
    </cfRule>
  </conditionalFormatting>
  <conditionalFormatting sqref="V10:W2470">
    <cfRule type="expression" dxfId="23" priority="14">
      <formula>OR(AND($AC10,$V10="",$W10&lt;&gt;""),AND($AC10,$V10&lt;&gt;"",$W10=""))</formula>
    </cfRule>
  </conditionalFormatting>
  <conditionalFormatting sqref="Z10:AA2470">
    <cfRule type="expression" dxfId="22" priority="15">
      <formula>$AG10</formula>
    </cfRule>
  </conditionalFormatting>
  <dataValidations count="5">
    <dataValidation type="list" operator="equal" allowBlank="1" sqref="C10:C2470" xr:uid="{00000000-0002-0000-0400-000000000000}">
      <formula1>Lista_N1</formula1>
      <formula2>0</formula2>
    </dataValidation>
    <dataValidation type="list" operator="equal" allowBlank="1" errorTitle="Prática de restauração" error="Selecione uma das três práticas válidas da lista." promptTitle="Prática de restauração" prompt="Escolha uma das três práticas. A célula ficará vermelha se a prática não estiver marcada como Sim na aba PROJETO ou se a categoria não for custo direto." sqref="D10:D2470" xr:uid="{00000000-0002-0000-0400-000001000000}">
      <formula1>Lista_Praticas_Restauracao</formula1>
      <formula2>0</formula2>
    </dataValidation>
    <dataValidation type="list" operator="equal" allowBlank="1" sqref="E10:E2470" xr:uid="{00000000-0002-0000-0400-000002000000}">
      <formula1>INDIRECT("Lista_N2_"&amp;LEFT($C10,1))</formula1>
      <formula2>0</formula2>
    </dataValidation>
    <dataValidation type="list" operator="equal" allowBlank="1" sqref="F10:F2470" xr:uid="{00000000-0002-0000-0400-000003000000}">
      <formula1>INDIRECT("UNITS_"&amp;SUBSTITUTE(LEFT($E10,FIND(" ",$E10&amp;" ")-1),".","_"))</formula1>
      <formula2>0</formula2>
    </dataValidation>
    <dataValidation type="whole" operator="greaterThanOrEqual" allowBlank="1" sqref="G10:H2470 J10:K2470 M10:N2470 P10:Q2470 S10:T2470 V10:W2470" xr:uid="{00000000-0002-0000-0400-000004000000}">
      <formula1>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00000000-000E-0000-0400-000010000000}">
            <xm:f>OR(AND(OR(LEFT(TRIM($C10),1)="1",LEFT(TRIM($C10),1)="2"),$D10=""),AND(OR(LEFT(TRIM($C10),1)="3",LEFT(TRIM($C10),1)="4",LEFT(TRIM($C10),1)="5"),$D10&lt;&gt;""),AND($D10&lt;&gt;"",COUNTIFS(' PROJETO'!$B$14:$B$16,$D10,' PROJETO'!$D$14:$D$16,"&lt;&gt;",' PROJETO'!$C$14:$C$16,"Sim")=0))</xm:f>
            <x14:dxf>
              <font>
                <sz val="11"/>
                <color auto="1"/>
                <name val="Calibri"/>
                <family val="2"/>
              </font>
              <fill>
                <patternFill>
                  <bgColor theme="5" tint="0.39994506668294322"/>
                </patternFill>
              </fill>
            </x14:dxf>
          </x14:cfRule>
          <xm:sqref>D10:D2470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1:Q44"/>
  <sheetViews>
    <sheetView tabSelected="1" zoomScale="85" zoomScaleNormal="85" zoomScalePageLayoutView="60" workbookViewId="0">
      <selection activeCell="E24" sqref="E24"/>
    </sheetView>
  </sheetViews>
  <sheetFormatPr defaultColWidth="8.7109375" defaultRowHeight="15" customHeight="1" x14ac:dyDescent="0.25"/>
  <cols>
    <col min="1" max="1" width="9.140625" style="21" customWidth="1"/>
    <col min="2" max="2" width="3.140625" style="21" customWidth="1"/>
    <col min="3" max="3" width="46.42578125" style="21" customWidth="1"/>
    <col min="4" max="9" width="20.85546875" style="21" customWidth="1"/>
    <col min="10" max="10" width="24.28515625" style="21" customWidth="1"/>
    <col min="11" max="11" width="38.85546875" style="21" customWidth="1"/>
    <col min="12" max="12" width="42.28515625" style="21" customWidth="1"/>
    <col min="13" max="13" width="18" style="21" customWidth="1"/>
    <col min="14" max="14" width="28" style="21" customWidth="1"/>
    <col min="15" max="15" width="21.28515625" style="21" customWidth="1"/>
    <col min="16" max="16" width="21.140625" style="21" customWidth="1"/>
    <col min="17" max="22" width="9.140625" style="21" customWidth="1"/>
    <col min="23" max="24" width="8.7109375" style="21" customWidth="1"/>
    <col min="25" max="16384" width="8.7109375" style="21"/>
  </cols>
  <sheetData>
    <row r="1" spans="2:14" ht="14.25" customHeight="1" x14ac:dyDescent="0.25">
      <c r="D1" s="25"/>
      <c r="E1" s="25"/>
      <c r="F1" s="25"/>
      <c r="G1" s="25"/>
      <c r="H1" s="25"/>
      <c r="I1" s="25"/>
      <c r="J1" s="25"/>
    </row>
    <row r="2" spans="2:14" ht="14.25" customHeight="1" x14ac:dyDescent="0.25">
      <c r="C2" s="390" t="s">
        <v>397</v>
      </c>
      <c r="D2" s="274" t="s">
        <v>333</v>
      </c>
      <c r="E2" s="275" t="s">
        <v>398</v>
      </c>
      <c r="F2" s="275" t="s">
        <v>399</v>
      </c>
      <c r="G2" s="275" t="s">
        <v>400</v>
      </c>
      <c r="H2" s="275" t="s">
        <v>401</v>
      </c>
      <c r="I2" s="275" t="s">
        <v>402</v>
      </c>
      <c r="J2" s="276" t="s">
        <v>403</v>
      </c>
      <c r="K2" s="259"/>
    </row>
    <row r="3" spans="2:14" ht="14.25" customHeight="1" x14ac:dyDescent="0.25">
      <c r="C3" s="363"/>
      <c r="D3" s="75">
        <f>' PROJETO'!D19</f>
        <v>50</v>
      </c>
      <c r="E3" s="277">
        <f>SUM(ORCAMENTO!$Y$10:$Y$2470)</f>
        <v>907398</v>
      </c>
      <c r="F3" s="277">
        <f>IF($D$3&gt;0,$E$3/$D$3,0)</f>
        <v>18147.96</v>
      </c>
      <c r="G3" s="277">
        <f>IF($D$3&gt;0,(SUMIF(ORCAMENTO!$C$10:$C$2470,"1*",ORCAMENTO!$Y$10:$Y$2470)+SUMIF(ORCAMENTO!$C$10:$C$2470,"2*",ORCAMENTO!$Y$10:$Y$2470))/$D$3,0)</f>
        <v>11327.08</v>
      </c>
      <c r="H3" s="278">
        <f>IF($E$3&gt;0,(SUMIF(ORCAMENTO!$C$10:$C$2470,"3*",ORCAMENTO!$Y$10:$Y$2470)+SUMIF(ORCAMENTO!$C$10:$C$2470,"4*",ORCAMENTO!$Y$10:$Y$2470)+SUMIF(ORCAMENTO!$C$10:$C$2470,"5*",ORCAMENTO!$Y$10:$Y$2470)))</f>
        <v>341044</v>
      </c>
      <c r="I3" s="279">
        <f>IF((SUMIF(ORCAMENTO!$C$10:$C$2470,"1*",ORCAMENTO!$Y$10:$Y$2470)+SUMIF(ORCAMENTO!$C$10:$C$2470,"2*",ORCAMENTO!$Y$10:$Y$2470))&gt;0,SUMIF(ORCAMENTO!$E$10:$E$2470,"2.4*",ORCAMENTO!$Y$10:$Y$2470)/(SUMIF(ORCAMENTO!$C$10:$C$2470,"1*",ORCAMENTO!$Y$10:$Y$2470)+SUMIF(ORCAMENTO!$C$10:$C$2470,"2*",ORCAMENTO!$Y$10:$Y$2470)),0)</f>
        <v>0</v>
      </c>
      <c r="J3" s="280">
        <f>SUMIF(ORCAMENTO!$C$10:$C$2470,"2*",ORCAMENTO!$Y$10:$Y$2470)</f>
        <v>104236</v>
      </c>
      <c r="K3" s="259"/>
    </row>
    <row r="4" spans="2:14" ht="14.25" customHeight="1" x14ac:dyDescent="0.25">
      <c r="C4" s="76"/>
      <c r="D4" s="77"/>
      <c r="E4" s="281"/>
      <c r="F4" s="281"/>
      <c r="G4" s="281"/>
      <c r="H4" s="282"/>
      <c r="I4" s="282"/>
      <c r="J4" s="283"/>
      <c r="K4" s="261"/>
      <c r="L4" s="25"/>
      <c r="M4" s="25"/>
    </row>
    <row r="5" spans="2:14" ht="14.25" customHeight="1" x14ac:dyDescent="0.25">
      <c r="B5" s="30"/>
      <c r="C5" s="397" t="s">
        <v>404</v>
      </c>
      <c r="D5" s="398"/>
      <c r="E5" s="398"/>
      <c r="F5" s="398"/>
      <c r="G5" s="398"/>
      <c r="H5" s="398"/>
      <c r="I5" s="398"/>
      <c r="J5" s="398"/>
      <c r="K5" s="399"/>
      <c r="L5" s="261"/>
      <c r="M5" s="25"/>
    </row>
    <row r="6" spans="2:14" ht="14.25" customHeight="1" x14ac:dyDescent="0.25">
      <c r="B6" s="30"/>
      <c r="C6" s="78" t="s">
        <v>331</v>
      </c>
      <c r="D6" s="79" t="s">
        <v>333</v>
      </c>
      <c r="E6" s="79" t="s">
        <v>398</v>
      </c>
      <c r="F6" s="79" t="s">
        <v>405</v>
      </c>
      <c r="G6" s="79" t="s">
        <v>406</v>
      </c>
      <c r="H6" s="79" t="s">
        <v>407</v>
      </c>
      <c r="I6" s="79" t="s">
        <v>408</v>
      </c>
      <c r="J6" s="79" t="s">
        <v>409</v>
      </c>
      <c r="K6" s="80" t="s">
        <v>335</v>
      </c>
      <c r="L6" s="261"/>
      <c r="M6" s="25"/>
    </row>
    <row r="7" spans="2:14" ht="14.25" customHeight="1" x14ac:dyDescent="0.25">
      <c r="B7" s="30"/>
      <c r="C7" s="81" t="str">
        <f>DEFINIÇÕES!B5</f>
        <v>Plantio de árvores</v>
      </c>
      <c r="D7" s="82">
        <f>SUMIFS(' PROJETO'!$D$14:$D$16,' PROJETO'!$B$14:$B$16,$C7,' PROJETO'!$C$14:$C$16,"Sim")</f>
        <v>50</v>
      </c>
      <c r="E7" s="284">
        <f>SUMIFS(ORCAMENTO!$Y$10:$Y$2470,ORCAMENTO!$D$10:$D$2470,$C7,ORCAMENTO!$C$10:$C$2470,"1*")+SUMIFS(ORCAMENTO!$Y$10:$Y$2470,ORCAMENTO!$D$10:$D$2470,$C7,ORCAMENTO!$C$10:$C$2470,"2*")</f>
        <v>452578</v>
      </c>
      <c r="F7" s="284">
        <f>IF($D7&gt;0,$E7/$D7,0)</f>
        <v>9051.56</v>
      </c>
      <c r="G7" s="284">
        <f>IF(SUM($E$7:$E$9)=0,0,(SUMIF(ORCAMENTO!$C$10:$C$2470,"3*",ORCAMENTO!$Y$10:$Y$2470)+SUMIF(ORCAMENTO!$C$10:$C$2470,"4*",ORCAMENTO!$Y$10:$Y$2470)+SUMIF(ORCAMENTO!$C$10:$C$2470,"5*",ORCAMENTO!$Y$10:$Y$2470))*$E7/SUM($E$7:$E$9))</f>
        <v>272530.98138620018</v>
      </c>
      <c r="H7" s="284">
        <f>$E7+$G7</f>
        <v>725108.98138620018</v>
      </c>
      <c r="I7" s="284">
        <f>IF($D7&gt;0,$H7/$D7,0)</f>
        <v>14502.179627724003</v>
      </c>
      <c r="J7" s="284">
        <f>IFERROR(VLOOKUP($C7,Tabela_Tipo_Ref,3,FALSE()),0)</f>
        <v>45114.96</v>
      </c>
      <c r="K7" s="83" t="str">
        <f>IF($D7=0,"– Não selecionada",IF($E7=0,"⚠️ Sem custo direto",IF($F7&lt;=$J7,"✅ Dentro",IF($F7&lt;=$J7*1.2,"⚠️ Atenção","❌ Acima"))))</f>
        <v>✅ Dentro</v>
      </c>
      <c r="L7" s="261"/>
      <c r="M7" s="25"/>
    </row>
    <row r="8" spans="2:14" ht="14.25" customHeight="1" x14ac:dyDescent="0.25">
      <c r="B8" s="30"/>
      <c r="C8" s="81" t="str">
        <f>DEFINIÇÕES!B6</f>
        <v>RNA - Regeneração natural assistida</v>
      </c>
      <c r="D8" s="82">
        <f>SUMIFS(' PROJETO'!$D$14:$D$16,' PROJETO'!$B$14:$B$16,$C8,' PROJETO'!$C$14:$C$16,"Sim")</f>
        <v>0</v>
      </c>
      <c r="E8" s="284">
        <f>SUMIFS(ORCAMENTO!$Y$10:$Y$2470,ORCAMENTO!$D$10:$D$2470,$C8,ORCAMENTO!$C$10:$C$2470,"1*")+SUMIFS(ORCAMENTO!$Y$10:$Y$2470,ORCAMENTO!$D$10:$D$2470,$C8,ORCAMENTO!$C$10:$C$2470,"2*")</f>
        <v>113776</v>
      </c>
      <c r="F8" s="284">
        <f>IF($D8&gt;0,$E8/$D8,0)</f>
        <v>0</v>
      </c>
      <c r="G8" s="284">
        <f>IF(SUM($E$7:$E$9)=0,0,(SUMIF(ORCAMENTO!$C$10:$C$2470,"3*",ORCAMENTO!$Y$10:$Y$2470)+SUMIF(ORCAMENTO!$C$10:$C$2470,"4*",ORCAMENTO!$Y$10:$Y$2470)+SUMIF(ORCAMENTO!$C$10:$C$2470,"5*",ORCAMENTO!$Y$10:$Y$2470))*$E8/SUM($E$7:$E$9))</f>
        <v>68513.018613799853</v>
      </c>
      <c r="H8" s="284">
        <f>$E8+$G8</f>
        <v>182289.01861379985</v>
      </c>
      <c r="I8" s="284">
        <f>IF($D8&gt;0,$H8/$D8,0)</f>
        <v>0</v>
      </c>
      <c r="J8" s="284">
        <f>IFERROR(VLOOKUP($C8,Tabela_Tipo_Ref,3,FALSE()),0)</f>
        <v>6195.99</v>
      </c>
      <c r="K8" s="83" t="str">
        <f>IF($D8=0,"– Não selecionada",IF($E8=0,"⚠️ Sem custo direto",IF($F8&lt;=$J8,"✅ Dentro",IF($F8&lt;=$J8*1.2,"⚠️ Atenção","❌ Acima"))))</f>
        <v>– Não selecionada</v>
      </c>
      <c r="L8" s="261"/>
      <c r="M8" s="25"/>
    </row>
    <row r="9" spans="2:14" ht="14.25" customHeight="1" x14ac:dyDescent="0.25">
      <c r="B9" s="30"/>
      <c r="C9" s="84" t="str">
        <f>DEFINIÇÕES!B7</f>
        <v>Semeadura direta</v>
      </c>
      <c r="D9" s="85">
        <f>SUMIFS(' PROJETO'!$D$14:$D$16,' PROJETO'!$B$14:$B$16,$C9,' PROJETO'!$C$14:$C$16,"Sim")</f>
        <v>0</v>
      </c>
      <c r="E9" s="285">
        <f>SUMIFS(ORCAMENTO!$Y$10:$Y$2470,ORCAMENTO!$D$10:$D$2470,$C9,ORCAMENTO!$C$10:$C$2470,"1*")+SUMIFS(ORCAMENTO!$Y$10:$Y$2470,ORCAMENTO!$D$10:$D$2470,$C9,ORCAMENTO!$C$10:$C$2470,"2*")</f>
        <v>0</v>
      </c>
      <c r="F9" s="285">
        <f>IF($D9&gt;0,$E9/$D9,0)</f>
        <v>0</v>
      </c>
      <c r="G9" s="285">
        <f>IF(SUM($E$7:$E$9)=0,0,(SUMIF(ORCAMENTO!$C$10:$C$2470,"3*",ORCAMENTO!$Y$10:$Y$2470)+SUMIF(ORCAMENTO!$C$10:$C$2470,"4*",ORCAMENTO!$Y$10:$Y$2470)+SUMIF(ORCAMENTO!$C$10:$C$2470,"5*",ORCAMENTO!$Y$10:$Y$2470))*$E9/SUM($E$7:$E$9))</f>
        <v>0</v>
      </c>
      <c r="H9" s="285">
        <f>$E9+$G9</f>
        <v>0</v>
      </c>
      <c r="I9" s="285">
        <f>IF($D9&gt;0,$H9/$D9,0)</f>
        <v>0</v>
      </c>
      <c r="J9" s="285">
        <f>IFERROR(VLOOKUP($C9,Tabela_Tipo_Ref,3,FALSE()),0)</f>
        <v>16455.12</v>
      </c>
      <c r="K9" s="86" t="str">
        <f>IF($D9=0,"– Não selecionada",IF($E9=0,"⚠️ Sem custo direto",IF($F9&lt;=$J9,"✅ Dentro",IF($F9&lt;=$J9*1.2,"⚠️ Atenção","❌ Acima"))))</f>
        <v>– Não selecionada</v>
      </c>
      <c r="L9" s="261"/>
      <c r="M9" s="25"/>
    </row>
    <row r="10" spans="2:14" ht="14.25" customHeight="1" x14ac:dyDescent="0.25">
      <c r="C10" s="87"/>
      <c r="D10" s="88"/>
      <c r="E10" s="281"/>
      <c r="F10" s="281"/>
      <c r="G10" s="281"/>
      <c r="H10" s="281"/>
      <c r="I10" s="286"/>
      <c r="J10" s="286"/>
      <c r="K10" s="260"/>
      <c r="L10" s="25"/>
      <c r="M10" s="25"/>
    </row>
    <row r="11" spans="2:14" ht="14.25" customHeight="1" x14ac:dyDescent="0.25">
      <c r="C11" s="401" t="s">
        <v>410</v>
      </c>
      <c r="D11" s="89" t="s">
        <v>411</v>
      </c>
      <c r="E11" s="90" t="s">
        <v>412</v>
      </c>
      <c r="F11" s="91" t="s">
        <v>413</v>
      </c>
      <c r="G11" s="395"/>
      <c r="H11" s="335"/>
      <c r="I11" s="402"/>
      <c r="J11" s="335"/>
      <c r="K11" s="258"/>
      <c r="L11" s="391" t="s">
        <v>414</v>
      </c>
      <c r="M11" s="393"/>
      <c r="N11" s="92"/>
    </row>
    <row r="12" spans="2:14" ht="15" customHeight="1" x14ac:dyDescent="0.25">
      <c r="C12" s="362"/>
      <c r="D12" s="287">
        <f>IF($E$3&gt;0,(SUMIF(ORCAMENTO!$C$10:$C$2470,"3*",ORCAMENTO!$Y$10:$Y$2470)+SUMIF(ORCAMENTO!$C$10:$C$2470,"4*",ORCAMENTO!$Y$10:$Y$2470)+SUMIF(ORCAMENTO!$C$10:$C$2470,"5*",ORCAMENTO!$Y$10:$Y$2470))/$E$3,0)</f>
        <v>0.3758483047130366</v>
      </c>
      <c r="E12" s="288">
        <f>IF((SUMIF(ORCAMENTO!$C$10:$C$2470,"1*",ORCAMENTO!$Y$10:$Y$2470)+SUMIF(ORCAMENTO!$C$10:$C$2470,"2*",ORCAMENTO!$Y$10:$Y$2470))&gt;0,SUMIF(ORCAMENTO!$E$10:$E$2470,"2.4*",ORCAMENTO!$Y$10:$Y$2470)/(SUMIF(ORCAMENTO!$C$10:$C$2470,"1*",ORCAMENTO!$Y$10:$Y$2470)+SUMIF(ORCAMENTO!$C$10:$C$2470,"2*",ORCAMENTO!$Y$10:$Y$2470)),0)</f>
        <v>0</v>
      </c>
      <c r="F12" s="289">
        <f>IF(' PROJETO'!$C$10&gt;0,$E$3/' PROJETO'!$C$10,0)</f>
        <v>1.1342475000000001</v>
      </c>
      <c r="G12" s="395"/>
      <c r="H12" s="335"/>
      <c r="I12" s="394"/>
      <c r="J12" s="335"/>
      <c r="K12" s="258"/>
      <c r="L12" s="93" t="s">
        <v>415</v>
      </c>
      <c r="M12" s="94">
        <f>SUMPRODUCT(--(ORCAMENTO!$B$10:$B$2470&lt;&gt;""),--((ORCAMENTO!$I$10:$I$2470&gt;'CONFG.  LISTAS'!$F$4)+(ORCAMENTO!$L$10:$L$2470&gt;'CONFG.  LISTAS'!$F$4)+(ORCAMENTO!$O$10:$O$2470&gt;'CONFG.  LISTAS'!$F$4)+(ORCAMENTO!$R$10:$R$2470&gt;'CONFG.  LISTAS'!$F$4)+(ORCAMENTO!$U$10:$U$2470&gt;'CONFG.  LISTAS'!$F$4)+(ORCAMENTO!$X$10:$X$2470&gt;'CONFG.  LISTAS'!$F$4)&gt;0))</f>
        <v>4</v>
      </c>
      <c r="N12" s="95"/>
    </row>
    <row r="13" spans="2:14" ht="25.5" customHeight="1" x14ac:dyDescent="0.25">
      <c r="C13" s="363"/>
      <c r="D13" s="96" t="str">
        <f>IF($D$12&lt;='CONFG.  LISTAS'!$F$5,"✅ Dentro do limite",IF($D$12&lt;='CONFG.  LISTAS'!$F$5*1.2,"⚠️ Atenção","❌ Acima do limite"))</f>
        <v>❌ Acima do limite</v>
      </c>
      <c r="E13" s="97" t="str">
        <f>IF($E$12&lt;='CONFG.  LISTAS'!$F$6,"✅ Dentro do limite",IF($E$12&lt;='CONFG.  LISTAS'!$F$6*1.5,"⚠️ Atenção","❌ Acima do limite"))</f>
        <v>✅ Dentro do limite</v>
      </c>
      <c r="F13" s="98" t="str">
        <f>IF($F$12&lt;='CONFG.  LISTAS'!$F$7,"✅ Dentro do parâmetro",IF($F$12&lt;='CONFG.  LISTAS'!$F$7*1.1,"⚠️ Atenção","❌ Acima do parâmetro"))</f>
        <v>✅ Dentro do parâmetro</v>
      </c>
      <c r="G13" s="395"/>
      <c r="H13" s="335"/>
      <c r="I13" s="394"/>
      <c r="J13" s="335"/>
      <c r="K13" s="258"/>
      <c r="L13" s="99" t="s">
        <v>416</v>
      </c>
      <c r="M13" s="100">
        <f ca="1">COUNTIF(ORCAMENTO!$AH$10:$AH$2470,"⚠")+COUNTIF(ORCAMENTO!$AH$10:$AH$2470,"◔")</f>
        <v>12</v>
      </c>
      <c r="N13" s="290"/>
    </row>
    <row r="14" spans="2:14" ht="14.25" customHeight="1" x14ac:dyDescent="0.25">
      <c r="C14" s="101"/>
      <c r="D14" s="102"/>
      <c r="E14" s="257"/>
      <c r="F14" s="257"/>
      <c r="G14" s="257"/>
      <c r="H14" s="257"/>
      <c r="I14" s="257"/>
      <c r="J14" s="260"/>
      <c r="K14" s="25"/>
      <c r="L14" s="257"/>
      <c r="M14" s="103"/>
      <c r="N14" s="291"/>
    </row>
    <row r="15" spans="2:14" s="104" customFormat="1" ht="12" customHeight="1" x14ac:dyDescent="0.25">
      <c r="B15" s="105"/>
      <c r="C15" s="274" t="s">
        <v>417</v>
      </c>
      <c r="D15" s="275" t="s">
        <v>350</v>
      </c>
      <c r="E15" s="275" t="s">
        <v>351</v>
      </c>
      <c r="F15" s="275" t="s">
        <v>352</v>
      </c>
      <c r="G15" s="275" t="s">
        <v>353</v>
      </c>
      <c r="H15" s="275" t="s">
        <v>354</v>
      </c>
      <c r="I15" s="276" t="s">
        <v>355</v>
      </c>
      <c r="J15" s="106"/>
      <c r="K15" s="391" t="s">
        <v>418</v>
      </c>
      <c r="L15" s="392"/>
      <c r="M15" s="393"/>
    </row>
    <row r="16" spans="2:14" s="104" customFormat="1" ht="12" customHeight="1" x14ac:dyDescent="0.2">
      <c r="B16" s="105"/>
      <c r="C16" s="107" t="str">
        <f>'CONFG.  LISTAS'!E13</f>
        <v>1 Execução da Restauração (Direto / OPEX)</v>
      </c>
      <c r="D16" s="292">
        <f>SUMIFS(ORCAMENTO!$I$10:$I$2470,ORCAMENTO!$C$10:$C$2470,TRIM($C16))</f>
        <v>433624</v>
      </c>
      <c r="E16" s="292">
        <f>SUMIFS(ORCAMENTO!$L$10:$L$2470,ORCAMENTO!$C$10:$C$2470,TRIM($C16))</f>
        <v>20355</v>
      </c>
      <c r="F16" s="292">
        <f>SUMIFS(ORCAMENTO!$O$10:$O$2470,ORCAMENTO!$C$10:$C$2470,TRIM($C16))</f>
        <v>6704</v>
      </c>
      <c r="G16" s="292">
        <f>SUMIFS(ORCAMENTO!$R$10:$R$2470,ORCAMENTO!$C$10:$C$2470,TRIM($C16))</f>
        <v>205</v>
      </c>
      <c r="H16" s="292">
        <f>SUMIFS(ORCAMENTO!$U$10:$U$2470,ORCAMENTO!$C$10:$C$2470,TRIM($C16))</f>
        <v>205</v>
      </c>
      <c r="I16" s="293">
        <f>SUMIFS(ORCAMENTO!$X$10:$X$2470,ORCAMENTO!$C$10:$C$2470,TRIM($C16))</f>
        <v>1025</v>
      </c>
      <c r="J16" s="106"/>
      <c r="K16" s="108" t="s">
        <v>182</v>
      </c>
      <c r="L16" s="109" t="s">
        <v>419</v>
      </c>
      <c r="M16" s="110" t="s">
        <v>420</v>
      </c>
    </row>
    <row r="17" spans="2:17" s="104" customFormat="1" ht="12" customHeight="1" x14ac:dyDescent="0.2">
      <c r="B17" s="105"/>
      <c r="C17" s="111" t="str">
        <f>"   "&amp;'CONFG.  LISTAS'!G13</f>
        <v xml:space="preserve">   1.1 Preparo de área</v>
      </c>
      <c r="D17" s="294">
        <f>SUMIFS(ORCAMENTO!$I$10:$I$2470,ORCAMENTO!$C$10:$C$2470,TRIM($C16),ORCAMENTO!$E$10:$E$2470,TRIM($C17))</f>
        <v>3692</v>
      </c>
      <c r="E17" s="294">
        <f>SUMIFS(ORCAMENTO!$L$10:$L$2470,ORCAMENTO!$C$10:$C$2470,TRIM($C16),ORCAMENTO!$E$10:$E$2470,TRIM($C17))</f>
        <v>0</v>
      </c>
      <c r="F17" s="294">
        <f>SUMIFS(ORCAMENTO!$O$10:$O$2470,ORCAMENTO!$C$10:$C$2470,TRIM($C16),ORCAMENTO!$E$10:$E$2470,TRIM($C17))</f>
        <v>0</v>
      </c>
      <c r="G17" s="294">
        <f>SUMIFS(ORCAMENTO!$R$10:$R$2470,ORCAMENTO!$C$10:$C$2470,TRIM($C16),ORCAMENTO!$E$10:$E$2470,TRIM($C17))</f>
        <v>0</v>
      </c>
      <c r="H17" s="294">
        <f>SUMIFS(ORCAMENTO!$U$10:$U$2470,ORCAMENTO!$C$10:$C$2470,TRIM($C16),ORCAMENTO!$E$10:$E$2470,TRIM($C17))</f>
        <v>0</v>
      </c>
      <c r="I17" s="295">
        <f>SUMIFS(ORCAMENTO!$X$10:$X$2470,ORCAMENTO!$C$10:$C$2470,TRIM($C16),ORCAMENTO!$E$10:$E$2470,TRIM($C17))</f>
        <v>0</v>
      </c>
      <c r="J17" s="106"/>
      <c r="K17" s="112" t="s">
        <v>183</v>
      </c>
      <c r="L17" s="296">
        <f>SUMIF(ORCAMENTO!$C$10:$C$2470,"1 Execução da Restauração (Direto / OPEX)",ORCAMENTO!$Y$10:$Y$2470)</f>
        <v>462118</v>
      </c>
      <c r="M17" s="113">
        <f>IF($E$3&gt;0,L17/$E$3,0)</f>
        <v>0.50927817782274154</v>
      </c>
    </row>
    <row r="18" spans="2:17" s="104" customFormat="1" ht="12" customHeight="1" x14ac:dyDescent="0.2">
      <c r="B18" s="105"/>
      <c r="C18" s="111" t="str">
        <f>"   "&amp;'CONFG.  LISTAS'!G15</f>
        <v xml:space="preserve">   1.2 Insumos biológicos e de campo</v>
      </c>
      <c r="D18" s="294">
        <f>SUMIFS(ORCAMENTO!$I$10:$I$2470,ORCAMENTO!$C$10:$C$2470,TRIM($C16),ORCAMENTO!$E$10:$E$2470,TRIM($C18))</f>
        <v>0</v>
      </c>
      <c r="E18" s="294">
        <f>SUMIFS(ORCAMENTO!$L$10:$L$2470,ORCAMENTO!$C$10:$C$2470,TRIM($C16),ORCAMENTO!$E$10:$E$2470,TRIM($C18))</f>
        <v>0</v>
      </c>
      <c r="F18" s="294">
        <f>SUMIFS(ORCAMENTO!$O$10:$O$2470,ORCAMENTO!$C$10:$C$2470,TRIM($C16),ORCAMENTO!$E$10:$E$2470,TRIM($C18))</f>
        <v>0</v>
      </c>
      <c r="G18" s="294">
        <f>SUMIFS(ORCAMENTO!$R$10:$R$2470,ORCAMENTO!$C$10:$C$2470,TRIM($C16),ORCAMENTO!$E$10:$E$2470,TRIM($C18))</f>
        <v>0</v>
      </c>
      <c r="H18" s="294">
        <f>SUMIFS(ORCAMENTO!$U$10:$U$2470,ORCAMENTO!$C$10:$C$2470,TRIM($C16),ORCAMENTO!$E$10:$E$2470,TRIM($C18))</f>
        <v>0</v>
      </c>
      <c r="I18" s="295">
        <f>SUMIFS(ORCAMENTO!$X$10:$X$2470,ORCAMENTO!$C$10:$C$2470,TRIM($C16),ORCAMENTO!$E$10:$E$2470,TRIM($C18))</f>
        <v>0</v>
      </c>
      <c r="J18" s="106"/>
      <c r="K18" s="111" t="s">
        <v>188</v>
      </c>
      <c r="L18" s="297">
        <f>SUMIF(ORCAMENTO!$C$10:$C$2470,"2 Imobilizado e Infraestrutura (CAPEX)",ORCAMENTO!$Y$10:$Y$2470)</f>
        <v>104236</v>
      </c>
      <c r="M18" s="114">
        <f>IF($E$3&gt;0,L18/$E$3,0)</f>
        <v>0.11487351746422188</v>
      </c>
      <c r="Q18" s="104" t="s">
        <v>421</v>
      </c>
    </row>
    <row r="19" spans="2:17" s="104" customFormat="1" ht="12" customHeight="1" x14ac:dyDescent="0.2">
      <c r="B19" s="105"/>
      <c r="C19" s="111" t="str">
        <f>"   "&amp;'CONFG.  LISTAS'!G16</f>
        <v xml:space="preserve">   1.3 Plantio</v>
      </c>
      <c r="D19" s="294">
        <f>SUMIFS(ORCAMENTO!$I$10:$I$2470,ORCAMENTO!$C$10:$C$2470,TRIM($C16),ORCAMENTO!$E$10:$E$2470,TRIM($C19))</f>
        <v>2525</v>
      </c>
      <c r="E19" s="294">
        <f>SUMIFS(ORCAMENTO!$L$10:$L$2470,ORCAMENTO!$C$10:$C$2470,TRIM($C16),ORCAMENTO!$E$10:$E$2470,TRIM($C19))</f>
        <v>0</v>
      </c>
      <c r="F19" s="294">
        <f>SUMIFS(ORCAMENTO!$O$10:$O$2470,ORCAMENTO!$C$10:$C$2470,TRIM($C16),ORCAMENTO!$E$10:$E$2470,TRIM($C19))</f>
        <v>0</v>
      </c>
      <c r="G19" s="294">
        <f>SUMIFS(ORCAMENTO!$R$10:$R$2470,ORCAMENTO!$C$10:$C$2470,TRIM($C16),ORCAMENTO!$E$10:$E$2470,TRIM($C19))</f>
        <v>0</v>
      </c>
      <c r="H19" s="294">
        <f>SUMIFS(ORCAMENTO!$U$10:$U$2470,ORCAMENTO!$C$10:$C$2470,TRIM($C16),ORCAMENTO!$E$10:$E$2470,TRIM($C19))</f>
        <v>0</v>
      </c>
      <c r="I19" s="295">
        <f>SUMIFS(ORCAMENTO!$X$10:$X$2470,ORCAMENTO!$C$10:$C$2470,TRIM($C16),ORCAMENTO!$E$10:$E$2470,TRIM($C19))</f>
        <v>0</v>
      </c>
      <c r="J19" s="106"/>
      <c r="K19" s="112" t="s">
        <v>193</v>
      </c>
      <c r="L19" s="296">
        <f>SUMIF(ORCAMENTO!$C$10:$C$2470,"3 Fortalecimento e Cadeia de Valor (OPEX)",ORCAMENTO!$Y$10:$Y$2470)</f>
        <v>300</v>
      </c>
      <c r="M19" s="113">
        <f>IF($E$3&gt;0,L19/$E$3,0)</f>
        <v>3.3061567250533943E-4</v>
      </c>
    </row>
    <row r="20" spans="2:17" s="104" customFormat="1" ht="12" customHeight="1" x14ac:dyDescent="0.2">
      <c r="B20" s="105"/>
      <c r="C20" s="111" t="str">
        <f>"   "&amp;'CONFG.  LISTAS'!G17</f>
        <v xml:space="preserve">   1.4 Manutenção (pós-plantio)</v>
      </c>
      <c r="D20" s="294">
        <f>SUMIFS(ORCAMENTO!$I$10:$I$2470,ORCAMENTO!$C$10:$C$2470,TRIM($C16),ORCAMENTO!$E$10:$E$2470,TRIM($C20))</f>
        <v>225000</v>
      </c>
      <c r="E20" s="294">
        <f>SUMIFS(ORCAMENTO!$L$10:$L$2470,ORCAMENTO!$C$10:$C$2470,TRIM($C16),ORCAMENTO!$E$10:$E$2470,TRIM($C20))</f>
        <v>8000</v>
      </c>
      <c r="F20" s="294">
        <f>SUMIFS(ORCAMENTO!$O$10:$O$2470,ORCAMENTO!$C$10:$C$2470,TRIM($C16),ORCAMENTO!$E$10:$E$2470,TRIM($C20))</f>
        <v>0</v>
      </c>
      <c r="G20" s="294">
        <f>SUMIFS(ORCAMENTO!$R$10:$R$2470,ORCAMENTO!$C$10:$C$2470,TRIM($C16),ORCAMENTO!$E$10:$E$2470,TRIM($C20))</f>
        <v>0</v>
      </c>
      <c r="H20" s="294">
        <f>SUMIFS(ORCAMENTO!$U$10:$U$2470,ORCAMENTO!$C$10:$C$2470,TRIM($C16),ORCAMENTO!$E$10:$E$2470,TRIM($C20))</f>
        <v>0</v>
      </c>
      <c r="I20" s="295">
        <f>SUMIFS(ORCAMENTO!$X$10:$X$2470,ORCAMENTO!$C$10:$C$2470,TRIM($C16),ORCAMENTO!$E$10:$E$2470,TRIM($C20))</f>
        <v>0</v>
      </c>
      <c r="J20" s="106"/>
      <c r="K20" s="111" t="s">
        <v>198</v>
      </c>
      <c r="L20" s="297">
        <f>SUMIF(ORCAMENTO!$C$10:$C$2470,"4 Gestão, Administração e Comunicação (Indireto / OPEX)",ORCAMENTO!$Y$10:$Y$2470)</f>
        <v>9744</v>
      </c>
      <c r="M20" s="114">
        <f>IF($E$3&gt;0,L20/$E$3,0)</f>
        <v>1.0738397042973425E-2</v>
      </c>
      <c r="N20" s="115"/>
    </row>
    <row r="21" spans="2:17" s="104" customFormat="1" ht="12" customHeight="1" x14ac:dyDescent="0.2">
      <c r="B21" s="105"/>
      <c r="C21" s="111" t="str">
        <f>"   "&amp;'CONFG.  LISTAS'!G18</f>
        <v xml:space="preserve">   1.5 Monitoramento (atividade/serviço)</v>
      </c>
      <c r="D21" s="294">
        <f>SUMIFS(ORCAMENTO!$I$10:$I$2470,ORCAMENTO!$C$10:$C$2470,TRIM($C16),ORCAMENTO!$E$10:$E$2470,TRIM($C21))</f>
        <v>8200</v>
      </c>
      <c r="E21" s="294">
        <f>SUMIFS(ORCAMENTO!$L$10:$L$2470,ORCAMENTO!$C$10:$C$2470,TRIM($C16),ORCAMENTO!$E$10:$E$2470,TRIM($C21))</f>
        <v>205</v>
      </c>
      <c r="F21" s="294">
        <f>SUMIFS(ORCAMENTO!$O$10:$O$2470,ORCAMENTO!$C$10:$C$2470,TRIM($C16),ORCAMENTO!$E$10:$E$2470,TRIM($C21))</f>
        <v>0</v>
      </c>
      <c r="G21" s="294">
        <f>SUMIFS(ORCAMENTO!$R$10:$R$2470,ORCAMENTO!$C$10:$C$2470,TRIM($C16),ORCAMENTO!$E$10:$E$2470,TRIM($C21))</f>
        <v>205</v>
      </c>
      <c r="H21" s="294">
        <f>SUMIFS(ORCAMENTO!$U$10:$U$2470,ORCAMENTO!$C$10:$C$2470,TRIM($C16),ORCAMENTO!$E$10:$E$2470,TRIM($C21))</f>
        <v>205</v>
      </c>
      <c r="I21" s="295">
        <f>SUMIFS(ORCAMENTO!$X$10:$X$2470,ORCAMENTO!$C$10:$C$2470,TRIM($C16),ORCAMENTO!$E$10:$E$2470,TRIM($C21))</f>
        <v>1025</v>
      </c>
      <c r="J21" s="106"/>
      <c r="K21" s="116" t="s">
        <v>203</v>
      </c>
      <c r="L21" s="298">
        <f>SUMIF(ORCAMENTO!$C$10:$C$2470,"5 Governança e Reserva",ORCAMENTO!$Y$10:$Y$2470)</f>
        <v>331000</v>
      </c>
      <c r="M21" s="117">
        <f>IF($E$3&gt;0,L21/$E$3,0)</f>
        <v>0.36477929199755788</v>
      </c>
      <c r="N21" s="118"/>
    </row>
    <row r="22" spans="2:17" s="104" customFormat="1" ht="12" customHeight="1" x14ac:dyDescent="0.2">
      <c r="B22" s="105"/>
      <c r="C22" s="119" t="str">
        <f>'CONFG.  LISTAS'!G14</f>
        <v>1.6 Assessoria técnica, planejamento e análises</v>
      </c>
      <c r="D22" s="294">
        <f>SUMIFS(ORCAMENTO!$I$10:$I$2470,ORCAMENTO!$C$10:$C$2470,TRIM($C16),ORCAMENTO!$E$10:$E$2470,TRIM($C22))</f>
        <v>5000</v>
      </c>
      <c r="E22" s="294">
        <f>SUMIFS(ORCAMENTO!$L$10:$L$2470,ORCAMENTO!$C$10:$C$2470,TRIM($C16),ORCAMENTO!$E$10:$E$2470,TRIM($C22))</f>
        <v>0</v>
      </c>
      <c r="F22" s="294">
        <f>SUMIFS(ORCAMENTO!$O$10:$O$2470,ORCAMENTO!$C$10:$C$2470,TRIM($C16),ORCAMENTO!$E$10:$E$2470,TRIM($C22))</f>
        <v>5000</v>
      </c>
      <c r="G22" s="294">
        <f>SUMIFS(ORCAMENTO!$R$10:$R$2470,ORCAMENTO!$C$10:$C$2470,TRIM($C16),ORCAMENTO!$E$10:$E$2470,TRIM($C22))</f>
        <v>0</v>
      </c>
      <c r="H22" s="294">
        <f>SUMIFS(ORCAMENTO!$U$10:$U$2470,ORCAMENTO!$C$10:$C$2470,TRIM($C16),ORCAMENTO!$E$10:$E$2470,TRIM($C22))</f>
        <v>0</v>
      </c>
      <c r="I22" s="295">
        <f>SUMIFS(ORCAMENTO!$X$10:$X$2470,ORCAMENTO!$C$10:$C$2470,TRIM($C16),ORCAMENTO!$E$10:$E$2470,TRIM($C22))</f>
        <v>0</v>
      </c>
      <c r="J22" s="106"/>
      <c r="K22" s="120"/>
      <c r="L22" s="299"/>
      <c r="M22" s="121"/>
      <c r="N22" s="122"/>
    </row>
    <row r="23" spans="2:17" s="104" customFormat="1" ht="12" customHeight="1" x14ac:dyDescent="0.2">
      <c r="B23" s="105"/>
      <c r="C23" s="107" t="str">
        <f>'CONFG.  LISTAS'!E14</f>
        <v>2 Imobilizado e Infraestrutura (CAPEX)</v>
      </c>
      <c r="D23" s="292">
        <f>SUMIFS(ORCAMENTO!$I$10:$I$2470,ORCAMENTO!$C$10:$C$2470,TRIM($C23))</f>
        <v>103416</v>
      </c>
      <c r="E23" s="292">
        <f>SUMIFS(ORCAMENTO!$L$10:$L$2470,ORCAMENTO!$C$10:$C$2470,TRIM($C23))</f>
        <v>164</v>
      </c>
      <c r="F23" s="292">
        <f>SUMIFS(ORCAMENTO!$O$10:$O$2470,ORCAMENTO!$C$10:$C$2470,TRIM($C23))</f>
        <v>164</v>
      </c>
      <c r="G23" s="292">
        <f>SUMIFS(ORCAMENTO!$R$10:$R$2470,ORCAMENTO!$C$10:$C$2470,TRIM($C23))</f>
        <v>164</v>
      </c>
      <c r="H23" s="292">
        <f>SUMIFS(ORCAMENTO!$U$10:$U$2470,ORCAMENTO!$C$10:$C$2470,TRIM($C23))</f>
        <v>164</v>
      </c>
      <c r="I23" s="293">
        <f>SUMIFS(ORCAMENTO!$X$10:$X$2470,ORCAMENTO!$C$10:$C$2470,TRIM($C23))</f>
        <v>164</v>
      </c>
      <c r="J23" s="115"/>
      <c r="K23" s="123" t="s">
        <v>422</v>
      </c>
      <c r="L23" s="124"/>
      <c r="M23" s="125"/>
    </row>
    <row r="24" spans="2:17" s="104" customFormat="1" ht="12" customHeight="1" x14ac:dyDescent="0.2">
      <c r="B24" s="105"/>
      <c r="C24" s="111" t="str">
        <f>"   "&amp;'CONFG.  LISTAS'!H13</f>
        <v xml:space="preserve">   2.1 Estruturas e instalações</v>
      </c>
      <c r="D24" s="294">
        <f>SUMIFS(ORCAMENTO!$I$10:$I$2470,ORCAMENTO!$C$10:$C$2470,TRIM($C23),ORCAMENTO!$E$10:$E$2470,TRIM($C24))</f>
        <v>0</v>
      </c>
      <c r="E24" s="294">
        <f>SUMIFS(ORCAMENTO!$L$10:$L$2470,ORCAMENTO!$C$10:$C$2470,TRIM($C23),ORCAMENTO!$E$10:$E$2470,TRIM($C24))</f>
        <v>0</v>
      </c>
      <c r="F24" s="294">
        <f>SUMIFS(ORCAMENTO!$O$10:$O$2470,ORCAMENTO!$C$10:$C$2470,TRIM($C23),ORCAMENTO!$E$10:$E$2470,TRIM($C24))</f>
        <v>0</v>
      </c>
      <c r="G24" s="294">
        <f>SUMIFS(ORCAMENTO!$R$10:$R$2470,ORCAMENTO!$C$10:$C$2470,TRIM($C23),ORCAMENTO!$E$10:$E$2470,TRIM($C24))</f>
        <v>0</v>
      </c>
      <c r="H24" s="294">
        <f>SUMIFS(ORCAMENTO!$U$10:$U$2470,ORCAMENTO!$C$10:$C$2470,TRIM($C23),ORCAMENTO!$E$10:$E$2470,TRIM($C24))</f>
        <v>0</v>
      </c>
      <c r="I24" s="295">
        <f>SUMIFS(ORCAMENTO!$X$10:$X$2470,ORCAMENTO!$C$10:$C$2470,TRIM($C23),ORCAMENTO!$E$10:$E$2470,TRIM($C24))</f>
        <v>0</v>
      </c>
      <c r="J24" s="115"/>
      <c r="K24" s="81" t="s">
        <v>423</v>
      </c>
      <c r="L24" s="126"/>
      <c r="M24" s="127" t="str">
        <f>IF(COUNTIFS(' PROJETO'!$C$14:$C$16,"Sim",' PROJETO'!$D$14:$D$16,"&lt;=0")=0,"✅ OK","⚠️ Revisar área")</f>
        <v>✅ OK</v>
      </c>
    </row>
    <row r="25" spans="2:17" s="104" customFormat="1" ht="12" customHeight="1" x14ac:dyDescent="0.2">
      <c r="B25" s="105"/>
      <c r="C25" s="111" t="str">
        <f>"   "&amp;'CONFG.  LISTAS'!H14</f>
        <v xml:space="preserve">   2.2 Equipamentos e ferramentas duráveis</v>
      </c>
      <c r="D25" s="294">
        <f>SUMIFS(ORCAMENTO!$I$10:$I$2470,ORCAMENTO!$C$10:$C$2470,TRIM($C23),ORCAMENTO!$E$10:$E$2470,TRIM($C25))</f>
        <v>100000</v>
      </c>
      <c r="E25" s="294">
        <f>SUMIFS(ORCAMENTO!$L$10:$L$2470,ORCAMENTO!$C$10:$C$2470,TRIM($C23),ORCAMENTO!$E$10:$E$2470,TRIM($C25))</f>
        <v>0</v>
      </c>
      <c r="F25" s="294">
        <f>SUMIFS(ORCAMENTO!$O$10:$O$2470,ORCAMENTO!$C$10:$C$2470,TRIM($C23),ORCAMENTO!$E$10:$E$2470,TRIM($C25))</f>
        <v>0</v>
      </c>
      <c r="G25" s="294">
        <f>SUMIFS(ORCAMENTO!$R$10:$R$2470,ORCAMENTO!$C$10:$C$2470,TRIM($C23),ORCAMENTO!$E$10:$E$2470,TRIM($C25))</f>
        <v>0</v>
      </c>
      <c r="H25" s="294">
        <f>SUMIFS(ORCAMENTO!$U$10:$U$2470,ORCAMENTO!$C$10:$C$2470,TRIM($C23),ORCAMENTO!$E$10:$E$2470,TRIM($C25))</f>
        <v>0</v>
      </c>
      <c r="I25" s="295">
        <f>SUMIFS(ORCAMENTO!$X$10:$X$2470,ORCAMENTO!$C$10:$C$2470,TRIM($C23),ORCAMENTO!$E$10:$E$2470,TRIM($C25))</f>
        <v>0</v>
      </c>
      <c r="J25" s="115"/>
      <c r="K25" s="81" t="s">
        <v>424</v>
      </c>
      <c r="L25" s="126"/>
      <c r="M25" s="127" t="str">
        <f>IF(COUNTIFS(ORCAMENTO!$C$10:$C$2470,"1*",ORCAMENTO!$D$10:$D$2470,"")+COUNTIFS(ORCAMENTO!$C$10:$C$2470,"2*",ORCAMENTO!$D$10:$D$2470,"")=0,"✅ OK",COUNTIFS(ORCAMENTO!$C$10:$C$2470,"1*",ORCAMENTO!$D$10:$D$2470,"")+COUNTIFS(ORCAMENTO!$C$10:$C$2470,"2*",ORCAMENTO!$D$10:$D$2470,""))</f>
        <v>✅ OK</v>
      </c>
    </row>
    <row r="26" spans="2:17" s="104" customFormat="1" ht="12" customHeight="1" x14ac:dyDescent="0.2">
      <c r="B26" s="105"/>
      <c r="C26" s="111" t="str">
        <f>"   "&amp;'CONFG.  LISTAS'!H15</f>
        <v xml:space="preserve">   2.3 Veículos</v>
      </c>
      <c r="D26" s="294">
        <f>SUMIFS(ORCAMENTO!$I$10:$I$2470,ORCAMENTO!$C$10:$C$2470,TRIM($C23),ORCAMENTO!$E$10:$E$2470,TRIM($C26))</f>
        <v>0</v>
      </c>
      <c r="E26" s="294">
        <f>SUMIFS(ORCAMENTO!$L$10:$L$2470,ORCAMENTO!$C$10:$C$2470,TRIM($C23),ORCAMENTO!$E$10:$E$2470,TRIM($C26))</f>
        <v>0</v>
      </c>
      <c r="F26" s="294">
        <f>SUMIFS(ORCAMENTO!$O$10:$O$2470,ORCAMENTO!$C$10:$C$2470,TRIM($C23),ORCAMENTO!$E$10:$E$2470,TRIM($C26))</f>
        <v>0</v>
      </c>
      <c r="G26" s="294">
        <f>SUMIFS(ORCAMENTO!$R$10:$R$2470,ORCAMENTO!$C$10:$C$2470,TRIM($C23),ORCAMENTO!$E$10:$E$2470,TRIM($C26))</f>
        <v>0</v>
      </c>
      <c r="H26" s="294">
        <f>SUMIFS(ORCAMENTO!$U$10:$U$2470,ORCAMENTO!$C$10:$C$2470,TRIM($C23),ORCAMENTO!$E$10:$E$2470,TRIM($C26))</f>
        <v>0</v>
      </c>
      <c r="I26" s="295">
        <f>SUMIFS(ORCAMENTO!$X$10:$X$2470,ORCAMENTO!$C$10:$C$2470,TRIM($C23),ORCAMENTO!$E$10:$E$2470,TRIM($C26))</f>
        <v>0</v>
      </c>
      <c r="J26" s="115"/>
      <c r="K26" s="81" t="s">
        <v>425</v>
      </c>
      <c r="L26" s="126"/>
      <c r="M26" s="127">
        <f>IF((COUNTIF(ORCAMENTO!$D$10:$D$2470,' PROJETO'!$B$14)*--(' PROJETO'!$C$14&lt;&gt;"Sim")+COUNTIF(ORCAMENTO!$D$10:$D$2470,' PROJETO'!$B$15)*--(' PROJETO'!$C$15&lt;&gt;"Sim")+COUNTIF(ORCAMENTO!$D$10:$D$2470,' PROJETO'!$B$16)*--(' PROJETO'!$C$16&lt;&gt;"Sim"))=0,"✅ OK",COUNTIF(ORCAMENTO!$D$10:$D$2470,' PROJETO'!$B$14)*--(' PROJETO'!$C$14&lt;&gt;"Sim")+COUNTIF(ORCAMENTO!$D$10:$D$2470,' PROJETO'!$B$15)*--(' PROJETO'!$C$15&lt;&gt;"Sim")+COUNTIF(ORCAMENTO!$D$10:$D$2470,' PROJETO'!$B$16)*--(' PROJETO'!$C$16&lt;&gt;"Sim"))</f>
        <v>5</v>
      </c>
    </row>
    <row r="27" spans="2:17" s="104" customFormat="1" ht="12" customHeight="1" x14ac:dyDescent="0.2">
      <c r="B27" s="105"/>
      <c r="C27" s="111" t="str">
        <f>"   "&amp;'CONFG.  LISTAS'!H16</f>
        <v xml:space="preserve">   2.4 Recursos hídricos (irrigação, poços, ajudes, hidrogel)</v>
      </c>
      <c r="D27" s="294">
        <f>SUMIFS(ORCAMENTO!$I$10:$I$2470,ORCAMENTO!$C$10:$C$2470,TRIM($C23),ORCAMENTO!$E$10:$E$2470,TRIM($C27))</f>
        <v>0</v>
      </c>
      <c r="E27" s="294">
        <f>SUMIFS(ORCAMENTO!$L$10:$L$2470,ORCAMENTO!$C$10:$C$2470,TRIM($C23),ORCAMENTO!$E$10:$E$2470,TRIM($C27))</f>
        <v>0</v>
      </c>
      <c r="F27" s="294">
        <f>SUMIFS(ORCAMENTO!$O$10:$O$2470,ORCAMENTO!$C$10:$C$2470,TRIM($C23),ORCAMENTO!$E$10:$E$2470,TRIM($C27))</f>
        <v>0</v>
      </c>
      <c r="G27" s="294">
        <f>SUMIFS(ORCAMENTO!$R$10:$R$2470,ORCAMENTO!$C$10:$C$2470,TRIM($C23),ORCAMENTO!$E$10:$E$2470,TRIM($C27))</f>
        <v>0</v>
      </c>
      <c r="H27" s="294">
        <f>SUMIFS(ORCAMENTO!$U$10:$U$2470,ORCAMENTO!$C$10:$C$2470,TRIM($C23),ORCAMENTO!$E$10:$E$2470,TRIM($C27))</f>
        <v>0</v>
      </c>
      <c r="I27" s="295">
        <f>SUMIFS(ORCAMENTO!$X$10:$X$2470,ORCAMENTO!$C$10:$C$2470,TRIM($C23),ORCAMENTO!$E$10:$E$2470,TRIM($C27))</f>
        <v>0</v>
      </c>
      <c r="J27" s="115"/>
      <c r="K27" s="84" t="s">
        <v>426</v>
      </c>
      <c r="L27" s="128"/>
      <c r="M27" s="129" t="str">
        <f>IF(SUMPRODUCT(--($D$7:$D$9&gt;0),--($E$7:$E$9=0))=0,"✅ OK",SUMPRODUCT(--($D$7:$D$9&gt;0),--($E$7:$E$9=0)))</f>
        <v>✅ OK</v>
      </c>
    </row>
    <row r="28" spans="2:17" s="104" customFormat="1" ht="12" customHeight="1" x14ac:dyDescent="0.2">
      <c r="B28" s="105"/>
      <c r="C28" s="111" t="str">
        <f>"   "&amp;'CONFG.  LISTAS'!H17</f>
        <v xml:space="preserve">   2.5 Equipamentos de monitoramento</v>
      </c>
      <c r="D28" s="294">
        <f>SUMIFS(ORCAMENTO!$I$10:$I$2470,ORCAMENTO!$C$10:$C$2470,TRIM($C23),ORCAMENTO!$E$10:$E$2470,TRIM($C28))</f>
        <v>300</v>
      </c>
      <c r="E28" s="294">
        <f>SUMIFS(ORCAMENTO!$L$10:$L$2470,ORCAMENTO!$C$10:$C$2470,TRIM($C23),ORCAMENTO!$E$10:$E$2470,TRIM($C28))</f>
        <v>0</v>
      </c>
      <c r="F28" s="294">
        <f>SUMIFS(ORCAMENTO!$O$10:$O$2470,ORCAMENTO!$C$10:$C$2470,TRIM($C23),ORCAMENTO!$E$10:$E$2470,TRIM($C28))</f>
        <v>0</v>
      </c>
      <c r="G28" s="294">
        <f>SUMIFS(ORCAMENTO!$R$10:$R$2470,ORCAMENTO!$C$10:$C$2470,TRIM($C23),ORCAMENTO!$E$10:$E$2470,TRIM($C28))</f>
        <v>0</v>
      </c>
      <c r="H28" s="294">
        <f>SUMIFS(ORCAMENTO!$U$10:$U$2470,ORCAMENTO!$C$10:$C$2470,TRIM($C23),ORCAMENTO!$E$10:$E$2470,TRIM($C28))</f>
        <v>0</v>
      </c>
      <c r="I28" s="295">
        <f>SUMIFS(ORCAMENTO!$X$10:$X$2470,ORCAMENTO!$C$10:$C$2470,TRIM($C23),ORCAMENTO!$E$10:$E$2470,TRIM($C28))</f>
        <v>0</v>
      </c>
      <c r="J28" s="115"/>
      <c r="N28" s="130"/>
    </row>
    <row r="29" spans="2:17" s="104" customFormat="1" ht="12" customHeight="1" x14ac:dyDescent="0.25">
      <c r="B29" s="105"/>
      <c r="C29" s="107" t="str">
        <f>'CONFG.  LISTAS'!E15</f>
        <v>3 Fortalecimento e Cadeia de Valor (OPEX)</v>
      </c>
      <c r="D29" s="292">
        <f>SUMIFS(ORCAMENTO!$I$10:$I$2470,ORCAMENTO!$C$10:$C$2470,TRIM($C29))</f>
        <v>300</v>
      </c>
      <c r="E29" s="292">
        <f>SUMIFS(ORCAMENTO!$L$10:$L$2470,ORCAMENTO!$C$10:$C$2470,TRIM($C29))</f>
        <v>0</v>
      </c>
      <c r="F29" s="292">
        <f>SUMIFS(ORCAMENTO!$O$10:$O$2470,ORCAMENTO!$C$10:$C$2470,TRIM($C29))</f>
        <v>0</v>
      </c>
      <c r="G29" s="292">
        <f>SUMIFS(ORCAMENTO!$R$10:$R$2470,ORCAMENTO!$C$10:$C$2470,TRIM($C29))</f>
        <v>0</v>
      </c>
      <c r="H29" s="292">
        <f>SUMIFS(ORCAMENTO!$U$10:$U$2470,ORCAMENTO!$C$10:$C$2470,TRIM($C29))</f>
        <v>0</v>
      </c>
      <c r="I29" s="293">
        <f>SUMIFS(ORCAMENTO!$X$10:$X$2470,ORCAMENTO!$C$10:$C$2470,TRIM($C29))</f>
        <v>0</v>
      </c>
      <c r="J29" s="115"/>
      <c r="K29" s="400"/>
      <c r="L29" s="380"/>
      <c r="M29" s="380"/>
      <c r="N29" s="381"/>
    </row>
    <row r="30" spans="2:17" s="104" customFormat="1" ht="12" customHeight="1" x14ac:dyDescent="0.2">
      <c r="B30" s="105"/>
      <c r="C30" s="111" t="str">
        <f>"   "&amp;'CONFG.  LISTAS'!I13</f>
        <v xml:space="preserve">   3.1 Capacitação</v>
      </c>
      <c r="D30" s="294">
        <f>SUMIFS(ORCAMENTO!$I$10:$I$2470,ORCAMENTO!$C$10:$C$2470,TRIM($C29),ORCAMENTO!$E$10:$E$2470,TRIM($C30))</f>
        <v>300</v>
      </c>
      <c r="E30" s="294">
        <f>SUMIFS(ORCAMENTO!$L$10:$L$2470,ORCAMENTO!$C$10:$C$2470,TRIM($C29),ORCAMENTO!$E$10:$E$2470,TRIM($C30))</f>
        <v>0</v>
      </c>
      <c r="F30" s="294">
        <f>SUMIFS(ORCAMENTO!$O$10:$O$2470,ORCAMENTO!$C$10:$C$2470,TRIM($C29),ORCAMENTO!$E$10:$E$2470,TRIM($C30))</f>
        <v>0</v>
      </c>
      <c r="G30" s="294">
        <f>SUMIFS(ORCAMENTO!$R$10:$R$2470,ORCAMENTO!$C$10:$C$2470,TRIM($C29),ORCAMENTO!$E$10:$E$2470,TRIM($C30))</f>
        <v>0</v>
      </c>
      <c r="H30" s="294">
        <f>SUMIFS(ORCAMENTO!$U$10:$U$2470,ORCAMENTO!$C$10:$C$2470,TRIM($C29),ORCAMENTO!$E$10:$E$2470,TRIM($C30))</f>
        <v>0</v>
      </c>
      <c r="I30" s="295">
        <f>SUMIFS(ORCAMENTO!$X$10:$X$2470,ORCAMENTO!$C$10:$C$2470,TRIM($C29),ORCAMENTO!$E$10:$E$2470,TRIM($C30))</f>
        <v>0</v>
      </c>
      <c r="J30" s="115"/>
      <c r="K30" s="254"/>
      <c r="L30" s="131"/>
      <c r="M30" s="300"/>
      <c r="N30" s="132"/>
    </row>
    <row r="31" spans="2:17" s="104" customFormat="1" ht="12" customHeight="1" x14ac:dyDescent="0.2">
      <c r="B31" s="105"/>
      <c r="C31" s="111" t="str">
        <f>"   "&amp;'CONFG.  LISTAS'!I14</f>
        <v xml:space="preserve">   3.2 Assistência técnica continuada</v>
      </c>
      <c r="D31" s="294">
        <f>SUMIFS(ORCAMENTO!$I$10:$I$2470,ORCAMENTO!$C$10:$C$2470,TRIM($C29),ORCAMENTO!$E$10:$E$2470,TRIM($C31))</f>
        <v>0</v>
      </c>
      <c r="E31" s="294">
        <f>SUMIFS(ORCAMENTO!$L$10:$L$2470,ORCAMENTO!$C$10:$C$2470,TRIM($C29),ORCAMENTO!$E$10:$E$2470,TRIM($C31))</f>
        <v>0</v>
      </c>
      <c r="F31" s="294">
        <f>SUMIFS(ORCAMENTO!$O$10:$O$2470,ORCAMENTO!$C$10:$C$2470,TRIM($C29),ORCAMENTO!$E$10:$E$2470,TRIM($C31))</f>
        <v>0</v>
      </c>
      <c r="G31" s="294">
        <f>SUMIFS(ORCAMENTO!$R$10:$R$2470,ORCAMENTO!$C$10:$C$2470,TRIM($C29),ORCAMENTO!$E$10:$E$2470,TRIM($C31))</f>
        <v>0</v>
      </c>
      <c r="H31" s="294">
        <f>SUMIFS(ORCAMENTO!$U$10:$U$2470,ORCAMENTO!$C$10:$C$2470,TRIM($C29),ORCAMENTO!$E$10:$E$2470,TRIM($C31))</f>
        <v>0</v>
      </c>
      <c r="I31" s="295">
        <f>SUMIFS(ORCAMENTO!$X$10:$X$2470,ORCAMENTO!$C$10:$C$2470,TRIM($C29),ORCAMENTO!$E$10:$E$2470,TRIM($C31))</f>
        <v>0</v>
      </c>
      <c r="J31" s="115"/>
      <c r="K31" s="254"/>
      <c r="L31" s="131"/>
      <c r="M31" s="300"/>
      <c r="N31" s="396"/>
    </row>
    <row r="32" spans="2:17" s="104" customFormat="1" ht="12" customHeight="1" x14ac:dyDescent="0.2">
      <c r="B32" s="105"/>
      <c r="C32" s="111" t="str">
        <f>"   "&amp;'CONFG.  LISTAS'!I15</f>
        <v xml:space="preserve">   3.3 Estruturação produtiva / beneficiamento</v>
      </c>
      <c r="D32" s="294">
        <f>SUMIFS(ORCAMENTO!$I$10:$I$2470,ORCAMENTO!$C$10:$C$2470,TRIM($C29),ORCAMENTO!$E$10:$E$2470,TRIM($C32))</f>
        <v>0</v>
      </c>
      <c r="E32" s="294">
        <f>SUMIFS(ORCAMENTO!$L$10:$L$2470,ORCAMENTO!$C$10:$C$2470,TRIM($C29),ORCAMENTO!$E$10:$E$2470,TRIM($C32))</f>
        <v>0</v>
      </c>
      <c r="F32" s="294">
        <f>SUMIFS(ORCAMENTO!$O$10:$O$2470,ORCAMENTO!$C$10:$C$2470,TRIM($C29),ORCAMENTO!$E$10:$E$2470,TRIM($C32))</f>
        <v>0</v>
      </c>
      <c r="G32" s="294">
        <f>SUMIFS(ORCAMENTO!$R$10:$R$2470,ORCAMENTO!$C$10:$C$2470,TRIM($C29),ORCAMENTO!$E$10:$E$2470,TRIM($C32))</f>
        <v>0</v>
      </c>
      <c r="H32" s="294">
        <f>SUMIFS(ORCAMENTO!$U$10:$U$2470,ORCAMENTO!$C$10:$C$2470,TRIM($C29),ORCAMENTO!$E$10:$E$2470,TRIM($C32))</f>
        <v>0</v>
      </c>
      <c r="I32" s="295">
        <f>SUMIFS(ORCAMENTO!$X$10:$X$2470,ORCAMENTO!$C$10:$C$2470,TRIM($C29),ORCAMENTO!$E$10:$E$2470,TRIM($C32))</f>
        <v>0</v>
      </c>
      <c r="J32" s="115"/>
      <c r="K32" s="254"/>
      <c r="L32" s="131"/>
      <c r="M32" s="300"/>
      <c r="N32" s="365"/>
    </row>
    <row r="33" spans="2:14" s="104" customFormat="1" ht="12" customHeight="1" x14ac:dyDescent="0.2">
      <c r="B33" s="105"/>
      <c r="C33" s="111" t="str">
        <f>"   "&amp;'CONFG.  LISTAS'!I16</f>
        <v xml:space="preserve">   3.4 Comercialização e logística</v>
      </c>
      <c r="D33" s="294">
        <f>SUMIFS(ORCAMENTO!$I$10:$I$2470,ORCAMENTO!$C$10:$C$2470,TRIM($C29),ORCAMENTO!$E$10:$E$2470,TRIM($C33))</f>
        <v>0</v>
      </c>
      <c r="E33" s="294">
        <f>SUMIFS(ORCAMENTO!$L$10:$L$2470,ORCAMENTO!$C$10:$C$2470,TRIM($C29),ORCAMENTO!$E$10:$E$2470,TRIM($C33))</f>
        <v>0</v>
      </c>
      <c r="F33" s="294">
        <f>SUMIFS(ORCAMENTO!$O$10:$O$2470,ORCAMENTO!$C$10:$C$2470,TRIM($C29),ORCAMENTO!$E$10:$E$2470,TRIM($C33))</f>
        <v>0</v>
      </c>
      <c r="G33" s="294">
        <f>SUMIFS(ORCAMENTO!$R$10:$R$2470,ORCAMENTO!$C$10:$C$2470,TRIM($C29),ORCAMENTO!$E$10:$E$2470,TRIM($C33))</f>
        <v>0</v>
      </c>
      <c r="H33" s="294">
        <f>SUMIFS(ORCAMENTO!$U$10:$U$2470,ORCAMENTO!$C$10:$C$2470,TRIM($C29),ORCAMENTO!$E$10:$E$2470,TRIM($C33))</f>
        <v>0</v>
      </c>
      <c r="I33" s="295">
        <f>SUMIFS(ORCAMENTO!$X$10:$X$2470,ORCAMENTO!$C$10:$C$2470,TRIM($C29),ORCAMENTO!$E$10:$E$2470,TRIM($C33))</f>
        <v>0</v>
      </c>
      <c r="J33" s="115"/>
      <c r="L33" s="301"/>
      <c r="M33" s="300"/>
      <c r="N33" s="365"/>
    </row>
    <row r="34" spans="2:14" s="104" customFormat="1" ht="12" customHeight="1" x14ac:dyDescent="0.2">
      <c r="B34" s="105"/>
      <c r="C34" s="107" t="str">
        <f>'CONFG.  LISTAS'!E16</f>
        <v>4 Gestão, Administração e Comunicação (Indireto / OPEX)</v>
      </c>
      <c r="D34" s="292">
        <f>SUMIFS(ORCAMENTO!$I$10:$I$2470,ORCAMENTO!$C$10:$C$2470,TRIM($C34))</f>
        <v>7284</v>
      </c>
      <c r="E34" s="292">
        <f>SUMIFS(ORCAMENTO!$L$10:$L$2470,ORCAMENTO!$C$10:$C$2470,TRIM($C34))</f>
        <v>492</v>
      </c>
      <c r="F34" s="292">
        <f>SUMIFS(ORCAMENTO!$O$10:$O$2470,ORCAMENTO!$C$10:$C$2470,TRIM($C34))</f>
        <v>492</v>
      </c>
      <c r="G34" s="292">
        <f>SUMIFS(ORCAMENTO!$R$10:$R$2470,ORCAMENTO!$C$10:$C$2470,TRIM($C34))</f>
        <v>492</v>
      </c>
      <c r="H34" s="292">
        <f>SUMIFS(ORCAMENTO!$U$10:$U$2470,ORCAMENTO!$C$10:$C$2470,TRIM($C34))</f>
        <v>492</v>
      </c>
      <c r="I34" s="293">
        <f>SUMIFS(ORCAMENTO!$X$10:$X$2470,ORCAMENTO!$C$10:$C$2470,TRIM($C34))</f>
        <v>492</v>
      </c>
      <c r="J34" s="115"/>
      <c r="N34" s="365"/>
    </row>
    <row r="35" spans="2:14" s="104" customFormat="1" ht="12" customHeight="1" x14ac:dyDescent="0.2">
      <c r="B35" s="105"/>
      <c r="C35" s="111" t="str">
        <f>"   "&amp;'CONFG.  LISTAS'!J13</f>
        <v xml:space="preserve">   4.1 Coordenação e equipe de gestão</v>
      </c>
      <c r="D35" s="294">
        <f>SUMIFS(ORCAMENTO!$I$10:$I$2470,ORCAMENTO!$C$10:$C$2470,TRIM($C34),ORCAMENTO!$E$10:$E$2470,TRIM($C35))</f>
        <v>6150</v>
      </c>
      <c r="E35" s="294">
        <f>SUMIFS(ORCAMENTO!$L$10:$L$2470,ORCAMENTO!$C$10:$C$2470,TRIM($C34),ORCAMENTO!$E$10:$E$2470,TRIM($C35))</f>
        <v>410</v>
      </c>
      <c r="F35" s="294">
        <f>SUMIFS(ORCAMENTO!$O$10:$O$2470,ORCAMENTO!$C$10:$C$2470,TRIM($C34),ORCAMENTO!$E$10:$E$2470,TRIM($C35))</f>
        <v>410</v>
      </c>
      <c r="G35" s="294">
        <f>SUMIFS(ORCAMENTO!$R$10:$R$2470,ORCAMENTO!$C$10:$C$2470,TRIM($C34),ORCAMENTO!$E$10:$E$2470,TRIM($C35))</f>
        <v>410</v>
      </c>
      <c r="H35" s="294">
        <f>SUMIFS(ORCAMENTO!$U$10:$U$2470,ORCAMENTO!$C$10:$C$2470,TRIM($C34),ORCAMENTO!$E$10:$E$2470,TRIM($C35))</f>
        <v>410</v>
      </c>
      <c r="I35" s="295">
        <f>SUMIFS(ORCAMENTO!$X$10:$X$2470,ORCAMENTO!$C$10:$C$2470,TRIM($C34),ORCAMENTO!$E$10:$E$2470,TRIM($C35))</f>
        <v>410</v>
      </c>
      <c r="J35" s="115"/>
      <c r="N35" s="366"/>
    </row>
    <row r="36" spans="2:14" s="104" customFormat="1" ht="12" customHeight="1" x14ac:dyDescent="0.2">
      <c r="B36" s="105"/>
      <c r="C36" s="111" t="str">
        <f>"   "&amp;'CONFG.  LISTAS'!J14</f>
        <v xml:space="preserve">   4.2 Administrativo-financeiro e suporte</v>
      </c>
      <c r="D36" s="294">
        <f>SUMIFS(ORCAMENTO!$I$10:$I$2470,ORCAMENTO!$C$10:$C$2470,TRIM($C34),ORCAMENTO!$E$10:$E$2470,TRIM($C36))</f>
        <v>0</v>
      </c>
      <c r="E36" s="294">
        <f>SUMIFS(ORCAMENTO!$L$10:$L$2470,ORCAMENTO!$C$10:$C$2470,TRIM($C34),ORCAMENTO!$E$10:$E$2470,TRIM($C36))</f>
        <v>0</v>
      </c>
      <c r="F36" s="294">
        <f>SUMIFS(ORCAMENTO!$O$10:$O$2470,ORCAMENTO!$C$10:$C$2470,TRIM($C34),ORCAMENTO!$E$10:$E$2470,TRIM($C36))</f>
        <v>0</v>
      </c>
      <c r="G36" s="294">
        <f>SUMIFS(ORCAMENTO!$R$10:$R$2470,ORCAMENTO!$C$10:$C$2470,TRIM($C34),ORCAMENTO!$E$10:$E$2470,TRIM($C36))</f>
        <v>0</v>
      </c>
      <c r="H36" s="294">
        <f>SUMIFS(ORCAMENTO!$U$10:$U$2470,ORCAMENTO!$C$10:$C$2470,TRIM($C34),ORCAMENTO!$E$10:$E$2470,TRIM($C36))</f>
        <v>0</v>
      </c>
      <c r="I36" s="295">
        <f>SUMIFS(ORCAMENTO!$X$10:$X$2470,ORCAMENTO!$C$10:$C$2470,TRIM($C34),ORCAMENTO!$E$10:$E$2470,TRIM($C36))</f>
        <v>0</v>
      </c>
      <c r="J36" s="115"/>
    </row>
    <row r="37" spans="2:14" s="104" customFormat="1" ht="12" customHeight="1" x14ac:dyDescent="0.2">
      <c r="B37" s="105"/>
      <c r="C37" s="111" t="str">
        <f>"   "&amp;'CONFG.  LISTAS'!J15</f>
        <v xml:space="preserve">   4.3 Deslocamentos e diárias (gestão)</v>
      </c>
      <c r="D37" s="294">
        <f>SUMIFS(ORCAMENTO!$I$10:$I$2470,ORCAMENTO!$C$10:$C$2470,TRIM($C34),ORCAMENTO!$E$10:$E$2470,TRIM($C37))</f>
        <v>574</v>
      </c>
      <c r="E37" s="294">
        <f>SUMIFS(ORCAMENTO!$L$10:$L$2470,ORCAMENTO!$C$10:$C$2470,TRIM($C34),ORCAMENTO!$E$10:$E$2470,TRIM($C37))</f>
        <v>41</v>
      </c>
      <c r="F37" s="294">
        <f>SUMIFS(ORCAMENTO!$O$10:$O$2470,ORCAMENTO!$C$10:$C$2470,TRIM($C34),ORCAMENTO!$E$10:$E$2470,TRIM($C37))</f>
        <v>41</v>
      </c>
      <c r="G37" s="294">
        <f>SUMIFS(ORCAMENTO!$R$10:$R$2470,ORCAMENTO!$C$10:$C$2470,TRIM($C34),ORCAMENTO!$E$10:$E$2470,TRIM($C37))</f>
        <v>41</v>
      </c>
      <c r="H37" s="294">
        <f>SUMIFS(ORCAMENTO!$U$10:$U$2470,ORCAMENTO!$C$10:$C$2470,TRIM($C34),ORCAMENTO!$E$10:$E$2470,TRIM($C37))</f>
        <v>41</v>
      </c>
      <c r="I37" s="295">
        <f>SUMIFS(ORCAMENTO!$X$10:$X$2470,ORCAMENTO!$C$10:$C$2470,TRIM($C34),ORCAMENTO!$E$10:$E$2470,TRIM($C37))</f>
        <v>41</v>
      </c>
      <c r="J37" s="115"/>
    </row>
    <row r="38" spans="2:14" s="104" customFormat="1" ht="12" customHeight="1" x14ac:dyDescent="0.2">
      <c r="B38" s="105"/>
      <c r="C38" s="111" t="str">
        <f>"   "&amp;'CONFG.  LISTAS'!J16</f>
        <v xml:space="preserve">   4.4 Comunicação e mobilização</v>
      </c>
      <c r="D38" s="294">
        <f>SUMIFS(ORCAMENTO!$I$10:$I$2470,ORCAMENTO!$C$10:$C$2470,TRIM($C34),ORCAMENTO!$E$10:$E$2470,TRIM($C38))</f>
        <v>560</v>
      </c>
      <c r="E38" s="294">
        <f>SUMIFS(ORCAMENTO!$L$10:$L$2470,ORCAMENTO!$C$10:$C$2470,TRIM($C34),ORCAMENTO!$E$10:$E$2470,TRIM($C38))</f>
        <v>41</v>
      </c>
      <c r="F38" s="294">
        <f>SUMIFS(ORCAMENTO!$O$10:$O$2470,ORCAMENTO!$C$10:$C$2470,TRIM($C34),ORCAMENTO!$E$10:$E$2470,TRIM($C38))</f>
        <v>41</v>
      </c>
      <c r="G38" s="294">
        <f>SUMIFS(ORCAMENTO!$R$10:$R$2470,ORCAMENTO!$C$10:$C$2470,TRIM($C34),ORCAMENTO!$E$10:$E$2470,TRIM($C38))</f>
        <v>41</v>
      </c>
      <c r="H38" s="294">
        <f>SUMIFS(ORCAMENTO!$U$10:$U$2470,ORCAMENTO!$C$10:$C$2470,TRIM($C34),ORCAMENTO!$E$10:$E$2470,TRIM($C38))</f>
        <v>41</v>
      </c>
      <c r="I38" s="295">
        <f>SUMIFS(ORCAMENTO!$X$10:$X$2470,ORCAMENTO!$C$10:$C$2470,TRIM($C34),ORCAMENTO!$E$10:$E$2470,TRIM($C38))</f>
        <v>41</v>
      </c>
      <c r="J38" s="115"/>
    </row>
    <row r="39" spans="2:14" s="104" customFormat="1" ht="12" customHeight="1" x14ac:dyDescent="0.2">
      <c r="B39" s="105"/>
      <c r="C39" s="107" t="str">
        <f>'CONFG.  LISTAS'!E17</f>
        <v>5 Governança e Reserva</v>
      </c>
      <c r="D39" s="292">
        <f>SUMIFS(ORCAMENTO!$I$10:$I$2470,ORCAMENTO!$C$10:$C$2470,TRIM($C39))</f>
        <v>330000</v>
      </c>
      <c r="E39" s="292">
        <f>SUMIFS(ORCAMENTO!$L$10:$L$2470,ORCAMENTO!$C$10:$C$2470,TRIM($C39))</f>
        <v>100</v>
      </c>
      <c r="F39" s="292">
        <f>SUMIFS(ORCAMENTO!$O$10:$O$2470,ORCAMENTO!$C$10:$C$2470,TRIM($C39))</f>
        <v>100</v>
      </c>
      <c r="G39" s="292">
        <f>SUMIFS(ORCAMENTO!$R$10:$R$2470,ORCAMENTO!$C$10:$C$2470,TRIM($C39))</f>
        <v>100</v>
      </c>
      <c r="H39" s="292">
        <f>SUMIFS(ORCAMENTO!$U$10:$U$2470,ORCAMENTO!$C$10:$C$2470,TRIM($C39))</f>
        <v>100</v>
      </c>
      <c r="I39" s="293">
        <f>SUMIFS(ORCAMENTO!$X$10:$X$2470,ORCAMENTO!$C$10:$C$2470,TRIM($C39))</f>
        <v>600</v>
      </c>
      <c r="J39" s="115"/>
    </row>
    <row r="40" spans="2:14" s="104" customFormat="1" ht="12" customHeight="1" x14ac:dyDescent="0.2">
      <c r="B40" s="105"/>
      <c r="C40" s="111" t="str">
        <f>"   "&amp;'CONFG.  LISTAS'!K13</f>
        <v xml:space="preserve">   5.1 Auditoria, compliance, contabilidade e jurídico</v>
      </c>
      <c r="D40" s="294">
        <f>SUMIFS(ORCAMENTO!$I$10:$I$2470,ORCAMENTO!$C$10:$C$2470,TRIM($C39),ORCAMENTO!$E$10:$E$2470,TRIM($C40))</f>
        <v>0</v>
      </c>
      <c r="E40" s="294">
        <f>SUMIFS(ORCAMENTO!$L$10:$L$2470,ORCAMENTO!$C$10:$C$2470,TRIM($C39),ORCAMENTO!$E$10:$E$2470,TRIM($C40))</f>
        <v>0</v>
      </c>
      <c r="F40" s="294">
        <f>SUMIFS(ORCAMENTO!$O$10:$O$2470,ORCAMENTO!$C$10:$C$2470,TRIM($C39),ORCAMENTO!$E$10:$E$2470,TRIM($C40))</f>
        <v>0</v>
      </c>
      <c r="G40" s="294">
        <f>SUMIFS(ORCAMENTO!$R$10:$R$2470,ORCAMENTO!$C$10:$C$2470,TRIM($C39),ORCAMENTO!$E$10:$E$2470,TRIM($C40))</f>
        <v>0</v>
      </c>
      <c r="H40" s="294">
        <f>SUMIFS(ORCAMENTO!$U$10:$U$2470,ORCAMENTO!$C$10:$C$2470,TRIM($C39),ORCAMENTO!$E$10:$E$2470,TRIM($C40))</f>
        <v>0</v>
      </c>
      <c r="I40" s="295">
        <f>SUMIFS(ORCAMENTO!$X$10:$X$2470,ORCAMENTO!$C$10:$C$2470,TRIM($C39),ORCAMENTO!$E$10:$E$2470,TRIM($C40))</f>
        <v>0</v>
      </c>
      <c r="J40" s="115"/>
    </row>
    <row r="41" spans="2:14" s="104" customFormat="1" ht="12" customHeight="1" x14ac:dyDescent="0.2">
      <c r="B41" s="105"/>
      <c r="C41" s="111" t="str">
        <f>"   "&amp;'CONFG.  LISTAS'!K14</f>
        <v xml:space="preserve">   5.2 Reuniões e assembleias</v>
      </c>
      <c r="D41" s="294">
        <f>SUMIFS(ORCAMENTO!$I$10:$I$2470,ORCAMENTO!$C$10:$C$2470,TRIM($C39),ORCAMENTO!$E$10:$E$2470,TRIM($C41))</f>
        <v>0</v>
      </c>
      <c r="E41" s="294">
        <f>SUMIFS(ORCAMENTO!$L$10:$L$2470,ORCAMENTO!$C$10:$C$2470,TRIM($C39),ORCAMENTO!$E$10:$E$2470,TRIM($C41))</f>
        <v>0</v>
      </c>
      <c r="F41" s="294">
        <f>SUMIFS(ORCAMENTO!$O$10:$O$2470,ORCAMENTO!$C$10:$C$2470,TRIM($C39),ORCAMENTO!$E$10:$E$2470,TRIM($C41))</f>
        <v>0</v>
      </c>
      <c r="G41" s="294">
        <f>SUMIFS(ORCAMENTO!$R$10:$R$2470,ORCAMENTO!$C$10:$C$2470,TRIM($C39),ORCAMENTO!$E$10:$E$2470,TRIM($C41))</f>
        <v>0</v>
      </c>
      <c r="H41" s="294">
        <f>SUMIFS(ORCAMENTO!$U$10:$U$2470,ORCAMENTO!$C$10:$C$2470,TRIM($C39),ORCAMENTO!$E$10:$E$2470,TRIM($C41))</f>
        <v>0</v>
      </c>
      <c r="I41" s="295">
        <f>SUMIFS(ORCAMENTO!$X$10:$X$2470,ORCAMENTO!$C$10:$C$2470,TRIM($C39),ORCAMENTO!$E$10:$E$2470,TRIM($C41))</f>
        <v>0</v>
      </c>
      <c r="J41" s="115"/>
    </row>
    <row r="42" spans="2:14" s="104" customFormat="1" ht="12" customHeight="1" x14ac:dyDescent="0.2">
      <c r="B42" s="105"/>
      <c r="C42" s="111" t="str">
        <f>"   "&amp;'CONFG.  LISTAS'!K15</f>
        <v xml:space="preserve">   5.3 Reserva de contingência</v>
      </c>
      <c r="D42" s="294">
        <f>SUMIFS(ORCAMENTO!$I$10:$I$2470,ORCAMENTO!$C$10:$C$2470,TRIM($C39),ORCAMENTO!$E$10:$E$2470,TRIM($C42))</f>
        <v>0</v>
      </c>
      <c r="E42" s="294">
        <f>SUMIFS(ORCAMENTO!$L$10:$L$2470,ORCAMENTO!$C$10:$C$2470,TRIM($C39),ORCAMENTO!$E$10:$E$2470,TRIM($C42))</f>
        <v>0</v>
      </c>
      <c r="F42" s="294">
        <f>SUMIFS(ORCAMENTO!$O$10:$O$2470,ORCAMENTO!$C$10:$C$2470,TRIM($C39),ORCAMENTO!$E$10:$E$2470,TRIM($C42))</f>
        <v>0</v>
      </c>
      <c r="G42" s="294">
        <f>SUMIFS(ORCAMENTO!$R$10:$R$2470,ORCAMENTO!$C$10:$C$2470,TRIM($C39),ORCAMENTO!$E$10:$E$2470,TRIM($C42))</f>
        <v>0</v>
      </c>
      <c r="H42" s="294">
        <f>SUMIFS(ORCAMENTO!$U$10:$U$2470,ORCAMENTO!$C$10:$C$2470,TRIM($C39),ORCAMENTO!$E$10:$E$2470,TRIM($C42))</f>
        <v>0</v>
      </c>
      <c r="I42" s="295">
        <f>SUMIFS(ORCAMENTO!$X$10:$X$2470,ORCAMENTO!$C$10:$C$2470,TRIM($C39),ORCAMENTO!$E$10:$E$2470,TRIM($C42))</f>
        <v>0</v>
      </c>
      <c r="J42" s="115"/>
    </row>
    <row r="43" spans="2:14" s="104" customFormat="1" ht="12" customHeight="1" x14ac:dyDescent="0.2">
      <c r="B43" s="105"/>
      <c r="C43" s="133" t="s">
        <v>427</v>
      </c>
      <c r="D43" s="302">
        <f>SUM(ORCAMENTO!$I$10:$I$2470)</f>
        <v>874624</v>
      </c>
      <c r="E43" s="302">
        <f>SUM(ORCAMENTO!$L$10:$L$2470)</f>
        <v>21111</v>
      </c>
      <c r="F43" s="302">
        <f>SUM(ORCAMENTO!$O$10:$O$2470)</f>
        <v>7460</v>
      </c>
      <c r="G43" s="302">
        <f>SUM(ORCAMENTO!$R$10:$R$2470)</f>
        <v>961</v>
      </c>
      <c r="H43" s="302">
        <f>SUM(ORCAMENTO!$U$10:$U$2470)</f>
        <v>961</v>
      </c>
      <c r="I43" s="303">
        <f>SUM(ORCAMENTO!$X$10:$X$2470)</f>
        <v>2281</v>
      </c>
      <c r="J43" s="115"/>
    </row>
    <row r="44" spans="2:14" ht="15" customHeight="1" x14ac:dyDescent="0.25">
      <c r="C44" s="260"/>
      <c r="D44" s="260"/>
      <c r="E44" s="260"/>
      <c r="F44" s="260"/>
      <c r="G44" s="260"/>
      <c r="H44" s="260"/>
      <c r="I44" s="260"/>
    </row>
  </sheetData>
  <sheetProtection algorithmName="SHA-512" hashValue="Zcs93elnX/soId1FdtLuSA80q5SBp29Xap0sCCzbbZxu0D7Deo2cS2EFutitMt+pPZSakVj4Z2IPcOPZOr6agQ==" saltValue="mw9+5HRIOM3vynZRUlCdnw==" spinCount="100000" sheet="1" objects="1" scenarios="1" formatCells="0" formatColumns="0"/>
  <mergeCells count="13">
    <mergeCell ref="C2:C3"/>
    <mergeCell ref="K15:M15"/>
    <mergeCell ref="I12:J12"/>
    <mergeCell ref="G12:H12"/>
    <mergeCell ref="N31:N35"/>
    <mergeCell ref="C5:K5"/>
    <mergeCell ref="G11:H11"/>
    <mergeCell ref="K29:N29"/>
    <mergeCell ref="C11:C13"/>
    <mergeCell ref="I11:J11"/>
    <mergeCell ref="L11:M11"/>
    <mergeCell ref="I13:J13"/>
    <mergeCell ref="G13:H1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088"/>
  <sheetViews>
    <sheetView zoomScale="55" zoomScaleNormal="55" zoomScalePageLayoutView="60" workbookViewId="0">
      <selection activeCell="H8" sqref="H8:K9"/>
    </sheetView>
  </sheetViews>
  <sheetFormatPr defaultColWidth="8.7109375" defaultRowHeight="15" customHeight="1" x14ac:dyDescent="0.2"/>
  <cols>
    <col min="1" max="1" width="3" style="255" customWidth="1"/>
    <col min="2" max="2" width="37.85546875" style="255" customWidth="1"/>
    <col min="3" max="3" width="51.42578125" style="255" customWidth="1"/>
    <col min="4" max="4" width="49" style="255" customWidth="1"/>
    <col min="5" max="5" width="24.28515625" style="255" customWidth="1"/>
    <col min="6" max="6" width="26.5703125" style="255" customWidth="1"/>
    <col min="7" max="7" width="34.85546875" style="255" customWidth="1"/>
    <col min="8" max="8" width="40.5703125" style="255" customWidth="1"/>
    <col min="9" max="9" width="13.28515625" style="255" customWidth="1"/>
    <col min="10" max="11" width="55" style="255" customWidth="1"/>
    <col min="12" max="13" width="13" style="255" customWidth="1"/>
    <col min="14" max="17" width="12" style="255" hidden="1" customWidth="1"/>
    <col min="18" max="22" width="8.7109375" style="255" customWidth="1"/>
    <col min="23" max="23" width="41" style="255" customWidth="1"/>
    <col min="24" max="24" width="80.140625" style="255" customWidth="1"/>
    <col min="25" max="25" width="84.28515625" style="255" customWidth="1"/>
    <col min="26" max="27" width="8.7109375" style="134" customWidth="1"/>
    <col min="28" max="16384" width="8.7109375" style="134"/>
  </cols>
  <sheetData>
    <row r="1" spans="1:34" ht="1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W1" s="1"/>
      <c r="X1" s="1"/>
      <c r="Y1" s="1"/>
    </row>
    <row r="2" spans="1:34" ht="24" customHeight="1" x14ac:dyDescent="0.25">
      <c r="A2" s="5"/>
      <c r="B2" s="135" t="s">
        <v>428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4"/>
      <c r="V2" s="5"/>
      <c r="W2" s="413" t="s">
        <v>429</v>
      </c>
      <c r="X2" s="392"/>
      <c r="Y2" s="414"/>
      <c r="Z2" s="136"/>
      <c r="AA2" s="137"/>
      <c r="AB2" s="137"/>
      <c r="AC2" s="137"/>
      <c r="AD2" s="137"/>
      <c r="AE2" s="137"/>
      <c r="AF2" s="137"/>
      <c r="AG2" s="137"/>
      <c r="AH2" s="137"/>
    </row>
    <row r="3" spans="1:34" ht="20.25" customHeight="1" x14ac:dyDescent="0.25">
      <c r="A3" s="5"/>
      <c r="B3" s="415" t="s">
        <v>430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35"/>
      <c r="N3" s="4"/>
      <c r="V3" s="5"/>
      <c r="W3" s="422" t="s">
        <v>431</v>
      </c>
      <c r="X3" s="423"/>
      <c r="Y3" s="424"/>
      <c r="Z3" s="138"/>
      <c r="AA3" s="139"/>
      <c r="AB3" s="139"/>
      <c r="AC3" s="139"/>
      <c r="AD3" s="139"/>
      <c r="AE3" s="139"/>
      <c r="AF3" s="139"/>
      <c r="AG3" s="139"/>
      <c r="AH3" s="139"/>
    </row>
    <row r="4" spans="1:34" ht="15" customHeight="1" x14ac:dyDescent="0.25"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V4" s="5"/>
      <c r="W4" s="141" t="s">
        <v>432</v>
      </c>
      <c r="X4" s="142" t="s">
        <v>433</v>
      </c>
      <c r="Y4" s="143" t="s">
        <v>434</v>
      </c>
      <c r="Z4" s="144"/>
    </row>
    <row r="5" spans="1:34" ht="21" customHeight="1" x14ac:dyDescent="0.25">
      <c r="A5" s="5"/>
      <c r="B5" s="417" t="s">
        <v>435</v>
      </c>
      <c r="C5" s="418"/>
      <c r="D5" s="435" t="s">
        <v>436</v>
      </c>
      <c r="E5" s="398"/>
      <c r="F5" s="398"/>
      <c r="G5" s="145" t="s">
        <v>437</v>
      </c>
      <c r="H5" s="146"/>
      <c r="I5" s="146"/>
      <c r="J5" s="146"/>
      <c r="K5" s="146"/>
      <c r="L5" s="4"/>
      <c r="T5" s="5"/>
      <c r="U5" s="147" t="s">
        <v>438</v>
      </c>
      <c r="V5" s="148" t="s">
        <v>439</v>
      </c>
      <c r="W5" s="149" t="s">
        <v>440</v>
      </c>
      <c r="X5" s="144"/>
      <c r="Y5" s="134"/>
    </row>
    <row r="6" spans="1:34" ht="27.75" customHeight="1" x14ac:dyDescent="0.25">
      <c r="A6" s="5"/>
      <c r="B6" s="150" t="s">
        <v>441</v>
      </c>
      <c r="C6" s="151" t="str">
        <f>' PROJETO'!$C$8</f>
        <v>dfXPTfgO</v>
      </c>
      <c r="D6" s="430">
        <f ca="1">AVERAGE(I14:I19)</f>
        <v>2.3333333333333335</v>
      </c>
      <c r="E6" s="328"/>
      <c r="F6" s="335"/>
      <c r="G6" s="152" t="str">
        <f ca="1">IF(D6&lt;1.6666667,"Reprovado",IF(D6&lt;2.3333333,"Solicitar complementação de informações",IF(D6&lt;3,"Aprovado com ressalvas","Aprovado sem ressalvas")))</f>
        <v>Aprovado com ressalvas</v>
      </c>
      <c r="H6" s="153"/>
      <c r="I6" s="154"/>
      <c r="J6" s="154"/>
      <c r="K6" s="154"/>
      <c r="L6" s="4"/>
      <c r="T6" s="5"/>
      <c r="U6" s="147" t="s">
        <v>442</v>
      </c>
      <c r="V6" s="148" t="s">
        <v>443</v>
      </c>
      <c r="W6" s="149" t="s">
        <v>444</v>
      </c>
      <c r="X6" s="144"/>
      <c r="Y6" s="134"/>
    </row>
    <row r="7" spans="1:34" ht="27.75" customHeight="1" x14ac:dyDescent="0.25">
      <c r="A7" s="5"/>
      <c r="B7" s="150" t="s">
        <v>328</v>
      </c>
      <c r="C7" s="151" t="str">
        <f>' PROJETO'!$D$38</f>
        <v>Amazônia</v>
      </c>
      <c r="D7" s="363"/>
      <c r="E7" s="352"/>
      <c r="F7" s="431"/>
      <c r="G7" s="432" t="str">
        <f ca="1">IF(G6="Aprovado sem ressalvas","Indicadores aderentes e sem pontos críticos relevantes com base no que já está preenchido na planilha.",IF(G6="Aprovado com ressalvas","Os indicadores demonstram aderência, mas ainda há pontos de atenção que devem ser observados na análise.",IF(G6="Solicitar complementação de informações","Há lacunas ou inconsistências nas informações preenchidas que precisam ser ajustadas antes do avanço da proposta.","Os dados disponíveis indicam aderência insuficiente para avanço nesta etapa.")))</f>
        <v>Os indicadores demonstram aderência, mas ainda há pontos de atenção que devem ser observados na análise.</v>
      </c>
      <c r="H7" s="155"/>
      <c r="I7" s="156"/>
      <c r="J7" s="156"/>
      <c r="K7" s="156"/>
      <c r="L7" s="4"/>
      <c r="T7" s="5"/>
      <c r="U7" s="147" t="s">
        <v>445</v>
      </c>
      <c r="V7" s="148" t="s">
        <v>446</v>
      </c>
      <c r="W7" s="149" t="s">
        <v>447</v>
      </c>
      <c r="X7" s="144"/>
      <c r="Y7" s="134"/>
    </row>
    <row r="8" spans="1:34" ht="27.75" customHeight="1" x14ac:dyDescent="0.25">
      <c r="A8" s="5"/>
      <c r="B8" s="150" t="s">
        <v>448</v>
      </c>
      <c r="C8" s="151" t="str">
        <f>IF(COUNTIF(' PROJETO'!$C$14:$C$16,"Sim")=0,"",IF(' PROJETO'!$C$14="Sim",' PROJETO'!$B$14,"")&amp;IF(AND(' PROJETO'!$C$14="Sim",COUNTIF(' PROJETO'!$C$15:$C$16,"Sim")&gt;0),"; ","")&amp;IF(' PROJETO'!$C$15="Sim",' PROJETO'!$B$15,"")&amp;IF(AND(' PROJETO'!$C$15="Sim",' PROJETO'!$C$16="Sim"),"; ","")&amp;IF(' PROJETO'!$C$16="Sim",' PROJETO'!$B$16,""))</f>
        <v>Plantio de árvores</v>
      </c>
      <c r="D8" s="425" t="str">
        <f ca="1">TEXT(D6,"0.00")&amp;" / 3.00"</f>
        <v>002 / 3.00</v>
      </c>
      <c r="E8" s="368"/>
      <c r="F8" s="369"/>
      <c r="G8" s="433"/>
      <c r="H8" s="240"/>
      <c r="I8" s="241"/>
      <c r="J8" s="241"/>
      <c r="K8" s="241"/>
      <c r="L8" s="4"/>
      <c r="T8" s="5"/>
      <c r="U8" s="157" t="s">
        <v>449</v>
      </c>
      <c r="V8" s="158" t="s">
        <v>450</v>
      </c>
      <c r="W8" s="159" t="s">
        <v>451</v>
      </c>
      <c r="X8" s="144"/>
      <c r="Y8" s="134"/>
    </row>
    <row r="9" spans="1:34" ht="24" customHeight="1" x14ac:dyDescent="0.2">
      <c r="A9" s="5"/>
      <c r="B9" s="160" t="s">
        <v>452</v>
      </c>
      <c r="C9" s="161" t="str">
        <f>TEXT(RESUMO!$D$3,"0.0")&amp;" ha | "&amp;TEXT(RESUMO!$E$3,"R$ #.##0,00")</f>
        <v>50 ha | R$ 907.398,00</v>
      </c>
      <c r="D9" s="426"/>
      <c r="E9" s="427"/>
      <c r="F9" s="428"/>
      <c r="G9" s="434"/>
      <c r="H9" s="240"/>
      <c r="I9" s="241"/>
      <c r="J9" s="241"/>
      <c r="K9" s="241"/>
      <c r="L9" s="4" t="s">
        <v>453</v>
      </c>
      <c r="M9" s="255" t="s">
        <v>454</v>
      </c>
      <c r="N9" s="255" t="s">
        <v>455</v>
      </c>
      <c r="O9" s="255" t="s">
        <v>456</v>
      </c>
      <c r="P9" s="255" t="s">
        <v>457</v>
      </c>
      <c r="Q9" s="255" t="s">
        <v>458</v>
      </c>
      <c r="U9" s="140"/>
      <c r="V9" s="162"/>
      <c r="W9" s="162"/>
      <c r="X9" s="134"/>
      <c r="Y9" s="134"/>
    </row>
    <row r="10" spans="1:34" ht="15" customHeight="1" x14ac:dyDescent="0.25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255">
        <f>11</f>
        <v>11</v>
      </c>
      <c r="O10" s="255">
        <f ca="1">IF(INDEX(ORCAMENTO!$AI:$AI,$N10)&lt;&gt;"",1,0)</f>
        <v>0</v>
      </c>
      <c r="P10" s="255">
        <f ca="1">O10</f>
        <v>0</v>
      </c>
      <c r="Q10" s="255" t="str">
        <f ca="1">INDEX(ORCAMENTO!$AI:$AI,$N10)</f>
        <v/>
      </c>
      <c r="V10" s="5"/>
      <c r="W10" s="163" t="s">
        <v>459</v>
      </c>
      <c r="X10" s="164" t="s">
        <v>460</v>
      </c>
      <c r="Y10" s="165" t="s">
        <v>461</v>
      </c>
      <c r="Z10" s="144"/>
    </row>
    <row r="11" spans="1:34" ht="21.75" customHeight="1" x14ac:dyDescent="0.25">
      <c r="A11" s="5"/>
      <c r="B11" s="416" t="s">
        <v>462</v>
      </c>
      <c r="C11" s="392"/>
      <c r="D11" s="392"/>
      <c r="E11" s="392"/>
      <c r="F11" s="392"/>
      <c r="G11" s="392"/>
      <c r="H11" s="392"/>
      <c r="I11" s="414"/>
      <c r="J11" s="166"/>
      <c r="K11" s="167"/>
      <c r="L11" s="167"/>
      <c r="M11" s="167"/>
      <c r="N11" s="4">
        <f t="shared" ref="N11:N74" si="0">N10+1</f>
        <v>12</v>
      </c>
      <c r="O11" s="255">
        <f ca="1">IF(INDEX(ORCAMENTO!$AI:$AI,$N11)&lt;&gt;"",1,0)</f>
        <v>1</v>
      </c>
      <c r="P11" s="255">
        <f t="shared" ref="P11:P74" ca="1" si="1">P10+O11</f>
        <v>1</v>
      </c>
      <c r="Q11" s="255" t="str">
        <f ca="1">INDEX(ORCAMENTO!$AI:$AI,$N11)</f>
        <v>Há ano preenchido parcialmente: Ano 2 (falta valor unitário); Ano 3 (falta quantidade);</v>
      </c>
      <c r="V11" s="5"/>
      <c r="W11" s="147" t="s">
        <v>463</v>
      </c>
      <c r="X11" s="148" t="s">
        <v>464</v>
      </c>
      <c r="Y11" s="149" t="s">
        <v>465</v>
      </c>
      <c r="Z11" s="144"/>
    </row>
    <row r="12" spans="1:34" ht="15" customHeight="1" x14ac:dyDescent="0.25">
      <c r="A12" s="5"/>
      <c r="B12" s="168"/>
      <c r="I12" s="169"/>
      <c r="J12" s="4"/>
      <c r="M12" s="170"/>
      <c r="N12" s="4">
        <f t="shared" si="0"/>
        <v>13</v>
      </c>
      <c r="O12" s="255">
        <f ca="1">IF(INDEX(ORCAMENTO!$AI:$AI,$N12)&lt;&gt;"",1,0)</f>
        <v>1</v>
      </c>
      <c r="P12" s="255">
        <f t="shared" ca="1" si="1"/>
        <v>2</v>
      </c>
      <c r="Q12" s="255" t="str">
        <f ca="1">INDEX(ORCAMENTO!$AI:$AI,$N12)</f>
        <v>Preencha descrição, categoria, tipo e unidade.</v>
      </c>
      <c r="V12" s="5"/>
      <c r="W12" s="147" t="s">
        <v>466</v>
      </c>
      <c r="X12" s="148" t="s">
        <v>467</v>
      </c>
      <c r="Y12" s="149" t="s">
        <v>468</v>
      </c>
      <c r="Z12" s="144"/>
    </row>
    <row r="13" spans="1:34" ht="30" customHeight="1" x14ac:dyDescent="0.25">
      <c r="A13" s="5"/>
      <c r="B13" s="171" t="s">
        <v>469</v>
      </c>
      <c r="C13" s="172" t="s">
        <v>470</v>
      </c>
      <c r="D13" s="172" t="s">
        <v>471</v>
      </c>
      <c r="E13" s="172" t="s">
        <v>472</v>
      </c>
      <c r="F13" s="172" t="s">
        <v>473</v>
      </c>
      <c r="G13" s="172" t="s">
        <v>474</v>
      </c>
      <c r="H13" s="172" t="s">
        <v>335</v>
      </c>
      <c r="I13" s="173" t="s">
        <v>475</v>
      </c>
      <c r="J13" s="4">
        <f>ROW(ORCAMENTO!A13)</f>
        <v>13</v>
      </c>
      <c r="K13" s="255">
        <f t="shared" ref="K13:K19" ca="1" si="2">IF($M13&lt;&gt;"",1,0)</f>
        <v>1</v>
      </c>
      <c r="L13" s="255">
        <f ca="1">P12+K13</f>
        <v>3</v>
      </c>
      <c r="M13" s="255" t="str">
        <f ca="1">IF(NOT(OR(LEN(ORCAMENTO!$B13&amp;"")&gt;0,LEN(ORCAMENTO!$C13&amp;"")&gt;0,LEN(ORCAMENTO!$E13&amp;"")&gt;0,LEN(ORCAMENTO!$F13&amp;"")&gt;0,LEN(ORCAMENTO!$G13&amp;"")&gt;0,LEN(ORCAMENTO!$H13&amp;"")&gt;0,LEN(ORCAMENTO!$J13&amp;"")&gt;0,LEN(ORCAMENTO!$K13&amp;"")&gt;0,LEN(ORCAMENTO!$M13&amp;"")&gt;0,LEN(ORCAMENTO!$N13&amp;"")&gt;0,LEN(ORCAMENTO!$P13&amp;"")&gt;0,LEN(ORCAMENTO!$Q13&amp;"")&gt;0,LEN(ORCAMENTO!$S13&amp;"")&gt;0,LEN(ORCAMENTO!$T13&amp;"")&gt;0,LEN(ORCAMENTO!$V13&amp;"")&gt;0,LEN(ORCAMENTO!$W13&amp;"")&gt;0,LEN(ORCAMENTO!$D13&amp;"")&gt;0,LEN(ORCAMENTO!$Z13&amp;"")&gt;0,LEN(ORCAMENTO!$AA13&amp;"")&gt;0)),"",IF(AND(MAX(ORCAMENTO!$I13,ORCAMENTO!$L13,ORCAMENTO!$O13,ORCAMENTO!$R13,ORCAMENTO!$U13,ORCAMENTO!$X13)&gt;'CONFG.  LISTAS'!$F$4,NOT(OR(ORCAMENTO!$Z13&lt;&gt;"",ORCAMENTO!$AA13&lt;&gt;""))),"Memorial de cálculo ou anexo obrigatório não informado para item acima do limite.",IF(OR(ORCAMENTO!$B13="",ORCAMENTO!$C13="",ORCAMENTO!$E13="",ORCAMENTO!$F13=""),"Preencha descrição, categoria, tipo e unidade.",IF(OR(AND(ORCAMENTO!$G13&lt;&gt;"",ORCAMENTO!$H13&lt;&gt;"",OR(ORCAMENTO!$G13&lt;=0,ORCAMENTO!$H13&lt;=0)),AND(ORCAMENTO!$J13&lt;&gt;"",ORCAMENTO!$K13&lt;&gt;"",OR(ORCAMENTO!$J13&lt;=0,ORCAMENTO!$K13&lt;=0)),AND(ORCAMENTO!$M13&lt;&gt;"",ORCAMENTO!$N13&lt;&gt;"",OR(ORCAMENTO!$M13&lt;=0,ORCAMENTO!$N13&lt;=0)),AND(ORCAMENTO!$P13&lt;&gt;"",ORCAMENTO!$Q13&lt;&gt;"",OR(ORCAMENTO!$P13&lt;=0,ORCAMENTO!$Q13&lt;=0)),AND(ORCAMENTO!$S13&lt;&gt;"",ORCAMENTO!$T13&lt;&gt;"",OR(ORCAMENTO!$S13&lt;=0,ORCAMENTO!$T13&lt;=0)),AND(ORCAMENTO!$V13&lt;&gt;"",ORCAMENTO!$W13&lt;&gt;"",OR(ORCAMENTO!$V13&lt;=0,ORCAMENTO!$W13&lt;=0))),"Revise os valores informados: valor unitário e quantidade devem ser maiores que zero.",IF(OR(OR(AND(ORCAMENTO!$G13="",ORCAMENTO!$H13&lt;&gt;""),AND(ORCAMENTO!$G13&lt;&gt;"",ORCAMENTO!$H13="")),OR(AND(ORCAMENTO!$J13="",ORCAMENTO!$K13&lt;&gt;""),AND(ORCAMENTO!$J13&lt;&gt;"",ORCAMENTO!$K13="")),OR(AND(ORCAMENTO!$M13="",ORCAMENTO!$N13&lt;&gt;""),AND(ORCAMENTO!$M13&lt;&gt;"",ORCAMENTO!$N13="")),OR(AND(ORCAMENTO!$P13="",ORCAMENTO!$Q13&lt;&gt;""),AND(ORCAMENTO!$P13&lt;&gt;"",ORCAMENTO!$Q13="")),OR(AND(ORCAMENTO!$S13="",ORCAMENTO!$T13&lt;&gt;""),AND(ORCAMENTO!$S13&lt;&gt;"",ORCAMENTO!$T13="")),OR(AND(ORCAMENTO!$V13="",ORCAMENTO!$W13&lt;&gt;""),AND(ORCAMENTO!$V13&lt;&gt;"",ORCAMENTO!$W13=""))),"Há ano preenchido parcialmente: "&amp;TRIM(IF(AND(ORCAMENTO!$G13="",ORCAMENTO!$H13&lt;&gt;""),"Ano 1 (falta valor unitário); ","")&amp;IF(AND(ORCAMENTO!$G13&lt;&gt;"",ORCAMENTO!$H13=""),"Ano 1 (falta quantidade); ","")&amp;IF(AND(ORCAMENTO!$J13="",ORCAMENTO!$K13&lt;&gt;""),"Ano 2 (falta valor unitário); ","")&amp;IF(AND(ORCAMENTO!$J13&lt;&gt;"",ORCAMENTO!$K13=""),"Ano 2 (falta quantidade); ","")&amp;IF(AND(ORCAMENTO!$M13="",ORCAMENTO!$N13&lt;&gt;""),"Ano 3 (falta valor unitário); ","")&amp;IF(AND(ORCAMENTO!$M13&lt;&gt;"",ORCAMENTO!$N13=""),"Ano 3 (falta quantidade); ","")&amp;IF(AND(ORCAMENTO!$P13="",ORCAMENTO!$Q13&lt;&gt;""),"Ano 4 (falta valor unitário); ","")&amp;IF(AND(ORCAMENTO!$P13&lt;&gt;"",ORCAMENTO!$Q13=""),"Ano 4 (falta quantidade); ","")&amp;IF(AND(ORCAMENTO!$S13="",ORCAMENTO!$T13&lt;&gt;""),"Ano 5 (falta valor unitário); ","")&amp;IF(AND(ORCAMENTO!$S13&lt;&gt;"",ORCAMENTO!$T13=""),"Ano 5 (falta quantidade); ","")&amp;IF(AND(ORCAMENTO!$V13="",ORCAMENTO!$W13&lt;&gt;""),"Ano 6 (falta valor unitário); ","")&amp;IF(AND(ORCAMENTO!$V13&lt;&gt;"",ORCAMENTO!$W13=""),"Ano 6 (falta quantidade); ","")),IF(NOT(OR(AND(ORCAMENTO!$G13&lt;&gt;"",ORCAMENTO!$H13&lt;&gt;""),AND(ORCAMENTO!$J13&lt;&gt;"",ORCAMENTO!$K13&lt;&gt;""),AND(ORCAMENTO!$M13&lt;&gt;"",ORCAMENTO!$N13&lt;&gt;""),AND(ORCAMENTO!$P13&lt;&gt;"",ORCAMENTO!$Q13&lt;&gt;""),AND(ORCAMENTO!$S13&lt;&gt;"",ORCAMENTO!$T13&lt;&gt;""),AND(ORCAMENTO!$V13&lt;&gt;"",ORCAMENTO!$W13&lt;&gt;""))),"Informe pelo menos um ano completo com valor unitário e quantidade.",IF(AND(ORCAMENTO!$C13&lt;&gt;"",ORCAMENTO!$E13&lt;&gt;"",LEFT(TRIM(ORCAMENTO!$C13),1)&lt;&gt;LEFT(TRIM(ORCAMENTO!$E13),1)),"Categoria e tipo estão incompatíveis.",IF(IF(OR(ORCAMENTO!$E13="",ORCAMENTO!$F13=""),FALSE(),IFERROR(COUNTIF(INDIRECT("UNITS_"&amp;SUBSTITUTE(LEFT(ORCAMENTO!$E13,FIND(" ",ORCAMENTO!$E13&amp;" ")-1),".","_")),ORCAMENTO!$F13)=0,TRUE())),"Unidade incompatível com o tipo selecionado.",IF(OR(AND(ISNUMBER(SEARCH("comunic",LOWER(ORCAMENTO!$B13))),LEFT(ORCAMENTO!$E13,3)&lt;&gt;"4.4"),AND(ISNUMBER(SEARCH("monitor",LOWER(ORCAMENTO!$B13))),NOT(OR(LEFT(ORCAMENTO!$E13,3)="1.5",LEFT(ORCAMENTO!$E13,3)="2.5")))),"Revise a classificação do item conforme as regras de preenchimento.",IF(AND(ORCAMENTO!$B13&lt;&gt;"",OR(ISNUMBER(SEARCH("outro",LOWER(ORCAMENTO!$B13))),ISNUMBER(SEARCH("divers",LOWER(ORCAMENTO!$B13))),ISNUMBER(SEARCH("kit",LOWER(ORCAMENTO!$B13))),ISNUMBER(SEARCH("ferrament",LOWER(ORCAMENTO!$B13))),ISNUMBER(SEARCH("epi",LOWER(ORCAMENTO!$B13)))),NOT(OR(ORCAMENTO!$Z13&lt;&gt;"",ORCAMENTO!$AA13&lt;&gt;""))),"Descrição muito genérica: detalhe melhor o item e registre o racional no memorial ou em anexo.",IF(AND(ORCAMENTO!$Y13=0,ORCAMENTO!$B13&lt;&gt;"",OR(ORCAMENTO!$G13&lt;&gt;"",ORCAMENTO!$H13&lt;&gt;"",ORCAMENTO!$J13&lt;&gt;"",ORCAMENTO!$K13&lt;&gt;"",ORCAMENTO!$M13&lt;&gt;"",ORCAMENTO!$N13&lt;&gt;"",ORCAMENTO!$P13&lt;&gt;"",ORCAMENTO!$Q13&lt;&gt;"",ORCAMENTO!$S13&lt;&gt;"",ORCAMENTO!$T13&lt;&gt;"",ORCAMENTO!$V13&lt;&gt;"",ORCAMENTO!$W13&lt;&gt;"")),"O item possui dados lançados, mas o total está zerado. Revise os valores informados.","")))))))))))</f>
        <v>Memorial de cálculo ou anexo obrigatório não informado para item acima do limite.</v>
      </c>
      <c r="N13" s="255">
        <f t="shared" si="0"/>
        <v>14</v>
      </c>
      <c r="O13" s="255">
        <f ca="1">IF(INDEX(ORCAMENTO!$AI:$AI,$N13)&lt;&gt;"",1,0)</f>
        <v>1</v>
      </c>
      <c r="P13" s="255">
        <f t="shared" ca="1" si="1"/>
        <v>3</v>
      </c>
      <c r="Q13" s="255" t="str">
        <f ca="1">INDEX(ORCAMENTO!$AI:$AI,$N13)</f>
        <v>A prática informada no item não foi selecionada na aba Projeto.</v>
      </c>
      <c r="R13" s="5"/>
      <c r="S13" s="147" t="s">
        <v>476</v>
      </c>
      <c r="T13" s="148" t="s">
        <v>477</v>
      </c>
      <c r="U13" s="149" t="s">
        <v>478</v>
      </c>
      <c r="V13" s="144"/>
      <c r="W13" t="s">
        <v>476</v>
      </c>
      <c r="X13" t="s">
        <v>479</v>
      </c>
      <c r="Y13" t="s">
        <v>480</v>
      </c>
    </row>
    <row r="14" spans="1:34" ht="30" customHeight="1" x14ac:dyDescent="0.25">
      <c r="A14" s="5"/>
      <c r="B14" s="174" t="s">
        <v>481</v>
      </c>
      <c r="C14" s="175" t="str">
        <f>' PROJETO'!$C$7</f>
        <v>OK</v>
      </c>
      <c r="D14" s="175" t="s">
        <v>482</v>
      </c>
      <c r="E14" s="176" t="s">
        <v>483</v>
      </c>
      <c r="F14" s="176" t="s">
        <v>482</v>
      </c>
      <c r="G14" s="176" t="s">
        <v>484</v>
      </c>
      <c r="H14" s="176" t="str">
        <f>IF(C14="OK","✓ Adequado",IF(C14="","– Sem dado","✕ Incompleto"))</f>
        <v>✓ Adequado</v>
      </c>
      <c r="I14" s="177">
        <f>IF(C14="OK",3,1)</f>
        <v>3</v>
      </c>
      <c r="J14" s="4">
        <f>ROW(ORCAMENTO!A14)</f>
        <v>14</v>
      </c>
      <c r="K14" s="255">
        <f t="shared" ca="1" si="2"/>
        <v>1</v>
      </c>
      <c r="L14" s="255">
        <f t="shared" ref="L14:L19" ca="1" si="3">L13+K14</f>
        <v>4</v>
      </c>
      <c r="M14" s="255" t="str">
        <f ca="1">IF(NOT(OR(LEN(ORCAMENTO!$B14&amp;"")&gt;0,LEN(ORCAMENTO!$C14&amp;"")&gt;0,LEN(ORCAMENTO!$E14&amp;"")&gt;0,LEN(ORCAMENTO!$F14&amp;"")&gt;0,LEN(ORCAMENTO!$G14&amp;"")&gt;0,LEN(ORCAMENTO!$H14&amp;"")&gt;0,LEN(ORCAMENTO!$J14&amp;"")&gt;0,LEN(ORCAMENTO!$K14&amp;"")&gt;0,LEN(ORCAMENTO!$M14&amp;"")&gt;0,LEN(ORCAMENTO!$N14&amp;"")&gt;0,LEN(ORCAMENTO!$P14&amp;"")&gt;0,LEN(ORCAMENTO!$Q14&amp;"")&gt;0,LEN(ORCAMENTO!$S14&amp;"")&gt;0,LEN(ORCAMENTO!$T14&amp;"")&gt;0,LEN(ORCAMENTO!$V14&amp;"")&gt;0,LEN(ORCAMENTO!$W14&amp;"")&gt;0,LEN(ORCAMENTO!$D14&amp;"")&gt;0,LEN(ORCAMENTO!$Z14&amp;"")&gt;0,LEN(ORCAMENTO!$AA14&amp;"")&gt;0)),"",IF(AND(MAX(ORCAMENTO!$I14,ORCAMENTO!$L14,ORCAMENTO!$O14,ORCAMENTO!$R14,ORCAMENTO!$U14,ORCAMENTO!$X14)&gt;'CONFG.  LISTAS'!$F$4,NOT(OR(ORCAMENTO!$Z14&lt;&gt;"",ORCAMENTO!$AA14&lt;&gt;""))),"Memorial de cálculo ou anexo obrigatório não informado para item acima do limite.",IF(OR(ORCAMENTO!$B14="",ORCAMENTO!$C14="",ORCAMENTO!$E14="",ORCAMENTO!$F14=""),"Preencha descrição, categoria, tipo e unidade.",IF(OR(AND(ORCAMENTO!$G14&lt;&gt;"",ORCAMENTO!$H14&lt;&gt;"",OR(ORCAMENTO!$G14&lt;=0,ORCAMENTO!$H14&lt;=0)),AND(ORCAMENTO!$J14&lt;&gt;"",ORCAMENTO!$K14&lt;&gt;"",OR(ORCAMENTO!$J14&lt;=0,ORCAMENTO!$K14&lt;=0)),AND(ORCAMENTO!$M14&lt;&gt;"",ORCAMENTO!$N14&lt;&gt;"",OR(ORCAMENTO!$M14&lt;=0,ORCAMENTO!$N14&lt;=0)),AND(ORCAMENTO!$P14&lt;&gt;"",ORCAMENTO!$Q14&lt;&gt;"",OR(ORCAMENTO!$P14&lt;=0,ORCAMENTO!$Q14&lt;=0)),AND(ORCAMENTO!$S14&lt;&gt;"",ORCAMENTO!$T14&lt;&gt;"",OR(ORCAMENTO!$S14&lt;=0,ORCAMENTO!$T14&lt;=0)),AND(ORCAMENTO!$V14&lt;&gt;"",ORCAMENTO!$W14&lt;&gt;"",OR(ORCAMENTO!$V14&lt;=0,ORCAMENTO!$W14&lt;=0))),"Revise os valores informados: valor unitário e quantidade devem ser maiores que zero.",IF(OR(OR(AND(ORCAMENTO!$G14="",ORCAMENTO!$H14&lt;&gt;""),AND(ORCAMENTO!$G14&lt;&gt;"",ORCAMENTO!$H14="")),OR(AND(ORCAMENTO!$J14="",ORCAMENTO!$K14&lt;&gt;""),AND(ORCAMENTO!$J14&lt;&gt;"",ORCAMENTO!$K14="")),OR(AND(ORCAMENTO!$M14="",ORCAMENTO!$N14&lt;&gt;""),AND(ORCAMENTO!$M14&lt;&gt;"",ORCAMENTO!$N14="")),OR(AND(ORCAMENTO!$P14="",ORCAMENTO!$Q14&lt;&gt;""),AND(ORCAMENTO!$P14&lt;&gt;"",ORCAMENTO!$Q14="")),OR(AND(ORCAMENTO!$S14="",ORCAMENTO!$T14&lt;&gt;""),AND(ORCAMENTO!$S14&lt;&gt;"",ORCAMENTO!$T14="")),OR(AND(ORCAMENTO!$V14="",ORCAMENTO!$W14&lt;&gt;""),AND(ORCAMENTO!$V14&lt;&gt;"",ORCAMENTO!$W14=""))),"Há ano preenchido parcialmente: "&amp;TRIM(IF(AND(ORCAMENTO!$G14="",ORCAMENTO!$H14&lt;&gt;""),"Ano 1 (falta valor unitário); ","")&amp;IF(AND(ORCAMENTO!$G14&lt;&gt;"",ORCAMENTO!$H14=""),"Ano 1 (falta quantidade); ","")&amp;IF(AND(ORCAMENTO!$J14="",ORCAMENTO!$K14&lt;&gt;""),"Ano 2 (falta valor unitário); ","")&amp;IF(AND(ORCAMENTO!$J14&lt;&gt;"",ORCAMENTO!$K14=""),"Ano 2 (falta quantidade); ","")&amp;IF(AND(ORCAMENTO!$M14="",ORCAMENTO!$N14&lt;&gt;""),"Ano 3 (falta valor unitário); ","")&amp;IF(AND(ORCAMENTO!$M14&lt;&gt;"",ORCAMENTO!$N14=""),"Ano 3 (falta quantidade); ","")&amp;IF(AND(ORCAMENTO!$P14="",ORCAMENTO!$Q14&lt;&gt;""),"Ano 4 (falta valor unitário); ","")&amp;IF(AND(ORCAMENTO!$P14&lt;&gt;"",ORCAMENTO!$Q14=""),"Ano 4 (falta quantidade); ","")&amp;IF(AND(ORCAMENTO!$S14="",ORCAMENTO!$T14&lt;&gt;""),"Ano 5 (falta valor unitário); ","")&amp;IF(AND(ORCAMENTO!$S14&lt;&gt;"",ORCAMENTO!$T14=""),"Ano 5 (falta quantidade); ","")&amp;IF(AND(ORCAMENTO!$V14="",ORCAMENTO!$W14&lt;&gt;""),"Ano 6 (falta valor unitário); ","")&amp;IF(AND(ORCAMENTO!$V14&lt;&gt;"",ORCAMENTO!$W14=""),"Ano 6 (falta quantidade); ","")),IF(NOT(OR(AND(ORCAMENTO!$G14&lt;&gt;"",ORCAMENTO!$H14&lt;&gt;""),AND(ORCAMENTO!$J14&lt;&gt;"",ORCAMENTO!$K14&lt;&gt;""),AND(ORCAMENTO!$M14&lt;&gt;"",ORCAMENTO!$N14&lt;&gt;""),AND(ORCAMENTO!$P14&lt;&gt;"",ORCAMENTO!$Q14&lt;&gt;""),AND(ORCAMENTO!$S14&lt;&gt;"",ORCAMENTO!$T14&lt;&gt;""),AND(ORCAMENTO!$V14&lt;&gt;"",ORCAMENTO!$W14&lt;&gt;""))),"Informe pelo menos um ano completo com valor unitário e quantidade.",IF(AND(ORCAMENTO!$C14&lt;&gt;"",ORCAMENTO!$E14&lt;&gt;"",LEFT(TRIM(ORCAMENTO!$C14),1)&lt;&gt;LEFT(TRIM(ORCAMENTO!$E14),1)),"Categoria e tipo estão incompatíveis.",IF(IF(OR(ORCAMENTO!$E14="",ORCAMENTO!$F14=""),FALSE(),IFERROR(COUNTIF(INDIRECT("UNITS_"&amp;SUBSTITUTE(LEFT(ORCAMENTO!$E14,FIND(" ",ORCAMENTO!$E14&amp;" ")-1),".","_")),ORCAMENTO!$F14)=0,TRUE())),"Unidade incompatível com o tipo selecionado.",IF(OR(AND(ISNUMBER(SEARCH("comunic",LOWER(ORCAMENTO!$B14))),LEFT(ORCAMENTO!$E14,3)&lt;&gt;"4.4"),AND(ISNUMBER(SEARCH("monitor",LOWER(ORCAMENTO!$B14))),NOT(OR(LEFT(ORCAMENTO!$E14,3)="1.5",LEFT(ORCAMENTO!$E14,3)="2.5")))),"Revise a classificação do item conforme as regras de preenchimento.",IF(AND(ORCAMENTO!$B14&lt;&gt;"",OR(ISNUMBER(SEARCH("outro",LOWER(ORCAMENTO!$B14))),ISNUMBER(SEARCH("divers",LOWER(ORCAMENTO!$B14))),ISNUMBER(SEARCH("kit",LOWER(ORCAMENTO!$B14))),ISNUMBER(SEARCH("ferrament",LOWER(ORCAMENTO!$B14))),ISNUMBER(SEARCH("epi",LOWER(ORCAMENTO!$B14)))),NOT(OR(ORCAMENTO!$Z14&lt;&gt;"",ORCAMENTO!$AA14&lt;&gt;""))),"Descrição muito genérica: detalhe melhor o item e registre o racional no memorial ou em anexo.",IF(AND(ORCAMENTO!$Y14=0,ORCAMENTO!$B14&lt;&gt;"",OR(ORCAMENTO!$G14&lt;&gt;"",ORCAMENTO!$H14&lt;&gt;"",ORCAMENTO!$J14&lt;&gt;"",ORCAMENTO!$K14&lt;&gt;"",ORCAMENTO!$M14&lt;&gt;"",ORCAMENTO!$N14&lt;&gt;"",ORCAMENTO!$P14&lt;&gt;"",ORCAMENTO!$Q14&lt;&gt;"",ORCAMENTO!$S14&lt;&gt;"",ORCAMENTO!$T14&lt;&gt;"",ORCAMENTO!$V14&lt;&gt;"",ORCAMENTO!$W14&lt;&gt;"")),"O item possui dados lançados, mas o total está zerado. Revise os valores informados.","")))))))))))</f>
        <v>Há ano preenchido parcialmente: Ano 3 (falta quantidade);</v>
      </c>
      <c r="N14" s="255">
        <f t="shared" si="0"/>
        <v>15</v>
      </c>
      <c r="O14" s="255">
        <f ca="1">IF(INDEX(ORCAMENTO!$AI:$AI,$N14)&lt;&gt;"",1,0)</f>
        <v>1</v>
      </c>
      <c r="P14" s="255">
        <f t="shared" ca="1" si="1"/>
        <v>4</v>
      </c>
      <c r="Q14" s="255" t="str">
        <f ca="1">INDEX(ORCAMENTO!$AI:$AI,$N14)</f>
        <v>A prática informada no item não foi selecionada na aba Projeto.</v>
      </c>
      <c r="R14" s="5"/>
      <c r="S14" s="157" t="s">
        <v>485</v>
      </c>
      <c r="T14" s="158" t="s">
        <v>486</v>
      </c>
      <c r="U14" s="159" t="s">
        <v>487</v>
      </c>
      <c r="V14" s="144"/>
      <c r="W14" t="s">
        <v>485</v>
      </c>
      <c r="X14" t="s">
        <v>488</v>
      </c>
      <c r="Y14" t="s">
        <v>489</v>
      </c>
    </row>
    <row r="15" spans="1:34" ht="30" customHeight="1" x14ac:dyDescent="0.2">
      <c r="A15" s="5"/>
      <c r="B15" s="174" t="s">
        <v>490</v>
      </c>
      <c r="C15" s="175">
        <f ca="1">RESUMO!$M$13</f>
        <v>12</v>
      </c>
      <c r="D15" s="175" t="s">
        <v>491</v>
      </c>
      <c r="E15" s="176" t="s">
        <v>492</v>
      </c>
      <c r="F15" s="176" t="s">
        <v>493</v>
      </c>
      <c r="G15" s="176" t="s">
        <v>491</v>
      </c>
      <c r="H15" s="176" t="str">
        <f ca="1">IF(C15=0,"✓ Sem pendências",IF(C15&lt;=2,"! Atenção","✕ Crítico"))</f>
        <v>✕ Crítico</v>
      </c>
      <c r="I15" s="177">
        <f ca="1">IF(C15=0,3,IF(C15&lt;=2,2,1))</f>
        <v>1</v>
      </c>
      <c r="J15" s="4">
        <f>ROW(ORCAMENTO!A15)</f>
        <v>15</v>
      </c>
      <c r="K15" s="255">
        <f t="shared" ca="1" si="2"/>
        <v>1</v>
      </c>
      <c r="L15" s="255">
        <f t="shared" ca="1" si="3"/>
        <v>5</v>
      </c>
      <c r="M15" s="255" t="str">
        <f ca="1">IF(NOT(OR(LEN(ORCAMENTO!$B15&amp;"")&gt;0,LEN(ORCAMENTO!$C15&amp;"")&gt;0,LEN(ORCAMENTO!$E15&amp;"")&gt;0,LEN(ORCAMENTO!$F15&amp;"")&gt;0,LEN(ORCAMENTO!$G15&amp;"")&gt;0,LEN(ORCAMENTO!$H15&amp;"")&gt;0,LEN(ORCAMENTO!$J15&amp;"")&gt;0,LEN(ORCAMENTO!$K15&amp;"")&gt;0,LEN(ORCAMENTO!$M15&amp;"")&gt;0,LEN(ORCAMENTO!$N15&amp;"")&gt;0,LEN(ORCAMENTO!$P15&amp;"")&gt;0,LEN(ORCAMENTO!$Q15&amp;"")&gt;0,LEN(ORCAMENTO!$S15&amp;"")&gt;0,LEN(ORCAMENTO!$T15&amp;"")&gt;0,LEN(ORCAMENTO!$V15&amp;"")&gt;0,LEN(ORCAMENTO!$W15&amp;"")&gt;0,LEN(ORCAMENTO!$D15&amp;"")&gt;0,LEN(ORCAMENTO!$Z15&amp;"")&gt;0,LEN(ORCAMENTO!$AA15&amp;"")&gt;0)),"",IF(AND(MAX(ORCAMENTO!$I15,ORCAMENTO!$L15,ORCAMENTO!$O15,ORCAMENTO!$R15,ORCAMENTO!$U15,ORCAMENTO!$X15)&gt;'CONFG.  LISTAS'!$F$4,NOT(OR(ORCAMENTO!$Z15&lt;&gt;"",ORCAMENTO!$AA15&lt;&gt;""))),"Memorial de cálculo ou anexo obrigatório não informado para item acima do limite.",IF(OR(ORCAMENTO!$B15="",ORCAMENTO!$C15="",ORCAMENTO!$E15="",ORCAMENTO!$F15=""),"Preencha descrição, categoria, tipo e unidade.",IF(OR(AND(ORCAMENTO!$G15&lt;&gt;"",ORCAMENTO!$H15&lt;&gt;"",OR(ORCAMENTO!$G15&lt;=0,ORCAMENTO!$H15&lt;=0)),AND(ORCAMENTO!$J15&lt;&gt;"",ORCAMENTO!$K15&lt;&gt;"",OR(ORCAMENTO!$J15&lt;=0,ORCAMENTO!$K15&lt;=0)),AND(ORCAMENTO!$M15&lt;&gt;"",ORCAMENTO!$N15&lt;&gt;"",OR(ORCAMENTO!$M15&lt;=0,ORCAMENTO!$N15&lt;=0)),AND(ORCAMENTO!$P15&lt;&gt;"",ORCAMENTO!$Q15&lt;&gt;"",OR(ORCAMENTO!$P15&lt;=0,ORCAMENTO!$Q15&lt;=0)),AND(ORCAMENTO!$S15&lt;&gt;"",ORCAMENTO!$T15&lt;&gt;"",OR(ORCAMENTO!$S15&lt;=0,ORCAMENTO!$T15&lt;=0)),AND(ORCAMENTO!$V15&lt;&gt;"",ORCAMENTO!$W15&lt;&gt;"",OR(ORCAMENTO!$V15&lt;=0,ORCAMENTO!$W15&lt;=0))),"Revise os valores informados: valor unitário e quantidade devem ser maiores que zero.",IF(OR(OR(AND(ORCAMENTO!$G15="",ORCAMENTO!$H15&lt;&gt;""),AND(ORCAMENTO!$G15&lt;&gt;"",ORCAMENTO!$H15="")),OR(AND(ORCAMENTO!$J15="",ORCAMENTO!$K15&lt;&gt;""),AND(ORCAMENTO!$J15&lt;&gt;"",ORCAMENTO!$K15="")),OR(AND(ORCAMENTO!$M15="",ORCAMENTO!$N15&lt;&gt;""),AND(ORCAMENTO!$M15&lt;&gt;"",ORCAMENTO!$N15="")),OR(AND(ORCAMENTO!$P15="",ORCAMENTO!$Q15&lt;&gt;""),AND(ORCAMENTO!$P15&lt;&gt;"",ORCAMENTO!$Q15="")),OR(AND(ORCAMENTO!$S15="",ORCAMENTO!$T15&lt;&gt;""),AND(ORCAMENTO!$S15&lt;&gt;"",ORCAMENTO!$T15="")),OR(AND(ORCAMENTO!$V15="",ORCAMENTO!$W15&lt;&gt;""),AND(ORCAMENTO!$V15&lt;&gt;"",ORCAMENTO!$W15=""))),"Há ano preenchido parcialmente: "&amp;TRIM(IF(AND(ORCAMENTO!$G15="",ORCAMENTO!$H15&lt;&gt;""),"Ano 1 (falta valor unitário); ","")&amp;IF(AND(ORCAMENTO!$G15&lt;&gt;"",ORCAMENTO!$H15=""),"Ano 1 (falta quantidade); ","")&amp;IF(AND(ORCAMENTO!$J15="",ORCAMENTO!$K15&lt;&gt;""),"Ano 2 (falta valor unitário); ","")&amp;IF(AND(ORCAMENTO!$J15&lt;&gt;"",ORCAMENTO!$K15=""),"Ano 2 (falta quantidade); ","")&amp;IF(AND(ORCAMENTO!$M15="",ORCAMENTO!$N15&lt;&gt;""),"Ano 3 (falta valor unitário); ","")&amp;IF(AND(ORCAMENTO!$M15&lt;&gt;"",ORCAMENTO!$N15=""),"Ano 3 (falta quantidade); ","")&amp;IF(AND(ORCAMENTO!$P15="",ORCAMENTO!$Q15&lt;&gt;""),"Ano 4 (falta valor unitário); ","")&amp;IF(AND(ORCAMENTO!$P15&lt;&gt;"",ORCAMENTO!$Q15=""),"Ano 4 (falta quantidade); ","")&amp;IF(AND(ORCAMENTO!$S15="",ORCAMENTO!$T15&lt;&gt;""),"Ano 5 (falta valor unitário); ","")&amp;IF(AND(ORCAMENTO!$S15&lt;&gt;"",ORCAMENTO!$T15=""),"Ano 5 (falta quantidade); ","")&amp;IF(AND(ORCAMENTO!$V15="",ORCAMENTO!$W15&lt;&gt;""),"Ano 6 (falta valor unitário); ","")&amp;IF(AND(ORCAMENTO!$V15&lt;&gt;"",ORCAMENTO!$W15=""),"Ano 6 (falta quantidade); ","")),IF(NOT(OR(AND(ORCAMENTO!$G15&lt;&gt;"",ORCAMENTO!$H15&lt;&gt;""),AND(ORCAMENTO!$J15&lt;&gt;"",ORCAMENTO!$K15&lt;&gt;""),AND(ORCAMENTO!$M15&lt;&gt;"",ORCAMENTO!$N15&lt;&gt;""),AND(ORCAMENTO!$P15&lt;&gt;"",ORCAMENTO!$Q15&lt;&gt;""),AND(ORCAMENTO!$S15&lt;&gt;"",ORCAMENTO!$T15&lt;&gt;""),AND(ORCAMENTO!$V15&lt;&gt;"",ORCAMENTO!$W15&lt;&gt;""))),"Informe pelo menos um ano completo com valor unitário e quantidade.",IF(AND(ORCAMENTO!$C15&lt;&gt;"",ORCAMENTO!$E15&lt;&gt;"",LEFT(TRIM(ORCAMENTO!$C15),1)&lt;&gt;LEFT(TRIM(ORCAMENTO!$E15),1)),"Categoria e tipo estão incompatíveis.",IF(IF(OR(ORCAMENTO!$E15="",ORCAMENTO!$F15=""),FALSE(),IFERROR(COUNTIF(INDIRECT("UNITS_"&amp;SUBSTITUTE(LEFT(ORCAMENTO!$E15,FIND(" ",ORCAMENTO!$E15&amp;" ")-1),".","_")),ORCAMENTO!$F15)=0,TRUE())),"Unidade incompatível com o tipo selecionado.",IF(OR(AND(ISNUMBER(SEARCH("comunic",LOWER(ORCAMENTO!$B15))),LEFT(ORCAMENTO!$E15,3)&lt;&gt;"4.4"),AND(ISNUMBER(SEARCH("monitor",LOWER(ORCAMENTO!$B15))),NOT(OR(LEFT(ORCAMENTO!$E15,3)="1.5",LEFT(ORCAMENTO!$E15,3)="2.5")))),"Revise a classificação do item conforme as regras de preenchimento.",IF(AND(ORCAMENTO!$B15&lt;&gt;"",OR(ISNUMBER(SEARCH("outro",LOWER(ORCAMENTO!$B15))),ISNUMBER(SEARCH("divers",LOWER(ORCAMENTO!$B15))),ISNUMBER(SEARCH("kit",LOWER(ORCAMENTO!$B15))),ISNUMBER(SEARCH("ferrament",LOWER(ORCAMENTO!$B15))),ISNUMBER(SEARCH("epi",LOWER(ORCAMENTO!$B15)))),NOT(OR(ORCAMENTO!$Z15&lt;&gt;"",ORCAMENTO!$AA15&lt;&gt;""))),"Descrição muito genérica: detalhe melhor o item e registre o racional no memorial ou em anexo.",IF(AND(ORCAMENTO!$Y15=0,ORCAMENTO!$B15&lt;&gt;"",OR(ORCAMENTO!$G15&lt;&gt;"",ORCAMENTO!$H15&lt;&gt;"",ORCAMENTO!$J15&lt;&gt;"",ORCAMENTO!$K15&lt;&gt;"",ORCAMENTO!$M15&lt;&gt;"",ORCAMENTO!$N15&lt;&gt;"",ORCAMENTO!$P15&lt;&gt;"",ORCAMENTO!$Q15&lt;&gt;"",ORCAMENTO!$S15&lt;&gt;"",ORCAMENTO!$T15&lt;&gt;"",ORCAMENTO!$V15&lt;&gt;"",ORCAMENTO!$W15&lt;&gt;"")),"O item possui dados lançados, mas o total está zerado. Revise os valores informados.","")))))))))))</f>
        <v>Memorial de cálculo ou anexo obrigatório não informado para item acima do limite.</v>
      </c>
      <c r="N15" s="255">
        <f t="shared" si="0"/>
        <v>16</v>
      </c>
      <c r="O15" s="255">
        <f ca="1">IF(INDEX(ORCAMENTO!$AI:$AI,$N15)&lt;&gt;"",1,0)</f>
        <v>0</v>
      </c>
      <c r="P15" s="255">
        <f t="shared" ca="1" si="1"/>
        <v>4</v>
      </c>
      <c r="Q15" s="255" t="str">
        <f ca="1">INDEX(ORCAMENTO!$AI:$AI,$N15)</f>
        <v/>
      </c>
      <c r="S15" s="140"/>
      <c r="T15" s="162"/>
      <c r="U15" s="178"/>
      <c r="V15" s="134"/>
      <c r="W15" s="134"/>
      <c r="X15" s="134"/>
      <c r="Y15" s="134"/>
    </row>
    <row r="16" spans="1:34" ht="30" customHeight="1" x14ac:dyDescent="0.25">
      <c r="A16" s="5"/>
      <c r="B16" s="174" t="s">
        <v>494</v>
      </c>
      <c r="C16" s="304">
        <f>RESUMO!$D$12</f>
        <v>0.3758483047130366</v>
      </c>
      <c r="D16" s="304">
        <f>'CONFG.  LISTAS'!$F$5</f>
        <v>0.3</v>
      </c>
      <c r="E16" s="176" t="s">
        <v>495</v>
      </c>
      <c r="F16" s="176" t="s">
        <v>496</v>
      </c>
      <c r="G16" s="176" t="s">
        <v>497</v>
      </c>
      <c r="H16" s="176" t="str">
        <f>IF(OR(C16="",D16=""),"– Sem dado",IF(C16&lt;=D16,"✓ Dentro do limite",IF(C16&lt;=D16*1.2,"! Atenção","✕ Acima do limite")))</f>
        <v>✕ Acima do limite</v>
      </c>
      <c r="I16" s="177">
        <f>IF(OR(C16="",D16=""),1,IF(C16&lt;=D16,3,IF(C16&lt;=D16*1.2,2,1)))</f>
        <v>1</v>
      </c>
      <c r="J16" s="4">
        <f>ROW(ORCAMENTO!A16)</f>
        <v>16</v>
      </c>
      <c r="K16" s="255">
        <f t="shared" ca="1" si="2"/>
        <v>0</v>
      </c>
      <c r="L16" s="255">
        <f t="shared" ca="1" si="3"/>
        <v>5</v>
      </c>
      <c r="M16" s="255" t="str">
        <f ca="1">IF(NOT(OR(LEN(ORCAMENTO!$B16&amp;"")&gt;0,LEN(ORCAMENTO!$C16&amp;"")&gt;0,LEN(ORCAMENTO!$E16&amp;"")&gt;0,LEN(ORCAMENTO!$F16&amp;"")&gt;0,LEN(ORCAMENTO!$G16&amp;"")&gt;0,LEN(ORCAMENTO!$H16&amp;"")&gt;0,LEN(ORCAMENTO!$J16&amp;"")&gt;0,LEN(ORCAMENTO!$K16&amp;"")&gt;0,LEN(ORCAMENTO!$M16&amp;"")&gt;0,LEN(ORCAMENTO!$N16&amp;"")&gt;0,LEN(ORCAMENTO!$P16&amp;"")&gt;0,LEN(ORCAMENTO!$Q16&amp;"")&gt;0,LEN(ORCAMENTO!$S16&amp;"")&gt;0,LEN(ORCAMENTO!$T16&amp;"")&gt;0,LEN(ORCAMENTO!$V16&amp;"")&gt;0,LEN(ORCAMENTO!$W16&amp;"")&gt;0,LEN(ORCAMENTO!$D16&amp;"")&gt;0,LEN(ORCAMENTO!$Z16&amp;"")&gt;0,LEN(ORCAMENTO!$AA16&amp;"")&gt;0)),"",IF(AND(MAX(ORCAMENTO!$I16,ORCAMENTO!$L16,ORCAMENTO!$O16,ORCAMENTO!$R16,ORCAMENTO!$U16,ORCAMENTO!$X16)&gt;'CONFG.  LISTAS'!$F$4,NOT(OR(ORCAMENTO!$Z16&lt;&gt;"",ORCAMENTO!$AA16&lt;&gt;""))),"Memorial de cálculo ou anexo obrigatório não informado para item acima do limite.",IF(OR(ORCAMENTO!$B16="",ORCAMENTO!$C16="",ORCAMENTO!$E16="",ORCAMENTO!$F16=""),"Preencha descrição, categoria, tipo e unidade.",IF(OR(AND(ORCAMENTO!$G16&lt;&gt;"",ORCAMENTO!$H16&lt;&gt;"",OR(ORCAMENTO!$G16&lt;=0,ORCAMENTO!$H16&lt;=0)),AND(ORCAMENTO!$J16&lt;&gt;"",ORCAMENTO!$K16&lt;&gt;"",OR(ORCAMENTO!$J16&lt;=0,ORCAMENTO!$K16&lt;=0)),AND(ORCAMENTO!$M16&lt;&gt;"",ORCAMENTO!$N16&lt;&gt;"",OR(ORCAMENTO!$M16&lt;=0,ORCAMENTO!$N16&lt;=0)),AND(ORCAMENTO!$P16&lt;&gt;"",ORCAMENTO!$Q16&lt;&gt;"",OR(ORCAMENTO!$P16&lt;=0,ORCAMENTO!$Q16&lt;=0)),AND(ORCAMENTO!$S16&lt;&gt;"",ORCAMENTO!$T16&lt;&gt;"",OR(ORCAMENTO!$S16&lt;=0,ORCAMENTO!$T16&lt;=0)),AND(ORCAMENTO!$V16&lt;&gt;"",ORCAMENTO!$W16&lt;&gt;"",OR(ORCAMENTO!$V16&lt;=0,ORCAMENTO!$W16&lt;=0))),"Revise os valores informados: valor unitário e quantidade devem ser maiores que zero.",IF(OR(OR(AND(ORCAMENTO!$G16="",ORCAMENTO!$H16&lt;&gt;""),AND(ORCAMENTO!$G16&lt;&gt;"",ORCAMENTO!$H16="")),OR(AND(ORCAMENTO!$J16="",ORCAMENTO!$K16&lt;&gt;""),AND(ORCAMENTO!$J16&lt;&gt;"",ORCAMENTO!$K16="")),OR(AND(ORCAMENTO!$M16="",ORCAMENTO!$N16&lt;&gt;""),AND(ORCAMENTO!$M16&lt;&gt;"",ORCAMENTO!$N16="")),OR(AND(ORCAMENTO!$P16="",ORCAMENTO!$Q16&lt;&gt;""),AND(ORCAMENTO!$P16&lt;&gt;"",ORCAMENTO!$Q16="")),OR(AND(ORCAMENTO!$S16="",ORCAMENTO!$T16&lt;&gt;""),AND(ORCAMENTO!$S16&lt;&gt;"",ORCAMENTO!$T16="")),OR(AND(ORCAMENTO!$V16="",ORCAMENTO!$W16&lt;&gt;""),AND(ORCAMENTO!$V16&lt;&gt;"",ORCAMENTO!$W16=""))),"Há ano preenchido parcialmente: "&amp;TRIM(IF(AND(ORCAMENTO!$G16="",ORCAMENTO!$H16&lt;&gt;""),"Ano 1 (falta valor unitário); ","")&amp;IF(AND(ORCAMENTO!$G16&lt;&gt;"",ORCAMENTO!$H16=""),"Ano 1 (falta quantidade); ","")&amp;IF(AND(ORCAMENTO!$J16="",ORCAMENTO!$K16&lt;&gt;""),"Ano 2 (falta valor unitário); ","")&amp;IF(AND(ORCAMENTO!$J16&lt;&gt;"",ORCAMENTO!$K16=""),"Ano 2 (falta quantidade); ","")&amp;IF(AND(ORCAMENTO!$M16="",ORCAMENTO!$N16&lt;&gt;""),"Ano 3 (falta valor unitário); ","")&amp;IF(AND(ORCAMENTO!$M16&lt;&gt;"",ORCAMENTO!$N16=""),"Ano 3 (falta quantidade); ","")&amp;IF(AND(ORCAMENTO!$P16="",ORCAMENTO!$Q16&lt;&gt;""),"Ano 4 (falta valor unitário); ","")&amp;IF(AND(ORCAMENTO!$P16&lt;&gt;"",ORCAMENTO!$Q16=""),"Ano 4 (falta quantidade); ","")&amp;IF(AND(ORCAMENTO!$S16="",ORCAMENTO!$T16&lt;&gt;""),"Ano 5 (falta valor unitário); ","")&amp;IF(AND(ORCAMENTO!$S16&lt;&gt;"",ORCAMENTO!$T16=""),"Ano 5 (falta quantidade); ","")&amp;IF(AND(ORCAMENTO!$V16="",ORCAMENTO!$W16&lt;&gt;""),"Ano 6 (falta valor unitário); ","")&amp;IF(AND(ORCAMENTO!$V16&lt;&gt;"",ORCAMENTO!$W16=""),"Ano 6 (falta quantidade); ","")),IF(NOT(OR(AND(ORCAMENTO!$G16&lt;&gt;"",ORCAMENTO!$H16&lt;&gt;""),AND(ORCAMENTO!$J16&lt;&gt;"",ORCAMENTO!$K16&lt;&gt;""),AND(ORCAMENTO!$M16&lt;&gt;"",ORCAMENTO!$N16&lt;&gt;""),AND(ORCAMENTO!$P16&lt;&gt;"",ORCAMENTO!$Q16&lt;&gt;""),AND(ORCAMENTO!$S16&lt;&gt;"",ORCAMENTO!$T16&lt;&gt;""),AND(ORCAMENTO!$V16&lt;&gt;"",ORCAMENTO!$W16&lt;&gt;""))),"Informe pelo menos um ano completo com valor unitário e quantidade.",IF(AND(ORCAMENTO!$C16&lt;&gt;"",ORCAMENTO!$E16&lt;&gt;"",LEFT(TRIM(ORCAMENTO!$C16),1)&lt;&gt;LEFT(TRIM(ORCAMENTO!$E16),1)),"Categoria e tipo estão incompatíveis.",IF(IF(OR(ORCAMENTO!$E16="",ORCAMENTO!$F16=""),FALSE(),IFERROR(COUNTIF(INDIRECT("UNITS_"&amp;SUBSTITUTE(LEFT(ORCAMENTO!$E16,FIND(" ",ORCAMENTO!$E16&amp;" ")-1),".","_")),ORCAMENTO!$F16)=0,TRUE())),"Unidade incompatível com o tipo selecionado.",IF(OR(AND(ISNUMBER(SEARCH("comunic",LOWER(ORCAMENTO!$B16))),LEFT(ORCAMENTO!$E16,3)&lt;&gt;"4.4"),AND(ISNUMBER(SEARCH("monitor",LOWER(ORCAMENTO!$B16))),NOT(OR(LEFT(ORCAMENTO!$E16,3)="1.5",LEFT(ORCAMENTO!$E16,3)="2.5")))),"Revise a classificação do item conforme as regras de preenchimento.",IF(AND(ORCAMENTO!$B16&lt;&gt;"",OR(ISNUMBER(SEARCH("outro",LOWER(ORCAMENTO!$B16))),ISNUMBER(SEARCH("divers",LOWER(ORCAMENTO!$B16))),ISNUMBER(SEARCH("kit",LOWER(ORCAMENTO!$B16))),ISNUMBER(SEARCH("ferrament",LOWER(ORCAMENTO!$B16))),ISNUMBER(SEARCH("epi",LOWER(ORCAMENTO!$B16)))),NOT(OR(ORCAMENTO!$Z16&lt;&gt;"",ORCAMENTO!$AA16&lt;&gt;""))),"Descrição muito genérica: detalhe melhor o item e registre o racional no memorial ou em anexo.",IF(AND(ORCAMENTO!$Y16=0,ORCAMENTO!$B16&lt;&gt;"",OR(ORCAMENTO!$G16&lt;&gt;"",ORCAMENTO!$H16&lt;&gt;"",ORCAMENTO!$J16&lt;&gt;"",ORCAMENTO!$K16&lt;&gt;"",ORCAMENTO!$M16&lt;&gt;"",ORCAMENTO!$N16&lt;&gt;"",ORCAMENTO!$P16&lt;&gt;"",ORCAMENTO!$Q16&lt;&gt;"",ORCAMENTO!$S16&lt;&gt;"",ORCAMENTO!$T16&lt;&gt;"",ORCAMENTO!$V16&lt;&gt;"",ORCAMENTO!$W16&lt;&gt;"")),"O item possui dados lançados, mas o total está zerado. Revise os valores informados.","")))))))))))</f>
        <v/>
      </c>
      <c r="N16" s="255">
        <f t="shared" si="0"/>
        <v>17</v>
      </c>
      <c r="O16" s="255">
        <f ca="1">IF(INDEX(ORCAMENTO!$AI:$AI,$N16)&lt;&gt;"",1,0)</f>
        <v>1</v>
      </c>
      <c r="P16" s="255">
        <f t="shared" ca="1" si="1"/>
        <v>5</v>
      </c>
      <c r="Q16" s="255" t="str">
        <f ca="1">INDEX(ORCAMENTO!$AI:$AI,$N16)</f>
        <v>Custos indiretos não devem pertencer a uma prática específica.</v>
      </c>
      <c r="R16" s="5"/>
      <c r="S16" s="163" t="s">
        <v>498</v>
      </c>
      <c r="T16" s="164" t="s">
        <v>433</v>
      </c>
      <c r="U16" s="179"/>
      <c r="V16" s="134"/>
      <c r="W16" s="134"/>
      <c r="X16" s="134"/>
      <c r="Y16" s="134"/>
    </row>
    <row r="17" spans="1:25" ht="30" customHeight="1" x14ac:dyDescent="0.25">
      <c r="A17" s="5"/>
      <c r="B17" s="174" t="s">
        <v>499</v>
      </c>
      <c r="C17" s="304">
        <f>RESUMO!$E$12</f>
        <v>0</v>
      </c>
      <c r="D17" s="304">
        <f>'CONFG.  LISTAS'!$F$6</f>
        <v>0.2</v>
      </c>
      <c r="E17" s="176" t="s">
        <v>500</v>
      </c>
      <c r="F17" s="176" t="s">
        <v>501</v>
      </c>
      <c r="G17" s="176" t="s">
        <v>497</v>
      </c>
      <c r="H17" s="176" t="str">
        <f>IF(OR(C17="",D17=""),"– Sem dado",IF(C17&lt;=D17,"✓ Dentro do limite",IF(C17&lt;=D17*1.5,"! Atenção","✕ Acima do limite")))</f>
        <v>✓ Dentro do limite</v>
      </c>
      <c r="I17" s="177">
        <f>IF(OR(C17="",D17=""),1,IF(C17&lt;=D17,3,IF(C17&lt;=D17*1.5,2,1)))</f>
        <v>3</v>
      </c>
      <c r="J17" s="4">
        <f>ROW(ORCAMENTO!A17)</f>
        <v>17</v>
      </c>
      <c r="K17" s="255">
        <f t="shared" ca="1" si="2"/>
        <v>0</v>
      </c>
      <c r="L17" s="255">
        <f t="shared" ca="1" si="3"/>
        <v>5</v>
      </c>
      <c r="M17" s="255" t="str">
        <f ca="1">IF(NOT(OR(LEN(ORCAMENTO!$B17&amp;"")&gt;0,LEN(ORCAMENTO!$C17&amp;"")&gt;0,LEN(ORCAMENTO!$E17&amp;"")&gt;0,LEN(ORCAMENTO!$F17&amp;"")&gt;0,LEN(ORCAMENTO!$G17&amp;"")&gt;0,LEN(ORCAMENTO!$H17&amp;"")&gt;0,LEN(ORCAMENTO!$J17&amp;"")&gt;0,LEN(ORCAMENTO!$K17&amp;"")&gt;0,LEN(ORCAMENTO!$M17&amp;"")&gt;0,LEN(ORCAMENTO!$N17&amp;"")&gt;0,LEN(ORCAMENTO!$P17&amp;"")&gt;0,LEN(ORCAMENTO!$Q17&amp;"")&gt;0,LEN(ORCAMENTO!$S17&amp;"")&gt;0,LEN(ORCAMENTO!$T17&amp;"")&gt;0,LEN(ORCAMENTO!$V17&amp;"")&gt;0,LEN(ORCAMENTO!$W17&amp;"")&gt;0,LEN(ORCAMENTO!$D17&amp;"")&gt;0,LEN(ORCAMENTO!$Z17&amp;"")&gt;0,LEN(ORCAMENTO!$AA17&amp;"")&gt;0)),"",IF(AND(MAX(ORCAMENTO!$I17,ORCAMENTO!$L17,ORCAMENTO!$O17,ORCAMENTO!$R17,ORCAMENTO!$U17,ORCAMENTO!$X17)&gt;'CONFG.  LISTAS'!$F$4,NOT(OR(ORCAMENTO!$Z17&lt;&gt;"",ORCAMENTO!$AA17&lt;&gt;""))),"Memorial de cálculo ou anexo obrigatório não informado para item acima do limite.",IF(OR(ORCAMENTO!$B17="",ORCAMENTO!$C17="",ORCAMENTO!$E17="",ORCAMENTO!$F17=""),"Preencha descrição, categoria, tipo e unidade.",IF(OR(AND(ORCAMENTO!$G17&lt;&gt;"",ORCAMENTO!$H17&lt;&gt;"",OR(ORCAMENTO!$G17&lt;=0,ORCAMENTO!$H17&lt;=0)),AND(ORCAMENTO!$J17&lt;&gt;"",ORCAMENTO!$K17&lt;&gt;"",OR(ORCAMENTO!$J17&lt;=0,ORCAMENTO!$K17&lt;=0)),AND(ORCAMENTO!$M17&lt;&gt;"",ORCAMENTO!$N17&lt;&gt;"",OR(ORCAMENTO!$M17&lt;=0,ORCAMENTO!$N17&lt;=0)),AND(ORCAMENTO!$P17&lt;&gt;"",ORCAMENTO!$Q17&lt;&gt;"",OR(ORCAMENTO!$P17&lt;=0,ORCAMENTO!$Q17&lt;=0)),AND(ORCAMENTO!$S17&lt;&gt;"",ORCAMENTO!$T17&lt;&gt;"",OR(ORCAMENTO!$S17&lt;=0,ORCAMENTO!$T17&lt;=0)),AND(ORCAMENTO!$V17&lt;&gt;"",ORCAMENTO!$W17&lt;&gt;"",OR(ORCAMENTO!$V17&lt;=0,ORCAMENTO!$W17&lt;=0))),"Revise os valores informados: valor unitário e quantidade devem ser maiores que zero.",IF(OR(OR(AND(ORCAMENTO!$G17="",ORCAMENTO!$H17&lt;&gt;""),AND(ORCAMENTO!$G17&lt;&gt;"",ORCAMENTO!$H17="")),OR(AND(ORCAMENTO!$J17="",ORCAMENTO!$K17&lt;&gt;""),AND(ORCAMENTO!$J17&lt;&gt;"",ORCAMENTO!$K17="")),OR(AND(ORCAMENTO!$M17="",ORCAMENTO!$N17&lt;&gt;""),AND(ORCAMENTO!$M17&lt;&gt;"",ORCAMENTO!$N17="")),OR(AND(ORCAMENTO!$P17="",ORCAMENTO!$Q17&lt;&gt;""),AND(ORCAMENTO!$P17&lt;&gt;"",ORCAMENTO!$Q17="")),OR(AND(ORCAMENTO!$S17="",ORCAMENTO!$T17&lt;&gt;""),AND(ORCAMENTO!$S17&lt;&gt;"",ORCAMENTO!$T17="")),OR(AND(ORCAMENTO!$V17="",ORCAMENTO!$W17&lt;&gt;""),AND(ORCAMENTO!$V17&lt;&gt;"",ORCAMENTO!$W17=""))),"Há ano preenchido parcialmente: "&amp;TRIM(IF(AND(ORCAMENTO!$G17="",ORCAMENTO!$H17&lt;&gt;""),"Ano 1 (falta valor unitário); ","")&amp;IF(AND(ORCAMENTO!$G17&lt;&gt;"",ORCAMENTO!$H17=""),"Ano 1 (falta quantidade); ","")&amp;IF(AND(ORCAMENTO!$J17="",ORCAMENTO!$K17&lt;&gt;""),"Ano 2 (falta valor unitário); ","")&amp;IF(AND(ORCAMENTO!$J17&lt;&gt;"",ORCAMENTO!$K17=""),"Ano 2 (falta quantidade); ","")&amp;IF(AND(ORCAMENTO!$M17="",ORCAMENTO!$N17&lt;&gt;""),"Ano 3 (falta valor unitário); ","")&amp;IF(AND(ORCAMENTO!$M17&lt;&gt;"",ORCAMENTO!$N17=""),"Ano 3 (falta quantidade); ","")&amp;IF(AND(ORCAMENTO!$P17="",ORCAMENTO!$Q17&lt;&gt;""),"Ano 4 (falta valor unitário); ","")&amp;IF(AND(ORCAMENTO!$P17&lt;&gt;"",ORCAMENTO!$Q17=""),"Ano 4 (falta quantidade); ","")&amp;IF(AND(ORCAMENTO!$S17="",ORCAMENTO!$T17&lt;&gt;""),"Ano 5 (falta valor unitário); ","")&amp;IF(AND(ORCAMENTO!$S17&lt;&gt;"",ORCAMENTO!$T17=""),"Ano 5 (falta quantidade); ","")&amp;IF(AND(ORCAMENTO!$V17="",ORCAMENTO!$W17&lt;&gt;""),"Ano 6 (falta valor unitário); ","")&amp;IF(AND(ORCAMENTO!$V17&lt;&gt;"",ORCAMENTO!$W17=""),"Ano 6 (falta quantidade); ","")),IF(NOT(OR(AND(ORCAMENTO!$G17&lt;&gt;"",ORCAMENTO!$H17&lt;&gt;""),AND(ORCAMENTO!$J17&lt;&gt;"",ORCAMENTO!$K17&lt;&gt;""),AND(ORCAMENTO!$M17&lt;&gt;"",ORCAMENTO!$N17&lt;&gt;""),AND(ORCAMENTO!$P17&lt;&gt;"",ORCAMENTO!$Q17&lt;&gt;""),AND(ORCAMENTO!$S17&lt;&gt;"",ORCAMENTO!$T17&lt;&gt;""),AND(ORCAMENTO!$V17&lt;&gt;"",ORCAMENTO!$W17&lt;&gt;""))),"Informe pelo menos um ano completo com valor unitário e quantidade.",IF(AND(ORCAMENTO!$C17&lt;&gt;"",ORCAMENTO!$E17&lt;&gt;"",LEFT(TRIM(ORCAMENTO!$C17),1)&lt;&gt;LEFT(TRIM(ORCAMENTO!$E17),1)),"Categoria e tipo estão incompatíveis.",IF(IF(OR(ORCAMENTO!$E17="",ORCAMENTO!$F17=""),FALSE(),IFERROR(COUNTIF(INDIRECT("UNITS_"&amp;SUBSTITUTE(LEFT(ORCAMENTO!$E17,FIND(" ",ORCAMENTO!$E17&amp;" ")-1),".","_")),ORCAMENTO!$F17)=0,TRUE())),"Unidade incompatível com o tipo selecionado.",IF(OR(AND(ISNUMBER(SEARCH("comunic",LOWER(ORCAMENTO!$B17))),LEFT(ORCAMENTO!$E17,3)&lt;&gt;"4.4"),AND(ISNUMBER(SEARCH("monitor",LOWER(ORCAMENTO!$B17))),NOT(OR(LEFT(ORCAMENTO!$E17,3)="1.5",LEFT(ORCAMENTO!$E17,3)="2.5")))),"Revise a classificação do item conforme as regras de preenchimento.",IF(AND(ORCAMENTO!$B17&lt;&gt;"",OR(ISNUMBER(SEARCH("outro",LOWER(ORCAMENTO!$B17))),ISNUMBER(SEARCH("divers",LOWER(ORCAMENTO!$B17))),ISNUMBER(SEARCH("kit",LOWER(ORCAMENTO!$B17))),ISNUMBER(SEARCH("ferrament",LOWER(ORCAMENTO!$B17))),ISNUMBER(SEARCH("epi",LOWER(ORCAMENTO!$B17)))),NOT(OR(ORCAMENTO!$Z17&lt;&gt;"",ORCAMENTO!$AA17&lt;&gt;""))),"Descrição muito genérica: detalhe melhor o item e registre o racional no memorial ou em anexo.",IF(AND(ORCAMENTO!$Y17=0,ORCAMENTO!$B17&lt;&gt;"",OR(ORCAMENTO!$G17&lt;&gt;"",ORCAMENTO!$H17&lt;&gt;"",ORCAMENTO!$J17&lt;&gt;"",ORCAMENTO!$K17&lt;&gt;"",ORCAMENTO!$M17&lt;&gt;"",ORCAMENTO!$N17&lt;&gt;"",ORCAMENTO!$P17&lt;&gt;"",ORCAMENTO!$Q17&lt;&gt;"",ORCAMENTO!$S17&lt;&gt;"",ORCAMENTO!$T17&lt;&gt;"",ORCAMENTO!$V17&lt;&gt;"",ORCAMENTO!$W17&lt;&gt;"")),"O item possui dados lançados, mas o total está zerado. Revise os valores informados.","")))))))))))</f>
        <v/>
      </c>
      <c r="N17" s="255">
        <f t="shared" si="0"/>
        <v>18</v>
      </c>
      <c r="O17" s="255">
        <f ca="1">IF(INDEX(ORCAMENTO!$AI:$AI,$N17)&lt;&gt;"",1,0)</f>
        <v>1</v>
      </c>
      <c r="P17" s="255">
        <f t="shared" ca="1" si="1"/>
        <v>6</v>
      </c>
      <c r="Q17" s="255" t="str">
        <f ca="1">INDEX(ORCAMENTO!$AI:$AI,$N17)</f>
        <v>Categoria e tipo estão incompatíveis.</v>
      </c>
      <c r="R17" s="5"/>
      <c r="S17" s="147" t="s">
        <v>502</v>
      </c>
      <c r="T17" s="149" t="s">
        <v>503</v>
      </c>
      <c r="U17" s="179"/>
      <c r="V17" s="134"/>
      <c r="W17" s="134"/>
      <c r="X17" s="134"/>
      <c r="Y17" s="134"/>
    </row>
    <row r="18" spans="1:25" ht="30" customHeight="1" x14ac:dyDescent="0.25">
      <c r="A18" s="5"/>
      <c r="B18" s="174" t="s">
        <v>413</v>
      </c>
      <c r="C18" s="305">
        <f>RESUMO!$F$12</f>
        <v>1.1342475000000001</v>
      </c>
      <c r="D18" s="305">
        <f>'CONFG.  LISTAS'!$F$7</f>
        <v>2</v>
      </c>
      <c r="E18" s="176" t="s">
        <v>504</v>
      </c>
      <c r="F18" s="176" t="s">
        <v>505</v>
      </c>
      <c r="G18" s="176" t="s">
        <v>506</v>
      </c>
      <c r="H18" s="176" t="str">
        <f>IF(OR(C18="",D18=""),"– Sem dado",IF(C18&lt;=D18,"✓ Dentro do parâmetro",IF(C18&lt;=D18*1.1,"! Atenção","✕ Acima do parâmetro")))</f>
        <v>✓ Dentro do parâmetro</v>
      </c>
      <c r="I18" s="177">
        <f>IF(OR(C18="",D18=""),1,IF(C18&lt;=D18,3,IF(C18&lt;=D18*1.1,2,1)))</f>
        <v>3</v>
      </c>
      <c r="J18" s="4">
        <f>ROW(ORCAMENTO!A18)</f>
        <v>18</v>
      </c>
      <c r="K18" s="255">
        <f t="shared" ca="1" si="2"/>
        <v>1</v>
      </c>
      <c r="L18" s="255">
        <f t="shared" ca="1" si="3"/>
        <v>6</v>
      </c>
      <c r="M18" s="255" t="str">
        <f ca="1">IF(NOT(OR(LEN(ORCAMENTO!$B18&amp;"")&gt;0,LEN(ORCAMENTO!$C18&amp;"")&gt;0,LEN(ORCAMENTO!$E18&amp;"")&gt;0,LEN(ORCAMENTO!$F18&amp;"")&gt;0,LEN(ORCAMENTO!$G18&amp;"")&gt;0,LEN(ORCAMENTO!$H18&amp;"")&gt;0,LEN(ORCAMENTO!$J18&amp;"")&gt;0,LEN(ORCAMENTO!$K18&amp;"")&gt;0,LEN(ORCAMENTO!$M18&amp;"")&gt;0,LEN(ORCAMENTO!$N18&amp;"")&gt;0,LEN(ORCAMENTO!$P18&amp;"")&gt;0,LEN(ORCAMENTO!$Q18&amp;"")&gt;0,LEN(ORCAMENTO!$S18&amp;"")&gt;0,LEN(ORCAMENTO!$T18&amp;"")&gt;0,LEN(ORCAMENTO!$V18&amp;"")&gt;0,LEN(ORCAMENTO!$W18&amp;"")&gt;0,LEN(ORCAMENTO!$D18&amp;"")&gt;0,LEN(ORCAMENTO!$Z18&amp;"")&gt;0,LEN(ORCAMENTO!$AA18&amp;"")&gt;0)),"",IF(AND(MAX(ORCAMENTO!$I18,ORCAMENTO!$L18,ORCAMENTO!$O18,ORCAMENTO!$R18,ORCAMENTO!$U18,ORCAMENTO!$X18)&gt;'CONFG.  LISTAS'!$F$4,NOT(OR(ORCAMENTO!$Z18&lt;&gt;"",ORCAMENTO!$AA18&lt;&gt;""))),"Memorial de cálculo ou anexo obrigatório não informado para item acima do limite.",IF(OR(ORCAMENTO!$B18="",ORCAMENTO!$C18="",ORCAMENTO!$E18="",ORCAMENTO!$F18=""),"Preencha descrição, categoria, tipo e unidade.",IF(OR(AND(ORCAMENTO!$G18&lt;&gt;"",ORCAMENTO!$H18&lt;&gt;"",OR(ORCAMENTO!$G18&lt;=0,ORCAMENTO!$H18&lt;=0)),AND(ORCAMENTO!$J18&lt;&gt;"",ORCAMENTO!$K18&lt;&gt;"",OR(ORCAMENTO!$J18&lt;=0,ORCAMENTO!$K18&lt;=0)),AND(ORCAMENTO!$M18&lt;&gt;"",ORCAMENTO!$N18&lt;&gt;"",OR(ORCAMENTO!$M18&lt;=0,ORCAMENTO!$N18&lt;=0)),AND(ORCAMENTO!$P18&lt;&gt;"",ORCAMENTO!$Q18&lt;&gt;"",OR(ORCAMENTO!$P18&lt;=0,ORCAMENTO!$Q18&lt;=0)),AND(ORCAMENTO!$S18&lt;&gt;"",ORCAMENTO!$T18&lt;&gt;"",OR(ORCAMENTO!$S18&lt;=0,ORCAMENTO!$T18&lt;=0)),AND(ORCAMENTO!$V18&lt;&gt;"",ORCAMENTO!$W18&lt;&gt;"",OR(ORCAMENTO!$V18&lt;=0,ORCAMENTO!$W18&lt;=0))),"Revise os valores informados: valor unitário e quantidade devem ser maiores que zero.",IF(OR(OR(AND(ORCAMENTO!$G18="",ORCAMENTO!$H18&lt;&gt;""),AND(ORCAMENTO!$G18&lt;&gt;"",ORCAMENTO!$H18="")),OR(AND(ORCAMENTO!$J18="",ORCAMENTO!$K18&lt;&gt;""),AND(ORCAMENTO!$J18&lt;&gt;"",ORCAMENTO!$K18="")),OR(AND(ORCAMENTO!$M18="",ORCAMENTO!$N18&lt;&gt;""),AND(ORCAMENTO!$M18&lt;&gt;"",ORCAMENTO!$N18="")),OR(AND(ORCAMENTO!$P18="",ORCAMENTO!$Q18&lt;&gt;""),AND(ORCAMENTO!$P18&lt;&gt;"",ORCAMENTO!$Q18="")),OR(AND(ORCAMENTO!$S18="",ORCAMENTO!$T18&lt;&gt;""),AND(ORCAMENTO!$S18&lt;&gt;"",ORCAMENTO!$T18="")),OR(AND(ORCAMENTO!$V18="",ORCAMENTO!$W18&lt;&gt;""),AND(ORCAMENTO!$V18&lt;&gt;"",ORCAMENTO!$W18=""))),"Há ano preenchido parcialmente: "&amp;TRIM(IF(AND(ORCAMENTO!$G18="",ORCAMENTO!$H18&lt;&gt;""),"Ano 1 (falta valor unitário); ","")&amp;IF(AND(ORCAMENTO!$G18&lt;&gt;"",ORCAMENTO!$H18=""),"Ano 1 (falta quantidade); ","")&amp;IF(AND(ORCAMENTO!$J18="",ORCAMENTO!$K18&lt;&gt;""),"Ano 2 (falta valor unitário); ","")&amp;IF(AND(ORCAMENTO!$J18&lt;&gt;"",ORCAMENTO!$K18=""),"Ano 2 (falta quantidade); ","")&amp;IF(AND(ORCAMENTO!$M18="",ORCAMENTO!$N18&lt;&gt;""),"Ano 3 (falta valor unitário); ","")&amp;IF(AND(ORCAMENTO!$M18&lt;&gt;"",ORCAMENTO!$N18=""),"Ano 3 (falta quantidade); ","")&amp;IF(AND(ORCAMENTO!$P18="",ORCAMENTO!$Q18&lt;&gt;""),"Ano 4 (falta valor unitário); ","")&amp;IF(AND(ORCAMENTO!$P18&lt;&gt;"",ORCAMENTO!$Q18=""),"Ano 4 (falta quantidade); ","")&amp;IF(AND(ORCAMENTO!$S18="",ORCAMENTO!$T18&lt;&gt;""),"Ano 5 (falta valor unitário); ","")&amp;IF(AND(ORCAMENTO!$S18&lt;&gt;"",ORCAMENTO!$T18=""),"Ano 5 (falta quantidade); ","")&amp;IF(AND(ORCAMENTO!$V18="",ORCAMENTO!$W18&lt;&gt;""),"Ano 6 (falta valor unitário); ","")&amp;IF(AND(ORCAMENTO!$V18&lt;&gt;"",ORCAMENTO!$W18=""),"Ano 6 (falta quantidade); ","")),IF(NOT(OR(AND(ORCAMENTO!$G18&lt;&gt;"",ORCAMENTO!$H18&lt;&gt;""),AND(ORCAMENTO!$J18&lt;&gt;"",ORCAMENTO!$K18&lt;&gt;""),AND(ORCAMENTO!$M18&lt;&gt;"",ORCAMENTO!$N18&lt;&gt;""),AND(ORCAMENTO!$P18&lt;&gt;"",ORCAMENTO!$Q18&lt;&gt;""),AND(ORCAMENTO!$S18&lt;&gt;"",ORCAMENTO!$T18&lt;&gt;""),AND(ORCAMENTO!$V18&lt;&gt;"",ORCAMENTO!$W18&lt;&gt;""))),"Informe pelo menos um ano completo com valor unitário e quantidade.",IF(AND(ORCAMENTO!$C18&lt;&gt;"",ORCAMENTO!$E18&lt;&gt;"",LEFT(TRIM(ORCAMENTO!$C18),1)&lt;&gt;LEFT(TRIM(ORCAMENTO!$E18),1)),"Categoria e tipo estão incompatíveis.",IF(IF(OR(ORCAMENTO!$E18="",ORCAMENTO!$F18=""),FALSE(),IFERROR(COUNTIF(INDIRECT("UNITS_"&amp;SUBSTITUTE(LEFT(ORCAMENTO!$E18,FIND(" ",ORCAMENTO!$E18&amp;" ")-1),".","_")),ORCAMENTO!$F18)=0,TRUE())),"Unidade incompatível com o tipo selecionado.",IF(OR(AND(ISNUMBER(SEARCH("comunic",LOWER(ORCAMENTO!$B18))),LEFT(ORCAMENTO!$E18,3)&lt;&gt;"4.4"),AND(ISNUMBER(SEARCH("monitor",LOWER(ORCAMENTO!$B18))),NOT(OR(LEFT(ORCAMENTO!$E18,3)="1.5",LEFT(ORCAMENTO!$E18,3)="2.5")))),"Revise a classificação do item conforme as regras de preenchimento.",IF(AND(ORCAMENTO!$B18&lt;&gt;"",OR(ISNUMBER(SEARCH("outro",LOWER(ORCAMENTO!$B18))),ISNUMBER(SEARCH("divers",LOWER(ORCAMENTO!$B18))),ISNUMBER(SEARCH("kit",LOWER(ORCAMENTO!$B18))),ISNUMBER(SEARCH("ferrament",LOWER(ORCAMENTO!$B18))),ISNUMBER(SEARCH("epi",LOWER(ORCAMENTO!$B18)))),NOT(OR(ORCAMENTO!$Z18&lt;&gt;"",ORCAMENTO!$AA18&lt;&gt;""))),"Descrição muito genérica: detalhe melhor o item e registre o racional no memorial ou em anexo.",IF(AND(ORCAMENTO!$Y18=0,ORCAMENTO!$B18&lt;&gt;"",OR(ORCAMENTO!$G18&lt;&gt;"",ORCAMENTO!$H18&lt;&gt;"",ORCAMENTO!$J18&lt;&gt;"",ORCAMENTO!$K18&lt;&gt;"",ORCAMENTO!$M18&lt;&gt;"",ORCAMENTO!$N18&lt;&gt;"",ORCAMENTO!$P18&lt;&gt;"",ORCAMENTO!$Q18&lt;&gt;"",ORCAMENTO!$S18&lt;&gt;"",ORCAMENTO!$T18&lt;&gt;"",ORCAMENTO!$V18&lt;&gt;"",ORCAMENTO!$W18&lt;&gt;"")),"O item possui dados lançados, mas o total está zerado. Revise os valores informados.","")))))))))))</f>
        <v>Categoria e tipo estão incompatíveis.</v>
      </c>
      <c r="N18" s="255">
        <f t="shared" si="0"/>
        <v>19</v>
      </c>
      <c r="O18" s="255">
        <f ca="1">IF(INDEX(ORCAMENTO!$AI:$AI,$N18)&lt;&gt;"",1,0)</f>
        <v>1</v>
      </c>
      <c r="P18" s="255">
        <f t="shared" ca="1" si="1"/>
        <v>7</v>
      </c>
      <c r="Q18" s="255" t="str">
        <f ca="1">INDEX(ORCAMENTO!$AI:$AI,$N18)</f>
        <v>Custos indiretos não devem pertencer a uma prática específica.</v>
      </c>
      <c r="R18" s="5"/>
      <c r="S18" s="147" t="s">
        <v>507</v>
      </c>
      <c r="T18" s="149" t="s">
        <v>508</v>
      </c>
      <c r="U18" s="179"/>
      <c r="V18" s="134"/>
      <c r="W18" s="134"/>
      <c r="X18" s="134"/>
      <c r="Y18" s="134"/>
    </row>
    <row r="19" spans="1:25" ht="62.25" customHeight="1" x14ac:dyDescent="0.25">
      <c r="A19" s="5"/>
      <c r="B19" s="180" t="s">
        <v>509</v>
      </c>
      <c r="C19" s="278">
        <f>IF(COUNTIF(' PROJETO'!$C$14:$C$16,"Sim")=0,"",SUMPRODUCT(--(' PROJETO'!$C$14:$C$16="Sim"),--(RESUMO!$K$7:$K$9="❌ Acima")))</f>
        <v>0</v>
      </c>
      <c r="D19" s="306" t="s">
        <v>482</v>
      </c>
      <c r="E19" s="181" t="s">
        <v>510</v>
      </c>
      <c r="F19" s="181" t="s">
        <v>511</v>
      </c>
      <c r="G19" s="181" t="s">
        <v>512</v>
      </c>
      <c r="H19" s="181" t="str">
        <f>IF(COUNTIF(' PROJETO'!$C$14:$C$16,"Sim")=0,"– Sem dado",IF(' PROJETO'!$C$14="Sim",' PROJETO'!$B$14&amp;": "&amp;RESUMO!$K$7,"")&amp;IF(AND(' PROJETO'!$C$14="Sim",COUNTIF(' PROJETO'!$C$15:$C$16,"Sim")&gt;0),"; ","")&amp;IF(' PROJETO'!$C$15="Sim",' PROJETO'!$B$15&amp;": "&amp;RESUMO!$K$8,"")&amp;IF(AND(' PROJETO'!$C$15="Sim",' PROJETO'!$C$16="Sim"),"; ","")&amp;IF(' PROJETO'!$C$16="Sim",' PROJETO'!$B$16&amp;": "&amp;RESUMO!$K$9,""))</f>
        <v>Plantio de árvores: ✅ Dentro</v>
      </c>
      <c r="I19" s="182">
        <f>IF(COUNTIF(' PROJETO'!$C$14:$C$16,"Sim")=0,1,MAX(1,3-C19))</f>
        <v>3</v>
      </c>
      <c r="J19" s="4">
        <f>ROW(ORCAMENTO!A19)</f>
        <v>19</v>
      </c>
      <c r="K19" s="255">
        <f t="shared" ca="1" si="2"/>
        <v>0</v>
      </c>
      <c r="L19" s="255">
        <f t="shared" ca="1" si="3"/>
        <v>6</v>
      </c>
      <c r="M19" s="255" t="str">
        <f ca="1">IF(NOT(OR(LEN(ORCAMENTO!$B19&amp;"")&gt;0,LEN(ORCAMENTO!$C19&amp;"")&gt;0,LEN(ORCAMENTO!$E19&amp;"")&gt;0,LEN(ORCAMENTO!$F19&amp;"")&gt;0,LEN(ORCAMENTO!$G19&amp;"")&gt;0,LEN(ORCAMENTO!$H19&amp;"")&gt;0,LEN(ORCAMENTO!$J19&amp;"")&gt;0,LEN(ORCAMENTO!$K19&amp;"")&gt;0,LEN(ORCAMENTO!$M19&amp;"")&gt;0,LEN(ORCAMENTO!$N19&amp;"")&gt;0,LEN(ORCAMENTO!$P19&amp;"")&gt;0,LEN(ORCAMENTO!$Q19&amp;"")&gt;0,LEN(ORCAMENTO!$S19&amp;"")&gt;0,LEN(ORCAMENTO!$T19&amp;"")&gt;0,LEN(ORCAMENTO!$V19&amp;"")&gt;0,LEN(ORCAMENTO!$W19&amp;"")&gt;0,LEN(ORCAMENTO!$D19&amp;"")&gt;0,LEN(ORCAMENTO!$Z19&amp;"")&gt;0,LEN(ORCAMENTO!$AA19&amp;"")&gt;0)),"",IF(AND(MAX(ORCAMENTO!$I19,ORCAMENTO!$L19,ORCAMENTO!$O19,ORCAMENTO!$R19,ORCAMENTO!$U19,ORCAMENTO!$X19)&gt;'CONFG.  LISTAS'!$F$4,NOT(OR(ORCAMENTO!$Z19&lt;&gt;"",ORCAMENTO!$AA19&lt;&gt;""))),"Memorial de cálculo ou anexo obrigatório não informado para item acima do limite.",IF(OR(ORCAMENTO!$B19="",ORCAMENTO!$C19="",ORCAMENTO!$E19="",ORCAMENTO!$F19=""),"Preencha descrição, categoria, tipo e unidade.",IF(OR(AND(ORCAMENTO!$G19&lt;&gt;"",ORCAMENTO!$H19&lt;&gt;"",OR(ORCAMENTO!$G19&lt;=0,ORCAMENTO!$H19&lt;=0)),AND(ORCAMENTO!$J19&lt;&gt;"",ORCAMENTO!$K19&lt;&gt;"",OR(ORCAMENTO!$J19&lt;=0,ORCAMENTO!$K19&lt;=0)),AND(ORCAMENTO!$M19&lt;&gt;"",ORCAMENTO!$N19&lt;&gt;"",OR(ORCAMENTO!$M19&lt;=0,ORCAMENTO!$N19&lt;=0)),AND(ORCAMENTO!$P19&lt;&gt;"",ORCAMENTO!$Q19&lt;&gt;"",OR(ORCAMENTO!$P19&lt;=0,ORCAMENTO!$Q19&lt;=0)),AND(ORCAMENTO!$S19&lt;&gt;"",ORCAMENTO!$T19&lt;&gt;"",OR(ORCAMENTO!$S19&lt;=0,ORCAMENTO!$T19&lt;=0)),AND(ORCAMENTO!$V19&lt;&gt;"",ORCAMENTO!$W19&lt;&gt;"",OR(ORCAMENTO!$V19&lt;=0,ORCAMENTO!$W19&lt;=0))),"Revise os valores informados: valor unitário e quantidade devem ser maiores que zero.",IF(OR(OR(AND(ORCAMENTO!$G19="",ORCAMENTO!$H19&lt;&gt;""),AND(ORCAMENTO!$G19&lt;&gt;"",ORCAMENTO!$H19="")),OR(AND(ORCAMENTO!$J19="",ORCAMENTO!$K19&lt;&gt;""),AND(ORCAMENTO!$J19&lt;&gt;"",ORCAMENTO!$K19="")),OR(AND(ORCAMENTO!$M19="",ORCAMENTO!$N19&lt;&gt;""),AND(ORCAMENTO!$M19&lt;&gt;"",ORCAMENTO!$N19="")),OR(AND(ORCAMENTO!$P19="",ORCAMENTO!$Q19&lt;&gt;""),AND(ORCAMENTO!$P19&lt;&gt;"",ORCAMENTO!$Q19="")),OR(AND(ORCAMENTO!$S19="",ORCAMENTO!$T19&lt;&gt;""),AND(ORCAMENTO!$S19&lt;&gt;"",ORCAMENTO!$T19="")),OR(AND(ORCAMENTO!$V19="",ORCAMENTO!$W19&lt;&gt;""),AND(ORCAMENTO!$V19&lt;&gt;"",ORCAMENTO!$W19=""))),"Há ano preenchido parcialmente: "&amp;TRIM(IF(AND(ORCAMENTO!$G19="",ORCAMENTO!$H19&lt;&gt;""),"Ano 1 (falta valor unitário); ","")&amp;IF(AND(ORCAMENTO!$G19&lt;&gt;"",ORCAMENTO!$H19=""),"Ano 1 (falta quantidade); ","")&amp;IF(AND(ORCAMENTO!$J19="",ORCAMENTO!$K19&lt;&gt;""),"Ano 2 (falta valor unitário); ","")&amp;IF(AND(ORCAMENTO!$J19&lt;&gt;"",ORCAMENTO!$K19=""),"Ano 2 (falta quantidade); ","")&amp;IF(AND(ORCAMENTO!$M19="",ORCAMENTO!$N19&lt;&gt;""),"Ano 3 (falta valor unitário); ","")&amp;IF(AND(ORCAMENTO!$M19&lt;&gt;"",ORCAMENTO!$N19=""),"Ano 3 (falta quantidade); ","")&amp;IF(AND(ORCAMENTO!$P19="",ORCAMENTO!$Q19&lt;&gt;""),"Ano 4 (falta valor unitário); ","")&amp;IF(AND(ORCAMENTO!$P19&lt;&gt;"",ORCAMENTO!$Q19=""),"Ano 4 (falta quantidade); ","")&amp;IF(AND(ORCAMENTO!$S19="",ORCAMENTO!$T19&lt;&gt;""),"Ano 5 (falta valor unitário); ","")&amp;IF(AND(ORCAMENTO!$S19&lt;&gt;"",ORCAMENTO!$T19=""),"Ano 5 (falta quantidade); ","")&amp;IF(AND(ORCAMENTO!$V19="",ORCAMENTO!$W19&lt;&gt;""),"Ano 6 (falta valor unitário); ","")&amp;IF(AND(ORCAMENTO!$V19&lt;&gt;"",ORCAMENTO!$W19=""),"Ano 6 (falta quantidade); ","")),IF(NOT(OR(AND(ORCAMENTO!$G19&lt;&gt;"",ORCAMENTO!$H19&lt;&gt;""),AND(ORCAMENTO!$J19&lt;&gt;"",ORCAMENTO!$K19&lt;&gt;""),AND(ORCAMENTO!$M19&lt;&gt;"",ORCAMENTO!$N19&lt;&gt;""),AND(ORCAMENTO!$P19&lt;&gt;"",ORCAMENTO!$Q19&lt;&gt;""),AND(ORCAMENTO!$S19&lt;&gt;"",ORCAMENTO!$T19&lt;&gt;""),AND(ORCAMENTO!$V19&lt;&gt;"",ORCAMENTO!$W19&lt;&gt;""))),"Informe pelo menos um ano completo com valor unitário e quantidade.",IF(AND(ORCAMENTO!$C19&lt;&gt;"",ORCAMENTO!$E19&lt;&gt;"",LEFT(TRIM(ORCAMENTO!$C19),1)&lt;&gt;LEFT(TRIM(ORCAMENTO!$E19),1)),"Categoria e tipo estão incompatíveis.",IF(IF(OR(ORCAMENTO!$E19="",ORCAMENTO!$F19=""),FALSE(),IFERROR(COUNTIF(INDIRECT("UNITS_"&amp;SUBSTITUTE(LEFT(ORCAMENTO!$E19,FIND(" ",ORCAMENTO!$E19&amp;" ")-1),".","_")),ORCAMENTO!$F19)=0,TRUE())),"Unidade incompatível com o tipo selecionado.",IF(OR(AND(ISNUMBER(SEARCH("comunic",LOWER(ORCAMENTO!$B19))),LEFT(ORCAMENTO!$E19,3)&lt;&gt;"4.4"),AND(ISNUMBER(SEARCH("monitor",LOWER(ORCAMENTO!$B19))),NOT(OR(LEFT(ORCAMENTO!$E19,3)="1.5",LEFT(ORCAMENTO!$E19,3)="2.5")))),"Revise a classificação do item conforme as regras de preenchimento.",IF(AND(ORCAMENTO!$B19&lt;&gt;"",OR(ISNUMBER(SEARCH("outro",LOWER(ORCAMENTO!$B19))),ISNUMBER(SEARCH("divers",LOWER(ORCAMENTO!$B19))),ISNUMBER(SEARCH("kit",LOWER(ORCAMENTO!$B19))),ISNUMBER(SEARCH("ferrament",LOWER(ORCAMENTO!$B19))),ISNUMBER(SEARCH("epi",LOWER(ORCAMENTO!$B19)))),NOT(OR(ORCAMENTO!$Z19&lt;&gt;"",ORCAMENTO!$AA19&lt;&gt;""))),"Descrição muito genérica: detalhe melhor o item e registre o racional no memorial ou em anexo.",IF(AND(ORCAMENTO!$Y19=0,ORCAMENTO!$B19&lt;&gt;"",OR(ORCAMENTO!$G19&lt;&gt;"",ORCAMENTO!$H19&lt;&gt;"",ORCAMENTO!$J19&lt;&gt;"",ORCAMENTO!$K19&lt;&gt;"",ORCAMENTO!$M19&lt;&gt;"",ORCAMENTO!$N19&lt;&gt;"",ORCAMENTO!$P19&lt;&gt;"",ORCAMENTO!$Q19&lt;&gt;"",ORCAMENTO!$S19&lt;&gt;"",ORCAMENTO!$T19&lt;&gt;"",ORCAMENTO!$V19&lt;&gt;"",ORCAMENTO!$W19&lt;&gt;"")),"O item possui dados lançados, mas o total está zerado. Revise os valores informados.","")))))))))))</f>
        <v/>
      </c>
      <c r="N19" s="255">
        <f t="shared" si="0"/>
        <v>20</v>
      </c>
      <c r="O19" s="255">
        <f ca="1">IF(INDEX(ORCAMENTO!$AI:$AI,$N19)&lt;&gt;"",1,0)</f>
        <v>1</v>
      </c>
      <c r="P19" s="255">
        <f t="shared" ca="1" si="1"/>
        <v>8</v>
      </c>
      <c r="Q19" s="255" t="str">
        <f ca="1">INDEX(ORCAMENTO!$AI:$AI,$N19)</f>
        <v>A prática informada no item não foi selecionada na aba Projeto.</v>
      </c>
      <c r="R19" s="5"/>
      <c r="S19" s="147" t="s">
        <v>513</v>
      </c>
      <c r="T19" s="149" t="s">
        <v>514</v>
      </c>
      <c r="U19" s="179"/>
      <c r="V19" s="134"/>
      <c r="W19" s="134"/>
      <c r="X19" s="134"/>
      <c r="Y19" s="134"/>
    </row>
    <row r="20" spans="1:25" ht="15" customHeight="1" x14ac:dyDescent="0.25"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255">
        <f t="shared" si="0"/>
        <v>21</v>
      </c>
      <c r="O20" s="255">
        <f ca="1">IF(INDEX(ORCAMENTO!$AI:$AI,$N20)&lt;&gt;"",1,0)</f>
        <v>1</v>
      </c>
      <c r="P20" s="255">
        <f t="shared" ca="1" si="1"/>
        <v>9</v>
      </c>
      <c r="Q20" s="255" t="str">
        <f ca="1">INDEX(ORCAMENTO!$AI:$AI,$N20)</f>
        <v>Custos indiretos não devem pertencer a uma prática específica.</v>
      </c>
      <c r="V20" s="5"/>
      <c r="W20" s="147" t="s">
        <v>515</v>
      </c>
      <c r="X20" s="149" t="s">
        <v>516</v>
      </c>
      <c r="Y20" s="179"/>
    </row>
    <row r="21" spans="1:25" ht="21.75" customHeight="1" x14ac:dyDescent="0.25">
      <c r="A21" s="5"/>
      <c r="B21" s="429" t="s">
        <v>517</v>
      </c>
      <c r="C21" s="421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4">
        <f t="shared" si="0"/>
        <v>22</v>
      </c>
      <c r="O21" s="255">
        <f ca="1">IF(INDEX(ORCAMENTO!$AI:$AI,$N21)&lt;&gt;"",1,0)</f>
        <v>0</v>
      </c>
      <c r="P21" s="255">
        <f t="shared" ca="1" si="1"/>
        <v>9</v>
      </c>
      <c r="Q21" s="255" t="str">
        <f ca="1">INDEX(ORCAMENTO!$AI:$AI,$N21)</f>
        <v/>
      </c>
      <c r="V21" s="5"/>
      <c r="W21" s="147" t="s">
        <v>518</v>
      </c>
      <c r="X21" s="149" t="s">
        <v>519</v>
      </c>
      <c r="Y21" s="179"/>
    </row>
    <row r="22" spans="1:25" ht="15" customHeight="1" x14ac:dyDescent="0.25">
      <c r="A22" s="5"/>
      <c r="B22" s="184" t="s">
        <v>474</v>
      </c>
      <c r="C22" s="185" t="s">
        <v>520</v>
      </c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4">
        <f t="shared" si="0"/>
        <v>23</v>
      </c>
      <c r="O22" s="255">
        <f ca="1">IF(INDEX(ORCAMENTO!$AI:$AI,$N22)&lt;&gt;"",1,0)</f>
        <v>1</v>
      </c>
      <c r="P22" s="255">
        <f t="shared" ca="1" si="1"/>
        <v>10</v>
      </c>
      <c r="Q22" s="255" t="str">
        <f ca="1">INDEX(ORCAMENTO!$AI:$AI,$N22)</f>
        <v>Memorial de cálculo ou anexo obrigatório não informado para item acima do limite.</v>
      </c>
      <c r="V22" s="5"/>
      <c r="W22" s="147" t="s">
        <v>521</v>
      </c>
      <c r="X22" s="149" t="s">
        <v>522</v>
      </c>
      <c r="Y22" s="179"/>
    </row>
    <row r="23" spans="1:25" ht="15" customHeight="1" x14ac:dyDescent="0.25">
      <c r="A23" s="5"/>
      <c r="B23" s="187" t="s">
        <v>473</v>
      </c>
      <c r="C23" s="188" t="s">
        <v>523</v>
      </c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4">
        <f t="shared" si="0"/>
        <v>24</v>
      </c>
      <c r="O23" s="255">
        <f ca="1">IF(INDEX(ORCAMENTO!$AI:$AI,$N23)&lt;&gt;"",1,0)</f>
        <v>0</v>
      </c>
      <c r="P23" s="255">
        <f t="shared" ca="1" si="1"/>
        <v>10</v>
      </c>
      <c r="Q23" s="255" t="str">
        <f ca="1">INDEX(ORCAMENTO!$AI:$AI,$N23)</f>
        <v/>
      </c>
      <c r="V23" s="5"/>
      <c r="W23" s="157" t="s">
        <v>524</v>
      </c>
      <c r="X23" s="159" t="s">
        <v>525</v>
      </c>
      <c r="Y23" s="179"/>
    </row>
    <row r="24" spans="1:25" ht="15" customHeight="1" x14ac:dyDescent="0.2">
      <c r="A24" s="5"/>
      <c r="B24" s="189" t="s">
        <v>472</v>
      </c>
      <c r="C24" s="190" t="s">
        <v>526</v>
      </c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4">
        <f t="shared" si="0"/>
        <v>25</v>
      </c>
      <c r="O24" s="255">
        <f ca="1">IF(INDEX(ORCAMENTO!$AI:$AI,$N24)&lt;&gt;"",1,0)</f>
        <v>1</v>
      </c>
      <c r="P24" s="255">
        <f t="shared" ca="1" si="1"/>
        <v>11</v>
      </c>
      <c r="Q24" s="255" t="str">
        <f ca="1">INDEX(ORCAMENTO!$AI:$AI,$N24)</f>
        <v>Custos indiretos não devem pertencer a uma prática específica.</v>
      </c>
      <c r="W24" s="191"/>
      <c r="X24" s="178"/>
      <c r="Y24" s="192"/>
    </row>
    <row r="25" spans="1:25" ht="15" customHeight="1" x14ac:dyDescent="0.2"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">
        <f t="shared" si="0"/>
        <v>26</v>
      </c>
      <c r="O25" s="1">
        <f ca="1">IF(INDEX(ORCAMENTO!$AI:$AI,$N25)&lt;&gt;"",1,0)</f>
        <v>0</v>
      </c>
      <c r="P25" s="1">
        <f t="shared" ca="1" si="1"/>
        <v>11</v>
      </c>
      <c r="Q25" s="1" t="str">
        <f ca="1">INDEX(ORCAMENTO!$AI:$AI,$N25)</f>
        <v/>
      </c>
      <c r="R25" s="1"/>
      <c r="S25" s="1"/>
      <c r="T25" s="1"/>
      <c r="U25" s="1"/>
      <c r="W25" s="1"/>
      <c r="X25" s="193"/>
      <c r="Y25" s="192"/>
    </row>
    <row r="26" spans="1:25" ht="21.75" customHeight="1" x14ac:dyDescent="0.25">
      <c r="A26" s="5"/>
      <c r="B26" s="194" t="s">
        <v>527</v>
      </c>
      <c r="C26" s="419"/>
      <c r="D26" s="420"/>
      <c r="E26" s="420"/>
      <c r="F26" s="421"/>
      <c r="G26" s="195"/>
      <c r="H26" s="195"/>
      <c r="I26" s="195"/>
      <c r="J26" s="195"/>
      <c r="K26" s="195"/>
      <c r="L26" s="195"/>
      <c r="M26" s="195"/>
      <c r="N26" s="196">
        <f t="shared" si="0"/>
        <v>27</v>
      </c>
      <c r="O26" s="196">
        <f ca="1">IF(INDEX(ORCAMENTO!$AI:$AI,$N26)&lt;&gt;"",1,0)</f>
        <v>0</v>
      </c>
      <c r="P26" s="196">
        <f t="shared" ca="1" si="1"/>
        <v>11</v>
      </c>
      <c r="Q26" s="196" t="str">
        <f ca="1">INDEX(ORCAMENTO!$AI:$AI,$N26)</f>
        <v/>
      </c>
      <c r="R26" s="196"/>
      <c r="S26" s="196"/>
      <c r="T26" s="196"/>
      <c r="U26" s="196"/>
      <c r="V26" s="197"/>
      <c r="W26" s="163" t="s">
        <v>528</v>
      </c>
      <c r="X26" s="164" t="s">
        <v>433</v>
      </c>
      <c r="Y26" s="179"/>
    </row>
    <row r="27" spans="1:25" ht="279.75" customHeight="1" x14ac:dyDescent="0.2">
      <c r="A27" s="5"/>
      <c r="B27" s="406" t="str">
        <f ca="1">"Prezadas(os),"&amp;CHAR(10)&amp;CHAR(10)&amp;"Esperamos que estejam bem."&amp;CHAR(10)&amp;CHAR(10)&amp;"Concluímos a avaliação inicial da proposta "&amp;' PROJETO'!$C$8&amp;", referente a uma área de "&amp;TEXT(RESUMO!$D$3,"0.0")&amp;" ha, às práticas "&amp;$C$8&amp;" e ao valor total de "&amp;TEXT(RESUMO!$E$3,"R$ #.##0,00")&amp;"."&amp;CHAR(10)&amp;CHAR(10)&amp;IF($G$6="Aprovado sem ressalvas","A proposta poderá seguir para a próxima etapa de análise.",IF($G$6="Aprovado com ressalvas","A proposta poderá seguir para a próxima etapa, observando os pontos de atenção destacados abaixo.",IF($G$6="Solicitar complementação de informações","é necessário complementar ou ajustar os pontos indicados abaixo para continuidade da análise.","a proposta não foi aprovada nesta etapa e poderá ser reapresentada após revisão dos pontos destacados.")))&amp;CHAR(10)&amp;CHAR(10)&amp;"Síntese da avaliação:"&amp;IF($I$14&lt;3,CHAR(10)&amp;"- Informações básicas do projeto ainda estão incompletas.","")&amp;IF($I$15=2,CHAR(10)&amp;"- Há poucas pendências documentais, técnicas ou de classificação por prática no orçamento.",IF($I$15=1,CHAR(10)&amp;"- Há pendências documentais, técnicas ou de classificação por prática relevantes no orçamento.",""))&amp;IF($I$16=2,CHAR(10)&amp;"- Custos indiretos em faixa de atenção.",IF($I$16=1,CHAR(10)&amp;"- Custos indiretos acima do parâmetro de referência.",""))&amp;IF($I$17=2,CHAR(10)&amp;"- Custo com irrigação em faixa de atenção.",IF($I$17=1,CHAR(10)&amp;"- Custo com irrigação acima do limite de referência.",""))&amp;IF($I$18=2,CHAR(10)&amp;"- Relação entre valor solicitado e maior receita em faixa de atenção.",IF($I$18=1,CHAR(10)&amp;"- Relação entre valor solicitado e maior receita acima do parâmetro definido.",""))&amp;IF(COUNTIF(' PROJETO'!$C$14:$C$16,"Sim")=0,"",IF($C$19=1,CHAR(10)&amp;"- Há 1 prática aplicável com custo direto por hectare acima da referência.",IF($C$19&gt;1,CHAR(10)&amp;"- Há "&amp;TEXT($C$19,"0")&amp;" práticas aplicáveis com custo direto por hectare acima da referência.","")))&amp;IF($C$15&gt;0,CHAR(10)&amp;"- Foram identificados "&amp;TEXT($C$15,"0")&amp;" item(ns) com pendência automática no orçamento.","")&amp;IF($B$35&lt;&gt;"",CHAR(10)&amp;CHAR(10)&amp;"Itens que exigem ajuste ou complementação:","")&amp;IF($B$35&lt;&gt;"",CHAR(10)&amp;"- Linha "&amp;$B$35&amp;" | "&amp;$C$35&amp;IF($D$35&lt;&gt;""," | "&amp;$D$35,"")&amp;IF($E$35&lt;&gt;""," | prática: "&amp;$E$35,"")&amp;IF($F$35&lt;&gt;""," | "&amp;$F$35,"")&amp;IF($G$35&lt;&gt;""," | valor unitário "&amp;TEXT($G$35,"R$ #,##0.00"),"")&amp;IF($H$35&lt;&gt;""," | quantidade "&amp;TEXT($H$35,"0.##"),"")&amp;IF($I$35&lt;&gt;""," | pendência: "&amp;$I$35,""),"")&amp;IF($B$36&lt;&gt;"",CHAR(10)&amp;"- Linha "&amp;$B$36&amp;" | "&amp;$C$36&amp;IF($D$36&lt;&gt;""," | "&amp;$D$36,"")&amp;IF($E$36&lt;&gt;""," | prática: "&amp;$E$36,"")&amp;IF($F$36&lt;&gt;""," | "&amp;$F$36,"")&amp;IF($G$36&lt;&gt;""," | valor unitário "&amp;TEXT($G$36,"R$ #,##0.00"),"")&amp;IF($H$36&lt;&gt;""," | quantidade "&amp;TEXT($H$36,"0.##"),"")&amp;IF($I$36&lt;&gt;""," | pendência: "&amp;$I$36,""),"")&amp;IF($B$37&lt;&gt;"",CHAR(10)&amp;"- Linha "&amp;$B$37&amp;" | "&amp;$C$37&amp;IF($D$37&lt;&gt;""," | "&amp;$D$37,"")&amp;IF($E$37&lt;&gt;""," | prática: "&amp;$E$37,"")&amp;IF($F$37&lt;&gt;""," | "&amp;$F$37,"")&amp;IF($G$37&lt;&gt;""," | valor unitário "&amp;TEXT($G$37,"R$ #,##0.00"),"")&amp;IF($H$37&lt;&gt;""," | quantidade "&amp;TEXT($H$37,"0.##"),"")&amp;IF($I$37&lt;&gt;""," | pendência: "&amp;$I$37,""),"")&amp;IF($B$38&lt;&gt;"",CHAR(10)&amp;"- Linha "&amp;$B$38&amp;" | "&amp;$C$38&amp;IF($D$38&lt;&gt;""," | "&amp;$D$38,"")&amp;IF($E$38&lt;&gt;""," | prática: "&amp;$E$38,"")&amp;IF($F$38&lt;&gt;""," | "&amp;$F$38,"")&amp;IF($G$38&lt;&gt;""," | valor unitário "&amp;TEXT($G$38,"R$ #,##0.00"),"")&amp;IF($H$38&lt;&gt;""," | quantidade "&amp;TEXT($H$38,"0.##"),"")&amp;IF($I$38&lt;&gt;""," | pendência: "&amp;$I$38,""),"")&amp;IF($B$39&lt;&gt;"",CHAR(10)&amp;"- Linha "&amp;$B$39&amp;" | "&amp;$C$39&amp;IF($D$39&lt;&gt;""," | "&amp;$D$39,"")&amp;IF($E$39&lt;&gt;""," | prática: "&amp;$E$39,"")&amp;IF($F$39&lt;&gt;""," | "&amp;$F$39,"")&amp;IF($G$39&lt;&gt;""," | valor unitário "&amp;TEXT($G$39,"R$ #,##0.00"),"")&amp;IF($H$39&lt;&gt;""," | quantidade "&amp;TEXT($H$39,"0.##"),"")&amp;IF($I$39&lt;&gt;""," | pendência: "&amp;$I$39,""),"")&amp;CHAR(10)&amp;CHAR(10)&amp;"Pedimos, por gentileza, que revisem os pontos sinalizados e encaminhem os ajustes e complementações necessários para continuidade da análise."&amp;CHAR(10)&amp;CHAR(10)&amp;"Ficamos à disposição para eventuais dúvidas."</f>
        <v>Prezadas(os),
Esperamos que estejam bem.
Concluímos a avaliação inicial da proposta dfXPTfgO, referente a uma área de 50 ha, às práticas Plantio de árvores e ao valor total de R$ 907.398,00.
A proposta poderá seguir para a próxima etapa, observando os pontos de atenção destacados abaixo.
Síntese da avaliação:
- Há pendências documentais, técnicas ou de classificação por prática relevantes no orçamento.
- Custos indiretos acima do parâmetro de referência.
- Foram identificados 12 item(ns) com pendência automática no orçamento.
Itens que exigem ajuste ou complementação:
- Linha 12 | Plantio (mão de obra e operação de plantio) | 1.3 Plantio | prática: Plantio de árvores | Ano 1; Ano 2; Ano 3; | valor unitário R$ 5,000 | quantidade 505 | pendência: Há ano preenchido parcialmente: Ano 2 (falta valor unitário); Ano 3 (falta quantidade);
- Linha 13 | Manutenção (roçadas/coroamento, controle formigas/invasoras, replantio) | 0 | prática: Plantio de árvores | Ano 1; Ano 2; Ano 3; | valor unitário R$ 2200,000 | quantidade 086 | pendência: Preencha descrição, categoria, tipo e unidade.
- Linha 14 | Monitoramento (vistorias e relatórios) | 1.5 Monitoramento (atividade/serviço) | prática: RNA - Regeneração natural assistida | Ano 1; Ano 2; Ano 3; Ano 4; Ano 5; Ano 6; | valor unitário R$ 205,000 | quantidade 040 | pendência: A prática informada no item não foi selecionada na aba Projeto.
- Linha 15 | Ferramentas/EPIs duráveis (rateio por ha) | 2.2 Equipamentos e ferramentas duráveis | prática: RNA - Regeneração natural assistida | Ano 1; | valor unitário R$ 50000,000 | quantidade 02 | pendência: A prática informada no item não foi selecionada na aba Projeto.
- Linha 17 | Capacitação inicial da equipe | 3.1 Capacitação | prática: Plantio de árvores | Ano 1; | valor unitário R$ 300,000 | quantidade 01 | pendência: Custos indiretos não devem pertencer a uma prática específica.
Pedimos, por gentileza, que revisem os pontos sinalizados e encaminhem os ajustes e complementações necessários para continuidade da análise.
Ficamos à disposição para eventuais dúvidas.</v>
      </c>
      <c r="C27" s="368"/>
      <c r="D27" s="368"/>
      <c r="E27" s="368"/>
      <c r="F27" s="407"/>
      <c r="G27" s="198"/>
      <c r="H27" s="198"/>
      <c r="I27" s="198"/>
      <c r="J27" s="198"/>
      <c r="K27" s="198"/>
      <c r="L27" s="198"/>
      <c r="M27" s="198"/>
      <c r="N27" s="196">
        <f t="shared" si="0"/>
        <v>28</v>
      </c>
      <c r="O27" s="196">
        <f ca="1">IF(INDEX(ORCAMENTO!$AI:$AI,$N27)&lt;&gt;"",1,0)</f>
        <v>0</v>
      </c>
      <c r="P27" s="196">
        <f t="shared" ca="1" si="1"/>
        <v>11</v>
      </c>
      <c r="Q27" s="196" t="str">
        <f ca="1">INDEX(ORCAMENTO!$AI:$AI,$N27)</f>
        <v/>
      </c>
      <c r="R27" s="196"/>
      <c r="S27" s="196"/>
      <c r="T27" s="196"/>
      <c r="U27" s="196"/>
      <c r="V27" s="197"/>
      <c r="W27" s="199" t="s">
        <v>529</v>
      </c>
      <c r="X27" s="159" t="s">
        <v>530</v>
      </c>
      <c r="Y27" s="179"/>
    </row>
    <row r="28" spans="1:25" ht="15" customHeight="1" x14ac:dyDescent="0.2">
      <c r="A28" s="5"/>
      <c r="B28" s="408"/>
      <c r="C28" s="328"/>
      <c r="D28" s="328"/>
      <c r="E28" s="328"/>
      <c r="F28" s="409"/>
      <c r="G28" s="198"/>
      <c r="H28" s="198"/>
      <c r="I28" s="198"/>
      <c r="J28" s="198"/>
      <c r="K28" s="198"/>
      <c r="L28" s="198"/>
      <c r="M28" s="198"/>
      <c r="N28" s="196">
        <f t="shared" si="0"/>
        <v>29</v>
      </c>
      <c r="O28" s="196">
        <f ca="1">IF(INDEX(ORCAMENTO!$AI:$AI,$N28)&lt;&gt;"",1,0)</f>
        <v>0</v>
      </c>
      <c r="P28" s="196">
        <f t="shared" ca="1" si="1"/>
        <v>11</v>
      </c>
      <c r="Q28" s="196" t="str">
        <f ca="1">INDEX(ORCAMENTO!$AI:$AI,$N28)</f>
        <v/>
      </c>
      <c r="R28" s="196"/>
      <c r="S28" s="196"/>
      <c r="T28" s="196"/>
      <c r="U28" s="196"/>
      <c r="V28" s="4"/>
      <c r="W28" s="191"/>
      <c r="X28" s="191"/>
    </row>
    <row r="29" spans="1:25" ht="15" customHeight="1" x14ac:dyDescent="0.2">
      <c r="A29" s="5"/>
      <c r="B29" s="408"/>
      <c r="C29" s="328"/>
      <c r="D29" s="328"/>
      <c r="E29" s="328"/>
      <c r="F29" s="409"/>
      <c r="G29" s="198"/>
      <c r="H29" s="198"/>
      <c r="I29" s="198"/>
      <c r="J29" s="198"/>
      <c r="K29" s="198"/>
      <c r="L29" s="198"/>
      <c r="M29" s="198"/>
      <c r="N29" s="196">
        <f t="shared" si="0"/>
        <v>30</v>
      </c>
      <c r="O29" s="196">
        <f ca="1">IF(INDEX(ORCAMENTO!$AI:$AI,$N29)&lt;&gt;"",1,0)</f>
        <v>0</v>
      </c>
      <c r="P29" s="196">
        <f t="shared" ca="1" si="1"/>
        <v>11</v>
      </c>
      <c r="Q29" s="196" t="str">
        <f ca="1">INDEX(ORCAMENTO!$AI:$AI,$N29)</f>
        <v/>
      </c>
      <c r="R29" s="196"/>
      <c r="S29" s="196"/>
      <c r="T29" s="196"/>
      <c r="U29" s="196"/>
      <c r="V29" s="4"/>
    </row>
    <row r="30" spans="1:25" ht="186.75" customHeight="1" x14ac:dyDescent="0.2">
      <c r="A30" s="5"/>
      <c r="B30" s="410"/>
      <c r="C30" s="411"/>
      <c r="D30" s="411"/>
      <c r="E30" s="411"/>
      <c r="F30" s="412"/>
      <c r="G30" s="198"/>
      <c r="H30" s="198"/>
      <c r="I30" s="198"/>
      <c r="J30" s="198"/>
      <c r="K30" s="198"/>
      <c r="L30" s="198"/>
      <c r="M30" s="198"/>
      <c r="N30" s="196">
        <f t="shared" si="0"/>
        <v>31</v>
      </c>
      <c r="O30" s="196">
        <f ca="1">IF(INDEX(ORCAMENTO!$AI:$AI,$N30)&lt;&gt;"",1,0)</f>
        <v>0</v>
      </c>
      <c r="P30" s="196">
        <f t="shared" ca="1" si="1"/>
        <v>11</v>
      </c>
      <c r="Q30" s="196" t="str">
        <f ca="1">INDEX(ORCAMENTO!$AI:$AI,$N30)</f>
        <v/>
      </c>
      <c r="R30" s="196"/>
      <c r="S30" s="196"/>
      <c r="T30" s="196"/>
      <c r="U30" s="196"/>
      <c r="V30" s="4"/>
    </row>
    <row r="31" spans="1:25" ht="15" customHeight="1" x14ac:dyDescent="0.2">
      <c r="A31" s="5"/>
      <c r="B31" s="200"/>
      <c r="C31" s="200"/>
      <c r="D31" s="200"/>
      <c r="E31" s="200"/>
      <c r="F31" s="200"/>
      <c r="G31" s="198"/>
      <c r="H31" s="198"/>
      <c r="I31" s="198"/>
      <c r="J31" s="198"/>
      <c r="K31" s="198"/>
      <c r="L31" s="198"/>
      <c r="M31" s="198"/>
      <c r="N31" s="196">
        <f t="shared" si="0"/>
        <v>32</v>
      </c>
      <c r="O31" s="196">
        <f ca="1">IF(INDEX(ORCAMENTO!$AI:$AI,$N31)&lt;&gt;"",1,0)</f>
        <v>0</v>
      </c>
      <c r="P31" s="196">
        <f t="shared" ca="1" si="1"/>
        <v>11</v>
      </c>
      <c r="Q31" s="196" t="str">
        <f ca="1">INDEX(ORCAMENTO!$AI:$AI,$N31)</f>
        <v/>
      </c>
      <c r="R31" s="196"/>
      <c r="S31" s="196"/>
      <c r="T31" s="196"/>
      <c r="U31" s="196"/>
      <c r="V31" s="4"/>
    </row>
    <row r="32" spans="1:25" ht="55.5" customHeight="1" x14ac:dyDescent="0.2">
      <c r="A32" s="5"/>
      <c r="B32" s="200"/>
      <c r="C32" s="200"/>
      <c r="D32" s="200"/>
      <c r="E32" s="200"/>
      <c r="F32" s="200"/>
      <c r="G32" s="198"/>
      <c r="H32" s="198"/>
      <c r="I32" s="198"/>
      <c r="J32" s="198"/>
      <c r="K32" s="198"/>
      <c r="L32" s="198"/>
      <c r="M32" s="198"/>
      <c r="N32" s="196">
        <f t="shared" si="0"/>
        <v>33</v>
      </c>
      <c r="O32" s="196">
        <f ca="1">IF(INDEX(ORCAMENTO!$AI:$AI,$N32)&lt;&gt;"",1,0)</f>
        <v>0</v>
      </c>
      <c r="P32" s="196">
        <f t="shared" ca="1" si="1"/>
        <v>11</v>
      </c>
      <c r="Q32" s="196" t="str">
        <f ca="1">INDEX(ORCAMENTO!$AI:$AI,$N32)</f>
        <v/>
      </c>
      <c r="R32" s="196"/>
      <c r="S32" s="196"/>
      <c r="T32" s="196"/>
      <c r="U32" s="196"/>
      <c r="V32" s="4"/>
    </row>
    <row r="33" spans="1:21" ht="21.75" customHeight="1" x14ac:dyDescent="0.25">
      <c r="A33" s="5"/>
      <c r="B33" s="403" t="s">
        <v>531</v>
      </c>
      <c r="C33" s="404"/>
      <c r="D33" s="404"/>
      <c r="E33" s="404"/>
      <c r="F33" s="404"/>
      <c r="G33" s="404"/>
      <c r="H33" s="404"/>
      <c r="I33" s="405"/>
      <c r="J33" s="201"/>
      <c r="K33" s="201"/>
      <c r="L33" s="201"/>
      <c r="M33" s="201"/>
      <c r="N33" s="202">
        <f t="shared" si="0"/>
        <v>34</v>
      </c>
      <c r="O33" s="191">
        <f ca="1">IF(INDEX(ORCAMENTO!$AI:$AI,$N33)&lt;&gt;"",1,0)</f>
        <v>0</v>
      </c>
      <c r="P33" s="191">
        <f t="shared" ca="1" si="1"/>
        <v>11</v>
      </c>
      <c r="Q33" s="191" t="str">
        <f ca="1">INDEX(ORCAMENTO!$AI:$AI,$N33)</f>
        <v/>
      </c>
      <c r="R33" s="191"/>
      <c r="S33" s="191"/>
      <c r="T33" s="191"/>
      <c r="U33" s="191"/>
    </row>
    <row r="34" spans="1:21" ht="30.75" customHeight="1" x14ac:dyDescent="0.2">
      <c r="A34" s="5"/>
      <c r="B34" s="203" t="s">
        <v>532</v>
      </c>
      <c r="C34" s="203" t="s">
        <v>356</v>
      </c>
      <c r="D34" s="203" t="s">
        <v>357</v>
      </c>
      <c r="E34" s="203" t="s">
        <v>331</v>
      </c>
      <c r="F34" s="203" t="s">
        <v>533</v>
      </c>
      <c r="G34" s="203" t="s">
        <v>534</v>
      </c>
      <c r="H34" s="203" t="s">
        <v>359</v>
      </c>
      <c r="I34" s="203" t="s">
        <v>535</v>
      </c>
      <c r="J34" s="204"/>
      <c r="K34" s="204"/>
      <c r="L34" s="204"/>
      <c r="M34" s="205"/>
      <c r="N34" s="4">
        <f t="shared" si="0"/>
        <v>35</v>
      </c>
      <c r="O34" s="255">
        <f ca="1">IF(INDEX(ORCAMENTO!$AI:$AI,$N34)&lt;&gt;"",1,0)</f>
        <v>0</v>
      </c>
      <c r="P34" s="255">
        <f t="shared" ca="1" si="1"/>
        <v>11</v>
      </c>
      <c r="Q34" s="255" t="str">
        <f ca="1">INDEX(ORCAMENTO!$AI:$AI,$N34)</f>
        <v/>
      </c>
    </row>
    <row r="35" spans="1:21" ht="36" customHeight="1" x14ac:dyDescent="0.2">
      <c r="A35" s="5"/>
      <c r="B35" s="206">
        <f ca="1">IFERROR(INDEX(_AUX_ANALISE!$A$1:$A$2461,MATCH(ROW()-34,_AUX_ANALISE!$C$1:$C$2461,0)),"")</f>
        <v>12</v>
      </c>
      <c r="C35" s="192" t="str">
        <f ca="1">IF($B35="","",INDEX(ORCAMENTO!$B:$B,$B35))</f>
        <v>Plantio (mão de obra e operação de plantio)</v>
      </c>
      <c r="D35" s="206" t="str">
        <f ca="1">IF($B35="","",INDEX(ORCAMENTO!$E:$E,$B35))</f>
        <v>1.3 Plantio</v>
      </c>
      <c r="E35" s="206" t="str">
        <f ca="1">IF($B35="","",INDEX(ORCAMENTO!$D:$D,$B35))</f>
        <v>Plantio de árvores</v>
      </c>
      <c r="F35" s="307" t="str">
        <f ca="1">IF($B35="","",TRIM(IF(OR(INDEX(ORCAMENTO!$G:$G,$B35)&lt;&gt;"",INDEX(ORCAMENTO!$H:$H,$B35)&lt;&gt;""),"Ano 1; ","")&amp;IF(OR(INDEX(ORCAMENTO!$J:$J,$B35)&lt;&gt;"",INDEX(ORCAMENTO!$K:$K,$B35)&lt;&gt;""),"Ano 2; ","")&amp;IF(OR(INDEX(ORCAMENTO!$M:$M,$B35)&lt;&gt;"",INDEX(ORCAMENTO!$N:$N,$B35)&lt;&gt;""),"Ano 3; ","")&amp;IF(OR(INDEX(ORCAMENTO!$P:$P,$B35)&lt;&gt;"",INDEX(ORCAMENTO!$Q:$Q,$B35)&lt;&gt;""),"Ano 4; ","")&amp;IF(OR(INDEX(ORCAMENTO!$S:$S,$B35)&lt;&gt;"",INDEX(ORCAMENTO!$T:$T,$B35)&lt;&gt;""),"Ano 5; ","")&amp;IF(OR(INDEX(ORCAMENTO!$V:$V,$B35)&lt;&gt;"",INDEX(ORCAMENTO!$W:$W,$B35)&lt;&gt;""),"Ano 6; ","")))</f>
        <v>Ano 1; Ano 2; Ano 3;</v>
      </c>
      <c r="G35" s="307">
        <f ca="1">IF($B35="","",IF(INDEX(ORCAMENTO!$G:$G,$B35)&lt;&gt;"",INDEX(ORCAMENTO!$G:$G,$B35),IF(INDEX(ORCAMENTO!$J:$J,$B35)&lt;&gt;"",INDEX(ORCAMENTO!$J:$J,$B35),IF(INDEX(ORCAMENTO!$M:$M,$B35)&lt;&gt;"",INDEX(ORCAMENTO!$M:$M,$B35),IF(INDEX(ORCAMENTO!$P:$P,$B35)&lt;&gt;"",INDEX(ORCAMENTO!$P:$P,$B35),IF(INDEX(ORCAMENTO!$S:$S,$B35)&lt;&gt;"",INDEX(ORCAMENTO!$S:$S,$B35),INDEX(ORCAMENTO!$V:$V,$B35)))))))</f>
        <v>5</v>
      </c>
      <c r="H35" s="308">
        <f ca="1">IF($B35="","",IF(INDEX(ORCAMENTO!$H:$H,$B35)&lt;&gt;"",INDEX(ORCAMENTO!$H:$H,$B35),IF(INDEX(ORCAMENTO!$K:$K,$B35)&lt;&gt;"",INDEX(ORCAMENTO!$K:$K,$B35),IF(INDEX(ORCAMENTO!$N:$N,$B35)&lt;&gt;"",INDEX(ORCAMENTO!$N:$N,$B35),IF(INDEX(ORCAMENTO!$Q:$Q,$B35)&lt;&gt;"",INDEX(ORCAMENTO!$Q:$Q,$B35),IF(INDEX(ORCAMENTO!$T:$T,$B35)&lt;&gt;"",INDEX(ORCAMENTO!$T:$T,$B35),INDEX(ORCAMENTO!$W:$W,$B35)))))))</f>
        <v>505</v>
      </c>
      <c r="I35" s="207" t="str">
        <f ca="1">IF($B35="","",IF(INDEX(ORCAMENTO!$AI:$AI,$B35)&lt;&gt;"",INDEX(ORCAMENTO!$AI:$AI,$B35),IF(INDEX(ORCAMENTO!$AG:$AG,$B35),"Memorial de cálculo ou anexo obrigatório não informado para item acima do limite.",IF(AND(INDEX(ORCAMENTO!$AC:$AC,$B35),NOT(INDEX(ORCAMENTO!$AE:$AE,$B35))),"Informe pelo menos um ano completo com valor unitário e quantidade.","Pendência identificada automaticamente."))))</f>
        <v>Há ano preenchido parcialmente: Ano 2 (falta valor unitário); Ano 3 (falta quantidade);</v>
      </c>
      <c r="J35" s="207"/>
      <c r="K35" s="207"/>
      <c r="L35" s="208"/>
      <c r="M35" s="209"/>
      <c r="N35" s="4">
        <f t="shared" si="0"/>
        <v>36</v>
      </c>
      <c r="O35" s="255">
        <f ca="1">IF(INDEX(ORCAMENTO!$AI:$AI,$N35)&lt;&gt;"",1,0)</f>
        <v>0</v>
      </c>
      <c r="P35" s="255">
        <f t="shared" ca="1" si="1"/>
        <v>11</v>
      </c>
      <c r="Q35" s="255" t="str">
        <f ca="1">INDEX(ORCAMENTO!$AI:$AI,$N35)</f>
        <v/>
      </c>
    </row>
    <row r="36" spans="1:21" ht="36" customHeight="1" x14ac:dyDescent="0.2">
      <c r="B36" s="210">
        <f ca="1">IFERROR(INDEX(_AUX_ANALISE!$A$1:$A$2461,MATCH(ROW()-34,_AUX_ANALISE!$C$1:$C$2461,0)),"")</f>
        <v>13</v>
      </c>
      <c r="C36" s="178" t="str">
        <f ca="1">IF($B36="","",INDEX(ORCAMENTO!$B:$B,$B36))</f>
        <v>Manutenção (roçadas/coroamento, controle formigas/invasoras, replantio)</v>
      </c>
      <c r="D36" s="210">
        <f ca="1">IF($B36="","",INDEX(ORCAMENTO!$E:$E,$B36))</f>
        <v>0</v>
      </c>
      <c r="E36" s="210" t="str">
        <f ca="1">IF($B36="","",INDEX(ORCAMENTO!$D:$D,$B36))</f>
        <v>Plantio de árvores</v>
      </c>
      <c r="F36" s="309" t="str">
        <f ca="1">IF($B36="","",TRIM(IF(OR(INDEX(ORCAMENTO!$G:$G,$B36)&lt;&gt;"",INDEX(ORCAMENTO!$H:$H,$B36)&lt;&gt;""),"Ano 1; ","")&amp;IF(OR(INDEX(ORCAMENTO!$J:$J,$B36)&lt;&gt;"",INDEX(ORCAMENTO!$K:$K,$B36)&lt;&gt;""),"Ano 2; ","")&amp;IF(OR(INDEX(ORCAMENTO!$M:$M,$B36)&lt;&gt;"",INDEX(ORCAMENTO!$N:$N,$B36)&lt;&gt;""),"Ano 3; ","")&amp;IF(OR(INDEX(ORCAMENTO!$P:$P,$B36)&lt;&gt;"",INDEX(ORCAMENTO!$Q:$Q,$B36)&lt;&gt;""),"Ano 4; ","")&amp;IF(OR(INDEX(ORCAMENTO!$S:$S,$B36)&lt;&gt;"",INDEX(ORCAMENTO!$T:$T,$B36)&lt;&gt;""),"Ano 5; ","")&amp;IF(OR(INDEX(ORCAMENTO!$V:$V,$B36)&lt;&gt;"",INDEX(ORCAMENTO!$W:$W,$B36)&lt;&gt;""),"Ano 6; ","")))</f>
        <v>Ano 1; Ano 2; Ano 3;</v>
      </c>
      <c r="G36" s="309">
        <f ca="1">IF($B36="","",IF(INDEX(ORCAMENTO!$G:$G,$B36)&lt;&gt;"",INDEX(ORCAMENTO!$G:$G,$B36),IF(INDEX(ORCAMENTO!$J:$J,$B36)&lt;&gt;"",INDEX(ORCAMENTO!$J:$J,$B36),IF(INDEX(ORCAMENTO!$M:$M,$B36)&lt;&gt;"",INDEX(ORCAMENTO!$M:$M,$B36),IF(INDEX(ORCAMENTO!$P:$P,$B36)&lt;&gt;"",INDEX(ORCAMENTO!$P:$P,$B36),IF(INDEX(ORCAMENTO!$S:$S,$B36)&lt;&gt;"",INDEX(ORCAMENTO!$S:$S,$B36),INDEX(ORCAMENTO!$V:$V,$B36)))))))</f>
        <v>2200</v>
      </c>
      <c r="H36" s="310">
        <f ca="1">IF($B36="","",IF(INDEX(ORCAMENTO!$H:$H,$B36)&lt;&gt;"",INDEX(ORCAMENTO!$H:$H,$B36),IF(INDEX(ORCAMENTO!$K:$K,$B36)&lt;&gt;"",INDEX(ORCAMENTO!$K:$K,$B36),IF(INDEX(ORCAMENTO!$N:$N,$B36)&lt;&gt;"",INDEX(ORCAMENTO!$N:$N,$B36),IF(INDEX(ORCAMENTO!$Q:$Q,$B36)&lt;&gt;"",INDEX(ORCAMENTO!$Q:$Q,$B36),IF(INDEX(ORCAMENTO!$T:$T,$B36)&lt;&gt;"",INDEX(ORCAMENTO!$T:$T,$B36),INDEX(ORCAMENTO!$W:$W,$B36)))))))</f>
        <v>86</v>
      </c>
      <c r="I36" s="191" t="str">
        <f ca="1">IF($B36="","",IF(INDEX(ORCAMENTO!$AI:$AI,$B36)&lt;&gt;"",INDEX(ORCAMENTO!$AI:$AI,$B36),IF(INDEX(ORCAMENTO!$AG:$AG,$B36),"Memorial de cálculo ou anexo obrigatório não informado para item acima do limite.",IF(AND(INDEX(ORCAMENTO!$AC:$AC,$B36),NOT(INDEX(ORCAMENTO!$AE:$AE,$B36))),"Informe pelo menos um ano completo com valor unitário e quantidade.","Pendência identificada automaticamente."))))</f>
        <v>Preencha descrição, categoria, tipo e unidade.</v>
      </c>
      <c r="J36" s="191"/>
      <c r="K36" s="191"/>
      <c r="L36" s="191"/>
      <c r="M36" s="191"/>
      <c r="N36" s="255">
        <f t="shared" si="0"/>
        <v>37</v>
      </c>
      <c r="O36" s="255">
        <f ca="1">IF(INDEX(ORCAMENTO!$AI:$AI,$N36)&lt;&gt;"",1,0)</f>
        <v>0</v>
      </c>
      <c r="P36" s="255">
        <f t="shared" ca="1" si="1"/>
        <v>11</v>
      </c>
      <c r="Q36" s="255" t="str">
        <f ca="1">INDEX(ORCAMENTO!$AI:$AI,$N36)</f>
        <v/>
      </c>
    </row>
    <row r="37" spans="1:21" ht="36" customHeight="1" x14ac:dyDescent="0.2">
      <c r="B37" s="206">
        <f ca="1">IFERROR(INDEX(_AUX_ANALISE!$A$1:$A$2461,MATCH(ROW()-34,_AUX_ANALISE!$C$1:$C$2461,0)),"")</f>
        <v>14</v>
      </c>
      <c r="C37" s="192" t="str">
        <f ca="1">IF($B37="","",INDEX(ORCAMENTO!$B:$B,$B37))</f>
        <v>Monitoramento (vistorias e relatórios)</v>
      </c>
      <c r="D37" s="206" t="str">
        <f ca="1">IF($B37="","",INDEX(ORCAMENTO!$E:$E,$B37))</f>
        <v>1.5 Monitoramento (atividade/serviço)</v>
      </c>
      <c r="E37" s="206" t="str">
        <f ca="1">IF($B37="","",INDEX(ORCAMENTO!$D:$D,$B37))</f>
        <v>RNA - Regeneração natural assistida</v>
      </c>
      <c r="F37" s="307" t="str">
        <f ca="1">IF($B37="","",TRIM(IF(OR(INDEX(ORCAMENTO!$G:$G,$B37)&lt;&gt;"",INDEX(ORCAMENTO!$H:$H,$B37)&lt;&gt;""),"Ano 1; ","")&amp;IF(OR(INDEX(ORCAMENTO!$J:$J,$B37)&lt;&gt;"",INDEX(ORCAMENTO!$K:$K,$B37)&lt;&gt;""),"Ano 2; ","")&amp;IF(OR(INDEX(ORCAMENTO!$M:$M,$B37)&lt;&gt;"",INDEX(ORCAMENTO!$N:$N,$B37)&lt;&gt;""),"Ano 3; ","")&amp;IF(OR(INDEX(ORCAMENTO!$P:$P,$B37)&lt;&gt;"",INDEX(ORCAMENTO!$Q:$Q,$B37)&lt;&gt;""),"Ano 4; ","")&amp;IF(OR(INDEX(ORCAMENTO!$S:$S,$B37)&lt;&gt;"",INDEX(ORCAMENTO!$T:$T,$B37)&lt;&gt;""),"Ano 5; ","")&amp;IF(OR(INDEX(ORCAMENTO!$V:$V,$B37)&lt;&gt;"",INDEX(ORCAMENTO!$W:$W,$B37)&lt;&gt;""),"Ano 6; ","")))</f>
        <v>Ano 1; Ano 2; Ano 3; Ano 4; Ano 5; Ano 6;</v>
      </c>
      <c r="G37" s="307">
        <f ca="1">IF($B37="","",IF(INDEX(ORCAMENTO!$G:$G,$B37)&lt;&gt;"",INDEX(ORCAMENTO!$G:$G,$B37),IF(INDEX(ORCAMENTO!$J:$J,$B37)&lt;&gt;"",INDEX(ORCAMENTO!$J:$J,$B37),IF(INDEX(ORCAMENTO!$M:$M,$B37)&lt;&gt;"",INDEX(ORCAMENTO!$M:$M,$B37),IF(INDEX(ORCAMENTO!$P:$P,$B37)&lt;&gt;"",INDEX(ORCAMENTO!$P:$P,$B37),IF(INDEX(ORCAMENTO!$S:$S,$B37)&lt;&gt;"",INDEX(ORCAMENTO!$S:$S,$B37),INDEX(ORCAMENTO!$V:$V,$B37)))))))</f>
        <v>205</v>
      </c>
      <c r="H37" s="308">
        <f ca="1">IF($B37="","",IF(INDEX(ORCAMENTO!$H:$H,$B37)&lt;&gt;"",INDEX(ORCAMENTO!$H:$H,$B37),IF(INDEX(ORCAMENTO!$K:$K,$B37)&lt;&gt;"",INDEX(ORCAMENTO!$K:$K,$B37),IF(INDEX(ORCAMENTO!$N:$N,$B37)&lt;&gt;"",INDEX(ORCAMENTO!$N:$N,$B37),IF(INDEX(ORCAMENTO!$Q:$Q,$B37)&lt;&gt;"",INDEX(ORCAMENTO!$Q:$Q,$B37),IF(INDEX(ORCAMENTO!$T:$T,$B37)&lt;&gt;"",INDEX(ORCAMENTO!$T:$T,$B37),INDEX(ORCAMENTO!$W:$W,$B37)))))))</f>
        <v>40</v>
      </c>
      <c r="I37" s="255" t="str">
        <f ca="1">IF($B37="","",IF(INDEX(ORCAMENTO!$AI:$AI,$B37)&lt;&gt;"",INDEX(ORCAMENTO!$AI:$AI,$B37),IF(INDEX(ORCAMENTO!$AG:$AG,$B37),"Memorial de cálculo ou anexo obrigatório não informado para item acima do limite.",IF(AND(INDEX(ORCAMENTO!$AC:$AC,$B37),NOT(INDEX(ORCAMENTO!$AE:$AE,$B37))),"Informe pelo menos um ano completo com valor unitário e quantidade.","Pendência identificada automaticamente."))))</f>
        <v>A prática informada no item não foi selecionada na aba Projeto.</v>
      </c>
      <c r="N37" s="255">
        <f t="shared" si="0"/>
        <v>38</v>
      </c>
      <c r="O37" s="255">
        <f ca="1">IF(INDEX(ORCAMENTO!$AI:$AI,$N37)&lt;&gt;"",1,0)</f>
        <v>0</v>
      </c>
      <c r="P37" s="255">
        <f t="shared" ca="1" si="1"/>
        <v>11</v>
      </c>
      <c r="Q37" s="255" t="str">
        <f ca="1">INDEX(ORCAMENTO!$AI:$AI,$N37)</f>
        <v/>
      </c>
    </row>
    <row r="38" spans="1:21" ht="36" customHeight="1" x14ac:dyDescent="0.2">
      <c r="B38" s="206">
        <f ca="1">IFERROR(INDEX(_AUX_ANALISE!$A$1:$A$2461,MATCH(ROW()-34,_AUX_ANALISE!$C$1:$C$2461,0)),"")</f>
        <v>15</v>
      </c>
      <c r="C38" s="192" t="str">
        <f ca="1">IF($B38="","",INDEX(ORCAMENTO!$B:$B,$B38))</f>
        <v>Ferramentas/EPIs duráveis (rateio por ha)</v>
      </c>
      <c r="D38" s="206" t="str">
        <f ca="1">IF($B38="","",INDEX(ORCAMENTO!$E:$E,$B38))</f>
        <v>2.2 Equipamentos e ferramentas duráveis</v>
      </c>
      <c r="E38" s="206" t="str">
        <f ca="1">IF($B38="","",INDEX(ORCAMENTO!$D:$D,$B38))</f>
        <v>RNA - Regeneração natural assistida</v>
      </c>
      <c r="F38" s="307" t="str">
        <f ca="1">IF($B38="","",TRIM(IF(OR(INDEX(ORCAMENTO!$G:$G,$B38)&lt;&gt;"",INDEX(ORCAMENTO!$H:$H,$B38)&lt;&gt;""),"Ano 1; ","")&amp;IF(OR(INDEX(ORCAMENTO!$J:$J,$B38)&lt;&gt;"",INDEX(ORCAMENTO!$K:$K,$B38)&lt;&gt;""),"Ano 2; ","")&amp;IF(OR(INDEX(ORCAMENTO!$M:$M,$B38)&lt;&gt;"",INDEX(ORCAMENTO!$N:$N,$B38)&lt;&gt;""),"Ano 3; ","")&amp;IF(OR(INDEX(ORCAMENTO!$P:$P,$B38)&lt;&gt;"",INDEX(ORCAMENTO!$Q:$Q,$B38)&lt;&gt;""),"Ano 4; ","")&amp;IF(OR(INDEX(ORCAMENTO!$S:$S,$B38)&lt;&gt;"",INDEX(ORCAMENTO!$T:$T,$B38)&lt;&gt;""),"Ano 5; ","")&amp;IF(OR(INDEX(ORCAMENTO!$V:$V,$B38)&lt;&gt;"",INDEX(ORCAMENTO!$W:$W,$B38)&lt;&gt;""),"Ano 6; ","")))</f>
        <v>Ano 1;</v>
      </c>
      <c r="G38" s="307">
        <f ca="1">IF($B38="","",IF(INDEX(ORCAMENTO!$G:$G,$B38)&lt;&gt;"",INDEX(ORCAMENTO!$G:$G,$B38),IF(INDEX(ORCAMENTO!$J:$J,$B38)&lt;&gt;"",INDEX(ORCAMENTO!$J:$J,$B38),IF(INDEX(ORCAMENTO!$M:$M,$B38)&lt;&gt;"",INDEX(ORCAMENTO!$M:$M,$B38),IF(INDEX(ORCAMENTO!$P:$P,$B38)&lt;&gt;"",INDEX(ORCAMENTO!$P:$P,$B38),IF(INDEX(ORCAMENTO!$S:$S,$B38)&lt;&gt;"",INDEX(ORCAMENTO!$S:$S,$B38),INDEX(ORCAMENTO!$V:$V,$B38)))))))</f>
        <v>50000</v>
      </c>
      <c r="H38" s="308">
        <f ca="1">IF($B38="","",IF(INDEX(ORCAMENTO!$H:$H,$B38)&lt;&gt;"",INDEX(ORCAMENTO!$H:$H,$B38),IF(INDEX(ORCAMENTO!$K:$K,$B38)&lt;&gt;"",INDEX(ORCAMENTO!$K:$K,$B38),IF(INDEX(ORCAMENTO!$N:$N,$B38)&lt;&gt;"",INDEX(ORCAMENTO!$N:$N,$B38),IF(INDEX(ORCAMENTO!$Q:$Q,$B38)&lt;&gt;"",INDEX(ORCAMENTO!$Q:$Q,$B38),IF(INDEX(ORCAMENTO!$T:$T,$B38)&lt;&gt;"",INDEX(ORCAMENTO!$T:$T,$B38),INDEX(ORCAMENTO!$W:$W,$B38)))))))</f>
        <v>2</v>
      </c>
      <c r="I38" s="255" t="str">
        <f ca="1">IF($B38="","",IF(INDEX(ORCAMENTO!$AI:$AI,$B38)&lt;&gt;"",INDEX(ORCAMENTO!$AI:$AI,$B38),IF(INDEX(ORCAMENTO!$AG:$AG,$B38),"Memorial de cálculo ou anexo obrigatório não informado para item acima do limite.",IF(AND(INDEX(ORCAMENTO!$AC:$AC,$B38),NOT(INDEX(ORCAMENTO!$AE:$AE,$B38))),"Informe pelo menos um ano completo com valor unitário e quantidade.","Pendência identificada automaticamente."))))</f>
        <v>A prática informada no item não foi selecionada na aba Projeto.</v>
      </c>
      <c r="N38" s="255">
        <f t="shared" si="0"/>
        <v>39</v>
      </c>
      <c r="O38" s="255">
        <f ca="1">IF(INDEX(ORCAMENTO!$AI:$AI,$N38)&lt;&gt;"",1,0)</f>
        <v>0</v>
      </c>
      <c r="P38" s="255">
        <f t="shared" ca="1" si="1"/>
        <v>11</v>
      </c>
      <c r="Q38" s="255" t="str">
        <f ca="1">INDEX(ORCAMENTO!$AI:$AI,$N38)</f>
        <v/>
      </c>
    </row>
    <row r="39" spans="1:21" ht="36" customHeight="1" x14ac:dyDescent="0.2">
      <c r="B39" s="206">
        <f ca="1">IFERROR(INDEX(_AUX_ANALISE!$A$1:$A$2461,MATCH(ROW()-34,_AUX_ANALISE!$C$1:$C$2461,0)),"")</f>
        <v>17</v>
      </c>
      <c r="C39" s="192" t="str">
        <f ca="1">IF($B39="","",INDEX(ORCAMENTO!$B:$B,$B39))</f>
        <v>Capacitação inicial da equipe</v>
      </c>
      <c r="D39" s="206" t="str">
        <f ca="1">IF($B39="","",INDEX(ORCAMENTO!$E:$E,$B39))</f>
        <v>3.1 Capacitação</v>
      </c>
      <c r="E39" s="206" t="str">
        <f ca="1">IF($B39="","",INDEX(ORCAMENTO!$D:$D,$B39))</f>
        <v>Plantio de árvores</v>
      </c>
      <c r="F39" s="307" t="str">
        <f ca="1">IF($B39="","",TRIM(IF(OR(INDEX(ORCAMENTO!$G:$G,$B39)&lt;&gt;"",INDEX(ORCAMENTO!$H:$H,$B39)&lt;&gt;""),"Ano 1; ","")&amp;IF(OR(INDEX(ORCAMENTO!$J:$J,$B39)&lt;&gt;"",INDEX(ORCAMENTO!$K:$K,$B39)&lt;&gt;""),"Ano 2; ","")&amp;IF(OR(INDEX(ORCAMENTO!$M:$M,$B39)&lt;&gt;"",INDEX(ORCAMENTO!$N:$N,$B39)&lt;&gt;""),"Ano 3; ","")&amp;IF(OR(INDEX(ORCAMENTO!$P:$P,$B39)&lt;&gt;"",INDEX(ORCAMENTO!$Q:$Q,$B39)&lt;&gt;""),"Ano 4; ","")&amp;IF(OR(INDEX(ORCAMENTO!$S:$S,$B39)&lt;&gt;"",INDEX(ORCAMENTO!$T:$T,$B39)&lt;&gt;""),"Ano 5; ","")&amp;IF(OR(INDEX(ORCAMENTO!$V:$V,$B39)&lt;&gt;"",INDEX(ORCAMENTO!$W:$W,$B39)&lt;&gt;""),"Ano 6; ","")))</f>
        <v>Ano 1;</v>
      </c>
      <c r="G39" s="307">
        <f ca="1">IF($B39="","",IF(INDEX(ORCAMENTO!$G:$G,$B39)&lt;&gt;"",INDEX(ORCAMENTO!$G:$G,$B39),IF(INDEX(ORCAMENTO!$J:$J,$B39)&lt;&gt;"",INDEX(ORCAMENTO!$J:$J,$B39),IF(INDEX(ORCAMENTO!$M:$M,$B39)&lt;&gt;"",INDEX(ORCAMENTO!$M:$M,$B39),IF(INDEX(ORCAMENTO!$P:$P,$B39)&lt;&gt;"",INDEX(ORCAMENTO!$P:$P,$B39),IF(INDEX(ORCAMENTO!$S:$S,$B39)&lt;&gt;"",INDEX(ORCAMENTO!$S:$S,$B39),INDEX(ORCAMENTO!$V:$V,$B39)))))))</f>
        <v>300</v>
      </c>
      <c r="H39" s="308">
        <f ca="1">IF($B39="","",IF(INDEX(ORCAMENTO!$H:$H,$B39)&lt;&gt;"",INDEX(ORCAMENTO!$H:$H,$B39),IF(INDEX(ORCAMENTO!$K:$K,$B39)&lt;&gt;"",INDEX(ORCAMENTO!$K:$K,$B39),IF(INDEX(ORCAMENTO!$N:$N,$B39)&lt;&gt;"",INDEX(ORCAMENTO!$N:$N,$B39),IF(INDEX(ORCAMENTO!$Q:$Q,$B39)&lt;&gt;"",INDEX(ORCAMENTO!$Q:$Q,$B39),IF(INDEX(ORCAMENTO!$T:$T,$B39)&lt;&gt;"",INDEX(ORCAMENTO!$T:$T,$B39),INDEX(ORCAMENTO!$W:$W,$B39)))))))</f>
        <v>1</v>
      </c>
      <c r="I39" s="255" t="str">
        <f ca="1">IF($B39="","",IF(INDEX(ORCAMENTO!$AI:$AI,$B39)&lt;&gt;"",INDEX(ORCAMENTO!$AI:$AI,$B39),IF(INDEX(ORCAMENTO!$AG:$AG,$B39),"Memorial de cálculo ou anexo obrigatório não informado para item acima do limite.",IF(AND(INDEX(ORCAMENTO!$AC:$AC,$B39),NOT(INDEX(ORCAMENTO!$AE:$AE,$B39))),"Informe pelo menos um ano completo com valor unitário e quantidade.","Pendência identificada automaticamente."))))</f>
        <v>Custos indiretos não devem pertencer a uma prática específica.</v>
      </c>
      <c r="N39" s="255">
        <f t="shared" si="0"/>
        <v>40</v>
      </c>
      <c r="O39" s="255">
        <f ca="1">IF(INDEX(ORCAMENTO!$AI:$AI,$N39)&lt;&gt;"",1,0)</f>
        <v>0</v>
      </c>
      <c r="P39" s="255">
        <f t="shared" ca="1" si="1"/>
        <v>11</v>
      </c>
      <c r="Q39" s="255" t="str">
        <f ca="1">INDEX(ORCAMENTO!$AI:$AI,$N39)</f>
        <v/>
      </c>
    </row>
    <row r="40" spans="1:21" ht="36" customHeight="1" x14ac:dyDescent="0.2">
      <c r="B40" s="206">
        <f ca="1">IFERROR(INDEX(_AUX_ANALISE!$A$1:$A$2461,MATCH(ROW()-34,_AUX_ANALISE!$C$1:$C$2461,0)),"")</f>
        <v>18</v>
      </c>
      <c r="C40" s="192" t="str">
        <f ca="1">IF($B40="","",INDEX(ORCAMENTO!$B:$B,$B40))</f>
        <v>Assistência técnica continuada</v>
      </c>
      <c r="D40" s="206" t="str">
        <f ca="1">IF($B40="","",INDEX(ORCAMENTO!$E:$E,$B40))</f>
        <v>3.2 Assistência técnica continuada</v>
      </c>
      <c r="E40" s="206" t="str">
        <f ca="1">IF($B40="","",INDEX(ORCAMENTO!$D:$D,$B40))</f>
        <v>Plantio de árvores</v>
      </c>
      <c r="F40" s="307" t="str">
        <f ca="1">IF($B40="","",TRIM(IF(OR(INDEX(ORCAMENTO!$G:$G,$B40)&lt;&gt;"",INDEX(ORCAMENTO!$H:$H,$B40)&lt;&gt;""),"Ano 1; ","")&amp;IF(OR(INDEX(ORCAMENTO!$J:$J,$B40)&lt;&gt;"",INDEX(ORCAMENTO!$K:$K,$B40)&lt;&gt;""),"Ano 2; ","")&amp;IF(OR(INDEX(ORCAMENTO!$M:$M,$B40)&lt;&gt;"",INDEX(ORCAMENTO!$N:$N,$B40)&lt;&gt;""),"Ano 3; ","")&amp;IF(OR(INDEX(ORCAMENTO!$P:$P,$B40)&lt;&gt;"",INDEX(ORCAMENTO!$Q:$Q,$B40)&lt;&gt;""),"Ano 4; ","")&amp;IF(OR(INDEX(ORCAMENTO!$S:$S,$B40)&lt;&gt;"",INDEX(ORCAMENTO!$T:$T,$B40)&lt;&gt;""),"Ano 5; ","")&amp;IF(OR(INDEX(ORCAMENTO!$V:$V,$B40)&lt;&gt;"",INDEX(ORCAMENTO!$W:$W,$B40)&lt;&gt;""),"Ano 6; ","")))</f>
        <v>Ano 1; Ano 2; Ano 3;</v>
      </c>
      <c r="G40" s="307">
        <f ca="1">IF($B40="","",IF(INDEX(ORCAMENTO!$G:$G,$B40)&lt;&gt;"",INDEX(ORCAMENTO!$G:$G,$B40),IF(INDEX(ORCAMENTO!$J:$J,$B40)&lt;&gt;"",INDEX(ORCAMENTO!$J:$J,$B40),IF(INDEX(ORCAMENTO!$M:$M,$B40)&lt;&gt;"",INDEX(ORCAMENTO!$M:$M,$B40),IF(INDEX(ORCAMENTO!$P:$P,$B40)&lt;&gt;"",INDEX(ORCAMENTO!$P:$P,$B40),IF(INDEX(ORCAMENTO!$S:$S,$B40)&lt;&gt;"",INDEX(ORCAMENTO!$S:$S,$B40),INDEX(ORCAMENTO!$V:$V,$B40)))))))</f>
        <v>7</v>
      </c>
      <c r="H40" s="308">
        <f ca="1">IF($B40="","",IF(INDEX(ORCAMENTO!$H:$H,$B40)&lt;&gt;"",INDEX(ORCAMENTO!$H:$H,$B40),IF(INDEX(ORCAMENTO!$K:$K,$B40)&lt;&gt;"",INDEX(ORCAMENTO!$K:$K,$B40),IF(INDEX(ORCAMENTO!$N:$N,$B40)&lt;&gt;"",INDEX(ORCAMENTO!$N:$N,$B40),IF(INDEX(ORCAMENTO!$Q:$Q,$B40)&lt;&gt;"",INDEX(ORCAMENTO!$Q:$Q,$B40),IF(INDEX(ORCAMENTO!$T:$T,$B40)&lt;&gt;"",INDEX(ORCAMENTO!$T:$T,$B40),INDEX(ORCAMENTO!$W:$W,$B40)))))))</f>
        <v>1</v>
      </c>
      <c r="I40" s="255" t="str">
        <f ca="1">IF($B40="","",IF(INDEX(ORCAMENTO!$AI:$AI,$B40)&lt;&gt;"",INDEX(ORCAMENTO!$AI:$AI,$B40),IF(INDEX(ORCAMENTO!$AG:$AG,$B40),"Memorial de cálculo ou anexo obrigatório não informado para item acima do limite.",IF(AND(INDEX(ORCAMENTO!$AC:$AC,$B40),NOT(INDEX(ORCAMENTO!$AE:$AE,$B40))),"Informe pelo menos um ano completo com valor unitário e quantidade.","Pendência identificada automaticamente."))))</f>
        <v>Categoria e tipo estão incompatíveis.</v>
      </c>
      <c r="N40" s="255">
        <f t="shared" si="0"/>
        <v>41</v>
      </c>
      <c r="O40" s="255">
        <f ca="1">IF(INDEX(ORCAMENTO!$AI:$AI,$N40)&lt;&gt;"",1,0)</f>
        <v>0</v>
      </c>
      <c r="P40" s="255">
        <f t="shared" ca="1" si="1"/>
        <v>11</v>
      </c>
      <c r="Q40" s="255" t="str">
        <f ca="1">INDEX(ORCAMENTO!$AI:$AI,$N40)</f>
        <v/>
      </c>
    </row>
    <row r="41" spans="1:21" ht="36" customHeight="1" x14ac:dyDescent="0.2">
      <c r="B41" s="206">
        <f ca="1">IFERROR(INDEX(_AUX_ANALISE!$A$1:$A$2461,MATCH(ROW()-34,_AUX_ANALISE!$C$1:$C$2461,0)),"")</f>
        <v>19</v>
      </c>
      <c r="C41" s="192" t="str">
        <f ca="1">IF($B41="","",INDEX(ORCAMENTO!$B:$B,$B41))</f>
        <v>Coordenação e equipe de gestão (rateio)</v>
      </c>
      <c r="D41" s="206" t="str">
        <f ca="1">IF($B41="","",INDEX(ORCAMENTO!$E:$E,$B41))</f>
        <v>4.1 Coordenação e equipe de gestão</v>
      </c>
      <c r="E41" s="206" t="str">
        <f ca="1">IF($B41="","",INDEX(ORCAMENTO!$D:$D,$B41))</f>
        <v>Semeadura direta</v>
      </c>
      <c r="F41" s="307" t="str">
        <f ca="1">IF($B41="","",TRIM(IF(OR(INDEX(ORCAMENTO!$G:$G,$B41)&lt;&gt;"",INDEX(ORCAMENTO!$H:$H,$B41)&lt;&gt;""),"Ano 1; ","")&amp;IF(OR(INDEX(ORCAMENTO!$J:$J,$B41)&lt;&gt;"",INDEX(ORCAMENTO!$K:$K,$B41)&lt;&gt;""),"Ano 2; ","")&amp;IF(OR(INDEX(ORCAMENTO!$M:$M,$B41)&lt;&gt;"",INDEX(ORCAMENTO!$N:$N,$B41)&lt;&gt;""),"Ano 3; ","")&amp;IF(OR(INDEX(ORCAMENTO!$P:$P,$B41)&lt;&gt;"",INDEX(ORCAMENTO!$Q:$Q,$B41)&lt;&gt;""),"Ano 4; ","")&amp;IF(OR(INDEX(ORCAMENTO!$S:$S,$B41)&lt;&gt;"",INDEX(ORCAMENTO!$T:$T,$B41)&lt;&gt;""),"Ano 5; ","")&amp;IF(OR(INDEX(ORCAMENTO!$V:$V,$B41)&lt;&gt;"",INDEX(ORCAMENTO!$W:$W,$B41)&lt;&gt;""),"Ano 6; ","")))</f>
        <v>Ano 1; Ano 2; Ano 3; Ano 4; Ano 5; Ano 6;</v>
      </c>
      <c r="G41" s="307">
        <f ca="1">IF($B41="","",IF(INDEX(ORCAMENTO!$G:$G,$B41)&lt;&gt;"",INDEX(ORCAMENTO!$G:$G,$B41),IF(INDEX(ORCAMENTO!$J:$J,$B41)&lt;&gt;"",INDEX(ORCAMENTO!$J:$J,$B41),IF(INDEX(ORCAMENTO!$M:$M,$B41)&lt;&gt;"",INDEX(ORCAMENTO!$M:$M,$B41),IF(INDEX(ORCAMENTO!$P:$P,$B41)&lt;&gt;"",INDEX(ORCAMENTO!$P:$P,$B41),IF(INDEX(ORCAMENTO!$S:$S,$B41)&lt;&gt;"",INDEX(ORCAMENTO!$S:$S,$B41),INDEX(ORCAMENTO!$V:$V,$B41)))))))</f>
        <v>410</v>
      </c>
      <c r="H41" s="308">
        <f ca="1">IF($B41="","",IF(INDEX(ORCAMENTO!$H:$H,$B41)&lt;&gt;"",INDEX(ORCAMENTO!$H:$H,$B41),IF(INDEX(ORCAMENTO!$K:$K,$B41)&lt;&gt;"",INDEX(ORCAMENTO!$K:$K,$B41),IF(INDEX(ORCAMENTO!$N:$N,$B41)&lt;&gt;"",INDEX(ORCAMENTO!$N:$N,$B41),IF(INDEX(ORCAMENTO!$Q:$Q,$B41)&lt;&gt;"",INDEX(ORCAMENTO!$Q:$Q,$B41),IF(INDEX(ORCAMENTO!$T:$T,$B41)&lt;&gt;"",INDEX(ORCAMENTO!$T:$T,$B41),INDEX(ORCAMENTO!$W:$W,$B41)))))))</f>
        <v>15</v>
      </c>
      <c r="I41" s="255" t="str">
        <f ca="1">IF($B41="","",IF(INDEX(ORCAMENTO!$AI:$AI,$B41)&lt;&gt;"",INDEX(ORCAMENTO!$AI:$AI,$B41),IF(INDEX(ORCAMENTO!$AG:$AG,$B41),"Memorial de cálculo ou anexo obrigatório não informado para item acima do limite.",IF(AND(INDEX(ORCAMENTO!$AC:$AC,$B41),NOT(INDEX(ORCAMENTO!$AE:$AE,$B41))),"Informe pelo menos um ano completo com valor unitário e quantidade.","Pendência identificada automaticamente."))))</f>
        <v>Custos indiretos não devem pertencer a uma prática específica.</v>
      </c>
      <c r="N41" s="255">
        <f t="shared" si="0"/>
        <v>42</v>
      </c>
      <c r="O41" s="255">
        <f ca="1">IF(INDEX(ORCAMENTO!$AI:$AI,$N41)&lt;&gt;"",1,0)</f>
        <v>0</v>
      </c>
      <c r="P41" s="255">
        <f t="shared" ca="1" si="1"/>
        <v>11</v>
      </c>
      <c r="Q41" s="255" t="str">
        <f ca="1">INDEX(ORCAMENTO!$AI:$AI,$N41)</f>
        <v/>
      </c>
    </row>
    <row r="42" spans="1:21" ht="36" customHeight="1" x14ac:dyDescent="0.2">
      <c r="B42" s="206">
        <f ca="1">IFERROR(INDEX(_AUX_ANALISE!$A$1:$A$2461,MATCH(ROW()-34,_AUX_ANALISE!$C$1:$C$2461,0)),"")</f>
        <v>20</v>
      </c>
      <c r="C42" s="192" t="str">
        <f ca="1">IF($B42="","",INDEX(ORCAMENTO!$B:$B,$B42))</f>
        <v>Admin-financeiro e suporte (rateio)</v>
      </c>
      <c r="D42" s="206" t="str">
        <f ca="1">IF($B42="","",INDEX(ORCAMENTO!$E:$E,$B42))</f>
        <v>4.2 Administrativo-financeiro e suporte</v>
      </c>
      <c r="E42" s="206" t="str">
        <f ca="1">IF($B42="","",INDEX(ORCAMENTO!$D:$D,$B42))</f>
        <v>RNA - Regeneração natural assistida</v>
      </c>
      <c r="F42" s="307" t="str">
        <f ca="1">IF($B42="","",TRIM(IF(OR(INDEX(ORCAMENTO!$G:$G,$B42)&lt;&gt;"",INDEX(ORCAMENTO!$H:$H,$B42)&lt;&gt;""),"Ano 1; ","")&amp;IF(OR(INDEX(ORCAMENTO!$J:$J,$B42)&lt;&gt;"",INDEX(ORCAMENTO!$K:$K,$B42)&lt;&gt;""),"Ano 2; ","")&amp;IF(OR(INDEX(ORCAMENTO!$M:$M,$B42)&lt;&gt;"",INDEX(ORCAMENTO!$N:$N,$B42)&lt;&gt;""),"Ano 3; ","")&amp;IF(OR(INDEX(ORCAMENTO!$P:$P,$B42)&lt;&gt;"",INDEX(ORCAMENTO!$Q:$Q,$B42)&lt;&gt;""),"Ano 4; ","")&amp;IF(OR(INDEX(ORCAMENTO!$S:$S,$B42)&lt;&gt;"",INDEX(ORCAMENTO!$T:$T,$B42)&lt;&gt;""),"Ano 5; ","")&amp;IF(OR(INDEX(ORCAMENTO!$V:$V,$B42)&lt;&gt;"",INDEX(ORCAMENTO!$W:$W,$B42)&lt;&gt;""),"Ano 6; ","")))</f>
        <v>Ano 1; Ano 2; Ano 3; Ano 4; Ano 5; Ano 6;</v>
      </c>
      <c r="G42" s="307">
        <f ca="1">IF($B42="","",IF(INDEX(ORCAMENTO!$G:$G,$B42)&lt;&gt;"",INDEX(ORCAMENTO!$G:$G,$B42),IF(INDEX(ORCAMENTO!$J:$J,$B42)&lt;&gt;"",INDEX(ORCAMENTO!$J:$J,$B42),IF(INDEX(ORCAMENTO!$M:$M,$B42)&lt;&gt;"",INDEX(ORCAMENTO!$M:$M,$B42),IF(INDEX(ORCAMENTO!$P:$P,$B42)&lt;&gt;"",INDEX(ORCAMENTO!$P:$P,$B42),IF(INDEX(ORCAMENTO!$S:$S,$B42)&lt;&gt;"",INDEX(ORCAMENTO!$S:$S,$B42),INDEX(ORCAMENTO!$V:$V,$B42)))))))</f>
        <v>164</v>
      </c>
      <c r="H42" s="308">
        <f ca="1">IF($B42="","",IF(INDEX(ORCAMENTO!$H:$H,$B42)&lt;&gt;"",INDEX(ORCAMENTO!$H:$H,$B42),IF(INDEX(ORCAMENTO!$K:$K,$B42)&lt;&gt;"",INDEX(ORCAMENTO!$K:$K,$B42),IF(INDEX(ORCAMENTO!$N:$N,$B42)&lt;&gt;"",INDEX(ORCAMENTO!$N:$N,$B42),IF(INDEX(ORCAMENTO!$Q:$Q,$B42)&lt;&gt;"",INDEX(ORCAMENTO!$Q:$Q,$B42),IF(INDEX(ORCAMENTO!$T:$T,$B42)&lt;&gt;"",INDEX(ORCAMENTO!$T:$T,$B42),INDEX(ORCAMENTO!$W:$W,$B42)))))))</f>
        <v>19</v>
      </c>
      <c r="I42" s="255" t="str">
        <f ca="1">IF($B42="","",IF(INDEX(ORCAMENTO!$AI:$AI,$B42)&lt;&gt;"",INDEX(ORCAMENTO!$AI:$AI,$B42),IF(INDEX(ORCAMENTO!$AG:$AG,$B42),"Memorial de cálculo ou anexo obrigatório não informado para item acima do limite.",IF(AND(INDEX(ORCAMENTO!$AC:$AC,$B42),NOT(INDEX(ORCAMENTO!$AE:$AE,$B42))),"Informe pelo menos um ano completo com valor unitário e quantidade.","Pendência identificada automaticamente."))))</f>
        <v>A prática informada no item não foi selecionada na aba Projeto.</v>
      </c>
      <c r="N42" s="255">
        <f t="shared" si="0"/>
        <v>43</v>
      </c>
      <c r="O42" s="255">
        <f ca="1">IF(INDEX(ORCAMENTO!$AI:$AI,$N42)&lt;&gt;"",1,0)</f>
        <v>0</v>
      </c>
      <c r="P42" s="255">
        <f t="shared" ca="1" si="1"/>
        <v>11</v>
      </c>
      <c r="Q42" s="255" t="str">
        <f ca="1">INDEX(ORCAMENTO!$AI:$AI,$N42)</f>
        <v/>
      </c>
    </row>
    <row r="43" spans="1:21" ht="36" customHeight="1" x14ac:dyDescent="0.2">
      <c r="B43" s="206">
        <f ca="1">IFERROR(INDEX(_AUX_ANALISE!$A$1:$A$2461,MATCH(ROW()-34,_AUX_ANALISE!$C$1:$C$2461,0)),"")</f>
        <v>21</v>
      </c>
      <c r="C43" s="192" t="str">
        <f ca="1">IF($B43="","",INDEX(ORCAMENTO!$B:$B,$B43))</f>
        <v>Deslocamentos e diárias (gestão - rateio)</v>
      </c>
      <c r="D43" s="206" t="str">
        <f ca="1">IF($B43="","",INDEX(ORCAMENTO!$E:$E,$B43))</f>
        <v>4.3 Deslocamentos e diárias (gestão)</v>
      </c>
      <c r="E43" s="206" t="str">
        <f ca="1">IF($B43="","",INDEX(ORCAMENTO!$D:$D,$B43))</f>
        <v>Plantio de árvores</v>
      </c>
      <c r="F43" s="307" t="str">
        <f ca="1">IF($B43="","",TRIM(IF(OR(INDEX(ORCAMENTO!$G:$G,$B43)&lt;&gt;"",INDEX(ORCAMENTO!$H:$H,$B43)&lt;&gt;""),"Ano 1; ","")&amp;IF(OR(INDEX(ORCAMENTO!$J:$J,$B43)&lt;&gt;"",INDEX(ORCAMENTO!$K:$K,$B43)&lt;&gt;""),"Ano 2; ","")&amp;IF(OR(INDEX(ORCAMENTO!$M:$M,$B43)&lt;&gt;"",INDEX(ORCAMENTO!$N:$N,$B43)&lt;&gt;""),"Ano 3; ","")&amp;IF(OR(INDEX(ORCAMENTO!$P:$P,$B43)&lt;&gt;"",INDEX(ORCAMENTO!$Q:$Q,$B43)&lt;&gt;""),"Ano 4; ","")&amp;IF(OR(INDEX(ORCAMENTO!$S:$S,$B43)&lt;&gt;"",INDEX(ORCAMENTO!$T:$T,$B43)&lt;&gt;""),"Ano 5; ","")&amp;IF(OR(INDEX(ORCAMENTO!$V:$V,$B43)&lt;&gt;"",INDEX(ORCAMENTO!$W:$W,$B43)&lt;&gt;""),"Ano 6; ","")))</f>
        <v>Ano 1; Ano 2; Ano 3; Ano 4; Ano 5; Ano 6;</v>
      </c>
      <c r="G43" s="307">
        <f ca="1">IF($B43="","",IF(INDEX(ORCAMENTO!$G:$G,$B43)&lt;&gt;"",INDEX(ORCAMENTO!$G:$G,$B43),IF(INDEX(ORCAMENTO!$J:$J,$B43)&lt;&gt;"",INDEX(ORCAMENTO!$J:$J,$B43),IF(INDEX(ORCAMENTO!$M:$M,$B43)&lt;&gt;"",INDEX(ORCAMENTO!$M:$M,$B43),IF(INDEX(ORCAMENTO!$P:$P,$B43)&lt;&gt;"",INDEX(ORCAMENTO!$P:$P,$B43),IF(INDEX(ORCAMENTO!$S:$S,$B43)&lt;&gt;"",INDEX(ORCAMENTO!$S:$S,$B43),INDEX(ORCAMENTO!$V:$V,$B43)))))))</f>
        <v>41</v>
      </c>
      <c r="H43" s="308">
        <f ca="1">IF($B43="","",IF(INDEX(ORCAMENTO!$H:$H,$B43)&lt;&gt;"",INDEX(ORCAMENTO!$H:$H,$B43),IF(INDEX(ORCAMENTO!$K:$K,$B43)&lt;&gt;"",INDEX(ORCAMENTO!$K:$K,$B43),IF(INDEX(ORCAMENTO!$N:$N,$B43)&lt;&gt;"",INDEX(ORCAMENTO!$N:$N,$B43),IF(INDEX(ORCAMENTO!$Q:$Q,$B43)&lt;&gt;"",INDEX(ORCAMENTO!$Q:$Q,$B43),IF(INDEX(ORCAMENTO!$T:$T,$B43)&lt;&gt;"",INDEX(ORCAMENTO!$T:$T,$B43),INDEX(ORCAMENTO!$W:$W,$B43)))))))</f>
        <v>14</v>
      </c>
      <c r="I43" s="255" t="str">
        <f ca="1">IF($B43="","",IF(INDEX(ORCAMENTO!$AI:$AI,$B43)&lt;&gt;"",INDEX(ORCAMENTO!$AI:$AI,$B43),IF(INDEX(ORCAMENTO!$AG:$AG,$B43),"Memorial de cálculo ou anexo obrigatório não informado para item acima do limite.",IF(AND(INDEX(ORCAMENTO!$AC:$AC,$B43),NOT(INDEX(ORCAMENTO!$AE:$AE,$B43))),"Informe pelo menos um ano completo com valor unitário e quantidade.","Pendência identificada automaticamente."))))</f>
        <v>Custos indiretos não devem pertencer a uma prática específica.</v>
      </c>
      <c r="N43" s="255">
        <f t="shared" si="0"/>
        <v>44</v>
      </c>
      <c r="O43" s="255">
        <f ca="1">IF(INDEX(ORCAMENTO!$AI:$AI,$N43)&lt;&gt;"",1,0)</f>
        <v>0</v>
      </c>
      <c r="P43" s="255">
        <f t="shared" ca="1" si="1"/>
        <v>11</v>
      </c>
      <c r="Q43" s="255" t="str">
        <f ca="1">INDEX(ORCAMENTO!$AI:$AI,$N43)</f>
        <v/>
      </c>
    </row>
    <row r="44" spans="1:21" ht="36" customHeight="1" x14ac:dyDescent="0.2">
      <c r="B44" s="206">
        <f ca="1">IFERROR(INDEX(_AUX_ANALISE!$A$1:$A$2461,MATCH(ROW()-34,_AUX_ANALISE!$C$1:$C$2461,0)),"")</f>
        <v>23</v>
      </c>
      <c r="C44" s="192" t="str">
        <f ca="1">IF($B44="","",INDEX(ORCAMENTO!$B:$B,$B44))</f>
        <v>Auditoria, compliance e prestação de contas formal</v>
      </c>
      <c r="D44" s="206" t="str">
        <f ca="1">IF($B44="","",INDEX(ORCAMENTO!$E:$E,$B44))</f>
        <v>5.1 Auditoria, compliance e prestação de contas formal</v>
      </c>
      <c r="E44" s="206">
        <f ca="1">IF($B44="","",INDEX(ORCAMENTO!$D:$D,$B44))</f>
        <v>0</v>
      </c>
      <c r="F44" s="307" t="str">
        <f ca="1">IF($B44="","",TRIM(IF(OR(INDEX(ORCAMENTO!$G:$G,$B44)&lt;&gt;"",INDEX(ORCAMENTO!$H:$H,$B44)&lt;&gt;""),"Ano 1; ","")&amp;IF(OR(INDEX(ORCAMENTO!$J:$J,$B44)&lt;&gt;"",INDEX(ORCAMENTO!$K:$K,$B44)&lt;&gt;""),"Ano 2; ","")&amp;IF(OR(INDEX(ORCAMENTO!$M:$M,$B44)&lt;&gt;"",INDEX(ORCAMENTO!$N:$N,$B44)&lt;&gt;""),"Ano 3; ","")&amp;IF(OR(INDEX(ORCAMENTO!$P:$P,$B44)&lt;&gt;"",INDEX(ORCAMENTO!$Q:$Q,$B44)&lt;&gt;""),"Ano 4; ","")&amp;IF(OR(INDEX(ORCAMENTO!$S:$S,$B44)&lt;&gt;"",INDEX(ORCAMENTO!$T:$T,$B44)&lt;&gt;""),"Ano 5; ","")&amp;IF(OR(INDEX(ORCAMENTO!$V:$V,$B44)&lt;&gt;"",INDEX(ORCAMENTO!$W:$W,$B44)&lt;&gt;""),"Ano 6; ","")))</f>
        <v>Ano 1; Ano 6;</v>
      </c>
      <c r="G44" s="307">
        <f ca="1">IF($B44="","",IF(INDEX(ORCAMENTO!$G:$G,$B44)&lt;&gt;"",INDEX(ORCAMENTO!$G:$G,$B44),IF(INDEX(ORCAMENTO!$J:$J,$B44)&lt;&gt;"",INDEX(ORCAMENTO!$J:$J,$B44),IF(INDEX(ORCAMENTO!$M:$M,$B44)&lt;&gt;"",INDEX(ORCAMENTO!$M:$M,$B44),IF(INDEX(ORCAMENTO!$P:$P,$B44)&lt;&gt;"",INDEX(ORCAMENTO!$P:$P,$B44),IF(INDEX(ORCAMENTO!$S:$S,$B44)&lt;&gt;"",INDEX(ORCAMENTO!$S:$S,$B44),INDEX(ORCAMENTO!$V:$V,$B44)))))))</f>
        <v>50000</v>
      </c>
      <c r="H44" s="308">
        <f ca="1">IF($B44="","",IF(INDEX(ORCAMENTO!$H:$H,$B44)&lt;&gt;"",INDEX(ORCAMENTO!$H:$H,$B44),IF(INDEX(ORCAMENTO!$K:$K,$B44)&lt;&gt;"",INDEX(ORCAMENTO!$K:$K,$B44),IF(INDEX(ORCAMENTO!$N:$N,$B44)&lt;&gt;"",INDEX(ORCAMENTO!$N:$N,$B44),IF(INDEX(ORCAMENTO!$Q:$Q,$B44)&lt;&gt;"",INDEX(ORCAMENTO!$Q:$Q,$B44),IF(INDEX(ORCAMENTO!$T:$T,$B44)&lt;&gt;"",INDEX(ORCAMENTO!$T:$T,$B44),INDEX(ORCAMENTO!$W:$W,$B44)))))))</f>
        <v>6</v>
      </c>
      <c r="I44" s="255" t="str">
        <f ca="1">IF($B44="","",IF(INDEX(ORCAMENTO!$AI:$AI,$B44)&lt;&gt;"",INDEX(ORCAMENTO!$AI:$AI,$B44),IF(INDEX(ORCAMENTO!$AG:$AG,$B44),"Memorial de cálculo ou anexo obrigatório não informado para item acima do limite.",IF(AND(INDEX(ORCAMENTO!$AC:$AC,$B44),NOT(INDEX(ORCAMENTO!$AE:$AE,$B44))),"Informe pelo menos um ano completo com valor unitário e quantidade.","Pendência identificada automaticamente."))))</f>
        <v>Memorial de cálculo ou anexo obrigatório não informado para item acima do limite.</v>
      </c>
      <c r="N44" s="255">
        <f t="shared" si="0"/>
        <v>45</v>
      </c>
      <c r="O44" s="255">
        <f ca="1">IF(INDEX(ORCAMENTO!$AI:$AI,$N44)&lt;&gt;"",1,0)</f>
        <v>0</v>
      </c>
      <c r="P44" s="255">
        <f t="shared" ca="1" si="1"/>
        <v>11</v>
      </c>
      <c r="Q44" s="255" t="str">
        <f ca="1">INDEX(ORCAMENTO!$AI:$AI,$N44)</f>
        <v/>
      </c>
    </row>
    <row r="45" spans="1:21" ht="36" customHeight="1" x14ac:dyDescent="0.2">
      <c r="B45" s="206">
        <f ca="1">IFERROR(INDEX(_AUX_ANALISE!$A$1:$A$2461,MATCH(ROW()-34,_AUX_ANALISE!$C$1:$C$2461,0)),"")</f>
        <v>24</v>
      </c>
      <c r="C45" s="192" t="str">
        <f ca="1">IF($B45="","",INDEX(ORCAMENTO!$B:$B,$B45))</f>
        <v>Instâncias de governança (comitê/reuniões)</v>
      </c>
      <c r="D45" s="206" t="str">
        <f ca="1">IF($B45="","",INDEX(ORCAMENTO!$E:$E,$B45))</f>
        <v>5.2 Instâncias de governança</v>
      </c>
      <c r="E45" s="206">
        <f ca="1">IF($B45="","",INDEX(ORCAMENTO!$D:$D,$B45))</f>
        <v>0</v>
      </c>
      <c r="F45" s="307" t="str">
        <f ca="1">IF($B45="","",TRIM(IF(OR(INDEX(ORCAMENTO!$G:$G,$B45)&lt;&gt;"",INDEX(ORCAMENTO!$H:$H,$B45)&lt;&gt;""),"Ano 1; ","")&amp;IF(OR(INDEX(ORCAMENTO!$J:$J,$B45)&lt;&gt;"",INDEX(ORCAMENTO!$K:$K,$B45)&lt;&gt;""),"Ano 2; ","")&amp;IF(OR(INDEX(ORCAMENTO!$M:$M,$B45)&lt;&gt;"",INDEX(ORCAMENTO!$N:$N,$B45)&lt;&gt;""),"Ano 3; ","")&amp;IF(OR(INDEX(ORCAMENTO!$P:$P,$B45)&lt;&gt;"",INDEX(ORCAMENTO!$Q:$Q,$B45)&lt;&gt;""),"Ano 4; ","")&amp;IF(OR(INDEX(ORCAMENTO!$S:$S,$B45)&lt;&gt;"",INDEX(ORCAMENTO!$T:$T,$B45)&lt;&gt;""),"Ano 5; ","")&amp;IF(OR(INDEX(ORCAMENTO!$V:$V,$B45)&lt;&gt;"",INDEX(ORCAMENTO!$W:$W,$B45)&lt;&gt;""),"Ano 6; ","")))</f>
        <v>Ano 1; Ano 2; Ano 3; Ano 4; Ano 5; Ano 6;</v>
      </c>
      <c r="G45" s="307">
        <f ca="1">IF($B45="","",IF(INDEX(ORCAMENTO!$G:$G,$B45)&lt;&gt;"",INDEX(ORCAMENTO!$G:$G,$B45),IF(INDEX(ORCAMENTO!$J:$J,$B45)&lt;&gt;"",INDEX(ORCAMENTO!$J:$J,$B45),IF(INDEX(ORCAMENTO!$M:$M,$B45)&lt;&gt;"",INDEX(ORCAMENTO!$M:$M,$B45),IF(INDEX(ORCAMENTO!$P:$P,$B45)&lt;&gt;"",INDEX(ORCAMENTO!$P:$P,$B45),IF(INDEX(ORCAMENTO!$S:$S,$B45)&lt;&gt;"",INDEX(ORCAMENTO!$S:$S,$B45),INDEX(ORCAMENTO!$V:$V,$B45)))))))</f>
        <v>100</v>
      </c>
      <c r="H45" s="308">
        <f ca="1">IF($B45="","",IF(INDEX(ORCAMENTO!$H:$H,$B45)&lt;&gt;"",INDEX(ORCAMENTO!$H:$H,$B45),IF(INDEX(ORCAMENTO!$K:$K,$B45)&lt;&gt;"",INDEX(ORCAMENTO!$K:$K,$B45),IF(INDEX(ORCAMENTO!$N:$N,$B45)&lt;&gt;"",INDEX(ORCAMENTO!$N:$N,$B45),IF(INDEX(ORCAMENTO!$Q:$Q,$B45)&lt;&gt;"",INDEX(ORCAMENTO!$Q:$Q,$B45),IF(INDEX(ORCAMENTO!$T:$T,$B45)&lt;&gt;"",INDEX(ORCAMENTO!$T:$T,$B45),INDEX(ORCAMENTO!$W:$W,$B45)))))))</f>
        <v>300</v>
      </c>
      <c r="I45" s="255" t="str">
        <f ca="1">IF($B45="","",IF(INDEX(ORCAMENTO!$AI:$AI,$B45)&lt;&gt;"",INDEX(ORCAMENTO!$AI:$AI,$B45),IF(INDEX(ORCAMENTO!$AG:$AG,$B45),"Memorial de cálculo ou anexo obrigatório não informado para item acima do limite.",IF(AND(INDEX(ORCAMENTO!$AC:$AC,$B45),NOT(INDEX(ORCAMENTO!$AE:$AE,$B45))),"Informe pelo menos um ano completo com valor unitário e quantidade.","Pendência identificada automaticamente."))))</f>
        <v>Memorial de cálculo ou anexo obrigatório não informado para item acima do limite.</v>
      </c>
      <c r="N45" s="255">
        <f t="shared" si="0"/>
        <v>46</v>
      </c>
      <c r="O45" s="255">
        <f ca="1">IF(INDEX(ORCAMENTO!$AI:$AI,$N45)&lt;&gt;"",1,0)</f>
        <v>0</v>
      </c>
      <c r="P45" s="255">
        <f t="shared" ca="1" si="1"/>
        <v>11</v>
      </c>
      <c r="Q45" s="255" t="str">
        <f ca="1">INDEX(ORCAMENTO!$AI:$AI,$N45)</f>
        <v/>
      </c>
    </row>
    <row r="46" spans="1:21" ht="36" customHeight="1" x14ac:dyDescent="0.2">
      <c r="B46" s="206">
        <f ca="1">IFERROR(INDEX(_AUX_ANALISE!$A$1:$A$2461,MATCH(ROW()-34,_AUX_ANALISE!$C$1:$C$2461,0)),"")</f>
        <v>25</v>
      </c>
      <c r="C46" s="192" t="str">
        <f ca="1">IF($B46="","",INDEX(ORCAMENTO!$B:$B,$B46))</f>
        <v>Banner</v>
      </c>
      <c r="D46" s="206" t="str">
        <f ca="1">IF($B46="","",INDEX(ORCAMENTO!$E:$E,$B46))</f>
        <v>4.4 Comunicação e mobilização</v>
      </c>
      <c r="E46" s="206" t="str">
        <f ca="1">IF($B46="","",INDEX(ORCAMENTO!$D:$D,$B46))</f>
        <v>RNA - Regeneração natural assistida</v>
      </c>
      <c r="F46" s="307" t="str">
        <f ca="1">IF($B46="","",TRIM(IF(OR(INDEX(ORCAMENTO!$G:$G,$B46)&lt;&gt;"",INDEX(ORCAMENTO!$H:$H,$B46)&lt;&gt;""),"Ano 1; ","")&amp;IF(OR(INDEX(ORCAMENTO!$J:$J,$B46)&lt;&gt;"",INDEX(ORCAMENTO!$K:$K,$B46)&lt;&gt;""),"Ano 2; ","")&amp;IF(OR(INDEX(ORCAMENTO!$M:$M,$B46)&lt;&gt;"",INDEX(ORCAMENTO!$N:$N,$B46)&lt;&gt;""),"Ano 3; ","")&amp;IF(OR(INDEX(ORCAMENTO!$P:$P,$B46)&lt;&gt;"",INDEX(ORCAMENTO!$Q:$Q,$B46)&lt;&gt;""),"Ano 4; ","")&amp;IF(OR(INDEX(ORCAMENTO!$S:$S,$B46)&lt;&gt;"",INDEX(ORCAMENTO!$T:$T,$B46)&lt;&gt;""),"Ano 5; ","")&amp;IF(OR(INDEX(ORCAMENTO!$V:$V,$B46)&lt;&gt;"",INDEX(ORCAMENTO!$W:$W,$B46)&lt;&gt;""),"Ano 6; ","")))</f>
        <v>Ano 1;</v>
      </c>
      <c r="G46" s="307">
        <f ca="1">IF($B46="","",IF(INDEX(ORCAMENTO!$G:$G,$B46)&lt;&gt;"",INDEX(ORCAMENTO!$G:$G,$B46),IF(INDEX(ORCAMENTO!$J:$J,$B46)&lt;&gt;"",INDEX(ORCAMENTO!$J:$J,$B46),IF(INDEX(ORCAMENTO!$M:$M,$B46)&lt;&gt;"",INDEX(ORCAMENTO!$M:$M,$B46),IF(INDEX(ORCAMENTO!$P:$P,$B46)&lt;&gt;"",INDEX(ORCAMENTO!$P:$P,$B46),IF(INDEX(ORCAMENTO!$S:$S,$B46)&lt;&gt;"",INDEX(ORCAMENTO!$S:$S,$B46),INDEX(ORCAMENTO!$V:$V,$B46)))))))</f>
        <v>50</v>
      </c>
      <c r="H46" s="308">
        <f ca="1">IF($B46="","",IF(INDEX(ORCAMENTO!$H:$H,$B46)&lt;&gt;"",INDEX(ORCAMENTO!$H:$H,$B46),IF(INDEX(ORCAMENTO!$K:$K,$B46)&lt;&gt;"",INDEX(ORCAMENTO!$K:$K,$B46),IF(INDEX(ORCAMENTO!$N:$N,$B46)&lt;&gt;"",INDEX(ORCAMENTO!$N:$N,$B46),IF(INDEX(ORCAMENTO!$Q:$Q,$B46)&lt;&gt;"",INDEX(ORCAMENTO!$Q:$Q,$B46),IF(INDEX(ORCAMENTO!$T:$T,$B46)&lt;&gt;"",INDEX(ORCAMENTO!$T:$T,$B46),INDEX(ORCAMENTO!$W:$W,$B46)))))))</f>
        <v>3</v>
      </c>
      <c r="I46" s="255" t="str">
        <f ca="1">IF($B46="","",IF(INDEX(ORCAMENTO!$AI:$AI,$B46)&lt;&gt;"",INDEX(ORCAMENTO!$AI:$AI,$B46),IF(INDEX(ORCAMENTO!$AG:$AG,$B46),"Memorial de cálculo ou anexo obrigatório não informado para item acima do limite.",IF(AND(INDEX(ORCAMENTO!$AC:$AC,$B46),NOT(INDEX(ORCAMENTO!$AE:$AE,$B46))),"Informe pelo menos um ano completo com valor unitário e quantidade.","Pendência identificada automaticamente."))))</f>
        <v>Custos indiretos não devem pertencer a uma prática específica.</v>
      </c>
      <c r="N46" s="255">
        <f t="shared" si="0"/>
        <v>47</v>
      </c>
      <c r="O46" s="255">
        <f ca="1">IF(INDEX(ORCAMENTO!$AI:$AI,$N46)&lt;&gt;"",1,0)</f>
        <v>0</v>
      </c>
      <c r="P46" s="255">
        <f t="shared" ca="1" si="1"/>
        <v>11</v>
      </c>
      <c r="Q46" s="255" t="str">
        <f ca="1">INDEX(ORCAMENTO!$AI:$AI,$N46)</f>
        <v/>
      </c>
    </row>
    <row r="47" spans="1:21" ht="36" customHeight="1" x14ac:dyDescent="0.2">
      <c r="B47" s="206" t="str">
        <f ca="1">IFERROR(INDEX(_AUX_ANALISE!$A$1:$A$2461,MATCH(ROW()-34,_AUX_ANALISE!$C$1:$C$2461,0)),"")</f>
        <v/>
      </c>
      <c r="C47" s="192" t="str">
        <f ca="1">IF($B47="","",INDEX(ORCAMENTO!$B:$B,$B47))</f>
        <v/>
      </c>
      <c r="D47" s="206" t="str">
        <f ca="1">IF($B47="","",INDEX(ORCAMENTO!$E:$E,$B47))</f>
        <v/>
      </c>
      <c r="E47" s="206" t="str">
        <f ca="1">IF($B47="","",INDEX(ORCAMENTO!$D:$D,$B47))</f>
        <v/>
      </c>
      <c r="F47" s="307" t="str">
        <f ca="1">IF($B47="","",TRIM(IF(OR(INDEX(ORCAMENTO!$G:$G,$B47)&lt;&gt;"",INDEX(ORCAMENTO!$H:$H,$B47)&lt;&gt;""),"Ano 1; ","")&amp;IF(OR(INDEX(ORCAMENTO!$J:$J,$B47)&lt;&gt;"",INDEX(ORCAMENTO!$K:$K,$B47)&lt;&gt;""),"Ano 2; ","")&amp;IF(OR(INDEX(ORCAMENTO!$M:$M,$B47)&lt;&gt;"",INDEX(ORCAMENTO!$N:$N,$B47)&lt;&gt;""),"Ano 3; ","")&amp;IF(OR(INDEX(ORCAMENTO!$P:$P,$B47)&lt;&gt;"",INDEX(ORCAMENTO!$Q:$Q,$B47)&lt;&gt;""),"Ano 4; ","")&amp;IF(OR(INDEX(ORCAMENTO!$S:$S,$B47)&lt;&gt;"",INDEX(ORCAMENTO!$T:$T,$B47)&lt;&gt;""),"Ano 5; ","")&amp;IF(OR(INDEX(ORCAMENTO!$V:$V,$B47)&lt;&gt;"",INDEX(ORCAMENTO!$W:$W,$B47)&lt;&gt;""),"Ano 6; ","")))</f>
        <v/>
      </c>
      <c r="G47" s="307" t="str">
        <f ca="1">IF($B47="","",IF(INDEX(ORCAMENTO!$G:$G,$B47)&lt;&gt;"",INDEX(ORCAMENTO!$G:$G,$B47),IF(INDEX(ORCAMENTO!$J:$J,$B47)&lt;&gt;"",INDEX(ORCAMENTO!$J:$J,$B47),IF(INDEX(ORCAMENTO!$M:$M,$B47)&lt;&gt;"",INDEX(ORCAMENTO!$M:$M,$B47),IF(INDEX(ORCAMENTO!$P:$P,$B47)&lt;&gt;"",INDEX(ORCAMENTO!$P:$P,$B47),IF(INDEX(ORCAMENTO!$S:$S,$B47)&lt;&gt;"",INDEX(ORCAMENTO!$S:$S,$B47),INDEX(ORCAMENTO!$V:$V,$B47)))))))</f>
        <v/>
      </c>
      <c r="H47" s="308" t="str">
        <f ca="1">IF($B47="","",IF(INDEX(ORCAMENTO!$H:$H,$B47)&lt;&gt;"",INDEX(ORCAMENTO!$H:$H,$B47),IF(INDEX(ORCAMENTO!$K:$K,$B47)&lt;&gt;"",INDEX(ORCAMENTO!$K:$K,$B47),IF(INDEX(ORCAMENTO!$N:$N,$B47)&lt;&gt;"",INDEX(ORCAMENTO!$N:$N,$B47),IF(INDEX(ORCAMENTO!$Q:$Q,$B47)&lt;&gt;"",INDEX(ORCAMENTO!$Q:$Q,$B47),IF(INDEX(ORCAMENTO!$T:$T,$B47)&lt;&gt;"",INDEX(ORCAMENTO!$T:$T,$B47),INDEX(ORCAMENTO!$W:$W,$B47)))))))</f>
        <v/>
      </c>
      <c r="I47" s="255" t="str">
        <f ca="1">IF($B47="","",IF(INDEX(ORCAMENTO!$AI:$AI,$B47)&lt;&gt;"",INDEX(ORCAMENTO!$AI:$AI,$B47),IF(INDEX(ORCAMENTO!$AG:$AG,$B47),"Memorial de cálculo ou anexo obrigatório não informado para item acima do limite.",IF(AND(INDEX(ORCAMENTO!$AC:$AC,$B47),NOT(INDEX(ORCAMENTO!$AE:$AE,$B47))),"Informe pelo menos um ano completo com valor unitário e quantidade.","Pendência identificada automaticamente."))))</f>
        <v/>
      </c>
      <c r="N47" s="255">
        <f t="shared" si="0"/>
        <v>48</v>
      </c>
      <c r="O47" s="255">
        <f ca="1">IF(INDEX(ORCAMENTO!$AI:$AI,$N47)&lt;&gt;"",1,0)</f>
        <v>0</v>
      </c>
      <c r="P47" s="255">
        <f t="shared" ca="1" si="1"/>
        <v>11</v>
      </c>
      <c r="Q47" s="255" t="str">
        <f ca="1">INDEX(ORCAMENTO!$AI:$AI,$N47)</f>
        <v/>
      </c>
    </row>
    <row r="48" spans="1:21" ht="36" customHeight="1" x14ac:dyDescent="0.2">
      <c r="B48" s="206" t="str">
        <f ca="1">IFERROR(INDEX(_AUX_ANALISE!$A$1:$A$2461,MATCH(ROW()-34,_AUX_ANALISE!$C$1:$C$2461,0)),"")</f>
        <v/>
      </c>
      <c r="C48" s="192" t="str">
        <f ca="1">IF($B48="","",INDEX(ORCAMENTO!$B:$B,$B48))</f>
        <v/>
      </c>
      <c r="D48" s="206" t="str">
        <f ca="1">IF($B48="","",INDEX(ORCAMENTO!$E:$E,$B48))</f>
        <v/>
      </c>
      <c r="E48" s="206" t="str">
        <f ca="1">IF($B48="","",INDEX(ORCAMENTO!$D:$D,$B48))</f>
        <v/>
      </c>
      <c r="F48" s="307" t="str">
        <f ca="1">IF($B48="","",TRIM(IF(OR(INDEX(ORCAMENTO!$G:$G,$B48)&lt;&gt;"",INDEX(ORCAMENTO!$H:$H,$B48)&lt;&gt;""),"Ano 1; ","")&amp;IF(OR(INDEX(ORCAMENTO!$J:$J,$B48)&lt;&gt;"",INDEX(ORCAMENTO!$K:$K,$B48)&lt;&gt;""),"Ano 2; ","")&amp;IF(OR(INDEX(ORCAMENTO!$M:$M,$B48)&lt;&gt;"",INDEX(ORCAMENTO!$N:$N,$B48)&lt;&gt;""),"Ano 3; ","")&amp;IF(OR(INDEX(ORCAMENTO!$P:$P,$B48)&lt;&gt;"",INDEX(ORCAMENTO!$Q:$Q,$B48)&lt;&gt;""),"Ano 4; ","")&amp;IF(OR(INDEX(ORCAMENTO!$S:$S,$B48)&lt;&gt;"",INDEX(ORCAMENTO!$T:$T,$B48)&lt;&gt;""),"Ano 5; ","")&amp;IF(OR(INDEX(ORCAMENTO!$V:$V,$B48)&lt;&gt;"",INDEX(ORCAMENTO!$W:$W,$B48)&lt;&gt;""),"Ano 6; ","")))</f>
        <v/>
      </c>
      <c r="G48" s="307" t="str">
        <f ca="1">IF($B48="","",IF(INDEX(ORCAMENTO!$G:$G,$B48)&lt;&gt;"",INDEX(ORCAMENTO!$G:$G,$B48),IF(INDEX(ORCAMENTO!$J:$J,$B48)&lt;&gt;"",INDEX(ORCAMENTO!$J:$J,$B48),IF(INDEX(ORCAMENTO!$M:$M,$B48)&lt;&gt;"",INDEX(ORCAMENTO!$M:$M,$B48),IF(INDEX(ORCAMENTO!$P:$P,$B48)&lt;&gt;"",INDEX(ORCAMENTO!$P:$P,$B48),IF(INDEX(ORCAMENTO!$S:$S,$B48)&lt;&gt;"",INDEX(ORCAMENTO!$S:$S,$B48),INDEX(ORCAMENTO!$V:$V,$B48)))))))</f>
        <v/>
      </c>
      <c r="H48" s="308" t="str">
        <f ca="1">IF($B48="","",IF(INDEX(ORCAMENTO!$H:$H,$B48)&lt;&gt;"",INDEX(ORCAMENTO!$H:$H,$B48),IF(INDEX(ORCAMENTO!$K:$K,$B48)&lt;&gt;"",INDEX(ORCAMENTO!$K:$K,$B48),IF(INDEX(ORCAMENTO!$N:$N,$B48)&lt;&gt;"",INDEX(ORCAMENTO!$N:$N,$B48),IF(INDEX(ORCAMENTO!$Q:$Q,$B48)&lt;&gt;"",INDEX(ORCAMENTO!$Q:$Q,$B48),IF(INDEX(ORCAMENTO!$T:$T,$B48)&lt;&gt;"",INDEX(ORCAMENTO!$T:$T,$B48),INDEX(ORCAMENTO!$W:$W,$B48)))))))</f>
        <v/>
      </c>
      <c r="I48" s="255" t="str">
        <f ca="1">IF($B48="","",IF(INDEX(ORCAMENTO!$AI:$AI,$B48)&lt;&gt;"",INDEX(ORCAMENTO!$AI:$AI,$B48),IF(INDEX(ORCAMENTO!$AG:$AG,$B48),"Memorial de cálculo ou anexo obrigatório não informado para item acima do limite.",IF(AND(INDEX(ORCAMENTO!$AC:$AC,$B48),NOT(INDEX(ORCAMENTO!$AE:$AE,$B48))),"Informe pelo menos um ano completo com valor unitário e quantidade.","Pendência identificada automaticamente."))))</f>
        <v/>
      </c>
      <c r="N48" s="255">
        <f t="shared" si="0"/>
        <v>49</v>
      </c>
      <c r="O48" s="255">
        <f ca="1">IF(INDEX(ORCAMENTO!$AI:$AI,$N48)&lt;&gt;"",1,0)</f>
        <v>0</v>
      </c>
      <c r="P48" s="255">
        <f t="shared" ca="1" si="1"/>
        <v>11</v>
      </c>
      <c r="Q48" s="255" t="str">
        <f ca="1">INDEX(ORCAMENTO!$AI:$AI,$N48)</f>
        <v/>
      </c>
    </row>
    <row r="49" spans="2:17" ht="36" customHeight="1" x14ac:dyDescent="0.2">
      <c r="B49" s="206" t="str">
        <f ca="1">IFERROR(INDEX(_AUX_ANALISE!$A$1:$A$2461,MATCH(ROW()-34,_AUX_ANALISE!$C$1:$C$2461,0)),"")</f>
        <v/>
      </c>
      <c r="C49" s="192" t="str">
        <f ca="1">IF($B49="","",INDEX(ORCAMENTO!$B:$B,$B49))</f>
        <v/>
      </c>
      <c r="D49" s="206" t="str">
        <f ca="1">IF($B49="","",INDEX(ORCAMENTO!$E:$E,$B49))</f>
        <v/>
      </c>
      <c r="E49" s="206" t="str">
        <f ca="1">IF($B49="","",INDEX(ORCAMENTO!$D:$D,$B49))</f>
        <v/>
      </c>
      <c r="F49" s="307" t="str">
        <f ca="1">IF($B49="","",TRIM(IF(OR(INDEX(ORCAMENTO!$G:$G,$B49)&lt;&gt;"",INDEX(ORCAMENTO!$H:$H,$B49)&lt;&gt;""),"Ano 1; ","")&amp;IF(OR(INDEX(ORCAMENTO!$J:$J,$B49)&lt;&gt;"",INDEX(ORCAMENTO!$K:$K,$B49)&lt;&gt;""),"Ano 2; ","")&amp;IF(OR(INDEX(ORCAMENTO!$M:$M,$B49)&lt;&gt;"",INDEX(ORCAMENTO!$N:$N,$B49)&lt;&gt;""),"Ano 3; ","")&amp;IF(OR(INDEX(ORCAMENTO!$P:$P,$B49)&lt;&gt;"",INDEX(ORCAMENTO!$Q:$Q,$B49)&lt;&gt;""),"Ano 4; ","")&amp;IF(OR(INDEX(ORCAMENTO!$S:$S,$B49)&lt;&gt;"",INDEX(ORCAMENTO!$T:$T,$B49)&lt;&gt;""),"Ano 5; ","")&amp;IF(OR(INDEX(ORCAMENTO!$V:$V,$B49)&lt;&gt;"",INDEX(ORCAMENTO!$W:$W,$B49)&lt;&gt;""),"Ano 6; ","")))</f>
        <v/>
      </c>
      <c r="G49" s="307" t="str">
        <f ca="1">IF($B49="","",IF(INDEX(ORCAMENTO!$G:$G,$B49)&lt;&gt;"",INDEX(ORCAMENTO!$G:$G,$B49),IF(INDEX(ORCAMENTO!$J:$J,$B49)&lt;&gt;"",INDEX(ORCAMENTO!$J:$J,$B49),IF(INDEX(ORCAMENTO!$M:$M,$B49)&lt;&gt;"",INDEX(ORCAMENTO!$M:$M,$B49),IF(INDEX(ORCAMENTO!$P:$P,$B49)&lt;&gt;"",INDEX(ORCAMENTO!$P:$P,$B49),IF(INDEX(ORCAMENTO!$S:$S,$B49)&lt;&gt;"",INDEX(ORCAMENTO!$S:$S,$B49),INDEX(ORCAMENTO!$V:$V,$B49)))))))</f>
        <v/>
      </c>
      <c r="H49" s="308" t="str">
        <f ca="1">IF($B49="","",IF(INDEX(ORCAMENTO!$H:$H,$B49)&lt;&gt;"",INDEX(ORCAMENTO!$H:$H,$B49),IF(INDEX(ORCAMENTO!$K:$K,$B49)&lt;&gt;"",INDEX(ORCAMENTO!$K:$K,$B49),IF(INDEX(ORCAMENTO!$N:$N,$B49)&lt;&gt;"",INDEX(ORCAMENTO!$N:$N,$B49),IF(INDEX(ORCAMENTO!$Q:$Q,$B49)&lt;&gt;"",INDEX(ORCAMENTO!$Q:$Q,$B49),IF(INDEX(ORCAMENTO!$T:$T,$B49)&lt;&gt;"",INDEX(ORCAMENTO!$T:$T,$B49),INDEX(ORCAMENTO!$W:$W,$B49)))))))</f>
        <v/>
      </c>
      <c r="I49" s="255" t="str">
        <f ca="1">IF($B49="","",IF(INDEX(ORCAMENTO!$AI:$AI,$B49)&lt;&gt;"",INDEX(ORCAMENTO!$AI:$AI,$B49),IF(INDEX(ORCAMENTO!$AG:$AG,$B49),"Memorial de cálculo ou anexo obrigatório não informado para item acima do limite.",IF(AND(INDEX(ORCAMENTO!$AC:$AC,$B49),NOT(INDEX(ORCAMENTO!$AE:$AE,$B49))),"Informe pelo menos um ano completo com valor unitário e quantidade.","Pendência identificada automaticamente."))))</f>
        <v/>
      </c>
      <c r="N49" s="255">
        <f t="shared" si="0"/>
        <v>50</v>
      </c>
      <c r="O49" s="255">
        <f ca="1">IF(INDEX(ORCAMENTO!$AI:$AI,$N49)&lt;&gt;"",1,0)</f>
        <v>0</v>
      </c>
      <c r="P49" s="255">
        <f t="shared" ca="1" si="1"/>
        <v>11</v>
      </c>
      <c r="Q49" s="255" t="str">
        <f ca="1">INDEX(ORCAMENTO!$AI:$AI,$N49)</f>
        <v/>
      </c>
    </row>
    <row r="50" spans="2:17" ht="36" customHeight="1" x14ac:dyDescent="0.2">
      <c r="B50" s="206" t="str">
        <f ca="1">IFERROR(INDEX(_AUX_ANALISE!$A$1:$A$2461,MATCH(ROW()-34,_AUX_ANALISE!$C$1:$C$2461,0)),"")</f>
        <v/>
      </c>
      <c r="C50" s="192" t="str">
        <f ca="1">IF($B50="","",INDEX(ORCAMENTO!$B:$B,$B50))</f>
        <v/>
      </c>
      <c r="D50" s="206" t="str">
        <f ca="1">IF($B50="","",INDEX(ORCAMENTO!$E:$E,$B50))</f>
        <v/>
      </c>
      <c r="E50" s="206" t="str">
        <f ca="1">IF($B50="","",INDEX(ORCAMENTO!$D:$D,$B50))</f>
        <v/>
      </c>
      <c r="F50" s="307" t="str">
        <f ca="1">IF($B50="","",TRIM(IF(OR(INDEX(ORCAMENTO!$G:$G,$B50)&lt;&gt;"",INDEX(ORCAMENTO!$H:$H,$B50)&lt;&gt;""),"Ano 1; ","")&amp;IF(OR(INDEX(ORCAMENTO!$J:$J,$B50)&lt;&gt;"",INDEX(ORCAMENTO!$K:$K,$B50)&lt;&gt;""),"Ano 2; ","")&amp;IF(OR(INDEX(ORCAMENTO!$M:$M,$B50)&lt;&gt;"",INDEX(ORCAMENTO!$N:$N,$B50)&lt;&gt;""),"Ano 3; ","")&amp;IF(OR(INDEX(ORCAMENTO!$P:$P,$B50)&lt;&gt;"",INDEX(ORCAMENTO!$Q:$Q,$B50)&lt;&gt;""),"Ano 4; ","")&amp;IF(OR(INDEX(ORCAMENTO!$S:$S,$B50)&lt;&gt;"",INDEX(ORCAMENTO!$T:$T,$B50)&lt;&gt;""),"Ano 5; ","")&amp;IF(OR(INDEX(ORCAMENTO!$V:$V,$B50)&lt;&gt;"",INDEX(ORCAMENTO!$W:$W,$B50)&lt;&gt;""),"Ano 6; ","")))</f>
        <v/>
      </c>
      <c r="G50" s="307" t="str">
        <f ca="1">IF($B50="","",IF(INDEX(ORCAMENTO!$G:$G,$B50)&lt;&gt;"",INDEX(ORCAMENTO!$G:$G,$B50),IF(INDEX(ORCAMENTO!$J:$J,$B50)&lt;&gt;"",INDEX(ORCAMENTO!$J:$J,$B50),IF(INDEX(ORCAMENTO!$M:$M,$B50)&lt;&gt;"",INDEX(ORCAMENTO!$M:$M,$B50),IF(INDEX(ORCAMENTO!$P:$P,$B50)&lt;&gt;"",INDEX(ORCAMENTO!$P:$P,$B50),IF(INDEX(ORCAMENTO!$S:$S,$B50)&lt;&gt;"",INDEX(ORCAMENTO!$S:$S,$B50),INDEX(ORCAMENTO!$V:$V,$B50)))))))</f>
        <v/>
      </c>
      <c r="H50" s="308" t="str">
        <f ca="1">IF($B50="","",IF(INDEX(ORCAMENTO!$H:$H,$B50)&lt;&gt;"",INDEX(ORCAMENTO!$H:$H,$B50),IF(INDEX(ORCAMENTO!$K:$K,$B50)&lt;&gt;"",INDEX(ORCAMENTO!$K:$K,$B50),IF(INDEX(ORCAMENTO!$N:$N,$B50)&lt;&gt;"",INDEX(ORCAMENTO!$N:$N,$B50),IF(INDEX(ORCAMENTO!$Q:$Q,$B50)&lt;&gt;"",INDEX(ORCAMENTO!$Q:$Q,$B50),IF(INDEX(ORCAMENTO!$T:$T,$B50)&lt;&gt;"",INDEX(ORCAMENTO!$T:$T,$B50),INDEX(ORCAMENTO!$W:$W,$B50)))))))</f>
        <v/>
      </c>
      <c r="I50" s="255" t="str">
        <f ca="1">IF($B50="","",IF(INDEX(ORCAMENTO!$AI:$AI,$B50)&lt;&gt;"",INDEX(ORCAMENTO!$AI:$AI,$B50),IF(INDEX(ORCAMENTO!$AG:$AG,$B50),"Memorial de cálculo ou anexo obrigatório não informado para item acima do limite.",IF(AND(INDEX(ORCAMENTO!$AC:$AC,$B50),NOT(INDEX(ORCAMENTO!$AE:$AE,$B50))),"Informe pelo menos um ano completo com valor unitário e quantidade.","Pendência identificada automaticamente."))))</f>
        <v/>
      </c>
      <c r="N50" s="255">
        <f t="shared" si="0"/>
        <v>51</v>
      </c>
      <c r="O50" s="255">
        <f ca="1">IF(INDEX(ORCAMENTO!$AI:$AI,$N50)&lt;&gt;"",1,0)</f>
        <v>0</v>
      </c>
      <c r="P50" s="255">
        <f t="shared" ca="1" si="1"/>
        <v>11</v>
      </c>
      <c r="Q50" s="255" t="str">
        <f ca="1">INDEX(ORCAMENTO!$AI:$AI,$N50)</f>
        <v/>
      </c>
    </row>
    <row r="51" spans="2:17" ht="36" customHeight="1" x14ac:dyDescent="0.2">
      <c r="B51" s="206" t="str">
        <f ca="1">IFERROR(INDEX(_AUX_ANALISE!$A$1:$A$2461,MATCH(ROW()-34,_AUX_ANALISE!$C$1:$C$2461,0)),"")</f>
        <v/>
      </c>
      <c r="C51" s="192" t="str">
        <f ca="1">IF($B51="","",INDEX(ORCAMENTO!$B:$B,$B51))</f>
        <v/>
      </c>
      <c r="D51" s="206" t="str">
        <f ca="1">IF($B51="","",INDEX(ORCAMENTO!$E:$E,$B51))</f>
        <v/>
      </c>
      <c r="E51" s="206" t="str">
        <f ca="1">IF($B51="","",INDEX(ORCAMENTO!$D:$D,$B51))</f>
        <v/>
      </c>
      <c r="F51" s="307" t="str">
        <f ca="1">IF($B51="","",TRIM(IF(OR(INDEX(ORCAMENTO!$G:$G,$B51)&lt;&gt;"",INDEX(ORCAMENTO!$H:$H,$B51)&lt;&gt;""),"Ano 1; ","")&amp;IF(OR(INDEX(ORCAMENTO!$J:$J,$B51)&lt;&gt;"",INDEX(ORCAMENTO!$K:$K,$B51)&lt;&gt;""),"Ano 2; ","")&amp;IF(OR(INDEX(ORCAMENTO!$M:$M,$B51)&lt;&gt;"",INDEX(ORCAMENTO!$N:$N,$B51)&lt;&gt;""),"Ano 3; ","")&amp;IF(OR(INDEX(ORCAMENTO!$P:$P,$B51)&lt;&gt;"",INDEX(ORCAMENTO!$Q:$Q,$B51)&lt;&gt;""),"Ano 4; ","")&amp;IF(OR(INDEX(ORCAMENTO!$S:$S,$B51)&lt;&gt;"",INDEX(ORCAMENTO!$T:$T,$B51)&lt;&gt;""),"Ano 5; ","")&amp;IF(OR(INDEX(ORCAMENTO!$V:$V,$B51)&lt;&gt;"",INDEX(ORCAMENTO!$W:$W,$B51)&lt;&gt;""),"Ano 6; ","")))</f>
        <v/>
      </c>
      <c r="G51" s="307" t="str">
        <f ca="1">IF($B51="","",IF(INDEX(ORCAMENTO!$G:$G,$B51)&lt;&gt;"",INDEX(ORCAMENTO!$G:$G,$B51),IF(INDEX(ORCAMENTO!$J:$J,$B51)&lt;&gt;"",INDEX(ORCAMENTO!$J:$J,$B51),IF(INDEX(ORCAMENTO!$M:$M,$B51)&lt;&gt;"",INDEX(ORCAMENTO!$M:$M,$B51),IF(INDEX(ORCAMENTO!$P:$P,$B51)&lt;&gt;"",INDEX(ORCAMENTO!$P:$P,$B51),IF(INDEX(ORCAMENTO!$S:$S,$B51)&lt;&gt;"",INDEX(ORCAMENTO!$S:$S,$B51),INDEX(ORCAMENTO!$V:$V,$B51)))))))</f>
        <v/>
      </c>
      <c r="H51" s="308" t="str">
        <f ca="1">IF($B51="","",IF(INDEX(ORCAMENTO!$H:$H,$B51)&lt;&gt;"",INDEX(ORCAMENTO!$H:$H,$B51),IF(INDEX(ORCAMENTO!$K:$K,$B51)&lt;&gt;"",INDEX(ORCAMENTO!$K:$K,$B51),IF(INDEX(ORCAMENTO!$N:$N,$B51)&lt;&gt;"",INDEX(ORCAMENTO!$N:$N,$B51),IF(INDEX(ORCAMENTO!$Q:$Q,$B51)&lt;&gt;"",INDEX(ORCAMENTO!$Q:$Q,$B51),IF(INDEX(ORCAMENTO!$T:$T,$B51)&lt;&gt;"",INDEX(ORCAMENTO!$T:$T,$B51),INDEX(ORCAMENTO!$W:$W,$B51)))))))</f>
        <v/>
      </c>
      <c r="I51" s="255" t="str">
        <f ca="1">IF($B51="","",IF(INDEX(ORCAMENTO!$AI:$AI,$B51)&lt;&gt;"",INDEX(ORCAMENTO!$AI:$AI,$B51),IF(INDEX(ORCAMENTO!$AG:$AG,$B51),"Memorial de cálculo ou anexo obrigatório não informado para item acima do limite.",IF(AND(INDEX(ORCAMENTO!$AC:$AC,$B51),NOT(INDEX(ORCAMENTO!$AE:$AE,$B51))),"Informe pelo menos um ano completo com valor unitário e quantidade.","Pendência identificada automaticamente."))))</f>
        <v/>
      </c>
      <c r="N51" s="255">
        <f t="shared" si="0"/>
        <v>52</v>
      </c>
      <c r="O51" s="255">
        <f ca="1">IF(INDEX(ORCAMENTO!$AI:$AI,$N51)&lt;&gt;"",1,0)</f>
        <v>0</v>
      </c>
      <c r="P51" s="255">
        <f t="shared" ca="1" si="1"/>
        <v>11</v>
      </c>
      <c r="Q51" s="255" t="str">
        <f ca="1">INDEX(ORCAMENTO!$AI:$AI,$N51)</f>
        <v/>
      </c>
    </row>
    <row r="52" spans="2:17" ht="36" customHeight="1" x14ac:dyDescent="0.2">
      <c r="B52" s="206" t="str">
        <f ca="1">IFERROR(INDEX(_AUX_ANALISE!$A$1:$A$2461,MATCH(ROW()-34,_AUX_ANALISE!$C$1:$C$2461,0)),"")</f>
        <v/>
      </c>
      <c r="C52" s="192" t="str">
        <f ca="1">IF($B52="","",INDEX(ORCAMENTO!$B:$B,$B52))</f>
        <v/>
      </c>
      <c r="D52" s="206" t="str">
        <f ca="1">IF($B52="","",INDEX(ORCAMENTO!$E:$E,$B52))</f>
        <v/>
      </c>
      <c r="E52" s="206" t="str">
        <f ca="1">IF($B52="","",INDEX(ORCAMENTO!$D:$D,$B52))</f>
        <v/>
      </c>
      <c r="F52" s="307" t="str">
        <f ca="1">IF($B52="","",TRIM(IF(OR(INDEX(ORCAMENTO!$G:$G,$B52)&lt;&gt;"",INDEX(ORCAMENTO!$H:$H,$B52)&lt;&gt;""),"Ano 1; ","")&amp;IF(OR(INDEX(ORCAMENTO!$J:$J,$B52)&lt;&gt;"",INDEX(ORCAMENTO!$K:$K,$B52)&lt;&gt;""),"Ano 2; ","")&amp;IF(OR(INDEX(ORCAMENTO!$M:$M,$B52)&lt;&gt;"",INDEX(ORCAMENTO!$N:$N,$B52)&lt;&gt;""),"Ano 3; ","")&amp;IF(OR(INDEX(ORCAMENTO!$P:$P,$B52)&lt;&gt;"",INDEX(ORCAMENTO!$Q:$Q,$B52)&lt;&gt;""),"Ano 4; ","")&amp;IF(OR(INDEX(ORCAMENTO!$S:$S,$B52)&lt;&gt;"",INDEX(ORCAMENTO!$T:$T,$B52)&lt;&gt;""),"Ano 5; ","")&amp;IF(OR(INDEX(ORCAMENTO!$V:$V,$B52)&lt;&gt;"",INDEX(ORCAMENTO!$W:$W,$B52)&lt;&gt;""),"Ano 6; ","")))</f>
        <v/>
      </c>
      <c r="G52" s="307" t="str">
        <f ca="1">IF($B52="","",IF(INDEX(ORCAMENTO!$G:$G,$B52)&lt;&gt;"",INDEX(ORCAMENTO!$G:$G,$B52),IF(INDEX(ORCAMENTO!$J:$J,$B52)&lt;&gt;"",INDEX(ORCAMENTO!$J:$J,$B52),IF(INDEX(ORCAMENTO!$M:$M,$B52)&lt;&gt;"",INDEX(ORCAMENTO!$M:$M,$B52),IF(INDEX(ORCAMENTO!$P:$P,$B52)&lt;&gt;"",INDEX(ORCAMENTO!$P:$P,$B52),IF(INDEX(ORCAMENTO!$S:$S,$B52)&lt;&gt;"",INDEX(ORCAMENTO!$S:$S,$B52),INDEX(ORCAMENTO!$V:$V,$B52)))))))</f>
        <v/>
      </c>
      <c r="H52" s="308" t="str">
        <f ca="1">IF($B52="","",IF(INDEX(ORCAMENTO!$H:$H,$B52)&lt;&gt;"",INDEX(ORCAMENTO!$H:$H,$B52),IF(INDEX(ORCAMENTO!$K:$K,$B52)&lt;&gt;"",INDEX(ORCAMENTO!$K:$K,$B52),IF(INDEX(ORCAMENTO!$N:$N,$B52)&lt;&gt;"",INDEX(ORCAMENTO!$N:$N,$B52),IF(INDEX(ORCAMENTO!$Q:$Q,$B52)&lt;&gt;"",INDEX(ORCAMENTO!$Q:$Q,$B52),IF(INDEX(ORCAMENTO!$T:$T,$B52)&lt;&gt;"",INDEX(ORCAMENTO!$T:$T,$B52),INDEX(ORCAMENTO!$W:$W,$B52)))))))</f>
        <v/>
      </c>
      <c r="I52" s="255" t="str">
        <f ca="1">IF($B52="","",IF(INDEX(ORCAMENTO!$AI:$AI,$B52)&lt;&gt;"",INDEX(ORCAMENTO!$AI:$AI,$B52),IF(INDEX(ORCAMENTO!$AG:$AG,$B52),"Memorial de cálculo ou anexo obrigatório não informado para item acima do limite.",IF(AND(INDEX(ORCAMENTO!$AC:$AC,$B52),NOT(INDEX(ORCAMENTO!$AE:$AE,$B52))),"Informe pelo menos um ano completo com valor unitário e quantidade.","Pendência identificada automaticamente."))))</f>
        <v/>
      </c>
      <c r="N52" s="255">
        <f t="shared" si="0"/>
        <v>53</v>
      </c>
      <c r="O52" s="255">
        <f ca="1">IF(INDEX(ORCAMENTO!$AI:$AI,$N52)&lt;&gt;"",1,0)</f>
        <v>0</v>
      </c>
      <c r="P52" s="255">
        <f t="shared" ca="1" si="1"/>
        <v>11</v>
      </c>
      <c r="Q52" s="255" t="str">
        <f ca="1">INDEX(ORCAMENTO!$AI:$AI,$N52)</f>
        <v/>
      </c>
    </row>
    <row r="53" spans="2:17" ht="36" customHeight="1" x14ac:dyDescent="0.2">
      <c r="B53" s="206" t="str">
        <f ca="1">IFERROR(INDEX(_AUX_ANALISE!$A$1:$A$2461,MATCH(ROW()-34,_AUX_ANALISE!$C$1:$C$2461,0)),"")</f>
        <v/>
      </c>
      <c r="C53" s="192" t="str">
        <f ca="1">IF($B53="","",INDEX(ORCAMENTO!$B:$B,$B53))</f>
        <v/>
      </c>
      <c r="D53" s="206" t="str">
        <f ca="1">IF($B53="","",INDEX(ORCAMENTO!$E:$E,$B53))</f>
        <v/>
      </c>
      <c r="E53" s="206" t="str">
        <f ca="1">IF($B53="","",INDEX(ORCAMENTO!$D:$D,$B53))</f>
        <v/>
      </c>
      <c r="F53" s="307" t="str">
        <f ca="1">IF($B53="","",TRIM(IF(OR(INDEX(ORCAMENTO!$G:$G,$B53)&lt;&gt;"",INDEX(ORCAMENTO!$H:$H,$B53)&lt;&gt;""),"Ano 1; ","")&amp;IF(OR(INDEX(ORCAMENTO!$J:$J,$B53)&lt;&gt;"",INDEX(ORCAMENTO!$K:$K,$B53)&lt;&gt;""),"Ano 2; ","")&amp;IF(OR(INDEX(ORCAMENTO!$M:$M,$B53)&lt;&gt;"",INDEX(ORCAMENTO!$N:$N,$B53)&lt;&gt;""),"Ano 3; ","")&amp;IF(OR(INDEX(ORCAMENTO!$P:$P,$B53)&lt;&gt;"",INDEX(ORCAMENTO!$Q:$Q,$B53)&lt;&gt;""),"Ano 4; ","")&amp;IF(OR(INDEX(ORCAMENTO!$S:$S,$B53)&lt;&gt;"",INDEX(ORCAMENTO!$T:$T,$B53)&lt;&gt;""),"Ano 5; ","")&amp;IF(OR(INDEX(ORCAMENTO!$V:$V,$B53)&lt;&gt;"",INDEX(ORCAMENTO!$W:$W,$B53)&lt;&gt;""),"Ano 6; ","")))</f>
        <v/>
      </c>
      <c r="G53" s="307" t="str">
        <f ca="1">IF($B53="","",IF(INDEX(ORCAMENTO!$G:$G,$B53)&lt;&gt;"",INDEX(ORCAMENTO!$G:$G,$B53),IF(INDEX(ORCAMENTO!$J:$J,$B53)&lt;&gt;"",INDEX(ORCAMENTO!$J:$J,$B53),IF(INDEX(ORCAMENTO!$M:$M,$B53)&lt;&gt;"",INDEX(ORCAMENTO!$M:$M,$B53),IF(INDEX(ORCAMENTO!$P:$P,$B53)&lt;&gt;"",INDEX(ORCAMENTO!$P:$P,$B53),IF(INDEX(ORCAMENTO!$S:$S,$B53)&lt;&gt;"",INDEX(ORCAMENTO!$S:$S,$B53),INDEX(ORCAMENTO!$V:$V,$B53)))))))</f>
        <v/>
      </c>
      <c r="H53" s="308" t="str">
        <f ca="1">IF($B53="","",IF(INDEX(ORCAMENTO!$H:$H,$B53)&lt;&gt;"",INDEX(ORCAMENTO!$H:$H,$B53),IF(INDEX(ORCAMENTO!$K:$K,$B53)&lt;&gt;"",INDEX(ORCAMENTO!$K:$K,$B53),IF(INDEX(ORCAMENTO!$N:$N,$B53)&lt;&gt;"",INDEX(ORCAMENTO!$N:$N,$B53),IF(INDEX(ORCAMENTO!$Q:$Q,$B53)&lt;&gt;"",INDEX(ORCAMENTO!$Q:$Q,$B53),IF(INDEX(ORCAMENTO!$T:$T,$B53)&lt;&gt;"",INDEX(ORCAMENTO!$T:$T,$B53),INDEX(ORCAMENTO!$W:$W,$B53)))))))</f>
        <v/>
      </c>
      <c r="I53" s="255" t="str">
        <f ca="1">IF($B53="","",IF(INDEX(ORCAMENTO!$AI:$AI,$B53)&lt;&gt;"",INDEX(ORCAMENTO!$AI:$AI,$B53),IF(INDEX(ORCAMENTO!$AG:$AG,$B53),"Memorial de cálculo ou anexo obrigatório não informado para item acima do limite.",IF(AND(INDEX(ORCAMENTO!$AC:$AC,$B53),NOT(INDEX(ORCAMENTO!$AE:$AE,$B53))),"Informe pelo menos um ano completo com valor unitário e quantidade.","Pendência identificada automaticamente."))))</f>
        <v/>
      </c>
      <c r="N53" s="255">
        <f t="shared" si="0"/>
        <v>54</v>
      </c>
      <c r="O53" s="255">
        <f ca="1">IF(INDEX(ORCAMENTO!$AI:$AI,$N53)&lt;&gt;"",1,0)</f>
        <v>0</v>
      </c>
      <c r="P53" s="255">
        <f t="shared" ca="1" si="1"/>
        <v>11</v>
      </c>
      <c r="Q53" s="255" t="str">
        <f ca="1">INDEX(ORCAMENTO!$AI:$AI,$N53)</f>
        <v/>
      </c>
    </row>
    <row r="54" spans="2:17" ht="36" customHeight="1" x14ac:dyDescent="0.2">
      <c r="B54" s="206" t="str">
        <f ca="1">IFERROR(INDEX(_AUX_ANALISE!$A$1:$A$2461,MATCH(ROW()-34,_AUX_ANALISE!$C$1:$C$2461,0)),"")</f>
        <v/>
      </c>
      <c r="C54" s="192" t="str">
        <f ca="1">IF($B54="","",INDEX(ORCAMENTO!$B:$B,$B54))</f>
        <v/>
      </c>
      <c r="D54" s="206" t="str">
        <f ca="1">IF($B54="","",INDEX(ORCAMENTO!$E:$E,$B54))</f>
        <v/>
      </c>
      <c r="E54" s="206" t="str">
        <f ca="1">IF($B54="","",INDEX(ORCAMENTO!$D:$D,$B54))</f>
        <v/>
      </c>
      <c r="F54" s="307" t="str">
        <f ca="1">IF($B54="","",TRIM(IF(OR(INDEX(ORCAMENTO!$G:$G,$B54)&lt;&gt;"",INDEX(ORCAMENTO!$H:$H,$B54)&lt;&gt;""),"Ano 1; ","")&amp;IF(OR(INDEX(ORCAMENTO!$J:$J,$B54)&lt;&gt;"",INDEX(ORCAMENTO!$K:$K,$B54)&lt;&gt;""),"Ano 2; ","")&amp;IF(OR(INDEX(ORCAMENTO!$M:$M,$B54)&lt;&gt;"",INDEX(ORCAMENTO!$N:$N,$B54)&lt;&gt;""),"Ano 3; ","")&amp;IF(OR(INDEX(ORCAMENTO!$P:$P,$B54)&lt;&gt;"",INDEX(ORCAMENTO!$Q:$Q,$B54)&lt;&gt;""),"Ano 4; ","")&amp;IF(OR(INDEX(ORCAMENTO!$S:$S,$B54)&lt;&gt;"",INDEX(ORCAMENTO!$T:$T,$B54)&lt;&gt;""),"Ano 5; ","")&amp;IF(OR(INDEX(ORCAMENTO!$V:$V,$B54)&lt;&gt;"",INDEX(ORCAMENTO!$W:$W,$B54)&lt;&gt;""),"Ano 6; ","")))</f>
        <v/>
      </c>
      <c r="G54" s="307" t="str">
        <f ca="1">IF($B54="","",IF(INDEX(ORCAMENTO!$G:$G,$B54)&lt;&gt;"",INDEX(ORCAMENTO!$G:$G,$B54),IF(INDEX(ORCAMENTO!$J:$J,$B54)&lt;&gt;"",INDEX(ORCAMENTO!$J:$J,$B54),IF(INDEX(ORCAMENTO!$M:$M,$B54)&lt;&gt;"",INDEX(ORCAMENTO!$M:$M,$B54),IF(INDEX(ORCAMENTO!$P:$P,$B54)&lt;&gt;"",INDEX(ORCAMENTO!$P:$P,$B54),IF(INDEX(ORCAMENTO!$S:$S,$B54)&lt;&gt;"",INDEX(ORCAMENTO!$S:$S,$B54),INDEX(ORCAMENTO!$V:$V,$B54)))))))</f>
        <v/>
      </c>
      <c r="H54" s="308" t="str">
        <f ca="1">IF($B54="","",IF(INDEX(ORCAMENTO!$H:$H,$B54)&lt;&gt;"",INDEX(ORCAMENTO!$H:$H,$B54),IF(INDEX(ORCAMENTO!$K:$K,$B54)&lt;&gt;"",INDEX(ORCAMENTO!$K:$K,$B54),IF(INDEX(ORCAMENTO!$N:$N,$B54)&lt;&gt;"",INDEX(ORCAMENTO!$N:$N,$B54),IF(INDEX(ORCAMENTO!$Q:$Q,$B54)&lt;&gt;"",INDEX(ORCAMENTO!$Q:$Q,$B54),IF(INDEX(ORCAMENTO!$T:$T,$B54)&lt;&gt;"",INDEX(ORCAMENTO!$T:$T,$B54),INDEX(ORCAMENTO!$W:$W,$B54)))))))</f>
        <v/>
      </c>
      <c r="I54" s="255" t="str">
        <f ca="1">IF($B54="","",IF(INDEX(ORCAMENTO!$AI:$AI,$B54)&lt;&gt;"",INDEX(ORCAMENTO!$AI:$AI,$B54),IF(INDEX(ORCAMENTO!$AG:$AG,$B54),"Memorial de cálculo ou anexo obrigatório não informado para item acima do limite.",IF(AND(INDEX(ORCAMENTO!$AC:$AC,$B54),NOT(INDEX(ORCAMENTO!$AE:$AE,$B54))),"Informe pelo menos um ano completo com valor unitário e quantidade.","Pendência identificada automaticamente."))))</f>
        <v/>
      </c>
      <c r="N54" s="255">
        <f t="shared" si="0"/>
        <v>55</v>
      </c>
      <c r="O54" s="255">
        <f ca="1">IF(INDEX(ORCAMENTO!$AI:$AI,$N54)&lt;&gt;"",1,0)</f>
        <v>0</v>
      </c>
      <c r="P54" s="255">
        <f t="shared" ca="1" si="1"/>
        <v>11</v>
      </c>
      <c r="Q54" s="255" t="str">
        <f ca="1">INDEX(ORCAMENTO!$AI:$AI,$N54)</f>
        <v/>
      </c>
    </row>
    <row r="55" spans="2:17" ht="36" customHeight="1" x14ac:dyDescent="0.2">
      <c r="B55" s="206" t="str">
        <f ca="1">IFERROR(INDEX(_AUX_ANALISE!$A$1:$A$2461,MATCH(ROW()-34,_AUX_ANALISE!$C$1:$C$2461,0)),"")</f>
        <v/>
      </c>
      <c r="C55" s="192" t="str">
        <f ca="1">IF($B55="","",INDEX(ORCAMENTO!$B:$B,$B55))</f>
        <v/>
      </c>
      <c r="D55" s="206" t="str">
        <f ca="1">IF($B55="","",INDEX(ORCAMENTO!$E:$E,$B55))</f>
        <v/>
      </c>
      <c r="E55" s="206" t="str">
        <f ca="1">IF($B55="","",INDEX(ORCAMENTO!$D:$D,$B55))</f>
        <v/>
      </c>
      <c r="F55" s="307" t="str">
        <f ca="1">IF($B55="","",TRIM(IF(OR(INDEX(ORCAMENTO!$G:$G,$B55)&lt;&gt;"",INDEX(ORCAMENTO!$H:$H,$B55)&lt;&gt;""),"Ano 1; ","")&amp;IF(OR(INDEX(ORCAMENTO!$J:$J,$B55)&lt;&gt;"",INDEX(ORCAMENTO!$K:$K,$B55)&lt;&gt;""),"Ano 2; ","")&amp;IF(OR(INDEX(ORCAMENTO!$M:$M,$B55)&lt;&gt;"",INDEX(ORCAMENTO!$N:$N,$B55)&lt;&gt;""),"Ano 3; ","")&amp;IF(OR(INDEX(ORCAMENTO!$P:$P,$B55)&lt;&gt;"",INDEX(ORCAMENTO!$Q:$Q,$B55)&lt;&gt;""),"Ano 4; ","")&amp;IF(OR(INDEX(ORCAMENTO!$S:$S,$B55)&lt;&gt;"",INDEX(ORCAMENTO!$T:$T,$B55)&lt;&gt;""),"Ano 5; ","")&amp;IF(OR(INDEX(ORCAMENTO!$V:$V,$B55)&lt;&gt;"",INDEX(ORCAMENTO!$W:$W,$B55)&lt;&gt;""),"Ano 6; ","")))</f>
        <v/>
      </c>
      <c r="G55" s="307" t="str">
        <f ca="1">IF($B55="","",IF(INDEX(ORCAMENTO!$G:$G,$B55)&lt;&gt;"",INDEX(ORCAMENTO!$G:$G,$B55),IF(INDEX(ORCAMENTO!$J:$J,$B55)&lt;&gt;"",INDEX(ORCAMENTO!$J:$J,$B55),IF(INDEX(ORCAMENTO!$M:$M,$B55)&lt;&gt;"",INDEX(ORCAMENTO!$M:$M,$B55),IF(INDEX(ORCAMENTO!$P:$P,$B55)&lt;&gt;"",INDEX(ORCAMENTO!$P:$P,$B55),IF(INDEX(ORCAMENTO!$S:$S,$B55)&lt;&gt;"",INDEX(ORCAMENTO!$S:$S,$B55),INDEX(ORCAMENTO!$V:$V,$B55)))))))</f>
        <v/>
      </c>
      <c r="H55" s="308" t="str">
        <f ca="1">IF($B55="","",IF(INDEX(ORCAMENTO!$H:$H,$B55)&lt;&gt;"",INDEX(ORCAMENTO!$H:$H,$B55),IF(INDEX(ORCAMENTO!$K:$K,$B55)&lt;&gt;"",INDEX(ORCAMENTO!$K:$K,$B55),IF(INDEX(ORCAMENTO!$N:$N,$B55)&lt;&gt;"",INDEX(ORCAMENTO!$N:$N,$B55),IF(INDEX(ORCAMENTO!$Q:$Q,$B55)&lt;&gt;"",INDEX(ORCAMENTO!$Q:$Q,$B55),IF(INDEX(ORCAMENTO!$T:$T,$B55)&lt;&gt;"",INDEX(ORCAMENTO!$T:$T,$B55),INDEX(ORCAMENTO!$W:$W,$B55)))))))</f>
        <v/>
      </c>
      <c r="I55" s="255" t="str">
        <f ca="1">IF($B55="","",IF(INDEX(ORCAMENTO!$AI:$AI,$B55)&lt;&gt;"",INDEX(ORCAMENTO!$AI:$AI,$B55),IF(INDEX(ORCAMENTO!$AG:$AG,$B55),"Memorial de cálculo ou anexo obrigatório não informado para item acima do limite.",IF(AND(INDEX(ORCAMENTO!$AC:$AC,$B55),NOT(INDEX(ORCAMENTO!$AE:$AE,$B55))),"Informe pelo menos um ano completo com valor unitário e quantidade.","Pendência identificada automaticamente."))))</f>
        <v/>
      </c>
      <c r="N55" s="255">
        <f t="shared" si="0"/>
        <v>56</v>
      </c>
      <c r="O55" s="255">
        <f ca="1">IF(INDEX(ORCAMENTO!$AI:$AI,$N55)&lt;&gt;"",1,0)</f>
        <v>0</v>
      </c>
      <c r="P55" s="255">
        <f t="shared" ca="1" si="1"/>
        <v>11</v>
      </c>
      <c r="Q55" s="255" t="str">
        <f ca="1">INDEX(ORCAMENTO!$AI:$AI,$N55)</f>
        <v/>
      </c>
    </row>
    <row r="56" spans="2:17" ht="36" customHeight="1" x14ac:dyDescent="0.2">
      <c r="B56" s="206" t="str">
        <f ca="1">IFERROR(INDEX(_AUX_ANALISE!$A$1:$A$2461,MATCH(ROW()-34,_AUX_ANALISE!$C$1:$C$2461,0)),"")</f>
        <v/>
      </c>
      <c r="C56" s="192" t="str">
        <f ca="1">IF($B56="","",INDEX(ORCAMENTO!$B:$B,$B56))</f>
        <v/>
      </c>
      <c r="D56" s="206" t="str">
        <f ca="1">IF($B56="","",INDEX(ORCAMENTO!$E:$E,$B56))</f>
        <v/>
      </c>
      <c r="E56" s="206" t="str">
        <f ca="1">IF($B56="","",INDEX(ORCAMENTO!$D:$D,$B56))</f>
        <v/>
      </c>
      <c r="F56" s="307" t="str">
        <f ca="1">IF($B56="","",TRIM(IF(OR(INDEX(ORCAMENTO!$G:$G,$B56)&lt;&gt;"",INDEX(ORCAMENTO!$H:$H,$B56)&lt;&gt;""),"Ano 1; ","")&amp;IF(OR(INDEX(ORCAMENTO!$J:$J,$B56)&lt;&gt;"",INDEX(ORCAMENTO!$K:$K,$B56)&lt;&gt;""),"Ano 2; ","")&amp;IF(OR(INDEX(ORCAMENTO!$M:$M,$B56)&lt;&gt;"",INDEX(ORCAMENTO!$N:$N,$B56)&lt;&gt;""),"Ano 3; ","")&amp;IF(OR(INDEX(ORCAMENTO!$P:$P,$B56)&lt;&gt;"",INDEX(ORCAMENTO!$Q:$Q,$B56)&lt;&gt;""),"Ano 4; ","")&amp;IF(OR(INDEX(ORCAMENTO!$S:$S,$B56)&lt;&gt;"",INDEX(ORCAMENTO!$T:$T,$B56)&lt;&gt;""),"Ano 5; ","")&amp;IF(OR(INDEX(ORCAMENTO!$V:$V,$B56)&lt;&gt;"",INDEX(ORCAMENTO!$W:$W,$B56)&lt;&gt;""),"Ano 6; ","")))</f>
        <v/>
      </c>
      <c r="G56" s="307" t="str">
        <f ca="1">IF($B56="","",IF(INDEX(ORCAMENTO!$G:$G,$B56)&lt;&gt;"",INDEX(ORCAMENTO!$G:$G,$B56),IF(INDEX(ORCAMENTO!$J:$J,$B56)&lt;&gt;"",INDEX(ORCAMENTO!$J:$J,$B56),IF(INDEX(ORCAMENTO!$M:$M,$B56)&lt;&gt;"",INDEX(ORCAMENTO!$M:$M,$B56),IF(INDEX(ORCAMENTO!$P:$P,$B56)&lt;&gt;"",INDEX(ORCAMENTO!$P:$P,$B56),IF(INDEX(ORCAMENTO!$S:$S,$B56)&lt;&gt;"",INDEX(ORCAMENTO!$S:$S,$B56),INDEX(ORCAMENTO!$V:$V,$B56)))))))</f>
        <v/>
      </c>
      <c r="H56" s="308" t="str">
        <f ca="1">IF($B56="","",IF(INDEX(ORCAMENTO!$H:$H,$B56)&lt;&gt;"",INDEX(ORCAMENTO!$H:$H,$B56),IF(INDEX(ORCAMENTO!$K:$K,$B56)&lt;&gt;"",INDEX(ORCAMENTO!$K:$K,$B56),IF(INDEX(ORCAMENTO!$N:$N,$B56)&lt;&gt;"",INDEX(ORCAMENTO!$N:$N,$B56),IF(INDEX(ORCAMENTO!$Q:$Q,$B56)&lt;&gt;"",INDEX(ORCAMENTO!$Q:$Q,$B56),IF(INDEX(ORCAMENTO!$T:$T,$B56)&lt;&gt;"",INDEX(ORCAMENTO!$T:$T,$B56),INDEX(ORCAMENTO!$W:$W,$B56)))))))</f>
        <v/>
      </c>
      <c r="I56" s="255" t="str">
        <f ca="1">IF($B56="","",IF(INDEX(ORCAMENTO!$AI:$AI,$B56)&lt;&gt;"",INDEX(ORCAMENTO!$AI:$AI,$B56),IF(INDEX(ORCAMENTO!$AG:$AG,$B56),"Memorial de cálculo ou anexo obrigatório não informado para item acima do limite.",IF(AND(INDEX(ORCAMENTO!$AC:$AC,$B56),NOT(INDEX(ORCAMENTO!$AE:$AE,$B56))),"Informe pelo menos um ano completo com valor unitário e quantidade.","Pendência identificada automaticamente."))))</f>
        <v/>
      </c>
      <c r="N56" s="255">
        <f t="shared" si="0"/>
        <v>57</v>
      </c>
      <c r="O56" s="255">
        <f ca="1">IF(INDEX(ORCAMENTO!$AI:$AI,$N56)&lt;&gt;"",1,0)</f>
        <v>0</v>
      </c>
      <c r="P56" s="255">
        <f t="shared" ca="1" si="1"/>
        <v>11</v>
      </c>
      <c r="Q56" s="255" t="str">
        <f ca="1">INDEX(ORCAMENTO!$AI:$AI,$N56)</f>
        <v/>
      </c>
    </row>
    <row r="57" spans="2:17" ht="36" customHeight="1" x14ac:dyDescent="0.2">
      <c r="B57" s="206" t="str">
        <f ca="1">IFERROR(INDEX(_AUX_ANALISE!$A$1:$A$2461,MATCH(ROW()-34,_AUX_ANALISE!$C$1:$C$2461,0)),"")</f>
        <v/>
      </c>
      <c r="C57" s="192" t="str">
        <f ca="1">IF($B57="","",INDEX(ORCAMENTO!$B:$B,$B57))</f>
        <v/>
      </c>
      <c r="D57" s="206" t="str">
        <f ca="1">IF($B57="","",INDEX(ORCAMENTO!$E:$E,$B57))</f>
        <v/>
      </c>
      <c r="E57" s="206" t="str">
        <f ca="1">IF($B57="","",INDEX(ORCAMENTO!$D:$D,$B57))</f>
        <v/>
      </c>
      <c r="F57" s="307" t="str">
        <f ca="1">IF($B57="","",TRIM(IF(OR(INDEX(ORCAMENTO!$G:$G,$B57)&lt;&gt;"",INDEX(ORCAMENTO!$H:$H,$B57)&lt;&gt;""),"Ano 1; ","")&amp;IF(OR(INDEX(ORCAMENTO!$J:$J,$B57)&lt;&gt;"",INDEX(ORCAMENTO!$K:$K,$B57)&lt;&gt;""),"Ano 2; ","")&amp;IF(OR(INDEX(ORCAMENTO!$M:$M,$B57)&lt;&gt;"",INDEX(ORCAMENTO!$N:$N,$B57)&lt;&gt;""),"Ano 3; ","")&amp;IF(OR(INDEX(ORCAMENTO!$P:$P,$B57)&lt;&gt;"",INDEX(ORCAMENTO!$Q:$Q,$B57)&lt;&gt;""),"Ano 4; ","")&amp;IF(OR(INDEX(ORCAMENTO!$S:$S,$B57)&lt;&gt;"",INDEX(ORCAMENTO!$T:$T,$B57)&lt;&gt;""),"Ano 5; ","")&amp;IF(OR(INDEX(ORCAMENTO!$V:$V,$B57)&lt;&gt;"",INDEX(ORCAMENTO!$W:$W,$B57)&lt;&gt;""),"Ano 6; ","")))</f>
        <v/>
      </c>
      <c r="G57" s="307" t="str">
        <f ca="1">IF($B57="","",IF(INDEX(ORCAMENTO!$G:$G,$B57)&lt;&gt;"",INDEX(ORCAMENTO!$G:$G,$B57),IF(INDEX(ORCAMENTO!$J:$J,$B57)&lt;&gt;"",INDEX(ORCAMENTO!$J:$J,$B57),IF(INDEX(ORCAMENTO!$M:$M,$B57)&lt;&gt;"",INDEX(ORCAMENTO!$M:$M,$B57),IF(INDEX(ORCAMENTO!$P:$P,$B57)&lt;&gt;"",INDEX(ORCAMENTO!$P:$P,$B57),IF(INDEX(ORCAMENTO!$S:$S,$B57)&lt;&gt;"",INDEX(ORCAMENTO!$S:$S,$B57),INDEX(ORCAMENTO!$V:$V,$B57)))))))</f>
        <v/>
      </c>
      <c r="H57" s="308" t="str">
        <f ca="1">IF($B57="","",IF(INDEX(ORCAMENTO!$H:$H,$B57)&lt;&gt;"",INDEX(ORCAMENTO!$H:$H,$B57),IF(INDEX(ORCAMENTO!$K:$K,$B57)&lt;&gt;"",INDEX(ORCAMENTO!$K:$K,$B57),IF(INDEX(ORCAMENTO!$N:$N,$B57)&lt;&gt;"",INDEX(ORCAMENTO!$N:$N,$B57),IF(INDEX(ORCAMENTO!$Q:$Q,$B57)&lt;&gt;"",INDEX(ORCAMENTO!$Q:$Q,$B57),IF(INDEX(ORCAMENTO!$T:$T,$B57)&lt;&gt;"",INDEX(ORCAMENTO!$T:$T,$B57),INDEX(ORCAMENTO!$W:$W,$B57)))))))</f>
        <v/>
      </c>
      <c r="I57" s="255" t="str">
        <f ca="1">IF($B57="","",IF(INDEX(ORCAMENTO!$AI:$AI,$B57)&lt;&gt;"",INDEX(ORCAMENTO!$AI:$AI,$B57),IF(INDEX(ORCAMENTO!$AG:$AG,$B57),"Memorial de cálculo ou anexo obrigatório não informado para item acima do limite.",IF(AND(INDEX(ORCAMENTO!$AC:$AC,$B57),NOT(INDEX(ORCAMENTO!$AE:$AE,$B57))),"Informe pelo menos um ano completo com valor unitário e quantidade.","Pendência identificada automaticamente."))))</f>
        <v/>
      </c>
      <c r="N57" s="255">
        <f t="shared" si="0"/>
        <v>58</v>
      </c>
      <c r="O57" s="255">
        <f ca="1">IF(INDEX(ORCAMENTO!$AI:$AI,$N57)&lt;&gt;"",1,0)</f>
        <v>0</v>
      </c>
      <c r="P57" s="255">
        <f t="shared" ca="1" si="1"/>
        <v>11</v>
      </c>
      <c r="Q57" s="255" t="str">
        <f ca="1">INDEX(ORCAMENTO!$AI:$AI,$N57)</f>
        <v/>
      </c>
    </row>
    <row r="58" spans="2:17" ht="36" customHeight="1" x14ac:dyDescent="0.2">
      <c r="B58" s="206" t="str">
        <f ca="1">IFERROR(INDEX(_AUX_ANALISE!$A$1:$A$2461,MATCH(ROW()-34,_AUX_ANALISE!$C$1:$C$2461,0)),"")</f>
        <v/>
      </c>
      <c r="C58" s="192" t="str">
        <f ca="1">IF($B58="","",INDEX(ORCAMENTO!$B:$B,$B58))</f>
        <v/>
      </c>
      <c r="D58" s="206" t="str">
        <f ca="1">IF($B58="","",INDEX(ORCAMENTO!$E:$E,$B58))</f>
        <v/>
      </c>
      <c r="E58" s="206" t="str">
        <f ca="1">IF($B58="","",INDEX(ORCAMENTO!$D:$D,$B58))</f>
        <v/>
      </c>
      <c r="F58" s="307" t="str">
        <f ca="1">IF($B58="","",TRIM(IF(OR(INDEX(ORCAMENTO!$G:$G,$B58)&lt;&gt;"",INDEX(ORCAMENTO!$H:$H,$B58)&lt;&gt;""),"Ano 1; ","")&amp;IF(OR(INDEX(ORCAMENTO!$J:$J,$B58)&lt;&gt;"",INDEX(ORCAMENTO!$K:$K,$B58)&lt;&gt;""),"Ano 2; ","")&amp;IF(OR(INDEX(ORCAMENTO!$M:$M,$B58)&lt;&gt;"",INDEX(ORCAMENTO!$N:$N,$B58)&lt;&gt;""),"Ano 3; ","")&amp;IF(OR(INDEX(ORCAMENTO!$P:$P,$B58)&lt;&gt;"",INDEX(ORCAMENTO!$Q:$Q,$B58)&lt;&gt;""),"Ano 4; ","")&amp;IF(OR(INDEX(ORCAMENTO!$S:$S,$B58)&lt;&gt;"",INDEX(ORCAMENTO!$T:$T,$B58)&lt;&gt;""),"Ano 5; ","")&amp;IF(OR(INDEX(ORCAMENTO!$V:$V,$B58)&lt;&gt;"",INDEX(ORCAMENTO!$W:$W,$B58)&lt;&gt;""),"Ano 6; ","")))</f>
        <v/>
      </c>
      <c r="G58" s="307" t="str">
        <f ca="1">IF($B58="","",IF(INDEX(ORCAMENTO!$G:$G,$B58)&lt;&gt;"",INDEX(ORCAMENTO!$G:$G,$B58),IF(INDEX(ORCAMENTO!$J:$J,$B58)&lt;&gt;"",INDEX(ORCAMENTO!$J:$J,$B58),IF(INDEX(ORCAMENTO!$M:$M,$B58)&lt;&gt;"",INDEX(ORCAMENTO!$M:$M,$B58),IF(INDEX(ORCAMENTO!$P:$P,$B58)&lt;&gt;"",INDEX(ORCAMENTO!$P:$P,$B58),IF(INDEX(ORCAMENTO!$S:$S,$B58)&lt;&gt;"",INDEX(ORCAMENTO!$S:$S,$B58),INDEX(ORCAMENTO!$V:$V,$B58)))))))</f>
        <v/>
      </c>
      <c r="H58" s="308" t="str">
        <f ca="1">IF($B58="","",IF(INDEX(ORCAMENTO!$H:$H,$B58)&lt;&gt;"",INDEX(ORCAMENTO!$H:$H,$B58),IF(INDEX(ORCAMENTO!$K:$K,$B58)&lt;&gt;"",INDEX(ORCAMENTO!$K:$K,$B58),IF(INDEX(ORCAMENTO!$N:$N,$B58)&lt;&gt;"",INDEX(ORCAMENTO!$N:$N,$B58),IF(INDEX(ORCAMENTO!$Q:$Q,$B58)&lt;&gt;"",INDEX(ORCAMENTO!$Q:$Q,$B58),IF(INDEX(ORCAMENTO!$T:$T,$B58)&lt;&gt;"",INDEX(ORCAMENTO!$T:$T,$B58),INDEX(ORCAMENTO!$W:$W,$B58)))))))</f>
        <v/>
      </c>
      <c r="I58" s="255" t="str">
        <f ca="1">IF($B58="","",IF(INDEX(ORCAMENTO!$AI:$AI,$B58)&lt;&gt;"",INDEX(ORCAMENTO!$AI:$AI,$B58),IF(INDEX(ORCAMENTO!$AG:$AG,$B58),"Memorial de cálculo ou anexo obrigatório não informado para item acima do limite.",IF(AND(INDEX(ORCAMENTO!$AC:$AC,$B58),NOT(INDEX(ORCAMENTO!$AE:$AE,$B58))),"Informe pelo menos um ano completo com valor unitário e quantidade.","Pendência identificada automaticamente."))))</f>
        <v/>
      </c>
      <c r="N58" s="255">
        <f t="shared" si="0"/>
        <v>59</v>
      </c>
      <c r="O58" s="255">
        <f ca="1">IF(INDEX(ORCAMENTO!$AI:$AI,$N58)&lt;&gt;"",1,0)</f>
        <v>0</v>
      </c>
      <c r="P58" s="255">
        <f t="shared" ca="1" si="1"/>
        <v>11</v>
      </c>
      <c r="Q58" s="255" t="str">
        <f ca="1">INDEX(ORCAMENTO!$AI:$AI,$N58)</f>
        <v/>
      </c>
    </row>
    <row r="59" spans="2:17" ht="36" customHeight="1" x14ac:dyDescent="0.2">
      <c r="B59" s="206" t="str">
        <f ca="1">IFERROR(INDEX(_AUX_ANALISE!$A$1:$A$2461,MATCH(ROW()-34,_AUX_ANALISE!$C$1:$C$2461,0)),"")</f>
        <v/>
      </c>
      <c r="C59" s="192" t="str">
        <f ca="1">IF($B59="","",INDEX(ORCAMENTO!$B:$B,$B59))</f>
        <v/>
      </c>
      <c r="D59" s="206" t="str">
        <f ca="1">IF($B59="","",INDEX(ORCAMENTO!$E:$E,$B59))</f>
        <v/>
      </c>
      <c r="E59" s="206" t="str">
        <f ca="1">IF($B59="","",INDEX(ORCAMENTO!$D:$D,$B59))</f>
        <v/>
      </c>
      <c r="F59" s="307" t="str">
        <f ca="1">IF($B59="","",TRIM(IF(OR(INDEX(ORCAMENTO!$G:$G,$B59)&lt;&gt;"",INDEX(ORCAMENTO!$H:$H,$B59)&lt;&gt;""),"Ano 1; ","")&amp;IF(OR(INDEX(ORCAMENTO!$J:$J,$B59)&lt;&gt;"",INDEX(ORCAMENTO!$K:$K,$B59)&lt;&gt;""),"Ano 2; ","")&amp;IF(OR(INDEX(ORCAMENTO!$M:$M,$B59)&lt;&gt;"",INDEX(ORCAMENTO!$N:$N,$B59)&lt;&gt;""),"Ano 3; ","")&amp;IF(OR(INDEX(ORCAMENTO!$P:$P,$B59)&lt;&gt;"",INDEX(ORCAMENTO!$Q:$Q,$B59)&lt;&gt;""),"Ano 4; ","")&amp;IF(OR(INDEX(ORCAMENTO!$S:$S,$B59)&lt;&gt;"",INDEX(ORCAMENTO!$T:$T,$B59)&lt;&gt;""),"Ano 5; ","")&amp;IF(OR(INDEX(ORCAMENTO!$V:$V,$B59)&lt;&gt;"",INDEX(ORCAMENTO!$W:$W,$B59)&lt;&gt;""),"Ano 6; ","")))</f>
        <v/>
      </c>
      <c r="G59" s="307" t="str">
        <f ca="1">IF($B59="","",IF(INDEX(ORCAMENTO!$G:$G,$B59)&lt;&gt;"",INDEX(ORCAMENTO!$G:$G,$B59),IF(INDEX(ORCAMENTO!$J:$J,$B59)&lt;&gt;"",INDEX(ORCAMENTO!$J:$J,$B59),IF(INDEX(ORCAMENTO!$M:$M,$B59)&lt;&gt;"",INDEX(ORCAMENTO!$M:$M,$B59),IF(INDEX(ORCAMENTO!$P:$P,$B59)&lt;&gt;"",INDEX(ORCAMENTO!$P:$P,$B59),IF(INDEX(ORCAMENTO!$S:$S,$B59)&lt;&gt;"",INDEX(ORCAMENTO!$S:$S,$B59),INDEX(ORCAMENTO!$V:$V,$B59)))))))</f>
        <v/>
      </c>
      <c r="H59" s="308" t="str">
        <f ca="1">IF($B59="","",IF(INDEX(ORCAMENTO!$H:$H,$B59)&lt;&gt;"",INDEX(ORCAMENTO!$H:$H,$B59),IF(INDEX(ORCAMENTO!$K:$K,$B59)&lt;&gt;"",INDEX(ORCAMENTO!$K:$K,$B59),IF(INDEX(ORCAMENTO!$N:$N,$B59)&lt;&gt;"",INDEX(ORCAMENTO!$N:$N,$B59),IF(INDEX(ORCAMENTO!$Q:$Q,$B59)&lt;&gt;"",INDEX(ORCAMENTO!$Q:$Q,$B59),IF(INDEX(ORCAMENTO!$T:$T,$B59)&lt;&gt;"",INDEX(ORCAMENTO!$T:$T,$B59),INDEX(ORCAMENTO!$W:$W,$B59)))))))</f>
        <v/>
      </c>
      <c r="I59" s="255" t="str">
        <f ca="1">IF($B59="","",IF(INDEX(ORCAMENTO!$AI:$AI,$B59)&lt;&gt;"",INDEX(ORCAMENTO!$AI:$AI,$B59),IF(INDEX(ORCAMENTO!$AG:$AG,$B59),"Memorial de cálculo ou anexo obrigatório não informado para item acima do limite.",IF(AND(INDEX(ORCAMENTO!$AC:$AC,$B59),NOT(INDEX(ORCAMENTO!$AE:$AE,$B59))),"Informe pelo menos um ano completo com valor unitário e quantidade.","Pendência identificada automaticamente."))))</f>
        <v/>
      </c>
      <c r="N59" s="255">
        <f t="shared" si="0"/>
        <v>60</v>
      </c>
      <c r="O59" s="255">
        <f ca="1">IF(INDEX(ORCAMENTO!$AI:$AI,$N59)&lt;&gt;"",1,0)</f>
        <v>0</v>
      </c>
      <c r="P59" s="255">
        <f t="shared" ca="1" si="1"/>
        <v>11</v>
      </c>
      <c r="Q59" s="255" t="str">
        <f ca="1">INDEX(ORCAMENTO!$AI:$AI,$N59)</f>
        <v/>
      </c>
    </row>
    <row r="60" spans="2:17" ht="36" customHeight="1" x14ac:dyDescent="0.2">
      <c r="B60" s="206" t="str">
        <f ca="1">IFERROR(INDEX(_AUX_ANALISE!$A$1:$A$2461,MATCH(ROW()-34,_AUX_ANALISE!$C$1:$C$2461,0)),"")</f>
        <v/>
      </c>
      <c r="C60" s="192" t="str">
        <f ca="1">IF($B60="","",INDEX(ORCAMENTO!$B:$B,$B60))</f>
        <v/>
      </c>
      <c r="D60" s="206" t="str">
        <f ca="1">IF($B60="","",INDEX(ORCAMENTO!$E:$E,$B60))</f>
        <v/>
      </c>
      <c r="E60" s="206" t="str">
        <f ca="1">IF($B60="","",INDEX(ORCAMENTO!$D:$D,$B60))</f>
        <v/>
      </c>
      <c r="F60" s="307" t="str">
        <f ca="1">IF($B60="","",TRIM(IF(OR(INDEX(ORCAMENTO!$G:$G,$B60)&lt;&gt;"",INDEX(ORCAMENTO!$H:$H,$B60)&lt;&gt;""),"Ano 1; ","")&amp;IF(OR(INDEX(ORCAMENTO!$J:$J,$B60)&lt;&gt;"",INDEX(ORCAMENTO!$K:$K,$B60)&lt;&gt;""),"Ano 2; ","")&amp;IF(OR(INDEX(ORCAMENTO!$M:$M,$B60)&lt;&gt;"",INDEX(ORCAMENTO!$N:$N,$B60)&lt;&gt;""),"Ano 3; ","")&amp;IF(OR(INDEX(ORCAMENTO!$P:$P,$B60)&lt;&gt;"",INDEX(ORCAMENTO!$Q:$Q,$B60)&lt;&gt;""),"Ano 4; ","")&amp;IF(OR(INDEX(ORCAMENTO!$S:$S,$B60)&lt;&gt;"",INDEX(ORCAMENTO!$T:$T,$B60)&lt;&gt;""),"Ano 5; ","")&amp;IF(OR(INDEX(ORCAMENTO!$V:$V,$B60)&lt;&gt;"",INDEX(ORCAMENTO!$W:$W,$B60)&lt;&gt;""),"Ano 6; ","")))</f>
        <v/>
      </c>
      <c r="G60" s="307" t="str">
        <f ca="1">IF($B60="","",IF(INDEX(ORCAMENTO!$G:$G,$B60)&lt;&gt;"",INDEX(ORCAMENTO!$G:$G,$B60),IF(INDEX(ORCAMENTO!$J:$J,$B60)&lt;&gt;"",INDEX(ORCAMENTO!$J:$J,$B60),IF(INDEX(ORCAMENTO!$M:$M,$B60)&lt;&gt;"",INDEX(ORCAMENTO!$M:$M,$B60),IF(INDEX(ORCAMENTO!$P:$P,$B60)&lt;&gt;"",INDEX(ORCAMENTO!$P:$P,$B60),IF(INDEX(ORCAMENTO!$S:$S,$B60)&lt;&gt;"",INDEX(ORCAMENTO!$S:$S,$B60),INDEX(ORCAMENTO!$V:$V,$B60)))))))</f>
        <v/>
      </c>
      <c r="H60" s="308" t="str">
        <f ca="1">IF($B60="","",IF(INDEX(ORCAMENTO!$H:$H,$B60)&lt;&gt;"",INDEX(ORCAMENTO!$H:$H,$B60),IF(INDEX(ORCAMENTO!$K:$K,$B60)&lt;&gt;"",INDEX(ORCAMENTO!$K:$K,$B60),IF(INDEX(ORCAMENTO!$N:$N,$B60)&lt;&gt;"",INDEX(ORCAMENTO!$N:$N,$B60),IF(INDEX(ORCAMENTO!$Q:$Q,$B60)&lt;&gt;"",INDEX(ORCAMENTO!$Q:$Q,$B60),IF(INDEX(ORCAMENTO!$T:$T,$B60)&lt;&gt;"",INDEX(ORCAMENTO!$T:$T,$B60),INDEX(ORCAMENTO!$W:$W,$B60)))))))</f>
        <v/>
      </c>
      <c r="I60" s="255" t="str">
        <f ca="1">IF($B60="","",IF(INDEX(ORCAMENTO!$AI:$AI,$B60)&lt;&gt;"",INDEX(ORCAMENTO!$AI:$AI,$B60),IF(INDEX(ORCAMENTO!$AG:$AG,$B60),"Memorial de cálculo ou anexo obrigatório não informado para item acima do limite.",IF(AND(INDEX(ORCAMENTO!$AC:$AC,$B60),NOT(INDEX(ORCAMENTO!$AE:$AE,$B60))),"Informe pelo menos um ano completo com valor unitário e quantidade.","Pendência identificada automaticamente."))))</f>
        <v/>
      </c>
      <c r="N60" s="255">
        <f t="shared" si="0"/>
        <v>61</v>
      </c>
      <c r="O60" s="255">
        <f ca="1">IF(INDEX(ORCAMENTO!$AI:$AI,$N60)&lt;&gt;"",1,0)</f>
        <v>0</v>
      </c>
      <c r="P60" s="255">
        <f t="shared" ca="1" si="1"/>
        <v>11</v>
      </c>
      <c r="Q60" s="255" t="str">
        <f ca="1">INDEX(ORCAMENTO!$AI:$AI,$N60)</f>
        <v/>
      </c>
    </row>
    <row r="61" spans="2:17" ht="36" customHeight="1" x14ac:dyDescent="0.2">
      <c r="B61" s="206" t="str">
        <f ca="1">IFERROR(INDEX(_AUX_ANALISE!$A$1:$A$2461,MATCH(ROW()-34,_AUX_ANALISE!$C$1:$C$2461,0)),"")</f>
        <v/>
      </c>
      <c r="C61" s="192" t="str">
        <f ca="1">IF($B61="","",INDEX(ORCAMENTO!$B:$B,$B61))</f>
        <v/>
      </c>
      <c r="D61" s="206" t="str">
        <f ca="1">IF($B61="","",INDEX(ORCAMENTO!$E:$E,$B61))</f>
        <v/>
      </c>
      <c r="E61" s="206" t="str">
        <f ca="1">IF($B61="","",INDEX(ORCAMENTO!$D:$D,$B61))</f>
        <v/>
      </c>
      <c r="F61" s="307" t="str">
        <f ca="1">IF($B61="","",TRIM(IF(OR(INDEX(ORCAMENTO!$G:$G,$B61)&lt;&gt;"",INDEX(ORCAMENTO!$H:$H,$B61)&lt;&gt;""),"Ano 1; ","")&amp;IF(OR(INDEX(ORCAMENTO!$J:$J,$B61)&lt;&gt;"",INDEX(ORCAMENTO!$K:$K,$B61)&lt;&gt;""),"Ano 2; ","")&amp;IF(OR(INDEX(ORCAMENTO!$M:$M,$B61)&lt;&gt;"",INDEX(ORCAMENTO!$N:$N,$B61)&lt;&gt;""),"Ano 3; ","")&amp;IF(OR(INDEX(ORCAMENTO!$P:$P,$B61)&lt;&gt;"",INDEX(ORCAMENTO!$Q:$Q,$B61)&lt;&gt;""),"Ano 4; ","")&amp;IF(OR(INDEX(ORCAMENTO!$S:$S,$B61)&lt;&gt;"",INDEX(ORCAMENTO!$T:$T,$B61)&lt;&gt;""),"Ano 5; ","")&amp;IF(OR(INDEX(ORCAMENTO!$V:$V,$B61)&lt;&gt;"",INDEX(ORCAMENTO!$W:$W,$B61)&lt;&gt;""),"Ano 6; ","")))</f>
        <v/>
      </c>
      <c r="G61" s="307" t="str">
        <f ca="1">IF($B61="","",IF(INDEX(ORCAMENTO!$G:$G,$B61)&lt;&gt;"",INDEX(ORCAMENTO!$G:$G,$B61),IF(INDEX(ORCAMENTO!$J:$J,$B61)&lt;&gt;"",INDEX(ORCAMENTO!$J:$J,$B61),IF(INDEX(ORCAMENTO!$M:$M,$B61)&lt;&gt;"",INDEX(ORCAMENTO!$M:$M,$B61),IF(INDEX(ORCAMENTO!$P:$P,$B61)&lt;&gt;"",INDEX(ORCAMENTO!$P:$P,$B61),IF(INDEX(ORCAMENTO!$S:$S,$B61)&lt;&gt;"",INDEX(ORCAMENTO!$S:$S,$B61),INDEX(ORCAMENTO!$V:$V,$B61)))))))</f>
        <v/>
      </c>
      <c r="H61" s="308" t="str">
        <f ca="1">IF($B61="","",IF(INDEX(ORCAMENTO!$H:$H,$B61)&lt;&gt;"",INDEX(ORCAMENTO!$H:$H,$B61),IF(INDEX(ORCAMENTO!$K:$K,$B61)&lt;&gt;"",INDEX(ORCAMENTO!$K:$K,$B61),IF(INDEX(ORCAMENTO!$N:$N,$B61)&lt;&gt;"",INDEX(ORCAMENTO!$N:$N,$B61),IF(INDEX(ORCAMENTO!$Q:$Q,$B61)&lt;&gt;"",INDEX(ORCAMENTO!$Q:$Q,$B61),IF(INDEX(ORCAMENTO!$T:$T,$B61)&lt;&gt;"",INDEX(ORCAMENTO!$T:$T,$B61),INDEX(ORCAMENTO!$W:$W,$B61)))))))</f>
        <v/>
      </c>
      <c r="I61" s="255" t="str">
        <f ca="1">IF($B61="","",IF(INDEX(ORCAMENTO!$AI:$AI,$B61)&lt;&gt;"",INDEX(ORCAMENTO!$AI:$AI,$B61),IF(INDEX(ORCAMENTO!$AG:$AG,$B61),"Memorial de cálculo ou anexo obrigatório não informado para item acima do limite.",IF(AND(INDEX(ORCAMENTO!$AC:$AC,$B61),NOT(INDEX(ORCAMENTO!$AE:$AE,$B61))),"Informe pelo menos um ano completo com valor unitário e quantidade.","Pendência identificada automaticamente."))))</f>
        <v/>
      </c>
      <c r="N61" s="255">
        <f t="shared" si="0"/>
        <v>62</v>
      </c>
      <c r="O61" s="255">
        <f ca="1">IF(INDEX(ORCAMENTO!$AI:$AI,$N61)&lt;&gt;"",1,0)</f>
        <v>0</v>
      </c>
      <c r="P61" s="255">
        <f t="shared" ca="1" si="1"/>
        <v>11</v>
      </c>
      <c r="Q61" s="255" t="str">
        <f ca="1">INDEX(ORCAMENTO!$AI:$AI,$N61)</f>
        <v/>
      </c>
    </row>
    <row r="62" spans="2:17" ht="36" customHeight="1" x14ac:dyDescent="0.2">
      <c r="B62" s="206" t="str">
        <f ca="1">IFERROR(INDEX(_AUX_ANALISE!$A$1:$A$2461,MATCH(ROW()-34,_AUX_ANALISE!$C$1:$C$2461,0)),"")</f>
        <v/>
      </c>
      <c r="C62" s="192" t="str">
        <f ca="1">IF($B62="","",INDEX(ORCAMENTO!$B:$B,$B62))</f>
        <v/>
      </c>
      <c r="D62" s="206" t="str">
        <f ca="1">IF($B62="","",INDEX(ORCAMENTO!$E:$E,$B62))</f>
        <v/>
      </c>
      <c r="E62" s="206" t="str">
        <f ca="1">IF($B62="","",INDEX(ORCAMENTO!$D:$D,$B62))</f>
        <v/>
      </c>
      <c r="F62" s="307" t="str">
        <f ca="1">IF($B62="","",TRIM(IF(OR(INDEX(ORCAMENTO!$G:$G,$B62)&lt;&gt;"",INDEX(ORCAMENTO!$H:$H,$B62)&lt;&gt;""),"Ano 1; ","")&amp;IF(OR(INDEX(ORCAMENTO!$J:$J,$B62)&lt;&gt;"",INDEX(ORCAMENTO!$K:$K,$B62)&lt;&gt;""),"Ano 2; ","")&amp;IF(OR(INDEX(ORCAMENTO!$M:$M,$B62)&lt;&gt;"",INDEX(ORCAMENTO!$N:$N,$B62)&lt;&gt;""),"Ano 3; ","")&amp;IF(OR(INDEX(ORCAMENTO!$P:$P,$B62)&lt;&gt;"",INDEX(ORCAMENTO!$Q:$Q,$B62)&lt;&gt;""),"Ano 4; ","")&amp;IF(OR(INDEX(ORCAMENTO!$S:$S,$B62)&lt;&gt;"",INDEX(ORCAMENTO!$T:$T,$B62)&lt;&gt;""),"Ano 5; ","")&amp;IF(OR(INDEX(ORCAMENTO!$V:$V,$B62)&lt;&gt;"",INDEX(ORCAMENTO!$W:$W,$B62)&lt;&gt;""),"Ano 6; ","")))</f>
        <v/>
      </c>
      <c r="G62" s="307" t="str">
        <f ca="1">IF($B62="","",IF(INDEX(ORCAMENTO!$G:$G,$B62)&lt;&gt;"",INDEX(ORCAMENTO!$G:$G,$B62),IF(INDEX(ORCAMENTO!$J:$J,$B62)&lt;&gt;"",INDEX(ORCAMENTO!$J:$J,$B62),IF(INDEX(ORCAMENTO!$M:$M,$B62)&lt;&gt;"",INDEX(ORCAMENTO!$M:$M,$B62),IF(INDEX(ORCAMENTO!$P:$P,$B62)&lt;&gt;"",INDEX(ORCAMENTO!$P:$P,$B62),IF(INDEX(ORCAMENTO!$S:$S,$B62)&lt;&gt;"",INDEX(ORCAMENTO!$S:$S,$B62),INDEX(ORCAMENTO!$V:$V,$B62)))))))</f>
        <v/>
      </c>
      <c r="H62" s="308" t="str">
        <f ca="1">IF($B62="","",IF(INDEX(ORCAMENTO!$H:$H,$B62)&lt;&gt;"",INDEX(ORCAMENTO!$H:$H,$B62),IF(INDEX(ORCAMENTO!$K:$K,$B62)&lt;&gt;"",INDEX(ORCAMENTO!$K:$K,$B62),IF(INDEX(ORCAMENTO!$N:$N,$B62)&lt;&gt;"",INDEX(ORCAMENTO!$N:$N,$B62),IF(INDEX(ORCAMENTO!$Q:$Q,$B62)&lt;&gt;"",INDEX(ORCAMENTO!$Q:$Q,$B62),IF(INDEX(ORCAMENTO!$T:$T,$B62)&lt;&gt;"",INDEX(ORCAMENTO!$T:$T,$B62),INDEX(ORCAMENTO!$W:$W,$B62)))))))</f>
        <v/>
      </c>
      <c r="I62" s="255" t="str">
        <f ca="1">IF($B62="","",IF(INDEX(ORCAMENTO!$AI:$AI,$B62)&lt;&gt;"",INDEX(ORCAMENTO!$AI:$AI,$B62),IF(INDEX(ORCAMENTO!$AG:$AG,$B62),"Memorial de cálculo ou anexo obrigatório não informado para item acima do limite.",IF(AND(INDEX(ORCAMENTO!$AC:$AC,$B62),NOT(INDEX(ORCAMENTO!$AE:$AE,$B62))),"Informe pelo menos um ano completo com valor unitário e quantidade.","Pendência identificada automaticamente."))))</f>
        <v/>
      </c>
      <c r="N62" s="255">
        <f t="shared" si="0"/>
        <v>63</v>
      </c>
      <c r="O62" s="255">
        <f ca="1">IF(INDEX(ORCAMENTO!$AI:$AI,$N62)&lt;&gt;"",1,0)</f>
        <v>0</v>
      </c>
      <c r="P62" s="255">
        <f t="shared" ca="1" si="1"/>
        <v>11</v>
      </c>
      <c r="Q62" s="255" t="str">
        <f ca="1">INDEX(ORCAMENTO!$AI:$AI,$N62)</f>
        <v/>
      </c>
    </row>
    <row r="63" spans="2:17" ht="36" customHeight="1" x14ac:dyDescent="0.2">
      <c r="B63" s="206" t="str">
        <f ca="1">IFERROR(INDEX(_AUX_ANALISE!$A$1:$A$2461,MATCH(ROW()-34,_AUX_ANALISE!$C$1:$C$2461,0)),"")</f>
        <v/>
      </c>
      <c r="C63" s="192" t="str">
        <f ca="1">IF($B63="","",INDEX(ORCAMENTO!$B:$B,$B63))</f>
        <v/>
      </c>
      <c r="D63" s="206" t="str">
        <f ca="1">IF($B63="","",INDEX(ORCAMENTO!$E:$E,$B63))</f>
        <v/>
      </c>
      <c r="E63" s="206" t="str">
        <f ca="1">IF($B63="","",INDEX(ORCAMENTO!$D:$D,$B63))</f>
        <v/>
      </c>
      <c r="F63" s="307" t="str">
        <f ca="1">IF($B63="","",TRIM(IF(OR(INDEX(ORCAMENTO!$G:$G,$B63)&lt;&gt;"",INDEX(ORCAMENTO!$H:$H,$B63)&lt;&gt;""),"Ano 1; ","")&amp;IF(OR(INDEX(ORCAMENTO!$J:$J,$B63)&lt;&gt;"",INDEX(ORCAMENTO!$K:$K,$B63)&lt;&gt;""),"Ano 2; ","")&amp;IF(OR(INDEX(ORCAMENTO!$M:$M,$B63)&lt;&gt;"",INDEX(ORCAMENTO!$N:$N,$B63)&lt;&gt;""),"Ano 3; ","")&amp;IF(OR(INDEX(ORCAMENTO!$P:$P,$B63)&lt;&gt;"",INDEX(ORCAMENTO!$Q:$Q,$B63)&lt;&gt;""),"Ano 4; ","")&amp;IF(OR(INDEX(ORCAMENTO!$S:$S,$B63)&lt;&gt;"",INDEX(ORCAMENTO!$T:$T,$B63)&lt;&gt;""),"Ano 5; ","")&amp;IF(OR(INDEX(ORCAMENTO!$V:$V,$B63)&lt;&gt;"",INDEX(ORCAMENTO!$W:$W,$B63)&lt;&gt;""),"Ano 6; ","")))</f>
        <v/>
      </c>
      <c r="G63" s="307" t="str">
        <f ca="1">IF($B63="","",IF(INDEX(ORCAMENTO!$G:$G,$B63)&lt;&gt;"",INDEX(ORCAMENTO!$G:$G,$B63),IF(INDEX(ORCAMENTO!$J:$J,$B63)&lt;&gt;"",INDEX(ORCAMENTO!$J:$J,$B63),IF(INDEX(ORCAMENTO!$M:$M,$B63)&lt;&gt;"",INDEX(ORCAMENTO!$M:$M,$B63),IF(INDEX(ORCAMENTO!$P:$P,$B63)&lt;&gt;"",INDEX(ORCAMENTO!$P:$P,$B63),IF(INDEX(ORCAMENTO!$S:$S,$B63)&lt;&gt;"",INDEX(ORCAMENTO!$S:$S,$B63),INDEX(ORCAMENTO!$V:$V,$B63)))))))</f>
        <v/>
      </c>
      <c r="H63" s="308" t="str">
        <f ca="1">IF($B63="","",IF(INDEX(ORCAMENTO!$H:$H,$B63)&lt;&gt;"",INDEX(ORCAMENTO!$H:$H,$B63),IF(INDEX(ORCAMENTO!$K:$K,$B63)&lt;&gt;"",INDEX(ORCAMENTO!$K:$K,$B63),IF(INDEX(ORCAMENTO!$N:$N,$B63)&lt;&gt;"",INDEX(ORCAMENTO!$N:$N,$B63),IF(INDEX(ORCAMENTO!$Q:$Q,$B63)&lt;&gt;"",INDEX(ORCAMENTO!$Q:$Q,$B63),IF(INDEX(ORCAMENTO!$T:$T,$B63)&lt;&gt;"",INDEX(ORCAMENTO!$T:$T,$B63),INDEX(ORCAMENTO!$W:$W,$B63)))))))</f>
        <v/>
      </c>
      <c r="I63" s="255" t="str">
        <f ca="1">IF($B63="","",IF(INDEX(ORCAMENTO!$AI:$AI,$B63)&lt;&gt;"",INDEX(ORCAMENTO!$AI:$AI,$B63),IF(INDEX(ORCAMENTO!$AG:$AG,$B63),"Memorial de cálculo ou anexo obrigatório não informado para item acima do limite.",IF(AND(INDEX(ORCAMENTO!$AC:$AC,$B63),NOT(INDEX(ORCAMENTO!$AE:$AE,$B63))),"Informe pelo menos um ano completo com valor unitário e quantidade.","Pendência identificada automaticamente."))))</f>
        <v/>
      </c>
      <c r="N63" s="255">
        <f t="shared" si="0"/>
        <v>64</v>
      </c>
      <c r="O63" s="255">
        <f ca="1">IF(INDEX(ORCAMENTO!$AI:$AI,$N63)&lt;&gt;"",1,0)</f>
        <v>0</v>
      </c>
      <c r="P63" s="255">
        <f t="shared" ca="1" si="1"/>
        <v>11</v>
      </c>
      <c r="Q63" s="255" t="str">
        <f ca="1">INDEX(ORCAMENTO!$AI:$AI,$N63)</f>
        <v/>
      </c>
    </row>
    <row r="64" spans="2:17" ht="36" customHeight="1" x14ac:dyDescent="0.2">
      <c r="B64" s="206" t="str">
        <f ca="1">IFERROR(INDEX(_AUX_ANALISE!$A$1:$A$2461,MATCH(ROW()-34,_AUX_ANALISE!$C$1:$C$2461,0)),"")</f>
        <v/>
      </c>
      <c r="C64" s="192" t="str">
        <f ca="1">IF($B64="","",INDEX(ORCAMENTO!$B:$B,$B64))</f>
        <v/>
      </c>
      <c r="D64" s="206" t="str">
        <f ca="1">IF($B64="","",INDEX(ORCAMENTO!$E:$E,$B64))</f>
        <v/>
      </c>
      <c r="E64" s="206" t="str">
        <f ca="1">IF($B64="","",INDEX(ORCAMENTO!$D:$D,$B64))</f>
        <v/>
      </c>
      <c r="F64" s="307" t="str">
        <f ca="1">IF($B64="","",TRIM(IF(OR(INDEX(ORCAMENTO!$G:$G,$B64)&lt;&gt;"",INDEX(ORCAMENTO!$H:$H,$B64)&lt;&gt;""),"Ano 1; ","")&amp;IF(OR(INDEX(ORCAMENTO!$J:$J,$B64)&lt;&gt;"",INDEX(ORCAMENTO!$K:$K,$B64)&lt;&gt;""),"Ano 2; ","")&amp;IF(OR(INDEX(ORCAMENTO!$M:$M,$B64)&lt;&gt;"",INDEX(ORCAMENTO!$N:$N,$B64)&lt;&gt;""),"Ano 3; ","")&amp;IF(OR(INDEX(ORCAMENTO!$P:$P,$B64)&lt;&gt;"",INDEX(ORCAMENTO!$Q:$Q,$B64)&lt;&gt;""),"Ano 4; ","")&amp;IF(OR(INDEX(ORCAMENTO!$S:$S,$B64)&lt;&gt;"",INDEX(ORCAMENTO!$T:$T,$B64)&lt;&gt;""),"Ano 5; ","")&amp;IF(OR(INDEX(ORCAMENTO!$V:$V,$B64)&lt;&gt;"",INDEX(ORCAMENTO!$W:$W,$B64)&lt;&gt;""),"Ano 6; ","")))</f>
        <v/>
      </c>
      <c r="G64" s="307" t="str">
        <f ca="1">IF($B64="","",IF(INDEX(ORCAMENTO!$G:$G,$B64)&lt;&gt;"",INDEX(ORCAMENTO!$G:$G,$B64),IF(INDEX(ORCAMENTO!$J:$J,$B64)&lt;&gt;"",INDEX(ORCAMENTO!$J:$J,$B64),IF(INDEX(ORCAMENTO!$M:$M,$B64)&lt;&gt;"",INDEX(ORCAMENTO!$M:$M,$B64),IF(INDEX(ORCAMENTO!$P:$P,$B64)&lt;&gt;"",INDEX(ORCAMENTO!$P:$P,$B64),IF(INDEX(ORCAMENTO!$S:$S,$B64)&lt;&gt;"",INDEX(ORCAMENTO!$S:$S,$B64),INDEX(ORCAMENTO!$V:$V,$B64)))))))</f>
        <v/>
      </c>
      <c r="H64" s="308" t="str">
        <f ca="1">IF($B64="","",IF(INDEX(ORCAMENTO!$H:$H,$B64)&lt;&gt;"",INDEX(ORCAMENTO!$H:$H,$B64),IF(INDEX(ORCAMENTO!$K:$K,$B64)&lt;&gt;"",INDEX(ORCAMENTO!$K:$K,$B64),IF(INDEX(ORCAMENTO!$N:$N,$B64)&lt;&gt;"",INDEX(ORCAMENTO!$N:$N,$B64),IF(INDEX(ORCAMENTO!$Q:$Q,$B64)&lt;&gt;"",INDEX(ORCAMENTO!$Q:$Q,$B64),IF(INDEX(ORCAMENTO!$T:$T,$B64)&lt;&gt;"",INDEX(ORCAMENTO!$T:$T,$B64),INDEX(ORCAMENTO!$W:$W,$B64)))))))</f>
        <v/>
      </c>
      <c r="I64" s="255" t="str">
        <f ca="1">IF($B64="","",IF(INDEX(ORCAMENTO!$AI:$AI,$B64)&lt;&gt;"",INDEX(ORCAMENTO!$AI:$AI,$B64),IF(INDEX(ORCAMENTO!$AG:$AG,$B64),"Memorial de cálculo ou anexo obrigatório não informado para item acima do limite.",IF(AND(INDEX(ORCAMENTO!$AC:$AC,$B64),NOT(INDEX(ORCAMENTO!$AE:$AE,$B64))),"Informe pelo menos um ano completo com valor unitário e quantidade.","Pendência identificada automaticamente."))))</f>
        <v/>
      </c>
      <c r="N64" s="255">
        <f t="shared" si="0"/>
        <v>65</v>
      </c>
      <c r="O64" s="255">
        <f ca="1">IF(INDEX(ORCAMENTO!$AI:$AI,$N64)&lt;&gt;"",1,0)</f>
        <v>0</v>
      </c>
      <c r="P64" s="255">
        <f t="shared" ca="1" si="1"/>
        <v>11</v>
      </c>
      <c r="Q64" s="255" t="str">
        <f ca="1">INDEX(ORCAMENTO!$AI:$AI,$N64)</f>
        <v/>
      </c>
    </row>
    <row r="65" spans="2:17" ht="36" customHeight="1" x14ac:dyDescent="0.2">
      <c r="B65" s="206" t="str">
        <f ca="1">IFERROR(INDEX(_AUX_ANALISE!$A$1:$A$2461,MATCH(ROW()-34,_AUX_ANALISE!$C$1:$C$2461,0)),"")</f>
        <v/>
      </c>
      <c r="C65" s="192" t="str">
        <f ca="1">IF($B65="","",INDEX(ORCAMENTO!$B:$B,$B65))</f>
        <v/>
      </c>
      <c r="D65" s="206" t="str">
        <f ca="1">IF($B65="","",INDEX(ORCAMENTO!$E:$E,$B65))</f>
        <v/>
      </c>
      <c r="E65" s="206" t="str">
        <f ca="1">IF($B65="","",INDEX(ORCAMENTO!$D:$D,$B65))</f>
        <v/>
      </c>
      <c r="F65" s="307" t="str">
        <f ca="1">IF($B65="","",TRIM(IF(OR(INDEX(ORCAMENTO!$G:$G,$B65)&lt;&gt;"",INDEX(ORCAMENTO!$H:$H,$B65)&lt;&gt;""),"Ano 1; ","")&amp;IF(OR(INDEX(ORCAMENTO!$J:$J,$B65)&lt;&gt;"",INDEX(ORCAMENTO!$K:$K,$B65)&lt;&gt;""),"Ano 2; ","")&amp;IF(OR(INDEX(ORCAMENTO!$M:$M,$B65)&lt;&gt;"",INDEX(ORCAMENTO!$N:$N,$B65)&lt;&gt;""),"Ano 3; ","")&amp;IF(OR(INDEX(ORCAMENTO!$P:$P,$B65)&lt;&gt;"",INDEX(ORCAMENTO!$Q:$Q,$B65)&lt;&gt;""),"Ano 4; ","")&amp;IF(OR(INDEX(ORCAMENTO!$S:$S,$B65)&lt;&gt;"",INDEX(ORCAMENTO!$T:$T,$B65)&lt;&gt;""),"Ano 5; ","")&amp;IF(OR(INDEX(ORCAMENTO!$V:$V,$B65)&lt;&gt;"",INDEX(ORCAMENTO!$W:$W,$B65)&lt;&gt;""),"Ano 6; ","")))</f>
        <v/>
      </c>
      <c r="G65" s="307" t="str">
        <f ca="1">IF($B65="","",IF(INDEX(ORCAMENTO!$G:$G,$B65)&lt;&gt;"",INDEX(ORCAMENTO!$G:$G,$B65),IF(INDEX(ORCAMENTO!$J:$J,$B65)&lt;&gt;"",INDEX(ORCAMENTO!$J:$J,$B65),IF(INDEX(ORCAMENTO!$M:$M,$B65)&lt;&gt;"",INDEX(ORCAMENTO!$M:$M,$B65),IF(INDEX(ORCAMENTO!$P:$P,$B65)&lt;&gt;"",INDEX(ORCAMENTO!$P:$P,$B65),IF(INDEX(ORCAMENTO!$S:$S,$B65)&lt;&gt;"",INDEX(ORCAMENTO!$S:$S,$B65),INDEX(ORCAMENTO!$V:$V,$B65)))))))</f>
        <v/>
      </c>
      <c r="H65" s="308" t="str">
        <f ca="1">IF($B65="","",IF(INDEX(ORCAMENTO!$H:$H,$B65)&lt;&gt;"",INDEX(ORCAMENTO!$H:$H,$B65),IF(INDEX(ORCAMENTO!$K:$K,$B65)&lt;&gt;"",INDEX(ORCAMENTO!$K:$K,$B65),IF(INDEX(ORCAMENTO!$N:$N,$B65)&lt;&gt;"",INDEX(ORCAMENTO!$N:$N,$B65),IF(INDEX(ORCAMENTO!$Q:$Q,$B65)&lt;&gt;"",INDEX(ORCAMENTO!$Q:$Q,$B65),IF(INDEX(ORCAMENTO!$T:$T,$B65)&lt;&gt;"",INDEX(ORCAMENTO!$T:$T,$B65),INDEX(ORCAMENTO!$W:$W,$B65)))))))</f>
        <v/>
      </c>
      <c r="I65" s="255" t="str">
        <f ca="1">IF($B65="","",IF(INDEX(ORCAMENTO!$AI:$AI,$B65)&lt;&gt;"",INDEX(ORCAMENTO!$AI:$AI,$B65),IF(INDEX(ORCAMENTO!$AG:$AG,$B65),"Memorial de cálculo ou anexo obrigatório não informado para item acima do limite.",IF(AND(INDEX(ORCAMENTO!$AC:$AC,$B65),NOT(INDEX(ORCAMENTO!$AE:$AE,$B65))),"Informe pelo menos um ano completo com valor unitário e quantidade.","Pendência identificada automaticamente."))))</f>
        <v/>
      </c>
      <c r="N65" s="255">
        <f t="shared" si="0"/>
        <v>66</v>
      </c>
      <c r="O65" s="255">
        <f ca="1">IF(INDEX(ORCAMENTO!$AI:$AI,$N65)&lt;&gt;"",1,0)</f>
        <v>0</v>
      </c>
      <c r="P65" s="255">
        <f t="shared" ca="1" si="1"/>
        <v>11</v>
      </c>
      <c r="Q65" s="255" t="str">
        <f ca="1">INDEX(ORCAMENTO!$AI:$AI,$N65)</f>
        <v/>
      </c>
    </row>
    <row r="66" spans="2:17" ht="36" customHeight="1" x14ac:dyDescent="0.2">
      <c r="B66" s="206" t="str">
        <f ca="1">IFERROR(INDEX(_AUX_ANALISE!$A$1:$A$2461,MATCH(ROW()-34,_AUX_ANALISE!$C$1:$C$2461,0)),"")</f>
        <v/>
      </c>
      <c r="C66" s="192" t="str">
        <f ca="1">IF($B66="","",INDEX(ORCAMENTO!$B:$B,$B66))</f>
        <v/>
      </c>
      <c r="D66" s="206" t="str">
        <f ca="1">IF($B66="","",INDEX(ORCAMENTO!$E:$E,$B66))</f>
        <v/>
      </c>
      <c r="E66" s="206" t="str">
        <f ca="1">IF($B66="","",INDEX(ORCAMENTO!$D:$D,$B66))</f>
        <v/>
      </c>
      <c r="F66" s="307" t="str">
        <f ca="1">IF($B66="","",TRIM(IF(OR(INDEX(ORCAMENTO!$G:$G,$B66)&lt;&gt;"",INDEX(ORCAMENTO!$H:$H,$B66)&lt;&gt;""),"Ano 1; ","")&amp;IF(OR(INDEX(ORCAMENTO!$J:$J,$B66)&lt;&gt;"",INDEX(ORCAMENTO!$K:$K,$B66)&lt;&gt;""),"Ano 2; ","")&amp;IF(OR(INDEX(ORCAMENTO!$M:$M,$B66)&lt;&gt;"",INDEX(ORCAMENTO!$N:$N,$B66)&lt;&gt;""),"Ano 3; ","")&amp;IF(OR(INDEX(ORCAMENTO!$P:$P,$B66)&lt;&gt;"",INDEX(ORCAMENTO!$Q:$Q,$B66)&lt;&gt;""),"Ano 4; ","")&amp;IF(OR(INDEX(ORCAMENTO!$S:$S,$B66)&lt;&gt;"",INDEX(ORCAMENTO!$T:$T,$B66)&lt;&gt;""),"Ano 5; ","")&amp;IF(OR(INDEX(ORCAMENTO!$V:$V,$B66)&lt;&gt;"",INDEX(ORCAMENTO!$W:$W,$B66)&lt;&gt;""),"Ano 6; ","")))</f>
        <v/>
      </c>
      <c r="G66" s="307" t="str">
        <f ca="1">IF($B66="","",IF(INDEX(ORCAMENTO!$G:$G,$B66)&lt;&gt;"",INDEX(ORCAMENTO!$G:$G,$B66),IF(INDEX(ORCAMENTO!$J:$J,$B66)&lt;&gt;"",INDEX(ORCAMENTO!$J:$J,$B66),IF(INDEX(ORCAMENTO!$M:$M,$B66)&lt;&gt;"",INDEX(ORCAMENTO!$M:$M,$B66),IF(INDEX(ORCAMENTO!$P:$P,$B66)&lt;&gt;"",INDEX(ORCAMENTO!$P:$P,$B66),IF(INDEX(ORCAMENTO!$S:$S,$B66)&lt;&gt;"",INDEX(ORCAMENTO!$S:$S,$B66),INDEX(ORCAMENTO!$V:$V,$B66)))))))</f>
        <v/>
      </c>
      <c r="H66" s="308" t="str">
        <f ca="1">IF($B66="","",IF(INDEX(ORCAMENTO!$H:$H,$B66)&lt;&gt;"",INDEX(ORCAMENTO!$H:$H,$B66),IF(INDEX(ORCAMENTO!$K:$K,$B66)&lt;&gt;"",INDEX(ORCAMENTO!$K:$K,$B66),IF(INDEX(ORCAMENTO!$N:$N,$B66)&lt;&gt;"",INDEX(ORCAMENTO!$N:$N,$B66),IF(INDEX(ORCAMENTO!$Q:$Q,$B66)&lt;&gt;"",INDEX(ORCAMENTO!$Q:$Q,$B66),IF(INDEX(ORCAMENTO!$T:$T,$B66)&lt;&gt;"",INDEX(ORCAMENTO!$T:$T,$B66),INDEX(ORCAMENTO!$W:$W,$B66)))))))</f>
        <v/>
      </c>
      <c r="I66" s="255" t="str">
        <f ca="1">IF($B66="","",IF(INDEX(ORCAMENTO!$AI:$AI,$B66)&lt;&gt;"",INDEX(ORCAMENTO!$AI:$AI,$B66),IF(INDEX(ORCAMENTO!$AG:$AG,$B66),"Memorial de cálculo ou anexo obrigatório não informado para item acima do limite.",IF(AND(INDEX(ORCAMENTO!$AC:$AC,$B66),NOT(INDEX(ORCAMENTO!$AE:$AE,$B66))),"Informe pelo menos um ano completo com valor unitário e quantidade.","Pendência identificada automaticamente."))))</f>
        <v/>
      </c>
      <c r="N66" s="255">
        <f t="shared" si="0"/>
        <v>67</v>
      </c>
      <c r="O66" s="255">
        <f ca="1">IF(INDEX(ORCAMENTO!$AI:$AI,$N66)&lt;&gt;"",1,0)</f>
        <v>0</v>
      </c>
      <c r="P66" s="255">
        <f t="shared" ca="1" si="1"/>
        <v>11</v>
      </c>
      <c r="Q66" s="255" t="str">
        <f ca="1">INDEX(ORCAMENTO!$AI:$AI,$N66)</f>
        <v/>
      </c>
    </row>
    <row r="67" spans="2:17" ht="36" customHeight="1" x14ac:dyDescent="0.2">
      <c r="B67" s="206" t="str">
        <f ca="1">IFERROR(INDEX(_AUX_ANALISE!$A$1:$A$2461,MATCH(ROW()-34,_AUX_ANALISE!$C$1:$C$2461,0)),"")</f>
        <v/>
      </c>
      <c r="C67" s="192" t="str">
        <f ca="1">IF($B67="","",INDEX(ORCAMENTO!$B:$B,$B67))</f>
        <v/>
      </c>
      <c r="D67" s="206" t="str">
        <f ca="1">IF($B67="","",INDEX(ORCAMENTO!$E:$E,$B67))</f>
        <v/>
      </c>
      <c r="E67" s="206" t="str">
        <f ca="1">IF($B67="","",INDEX(ORCAMENTO!$D:$D,$B67))</f>
        <v/>
      </c>
      <c r="F67" s="307" t="str">
        <f ca="1">IF($B67="","",TRIM(IF(OR(INDEX(ORCAMENTO!$G:$G,$B67)&lt;&gt;"",INDEX(ORCAMENTO!$H:$H,$B67)&lt;&gt;""),"Ano 1; ","")&amp;IF(OR(INDEX(ORCAMENTO!$J:$J,$B67)&lt;&gt;"",INDEX(ORCAMENTO!$K:$K,$B67)&lt;&gt;""),"Ano 2; ","")&amp;IF(OR(INDEX(ORCAMENTO!$M:$M,$B67)&lt;&gt;"",INDEX(ORCAMENTO!$N:$N,$B67)&lt;&gt;""),"Ano 3; ","")&amp;IF(OR(INDEX(ORCAMENTO!$P:$P,$B67)&lt;&gt;"",INDEX(ORCAMENTO!$Q:$Q,$B67)&lt;&gt;""),"Ano 4; ","")&amp;IF(OR(INDEX(ORCAMENTO!$S:$S,$B67)&lt;&gt;"",INDEX(ORCAMENTO!$T:$T,$B67)&lt;&gt;""),"Ano 5; ","")&amp;IF(OR(INDEX(ORCAMENTO!$V:$V,$B67)&lt;&gt;"",INDEX(ORCAMENTO!$W:$W,$B67)&lt;&gt;""),"Ano 6; ","")))</f>
        <v/>
      </c>
      <c r="G67" s="307" t="str">
        <f ca="1">IF($B67="","",IF(INDEX(ORCAMENTO!$G:$G,$B67)&lt;&gt;"",INDEX(ORCAMENTO!$G:$G,$B67),IF(INDEX(ORCAMENTO!$J:$J,$B67)&lt;&gt;"",INDEX(ORCAMENTO!$J:$J,$B67),IF(INDEX(ORCAMENTO!$M:$M,$B67)&lt;&gt;"",INDEX(ORCAMENTO!$M:$M,$B67),IF(INDEX(ORCAMENTO!$P:$P,$B67)&lt;&gt;"",INDEX(ORCAMENTO!$P:$P,$B67),IF(INDEX(ORCAMENTO!$S:$S,$B67)&lt;&gt;"",INDEX(ORCAMENTO!$S:$S,$B67),INDEX(ORCAMENTO!$V:$V,$B67)))))))</f>
        <v/>
      </c>
      <c r="H67" s="308" t="str">
        <f ca="1">IF($B67="","",IF(INDEX(ORCAMENTO!$H:$H,$B67)&lt;&gt;"",INDEX(ORCAMENTO!$H:$H,$B67),IF(INDEX(ORCAMENTO!$K:$K,$B67)&lt;&gt;"",INDEX(ORCAMENTO!$K:$K,$B67),IF(INDEX(ORCAMENTO!$N:$N,$B67)&lt;&gt;"",INDEX(ORCAMENTO!$N:$N,$B67),IF(INDEX(ORCAMENTO!$Q:$Q,$B67)&lt;&gt;"",INDEX(ORCAMENTO!$Q:$Q,$B67),IF(INDEX(ORCAMENTO!$T:$T,$B67)&lt;&gt;"",INDEX(ORCAMENTO!$T:$T,$B67),INDEX(ORCAMENTO!$W:$W,$B67)))))))</f>
        <v/>
      </c>
      <c r="I67" s="255" t="str">
        <f ca="1">IF($B67="","",IF(INDEX(ORCAMENTO!$AI:$AI,$B67)&lt;&gt;"",INDEX(ORCAMENTO!$AI:$AI,$B67),IF(INDEX(ORCAMENTO!$AG:$AG,$B67),"Memorial de cálculo ou anexo obrigatório não informado para item acima do limite.",IF(AND(INDEX(ORCAMENTO!$AC:$AC,$B67),NOT(INDEX(ORCAMENTO!$AE:$AE,$B67))),"Informe pelo menos um ano completo com valor unitário e quantidade.","Pendência identificada automaticamente."))))</f>
        <v/>
      </c>
      <c r="N67" s="255">
        <f t="shared" si="0"/>
        <v>68</v>
      </c>
      <c r="O67" s="255">
        <f ca="1">IF(INDEX(ORCAMENTO!$AI:$AI,$N67)&lt;&gt;"",1,0)</f>
        <v>0</v>
      </c>
      <c r="P67" s="255">
        <f t="shared" ca="1" si="1"/>
        <v>11</v>
      </c>
      <c r="Q67" s="255" t="str">
        <f ca="1">INDEX(ORCAMENTO!$AI:$AI,$N67)</f>
        <v/>
      </c>
    </row>
    <row r="68" spans="2:17" ht="36" customHeight="1" x14ac:dyDescent="0.2">
      <c r="B68" s="206" t="str">
        <f ca="1">IFERROR(INDEX(_AUX_ANALISE!$A$1:$A$2461,MATCH(ROW()-34,_AUX_ANALISE!$C$1:$C$2461,0)),"")</f>
        <v/>
      </c>
      <c r="C68" s="192" t="str">
        <f ca="1">IF($B68="","",INDEX(ORCAMENTO!$B:$B,$B68))</f>
        <v/>
      </c>
      <c r="D68" s="206" t="str">
        <f ca="1">IF($B68="","",INDEX(ORCAMENTO!$E:$E,$B68))</f>
        <v/>
      </c>
      <c r="E68" s="206" t="str">
        <f ca="1">IF($B68="","",INDEX(ORCAMENTO!$D:$D,$B68))</f>
        <v/>
      </c>
      <c r="F68" s="307" t="str">
        <f ca="1">IF($B68="","",TRIM(IF(OR(INDEX(ORCAMENTO!$G:$G,$B68)&lt;&gt;"",INDEX(ORCAMENTO!$H:$H,$B68)&lt;&gt;""),"Ano 1; ","")&amp;IF(OR(INDEX(ORCAMENTO!$J:$J,$B68)&lt;&gt;"",INDEX(ORCAMENTO!$K:$K,$B68)&lt;&gt;""),"Ano 2; ","")&amp;IF(OR(INDEX(ORCAMENTO!$M:$M,$B68)&lt;&gt;"",INDEX(ORCAMENTO!$N:$N,$B68)&lt;&gt;""),"Ano 3; ","")&amp;IF(OR(INDEX(ORCAMENTO!$P:$P,$B68)&lt;&gt;"",INDEX(ORCAMENTO!$Q:$Q,$B68)&lt;&gt;""),"Ano 4; ","")&amp;IF(OR(INDEX(ORCAMENTO!$S:$S,$B68)&lt;&gt;"",INDEX(ORCAMENTO!$T:$T,$B68)&lt;&gt;""),"Ano 5; ","")&amp;IF(OR(INDEX(ORCAMENTO!$V:$V,$B68)&lt;&gt;"",INDEX(ORCAMENTO!$W:$W,$B68)&lt;&gt;""),"Ano 6; ","")))</f>
        <v/>
      </c>
      <c r="G68" s="307" t="str">
        <f ca="1">IF($B68="","",IF(INDEX(ORCAMENTO!$G:$G,$B68)&lt;&gt;"",INDEX(ORCAMENTO!$G:$G,$B68),IF(INDEX(ORCAMENTO!$J:$J,$B68)&lt;&gt;"",INDEX(ORCAMENTO!$J:$J,$B68),IF(INDEX(ORCAMENTO!$M:$M,$B68)&lt;&gt;"",INDEX(ORCAMENTO!$M:$M,$B68),IF(INDEX(ORCAMENTO!$P:$P,$B68)&lt;&gt;"",INDEX(ORCAMENTO!$P:$P,$B68),IF(INDEX(ORCAMENTO!$S:$S,$B68)&lt;&gt;"",INDEX(ORCAMENTO!$S:$S,$B68),INDEX(ORCAMENTO!$V:$V,$B68)))))))</f>
        <v/>
      </c>
      <c r="H68" s="308" t="str">
        <f ca="1">IF($B68="","",IF(INDEX(ORCAMENTO!$H:$H,$B68)&lt;&gt;"",INDEX(ORCAMENTO!$H:$H,$B68),IF(INDEX(ORCAMENTO!$K:$K,$B68)&lt;&gt;"",INDEX(ORCAMENTO!$K:$K,$B68),IF(INDEX(ORCAMENTO!$N:$N,$B68)&lt;&gt;"",INDEX(ORCAMENTO!$N:$N,$B68),IF(INDEX(ORCAMENTO!$Q:$Q,$B68)&lt;&gt;"",INDEX(ORCAMENTO!$Q:$Q,$B68),IF(INDEX(ORCAMENTO!$T:$T,$B68)&lt;&gt;"",INDEX(ORCAMENTO!$T:$T,$B68),INDEX(ORCAMENTO!$W:$W,$B68)))))))</f>
        <v/>
      </c>
      <c r="I68" s="255" t="str">
        <f ca="1">IF($B68="","",IF(INDEX(ORCAMENTO!$AI:$AI,$B68)&lt;&gt;"",INDEX(ORCAMENTO!$AI:$AI,$B68),IF(INDEX(ORCAMENTO!$AG:$AG,$B68),"Memorial de cálculo ou anexo obrigatório não informado para item acima do limite.",IF(AND(INDEX(ORCAMENTO!$AC:$AC,$B68),NOT(INDEX(ORCAMENTO!$AE:$AE,$B68))),"Informe pelo menos um ano completo com valor unitário e quantidade.","Pendência identificada automaticamente."))))</f>
        <v/>
      </c>
      <c r="N68" s="255">
        <f t="shared" si="0"/>
        <v>69</v>
      </c>
      <c r="O68" s="255">
        <f ca="1">IF(INDEX(ORCAMENTO!$AI:$AI,$N68)&lt;&gt;"",1,0)</f>
        <v>0</v>
      </c>
      <c r="P68" s="255">
        <f t="shared" ca="1" si="1"/>
        <v>11</v>
      </c>
      <c r="Q68" s="255" t="str">
        <f ca="1">INDEX(ORCAMENTO!$AI:$AI,$N68)</f>
        <v/>
      </c>
    </row>
    <row r="69" spans="2:17" ht="36" customHeight="1" x14ac:dyDescent="0.2">
      <c r="B69" s="206" t="str">
        <f ca="1">IFERROR(INDEX(_AUX_ANALISE!$A$1:$A$2461,MATCH(ROW()-34,_AUX_ANALISE!$C$1:$C$2461,0)),"")</f>
        <v/>
      </c>
      <c r="C69" s="192" t="str">
        <f ca="1">IF($B69="","",INDEX(ORCAMENTO!$B:$B,$B69))</f>
        <v/>
      </c>
      <c r="D69" s="206" t="str">
        <f ca="1">IF($B69="","",INDEX(ORCAMENTO!$E:$E,$B69))</f>
        <v/>
      </c>
      <c r="E69" s="206" t="str">
        <f ca="1">IF($B69="","",INDEX(ORCAMENTO!$D:$D,$B69))</f>
        <v/>
      </c>
      <c r="F69" s="307" t="str">
        <f ca="1">IF($B69="","",TRIM(IF(OR(INDEX(ORCAMENTO!$G:$G,$B69)&lt;&gt;"",INDEX(ORCAMENTO!$H:$H,$B69)&lt;&gt;""),"Ano 1; ","")&amp;IF(OR(INDEX(ORCAMENTO!$J:$J,$B69)&lt;&gt;"",INDEX(ORCAMENTO!$K:$K,$B69)&lt;&gt;""),"Ano 2; ","")&amp;IF(OR(INDEX(ORCAMENTO!$M:$M,$B69)&lt;&gt;"",INDEX(ORCAMENTO!$N:$N,$B69)&lt;&gt;""),"Ano 3; ","")&amp;IF(OR(INDEX(ORCAMENTO!$P:$P,$B69)&lt;&gt;"",INDEX(ORCAMENTO!$Q:$Q,$B69)&lt;&gt;""),"Ano 4; ","")&amp;IF(OR(INDEX(ORCAMENTO!$S:$S,$B69)&lt;&gt;"",INDEX(ORCAMENTO!$T:$T,$B69)&lt;&gt;""),"Ano 5; ","")&amp;IF(OR(INDEX(ORCAMENTO!$V:$V,$B69)&lt;&gt;"",INDEX(ORCAMENTO!$W:$W,$B69)&lt;&gt;""),"Ano 6; ","")))</f>
        <v/>
      </c>
      <c r="G69" s="307" t="str">
        <f ca="1">IF($B69="","",IF(INDEX(ORCAMENTO!$G:$G,$B69)&lt;&gt;"",INDEX(ORCAMENTO!$G:$G,$B69),IF(INDEX(ORCAMENTO!$J:$J,$B69)&lt;&gt;"",INDEX(ORCAMENTO!$J:$J,$B69),IF(INDEX(ORCAMENTO!$M:$M,$B69)&lt;&gt;"",INDEX(ORCAMENTO!$M:$M,$B69),IF(INDEX(ORCAMENTO!$P:$P,$B69)&lt;&gt;"",INDEX(ORCAMENTO!$P:$P,$B69),IF(INDEX(ORCAMENTO!$S:$S,$B69)&lt;&gt;"",INDEX(ORCAMENTO!$S:$S,$B69),INDEX(ORCAMENTO!$V:$V,$B69)))))))</f>
        <v/>
      </c>
      <c r="H69" s="308" t="str">
        <f ca="1">IF($B69="","",IF(INDEX(ORCAMENTO!$H:$H,$B69)&lt;&gt;"",INDEX(ORCAMENTO!$H:$H,$B69),IF(INDEX(ORCAMENTO!$K:$K,$B69)&lt;&gt;"",INDEX(ORCAMENTO!$K:$K,$B69),IF(INDEX(ORCAMENTO!$N:$N,$B69)&lt;&gt;"",INDEX(ORCAMENTO!$N:$N,$B69),IF(INDEX(ORCAMENTO!$Q:$Q,$B69)&lt;&gt;"",INDEX(ORCAMENTO!$Q:$Q,$B69),IF(INDEX(ORCAMENTO!$T:$T,$B69)&lt;&gt;"",INDEX(ORCAMENTO!$T:$T,$B69),INDEX(ORCAMENTO!$W:$W,$B69)))))))</f>
        <v/>
      </c>
      <c r="I69" s="255" t="str">
        <f ca="1">IF($B69="","",IF(INDEX(ORCAMENTO!$AI:$AI,$B69)&lt;&gt;"",INDEX(ORCAMENTO!$AI:$AI,$B69),IF(INDEX(ORCAMENTO!$AG:$AG,$B69),"Memorial de cálculo ou anexo obrigatório não informado para item acima do limite.",IF(AND(INDEX(ORCAMENTO!$AC:$AC,$B69),NOT(INDEX(ORCAMENTO!$AE:$AE,$B69))),"Informe pelo menos um ano completo com valor unitário e quantidade.","Pendência identificada automaticamente."))))</f>
        <v/>
      </c>
      <c r="N69" s="255">
        <f t="shared" si="0"/>
        <v>70</v>
      </c>
      <c r="O69" s="255">
        <f ca="1">IF(INDEX(ORCAMENTO!$AI:$AI,$N69)&lt;&gt;"",1,0)</f>
        <v>0</v>
      </c>
      <c r="P69" s="255">
        <f t="shared" ca="1" si="1"/>
        <v>11</v>
      </c>
      <c r="Q69" s="255" t="str">
        <f ca="1">INDEX(ORCAMENTO!$AI:$AI,$N69)</f>
        <v/>
      </c>
    </row>
    <row r="70" spans="2:17" ht="36" customHeight="1" x14ac:dyDescent="0.2">
      <c r="B70" s="206" t="str">
        <f ca="1">IFERROR(INDEX(_AUX_ANALISE!$A$1:$A$2461,MATCH(ROW()-34,_AUX_ANALISE!$C$1:$C$2461,0)),"")</f>
        <v/>
      </c>
      <c r="C70" s="192" t="str">
        <f ca="1">IF($B70="","",INDEX(ORCAMENTO!$B:$B,$B70))</f>
        <v/>
      </c>
      <c r="D70" s="206" t="str">
        <f ca="1">IF($B70="","",INDEX(ORCAMENTO!$E:$E,$B70))</f>
        <v/>
      </c>
      <c r="E70" s="206" t="str">
        <f ca="1">IF($B70="","",INDEX(ORCAMENTO!$D:$D,$B70))</f>
        <v/>
      </c>
      <c r="F70" s="307" t="str">
        <f ca="1">IF($B70="","",TRIM(IF(OR(INDEX(ORCAMENTO!$G:$G,$B70)&lt;&gt;"",INDEX(ORCAMENTO!$H:$H,$B70)&lt;&gt;""),"Ano 1; ","")&amp;IF(OR(INDEX(ORCAMENTO!$J:$J,$B70)&lt;&gt;"",INDEX(ORCAMENTO!$K:$K,$B70)&lt;&gt;""),"Ano 2; ","")&amp;IF(OR(INDEX(ORCAMENTO!$M:$M,$B70)&lt;&gt;"",INDEX(ORCAMENTO!$N:$N,$B70)&lt;&gt;""),"Ano 3; ","")&amp;IF(OR(INDEX(ORCAMENTO!$P:$P,$B70)&lt;&gt;"",INDEX(ORCAMENTO!$Q:$Q,$B70)&lt;&gt;""),"Ano 4; ","")&amp;IF(OR(INDEX(ORCAMENTO!$S:$S,$B70)&lt;&gt;"",INDEX(ORCAMENTO!$T:$T,$B70)&lt;&gt;""),"Ano 5; ","")&amp;IF(OR(INDEX(ORCAMENTO!$V:$V,$B70)&lt;&gt;"",INDEX(ORCAMENTO!$W:$W,$B70)&lt;&gt;""),"Ano 6; ","")))</f>
        <v/>
      </c>
      <c r="G70" s="307" t="str">
        <f ca="1">IF($B70="","",IF(INDEX(ORCAMENTO!$G:$G,$B70)&lt;&gt;"",INDEX(ORCAMENTO!$G:$G,$B70),IF(INDEX(ORCAMENTO!$J:$J,$B70)&lt;&gt;"",INDEX(ORCAMENTO!$J:$J,$B70),IF(INDEX(ORCAMENTO!$M:$M,$B70)&lt;&gt;"",INDEX(ORCAMENTO!$M:$M,$B70),IF(INDEX(ORCAMENTO!$P:$P,$B70)&lt;&gt;"",INDEX(ORCAMENTO!$P:$P,$B70),IF(INDEX(ORCAMENTO!$S:$S,$B70)&lt;&gt;"",INDEX(ORCAMENTO!$S:$S,$B70),INDEX(ORCAMENTO!$V:$V,$B70)))))))</f>
        <v/>
      </c>
      <c r="H70" s="308" t="str">
        <f ca="1">IF($B70="","",IF(INDEX(ORCAMENTO!$H:$H,$B70)&lt;&gt;"",INDEX(ORCAMENTO!$H:$H,$B70),IF(INDEX(ORCAMENTO!$K:$K,$B70)&lt;&gt;"",INDEX(ORCAMENTO!$K:$K,$B70),IF(INDEX(ORCAMENTO!$N:$N,$B70)&lt;&gt;"",INDEX(ORCAMENTO!$N:$N,$B70),IF(INDEX(ORCAMENTO!$Q:$Q,$B70)&lt;&gt;"",INDEX(ORCAMENTO!$Q:$Q,$B70),IF(INDEX(ORCAMENTO!$T:$T,$B70)&lt;&gt;"",INDEX(ORCAMENTO!$T:$T,$B70),INDEX(ORCAMENTO!$W:$W,$B70)))))))</f>
        <v/>
      </c>
      <c r="I70" s="255" t="str">
        <f ca="1">IF($B70="","",IF(INDEX(ORCAMENTO!$AI:$AI,$B70)&lt;&gt;"",INDEX(ORCAMENTO!$AI:$AI,$B70),IF(INDEX(ORCAMENTO!$AG:$AG,$B70),"Memorial de cálculo ou anexo obrigatório não informado para item acima do limite.",IF(AND(INDEX(ORCAMENTO!$AC:$AC,$B70),NOT(INDEX(ORCAMENTO!$AE:$AE,$B70))),"Informe pelo menos um ano completo com valor unitário e quantidade.","Pendência identificada automaticamente."))))</f>
        <v/>
      </c>
      <c r="N70" s="255">
        <f t="shared" si="0"/>
        <v>71</v>
      </c>
      <c r="O70" s="255">
        <f ca="1">IF(INDEX(ORCAMENTO!$AI:$AI,$N70)&lt;&gt;"",1,0)</f>
        <v>0</v>
      </c>
      <c r="P70" s="255">
        <f t="shared" ca="1" si="1"/>
        <v>11</v>
      </c>
      <c r="Q70" s="255" t="str">
        <f ca="1">INDEX(ORCAMENTO!$AI:$AI,$N70)</f>
        <v/>
      </c>
    </row>
    <row r="71" spans="2:17" ht="36" customHeight="1" x14ac:dyDescent="0.2">
      <c r="B71" s="206" t="str">
        <f ca="1">IFERROR(INDEX(_AUX_ANALISE!$A$1:$A$2461,MATCH(ROW()-34,_AUX_ANALISE!$C$1:$C$2461,0)),"")</f>
        <v/>
      </c>
      <c r="C71" s="192" t="str">
        <f ca="1">IF($B71="","",INDEX(ORCAMENTO!$B:$B,$B71))</f>
        <v/>
      </c>
      <c r="D71" s="206" t="str">
        <f ca="1">IF($B71="","",INDEX(ORCAMENTO!$E:$E,$B71))</f>
        <v/>
      </c>
      <c r="E71" s="206" t="str">
        <f ca="1">IF($B71="","",INDEX(ORCAMENTO!$D:$D,$B71))</f>
        <v/>
      </c>
      <c r="F71" s="307" t="str">
        <f ca="1">IF($B71="","",TRIM(IF(OR(INDEX(ORCAMENTO!$G:$G,$B71)&lt;&gt;"",INDEX(ORCAMENTO!$H:$H,$B71)&lt;&gt;""),"Ano 1; ","")&amp;IF(OR(INDEX(ORCAMENTO!$J:$J,$B71)&lt;&gt;"",INDEX(ORCAMENTO!$K:$K,$B71)&lt;&gt;""),"Ano 2; ","")&amp;IF(OR(INDEX(ORCAMENTO!$M:$M,$B71)&lt;&gt;"",INDEX(ORCAMENTO!$N:$N,$B71)&lt;&gt;""),"Ano 3; ","")&amp;IF(OR(INDEX(ORCAMENTO!$P:$P,$B71)&lt;&gt;"",INDEX(ORCAMENTO!$Q:$Q,$B71)&lt;&gt;""),"Ano 4; ","")&amp;IF(OR(INDEX(ORCAMENTO!$S:$S,$B71)&lt;&gt;"",INDEX(ORCAMENTO!$T:$T,$B71)&lt;&gt;""),"Ano 5; ","")&amp;IF(OR(INDEX(ORCAMENTO!$V:$V,$B71)&lt;&gt;"",INDEX(ORCAMENTO!$W:$W,$B71)&lt;&gt;""),"Ano 6; ","")))</f>
        <v/>
      </c>
      <c r="G71" s="307" t="str">
        <f ca="1">IF($B71="","",IF(INDEX(ORCAMENTO!$G:$G,$B71)&lt;&gt;"",INDEX(ORCAMENTO!$G:$G,$B71),IF(INDEX(ORCAMENTO!$J:$J,$B71)&lt;&gt;"",INDEX(ORCAMENTO!$J:$J,$B71),IF(INDEX(ORCAMENTO!$M:$M,$B71)&lt;&gt;"",INDEX(ORCAMENTO!$M:$M,$B71),IF(INDEX(ORCAMENTO!$P:$P,$B71)&lt;&gt;"",INDEX(ORCAMENTO!$P:$P,$B71),IF(INDEX(ORCAMENTO!$S:$S,$B71)&lt;&gt;"",INDEX(ORCAMENTO!$S:$S,$B71),INDEX(ORCAMENTO!$V:$V,$B71)))))))</f>
        <v/>
      </c>
      <c r="H71" s="308" t="str">
        <f ca="1">IF($B71="","",IF(INDEX(ORCAMENTO!$H:$H,$B71)&lt;&gt;"",INDEX(ORCAMENTO!$H:$H,$B71),IF(INDEX(ORCAMENTO!$K:$K,$B71)&lt;&gt;"",INDEX(ORCAMENTO!$K:$K,$B71),IF(INDEX(ORCAMENTO!$N:$N,$B71)&lt;&gt;"",INDEX(ORCAMENTO!$N:$N,$B71),IF(INDEX(ORCAMENTO!$Q:$Q,$B71)&lt;&gt;"",INDEX(ORCAMENTO!$Q:$Q,$B71),IF(INDEX(ORCAMENTO!$T:$T,$B71)&lt;&gt;"",INDEX(ORCAMENTO!$T:$T,$B71),INDEX(ORCAMENTO!$W:$W,$B71)))))))</f>
        <v/>
      </c>
      <c r="I71" s="255" t="str">
        <f ca="1">IF($B71="","",IF(INDEX(ORCAMENTO!$AI:$AI,$B71)&lt;&gt;"",INDEX(ORCAMENTO!$AI:$AI,$B71),IF(INDEX(ORCAMENTO!$AG:$AG,$B71),"Memorial de cálculo ou anexo obrigatório não informado para item acima do limite.",IF(AND(INDEX(ORCAMENTO!$AC:$AC,$B71),NOT(INDEX(ORCAMENTO!$AE:$AE,$B71))),"Informe pelo menos um ano completo com valor unitário e quantidade.","Pendência identificada automaticamente."))))</f>
        <v/>
      </c>
      <c r="N71" s="255">
        <f t="shared" si="0"/>
        <v>72</v>
      </c>
      <c r="O71" s="255">
        <f ca="1">IF(INDEX(ORCAMENTO!$AI:$AI,$N71)&lt;&gt;"",1,0)</f>
        <v>0</v>
      </c>
      <c r="P71" s="255">
        <f t="shared" ca="1" si="1"/>
        <v>11</v>
      </c>
      <c r="Q71" s="255" t="str">
        <f ca="1">INDEX(ORCAMENTO!$AI:$AI,$N71)</f>
        <v/>
      </c>
    </row>
    <row r="72" spans="2:17" ht="36" customHeight="1" x14ac:dyDescent="0.2">
      <c r="B72" s="206" t="str">
        <f ca="1">IFERROR(INDEX(_AUX_ANALISE!$A$1:$A$2461,MATCH(ROW()-34,_AUX_ANALISE!$C$1:$C$2461,0)),"")</f>
        <v/>
      </c>
      <c r="C72" s="192" t="str">
        <f ca="1">IF($B72="","",INDEX(ORCAMENTO!$B:$B,$B72))</f>
        <v/>
      </c>
      <c r="D72" s="206" t="str">
        <f ca="1">IF($B72="","",INDEX(ORCAMENTO!$E:$E,$B72))</f>
        <v/>
      </c>
      <c r="E72" s="206" t="str">
        <f ca="1">IF($B72="","",INDEX(ORCAMENTO!$D:$D,$B72))</f>
        <v/>
      </c>
      <c r="F72" s="307" t="str">
        <f ca="1">IF($B72="","",TRIM(IF(OR(INDEX(ORCAMENTO!$G:$G,$B72)&lt;&gt;"",INDEX(ORCAMENTO!$H:$H,$B72)&lt;&gt;""),"Ano 1; ","")&amp;IF(OR(INDEX(ORCAMENTO!$J:$J,$B72)&lt;&gt;"",INDEX(ORCAMENTO!$K:$K,$B72)&lt;&gt;""),"Ano 2; ","")&amp;IF(OR(INDEX(ORCAMENTO!$M:$M,$B72)&lt;&gt;"",INDEX(ORCAMENTO!$N:$N,$B72)&lt;&gt;""),"Ano 3; ","")&amp;IF(OR(INDEX(ORCAMENTO!$P:$P,$B72)&lt;&gt;"",INDEX(ORCAMENTO!$Q:$Q,$B72)&lt;&gt;""),"Ano 4; ","")&amp;IF(OR(INDEX(ORCAMENTO!$S:$S,$B72)&lt;&gt;"",INDEX(ORCAMENTO!$T:$T,$B72)&lt;&gt;""),"Ano 5; ","")&amp;IF(OR(INDEX(ORCAMENTO!$V:$V,$B72)&lt;&gt;"",INDEX(ORCAMENTO!$W:$W,$B72)&lt;&gt;""),"Ano 6; ","")))</f>
        <v/>
      </c>
      <c r="G72" s="307" t="str">
        <f ca="1">IF($B72="","",IF(INDEX(ORCAMENTO!$G:$G,$B72)&lt;&gt;"",INDEX(ORCAMENTO!$G:$G,$B72),IF(INDEX(ORCAMENTO!$J:$J,$B72)&lt;&gt;"",INDEX(ORCAMENTO!$J:$J,$B72),IF(INDEX(ORCAMENTO!$M:$M,$B72)&lt;&gt;"",INDEX(ORCAMENTO!$M:$M,$B72),IF(INDEX(ORCAMENTO!$P:$P,$B72)&lt;&gt;"",INDEX(ORCAMENTO!$P:$P,$B72),IF(INDEX(ORCAMENTO!$S:$S,$B72)&lt;&gt;"",INDEX(ORCAMENTO!$S:$S,$B72),INDEX(ORCAMENTO!$V:$V,$B72)))))))</f>
        <v/>
      </c>
      <c r="H72" s="308" t="str">
        <f ca="1">IF($B72="","",IF(INDEX(ORCAMENTO!$H:$H,$B72)&lt;&gt;"",INDEX(ORCAMENTO!$H:$H,$B72),IF(INDEX(ORCAMENTO!$K:$K,$B72)&lt;&gt;"",INDEX(ORCAMENTO!$K:$K,$B72),IF(INDEX(ORCAMENTO!$N:$N,$B72)&lt;&gt;"",INDEX(ORCAMENTO!$N:$N,$B72),IF(INDEX(ORCAMENTO!$Q:$Q,$B72)&lt;&gt;"",INDEX(ORCAMENTO!$Q:$Q,$B72),IF(INDEX(ORCAMENTO!$T:$T,$B72)&lt;&gt;"",INDEX(ORCAMENTO!$T:$T,$B72),INDEX(ORCAMENTO!$W:$W,$B72)))))))</f>
        <v/>
      </c>
      <c r="I72" s="255" t="str">
        <f ca="1">IF($B72="","",IF(INDEX(ORCAMENTO!$AI:$AI,$B72)&lt;&gt;"",INDEX(ORCAMENTO!$AI:$AI,$B72),IF(INDEX(ORCAMENTO!$AG:$AG,$B72),"Memorial de cálculo ou anexo obrigatório não informado para item acima do limite.",IF(AND(INDEX(ORCAMENTO!$AC:$AC,$B72),NOT(INDEX(ORCAMENTO!$AE:$AE,$B72))),"Informe pelo menos um ano completo com valor unitário e quantidade.","Pendência identificada automaticamente."))))</f>
        <v/>
      </c>
      <c r="N72" s="255">
        <f t="shared" si="0"/>
        <v>73</v>
      </c>
      <c r="O72" s="255">
        <f ca="1">IF(INDEX(ORCAMENTO!$AI:$AI,$N72)&lt;&gt;"",1,0)</f>
        <v>0</v>
      </c>
      <c r="P72" s="255">
        <f t="shared" ca="1" si="1"/>
        <v>11</v>
      </c>
      <c r="Q72" s="255" t="str">
        <f ca="1">INDEX(ORCAMENTO!$AI:$AI,$N72)</f>
        <v/>
      </c>
    </row>
    <row r="73" spans="2:17" ht="36" customHeight="1" x14ac:dyDescent="0.2">
      <c r="B73" s="206" t="str">
        <f ca="1">IFERROR(INDEX(_AUX_ANALISE!$A$1:$A$2461,MATCH(ROW()-34,_AUX_ANALISE!$C$1:$C$2461,0)),"")</f>
        <v/>
      </c>
      <c r="C73" s="192" t="str">
        <f ca="1">IF($B73="","",INDEX(ORCAMENTO!$B:$B,$B73))</f>
        <v/>
      </c>
      <c r="D73" s="206" t="str">
        <f ca="1">IF($B73="","",INDEX(ORCAMENTO!$E:$E,$B73))</f>
        <v/>
      </c>
      <c r="E73" s="206" t="str">
        <f ca="1">IF($B73="","",INDEX(ORCAMENTO!$D:$D,$B73))</f>
        <v/>
      </c>
      <c r="F73" s="307" t="str">
        <f ca="1">IF($B73="","",TRIM(IF(OR(INDEX(ORCAMENTO!$G:$G,$B73)&lt;&gt;"",INDEX(ORCAMENTO!$H:$H,$B73)&lt;&gt;""),"Ano 1; ","")&amp;IF(OR(INDEX(ORCAMENTO!$J:$J,$B73)&lt;&gt;"",INDEX(ORCAMENTO!$K:$K,$B73)&lt;&gt;""),"Ano 2; ","")&amp;IF(OR(INDEX(ORCAMENTO!$M:$M,$B73)&lt;&gt;"",INDEX(ORCAMENTO!$N:$N,$B73)&lt;&gt;""),"Ano 3; ","")&amp;IF(OR(INDEX(ORCAMENTO!$P:$P,$B73)&lt;&gt;"",INDEX(ORCAMENTO!$Q:$Q,$B73)&lt;&gt;""),"Ano 4; ","")&amp;IF(OR(INDEX(ORCAMENTO!$S:$S,$B73)&lt;&gt;"",INDEX(ORCAMENTO!$T:$T,$B73)&lt;&gt;""),"Ano 5; ","")&amp;IF(OR(INDEX(ORCAMENTO!$V:$V,$B73)&lt;&gt;"",INDEX(ORCAMENTO!$W:$W,$B73)&lt;&gt;""),"Ano 6; ","")))</f>
        <v/>
      </c>
      <c r="G73" s="307" t="str">
        <f ca="1">IF($B73="","",IF(INDEX(ORCAMENTO!$G:$G,$B73)&lt;&gt;"",INDEX(ORCAMENTO!$G:$G,$B73),IF(INDEX(ORCAMENTO!$J:$J,$B73)&lt;&gt;"",INDEX(ORCAMENTO!$J:$J,$B73),IF(INDEX(ORCAMENTO!$M:$M,$B73)&lt;&gt;"",INDEX(ORCAMENTO!$M:$M,$B73),IF(INDEX(ORCAMENTO!$P:$P,$B73)&lt;&gt;"",INDEX(ORCAMENTO!$P:$P,$B73),IF(INDEX(ORCAMENTO!$S:$S,$B73)&lt;&gt;"",INDEX(ORCAMENTO!$S:$S,$B73),INDEX(ORCAMENTO!$V:$V,$B73)))))))</f>
        <v/>
      </c>
      <c r="H73" s="308" t="str">
        <f ca="1">IF($B73="","",IF(INDEX(ORCAMENTO!$H:$H,$B73)&lt;&gt;"",INDEX(ORCAMENTO!$H:$H,$B73),IF(INDEX(ORCAMENTO!$K:$K,$B73)&lt;&gt;"",INDEX(ORCAMENTO!$K:$K,$B73),IF(INDEX(ORCAMENTO!$N:$N,$B73)&lt;&gt;"",INDEX(ORCAMENTO!$N:$N,$B73),IF(INDEX(ORCAMENTO!$Q:$Q,$B73)&lt;&gt;"",INDEX(ORCAMENTO!$Q:$Q,$B73),IF(INDEX(ORCAMENTO!$T:$T,$B73)&lt;&gt;"",INDEX(ORCAMENTO!$T:$T,$B73),INDEX(ORCAMENTO!$W:$W,$B73)))))))</f>
        <v/>
      </c>
      <c r="I73" s="255" t="str">
        <f ca="1">IF($B73="","",IF(INDEX(ORCAMENTO!$AI:$AI,$B73)&lt;&gt;"",INDEX(ORCAMENTO!$AI:$AI,$B73),IF(INDEX(ORCAMENTO!$AG:$AG,$B73),"Memorial de cálculo ou anexo obrigatório não informado para item acima do limite.",IF(AND(INDEX(ORCAMENTO!$AC:$AC,$B73),NOT(INDEX(ORCAMENTO!$AE:$AE,$B73))),"Informe pelo menos um ano completo com valor unitário e quantidade.","Pendência identificada automaticamente."))))</f>
        <v/>
      </c>
      <c r="N73" s="255">
        <f t="shared" si="0"/>
        <v>74</v>
      </c>
      <c r="O73" s="255">
        <f ca="1">IF(INDEX(ORCAMENTO!$AI:$AI,$N73)&lt;&gt;"",1,0)</f>
        <v>0</v>
      </c>
      <c r="P73" s="255">
        <f t="shared" ca="1" si="1"/>
        <v>11</v>
      </c>
      <c r="Q73" s="255" t="str">
        <f ca="1">INDEX(ORCAMENTO!$AI:$AI,$N73)</f>
        <v/>
      </c>
    </row>
    <row r="74" spans="2:17" ht="36" customHeight="1" x14ac:dyDescent="0.2">
      <c r="B74" s="206" t="str">
        <f ca="1">IFERROR(INDEX(_AUX_ANALISE!$A$1:$A$2461,MATCH(ROW()-34,_AUX_ANALISE!$C$1:$C$2461,0)),"")</f>
        <v/>
      </c>
      <c r="C74" s="192" t="str">
        <f ca="1">IF($B74="","",INDEX(ORCAMENTO!$B:$B,$B74))</f>
        <v/>
      </c>
      <c r="D74" s="206" t="str">
        <f ca="1">IF($B74="","",INDEX(ORCAMENTO!$E:$E,$B74))</f>
        <v/>
      </c>
      <c r="E74" s="206" t="str">
        <f ca="1">IF($B74="","",INDEX(ORCAMENTO!$D:$D,$B74))</f>
        <v/>
      </c>
      <c r="F74" s="307" t="str">
        <f ca="1">IF($B74="","",TRIM(IF(OR(INDEX(ORCAMENTO!$G:$G,$B74)&lt;&gt;"",INDEX(ORCAMENTO!$H:$H,$B74)&lt;&gt;""),"Ano 1; ","")&amp;IF(OR(INDEX(ORCAMENTO!$J:$J,$B74)&lt;&gt;"",INDEX(ORCAMENTO!$K:$K,$B74)&lt;&gt;""),"Ano 2; ","")&amp;IF(OR(INDEX(ORCAMENTO!$M:$M,$B74)&lt;&gt;"",INDEX(ORCAMENTO!$N:$N,$B74)&lt;&gt;""),"Ano 3; ","")&amp;IF(OR(INDEX(ORCAMENTO!$P:$P,$B74)&lt;&gt;"",INDEX(ORCAMENTO!$Q:$Q,$B74)&lt;&gt;""),"Ano 4; ","")&amp;IF(OR(INDEX(ORCAMENTO!$S:$S,$B74)&lt;&gt;"",INDEX(ORCAMENTO!$T:$T,$B74)&lt;&gt;""),"Ano 5; ","")&amp;IF(OR(INDEX(ORCAMENTO!$V:$V,$B74)&lt;&gt;"",INDEX(ORCAMENTO!$W:$W,$B74)&lt;&gt;""),"Ano 6; ","")))</f>
        <v/>
      </c>
      <c r="G74" s="307" t="str">
        <f ca="1">IF($B74="","",IF(INDEX(ORCAMENTO!$G:$G,$B74)&lt;&gt;"",INDEX(ORCAMENTO!$G:$G,$B74),IF(INDEX(ORCAMENTO!$J:$J,$B74)&lt;&gt;"",INDEX(ORCAMENTO!$J:$J,$B74),IF(INDEX(ORCAMENTO!$M:$M,$B74)&lt;&gt;"",INDEX(ORCAMENTO!$M:$M,$B74),IF(INDEX(ORCAMENTO!$P:$P,$B74)&lt;&gt;"",INDEX(ORCAMENTO!$P:$P,$B74),IF(INDEX(ORCAMENTO!$S:$S,$B74)&lt;&gt;"",INDEX(ORCAMENTO!$S:$S,$B74),INDEX(ORCAMENTO!$V:$V,$B74)))))))</f>
        <v/>
      </c>
      <c r="H74" s="308" t="str">
        <f ca="1">IF($B74="","",IF(INDEX(ORCAMENTO!$H:$H,$B74)&lt;&gt;"",INDEX(ORCAMENTO!$H:$H,$B74),IF(INDEX(ORCAMENTO!$K:$K,$B74)&lt;&gt;"",INDEX(ORCAMENTO!$K:$K,$B74),IF(INDEX(ORCAMENTO!$N:$N,$B74)&lt;&gt;"",INDEX(ORCAMENTO!$N:$N,$B74),IF(INDEX(ORCAMENTO!$Q:$Q,$B74)&lt;&gt;"",INDEX(ORCAMENTO!$Q:$Q,$B74),IF(INDEX(ORCAMENTO!$T:$T,$B74)&lt;&gt;"",INDEX(ORCAMENTO!$T:$T,$B74),INDEX(ORCAMENTO!$W:$W,$B74)))))))</f>
        <v/>
      </c>
      <c r="I74" s="255" t="str">
        <f ca="1">IF($B74="","",IF(INDEX(ORCAMENTO!$AI:$AI,$B74)&lt;&gt;"",INDEX(ORCAMENTO!$AI:$AI,$B74),IF(INDEX(ORCAMENTO!$AG:$AG,$B74),"Memorial de cálculo ou anexo obrigatório não informado para item acima do limite.",IF(AND(INDEX(ORCAMENTO!$AC:$AC,$B74),NOT(INDEX(ORCAMENTO!$AE:$AE,$B74))),"Informe pelo menos um ano completo com valor unitário e quantidade.","Pendência identificada automaticamente."))))</f>
        <v/>
      </c>
      <c r="N74" s="255">
        <f t="shared" si="0"/>
        <v>75</v>
      </c>
      <c r="O74" s="255">
        <f ca="1">IF(INDEX(ORCAMENTO!$AI:$AI,$N74)&lt;&gt;"",1,0)</f>
        <v>0</v>
      </c>
      <c r="P74" s="255">
        <f t="shared" ca="1" si="1"/>
        <v>11</v>
      </c>
      <c r="Q74" s="255" t="str">
        <f ca="1">INDEX(ORCAMENTO!$AI:$AI,$N74)</f>
        <v/>
      </c>
    </row>
    <row r="75" spans="2:17" ht="36" customHeight="1" x14ac:dyDescent="0.2">
      <c r="B75" s="206" t="str">
        <f ca="1">IFERROR(INDEX(_AUX_ANALISE!$A$1:$A$2461,MATCH(ROW()-34,_AUX_ANALISE!$C$1:$C$2461,0)),"")</f>
        <v/>
      </c>
      <c r="C75" s="192" t="str">
        <f ca="1">IF($B75="","",INDEX(ORCAMENTO!$B:$B,$B75))</f>
        <v/>
      </c>
      <c r="D75" s="206" t="str">
        <f ca="1">IF($B75="","",INDEX(ORCAMENTO!$E:$E,$B75))</f>
        <v/>
      </c>
      <c r="E75" s="206" t="str">
        <f ca="1">IF($B75="","",INDEX(ORCAMENTO!$D:$D,$B75))</f>
        <v/>
      </c>
      <c r="F75" s="307" t="str">
        <f ca="1">IF($B75="","",TRIM(IF(OR(INDEX(ORCAMENTO!$G:$G,$B75)&lt;&gt;"",INDEX(ORCAMENTO!$H:$H,$B75)&lt;&gt;""),"Ano 1; ","")&amp;IF(OR(INDEX(ORCAMENTO!$J:$J,$B75)&lt;&gt;"",INDEX(ORCAMENTO!$K:$K,$B75)&lt;&gt;""),"Ano 2; ","")&amp;IF(OR(INDEX(ORCAMENTO!$M:$M,$B75)&lt;&gt;"",INDEX(ORCAMENTO!$N:$N,$B75)&lt;&gt;""),"Ano 3; ","")&amp;IF(OR(INDEX(ORCAMENTO!$P:$P,$B75)&lt;&gt;"",INDEX(ORCAMENTO!$Q:$Q,$B75)&lt;&gt;""),"Ano 4; ","")&amp;IF(OR(INDEX(ORCAMENTO!$S:$S,$B75)&lt;&gt;"",INDEX(ORCAMENTO!$T:$T,$B75)&lt;&gt;""),"Ano 5; ","")&amp;IF(OR(INDEX(ORCAMENTO!$V:$V,$B75)&lt;&gt;"",INDEX(ORCAMENTO!$W:$W,$B75)&lt;&gt;""),"Ano 6; ","")))</f>
        <v/>
      </c>
      <c r="G75" s="307" t="str">
        <f ca="1">IF($B75="","",IF(INDEX(ORCAMENTO!$G:$G,$B75)&lt;&gt;"",INDEX(ORCAMENTO!$G:$G,$B75),IF(INDEX(ORCAMENTO!$J:$J,$B75)&lt;&gt;"",INDEX(ORCAMENTO!$J:$J,$B75),IF(INDEX(ORCAMENTO!$M:$M,$B75)&lt;&gt;"",INDEX(ORCAMENTO!$M:$M,$B75),IF(INDEX(ORCAMENTO!$P:$P,$B75)&lt;&gt;"",INDEX(ORCAMENTO!$P:$P,$B75),IF(INDEX(ORCAMENTO!$S:$S,$B75)&lt;&gt;"",INDEX(ORCAMENTO!$S:$S,$B75),INDEX(ORCAMENTO!$V:$V,$B75)))))))</f>
        <v/>
      </c>
      <c r="H75" s="308" t="str">
        <f ca="1">IF($B75="","",IF(INDEX(ORCAMENTO!$H:$H,$B75)&lt;&gt;"",INDEX(ORCAMENTO!$H:$H,$B75),IF(INDEX(ORCAMENTO!$K:$K,$B75)&lt;&gt;"",INDEX(ORCAMENTO!$K:$K,$B75),IF(INDEX(ORCAMENTO!$N:$N,$B75)&lt;&gt;"",INDEX(ORCAMENTO!$N:$N,$B75),IF(INDEX(ORCAMENTO!$Q:$Q,$B75)&lt;&gt;"",INDEX(ORCAMENTO!$Q:$Q,$B75),IF(INDEX(ORCAMENTO!$T:$T,$B75)&lt;&gt;"",INDEX(ORCAMENTO!$T:$T,$B75),INDEX(ORCAMENTO!$W:$W,$B75)))))))</f>
        <v/>
      </c>
      <c r="I75" s="255" t="str">
        <f ca="1">IF($B75="","",IF(INDEX(ORCAMENTO!$AI:$AI,$B75)&lt;&gt;"",INDEX(ORCAMENTO!$AI:$AI,$B75),IF(INDEX(ORCAMENTO!$AG:$AG,$B75),"Memorial de cálculo ou anexo obrigatório não informado para item acima do limite.",IF(AND(INDEX(ORCAMENTO!$AC:$AC,$B75),NOT(INDEX(ORCAMENTO!$AE:$AE,$B75))),"Informe pelo menos um ano completo com valor unitário e quantidade.","Pendência identificada automaticamente."))))</f>
        <v/>
      </c>
      <c r="N75" s="255">
        <f t="shared" ref="N75:N138" si="4">N74+1</f>
        <v>76</v>
      </c>
      <c r="O75" s="255">
        <f ca="1">IF(INDEX(ORCAMENTO!$AI:$AI,$N75)&lt;&gt;"",1,0)</f>
        <v>0</v>
      </c>
      <c r="P75" s="255">
        <f t="shared" ref="P75:P138" ca="1" si="5">P74+O75</f>
        <v>11</v>
      </c>
      <c r="Q75" s="255" t="str">
        <f ca="1">INDEX(ORCAMENTO!$AI:$AI,$N75)</f>
        <v/>
      </c>
    </row>
    <row r="76" spans="2:17" ht="36" customHeight="1" x14ac:dyDescent="0.2">
      <c r="B76" s="206" t="str">
        <f ca="1">IFERROR(INDEX(_AUX_ANALISE!$A$1:$A$2461,MATCH(ROW()-34,_AUX_ANALISE!$C$1:$C$2461,0)),"")</f>
        <v/>
      </c>
      <c r="C76" s="192" t="str">
        <f ca="1">IF($B76="","",INDEX(ORCAMENTO!$B:$B,$B76))</f>
        <v/>
      </c>
      <c r="D76" s="206" t="str">
        <f ca="1">IF($B76="","",INDEX(ORCAMENTO!$E:$E,$B76))</f>
        <v/>
      </c>
      <c r="E76" s="206" t="str">
        <f ca="1">IF($B76="","",INDEX(ORCAMENTO!$D:$D,$B76))</f>
        <v/>
      </c>
      <c r="F76" s="307" t="str">
        <f ca="1">IF($B76="","",TRIM(IF(OR(INDEX(ORCAMENTO!$G:$G,$B76)&lt;&gt;"",INDEX(ORCAMENTO!$H:$H,$B76)&lt;&gt;""),"Ano 1; ","")&amp;IF(OR(INDEX(ORCAMENTO!$J:$J,$B76)&lt;&gt;"",INDEX(ORCAMENTO!$K:$K,$B76)&lt;&gt;""),"Ano 2; ","")&amp;IF(OR(INDEX(ORCAMENTO!$M:$M,$B76)&lt;&gt;"",INDEX(ORCAMENTO!$N:$N,$B76)&lt;&gt;""),"Ano 3; ","")&amp;IF(OR(INDEX(ORCAMENTO!$P:$P,$B76)&lt;&gt;"",INDEX(ORCAMENTO!$Q:$Q,$B76)&lt;&gt;""),"Ano 4; ","")&amp;IF(OR(INDEX(ORCAMENTO!$S:$S,$B76)&lt;&gt;"",INDEX(ORCAMENTO!$T:$T,$B76)&lt;&gt;""),"Ano 5; ","")&amp;IF(OR(INDEX(ORCAMENTO!$V:$V,$B76)&lt;&gt;"",INDEX(ORCAMENTO!$W:$W,$B76)&lt;&gt;""),"Ano 6; ","")))</f>
        <v/>
      </c>
      <c r="G76" s="307" t="str">
        <f ca="1">IF($B76="","",IF(INDEX(ORCAMENTO!$G:$G,$B76)&lt;&gt;"",INDEX(ORCAMENTO!$G:$G,$B76),IF(INDEX(ORCAMENTO!$J:$J,$B76)&lt;&gt;"",INDEX(ORCAMENTO!$J:$J,$B76),IF(INDEX(ORCAMENTO!$M:$M,$B76)&lt;&gt;"",INDEX(ORCAMENTO!$M:$M,$B76),IF(INDEX(ORCAMENTO!$P:$P,$B76)&lt;&gt;"",INDEX(ORCAMENTO!$P:$P,$B76),IF(INDEX(ORCAMENTO!$S:$S,$B76)&lt;&gt;"",INDEX(ORCAMENTO!$S:$S,$B76),INDEX(ORCAMENTO!$V:$V,$B76)))))))</f>
        <v/>
      </c>
      <c r="H76" s="308" t="str">
        <f ca="1">IF($B76="","",IF(INDEX(ORCAMENTO!$H:$H,$B76)&lt;&gt;"",INDEX(ORCAMENTO!$H:$H,$B76),IF(INDEX(ORCAMENTO!$K:$K,$B76)&lt;&gt;"",INDEX(ORCAMENTO!$K:$K,$B76),IF(INDEX(ORCAMENTO!$N:$N,$B76)&lt;&gt;"",INDEX(ORCAMENTO!$N:$N,$B76),IF(INDEX(ORCAMENTO!$Q:$Q,$B76)&lt;&gt;"",INDEX(ORCAMENTO!$Q:$Q,$B76),IF(INDEX(ORCAMENTO!$T:$T,$B76)&lt;&gt;"",INDEX(ORCAMENTO!$T:$T,$B76),INDEX(ORCAMENTO!$W:$W,$B76)))))))</f>
        <v/>
      </c>
      <c r="I76" s="255" t="str">
        <f ca="1">IF($B76="","",IF(INDEX(ORCAMENTO!$AI:$AI,$B76)&lt;&gt;"",INDEX(ORCAMENTO!$AI:$AI,$B76),IF(INDEX(ORCAMENTO!$AG:$AG,$B76),"Memorial de cálculo ou anexo obrigatório não informado para item acima do limite.",IF(AND(INDEX(ORCAMENTO!$AC:$AC,$B76),NOT(INDEX(ORCAMENTO!$AE:$AE,$B76))),"Informe pelo menos um ano completo com valor unitário e quantidade.","Pendência identificada automaticamente."))))</f>
        <v/>
      </c>
      <c r="N76" s="255">
        <f t="shared" si="4"/>
        <v>77</v>
      </c>
      <c r="O76" s="255">
        <f ca="1">IF(INDEX(ORCAMENTO!$AI:$AI,$N76)&lt;&gt;"",1,0)</f>
        <v>0</v>
      </c>
      <c r="P76" s="255">
        <f t="shared" ca="1" si="5"/>
        <v>11</v>
      </c>
      <c r="Q76" s="255" t="str">
        <f ca="1">INDEX(ORCAMENTO!$AI:$AI,$N76)</f>
        <v/>
      </c>
    </row>
    <row r="77" spans="2:17" ht="36" customHeight="1" x14ac:dyDescent="0.2">
      <c r="B77" s="206" t="str">
        <f ca="1">IFERROR(INDEX(_AUX_ANALISE!$A$1:$A$2461,MATCH(ROW()-34,_AUX_ANALISE!$C$1:$C$2461,0)),"")</f>
        <v/>
      </c>
      <c r="C77" s="192" t="str">
        <f ca="1">IF($B77="","",INDEX(ORCAMENTO!$B:$B,$B77))</f>
        <v/>
      </c>
      <c r="D77" s="206" t="str">
        <f ca="1">IF($B77="","",INDEX(ORCAMENTO!$E:$E,$B77))</f>
        <v/>
      </c>
      <c r="E77" s="206" t="str">
        <f ca="1">IF($B77="","",INDEX(ORCAMENTO!$D:$D,$B77))</f>
        <v/>
      </c>
      <c r="F77" s="307" t="str">
        <f ca="1">IF($B77="","",TRIM(IF(OR(INDEX(ORCAMENTO!$G:$G,$B77)&lt;&gt;"",INDEX(ORCAMENTO!$H:$H,$B77)&lt;&gt;""),"Ano 1; ","")&amp;IF(OR(INDEX(ORCAMENTO!$J:$J,$B77)&lt;&gt;"",INDEX(ORCAMENTO!$K:$K,$B77)&lt;&gt;""),"Ano 2; ","")&amp;IF(OR(INDEX(ORCAMENTO!$M:$M,$B77)&lt;&gt;"",INDEX(ORCAMENTO!$N:$N,$B77)&lt;&gt;""),"Ano 3; ","")&amp;IF(OR(INDEX(ORCAMENTO!$P:$P,$B77)&lt;&gt;"",INDEX(ORCAMENTO!$Q:$Q,$B77)&lt;&gt;""),"Ano 4; ","")&amp;IF(OR(INDEX(ORCAMENTO!$S:$S,$B77)&lt;&gt;"",INDEX(ORCAMENTO!$T:$T,$B77)&lt;&gt;""),"Ano 5; ","")&amp;IF(OR(INDEX(ORCAMENTO!$V:$V,$B77)&lt;&gt;"",INDEX(ORCAMENTO!$W:$W,$B77)&lt;&gt;""),"Ano 6; ","")))</f>
        <v/>
      </c>
      <c r="G77" s="307" t="str">
        <f ca="1">IF($B77="","",IF(INDEX(ORCAMENTO!$G:$G,$B77)&lt;&gt;"",INDEX(ORCAMENTO!$G:$G,$B77),IF(INDEX(ORCAMENTO!$J:$J,$B77)&lt;&gt;"",INDEX(ORCAMENTO!$J:$J,$B77),IF(INDEX(ORCAMENTO!$M:$M,$B77)&lt;&gt;"",INDEX(ORCAMENTO!$M:$M,$B77),IF(INDEX(ORCAMENTO!$P:$P,$B77)&lt;&gt;"",INDEX(ORCAMENTO!$P:$P,$B77),IF(INDEX(ORCAMENTO!$S:$S,$B77)&lt;&gt;"",INDEX(ORCAMENTO!$S:$S,$B77),INDEX(ORCAMENTO!$V:$V,$B77)))))))</f>
        <v/>
      </c>
      <c r="H77" s="308" t="str">
        <f ca="1">IF($B77="","",IF(INDEX(ORCAMENTO!$H:$H,$B77)&lt;&gt;"",INDEX(ORCAMENTO!$H:$H,$B77),IF(INDEX(ORCAMENTO!$K:$K,$B77)&lt;&gt;"",INDEX(ORCAMENTO!$K:$K,$B77),IF(INDEX(ORCAMENTO!$N:$N,$B77)&lt;&gt;"",INDEX(ORCAMENTO!$N:$N,$B77),IF(INDEX(ORCAMENTO!$Q:$Q,$B77)&lt;&gt;"",INDEX(ORCAMENTO!$Q:$Q,$B77),IF(INDEX(ORCAMENTO!$T:$T,$B77)&lt;&gt;"",INDEX(ORCAMENTO!$T:$T,$B77),INDEX(ORCAMENTO!$W:$W,$B77)))))))</f>
        <v/>
      </c>
      <c r="I77" s="255" t="str">
        <f ca="1">IF($B77="","",IF(INDEX(ORCAMENTO!$AI:$AI,$B77)&lt;&gt;"",INDEX(ORCAMENTO!$AI:$AI,$B77),IF(INDEX(ORCAMENTO!$AG:$AG,$B77),"Memorial de cálculo ou anexo obrigatório não informado para item acima do limite.",IF(AND(INDEX(ORCAMENTO!$AC:$AC,$B77),NOT(INDEX(ORCAMENTO!$AE:$AE,$B77))),"Informe pelo menos um ano completo com valor unitário e quantidade.","Pendência identificada automaticamente."))))</f>
        <v/>
      </c>
      <c r="N77" s="255">
        <f t="shared" si="4"/>
        <v>78</v>
      </c>
      <c r="O77" s="255">
        <f ca="1">IF(INDEX(ORCAMENTO!$AI:$AI,$N77)&lt;&gt;"",1,0)</f>
        <v>0</v>
      </c>
      <c r="P77" s="255">
        <f t="shared" ca="1" si="5"/>
        <v>11</v>
      </c>
      <c r="Q77" s="255" t="str">
        <f ca="1">INDEX(ORCAMENTO!$AI:$AI,$N77)</f>
        <v/>
      </c>
    </row>
    <row r="78" spans="2:17" ht="36" customHeight="1" x14ac:dyDescent="0.2">
      <c r="B78" s="206" t="str">
        <f ca="1">IFERROR(INDEX(_AUX_ANALISE!$A$1:$A$2461,MATCH(ROW()-34,_AUX_ANALISE!$C$1:$C$2461,0)),"")</f>
        <v/>
      </c>
      <c r="C78" s="192" t="str">
        <f ca="1">IF($B78="","",INDEX(ORCAMENTO!$B:$B,$B78))</f>
        <v/>
      </c>
      <c r="D78" s="206" t="str">
        <f ca="1">IF($B78="","",INDEX(ORCAMENTO!$E:$E,$B78))</f>
        <v/>
      </c>
      <c r="E78" s="206" t="str">
        <f ca="1">IF($B78="","",INDEX(ORCAMENTO!$D:$D,$B78))</f>
        <v/>
      </c>
      <c r="F78" s="307" t="str">
        <f ca="1">IF($B78="","",TRIM(IF(OR(INDEX(ORCAMENTO!$G:$G,$B78)&lt;&gt;"",INDEX(ORCAMENTO!$H:$H,$B78)&lt;&gt;""),"Ano 1; ","")&amp;IF(OR(INDEX(ORCAMENTO!$J:$J,$B78)&lt;&gt;"",INDEX(ORCAMENTO!$K:$K,$B78)&lt;&gt;""),"Ano 2; ","")&amp;IF(OR(INDEX(ORCAMENTO!$M:$M,$B78)&lt;&gt;"",INDEX(ORCAMENTO!$N:$N,$B78)&lt;&gt;""),"Ano 3; ","")&amp;IF(OR(INDEX(ORCAMENTO!$P:$P,$B78)&lt;&gt;"",INDEX(ORCAMENTO!$Q:$Q,$B78)&lt;&gt;""),"Ano 4; ","")&amp;IF(OR(INDEX(ORCAMENTO!$S:$S,$B78)&lt;&gt;"",INDEX(ORCAMENTO!$T:$T,$B78)&lt;&gt;""),"Ano 5; ","")&amp;IF(OR(INDEX(ORCAMENTO!$V:$V,$B78)&lt;&gt;"",INDEX(ORCAMENTO!$W:$W,$B78)&lt;&gt;""),"Ano 6; ","")))</f>
        <v/>
      </c>
      <c r="G78" s="307" t="str">
        <f ca="1">IF($B78="","",IF(INDEX(ORCAMENTO!$G:$G,$B78)&lt;&gt;"",INDEX(ORCAMENTO!$G:$G,$B78),IF(INDEX(ORCAMENTO!$J:$J,$B78)&lt;&gt;"",INDEX(ORCAMENTO!$J:$J,$B78),IF(INDEX(ORCAMENTO!$M:$M,$B78)&lt;&gt;"",INDEX(ORCAMENTO!$M:$M,$B78),IF(INDEX(ORCAMENTO!$P:$P,$B78)&lt;&gt;"",INDEX(ORCAMENTO!$P:$P,$B78),IF(INDEX(ORCAMENTO!$S:$S,$B78)&lt;&gt;"",INDEX(ORCAMENTO!$S:$S,$B78),INDEX(ORCAMENTO!$V:$V,$B78)))))))</f>
        <v/>
      </c>
      <c r="H78" s="308" t="str">
        <f ca="1">IF($B78="","",IF(INDEX(ORCAMENTO!$H:$H,$B78)&lt;&gt;"",INDEX(ORCAMENTO!$H:$H,$B78),IF(INDEX(ORCAMENTO!$K:$K,$B78)&lt;&gt;"",INDEX(ORCAMENTO!$K:$K,$B78),IF(INDEX(ORCAMENTO!$N:$N,$B78)&lt;&gt;"",INDEX(ORCAMENTO!$N:$N,$B78),IF(INDEX(ORCAMENTO!$Q:$Q,$B78)&lt;&gt;"",INDEX(ORCAMENTO!$Q:$Q,$B78),IF(INDEX(ORCAMENTO!$T:$T,$B78)&lt;&gt;"",INDEX(ORCAMENTO!$T:$T,$B78),INDEX(ORCAMENTO!$W:$W,$B78)))))))</f>
        <v/>
      </c>
      <c r="I78" s="255" t="str">
        <f ca="1">IF($B78="","",IF(INDEX(ORCAMENTO!$AI:$AI,$B78)&lt;&gt;"",INDEX(ORCAMENTO!$AI:$AI,$B78),IF(INDEX(ORCAMENTO!$AG:$AG,$B78),"Memorial de cálculo ou anexo obrigatório não informado para item acima do limite.",IF(AND(INDEX(ORCAMENTO!$AC:$AC,$B78),NOT(INDEX(ORCAMENTO!$AE:$AE,$B78))),"Informe pelo menos um ano completo com valor unitário e quantidade.","Pendência identificada automaticamente."))))</f>
        <v/>
      </c>
      <c r="N78" s="255">
        <f t="shared" si="4"/>
        <v>79</v>
      </c>
      <c r="O78" s="255">
        <f ca="1">IF(INDEX(ORCAMENTO!$AI:$AI,$N78)&lt;&gt;"",1,0)</f>
        <v>0</v>
      </c>
      <c r="P78" s="255">
        <f t="shared" ca="1" si="5"/>
        <v>11</v>
      </c>
      <c r="Q78" s="255" t="str">
        <f ca="1">INDEX(ORCAMENTO!$AI:$AI,$N78)</f>
        <v/>
      </c>
    </row>
    <row r="79" spans="2:17" ht="36" customHeight="1" x14ac:dyDescent="0.2">
      <c r="B79" s="206" t="str">
        <f ca="1">IFERROR(INDEX(_AUX_ANALISE!$A$1:$A$2461,MATCH(ROW()-34,_AUX_ANALISE!$C$1:$C$2461,0)),"")</f>
        <v/>
      </c>
      <c r="C79" s="192" t="str">
        <f ca="1">IF($B79="","",INDEX(ORCAMENTO!$B:$B,$B79))</f>
        <v/>
      </c>
      <c r="D79" s="206" t="str">
        <f ca="1">IF($B79="","",INDEX(ORCAMENTO!$E:$E,$B79))</f>
        <v/>
      </c>
      <c r="E79" s="206" t="str">
        <f ca="1">IF($B79="","",INDEX(ORCAMENTO!$D:$D,$B79))</f>
        <v/>
      </c>
      <c r="F79" s="307" t="str">
        <f ca="1">IF($B79="","",TRIM(IF(OR(INDEX(ORCAMENTO!$G:$G,$B79)&lt;&gt;"",INDEX(ORCAMENTO!$H:$H,$B79)&lt;&gt;""),"Ano 1; ","")&amp;IF(OR(INDEX(ORCAMENTO!$J:$J,$B79)&lt;&gt;"",INDEX(ORCAMENTO!$K:$K,$B79)&lt;&gt;""),"Ano 2; ","")&amp;IF(OR(INDEX(ORCAMENTO!$M:$M,$B79)&lt;&gt;"",INDEX(ORCAMENTO!$N:$N,$B79)&lt;&gt;""),"Ano 3; ","")&amp;IF(OR(INDEX(ORCAMENTO!$P:$P,$B79)&lt;&gt;"",INDEX(ORCAMENTO!$Q:$Q,$B79)&lt;&gt;""),"Ano 4; ","")&amp;IF(OR(INDEX(ORCAMENTO!$S:$S,$B79)&lt;&gt;"",INDEX(ORCAMENTO!$T:$T,$B79)&lt;&gt;""),"Ano 5; ","")&amp;IF(OR(INDEX(ORCAMENTO!$V:$V,$B79)&lt;&gt;"",INDEX(ORCAMENTO!$W:$W,$B79)&lt;&gt;""),"Ano 6; ","")))</f>
        <v/>
      </c>
      <c r="G79" s="307" t="str">
        <f ca="1">IF($B79="","",IF(INDEX(ORCAMENTO!$G:$G,$B79)&lt;&gt;"",INDEX(ORCAMENTO!$G:$G,$B79),IF(INDEX(ORCAMENTO!$J:$J,$B79)&lt;&gt;"",INDEX(ORCAMENTO!$J:$J,$B79),IF(INDEX(ORCAMENTO!$M:$M,$B79)&lt;&gt;"",INDEX(ORCAMENTO!$M:$M,$B79),IF(INDEX(ORCAMENTO!$P:$P,$B79)&lt;&gt;"",INDEX(ORCAMENTO!$P:$P,$B79),IF(INDEX(ORCAMENTO!$S:$S,$B79)&lt;&gt;"",INDEX(ORCAMENTO!$S:$S,$B79),INDEX(ORCAMENTO!$V:$V,$B79)))))))</f>
        <v/>
      </c>
      <c r="H79" s="308" t="str">
        <f ca="1">IF($B79="","",IF(INDEX(ORCAMENTO!$H:$H,$B79)&lt;&gt;"",INDEX(ORCAMENTO!$H:$H,$B79),IF(INDEX(ORCAMENTO!$K:$K,$B79)&lt;&gt;"",INDEX(ORCAMENTO!$K:$K,$B79),IF(INDEX(ORCAMENTO!$N:$N,$B79)&lt;&gt;"",INDEX(ORCAMENTO!$N:$N,$B79),IF(INDEX(ORCAMENTO!$Q:$Q,$B79)&lt;&gt;"",INDEX(ORCAMENTO!$Q:$Q,$B79),IF(INDEX(ORCAMENTO!$T:$T,$B79)&lt;&gt;"",INDEX(ORCAMENTO!$T:$T,$B79),INDEX(ORCAMENTO!$W:$W,$B79)))))))</f>
        <v/>
      </c>
      <c r="I79" s="255" t="str">
        <f ca="1">IF($B79="","",IF(INDEX(ORCAMENTO!$AI:$AI,$B79)&lt;&gt;"",INDEX(ORCAMENTO!$AI:$AI,$B79),IF(INDEX(ORCAMENTO!$AG:$AG,$B79),"Memorial de cálculo ou anexo obrigatório não informado para item acima do limite.",IF(AND(INDEX(ORCAMENTO!$AC:$AC,$B79),NOT(INDEX(ORCAMENTO!$AE:$AE,$B79))),"Informe pelo menos um ano completo com valor unitário e quantidade.","Pendência identificada automaticamente."))))</f>
        <v/>
      </c>
      <c r="N79" s="255">
        <f t="shared" si="4"/>
        <v>80</v>
      </c>
      <c r="O79" s="255">
        <f ca="1">IF(INDEX(ORCAMENTO!$AI:$AI,$N79)&lt;&gt;"",1,0)</f>
        <v>0</v>
      </c>
      <c r="P79" s="255">
        <f t="shared" ca="1" si="5"/>
        <v>11</v>
      </c>
      <c r="Q79" s="255" t="str">
        <f ca="1">INDEX(ORCAMENTO!$AI:$AI,$N79)</f>
        <v/>
      </c>
    </row>
    <row r="80" spans="2:17" ht="36" customHeight="1" x14ac:dyDescent="0.2">
      <c r="B80" s="206" t="str">
        <f ca="1">IFERROR(INDEX(_AUX_ANALISE!$A$1:$A$2461,MATCH(ROW()-34,_AUX_ANALISE!$C$1:$C$2461,0)),"")</f>
        <v/>
      </c>
      <c r="C80" s="192" t="str">
        <f ca="1">IF($B80="","",INDEX(ORCAMENTO!$B:$B,$B80))</f>
        <v/>
      </c>
      <c r="D80" s="206" t="str">
        <f ca="1">IF($B80="","",INDEX(ORCAMENTO!$E:$E,$B80))</f>
        <v/>
      </c>
      <c r="E80" s="206" t="str">
        <f ca="1">IF($B80="","",INDEX(ORCAMENTO!$D:$D,$B80))</f>
        <v/>
      </c>
      <c r="F80" s="307" t="str">
        <f ca="1">IF($B80="","",TRIM(IF(OR(INDEX(ORCAMENTO!$G:$G,$B80)&lt;&gt;"",INDEX(ORCAMENTO!$H:$H,$B80)&lt;&gt;""),"Ano 1; ","")&amp;IF(OR(INDEX(ORCAMENTO!$J:$J,$B80)&lt;&gt;"",INDEX(ORCAMENTO!$K:$K,$B80)&lt;&gt;""),"Ano 2; ","")&amp;IF(OR(INDEX(ORCAMENTO!$M:$M,$B80)&lt;&gt;"",INDEX(ORCAMENTO!$N:$N,$B80)&lt;&gt;""),"Ano 3; ","")&amp;IF(OR(INDEX(ORCAMENTO!$P:$P,$B80)&lt;&gt;"",INDEX(ORCAMENTO!$Q:$Q,$B80)&lt;&gt;""),"Ano 4; ","")&amp;IF(OR(INDEX(ORCAMENTO!$S:$S,$B80)&lt;&gt;"",INDEX(ORCAMENTO!$T:$T,$B80)&lt;&gt;""),"Ano 5; ","")&amp;IF(OR(INDEX(ORCAMENTO!$V:$V,$B80)&lt;&gt;"",INDEX(ORCAMENTO!$W:$W,$B80)&lt;&gt;""),"Ano 6; ","")))</f>
        <v/>
      </c>
      <c r="G80" s="307" t="str">
        <f ca="1">IF($B80="","",IF(INDEX(ORCAMENTO!$G:$G,$B80)&lt;&gt;"",INDEX(ORCAMENTO!$G:$G,$B80),IF(INDEX(ORCAMENTO!$J:$J,$B80)&lt;&gt;"",INDEX(ORCAMENTO!$J:$J,$B80),IF(INDEX(ORCAMENTO!$M:$M,$B80)&lt;&gt;"",INDEX(ORCAMENTO!$M:$M,$B80),IF(INDEX(ORCAMENTO!$P:$P,$B80)&lt;&gt;"",INDEX(ORCAMENTO!$P:$P,$B80),IF(INDEX(ORCAMENTO!$S:$S,$B80)&lt;&gt;"",INDEX(ORCAMENTO!$S:$S,$B80),INDEX(ORCAMENTO!$V:$V,$B80)))))))</f>
        <v/>
      </c>
      <c r="H80" s="308" t="str">
        <f ca="1">IF($B80="","",IF(INDEX(ORCAMENTO!$H:$H,$B80)&lt;&gt;"",INDEX(ORCAMENTO!$H:$H,$B80),IF(INDEX(ORCAMENTO!$K:$K,$B80)&lt;&gt;"",INDEX(ORCAMENTO!$K:$K,$B80),IF(INDEX(ORCAMENTO!$N:$N,$B80)&lt;&gt;"",INDEX(ORCAMENTO!$N:$N,$B80),IF(INDEX(ORCAMENTO!$Q:$Q,$B80)&lt;&gt;"",INDEX(ORCAMENTO!$Q:$Q,$B80),IF(INDEX(ORCAMENTO!$T:$T,$B80)&lt;&gt;"",INDEX(ORCAMENTO!$T:$T,$B80),INDEX(ORCAMENTO!$W:$W,$B80)))))))</f>
        <v/>
      </c>
      <c r="I80" s="255" t="str">
        <f ca="1">IF($B80="","",IF(INDEX(ORCAMENTO!$AI:$AI,$B80)&lt;&gt;"",INDEX(ORCAMENTO!$AI:$AI,$B80),IF(INDEX(ORCAMENTO!$AG:$AG,$B80),"Memorial de cálculo ou anexo obrigatório não informado para item acima do limite.",IF(AND(INDEX(ORCAMENTO!$AC:$AC,$B80),NOT(INDEX(ORCAMENTO!$AE:$AE,$B80))),"Informe pelo menos um ano completo com valor unitário e quantidade.","Pendência identificada automaticamente."))))</f>
        <v/>
      </c>
      <c r="N80" s="255">
        <f t="shared" si="4"/>
        <v>81</v>
      </c>
      <c r="O80" s="255">
        <f ca="1">IF(INDEX(ORCAMENTO!$AI:$AI,$N80)&lt;&gt;"",1,0)</f>
        <v>0</v>
      </c>
      <c r="P80" s="255">
        <f t="shared" ca="1" si="5"/>
        <v>11</v>
      </c>
      <c r="Q80" s="255" t="str">
        <f ca="1">INDEX(ORCAMENTO!$AI:$AI,$N80)</f>
        <v/>
      </c>
    </row>
    <row r="81" spans="2:17" ht="36" customHeight="1" x14ac:dyDescent="0.2">
      <c r="B81" s="206" t="str">
        <f ca="1">IFERROR(INDEX(_AUX_ANALISE!$A$1:$A$2461,MATCH(ROW()-34,_AUX_ANALISE!$C$1:$C$2461,0)),"")</f>
        <v/>
      </c>
      <c r="C81" s="192" t="str">
        <f ca="1">IF($B81="","",INDEX(ORCAMENTO!$B:$B,$B81))</f>
        <v/>
      </c>
      <c r="D81" s="206" t="str">
        <f ca="1">IF($B81="","",INDEX(ORCAMENTO!$E:$E,$B81))</f>
        <v/>
      </c>
      <c r="E81" s="206" t="str">
        <f ca="1">IF($B81="","",INDEX(ORCAMENTO!$D:$D,$B81))</f>
        <v/>
      </c>
      <c r="F81" s="307" t="str">
        <f ca="1">IF($B81="","",TRIM(IF(OR(INDEX(ORCAMENTO!$G:$G,$B81)&lt;&gt;"",INDEX(ORCAMENTO!$H:$H,$B81)&lt;&gt;""),"Ano 1; ","")&amp;IF(OR(INDEX(ORCAMENTO!$J:$J,$B81)&lt;&gt;"",INDEX(ORCAMENTO!$K:$K,$B81)&lt;&gt;""),"Ano 2; ","")&amp;IF(OR(INDEX(ORCAMENTO!$M:$M,$B81)&lt;&gt;"",INDEX(ORCAMENTO!$N:$N,$B81)&lt;&gt;""),"Ano 3; ","")&amp;IF(OR(INDEX(ORCAMENTO!$P:$P,$B81)&lt;&gt;"",INDEX(ORCAMENTO!$Q:$Q,$B81)&lt;&gt;""),"Ano 4; ","")&amp;IF(OR(INDEX(ORCAMENTO!$S:$S,$B81)&lt;&gt;"",INDEX(ORCAMENTO!$T:$T,$B81)&lt;&gt;""),"Ano 5; ","")&amp;IF(OR(INDEX(ORCAMENTO!$V:$V,$B81)&lt;&gt;"",INDEX(ORCAMENTO!$W:$W,$B81)&lt;&gt;""),"Ano 6; ","")))</f>
        <v/>
      </c>
      <c r="G81" s="307" t="str">
        <f ca="1">IF($B81="","",IF(INDEX(ORCAMENTO!$G:$G,$B81)&lt;&gt;"",INDEX(ORCAMENTO!$G:$G,$B81),IF(INDEX(ORCAMENTO!$J:$J,$B81)&lt;&gt;"",INDEX(ORCAMENTO!$J:$J,$B81),IF(INDEX(ORCAMENTO!$M:$M,$B81)&lt;&gt;"",INDEX(ORCAMENTO!$M:$M,$B81),IF(INDEX(ORCAMENTO!$P:$P,$B81)&lt;&gt;"",INDEX(ORCAMENTO!$P:$P,$B81),IF(INDEX(ORCAMENTO!$S:$S,$B81)&lt;&gt;"",INDEX(ORCAMENTO!$S:$S,$B81),INDEX(ORCAMENTO!$V:$V,$B81)))))))</f>
        <v/>
      </c>
      <c r="H81" s="308" t="str">
        <f ca="1">IF($B81="","",IF(INDEX(ORCAMENTO!$H:$H,$B81)&lt;&gt;"",INDEX(ORCAMENTO!$H:$H,$B81),IF(INDEX(ORCAMENTO!$K:$K,$B81)&lt;&gt;"",INDEX(ORCAMENTO!$K:$K,$B81),IF(INDEX(ORCAMENTO!$N:$N,$B81)&lt;&gt;"",INDEX(ORCAMENTO!$N:$N,$B81),IF(INDEX(ORCAMENTO!$Q:$Q,$B81)&lt;&gt;"",INDEX(ORCAMENTO!$Q:$Q,$B81),IF(INDEX(ORCAMENTO!$T:$T,$B81)&lt;&gt;"",INDEX(ORCAMENTO!$T:$T,$B81),INDEX(ORCAMENTO!$W:$W,$B81)))))))</f>
        <v/>
      </c>
      <c r="I81" s="255" t="str">
        <f ca="1">IF($B81="","",IF(INDEX(ORCAMENTO!$AI:$AI,$B81)&lt;&gt;"",INDEX(ORCAMENTO!$AI:$AI,$B81),IF(INDEX(ORCAMENTO!$AG:$AG,$B81),"Memorial de cálculo ou anexo obrigatório não informado para item acima do limite.",IF(AND(INDEX(ORCAMENTO!$AC:$AC,$B81),NOT(INDEX(ORCAMENTO!$AE:$AE,$B81))),"Informe pelo menos um ano completo com valor unitário e quantidade.","Pendência identificada automaticamente."))))</f>
        <v/>
      </c>
      <c r="N81" s="255">
        <f t="shared" si="4"/>
        <v>82</v>
      </c>
      <c r="O81" s="255">
        <f ca="1">IF(INDEX(ORCAMENTO!$AI:$AI,$N81)&lt;&gt;"",1,0)</f>
        <v>0</v>
      </c>
      <c r="P81" s="255">
        <f t="shared" ca="1" si="5"/>
        <v>11</v>
      </c>
      <c r="Q81" s="255" t="str">
        <f ca="1">INDEX(ORCAMENTO!$AI:$AI,$N81)</f>
        <v/>
      </c>
    </row>
    <row r="82" spans="2:17" ht="36" customHeight="1" x14ac:dyDescent="0.2">
      <c r="B82" s="206" t="str">
        <f ca="1">IFERROR(INDEX(_AUX_ANALISE!$A$1:$A$2461,MATCH(ROW()-34,_AUX_ANALISE!$C$1:$C$2461,0)),"")</f>
        <v/>
      </c>
      <c r="C82" s="192" t="str">
        <f ca="1">IF($B82="","",INDEX(ORCAMENTO!$B:$B,$B82))</f>
        <v/>
      </c>
      <c r="D82" s="206" t="str">
        <f ca="1">IF($B82="","",INDEX(ORCAMENTO!$E:$E,$B82))</f>
        <v/>
      </c>
      <c r="E82" s="206" t="str">
        <f ca="1">IF($B82="","",INDEX(ORCAMENTO!$D:$D,$B82))</f>
        <v/>
      </c>
      <c r="F82" s="307" t="str">
        <f ca="1">IF($B82="","",TRIM(IF(OR(INDEX(ORCAMENTO!$G:$G,$B82)&lt;&gt;"",INDEX(ORCAMENTO!$H:$H,$B82)&lt;&gt;""),"Ano 1; ","")&amp;IF(OR(INDEX(ORCAMENTO!$J:$J,$B82)&lt;&gt;"",INDEX(ORCAMENTO!$K:$K,$B82)&lt;&gt;""),"Ano 2; ","")&amp;IF(OR(INDEX(ORCAMENTO!$M:$M,$B82)&lt;&gt;"",INDEX(ORCAMENTO!$N:$N,$B82)&lt;&gt;""),"Ano 3; ","")&amp;IF(OR(INDEX(ORCAMENTO!$P:$P,$B82)&lt;&gt;"",INDEX(ORCAMENTO!$Q:$Q,$B82)&lt;&gt;""),"Ano 4; ","")&amp;IF(OR(INDEX(ORCAMENTO!$S:$S,$B82)&lt;&gt;"",INDEX(ORCAMENTO!$T:$T,$B82)&lt;&gt;""),"Ano 5; ","")&amp;IF(OR(INDEX(ORCAMENTO!$V:$V,$B82)&lt;&gt;"",INDEX(ORCAMENTO!$W:$W,$B82)&lt;&gt;""),"Ano 6; ","")))</f>
        <v/>
      </c>
      <c r="G82" s="307" t="str">
        <f ca="1">IF($B82="","",IF(INDEX(ORCAMENTO!$G:$G,$B82)&lt;&gt;"",INDEX(ORCAMENTO!$G:$G,$B82),IF(INDEX(ORCAMENTO!$J:$J,$B82)&lt;&gt;"",INDEX(ORCAMENTO!$J:$J,$B82),IF(INDEX(ORCAMENTO!$M:$M,$B82)&lt;&gt;"",INDEX(ORCAMENTO!$M:$M,$B82),IF(INDEX(ORCAMENTO!$P:$P,$B82)&lt;&gt;"",INDEX(ORCAMENTO!$P:$P,$B82),IF(INDEX(ORCAMENTO!$S:$S,$B82)&lt;&gt;"",INDEX(ORCAMENTO!$S:$S,$B82),INDEX(ORCAMENTO!$V:$V,$B82)))))))</f>
        <v/>
      </c>
      <c r="H82" s="308" t="str">
        <f ca="1">IF($B82="","",IF(INDEX(ORCAMENTO!$H:$H,$B82)&lt;&gt;"",INDEX(ORCAMENTO!$H:$H,$B82),IF(INDEX(ORCAMENTO!$K:$K,$B82)&lt;&gt;"",INDEX(ORCAMENTO!$K:$K,$B82),IF(INDEX(ORCAMENTO!$N:$N,$B82)&lt;&gt;"",INDEX(ORCAMENTO!$N:$N,$B82),IF(INDEX(ORCAMENTO!$Q:$Q,$B82)&lt;&gt;"",INDEX(ORCAMENTO!$Q:$Q,$B82),IF(INDEX(ORCAMENTO!$T:$T,$B82)&lt;&gt;"",INDEX(ORCAMENTO!$T:$T,$B82),INDEX(ORCAMENTO!$W:$W,$B82)))))))</f>
        <v/>
      </c>
      <c r="I82" s="255" t="str">
        <f ca="1">IF($B82="","",IF(INDEX(ORCAMENTO!$AI:$AI,$B82)&lt;&gt;"",INDEX(ORCAMENTO!$AI:$AI,$B82),IF(INDEX(ORCAMENTO!$AG:$AG,$B82),"Memorial de cálculo ou anexo obrigatório não informado para item acima do limite.",IF(AND(INDEX(ORCAMENTO!$AC:$AC,$B82),NOT(INDEX(ORCAMENTO!$AE:$AE,$B82))),"Informe pelo menos um ano completo com valor unitário e quantidade.","Pendência identificada automaticamente."))))</f>
        <v/>
      </c>
      <c r="N82" s="255">
        <f t="shared" si="4"/>
        <v>83</v>
      </c>
      <c r="O82" s="255">
        <f ca="1">IF(INDEX(ORCAMENTO!$AI:$AI,$N82)&lt;&gt;"",1,0)</f>
        <v>0</v>
      </c>
      <c r="P82" s="255">
        <f t="shared" ca="1" si="5"/>
        <v>11</v>
      </c>
      <c r="Q82" s="255" t="str">
        <f ca="1">INDEX(ORCAMENTO!$AI:$AI,$N82)</f>
        <v/>
      </c>
    </row>
    <row r="83" spans="2:17" ht="36" customHeight="1" x14ac:dyDescent="0.2">
      <c r="B83" s="206" t="str">
        <f ca="1">IFERROR(INDEX(_AUX_ANALISE!$A$1:$A$2461,MATCH(ROW()-34,_AUX_ANALISE!$C$1:$C$2461,0)),"")</f>
        <v/>
      </c>
      <c r="C83" s="192" t="str">
        <f ca="1">IF($B83="","",INDEX(ORCAMENTO!$B:$B,$B83))</f>
        <v/>
      </c>
      <c r="D83" s="206" t="str">
        <f ca="1">IF($B83="","",INDEX(ORCAMENTO!$E:$E,$B83))</f>
        <v/>
      </c>
      <c r="E83" s="206" t="str">
        <f ca="1">IF($B83="","",INDEX(ORCAMENTO!$D:$D,$B83))</f>
        <v/>
      </c>
      <c r="F83" s="307" t="str">
        <f ca="1">IF($B83="","",TRIM(IF(OR(INDEX(ORCAMENTO!$G:$G,$B83)&lt;&gt;"",INDEX(ORCAMENTO!$H:$H,$B83)&lt;&gt;""),"Ano 1; ","")&amp;IF(OR(INDEX(ORCAMENTO!$J:$J,$B83)&lt;&gt;"",INDEX(ORCAMENTO!$K:$K,$B83)&lt;&gt;""),"Ano 2; ","")&amp;IF(OR(INDEX(ORCAMENTO!$M:$M,$B83)&lt;&gt;"",INDEX(ORCAMENTO!$N:$N,$B83)&lt;&gt;""),"Ano 3; ","")&amp;IF(OR(INDEX(ORCAMENTO!$P:$P,$B83)&lt;&gt;"",INDEX(ORCAMENTO!$Q:$Q,$B83)&lt;&gt;""),"Ano 4; ","")&amp;IF(OR(INDEX(ORCAMENTO!$S:$S,$B83)&lt;&gt;"",INDEX(ORCAMENTO!$T:$T,$B83)&lt;&gt;""),"Ano 5; ","")&amp;IF(OR(INDEX(ORCAMENTO!$V:$V,$B83)&lt;&gt;"",INDEX(ORCAMENTO!$W:$W,$B83)&lt;&gt;""),"Ano 6; ","")))</f>
        <v/>
      </c>
      <c r="G83" s="307" t="str">
        <f ca="1">IF($B83="","",IF(INDEX(ORCAMENTO!$G:$G,$B83)&lt;&gt;"",INDEX(ORCAMENTO!$G:$G,$B83),IF(INDEX(ORCAMENTO!$J:$J,$B83)&lt;&gt;"",INDEX(ORCAMENTO!$J:$J,$B83),IF(INDEX(ORCAMENTO!$M:$M,$B83)&lt;&gt;"",INDEX(ORCAMENTO!$M:$M,$B83),IF(INDEX(ORCAMENTO!$P:$P,$B83)&lt;&gt;"",INDEX(ORCAMENTO!$P:$P,$B83),IF(INDEX(ORCAMENTO!$S:$S,$B83)&lt;&gt;"",INDEX(ORCAMENTO!$S:$S,$B83),INDEX(ORCAMENTO!$V:$V,$B83)))))))</f>
        <v/>
      </c>
      <c r="H83" s="308" t="str">
        <f ca="1">IF($B83="","",IF(INDEX(ORCAMENTO!$H:$H,$B83)&lt;&gt;"",INDEX(ORCAMENTO!$H:$H,$B83),IF(INDEX(ORCAMENTO!$K:$K,$B83)&lt;&gt;"",INDEX(ORCAMENTO!$K:$K,$B83),IF(INDEX(ORCAMENTO!$N:$N,$B83)&lt;&gt;"",INDEX(ORCAMENTO!$N:$N,$B83),IF(INDEX(ORCAMENTO!$Q:$Q,$B83)&lt;&gt;"",INDEX(ORCAMENTO!$Q:$Q,$B83),IF(INDEX(ORCAMENTO!$T:$T,$B83)&lt;&gt;"",INDEX(ORCAMENTO!$T:$T,$B83),INDEX(ORCAMENTO!$W:$W,$B83)))))))</f>
        <v/>
      </c>
      <c r="I83" s="255" t="str">
        <f ca="1">IF($B83="","",IF(INDEX(ORCAMENTO!$AI:$AI,$B83)&lt;&gt;"",INDEX(ORCAMENTO!$AI:$AI,$B83),IF(INDEX(ORCAMENTO!$AG:$AG,$B83),"Memorial de cálculo ou anexo obrigatório não informado para item acima do limite.",IF(AND(INDEX(ORCAMENTO!$AC:$AC,$B83),NOT(INDEX(ORCAMENTO!$AE:$AE,$B83))),"Informe pelo menos um ano completo com valor unitário e quantidade.","Pendência identificada automaticamente."))))</f>
        <v/>
      </c>
      <c r="N83" s="255">
        <f t="shared" si="4"/>
        <v>84</v>
      </c>
      <c r="O83" s="255">
        <f ca="1">IF(INDEX(ORCAMENTO!$AI:$AI,$N83)&lt;&gt;"",1,0)</f>
        <v>0</v>
      </c>
      <c r="P83" s="255">
        <f t="shared" ca="1" si="5"/>
        <v>11</v>
      </c>
      <c r="Q83" s="255" t="str">
        <f ca="1">INDEX(ORCAMENTO!$AI:$AI,$N83)</f>
        <v/>
      </c>
    </row>
    <row r="84" spans="2:17" ht="36" customHeight="1" x14ac:dyDescent="0.2">
      <c r="B84" s="206" t="str">
        <f ca="1">IFERROR(INDEX(_AUX_ANALISE!$A$1:$A$2461,MATCH(ROW()-34,_AUX_ANALISE!$C$1:$C$2461,0)),"")</f>
        <v/>
      </c>
      <c r="C84" s="192" t="str">
        <f ca="1">IF($B84="","",INDEX(ORCAMENTO!$B:$B,$B84))</f>
        <v/>
      </c>
      <c r="D84" s="206" t="str">
        <f ca="1">IF($B84="","",INDEX(ORCAMENTO!$E:$E,$B84))</f>
        <v/>
      </c>
      <c r="E84" s="206" t="str">
        <f ca="1">IF($B84="","",INDEX(ORCAMENTO!$D:$D,$B84))</f>
        <v/>
      </c>
      <c r="F84" s="307" t="str">
        <f ca="1">IF($B84="","",TRIM(IF(OR(INDEX(ORCAMENTO!$G:$G,$B84)&lt;&gt;"",INDEX(ORCAMENTO!$H:$H,$B84)&lt;&gt;""),"Ano 1; ","")&amp;IF(OR(INDEX(ORCAMENTO!$J:$J,$B84)&lt;&gt;"",INDEX(ORCAMENTO!$K:$K,$B84)&lt;&gt;""),"Ano 2; ","")&amp;IF(OR(INDEX(ORCAMENTO!$M:$M,$B84)&lt;&gt;"",INDEX(ORCAMENTO!$N:$N,$B84)&lt;&gt;""),"Ano 3; ","")&amp;IF(OR(INDEX(ORCAMENTO!$P:$P,$B84)&lt;&gt;"",INDEX(ORCAMENTO!$Q:$Q,$B84)&lt;&gt;""),"Ano 4; ","")&amp;IF(OR(INDEX(ORCAMENTO!$S:$S,$B84)&lt;&gt;"",INDEX(ORCAMENTO!$T:$T,$B84)&lt;&gt;""),"Ano 5; ","")&amp;IF(OR(INDEX(ORCAMENTO!$V:$V,$B84)&lt;&gt;"",INDEX(ORCAMENTO!$W:$W,$B84)&lt;&gt;""),"Ano 6; ","")))</f>
        <v/>
      </c>
      <c r="G84" s="307" t="str">
        <f ca="1">IF($B84="","",IF(INDEX(ORCAMENTO!$G:$G,$B84)&lt;&gt;"",INDEX(ORCAMENTO!$G:$G,$B84),IF(INDEX(ORCAMENTO!$J:$J,$B84)&lt;&gt;"",INDEX(ORCAMENTO!$J:$J,$B84),IF(INDEX(ORCAMENTO!$M:$M,$B84)&lt;&gt;"",INDEX(ORCAMENTO!$M:$M,$B84),IF(INDEX(ORCAMENTO!$P:$P,$B84)&lt;&gt;"",INDEX(ORCAMENTO!$P:$P,$B84),IF(INDEX(ORCAMENTO!$S:$S,$B84)&lt;&gt;"",INDEX(ORCAMENTO!$S:$S,$B84),INDEX(ORCAMENTO!$V:$V,$B84)))))))</f>
        <v/>
      </c>
      <c r="H84" s="308" t="str">
        <f ca="1">IF($B84="","",IF(INDEX(ORCAMENTO!$H:$H,$B84)&lt;&gt;"",INDEX(ORCAMENTO!$H:$H,$B84),IF(INDEX(ORCAMENTO!$K:$K,$B84)&lt;&gt;"",INDEX(ORCAMENTO!$K:$K,$B84),IF(INDEX(ORCAMENTO!$N:$N,$B84)&lt;&gt;"",INDEX(ORCAMENTO!$N:$N,$B84),IF(INDEX(ORCAMENTO!$Q:$Q,$B84)&lt;&gt;"",INDEX(ORCAMENTO!$Q:$Q,$B84),IF(INDEX(ORCAMENTO!$T:$T,$B84)&lt;&gt;"",INDEX(ORCAMENTO!$T:$T,$B84),INDEX(ORCAMENTO!$W:$W,$B84)))))))</f>
        <v/>
      </c>
      <c r="I84" s="255" t="str">
        <f ca="1">IF($B84="","",IF(INDEX(ORCAMENTO!$AI:$AI,$B84)&lt;&gt;"",INDEX(ORCAMENTO!$AI:$AI,$B84),IF(INDEX(ORCAMENTO!$AG:$AG,$B84),"Memorial de cálculo ou anexo obrigatório não informado para item acima do limite.",IF(AND(INDEX(ORCAMENTO!$AC:$AC,$B84),NOT(INDEX(ORCAMENTO!$AE:$AE,$B84))),"Informe pelo menos um ano completo com valor unitário e quantidade.","Pendência identificada automaticamente."))))</f>
        <v/>
      </c>
      <c r="N84" s="255">
        <f t="shared" si="4"/>
        <v>85</v>
      </c>
      <c r="O84" s="255">
        <f ca="1">IF(INDEX(ORCAMENTO!$AI:$AI,$N84)&lt;&gt;"",1,0)</f>
        <v>0</v>
      </c>
      <c r="P84" s="255">
        <f t="shared" ca="1" si="5"/>
        <v>11</v>
      </c>
      <c r="Q84" s="255" t="str">
        <f ca="1">INDEX(ORCAMENTO!$AI:$AI,$N84)</f>
        <v/>
      </c>
    </row>
    <row r="85" spans="2:17" ht="36" customHeight="1" x14ac:dyDescent="0.2">
      <c r="B85" s="206" t="str">
        <f ca="1">IFERROR(INDEX(_AUX_ANALISE!$A$1:$A$2461,MATCH(ROW()-34,_AUX_ANALISE!$C$1:$C$2461,0)),"")</f>
        <v/>
      </c>
      <c r="C85" s="192" t="str">
        <f ca="1">IF($B85="","",INDEX(ORCAMENTO!$B:$B,$B85))</f>
        <v/>
      </c>
      <c r="D85" s="206" t="str">
        <f ca="1">IF($B85="","",INDEX(ORCAMENTO!$E:$E,$B85))</f>
        <v/>
      </c>
      <c r="E85" s="206" t="str">
        <f ca="1">IF($B85="","",INDEX(ORCAMENTO!$D:$D,$B85))</f>
        <v/>
      </c>
      <c r="F85" s="307" t="str">
        <f ca="1">IF($B85="","",TRIM(IF(OR(INDEX(ORCAMENTO!$G:$G,$B85)&lt;&gt;"",INDEX(ORCAMENTO!$H:$H,$B85)&lt;&gt;""),"Ano 1; ","")&amp;IF(OR(INDEX(ORCAMENTO!$J:$J,$B85)&lt;&gt;"",INDEX(ORCAMENTO!$K:$K,$B85)&lt;&gt;""),"Ano 2; ","")&amp;IF(OR(INDEX(ORCAMENTO!$M:$M,$B85)&lt;&gt;"",INDEX(ORCAMENTO!$N:$N,$B85)&lt;&gt;""),"Ano 3; ","")&amp;IF(OR(INDEX(ORCAMENTO!$P:$P,$B85)&lt;&gt;"",INDEX(ORCAMENTO!$Q:$Q,$B85)&lt;&gt;""),"Ano 4; ","")&amp;IF(OR(INDEX(ORCAMENTO!$S:$S,$B85)&lt;&gt;"",INDEX(ORCAMENTO!$T:$T,$B85)&lt;&gt;""),"Ano 5; ","")&amp;IF(OR(INDEX(ORCAMENTO!$V:$V,$B85)&lt;&gt;"",INDEX(ORCAMENTO!$W:$W,$B85)&lt;&gt;""),"Ano 6; ","")))</f>
        <v/>
      </c>
      <c r="G85" s="307" t="str">
        <f ca="1">IF($B85="","",IF(INDEX(ORCAMENTO!$G:$G,$B85)&lt;&gt;"",INDEX(ORCAMENTO!$G:$G,$B85),IF(INDEX(ORCAMENTO!$J:$J,$B85)&lt;&gt;"",INDEX(ORCAMENTO!$J:$J,$B85),IF(INDEX(ORCAMENTO!$M:$M,$B85)&lt;&gt;"",INDEX(ORCAMENTO!$M:$M,$B85),IF(INDEX(ORCAMENTO!$P:$P,$B85)&lt;&gt;"",INDEX(ORCAMENTO!$P:$P,$B85),IF(INDEX(ORCAMENTO!$S:$S,$B85)&lt;&gt;"",INDEX(ORCAMENTO!$S:$S,$B85),INDEX(ORCAMENTO!$V:$V,$B85)))))))</f>
        <v/>
      </c>
      <c r="H85" s="308" t="str">
        <f ca="1">IF($B85="","",IF(INDEX(ORCAMENTO!$H:$H,$B85)&lt;&gt;"",INDEX(ORCAMENTO!$H:$H,$B85),IF(INDEX(ORCAMENTO!$K:$K,$B85)&lt;&gt;"",INDEX(ORCAMENTO!$K:$K,$B85),IF(INDEX(ORCAMENTO!$N:$N,$B85)&lt;&gt;"",INDEX(ORCAMENTO!$N:$N,$B85),IF(INDEX(ORCAMENTO!$Q:$Q,$B85)&lt;&gt;"",INDEX(ORCAMENTO!$Q:$Q,$B85),IF(INDEX(ORCAMENTO!$T:$T,$B85)&lt;&gt;"",INDEX(ORCAMENTO!$T:$T,$B85),INDEX(ORCAMENTO!$W:$W,$B85)))))))</f>
        <v/>
      </c>
      <c r="I85" s="255" t="str">
        <f ca="1">IF($B85="","",IF(INDEX(ORCAMENTO!$AI:$AI,$B85)&lt;&gt;"",INDEX(ORCAMENTO!$AI:$AI,$B85),IF(INDEX(ORCAMENTO!$AG:$AG,$B85),"Memorial de cálculo ou anexo obrigatório não informado para item acima do limite.",IF(AND(INDEX(ORCAMENTO!$AC:$AC,$B85),NOT(INDEX(ORCAMENTO!$AE:$AE,$B85))),"Informe pelo menos um ano completo com valor unitário e quantidade.","Pendência identificada automaticamente."))))</f>
        <v/>
      </c>
      <c r="N85" s="255">
        <f t="shared" si="4"/>
        <v>86</v>
      </c>
      <c r="O85" s="255">
        <f ca="1">IF(INDEX(ORCAMENTO!$AI:$AI,$N85)&lt;&gt;"",1,0)</f>
        <v>0</v>
      </c>
      <c r="P85" s="255">
        <f t="shared" ca="1" si="5"/>
        <v>11</v>
      </c>
      <c r="Q85" s="255" t="str">
        <f ca="1">INDEX(ORCAMENTO!$AI:$AI,$N85)</f>
        <v/>
      </c>
    </row>
    <row r="86" spans="2:17" ht="36" customHeight="1" x14ac:dyDescent="0.2">
      <c r="B86" s="206" t="str">
        <f ca="1">IFERROR(INDEX(_AUX_ANALISE!$A$1:$A$2461,MATCH(ROW()-34,_AUX_ANALISE!$C$1:$C$2461,0)),"")</f>
        <v/>
      </c>
      <c r="C86" s="192" t="str">
        <f ca="1">IF($B86="","",INDEX(ORCAMENTO!$B:$B,$B86))</f>
        <v/>
      </c>
      <c r="D86" s="206" t="str">
        <f ca="1">IF($B86="","",INDEX(ORCAMENTO!$E:$E,$B86))</f>
        <v/>
      </c>
      <c r="E86" s="206" t="str">
        <f ca="1">IF($B86="","",INDEX(ORCAMENTO!$D:$D,$B86))</f>
        <v/>
      </c>
      <c r="F86" s="307" t="str">
        <f ca="1">IF($B86="","",TRIM(IF(OR(INDEX(ORCAMENTO!$G:$G,$B86)&lt;&gt;"",INDEX(ORCAMENTO!$H:$H,$B86)&lt;&gt;""),"Ano 1; ","")&amp;IF(OR(INDEX(ORCAMENTO!$J:$J,$B86)&lt;&gt;"",INDEX(ORCAMENTO!$K:$K,$B86)&lt;&gt;""),"Ano 2; ","")&amp;IF(OR(INDEX(ORCAMENTO!$M:$M,$B86)&lt;&gt;"",INDEX(ORCAMENTO!$N:$N,$B86)&lt;&gt;""),"Ano 3; ","")&amp;IF(OR(INDEX(ORCAMENTO!$P:$P,$B86)&lt;&gt;"",INDEX(ORCAMENTO!$Q:$Q,$B86)&lt;&gt;""),"Ano 4; ","")&amp;IF(OR(INDEX(ORCAMENTO!$S:$S,$B86)&lt;&gt;"",INDEX(ORCAMENTO!$T:$T,$B86)&lt;&gt;""),"Ano 5; ","")&amp;IF(OR(INDEX(ORCAMENTO!$V:$V,$B86)&lt;&gt;"",INDEX(ORCAMENTO!$W:$W,$B86)&lt;&gt;""),"Ano 6; ","")))</f>
        <v/>
      </c>
      <c r="G86" s="307" t="str">
        <f ca="1">IF($B86="","",IF(INDEX(ORCAMENTO!$G:$G,$B86)&lt;&gt;"",INDEX(ORCAMENTO!$G:$G,$B86),IF(INDEX(ORCAMENTO!$J:$J,$B86)&lt;&gt;"",INDEX(ORCAMENTO!$J:$J,$B86),IF(INDEX(ORCAMENTO!$M:$M,$B86)&lt;&gt;"",INDEX(ORCAMENTO!$M:$M,$B86),IF(INDEX(ORCAMENTO!$P:$P,$B86)&lt;&gt;"",INDEX(ORCAMENTO!$P:$P,$B86),IF(INDEX(ORCAMENTO!$S:$S,$B86)&lt;&gt;"",INDEX(ORCAMENTO!$S:$S,$B86),INDEX(ORCAMENTO!$V:$V,$B86)))))))</f>
        <v/>
      </c>
      <c r="H86" s="308" t="str">
        <f ca="1">IF($B86="","",IF(INDEX(ORCAMENTO!$H:$H,$B86)&lt;&gt;"",INDEX(ORCAMENTO!$H:$H,$B86),IF(INDEX(ORCAMENTO!$K:$K,$B86)&lt;&gt;"",INDEX(ORCAMENTO!$K:$K,$B86),IF(INDEX(ORCAMENTO!$N:$N,$B86)&lt;&gt;"",INDEX(ORCAMENTO!$N:$N,$B86),IF(INDEX(ORCAMENTO!$Q:$Q,$B86)&lt;&gt;"",INDEX(ORCAMENTO!$Q:$Q,$B86),IF(INDEX(ORCAMENTO!$T:$T,$B86)&lt;&gt;"",INDEX(ORCAMENTO!$T:$T,$B86),INDEX(ORCAMENTO!$W:$W,$B86)))))))</f>
        <v/>
      </c>
      <c r="I86" s="255" t="str">
        <f ca="1">IF($B86="","",IF(INDEX(ORCAMENTO!$AI:$AI,$B86)&lt;&gt;"",INDEX(ORCAMENTO!$AI:$AI,$B86),IF(INDEX(ORCAMENTO!$AG:$AG,$B86),"Memorial de cálculo ou anexo obrigatório não informado para item acima do limite.",IF(AND(INDEX(ORCAMENTO!$AC:$AC,$B86),NOT(INDEX(ORCAMENTO!$AE:$AE,$B86))),"Informe pelo menos um ano completo com valor unitário e quantidade.","Pendência identificada automaticamente."))))</f>
        <v/>
      </c>
      <c r="N86" s="255">
        <f t="shared" si="4"/>
        <v>87</v>
      </c>
      <c r="O86" s="255">
        <f ca="1">IF(INDEX(ORCAMENTO!$AI:$AI,$N86)&lt;&gt;"",1,0)</f>
        <v>0</v>
      </c>
      <c r="P86" s="255">
        <f t="shared" ca="1" si="5"/>
        <v>11</v>
      </c>
      <c r="Q86" s="255" t="str">
        <f ca="1">INDEX(ORCAMENTO!$AI:$AI,$N86)</f>
        <v/>
      </c>
    </row>
    <row r="87" spans="2:17" ht="36" customHeight="1" x14ac:dyDescent="0.2">
      <c r="B87" s="206" t="str">
        <f ca="1">IFERROR(INDEX(_AUX_ANALISE!$A$1:$A$2461,MATCH(ROW()-34,_AUX_ANALISE!$C$1:$C$2461,0)),"")</f>
        <v/>
      </c>
      <c r="C87" s="192" t="str">
        <f ca="1">IF($B87="","",INDEX(ORCAMENTO!$B:$B,$B87))</f>
        <v/>
      </c>
      <c r="D87" s="206" t="str">
        <f ca="1">IF($B87="","",INDEX(ORCAMENTO!$E:$E,$B87))</f>
        <v/>
      </c>
      <c r="E87" s="206" t="str">
        <f ca="1">IF($B87="","",INDEX(ORCAMENTO!$D:$D,$B87))</f>
        <v/>
      </c>
      <c r="F87" s="307" t="str">
        <f ca="1">IF($B87="","",TRIM(IF(OR(INDEX(ORCAMENTO!$G:$G,$B87)&lt;&gt;"",INDEX(ORCAMENTO!$H:$H,$B87)&lt;&gt;""),"Ano 1; ","")&amp;IF(OR(INDEX(ORCAMENTO!$J:$J,$B87)&lt;&gt;"",INDEX(ORCAMENTO!$K:$K,$B87)&lt;&gt;""),"Ano 2; ","")&amp;IF(OR(INDEX(ORCAMENTO!$M:$M,$B87)&lt;&gt;"",INDEX(ORCAMENTO!$N:$N,$B87)&lt;&gt;""),"Ano 3; ","")&amp;IF(OR(INDEX(ORCAMENTO!$P:$P,$B87)&lt;&gt;"",INDEX(ORCAMENTO!$Q:$Q,$B87)&lt;&gt;""),"Ano 4; ","")&amp;IF(OR(INDEX(ORCAMENTO!$S:$S,$B87)&lt;&gt;"",INDEX(ORCAMENTO!$T:$T,$B87)&lt;&gt;""),"Ano 5; ","")&amp;IF(OR(INDEX(ORCAMENTO!$V:$V,$B87)&lt;&gt;"",INDEX(ORCAMENTO!$W:$W,$B87)&lt;&gt;""),"Ano 6; ","")))</f>
        <v/>
      </c>
      <c r="G87" s="307" t="str">
        <f ca="1">IF($B87="","",IF(INDEX(ORCAMENTO!$G:$G,$B87)&lt;&gt;"",INDEX(ORCAMENTO!$G:$G,$B87),IF(INDEX(ORCAMENTO!$J:$J,$B87)&lt;&gt;"",INDEX(ORCAMENTO!$J:$J,$B87),IF(INDEX(ORCAMENTO!$M:$M,$B87)&lt;&gt;"",INDEX(ORCAMENTO!$M:$M,$B87),IF(INDEX(ORCAMENTO!$P:$P,$B87)&lt;&gt;"",INDEX(ORCAMENTO!$P:$P,$B87),IF(INDEX(ORCAMENTO!$S:$S,$B87)&lt;&gt;"",INDEX(ORCAMENTO!$S:$S,$B87),INDEX(ORCAMENTO!$V:$V,$B87)))))))</f>
        <v/>
      </c>
      <c r="H87" s="308" t="str">
        <f ca="1">IF($B87="","",IF(INDEX(ORCAMENTO!$H:$H,$B87)&lt;&gt;"",INDEX(ORCAMENTO!$H:$H,$B87),IF(INDEX(ORCAMENTO!$K:$K,$B87)&lt;&gt;"",INDEX(ORCAMENTO!$K:$K,$B87),IF(INDEX(ORCAMENTO!$N:$N,$B87)&lt;&gt;"",INDEX(ORCAMENTO!$N:$N,$B87),IF(INDEX(ORCAMENTO!$Q:$Q,$B87)&lt;&gt;"",INDEX(ORCAMENTO!$Q:$Q,$B87),IF(INDEX(ORCAMENTO!$T:$T,$B87)&lt;&gt;"",INDEX(ORCAMENTO!$T:$T,$B87),INDEX(ORCAMENTO!$W:$W,$B87)))))))</f>
        <v/>
      </c>
      <c r="I87" s="255" t="str">
        <f ca="1">IF($B87="","",IF(INDEX(ORCAMENTO!$AI:$AI,$B87)&lt;&gt;"",INDEX(ORCAMENTO!$AI:$AI,$B87),IF(INDEX(ORCAMENTO!$AG:$AG,$B87),"Memorial de cálculo ou anexo obrigatório não informado para item acima do limite.",IF(AND(INDEX(ORCAMENTO!$AC:$AC,$B87),NOT(INDEX(ORCAMENTO!$AE:$AE,$B87))),"Informe pelo menos um ano completo com valor unitário e quantidade.","Pendência identificada automaticamente."))))</f>
        <v/>
      </c>
      <c r="N87" s="255">
        <f t="shared" si="4"/>
        <v>88</v>
      </c>
      <c r="O87" s="255">
        <f ca="1">IF(INDEX(ORCAMENTO!$AI:$AI,$N87)&lt;&gt;"",1,0)</f>
        <v>0</v>
      </c>
      <c r="P87" s="255">
        <f t="shared" ca="1" si="5"/>
        <v>11</v>
      </c>
      <c r="Q87" s="255" t="str">
        <f ca="1">INDEX(ORCAMENTO!$AI:$AI,$N87)</f>
        <v/>
      </c>
    </row>
    <row r="88" spans="2:17" ht="36" customHeight="1" x14ac:dyDescent="0.2">
      <c r="B88" s="206" t="str">
        <f ca="1">IFERROR(INDEX(_AUX_ANALISE!$A$1:$A$2461,MATCH(ROW()-34,_AUX_ANALISE!$C$1:$C$2461,0)),"")</f>
        <v/>
      </c>
      <c r="C88" s="192" t="str">
        <f ca="1">IF($B88="","",INDEX(ORCAMENTO!$B:$B,$B88))</f>
        <v/>
      </c>
      <c r="D88" s="206" t="str">
        <f ca="1">IF($B88="","",INDEX(ORCAMENTO!$E:$E,$B88))</f>
        <v/>
      </c>
      <c r="E88" s="206" t="str">
        <f ca="1">IF($B88="","",INDEX(ORCAMENTO!$D:$D,$B88))</f>
        <v/>
      </c>
      <c r="F88" s="307" t="str">
        <f ca="1">IF($B88="","",TRIM(IF(OR(INDEX(ORCAMENTO!$G:$G,$B88)&lt;&gt;"",INDEX(ORCAMENTO!$H:$H,$B88)&lt;&gt;""),"Ano 1; ","")&amp;IF(OR(INDEX(ORCAMENTO!$J:$J,$B88)&lt;&gt;"",INDEX(ORCAMENTO!$K:$K,$B88)&lt;&gt;""),"Ano 2; ","")&amp;IF(OR(INDEX(ORCAMENTO!$M:$M,$B88)&lt;&gt;"",INDEX(ORCAMENTO!$N:$N,$B88)&lt;&gt;""),"Ano 3; ","")&amp;IF(OR(INDEX(ORCAMENTO!$P:$P,$B88)&lt;&gt;"",INDEX(ORCAMENTO!$Q:$Q,$B88)&lt;&gt;""),"Ano 4; ","")&amp;IF(OR(INDEX(ORCAMENTO!$S:$S,$B88)&lt;&gt;"",INDEX(ORCAMENTO!$T:$T,$B88)&lt;&gt;""),"Ano 5; ","")&amp;IF(OR(INDEX(ORCAMENTO!$V:$V,$B88)&lt;&gt;"",INDEX(ORCAMENTO!$W:$W,$B88)&lt;&gt;""),"Ano 6; ","")))</f>
        <v/>
      </c>
      <c r="G88" s="307" t="str">
        <f ca="1">IF($B88="","",IF(INDEX(ORCAMENTO!$G:$G,$B88)&lt;&gt;"",INDEX(ORCAMENTO!$G:$G,$B88),IF(INDEX(ORCAMENTO!$J:$J,$B88)&lt;&gt;"",INDEX(ORCAMENTO!$J:$J,$B88),IF(INDEX(ORCAMENTO!$M:$M,$B88)&lt;&gt;"",INDEX(ORCAMENTO!$M:$M,$B88),IF(INDEX(ORCAMENTO!$P:$P,$B88)&lt;&gt;"",INDEX(ORCAMENTO!$P:$P,$B88),IF(INDEX(ORCAMENTO!$S:$S,$B88)&lt;&gt;"",INDEX(ORCAMENTO!$S:$S,$B88),INDEX(ORCAMENTO!$V:$V,$B88)))))))</f>
        <v/>
      </c>
      <c r="H88" s="308" t="str">
        <f ca="1">IF($B88="","",IF(INDEX(ORCAMENTO!$H:$H,$B88)&lt;&gt;"",INDEX(ORCAMENTO!$H:$H,$B88),IF(INDEX(ORCAMENTO!$K:$K,$B88)&lt;&gt;"",INDEX(ORCAMENTO!$K:$K,$B88),IF(INDEX(ORCAMENTO!$N:$N,$B88)&lt;&gt;"",INDEX(ORCAMENTO!$N:$N,$B88),IF(INDEX(ORCAMENTO!$Q:$Q,$B88)&lt;&gt;"",INDEX(ORCAMENTO!$Q:$Q,$B88),IF(INDEX(ORCAMENTO!$T:$T,$B88)&lt;&gt;"",INDEX(ORCAMENTO!$T:$T,$B88),INDEX(ORCAMENTO!$W:$W,$B88)))))))</f>
        <v/>
      </c>
      <c r="I88" s="255" t="str">
        <f ca="1">IF($B88="","",IF(INDEX(ORCAMENTO!$AI:$AI,$B88)&lt;&gt;"",INDEX(ORCAMENTO!$AI:$AI,$B88),IF(INDEX(ORCAMENTO!$AG:$AG,$B88),"Memorial de cálculo ou anexo obrigatório não informado para item acima do limite.",IF(AND(INDEX(ORCAMENTO!$AC:$AC,$B88),NOT(INDEX(ORCAMENTO!$AE:$AE,$B88))),"Informe pelo menos um ano completo com valor unitário e quantidade.","Pendência identificada automaticamente."))))</f>
        <v/>
      </c>
      <c r="N88" s="255">
        <f t="shared" si="4"/>
        <v>89</v>
      </c>
      <c r="O88" s="255">
        <f ca="1">IF(INDEX(ORCAMENTO!$AI:$AI,$N88)&lt;&gt;"",1,0)</f>
        <v>0</v>
      </c>
      <c r="P88" s="255">
        <f t="shared" ca="1" si="5"/>
        <v>11</v>
      </c>
      <c r="Q88" s="255" t="str">
        <f ca="1">INDEX(ORCAMENTO!$AI:$AI,$N88)</f>
        <v/>
      </c>
    </row>
    <row r="89" spans="2:17" ht="15" customHeight="1" x14ac:dyDescent="0.25">
      <c r="B89" s="255" t="str">
        <f ca="1">IFERROR(INDEX(_AUX_ANALISE!$A$1:$A$2461,MATCH(ROW()-34,_AUX_ANALISE!$C$1:$C$2461,0)),"")</f>
        <v/>
      </c>
      <c r="C89" s="255" t="str">
        <f ca="1">IF($B89="","",INDEX(ORCAMENTO!$B:$B,$B89))</f>
        <v/>
      </c>
      <c r="D89" s="255" t="str">
        <f ca="1">IF($B89="","",INDEX(ORCAMENTO!$E:$E,$B89))</f>
        <v/>
      </c>
      <c r="E89" s="255" t="str">
        <f ca="1">IF($B89="","",INDEX(ORCAMENTO!$D:$D,$B89))</f>
        <v/>
      </c>
      <c r="F89" s="255" t="str">
        <f ca="1">IF($B89="","",TRIM(IF(OR(INDEX(ORCAMENTO!$G:$G,$B89)&lt;&gt;"",INDEX(ORCAMENTO!$H:$H,$B89)&lt;&gt;""),"Ano 1; ","")&amp;IF(OR(INDEX(ORCAMENTO!$J:$J,$B89)&lt;&gt;"",INDEX(ORCAMENTO!$K:$K,$B89)&lt;&gt;""),"Ano 2; ","")&amp;IF(OR(INDEX(ORCAMENTO!$M:$M,$B89)&lt;&gt;"",INDEX(ORCAMENTO!$N:$N,$B89)&lt;&gt;""),"Ano 3; ","")&amp;IF(OR(INDEX(ORCAMENTO!$P:$P,$B89)&lt;&gt;"",INDEX(ORCAMENTO!$Q:$Q,$B89)&lt;&gt;""),"Ano 4; ","")&amp;IF(OR(INDEX(ORCAMENTO!$S:$S,$B89)&lt;&gt;"",INDEX(ORCAMENTO!$T:$T,$B89)&lt;&gt;""),"Ano 5; ","")&amp;IF(OR(INDEX(ORCAMENTO!$V:$V,$B89)&lt;&gt;"",INDEX(ORCAMENTO!$W:$W,$B89)&lt;&gt;""),"Ano 6; ","")))</f>
        <v/>
      </c>
      <c r="G89" s="311" t="str">
        <f ca="1">IF($B89="","",IF(INDEX(ORCAMENTO!$G:$G,$B89)&lt;&gt;"",INDEX(ORCAMENTO!$G:$G,$B89),IF(INDEX(ORCAMENTO!$J:$J,$B89)&lt;&gt;"",INDEX(ORCAMENTO!$J:$J,$B89),IF(INDEX(ORCAMENTO!$M:$M,$B89)&lt;&gt;"",INDEX(ORCAMENTO!$M:$M,$B89),IF(INDEX(ORCAMENTO!$P:$P,$B89)&lt;&gt;"",INDEX(ORCAMENTO!$P:$P,$B89),IF(INDEX(ORCAMENTO!$S:$S,$B89)&lt;&gt;"",INDEX(ORCAMENTO!$S:$S,$B89),INDEX(ORCAMENTO!$V:$V,$B89)))))))</f>
        <v/>
      </c>
      <c r="H89" s="312" t="str">
        <f ca="1">IF($B89="","",IF(INDEX(ORCAMENTO!$H:$H,$B89)&lt;&gt;"",INDEX(ORCAMENTO!$H:$H,$B89),IF(INDEX(ORCAMENTO!$K:$K,$B89)&lt;&gt;"",INDEX(ORCAMENTO!$K:$K,$B89),IF(INDEX(ORCAMENTO!$N:$N,$B89)&lt;&gt;"",INDEX(ORCAMENTO!$N:$N,$B89),IF(INDEX(ORCAMENTO!$Q:$Q,$B89)&lt;&gt;"",INDEX(ORCAMENTO!$Q:$Q,$B89),IF(INDEX(ORCAMENTO!$T:$T,$B89)&lt;&gt;"",INDEX(ORCAMENTO!$T:$T,$B89),INDEX(ORCAMENTO!$W:$W,$B89)))))))</f>
        <v/>
      </c>
      <c r="I89" s="255" t="str">
        <f ca="1">IF($B89="","",IF(INDEX(ORCAMENTO!$AI:$AI,$B89)&lt;&gt;"",INDEX(ORCAMENTO!$AI:$AI,$B89),IF(INDEX(ORCAMENTO!$AG:$AG,$B89),"Memorial de cálculo ou anexo obrigatório não informado para item acima do limite.",IF(AND(INDEX(ORCAMENTO!$AC:$AC,$B89),NOT(INDEX(ORCAMENTO!$AE:$AE,$B89))),"Informe pelo menos um ano completo com valor unitário e quantidade.","Pendência identificada automaticamente."))))</f>
        <v/>
      </c>
      <c r="N89" s="255">
        <f t="shared" si="4"/>
        <v>90</v>
      </c>
      <c r="O89" s="255">
        <f ca="1">IF(INDEX(ORCAMENTO!$AI:$AI,$N89)&lt;&gt;"",1,0)</f>
        <v>0</v>
      </c>
      <c r="P89" s="255">
        <f t="shared" ca="1" si="5"/>
        <v>11</v>
      </c>
      <c r="Q89" s="255" t="str">
        <f ca="1">INDEX(ORCAMENTO!$AI:$AI,$N89)</f>
        <v/>
      </c>
    </row>
    <row r="90" spans="2:17" ht="15" customHeight="1" x14ac:dyDescent="0.25">
      <c r="B90" s="255" t="str">
        <f ca="1">IFERROR(INDEX(_AUX_ANALISE!$A$1:$A$2461,MATCH(ROW()-34,_AUX_ANALISE!$C$1:$C$2461,0)),"")</f>
        <v/>
      </c>
      <c r="C90" s="255" t="str">
        <f ca="1">IF($B90="","",INDEX(ORCAMENTO!$B:$B,$B90))</f>
        <v/>
      </c>
      <c r="D90" s="255" t="str">
        <f ca="1">IF($B90="","",INDEX(ORCAMENTO!$E:$E,$B90))</f>
        <v/>
      </c>
      <c r="E90" s="255" t="str">
        <f ca="1">IF($B90="","",INDEX(ORCAMENTO!$D:$D,$B90))</f>
        <v/>
      </c>
      <c r="F90" s="255" t="str">
        <f ca="1">IF($B90="","",TRIM(IF(OR(INDEX(ORCAMENTO!$G:$G,$B90)&lt;&gt;"",INDEX(ORCAMENTO!$H:$H,$B90)&lt;&gt;""),"Ano 1; ","")&amp;IF(OR(INDEX(ORCAMENTO!$J:$J,$B90)&lt;&gt;"",INDEX(ORCAMENTO!$K:$K,$B90)&lt;&gt;""),"Ano 2; ","")&amp;IF(OR(INDEX(ORCAMENTO!$M:$M,$B90)&lt;&gt;"",INDEX(ORCAMENTO!$N:$N,$B90)&lt;&gt;""),"Ano 3; ","")&amp;IF(OR(INDEX(ORCAMENTO!$P:$P,$B90)&lt;&gt;"",INDEX(ORCAMENTO!$Q:$Q,$B90)&lt;&gt;""),"Ano 4; ","")&amp;IF(OR(INDEX(ORCAMENTO!$S:$S,$B90)&lt;&gt;"",INDEX(ORCAMENTO!$T:$T,$B90)&lt;&gt;""),"Ano 5; ","")&amp;IF(OR(INDEX(ORCAMENTO!$V:$V,$B90)&lt;&gt;"",INDEX(ORCAMENTO!$W:$W,$B90)&lt;&gt;""),"Ano 6; ","")))</f>
        <v/>
      </c>
      <c r="G90" s="311" t="str">
        <f ca="1">IF($B90="","",IF(INDEX(ORCAMENTO!$G:$G,$B90)&lt;&gt;"",INDEX(ORCAMENTO!$G:$G,$B90),IF(INDEX(ORCAMENTO!$J:$J,$B90)&lt;&gt;"",INDEX(ORCAMENTO!$J:$J,$B90),IF(INDEX(ORCAMENTO!$M:$M,$B90)&lt;&gt;"",INDEX(ORCAMENTO!$M:$M,$B90),IF(INDEX(ORCAMENTO!$P:$P,$B90)&lt;&gt;"",INDEX(ORCAMENTO!$P:$P,$B90),IF(INDEX(ORCAMENTO!$S:$S,$B90)&lt;&gt;"",INDEX(ORCAMENTO!$S:$S,$B90),INDEX(ORCAMENTO!$V:$V,$B90)))))))</f>
        <v/>
      </c>
      <c r="H90" s="312" t="str">
        <f ca="1">IF($B90="","",IF(INDEX(ORCAMENTO!$H:$H,$B90)&lt;&gt;"",INDEX(ORCAMENTO!$H:$H,$B90),IF(INDEX(ORCAMENTO!$K:$K,$B90)&lt;&gt;"",INDEX(ORCAMENTO!$K:$K,$B90),IF(INDEX(ORCAMENTO!$N:$N,$B90)&lt;&gt;"",INDEX(ORCAMENTO!$N:$N,$B90),IF(INDEX(ORCAMENTO!$Q:$Q,$B90)&lt;&gt;"",INDEX(ORCAMENTO!$Q:$Q,$B90),IF(INDEX(ORCAMENTO!$T:$T,$B90)&lt;&gt;"",INDEX(ORCAMENTO!$T:$T,$B90),INDEX(ORCAMENTO!$W:$W,$B90)))))))</f>
        <v/>
      </c>
      <c r="I90" s="255" t="str">
        <f ca="1">IF($B90="","",IF(INDEX(ORCAMENTO!$AI:$AI,$B90)&lt;&gt;"",INDEX(ORCAMENTO!$AI:$AI,$B90),IF(INDEX(ORCAMENTO!$AG:$AG,$B90),"Memorial de cálculo ou anexo obrigatório não informado para item acima do limite.",IF(AND(INDEX(ORCAMENTO!$AC:$AC,$B90),NOT(INDEX(ORCAMENTO!$AE:$AE,$B90))),"Informe pelo menos um ano completo com valor unitário e quantidade.","Pendência identificada automaticamente."))))</f>
        <v/>
      </c>
      <c r="N90" s="255">
        <f t="shared" si="4"/>
        <v>91</v>
      </c>
      <c r="O90" s="255">
        <f ca="1">IF(INDEX(ORCAMENTO!$AI:$AI,$N90)&lt;&gt;"",1,0)</f>
        <v>0</v>
      </c>
      <c r="P90" s="255">
        <f t="shared" ca="1" si="5"/>
        <v>11</v>
      </c>
      <c r="Q90" s="255" t="str">
        <f ca="1">INDEX(ORCAMENTO!$AI:$AI,$N90)</f>
        <v/>
      </c>
    </row>
    <row r="91" spans="2:17" ht="15" customHeight="1" x14ac:dyDescent="0.25">
      <c r="B91" s="255" t="str">
        <f ca="1">IFERROR(INDEX(_AUX_ANALISE!$A$1:$A$2461,MATCH(ROW()-34,_AUX_ANALISE!$C$1:$C$2461,0)),"")</f>
        <v/>
      </c>
      <c r="C91" s="255" t="str">
        <f ca="1">IF($B91="","",INDEX(ORCAMENTO!$B:$B,$B91))</f>
        <v/>
      </c>
      <c r="D91" s="255" t="str">
        <f ca="1">IF($B91="","",INDEX(ORCAMENTO!$E:$E,$B91))</f>
        <v/>
      </c>
      <c r="E91" s="255" t="str">
        <f ca="1">IF($B91="","",INDEX(ORCAMENTO!$D:$D,$B91))</f>
        <v/>
      </c>
      <c r="F91" s="255" t="str">
        <f ca="1">IF($B91="","",TRIM(IF(OR(INDEX(ORCAMENTO!$G:$G,$B91)&lt;&gt;"",INDEX(ORCAMENTO!$H:$H,$B91)&lt;&gt;""),"Ano 1; ","")&amp;IF(OR(INDEX(ORCAMENTO!$J:$J,$B91)&lt;&gt;"",INDEX(ORCAMENTO!$K:$K,$B91)&lt;&gt;""),"Ano 2; ","")&amp;IF(OR(INDEX(ORCAMENTO!$M:$M,$B91)&lt;&gt;"",INDEX(ORCAMENTO!$N:$N,$B91)&lt;&gt;""),"Ano 3; ","")&amp;IF(OR(INDEX(ORCAMENTO!$P:$P,$B91)&lt;&gt;"",INDEX(ORCAMENTO!$Q:$Q,$B91)&lt;&gt;""),"Ano 4; ","")&amp;IF(OR(INDEX(ORCAMENTO!$S:$S,$B91)&lt;&gt;"",INDEX(ORCAMENTO!$T:$T,$B91)&lt;&gt;""),"Ano 5; ","")&amp;IF(OR(INDEX(ORCAMENTO!$V:$V,$B91)&lt;&gt;"",INDEX(ORCAMENTO!$W:$W,$B91)&lt;&gt;""),"Ano 6; ","")))</f>
        <v/>
      </c>
      <c r="G91" s="311" t="str">
        <f ca="1">IF($B91="","",IF(INDEX(ORCAMENTO!$G:$G,$B91)&lt;&gt;"",INDEX(ORCAMENTO!$G:$G,$B91),IF(INDEX(ORCAMENTO!$J:$J,$B91)&lt;&gt;"",INDEX(ORCAMENTO!$J:$J,$B91),IF(INDEX(ORCAMENTO!$M:$M,$B91)&lt;&gt;"",INDEX(ORCAMENTO!$M:$M,$B91),IF(INDEX(ORCAMENTO!$P:$P,$B91)&lt;&gt;"",INDEX(ORCAMENTO!$P:$P,$B91),IF(INDEX(ORCAMENTO!$S:$S,$B91)&lt;&gt;"",INDEX(ORCAMENTO!$S:$S,$B91),INDEX(ORCAMENTO!$V:$V,$B91)))))))</f>
        <v/>
      </c>
      <c r="H91" s="312" t="str">
        <f ca="1">IF($B91="","",IF(INDEX(ORCAMENTO!$H:$H,$B91)&lt;&gt;"",INDEX(ORCAMENTO!$H:$H,$B91),IF(INDEX(ORCAMENTO!$K:$K,$B91)&lt;&gt;"",INDEX(ORCAMENTO!$K:$K,$B91),IF(INDEX(ORCAMENTO!$N:$N,$B91)&lt;&gt;"",INDEX(ORCAMENTO!$N:$N,$B91),IF(INDEX(ORCAMENTO!$Q:$Q,$B91)&lt;&gt;"",INDEX(ORCAMENTO!$Q:$Q,$B91),IF(INDEX(ORCAMENTO!$T:$T,$B91)&lt;&gt;"",INDEX(ORCAMENTO!$T:$T,$B91),INDEX(ORCAMENTO!$W:$W,$B91)))))))</f>
        <v/>
      </c>
      <c r="I91" s="255" t="str">
        <f ca="1">IF($B91="","",IF(INDEX(ORCAMENTO!$AI:$AI,$B91)&lt;&gt;"",INDEX(ORCAMENTO!$AI:$AI,$B91),IF(INDEX(ORCAMENTO!$AG:$AG,$B91),"Memorial de cálculo ou anexo obrigatório não informado para item acima do limite.",IF(AND(INDEX(ORCAMENTO!$AC:$AC,$B91),NOT(INDEX(ORCAMENTO!$AE:$AE,$B91))),"Informe pelo menos um ano completo com valor unitário e quantidade.","Pendência identificada automaticamente."))))</f>
        <v/>
      </c>
      <c r="N91" s="255">
        <f t="shared" si="4"/>
        <v>92</v>
      </c>
      <c r="O91" s="255">
        <f ca="1">IF(INDEX(ORCAMENTO!$AI:$AI,$N91)&lt;&gt;"",1,0)</f>
        <v>0</v>
      </c>
      <c r="P91" s="255">
        <f t="shared" ca="1" si="5"/>
        <v>11</v>
      </c>
      <c r="Q91" s="255" t="str">
        <f ca="1">INDEX(ORCAMENTO!$AI:$AI,$N91)</f>
        <v/>
      </c>
    </row>
    <row r="92" spans="2:17" ht="15" customHeight="1" x14ac:dyDescent="0.25">
      <c r="B92" s="255" t="str">
        <f ca="1">IFERROR(INDEX(_AUX_ANALISE!$A$1:$A$2461,MATCH(ROW()-34,_AUX_ANALISE!$C$1:$C$2461,0)),"")</f>
        <v/>
      </c>
      <c r="C92" s="255" t="str">
        <f ca="1">IF($B92="","",INDEX(ORCAMENTO!$B:$B,$B92))</f>
        <v/>
      </c>
      <c r="D92" s="255" t="str">
        <f ca="1">IF($B92="","",INDEX(ORCAMENTO!$E:$E,$B92))</f>
        <v/>
      </c>
      <c r="E92" s="255" t="str">
        <f ca="1">IF($B92="","",INDEX(ORCAMENTO!$D:$D,$B92))</f>
        <v/>
      </c>
      <c r="F92" s="255" t="str">
        <f ca="1">IF($B92="","",TRIM(IF(OR(INDEX(ORCAMENTO!$G:$G,$B92)&lt;&gt;"",INDEX(ORCAMENTO!$H:$H,$B92)&lt;&gt;""),"Ano 1; ","")&amp;IF(OR(INDEX(ORCAMENTO!$J:$J,$B92)&lt;&gt;"",INDEX(ORCAMENTO!$K:$K,$B92)&lt;&gt;""),"Ano 2; ","")&amp;IF(OR(INDEX(ORCAMENTO!$M:$M,$B92)&lt;&gt;"",INDEX(ORCAMENTO!$N:$N,$B92)&lt;&gt;""),"Ano 3; ","")&amp;IF(OR(INDEX(ORCAMENTO!$P:$P,$B92)&lt;&gt;"",INDEX(ORCAMENTO!$Q:$Q,$B92)&lt;&gt;""),"Ano 4; ","")&amp;IF(OR(INDEX(ORCAMENTO!$S:$S,$B92)&lt;&gt;"",INDEX(ORCAMENTO!$T:$T,$B92)&lt;&gt;""),"Ano 5; ","")&amp;IF(OR(INDEX(ORCAMENTO!$V:$V,$B92)&lt;&gt;"",INDEX(ORCAMENTO!$W:$W,$B92)&lt;&gt;""),"Ano 6; ","")))</f>
        <v/>
      </c>
      <c r="G92" s="311" t="str">
        <f ca="1">IF($B92="","",IF(INDEX(ORCAMENTO!$G:$G,$B92)&lt;&gt;"",INDEX(ORCAMENTO!$G:$G,$B92),IF(INDEX(ORCAMENTO!$J:$J,$B92)&lt;&gt;"",INDEX(ORCAMENTO!$J:$J,$B92),IF(INDEX(ORCAMENTO!$M:$M,$B92)&lt;&gt;"",INDEX(ORCAMENTO!$M:$M,$B92),IF(INDEX(ORCAMENTO!$P:$P,$B92)&lt;&gt;"",INDEX(ORCAMENTO!$P:$P,$B92),IF(INDEX(ORCAMENTO!$S:$S,$B92)&lt;&gt;"",INDEX(ORCAMENTO!$S:$S,$B92),INDEX(ORCAMENTO!$V:$V,$B92)))))))</f>
        <v/>
      </c>
      <c r="H92" s="312" t="str">
        <f ca="1">IF($B92="","",IF(INDEX(ORCAMENTO!$H:$H,$B92)&lt;&gt;"",INDEX(ORCAMENTO!$H:$H,$B92),IF(INDEX(ORCAMENTO!$K:$K,$B92)&lt;&gt;"",INDEX(ORCAMENTO!$K:$K,$B92),IF(INDEX(ORCAMENTO!$N:$N,$B92)&lt;&gt;"",INDEX(ORCAMENTO!$N:$N,$B92),IF(INDEX(ORCAMENTO!$Q:$Q,$B92)&lt;&gt;"",INDEX(ORCAMENTO!$Q:$Q,$B92),IF(INDEX(ORCAMENTO!$T:$T,$B92)&lt;&gt;"",INDEX(ORCAMENTO!$T:$T,$B92),INDEX(ORCAMENTO!$W:$W,$B92)))))))</f>
        <v/>
      </c>
      <c r="I92" s="255" t="str">
        <f ca="1">IF($B92="","",IF(INDEX(ORCAMENTO!$AI:$AI,$B92)&lt;&gt;"",INDEX(ORCAMENTO!$AI:$AI,$B92),IF(INDEX(ORCAMENTO!$AG:$AG,$B92),"Memorial de cálculo ou anexo obrigatório não informado para item acima do limite.",IF(AND(INDEX(ORCAMENTO!$AC:$AC,$B92),NOT(INDEX(ORCAMENTO!$AE:$AE,$B92))),"Informe pelo menos um ano completo com valor unitário e quantidade.","Pendência identificada automaticamente."))))</f>
        <v/>
      </c>
      <c r="N92" s="255">
        <f t="shared" si="4"/>
        <v>93</v>
      </c>
      <c r="O92" s="255">
        <f ca="1">IF(INDEX(ORCAMENTO!$AI:$AI,$N92)&lt;&gt;"",1,0)</f>
        <v>0</v>
      </c>
      <c r="P92" s="255">
        <f t="shared" ca="1" si="5"/>
        <v>11</v>
      </c>
      <c r="Q92" s="255" t="str">
        <f ca="1">INDEX(ORCAMENTO!$AI:$AI,$N92)</f>
        <v/>
      </c>
    </row>
    <row r="93" spans="2:17" ht="15" customHeight="1" x14ac:dyDescent="0.25">
      <c r="B93" s="255" t="str">
        <f ca="1">IFERROR(INDEX(_AUX_ANALISE!$A$1:$A$2461,MATCH(ROW()-34,_AUX_ANALISE!$C$1:$C$2461,0)),"")</f>
        <v/>
      </c>
      <c r="C93" s="255" t="str">
        <f ca="1">IF($B93="","",INDEX(ORCAMENTO!$B:$B,$B93))</f>
        <v/>
      </c>
      <c r="D93" s="255" t="str">
        <f ca="1">IF($B93="","",INDEX(ORCAMENTO!$E:$E,$B93))</f>
        <v/>
      </c>
      <c r="E93" s="255" t="str">
        <f ca="1">IF($B93="","",INDEX(ORCAMENTO!$D:$D,$B93))</f>
        <v/>
      </c>
      <c r="F93" s="255" t="str">
        <f ca="1">IF($B93="","",TRIM(IF(OR(INDEX(ORCAMENTO!$G:$G,$B93)&lt;&gt;"",INDEX(ORCAMENTO!$H:$H,$B93)&lt;&gt;""),"Ano 1; ","")&amp;IF(OR(INDEX(ORCAMENTO!$J:$J,$B93)&lt;&gt;"",INDEX(ORCAMENTO!$K:$K,$B93)&lt;&gt;""),"Ano 2; ","")&amp;IF(OR(INDEX(ORCAMENTO!$M:$M,$B93)&lt;&gt;"",INDEX(ORCAMENTO!$N:$N,$B93)&lt;&gt;""),"Ano 3; ","")&amp;IF(OR(INDEX(ORCAMENTO!$P:$P,$B93)&lt;&gt;"",INDEX(ORCAMENTO!$Q:$Q,$B93)&lt;&gt;""),"Ano 4; ","")&amp;IF(OR(INDEX(ORCAMENTO!$S:$S,$B93)&lt;&gt;"",INDEX(ORCAMENTO!$T:$T,$B93)&lt;&gt;""),"Ano 5; ","")&amp;IF(OR(INDEX(ORCAMENTO!$V:$V,$B93)&lt;&gt;"",INDEX(ORCAMENTO!$W:$W,$B93)&lt;&gt;""),"Ano 6; ","")))</f>
        <v/>
      </c>
      <c r="G93" s="311" t="str">
        <f ca="1">IF($B93="","",IF(INDEX(ORCAMENTO!$G:$G,$B93)&lt;&gt;"",INDEX(ORCAMENTO!$G:$G,$B93),IF(INDEX(ORCAMENTO!$J:$J,$B93)&lt;&gt;"",INDEX(ORCAMENTO!$J:$J,$B93),IF(INDEX(ORCAMENTO!$M:$M,$B93)&lt;&gt;"",INDEX(ORCAMENTO!$M:$M,$B93),IF(INDEX(ORCAMENTO!$P:$P,$B93)&lt;&gt;"",INDEX(ORCAMENTO!$P:$P,$B93),IF(INDEX(ORCAMENTO!$S:$S,$B93)&lt;&gt;"",INDEX(ORCAMENTO!$S:$S,$B93),INDEX(ORCAMENTO!$V:$V,$B93)))))))</f>
        <v/>
      </c>
      <c r="H93" s="312" t="str">
        <f ca="1">IF($B93="","",IF(INDEX(ORCAMENTO!$H:$H,$B93)&lt;&gt;"",INDEX(ORCAMENTO!$H:$H,$B93),IF(INDEX(ORCAMENTO!$K:$K,$B93)&lt;&gt;"",INDEX(ORCAMENTO!$K:$K,$B93),IF(INDEX(ORCAMENTO!$N:$N,$B93)&lt;&gt;"",INDEX(ORCAMENTO!$N:$N,$B93),IF(INDEX(ORCAMENTO!$Q:$Q,$B93)&lt;&gt;"",INDEX(ORCAMENTO!$Q:$Q,$B93),IF(INDEX(ORCAMENTO!$T:$T,$B93)&lt;&gt;"",INDEX(ORCAMENTO!$T:$T,$B93),INDEX(ORCAMENTO!$W:$W,$B93)))))))</f>
        <v/>
      </c>
      <c r="I93" s="255" t="str">
        <f ca="1">IF($B93="","",IF(INDEX(ORCAMENTO!$AI:$AI,$B93)&lt;&gt;"",INDEX(ORCAMENTO!$AI:$AI,$B93),IF(INDEX(ORCAMENTO!$AG:$AG,$B93),"Memorial de cálculo ou anexo obrigatório não informado para item acima do limite.",IF(AND(INDEX(ORCAMENTO!$AC:$AC,$B93),NOT(INDEX(ORCAMENTO!$AE:$AE,$B93))),"Informe pelo menos um ano completo com valor unitário e quantidade.","Pendência identificada automaticamente."))))</f>
        <v/>
      </c>
      <c r="N93" s="255">
        <f t="shared" si="4"/>
        <v>94</v>
      </c>
      <c r="O93" s="255">
        <f ca="1">IF(INDEX(ORCAMENTO!$AI:$AI,$N93)&lt;&gt;"",1,0)</f>
        <v>0</v>
      </c>
      <c r="P93" s="255">
        <f t="shared" ca="1" si="5"/>
        <v>11</v>
      </c>
      <c r="Q93" s="255" t="str">
        <f ca="1">INDEX(ORCAMENTO!$AI:$AI,$N93)</f>
        <v/>
      </c>
    </row>
    <row r="94" spans="2:17" ht="15" customHeight="1" x14ac:dyDescent="0.25">
      <c r="B94" s="255" t="str">
        <f ca="1">IFERROR(INDEX(_AUX_ANALISE!$A$1:$A$2461,MATCH(ROW()-34,_AUX_ANALISE!$C$1:$C$2461,0)),"")</f>
        <v/>
      </c>
      <c r="C94" s="255" t="str">
        <f ca="1">IF($B94="","",INDEX(ORCAMENTO!$B:$B,$B94))</f>
        <v/>
      </c>
      <c r="D94" s="255" t="str">
        <f ca="1">IF($B94="","",INDEX(ORCAMENTO!$E:$E,$B94))</f>
        <v/>
      </c>
      <c r="E94" s="255" t="str">
        <f ca="1">IF($B94="","",INDEX(ORCAMENTO!$D:$D,$B94))</f>
        <v/>
      </c>
      <c r="F94" s="255" t="str">
        <f ca="1">IF($B94="","",TRIM(IF(OR(INDEX(ORCAMENTO!$G:$G,$B94)&lt;&gt;"",INDEX(ORCAMENTO!$H:$H,$B94)&lt;&gt;""),"Ano 1; ","")&amp;IF(OR(INDEX(ORCAMENTO!$J:$J,$B94)&lt;&gt;"",INDEX(ORCAMENTO!$K:$K,$B94)&lt;&gt;""),"Ano 2; ","")&amp;IF(OR(INDEX(ORCAMENTO!$M:$M,$B94)&lt;&gt;"",INDEX(ORCAMENTO!$N:$N,$B94)&lt;&gt;""),"Ano 3; ","")&amp;IF(OR(INDEX(ORCAMENTO!$P:$P,$B94)&lt;&gt;"",INDEX(ORCAMENTO!$Q:$Q,$B94)&lt;&gt;""),"Ano 4; ","")&amp;IF(OR(INDEX(ORCAMENTO!$S:$S,$B94)&lt;&gt;"",INDEX(ORCAMENTO!$T:$T,$B94)&lt;&gt;""),"Ano 5; ","")&amp;IF(OR(INDEX(ORCAMENTO!$V:$V,$B94)&lt;&gt;"",INDEX(ORCAMENTO!$W:$W,$B94)&lt;&gt;""),"Ano 6; ","")))</f>
        <v/>
      </c>
      <c r="G94" s="311" t="str">
        <f ca="1">IF($B94="","",IF(INDEX(ORCAMENTO!$G:$G,$B94)&lt;&gt;"",INDEX(ORCAMENTO!$G:$G,$B94),IF(INDEX(ORCAMENTO!$J:$J,$B94)&lt;&gt;"",INDEX(ORCAMENTO!$J:$J,$B94),IF(INDEX(ORCAMENTO!$M:$M,$B94)&lt;&gt;"",INDEX(ORCAMENTO!$M:$M,$B94),IF(INDEX(ORCAMENTO!$P:$P,$B94)&lt;&gt;"",INDEX(ORCAMENTO!$P:$P,$B94),IF(INDEX(ORCAMENTO!$S:$S,$B94)&lt;&gt;"",INDEX(ORCAMENTO!$S:$S,$B94),INDEX(ORCAMENTO!$V:$V,$B94)))))))</f>
        <v/>
      </c>
      <c r="H94" s="312" t="str">
        <f ca="1">IF($B94="","",IF(INDEX(ORCAMENTO!$H:$H,$B94)&lt;&gt;"",INDEX(ORCAMENTO!$H:$H,$B94),IF(INDEX(ORCAMENTO!$K:$K,$B94)&lt;&gt;"",INDEX(ORCAMENTO!$K:$K,$B94),IF(INDEX(ORCAMENTO!$N:$N,$B94)&lt;&gt;"",INDEX(ORCAMENTO!$N:$N,$B94),IF(INDEX(ORCAMENTO!$Q:$Q,$B94)&lt;&gt;"",INDEX(ORCAMENTO!$Q:$Q,$B94),IF(INDEX(ORCAMENTO!$T:$T,$B94)&lt;&gt;"",INDEX(ORCAMENTO!$T:$T,$B94),INDEX(ORCAMENTO!$W:$W,$B94)))))))</f>
        <v/>
      </c>
      <c r="I94" s="255" t="str">
        <f ca="1">IF($B94="","",IF(INDEX(ORCAMENTO!$AI:$AI,$B94)&lt;&gt;"",INDEX(ORCAMENTO!$AI:$AI,$B94),IF(INDEX(ORCAMENTO!$AG:$AG,$B94),"Memorial de cálculo ou anexo obrigatório não informado para item acima do limite.",IF(AND(INDEX(ORCAMENTO!$AC:$AC,$B94),NOT(INDEX(ORCAMENTO!$AE:$AE,$B94))),"Informe pelo menos um ano completo com valor unitário e quantidade.","Pendência identificada automaticamente."))))</f>
        <v/>
      </c>
      <c r="N94" s="255">
        <f t="shared" si="4"/>
        <v>95</v>
      </c>
      <c r="O94" s="255">
        <f ca="1">IF(INDEX(ORCAMENTO!$AI:$AI,$N94)&lt;&gt;"",1,0)</f>
        <v>0</v>
      </c>
      <c r="P94" s="255">
        <f t="shared" ca="1" si="5"/>
        <v>11</v>
      </c>
      <c r="Q94" s="255" t="str">
        <f ca="1">INDEX(ORCAMENTO!$AI:$AI,$N94)</f>
        <v/>
      </c>
    </row>
    <row r="95" spans="2:17" ht="15" customHeight="1" x14ac:dyDescent="0.25">
      <c r="B95" s="255" t="str">
        <f ca="1">IFERROR(INDEX(_AUX_ANALISE!$A$1:$A$2461,MATCH(ROW()-34,_AUX_ANALISE!$C$1:$C$2461,0)),"")</f>
        <v/>
      </c>
      <c r="C95" s="255" t="str">
        <f ca="1">IF($B95="","",INDEX(ORCAMENTO!$B:$B,$B95))</f>
        <v/>
      </c>
      <c r="D95" s="255" t="str">
        <f ca="1">IF($B95="","",INDEX(ORCAMENTO!$E:$E,$B95))</f>
        <v/>
      </c>
      <c r="E95" s="255" t="str">
        <f ca="1">IF($B95="","",INDEX(ORCAMENTO!$D:$D,$B95))</f>
        <v/>
      </c>
      <c r="F95" s="255" t="str">
        <f ca="1">IF($B95="","",TRIM(IF(OR(INDEX(ORCAMENTO!$G:$G,$B95)&lt;&gt;"",INDEX(ORCAMENTO!$H:$H,$B95)&lt;&gt;""),"Ano 1; ","")&amp;IF(OR(INDEX(ORCAMENTO!$J:$J,$B95)&lt;&gt;"",INDEX(ORCAMENTO!$K:$K,$B95)&lt;&gt;""),"Ano 2; ","")&amp;IF(OR(INDEX(ORCAMENTO!$M:$M,$B95)&lt;&gt;"",INDEX(ORCAMENTO!$N:$N,$B95)&lt;&gt;""),"Ano 3; ","")&amp;IF(OR(INDEX(ORCAMENTO!$P:$P,$B95)&lt;&gt;"",INDEX(ORCAMENTO!$Q:$Q,$B95)&lt;&gt;""),"Ano 4; ","")&amp;IF(OR(INDEX(ORCAMENTO!$S:$S,$B95)&lt;&gt;"",INDEX(ORCAMENTO!$T:$T,$B95)&lt;&gt;""),"Ano 5; ","")&amp;IF(OR(INDEX(ORCAMENTO!$V:$V,$B95)&lt;&gt;"",INDEX(ORCAMENTO!$W:$W,$B95)&lt;&gt;""),"Ano 6; ","")))</f>
        <v/>
      </c>
      <c r="G95" s="311" t="str">
        <f ca="1">IF($B95="","",IF(INDEX(ORCAMENTO!$G:$G,$B95)&lt;&gt;"",INDEX(ORCAMENTO!$G:$G,$B95),IF(INDEX(ORCAMENTO!$J:$J,$B95)&lt;&gt;"",INDEX(ORCAMENTO!$J:$J,$B95),IF(INDEX(ORCAMENTO!$M:$M,$B95)&lt;&gt;"",INDEX(ORCAMENTO!$M:$M,$B95),IF(INDEX(ORCAMENTO!$P:$P,$B95)&lt;&gt;"",INDEX(ORCAMENTO!$P:$P,$B95),IF(INDEX(ORCAMENTO!$S:$S,$B95)&lt;&gt;"",INDEX(ORCAMENTO!$S:$S,$B95),INDEX(ORCAMENTO!$V:$V,$B95)))))))</f>
        <v/>
      </c>
      <c r="H95" s="312" t="str">
        <f ca="1">IF($B95="","",IF(INDEX(ORCAMENTO!$H:$H,$B95)&lt;&gt;"",INDEX(ORCAMENTO!$H:$H,$B95),IF(INDEX(ORCAMENTO!$K:$K,$B95)&lt;&gt;"",INDEX(ORCAMENTO!$K:$K,$B95),IF(INDEX(ORCAMENTO!$N:$N,$B95)&lt;&gt;"",INDEX(ORCAMENTO!$N:$N,$B95),IF(INDEX(ORCAMENTO!$Q:$Q,$B95)&lt;&gt;"",INDEX(ORCAMENTO!$Q:$Q,$B95),IF(INDEX(ORCAMENTO!$T:$T,$B95)&lt;&gt;"",INDEX(ORCAMENTO!$T:$T,$B95),INDEX(ORCAMENTO!$W:$W,$B95)))))))</f>
        <v/>
      </c>
      <c r="I95" s="255" t="str">
        <f ca="1">IF($B95="","",IF(INDEX(ORCAMENTO!$AI:$AI,$B95)&lt;&gt;"",INDEX(ORCAMENTO!$AI:$AI,$B95),IF(INDEX(ORCAMENTO!$AG:$AG,$B95),"Memorial de cálculo ou anexo obrigatório não informado para item acima do limite.",IF(AND(INDEX(ORCAMENTO!$AC:$AC,$B95),NOT(INDEX(ORCAMENTO!$AE:$AE,$B95))),"Informe pelo menos um ano completo com valor unitário e quantidade.","Pendência identificada automaticamente."))))</f>
        <v/>
      </c>
      <c r="N95" s="255">
        <f t="shared" si="4"/>
        <v>96</v>
      </c>
      <c r="O95" s="255">
        <f ca="1">IF(INDEX(ORCAMENTO!$AI:$AI,$N95)&lt;&gt;"",1,0)</f>
        <v>0</v>
      </c>
      <c r="P95" s="255">
        <f t="shared" ca="1" si="5"/>
        <v>11</v>
      </c>
      <c r="Q95" s="255" t="str">
        <f ca="1">INDEX(ORCAMENTO!$AI:$AI,$N95)</f>
        <v/>
      </c>
    </row>
    <row r="96" spans="2:17" ht="15" customHeight="1" x14ac:dyDescent="0.25">
      <c r="B96" s="255" t="str">
        <f ca="1">IFERROR(INDEX(_AUX_ANALISE!$A$1:$A$2461,MATCH(ROW()-34,_AUX_ANALISE!$C$1:$C$2461,0)),"")</f>
        <v/>
      </c>
      <c r="C96" s="255" t="str">
        <f ca="1">IF($B96="","",INDEX(ORCAMENTO!$B:$B,$B96))</f>
        <v/>
      </c>
      <c r="D96" s="255" t="str">
        <f ca="1">IF($B96="","",INDEX(ORCAMENTO!$E:$E,$B96))</f>
        <v/>
      </c>
      <c r="E96" s="255" t="str">
        <f ca="1">IF($B96="","",INDEX(ORCAMENTO!$D:$D,$B96))</f>
        <v/>
      </c>
      <c r="F96" s="255" t="str">
        <f ca="1">IF($B96="","",TRIM(IF(OR(INDEX(ORCAMENTO!$G:$G,$B96)&lt;&gt;"",INDEX(ORCAMENTO!$H:$H,$B96)&lt;&gt;""),"Ano 1; ","")&amp;IF(OR(INDEX(ORCAMENTO!$J:$J,$B96)&lt;&gt;"",INDEX(ORCAMENTO!$K:$K,$B96)&lt;&gt;""),"Ano 2; ","")&amp;IF(OR(INDEX(ORCAMENTO!$M:$M,$B96)&lt;&gt;"",INDEX(ORCAMENTO!$N:$N,$B96)&lt;&gt;""),"Ano 3; ","")&amp;IF(OR(INDEX(ORCAMENTO!$P:$P,$B96)&lt;&gt;"",INDEX(ORCAMENTO!$Q:$Q,$B96)&lt;&gt;""),"Ano 4; ","")&amp;IF(OR(INDEX(ORCAMENTO!$S:$S,$B96)&lt;&gt;"",INDEX(ORCAMENTO!$T:$T,$B96)&lt;&gt;""),"Ano 5; ","")&amp;IF(OR(INDEX(ORCAMENTO!$V:$V,$B96)&lt;&gt;"",INDEX(ORCAMENTO!$W:$W,$B96)&lt;&gt;""),"Ano 6; ","")))</f>
        <v/>
      </c>
      <c r="G96" s="311" t="str">
        <f ca="1">IF($B96="","",IF(INDEX(ORCAMENTO!$G:$G,$B96)&lt;&gt;"",INDEX(ORCAMENTO!$G:$G,$B96),IF(INDEX(ORCAMENTO!$J:$J,$B96)&lt;&gt;"",INDEX(ORCAMENTO!$J:$J,$B96),IF(INDEX(ORCAMENTO!$M:$M,$B96)&lt;&gt;"",INDEX(ORCAMENTO!$M:$M,$B96),IF(INDEX(ORCAMENTO!$P:$P,$B96)&lt;&gt;"",INDEX(ORCAMENTO!$P:$P,$B96),IF(INDEX(ORCAMENTO!$S:$S,$B96)&lt;&gt;"",INDEX(ORCAMENTO!$S:$S,$B96),INDEX(ORCAMENTO!$V:$V,$B96)))))))</f>
        <v/>
      </c>
      <c r="H96" s="312" t="str">
        <f ca="1">IF($B96="","",IF(INDEX(ORCAMENTO!$H:$H,$B96)&lt;&gt;"",INDEX(ORCAMENTO!$H:$H,$B96),IF(INDEX(ORCAMENTO!$K:$K,$B96)&lt;&gt;"",INDEX(ORCAMENTO!$K:$K,$B96),IF(INDEX(ORCAMENTO!$N:$N,$B96)&lt;&gt;"",INDEX(ORCAMENTO!$N:$N,$B96),IF(INDEX(ORCAMENTO!$Q:$Q,$B96)&lt;&gt;"",INDEX(ORCAMENTO!$Q:$Q,$B96),IF(INDEX(ORCAMENTO!$T:$T,$B96)&lt;&gt;"",INDEX(ORCAMENTO!$T:$T,$B96),INDEX(ORCAMENTO!$W:$W,$B96)))))))</f>
        <v/>
      </c>
      <c r="I96" s="255" t="str">
        <f ca="1">IF($B96="","",IF(INDEX(ORCAMENTO!$AI:$AI,$B96)&lt;&gt;"",INDEX(ORCAMENTO!$AI:$AI,$B96),IF(INDEX(ORCAMENTO!$AG:$AG,$B96),"Memorial de cálculo ou anexo obrigatório não informado para item acima do limite.",IF(AND(INDEX(ORCAMENTO!$AC:$AC,$B96),NOT(INDEX(ORCAMENTO!$AE:$AE,$B96))),"Informe pelo menos um ano completo com valor unitário e quantidade.","Pendência identificada automaticamente."))))</f>
        <v/>
      </c>
      <c r="N96" s="255">
        <f t="shared" si="4"/>
        <v>97</v>
      </c>
      <c r="O96" s="255">
        <f ca="1">IF(INDEX(ORCAMENTO!$AI:$AI,$N96)&lt;&gt;"",1,0)</f>
        <v>0</v>
      </c>
      <c r="P96" s="255">
        <f t="shared" ca="1" si="5"/>
        <v>11</v>
      </c>
      <c r="Q96" s="255" t="str">
        <f ca="1">INDEX(ORCAMENTO!$AI:$AI,$N96)</f>
        <v/>
      </c>
    </row>
    <row r="97" spans="2:17" ht="15" customHeight="1" x14ac:dyDescent="0.25">
      <c r="B97" s="255" t="str">
        <f ca="1">IFERROR(INDEX(_AUX_ANALISE!$A$1:$A$2461,MATCH(ROW()-34,_AUX_ANALISE!$C$1:$C$2461,0)),"")</f>
        <v/>
      </c>
      <c r="C97" s="255" t="str">
        <f ca="1">IF($B97="","",INDEX(ORCAMENTO!$B:$B,$B97))</f>
        <v/>
      </c>
      <c r="D97" s="255" t="str">
        <f ca="1">IF($B97="","",INDEX(ORCAMENTO!$E:$E,$B97))</f>
        <v/>
      </c>
      <c r="E97" s="255" t="str">
        <f ca="1">IF($B97="","",INDEX(ORCAMENTO!$D:$D,$B97))</f>
        <v/>
      </c>
      <c r="F97" s="255" t="str">
        <f ca="1">IF($B97="","",TRIM(IF(OR(INDEX(ORCAMENTO!$G:$G,$B97)&lt;&gt;"",INDEX(ORCAMENTO!$H:$H,$B97)&lt;&gt;""),"Ano 1; ","")&amp;IF(OR(INDEX(ORCAMENTO!$J:$J,$B97)&lt;&gt;"",INDEX(ORCAMENTO!$K:$K,$B97)&lt;&gt;""),"Ano 2; ","")&amp;IF(OR(INDEX(ORCAMENTO!$M:$M,$B97)&lt;&gt;"",INDEX(ORCAMENTO!$N:$N,$B97)&lt;&gt;""),"Ano 3; ","")&amp;IF(OR(INDEX(ORCAMENTO!$P:$P,$B97)&lt;&gt;"",INDEX(ORCAMENTO!$Q:$Q,$B97)&lt;&gt;""),"Ano 4; ","")&amp;IF(OR(INDEX(ORCAMENTO!$S:$S,$B97)&lt;&gt;"",INDEX(ORCAMENTO!$T:$T,$B97)&lt;&gt;""),"Ano 5; ","")&amp;IF(OR(INDEX(ORCAMENTO!$V:$V,$B97)&lt;&gt;"",INDEX(ORCAMENTO!$W:$W,$B97)&lt;&gt;""),"Ano 6; ","")))</f>
        <v/>
      </c>
      <c r="G97" s="311" t="str">
        <f ca="1">IF($B97="","",IF(INDEX(ORCAMENTO!$G:$G,$B97)&lt;&gt;"",INDEX(ORCAMENTO!$G:$G,$B97),IF(INDEX(ORCAMENTO!$J:$J,$B97)&lt;&gt;"",INDEX(ORCAMENTO!$J:$J,$B97),IF(INDEX(ORCAMENTO!$M:$M,$B97)&lt;&gt;"",INDEX(ORCAMENTO!$M:$M,$B97),IF(INDEX(ORCAMENTO!$P:$P,$B97)&lt;&gt;"",INDEX(ORCAMENTO!$P:$P,$B97),IF(INDEX(ORCAMENTO!$S:$S,$B97)&lt;&gt;"",INDEX(ORCAMENTO!$S:$S,$B97),INDEX(ORCAMENTO!$V:$V,$B97)))))))</f>
        <v/>
      </c>
      <c r="H97" s="312" t="str">
        <f ca="1">IF($B97="","",IF(INDEX(ORCAMENTO!$H:$H,$B97)&lt;&gt;"",INDEX(ORCAMENTO!$H:$H,$B97),IF(INDEX(ORCAMENTO!$K:$K,$B97)&lt;&gt;"",INDEX(ORCAMENTO!$K:$K,$B97),IF(INDEX(ORCAMENTO!$N:$N,$B97)&lt;&gt;"",INDEX(ORCAMENTO!$N:$N,$B97),IF(INDEX(ORCAMENTO!$Q:$Q,$B97)&lt;&gt;"",INDEX(ORCAMENTO!$Q:$Q,$B97),IF(INDEX(ORCAMENTO!$T:$T,$B97)&lt;&gt;"",INDEX(ORCAMENTO!$T:$T,$B97),INDEX(ORCAMENTO!$W:$W,$B97)))))))</f>
        <v/>
      </c>
      <c r="I97" s="255" t="str">
        <f ca="1">IF($B97="","",IF(INDEX(ORCAMENTO!$AI:$AI,$B97)&lt;&gt;"",INDEX(ORCAMENTO!$AI:$AI,$B97),IF(INDEX(ORCAMENTO!$AG:$AG,$B97),"Memorial de cálculo ou anexo obrigatório não informado para item acima do limite.",IF(AND(INDEX(ORCAMENTO!$AC:$AC,$B97),NOT(INDEX(ORCAMENTO!$AE:$AE,$B97))),"Informe pelo menos um ano completo com valor unitário e quantidade.","Pendência identificada automaticamente."))))</f>
        <v/>
      </c>
      <c r="N97" s="255">
        <f t="shared" si="4"/>
        <v>98</v>
      </c>
      <c r="O97" s="255">
        <f ca="1">IF(INDEX(ORCAMENTO!$AI:$AI,$N97)&lt;&gt;"",1,0)</f>
        <v>0</v>
      </c>
      <c r="P97" s="255">
        <f t="shared" ca="1" si="5"/>
        <v>11</v>
      </c>
      <c r="Q97" s="255" t="str">
        <f ca="1">INDEX(ORCAMENTO!$AI:$AI,$N97)</f>
        <v/>
      </c>
    </row>
    <row r="98" spans="2:17" ht="15" customHeight="1" x14ac:dyDescent="0.25">
      <c r="B98" s="255" t="str">
        <f ca="1">IFERROR(INDEX(_AUX_ANALISE!$A$1:$A$2461,MATCH(ROW()-34,_AUX_ANALISE!$C$1:$C$2461,0)),"")</f>
        <v/>
      </c>
      <c r="C98" s="255" t="str">
        <f ca="1">IF($B98="","",INDEX(ORCAMENTO!$B:$B,$B98))</f>
        <v/>
      </c>
      <c r="D98" s="255" t="str">
        <f ca="1">IF($B98="","",INDEX(ORCAMENTO!$E:$E,$B98))</f>
        <v/>
      </c>
      <c r="E98" s="255" t="str">
        <f ca="1">IF($B98="","",INDEX(ORCAMENTO!$D:$D,$B98))</f>
        <v/>
      </c>
      <c r="F98" s="255" t="str">
        <f ca="1">IF($B98="","",TRIM(IF(OR(INDEX(ORCAMENTO!$G:$G,$B98)&lt;&gt;"",INDEX(ORCAMENTO!$H:$H,$B98)&lt;&gt;""),"Ano 1; ","")&amp;IF(OR(INDEX(ORCAMENTO!$J:$J,$B98)&lt;&gt;"",INDEX(ORCAMENTO!$K:$K,$B98)&lt;&gt;""),"Ano 2; ","")&amp;IF(OR(INDEX(ORCAMENTO!$M:$M,$B98)&lt;&gt;"",INDEX(ORCAMENTO!$N:$N,$B98)&lt;&gt;""),"Ano 3; ","")&amp;IF(OR(INDEX(ORCAMENTO!$P:$P,$B98)&lt;&gt;"",INDEX(ORCAMENTO!$Q:$Q,$B98)&lt;&gt;""),"Ano 4; ","")&amp;IF(OR(INDEX(ORCAMENTO!$S:$S,$B98)&lt;&gt;"",INDEX(ORCAMENTO!$T:$T,$B98)&lt;&gt;""),"Ano 5; ","")&amp;IF(OR(INDEX(ORCAMENTO!$V:$V,$B98)&lt;&gt;"",INDEX(ORCAMENTO!$W:$W,$B98)&lt;&gt;""),"Ano 6; ","")))</f>
        <v/>
      </c>
      <c r="G98" s="311" t="str">
        <f ca="1">IF($B98="","",IF(INDEX(ORCAMENTO!$G:$G,$B98)&lt;&gt;"",INDEX(ORCAMENTO!$G:$G,$B98),IF(INDEX(ORCAMENTO!$J:$J,$B98)&lt;&gt;"",INDEX(ORCAMENTO!$J:$J,$B98),IF(INDEX(ORCAMENTO!$M:$M,$B98)&lt;&gt;"",INDEX(ORCAMENTO!$M:$M,$B98),IF(INDEX(ORCAMENTO!$P:$P,$B98)&lt;&gt;"",INDEX(ORCAMENTO!$P:$P,$B98),IF(INDEX(ORCAMENTO!$S:$S,$B98)&lt;&gt;"",INDEX(ORCAMENTO!$S:$S,$B98),INDEX(ORCAMENTO!$V:$V,$B98)))))))</f>
        <v/>
      </c>
      <c r="H98" s="312" t="str">
        <f ca="1">IF($B98="","",IF(INDEX(ORCAMENTO!$H:$H,$B98)&lt;&gt;"",INDEX(ORCAMENTO!$H:$H,$B98),IF(INDEX(ORCAMENTO!$K:$K,$B98)&lt;&gt;"",INDEX(ORCAMENTO!$K:$K,$B98),IF(INDEX(ORCAMENTO!$N:$N,$B98)&lt;&gt;"",INDEX(ORCAMENTO!$N:$N,$B98),IF(INDEX(ORCAMENTO!$Q:$Q,$B98)&lt;&gt;"",INDEX(ORCAMENTO!$Q:$Q,$B98),IF(INDEX(ORCAMENTO!$T:$T,$B98)&lt;&gt;"",INDEX(ORCAMENTO!$T:$T,$B98),INDEX(ORCAMENTO!$W:$W,$B98)))))))</f>
        <v/>
      </c>
      <c r="I98" s="255" t="str">
        <f ca="1">IF($B98="","",IF(INDEX(ORCAMENTO!$AI:$AI,$B98)&lt;&gt;"",INDEX(ORCAMENTO!$AI:$AI,$B98),IF(INDEX(ORCAMENTO!$AG:$AG,$B98),"Memorial de cálculo ou anexo obrigatório não informado para item acima do limite.",IF(AND(INDEX(ORCAMENTO!$AC:$AC,$B98),NOT(INDEX(ORCAMENTO!$AE:$AE,$B98))),"Informe pelo menos um ano completo com valor unitário e quantidade.","Pendência identificada automaticamente."))))</f>
        <v/>
      </c>
      <c r="N98" s="255">
        <f t="shared" si="4"/>
        <v>99</v>
      </c>
      <c r="O98" s="255">
        <f ca="1">IF(INDEX(ORCAMENTO!$AI:$AI,$N98)&lt;&gt;"",1,0)</f>
        <v>0</v>
      </c>
      <c r="P98" s="255">
        <f t="shared" ca="1" si="5"/>
        <v>11</v>
      </c>
      <c r="Q98" s="255" t="str">
        <f ca="1">INDEX(ORCAMENTO!$AI:$AI,$N98)</f>
        <v/>
      </c>
    </row>
    <row r="99" spans="2:17" ht="15" customHeight="1" x14ac:dyDescent="0.25">
      <c r="B99" s="255" t="str">
        <f ca="1">IFERROR(INDEX(_AUX_ANALISE!$A$1:$A$2461,MATCH(ROW()-34,_AUX_ANALISE!$C$1:$C$2461,0)),"")</f>
        <v/>
      </c>
      <c r="C99" s="255" t="str">
        <f ca="1">IF($B99="","",INDEX(ORCAMENTO!$B:$B,$B99))</f>
        <v/>
      </c>
      <c r="D99" s="255" t="str">
        <f ca="1">IF($B99="","",INDEX(ORCAMENTO!$E:$E,$B99))</f>
        <v/>
      </c>
      <c r="E99" s="255" t="str">
        <f ca="1">IF($B99="","",INDEX(ORCAMENTO!$D:$D,$B99))</f>
        <v/>
      </c>
      <c r="F99" s="255" t="str">
        <f ca="1">IF($B99="","",TRIM(IF(OR(INDEX(ORCAMENTO!$G:$G,$B99)&lt;&gt;"",INDEX(ORCAMENTO!$H:$H,$B99)&lt;&gt;""),"Ano 1; ","")&amp;IF(OR(INDEX(ORCAMENTO!$J:$J,$B99)&lt;&gt;"",INDEX(ORCAMENTO!$K:$K,$B99)&lt;&gt;""),"Ano 2; ","")&amp;IF(OR(INDEX(ORCAMENTO!$M:$M,$B99)&lt;&gt;"",INDEX(ORCAMENTO!$N:$N,$B99)&lt;&gt;""),"Ano 3; ","")&amp;IF(OR(INDEX(ORCAMENTO!$P:$P,$B99)&lt;&gt;"",INDEX(ORCAMENTO!$Q:$Q,$B99)&lt;&gt;""),"Ano 4; ","")&amp;IF(OR(INDEX(ORCAMENTO!$S:$S,$B99)&lt;&gt;"",INDEX(ORCAMENTO!$T:$T,$B99)&lt;&gt;""),"Ano 5; ","")&amp;IF(OR(INDEX(ORCAMENTO!$V:$V,$B99)&lt;&gt;"",INDEX(ORCAMENTO!$W:$W,$B99)&lt;&gt;""),"Ano 6; ","")))</f>
        <v/>
      </c>
      <c r="G99" s="311" t="str">
        <f ca="1">IF($B99="","",IF(INDEX(ORCAMENTO!$G:$G,$B99)&lt;&gt;"",INDEX(ORCAMENTO!$G:$G,$B99),IF(INDEX(ORCAMENTO!$J:$J,$B99)&lt;&gt;"",INDEX(ORCAMENTO!$J:$J,$B99),IF(INDEX(ORCAMENTO!$M:$M,$B99)&lt;&gt;"",INDEX(ORCAMENTO!$M:$M,$B99),IF(INDEX(ORCAMENTO!$P:$P,$B99)&lt;&gt;"",INDEX(ORCAMENTO!$P:$P,$B99),IF(INDEX(ORCAMENTO!$S:$S,$B99)&lt;&gt;"",INDEX(ORCAMENTO!$S:$S,$B99),INDEX(ORCAMENTO!$V:$V,$B99)))))))</f>
        <v/>
      </c>
      <c r="H99" s="312" t="str">
        <f ca="1">IF($B99="","",IF(INDEX(ORCAMENTO!$H:$H,$B99)&lt;&gt;"",INDEX(ORCAMENTO!$H:$H,$B99),IF(INDEX(ORCAMENTO!$K:$K,$B99)&lt;&gt;"",INDEX(ORCAMENTO!$K:$K,$B99),IF(INDEX(ORCAMENTO!$N:$N,$B99)&lt;&gt;"",INDEX(ORCAMENTO!$N:$N,$B99),IF(INDEX(ORCAMENTO!$Q:$Q,$B99)&lt;&gt;"",INDEX(ORCAMENTO!$Q:$Q,$B99),IF(INDEX(ORCAMENTO!$T:$T,$B99)&lt;&gt;"",INDEX(ORCAMENTO!$T:$T,$B99),INDEX(ORCAMENTO!$W:$W,$B99)))))))</f>
        <v/>
      </c>
      <c r="I99" s="255" t="str">
        <f ca="1">IF($B99="","",IF(INDEX(ORCAMENTO!$AI:$AI,$B99)&lt;&gt;"",INDEX(ORCAMENTO!$AI:$AI,$B99),IF(INDEX(ORCAMENTO!$AG:$AG,$B99),"Memorial de cálculo ou anexo obrigatório não informado para item acima do limite.",IF(AND(INDEX(ORCAMENTO!$AC:$AC,$B99),NOT(INDEX(ORCAMENTO!$AE:$AE,$B99))),"Informe pelo menos um ano completo com valor unitário e quantidade.","Pendência identificada automaticamente."))))</f>
        <v/>
      </c>
      <c r="N99" s="255">
        <f t="shared" si="4"/>
        <v>100</v>
      </c>
      <c r="O99" s="255">
        <f ca="1">IF(INDEX(ORCAMENTO!$AI:$AI,$N99)&lt;&gt;"",1,0)</f>
        <v>0</v>
      </c>
      <c r="P99" s="255">
        <f t="shared" ca="1" si="5"/>
        <v>11</v>
      </c>
      <c r="Q99" s="255" t="str">
        <f ca="1">INDEX(ORCAMENTO!$AI:$AI,$N99)</f>
        <v/>
      </c>
    </row>
    <row r="100" spans="2:17" ht="15" customHeight="1" x14ac:dyDescent="0.25">
      <c r="B100" s="255" t="str">
        <f ca="1">IFERROR(INDEX(_AUX_ANALISE!$A$1:$A$2461,MATCH(ROW()-34,_AUX_ANALISE!$C$1:$C$2461,0)),"")</f>
        <v/>
      </c>
      <c r="C100" s="255" t="str">
        <f ca="1">IF($B100="","",INDEX(ORCAMENTO!$B:$B,$B100))</f>
        <v/>
      </c>
      <c r="D100" s="255" t="str">
        <f ca="1">IF($B100="","",INDEX(ORCAMENTO!$E:$E,$B100))</f>
        <v/>
      </c>
      <c r="E100" s="255" t="str">
        <f ca="1">IF($B100="","",INDEX(ORCAMENTO!$D:$D,$B100))</f>
        <v/>
      </c>
      <c r="F100" s="255" t="str">
        <f ca="1">IF($B100="","",TRIM(IF(OR(INDEX(ORCAMENTO!$G:$G,$B100)&lt;&gt;"",INDEX(ORCAMENTO!$H:$H,$B100)&lt;&gt;""),"Ano 1; ","")&amp;IF(OR(INDEX(ORCAMENTO!$J:$J,$B100)&lt;&gt;"",INDEX(ORCAMENTO!$K:$K,$B100)&lt;&gt;""),"Ano 2; ","")&amp;IF(OR(INDEX(ORCAMENTO!$M:$M,$B100)&lt;&gt;"",INDEX(ORCAMENTO!$N:$N,$B100)&lt;&gt;""),"Ano 3; ","")&amp;IF(OR(INDEX(ORCAMENTO!$P:$P,$B100)&lt;&gt;"",INDEX(ORCAMENTO!$Q:$Q,$B100)&lt;&gt;""),"Ano 4; ","")&amp;IF(OR(INDEX(ORCAMENTO!$S:$S,$B100)&lt;&gt;"",INDEX(ORCAMENTO!$T:$T,$B100)&lt;&gt;""),"Ano 5; ","")&amp;IF(OR(INDEX(ORCAMENTO!$V:$V,$B100)&lt;&gt;"",INDEX(ORCAMENTO!$W:$W,$B100)&lt;&gt;""),"Ano 6; ","")))</f>
        <v/>
      </c>
      <c r="G100" s="311" t="str">
        <f ca="1">IF($B100="","",IF(INDEX(ORCAMENTO!$G:$G,$B100)&lt;&gt;"",INDEX(ORCAMENTO!$G:$G,$B100),IF(INDEX(ORCAMENTO!$J:$J,$B100)&lt;&gt;"",INDEX(ORCAMENTO!$J:$J,$B100),IF(INDEX(ORCAMENTO!$M:$M,$B100)&lt;&gt;"",INDEX(ORCAMENTO!$M:$M,$B100),IF(INDEX(ORCAMENTO!$P:$P,$B100)&lt;&gt;"",INDEX(ORCAMENTO!$P:$P,$B100),IF(INDEX(ORCAMENTO!$S:$S,$B100)&lt;&gt;"",INDEX(ORCAMENTO!$S:$S,$B100),INDEX(ORCAMENTO!$V:$V,$B100)))))))</f>
        <v/>
      </c>
      <c r="H100" s="312" t="str">
        <f ca="1">IF($B100="","",IF(INDEX(ORCAMENTO!$H:$H,$B100)&lt;&gt;"",INDEX(ORCAMENTO!$H:$H,$B100),IF(INDEX(ORCAMENTO!$K:$K,$B100)&lt;&gt;"",INDEX(ORCAMENTO!$K:$K,$B100),IF(INDEX(ORCAMENTO!$N:$N,$B100)&lt;&gt;"",INDEX(ORCAMENTO!$N:$N,$B100),IF(INDEX(ORCAMENTO!$Q:$Q,$B100)&lt;&gt;"",INDEX(ORCAMENTO!$Q:$Q,$B100),IF(INDEX(ORCAMENTO!$T:$T,$B100)&lt;&gt;"",INDEX(ORCAMENTO!$T:$T,$B100),INDEX(ORCAMENTO!$W:$W,$B100)))))))</f>
        <v/>
      </c>
      <c r="I100" s="255" t="str">
        <f ca="1">IF($B100="","",IF(INDEX(ORCAMENTO!$AI:$AI,$B100)&lt;&gt;"",INDEX(ORCAMENTO!$AI:$AI,$B100),IF(INDEX(ORCAMENTO!$AG:$AG,$B100),"Memorial de cálculo ou anexo obrigatório não informado para item acima do limite.",IF(AND(INDEX(ORCAMENTO!$AC:$AC,$B100),NOT(INDEX(ORCAMENTO!$AE:$AE,$B100))),"Informe pelo menos um ano completo com valor unitário e quantidade.","Pendência identificada automaticamente."))))</f>
        <v/>
      </c>
      <c r="N100" s="255">
        <f t="shared" si="4"/>
        <v>101</v>
      </c>
      <c r="O100" s="255">
        <f ca="1">IF(INDEX(ORCAMENTO!$AI:$AI,$N100)&lt;&gt;"",1,0)</f>
        <v>0</v>
      </c>
      <c r="P100" s="255">
        <f t="shared" ca="1" si="5"/>
        <v>11</v>
      </c>
      <c r="Q100" s="255" t="str">
        <f ca="1">INDEX(ORCAMENTO!$AI:$AI,$N100)</f>
        <v/>
      </c>
    </row>
    <row r="101" spans="2:17" ht="15" customHeight="1" x14ac:dyDescent="0.25">
      <c r="B101" s="255" t="str">
        <f ca="1">IFERROR(INDEX(_AUX_ANALISE!$A$1:$A$2461,MATCH(ROW()-34,_AUX_ANALISE!$C$1:$C$2461,0)),"")</f>
        <v/>
      </c>
      <c r="C101" s="255" t="str">
        <f ca="1">IF($B101="","",INDEX(ORCAMENTO!$B:$B,$B101))</f>
        <v/>
      </c>
      <c r="D101" s="255" t="str">
        <f ca="1">IF($B101="","",INDEX(ORCAMENTO!$E:$E,$B101))</f>
        <v/>
      </c>
      <c r="E101" s="255" t="str">
        <f ca="1">IF($B101="","",INDEX(ORCAMENTO!$D:$D,$B101))</f>
        <v/>
      </c>
      <c r="F101" s="255" t="str">
        <f ca="1">IF($B101="","",TRIM(IF(OR(INDEX(ORCAMENTO!$G:$G,$B101)&lt;&gt;"",INDEX(ORCAMENTO!$H:$H,$B101)&lt;&gt;""),"Ano 1; ","")&amp;IF(OR(INDEX(ORCAMENTO!$J:$J,$B101)&lt;&gt;"",INDEX(ORCAMENTO!$K:$K,$B101)&lt;&gt;""),"Ano 2; ","")&amp;IF(OR(INDEX(ORCAMENTO!$M:$M,$B101)&lt;&gt;"",INDEX(ORCAMENTO!$N:$N,$B101)&lt;&gt;""),"Ano 3; ","")&amp;IF(OR(INDEX(ORCAMENTO!$P:$P,$B101)&lt;&gt;"",INDEX(ORCAMENTO!$Q:$Q,$B101)&lt;&gt;""),"Ano 4; ","")&amp;IF(OR(INDEX(ORCAMENTO!$S:$S,$B101)&lt;&gt;"",INDEX(ORCAMENTO!$T:$T,$B101)&lt;&gt;""),"Ano 5; ","")&amp;IF(OR(INDEX(ORCAMENTO!$V:$V,$B101)&lt;&gt;"",INDEX(ORCAMENTO!$W:$W,$B101)&lt;&gt;""),"Ano 6; ","")))</f>
        <v/>
      </c>
      <c r="G101" s="311" t="str">
        <f ca="1">IF($B101="","",IF(INDEX(ORCAMENTO!$G:$G,$B101)&lt;&gt;"",INDEX(ORCAMENTO!$G:$G,$B101),IF(INDEX(ORCAMENTO!$J:$J,$B101)&lt;&gt;"",INDEX(ORCAMENTO!$J:$J,$B101),IF(INDEX(ORCAMENTO!$M:$M,$B101)&lt;&gt;"",INDEX(ORCAMENTO!$M:$M,$B101),IF(INDEX(ORCAMENTO!$P:$P,$B101)&lt;&gt;"",INDEX(ORCAMENTO!$P:$P,$B101),IF(INDEX(ORCAMENTO!$S:$S,$B101)&lt;&gt;"",INDEX(ORCAMENTO!$S:$S,$B101),INDEX(ORCAMENTO!$V:$V,$B101)))))))</f>
        <v/>
      </c>
      <c r="H101" s="312" t="str">
        <f ca="1">IF($B101="","",IF(INDEX(ORCAMENTO!$H:$H,$B101)&lt;&gt;"",INDEX(ORCAMENTO!$H:$H,$B101),IF(INDEX(ORCAMENTO!$K:$K,$B101)&lt;&gt;"",INDEX(ORCAMENTO!$K:$K,$B101),IF(INDEX(ORCAMENTO!$N:$N,$B101)&lt;&gt;"",INDEX(ORCAMENTO!$N:$N,$B101),IF(INDEX(ORCAMENTO!$Q:$Q,$B101)&lt;&gt;"",INDEX(ORCAMENTO!$Q:$Q,$B101),IF(INDEX(ORCAMENTO!$T:$T,$B101)&lt;&gt;"",INDEX(ORCAMENTO!$T:$T,$B101),INDEX(ORCAMENTO!$W:$W,$B101)))))))</f>
        <v/>
      </c>
      <c r="I101" s="255" t="str">
        <f ca="1">IF($B101="","",IF(INDEX(ORCAMENTO!$AI:$AI,$B101)&lt;&gt;"",INDEX(ORCAMENTO!$AI:$AI,$B101),IF(INDEX(ORCAMENTO!$AG:$AG,$B101),"Memorial de cálculo ou anexo obrigatório não informado para item acima do limite.",IF(AND(INDEX(ORCAMENTO!$AC:$AC,$B101),NOT(INDEX(ORCAMENTO!$AE:$AE,$B101))),"Informe pelo menos um ano completo com valor unitário e quantidade.","Pendência identificada automaticamente."))))</f>
        <v/>
      </c>
      <c r="N101" s="255">
        <f t="shared" si="4"/>
        <v>102</v>
      </c>
      <c r="O101" s="255">
        <f ca="1">IF(INDEX(ORCAMENTO!$AI:$AI,$N101)&lt;&gt;"",1,0)</f>
        <v>0</v>
      </c>
      <c r="P101" s="255">
        <f t="shared" ca="1" si="5"/>
        <v>11</v>
      </c>
      <c r="Q101" s="255" t="str">
        <f ca="1">INDEX(ORCAMENTO!$AI:$AI,$N101)</f>
        <v/>
      </c>
    </row>
    <row r="102" spans="2:17" ht="15" customHeight="1" x14ac:dyDescent="0.25">
      <c r="B102" s="255" t="str">
        <f ca="1">IFERROR(INDEX(_AUX_ANALISE!$A$1:$A$2461,MATCH(ROW()-34,_AUX_ANALISE!$C$1:$C$2461,0)),"")</f>
        <v/>
      </c>
      <c r="C102" s="255" t="str">
        <f ca="1">IF($B102="","",INDEX(ORCAMENTO!$B:$B,$B102))</f>
        <v/>
      </c>
      <c r="D102" s="255" t="str">
        <f ca="1">IF($B102="","",INDEX(ORCAMENTO!$E:$E,$B102))</f>
        <v/>
      </c>
      <c r="E102" s="255" t="str">
        <f ca="1">IF($B102="","",INDEX(ORCAMENTO!$D:$D,$B102))</f>
        <v/>
      </c>
      <c r="F102" s="255" t="str">
        <f ca="1">IF($B102="","",TRIM(IF(OR(INDEX(ORCAMENTO!$G:$G,$B102)&lt;&gt;"",INDEX(ORCAMENTO!$H:$H,$B102)&lt;&gt;""),"Ano 1; ","")&amp;IF(OR(INDEX(ORCAMENTO!$J:$J,$B102)&lt;&gt;"",INDEX(ORCAMENTO!$K:$K,$B102)&lt;&gt;""),"Ano 2; ","")&amp;IF(OR(INDEX(ORCAMENTO!$M:$M,$B102)&lt;&gt;"",INDEX(ORCAMENTO!$N:$N,$B102)&lt;&gt;""),"Ano 3; ","")&amp;IF(OR(INDEX(ORCAMENTO!$P:$P,$B102)&lt;&gt;"",INDEX(ORCAMENTO!$Q:$Q,$B102)&lt;&gt;""),"Ano 4; ","")&amp;IF(OR(INDEX(ORCAMENTO!$S:$S,$B102)&lt;&gt;"",INDEX(ORCAMENTO!$T:$T,$B102)&lt;&gt;""),"Ano 5; ","")&amp;IF(OR(INDEX(ORCAMENTO!$V:$V,$B102)&lt;&gt;"",INDEX(ORCAMENTO!$W:$W,$B102)&lt;&gt;""),"Ano 6; ","")))</f>
        <v/>
      </c>
      <c r="G102" s="311" t="str">
        <f ca="1">IF($B102="","",IF(INDEX(ORCAMENTO!$G:$G,$B102)&lt;&gt;"",INDEX(ORCAMENTO!$G:$G,$B102),IF(INDEX(ORCAMENTO!$J:$J,$B102)&lt;&gt;"",INDEX(ORCAMENTO!$J:$J,$B102),IF(INDEX(ORCAMENTO!$M:$M,$B102)&lt;&gt;"",INDEX(ORCAMENTO!$M:$M,$B102),IF(INDEX(ORCAMENTO!$P:$P,$B102)&lt;&gt;"",INDEX(ORCAMENTO!$P:$P,$B102),IF(INDEX(ORCAMENTO!$S:$S,$B102)&lt;&gt;"",INDEX(ORCAMENTO!$S:$S,$B102),INDEX(ORCAMENTO!$V:$V,$B102)))))))</f>
        <v/>
      </c>
      <c r="H102" s="312" t="str">
        <f ca="1">IF($B102="","",IF(INDEX(ORCAMENTO!$H:$H,$B102)&lt;&gt;"",INDEX(ORCAMENTO!$H:$H,$B102),IF(INDEX(ORCAMENTO!$K:$K,$B102)&lt;&gt;"",INDEX(ORCAMENTO!$K:$K,$B102),IF(INDEX(ORCAMENTO!$N:$N,$B102)&lt;&gt;"",INDEX(ORCAMENTO!$N:$N,$B102),IF(INDEX(ORCAMENTO!$Q:$Q,$B102)&lt;&gt;"",INDEX(ORCAMENTO!$Q:$Q,$B102),IF(INDEX(ORCAMENTO!$T:$T,$B102)&lt;&gt;"",INDEX(ORCAMENTO!$T:$T,$B102),INDEX(ORCAMENTO!$W:$W,$B102)))))))</f>
        <v/>
      </c>
      <c r="I102" s="255" t="str">
        <f ca="1">IF($B102="","",IF(INDEX(ORCAMENTO!$AI:$AI,$B102)&lt;&gt;"",INDEX(ORCAMENTO!$AI:$AI,$B102),IF(INDEX(ORCAMENTO!$AG:$AG,$B102),"Memorial de cálculo ou anexo obrigatório não informado para item acima do limite.",IF(AND(INDEX(ORCAMENTO!$AC:$AC,$B102),NOT(INDEX(ORCAMENTO!$AE:$AE,$B102))),"Informe pelo menos um ano completo com valor unitário e quantidade.","Pendência identificada automaticamente."))))</f>
        <v/>
      </c>
      <c r="N102" s="255">
        <f t="shared" si="4"/>
        <v>103</v>
      </c>
      <c r="O102" s="255">
        <f ca="1">IF(INDEX(ORCAMENTO!$AI:$AI,$N102)&lt;&gt;"",1,0)</f>
        <v>0</v>
      </c>
      <c r="P102" s="255">
        <f t="shared" ca="1" si="5"/>
        <v>11</v>
      </c>
      <c r="Q102" s="255" t="str">
        <f ca="1">INDEX(ORCAMENTO!$AI:$AI,$N102)</f>
        <v/>
      </c>
    </row>
    <row r="103" spans="2:17" ht="15" customHeight="1" x14ac:dyDescent="0.25">
      <c r="B103" s="255" t="str">
        <f ca="1">IFERROR(INDEX(_AUX_ANALISE!$A$1:$A$2461,MATCH(ROW()-34,_AUX_ANALISE!$C$1:$C$2461,0)),"")</f>
        <v/>
      </c>
      <c r="C103" s="255" t="str">
        <f ca="1">IF($B103="","",INDEX(ORCAMENTO!$B:$B,$B103))</f>
        <v/>
      </c>
      <c r="D103" s="255" t="str">
        <f ca="1">IF($B103="","",INDEX(ORCAMENTO!$E:$E,$B103))</f>
        <v/>
      </c>
      <c r="E103" s="255" t="str">
        <f ca="1">IF($B103="","",INDEX(ORCAMENTO!$D:$D,$B103))</f>
        <v/>
      </c>
      <c r="F103" s="255" t="str">
        <f ca="1">IF($B103="","",TRIM(IF(OR(INDEX(ORCAMENTO!$G:$G,$B103)&lt;&gt;"",INDEX(ORCAMENTO!$H:$H,$B103)&lt;&gt;""),"Ano 1; ","")&amp;IF(OR(INDEX(ORCAMENTO!$J:$J,$B103)&lt;&gt;"",INDEX(ORCAMENTO!$K:$K,$B103)&lt;&gt;""),"Ano 2; ","")&amp;IF(OR(INDEX(ORCAMENTO!$M:$M,$B103)&lt;&gt;"",INDEX(ORCAMENTO!$N:$N,$B103)&lt;&gt;""),"Ano 3; ","")&amp;IF(OR(INDEX(ORCAMENTO!$P:$P,$B103)&lt;&gt;"",INDEX(ORCAMENTO!$Q:$Q,$B103)&lt;&gt;""),"Ano 4; ","")&amp;IF(OR(INDEX(ORCAMENTO!$S:$S,$B103)&lt;&gt;"",INDEX(ORCAMENTO!$T:$T,$B103)&lt;&gt;""),"Ano 5; ","")&amp;IF(OR(INDEX(ORCAMENTO!$V:$V,$B103)&lt;&gt;"",INDEX(ORCAMENTO!$W:$W,$B103)&lt;&gt;""),"Ano 6; ","")))</f>
        <v/>
      </c>
      <c r="G103" s="311" t="str">
        <f ca="1">IF($B103="","",IF(INDEX(ORCAMENTO!$G:$G,$B103)&lt;&gt;"",INDEX(ORCAMENTO!$G:$G,$B103),IF(INDEX(ORCAMENTO!$J:$J,$B103)&lt;&gt;"",INDEX(ORCAMENTO!$J:$J,$B103),IF(INDEX(ORCAMENTO!$M:$M,$B103)&lt;&gt;"",INDEX(ORCAMENTO!$M:$M,$B103),IF(INDEX(ORCAMENTO!$P:$P,$B103)&lt;&gt;"",INDEX(ORCAMENTO!$P:$P,$B103),IF(INDEX(ORCAMENTO!$S:$S,$B103)&lt;&gt;"",INDEX(ORCAMENTO!$S:$S,$B103),INDEX(ORCAMENTO!$V:$V,$B103)))))))</f>
        <v/>
      </c>
      <c r="H103" s="312" t="str">
        <f ca="1">IF($B103="","",IF(INDEX(ORCAMENTO!$H:$H,$B103)&lt;&gt;"",INDEX(ORCAMENTO!$H:$H,$B103),IF(INDEX(ORCAMENTO!$K:$K,$B103)&lt;&gt;"",INDEX(ORCAMENTO!$K:$K,$B103),IF(INDEX(ORCAMENTO!$N:$N,$B103)&lt;&gt;"",INDEX(ORCAMENTO!$N:$N,$B103),IF(INDEX(ORCAMENTO!$Q:$Q,$B103)&lt;&gt;"",INDEX(ORCAMENTO!$Q:$Q,$B103),IF(INDEX(ORCAMENTO!$T:$T,$B103)&lt;&gt;"",INDEX(ORCAMENTO!$T:$T,$B103),INDEX(ORCAMENTO!$W:$W,$B103)))))))</f>
        <v/>
      </c>
      <c r="I103" s="255" t="str">
        <f ca="1">IF($B103="","",IF(INDEX(ORCAMENTO!$AI:$AI,$B103)&lt;&gt;"",INDEX(ORCAMENTO!$AI:$AI,$B103),IF(INDEX(ORCAMENTO!$AG:$AG,$B103),"Memorial de cálculo ou anexo obrigatório não informado para item acima do limite.",IF(AND(INDEX(ORCAMENTO!$AC:$AC,$B103),NOT(INDEX(ORCAMENTO!$AE:$AE,$B103))),"Informe pelo menos um ano completo com valor unitário e quantidade.","Pendência identificada automaticamente."))))</f>
        <v/>
      </c>
      <c r="N103" s="255">
        <f t="shared" si="4"/>
        <v>104</v>
      </c>
      <c r="O103" s="255">
        <f ca="1">IF(INDEX(ORCAMENTO!$AI:$AI,$N103)&lt;&gt;"",1,0)</f>
        <v>0</v>
      </c>
      <c r="P103" s="255">
        <f t="shared" ca="1" si="5"/>
        <v>11</v>
      </c>
      <c r="Q103" s="255" t="str">
        <f ca="1">INDEX(ORCAMENTO!$AI:$AI,$N103)</f>
        <v/>
      </c>
    </row>
    <row r="104" spans="2:17" ht="15" customHeight="1" x14ac:dyDescent="0.25">
      <c r="B104" s="255" t="str">
        <f ca="1">IFERROR(INDEX(_AUX_ANALISE!$A$1:$A$2461,MATCH(ROW()-34,_AUX_ANALISE!$C$1:$C$2461,0)),"")</f>
        <v/>
      </c>
      <c r="C104" s="255" t="str">
        <f ca="1">IF($B104="","",INDEX(ORCAMENTO!$B:$B,$B104))</f>
        <v/>
      </c>
      <c r="D104" s="255" t="str">
        <f ca="1">IF($B104="","",INDEX(ORCAMENTO!$E:$E,$B104))</f>
        <v/>
      </c>
      <c r="E104" s="255" t="str">
        <f ca="1">IF($B104="","",INDEX(ORCAMENTO!$D:$D,$B104))</f>
        <v/>
      </c>
      <c r="F104" s="255" t="str">
        <f ca="1">IF($B104="","",TRIM(IF(OR(INDEX(ORCAMENTO!$G:$G,$B104)&lt;&gt;"",INDEX(ORCAMENTO!$H:$H,$B104)&lt;&gt;""),"Ano 1; ","")&amp;IF(OR(INDEX(ORCAMENTO!$J:$J,$B104)&lt;&gt;"",INDEX(ORCAMENTO!$K:$K,$B104)&lt;&gt;""),"Ano 2; ","")&amp;IF(OR(INDEX(ORCAMENTO!$M:$M,$B104)&lt;&gt;"",INDEX(ORCAMENTO!$N:$N,$B104)&lt;&gt;""),"Ano 3; ","")&amp;IF(OR(INDEX(ORCAMENTO!$P:$P,$B104)&lt;&gt;"",INDEX(ORCAMENTO!$Q:$Q,$B104)&lt;&gt;""),"Ano 4; ","")&amp;IF(OR(INDEX(ORCAMENTO!$S:$S,$B104)&lt;&gt;"",INDEX(ORCAMENTO!$T:$T,$B104)&lt;&gt;""),"Ano 5; ","")&amp;IF(OR(INDEX(ORCAMENTO!$V:$V,$B104)&lt;&gt;"",INDEX(ORCAMENTO!$W:$W,$B104)&lt;&gt;""),"Ano 6; ","")))</f>
        <v/>
      </c>
      <c r="G104" s="311" t="str">
        <f ca="1">IF($B104="","",IF(INDEX(ORCAMENTO!$G:$G,$B104)&lt;&gt;"",INDEX(ORCAMENTO!$G:$G,$B104),IF(INDEX(ORCAMENTO!$J:$J,$B104)&lt;&gt;"",INDEX(ORCAMENTO!$J:$J,$B104),IF(INDEX(ORCAMENTO!$M:$M,$B104)&lt;&gt;"",INDEX(ORCAMENTO!$M:$M,$B104),IF(INDEX(ORCAMENTO!$P:$P,$B104)&lt;&gt;"",INDEX(ORCAMENTO!$P:$P,$B104),IF(INDEX(ORCAMENTO!$S:$S,$B104)&lt;&gt;"",INDEX(ORCAMENTO!$S:$S,$B104),INDEX(ORCAMENTO!$V:$V,$B104)))))))</f>
        <v/>
      </c>
      <c r="H104" s="312" t="str">
        <f ca="1">IF($B104="","",IF(INDEX(ORCAMENTO!$H:$H,$B104)&lt;&gt;"",INDEX(ORCAMENTO!$H:$H,$B104),IF(INDEX(ORCAMENTO!$K:$K,$B104)&lt;&gt;"",INDEX(ORCAMENTO!$K:$K,$B104),IF(INDEX(ORCAMENTO!$N:$N,$B104)&lt;&gt;"",INDEX(ORCAMENTO!$N:$N,$B104),IF(INDEX(ORCAMENTO!$Q:$Q,$B104)&lt;&gt;"",INDEX(ORCAMENTO!$Q:$Q,$B104),IF(INDEX(ORCAMENTO!$T:$T,$B104)&lt;&gt;"",INDEX(ORCAMENTO!$T:$T,$B104),INDEX(ORCAMENTO!$W:$W,$B104)))))))</f>
        <v/>
      </c>
      <c r="I104" s="255" t="str">
        <f ca="1">IF($B104="","",IF(INDEX(ORCAMENTO!$AI:$AI,$B104)&lt;&gt;"",INDEX(ORCAMENTO!$AI:$AI,$B104),IF(INDEX(ORCAMENTO!$AG:$AG,$B104),"Memorial de cálculo ou anexo obrigatório não informado para item acima do limite.",IF(AND(INDEX(ORCAMENTO!$AC:$AC,$B104),NOT(INDEX(ORCAMENTO!$AE:$AE,$B104))),"Informe pelo menos um ano completo com valor unitário e quantidade.","Pendência identificada automaticamente."))))</f>
        <v/>
      </c>
      <c r="N104" s="255">
        <f t="shared" si="4"/>
        <v>105</v>
      </c>
      <c r="O104" s="255">
        <f ca="1">IF(INDEX(ORCAMENTO!$AI:$AI,$N104)&lt;&gt;"",1,0)</f>
        <v>0</v>
      </c>
      <c r="P104" s="255">
        <f t="shared" ca="1" si="5"/>
        <v>11</v>
      </c>
      <c r="Q104" s="255" t="str">
        <f ca="1">INDEX(ORCAMENTO!$AI:$AI,$N104)</f>
        <v/>
      </c>
    </row>
    <row r="105" spans="2:17" ht="15" customHeight="1" x14ac:dyDescent="0.25">
      <c r="B105" s="255" t="str">
        <f ca="1">IFERROR(INDEX(_AUX_ANALISE!$A$1:$A$2461,MATCH(ROW()-34,_AUX_ANALISE!$C$1:$C$2461,0)),"")</f>
        <v/>
      </c>
      <c r="C105" s="255" t="str">
        <f ca="1">IF($B105="","",INDEX(ORCAMENTO!$B:$B,$B105))</f>
        <v/>
      </c>
      <c r="D105" s="255" t="str">
        <f ca="1">IF($B105="","",INDEX(ORCAMENTO!$E:$E,$B105))</f>
        <v/>
      </c>
      <c r="E105" s="255" t="str">
        <f ca="1">IF($B105="","",INDEX(ORCAMENTO!$D:$D,$B105))</f>
        <v/>
      </c>
      <c r="F105" s="255" t="str">
        <f ca="1">IF($B105="","",TRIM(IF(OR(INDEX(ORCAMENTO!$G:$G,$B105)&lt;&gt;"",INDEX(ORCAMENTO!$H:$H,$B105)&lt;&gt;""),"Ano 1; ","")&amp;IF(OR(INDEX(ORCAMENTO!$J:$J,$B105)&lt;&gt;"",INDEX(ORCAMENTO!$K:$K,$B105)&lt;&gt;""),"Ano 2; ","")&amp;IF(OR(INDEX(ORCAMENTO!$M:$M,$B105)&lt;&gt;"",INDEX(ORCAMENTO!$N:$N,$B105)&lt;&gt;""),"Ano 3; ","")&amp;IF(OR(INDEX(ORCAMENTO!$P:$P,$B105)&lt;&gt;"",INDEX(ORCAMENTO!$Q:$Q,$B105)&lt;&gt;""),"Ano 4; ","")&amp;IF(OR(INDEX(ORCAMENTO!$S:$S,$B105)&lt;&gt;"",INDEX(ORCAMENTO!$T:$T,$B105)&lt;&gt;""),"Ano 5; ","")&amp;IF(OR(INDEX(ORCAMENTO!$V:$V,$B105)&lt;&gt;"",INDEX(ORCAMENTO!$W:$W,$B105)&lt;&gt;""),"Ano 6; ","")))</f>
        <v/>
      </c>
      <c r="G105" s="311" t="str">
        <f ca="1">IF($B105="","",IF(INDEX(ORCAMENTO!$G:$G,$B105)&lt;&gt;"",INDEX(ORCAMENTO!$G:$G,$B105),IF(INDEX(ORCAMENTO!$J:$J,$B105)&lt;&gt;"",INDEX(ORCAMENTO!$J:$J,$B105),IF(INDEX(ORCAMENTO!$M:$M,$B105)&lt;&gt;"",INDEX(ORCAMENTO!$M:$M,$B105),IF(INDEX(ORCAMENTO!$P:$P,$B105)&lt;&gt;"",INDEX(ORCAMENTO!$P:$P,$B105),IF(INDEX(ORCAMENTO!$S:$S,$B105)&lt;&gt;"",INDEX(ORCAMENTO!$S:$S,$B105),INDEX(ORCAMENTO!$V:$V,$B105)))))))</f>
        <v/>
      </c>
      <c r="H105" s="312" t="str">
        <f ca="1">IF($B105="","",IF(INDEX(ORCAMENTO!$H:$H,$B105)&lt;&gt;"",INDEX(ORCAMENTO!$H:$H,$B105),IF(INDEX(ORCAMENTO!$K:$K,$B105)&lt;&gt;"",INDEX(ORCAMENTO!$K:$K,$B105),IF(INDEX(ORCAMENTO!$N:$N,$B105)&lt;&gt;"",INDEX(ORCAMENTO!$N:$N,$B105),IF(INDEX(ORCAMENTO!$Q:$Q,$B105)&lt;&gt;"",INDEX(ORCAMENTO!$Q:$Q,$B105),IF(INDEX(ORCAMENTO!$T:$T,$B105)&lt;&gt;"",INDEX(ORCAMENTO!$T:$T,$B105),INDEX(ORCAMENTO!$W:$W,$B105)))))))</f>
        <v/>
      </c>
      <c r="I105" s="255" t="str">
        <f ca="1">IF($B105="","",IF(INDEX(ORCAMENTO!$AI:$AI,$B105)&lt;&gt;"",INDEX(ORCAMENTO!$AI:$AI,$B105),IF(INDEX(ORCAMENTO!$AG:$AG,$B105),"Memorial de cálculo ou anexo obrigatório não informado para item acima do limite.",IF(AND(INDEX(ORCAMENTO!$AC:$AC,$B105),NOT(INDEX(ORCAMENTO!$AE:$AE,$B105))),"Informe pelo menos um ano completo com valor unitário e quantidade.","Pendência identificada automaticamente."))))</f>
        <v/>
      </c>
      <c r="N105" s="255">
        <f t="shared" si="4"/>
        <v>106</v>
      </c>
      <c r="O105" s="255">
        <f ca="1">IF(INDEX(ORCAMENTO!$AI:$AI,$N105)&lt;&gt;"",1,0)</f>
        <v>0</v>
      </c>
      <c r="P105" s="255">
        <f t="shared" ca="1" si="5"/>
        <v>11</v>
      </c>
      <c r="Q105" s="255" t="str">
        <f ca="1">INDEX(ORCAMENTO!$AI:$AI,$N105)</f>
        <v/>
      </c>
    </row>
    <row r="106" spans="2:17" ht="15" customHeight="1" x14ac:dyDescent="0.25">
      <c r="B106" s="255" t="str">
        <f ca="1">IFERROR(INDEX(_AUX_ANALISE!$A$1:$A$2461,MATCH(ROW()-34,_AUX_ANALISE!$C$1:$C$2461,0)),"")</f>
        <v/>
      </c>
      <c r="C106" s="255" t="str">
        <f ca="1">IF($B106="","",INDEX(ORCAMENTO!$B:$B,$B106))</f>
        <v/>
      </c>
      <c r="D106" s="255" t="str">
        <f ca="1">IF($B106="","",INDEX(ORCAMENTO!$E:$E,$B106))</f>
        <v/>
      </c>
      <c r="E106" s="255" t="str">
        <f ca="1">IF($B106="","",INDEX(ORCAMENTO!$D:$D,$B106))</f>
        <v/>
      </c>
      <c r="F106" s="255" t="str">
        <f ca="1">IF($B106="","",TRIM(IF(OR(INDEX(ORCAMENTO!$G:$G,$B106)&lt;&gt;"",INDEX(ORCAMENTO!$H:$H,$B106)&lt;&gt;""),"Ano 1; ","")&amp;IF(OR(INDEX(ORCAMENTO!$J:$J,$B106)&lt;&gt;"",INDEX(ORCAMENTO!$K:$K,$B106)&lt;&gt;""),"Ano 2; ","")&amp;IF(OR(INDEX(ORCAMENTO!$M:$M,$B106)&lt;&gt;"",INDEX(ORCAMENTO!$N:$N,$B106)&lt;&gt;""),"Ano 3; ","")&amp;IF(OR(INDEX(ORCAMENTO!$P:$P,$B106)&lt;&gt;"",INDEX(ORCAMENTO!$Q:$Q,$B106)&lt;&gt;""),"Ano 4; ","")&amp;IF(OR(INDEX(ORCAMENTO!$S:$S,$B106)&lt;&gt;"",INDEX(ORCAMENTO!$T:$T,$B106)&lt;&gt;""),"Ano 5; ","")&amp;IF(OR(INDEX(ORCAMENTO!$V:$V,$B106)&lt;&gt;"",INDEX(ORCAMENTO!$W:$W,$B106)&lt;&gt;""),"Ano 6; ","")))</f>
        <v/>
      </c>
      <c r="G106" s="311" t="str">
        <f ca="1">IF($B106="","",IF(INDEX(ORCAMENTO!$G:$G,$B106)&lt;&gt;"",INDEX(ORCAMENTO!$G:$G,$B106),IF(INDEX(ORCAMENTO!$J:$J,$B106)&lt;&gt;"",INDEX(ORCAMENTO!$J:$J,$B106),IF(INDEX(ORCAMENTO!$M:$M,$B106)&lt;&gt;"",INDEX(ORCAMENTO!$M:$M,$B106),IF(INDEX(ORCAMENTO!$P:$P,$B106)&lt;&gt;"",INDEX(ORCAMENTO!$P:$P,$B106),IF(INDEX(ORCAMENTO!$S:$S,$B106)&lt;&gt;"",INDEX(ORCAMENTO!$S:$S,$B106),INDEX(ORCAMENTO!$V:$V,$B106)))))))</f>
        <v/>
      </c>
      <c r="H106" s="312" t="str">
        <f ca="1">IF($B106="","",IF(INDEX(ORCAMENTO!$H:$H,$B106)&lt;&gt;"",INDEX(ORCAMENTO!$H:$H,$B106),IF(INDEX(ORCAMENTO!$K:$K,$B106)&lt;&gt;"",INDEX(ORCAMENTO!$K:$K,$B106),IF(INDEX(ORCAMENTO!$N:$N,$B106)&lt;&gt;"",INDEX(ORCAMENTO!$N:$N,$B106),IF(INDEX(ORCAMENTO!$Q:$Q,$B106)&lt;&gt;"",INDEX(ORCAMENTO!$Q:$Q,$B106),IF(INDEX(ORCAMENTO!$T:$T,$B106)&lt;&gt;"",INDEX(ORCAMENTO!$T:$T,$B106),INDEX(ORCAMENTO!$W:$W,$B106)))))))</f>
        <v/>
      </c>
      <c r="I106" s="255" t="str">
        <f ca="1">IF($B106="","",IF(INDEX(ORCAMENTO!$AI:$AI,$B106)&lt;&gt;"",INDEX(ORCAMENTO!$AI:$AI,$B106),IF(INDEX(ORCAMENTO!$AG:$AG,$B106),"Memorial de cálculo ou anexo obrigatório não informado para item acima do limite.",IF(AND(INDEX(ORCAMENTO!$AC:$AC,$B106),NOT(INDEX(ORCAMENTO!$AE:$AE,$B106))),"Informe pelo menos um ano completo com valor unitário e quantidade.","Pendência identificada automaticamente."))))</f>
        <v/>
      </c>
      <c r="N106" s="255">
        <f t="shared" si="4"/>
        <v>107</v>
      </c>
      <c r="O106" s="255">
        <f ca="1">IF(INDEX(ORCAMENTO!$AI:$AI,$N106)&lt;&gt;"",1,0)</f>
        <v>0</v>
      </c>
      <c r="P106" s="255">
        <f t="shared" ca="1" si="5"/>
        <v>11</v>
      </c>
      <c r="Q106" s="255" t="str">
        <f ca="1">INDEX(ORCAMENTO!$AI:$AI,$N106)</f>
        <v/>
      </c>
    </row>
    <row r="107" spans="2:17" ht="15" customHeight="1" x14ac:dyDescent="0.25">
      <c r="B107" s="255" t="str">
        <f ca="1">IFERROR(INDEX(_AUX_ANALISE!$A$1:$A$2461,MATCH(ROW()-34,_AUX_ANALISE!$C$1:$C$2461,0)),"")</f>
        <v/>
      </c>
      <c r="C107" s="255" t="str">
        <f ca="1">IF($B107="","",INDEX(ORCAMENTO!$B:$B,$B107))</f>
        <v/>
      </c>
      <c r="D107" s="255" t="str">
        <f ca="1">IF($B107="","",INDEX(ORCAMENTO!$E:$E,$B107))</f>
        <v/>
      </c>
      <c r="E107" s="255" t="str">
        <f ca="1">IF($B107="","",INDEX(ORCAMENTO!$D:$D,$B107))</f>
        <v/>
      </c>
      <c r="F107" s="255" t="str">
        <f ca="1">IF($B107="","",TRIM(IF(OR(INDEX(ORCAMENTO!$G:$G,$B107)&lt;&gt;"",INDEX(ORCAMENTO!$H:$H,$B107)&lt;&gt;""),"Ano 1; ","")&amp;IF(OR(INDEX(ORCAMENTO!$J:$J,$B107)&lt;&gt;"",INDEX(ORCAMENTO!$K:$K,$B107)&lt;&gt;""),"Ano 2; ","")&amp;IF(OR(INDEX(ORCAMENTO!$M:$M,$B107)&lt;&gt;"",INDEX(ORCAMENTO!$N:$N,$B107)&lt;&gt;""),"Ano 3; ","")&amp;IF(OR(INDEX(ORCAMENTO!$P:$P,$B107)&lt;&gt;"",INDEX(ORCAMENTO!$Q:$Q,$B107)&lt;&gt;""),"Ano 4; ","")&amp;IF(OR(INDEX(ORCAMENTO!$S:$S,$B107)&lt;&gt;"",INDEX(ORCAMENTO!$T:$T,$B107)&lt;&gt;""),"Ano 5; ","")&amp;IF(OR(INDEX(ORCAMENTO!$V:$V,$B107)&lt;&gt;"",INDEX(ORCAMENTO!$W:$W,$B107)&lt;&gt;""),"Ano 6; ","")))</f>
        <v/>
      </c>
      <c r="G107" s="311" t="str">
        <f ca="1">IF($B107="","",IF(INDEX(ORCAMENTO!$G:$G,$B107)&lt;&gt;"",INDEX(ORCAMENTO!$G:$G,$B107),IF(INDEX(ORCAMENTO!$J:$J,$B107)&lt;&gt;"",INDEX(ORCAMENTO!$J:$J,$B107),IF(INDEX(ORCAMENTO!$M:$M,$B107)&lt;&gt;"",INDEX(ORCAMENTO!$M:$M,$B107),IF(INDEX(ORCAMENTO!$P:$P,$B107)&lt;&gt;"",INDEX(ORCAMENTO!$P:$P,$B107),IF(INDEX(ORCAMENTO!$S:$S,$B107)&lt;&gt;"",INDEX(ORCAMENTO!$S:$S,$B107),INDEX(ORCAMENTO!$V:$V,$B107)))))))</f>
        <v/>
      </c>
      <c r="H107" s="312" t="str">
        <f ca="1">IF($B107="","",IF(INDEX(ORCAMENTO!$H:$H,$B107)&lt;&gt;"",INDEX(ORCAMENTO!$H:$H,$B107),IF(INDEX(ORCAMENTO!$K:$K,$B107)&lt;&gt;"",INDEX(ORCAMENTO!$K:$K,$B107),IF(INDEX(ORCAMENTO!$N:$N,$B107)&lt;&gt;"",INDEX(ORCAMENTO!$N:$N,$B107),IF(INDEX(ORCAMENTO!$Q:$Q,$B107)&lt;&gt;"",INDEX(ORCAMENTO!$Q:$Q,$B107),IF(INDEX(ORCAMENTO!$T:$T,$B107)&lt;&gt;"",INDEX(ORCAMENTO!$T:$T,$B107),INDEX(ORCAMENTO!$W:$W,$B107)))))))</f>
        <v/>
      </c>
      <c r="I107" s="255" t="str">
        <f ca="1">IF($B107="","",IF(INDEX(ORCAMENTO!$AI:$AI,$B107)&lt;&gt;"",INDEX(ORCAMENTO!$AI:$AI,$B107),IF(INDEX(ORCAMENTO!$AG:$AG,$B107),"Memorial de cálculo ou anexo obrigatório não informado para item acima do limite.",IF(AND(INDEX(ORCAMENTO!$AC:$AC,$B107),NOT(INDEX(ORCAMENTO!$AE:$AE,$B107))),"Informe pelo menos um ano completo com valor unitário e quantidade.","Pendência identificada automaticamente."))))</f>
        <v/>
      </c>
      <c r="N107" s="255">
        <f t="shared" si="4"/>
        <v>108</v>
      </c>
      <c r="O107" s="255">
        <f ca="1">IF(INDEX(ORCAMENTO!$AI:$AI,$N107)&lt;&gt;"",1,0)</f>
        <v>0</v>
      </c>
      <c r="P107" s="255">
        <f t="shared" ca="1" si="5"/>
        <v>11</v>
      </c>
      <c r="Q107" s="255" t="str">
        <f ca="1">INDEX(ORCAMENTO!$AI:$AI,$N107)</f>
        <v/>
      </c>
    </row>
    <row r="108" spans="2:17" ht="15" customHeight="1" x14ac:dyDescent="0.25">
      <c r="B108" s="255" t="str">
        <f ca="1">IFERROR(INDEX(_AUX_ANALISE!$A$1:$A$2461,MATCH(ROW()-34,_AUX_ANALISE!$C$1:$C$2461,0)),"")</f>
        <v/>
      </c>
      <c r="C108" s="255" t="str">
        <f ca="1">IF($B108="","",INDEX(ORCAMENTO!$B:$B,$B108))</f>
        <v/>
      </c>
      <c r="D108" s="255" t="str">
        <f ca="1">IF($B108="","",INDEX(ORCAMENTO!$E:$E,$B108))</f>
        <v/>
      </c>
      <c r="E108" s="255" t="str">
        <f ca="1">IF($B108="","",INDEX(ORCAMENTO!$D:$D,$B108))</f>
        <v/>
      </c>
      <c r="F108" s="255" t="str">
        <f ca="1">IF($B108="","",TRIM(IF(OR(INDEX(ORCAMENTO!$G:$G,$B108)&lt;&gt;"",INDEX(ORCAMENTO!$H:$H,$B108)&lt;&gt;""),"Ano 1; ","")&amp;IF(OR(INDEX(ORCAMENTO!$J:$J,$B108)&lt;&gt;"",INDEX(ORCAMENTO!$K:$K,$B108)&lt;&gt;""),"Ano 2; ","")&amp;IF(OR(INDEX(ORCAMENTO!$M:$M,$B108)&lt;&gt;"",INDEX(ORCAMENTO!$N:$N,$B108)&lt;&gt;""),"Ano 3; ","")&amp;IF(OR(INDEX(ORCAMENTO!$P:$P,$B108)&lt;&gt;"",INDEX(ORCAMENTO!$Q:$Q,$B108)&lt;&gt;""),"Ano 4; ","")&amp;IF(OR(INDEX(ORCAMENTO!$S:$S,$B108)&lt;&gt;"",INDEX(ORCAMENTO!$T:$T,$B108)&lt;&gt;""),"Ano 5; ","")&amp;IF(OR(INDEX(ORCAMENTO!$V:$V,$B108)&lt;&gt;"",INDEX(ORCAMENTO!$W:$W,$B108)&lt;&gt;""),"Ano 6; ","")))</f>
        <v/>
      </c>
      <c r="G108" s="311" t="str">
        <f ca="1">IF($B108="","",IF(INDEX(ORCAMENTO!$G:$G,$B108)&lt;&gt;"",INDEX(ORCAMENTO!$G:$G,$B108),IF(INDEX(ORCAMENTO!$J:$J,$B108)&lt;&gt;"",INDEX(ORCAMENTO!$J:$J,$B108),IF(INDEX(ORCAMENTO!$M:$M,$B108)&lt;&gt;"",INDEX(ORCAMENTO!$M:$M,$B108),IF(INDEX(ORCAMENTO!$P:$P,$B108)&lt;&gt;"",INDEX(ORCAMENTO!$P:$P,$B108),IF(INDEX(ORCAMENTO!$S:$S,$B108)&lt;&gt;"",INDEX(ORCAMENTO!$S:$S,$B108),INDEX(ORCAMENTO!$V:$V,$B108)))))))</f>
        <v/>
      </c>
      <c r="H108" s="312" t="str">
        <f ca="1">IF($B108="","",IF(INDEX(ORCAMENTO!$H:$H,$B108)&lt;&gt;"",INDEX(ORCAMENTO!$H:$H,$B108),IF(INDEX(ORCAMENTO!$K:$K,$B108)&lt;&gt;"",INDEX(ORCAMENTO!$K:$K,$B108),IF(INDEX(ORCAMENTO!$N:$N,$B108)&lt;&gt;"",INDEX(ORCAMENTO!$N:$N,$B108),IF(INDEX(ORCAMENTO!$Q:$Q,$B108)&lt;&gt;"",INDEX(ORCAMENTO!$Q:$Q,$B108),IF(INDEX(ORCAMENTO!$T:$T,$B108)&lt;&gt;"",INDEX(ORCAMENTO!$T:$T,$B108),INDEX(ORCAMENTO!$W:$W,$B108)))))))</f>
        <v/>
      </c>
      <c r="I108" s="255" t="str">
        <f ca="1">IF($B108="","",IF(INDEX(ORCAMENTO!$AI:$AI,$B108)&lt;&gt;"",INDEX(ORCAMENTO!$AI:$AI,$B108),IF(INDEX(ORCAMENTO!$AG:$AG,$B108),"Memorial de cálculo ou anexo obrigatório não informado para item acima do limite.",IF(AND(INDEX(ORCAMENTO!$AC:$AC,$B108),NOT(INDEX(ORCAMENTO!$AE:$AE,$B108))),"Informe pelo menos um ano completo com valor unitário e quantidade.","Pendência identificada automaticamente."))))</f>
        <v/>
      </c>
      <c r="N108" s="255">
        <f t="shared" si="4"/>
        <v>109</v>
      </c>
      <c r="O108" s="255">
        <f ca="1">IF(INDEX(ORCAMENTO!$AI:$AI,$N108)&lt;&gt;"",1,0)</f>
        <v>0</v>
      </c>
      <c r="P108" s="255">
        <f t="shared" ca="1" si="5"/>
        <v>11</v>
      </c>
      <c r="Q108" s="255" t="str">
        <f ca="1">INDEX(ORCAMENTO!$AI:$AI,$N108)</f>
        <v/>
      </c>
    </row>
    <row r="109" spans="2:17" ht="15" customHeight="1" x14ac:dyDescent="0.25">
      <c r="B109" s="255" t="str">
        <f ca="1">IFERROR(INDEX(_AUX_ANALISE!$A$1:$A$2461,MATCH(ROW()-34,_AUX_ANALISE!$C$1:$C$2461,0)),"")</f>
        <v/>
      </c>
      <c r="C109" s="255" t="str">
        <f ca="1">IF($B109="","",INDEX(ORCAMENTO!$B:$B,$B109))</f>
        <v/>
      </c>
      <c r="D109" s="255" t="str">
        <f ca="1">IF($B109="","",INDEX(ORCAMENTO!$E:$E,$B109))</f>
        <v/>
      </c>
      <c r="E109" s="255" t="str">
        <f ca="1">IF($B109="","",INDEX(ORCAMENTO!$D:$D,$B109))</f>
        <v/>
      </c>
      <c r="F109" s="255" t="str">
        <f ca="1">IF($B109="","",TRIM(IF(OR(INDEX(ORCAMENTO!$G:$G,$B109)&lt;&gt;"",INDEX(ORCAMENTO!$H:$H,$B109)&lt;&gt;""),"Ano 1; ","")&amp;IF(OR(INDEX(ORCAMENTO!$J:$J,$B109)&lt;&gt;"",INDEX(ORCAMENTO!$K:$K,$B109)&lt;&gt;""),"Ano 2; ","")&amp;IF(OR(INDEX(ORCAMENTO!$M:$M,$B109)&lt;&gt;"",INDEX(ORCAMENTO!$N:$N,$B109)&lt;&gt;""),"Ano 3; ","")&amp;IF(OR(INDEX(ORCAMENTO!$P:$P,$B109)&lt;&gt;"",INDEX(ORCAMENTO!$Q:$Q,$B109)&lt;&gt;""),"Ano 4; ","")&amp;IF(OR(INDEX(ORCAMENTO!$S:$S,$B109)&lt;&gt;"",INDEX(ORCAMENTO!$T:$T,$B109)&lt;&gt;""),"Ano 5; ","")&amp;IF(OR(INDEX(ORCAMENTO!$V:$V,$B109)&lt;&gt;"",INDEX(ORCAMENTO!$W:$W,$B109)&lt;&gt;""),"Ano 6; ","")))</f>
        <v/>
      </c>
      <c r="G109" s="311" t="str">
        <f ca="1">IF($B109="","",IF(INDEX(ORCAMENTO!$G:$G,$B109)&lt;&gt;"",INDEX(ORCAMENTO!$G:$G,$B109),IF(INDEX(ORCAMENTO!$J:$J,$B109)&lt;&gt;"",INDEX(ORCAMENTO!$J:$J,$B109),IF(INDEX(ORCAMENTO!$M:$M,$B109)&lt;&gt;"",INDEX(ORCAMENTO!$M:$M,$B109),IF(INDEX(ORCAMENTO!$P:$P,$B109)&lt;&gt;"",INDEX(ORCAMENTO!$P:$P,$B109),IF(INDEX(ORCAMENTO!$S:$S,$B109)&lt;&gt;"",INDEX(ORCAMENTO!$S:$S,$B109),INDEX(ORCAMENTO!$V:$V,$B109)))))))</f>
        <v/>
      </c>
      <c r="H109" s="312" t="str">
        <f ca="1">IF($B109="","",IF(INDEX(ORCAMENTO!$H:$H,$B109)&lt;&gt;"",INDEX(ORCAMENTO!$H:$H,$B109),IF(INDEX(ORCAMENTO!$K:$K,$B109)&lt;&gt;"",INDEX(ORCAMENTO!$K:$K,$B109),IF(INDEX(ORCAMENTO!$N:$N,$B109)&lt;&gt;"",INDEX(ORCAMENTO!$N:$N,$B109),IF(INDEX(ORCAMENTO!$Q:$Q,$B109)&lt;&gt;"",INDEX(ORCAMENTO!$Q:$Q,$B109),IF(INDEX(ORCAMENTO!$T:$T,$B109)&lt;&gt;"",INDEX(ORCAMENTO!$T:$T,$B109),INDEX(ORCAMENTO!$W:$W,$B109)))))))</f>
        <v/>
      </c>
      <c r="I109" s="255" t="str">
        <f ca="1">IF($B109="","",IF(INDEX(ORCAMENTO!$AI:$AI,$B109)&lt;&gt;"",INDEX(ORCAMENTO!$AI:$AI,$B109),IF(INDEX(ORCAMENTO!$AG:$AG,$B109),"Memorial de cálculo ou anexo obrigatório não informado para item acima do limite.",IF(AND(INDEX(ORCAMENTO!$AC:$AC,$B109),NOT(INDEX(ORCAMENTO!$AE:$AE,$B109))),"Informe pelo menos um ano completo com valor unitário e quantidade.","Pendência identificada automaticamente."))))</f>
        <v/>
      </c>
      <c r="N109" s="255">
        <f t="shared" si="4"/>
        <v>110</v>
      </c>
      <c r="O109" s="255">
        <f ca="1">IF(INDEX(ORCAMENTO!$AI:$AI,$N109)&lt;&gt;"",1,0)</f>
        <v>0</v>
      </c>
      <c r="P109" s="255">
        <f t="shared" ca="1" si="5"/>
        <v>11</v>
      </c>
      <c r="Q109" s="255" t="str">
        <f ca="1">INDEX(ORCAMENTO!$AI:$AI,$N109)</f>
        <v/>
      </c>
    </row>
    <row r="110" spans="2:17" ht="15" customHeight="1" x14ac:dyDescent="0.25">
      <c r="B110" s="255" t="str">
        <f ca="1">IFERROR(INDEX(_AUX_ANALISE!$A$1:$A$2461,MATCH(ROW()-34,_AUX_ANALISE!$C$1:$C$2461,0)),"")</f>
        <v/>
      </c>
      <c r="C110" s="255" t="str">
        <f ca="1">IF($B110="","",INDEX(ORCAMENTO!$B:$B,$B110))</f>
        <v/>
      </c>
      <c r="D110" s="255" t="str">
        <f ca="1">IF($B110="","",INDEX(ORCAMENTO!$E:$E,$B110))</f>
        <v/>
      </c>
      <c r="E110" s="255" t="str">
        <f ca="1">IF($B110="","",INDEX(ORCAMENTO!$D:$D,$B110))</f>
        <v/>
      </c>
      <c r="F110" s="255" t="str">
        <f ca="1">IF($B110="","",TRIM(IF(OR(INDEX(ORCAMENTO!$G:$G,$B110)&lt;&gt;"",INDEX(ORCAMENTO!$H:$H,$B110)&lt;&gt;""),"Ano 1; ","")&amp;IF(OR(INDEX(ORCAMENTO!$J:$J,$B110)&lt;&gt;"",INDEX(ORCAMENTO!$K:$K,$B110)&lt;&gt;""),"Ano 2; ","")&amp;IF(OR(INDEX(ORCAMENTO!$M:$M,$B110)&lt;&gt;"",INDEX(ORCAMENTO!$N:$N,$B110)&lt;&gt;""),"Ano 3; ","")&amp;IF(OR(INDEX(ORCAMENTO!$P:$P,$B110)&lt;&gt;"",INDEX(ORCAMENTO!$Q:$Q,$B110)&lt;&gt;""),"Ano 4; ","")&amp;IF(OR(INDEX(ORCAMENTO!$S:$S,$B110)&lt;&gt;"",INDEX(ORCAMENTO!$T:$T,$B110)&lt;&gt;""),"Ano 5; ","")&amp;IF(OR(INDEX(ORCAMENTO!$V:$V,$B110)&lt;&gt;"",INDEX(ORCAMENTO!$W:$W,$B110)&lt;&gt;""),"Ano 6; ","")))</f>
        <v/>
      </c>
      <c r="G110" s="311" t="str">
        <f ca="1">IF($B110="","",IF(INDEX(ORCAMENTO!$G:$G,$B110)&lt;&gt;"",INDEX(ORCAMENTO!$G:$G,$B110),IF(INDEX(ORCAMENTO!$J:$J,$B110)&lt;&gt;"",INDEX(ORCAMENTO!$J:$J,$B110),IF(INDEX(ORCAMENTO!$M:$M,$B110)&lt;&gt;"",INDEX(ORCAMENTO!$M:$M,$B110),IF(INDEX(ORCAMENTO!$P:$P,$B110)&lt;&gt;"",INDEX(ORCAMENTO!$P:$P,$B110),IF(INDEX(ORCAMENTO!$S:$S,$B110)&lt;&gt;"",INDEX(ORCAMENTO!$S:$S,$B110),INDEX(ORCAMENTO!$V:$V,$B110)))))))</f>
        <v/>
      </c>
      <c r="H110" s="312" t="str">
        <f ca="1">IF($B110="","",IF(INDEX(ORCAMENTO!$H:$H,$B110)&lt;&gt;"",INDEX(ORCAMENTO!$H:$H,$B110),IF(INDEX(ORCAMENTO!$K:$K,$B110)&lt;&gt;"",INDEX(ORCAMENTO!$K:$K,$B110),IF(INDEX(ORCAMENTO!$N:$N,$B110)&lt;&gt;"",INDEX(ORCAMENTO!$N:$N,$B110),IF(INDEX(ORCAMENTO!$Q:$Q,$B110)&lt;&gt;"",INDEX(ORCAMENTO!$Q:$Q,$B110),IF(INDEX(ORCAMENTO!$T:$T,$B110)&lt;&gt;"",INDEX(ORCAMENTO!$T:$T,$B110),INDEX(ORCAMENTO!$W:$W,$B110)))))))</f>
        <v/>
      </c>
      <c r="I110" s="255" t="str">
        <f ca="1">IF($B110="","",IF(INDEX(ORCAMENTO!$AI:$AI,$B110)&lt;&gt;"",INDEX(ORCAMENTO!$AI:$AI,$B110),IF(INDEX(ORCAMENTO!$AG:$AG,$B110),"Memorial de cálculo ou anexo obrigatório não informado para item acima do limite.",IF(AND(INDEX(ORCAMENTO!$AC:$AC,$B110),NOT(INDEX(ORCAMENTO!$AE:$AE,$B110))),"Informe pelo menos um ano completo com valor unitário e quantidade.","Pendência identificada automaticamente."))))</f>
        <v/>
      </c>
      <c r="N110" s="255">
        <f t="shared" si="4"/>
        <v>111</v>
      </c>
      <c r="O110" s="255">
        <f ca="1">IF(INDEX(ORCAMENTO!$AI:$AI,$N110)&lt;&gt;"",1,0)</f>
        <v>0</v>
      </c>
      <c r="P110" s="255">
        <f t="shared" ca="1" si="5"/>
        <v>11</v>
      </c>
      <c r="Q110" s="255" t="str">
        <f ca="1">INDEX(ORCAMENTO!$AI:$AI,$N110)</f>
        <v/>
      </c>
    </row>
    <row r="111" spans="2:17" ht="15" customHeight="1" x14ac:dyDescent="0.25">
      <c r="B111" s="255" t="str">
        <f ca="1">IFERROR(INDEX(_AUX_ANALISE!$A$1:$A$2461,MATCH(ROW()-34,_AUX_ANALISE!$C$1:$C$2461,0)),"")</f>
        <v/>
      </c>
      <c r="C111" s="255" t="str">
        <f ca="1">IF($B111="","",INDEX(ORCAMENTO!$B:$B,$B111))</f>
        <v/>
      </c>
      <c r="D111" s="255" t="str">
        <f ca="1">IF($B111="","",INDEX(ORCAMENTO!$E:$E,$B111))</f>
        <v/>
      </c>
      <c r="E111" s="255" t="str">
        <f ca="1">IF($B111="","",INDEX(ORCAMENTO!$D:$D,$B111))</f>
        <v/>
      </c>
      <c r="F111" s="255" t="str">
        <f ca="1">IF($B111="","",TRIM(IF(OR(INDEX(ORCAMENTO!$G:$G,$B111)&lt;&gt;"",INDEX(ORCAMENTO!$H:$H,$B111)&lt;&gt;""),"Ano 1; ","")&amp;IF(OR(INDEX(ORCAMENTO!$J:$J,$B111)&lt;&gt;"",INDEX(ORCAMENTO!$K:$K,$B111)&lt;&gt;""),"Ano 2; ","")&amp;IF(OR(INDEX(ORCAMENTO!$M:$M,$B111)&lt;&gt;"",INDEX(ORCAMENTO!$N:$N,$B111)&lt;&gt;""),"Ano 3; ","")&amp;IF(OR(INDEX(ORCAMENTO!$P:$P,$B111)&lt;&gt;"",INDEX(ORCAMENTO!$Q:$Q,$B111)&lt;&gt;""),"Ano 4; ","")&amp;IF(OR(INDEX(ORCAMENTO!$S:$S,$B111)&lt;&gt;"",INDEX(ORCAMENTO!$T:$T,$B111)&lt;&gt;""),"Ano 5; ","")&amp;IF(OR(INDEX(ORCAMENTO!$V:$V,$B111)&lt;&gt;"",INDEX(ORCAMENTO!$W:$W,$B111)&lt;&gt;""),"Ano 6; ","")))</f>
        <v/>
      </c>
      <c r="G111" s="311" t="str">
        <f ca="1">IF($B111="","",IF(INDEX(ORCAMENTO!$G:$G,$B111)&lt;&gt;"",INDEX(ORCAMENTO!$G:$G,$B111),IF(INDEX(ORCAMENTO!$J:$J,$B111)&lt;&gt;"",INDEX(ORCAMENTO!$J:$J,$B111),IF(INDEX(ORCAMENTO!$M:$M,$B111)&lt;&gt;"",INDEX(ORCAMENTO!$M:$M,$B111),IF(INDEX(ORCAMENTO!$P:$P,$B111)&lt;&gt;"",INDEX(ORCAMENTO!$P:$P,$B111),IF(INDEX(ORCAMENTO!$S:$S,$B111)&lt;&gt;"",INDEX(ORCAMENTO!$S:$S,$B111),INDEX(ORCAMENTO!$V:$V,$B111)))))))</f>
        <v/>
      </c>
      <c r="H111" s="312" t="str">
        <f ca="1">IF($B111="","",IF(INDEX(ORCAMENTO!$H:$H,$B111)&lt;&gt;"",INDEX(ORCAMENTO!$H:$H,$B111),IF(INDEX(ORCAMENTO!$K:$K,$B111)&lt;&gt;"",INDEX(ORCAMENTO!$K:$K,$B111),IF(INDEX(ORCAMENTO!$N:$N,$B111)&lt;&gt;"",INDEX(ORCAMENTO!$N:$N,$B111),IF(INDEX(ORCAMENTO!$Q:$Q,$B111)&lt;&gt;"",INDEX(ORCAMENTO!$Q:$Q,$B111),IF(INDEX(ORCAMENTO!$T:$T,$B111)&lt;&gt;"",INDEX(ORCAMENTO!$T:$T,$B111),INDEX(ORCAMENTO!$W:$W,$B111)))))))</f>
        <v/>
      </c>
      <c r="I111" s="255" t="str">
        <f ca="1">IF($B111="","",IF(INDEX(ORCAMENTO!$AI:$AI,$B111)&lt;&gt;"",INDEX(ORCAMENTO!$AI:$AI,$B111),IF(INDEX(ORCAMENTO!$AG:$AG,$B111),"Memorial de cálculo ou anexo obrigatório não informado para item acima do limite.",IF(AND(INDEX(ORCAMENTO!$AC:$AC,$B111),NOT(INDEX(ORCAMENTO!$AE:$AE,$B111))),"Informe pelo menos um ano completo com valor unitário e quantidade.","Pendência identificada automaticamente."))))</f>
        <v/>
      </c>
      <c r="N111" s="255">
        <f t="shared" si="4"/>
        <v>112</v>
      </c>
      <c r="O111" s="255">
        <f ca="1">IF(INDEX(ORCAMENTO!$AI:$AI,$N111)&lt;&gt;"",1,0)</f>
        <v>0</v>
      </c>
      <c r="P111" s="255">
        <f t="shared" ca="1" si="5"/>
        <v>11</v>
      </c>
      <c r="Q111" s="255" t="str">
        <f ca="1">INDEX(ORCAMENTO!$AI:$AI,$N111)</f>
        <v/>
      </c>
    </row>
    <row r="112" spans="2:17" ht="15" customHeight="1" x14ac:dyDescent="0.25">
      <c r="B112" s="255" t="str">
        <f ca="1">IFERROR(INDEX(_AUX_ANALISE!$A$1:$A$2461,MATCH(ROW()-34,_AUX_ANALISE!$C$1:$C$2461,0)),"")</f>
        <v/>
      </c>
      <c r="C112" s="255" t="str">
        <f ca="1">IF($B112="","",INDEX(ORCAMENTO!$B:$B,$B112))</f>
        <v/>
      </c>
      <c r="D112" s="255" t="str">
        <f ca="1">IF($B112="","",INDEX(ORCAMENTO!$E:$E,$B112))</f>
        <v/>
      </c>
      <c r="E112" s="255" t="str">
        <f ca="1">IF($B112="","",INDEX(ORCAMENTO!$D:$D,$B112))</f>
        <v/>
      </c>
      <c r="F112" s="255" t="str">
        <f ca="1">IF($B112="","",TRIM(IF(OR(INDEX(ORCAMENTO!$G:$G,$B112)&lt;&gt;"",INDEX(ORCAMENTO!$H:$H,$B112)&lt;&gt;""),"Ano 1; ","")&amp;IF(OR(INDEX(ORCAMENTO!$J:$J,$B112)&lt;&gt;"",INDEX(ORCAMENTO!$K:$K,$B112)&lt;&gt;""),"Ano 2; ","")&amp;IF(OR(INDEX(ORCAMENTO!$M:$M,$B112)&lt;&gt;"",INDEX(ORCAMENTO!$N:$N,$B112)&lt;&gt;""),"Ano 3; ","")&amp;IF(OR(INDEX(ORCAMENTO!$P:$P,$B112)&lt;&gt;"",INDEX(ORCAMENTO!$Q:$Q,$B112)&lt;&gt;""),"Ano 4; ","")&amp;IF(OR(INDEX(ORCAMENTO!$S:$S,$B112)&lt;&gt;"",INDEX(ORCAMENTO!$T:$T,$B112)&lt;&gt;""),"Ano 5; ","")&amp;IF(OR(INDEX(ORCAMENTO!$V:$V,$B112)&lt;&gt;"",INDEX(ORCAMENTO!$W:$W,$B112)&lt;&gt;""),"Ano 6; ","")))</f>
        <v/>
      </c>
      <c r="G112" s="311" t="str">
        <f ca="1">IF($B112="","",IF(INDEX(ORCAMENTO!$G:$G,$B112)&lt;&gt;"",INDEX(ORCAMENTO!$G:$G,$B112),IF(INDEX(ORCAMENTO!$J:$J,$B112)&lt;&gt;"",INDEX(ORCAMENTO!$J:$J,$B112),IF(INDEX(ORCAMENTO!$M:$M,$B112)&lt;&gt;"",INDEX(ORCAMENTO!$M:$M,$B112),IF(INDEX(ORCAMENTO!$P:$P,$B112)&lt;&gt;"",INDEX(ORCAMENTO!$P:$P,$B112),IF(INDEX(ORCAMENTO!$S:$S,$B112)&lt;&gt;"",INDEX(ORCAMENTO!$S:$S,$B112),INDEX(ORCAMENTO!$V:$V,$B112)))))))</f>
        <v/>
      </c>
      <c r="H112" s="312" t="str">
        <f ca="1">IF($B112="","",IF(INDEX(ORCAMENTO!$H:$H,$B112)&lt;&gt;"",INDEX(ORCAMENTO!$H:$H,$B112),IF(INDEX(ORCAMENTO!$K:$K,$B112)&lt;&gt;"",INDEX(ORCAMENTO!$K:$K,$B112),IF(INDEX(ORCAMENTO!$N:$N,$B112)&lt;&gt;"",INDEX(ORCAMENTO!$N:$N,$B112),IF(INDEX(ORCAMENTO!$Q:$Q,$B112)&lt;&gt;"",INDEX(ORCAMENTO!$Q:$Q,$B112),IF(INDEX(ORCAMENTO!$T:$T,$B112)&lt;&gt;"",INDEX(ORCAMENTO!$T:$T,$B112),INDEX(ORCAMENTO!$W:$W,$B112)))))))</f>
        <v/>
      </c>
      <c r="I112" s="255" t="str">
        <f ca="1">IF($B112="","",IF(INDEX(ORCAMENTO!$AI:$AI,$B112)&lt;&gt;"",INDEX(ORCAMENTO!$AI:$AI,$B112),IF(INDEX(ORCAMENTO!$AG:$AG,$B112),"Memorial de cálculo ou anexo obrigatório não informado para item acima do limite.",IF(AND(INDEX(ORCAMENTO!$AC:$AC,$B112),NOT(INDEX(ORCAMENTO!$AE:$AE,$B112))),"Informe pelo menos um ano completo com valor unitário e quantidade.","Pendência identificada automaticamente."))))</f>
        <v/>
      </c>
      <c r="N112" s="255">
        <f t="shared" si="4"/>
        <v>113</v>
      </c>
      <c r="O112" s="255">
        <f ca="1">IF(INDEX(ORCAMENTO!$AI:$AI,$N112)&lt;&gt;"",1,0)</f>
        <v>0</v>
      </c>
      <c r="P112" s="255">
        <f t="shared" ca="1" si="5"/>
        <v>11</v>
      </c>
      <c r="Q112" s="255" t="str">
        <f ca="1">INDEX(ORCAMENTO!$AI:$AI,$N112)</f>
        <v/>
      </c>
    </row>
    <row r="113" spans="2:17" ht="15" customHeight="1" x14ac:dyDescent="0.25">
      <c r="B113" s="255" t="str">
        <f ca="1">IFERROR(INDEX(_AUX_ANALISE!$A$1:$A$2461,MATCH(ROW()-34,_AUX_ANALISE!$C$1:$C$2461,0)),"")</f>
        <v/>
      </c>
      <c r="C113" s="255" t="str">
        <f ca="1">IF($B113="","",INDEX(ORCAMENTO!$B:$B,$B113))</f>
        <v/>
      </c>
      <c r="D113" s="255" t="str">
        <f ca="1">IF($B113="","",INDEX(ORCAMENTO!$E:$E,$B113))</f>
        <v/>
      </c>
      <c r="E113" s="255" t="str">
        <f ca="1">IF($B113="","",INDEX(ORCAMENTO!$D:$D,$B113))</f>
        <v/>
      </c>
      <c r="F113" s="255" t="str">
        <f ca="1">IF($B113="","",TRIM(IF(OR(INDEX(ORCAMENTO!$G:$G,$B113)&lt;&gt;"",INDEX(ORCAMENTO!$H:$H,$B113)&lt;&gt;""),"Ano 1; ","")&amp;IF(OR(INDEX(ORCAMENTO!$J:$J,$B113)&lt;&gt;"",INDEX(ORCAMENTO!$K:$K,$B113)&lt;&gt;""),"Ano 2; ","")&amp;IF(OR(INDEX(ORCAMENTO!$M:$M,$B113)&lt;&gt;"",INDEX(ORCAMENTO!$N:$N,$B113)&lt;&gt;""),"Ano 3; ","")&amp;IF(OR(INDEX(ORCAMENTO!$P:$P,$B113)&lt;&gt;"",INDEX(ORCAMENTO!$Q:$Q,$B113)&lt;&gt;""),"Ano 4; ","")&amp;IF(OR(INDEX(ORCAMENTO!$S:$S,$B113)&lt;&gt;"",INDEX(ORCAMENTO!$T:$T,$B113)&lt;&gt;""),"Ano 5; ","")&amp;IF(OR(INDEX(ORCAMENTO!$V:$V,$B113)&lt;&gt;"",INDEX(ORCAMENTO!$W:$W,$B113)&lt;&gt;""),"Ano 6; ","")))</f>
        <v/>
      </c>
      <c r="G113" s="311" t="str">
        <f ca="1">IF($B113="","",IF(INDEX(ORCAMENTO!$G:$G,$B113)&lt;&gt;"",INDEX(ORCAMENTO!$G:$G,$B113),IF(INDEX(ORCAMENTO!$J:$J,$B113)&lt;&gt;"",INDEX(ORCAMENTO!$J:$J,$B113),IF(INDEX(ORCAMENTO!$M:$M,$B113)&lt;&gt;"",INDEX(ORCAMENTO!$M:$M,$B113),IF(INDEX(ORCAMENTO!$P:$P,$B113)&lt;&gt;"",INDEX(ORCAMENTO!$P:$P,$B113),IF(INDEX(ORCAMENTO!$S:$S,$B113)&lt;&gt;"",INDEX(ORCAMENTO!$S:$S,$B113),INDEX(ORCAMENTO!$V:$V,$B113)))))))</f>
        <v/>
      </c>
      <c r="H113" s="312" t="str">
        <f ca="1">IF($B113="","",IF(INDEX(ORCAMENTO!$H:$H,$B113)&lt;&gt;"",INDEX(ORCAMENTO!$H:$H,$B113),IF(INDEX(ORCAMENTO!$K:$K,$B113)&lt;&gt;"",INDEX(ORCAMENTO!$K:$K,$B113),IF(INDEX(ORCAMENTO!$N:$N,$B113)&lt;&gt;"",INDEX(ORCAMENTO!$N:$N,$B113),IF(INDEX(ORCAMENTO!$Q:$Q,$B113)&lt;&gt;"",INDEX(ORCAMENTO!$Q:$Q,$B113),IF(INDEX(ORCAMENTO!$T:$T,$B113)&lt;&gt;"",INDEX(ORCAMENTO!$T:$T,$B113),INDEX(ORCAMENTO!$W:$W,$B113)))))))</f>
        <v/>
      </c>
      <c r="I113" s="255" t="str">
        <f ca="1">IF($B113="","",IF(INDEX(ORCAMENTO!$AI:$AI,$B113)&lt;&gt;"",INDEX(ORCAMENTO!$AI:$AI,$B113),IF(INDEX(ORCAMENTO!$AG:$AG,$B113),"Memorial de cálculo ou anexo obrigatório não informado para item acima do limite.",IF(AND(INDEX(ORCAMENTO!$AC:$AC,$B113),NOT(INDEX(ORCAMENTO!$AE:$AE,$B113))),"Informe pelo menos um ano completo com valor unitário e quantidade.","Pendência identificada automaticamente."))))</f>
        <v/>
      </c>
      <c r="N113" s="255">
        <f t="shared" si="4"/>
        <v>114</v>
      </c>
      <c r="O113" s="255">
        <f ca="1">IF(INDEX(ORCAMENTO!$AI:$AI,$N113)&lt;&gt;"",1,0)</f>
        <v>0</v>
      </c>
      <c r="P113" s="255">
        <f t="shared" ca="1" si="5"/>
        <v>11</v>
      </c>
      <c r="Q113" s="255" t="str">
        <f ca="1">INDEX(ORCAMENTO!$AI:$AI,$N113)</f>
        <v/>
      </c>
    </row>
    <row r="114" spans="2:17" ht="15" customHeight="1" x14ac:dyDescent="0.25">
      <c r="B114" s="255" t="str">
        <f ca="1">IFERROR(INDEX(_AUX_ANALISE!$A$1:$A$2461,MATCH(ROW()-34,_AUX_ANALISE!$C$1:$C$2461,0)),"")</f>
        <v/>
      </c>
      <c r="C114" s="255" t="str">
        <f ca="1">IF($B114="","",INDEX(ORCAMENTO!$B:$B,$B114))</f>
        <v/>
      </c>
      <c r="D114" s="255" t="str">
        <f ca="1">IF($B114="","",INDEX(ORCAMENTO!$E:$E,$B114))</f>
        <v/>
      </c>
      <c r="E114" s="255" t="str">
        <f ca="1">IF($B114="","",INDEX(ORCAMENTO!$D:$D,$B114))</f>
        <v/>
      </c>
      <c r="F114" s="255" t="str">
        <f ca="1">IF($B114="","",TRIM(IF(OR(INDEX(ORCAMENTO!$G:$G,$B114)&lt;&gt;"",INDEX(ORCAMENTO!$H:$H,$B114)&lt;&gt;""),"Ano 1; ","")&amp;IF(OR(INDEX(ORCAMENTO!$J:$J,$B114)&lt;&gt;"",INDEX(ORCAMENTO!$K:$K,$B114)&lt;&gt;""),"Ano 2; ","")&amp;IF(OR(INDEX(ORCAMENTO!$M:$M,$B114)&lt;&gt;"",INDEX(ORCAMENTO!$N:$N,$B114)&lt;&gt;""),"Ano 3; ","")&amp;IF(OR(INDEX(ORCAMENTO!$P:$P,$B114)&lt;&gt;"",INDEX(ORCAMENTO!$Q:$Q,$B114)&lt;&gt;""),"Ano 4; ","")&amp;IF(OR(INDEX(ORCAMENTO!$S:$S,$B114)&lt;&gt;"",INDEX(ORCAMENTO!$T:$T,$B114)&lt;&gt;""),"Ano 5; ","")&amp;IF(OR(INDEX(ORCAMENTO!$V:$V,$B114)&lt;&gt;"",INDEX(ORCAMENTO!$W:$W,$B114)&lt;&gt;""),"Ano 6; ","")))</f>
        <v/>
      </c>
      <c r="G114" s="311" t="str">
        <f ca="1">IF($B114="","",IF(INDEX(ORCAMENTO!$G:$G,$B114)&lt;&gt;"",INDEX(ORCAMENTO!$G:$G,$B114),IF(INDEX(ORCAMENTO!$J:$J,$B114)&lt;&gt;"",INDEX(ORCAMENTO!$J:$J,$B114),IF(INDEX(ORCAMENTO!$M:$M,$B114)&lt;&gt;"",INDEX(ORCAMENTO!$M:$M,$B114),IF(INDEX(ORCAMENTO!$P:$P,$B114)&lt;&gt;"",INDEX(ORCAMENTO!$P:$P,$B114),IF(INDEX(ORCAMENTO!$S:$S,$B114)&lt;&gt;"",INDEX(ORCAMENTO!$S:$S,$B114),INDEX(ORCAMENTO!$V:$V,$B114)))))))</f>
        <v/>
      </c>
      <c r="H114" s="312" t="str">
        <f ca="1">IF($B114="","",IF(INDEX(ORCAMENTO!$H:$H,$B114)&lt;&gt;"",INDEX(ORCAMENTO!$H:$H,$B114),IF(INDEX(ORCAMENTO!$K:$K,$B114)&lt;&gt;"",INDEX(ORCAMENTO!$K:$K,$B114),IF(INDEX(ORCAMENTO!$N:$N,$B114)&lt;&gt;"",INDEX(ORCAMENTO!$N:$N,$B114),IF(INDEX(ORCAMENTO!$Q:$Q,$B114)&lt;&gt;"",INDEX(ORCAMENTO!$Q:$Q,$B114),IF(INDEX(ORCAMENTO!$T:$T,$B114)&lt;&gt;"",INDEX(ORCAMENTO!$T:$T,$B114),INDEX(ORCAMENTO!$W:$W,$B114)))))))</f>
        <v/>
      </c>
      <c r="I114" s="255" t="str">
        <f ca="1">IF($B114="","",IF(INDEX(ORCAMENTO!$AI:$AI,$B114)&lt;&gt;"",INDEX(ORCAMENTO!$AI:$AI,$B114),IF(INDEX(ORCAMENTO!$AG:$AG,$B114),"Memorial de cálculo ou anexo obrigatório não informado para item acima do limite.",IF(AND(INDEX(ORCAMENTO!$AC:$AC,$B114),NOT(INDEX(ORCAMENTO!$AE:$AE,$B114))),"Informe pelo menos um ano completo com valor unitário e quantidade.","Pendência identificada automaticamente."))))</f>
        <v/>
      </c>
      <c r="N114" s="255">
        <f t="shared" si="4"/>
        <v>115</v>
      </c>
      <c r="O114" s="255">
        <f ca="1">IF(INDEX(ORCAMENTO!$AI:$AI,$N114)&lt;&gt;"",1,0)</f>
        <v>0</v>
      </c>
      <c r="P114" s="255">
        <f t="shared" ca="1" si="5"/>
        <v>11</v>
      </c>
      <c r="Q114" s="255" t="str">
        <f ca="1">INDEX(ORCAMENTO!$AI:$AI,$N114)</f>
        <v/>
      </c>
    </row>
    <row r="115" spans="2:17" ht="15" customHeight="1" x14ac:dyDescent="0.25">
      <c r="B115" s="255" t="str">
        <f ca="1">IFERROR(INDEX(_AUX_ANALISE!$A$1:$A$2461,MATCH(ROW()-34,_AUX_ANALISE!$C$1:$C$2461,0)),"")</f>
        <v/>
      </c>
      <c r="C115" s="255" t="str">
        <f ca="1">IF($B115="","",INDEX(ORCAMENTO!$B:$B,$B115))</f>
        <v/>
      </c>
      <c r="D115" s="255" t="str">
        <f ca="1">IF($B115="","",INDEX(ORCAMENTO!$E:$E,$B115))</f>
        <v/>
      </c>
      <c r="E115" s="255" t="str">
        <f ca="1">IF($B115="","",INDEX(ORCAMENTO!$D:$D,$B115))</f>
        <v/>
      </c>
      <c r="F115" s="255" t="str">
        <f ca="1">IF($B115="","",TRIM(IF(OR(INDEX(ORCAMENTO!$G:$G,$B115)&lt;&gt;"",INDEX(ORCAMENTO!$H:$H,$B115)&lt;&gt;""),"Ano 1; ","")&amp;IF(OR(INDEX(ORCAMENTO!$J:$J,$B115)&lt;&gt;"",INDEX(ORCAMENTO!$K:$K,$B115)&lt;&gt;""),"Ano 2; ","")&amp;IF(OR(INDEX(ORCAMENTO!$M:$M,$B115)&lt;&gt;"",INDEX(ORCAMENTO!$N:$N,$B115)&lt;&gt;""),"Ano 3; ","")&amp;IF(OR(INDEX(ORCAMENTO!$P:$P,$B115)&lt;&gt;"",INDEX(ORCAMENTO!$Q:$Q,$B115)&lt;&gt;""),"Ano 4; ","")&amp;IF(OR(INDEX(ORCAMENTO!$S:$S,$B115)&lt;&gt;"",INDEX(ORCAMENTO!$T:$T,$B115)&lt;&gt;""),"Ano 5; ","")&amp;IF(OR(INDEX(ORCAMENTO!$V:$V,$B115)&lt;&gt;"",INDEX(ORCAMENTO!$W:$W,$B115)&lt;&gt;""),"Ano 6; ","")))</f>
        <v/>
      </c>
      <c r="G115" s="311" t="str">
        <f ca="1">IF($B115="","",IF(INDEX(ORCAMENTO!$G:$G,$B115)&lt;&gt;"",INDEX(ORCAMENTO!$G:$G,$B115),IF(INDEX(ORCAMENTO!$J:$J,$B115)&lt;&gt;"",INDEX(ORCAMENTO!$J:$J,$B115),IF(INDEX(ORCAMENTO!$M:$M,$B115)&lt;&gt;"",INDEX(ORCAMENTO!$M:$M,$B115),IF(INDEX(ORCAMENTO!$P:$P,$B115)&lt;&gt;"",INDEX(ORCAMENTO!$P:$P,$B115),IF(INDEX(ORCAMENTO!$S:$S,$B115)&lt;&gt;"",INDEX(ORCAMENTO!$S:$S,$B115),INDEX(ORCAMENTO!$V:$V,$B115)))))))</f>
        <v/>
      </c>
      <c r="H115" s="312" t="str">
        <f ca="1">IF($B115="","",IF(INDEX(ORCAMENTO!$H:$H,$B115)&lt;&gt;"",INDEX(ORCAMENTO!$H:$H,$B115),IF(INDEX(ORCAMENTO!$K:$K,$B115)&lt;&gt;"",INDEX(ORCAMENTO!$K:$K,$B115),IF(INDEX(ORCAMENTO!$N:$N,$B115)&lt;&gt;"",INDEX(ORCAMENTO!$N:$N,$B115),IF(INDEX(ORCAMENTO!$Q:$Q,$B115)&lt;&gt;"",INDEX(ORCAMENTO!$Q:$Q,$B115),IF(INDEX(ORCAMENTO!$T:$T,$B115)&lt;&gt;"",INDEX(ORCAMENTO!$T:$T,$B115),INDEX(ORCAMENTO!$W:$W,$B115)))))))</f>
        <v/>
      </c>
      <c r="I115" s="255" t="str">
        <f ca="1">IF($B115="","",IF(INDEX(ORCAMENTO!$AI:$AI,$B115)&lt;&gt;"",INDEX(ORCAMENTO!$AI:$AI,$B115),IF(INDEX(ORCAMENTO!$AG:$AG,$B115),"Memorial de cálculo ou anexo obrigatório não informado para item acima do limite.",IF(AND(INDEX(ORCAMENTO!$AC:$AC,$B115),NOT(INDEX(ORCAMENTO!$AE:$AE,$B115))),"Informe pelo menos um ano completo com valor unitário e quantidade.","Pendência identificada automaticamente."))))</f>
        <v/>
      </c>
      <c r="N115" s="255">
        <f t="shared" si="4"/>
        <v>116</v>
      </c>
      <c r="O115" s="255">
        <f ca="1">IF(INDEX(ORCAMENTO!$AI:$AI,$N115)&lt;&gt;"",1,0)</f>
        <v>0</v>
      </c>
      <c r="P115" s="255">
        <f t="shared" ca="1" si="5"/>
        <v>11</v>
      </c>
      <c r="Q115" s="255" t="str">
        <f ca="1">INDEX(ORCAMENTO!$AI:$AI,$N115)</f>
        <v/>
      </c>
    </row>
    <row r="116" spans="2:17" ht="15" customHeight="1" x14ac:dyDescent="0.25">
      <c r="B116" s="255" t="str">
        <f ca="1">IFERROR(INDEX(_AUX_ANALISE!$A$1:$A$2461,MATCH(ROW()-34,_AUX_ANALISE!$C$1:$C$2461,0)),"")</f>
        <v/>
      </c>
      <c r="C116" s="255" t="str">
        <f ca="1">IF($B116="","",INDEX(ORCAMENTO!$B:$B,$B116))</f>
        <v/>
      </c>
      <c r="D116" s="255" t="str">
        <f ca="1">IF($B116="","",INDEX(ORCAMENTO!$E:$E,$B116))</f>
        <v/>
      </c>
      <c r="E116" s="255" t="str">
        <f ca="1">IF($B116="","",INDEX(ORCAMENTO!$D:$D,$B116))</f>
        <v/>
      </c>
      <c r="F116" s="255" t="str">
        <f ca="1">IF($B116="","",TRIM(IF(OR(INDEX(ORCAMENTO!$G:$G,$B116)&lt;&gt;"",INDEX(ORCAMENTO!$H:$H,$B116)&lt;&gt;""),"Ano 1; ","")&amp;IF(OR(INDEX(ORCAMENTO!$J:$J,$B116)&lt;&gt;"",INDEX(ORCAMENTO!$K:$K,$B116)&lt;&gt;""),"Ano 2; ","")&amp;IF(OR(INDEX(ORCAMENTO!$M:$M,$B116)&lt;&gt;"",INDEX(ORCAMENTO!$N:$N,$B116)&lt;&gt;""),"Ano 3; ","")&amp;IF(OR(INDEX(ORCAMENTO!$P:$P,$B116)&lt;&gt;"",INDEX(ORCAMENTO!$Q:$Q,$B116)&lt;&gt;""),"Ano 4; ","")&amp;IF(OR(INDEX(ORCAMENTO!$S:$S,$B116)&lt;&gt;"",INDEX(ORCAMENTO!$T:$T,$B116)&lt;&gt;""),"Ano 5; ","")&amp;IF(OR(INDEX(ORCAMENTO!$V:$V,$B116)&lt;&gt;"",INDEX(ORCAMENTO!$W:$W,$B116)&lt;&gt;""),"Ano 6; ","")))</f>
        <v/>
      </c>
      <c r="G116" s="311" t="str">
        <f ca="1">IF($B116="","",IF(INDEX(ORCAMENTO!$G:$G,$B116)&lt;&gt;"",INDEX(ORCAMENTO!$G:$G,$B116),IF(INDEX(ORCAMENTO!$J:$J,$B116)&lt;&gt;"",INDEX(ORCAMENTO!$J:$J,$B116),IF(INDEX(ORCAMENTO!$M:$M,$B116)&lt;&gt;"",INDEX(ORCAMENTO!$M:$M,$B116),IF(INDEX(ORCAMENTO!$P:$P,$B116)&lt;&gt;"",INDEX(ORCAMENTO!$P:$P,$B116),IF(INDEX(ORCAMENTO!$S:$S,$B116)&lt;&gt;"",INDEX(ORCAMENTO!$S:$S,$B116),INDEX(ORCAMENTO!$V:$V,$B116)))))))</f>
        <v/>
      </c>
      <c r="H116" s="312" t="str">
        <f ca="1">IF($B116="","",IF(INDEX(ORCAMENTO!$H:$H,$B116)&lt;&gt;"",INDEX(ORCAMENTO!$H:$H,$B116),IF(INDEX(ORCAMENTO!$K:$K,$B116)&lt;&gt;"",INDEX(ORCAMENTO!$K:$K,$B116),IF(INDEX(ORCAMENTO!$N:$N,$B116)&lt;&gt;"",INDEX(ORCAMENTO!$N:$N,$B116),IF(INDEX(ORCAMENTO!$Q:$Q,$B116)&lt;&gt;"",INDEX(ORCAMENTO!$Q:$Q,$B116),IF(INDEX(ORCAMENTO!$T:$T,$B116)&lt;&gt;"",INDEX(ORCAMENTO!$T:$T,$B116),INDEX(ORCAMENTO!$W:$W,$B116)))))))</f>
        <v/>
      </c>
      <c r="I116" s="255" t="str">
        <f ca="1">IF($B116="","",IF(INDEX(ORCAMENTO!$AI:$AI,$B116)&lt;&gt;"",INDEX(ORCAMENTO!$AI:$AI,$B116),IF(INDEX(ORCAMENTO!$AG:$AG,$B116),"Memorial de cálculo ou anexo obrigatório não informado para item acima do limite.",IF(AND(INDEX(ORCAMENTO!$AC:$AC,$B116),NOT(INDEX(ORCAMENTO!$AE:$AE,$B116))),"Informe pelo menos um ano completo com valor unitário e quantidade.","Pendência identificada automaticamente."))))</f>
        <v/>
      </c>
      <c r="N116" s="255">
        <f t="shared" si="4"/>
        <v>117</v>
      </c>
      <c r="O116" s="255">
        <f ca="1">IF(INDEX(ORCAMENTO!$AI:$AI,$N116)&lt;&gt;"",1,0)</f>
        <v>0</v>
      </c>
      <c r="P116" s="255">
        <f t="shared" ca="1" si="5"/>
        <v>11</v>
      </c>
      <c r="Q116" s="255" t="str">
        <f ca="1">INDEX(ORCAMENTO!$AI:$AI,$N116)</f>
        <v/>
      </c>
    </row>
    <row r="117" spans="2:17" ht="15" customHeight="1" x14ac:dyDescent="0.25">
      <c r="B117" s="255" t="str">
        <f ca="1">IFERROR(INDEX(_AUX_ANALISE!$A$1:$A$2461,MATCH(ROW()-34,_AUX_ANALISE!$C$1:$C$2461,0)),"")</f>
        <v/>
      </c>
      <c r="C117" s="255" t="str">
        <f ca="1">IF($B117="","",INDEX(ORCAMENTO!$B:$B,$B117))</f>
        <v/>
      </c>
      <c r="D117" s="255" t="str">
        <f ca="1">IF($B117="","",INDEX(ORCAMENTO!$E:$E,$B117))</f>
        <v/>
      </c>
      <c r="E117" s="255" t="str">
        <f ca="1">IF($B117="","",INDEX(ORCAMENTO!$D:$D,$B117))</f>
        <v/>
      </c>
      <c r="F117" s="255" t="str">
        <f ca="1">IF($B117="","",TRIM(IF(OR(INDEX(ORCAMENTO!$G:$G,$B117)&lt;&gt;"",INDEX(ORCAMENTO!$H:$H,$B117)&lt;&gt;""),"Ano 1; ","")&amp;IF(OR(INDEX(ORCAMENTO!$J:$J,$B117)&lt;&gt;"",INDEX(ORCAMENTO!$K:$K,$B117)&lt;&gt;""),"Ano 2; ","")&amp;IF(OR(INDEX(ORCAMENTO!$M:$M,$B117)&lt;&gt;"",INDEX(ORCAMENTO!$N:$N,$B117)&lt;&gt;""),"Ano 3; ","")&amp;IF(OR(INDEX(ORCAMENTO!$P:$P,$B117)&lt;&gt;"",INDEX(ORCAMENTO!$Q:$Q,$B117)&lt;&gt;""),"Ano 4; ","")&amp;IF(OR(INDEX(ORCAMENTO!$S:$S,$B117)&lt;&gt;"",INDEX(ORCAMENTO!$T:$T,$B117)&lt;&gt;""),"Ano 5; ","")&amp;IF(OR(INDEX(ORCAMENTO!$V:$V,$B117)&lt;&gt;"",INDEX(ORCAMENTO!$W:$W,$B117)&lt;&gt;""),"Ano 6; ","")))</f>
        <v/>
      </c>
      <c r="G117" s="311" t="str">
        <f ca="1">IF($B117="","",IF(INDEX(ORCAMENTO!$G:$G,$B117)&lt;&gt;"",INDEX(ORCAMENTO!$G:$G,$B117),IF(INDEX(ORCAMENTO!$J:$J,$B117)&lt;&gt;"",INDEX(ORCAMENTO!$J:$J,$B117),IF(INDEX(ORCAMENTO!$M:$M,$B117)&lt;&gt;"",INDEX(ORCAMENTO!$M:$M,$B117),IF(INDEX(ORCAMENTO!$P:$P,$B117)&lt;&gt;"",INDEX(ORCAMENTO!$P:$P,$B117),IF(INDEX(ORCAMENTO!$S:$S,$B117)&lt;&gt;"",INDEX(ORCAMENTO!$S:$S,$B117),INDEX(ORCAMENTO!$V:$V,$B117)))))))</f>
        <v/>
      </c>
      <c r="H117" s="312" t="str">
        <f ca="1">IF($B117="","",IF(INDEX(ORCAMENTO!$H:$H,$B117)&lt;&gt;"",INDEX(ORCAMENTO!$H:$H,$B117),IF(INDEX(ORCAMENTO!$K:$K,$B117)&lt;&gt;"",INDEX(ORCAMENTO!$K:$K,$B117),IF(INDEX(ORCAMENTO!$N:$N,$B117)&lt;&gt;"",INDEX(ORCAMENTO!$N:$N,$B117),IF(INDEX(ORCAMENTO!$Q:$Q,$B117)&lt;&gt;"",INDEX(ORCAMENTO!$Q:$Q,$B117),IF(INDEX(ORCAMENTO!$T:$T,$B117)&lt;&gt;"",INDEX(ORCAMENTO!$T:$T,$B117),INDEX(ORCAMENTO!$W:$W,$B117)))))))</f>
        <v/>
      </c>
      <c r="I117" s="255" t="str">
        <f ca="1">IF($B117="","",IF(INDEX(ORCAMENTO!$AI:$AI,$B117)&lt;&gt;"",INDEX(ORCAMENTO!$AI:$AI,$B117),IF(INDEX(ORCAMENTO!$AG:$AG,$B117),"Memorial de cálculo ou anexo obrigatório não informado para item acima do limite.",IF(AND(INDEX(ORCAMENTO!$AC:$AC,$B117),NOT(INDEX(ORCAMENTO!$AE:$AE,$B117))),"Informe pelo menos um ano completo com valor unitário e quantidade.","Pendência identificada automaticamente."))))</f>
        <v/>
      </c>
      <c r="N117" s="255">
        <f t="shared" si="4"/>
        <v>118</v>
      </c>
      <c r="O117" s="255">
        <f ca="1">IF(INDEX(ORCAMENTO!$AI:$AI,$N117)&lt;&gt;"",1,0)</f>
        <v>0</v>
      </c>
      <c r="P117" s="255">
        <f t="shared" ca="1" si="5"/>
        <v>11</v>
      </c>
      <c r="Q117" s="255" t="str">
        <f ca="1">INDEX(ORCAMENTO!$AI:$AI,$N117)</f>
        <v/>
      </c>
    </row>
    <row r="118" spans="2:17" ht="15" customHeight="1" x14ac:dyDescent="0.25">
      <c r="B118" s="255" t="str">
        <f ca="1">IFERROR(INDEX(_AUX_ANALISE!$A$1:$A$2461,MATCH(ROW()-34,_AUX_ANALISE!$C$1:$C$2461,0)),"")</f>
        <v/>
      </c>
      <c r="C118" s="255" t="str">
        <f ca="1">IF($B118="","",INDEX(ORCAMENTO!$B:$B,$B118))</f>
        <v/>
      </c>
      <c r="D118" s="255" t="str">
        <f ca="1">IF($B118="","",INDEX(ORCAMENTO!$E:$E,$B118))</f>
        <v/>
      </c>
      <c r="E118" s="255" t="str">
        <f ca="1">IF($B118="","",INDEX(ORCAMENTO!$D:$D,$B118))</f>
        <v/>
      </c>
      <c r="F118" s="255" t="str">
        <f ca="1">IF($B118="","",TRIM(IF(OR(INDEX(ORCAMENTO!$G:$G,$B118)&lt;&gt;"",INDEX(ORCAMENTO!$H:$H,$B118)&lt;&gt;""),"Ano 1; ","")&amp;IF(OR(INDEX(ORCAMENTO!$J:$J,$B118)&lt;&gt;"",INDEX(ORCAMENTO!$K:$K,$B118)&lt;&gt;""),"Ano 2; ","")&amp;IF(OR(INDEX(ORCAMENTO!$M:$M,$B118)&lt;&gt;"",INDEX(ORCAMENTO!$N:$N,$B118)&lt;&gt;""),"Ano 3; ","")&amp;IF(OR(INDEX(ORCAMENTO!$P:$P,$B118)&lt;&gt;"",INDEX(ORCAMENTO!$Q:$Q,$B118)&lt;&gt;""),"Ano 4; ","")&amp;IF(OR(INDEX(ORCAMENTO!$S:$S,$B118)&lt;&gt;"",INDEX(ORCAMENTO!$T:$T,$B118)&lt;&gt;""),"Ano 5; ","")&amp;IF(OR(INDEX(ORCAMENTO!$V:$V,$B118)&lt;&gt;"",INDEX(ORCAMENTO!$W:$W,$B118)&lt;&gt;""),"Ano 6; ","")))</f>
        <v/>
      </c>
      <c r="G118" s="311" t="str">
        <f ca="1">IF($B118="","",IF(INDEX(ORCAMENTO!$G:$G,$B118)&lt;&gt;"",INDEX(ORCAMENTO!$G:$G,$B118),IF(INDEX(ORCAMENTO!$J:$J,$B118)&lt;&gt;"",INDEX(ORCAMENTO!$J:$J,$B118),IF(INDEX(ORCAMENTO!$M:$M,$B118)&lt;&gt;"",INDEX(ORCAMENTO!$M:$M,$B118),IF(INDEX(ORCAMENTO!$P:$P,$B118)&lt;&gt;"",INDEX(ORCAMENTO!$P:$P,$B118),IF(INDEX(ORCAMENTO!$S:$S,$B118)&lt;&gt;"",INDEX(ORCAMENTO!$S:$S,$B118),INDEX(ORCAMENTO!$V:$V,$B118)))))))</f>
        <v/>
      </c>
      <c r="H118" s="312" t="str">
        <f ca="1">IF($B118="","",IF(INDEX(ORCAMENTO!$H:$H,$B118)&lt;&gt;"",INDEX(ORCAMENTO!$H:$H,$B118),IF(INDEX(ORCAMENTO!$K:$K,$B118)&lt;&gt;"",INDEX(ORCAMENTO!$K:$K,$B118),IF(INDEX(ORCAMENTO!$N:$N,$B118)&lt;&gt;"",INDEX(ORCAMENTO!$N:$N,$B118),IF(INDEX(ORCAMENTO!$Q:$Q,$B118)&lt;&gt;"",INDEX(ORCAMENTO!$Q:$Q,$B118),IF(INDEX(ORCAMENTO!$T:$T,$B118)&lt;&gt;"",INDEX(ORCAMENTO!$T:$T,$B118),INDEX(ORCAMENTO!$W:$W,$B118)))))))</f>
        <v/>
      </c>
      <c r="I118" s="255" t="str">
        <f ca="1">IF($B118="","",IF(INDEX(ORCAMENTO!$AI:$AI,$B118)&lt;&gt;"",INDEX(ORCAMENTO!$AI:$AI,$B118),IF(INDEX(ORCAMENTO!$AG:$AG,$B118),"Memorial de cálculo ou anexo obrigatório não informado para item acima do limite.",IF(AND(INDEX(ORCAMENTO!$AC:$AC,$B118),NOT(INDEX(ORCAMENTO!$AE:$AE,$B118))),"Informe pelo menos um ano completo com valor unitário e quantidade.","Pendência identificada automaticamente."))))</f>
        <v/>
      </c>
      <c r="N118" s="255">
        <f t="shared" si="4"/>
        <v>119</v>
      </c>
      <c r="O118" s="255">
        <f ca="1">IF(INDEX(ORCAMENTO!$AI:$AI,$N118)&lt;&gt;"",1,0)</f>
        <v>0</v>
      </c>
      <c r="P118" s="255">
        <f t="shared" ca="1" si="5"/>
        <v>11</v>
      </c>
      <c r="Q118" s="255" t="str">
        <f ca="1">INDEX(ORCAMENTO!$AI:$AI,$N118)</f>
        <v/>
      </c>
    </row>
    <row r="119" spans="2:17" ht="15" customHeight="1" x14ac:dyDescent="0.25">
      <c r="B119" s="255" t="str">
        <f ca="1">IFERROR(INDEX(_AUX_ANALISE!$A$1:$A$2461,MATCH(ROW()-34,_AUX_ANALISE!$C$1:$C$2461,0)),"")</f>
        <v/>
      </c>
      <c r="C119" s="255" t="str">
        <f ca="1">IF($B119="","",INDEX(ORCAMENTO!$B:$B,$B119))</f>
        <v/>
      </c>
      <c r="D119" s="255" t="str">
        <f ca="1">IF($B119="","",INDEX(ORCAMENTO!$E:$E,$B119))</f>
        <v/>
      </c>
      <c r="E119" s="255" t="str">
        <f ca="1">IF($B119="","",INDEX(ORCAMENTO!$D:$D,$B119))</f>
        <v/>
      </c>
      <c r="F119" s="255" t="str">
        <f ca="1">IF($B119="","",TRIM(IF(OR(INDEX(ORCAMENTO!$G:$G,$B119)&lt;&gt;"",INDEX(ORCAMENTO!$H:$H,$B119)&lt;&gt;""),"Ano 1; ","")&amp;IF(OR(INDEX(ORCAMENTO!$J:$J,$B119)&lt;&gt;"",INDEX(ORCAMENTO!$K:$K,$B119)&lt;&gt;""),"Ano 2; ","")&amp;IF(OR(INDEX(ORCAMENTO!$M:$M,$B119)&lt;&gt;"",INDEX(ORCAMENTO!$N:$N,$B119)&lt;&gt;""),"Ano 3; ","")&amp;IF(OR(INDEX(ORCAMENTO!$P:$P,$B119)&lt;&gt;"",INDEX(ORCAMENTO!$Q:$Q,$B119)&lt;&gt;""),"Ano 4; ","")&amp;IF(OR(INDEX(ORCAMENTO!$S:$S,$B119)&lt;&gt;"",INDEX(ORCAMENTO!$T:$T,$B119)&lt;&gt;""),"Ano 5; ","")&amp;IF(OR(INDEX(ORCAMENTO!$V:$V,$B119)&lt;&gt;"",INDEX(ORCAMENTO!$W:$W,$B119)&lt;&gt;""),"Ano 6; ","")))</f>
        <v/>
      </c>
      <c r="G119" s="311" t="str">
        <f ca="1">IF($B119="","",IF(INDEX(ORCAMENTO!$G:$G,$B119)&lt;&gt;"",INDEX(ORCAMENTO!$G:$G,$B119),IF(INDEX(ORCAMENTO!$J:$J,$B119)&lt;&gt;"",INDEX(ORCAMENTO!$J:$J,$B119),IF(INDEX(ORCAMENTO!$M:$M,$B119)&lt;&gt;"",INDEX(ORCAMENTO!$M:$M,$B119),IF(INDEX(ORCAMENTO!$P:$P,$B119)&lt;&gt;"",INDEX(ORCAMENTO!$P:$P,$B119),IF(INDEX(ORCAMENTO!$S:$S,$B119)&lt;&gt;"",INDEX(ORCAMENTO!$S:$S,$B119),INDEX(ORCAMENTO!$V:$V,$B119)))))))</f>
        <v/>
      </c>
      <c r="H119" s="312" t="str">
        <f ca="1">IF($B119="","",IF(INDEX(ORCAMENTO!$H:$H,$B119)&lt;&gt;"",INDEX(ORCAMENTO!$H:$H,$B119),IF(INDEX(ORCAMENTO!$K:$K,$B119)&lt;&gt;"",INDEX(ORCAMENTO!$K:$K,$B119),IF(INDEX(ORCAMENTO!$N:$N,$B119)&lt;&gt;"",INDEX(ORCAMENTO!$N:$N,$B119),IF(INDEX(ORCAMENTO!$Q:$Q,$B119)&lt;&gt;"",INDEX(ORCAMENTO!$Q:$Q,$B119),IF(INDEX(ORCAMENTO!$T:$T,$B119)&lt;&gt;"",INDEX(ORCAMENTO!$T:$T,$B119),INDEX(ORCAMENTO!$W:$W,$B119)))))))</f>
        <v/>
      </c>
      <c r="I119" s="255" t="str">
        <f ca="1">IF($B119="","",IF(INDEX(ORCAMENTO!$AI:$AI,$B119)&lt;&gt;"",INDEX(ORCAMENTO!$AI:$AI,$B119),IF(INDEX(ORCAMENTO!$AG:$AG,$B119),"Memorial de cálculo ou anexo obrigatório não informado para item acima do limite.",IF(AND(INDEX(ORCAMENTO!$AC:$AC,$B119),NOT(INDEX(ORCAMENTO!$AE:$AE,$B119))),"Informe pelo menos um ano completo com valor unitário e quantidade.","Pendência identificada automaticamente."))))</f>
        <v/>
      </c>
      <c r="N119" s="255">
        <f t="shared" si="4"/>
        <v>120</v>
      </c>
      <c r="O119" s="255">
        <f ca="1">IF(INDEX(ORCAMENTO!$AI:$AI,$N119)&lt;&gt;"",1,0)</f>
        <v>0</v>
      </c>
      <c r="P119" s="255">
        <f t="shared" ca="1" si="5"/>
        <v>11</v>
      </c>
      <c r="Q119" s="255" t="str">
        <f ca="1">INDEX(ORCAMENTO!$AI:$AI,$N119)</f>
        <v/>
      </c>
    </row>
    <row r="120" spans="2:17" ht="15" customHeight="1" x14ac:dyDescent="0.25">
      <c r="B120" s="255" t="str">
        <f ca="1">IFERROR(INDEX(_AUX_ANALISE!$A$1:$A$2461,MATCH(ROW()-34,_AUX_ANALISE!$C$1:$C$2461,0)),"")</f>
        <v/>
      </c>
      <c r="C120" s="255" t="str">
        <f ca="1">IF($B120="","",INDEX(ORCAMENTO!$B:$B,$B120))</f>
        <v/>
      </c>
      <c r="D120" s="255" t="str">
        <f ca="1">IF($B120="","",INDEX(ORCAMENTO!$E:$E,$B120))</f>
        <v/>
      </c>
      <c r="E120" s="255" t="str">
        <f ca="1">IF($B120="","",INDEX(ORCAMENTO!$D:$D,$B120))</f>
        <v/>
      </c>
      <c r="F120" s="255" t="str">
        <f ca="1">IF($B120="","",TRIM(IF(OR(INDEX(ORCAMENTO!$G:$G,$B120)&lt;&gt;"",INDEX(ORCAMENTO!$H:$H,$B120)&lt;&gt;""),"Ano 1; ","")&amp;IF(OR(INDEX(ORCAMENTO!$J:$J,$B120)&lt;&gt;"",INDEX(ORCAMENTO!$K:$K,$B120)&lt;&gt;""),"Ano 2; ","")&amp;IF(OR(INDEX(ORCAMENTO!$M:$M,$B120)&lt;&gt;"",INDEX(ORCAMENTO!$N:$N,$B120)&lt;&gt;""),"Ano 3; ","")&amp;IF(OR(INDEX(ORCAMENTO!$P:$P,$B120)&lt;&gt;"",INDEX(ORCAMENTO!$Q:$Q,$B120)&lt;&gt;""),"Ano 4; ","")&amp;IF(OR(INDEX(ORCAMENTO!$S:$S,$B120)&lt;&gt;"",INDEX(ORCAMENTO!$T:$T,$B120)&lt;&gt;""),"Ano 5; ","")&amp;IF(OR(INDEX(ORCAMENTO!$V:$V,$B120)&lt;&gt;"",INDEX(ORCAMENTO!$W:$W,$B120)&lt;&gt;""),"Ano 6; ","")))</f>
        <v/>
      </c>
      <c r="G120" s="311" t="str">
        <f ca="1">IF($B120="","",IF(INDEX(ORCAMENTO!$G:$G,$B120)&lt;&gt;"",INDEX(ORCAMENTO!$G:$G,$B120),IF(INDEX(ORCAMENTO!$J:$J,$B120)&lt;&gt;"",INDEX(ORCAMENTO!$J:$J,$B120),IF(INDEX(ORCAMENTO!$M:$M,$B120)&lt;&gt;"",INDEX(ORCAMENTO!$M:$M,$B120),IF(INDEX(ORCAMENTO!$P:$P,$B120)&lt;&gt;"",INDEX(ORCAMENTO!$P:$P,$B120),IF(INDEX(ORCAMENTO!$S:$S,$B120)&lt;&gt;"",INDEX(ORCAMENTO!$S:$S,$B120),INDEX(ORCAMENTO!$V:$V,$B120)))))))</f>
        <v/>
      </c>
      <c r="H120" s="312" t="str">
        <f ca="1">IF($B120="","",IF(INDEX(ORCAMENTO!$H:$H,$B120)&lt;&gt;"",INDEX(ORCAMENTO!$H:$H,$B120),IF(INDEX(ORCAMENTO!$K:$K,$B120)&lt;&gt;"",INDEX(ORCAMENTO!$K:$K,$B120),IF(INDEX(ORCAMENTO!$N:$N,$B120)&lt;&gt;"",INDEX(ORCAMENTO!$N:$N,$B120),IF(INDEX(ORCAMENTO!$Q:$Q,$B120)&lt;&gt;"",INDEX(ORCAMENTO!$Q:$Q,$B120),IF(INDEX(ORCAMENTO!$T:$T,$B120)&lt;&gt;"",INDEX(ORCAMENTO!$T:$T,$B120),INDEX(ORCAMENTO!$W:$W,$B120)))))))</f>
        <v/>
      </c>
      <c r="I120" s="255" t="str">
        <f ca="1">IF($B120="","",IF(INDEX(ORCAMENTO!$AI:$AI,$B120)&lt;&gt;"",INDEX(ORCAMENTO!$AI:$AI,$B120),IF(INDEX(ORCAMENTO!$AG:$AG,$B120),"Memorial de cálculo ou anexo obrigatório não informado para item acima do limite.",IF(AND(INDEX(ORCAMENTO!$AC:$AC,$B120),NOT(INDEX(ORCAMENTO!$AE:$AE,$B120))),"Informe pelo menos um ano completo com valor unitário e quantidade.","Pendência identificada automaticamente."))))</f>
        <v/>
      </c>
      <c r="N120" s="255">
        <f t="shared" si="4"/>
        <v>121</v>
      </c>
      <c r="O120" s="255">
        <f ca="1">IF(INDEX(ORCAMENTO!$AI:$AI,$N120)&lt;&gt;"",1,0)</f>
        <v>0</v>
      </c>
      <c r="P120" s="255">
        <f t="shared" ca="1" si="5"/>
        <v>11</v>
      </c>
      <c r="Q120" s="255" t="str">
        <f ca="1">INDEX(ORCAMENTO!$AI:$AI,$N120)</f>
        <v/>
      </c>
    </row>
    <row r="121" spans="2:17" ht="15" customHeight="1" x14ac:dyDescent="0.25">
      <c r="B121" s="255" t="str">
        <f ca="1">IFERROR(INDEX(_AUX_ANALISE!$A$1:$A$2461,MATCH(ROW()-34,_AUX_ANALISE!$C$1:$C$2461,0)),"")</f>
        <v/>
      </c>
      <c r="C121" s="255" t="str">
        <f ca="1">IF($B121="","",INDEX(ORCAMENTO!$B:$B,$B121))</f>
        <v/>
      </c>
      <c r="D121" s="255" t="str">
        <f ca="1">IF($B121="","",INDEX(ORCAMENTO!$E:$E,$B121))</f>
        <v/>
      </c>
      <c r="E121" s="255" t="str">
        <f ca="1">IF($B121="","",INDEX(ORCAMENTO!$D:$D,$B121))</f>
        <v/>
      </c>
      <c r="F121" s="255" t="str">
        <f ca="1">IF($B121="","",TRIM(IF(OR(INDEX(ORCAMENTO!$G:$G,$B121)&lt;&gt;"",INDEX(ORCAMENTO!$H:$H,$B121)&lt;&gt;""),"Ano 1; ","")&amp;IF(OR(INDEX(ORCAMENTO!$J:$J,$B121)&lt;&gt;"",INDEX(ORCAMENTO!$K:$K,$B121)&lt;&gt;""),"Ano 2; ","")&amp;IF(OR(INDEX(ORCAMENTO!$M:$M,$B121)&lt;&gt;"",INDEX(ORCAMENTO!$N:$N,$B121)&lt;&gt;""),"Ano 3; ","")&amp;IF(OR(INDEX(ORCAMENTO!$P:$P,$B121)&lt;&gt;"",INDEX(ORCAMENTO!$Q:$Q,$B121)&lt;&gt;""),"Ano 4; ","")&amp;IF(OR(INDEX(ORCAMENTO!$S:$S,$B121)&lt;&gt;"",INDEX(ORCAMENTO!$T:$T,$B121)&lt;&gt;""),"Ano 5; ","")&amp;IF(OR(INDEX(ORCAMENTO!$V:$V,$B121)&lt;&gt;"",INDEX(ORCAMENTO!$W:$W,$B121)&lt;&gt;""),"Ano 6; ","")))</f>
        <v/>
      </c>
      <c r="G121" s="311" t="str">
        <f ca="1">IF($B121="","",IF(INDEX(ORCAMENTO!$G:$G,$B121)&lt;&gt;"",INDEX(ORCAMENTO!$G:$G,$B121),IF(INDEX(ORCAMENTO!$J:$J,$B121)&lt;&gt;"",INDEX(ORCAMENTO!$J:$J,$B121),IF(INDEX(ORCAMENTO!$M:$M,$B121)&lt;&gt;"",INDEX(ORCAMENTO!$M:$M,$B121),IF(INDEX(ORCAMENTO!$P:$P,$B121)&lt;&gt;"",INDEX(ORCAMENTO!$P:$P,$B121),IF(INDEX(ORCAMENTO!$S:$S,$B121)&lt;&gt;"",INDEX(ORCAMENTO!$S:$S,$B121),INDEX(ORCAMENTO!$V:$V,$B121)))))))</f>
        <v/>
      </c>
      <c r="H121" s="312" t="str">
        <f ca="1">IF($B121="","",IF(INDEX(ORCAMENTO!$H:$H,$B121)&lt;&gt;"",INDEX(ORCAMENTO!$H:$H,$B121),IF(INDEX(ORCAMENTO!$K:$K,$B121)&lt;&gt;"",INDEX(ORCAMENTO!$K:$K,$B121),IF(INDEX(ORCAMENTO!$N:$N,$B121)&lt;&gt;"",INDEX(ORCAMENTO!$N:$N,$B121),IF(INDEX(ORCAMENTO!$Q:$Q,$B121)&lt;&gt;"",INDEX(ORCAMENTO!$Q:$Q,$B121),IF(INDEX(ORCAMENTO!$T:$T,$B121)&lt;&gt;"",INDEX(ORCAMENTO!$T:$T,$B121),INDEX(ORCAMENTO!$W:$W,$B121)))))))</f>
        <v/>
      </c>
      <c r="I121" s="255" t="str">
        <f ca="1">IF($B121="","",IF(INDEX(ORCAMENTO!$AI:$AI,$B121)&lt;&gt;"",INDEX(ORCAMENTO!$AI:$AI,$B121),IF(INDEX(ORCAMENTO!$AG:$AG,$B121),"Memorial de cálculo ou anexo obrigatório não informado para item acima do limite.",IF(AND(INDEX(ORCAMENTO!$AC:$AC,$B121),NOT(INDEX(ORCAMENTO!$AE:$AE,$B121))),"Informe pelo menos um ano completo com valor unitário e quantidade.","Pendência identificada automaticamente."))))</f>
        <v/>
      </c>
      <c r="N121" s="255">
        <f t="shared" si="4"/>
        <v>122</v>
      </c>
      <c r="O121" s="255">
        <f ca="1">IF(INDEX(ORCAMENTO!$AI:$AI,$N121)&lt;&gt;"",1,0)</f>
        <v>0</v>
      </c>
      <c r="P121" s="255">
        <f t="shared" ca="1" si="5"/>
        <v>11</v>
      </c>
      <c r="Q121" s="255" t="str">
        <f ca="1">INDEX(ORCAMENTO!$AI:$AI,$N121)</f>
        <v/>
      </c>
    </row>
    <row r="122" spans="2:17" ht="15" customHeight="1" x14ac:dyDescent="0.25">
      <c r="B122" s="255" t="str">
        <f ca="1">IFERROR(INDEX(_AUX_ANALISE!$A$1:$A$2461,MATCH(ROW()-34,_AUX_ANALISE!$C$1:$C$2461,0)),"")</f>
        <v/>
      </c>
      <c r="C122" s="255" t="str">
        <f ca="1">IF($B122="","",INDEX(ORCAMENTO!$B:$B,$B122))</f>
        <v/>
      </c>
      <c r="D122" s="255" t="str">
        <f ca="1">IF($B122="","",INDEX(ORCAMENTO!$E:$E,$B122))</f>
        <v/>
      </c>
      <c r="E122" s="255" t="str">
        <f ca="1">IF($B122="","",INDEX(ORCAMENTO!$D:$D,$B122))</f>
        <v/>
      </c>
      <c r="F122" s="255" t="str">
        <f ca="1">IF($B122="","",TRIM(IF(OR(INDEX(ORCAMENTO!$G:$G,$B122)&lt;&gt;"",INDEX(ORCAMENTO!$H:$H,$B122)&lt;&gt;""),"Ano 1; ","")&amp;IF(OR(INDEX(ORCAMENTO!$J:$J,$B122)&lt;&gt;"",INDEX(ORCAMENTO!$K:$K,$B122)&lt;&gt;""),"Ano 2; ","")&amp;IF(OR(INDEX(ORCAMENTO!$M:$M,$B122)&lt;&gt;"",INDEX(ORCAMENTO!$N:$N,$B122)&lt;&gt;""),"Ano 3; ","")&amp;IF(OR(INDEX(ORCAMENTO!$P:$P,$B122)&lt;&gt;"",INDEX(ORCAMENTO!$Q:$Q,$B122)&lt;&gt;""),"Ano 4; ","")&amp;IF(OR(INDEX(ORCAMENTO!$S:$S,$B122)&lt;&gt;"",INDEX(ORCAMENTO!$T:$T,$B122)&lt;&gt;""),"Ano 5; ","")&amp;IF(OR(INDEX(ORCAMENTO!$V:$V,$B122)&lt;&gt;"",INDEX(ORCAMENTO!$W:$W,$B122)&lt;&gt;""),"Ano 6; ","")))</f>
        <v/>
      </c>
      <c r="G122" s="311" t="str">
        <f ca="1">IF($B122="","",IF(INDEX(ORCAMENTO!$G:$G,$B122)&lt;&gt;"",INDEX(ORCAMENTO!$G:$G,$B122),IF(INDEX(ORCAMENTO!$J:$J,$B122)&lt;&gt;"",INDEX(ORCAMENTO!$J:$J,$B122),IF(INDEX(ORCAMENTO!$M:$M,$B122)&lt;&gt;"",INDEX(ORCAMENTO!$M:$M,$B122),IF(INDEX(ORCAMENTO!$P:$P,$B122)&lt;&gt;"",INDEX(ORCAMENTO!$P:$P,$B122),IF(INDEX(ORCAMENTO!$S:$S,$B122)&lt;&gt;"",INDEX(ORCAMENTO!$S:$S,$B122),INDEX(ORCAMENTO!$V:$V,$B122)))))))</f>
        <v/>
      </c>
      <c r="H122" s="312" t="str">
        <f ca="1">IF($B122="","",IF(INDEX(ORCAMENTO!$H:$H,$B122)&lt;&gt;"",INDEX(ORCAMENTO!$H:$H,$B122),IF(INDEX(ORCAMENTO!$K:$K,$B122)&lt;&gt;"",INDEX(ORCAMENTO!$K:$K,$B122),IF(INDEX(ORCAMENTO!$N:$N,$B122)&lt;&gt;"",INDEX(ORCAMENTO!$N:$N,$B122),IF(INDEX(ORCAMENTO!$Q:$Q,$B122)&lt;&gt;"",INDEX(ORCAMENTO!$Q:$Q,$B122),IF(INDEX(ORCAMENTO!$T:$T,$B122)&lt;&gt;"",INDEX(ORCAMENTO!$T:$T,$B122),INDEX(ORCAMENTO!$W:$W,$B122)))))))</f>
        <v/>
      </c>
      <c r="I122" s="255" t="str">
        <f ca="1">IF($B122="","",IF(INDEX(ORCAMENTO!$AI:$AI,$B122)&lt;&gt;"",INDEX(ORCAMENTO!$AI:$AI,$B122),IF(INDEX(ORCAMENTO!$AG:$AG,$B122),"Memorial de cálculo ou anexo obrigatório não informado para item acima do limite.",IF(AND(INDEX(ORCAMENTO!$AC:$AC,$B122),NOT(INDEX(ORCAMENTO!$AE:$AE,$B122))),"Informe pelo menos um ano completo com valor unitário e quantidade.","Pendência identificada automaticamente."))))</f>
        <v/>
      </c>
      <c r="N122" s="255">
        <f t="shared" si="4"/>
        <v>123</v>
      </c>
      <c r="O122" s="255">
        <f ca="1">IF(INDEX(ORCAMENTO!$AI:$AI,$N122)&lt;&gt;"",1,0)</f>
        <v>0</v>
      </c>
      <c r="P122" s="255">
        <f t="shared" ca="1" si="5"/>
        <v>11</v>
      </c>
      <c r="Q122" s="255" t="str">
        <f ca="1">INDEX(ORCAMENTO!$AI:$AI,$N122)</f>
        <v/>
      </c>
    </row>
    <row r="123" spans="2:17" ht="15" customHeight="1" x14ac:dyDescent="0.25">
      <c r="B123" s="255" t="str">
        <f ca="1">IFERROR(INDEX(_AUX_ANALISE!$A$1:$A$2461,MATCH(ROW()-34,_AUX_ANALISE!$C$1:$C$2461,0)),"")</f>
        <v/>
      </c>
      <c r="C123" s="255" t="str">
        <f ca="1">IF($B123="","",INDEX(ORCAMENTO!$B:$B,$B123))</f>
        <v/>
      </c>
      <c r="D123" s="255" t="str">
        <f ca="1">IF($B123="","",INDEX(ORCAMENTO!$E:$E,$B123))</f>
        <v/>
      </c>
      <c r="E123" s="255" t="str">
        <f ca="1">IF($B123="","",INDEX(ORCAMENTO!$D:$D,$B123))</f>
        <v/>
      </c>
      <c r="F123" s="255" t="str">
        <f ca="1">IF($B123="","",TRIM(IF(OR(INDEX(ORCAMENTO!$G:$G,$B123)&lt;&gt;"",INDEX(ORCAMENTO!$H:$H,$B123)&lt;&gt;""),"Ano 1; ","")&amp;IF(OR(INDEX(ORCAMENTO!$J:$J,$B123)&lt;&gt;"",INDEX(ORCAMENTO!$K:$K,$B123)&lt;&gt;""),"Ano 2; ","")&amp;IF(OR(INDEX(ORCAMENTO!$M:$M,$B123)&lt;&gt;"",INDEX(ORCAMENTO!$N:$N,$B123)&lt;&gt;""),"Ano 3; ","")&amp;IF(OR(INDEX(ORCAMENTO!$P:$P,$B123)&lt;&gt;"",INDEX(ORCAMENTO!$Q:$Q,$B123)&lt;&gt;""),"Ano 4; ","")&amp;IF(OR(INDEX(ORCAMENTO!$S:$S,$B123)&lt;&gt;"",INDEX(ORCAMENTO!$T:$T,$B123)&lt;&gt;""),"Ano 5; ","")&amp;IF(OR(INDEX(ORCAMENTO!$V:$V,$B123)&lt;&gt;"",INDEX(ORCAMENTO!$W:$W,$B123)&lt;&gt;""),"Ano 6; ","")))</f>
        <v/>
      </c>
      <c r="G123" s="311" t="str">
        <f ca="1">IF($B123="","",IF(INDEX(ORCAMENTO!$G:$G,$B123)&lt;&gt;"",INDEX(ORCAMENTO!$G:$G,$B123),IF(INDEX(ORCAMENTO!$J:$J,$B123)&lt;&gt;"",INDEX(ORCAMENTO!$J:$J,$B123),IF(INDEX(ORCAMENTO!$M:$M,$B123)&lt;&gt;"",INDEX(ORCAMENTO!$M:$M,$B123),IF(INDEX(ORCAMENTO!$P:$P,$B123)&lt;&gt;"",INDEX(ORCAMENTO!$P:$P,$B123),IF(INDEX(ORCAMENTO!$S:$S,$B123)&lt;&gt;"",INDEX(ORCAMENTO!$S:$S,$B123),INDEX(ORCAMENTO!$V:$V,$B123)))))))</f>
        <v/>
      </c>
      <c r="H123" s="312" t="str">
        <f ca="1">IF($B123="","",IF(INDEX(ORCAMENTO!$H:$H,$B123)&lt;&gt;"",INDEX(ORCAMENTO!$H:$H,$B123),IF(INDEX(ORCAMENTO!$K:$K,$B123)&lt;&gt;"",INDEX(ORCAMENTO!$K:$K,$B123),IF(INDEX(ORCAMENTO!$N:$N,$B123)&lt;&gt;"",INDEX(ORCAMENTO!$N:$N,$B123),IF(INDEX(ORCAMENTO!$Q:$Q,$B123)&lt;&gt;"",INDEX(ORCAMENTO!$Q:$Q,$B123),IF(INDEX(ORCAMENTO!$T:$T,$B123)&lt;&gt;"",INDEX(ORCAMENTO!$T:$T,$B123),INDEX(ORCAMENTO!$W:$W,$B123)))))))</f>
        <v/>
      </c>
      <c r="I123" s="255" t="str">
        <f ca="1">IF($B123="","",IF(INDEX(ORCAMENTO!$AI:$AI,$B123)&lt;&gt;"",INDEX(ORCAMENTO!$AI:$AI,$B123),IF(INDEX(ORCAMENTO!$AG:$AG,$B123),"Memorial de cálculo ou anexo obrigatório não informado para item acima do limite.",IF(AND(INDEX(ORCAMENTO!$AC:$AC,$B123),NOT(INDEX(ORCAMENTO!$AE:$AE,$B123))),"Informe pelo menos um ano completo com valor unitário e quantidade.","Pendência identificada automaticamente."))))</f>
        <v/>
      </c>
      <c r="N123" s="255">
        <f t="shared" si="4"/>
        <v>124</v>
      </c>
      <c r="O123" s="255">
        <f ca="1">IF(INDEX(ORCAMENTO!$AI:$AI,$N123)&lt;&gt;"",1,0)</f>
        <v>0</v>
      </c>
      <c r="P123" s="255">
        <f t="shared" ca="1" si="5"/>
        <v>11</v>
      </c>
      <c r="Q123" s="255" t="str">
        <f ca="1">INDEX(ORCAMENTO!$AI:$AI,$N123)</f>
        <v/>
      </c>
    </row>
    <row r="124" spans="2:17" ht="15" customHeight="1" x14ac:dyDescent="0.25">
      <c r="B124" s="255" t="str">
        <f ca="1">IFERROR(INDEX(_AUX_ANALISE!$A$1:$A$2461,MATCH(ROW()-34,_AUX_ANALISE!$C$1:$C$2461,0)),"")</f>
        <v/>
      </c>
      <c r="C124" s="255" t="str">
        <f ca="1">IF($B124="","",INDEX(ORCAMENTO!$B:$B,$B124))</f>
        <v/>
      </c>
      <c r="D124" s="255" t="str">
        <f ca="1">IF($B124="","",INDEX(ORCAMENTO!$E:$E,$B124))</f>
        <v/>
      </c>
      <c r="E124" s="255" t="str">
        <f ca="1">IF($B124="","",INDEX(ORCAMENTO!$D:$D,$B124))</f>
        <v/>
      </c>
      <c r="F124" s="255" t="str">
        <f ca="1">IF($B124="","",TRIM(IF(OR(INDEX(ORCAMENTO!$G:$G,$B124)&lt;&gt;"",INDEX(ORCAMENTO!$H:$H,$B124)&lt;&gt;""),"Ano 1; ","")&amp;IF(OR(INDEX(ORCAMENTO!$J:$J,$B124)&lt;&gt;"",INDEX(ORCAMENTO!$K:$K,$B124)&lt;&gt;""),"Ano 2; ","")&amp;IF(OR(INDEX(ORCAMENTO!$M:$M,$B124)&lt;&gt;"",INDEX(ORCAMENTO!$N:$N,$B124)&lt;&gt;""),"Ano 3; ","")&amp;IF(OR(INDEX(ORCAMENTO!$P:$P,$B124)&lt;&gt;"",INDEX(ORCAMENTO!$Q:$Q,$B124)&lt;&gt;""),"Ano 4; ","")&amp;IF(OR(INDEX(ORCAMENTO!$S:$S,$B124)&lt;&gt;"",INDEX(ORCAMENTO!$T:$T,$B124)&lt;&gt;""),"Ano 5; ","")&amp;IF(OR(INDEX(ORCAMENTO!$V:$V,$B124)&lt;&gt;"",INDEX(ORCAMENTO!$W:$W,$B124)&lt;&gt;""),"Ano 6; ","")))</f>
        <v/>
      </c>
      <c r="G124" s="311" t="str">
        <f ca="1">IF($B124="","",IF(INDEX(ORCAMENTO!$G:$G,$B124)&lt;&gt;"",INDEX(ORCAMENTO!$G:$G,$B124),IF(INDEX(ORCAMENTO!$J:$J,$B124)&lt;&gt;"",INDEX(ORCAMENTO!$J:$J,$B124),IF(INDEX(ORCAMENTO!$M:$M,$B124)&lt;&gt;"",INDEX(ORCAMENTO!$M:$M,$B124),IF(INDEX(ORCAMENTO!$P:$P,$B124)&lt;&gt;"",INDEX(ORCAMENTO!$P:$P,$B124),IF(INDEX(ORCAMENTO!$S:$S,$B124)&lt;&gt;"",INDEX(ORCAMENTO!$S:$S,$B124),INDEX(ORCAMENTO!$V:$V,$B124)))))))</f>
        <v/>
      </c>
      <c r="H124" s="312" t="str">
        <f ca="1">IF($B124="","",IF(INDEX(ORCAMENTO!$H:$H,$B124)&lt;&gt;"",INDEX(ORCAMENTO!$H:$H,$B124),IF(INDEX(ORCAMENTO!$K:$K,$B124)&lt;&gt;"",INDEX(ORCAMENTO!$K:$K,$B124),IF(INDEX(ORCAMENTO!$N:$N,$B124)&lt;&gt;"",INDEX(ORCAMENTO!$N:$N,$B124),IF(INDEX(ORCAMENTO!$Q:$Q,$B124)&lt;&gt;"",INDEX(ORCAMENTO!$Q:$Q,$B124),IF(INDEX(ORCAMENTO!$T:$T,$B124)&lt;&gt;"",INDEX(ORCAMENTO!$T:$T,$B124),INDEX(ORCAMENTO!$W:$W,$B124)))))))</f>
        <v/>
      </c>
      <c r="I124" s="255" t="str">
        <f ca="1">IF($B124="","",IF(INDEX(ORCAMENTO!$AI:$AI,$B124)&lt;&gt;"",INDEX(ORCAMENTO!$AI:$AI,$B124),IF(INDEX(ORCAMENTO!$AG:$AG,$B124),"Memorial de cálculo ou anexo obrigatório não informado para item acima do limite.",IF(AND(INDEX(ORCAMENTO!$AC:$AC,$B124),NOT(INDEX(ORCAMENTO!$AE:$AE,$B124))),"Informe pelo menos um ano completo com valor unitário e quantidade.","Pendência identificada automaticamente."))))</f>
        <v/>
      </c>
      <c r="N124" s="255">
        <f t="shared" si="4"/>
        <v>125</v>
      </c>
      <c r="O124" s="255">
        <f ca="1">IF(INDEX(ORCAMENTO!$AI:$AI,$N124)&lt;&gt;"",1,0)</f>
        <v>0</v>
      </c>
      <c r="P124" s="255">
        <f t="shared" ca="1" si="5"/>
        <v>11</v>
      </c>
      <c r="Q124" s="255" t="str">
        <f ca="1">INDEX(ORCAMENTO!$AI:$AI,$N124)</f>
        <v/>
      </c>
    </row>
    <row r="125" spans="2:17" ht="15" customHeight="1" x14ac:dyDescent="0.25">
      <c r="B125" s="255" t="str">
        <f ca="1">IFERROR(INDEX(_AUX_ANALISE!$A$1:$A$2461,MATCH(ROW()-34,_AUX_ANALISE!$C$1:$C$2461,0)),"")</f>
        <v/>
      </c>
      <c r="C125" s="255" t="str">
        <f ca="1">IF($B125="","",INDEX(ORCAMENTO!$B:$B,$B125))</f>
        <v/>
      </c>
      <c r="D125" s="255" t="str">
        <f ca="1">IF($B125="","",INDEX(ORCAMENTO!$E:$E,$B125))</f>
        <v/>
      </c>
      <c r="E125" s="255" t="str">
        <f ca="1">IF($B125="","",INDEX(ORCAMENTO!$D:$D,$B125))</f>
        <v/>
      </c>
      <c r="F125" s="255" t="str">
        <f ca="1">IF($B125="","",TRIM(IF(OR(INDEX(ORCAMENTO!$G:$G,$B125)&lt;&gt;"",INDEX(ORCAMENTO!$H:$H,$B125)&lt;&gt;""),"Ano 1; ","")&amp;IF(OR(INDEX(ORCAMENTO!$J:$J,$B125)&lt;&gt;"",INDEX(ORCAMENTO!$K:$K,$B125)&lt;&gt;""),"Ano 2; ","")&amp;IF(OR(INDEX(ORCAMENTO!$M:$M,$B125)&lt;&gt;"",INDEX(ORCAMENTO!$N:$N,$B125)&lt;&gt;""),"Ano 3; ","")&amp;IF(OR(INDEX(ORCAMENTO!$P:$P,$B125)&lt;&gt;"",INDEX(ORCAMENTO!$Q:$Q,$B125)&lt;&gt;""),"Ano 4; ","")&amp;IF(OR(INDEX(ORCAMENTO!$S:$S,$B125)&lt;&gt;"",INDEX(ORCAMENTO!$T:$T,$B125)&lt;&gt;""),"Ano 5; ","")&amp;IF(OR(INDEX(ORCAMENTO!$V:$V,$B125)&lt;&gt;"",INDEX(ORCAMENTO!$W:$W,$B125)&lt;&gt;""),"Ano 6; ","")))</f>
        <v/>
      </c>
      <c r="G125" s="311" t="str">
        <f ca="1">IF($B125="","",IF(INDEX(ORCAMENTO!$G:$G,$B125)&lt;&gt;"",INDEX(ORCAMENTO!$G:$G,$B125),IF(INDEX(ORCAMENTO!$J:$J,$B125)&lt;&gt;"",INDEX(ORCAMENTO!$J:$J,$B125),IF(INDEX(ORCAMENTO!$M:$M,$B125)&lt;&gt;"",INDEX(ORCAMENTO!$M:$M,$B125),IF(INDEX(ORCAMENTO!$P:$P,$B125)&lt;&gt;"",INDEX(ORCAMENTO!$P:$P,$B125),IF(INDEX(ORCAMENTO!$S:$S,$B125)&lt;&gt;"",INDEX(ORCAMENTO!$S:$S,$B125),INDEX(ORCAMENTO!$V:$V,$B125)))))))</f>
        <v/>
      </c>
      <c r="H125" s="312" t="str">
        <f ca="1">IF($B125="","",IF(INDEX(ORCAMENTO!$H:$H,$B125)&lt;&gt;"",INDEX(ORCAMENTO!$H:$H,$B125),IF(INDEX(ORCAMENTO!$K:$K,$B125)&lt;&gt;"",INDEX(ORCAMENTO!$K:$K,$B125),IF(INDEX(ORCAMENTO!$N:$N,$B125)&lt;&gt;"",INDEX(ORCAMENTO!$N:$N,$B125),IF(INDEX(ORCAMENTO!$Q:$Q,$B125)&lt;&gt;"",INDEX(ORCAMENTO!$Q:$Q,$B125),IF(INDEX(ORCAMENTO!$T:$T,$B125)&lt;&gt;"",INDEX(ORCAMENTO!$T:$T,$B125),INDEX(ORCAMENTO!$W:$W,$B125)))))))</f>
        <v/>
      </c>
      <c r="I125" s="255" t="str">
        <f ca="1">IF($B125="","",IF(INDEX(ORCAMENTO!$AI:$AI,$B125)&lt;&gt;"",INDEX(ORCAMENTO!$AI:$AI,$B125),IF(INDEX(ORCAMENTO!$AG:$AG,$B125),"Memorial de cálculo ou anexo obrigatório não informado para item acima do limite.",IF(AND(INDEX(ORCAMENTO!$AC:$AC,$B125),NOT(INDEX(ORCAMENTO!$AE:$AE,$B125))),"Informe pelo menos um ano completo com valor unitário e quantidade.","Pendência identificada automaticamente."))))</f>
        <v/>
      </c>
      <c r="N125" s="255">
        <f t="shared" si="4"/>
        <v>126</v>
      </c>
      <c r="O125" s="255">
        <f ca="1">IF(INDEX(ORCAMENTO!$AI:$AI,$N125)&lt;&gt;"",1,0)</f>
        <v>0</v>
      </c>
      <c r="P125" s="255">
        <f t="shared" ca="1" si="5"/>
        <v>11</v>
      </c>
      <c r="Q125" s="255" t="str">
        <f ca="1">INDEX(ORCAMENTO!$AI:$AI,$N125)</f>
        <v/>
      </c>
    </row>
    <row r="126" spans="2:17" ht="15" customHeight="1" x14ac:dyDescent="0.25">
      <c r="B126" s="255" t="str">
        <f ca="1">IFERROR(INDEX(_AUX_ANALISE!$A$1:$A$2461,MATCH(ROW()-34,_AUX_ANALISE!$C$1:$C$2461,0)),"")</f>
        <v/>
      </c>
      <c r="C126" s="255" t="str">
        <f ca="1">IF($B126="","",INDEX(ORCAMENTO!$B:$B,$B126))</f>
        <v/>
      </c>
      <c r="D126" s="255" t="str">
        <f ca="1">IF($B126="","",INDEX(ORCAMENTO!$E:$E,$B126))</f>
        <v/>
      </c>
      <c r="E126" s="255" t="str">
        <f ca="1">IF($B126="","",INDEX(ORCAMENTO!$D:$D,$B126))</f>
        <v/>
      </c>
      <c r="F126" s="255" t="str">
        <f ca="1">IF($B126="","",TRIM(IF(OR(INDEX(ORCAMENTO!$G:$G,$B126)&lt;&gt;"",INDEX(ORCAMENTO!$H:$H,$B126)&lt;&gt;""),"Ano 1; ","")&amp;IF(OR(INDEX(ORCAMENTO!$J:$J,$B126)&lt;&gt;"",INDEX(ORCAMENTO!$K:$K,$B126)&lt;&gt;""),"Ano 2; ","")&amp;IF(OR(INDEX(ORCAMENTO!$M:$M,$B126)&lt;&gt;"",INDEX(ORCAMENTO!$N:$N,$B126)&lt;&gt;""),"Ano 3; ","")&amp;IF(OR(INDEX(ORCAMENTO!$P:$P,$B126)&lt;&gt;"",INDEX(ORCAMENTO!$Q:$Q,$B126)&lt;&gt;""),"Ano 4; ","")&amp;IF(OR(INDEX(ORCAMENTO!$S:$S,$B126)&lt;&gt;"",INDEX(ORCAMENTO!$T:$T,$B126)&lt;&gt;""),"Ano 5; ","")&amp;IF(OR(INDEX(ORCAMENTO!$V:$V,$B126)&lt;&gt;"",INDEX(ORCAMENTO!$W:$W,$B126)&lt;&gt;""),"Ano 6; ","")))</f>
        <v/>
      </c>
      <c r="G126" s="311" t="str">
        <f ca="1">IF($B126="","",IF(INDEX(ORCAMENTO!$G:$G,$B126)&lt;&gt;"",INDEX(ORCAMENTO!$G:$G,$B126),IF(INDEX(ORCAMENTO!$J:$J,$B126)&lt;&gt;"",INDEX(ORCAMENTO!$J:$J,$B126),IF(INDEX(ORCAMENTO!$M:$M,$B126)&lt;&gt;"",INDEX(ORCAMENTO!$M:$M,$B126),IF(INDEX(ORCAMENTO!$P:$P,$B126)&lt;&gt;"",INDEX(ORCAMENTO!$P:$P,$B126),IF(INDEX(ORCAMENTO!$S:$S,$B126)&lt;&gt;"",INDEX(ORCAMENTO!$S:$S,$B126),INDEX(ORCAMENTO!$V:$V,$B126)))))))</f>
        <v/>
      </c>
      <c r="H126" s="312" t="str">
        <f ca="1">IF($B126="","",IF(INDEX(ORCAMENTO!$H:$H,$B126)&lt;&gt;"",INDEX(ORCAMENTO!$H:$H,$B126),IF(INDEX(ORCAMENTO!$K:$K,$B126)&lt;&gt;"",INDEX(ORCAMENTO!$K:$K,$B126),IF(INDEX(ORCAMENTO!$N:$N,$B126)&lt;&gt;"",INDEX(ORCAMENTO!$N:$N,$B126),IF(INDEX(ORCAMENTO!$Q:$Q,$B126)&lt;&gt;"",INDEX(ORCAMENTO!$Q:$Q,$B126),IF(INDEX(ORCAMENTO!$T:$T,$B126)&lt;&gt;"",INDEX(ORCAMENTO!$T:$T,$B126),INDEX(ORCAMENTO!$W:$W,$B126)))))))</f>
        <v/>
      </c>
      <c r="I126" s="255" t="str">
        <f ca="1">IF($B126="","",IF(INDEX(ORCAMENTO!$AI:$AI,$B126)&lt;&gt;"",INDEX(ORCAMENTO!$AI:$AI,$B126),IF(INDEX(ORCAMENTO!$AG:$AG,$B126),"Memorial de cálculo ou anexo obrigatório não informado para item acima do limite.",IF(AND(INDEX(ORCAMENTO!$AC:$AC,$B126),NOT(INDEX(ORCAMENTO!$AE:$AE,$B126))),"Informe pelo menos um ano completo com valor unitário e quantidade.","Pendência identificada automaticamente."))))</f>
        <v/>
      </c>
      <c r="N126" s="255">
        <f t="shared" si="4"/>
        <v>127</v>
      </c>
      <c r="O126" s="255">
        <f ca="1">IF(INDEX(ORCAMENTO!$AI:$AI,$N126)&lt;&gt;"",1,0)</f>
        <v>0</v>
      </c>
      <c r="P126" s="255">
        <f t="shared" ca="1" si="5"/>
        <v>11</v>
      </c>
      <c r="Q126" s="255" t="str">
        <f ca="1">INDEX(ORCAMENTO!$AI:$AI,$N126)</f>
        <v/>
      </c>
    </row>
    <row r="127" spans="2:17" ht="15" customHeight="1" x14ac:dyDescent="0.25">
      <c r="B127" s="255" t="str">
        <f ca="1">IFERROR(INDEX(_AUX_ANALISE!$A$1:$A$2461,MATCH(ROW()-34,_AUX_ANALISE!$C$1:$C$2461,0)),"")</f>
        <v/>
      </c>
      <c r="C127" s="255" t="str">
        <f ca="1">IF($B127="","",INDEX(ORCAMENTO!$B:$B,$B127))</f>
        <v/>
      </c>
      <c r="D127" s="255" t="str">
        <f ca="1">IF($B127="","",INDEX(ORCAMENTO!$E:$E,$B127))</f>
        <v/>
      </c>
      <c r="E127" s="255" t="str">
        <f ca="1">IF($B127="","",INDEX(ORCAMENTO!$D:$D,$B127))</f>
        <v/>
      </c>
      <c r="F127" s="255" t="str">
        <f ca="1">IF($B127="","",TRIM(IF(OR(INDEX(ORCAMENTO!$G:$G,$B127)&lt;&gt;"",INDEX(ORCAMENTO!$H:$H,$B127)&lt;&gt;""),"Ano 1; ","")&amp;IF(OR(INDEX(ORCAMENTO!$J:$J,$B127)&lt;&gt;"",INDEX(ORCAMENTO!$K:$K,$B127)&lt;&gt;""),"Ano 2; ","")&amp;IF(OR(INDEX(ORCAMENTO!$M:$M,$B127)&lt;&gt;"",INDEX(ORCAMENTO!$N:$N,$B127)&lt;&gt;""),"Ano 3; ","")&amp;IF(OR(INDEX(ORCAMENTO!$P:$P,$B127)&lt;&gt;"",INDEX(ORCAMENTO!$Q:$Q,$B127)&lt;&gt;""),"Ano 4; ","")&amp;IF(OR(INDEX(ORCAMENTO!$S:$S,$B127)&lt;&gt;"",INDEX(ORCAMENTO!$T:$T,$B127)&lt;&gt;""),"Ano 5; ","")&amp;IF(OR(INDEX(ORCAMENTO!$V:$V,$B127)&lt;&gt;"",INDEX(ORCAMENTO!$W:$W,$B127)&lt;&gt;""),"Ano 6; ","")))</f>
        <v/>
      </c>
      <c r="G127" s="311" t="str">
        <f ca="1">IF($B127="","",IF(INDEX(ORCAMENTO!$G:$G,$B127)&lt;&gt;"",INDEX(ORCAMENTO!$G:$G,$B127),IF(INDEX(ORCAMENTO!$J:$J,$B127)&lt;&gt;"",INDEX(ORCAMENTO!$J:$J,$B127),IF(INDEX(ORCAMENTO!$M:$M,$B127)&lt;&gt;"",INDEX(ORCAMENTO!$M:$M,$B127),IF(INDEX(ORCAMENTO!$P:$P,$B127)&lt;&gt;"",INDEX(ORCAMENTO!$P:$P,$B127),IF(INDEX(ORCAMENTO!$S:$S,$B127)&lt;&gt;"",INDEX(ORCAMENTO!$S:$S,$B127),INDEX(ORCAMENTO!$V:$V,$B127)))))))</f>
        <v/>
      </c>
      <c r="H127" s="312" t="str">
        <f ca="1">IF($B127="","",IF(INDEX(ORCAMENTO!$H:$H,$B127)&lt;&gt;"",INDEX(ORCAMENTO!$H:$H,$B127),IF(INDEX(ORCAMENTO!$K:$K,$B127)&lt;&gt;"",INDEX(ORCAMENTO!$K:$K,$B127),IF(INDEX(ORCAMENTO!$N:$N,$B127)&lt;&gt;"",INDEX(ORCAMENTO!$N:$N,$B127),IF(INDEX(ORCAMENTO!$Q:$Q,$B127)&lt;&gt;"",INDEX(ORCAMENTO!$Q:$Q,$B127),IF(INDEX(ORCAMENTO!$T:$T,$B127)&lt;&gt;"",INDEX(ORCAMENTO!$T:$T,$B127),INDEX(ORCAMENTO!$W:$W,$B127)))))))</f>
        <v/>
      </c>
      <c r="I127" s="255" t="str">
        <f ca="1">IF($B127="","",IF(INDEX(ORCAMENTO!$AI:$AI,$B127)&lt;&gt;"",INDEX(ORCAMENTO!$AI:$AI,$B127),IF(INDEX(ORCAMENTO!$AG:$AG,$B127),"Memorial de cálculo ou anexo obrigatório não informado para item acima do limite.",IF(AND(INDEX(ORCAMENTO!$AC:$AC,$B127),NOT(INDEX(ORCAMENTO!$AE:$AE,$B127))),"Informe pelo menos um ano completo com valor unitário e quantidade.","Pendência identificada automaticamente."))))</f>
        <v/>
      </c>
      <c r="N127" s="255">
        <f t="shared" si="4"/>
        <v>128</v>
      </c>
      <c r="O127" s="255">
        <f ca="1">IF(INDEX(ORCAMENTO!$AI:$AI,$N127)&lt;&gt;"",1,0)</f>
        <v>0</v>
      </c>
      <c r="P127" s="255">
        <f t="shared" ca="1" si="5"/>
        <v>11</v>
      </c>
      <c r="Q127" s="255" t="str">
        <f ca="1">INDEX(ORCAMENTO!$AI:$AI,$N127)</f>
        <v/>
      </c>
    </row>
    <row r="128" spans="2:17" ht="15" customHeight="1" x14ac:dyDescent="0.25">
      <c r="B128" s="255" t="str">
        <f ca="1">IFERROR(INDEX(_AUX_ANALISE!$A$1:$A$2461,MATCH(ROW()-34,_AUX_ANALISE!$C$1:$C$2461,0)),"")</f>
        <v/>
      </c>
      <c r="C128" s="255" t="str">
        <f ca="1">IF($B128="","",INDEX(ORCAMENTO!$B:$B,$B128))</f>
        <v/>
      </c>
      <c r="D128" s="255" t="str">
        <f ca="1">IF($B128="","",INDEX(ORCAMENTO!$E:$E,$B128))</f>
        <v/>
      </c>
      <c r="E128" s="255" t="str">
        <f ca="1">IF($B128="","",INDEX(ORCAMENTO!$D:$D,$B128))</f>
        <v/>
      </c>
      <c r="F128" s="255" t="str">
        <f ca="1">IF($B128="","",TRIM(IF(OR(INDEX(ORCAMENTO!$G:$G,$B128)&lt;&gt;"",INDEX(ORCAMENTO!$H:$H,$B128)&lt;&gt;""),"Ano 1; ","")&amp;IF(OR(INDEX(ORCAMENTO!$J:$J,$B128)&lt;&gt;"",INDEX(ORCAMENTO!$K:$K,$B128)&lt;&gt;""),"Ano 2; ","")&amp;IF(OR(INDEX(ORCAMENTO!$M:$M,$B128)&lt;&gt;"",INDEX(ORCAMENTO!$N:$N,$B128)&lt;&gt;""),"Ano 3; ","")&amp;IF(OR(INDEX(ORCAMENTO!$P:$P,$B128)&lt;&gt;"",INDEX(ORCAMENTO!$Q:$Q,$B128)&lt;&gt;""),"Ano 4; ","")&amp;IF(OR(INDEX(ORCAMENTO!$S:$S,$B128)&lt;&gt;"",INDEX(ORCAMENTO!$T:$T,$B128)&lt;&gt;""),"Ano 5; ","")&amp;IF(OR(INDEX(ORCAMENTO!$V:$V,$B128)&lt;&gt;"",INDEX(ORCAMENTO!$W:$W,$B128)&lt;&gt;""),"Ano 6; ","")))</f>
        <v/>
      </c>
      <c r="G128" s="311" t="str">
        <f ca="1">IF($B128="","",IF(INDEX(ORCAMENTO!$G:$G,$B128)&lt;&gt;"",INDEX(ORCAMENTO!$G:$G,$B128),IF(INDEX(ORCAMENTO!$J:$J,$B128)&lt;&gt;"",INDEX(ORCAMENTO!$J:$J,$B128),IF(INDEX(ORCAMENTO!$M:$M,$B128)&lt;&gt;"",INDEX(ORCAMENTO!$M:$M,$B128),IF(INDEX(ORCAMENTO!$P:$P,$B128)&lt;&gt;"",INDEX(ORCAMENTO!$P:$P,$B128),IF(INDEX(ORCAMENTO!$S:$S,$B128)&lt;&gt;"",INDEX(ORCAMENTO!$S:$S,$B128),INDEX(ORCAMENTO!$V:$V,$B128)))))))</f>
        <v/>
      </c>
      <c r="H128" s="312" t="str">
        <f ca="1">IF($B128="","",IF(INDEX(ORCAMENTO!$H:$H,$B128)&lt;&gt;"",INDEX(ORCAMENTO!$H:$H,$B128),IF(INDEX(ORCAMENTO!$K:$K,$B128)&lt;&gt;"",INDEX(ORCAMENTO!$K:$K,$B128),IF(INDEX(ORCAMENTO!$N:$N,$B128)&lt;&gt;"",INDEX(ORCAMENTO!$N:$N,$B128),IF(INDEX(ORCAMENTO!$Q:$Q,$B128)&lt;&gt;"",INDEX(ORCAMENTO!$Q:$Q,$B128),IF(INDEX(ORCAMENTO!$T:$T,$B128)&lt;&gt;"",INDEX(ORCAMENTO!$T:$T,$B128),INDEX(ORCAMENTO!$W:$W,$B128)))))))</f>
        <v/>
      </c>
      <c r="I128" s="255" t="str">
        <f ca="1">IF($B128="","",IF(INDEX(ORCAMENTO!$AI:$AI,$B128)&lt;&gt;"",INDEX(ORCAMENTO!$AI:$AI,$B128),IF(INDEX(ORCAMENTO!$AG:$AG,$B128),"Memorial de cálculo ou anexo obrigatório não informado para item acima do limite.",IF(AND(INDEX(ORCAMENTO!$AC:$AC,$B128),NOT(INDEX(ORCAMENTO!$AE:$AE,$B128))),"Informe pelo menos um ano completo com valor unitário e quantidade.","Pendência identificada automaticamente."))))</f>
        <v/>
      </c>
      <c r="N128" s="255">
        <f t="shared" si="4"/>
        <v>129</v>
      </c>
      <c r="O128" s="255">
        <f ca="1">IF(INDEX(ORCAMENTO!$AI:$AI,$N128)&lt;&gt;"",1,0)</f>
        <v>0</v>
      </c>
      <c r="P128" s="255">
        <f t="shared" ca="1" si="5"/>
        <v>11</v>
      </c>
      <c r="Q128" s="255" t="str">
        <f ca="1">INDEX(ORCAMENTO!$AI:$AI,$N128)</f>
        <v/>
      </c>
    </row>
    <row r="129" spans="2:17" ht="15" customHeight="1" x14ac:dyDescent="0.25">
      <c r="B129" s="255" t="str">
        <f ca="1">IFERROR(INDEX(_AUX_ANALISE!$A$1:$A$2461,MATCH(ROW()-34,_AUX_ANALISE!$C$1:$C$2461,0)),"")</f>
        <v/>
      </c>
      <c r="C129" s="255" t="str">
        <f ca="1">IF($B129="","",INDEX(ORCAMENTO!$B:$B,$B129))</f>
        <v/>
      </c>
      <c r="D129" s="255" t="str">
        <f ca="1">IF($B129="","",INDEX(ORCAMENTO!$E:$E,$B129))</f>
        <v/>
      </c>
      <c r="E129" s="255" t="str">
        <f ca="1">IF($B129="","",INDEX(ORCAMENTO!$D:$D,$B129))</f>
        <v/>
      </c>
      <c r="F129" s="255" t="str">
        <f ca="1">IF($B129="","",TRIM(IF(OR(INDEX(ORCAMENTO!$G:$G,$B129)&lt;&gt;"",INDEX(ORCAMENTO!$H:$H,$B129)&lt;&gt;""),"Ano 1; ","")&amp;IF(OR(INDEX(ORCAMENTO!$J:$J,$B129)&lt;&gt;"",INDEX(ORCAMENTO!$K:$K,$B129)&lt;&gt;""),"Ano 2; ","")&amp;IF(OR(INDEX(ORCAMENTO!$M:$M,$B129)&lt;&gt;"",INDEX(ORCAMENTO!$N:$N,$B129)&lt;&gt;""),"Ano 3; ","")&amp;IF(OR(INDEX(ORCAMENTO!$P:$P,$B129)&lt;&gt;"",INDEX(ORCAMENTO!$Q:$Q,$B129)&lt;&gt;""),"Ano 4; ","")&amp;IF(OR(INDEX(ORCAMENTO!$S:$S,$B129)&lt;&gt;"",INDEX(ORCAMENTO!$T:$T,$B129)&lt;&gt;""),"Ano 5; ","")&amp;IF(OR(INDEX(ORCAMENTO!$V:$V,$B129)&lt;&gt;"",INDEX(ORCAMENTO!$W:$W,$B129)&lt;&gt;""),"Ano 6; ","")))</f>
        <v/>
      </c>
      <c r="G129" s="311" t="str">
        <f ca="1">IF($B129="","",IF(INDEX(ORCAMENTO!$G:$G,$B129)&lt;&gt;"",INDEX(ORCAMENTO!$G:$G,$B129),IF(INDEX(ORCAMENTO!$J:$J,$B129)&lt;&gt;"",INDEX(ORCAMENTO!$J:$J,$B129),IF(INDEX(ORCAMENTO!$M:$M,$B129)&lt;&gt;"",INDEX(ORCAMENTO!$M:$M,$B129),IF(INDEX(ORCAMENTO!$P:$P,$B129)&lt;&gt;"",INDEX(ORCAMENTO!$P:$P,$B129),IF(INDEX(ORCAMENTO!$S:$S,$B129)&lt;&gt;"",INDEX(ORCAMENTO!$S:$S,$B129),INDEX(ORCAMENTO!$V:$V,$B129)))))))</f>
        <v/>
      </c>
      <c r="H129" s="312" t="str">
        <f ca="1">IF($B129="","",IF(INDEX(ORCAMENTO!$H:$H,$B129)&lt;&gt;"",INDEX(ORCAMENTO!$H:$H,$B129),IF(INDEX(ORCAMENTO!$K:$K,$B129)&lt;&gt;"",INDEX(ORCAMENTO!$K:$K,$B129),IF(INDEX(ORCAMENTO!$N:$N,$B129)&lt;&gt;"",INDEX(ORCAMENTO!$N:$N,$B129),IF(INDEX(ORCAMENTO!$Q:$Q,$B129)&lt;&gt;"",INDEX(ORCAMENTO!$Q:$Q,$B129),IF(INDEX(ORCAMENTO!$T:$T,$B129)&lt;&gt;"",INDEX(ORCAMENTO!$T:$T,$B129),INDEX(ORCAMENTO!$W:$W,$B129)))))))</f>
        <v/>
      </c>
      <c r="I129" s="255" t="str">
        <f ca="1">IF($B129="","",IF(INDEX(ORCAMENTO!$AI:$AI,$B129)&lt;&gt;"",INDEX(ORCAMENTO!$AI:$AI,$B129),IF(INDEX(ORCAMENTO!$AG:$AG,$B129),"Memorial de cálculo ou anexo obrigatório não informado para item acima do limite.",IF(AND(INDEX(ORCAMENTO!$AC:$AC,$B129),NOT(INDEX(ORCAMENTO!$AE:$AE,$B129))),"Informe pelo menos um ano completo com valor unitário e quantidade.","Pendência identificada automaticamente."))))</f>
        <v/>
      </c>
      <c r="N129" s="255">
        <f t="shared" si="4"/>
        <v>130</v>
      </c>
      <c r="O129" s="255">
        <f ca="1">IF(INDEX(ORCAMENTO!$AI:$AI,$N129)&lt;&gt;"",1,0)</f>
        <v>0</v>
      </c>
      <c r="P129" s="255">
        <f t="shared" ca="1" si="5"/>
        <v>11</v>
      </c>
      <c r="Q129" s="255" t="str">
        <f ca="1">INDEX(ORCAMENTO!$AI:$AI,$N129)</f>
        <v/>
      </c>
    </row>
    <row r="130" spans="2:17" ht="15" customHeight="1" x14ac:dyDescent="0.25">
      <c r="B130" s="255" t="str">
        <f ca="1">IFERROR(INDEX(_AUX_ANALISE!$A$1:$A$2461,MATCH(ROW()-34,_AUX_ANALISE!$C$1:$C$2461,0)),"")</f>
        <v/>
      </c>
      <c r="C130" s="255" t="str">
        <f ca="1">IF($B130="","",INDEX(ORCAMENTO!$B:$B,$B130))</f>
        <v/>
      </c>
      <c r="D130" s="255" t="str">
        <f ca="1">IF($B130="","",INDEX(ORCAMENTO!$E:$E,$B130))</f>
        <v/>
      </c>
      <c r="E130" s="255" t="str">
        <f ca="1">IF($B130="","",INDEX(ORCAMENTO!$D:$D,$B130))</f>
        <v/>
      </c>
      <c r="F130" s="255" t="str">
        <f ca="1">IF($B130="","",TRIM(IF(OR(INDEX(ORCAMENTO!$G:$G,$B130)&lt;&gt;"",INDEX(ORCAMENTO!$H:$H,$B130)&lt;&gt;""),"Ano 1; ","")&amp;IF(OR(INDEX(ORCAMENTO!$J:$J,$B130)&lt;&gt;"",INDEX(ORCAMENTO!$K:$K,$B130)&lt;&gt;""),"Ano 2; ","")&amp;IF(OR(INDEX(ORCAMENTO!$M:$M,$B130)&lt;&gt;"",INDEX(ORCAMENTO!$N:$N,$B130)&lt;&gt;""),"Ano 3; ","")&amp;IF(OR(INDEX(ORCAMENTO!$P:$P,$B130)&lt;&gt;"",INDEX(ORCAMENTO!$Q:$Q,$B130)&lt;&gt;""),"Ano 4; ","")&amp;IF(OR(INDEX(ORCAMENTO!$S:$S,$B130)&lt;&gt;"",INDEX(ORCAMENTO!$T:$T,$B130)&lt;&gt;""),"Ano 5; ","")&amp;IF(OR(INDEX(ORCAMENTO!$V:$V,$B130)&lt;&gt;"",INDEX(ORCAMENTO!$W:$W,$B130)&lt;&gt;""),"Ano 6; ","")))</f>
        <v/>
      </c>
      <c r="G130" s="311" t="str">
        <f ca="1">IF($B130="","",IF(INDEX(ORCAMENTO!$G:$G,$B130)&lt;&gt;"",INDEX(ORCAMENTO!$G:$G,$B130),IF(INDEX(ORCAMENTO!$J:$J,$B130)&lt;&gt;"",INDEX(ORCAMENTO!$J:$J,$B130),IF(INDEX(ORCAMENTO!$M:$M,$B130)&lt;&gt;"",INDEX(ORCAMENTO!$M:$M,$B130),IF(INDEX(ORCAMENTO!$P:$P,$B130)&lt;&gt;"",INDEX(ORCAMENTO!$P:$P,$B130),IF(INDEX(ORCAMENTO!$S:$S,$B130)&lt;&gt;"",INDEX(ORCAMENTO!$S:$S,$B130),INDEX(ORCAMENTO!$V:$V,$B130)))))))</f>
        <v/>
      </c>
      <c r="H130" s="312" t="str">
        <f ca="1">IF($B130="","",IF(INDEX(ORCAMENTO!$H:$H,$B130)&lt;&gt;"",INDEX(ORCAMENTO!$H:$H,$B130),IF(INDEX(ORCAMENTO!$K:$K,$B130)&lt;&gt;"",INDEX(ORCAMENTO!$K:$K,$B130),IF(INDEX(ORCAMENTO!$N:$N,$B130)&lt;&gt;"",INDEX(ORCAMENTO!$N:$N,$B130),IF(INDEX(ORCAMENTO!$Q:$Q,$B130)&lt;&gt;"",INDEX(ORCAMENTO!$Q:$Q,$B130),IF(INDEX(ORCAMENTO!$T:$T,$B130)&lt;&gt;"",INDEX(ORCAMENTO!$T:$T,$B130),INDEX(ORCAMENTO!$W:$W,$B130)))))))</f>
        <v/>
      </c>
      <c r="I130" s="255" t="str">
        <f ca="1">IF($B130="","",IF(INDEX(ORCAMENTO!$AI:$AI,$B130)&lt;&gt;"",INDEX(ORCAMENTO!$AI:$AI,$B130),IF(INDEX(ORCAMENTO!$AG:$AG,$B130),"Memorial de cálculo ou anexo obrigatório não informado para item acima do limite.",IF(AND(INDEX(ORCAMENTO!$AC:$AC,$B130),NOT(INDEX(ORCAMENTO!$AE:$AE,$B130))),"Informe pelo menos um ano completo com valor unitário e quantidade.","Pendência identificada automaticamente."))))</f>
        <v/>
      </c>
      <c r="N130" s="255">
        <f t="shared" si="4"/>
        <v>131</v>
      </c>
      <c r="O130" s="255">
        <f ca="1">IF(INDEX(ORCAMENTO!$AI:$AI,$N130)&lt;&gt;"",1,0)</f>
        <v>0</v>
      </c>
      <c r="P130" s="255">
        <f t="shared" ca="1" si="5"/>
        <v>11</v>
      </c>
      <c r="Q130" s="255" t="str">
        <f ca="1">INDEX(ORCAMENTO!$AI:$AI,$N130)</f>
        <v/>
      </c>
    </row>
    <row r="131" spans="2:17" ht="15" customHeight="1" x14ac:dyDescent="0.25">
      <c r="B131" s="255" t="str">
        <f ca="1">IFERROR(INDEX(_AUX_ANALISE!$A$1:$A$2461,MATCH(ROW()-34,_AUX_ANALISE!$C$1:$C$2461,0)),"")</f>
        <v/>
      </c>
      <c r="C131" s="255" t="str">
        <f ca="1">IF($B131="","",INDEX(ORCAMENTO!$B:$B,$B131))</f>
        <v/>
      </c>
      <c r="D131" s="255" t="str">
        <f ca="1">IF($B131="","",INDEX(ORCAMENTO!$E:$E,$B131))</f>
        <v/>
      </c>
      <c r="E131" s="255" t="str">
        <f ca="1">IF($B131="","",INDEX(ORCAMENTO!$D:$D,$B131))</f>
        <v/>
      </c>
      <c r="F131" s="255" t="str">
        <f ca="1">IF($B131="","",TRIM(IF(OR(INDEX(ORCAMENTO!$G:$G,$B131)&lt;&gt;"",INDEX(ORCAMENTO!$H:$H,$B131)&lt;&gt;""),"Ano 1; ","")&amp;IF(OR(INDEX(ORCAMENTO!$J:$J,$B131)&lt;&gt;"",INDEX(ORCAMENTO!$K:$K,$B131)&lt;&gt;""),"Ano 2; ","")&amp;IF(OR(INDEX(ORCAMENTO!$M:$M,$B131)&lt;&gt;"",INDEX(ORCAMENTO!$N:$N,$B131)&lt;&gt;""),"Ano 3; ","")&amp;IF(OR(INDEX(ORCAMENTO!$P:$P,$B131)&lt;&gt;"",INDEX(ORCAMENTO!$Q:$Q,$B131)&lt;&gt;""),"Ano 4; ","")&amp;IF(OR(INDEX(ORCAMENTO!$S:$S,$B131)&lt;&gt;"",INDEX(ORCAMENTO!$T:$T,$B131)&lt;&gt;""),"Ano 5; ","")&amp;IF(OR(INDEX(ORCAMENTO!$V:$V,$B131)&lt;&gt;"",INDEX(ORCAMENTO!$W:$W,$B131)&lt;&gt;""),"Ano 6; ","")))</f>
        <v/>
      </c>
      <c r="G131" s="311" t="str">
        <f ca="1">IF($B131="","",IF(INDEX(ORCAMENTO!$G:$G,$B131)&lt;&gt;"",INDEX(ORCAMENTO!$G:$G,$B131),IF(INDEX(ORCAMENTO!$J:$J,$B131)&lt;&gt;"",INDEX(ORCAMENTO!$J:$J,$B131),IF(INDEX(ORCAMENTO!$M:$M,$B131)&lt;&gt;"",INDEX(ORCAMENTO!$M:$M,$B131),IF(INDEX(ORCAMENTO!$P:$P,$B131)&lt;&gt;"",INDEX(ORCAMENTO!$P:$P,$B131),IF(INDEX(ORCAMENTO!$S:$S,$B131)&lt;&gt;"",INDEX(ORCAMENTO!$S:$S,$B131),INDEX(ORCAMENTO!$V:$V,$B131)))))))</f>
        <v/>
      </c>
      <c r="H131" s="312" t="str">
        <f ca="1">IF($B131="","",IF(INDEX(ORCAMENTO!$H:$H,$B131)&lt;&gt;"",INDEX(ORCAMENTO!$H:$H,$B131),IF(INDEX(ORCAMENTO!$K:$K,$B131)&lt;&gt;"",INDEX(ORCAMENTO!$K:$K,$B131),IF(INDEX(ORCAMENTO!$N:$N,$B131)&lt;&gt;"",INDEX(ORCAMENTO!$N:$N,$B131),IF(INDEX(ORCAMENTO!$Q:$Q,$B131)&lt;&gt;"",INDEX(ORCAMENTO!$Q:$Q,$B131),IF(INDEX(ORCAMENTO!$T:$T,$B131)&lt;&gt;"",INDEX(ORCAMENTO!$T:$T,$B131),INDEX(ORCAMENTO!$W:$W,$B131)))))))</f>
        <v/>
      </c>
      <c r="I131" s="255" t="str">
        <f ca="1">IF($B131="","",IF(INDEX(ORCAMENTO!$AI:$AI,$B131)&lt;&gt;"",INDEX(ORCAMENTO!$AI:$AI,$B131),IF(INDEX(ORCAMENTO!$AG:$AG,$B131),"Memorial de cálculo ou anexo obrigatório não informado para item acima do limite.",IF(AND(INDEX(ORCAMENTO!$AC:$AC,$B131),NOT(INDEX(ORCAMENTO!$AE:$AE,$B131))),"Informe pelo menos um ano completo com valor unitário e quantidade.","Pendência identificada automaticamente."))))</f>
        <v/>
      </c>
      <c r="N131" s="255">
        <f t="shared" si="4"/>
        <v>132</v>
      </c>
      <c r="O131" s="255">
        <f ca="1">IF(INDEX(ORCAMENTO!$AI:$AI,$N131)&lt;&gt;"",1,0)</f>
        <v>0</v>
      </c>
      <c r="P131" s="255">
        <f t="shared" ca="1" si="5"/>
        <v>11</v>
      </c>
      <c r="Q131" s="255" t="str">
        <f ca="1">INDEX(ORCAMENTO!$AI:$AI,$N131)</f>
        <v/>
      </c>
    </row>
    <row r="132" spans="2:17" ht="15" customHeight="1" x14ac:dyDescent="0.25">
      <c r="B132" s="255" t="str">
        <f ca="1">IFERROR(INDEX(_AUX_ANALISE!$A$1:$A$2461,MATCH(ROW()-34,_AUX_ANALISE!$C$1:$C$2461,0)),"")</f>
        <v/>
      </c>
      <c r="C132" s="255" t="str">
        <f ca="1">IF($B132="","",INDEX(ORCAMENTO!$B:$B,$B132))</f>
        <v/>
      </c>
      <c r="D132" s="255" t="str">
        <f ca="1">IF($B132="","",INDEX(ORCAMENTO!$E:$E,$B132))</f>
        <v/>
      </c>
      <c r="E132" s="255" t="str">
        <f ca="1">IF($B132="","",INDEX(ORCAMENTO!$D:$D,$B132))</f>
        <v/>
      </c>
      <c r="F132" s="255" t="str">
        <f ca="1">IF($B132="","",TRIM(IF(OR(INDEX(ORCAMENTO!$G:$G,$B132)&lt;&gt;"",INDEX(ORCAMENTO!$H:$H,$B132)&lt;&gt;""),"Ano 1; ","")&amp;IF(OR(INDEX(ORCAMENTO!$J:$J,$B132)&lt;&gt;"",INDEX(ORCAMENTO!$K:$K,$B132)&lt;&gt;""),"Ano 2; ","")&amp;IF(OR(INDEX(ORCAMENTO!$M:$M,$B132)&lt;&gt;"",INDEX(ORCAMENTO!$N:$N,$B132)&lt;&gt;""),"Ano 3; ","")&amp;IF(OR(INDEX(ORCAMENTO!$P:$P,$B132)&lt;&gt;"",INDEX(ORCAMENTO!$Q:$Q,$B132)&lt;&gt;""),"Ano 4; ","")&amp;IF(OR(INDEX(ORCAMENTO!$S:$S,$B132)&lt;&gt;"",INDEX(ORCAMENTO!$T:$T,$B132)&lt;&gt;""),"Ano 5; ","")&amp;IF(OR(INDEX(ORCAMENTO!$V:$V,$B132)&lt;&gt;"",INDEX(ORCAMENTO!$W:$W,$B132)&lt;&gt;""),"Ano 6; ","")))</f>
        <v/>
      </c>
      <c r="G132" s="311" t="str">
        <f ca="1">IF($B132="","",IF(INDEX(ORCAMENTO!$G:$G,$B132)&lt;&gt;"",INDEX(ORCAMENTO!$G:$G,$B132),IF(INDEX(ORCAMENTO!$J:$J,$B132)&lt;&gt;"",INDEX(ORCAMENTO!$J:$J,$B132),IF(INDEX(ORCAMENTO!$M:$M,$B132)&lt;&gt;"",INDEX(ORCAMENTO!$M:$M,$B132),IF(INDEX(ORCAMENTO!$P:$P,$B132)&lt;&gt;"",INDEX(ORCAMENTO!$P:$P,$B132),IF(INDEX(ORCAMENTO!$S:$S,$B132)&lt;&gt;"",INDEX(ORCAMENTO!$S:$S,$B132),INDEX(ORCAMENTO!$V:$V,$B132)))))))</f>
        <v/>
      </c>
      <c r="H132" s="312" t="str">
        <f ca="1">IF($B132="","",IF(INDEX(ORCAMENTO!$H:$H,$B132)&lt;&gt;"",INDEX(ORCAMENTO!$H:$H,$B132),IF(INDEX(ORCAMENTO!$K:$K,$B132)&lt;&gt;"",INDEX(ORCAMENTO!$K:$K,$B132),IF(INDEX(ORCAMENTO!$N:$N,$B132)&lt;&gt;"",INDEX(ORCAMENTO!$N:$N,$B132),IF(INDEX(ORCAMENTO!$Q:$Q,$B132)&lt;&gt;"",INDEX(ORCAMENTO!$Q:$Q,$B132),IF(INDEX(ORCAMENTO!$T:$T,$B132)&lt;&gt;"",INDEX(ORCAMENTO!$T:$T,$B132),INDEX(ORCAMENTO!$W:$W,$B132)))))))</f>
        <v/>
      </c>
      <c r="I132" s="255" t="str">
        <f ca="1">IF($B132="","",IF(INDEX(ORCAMENTO!$AI:$AI,$B132)&lt;&gt;"",INDEX(ORCAMENTO!$AI:$AI,$B132),IF(INDEX(ORCAMENTO!$AG:$AG,$B132),"Memorial de cálculo ou anexo obrigatório não informado para item acima do limite.",IF(AND(INDEX(ORCAMENTO!$AC:$AC,$B132),NOT(INDEX(ORCAMENTO!$AE:$AE,$B132))),"Informe pelo menos um ano completo com valor unitário e quantidade.","Pendência identificada automaticamente."))))</f>
        <v/>
      </c>
      <c r="N132" s="255">
        <f t="shared" si="4"/>
        <v>133</v>
      </c>
      <c r="O132" s="255">
        <f ca="1">IF(INDEX(ORCAMENTO!$AI:$AI,$N132)&lt;&gt;"",1,0)</f>
        <v>0</v>
      </c>
      <c r="P132" s="255">
        <f t="shared" ca="1" si="5"/>
        <v>11</v>
      </c>
      <c r="Q132" s="255" t="str">
        <f ca="1">INDEX(ORCAMENTO!$AI:$AI,$N132)</f>
        <v/>
      </c>
    </row>
    <row r="133" spans="2:17" ht="15" customHeight="1" x14ac:dyDescent="0.25">
      <c r="B133" s="255" t="str">
        <f ca="1">IFERROR(INDEX(_AUX_ANALISE!$A$1:$A$2461,MATCH(ROW()-34,_AUX_ANALISE!$C$1:$C$2461,0)),"")</f>
        <v/>
      </c>
      <c r="C133" s="255" t="str">
        <f ca="1">IF($B133="","",INDEX(ORCAMENTO!$B:$B,$B133))</f>
        <v/>
      </c>
      <c r="D133" s="255" t="str">
        <f ca="1">IF($B133="","",INDEX(ORCAMENTO!$E:$E,$B133))</f>
        <v/>
      </c>
      <c r="E133" s="255" t="str">
        <f ca="1">IF($B133="","",INDEX(ORCAMENTO!$D:$D,$B133))</f>
        <v/>
      </c>
      <c r="F133" s="255" t="str">
        <f ca="1">IF($B133="","",TRIM(IF(OR(INDEX(ORCAMENTO!$G:$G,$B133)&lt;&gt;"",INDEX(ORCAMENTO!$H:$H,$B133)&lt;&gt;""),"Ano 1; ","")&amp;IF(OR(INDEX(ORCAMENTO!$J:$J,$B133)&lt;&gt;"",INDEX(ORCAMENTO!$K:$K,$B133)&lt;&gt;""),"Ano 2; ","")&amp;IF(OR(INDEX(ORCAMENTO!$M:$M,$B133)&lt;&gt;"",INDEX(ORCAMENTO!$N:$N,$B133)&lt;&gt;""),"Ano 3; ","")&amp;IF(OR(INDEX(ORCAMENTO!$P:$P,$B133)&lt;&gt;"",INDEX(ORCAMENTO!$Q:$Q,$B133)&lt;&gt;""),"Ano 4; ","")&amp;IF(OR(INDEX(ORCAMENTO!$S:$S,$B133)&lt;&gt;"",INDEX(ORCAMENTO!$T:$T,$B133)&lt;&gt;""),"Ano 5; ","")&amp;IF(OR(INDEX(ORCAMENTO!$V:$V,$B133)&lt;&gt;"",INDEX(ORCAMENTO!$W:$W,$B133)&lt;&gt;""),"Ano 6; ","")))</f>
        <v/>
      </c>
      <c r="G133" s="311" t="str">
        <f ca="1">IF($B133="","",IF(INDEX(ORCAMENTO!$G:$G,$B133)&lt;&gt;"",INDEX(ORCAMENTO!$G:$G,$B133),IF(INDEX(ORCAMENTO!$J:$J,$B133)&lt;&gt;"",INDEX(ORCAMENTO!$J:$J,$B133),IF(INDEX(ORCAMENTO!$M:$M,$B133)&lt;&gt;"",INDEX(ORCAMENTO!$M:$M,$B133),IF(INDEX(ORCAMENTO!$P:$P,$B133)&lt;&gt;"",INDEX(ORCAMENTO!$P:$P,$B133),IF(INDEX(ORCAMENTO!$S:$S,$B133)&lt;&gt;"",INDEX(ORCAMENTO!$S:$S,$B133),INDEX(ORCAMENTO!$V:$V,$B133)))))))</f>
        <v/>
      </c>
      <c r="H133" s="312" t="str">
        <f ca="1">IF($B133="","",IF(INDEX(ORCAMENTO!$H:$H,$B133)&lt;&gt;"",INDEX(ORCAMENTO!$H:$H,$B133),IF(INDEX(ORCAMENTO!$K:$K,$B133)&lt;&gt;"",INDEX(ORCAMENTO!$K:$K,$B133),IF(INDEX(ORCAMENTO!$N:$N,$B133)&lt;&gt;"",INDEX(ORCAMENTO!$N:$N,$B133),IF(INDEX(ORCAMENTO!$Q:$Q,$B133)&lt;&gt;"",INDEX(ORCAMENTO!$Q:$Q,$B133),IF(INDEX(ORCAMENTO!$T:$T,$B133)&lt;&gt;"",INDEX(ORCAMENTO!$T:$T,$B133),INDEX(ORCAMENTO!$W:$W,$B133)))))))</f>
        <v/>
      </c>
      <c r="I133" s="255" t="str">
        <f ca="1">IF($B133="","",IF(INDEX(ORCAMENTO!$AI:$AI,$B133)&lt;&gt;"",INDEX(ORCAMENTO!$AI:$AI,$B133),IF(INDEX(ORCAMENTO!$AG:$AG,$B133),"Memorial de cálculo ou anexo obrigatório não informado para item acima do limite.",IF(AND(INDEX(ORCAMENTO!$AC:$AC,$B133),NOT(INDEX(ORCAMENTO!$AE:$AE,$B133))),"Informe pelo menos um ano completo com valor unitário e quantidade.","Pendência identificada automaticamente."))))</f>
        <v/>
      </c>
      <c r="N133" s="255">
        <f t="shared" si="4"/>
        <v>134</v>
      </c>
      <c r="O133" s="255">
        <f ca="1">IF(INDEX(ORCAMENTO!$AI:$AI,$N133)&lt;&gt;"",1,0)</f>
        <v>0</v>
      </c>
      <c r="P133" s="255">
        <f t="shared" ca="1" si="5"/>
        <v>11</v>
      </c>
      <c r="Q133" s="255" t="str">
        <f ca="1">INDEX(ORCAMENTO!$AI:$AI,$N133)</f>
        <v/>
      </c>
    </row>
    <row r="134" spans="2:17" ht="15" customHeight="1" x14ac:dyDescent="0.25">
      <c r="B134" s="255" t="str">
        <f ca="1">IFERROR(INDEX(_AUX_ANALISE!$A$1:$A$2461,MATCH(ROW()-34,_AUX_ANALISE!$C$1:$C$2461,0)),"")</f>
        <v/>
      </c>
      <c r="C134" s="255" t="str">
        <f ca="1">IF($B134="","",INDEX(ORCAMENTO!$B:$B,$B134))</f>
        <v/>
      </c>
      <c r="D134" s="255" t="str">
        <f ca="1">IF($B134="","",INDEX(ORCAMENTO!$E:$E,$B134))</f>
        <v/>
      </c>
      <c r="E134" s="255" t="str">
        <f ca="1">IF($B134="","",INDEX(ORCAMENTO!$D:$D,$B134))</f>
        <v/>
      </c>
      <c r="F134" s="255" t="str">
        <f ca="1">IF($B134="","",TRIM(IF(OR(INDEX(ORCAMENTO!$G:$G,$B134)&lt;&gt;"",INDEX(ORCAMENTO!$H:$H,$B134)&lt;&gt;""),"Ano 1; ","")&amp;IF(OR(INDEX(ORCAMENTO!$J:$J,$B134)&lt;&gt;"",INDEX(ORCAMENTO!$K:$K,$B134)&lt;&gt;""),"Ano 2; ","")&amp;IF(OR(INDEX(ORCAMENTO!$M:$M,$B134)&lt;&gt;"",INDEX(ORCAMENTO!$N:$N,$B134)&lt;&gt;""),"Ano 3; ","")&amp;IF(OR(INDEX(ORCAMENTO!$P:$P,$B134)&lt;&gt;"",INDEX(ORCAMENTO!$Q:$Q,$B134)&lt;&gt;""),"Ano 4; ","")&amp;IF(OR(INDEX(ORCAMENTO!$S:$S,$B134)&lt;&gt;"",INDEX(ORCAMENTO!$T:$T,$B134)&lt;&gt;""),"Ano 5; ","")&amp;IF(OR(INDEX(ORCAMENTO!$V:$V,$B134)&lt;&gt;"",INDEX(ORCAMENTO!$W:$W,$B134)&lt;&gt;""),"Ano 6; ","")))</f>
        <v/>
      </c>
      <c r="G134" s="311" t="str">
        <f ca="1">IF($B134="","",IF(INDEX(ORCAMENTO!$G:$G,$B134)&lt;&gt;"",INDEX(ORCAMENTO!$G:$G,$B134),IF(INDEX(ORCAMENTO!$J:$J,$B134)&lt;&gt;"",INDEX(ORCAMENTO!$J:$J,$B134),IF(INDEX(ORCAMENTO!$M:$M,$B134)&lt;&gt;"",INDEX(ORCAMENTO!$M:$M,$B134),IF(INDEX(ORCAMENTO!$P:$P,$B134)&lt;&gt;"",INDEX(ORCAMENTO!$P:$P,$B134),IF(INDEX(ORCAMENTO!$S:$S,$B134)&lt;&gt;"",INDEX(ORCAMENTO!$S:$S,$B134),INDEX(ORCAMENTO!$V:$V,$B134)))))))</f>
        <v/>
      </c>
      <c r="H134" s="312" t="str">
        <f ca="1">IF($B134="","",IF(INDEX(ORCAMENTO!$H:$H,$B134)&lt;&gt;"",INDEX(ORCAMENTO!$H:$H,$B134),IF(INDEX(ORCAMENTO!$K:$K,$B134)&lt;&gt;"",INDEX(ORCAMENTO!$K:$K,$B134),IF(INDEX(ORCAMENTO!$N:$N,$B134)&lt;&gt;"",INDEX(ORCAMENTO!$N:$N,$B134),IF(INDEX(ORCAMENTO!$Q:$Q,$B134)&lt;&gt;"",INDEX(ORCAMENTO!$Q:$Q,$B134),IF(INDEX(ORCAMENTO!$T:$T,$B134)&lt;&gt;"",INDEX(ORCAMENTO!$T:$T,$B134),INDEX(ORCAMENTO!$W:$W,$B134)))))))</f>
        <v/>
      </c>
      <c r="I134" s="255" t="str">
        <f ca="1">IF($B134="","",IF(INDEX(ORCAMENTO!$AI:$AI,$B134)&lt;&gt;"",INDEX(ORCAMENTO!$AI:$AI,$B134),IF(INDEX(ORCAMENTO!$AG:$AG,$B134),"Memorial de cálculo ou anexo obrigatório não informado para item acima do limite.",IF(AND(INDEX(ORCAMENTO!$AC:$AC,$B134),NOT(INDEX(ORCAMENTO!$AE:$AE,$B134))),"Informe pelo menos um ano completo com valor unitário e quantidade.","Pendência identificada automaticamente."))))</f>
        <v/>
      </c>
      <c r="N134" s="255">
        <f t="shared" si="4"/>
        <v>135</v>
      </c>
      <c r="O134" s="255">
        <f ca="1">IF(INDEX(ORCAMENTO!$AI:$AI,$N134)&lt;&gt;"",1,0)</f>
        <v>0</v>
      </c>
      <c r="P134" s="255">
        <f t="shared" ca="1" si="5"/>
        <v>11</v>
      </c>
      <c r="Q134" s="255" t="str">
        <f ca="1">INDEX(ORCAMENTO!$AI:$AI,$N134)</f>
        <v/>
      </c>
    </row>
    <row r="135" spans="2:17" ht="15" customHeight="1" x14ac:dyDescent="0.25">
      <c r="B135" s="255" t="str">
        <f ca="1">IFERROR(INDEX(_AUX_ANALISE!$A$1:$A$2461,MATCH(ROW()-34,_AUX_ANALISE!$C$1:$C$2461,0)),"")</f>
        <v/>
      </c>
      <c r="C135" s="255" t="str">
        <f ca="1">IF($B135="","",INDEX(ORCAMENTO!$B:$B,$B135))</f>
        <v/>
      </c>
      <c r="D135" s="255" t="str">
        <f ca="1">IF($B135="","",INDEX(ORCAMENTO!$E:$E,$B135))</f>
        <v/>
      </c>
      <c r="E135" s="255" t="str">
        <f ca="1">IF($B135="","",INDEX(ORCAMENTO!$D:$D,$B135))</f>
        <v/>
      </c>
      <c r="F135" s="255" t="str">
        <f ca="1">IF($B135="","",TRIM(IF(OR(INDEX(ORCAMENTO!$G:$G,$B135)&lt;&gt;"",INDEX(ORCAMENTO!$H:$H,$B135)&lt;&gt;""),"Ano 1; ","")&amp;IF(OR(INDEX(ORCAMENTO!$J:$J,$B135)&lt;&gt;"",INDEX(ORCAMENTO!$K:$K,$B135)&lt;&gt;""),"Ano 2; ","")&amp;IF(OR(INDEX(ORCAMENTO!$M:$M,$B135)&lt;&gt;"",INDEX(ORCAMENTO!$N:$N,$B135)&lt;&gt;""),"Ano 3; ","")&amp;IF(OR(INDEX(ORCAMENTO!$P:$P,$B135)&lt;&gt;"",INDEX(ORCAMENTO!$Q:$Q,$B135)&lt;&gt;""),"Ano 4; ","")&amp;IF(OR(INDEX(ORCAMENTO!$S:$S,$B135)&lt;&gt;"",INDEX(ORCAMENTO!$T:$T,$B135)&lt;&gt;""),"Ano 5; ","")&amp;IF(OR(INDEX(ORCAMENTO!$V:$V,$B135)&lt;&gt;"",INDEX(ORCAMENTO!$W:$W,$B135)&lt;&gt;""),"Ano 6; ","")))</f>
        <v/>
      </c>
      <c r="G135" s="311" t="str">
        <f ca="1">IF($B135="","",IF(INDEX(ORCAMENTO!$G:$G,$B135)&lt;&gt;"",INDEX(ORCAMENTO!$G:$G,$B135),IF(INDEX(ORCAMENTO!$J:$J,$B135)&lt;&gt;"",INDEX(ORCAMENTO!$J:$J,$B135),IF(INDEX(ORCAMENTO!$M:$M,$B135)&lt;&gt;"",INDEX(ORCAMENTO!$M:$M,$B135),IF(INDEX(ORCAMENTO!$P:$P,$B135)&lt;&gt;"",INDEX(ORCAMENTO!$P:$P,$B135),IF(INDEX(ORCAMENTO!$S:$S,$B135)&lt;&gt;"",INDEX(ORCAMENTO!$S:$S,$B135),INDEX(ORCAMENTO!$V:$V,$B135)))))))</f>
        <v/>
      </c>
      <c r="H135" s="312" t="str">
        <f ca="1">IF($B135="","",IF(INDEX(ORCAMENTO!$H:$H,$B135)&lt;&gt;"",INDEX(ORCAMENTO!$H:$H,$B135),IF(INDEX(ORCAMENTO!$K:$K,$B135)&lt;&gt;"",INDEX(ORCAMENTO!$K:$K,$B135),IF(INDEX(ORCAMENTO!$N:$N,$B135)&lt;&gt;"",INDEX(ORCAMENTO!$N:$N,$B135),IF(INDEX(ORCAMENTO!$Q:$Q,$B135)&lt;&gt;"",INDEX(ORCAMENTO!$Q:$Q,$B135),IF(INDEX(ORCAMENTO!$T:$T,$B135)&lt;&gt;"",INDEX(ORCAMENTO!$T:$T,$B135),INDEX(ORCAMENTO!$W:$W,$B135)))))))</f>
        <v/>
      </c>
      <c r="I135" s="255" t="str">
        <f ca="1">IF($B135="","",IF(INDEX(ORCAMENTO!$AI:$AI,$B135)&lt;&gt;"",INDEX(ORCAMENTO!$AI:$AI,$B135),IF(INDEX(ORCAMENTO!$AG:$AG,$B135),"Memorial de cálculo ou anexo obrigatório não informado para item acima do limite.",IF(AND(INDEX(ORCAMENTO!$AC:$AC,$B135),NOT(INDEX(ORCAMENTO!$AE:$AE,$B135))),"Informe pelo menos um ano completo com valor unitário e quantidade.","Pendência identificada automaticamente."))))</f>
        <v/>
      </c>
      <c r="N135" s="255">
        <f t="shared" si="4"/>
        <v>136</v>
      </c>
      <c r="O135" s="255">
        <f ca="1">IF(INDEX(ORCAMENTO!$AI:$AI,$N135)&lt;&gt;"",1,0)</f>
        <v>0</v>
      </c>
      <c r="P135" s="255">
        <f t="shared" ca="1" si="5"/>
        <v>11</v>
      </c>
      <c r="Q135" s="255" t="str">
        <f ca="1">INDEX(ORCAMENTO!$AI:$AI,$N135)</f>
        <v/>
      </c>
    </row>
    <row r="136" spans="2:17" ht="15" customHeight="1" x14ac:dyDescent="0.25">
      <c r="B136" s="255" t="str">
        <f ca="1">IFERROR(INDEX(_AUX_ANALISE!$A$1:$A$2461,MATCH(ROW()-34,_AUX_ANALISE!$C$1:$C$2461,0)),"")</f>
        <v/>
      </c>
      <c r="C136" s="255" t="str">
        <f ca="1">IF($B136="","",INDEX(ORCAMENTO!$B:$B,$B136))</f>
        <v/>
      </c>
      <c r="D136" s="255" t="str">
        <f ca="1">IF($B136="","",INDEX(ORCAMENTO!$E:$E,$B136))</f>
        <v/>
      </c>
      <c r="E136" s="255" t="str">
        <f ca="1">IF($B136="","",INDEX(ORCAMENTO!$D:$D,$B136))</f>
        <v/>
      </c>
      <c r="F136" s="255" t="str">
        <f ca="1">IF($B136="","",TRIM(IF(OR(INDEX(ORCAMENTO!$G:$G,$B136)&lt;&gt;"",INDEX(ORCAMENTO!$H:$H,$B136)&lt;&gt;""),"Ano 1; ","")&amp;IF(OR(INDEX(ORCAMENTO!$J:$J,$B136)&lt;&gt;"",INDEX(ORCAMENTO!$K:$K,$B136)&lt;&gt;""),"Ano 2; ","")&amp;IF(OR(INDEX(ORCAMENTO!$M:$M,$B136)&lt;&gt;"",INDEX(ORCAMENTO!$N:$N,$B136)&lt;&gt;""),"Ano 3; ","")&amp;IF(OR(INDEX(ORCAMENTO!$P:$P,$B136)&lt;&gt;"",INDEX(ORCAMENTO!$Q:$Q,$B136)&lt;&gt;""),"Ano 4; ","")&amp;IF(OR(INDEX(ORCAMENTO!$S:$S,$B136)&lt;&gt;"",INDEX(ORCAMENTO!$T:$T,$B136)&lt;&gt;""),"Ano 5; ","")&amp;IF(OR(INDEX(ORCAMENTO!$V:$V,$B136)&lt;&gt;"",INDEX(ORCAMENTO!$W:$W,$B136)&lt;&gt;""),"Ano 6; ","")))</f>
        <v/>
      </c>
      <c r="G136" s="311" t="str">
        <f ca="1">IF($B136="","",IF(INDEX(ORCAMENTO!$G:$G,$B136)&lt;&gt;"",INDEX(ORCAMENTO!$G:$G,$B136),IF(INDEX(ORCAMENTO!$J:$J,$B136)&lt;&gt;"",INDEX(ORCAMENTO!$J:$J,$B136),IF(INDEX(ORCAMENTO!$M:$M,$B136)&lt;&gt;"",INDEX(ORCAMENTO!$M:$M,$B136),IF(INDEX(ORCAMENTO!$P:$P,$B136)&lt;&gt;"",INDEX(ORCAMENTO!$P:$P,$B136),IF(INDEX(ORCAMENTO!$S:$S,$B136)&lt;&gt;"",INDEX(ORCAMENTO!$S:$S,$B136),INDEX(ORCAMENTO!$V:$V,$B136)))))))</f>
        <v/>
      </c>
      <c r="H136" s="312" t="str">
        <f ca="1">IF($B136="","",IF(INDEX(ORCAMENTO!$H:$H,$B136)&lt;&gt;"",INDEX(ORCAMENTO!$H:$H,$B136),IF(INDEX(ORCAMENTO!$K:$K,$B136)&lt;&gt;"",INDEX(ORCAMENTO!$K:$K,$B136),IF(INDEX(ORCAMENTO!$N:$N,$B136)&lt;&gt;"",INDEX(ORCAMENTO!$N:$N,$B136),IF(INDEX(ORCAMENTO!$Q:$Q,$B136)&lt;&gt;"",INDEX(ORCAMENTO!$Q:$Q,$B136),IF(INDEX(ORCAMENTO!$T:$T,$B136)&lt;&gt;"",INDEX(ORCAMENTO!$T:$T,$B136),INDEX(ORCAMENTO!$W:$W,$B136)))))))</f>
        <v/>
      </c>
      <c r="I136" s="255" t="str">
        <f ca="1">IF($B136="","",IF(INDEX(ORCAMENTO!$AI:$AI,$B136)&lt;&gt;"",INDEX(ORCAMENTO!$AI:$AI,$B136),IF(INDEX(ORCAMENTO!$AG:$AG,$B136),"Memorial de cálculo ou anexo obrigatório não informado para item acima do limite.",IF(AND(INDEX(ORCAMENTO!$AC:$AC,$B136),NOT(INDEX(ORCAMENTO!$AE:$AE,$B136))),"Informe pelo menos um ano completo com valor unitário e quantidade.","Pendência identificada automaticamente."))))</f>
        <v/>
      </c>
      <c r="N136" s="255">
        <f t="shared" si="4"/>
        <v>137</v>
      </c>
      <c r="O136" s="255">
        <f ca="1">IF(INDEX(ORCAMENTO!$AI:$AI,$N136)&lt;&gt;"",1,0)</f>
        <v>0</v>
      </c>
      <c r="P136" s="255">
        <f t="shared" ca="1" si="5"/>
        <v>11</v>
      </c>
      <c r="Q136" s="255" t="str">
        <f ca="1">INDEX(ORCAMENTO!$AI:$AI,$N136)</f>
        <v/>
      </c>
    </row>
    <row r="137" spans="2:17" ht="15" customHeight="1" x14ac:dyDescent="0.25">
      <c r="B137" s="255" t="str">
        <f ca="1">IFERROR(INDEX(_AUX_ANALISE!$A$1:$A$2461,MATCH(ROW()-34,_AUX_ANALISE!$C$1:$C$2461,0)),"")</f>
        <v/>
      </c>
      <c r="C137" s="255" t="str">
        <f ca="1">IF($B137="","",INDEX(ORCAMENTO!$B:$B,$B137))</f>
        <v/>
      </c>
      <c r="D137" s="255" t="str">
        <f ca="1">IF($B137="","",INDEX(ORCAMENTO!$E:$E,$B137))</f>
        <v/>
      </c>
      <c r="E137" s="255" t="str">
        <f ca="1">IF($B137="","",INDEX(ORCAMENTO!$D:$D,$B137))</f>
        <v/>
      </c>
      <c r="F137" s="255" t="str">
        <f ca="1">IF($B137="","",TRIM(IF(OR(INDEX(ORCAMENTO!$G:$G,$B137)&lt;&gt;"",INDEX(ORCAMENTO!$H:$H,$B137)&lt;&gt;""),"Ano 1; ","")&amp;IF(OR(INDEX(ORCAMENTO!$J:$J,$B137)&lt;&gt;"",INDEX(ORCAMENTO!$K:$K,$B137)&lt;&gt;""),"Ano 2; ","")&amp;IF(OR(INDEX(ORCAMENTO!$M:$M,$B137)&lt;&gt;"",INDEX(ORCAMENTO!$N:$N,$B137)&lt;&gt;""),"Ano 3; ","")&amp;IF(OR(INDEX(ORCAMENTO!$P:$P,$B137)&lt;&gt;"",INDEX(ORCAMENTO!$Q:$Q,$B137)&lt;&gt;""),"Ano 4; ","")&amp;IF(OR(INDEX(ORCAMENTO!$S:$S,$B137)&lt;&gt;"",INDEX(ORCAMENTO!$T:$T,$B137)&lt;&gt;""),"Ano 5; ","")&amp;IF(OR(INDEX(ORCAMENTO!$V:$V,$B137)&lt;&gt;"",INDEX(ORCAMENTO!$W:$W,$B137)&lt;&gt;""),"Ano 6; ","")))</f>
        <v/>
      </c>
      <c r="G137" s="311" t="str">
        <f ca="1">IF($B137="","",IF(INDEX(ORCAMENTO!$G:$G,$B137)&lt;&gt;"",INDEX(ORCAMENTO!$G:$G,$B137),IF(INDEX(ORCAMENTO!$J:$J,$B137)&lt;&gt;"",INDEX(ORCAMENTO!$J:$J,$B137),IF(INDEX(ORCAMENTO!$M:$M,$B137)&lt;&gt;"",INDEX(ORCAMENTO!$M:$M,$B137),IF(INDEX(ORCAMENTO!$P:$P,$B137)&lt;&gt;"",INDEX(ORCAMENTO!$P:$P,$B137),IF(INDEX(ORCAMENTO!$S:$S,$B137)&lt;&gt;"",INDEX(ORCAMENTO!$S:$S,$B137),INDEX(ORCAMENTO!$V:$V,$B137)))))))</f>
        <v/>
      </c>
      <c r="H137" s="312" t="str">
        <f ca="1">IF($B137="","",IF(INDEX(ORCAMENTO!$H:$H,$B137)&lt;&gt;"",INDEX(ORCAMENTO!$H:$H,$B137),IF(INDEX(ORCAMENTO!$K:$K,$B137)&lt;&gt;"",INDEX(ORCAMENTO!$K:$K,$B137),IF(INDEX(ORCAMENTO!$N:$N,$B137)&lt;&gt;"",INDEX(ORCAMENTO!$N:$N,$B137),IF(INDEX(ORCAMENTO!$Q:$Q,$B137)&lt;&gt;"",INDEX(ORCAMENTO!$Q:$Q,$B137),IF(INDEX(ORCAMENTO!$T:$T,$B137)&lt;&gt;"",INDEX(ORCAMENTO!$T:$T,$B137),INDEX(ORCAMENTO!$W:$W,$B137)))))))</f>
        <v/>
      </c>
      <c r="I137" s="255" t="str">
        <f ca="1">IF($B137="","",IF(INDEX(ORCAMENTO!$AI:$AI,$B137)&lt;&gt;"",INDEX(ORCAMENTO!$AI:$AI,$B137),IF(INDEX(ORCAMENTO!$AG:$AG,$B137),"Memorial de cálculo ou anexo obrigatório não informado para item acima do limite.",IF(AND(INDEX(ORCAMENTO!$AC:$AC,$B137),NOT(INDEX(ORCAMENTO!$AE:$AE,$B137))),"Informe pelo menos um ano completo com valor unitário e quantidade.","Pendência identificada automaticamente."))))</f>
        <v/>
      </c>
      <c r="N137" s="255">
        <f t="shared" si="4"/>
        <v>138</v>
      </c>
      <c r="O137" s="255">
        <f ca="1">IF(INDEX(ORCAMENTO!$AI:$AI,$N137)&lt;&gt;"",1,0)</f>
        <v>0</v>
      </c>
      <c r="P137" s="255">
        <f t="shared" ca="1" si="5"/>
        <v>11</v>
      </c>
      <c r="Q137" s="255" t="str">
        <f ca="1">INDEX(ORCAMENTO!$AI:$AI,$N137)</f>
        <v/>
      </c>
    </row>
    <row r="138" spans="2:17" ht="15" customHeight="1" x14ac:dyDescent="0.25">
      <c r="B138" s="255" t="str">
        <f ca="1">IFERROR(INDEX(_AUX_ANALISE!$A$1:$A$2461,MATCH(ROW()-34,_AUX_ANALISE!$C$1:$C$2461,0)),"")</f>
        <v/>
      </c>
      <c r="C138" s="255" t="str">
        <f ca="1">IF($B138="","",INDEX(ORCAMENTO!$B:$B,$B138))</f>
        <v/>
      </c>
      <c r="D138" s="255" t="str">
        <f ca="1">IF($B138="","",INDEX(ORCAMENTO!$E:$E,$B138))</f>
        <v/>
      </c>
      <c r="E138" s="255" t="str">
        <f ca="1">IF($B138="","",INDEX(ORCAMENTO!$D:$D,$B138))</f>
        <v/>
      </c>
      <c r="F138" s="255" t="str">
        <f ca="1">IF($B138="","",TRIM(IF(OR(INDEX(ORCAMENTO!$G:$G,$B138)&lt;&gt;"",INDEX(ORCAMENTO!$H:$H,$B138)&lt;&gt;""),"Ano 1; ","")&amp;IF(OR(INDEX(ORCAMENTO!$J:$J,$B138)&lt;&gt;"",INDEX(ORCAMENTO!$K:$K,$B138)&lt;&gt;""),"Ano 2; ","")&amp;IF(OR(INDEX(ORCAMENTO!$M:$M,$B138)&lt;&gt;"",INDEX(ORCAMENTO!$N:$N,$B138)&lt;&gt;""),"Ano 3; ","")&amp;IF(OR(INDEX(ORCAMENTO!$P:$P,$B138)&lt;&gt;"",INDEX(ORCAMENTO!$Q:$Q,$B138)&lt;&gt;""),"Ano 4; ","")&amp;IF(OR(INDEX(ORCAMENTO!$S:$S,$B138)&lt;&gt;"",INDEX(ORCAMENTO!$T:$T,$B138)&lt;&gt;""),"Ano 5; ","")&amp;IF(OR(INDEX(ORCAMENTO!$V:$V,$B138)&lt;&gt;"",INDEX(ORCAMENTO!$W:$W,$B138)&lt;&gt;""),"Ano 6; ","")))</f>
        <v/>
      </c>
      <c r="G138" s="311" t="str">
        <f ca="1">IF($B138="","",IF(INDEX(ORCAMENTO!$G:$G,$B138)&lt;&gt;"",INDEX(ORCAMENTO!$G:$G,$B138),IF(INDEX(ORCAMENTO!$J:$J,$B138)&lt;&gt;"",INDEX(ORCAMENTO!$J:$J,$B138),IF(INDEX(ORCAMENTO!$M:$M,$B138)&lt;&gt;"",INDEX(ORCAMENTO!$M:$M,$B138),IF(INDEX(ORCAMENTO!$P:$P,$B138)&lt;&gt;"",INDEX(ORCAMENTO!$P:$P,$B138),IF(INDEX(ORCAMENTO!$S:$S,$B138)&lt;&gt;"",INDEX(ORCAMENTO!$S:$S,$B138),INDEX(ORCAMENTO!$V:$V,$B138)))))))</f>
        <v/>
      </c>
      <c r="H138" s="312" t="str">
        <f ca="1">IF($B138="","",IF(INDEX(ORCAMENTO!$H:$H,$B138)&lt;&gt;"",INDEX(ORCAMENTO!$H:$H,$B138),IF(INDEX(ORCAMENTO!$K:$K,$B138)&lt;&gt;"",INDEX(ORCAMENTO!$K:$K,$B138),IF(INDEX(ORCAMENTO!$N:$N,$B138)&lt;&gt;"",INDEX(ORCAMENTO!$N:$N,$B138),IF(INDEX(ORCAMENTO!$Q:$Q,$B138)&lt;&gt;"",INDEX(ORCAMENTO!$Q:$Q,$B138),IF(INDEX(ORCAMENTO!$T:$T,$B138)&lt;&gt;"",INDEX(ORCAMENTO!$T:$T,$B138),INDEX(ORCAMENTO!$W:$W,$B138)))))))</f>
        <v/>
      </c>
      <c r="I138" s="255" t="str">
        <f ca="1">IF($B138="","",IF(INDEX(ORCAMENTO!$AI:$AI,$B138)&lt;&gt;"",INDEX(ORCAMENTO!$AI:$AI,$B138),IF(INDEX(ORCAMENTO!$AG:$AG,$B138),"Memorial de cálculo ou anexo obrigatório não informado para item acima do limite.",IF(AND(INDEX(ORCAMENTO!$AC:$AC,$B138),NOT(INDEX(ORCAMENTO!$AE:$AE,$B138))),"Informe pelo menos um ano completo com valor unitário e quantidade.","Pendência identificada automaticamente."))))</f>
        <v/>
      </c>
      <c r="N138" s="255">
        <f t="shared" si="4"/>
        <v>139</v>
      </c>
      <c r="O138" s="255">
        <f ca="1">IF(INDEX(ORCAMENTO!$AI:$AI,$N138)&lt;&gt;"",1,0)</f>
        <v>0</v>
      </c>
      <c r="P138" s="255">
        <f t="shared" ca="1" si="5"/>
        <v>11</v>
      </c>
      <c r="Q138" s="255" t="str">
        <f ca="1">INDEX(ORCAMENTO!$AI:$AI,$N138)</f>
        <v/>
      </c>
    </row>
    <row r="139" spans="2:17" ht="15" customHeight="1" x14ac:dyDescent="0.25">
      <c r="B139" s="255" t="str">
        <f ca="1">IFERROR(INDEX(_AUX_ANALISE!$A$1:$A$2461,MATCH(ROW()-34,_AUX_ANALISE!$C$1:$C$2461,0)),"")</f>
        <v/>
      </c>
      <c r="C139" s="255" t="str">
        <f ca="1">IF($B139="","",INDEX(ORCAMENTO!$B:$B,$B139))</f>
        <v/>
      </c>
      <c r="D139" s="255" t="str">
        <f ca="1">IF($B139="","",INDEX(ORCAMENTO!$E:$E,$B139))</f>
        <v/>
      </c>
      <c r="E139" s="255" t="str">
        <f ca="1">IF($B139="","",INDEX(ORCAMENTO!$D:$D,$B139))</f>
        <v/>
      </c>
      <c r="F139" s="255" t="str">
        <f ca="1">IF($B139="","",TRIM(IF(OR(INDEX(ORCAMENTO!$G:$G,$B139)&lt;&gt;"",INDEX(ORCAMENTO!$H:$H,$B139)&lt;&gt;""),"Ano 1; ","")&amp;IF(OR(INDEX(ORCAMENTO!$J:$J,$B139)&lt;&gt;"",INDEX(ORCAMENTO!$K:$K,$B139)&lt;&gt;""),"Ano 2; ","")&amp;IF(OR(INDEX(ORCAMENTO!$M:$M,$B139)&lt;&gt;"",INDEX(ORCAMENTO!$N:$N,$B139)&lt;&gt;""),"Ano 3; ","")&amp;IF(OR(INDEX(ORCAMENTO!$P:$P,$B139)&lt;&gt;"",INDEX(ORCAMENTO!$Q:$Q,$B139)&lt;&gt;""),"Ano 4; ","")&amp;IF(OR(INDEX(ORCAMENTO!$S:$S,$B139)&lt;&gt;"",INDEX(ORCAMENTO!$T:$T,$B139)&lt;&gt;""),"Ano 5; ","")&amp;IF(OR(INDEX(ORCAMENTO!$V:$V,$B139)&lt;&gt;"",INDEX(ORCAMENTO!$W:$W,$B139)&lt;&gt;""),"Ano 6; ","")))</f>
        <v/>
      </c>
      <c r="G139" s="311" t="str">
        <f ca="1">IF($B139="","",IF(INDEX(ORCAMENTO!$G:$G,$B139)&lt;&gt;"",INDEX(ORCAMENTO!$G:$G,$B139),IF(INDEX(ORCAMENTO!$J:$J,$B139)&lt;&gt;"",INDEX(ORCAMENTO!$J:$J,$B139),IF(INDEX(ORCAMENTO!$M:$M,$B139)&lt;&gt;"",INDEX(ORCAMENTO!$M:$M,$B139),IF(INDEX(ORCAMENTO!$P:$P,$B139)&lt;&gt;"",INDEX(ORCAMENTO!$P:$P,$B139),IF(INDEX(ORCAMENTO!$S:$S,$B139)&lt;&gt;"",INDEX(ORCAMENTO!$S:$S,$B139),INDEX(ORCAMENTO!$V:$V,$B139)))))))</f>
        <v/>
      </c>
      <c r="H139" s="312" t="str">
        <f ca="1">IF($B139="","",IF(INDEX(ORCAMENTO!$H:$H,$B139)&lt;&gt;"",INDEX(ORCAMENTO!$H:$H,$B139),IF(INDEX(ORCAMENTO!$K:$K,$B139)&lt;&gt;"",INDEX(ORCAMENTO!$K:$K,$B139),IF(INDEX(ORCAMENTO!$N:$N,$B139)&lt;&gt;"",INDEX(ORCAMENTO!$N:$N,$B139),IF(INDEX(ORCAMENTO!$Q:$Q,$B139)&lt;&gt;"",INDEX(ORCAMENTO!$Q:$Q,$B139),IF(INDEX(ORCAMENTO!$T:$T,$B139)&lt;&gt;"",INDEX(ORCAMENTO!$T:$T,$B139),INDEX(ORCAMENTO!$W:$W,$B139)))))))</f>
        <v/>
      </c>
      <c r="I139" s="255" t="str">
        <f ca="1">IF($B139="","",IF(INDEX(ORCAMENTO!$AI:$AI,$B139)&lt;&gt;"",INDEX(ORCAMENTO!$AI:$AI,$B139),IF(INDEX(ORCAMENTO!$AG:$AG,$B139),"Memorial de cálculo ou anexo obrigatório não informado para item acima do limite.",IF(AND(INDEX(ORCAMENTO!$AC:$AC,$B139),NOT(INDEX(ORCAMENTO!$AE:$AE,$B139))),"Informe pelo menos um ano completo com valor unitário e quantidade.","Pendência identificada automaticamente."))))</f>
        <v/>
      </c>
      <c r="N139" s="255">
        <f t="shared" ref="N139:N202" si="6">N138+1</f>
        <v>140</v>
      </c>
      <c r="O139" s="255">
        <f ca="1">IF(INDEX(ORCAMENTO!$AI:$AI,$N139)&lt;&gt;"",1,0)</f>
        <v>0</v>
      </c>
      <c r="P139" s="255">
        <f t="shared" ref="P139:P202" ca="1" si="7">P138+O139</f>
        <v>11</v>
      </c>
      <c r="Q139" s="255" t="str">
        <f ca="1">INDEX(ORCAMENTO!$AI:$AI,$N139)</f>
        <v/>
      </c>
    </row>
    <row r="140" spans="2:17" ht="15" customHeight="1" x14ac:dyDescent="0.25">
      <c r="B140" s="255" t="str">
        <f ca="1">IFERROR(INDEX(_AUX_ANALISE!$A$1:$A$2461,MATCH(ROW()-34,_AUX_ANALISE!$C$1:$C$2461,0)),"")</f>
        <v/>
      </c>
      <c r="C140" s="255" t="str">
        <f ca="1">IF($B140="","",INDEX(ORCAMENTO!$B:$B,$B140))</f>
        <v/>
      </c>
      <c r="D140" s="255" t="str">
        <f ca="1">IF($B140="","",INDEX(ORCAMENTO!$E:$E,$B140))</f>
        <v/>
      </c>
      <c r="E140" s="255" t="str">
        <f ca="1">IF($B140="","",INDEX(ORCAMENTO!$D:$D,$B140))</f>
        <v/>
      </c>
      <c r="F140" s="255" t="str">
        <f ca="1">IF($B140="","",TRIM(IF(OR(INDEX(ORCAMENTO!$G:$G,$B140)&lt;&gt;"",INDEX(ORCAMENTO!$H:$H,$B140)&lt;&gt;""),"Ano 1; ","")&amp;IF(OR(INDEX(ORCAMENTO!$J:$J,$B140)&lt;&gt;"",INDEX(ORCAMENTO!$K:$K,$B140)&lt;&gt;""),"Ano 2; ","")&amp;IF(OR(INDEX(ORCAMENTO!$M:$M,$B140)&lt;&gt;"",INDEX(ORCAMENTO!$N:$N,$B140)&lt;&gt;""),"Ano 3; ","")&amp;IF(OR(INDEX(ORCAMENTO!$P:$P,$B140)&lt;&gt;"",INDEX(ORCAMENTO!$Q:$Q,$B140)&lt;&gt;""),"Ano 4; ","")&amp;IF(OR(INDEX(ORCAMENTO!$S:$S,$B140)&lt;&gt;"",INDEX(ORCAMENTO!$T:$T,$B140)&lt;&gt;""),"Ano 5; ","")&amp;IF(OR(INDEX(ORCAMENTO!$V:$V,$B140)&lt;&gt;"",INDEX(ORCAMENTO!$W:$W,$B140)&lt;&gt;""),"Ano 6; ","")))</f>
        <v/>
      </c>
      <c r="G140" s="311" t="str">
        <f ca="1">IF($B140="","",IF(INDEX(ORCAMENTO!$G:$G,$B140)&lt;&gt;"",INDEX(ORCAMENTO!$G:$G,$B140),IF(INDEX(ORCAMENTO!$J:$J,$B140)&lt;&gt;"",INDEX(ORCAMENTO!$J:$J,$B140),IF(INDEX(ORCAMENTO!$M:$M,$B140)&lt;&gt;"",INDEX(ORCAMENTO!$M:$M,$B140),IF(INDEX(ORCAMENTO!$P:$P,$B140)&lt;&gt;"",INDEX(ORCAMENTO!$P:$P,$B140),IF(INDEX(ORCAMENTO!$S:$S,$B140)&lt;&gt;"",INDEX(ORCAMENTO!$S:$S,$B140),INDEX(ORCAMENTO!$V:$V,$B140)))))))</f>
        <v/>
      </c>
      <c r="H140" s="312" t="str">
        <f ca="1">IF($B140="","",IF(INDEX(ORCAMENTO!$H:$H,$B140)&lt;&gt;"",INDEX(ORCAMENTO!$H:$H,$B140),IF(INDEX(ORCAMENTO!$K:$K,$B140)&lt;&gt;"",INDEX(ORCAMENTO!$K:$K,$B140),IF(INDEX(ORCAMENTO!$N:$N,$B140)&lt;&gt;"",INDEX(ORCAMENTO!$N:$N,$B140),IF(INDEX(ORCAMENTO!$Q:$Q,$B140)&lt;&gt;"",INDEX(ORCAMENTO!$Q:$Q,$B140),IF(INDEX(ORCAMENTO!$T:$T,$B140)&lt;&gt;"",INDEX(ORCAMENTO!$T:$T,$B140),INDEX(ORCAMENTO!$W:$W,$B140)))))))</f>
        <v/>
      </c>
      <c r="I140" s="255" t="str">
        <f ca="1">IF($B140="","",IF(INDEX(ORCAMENTO!$AI:$AI,$B140)&lt;&gt;"",INDEX(ORCAMENTO!$AI:$AI,$B140),IF(INDEX(ORCAMENTO!$AG:$AG,$B140),"Memorial de cálculo ou anexo obrigatório não informado para item acima do limite.",IF(AND(INDEX(ORCAMENTO!$AC:$AC,$B140),NOT(INDEX(ORCAMENTO!$AE:$AE,$B140))),"Informe pelo menos um ano completo com valor unitário e quantidade.","Pendência identificada automaticamente."))))</f>
        <v/>
      </c>
      <c r="N140" s="255">
        <f t="shared" si="6"/>
        <v>141</v>
      </c>
      <c r="O140" s="255">
        <f ca="1">IF(INDEX(ORCAMENTO!$AI:$AI,$N140)&lt;&gt;"",1,0)</f>
        <v>0</v>
      </c>
      <c r="P140" s="255">
        <f t="shared" ca="1" si="7"/>
        <v>11</v>
      </c>
      <c r="Q140" s="255" t="str">
        <f ca="1">INDEX(ORCAMENTO!$AI:$AI,$N140)</f>
        <v/>
      </c>
    </row>
    <row r="141" spans="2:17" ht="15" customHeight="1" x14ac:dyDescent="0.25">
      <c r="B141" s="255" t="str">
        <f ca="1">IFERROR(INDEX(_AUX_ANALISE!$A$1:$A$2461,MATCH(ROW()-34,_AUX_ANALISE!$C$1:$C$2461,0)),"")</f>
        <v/>
      </c>
      <c r="C141" s="255" t="str">
        <f ca="1">IF($B141="","",INDEX(ORCAMENTO!$B:$B,$B141))</f>
        <v/>
      </c>
      <c r="D141" s="255" t="str">
        <f ca="1">IF($B141="","",INDEX(ORCAMENTO!$E:$E,$B141))</f>
        <v/>
      </c>
      <c r="E141" s="255" t="str">
        <f ca="1">IF($B141="","",INDEX(ORCAMENTO!$D:$D,$B141))</f>
        <v/>
      </c>
      <c r="F141" s="255" t="str">
        <f ca="1">IF($B141="","",TRIM(IF(OR(INDEX(ORCAMENTO!$G:$G,$B141)&lt;&gt;"",INDEX(ORCAMENTO!$H:$H,$B141)&lt;&gt;""),"Ano 1; ","")&amp;IF(OR(INDEX(ORCAMENTO!$J:$J,$B141)&lt;&gt;"",INDEX(ORCAMENTO!$K:$K,$B141)&lt;&gt;""),"Ano 2; ","")&amp;IF(OR(INDEX(ORCAMENTO!$M:$M,$B141)&lt;&gt;"",INDEX(ORCAMENTO!$N:$N,$B141)&lt;&gt;""),"Ano 3; ","")&amp;IF(OR(INDEX(ORCAMENTO!$P:$P,$B141)&lt;&gt;"",INDEX(ORCAMENTO!$Q:$Q,$B141)&lt;&gt;""),"Ano 4; ","")&amp;IF(OR(INDEX(ORCAMENTO!$S:$S,$B141)&lt;&gt;"",INDEX(ORCAMENTO!$T:$T,$B141)&lt;&gt;""),"Ano 5; ","")&amp;IF(OR(INDEX(ORCAMENTO!$V:$V,$B141)&lt;&gt;"",INDEX(ORCAMENTO!$W:$W,$B141)&lt;&gt;""),"Ano 6; ","")))</f>
        <v/>
      </c>
      <c r="G141" s="311" t="str">
        <f ca="1">IF($B141="","",IF(INDEX(ORCAMENTO!$G:$G,$B141)&lt;&gt;"",INDEX(ORCAMENTO!$G:$G,$B141),IF(INDEX(ORCAMENTO!$J:$J,$B141)&lt;&gt;"",INDEX(ORCAMENTO!$J:$J,$B141),IF(INDEX(ORCAMENTO!$M:$M,$B141)&lt;&gt;"",INDEX(ORCAMENTO!$M:$M,$B141),IF(INDEX(ORCAMENTO!$P:$P,$B141)&lt;&gt;"",INDEX(ORCAMENTO!$P:$P,$B141),IF(INDEX(ORCAMENTO!$S:$S,$B141)&lt;&gt;"",INDEX(ORCAMENTO!$S:$S,$B141),INDEX(ORCAMENTO!$V:$V,$B141)))))))</f>
        <v/>
      </c>
      <c r="H141" s="312" t="str">
        <f ca="1">IF($B141="","",IF(INDEX(ORCAMENTO!$H:$H,$B141)&lt;&gt;"",INDEX(ORCAMENTO!$H:$H,$B141),IF(INDEX(ORCAMENTO!$K:$K,$B141)&lt;&gt;"",INDEX(ORCAMENTO!$K:$K,$B141),IF(INDEX(ORCAMENTO!$N:$N,$B141)&lt;&gt;"",INDEX(ORCAMENTO!$N:$N,$B141),IF(INDEX(ORCAMENTO!$Q:$Q,$B141)&lt;&gt;"",INDEX(ORCAMENTO!$Q:$Q,$B141),IF(INDEX(ORCAMENTO!$T:$T,$B141)&lt;&gt;"",INDEX(ORCAMENTO!$T:$T,$B141),INDEX(ORCAMENTO!$W:$W,$B141)))))))</f>
        <v/>
      </c>
      <c r="I141" s="255" t="str">
        <f ca="1">IF($B141="","",IF(INDEX(ORCAMENTO!$AI:$AI,$B141)&lt;&gt;"",INDEX(ORCAMENTO!$AI:$AI,$B141),IF(INDEX(ORCAMENTO!$AG:$AG,$B141),"Memorial de cálculo ou anexo obrigatório não informado para item acima do limite.",IF(AND(INDEX(ORCAMENTO!$AC:$AC,$B141),NOT(INDEX(ORCAMENTO!$AE:$AE,$B141))),"Informe pelo menos um ano completo com valor unitário e quantidade.","Pendência identificada automaticamente."))))</f>
        <v/>
      </c>
      <c r="N141" s="255">
        <f t="shared" si="6"/>
        <v>142</v>
      </c>
      <c r="O141" s="255">
        <f ca="1">IF(INDEX(ORCAMENTO!$AI:$AI,$N141)&lt;&gt;"",1,0)</f>
        <v>0</v>
      </c>
      <c r="P141" s="255">
        <f t="shared" ca="1" si="7"/>
        <v>11</v>
      </c>
      <c r="Q141" s="255" t="str">
        <f ca="1">INDEX(ORCAMENTO!$AI:$AI,$N141)</f>
        <v/>
      </c>
    </row>
    <row r="142" spans="2:17" ht="15" customHeight="1" x14ac:dyDescent="0.25">
      <c r="B142" s="255" t="str">
        <f ca="1">IFERROR(INDEX(_AUX_ANALISE!$A$1:$A$2461,MATCH(ROW()-34,_AUX_ANALISE!$C$1:$C$2461,0)),"")</f>
        <v/>
      </c>
      <c r="C142" s="255" t="str">
        <f ca="1">IF($B142="","",INDEX(ORCAMENTO!$B:$B,$B142))</f>
        <v/>
      </c>
      <c r="D142" s="255" t="str">
        <f ca="1">IF($B142="","",INDEX(ORCAMENTO!$E:$E,$B142))</f>
        <v/>
      </c>
      <c r="E142" s="255" t="str">
        <f ca="1">IF($B142="","",INDEX(ORCAMENTO!$D:$D,$B142))</f>
        <v/>
      </c>
      <c r="F142" s="255" t="str">
        <f ca="1">IF($B142="","",TRIM(IF(OR(INDEX(ORCAMENTO!$G:$G,$B142)&lt;&gt;"",INDEX(ORCAMENTO!$H:$H,$B142)&lt;&gt;""),"Ano 1; ","")&amp;IF(OR(INDEX(ORCAMENTO!$J:$J,$B142)&lt;&gt;"",INDEX(ORCAMENTO!$K:$K,$B142)&lt;&gt;""),"Ano 2; ","")&amp;IF(OR(INDEX(ORCAMENTO!$M:$M,$B142)&lt;&gt;"",INDEX(ORCAMENTO!$N:$N,$B142)&lt;&gt;""),"Ano 3; ","")&amp;IF(OR(INDEX(ORCAMENTO!$P:$P,$B142)&lt;&gt;"",INDEX(ORCAMENTO!$Q:$Q,$B142)&lt;&gt;""),"Ano 4; ","")&amp;IF(OR(INDEX(ORCAMENTO!$S:$S,$B142)&lt;&gt;"",INDEX(ORCAMENTO!$T:$T,$B142)&lt;&gt;""),"Ano 5; ","")&amp;IF(OR(INDEX(ORCAMENTO!$V:$V,$B142)&lt;&gt;"",INDEX(ORCAMENTO!$W:$W,$B142)&lt;&gt;""),"Ano 6; ","")))</f>
        <v/>
      </c>
      <c r="G142" s="311" t="str">
        <f ca="1">IF($B142="","",IF(INDEX(ORCAMENTO!$G:$G,$B142)&lt;&gt;"",INDEX(ORCAMENTO!$G:$G,$B142),IF(INDEX(ORCAMENTO!$J:$J,$B142)&lt;&gt;"",INDEX(ORCAMENTO!$J:$J,$B142),IF(INDEX(ORCAMENTO!$M:$M,$B142)&lt;&gt;"",INDEX(ORCAMENTO!$M:$M,$B142),IF(INDEX(ORCAMENTO!$P:$P,$B142)&lt;&gt;"",INDEX(ORCAMENTO!$P:$P,$B142),IF(INDEX(ORCAMENTO!$S:$S,$B142)&lt;&gt;"",INDEX(ORCAMENTO!$S:$S,$B142),INDEX(ORCAMENTO!$V:$V,$B142)))))))</f>
        <v/>
      </c>
      <c r="H142" s="312" t="str">
        <f ca="1">IF($B142="","",IF(INDEX(ORCAMENTO!$H:$H,$B142)&lt;&gt;"",INDEX(ORCAMENTO!$H:$H,$B142),IF(INDEX(ORCAMENTO!$K:$K,$B142)&lt;&gt;"",INDEX(ORCAMENTO!$K:$K,$B142),IF(INDEX(ORCAMENTO!$N:$N,$B142)&lt;&gt;"",INDEX(ORCAMENTO!$N:$N,$B142),IF(INDEX(ORCAMENTO!$Q:$Q,$B142)&lt;&gt;"",INDEX(ORCAMENTO!$Q:$Q,$B142),IF(INDEX(ORCAMENTO!$T:$T,$B142)&lt;&gt;"",INDEX(ORCAMENTO!$T:$T,$B142),INDEX(ORCAMENTO!$W:$W,$B142)))))))</f>
        <v/>
      </c>
      <c r="I142" s="255" t="str">
        <f ca="1">IF($B142="","",IF(INDEX(ORCAMENTO!$AI:$AI,$B142)&lt;&gt;"",INDEX(ORCAMENTO!$AI:$AI,$B142),IF(INDEX(ORCAMENTO!$AG:$AG,$B142),"Memorial de cálculo ou anexo obrigatório não informado para item acima do limite.",IF(AND(INDEX(ORCAMENTO!$AC:$AC,$B142),NOT(INDEX(ORCAMENTO!$AE:$AE,$B142))),"Informe pelo menos um ano completo com valor unitário e quantidade.","Pendência identificada automaticamente."))))</f>
        <v/>
      </c>
      <c r="N142" s="255">
        <f t="shared" si="6"/>
        <v>143</v>
      </c>
      <c r="O142" s="255">
        <f ca="1">IF(INDEX(ORCAMENTO!$AI:$AI,$N142)&lt;&gt;"",1,0)</f>
        <v>0</v>
      </c>
      <c r="P142" s="255">
        <f t="shared" ca="1" si="7"/>
        <v>11</v>
      </c>
      <c r="Q142" s="255" t="str">
        <f ca="1">INDEX(ORCAMENTO!$AI:$AI,$N142)</f>
        <v/>
      </c>
    </row>
    <row r="143" spans="2:17" ht="15" customHeight="1" x14ac:dyDescent="0.25">
      <c r="B143" s="255" t="str">
        <f ca="1">IFERROR(INDEX(_AUX_ANALISE!$A$1:$A$2461,MATCH(ROW()-34,_AUX_ANALISE!$C$1:$C$2461,0)),"")</f>
        <v/>
      </c>
      <c r="C143" s="255" t="str">
        <f ca="1">IF($B143="","",INDEX(ORCAMENTO!$B:$B,$B143))</f>
        <v/>
      </c>
      <c r="D143" s="255" t="str">
        <f ca="1">IF($B143="","",INDEX(ORCAMENTO!$E:$E,$B143))</f>
        <v/>
      </c>
      <c r="E143" s="255" t="str">
        <f ca="1">IF($B143="","",INDEX(ORCAMENTO!$D:$D,$B143))</f>
        <v/>
      </c>
      <c r="F143" s="255" t="str">
        <f ca="1">IF($B143="","",TRIM(IF(OR(INDEX(ORCAMENTO!$G:$G,$B143)&lt;&gt;"",INDEX(ORCAMENTO!$H:$H,$B143)&lt;&gt;""),"Ano 1; ","")&amp;IF(OR(INDEX(ORCAMENTO!$J:$J,$B143)&lt;&gt;"",INDEX(ORCAMENTO!$K:$K,$B143)&lt;&gt;""),"Ano 2; ","")&amp;IF(OR(INDEX(ORCAMENTO!$M:$M,$B143)&lt;&gt;"",INDEX(ORCAMENTO!$N:$N,$B143)&lt;&gt;""),"Ano 3; ","")&amp;IF(OR(INDEX(ORCAMENTO!$P:$P,$B143)&lt;&gt;"",INDEX(ORCAMENTO!$Q:$Q,$B143)&lt;&gt;""),"Ano 4; ","")&amp;IF(OR(INDEX(ORCAMENTO!$S:$S,$B143)&lt;&gt;"",INDEX(ORCAMENTO!$T:$T,$B143)&lt;&gt;""),"Ano 5; ","")&amp;IF(OR(INDEX(ORCAMENTO!$V:$V,$B143)&lt;&gt;"",INDEX(ORCAMENTO!$W:$W,$B143)&lt;&gt;""),"Ano 6; ","")))</f>
        <v/>
      </c>
      <c r="G143" s="311" t="str">
        <f ca="1">IF($B143="","",IF(INDEX(ORCAMENTO!$G:$G,$B143)&lt;&gt;"",INDEX(ORCAMENTO!$G:$G,$B143),IF(INDEX(ORCAMENTO!$J:$J,$B143)&lt;&gt;"",INDEX(ORCAMENTO!$J:$J,$B143),IF(INDEX(ORCAMENTO!$M:$M,$B143)&lt;&gt;"",INDEX(ORCAMENTO!$M:$M,$B143),IF(INDEX(ORCAMENTO!$P:$P,$B143)&lt;&gt;"",INDEX(ORCAMENTO!$P:$P,$B143),IF(INDEX(ORCAMENTO!$S:$S,$B143)&lt;&gt;"",INDEX(ORCAMENTO!$S:$S,$B143),INDEX(ORCAMENTO!$V:$V,$B143)))))))</f>
        <v/>
      </c>
      <c r="H143" s="312" t="str">
        <f ca="1">IF($B143="","",IF(INDEX(ORCAMENTO!$H:$H,$B143)&lt;&gt;"",INDEX(ORCAMENTO!$H:$H,$B143),IF(INDEX(ORCAMENTO!$K:$K,$B143)&lt;&gt;"",INDEX(ORCAMENTO!$K:$K,$B143),IF(INDEX(ORCAMENTO!$N:$N,$B143)&lt;&gt;"",INDEX(ORCAMENTO!$N:$N,$B143),IF(INDEX(ORCAMENTO!$Q:$Q,$B143)&lt;&gt;"",INDEX(ORCAMENTO!$Q:$Q,$B143),IF(INDEX(ORCAMENTO!$T:$T,$B143)&lt;&gt;"",INDEX(ORCAMENTO!$T:$T,$B143),INDEX(ORCAMENTO!$W:$W,$B143)))))))</f>
        <v/>
      </c>
      <c r="I143" s="255" t="str">
        <f ca="1">IF($B143="","",IF(INDEX(ORCAMENTO!$AI:$AI,$B143)&lt;&gt;"",INDEX(ORCAMENTO!$AI:$AI,$B143),IF(INDEX(ORCAMENTO!$AG:$AG,$B143),"Memorial de cálculo ou anexo obrigatório não informado para item acima do limite.",IF(AND(INDEX(ORCAMENTO!$AC:$AC,$B143),NOT(INDEX(ORCAMENTO!$AE:$AE,$B143))),"Informe pelo menos um ano completo com valor unitário e quantidade.","Pendência identificada automaticamente."))))</f>
        <v/>
      </c>
      <c r="N143" s="255">
        <f t="shared" si="6"/>
        <v>144</v>
      </c>
      <c r="O143" s="255">
        <f ca="1">IF(INDEX(ORCAMENTO!$AI:$AI,$N143)&lt;&gt;"",1,0)</f>
        <v>0</v>
      </c>
      <c r="P143" s="255">
        <f t="shared" ca="1" si="7"/>
        <v>11</v>
      </c>
      <c r="Q143" s="255" t="str">
        <f ca="1">INDEX(ORCAMENTO!$AI:$AI,$N143)</f>
        <v/>
      </c>
    </row>
    <row r="144" spans="2:17" ht="15" customHeight="1" x14ac:dyDescent="0.25">
      <c r="B144" s="255" t="str">
        <f ca="1">IFERROR(INDEX(_AUX_ANALISE!$A$1:$A$2461,MATCH(ROW()-34,_AUX_ANALISE!$C$1:$C$2461,0)),"")</f>
        <v/>
      </c>
      <c r="C144" s="255" t="str">
        <f ca="1">IF($B144="","",INDEX(ORCAMENTO!$B:$B,$B144))</f>
        <v/>
      </c>
      <c r="D144" s="255" t="str">
        <f ca="1">IF($B144="","",INDEX(ORCAMENTO!$E:$E,$B144))</f>
        <v/>
      </c>
      <c r="E144" s="255" t="str">
        <f ca="1">IF($B144="","",INDEX(ORCAMENTO!$D:$D,$B144))</f>
        <v/>
      </c>
      <c r="F144" s="255" t="str">
        <f ca="1">IF($B144="","",TRIM(IF(OR(INDEX(ORCAMENTO!$G:$G,$B144)&lt;&gt;"",INDEX(ORCAMENTO!$H:$H,$B144)&lt;&gt;""),"Ano 1; ","")&amp;IF(OR(INDEX(ORCAMENTO!$J:$J,$B144)&lt;&gt;"",INDEX(ORCAMENTO!$K:$K,$B144)&lt;&gt;""),"Ano 2; ","")&amp;IF(OR(INDEX(ORCAMENTO!$M:$M,$B144)&lt;&gt;"",INDEX(ORCAMENTO!$N:$N,$B144)&lt;&gt;""),"Ano 3; ","")&amp;IF(OR(INDEX(ORCAMENTO!$P:$P,$B144)&lt;&gt;"",INDEX(ORCAMENTO!$Q:$Q,$B144)&lt;&gt;""),"Ano 4; ","")&amp;IF(OR(INDEX(ORCAMENTO!$S:$S,$B144)&lt;&gt;"",INDEX(ORCAMENTO!$T:$T,$B144)&lt;&gt;""),"Ano 5; ","")&amp;IF(OR(INDEX(ORCAMENTO!$V:$V,$B144)&lt;&gt;"",INDEX(ORCAMENTO!$W:$W,$B144)&lt;&gt;""),"Ano 6; ","")))</f>
        <v/>
      </c>
      <c r="G144" s="311" t="str">
        <f ca="1">IF($B144="","",IF(INDEX(ORCAMENTO!$G:$G,$B144)&lt;&gt;"",INDEX(ORCAMENTO!$G:$G,$B144),IF(INDEX(ORCAMENTO!$J:$J,$B144)&lt;&gt;"",INDEX(ORCAMENTO!$J:$J,$B144),IF(INDEX(ORCAMENTO!$M:$M,$B144)&lt;&gt;"",INDEX(ORCAMENTO!$M:$M,$B144),IF(INDEX(ORCAMENTO!$P:$P,$B144)&lt;&gt;"",INDEX(ORCAMENTO!$P:$P,$B144),IF(INDEX(ORCAMENTO!$S:$S,$B144)&lt;&gt;"",INDEX(ORCAMENTO!$S:$S,$B144),INDEX(ORCAMENTO!$V:$V,$B144)))))))</f>
        <v/>
      </c>
      <c r="H144" s="312" t="str">
        <f ca="1">IF($B144="","",IF(INDEX(ORCAMENTO!$H:$H,$B144)&lt;&gt;"",INDEX(ORCAMENTO!$H:$H,$B144),IF(INDEX(ORCAMENTO!$K:$K,$B144)&lt;&gt;"",INDEX(ORCAMENTO!$K:$K,$B144),IF(INDEX(ORCAMENTO!$N:$N,$B144)&lt;&gt;"",INDEX(ORCAMENTO!$N:$N,$B144),IF(INDEX(ORCAMENTO!$Q:$Q,$B144)&lt;&gt;"",INDEX(ORCAMENTO!$Q:$Q,$B144),IF(INDEX(ORCAMENTO!$T:$T,$B144)&lt;&gt;"",INDEX(ORCAMENTO!$T:$T,$B144),INDEX(ORCAMENTO!$W:$W,$B144)))))))</f>
        <v/>
      </c>
      <c r="I144" s="255" t="str">
        <f ca="1">IF($B144="","",IF(INDEX(ORCAMENTO!$AI:$AI,$B144)&lt;&gt;"",INDEX(ORCAMENTO!$AI:$AI,$B144),IF(INDEX(ORCAMENTO!$AG:$AG,$B144),"Memorial de cálculo ou anexo obrigatório não informado para item acima do limite.",IF(AND(INDEX(ORCAMENTO!$AC:$AC,$B144),NOT(INDEX(ORCAMENTO!$AE:$AE,$B144))),"Informe pelo menos um ano completo com valor unitário e quantidade.","Pendência identificada automaticamente."))))</f>
        <v/>
      </c>
      <c r="N144" s="255">
        <f t="shared" si="6"/>
        <v>145</v>
      </c>
      <c r="O144" s="255">
        <f ca="1">IF(INDEX(ORCAMENTO!$AI:$AI,$N144)&lt;&gt;"",1,0)</f>
        <v>0</v>
      </c>
      <c r="P144" s="255">
        <f t="shared" ca="1" si="7"/>
        <v>11</v>
      </c>
      <c r="Q144" s="255" t="str">
        <f ca="1">INDEX(ORCAMENTO!$AI:$AI,$N144)</f>
        <v/>
      </c>
    </row>
    <row r="145" spans="2:17" ht="15" customHeight="1" x14ac:dyDescent="0.25">
      <c r="B145" s="255" t="str">
        <f ca="1">IFERROR(INDEX(_AUX_ANALISE!$A$1:$A$2461,MATCH(ROW()-34,_AUX_ANALISE!$C$1:$C$2461,0)),"")</f>
        <v/>
      </c>
      <c r="C145" s="255" t="str">
        <f ca="1">IF($B145="","",INDEX(ORCAMENTO!$B:$B,$B145))</f>
        <v/>
      </c>
      <c r="D145" s="255" t="str">
        <f ca="1">IF($B145="","",INDEX(ORCAMENTO!$E:$E,$B145))</f>
        <v/>
      </c>
      <c r="E145" s="255" t="str">
        <f ca="1">IF($B145="","",INDEX(ORCAMENTO!$D:$D,$B145))</f>
        <v/>
      </c>
      <c r="F145" s="255" t="str">
        <f ca="1">IF($B145="","",TRIM(IF(OR(INDEX(ORCAMENTO!$G:$G,$B145)&lt;&gt;"",INDEX(ORCAMENTO!$H:$H,$B145)&lt;&gt;""),"Ano 1; ","")&amp;IF(OR(INDEX(ORCAMENTO!$J:$J,$B145)&lt;&gt;"",INDEX(ORCAMENTO!$K:$K,$B145)&lt;&gt;""),"Ano 2; ","")&amp;IF(OR(INDEX(ORCAMENTO!$M:$M,$B145)&lt;&gt;"",INDEX(ORCAMENTO!$N:$N,$B145)&lt;&gt;""),"Ano 3; ","")&amp;IF(OR(INDEX(ORCAMENTO!$P:$P,$B145)&lt;&gt;"",INDEX(ORCAMENTO!$Q:$Q,$B145)&lt;&gt;""),"Ano 4; ","")&amp;IF(OR(INDEX(ORCAMENTO!$S:$S,$B145)&lt;&gt;"",INDEX(ORCAMENTO!$T:$T,$B145)&lt;&gt;""),"Ano 5; ","")&amp;IF(OR(INDEX(ORCAMENTO!$V:$V,$B145)&lt;&gt;"",INDEX(ORCAMENTO!$W:$W,$B145)&lt;&gt;""),"Ano 6; ","")))</f>
        <v/>
      </c>
      <c r="G145" s="311" t="str">
        <f ca="1">IF($B145="","",IF(INDEX(ORCAMENTO!$G:$G,$B145)&lt;&gt;"",INDEX(ORCAMENTO!$G:$G,$B145),IF(INDEX(ORCAMENTO!$J:$J,$B145)&lt;&gt;"",INDEX(ORCAMENTO!$J:$J,$B145),IF(INDEX(ORCAMENTO!$M:$M,$B145)&lt;&gt;"",INDEX(ORCAMENTO!$M:$M,$B145),IF(INDEX(ORCAMENTO!$P:$P,$B145)&lt;&gt;"",INDEX(ORCAMENTO!$P:$P,$B145),IF(INDEX(ORCAMENTO!$S:$S,$B145)&lt;&gt;"",INDEX(ORCAMENTO!$S:$S,$B145),INDEX(ORCAMENTO!$V:$V,$B145)))))))</f>
        <v/>
      </c>
      <c r="H145" s="312" t="str">
        <f ca="1">IF($B145="","",IF(INDEX(ORCAMENTO!$H:$H,$B145)&lt;&gt;"",INDEX(ORCAMENTO!$H:$H,$B145),IF(INDEX(ORCAMENTO!$K:$K,$B145)&lt;&gt;"",INDEX(ORCAMENTO!$K:$K,$B145),IF(INDEX(ORCAMENTO!$N:$N,$B145)&lt;&gt;"",INDEX(ORCAMENTO!$N:$N,$B145),IF(INDEX(ORCAMENTO!$Q:$Q,$B145)&lt;&gt;"",INDEX(ORCAMENTO!$Q:$Q,$B145),IF(INDEX(ORCAMENTO!$T:$T,$B145)&lt;&gt;"",INDEX(ORCAMENTO!$T:$T,$B145),INDEX(ORCAMENTO!$W:$W,$B145)))))))</f>
        <v/>
      </c>
      <c r="I145" s="255" t="str">
        <f ca="1">IF($B145="","",IF(INDEX(ORCAMENTO!$AI:$AI,$B145)&lt;&gt;"",INDEX(ORCAMENTO!$AI:$AI,$B145),IF(INDEX(ORCAMENTO!$AG:$AG,$B145),"Memorial de cálculo ou anexo obrigatório não informado para item acima do limite.",IF(AND(INDEX(ORCAMENTO!$AC:$AC,$B145),NOT(INDEX(ORCAMENTO!$AE:$AE,$B145))),"Informe pelo menos um ano completo com valor unitário e quantidade.","Pendência identificada automaticamente."))))</f>
        <v/>
      </c>
      <c r="N145" s="255">
        <f t="shared" si="6"/>
        <v>146</v>
      </c>
      <c r="O145" s="255">
        <f ca="1">IF(INDEX(ORCAMENTO!$AI:$AI,$N145)&lt;&gt;"",1,0)</f>
        <v>0</v>
      </c>
      <c r="P145" s="255">
        <f t="shared" ca="1" si="7"/>
        <v>11</v>
      </c>
      <c r="Q145" s="255" t="str">
        <f ca="1">INDEX(ORCAMENTO!$AI:$AI,$N145)</f>
        <v/>
      </c>
    </row>
    <row r="146" spans="2:17" ht="15" customHeight="1" x14ac:dyDescent="0.25">
      <c r="B146" s="255" t="str">
        <f ca="1">IFERROR(INDEX(_AUX_ANALISE!$A$1:$A$2461,MATCH(ROW()-34,_AUX_ANALISE!$C$1:$C$2461,0)),"")</f>
        <v/>
      </c>
      <c r="C146" s="255" t="str">
        <f ca="1">IF($B146="","",INDEX(ORCAMENTO!$B:$B,$B146))</f>
        <v/>
      </c>
      <c r="D146" s="255" t="str">
        <f ca="1">IF($B146="","",INDEX(ORCAMENTO!$E:$E,$B146))</f>
        <v/>
      </c>
      <c r="E146" s="255" t="str">
        <f ca="1">IF($B146="","",INDEX(ORCAMENTO!$D:$D,$B146))</f>
        <v/>
      </c>
      <c r="F146" s="255" t="str">
        <f ca="1">IF($B146="","",TRIM(IF(OR(INDEX(ORCAMENTO!$G:$G,$B146)&lt;&gt;"",INDEX(ORCAMENTO!$H:$H,$B146)&lt;&gt;""),"Ano 1; ","")&amp;IF(OR(INDEX(ORCAMENTO!$J:$J,$B146)&lt;&gt;"",INDEX(ORCAMENTO!$K:$K,$B146)&lt;&gt;""),"Ano 2; ","")&amp;IF(OR(INDEX(ORCAMENTO!$M:$M,$B146)&lt;&gt;"",INDEX(ORCAMENTO!$N:$N,$B146)&lt;&gt;""),"Ano 3; ","")&amp;IF(OR(INDEX(ORCAMENTO!$P:$P,$B146)&lt;&gt;"",INDEX(ORCAMENTO!$Q:$Q,$B146)&lt;&gt;""),"Ano 4; ","")&amp;IF(OR(INDEX(ORCAMENTO!$S:$S,$B146)&lt;&gt;"",INDEX(ORCAMENTO!$T:$T,$B146)&lt;&gt;""),"Ano 5; ","")&amp;IF(OR(INDEX(ORCAMENTO!$V:$V,$B146)&lt;&gt;"",INDEX(ORCAMENTO!$W:$W,$B146)&lt;&gt;""),"Ano 6; ","")))</f>
        <v/>
      </c>
      <c r="G146" s="311" t="str">
        <f ca="1">IF($B146="","",IF(INDEX(ORCAMENTO!$G:$G,$B146)&lt;&gt;"",INDEX(ORCAMENTO!$G:$G,$B146),IF(INDEX(ORCAMENTO!$J:$J,$B146)&lt;&gt;"",INDEX(ORCAMENTO!$J:$J,$B146),IF(INDEX(ORCAMENTO!$M:$M,$B146)&lt;&gt;"",INDEX(ORCAMENTO!$M:$M,$B146),IF(INDEX(ORCAMENTO!$P:$P,$B146)&lt;&gt;"",INDEX(ORCAMENTO!$P:$P,$B146),IF(INDEX(ORCAMENTO!$S:$S,$B146)&lt;&gt;"",INDEX(ORCAMENTO!$S:$S,$B146),INDEX(ORCAMENTO!$V:$V,$B146)))))))</f>
        <v/>
      </c>
      <c r="H146" s="312" t="str">
        <f ca="1">IF($B146="","",IF(INDEX(ORCAMENTO!$H:$H,$B146)&lt;&gt;"",INDEX(ORCAMENTO!$H:$H,$B146),IF(INDEX(ORCAMENTO!$K:$K,$B146)&lt;&gt;"",INDEX(ORCAMENTO!$K:$K,$B146),IF(INDEX(ORCAMENTO!$N:$N,$B146)&lt;&gt;"",INDEX(ORCAMENTO!$N:$N,$B146),IF(INDEX(ORCAMENTO!$Q:$Q,$B146)&lt;&gt;"",INDEX(ORCAMENTO!$Q:$Q,$B146),IF(INDEX(ORCAMENTO!$T:$T,$B146)&lt;&gt;"",INDEX(ORCAMENTO!$T:$T,$B146),INDEX(ORCAMENTO!$W:$W,$B146)))))))</f>
        <v/>
      </c>
      <c r="I146" s="255" t="str">
        <f ca="1">IF($B146="","",IF(INDEX(ORCAMENTO!$AI:$AI,$B146)&lt;&gt;"",INDEX(ORCAMENTO!$AI:$AI,$B146),IF(INDEX(ORCAMENTO!$AG:$AG,$B146),"Memorial de cálculo ou anexo obrigatório não informado para item acima do limite.",IF(AND(INDEX(ORCAMENTO!$AC:$AC,$B146),NOT(INDEX(ORCAMENTO!$AE:$AE,$B146))),"Informe pelo menos um ano completo com valor unitário e quantidade.","Pendência identificada automaticamente."))))</f>
        <v/>
      </c>
      <c r="N146" s="255">
        <f t="shared" si="6"/>
        <v>147</v>
      </c>
      <c r="O146" s="255">
        <f ca="1">IF(INDEX(ORCAMENTO!$AI:$AI,$N146)&lt;&gt;"",1,0)</f>
        <v>0</v>
      </c>
      <c r="P146" s="255">
        <f t="shared" ca="1" si="7"/>
        <v>11</v>
      </c>
      <c r="Q146" s="255" t="str">
        <f ca="1">INDEX(ORCAMENTO!$AI:$AI,$N146)</f>
        <v/>
      </c>
    </row>
    <row r="147" spans="2:17" ht="15" customHeight="1" x14ac:dyDescent="0.25">
      <c r="B147" s="255" t="str">
        <f ca="1">IFERROR(INDEX(_AUX_ANALISE!$A$1:$A$2461,MATCH(ROW()-34,_AUX_ANALISE!$C$1:$C$2461,0)),"")</f>
        <v/>
      </c>
      <c r="C147" s="255" t="str">
        <f ca="1">IF($B147="","",INDEX(ORCAMENTO!$B:$B,$B147))</f>
        <v/>
      </c>
      <c r="D147" s="255" t="str">
        <f ca="1">IF($B147="","",INDEX(ORCAMENTO!$E:$E,$B147))</f>
        <v/>
      </c>
      <c r="E147" s="255" t="str">
        <f ca="1">IF($B147="","",INDEX(ORCAMENTO!$D:$D,$B147))</f>
        <v/>
      </c>
      <c r="F147" s="255" t="str">
        <f ca="1">IF($B147="","",TRIM(IF(OR(INDEX(ORCAMENTO!$G:$G,$B147)&lt;&gt;"",INDEX(ORCAMENTO!$H:$H,$B147)&lt;&gt;""),"Ano 1; ","")&amp;IF(OR(INDEX(ORCAMENTO!$J:$J,$B147)&lt;&gt;"",INDEX(ORCAMENTO!$K:$K,$B147)&lt;&gt;""),"Ano 2; ","")&amp;IF(OR(INDEX(ORCAMENTO!$M:$M,$B147)&lt;&gt;"",INDEX(ORCAMENTO!$N:$N,$B147)&lt;&gt;""),"Ano 3; ","")&amp;IF(OR(INDEX(ORCAMENTO!$P:$P,$B147)&lt;&gt;"",INDEX(ORCAMENTO!$Q:$Q,$B147)&lt;&gt;""),"Ano 4; ","")&amp;IF(OR(INDEX(ORCAMENTO!$S:$S,$B147)&lt;&gt;"",INDEX(ORCAMENTO!$T:$T,$B147)&lt;&gt;""),"Ano 5; ","")&amp;IF(OR(INDEX(ORCAMENTO!$V:$V,$B147)&lt;&gt;"",INDEX(ORCAMENTO!$W:$W,$B147)&lt;&gt;""),"Ano 6; ","")))</f>
        <v/>
      </c>
      <c r="G147" s="311" t="str">
        <f ca="1">IF($B147="","",IF(INDEX(ORCAMENTO!$G:$G,$B147)&lt;&gt;"",INDEX(ORCAMENTO!$G:$G,$B147),IF(INDEX(ORCAMENTO!$J:$J,$B147)&lt;&gt;"",INDEX(ORCAMENTO!$J:$J,$B147),IF(INDEX(ORCAMENTO!$M:$M,$B147)&lt;&gt;"",INDEX(ORCAMENTO!$M:$M,$B147),IF(INDEX(ORCAMENTO!$P:$P,$B147)&lt;&gt;"",INDEX(ORCAMENTO!$P:$P,$B147),IF(INDEX(ORCAMENTO!$S:$S,$B147)&lt;&gt;"",INDEX(ORCAMENTO!$S:$S,$B147),INDEX(ORCAMENTO!$V:$V,$B147)))))))</f>
        <v/>
      </c>
      <c r="H147" s="312" t="str">
        <f ca="1">IF($B147="","",IF(INDEX(ORCAMENTO!$H:$H,$B147)&lt;&gt;"",INDEX(ORCAMENTO!$H:$H,$B147),IF(INDEX(ORCAMENTO!$K:$K,$B147)&lt;&gt;"",INDEX(ORCAMENTO!$K:$K,$B147),IF(INDEX(ORCAMENTO!$N:$N,$B147)&lt;&gt;"",INDEX(ORCAMENTO!$N:$N,$B147),IF(INDEX(ORCAMENTO!$Q:$Q,$B147)&lt;&gt;"",INDEX(ORCAMENTO!$Q:$Q,$B147),IF(INDEX(ORCAMENTO!$T:$T,$B147)&lt;&gt;"",INDEX(ORCAMENTO!$T:$T,$B147),INDEX(ORCAMENTO!$W:$W,$B147)))))))</f>
        <v/>
      </c>
      <c r="I147" s="255" t="str">
        <f ca="1">IF($B147="","",IF(INDEX(ORCAMENTO!$AI:$AI,$B147)&lt;&gt;"",INDEX(ORCAMENTO!$AI:$AI,$B147),IF(INDEX(ORCAMENTO!$AG:$AG,$B147),"Memorial de cálculo ou anexo obrigatório não informado para item acima do limite.",IF(AND(INDEX(ORCAMENTO!$AC:$AC,$B147),NOT(INDEX(ORCAMENTO!$AE:$AE,$B147))),"Informe pelo menos um ano completo com valor unitário e quantidade.","Pendência identificada automaticamente."))))</f>
        <v/>
      </c>
      <c r="N147" s="255">
        <f t="shared" si="6"/>
        <v>148</v>
      </c>
      <c r="O147" s="255">
        <f ca="1">IF(INDEX(ORCAMENTO!$AI:$AI,$N147)&lt;&gt;"",1,0)</f>
        <v>0</v>
      </c>
      <c r="P147" s="255">
        <f t="shared" ca="1" si="7"/>
        <v>11</v>
      </c>
      <c r="Q147" s="255" t="str">
        <f ca="1">INDEX(ORCAMENTO!$AI:$AI,$N147)</f>
        <v/>
      </c>
    </row>
    <row r="148" spans="2:17" ht="15" customHeight="1" x14ac:dyDescent="0.25">
      <c r="B148" s="255" t="str">
        <f ca="1">IFERROR(INDEX(_AUX_ANALISE!$A$1:$A$2461,MATCH(ROW()-34,_AUX_ANALISE!$C$1:$C$2461,0)),"")</f>
        <v/>
      </c>
      <c r="C148" s="255" t="str">
        <f ca="1">IF($B148="","",INDEX(ORCAMENTO!$B:$B,$B148))</f>
        <v/>
      </c>
      <c r="D148" s="255" t="str">
        <f ca="1">IF($B148="","",INDEX(ORCAMENTO!$E:$E,$B148))</f>
        <v/>
      </c>
      <c r="E148" s="255" t="str">
        <f ca="1">IF($B148="","",INDEX(ORCAMENTO!$D:$D,$B148))</f>
        <v/>
      </c>
      <c r="F148" s="255" t="str">
        <f ca="1">IF($B148="","",TRIM(IF(OR(INDEX(ORCAMENTO!$G:$G,$B148)&lt;&gt;"",INDEX(ORCAMENTO!$H:$H,$B148)&lt;&gt;""),"Ano 1; ","")&amp;IF(OR(INDEX(ORCAMENTO!$J:$J,$B148)&lt;&gt;"",INDEX(ORCAMENTO!$K:$K,$B148)&lt;&gt;""),"Ano 2; ","")&amp;IF(OR(INDEX(ORCAMENTO!$M:$M,$B148)&lt;&gt;"",INDEX(ORCAMENTO!$N:$N,$B148)&lt;&gt;""),"Ano 3; ","")&amp;IF(OR(INDEX(ORCAMENTO!$P:$P,$B148)&lt;&gt;"",INDEX(ORCAMENTO!$Q:$Q,$B148)&lt;&gt;""),"Ano 4; ","")&amp;IF(OR(INDEX(ORCAMENTO!$S:$S,$B148)&lt;&gt;"",INDEX(ORCAMENTO!$T:$T,$B148)&lt;&gt;""),"Ano 5; ","")&amp;IF(OR(INDEX(ORCAMENTO!$V:$V,$B148)&lt;&gt;"",INDEX(ORCAMENTO!$W:$W,$B148)&lt;&gt;""),"Ano 6; ","")))</f>
        <v/>
      </c>
      <c r="G148" s="311" t="str">
        <f ca="1">IF($B148="","",IF(INDEX(ORCAMENTO!$G:$G,$B148)&lt;&gt;"",INDEX(ORCAMENTO!$G:$G,$B148),IF(INDEX(ORCAMENTO!$J:$J,$B148)&lt;&gt;"",INDEX(ORCAMENTO!$J:$J,$B148),IF(INDEX(ORCAMENTO!$M:$M,$B148)&lt;&gt;"",INDEX(ORCAMENTO!$M:$M,$B148),IF(INDEX(ORCAMENTO!$P:$P,$B148)&lt;&gt;"",INDEX(ORCAMENTO!$P:$P,$B148),IF(INDEX(ORCAMENTO!$S:$S,$B148)&lt;&gt;"",INDEX(ORCAMENTO!$S:$S,$B148),INDEX(ORCAMENTO!$V:$V,$B148)))))))</f>
        <v/>
      </c>
      <c r="H148" s="312" t="str">
        <f ca="1">IF($B148="","",IF(INDEX(ORCAMENTO!$H:$H,$B148)&lt;&gt;"",INDEX(ORCAMENTO!$H:$H,$B148),IF(INDEX(ORCAMENTO!$K:$K,$B148)&lt;&gt;"",INDEX(ORCAMENTO!$K:$K,$B148),IF(INDEX(ORCAMENTO!$N:$N,$B148)&lt;&gt;"",INDEX(ORCAMENTO!$N:$N,$B148),IF(INDEX(ORCAMENTO!$Q:$Q,$B148)&lt;&gt;"",INDEX(ORCAMENTO!$Q:$Q,$B148),IF(INDEX(ORCAMENTO!$T:$T,$B148)&lt;&gt;"",INDEX(ORCAMENTO!$T:$T,$B148),INDEX(ORCAMENTO!$W:$W,$B148)))))))</f>
        <v/>
      </c>
      <c r="I148" s="255" t="str">
        <f ca="1">IF($B148="","",IF(INDEX(ORCAMENTO!$AI:$AI,$B148)&lt;&gt;"",INDEX(ORCAMENTO!$AI:$AI,$B148),IF(INDEX(ORCAMENTO!$AG:$AG,$B148),"Memorial de cálculo ou anexo obrigatório não informado para item acima do limite.",IF(AND(INDEX(ORCAMENTO!$AC:$AC,$B148),NOT(INDEX(ORCAMENTO!$AE:$AE,$B148))),"Informe pelo menos um ano completo com valor unitário e quantidade.","Pendência identificada automaticamente."))))</f>
        <v/>
      </c>
      <c r="N148" s="255">
        <f t="shared" si="6"/>
        <v>149</v>
      </c>
      <c r="O148" s="255">
        <f ca="1">IF(INDEX(ORCAMENTO!$AI:$AI,$N148)&lt;&gt;"",1,0)</f>
        <v>0</v>
      </c>
      <c r="P148" s="255">
        <f t="shared" ca="1" si="7"/>
        <v>11</v>
      </c>
      <c r="Q148" s="255" t="str">
        <f ca="1">INDEX(ORCAMENTO!$AI:$AI,$N148)</f>
        <v/>
      </c>
    </row>
    <row r="149" spans="2:17" ht="15" customHeight="1" x14ac:dyDescent="0.25">
      <c r="B149" s="255" t="str">
        <f ca="1">IFERROR(INDEX(_AUX_ANALISE!$A$1:$A$2461,MATCH(ROW()-34,_AUX_ANALISE!$C$1:$C$2461,0)),"")</f>
        <v/>
      </c>
      <c r="C149" s="255" t="str">
        <f ca="1">IF($B149="","",INDEX(ORCAMENTO!$B:$B,$B149))</f>
        <v/>
      </c>
      <c r="D149" s="255" t="str">
        <f ca="1">IF($B149="","",INDEX(ORCAMENTO!$E:$E,$B149))</f>
        <v/>
      </c>
      <c r="E149" s="255" t="str">
        <f ca="1">IF($B149="","",INDEX(ORCAMENTO!$D:$D,$B149))</f>
        <v/>
      </c>
      <c r="F149" s="255" t="str">
        <f ca="1">IF($B149="","",TRIM(IF(OR(INDEX(ORCAMENTO!$G:$G,$B149)&lt;&gt;"",INDEX(ORCAMENTO!$H:$H,$B149)&lt;&gt;""),"Ano 1; ","")&amp;IF(OR(INDEX(ORCAMENTO!$J:$J,$B149)&lt;&gt;"",INDEX(ORCAMENTO!$K:$K,$B149)&lt;&gt;""),"Ano 2; ","")&amp;IF(OR(INDEX(ORCAMENTO!$M:$M,$B149)&lt;&gt;"",INDEX(ORCAMENTO!$N:$N,$B149)&lt;&gt;""),"Ano 3; ","")&amp;IF(OR(INDEX(ORCAMENTO!$P:$P,$B149)&lt;&gt;"",INDEX(ORCAMENTO!$Q:$Q,$B149)&lt;&gt;""),"Ano 4; ","")&amp;IF(OR(INDEX(ORCAMENTO!$S:$S,$B149)&lt;&gt;"",INDEX(ORCAMENTO!$T:$T,$B149)&lt;&gt;""),"Ano 5; ","")&amp;IF(OR(INDEX(ORCAMENTO!$V:$V,$B149)&lt;&gt;"",INDEX(ORCAMENTO!$W:$W,$B149)&lt;&gt;""),"Ano 6; ","")))</f>
        <v/>
      </c>
      <c r="G149" s="311" t="str">
        <f ca="1">IF($B149="","",IF(INDEX(ORCAMENTO!$G:$G,$B149)&lt;&gt;"",INDEX(ORCAMENTO!$G:$G,$B149),IF(INDEX(ORCAMENTO!$J:$J,$B149)&lt;&gt;"",INDEX(ORCAMENTO!$J:$J,$B149),IF(INDEX(ORCAMENTO!$M:$M,$B149)&lt;&gt;"",INDEX(ORCAMENTO!$M:$M,$B149),IF(INDEX(ORCAMENTO!$P:$P,$B149)&lt;&gt;"",INDEX(ORCAMENTO!$P:$P,$B149),IF(INDEX(ORCAMENTO!$S:$S,$B149)&lt;&gt;"",INDEX(ORCAMENTO!$S:$S,$B149),INDEX(ORCAMENTO!$V:$V,$B149)))))))</f>
        <v/>
      </c>
      <c r="H149" s="312" t="str">
        <f ca="1">IF($B149="","",IF(INDEX(ORCAMENTO!$H:$H,$B149)&lt;&gt;"",INDEX(ORCAMENTO!$H:$H,$B149),IF(INDEX(ORCAMENTO!$K:$K,$B149)&lt;&gt;"",INDEX(ORCAMENTO!$K:$K,$B149),IF(INDEX(ORCAMENTO!$N:$N,$B149)&lt;&gt;"",INDEX(ORCAMENTO!$N:$N,$B149),IF(INDEX(ORCAMENTO!$Q:$Q,$B149)&lt;&gt;"",INDEX(ORCAMENTO!$Q:$Q,$B149),IF(INDEX(ORCAMENTO!$T:$T,$B149)&lt;&gt;"",INDEX(ORCAMENTO!$T:$T,$B149),INDEX(ORCAMENTO!$W:$W,$B149)))))))</f>
        <v/>
      </c>
      <c r="I149" s="255" t="str">
        <f ca="1">IF($B149="","",IF(INDEX(ORCAMENTO!$AI:$AI,$B149)&lt;&gt;"",INDEX(ORCAMENTO!$AI:$AI,$B149),IF(INDEX(ORCAMENTO!$AG:$AG,$B149),"Memorial de cálculo ou anexo obrigatório não informado para item acima do limite.",IF(AND(INDEX(ORCAMENTO!$AC:$AC,$B149),NOT(INDEX(ORCAMENTO!$AE:$AE,$B149))),"Informe pelo menos um ano completo com valor unitário e quantidade.","Pendência identificada automaticamente."))))</f>
        <v/>
      </c>
      <c r="N149" s="255">
        <f t="shared" si="6"/>
        <v>150</v>
      </c>
      <c r="O149" s="255">
        <f ca="1">IF(INDEX(ORCAMENTO!$AI:$AI,$N149)&lt;&gt;"",1,0)</f>
        <v>0</v>
      </c>
      <c r="P149" s="255">
        <f t="shared" ca="1" si="7"/>
        <v>11</v>
      </c>
      <c r="Q149" s="255" t="str">
        <f ca="1">INDEX(ORCAMENTO!$AI:$AI,$N149)</f>
        <v/>
      </c>
    </row>
    <row r="150" spans="2:17" ht="15" customHeight="1" x14ac:dyDescent="0.25">
      <c r="B150" s="255" t="str">
        <f ca="1">IFERROR(INDEX(_AUX_ANALISE!$A$1:$A$2461,MATCH(ROW()-34,_AUX_ANALISE!$C$1:$C$2461,0)),"")</f>
        <v/>
      </c>
      <c r="C150" s="255" t="str">
        <f ca="1">IF($B150="","",INDEX(ORCAMENTO!$B:$B,$B150))</f>
        <v/>
      </c>
      <c r="D150" s="255" t="str">
        <f ca="1">IF($B150="","",INDEX(ORCAMENTO!$E:$E,$B150))</f>
        <v/>
      </c>
      <c r="E150" s="255" t="str">
        <f ca="1">IF($B150="","",INDEX(ORCAMENTO!$D:$D,$B150))</f>
        <v/>
      </c>
      <c r="F150" s="255" t="str">
        <f ca="1">IF($B150="","",TRIM(IF(OR(INDEX(ORCAMENTO!$G:$G,$B150)&lt;&gt;"",INDEX(ORCAMENTO!$H:$H,$B150)&lt;&gt;""),"Ano 1; ","")&amp;IF(OR(INDEX(ORCAMENTO!$J:$J,$B150)&lt;&gt;"",INDEX(ORCAMENTO!$K:$K,$B150)&lt;&gt;""),"Ano 2; ","")&amp;IF(OR(INDEX(ORCAMENTO!$M:$M,$B150)&lt;&gt;"",INDEX(ORCAMENTO!$N:$N,$B150)&lt;&gt;""),"Ano 3; ","")&amp;IF(OR(INDEX(ORCAMENTO!$P:$P,$B150)&lt;&gt;"",INDEX(ORCAMENTO!$Q:$Q,$B150)&lt;&gt;""),"Ano 4; ","")&amp;IF(OR(INDEX(ORCAMENTO!$S:$S,$B150)&lt;&gt;"",INDEX(ORCAMENTO!$T:$T,$B150)&lt;&gt;""),"Ano 5; ","")&amp;IF(OR(INDEX(ORCAMENTO!$V:$V,$B150)&lt;&gt;"",INDEX(ORCAMENTO!$W:$W,$B150)&lt;&gt;""),"Ano 6; ","")))</f>
        <v/>
      </c>
      <c r="G150" s="311" t="str">
        <f ca="1">IF($B150="","",IF(INDEX(ORCAMENTO!$G:$G,$B150)&lt;&gt;"",INDEX(ORCAMENTO!$G:$G,$B150),IF(INDEX(ORCAMENTO!$J:$J,$B150)&lt;&gt;"",INDEX(ORCAMENTO!$J:$J,$B150),IF(INDEX(ORCAMENTO!$M:$M,$B150)&lt;&gt;"",INDEX(ORCAMENTO!$M:$M,$B150),IF(INDEX(ORCAMENTO!$P:$P,$B150)&lt;&gt;"",INDEX(ORCAMENTO!$P:$P,$B150),IF(INDEX(ORCAMENTO!$S:$S,$B150)&lt;&gt;"",INDEX(ORCAMENTO!$S:$S,$B150),INDEX(ORCAMENTO!$V:$V,$B150)))))))</f>
        <v/>
      </c>
      <c r="H150" s="312" t="str">
        <f ca="1">IF($B150="","",IF(INDEX(ORCAMENTO!$H:$H,$B150)&lt;&gt;"",INDEX(ORCAMENTO!$H:$H,$B150),IF(INDEX(ORCAMENTO!$K:$K,$B150)&lt;&gt;"",INDEX(ORCAMENTO!$K:$K,$B150),IF(INDEX(ORCAMENTO!$N:$N,$B150)&lt;&gt;"",INDEX(ORCAMENTO!$N:$N,$B150),IF(INDEX(ORCAMENTO!$Q:$Q,$B150)&lt;&gt;"",INDEX(ORCAMENTO!$Q:$Q,$B150),IF(INDEX(ORCAMENTO!$T:$T,$B150)&lt;&gt;"",INDEX(ORCAMENTO!$T:$T,$B150),INDEX(ORCAMENTO!$W:$W,$B150)))))))</f>
        <v/>
      </c>
      <c r="I150" s="255" t="str">
        <f ca="1">IF($B150="","",IF(INDEX(ORCAMENTO!$AI:$AI,$B150)&lt;&gt;"",INDEX(ORCAMENTO!$AI:$AI,$B150),IF(INDEX(ORCAMENTO!$AG:$AG,$B150),"Memorial de cálculo ou anexo obrigatório não informado para item acima do limite.",IF(AND(INDEX(ORCAMENTO!$AC:$AC,$B150),NOT(INDEX(ORCAMENTO!$AE:$AE,$B150))),"Informe pelo menos um ano completo com valor unitário e quantidade.","Pendência identificada automaticamente."))))</f>
        <v/>
      </c>
      <c r="N150" s="255">
        <f t="shared" si="6"/>
        <v>151</v>
      </c>
      <c r="O150" s="255">
        <f ca="1">IF(INDEX(ORCAMENTO!$AI:$AI,$N150)&lt;&gt;"",1,0)</f>
        <v>0</v>
      </c>
      <c r="P150" s="255">
        <f t="shared" ca="1" si="7"/>
        <v>11</v>
      </c>
      <c r="Q150" s="255" t="str">
        <f ca="1">INDEX(ORCAMENTO!$AI:$AI,$N150)</f>
        <v/>
      </c>
    </row>
    <row r="151" spans="2:17" ht="15" customHeight="1" x14ac:dyDescent="0.25">
      <c r="B151" s="255" t="str">
        <f ca="1">IFERROR(INDEX(_AUX_ANALISE!$A$1:$A$2461,MATCH(ROW()-34,_AUX_ANALISE!$C$1:$C$2461,0)),"")</f>
        <v/>
      </c>
      <c r="C151" s="255" t="str">
        <f ca="1">IF($B151="","",INDEX(ORCAMENTO!$B:$B,$B151))</f>
        <v/>
      </c>
      <c r="D151" s="255" t="str">
        <f ca="1">IF($B151="","",INDEX(ORCAMENTO!$E:$E,$B151))</f>
        <v/>
      </c>
      <c r="E151" s="255" t="str">
        <f ca="1">IF($B151="","",INDEX(ORCAMENTO!$D:$D,$B151))</f>
        <v/>
      </c>
      <c r="F151" s="255" t="str">
        <f ca="1">IF($B151="","",TRIM(IF(OR(INDEX(ORCAMENTO!$G:$G,$B151)&lt;&gt;"",INDEX(ORCAMENTO!$H:$H,$B151)&lt;&gt;""),"Ano 1; ","")&amp;IF(OR(INDEX(ORCAMENTO!$J:$J,$B151)&lt;&gt;"",INDEX(ORCAMENTO!$K:$K,$B151)&lt;&gt;""),"Ano 2; ","")&amp;IF(OR(INDEX(ORCAMENTO!$M:$M,$B151)&lt;&gt;"",INDEX(ORCAMENTO!$N:$N,$B151)&lt;&gt;""),"Ano 3; ","")&amp;IF(OR(INDEX(ORCAMENTO!$P:$P,$B151)&lt;&gt;"",INDEX(ORCAMENTO!$Q:$Q,$B151)&lt;&gt;""),"Ano 4; ","")&amp;IF(OR(INDEX(ORCAMENTO!$S:$S,$B151)&lt;&gt;"",INDEX(ORCAMENTO!$T:$T,$B151)&lt;&gt;""),"Ano 5; ","")&amp;IF(OR(INDEX(ORCAMENTO!$V:$V,$B151)&lt;&gt;"",INDEX(ORCAMENTO!$W:$W,$B151)&lt;&gt;""),"Ano 6; ","")))</f>
        <v/>
      </c>
      <c r="G151" s="311" t="str">
        <f ca="1">IF($B151="","",IF(INDEX(ORCAMENTO!$G:$G,$B151)&lt;&gt;"",INDEX(ORCAMENTO!$G:$G,$B151),IF(INDEX(ORCAMENTO!$J:$J,$B151)&lt;&gt;"",INDEX(ORCAMENTO!$J:$J,$B151),IF(INDEX(ORCAMENTO!$M:$M,$B151)&lt;&gt;"",INDEX(ORCAMENTO!$M:$M,$B151),IF(INDEX(ORCAMENTO!$P:$P,$B151)&lt;&gt;"",INDEX(ORCAMENTO!$P:$P,$B151),IF(INDEX(ORCAMENTO!$S:$S,$B151)&lt;&gt;"",INDEX(ORCAMENTO!$S:$S,$B151),INDEX(ORCAMENTO!$V:$V,$B151)))))))</f>
        <v/>
      </c>
      <c r="H151" s="312" t="str">
        <f ca="1">IF($B151="","",IF(INDEX(ORCAMENTO!$H:$H,$B151)&lt;&gt;"",INDEX(ORCAMENTO!$H:$H,$B151),IF(INDEX(ORCAMENTO!$K:$K,$B151)&lt;&gt;"",INDEX(ORCAMENTO!$K:$K,$B151),IF(INDEX(ORCAMENTO!$N:$N,$B151)&lt;&gt;"",INDEX(ORCAMENTO!$N:$N,$B151),IF(INDEX(ORCAMENTO!$Q:$Q,$B151)&lt;&gt;"",INDEX(ORCAMENTO!$Q:$Q,$B151),IF(INDEX(ORCAMENTO!$T:$T,$B151)&lt;&gt;"",INDEX(ORCAMENTO!$T:$T,$B151),INDEX(ORCAMENTO!$W:$W,$B151)))))))</f>
        <v/>
      </c>
      <c r="I151" s="255" t="str">
        <f ca="1">IF($B151="","",IF(INDEX(ORCAMENTO!$AI:$AI,$B151)&lt;&gt;"",INDEX(ORCAMENTO!$AI:$AI,$B151),IF(INDEX(ORCAMENTO!$AG:$AG,$B151),"Memorial de cálculo ou anexo obrigatório não informado para item acima do limite.",IF(AND(INDEX(ORCAMENTO!$AC:$AC,$B151),NOT(INDEX(ORCAMENTO!$AE:$AE,$B151))),"Informe pelo menos um ano completo com valor unitário e quantidade.","Pendência identificada automaticamente."))))</f>
        <v/>
      </c>
      <c r="N151" s="255">
        <f t="shared" si="6"/>
        <v>152</v>
      </c>
      <c r="O151" s="255">
        <f ca="1">IF(INDEX(ORCAMENTO!$AI:$AI,$N151)&lt;&gt;"",1,0)</f>
        <v>0</v>
      </c>
      <c r="P151" s="255">
        <f t="shared" ca="1" si="7"/>
        <v>11</v>
      </c>
      <c r="Q151" s="255" t="str">
        <f ca="1">INDEX(ORCAMENTO!$AI:$AI,$N151)</f>
        <v/>
      </c>
    </row>
    <row r="152" spans="2:17" ht="15" customHeight="1" x14ac:dyDescent="0.25">
      <c r="B152" s="255" t="str">
        <f ca="1">IFERROR(INDEX(_AUX_ANALISE!$A$1:$A$2461,MATCH(ROW()-34,_AUX_ANALISE!$C$1:$C$2461,0)),"")</f>
        <v/>
      </c>
      <c r="C152" s="255" t="str">
        <f ca="1">IF($B152="","",INDEX(ORCAMENTO!$B:$B,$B152))</f>
        <v/>
      </c>
      <c r="D152" s="255" t="str">
        <f ca="1">IF($B152="","",INDEX(ORCAMENTO!$E:$E,$B152))</f>
        <v/>
      </c>
      <c r="E152" s="255" t="str">
        <f ca="1">IF($B152="","",INDEX(ORCAMENTO!$D:$D,$B152))</f>
        <v/>
      </c>
      <c r="F152" s="255" t="str">
        <f ca="1">IF($B152="","",TRIM(IF(OR(INDEX(ORCAMENTO!$G:$G,$B152)&lt;&gt;"",INDEX(ORCAMENTO!$H:$H,$B152)&lt;&gt;""),"Ano 1; ","")&amp;IF(OR(INDEX(ORCAMENTO!$J:$J,$B152)&lt;&gt;"",INDEX(ORCAMENTO!$K:$K,$B152)&lt;&gt;""),"Ano 2; ","")&amp;IF(OR(INDEX(ORCAMENTO!$M:$M,$B152)&lt;&gt;"",INDEX(ORCAMENTO!$N:$N,$B152)&lt;&gt;""),"Ano 3; ","")&amp;IF(OR(INDEX(ORCAMENTO!$P:$P,$B152)&lt;&gt;"",INDEX(ORCAMENTO!$Q:$Q,$B152)&lt;&gt;""),"Ano 4; ","")&amp;IF(OR(INDEX(ORCAMENTO!$S:$S,$B152)&lt;&gt;"",INDEX(ORCAMENTO!$T:$T,$B152)&lt;&gt;""),"Ano 5; ","")&amp;IF(OR(INDEX(ORCAMENTO!$V:$V,$B152)&lt;&gt;"",INDEX(ORCAMENTO!$W:$W,$B152)&lt;&gt;""),"Ano 6; ","")))</f>
        <v/>
      </c>
      <c r="G152" s="311" t="str">
        <f ca="1">IF($B152="","",IF(INDEX(ORCAMENTO!$G:$G,$B152)&lt;&gt;"",INDEX(ORCAMENTO!$G:$G,$B152),IF(INDEX(ORCAMENTO!$J:$J,$B152)&lt;&gt;"",INDEX(ORCAMENTO!$J:$J,$B152),IF(INDEX(ORCAMENTO!$M:$M,$B152)&lt;&gt;"",INDEX(ORCAMENTO!$M:$M,$B152),IF(INDEX(ORCAMENTO!$P:$P,$B152)&lt;&gt;"",INDEX(ORCAMENTO!$P:$P,$B152),IF(INDEX(ORCAMENTO!$S:$S,$B152)&lt;&gt;"",INDEX(ORCAMENTO!$S:$S,$B152),INDEX(ORCAMENTO!$V:$V,$B152)))))))</f>
        <v/>
      </c>
      <c r="H152" s="312" t="str">
        <f ca="1">IF($B152="","",IF(INDEX(ORCAMENTO!$H:$H,$B152)&lt;&gt;"",INDEX(ORCAMENTO!$H:$H,$B152),IF(INDEX(ORCAMENTO!$K:$K,$B152)&lt;&gt;"",INDEX(ORCAMENTO!$K:$K,$B152),IF(INDEX(ORCAMENTO!$N:$N,$B152)&lt;&gt;"",INDEX(ORCAMENTO!$N:$N,$B152),IF(INDEX(ORCAMENTO!$Q:$Q,$B152)&lt;&gt;"",INDEX(ORCAMENTO!$Q:$Q,$B152),IF(INDEX(ORCAMENTO!$T:$T,$B152)&lt;&gt;"",INDEX(ORCAMENTO!$T:$T,$B152),INDEX(ORCAMENTO!$W:$W,$B152)))))))</f>
        <v/>
      </c>
      <c r="I152" s="255" t="str">
        <f ca="1">IF($B152="","",IF(INDEX(ORCAMENTO!$AI:$AI,$B152)&lt;&gt;"",INDEX(ORCAMENTO!$AI:$AI,$B152),IF(INDEX(ORCAMENTO!$AG:$AG,$B152),"Memorial de cálculo ou anexo obrigatório não informado para item acima do limite.",IF(AND(INDEX(ORCAMENTO!$AC:$AC,$B152),NOT(INDEX(ORCAMENTO!$AE:$AE,$B152))),"Informe pelo menos um ano completo com valor unitário e quantidade.","Pendência identificada automaticamente."))))</f>
        <v/>
      </c>
      <c r="N152" s="255">
        <f t="shared" si="6"/>
        <v>153</v>
      </c>
      <c r="O152" s="255">
        <f ca="1">IF(INDEX(ORCAMENTO!$AI:$AI,$N152)&lt;&gt;"",1,0)</f>
        <v>0</v>
      </c>
      <c r="P152" s="255">
        <f t="shared" ca="1" si="7"/>
        <v>11</v>
      </c>
      <c r="Q152" s="255" t="str">
        <f ca="1">INDEX(ORCAMENTO!$AI:$AI,$N152)</f>
        <v/>
      </c>
    </row>
    <row r="153" spans="2:17" ht="15" customHeight="1" x14ac:dyDescent="0.25">
      <c r="B153" s="255" t="str">
        <f ca="1">IFERROR(INDEX(_AUX_ANALISE!$A$1:$A$2461,MATCH(ROW()-34,_AUX_ANALISE!$C$1:$C$2461,0)),"")</f>
        <v/>
      </c>
      <c r="C153" s="255" t="str">
        <f ca="1">IF($B153="","",INDEX(ORCAMENTO!$B:$B,$B153))</f>
        <v/>
      </c>
      <c r="D153" s="255" t="str">
        <f ca="1">IF($B153="","",INDEX(ORCAMENTO!$E:$E,$B153))</f>
        <v/>
      </c>
      <c r="E153" s="255" t="str">
        <f ca="1">IF($B153="","",INDEX(ORCAMENTO!$D:$D,$B153))</f>
        <v/>
      </c>
      <c r="F153" s="255" t="str">
        <f ca="1">IF($B153="","",TRIM(IF(OR(INDEX(ORCAMENTO!$G:$G,$B153)&lt;&gt;"",INDEX(ORCAMENTO!$H:$H,$B153)&lt;&gt;""),"Ano 1; ","")&amp;IF(OR(INDEX(ORCAMENTO!$J:$J,$B153)&lt;&gt;"",INDEX(ORCAMENTO!$K:$K,$B153)&lt;&gt;""),"Ano 2; ","")&amp;IF(OR(INDEX(ORCAMENTO!$M:$M,$B153)&lt;&gt;"",INDEX(ORCAMENTO!$N:$N,$B153)&lt;&gt;""),"Ano 3; ","")&amp;IF(OR(INDEX(ORCAMENTO!$P:$P,$B153)&lt;&gt;"",INDEX(ORCAMENTO!$Q:$Q,$B153)&lt;&gt;""),"Ano 4; ","")&amp;IF(OR(INDEX(ORCAMENTO!$S:$S,$B153)&lt;&gt;"",INDEX(ORCAMENTO!$T:$T,$B153)&lt;&gt;""),"Ano 5; ","")&amp;IF(OR(INDEX(ORCAMENTO!$V:$V,$B153)&lt;&gt;"",INDEX(ORCAMENTO!$W:$W,$B153)&lt;&gt;""),"Ano 6; ","")))</f>
        <v/>
      </c>
      <c r="G153" s="311" t="str">
        <f ca="1">IF($B153="","",IF(INDEX(ORCAMENTO!$G:$G,$B153)&lt;&gt;"",INDEX(ORCAMENTO!$G:$G,$B153),IF(INDEX(ORCAMENTO!$J:$J,$B153)&lt;&gt;"",INDEX(ORCAMENTO!$J:$J,$B153),IF(INDEX(ORCAMENTO!$M:$M,$B153)&lt;&gt;"",INDEX(ORCAMENTO!$M:$M,$B153),IF(INDEX(ORCAMENTO!$P:$P,$B153)&lt;&gt;"",INDEX(ORCAMENTO!$P:$P,$B153),IF(INDEX(ORCAMENTO!$S:$S,$B153)&lt;&gt;"",INDEX(ORCAMENTO!$S:$S,$B153),INDEX(ORCAMENTO!$V:$V,$B153)))))))</f>
        <v/>
      </c>
      <c r="H153" s="312" t="str">
        <f ca="1">IF($B153="","",IF(INDEX(ORCAMENTO!$H:$H,$B153)&lt;&gt;"",INDEX(ORCAMENTO!$H:$H,$B153),IF(INDEX(ORCAMENTO!$K:$K,$B153)&lt;&gt;"",INDEX(ORCAMENTO!$K:$K,$B153),IF(INDEX(ORCAMENTO!$N:$N,$B153)&lt;&gt;"",INDEX(ORCAMENTO!$N:$N,$B153),IF(INDEX(ORCAMENTO!$Q:$Q,$B153)&lt;&gt;"",INDEX(ORCAMENTO!$Q:$Q,$B153),IF(INDEX(ORCAMENTO!$T:$T,$B153)&lt;&gt;"",INDEX(ORCAMENTO!$T:$T,$B153),INDEX(ORCAMENTO!$W:$W,$B153)))))))</f>
        <v/>
      </c>
      <c r="I153" s="255" t="str">
        <f ca="1">IF($B153="","",IF(INDEX(ORCAMENTO!$AI:$AI,$B153)&lt;&gt;"",INDEX(ORCAMENTO!$AI:$AI,$B153),IF(INDEX(ORCAMENTO!$AG:$AG,$B153),"Memorial de cálculo ou anexo obrigatório não informado para item acima do limite.",IF(AND(INDEX(ORCAMENTO!$AC:$AC,$B153),NOT(INDEX(ORCAMENTO!$AE:$AE,$B153))),"Informe pelo menos um ano completo com valor unitário e quantidade.","Pendência identificada automaticamente."))))</f>
        <v/>
      </c>
      <c r="N153" s="255">
        <f t="shared" si="6"/>
        <v>154</v>
      </c>
      <c r="O153" s="255">
        <f ca="1">IF(INDEX(ORCAMENTO!$AI:$AI,$N153)&lt;&gt;"",1,0)</f>
        <v>0</v>
      </c>
      <c r="P153" s="255">
        <f t="shared" ca="1" si="7"/>
        <v>11</v>
      </c>
      <c r="Q153" s="255" t="str">
        <f ca="1">INDEX(ORCAMENTO!$AI:$AI,$N153)</f>
        <v/>
      </c>
    </row>
    <row r="154" spans="2:17" ht="15" customHeight="1" x14ac:dyDescent="0.25">
      <c r="B154" s="255" t="str">
        <f ca="1">IFERROR(INDEX(_AUX_ANALISE!$A$1:$A$2461,MATCH(ROW()-34,_AUX_ANALISE!$C$1:$C$2461,0)),"")</f>
        <v/>
      </c>
      <c r="C154" s="255" t="str">
        <f ca="1">IF($B154="","",INDEX(ORCAMENTO!$B:$B,$B154))</f>
        <v/>
      </c>
      <c r="D154" s="255" t="str">
        <f ca="1">IF($B154="","",INDEX(ORCAMENTO!$E:$E,$B154))</f>
        <v/>
      </c>
      <c r="E154" s="255" t="str">
        <f ca="1">IF($B154="","",INDEX(ORCAMENTO!$D:$D,$B154))</f>
        <v/>
      </c>
      <c r="F154" s="255" t="str">
        <f ca="1">IF($B154="","",TRIM(IF(OR(INDEX(ORCAMENTO!$G:$G,$B154)&lt;&gt;"",INDEX(ORCAMENTO!$H:$H,$B154)&lt;&gt;""),"Ano 1; ","")&amp;IF(OR(INDEX(ORCAMENTO!$J:$J,$B154)&lt;&gt;"",INDEX(ORCAMENTO!$K:$K,$B154)&lt;&gt;""),"Ano 2; ","")&amp;IF(OR(INDEX(ORCAMENTO!$M:$M,$B154)&lt;&gt;"",INDEX(ORCAMENTO!$N:$N,$B154)&lt;&gt;""),"Ano 3; ","")&amp;IF(OR(INDEX(ORCAMENTO!$P:$P,$B154)&lt;&gt;"",INDEX(ORCAMENTO!$Q:$Q,$B154)&lt;&gt;""),"Ano 4; ","")&amp;IF(OR(INDEX(ORCAMENTO!$S:$S,$B154)&lt;&gt;"",INDEX(ORCAMENTO!$T:$T,$B154)&lt;&gt;""),"Ano 5; ","")&amp;IF(OR(INDEX(ORCAMENTO!$V:$V,$B154)&lt;&gt;"",INDEX(ORCAMENTO!$W:$W,$B154)&lt;&gt;""),"Ano 6; ","")))</f>
        <v/>
      </c>
      <c r="G154" s="311" t="str">
        <f ca="1">IF($B154="","",IF(INDEX(ORCAMENTO!$G:$G,$B154)&lt;&gt;"",INDEX(ORCAMENTO!$G:$G,$B154),IF(INDEX(ORCAMENTO!$J:$J,$B154)&lt;&gt;"",INDEX(ORCAMENTO!$J:$J,$B154),IF(INDEX(ORCAMENTO!$M:$M,$B154)&lt;&gt;"",INDEX(ORCAMENTO!$M:$M,$B154),IF(INDEX(ORCAMENTO!$P:$P,$B154)&lt;&gt;"",INDEX(ORCAMENTO!$P:$P,$B154),IF(INDEX(ORCAMENTO!$S:$S,$B154)&lt;&gt;"",INDEX(ORCAMENTO!$S:$S,$B154),INDEX(ORCAMENTO!$V:$V,$B154)))))))</f>
        <v/>
      </c>
      <c r="H154" s="312" t="str">
        <f ca="1">IF($B154="","",IF(INDEX(ORCAMENTO!$H:$H,$B154)&lt;&gt;"",INDEX(ORCAMENTO!$H:$H,$B154),IF(INDEX(ORCAMENTO!$K:$K,$B154)&lt;&gt;"",INDEX(ORCAMENTO!$K:$K,$B154),IF(INDEX(ORCAMENTO!$N:$N,$B154)&lt;&gt;"",INDEX(ORCAMENTO!$N:$N,$B154),IF(INDEX(ORCAMENTO!$Q:$Q,$B154)&lt;&gt;"",INDEX(ORCAMENTO!$Q:$Q,$B154),IF(INDEX(ORCAMENTO!$T:$T,$B154)&lt;&gt;"",INDEX(ORCAMENTO!$T:$T,$B154),INDEX(ORCAMENTO!$W:$W,$B154)))))))</f>
        <v/>
      </c>
      <c r="I154" s="255" t="str">
        <f ca="1">IF($B154="","",IF(INDEX(ORCAMENTO!$AI:$AI,$B154)&lt;&gt;"",INDEX(ORCAMENTO!$AI:$AI,$B154),IF(INDEX(ORCAMENTO!$AG:$AG,$B154),"Memorial de cálculo ou anexo obrigatório não informado para item acima do limite.",IF(AND(INDEX(ORCAMENTO!$AC:$AC,$B154),NOT(INDEX(ORCAMENTO!$AE:$AE,$B154))),"Informe pelo menos um ano completo com valor unitário e quantidade.","Pendência identificada automaticamente."))))</f>
        <v/>
      </c>
      <c r="N154" s="255">
        <f t="shared" si="6"/>
        <v>155</v>
      </c>
      <c r="O154" s="255">
        <f ca="1">IF(INDEX(ORCAMENTO!$AI:$AI,$N154)&lt;&gt;"",1,0)</f>
        <v>0</v>
      </c>
      <c r="P154" s="255">
        <f t="shared" ca="1" si="7"/>
        <v>11</v>
      </c>
      <c r="Q154" s="255" t="str">
        <f ca="1">INDEX(ORCAMENTO!$AI:$AI,$N154)</f>
        <v/>
      </c>
    </row>
    <row r="155" spans="2:17" ht="15" customHeight="1" x14ac:dyDescent="0.25">
      <c r="B155" s="255" t="str">
        <f ca="1">IFERROR(INDEX(_AUX_ANALISE!$A$1:$A$2461,MATCH(ROW()-34,_AUX_ANALISE!$C$1:$C$2461,0)),"")</f>
        <v/>
      </c>
      <c r="C155" s="255" t="str">
        <f ca="1">IF($B155="","",INDEX(ORCAMENTO!$B:$B,$B155))</f>
        <v/>
      </c>
      <c r="D155" s="255" t="str">
        <f ca="1">IF($B155="","",INDEX(ORCAMENTO!$E:$E,$B155))</f>
        <v/>
      </c>
      <c r="E155" s="255" t="str">
        <f ca="1">IF($B155="","",INDEX(ORCAMENTO!$D:$D,$B155))</f>
        <v/>
      </c>
      <c r="F155" s="255" t="str">
        <f ca="1">IF($B155="","",TRIM(IF(OR(INDEX(ORCAMENTO!$G:$G,$B155)&lt;&gt;"",INDEX(ORCAMENTO!$H:$H,$B155)&lt;&gt;""),"Ano 1; ","")&amp;IF(OR(INDEX(ORCAMENTO!$J:$J,$B155)&lt;&gt;"",INDEX(ORCAMENTO!$K:$K,$B155)&lt;&gt;""),"Ano 2; ","")&amp;IF(OR(INDEX(ORCAMENTO!$M:$M,$B155)&lt;&gt;"",INDEX(ORCAMENTO!$N:$N,$B155)&lt;&gt;""),"Ano 3; ","")&amp;IF(OR(INDEX(ORCAMENTO!$P:$P,$B155)&lt;&gt;"",INDEX(ORCAMENTO!$Q:$Q,$B155)&lt;&gt;""),"Ano 4; ","")&amp;IF(OR(INDEX(ORCAMENTO!$S:$S,$B155)&lt;&gt;"",INDEX(ORCAMENTO!$T:$T,$B155)&lt;&gt;""),"Ano 5; ","")&amp;IF(OR(INDEX(ORCAMENTO!$V:$V,$B155)&lt;&gt;"",INDEX(ORCAMENTO!$W:$W,$B155)&lt;&gt;""),"Ano 6; ","")))</f>
        <v/>
      </c>
      <c r="G155" s="311" t="str">
        <f ca="1">IF($B155="","",IF(INDEX(ORCAMENTO!$G:$G,$B155)&lt;&gt;"",INDEX(ORCAMENTO!$G:$G,$B155),IF(INDEX(ORCAMENTO!$J:$J,$B155)&lt;&gt;"",INDEX(ORCAMENTO!$J:$J,$B155),IF(INDEX(ORCAMENTO!$M:$M,$B155)&lt;&gt;"",INDEX(ORCAMENTO!$M:$M,$B155),IF(INDEX(ORCAMENTO!$P:$P,$B155)&lt;&gt;"",INDEX(ORCAMENTO!$P:$P,$B155),IF(INDEX(ORCAMENTO!$S:$S,$B155)&lt;&gt;"",INDEX(ORCAMENTO!$S:$S,$B155),INDEX(ORCAMENTO!$V:$V,$B155)))))))</f>
        <v/>
      </c>
      <c r="H155" s="312" t="str">
        <f ca="1">IF($B155="","",IF(INDEX(ORCAMENTO!$H:$H,$B155)&lt;&gt;"",INDEX(ORCAMENTO!$H:$H,$B155),IF(INDEX(ORCAMENTO!$K:$K,$B155)&lt;&gt;"",INDEX(ORCAMENTO!$K:$K,$B155),IF(INDEX(ORCAMENTO!$N:$N,$B155)&lt;&gt;"",INDEX(ORCAMENTO!$N:$N,$B155),IF(INDEX(ORCAMENTO!$Q:$Q,$B155)&lt;&gt;"",INDEX(ORCAMENTO!$Q:$Q,$B155),IF(INDEX(ORCAMENTO!$T:$T,$B155)&lt;&gt;"",INDEX(ORCAMENTO!$T:$T,$B155),INDEX(ORCAMENTO!$W:$W,$B155)))))))</f>
        <v/>
      </c>
      <c r="I155" s="255" t="str">
        <f ca="1">IF($B155="","",IF(INDEX(ORCAMENTO!$AI:$AI,$B155)&lt;&gt;"",INDEX(ORCAMENTO!$AI:$AI,$B155),IF(INDEX(ORCAMENTO!$AG:$AG,$B155),"Memorial de cálculo ou anexo obrigatório não informado para item acima do limite.",IF(AND(INDEX(ORCAMENTO!$AC:$AC,$B155),NOT(INDEX(ORCAMENTO!$AE:$AE,$B155))),"Informe pelo menos um ano completo com valor unitário e quantidade.","Pendência identificada automaticamente."))))</f>
        <v/>
      </c>
      <c r="N155" s="255">
        <f t="shared" si="6"/>
        <v>156</v>
      </c>
      <c r="O155" s="255">
        <f ca="1">IF(INDEX(ORCAMENTO!$AI:$AI,$N155)&lt;&gt;"",1,0)</f>
        <v>0</v>
      </c>
      <c r="P155" s="255">
        <f t="shared" ca="1" si="7"/>
        <v>11</v>
      </c>
      <c r="Q155" s="255" t="str">
        <f ca="1">INDEX(ORCAMENTO!$AI:$AI,$N155)</f>
        <v/>
      </c>
    </row>
    <row r="156" spans="2:17" ht="15" customHeight="1" x14ac:dyDescent="0.25">
      <c r="B156" s="255" t="str">
        <f ca="1">IFERROR(INDEX(_AUX_ANALISE!$A$1:$A$2461,MATCH(ROW()-34,_AUX_ANALISE!$C$1:$C$2461,0)),"")</f>
        <v/>
      </c>
      <c r="C156" s="255" t="str">
        <f ca="1">IF($B156="","",INDEX(ORCAMENTO!$B:$B,$B156))</f>
        <v/>
      </c>
      <c r="D156" s="255" t="str">
        <f ca="1">IF($B156="","",INDEX(ORCAMENTO!$E:$E,$B156))</f>
        <v/>
      </c>
      <c r="E156" s="255" t="str">
        <f ca="1">IF($B156="","",INDEX(ORCAMENTO!$D:$D,$B156))</f>
        <v/>
      </c>
      <c r="F156" s="255" t="str">
        <f ca="1">IF($B156="","",TRIM(IF(OR(INDEX(ORCAMENTO!$G:$G,$B156)&lt;&gt;"",INDEX(ORCAMENTO!$H:$H,$B156)&lt;&gt;""),"Ano 1; ","")&amp;IF(OR(INDEX(ORCAMENTO!$J:$J,$B156)&lt;&gt;"",INDEX(ORCAMENTO!$K:$K,$B156)&lt;&gt;""),"Ano 2; ","")&amp;IF(OR(INDEX(ORCAMENTO!$M:$M,$B156)&lt;&gt;"",INDEX(ORCAMENTO!$N:$N,$B156)&lt;&gt;""),"Ano 3; ","")&amp;IF(OR(INDEX(ORCAMENTO!$P:$P,$B156)&lt;&gt;"",INDEX(ORCAMENTO!$Q:$Q,$B156)&lt;&gt;""),"Ano 4; ","")&amp;IF(OR(INDEX(ORCAMENTO!$S:$S,$B156)&lt;&gt;"",INDEX(ORCAMENTO!$T:$T,$B156)&lt;&gt;""),"Ano 5; ","")&amp;IF(OR(INDEX(ORCAMENTO!$V:$V,$B156)&lt;&gt;"",INDEX(ORCAMENTO!$W:$W,$B156)&lt;&gt;""),"Ano 6; ","")))</f>
        <v/>
      </c>
      <c r="G156" s="311" t="str">
        <f ca="1">IF($B156="","",IF(INDEX(ORCAMENTO!$G:$G,$B156)&lt;&gt;"",INDEX(ORCAMENTO!$G:$G,$B156),IF(INDEX(ORCAMENTO!$J:$J,$B156)&lt;&gt;"",INDEX(ORCAMENTO!$J:$J,$B156),IF(INDEX(ORCAMENTO!$M:$M,$B156)&lt;&gt;"",INDEX(ORCAMENTO!$M:$M,$B156),IF(INDEX(ORCAMENTO!$P:$P,$B156)&lt;&gt;"",INDEX(ORCAMENTO!$P:$P,$B156),IF(INDEX(ORCAMENTO!$S:$S,$B156)&lt;&gt;"",INDEX(ORCAMENTO!$S:$S,$B156),INDEX(ORCAMENTO!$V:$V,$B156)))))))</f>
        <v/>
      </c>
      <c r="H156" s="312" t="str">
        <f ca="1">IF($B156="","",IF(INDEX(ORCAMENTO!$H:$H,$B156)&lt;&gt;"",INDEX(ORCAMENTO!$H:$H,$B156),IF(INDEX(ORCAMENTO!$K:$K,$B156)&lt;&gt;"",INDEX(ORCAMENTO!$K:$K,$B156),IF(INDEX(ORCAMENTO!$N:$N,$B156)&lt;&gt;"",INDEX(ORCAMENTO!$N:$N,$B156),IF(INDEX(ORCAMENTO!$Q:$Q,$B156)&lt;&gt;"",INDEX(ORCAMENTO!$Q:$Q,$B156),IF(INDEX(ORCAMENTO!$T:$T,$B156)&lt;&gt;"",INDEX(ORCAMENTO!$T:$T,$B156),INDEX(ORCAMENTO!$W:$W,$B156)))))))</f>
        <v/>
      </c>
      <c r="I156" s="255" t="str">
        <f ca="1">IF($B156="","",IF(INDEX(ORCAMENTO!$AI:$AI,$B156)&lt;&gt;"",INDEX(ORCAMENTO!$AI:$AI,$B156),IF(INDEX(ORCAMENTO!$AG:$AG,$B156),"Memorial de cálculo ou anexo obrigatório não informado para item acima do limite.",IF(AND(INDEX(ORCAMENTO!$AC:$AC,$B156),NOT(INDEX(ORCAMENTO!$AE:$AE,$B156))),"Informe pelo menos um ano completo com valor unitário e quantidade.","Pendência identificada automaticamente."))))</f>
        <v/>
      </c>
      <c r="N156" s="255">
        <f t="shared" si="6"/>
        <v>157</v>
      </c>
      <c r="O156" s="255">
        <f ca="1">IF(INDEX(ORCAMENTO!$AI:$AI,$N156)&lt;&gt;"",1,0)</f>
        <v>0</v>
      </c>
      <c r="P156" s="255">
        <f t="shared" ca="1" si="7"/>
        <v>11</v>
      </c>
      <c r="Q156" s="255" t="str">
        <f ca="1">INDEX(ORCAMENTO!$AI:$AI,$N156)</f>
        <v/>
      </c>
    </row>
    <row r="157" spans="2:17" ht="15" customHeight="1" x14ac:dyDescent="0.25">
      <c r="B157" s="255" t="str">
        <f ca="1">IFERROR(INDEX(_AUX_ANALISE!$A$1:$A$2461,MATCH(ROW()-34,_AUX_ANALISE!$C$1:$C$2461,0)),"")</f>
        <v/>
      </c>
      <c r="C157" s="255" t="str">
        <f ca="1">IF($B157="","",INDEX(ORCAMENTO!$B:$B,$B157))</f>
        <v/>
      </c>
      <c r="D157" s="255" t="str">
        <f ca="1">IF($B157="","",INDEX(ORCAMENTO!$E:$E,$B157))</f>
        <v/>
      </c>
      <c r="E157" s="255" t="str">
        <f ca="1">IF($B157="","",INDEX(ORCAMENTO!$D:$D,$B157))</f>
        <v/>
      </c>
      <c r="F157" s="255" t="str">
        <f ca="1">IF($B157="","",TRIM(IF(OR(INDEX(ORCAMENTO!$G:$G,$B157)&lt;&gt;"",INDEX(ORCAMENTO!$H:$H,$B157)&lt;&gt;""),"Ano 1; ","")&amp;IF(OR(INDEX(ORCAMENTO!$J:$J,$B157)&lt;&gt;"",INDEX(ORCAMENTO!$K:$K,$B157)&lt;&gt;""),"Ano 2; ","")&amp;IF(OR(INDEX(ORCAMENTO!$M:$M,$B157)&lt;&gt;"",INDEX(ORCAMENTO!$N:$N,$B157)&lt;&gt;""),"Ano 3; ","")&amp;IF(OR(INDEX(ORCAMENTO!$P:$P,$B157)&lt;&gt;"",INDEX(ORCAMENTO!$Q:$Q,$B157)&lt;&gt;""),"Ano 4; ","")&amp;IF(OR(INDEX(ORCAMENTO!$S:$S,$B157)&lt;&gt;"",INDEX(ORCAMENTO!$T:$T,$B157)&lt;&gt;""),"Ano 5; ","")&amp;IF(OR(INDEX(ORCAMENTO!$V:$V,$B157)&lt;&gt;"",INDEX(ORCAMENTO!$W:$W,$B157)&lt;&gt;""),"Ano 6; ","")))</f>
        <v/>
      </c>
      <c r="G157" s="311" t="str">
        <f ca="1">IF($B157="","",IF(INDEX(ORCAMENTO!$G:$G,$B157)&lt;&gt;"",INDEX(ORCAMENTO!$G:$G,$B157),IF(INDEX(ORCAMENTO!$J:$J,$B157)&lt;&gt;"",INDEX(ORCAMENTO!$J:$J,$B157),IF(INDEX(ORCAMENTO!$M:$M,$B157)&lt;&gt;"",INDEX(ORCAMENTO!$M:$M,$B157),IF(INDEX(ORCAMENTO!$P:$P,$B157)&lt;&gt;"",INDEX(ORCAMENTO!$P:$P,$B157),IF(INDEX(ORCAMENTO!$S:$S,$B157)&lt;&gt;"",INDEX(ORCAMENTO!$S:$S,$B157),INDEX(ORCAMENTO!$V:$V,$B157)))))))</f>
        <v/>
      </c>
      <c r="H157" s="312" t="str">
        <f ca="1">IF($B157="","",IF(INDEX(ORCAMENTO!$H:$H,$B157)&lt;&gt;"",INDEX(ORCAMENTO!$H:$H,$B157),IF(INDEX(ORCAMENTO!$K:$K,$B157)&lt;&gt;"",INDEX(ORCAMENTO!$K:$K,$B157),IF(INDEX(ORCAMENTO!$N:$N,$B157)&lt;&gt;"",INDEX(ORCAMENTO!$N:$N,$B157),IF(INDEX(ORCAMENTO!$Q:$Q,$B157)&lt;&gt;"",INDEX(ORCAMENTO!$Q:$Q,$B157),IF(INDEX(ORCAMENTO!$T:$T,$B157)&lt;&gt;"",INDEX(ORCAMENTO!$T:$T,$B157),INDEX(ORCAMENTO!$W:$W,$B157)))))))</f>
        <v/>
      </c>
      <c r="I157" s="255" t="str">
        <f ca="1">IF($B157="","",IF(INDEX(ORCAMENTO!$AI:$AI,$B157)&lt;&gt;"",INDEX(ORCAMENTO!$AI:$AI,$B157),IF(INDEX(ORCAMENTO!$AG:$AG,$B157),"Memorial de cálculo ou anexo obrigatório não informado para item acima do limite.",IF(AND(INDEX(ORCAMENTO!$AC:$AC,$B157),NOT(INDEX(ORCAMENTO!$AE:$AE,$B157))),"Informe pelo menos um ano completo com valor unitário e quantidade.","Pendência identificada automaticamente."))))</f>
        <v/>
      </c>
      <c r="N157" s="255">
        <f t="shared" si="6"/>
        <v>158</v>
      </c>
      <c r="O157" s="255">
        <f ca="1">IF(INDEX(ORCAMENTO!$AI:$AI,$N157)&lt;&gt;"",1,0)</f>
        <v>0</v>
      </c>
      <c r="P157" s="255">
        <f t="shared" ca="1" si="7"/>
        <v>11</v>
      </c>
      <c r="Q157" s="255" t="str">
        <f ca="1">INDEX(ORCAMENTO!$AI:$AI,$N157)</f>
        <v/>
      </c>
    </row>
    <row r="158" spans="2:17" ht="15" customHeight="1" x14ac:dyDescent="0.25">
      <c r="B158" s="255" t="str">
        <f ca="1">IFERROR(INDEX(_AUX_ANALISE!$A$1:$A$2461,MATCH(ROW()-34,_AUX_ANALISE!$C$1:$C$2461,0)),"")</f>
        <v/>
      </c>
      <c r="C158" s="255" t="str">
        <f ca="1">IF($B158="","",INDEX(ORCAMENTO!$B:$B,$B158))</f>
        <v/>
      </c>
      <c r="D158" s="255" t="str">
        <f ca="1">IF($B158="","",INDEX(ORCAMENTO!$E:$E,$B158))</f>
        <v/>
      </c>
      <c r="E158" s="255" t="str">
        <f ca="1">IF($B158="","",INDEX(ORCAMENTO!$D:$D,$B158))</f>
        <v/>
      </c>
      <c r="F158" s="255" t="str">
        <f ca="1">IF($B158="","",TRIM(IF(OR(INDEX(ORCAMENTO!$G:$G,$B158)&lt;&gt;"",INDEX(ORCAMENTO!$H:$H,$B158)&lt;&gt;""),"Ano 1; ","")&amp;IF(OR(INDEX(ORCAMENTO!$J:$J,$B158)&lt;&gt;"",INDEX(ORCAMENTO!$K:$K,$B158)&lt;&gt;""),"Ano 2; ","")&amp;IF(OR(INDEX(ORCAMENTO!$M:$M,$B158)&lt;&gt;"",INDEX(ORCAMENTO!$N:$N,$B158)&lt;&gt;""),"Ano 3; ","")&amp;IF(OR(INDEX(ORCAMENTO!$P:$P,$B158)&lt;&gt;"",INDEX(ORCAMENTO!$Q:$Q,$B158)&lt;&gt;""),"Ano 4; ","")&amp;IF(OR(INDEX(ORCAMENTO!$S:$S,$B158)&lt;&gt;"",INDEX(ORCAMENTO!$T:$T,$B158)&lt;&gt;""),"Ano 5; ","")&amp;IF(OR(INDEX(ORCAMENTO!$V:$V,$B158)&lt;&gt;"",INDEX(ORCAMENTO!$W:$W,$B158)&lt;&gt;""),"Ano 6; ","")))</f>
        <v/>
      </c>
      <c r="G158" s="311" t="str">
        <f ca="1">IF($B158="","",IF(INDEX(ORCAMENTO!$G:$G,$B158)&lt;&gt;"",INDEX(ORCAMENTO!$G:$G,$B158),IF(INDEX(ORCAMENTO!$J:$J,$B158)&lt;&gt;"",INDEX(ORCAMENTO!$J:$J,$B158),IF(INDEX(ORCAMENTO!$M:$M,$B158)&lt;&gt;"",INDEX(ORCAMENTO!$M:$M,$B158),IF(INDEX(ORCAMENTO!$P:$P,$B158)&lt;&gt;"",INDEX(ORCAMENTO!$P:$P,$B158),IF(INDEX(ORCAMENTO!$S:$S,$B158)&lt;&gt;"",INDEX(ORCAMENTO!$S:$S,$B158),INDEX(ORCAMENTO!$V:$V,$B158)))))))</f>
        <v/>
      </c>
      <c r="H158" s="312" t="str">
        <f ca="1">IF($B158="","",IF(INDEX(ORCAMENTO!$H:$H,$B158)&lt;&gt;"",INDEX(ORCAMENTO!$H:$H,$B158),IF(INDEX(ORCAMENTO!$K:$K,$B158)&lt;&gt;"",INDEX(ORCAMENTO!$K:$K,$B158),IF(INDEX(ORCAMENTO!$N:$N,$B158)&lt;&gt;"",INDEX(ORCAMENTO!$N:$N,$B158),IF(INDEX(ORCAMENTO!$Q:$Q,$B158)&lt;&gt;"",INDEX(ORCAMENTO!$Q:$Q,$B158),IF(INDEX(ORCAMENTO!$T:$T,$B158)&lt;&gt;"",INDEX(ORCAMENTO!$T:$T,$B158),INDEX(ORCAMENTO!$W:$W,$B158)))))))</f>
        <v/>
      </c>
      <c r="I158" s="255" t="str">
        <f ca="1">IF($B158="","",IF(INDEX(ORCAMENTO!$AI:$AI,$B158)&lt;&gt;"",INDEX(ORCAMENTO!$AI:$AI,$B158),IF(INDEX(ORCAMENTO!$AG:$AG,$B158),"Memorial de cálculo ou anexo obrigatório não informado para item acima do limite.",IF(AND(INDEX(ORCAMENTO!$AC:$AC,$B158),NOT(INDEX(ORCAMENTO!$AE:$AE,$B158))),"Informe pelo menos um ano completo com valor unitário e quantidade.","Pendência identificada automaticamente."))))</f>
        <v/>
      </c>
      <c r="N158" s="255">
        <f t="shared" si="6"/>
        <v>159</v>
      </c>
      <c r="O158" s="255">
        <f ca="1">IF(INDEX(ORCAMENTO!$AI:$AI,$N158)&lt;&gt;"",1,0)</f>
        <v>0</v>
      </c>
      <c r="P158" s="255">
        <f t="shared" ca="1" si="7"/>
        <v>11</v>
      </c>
      <c r="Q158" s="255" t="str">
        <f ca="1">INDEX(ORCAMENTO!$AI:$AI,$N158)</f>
        <v/>
      </c>
    </row>
    <row r="159" spans="2:17" ht="15" customHeight="1" x14ac:dyDescent="0.25">
      <c r="B159" s="255" t="str">
        <f ca="1">IFERROR(INDEX(_AUX_ANALISE!$A$1:$A$2461,MATCH(ROW()-34,_AUX_ANALISE!$C$1:$C$2461,0)),"")</f>
        <v/>
      </c>
      <c r="C159" s="255" t="str">
        <f ca="1">IF($B159="","",INDEX(ORCAMENTO!$B:$B,$B159))</f>
        <v/>
      </c>
      <c r="D159" s="255" t="str">
        <f ca="1">IF($B159="","",INDEX(ORCAMENTO!$E:$E,$B159))</f>
        <v/>
      </c>
      <c r="E159" s="255" t="str">
        <f ca="1">IF($B159="","",INDEX(ORCAMENTO!$D:$D,$B159))</f>
        <v/>
      </c>
      <c r="F159" s="255" t="str">
        <f ca="1">IF($B159="","",TRIM(IF(OR(INDEX(ORCAMENTO!$G:$G,$B159)&lt;&gt;"",INDEX(ORCAMENTO!$H:$H,$B159)&lt;&gt;""),"Ano 1; ","")&amp;IF(OR(INDEX(ORCAMENTO!$J:$J,$B159)&lt;&gt;"",INDEX(ORCAMENTO!$K:$K,$B159)&lt;&gt;""),"Ano 2; ","")&amp;IF(OR(INDEX(ORCAMENTO!$M:$M,$B159)&lt;&gt;"",INDEX(ORCAMENTO!$N:$N,$B159)&lt;&gt;""),"Ano 3; ","")&amp;IF(OR(INDEX(ORCAMENTO!$P:$P,$B159)&lt;&gt;"",INDEX(ORCAMENTO!$Q:$Q,$B159)&lt;&gt;""),"Ano 4; ","")&amp;IF(OR(INDEX(ORCAMENTO!$S:$S,$B159)&lt;&gt;"",INDEX(ORCAMENTO!$T:$T,$B159)&lt;&gt;""),"Ano 5; ","")&amp;IF(OR(INDEX(ORCAMENTO!$V:$V,$B159)&lt;&gt;"",INDEX(ORCAMENTO!$W:$W,$B159)&lt;&gt;""),"Ano 6; ","")))</f>
        <v/>
      </c>
      <c r="G159" s="311" t="str">
        <f ca="1">IF($B159="","",IF(INDEX(ORCAMENTO!$G:$G,$B159)&lt;&gt;"",INDEX(ORCAMENTO!$G:$G,$B159),IF(INDEX(ORCAMENTO!$J:$J,$B159)&lt;&gt;"",INDEX(ORCAMENTO!$J:$J,$B159),IF(INDEX(ORCAMENTO!$M:$M,$B159)&lt;&gt;"",INDEX(ORCAMENTO!$M:$M,$B159),IF(INDEX(ORCAMENTO!$P:$P,$B159)&lt;&gt;"",INDEX(ORCAMENTO!$P:$P,$B159),IF(INDEX(ORCAMENTO!$S:$S,$B159)&lt;&gt;"",INDEX(ORCAMENTO!$S:$S,$B159),INDEX(ORCAMENTO!$V:$V,$B159)))))))</f>
        <v/>
      </c>
      <c r="H159" s="312" t="str">
        <f ca="1">IF($B159="","",IF(INDEX(ORCAMENTO!$H:$H,$B159)&lt;&gt;"",INDEX(ORCAMENTO!$H:$H,$B159),IF(INDEX(ORCAMENTO!$K:$K,$B159)&lt;&gt;"",INDEX(ORCAMENTO!$K:$K,$B159),IF(INDEX(ORCAMENTO!$N:$N,$B159)&lt;&gt;"",INDEX(ORCAMENTO!$N:$N,$B159),IF(INDEX(ORCAMENTO!$Q:$Q,$B159)&lt;&gt;"",INDEX(ORCAMENTO!$Q:$Q,$B159),IF(INDEX(ORCAMENTO!$T:$T,$B159)&lt;&gt;"",INDEX(ORCAMENTO!$T:$T,$B159),INDEX(ORCAMENTO!$W:$W,$B159)))))))</f>
        <v/>
      </c>
      <c r="I159" s="255" t="str">
        <f ca="1">IF($B159="","",IF(INDEX(ORCAMENTO!$AI:$AI,$B159)&lt;&gt;"",INDEX(ORCAMENTO!$AI:$AI,$B159),IF(INDEX(ORCAMENTO!$AG:$AG,$B159),"Memorial de cálculo ou anexo obrigatório não informado para item acima do limite.",IF(AND(INDEX(ORCAMENTO!$AC:$AC,$B159),NOT(INDEX(ORCAMENTO!$AE:$AE,$B159))),"Informe pelo menos um ano completo com valor unitário e quantidade.","Pendência identificada automaticamente."))))</f>
        <v/>
      </c>
      <c r="N159" s="255">
        <f t="shared" si="6"/>
        <v>160</v>
      </c>
      <c r="O159" s="255">
        <f ca="1">IF(INDEX(ORCAMENTO!$AI:$AI,$N159)&lt;&gt;"",1,0)</f>
        <v>0</v>
      </c>
      <c r="P159" s="255">
        <f t="shared" ca="1" si="7"/>
        <v>11</v>
      </c>
      <c r="Q159" s="255" t="str">
        <f ca="1">INDEX(ORCAMENTO!$AI:$AI,$N159)</f>
        <v/>
      </c>
    </row>
    <row r="160" spans="2:17" ht="15" customHeight="1" x14ac:dyDescent="0.25">
      <c r="B160" s="255" t="str">
        <f ca="1">IFERROR(INDEX(_AUX_ANALISE!$A$1:$A$2461,MATCH(ROW()-34,_AUX_ANALISE!$C$1:$C$2461,0)),"")</f>
        <v/>
      </c>
      <c r="C160" s="255" t="str">
        <f ca="1">IF($B160="","",INDEX(ORCAMENTO!$B:$B,$B160))</f>
        <v/>
      </c>
      <c r="D160" s="255" t="str">
        <f ca="1">IF($B160="","",INDEX(ORCAMENTO!$E:$E,$B160))</f>
        <v/>
      </c>
      <c r="E160" s="255" t="str">
        <f ca="1">IF($B160="","",INDEX(ORCAMENTO!$D:$D,$B160))</f>
        <v/>
      </c>
      <c r="F160" s="255" t="str">
        <f ca="1">IF($B160="","",TRIM(IF(OR(INDEX(ORCAMENTO!$G:$G,$B160)&lt;&gt;"",INDEX(ORCAMENTO!$H:$H,$B160)&lt;&gt;""),"Ano 1; ","")&amp;IF(OR(INDEX(ORCAMENTO!$J:$J,$B160)&lt;&gt;"",INDEX(ORCAMENTO!$K:$K,$B160)&lt;&gt;""),"Ano 2; ","")&amp;IF(OR(INDEX(ORCAMENTO!$M:$M,$B160)&lt;&gt;"",INDEX(ORCAMENTO!$N:$N,$B160)&lt;&gt;""),"Ano 3; ","")&amp;IF(OR(INDEX(ORCAMENTO!$P:$P,$B160)&lt;&gt;"",INDEX(ORCAMENTO!$Q:$Q,$B160)&lt;&gt;""),"Ano 4; ","")&amp;IF(OR(INDEX(ORCAMENTO!$S:$S,$B160)&lt;&gt;"",INDEX(ORCAMENTO!$T:$T,$B160)&lt;&gt;""),"Ano 5; ","")&amp;IF(OR(INDEX(ORCAMENTO!$V:$V,$B160)&lt;&gt;"",INDEX(ORCAMENTO!$W:$W,$B160)&lt;&gt;""),"Ano 6; ","")))</f>
        <v/>
      </c>
      <c r="G160" s="311" t="str">
        <f ca="1">IF($B160="","",IF(INDEX(ORCAMENTO!$G:$G,$B160)&lt;&gt;"",INDEX(ORCAMENTO!$G:$G,$B160),IF(INDEX(ORCAMENTO!$J:$J,$B160)&lt;&gt;"",INDEX(ORCAMENTO!$J:$J,$B160),IF(INDEX(ORCAMENTO!$M:$M,$B160)&lt;&gt;"",INDEX(ORCAMENTO!$M:$M,$B160),IF(INDEX(ORCAMENTO!$P:$P,$B160)&lt;&gt;"",INDEX(ORCAMENTO!$P:$P,$B160),IF(INDEX(ORCAMENTO!$S:$S,$B160)&lt;&gt;"",INDEX(ORCAMENTO!$S:$S,$B160),INDEX(ORCAMENTO!$V:$V,$B160)))))))</f>
        <v/>
      </c>
      <c r="H160" s="312" t="str">
        <f ca="1">IF($B160="","",IF(INDEX(ORCAMENTO!$H:$H,$B160)&lt;&gt;"",INDEX(ORCAMENTO!$H:$H,$B160),IF(INDEX(ORCAMENTO!$K:$K,$B160)&lt;&gt;"",INDEX(ORCAMENTO!$K:$K,$B160),IF(INDEX(ORCAMENTO!$N:$N,$B160)&lt;&gt;"",INDEX(ORCAMENTO!$N:$N,$B160),IF(INDEX(ORCAMENTO!$Q:$Q,$B160)&lt;&gt;"",INDEX(ORCAMENTO!$Q:$Q,$B160),IF(INDEX(ORCAMENTO!$T:$T,$B160)&lt;&gt;"",INDEX(ORCAMENTO!$T:$T,$B160),INDEX(ORCAMENTO!$W:$W,$B160)))))))</f>
        <v/>
      </c>
      <c r="I160" s="255" t="str">
        <f ca="1">IF($B160="","",IF(INDEX(ORCAMENTO!$AI:$AI,$B160)&lt;&gt;"",INDEX(ORCAMENTO!$AI:$AI,$B160),IF(INDEX(ORCAMENTO!$AG:$AG,$B160),"Memorial de cálculo ou anexo obrigatório não informado para item acima do limite.",IF(AND(INDEX(ORCAMENTO!$AC:$AC,$B160),NOT(INDEX(ORCAMENTO!$AE:$AE,$B160))),"Informe pelo menos um ano completo com valor unitário e quantidade.","Pendência identificada automaticamente."))))</f>
        <v/>
      </c>
      <c r="N160" s="255">
        <f t="shared" si="6"/>
        <v>161</v>
      </c>
      <c r="O160" s="255">
        <f ca="1">IF(INDEX(ORCAMENTO!$AI:$AI,$N160)&lt;&gt;"",1,0)</f>
        <v>0</v>
      </c>
      <c r="P160" s="255">
        <f t="shared" ca="1" si="7"/>
        <v>11</v>
      </c>
      <c r="Q160" s="255" t="str">
        <f ca="1">INDEX(ORCAMENTO!$AI:$AI,$N160)</f>
        <v/>
      </c>
    </row>
    <row r="161" spans="2:17" ht="15" customHeight="1" x14ac:dyDescent="0.25">
      <c r="B161" s="255" t="str">
        <f ca="1">IFERROR(INDEX(_AUX_ANALISE!$A$1:$A$2461,MATCH(ROW()-34,_AUX_ANALISE!$C$1:$C$2461,0)),"")</f>
        <v/>
      </c>
      <c r="C161" s="255" t="str">
        <f ca="1">IF($B161="","",INDEX(ORCAMENTO!$B:$B,$B161))</f>
        <v/>
      </c>
      <c r="D161" s="255" t="str">
        <f ca="1">IF($B161="","",INDEX(ORCAMENTO!$E:$E,$B161))</f>
        <v/>
      </c>
      <c r="E161" s="255" t="str">
        <f ca="1">IF($B161="","",INDEX(ORCAMENTO!$D:$D,$B161))</f>
        <v/>
      </c>
      <c r="F161" s="255" t="str">
        <f ca="1">IF($B161="","",TRIM(IF(OR(INDEX(ORCAMENTO!$G:$G,$B161)&lt;&gt;"",INDEX(ORCAMENTO!$H:$H,$B161)&lt;&gt;""),"Ano 1; ","")&amp;IF(OR(INDEX(ORCAMENTO!$J:$J,$B161)&lt;&gt;"",INDEX(ORCAMENTO!$K:$K,$B161)&lt;&gt;""),"Ano 2; ","")&amp;IF(OR(INDEX(ORCAMENTO!$M:$M,$B161)&lt;&gt;"",INDEX(ORCAMENTO!$N:$N,$B161)&lt;&gt;""),"Ano 3; ","")&amp;IF(OR(INDEX(ORCAMENTO!$P:$P,$B161)&lt;&gt;"",INDEX(ORCAMENTO!$Q:$Q,$B161)&lt;&gt;""),"Ano 4; ","")&amp;IF(OR(INDEX(ORCAMENTO!$S:$S,$B161)&lt;&gt;"",INDEX(ORCAMENTO!$T:$T,$B161)&lt;&gt;""),"Ano 5; ","")&amp;IF(OR(INDEX(ORCAMENTO!$V:$V,$B161)&lt;&gt;"",INDEX(ORCAMENTO!$W:$W,$B161)&lt;&gt;""),"Ano 6; ","")))</f>
        <v/>
      </c>
      <c r="G161" s="311" t="str">
        <f ca="1">IF($B161="","",IF(INDEX(ORCAMENTO!$G:$G,$B161)&lt;&gt;"",INDEX(ORCAMENTO!$G:$G,$B161),IF(INDEX(ORCAMENTO!$J:$J,$B161)&lt;&gt;"",INDEX(ORCAMENTO!$J:$J,$B161),IF(INDEX(ORCAMENTO!$M:$M,$B161)&lt;&gt;"",INDEX(ORCAMENTO!$M:$M,$B161),IF(INDEX(ORCAMENTO!$P:$P,$B161)&lt;&gt;"",INDEX(ORCAMENTO!$P:$P,$B161),IF(INDEX(ORCAMENTO!$S:$S,$B161)&lt;&gt;"",INDEX(ORCAMENTO!$S:$S,$B161),INDEX(ORCAMENTO!$V:$V,$B161)))))))</f>
        <v/>
      </c>
      <c r="H161" s="312" t="str">
        <f ca="1">IF($B161="","",IF(INDEX(ORCAMENTO!$H:$H,$B161)&lt;&gt;"",INDEX(ORCAMENTO!$H:$H,$B161),IF(INDEX(ORCAMENTO!$K:$K,$B161)&lt;&gt;"",INDEX(ORCAMENTO!$K:$K,$B161),IF(INDEX(ORCAMENTO!$N:$N,$B161)&lt;&gt;"",INDEX(ORCAMENTO!$N:$N,$B161),IF(INDEX(ORCAMENTO!$Q:$Q,$B161)&lt;&gt;"",INDEX(ORCAMENTO!$Q:$Q,$B161),IF(INDEX(ORCAMENTO!$T:$T,$B161)&lt;&gt;"",INDEX(ORCAMENTO!$T:$T,$B161),INDEX(ORCAMENTO!$W:$W,$B161)))))))</f>
        <v/>
      </c>
      <c r="I161" s="255" t="str">
        <f ca="1">IF($B161="","",IF(INDEX(ORCAMENTO!$AI:$AI,$B161)&lt;&gt;"",INDEX(ORCAMENTO!$AI:$AI,$B161),IF(INDEX(ORCAMENTO!$AG:$AG,$B161),"Memorial de cálculo ou anexo obrigatório não informado para item acima do limite.",IF(AND(INDEX(ORCAMENTO!$AC:$AC,$B161),NOT(INDEX(ORCAMENTO!$AE:$AE,$B161))),"Informe pelo menos um ano completo com valor unitário e quantidade.","Pendência identificada automaticamente."))))</f>
        <v/>
      </c>
      <c r="N161" s="255">
        <f t="shared" si="6"/>
        <v>162</v>
      </c>
      <c r="O161" s="255">
        <f ca="1">IF(INDEX(ORCAMENTO!$AI:$AI,$N161)&lt;&gt;"",1,0)</f>
        <v>0</v>
      </c>
      <c r="P161" s="255">
        <f t="shared" ca="1" si="7"/>
        <v>11</v>
      </c>
      <c r="Q161" s="255" t="str">
        <f ca="1">INDEX(ORCAMENTO!$AI:$AI,$N161)</f>
        <v/>
      </c>
    </row>
    <row r="162" spans="2:17" ht="15" customHeight="1" x14ac:dyDescent="0.25">
      <c r="B162" s="255" t="str">
        <f ca="1">IFERROR(INDEX(_AUX_ANALISE!$A$1:$A$2461,MATCH(ROW()-34,_AUX_ANALISE!$C$1:$C$2461,0)),"")</f>
        <v/>
      </c>
      <c r="C162" s="255" t="str">
        <f ca="1">IF($B162="","",INDEX(ORCAMENTO!$B:$B,$B162))</f>
        <v/>
      </c>
      <c r="D162" s="255" t="str">
        <f ca="1">IF($B162="","",INDEX(ORCAMENTO!$E:$E,$B162))</f>
        <v/>
      </c>
      <c r="E162" s="255" t="str">
        <f ca="1">IF($B162="","",INDEX(ORCAMENTO!$D:$D,$B162))</f>
        <v/>
      </c>
      <c r="F162" s="255" t="str">
        <f ca="1">IF($B162="","",TRIM(IF(OR(INDEX(ORCAMENTO!$G:$G,$B162)&lt;&gt;"",INDEX(ORCAMENTO!$H:$H,$B162)&lt;&gt;""),"Ano 1; ","")&amp;IF(OR(INDEX(ORCAMENTO!$J:$J,$B162)&lt;&gt;"",INDEX(ORCAMENTO!$K:$K,$B162)&lt;&gt;""),"Ano 2; ","")&amp;IF(OR(INDEX(ORCAMENTO!$M:$M,$B162)&lt;&gt;"",INDEX(ORCAMENTO!$N:$N,$B162)&lt;&gt;""),"Ano 3; ","")&amp;IF(OR(INDEX(ORCAMENTO!$P:$P,$B162)&lt;&gt;"",INDEX(ORCAMENTO!$Q:$Q,$B162)&lt;&gt;""),"Ano 4; ","")&amp;IF(OR(INDEX(ORCAMENTO!$S:$S,$B162)&lt;&gt;"",INDEX(ORCAMENTO!$T:$T,$B162)&lt;&gt;""),"Ano 5; ","")&amp;IF(OR(INDEX(ORCAMENTO!$V:$V,$B162)&lt;&gt;"",INDEX(ORCAMENTO!$W:$W,$B162)&lt;&gt;""),"Ano 6; ","")))</f>
        <v/>
      </c>
      <c r="G162" s="311" t="str">
        <f ca="1">IF($B162="","",IF(INDEX(ORCAMENTO!$G:$G,$B162)&lt;&gt;"",INDEX(ORCAMENTO!$G:$G,$B162),IF(INDEX(ORCAMENTO!$J:$J,$B162)&lt;&gt;"",INDEX(ORCAMENTO!$J:$J,$B162),IF(INDEX(ORCAMENTO!$M:$M,$B162)&lt;&gt;"",INDEX(ORCAMENTO!$M:$M,$B162),IF(INDEX(ORCAMENTO!$P:$P,$B162)&lt;&gt;"",INDEX(ORCAMENTO!$P:$P,$B162),IF(INDEX(ORCAMENTO!$S:$S,$B162)&lt;&gt;"",INDEX(ORCAMENTO!$S:$S,$B162),INDEX(ORCAMENTO!$V:$V,$B162)))))))</f>
        <v/>
      </c>
      <c r="H162" s="312" t="str">
        <f ca="1">IF($B162="","",IF(INDEX(ORCAMENTO!$H:$H,$B162)&lt;&gt;"",INDEX(ORCAMENTO!$H:$H,$B162),IF(INDEX(ORCAMENTO!$K:$K,$B162)&lt;&gt;"",INDEX(ORCAMENTO!$K:$K,$B162),IF(INDEX(ORCAMENTO!$N:$N,$B162)&lt;&gt;"",INDEX(ORCAMENTO!$N:$N,$B162),IF(INDEX(ORCAMENTO!$Q:$Q,$B162)&lt;&gt;"",INDEX(ORCAMENTO!$Q:$Q,$B162),IF(INDEX(ORCAMENTO!$T:$T,$B162)&lt;&gt;"",INDEX(ORCAMENTO!$T:$T,$B162),INDEX(ORCAMENTO!$W:$W,$B162)))))))</f>
        <v/>
      </c>
      <c r="I162" s="255" t="str">
        <f ca="1">IF($B162="","",IF(INDEX(ORCAMENTO!$AI:$AI,$B162)&lt;&gt;"",INDEX(ORCAMENTO!$AI:$AI,$B162),IF(INDEX(ORCAMENTO!$AG:$AG,$B162),"Memorial de cálculo ou anexo obrigatório não informado para item acima do limite.",IF(AND(INDEX(ORCAMENTO!$AC:$AC,$B162),NOT(INDEX(ORCAMENTO!$AE:$AE,$B162))),"Informe pelo menos um ano completo com valor unitário e quantidade.","Pendência identificada automaticamente."))))</f>
        <v/>
      </c>
      <c r="N162" s="255">
        <f t="shared" si="6"/>
        <v>163</v>
      </c>
      <c r="O162" s="255">
        <f ca="1">IF(INDEX(ORCAMENTO!$AI:$AI,$N162)&lt;&gt;"",1,0)</f>
        <v>0</v>
      </c>
      <c r="P162" s="255">
        <f t="shared" ca="1" si="7"/>
        <v>11</v>
      </c>
      <c r="Q162" s="255" t="str">
        <f ca="1">INDEX(ORCAMENTO!$AI:$AI,$N162)</f>
        <v/>
      </c>
    </row>
    <row r="163" spans="2:17" ht="15" customHeight="1" x14ac:dyDescent="0.25">
      <c r="B163" s="255" t="str">
        <f ca="1">IFERROR(INDEX(_AUX_ANALISE!$A$1:$A$2461,MATCH(ROW()-34,_AUX_ANALISE!$C$1:$C$2461,0)),"")</f>
        <v/>
      </c>
      <c r="C163" s="255" t="str">
        <f ca="1">IF($B163="","",INDEX(ORCAMENTO!$B:$B,$B163))</f>
        <v/>
      </c>
      <c r="D163" s="255" t="str">
        <f ca="1">IF($B163="","",INDEX(ORCAMENTO!$E:$E,$B163))</f>
        <v/>
      </c>
      <c r="E163" s="255" t="str">
        <f ca="1">IF($B163="","",INDEX(ORCAMENTO!$D:$D,$B163))</f>
        <v/>
      </c>
      <c r="F163" s="255" t="str">
        <f ca="1">IF($B163="","",TRIM(IF(OR(INDEX(ORCAMENTO!$G:$G,$B163)&lt;&gt;"",INDEX(ORCAMENTO!$H:$H,$B163)&lt;&gt;""),"Ano 1; ","")&amp;IF(OR(INDEX(ORCAMENTO!$J:$J,$B163)&lt;&gt;"",INDEX(ORCAMENTO!$K:$K,$B163)&lt;&gt;""),"Ano 2; ","")&amp;IF(OR(INDEX(ORCAMENTO!$M:$M,$B163)&lt;&gt;"",INDEX(ORCAMENTO!$N:$N,$B163)&lt;&gt;""),"Ano 3; ","")&amp;IF(OR(INDEX(ORCAMENTO!$P:$P,$B163)&lt;&gt;"",INDEX(ORCAMENTO!$Q:$Q,$B163)&lt;&gt;""),"Ano 4; ","")&amp;IF(OR(INDEX(ORCAMENTO!$S:$S,$B163)&lt;&gt;"",INDEX(ORCAMENTO!$T:$T,$B163)&lt;&gt;""),"Ano 5; ","")&amp;IF(OR(INDEX(ORCAMENTO!$V:$V,$B163)&lt;&gt;"",INDEX(ORCAMENTO!$W:$W,$B163)&lt;&gt;""),"Ano 6; ","")))</f>
        <v/>
      </c>
      <c r="G163" s="311" t="str">
        <f ca="1">IF($B163="","",IF(INDEX(ORCAMENTO!$G:$G,$B163)&lt;&gt;"",INDEX(ORCAMENTO!$G:$G,$B163),IF(INDEX(ORCAMENTO!$J:$J,$B163)&lt;&gt;"",INDEX(ORCAMENTO!$J:$J,$B163),IF(INDEX(ORCAMENTO!$M:$M,$B163)&lt;&gt;"",INDEX(ORCAMENTO!$M:$M,$B163),IF(INDEX(ORCAMENTO!$P:$P,$B163)&lt;&gt;"",INDEX(ORCAMENTO!$P:$P,$B163),IF(INDEX(ORCAMENTO!$S:$S,$B163)&lt;&gt;"",INDEX(ORCAMENTO!$S:$S,$B163),INDEX(ORCAMENTO!$V:$V,$B163)))))))</f>
        <v/>
      </c>
      <c r="H163" s="312" t="str">
        <f ca="1">IF($B163="","",IF(INDEX(ORCAMENTO!$H:$H,$B163)&lt;&gt;"",INDEX(ORCAMENTO!$H:$H,$B163),IF(INDEX(ORCAMENTO!$K:$K,$B163)&lt;&gt;"",INDEX(ORCAMENTO!$K:$K,$B163),IF(INDEX(ORCAMENTO!$N:$N,$B163)&lt;&gt;"",INDEX(ORCAMENTO!$N:$N,$B163),IF(INDEX(ORCAMENTO!$Q:$Q,$B163)&lt;&gt;"",INDEX(ORCAMENTO!$Q:$Q,$B163),IF(INDEX(ORCAMENTO!$T:$T,$B163)&lt;&gt;"",INDEX(ORCAMENTO!$T:$T,$B163),INDEX(ORCAMENTO!$W:$W,$B163)))))))</f>
        <v/>
      </c>
      <c r="I163" s="255" t="str">
        <f ca="1">IF($B163="","",IF(INDEX(ORCAMENTO!$AI:$AI,$B163)&lt;&gt;"",INDEX(ORCAMENTO!$AI:$AI,$B163),IF(INDEX(ORCAMENTO!$AG:$AG,$B163),"Memorial de cálculo ou anexo obrigatório não informado para item acima do limite.",IF(AND(INDEX(ORCAMENTO!$AC:$AC,$B163),NOT(INDEX(ORCAMENTO!$AE:$AE,$B163))),"Informe pelo menos um ano completo com valor unitário e quantidade.","Pendência identificada automaticamente."))))</f>
        <v/>
      </c>
      <c r="N163" s="255">
        <f t="shared" si="6"/>
        <v>164</v>
      </c>
      <c r="O163" s="255">
        <f ca="1">IF(INDEX(ORCAMENTO!$AI:$AI,$N163)&lt;&gt;"",1,0)</f>
        <v>0</v>
      </c>
      <c r="P163" s="255">
        <f t="shared" ca="1" si="7"/>
        <v>11</v>
      </c>
      <c r="Q163" s="255" t="str">
        <f ca="1">INDEX(ORCAMENTO!$AI:$AI,$N163)</f>
        <v/>
      </c>
    </row>
    <row r="164" spans="2:17" ht="15" customHeight="1" x14ac:dyDescent="0.25">
      <c r="B164" s="255" t="str">
        <f ca="1">IFERROR(INDEX(_AUX_ANALISE!$A$1:$A$2461,MATCH(ROW()-34,_AUX_ANALISE!$C$1:$C$2461,0)),"")</f>
        <v/>
      </c>
      <c r="C164" s="255" t="str">
        <f ca="1">IF($B164="","",INDEX(ORCAMENTO!$B:$B,$B164))</f>
        <v/>
      </c>
      <c r="D164" s="255" t="str">
        <f ca="1">IF($B164="","",INDEX(ORCAMENTO!$E:$E,$B164))</f>
        <v/>
      </c>
      <c r="E164" s="255" t="str">
        <f ca="1">IF($B164="","",INDEX(ORCAMENTO!$D:$D,$B164))</f>
        <v/>
      </c>
      <c r="F164" s="255" t="str">
        <f ca="1">IF($B164="","",TRIM(IF(OR(INDEX(ORCAMENTO!$G:$G,$B164)&lt;&gt;"",INDEX(ORCAMENTO!$H:$H,$B164)&lt;&gt;""),"Ano 1; ","")&amp;IF(OR(INDEX(ORCAMENTO!$J:$J,$B164)&lt;&gt;"",INDEX(ORCAMENTO!$K:$K,$B164)&lt;&gt;""),"Ano 2; ","")&amp;IF(OR(INDEX(ORCAMENTO!$M:$M,$B164)&lt;&gt;"",INDEX(ORCAMENTO!$N:$N,$B164)&lt;&gt;""),"Ano 3; ","")&amp;IF(OR(INDEX(ORCAMENTO!$P:$P,$B164)&lt;&gt;"",INDEX(ORCAMENTO!$Q:$Q,$B164)&lt;&gt;""),"Ano 4; ","")&amp;IF(OR(INDEX(ORCAMENTO!$S:$S,$B164)&lt;&gt;"",INDEX(ORCAMENTO!$T:$T,$B164)&lt;&gt;""),"Ano 5; ","")&amp;IF(OR(INDEX(ORCAMENTO!$V:$V,$B164)&lt;&gt;"",INDEX(ORCAMENTO!$W:$W,$B164)&lt;&gt;""),"Ano 6; ","")))</f>
        <v/>
      </c>
      <c r="G164" s="311" t="str">
        <f ca="1">IF($B164="","",IF(INDEX(ORCAMENTO!$G:$G,$B164)&lt;&gt;"",INDEX(ORCAMENTO!$G:$G,$B164),IF(INDEX(ORCAMENTO!$J:$J,$B164)&lt;&gt;"",INDEX(ORCAMENTO!$J:$J,$B164),IF(INDEX(ORCAMENTO!$M:$M,$B164)&lt;&gt;"",INDEX(ORCAMENTO!$M:$M,$B164),IF(INDEX(ORCAMENTO!$P:$P,$B164)&lt;&gt;"",INDEX(ORCAMENTO!$P:$P,$B164),IF(INDEX(ORCAMENTO!$S:$S,$B164)&lt;&gt;"",INDEX(ORCAMENTO!$S:$S,$B164),INDEX(ORCAMENTO!$V:$V,$B164)))))))</f>
        <v/>
      </c>
      <c r="H164" s="312" t="str">
        <f ca="1">IF($B164="","",IF(INDEX(ORCAMENTO!$H:$H,$B164)&lt;&gt;"",INDEX(ORCAMENTO!$H:$H,$B164),IF(INDEX(ORCAMENTO!$K:$K,$B164)&lt;&gt;"",INDEX(ORCAMENTO!$K:$K,$B164),IF(INDEX(ORCAMENTO!$N:$N,$B164)&lt;&gt;"",INDEX(ORCAMENTO!$N:$N,$B164),IF(INDEX(ORCAMENTO!$Q:$Q,$B164)&lt;&gt;"",INDEX(ORCAMENTO!$Q:$Q,$B164),IF(INDEX(ORCAMENTO!$T:$T,$B164)&lt;&gt;"",INDEX(ORCAMENTO!$T:$T,$B164),INDEX(ORCAMENTO!$W:$W,$B164)))))))</f>
        <v/>
      </c>
      <c r="I164" s="255" t="str">
        <f ca="1">IF($B164="","",IF(INDEX(ORCAMENTO!$AI:$AI,$B164)&lt;&gt;"",INDEX(ORCAMENTO!$AI:$AI,$B164),IF(INDEX(ORCAMENTO!$AG:$AG,$B164),"Memorial de cálculo ou anexo obrigatório não informado para item acima do limite.",IF(AND(INDEX(ORCAMENTO!$AC:$AC,$B164),NOT(INDEX(ORCAMENTO!$AE:$AE,$B164))),"Informe pelo menos um ano completo com valor unitário e quantidade.","Pendência identificada automaticamente."))))</f>
        <v/>
      </c>
      <c r="N164" s="255">
        <f t="shared" si="6"/>
        <v>165</v>
      </c>
      <c r="O164" s="255">
        <f ca="1">IF(INDEX(ORCAMENTO!$AI:$AI,$N164)&lt;&gt;"",1,0)</f>
        <v>0</v>
      </c>
      <c r="P164" s="255">
        <f t="shared" ca="1" si="7"/>
        <v>11</v>
      </c>
      <c r="Q164" s="255" t="str">
        <f ca="1">INDEX(ORCAMENTO!$AI:$AI,$N164)</f>
        <v/>
      </c>
    </row>
    <row r="165" spans="2:17" ht="15" customHeight="1" x14ac:dyDescent="0.25">
      <c r="B165" s="255" t="str">
        <f ca="1">IFERROR(INDEX(_AUX_ANALISE!$A$1:$A$2461,MATCH(ROW()-34,_AUX_ANALISE!$C$1:$C$2461,0)),"")</f>
        <v/>
      </c>
      <c r="C165" s="255" t="str">
        <f ca="1">IF($B165="","",INDEX(ORCAMENTO!$B:$B,$B165))</f>
        <v/>
      </c>
      <c r="D165" s="255" t="str">
        <f ca="1">IF($B165="","",INDEX(ORCAMENTO!$E:$E,$B165))</f>
        <v/>
      </c>
      <c r="E165" s="255" t="str">
        <f ca="1">IF($B165="","",INDEX(ORCAMENTO!$D:$D,$B165))</f>
        <v/>
      </c>
      <c r="F165" s="255" t="str">
        <f ca="1">IF($B165="","",TRIM(IF(OR(INDEX(ORCAMENTO!$G:$G,$B165)&lt;&gt;"",INDEX(ORCAMENTO!$H:$H,$B165)&lt;&gt;""),"Ano 1; ","")&amp;IF(OR(INDEX(ORCAMENTO!$J:$J,$B165)&lt;&gt;"",INDEX(ORCAMENTO!$K:$K,$B165)&lt;&gt;""),"Ano 2; ","")&amp;IF(OR(INDEX(ORCAMENTO!$M:$M,$B165)&lt;&gt;"",INDEX(ORCAMENTO!$N:$N,$B165)&lt;&gt;""),"Ano 3; ","")&amp;IF(OR(INDEX(ORCAMENTO!$P:$P,$B165)&lt;&gt;"",INDEX(ORCAMENTO!$Q:$Q,$B165)&lt;&gt;""),"Ano 4; ","")&amp;IF(OR(INDEX(ORCAMENTO!$S:$S,$B165)&lt;&gt;"",INDEX(ORCAMENTO!$T:$T,$B165)&lt;&gt;""),"Ano 5; ","")&amp;IF(OR(INDEX(ORCAMENTO!$V:$V,$B165)&lt;&gt;"",INDEX(ORCAMENTO!$W:$W,$B165)&lt;&gt;""),"Ano 6; ","")))</f>
        <v/>
      </c>
      <c r="G165" s="311" t="str">
        <f ca="1">IF($B165="","",IF(INDEX(ORCAMENTO!$G:$G,$B165)&lt;&gt;"",INDEX(ORCAMENTO!$G:$G,$B165),IF(INDEX(ORCAMENTO!$J:$J,$B165)&lt;&gt;"",INDEX(ORCAMENTO!$J:$J,$B165),IF(INDEX(ORCAMENTO!$M:$M,$B165)&lt;&gt;"",INDEX(ORCAMENTO!$M:$M,$B165),IF(INDEX(ORCAMENTO!$P:$P,$B165)&lt;&gt;"",INDEX(ORCAMENTO!$P:$P,$B165),IF(INDEX(ORCAMENTO!$S:$S,$B165)&lt;&gt;"",INDEX(ORCAMENTO!$S:$S,$B165),INDEX(ORCAMENTO!$V:$V,$B165)))))))</f>
        <v/>
      </c>
      <c r="H165" s="312" t="str">
        <f ca="1">IF($B165="","",IF(INDEX(ORCAMENTO!$H:$H,$B165)&lt;&gt;"",INDEX(ORCAMENTO!$H:$H,$B165),IF(INDEX(ORCAMENTO!$K:$K,$B165)&lt;&gt;"",INDEX(ORCAMENTO!$K:$K,$B165),IF(INDEX(ORCAMENTO!$N:$N,$B165)&lt;&gt;"",INDEX(ORCAMENTO!$N:$N,$B165),IF(INDEX(ORCAMENTO!$Q:$Q,$B165)&lt;&gt;"",INDEX(ORCAMENTO!$Q:$Q,$B165),IF(INDEX(ORCAMENTO!$T:$T,$B165)&lt;&gt;"",INDEX(ORCAMENTO!$T:$T,$B165),INDEX(ORCAMENTO!$W:$W,$B165)))))))</f>
        <v/>
      </c>
      <c r="I165" s="255" t="str">
        <f ca="1">IF($B165="","",IF(INDEX(ORCAMENTO!$AI:$AI,$B165)&lt;&gt;"",INDEX(ORCAMENTO!$AI:$AI,$B165),IF(INDEX(ORCAMENTO!$AG:$AG,$B165),"Memorial de cálculo ou anexo obrigatório não informado para item acima do limite.",IF(AND(INDEX(ORCAMENTO!$AC:$AC,$B165),NOT(INDEX(ORCAMENTO!$AE:$AE,$B165))),"Informe pelo menos um ano completo com valor unitário e quantidade.","Pendência identificada automaticamente."))))</f>
        <v/>
      </c>
      <c r="N165" s="255">
        <f t="shared" si="6"/>
        <v>166</v>
      </c>
      <c r="O165" s="255">
        <f ca="1">IF(INDEX(ORCAMENTO!$AI:$AI,$N165)&lt;&gt;"",1,0)</f>
        <v>0</v>
      </c>
      <c r="P165" s="255">
        <f t="shared" ca="1" si="7"/>
        <v>11</v>
      </c>
      <c r="Q165" s="255" t="str">
        <f ca="1">INDEX(ORCAMENTO!$AI:$AI,$N165)</f>
        <v/>
      </c>
    </row>
    <row r="166" spans="2:17" ht="15" customHeight="1" x14ac:dyDescent="0.25">
      <c r="B166" s="255" t="str">
        <f ca="1">IFERROR(INDEX(_AUX_ANALISE!$A$1:$A$2461,MATCH(ROW()-34,_AUX_ANALISE!$C$1:$C$2461,0)),"")</f>
        <v/>
      </c>
      <c r="C166" s="255" t="str">
        <f ca="1">IF($B166="","",INDEX(ORCAMENTO!$B:$B,$B166))</f>
        <v/>
      </c>
      <c r="D166" s="255" t="str">
        <f ca="1">IF($B166="","",INDEX(ORCAMENTO!$E:$E,$B166))</f>
        <v/>
      </c>
      <c r="E166" s="255" t="str">
        <f ca="1">IF($B166="","",INDEX(ORCAMENTO!$D:$D,$B166))</f>
        <v/>
      </c>
      <c r="F166" s="255" t="str">
        <f ca="1">IF($B166="","",TRIM(IF(OR(INDEX(ORCAMENTO!$G:$G,$B166)&lt;&gt;"",INDEX(ORCAMENTO!$H:$H,$B166)&lt;&gt;""),"Ano 1; ","")&amp;IF(OR(INDEX(ORCAMENTO!$J:$J,$B166)&lt;&gt;"",INDEX(ORCAMENTO!$K:$K,$B166)&lt;&gt;""),"Ano 2; ","")&amp;IF(OR(INDEX(ORCAMENTO!$M:$M,$B166)&lt;&gt;"",INDEX(ORCAMENTO!$N:$N,$B166)&lt;&gt;""),"Ano 3; ","")&amp;IF(OR(INDEX(ORCAMENTO!$P:$P,$B166)&lt;&gt;"",INDEX(ORCAMENTO!$Q:$Q,$B166)&lt;&gt;""),"Ano 4; ","")&amp;IF(OR(INDEX(ORCAMENTO!$S:$S,$B166)&lt;&gt;"",INDEX(ORCAMENTO!$T:$T,$B166)&lt;&gt;""),"Ano 5; ","")&amp;IF(OR(INDEX(ORCAMENTO!$V:$V,$B166)&lt;&gt;"",INDEX(ORCAMENTO!$W:$W,$B166)&lt;&gt;""),"Ano 6; ","")))</f>
        <v/>
      </c>
      <c r="G166" s="311" t="str">
        <f ca="1">IF($B166="","",IF(INDEX(ORCAMENTO!$G:$G,$B166)&lt;&gt;"",INDEX(ORCAMENTO!$G:$G,$B166),IF(INDEX(ORCAMENTO!$J:$J,$B166)&lt;&gt;"",INDEX(ORCAMENTO!$J:$J,$B166),IF(INDEX(ORCAMENTO!$M:$M,$B166)&lt;&gt;"",INDEX(ORCAMENTO!$M:$M,$B166),IF(INDEX(ORCAMENTO!$P:$P,$B166)&lt;&gt;"",INDEX(ORCAMENTO!$P:$P,$B166),IF(INDEX(ORCAMENTO!$S:$S,$B166)&lt;&gt;"",INDEX(ORCAMENTO!$S:$S,$B166),INDEX(ORCAMENTO!$V:$V,$B166)))))))</f>
        <v/>
      </c>
      <c r="H166" s="312" t="str">
        <f ca="1">IF($B166="","",IF(INDEX(ORCAMENTO!$H:$H,$B166)&lt;&gt;"",INDEX(ORCAMENTO!$H:$H,$B166),IF(INDEX(ORCAMENTO!$K:$K,$B166)&lt;&gt;"",INDEX(ORCAMENTO!$K:$K,$B166),IF(INDEX(ORCAMENTO!$N:$N,$B166)&lt;&gt;"",INDEX(ORCAMENTO!$N:$N,$B166),IF(INDEX(ORCAMENTO!$Q:$Q,$B166)&lt;&gt;"",INDEX(ORCAMENTO!$Q:$Q,$B166),IF(INDEX(ORCAMENTO!$T:$T,$B166)&lt;&gt;"",INDEX(ORCAMENTO!$T:$T,$B166),INDEX(ORCAMENTO!$W:$W,$B166)))))))</f>
        <v/>
      </c>
      <c r="I166" s="255" t="str">
        <f ca="1">IF($B166="","",IF(INDEX(ORCAMENTO!$AI:$AI,$B166)&lt;&gt;"",INDEX(ORCAMENTO!$AI:$AI,$B166),IF(INDEX(ORCAMENTO!$AG:$AG,$B166),"Memorial de cálculo ou anexo obrigatório não informado para item acima do limite.",IF(AND(INDEX(ORCAMENTO!$AC:$AC,$B166),NOT(INDEX(ORCAMENTO!$AE:$AE,$B166))),"Informe pelo menos um ano completo com valor unitário e quantidade.","Pendência identificada automaticamente."))))</f>
        <v/>
      </c>
      <c r="N166" s="255">
        <f t="shared" si="6"/>
        <v>167</v>
      </c>
      <c r="O166" s="255">
        <f ca="1">IF(INDEX(ORCAMENTO!$AI:$AI,$N166)&lt;&gt;"",1,0)</f>
        <v>0</v>
      </c>
      <c r="P166" s="255">
        <f t="shared" ca="1" si="7"/>
        <v>11</v>
      </c>
      <c r="Q166" s="255" t="str">
        <f ca="1">INDEX(ORCAMENTO!$AI:$AI,$N166)</f>
        <v/>
      </c>
    </row>
    <row r="167" spans="2:17" ht="15" customHeight="1" x14ac:dyDescent="0.25">
      <c r="B167" s="255" t="str">
        <f ca="1">IFERROR(INDEX(_AUX_ANALISE!$A$1:$A$2461,MATCH(ROW()-34,_AUX_ANALISE!$C$1:$C$2461,0)),"")</f>
        <v/>
      </c>
      <c r="C167" s="255" t="str">
        <f ca="1">IF($B167="","",INDEX(ORCAMENTO!$B:$B,$B167))</f>
        <v/>
      </c>
      <c r="D167" s="255" t="str">
        <f ca="1">IF($B167="","",INDEX(ORCAMENTO!$E:$E,$B167))</f>
        <v/>
      </c>
      <c r="E167" s="255" t="str">
        <f ca="1">IF($B167="","",INDEX(ORCAMENTO!$D:$D,$B167))</f>
        <v/>
      </c>
      <c r="F167" s="255" t="str">
        <f ca="1">IF($B167="","",TRIM(IF(OR(INDEX(ORCAMENTO!$G:$G,$B167)&lt;&gt;"",INDEX(ORCAMENTO!$H:$H,$B167)&lt;&gt;""),"Ano 1; ","")&amp;IF(OR(INDEX(ORCAMENTO!$J:$J,$B167)&lt;&gt;"",INDEX(ORCAMENTO!$K:$K,$B167)&lt;&gt;""),"Ano 2; ","")&amp;IF(OR(INDEX(ORCAMENTO!$M:$M,$B167)&lt;&gt;"",INDEX(ORCAMENTO!$N:$N,$B167)&lt;&gt;""),"Ano 3; ","")&amp;IF(OR(INDEX(ORCAMENTO!$P:$P,$B167)&lt;&gt;"",INDEX(ORCAMENTO!$Q:$Q,$B167)&lt;&gt;""),"Ano 4; ","")&amp;IF(OR(INDEX(ORCAMENTO!$S:$S,$B167)&lt;&gt;"",INDEX(ORCAMENTO!$T:$T,$B167)&lt;&gt;""),"Ano 5; ","")&amp;IF(OR(INDEX(ORCAMENTO!$V:$V,$B167)&lt;&gt;"",INDEX(ORCAMENTO!$W:$W,$B167)&lt;&gt;""),"Ano 6; ","")))</f>
        <v/>
      </c>
      <c r="G167" s="311" t="str">
        <f ca="1">IF($B167="","",IF(INDEX(ORCAMENTO!$G:$G,$B167)&lt;&gt;"",INDEX(ORCAMENTO!$G:$G,$B167),IF(INDEX(ORCAMENTO!$J:$J,$B167)&lt;&gt;"",INDEX(ORCAMENTO!$J:$J,$B167),IF(INDEX(ORCAMENTO!$M:$M,$B167)&lt;&gt;"",INDEX(ORCAMENTO!$M:$M,$B167),IF(INDEX(ORCAMENTO!$P:$P,$B167)&lt;&gt;"",INDEX(ORCAMENTO!$P:$P,$B167),IF(INDEX(ORCAMENTO!$S:$S,$B167)&lt;&gt;"",INDEX(ORCAMENTO!$S:$S,$B167),INDEX(ORCAMENTO!$V:$V,$B167)))))))</f>
        <v/>
      </c>
      <c r="H167" s="312" t="str">
        <f ca="1">IF($B167="","",IF(INDEX(ORCAMENTO!$H:$H,$B167)&lt;&gt;"",INDEX(ORCAMENTO!$H:$H,$B167),IF(INDEX(ORCAMENTO!$K:$K,$B167)&lt;&gt;"",INDEX(ORCAMENTO!$K:$K,$B167),IF(INDEX(ORCAMENTO!$N:$N,$B167)&lt;&gt;"",INDEX(ORCAMENTO!$N:$N,$B167),IF(INDEX(ORCAMENTO!$Q:$Q,$B167)&lt;&gt;"",INDEX(ORCAMENTO!$Q:$Q,$B167),IF(INDEX(ORCAMENTO!$T:$T,$B167)&lt;&gt;"",INDEX(ORCAMENTO!$T:$T,$B167),INDEX(ORCAMENTO!$W:$W,$B167)))))))</f>
        <v/>
      </c>
      <c r="I167" s="255" t="str">
        <f ca="1">IF($B167="","",IF(INDEX(ORCAMENTO!$AI:$AI,$B167)&lt;&gt;"",INDEX(ORCAMENTO!$AI:$AI,$B167),IF(INDEX(ORCAMENTO!$AG:$AG,$B167),"Memorial de cálculo ou anexo obrigatório não informado para item acima do limite.",IF(AND(INDEX(ORCAMENTO!$AC:$AC,$B167),NOT(INDEX(ORCAMENTO!$AE:$AE,$B167))),"Informe pelo menos um ano completo com valor unitário e quantidade.","Pendência identificada automaticamente."))))</f>
        <v/>
      </c>
      <c r="N167" s="255">
        <f t="shared" si="6"/>
        <v>168</v>
      </c>
      <c r="O167" s="255">
        <f ca="1">IF(INDEX(ORCAMENTO!$AI:$AI,$N167)&lt;&gt;"",1,0)</f>
        <v>0</v>
      </c>
      <c r="P167" s="255">
        <f t="shared" ca="1" si="7"/>
        <v>11</v>
      </c>
      <c r="Q167" s="255" t="str">
        <f ca="1">INDEX(ORCAMENTO!$AI:$AI,$N167)</f>
        <v/>
      </c>
    </row>
    <row r="168" spans="2:17" ht="15" customHeight="1" x14ac:dyDescent="0.25">
      <c r="B168" s="255" t="str">
        <f ca="1">IFERROR(INDEX(_AUX_ANALISE!$A$1:$A$2461,MATCH(ROW()-34,_AUX_ANALISE!$C$1:$C$2461,0)),"")</f>
        <v/>
      </c>
      <c r="C168" s="255" t="str">
        <f ca="1">IF($B168="","",INDEX(ORCAMENTO!$B:$B,$B168))</f>
        <v/>
      </c>
      <c r="D168" s="255" t="str">
        <f ca="1">IF($B168="","",INDEX(ORCAMENTO!$E:$E,$B168))</f>
        <v/>
      </c>
      <c r="E168" s="255" t="str">
        <f ca="1">IF($B168="","",INDEX(ORCAMENTO!$D:$D,$B168))</f>
        <v/>
      </c>
      <c r="F168" s="255" t="str">
        <f ca="1">IF($B168="","",TRIM(IF(OR(INDEX(ORCAMENTO!$G:$G,$B168)&lt;&gt;"",INDEX(ORCAMENTO!$H:$H,$B168)&lt;&gt;""),"Ano 1; ","")&amp;IF(OR(INDEX(ORCAMENTO!$J:$J,$B168)&lt;&gt;"",INDEX(ORCAMENTO!$K:$K,$B168)&lt;&gt;""),"Ano 2; ","")&amp;IF(OR(INDEX(ORCAMENTO!$M:$M,$B168)&lt;&gt;"",INDEX(ORCAMENTO!$N:$N,$B168)&lt;&gt;""),"Ano 3; ","")&amp;IF(OR(INDEX(ORCAMENTO!$P:$P,$B168)&lt;&gt;"",INDEX(ORCAMENTO!$Q:$Q,$B168)&lt;&gt;""),"Ano 4; ","")&amp;IF(OR(INDEX(ORCAMENTO!$S:$S,$B168)&lt;&gt;"",INDEX(ORCAMENTO!$T:$T,$B168)&lt;&gt;""),"Ano 5; ","")&amp;IF(OR(INDEX(ORCAMENTO!$V:$V,$B168)&lt;&gt;"",INDEX(ORCAMENTO!$W:$W,$B168)&lt;&gt;""),"Ano 6; ","")))</f>
        <v/>
      </c>
      <c r="G168" s="311" t="str">
        <f ca="1">IF($B168="","",IF(INDEX(ORCAMENTO!$G:$G,$B168)&lt;&gt;"",INDEX(ORCAMENTO!$G:$G,$B168),IF(INDEX(ORCAMENTO!$J:$J,$B168)&lt;&gt;"",INDEX(ORCAMENTO!$J:$J,$B168),IF(INDEX(ORCAMENTO!$M:$M,$B168)&lt;&gt;"",INDEX(ORCAMENTO!$M:$M,$B168),IF(INDEX(ORCAMENTO!$P:$P,$B168)&lt;&gt;"",INDEX(ORCAMENTO!$P:$P,$B168),IF(INDEX(ORCAMENTO!$S:$S,$B168)&lt;&gt;"",INDEX(ORCAMENTO!$S:$S,$B168),INDEX(ORCAMENTO!$V:$V,$B168)))))))</f>
        <v/>
      </c>
      <c r="H168" s="312" t="str">
        <f ca="1">IF($B168="","",IF(INDEX(ORCAMENTO!$H:$H,$B168)&lt;&gt;"",INDEX(ORCAMENTO!$H:$H,$B168),IF(INDEX(ORCAMENTO!$K:$K,$B168)&lt;&gt;"",INDEX(ORCAMENTO!$K:$K,$B168),IF(INDEX(ORCAMENTO!$N:$N,$B168)&lt;&gt;"",INDEX(ORCAMENTO!$N:$N,$B168),IF(INDEX(ORCAMENTO!$Q:$Q,$B168)&lt;&gt;"",INDEX(ORCAMENTO!$Q:$Q,$B168),IF(INDEX(ORCAMENTO!$T:$T,$B168)&lt;&gt;"",INDEX(ORCAMENTO!$T:$T,$B168),INDEX(ORCAMENTO!$W:$W,$B168)))))))</f>
        <v/>
      </c>
      <c r="I168" s="255" t="str">
        <f ca="1">IF($B168="","",IF(INDEX(ORCAMENTO!$AI:$AI,$B168)&lt;&gt;"",INDEX(ORCAMENTO!$AI:$AI,$B168),IF(INDEX(ORCAMENTO!$AG:$AG,$B168),"Memorial de cálculo ou anexo obrigatório não informado para item acima do limite.",IF(AND(INDEX(ORCAMENTO!$AC:$AC,$B168),NOT(INDEX(ORCAMENTO!$AE:$AE,$B168))),"Informe pelo menos um ano completo com valor unitário e quantidade.","Pendência identificada automaticamente."))))</f>
        <v/>
      </c>
      <c r="N168" s="255">
        <f t="shared" si="6"/>
        <v>169</v>
      </c>
      <c r="O168" s="255">
        <f ca="1">IF(INDEX(ORCAMENTO!$AI:$AI,$N168)&lt;&gt;"",1,0)</f>
        <v>0</v>
      </c>
      <c r="P168" s="255">
        <f t="shared" ca="1" si="7"/>
        <v>11</v>
      </c>
      <c r="Q168" s="255" t="str">
        <f ca="1">INDEX(ORCAMENTO!$AI:$AI,$N168)</f>
        <v/>
      </c>
    </row>
    <row r="169" spans="2:17" ht="15" customHeight="1" x14ac:dyDescent="0.25">
      <c r="B169" s="255" t="str">
        <f ca="1">IFERROR(INDEX(_AUX_ANALISE!$A$1:$A$2461,MATCH(ROW()-34,_AUX_ANALISE!$C$1:$C$2461,0)),"")</f>
        <v/>
      </c>
      <c r="C169" s="255" t="str">
        <f ca="1">IF($B169="","",INDEX(ORCAMENTO!$B:$B,$B169))</f>
        <v/>
      </c>
      <c r="D169" s="255" t="str">
        <f ca="1">IF($B169="","",INDEX(ORCAMENTO!$E:$E,$B169))</f>
        <v/>
      </c>
      <c r="E169" s="255" t="str">
        <f ca="1">IF($B169="","",INDEX(ORCAMENTO!$D:$D,$B169))</f>
        <v/>
      </c>
      <c r="F169" s="255" t="str">
        <f ca="1">IF($B169="","",TRIM(IF(OR(INDEX(ORCAMENTO!$G:$G,$B169)&lt;&gt;"",INDEX(ORCAMENTO!$H:$H,$B169)&lt;&gt;""),"Ano 1; ","")&amp;IF(OR(INDEX(ORCAMENTO!$J:$J,$B169)&lt;&gt;"",INDEX(ORCAMENTO!$K:$K,$B169)&lt;&gt;""),"Ano 2; ","")&amp;IF(OR(INDEX(ORCAMENTO!$M:$M,$B169)&lt;&gt;"",INDEX(ORCAMENTO!$N:$N,$B169)&lt;&gt;""),"Ano 3; ","")&amp;IF(OR(INDEX(ORCAMENTO!$P:$P,$B169)&lt;&gt;"",INDEX(ORCAMENTO!$Q:$Q,$B169)&lt;&gt;""),"Ano 4; ","")&amp;IF(OR(INDEX(ORCAMENTO!$S:$S,$B169)&lt;&gt;"",INDEX(ORCAMENTO!$T:$T,$B169)&lt;&gt;""),"Ano 5; ","")&amp;IF(OR(INDEX(ORCAMENTO!$V:$V,$B169)&lt;&gt;"",INDEX(ORCAMENTO!$W:$W,$B169)&lt;&gt;""),"Ano 6; ","")))</f>
        <v/>
      </c>
      <c r="G169" s="311" t="str">
        <f ca="1">IF($B169="","",IF(INDEX(ORCAMENTO!$G:$G,$B169)&lt;&gt;"",INDEX(ORCAMENTO!$G:$G,$B169),IF(INDEX(ORCAMENTO!$J:$J,$B169)&lt;&gt;"",INDEX(ORCAMENTO!$J:$J,$B169),IF(INDEX(ORCAMENTO!$M:$M,$B169)&lt;&gt;"",INDEX(ORCAMENTO!$M:$M,$B169),IF(INDEX(ORCAMENTO!$P:$P,$B169)&lt;&gt;"",INDEX(ORCAMENTO!$P:$P,$B169),IF(INDEX(ORCAMENTO!$S:$S,$B169)&lt;&gt;"",INDEX(ORCAMENTO!$S:$S,$B169),INDEX(ORCAMENTO!$V:$V,$B169)))))))</f>
        <v/>
      </c>
      <c r="H169" s="312" t="str">
        <f ca="1">IF($B169="","",IF(INDEX(ORCAMENTO!$H:$H,$B169)&lt;&gt;"",INDEX(ORCAMENTO!$H:$H,$B169),IF(INDEX(ORCAMENTO!$K:$K,$B169)&lt;&gt;"",INDEX(ORCAMENTO!$K:$K,$B169),IF(INDEX(ORCAMENTO!$N:$N,$B169)&lt;&gt;"",INDEX(ORCAMENTO!$N:$N,$B169),IF(INDEX(ORCAMENTO!$Q:$Q,$B169)&lt;&gt;"",INDEX(ORCAMENTO!$Q:$Q,$B169),IF(INDEX(ORCAMENTO!$T:$T,$B169)&lt;&gt;"",INDEX(ORCAMENTO!$T:$T,$B169),INDEX(ORCAMENTO!$W:$W,$B169)))))))</f>
        <v/>
      </c>
      <c r="I169" s="255" t="str">
        <f ca="1">IF($B169="","",IF(INDEX(ORCAMENTO!$AI:$AI,$B169)&lt;&gt;"",INDEX(ORCAMENTO!$AI:$AI,$B169),IF(INDEX(ORCAMENTO!$AG:$AG,$B169),"Memorial de cálculo ou anexo obrigatório não informado para item acima do limite.",IF(AND(INDEX(ORCAMENTO!$AC:$AC,$B169),NOT(INDEX(ORCAMENTO!$AE:$AE,$B169))),"Informe pelo menos um ano completo com valor unitário e quantidade.","Pendência identificada automaticamente."))))</f>
        <v/>
      </c>
      <c r="N169" s="255">
        <f t="shared" si="6"/>
        <v>170</v>
      </c>
      <c r="O169" s="255">
        <f ca="1">IF(INDEX(ORCAMENTO!$AI:$AI,$N169)&lt;&gt;"",1,0)</f>
        <v>0</v>
      </c>
      <c r="P169" s="255">
        <f t="shared" ca="1" si="7"/>
        <v>11</v>
      </c>
      <c r="Q169" s="255" t="str">
        <f ca="1">INDEX(ORCAMENTO!$AI:$AI,$N169)</f>
        <v/>
      </c>
    </row>
    <row r="170" spans="2:17" ht="15" customHeight="1" x14ac:dyDescent="0.25">
      <c r="B170" s="255" t="str">
        <f ca="1">IFERROR(INDEX(_AUX_ANALISE!$A$1:$A$2461,MATCH(ROW()-34,_AUX_ANALISE!$C$1:$C$2461,0)),"")</f>
        <v/>
      </c>
      <c r="C170" s="255" t="str">
        <f ca="1">IF($B170="","",INDEX(ORCAMENTO!$B:$B,$B170))</f>
        <v/>
      </c>
      <c r="D170" s="255" t="str">
        <f ca="1">IF($B170="","",INDEX(ORCAMENTO!$E:$E,$B170))</f>
        <v/>
      </c>
      <c r="E170" s="255" t="str">
        <f ca="1">IF($B170="","",INDEX(ORCAMENTO!$D:$D,$B170))</f>
        <v/>
      </c>
      <c r="F170" s="255" t="str">
        <f ca="1">IF($B170="","",TRIM(IF(OR(INDEX(ORCAMENTO!$G:$G,$B170)&lt;&gt;"",INDEX(ORCAMENTO!$H:$H,$B170)&lt;&gt;""),"Ano 1; ","")&amp;IF(OR(INDEX(ORCAMENTO!$J:$J,$B170)&lt;&gt;"",INDEX(ORCAMENTO!$K:$K,$B170)&lt;&gt;""),"Ano 2; ","")&amp;IF(OR(INDEX(ORCAMENTO!$M:$M,$B170)&lt;&gt;"",INDEX(ORCAMENTO!$N:$N,$B170)&lt;&gt;""),"Ano 3; ","")&amp;IF(OR(INDEX(ORCAMENTO!$P:$P,$B170)&lt;&gt;"",INDEX(ORCAMENTO!$Q:$Q,$B170)&lt;&gt;""),"Ano 4; ","")&amp;IF(OR(INDEX(ORCAMENTO!$S:$S,$B170)&lt;&gt;"",INDEX(ORCAMENTO!$T:$T,$B170)&lt;&gt;""),"Ano 5; ","")&amp;IF(OR(INDEX(ORCAMENTO!$V:$V,$B170)&lt;&gt;"",INDEX(ORCAMENTO!$W:$W,$B170)&lt;&gt;""),"Ano 6; ","")))</f>
        <v/>
      </c>
      <c r="G170" s="311" t="str">
        <f ca="1">IF($B170="","",IF(INDEX(ORCAMENTO!$G:$G,$B170)&lt;&gt;"",INDEX(ORCAMENTO!$G:$G,$B170),IF(INDEX(ORCAMENTO!$J:$J,$B170)&lt;&gt;"",INDEX(ORCAMENTO!$J:$J,$B170),IF(INDEX(ORCAMENTO!$M:$M,$B170)&lt;&gt;"",INDEX(ORCAMENTO!$M:$M,$B170),IF(INDEX(ORCAMENTO!$P:$P,$B170)&lt;&gt;"",INDEX(ORCAMENTO!$P:$P,$B170),IF(INDEX(ORCAMENTO!$S:$S,$B170)&lt;&gt;"",INDEX(ORCAMENTO!$S:$S,$B170),INDEX(ORCAMENTO!$V:$V,$B170)))))))</f>
        <v/>
      </c>
      <c r="H170" s="312" t="str">
        <f ca="1">IF($B170="","",IF(INDEX(ORCAMENTO!$H:$H,$B170)&lt;&gt;"",INDEX(ORCAMENTO!$H:$H,$B170),IF(INDEX(ORCAMENTO!$K:$K,$B170)&lt;&gt;"",INDEX(ORCAMENTO!$K:$K,$B170),IF(INDEX(ORCAMENTO!$N:$N,$B170)&lt;&gt;"",INDEX(ORCAMENTO!$N:$N,$B170),IF(INDEX(ORCAMENTO!$Q:$Q,$B170)&lt;&gt;"",INDEX(ORCAMENTO!$Q:$Q,$B170),IF(INDEX(ORCAMENTO!$T:$T,$B170)&lt;&gt;"",INDEX(ORCAMENTO!$T:$T,$B170),INDEX(ORCAMENTO!$W:$W,$B170)))))))</f>
        <v/>
      </c>
      <c r="I170" s="255" t="str">
        <f ca="1">IF($B170="","",IF(INDEX(ORCAMENTO!$AI:$AI,$B170)&lt;&gt;"",INDEX(ORCAMENTO!$AI:$AI,$B170),IF(INDEX(ORCAMENTO!$AG:$AG,$B170),"Memorial de cálculo ou anexo obrigatório não informado para item acima do limite.",IF(AND(INDEX(ORCAMENTO!$AC:$AC,$B170),NOT(INDEX(ORCAMENTO!$AE:$AE,$B170))),"Informe pelo menos um ano completo com valor unitário e quantidade.","Pendência identificada automaticamente."))))</f>
        <v/>
      </c>
      <c r="N170" s="255">
        <f t="shared" si="6"/>
        <v>171</v>
      </c>
      <c r="O170" s="255">
        <f ca="1">IF(INDEX(ORCAMENTO!$AI:$AI,$N170)&lt;&gt;"",1,0)</f>
        <v>0</v>
      </c>
      <c r="P170" s="255">
        <f t="shared" ca="1" si="7"/>
        <v>11</v>
      </c>
      <c r="Q170" s="255" t="str">
        <f ca="1">INDEX(ORCAMENTO!$AI:$AI,$N170)</f>
        <v/>
      </c>
    </row>
    <row r="171" spans="2:17" ht="15" customHeight="1" x14ac:dyDescent="0.25">
      <c r="B171" s="255" t="str">
        <f ca="1">IFERROR(INDEX(_AUX_ANALISE!$A$1:$A$2461,MATCH(ROW()-34,_AUX_ANALISE!$C$1:$C$2461,0)),"")</f>
        <v/>
      </c>
      <c r="C171" s="255" t="str">
        <f ca="1">IF($B171="","",INDEX(ORCAMENTO!$B:$B,$B171))</f>
        <v/>
      </c>
      <c r="D171" s="255" t="str">
        <f ca="1">IF($B171="","",INDEX(ORCAMENTO!$E:$E,$B171))</f>
        <v/>
      </c>
      <c r="E171" s="255" t="str">
        <f ca="1">IF($B171="","",INDEX(ORCAMENTO!$D:$D,$B171))</f>
        <v/>
      </c>
      <c r="F171" s="255" t="str">
        <f ca="1">IF($B171="","",TRIM(IF(OR(INDEX(ORCAMENTO!$G:$G,$B171)&lt;&gt;"",INDEX(ORCAMENTO!$H:$H,$B171)&lt;&gt;""),"Ano 1; ","")&amp;IF(OR(INDEX(ORCAMENTO!$J:$J,$B171)&lt;&gt;"",INDEX(ORCAMENTO!$K:$K,$B171)&lt;&gt;""),"Ano 2; ","")&amp;IF(OR(INDEX(ORCAMENTO!$M:$M,$B171)&lt;&gt;"",INDEX(ORCAMENTO!$N:$N,$B171)&lt;&gt;""),"Ano 3; ","")&amp;IF(OR(INDEX(ORCAMENTO!$P:$P,$B171)&lt;&gt;"",INDEX(ORCAMENTO!$Q:$Q,$B171)&lt;&gt;""),"Ano 4; ","")&amp;IF(OR(INDEX(ORCAMENTO!$S:$S,$B171)&lt;&gt;"",INDEX(ORCAMENTO!$T:$T,$B171)&lt;&gt;""),"Ano 5; ","")&amp;IF(OR(INDEX(ORCAMENTO!$V:$V,$B171)&lt;&gt;"",INDEX(ORCAMENTO!$W:$W,$B171)&lt;&gt;""),"Ano 6; ","")))</f>
        <v/>
      </c>
      <c r="G171" s="311" t="str">
        <f ca="1">IF($B171="","",IF(INDEX(ORCAMENTO!$G:$G,$B171)&lt;&gt;"",INDEX(ORCAMENTO!$G:$G,$B171),IF(INDEX(ORCAMENTO!$J:$J,$B171)&lt;&gt;"",INDEX(ORCAMENTO!$J:$J,$B171),IF(INDEX(ORCAMENTO!$M:$M,$B171)&lt;&gt;"",INDEX(ORCAMENTO!$M:$M,$B171),IF(INDEX(ORCAMENTO!$P:$P,$B171)&lt;&gt;"",INDEX(ORCAMENTO!$P:$P,$B171),IF(INDEX(ORCAMENTO!$S:$S,$B171)&lt;&gt;"",INDEX(ORCAMENTO!$S:$S,$B171),INDEX(ORCAMENTO!$V:$V,$B171)))))))</f>
        <v/>
      </c>
      <c r="H171" s="312" t="str">
        <f ca="1">IF($B171="","",IF(INDEX(ORCAMENTO!$H:$H,$B171)&lt;&gt;"",INDEX(ORCAMENTO!$H:$H,$B171),IF(INDEX(ORCAMENTO!$K:$K,$B171)&lt;&gt;"",INDEX(ORCAMENTO!$K:$K,$B171),IF(INDEX(ORCAMENTO!$N:$N,$B171)&lt;&gt;"",INDEX(ORCAMENTO!$N:$N,$B171),IF(INDEX(ORCAMENTO!$Q:$Q,$B171)&lt;&gt;"",INDEX(ORCAMENTO!$Q:$Q,$B171),IF(INDEX(ORCAMENTO!$T:$T,$B171)&lt;&gt;"",INDEX(ORCAMENTO!$T:$T,$B171),INDEX(ORCAMENTO!$W:$W,$B171)))))))</f>
        <v/>
      </c>
      <c r="I171" s="255" t="str">
        <f ca="1">IF($B171="","",IF(INDEX(ORCAMENTO!$AI:$AI,$B171)&lt;&gt;"",INDEX(ORCAMENTO!$AI:$AI,$B171),IF(INDEX(ORCAMENTO!$AG:$AG,$B171),"Memorial de cálculo ou anexo obrigatório não informado para item acima do limite.",IF(AND(INDEX(ORCAMENTO!$AC:$AC,$B171),NOT(INDEX(ORCAMENTO!$AE:$AE,$B171))),"Informe pelo menos um ano completo com valor unitário e quantidade.","Pendência identificada automaticamente."))))</f>
        <v/>
      </c>
      <c r="N171" s="255">
        <f t="shared" si="6"/>
        <v>172</v>
      </c>
      <c r="O171" s="255">
        <f ca="1">IF(INDEX(ORCAMENTO!$AI:$AI,$N171)&lt;&gt;"",1,0)</f>
        <v>0</v>
      </c>
      <c r="P171" s="255">
        <f t="shared" ca="1" si="7"/>
        <v>11</v>
      </c>
      <c r="Q171" s="255" t="str">
        <f ca="1">INDEX(ORCAMENTO!$AI:$AI,$N171)</f>
        <v/>
      </c>
    </row>
    <row r="172" spans="2:17" ht="15" customHeight="1" x14ac:dyDescent="0.25">
      <c r="B172" s="255" t="str">
        <f ca="1">IFERROR(INDEX(_AUX_ANALISE!$A$1:$A$2461,MATCH(ROW()-34,_AUX_ANALISE!$C$1:$C$2461,0)),"")</f>
        <v/>
      </c>
      <c r="C172" s="255" t="str">
        <f ca="1">IF($B172="","",INDEX(ORCAMENTO!$B:$B,$B172))</f>
        <v/>
      </c>
      <c r="D172" s="255" t="str">
        <f ca="1">IF($B172="","",INDEX(ORCAMENTO!$E:$E,$B172))</f>
        <v/>
      </c>
      <c r="E172" s="255" t="str">
        <f ca="1">IF($B172="","",INDEX(ORCAMENTO!$D:$D,$B172))</f>
        <v/>
      </c>
      <c r="F172" s="255" t="str">
        <f ca="1">IF($B172="","",TRIM(IF(OR(INDEX(ORCAMENTO!$G:$G,$B172)&lt;&gt;"",INDEX(ORCAMENTO!$H:$H,$B172)&lt;&gt;""),"Ano 1; ","")&amp;IF(OR(INDEX(ORCAMENTO!$J:$J,$B172)&lt;&gt;"",INDEX(ORCAMENTO!$K:$K,$B172)&lt;&gt;""),"Ano 2; ","")&amp;IF(OR(INDEX(ORCAMENTO!$M:$M,$B172)&lt;&gt;"",INDEX(ORCAMENTO!$N:$N,$B172)&lt;&gt;""),"Ano 3; ","")&amp;IF(OR(INDEX(ORCAMENTO!$P:$P,$B172)&lt;&gt;"",INDEX(ORCAMENTO!$Q:$Q,$B172)&lt;&gt;""),"Ano 4; ","")&amp;IF(OR(INDEX(ORCAMENTO!$S:$S,$B172)&lt;&gt;"",INDEX(ORCAMENTO!$T:$T,$B172)&lt;&gt;""),"Ano 5; ","")&amp;IF(OR(INDEX(ORCAMENTO!$V:$V,$B172)&lt;&gt;"",INDEX(ORCAMENTO!$W:$W,$B172)&lt;&gt;""),"Ano 6; ","")))</f>
        <v/>
      </c>
      <c r="G172" s="311" t="str">
        <f ca="1">IF($B172="","",IF(INDEX(ORCAMENTO!$G:$G,$B172)&lt;&gt;"",INDEX(ORCAMENTO!$G:$G,$B172),IF(INDEX(ORCAMENTO!$J:$J,$B172)&lt;&gt;"",INDEX(ORCAMENTO!$J:$J,$B172),IF(INDEX(ORCAMENTO!$M:$M,$B172)&lt;&gt;"",INDEX(ORCAMENTO!$M:$M,$B172),IF(INDEX(ORCAMENTO!$P:$P,$B172)&lt;&gt;"",INDEX(ORCAMENTO!$P:$P,$B172),IF(INDEX(ORCAMENTO!$S:$S,$B172)&lt;&gt;"",INDEX(ORCAMENTO!$S:$S,$B172),INDEX(ORCAMENTO!$V:$V,$B172)))))))</f>
        <v/>
      </c>
      <c r="H172" s="312" t="str">
        <f ca="1">IF($B172="","",IF(INDEX(ORCAMENTO!$H:$H,$B172)&lt;&gt;"",INDEX(ORCAMENTO!$H:$H,$B172),IF(INDEX(ORCAMENTO!$K:$K,$B172)&lt;&gt;"",INDEX(ORCAMENTO!$K:$K,$B172),IF(INDEX(ORCAMENTO!$N:$N,$B172)&lt;&gt;"",INDEX(ORCAMENTO!$N:$N,$B172),IF(INDEX(ORCAMENTO!$Q:$Q,$B172)&lt;&gt;"",INDEX(ORCAMENTO!$Q:$Q,$B172),IF(INDEX(ORCAMENTO!$T:$T,$B172)&lt;&gt;"",INDEX(ORCAMENTO!$T:$T,$B172),INDEX(ORCAMENTO!$W:$W,$B172)))))))</f>
        <v/>
      </c>
      <c r="I172" s="255" t="str">
        <f ca="1">IF($B172="","",IF(INDEX(ORCAMENTO!$AI:$AI,$B172)&lt;&gt;"",INDEX(ORCAMENTO!$AI:$AI,$B172),IF(INDEX(ORCAMENTO!$AG:$AG,$B172),"Memorial de cálculo ou anexo obrigatório não informado para item acima do limite.",IF(AND(INDEX(ORCAMENTO!$AC:$AC,$B172),NOT(INDEX(ORCAMENTO!$AE:$AE,$B172))),"Informe pelo menos um ano completo com valor unitário e quantidade.","Pendência identificada automaticamente."))))</f>
        <v/>
      </c>
      <c r="N172" s="255">
        <f t="shared" si="6"/>
        <v>173</v>
      </c>
      <c r="O172" s="255">
        <f ca="1">IF(INDEX(ORCAMENTO!$AI:$AI,$N172)&lt;&gt;"",1,0)</f>
        <v>0</v>
      </c>
      <c r="P172" s="255">
        <f t="shared" ca="1" si="7"/>
        <v>11</v>
      </c>
      <c r="Q172" s="255" t="str">
        <f ca="1">INDEX(ORCAMENTO!$AI:$AI,$N172)</f>
        <v/>
      </c>
    </row>
    <row r="173" spans="2:17" ht="15" customHeight="1" x14ac:dyDescent="0.25">
      <c r="B173" s="255" t="str">
        <f ca="1">IFERROR(INDEX(_AUX_ANALISE!$A$1:$A$2461,MATCH(ROW()-34,_AUX_ANALISE!$C$1:$C$2461,0)),"")</f>
        <v/>
      </c>
      <c r="C173" s="255" t="str">
        <f ca="1">IF($B173="","",INDEX(ORCAMENTO!$B:$B,$B173))</f>
        <v/>
      </c>
      <c r="D173" s="255" t="str">
        <f ca="1">IF($B173="","",INDEX(ORCAMENTO!$E:$E,$B173))</f>
        <v/>
      </c>
      <c r="E173" s="255" t="str">
        <f ca="1">IF($B173="","",INDEX(ORCAMENTO!$D:$D,$B173))</f>
        <v/>
      </c>
      <c r="F173" s="255" t="str">
        <f ca="1">IF($B173="","",TRIM(IF(OR(INDEX(ORCAMENTO!$G:$G,$B173)&lt;&gt;"",INDEX(ORCAMENTO!$H:$H,$B173)&lt;&gt;""),"Ano 1; ","")&amp;IF(OR(INDEX(ORCAMENTO!$J:$J,$B173)&lt;&gt;"",INDEX(ORCAMENTO!$K:$K,$B173)&lt;&gt;""),"Ano 2; ","")&amp;IF(OR(INDEX(ORCAMENTO!$M:$M,$B173)&lt;&gt;"",INDEX(ORCAMENTO!$N:$N,$B173)&lt;&gt;""),"Ano 3; ","")&amp;IF(OR(INDEX(ORCAMENTO!$P:$P,$B173)&lt;&gt;"",INDEX(ORCAMENTO!$Q:$Q,$B173)&lt;&gt;""),"Ano 4; ","")&amp;IF(OR(INDEX(ORCAMENTO!$S:$S,$B173)&lt;&gt;"",INDEX(ORCAMENTO!$T:$T,$B173)&lt;&gt;""),"Ano 5; ","")&amp;IF(OR(INDEX(ORCAMENTO!$V:$V,$B173)&lt;&gt;"",INDEX(ORCAMENTO!$W:$W,$B173)&lt;&gt;""),"Ano 6; ","")))</f>
        <v/>
      </c>
      <c r="G173" s="311" t="str">
        <f ca="1">IF($B173="","",IF(INDEX(ORCAMENTO!$G:$G,$B173)&lt;&gt;"",INDEX(ORCAMENTO!$G:$G,$B173),IF(INDEX(ORCAMENTO!$J:$J,$B173)&lt;&gt;"",INDEX(ORCAMENTO!$J:$J,$B173),IF(INDEX(ORCAMENTO!$M:$M,$B173)&lt;&gt;"",INDEX(ORCAMENTO!$M:$M,$B173),IF(INDEX(ORCAMENTO!$P:$P,$B173)&lt;&gt;"",INDEX(ORCAMENTO!$P:$P,$B173),IF(INDEX(ORCAMENTO!$S:$S,$B173)&lt;&gt;"",INDEX(ORCAMENTO!$S:$S,$B173),INDEX(ORCAMENTO!$V:$V,$B173)))))))</f>
        <v/>
      </c>
      <c r="H173" s="312" t="str">
        <f ca="1">IF($B173="","",IF(INDEX(ORCAMENTO!$H:$H,$B173)&lt;&gt;"",INDEX(ORCAMENTO!$H:$H,$B173),IF(INDEX(ORCAMENTO!$K:$K,$B173)&lt;&gt;"",INDEX(ORCAMENTO!$K:$K,$B173),IF(INDEX(ORCAMENTO!$N:$N,$B173)&lt;&gt;"",INDEX(ORCAMENTO!$N:$N,$B173),IF(INDEX(ORCAMENTO!$Q:$Q,$B173)&lt;&gt;"",INDEX(ORCAMENTO!$Q:$Q,$B173),IF(INDEX(ORCAMENTO!$T:$T,$B173)&lt;&gt;"",INDEX(ORCAMENTO!$T:$T,$B173),INDEX(ORCAMENTO!$W:$W,$B173)))))))</f>
        <v/>
      </c>
      <c r="I173" s="255" t="str">
        <f ca="1">IF($B173="","",IF(INDEX(ORCAMENTO!$AI:$AI,$B173)&lt;&gt;"",INDEX(ORCAMENTO!$AI:$AI,$B173),IF(INDEX(ORCAMENTO!$AG:$AG,$B173),"Memorial de cálculo ou anexo obrigatório não informado para item acima do limite.",IF(AND(INDEX(ORCAMENTO!$AC:$AC,$B173),NOT(INDEX(ORCAMENTO!$AE:$AE,$B173))),"Informe pelo menos um ano completo com valor unitário e quantidade.","Pendência identificada automaticamente."))))</f>
        <v/>
      </c>
      <c r="N173" s="255">
        <f t="shared" si="6"/>
        <v>174</v>
      </c>
      <c r="O173" s="255">
        <f ca="1">IF(INDEX(ORCAMENTO!$AI:$AI,$N173)&lt;&gt;"",1,0)</f>
        <v>0</v>
      </c>
      <c r="P173" s="255">
        <f t="shared" ca="1" si="7"/>
        <v>11</v>
      </c>
      <c r="Q173" s="255" t="str">
        <f ca="1">INDEX(ORCAMENTO!$AI:$AI,$N173)</f>
        <v/>
      </c>
    </row>
    <row r="174" spans="2:17" ht="15" customHeight="1" x14ac:dyDescent="0.25">
      <c r="B174" s="255" t="str">
        <f ca="1">IFERROR(INDEX(_AUX_ANALISE!$A$1:$A$2461,MATCH(ROW()-34,_AUX_ANALISE!$C$1:$C$2461,0)),"")</f>
        <v/>
      </c>
      <c r="C174" s="255" t="str">
        <f ca="1">IF($B174="","",INDEX(ORCAMENTO!$B:$B,$B174))</f>
        <v/>
      </c>
      <c r="D174" s="255" t="str">
        <f ca="1">IF($B174="","",INDEX(ORCAMENTO!$E:$E,$B174))</f>
        <v/>
      </c>
      <c r="E174" s="255" t="str">
        <f ca="1">IF($B174="","",INDEX(ORCAMENTO!$D:$D,$B174))</f>
        <v/>
      </c>
      <c r="F174" s="255" t="str">
        <f ca="1">IF($B174="","",TRIM(IF(OR(INDEX(ORCAMENTO!$G:$G,$B174)&lt;&gt;"",INDEX(ORCAMENTO!$H:$H,$B174)&lt;&gt;""),"Ano 1; ","")&amp;IF(OR(INDEX(ORCAMENTO!$J:$J,$B174)&lt;&gt;"",INDEX(ORCAMENTO!$K:$K,$B174)&lt;&gt;""),"Ano 2; ","")&amp;IF(OR(INDEX(ORCAMENTO!$M:$M,$B174)&lt;&gt;"",INDEX(ORCAMENTO!$N:$N,$B174)&lt;&gt;""),"Ano 3; ","")&amp;IF(OR(INDEX(ORCAMENTO!$P:$P,$B174)&lt;&gt;"",INDEX(ORCAMENTO!$Q:$Q,$B174)&lt;&gt;""),"Ano 4; ","")&amp;IF(OR(INDEX(ORCAMENTO!$S:$S,$B174)&lt;&gt;"",INDEX(ORCAMENTO!$T:$T,$B174)&lt;&gt;""),"Ano 5; ","")&amp;IF(OR(INDEX(ORCAMENTO!$V:$V,$B174)&lt;&gt;"",INDEX(ORCAMENTO!$W:$W,$B174)&lt;&gt;""),"Ano 6; ","")))</f>
        <v/>
      </c>
      <c r="G174" s="311" t="str">
        <f ca="1">IF($B174="","",IF(INDEX(ORCAMENTO!$G:$G,$B174)&lt;&gt;"",INDEX(ORCAMENTO!$G:$G,$B174),IF(INDEX(ORCAMENTO!$J:$J,$B174)&lt;&gt;"",INDEX(ORCAMENTO!$J:$J,$B174),IF(INDEX(ORCAMENTO!$M:$M,$B174)&lt;&gt;"",INDEX(ORCAMENTO!$M:$M,$B174),IF(INDEX(ORCAMENTO!$P:$P,$B174)&lt;&gt;"",INDEX(ORCAMENTO!$P:$P,$B174),IF(INDEX(ORCAMENTO!$S:$S,$B174)&lt;&gt;"",INDEX(ORCAMENTO!$S:$S,$B174),INDEX(ORCAMENTO!$V:$V,$B174)))))))</f>
        <v/>
      </c>
      <c r="H174" s="312" t="str">
        <f ca="1">IF($B174="","",IF(INDEX(ORCAMENTO!$H:$H,$B174)&lt;&gt;"",INDEX(ORCAMENTO!$H:$H,$B174),IF(INDEX(ORCAMENTO!$K:$K,$B174)&lt;&gt;"",INDEX(ORCAMENTO!$K:$K,$B174),IF(INDEX(ORCAMENTO!$N:$N,$B174)&lt;&gt;"",INDEX(ORCAMENTO!$N:$N,$B174),IF(INDEX(ORCAMENTO!$Q:$Q,$B174)&lt;&gt;"",INDEX(ORCAMENTO!$Q:$Q,$B174),IF(INDEX(ORCAMENTO!$T:$T,$B174)&lt;&gt;"",INDEX(ORCAMENTO!$T:$T,$B174),INDEX(ORCAMENTO!$W:$W,$B174)))))))</f>
        <v/>
      </c>
      <c r="I174" s="255" t="str">
        <f ca="1">IF($B174="","",IF(INDEX(ORCAMENTO!$AI:$AI,$B174)&lt;&gt;"",INDEX(ORCAMENTO!$AI:$AI,$B174),IF(INDEX(ORCAMENTO!$AG:$AG,$B174),"Memorial de cálculo ou anexo obrigatório não informado para item acima do limite.",IF(AND(INDEX(ORCAMENTO!$AC:$AC,$B174),NOT(INDEX(ORCAMENTO!$AE:$AE,$B174))),"Informe pelo menos um ano completo com valor unitário e quantidade.","Pendência identificada automaticamente."))))</f>
        <v/>
      </c>
      <c r="N174" s="255">
        <f t="shared" si="6"/>
        <v>175</v>
      </c>
      <c r="O174" s="255">
        <f ca="1">IF(INDEX(ORCAMENTO!$AI:$AI,$N174)&lt;&gt;"",1,0)</f>
        <v>0</v>
      </c>
      <c r="P174" s="255">
        <f t="shared" ca="1" si="7"/>
        <v>11</v>
      </c>
      <c r="Q174" s="255" t="str">
        <f ca="1">INDEX(ORCAMENTO!$AI:$AI,$N174)</f>
        <v/>
      </c>
    </row>
    <row r="175" spans="2:17" ht="15" customHeight="1" x14ac:dyDescent="0.25">
      <c r="B175" s="255" t="str">
        <f ca="1">IFERROR(INDEX(_AUX_ANALISE!$A$1:$A$2461,MATCH(ROW()-34,_AUX_ANALISE!$C$1:$C$2461,0)),"")</f>
        <v/>
      </c>
      <c r="C175" s="255" t="str">
        <f ca="1">IF($B175="","",INDEX(ORCAMENTO!$B:$B,$B175))</f>
        <v/>
      </c>
      <c r="D175" s="255" t="str">
        <f ca="1">IF($B175="","",INDEX(ORCAMENTO!$E:$E,$B175))</f>
        <v/>
      </c>
      <c r="E175" s="255" t="str">
        <f ca="1">IF($B175="","",INDEX(ORCAMENTO!$D:$D,$B175))</f>
        <v/>
      </c>
      <c r="F175" s="255" t="str">
        <f ca="1">IF($B175="","",TRIM(IF(OR(INDEX(ORCAMENTO!$G:$G,$B175)&lt;&gt;"",INDEX(ORCAMENTO!$H:$H,$B175)&lt;&gt;""),"Ano 1; ","")&amp;IF(OR(INDEX(ORCAMENTO!$J:$J,$B175)&lt;&gt;"",INDEX(ORCAMENTO!$K:$K,$B175)&lt;&gt;""),"Ano 2; ","")&amp;IF(OR(INDEX(ORCAMENTO!$M:$M,$B175)&lt;&gt;"",INDEX(ORCAMENTO!$N:$N,$B175)&lt;&gt;""),"Ano 3; ","")&amp;IF(OR(INDEX(ORCAMENTO!$P:$P,$B175)&lt;&gt;"",INDEX(ORCAMENTO!$Q:$Q,$B175)&lt;&gt;""),"Ano 4; ","")&amp;IF(OR(INDEX(ORCAMENTO!$S:$S,$B175)&lt;&gt;"",INDEX(ORCAMENTO!$T:$T,$B175)&lt;&gt;""),"Ano 5; ","")&amp;IF(OR(INDEX(ORCAMENTO!$V:$V,$B175)&lt;&gt;"",INDEX(ORCAMENTO!$W:$W,$B175)&lt;&gt;""),"Ano 6; ","")))</f>
        <v/>
      </c>
      <c r="G175" s="311" t="str">
        <f ca="1">IF($B175="","",IF(INDEX(ORCAMENTO!$G:$G,$B175)&lt;&gt;"",INDEX(ORCAMENTO!$G:$G,$B175),IF(INDEX(ORCAMENTO!$J:$J,$B175)&lt;&gt;"",INDEX(ORCAMENTO!$J:$J,$B175),IF(INDEX(ORCAMENTO!$M:$M,$B175)&lt;&gt;"",INDEX(ORCAMENTO!$M:$M,$B175),IF(INDEX(ORCAMENTO!$P:$P,$B175)&lt;&gt;"",INDEX(ORCAMENTO!$P:$P,$B175),IF(INDEX(ORCAMENTO!$S:$S,$B175)&lt;&gt;"",INDEX(ORCAMENTO!$S:$S,$B175),INDEX(ORCAMENTO!$V:$V,$B175)))))))</f>
        <v/>
      </c>
      <c r="H175" s="312" t="str">
        <f ca="1">IF($B175="","",IF(INDEX(ORCAMENTO!$H:$H,$B175)&lt;&gt;"",INDEX(ORCAMENTO!$H:$H,$B175),IF(INDEX(ORCAMENTO!$K:$K,$B175)&lt;&gt;"",INDEX(ORCAMENTO!$K:$K,$B175),IF(INDEX(ORCAMENTO!$N:$N,$B175)&lt;&gt;"",INDEX(ORCAMENTO!$N:$N,$B175),IF(INDEX(ORCAMENTO!$Q:$Q,$B175)&lt;&gt;"",INDEX(ORCAMENTO!$Q:$Q,$B175),IF(INDEX(ORCAMENTO!$T:$T,$B175)&lt;&gt;"",INDEX(ORCAMENTO!$T:$T,$B175),INDEX(ORCAMENTO!$W:$W,$B175)))))))</f>
        <v/>
      </c>
      <c r="I175" s="255" t="str">
        <f ca="1">IF($B175="","",IF(INDEX(ORCAMENTO!$AI:$AI,$B175)&lt;&gt;"",INDEX(ORCAMENTO!$AI:$AI,$B175),IF(INDEX(ORCAMENTO!$AG:$AG,$B175),"Memorial de cálculo ou anexo obrigatório não informado para item acima do limite.",IF(AND(INDEX(ORCAMENTO!$AC:$AC,$B175),NOT(INDEX(ORCAMENTO!$AE:$AE,$B175))),"Informe pelo menos um ano completo com valor unitário e quantidade.","Pendência identificada automaticamente."))))</f>
        <v/>
      </c>
      <c r="N175" s="255">
        <f t="shared" si="6"/>
        <v>176</v>
      </c>
      <c r="O175" s="255">
        <f ca="1">IF(INDEX(ORCAMENTO!$AI:$AI,$N175)&lt;&gt;"",1,0)</f>
        <v>0</v>
      </c>
      <c r="P175" s="255">
        <f t="shared" ca="1" si="7"/>
        <v>11</v>
      </c>
      <c r="Q175" s="255" t="str">
        <f ca="1">INDEX(ORCAMENTO!$AI:$AI,$N175)</f>
        <v/>
      </c>
    </row>
    <row r="176" spans="2:17" ht="15" customHeight="1" x14ac:dyDescent="0.25">
      <c r="B176" s="255" t="str">
        <f ca="1">IFERROR(INDEX(_AUX_ANALISE!$A$1:$A$2461,MATCH(ROW()-34,_AUX_ANALISE!$C$1:$C$2461,0)),"")</f>
        <v/>
      </c>
      <c r="C176" s="255" t="str">
        <f ca="1">IF($B176="","",INDEX(ORCAMENTO!$B:$B,$B176))</f>
        <v/>
      </c>
      <c r="D176" s="255" t="str">
        <f ca="1">IF($B176="","",INDEX(ORCAMENTO!$E:$E,$B176))</f>
        <v/>
      </c>
      <c r="E176" s="255" t="str">
        <f ca="1">IF($B176="","",INDEX(ORCAMENTO!$D:$D,$B176))</f>
        <v/>
      </c>
      <c r="F176" s="255" t="str">
        <f ca="1">IF($B176="","",TRIM(IF(OR(INDEX(ORCAMENTO!$G:$G,$B176)&lt;&gt;"",INDEX(ORCAMENTO!$H:$H,$B176)&lt;&gt;""),"Ano 1; ","")&amp;IF(OR(INDEX(ORCAMENTO!$J:$J,$B176)&lt;&gt;"",INDEX(ORCAMENTO!$K:$K,$B176)&lt;&gt;""),"Ano 2; ","")&amp;IF(OR(INDEX(ORCAMENTO!$M:$M,$B176)&lt;&gt;"",INDEX(ORCAMENTO!$N:$N,$B176)&lt;&gt;""),"Ano 3; ","")&amp;IF(OR(INDEX(ORCAMENTO!$P:$P,$B176)&lt;&gt;"",INDEX(ORCAMENTO!$Q:$Q,$B176)&lt;&gt;""),"Ano 4; ","")&amp;IF(OR(INDEX(ORCAMENTO!$S:$S,$B176)&lt;&gt;"",INDEX(ORCAMENTO!$T:$T,$B176)&lt;&gt;""),"Ano 5; ","")&amp;IF(OR(INDEX(ORCAMENTO!$V:$V,$B176)&lt;&gt;"",INDEX(ORCAMENTO!$W:$W,$B176)&lt;&gt;""),"Ano 6; ","")))</f>
        <v/>
      </c>
      <c r="G176" s="311" t="str">
        <f ca="1">IF($B176="","",IF(INDEX(ORCAMENTO!$G:$G,$B176)&lt;&gt;"",INDEX(ORCAMENTO!$G:$G,$B176),IF(INDEX(ORCAMENTO!$J:$J,$B176)&lt;&gt;"",INDEX(ORCAMENTO!$J:$J,$B176),IF(INDEX(ORCAMENTO!$M:$M,$B176)&lt;&gt;"",INDEX(ORCAMENTO!$M:$M,$B176),IF(INDEX(ORCAMENTO!$P:$P,$B176)&lt;&gt;"",INDEX(ORCAMENTO!$P:$P,$B176),IF(INDEX(ORCAMENTO!$S:$S,$B176)&lt;&gt;"",INDEX(ORCAMENTO!$S:$S,$B176),INDEX(ORCAMENTO!$V:$V,$B176)))))))</f>
        <v/>
      </c>
      <c r="H176" s="312" t="str">
        <f ca="1">IF($B176="","",IF(INDEX(ORCAMENTO!$H:$H,$B176)&lt;&gt;"",INDEX(ORCAMENTO!$H:$H,$B176),IF(INDEX(ORCAMENTO!$K:$K,$B176)&lt;&gt;"",INDEX(ORCAMENTO!$K:$K,$B176),IF(INDEX(ORCAMENTO!$N:$N,$B176)&lt;&gt;"",INDEX(ORCAMENTO!$N:$N,$B176),IF(INDEX(ORCAMENTO!$Q:$Q,$B176)&lt;&gt;"",INDEX(ORCAMENTO!$Q:$Q,$B176),IF(INDEX(ORCAMENTO!$T:$T,$B176)&lt;&gt;"",INDEX(ORCAMENTO!$T:$T,$B176),INDEX(ORCAMENTO!$W:$W,$B176)))))))</f>
        <v/>
      </c>
      <c r="I176" s="255" t="str">
        <f ca="1">IF($B176="","",IF(INDEX(ORCAMENTO!$AI:$AI,$B176)&lt;&gt;"",INDEX(ORCAMENTO!$AI:$AI,$B176),IF(INDEX(ORCAMENTO!$AG:$AG,$B176),"Memorial de cálculo ou anexo obrigatório não informado para item acima do limite.",IF(AND(INDEX(ORCAMENTO!$AC:$AC,$B176),NOT(INDEX(ORCAMENTO!$AE:$AE,$B176))),"Informe pelo menos um ano completo com valor unitário e quantidade.","Pendência identificada automaticamente."))))</f>
        <v/>
      </c>
      <c r="N176" s="255">
        <f t="shared" si="6"/>
        <v>177</v>
      </c>
      <c r="O176" s="255">
        <f ca="1">IF(INDEX(ORCAMENTO!$AI:$AI,$N176)&lt;&gt;"",1,0)</f>
        <v>0</v>
      </c>
      <c r="P176" s="255">
        <f t="shared" ca="1" si="7"/>
        <v>11</v>
      </c>
      <c r="Q176" s="255" t="str">
        <f ca="1">INDEX(ORCAMENTO!$AI:$AI,$N176)</f>
        <v/>
      </c>
    </row>
    <row r="177" spans="2:17" ht="15" customHeight="1" x14ac:dyDescent="0.25">
      <c r="B177" s="255" t="str">
        <f ca="1">IFERROR(INDEX(_AUX_ANALISE!$A$1:$A$2461,MATCH(ROW()-34,_AUX_ANALISE!$C$1:$C$2461,0)),"")</f>
        <v/>
      </c>
      <c r="C177" s="255" t="str">
        <f ca="1">IF($B177="","",INDEX(ORCAMENTO!$B:$B,$B177))</f>
        <v/>
      </c>
      <c r="D177" s="255" t="str">
        <f ca="1">IF($B177="","",INDEX(ORCAMENTO!$E:$E,$B177))</f>
        <v/>
      </c>
      <c r="E177" s="255" t="str">
        <f ca="1">IF($B177="","",INDEX(ORCAMENTO!$D:$D,$B177))</f>
        <v/>
      </c>
      <c r="F177" s="255" t="str">
        <f ca="1">IF($B177="","",TRIM(IF(OR(INDEX(ORCAMENTO!$G:$G,$B177)&lt;&gt;"",INDEX(ORCAMENTO!$H:$H,$B177)&lt;&gt;""),"Ano 1; ","")&amp;IF(OR(INDEX(ORCAMENTO!$J:$J,$B177)&lt;&gt;"",INDEX(ORCAMENTO!$K:$K,$B177)&lt;&gt;""),"Ano 2; ","")&amp;IF(OR(INDEX(ORCAMENTO!$M:$M,$B177)&lt;&gt;"",INDEX(ORCAMENTO!$N:$N,$B177)&lt;&gt;""),"Ano 3; ","")&amp;IF(OR(INDEX(ORCAMENTO!$P:$P,$B177)&lt;&gt;"",INDEX(ORCAMENTO!$Q:$Q,$B177)&lt;&gt;""),"Ano 4; ","")&amp;IF(OR(INDEX(ORCAMENTO!$S:$S,$B177)&lt;&gt;"",INDEX(ORCAMENTO!$T:$T,$B177)&lt;&gt;""),"Ano 5; ","")&amp;IF(OR(INDEX(ORCAMENTO!$V:$V,$B177)&lt;&gt;"",INDEX(ORCAMENTO!$W:$W,$B177)&lt;&gt;""),"Ano 6; ","")))</f>
        <v/>
      </c>
      <c r="G177" s="311" t="str">
        <f ca="1">IF($B177="","",IF(INDEX(ORCAMENTO!$G:$G,$B177)&lt;&gt;"",INDEX(ORCAMENTO!$G:$G,$B177),IF(INDEX(ORCAMENTO!$J:$J,$B177)&lt;&gt;"",INDEX(ORCAMENTO!$J:$J,$B177),IF(INDEX(ORCAMENTO!$M:$M,$B177)&lt;&gt;"",INDEX(ORCAMENTO!$M:$M,$B177),IF(INDEX(ORCAMENTO!$P:$P,$B177)&lt;&gt;"",INDEX(ORCAMENTO!$P:$P,$B177),IF(INDEX(ORCAMENTO!$S:$S,$B177)&lt;&gt;"",INDEX(ORCAMENTO!$S:$S,$B177),INDEX(ORCAMENTO!$V:$V,$B177)))))))</f>
        <v/>
      </c>
      <c r="H177" s="312" t="str">
        <f ca="1">IF($B177="","",IF(INDEX(ORCAMENTO!$H:$H,$B177)&lt;&gt;"",INDEX(ORCAMENTO!$H:$H,$B177),IF(INDEX(ORCAMENTO!$K:$K,$B177)&lt;&gt;"",INDEX(ORCAMENTO!$K:$K,$B177),IF(INDEX(ORCAMENTO!$N:$N,$B177)&lt;&gt;"",INDEX(ORCAMENTO!$N:$N,$B177),IF(INDEX(ORCAMENTO!$Q:$Q,$B177)&lt;&gt;"",INDEX(ORCAMENTO!$Q:$Q,$B177),IF(INDEX(ORCAMENTO!$T:$T,$B177)&lt;&gt;"",INDEX(ORCAMENTO!$T:$T,$B177),INDEX(ORCAMENTO!$W:$W,$B177)))))))</f>
        <v/>
      </c>
      <c r="I177" s="255" t="str">
        <f ca="1">IF($B177="","",IF(INDEX(ORCAMENTO!$AI:$AI,$B177)&lt;&gt;"",INDEX(ORCAMENTO!$AI:$AI,$B177),IF(INDEX(ORCAMENTO!$AG:$AG,$B177),"Memorial de cálculo ou anexo obrigatório não informado para item acima do limite.",IF(AND(INDEX(ORCAMENTO!$AC:$AC,$B177),NOT(INDEX(ORCAMENTO!$AE:$AE,$B177))),"Informe pelo menos um ano completo com valor unitário e quantidade.","Pendência identificada automaticamente."))))</f>
        <v/>
      </c>
      <c r="N177" s="255">
        <f t="shared" si="6"/>
        <v>178</v>
      </c>
      <c r="O177" s="255">
        <f ca="1">IF(INDEX(ORCAMENTO!$AI:$AI,$N177)&lt;&gt;"",1,0)</f>
        <v>0</v>
      </c>
      <c r="P177" s="255">
        <f t="shared" ca="1" si="7"/>
        <v>11</v>
      </c>
      <c r="Q177" s="255" t="str">
        <f ca="1">INDEX(ORCAMENTO!$AI:$AI,$N177)</f>
        <v/>
      </c>
    </row>
    <row r="178" spans="2:17" ht="15" customHeight="1" x14ac:dyDescent="0.25">
      <c r="B178" s="255" t="str">
        <f ca="1">IFERROR(INDEX(_AUX_ANALISE!$A$1:$A$2461,MATCH(ROW()-34,_AUX_ANALISE!$C$1:$C$2461,0)),"")</f>
        <v/>
      </c>
      <c r="C178" s="255" t="str">
        <f ca="1">IF($B178="","",INDEX(ORCAMENTO!$B:$B,$B178))</f>
        <v/>
      </c>
      <c r="D178" s="255" t="str">
        <f ca="1">IF($B178="","",INDEX(ORCAMENTO!$E:$E,$B178))</f>
        <v/>
      </c>
      <c r="E178" s="255" t="str">
        <f ca="1">IF($B178="","",INDEX(ORCAMENTO!$D:$D,$B178))</f>
        <v/>
      </c>
      <c r="F178" s="255" t="str">
        <f ca="1">IF($B178="","",TRIM(IF(OR(INDEX(ORCAMENTO!$G:$G,$B178)&lt;&gt;"",INDEX(ORCAMENTO!$H:$H,$B178)&lt;&gt;""),"Ano 1; ","")&amp;IF(OR(INDEX(ORCAMENTO!$J:$J,$B178)&lt;&gt;"",INDEX(ORCAMENTO!$K:$K,$B178)&lt;&gt;""),"Ano 2; ","")&amp;IF(OR(INDEX(ORCAMENTO!$M:$M,$B178)&lt;&gt;"",INDEX(ORCAMENTO!$N:$N,$B178)&lt;&gt;""),"Ano 3; ","")&amp;IF(OR(INDEX(ORCAMENTO!$P:$P,$B178)&lt;&gt;"",INDEX(ORCAMENTO!$Q:$Q,$B178)&lt;&gt;""),"Ano 4; ","")&amp;IF(OR(INDEX(ORCAMENTO!$S:$S,$B178)&lt;&gt;"",INDEX(ORCAMENTO!$T:$T,$B178)&lt;&gt;""),"Ano 5; ","")&amp;IF(OR(INDEX(ORCAMENTO!$V:$V,$B178)&lt;&gt;"",INDEX(ORCAMENTO!$W:$W,$B178)&lt;&gt;""),"Ano 6; ","")))</f>
        <v/>
      </c>
      <c r="G178" s="311" t="str">
        <f ca="1">IF($B178="","",IF(INDEX(ORCAMENTO!$G:$G,$B178)&lt;&gt;"",INDEX(ORCAMENTO!$G:$G,$B178),IF(INDEX(ORCAMENTO!$J:$J,$B178)&lt;&gt;"",INDEX(ORCAMENTO!$J:$J,$B178),IF(INDEX(ORCAMENTO!$M:$M,$B178)&lt;&gt;"",INDEX(ORCAMENTO!$M:$M,$B178),IF(INDEX(ORCAMENTO!$P:$P,$B178)&lt;&gt;"",INDEX(ORCAMENTO!$P:$P,$B178),IF(INDEX(ORCAMENTO!$S:$S,$B178)&lt;&gt;"",INDEX(ORCAMENTO!$S:$S,$B178),INDEX(ORCAMENTO!$V:$V,$B178)))))))</f>
        <v/>
      </c>
      <c r="H178" s="312" t="str">
        <f ca="1">IF($B178="","",IF(INDEX(ORCAMENTO!$H:$H,$B178)&lt;&gt;"",INDEX(ORCAMENTO!$H:$H,$B178),IF(INDEX(ORCAMENTO!$K:$K,$B178)&lt;&gt;"",INDEX(ORCAMENTO!$K:$K,$B178),IF(INDEX(ORCAMENTO!$N:$N,$B178)&lt;&gt;"",INDEX(ORCAMENTO!$N:$N,$B178),IF(INDEX(ORCAMENTO!$Q:$Q,$B178)&lt;&gt;"",INDEX(ORCAMENTO!$Q:$Q,$B178),IF(INDEX(ORCAMENTO!$T:$T,$B178)&lt;&gt;"",INDEX(ORCAMENTO!$T:$T,$B178),INDEX(ORCAMENTO!$W:$W,$B178)))))))</f>
        <v/>
      </c>
      <c r="I178" s="255" t="str">
        <f ca="1">IF($B178="","",IF(INDEX(ORCAMENTO!$AI:$AI,$B178)&lt;&gt;"",INDEX(ORCAMENTO!$AI:$AI,$B178),IF(INDEX(ORCAMENTO!$AG:$AG,$B178),"Memorial de cálculo ou anexo obrigatório não informado para item acima do limite.",IF(AND(INDEX(ORCAMENTO!$AC:$AC,$B178),NOT(INDEX(ORCAMENTO!$AE:$AE,$B178))),"Informe pelo menos um ano completo com valor unitário e quantidade.","Pendência identificada automaticamente."))))</f>
        <v/>
      </c>
      <c r="N178" s="255">
        <f t="shared" si="6"/>
        <v>179</v>
      </c>
      <c r="O178" s="255">
        <f ca="1">IF(INDEX(ORCAMENTO!$AI:$AI,$N178)&lt;&gt;"",1,0)</f>
        <v>0</v>
      </c>
      <c r="P178" s="255">
        <f t="shared" ca="1" si="7"/>
        <v>11</v>
      </c>
      <c r="Q178" s="255" t="str">
        <f ca="1">INDEX(ORCAMENTO!$AI:$AI,$N178)</f>
        <v/>
      </c>
    </row>
    <row r="179" spans="2:17" ht="15" customHeight="1" x14ac:dyDescent="0.25">
      <c r="B179" s="255" t="str">
        <f ca="1">IFERROR(INDEX(_AUX_ANALISE!$A$1:$A$2461,MATCH(ROW()-34,_AUX_ANALISE!$C$1:$C$2461,0)),"")</f>
        <v/>
      </c>
      <c r="C179" s="255" t="str">
        <f ca="1">IF($B179="","",INDEX(ORCAMENTO!$B:$B,$B179))</f>
        <v/>
      </c>
      <c r="D179" s="255" t="str">
        <f ca="1">IF($B179="","",INDEX(ORCAMENTO!$E:$E,$B179))</f>
        <v/>
      </c>
      <c r="E179" s="255" t="str">
        <f ca="1">IF($B179="","",INDEX(ORCAMENTO!$D:$D,$B179))</f>
        <v/>
      </c>
      <c r="F179" s="255" t="str">
        <f ca="1">IF($B179="","",TRIM(IF(OR(INDEX(ORCAMENTO!$G:$G,$B179)&lt;&gt;"",INDEX(ORCAMENTO!$H:$H,$B179)&lt;&gt;""),"Ano 1; ","")&amp;IF(OR(INDEX(ORCAMENTO!$J:$J,$B179)&lt;&gt;"",INDEX(ORCAMENTO!$K:$K,$B179)&lt;&gt;""),"Ano 2; ","")&amp;IF(OR(INDEX(ORCAMENTO!$M:$M,$B179)&lt;&gt;"",INDEX(ORCAMENTO!$N:$N,$B179)&lt;&gt;""),"Ano 3; ","")&amp;IF(OR(INDEX(ORCAMENTO!$P:$P,$B179)&lt;&gt;"",INDEX(ORCAMENTO!$Q:$Q,$B179)&lt;&gt;""),"Ano 4; ","")&amp;IF(OR(INDEX(ORCAMENTO!$S:$S,$B179)&lt;&gt;"",INDEX(ORCAMENTO!$T:$T,$B179)&lt;&gt;""),"Ano 5; ","")&amp;IF(OR(INDEX(ORCAMENTO!$V:$V,$B179)&lt;&gt;"",INDEX(ORCAMENTO!$W:$W,$B179)&lt;&gt;""),"Ano 6; ","")))</f>
        <v/>
      </c>
      <c r="G179" s="311" t="str">
        <f ca="1">IF($B179="","",IF(INDEX(ORCAMENTO!$G:$G,$B179)&lt;&gt;"",INDEX(ORCAMENTO!$G:$G,$B179),IF(INDEX(ORCAMENTO!$J:$J,$B179)&lt;&gt;"",INDEX(ORCAMENTO!$J:$J,$B179),IF(INDEX(ORCAMENTO!$M:$M,$B179)&lt;&gt;"",INDEX(ORCAMENTO!$M:$M,$B179),IF(INDEX(ORCAMENTO!$P:$P,$B179)&lt;&gt;"",INDEX(ORCAMENTO!$P:$P,$B179),IF(INDEX(ORCAMENTO!$S:$S,$B179)&lt;&gt;"",INDEX(ORCAMENTO!$S:$S,$B179),INDEX(ORCAMENTO!$V:$V,$B179)))))))</f>
        <v/>
      </c>
      <c r="H179" s="312" t="str">
        <f ca="1">IF($B179="","",IF(INDEX(ORCAMENTO!$H:$H,$B179)&lt;&gt;"",INDEX(ORCAMENTO!$H:$H,$B179),IF(INDEX(ORCAMENTO!$K:$K,$B179)&lt;&gt;"",INDEX(ORCAMENTO!$K:$K,$B179),IF(INDEX(ORCAMENTO!$N:$N,$B179)&lt;&gt;"",INDEX(ORCAMENTO!$N:$N,$B179),IF(INDEX(ORCAMENTO!$Q:$Q,$B179)&lt;&gt;"",INDEX(ORCAMENTO!$Q:$Q,$B179),IF(INDEX(ORCAMENTO!$T:$T,$B179)&lt;&gt;"",INDEX(ORCAMENTO!$T:$T,$B179),INDEX(ORCAMENTO!$W:$W,$B179)))))))</f>
        <v/>
      </c>
      <c r="I179" s="255" t="str">
        <f ca="1">IF($B179="","",IF(INDEX(ORCAMENTO!$AI:$AI,$B179)&lt;&gt;"",INDEX(ORCAMENTO!$AI:$AI,$B179),IF(INDEX(ORCAMENTO!$AG:$AG,$B179),"Memorial de cálculo ou anexo obrigatório não informado para item acima do limite.",IF(AND(INDEX(ORCAMENTO!$AC:$AC,$B179),NOT(INDEX(ORCAMENTO!$AE:$AE,$B179))),"Informe pelo menos um ano completo com valor unitário e quantidade.","Pendência identificada automaticamente."))))</f>
        <v/>
      </c>
      <c r="N179" s="255">
        <f t="shared" si="6"/>
        <v>180</v>
      </c>
      <c r="O179" s="255">
        <f ca="1">IF(INDEX(ORCAMENTO!$AI:$AI,$N179)&lt;&gt;"",1,0)</f>
        <v>0</v>
      </c>
      <c r="P179" s="255">
        <f t="shared" ca="1" si="7"/>
        <v>11</v>
      </c>
      <c r="Q179" s="255" t="str">
        <f ca="1">INDEX(ORCAMENTO!$AI:$AI,$N179)</f>
        <v/>
      </c>
    </row>
    <row r="180" spans="2:17" ht="15" customHeight="1" x14ac:dyDescent="0.25">
      <c r="B180" s="255" t="str">
        <f ca="1">IFERROR(INDEX(_AUX_ANALISE!$A$1:$A$2461,MATCH(ROW()-34,_AUX_ANALISE!$C$1:$C$2461,0)),"")</f>
        <v/>
      </c>
      <c r="C180" s="255" t="str">
        <f ca="1">IF($B180="","",INDEX(ORCAMENTO!$B:$B,$B180))</f>
        <v/>
      </c>
      <c r="D180" s="255" t="str">
        <f ca="1">IF($B180="","",INDEX(ORCAMENTO!$E:$E,$B180))</f>
        <v/>
      </c>
      <c r="E180" s="255" t="str">
        <f ca="1">IF($B180="","",INDEX(ORCAMENTO!$D:$D,$B180))</f>
        <v/>
      </c>
      <c r="F180" s="255" t="str">
        <f ca="1">IF($B180="","",TRIM(IF(OR(INDEX(ORCAMENTO!$G:$G,$B180)&lt;&gt;"",INDEX(ORCAMENTO!$H:$H,$B180)&lt;&gt;""),"Ano 1; ","")&amp;IF(OR(INDEX(ORCAMENTO!$J:$J,$B180)&lt;&gt;"",INDEX(ORCAMENTO!$K:$K,$B180)&lt;&gt;""),"Ano 2; ","")&amp;IF(OR(INDEX(ORCAMENTO!$M:$M,$B180)&lt;&gt;"",INDEX(ORCAMENTO!$N:$N,$B180)&lt;&gt;""),"Ano 3; ","")&amp;IF(OR(INDEX(ORCAMENTO!$P:$P,$B180)&lt;&gt;"",INDEX(ORCAMENTO!$Q:$Q,$B180)&lt;&gt;""),"Ano 4; ","")&amp;IF(OR(INDEX(ORCAMENTO!$S:$S,$B180)&lt;&gt;"",INDEX(ORCAMENTO!$T:$T,$B180)&lt;&gt;""),"Ano 5; ","")&amp;IF(OR(INDEX(ORCAMENTO!$V:$V,$B180)&lt;&gt;"",INDEX(ORCAMENTO!$W:$W,$B180)&lt;&gt;""),"Ano 6; ","")))</f>
        <v/>
      </c>
      <c r="G180" s="311" t="str">
        <f ca="1">IF($B180="","",IF(INDEX(ORCAMENTO!$G:$G,$B180)&lt;&gt;"",INDEX(ORCAMENTO!$G:$G,$B180),IF(INDEX(ORCAMENTO!$J:$J,$B180)&lt;&gt;"",INDEX(ORCAMENTO!$J:$J,$B180),IF(INDEX(ORCAMENTO!$M:$M,$B180)&lt;&gt;"",INDEX(ORCAMENTO!$M:$M,$B180),IF(INDEX(ORCAMENTO!$P:$P,$B180)&lt;&gt;"",INDEX(ORCAMENTO!$P:$P,$B180),IF(INDEX(ORCAMENTO!$S:$S,$B180)&lt;&gt;"",INDEX(ORCAMENTO!$S:$S,$B180),INDEX(ORCAMENTO!$V:$V,$B180)))))))</f>
        <v/>
      </c>
      <c r="H180" s="312" t="str">
        <f ca="1">IF($B180="","",IF(INDEX(ORCAMENTO!$H:$H,$B180)&lt;&gt;"",INDEX(ORCAMENTO!$H:$H,$B180),IF(INDEX(ORCAMENTO!$K:$K,$B180)&lt;&gt;"",INDEX(ORCAMENTO!$K:$K,$B180),IF(INDEX(ORCAMENTO!$N:$N,$B180)&lt;&gt;"",INDEX(ORCAMENTO!$N:$N,$B180),IF(INDEX(ORCAMENTO!$Q:$Q,$B180)&lt;&gt;"",INDEX(ORCAMENTO!$Q:$Q,$B180),IF(INDEX(ORCAMENTO!$T:$T,$B180)&lt;&gt;"",INDEX(ORCAMENTO!$T:$T,$B180),INDEX(ORCAMENTO!$W:$W,$B180)))))))</f>
        <v/>
      </c>
      <c r="I180" s="255" t="str">
        <f ca="1">IF($B180="","",IF(INDEX(ORCAMENTO!$AI:$AI,$B180)&lt;&gt;"",INDEX(ORCAMENTO!$AI:$AI,$B180),IF(INDEX(ORCAMENTO!$AG:$AG,$B180),"Memorial de cálculo ou anexo obrigatório não informado para item acima do limite.",IF(AND(INDEX(ORCAMENTO!$AC:$AC,$B180),NOT(INDEX(ORCAMENTO!$AE:$AE,$B180))),"Informe pelo menos um ano completo com valor unitário e quantidade.","Pendência identificada automaticamente."))))</f>
        <v/>
      </c>
      <c r="N180" s="255">
        <f t="shared" si="6"/>
        <v>181</v>
      </c>
      <c r="O180" s="255">
        <f ca="1">IF(INDEX(ORCAMENTO!$AI:$AI,$N180)&lt;&gt;"",1,0)</f>
        <v>0</v>
      </c>
      <c r="P180" s="255">
        <f t="shared" ca="1" si="7"/>
        <v>11</v>
      </c>
      <c r="Q180" s="255" t="str">
        <f ca="1">INDEX(ORCAMENTO!$AI:$AI,$N180)</f>
        <v/>
      </c>
    </row>
    <row r="181" spans="2:17" ht="15" customHeight="1" x14ac:dyDescent="0.25">
      <c r="B181" s="255" t="str">
        <f ca="1">IFERROR(INDEX(_AUX_ANALISE!$A$1:$A$2461,MATCH(ROW()-34,_AUX_ANALISE!$C$1:$C$2461,0)),"")</f>
        <v/>
      </c>
      <c r="C181" s="255" t="str">
        <f ca="1">IF($B181="","",INDEX(ORCAMENTO!$B:$B,$B181))</f>
        <v/>
      </c>
      <c r="D181" s="255" t="str">
        <f ca="1">IF($B181="","",INDEX(ORCAMENTO!$E:$E,$B181))</f>
        <v/>
      </c>
      <c r="E181" s="255" t="str">
        <f ca="1">IF($B181="","",INDEX(ORCAMENTO!$D:$D,$B181))</f>
        <v/>
      </c>
      <c r="F181" s="255" t="str">
        <f ca="1">IF($B181="","",TRIM(IF(OR(INDEX(ORCAMENTO!$G:$G,$B181)&lt;&gt;"",INDEX(ORCAMENTO!$H:$H,$B181)&lt;&gt;""),"Ano 1; ","")&amp;IF(OR(INDEX(ORCAMENTO!$J:$J,$B181)&lt;&gt;"",INDEX(ORCAMENTO!$K:$K,$B181)&lt;&gt;""),"Ano 2; ","")&amp;IF(OR(INDEX(ORCAMENTO!$M:$M,$B181)&lt;&gt;"",INDEX(ORCAMENTO!$N:$N,$B181)&lt;&gt;""),"Ano 3; ","")&amp;IF(OR(INDEX(ORCAMENTO!$P:$P,$B181)&lt;&gt;"",INDEX(ORCAMENTO!$Q:$Q,$B181)&lt;&gt;""),"Ano 4; ","")&amp;IF(OR(INDEX(ORCAMENTO!$S:$S,$B181)&lt;&gt;"",INDEX(ORCAMENTO!$T:$T,$B181)&lt;&gt;""),"Ano 5; ","")&amp;IF(OR(INDEX(ORCAMENTO!$V:$V,$B181)&lt;&gt;"",INDEX(ORCAMENTO!$W:$W,$B181)&lt;&gt;""),"Ano 6; ","")))</f>
        <v/>
      </c>
      <c r="G181" s="311" t="str">
        <f ca="1">IF($B181="","",IF(INDEX(ORCAMENTO!$G:$G,$B181)&lt;&gt;"",INDEX(ORCAMENTO!$G:$G,$B181),IF(INDEX(ORCAMENTO!$J:$J,$B181)&lt;&gt;"",INDEX(ORCAMENTO!$J:$J,$B181),IF(INDEX(ORCAMENTO!$M:$M,$B181)&lt;&gt;"",INDEX(ORCAMENTO!$M:$M,$B181),IF(INDEX(ORCAMENTO!$P:$P,$B181)&lt;&gt;"",INDEX(ORCAMENTO!$P:$P,$B181),IF(INDEX(ORCAMENTO!$S:$S,$B181)&lt;&gt;"",INDEX(ORCAMENTO!$S:$S,$B181),INDEX(ORCAMENTO!$V:$V,$B181)))))))</f>
        <v/>
      </c>
      <c r="H181" s="312" t="str">
        <f ca="1">IF($B181="","",IF(INDEX(ORCAMENTO!$H:$H,$B181)&lt;&gt;"",INDEX(ORCAMENTO!$H:$H,$B181),IF(INDEX(ORCAMENTO!$K:$K,$B181)&lt;&gt;"",INDEX(ORCAMENTO!$K:$K,$B181),IF(INDEX(ORCAMENTO!$N:$N,$B181)&lt;&gt;"",INDEX(ORCAMENTO!$N:$N,$B181),IF(INDEX(ORCAMENTO!$Q:$Q,$B181)&lt;&gt;"",INDEX(ORCAMENTO!$Q:$Q,$B181),IF(INDEX(ORCAMENTO!$T:$T,$B181)&lt;&gt;"",INDEX(ORCAMENTO!$T:$T,$B181),INDEX(ORCAMENTO!$W:$W,$B181)))))))</f>
        <v/>
      </c>
      <c r="I181" s="255" t="str">
        <f ca="1">IF($B181="","",IF(INDEX(ORCAMENTO!$AI:$AI,$B181)&lt;&gt;"",INDEX(ORCAMENTO!$AI:$AI,$B181),IF(INDEX(ORCAMENTO!$AG:$AG,$B181),"Memorial de cálculo ou anexo obrigatório não informado para item acima do limite.",IF(AND(INDEX(ORCAMENTO!$AC:$AC,$B181),NOT(INDEX(ORCAMENTO!$AE:$AE,$B181))),"Informe pelo menos um ano completo com valor unitário e quantidade.","Pendência identificada automaticamente."))))</f>
        <v/>
      </c>
      <c r="N181" s="255">
        <f t="shared" si="6"/>
        <v>182</v>
      </c>
      <c r="O181" s="255">
        <f ca="1">IF(INDEX(ORCAMENTO!$AI:$AI,$N181)&lt;&gt;"",1,0)</f>
        <v>0</v>
      </c>
      <c r="P181" s="255">
        <f t="shared" ca="1" si="7"/>
        <v>11</v>
      </c>
      <c r="Q181" s="255" t="str">
        <f ca="1">INDEX(ORCAMENTO!$AI:$AI,$N181)</f>
        <v/>
      </c>
    </row>
    <row r="182" spans="2:17" ht="15" customHeight="1" x14ac:dyDescent="0.25">
      <c r="B182" s="255" t="str">
        <f ca="1">IFERROR(INDEX(_AUX_ANALISE!$A$1:$A$2461,MATCH(ROW()-34,_AUX_ANALISE!$C$1:$C$2461,0)),"")</f>
        <v/>
      </c>
      <c r="C182" s="255" t="str">
        <f ca="1">IF($B182="","",INDEX(ORCAMENTO!$B:$B,$B182))</f>
        <v/>
      </c>
      <c r="D182" s="255" t="str">
        <f ca="1">IF($B182="","",INDEX(ORCAMENTO!$E:$E,$B182))</f>
        <v/>
      </c>
      <c r="E182" s="255" t="str">
        <f ca="1">IF($B182="","",INDEX(ORCAMENTO!$D:$D,$B182))</f>
        <v/>
      </c>
      <c r="F182" s="255" t="str">
        <f ca="1">IF($B182="","",TRIM(IF(OR(INDEX(ORCAMENTO!$G:$G,$B182)&lt;&gt;"",INDEX(ORCAMENTO!$H:$H,$B182)&lt;&gt;""),"Ano 1; ","")&amp;IF(OR(INDEX(ORCAMENTO!$J:$J,$B182)&lt;&gt;"",INDEX(ORCAMENTO!$K:$K,$B182)&lt;&gt;""),"Ano 2; ","")&amp;IF(OR(INDEX(ORCAMENTO!$M:$M,$B182)&lt;&gt;"",INDEX(ORCAMENTO!$N:$N,$B182)&lt;&gt;""),"Ano 3; ","")&amp;IF(OR(INDEX(ORCAMENTO!$P:$P,$B182)&lt;&gt;"",INDEX(ORCAMENTO!$Q:$Q,$B182)&lt;&gt;""),"Ano 4; ","")&amp;IF(OR(INDEX(ORCAMENTO!$S:$S,$B182)&lt;&gt;"",INDEX(ORCAMENTO!$T:$T,$B182)&lt;&gt;""),"Ano 5; ","")&amp;IF(OR(INDEX(ORCAMENTO!$V:$V,$B182)&lt;&gt;"",INDEX(ORCAMENTO!$W:$W,$B182)&lt;&gt;""),"Ano 6; ","")))</f>
        <v/>
      </c>
      <c r="G182" s="311" t="str">
        <f ca="1">IF($B182="","",IF(INDEX(ORCAMENTO!$G:$G,$B182)&lt;&gt;"",INDEX(ORCAMENTO!$G:$G,$B182),IF(INDEX(ORCAMENTO!$J:$J,$B182)&lt;&gt;"",INDEX(ORCAMENTO!$J:$J,$B182),IF(INDEX(ORCAMENTO!$M:$M,$B182)&lt;&gt;"",INDEX(ORCAMENTO!$M:$M,$B182),IF(INDEX(ORCAMENTO!$P:$P,$B182)&lt;&gt;"",INDEX(ORCAMENTO!$P:$P,$B182),IF(INDEX(ORCAMENTO!$S:$S,$B182)&lt;&gt;"",INDEX(ORCAMENTO!$S:$S,$B182),INDEX(ORCAMENTO!$V:$V,$B182)))))))</f>
        <v/>
      </c>
      <c r="H182" s="312" t="str">
        <f ca="1">IF($B182="","",IF(INDEX(ORCAMENTO!$H:$H,$B182)&lt;&gt;"",INDEX(ORCAMENTO!$H:$H,$B182),IF(INDEX(ORCAMENTO!$K:$K,$B182)&lt;&gt;"",INDEX(ORCAMENTO!$K:$K,$B182),IF(INDEX(ORCAMENTO!$N:$N,$B182)&lt;&gt;"",INDEX(ORCAMENTO!$N:$N,$B182),IF(INDEX(ORCAMENTO!$Q:$Q,$B182)&lt;&gt;"",INDEX(ORCAMENTO!$Q:$Q,$B182),IF(INDEX(ORCAMENTO!$T:$T,$B182)&lt;&gt;"",INDEX(ORCAMENTO!$T:$T,$B182),INDEX(ORCAMENTO!$W:$W,$B182)))))))</f>
        <v/>
      </c>
      <c r="I182" s="255" t="str">
        <f ca="1">IF($B182="","",IF(INDEX(ORCAMENTO!$AI:$AI,$B182)&lt;&gt;"",INDEX(ORCAMENTO!$AI:$AI,$B182),IF(INDEX(ORCAMENTO!$AG:$AG,$B182),"Memorial de cálculo ou anexo obrigatório não informado para item acima do limite.",IF(AND(INDEX(ORCAMENTO!$AC:$AC,$B182),NOT(INDEX(ORCAMENTO!$AE:$AE,$B182))),"Informe pelo menos um ano completo com valor unitário e quantidade.","Pendência identificada automaticamente."))))</f>
        <v/>
      </c>
      <c r="N182" s="255">
        <f t="shared" si="6"/>
        <v>183</v>
      </c>
      <c r="O182" s="255">
        <f ca="1">IF(INDEX(ORCAMENTO!$AI:$AI,$N182)&lt;&gt;"",1,0)</f>
        <v>0</v>
      </c>
      <c r="P182" s="255">
        <f t="shared" ca="1" si="7"/>
        <v>11</v>
      </c>
      <c r="Q182" s="255" t="str">
        <f ca="1">INDEX(ORCAMENTO!$AI:$AI,$N182)</f>
        <v/>
      </c>
    </row>
    <row r="183" spans="2:17" ht="15" customHeight="1" x14ac:dyDescent="0.25">
      <c r="B183" s="255" t="str">
        <f ca="1">IFERROR(INDEX(_AUX_ANALISE!$A$1:$A$2461,MATCH(ROW()-34,_AUX_ANALISE!$C$1:$C$2461,0)),"")</f>
        <v/>
      </c>
      <c r="C183" s="255" t="str">
        <f ca="1">IF($B183="","",INDEX(ORCAMENTO!$B:$B,$B183))</f>
        <v/>
      </c>
      <c r="D183" s="255" t="str">
        <f ca="1">IF($B183="","",INDEX(ORCAMENTO!$E:$E,$B183))</f>
        <v/>
      </c>
      <c r="E183" s="255" t="str">
        <f ca="1">IF($B183="","",INDEX(ORCAMENTO!$D:$D,$B183))</f>
        <v/>
      </c>
      <c r="F183" s="255" t="str">
        <f ca="1">IF($B183="","",TRIM(IF(OR(INDEX(ORCAMENTO!$G:$G,$B183)&lt;&gt;"",INDEX(ORCAMENTO!$H:$H,$B183)&lt;&gt;""),"Ano 1; ","")&amp;IF(OR(INDEX(ORCAMENTO!$J:$J,$B183)&lt;&gt;"",INDEX(ORCAMENTO!$K:$K,$B183)&lt;&gt;""),"Ano 2; ","")&amp;IF(OR(INDEX(ORCAMENTO!$M:$M,$B183)&lt;&gt;"",INDEX(ORCAMENTO!$N:$N,$B183)&lt;&gt;""),"Ano 3; ","")&amp;IF(OR(INDEX(ORCAMENTO!$P:$P,$B183)&lt;&gt;"",INDEX(ORCAMENTO!$Q:$Q,$B183)&lt;&gt;""),"Ano 4; ","")&amp;IF(OR(INDEX(ORCAMENTO!$S:$S,$B183)&lt;&gt;"",INDEX(ORCAMENTO!$T:$T,$B183)&lt;&gt;""),"Ano 5; ","")&amp;IF(OR(INDEX(ORCAMENTO!$V:$V,$B183)&lt;&gt;"",INDEX(ORCAMENTO!$W:$W,$B183)&lt;&gt;""),"Ano 6; ","")))</f>
        <v/>
      </c>
      <c r="G183" s="311" t="str">
        <f ca="1">IF($B183="","",IF(INDEX(ORCAMENTO!$G:$G,$B183)&lt;&gt;"",INDEX(ORCAMENTO!$G:$G,$B183),IF(INDEX(ORCAMENTO!$J:$J,$B183)&lt;&gt;"",INDEX(ORCAMENTO!$J:$J,$B183),IF(INDEX(ORCAMENTO!$M:$M,$B183)&lt;&gt;"",INDEX(ORCAMENTO!$M:$M,$B183),IF(INDEX(ORCAMENTO!$P:$P,$B183)&lt;&gt;"",INDEX(ORCAMENTO!$P:$P,$B183),IF(INDEX(ORCAMENTO!$S:$S,$B183)&lt;&gt;"",INDEX(ORCAMENTO!$S:$S,$B183),INDEX(ORCAMENTO!$V:$V,$B183)))))))</f>
        <v/>
      </c>
      <c r="H183" s="312" t="str">
        <f ca="1">IF($B183="","",IF(INDEX(ORCAMENTO!$H:$H,$B183)&lt;&gt;"",INDEX(ORCAMENTO!$H:$H,$B183),IF(INDEX(ORCAMENTO!$K:$K,$B183)&lt;&gt;"",INDEX(ORCAMENTO!$K:$K,$B183),IF(INDEX(ORCAMENTO!$N:$N,$B183)&lt;&gt;"",INDEX(ORCAMENTO!$N:$N,$B183),IF(INDEX(ORCAMENTO!$Q:$Q,$B183)&lt;&gt;"",INDEX(ORCAMENTO!$Q:$Q,$B183),IF(INDEX(ORCAMENTO!$T:$T,$B183)&lt;&gt;"",INDEX(ORCAMENTO!$T:$T,$B183),INDEX(ORCAMENTO!$W:$W,$B183)))))))</f>
        <v/>
      </c>
      <c r="I183" s="255" t="str">
        <f ca="1">IF($B183="","",IF(INDEX(ORCAMENTO!$AI:$AI,$B183)&lt;&gt;"",INDEX(ORCAMENTO!$AI:$AI,$B183),IF(INDEX(ORCAMENTO!$AG:$AG,$B183),"Memorial de cálculo ou anexo obrigatório não informado para item acima do limite.",IF(AND(INDEX(ORCAMENTO!$AC:$AC,$B183),NOT(INDEX(ORCAMENTO!$AE:$AE,$B183))),"Informe pelo menos um ano completo com valor unitário e quantidade.","Pendência identificada automaticamente."))))</f>
        <v/>
      </c>
      <c r="N183" s="255">
        <f t="shared" si="6"/>
        <v>184</v>
      </c>
      <c r="O183" s="255">
        <f ca="1">IF(INDEX(ORCAMENTO!$AI:$AI,$N183)&lt;&gt;"",1,0)</f>
        <v>0</v>
      </c>
      <c r="P183" s="255">
        <f t="shared" ca="1" si="7"/>
        <v>11</v>
      </c>
      <c r="Q183" s="255" t="str">
        <f ca="1">INDEX(ORCAMENTO!$AI:$AI,$N183)</f>
        <v/>
      </c>
    </row>
    <row r="184" spans="2:17" ht="15" customHeight="1" x14ac:dyDescent="0.25">
      <c r="B184" s="255" t="str">
        <f ca="1">IFERROR(INDEX(_AUX_ANALISE!$A$1:$A$2461,MATCH(ROW()-34,_AUX_ANALISE!$C$1:$C$2461,0)),"")</f>
        <v/>
      </c>
      <c r="C184" s="255" t="str">
        <f ca="1">IF($B184="","",INDEX(ORCAMENTO!$B:$B,$B184))</f>
        <v/>
      </c>
      <c r="D184" s="255" t="str">
        <f ca="1">IF($B184="","",INDEX(ORCAMENTO!$E:$E,$B184))</f>
        <v/>
      </c>
      <c r="E184" s="255" t="str">
        <f ca="1">IF($B184="","",INDEX(ORCAMENTO!$D:$D,$B184))</f>
        <v/>
      </c>
      <c r="F184" s="255" t="str">
        <f ca="1">IF($B184="","",TRIM(IF(OR(INDEX(ORCAMENTO!$G:$G,$B184)&lt;&gt;"",INDEX(ORCAMENTO!$H:$H,$B184)&lt;&gt;""),"Ano 1; ","")&amp;IF(OR(INDEX(ORCAMENTO!$J:$J,$B184)&lt;&gt;"",INDEX(ORCAMENTO!$K:$K,$B184)&lt;&gt;""),"Ano 2; ","")&amp;IF(OR(INDEX(ORCAMENTO!$M:$M,$B184)&lt;&gt;"",INDEX(ORCAMENTO!$N:$N,$B184)&lt;&gt;""),"Ano 3; ","")&amp;IF(OR(INDEX(ORCAMENTO!$P:$P,$B184)&lt;&gt;"",INDEX(ORCAMENTO!$Q:$Q,$B184)&lt;&gt;""),"Ano 4; ","")&amp;IF(OR(INDEX(ORCAMENTO!$S:$S,$B184)&lt;&gt;"",INDEX(ORCAMENTO!$T:$T,$B184)&lt;&gt;""),"Ano 5; ","")&amp;IF(OR(INDEX(ORCAMENTO!$V:$V,$B184)&lt;&gt;"",INDEX(ORCAMENTO!$W:$W,$B184)&lt;&gt;""),"Ano 6; ","")))</f>
        <v/>
      </c>
      <c r="G184" s="311" t="str">
        <f ca="1">IF($B184="","",IF(INDEX(ORCAMENTO!$G:$G,$B184)&lt;&gt;"",INDEX(ORCAMENTO!$G:$G,$B184),IF(INDEX(ORCAMENTO!$J:$J,$B184)&lt;&gt;"",INDEX(ORCAMENTO!$J:$J,$B184),IF(INDEX(ORCAMENTO!$M:$M,$B184)&lt;&gt;"",INDEX(ORCAMENTO!$M:$M,$B184),IF(INDEX(ORCAMENTO!$P:$P,$B184)&lt;&gt;"",INDEX(ORCAMENTO!$P:$P,$B184),IF(INDEX(ORCAMENTO!$S:$S,$B184)&lt;&gt;"",INDEX(ORCAMENTO!$S:$S,$B184),INDEX(ORCAMENTO!$V:$V,$B184)))))))</f>
        <v/>
      </c>
      <c r="H184" s="312" t="str">
        <f ca="1">IF($B184="","",IF(INDEX(ORCAMENTO!$H:$H,$B184)&lt;&gt;"",INDEX(ORCAMENTO!$H:$H,$B184),IF(INDEX(ORCAMENTO!$K:$K,$B184)&lt;&gt;"",INDEX(ORCAMENTO!$K:$K,$B184),IF(INDEX(ORCAMENTO!$N:$N,$B184)&lt;&gt;"",INDEX(ORCAMENTO!$N:$N,$B184),IF(INDEX(ORCAMENTO!$Q:$Q,$B184)&lt;&gt;"",INDEX(ORCAMENTO!$Q:$Q,$B184),IF(INDEX(ORCAMENTO!$T:$T,$B184)&lt;&gt;"",INDEX(ORCAMENTO!$T:$T,$B184),INDEX(ORCAMENTO!$W:$W,$B184)))))))</f>
        <v/>
      </c>
      <c r="I184" s="255" t="str">
        <f ca="1">IF($B184="","",IF(INDEX(ORCAMENTO!$AI:$AI,$B184)&lt;&gt;"",INDEX(ORCAMENTO!$AI:$AI,$B184),IF(INDEX(ORCAMENTO!$AG:$AG,$B184),"Memorial de cálculo ou anexo obrigatório não informado para item acima do limite.",IF(AND(INDEX(ORCAMENTO!$AC:$AC,$B184),NOT(INDEX(ORCAMENTO!$AE:$AE,$B184))),"Informe pelo menos um ano completo com valor unitário e quantidade.","Pendência identificada automaticamente."))))</f>
        <v/>
      </c>
      <c r="N184" s="255">
        <f t="shared" si="6"/>
        <v>185</v>
      </c>
      <c r="O184" s="255">
        <f ca="1">IF(INDEX(ORCAMENTO!$AI:$AI,$N184)&lt;&gt;"",1,0)</f>
        <v>0</v>
      </c>
      <c r="P184" s="255">
        <f t="shared" ca="1" si="7"/>
        <v>11</v>
      </c>
      <c r="Q184" s="255" t="str">
        <f ca="1">INDEX(ORCAMENTO!$AI:$AI,$N184)</f>
        <v/>
      </c>
    </row>
    <row r="185" spans="2:17" ht="15" customHeight="1" x14ac:dyDescent="0.25">
      <c r="B185" s="255" t="str">
        <f ca="1">IFERROR(INDEX(_AUX_ANALISE!$A$1:$A$2461,MATCH(ROW()-34,_AUX_ANALISE!$C$1:$C$2461,0)),"")</f>
        <v/>
      </c>
      <c r="C185" s="255" t="str">
        <f ca="1">IF($B185="","",INDEX(ORCAMENTO!$B:$B,$B185))</f>
        <v/>
      </c>
      <c r="D185" s="255" t="str">
        <f ca="1">IF($B185="","",INDEX(ORCAMENTO!$E:$E,$B185))</f>
        <v/>
      </c>
      <c r="E185" s="255" t="str">
        <f ca="1">IF($B185="","",INDEX(ORCAMENTO!$D:$D,$B185))</f>
        <v/>
      </c>
      <c r="F185" s="255" t="str">
        <f ca="1">IF($B185="","",TRIM(IF(OR(INDEX(ORCAMENTO!$G:$G,$B185)&lt;&gt;"",INDEX(ORCAMENTO!$H:$H,$B185)&lt;&gt;""),"Ano 1; ","")&amp;IF(OR(INDEX(ORCAMENTO!$J:$J,$B185)&lt;&gt;"",INDEX(ORCAMENTO!$K:$K,$B185)&lt;&gt;""),"Ano 2; ","")&amp;IF(OR(INDEX(ORCAMENTO!$M:$M,$B185)&lt;&gt;"",INDEX(ORCAMENTO!$N:$N,$B185)&lt;&gt;""),"Ano 3; ","")&amp;IF(OR(INDEX(ORCAMENTO!$P:$P,$B185)&lt;&gt;"",INDEX(ORCAMENTO!$Q:$Q,$B185)&lt;&gt;""),"Ano 4; ","")&amp;IF(OR(INDEX(ORCAMENTO!$S:$S,$B185)&lt;&gt;"",INDEX(ORCAMENTO!$T:$T,$B185)&lt;&gt;""),"Ano 5; ","")&amp;IF(OR(INDEX(ORCAMENTO!$V:$V,$B185)&lt;&gt;"",INDEX(ORCAMENTO!$W:$W,$B185)&lt;&gt;""),"Ano 6; ","")))</f>
        <v/>
      </c>
      <c r="G185" s="311" t="str">
        <f ca="1">IF($B185="","",IF(INDEX(ORCAMENTO!$G:$G,$B185)&lt;&gt;"",INDEX(ORCAMENTO!$G:$G,$B185),IF(INDEX(ORCAMENTO!$J:$J,$B185)&lt;&gt;"",INDEX(ORCAMENTO!$J:$J,$B185),IF(INDEX(ORCAMENTO!$M:$M,$B185)&lt;&gt;"",INDEX(ORCAMENTO!$M:$M,$B185),IF(INDEX(ORCAMENTO!$P:$P,$B185)&lt;&gt;"",INDEX(ORCAMENTO!$P:$P,$B185),IF(INDEX(ORCAMENTO!$S:$S,$B185)&lt;&gt;"",INDEX(ORCAMENTO!$S:$S,$B185),INDEX(ORCAMENTO!$V:$V,$B185)))))))</f>
        <v/>
      </c>
      <c r="H185" s="312" t="str">
        <f ca="1">IF($B185="","",IF(INDEX(ORCAMENTO!$H:$H,$B185)&lt;&gt;"",INDEX(ORCAMENTO!$H:$H,$B185),IF(INDEX(ORCAMENTO!$K:$K,$B185)&lt;&gt;"",INDEX(ORCAMENTO!$K:$K,$B185),IF(INDEX(ORCAMENTO!$N:$N,$B185)&lt;&gt;"",INDEX(ORCAMENTO!$N:$N,$B185),IF(INDEX(ORCAMENTO!$Q:$Q,$B185)&lt;&gt;"",INDEX(ORCAMENTO!$Q:$Q,$B185),IF(INDEX(ORCAMENTO!$T:$T,$B185)&lt;&gt;"",INDEX(ORCAMENTO!$T:$T,$B185),INDEX(ORCAMENTO!$W:$W,$B185)))))))</f>
        <v/>
      </c>
      <c r="I185" s="255" t="str">
        <f ca="1">IF($B185="","",IF(INDEX(ORCAMENTO!$AI:$AI,$B185)&lt;&gt;"",INDEX(ORCAMENTO!$AI:$AI,$B185),IF(INDEX(ORCAMENTO!$AG:$AG,$B185),"Memorial de cálculo ou anexo obrigatório não informado para item acima do limite.",IF(AND(INDEX(ORCAMENTO!$AC:$AC,$B185),NOT(INDEX(ORCAMENTO!$AE:$AE,$B185))),"Informe pelo menos um ano completo com valor unitário e quantidade.","Pendência identificada automaticamente."))))</f>
        <v/>
      </c>
      <c r="N185" s="255">
        <f t="shared" si="6"/>
        <v>186</v>
      </c>
      <c r="O185" s="255">
        <f ca="1">IF(INDEX(ORCAMENTO!$AI:$AI,$N185)&lt;&gt;"",1,0)</f>
        <v>0</v>
      </c>
      <c r="P185" s="255">
        <f t="shared" ca="1" si="7"/>
        <v>11</v>
      </c>
      <c r="Q185" s="255" t="str">
        <f ca="1">INDEX(ORCAMENTO!$AI:$AI,$N185)</f>
        <v/>
      </c>
    </row>
    <row r="186" spans="2:17" ht="15" customHeight="1" x14ac:dyDescent="0.25">
      <c r="B186" s="255" t="str">
        <f ca="1">IFERROR(INDEX(_AUX_ANALISE!$A$1:$A$2461,MATCH(ROW()-34,_AUX_ANALISE!$C$1:$C$2461,0)),"")</f>
        <v/>
      </c>
      <c r="C186" s="255" t="str">
        <f ca="1">IF($B186="","",INDEX(ORCAMENTO!$B:$B,$B186))</f>
        <v/>
      </c>
      <c r="D186" s="255" t="str">
        <f ca="1">IF($B186="","",INDEX(ORCAMENTO!$E:$E,$B186))</f>
        <v/>
      </c>
      <c r="E186" s="255" t="str">
        <f ca="1">IF($B186="","",INDEX(ORCAMENTO!$D:$D,$B186))</f>
        <v/>
      </c>
      <c r="F186" s="255" t="str">
        <f ca="1">IF($B186="","",TRIM(IF(OR(INDEX(ORCAMENTO!$G:$G,$B186)&lt;&gt;"",INDEX(ORCAMENTO!$H:$H,$B186)&lt;&gt;""),"Ano 1; ","")&amp;IF(OR(INDEX(ORCAMENTO!$J:$J,$B186)&lt;&gt;"",INDEX(ORCAMENTO!$K:$K,$B186)&lt;&gt;""),"Ano 2; ","")&amp;IF(OR(INDEX(ORCAMENTO!$M:$M,$B186)&lt;&gt;"",INDEX(ORCAMENTO!$N:$N,$B186)&lt;&gt;""),"Ano 3; ","")&amp;IF(OR(INDEX(ORCAMENTO!$P:$P,$B186)&lt;&gt;"",INDEX(ORCAMENTO!$Q:$Q,$B186)&lt;&gt;""),"Ano 4; ","")&amp;IF(OR(INDEX(ORCAMENTO!$S:$S,$B186)&lt;&gt;"",INDEX(ORCAMENTO!$T:$T,$B186)&lt;&gt;""),"Ano 5; ","")&amp;IF(OR(INDEX(ORCAMENTO!$V:$V,$B186)&lt;&gt;"",INDEX(ORCAMENTO!$W:$W,$B186)&lt;&gt;""),"Ano 6; ","")))</f>
        <v/>
      </c>
      <c r="G186" s="311" t="str">
        <f ca="1">IF($B186="","",IF(INDEX(ORCAMENTO!$G:$G,$B186)&lt;&gt;"",INDEX(ORCAMENTO!$G:$G,$B186),IF(INDEX(ORCAMENTO!$J:$J,$B186)&lt;&gt;"",INDEX(ORCAMENTO!$J:$J,$B186),IF(INDEX(ORCAMENTO!$M:$M,$B186)&lt;&gt;"",INDEX(ORCAMENTO!$M:$M,$B186),IF(INDEX(ORCAMENTO!$P:$P,$B186)&lt;&gt;"",INDEX(ORCAMENTO!$P:$P,$B186),IF(INDEX(ORCAMENTO!$S:$S,$B186)&lt;&gt;"",INDEX(ORCAMENTO!$S:$S,$B186),INDEX(ORCAMENTO!$V:$V,$B186)))))))</f>
        <v/>
      </c>
      <c r="H186" s="312" t="str">
        <f ca="1">IF($B186="","",IF(INDEX(ORCAMENTO!$H:$H,$B186)&lt;&gt;"",INDEX(ORCAMENTO!$H:$H,$B186),IF(INDEX(ORCAMENTO!$K:$K,$B186)&lt;&gt;"",INDEX(ORCAMENTO!$K:$K,$B186),IF(INDEX(ORCAMENTO!$N:$N,$B186)&lt;&gt;"",INDEX(ORCAMENTO!$N:$N,$B186),IF(INDEX(ORCAMENTO!$Q:$Q,$B186)&lt;&gt;"",INDEX(ORCAMENTO!$Q:$Q,$B186),IF(INDEX(ORCAMENTO!$T:$T,$B186)&lt;&gt;"",INDEX(ORCAMENTO!$T:$T,$B186),INDEX(ORCAMENTO!$W:$W,$B186)))))))</f>
        <v/>
      </c>
      <c r="I186" s="255" t="str">
        <f ca="1">IF($B186="","",IF(INDEX(ORCAMENTO!$AI:$AI,$B186)&lt;&gt;"",INDEX(ORCAMENTO!$AI:$AI,$B186),IF(INDEX(ORCAMENTO!$AG:$AG,$B186),"Memorial de cálculo ou anexo obrigatório não informado para item acima do limite.",IF(AND(INDEX(ORCAMENTO!$AC:$AC,$B186),NOT(INDEX(ORCAMENTO!$AE:$AE,$B186))),"Informe pelo menos um ano completo com valor unitário e quantidade.","Pendência identificada automaticamente."))))</f>
        <v/>
      </c>
      <c r="N186" s="255">
        <f t="shared" si="6"/>
        <v>187</v>
      </c>
      <c r="O186" s="255">
        <f ca="1">IF(INDEX(ORCAMENTO!$AI:$AI,$N186)&lt;&gt;"",1,0)</f>
        <v>0</v>
      </c>
      <c r="P186" s="255">
        <f t="shared" ca="1" si="7"/>
        <v>11</v>
      </c>
      <c r="Q186" s="255" t="str">
        <f ca="1">INDEX(ORCAMENTO!$AI:$AI,$N186)</f>
        <v/>
      </c>
    </row>
    <row r="187" spans="2:17" ht="15" customHeight="1" x14ac:dyDescent="0.25">
      <c r="B187" s="255" t="str">
        <f ca="1">IFERROR(INDEX(_AUX_ANALISE!$A$1:$A$2461,MATCH(ROW()-34,_AUX_ANALISE!$C$1:$C$2461,0)),"")</f>
        <v/>
      </c>
      <c r="C187" s="255" t="str">
        <f ca="1">IF($B187="","",INDEX(ORCAMENTO!$B:$B,$B187))</f>
        <v/>
      </c>
      <c r="D187" s="255" t="str">
        <f ca="1">IF($B187="","",INDEX(ORCAMENTO!$E:$E,$B187))</f>
        <v/>
      </c>
      <c r="E187" s="255" t="str">
        <f ca="1">IF($B187="","",INDEX(ORCAMENTO!$D:$D,$B187))</f>
        <v/>
      </c>
      <c r="F187" s="255" t="str">
        <f ca="1">IF($B187="","",TRIM(IF(OR(INDEX(ORCAMENTO!$G:$G,$B187)&lt;&gt;"",INDEX(ORCAMENTO!$H:$H,$B187)&lt;&gt;""),"Ano 1; ","")&amp;IF(OR(INDEX(ORCAMENTO!$J:$J,$B187)&lt;&gt;"",INDEX(ORCAMENTO!$K:$K,$B187)&lt;&gt;""),"Ano 2; ","")&amp;IF(OR(INDEX(ORCAMENTO!$M:$M,$B187)&lt;&gt;"",INDEX(ORCAMENTO!$N:$N,$B187)&lt;&gt;""),"Ano 3; ","")&amp;IF(OR(INDEX(ORCAMENTO!$P:$P,$B187)&lt;&gt;"",INDEX(ORCAMENTO!$Q:$Q,$B187)&lt;&gt;""),"Ano 4; ","")&amp;IF(OR(INDEX(ORCAMENTO!$S:$S,$B187)&lt;&gt;"",INDEX(ORCAMENTO!$T:$T,$B187)&lt;&gt;""),"Ano 5; ","")&amp;IF(OR(INDEX(ORCAMENTO!$V:$V,$B187)&lt;&gt;"",INDEX(ORCAMENTO!$W:$W,$B187)&lt;&gt;""),"Ano 6; ","")))</f>
        <v/>
      </c>
      <c r="G187" s="311" t="str">
        <f ca="1">IF($B187="","",IF(INDEX(ORCAMENTO!$G:$G,$B187)&lt;&gt;"",INDEX(ORCAMENTO!$G:$G,$B187),IF(INDEX(ORCAMENTO!$J:$J,$B187)&lt;&gt;"",INDEX(ORCAMENTO!$J:$J,$B187),IF(INDEX(ORCAMENTO!$M:$M,$B187)&lt;&gt;"",INDEX(ORCAMENTO!$M:$M,$B187),IF(INDEX(ORCAMENTO!$P:$P,$B187)&lt;&gt;"",INDEX(ORCAMENTO!$P:$P,$B187),IF(INDEX(ORCAMENTO!$S:$S,$B187)&lt;&gt;"",INDEX(ORCAMENTO!$S:$S,$B187),INDEX(ORCAMENTO!$V:$V,$B187)))))))</f>
        <v/>
      </c>
      <c r="H187" s="312" t="str">
        <f ca="1">IF($B187="","",IF(INDEX(ORCAMENTO!$H:$H,$B187)&lt;&gt;"",INDEX(ORCAMENTO!$H:$H,$B187),IF(INDEX(ORCAMENTO!$K:$K,$B187)&lt;&gt;"",INDEX(ORCAMENTO!$K:$K,$B187),IF(INDEX(ORCAMENTO!$N:$N,$B187)&lt;&gt;"",INDEX(ORCAMENTO!$N:$N,$B187),IF(INDEX(ORCAMENTO!$Q:$Q,$B187)&lt;&gt;"",INDEX(ORCAMENTO!$Q:$Q,$B187),IF(INDEX(ORCAMENTO!$T:$T,$B187)&lt;&gt;"",INDEX(ORCAMENTO!$T:$T,$B187),INDEX(ORCAMENTO!$W:$W,$B187)))))))</f>
        <v/>
      </c>
      <c r="I187" s="255" t="str">
        <f ca="1">IF($B187="","",IF(INDEX(ORCAMENTO!$AI:$AI,$B187)&lt;&gt;"",INDEX(ORCAMENTO!$AI:$AI,$B187),IF(INDEX(ORCAMENTO!$AG:$AG,$B187),"Memorial de cálculo ou anexo obrigatório não informado para item acima do limite.",IF(AND(INDEX(ORCAMENTO!$AC:$AC,$B187),NOT(INDEX(ORCAMENTO!$AE:$AE,$B187))),"Informe pelo menos um ano completo com valor unitário e quantidade.","Pendência identificada automaticamente."))))</f>
        <v/>
      </c>
      <c r="N187" s="255">
        <f t="shared" si="6"/>
        <v>188</v>
      </c>
      <c r="O187" s="255">
        <f ca="1">IF(INDEX(ORCAMENTO!$AI:$AI,$N187)&lt;&gt;"",1,0)</f>
        <v>0</v>
      </c>
      <c r="P187" s="255">
        <f t="shared" ca="1" si="7"/>
        <v>11</v>
      </c>
      <c r="Q187" s="255" t="str">
        <f ca="1">INDEX(ORCAMENTO!$AI:$AI,$N187)</f>
        <v/>
      </c>
    </row>
    <row r="188" spans="2:17" ht="15" customHeight="1" x14ac:dyDescent="0.25">
      <c r="B188" s="255" t="str">
        <f ca="1">IFERROR(INDEX(_AUX_ANALISE!$A$1:$A$2461,MATCH(ROW()-34,_AUX_ANALISE!$C$1:$C$2461,0)),"")</f>
        <v/>
      </c>
      <c r="C188" s="255" t="str">
        <f ca="1">IF($B188="","",INDEX(ORCAMENTO!$B:$B,$B188))</f>
        <v/>
      </c>
      <c r="D188" s="255" t="str">
        <f ca="1">IF($B188="","",INDEX(ORCAMENTO!$E:$E,$B188))</f>
        <v/>
      </c>
      <c r="E188" s="255" t="str">
        <f ca="1">IF($B188="","",INDEX(ORCAMENTO!$D:$D,$B188))</f>
        <v/>
      </c>
      <c r="F188" s="255" t="str">
        <f ca="1">IF($B188="","",TRIM(IF(OR(INDEX(ORCAMENTO!$G:$G,$B188)&lt;&gt;"",INDEX(ORCAMENTO!$H:$H,$B188)&lt;&gt;""),"Ano 1; ","")&amp;IF(OR(INDEX(ORCAMENTO!$J:$J,$B188)&lt;&gt;"",INDEX(ORCAMENTO!$K:$K,$B188)&lt;&gt;""),"Ano 2; ","")&amp;IF(OR(INDEX(ORCAMENTO!$M:$M,$B188)&lt;&gt;"",INDEX(ORCAMENTO!$N:$N,$B188)&lt;&gt;""),"Ano 3; ","")&amp;IF(OR(INDEX(ORCAMENTO!$P:$P,$B188)&lt;&gt;"",INDEX(ORCAMENTO!$Q:$Q,$B188)&lt;&gt;""),"Ano 4; ","")&amp;IF(OR(INDEX(ORCAMENTO!$S:$S,$B188)&lt;&gt;"",INDEX(ORCAMENTO!$T:$T,$B188)&lt;&gt;""),"Ano 5; ","")&amp;IF(OR(INDEX(ORCAMENTO!$V:$V,$B188)&lt;&gt;"",INDEX(ORCAMENTO!$W:$W,$B188)&lt;&gt;""),"Ano 6; ","")))</f>
        <v/>
      </c>
      <c r="G188" s="311" t="str">
        <f ca="1">IF($B188="","",IF(INDEX(ORCAMENTO!$G:$G,$B188)&lt;&gt;"",INDEX(ORCAMENTO!$G:$G,$B188),IF(INDEX(ORCAMENTO!$J:$J,$B188)&lt;&gt;"",INDEX(ORCAMENTO!$J:$J,$B188),IF(INDEX(ORCAMENTO!$M:$M,$B188)&lt;&gt;"",INDEX(ORCAMENTO!$M:$M,$B188),IF(INDEX(ORCAMENTO!$P:$P,$B188)&lt;&gt;"",INDEX(ORCAMENTO!$P:$P,$B188),IF(INDEX(ORCAMENTO!$S:$S,$B188)&lt;&gt;"",INDEX(ORCAMENTO!$S:$S,$B188),INDEX(ORCAMENTO!$V:$V,$B188)))))))</f>
        <v/>
      </c>
      <c r="H188" s="312" t="str">
        <f ca="1">IF($B188="","",IF(INDEX(ORCAMENTO!$H:$H,$B188)&lt;&gt;"",INDEX(ORCAMENTO!$H:$H,$B188),IF(INDEX(ORCAMENTO!$K:$K,$B188)&lt;&gt;"",INDEX(ORCAMENTO!$K:$K,$B188),IF(INDEX(ORCAMENTO!$N:$N,$B188)&lt;&gt;"",INDEX(ORCAMENTO!$N:$N,$B188),IF(INDEX(ORCAMENTO!$Q:$Q,$B188)&lt;&gt;"",INDEX(ORCAMENTO!$Q:$Q,$B188),IF(INDEX(ORCAMENTO!$T:$T,$B188)&lt;&gt;"",INDEX(ORCAMENTO!$T:$T,$B188),INDEX(ORCAMENTO!$W:$W,$B188)))))))</f>
        <v/>
      </c>
      <c r="I188" s="255" t="str">
        <f ca="1">IF($B188="","",IF(INDEX(ORCAMENTO!$AI:$AI,$B188)&lt;&gt;"",INDEX(ORCAMENTO!$AI:$AI,$B188),IF(INDEX(ORCAMENTO!$AG:$AG,$B188),"Memorial de cálculo ou anexo obrigatório não informado para item acima do limite.",IF(AND(INDEX(ORCAMENTO!$AC:$AC,$B188),NOT(INDEX(ORCAMENTO!$AE:$AE,$B188))),"Informe pelo menos um ano completo com valor unitário e quantidade.","Pendência identificada automaticamente."))))</f>
        <v/>
      </c>
      <c r="N188" s="255">
        <f t="shared" si="6"/>
        <v>189</v>
      </c>
      <c r="O188" s="255">
        <f ca="1">IF(INDEX(ORCAMENTO!$AI:$AI,$N188)&lt;&gt;"",1,0)</f>
        <v>0</v>
      </c>
      <c r="P188" s="255">
        <f t="shared" ca="1" si="7"/>
        <v>11</v>
      </c>
      <c r="Q188" s="255" t="str">
        <f ca="1">INDEX(ORCAMENTO!$AI:$AI,$N188)</f>
        <v/>
      </c>
    </row>
    <row r="189" spans="2:17" ht="15" customHeight="1" x14ac:dyDescent="0.25">
      <c r="B189" s="255" t="str">
        <f ca="1">IFERROR(INDEX(_AUX_ANALISE!$A$1:$A$2461,MATCH(ROW()-34,_AUX_ANALISE!$C$1:$C$2461,0)),"")</f>
        <v/>
      </c>
      <c r="C189" s="255" t="str">
        <f ca="1">IF($B189="","",INDEX(ORCAMENTO!$B:$B,$B189))</f>
        <v/>
      </c>
      <c r="D189" s="255" t="str">
        <f ca="1">IF($B189="","",INDEX(ORCAMENTO!$E:$E,$B189))</f>
        <v/>
      </c>
      <c r="E189" s="255" t="str">
        <f ca="1">IF($B189="","",INDEX(ORCAMENTO!$D:$D,$B189))</f>
        <v/>
      </c>
      <c r="F189" s="255" t="str">
        <f ca="1">IF($B189="","",TRIM(IF(OR(INDEX(ORCAMENTO!$G:$G,$B189)&lt;&gt;"",INDEX(ORCAMENTO!$H:$H,$B189)&lt;&gt;""),"Ano 1; ","")&amp;IF(OR(INDEX(ORCAMENTO!$J:$J,$B189)&lt;&gt;"",INDEX(ORCAMENTO!$K:$K,$B189)&lt;&gt;""),"Ano 2; ","")&amp;IF(OR(INDEX(ORCAMENTO!$M:$M,$B189)&lt;&gt;"",INDEX(ORCAMENTO!$N:$N,$B189)&lt;&gt;""),"Ano 3; ","")&amp;IF(OR(INDEX(ORCAMENTO!$P:$P,$B189)&lt;&gt;"",INDEX(ORCAMENTO!$Q:$Q,$B189)&lt;&gt;""),"Ano 4; ","")&amp;IF(OR(INDEX(ORCAMENTO!$S:$S,$B189)&lt;&gt;"",INDEX(ORCAMENTO!$T:$T,$B189)&lt;&gt;""),"Ano 5; ","")&amp;IF(OR(INDEX(ORCAMENTO!$V:$V,$B189)&lt;&gt;"",INDEX(ORCAMENTO!$W:$W,$B189)&lt;&gt;""),"Ano 6; ","")))</f>
        <v/>
      </c>
      <c r="G189" s="311" t="str">
        <f ca="1">IF($B189="","",IF(INDEX(ORCAMENTO!$G:$G,$B189)&lt;&gt;"",INDEX(ORCAMENTO!$G:$G,$B189),IF(INDEX(ORCAMENTO!$J:$J,$B189)&lt;&gt;"",INDEX(ORCAMENTO!$J:$J,$B189),IF(INDEX(ORCAMENTO!$M:$M,$B189)&lt;&gt;"",INDEX(ORCAMENTO!$M:$M,$B189),IF(INDEX(ORCAMENTO!$P:$P,$B189)&lt;&gt;"",INDEX(ORCAMENTO!$P:$P,$B189),IF(INDEX(ORCAMENTO!$S:$S,$B189)&lt;&gt;"",INDEX(ORCAMENTO!$S:$S,$B189),INDEX(ORCAMENTO!$V:$V,$B189)))))))</f>
        <v/>
      </c>
      <c r="H189" s="312" t="str">
        <f ca="1">IF($B189="","",IF(INDEX(ORCAMENTO!$H:$H,$B189)&lt;&gt;"",INDEX(ORCAMENTO!$H:$H,$B189),IF(INDEX(ORCAMENTO!$K:$K,$B189)&lt;&gt;"",INDEX(ORCAMENTO!$K:$K,$B189),IF(INDEX(ORCAMENTO!$N:$N,$B189)&lt;&gt;"",INDEX(ORCAMENTO!$N:$N,$B189),IF(INDEX(ORCAMENTO!$Q:$Q,$B189)&lt;&gt;"",INDEX(ORCAMENTO!$Q:$Q,$B189),IF(INDEX(ORCAMENTO!$T:$T,$B189)&lt;&gt;"",INDEX(ORCAMENTO!$T:$T,$B189),INDEX(ORCAMENTO!$W:$W,$B189)))))))</f>
        <v/>
      </c>
      <c r="I189" s="255" t="str">
        <f ca="1">IF($B189="","",IF(INDEX(ORCAMENTO!$AI:$AI,$B189)&lt;&gt;"",INDEX(ORCAMENTO!$AI:$AI,$B189),IF(INDEX(ORCAMENTO!$AG:$AG,$B189),"Memorial de cálculo ou anexo obrigatório não informado para item acima do limite.",IF(AND(INDEX(ORCAMENTO!$AC:$AC,$B189),NOT(INDEX(ORCAMENTO!$AE:$AE,$B189))),"Informe pelo menos um ano completo com valor unitário e quantidade.","Pendência identificada automaticamente."))))</f>
        <v/>
      </c>
      <c r="N189" s="255">
        <f t="shared" si="6"/>
        <v>190</v>
      </c>
      <c r="O189" s="255">
        <f ca="1">IF(INDEX(ORCAMENTO!$AI:$AI,$N189)&lt;&gt;"",1,0)</f>
        <v>0</v>
      </c>
      <c r="P189" s="255">
        <f t="shared" ca="1" si="7"/>
        <v>11</v>
      </c>
      <c r="Q189" s="255" t="str">
        <f ca="1">INDEX(ORCAMENTO!$AI:$AI,$N189)</f>
        <v/>
      </c>
    </row>
    <row r="190" spans="2:17" ht="15" customHeight="1" x14ac:dyDescent="0.25">
      <c r="B190" s="255" t="str">
        <f ca="1">IFERROR(INDEX(_AUX_ANALISE!$A$1:$A$2461,MATCH(ROW()-34,_AUX_ANALISE!$C$1:$C$2461,0)),"")</f>
        <v/>
      </c>
      <c r="C190" s="255" t="str">
        <f ca="1">IF($B190="","",INDEX(ORCAMENTO!$B:$B,$B190))</f>
        <v/>
      </c>
      <c r="D190" s="255" t="str">
        <f ca="1">IF($B190="","",INDEX(ORCAMENTO!$E:$E,$B190))</f>
        <v/>
      </c>
      <c r="E190" s="255" t="str">
        <f ca="1">IF($B190="","",INDEX(ORCAMENTO!$D:$D,$B190))</f>
        <v/>
      </c>
      <c r="F190" s="255" t="str">
        <f ca="1">IF($B190="","",TRIM(IF(OR(INDEX(ORCAMENTO!$G:$G,$B190)&lt;&gt;"",INDEX(ORCAMENTO!$H:$H,$B190)&lt;&gt;""),"Ano 1; ","")&amp;IF(OR(INDEX(ORCAMENTO!$J:$J,$B190)&lt;&gt;"",INDEX(ORCAMENTO!$K:$K,$B190)&lt;&gt;""),"Ano 2; ","")&amp;IF(OR(INDEX(ORCAMENTO!$M:$M,$B190)&lt;&gt;"",INDEX(ORCAMENTO!$N:$N,$B190)&lt;&gt;""),"Ano 3; ","")&amp;IF(OR(INDEX(ORCAMENTO!$P:$P,$B190)&lt;&gt;"",INDEX(ORCAMENTO!$Q:$Q,$B190)&lt;&gt;""),"Ano 4; ","")&amp;IF(OR(INDEX(ORCAMENTO!$S:$S,$B190)&lt;&gt;"",INDEX(ORCAMENTO!$T:$T,$B190)&lt;&gt;""),"Ano 5; ","")&amp;IF(OR(INDEX(ORCAMENTO!$V:$V,$B190)&lt;&gt;"",INDEX(ORCAMENTO!$W:$W,$B190)&lt;&gt;""),"Ano 6; ","")))</f>
        <v/>
      </c>
      <c r="G190" s="311" t="str">
        <f ca="1">IF($B190="","",IF(INDEX(ORCAMENTO!$G:$G,$B190)&lt;&gt;"",INDEX(ORCAMENTO!$G:$G,$B190),IF(INDEX(ORCAMENTO!$J:$J,$B190)&lt;&gt;"",INDEX(ORCAMENTO!$J:$J,$B190),IF(INDEX(ORCAMENTO!$M:$M,$B190)&lt;&gt;"",INDEX(ORCAMENTO!$M:$M,$B190),IF(INDEX(ORCAMENTO!$P:$P,$B190)&lt;&gt;"",INDEX(ORCAMENTO!$P:$P,$B190),IF(INDEX(ORCAMENTO!$S:$S,$B190)&lt;&gt;"",INDEX(ORCAMENTO!$S:$S,$B190),INDEX(ORCAMENTO!$V:$V,$B190)))))))</f>
        <v/>
      </c>
      <c r="H190" s="312" t="str">
        <f ca="1">IF($B190="","",IF(INDEX(ORCAMENTO!$H:$H,$B190)&lt;&gt;"",INDEX(ORCAMENTO!$H:$H,$B190),IF(INDEX(ORCAMENTO!$K:$K,$B190)&lt;&gt;"",INDEX(ORCAMENTO!$K:$K,$B190),IF(INDEX(ORCAMENTO!$N:$N,$B190)&lt;&gt;"",INDEX(ORCAMENTO!$N:$N,$B190),IF(INDEX(ORCAMENTO!$Q:$Q,$B190)&lt;&gt;"",INDEX(ORCAMENTO!$Q:$Q,$B190),IF(INDEX(ORCAMENTO!$T:$T,$B190)&lt;&gt;"",INDEX(ORCAMENTO!$T:$T,$B190),INDEX(ORCAMENTO!$W:$W,$B190)))))))</f>
        <v/>
      </c>
      <c r="I190" s="255" t="str">
        <f ca="1">IF($B190="","",IF(INDEX(ORCAMENTO!$AI:$AI,$B190)&lt;&gt;"",INDEX(ORCAMENTO!$AI:$AI,$B190),IF(INDEX(ORCAMENTO!$AG:$AG,$B190),"Memorial de cálculo ou anexo obrigatório não informado para item acima do limite.",IF(AND(INDEX(ORCAMENTO!$AC:$AC,$B190),NOT(INDEX(ORCAMENTO!$AE:$AE,$B190))),"Informe pelo menos um ano completo com valor unitário e quantidade.","Pendência identificada automaticamente."))))</f>
        <v/>
      </c>
      <c r="N190" s="255">
        <f t="shared" si="6"/>
        <v>191</v>
      </c>
      <c r="O190" s="255">
        <f ca="1">IF(INDEX(ORCAMENTO!$AI:$AI,$N190)&lt;&gt;"",1,0)</f>
        <v>0</v>
      </c>
      <c r="P190" s="255">
        <f t="shared" ca="1" si="7"/>
        <v>11</v>
      </c>
      <c r="Q190" s="255" t="str">
        <f ca="1">INDEX(ORCAMENTO!$AI:$AI,$N190)</f>
        <v/>
      </c>
    </row>
    <row r="191" spans="2:17" ht="15" customHeight="1" x14ac:dyDescent="0.25">
      <c r="B191" s="255" t="str">
        <f ca="1">IFERROR(INDEX(_AUX_ANALISE!$A$1:$A$2461,MATCH(ROW()-34,_AUX_ANALISE!$C$1:$C$2461,0)),"")</f>
        <v/>
      </c>
      <c r="C191" s="255" t="str">
        <f ca="1">IF($B191="","",INDEX(ORCAMENTO!$B:$B,$B191))</f>
        <v/>
      </c>
      <c r="D191" s="255" t="str">
        <f ca="1">IF($B191="","",INDEX(ORCAMENTO!$E:$E,$B191))</f>
        <v/>
      </c>
      <c r="E191" s="255" t="str">
        <f ca="1">IF($B191="","",INDEX(ORCAMENTO!$D:$D,$B191))</f>
        <v/>
      </c>
      <c r="F191" s="255" t="str">
        <f ca="1">IF($B191="","",TRIM(IF(OR(INDEX(ORCAMENTO!$G:$G,$B191)&lt;&gt;"",INDEX(ORCAMENTO!$H:$H,$B191)&lt;&gt;""),"Ano 1; ","")&amp;IF(OR(INDEX(ORCAMENTO!$J:$J,$B191)&lt;&gt;"",INDEX(ORCAMENTO!$K:$K,$B191)&lt;&gt;""),"Ano 2; ","")&amp;IF(OR(INDEX(ORCAMENTO!$M:$M,$B191)&lt;&gt;"",INDEX(ORCAMENTO!$N:$N,$B191)&lt;&gt;""),"Ano 3; ","")&amp;IF(OR(INDEX(ORCAMENTO!$P:$P,$B191)&lt;&gt;"",INDEX(ORCAMENTO!$Q:$Q,$B191)&lt;&gt;""),"Ano 4; ","")&amp;IF(OR(INDEX(ORCAMENTO!$S:$S,$B191)&lt;&gt;"",INDEX(ORCAMENTO!$T:$T,$B191)&lt;&gt;""),"Ano 5; ","")&amp;IF(OR(INDEX(ORCAMENTO!$V:$V,$B191)&lt;&gt;"",INDEX(ORCAMENTO!$W:$W,$B191)&lt;&gt;""),"Ano 6; ","")))</f>
        <v/>
      </c>
      <c r="G191" s="311" t="str">
        <f ca="1">IF($B191="","",IF(INDEX(ORCAMENTO!$G:$G,$B191)&lt;&gt;"",INDEX(ORCAMENTO!$G:$G,$B191),IF(INDEX(ORCAMENTO!$J:$J,$B191)&lt;&gt;"",INDEX(ORCAMENTO!$J:$J,$B191),IF(INDEX(ORCAMENTO!$M:$M,$B191)&lt;&gt;"",INDEX(ORCAMENTO!$M:$M,$B191),IF(INDEX(ORCAMENTO!$P:$P,$B191)&lt;&gt;"",INDEX(ORCAMENTO!$P:$P,$B191),IF(INDEX(ORCAMENTO!$S:$S,$B191)&lt;&gt;"",INDEX(ORCAMENTO!$S:$S,$B191),INDEX(ORCAMENTO!$V:$V,$B191)))))))</f>
        <v/>
      </c>
      <c r="H191" s="312" t="str">
        <f ca="1">IF($B191="","",IF(INDEX(ORCAMENTO!$H:$H,$B191)&lt;&gt;"",INDEX(ORCAMENTO!$H:$H,$B191),IF(INDEX(ORCAMENTO!$K:$K,$B191)&lt;&gt;"",INDEX(ORCAMENTO!$K:$K,$B191),IF(INDEX(ORCAMENTO!$N:$N,$B191)&lt;&gt;"",INDEX(ORCAMENTO!$N:$N,$B191),IF(INDEX(ORCAMENTO!$Q:$Q,$B191)&lt;&gt;"",INDEX(ORCAMENTO!$Q:$Q,$B191),IF(INDEX(ORCAMENTO!$T:$T,$B191)&lt;&gt;"",INDEX(ORCAMENTO!$T:$T,$B191),INDEX(ORCAMENTO!$W:$W,$B191)))))))</f>
        <v/>
      </c>
      <c r="I191" s="255" t="str">
        <f ca="1">IF($B191="","",IF(INDEX(ORCAMENTO!$AI:$AI,$B191)&lt;&gt;"",INDEX(ORCAMENTO!$AI:$AI,$B191),IF(INDEX(ORCAMENTO!$AG:$AG,$B191),"Memorial de cálculo ou anexo obrigatório não informado para item acima do limite.",IF(AND(INDEX(ORCAMENTO!$AC:$AC,$B191),NOT(INDEX(ORCAMENTO!$AE:$AE,$B191))),"Informe pelo menos um ano completo com valor unitário e quantidade.","Pendência identificada automaticamente."))))</f>
        <v/>
      </c>
      <c r="N191" s="255">
        <f t="shared" si="6"/>
        <v>192</v>
      </c>
      <c r="O191" s="255">
        <f ca="1">IF(INDEX(ORCAMENTO!$AI:$AI,$N191)&lt;&gt;"",1,0)</f>
        <v>0</v>
      </c>
      <c r="P191" s="255">
        <f t="shared" ca="1" si="7"/>
        <v>11</v>
      </c>
      <c r="Q191" s="255" t="str">
        <f ca="1">INDEX(ORCAMENTO!$AI:$AI,$N191)</f>
        <v/>
      </c>
    </row>
    <row r="192" spans="2:17" ht="15" customHeight="1" x14ac:dyDescent="0.25">
      <c r="B192" s="255" t="str">
        <f ca="1">IFERROR(INDEX(_AUX_ANALISE!$A$1:$A$2461,MATCH(ROW()-34,_AUX_ANALISE!$C$1:$C$2461,0)),"")</f>
        <v/>
      </c>
      <c r="C192" s="255" t="str">
        <f ca="1">IF($B192="","",INDEX(ORCAMENTO!$B:$B,$B192))</f>
        <v/>
      </c>
      <c r="D192" s="255" t="str">
        <f ca="1">IF($B192="","",INDEX(ORCAMENTO!$E:$E,$B192))</f>
        <v/>
      </c>
      <c r="E192" s="255" t="str">
        <f ca="1">IF($B192="","",INDEX(ORCAMENTO!$D:$D,$B192))</f>
        <v/>
      </c>
      <c r="F192" s="255" t="str">
        <f ca="1">IF($B192="","",TRIM(IF(OR(INDEX(ORCAMENTO!$G:$G,$B192)&lt;&gt;"",INDEX(ORCAMENTO!$H:$H,$B192)&lt;&gt;""),"Ano 1; ","")&amp;IF(OR(INDEX(ORCAMENTO!$J:$J,$B192)&lt;&gt;"",INDEX(ORCAMENTO!$K:$K,$B192)&lt;&gt;""),"Ano 2; ","")&amp;IF(OR(INDEX(ORCAMENTO!$M:$M,$B192)&lt;&gt;"",INDEX(ORCAMENTO!$N:$N,$B192)&lt;&gt;""),"Ano 3; ","")&amp;IF(OR(INDEX(ORCAMENTO!$P:$P,$B192)&lt;&gt;"",INDEX(ORCAMENTO!$Q:$Q,$B192)&lt;&gt;""),"Ano 4; ","")&amp;IF(OR(INDEX(ORCAMENTO!$S:$S,$B192)&lt;&gt;"",INDEX(ORCAMENTO!$T:$T,$B192)&lt;&gt;""),"Ano 5; ","")&amp;IF(OR(INDEX(ORCAMENTO!$V:$V,$B192)&lt;&gt;"",INDEX(ORCAMENTO!$W:$W,$B192)&lt;&gt;""),"Ano 6; ","")))</f>
        <v/>
      </c>
      <c r="G192" s="311" t="str">
        <f ca="1">IF($B192="","",IF(INDEX(ORCAMENTO!$G:$G,$B192)&lt;&gt;"",INDEX(ORCAMENTO!$G:$G,$B192),IF(INDEX(ORCAMENTO!$J:$J,$B192)&lt;&gt;"",INDEX(ORCAMENTO!$J:$J,$B192),IF(INDEX(ORCAMENTO!$M:$M,$B192)&lt;&gt;"",INDEX(ORCAMENTO!$M:$M,$B192),IF(INDEX(ORCAMENTO!$P:$P,$B192)&lt;&gt;"",INDEX(ORCAMENTO!$P:$P,$B192),IF(INDEX(ORCAMENTO!$S:$S,$B192)&lt;&gt;"",INDEX(ORCAMENTO!$S:$S,$B192),INDEX(ORCAMENTO!$V:$V,$B192)))))))</f>
        <v/>
      </c>
      <c r="H192" s="312" t="str">
        <f ca="1">IF($B192="","",IF(INDEX(ORCAMENTO!$H:$H,$B192)&lt;&gt;"",INDEX(ORCAMENTO!$H:$H,$B192),IF(INDEX(ORCAMENTO!$K:$K,$B192)&lt;&gt;"",INDEX(ORCAMENTO!$K:$K,$B192),IF(INDEX(ORCAMENTO!$N:$N,$B192)&lt;&gt;"",INDEX(ORCAMENTO!$N:$N,$B192),IF(INDEX(ORCAMENTO!$Q:$Q,$B192)&lt;&gt;"",INDEX(ORCAMENTO!$Q:$Q,$B192),IF(INDEX(ORCAMENTO!$T:$T,$B192)&lt;&gt;"",INDEX(ORCAMENTO!$T:$T,$B192),INDEX(ORCAMENTO!$W:$W,$B192)))))))</f>
        <v/>
      </c>
      <c r="I192" s="255" t="str">
        <f ca="1">IF($B192="","",IF(INDEX(ORCAMENTO!$AI:$AI,$B192)&lt;&gt;"",INDEX(ORCAMENTO!$AI:$AI,$B192),IF(INDEX(ORCAMENTO!$AG:$AG,$B192),"Memorial de cálculo ou anexo obrigatório não informado para item acima do limite.",IF(AND(INDEX(ORCAMENTO!$AC:$AC,$B192),NOT(INDEX(ORCAMENTO!$AE:$AE,$B192))),"Informe pelo menos um ano completo com valor unitário e quantidade.","Pendência identificada automaticamente."))))</f>
        <v/>
      </c>
      <c r="N192" s="255">
        <f t="shared" si="6"/>
        <v>193</v>
      </c>
      <c r="O192" s="255">
        <f ca="1">IF(INDEX(ORCAMENTO!$AI:$AI,$N192)&lt;&gt;"",1,0)</f>
        <v>0</v>
      </c>
      <c r="P192" s="255">
        <f t="shared" ca="1" si="7"/>
        <v>11</v>
      </c>
      <c r="Q192" s="255" t="str">
        <f ca="1">INDEX(ORCAMENTO!$AI:$AI,$N192)</f>
        <v/>
      </c>
    </row>
    <row r="193" spans="2:17" ht="15" customHeight="1" x14ac:dyDescent="0.25">
      <c r="B193" s="255" t="str">
        <f ca="1">IFERROR(INDEX(_AUX_ANALISE!$A$1:$A$2461,MATCH(ROW()-34,_AUX_ANALISE!$C$1:$C$2461,0)),"")</f>
        <v/>
      </c>
      <c r="C193" s="255" t="str">
        <f ca="1">IF($B193="","",INDEX(ORCAMENTO!$B:$B,$B193))</f>
        <v/>
      </c>
      <c r="D193" s="255" t="str">
        <f ca="1">IF($B193="","",INDEX(ORCAMENTO!$E:$E,$B193))</f>
        <v/>
      </c>
      <c r="E193" s="255" t="str">
        <f ca="1">IF($B193="","",INDEX(ORCAMENTO!$D:$D,$B193))</f>
        <v/>
      </c>
      <c r="F193" s="255" t="str">
        <f ca="1">IF($B193="","",TRIM(IF(OR(INDEX(ORCAMENTO!$G:$G,$B193)&lt;&gt;"",INDEX(ORCAMENTO!$H:$H,$B193)&lt;&gt;""),"Ano 1; ","")&amp;IF(OR(INDEX(ORCAMENTO!$J:$J,$B193)&lt;&gt;"",INDEX(ORCAMENTO!$K:$K,$B193)&lt;&gt;""),"Ano 2; ","")&amp;IF(OR(INDEX(ORCAMENTO!$M:$M,$B193)&lt;&gt;"",INDEX(ORCAMENTO!$N:$N,$B193)&lt;&gt;""),"Ano 3; ","")&amp;IF(OR(INDEX(ORCAMENTO!$P:$P,$B193)&lt;&gt;"",INDEX(ORCAMENTO!$Q:$Q,$B193)&lt;&gt;""),"Ano 4; ","")&amp;IF(OR(INDEX(ORCAMENTO!$S:$S,$B193)&lt;&gt;"",INDEX(ORCAMENTO!$T:$T,$B193)&lt;&gt;""),"Ano 5; ","")&amp;IF(OR(INDEX(ORCAMENTO!$V:$V,$B193)&lt;&gt;"",INDEX(ORCAMENTO!$W:$W,$B193)&lt;&gt;""),"Ano 6; ","")))</f>
        <v/>
      </c>
      <c r="G193" s="311" t="str">
        <f ca="1">IF($B193="","",IF(INDEX(ORCAMENTO!$G:$G,$B193)&lt;&gt;"",INDEX(ORCAMENTO!$G:$G,$B193),IF(INDEX(ORCAMENTO!$J:$J,$B193)&lt;&gt;"",INDEX(ORCAMENTO!$J:$J,$B193),IF(INDEX(ORCAMENTO!$M:$M,$B193)&lt;&gt;"",INDEX(ORCAMENTO!$M:$M,$B193),IF(INDEX(ORCAMENTO!$P:$P,$B193)&lt;&gt;"",INDEX(ORCAMENTO!$P:$P,$B193),IF(INDEX(ORCAMENTO!$S:$S,$B193)&lt;&gt;"",INDEX(ORCAMENTO!$S:$S,$B193),INDEX(ORCAMENTO!$V:$V,$B193)))))))</f>
        <v/>
      </c>
      <c r="H193" s="312" t="str">
        <f ca="1">IF($B193="","",IF(INDEX(ORCAMENTO!$H:$H,$B193)&lt;&gt;"",INDEX(ORCAMENTO!$H:$H,$B193),IF(INDEX(ORCAMENTO!$K:$K,$B193)&lt;&gt;"",INDEX(ORCAMENTO!$K:$K,$B193),IF(INDEX(ORCAMENTO!$N:$N,$B193)&lt;&gt;"",INDEX(ORCAMENTO!$N:$N,$B193),IF(INDEX(ORCAMENTO!$Q:$Q,$B193)&lt;&gt;"",INDEX(ORCAMENTO!$Q:$Q,$B193),IF(INDEX(ORCAMENTO!$T:$T,$B193)&lt;&gt;"",INDEX(ORCAMENTO!$T:$T,$B193),INDEX(ORCAMENTO!$W:$W,$B193)))))))</f>
        <v/>
      </c>
      <c r="I193" s="255" t="str">
        <f ca="1">IF($B193="","",IF(INDEX(ORCAMENTO!$AI:$AI,$B193)&lt;&gt;"",INDEX(ORCAMENTO!$AI:$AI,$B193),IF(INDEX(ORCAMENTO!$AG:$AG,$B193),"Memorial de cálculo ou anexo obrigatório não informado para item acima do limite.",IF(AND(INDEX(ORCAMENTO!$AC:$AC,$B193),NOT(INDEX(ORCAMENTO!$AE:$AE,$B193))),"Informe pelo menos um ano completo com valor unitário e quantidade.","Pendência identificada automaticamente."))))</f>
        <v/>
      </c>
      <c r="N193" s="255">
        <f t="shared" si="6"/>
        <v>194</v>
      </c>
      <c r="O193" s="255">
        <f ca="1">IF(INDEX(ORCAMENTO!$AI:$AI,$N193)&lt;&gt;"",1,0)</f>
        <v>0</v>
      </c>
      <c r="P193" s="255">
        <f t="shared" ca="1" si="7"/>
        <v>11</v>
      </c>
      <c r="Q193" s="255" t="str">
        <f ca="1">INDEX(ORCAMENTO!$AI:$AI,$N193)</f>
        <v/>
      </c>
    </row>
    <row r="194" spans="2:17" ht="15" customHeight="1" x14ac:dyDescent="0.25">
      <c r="B194" s="255" t="str">
        <f ca="1">IFERROR(INDEX(_AUX_ANALISE!$A$1:$A$2461,MATCH(ROW()-34,_AUX_ANALISE!$C$1:$C$2461,0)),"")</f>
        <v/>
      </c>
      <c r="C194" s="255" t="str">
        <f ca="1">IF($B194="","",INDEX(ORCAMENTO!$B:$B,$B194))</f>
        <v/>
      </c>
      <c r="D194" s="255" t="str">
        <f ca="1">IF($B194="","",INDEX(ORCAMENTO!$E:$E,$B194))</f>
        <v/>
      </c>
      <c r="E194" s="255" t="str">
        <f ca="1">IF($B194="","",INDEX(ORCAMENTO!$D:$D,$B194))</f>
        <v/>
      </c>
      <c r="F194" s="255" t="str">
        <f ca="1">IF($B194="","",TRIM(IF(OR(INDEX(ORCAMENTO!$G:$G,$B194)&lt;&gt;"",INDEX(ORCAMENTO!$H:$H,$B194)&lt;&gt;""),"Ano 1; ","")&amp;IF(OR(INDEX(ORCAMENTO!$J:$J,$B194)&lt;&gt;"",INDEX(ORCAMENTO!$K:$K,$B194)&lt;&gt;""),"Ano 2; ","")&amp;IF(OR(INDEX(ORCAMENTO!$M:$M,$B194)&lt;&gt;"",INDEX(ORCAMENTO!$N:$N,$B194)&lt;&gt;""),"Ano 3; ","")&amp;IF(OR(INDEX(ORCAMENTO!$P:$P,$B194)&lt;&gt;"",INDEX(ORCAMENTO!$Q:$Q,$B194)&lt;&gt;""),"Ano 4; ","")&amp;IF(OR(INDEX(ORCAMENTO!$S:$S,$B194)&lt;&gt;"",INDEX(ORCAMENTO!$T:$T,$B194)&lt;&gt;""),"Ano 5; ","")&amp;IF(OR(INDEX(ORCAMENTO!$V:$V,$B194)&lt;&gt;"",INDEX(ORCAMENTO!$W:$W,$B194)&lt;&gt;""),"Ano 6; ","")))</f>
        <v/>
      </c>
      <c r="G194" s="311" t="str">
        <f ca="1">IF($B194="","",IF(INDEX(ORCAMENTO!$G:$G,$B194)&lt;&gt;"",INDEX(ORCAMENTO!$G:$G,$B194),IF(INDEX(ORCAMENTO!$J:$J,$B194)&lt;&gt;"",INDEX(ORCAMENTO!$J:$J,$B194),IF(INDEX(ORCAMENTO!$M:$M,$B194)&lt;&gt;"",INDEX(ORCAMENTO!$M:$M,$B194),IF(INDEX(ORCAMENTO!$P:$P,$B194)&lt;&gt;"",INDEX(ORCAMENTO!$P:$P,$B194),IF(INDEX(ORCAMENTO!$S:$S,$B194)&lt;&gt;"",INDEX(ORCAMENTO!$S:$S,$B194),INDEX(ORCAMENTO!$V:$V,$B194)))))))</f>
        <v/>
      </c>
      <c r="H194" s="312" t="str">
        <f ca="1">IF($B194="","",IF(INDEX(ORCAMENTO!$H:$H,$B194)&lt;&gt;"",INDEX(ORCAMENTO!$H:$H,$B194),IF(INDEX(ORCAMENTO!$K:$K,$B194)&lt;&gt;"",INDEX(ORCAMENTO!$K:$K,$B194),IF(INDEX(ORCAMENTO!$N:$N,$B194)&lt;&gt;"",INDEX(ORCAMENTO!$N:$N,$B194),IF(INDEX(ORCAMENTO!$Q:$Q,$B194)&lt;&gt;"",INDEX(ORCAMENTO!$Q:$Q,$B194),IF(INDEX(ORCAMENTO!$T:$T,$B194)&lt;&gt;"",INDEX(ORCAMENTO!$T:$T,$B194),INDEX(ORCAMENTO!$W:$W,$B194)))))))</f>
        <v/>
      </c>
      <c r="I194" s="255" t="str">
        <f ca="1">IF($B194="","",IF(INDEX(ORCAMENTO!$AI:$AI,$B194)&lt;&gt;"",INDEX(ORCAMENTO!$AI:$AI,$B194),IF(INDEX(ORCAMENTO!$AG:$AG,$B194),"Memorial de cálculo ou anexo obrigatório não informado para item acima do limite.",IF(AND(INDEX(ORCAMENTO!$AC:$AC,$B194),NOT(INDEX(ORCAMENTO!$AE:$AE,$B194))),"Informe pelo menos um ano completo com valor unitário e quantidade.","Pendência identificada automaticamente."))))</f>
        <v/>
      </c>
      <c r="N194" s="255">
        <f t="shared" si="6"/>
        <v>195</v>
      </c>
      <c r="O194" s="255">
        <f ca="1">IF(INDEX(ORCAMENTO!$AI:$AI,$N194)&lt;&gt;"",1,0)</f>
        <v>0</v>
      </c>
      <c r="P194" s="255">
        <f t="shared" ca="1" si="7"/>
        <v>11</v>
      </c>
      <c r="Q194" s="255" t="str">
        <f ca="1">INDEX(ORCAMENTO!$AI:$AI,$N194)</f>
        <v/>
      </c>
    </row>
    <row r="195" spans="2:17" ht="15" customHeight="1" x14ac:dyDescent="0.25">
      <c r="B195" s="255" t="str">
        <f ca="1">IFERROR(INDEX(_AUX_ANALISE!$A$1:$A$2461,MATCH(ROW()-34,_AUX_ANALISE!$C$1:$C$2461,0)),"")</f>
        <v/>
      </c>
      <c r="C195" s="255" t="str">
        <f ca="1">IF($B195="","",INDEX(ORCAMENTO!$B:$B,$B195))</f>
        <v/>
      </c>
      <c r="D195" s="255" t="str">
        <f ca="1">IF($B195="","",INDEX(ORCAMENTO!$E:$E,$B195))</f>
        <v/>
      </c>
      <c r="E195" s="255" t="str">
        <f ca="1">IF($B195="","",INDEX(ORCAMENTO!$D:$D,$B195))</f>
        <v/>
      </c>
      <c r="F195" s="255" t="str">
        <f ca="1">IF($B195="","",TRIM(IF(OR(INDEX(ORCAMENTO!$G:$G,$B195)&lt;&gt;"",INDEX(ORCAMENTO!$H:$H,$B195)&lt;&gt;""),"Ano 1; ","")&amp;IF(OR(INDEX(ORCAMENTO!$J:$J,$B195)&lt;&gt;"",INDEX(ORCAMENTO!$K:$K,$B195)&lt;&gt;""),"Ano 2; ","")&amp;IF(OR(INDEX(ORCAMENTO!$M:$M,$B195)&lt;&gt;"",INDEX(ORCAMENTO!$N:$N,$B195)&lt;&gt;""),"Ano 3; ","")&amp;IF(OR(INDEX(ORCAMENTO!$P:$P,$B195)&lt;&gt;"",INDEX(ORCAMENTO!$Q:$Q,$B195)&lt;&gt;""),"Ano 4; ","")&amp;IF(OR(INDEX(ORCAMENTO!$S:$S,$B195)&lt;&gt;"",INDEX(ORCAMENTO!$T:$T,$B195)&lt;&gt;""),"Ano 5; ","")&amp;IF(OR(INDEX(ORCAMENTO!$V:$V,$B195)&lt;&gt;"",INDEX(ORCAMENTO!$W:$W,$B195)&lt;&gt;""),"Ano 6; ","")))</f>
        <v/>
      </c>
      <c r="G195" s="311" t="str">
        <f ca="1">IF($B195="","",IF(INDEX(ORCAMENTO!$G:$G,$B195)&lt;&gt;"",INDEX(ORCAMENTO!$G:$G,$B195),IF(INDEX(ORCAMENTO!$J:$J,$B195)&lt;&gt;"",INDEX(ORCAMENTO!$J:$J,$B195),IF(INDEX(ORCAMENTO!$M:$M,$B195)&lt;&gt;"",INDEX(ORCAMENTO!$M:$M,$B195),IF(INDEX(ORCAMENTO!$P:$P,$B195)&lt;&gt;"",INDEX(ORCAMENTO!$P:$P,$B195),IF(INDEX(ORCAMENTO!$S:$S,$B195)&lt;&gt;"",INDEX(ORCAMENTO!$S:$S,$B195),INDEX(ORCAMENTO!$V:$V,$B195)))))))</f>
        <v/>
      </c>
      <c r="H195" s="312" t="str">
        <f ca="1">IF($B195="","",IF(INDEX(ORCAMENTO!$H:$H,$B195)&lt;&gt;"",INDEX(ORCAMENTO!$H:$H,$B195),IF(INDEX(ORCAMENTO!$K:$K,$B195)&lt;&gt;"",INDEX(ORCAMENTO!$K:$K,$B195),IF(INDEX(ORCAMENTO!$N:$N,$B195)&lt;&gt;"",INDEX(ORCAMENTO!$N:$N,$B195),IF(INDEX(ORCAMENTO!$Q:$Q,$B195)&lt;&gt;"",INDEX(ORCAMENTO!$Q:$Q,$B195),IF(INDEX(ORCAMENTO!$T:$T,$B195)&lt;&gt;"",INDEX(ORCAMENTO!$T:$T,$B195),INDEX(ORCAMENTO!$W:$W,$B195)))))))</f>
        <v/>
      </c>
      <c r="I195" s="255" t="str">
        <f ca="1">IF($B195="","",IF(INDEX(ORCAMENTO!$AI:$AI,$B195)&lt;&gt;"",INDEX(ORCAMENTO!$AI:$AI,$B195),IF(INDEX(ORCAMENTO!$AG:$AG,$B195),"Memorial de cálculo ou anexo obrigatório não informado para item acima do limite.",IF(AND(INDEX(ORCAMENTO!$AC:$AC,$B195),NOT(INDEX(ORCAMENTO!$AE:$AE,$B195))),"Informe pelo menos um ano completo com valor unitário e quantidade.","Pendência identificada automaticamente."))))</f>
        <v/>
      </c>
      <c r="N195" s="255">
        <f t="shared" si="6"/>
        <v>196</v>
      </c>
      <c r="O195" s="255">
        <f ca="1">IF(INDEX(ORCAMENTO!$AI:$AI,$N195)&lt;&gt;"",1,0)</f>
        <v>0</v>
      </c>
      <c r="P195" s="255">
        <f t="shared" ca="1" si="7"/>
        <v>11</v>
      </c>
      <c r="Q195" s="255" t="str">
        <f ca="1">INDEX(ORCAMENTO!$AI:$AI,$N195)</f>
        <v/>
      </c>
    </row>
    <row r="196" spans="2:17" ht="15" customHeight="1" x14ac:dyDescent="0.25">
      <c r="B196" s="255" t="str">
        <f ca="1">IFERROR(INDEX(_AUX_ANALISE!$A$1:$A$2461,MATCH(ROW()-34,_AUX_ANALISE!$C$1:$C$2461,0)),"")</f>
        <v/>
      </c>
      <c r="C196" s="255" t="str">
        <f ca="1">IF($B196="","",INDEX(ORCAMENTO!$B:$B,$B196))</f>
        <v/>
      </c>
      <c r="D196" s="255" t="str">
        <f ca="1">IF($B196="","",INDEX(ORCAMENTO!$E:$E,$B196))</f>
        <v/>
      </c>
      <c r="E196" s="255" t="str">
        <f ca="1">IF($B196="","",INDEX(ORCAMENTO!$D:$D,$B196))</f>
        <v/>
      </c>
      <c r="F196" s="255" t="str">
        <f ca="1">IF($B196="","",TRIM(IF(OR(INDEX(ORCAMENTO!$G:$G,$B196)&lt;&gt;"",INDEX(ORCAMENTO!$H:$H,$B196)&lt;&gt;""),"Ano 1; ","")&amp;IF(OR(INDEX(ORCAMENTO!$J:$J,$B196)&lt;&gt;"",INDEX(ORCAMENTO!$K:$K,$B196)&lt;&gt;""),"Ano 2; ","")&amp;IF(OR(INDEX(ORCAMENTO!$M:$M,$B196)&lt;&gt;"",INDEX(ORCAMENTO!$N:$N,$B196)&lt;&gt;""),"Ano 3; ","")&amp;IF(OR(INDEX(ORCAMENTO!$P:$P,$B196)&lt;&gt;"",INDEX(ORCAMENTO!$Q:$Q,$B196)&lt;&gt;""),"Ano 4; ","")&amp;IF(OR(INDEX(ORCAMENTO!$S:$S,$B196)&lt;&gt;"",INDEX(ORCAMENTO!$T:$T,$B196)&lt;&gt;""),"Ano 5; ","")&amp;IF(OR(INDEX(ORCAMENTO!$V:$V,$B196)&lt;&gt;"",INDEX(ORCAMENTO!$W:$W,$B196)&lt;&gt;""),"Ano 6; ","")))</f>
        <v/>
      </c>
      <c r="G196" s="311" t="str">
        <f ca="1">IF($B196="","",IF(INDEX(ORCAMENTO!$G:$G,$B196)&lt;&gt;"",INDEX(ORCAMENTO!$G:$G,$B196),IF(INDEX(ORCAMENTO!$J:$J,$B196)&lt;&gt;"",INDEX(ORCAMENTO!$J:$J,$B196),IF(INDEX(ORCAMENTO!$M:$M,$B196)&lt;&gt;"",INDEX(ORCAMENTO!$M:$M,$B196),IF(INDEX(ORCAMENTO!$P:$P,$B196)&lt;&gt;"",INDEX(ORCAMENTO!$P:$P,$B196),IF(INDEX(ORCAMENTO!$S:$S,$B196)&lt;&gt;"",INDEX(ORCAMENTO!$S:$S,$B196),INDEX(ORCAMENTO!$V:$V,$B196)))))))</f>
        <v/>
      </c>
      <c r="H196" s="312" t="str">
        <f ca="1">IF($B196="","",IF(INDEX(ORCAMENTO!$H:$H,$B196)&lt;&gt;"",INDEX(ORCAMENTO!$H:$H,$B196),IF(INDEX(ORCAMENTO!$K:$K,$B196)&lt;&gt;"",INDEX(ORCAMENTO!$K:$K,$B196),IF(INDEX(ORCAMENTO!$N:$N,$B196)&lt;&gt;"",INDEX(ORCAMENTO!$N:$N,$B196),IF(INDEX(ORCAMENTO!$Q:$Q,$B196)&lt;&gt;"",INDEX(ORCAMENTO!$Q:$Q,$B196),IF(INDEX(ORCAMENTO!$T:$T,$B196)&lt;&gt;"",INDEX(ORCAMENTO!$T:$T,$B196),INDEX(ORCAMENTO!$W:$W,$B196)))))))</f>
        <v/>
      </c>
      <c r="I196" s="255" t="str">
        <f ca="1">IF($B196="","",IF(INDEX(ORCAMENTO!$AI:$AI,$B196)&lt;&gt;"",INDEX(ORCAMENTO!$AI:$AI,$B196),IF(INDEX(ORCAMENTO!$AG:$AG,$B196),"Memorial de cálculo ou anexo obrigatório não informado para item acima do limite.",IF(AND(INDEX(ORCAMENTO!$AC:$AC,$B196),NOT(INDEX(ORCAMENTO!$AE:$AE,$B196))),"Informe pelo menos um ano completo com valor unitário e quantidade.","Pendência identificada automaticamente."))))</f>
        <v/>
      </c>
      <c r="N196" s="255">
        <f t="shared" si="6"/>
        <v>197</v>
      </c>
      <c r="O196" s="255">
        <f ca="1">IF(INDEX(ORCAMENTO!$AI:$AI,$N196)&lt;&gt;"",1,0)</f>
        <v>0</v>
      </c>
      <c r="P196" s="255">
        <f t="shared" ca="1" si="7"/>
        <v>11</v>
      </c>
      <c r="Q196" s="255" t="str">
        <f ca="1">INDEX(ORCAMENTO!$AI:$AI,$N196)</f>
        <v/>
      </c>
    </row>
    <row r="197" spans="2:17" ht="15" customHeight="1" x14ac:dyDescent="0.25">
      <c r="B197" s="255" t="str">
        <f ca="1">IFERROR(INDEX(_AUX_ANALISE!$A$1:$A$2461,MATCH(ROW()-34,_AUX_ANALISE!$C$1:$C$2461,0)),"")</f>
        <v/>
      </c>
      <c r="C197" s="255" t="str">
        <f ca="1">IF($B197="","",INDEX(ORCAMENTO!$B:$B,$B197))</f>
        <v/>
      </c>
      <c r="D197" s="255" t="str">
        <f ca="1">IF($B197="","",INDEX(ORCAMENTO!$E:$E,$B197))</f>
        <v/>
      </c>
      <c r="E197" s="255" t="str">
        <f ca="1">IF($B197="","",INDEX(ORCAMENTO!$D:$D,$B197))</f>
        <v/>
      </c>
      <c r="F197" s="255" t="str">
        <f ca="1">IF($B197="","",TRIM(IF(OR(INDEX(ORCAMENTO!$G:$G,$B197)&lt;&gt;"",INDEX(ORCAMENTO!$H:$H,$B197)&lt;&gt;""),"Ano 1; ","")&amp;IF(OR(INDEX(ORCAMENTO!$J:$J,$B197)&lt;&gt;"",INDEX(ORCAMENTO!$K:$K,$B197)&lt;&gt;""),"Ano 2; ","")&amp;IF(OR(INDEX(ORCAMENTO!$M:$M,$B197)&lt;&gt;"",INDEX(ORCAMENTO!$N:$N,$B197)&lt;&gt;""),"Ano 3; ","")&amp;IF(OR(INDEX(ORCAMENTO!$P:$P,$B197)&lt;&gt;"",INDEX(ORCAMENTO!$Q:$Q,$B197)&lt;&gt;""),"Ano 4; ","")&amp;IF(OR(INDEX(ORCAMENTO!$S:$S,$B197)&lt;&gt;"",INDEX(ORCAMENTO!$T:$T,$B197)&lt;&gt;""),"Ano 5; ","")&amp;IF(OR(INDEX(ORCAMENTO!$V:$V,$B197)&lt;&gt;"",INDEX(ORCAMENTO!$W:$W,$B197)&lt;&gt;""),"Ano 6; ","")))</f>
        <v/>
      </c>
      <c r="G197" s="311" t="str">
        <f ca="1">IF($B197="","",IF(INDEX(ORCAMENTO!$G:$G,$B197)&lt;&gt;"",INDEX(ORCAMENTO!$G:$G,$B197),IF(INDEX(ORCAMENTO!$J:$J,$B197)&lt;&gt;"",INDEX(ORCAMENTO!$J:$J,$B197),IF(INDEX(ORCAMENTO!$M:$M,$B197)&lt;&gt;"",INDEX(ORCAMENTO!$M:$M,$B197),IF(INDEX(ORCAMENTO!$P:$P,$B197)&lt;&gt;"",INDEX(ORCAMENTO!$P:$P,$B197),IF(INDEX(ORCAMENTO!$S:$S,$B197)&lt;&gt;"",INDEX(ORCAMENTO!$S:$S,$B197),INDEX(ORCAMENTO!$V:$V,$B197)))))))</f>
        <v/>
      </c>
      <c r="H197" s="312" t="str">
        <f ca="1">IF($B197="","",IF(INDEX(ORCAMENTO!$H:$H,$B197)&lt;&gt;"",INDEX(ORCAMENTO!$H:$H,$B197),IF(INDEX(ORCAMENTO!$K:$K,$B197)&lt;&gt;"",INDEX(ORCAMENTO!$K:$K,$B197),IF(INDEX(ORCAMENTO!$N:$N,$B197)&lt;&gt;"",INDEX(ORCAMENTO!$N:$N,$B197),IF(INDEX(ORCAMENTO!$Q:$Q,$B197)&lt;&gt;"",INDEX(ORCAMENTO!$Q:$Q,$B197),IF(INDEX(ORCAMENTO!$T:$T,$B197)&lt;&gt;"",INDEX(ORCAMENTO!$T:$T,$B197),INDEX(ORCAMENTO!$W:$W,$B197)))))))</f>
        <v/>
      </c>
      <c r="I197" s="255" t="str">
        <f ca="1">IF($B197="","",IF(INDEX(ORCAMENTO!$AI:$AI,$B197)&lt;&gt;"",INDEX(ORCAMENTO!$AI:$AI,$B197),IF(INDEX(ORCAMENTO!$AG:$AG,$B197),"Memorial de cálculo ou anexo obrigatório não informado para item acima do limite.",IF(AND(INDEX(ORCAMENTO!$AC:$AC,$B197),NOT(INDEX(ORCAMENTO!$AE:$AE,$B197))),"Informe pelo menos um ano completo com valor unitário e quantidade.","Pendência identificada automaticamente."))))</f>
        <v/>
      </c>
      <c r="N197" s="255">
        <f t="shared" si="6"/>
        <v>198</v>
      </c>
      <c r="O197" s="255">
        <f ca="1">IF(INDEX(ORCAMENTO!$AI:$AI,$N197)&lt;&gt;"",1,0)</f>
        <v>0</v>
      </c>
      <c r="P197" s="255">
        <f t="shared" ca="1" si="7"/>
        <v>11</v>
      </c>
      <c r="Q197" s="255" t="str">
        <f ca="1">INDEX(ORCAMENTO!$AI:$AI,$N197)</f>
        <v/>
      </c>
    </row>
    <row r="198" spans="2:17" ht="15" customHeight="1" x14ac:dyDescent="0.25">
      <c r="B198" s="255" t="str">
        <f ca="1">IFERROR(INDEX(_AUX_ANALISE!$A$1:$A$2461,MATCH(ROW()-34,_AUX_ANALISE!$C$1:$C$2461,0)),"")</f>
        <v/>
      </c>
      <c r="C198" s="255" t="str">
        <f ca="1">IF($B198="","",INDEX(ORCAMENTO!$B:$B,$B198))</f>
        <v/>
      </c>
      <c r="D198" s="255" t="str">
        <f ca="1">IF($B198="","",INDEX(ORCAMENTO!$E:$E,$B198))</f>
        <v/>
      </c>
      <c r="E198" s="255" t="str">
        <f ca="1">IF($B198="","",INDEX(ORCAMENTO!$D:$D,$B198))</f>
        <v/>
      </c>
      <c r="F198" s="255" t="str">
        <f ca="1">IF($B198="","",TRIM(IF(OR(INDEX(ORCAMENTO!$G:$G,$B198)&lt;&gt;"",INDEX(ORCAMENTO!$H:$H,$B198)&lt;&gt;""),"Ano 1; ","")&amp;IF(OR(INDEX(ORCAMENTO!$J:$J,$B198)&lt;&gt;"",INDEX(ORCAMENTO!$K:$K,$B198)&lt;&gt;""),"Ano 2; ","")&amp;IF(OR(INDEX(ORCAMENTO!$M:$M,$B198)&lt;&gt;"",INDEX(ORCAMENTO!$N:$N,$B198)&lt;&gt;""),"Ano 3; ","")&amp;IF(OR(INDEX(ORCAMENTO!$P:$P,$B198)&lt;&gt;"",INDEX(ORCAMENTO!$Q:$Q,$B198)&lt;&gt;""),"Ano 4; ","")&amp;IF(OR(INDEX(ORCAMENTO!$S:$S,$B198)&lt;&gt;"",INDEX(ORCAMENTO!$T:$T,$B198)&lt;&gt;""),"Ano 5; ","")&amp;IF(OR(INDEX(ORCAMENTO!$V:$V,$B198)&lt;&gt;"",INDEX(ORCAMENTO!$W:$W,$B198)&lt;&gt;""),"Ano 6; ","")))</f>
        <v/>
      </c>
      <c r="G198" s="311" t="str">
        <f ca="1">IF($B198="","",IF(INDEX(ORCAMENTO!$G:$G,$B198)&lt;&gt;"",INDEX(ORCAMENTO!$G:$G,$B198),IF(INDEX(ORCAMENTO!$J:$J,$B198)&lt;&gt;"",INDEX(ORCAMENTO!$J:$J,$B198),IF(INDEX(ORCAMENTO!$M:$M,$B198)&lt;&gt;"",INDEX(ORCAMENTO!$M:$M,$B198),IF(INDEX(ORCAMENTO!$P:$P,$B198)&lt;&gt;"",INDEX(ORCAMENTO!$P:$P,$B198),IF(INDEX(ORCAMENTO!$S:$S,$B198)&lt;&gt;"",INDEX(ORCAMENTO!$S:$S,$B198),INDEX(ORCAMENTO!$V:$V,$B198)))))))</f>
        <v/>
      </c>
      <c r="H198" s="312" t="str">
        <f ca="1">IF($B198="","",IF(INDEX(ORCAMENTO!$H:$H,$B198)&lt;&gt;"",INDEX(ORCAMENTO!$H:$H,$B198),IF(INDEX(ORCAMENTO!$K:$K,$B198)&lt;&gt;"",INDEX(ORCAMENTO!$K:$K,$B198),IF(INDEX(ORCAMENTO!$N:$N,$B198)&lt;&gt;"",INDEX(ORCAMENTO!$N:$N,$B198),IF(INDEX(ORCAMENTO!$Q:$Q,$B198)&lt;&gt;"",INDEX(ORCAMENTO!$Q:$Q,$B198),IF(INDEX(ORCAMENTO!$T:$T,$B198)&lt;&gt;"",INDEX(ORCAMENTO!$T:$T,$B198),INDEX(ORCAMENTO!$W:$W,$B198)))))))</f>
        <v/>
      </c>
      <c r="I198" s="255" t="str">
        <f ca="1">IF($B198="","",IF(INDEX(ORCAMENTO!$AI:$AI,$B198)&lt;&gt;"",INDEX(ORCAMENTO!$AI:$AI,$B198),IF(INDEX(ORCAMENTO!$AG:$AG,$B198),"Memorial de cálculo ou anexo obrigatório não informado para item acima do limite.",IF(AND(INDEX(ORCAMENTO!$AC:$AC,$B198),NOT(INDEX(ORCAMENTO!$AE:$AE,$B198))),"Informe pelo menos um ano completo com valor unitário e quantidade.","Pendência identificada automaticamente."))))</f>
        <v/>
      </c>
      <c r="N198" s="255">
        <f t="shared" si="6"/>
        <v>199</v>
      </c>
      <c r="O198" s="255">
        <f ca="1">IF(INDEX(ORCAMENTO!$AI:$AI,$N198)&lt;&gt;"",1,0)</f>
        <v>0</v>
      </c>
      <c r="P198" s="255">
        <f t="shared" ca="1" si="7"/>
        <v>11</v>
      </c>
      <c r="Q198" s="255" t="str">
        <f ca="1">INDEX(ORCAMENTO!$AI:$AI,$N198)</f>
        <v/>
      </c>
    </row>
    <row r="199" spans="2:17" ht="15" customHeight="1" x14ac:dyDescent="0.25">
      <c r="B199" s="255" t="str">
        <f ca="1">IFERROR(INDEX(_AUX_ANALISE!$A$1:$A$2461,MATCH(ROW()-34,_AUX_ANALISE!$C$1:$C$2461,0)),"")</f>
        <v/>
      </c>
      <c r="C199" s="255" t="str">
        <f ca="1">IF($B199="","",INDEX(ORCAMENTO!$B:$B,$B199))</f>
        <v/>
      </c>
      <c r="D199" s="255" t="str">
        <f ca="1">IF($B199="","",INDEX(ORCAMENTO!$E:$E,$B199))</f>
        <v/>
      </c>
      <c r="E199" s="255" t="str">
        <f ca="1">IF($B199="","",INDEX(ORCAMENTO!$D:$D,$B199))</f>
        <v/>
      </c>
      <c r="F199" s="255" t="str">
        <f ca="1">IF($B199="","",TRIM(IF(OR(INDEX(ORCAMENTO!$G:$G,$B199)&lt;&gt;"",INDEX(ORCAMENTO!$H:$H,$B199)&lt;&gt;""),"Ano 1; ","")&amp;IF(OR(INDEX(ORCAMENTO!$J:$J,$B199)&lt;&gt;"",INDEX(ORCAMENTO!$K:$K,$B199)&lt;&gt;""),"Ano 2; ","")&amp;IF(OR(INDEX(ORCAMENTO!$M:$M,$B199)&lt;&gt;"",INDEX(ORCAMENTO!$N:$N,$B199)&lt;&gt;""),"Ano 3; ","")&amp;IF(OR(INDEX(ORCAMENTO!$P:$P,$B199)&lt;&gt;"",INDEX(ORCAMENTO!$Q:$Q,$B199)&lt;&gt;""),"Ano 4; ","")&amp;IF(OR(INDEX(ORCAMENTO!$S:$S,$B199)&lt;&gt;"",INDEX(ORCAMENTO!$T:$T,$B199)&lt;&gt;""),"Ano 5; ","")&amp;IF(OR(INDEX(ORCAMENTO!$V:$V,$B199)&lt;&gt;"",INDEX(ORCAMENTO!$W:$W,$B199)&lt;&gt;""),"Ano 6; ","")))</f>
        <v/>
      </c>
      <c r="G199" s="311" t="str">
        <f ca="1">IF($B199="","",IF(INDEX(ORCAMENTO!$G:$G,$B199)&lt;&gt;"",INDEX(ORCAMENTO!$G:$G,$B199),IF(INDEX(ORCAMENTO!$J:$J,$B199)&lt;&gt;"",INDEX(ORCAMENTO!$J:$J,$B199),IF(INDEX(ORCAMENTO!$M:$M,$B199)&lt;&gt;"",INDEX(ORCAMENTO!$M:$M,$B199),IF(INDEX(ORCAMENTO!$P:$P,$B199)&lt;&gt;"",INDEX(ORCAMENTO!$P:$P,$B199),IF(INDEX(ORCAMENTO!$S:$S,$B199)&lt;&gt;"",INDEX(ORCAMENTO!$S:$S,$B199),INDEX(ORCAMENTO!$V:$V,$B199)))))))</f>
        <v/>
      </c>
      <c r="H199" s="312" t="str">
        <f ca="1">IF($B199="","",IF(INDEX(ORCAMENTO!$H:$H,$B199)&lt;&gt;"",INDEX(ORCAMENTO!$H:$H,$B199),IF(INDEX(ORCAMENTO!$K:$K,$B199)&lt;&gt;"",INDEX(ORCAMENTO!$K:$K,$B199),IF(INDEX(ORCAMENTO!$N:$N,$B199)&lt;&gt;"",INDEX(ORCAMENTO!$N:$N,$B199),IF(INDEX(ORCAMENTO!$Q:$Q,$B199)&lt;&gt;"",INDEX(ORCAMENTO!$Q:$Q,$B199),IF(INDEX(ORCAMENTO!$T:$T,$B199)&lt;&gt;"",INDEX(ORCAMENTO!$T:$T,$B199),INDEX(ORCAMENTO!$W:$W,$B199)))))))</f>
        <v/>
      </c>
      <c r="I199" s="255" t="str">
        <f ca="1">IF($B199="","",IF(INDEX(ORCAMENTO!$AI:$AI,$B199)&lt;&gt;"",INDEX(ORCAMENTO!$AI:$AI,$B199),IF(INDEX(ORCAMENTO!$AG:$AG,$B199),"Memorial de cálculo ou anexo obrigatório não informado para item acima do limite.",IF(AND(INDEX(ORCAMENTO!$AC:$AC,$B199),NOT(INDEX(ORCAMENTO!$AE:$AE,$B199))),"Informe pelo menos um ano completo com valor unitário e quantidade.","Pendência identificada automaticamente."))))</f>
        <v/>
      </c>
      <c r="N199" s="255">
        <f t="shared" si="6"/>
        <v>200</v>
      </c>
      <c r="O199" s="255">
        <f ca="1">IF(INDEX(ORCAMENTO!$AI:$AI,$N199)&lt;&gt;"",1,0)</f>
        <v>0</v>
      </c>
      <c r="P199" s="255">
        <f t="shared" ca="1" si="7"/>
        <v>11</v>
      </c>
      <c r="Q199" s="255" t="str">
        <f ca="1">INDEX(ORCAMENTO!$AI:$AI,$N199)</f>
        <v/>
      </c>
    </row>
    <row r="200" spans="2:17" ht="15" customHeight="1" x14ac:dyDescent="0.25">
      <c r="B200" s="255" t="str">
        <f ca="1">IFERROR(INDEX(_AUX_ANALISE!$A$1:$A$2461,MATCH(ROW()-34,_AUX_ANALISE!$C$1:$C$2461,0)),"")</f>
        <v/>
      </c>
      <c r="C200" s="255" t="str">
        <f ca="1">IF($B200="","",INDEX(ORCAMENTO!$B:$B,$B200))</f>
        <v/>
      </c>
      <c r="D200" s="255" t="str">
        <f ca="1">IF($B200="","",INDEX(ORCAMENTO!$E:$E,$B200))</f>
        <v/>
      </c>
      <c r="E200" s="255" t="str">
        <f ca="1">IF($B200="","",INDEX(ORCAMENTO!$D:$D,$B200))</f>
        <v/>
      </c>
      <c r="F200" s="255" t="str">
        <f ca="1">IF($B200="","",TRIM(IF(OR(INDEX(ORCAMENTO!$G:$G,$B200)&lt;&gt;"",INDEX(ORCAMENTO!$H:$H,$B200)&lt;&gt;""),"Ano 1; ","")&amp;IF(OR(INDEX(ORCAMENTO!$J:$J,$B200)&lt;&gt;"",INDEX(ORCAMENTO!$K:$K,$B200)&lt;&gt;""),"Ano 2; ","")&amp;IF(OR(INDEX(ORCAMENTO!$M:$M,$B200)&lt;&gt;"",INDEX(ORCAMENTO!$N:$N,$B200)&lt;&gt;""),"Ano 3; ","")&amp;IF(OR(INDEX(ORCAMENTO!$P:$P,$B200)&lt;&gt;"",INDEX(ORCAMENTO!$Q:$Q,$B200)&lt;&gt;""),"Ano 4; ","")&amp;IF(OR(INDEX(ORCAMENTO!$S:$S,$B200)&lt;&gt;"",INDEX(ORCAMENTO!$T:$T,$B200)&lt;&gt;""),"Ano 5; ","")&amp;IF(OR(INDEX(ORCAMENTO!$V:$V,$B200)&lt;&gt;"",INDEX(ORCAMENTO!$W:$W,$B200)&lt;&gt;""),"Ano 6; ","")))</f>
        <v/>
      </c>
      <c r="G200" s="311" t="str">
        <f ca="1">IF($B200="","",IF(INDEX(ORCAMENTO!$G:$G,$B200)&lt;&gt;"",INDEX(ORCAMENTO!$G:$G,$B200),IF(INDEX(ORCAMENTO!$J:$J,$B200)&lt;&gt;"",INDEX(ORCAMENTO!$J:$J,$B200),IF(INDEX(ORCAMENTO!$M:$M,$B200)&lt;&gt;"",INDEX(ORCAMENTO!$M:$M,$B200),IF(INDEX(ORCAMENTO!$P:$P,$B200)&lt;&gt;"",INDEX(ORCAMENTO!$P:$P,$B200),IF(INDEX(ORCAMENTO!$S:$S,$B200)&lt;&gt;"",INDEX(ORCAMENTO!$S:$S,$B200),INDEX(ORCAMENTO!$V:$V,$B200)))))))</f>
        <v/>
      </c>
      <c r="H200" s="312" t="str">
        <f ca="1">IF($B200="","",IF(INDEX(ORCAMENTO!$H:$H,$B200)&lt;&gt;"",INDEX(ORCAMENTO!$H:$H,$B200),IF(INDEX(ORCAMENTO!$K:$K,$B200)&lt;&gt;"",INDEX(ORCAMENTO!$K:$K,$B200),IF(INDEX(ORCAMENTO!$N:$N,$B200)&lt;&gt;"",INDEX(ORCAMENTO!$N:$N,$B200),IF(INDEX(ORCAMENTO!$Q:$Q,$B200)&lt;&gt;"",INDEX(ORCAMENTO!$Q:$Q,$B200),IF(INDEX(ORCAMENTO!$T:$T,$B200)&lt;&gt;"",INDEX(ORCAMENTO!$T:$T,$B200),INDEX(ORCAMENTO!$W:$W,$B200)))))))</f>
        <v/>
      </c>
      <c r="I200" s="255" t="str">
        <f ca="1">IF($B200="","",IF(INDEX(ORCAMENTO!$AI:$AI,$B200)&lt;&gt;"",INDEX(ORCAMENTO!$AI:$AI,$B200),IF(INDEX(ORCAMENTO!$AG:$AG,$B200),"Memorial de cálculo ou anexo obrigatório não informado para item acima do limite.",IF(AND(INDEX(ORCAMENTO!$AC:$AC,$B200),NOT(INDEX(ORCAMENTO!$AE:$AE,$B200))),"Informe pelo menos um ano completo com valor unitário e quantidade.","Pendência identificada automaticamente."))))</f>
        <v/>
      </c>
      <c r="N200" s="255">
        <f t="shared" si="6"/>
        <v>201</v>
      </c>
      <c r="O200" s="255">
        <f ca="1">IF(INDEX(ORCAMENTO!$AI:$AI,$N200)&lt;&gt;"",1,0)</f>
        <v>0</v>
      </c>
      <c r="P200" s="255">
        <f t="shared" ca="1" si="7"/>
        <v>11</v>
      </c>
      <c r="Q200" s="255" t="str">
        <f ca="1">INDEX(ORCAMENTO!$AI:$AI,$N200)</f>
        <v/>
      </c>
    </row>
    <row r="201" spans="2:17" ht="15" customHeight="1" x14ac:dyDescent="0.25">
      <c r="B201" s="255" t="str">
        <f ca="1">IFERROR(INDEX(_AUX_ANALISE!$A$1:$A$2461,MATCH(ROW()-34,_AUX_ANALISE!$C$1:$C$2461,0)),"")</f>
        <v/>
      </c>
      <c r="C201" s="255" t="str">
        <f ca="1">IF($B201="","",INDEX(ORCAMENTO!$B:$B,$B201))</f>
        <v/>
      </c>
      <c r="D201" s="255" t="str">
        <f ca="1">IF($B201="","",INDEX(ORCAMENTO!$E:$E,$B201))</f>
        <v/>
      </c>
      <c r="E201" s="255" t="str">
        <f ca="1">IF($B201="","",INDEX(ORCAMENTO!$D:$D,$B201))</f>
        <v/>
      </c>
      <c r="F201" s="255" t="str">
        <f ca="1">IF($B201="","",TRIM(IF(OR(INDEX(ORCAMENTO!$G:$G,$B201)&lt;&gt;"",INDEX(ORCAMENTO!$H:$H,$B201)&lt;&gt;""),"Ano 1; ","")&amp;IF(OR(INDEX(ORCAMENTO!$J:$J,$B201)&lt;&gt;"",INDEX(ORCAMENTO!$K:$K,$B201)&lt;&gt;""),"Ano 2; ","")&amp;IF(OR(INDEX(ORCAMENTO!$M:$M,$B201)&lt;&gt;"",INDEX(ORCAMENTO!$N:$N,$B201)&lt;&gt;""),"Ano 3; ","")&amp;IF(OR(INDEX(ORCAMENTO!$P:$P,$B201)&lt;&gt;"",INDEX(ORCAMENTO!$Q:$Q,$B201)&lt;&gt;""),"Ano 4; ","")&amp;IF(OR(INDEX(ORCAMENTO!$S:$S,$B201)&lt;&gt;"",INDEX(ORCAMENTO!$T:$T,$B201)&lt;&gt;""),"Ano 5; ","")&amp;IF(OR(INDEX(ORCAMENTO!$V:$V,$B201)&lt;&gt;"",INDEX(ORCAMENTO!$W:$W,$B201)&lt;&gt;""),"Ano 6; ","")))</f>
        <v/>
      </c>
      <c r="G201" s="311" t="str">
        <f ca="1">IF($B201="","",IF(INDEX(ORCAMENTO!$G:$G,$B201)&lt;&gt;"",INDEX(ORCAMENTO!$G:$G,$B201),IF(INDEX(ORCAMENTO!$J:$J,$B201)&lt;&gt;"",INDEX(ORCAMENTO!$J:$J,$B201),IF(INDEX(ORCAMENTO!$M:$M,$B201)&lt;&gt;"",INDEX(ORCAMENTO!$M:$M,$B201),IF(INDEX(ORCAMENTO!$P:$P,$B201)&lt;&gt;"",INDEX(ORCAMENTO!$P:$P,$B201),IF(INDEX(ORCAMENTO!$S:$S,$B201)&lt;&gt;"",INDEX(ORCAMENTO!$S:$S,$B201),INDEX(ORCAMENTO!$V:$V,$B201)))))))</f>
        <v/>
      </c>
      <c r="H201" s="312" t="str">
        <f ca="1">IF($B201="","",IF(INDEX(ORCAMENTO!$H:$H,$B201)&lt;&gt;"",INDEX(ORCAMENTO!$H:$H,$B201),IF(INDEX(ORCAMENTO!$K:$K,$B201)&lt;&gt;"",INDEX(ORCAMENTO!$K:$K,$B201),IF(INDEX(ORCAMENTO!$N:$N,$B201)&lt;&gt;"",INDEX(ORCAMENTO!$N:$N,$B201),IF(INDEX(ORCAMENTO!$Q:$Q,$B201)&lt;&gt;"",INDEX(ORCAMENTO!$Q:$Q,$B201),IF(INDEX(ORCAMENTO!$T:$T,$B201)&lt;&gt;"",INDEX(ORCAMENTO!$T:$T,$B201),INDEX(ORCAMENTO!$W:$W,$B201)))))))</f>
        <v/>
      </c>
      <c r="I201" s="255" t="str">
        <f ca="1">IF($B201="","",IF(INDEX(ORCAMENTO!$AI:$AI,$B201)&lt;&gt;"",INDEX(ORCAMENTO!$AI:$AI,$B201),IF(INDEX(ORCAMENTO!$AG:$AG,$B201),"Memorial de cálculo ou anexo obrigatório não informado para item acima do limite.",IF(AND(INDEX(ORCAMENTO!$AC:$AC,$B201),NOT(INDEX(ORCAMENTO!$AE:$AE,$B201))),"Informe pelo menos um ano completo com valor unitário e quantidade.","Pendência identificada automaticamente."))))</f>
        <v/>
      </c>
      <c r="N201" s="255">
        <f t="shared" si="6"/>
        <v>202</v>
      </c>
      <c r="O201" s="255">
        <f ca="1">IF(INDEX(ORCAMENTO!$AI:$AI,$N201)&lt;&gt;"",1,0)</f>
        <v>0</v>
      </c>
      <c r="P201" s="255">
        <f t="shared" ca="1" si="7"/>
        <v>11</v>
      </c>
      <c r="Q201" s="255" t="str">
        <f ca="1">INDEX(ORCAMENTO!$AI:$AI,$N201)</f>
        <v/>
      </c>
    </row>
    <row r="202" spans="2:17" ht="15" customHeight="1" x14ac:dyDescent="0.25">
      <c r="B202" s="255" t="str">
        <f ca="1">IFERROR(INDEX(_AUX_ANALISE!$A$1:$A$2461,MATCH(ROW()-34,_AUX_ANALISE!$C$1:$C$2461,0)),"")</f>
        <v/>
      </c>
      <c r="C202" s="255" t="str">
        <f ca="1">IF($B202="","",INDEX(ORCAMENTO!$B:$B,$B202))</f>
        <v/>
      </c>
      <c r="D202" s="255" t="str">
        <f ca="1">IF($B202="","",INDEX(ORCAMENTO!$E:$E,$B202))</f>
        <v/>
      </c>
      <c r="E202" s="255" t="str">
        <f ca="1">IF($B202="","",INDEX(ORCAMENTO!$D:$D,$B202))</f>
        <v/>
      </c>
      <c r="F202" s="255" t="str">
        <f ca="1">IF($B202="","",TRIM(IF(OR(INDEX(ORCAMENTO!$G:$G,$B202)&lt;&gt;"",INDEX(ORCAMENTO!$H:$H,$B202)&lt;&gt;""),"Ano 1; ","")&amp;IF(OR(INDEX(ORCAMENTO!$J:$J,$B202)&lt;&gt;"",INDEX(ORCAMENTO!$K:$K,$B202)&lt;&gt;""),"Ano 2; ","")&amp;IF(OR(INDEX(ORCAMENTO!$M:$M,$B202)&lt;&gt;"",INDEX(ORCAMENTO!$N:$N,$B202)&lt;&gt;""),"Ano 3; ","")&amp;IF(OR(INDEX(ORCAMENTO!$P:$P,$B202)&lt;&gt;"",INDEX(ORCAMENTO!$Q:$Q,$B202)&lt;&gt;""),"Ano 4; ","")&amp;IF(OR(INDEX(ORCAMENTO!$S:$S,$B202)&lt;&gt;"",INDEX(ORCAMENTO!$T:$T,$B202)&lt;&gt;""),"Ano 5; ","")&amp;IF(OR(INDEX(ORCAMENTO!$V:$V,$B202)&lt;&gt;"",INDEX(ORCAMENTO!$W:$W,$B202)&lt;&gt;""),"Ano 6; ","")))</f>
        <v/>
      </c>
      <c r="G202" s="311" t="str">
        <f ca="1">IF($B202="","",IF(INDEX(ORCAMENTO!$G:$G,$B202)&lt;&gt;"",INDEX(ORCAMENTO!$G:$G,$B202),IF(INDEX(ORCAMENTO!$J:$J,$B202)&lt;&gt;"",INDEX(ORCAMENTO!$J:$J,$B202),IF(INDEX(ORCAMENTO!$M:$M,$B202)&lt;&gt;"",INDEX(ORCAMENTO!$M:$M,$B202),IF(INDEX(ORCAMENTO!$P:$P,$B202)&lt;&gt;"",INDEX(ORCAMENTO!$P:$P,$B202),IF(INDEX(ORCAMENTO!$S:$S,$B202)&lt;&gt;"",INDEX(ORCAMENTO!$S:$S,$B202),INDEX(ORCAMENTO!$V:$V,$B202)))))))</f>
        <v/>
      </c>
      <c r="H202" s="312" t="str">
        <f ca="1">IF($B202="","",IF(INDEX(ORCAMENTO!$H:$H,$B202)&lt;&gt;"",INDEX(ORCAMENTO!$H:$H,$B202),IF(INDEX(ORCAMENTO!$K:$K,$B202)&lt;&gt;"",INDEX(ORCAMENTO!$K:$K,$B202),IF(INDEX(ORCAMENTO!$N:$N,$B202)&lt;&gt;"",INDEX(ORCAMENTO!$N:$N,$B202),IF(INDEX(ORCAMENTO!$Q:$Q,$B202)&lt;&gt;"",INDEX(ORCAMENTO!$Q:$Q,$B202),IF(INDEX(ORCAMENTO!$T:$T,$B202)&lt;&gt;"",INDEX(ORCAMENTO!$T:$T,$B202),INDEX(ORCAMENTO!$W:$W,$B202)))))))</f>
        <v/>
      </c>
      <c r="I202" s="255" t="str">
        <f ca="1">IF($B202="","",IF(INDEX(ORCAMENTO!$AI:$AI,$B202)&lt;&gt;"",INDEX(ORCAMENTO!$AI:$AI,$B202),IF(INDEX(ORCAMENTO!$AG:$AG,$B202),"Memorial de cálculo ou anexo obrigatório não informado para item acima do limite.",IF(AND(INDEX(ORCAMENTO!$AC:$AC,$B202),NOT(INDEX(ORCAMENTO!$AE:$AE,$B202))),"Informe pelo menos um ano completo com valor unitário e quantidade.","Pendência identificada automaticamente."))))</f>
        <v/>
      </c>
      <c r="N202" s="255">
        <f t="shared" si="6"/>
        <v>203</v>
      </c>
      <c r="O202" s="255">
        <f ca="1">IF(INDEX(ORCAMENTO!$AI:$AI,$N202)&lt;&gt;"",1,0)</f>
        <v>0</v>
      </c>
      <c r="P202" s="255">
        <f t="shared" ca="1" si="7"/>
        <v>11</v>
      </c>
      <c r="Q202" s="255" t="str">
        <f ca="1">INDEX(ORCAMENTO!$AI:$AI,$N202)</f>
        <v/>
      </c>
    </row>
    <row r="203" spans="2:17" ht="15" customHeight="1" x14ac:dyDescent="0.25">
      <c r="B203" s="255" t="str">
        <f ca="1">IFERROR(INDEX(_AUX_ANALISE!$A$1:$A$2461,MATCH(ROW()-34,_AUX_ANALISE!$C$1:$C$2461,0)),"")</f>
        <v/>
      </c>
      <c r="C203" s="255" t="str">
        <f ca="1">IF($B203="","",INDEX(ORCAMENTO!$B:$B,$B203))</f>
        <v/>
      </c>
      <c r="D203" s="255" t="str">
        <f ca="1">IF($B203="","",INDEX(ORCAMENTO!$E:$E,$B203))</f>
        <v/>
      </c>
      <c r="E203" s="255" t="str">
        <f ca="1">IF($B203="","",INDEX(ORCAMENTO!$D:$D,$B203))</f>
        <v/>
      </c>
      <c r="F203" s="255" t="str">
        <f ca="1">IF($B203="","",TRIM(IF(OR(INDEX(ORCAMENTO!$G:$G,$B203)&lt;&gt;"",INDEX(ORCAMENTO!$H:$H,$B203)&lt;&gt;""),"Ano 1; ","")&amp;IF(OR(INDEX(ORCAMENTO!$J:$J,$B203)&lt;&gt;"",INDEX(ORCAMENTO!$K:$K,$B203)&lt;&gt;""),"Ano 2; ","")&amp;IF(OR(INDEX(ORCAMENTO!$M:$M,$B203)&lt;&gt;"",INDEX(ORCAMENTO!$N:$N,$B203)&lt;&gt;""),"Ano 3; ","")&amp;IF(OR(INDEX(ORCAMENTO!$P:$P,$B203)&lt;&gt;"",INDEX(ORCAMENTO!$Q:$Q,$B203)&lt;&gt;""),"Ano 4; ","")&amp;IF(OR(INDEX(ORCAMENTO!$S:$S,$B203)&lt;&gt;"",INDEX(ORCAMENTO!$T:$T,$B203)&lt;&gt;""),"Ano 5; ","")&amp;IF(OR(INDEX(ORCAMENTO!$V:$V,$B203)&lt;&gt;"",INDEX(ORCAMENTO!$W:$W,$B203)&lt;&gt;""),"Ano 6; ","")))</f>
        <v/>
      </c>
      <c r="G203" s="311" t="str">
        <f ca="1">IF($B203="","",IF(INDEX(ORCAMENTO!$G:$G,$B203)&lt;&gt;"",INDEX(ORCAMENTO!$G:$G,$B203),IF(INDEX(ORCAMENTO!$J:$J,$B203)&lt;&gt;"",INDEX(ORCAMENTO!$J:$J,$B203),IF(INDEX(ORCAMENTO!$M:$M,$B203)&lt;&gt;"",INDEX(ORCAMENTO!$M:$M,$B203),IF(INDEX(ORCAMENTO!$P:$P,$B203)&lt;&gt;"",INDEX(ORCAMENTO!$P:$P,$B203),IF(INDEX(ORCAMENTO!$S:$S,$B203)&lt;&gt;"",INDEX(ORCAMENTO!$S:$S,$B203),INDEX(ORCAMENTO!$V:$V,$B203)))))))</f>
        <v/>
      </c>
      <c r="H203" s="312" t="str">
        <f ca="1">IF($B203="","",IF(INDEX(ORCAMENTO!$H:$H,$B203)&lt;&gt;"",INDEX(ORCAMENTO!$H:$H,$B203),IF(INDEX(ORCAMENTO!$K:$K,$B203)&lt;&gt;"",INDEX(ORCAMENTO!$K:$K,$B203),IF(INDEX(ORCAMENTO!$N:$N,$B203)&lt;&gt;"",INDEX(ORCAMENTO!$N:$N,$B203),IF(INDEX(ORCAMENTO!$Q:$Q,$B203)&lt;&gt;"",INDEX(ORCAMENTO!$Q:$Q,$B203),IF(INDEX(ORCAMENTO!$T:$T,$B203)&lt;&gt;"",INDEX(ORCAMENTO!$T:$T,$B203),INDEX(ORCAMENTO!$W:$W,$B203)))))))</f>
        <v/>
      </c>
      <c r="I203" s="255" t="str">
        <f ca="1">IF($B203="","",IF(INDEX(ORCAMENTO!$AI:$AI,$B203)&lt;&gt;"",INDEX(ORCAMENTO!$AI:$AI,$B203),IF(INDEX(ORCAMENTO!$AG:$AG,$B203),"Memorial de cálculo ou anexo obrigatório não informado para item acima do limite.",IF(AND(INDEX(ORCAMENTO!$AC:$AC,$B203),NOT(INDEX(ORCAMENTO!$AE:$AE,$B203))),"Informe pelo menos um ano completo com valor unitário e quantidade.","Pendência identificada automaticamente."))))</f>
        <v/>
      </c>
      <c r="N203" s="255">
        <f t="shared" ref="N203:N266" si="8">N202+1</f>
        <v>204</v>
      </c>
      <c r="O203" s="255">
        <f ca="1">IF(INDEX(ORCAMENTO!$AI:$AI,$N203)&lt;&gt;"",1,0)</f>
        <v>0</v>
      </c>
      <c r="P203" s="255">
        <f t="shared" ref="P203:P266" ca="1" si="9">P202+O203</f>
        <v>11</v>
      </c>
      <c r="Q203" s="255" t="str">
        <f ca="1">INDEX(ORCAMENTO!$AI:$AI,$N203)</f>
        <v/>
      </c>
    </row>
    <row r="204" spans="2:17" ht="15" customHeight="1" x14ac:dyDescent="0.25">
      <c r="B204" s="255" t="str">
        <f ca="1">IFERROR(INDEX(_AUX_ANALISE!$A$1:$A$2461,MATCH(ROW()-34,_AUX_ANALISE!$C$1:$C$2461,0)),"")</f>
        <v/>
      </c>
      <c r="C204" s="255" t="str">
        <f ca="1">IF($B204="","",INDEX(ORCAMENTO!$B:$B,$B204))</f>
        <v/>
      </c>
      <c r="D204" s="255" t="str">
        <f ca="1">IF($B204="","",INDEX(ORCAMENTO!$E:$E,$B204))</f>
        <v/>
      </c>
      <c r="E204" s="255" t="str">
        <f ca="1">IF($B204="","",INDEX(ORCAMENTO!$D:$D,$B204))</f>
        <v/>
      </c>
      <c r="F204" s="255" t="str">
        <f ca="1">IF($B204="","",TRIM(IF(OR(INDEX(ORCAMENTO!$G:$G,$B204)&lt;&gt;"",INDEX(ORCAMENTO!$H:$H,$B204)&lt;&gt;""),"Ano 1; ","")&amp;IF(OR(INDEX(ORCAMENTO!$J:$J,$B204)&lt;&gt;"",INDEX(ORCAMENTO!$K:$K,$B204)&lt;&gt;""),"Ano 2; ","")&amp;IF(OR(INDEX(ORCAMENTO!$M:$M,$B204)&lt;&gt;"",INDEX(ORCAMENTO!$N:$N,$B204)&lt;&gt;""),"Ano 3; ","")&amp;IF(OR(INDEX(ORCAMENTO!$P:$P,$B204)&lt;&gt;"",INDEX(ORCAMENTO!$Q:$Q,$B204)&lt;&gt;""),"Ano 4; ","")&amp;IF(OR(INDEX(ORCAMENTO!$S:$S,$B204)&lt;&gt;"",INDEX(ORCAMENTO!$T:$T,$B204)&lt;&gt;""),"Ano 5; ","")&amp;IF(OR(INDEX(ORCAMENTO!$V:$V,$B204)&lt;&gt;"",INDEX(ORCAMENTO!$W:$W,$B204)&lt;&gt;""),"Ano 6; ","")))</f>
        <v/>
      </c>
      <c r="G204" s="311" t="str">
        <f ca="1">IF($B204="","",IF(INDEX(ORCAMENTO!$G:$G,$B204)&lt;&gt;"",INDEX(ORCAMENTO!$G:$G,$B204),IF(INDEX(ORCAMENTO!$J:$J,$B204)&lt;&gt;"",INDEX(ORCAMENTO!$J:$J,$B204),IF(INDEX(ORCAMENTO!$M:$M,$B204)&lt;&gt;"",INDEX(ORCAMENTO!$M:$M,$B204),IF(INDEX(ORCAMENTO!$P:$P,$B204)&lt;&gt;"",INDEX(ORCAMENTO!$P:$P,$B204),IF(INDEX(ORCAMENTO!$S:$S,$B204)&lt;&gt;"",INDEX(ORCAMENTO!$S:$S,$B204),INDEX(ORCAMENTO!$V:$V,$B204)))))))</f>
        <v/>
      </c>
      <c r="H204" s="312" t="str">
        <f ca="1">IF($B204="","",IF(INDEX(ORCAMENTO!$H:$H,$B204)&lt;&gt;"",INDEX(ORCAMENTO!$H:$H,$B204),IF(INDEX(ORCAMENTO!$K:$K,$B204)&lt;&gt;"",INDEX(ORCAMENTO!$K:$K,$B204),IF(INDEX(ORCAMENTO!$N:$N,$B204)&lt;&gt;"",INDEX(ORCAMENTO!$N:$N,$B204),IF(INDEX(ORCAMENTO!$Q:$Q,$B204)&lt;&gt;"",INDEX(ORCAMENTO!$Q:$Q,$B204),IF(INDEX(ORCAMENTO!$T:$T,$B204)&lt;&gt;"",INDEX(ORCAMENTO!$T:$T,$B204),INDEX(ORCAMENTO!$W:$W,$B204)))))))</f>
        <v/>
      </c>
      <c r="I204" s="255" t="str">
        <f ca="1">IF($B204="","",IF(INDEX(ORCAMENTO!$AI:$AI,$B204)&lt;&gt;"",INDEX(ORCAMENTO!$AI:$AI,$B204),IF(INDEX(ORCAMENTO!$AG:$AG,$B204),"Memorial de cálculo ou anexo obrigatório não informado para item acima do limite.",IF(AND(INDEX(ORCAMENTO!$AC:$AC,$B204),NOT(INDEX(ORCAMENTO!$AE:$AE,$B204))),"Informe pelo menos um ano completo com valor unitário e quantidade.","Pendência identificada automaticamente."))))</f>
        <v/>
      </c>
      <c r="N204" s="255">
        <f t="shared" si="8"/>
        <v>205</v>
      </c>
      <c r="O204" s="255">
        <f ca="1">IF(INDEX(ORCAMENTO!$AI:$AI,$N204)&lt;&gt;"",1,0)</f>
        <v>0</v>
      </c>
      <c r="P204" s="255">
        <f t="shared" ca="1" si="9"/>
        <v>11</v>
      </c>
      <c r="Q204" s="255" t="str">
        <f ca="1">INDEX(ORCAMENTO!$AI:$AI,$N204)</f>
        <v/>
      </c>
    </row>
    <row r="205" spans="2:17" ht="15" customHeight="1" x14ac:dyDescent="0.25">
      <c r="B205" s="255" t="str">
        <f ca="1">IFERROR(INDEX(_AUX_ANALISE!$A$1:$A$2461,MATCH(ROW()-34,_AUX_ANALISE!$C$1:$C$2461,0)),"")</f>
        <v/>
      </c>
      <c r="C205" s="255" t="str">
        <f ca="1">IF($B205="","",INDEX(ORCAMENTO!$B:$B,$B205))</f>
        <v/>
      </c>
      <c r="D205" s="255" t="str">
        <f ca="1">IF($B205="","",INDEX(ORCAMENTO!$E:$E,$B205))</f>
        <v/>
      </c>
      <c r="E205" s="255" t="str">
        <f ca="1">IF($B205="","",INDEX(ORCAMENTO!$D:$D,$B205))</f>
        <v/>
      </c>
      <c r="F205" s="255" t="str">
        <f ca="1">IF($B205="","",TRIM(IF(OR(INDEX(ORCAMENTO!$G:$G,$B205)&lt;&gt;"",INDEX(ORCAMENTO!$H:$H,$B205)&lt;&gt;""),"Ano 1; ","")&amp;IF(OR(INDEX(ORCAMENTO!$J:$J,$B205)&lt;&gt;"",INDEX(ORCAMENTO!$K:$K,$B205)&lt;&gt;""),"Ano 2; ","")&amp;IF(OR(INDEX(ORCAMENTO!$M:$M,$B205)&lt;&gt;"",INDEX(ORCAMENTO!$N:$N,$B205)&lt;&gt;""),"Ano 3; ","")&amp;IF(OR(INDEX(ORCAMENTO!$P:$P,$B205)&lt;&gt;"",INDEX(ORCAMENTO!$Q:$Q,$B205)&lt;&gt;""),"Ano 4; ","")&amp;IF(OR(INDEX(ORCAMENTO!$S:$S,$B205)&lt;&gt;"",INDEX(ORCAMENTO!$T:$T,$B205)&lt;&gt;""),"Ano 5; ","")&amp;IF(OR(INDEX(ORCAMENTO!$V:$V,$B205)&lt;&gt;"",INDEX(ORCAMENTO!$W:$W,$B205)&lt;&gt;""),"Ano 6; ","")))</f>
        <v/>
      </c>
      <c r="G205" s="311" t="str">
        <f ca="1">IF($B205="","",IF(INDEX(ORCAMENTO!$G:$G,$B205)&lt;&gt;"",INDEX(ORCAMENTO!$G:$G,$B205),IF(INDEX(ORCAMENTO!$J:$J,$B205)&lt;&gt;"",INDEX(ORCAMENTO!$J:$J,$B205),IF(INDEX(ORCAMENTO!$M:$M,$B205)&lt;&gt;"",INDEX(ORCAMENTO!$M:$M,$B205),IF(INDEX(ORCAMENTO!$P:$P,$B205)&lt;&gt;"",INDEX(ORCAMENTO!$P:$P,$B205),IF(INDEX(ORCAMENTO!$S:$S,$B205)&lt;&gt;"",INDEX(ORCAMENTO!$S:$S,$B205),INDEX(ORCAMENTO!$V:$V,$B205)))))))</f>
        <v/>
      </c>
      <c r="H205" s="312" t="str">
        <f ca="1">IF($B205="","",IF(INDEX(ORCAMENTO!$H:$H,$B205)&lt;&gt;"",INDEX(ORCAMENTO!$H:$H,$B205),IF(INDEX(ORCAMENTO!$K:$K,$B205)&lt;&gt;"",INDEX(ORCAMENTO!$K:$K,$B205),IF(INDEX(ORCAMENTO!$N:$N,$B205)&lt;&gt;"",INDEX(ORCAMENTO!$N:$N,$B205),IF(INDEX(ORCAMENTO!$Q:$Q,$B205)&lt;&gt;"",INDEX(ORCAMENTO!$Q:$Q,$B205),IF(INDEX(ORCAMENTO!$T:$T,$B205)&lt;&gt;"",INDEX(ORCAMENTO!$T:$T,$B205),INDEX(ORCAMENTO!$W:$W,$B205)))))))</f>
        <v/>
      </c>
      <c r="I205" s="255" t="str">
        <f ca="1">IF($B205="","",IF(INDEX(ORCAMENTO!$AI:$AI,$B205)&lt;&gt;"",INDEX(ORCAMENTO!$AI:$AI,$B205),IF(INDEX(ORCAMENTO!$AG:$AG,$B205),"Memorial de cálculo ou anexo obrigatório não informado para item acima do limite.",IF(AND(INDEX(ORCAMENTO!$AC:$AC,$B205),NOT(INDEX(ORCAMENTO!$AE:$AE,$B205))),"Informe pelo menos um ano completo com valor unitário e quantidade.","Pendência identificada automaticamente."))))</f>
        <v/>
      </c>
      <c r="N205" s="255">
        <f t="shared" si="8"/>
        <v>206</v>
      </c>
      <c r="O205" s="255">
        <f ca="1">IF(INDEX(ORCAMENTO!$AI:$AI,$N205)&lt;&gt;"",1,0)</f>
        <v>0</v>
      </c>
      <c r="P205" s="255">
        <f t="shared" ca="1" si="9"/>
        <v>11</v>
      </c>
      <c r="Q205" s="255" t="str">
        <f ca="1">INDEX(ORCAMENTO!$AI:$AI,$N205)</f>
        <v/>
      </c>
    </row>
    <row r="206" spans="2:17" ht="15" customHeight="1" x14ac:dyDescent="0.25">
      <c r="B206" s="255" t="str">
        <f ca="1">IFERROR(INDEX(_AUX_ANALISE!$A$1:$A$2461,MATCH(ROW()-34,_AUX_ANALISE!$C$1:$C$2461,0)),"")</f>
        <v/>
      </c>
      <c r="C206" s="255" t="str">
        <f ca="1">IF($B206="","",INDEX(ORCAMENTO!$B:$B,$B206))</f>
        <v/>
      </c>
      <c r="D206" s="255" t="str">
        <f ca="1">IF($B206="","",INDEX(ORCAMENTO!$E:$E,$B206))</f>
        <v/>
      </c>
      <c r="E206" s="255" t="str">
        <f ca="1">IF($B206="","",INDEX(ORCAMENTO!$D:$D,$B206))</f>
        <v/>
      </c>
      <c r="F206" s="255" t="str">
        <f ca="1">IF($B206="","",TRIM(IF(OR(INDEX(ORCAMENTO!$G:$G,$B206)&lt;&gt;"",INDEX(ORCAMENTO!$H:$H,$B206)&lt;&gt;""),"Ano 1; ","")&amp;IF(OR(INDEX(ORCAMENTO!$J:$J,$B206)&lt;&gt;"",INDEX(ORCAMENTO!$K:$K,$B206)&lt;&gt;""),"Ano 2; ","")&amp;IF(OR(INDEX(ORCAMENTO!$M:$M,$B206)&lt;&gt;"",INDEX(ORCAMENTO!$N:$N,$B206)&lt;&gt;""),"Ano 3; ","")&amp;IF(OR(INDEX(ORCAMENTO!$P:$P,$B206)&lt;&gt;"",INDEX(ORCAMENTO!$Q:$Q,$B206)&lt;&gt;""),"Ano 4; ","")&amp;IF(OR(INDEX(ORCAMENTO!$S:$S,$B206)&lt;&gt;"",INDEX(ORCAMENTO!$T:$T,$B206)&lt;&gt;""),"Ano 5; ","")&amp;IF(OR(INDEX(ORCAMENTO!$V:$V,$B206)&lt;&gt;"",INDEX(ORCAMENTO!$W:$W,$B206)&lt;&gt;""),"Ano 6; ","")))</f>
        <v/>
      </c>
      <c r="G206" s="311" t="str">
        <f ca="1">IF($B206="","",IF(INDEX(ORCAMENTO!$G:$G,$B206)&lt;&gt;"",INDEX(ORCAMENTO!$G:$G,$B206),IF(INDEX(ORCAMENTO!$J:$J,$B206)&lt;&gt;"",INDEX(ORCAMENTO!$J:$J,$B206),IF(INDEX(ORCAMENTO!$M:$M,$B206)&lt;&gt;"",INDEX(ORCAMENTO!$M:$M,$B206),IF(INDEX(ORCAMENTO!$P:$P,$B206)&lt;&gt;"",INDEX(ORCAMENTO!$P:$P,$B206),IF(INDEX(ORCAMENTO!$S:$S,$B206)&lt;&gt;"",INDEX(ORCAMENTO!$S:$S,$B206),INDEX(ORCAMENTO!$V:$V,$B206)))))))</f>
        <v/>
      </c>
      <c r="H206" s="312" t="str">
        <f ca="1">IF($B206="","",IF(INDEX(ORCAMENTO!$H:$H,$B206)&lt;&gt;"",INDEX(ORCAMENTO!$H:$H,$B206),IF(INDEX(ORCAMENTO!$K:$K,$B206)&lt;&gt;"",INDEX(ORCAMENTO!$K:$K,$B206),IF(INDEX(ORCAMENTO!$N:$N,$B206)&lt;&gt;"",INDEX(ORCAMENTO!$N:$N,$B206),IF(INDEX(ORCAMENTO!$Q:$Q,$B206)&lt;&gt;"",INDEX(ORCAMENTO!$Q:$Q,$B206),IF(INDEX(ORCAMENTO!$T:$T,$B206)&lt;&gt;"",INDEX(ORCAMENTO!$T:$T,$B206),INDEX(ORCAMENTO!$W:$W,$B206)))))))</f>
        <v/>
      </c>
      <c r="I206" s="255" t="str">
        <f ca="1">IF($B206="","",IF(INDEX(ORCAMENTO!$AI:$AI,$B206)&lt;&gt;"",INDEX(ORCAMENTO!$AI:$AI,$B206),IF(INDEX(ORCAMENTO!$AG:$AG,$B206),"Memorial de cálculo ou anexo obrigatório não informado para item acima do limite.",IF(AND(INDEX(ORCAMENTO!$AC:$AC,$B206),NOT(INDEX(ORCAMENTO!$AE:$AE,$B206))),"Informe pelo menos um ano completo com valor unitário e quantidade.","Pendência identificada automaticamente."))))</f>
        <v/>
      </c>
      <c r="N206" s="255">
        <f t="shared" si="8"/>
        <v>207</v>
      </c>
      <c r="O206" s="255">
        <f ca="1">IF(INDEX(ORCAMENTO!$AI:$AI,$N206)&lt;&gt;"",1,0)</f>
        <v>0</v>
      </c>
      <c r="P206" s="255">
        <f t="shared" ca="1" si="9"/>
        <v>11</v>
      </c>
      <c r="Q206" s="255" t="str">
        <f ca="1">INDEX(ORCAMENTO!$AI:$AI,$N206)</f>
        <v/>
      </c>
    </row>
    <row r="207" spans="2:17" ht="15" customHeight="1" x14ac:dyDescent="0.25">
      <c r="B207" s="255" t="str">
        <f ca="1">IFERROR(INDEX(_AUX_ANALISE!$A$1:$A$2461,MATCH(ROW()-34,_AUX_ANALISE!$C$1:$C$2461,0)),"")</f>
        <v/>
      </c>
      <c r="C207" s="255" t="str">
        <f ca="1">IF($B207="","",INDEX(ORCAMENTO!$B:$B,$B207))</f>
        <v/>
      </c>
      <c r="D207" s="255" t="str">
        <f ca="1">IF($B207="","",INDEX(ORCAMENTO!$E:$E,$B207))</f>
        <v/>
      </c>
      <c r="E207" s="255" t="str">
        <f ca="1">IF($B207="","",INDEX(ORCAMENTO!$D:$D,$B207))</f>
        <v/>
      </c>
      <c r="F207" s="255" t="str">
        <f ca="1">IF($B207="","",TRIM(IF(OR(INDEX(ORCAMENTO!$G:$G,$B207)&lt;&gt;"",INDEX(ORCAMENTO!$H:$H,$B207)&lt;&gt;""),"Ano 1; ","")&amp;IF(OR(INDEX(ORCAMENTO!$J:$J,$B207)&lt;&gt;"",INDEX(ORCAMENTO!$K:$K,$B207)&lt;&gt;""),"Ano 2; ","")&amp;IF(OR(INDEX(ORCAMENTO!$M:$M,$B207)&lt;&gt;"",INDEX(ORCAMENTO!$N:$N,$B207)&lt;&gt;""),"Ano 3; ","")&amp;IF(OR(INDEX(ORCAMENTO!$P:$P,$B207)&lt;&gt;"",INDEX(ORCAMENTO!$Q:$Q,$B207)&lt;&gt;""),"Ano 4; ","")&amp;IF(OR(INDEX(ORCAMENTO!$S:$S,$B207)&lt;&gt;"",INDEX(ORCAMENTO!$T:$T,$B207)&lt;&gt;""),"Ano 5; ","")&amp;IF(OR(INDEX(ORCAMENTO!$V:$V,$B207)&lt;&gt;"",INDEX(ORCAMENTO!$W:$W,$B207)&lt;&gt;""),"Ano 6; ","")))</f>
        <v/>
      </c>
      <c r="G207" s="311" t="str">
        <f ca="1">IF($B207="","",IF(INDEX(ORCAMENTO!$G:$G,$B207)&lt;&gt;"",INDEX(ORCAMENTO!$G:$G,$B207),IF(INDEX(ORCAMENTO!$J:$J,$B207)&lt;&gt;"",INDEX(ORCAMENTO!$J:$J,$B207),IF(INDEX(ORCAMENTO!$M:$M,$B207)&lt;&gt;"",INDEX(ORCAMENTO!$M:$M,$B207),IF(INDEX(ORCAMENTO!$P:$P,$B207)&lt;&gt;"",INDEX(ORCAMENTO!$P:$P,$B207),IF(INDEX(ORCAMENTO!$S:$S,$B207)&lt;&gt;"",INDEX(ORCAMENTO!$S:$S,$B207),INDEX(ORCAMENTO!$V:$V,$B207)))))))</f>
        <v/>
      </c>
      <c r="H207" s="312" t="str">
        <f ca="1">IF($B207="","",IF(INDEX(ORCAMENTO!$H:$H,$B207)&lt;&gt;"",INDEX(ORCAMENTO!$H:$H,$B207),IF(INDEX(ORCAMENTO!$K:$K,$B207)&lt;&gt;"",INDEX(ORCAMENTO!$K:$K,$B207),IF(INDEX(ORCAMENTO!$N:$N,$B207)&lt;&gt;"",INDEX(ORCAMENTO!$N:$N,$B207),IF(INDEX(ORCAMENTO!$Q:$Q,$B207)&lt;&gt;"",INDEX(ORCAMENTO!$Q:$Q,$B207),IF(INDEX(ORCAMENTO!$T:$T,$B207)&lt;&gt;"",INDEX(ORCAMENTO!$T:$T,$B207),INDEX(ORCAMENTO!$W:$W,$B207)))))))</f>
        <v/>
      </c>
      <c r="I207" s="255" t="str">
        <f ca="1">IF($B207="","",IF(INDEX(ORCAMENTO!$AI:$AI,$B207)&lt;&gt;"",INDEX(ORCAMENTO!$AI:$AI,$B207),IF(INDEX(ORCAMENTO!$AG:$AG,$B207),"Memorial de cálculo ou anexo obrigatório não informado para item acima do limite.",IF(AND(INDEX(ORCAMENTO!$AC:$AC,$B207),NOT(INDEX(ORCAMENTO!$AE:$AE,$B207))),"Informe pelo menos um ano completo com valor unitário e quantidade.","Pendência identificada automaticamente."))))</f>
        <v/>
      </c>
      <c r="N207" s="255">
        <f t="shared" si="8"/>
        <v>208</v>
      </c>
      <c r="O207" s="255">
        <f ca="1">IF(INDEX(ORCAMENTO!$AI:$AI,$N207)&lt;&gt;"",1,0)</f>
        <v>0</v>
      </c>
      <c r="P207" s="255">
        <f t="shared" ca="1" si="9"/>
        <v>11</v>
      </c>
      <c r="Q207" s="255" t="str">
        <f ca="1">INDEX(ORCAMENTO!$AI:$AI,$N207)</f>
        <v/>
      </c>
    </row>
    <row r="208" spans="2:17" ht="15" customHeight="1" x14ac:dyDescent="0.25">
      <c r="B208" s="255" t="str">
        <f ca="1">IFERROR(INDEX(_AUX_ANALISE!$A$1:$A$2461,MATCH(ROW()-34,_AUX_ANALISE!$C$1:$C$2461,0)),"")</f>
        <v/>
      </c>
      <c r="C208" s="255" t="str">
        <f ca="1">IF($B208="","",INDEX(ORCAMENTO!$B:$B,$B208))</f>
        <v/>
      </c>
      <c r="D208" s="255" t="str">
        <f ca="1">IF($B208="","",INDEX(ORCAMENTO!$E:$E,$B208))</f>
        <v/>
      </c>
      <c r="E208" s="255" t="str">
        <f ca="1">IF($B208="","",INDEX(ORCAMENTO!$D:$D,$B208))</f>
        <v/>
      </c>
      <c r="F208" s="255" t="str">
        <f ca="1">IF($B208="","",TRIM(IF(OR(INDEX(ORCAMENTO!$G:$G,$B208)&lt;&gt;"",INDEX(ORCAMENTO!$H:$H,$B208)&lt;&gt;""),"Ano 1; ","")&amp;IF(OR(INDEX(ORCAMENTO!$J:$J,$B208)&lt;&gt;"",INDEX(ORCAMENTO!$K:$K,$B208)&lt;&gt;""),"Ano 2; ","")&amp;IF(OR(INDEX(ORCAMENTO!$M:$M,$B208)&lt;&gt;"",INDEX(ORCAMENTO!$N:$N,$B208)&lt;&gt;""),"Ano 3; ","")&amp;IF(OR(INDEX(ORCAMENTO!$P:$P,$B208)&lt;&gt;"",INDEX(ORCAMENTO!$Q:$Q,$B208)&lt;&gt;""),"Ano 4; ","")&amp;IF(OR(INDEX(ORCAMENTO!$S:$S,$B208)&lt;&gt;"",INDEX(ORCAMENTO!$T:$T,$B208)&lt;&gt;""),"Ano 5; ","")&amp;IF(OR(INDEX(ORCAMENTO!$V:$V,$B208)&lt;&gt;"",INDEX(ORCAMENTO!$W:$W,$B208)&lt;&gt;""),"Ano 6; ","")))</f>
        <v/>
      </c>
      <c r="G208" s="311" t="str">
        <f ca="1">IF($B208="","",IF(INDEX(ORCAMENTO!$G:$G,$B208)&lt;&gt;"",INDEX(ORCAMENTO!$G:$G,$B208),IF(INDEX(ORCAMENTO!$J:$J,$B208)&lt;&gt;"",INDEX(ORCAMENTO!$J:$J,$B208),IF(INDEX(ORCAMENTO!$M:$M,$B208)&lt;&gt;"",INDEX(ORCAMENTO!$M:$M,$B208),IF(INDEX(ORCAMENTO!$P:$P,$B208)&lt;&gt;"",INDEX(ORCAMENTO!$P:$P,$B208),IF(INDEX(ORCAMENTO!$S:$S,$B208)&lt;&gt;"",INDEX(ORCAMENTO!$S:$S,$B208),INDEX(ORCAMENTO!$V:$V,$B208)))))))</f>
        <v/>
      </c>
      <c r="H208" s="312" t="str">
        <f ca="1">IF($B208="","",IF(INDEX(ORCAMENTO!$H:$H,$B208)&lt;&gt;"",INDEX(ORCAMENTO!$H:$H,$B208),IF(INDEX(ORCAMENTO!$K:$K,$B208)&lt;&gt;"",INDEX(ORCAMENTO!$K:$K,$B208),IF(INDEX(ORCAMENTO!$N:$N,$B208)&lt;&gt;"",INDEX(ORCAMENTO!$N:$N,$B208),IF(INDEX(ORCAMENTO!$Q:$Q,$B208)&lt;&gt;"",INDEX(ORCAMENTO!$Q:$Q,$B208),IF(INDEX(ORCAMENTO!$T:$T,$B208)&lt;&gt;"",INDEX(ORCAMENTO!$T:$T,$B208),INDEX(ORCAMENTO!$W:$W,$B208)))))))</f>
        <v/>
      </c>
      <c r="I208" s="255" t="str">
        <f ca="1">IF($B208="","",IF(INDEX(ORCAMENTO!$AI:$AI,$B208)&lt;&gt;"",INDEX(ORCAMENTO!$AI:$AI,$B208),IF(INDEX(ORCAMENTO!$AG:$AG,$B208),"Memorial de cálculo ou anexo obrigatório não informado para item acima do limite.",IF(AND(INDEX(ORCAMENTO!$AC:$AC,$B208),NOT(INDEX(ORCAMENTO!$AE:$AE,$B208))),"Informe pelo menos um ano completo com valor unitário e quantidade.","Pendência identificada automaticamente."))))</f>
        <v/>
      </c>
      <c r="N208" s="255">
        <f t="shared" si="8"/>
        <v>209</v>
      </c>
      <c r="O208" s="255">
        <f ca="1">IF(INDEX(ORCAMENTO!$AI:$AI,$N208)&lt;&gt;"",1,0)</f>
        <v>0</v>
      </c>
      <c r="P208" s="255">
        <f t="shared" ca="1" si="9"/>
        <v>11</v>
      </c>
      <c r="Q208" s="255" t="str">
        <f ca="1">INDEX(ORCAMENTO!$AI:$AI,$N208)</f>
        <v/>
      </c>
    </row>
    <row r="209" spans="2:17" ht="15" customHeight="1" x14ac:dyDescent="0.25">
      <c r="B209" s="255" t="str">
        <f ca="1">IFERROR(INDEX(_AUX_ANALISE!$A$1:$A$2461,MATCH(ROW()-34,_AUX_ANALISE!$C$1:$C$2461,0)),"")</f>
        <v/>
      </c>
      <c r="C209" s="255" t="str">
        <f ca="1">IF($B209="","",INDEX(ORCAMENTO!$B:$B,$B209))</f>
        <v/>
      </c>
      <c r="D209" s="255" t="str">
        <f ca="1">IF($B209="","",INDEX(ORCAMENTO!$E:$E,$B209))</f>
        <v/>
      </c>
      <c r="E209" s="255" t="str">
        <f ca="1">IF($B209="","",INDEX(ORCAMENTO!$D:$D,$B209))</f>
        <v/>
      </c>
      <c r="F209" s="255" t="str">
        <f ca="1">IF($B209="","",TRIM(IF(OR(INDEX(ORCAMENTO!$G:$G,$B209)&lt;&gt;"",INDEX(ORCAMENTO!$H:$H,$B209)&lt;&gt;""),"Ano 1; ","")&amp;IF(OR(INDEX(ORCAMENTO!$J:$J,$B209)&lt;&gt;"",INDEX(ORCAMENTO!$K:$K,$B209)&lt;&gt;""),"Ano 2; ","")&amp;IF(OR(INDEX(ORCAMENTO!$M:$M,$B209)&lt;&gt;"",INDEX(ORCAMENTO!$N:$N,$B209)&lt;&gt;""),"Ano 3; ","")&amp;IF(OR(INDEX(ORCAMENTO!$P:$P,$B209)&lt;&gt;"",INDEX(ORCAMENTO!$Q:$Q,$B209)&lt;&gt;""),"Ano 4; ","")&amp;IF(OR(INDEX(ORCAMENTO!$S:$S,$B209)&lt;&gt;"",INDEX(ORCAMENTO!$T:$T,$B209)&lt;&gt;""),"Ano 5; ","")&amp;IF(OR(INDEX(ORCAMENTO!$V:$V,$B209)&lt;&gt;"",INDEX(ORCAMENTO!$W:$W,$B209)&lt;&gt;""),"Ano 6; ","")))</f>
        <v/>
      </c>
      <c r="G209" s="311" t="str">
        <f ca="1">IF($B209="","",IF(INDEX(ORCAMENTO!$G:$G,$B209)&lt;&gt;"",INDEX(ORCAMENTO!$G:$G,$B209),IF(INDEX(ORCAMENTO!$J:$J,$B209)&lt;&gt;"",INDEX(ORCAMENTO!$J:$J,$B209),IF(INDEX(ORCAMENTO!$M:$M,$B209)&lt;&gt;"",INDEX(ORCAMENTO!$M:$M,$B209),IF(INDEX(ORCAMENTO!$P:$P,$B209)&lt;&gt;"",INDEX(ORCAMENTO!$P:$P,$B209),IF(INDEX(ORCAMENTO!$S:$S,$B209)&lt;&gt;"",INDEX(ORCAMENTO!$S:$S,$B209),INDEX(ORCAMENTO!$V:$V,$B209)))))))</f>
        <v/>
      </c>
      <c r="H209" s="312" t="str">
        <f ca="1">IF($B209="","",IF(INDEX(ORCAMENTO!$H:$H,$B209)&lt;&gt;"",INDEX(ORCAMENTO!$H:$H,$B209),IF(INDEX(ORCAMENTO!$K:$K,$B209)&lt;&gt;"",INDEX(ORCAMENTO!$K:$K,$B209),IF(INDEX(ORCAMENTO!$N:$N,$B209)&lt;&gt;"",INDEX(ORCAMENTO!$N:$N,$B209),IF(INDEX(ORCAMENTO!$Q:$Q,$B209)&lt;&gt;"",INDEX(ORCAMENTO!$Q:$Q,$B209),IF(INDEX(ORCAMENTO!$T:$T,$B209)&lt;&gt;"",INDEX(ORCAMENTO!$T:$T,$B209),INDEX(ORCAMENTO!$W:$W,$B209)))))))</f>
        <v/>
      </c>
      <c r="I209" s="255" t="str">
        <f ca="1">IF($B209="","",IF(INDEX(ORCAMENTO!$AI:$AI,$B209)&lt;&gt;"",INDEX(ORCAMENTO!$AI:$AI,$B209),IF(INDEX(ORCAMENTO!$AG:$AG,$B209),"Memorial de cálculo ou anexo obrigatório não informado para item acima do limite.",IF(AND(INDEX(ORCAMENTO!$AC:$AC,$B209),NOT(INDEX(ORCAMENTO!$AE:$AE,$B209))),"Informe pelo menos um ano completo com valor unitário e quantidade.","Pendência identificada automaticamente."))))</f>
        <v/>
      </c>
      <c r="N209" s="255">
        <f t="shared" si="8"/>
        <v>210</v>
      </c>
      <c r="O209" s="255">
        <f ca="1">IF(INDEX(ORCAMENTO!$AI:$AI,$N209)&lt;&gt;"",1,0)</f>
        <v>0</v>
      </c>
      <c r="P209" s="255">
        <f t="shared" ca="1" si="9"/>
        <v>11</v>
      </c>
      <c r="Q209" s="255" t="str">
        <f ca="1">INDEX(ORCAMENTO!$AI:$AI,$N209)</f>
        <v/>
      </c>
    </row>
    <row r="210" spans="2:17" ht="15" customHeight="1" x14ac:dyDescent="0.25">
      <c r="B210" s="255" t="str">
        <f ca="1">IFERROR(INDEX(_AUX_ANALISE!$A$1:$A$2461,MATCH(ROW()-34,_AUX_ANALISE!$C$1:$C$2461,0)),"")</f>
        <v/>
      </c>
      <c r="C210" s="255" t="str">
        <f ca="1">IF($B210="","",INDEX(ORCAMENTO!$B:$B,$B210))</f>
        <v/>
      </c>
      <c r="D210" s="255" t="str">
        <f ca="1">IF($B210="","",INDEX(ORCAMENTO!$E:$E,$B210))</f>
        <v/>
      </c>
      <c r="E210" s="255" t="str">
        <f ca="1">IF($B210="","",INDEX(ORCAMENTO!$D:$D,$B210))</f>
        <v/>
      </c>
      <c r="F210" s="255" t="str">
        <f ca="1">IF($B210="","",TRIM(IF(OR(INDEX(ORCAMENTO!$G:$G,$B210)&lt;&gt;"",INDEX(ORCAMENTO!$H:$H,$B210)&lt;&gt;""),"Ano 1; ","")&amp;IF(OR(INDEX(ORCAMENTO!$J:$J,$B210)&lt;&gt;"",INDEX(ORCAMENTO!$K:$K,$B210)&lt;&gt;""),"Ano 2; ","")&amp;IF(OR(INDEX(ORCAMENTO!$M:$M,$B210)&lt;&gt;"",INDEX(ORCAMENTO!$N:$N,$B210)&lt;&gt;""),"Ano 3; ","")&amp;IF(OR(INDEX(ORCAMENTO!$P:$P,$B210)&lt;&gt;"",INDEX(ORCAMENTO!$Q:$Q,$B210)&lt;&gt;""),"Ano 4; ","")&amp;IF(OR(INDEX(ORCAMENTO!$S:$S,$B210)&lt;&gt;"",INDEX(ORCAMENTO!$T:$T,$B210)&lt;&gt;""),"Ano 5; ","")&amp;IF(OR(INDEX(ORCAMENTO!$V:$V,$B210)&lt;&gt;"",INDEX(ORCAMENTO!$W:$W,$B210)&lt;&gt;""),"Ano 6; ","")))</f>
        <v/>
      </c>
      <c r="G210" s="311" t="str">
        <f ca="1">IF($B210="","",IF(INDEX(ORCAMENTO!$G:$G,$B210)&lt;&gt;"",INDEX(ORCAMENTO!$G:$G,$B210),IF(INDEX(ORCAMENTO!$J:$J,$B210)&lt;&gt;"",INDEX(ORCAMENTO!$J:$J,$B210),IF(INDEX(ORCAMENTO!$M:$M,$B210)&lt;&gt;"",INDEX(ORCAMENTO!$M:$M,$B210),IF(INDEX(ORCAMENTO!$P:$P,$B210)&lt;&gt;"",INDEX(ORCAMENTO!$P:$P,$B210),IF(INDEX(ORCAMENTO!$S:$S,$B210)&lt;&gt;"",INDEX(ORCAMENTO!$S:$S,$B210),INDEX(ORCAMENTO!$V:$V,$B210)))))))</f>
        <v/>
      </c>
      <c r="H210" s="312" t="str">
        <f ca="1">IF($B210="","",IF(INDEX(ORCAMENTO!$H:$H,$B210)&lt;&gt;"",INDEX(ORCAMENTO!$H:$H,$B210),IF(INDEX(ORCAMENTO!$K:$K,$B210)&lt;&gt;"",INDEX(ORCAMENTO!$K:$K,$B210),IF(INDEX(ORCAMENTO!$N:$N,$B210)&lt;&gt;"",INDEX(ORCAMENTO!$N:$N,$B210),IF(INDEX(ORCAMENTO!$Q:$Q,$B210)&lt;&gt;"",INDEX(ORCAMENTO!$Q:$Q,$B210),IF(INDEX(ORCAMENTO!$T:$T,$B210)&lt;&gt;"",INDEX(ORCAMENTO!$T:$T,$B210),INDEX(ORCAMENTO!$W:$W,$B210)))))))</f>
        <v/>
      </c>
      <c r="I210" s="255" t="str">
        <f ca="1">IF($B210="","",IF(INDEX(ORCAMENTO!$AI:$AI,$B210)&lt;&gt;"",INDEX(ORCAMENTO!$AI:$AI,$B210),IF(INDEX(ORCAMENTO!$AG:$AG,$B210),"Memorial de cálculo ou anexo obrigatório não informado para item acima do limite.",IF(AND(INDEX(ORCAMENTO!$AC:$AC,$B210),NOT(INDEX(ORCAMENTO!$AE:$AE,$B210))),"Informe pelo menos um ano completo com valor unitário e quantidade.","Pendência identificada automaticamente."))))</f>
        <v/>
      </c>
      <c r="N210" s="255">
        <f t="shared" si="8"/>
        <v>211</v>
      </c>
      <c r="O210" s="255">
        <f ca="1">IF(INDEX(ORCAMENTO!$AI:$AI,$N210)&lt;&gt;"",1,0)</f>
        <v>0</v>
      </c>
      <c r="P210" s="255">
        <f t="shared" ca="1" si="9"/>
        <v>11</v>
      </c>
      <c r="Q210" s="255" t="str">
        <f ca="1">INDEX(ORCAMENTO!$AI:$AI,$N210)</f>
        <v/>
      </c>
    </row>
    <row r="211" spans="2:17" ht="15" customHeight="1" x14ac:dyDescent="0.25">
      <c r="B211" s="255" t="str">
        <f ca="1">IFERROR(INDEX(_AUX_ANALISE!$A$1:$A$2461,MATCH(ROW()-34,_AUX_ANALISE!$C$1:$C$2461,0)),"")</f>
        <v/>
      </c>
      <c r="C211" s="255" t="str">
        <f ca="1">IF($B211="","",INDEX(ORCAMENTO!$B:$B,$B211))</f>
        <v/>
      </c>
      <c r="D211" s="255" t="str">
        <f ca="1">IF($B211="","",INDEX(ORCAMENTO!$E:$E,$B211))</f>
        <v/>
      </c>
      <c r="E211" s="255" t="str">
        <f ca="1">IF($B211="","",INDEX(ORCAMENTO!$D:$D,$B211))</f>
        <v/>
      </c>
      <c r="F211" s="255" t="str">
        <f ca="1">IF($B211="","",TRIM(IF(OR(INDEX(ORCAMENTO!$G:$G,$B211)&lt;&gt;"",INDEX(ORCAMENTO!$H:$H,$B211)&lt;&gt;""),"Ano 1; ","")&amp;IF(OR(INDEX(ORCAMENTO!$J:$J,$B211)&lt;&gt;"",INDEX(ORCAMENTO!$K:$K,$B211)&lt;&gt;""),"Ano 2; ","")&amp;IF(OR(INDEX(ORCAMENTO!$M:$M,$B211)&lt;&gt;"",INDEX(ORCAMENTO!$N:$N,$B211)&lt;&gt;""),"Ano 3; ","")&amp;IF(OR(INDEX(ORCAMENTO!$P:$P,$B211)&lt;&gt;"",INDEX(ORCAMENTO!$Q:$Q,$B211)&lt;&gt;""),"Ano 4; ","")&amp;IF(OR(INDEX(ORCAMENTO!$S:$S,$B211)&lt;&gt;"",INDEX(ORCAMENTO!$T:$T,$B211)&lt;&gt;""),"Ano 5; ","")&amp;IF(OR(INDEX(ORCAMENTO!$V:$V,$B211)&lt;&gt;"",INDEX(ORCAMENTO!$W:$W,$B211)&lt;&gt;""),"Ano 6; ","")))</f>
        <v/>
      </c>
      <c r="G211" s="311" t="str">
        <f ca="1">IF($B211="","",IF(INDEX(ORCAMENTO!$G:$G,$B211)&lt;&gt;"",INDEX(ORCAMENTO!$G:$G,$B211),IF(INDEX(ORCAMENTO!$J:$J,$B211)&lt;&gt;"",INDEX(ORCAMENTO!$J:$J,$B211),IF(INDEX(ORCAMENTO!$M:$M,$B211)&lt;&gt;"",INDEX(ORCAMENTO!$M:$M,$B211),IF(INDEX(ORCAMENTO!$P:$P,$B211)&lt;&gt;"",INDEX(ORCAMENTO!$P:$P,$B211),IF(INDEX(ORCAMENTO!$S:$S,$B211)&lt;&gt;"",INDEX(ORCAMENTO!$S:$S,$B211),INDEX(ORCAMENTO!$V:$V,$B211)))))))</f>
        <v/>
      </c>
      <c r="H211" s="312" t="str">
        <f ca="1">IF($B211="","",IF(INDEX(ORCAMENTO!$H:$H,$B211)&lt;&gt;"",INDEX(ORCAMENTO!$H:$H,$B211),IF(INDEX(ORCAMENTO!$K:$K,$B211)&lt;&gt;"",INDEX(ORCAMENTO!$K:$K,$B211),IF(INDEX(ORCAMENTO!$N:$N,$B211)&lt;&gt;"",INDEX(ORCAMENTO!$N:$N,$B211),IF(INDEX(ORCAMENTO!$Q:$Q,$B211)&lt;&gt;"",INDEX(ORCAMENTO!$Q:$Q,$B211),IF(INDEX(ORCAMENTO!$T:$T,$B211)&lt;&gt;"",INDEX(ORCAMENTO!$T:$T,$B211),INDEX(ORCAMENTO!$W:$W,$B211)))))))</f>
        <v/>
      </c>
      <c r="I211" s="255" t="str">
        <f ca="1">IF($B211="","",IF(INDEX(ORCAMENTO!$AI:$AI,$B211)&lt;&gt;"",INDEX(ORCAMENTO!$AI:$AI,$B211),IF(INDEX(ORCAMENTO!$AG:$AG,$B211),"Memorial de cálculo ou anexo obrigatório não informado para item acima do limite.",IF(AND(INDEX(ORCAMENTO!$AC:$AC,$B211),NOT(INDEX(ORCAMENTO!$AE:$AE,$B211))),"Informe pelo menos um ano completo com valor unitário e quantidade.","Pendência identificada automaticamente."))))</f>
        <v/>
      </c>
      <c r="N211" s="255">
        <f t="shared" si="8"/>
        <v>212</v>
      </c>
      <c r="O211" s="255">
        <f ca="1">IF(INDEX(ORCAMENTO!$AI:$AI,$N211)&lt;&gt;"",1,0)</f>
        <v>0</v>
      </c>
      <c r="P211" s="255">
        <f t="shared" ca="1" si="9"/>
        <v>11</v>
      </c>
      <c r="Q211" s="255" t="str">
        <f ca="1">INDEX(ORCAMENTO!$AI:$AI,$N211)</f>
        <v/>
      </c>
    </row>
    <row r="212" spans="2:17" ht="15" customHeight="1" x14ac:dyDescent="0.25">
      <c r="B212" s="255" t="str">
        <f ca="1">IFERROR(INDEX(_AUX_ANALISE!$A$1:$A$2461,MATCH(ROW()-34,_AUX_ANALISE!$C$1:$C$2461,0)),"")</f>
        <v/>
      </c>
      <c r="C212" s="255" t="str">
        <f ca="1">IF($B212="","",INDEX(ORCAMENTO!$B:$B,$B212))</f>
        <v/>
      </c>
      <c r="D212" s="255" t="str">
        <f ca="1">IF($B212="","",INDEX(ORCAMENTO!$E:$E,$B212))</f>
        <v/>
      </c>
      <c r="E212" s="255" t="str">
        <f ca="1">IF($B212="","",INDEX(ORCAMENTO!$D:$D,$B212))</f>
        <v/>
      </c>
      <c r="F212" s="255" t="str">
        <f ca="1">IF($B212="","",TRIM(IF(OR(INDEX(ORCAMENTO!$G:$G,$B212)&lt;&gt;"",INDEX(ORCAMENTO!$H:$H,$B212)&lt;&gt;""),"Ano 1; ","")&amp;IF(OR(INDEX(ORCAMENTO!$J:$J,$B212)&lt;&gt;"",INDEX(ORCAMENTO!$K:$K,$B212)&lt;&gt;""),"Ano 2; ","")&amp;IF(OR(INDEX(ORCAMENTO!$M:$M,$B212)&lt;&gt;"",INDEX(ORCAMENTO!$N:$N,$B212)&lt;&gt;""),"Ano 3; ","")&amp;IF(OR(INDEX(ORCAMENTO!$P:$P,$B212)&lt;&gt;"",INDEX(ORCAMENTO!$Q:$Q,$B212)&lt;&gt;""),"Ano 4; ","")&amp;IF(OR(INDEX(ORCAMENTO!$S:$S,$B212)&lt;&gt;"",INDEX(ORCAMENTO!$T:$T,$B212)&lt;&gt;""),"Ano 5; ","")&amp;IF(OR(INDEX(ORCAMENTO!$V:$V,$B212)&lt;&gt;"",INDEX(ORCAMENTO!$W:$W,$B212)&lt;&gt;""),"Ano 6; ","")))</f>
        <v/>
      </c>
      <c r="G212" s="311" t="str">
        <f ca="1">IF($B212="","",IF(INDEX(ORCAMENTO!$G:$G,$B212)&lt;&gt;"",INDEX(ORCAMENTO!$G:$G,$B212),IF(INDEX(ORCAMENTO!$J:$J,$B212)&lt;&gt;"",INDEX(ORCAMENTO!$J:$J,$B212),IF(INDEX(ORCAMENTO!$M:$M,$B212)&lt;&gt;"",INDEX(ORCAMENTO!$M:$M,$B212),IF(INDEX(ORCAMENTO!$P:$P,$B212)&lt;&gt;"",INDEX(ORCAMENTO!$P:$P,$B212),IF(INDEX(ORCAMENTO!$S:$S,$B212)&lt;&gt;"",INDEX(ORCAMENTO!$S:$S,$B212),INDEX(ORCAMENTO!$V:$V,$B212)))))))</f>
        <v/>
      </c>
      <c r="H212" s="312" t="str">
        <f ca="1">IF($B212="","",IF(INDEX(ORCAMENTO!$H:$H,$B212)&lt;&gt;"",INDEX(ORCAMENTO!$H:$H,$B212),IF(INDEX(ORCAMENTO!$K:$K,$B212)&lt;&gt;"",INDEX(ORCAMENTO!$K:$K,$B212),IF(INDEX(ORCAMENTO!$N:$N,$B212)&lt;&gt;"",INDEX(ORCAMENTO!$N:$N,$B212),IF(INDEX(ORCAMENTO!$Q:$Q,$B212)&lt;&gt;"",INDEX(ORCAMENTO!$Q:$Q,$B212),IF(INDEX(ORCAMENTO!$T:$T,$B212)&lt;&gt;"",INDEX(ORCAMENTO!$T:$T,$B212),INDEX(ORCAMENTO!$W:$W,$B212)))))))</f>
        <v/>
      </c>
      <c r="I212" s="255" t="str">
        <f ca="1">IF($B212="","",IF(INDEX(ORCAMENTO!$AI:$AI,$B212)&lt;&gt;"",INDEX(ORCAMENTO!$AI:$AI,$B212),IF(INDEX(ORCAMENTO!$AG:$AG,$B212),"Memorial de cálculo ou anexo obrigatório não informado para item acima do limite.",IF(AND(INDEX(ORCAMENTO!$AC:$AC,$B212),NOT(INDEX(ORCAMENTO!$AE:$AE,$B212))),"Informe pelo menos um ano completo com valor unitário e quantidade.","Pendência identificada automaticamente."))))</f>
        <v/>
      </c>
      <c r="N212" s="255">
        <f t="shared" si="8"/>
        <v>213</v>
      </c>
      <c r="O212" s="255">
        <f ca="1">IF(INDEX(ORCAMENTO!$AI:$AI,$N212)&lt;&gt;"",1,0)</f>
        <v>0</v>
      </c>
      <c r="P212" s="255">
        <f t="shared" ca="1" si="9"/>
        <v>11</v>
      </c>
      <c r="Q212" s="255" t="str">
        <f ca="1">INDEX(ORCAMENTO!$AI:$AI,$N212)</f>
        <v/>
      </c>
    </row>
    <row r="213" spans="2:17" ht="15" customHeight="1" x14ac:dyDescent="0.25">
      <c r="B213" s="255" t="str">
        <f ca="1">IFERROR(INDEX(_AUX_ANALISE!$A$1:$A$2461,MATCH(ROW()-34,_AUX_ANALISE!$C$1:$C$2461,0)),"")</f>
        <v/>
      </c>
      <c r="C213" s="255" t="str">
        <f ca="1">IF($B213="","",INDEX(ORCAMENTO!$B:$B,$B213))</f>
        <v/>
      </c>
      <c r="D213" s="255" t="str">
        <f ca="1">IF($B213="","",INDEX(ORCAMENTO!$E:$E,$B213))</f>
        <v/>
      </c>
      <c r="E213" s="255" t="str">
        <f ca="1">IF($B213="","",INDEX(ORCAMENTO!$D:$D,$B213))</f>
        <v/>
      </c>
      <c r="F213" s="255" t="str">
        <f ca="1">IF($B213="","",TRIM(IF(OR(INDEX(ORCAMENTO!$G:$G,$B213)&lt;&gt;"",INDEX(ORCAMENTO!$H:$H,$B213)&lt;&gt;""),"Ano 1; ","")&amp;IF(OR(INDEX(ORCAMENTO!$J:$J,$B213)&lt;&gt;"",INDEX(ORCAMENTO!$K:$K,$B213)&lt;&gt;""),"Ano 2; ","")&amp;IF(OR(INDEX(ORCAMENTO!$M:$M,$B213)&lt;&gt;"",INDEX(ORCAMENTO!$N:$N,$B213)&lt;&gt;""),"Ano 3; ","")&amp;IF(OR(INDEX(ORCAMENTO!$P:$P,$B213)&lt;&gt;"",INDEX(ORCAMENTO!$Q:$Q,$B213)&lt;&gt;""),"Ano 4; ","")&amp;IF(OR(INDEX(ORCAMENTO!$S:$S,$B213)&lt;&gt;"",INDEX(ORCAMENTO!$T:$T,$B213)&lt;&gt;""),"Ano 5; ","")&amp;IF(OR(INDEX(ORCAMENTO!$V:$V,$B213)&lt;&gt;"",INDEX(ORCAMENTO!$W:$W,$B213)&lt;&gt;""),"Ano 6; ","")))</f>
        <v/>
      </c>
      <c r="G213" s="311" t="str">
        <f ca="1">IF($B213="","",IF(INDEX(ORCAMENTO!$G:$G,$B213)&lt;&gt;"",INDEX(ORCAMENTO!$G:$G,$B213),IF(INDEX(ORCAMENTO!$J:$J,$B213)&lt;&gt;"",INDEX(ORCAMENTO!$J:$J,$B213),IF(INDEX(ORCAMENTO!$M:$M,$B213)&lt;&gt;"",INDEX(ORCAMENTO!$M:$M,$B213),IF(INDEX(ORCAMENTO!$P:$P,$B213)&lt;&gt;"",INDEX(ORCAMENTO!$P:$P,$B213),IF(INDEX(ORCAMENTO!$S:$S,$B213)&lt;&gt;"",INDEX(ORCAMENTO!$S:$S,$B213),INDEX(ORCAMENTO!$V:$V,$B213)))))))</f>
        <v/>
      </c>
      <c r="H213" s="312" t="str">
        <f ca="1">IF($B213="","",IF(INDEX(ORCAMENTO!$H:$H,$B213)&lt;&gt;"",INDEX(ORCAMENTO!$H:$H,$B213),IF(INDEX(ORCAMENTO!$K:$K,$B213)&lt;&gt;"",INDEX(ORCAMENTO!$K:$K,$B213),IF(INDEX(ORCAMENTO!$N:$N,$B213)&lt;&gt;"",INDEX(ORCAMENTO!$N:$N,$B213),IF(INDEX(ORCAMENTO!$Q:$Q,$B213)&lt;&gt;"",INDEX(ORCAMENTO!$Q:$Q,$B213),IF(INDEX(ORCAMENTO!$T:$T,$B213)&lt;&gt;"",INDEX(ORCAMENTO!$T:$T,$B213),INDEX(ORCAMENTO!$W:$W,$B213)))))))</f>
        <v/>
      </c>
      <c r="I213" s="255" t="str">
        <f ca="1">IF($B213="","",IF(INDEX(ORCAMENTO!$AI:$AI,$B213)&lt;&gt;"",INDEX(ORCAMENTO!$AI:$AI,$B213),IF(INDEX(ORCAMENTO!$AG:$AG,$B213),"Memorial de cálculo ou anexo obrigatório não informado para item acima do limite.",IF(AND(INDEX(ORCAMENTO!$AC:$AC,$B213),NOT(INDEX(ORCAMENTO!$AE:$AE,$B213))),"Informe pelo menos um ano completo com valor unitário e quantidade.","Pendência identificada automaticamente."))))</f>
        <v/>
      </c>
      <c r="N213" s="255">
        <f t="shared" si="8"/>
        <v>214</v>
      </c>
      <c r="O213" s="255">
        <f ca="1">IF(INDEX(ORCAMENTO!$AI:$AI,$N213)&lt;&gt;"",1,0)</f>
        <v>0</v>
      </c>
      <c r="P213" s="255">
        <f t="shared" ca="1" si="9"/>
        <v>11</v>
      </c>
      <c r="Q213" s="255" t="str">
        <f ca="1">INDEX(ORCAMENTO!$AI:$AI,$N213)</f>
        <v/>
      </c>
    </row>
    <row r="214" spans="2:17" ht="15" customHeight="1" x14ac:dyDescent="0.25">
      <c r="B214" s="255" t="str">
        <f ca="1">IFERROR(INDEX(_AUX_ANALISE!$A$1:$A$2461,MATCH(ROW()-34,_AUX_ANALISE!$C$1:$C$2461,0)),"")</f>
        <v/>
      </c>
      <c r="C214" s="255" t="str">
        <f ca="1">IF($B214="","",INDEX(ORCAMENTO!$B:$B,$B214))</f>
        <v/>
      </c>
      <c r="D214" s="255" t="str">
        <f ca="1">IF($B214="","",INDEX(ORCAMENTO!$E:$E,$B214))</f>
        <v/>
      </c>
      <c r="E214" s="255" t="str">
        <f ca="1">IF($B214="","",INDEX(ORCAMENTO!$D:$D,$B214))</f>
        <v/>
      </c>
      <c r="F214" s="255" t="str">
        <f ca="1">IF($B214="","",TRIM(IF(OR(INDEX(ORCAMENTO!$G:$G,$B214)&lt;&gt;"",INDEX(ORCAMENTO!$H:$H,$B214)&lt;&gt;""),"Ano 1; ","")&amp;IF(OR(INDEX(ORCAMENTO!$J:$J,$B214)&lt;&gt;"",INDEX(ORCAMENTO!$K:$K,$B214)&lt;&gt;""),"Ano 2; ","")&amp;IF(OR(INDEX(ORCAMENTO!$M:$M,$B214)&lt;&gt;"",INDEX(ORCAMENTO!$N:$N,$B214)&lt;&gt;""),"Ano 3; ","")&amp;IF(OR(INDEX(ORCAMENTO!$P:$P,$B214)&lt;&gt;"",INDEX(ORCAMENTO!$Q:$Q,$B214)&lt;&gt;""),"Ano 4; ","")&amp;IF(OR(INDEX(ORCAMENTO!$S:$S,$B214)&lt;&gt;"",INDEX(ORCAMENTO!$T:$T,$B214)&lt;&gt;""),"Ano 5; ","")&amp;IF(OR(INDEX(ORCAMENTO!$V:$V,$B214)&lt;&gt;"",INDEX(ORCAMENTO!$W:$W,$B214)&lt;&gt;""),"Ano 6; ","")))</f>
        <v/>
      </c>
      <c r="G214" s="311" t="str">
        <f ca="1">IF($B214="","",IF(INDEX(ORCAMENTO!$G:$G,$B214)&lt;&gt;"",INDEX(ORCAMENTO!$G:$G,$B214),IF(INDEX(ORCAMENTO!$J:$J,$B214)&lt;&gt;"",INDEX(ORCAMENTO!$J:$J,$B214),IF(INDEX(ORCAMENTO!$M:$M,$B214)&lt;&gt;"",INDEX(ORCAMENTO!$M:$M,$B214),IF(INDEX(ORCAMENTO!$P:$P,$B214)&lt;&gt;"",INDEX(ORCAMENTO!$P:$P,$B214),IF(INDEX(ORCAMENTO!$S:$S,$B214)&lt;&gt;"",INDEX(ORCAMENTO!$S:$S,$B214),INDEX(ORCAMENTO!$V:$V,$B214)))))))</f>
        <v/>
      </c>
      <c r="H214" s="312" t="str">
        <f ca="1">IF($B214="","",IF(INDEX(ORCAMENTO!$H:$H,$B214)&lt;&gt;"",INDEX(ORCAMENTO!$H:$H,$B214),IF(INDEX(ORCAMENTO!$K:$K,$B214)&lt;&gt;"",INDEX(ORCAMENTO!$K:$K,$B214),IF(INDEX(ORCAMENTO!$N:$N,$B214)&lt;&gt;"",INDEX(ORCAMENTO!$N:$N,$B214),IF(INDEX(ORCAMENTO!$Q:$Q,$B214)&lt;&gt;"",INDEX(ORCAMENTO!$Q:$Q,$B214),IF(INDEX(ORCAMENTO!$T:$T,$B214)&lt;&gt;"",INDEX(ORCAMENTO!$T:$T,$B214),INDEX(ORCAMENTO!$W:$W,$B214)))))))</f>
        <v/>
      </c>
      <c r="I214" s="255" t="str">
        <f ca="1">IF($B214="","",IF(INDEX(ORCAMENTO!$AI:$AI,$B214)&lt;&gt;"",INDEX(ORCAMENTO!$AI:$AI,$B214),IF(INDEX(ORCAMENTO!$AG:$AG,$B214),"Memorial de cálculo ou anexo obrigatório não informado para item acima do limite.",IF(AND(INDEX(ORCAMENTO!$AC:$AC,$B214),NOT(INDEX(ORCAMENTO!$AE:$AE,$B214))),"Informe pelo menos um ano completo com valor unitário e quantidade.","Pendência identificada automaticamente."))))</f>
        <v/>
      </c>
      <c r="N214" s="255">
        <f t="shared" si="8"/>
        <v>215</v>
      </c>
      <c r="O214" s="255">
        <f ca="1">IF(INDEX(ORCAMENTO!$AI:$AI,$N214)&lt;&gt;"",1,0)</f>
        <v>0</v>
      </c>
      <c r="P214" s="255">
        <f t="shared" ca="1" si="9"/>
        <v>11</v>
      </c>
      <c r="Q214" s="255" t="str">
        <f ca="1">INDEX(ORCAMENTO!$AI:$AI,$N214)</f>
        <v/>
      </c>
    </row>
    <row r="215" spans="2:17" ht="15" customHeight="1" x14ac:dyDescent="0.25">
      <c r="B215" s="255" t="str">
        <f ca="1">IFERROR(INDEX(_AUX_ANALISE!$A$1:$A$2461,MATCH(ROW()-34,_AUX_ANALISE!$C$1:$C$2461,0)),"")</f>
        <v/>
      </c>
      <c r="C215" s="255" t="str">
        <f ca="1">IF($B215="","",INDEX(ORCAMENTO!$B:$B,$B215))</f>
        <v/>
      </c>
      <c r="D215" s="255" t="str">
        <f ca="1">IF($B215="","",INDEX(ORCAMENTO!$E:$E,$B215))</f>
        <v/>
      </c>
      <c r="E215" s="255" t="str">
        <f ca="1">IF($B215="","",INDEX(ORCAMENTO!$D:$D,$B215))</f>
        <v/>
      </c>
      <c r="F215" s="255" t="str">
        <f ca="1">IF($B215="","",TRIM(IF(OR(INDEX(ORCAMENTO!$G:$G,$B215)&lt;&gt;"",INDEX(ORCAMENTO!$H:$H,$B215)&lt;&gt;""),"Ano 1; ","")&amp;IF(OR(INDEX(ORCAMENTO!$J:$J,$B215)&lt;&gt;"",INDEX(ORCAMENTO!$K:$K,$B215)&lt;&gt;""),"Ano 2; ","")&amp;IF(OR(INDEX(ORCAMENTO!$M:$M,$B215)&lt;&gt;"",INDEX(ORCAMENTO!$N:$N,$B215)&lt;&gt;""),"Ano 3; ","")&amp;IF(OR(INDEX(ORCAMENTO!$P:$P,$B215)&lt;&gt;"",INDEX(ORCAMENTO!$Q:$Q,$B215)&lt;&gt;""),"Ano 4; ","")&amp;IF(OR(INDEX(ORCAMENTO!$S:$S,$B215)&lt;&gt;"",INDEX(ORCAMENTO!$T:$T,$B215)&lt;&gt;""),"Ano 5; ","")&amp;IF(OR(INDEX(ORCAMENTO!$V:$V,$B215)&lt;&gt;"",INDEX(ORCAMENTO!$W:$W,$B215)&lt;&gt;""),"Ano 6; ","")))</f>
        <v/>
      </c>
      <c r="G215" s="311" t="str">
        <f ca="1">IF($B215="","",IF(INDEX(ORCAMENTO!$G:$G,$B215)&lt;&gt;"",INDEX(ORCAMENTO!$G:$G,$B215),IF(INDEX(ORCAMENTO!$J:$J,$B215)&lt;&gt;"",INDEX(ORCAMENTO!$J:$J,$B215),IF(INDEX(ORCAMENTO!$M:$M,$B215)&lt;&gt;"",INDEX(ORCAMENTO!$M:$M,$B215),IF(INDEX(ORCAMENTO!$P:$P,$B215)&lt;&gt;"",INDEX(ORCAMENTO!$P:$P,$B215),IF(INDEX(ORCAMENTO!$S:$S,$B215)&lt;&gt;"",INDEX(ORCAMENTO!$S:$S,$B215),INDEX(ORCAMENTO!$V:$V,$B215)))))))</f>
        <v/>
      </c>
      <c r="H215" s="312" t="str">
        <f ca="1">IF($B215="","",IF(INDEX(ORCAMENTO!$H:$H,$B215)&lt;&gt;"",INDEX(ORCAMENTO!$H:$H,$B215),IF(INDEX(ORCAMENTO!$K:$K,$B215)&lt;&gt;"",INDEX(ORCAMENTO!$K:$K,$B215),IF(INDEX(ORCAMENTO!$N:$N,$B215)&lt;&gt;"",INDEX(ORCAMENTO!$N:$N,$B215),IF(INDEX(ORCAMENTO!$Q:$Q,$B215)&lt;&gt;"",INDEX(ORCAMENTO!$Q:$Q,$B215),IF(INDEX(ORCAMENTO!$T:$T,$B215)&lt;&gt;"",INDEX(ORCAMENTO!$T:$T,$B215),INDEX(ORCAMENTO!$W:$W,$B215)))))))</f>
        <v/>
      </c>
      <c r="I215" s="255" t="str">
        <f ca="1">IF($B215="","",IF(INDEX(ORCAMENTO!$AI:$AI,$B215)&lt;&gt;"",INDEX(ORCAMENTO!$AI:$AI,$B215),IF(INDEX(ORCAMENTO!$AG:$AG,$B215),"Memorial de cálculo ou anexo obrigatório não informado para item acima do limite.",IF(AND(INDEX(ORCAMENTO!$AC:$AC,$B215),NOT(INDEX(ORCAMENTO!$AE:$AE,$B215))),"Informe pelo menos um ano completo com valor unitário e quantidade.","Pendência identificada automaticamente."))))</f>
        <v/>
      </c>
      <c r="N215" s="255">
        <f t="shared" si="8"/>
        <v>216</v>
      </c>
      <c r="O215" s="255">
        <f ca="1">IF(INDEX(ORCAMENTO!$AI:$AI,$N215)&lt;&gt;"",1,0)</f>
        <v>0</v>
      </c>
      <c r="P215" s="255">
        <f t="shared" ca="1" si="9"/>
        <v>11</v>
      </c>
      <c r="Q215" s="255" t="str">
        <f ca="1">INDEX(ORCAMENTO!$AI:$AI,$N215)</f>
        <v/>
      </c>
    </row>
    <row r="216" spans="2:17" ht="15" customHeight="1" x14ac:dyDescent="0.25">
      <c r="B216" s="255" t="str">
        <f ca="1">IFERROR(INDEX(_AUX_ANALISE!$A$1:$A$2461,MATCH(ROW()-34,_AUX_ANALISE!$C$1:$C$2461,0)),"")</f>
        <v/>
      </c>
      <c r="C216" s="255" t="str">
        <f ca="1">IF($B216="","",INDEX(ORCAMENTO!$B:$B,$B216))</f>
        <v/>
      </c>
      <c r="D216" s="255" t="str">
        <f ca="1">IF($B216="","",INDEX(ORCAMENTO!$E:$E,$B216))</f>
        <v/>
      </c>
      <c r="E216" s="255" t="str">
        <f ca="1">IF($B216="","",INDEX(ORCAMENTO!$D:$D,$B216))</f>
        <v/>
      </c>
      <c r="F216" s="255" t="str">
        <f ca="1">IF($B216="","",TRIM(IF(OR(INDEX(ORCAMENTO!$G:$G,$B216)&lt;&gt;"",INDEX(ORCAMENTO!$H:$H,$B216)&lt;&gt;""),"Ano 1; ","")&amp;IF(OR(INDEX(ORCAMENTO!$J:$J,$B216)&lt;&gt;"",INDEX(ORCAMENTO!$K:$K,$B216)&lt;&gt;""),"Ano 2; ","")&amp;IF(OR(INDEX(ORCAMENTO!$M:$M,$B216)&lt;&gt;"",INDEX(ORCAMENTO!$N:$N,$B216)&lt;&gt;""),"Ano 3; ","")&amp;IF(OR(INDEX(ORCAMENTO!$P:$P,$B216)&lt;&gt;"",INDEX(ORCAMENTO!$Q:$Q,$B216)&lt;&gt;""),"Ano 4; ","")&amp;IF(OR(INDEX(ORCAMENTO!$S:$S,$B216)&lt;&gt;"",INDEX(ORCAMENTO!$T:$T,$B216)&lt;&gt;""),"Ano 5; ","")&amp;IF(OR(INDEX(ORCAMENTO!$V:$V,$B216)&lt;&gt;"",INDEX(ORCAMENTO!$W:$W,$B216)&lt;&gt;""),"Ano 6; ","")))</f>
        <v/>
      </c>
      <c r="G216" s="311" t="str">
        <f ca="1">IF($B216="","",IF(INDEX(ORCAMENTO!$G:$G,$B216)&lt;&gt;"",INDEX(ORCAMENTO!$G:$G,$B216),IF(INDEX(ORCAMENTO!$J:$J,$B216)&lt;&gt;"",INDEX(ORCAMENTO!$J:$J,$B216),IF(INDEX(ORCAMENTO!$M:$M,$B216)&lt;&gt;"",INDEX(ORCAMENTO!$M:$M,$B216),IF(INDEX(ORCAMENTO!$P:$P,$B216)&lt;&gt;"",INDEX(ORCAMENTO!$P:$P,$B216),IF(INDEX(ORCAMENTO!$S:$S,$B216)&lt;&gt;"",INDEX(ORCAMENTO!$S:$S,$B216),INDEX(ORCAMENTO!$V:$V,$B216)))))))</f>
        <v/>
      </c>
      <c r="H216" s="312" t="str">
        <f ca="1">IF($B216="","",IF(INDEX(ORCAMENTO!$H:$H,$B216)&lt;&gt;"",INDEX(ORCAMENTO!$H:$H,$B216),IF(INDEX(ORCAMENTO!$K:$K,$B216)&lt;&gt;"",INDEX(ORCAMENTO!$K:$K,$B216),IF(INDEX(ORCAMENTO!$N:$N,$B216)&lt;&gt;"",INDEX(ORCAMENTO!$N:$N,$B216),IF(INDEX(ORCAMENTO!$Q:$Q,$B216)&lt;&gt;"",INDEX(ORCAMENTO!$Q:$Q,$B216),IF(INDEX(ORCAMENTO!$T:$T,$B216)&lt;&gt;"",INDEX(ORCAMENTO!$T:$T,$B216),INDEX(ORCAMENTO!$W:$W,$B216)))))))</f>
        <v/>
      </c>
      <c r="I216" s="255" t="str">
        <f ca="1">IF($B216="","",IF(INDEX(ORCAMENTO!$AI:$AI,$B216)&lt;&gt;"",INDEX(ORCAMENTO!$AI:$AI,$B216),IF(INDEX(ORCAMENTO!$AG:$AG,$B216),"Memorial de cálculo ou anexo obrigatório não informado para item acima do limite.",IF(AND(INDEX(ORCAMENTO!$AC:$AC,$B216),NOT(INDEX(ORCAMENTO!$AE:$AE,$B216))),"Informe pelo menos um ano completo com valor unitário e quantidade.","Pendência identificada automaticamente."))))</f>
        <v/>
      </c>
      <c r="N216" s="255">
        <f t="shared" si="8"/>
        <v>217</v>
      </c>
      <c r="O216" s="255">
        <f ca="1">IF(INDEX(ORCAMENTO!$AI:$AI,$N216)&lt;&gt;"",1,0)</f>
        <v>0</v>
      </c>
      <c r="P216" s="255">
        <f t="shared" ca="1" si="9"/>
        <v>11</v>
      </c>
      <c r="Q216" s="255" t="str">
        <f ca="1">INDEX(ORCAMENTO!$AI:$AI,$N216)</f>
        <v/>
      </c>
    </row>
    <row r="217" spans="2:17" ht="15" customHeight="1" x14ac:dyDescent="0.25">
      <c r="B217" s="255" t="str">
        <f ca="1">IFERROR(INDEX(_AUX_ANALISE!$A$1:$A$2461,MATCH(ROW()-34,_AUX_ANALISE!$C$1:$C$2461,0)),"")</f>
        <v/>
      </c>
      <c r="C217" s="255" t="str">
        <f ca="1">IF($B217="","",INDEX(ORCAMENTO!$B:$B,$B217))</f>
        <v/>
      </c>
      <c r="D217" s="255" t="str">
        <f ca="1">IF($B217="","",INDEX(ORCAMENTO!$E:$E,$B217))</f>
        <v/>
      </c>
      <c r="E217" s="255" t="str">
        <f ca="1">IF($B217="","",INDEX(ORCAMENTO!$D:$D,$B217))</f>
        <v/>
      </c>
      <c r="F217" s="255" t="str">
        <f ca="1">IF($B217="","",TRIM(IF(OR(INDEX(ORCAMENTO!$G:$G,$B217)&lt;&gt;"",INDEX(ORCAMENTO!$H:$H,$B217)&lt;&gt;""),"Ano 1; ","")&amp;IF(OR(INDEX(ORCAMENTO!$J:$J,$B217)&lt;&gt;"",INDEX(ORCAMENTO!$K:$K,$B217)&lt;&gt;""),"Ano 2; ","")&amp;IF(OR(INDEX(ORCAMENTO!$M:$M,$B217)&lt;&gt;"",INDEX(ORCAMENTO!$N:$N,$B217)&lt;&gt;""),"Ano 3; ","")&amp;IF(OR(INDEX(ORCAMENTO!$P:$P,$B217)&lt;&gt;"",INDEX(ORCAMENTO!$Q:$Q,$B217)&lt;&gt;""),"Ano 4; ","")&amp;IF(OR(INDEX(ORCAMENTO!$S:$S,$B217)&lt;&gt;"",INDEX(ORCAMENTO!$T:$T,$B217)&lt;&gt;""),"Ano 5; ","")&amp;IF(OR(INDEX(ORCAMENTO!$V:$V,$B217)&lt;&gt;"",INDEX(ORCAMENTO!$W:$W,$B217)&lt;&gt;""),"Ano 6; ","")))</f>
        <v/>
      </c>
      <c r="G217" s="311" t="str">
        <f ca="1">IF($B217="","",IF(INDEX(ORCAMENTO!$G:$G,$B217)&lt;&gt;"",INDEX(ORCAMENTO!$G:$G,$B217),IF(INDEX(ORCAMENTO!$J:$J,$B217)&lt;&gt;"",INDEX(ORCAMENTO!$J:$J,$B217),IF(INDEX(ORCAMENTO!$M:$M,$B217)&lt;&gt;"",INDEX(ORCAMENTO!$M:$M,$B217),IF(INDEX(ORCAMENTO!$P:$P,$B217)&lt;&gt;"",INDEX(ORCAMENTO!$P:$P,$B217),IF(INDEX(ORCAMENTO!$S:$S,$B217)&lt;&gt;"",INDEX(ORCAMENTO!$S:$S,$B217),INDEX(ORCAMENTO!$V:$V,$B217)))))))</f>
        <v/>
      </c>
      <c r="H217" s="312" t="str">
        <f ca="1">IF($B217="","",IF(INDEX(ORCAMENTO!$H:$H,$B217)&lt;&gt;"",INDEX(ORCAMENTO!$H:$H,$B217),IF(INDEX(ORCAMENTO!$K:$K,$B217)&lt;&gt;"",INDEX(ORCAMENTO!$K:$K,$B217),IF(INDEX(ORCAMENTO!$N:$N,$B217)&lt;&gt;"",INDEX(ORCAMENTO!$N:$N,$B217),IF(INDEX(ORCAMENTO!$Q:$Q,$B217)&lt;&gt;"",INDEX(ORCAMENTO!$Q:$Q,$B217),IF(INDEX(ORCAMENTO!$T:$T,$B217)&lt;&gt;"",INDEX(ORCAMENTO!$T:$T,$B217),INDEX(ORCAMENTO!$W:$W,$B217)))))))</f>
        <v/>
      </c>
      <c r="I217" s="255" t="str">
        <f ca="1">IF($B217="","",IF(INDEX(ORCAMENTO!$AI:$AI,$B217)&lt;&gt;"",INDEX(ORCAMENTO!$AI:$AI,$B217),IF(INDEX(ORCAMENTO!$AG:$AG,$B217),"Memorial de cálculo ou anexo obrigatório não informado para item acima do limite.",IF(AND(INDEX(ORCAMENTO!$AC:$AC,$B217),NOT(INDEX(ORCAMENTO!$AE:$AE,$B217))),"Informe pelo menos um ano completo com valor unitário e quantidade.","Pendência identificada automaticamente."))))</f>
        <v/>
      </c>
      <c r="N217" s="255">
        <f t="shared" si="8"/>
        <v>218</v>
      </c>
      <c r="O217" s="255">
        <f ca="1">IF(INDEX(ORCAMENTO!$AI:$AI,$N217)&lt;&gt;"",1,0)</f>
        <v>0</v>
      </c>
      <c r="P217" s="255">
        <f t="shared" ca="1" si="9"/>
        <v>11</v>
      </c>
      <c r="Q217" s="255" t="str">
        <f ca="1">INDEX(ORCAMENTO!$AI:$AI,$N217)</f>
        <v/>
      </c>
    </row>
    <row r="218" spans="2:17" ht="15" customHeight="1" x14ac:dyDescent="0.25">
      <c r="B218" s="255" t="str">
        <f ca="1">IFERROR(INDEX(_AUX_ANALISE!$A$1:$A$2461,MATCH(ROW()-34,_AUX_ANALISE!$C$1:$C$2461,0)),"")</f>
        <v/>
      </c>
      <c r="C218" s="255" t="str">
        <f ca="1">IF($B218="","",INDEX(ORCAMENTO!$B:$B,$B218))</f>
        <v/>
      </c>
      <c r="D218" s="255" t="str">
        <f ca="1">IF($B218="","",INDEX(ORCAMENTO!$E:$E,$B218))</f>
        <v/>
      </c>
      <c r="E218" s="255" t="str">
        <f ca="1">IF($B218="","",INDEX(ORCAMENTO!$D:$D,$B218))</f>
        <v/>
      </c>
      <c r="F218" s="255" t="str">
        <f ca="1">IF($B218="","",TRIM(IF(OR(INDEX(ORCAMENTO!$G:$G,$B218)&lt;&gt;"",INDEX(ORCAMENTO!$H:$H,$B218)&lt;&gt;""),"Ano 1; ","")&amp;IF(OR(INDEX(ORCAMENTO!$J:$J,$B218)&lt;&gt;"",INDEX(ORCAMENTO!$K:$K,$B218)&lt;&gt;""),"Ano 2; ","")&amp;IF(OR(INDEX(ORCAMENTO!$M:$M,$B218)&lt;&gt;"",INDEX(ORCAMENTO!$N:$N,$B218)&lt;&gt;""),"Ano 3; ","")&amp;IF(OR(INDEX(ORCAMENTO!$P:$P,$B218)&lt;&gt;"",INDEX(ORCAMENTO!$Q:$Q,$B218)&lt;&gt;""),"Ano 4; ","")&amp;IF(OR(INDEX(ORCAMENTO!$S:$S,$B218)&lt;&gt;"",INDEX(ORCAMENTO!$T:$T,$B218)&lt;&gt;""),"Ano 5; ","")&amp;IF(OR(INDEX(ORCAMENTO!$V:$V,$B218)&lt;&gt;"",INDEX(ORCAMENTO!$W:$W,$B218)&lt;&gt;""),"Ano 6; ","")))</f>
        <v/>
      </c>
      <c r="G218" s="311" t="str">
        <f ca="1">IF($B218="","",IF(INDEX(ORCAMENTO!$G:$G,$B218)&lt;&gt;"",INDEX(ORCAMENTO!$G:$G,$B218),IF(INDEX(ORCAMENTO!$J:$J,$B218)&lt;&gt;"",INDEX(ORCAMENTO!$J:$J,$B218),IF(INDEX(ORCAMENTO!$M:$M,$B218)&lt;&gt;"",INDEX(ORCAMENTO!$M:$M,$B218),IF(INDEX(ORCAMENTO!$P:$P,$B218)&lt;&gt;"",INDEX(ORCAMENTO!$P:$P,$B218),IF(INDEX(ORCAMENTO!$S:$S,$B218)&lt;&gt;"",INDEX(ORCAMENTO!$S:$S,$B218),INDEX(ORCAMENTO!$V:$V,$B218)))))))</f>
        <v/>
      </c>
      <c r="H218" s="312" t="str">
        <f ca="1">IF($B218="","",IF(INDEX(ORCAMENTO!$H:$H,$B218)&lt;&gt;"",INDEX(ORCAMENTO!$H:$H,$B218),IF(INDEX(ORCAMENTO!$K:$K,$B218)&lt;&gt;"",INDEX(ORCAMENTO!$K:$K,$B218),IF(INDEX(ORCAMENTO!$N:$N,$B218)&lt;&gt;"",INDEX(ORCAMENTO!$N:$N,$B218),IF(INDEX(ORCAMENTO!$Q:$Q,$B218)&lt;&gt;"",INDEX(ORCAMENTO!$Q:$Q,$B218),IF(INDEX(ORCAMENTO!$T:$T,$B218)&lt;&gt;"",INDEX(ORCAMENTO!$T:$T,$B218),INDEX(ORCAMENTO!$W:$W,$B218)))))))</f>
        <v/>
      </c>
      <c r="I218" s="255" t="str">
        <f ca="1">IF($B218="","",IF(INDEX(ORCAMENTO!$AI:$AI,$B218)&lt;&gt;"",INDEX(ORCAMENTO!$AI:$AI,$B218),IF(INDEX(ORCAMENTO!$AG:$AG,$B218),"Memorial de cálculo ou anexo obrigatório não informado para item acima do limite.",IF(AND(INDEX(ORCAMENTO!$AC:$AC,$B218),NOT(INDEX(ORCAMENTO!$AE:$AE,$B218))),"Informe pelo menos um ano completo com valor unitário e quantidade.","Pendência identificada automaticamente."))))</f>
        <v/>
      </c>
      <c r="N218" s="255">
        <f t="shared" si="8"/>
        <v>219</v>
      </c>
      <c r="O218" s="255">
        <f ca="1">IF(INDEX(ORCAMENTO!$AI:$AI,$N218)&lt;&gt;"",1,0)</f>
        <v>0</v>
      </c>
      <c r="P218" s="255">
        <f t="shared" ca="1" si="9"/>
        <v>11</v>
      </c>
      <c r="Q218" s="255" t="str">
        <f ca="1">INDEX(ORCAMENTO!$AI:$AI,$N218)</f>
        <v/>
      </c>
    </row>
    <row r="219" spans="2:17" ht="15" customHeight="1" x14ac:dyDescent="0.25">
      <c r="B219" s="255" t="str">
        <f ca="1">IFERROR(INDEX(_AUX_ANALISE!$A$1:$A$2461,MATCH(ROW()-34,_AUX_ANALISE!$C$1:$C$2461,0)),"")</f>
        <v/>
      </c>
      <c r="C219" s="255" t="str">
        <f ca="1">IF($B219="","",INDEX(ORCAMENTO!$B:$B,$B219))</f>
        <v/>
      </c>
      <c r="D219" s="255" t="str">
        <f ca="1">IF($B219="","",INDEX(ORCAMENTO!$E:$E,$B219))</f>
        <v/>
      </c>
      <c r="E219" s="255" t="str">
        <f ca="1">IF($B219="","",INDEX(ORCAMENTO!$D:$D,$B219))</f>
        <v/>
      </c>
      <c r="F219" s="255" t="str">
        <f ca="1">IF($B219="","",TRIM(IF(OR(INDEX(ORCAMENTO!$G:$G,$B219)&lt;&gt;"",INDEX(ORCAMENTO!$H:$H,$B219)&lt;&gt;""),"Ano 1; ","")&amp;IF(OR(INDEX(ORCAMENTO!$J:$J,$B219)&lt;&gt;"",INDEX(ORCAMENTO!$K:$K,$B219)&lt;&gt;""),"Ano 2; ","")&amp;IF(OR(INDEX(ORCAMENTO!$M:$M,$B219)&lt;&gt;"",INDEX(ORCAMENTO!$N:$N,$B219)&lt;&gt;""),"Ano 3; ","")&amp;IF(OR(INDEX(ORCAMENTO!$P:$P,$B219)&lt;&gt;"",INDEX(ORCAMENTO!$Q:$Q,$B219)&lt;&gt;""),"Ano 4; ","")&amp;IF(OR(INDEX(ORCAMENTO!$S:$S,$B219)&lt;&gt;"",INDEX(ORCAMENTO!$T:$T,$B219)&lt;&gt;""),"Ano 5; ","")&amp;IF(OR(INDEX(ORCAMENTO!$V:$V,$B219)&lt;&gt;"",INDEX(ORCAMENTO!$W:$W,$B219)&lt;&gt;""),"Ano 6; ","")))</f>
        <v/>
      </c>
      <c r="G219" s="311" t="str">
        <f ca="1">IF($B219="","",IF(INDEX(ORCAMENTO!$G:$G,$B219)&lt;&gt;"",INDEX(ORCAMENTO!$G:$G,$B219),IF(INDEX(ORCAMENTO!$J:$J,$B219)&lt;&gt;"",INDEX(ORCAMENTO!$J:$J,$B219),IF(INDEX(ORCAMENTO!$M:$M,$B219)&lt;&gt;"",INDEX(ORCAMENTO!$M:$M,$B219),IF(INDEX(ORCAMENTO!$P:$P,$B219)&lt;&gt;"",INDEX(ORCAMENTO!$P:$P,$B219),IF(INDEX(ORCAMENTO!$S:$S,$B219)&lt;&gt;"",INDEX(ORCAMENTO!$S:$S,$B219),INDEX(ORCAMENTO!$V:$V,$B219)))))))</f>
        <v/>
      </c>
      <c r="H219" s="312" t="str">
        <f ca="1">IF($B219="","",IF(INDEX(ORCAMENTO!$H:$H,$B219)&lt;&gt;"",INDEX(ORCAMENTO!$H:$H,$B219),IF(INDEX(ORCAMENTO!$K:$K,$B219)&lt;&gt;"",INDEX(ORCAMENTO!$K:$K,$B219),IF(INDEX(ORCAMENTO!$N:$N,$B219)&lt;&gt;"",INDEX(ORCAMENTO!$N:$N,$B219),IF(INDEX(ORCAMENTO!$Q:$Q,$B219)&lt;&gt;"",INDEX(ORCAMENTO!$Q:$Q,$B219),IF(INDEX(ORCAMENTO!$T:$T,$B219)&lt;&gt;"",INDEX(ORCAMENTO!$T:$T,$B219),INDEX(ORCAMENTO!$W:$W,$B219)))))))</f>
        <v/>
      </c>
      <c r="I219" s="255" t="str">
        <f ca="1">IF($B219="","",IF(INDEX(ORCAMENTO!$AI:$AI,$B219)&lt;&gt;"",INDEX(ORCAMENTO!$AI:$AI,$B219),IF(INDEX(ORCAMENTO!$AG:$AG,$B219),"Memorial de cálculo ou anexo obrigatório não informado para item acima do limite.",IF(AND(INDEX(ORCAMENTO!$AC:$AC,$B219),NOT(INDEX(ORCAMENTO!$AE:$AE,$B219))),"Informe pelo menos um ano completo com valor unitário e quantidade.","Pendência identificada automaticamente."))))</f>
        <v/>
      </c>
      <c r="N219" s="255">
        <f t="shared" si="8"/>
        <v>220</v>
      </c>
      <c r="O219" s="255">
        <f ca="1">IF(INDEX(ORCAMENTO!$AI:$AI,$N219)&lt;&gt;"",1,0)</f>
        <v>0</v>
      </c>
      <c r="P219" s="255">
        <f t="shared" ca="1" si="9"/>
        <v>11</v>
      </c>
      <c r="Q219" s="255" t="str">
        <f ca="1">INDEX(ORCAMENTO!$AI:$AI,$N219)</f>
        <v/>
      </c>
    </row>
    <row r="220" spans="2:17" ht="15" customHeight="1" x14ac:dyDescent="0.25">
      <c r="B220" s="255" t="str">
        <f ca="1">IFERROR(INDEX(_AUX_ANALISE!$A$1:$A$2461,MATCH(ROW()-34,_AUX_ANALISE!$C$1:$C$2461,0)),"")</f>
        <v/>
      </c>
      <c r="C220" s="255" t="str">
        <f ca="1">IF($B220="","",INDEX(ORCAMENTO!$B:$B,$B220))</f>
        <v/>
      </c>
      <c r="D220" s="255" t="str">
        <f ca="1">IF($B220="","",INDEX(ORCAMENTO!$E:$E,$B220))</f>
        <v/>
      </c>
      <c r="E220" s="255" t="str">
        <f ca="1">IF($B220="","",INDEX(ORCAMENTO!$D:$D,$B220))</f>
        <v/>
      </c>
      <c r="F220" s="255" t="str">
        <f ca="1">IF($B220="","",TRIM(IF(OR(INDEX(ORCAMENTO!$G:$G,$B220)&lt;&gt;"",INDEX(ORCAMENTO!$H:$H,$B220)&lt;&gt;""),"Ano 1; ","")&amp;IF(OR(INDEX(ORCAMENTO!$J:$J,$B220)&lt;&gt;"",INDEX(ORCAMENTO!$K:$K,$B220)&lt;&gt;""),"Ano 2; ","")&amp;IF(OR(INDEX(ORCAMENTO!$M:$M,$B220)&lt;&gt;"",INDEX(ORCAMENTO!$N:$N,$B220)&lt;&gt;""),"Ano 3; ","")&amp;IF(OR(INDEX(ORCAMENTO!$P:$P,$B220)&lt;&gt;"",INDEX(ORCAMENTO!$Q:$Q,$B220)&lt;&gt;""),"Ano 4; ","")&amp;IF(OR(INDEX(ORCAMENTO!$S:$S,$B220)&lt;&gt;"",INDEX(ORCAMENTO!$T:$T,$B220)&lt;&gt;""),"Ano 5; ","")&amp;IF(OR(INDEX(ORCAMENTO!$V:$V,$B220)&lt;&gt;"",INDEX(ORCAMENTO!$W:$W,$B220)&lt;&gt;""),"Ano 6; ","")))</f>
        <v/>
      </c>
      <c r="G220" s="311" t="str">
        <f ca="1">IF($B220="","",IF(INDEX(ORCAMENTO!$G:$G,$B220)&lt;&gt;"",INDEX(ORCAMENTO!$G:$G,$B220),IF(INDEX(ORCAMENTO!$J:$J,$B220)&lt;&gt;"",INDEX(ORCAMENTO!$J:$J,$B220),IF(INDEX(ORCAMENTO!$M:$M,$B220)&lt;&gt;"",INDEX(ORCAMENTO!$M:$M,$B220),IF(INDEX(ORCAMENTO!$P:$P,$B220)&lt;&gt;"",INDEX(ORCAMENTO!$P:$P,$B220),IF(INDEX(ORCAMENTO!$S:$S,$B220)&lt;&gt;"",INDEX(ORCAMENTO!$S:$S,$B220),INDEX(ORCAMENTO!$V:$V,$B220)))))))</f>
        <v/>
      </c>
      <c r="H220" s="312" t="str">
        <f ca="1">IF($B220="","",IF(INDEX(ORCAMENTO!$H:$H,$B220)&lt;&gt;"",INDEX(ORCAMENTO!$H:$H,$B220),IF(INDEX(ORCAMENTO!$K:$K,$B220)&lt;&gt;"",INDEX(ORCAMENTO!$K:$K,$B220),IF(INDEX(ORCAMENTO!$N:$N,$B220)&lt;&gt;"",INDEX(ORCAMENTO!$N:$N,$B220),IF(INDEX(ORCAMENTO!$Q:$Q,$B220)&lt;&gt;"",INDEX(ORCAMENTO!$Q:$Q,$B220),IF(INDEX(ORCAMENTO!$T:$T,$B220)&lt;&gt;"",INDEX(ORCAMENTO!$T:$T,$B220),INDEX(ORCAMENTO!$W:$W,$B220)))))))</f>
        <v/>
      </c>
      <c r="I220" s="255" t="str">
        <f ca="1">IF($B220="","",IF(INDEX(ORCAMENTO!$AI:$AI,$B220)&lt;&gt;"",INDEX(ORCAMENTO!$AI:$AI,$B220),IF(INDEX(ORCAMENTO!$AG:$AG,$B220),"Memorial de cálculo ou anexo obrigatório não informado para item acima do limite.",IF(AND(INDEX(ORCAMENTO!$AC:$AC,$B220),NOT(INDEX(ORCAMENTO!$AE:$AE,$B220))),"Informe pelo menos um ano completo com valor unitário e quantidade.","Pendência identificada automaticamente."))))</f>
        <v/>
      </c>
      <c r="N220" s="255">
        <f t="shared" si="8"/>
        <v>221</v>
      </c>
      <c r="O220" s="255">
        <f ca="1">IF(INDEX(ORCAMENTO!$AI:$AI,$N220)&lt;&gt;"",1,0)</f>
        <v>0</v>
      </c>
      <c r="P220" s="255">
        <f t="shared" ca="1" si="9"/>
        <v>11</v>
      </c>
      <c r="Q220" s="255" t="str">
        <f ca="1">INDEX(ORCAMENTO!$AI:$AI,$N220)</f>
        <v/>
      </c>
    </row>
    <row r="221" spans="2:17" ht="15" customHeight="1" x14ac:dyDescent="0.25">
      <c r="B221" s="255" t="str">
        <f ca="1">IFERROR(INDEX(_AUX_ANALISE!$A$1:$A$2461,MATCH(ROW()-34,_AUX_ANALISE!$C$1:$C$2461,0)),"")</f>
        <v/>
      </c>
      <c r="C221" s="255" t="str">
        <f ca="1">IF($B221="","",INDEX(ORCAMENTO!$B:$B,$B221))</f>
        <v/>
      </c>
      <c r="D221" s="255" t="str">
        <f ca="1">IF($B221="","",INDEX(ORCAMENTO!$E:$E,$B221))</f>
        <v/>
      </c>
      <c r="E221" s="255" t="str">
        <f ca="1">IF($B221="","",INDEX(ORCAMENTO!$D:$D,$B221))</f>
        <v/>
      </c>
      <c r="F221" s="255" t="str">
        <f ca="1">IF($B221="","",TRIM(IF(OR(INDEX(ORCAMENTO!$G:$G,$B221)&lt;&gt;"",INDEX(ORCAMENTO!$H:$H,$B221)&lt;&gt;""),"Ano 1; ","")&amp;IF(OR(INDEX(ORCAMENTO!$J:$J,$B221)&lt;&gt;"",INDEX(ORCAMENTO!$K:$K,$B221)&lt;&gt;""),"Ano 2; ","")&amp;IF(OR(INDEX(ORCAMENTO!$M:$M,$B221)&lt;&gt;"",INDEX(ORCAMENTO!$N:$N,$B221)&lt;&gt;""),"Ano 3; ","")&amp;IF(OR(INDEX(ORCAMENTO!$P:$P,$B221)&lt;&gt;"",INDEX(ORCAMENTO!$Q:$Q,$B221)&lt;&gt;""),"Ano 4; ","")&amp;IF(OR(INDEX(ORCAMENTO!$S:$S,$B221)&lt;&gt;"",INDEX(ORCAMENTO!$T:$T,$B221)&lt;&gt;""),"Ano 5; ","")&amp;IF(OR(INDEX(ORCAMENTO!$V:$V,$B221)&lt;&gt;"",INDEX(ORCAMENTO!$W:$W,$B221)&lt;&gt;""),"Ano 6; ","")))</f>
        <v/>
      </c>
      <c r="G221" s="311" t="str">
        <f ca="1">IF($B221="","",IF(INDEX(ORCAMENTO!$G:$G,$B221)&lt;&gt;"",INDEX(ORCAMENTO!$G:$G,$B221),IF(INDEX(ORCAMENTO!$J:$J,$B221)&lt;&gt;"",INDEX(ORCAMENTO!$J:$J,$B221),IF(INDEX(ORCAMENTO!$M:$M,$B221)&lt;&gt;"",INDEX(ORCAMENTO!$M:$M,$B221),IF(INDEX(ORCAMENTO!$P:$P,$B221)&lt;&gt;"",INDEX(ORCAMENTO!$P:$P,$B221),IF(INDEX(ORCAMENTO!$S:$S,$B221)&lt;&gt;"",INDEX(ORCAMENTO!$S:$S,$B221),INDEX(ORCAMENTO!$V:$V,$B221)))))))</f>
        <v/>
      </c>
      <c r="H221" s="312" t="str">
        <f ca="1">IF($B221="","",IF(INDEX(ORCAMENTO!$H:$H,$B221)&lt;&gt;"",INDEX(ORCAMENTO!$H:$H,$B221),IF(INDEX(ORCAMENTO!$K:$K,$B221)&lt;&gt;"",INDEX(ORCAMENTO!$K:$K,$B221),IF(INDEX(ORCAMENTO!$N:$N,$B221)&lt;&gt;"",INDEX(ORCAMENTO!$N:$N,$B221),IF(INDEX(ORCAMENTO!$Q:$Q,$B221)&lt;&gt;"",INDEX(ORCAMENTO!$Q:$Q,$B221),IF(INDEX(ORCAMENTO!$T:$T,$B221)&lt;&gt;"",INDEX(ORCAMENTO!$T:$T,$B221),INDEX(ORCAMENTO!$W:$W,$B221)))))))</f>
        <v/>
      </c>
      <c r="I221" s="255" t="str">
        <f ca="1">IF($B221="","",IF(INDEX(ORCAMENTO!$AI:$AI,$B221)&lt;&gt;"",INDEX(ORCAMENTO!$AI:$AI,$B221),IF(INDEX(ORCAMENTO!$AG:$AG,$B221),"Memorial de cálculo ou anexo obrigatório não informado para item acima do limite.",IF(AND(INDEX(ORCAMENTO!$AC:$AC,$B221),NOT(INDEX(ORCAMENTO!$AE:$AE,$B221))),"Informe pelo menos um ano completo com valor unitário e quantidade.","Pendência identificada automaticamente."))))</f>
        <v/>
      </c>
      <c r="N221" s="255">
        <f t="shared" si="8"/>
        <v>222</v>
      </c>
      <c r="O221" s="255">
        <f ca="1">IF(INDEX(ORCAMENTO!$AI:$AI,$N221)&lt;&gt;"",1,0)</f>
        <v>0</v>
      </c>
      <c r="P221" s="255">
        <f t="shared" ca="1" si="9"/>
        <v>11</v>
      </c>
      <c r="Q221" s="255" t="str">
        <f ca="1">INDEX(ORCAMENTO!$AI:$AI,$N221)</f>
        <v/>
      </c>
    </row>
    <row r="222" spans="2:17" ht="15" customHeight="1" x14ac:dyDescent="0.25">
      <c r="B222" s="255" t="str">
        <f ca="1">IFERROR(INDEX(_AUX_ANALISE!$A$1:$A$2461,MATCH(ROW()-34,_AUX_ANALISE!$C$1:$C$2461,0)),"")</f>
        <v/>
      </c>
      <c r="C222" s="255" t="str">
        <f ca="1">IF($B222="","",INDEX(ORCAMENTO!$B:$B,$B222))</f>
        <v/>
      </c>
      <c r="D222" s="255" t="str">
        <f ca="1">IF($B222="","",INDEX(ORCAMENTO!$E:$E,$B222))</f>
        <v/>
      </c>
      <c r="E222" s="255" t="str">
        <f ca="1">IF($B222="","",INDEX(ORCAMENTO!$D:$D,$B222))</f>
        <v/>
      </c>
      <c r="F222" s="255" t="str">
        <f ca="1">IF($B222="","",TRIM(IF(OR(INDEX(ORCAMENTO!$G:$G,$B222)&lt;&gt;"",INDEX(ORCAMENTO!$H:$H,$B222)&lt;&gt;""),"Ano 1; ","")&amp;IF(OR(INDEX(ORCAMENTO!$J:$J,$B222)&lt;&gt;"",INDEX(ORCAMENTO!$K:$K,$B222)&lt;&gt;""),"Ano 2; ","")&amp;IF(OR(INDEX(ORCAMENTO!$M:$M,$B222)&lt;&gt;"",INDEX(ORCAMENTO!$N:$N,$B222)&lt;&gt;""),"Ano 3; ","")&amp;IF(OR(INDEX(ORCAMENTO!$P:$P,$B222)&lt;&gt;"",INDEX(ORCAMENTO!$Q:$Q,$B222)&lt;&gt;""),"Ano 4; ","")&amp;IF(OR(INDEX(ORCAMENTO!$S:$S,$B222)&lt;&gt;"",INDEX(ORCAMENTO!$T:$T,$B222)&lt;&gt;""),"Ano 5; ","")&amp;IF(OR(INDEX(ORCAMENTO!$V:$V,$B222)&lt;&gt;"",INDEX(ORCAMENTO!$W:$W,$B222)&lt;&gt;""),"Ano 6; ","")))</f>
        <v/>
      </c>
      <c r="G222" s="311" t="str">
        <f ca="1">IF($B222="","",IF(INDEX(ORCAMENTO!$G:$G,$B222)&lt;&gt;"",INDEX(ORCAMENTO!$G:$G,$B222),IF(INDEX(ORCAMENTO!$J:$J,$B222)&lt;&gt;"",INDEX(ORCAMENTO!$J:$J,$B222),IF(INDEX(ORCAMENTO!$M:$M,$B222)&lt;&gt;"",INDEX(ORCAMENTO!$M:$M,$B222),IF(INDEX(ORCAMENTO!$P:$P,$B222)&lt;&gt;"",INDEX(ORCAMENTO!$P:$P,$B222),IF(INDEX(ORCAMENTO!$S:$S,$B222)&lt;&gt;"",INDEX(ORCAMENTO!$S:$S,$B222),INDEX(ORCAMENTO!$V:$V,$B222)))))))</f>
        <v/>
      </c>
      <c r="H222" s="312" t="str">
        <f ca="1">IF($B222="","",IF(INDEX(ORCAMENTO!$H:$H,$B222)&lt;&gt;"",INDEX(ORCAMENTO!$H:$H,$B222),IF(INDEX(ORCAMENTO!$K:$K,$B222)&lt;&gt;"",INDEX(ORCAMENTO!$K:$K,$B222),IF(INDEX(ORCAMENTO!$N:$N,$B222)&lt;&gt;"",INDEX(ORCAMENTO!$N:$N,$B222),IF(INDEX(ORCAMENTO!$Q:$Q,$B222)&lt;&gt;"",INDEX(ORCAMENTO!$Q:$Q,$B222),IF(INDEX(ORCAMENTO!$T:$T,$B222)&lt;&gt;"",INDEX(ORCAMENTO!$T:$T,$B222),INDEX(ORCAMENTO!$W:$W,$B222)))))))</f>
        <v/>
      </c>
      <c r="I222" s="255" t="str">
        <f ca="1">IF($B222="","",IF(INDEX(ORCAMENTO!$AI:$AI,$B222)&lt;&gt;"",INDEX(ORCAMENTO!$AI:$AI,$B222),IF(INDEX(ORCAMENTO!$AG:$AG,$B222),"Memorial de cálculo ou anexo obrigatório não informado para item acima do limite.",IF(AND(INDEX(ORCAMENTO!$AC:$AC,$B222),NOT(INDEX(ORCAMENTO!$AE:$AE,$B222))),"Informe pelo menos um ano completo com valor unitário e quantidade.","Pendência identificada automaticamente."))))</f>
        <v/>
      </c>
      <c r="N222" s="255">
        <f t="shared" si="8"/>
        <v>223</v>
      </c>
      <c r="O222" s="255">
        <f ca="1">IF(INDEX(ORCAMENTO!$AI:$AI,$N222)&lt;&gt;"",1,0)</f>
        <v>0</v>
      </c>
      <c r="P222" s="255">
        <f t="shared" ca="1" si="9"/>
        <v>11</v>
      </c>
      <c r="Q222" s="255" t="str">
        <f ca="1">INDEX(ORCAMENTO!$AI:$AI,$N222)</f>
        <v/>
      </c>
    </row>
    <row r="223" spans="2:17" ht="15" customHeight="1" x14ac:dyDescent="0.25">
      <c r="B223" s="255" t="str">
        <f ca="1">IFERROR(INDEX(_AUX_ANALISE!$A$1:$A$2461,MATCH(ROW()-34,_AUX_ANALISE!$C$1:$C$2461,0)),"")</f>
        <v/>
      </c>
      <c r="C223" s="255" t="str">
        <f ca="1">IF($B223="","",INDEX(ORCAMENTO!$B:$B,$B223))</f>
        <v/>
      </c>
      <c r="D223" s="255" t="str">
        <f ca="1">IF($B223="","",INDEX(ORCAMENTO!$E:$E,$B223))</f>
        <v/>
      </c>
      <c r="E223" s="255" t="str">
        <f ca="1">IF($B223="","",INDEX(ORCAMENTO!$D:$D,$B223))</f>
        <v/>
      </c>
      <c r="F223" s="255" t="str">
        <f ca="1">IF($B223="","",TRIM(IF(OR(INDEX(ORCAMENTO!$G:$G,$B223)&lt;&gt;"",INDEX(ORCAMENTO!$H:$H,$B223)&lt;&gt;""),"Ano 1; ","")&amp;IF(OR(INDEX(ORCAMENTO!$J:$J,$B223)&lt;&gt;"",INDEX(ORCAMENTO!$K:$K,$B223)&lt;&gt;""),"Ano 2; ","")&amp;IF(OR(INDEX(ORCAMENTO!$M:$M,$B223)&lt;&gt;"",INDEX(ORCAMENTO!$N:$N,$B223)&lt;&gt;""),"Ano 3; ","")&amp;IF(OR(INDEX(ORCAMENTO!$P:$P,$B223)&lt;&gt;"",INDEX(ORCAMENTO!$Q:$Q,$B223)&lt;&gt;""),"Ano 4; ","")&amp;IF(OR(INDEX(ORCAMENTO!$S:$S,$B223)&lt;&gt;"",INDEX(ORCAMENTO!$T:$T,$B223)&lt;&gt;""),"Ano 5; ","")&amp;IF(OR(INDEX(ORCAMENTO!$V:$V,$B223)&lt;&gt;"",INDEX(ORCAMENTO!$W:$W,$B223)&lt;&gt;""),"Ano 6; ","")))</f>
        <v/>
      </c>
      <c r="G223" s="311" t="str">
        <f ca="1">IF($B223="","",IF(INDEX(ORCAMENTO!$G:$G,$B223)&lt;&gt;"",INDEX(ORCAMENTO!$G:$G,$B223),IF(INDEX(ORCAMENTO!$J:$J,$B223)&lt;&gt;"",INDEX(ORCAMENTO!$J:$J,$B223),IF(INDEX(ORCAMENTO!$M:$M,$B223)&lt;&gt;"",INDEX(ORCAMENTO!$M:$M,$B223),IF(INDEX(ORCAMENTO!$P:$P,$B223)&lt;&gt;"",INDEX(ORCAMENTO!$P:$P,$B223),IF(INDEX(ORCAMENTO!$S:$S,$B223)&lt;&gt;"",INDEX(ORCAMENTO!$S:$S,$B223),INDEX(ORCAMENTO!$V:$V,$B223)))))))</f>
        <v/>
      </c>
      <c r="H223" s="312" t="str">
        <f ca="1">IF($B223="","",IF(INDEX(ORCAMENTO!$H:$H,$B223)&lt;&gt;"",INDEX(ORCAMENTO!$H:$H,$B223),IF(INDEX(ORCAMENTO!$K:$K,$B223)&lt;&gt;"",INDEX(ORCAMENTO!$K:$K,$B223),IF(INDEX(ORCAMENTO!$N:$N,$B223)&lt;&gt;"",INDEX(ORCAMENTO!$N:$N,$B223),IF(INDEX(ORCAMENTO!$Q:$Q,$B223)&lt;&gt;"",INDEX(ORCAMENTO!$Q:$Q,$B223),IF(INDEX(ORCAMENTO!$T:$T,$B223)&lt;&gt;"",INDEX(ORCAMENTO!$T:$T,$B223),INDEX(ORCAMENTO!$W:$W,$B223)))))))</f>
        <v/>
      </c>
      <c r="I223" s="255" t="str">
        <f ca="1">IF($B223="","",IF(INDEX(ORCAMENTO!$AI:$AI,$B223)&lt;&gt;"",INDEX(ORCAMENTO!$AI:$AI,$B223),IF(INDEX(ORCAMENTO!$AG:$AG,$B223),"Memorial de cálculo ou anexo obrigatório não informado para item acima do limite.",IF(AND(INDEX(ORCAMENTO!$AC:$AC,$B223),NOT(INDEX(ORCAMENTO!$AE:$AE,$B223))),"Informe pelo menos um ano completo com valor unitário e quantidade.","Pendência identificada automaticamente."))))</f>
        <v/>
      </c>
      <c r="N223" s="255">
        <f t="shared" si="8"/>
        <v>224</v>
      </c>
      <c r="O223" s="255">
        <f ca="1">IF(INDEX(ORCAMENTO!$AI:$AI,$N223)&lt;&gt;"",1,0)</f>
        <v>0</v>
      </c>
      <c r="P223" s="255">
        <f t="shared" ca="1" si="9"/>
        <v>11</v>
      </c>
      <c r="Q223" s="255" t="str">
        <f ca="1">INDEX(ORCAMENTO!$AI:$AI,$N223)</f>
        <v/>
      </c>
    </row>
    <row r="224" spans="2:17" ht="15" customHeight="1" x14ac:dyDescent="0.25">
      <c r="B224" s="255" t="str">
        <f ca="1">IFERROR(INDEX(_AUX_ANALISE!$A$1:$A$2461,MATCH(ROW()-34,_AUX_ANALISE!$C$1:$C$2461,0)),"")</f>
        <v/>
      </c>
      <c r="C224" s="255" t="str">
        <f ca="1">IF($B224="","",INDEX(ORCAMENTO!$B:$B,$B224))</f>
        <v/>
      </c>
      <c r="D224" s="255" t="str">
        <f ca="1">IF($B224="","",INDEX(ORCAMENTO!$E:$E,$B224))</f>
        <v/>
      </c>
      <c r="E224" s="255" t="str">
        <f ca="1">IF($B224="","",INDEX(ORCAMENTO!$D:$D,$B224))</f>
        <v/>
      </c>
      <c r="F224" s="255" t="str">
        <f ca="1">IF($B224="","",TRIM(IF(OR(INDEX(ORCAMENTO!$G:$G,$B224)&lt;&gt;"",INDEX(ORCAMENTO!$H:$H,$B224)&lt;&gt;""),"Ano 1; ","")&amp;IF(OR(INDEX(ORCAMENTO!$J:$J,$B224)&lt;&gt;"",INDEX(ORCAMENTO!$K:$K,$B224)&lt;&gt;""),"Ano 2; ","")&amp;IF(OR(INDEX(ORCAMENTO!$M:$M,$B224)&lt;&gt;"",INDEX(ORCAMENTO!$N:$N,$B224)&lt;&gt;""),"Ano 3; ","")&amp;IF(OR(INDEX(ORCAMENTO!$P:$P,$B224)&lt;&gt;"",INDEX(ORCAMENTO!$Q:$Q,$B224)&lt;&gt;""),"Ano 4; ","")&amp;IF(OR(INDEX(ORCAMENTO!$S:$S,$B224)&lt;&gt;"",INDEX(ORCAMENTO!$T:$T,$B224)&lt;&gt;""),"Ano 5; ","")&amp;IF(OR(INDEX(ORCAMENTO!$V:$V,$B224)&lt;&gt;"",INDEX(ORCAMENTO!$W:$W,$B224)&lt;&gt;""),"Ano 6; ","")))</f>
        <v/>
      </c>
      <c r="G224" s="311" t="str">
        <f ca="1">IF($B224="","",IF(INDEX(ORCAMENTO!$G:$G,$B224)&lt;&gt;"",INDEX(ORCAMENTO!$G:$G,$B224),IF(INDEX(ORCAMENTO!$J:$J,$B224)&lt;&gt;"",INDEX(ORCAMENTO!$J:$J,$B224),IF(INDEX(ORCAMENTO!$M:$M,$B224)&lt;&gt;"",INDEX(ORCAMENTO!$M:$M,$B224),IF(INDEX(ORCAMENTO!$P:$P,$B224)&lt;&gt;"",INDEX(ORCAMENTO!$P:$P,$B224),IF(INDEX(ORCAMENTO!$S:$S,$B224)&lt;&gt;"",INDEX(ORCAMENTO!$S:$S,$B224),INDEX(ORCAMENTO!$V:$V,$B224)))))))</f>
        <v/>
      </c>
      <c r="H224" s="312" t="str">
        <f ca="1">IF($B224="","",IF(INDEX(ORCAMENTO!$H:$H,$B224)&lt;&gt;"",INDEX(ORCAMENTO!$H:$H,$B224),IF(INDEX(ORCAMENTO!$K:$K,$B224)&lt;&gt;"",INDEX(ORCAMENTO!$K:$K,$B224),IF(INDEX(ORCAMENTO!$N:$N,$B224)&lt;&gt;"",INDEX(ORCAMENTO!$N:$N,$B224),IF(INDEX(ORCAMENTO!$Q:$Q,$B224)&lt;&gt;"",INDEX(ORCAMENTO!$Q:$Q,$B224),IF(INDEX(ORCAMENTO!$T:$T,$B224)&lt;&gt;"",INDEX(ORCAMENTO!$T:$T,$B224),INDEX(ORCAMENTO!$W:$W,$B224)))))))</f>
        <v/>
      </c>
      <c r="I224" s="255" t="str">
        <f ca="1">IF($B224="","",IF(INDEX(ORCAMENTO!$AI:$AI,$B224)&lt;&gt;"",INDEX(ORCAMENTO!$AI:$AI,$B224),IF(INDEX(ORCAMENTO!$AG:$AG,$B224),"Memorial de cálculo ou anexo obrigatório não informado para item acima do limite.",IF(AND(INDEX(ORCAMENTO!$AC:$AC,$B224),NOT(INDEX(ORCAMENTO!$AE:$AE,$B224))),"Informe pelo menos um ano completo com valor unitário e quantidade.","Pendência identificada automaticamente."))))</f>
        <v/>
      </c>
      <c r="N224" s="255">
        <f t="shared" si="8"/>
        <v>225</v>
      </c>
      <c r="O224" s="255">
        <f ca="1">IF(INDEX(ORCAMENTO!$AI:$AI,$N224)&lt;&gt;"",1,0)</f>
        <v>0</v>
      </c>
      <c r="P224" s="255">
        <f t="shared" ca="1" si="9"/>
        <v>11</v>
      </c>
      <c r="Q224" s="255" t="str">
        <f ca="1">INDEX(ORCAMENTO!$AI:$AI,$N224)</f>
        <v/>
      </c>
    </row>
    <row r="225" spans="2:17" ht="15" customHeight="1" x14ac:dyDescent="0.25">
      <c r="B225" s="255" t="str">
        <f ca="1">IFERROR(INDEX(_AUX_ANALISE!$A$1:$A$2461,MATCH(ROW()-34,_AUX_ANALISE!$C$1:$C$2461,0)),"")</f>
        <v/>
      </c>
      <c r="C225" s="255" t="str">
        <f ca="1">IF($B225="","",INDEX(ORCAMENTO!$B:$B,$B225))</f>
        <v/>
      </c>
      <c r="D225" s="255" t="str">
        <f ca="1">IF($B225="","",INDEX(ORCAMENTO!$E:$E,$B225))</f>
        <v/>
      </c>
      <c r="E225" s="255" t="str">
        <f ca="1">IF($B225="","",INDEX(ORCAMENTO!$D:$D,$B225))</f>
        <v/>
      </c>
      <c r="F225" s="255" t="str">
        <f ca="1">IF($B225="","",TRIM(IF(OR(INDEX(ORCAMENTO!$G:$G,$B225)&lt;&gt;"",INDEX(ORCAMENTO!$H:$H,$B225)&lt;&gt;""),"Ano 1; ","")&amp;IF(OR(INDEX(ORCAMENTO!$J:$J,$B225)&lt;&gt;"",INDEX(ORCAMENTO!$K:$K,$B225)&lt;&gt;""),"Ano 2; ","")&amp;IF(OR(INDEX(ORCAMENTO!$M:$M,$B225)&lt;&gt;"",INDEX(ORCAMENTO!$N:$N,$B225)&lt;&gt;""),"Ano 3; ","")&amp;IF(OR(INDEX(ORCAMENTO!$P:$P,$B225)&lt;&gt;"",INDEX(ORCAMENTO!$Q:$Q,$B225)&lt;&gt;""),"Ano 4; ","")&amp;IF(OR(INDEX(ORCAMENTO!$S:$S,$B225)&lt;&gt;"",INDEX(ORCAMENTO!$T:$T,$B225)&lt;&gt;""),"Ano 5; ","")&amp;IF(OR(INDEX(ORCAMENTO!$V:$V,$B225)&lt;&gt;"",INDEX(ORCAMENTO!$W:$W,$B225)&lt;&gt;""),"Ano 6; ","")))</f>
        <v/>
      </c>
      <c r="G225" s="311" t="str">
        <f ca="1">IF($B225="","",IF(INDEX(ORCAMENTO!$G:$G,$B225)&lt;&gt;"",INDEX(ORCAMENTO!$G:$G,$B225),IF(INDEX(ORCAMENTO!$J:$J,$B225)&lt;&gt;"",INDEX(ORCAMENTO!$J:$J,$B225),IF(INDEX(ORCAMENTO!$M:$M,$B225)&lt;&gt;"",INDEX(ORCAMENTO!$M:$M,$B225),IF(INDEX(ORCAMENTO!$P:$P,$B225)&lt;&gt;"",INDEX(ORCAMENTO!$P:$P,$B225),IF(INDEX(ORCAMENTO!$S:$S,$B225)&lt;&gt;"",INDEX(ORCAMENTO!$S:$S,$B225),INDEX(ORCAMENTO!$V:$V,$B225)))))))</f>
        <v/>
      </c>
      <c r="H225" s="312" t="str">
        <f ca="1">IF($B225="","",IF(INDEX(ORCAMENTO!$H:$H,$B225)&lt;&gt;"",INDEX(ORCAMENTO!$H:$H,$B225),IF(INDEX(ORCAMENTO!$K:$K,$B225)&lt;&gt;"",INDEX(ORCAMENTO!$K:$K,$B225),IF(INDEX(ORCAMENTO!$N:$N,$B225)&lt;&gt;"",INDEX(ORCAMENTO!$N:$N,$B225),IF(INDEX(ORCAMENTO!$Q:$Q,$B225)&lt;&gt;"",INDEX(ORCAMENTO!$Q:$Q,$B225),IF(INDEX(ORCAMENTO!$T:$T,$B225)&lt;&gt;"",INDEX(ORCAMENTO!$T:$T,$B225),INDEX(ORCAMENTO!$W:$W,$B225)))))))</f>
        <v/>
      </c>
      <c r="I225" s="255" t="str">
        <f ca="1">IF($B225="","",IF(INDEX(ORCAMENTO!$AI:$AI,$B225)&lt;&gt;"",INDEX(ORCAMENTO!$AI:$AI,$B225),IF(INDEX(ORCAMENTO!$AG:$AG,$B225),"Memorial de cálculo ou anexo obrigatório não informado para item acima do limite.",IF(AND(INDEX(ORCAMENTO!$AC:$AC,$B225),NOT(INDEX(ORCAMENTO!$AE:$AE,$B225))),"Informe pelo menos um ano completo com valor unitário e quantidade.","Pendência identificada automaticamente."))))</f>
        <v/>
      </c>
      <c r="N225" s="255">
        <f t="shared" si="8"/>
        <v>226</v>
      </c>
      <c r="O225" s="255">
        <f ca="1">IF(INDEX(ORCAMENTO!$AI:$AI,$N225)&lt;&gt;"",1,0)</f>
        <v>0</v>
      </c>
      <c r="P225" s="255">
        <f t="shared" ca="1" si="9"/>
        <v>11</v>
      </c>
      <c r="Q225" s="255" t="str">
        <f ca="1">INDEX(ORCAMENTO!$AI:$AI,$N225)</f>
        <v/>
      </c>
    </row>
    <row r="226" spans="2:17" ht="15" customHeight="1" x14ac:dyDescent="0.25">
      <c r="B226" s="255" t="str">
        <f ca="1">IFERROR(INDEX(_AUX_ANALISE!$A$1:$A$2461,MATCH(ROW()-34,_AUX_ANALISE!$C$1:$C$2461,0)),"")</f>
        <v/>
      </c>
      <c r="C226" s="255" t="str">
        <f ca="1">IF($B226="","",INDEX(ORCAMENTO!$B:$B,$B226))</f>
        <v/>
      </c>
      <c r="D226" s="255" t="str">
        <f ca="1">IF($B226="","",INDEX(ORCAMENTO!$E:$E,$B226))</f>
        <v/>
      </c>
      <c r="E226" s="255" t="str">
        <f ca="1">IF($B226="","",INDEX(ORCAMENTO!$D:$D,$B226))</f>
        <v/>
      </c>
      <c r="F226" s="255" t="str">
        <f ca="1">IF($B226="","",TRIM(IF(OR(INDEX(ORCAMENTO!$G:$G,$B226)&lt;&gt;"",INDEX(ORCAMENTO!$H:$H,$B226)&lt;&gt;""),"Ano 1; ","")&amp;IF(OR(INDEX(ORCAMENTO!$J:$J,$B226)&lt;&gt;"",INDEX(ORCAMENTO!$K:$K,$B226)&lt;&gt;""),"Ano 2; ","")&amp;IF(OR(INDEX(ORCAMENTO!$M:$M,$B226)&lt;&gt;"",INDEX(ORCAMENTO!$N:$N,$B226)&lt;&gt;""),"Ano 3; ","")&amp;IF(OR(INDEX(ORCAMENTO!$P:$P,$B226)&lt;&gt;"",INDEX(ORCAMENTO!$Q:$Q,$B226)&lt;&gt;""),"Ano 4; ","")&amp;IF(OR(INDEX(ORCAMENTO!$S:$S,$B226)&lt;&gt;"",INDEX(ORCAMENTO!$T:$T,$B226)&lt;&gt;""),"Ano 5; ","")&amp;IF(OR(INDEX(ORCAMENTO!$V:$V,$B226)&lt;&gt;"",INDEX(ORCAMENTO!$W:$W,$B226)&lt;&gt;""),"Ano 6; ","")))</f>
        <v/>
      </c>
      <c r="G226" s="311" t="str">
        <f ca="1">IF($B226="","",IF(INDEX(ORCAMENTO!$G:$G,$B226)&lt;&gt;"",INDEX(ORCAMENTO!$G:$G,$B226),IF(INDEX(ORCAMENTO!$J:$J,$B226)&lt;&gt;"",INDEX(ORCAMENTO!$J:$J,$B226),IF(INDEX(ORCAMENTO!$M:$M,$B226)&lt;&gt;"",INDEX(ORCAMENTO!$M:$M,$B226),IF(INDEX(ORCAMENTO!$P:$P,$B226)&lt;&gt;"",INDEX(ORCAMENTO!$P:$P,$B226),IF(INDEX(ORCAMENTO!$S:$S,$B226)&lt;&gt;"",INDEX(ORCAMENTO!$S:$S,$B226),INDEX(ORCAMENTO!$V:$V,$B226)))))))</f>
        <v/>
      </c>
      <c r="H226" s="312" t="str">
        <f ca="1">IF($B226="","",IF(INDEX(ORCAMENTO!$H:$H,$B226)&lt;&gt;"",INDEX(ORCAMENTO!$H:$H,$B226),IF(INDEX(ORCAMENTO!$K:$K,$B226)&lt;&gt;"",INDEX(ORCAMENTO!$K:$K,$B226),IF(INDEX(ORCAMENTO!$N:$N,$B226)&lt;&gt;"",INDEX(ORCAMENTO!$N:$N,$B226),IF(INDEX(ORCAMENTO!$Q:$Q,$B226)&lt;&gt;"",INDEX(ORCAMENTO!$Q:$Q,$B226),IF(INDEX(ORCAMENTO!$T:$T,$B226)&lt;&gt;"",INDEX(ORCAMENTO!$T:$T,$B226),INDEX(ORCAMENTO!$W:$W,$B226)))))))</f>
        <v/>
      </c>
      <c r="I226" s="255" t="str">
        <f ca="1">IF($B226="","",IF(INDEX(ORCAMENTO!$AI:$AI,$B226)&lt;&gt;"",INDEX(ORCAMENTO!$AI:$AI,$B226),IF(INDEX(ORCAMENTO!$AG:$AG,$B226),"Memorial de cálculo ou anexo obrigatório não informado para item acima do limite.",IF(AND(INDEX(ORCAMENTO!$AC:$AC,$B226),NOT(INDEX(ORCAMENTO!$AE:$AE,$B226))),"Informe pelo menos um ano completo com valor unitário e quantidade.","Pendência identificada automaticamente."))))</f>
        <v/>
      </c>
      <c r="N226" s="255">
        <f t="shared" si="8"/>
        <v>227</v>
      </c>
      <c r="O226" s="255">
        <f ca="1">IF(INDEX(ORCAMENTO!$AI:$AI,$N226)&lt;&gt;"",1,0)</f>
        <v>0</v>
      </c>
      <c r="P226" s="255">
        <f t="shared" ca="1" si="9"/>
        <v>11</v>
      </c>
      <c r="Q226" s="255" t="str">
        <f ca="1">INDEX(ORCAMENTO!$AI:$AI,$N226)</f>
        <v/>
      </c>
    </row>
    <row r="227" spans="2:17" ht="15" customHeight="1" x14ac:dyDescent="0.25">
      <c r="B227" s="255" t="str">
        <f ca="1">IFERROR(INDEX(_AUX_ANALISE!$A$1:$A$2461,MATCH(ROW()-34,_AUX_ANALISE!$C$1:$C$2461,0)),"")</f>
        <v/>
      </c>
      <c r="C227" s="255" t="str">
        <f ca="1">IF($B227="","",INDEX(ORCAMENTO!$B:$B,$B227))</f>
        <v/>
      </c>
      <c r="D227" s="255" t="str">
        <f ca="1">IF($B227="","",INDEX(ORCAMENTO!$E:$E,$B227))</f>
        <v/>
      </c>
      <c r="E227" s="255" t="str">
        <f ca="1">IF($B227="","",INDEX(ORCAMENTO!$D:$D,$B227))</f>
        <v/>
      </c>
      <c r="F227" s="255" t="str">
        <f ca="1">IF($B227="","",TRIM(IF(OR(INDEX(ORCAMENTO!$G:$G,$B227)&lt;&gt;"",INDEX(ORCAMENTO!$H:$H,$B227)&lt;&gt;""),"Ano 1; ","")&amp;IF(OR(INDEX(ORCAMENTO!$J:$J,$B227)&lt;&gt;"",INDEX(ORCAMENTO!$K:$K,$B227)&lt;&gt;""),"Ano 2; ","")&amp;IF(OR(INDEX(ORCAMENTO!$M:$M,$B227)&lt;&gt;"",INDEX(ORCAMENTO!$N:$N,$B227)&lt;&gt;""),"Ano 3; ","")&amp;IF(OR(INDEX(ORCAMENTO!$P:$P,$B227)&lt;&gt;"",INDEX(ORCAMENTO!$Q:$Q,$B227)&lt;&gt;""),"Ano 4; ","")&amp;IF(OR(INDEX(ORCAMENTO!$S:$S,$B227)&lt;&gt;"",INDEX(ORCAMENTO!$T:$T,$B227)&lt;&gt;""),"Ano 5; ","")&amp;IF(OR(INDEX(ORCAMENTO!$V:$V,$B227)&lt;&gt;"",INDEX(ORCAMENTO!$W:$W,$B227)&lt;&gt;""),"Ano 6; ","")))</f>
        <v/>
      </c>
      <c r="G227" s="311" t="str">
        <f ca="1">IF($B227="","",IF(INDEX(ORCAMENTO!$G:$G,$B227)&lt;&gt;"",INDEX(ORCAMENTO!$G:$G,$B227),IF(INDEX(ORCAMENTO!$J:$J,$B227)&lt;&gt;"",INDEX(ORCAMENTO!$J:$J,$B227),IF(INDEX(ORCAMENTO!$M:$M,$B227)&lt;&gt;"",INDEX(ORCAMENTO!$M:$M,$B227),IF(INDEX(ORCAMENTO!$P:$P,$B227)&lt;&gt;"",INDEX(ORCAMENTO!$P:$P,$B227),IF(INDEX(ORCAMENTO!$S:$S,$B227)&lt;&gt;"",INDEX(ORCAMENTO!$S:$S,$B227),INDEX(ORCAMENTO!$V:$V,$B227)))))))</f>
        <v/>
      </c>
      <c r="H227" s="312" t="str">
        <f ca="1">IF($B227="","",IF(INDEX(ORCAMENTO!$H:$H,$B227)&lt;&gt;"",INDEX(ORCAMENTO!$H:$H,$B227),IF(INDEX(ORCAMENTO!$K:$K,$B227)&lt;&gt;"",INDEX(ORCAMENTO!$K:$K,$B227),IF(INDEX(ORCAMENTO!$N:$N,$B227)&lt;&gt;"",INDEX(ORCAMENTO!$N:$N,$B227),IF(INDEX(ORCAMENTO!$Q:$Q,$B227)&lt;&gt;"",INDEX(ORCAMENTO!$Q:$Q,$B227),IF(INDEX(ORCAMENTO!$T:$T,$B227)&lt;&gt;"",INDEX(ORCAMENTO!$T:$T,$B227),INDEX(ORCAMENTO!$W:$W,$B227)))))))</f>
        <v/>
      </c>
      <c r="I227" s="255" t="str">
        <f ca="1">IF($B227="","",IF(INDEX(ORCAMENTO!$AI:$AI,$B227)&lt;&gt;"",INDEX(ORCAMENTO!$AI:$AI,$B227),IF(INDEX(ORCAMENTO!$AG:$AG,$B227),"Memorial de cálculo ou anexo obrigatório não informado para item acima do limite.",IF(AND(INDEX(ORCAMENTO!$AC:$AC,$B227),NOT(INDEX(ORCAMENTO!$AE:$AE,$B227))),"Informe pelo menos um ano completo com valor unitário e quantidade.","Pendência identificada automaticamente."))))</f>
        <v/>
      </c>
      <c r="N227" s="255">
        <f t="shared" si="8"/>
        <v>228</v>
      </c>
      <c r="O227" s="255">
        <f ca="1">IF(INDEX(ORCAMENTO!$AI:$AI,$N227)&lt;&gt;"",1,0)</f>
        <v>0</v>
      </c>
      <c r="P227" s="255">
        <f t="shared" ca="1" si="9"/>
        <v>11</v>
      </c>
      <c r="Q227" s="255" t="str">
        <f ca="1">INDEX(ORCAMENTO!$AI:$AI,$N227)</f>
        <v/>
      </c>
    </row>
    <row r="228" spans="2:17" ht="15" customHeight="1" x14ac:dyDescent="0.25">
      <c r="B228" s="255" t="str">
        <f ca="1">IFERROR(INDEX(_AUX_ANALISE!$A$1:$A$2461,MATCH(ROW()-34,_AUX_ANALISE!$C$1:$C$2461,0)),"")</f>
        <v/>
      </c>
      <c r="C228" s="255" t="str">
        <f ca="1">IF($B228="","",INDEX(ORCAMENTO!$B:$B,$B228))</f>
        <v/>
      </c>
      <c r="D228" s="255" t="str">
        <f ca="1">IF($B228="","",INDEX(ORCAMENTO!$E:$E,$B228))</f>
        <v/>
      </c>
      <c r="E228" s="255" t="str">
        <f ca="1">IF($B228="","",INDEX(ORCAMENTO!$D:$D,$B228))</f>
        <v/>
      </c>
      <c r="F228" s="255" t="str">
        <f ca="1">IF($B228="","",TRIM(IF(OR(INDEX(ORCAMENTO!$G:$G,$B228)&lt;&gt;"",INDEX(ORCAMENTO!$H:$H,$B228)&lt;&gt;""),"Ano 1; ","")&amp;IF(OR(INDEX(ORCAMENTO!$J:$J,$B228)&lt;&gt;"",INDEX(ORCAMENTO!$K:$K,$B228)&lt;&gt;""),"Ano 2; ","")&amp;IF(OR(INDEX(ORCAMENTO!$M:$M,$B228)&lt;&gt;"",INDEX(ORCAMENTO!$N:$N,$B228)&lt;&gt;""),"Ano 3; ","")&amp;IF(OR(INDEX(ORCAMENTO!$P:$P,$B228)&lt;&gt;"",INDEX(ORCAMENTO!$Q:$Q,$B228)&lt;&gt;""),"Ano 4; ","")&amp;IF(OR(INDEX(ORCAMENTO!$S:$S,$B228)&lt;&gt;"",INDEX(ORCAMENTO!$T:$T,$B228)&lt;&gt;""),"Ano 5; ","")&amp;IF(OR(INDEX(ORCAMENTO!$V:$V,$B228)&lt;&gt;"",INDEX(ORCAMENTO!$W:$W,$B228)&lt;&gt;""),"Ano 6; ","")))</f>
        <v/>
      </c>
      <c r="G228" s="311" t="str">
        <f ca="1">IF($B228="","",IF(INDEX(ORCAMENTO!$G:$G,$B228)&lt;&gt;"",INDEX(ORCAMENTO!$G:$G,$B228),IF(INDEX(ORCAMENTO!$J:$J,$B228)&lt;&gt;"",INDEX(ORCAMENTO!$J:$J,$B228),IF(INDEX(ORCAMENTO!$M:$M,$B228)&lt;&gt;"",INDEX(ORCAMENTO!$M:$M,$B228),IF(INDEX(ORCAMENTO!$P:$P,$B228)&lt;&gt;"",INDEX(ORCAMENTO!$P:$P,$B228),IF(INDEX(ORCAMENTO!$S:$S,$B228)&lt;&gt;"",INDEX(ORCAMENTO!$S:$S,$B228),INDEX(ORCAMENTO!$V:$V,$B228)))))))</f>
        <v/>
      </c>
      <c r="H228" s="312" t="str">
        <f ca="1">IF($B228="","",IF(INDEX(ORCAMENTO!$H:$H,$B228)&lt;&gt;"",INDEX(ORCAMENTO!$H:$H,$B228),IF(INDEX(ORCAMENTO!$K:$K,$B228)&lt;&gt;"",INDEX(ORCAMENTO!$K:$K,$B228),IF(INDEX(ORCAMENTO!$N:$N,$B228)&lt;&gt;"",INDEX(ORCAMENTO!$N:$N,$B228),IF(INDEX(ORCAMENTO!$Q:$Q,$B228)&lt;&gt;"",INDEX(ORCAMENTO!$Q:$Q,$B228),IF(INDEX(ORCAMENTO!$T:$T,$B228)&lt;&gt;"",INDEX(ORCAMENTO!$T:$T,$B228),INDEX(ORCAMENTO!$W:$W,$B228)))))))</f>
        <v/>
      </c>
      <c r="I228" s="255" t="str">
        <f ca="1">IF($B228="","",IF(INDEX(ORCAMENTO!$AI:$AI,$B228)&lt;&gt;"",INDEX(ORCAMENTO!$AI:$AI,$B228),IF(INDEX(ORCAMENTO!$AG:$AG,$B228),"Memorial de cálculo ou anexo obrigatório não informado para item acima do limite.",IF(AND(INDEX(ORCAMENTO!$AC:$AC,$B228),NOT(INDEX(ORCAMENTO!$AE:$AE,$B228))),"Informe pelo menos um ano completo com valor unitário e quantidade.","Pendência identificada automaticamente."))))</f>
        <v/>
      </c>
      <c r="N228" s="255">
        <f t="shared" si="8"/>
        <v>229</v>
      </c>
      <c r="O228" s="255">
        <f ca="1">IF(INDEX(ORCAMENTO!$AI:$AI,$N228)&lt;&gt;"",1,0)</f>
        <v>0</v>
      </c>
      <c r="P228" s="255">
        <f t="shared" ca="1" si="9"/>
        <v>11</v>
      </c>
      <c r="Q228" s="255" t="str">
        <f ca="1">INDEX(ORCAMENTO!$AI:$AI,$N228)</f>
        <v/>
      </c>
    </row>
    <row r="229" spans="2:17" ht="15" customHeight="1" x14ac:dyDescent="0.25">
      <c r="B229" s="255" t="str">
        <f ca="1">IFERROR(INDEX(_AUX_ANALISE!$A$1:$A$2461,MATCH(ROW()-34,_AUX_ANALISE!$C$1:$C$2461,0)),"")</f>
        <v/>
      </c>
      <c r="C229" s="255" t="str">
        <f ca="1">IF($B229="","",INDEX(ORCAMENTO!$B:$B,$B229))</f>
        <v/>
      </c>
      <c r="D229" s="255" t="str">
        <f ca="1">IF($B229="","",INDEX(ORCAMENTO!$E:$E,$B229))</f>
        <v/>
      </c>
      <c r="E229" s="255" t="str">
        <f ca="1">IF($B229="","",INDEX(ORCAMENTO!$D:$D,$B229))</f>
        <v/>
      </c>
      <c r="F229" s="255" t="str">
        <f ca="1">IF($B229="","",TRIM(IF(OR(INDEX(ORCAMENTO!$G:$G,$B229)&lt;&gt;"",INDEX(ORCAMENTO!$H:$H,$B229)&lt;&gt;""),"Ano 1; ","")&amp;IF(OR(INDEX(ORCAMENTO!$J:$J,$B229)&lt;&gt;"",INDEX(ORCAMENTO!$K:$K,$B229)&lt;&gt;""),"Ano 2; ","")&amp;IF(OR(INDEX(ORCAMENTO!$M:$M,$B229)&lt;&gt;"",INDEX(ORCAMENTO!$N:$N,$B229)&lt;&gt;""),"Ano 3; ","")&amp;IF(OR(INDEX(ORCAMENTO!$P:$P,$B229)&lt;&gt;"",INDEX(ORCAMENTO!$Q:$Q,$B229)&lt;&gt;""),"Ano 4; ","")&amp;IF(OR(INDEX(ORCAMENTO!$S:$S,$B229)&lt;&gt;"",INDEX(ORCAMENTO!$T:$T,$B229)&lt;&gt;""),"Ano 5; ","")&amp;IF(OR(INDEX(ORCAMENTO!$V:$V,$B229)&lt;&gt;"",INDEX(ORCAMENTO!$W:$W,$B229)&lt;&gt;""),"Ano 6; ","")))</f>
        <v/>
      </c>
      <c r="G229" s="311" t="str">
        <f ca="1">IF($B229="","",IF(INDEX(ORCAMENTO!$G:$G,$B229)&lt;&gt;"",INDEX(ORCAMENTO!$G:$G,$B229),IF(INDEX(ORCAMENTO!$J:$J,$B229)&lt;&gt;"",INDEX(ORCAMENTO!$J:$J,$B229),IF(INDEX(ORCAMENTO!$M:$M,$B229)&lt;&gt;"",INDEX(ORCAMENTO!$M:$M,$B229),IF(INDEX(ORCAMENTO!$P:$P,$B229)&lt;&gt;"",INDEX(ORCAMENTO!$P:$P,$B229),IF(INDEX(ORCAMENTO!$S:$S,$B229)&lt;&gt;"",INDEX(ORCAMENTO!$S:$S,$B229),INDEX(ORCAMENTO!$V:$V,$B229)))))))</f>
        <v/>
      </c>
      <c r="H229" s="312" t="str">
        <f ca="1">IF($B229="","",IF(INDEX(ORCAMENTO!$H:$H,$B229)&lt;&gt;"",INDEX(ORCAMENTO!$H:$H,$B229),IF(INDEX(ORCAMENTO!$K:$K,$B229)&lt;&gt;"",INDEX(ORCAMENTO!$K:$K,$B229),IF(INDEX(ORCAMENTO!$N:$N,$B229)&lt;&gt;"",INDEX(ORCAMENTO!$N:$N,$B229),IF(INDEX(ORCAMENTO!$Q:$Q,$B229)&lt;&gt;"",INDEX(ORCAMENTO!$Q:$Q,$B229),IF(INDEX(ORCAMENTO!$T:$T,$B229)&lt;&gt;"",INDEX(ORCAMENTO!$T:$T,$B229),INDEX(ORCAMENTO!$W:$W,$B229)))))))</f>
        <v/>
      </c>
      <c r="I229" s="255" t="str">
        <f ca="1">IF($B229="","",IF(INDEX(ORCAMENTO!$AI:$AI,$B229)&lt;&gt;"",INDEX(ORCAMENTO!$AI:$AI,$B229),IF(INDEX(ORCAMENTO!$AG:$AG,$B229),"Memorial de cálculo ou anexo obrigatório não informado para item acima do limite.",IF(AND(INDEX(ORCAMENTO!$AC:$AC,$B229),NOT(INDEX(ORCAMENTO!$AE:$AE,$B229))),"Informe pelo menos um ano completo com valor unitário e quantidade.","Pendência identificada automaticamente."))))</f>
        <v/>
      </c>
      <c r="N229" s="255">
        <f t="shared" si="8"/>
        <v>230</v>
      </c>
      <c r="O229" s="255">
        <f ca="1">IF(INDEX(ORCAMENTO!$AI:$AI,$N229)&lt;&gt;"",1,0)</f>
        <v>0</v>
      </c>
      <c r="P229" s="255">
        <f t="shared" ca="1" si="9"/>
        <v>11</v>
      </c>
      <c r="Q229" s="255" t="str">
        <f ca="1">INDEX(ORCAMENTO!$AI:$AI,$N229)</f>
        <v/>
      </c>
    </row>
    <row r="230" spans="2:17" ht="15" customHeight="1" x14ac:dyDescent="0.25">
      <c r="B230" s="255" t="str">
        <f ca="1">IFERROR(INDEX(_AUX_ANALISE!$A$1:$A$2461,MATCH(ROW()-34,_AUX_ANALISE!$C$1:$C$2461,0)),"")</f>
        <v/>
      </c>
      <c r="C230" s="255" t="str">
        <f ca="1">IF($B230="","",INDEX(ORCAMENTO!$B:$B,$B230))</f>
        <v/>
      </c>
      <c r="D230" s="255" t="str">
        <f ca="1">IF($B230="","",INDEX(ORCAMENTO!$E:$E,$B230))</f>
        <v/>
      </c>
      <c r="E230" s="255" t="str">
        <f ca="1">IF($B230="","",INDEX(ORCAMENTO!$D:$D,$B230))</f>
        <v/>
      </c>
      <c r="F230" s="255" t="str">
        <f ca="1">IF($B230="","",TRIM(IF(OR(INDEX(ORCAMENTO!$G:$G,$B230)&lt;&gt;"",INDEX(ORCAMENTO!$H:$H,$B230)&lt;&gt;""),"Ano 1; ","")&amp;IF(OR(INDEX(ORCAMENTO!$J:$J,$B230)&lt;&gt;"",INDEX(ORCAMENTO!$K:$K,$B230)&lt;&gt;""),"Ano 2; ","")&amp;IF(OR(INDEX(ORCAMENTO!$M:$M,$B230)&lt;&gt;"",INDEX(ORCAMENTO!$N:$N,$B230)&lt;&gt;""),"Ano 3; ","")&amp;IF(OR(INDEX(ORCAMENTO!$P:$P,$B230)&lt;&gt;"",INDEX(ORCAMENTO!$Q:$Q,$B230)&lt;&gt;""),"Ano 4; ","")&amp;IF(OR(INDEX(ORCAMENTO!$S:$S,$B230)&lt;&gt;"",INDEX(ORCAMENTO!$T:$T,$B230)&lt;&gt;""),"Ano 5; ","")&amp;IF(OR(INDEX(ORCAMENTO!$V:$V,$B230)&lt;&gt;"",INDEX(ORCAMENTO!$W:$W,$B230)&lt;&gt;""),"Ano 6; ","")))</f>
        <v/>
      </c>
      <c r="G230" s="311" t="str">
        <f ca="1">IF($B230="","",IF(INDEX(ORCAMENTO!$G:$G,$B230)&lt;&gt;"",INDEX(ORCAMENTO!$G:$G,$B230),IF(INDEX(ORCAMENTO!$J:$J,$B230)&lt;&gt;"",INDEX(ORCAMENTO!$J:$J,$B230),IF(INDEX(ORCAMENTO!$M:$M,$B230)&lt;&gt;"",INDEX(ORCAMENTO!$M:$M,$B230),IF(INDEX(ORCAMENTO!$P:$P,$B230)&lt;&gt;"",INDEX(ORCAMENTO!$P:$P,$B230),IF(INDEX(ORCAMENTO!$S:$S,$B230)&lt;&gt;"",INDEX(ORCAMENTO!$S:$S,$B230),INDEX(ORCAMENTO!$V:$V,$B230)))))))</f>
        <v/>
      </c>
      <c r="H230" s="312" t="str">
        <f ca="1">IF($B230="","",IF(INDEX(ORCAMENTO!$H:$H,$B230)&lt;&gt;"",INDEX(ORCAMENTO!$H:$H,$B230),IF(INDEX(ORCAMENTO!$K:$K,$B230)&lt;&gt;"",INDEX(ORCAMENTO!$K:$K,$B230),IF(INDEX(ORCAMENTO!$N:$N,$B230)&lt;&gt;"",INDEX(ORCAMENTO!$N:$N,$B230),IF(INDEX(ORCAMENTO!$Q:$Q,$B230)&lt;&gt;"",INDEX(ORCAMENTO!$Q:$Q,$B230),IF(INDEX(ORCAMENTO!$T:$T,$B230)&lt;&gt;"",INDEX(ORCAMENTO!$T:$T,$B230),INDEX(ORCAMENTO!$W:$W,$B230)))))))</f>
        <v/>
      </c>
      <c r="I230" s="255" t="str">
        <f ca="1">IF($B230="","",IF(INDEX(ORCAMENTO!$AI:$AI,$B230)&lt;&gt;"",INDEX(ORCAMENTO!$AI:$AI,$B230),IF(INDEX(ORCAMENTO!$AG:$AG,$B230),"Memorial de cálculo ou anexo obrigatório não informado para item acima do limite.",IF(AND(INDEX(ORCAMENTO!$AC:$AC,$B230),NOT(INDEX(ORCAMENTO!$AE:$AE,$B230))),"Informe pelo menos um ano completo com valor unitário e quantidade.","Pendência identificada automaticamente."))))</f>
        <v/>
      </c>
      <c r="N230" s="255">
        <f t="shared" si="8"/>
        <v>231</v>
      </c>
      <c r="O230" s="255">
        <f ca="1">IF(INDEX(ORCAMENTO!$AI:$AI,$N230)&lt;&gt;"",1,0)</f>
        <v>0</v>
      </c>
      <c r="P230" s="255">
        <f t="shared" ca="1" si="9"/>
        <v>11</v>
      </c>
      <c r="Q230" s="255" t="str">
        <f ca="1">INDEX(ORCAMENTO!$AI:$AI,$N230)</f>
        <v/>
      </c>
    </row>
    <row r="231" spans="2:17" ht="15" customHeight="1" x14ac:dyDescent="0.25">
      <c r="B231" s="255" t="str">
        <f ca="1">IFERROR(INDEX(_AUX_ANALISE!$A$1:$A$2461,MATCH(ROW()-34,_AUX_ANALISE!$C$1:$C$2461,0)),"")</f>
        <v/>
      </c>
      <c r="C231" s="255" t="str">
        <f ca="1">IF($B231="","",INDEX(ORCAMENTO!$B:$B,$B231))</f>
        <v/>
      </c>
      <c r="D231" s="255" t="str">
        <f ca="1">IF($B231="","",INDEX(ORCAMENTO!$E:$E,$B231))</f>
        <v/>
      </c>
      <c r="E231" s="255" t="str">
        <f ca="1">IF($B231="","",INDEX(ORCAMENTO!$D:$D,$B231))</f>
        <v/>
      </c>
      <c r="F231" s="255" t="str">
        <f ca="1">IF($B231="","",TRIM(IF(OR(INDEX(ORCAMENTO!$G:$G,$B231)&lt;&gt;"",INDEX(ORCAMENTO!$H:$H,$B231)&lt;&gt;""),"Ano 1; ","")&amp;IF(OR(INDEX(ORCAMENTO!$J:$J,$B231)&lt;&gt;"",INDEX(ORCAMENTO!$K:$K,$B231)&lt;&gt;""),"Ano 2; ","")&amp;IF(OR(INDEX(ORCAMENTO!$M:$M,$B231)&lt;&gt;"",INDEX(ORCAMENTO!$N:$N,$B231)&lt;&gt;""),"Ano 3; ","")&amp;IF(OR(INDEX(ORCAMENTO!$P:$P,$B231)&lt;&gt;"",INDEX(ORCAMENTO!$Q:$Q,$B231)&lt;&gt;""),"Ano 4; ","")&amp;IF(OR(INDEX(ORCAMENTO!$S:$S,$B231)&lt;&gt;"",INDEX(ORCAMENTO!$T:$T,$B231)&lt;&gt;""),"Ano 5; ","")&amp;IF(OR(INDEX(ORCAMENTO!$V:$V,$B231)&lt;&gt;"",INDEX(ORCAMENTO!$W:$W,$B231)&lt;&gt;""),"Ano 6; ","")))</f>
        <v/>
      </c>
      <c r="G231" s="311" t="str">
        <f ca="1">IF($B231="","",IF(INDEX(ORCAMENTO!$G:$G,$B231)&lt;&gt;"",INDEX(ORCAMENTO!$G:$G,$B231),IF(INDEX(ORCAMENTO!$J:$J,$B231)&lt;&gt;"",INDEX(ORCAMENTO!$J:$J,$B231),IF(INDEX(ORCAMENTO!$M:$M,$B231)&lt;&gt;"",INDEX(ORCAMENTO!$M:$M,$B231),IF(INDEX(ORCAMENTO!$P:$P,$B231)&lt;&gt;"",INDEX(ORCAMENTO!$P:$P,$B231),IF(INDEX(ORCAMENTO!$S:$S,$B231)&lt;&gt;"",INDEX(ORCAMENTO!$S:$S,$B231),INDEX(ORCAMENTO!$V:$V,$B231)))))))</f>
        <v/>
      </c>
      <c r="H231" s="312" t="str">
        <f ca="1">IF($B231="","",IF(INDEX(ORCAMENTO!$H:$H,$B231)&lt;&gt;"",INDEX(ORCAMENTO!$H:$H,$B231),IF(INDEX(ORCAMENTO!$K:$K,$B231)&lt;&gt;"",INDEX(ORCAMENTO!$K:$K,$B231),IF(INDEX(ORCAMENTO!$N:$N,$B231)&lt;&gt;"",INDEX(ORCAMENTO!$N:$N,$B231),IF(INDEX(ORCAMENTO!$Q:$Q,$B231)&lt;&gt;"",INDEX(ORCAMENTO!$Q:$Q,$B231),IF(INDEX(ORCAMENTO!$T:$T,$B231)&lt;&gt;"",INDEX(ORCAMENTO!$T:$T,$B231),INDEX(ORCAMENTO!$W:$W,$B231)))))))</f>
        <v/>
      </c>
      <c r="I231" s="255" t="str">
        <f ca="1">IF($B231="","",IF(INDEX(ORCAMENTO!$AI:$AI,$B231)&lt;&gt;"",INDEX(ORCAMENTO!$AI:$AI,$B231),IF(INDEX(ORCAMENTO!$AG:$AG,$B231),"Memorial de cálculo ou anexo obrigatório não informado para item acima do limite.",IF(AND(INDEX(ORCAMENTO!$AC:$AC,$B231),NOT(INDEX(ORCAMENTO!$AE:$AE,$B231))),"Informe pelo menos um ano completo com valor unitário e quantidade.","Pendência identificada automaticamente."))))</f>
        <v/>
      </c>
      <c r="N231" s="255">
        <f t="shared" si="8"/>
        <v>232</v>
      </c>
      <c r="O231" s="255">
        <f ca="1">IF(INDEX(ORCAMENTO!$AI:$AI,$N231)&lt;&gt;"",1,0)</f>
        <v>0</v>
      </c>
      <c r="P231" s="255">
        <f t="shared" ca="1" si="9"/>
        <v>11</v>
      </c>
      <c r="Q231" s="255" t="str">
        <f ca="1">INDEX(ORCAMENTO!$AI:$AI,$N231)</f>
        <v/>
      </c>
    </row>
    <row r="232" spans="2:17" ht="15" customHeight="1" x14ac:dyDescent="0.25">
      <c r="B232" s="255" t="str">
        <f ca="1">IFERROR(INDEX(_AUX_ANALISE!$A$1:$A$2461,MATCH(ROW()-34,_AUX_ANALISE!$C$1:$C$2461,0)),"")</f>
        <v/>
      </c>
      <c r="C232" s="255" t="str">
        <f ca="1">IF($B232="","",INDEX(ORCAMENTO!$B:$B,$B232))</f>
        <v/>
      </c>
      <c r="D232" s="255" t="str">
        <f ca="1">IF($B232="","",INDEX(ORCAMENTO!$E:$E,$B232))</f>
        <v/>
      </c>
      <c r="E232" s="255" t="str">
        <f ca="1">IF($B232="","",INDEX(ORCAMENTO!$D:$D,$B232))</f>
        <v/>
      </c>
      <c r="F232" s="255" t="str">
        <f ca="1">IF($B232="","",TRIM(IF(OR(INDEX(ORCAMENTO!$G:$G,$B232)&lt;&gt;"",INDEX(ORCAMENTO!$H:$H,$B232)&lt;&gt;""),"Ano 1; ","")&amp;IF(OR(INDEX(ORCAMENTO!$J:$J,$B232)&lt;&gt;"",INDEX(ORCAMENTO!$K:$K,$B232)&lt;&gt;""),"Ano 2; ","")&amp;IF(OR(INDEX(ORCAMENTO!$M:$M,$B232)&lt;&gt;"",INDEX(ORCAMENTO!$N:$N,$B232)&lt;&gt;""),"Ano 3; ","")&amp;IF(OR(INDEX(ORCAMENTO!$P:$P,$B232)&lt;&gt;"",INDEX(ORCAMENTO!$Q:$Q,$B232)&lt;&gt;""),"Ano 4; ","")&amp;IF(OR(INDEX(ORCAMENTO!$S:$S,$B232)&lt;&gt;"",INDEX(ORCAMENTO!$T:$T,$B232)&lt;&gt;""),"Ano 5; ","")&amp;IF(OR(INDEX(ORCAMENTO!$V:$V,$B232)&lt;&gt;"",INDEX(ORCAMENTO!$W:$W,$B232)&lt;&gt;""),"Ano 6; ","")))</f>
        <v/>
      </c>
      <c r="G232" s="311" t="str">
        <f ca="1">IF($B232="","",IF(INDEX(ORCAMENTO!$G:$G,$B232)&lt;&gt;"",INDEX(ORCAMENTO!$G:$G,$B232),IF(INDEX(ORCAMENTO!$J:$J,$B232)&lt;&gt;"",INDEX(ORCAMENTO!$J:$J,$B232),IF(INDEX(ORCAMENTO!$M:$M,$B232)&lt;&gt;"",INDEX(ORCAMENTO!$M:$M,$B232),IF(INDEX(ORCAMENTO!$P:$P,$B232)&lt;&gt;"",INDEX(ORCAMENTO!$P:$P,$B232),IF(INDEX(ORCAMENTO!$S:$S,$B232)&lt;&gt;"",INDEX(ORCAMENTO!$S:$S,$B232),INDEX(ORCAMENTO!$V:$V,$B232)))))))</f>
        <v/>
      </c>
      <c r="H232" s="312" t="str">
        <f ca="1">IF($B232="","",IF(INDEX(ORCAMENTO!$H:$H,$B232)&lt;&gt;"",INDEX(ORCAMENTO!$H:$H,$B232),IF(INDEX(ORCAMENTO!$K:$K,$B232)&lt;&gt;"",INDEX(ORCAMENTO!$K:$K,$B232),IF(INDEX(ORCAMENTO!$N:$N,$B232)&lt;&gt;"",INDEX(ORCAMENTO!$N:$N,$B232),IF(INDEX(ORCAMENTO!$Q:$Q,$B232)&lt;&gt;"",INDEX(ORCAMENTO!$Q:$Q,$B232),IF(INDEX(ORCAMENTO!$T:$T,$B232)&lt;&gt;"",INDEX(ORCAMENTO!$T:$T,$B232),INDEX(ORCAMENTO!$W:$W,$B232)))))))</f>
        <v/>
      </c>
      <c r="I232" s="255" t="str">
        <f ca="1">IF($B232="","",IF(INDEX(ORCAMENTO!$AI:$AI,$B232)&lt;&gt;"",INDEX(ORCAMENTO!$AI:$AI,$B232),IF(INDEX(ORCAMENTO!$AG:$AG,$B232),"Memorial de cálculo ou anexo obrigatório não informado para item acima do limite.",IF(AND(INDEX(ORCAMENTO!$AC:$AC,$B232),NOT(INDEX(ORCAMENTO!$AE:$AE,$B232))),"Informe pelo menos um ano completo com valor unitário e quantidade.","Pendência identificada automaticamente."))))</f>
        <v/>
      </c>
      <c r="N232" s="255">
        <f t="shared" si="8"/>
        <v>233</v>
      </c>
      <c r="O232" s="255">
        <f ca="1">IF(INDEX(ORCAMENTO!$AI:$AI,$N232)&lt;&gt;"",1,0)</f>
        <v>0</v>
      </c>
      <c r="P232" s="255">
        <f t="shared" ca="1" si="9"/>
        <v>11</v>
      </c>
      <c r="Q232" s="255" t="str">
        <f ca="1">INDEX(ORCAMENTO!$AI:$AI,$N232)</f>
        <v/>
      </c>
    </row>
    <row r="233" spans="2:17" ht="15" customHeight="1" x14ac:dyDescent="0.25">
      <c r="B233" s="255" t="str">
        <f ca="1">IFERROR(INDEX(_AUX_ANALISE!$A$1:$A$2461,MATCH(ROW()-34,_AUX_ANALISE!$C$1:$C$2461,0)),"")</f>
        <v/>
      </c>
      <c r="C233" s="255" t="str">
        <f ca="1">IF($B233="","",INDEX(ORCAMENTO!$B:$B,$B233))</f>
        <v/>
      </c>
      <c r="D233" s="255" t="str">
        <f ca="1">IF($B233="","",INDEX(ORCAMENTO!$E:$E,$B233))</f>
        <v/>
      </c>
      <c r="E233" s="255" t="str">
        <f ca="1">IF($B233="","",INDEX(ORCAMENTO!$D:$D,$B233))</f>
        <v/>
      </c>
      <c r="F233" s="255" t="str">
        <f ca="1">IF($B233="","",TRIM(IF(OR(INDEX(ORCAMENTO!$G:$G,$B233)&lt;&gt;"",INDEX(ORCAMENTO!$H:$H,$B233)&lt;&gt;""),"Ano 1; ","")&amp;IF(OR(INDEX(ORCAMENTO!$J:$J,$B233)&lt;&gt;"",INDEX(ORCAMENTO!$K:$K,$B233)&lt;&gt;""),"Ano 2; ","")&amp;IF(OR(INDEX(ORCAMENTO!$M:$M,$B233)&lt;&gt;"",INDEX(ORCAMENTO!$N:$N,$B233)&lt;&gt;""),"Ano 3; ","")&amp;IF(OR(INDEX(ORCAMENTO!$P:$P,$B233)&lt;&gt;"",INDEX(ORCAMENTO!$Q:$Q,$B233)&lt;&gt;""),"Ano 4; ","")&amp;IF(OR(INDEX(ORCAMENTO!$S:$S,$B233)&lt;&gt;"",INDEX(ORCAMENTO!$T:$T,$B233)&lt;&gt;""),"Ano 5; ","")&amp;IF(OR(INDEX(ORCAMENTO!$V:$V,$B233)&lt;&gt;"",INDEX(ORCAMENTO!$W:$W,$B233)&lt;&gt;""),"Ano 6; ","")))</f>
        <v/>
      </c>
      <c r="G233" s="311" t="str">
        <f ca="1">IF($B233="","",IF(INDEX(ORCAMENTO!$G:$G,$B233)&lt;&gt;"",INDEX(ORCAMENTO!$G:$G,$B233),IF(INDEX(ORCAMENTO!$J:$J,$B233)&lt;&gt;"",INDEX(ORCAMENTO!$J:$J,$B233),IF(INDEX(ORCAMENTO!$M:$M,$B233)&lt;&gt;"",INDEX(ORCAMENTO!$M:$M,$B233),IF(INDEX(ORCAMENTO!$P:$P,$B233)&lt;&gt;"",INDEX(ORCAMENTO!$P:$P,$B233),IF(INDEX(ORCAMENTO!$S:$S,$B233)&lt;&gt;"",INDEX(ORCAMENTO!$S:$S,$B233),INDEX(ORCAMENTO!$V:$V,$B233)))))))</f>
        <v/>
      </c>
      <c r="H233" s="312" t="str">
        <f ca="1">IF($B233="","",IF(INDEX(ORCAMENTO!$H:$H,$B233)&lt;&gt;"",INDEX(ORCAMENTO!$H:$H,$B233),IF(INDEX(ORCAMENTO!$K:$K,$B233)&lt;&gt;"",INDEX(ORCAMENTO!$K:$K,$B233),IF(INDEX(ORCAMENTO!$N:$N,$B233)&lt;&gt;"",INDEX(ORCAMENTO!$N:$N,$B233),IF(INDEX(ORCAMENTO!$Q:$Q,$B233)&lt;&gt;"",INDEX(ORCAMENTO!$Q:$Q,$B233),IF(INDEX(ORCAMENTO!$T:$T,$B233)&lt;&gt;"",INDEX(ORCAMENTO!$T:$T,$B233),INDEX(ORCAMENTO!$W:$W,$B233)))))))</f>
        <v/>
      </c>
      <c r="I233" s="255" t="str">
        <f ca="1">IF($B233="","",IF(INDEX(ORCAMENTO!$AI:$AI,$B233)&lt;&gt;"",INDEX(ORCAMENTO!$AI:$AI,$B233),IF(INDEX(ORCAMENTO!$AG:$AG,$B233),"Memorial de cálculo ou anexo obrigatório não informado para item acima do limite.",IF(AND(INDEX(ORCAMENTO!$AC:$AC,$B233),NOT(INDEX(ORCAMENTO!$AE:$AE,$B233))),"Informe pelo menos um ano completo com valor unitário e quantidade.","Pendência identificada automaticamente."))))</f>
        <v/>
      </c>
      <c r="N233" s="255">
        <f t="shared" si="8"/>
        <v>234</v>
      </c>
      <c r="O233" s="255">
        <f ca="1">IF(INDEX(ORCAMENTO!$AI:$AI,$N233)&lt;&gt;"",1,0)</f>
        <v>0</v>
      </c>
      <c r="P233" s="255">
        <f t="shared" ca="1" si="9"/>
        <v>11</v>
      </c>
      <c r="Q233" s="255" t="str">
        <f ca="1">INDEX(ORCAMENTO!$AI:$AI,$N233)</f>
        <v/>
      </c>
    </row>
    <row r="234" spans="2:17" ht="15" customHeight="1" x14ac:dyDescent="0.25">
      <c r="B234" s="255" t="str">
        <f ca="1">IFERROR(INDEX(_AUX_ANALISE!$A$1:$A$2461,MATCH(ROW()-34,_AUX_ANALISE!$C$1:$C$2461,0)),"")</f>
        <v/>
      </c>
      <c r="C234" s="255" t="str">
        <f ca="1">IF($B234="","",INDEX(ORCAMENTO!$B:$B,$B234))</f>
        <v/>
      </c>
      <c r="D234" s="255" t="str">
        <f ca="1">IF($B234="","",INDEX(ORCAMENTO!$E:$E,$B234))</f>
        <v/>
      </c>
      <c r="E234" s="255" t="str">
        <f ca="1">IF($B234="","",INDEX(ORCAMENTO!$D:$D,$B234))</f>
        <v/>
      </c>
      <c r="F234" s="255" t="str">
        <f ca="1">IF($B234="","",TRIM(IF(OR(INDEX(ORCAMENTO!$G:$G,$B234)&lt;&gt;"",INDEX(ORCAMENTO!$H:$H,$B234)&lt;&gt;""),"Ano 1; ","")&amp;IF(OR(INDEX(ORCAMENTO!$J:$J,$B234)&lt;&gt;"",INDEX(ORCAMENTO!$K:$K,$B234)&lt;&gt;""),"Ano 2; ","")&amp;IF(OR(INDEX(ORCAMENTO!$M:$M,$B234)&lt;&gt;"",INDEX(ORCAMENTO!$N:$N,$B234)&lt;&gt;""),"Ano 3; ","")&amp;IF(OR(INDEX(ORCAMENTO!$P:$P,$B234)&lt;&gt;"",INDEX(ORCAMENTO!$Q:$Q,$B234)&lt;&gt;""),"Ano 4; ","")&amp;IF(OR(INDEX(ORCAMENTO!$S:$S,$B234)&lt;&gt;"",INDEX(ORCAMENTO!$T:$T,$B234)&lt;&gt;""),"Ano 5; ","")&amp;IF(OR(INDEX(ORCAMENTO!$V:$V,$B234)&lt;&gt;"",INDEX(ORCAMENTO!$W:$W,$B234)&lt;&gt;""),"Ano 6; ","")))</f>
        <v/>
      </c>
      <c r="G234" s="311" t="str">
        <f ca="1">IF($B234="","",IF(INDEX(ORCAMENTO!$G:$G,$B234)&lt;&gt;"",INDEX(ORCAMENTO!$G:$G,$B234),IF(INDEX(ORCAMENTO!$J:$J,$B234)&lt;&gt;"",INDEX(ORCAMENTO!$J:$J,$B234),IF(INDEX(ORCAMENTO!$M:$M,$B234)&lt;&gt;"",INDEX(ORCAMENTO!$M:$M,$B234),IF(INDEX(ORCAMENTO!$P:$P,$B234)&lt;&gt;"",INDEX(ORCAMENTO!$P:$P,$B234),IF(INDEX(ORCAMENTO!$S:$S,$B234)&lt;&gt;"",INDEX(ORCAMENTO!$S:$S,$B234),INDEX(ORCAMENTO!$V:$V,$B234)))))))</f>
        <v/>
      </c>
      <c r="H234" s="312" t="str">
        <f ca="1">IF($B234="","",IF(INDEX(ORCAMENTO!$H:$H,$B234)&lt;&gt;"",INDEX(ORCAMENTO!$H:$H,$B234),IF(INDEX(ORCAMENTO!$K:$K,$B234)&lt;&gt;"",INDEX(ORCAMENTO!$K:$K,$B234),IF(INDEX(ORCAMENTO!$N:$N,$B234)&lt;&gt;"",INDEX(ORCAMENTO!$N:$N,$B234),IF(INDEX(ORCAMENTO!$Q:$Q,$B234)&lt;&gt;"",INDEX(ORCAMENTO!$Q:$Q,$B234),IF(INDEX(ORCAMENTO!$T:$T,$B234)&lt;&gt;"",INDEX(ORCAMENTO!$T:$T,$B234),INDEX(ORCAMENTO!$W:$W,$B234)))))))</f>
        <v/>
      </c>
      <c r="I234" s="255" t="str">
        <f ca="1">IF($B234="","",IF(INDEX(ORCAMENTO!$AI:$AI,$B234)&lt;&gt;"",INDEX(ORCAMENTO!$AI:$AI,$B234),IF(INDEX(ORCAMENTO!$AG:$AG,$B234),"Memorial de cálculo ou anexo obrigatório não informado para item acima do limite.",IF(AND(INDEX(ORCAMENTO!$AC:$AC,$B234),NOT(INDEX(ORCAMENTO!$AE:$AE,$B234))),"Informe pelo menos um ano completo com valor unitário e quantidade.","Pendência identificada automaticamente."))))</f>
        <v/>
      </c>
      <c r="N234" s="255">
        <f t="shared" si="8"/>
        <v>235</v>
      </c>
      <c r="O234" s="255">
        <f ca="1">IF(INDEX(ORCAMENTO!$AI:$AI,$N234)&lt;&gt;"",1,0)</f>
        <v>0</v>
      </c>
      <c r="P234" s="255">
        <f t="shared" ca="1" si="9"/>
        <v>11</v>
      </c>
      <c r="Q234" s="255" t="str">
        <f ca="1">INDEX(ORCAMENTO!$AI:$AI,$N234)</f>
        <v/>
      </c>
    </row>
    <row r="235" spans="2:17" ht="15" customHeight="1" x14ac:dyDescent="0.25">
      <c r="B235" s="255" t="str">
        <f ca="1">IFERROR(INDEX(_AUX_ANALISE!$A$1:$A$2461,MATCH(ROW()-34,_AUX_ANALISE!$C$1:$C$2461,0)),"")</f>
        <v/>
      </c>
      <c r="C235" s="255" t="str">
        <f ca="1">IF($B235="","",INDEX(ORCAMENTO!$B:$B,$B235))</f>
        <v/>
      </c>
      <c r="D235" s="255" t="str">
        <f ca="1">IF($B235="","",INDEX(ORCAMENTO!$E:$E,$B235))</f>
        <v/>
      </c>
      <c r="E235" s="255" t="str">
        <f ca="1">IF($B235="","",INDEX(ORCAMENTO!$D:$D,$B235))</f>
        <v/>
      </c>
      <c r="F235" s="255" t="str">
        <f ca="1">IF($B235="","",TRIM(IF(OR(INDEX(ORCAMENTO!$G:$G,$B235)&lt;&gt;"",INDEX(ORCAMENTO!$H:$H,$B235)&lt;&gt;""),"Ano 1; ","")&amp;IF(OR(INDEX(ORCAMENTO!$J:$J,$B235)&lt;&gt;"",INDEX(ORCAMENTO!$K:$K,$B235)&lt;&gt;""),"Ano 2; ","")&amp;IF(OR(INDEX(ORCAMENTO!$M:$M,$B235)&lt;&gt;"",INDEX(ORCAMENTO!$N:$N,$B235)&lt;&gt;""),"Ano 3; ","")&amp;IF(OR(INDEX(ORCAMENTO!$P:$P,$B235)&lt;&gt;"",INDEX(ORCAMENTO!$Q:$Q,$B235)&lt;&gt;""),"Ano 4; ","")&amp;IF(OR(INDEX(ORCAMENTO!$S:$S,$B235)&lt;&gt;"",INDEX(ORCAMENTO!$T:$T,$B235)&lt;&gt;""),"Ano 5; ","")&amp;IF(OR(INDEX(ORCAMENTO!$V:$V,$B235)&lt;&gt;"",INDEX(ORCAMENTO!$W:$W,$B235)&lt;&gt;""),"Ano 6; ","")))</f>
        <v/>
      </c>
      <c r="G235" s="311" t="str">
        <f ca="1">IF($B235="","",IF(INDEX(ORCAMENTO!$G:$G,$B235)&lt;&gt;"",INDEX(ORCAMENTO!$G:$G,$B235),IF(INDEX(ORCAMENTO!$J:$J,$B235)&lt;&gt;"",INDEX(ORCAMENTO!$J:$J,$B235),IF(INDEX(ORCAMENTO!$M:$M,$B235)&lt;&gt;"",INDEX(ORCAMENTO!$M:$M,$B235),IF(INDEX(ORCAMENTO!$P:$P,$B235)&lt;&gt;"",INDEX(ORCAMENTO!$P:$P,$B235),IF(INDEX(ORCAMENTO!$S:$S,$B235)&lt;&gt;"",INDEX(ORCAMENTO!$S:$S,$B235),INDEX(ORCAMENTO!$V:$V,$B235)))))))</f>
        <v/>
      </c>
      <c r="H235" s="312" t="str">
        <f ca="1">IF($B235="","",IF(INDEX(ORCAMENTO!$H:$H,$B235)&lt;&gt;"",INDEX(ORCAMENTO!$H:$H,$B235),IF(INDEX(ORCAMENTO!$K:$K,$B235)&lt;&gt;"",INDEX(ORCAMENTO!$K:$K,$B235),IF(INDEX(ORCAMENTO!$N:$N,$B235)&lt;&gt;"",INDEX(ORCAMENTO!$N:$N,$B235),IF(INDEX(ORCAMENTO!$Q:$Q,$B235)&lt;&gt;"",INDEX(ORCAMENTO!$Q:$Q,$B235),IF(INDEX(ORCAMENTO!$T:$T,$B235)&lt;&gt;"",INDEX(ORCAMENTO!$T:$T,$B235),INDEX(ORCAMENTO!$W:$W,$B235)))))))</f>
        <v/>
      </c>
      <c r="I235" s="255" t="str">
        <f ca="1">IF($B235="","",IF(INDEX(ORCAMENTO!$AI:$AI,$B235)&lt;&gt;"",INDEX(ORCAMENTO!$AI:$AI,$B235),IF(INDEX(ORCAMENTO!$AG:$AG,$B235),"Memorial de cálculo ou anexo obrigatório não informado para item acima do limite.",IF(AND(INDEX(ORCAMENTO!$AC:$AC,$B235),NOT(INDEX(ORCAMENTO!$AE:$AE,$B235))),"Informe pelo menos um ano completo com valor unitário e quantidade.","Pendência identificada automaticamente."))))</f>
        <v/>
      </c>
      <c r="N235" s="255">
        <f t="shared" si="8"/>
        <v>236</v>
      </c>
      <c r="O235" s="255">
        <f ca="1">IF(INDEX(ORCAMENTO!$AI:$AI,$N235)&lt;&gt;"",1,0)</f>
        <v>0</v>
      </c>
      <c r="P235" s="255">
        <f t="shared" ca="1" si="9"/>
        <v>11</v>
      </c>
      <c r="Q235" s="255" t="str">
        <f ca="1">INDEX(ORCAMENTO!$AI:$AI,$N235)</f>
        <v/>
      </c>
    </row>
    <row r="236" spans="2:17" ht="15" customHeight="1" x14ac:dyDescent="0.25">
      <c r="B236" s="255" t="str">
        <f ca="1">IFERROR(INDEX(_AUX_ANALISE!$A$1:$A$2461,MATCH(ROW()-34,_AUX_ANALISE!$C$1:$C$2461,0)),"")</f>
        <v/>
      </c>
      <c r="C236" s="255" t="str">
        <f ca="1">IF($B236="","",INDEX(ORCAMENTO!$B:$B,$B236))</f>
        <v/>
      </c>
      <c r="D236" s="255" t="str">
        <f ca="1">IF($B236="","",INDEX(ORCAMENTO!$E:$E,$B236))</f>
        <v/>
      </c>
      <c r="E236" s="255" t="str">
        <f ca="1">IF($B236="","",INDEX(ORCAMENTO!$D:$D,$B236))</f>
        <v/>
      </c>
      <c r="F236" s="255" t="str">
        <f ca="1">IF($B236="","",TRIM(IF(OR(INDEX(ORCAMENTO!$G:$G,$B236)&lt;&gt;"",INDEX(ORCAMENTO!$H:$H,$B236)&lt;&gt;""),"Ano 1; ","")&amp;IF(OR(INDEX(ORCAMENTO!$J:$J,$B236)&lt;&gt;"",INDEX(ORCAMENTO!$K:$K,$B236)&lt;&gt;""),"Ano 2; ","")&amp;IF(OR(INDEX(ORCAMENTO!$M:$M,$B236)&lt;&gt;"",INDEX(ORCAMENTO!$N:$N,$B236)&lt;&gt;""),"Ano 3; ","")&amp;IF(OR(INDEX(ORCAMENTO!$P:$P,$B236)&lt;&gt;"",INDEX(ORCAMENTO!$Q:$Q,$B236)&lt;&gt;""),"Ano 4; ","")&amp;IF(OR(INDEX(ORCAMENTO!$S:$S,$B236)&lt;&gt;"",INDEX(ORCAMENTO!$T:$T,$B236)&lt;&gt;""),"Ano 5; ","")&amp;IF(OR(INDEX(ORCAMENTO!$V:$V,$B236)&lt;&gt;"",INDEX(ORCAMENTO!$W:$W,$B236)&lt;&gt;""),"Ano 6; ","")))</f>
        <v/>
      </c>
      <c r="G236" s="311" t="str">
        <f ca="1">IF($B236="","",IF(INDEX(ORCAMENTO!$G:$G,$B236)&lt;&gt;"",INDEX(ORCAMENTO!$G:$G,$B236),IF(INDEX(ORCAMENTO!$J:$J,$B236)&lt;&gt;"",INDEX(ORCAMENTO!$J:$J,$B236),IF(INDEX(ORCAMENTO!$M:$M,$B236)&lt;&gt;"",INDEX(ORCAMENTO!$M:$M,$B236),IF(INDEX(ORCAMENTO!$P:$P,$B236)&lt;&gt;"",INDEX(ORCAMENTO!$P:$P,$B236),IF(INDEX(ORCAMENTO!$S:$S,$B236)&lt;&gt;"",INDEX(ORCAMENTO!$S:$S,$B236),INDEX(ORCAMENTO!$V:$V,$B236)))))))</f>
        <v/>
      </c>
      <c r="H236" s="312" t="str">
        <f ca="1">IF($B236="","",IF(INDEX(ORCAMENTO!$H:$H,$B236)&lt;&gt;"",INDEX(ORCAMENTO!$H:$H,$B236),IF(INDEX(ORCAMENTO!$K:$K,$B236)&lt;&gt;"",INDEX(ORCAMENTO!$K:$K,$B236),IF(INDEX(ORCAMENTO!$N:$N,$B236)&lt;&gt;"",INDEX(ORCAMENTO!$N:$N,$B236),IF(INDEX(ORCAMENTO!$Q:$Q,$B236)&lt;&gt;"",INDEX(ORCAMENTO!$Q:$Q,$B236),IF(INDEX(ORCAMENTO!$T:$T,$B236)&lt;&gt;"",INDEX(ORCAMENTO!$T:$T,$B236),INDEX(ORCAMENTO!$W:$W,$B236)))))))</f>
        <v/>
      </c>
      <c r="I236" s="255" t="str">
        <f ca="1">IF($B236="","",IF(INDEX(ORCAMENTO!$AI:$AI,$B236)&lt;&gt;"",INDEX(ORCAMENTO!$AI:$AI,$B236),IF(INDEX(ORCAMENTO!$AG:$AG,$B236),"Memorial de cálculo ou anexo obrigatório não informado para item acima do limite.",IF(AND(INDEX(ORCAMENTO!$AC:$AC,$B236),NOT(INDEX(ORCAMENTO!$AE:$AE,$B236))),"Informe pelo menos um ano completo com valor unitário e quantidade.","Pendência identificada automaticamente."))))</f>
        <v/>
      </c>
      <c r="N236" s="255">
        <f t="shared" si="8"/>
        <v>237</v>
      </c>
      <c r="O236" s="255">
        <f ca="1">IF(INDEX(ORCAMENTO!$AI:$AI,$N236)&lt;&gt;"",1,0)</f>
        <v>0</v>
      </c>
      <c r="P236" s="255">
        <f t="shared" ca="1" si="9"/>
        <v>11</v>
      </c>
      <c r="Q236" s="255" t="str">
        <f ca="1">INDEX(ORCAMENTO!$AI:$AI,$N236)</f>
        <v/>
      </c>
    </row>
    <row r="237" spans="2:17" ht="15" customHeight="1" x14ac:dyDescent="0.25">
      <c r="B237" s="255" t="str">
        <f ca="1">IFERROR(INDEX(_AUX_ANALISE!$A$1:$A$2461,MATCH(ROW()-34,_AUX_ANALISE!$C$1:$C$2461,0)),"")</f>
        <v/>
      </c>
      <c r="C237" s="255" t="str">
        <f ca="1">IF($B237="","",INDEX(ORCAMENTO!$B:$B,$B237))</f>
        <v/>
      </c>
      <c r="D237" s="255" t="str">
        <f ca="1">IF($B237="","",INDEX(ORCAMENTO!$E:$E,$B237))</f>
        <v/>
      </c>
      <c r="E237" s="255" t="str">
        <f ca="1">IF($B237="","",INDEX(ORCAMENTO!$D:$D,$B237))</f>
        <v/>
      </c>
      <c r="F237" s="255" t="str">
        <f ca="1">IF($B237="","",TRIM(IF(OR(INDEX(ORCAMENTO!$G:$G,$B237)&lt;&gt;"",INDEX(ORCAMENTO!$H:$H,$B237)&lt;&gt;""),"Ano 1; ","")&amp;IF(OR(INDEX(ORCAMENTO!$J:$J,$B237)&lt;&gt;"",INDEX(ORCAMENTO!$K:$K,$B237)&lt;&gt;""),"Ano 2; ","")&amp;IF(OR(INDEX(ORCAMENTO!$M:$M,$B237)&lt;&gt;"",INDEX(ORCAMENTO!$N:$N,$B237)&lt;&gt;""),"Ano 3; ","")&amp;IF(OR(INDEX(ORCAMENTO!$P:$P,$B237)&lt;&gt;"",INDEX(ORCAMENTO!$Q:$Q,$B237)&lt;&gt;""),"Ano 4; ","")&amp;IF(OR(INDEX(ORCAMENTO!$S:$S,$B237)&lt;&gt;"",INDEX(ORCAMENTO!$T:$T,$B237)&lt;&gt;""),"Ano 5; ","")&amp;IF(OR(INDEX(ORCAMENTO!$V:$V,$B237)&lt;&gt;"",INDEX(ORCAMENTO!$W:$W,$B237)&lt;&gt;""),"Ano 6; ","")))</f>
        <v/>
      </c>
      <c r="G237" s="311" t="str">
        <f ca="1">IF($B237="","",IF(INDEX(ORCAMENTO!$G:$G,$B237)&lt;&gt;"",INDEX(ORCAMENTO!$G:$G,$B237),IF(INDEX(ORCAMENTO!$J:$J,$B237)&lt;&gt;"",INDEX(ORCAMENTO!$J:$J,$B237),IF(INDEX(ORCAMENTO!$M:$M,$B237)&lt;&gt;"",INDEX(ORCAMENTO!$M:$M,$B237),IF(INDEX(ORCAMENTO!$P:$P,$B237)&lt;&gt;"",INDEX(ORCAMENTO!$P:$P,$B237),IF(INDEX(ORCAMENTO!$S:$S,$B237)&lt;&gt;"",INDEX(ORCAMENTO!$S:$S,$B237),INDEX(ORCAMENTO!$V:$V,$B237)))))))</f>
        <v/>
      </c>
      <c r="H237" s="312" t="str">
        <f ca="1">IF($B237="","",IF(INDEX(ORCAMENTO!$H:$H,$B237)&lt;&gt;"",INDEX(ORCAMENTO!$H:$H,$B237),IF(INDEX(ORCAMENTO!$K:$K,$B237)&lt;&gt;"",INDEX(ORCAMENTO!$K:$K,$B237),IF(INDEX(ORCAMENTO!$N:$N,$B237)&lt;&gt;"",INDEX(ORCAMENTO!$N:$N,$B237),IF(INDEX(ORCAMENTO!$Q:$Q,$B237)&lt;&gt;"",INDEX(ORCAMENTO!$Q:$Q,$B237),IF(INDEX(ORCAMENTO!$T:$T,$B237)&lt;&gt;"",INDEX(ORCAMENTO!$T:$T,$B237),INDEX(ORCAMENTO!$W:$W,$B237)))))))</f>
        <v/>
      </c>
      <c r="I237" s="255" t="str">
        <f ca="1">IF($B237="","",IF(INDEX(ORCAMENTO!$AI:$AI,$B237)&lt;&gt;"",INDEX(ORCAMENTO!$AI:$AI,$B237),IF(INDEX(ORCAMENTO!$AG:$AG,$B237),"Memorial de cálculo ou anexo obrigatório não informado para item acima do limite.",IF(AND(INDEX(ORCAMENTO!$AC:$AC,$B237),NOT(INDEX(ORCAMENTO!$AE:$AE,$B237))),"Informe pelo menos um ano completo com valor unitário e quantidade.","Pendência identificada automaticamente."))))</f>
        <v/>
      </c>
      <c r="N237" s="255">
        <f t="shared" si="8"/>
        <v>238</v>
      </c>
      <c r="O237" s="255">
        <f ca="1">IF(INDEX(ORCAMENTO!$AI:$AI,$N237)&lt;&gt;"",1,0)</f>
        <v>0</v>
      </c>
      <c r="P237" s="255">
        <f t="shared" ca="1" si="9"/>
        <v>11</v>
      </c>
      <c r="Q237" s="255" t="str">
        <f ca="1">INDEX(ORCAMENTO!$AI:$AI,$N237)</f>
        <v/>
      </c>
    </row>
    <row r="238" spans="2:17" ht="15" customHeight="1" x14ac:dyDescent="0.25">
      <c r="B238" s="255" t="str">
        <f ca="1">IFERROR(INDEX(_AUX_ANALISE!$A$1:$A$2461,MATCH(ROW()-34,_AUX_ANALISE!$C$1:$C$2461,0)),"")</f>
        <v/>
      </c>
      <c r="C238" s="255" t="str">
        <f ca="1">IF($B238="","",INDEX(ORCAMENTO!$B:$B,$B238))</f>
        <v/>
      </c>
      <c r="D238" s="255" t="str">
        <f ca="1">IF($B238="","",INDEX(ORCAMENTO!$E:$E,$B238))</f>
        <v/>
      </c>
      <c r="E238" s="255" t="str">
        <f ca="1">IF($B238="","",INDEX(ORCAMENTO!$D:$D,$B238))</f>
        <v/>
      </c>
      <c r="F238" s="255" t="str">
        <f ca="1">IF($B238="","",TRIM(IF(OR(INDEX(ORCAMENTO!$G:$G,$B238)&lt;&gt;"",INDEX(ORCAMENTO!$H:$H,$B238)&lt;&gt;""),"Ano 1; ","")&amp;IF(OR(INDEX(ORCAMENTO!$J:$J,$B238)&lt;&gt;"",INDEX(ORCAMENTO!$K:$K,$B238)&lt;&gt;""),"Ano 2; ","")&amp;IF(OR(INDEX(ORCAMENTO!$M:$M,$B238)&lt;&gt;"",INDEX(ORCAMENTO!$N:$N,$B238)&lt;&gt;""),"Ano 3; ","")&amp;IF(OR(INDEX(ORCAMENTO!$P:$P,$B238)&lt;&gt;"",INDEX(ORCAMENTO!$Q:$Q,$B238)&lt;&gt;""),"Ano 4; ","")&amp;IF(OR(INDEX(ORCAMENTO!$S:$S,$B238)&lt;&gt;"",INDEX(ORCAMENTO!$T:$T,$B238)&lt;&gt;""),"Ano 5; ","")&amp;IF(OR(INDEX(ORCAMENTO!$V:$V,$B238)&lt;&gt;"",INDEX(ORCAMENTO!$W:$W,$B238)&lt;&gt;""),"Ano 6; ","")))</f>
        <v/>
      </c>
      <c r="G238" s="311" t="str">
        <f ca="1">IF($B238="","",IF(INDEX(ORCAMENTO!$G:$G,$B238)&lt;&gt;"",INDEX(ORCAMENTO!$G:$G,$B238),IF(INDEX(ORCAMENTO!$J:$J,$B238)&lt;&gt;"",INDEX(ORCAMENTO!$J:$J,$B238),IF(INDEX(ORCAMENTO!$M:$M,$B238)&lt;&gt;"",INDEX(ORCAMENTO!$M:$M,$B238),IF(INDEX(ORCAMENTO!$P:$P,$B238)&lt;&gt;"",INDEX(ORCAMENTO!$P:$P,$B238),IF(INDEX(ORCAMENTO!$S:$S,$B238)&lt;&gt;"",INDEX(ORCAMENTO!$S:$S,$B238),INDEX(ORCAMENTO!$V:$V,$B238)))))))</f>
        <v/>
      </c>
      <c r="H238" s="312" t="str">
        <f ca="1">IF($B238="","",IF(INDEX(ORCAMENTO!$H:$H,$B238)&lt;&gt;"",INDEX(ORCAMENTO!$H:$H,$B238),IF(INDEX(ORCAMENTO!$K:$K,$B238)&lt;&gt;"",INDEX(ORCAMENTO!$K:$K,$B238),IF(INDEX(ORCAMENTO!$N:$N,$B238)&lt;&gt;"",INDEX(ORCAMENTO!$N:$N,$B238),IF(INDEX(ORCAMENTO!$Q:$Q,$B238)&lt;&gt;"",INDEX(ORCAMENTO!$Q:$Q,$B238),IF(INDEX(ORCAMENTO!$T:$T,$B238)&lt;&gt;"",INDEX(ORCAMENTO!$T:$T,$B238),INDEX(ORCAMENTO!$W:$W,$B238)))))))</f>
        <v/>
      </c>
      <c r="I238" s="255" t="str">
        <f ca="1">IF($B238="","",IF(INDEX(ORCAMENTO!$AI:$AI,$B238)&lt;&gt;"",INDEX(ORCAMENTO!$AI:$AI,$B238),IF(INDEX(ORCAMENTO!$AG:$AG,$B238),"Memorial de cálculo ou anexo obrigatório não informado para item acima do limite.",IF(AND(INDEX(ORCAMENTO!$AC:$AC,$B238),NOT(INDEX(ORCAMENTO!$AE:$AE,$B238))),"Informe pelo menos um ano completo com valor unitário e quantidade.","Pendência identificada automaticamente."))))</f>
        <v/>
      </c>
      <c r="N238" s="255">
        <f t="shared" si="8"/>
        <v>239</v>
      </c>
      <c r="O238" s="255">
        <f ca="1">IF(INDEX(ORCAMENTO!$AI:$AI,$N238)&lt;&gt;"",1,0)</f>
        <v>0</v>
      </c>
      <c r="P238" s="255">
        <f t="shared" ca="1" si="9"/>
        <v>11</v>
      </c>
      <c r="Q238" s="255" t="str">
        <f ca="1">INDEX(ORCAMENTO!$AI:$AI,$N238)</f>
        <v/>
      </c>
    </row>
    <row r="239" spans="2:17" ht="15" customHeight="1" x14ac:dyDescent="0.25">
      <c r="B239" s="255" t="str">
        <f ca="1">IFERROR(INDEX(_AUX_ANALISE!$A$1:$A$2461,MATCH(ROW()-34,_AUX_ANALISE!$C$1:$C$2461,0)),"")</f>
        <v/>
      </c>
      <c r="C239" s="255" t="str">
        <f ca="1">IF($B239="","",INDEX(ORCAMENTO!$B:$B,$B239))</f>
        <v/>
      </c>
      <c r="D239" s="255" t="str">
        <f ca="1">IF($B239="","",INDEX(ORCAMENTO!$E:$E,$B239))</f>
        <v/>
      </c>
      <c r="E239" s="255" t="str">
        <f ca="1">IF($B239="","",INDEX(ORCAMENTO!$D:$D,$B239))</f>
        <v/>
      </c>
      <c r="F239" s="255" t="str">
        <f ca="1">IF($B239="","",TRIM(IF(OR(INDEX(ORCAMENTO!$G:$G,$B239)&lt;&gt;"",INDEX(ORCAMENTO!$H:$H,$B239)&lt;&gt;""),"Ano 1; ","")&amp;IF(OR(INDEX(ORCAMENTO!$J:$J,$B239)&lt;&gt;"",INDEX(ORCAMENTO!$K:$K,$B239)&lt;&gt;""),"Ano 2; ","")&amp;IF(OR(INDEX(ORCAMENTO!$M:$M,$B239)&lt;&gt;"",INDEX(ORCAMENTO!$N:$N,$B239)&lt;&gt;""),"Ano 3; ","")&amp;IF(OR(INDEX(ORCAMENTO!$P:$P,$B239)&lt;&gt;"",INDEX(ORCAMENTO!$Q:$Q,$B239)&lt;&gt;""),"Ano 4; ","")&amp;IF(OR(INDEX(ORCAMENTO!$S:$S,$B239)&lt;&gt;"",INDEX(ORCAMENTO!$T:$T,$B239)&lt;&gt;""),"Ano 5; ","")&amp;IF(OR(INDEX(ORCAMENTO!$V:$V,$B239)&lt;&gt;"",INDEX(ORCAMENTO!$W:$W,$B239)&lt;&gt;""),"Ano 6; ","")))</f>
        <v/>
      </c>
      <c r="G239" s="311" t="str">
        <f ca="1">IF($B239="","",IF(INDEX(ORCAMENTO!$G:$G,$B239)&lt;&gt;"",INDEX(ORCAMENTO!$G:$G,$B239),IF(INDEX(ORCAMENTO!$J:$J,$B239)&lt;&gt;"",INDEX(ORCAMENTO!$J:$J,$B239),IF(INDEX(ORCAMENTO!$M:$M,$B239)&lt;&gt;"",INDEX(ORCAMENTO!$M:$M,$B239),IF(INDEX(ORCAMENTO!$P:$P,$B239)&lt;&gt;"",INDEX(ORCAMENTO!$P:$P,$B239),IF(INDEX(ORCAMENTO!$S:$S,$B239)&lt;&gt;"",INDEX(ORCAMENTO!$S:$S,$B239),INDEX(ORCAMENTO!$V:$V,$B239)))))))</f>
        <v/>
      </c>
      <c r="H239" s="312" t="str">
        <f ca="1">IF($B239="","",IF(INDEX(ORCAMENTO!$H:$H,$B239)&lt;&gt;"",INDEX(ORCAMENTO!$H:$H,$B239),IF(INDEX(ORCAMENTO!$K:$K,$B239)&lt;&gt;"",INDEX(ORCAMENTO!$K:$K,$B239),IF(INDEX(ORCAMENTO!$N:$N,$B239)&lt;&gt;"",INDEX(ORCAMENTO!$N:$N,$B239),IF(INDEX(ORCAMENTO!$Q:$Q,$B239)&lt;&gt;"",INDEX(ORCAMENTO!$Q:$Q,$B239),IF(INDEX(ORCAMENTO!$T:$T,$B239)&lt;&gt;"",INDEX(ORCAMENTO!$T:$T,$B239),INDEX(ORCAMENTO!$W:$W,$B239)))))))</f>
        <v/>
      </c>
      <c r="I239" s="255" t="str">
        <f ca="1">IF($B239="","",IF(INDEX(ORCAMENTO!$AI:$AI,$B239)&lt;&gt;"",INDEX(ORCAMENTO!$AI:$AI,$B239),IF(INDEX(ORCAMENTO!$AG:$AG,$B239),"Memorial de cálculo ou anexo obrigatório não informado para item acima do limite.",IF(AND(INDEX(ORCAMENTO!$AC:$AC,$B239),NOT(INDEX(ORCAMENTO!$AE:$AE,$B239))),"Informe pelo menos um ano completo com valor unitário e quantidade.","Pendência identificada automaticamente."))))</f>
        <v/>
      </c>
      <c r="N239" s="255">
        <f t="shared" si="8"/>
        <v>240</v>
      </c>
      <c r="O239" s="255">
        <f ca="1">IF(INDEX(ORCAMENTO!$AI:$AI,$N239)&lt;&gt;"",1,0)</f>
        <v>0</v>
      </c>
      <c r="P239" s="255">
        <f t="shared" ca="1" si="9"/>
        <v>11</v>
      </c>
      <c r="Q239" s="255" t="str">
        <f ca="1">INDEX(ORCAMENTO!$AI:$AI,$N239)</f>
        <v/>
      </c>
    </row>
    <row r="240" spans="2:17" ht="15" customHeight="1" x14ac:dyDescent="0.25">
      <c r="B240" s="255" t="str">
        <f ca="1">IFERROR(INDEX(_AUX_ANALISE!$A$1:$A$2461,MATCH(ROW()-34,_AUX_ANALISE!$C$1:$C$2461,0)),"")</f>
        <v/>
      </c>
      <c r="C240" s="255" t="str">
        <f ca="1">IF($B240="","",INDEX(ORCAMENTO!$B:$B,$B240))</f>
        <v/>
      </c>
      <c r="D240" s="255" t="str">
        <f ca="1">IF($B240="","",INDEX(ORCAMENTO!$E:$E,$B240))</f>
        <v/>
      </c>
      <c r="E240" s="255" t="str">
        <f ca="1">IF($B240="","",INDEX(ORCAMENTO!$D:$D,$B240))</f>
        <v/>
      </c>
      <c r="F240" s="255" t="str">
        <f ca="1">IF($B240="","",TRIM(IF(OR(INDEX(ORCAMENTO!$G:$G,$B240)&lt;&gt;"",INDEX(ORCAMENTO!$H:$H,$B240)&lt;&gt;""),"Ano 1; ","")&amp;IF(OR(INDEX(ORCAMENTO!$J:$J,$B240)&lt;&gt;"",INDEX(ORCAMENTO!$K:$K,$B240)&lt;&gt;""),"Ano 2; ","")&amp;IF(OR(INDEX(ORCAMENTO!$M:$M,$B240)&lt;&gt;"",INDEX(ORCAMENTO!$N:$N,$B240)&lt;&gt;""),"Ano 3; ","")&amp;IF(OR(INDEX(ORCAMENTO!$P:$P,$B240)&lt;&gt;"",INDEX(ORCAMENTO!$Q:$Q,$B240)&lt;&gt;""),"Ano 4; ","")&amp;IF(OR(INDEX(ORCAMENTO!$S:$S,$B240)&lt;&gt;"",INDEX(ORCAMENTO!$T:$T,$B240)&lt;&gt;""),"Ano 5; ","")&amp;IF(OR(INDEX(ORCAMENTO!$V:$V,$B240)&lt;&gt;"",INDEX(ORCAMENTO!$W:$W,$B240)&lt;&gt;""),"Ano 6; ","")))</f>
        <v/>
      </c>
      <c r="G240" s="311" t="str">
        <f ca="1">IF($B240="","",IF(INDEX(ORCAMENTO!$G:$G,$B240)&lt;&gt;"",INDEX(ORCAMENTO!$G:$G,$B240),IF(INDEX(ORCAMENTO!$J:$J,$B240)&lt;&gt;"",INDEX(ORCAMENTO!$J:$J,$B240),IF(INDEX(ORCAMENTO!$M:$M,$B240)&lt;&gt;"",INDEX(ORCAMENTO!$M:$M,$B240),IF(INDEX(ORCAMENTO!$P:$P,$B240)&lt;&gt;"",INDEX(ORCAMENTO!$P:$P,$B240),IF(INDEX(ORCAMENTO!$S:$S,$B240)&lt;&gt;"",INDEX(ORCAMENTO!$S:$S,$B240),INDEX(ORCAMENTO!$V:$V,$B240)))))))</f>
        <v/>
      </c>
      <c r="H240" s="312" t="str">
        <f ca="1">IF($B240="","",IF(INDEX(ORCAMENTO!$H:$H,$B240)&lt;&gt;"",INDEX(ORCAMENTO!$H:$H,$B240),IF(INDEX(ORCAMENTO!$K:$K,$B240)&lt;&gt;"",INDEX(ORCAMENTO!$K:$K,$B240),IF(INDEX(ORCAMENTO!$N:$N,$B240)&lt;&gt;"",INDEX(ORCAMENTO!$N:$N,$B240),IF(INDEX(ORCAMENTO!$Q:$Q,$B240)&lt;&gt;"",INDEX(ORCAMENTO!$Q:$Q,$B240),IF(INDEX(ORCAMENTO!$T:$T,$B240)&lt;&gt;"",INDEX(ORCAMENTO!$T:$T,$B240),INDEX(ORCAMENTO!$W:$W,$B240)))))))</f>
        <v/>
      </c>
      <c r="I240" s="255" t="str">
        <f ca="1">IF($B240="","",IF(INDEX(ORCAMENTO!$AI:$AI,$B240)&lt;&gt;"",INDEX(ORCAMENTO!$AI:$AI,$B240),IF(INDEX(ORCAMENTO!$AG:$AG,$B240),"Memorial de cálculo ou anexo obrigatório não informado para item acima do limite.",IF(AND(INDEX(ORCAMENTO!$AC:$AC,$B240),NOT(INDEX(ORCAMENTO!$AE:$AE,$B240))),"Informe pelo menos um ano completo com valor unitário e quantidade.","Pendência identificada automaticamente."))))</f>
        <v/>
      </c>
      <c r="N240" s="255">
        <f t="shared" si="8"/>
        <v>241</v>
      </c>
      <c r="O240" s="255">
        <f ca="1">IF(INDEX(ORCAMENTO!$AI:$AI,$N240)&lt;&gt;"",1,0)</f>
        <v>0</v>
      </c>
      <c r="P240" s="255">
        <f t="shared" ca="1" si="9"/>
        <v>11</v>
      </c>
      <c r="Q240" s="255" t="str">
        <f ca="1">INDEX(ORCAMENTO!$AI:$AI,$N240)</f>
        <v/>
      </c>
    </row>
    <row r="241" spans="2:17" ht="15" customHeight="1" x14ac:dyDescent="0.25">
      <c r="B241" s="255" t="str">
        <f ca="1">IFERROR(INDEX(_AUX_ANALISE!$A$1:$A$2461,MATCH(ROW()-34,_AUX_ANALISE!$C$1:$C$2461,0)),"")</f>
        <v/>
      </c>
      <c r="C241" s="255" t="str">
        <f ca="1">IF($B241="","",INDEX(ORCAMENTO!$B:$B,$B241))</f>
        <v/>
      </c>
      <c r="D241" s="255" t="str">
        <f ca="1">IF($B241="","",INDEX(ORCAMENTO!$E:$E,$B241))</f>
        <v/>
      </c>
      <c r="E241" s="255" t="str">
        <f ca="1">IF($B241="","",INDEX(ORCAMENTO!$D:$D,$B241))</f>
        <v/>
      </c>
      <c r="F241" s="255" t="str">
        <f ca="1">IF($B241="","",TRIM(IF(OR(INDEX(ORCAMENTO!$G:$G,$B241)&lt;&gt;"",INDEX(ORCAMENTO!$H:$H,$B241)&lt;&gt;""),"Ano 1; ","")&amp;IF(OR(INDEX(ORCAMENTO!$J:$J,$B241)&lt;&gt;"",INDEX(ORCAMENTO!$K:$K,$B241)&lt;&gt;""),"Ano 2; ","")&amp;IF(OR(INDEX(ORCAMENTO!$M:$M,$B241)&lt;&gt;"",INDEX(ORCAMENTO!$N:$N,$B241)&lt;&gt;""),"Ano 3; ","")&amp;IF(OR(INDEX(ORCAMENTO!$P:$P,$B241)&lt;&gt;"",INDEX(ORCAMENTO!$Q:$Q,$B241)&lt;&gt;""),"Ano 4; ","")&amp;IF(OR(INDEX(ORCAMENTO!$S:$S,$B241)&lt;&gt;"",INDEX(ORCAMENTO!$T:$T,$B241)&lt;&gt;""),"Ano 5; ","")&amp;IF(OR(INDEX(ORCAMENTO!$V:$V,$B241)&lt;&gt;"",INDEX(ORCAMENTO!$W:$W,$B241)&lt;&gt;""),"Ano 6; ","")))</f>
        <v/>
      </c>
      <c r="G241" s="311" t="str">
        <f ca="1">IF($B241="","",IF(INDEX(ORCAMENTO!$G:$G,$B241)&lt;&gt;"",INDEX(ORCAMENTO!$G:$G,$B241),IF(INDEX(ORCAMENTO!$J:$J,$B241)&lt;&gt;"",INDEX(ORCAMENTO!$J:$J,$B241),IF(INDEX(ORCAMENTO!$M:$M,$B241)&lt;&gt;"",INDEX(ORCAMENTO!$M:$M,$B241),IF(INDEX(ORCAMENTO!$P:$P,$B241)&lt;&gt;"",INDEX(ORCAMENTO!$P:$P,$B241),IF(INDEX(ORCAMENTO!$S:$S,$B241)&lt;&gt;"",INDEX(ORCAMENTO!$S:$S,$B241),INDEX(ORCAMENTO!$V:$V,$B241)))))))</f>
        <v/>
      </c>
      <c r="H241" s="312" t="str">
        <f ca="1">IF($B241="","",IF(INDEX(ORCAMENTO!$H:$H,$B241)&lt;&gt;"",INDEX(ORCAMENTO!$H:$H,$B241),IF(INDEX(ORCAMENTO!$K:$K,$B241)&lt;&gt;"",INDEX(ORCAMENTO!$K:$K,$B241),IF(INDEX(ORCAMENTO!$N:$N,$B241)&lt;&gt;"",INDEX(ORCAMENTO!$N:$N,$B241),IF(INDEX(ORCAMENTO!$Q:$Q,$B241)&lt;&gt;"",INDEX(ORCAMENTO!$Q:$Q,$B241),IF(INDEX(ORCAMENTO!$T:$T,$B241)&lt;&gt;"",INDEX(ORCAMENTO!$T:$T,$B241),INDEX(ORCAMENTO!$W:$W,$B241)))))))</f>
        <v/>
      </c>
      <c r="I241" s="255" t="str">
        <f ca="1">IF($B241="","",IF(INDEX(ORCAMENTO!$AI:$AI,$B241)&lt;&gt;"",INDEX(ORCAMENTO!$AI:$AI,$B241),IF(INDEX(ORCAMENTO!$AG:$AG,$B241),"Memorial de cálculo ou anexo obrigatório não informado para item acima do limite.",IF(AND(INDEX(ORCAMENTO!$AC:$AC,$B241),NOT(INDEX(ORCAMENTO!$AE:$AE,$B241))),"Informe pelo menos um ano completo com valor unitário e quantidade.","Pendência identificada automaticamente."))))</f>
        <v/>
      </c>
      <c r="N241" s="255">
        <f t="shared" si="8"/>
        <v>242</v>
      </c>
      <c r="O241" s="255">
        <f ca="1">IF(INDEX(ORCAMENTO!$AI:$AI,$N241)&lt;&gt;"",1,0)</f>
        <v>0</v>
      </c>
      <c r="P241" s="255">
        <f t="shared" ca="1" si="9"/>
        <v>11</v>
      </c>
      <c r="Q241" s="255" t="str">
        <f ca="1">INDEX(ORCAMENTO!$AI:$AI,$N241)</f>
        <v/>
      </c>
    </row>
    <row r="242" spans="2:17" ht="15" customHeight="1" x14ac:dyDescent="0.25">
      <c r="B242" s="255" t="str">
        <f ca="1">IFERROR(INDEX(_AUX_ANALISE!$A$1:$A$2461,MATCH(ROW()-34,_AUX_ANALISE!$C$1:$C$2461,0)),"")</f>
        <v/>
      </c>
      <c r="C242" s="255" t="str">
        <f ca="1">IF($B242="","",INDEX(ORCAMENTO!$B:$B,$B242))</f>
        <v/>
      </c>
      <c r="D242" s="255" t="str">
        <f ca="1">IF($B242="","",INDEX(ORCAMENTO!$E:$E,$B242))</f>
        <v/>
      </c>
      <c r="E242" s="255" t="str">
        <f ca="1">IF($B242="","",INDEX(ORCAMENTO!$D:$D,$B242))</f>
        <v/>
      </c>
      <c r="F242" s="255" t="str">
        <f ca="1">IF($B242="","",TRIM(IF(OR(INDEX(ORCAMENTO!$G:$G,$B242)&lt;&gt;"",INDEX(ORCAMENTO!$H:$H,$B242)&lt;&gt;""),"Ano 1; ","")&amp;IF(OR(INDEX(ORCAMENTO!$J:$J,$B242)&lt;&gt;"",INDEX(ORCAMENTO!$K:$K,$B242)&lt;&gt;""),"Ano 2; ","")&amp;IF(OR(INDEX(ORCAMENTO!$M:$M,$B242)&lt;&gt;"",INDEX(ORCAMENTO!$N:$N,$B242)&lt;&gt;""),"Ano 3; ","")&amp;IF(OR(INDEX(ORCAMENTO!$P:$P,$B242)&lt;&gt;"",INDEX(ORCAMENTO!$Q:$Q,$B242)&lt;&gt;""),"Ano 4; ","")&amp;IF(OR(INDEX(ORCAMENTO!$S:$S,$B242)&lt;&gt;"",INDEX(ORCAMENTO!$T:$T,$B242)&lt;&gt;""),"Ano 5; ","")&amp;IF(OR(INDEX(ORCAMENTO!$V:$V,$B242)&lt;&gt;"",INDEX(ORCAMENTO!$W:$W,$B242)&lt;&gt;""),"Ano 6; ","")))</f>
        <v/>
      </c>
      <c r="G242" s="311" t="str">
        <f ca="1">IF($B242="","",IF(INDEX(ORCAMENTO!$G:$G,$B242)&lt;&gt;"",INDEX(ORCAMENTO!$G:$G,$B242),IF(INDEX(ORCAMENTO!$J:$J,$B242)&lt;&gt;"",INDEX(ORCAMENTO!$J:$J,$B242),IF(INDEX(ORCAMENTO!$M:$M,$B242)&lt;&gt;"",INDEX(ORCAMENTO!$M:$M,$B242),IF(INDEX(ORCAMENTO!$P:$P,$B242)&lt;&gt;"",INDEX(ORCAMENTO!$P:$P,$B242),IF(INDEX(ORCAMENTO!$S:$S,$B242)&lt;&gt;"",INDEX(ORCAMENTO!$S:$S,$B242),INDEX(ORCAMENTO!$V:$V,$B242)))))))</f>
        <v/>
      </c>
      <c r="H242" s="312" t="str">
        <f ca="1">IF($B242="","",IF(INDEX(ORCAMENTO!$H:$H,$B242)&lt;&gt;"",INDEX(ORCAMENTO!$H:$H,$B242),IF(INDEX(ORCAMENTO!$K:$K,$B242)&lt;&gt;"",INDEX(ORCAMENTO!$K:$K,$B242),IF(INDEX(ORCAMENTO!$N:$N,$B242)&lt;&gt;"",INDEX(ORCAMENTO!$N:$N,$B242),IF(INDEX(ORCAMENTO!$Q:$Q,$B242)&lt;&gt;"",INDEX(ORCAMENTO!$Q:$Q,$B242),IF(INDEX(ORCAMENTO!$T:$T,$B242)&lt;&gt;"",INDEX(ORCAMENTO!$T:$T,$B242),INDEX(ORCAMENTO!$W:$W,$B242)))))))</f>
        <v/>
      </c>
      <c r="I242" s="255" t="str">
        <f ca="1">IF($B242="","",IF(INDEX(ORCAMENTO!$AI:$AI,$B242)&lt;&gt;"",INDEX(ORCAMENTO!$AI:$AI,$B242),IF(INDEX(ORCAMENTO!$AG:$AG,$B242),"Memorial de cálculo ou anexo obrigatório não informado para item acima do limite.",IF(AND(INDEX(ORCAMENTO!$AC:$AC,$B242),NOT(INDEX(ORCAMENTO!$AE:$AE,$B242))),"Informe pelo menos um ano completo com valor unitário e quantidade.","Pendência identificada automaticamente."))))</f>
        <v/>
      </c>
      <c r="N242" s="255">
        <f t="shared" si="8"/>
        <v>243</v>
      </c>
      <c r="O242" s="255">
        <f ca="1">IF(INDEX(ORCAMENTO!$AI:$AI,$N242)&lt;&gt;"",1,0)</f>
        <v>0</v>
      </c>
      <c r="P242" s="255">
        <f t="shared" ca="1" si="9"/>
        <v>11</v>
      </c>
      <c r="Q242" s="255" t="str">
        <f ca="1">INDEX(ORCAMENTO!$AI:$AI,$N242)</f>
        <v/>
      </c>
    </row>
    <row r="243" spans="2:17" ht="15" customHeight="1" x14ac:dyDescent="0.25">
      <c r="B243" s="255" t="str">
        <f ca="1">IFERROR(INDEX(_AUX_ANALISE!$A$1:$A$2461,MATCH(ROW()-34,_AUX_ANALISE!$C$1:$C$2461,0)),"")</f>
        <v/>
      </c>
      <c r="C243" s="255" t="str">
        <f ca="1">IF($B243="","",INDEX(ORCAMENTO!$B:$B,$B243))</f>
        <v/>
      </c>
      <c r="D243" s="255" t="str">
        <f ca="1">IF($B243="","",INDEX(ORCAMENTO!$E:$E,$B243))</f>
        <v/>
      </c>
      <c r="E243" s="255" t="str">
        <f ca="1">IF($B243="","",INDEX(ORCAMENTO!$D:$D,$B243))</f>
        <v/>
      </c>
      <c r="F243" s="255" t="str">
        <f ca="1">IF($B243="","",TRIM(IF(OR(INDEX(ORCAMENTO!$G:$G,$B243)&lt;&gt;"",INDEX(ORCAMENTO!$H:$H,$B243)&lt;&gt;""),"Ano 1; ","")&amp;IF(OR(INDEX(ORCAMENTO!$J:$J,$B243)&lt;&gt;"",INDEX(ORCAMENTO!$K:$K,$B243)&lt;&gt;""),"Ano 2; ","")&amp;IF(OR(INDEX(ORCAMENTO!$M:$M,$B243)&lt;&gt;"",INDEX(ORCAMENTO!$N:$N,$B243)&lt;&gt;""),"Ano 3; ","")&amp;IF(OR(INDEX(ORCAMENTO!$P:$P,$B243)&lt;&gt;"",INDEX(ORCAMENTO!$Q:$Q,$B243)&lt;&gt;""),"Ano 4; ","")&amp;IF(OR(INDEX(ORCAMENTO!$S:$S,$B243)&lt;&gt;"",INDEX(ORCAMENTO!$T:$T,$B243)&lt;&gt;""),"Ano 5; ","")&amp;IF(OR(INDEX(ORCAMENTO!$V:$V,$B243)&lt;&gt;"",INDEX(ORCAMENTO!$W:$W,$B243)&lt;&gt;""),"Ano 6; ","")))</f>
        <v/>
      </c>
      <c r="G243" s="311" t="str">
        <f ca="1">IF($B243="","",IF(INDEX(ORCAMENTO!$G:$G,$B243)&lt;&gt;"",INDEX(ORCAMENTO!$G:$G,$B243),IF(INDEX(ORCAMENTO!$J:$J,$B243)&lt;&gt;"",INDEX(ORCAMENTO!$J:$J,$B243),IF(INDEX(ORCAMENTO!$M:$M,$B243)&lt;&gt;"",INDEX(ORCAMENTO!$M:$M,$B243),IF(INDEX(ORCAMENTO!$P:$P,$B243)&lt;&gt;"",INDEX(ORCAMENTO!$P:$P,$B243),IF(INDEX(ORCAMENTO!$S:$S,$B243)&lt;&gt;"",INDEX(ORCAMENTO!$S:$S,$B243),INDEX(ORCAMENTO!$V:$V,$B243)))))))</f>
        <v/>
      </c>
      <c r="H243" s="312" t="str">
        <f ca="1">IF($B243="","",IF(INDEX(ORCAMENTO!$H:$H,$B243)&lt;&gt;"",INDEX(ORCAMENTO!$H:$H,$B243),IF(INDEX(ORCAMENTO!$K:$K,$B243)&lt;&gt;"",INDEX(ORCAMENTO!$K:$K,$B243),IF(INDEX(ORCAMENTO!$N:$N,$B243)&lt;&gt;"",INDEX(ORCAMENTO!$N:$N,$B243),IF(INDEX(ORCAMENTO!$Q:$Q,$B243)&lt;&gt;"",INDEX(ORCAMENTO!$Q:$Q,$B243),IF(INDEX(ORCAMENTO!$T:$T,$B243)&lt;&gt;"",INDEX(ORCAMENTO!$T:$T,$B243),INDEX(ORCAMENTO!$W:$W,$B243)))))))</f>
        <v/>
      </c>
      <c r="I243" s="255" t="str">
        <f ca="1">IF($B243="","",IF(INDEX(ORCAMENTO!$AI:$AI,$B243)&lt;&gt;"",INDEX(ORCAMENTO!$AI:$AI,$B243),IF(INDEX(ORCAMENTO!$AG:$AG,$B243),"Memorial de cálculo ou anexo obrigatório não informado para item acima do limite.",IF(AND(INDEX(ORCAMENTO!$AC:$AC,$B243),NOT(INDEX(ORCAMENTO!$AE:$AE,$B243))),"Informe pelo menos um ano completo com valor unitário e quantidade.","Pendência identificada automaticamente."))))</f>
        <v/>
      </c>
      <c r="N243" s="255">
        <f t="shared" si="8"/>
        <v>244</v>
      </c>
      <c r="O243" s="255">
        <f ca="1">IF(INDEX(ORCAMENTO!$AI:$AI,$N243)&lt;&gt;"",1,0)</f>
        <v>0</v>
      </c>
      <c r="P243" s="255">
        <f t="shared" ca="1" si="9"/>
        <v>11</v>
      </c>
      <c r="Q243" s="255" t="str">
        <f ca="1">INDEX(ORCAMENTO!$AI:$AI,$N243)</f>
        <v/>
      </c>
    </row>
    <row r="244" spans="2:17" ht="15" customHeight="1" x14ac:dyDescent="0.25">
      <c r="B244" s="255" t="str">
        <f ca="1">IFERROR(INDEX(_AUX_ANALISE!$A$1:$A$2461,MATCH(ROW()-34,_AUX_ANALISE!$C$1:$C$2461,0)),"")</f>
        <v/>
      </c>
      <c r="C244" s="255" t="str">
        <f ca="1">IF($B244="","",INDEX(ORCAMENTO!$B:$B,$B244))</f>
        <v/>
      </c>
      <c r="D244" s="255" t="str">
        <f ca="1">IF($B244="","",INDEX(ORCAMENTO!$E:$E,$B244))</f>
        <v/>
      </c>
      <c r="E244" s="255" t="str">
        <f ca="1">IF($B244="","",INDEX(ORCAMENTO!$D:$D,$B244))</f>
        <v/>
      </c>
      <c r="F244" s="255" t="str">
        <f ca="1">IF($B244="","",TRIM(IF(OR(INDEX(ORCAMENTO!$G:$G,$B244)&lt;&gt;"",INDEX(ORCAMENTO!$H:$H,$B244)&lt;&gt;""),"Ano 1; ","")&amp;IF(OR(INDEX(ORCAMENTO!$J:$J,$B244)&lt;&gt;"",INDEX(ORCAMENTO!$K:$K,$B244)&lt;&gt;""),"Ano 2; ","")&amp;IF(OR(INDEX(ORCAMENTO!$M:$M,$B244)&lt;&gt;"",INDEX(ORCAMENTO!$N:$N,$B244)&lt;&gt;""),"Ano 3; ","")&amp;IF(OR(INDEX(ORCAMENTO!$P:$P,$B244)&lt;&gt;"",INDEX(ORCAMENTO!$Q:$Q,$B244)&lt;&gt;""),"Ano 4; ","")&amp;IF(OR(INDEX(ORCAMENTO!$S:$S,$B244)&lt;&gt;"",INDEX(ORCAMENTO!$T:$T,$B244)&lt;&gt;""),"Ano 5; ","")&amp;IF(OR(INDEX(ORCAMENTO!$V:$V,$B244)&lt;&gt;"",INDEX(ORCAMENTO!$W:$W,$B244)&lt;&gt;""),"Ano 6; ","")))</f>
        <v/>
      </c>
      <c r="G244" s="311" t="str">
        <f ca="1">IF($B244="","",IF(INDEX(ORCAMENTO!$G:$G,$B244)&lt;&gt;"",INDEX(ORCAMENTO!$G:$G,$B244),IF(INDEX(ORCAMENTO!$J:$J,$B244)&lt;&gt;"",INDEX(ORCAMENTO!$J:$J,$B244),IF(INDEX(ORCAMENTO!$M:$M,$B244)&lt;&gt;"",INDEX(ORCAMENTO!$M:$M,$B244),IF(INDEX(ORCAMENTO!$P:$P,$B244)&lt;&gt;"",INDEX(ORCAMENTO!$P:$P,$B244),IF(INDEX(ORCAMENTO!$S:$S,$B244)&lt;&gt;"",INDEX(ORCAMENTO!$S:$S,$B244),INDEX(ORCAMENTO!$V:$V,$B244)))))))</f>
        <v/>
      </c>
      <c r="H244" s="312" t="str">
        <f ca="1">IF($B244="","",IF(INDEX(ORCAMENTO!$H:$H,$B244)&lt;&gt;"",INDEX(ORCAMENTO!$H:$H,$B244),IF(INDEX(ORCAMENTO!$K:$K,$B244)&lt;&gt;"",INDEX(ORCAMENTO!$K:$K,$B244),IF(INDEX(ORCAMENTO!$N:$N,$B244)&lt;&gt;"",INDEX(ORCAMENTO!$N:$N,$B244),IF(INDEX(ORCAMENTO!$Q:$Q,$B244)&lt;&gt;"",INDEX(ORCAMENTO!$Q:$Q,$B244),IF(INDEX(ORCAMENTO!$T:$T,$B244)&lt;&gt;"",INDEX(ORCAMENTO!$T:$T,$B244),INDEX(ORCAMENTO!$W:$W,$B244)))))))</f>
        <v/>
      </c>
      <c r="I244" s="255" t="str">
        <f ca="1">IF($B244="","",IF(INDEX(ORCAMENTO!$AI:$AI,$B244)&lt;&gt;"",INDEX(ORCAMENTO!$AI:$AI,$B244),IF(INDEX(ORCAMENTO!$AG:$AG,$B244),"Memorial de cálculo ou anexo obrigatório não informado para item acima do limite.",IF(AND(INDEX(ORCAMENTO!$AC:$AC,$B244),NOT(INDEX(ORCAMENTO!$AE:$AE,$B244))),"Informe pelo menos um ano completo com valor unitário e quantidade.","Pendência identificada automaticamente."))))</f>
        <v/>
      </c>
      <c r="N244" s="255">
        <f t="shared" si="8"/>
        <v>245</v>
      </c>
      <c r="O244" s="255">
        <f ca="1">IF(INDEX(ORCAMENTO!$AI:$AI,$N244)&lt;&gt;"",1,0)</f>
        <v>0</v>
      </c>
      <c r="P244" s="255">
        <f t="shared" ca="1" si="9"/>
        <v>11</v>
      </c>
      <c r="Q244" s="255" t="str">
        <f ca="1">INDEX(ORCAMENTO!$AI:$AI,$N244)</f>
        <v/>
      </c>
    </row>
    <row r="245" spans="2:17" ht="15" customHeight="1" x14ac:dyDescent="0.25">
      <c r="B245" s="255" t="str">
        <f ca="1">IFERROR(INDEX(_AUX_ANALISE!$A$1:$A$2461,MATCH(ROW()-34,_AUX_ANALISE!$C$1:$C$2461,0)),"")</f>
        <v/>
      </c>
      <c r="C245" s="255" t="str">
        <f ca="1">IF($B245="","",INDEX(ORCAMENTO!$B:$B,$B245))</f>
        <v/>
      </c>
      <c r="D245" s="255" t="str">
        <f ca="1">IF($B245="","",INDEX(ORCAMENTO!$E:$E,$B245))</f>
        <v/>
      </c>
      <c r="E245" s="255" t="str">
        <f ca="1">IF($B245="","",INDEX(ORCAMENTO!$D:$D,$B245))</f>
        <v/>
      </c>
      <c r="F245" s="255" t="str">
        <f ca="1">IF($B245="","",TRIM(IF(OR(INDEX(ORCAMENTO!$G:$G,$B245)&lt;&gt;"",INDEX(ORCAMENTO!$H:$H,$B245)&lt;&gt;""),"Ano 1; ","")&amp;IF(OR(INDEX(ORCAMENTO!$J:$J,$B245)&lt;&gt;"",INDEX(ORCAMENTO!$K:$K,$B245)&lt;&gt;""),"Ano 2; ","")&amp;IF(OR(INDEX(ORCAMENTO!$M:$M,$B245)&lt;&gt;"",INDEX(ORCAMENTO!$N:$N,$B245)&lt;&gt;""),"Ano 3; ","")&amp;IF(OR(INDEX(ORCAMENTO!$P:$P,$B245)&lt;&gt;"",INDEX(ORCAMENTO!$Q:$Q,$B245)&lt;&gt;""),"Ano 4; ","")&amp;IF(OR(INDEX(ORCAMENTO!$S:$S,$B245)&lt;&gt;"",INDEX(ORCAMENTO!$T:$T,$B245)&lt;&gt;""),"Ano 5; ","")&amp;IF(OR(INDEX(ORCAMENTO!$V:$V,$B245)&lt;&gt;"",INDEX(ORCAMENTO!$W:$W,$B245)&lt;&gt;""),"Ano 6; ","")))</f>
        <v/>
      </c>
      <c r="G245" s="311" t="str">
        <f ca="1">IF($B245="","",IF(INDEX(ORCAMENTO!$G:$G,$B245)&lt;&gt;"",INDEX(ORCAMENTO!$G:$G,$B245),IF(INDEX(ORCAMENTO!$J:$J,$B245)&lt;&gt;"",INDEX(ORCAMENTO!$J:$J,$B245),IF(INDEX(ORCAMENTO!$M:$M,$B245)&lt;&gt;"",INDEX(ORCAMENTO!$M:$M,$B245),IF(INDEX(ORCAMENTO!$P:$P,$B245)&lt;&gt;"",INDEX(ORCAMENTO!$P:$P,$B245),IF(INDEX(ORCAMENTO!$S:$S,$B245)&lt;&gt;"",INDEX(ORCAMENTO!$S:$S,$B245),INDEX(ORCAMENTO!$V:$V,$B245)))))))</f>
        <v/>
      </c>
      <c r="H245" s="312" t="str">
        <f ca="1">IF($B245="","",IF(INDEX(ORCAMENTO!$H:$H,$B245)&lt;&gt;"",INDEX(ORCAMENTO!$H:$H,$B245),IF(INDEX(ORCAMENTO!$K:$K,$B245)&lt;&gt;"",INDEX(ORCAMENTO!$K:$K,$B245),IF(INDEX(ORCAMENTO!$N:$N,$B245)&lt;&gt;"",INDEX(ORCAMENTO!$N:$N,$B245),IF(INDEX(ORCAMENTO!$Q:$Q,$B245)&lt;&gt;"",INDEX(ORCAMENTO!$Q:$Q,$B245),IF(INDEX(ORCAMENTO!$T:$T,$B245)&lt;&gt;"",INDEX(ORCAMENTO!$T:$T,$B245),INDEX(ORCAMENTO!$W:$W,$B245)))))))</f>
        <v/>
      </c>
      <c r="I245" s="255" t="str">
        <f ca="1">IF($B245="","",IF(INDEX(ORCAMENTO!$AI:$AI,$B245)&lt;&gt;"",INDEX(ORCAMENTO!$AI:$AI,$B245),IF(INDEX(ORCAMENTO!$AG:$AG,$B245),"Memorial de cálculo ou anexo obrigatório não informado para item acima do limite.",IF(AND(INDEX(ORCAMENTO!$AC:$AC,$B245),NOT(INDEX(ORCAMENTO!$AE:$AE,$B245))),"Informe pelo menos um ano completo com valor unitário e quantidade.","Pendência identificada automaticamente."))))</f>
        <v/>
      </c>
      <c r="N245" s="255">
        <f t="shared" si="8"/>
        <v>246</v>
      </c>
      <c r="O245" s="255">
        <f ca="1">IF(INDEX(ORCAMENTO!$AI:$AI,$N245)&lt;&gt;"",1,0)</f>
        <v>0</v>
      </c>
      <c r="P245" s="255">
        <f t="shared" ca="1" si="9"/>
        <v>11</v>
      </c>
      <c r="Q245" s="255" t="str">
        <f ca="1">INDEX(ORCAMENTO!$AI:$AI,$N245)</f>
        <v/>
      </c>
    </row>
    <row r="246" spans="2:17" ht="15" customHeight="1" x14ac:dyDescent="0.25">
      <c r="B246" s="255" t="str">
        <f ca="1">IFERROR(INDEX(_AUX_ANALISE!$A$1:$A$2461,MATCH(ROW()-34,_AUX_ANALISE!$C$1:$C$2461,0)),"")</f>
        <v/>
      </c>
      <c r="C246" s="255" t="str">
        <f ca="1">IF($B246="","",INDEX(ORCAMENTO!$B:$B,$B246))</f>
        <v/>
      </c>
      <c r="D246" s="255" t="str">
        <f ca="1">IF($B246="","",INDEX(ORCAMENTO!$E:$E,$B246))</f>
        <v/>
      </c>
      <c r="E246" s="255" t="str">
        <f ca="1">IF($B246="","",INDEX(ORCAMENTO!$D:$D,$B246))</f>
        <v/>
      </c>
      <c r="F246" s="255" t="str">
        <f ca="1">IF($B246="","",TRIM(IF(OR(INDEX(ORCAMENTO!$G:$G,$B246)&lt;&gt;"",INDEX(ORCAMENTO!$H:$H,$B246)&lt;&gt;""),"Ano 1; ","")&amp;IF(OR(INDEX(ORCAMENTO!$J:$J,$B246)&lt;&gt;"",INDEX(ORCAMENTO!$K:$K,$B246)&lt;&gt;""),"Ano 2; ","")&amp;IF(OR(INDEX(ORCAMENTO!$M:$M,$B246)&lt;&gt;"",INDEX(ORCAMENTO!$N:$N,$B246)&lt;&gt;""),"Ano 3; ","")&amp;IF(OR(INDEX(ORCAMENTO!$P:$P,$B246)&lt;&gt;"",INDEX(ORCAMENTO!$Q:$Q,$B246)&lt;&gt;""),"Ano 4; ","")&amp;IF(OR(INDEX(ORCAMENTO!$S:$S,$B246)&lt;&gt;"",INDEX(ORCAMENTO!$T:$T,$B246)&lt;&gt;""),"Ano 5; ","")&amp;IF(OR(INDEX(ORCAMENTO!$V:$V,$B246)&lt;&gt;"",INDEX(ORCAMENTO!$W:$W,$B246)&lt;&gt;""),"Ano 6; ","")))</f>
        <v/>
      </c>
      <c r="G246" s="311" t="str">
        <f ca="1">IF($B246="","",IF(INDEX(ORCAMENTO!$G:$G,$B246)&lt;&gt;"",INDEX(ORCAMENTO!$G:$G,$B246),IF(INDEX(ORCAMENTO!$J:$J,$B246)&lt;&gt;"",INDEX(ORCAMENTO!$J:$J,$B246),IF(INDEX(ORCAMENTO!$M:$M,$B246)&lt;&gt;"",INDEX(ORCAMENTO!$M:$M,$B246),IF(INDEX(ORCAMENTO!$P:$P,$B246)&lt;&gt;"",INDEX(ORCAMENTO!$P:$P,$B246),IF(INDEX(ORCAMENTO!$S:$S,$B246)&lt;&gt;"",INDEX(ORCAMENTO!$S:$S,$B246),INDEX(ORCAMENTO!$V:$V,$B246)))))))</f>
        <v/>
      </c>
      <c r="H246" s="312" t="str">
        <f ca="1">IF($B246="","",IF(INDEX(ORCAMENTO!$H:$H,$B246)&lt;&gt;"",INDEX(ORCAMENTO!$H:$H,$B246),IF(INDEX(ORCAMENTO!$K:$K,$B246)&lt;&gt;"",INDEX(ORCAMENTO!$K:$K,$B246),IF(INDEX(ORCAMENTO!$N:$N,$B246)&lt;&gt;"",INDEX(ORCAMENTO!$N:$N,$B246),IF(INDEX(ORCAMENTO!$Q:$Q,$B246)&lt;&gt;"",INDEX(ORCAMENTO!$Q:$Q,$B246),IF(INDEX(ORCAMENTO!$T:$T,$B246)&lt;&gt;"",INDEX(ORCAMENTO!$T:$T,$B246),INDEX(ORCAMENTO!$W:$W,$B246)))))))</f>
        <v/>
      </c>
      <c r="I246" s="255" t="str">
        <f ca="1">IF($B246="","",IF(INDEX(ORCAMENTO!$AI:$AI,$B246)&lt;&gt;"",INDEX(ORCAMENTO!$AI:$AI,$B246),IF(INDEX(ORCAMENTO!$AG:$AG,$B246),"Memorial de cálculo ou anexo obrigatório não informado para item acima do limite.",IF(AND(INDEX(ORCAMENTO!$AC:$AC,$B246),NOT(INDEX(ORCAMENTO!$AE:$AE,$B246))),"Informe pelo menos um ano completo com valor unitário e quantidade.","Pendência identificada automaticamente."))))</f>
        <v/>
      </c>
      <c r="N246" s="255">
        <f t="shared" si="8"/>
        <v>247</v>
      </c>
      <c r="O246" s="255">
        <f ca="1">IF(INDEX(ORCAMENTO!$AI:$AI,$N246)&lt;&gt;"",1,0)</f>
        <v>0</v>
      </c>
      <c r="P246" s="255">
        <f t="shared" ca="1" si="9"/>
        <v>11</v>
      </c>
      <c r="Q246" s="255" t="str">
        <f ca="1">INDEX(ORCAMENTO!$AI:$AI,$N246)</f>
        <v/>
      </c>
    </row>
    <row r="247" spans="2:17" ht="15" customHeight="1" x14ac:dyDescent="0.25">
      <c r="B247" s="255" t="str">
        <f ca="1">IFERROR(INDEX(_AUX_ANALISE!$A$1:$A$2461,MATCH(ROW()-34,_AUX_ANALISE!$C$1:$C$2461,0)),"")</f>
        <v/>
      </c>
      <c r="C247" s="255" t="str">
        <f ca="1">IF($B247="","",INDEX(ORCAMENTO!$B:$B,$B247))</f>
        <v/>
      </c>
      <c r="D247" s="255" t="str">
        <f ca="1">IF($B247="","",INDEX(ORCAMENTO!$E:$E,$B247))</f>
        <v/>
      </c>
      <c r="E247" s="255" t="str">
        <f ca="1">IF($B247="","",INDEX(ORCAMENTO!$D:$D,$B247))</f>
        <v/>
      </c>
      <c r="F247" s="255" t="str">
        <f ca="1">IF($B247="","",TRIM(IF(OR(INDEX(ORCAMENTO!$G:$G,$B247)&lt;&gt;"",INDEX(ORCAMENTO!$H:$H,$B247)&lt;&gt;""),"Ano 1; ","")&amp;IF(OR(INDEX(ORCAMENTO!$J:$J,$B247)&lt;&gt;"",INDEX(ORCAMENTO!$K:$K,$B247)&lt;&gt;""),"Ano 2; ","")&amp;IF(OR(INDEX(ORCAMENTO!$M:$M,$B247)&lt;&gt;"",INDEX(ORCAMENTO!$N:$N,$B247)&lt;&gt;""),"Ano 3; ","")&amp;IF(OR(INDEX(ORCAMENTO!$P:$P,$B247)&lt;&gt;"",INDEX(ORCAMENTO!$Q:$Q,$B247)&lt;&gt;""),"Ano 4; ","")&amp;IF(OR(INDEX(ORCAMENTO!$S:$S,$B247)&lt;&gt;"",INDEX(ORCAMENTO!$T:$T,$B247)&lt;&gt;""),"Ano 5; ","")&amp;IF(OR(INDEX(ORCAMENTO!$V:$V,$B247)&lt;&gt;"",INDEX(ORCAMENTO!$W:$W,$B247)&lt;&gt;""),"Ano 6; ","")))</f>
        <v/>
      </c>
      <c r="G247" s="311" t="str">
        <f ca="1">IF($B247="","",IF(INDEX(ORCAMENTO!$G:$G,$B247)&lt;&gt;"",INDEX(ORCAMENTO!$G:$G,$B247),IF(INDEX(ORCAMENTO!$J:$J,$B247)&lt;&gt;"",INDEX(ORCAMENTO!$J:$J,$B247),IF(INDEX(ORCAMENTO!$M:$M,$B247)&lt;&gt;"",INDEX(ORCAMENTO!$M:$M,$B247),IF(INDEX(ORCAMENTO!$P:$P,$B247)&lt;&gt;"",INDEX(ORCAMENTO!$P:$P,$B247),IF(INDEX(ORCAMENTO!$S:$S,$B247)&lt;&gt;"",INDEX(ORCAMENTO!$S:$S,$B247),INDEX(ORCAMENTO!$V:$V,$B247)))))))</f>
        <v/>
      </c>
      <c r="H247" s="312" t="str">
        <f ca="1">IF($B247="","",IF(INDEX(ORCAMENTO!$H:$H,$B247)&lt;&gt;"",INDEX(ORCAMENTO!$H:$H,$B247),IF(INDEX(ORCAMENTO!$K:$K,$B247)&lt;&gt;"",INDEX(ORCAMENTO!$K:$K,$B247),IF(INDEX(ORCAMENTO!$N:$N,$B247)&lt;&gt;"",INDEX(ORCAMENTO!$N:$N,$B247),IF(INDEX(ORCAMENTO!$Q:$Q,$B247)&lt;&gt;"",INDEX(ORCAMENTO!$Q:$Q,$B247),IF(INDEX(ORCAMENTO!$T:$T,$B247)&lt;&gt;"",INDEX(ORCAMENTO!$T:$T,$B247),INDEX(ORCAMENTO!$W:$W,$B247)))))))</f>
        <v/>
      </c>
      <c r="I247" s="255" t="str">
        <f ca="1">IF($B247="","",IF(INDEX(ORCAMENTO!$AI:$AI,$B247)&lt;&gt;"",INDEX(ORCAMENTO!$AI:$AI,$B247),IF(INDEX(ORCAMENTO!$AG:$AG,$B247),"Memorial de cálculo ou anexo obrigatório não informado para item acima do limite.",IF(AND(INDEX(ORCAMENTO!$AC:$AC,$B247),NOT(INDEX(ORCAMENTO!$AE:$AE,$B247))),"Informe pelo menos um ano completo com valor unitário e quantidade.","Pendência identificada automaticamente."))))</f>
        <v/>
      </c>
      <c r="N247" s="255">
        <f t="shared" si="8"/>
        <v>248</v>
      </c>
      <c r="O247" s="255">
        <f ca="1">IF(INDEX(ORCAMENTO!$AI:$AI,$N247)&lt;&gt;"",1,0)</f>
        <v>0</v>
      </c>
      <c r="P247" s="255">
        <f t="shared" ca="1" si="9"/>
        <v>11</v>
      </c>
      <c r="Q247" s="255" t="str">
        <f ca="1">INDEX(ORCAMENTO!$AI:$AI,$N247)</f>
        <v/>
      </c>
    </row>
    <row r="248" spans="2:17" ht="15" customHeight="1" x14ac:dyDescent="0.25">
      <c r="B248" s="255" t="str">
        <f ca="1">IFERROR(INDEX(_AUX_ANALISE!$A$1:$A$2461,MATCH(ROW()-34,_AUX_ANALISE!$C$1:$C$2461,0)),"")</f>
        <v/>
      </c>
      <c r="C248" s="255" t="str">
        <f ca="1">IF($B248="","",INDEX(ORCAMENTO!$B:$B,$B248))</f>
        <v/>
      </c>
      <c r="D248" s="255" t="str">
        <f ca="1">IF($B248="","",INDEX(ORCAMENTO!$E:$E,$B248))</f>
        <v/>
      </c>
      <c r="E248" s="255" t="str">
        <f ca="1">IF($B248="","",INDEX(ORCAMENTO!$D:$D,$B248))</f>
        <v/>
      </c>
      <c r="F248" s="255" t="str">
        <f ca="1">IF($B248="","",TRIM(IF(OR(INDEX(ORCAMENTO!$G:$G,$B248)&lt;&gt;"",INDEX(ORCAMENTO!$H:$H,$B248)&lt;&gt;""),"Ano 1; ","")&amp;IF(OR(INDEX(ORCAMENTO!$J:$J,$B248)&lt;&gt;"",INDEX(ORCAMENTO!$K:$K,$B248)&lt;&gt;""),"Ano 2; ","")&amp;IF(OR(INDEX(ORCAMENTO!$M:$M,$B248)&lt;&gt;"",INDEX(ORCAMENTO!$N:$N,$B248)&lt;&gt;""),"Ano 3; ","")&amp;IF(OR(INDEX(ORCAMENTO!$P:$P,$B248)&lt;&gt;"",INDEX(ORCAMENTO!$Q:$Q,$B248)&lt;&gt;""),"Ano 4; ","")&amp;IF(OR(INDEX(ORCAMENTO!$S:$S,$B248)&lt;&gt;"",INDEX(ORCAMENTO!$T:$T,$B248)&lt;&gt;""),"Ano 5; ","")&amp;IF(OR(INDEX(ORCAMENTO!$V:$V,$B248)&lt;&gt;"",INDEX(ORCAMENTO!$W:$W,$B248)&lt;&gt;""),"Ano 6; ","")))</f>
        <v/>
      </c>
      <c r="G248" s="311" t="str">
        <f ca="1">IF($B248="","",IF(INDEX(ORCAMENTO!$G:$G,$B248)&lt;&gt;"",INDEX(ORCAMENTO!$G:$G,$B248),IF(INDEX(ORCAMENTO!$J:$J,$B248)&lt;&gt;"",INDEX(ORCAMENTO!$J:$J,$B248),IF(INDEX(ORCAMENTO!$M:$M,$B248)&lt;&gt;"",INDEX(ORCAMENTO!$M:$M,$B248),IF(INDEX(ORCAMENTO!$P:$P,$B248)&lt;&gt;"",INDEX(ORCAMENTO!$P:$P,$B248),IF(INDEX(ORCAMENTO!$S:$S,$B248)&lt;&gt;"",INDEX(ORCAMENTO!$S:$S,$B248),INDEX(ORCAMENTO!$V:$V,$B248)))))))</f>
        <v/>
      </c>
      <c r="H248" s="312" t="str">
        <f ca="1">IF($B248="","",IF(INDEX(ORCAMENTO!$H:$H,$B248)&lt;&gt;"",INDEX(ORCAMENTO!$H:$H,$B248),IF(INDEX(ORCAMENTO!$K:$K,$B248)&lt;&gt;"",INDEX(ORCAMENTO!$K:$K,$B248),IF(INDEX(ORCAMENTO!$N:$N,$B248)&lt;&gt;"",INDEX(ORCAMENTO!$N:$N,$B248),IF(INDEX(ORCAMENTO!$Q:$Q,$B248)&lt;&gt;"",INDEX(ORCAMENTO!$Q:$Q,$B248),IF(INDEX(ORCAMENTO!$T:$T,$B248)&lt;&gt;"",INDEX(ORCAMENTO!$T:$T,$B248),INDEX(ORCAMENTO!$W:$W,$B248)))))))</f>
        <v/>
      </c>
      <c r="I248" s="255" t="str">
        <f ca="1">IF($B248="","",IF(INDEX(ORCAMENTO!$AI:$AI,$B248)&lt;&gt;"",INDEX(ORCAMENTO!$AI:$AI,$B248),IF(INDEX(ORCAMENTO!$AG:$AG,$B248),"Memorial de cálculo ou anexo obrigatório não informado para item acima do limite.",IF(AND(INDEX(ORCAMENTO!$AC:$AC,$B248),NOT(INDEX(ORCAMENTO!$AE:$AE,$B248))),"Informe pelo menos um ano completo com valor unitário e quantidade.","Pendência identificada automaticamente."))))</f>
        <v/>
      </c>
      <c r="N248" s="255">
        <f t="shared" si="8"/>
        <v>249</v>
      </c>
      <c r="O248" s="255">
        <f ca="1">IF(INDEX(ORCAMENTO!$AI:$AI,$N248)&lt;&gt;"",1,0)</f>
        <v>0</v>
      </c>
      <c r="P248" s="255">
        <f t="shared" ca="1" si="9"/>
        <v>11</v>
      </c>
      <c r="Q248" s="255" t="str">
        <f ca="1">INDEX(ORCAMENTO!$AI:$AI,$N248)</f>
        <v/>
      </c>
    </row>
    <row r="249" spans="2:17" ht="15" customHeight="1" x14ac:dyDescent="0.25">
      <c r="B249" s="255" t="str">
        <f ca="1">IFERROR(INDEX(_AUX_ANALISE!$A$1:$A$2461,MATCH(ROW()-34,_AUX_ANALISE!$C$1:$C$2461,0)),"")</f>
        <v/>
      </c>
      <c r="C249" s="255" t="str">
        <f ca="1">IF($B249="","",INDEX(ORCAMENTO!$B:$B,$B249))</f>
        <v/>
      </c>
      <c r="D249" s="255" t="str">
        <f ca="1">IF($B249="","",INDEX(ORCAMENTO!$E:$E,$B249))</f>
        <v/>
      </c>
      <c r="E249" s="255" t="str">
        <f ca="1">IF($B249="","",INDEX(ORCAMENTO!$D:$D,$B249))</f>
        <v/>
      </c>
      <c r="F249" s="255" t="str">
        <f ca="1">IF($B249="","",TRIM(IF(OR(INDEX(ORCAMENTO!$G:$G,$B249)&lt;&gt;"",INDEX(ORCAMENTO!$H:$H,$B249)&lt;&gt;""),"Ano 1; ","")&amp;IF(OR(INDEX(ORCAMENTO!$J:$J,$B249)&lt;&gt;"",INDEX(ORCAMENTO!$K:$K,$B249)&lt;&gt;""),"Ano 2; ","")&amp;IF(OR(INDEX(ORCAMENTO!$M:$M,$B249)&lt;&gt;"",INDEX(ORCAMENTO!$N:$N,$B249)&lt;&gt;""),"Ano 3; ","")&amp;IF(OR(INDEX(ORCAMENTO!$P:$P,$B249)&lt;&gt;"",INDEX(ORCAMENTO!$Q:$Q,$B249)&lt;&gt;""),"Ano 4; ","")&amp;IF(OR(INDEX(ORCAMENTO!$S:$S,$B249)&lt;&gt;"",INDEX(ORCAMENTO!$T:$T,$B249)&lt;&gt;""),"Ano 5; ","")&amp;IF(OR(INDEX(ORCAMENTO!$V:$V,$B249)&lt;&gt;"",INDEX(ORCAMENTO!$W:$W,$B249)&lt;&gt;""),"Ano 6; ","")))</f>
        <v/>
      </c>
      <c r="G249" s="311" t="str">
        <f ca="1">IF($B249="","",IF(INDEX(ORCAMENTO!$G:$G,$B249)&lt;&gt;"",INDEX(ORCAMENTO!$G:$G,$B249),IF(INDEX(ORCAMENTO!$J:$J,$B249)&lt;&gt;"",INDEX(ORCAMENTO!$J:$J,$B249),IF(INDEX(ORCAMENTO!$M:$M,$B249)&lt;&gt;"",INDEX(ORCAMENTO!$M:$M,$B249),IF(INDEX(ORCAMENTO!$P:$P,$B249)&lt;&gt;"",INDEX(ORCAMENTO!$P:$P,$B249),IF(INDEX(ORCAMENTO!$S:$S,$B249)&lt;&gt;"",INDEX(ORCAMENTO!$S:$S,$B249),INDEX(ORCAMENTO!$V:$V,$B249)))))))</f>
        <v/>
      </c>
      <c r="H249" s="312" t="str">
        <f ca="1">IF($B249="","",IF(INDEX(ORCAMENTO!$H:$H,$B249)&lt;&gt;"",INDEX(ORCAMENTO!$H:$H,$B249),IF(INDEX(ORCAMENTO!$K:$K,$B249)&lt;&gt;"",INDEX(ORCAMENTO!$K:$K,$B249),IF(INDEX(ORCAMENTO!$N:$N,$B249)&lt;&gt;"",INDEX(ORCAMENTO!$N:$N,$B249),IF(INDEX(ORCAMENTO!$Q:$Q,$B249)&lt;&gt;"",INDEX(ORCAMENTO!$Q:$Q,$B249),IF(INDEX(ORCAMENTO!$T:$T,$B249)&lt;&gt;"",INDEX(ORCAMENTO!$T:$T,$B249),INDEX(ORCAMENTO!$W:$W,$B249)))))))</f>
        <v/>
      </c>
      <c r="I249" s="255" t="str">
        <f ca="1">IF($B249="","",IF(INDEX(ORCAMENTO!$AI:$AI,$B249)&lt;&gt;"",INDEX(ORCAMENTO!$AI:$AI,$B249),IF(INDEX(ORCAMENTO!$AG:$AG,$B249),"Memorial de cálculo ou anexo obrigatório não informado para item acima do limite.",IF(AND(INDEX(ORCAMENTO!$AC:$AC,$B249),NOT(INDEX(ORCAMENTO!$AE:$AE,$B249))),"Informe pelo menos um ano completo com valor unitário e quantidade.","Pendência identificada automaticamente."))))</f>
        <v/>
      </c>
      <c r="N249" s="255">
        <f t="shared" si="8"/>
        <v>250</v>
      </c>
      <c r="O249" s="255">
        <f ca="1">IF(INDEX(ORCAMENTO!$AI:$AI,$N249)&lt;&gt;"",1,0)</f>
        <v>0</v>
      </c>
      <c r="P249" s="255">
        <f t="shared" ca="1" si="9"/>
        <v>11</v>
      </c>
      <c r="Q249" s="255" t="str">
        <f ca="1">INDEX(ORCAMENTO!$AI:$AI,$N249)</f>
        <v/>
      </c>
    </row>
    <row r="250" spans="2:17" ht="15" customHeight="1" x14ac:dyDescent="0.25">
      <c r="B250" s="255" t="str">
        <f ca="1">IFERROR(INDEX(_AUX_ANALISE!$A$1:$A$2461,MATCH(ROW()-34,_AUX_ANALISE!$C$1:$C$2461,0)),"")</f>
        <v/>
      </c>
      <c r="C250" s="255" t="str">
        <f ca="1">IF($B250="","",INDEX(ORCAMENTO!$B:$B,$B250))</f>
        <v/>
      </c>
      <c r="D250" s="255" t="str">
        <f ca="1">IF($B250="","",INDEX(ORCAMENTO!$E:$E,$B250))</f>
        <v/>
      </c>
      <c r="E250" s="255" t="str">
        <f ca="1">IF($B250="","",INDEX(ORCAMENTO!$D:$D,$B250))</f>
        <v/>
      </c>
      <c r="F250" s="255" t="str">
        <f ca="1">IF($B250="","",TRIM(IF(OR(INDEX(ORCAMENTO!$G:$G,$B250)&lt;&gt;"",INDEX(ORCAMENTO!$H:$H,$B250)&lt;&gt;""),"Ano 1; ","")&amp;IF(OR(INDEX(ORCAMENTO!$J:$J,$B250)&lt;&gt;"",INDEX(ORCAMENTO!$K:$K,$B250)&lt;&gt;""),"Ano 2; ","")&amp;IF(OR(INDEX(ORCAMENTO!$M:$M,$B250)&lt;&gt;"",INDEX(ORCAMENTO!$N:$N,$B250)&lt;&gt;""),"Ano 3; ","")&amp;IF(OR(INDEX(ORCAMENTO!$P:$P,$B250)&lt;&gt;"",INDEX(ORCAMENTO!$Q:$Q,$B250)&lt;&gt;""),"Ano 4; ","")&amp;IF(OR(INDEX(ORCAMENTO!$S:$S,$B250)&lt;&gt;"",INDEX(ORCAMENTO!$T:$T,$B250)&lt;&gt;""),"Ano 5; ","")&amp;IF(OR(INDEX(ORCAMENTO!$V:$V,$B250)&lt;&gt;"",INDEX(ORCAMENTO!$W:$W,$B250)&lt;&gt;""),"Ano 6; ","")))</f>
        <v/>
      </c>
      <c r="G250" s="311" t="str">
        <f ca="1">IF($B250="","",IF(INDEX(ORCAMENTO!$G:$G,$B250)&lt;&gt;"",INDEX(ORCAMENTO!$G:$G,$B250),IF(INDEX(ORCAMENTO!$J:$J,$B250)&lt;&gt;"",INDEX(ORCAMENTO!$J:$J,$B250),IF(INDEX(ORCAMENTO!$M:$M,$B250)&lt;&gt;"",INDEX(ORCAMENTO!$M:$M,$B250),IF(INDEX(ORCAMENTO!$P:$P,$B250)&lt;&gt;"",INDEX(ORCAMENTO!$P:$P,$B250),IF(INDEX(ORCAMENTO!$S:$S,$B250)&lt;&gt;"",INDEX(ORCAMENTO!$S:$S,$B250),INDEX(ORCAMENTO!$V:$V,$B250)))))))</f>
        <v/>
      </c>
      <c r="H250" s="312" t="str">
        <f ca="1">IF($B250="","",IF(INDEX(ORCAMENTO!$H:$H,$B250)&lt;&gt;"",INDEX(ORCAMENTO!$H:$H,$B250),IF(INDEX(ORCAMENTO!$K:$K,$B250)&lt;&gt;"",INDEX(ORCAMENTO!$K:$K,$B250),IF(INDEX(ORCAMENTO!$N:$N,$B250)&lt;&gt;"",INDEX(ORCAMENTO!$N:$N,$B250),IF(INDEX(ORCAMENTO!$Q:$Q,$B250)&lt;&gt;"",INDEX(ORCAMENTO!$Q:$Q,$B250),IF(INDEX(ORCAMENTO!$T:$T,$B250)&lt;&gt;"",INDEX(ORCAMENTO!$T:$T,$B250),INDEX(ORCAMENTO!$W:$W,$B250)))))))</f>
        <v/>
      </c>
      <c r="I250" s="255" t="str">
        <f ca="1">IF($B250="","",IF(INDEX(ORCAMENTO!$AI:$AI,$B250)&lt;&gt;"",INDEX(ORCAMENTO!$AI:$AI,$B250),IF(INDEX(ORCAMENTO!$AG:$AG,$B250),"Memorial de cálculo ou anexo obrigatório não informado para item acima do limite.",IF(AND(INDEX(ORCAMENTO!$AC:$AC,$B250),NOT(INDEX(ORCAMENTO!$AE:$AE,$B250))),"Informe pelo menos um ano completo com valor unitário e quantidade.","Pendência identificada automaticamente."))))</f>
        <v/>
      </c>
      <c r="N250" s="255">
        <f t="shared" si="8"/>
        <v>251</v>
      </c>
      <c r="O250" s="255">
        <f ca="1">IF(INDEX(ORCAMENTO!$AI:$AI,$N250)&lt;&gt;"",1,0)</f>
        <v>0</v>
      </c>
      <c r="P250" s="255">
        <f t="shared" ca="1" si="9"/>
        <v>11</v>
      </c>
      <c r="Q250" s="255" t="str">
        <f ca="1">INDEX(ORCAMENTO!$AI:$AI,$N250)</f>
        <v/>
      </c>
    </row>
    <row r="251" spans="2:17" ht="15" customHeight="1" x14ac:dyDescent="0.25">
      <c r="B251" s="255" t="str">
        <f ca="1">IFERROR(INDEX(_AUX_ANALISE!$A$1:$A$2461,MATCH(ROW()-34,_AUX_ANALISE!$C$1:$C$2461,0)),"")</f>
        <v/>
      </c>
      <c r="C251" s="255" t="str">
        <f ca="1">IF($B251="","",INDEX(ORCAMENTO!$B:$B,$B251))</f>
        <v/>
      </c>
      <c r="D251" s="255" t="str">
        <f ca="1">IF($B251="","",INDEX(ORCAMENTO!$E:$E,$B251))</f>
        <v/>
      </c>
      <c r="E251" s="255" t="str">
        <f ca="1">IF($B251="","",INDEX(ORCAMENTO!$D:$D,$B251))</f>
        <v/>
      </c>
      <c r="F251" s="255" t="str">
        <f ca="1">IF($B251="","",TRIM(IF(OR(INDEX(ORCAMENTO!$G:$G,$B251)&lt;&gt;"",INDEX(ORCAMENTO!$H:$H,$B251)&lt;&gt;""),"Ano 1; ","")&amp;IF(OR(INDEX(ORCAMENTO!$J:$J,$B251)&lt;&gt;"",INDEX(ORCAMENTO!$K:$K,$B251)&lt;&gt;""),"Ano 2; ","")&amp;IF(OR(INDEX(ORCAMENTO!$M:$M,$B251)&lt;&gt;"",INDEX(ORCAMENTO!$N:$N,$B251)&lt;&gt;""),"Ano 3; ","")&amp;IF(OR(INDEX(ORCAMENTO!$P:$P,$B251)&lt;&gt;"",INDEX(ORCAMENTO!$Q:$Q,$B251)&lt;&gt;""),"Ano 4; ","")&amp;IF(OR(INDEX(ORCAMENTO!$S:$S,$B251)&lt;&gt;"",INDEX(ORCAMENTO!$T:$T,$B251)&lt;&gt;""),"Ano 5; ","")&amp;IF(OR(INDEX(ORCAMENTO!$V:$V,$B251)&lt;&gt;"",INDEX(ORCAMENTO!$W:$W,$B251)&lt;&gt;""),"Ano 6; ","")))</f>
        <v/>
      </c>
      <c r="G251" s="311" t="str">
        <f ca="1">IF($B251="","",IF(INDEX(ORCAMENTO!$G:$G,$B251)&lt;&gt;"",INDEX(ORCAMENTO!$G:$G,$B251),IF(INDEX(ORCAMENTO!$J:$J,$B251)&lt;&gt;"",INDEX(ORCAMENTO!$J:$J,$B251),IF(INDEX(ORCAMENTO!$M:$M,$B251)&lt;&gt;"",INDEX(ORCAMENTO!$M:$M,$B251),IF(INDEX(ORCAMENTO!$P:$P,$B251)&lt;&gt;"",INDEX(ORCAMENTO!$P:$P,$B251),IF(INDEX(ORCAMENTO!$S:$S,$B251)&lt;&gt;"",INDEX(ORCAMENTO!$S:$S,$B251),INDEX(ORCAMENTO!$V:$V,$B251)))))))</f>
        <v/>
      </c>
      <c r="H251" s="312" t="str">
        <f ca="1">IF($B251="","",IF(INDEX(ORCAMENTO!$H:$H,$B251)&lt;&gt;"",INDEX(ORCAMENTO!$H:$H,$B251),IF(INDEX(ORCAMENTO!$K:$K,$B251)&lt;&gt;"",INDEX(ORCAMENTO!$K:$K,$B251),IF(INDEX(ORCAMENTO!$N:$N,$B251)&lt;&gt;"",INDEX(ORCAMENTO!$N:$N,$B251),IF(INDEX(ORCAMENTO!$Q:$Q,$B251)&lt;&gt;"",INDEX(ORCAMENTO!$Q:$Q,$B251),IF(INDEX(ORCAMENTO!$T:$T,$B251)&lt;&gt;"",INDEX(ORCAMENTO!$T:$T,$B251),INDEX(ORCAMENTO!$W:$W,$B251)))))))</f>
        <v/>
      </c>
      <c r="I251" s="255" t="str">
        <f ca="1">IF($B251="","",IF(INDEX(ORCAMENTO!$AI:$AI,$B251)&lt;&gt;"",INDEX(ORCAMENTO!$AI:$AI,$B251),IF(INDEX(ORCAMENTO!$AG:$AG,$B251),"Memorial de cálculo ou anexo obrigatório não informado para item acima do limite.",IF(AND(INDEX(ORCAMENTO!$AC:$AC,$B251),NOT(INDEX(ORCAMENTO!$AE:$AE,$B251))),"Informe pelo menos um ano completo com valor unitário e quantidade.","Pendência identificada automaticamente."))))</f>
        <v/>
      </c>
      <c r="N251" s="255">
        <f t="shared" si="8"/>
        <v>252</v>
      </c>
      <c r="O251" s="255">
        <f ca="1">IF(INDEX(ORCAMENTO!$AI:$AI,$N251)&lt;&gt;"",1,0)</f>
        <v>0</v>
      </c>
      <c r="P251" s="255">
        <f t="shared" ca="1" si="9"/>
        <v>11</v>
      </c>
      <c r="Q251" s="255" t="str">
        <f ca="1">INDEX(ORCAMENTO!$AI:$AI,$N251)</f>
        <v/>
      </c>
    </row>
    <row r="252" spans="2:17" ht="15" customHeight="1" x14ac:dyDescent="0.25">
      <c r="B252" s="255" t="str">
        <f ca="1">IFERROR(INDEX(_AUX_ANALISE!$A$1:$A$2461,MATCH(ROW()-34,_AUX_ANALISE!$C$1:$C$2461,0)),"")</f>
        <v/>
      </c>
      <c r="C252" s="255" t="str">
        <f ca="1">IF($B252="","",INDEX(ORCAMENTO!$B:$B,$B252))</f>
        <v/>
      </c>
      <c r="D252" s="255" t="str">
        <f ca="1">IF($B252="","",INDEX(ORCAMENTO!$E:$E,$B252))</f>
        <v/>
      </c>
      <c r="E252" s="255" t="str">
        <f ca="1">IF($B252="","",INDEX(ORCAMENTO!$D:$D,$B252))</f>
        <v/>
      </c>
      <c r="F252" s="255" t="str">
        <f ca="1">IF($B252="","",TRIM(IF(OR(INDEX(ORCAMENTO!$G:$G,$B252)&lt;&gt;"",INDEX(ORCAMENTO!$H:$H,$B252)&lt;&gt;""),"Ano 1; ","")&amp;IF(OR(INDEX(ORCAMENTO!$J:$J,$B252)&lt;&gt;"",INDEX(ORCAMENTO!$K:$K,$B252)&lt;&gt;""),"Ano 2; ","")&amp;IF(OR(INDEX(ORCAMENTO!$M:$M,$B252)&lt;&gt;"",INDEX(ORCAMENTO!$N:$N,$B252)&lt;&gt;""),"Ano 3; ","")&amp;IF(OR(INDEX(ORCAMENTO!$P:$P,$B252)&lt;&gt;"",INDEX(ORCAMENTO!$Q:$Q,$B252)&lt;&gt;""),"Ano 4; ","")&amp;IF(OR(INDEX(ORCAMENTO!$S:$S,$B252)&lt;&gt;"",INDEX(ORCAMENTO!$T:$T,$B252)&lt;&gt;""),"Ano 5; ","")&amp;IF(OR(INDEX(ORCAMENTO!$V:$V,$B252)&lt;&gt;"",INDEX(ORCAMENTO!$W:$W,$B252)&lt;&gt;""),"Ano 6; ","")))</f>
        <v/>
      </c>
      <c r="G252" s="311" t="str">
        <f ca="1">IF($B252="","",IF(INDEX(ORCAMENTO!$G:$G,$B252)&lt;&gt;"",INDEX(ORCAMENTO!$G:$G,$B252),IF(INDEX(ORCAMENTO!$J:$J,$B252)&lt;&gt;"",INDEX(ORCAMENTO!$J:$J,$B252),IF(INDEX(ORCAMENTO!$M:$M,$B252)&lt;&gt;"",INDEX(ORCAMENTO!$M:$M,$B252),IF(INDEX(ORCAMENTO!$P:$P,$B252)&lt;&gt;"",INDEX(ORCAMENTO!$P:$P,$B252),IF(INDEX(ORCAMENTO!$S:$S,$B252)&lt;&gt;"",INDEX(ORCAMENTO!$S:$S,$B252),INDEX(ORCAMENTO!$V:$V,$B252)))))))</f>
        <v/>
      </c>
      <c r="H252" s="312" t="str">
        <f ca="1">IF($B252="","",IF(INDEX(ORCAMENTO!$H:$H,$B252)&lt;&gt;"",INDEX(ORCAMENTO!$H:$H,$B252),IF(INDEX(ORCAMENTO!$K:$K,$B252)&lt;&gt;"",INDEX(ORCAMENTO!$K:$K,$B252),IF(INDEX(ORCAMENTO!$N:$N,$B252)&lt;&gt;"",INDEX(ORCAMENTO!$N:$N,$B252),IF(INDEX(ORCAMENTO!$Q:$Q,$B252)&lt;&gt;"",INDEX(ORCAMENTO!$Q:$Q,$B252),IF(INDEX(ORCAMENTO!$T:$T,$B252)&lt;&gt;"",INDEX(ORCAMENTO!$T:$T,$B252),INDEX(ORCAMENTO!$W:$W,$B252)))))))</f>
        <v/>
      </c>
      <c r="I252" s="255" t="str">
        <f ca="1">IF($B252="","",IF(INDEX(ORCAMENTO!$AI:$AI,$B252)&lt;&gt;"",INDEX(ORCAMENTO!$AI:$AI,$B252),IF(INDEX(ORCAMENTO!$AG:$AG,$B252),"Memorial de cálculo ou anexo obrigatório não informado para item acima do limite.",IF(AND(INDEX(ORCAMENTO!$AC:$AC,$B252),NOT(INDEX(ORCAMENTO!$AE:$AE,$B252))),"Informe pelo menos um ano completo com valor unitário e quantidade.","Pendência identificada automaticamente."))))</f>
        <v/>
      </c>
      <c r="N252" s="255">
        <f t="shared" si="8"/>
        <v>253</v>
      </c>
      <c r="O252" s="255">
        <f ca="1">IF(INDEX(ORCAMENTO!$AI:$AI,$N252)&lt;&gt;"",1,0)</f>
        <v>0</v>
      </c>
      <c r="P252" s="255">
        <f t="shared" ca="1" si="9"/>
        <v>11</v>
      </c>
      <c r="Q252" s="255" t="str">
        <f ca="1">INDEX(ORCAMENTO!$AI:$AI,$N252)</f>
        <v/>
      </c>
    </row>
    <row r="253" spans="2:17" ht="15" customHeight="1" x14ac:dyDescent="0.25">
      <c r="B253" s="255" t="str">
        <f ca="1">IFERROR(INDEX(_AUX_ANALISE!$A$1:$A$2461,MATCH(ROW()-34,_AUX_ANALISE!$C$1:$C$2461,0)),"")</f>
        <v/>
      </c>
      <c r="C253" s="255" t="str">
        <f ca="1">IF($B253="","",INDEX(ORCAMENTO!$B:$B,$B253))</f>
        <v/>
      </c>
      <c r="D253" s="255" t="str">
        <f ca="1">IF($B253="","",INDEX(ORCAMENTO!$E:$E,$B253))</f>
        <v/>
      </c>
      <c r="E253" s="255" t="str">
        <f ca="1">IF($B253="","",INDEX(ORCAMENTO!$D:$D,$B253))</f>
        <v/>
      </c>
      <c r="F253" s="255" t="str">
        <f ca="1">IF($B253="","",TRIM(IF(OR(INDEX(ORCAMENTO!$G:$G,$B253)&lt;&gt;"",INDEX(ORCAMENTO!$H:$H,$B253)&lt;&gt;""),"Ano 1; ","")&amp;IF(OR(INDEX(ORCAMENTO!$J:$J,$B253)&lt;&gt;"",INDEX(ORCAMENTO!$K:$K,$B253)&lt;&gt;""),"Ano 2; ","")&amp;IF(OR(INDEX(ORCAMENTO!$M:$M,$B253)&lt;&gt;"",INDEX(ORCAMENTO!$N:$N,$B253)&lt;&gt;""),"Ano 3; ","")&amp;IF(OR(INDEX(ORCAMENTO!$P:$P,$B253)&lt;&gt;"",INDEX(ORCAMENTO!$Q:$Q,$B253)&lt;&gt;""),"Ano 4; ","")&amp;IF(OR(INDEX(ORCAMENTO!$S:$S,$B253)&lt;&gt;"",INDEX(ORCAMENTO!$T:$T,$B253)&lt;&gt;""),"Ano 5; ","")&amp;IF(OR(INDEX(ORCAMENTO!$V:$V,$B253)&lt;&gt;"",INDEX(ORCAMENTO!$W:$W,$B253)&lt;&gt;""),"Ano 6; ","")))</f>
        <v/>
      </c>
      <c r="G253" s="311" t="str">
        <f ca="1">IF($B253="","",IF(INDEX(ORCAMENTO!$G:$G,$B253)&lt;&gt;"",INDEX(ORCAMENTO!$G:$G,$B253),IF(INDEX(ORCAMENTO!$J:$J,$B253)&lt;&gt;"",INDEX(ORCAMENTO!$J:$J,$B253),IF(INDEX(ORCAMENTO!$M:$M,$B253)&lt;&gt;"",INDEX(ORCAMENTO!$M:$M,$B253),IF(INDEX(ORCAMENTO!$P:$P,$B253)&lt;&gt;"",INDEX(ORCAMENTO!$P:$P,$B253),IF(INDEX(ORCAMENTO!$S:$S,$B253)&lt;&gt;"",INDEX(ORCAMENTO!$S:$S,$B253),INDEX(ORCAMENTO!$V:$V,$B253)))))))</f>
        <v/>
      </c>
      <c r="H253" s="312" t="str">
        <f ca="1">IF($B253="","",IF(INDEX(ORCAMENTO!$H:$H,$B253)&lt;&gt;"",INDEX(ORCAMENTO!$H:$H,$B253),IF(INDEX(ORCAMENTO!$K:$K,$B253)&lt;&gt;"",INDEX(ORCAMENTO!$K:$K,$B253),IF(INDEX(ORCAMENTO!$N:$N,$B253)&lt;&gt;"",INDEX(ORCAMENTO!$N:$N,$B253),IF(INDEX(ORCAMENTO!$Q:$Q,$B253)&lt;&gt;"",INDEX(ORCAMENTO!$Q:$Q,$B253),IF(INDEX(ORCAMENTO!$T:$T,$B253)&lt;&gt;"",INDEX(ORCAMENTO!$T:$T,$B253),INDEX(ORCAMENTO!$W:$W,$B253)))))))</f>
        <v/>
      </c>
      <c r="I253" s="255" t="str">
        <f ca="1">IF($B253="","",IF(INDEX(ORCAMENTO!$AI:$AI,$B253)&lt;&gt;"",INDEX(ORCAMENTO!$AI:$AI,$B253),IF(INDEX(ORCAMENTO!$AG:$AG,$B253),"Memorial de cálculo ou anexo obrigatório não informado para item acima do limite.",IF(AND(INDEX(ORCAMENTO!$AC:$AC,$B253),NOT(INDEX(ORCAMENTO!$AE:$AE,$B253))),"Informe pelo menos um ano completo com valor unitário e quantidade.","Pendência identificada automaticamente."))))</f>
        <v/>
      </c>
      <c r="N253" s="255">
        <f t="shared" si="8"/>
        <v>254</v>
      </c>
      <c r="O253" s="255">
        <f ca="1">IF(INDEX(ORCAMENTO!$AI:$AI,$N253)&lt;&gt;"",1,0)</f>
        <v>0</v>
      </c>
      <c r="P253" s="255">
        <f t="shared" ca="1" si="9"/>
        <v>11</v>
      </c>
      <c r="Q253" s="255" t="str">
        <f ca="1">INDEX(ORCAMENTO!$AI:$AI,$N253)</f>
        <v/>
      </c>
    </row>
    <row r="254" spans="2:17" ht="15" customHeight="1" x14ac:dyDescent="0.25">
      <c r="B254" s="255" t="str">
        <f ca="1">IFERROR(INDEX(_AUX_ANALISE!$A$1:$A$2461,MATCH(ROW()-34,_AUX_ANALISE!$C$1:$C$2461,0)),"")</f>
        <v/>
      </c>
      <c r="C254" s="255" t="str">
        <f ca="1">IF($B254="","",INDEX(ORCAMENTO!$B:$B,$B254))</f>
        <v/>
      </c>
      <c r="D254" s="255" t="str">
        <f ca="1">IF($B254="","",INDEX(ORCAMENTO!$E:$E,$B254))</f>
        <v/>
      </c>
      <c r="E254" s="255" t="str">
        <f ca="1">IF($B254="","",INDEX(ORCAMENTO!$D:$D,$B254))</f>
        <v/>
      </c>
      <c r="F254" s="255" t="str">
        <f ca="1">IF($B254="","",TRIM(IF(OR(INDEX(ORCAMENTO!$G:$G,$B254)&lt;&gt;"",INDEX(ORCAMENTO!$H:$H,$B254)&lt;&gt;""),"Ano 1; ","")&amp;IF(OR(INDEX(ORCAMENTO!$J:$J,$B254)&lt;&gt;"",INDEX(ORCAMENTO!$K:$K,$B254)&lt;&gt;""),"Ano 2; ","")&amp;IF(OR(INDEX(ORCAMENTO!$M:$M,$B254)&lt;&gt;"",INDEX(ORCAMENTO!$N:$N,$B254)&lt;&gt;""),"Ano 3; ","")&amp;IF(OR(INDEX(ORCAMENTO!$P:$P,$B254)&lt;&gt;"",INDEX(ORCAMENTO!$Q:$Q,$B254)&lt;&gt;""),"Ano 4; ","")&amp;IF(OR(INDEX(ORCAMENTO!$S:$S,$B254)&lt;&gt;"",INDEX(ORCAMENTO!$T:$T,$B254)&lt;&gt;""),"Ano 5; ","")&amp;IF(OR(INDEX(ORCAMENTO!$V:$V,$B254)&lt;&gt;"",INDEX(ORCAMENTO!$W:$W,$B254)&lt;&gt;""),"Ano 6; ","")))</f>
        <v/>
      </c>
      <c r="G254" s="311" t="str">
        <f ca="1">IF($B254="","",IF(INDEX(ORCAMENTO!$G:$G,$B254)&lt;&gt;"",INDEX(ORCAMENTO!$G:$G,$B254),IF(INDEX(ORCAMENTO!$J:$J,$B254)&lt;&gt;"",INDEX(ORCAMENTO!$J:$J,$B254),IF(INDEX(ORCAMENTO!$M:$M,$B254)&lt;&gt;"",INDEX(ORCAMENTO!$M:$M,$B254),IF(INDEX(ORCAMENTO!$P:$P,$B254)&lt;&gt;"",INDEX(ORCAMENTO!$P:$P,$B254),IF(INDEX(ORCAMENTO!$S:$S,$B254)&lt;&gt;"",INDEX(ORCAMENTO!$S:$S,$B254),INDEX(ORCAMENTO!$V:$V,$B254)))))))</f>
        <v/>
      </c>
      <c r="H254" s="312" t="str">
        <f ca="1">IF($B254="","",IF(INDEX(ORCAMENTO!$H:$H,$B254)&lt;&gt;"",INDEX(ORCAMENTO!$H:$H,$B254),IF(INDEX(ORCAMENTO!$K:$K,$B254)&lt;&gt;"",INDEX(ORCAMENTO!$K:$K,$B254),IF(INDEX(ORCAMENTO!$N:$N,$B254)&lt;&gt;"",INDEX(ORCAMENTO!$N:$N,$B254),IF(INDEX(ORCAMENTO!$Q:$Q,$B254)&lt;&gt;"",INDEX(ORCAMENTO!$Q:$Q,$B254),IF(INDEX(ORCAMENTO!$T:$T,$B254)&lt;&gt;"",INDEX(ORCAMENTO!$T:$T,$B254),INDEX(ORCAMENTO!$W:$W,$B254)))))))</f>
        <v/>
      </c>
      <c r="I254" s="255" t="str">
        <f ca="1">IF($B254="","",IF(INDEX(ORCAMENTO!$AI:$AI,$B254)&lt;&gt;"",INDEX(ORCAMENTO!$AI:$AI,$B254),IF(INDEX(ORCAMENTO!$AG:$AG,$B254),"Memorial de cálculo ou anexo obrigatório não informado para item acima do limite.",IF(AND(INDEX(ORCAMENTO!$AC:$AC,$B254),NOT(INDEX(ORCAMENTO!$AE:$AE,$B254))),"Informe pelo menos um ano completo com valor unitário e quantidade.","Pendência identificada automaticamente."))))</f>
        <v/>
      </c>
      <c r="N254" s="255">
        <f t="shared" si="8"/>
        <v>255</v>
      </c>
      <c r="O254" s="255">
        <f ca="1">IF(INDEX(ORCAMENTO!$AI:$AI,$N254)&lt;&gt;"",1,0)</f>
        <v>0</v>
      </c>
      <c r="P254" s="255">
        <f t="shared" ca="1" si="9"/>
        <v>11</v>
      </c>
      <c r="Q254" s="255" t="str">
        <f ca="1">INDEX(ORCAMENTO!$AI:$AI,$N254)</f>
        <v/>
      </c>
    </row>
    <row r="255" spans="2:17" ht="15" customHeight="1" x14ac:dyDescent="0.25">
      <c r="B255" s="255" t="str">
        <f ca="1">IFERROR(INDEX(_AUX_ANALISE!$A$1:$A$2461,MATCH(ROW()-34,_AUX_ANALISE!$C$1:$C$2461,0)),"")</f>
        <v/>
      </c>
      <c r="C255" s="255" t="str">
        <f ca="1">IF($B255="","",INDEX(ORCAMENTO!$B:$B,$B255))</f>
        <v/>
      </c>
      <c r="D255" s="255" t="str">
        <f ca="1">IF($B255="","",INDEX(ORCAMENTO!$E:$E,$B255))</f>
        <v/>
      </c>
      <c r="E255" s="255" t="str">
        <f ca="1">IF($B255="","",INDEX(ORCAMENTO!$D:$D,$B255))</f>
        <v/>
      </c>
      <c r="F255" s="255" t="str">
        <f ca="1">IF($B255="","",TRIM(IF(OR(INDEX(ORCAMENTO!$G:$G,$B255)&lt;&gt;"",INDEX(ORCAMENTO!$H:$H,$B255)&lt;&gt;""),"Ano 1; ","")&amp;IF(OR(INDEX(ORCAMENTO!$J:$J,$B255)&lt;&gt;"",INDEX(ORCAMENTO!$K:$K,$B255)&lt;&gt;""),"Ano 2; ","")&amp;IF(OR(INDEX(ORCAMENTO!$M:$M,$B255)&lt;&gt;"",INDEX(ORCAMENTO!$N:$N,$B255)&lt;&gt;""),"Ano 3; ","")&amp;IF(OR(INDEX(ORCAMENTO!$P:$P,$B255)&lt;&gt;"",INDEX(ORCAMENTO!$Q:$Q,$B255)&lt;&gt;""),"Ano 4; ","")&amp;IF(OR(INDEX(ORCAMENTO!$S:$S,$B255)&lt;&gt;"",INDEX(ORCAMENTO!$T:$T,$B255)&lt;&gt;""),"Ano 5; ","")&amp;IF(OR(INDEX(ORCAMENTO!$V:$V,$B255)&lt;&gt;"",INDEX(ORCAMENTO!$W:$W,$B255)&lt;&gt;""),"Ano 6; ","")))</f>
        <v/>
      </c>
      <c r="G255" s="311" t="str">
        <f ca="1">IF($B255="","",IF(INDEX(ORCAMENTO!$G:$G,$B255)&lt;&gt;"",INDEX(ORCAMENTO!$G:$G,$B255),IF(INDEX(ORCAMENTO!$J:$J,$B255)&lt;&gt;"",INDEX(ORCAMENTO!$J:$J,$B255),IF(INDEX(ORCAMENTO!$M:$M,$B255)&lt;&gt;"",INDEX(ORCAMENTO!$M:$M,$B255),IF(INDEX(ORCAMENTO!$P:$P,$B255)&lt;&gt;"",INDEX(ORCAMENTO!$P:$P,$B255),IF(INDEX(ORCAMENTO!$S:$S,$B255)&lt;&gt;"",INDEX(ORCAMENTO!$S:$S,$B255),INDEX(ORCAMENTO!$V:$V,$B255)))))))</f>
        <v/>
      </c>
      <c r="H255" s="312" t="str">
        <f ca="1">IF($B255="","",IF(INDEX(ORCAMENTO!$H:$H,$B255)&lt;&gt;"",INDEX(ORCAMENTO!$H:$H,$B255),IF(INDEX(ORCAMENTO!$K:$K,$B255)&lt;&gt;"",INDEX(ORCAMENTO!$K:$K,$B255),IF(INDEX(ORCAMENTO!$N:$N,$B255)&lt;&gt;"",INDEX(ORCAMENTO!$N:$N,$B255),IF(INDEX(ORCAMENTO!$Q:$Q,$B255)&lt;&gt;"",INDEX(ORCAMENTO!$Q:$Q,$B255),IF(INDEX(ORCAMENTO!$T:$T,$B255)&lt;&gt;"",INDEX(ORCAMENTO!$T:$T,$B255),INDEX(ORCAMENTO!$W:$W,$B255)))))))</f>
        <v/>
      </c>
      <c r="I255" s="255" t="str">
        <f ca="1">IF($B255="","",IF(INDEX(ORCAMENTO!$AI:$AI,$B255)&lt;&gt;"",INDEX(ORCAMENTO!$AI:$AI,$B255),IF(INDEX(ORCAMENTO!$AG:$AG,$B255),"Memorial de cálculo ou anexo obrigatório não informado para item acima do limite.",IF(AND(INDEX(ORCAMENTO!$AC:$AC,$B255),NOT(INDEX(ORCAMENTO!$AE:$AE,$B255))),"Informe pelo menos um ano completo com valor unitário e quantidade.","Pendência identificada automaticamente."))))</f>
        <v/>
      </c>
      <c r="N255" s="255">
        <f t="shared" si="8"/>
        <v>256</v>
      </c>
      <c r="O255" s="255">
        <f ca="1">IF(INDEX(ORCAMENTO!$AI:$AI,$N255)&lt;&gt;"",1,0)</f>
        <v>0</v>
      </c>
      <c r="P255" s="255">
        <f t="shared" ca="1" si="9"/>
        <v>11</v>
      </c>
      <c r="Q255" s="255" t="str">
        <f ca="1">INDEX(ORCAMENTO!$AI:$AI,$N255)</f>
        <v/>
      </c>
    </row>
    <row r="256" spans="2:17" ht="15" customHeight="1" x14ac:dyDescent="0.25">
      <c r="B256" s="255" t="str">
        <f ca="1">IFERROR(INDEX(_AUX_ANALISE!$A$1:$A$2461,MATCH(ROW()-34,_AUX_ANALISE!$C$1:$C$2461,0)),"")</f>
        <v/>
      </c>
      <c r="C256" s="255" t="str">
        <f ca="1">IF($B256="","",INDEX(ORCAMENTO!$B:$B,$B256))</f>
        <v/>
      </c>
      <c r="D256" s="255" t="str">
        <f ca="1">IF($B256="","",INDEX(ORCAMENTO!$E:$E,$B256))</f>
        <v/>
      </c>
      <c r="E256" s="255" t="str">
        <f ca="1">IF($B256="","",INDEX(ORCAMENTO!$D:$D,$B256))</f>
        <v/>
      </c>
      <c r="F256" s="255" t="str">
        <f ca="1">IF($B256="","",TRIM(IF(OR(INDEX(ORCAMENTO!$G:$G,$B256)&lt;&gt;"",INDEX(ORCAMENTO!$H:$H,$B256)&lt;&gt;""),"Ano 1; ","")&amp;IF(OR(INDEX(ORCAMENTO!$J:$J,$B256)&lt;&gt;"",INDEX(ORCAMENTO!$K:$K,$B256)&lt;&gt;""),"Ano 2; ","")&amp;IF(OR(INDEX(ORCAMENTO!$M:$M,$B256)&lt;&gt;"",INDEX(ORCAMENTO!$N:$N,$B256)&lt;&gt;""),"Ano 3; ","")&amp;IF(OR(INDEX(ORCAMENTO!$P:$P,$B256)&lt;&gt;"",INDEX(ORCAMENTO!$Q:$Q,$B256)&lt;&gt;""),"Ano 4; ","")&amp;IF(OR(INDEX(ORCAMENTO!$S:$S,$B256)&lt;&gt;"",INDEX(ORCAMENTO!$T:$T,$B256)&lt;&gt;""),"Ano 5; ","")&amp;IF(OR(INDEX(ORCAMENTO!$V:$V,$B256)&lt;&gt;"",INDEX(ORCAMENTO!$W:$W,$B256)&lt;&gt;""),"Ano 6; ","")))</f>
        <v/>
      </c>
      <c r="G256" s="311" t="str">
        <f ca="1">IF($B256="","",IF(INDEX(ORCAMENTO!$G:$G,$B256)&lt;&gt;"",INDEX(ORCAMENTO!$G:$G,$B256),IF(INDEX(ORCAMENTO!$J:$J,$B256)&lt;&gt;"",INDEX(ORCAMENTO!$J:$J,$B256),IF(INDEX(ORCAMENTO!$M:$M,$B256)&lt;&gt;"",INDEX(ORCAMENTO!$M:$M,$B256),IF(INDEX(ORCAMENTO!$P:$P,$B256)&lt;&gt;"",INDEX(ORCAMENTO!$P:$P,$B256),IF(INDEX(ORCAMENTO!$S:$S,$B256)&lt;&gt;"",INDEX(ORCAMENTO!$S:$S,$B256),INDEX(ORCAMENTO!$V:$V,$B256)))))))</f>
        <v/>
      </c>
      <c r="H256" s="312" t="str">
        <f ca="1">IF($B256="","",IF(INDEX(ORCAMENTO!$H:$H,$B256)&lt;&gt;"",INDEX(ORCAMENTO!$H:$H,$B256),IF(INDEX(ORCAMENTO!$K:$K,$B256)&lt;&gt;"",INDEX(ORCAMENTO!$K:$K,$B256),IF(INDEX(ORCAMENTO!$N:$N,$B256)&lt;&gt;"",INDEX(ORCAMENTO!$N:$N,$B256),IF(INDEX(ORCAMENTO!$Q:$Q,$B256)&lt;&gt;"",INDEX(ORCAMENTO!$Q:$Q,$B256),IF(INDEX(ORCAMENTO!$T:$T,$B256)&lt;&gt;"",INDEX(ORCAMENTO!$T:$T,$B256),INDEX(ORCAMENTO!$W:$W,$B256)))))))</f>
        <v/>
      </c>
      <c r="I256" s="255" t="str">
        <f ca="1">IF($B256="","",IF(INDEX(ORCAMENTO!$AI:$AI,$B256)&lt;&gt;"",INDEX(ORCAMENTO!$AI:$AI,$B256),IF(INDEX(ORCAMENTO!$AG:$AG,$B256),"Memorial de cálculo ou anexo obrigatório não informado para item acima do limite.",IF(AND(INDEX(ORCAMENTO!$AC:$AC,$B256),NOT(INDEX(ORCAMENTO!$AE:$AE,$B256))),"Informe pelo menos um ano completo com valor unitário e quantidade.","Pendência identificada automaticamente."))))</f>
        <v/>
      </c>
      <c r="N256" s="255">
        <f t="shared" si="8"/>
        <v>257</v>
      </c>
      <c r="O256" s="255">
        <f ca="1">IF(INDEX(ORCAMENTO!$AI:$AI,$N256)&lt;&gt;"",1,0)</f>
        <v>0</v>
      </c>
      <c r="P256" s="255">
        <f t="shared" ca="1" si="9"/>
        <v>11</v>
      </c>
      <c r="Q256" s="255" t="str">
        <f ca="1">INDEX(ORCAMENTO!$AI:$AI,$N256)</f>
        <v/>
      </c>
    </row>
    <row r="257" spans="2:17" ht="15" customHeight="1" x14ac:dyDescent="0.25">
      <c r="B257" s="255" t="str">
        <f ca="1">IFERROR(INDEX(_AUX_ANALISE!$A$1:$A$2461,MATCH(ROW()-34,_AUX_ANALISE!$C$1:$C$2461,0)),"")</f>
        <v/>
      </c>
      <c r="C257" s="255" t="str">
        <f ca="1">IF($B257="","",INDEX(ORCAMENTO!$B:$B,$B257))</f>
        <v/>
      </c>
      <c r="D257" s="255" t="str">
        <f ca="1">IF($B257="","",INDEX(ORCAMENTO!$E:$E,$B257))</f>
        <v/>
      </c>
      <c r="E257" s="255" t="str">
        <f ca="1">IF($B257="","",INDEX(ORCAMENTO!$D:$D,$B257))</f>
        <v/>
      </c>
      <c r="F257" s="255" t="str">
        <f ca="1">IF($B257="","",TRIM(IF(OR(INDEX(ORCAMENTO!$G:$G,$B257)&lt;&gt;"",INDEX(ORCAMENTO!$H:$H,$B257)&lt;&gt;""),"Ano 1; ","")&amp;IF(OR(INDEX(ORCAMENTO!$J:$J,$B257)&lt;&gt;"",INDEX(ORCAMENTO!$K:$K,$B257)&lt;&gt;""),"Ano 2; ","")&amp;IF(OR(INDEX(ORCAMENTO!$M:$M,$B257)&lt;&gt;"",INDEX(ORCAMENTO!$N:$N,$B257)&lt;&gt;""),"Ano 3; ","")&amp;IF(OR(INDEX(ORCAMENTO!$P:$P,$B257)&lt;&gt;"",INDEX(ORCAMENTO!$Q:$Q,$B257)&lt;&gt;""),"Ano 4; ","")&amp;IF(OR(INDEX(ORCAMENTO!$S:$S,$B257)&lt;&gt;"",INDEX(ORCAMENTO!$T:$T,$B257)&lt;&gt;""),"Ano 5; ","")&amp;IF(OR(INDEX(ORCAMENTO!$V:$V,$B257)&lt;&gt;"",INDEX(ORCAMENTO!$W:$W,$B257)&lt;&gt;""),"Ano 6; ","")))</f>
        <v/>
      </c>
      <c r="G257" s="311" t="str">
        <f ca="1">IF($B257="","",IF(INDEX(ORCAMENTO!$G:$G,$B257)&lt;&gt;"",INDEX(ORCAMENTO!$G:$G,$B257),IF(INDEX(ORCAMENTO!$J:$J,$B257)&lt;&gt;"",INDEX(ORCAMENTO!$J:$J,$B257),IF(INDEX(ORCAMENTO!$M:$M,$B257)&lt;&gt;"",INDEX(ORCAMENTO!$M:$M,$B257),IF(INDEX(ORCAMENTO!$P:$P,$B257)&lt;&gt;"",INDEX(ORCAMENTO!$P:$P,$B257),IF(INDEX(ORCAMENTO!$S:$S,$B257)&lt;&gt;"",INDEX(ORCAMENTO!$S:$S,$B257),INDEX(ORCAMENTO!$V:$V,$B257)))))))</f>
        <v/>
      </c>
      <c r="H257" s="312" t="str">
        <f ca="1">IF($B257="","",IF(INDEX(ORCAMENTO!$H:$H,$B257)&lt;&gt;"",INDEX(ORCAMENTO!$H:$H,$B257),IF(INDEX(ORCAMENTO!$K:$K,$B257)&lt;&gt;"",INDEX(ORCAMENTO!$K:$K,$B257),IF(INDEX(ORCAMENTO!$N:$N,$B257)&lt;&gt;"",INDEX(ORCAMENTO!$N:$N,$B257),IF(INDEX(ORCAMENTO!$Q:$Q,$B257)&lt;&gt;"",INDEX(ORCAMENTO!$Q:$Q,$B257),IF(INDEX(ORCAMENTO!$T:$T,$B257)&lt;&gt;"",INDEX(ORCAMENTO!$T:$T,$B257),INDEX(ORCAMENTO!$W:$W,$B257)))))))</f>
        <v/>
      </c>
      <c r="I257" s="255" t="str">
        <f ca="1">IF($B257="","",IF(INDEX(ORCAMENTO!$AI:$AI,$B257)&lt;&gt;"",INDEX(ORCAMENTO!$AI:$AI,$B257),IF(INDEX(ORCAMENTO!$AG:$AG,$B257),"Memorial de cálculo ou anexo obrigatório não informado para item acima do limite.",IF(AND(INDEX(ORCAMENTO!$AC:$AC,$B257),NOT(INDEX(ORCAMENTO!$AE:$AE,$B257))),"Informe pelo menos um ano completo com valor unitário e quantidade.","Pendência identificada automaticamente."))))</f>
        <v/>
      </c>
      <c r="N257" s="255">
        <f t="shared" si="8"/>
        <v>258</v>
      </c>
      <c r="O257" s="255">
        <f ca="1">IF(INDEX(ORCAMENTO!$AI:$AI,$N257)&lt;&gt;"",1,0)</f>
        <v>0</v>
      </c>
      <c r="P257" s="255">
        <f t="shared" ca="1" si="9"/>
        <v>11</v>
      </c>
      <c r="Q257" s="255" t="str">
        <f ca="1">INDEX(ORCAMENTO!$AI:$AI,$N257)</f>
        <v/>
      </c>
    </row>
    <row r="258" spans="2:17" ht="15" customHeight="1" x14ac:dyDescent="0.25">
      <c r="B258" s="255" t="str">
        <f ca="1">IFERROR(INDEX(_AUX_ANALISE!$A$1:$A$2461,MATCH(ROW()-34,_AUX_ANALISE!$C$1:$C$2461,0)),"")</f>
        <v/>
      </c>
      <c r="C258" s="255" t="str">
        <f ca="1">IF($B258="","",INDEX(ORCAMENTO!$B:$B,$B258))</f>
        <v/>
      </c>
      <c r="D258" s="255" t="str">
        <f ca="1">IF($B258="","",INDEX(ORCAMENTO!$E:$E,$B258))</f>
        <v/>
      </c>
      <c r="E258" s="255" t="str">
        <f ca="1">IF($B258="","",INDEX(ORCAMENTO!$D:$D,$B258))</f>
        <v/>
      </c>
      <c r="F258" s="255" t="str">
        <f ca="1">IF($B258="","",TRIM(IF(OR(INDEX(ORCAMENTO!$G:$G,$B258)&lt;&gt;"",INDEX(ORCAMENTO!$H:$H,$B258)&lt;&gt;""),"Ano 1; ","")&amp;IF(OR(INDEX(ORCAMENTO!$J:$J,$B258)&lt;&gt;"",INDEX(ORCAMENTO!$K:$K,$B258)&lt;&gt;""),"Ano 2; ","")&amp;IF(OR(INDEX(ORCAMENTO!$M:$M,$B258)&lt;&gt;"",INDEX(ORCAMENTO!$N:$N,$B258)&lt;&gt;""),"Ano 3; ","")&amp;IF(OR(INDEX(ORCAMENTO!$P:$P,$B258)&lt;&gt;"",INDEX(ORCAMENTO!$Q:$Q,$B258)&lt;&gt;""),"Ano 4; ","")&amp;IF(OR(INDEX(ORCAMENTO!$S:$S,$B258)&lt;&gt;"",INDEX(ORCAMENTO!$T:$T,$B258)&lt;&gt;""),"Ano 5; ","")&amp;IF(OR(INDEX(ORCAMENTO!$V:$V,$B258)&lt;&gt;"",INDEX(ORCAMENTO!$W:$W,$B258)&lt;&gt;""),"Ano 6; ","")))</f>
        <v/>
      </c>
      <c r="G258" s="311" t="str">
        <f ca="1">IF($B258="","",IF(INDEX(ORCAMENTO!$G:$G,$B258)&lt;&gt;"",INDEX(ORCAMENTO!$G:$G,$B258),IF(INDEX(ORCAMENTO!$J:$J,$B258)&lt;&gt;"",INDEX(ORCAMENTO!$J:$J,$B258),IF(INDEX(ORCAMENTO!$M:$M,$B258)&lt;&gt;"",INDEX(ORCAMENTO!$M:$M,$B258),IF(INDEX(ORCAMENTO!$P:$P,$B258)&lt;&gt;"",INDEX(ORCAMENTO!$P:$P,$B258),IF(INDEX(ORCAMENTO!$S:$S,$B258)&lt;&gt;"",INDEX(ORCAMENTO!$S:$S,$B258),INDEX(ORCAMENTO!$V:$V,$B258)))))))</f>
        <v/>
      </c>
      <c r="H258" s="312" t="str">
        <f ca="1">IF($B258="","",IF(INDEX(ORCAMENTO!$H:$H,$B258)&lt;&gt;"",INDEX(ORCAMENTO!$H:$H,$B258),IF(INDEX(ORCAMENTO!$K:$K,$B258)&lt;&gt;"",INDEX(ORCAMENTO!$K:$K,$B258),IF(INDEX(ORCAMENTO!$N:$N,$B258)&lt;&gt;"",INDEX(ORCAMENTO!$N:$N,$B258),IF(INDEX(ORCAMENTO!$Q:$Q,$B258)&lt;&gt;"",INDEX(ORCAMENTO!$Q:$Q,$B258),IF(INDEX(ORCAMENTO!$T:$T,$B258)&lt;&gt;"",INDEX(ORCAMENTO!$T:$T,$B258),INDEX(ORCAMENTO!$W:$W,$B258)))))))</f>
        <v/>
      </c>
      <c r="I258" s="255" t="str">
        <f ca="1">IF($B258="","",IF(INDEX(ORCAMENTO!$AI:$AI,$B258)&lt;&gt;"",INDEX(ORCAMENTO!$AI:$AI,$B258),IF(INDEX(ORCAMENTO!$AG:$AG,$B258),"Memorial de cálculo ou anexo obrigatório não informado para item acima do limite.",IF(AND(INDEX(ORCAMENTO!$AC:$AC,$B258),NOT(INDEX(ORCAMENTO!$AE:$AE,$B258))),"Informe pelo menos um ano completo com valor unitário e quantidade.","Pendência identificada automaticamente."))))</f>
        <v/>
      </c>
      <c r="N258" s="255">
        <f t="shared" si="8"/>
        <v>259</v>
      </c>
      <c r="O258" s="255">
        <f ca="1">IF(INDEX(ORCAMENTO!$AI:$AI,$N258)&lt;&gt;"",1,0)</f>
        <v>0</v>
      </c>
      <c r="P258" s="255">
        <f t="shared" ca="1" si="9"/>
        <v>11</v>
      </c>
      <c r="Q258" s="255" t="str">
        <f ca="1">INDEX(ORCAMENTO!$AI:$AI,$N258)</f>
        <v/>
      </c>
    </row>
    <row r="259" spans="2:17" ht="15" customHeight="1" x14ac:dyDescent="0.25">
      <c r="B259" s="255" t="str">
        <f ca="1">IFERROR(INDEX(_AUX_ANALISE!$A$1:$A$2461,MATCH(ROW()-34,_AUX_ANALISE!$C$1:$C$2461,0)),"")</f>
        <v/>
      </c>
      <c r="C259" s="255" t="str">
        <f ca="1">IF($B259="","",INDEX(ORCAMENTO!$B:$B,$B259))</f>
        <v/>
      </c>
      <c r="D259" s="255" t="str">
        <f ca="1">IF($B259="","",INDEX(ORCAMENTO!$E:$E,$B259))</f>
        <v/>
      </c>
      <c r="E259" s="255" t="str">
        <f ca="1">IF($B259="","",INDEX(ORCAMENTO!$D:$D,$B259))</f>
        <v/>
      </c>
      <c r="F259" s="255" t="str">
        <f ca="1">IF($B259="","",TRIM(IF(OR(INDEX(ORCAMENTO!$G:$G,$B259)&lt;&gt;"",INDEX(ORCAMENTO!$H:$H,$B259)&lt;&gt;""),"Ano 1; ","")&amp;IF(OR(INDEX(ORCAMENTO!$J:$J,$B259)&lt;&gt;"",INDEX(ORCAMENTO!$K:$K,$B259)&lt;&gt;""),"Ano 2; ","")&amp;IF(OR(INDEX(ORCAMENTO!$M:$M,$B259)&lt;&gt;"",INDEX(ORCAMENTO!$N:$N,$B259)&lt;&gt;""),"Ano 3; ","")&amp;IF(OR(INDEX(ORCAMENTO!$P:$P,$B259)&lt;&gt;"",INDEX(ORCAMENTO!$Q:$Q,$B259)&lt;&gt;""),"Ano 4; ","")&amp;IF(OR(INDEX(ORCAMENTO!$S:$S,$B259)&lt;&gt;"",INDEX(ORCAMENTO!$T:$T,$B259)&lt;&gt;""),"Ano 5; ","")&amp;IF(OR(INDEX(ORCAMENTO!$V:$V,$B259)&lt;&gt;"",INDEX(ORCAMENTO!$W:$W,$B259)&lt;&gt;""),"Ano 6; ","")))</f>
        <v/>
      </c>
      <c r="G259" s="311" t="str">
        <f ca="1">IF($B259="","",IF(INDEX(ORCAMENTO!$G:$G,$B259)&lt;&gt;"",INDEX(ORCAMENTO!$G:$G,$B259),IF(INDEX(ORCAMENTO!$J:$J,$B259)&lt;&gt;"",INDEX(ORCAMENTO!$J:$J,$B259),IF(INDEX(ORCAMENTO!$M:$M,$B259)&lt;&gt;"",INDEX(ORCAMENTO!$M:$M,$B259),IF(INDEX(ORCAMENTO!$P:$P,$B259)&lt;&gt;"",INDEX(ORCAMENTO!$P:$P,$B259),IF(INDEX(ORCAMENTO!$S:$S,$B259)&lt;&gt;"",INDEX(ORCAMENTO!$S:$S,$B259),INDEX(ORCAMENTO!$V:$V,$B259)))))))</f>
        <v/>
      </c>
      <c r="H259" s="312" t="str">
        <f ca="1">IF($B259="","",IF(INDEX(ORCAMENTO!$H:$H,$B259)&lt;&gt;"",INDEX(ORCAMENTO!$H:$H,$B259),IF(INDEX(ORCAMENTO!$K:$K,$B259)&lt;&gt;"",INDEX(ORCAMENTO!$K:$K,$B259),IF(INDEX(ORCAMENTO!$N:$N,$B259)&lt;&gt;"",INDEX(ORCAMENTO!$N:$N,$B259),IF(INDEX(ORCAMENTO!$Q:$Q,$B259)&lt;&gt;"",INDEX(ORCAMENTO!$Q:$Q,$B259),IF(INDEX(ORCAMENTO!$T:$T,$B259)&lt;&gt;"",INDEX(ORCAMENTO!$T:$T,$B259),INDEX(ORCAMENTO!$W:$W,$B259)))))))</f>
        <v/>
      </c>
      <c r="I259" s="255" t="str">
        <f ca="1">IF($B259="","",IF(INDEX(ORCAMENTO!$AI:$AI,$B259)&lt;&gt;"",INDEX(ORCAMENTO!$AI:$AI,$B259),IF(INDEX(ORCAMENTO!$AG:$AG,$B259),"Memorial de cálculo ou anexo obrigatório não informado para item acima do limite.",IF(AND(INDEX(ORCAMENTO!$AC:$AC,$B259),NOT(INDEX(ORCAMENTO!$AE:$AE,$B259))),"Informe pelo menos um ano completo com valor unitário e quantidade.","Pendência identificada automaticamente."))))</f>
        <v/>
      </c>
      <c r="N259" s="255">
        <f t="shared" si="8"/>
        <v>260</v>
      </c>
      <c r="O259" s="255">
        <f ca="1">IF(INDEX(ORCAMENTO!$AI:$AI,$N259)&lt;&gt;"",1,0)</f>
        <v>0</v>
      </c>
      <c r="P259" s="255">
        <f t="shared" ca="1" si="9"/>
        <v>11</v>
      </c>
      <c r="Q259" s="255" t="str">
        <f ca="1">INDEX(ORCAMENTO!$AI:$AI,$N259)</f>
        <v/>
      </c>
    </row>
    <row r="260" spans="2:17" ht="15" customHeight="1" x14ac:dyDescent="0.25">
      <c r="B260" s="255" t="str">
        <f ca="1">IFERROR(INDEX(_AUX_ANALISE!$A$1:$A$2461,MATCH(ROW()-34,_AUX_ANALISE!$C$1:$C$2461,0)),"")</f>
        <v/>
      </c>
      <c r="C260" s="255" t="str">
        <f ca="1">IF($B260="","",INDEX(ORCAMENTO!$B:$B,$B260))</f>
        <v/>
      </c>
      <c r="D260" s="255" t="str">
        <f ca="1">IF($B260="","",INDEX(ORCAMENTO!$E:$E,$B260))</f>
        <v/>
      </c>
      <c r="E260" s="255" t="str">
        <f ca="1">IF($B260="","",INDEX(ORCAMENTO!$D:$D,$B260))</f>
        <v/>
      </c>
      <c r="F260" s="255" t="str">
        <f ca="1">IF($B260="","",TRIM(IF(OR(INDEX(ORCAMENTO!$G:$G,$B260)&lt;&gt;"",INDEX(ORCAMENTO!$H:$H,$B260)&lt;&gt;""),"Ano 1; ","")&amp;IF(OR(INDEX(ORCAMENTO!$J:$J,$B260)&lt;&gt;"",INDEX(ORCAMENTO!$K:$K,$B260)&lt;&gt;""),"Ano 2; ","")&amp;IF(OR(INDEX(ORCAMENTO!$M:$M,$B260)&lt;&gt;"",INDEX(ORCAMENTO!$N:$N,$B260)&lt;&gt;""),"Ano 3; ","")&amp;IF(OR(INDEX(ORCAMENTO!$P:$P,$B260)&lt;&gt;"",INDEX(ORCAMENTO!$Q:$Q,$B260)&lt;&gt;""),"Ano 4; ","")&amp;IF(OR(INDEX(ORCAMENTO!$S:$S,$B260)&lt;&gt;"",INDEX(ORCAMENTO!$T:$T,$B260)&lt;&gt;""),"Ano 5; ","")&amp;IF(OR(INDEX(ORCAMENTO!$V:$V,$B260)&lt;&gt;"",INDEX(ORCAMENTO!$W:$W,$B260)&lt;&gt;""),"Ano 6; ","")))</f>
        <v/>
      </c>
      <c r="G260" s="311" t="str">
        <f ca="1">IF($B260="","",IF(INDEX(ORCAMENTO!$G:$G,$B260)&lt;&gt;"",INDEX(ORCAMENTO!$G:$G,$B260),IF(INDEX(ORCAMENTO!$J:$J,$B260)&lt;&gt;"",INDEX(ORCAMENTO!$J:$J,$B260),IF(INDEX(ORCAMENTO!$M:$M,$B260)&lt;&gt;"",INDEX(ORCAMENTO!$M:$M,$B260),IF(INDEX(ORCAMENTO!$P:$P,$B260)&lt;&gt;"",INDEX(ORCAMENTO!$P:$P,$B260),IF(INDEX(ORCAMENTO!$S:$S,$B260)&lt;&gt;"",INDEX(ORCAMENTO!$S:$S,$B260),INDEX(ORCAMENTO!$V:$V,$B260)))))))</f>
        <v/>
      </c>
      <c r="H260" s="312" t="str">
        <f ca="1">IF($B260="","",IF(INDEX(ORCAMENTO!$H:$H,$B260)&lt;&gt;"",INDEX(ORCAMENTO!$H:$H,$B260),IF(INDEX(ORCAMENTO!$K:$K,$B260)&lt;&gt;"",INDEX(ORCAMENTO!$K:$K,$B260),IF(INDEX(ORCAMENTO!$N:$N,$B260)&lt;&gt;"",INDEX(ORCAMENTO!$N:$N,$B260),IF(INDEX(ORCAMENTO!$Q:$Q,$B260)&lt;&gt;"",INDEX(ORCAMENTO!$Q:$Q,$B260),IF(INDEX(ORCAMENTO!$T:$T,$B260)&lt;&gt;"",INDEX(ORCAMENTO!$T:$T,$B260),INDEX(ORCAMENTO!$W:$W,$B260)))))))</f>
        <v/>
      </c>
      <c r="I260" s="255" t="str">
        <f ca="1">IF($B260="","",IF(INDEX(ORCAMENTO!$AI:$AI,$B260)&lt;&gt;"",INDEX(ORCAMENTO!$AI:$AI,$B260),IF(INDEX(ORCAMENTO!$AG:$AG,$B260),"Memorial de cálculo ou anexo obrigatório não informado para item acima do limite.",IF(AND(INDEX(ORCAMENTO!$AC:$AC,$B260),NOT(INDEX(ORCAMENTO!$AE:$AE,$B260))),"Informe pelo menos um ano completo com valor unitário e quantidade.","Pendência identificada automaticamente."))))</f>
        <v/>
      </c>
      <c r="N260" s="255">
        <f t="shared" si="8"/>
        <v>261</v>
      </c>
      <c r="O260" s="255">
        <f ca="1">IF(INDEX(ORCAMENTO!$AI:$AI,$N260)&lt;&gt;"",1,0)</f>
        <v>0</v>
      </c>
      <c r="P260" s="255">
        <f t="shared" ca="1" si="9"/>
        <v>11</v>
      </c>
      <c r="Q260" s="255" t="str">
        <f ca="1">INDEX(ORCAMENTO!$AI:$AI,$N260)</f>
        <v/>
      </c>
    </row>
    <row r="261" spans="2:17" ht="15" customHeight="1" x14ac:dyDescent="0.25">
      <c r="B261" s="255" t="str">
        <f ca="1">IFERROR(INDEX(_AUX_ANALISE!$A$1:$A$2461,MATCH(ROW()-34,_AUX_ANALISE!$C$1:$C$2461,0)),"")</f>
        <v/>
      </c>
      <c r="C261" s="255" t="str">
        <f ca="1">IF($B261="","",INDEX(ORCAMENTO!$B:$B,$B261))</f>
        <v/>
      </c>
      <c r="D261" s="255" t="str">
        <f ca="1">IF($B261="","",INDEX(ORCAMENTO!$E:$E,$B261))</f>
        <v/>
      </c>
      <c r="E261" s="255" t="str">
        <f ca="1">IF($B261="","",INDEX(ORCAMENTO!$D:$D,$B261))</f>
        <v/>
      </c>
      <c r="F261" s="255" t="str">
        <f ca="1">IF($B261="","",TRIM(IF(OR(INDEX(ORCAMENTO!$G:$G,$B261)&lt;&gt;"",INDEX(ORCAMENTO!$H:$H,$B261)&lt;&gt;""),"Ano 1; ","")&amp;IF(OR(INDEX(ORCAMENTO!$J:$J,$B261)&lt;&gt;"",INDEX(ORCAMENTO!$K:$K,$B261)&lt;&gt;""),"Ano 2; ","")&amp;IF(OR(INDEX(ORCAMENTO!$M:$M,$B261)&lt;&gt;"",INDEX(ORCAMENTO!$N:$N,$B261)&lt;&gt;""),"Ano 3; ","")&amp;IF(OR(INDEX(ORCAMENTO!$P:$P,$B261)&lt;&gt;"",INDEX(ORCAMENTO!$Q:$Q,$B261)&lt;&gt;""),"Ano 4; ","")&amp;IF(OR(INDEX(ORCAMENTO!$S:$S,$B261)&lt;&gt;"",INDEX(ORCAMENTO!$T:$T,$B261)&lt;&gt;""),"Ano 5; ","")&amp;IF(OR(INDEX(ORCAMENTO!$V:$V,$B261)&lt;&gt;"",INDEX(ORCAMENTO!$W:$W,$B261)&lt;&gt;""),"Ano 6; ","")))</f>
        <v/>
      </c>
      <c r="G261" s="311" t="str">
        <f ca="1">IF($B261="","",IF(INDEX(ORCAMENTO!$G:$G,$B261)&lt;&gt;"",INDEX(ORCAMENTO!$G:$G,$B261),IF(INDEX(ORCAMENTO!$J:$J,$B261)&lt;&gt;"",INDEX(ORCAMENTO!$J:$J,$B261),IF(INDEX(ORCAMENTO!$M:$M,$B261)&lt;&gt;"",INDEX(ORCAMENTO!$M:$M,$B261),IF(INDEX(ORCAMENTO!$P:$P,$B261)&lt;&gt;"",INDEX(ORCAMENTO!$P:$P,$B261),IF(INDEX(ORCAMENTO!$S:$S,$B261)&lt;&gt;"",INDEX(ORCAMENTO!$S:$S,$B261),INDEX(ORCAMENTO!$V:$V,$B261)))))))</f>
        <v/>
      </c>
      <c r="H261" s="312" t="str">
        <f ca="1">IF($B261="","",IF(INDEX(ORCAMENTO!$H:$H,$B261)&lt;&gt;"",INDEX(ORCAMENTO!$H:$H,$B261),IF(INDEX(ORCAMENTO!$K:$K,$B261)&lt;&gt;"",INDEX(ORCAMENTO!$K:$K,$B261),IF(INDEX(ORCAMENTO!$N:$N,$B261)&lt;&gt;"",INDEX(ORCAMENTO!$N:$N,$B261),IF(INDEX(ORCAMENTO!$Q:$Q,$B261)&lt;&gt;"",INDEX(ORCAMENTO!$Q:$Q,$B261),IF(INDEX(ORCAMENTO!$T:$T,$B261)&lt;&gt;"",INDEX(ORCAMENTO!$T:$T,$B261),INDEX(ORCAMENTO!$W:$W,$B261)))))))</f>
        <v/>
      </c>
      <c r="I261" s="255" t="str">
        <f ca="1">IF($B261="","",IF(INDEX(ORCAMENTO!$AI:$AI,$B261)&lt;&gt;"",INDEX(ORCAMENTO!$AI:$AI,$B261),IF(INDEX(ORCAMENTO!$AG:$AG,$B261),"Memorial de cálculo ou anexo obrigatório não informado para item acima do limite.",IF(AND(INDEX(ORCAMENTO!$AC:$AC,$B261),NOT(INDEX(ORCAMENTO!$AE:$AE,$B261))),"Informe pelo menos um ano completo com valor unitário e quantidade.","Pendência identificada automaticamente."))))</f>
        <v/>
      </c>
      <c r="N261" s="255">
        <f t="shared" si="8"/>
        <v>262</v>
      </c>
      <c r="O261" s="255">
        <f ca="1">IF(INDEX(ORCAMENTO!$AI:$AI,$N261)&lt;&gt;"",1,0)</f>
        <v>0</v>
      </c>
      <c r="P261" s="255">
        <f t="shared" ca="1" si="9"/>
        <v>11</v>
      </c>
      <c r="Q261" s="255" t="str">
        <f ca="1">INDEX(ORCAMENTO!$AI:$AI,$N261)</f>
        <v/>
      </c>
    </row>
    <row r="262" spans="2:17" ht="15" customHeight="1" x14ac:dyDescent="0.25">
      <c r="B262" s="255" t="str">
        <f ca="1">IFERROR(INDEX(_AUX_ANALISE!$A$1:$A$2461,MATCH(ROW()-34,_AUX_ANALISE!$C$1:$C$2461,0)),"")</f>
        <v/>
      </c>
      <c r="C262" s="255" t="str">
        <f ca="1">IF($B262="","",INDEX(ORCAMENTO!$B:$B,$B262))</f>
        <v/>
      </c>
      <c r="D262" s="255" t="str">
        <f ca="1">IF($B262="","",INDEX(ORCAMENTO!$E:$E,$B262))</f>
        <v/>
      </c>
      <c r="E262" s="255" t="str">
        <f ca="1">IF($B262="","",INDEX(ORCAMENTO!$D:$D,$B262))</f>
        <v/>
      </c>
      <c r="F262" s="255" t="str">
        <f ca="1">IF($B262="","",TRIM(IF(OR(INDEX(ORCAMENTO!$G:$G,$B262)&lt;&gt;"",INDEX(ORCAMENTO!$H:$H,$B262)&lt;&gt;""),"Ano 1; ","")&amp;IF(OR(INDEX(ORCAMENTO!$J:$J,$B262)&lt;&gt;"",INDEX(ORCAMENTO!$K:$K,$B262)&lt;&gt;""),"Ano 2; ","")&amp;IF(OR(INDEX(ORCAMENTO!$M:$M,$B262)&lt;&gt;"",INDEX(ORCAMENTO!$N:$N,$B262)&lt;&gt;""),"Ano 3; ","")&amp;IF(OR(INDEX(ORCAMENTO!$P:$P,$B262)&lt;&gt;"",INDEX(ORCAMENTO!$Q:$Q,$B262)&lt;&gt;""),"Ano 4; ","")&amp;IF(OR(INDEX(ORCAMENTO!$S:$S,$B262)&lt;&gt;"",INDEX(ORCAMENTO!$T:$T,$B262)&lt;&gt;""),"Ano 5; ","")&amp;IF(OR(INDEX(ORCAMENTO!$V:$V,$B262)&lt;&gt;"",INDEX(ORCAMENTO!$W:$W,$B262)&lt;&gt;""),"Ano 6; ","")))</f>
        <v/>
      </c>
      <c r="G262" s="311" t="str">
        <f ca="1">IF($B262="","",IF(INDEX(ORCAMENTO!$G:$G,$B262)&lt;&gt;"",INDEX(ORCAMENTO!$G:$G,$B262),IF(INDEX(ORCAMENTO!$J:$J,$B262)&lt;&gt;"",INDEX(ORCAMENTO!$J:$J,$B262),IF(INDEX(ORCAMENTO!$M:$M,$B262)&lt;&gt;"",INDEX(ORCAMENTO!$M:$M,$B262),IF(INDEX(ORCAMENTO!$P:$P,$B262)&lt;&gt;"",INDEX(ORCAMENTO!$P:$P,$B262),IF(INDEX(ORCAMENTO!$S:$S,$B262)&lt;&gt;"",INDEX(ORCAMENTO!$S:$S,$B262),INDEX(ORCAMENTO!$V:$V,$B262)))))))</f>
        <v/>
      </c>
      <c r="H262" s="312" t="str">
        <f ca="1">IF($B262="","",IF(INDEX(ORCAMENTO!$H:$H,$B262)&lt;&gt;"",INDEX(ORCAMENTO!$H:$H,$B262),IF(INDEX(ORCAMENTO!$K:$K,$B262)&lt;&gt;"",INDEX(ORCAMENTO!$K:$K,$B262),IF(INDEX(ORCAMENTO!$N:$N,$B262)&lt;&gt;"",INDEX(ORCAMENTO!$N:$N,$B262),IF(INDEX(ORCAMENTO!$Q:$Q,$B262)&lt;&gt;"",INDEX(ORCAMENTO!$Q:$Q,$B262),IF(INDEX(ORCAMENTO!$T:$T,$B262)&lt;&gt;"",INDEX(ORCAMENTO!$T:$T,$B262),INDEX(ORCAMENTO!$W:$W,$B262)))))))</f>
        <v/>
      </c>
      <c r="I262" s="255" t="str">
        <f ca="1">IF($B262="","",IF(INDEX(ORCAMENTO!$AI:$AI,$B262)&lt;&gt;"",INDEX(ORCAMENTO!$AI:$AI,$B262),IF(INDEX(ORCAMENTO!$AG:$AG,$B262),"Memorial de cálculo ou anexo obrigatório não informado para item acima do limite.",IF(AND(INDEX(ORCAMENTO!$AC:$AC,$B262),NOT(INDEX(ORCAMENTO!$AE:$AE,$B262))),"Informe pelo menos um ano completo com valor unitário e quantidade.","Pendência identificada automaticamente."))))</f>
        <v/>
      </c>
      <c r="N262" s="255">
        <f t="shared" si="8"/>
        <v>263</v>
      </c>
      <c r="O262" s="255">
        <f ca="1">IF(INDEX(ORCAMENTO!$AI:$AI,$N262)&lt;&gt;"",1,0)</f>
        <v>0</v>
      </c>
      <c r="P262" s="255">
        <f t="shared" ca="1" si="9"/>
        <v>11</v>
      </c>
      <c r="Q262" s="255" t="str">
        <f ca="1">INDEX(ORCAMENTO!$AI:$AI,$N262)</f>
        <v/>
      </c>
    </row>
    <row r="263" spans="2:17" ht="15" customHeight="1" x14ac:dyDescent="0.25">
      <c r="B263" s="255" t="str">
        <f ca="1">IFERROR(INDEX(_AUX_ANALISE!$A$1:$A$2461,MATCH(ROW()-34,_AUX_ANALISE!$C$1:$C$2461,0)),"")</f>
        <v/>
      </c>
      <c r="C263" s="255" t="str">
        <f ca="1">IF($B263="","",INDEX(ORCAMENTO!$B:$B,$B263))</f>
        <v/>
      </c>
      <c r="D263" s="255" t="str">
        <f ca="1">IF($B263="","",INDEX(ORCAMENTO!$E:$E,$B263))</f>
        <v/>
      </c>
      <c r="E263" s="255" t="str">
        <f ca="1">IF($B263="","",INDEX(ORCAMENTO!$D:$D,$B263))</f>
        <v/>
      </c>
      <c r="F263" s="255" t="str">
        <f ca="1">IF($B263="","",TRIM(IF(OR(INDEX(ORCAMENTO!$G:$G,$B263)&lt;&gt;"",INDEX(ORCAMENTO!$H:$H,$B263)&lt;&gt;""),"Ano 1; ","")&amp;IF(OR(INDEX(ORCAMENTO!$J:$J,$B263)&lt;&gt;"",INDEX(ORCAMENTO!$K:$K,$B263)&lt;&gt;""),"Ano 2; ","")&amp;IF(OR(INDEX(ORCAMENTO!$M:$M,$B263)&lt;&gt;"",INDEX(ORCAMENTO!$N:$N,$B263)&lt;&gt;""),"Ano 3; ","")&amp;IF(OR(INDEX(ORCAMENTO!$P:$P,$B263)&lt;&gt;"",INDEX(ORCAMENTO!$Q:$Q,$B263)&lt;&gt;""),"Ano 4; ","")&amp;IF(OR(INDEX(ORCAMENTO!$S:$S,$B263)&lt;&gt;"",INDEX(ORCAMENTO!$T:$T,$B263)&lt;&gt;""),"Ano 5; ","")&amp;IF(OR(INDEX(ORCAMENTO!$V:$V,$B263)&lt;&gt;"",INDEX(ORCAMENTO!$W:$W,$B263)&lt;&gt;""),"Ano 6; ","")))</f>
        <v/>
      </c>
      <c r="G263" s="311" t="str">
        <f ca="1">IF($B263="","",IF(INDEX(ORCAMENTO!$G:$G,$B263)&lt;&gt;"",INDEX(ORCAMENTO!$G:$G,$B263),IF(INDEX(ORCAMENTO!$J:$J,$B263)&lt;&gt;"",INDEX(ORCAMENTO!$J:$J,$B263),IF(INDEX(ORCAMENTO!$M:$M,$B263)&lt;&gt;"",INDEX(ORCAMENTO!$M:$M,$B263),IF(INDEX(ORCAMENTO!$P:$P,$B263)&lt;&gt;"",INDEX(ORCAMENTO!$P:$P,$B263),IF(INDEX(ORCAMENTO!$S:$S,$B263)&lt;&gt;"",INDEX(ORCAMENTO!$S:$S,$B263),INDEX(ORCAMENTO!$V:$V,$B263)))))))</f>
        <v/>
      </c>
      <c r="H263" s="312" t="str">
        <f ca="1">IF($B263="","",IF(INDEX(ORCAMENTO!$H:$H,$B263)&lt;&gt;"",INDEX(ORCAMENTO!$H:$H,$B263),IF(INDEX(ORCAMENTO!$K:$K,$B263)&lt;&gt;"",INDEX(ORCAMENTO!$K:$K,$B263),IF(INDEX(ORCAMENTO!$N:$N,$B263)&lt;&gt;"",INDEX(ORCAMENTO!$N:$N,$B263),IF(INDEX(ORCAMENTO!$Q:$Q,$B263)&lt;&gt;"",INDEX(ORCAMENTO!$Q:$Q,$B263),IF(INDEX(ORCAMENTO!$T:$T,$B263)&lt;&gt;"",INDEX(ORCAMENTO!$T:$T,$B263),INDEX(ORCAMENTO!$W:$W,$B263)))))))</f>
        <v/>
      </c>
      <c r="I263" s="255" t="str">
        <f ca="1">IF($B263="","",IF(INDEX(ORCAMENTO!$AI:$AI,$B263)&lt;&gt;"",INDEX(ORCAMENTO!$AI:$AI,$B263),IF(INDEX(ORCAMENTO!$AG:$AG,$B263),"Memorial de cálculo ou anexo obrigatório não informado para item acima do limite.",IF(AND(INDEX(ORCAMENTO!$AC:$AC,$B263),NOT(INDEX(ORCAMENTO!$AE:$AE,$B263))),"Informe pelo menos um ano completo com valor unitário e quantidade.","Pendência identificada automaticamente."))))</f>
        <v/>
      </c>
      <c r="N263" s="255">
        <f t="shared" si="8"/>
        <v>264</v>
      </c>
      <c r="O263" s="255">
        <f ca="1">IF(INDEX(ORCAMENTO!$AI:$AI,$N263)&lt;&gt;"",1,0)</f>
        <v>0</v>
      </c>
      <c r="P263" s="255">
        <f t="shared" ca="1" si="9"/>
        <v>11</v>
      </c>
      <c r="Q263" s="255" t="str">
        <f ca="1">INDEX(ORCAMENTO!$AI:$AI,$N263)</f>
        <v/>
      </c>
    </row>
    <row r="264" spans="2:17" ht="15" customHeight="1" x14ac:dyDescent="0.25">
      <c r="B264" s="255" t="str">
        <f ca="1">IFERROR(INDEX(_AUX_ANALISE!$A$1:$A$2461,MATCH(ROW()-34,_AUX_ANALISE!$C$1:$C$2461,0)),"")</f>
        <v/>
      </c>
      <c r="C264" s="255" t="str">
        <f ca="1">IF($B264="","",INDEX(ORCAMENTO!$B:$B,$B264))</f>
        <v/>
      </c>
      <c r="D264" s="255" t="str">
        <f ca="1">IF($B264="","",INDEX(ORCAMENTO!$E:$E,$B264))</f>
        <v/>
      </c>
      <c r="E264" s="255" t="str">
        <f ca="1">IF($B264="","",INDEX(ORCAMENTO!$D:$D,$B264))</f>
        <v/>
      </c>
      <c r="F264" s="255" t="str">
        <f ca="1">IF($B264="","",TRIM(IF(OR(INDEX(ORCAMENTO!$G:$G,$B264)&lt;&gt;"",INDEX(ORCAMENTO!$H:$H,$B264)&lt;&gt;""),"Ano 1; ","")&amp;IF(OR(INDEX(ORCAMENTO!$J:$J,$B264)&lt;&gt;"",INDEX(ORCAMENTO!$K:$K,$B264)&lt;&gt;""),"Ano 2; ","")&amp;IF(OR(INDEX(ORCAMENTO!$M:$M,$B264)&lt;&gt;"",INDEX(ORCAMENTO!$N:$N,$B264)&lt;&gt;""),"Ano 3; ","")&amp;IF(OR(INDEX(ORCAMENTO!$P:$P,$B264)&lt;&gt;"",INDEX(ORCAMENTO!$Q:$Q,$B264)&lt;&gt;""),"Ano 4; ","")&amp;IF(OR(INDEX(ORCAMENTO!$S:$S,$B264)&lt;&gt;"",INDEX(ORCAMENTO!$T:$T,$B264)&lt;&gt;""),"Ano 5; ","")&amp;IF(OR(INDEX(ORCAMENTO!$V:$V,$B264)&lt;&gt;"",INDEX(ORCAMENTO!$W:$W,$B264)&lt;&gt;""),"Ano 6; ","")))</f>
        <v/>
      </c>
      <c r="G264" s="311" t="str">
        <f ca="1">IF($B264="","",IF(INDEX(ORCAMENTO!$G:$G,$B264)&lt;&gt;"",INDEX(ORCAMENTO!$G:$G,$B264),IF(INDEX(ORCAMENTO!$J:$J,$B264)&lt;&gt;"",INDEX(ORCAMENTO!$J:$J,$B264),IF(INDEX(ORCAMENTO!$M:$M,$B264)&lt;&gt;"",INDEX(ORCAMENTO!$M:$M,$B264),IF(INDEX(ORCAMENTO!$P:$P,$B264)&lt;&gt;"",INDEX(ORCAMENTO!$P:$P,$B264),IF(INDEX(ORCAMENTO!$S:$S,$B264)&lt;&gt;"",INDEX(ORCAMENTO!$S:$S,$B264),INDEX(ORCAMENTO!$V:$V,$B264)))))))</f>
        <v/>
      </c>
      <c r="H264" s="312" t="str">
        <f ca="1">IF($B264="","",IF(INDEX(ORCAMENTO!$H:$H,$B264)&lt;&gt;"",INDEX(ORCAMENTO!$H:$H,$B264),IF(INDEX(ORCAMENTO!$K:$K,$B264)&lt;&gt;"",INDEX(ORCAMENTO!$K:$K,$B264),IF(INDEX(ORCAMENTO!$N:$N,$B264)&lt;&gt;"",INDEX(ORCAMENTO!$N:$N,$B264),IF(INDEX(ORCAMENTO!$Q:$Q,$B264)&lt;&gt;"",INDEX(ORCAMENTO!$Q:$Q,$B264),IF(INDEX(ORCAMENTO!$T:$T,$B264)&lt;&gt;"",INDEX(ORCAMENTO!$T:$T,$B264),INDEX(ORCAMENTO!$W:$W,$B264)))))))</f>
        <v/>
      </c>
      <c r="I264" s="255" t="str">
        <f ca="1">IF($B264="","",IF(INDEX(ORCAMENTO!$AI:$AI,$B264)&lt;&gt;"",INDEX(ORCAMENTO!$AI:$AI,$B264),IF(INDEX(ORCAMENTO!$AG:$AG,$B264),"Memorial de cálculo ou anexo obrigatório não informado para item acima do limite.",IF(AND(INDEX(ORCAMENTO!$AC:$AC,$B264),NOT(INDEX(ORCAMENTO!$AE:$AE,$B264))),"Informe pelo menos um ano completo com valor unitário e quantidade.","Pendência identificada automaticamente."))))</f>
        <v/>
      </c>
      <c r="N264" s="255">
        <f t="shared" si="8"/>
        <v>265</v>
      </c>
      <c r="O264" s="255">
        <f ca="1">IF(INDEX(ORCAMENTO!$AI:$AI,$N264)&lt;&gt;"",1,0)</f>
        <v>0</v>
      </c>
      <c r="P264" s="255">
        <f t="shared" ca="1" si="9"/>
        <v>11</v>
      </c>
      <c r="Q264" s="255" t="str">
        <f ca="1">INDEX(ORCAMENTO!$AI:$AI,$N264)</f>
        <v/>
      </c>
    </row>
    <row r="265" spans="2:17" ht="15" customHeight="1" x14ac:dyDescent="0.25">
      <c r="B265" s="255" t="str">
        <f ca="1">IFERROR(INDEX(_AUX_ANALISE!$A$1:$A$2461,MATCH(ROW()-34,_AUX_ANALISE!$C$1:$C$2461,0)),"")</f>
        <v/>
      </c>
      <c r="C265" s="255" t="str">
        <f ca="1">IF($B265="","",INDEX(ORCAMENTO!$B:$B,$B265))</f>
        <v/>
      </c>
      <c r="D265" s="255" t="str">
        <f ca="1">IF($B265="","",INDEX(ORCAMENTO!$E:$E,$B265))</f>
        <v/>
      </c>
      <c r="E265" s="255" t="str">
        <f ca="1">IF($B265="","",INDEX(ORCAMENTO!$D:$D,$B265))</f>
        <v/>
      </c>
      <c r="F265" s="255" t="str">
        <f ca="1">IF($B265="","",TRIM(IF(OR(INDEX(ORCAMENTO!$G:$G,$B265)&lt;&gt;"",INDEX(ORCAMENTO!$H:$H,$B265)&lt;&gt;""),"Ano 1; ","")&amp;IF(OR(INDEX(ORCAMENTO!$J:$J,$B265)&lt;&gt;"",INDEX(ORCAMENTO!$K:$K,$B265)&lt;&gt;""),"Ano 2; ","")&amp;IF(OR(INDEX(ORCAMENTO!$M:$M,$B265)&lt;&gt;"",INDEX(ORCAMENTO!$N:$N,$B265)&lt;&gt;""),"Ano 3; ","")&amp;IF(OR(INDEX(ORCAMENTO!$P:$P,$B265)&lt;&gt;"",INDEX(ORCAMENTO!$Q:$Q,$B265)&lt;&gt;""),"Ano 4; ","")&amp;IF(OR(INDEX(ORCAMENTO!$S:$S,$B265)&lt;&gt;"",INDEX(ORCAMENTO!$T:$T,$B265)&lt;&gt;""),"Ano 5; ","")&amp;IF(OR(INDEX(ORCAMENTO!$V:$V,$B265)&lt;&gt;"",INDEX(ORCAMENTO!$W:$W,$B265)&lt;&gt;""),"Ano 6; ","")))</f>
        <v/>
      </c>
      <c r="G265" s="311" t="str">
        <f ca="1">IF($B265="","",IF(INDEX(ORCAMENTO!$G:$G,$B265)&lt;&gt;"",INDEX(ORCAMENTO!$G:$G,$B265),IF(INDEX(ORCAMENTO!$J:$J,$B265)&lt;&gt;"",INDEX(ORCAMENTO!$J:$J,$B265),IF(INDEX(ORCAMENTO!$M:$M,$B265)&lt;&gt;"",INDEX(ORCAMENTO!$M:$M,$B265),IF(INDEX(ORCAMENTO!$P:$P,$B265)&lt;&gt;"",INDEX(ORCAMENTO!$P:$P,$B265),IF(INDEX(ORCAMENTO!$S:$S,$B265)&lt;&gt;"",INDEX(ORCAMENTO!$S:$S,$B265),INDEX(ORCAMENTO!$V:$V,$B265)))))))</f>
        <v/>
      </c>
      <c r="H265" s="312" t="str">
        <f ca="1">IF($B265="","",IF(INDEX(ORCAMENTO!$H:$H,$B265)&lt;&gt;"",INDEX(ORCAMENTO!$H:$H,$B265),IF(INDEX(ORCAMENTO!$K:$K,$B265)&lt;&gt;"",INDEX(ORCAMENTO!$K:$K,$B265),IF(INDEX(ORCAMENTO!$N:$N,$B265)&lt;&gt;"",INDEX(ORCAMENTO!$N:$N,$B265),IF(INDEX(ORCAMENTO!$Q:$Q,$B265)&lt;&gt;"",INDEX(ORCAMENTO!$Q:$Q,$B265),IF(INDEX(ORCAMENTO!$T:$T,$B265)&lt;&gt;"",INDEX(ORCAMENTO!$T:$T,$B265),INDEX(ORCAMENTO!$W:$W,$B265)))))))</f>
        <v/>
      </c>
      <c r="I265" s="255" t="str">
        <f ca="1">IF($B265="","",IF(INDEX(ORCAMENTO!$AI:$AI,$B265)&lt;&gt;"",INDEX(ORCAMENTO!$AI:$AI,$B265),IF(INDEX(ORCAMENTO!$AG:$AG,$B265),"Memorial de cálculo ou anexo obrigatório não informado para item acima do limite.",IF(AND(INDEX(ORCAMENTO!$AC:$AC,$B265),NOT(INDEX(ORCAMENTO!$AE:$AE,$B265))),"Informe pelo menos um ano completo com valor unitário e quantidade.","Pendência identificada automaticamente."))))</f>
        <v/>
      </c>
      <c r="N265" s="255">
        <f t="shared" si="8"/>
        <v>266</v>
      </c>
      <c r="O265" s="255">
        <f ca="1">IF(INDEX(ORCAMENTO!$AI:$AI,$N265)&lt;&gt;"",1,0)</f>
        <v>0</v>
      </c>
      <c r="P265" s="255">
        <f t="shared" ca="1" si="9"/>
        <v>11</v>
      </c>
      <c r="Q265" s="255" t="str">
        <f ca="1">INDEX(ORCAMENTO!$AI:$AI,$N265)</f>
        <v/>
      </c>
    </row>
    <row r="266" spans="2:17" ht="15" customHeight="1" x14ac:dyDescent="0.25">
      <c r="B266" s="255" t="str">
        <f ca="1">IFERROR(INDEX(_AUX_ANALISE!$A$1:$A$2461,MATCH(ROW()-34,_AUX_ANALISE!$C$1:$C$2461,0)),"")</f>
        <v/>
      </c>
      <c r="C266" s="255" t="str">
        <f ca="1">IF($B266="","",INDEX(ORCAMENTO!$B:$B,$B266))</f>
        <v/>
      </c>
      <c r="D266" s="255" t="str">
        <f ca="1">IF($B266="","",INDEX(ORCAMENTO!$E:$E,$B266))</f>
        <v/>
      </c>
      <c r="E266" s="255" t="str">
        <f ca="1">IF($B266="","",INDEX(ORCAMENTO!$D:$D,$B266))</f>
        <v/>
      </c>
      <c r="F266" s="255" t="str">
        <f ca="1">IF($B266="","",TRIM(IF(OR(INDEX(ORCAMENTO!$G:$G,$B266)&lt;&gt;"",INDEX(ORCAMENTO!$H:$H,$B266)&lt;&gt;""),"Ano 1; ","")&amp;IF(OR(INDEX(ORCAMENTO!$J:$J,$B266)&lt;&gt;"",INDEX(ORCAMENTO!$K:$K,$B266)&lt;&gt;""),"Ano 2; ","")&amp;IF(OR(INDEX(ORCAMENTO!$M:$M,$B266)&lt;&gt;"",INDEX(ORCAMENTO!$N:$N,$B266)&lt;&gt;""),"Ano 3; ","")&amp;IF(OR(INDEX(ORCAMENTO!$P:$P,$B266)&lt;&gt;"",INDEX(ORCAMENTO!$Q:$Q,$B266)&lt;&gt;""),"Ano 4; ","")&amp;IF(OR(INDEX(ORCAMENTO!$S:$S,$B266)&lt;&gt;"",INDEX(ORCAMENTO!$T:$T,$B266)&lt;&gt;""),"Ano 5; ","")&amp;IF(OR(INDEX(ORCAMENTO!$V:$V,$B266)&lt;&gt;"",INDEX(ORCAMENTO!$W:$W,$B266)&lt;&gt;""),"Ano 6; ","")))</f>
        <v/>
      </c>
      <c r="G266" s="311" t="str">
        <f ca="1">IF($B266="","",IF(INDEX(ORCAMENTO!$G:$G,$B266)&lt;&gt;"",INDEX(ORCAMENTO!$G:$G,$B266),IF(INDEX(ORCAMENTO!$J:$J,$B266)&lt;&gt;"",INDEX(ORCAMENTO!$J:$J,$B266),IF(INDEX(ORCAMENTO!$M:$M,$B266)&lt;&gt;"",INDEX(ORCAMENTO!$M:$M,$B266),IF(INDEX(ORCAMENTO!$P:$P,$B266)&lt;&gt;"",INDEX(ORCAMENTO!$P:$P,$B266),IF(INDEX(ORCAMENTO!$S:$S,$B266)&lt;&gt;"",INDEX(ORCAMENTO!$S:$S,$B266),INDEX(ORCAMENTO!$V:$V,$B266)))))))</f>
        <v/>
      </c>
      <c r="H266" s="312" t="str">
        <f ca="1">IF($B266="","",IF(INDEX(ORCAMENTO!$H:$H,$B266)&lt;&gt;"",INDEX(ORCAMENTO!$H:$H,$B266),IF(INDEX(ORCAMENTO!$K:$K,$B266)&lt;&gt;"",INDEX(ORCAMENTO!$K:$K,$B266),IF(INDEX(ORCAMENTO!$N:$N,$B266)&lt;&gt;"",INDEX(ORCAMENTO!$N:$N,$B266),IF(INDEX(ORCAMENTO!$Q:$Q,$B266)&lt;&gt;"",INDEX(ORCAMENTO!$Q:$Q,$B266),IF(INDEX(ORCAMENTO!$T:$T,$B266)&lt;&gt;"",INDEX(ORCAMENTO!$T:$T,$B266),INDEX(ORCAMENTO!$W:$W,$B266)))))))</f>
        <v/>
      </c>
      <c r="I266" s="255" t="str">
        <f ca="1">IF($B266="","",IF(INDEX(ORCAMENTO!$AI:$AI,$B266)&lt;&gt;"",INDEX(ORCAMENTO!$AI:$AI,$B266),IF(INDEX(ORCAMENTO!$AG:$AG,$B266),"Memorial de cálculo ou anexo obrigatório não informado para item acima do limite.",IF(AND(INDEX(ORCAMENTO!$AC:$AC,$B266),NOT(INDEX(ORCAMENTO!$AE:$AE,$B266))),"Informe pelo menos um ano completo com valor unitário e quantidade.","Pendência identificada automaticamente."))))</f>
        <v/>
      </c>
      <c r="N266" s="255">
        <f t="shared" si="8"/>
        <v>267</v>
      </c>
      <c r="O266" s="255">
        <f ca="1">IF(INDEX(ORCAMENTO!$AI:$AI,$N266)&lt;&gt;"",1,0)</f>
        <v>0</v>
      </c>
      <c r="P266" s="255">
        <f t="shared" ca="1" si="9"/>
        <v>11</v>
      </c>
      <c r="Q266" s="255" t="str">
        <f ca="1">INDEX(ORCAMENTO!$AI:$AI,$N266)</f>
        <v/>
      </c>
    </row>
    <row r="267" spans="2:17" ht="15" customHeight="1" x14ac:dyDescent="0.25">
      <c r="B267" s="255" t="str">
        <f ca="1">IFERROR(INDEX(_AUX_ANALISE!$A$1:$A$2461,MATCH(ROW()-34,_AUX_ANALISE!$C$1:$C$2461,0)),"")</f>
        <v/>
      </c>
      <c r="C267" s="255" t="str">
        <f ca="1">IF($B267="","",INDEX(ORCAMENTO!$B:$B,$B267))</f>
        <v/>
      </c>
      <c r="D267" s="255" t="str">
        <f ca="1">IF($B267="","",INDEX(ORCAMENTO!$E:$E,$B267))</f>
        <v/>
      </c>
      <c r="E267" s="255" t="str">
        <f ca="1">IF($B267="","",INDEX(ORCAMENTO!$D:$D,$B267))</f>
        <v/>
      </c>
      <c r="F267" s="255" t="str">
        <f ca="1">IF($B267="","",TRIM(IF(OR(INDEX(ORCAMENTO!$G:$G,$B267)&lt;&gt;"",INDEX(ORCAMENTO!$H:$H,$B267)&lt;&gt;""),"Ano 1; ","")&amp;IF(OR(INDEX(ORCAMENTO!$J:$J,$B267)&lt;&gt;"",INDEX(ORCAMENTO!$K:$K,$B267)&lt;&gt;""),"Ano 2; ","")&amp;IF(OR(INDEX(ORCAMENTO!$M:$M,$B267)&lt;&gt;"",INDEX(ORCAMENTO!$N:$N,$B267)&lt;&gt;""),"Ano 3; ","")&amp;IF(OR(INDEX(ORCAMENTO!$P:$P,$B267)&lt;&gt;"",INDEX(ORCAMENTO!$Q:$Q,$B267)&lt;&gt;""),"Ano 4; ","")&amp;IF(OR(INDEX(ORCAMENTO!$S:$S,$B267)&lt;&gt;"",INDEX(ORCAMENTO!$T:$T,$B267)&lt;&gt;""),"Ano 5; ","")&amp;IF(OR(INDEX(ORCAMENTO!$V:$V,$B267)&lt;&gt;"",INDEX(ORCAMENTO!$W:$W,$B267)&lt;&gt;""),"Ano 6; ","")))</f>
        <v/>
      </c>
      <c r="G267" s="311" t="str">
        <f ca="1">IF($B267="","",IF(INDEX(ORCAMENTO!$G:$G,$B267)&lt;&gt;"",INDEX(ORCAMENTO!$G:$G,$B267),IF(INDEX(ORCAMENTO!$J:$J,$B267)&lt;&gt;"",INDEX(ORCAMENTO!$J:$J,$B267),IF(INDEX(ORCAMENTO!$M:$M,$B267)&lt;&gt;"",INDEX(ORCAMENTO!$M:$M,$B267),IF(INDEX(ORCAMENTO!$P:$P,$B267)&lt;&gt;"",INDEX(ORCAMENTO!$P:$P,$B267),IF(INDEX(ORCAMENTO!$S:$S,$B267)&lt;&gt;"",INDEX(ORCAMENTO!$S:$S,$B267),INDEX(ORCAMENTO!$V:$V,$B267)))))))</f>
        <v/>
      </c>
      <c r="H267" s="312" t="str">
        <f ca="1">IF($B267="","",IF(INDEX(ORCAMENTO!$H:$H,$B267)&lt;&gt;"",INDEX(ORCAMENTO!$H:$H,$B267),IF(INDEX(ORCAMENTO!$K:$K,$B267)&lt;&gt;"",INDEX(ORCAMENTO!$K:$K,$B267),IF(INDEX(ORCAMENTO!$N:$N,$B267)&lt;&gt;"",INDEX(ORCAMENTO!$N:$N,$B267),IF(INDEX(ORCAMENTO!$Q:$Q,$B267)&lt;&gt;"",INDEX(ORCAMENTO!$Q:$Q,$B267),IF(INDEX(ORCAMENTO!$T:$T,$B267)&lt;&gt;"",INDEX(ORCAMENTO!$T:$T,$B267),INDEX(ORCAMENTO!$W:$W,$B267)))))))</f>
        <v/>
      </c>
      <c r="I267" s="255" t="str">
        <f ca="1">IF($B267="","",IF(INDEX(ORCAMENTO!$AI:$AI,$B267)&lt;&gt;"",INDEX(ORCAMENTO!$AI:$AI,$B267),IF(INDEX(ORCAMENTO!$AG:$AG,$B267),"Memorial de cálculo ou anexo obrigatório não informado para item acima do limite.",IF(AND(INDEX(ORCAMENTO!$AC:$AC,$B267),NOT(INDEX(ORCAMENTO!$AE:$AE,$B267))),"Informe pelo menos um ano completo com valor unitário e quantidade.","Pendência identificada automaticamente."))))</f>
        <v/>
      </c>
      <c r="N267" s="255">
        <f t="shared" ref="N267:N330" si="10">N266+1</f>
        <v>268</v>
      </c>
      <c r="O267" s="255">
        <f ca="1">IF(INDEX(ORCAMENTO!$AI:$AI,$N267)&lt;&gt;"",1,0)</f>
        <v>0</v>
      </c>
      <c r="P267" s="255">
        <f t="shared" ref="P267:P330" ca="1" si="11">P266+O267</f>
        <v>11</v>
      </c>
      <c r="Q267" s="255" t="str">
        <f ca="1">INDEX(ORCAMENTO!$AI:$AI,$N267)</f>
        <v/>
      </c>
    </row>
    <row r="268" spans="2:17" ht="15" customHeight="1" x14ac:dyDescent="0.25">
      <c r="B268" s="255" t="str">
        <f ca="1">IFERROR(INDEX(_AUX_ANALISE!$A$1:$A$2461,MATCH(ROW()-34,_AUX_ANALISE!$C$1:$C$2461,0)),"")</f>
        <v/>
      </c>
      <c r="C268" s="255" t="str">
        <f ca="1">IF($B268="","",INDEX(ORCAMENTO!$B:$B,$B268))</f>
        <v/>
      </c>
      <c r="D268" s="255" t="str">
        <f ca="1">IF($B268="","",INDEX(ORCAMENTO!$E:$E,$B268))</f>
        <v/>
      </c>
      <c r="E268" s="255" t="str">
        <f ca="1">IF($B268="","",INDEX(ORCAMENTO!$D:$D,$B268))</f>
        <v/>
      </c>
      <c r="F268" s="255" t="str">
        <f ca="1">IF($B268="","",TRIM(IF(OR(INDEX(ORCAMENTO!$G:$G,$B268)&lt;&gt;"",INDEX(ORCAMENTO!$H:$H,$B268)&lt;&gt;""),"Ano 1; ","")&amp;IF(OR(INDEX(ORCAMENTO!$J:$J,$B268)&lt;&gt;"",INDEX(ORCAMENTO!$K:$K,$B268)&lt;&gt;""),"Ano 2; ","")&amp;IF(OR(INDEX(ORCAMENTO!$M:$M,$B268)&lt;&gt;"",INDEX(ORCAMENTO!$N:$N,$B268)&lt;&gt;""),"Ano 3; ","")&amp;IF(OR(INDEX(ORCAMENTO!$P:$P,$B268)&lt;&gt;"",INDEX(ORCAMENTO!$Q:$Q,$B268)&lt;&gt;""),"Ano 4; ","")&amp;IF(OR(INDEX(ORCAMENTO!$S:$S,$B268)&lt;&gt;"",INDEX(ORCAMENTO!$T:$T,$B268)&lt;&gt;""),"Ano 5; ","")&amp;IF(OR(INDEX(ORCAMENTO!$V:$V,$B268)&lt;&gt;"",INDEX(ORCAMENTO!$W:$W,$B268)&lt;&gt;""),"Ano 6; ","")))</f>
        <v/>
      </c>
      <c r="G268" s="311" t="str">
        <f ca="1">IF($B268="","",IF(INDEX(ORCAMENTO!$G:$G,$B268)&lt;&gt;"",INDEX(ORCAMENTO!$G:$G,$B268),IF(INDEX(ORCAMENTO!$J:$J,$B268)&lt;&gt;"",INDEX(ORCAMENTO!$J:$J,$B268),IF(INDEX(ORCAMENTO!$M:$M,$B268)&lt;&gt;"",INDEX(ORCAMENTO!$M:$M,$B268),IF(INDEX(ORCAMENTO!$P:$P,$B268)&lt;&gt;"",INDEX(ORCAMENTO!$P:$P,$B268),IF(INDEX(ORCAMENTO!$S:$S,$B268)&lt;&gt;"",INDEX(ORCAMENTO!$S:$S,$B268),INDEX(ORCAMENTO!$V:$V,$B268)))))))</f>
        <v/>
      </c>
      <c r="H268" s="312" t="str">
        <f ca="1">IF($B268="","",IF(INDEX(ORCAMENTO!$H:$H,$B268)&lt;&gt;"",INDEX(ORCAMENTO!$H:$H,$B268),IF(INDEX(ORCAMENTO!$K:$K,$B268)&lt;&gt;"",INDEX(ORCAMENTO!$K:$K,$B268),IF(INDEX(ORCAMENTO!$N:$N,$B268)&lt;&gt;"",INDEX(ORCAMENTO!$N:$N,$B268),IF(INDEX(ORCAMENTO!$Q:$Q,$B268)&lt;&gt;"",INDEX(ORCAMENTO!$Q:$Q,$B268),IF(INDEX(ORCAMENTO!$T:$T,$B268)&lt;&gt;"",INDEX(ORCAMENTO!$T:$T,$B268),INDEX(ORCAMENTO!$W:$W,$B268)))))))</f>
        <v/>
      </c>
      <c r="I268" s="255" t="str">
        <f ca="1">IF($B268="","",IF(INDEX(ORCAMENTO!$AI:$AI,$B268)&lt;&gt;"",INDEX(ORCAMENTO!$AI:$AI,$B268),IF(INDEX(ORCAMENTO!$AG:$AG,$B268),"Memorial de cálculo ou anexo obrigatório não informado para item acima do limite.",IF(AND(INDEX(ORCAMENTO!$AC:$AC,$B268),NOT(INDEX(ORCAMENTO!$AE:$AE,$B268))),"Informe pelo menos um ano completo com valor unitário e quantidade.","Pendência identificada automaticamente."))))</f>
        <v/>
      </c>
      <c r="N268" s="255">
        <f t="shared" si="10"/>
        <v>269</v>
      </c>
      <c r="O268" s="255">
        <f ca="1">IF(INDEX(ORCAMENTO!$AI:$AI,$N268)&lt;&gt;"",1,0)</f>
        <v>0</v>
      </c>
      <c r="P268" s="255">
        <f t="shared" ca="1" si="11"/>
        <v>11</v>
      </c>
      <c r="Q268" s="255" t="str">
        <f ca="1">INDEX(ORCAMENTO!$AI:$AI,$N268)</f>
        <v/>
      </c>
    </row>
    <row r="269" spans="2:17" ht="15" customHeight="1" x14ac:dyDescent="0.25">
      <c r="B269" s="255" t="str">
        <f ca="1">IFERROR(INDEX(_AUX_ANALISE!$A$1:$A$2461,MATCH(ROW()-34,_AUX_ANALISE!$C$1:$C$2461,0)),"")</f>
        <v/>
      </c>
      <c r="C269" s="255" t="str">
        <f ca="1">IF($B269="","",INDEX(ORCAMENTO!$B:$B,$B269))</f>
        <v/>
      </c>
      <c r="D269" s="255" t="str">
        <f ca="1">IF($B269="","",INDEX(ORCAMENTO!$E:$E,$B269))</f>
        <v/>
      </c>
      <c r="E269" s="255" t="str">
        <f ca="1">IF($B269="","",INDEX(ORCAMENTO!$D:$D,$B269))</f>
        <v/>
      </c>
      <c r="F269" s="255" t="str">
        <f ca="1">IF($B269="","",TRIM(IF(OR(INDEX(ORCAMENTO!$G:$G,$B269)&lt;&gt;"",INDEX(ORCAMENTO!$H:$H,$B269)&lt;&gt;""),"Ano 1; ","")&amp;IF(OR(INDEX(ORCAMENTO!$J:$J,$B269)&lt;&gt;"",INDEX(ORCAMENTO!$K:$K,$B269)&lt;&gt;""),"Ano 2; ","")&amp;IF(OR(INDEX(ORCAMENTO!$M:$M,$B269)&lt;&gt;"",INDEX(ORCAMENTO!$N:$N,$B269)&lt;&gt;""),"Ano 3; ","")&amp;IF(OR(INDEX(ORCAMENTO!$P:$P,$B269)&lt;&gt;"",INDEX(ORCAMENTO!$Q:$Q,$B269)&lt;&gt;""),"Ano 4; ","")&amp;IF(OR(INDEX(ORCAMENTO!$S:$S,$B269)&lt;&gt;"",INDEX(ORCAMENTO!$T:$T,$B269)&lt;&gt;""),"Ano 5; ","")&amp;IF(OR(INDEX(ORCAMENTO!$V:$V,$B269)&lt;&gt;"",INDEX(ORCAMENTO!$W:$W,$B269)&lt;&gt;""),"Ano 6; ","")))</f>
        <v/>
      </c>
      <c r="G269" s="311" t="str">
        <f ca="1">IF($B269="","",IF(INDEX(ORCAMENTO!$G:$G,$B269)&lt;&gt;"",INDEX(ORCAMENTO!$G:$G,$B269),IF(INDEX(ORCAMENTO!$J:$J,$B269)&lt;&gt;"",INDEX(ORCAMENTO!$J:$J,$B269),IF(INDEX(ORCAMENTO!$M:$M,$B269)&lt;&gt;"",INDEX(ORCAMENTO!$M:$M,$B269),IF(INDEX(ORCAMENTO!$P:$P,$B269)&lt;&gt;"",INDEX(ORCAMENTO!$P:$P,$B269),IF(INDEX(ORCAMENTO!$S:$S,$B269)&lt;&gt;"",INDEX(ORCAMENTO!$S:$S,$B269),INDEX(ORCAMENTO!$V:$V,$B269)))))))</f>
        <v/>
      </c>
      <c r="H269" s="312" t="str">
        <f ca="1">IF($B269="","",IF(INDEX(ORCAMENTO!$H:$H,$B269)&lt;&gt;"",INDEX(ORCAMENTO!$H:$H,$B269),IF(INDEX(ORCAMENTO!$K:$K,$B269)&lt;&gt;"",INDEX(ORCAMENTO!$K:$K,$B269),IF(INDEX(ORCAMENTO!$N:$N,$B269)&lt;&gt;"",INDEX(ORCAMENTO!$N:$N,$B269),IF(INDEX(ORCAMENTO!$Q:$Q,$B269)&lt;&gt;"",INDEX(ORCAMENTO!$Q:$Q,$B269),IF(INDEX(ORCAMENTO!$T:$T,$B269)&lt;&gt;"",INDEX(ORCAMENTO!$T:$T,$B269),INDEX(ORCAMENTO!$W:$W,$B269)))))))</f>
        <v/>
      </c>
      <c r="I269" s="255" t="str">
        <f ca="1">IF($B269="","",IF(INDEX(ORCAMENTO!$AI:$AI,$B269)&lt;&gt;"",INDEX(ORCAMENTO!$AI:$AI,$B269),IF(INDEX(ORCAMENTO!$AG:$AG,$B269),"Memorial de cálculo ou anexo obrigatório não informado para item acima do limite.",IF(AND(INDEX(ORCAMENTO!$AC:$AC,$B269),NOT(INDEX(ORCAMENTO!$AE:$AE,$B269))),"Informe pelo menos um ano completo com valor unitário e quantidade.","Pendência identificada automaticamente."))))</f>
        <v/>
      </c>
      <c r="N269" s="255">
        <f t="shared" si="10"/>
        <v>270</v>
      </c>
      <c r="O269" s="255">
        <f ca="1">IF(INDEX(ORCAMENTO!$AI:$AI,$N269)&lt;&gt;"",1,0)</f>
        <v>0</v>
      </c>
      <c r="P269" s="255">
        <f t="shared" ca="1" si="11"/>
        <v>11</v>
      </c>
      <c r="Q269" s="255" t="str">
        <f ca="1">INDEX(ORCAMENTO!$AI:$AI,$N269)</f>
        <v/>
      </c>
    </row>
    <row r="270" spans="2:17" ht="15" customHeight="1" x14ac:dyDescent="0.25">
      <c r="B270" s="255" t="str">
        <f ca="1">IFERROR(INDEX(_AUX_ANALISE!$A$1:$A$2461,MATCH(ROW()-34,_AUX_ANALISE!$C$1:$C$2461,0)),"")</f>
        <v/>
      </c>
      <c r="C270" s="255" t="str">
        <f ca="1">IF($B270="","",INDEX(ORCAMENTO!$B:$B,$B270))</f>
        <v/>
      </c>
      <c r="D270" s="255" t="str">
        <f ca="1">IF($B270="","",INDEX(ORCAMENTO!$E:$E,$B270))</f>
        <v/>
      </c>
      <c r="E270" s="255" t="str">
        <f ca="1">IF($B270="","",INDEX(ORCAMENTO!$D:$D,$B270))</f>
        <v/>
      </c>
      <c r="F270" s="255" t="str">
        <f ca="1">IF($B270="","",TRIM(IF(OR(INDEX(ORCAMENTO!$G:$G,$B270)&lt;&gt;"",INDEX(ORCAMENTO!$H:$H,$B270)&lt;&gt;""),"Ano 1; ","")&amp;IF(OR(INDEX(ORCAMENTO!$J:$J,$B270)&lt;&gt;"",INDEX(ORCAMENTO!$K:$K,$B270)&lt;&gt;""),"Ano 2; ","")&amp;IF(OR(INDEX(ORCAMENTO!$M:$M,$B270)&lt;&gt;"",INDEX(ORCAMENTO!$N:$N,$B270)&lt;&gt;""),"Ano 3; ","")&amp;IF(OR(INDEX(ORCAMENTO!$P:$P,$B270)&lt;&gt;"",INDEX(ORCAMENTO!$Q:$Q,$B270)&lt;&gt;""),"Ano 4; ","")&amp;IF(OR(INDEX(ORCAMENTO!$S:$S,$B270)&lt;&gt;"",INDEX(ORCAMENTO!$T:$T,$B270)&lt;&gt;""),"Ano 5; ","")&amp;IF(OR(INDEX(ORCAMENTO!$V:$V,$B270)&lt;&gt;"",INDEX(ORCAMENTO!$W:$W,$B270)&lt;&gt;""),"Ano 6; ","")))</f>
        <v/>
      </c>
      <c r="G270" s="311" t="str">
        <f ca="1">IF($B270="","",IF(INDEX(ORCAMENTO!$G:$G,$B270)&lt;&gt;"",INDEX(ORCAMENTO!$G:$G,$B270),IF(INDEX(ORCAMENTO!$J:$J,$B270)&lt;&gt;"",INDEX(ORCAMENTO!$J:$J,$B270),IF(INDEX(ORCAMENTO!$M:$M,$B270)&lt;&gt;"",INDEX(ORCAMENTO!$M:$M,$B270),IF(INDEX(ORCAMENTO!$P:$P,$B270)&lt;&gt;"",INDEX(ORCAMENTO!$P:$P,$B270),IF(INDEX(ORCAMENTO!$S:$S,$B270)&lt;&gt;"",INDEX(ORCAMENTO!$S:$S,$B270),INDEX(ORCAMENTO!$V:$V,$B270)))))))</f>
        <v/>
      </c>
      <c r="H270" s="312" t="str">
        <f ca="1">IF($B270="","",IF(INDEX(ORCAMENTO!$H:$H,$B270)&lt;&gt;"",INDEX(ORCAMENTO!$H:$H,$B270),IF(INDEX(ORCAMENTO!$K:$K,$B270)&lt;&gt;"",INDEX(ORCAMENTO!$K:$K,$B270),IF(INDEX(ORCAMENTO!$N:$N,$B270)&lt;&gt;"",INDEX(ORCAMENTO!$N:$N,$B270),IF(INDEX(ORCAMENTO!$Q:$Q,$B270)&lt;&gt;"",INDEX(ORCAMENTO!$Q:$Q,$B270),IF(INDEX(ORCAMENTO!$T:$T,$B270)&lt;&gt;"",INDEX(ORCAMENTO!$T:$T,$B270),INDEX(ORCAMENTO!$W:$W,$B270)))))))</f>
        <v/>
      </c>
      <c r="I270" s="255" t="str">
        <f ca="1">IF($B270="","",IF(INDEX(ORCAMENTO!$AI:$AI,$B270)&lt;&gt;"",INDEX(ORCAMENTO!$AI:$AI,$B270),IF(INDEX(ORCAMENTO!$AG:$AG,$B270),"Memorial de cálculo ou anexo obrigatório não informado para item acima do limite.",IF(AND(INDEX(ORCAMENTO!$AC:$AC,$B270),NOT(INDEX(ORCAMENTO!$AE:$AE,$B270))),"Informe pelo menos um ano completo com valor unitário e quantidade.","Pendência identificada automaticamente."))))</f>
        <v/>
      </c>
      <c r="N270" s="255">
        <f t="shared" si="10"/>
        <v>271</v>
      </c>
      <c r="O270" s="255">
        <f ca="1">IF(INDEX(ORCAMENTO!$AI:$AI,$N270)&lt;&gt;"",1,0)</f>
        <v>0</v>
      </c>
      <c r="P270" s="255">
        <f t="shared" ca="1" si="11"/>
        <v>11</v>
      </c>
      <c r="Q270" s="255" t="str">
        <f ca="1">INDEX(ORCAMENTO!$AI:$AI,$N270)</f>
        <v/>
      </c>
    </row>
    <row r="271" spans="2:17" ht="15" customHeight="1" x14ac:dyDescent="0.25">
      <c r="B271" s="255" t="str">
        <f ca="1">IFERROR(INDEX(_AUX_ANALISE!$A$1:$A$2461,MATCH(ROW()-34,_AUX_ANALISE!$C$1:$C$2461,0)),"")</f>
        <v/>
      </c>
      <c r="C271" s="255" t="str">
        <f ca="1">IF($B271="","",INDEX(ORCAMENTO!$B:$B,$B271))</f>
        <v/>
      </c>
      <c r="D271" s="255" t="str">
        <f ca="1">IF($B271="","",INDEX(ORCAMENTO!$E:$E,$B271))</f>
        <v/>
      </c>
      <c r="E271" s="255" t="str">
        <f ca="1">IF($B271="","",INDEX(ORCAMENTO!$D:$D,$B271))</f>
        <v/>
      </c>
      <c r="F271" s="255" t="str">
        <f ca="1">IF($B271="","",TRIM(IF(OR(INDEX(ORCAMENTO!$G:$G,$B271)&lt;&gt;"",INDEX(ORCAMENTO!$H:$H,$B271)&lt;&gt;""),"Ano 1; ","")&amp;IF(OR(INDEX(ORCAMENTO!$J:$J,$B271)&lt;&gt;"",INDEX(ORCAMENTO!$K:$K,$B271)&lt;&gt;""),"Ano 2; ","")&amp;IF(OR(INDEX(ORCAMENTO!$M:$M,$B271)&lt;&gt;"",INDEX(ORCAMENTO!$N:$N,$B271)&lt;&gt;""),"Ano 3; ","")&amp;IF(OR(INDEX(ORCAMENTO!$P:$P,$B271)&lt;&gt;"",INDEX(ORCAMENTO!$Q:$Q,$B271)&lt;&gt;""),"Ano 4; ","")&amp;IF(OR(INDEX(ORCAMENTO!$S:$S,$B271)&lt;&gt;"",INDEX(ORCAMENTO!$T:$T,$B271)&lt;&gt;""),"Ano 5; ","")&amp;IF(OR(INDEX(ORCAMENTO!$V:$V,$B271)&lt;&gt;"",INDEX(ORCAMENTO!$W:$W,$B271)&lt;&gt;""),"Ano 6; ","")))</f>
        <v/>
      </c>
      <c r="G271" s="311" t="str">
        <f ca="1">IF($B271="","",IF(INDEX(ORCAMENTO!$G:$G,$B271)&lt;&gt;"",INDEX(ORCAMENTO!$G:$G,$B271),IF(INDEX(ORCAMENTO!$J:$J,$B271)&lt;&gt;"",INDEX(ORCAMENTO!$J:$J,$B271),IF(INDEX(ORCAMENTO!$M:$M,$B271)&lt;&gt;"",INDEX(ORCAMENTO!$M:$M,$B271),IF(INDEX(ORCAMENTO!$P:$P,$B271)&lt;&gt;"",INDEX(ORCAMENTO!$P:$P,$B271),IF(INDEX(ORCAMENTO!$S:$S,$B271)&lt;&gt;"",INDEX(ORCAMENTO!$S:$S,$B271),INDEX(ORCAMENTO!$V:$V,$B271)))))))</f>
        <v/>
      </c>
      <c r="H271" s="312" t="str">
        <f ca="1">IF($B271="","",IF(INDEX(ORCAMENTO!$H:$H,$B271)&lt;&gt;"",INDEX(ORCAMENTO!$H:$H,$B271),IF(INDEX(ORCAMENTO!$K:$K,$B271)&lt;&gt;"",INDEX(ORCAMENTO!$K:$K,$B271),IF(INDEX(ORCAMENTO!$N:$N,$B271)&lt;&gt;"",INDEX(ORCAMENTO!$N:$N,$B271),IF(INDEX(ORCAMENTO!$Q:$Q,$B271)&lt;&gt;"",INDEX(ORCAMENTO!$Q:$Q,$B271),IF(INDEX(ORCAMENTO!$T:$T,$B271)&lt;&gt;"",INDEX(ORCAMENTO!$T:$T,$B271),INDEX(ORCAMENTO!$W:$W,$B271)))))))</f>
        <v/>
      </c>
      <c r="I271" s="255" t="str">
        <f ca="1">IF($B271="","",IF(INDEX(ORCAMENTO!$AI:$AI,$B271)&lt;&gt;"",INDEX(ORCAMENTO!$AI:$AI,$B271),IF(INDEX(ORCAMENTO!$AG:$AG,$B271),"Memorial de cálculo ou anexo obrigatório não informado para item acima do limite.",IF(AND(INDEX(ORCAMENTO!$AC:$AC,$B271),NOT(INDEX(ORCAMENTO!$AE:$AE,$B271))),"Informe pelo menos um ano completo com valor unitário e quantidade.","Pendência identificada automaticamente."))))</f>
        <v/>
      </c>
      <c r="N271" s="255">
        <f t="shared" si="10"/>
        <v>272</v>
      </c>
      <c r="O271" s="255">
        <f ca="1">IF(INDEX(ORCAMENTO!$AI:$AI,$N271)&lt;&gt;"",1,0)</f>
        <v>0</v>
      </c>
      <c r="P271" s="255">
        <f t="shared" ca="1" si="11"/>
        <v>11</v>
      </c>
      <c r="Q271" s="255" t="str">
        <f ca="1">INDEX(ORCAMENTO!$AI:$AI,$N271)</f>
        <v/>
      </c>
    </row>
    <row r="272" spans="2:17" ht="15" customHeight="1" x14ac:dyDescent="0.25">
      <c r="B272" s="255" t="str">
        <f ca="1">IFERROR(INDEX(_AUX_ANALISE!$A$1:$A$2461,MATCH(ROW()-34,_AUX_ANALISE!$C$1:$C$2461,0)),"")</f>
        <v/>
      </c>
      <c r="C272" s="255" t="str">
        <f ca="1">IF($B272="","",INDEX(ORCAMENTO!$B:$B,$B272))</f>
        <v/>
      </c>
      <c r="D272" s="255" t="str">
        <f ca="1">IF($B272="","",INDEX(ORCAMENTO!$E:$E,$B272))</f>
        <v/>
      </c>
      <c r="E272" s="255" t="str">
        <f ca="1">IF($B272="","",INDEX(ORCAMENTO!$D:$D,$B272))</f>
        <v/>
      </c>
      <c r="F272" s="255" t="str">
        <f ca="1">IF($B272="","",TRIM(IF(OR(INDEX(ORCAMENTO!$G:$G,$B272)&lt;&gt;"",INDEX(ORCAMENTO!$H:$H,$B272)&lt;&gt;""),"Ano 1; ","")&amp;IF(OR(INDEX(ORCAMENTO!$J:$J,$B272)&lt;&gt;"",INDEX(ORCAMENTO!$K:$K,$B272)&lt;&gt;""),"Ano 2; ","")&amp;IF(OR(INDEX(ORCAMENTO!$M:$M,$B272)&lt;&gt;"",INDEX(ORCAMENTO!$N:$N,$B272)&lt;&gt;""),"Ano 3; ","")&amp;IF(OR(INDEX(ORCAMENTO!$P:$P,$B272)&lt;&gt;"",INDEX(ORCAMENTO!$Q:$Q,$B272)&lt;&gt;""),"Ano 4; ","")&amp;IF(OR(INDEX(ORCAMENTO!$S:$S,$B272)&lt;&gt;"",INDEX(ORCAMENTO!$T:$T,$B272)&lt;&gt;""),"Ano 5; ","")&amp;IF(OR(INDEX(ORCAMENTO!$V:$V,$B272)&lt;&gt;"",INDEX(ORCAMENTO!$W:$W,$B272)&lt;&gt;""),"Ano 6; ","")))</f>
        <v/>
      </c>
      <c r="G272" s="311" t="str">
        <f ca="1">IF($B272="","",IF(INDEX(ORCAMENTO!$G:$G,$B272)&lt;&gt;"",INDEX(ORCAMENTO!$G:$G,$B272),IF(INDEX(ORCAMENTO!$J:$J,$B272)&lt;&gt;"",INDEX(ORCAMENTO!$J:$J,$B272),IF(INDEX(ORCAMENTO!$M:$M,$B272)&lt;&gt;"",INDEX(ORCAMENTO!$M:$M,$B272),IF(INDEX(ORCAMENTO!$P:$P,$B272)&lt;&gt;"",INDEX(ORCAMENTO!$P:$P,$B272),IF(INDEX(ORCAMENTO!$S:$S,$B272)&lt;&gt;"",INDEX(ORCAMENTO!$S:$S,$B272),INDEX(ORCAMENTO!$V:$V,$B272)))))))</f>
        <v/>
      </c>
      <c r="H272" s="312" t="str">
        <f ca="1">IF($B272="","",IF(INDEX(ORCAMENTO!$H:$H,$B272)&lt;&gt;"",INDEX(ORCAMENTO!$H:$H,$B272),IF(INDEX(ORCAMENTO!$K:$K,$B272)&lt;&gt;"",INDEX(ORCAMENTO!$K:$K,$B272),IF(INDEX(ORCAMENTO!$N:$N,$B272)&lt;&gt;"",INDEX(ORCAMENTO!$N:$N,$B272),IF(INDEX(ORCAMENTO!$Q:$Q,$B272)&lt;&gt;"",INDEX(ORCAMENTO!$Q:$Q,$B272),IF(INDEX(ORCAMENTO!$T:$T,$B272)&lt;&gt;"",INDEX(ORCAMENTO!$T:$T,$B272),INDEX(ORCAMENTO!$W:$W,$B272)))))))</f>
        <v/>
      </c>
      <c r="I272" s="255" t="str">
        <f ca="1">IF($B272="","",IF(INDEX(ORCAMENTO!$AI:$AI,$B272)&lt;&gt;"",INDEX(ORCAMENTO!$AI:$AI,$B272),IF(INDEX(ORCAMENTO!$AG:$AG,$B272),"Memorial de cálculo ou anexo obrigatório não informado para item acima do limite.",IF(AND(INDEX(ORCAMENTO!$AC:$AC,$B272),NOT(INDEX(ORCAMENTO!$AE:$AE,$B272))),"Informe pelo menos um ano completo com valor unitário e quantidade.","Pendência identificada automaticamente."))))</f>
        <v/>
      </c>
      <c r="N272" s="255">
        <f t="shared" si="10"/>
        <v>273</v>
      </c>
      <c r="O272" s="255">
        <f ca="1">IF(INDEX(ORCAMENTO!$AI:$AI,$N272)&lt;&gt;"",1,0)</f>
        <v>0</v>
      </c>
      <c r="P272" s="255">
        <f t="shared" ca="1" si="11"/>
        <v>11</v>
      </c>
      <c r="Q272" s="255" t="str">
        <f ca="1">INDEX(ORCAMENTO!$AI:$AI,$N272)</f>
        <v/>
      </c>
    </row>
    <row r="273" spans="2:17" ht="15" customHeight="1" x14ac:dyDescent="0.25">
      <c r="B273" s="255" t="str">
        <f ca="1">IFERROR(INDEX(_AUX_ANALISE!$A$1:$A$2461,MATCH(ROW()-34,_AUX_ANALISE!$C$1:$C$2461,0)),"")</f>
        <v/>
      </c>
      <c r="C273" s="255" t="str">
        <f ca="1">IF($B273="","",INDEX(ORCAMENTO!$B:$B,$B273))</f>
        <v/>
      </c>
      <c r="D273" s="255" t="str">
        <f ca="1">IF($B273="","",INDEX(ORCAMENTO!$E:$E,$B273))</f>
        <v/>
      </c>
      <c r="E273" s="255" t="str">
        <f ca="1">IF($B273="","",INDEX(ORCAMENTO!$D:$D,$B273))</f>
        <v/>
      </c>
      <c r="F273" s="255" t="str">
        <f ca="1">IF($B273="","",TRIM(IF(OR(INDEX(ORCAMENTO!$G:$G,$B273)&lt;&gt;"",INDEX(ORCAMENTO!$H:$H,$B273)&lt;&gt;""),"Ano 1; ","")&amp;IF(OR(INDEX(ORCAMENTO!$J:$J,$B273)&lt;&gt;"",INDEX(ORCAMENTO!$K:$K,$B273)&lt;&gt;""),"Ano 2; ","")&amp;IF(OR(INDEX(ORCAMENTO!$M:$M,$B273)&lt;&gt;"",INDEX(ORCAMENTO!$N:$N,$B273)&lt;&gt;""),"Ano 3; ","")&amp;IF(OR(INDEX(ORCAMENTO!$P:$P,$B273)&lt;&gt;"",INDEX(ORCAMENTO!$Q:$Q,$B273)&lt;&gt;""),"Ano 4; ","")&amp;IF(OR(INDEX(ORCAMENTO!$S:$S,$B273)&lt;&gt;"",INDEX(ORCAMENTO!$T:$T,$B273)&lt;&gt;""),"Ano 5; ","")&amp;IF(OR(INDEX(ORCAMENTO!$V:$V,$B273)&lt;&gt;"",INDEX(ORCAMENTO!$W:$W,$B273)&lt;&gt;""),"Ano 6; ","")))</f>
        <v/>
      </c>
      <c r="G273" s="311" t="str">
        <f ca="1">IF($B273="","",IF(INDEX(ORCAMENTO!$G:$G,$B273)&lt;&gt;"",INDEX(ORCAMENTO!$G:$G,$B273),IF(INDEX(ORCAMENTO!$J:$J,$B273)&lt;&gt;"",INDEX(ORCAMENTO!$J:$J,$B273),IF(INDEX(ORCAMENTO!$M:$M,$B273)&lt;&gt;"",INDEX(ORCAMENTO!$M:$M,$B273),IF(INDEX(ORCAMENTO!$P:$P,$B273)&lt;&gt;"",INDEX(ORCAMENTO!$P:$P,$B273),IF(INDEX(ORCAMENTO!$S:$S,$B273)&lt;&gt;"",INDEX(ORCAMENTO!$S:$S,$B273),INDEX(ORCAMENTO!$V:$V,$B273)))))))</f>
        <v/>
      </c>
      <c r="H273" s="312" t="str">
        <f ca="1">IF($B273="","",IF(INDEX(ORCAMENTO!$H:$H,$B273)&lt;&gt;"",INDEX(ORCAMENTO!$H:$H,$B273),IF(INDEX(ORCAMENTO!$K:$K,$B273)&lt;&gt;"",INDEX(ORCAMENTO!$K:$K,$B273),IF(INDEX(ORCAMENTO!$N:$N,$B273)&lt;&gt;"",INDEX(ORCAMENTO!$N:$N,$B273),IF(INDEX(ORCAMENTO!$Q:$Q,$B273)&lt;&gt;"",INDEX(ORCAMENTO!$Q:$Q,$B273),IF(INDEX(ORCAMENTO!$T:$T,$B273)&lt;&gt;"",INDEX(ORCAMENTO!$T:$T,$B273),INDEX(ORCAMENTO!$W:$W,$B273)))))))</f>
        <v/>
      </c>
      <c r="I273" s="255" t="str">
        <f ca="1">IF($B273="","",IF(INDEX(ORCAMENTO!$AI:$AI,$B273)&lt;&gt;"",INDEX(ORCAMENTO!$AI:$AI,$B273),IF(INDEX(ORCAMENTO!$AG:$AG,$B273),"Memorial de cálculo ou anexo obrigatório não informado para item acima do limite.",IF(AND(INDEX(ORCAMENTO!$AC:$AC,$B273),NOT(INDEX(ORCAMENTO!$AE:$AE,$B273))),"Informe pelo menos um ano completo com valor unitário e quantidade.","Pendência identificada automaticamente."))))</f>
        <v/>
      </c>
      <c r="N273" s="255">
        <f t="shared" si="10"/>
        <v>274</v>
      </c>
      <c r="O273" s="255">
        <f ca="1">IF(INDEX(ORCAMENTO!$AI:$AI,$N273)&lt;&gt;"",1,0)</f>
        <v>0</v>
      </c>
      <c r="P273" s="255">
        <f t="shared" ca="1" si="11"/>
        <v>11</v>
      </c>
      <c r="Q273" s="255" t="str">
        <f ca="1">INDEX(ORCAMENTO!$AI:$AI,$N273)</f>
        <v/>
      </c>
    </row>
    <row r="274" spans="2:17" ht="15" customHeight="1" x14ac:dyDescent="0.25">
      <c r="B274" s="255" t="str">
        <f ca="1">IFERROR(INDEX(_AUX_ANALISE!$A$1:$A$2461,MATCH(ROW()-34,_AUX_ANALISE!$C$1:$C$2461,0)),"")</f>
        <v/>
      </c>
      <c r="C274" s="255" t="str">
        <f ca="1">IF($B274="","",INDEX(ORCAMENTO!$B:$B,$B274))</f>
        <v/>
      </c>
      <c r="D274" s="255" t="str">
        <f ca="1">IF($B274="","",INDEX(ORCAMENTO!$E:$E,$B274))</f>
        <v/>
      </c>
      <c r="E274" s="255" t="str">
        <f ca="1">IF($B274="","",INDEX(ORCAMENTO!$D:$D,$B274))</f>
        <v/>
      </c>
      <c r="F274" s="255" t="str">
        <f ca="1">IF($B274="","",TRIM(IF(OR(INDEX(ORCAMENTO!$G:$G,$B274)&lt;&gt;"",INDEX(ORCAMENTO!$H:$H,$B274)&lt;&gt;""),"Ano 1; ","")&amp;IF(OR(INDEX(ORCAMENTO!$J:$J,$B274)&lt;&gt;"",INDEX(ORCAMENTO!$K:$K,$B274)&lt;&gt;""),"Ano 2; ","")&amp;IF(OR(INDEX(ORCAMENTO!$M:$M,$B274)&lt;&gt;"",INDEX(ORCAMENTO!$N:$N,$B274)&lt;&gt;""),"Ano 3; ","")&amp;IF(OR(INDEX(ORCAMENTO!$P:$P,$B274)&lt;&gt;"",INDEX(ORCAMENTO!$Q:$Q,$B274)&lt;&gt;""),"Ano 4; ","")&amp;IF(OR(INDEX(ORCAMENTO!$S:$S,$B274)&lt;&gt;"",INDEX(ORCAMENTO!$T:$T,$B274)&lt;&gt;""),"Ano 5; ","")&amp;IF(OR(INDEX(ORCAMENTO!$V:$V,$B274)&lt;&gt;"",INDEX(ORCAMENTO!$W:$W,$B274)&lt;&gt;""),"Ano 6; ","")))</f>
        <v/>
      </c>
      <c r="G274" s="311" t="str">
        <f ca="1">IF($B274="","",IF(INDEX(ORCAMENTO!$G:$G,$B274)&lt;&gt;"",INDEX(ORCAMENTO!$G:$G,$B274),IF(INDEX(ORCAMENTO!$J:$J,$B274)&lt;&gt;"",INDEX(ORCAMENTO!$J:$J,$B274),IF(INDEX(ORCAMENTO!$M:$M,$B274)&lt;&gt;"",INDEX(ORCAMENTO!$M:$M,$B274),IF(INDEX(ORCAMENTO!$P:$P,$B274)&lt;&gt;"",INDEX(ORCAMENTO!$P:$P,$B274),IF(INDEX(ORCAMENTO!$S:$S,$B274)&lt;&gt;"",INDEX(ORCAMENTO!$S:$S,$B274),INDEX(ORCAMENTO!$V:$V,$B274)))))))</f>
        <v/>
      </c>
      <c r="H274" s="312" t="str">
        <f ca="1">IF($B274="","",IF(INDEX(ORCAMENTO!$H:$H,$B274)&lt;&gt;"",INDEX(ORCAMENTO!$H:$H,$B274),IF(INDEX(ORCAMENTO!$K:$K,$B274)&lt;&gt;"",INDEX(ORCAMENTO!$K:$K,$B274),IF(INDEX(ORCAMENTO!$N:$N,$B274)&lt;&gt;"",INDEX(ORCAMENTO!$N:$N,$B274),IF(INDEX(ORCAMENTO!$Q:$Q,$B274)&lt;&gt;"",INDEX(ORCAMENTO!$Q:$Q,$B274),IF(INDEX(ORCAMENTO!$T:$T,$B274)&lt;&gt;"",INDEX(ORCAMENTO!$T:$T,$B274),INDEX(ORCAMENTO!$W:$W,$B274)))))))</f>
        <v/>
      </c>
      <c r="I274" s="255" t="str">
        <f ca="1">IF($B274="","",IF(INDEX(ORCAMENTO!$AI:$AI,$B274)&lt;&gt;"",INDEX(ORCAMENTO!$AI:$AI,$B274),IF(INDEX(ORCAMENTO!$AG:$AG,$B274),"Memorial de cálculo ou anexo obrigatório não informado para item acima do limite.",IF(AND(INDEX(ORCAMENTO!$AC:$AC,$B274),NOT(INDEX(ORCAMENTO!$AE:$AE,$B274))),"Informe pelo menos um ano completo com valor unitário e quantidade.","Pendência identificada automaticamente."))))</f>
        <v/>
      </c>
      <c r="N274" s="255">
        <f t="shared" si="10"/>
        <v>275</v>
      </c>
      <c r="O274" s="255">
        <f ca="1">IF(INDEX(ORCAMENTO!$AI:$AI,$N274)&lt;&gt;"",1,0)</f>
        <v>0</v>
      </c>
      <c r="P274" s="255">
        <f t="shared" ca="1" si="11"/>
        <v>11</v>
      </c>
      <c r="Q274" s="255" t="str">
        <f ca="1">INDEX(ORCAMENTO!$AI:$AI,$N274)</f>
        <v/>
      </c>
    </row>
    <row r="275" spans="2:17" ht="15" customHeight="1" x14ac:dyDescent="0.25">
      <c r="B275" s="255" t="str">
        <f ca="1">IFERROR(INDEX(_AUX_ANALISE!$A$1:$A$2461,MATCH(ROW()-34,_AUX_ANALISE!$C$1:$C$2461,0)),"")</f>
        <v/>
      </c>
      <c r="C275" s="255" t="str">
        <f ca="1">IF($B275="","",INDEX(ORCAMENTO!$B:$B,$B275))</f>
        <v/>
      </c>
      <c r="D275" s="255" t="str">
        <f ca="1">IF($B275="","",INDEX(ORCAMENTO!$E:$E,$B275))</f>
        <v/>
      </c>
      <c r="E275" s="255" t="str">
        <f ca="1">IF($B275="","",INDEX(ORCAMENTO!$D:$D,$B275))</f>
        <v/>
      </c>
      <c r="F275" s="255" t="str">
        <f ca="1">IF($B275="","",TRIM(IF(OR(INDEX(ORCAMENTO!$G:$G,$B275)&lt;&gt;"",INDEX(ORCAMENTO!$H:$H,$B275)&lt;&gt;""),"Ano 1; ","")&amp;IF(OR(INDEX(ORCAMENTO!$J:$J,$B275)&lt;&gt;"",INDEX(ORCAMENTO!$K:$K,$B275)&lt;&gt;""),"Ano 2; ","")&amp;IF(OR(INDEX(ORCAMENTO!$M:$M,$B275)&lt;&gt;"",INDEX(ORCAMENTO!$N:$N,$B275)&lt;&gt;""),"Ano 3; ","")&amp;IF(OR(INDEX(ORCAMENTO!$P:$P,$B275)&lt;&gt;"",INDEX(ORCAMENTO!$Q:$Q,$B275)&lt;&gt;""),"Ano 4; ","")&amp;IF(OR(INDEX(ORCAMENTO!$S:$S,$B275)&lt;&gt;"",INDEX(ORCAMENTO!$T:$T,$B275)&lt;&gt;""),"Ano 5; ","")&amp;IF(OR(INDEX(ORCAMENTO!$V:$V,$B275)&lt;&gt;"",INDEX(ORCAMENTO!$W:$W,$B275)&lt;&gt;""),"Ano 6; ","")))</f>
        <v/>
      </c>
      <c r="G275" s="311" t="str">
        <f ca="1">IF($B275="","",IF(INDEX(ORCAMENTO!$G:$G,$B275)&lt;&gt;"",INDEX(ORCAMENTO!$G:$G,$B275),IF(INDEX(ORCAMENTO!$J:$J,$B275)&lt;&gt;"",INDEX(ORCAMENTO!$J:$J,$B275),IF(INDEX(ORCAMENTO!$M:$M,$B275)&lt;&gt;"",INDEX(ORCAMENTO!$M:$M,$B275),IF(INDEX(ORCAMENTO!$P:$P,$B275)&lt;&gt;"",INDEX(ORCAMENTO!$P:$P,$B275),IF(INDEX(ORCAMENTO!$S:$S,$B275)&lt;&gt;"",INDEX(ORCAMENTO!$S:$S,$B275),INDEX(ORCAMENTO!$V:$V,$B275)))))))</f>
        <v/>
      </c>
      <c r="H275" s="312" t="str">
        <f ca="1">IF($B275="","",IF(INDEX(ORCAMENTO!$H:$H,$B275)&lt;&gt;"",INDEX(ORCAMENTO!$H:$H,$B275),IF(INDEX(ORCAMENTO!$K:$K,$B275)&lt;&gt;"",INDEX(ORCAMENTO!$K:$K,$B275),IF(INDEX(ORCAMENTO!$N:$N,$B275)&lt;&gt;"",INDEX(ORCAMENTO!$N:$N,$B275),IF(INDEX(ORCAMENTO!$Q:$Q,$B275)&lt;&gt;"",INDEX(ORCAMENTO!$Q:$Q,$B275),IF(INDEX(ORCAMENTO!$T:$T,$B275)&lt;&gt;"",INDEX(ORCAMENTO!$T:$T,$B275),INDEX(ORCAMENTO!$W:$W,$B275)))))))</f>
        <v/>
      </c>
      <c r="I275" s="255" t="str">
        <f ca="1">IF($B275="","",IF(INDEX(ORCAMENTO!$AI:$AI,$B275)&lt;&gt;"",INDEX(ORCAMENTO!$AI:$AI,$B275),IF(INDEX(ORCAMENTO!$AG:$AG,$B275),"Memorial de cálculo ou anexo obrigatório não informado para item acima do limite.",IF(AND(INDEX(ORCAMENTO!$AC:$AC,$B275),NOT(INDEX(ORCAMENTO!$AE:$AE,$B275))),"Informe pelo menos um ano completo com valor unitário e quantidade.","Pendência identificada automaticamente."))))</f>
        <v/>
      </c>
      <c r="N275" s="255">
        <f t="shared" si="10"/>
        <v>276</v>
      </c>
      <c r="O275" s="255">
        <f ca="1">IF(INDEX(ORCAMENTO!$AI:$AI,$N275)&lt;&gt;"",1,0)</f>
        <v>0</v>
      </c>
      <c r="P275" s="255">
        <f t="shared" ca="1" si="11"/>
        <v>11</v>
      </c>
      <c r="Q275" s="255" t="str">
        <f ca="1">INDEX(ORCAMENTO!$AI:$AI,$N275)</f>
        <v/>
      </c>
    </row>
    <row r="276" spans="2:17" ht="15" customHeight="1" x14ac:dyDescent="0.25">
      <c r="B276" s="255" t="str">
        <f ca="1">IFERROR(INDEX(_AUX_ANALISE!$A$1:$A$2461,MATCH(ROW()-34,_AUX_ANALISE!$C$1:$C$2461,0)),"")</f>
        <v/>
      </c>
      <c r="C276" s="255" t="str">
        <f ca="1">IF($B276="","",INDEX(ORCAMENTO!$B:$B,$B276))</f>
        <v/>
      </c>
      <c r="D276" s="255" t="str">
        <f ca="1">IF($B276="","",INDEX(ORCAMENTO!$E:$E,$B276))</f>
        <v/>
      </c>
      <c r="E276" s="255" t="str">
        <f ca="1">IF($B276="","",INDEX(ORCAMENTO!$D:$D,$B276))</f>
        <v/>
      </c>
      <c r="F276" s="255" t="str">
        <f ca="1">IF($B276="","",TRIM(IF(OR(INDEX(ORCAMENTO!$G:$G,$B276)&lt;&gt;"",INDEX(ORCAMENTO!$H:$H,$B276)&lt;&gt;""),"Ano 1; ","")&amp;IF(OR(INDEX(ORCAMENTO!$J:$J,$B276)&lt;&gt;"",INDEX(ORCAMENTO!$K:$K,$B276)&lt;&gt;""),"Ano 2; ","")&amp;IF(OR(INDEX(ORCAMENTO!$M:$M,$B276)&lt;&gt;"",INDEX(ORCAMENTO!$N:$N,$B276)&lt;&gt;""),"Ano 3; ","")&amp;IF(OR(INDEX(ORCAMENTO!$P:$P,$B276)&lt;&gt;"",INDEX(ORCAMENTO!$Q:$Q,$B276)&lt;&gt;""),"Ano 4; ","")&amp;IF(OR(INDEX(ORCAMENTO!$S:$S,$B276)&lt;&gt;"",INDEX(ORCAMENTO!$T:$T,$B276)&lt;&gt;""),"Ano 5; ","")&amp;IF(OR(INDEX(ORCAMENTO!$V:$V,$B276)&lt;&gt;"",INDEX(ORCAMENTO!$W:$W,$B276)&lt;&gt;""),"Ano 6; ","")))</f>
        <v/>
      </c>
      <c r="G276" s="311" t="str">
        <f ca="1">IF($B276="","",IF(INDEX(ORCAMENTO!$G:$G,$B276)&lt;&gt;"",INDEX(ORCAMENTO!$G:$G,$B276),IF(INDEX(ORCAMENTO!$J:$J,$B276)&lt;&gt;"",INDEX(ORCAMENTO!$J:$J,$B276),IF(INDEX(ORCAMENTO!$M:$M,$B276)&lt;&gt;"",INDEX(ORCAMENTO!$M:$M,$B276),IF(INDEX(ORCAMENTO!$P:$P,$B276)&lt;&gt;"",INDEX(ORCAMENTO!$P:$P,$B276),IF(INDEX(ORCAMENTO!$S:$S,$B276)&lt;&gt;"",INDEX(ORCAMENTO!$S:$S,$B276),INDEX(ORCAMENTO!$V:$V,$B276)))))))</f>
        <v/>
      </c>
      <c r="H276" s="312" t="str">
        <f ca="1">IF($B276="","",IF(INDEX(ORCAMENTO!$H:$H,$B276)&lt;&gt;"",INDEX(ORCAMENTO!$H:$H,$B276),IF(INDEX(ORCAMENTO!$K:$K,$B276)&lt;&gt;"",INDEX(ORCAMENTO!$K:$K,$B276),IF(INDEX(ORCAMENTO!$N:$N,$B276)&lt;&gt;"",INDEX(ORCAMENTO!$N:$N,$B276),IF(INDEX(ORCAMENTO!$Q:$Q,$B276)&lt;&gt;"",INDEX(ORCAMENTO!$Q:$Q,$B276),IF(INDEX(ORCAMENTO!$T:$T,$B276)&lt;&gt;"",INDEX(ORCAMENTO!$T:$T,$B276),INDEX(ORCAMENTO!$W:$W,$B276)))))))</f>
        <v/>
      </c>
      <c r="I276" s="255" t="str">
        <f ca="1">IF($B276="","",IF(INDEX(ORCAMENTO!$AI:$AI,$B276)&lt;&gt;"",INDEX(ORCAMENTO!$AI:$AI,$B276),IF(INDEX(ORCAMENTO!$AG:$AG,$B276),"Memorial de cálculo ou anexo obrigatório não informado para item acima do limite.",IF(AND(INDEX(ORCAMENTO!$AC:$AC,$B276),NOT(INDEX(ORCAMENTO!$AE:$AE,$B276))),"Informe pelo menos um ano completo com valor unitário e quantidade.","Pendência identificada automaticamente."))))</f>
        <v/>
      </c>
      <c r="N276" s="255">
        <f t="shared" si="10"/>
        <v>277</v>
      </c>
      <c r="O276" s="255">
        <f ca="1">IF(INDEX(ORCAMENTO!$AI:$AI,$N276)&lt;&gt;"",1,0)</f>
        <v>0</v>
      </c>
      <c r="P276" s="255">
        <f t="shared" ca="1" si="11"/>
        <v>11</v>
      </c>
      <c r="Q276" s="255" t="str">
        <f ca="1">INDEX(ORCAMENTO!$AI:$AI,$N276)</f>
        <v/>
      </c>
    </row>
    <row r="277" spans="2:17" ht="15" customHeight="1" x14ac:dyDescent="0.25">
      <c r="B277" s="255" t="str">
        <f ca="1">IFERROR(INDEX(_AUX_ANALISE!$A$1:$A$2461,MATCH(ROW()-34,_AUX_ANALISE!$C$1:$C$2461,0)),"")</f>
        <v/>
      </c>
      <c r="C277" s="255" t="str">
        <f ca="1">IF($B277="","",INDEX(ORCAMENTO!$B:$B,$B277))</f>
        <v/>
      </c>
      <c r="D277" s="255" t="str">
        <f ca="1">IF($B277="","",INDEX(ORCAMENTO!$E:$E,$B277))</f>
        <v/>
      </c>
      <c r="E277" s="255" t="str">
        <f ca="1">IF($B277="","",INDEX(ORCAMENTO!$D:$D,$B277))</f>
        <v/>
      </c>
      <c r="F277" s="255" t="str">
        <f ca="1">IF($B277="","",TRIM(IF(OR(INDEX(ORCAMENTO!$G:$G,$B277)&lt;&gt;"",INDEX(ORCAMENTO!$H:$H,$B277)&lt;&gt;""),"Ano 1; ","")&amp;IF(OR(INDEX(ORCAMENTO!$J:$J,$B277)&lt;&gt;"",INDEX(ORCAMENTO!$K:$K,$B277)&lt;&gt;""),"Ano 2; ","")&amp;IF(OR(INDEX(ORCAMENTO!$M:$M,$B277)&lt;&gt;"",INDEX(ORCAMENTO!$N:$N,$B277)&lt;&gt;""),"Ano 3; ","")&amp;IF(OR(INDEX(ORCAMENTO!$P:$P,$B277)&lt;&gt;"",INDEX(ORCAMENTO!$Q:$Q,$B277)&lt;&gt;""),"Ano 4; ","")&amp;IF(OR(INDEX(ORCAMENTO!$S:$S,$B277)&lt;&gt;"",INDEX(ORCAMENTO!$T:$T,$B277)&lt;&gt;""),"Ano 5; ","")&amp;IF(OR(INDEX(ORCAMENTO!$V:$V,$B277)&lt;&gt;"",INDEX(ORCAMENTO!$W:$W,$B277)&lt;&gt;""),"Ano 6; ","")))</f>
        <v/>
      </c>
      <c r="G277" s="311" t="str">
        <f ca="1">IF($B277="","",IF(INDEX(ORCAMENTO!$G:$G,$B277)&lt;&gt;"",INDEX(ORCAMENTO!$G:$G,$B277),IF(INDEX(ORCAMENTO!$J:$J,$B277)&lt;&gt;"",INDEX(ORCAMENTO!$J:$J,$B277),IF(INDEX(ORCAMENTO!$M:$M,$B277)&lt;&gt;"",INDEX(ORCAMENTO!$M:$M,$B277),IF(INDEX(ORCAMENTO!$P:$P,$B277)&lt;&gt;"",INDEX(ORCAMENTO!$P:$P,$B277),IF(INDEX(ORCAMENTO!$S:$S,$B277)&lt;&gt;"",INDEX(ORCAMENTO!$S:$S,$B277),INDEX(ORCAMENTO!$V:$V,$B277)))))))</f>
        <v/>
      </c>
      <c r="H277" s="312" t="str">
        <f ca="1">IF($B277="","",IF(INDEX(ORCAMENTO!$H:$H,$B277)&lt;&gt;"",INDEX(ORCAMENTO!$H:$H,$B277),IF(INDEX(ORCAMENTO!$K:$K,$B277)&lt;&gt;"",INDEX(ORCAMENTO!$K:$K,$B277),IF(INDEX(ORCAMENTO!$N:$N,$B277)&lt;&gt;"",INDEX(ORCAMENTO!$N:$N,$B277),IF(INDEX(ORCAMENTO!$Q:$Q,$B277)&lt;&gt;"",INDEX(ORCAMENTO!$Q:$Q,$B277),IF(INDEX(ORCAMENTO!$T:$T,$B277)&lt;&gt;"",INDEX(ORCAMENTO!$T:$T,$B277),INDEX(ORCAMENTO!$W:$W,$B277)))))))</f>
        <v/>
      </c>
      <c r="I277" s="255" t="str">
        <f ca="1">IF($B277="","",IF(INDEX(ORCAMENTO!$AI:$AI,$B277)&lt;&gt;"",INDEX(ORCAMENTO!$AI:$AI,$B277),IF(INDEX(ORCAMENTO!$AG:$AG,$B277),"Memorial de cálculo ou anexo obrigatório não informado para item acima do limite.",IF(AND(INDEX(ORCAMENTO!$AC:$AC,$B277),NOT(INDEX(ORCAMENTO!$AE:$AE,$B277))),"Informe pelo menos um ano completo com valor unitário e quantidade.","Pendência identificada automaticamente."))))</f>
        <v/>
      </c>
      <c r="N277" s="255">
        <f t="shared" si="10"/>
        <v>278</v>
      </c>
      <c r="O277" s="255">
        <f ca="1">IF(INDEX(ORCAMENTO!$AI:$AI,$N277)&lt;&gt;"",1,0)</f>
        <v>0</v>
      </c>
      <c r="P277" s="255">
        <f t="shared" ca="1" si="11"/>
        <v>11</v>
      </c>
      <c r="Q277" s="255" t="str">
        <f ca="1">INDEX(ORCAMENTO!$AI:$AI,$N277)</f>
        <v/>
      </c>
    </row>
    <row r="278" spans="2:17" ht="15" customHeight="1" x14ac:dyDescent="0.25">
      <c r="B278" s="255" t="str">
        <f ca="1">IFERROR(INDEX(_AUX_ANALISE!$A$1:$A$2461,MATCH(ROW()-34,_AUX_ANALISE!$C$1:$C$2461,0)),"")</f>
        <v/>
      </c>
      <c r="C278" s="255" t="str">
        <f ca="1">IF($B278="","",INDEX(ORCAMENTO!$B:$B,$B278))</f>
        <v/>
      </c>
      <c r="D278" s="255" t="str">
        <f ca="1">IF($B278="","",INDEX(ORCAMENTO!$E:$E,$B278))</f>
        <v/>
      </c>
      <c r="E278" s="255" t="str">
        <f ca="1">IF($B278="","",INDEX(ORCAMENTO!$D:$D,$B278))</f>
        <v/>
      </c>
      <c r="F278" s="255" t="str">
        <f ca="1">IF($B278="","",TRIM(IF(OR(INDEX(ORCAMENTO!$G:$G,$B278)&lt;&gt;"",INDEX(ORCAMENTO!$H:$H,$B278)&lt;&gt;""),"Ano 1; ","")&amp;IF(OR(INDEX(ORCAMENTO!$J:$J,$B278)&lt;&gt;"",INDEX(ORCAMENTO!$K:$K,$B278)&lt;&gt;""),"Ano 2; ","")&amp;IF(OR(INDEX(ORCAMENTO!$M:$M,$B278)&lt;&gt;"",INDEX(ORCAMENTO!$N:$N,$B278)&lt;&gt;""),"Ano 3; ","")&amp;IF(OR(INDEX(ORCAMENTO!$P:$P,$B278)&lt;&gt;"",INDEX(ORCAMENTO!$Q:$Q,$B278)&lt;&gt;""),"Ano 4; ","")&amp;IF(OR(INDEX(ORCAMENTO!$S:$S,$B278)&lt;&gt;"",INDEX(ORCAMENTO!$T:$T,$B278)&lt;&gt;""),"Ano 5; ","")&amp;IF(OR(INDEX(ORCAMENTO!$V:$V,$B278)&lt;&gt;"",INDEX(ORCAMENTO!$W:$W,$B278)&lt;&gt;""),"Ano 6; ","")))</f>
        <v/>
      </c>
      <c r="G278" s="311" t="str">
        <f ca="1">IF($B278="","",IF(INDEX(ORCAMENTO!$G:$G,$B278)&lt;&gt;"",INDEX(ORCAMENTO!$G:$G,$B278),IF(INDEX(ORCAMENTO!$J:$J,$B278)&lt;&gt;"",INDEX(ORCAMENTO!$J:$J,$B278),IF(INDEX(ORCAMENTO!$M:$M,$B278)&lt;&gt;"",INDEX(ORCAMENTO!$M:$M,$B278),IF(INDEX(ORCAMENTO!$P:$P,$B278)&lt;&gt;"",INDEX(ORCAMENTO!$P:$P,$B278),IF(INDEX(ORCAMENTO!$S:$S,$B278)&lt;&gt;"",INDEX(ORCAMENTO!$S:$S,$B278),INDEX(ORCAMENTO!$V:$V,$B278)))))))</f>
        <v/>
      </c>
      <c r="H278" s="312" t="str">
        <f ca="1">IF($B278="","",IF(INDEX(ORCAMENTO!$H:$H,$B278)&lt;&gt;"",INDEX(ORCAMENTO!$H:$H,$B278),IF(INDEX(ORCAMENTO!$K:$K,$B278)&lt;&gt;"",INDEX(ORCAMENTO!$K:$K,$B278),IF(INDEX(ORCAMENTO!$N:$N,$B278)&lt;&gt;"",INDEX(ORCAMENTO!$N:$N,$B278),IF(INDEX(ORCAMENTO!$Q:$Q,$B278)&lt;&gt;"",INDEX(ORCAMENTO!$Q:$Q,$B278),IF(INDEX(ORCAMENTO!$T:$T,$B278)&lt;&gt;"",INDEX(ORCAMENTO!$T:$T,$B278),INDEX(ORCAMENTO!$W:$W,$B278)))))))</f>
        <v/>
      </c>
      <c r="I278" s="255" t="str">
        <f ca="1">IF($B278="","",IF(INDEX(ORCAMENTO!$AI:$AI,$B278)&lt;&gt;"",INDEX(ORCAMENTO!$AI:$AI,$B278),IF(INDEX(ORCAMENTO!$AG:$AG,$B278),"Memorial de cálculo ou anexo obrigatório não informado para item acima do limite.",IF(AND(INDEX(ORCAMENTO!$AC:$AC,$B278),NOT(INDEX(ORCAMENTO!$AE:$AE,$B278))),"Informe pelo menos um ano completo com valor unitário e quantidade.","Pendência identificada automaticamente."))))</f>
        <v/>
      </c>
      <c r="N278" s="255">
        <f t="shared" si="10"/>
        <v>279</v>
      </c>
      <c r="O278" s="255">
        <f ca="1">IF(INDEX(ORCAMENTO!$AI:$AI,$N278)&lt;&gt;"",1,0)</f>
        <v>0</v>
      </c>
      <c r="P278" s="255">
        <f t="shared" ca="1" si="11"/>
        <v>11</v>
      </c>
      <c r="Q278" s="255" t="str">
        <f ca="1">INDEX(ORCAMENTO!$AI:$AI,$N278)</f>
        <v/>
      </c>
    </row>
    <row r="279" spans="2:17" ht="15" customHeight="1" x14ac:dyDescent="0.25">
      <c r="B279" s="255" t="str">
        <f ca="1">IFERROR(INDEX(_AUX_ANALISE!$A$1:$A$2461,MATCH(ROW()-34,_AUX_ANALISE!$C$1:$C$2461,0)),"")</f>
        <v/>
      </c>
      <c r="C279" s="255" t="str">
        <f ca="1">IF($B279="","",INDEX(ORCAMENTO!$B:$B,$B279))</f>
        <v/>
      </c>
      <c r="D279" s="255" t="str">
        <f ca="1">IF($B279="","",INDEX(ORCAMENTO!$E:$E,$B279))</f>
        <v/>
      </c>
      <c r="E279" s="255" t="str">
        <f ca="1">IF($B279="","",INDEX(ORCAMENTO!$D:$D,$B279))</f>
        <v/>
      </c>
      <c r="F279" s="255" t="str">
        <f ca="1">IF($B279="","",TRIM(IF(OR(INDEX(ORCAMENTO!$G:$G,$B279)&lt;&gt;"",INDEX(ORCAMENTO!$H:$H,$B279)&lt;&gt;""),"Ano 1; ","")&amp;IF(OR(INDEX(ORCAMENTO!$J:$J,$B279)&lt;&gt;"",INDEX(ORCAMENTO!$K:$K,$B279)&lt;&gt;""),"Ano 2; ","")&amp;IF(OR(INDEX(ORCAMENTO!$M:$M,$B279)&lt;&gt;"",INDEX(ORCAMENTO!$N:$N,$B279)&lt;&gt;""),"Ano 3; ","")&amp;IF(OR(INDEX(ORCAMENTO!$P:$P,$B279)&lt;&gt;"",INDEX(ORCAMENTO!$Q:$Q,$B279)&lt;&gt;""),"Ano 4; ","")&amp;IF(OR(INDEX(ORCAMENTO!$S:$S,$B279)&lt;&gt;"",INDEX(ORCAMENTO!$T:$T,$B279)&lt;&gt;""),"Ano 5; ","")&amp;IF(OR(INDEX(ORCAMENTO!$V:$V,$B279)&lt;&gt;"",INDEX(ORCAMENTO!$W:$W,$B279)&lt;&gt;""),"Ano 6; ","")))</f>
        <v/>
      </c>
      <c r="G279" s="311" t="str">
        <f ca="1">IF($B279="","",IF(INDEX(ORCAMENTO!$G:$G,$B279)&lt;&gt;"",INDEX(ORCAMENTO!$G:$G,$B279),IF(INDEX(ORCAMENTO!$J:$J,$B279)&lt;&gt;"",INDEX(ORCAMENTO!$J:$J,$B279),IF(INDEX(ORCAMENTO!$M:$M,$B279)&lt;&gt;"",INDEX(ORCAMENTO!$M:$M,$B279),IF(INDEX(ORCAMENTO!$P:$P,$B279)&lt;&gt;"",INDEX(ORCAMENTO!$P:$P,$B279),IF(INDEX(ORCAMENTO!$S:$S,$B279)&lt;&gt;"",INDEX(ORCAMENTO!$S:$S,$B279),INDEX(ORCAMENTO!$V:$V,$B279)))))))</f>
        <v/>
      </c>
      <c r="H279" s="312" t="str">
        <f ca="1">IF($B279="","",IF(INDEX(ORCAMENTO!$H:$H,$B279)&lt;&gt;"",INDEX(ORCAMENTO!$H:$H,$B279),IF(INDEX(ORCAMENTO!$K:$K,$B279)&lt;&gt;"",INDEX(ORCAMENTO!$K:$K,$B279),IF(INDEX(ORCAMENTO!$N:$N,$B279)&lt;&gt;"",INDEX(ORCAMENTO!$N:$N,$B279),IF(INDEX(ORCAMENTO!$Q:$Q,$B279)&lt;&gt;"",INDEX(ORCAMENTO!$Q:$Q,$B279),IF(INDEX(ORCAMENTO!$T:$T,$B279)&lt;&gt;"",INDEX(ORCAMENTO!$T:$T,$B279),INDEX(ORCAMENTO!$W:$W,$B279)))))))</f>
        <v/>
      </c>
      <c r="I279" s="255" t="str">
        <f ca="1">IF($B279="","",IF(INDEX(ORCAMENTO!$AI:$AI,$B279)&lt;&gt;"",INDEX(ORCAMENTO!$AI:$AI,$B279),IF(INDEX(ORCAMENTO!$AG:$AG,$B279),"Memorial de cálculo ou anexo obrigatório não informado para item acima do limite.",IF(AND(INDEX(ORCAMENTO!$AC:$AC,$B279),NOT(INDEX(ORCAMENTO!$AE:$AE,$B279))),"Informe pelo menos um ano completo com valor unitário e quantidade.","Pendência identificada automaticamente."))))</f>
        <v/>
      </c>
      <c r="N279" s="255">
        <f t="shared" si="10"/>
        <v>280</v>
      </c>
      <c r="O279" s="255">
        <f ca="1">IF(INDEX(ORCAMENTO!$AI:$AI,$N279)&lt;&gt;"",1,0)</f>
        <v>0</v>
      </c>
      <c r="P279" s="255">
        <f t="shared" ca="1" si="11"/>
        <v>11</v>
      </c>
      <c r="Q279" s="255" t="str">
        <f ca="1">INDEX(ORCAMENTO!$AI:$AI,$N279)</f>
        <v/>
      </c>
    </row>
    <row r="280" spans="2:17" ht="15" customHeight="1" x14ac:dyDescent="0.25">
      <c r="B280" s="255" t="str">
        <f ca="1">IFERROR(INDEX(_AUX_ANALISE!$A$1:$A$2461,MATCH(ROW()-34,_AUX_ANALISE!$C$1:$C$2461,0)),"")</f>
        <v/>
      </c>
      <c r="C280" s="255" t="str">
        <f ca="1">IF($B280="","",INDEX(ORCAMENTO!$B:$B,$B280))</f>
        <v/>
      </c>
      <c r="D280" s="255" t="str">
        <f ca="1">IF($B280="","",INDEX(ORCAMENTO!$E:$E,$B280))</f>
        <v/>
      </c>
      <c r="E280" s="255" t="str">
        <f ca="1">IF($B280="","",INDEX(ORCAMENTO!$D:$D,$B280))</f>
        <v/>
      </c>
      <c r="F280" s="255" t="str">
        <f ca="1">IF($B280="","",TRIM(IF(OR(INDEX(ORCAMENTO!$G:$G,$B280)&lt;&gt;"",INDEX(ORCAMENTO!$H:$H,$B280)&lt;&gt;""),"Ano 1; ","")&amp;IF(OR(INDEX(ORCAMENTO!$J:$J,$B280)&lt;&gt;"",INDEX(ORCAMENTO!$K:$K,$B280)&lt;&gt;""),"Ano 2; ","")&amp;IF(OR(INDEX(ORCAMENTO!$M:$M,$B280)&lt;&gt;"",INDEX(ORCAMENTO!$N:$N,$B280)&lt;&gt;""),"Ano 3; ","")&amp;IF(OR(INDEX(ORCAMENTO!$P:$P,$B280)&lt;&gt;"",INDEX(ORCAMENTO!$Q:$Q,$B280)&lt;&gt;""),"Ano 4; ","")&amp;IF(OR(INDEX(ORCAMENTO!$S:$S,$B280)&lt;&gt;"",INDEX(ORCAMENTO!$T:$T,$B280)&lt;&gt;""),"Ano 5; ","")&amp;IF(OR(INDEX(ORCAMENTO!$V:$V,$B280)&lt;&gt;"",INDEX(ORCAMENTO!$W:$W,$B280)&lt;&gt;""),"Ano 6; ","")))</f>
        <v/>
      </c>
      <c r="G280" s="311" t="str">
        <f ca="1">IF($B280="","",IF(INDEX(ORCAMENTO!$G:$G,$B280)&lt;&gt;"",INDEX(ORCAMENTO!$G:$G,$B280),IF(INDEX(ORCAMENTO!$J:$J,$B280)&lt;&gt;"",INDEX(ORCAMENTO!$J:$J,$B280),IF(INDEX(ORCAMENTO!$M:$M,$B280)&lt;&gt;"",INDEX(ORCAMENTO!$M:$M,$B280),IF(INDEX(ORCAMENTO!$P:$P,$B280)&lt;&gt;"",INDEX(ORCAMENTO!$P:$P,$B280),IF(INDEX(ORCAMENTO!$S:$S,$B280)&lt;&gt;"",INDEX(ORCAMENTO!$S:$S,$B280),INDEX(ORCAMENTO!$V:$V,$B280)))))))</f>
        <v/>
      </c>
      <c r="H280" s="312" t="str">
        <f ca="1">IF($B280="","",IF(INDEX(ORCAMENTO!$H:$H,$B280)&lt;&gt;"",INDEX(ORCAMENTO!$H:$H,$B280),IF(INDEX(ORCAMENTO!$K:$K,$B280)&lt;&gt;"",INDEX(ORCAMENTO!$K:$K,$B280),IF(INDEX(ORCAMENTO!$N:$N,$B280)&lt;&gt;"",INDEX(ORCAMENTO!$N:$N,$B280),IF(INDEX(ORCAMENTO!$Q:$Q,$B280)&lt;&gt;"",INDEX(ORCAMENTO!$Q:$Q,$B280),IF(INDEX(ORCAMENTO!$T:$T,$B280)&lt;&gt;"",INDEX(ORCAMENTO!$T:$T,$B280),INDEX(ORCAMENTO!$W:$W,$B280)))))))</f>
        <v/>
      </c>
      <c r="I280" s="255" t="str">
        <f ca="1">IF($B280="","",IF(INDEX(ORCAMENTO!$AI:$AI,$B280)&lt;&gt;"",INDEX(ORCAMENTO!$AI:$AI,$B280),IF(INDEX(ORCAMENTO!$AG:$AG,$B280),"Memorial de cálculo ou anexo obrigatório não informado para item acima do limite.",IF(AND(INDEX(ORCAMENTO!$AC:$AC,$B280),NOT(INDEX(ORCAMENTO!$AE:$AE,$B280))),"Informe pelo menos um ano completo com valor unitário e quantidade.","Pendência identificada automaticamente."))))</f>
        <v/>
      </c>
      <c r="N280" s="255">
        <f t="shared" si="10"/>
        <v>281</v>
      </c>
      <c r="O280" s="255">
        <f ca="1">IF(INDEX(ORCAMENTO!$AI:$AI,$N280)&lt;&gt;"",1,0)</f>
        <v>0</v>
      </c>
      <c r="P280" s="255">
        <f t="shared" ca="1" si="11"/>
        <v>11</v>
      </c>
      <c r="Q280" s="255" t="str">
        <f ca="1">INDEX(ORCAMENTO!$AI:$AI,$N280)</f>
        <v/>
      </c>
    </row>
    <row r="281" spans="2:17" ht="15" customHeight="1" x14ac:dyDescent="0.25">
      <c r="B281" s="255" t="str">
        <f ca="1">IFERROR(INDEX(_AUX_ANALISE!$A$1:$A$2461,MATCH(ROW()-34,_AUX_ANALISE!$C$1:$C$2461,0)),"")</f>
        <v/>
      </c>
      <c r="C281" s="255" t="str">
        <f ca="1">IF($B281="","",INDEX(ORCAMENTO!$B:$B,$B281))</f>
        <v/>
      </c>
      <c r="D281" s="255" t="str">
        <f ca="1">IF($B281="","",INDEX(ORCAMENTO!$E:$E,$B281))</f>
        <v/>
      </c>
      <c r="E281" s="255" t="str">
        <f ca="1">IF($B281="","",INDEX(ORCAMENTO!$D:$D,$B281))</f>
        <v/>
      </c>
      <c r="F281" s="255" t="str">
        <f ca="1">IF($B281="","",TRIM(IF(OR(INDEX(ORCAMENTO!$G:$G,$B281)&lt;&gt;"",INDEX(ORCAMENTO!$H:$H,$B281)&lt;&gt;""),"Ano 1; ","")&amp;IF(OR(INDEX(ORCAMENTO!$J:$J,$B281)&lt;&gt;"",INDEX(ORCAMENTO!$K:$K,$B281)&lt;&gt;""),"Ano 2; ","")&amp;IF(OR(INDEX(ORCAMENTO!$M:$M,$B281)&lt;&gt;"",INDEX(ORCAMENTO!$N:$N,$B281)&lt;&gt;""),"Ano 3; ","")&amp;IF(OR(INDEX(ORCAMENTO!$P:$P,$B281)&lt;&gt;"",INDEX(ORCAMENTO!$Q:$Q,$B281)&lt;&gt;""),"Ano 4; ","")&amp;IF(OR(INDEX(ORCAMENTO!$S:$S,$B281)&lt;&gt;"",INDEX(ORCAMENTO!$T:$T,$B281)&lt;&gt;""),"Ano 5; ","")&amp;IF(OR(INDEX(ORCAMENTO!$V:$V,$B281)&lt;&gt;"",INDEX(ORCAMENTO!$W:$W,$B281)&lt;&gt;""),"Ano 6; ","")))</f>
        <v/>
      </c>
      <c r="G281" s="311" t="str">
        <f ca="1">IF($B281="","",IF(INDEX(ORCAMENTO!$G:$G,$B281)&lt;&gt;"",INDEX(ORCAMENTO!$G:$G,$B281),IF(INDEX(ORCAMENTO!$J:$J,$B281)&lt;&gt;"",INDEX(ORCAMENTO!$J:$J,$B281),IF(INDEX(ORCAMENTO!$M:$M,$B281)&lt;&gt;"",INDEX(ORCAMENTO!$M:$M,$B281),IF(INDEX(ORCAMENTO!$P:$P,$B281)&lt;&gt;"",INDEX(ORCAMENTO!$P:$P,$B281),IF(INDEX(ORCAMENTO!$S:$S,$B281)&lt;&gt;"",INDEX(ORCAMENTO!$S:$S,$B281),INDEX(ORCAMENTO!$V:$V,$B281)))))))</f>
        <v/>
      </c>
      <c r="H281" s="312" t="str">
        <f ca="1">IF($B281="","",IF(INDEX(ORCAMENTO!$H:$H,$B281)&lt;&gt;"",INDEX(ORCAMENTO!$H:$H,$B281),IF(INDEX(ORCAMENTO!$K:$K,$B281)&lt;&gt;"",INDEX(ORCAMENTO!$K:$K,$B281),IF(INDEX(ORCAMENTO!$N:$N,$B281)&lt;&gt;"",INDEX(ORCAMENTO!$N:$N,$B281),IF(INDEX(ORCAMENTO!$Q:$Q,$B281)&lt;&gt;"",INDEX(ORCAMENTO!$Q:$Q,$B281),IF(INDEX(ORCAMENTO!$T:$T,$B281)&lt;&gt;"",INDEX(ORCAMENTO!$T:$T,$B281),INDEX(ORCAMENTO!$W:$W,$B281)))))))</f>
        <v/>
      </c>
      <c r="I281" s="255" t="str">
        <f ca="1">IF($B281="","",IF(INDEX(ORCAMENTO!$AI:$AI,$B281)&lt;&gt;"",INDEX(ORCAMENTO!$AI:$AI,$B281),IF(INDEX(ORCAMENTO!$AG:$AG,$B281),"Memorial de cálculo ou anexo obrigatório não informado para item acima do limite.",IF(AND(INDEX(ORCAMENTO!$AC:$AC,$B281),NOT(INDEX(ORCAMENTO!$AE:$AE,$B281))),"Informe pelo menos um ano completo com valor unitário e quantidade.","Pendência identificada automaticamente."))))</f>
        <v/>
      </c>
      <c r="N281" s="255">
        <f t="shared" si="10"/>
        <v>282</v>
      </c>
      <c r="O281" s="255">
        <f ca="1">IF(INDEX(ORCAMENTO!$AI:$AI,$N281)&lt;&gt;"",1,0)</f>
        <v>0</v>
      </c>
      <c r="P281" s="255">
        <f t="shared" ca="1" si="11"/>
        <v>11</v>
      </c>
      <c r="Q281" s="255" t="str">
        <f ca="1">INDEX(ORCAMENTO!$AI:$AI,$N281)</f>
        <v/>
      </c>
    </row>
    <row r="282" spans="2:17" ht="15" customHeight="1" x14ac:dyDescent="0.25">
      <c r="B282" s="255" t="str">
        <f ca="1">IFERROR(INDEX(_AUX_ANALISE!$A$1:$A$2461,MATCH(ROW()-34,_AUX_ANALISE!$C$1:$C$2461,0)),"")</f>
        <v/>
      </c>
      <c r="C282" s="255" t="str">
        <f ca="1">IF($B282="","",INDEX(ORCAMENTO!$B:$B,$B282))</f>
        <v/>
      </c>
      <c r="D282" s="255" t="str">
        <f ca="1">IF($B282="","",INDEX(ORCAMENTO!$E:$E,$B282))</f>
        <v/>
      </c>
      <c r="E282" s="255" t="str">
        <f ca="1">IF($B282="","",INDEX(ORCAMENTO!$D:$D,$B282))</f>
        <v/>
      </c>
      <c r="F282" s="255" t="str">
        <f ca="1">IF($B282="","",TRIM(IF(OR(INDEX(ORCAMENTO!$G:$G,$B282)&lt;&gt;"",INDEX(ORCAMENTO!$H:$H,$B282)&lt;&gt;""),"Ano 1; ","")&amp;IF(OR(INDEX(ORCAMENTO!$J:$J,$B282)&lt;&gt;"",INDEX(ORCAMENTO!$K:$K,$B282)&lt;&gt;""),"Ano 2; ","")&amp;IF(OR(INDEX(ORCAMENTO!$M:$M,$B282)&lt;&gt;"",INDEX(ORCAMENTO!$N:$N,$B282)&lt;&gt;""),"Ano 3; ","")&amp;IF(OR(INDEX(ORCAMENTO!$P:$P,$B282)&lt;&gt;"",INDEX(ORCAMENTO!$Q:$Q,$B282)&lt;&gt;""),"Ano 4; ","")&amp;IF(OR(INDEX(ORCAMENTO!$S:$S,$B282)&lt;&gt;"",INDEX(ORCAMENTO!$T:$T,$B282)&lt;&gt;""),"Ano 5; ","")&amp;IF(OR(INDEX(ORCAMENTO!$V:$V,$B282)&lt;&gt;"",INDEX(ORCAMENTO!$W:$W,$B282)&lt;&gt;""),"Ano 6; ","")))</f>
        <v/>
      </c>
      <c r="G282" s="311" t="str">
        <f ca="1">IF($B282="","",IF(INDEX(ORCAMENTO!$G:$G,$B282)&lt;&gt;"",INDEX(ORCAMENTO!$G:$G,$B282),IF(INDEX(ORCAMENTO!$J:$J,$B282)&lt;&gt;"",INDEX(ORCAMENTO!$J:$J,$B282),IF(INDEX(ORCAMENTO!$M:$M,$B282)&lt;&gt;"",INDEX(ORCAMENTO!$M:$M,$B282),IF(INDEX(ORCAMENTO!$P:$P,$B282)&lt;&gt;"",INDEX(ORCAMENTO!$P:$P,$B282),IF(INDEX(ORCAMENTO!$S:$S,$B282)&lt;&gt;"",INDEX(ORCAMENTO!$S:$S,$B282),INDEX(ORCAMENTO!$V:$V,$B282)))))))</f>
        <v/>
      </c>
      <c r="H282" s="312" t="str">
        <f ca="1">IF($B282="","",IF(INDEX(ORCAMENTO!$H:$H,$B282)&lt;&gt;"",INDEX(ORCAMENTO!$H:$H,$B282),IF(INDEX(ORCAMENTO!$K:$K,$B282)&lt;&gt;"",INDEX(ORCAMENTO!$K:$K,$B282),IF(INDEX(ORCAMENTO!$N:$N,$B282)&lt;&gt;"",INDEX(ORCAMENTO!$N:$N,$B282),IF(INDEX(ORCAMENTO!$Q:$Q,$B282)&lt;&gt;"",INDEX(ORCAMENTO!$Q:$Q,$B282),IF(INDEX(ORCAMENTO!$T:$T,$B282)&lt;&gt;"",INDEX(ORCAMENTO!$T:$T,$B282),INDEX(ORCAMENTO!$W:$W,$B282)))))))</f>
        <v/>
      </c>
      <c r="I282" s="255" t="str">
        <f ca="1">IF($B282="","",IF(INDEX(ORCAMENTO!$AI:$AI,$B282)&lt;&gt;"",INDEX(ORCAMENTO!$AI:$AI,$B282),IF(INDEX(ORCAMENTO!$AG:$AG,$B282),"Memorial de cálculo ou anexo obrigatório não informado para item acima do limite.",IF(AND(INDEX(ORCAMENTO!$AC:$AC,$B282),NOT(INDEX(ORCAMENTO!$AE:$AE,$B282))),"Informe pelo menos um ano completo com valor unitário e quantidade.","Pendência identificada automaticamente."))))</f>
        <v/>
      </c>
      <c r="N282" s="255">
        <f t="shared" si="10"/>
        <v>283</v>
      </c>
      <c r="O282" s="255">
        <f ca="1">IF(INDEX(ORCAMENTO!$AI:$AI,$N282)&lt;&gt;"",1,0)</f>
        <v>0</v>
      </c>
      <c r="P282" s="255">
        <f t="shared" ca="1" si="11"/>
        <v>11</v>
      </c>
      <c r="Q282" s="255" t="str">
        <f ca="1">INDEX(ORCAMENTO!$AI:$AI,$N282)</f>
        <v/>
      </c>
    </row>
    <row r="283" spans="2:17" ht="15" customHeight="1" x14ac:dyDescent="0.25">
      <c r="B283" s="255" t="str">
        <f ca="1">IFERROR(INDEX(_AUX_ANALISE!$A$1:$A$2461,MATCH(ROW()-34,_AUX_ANALISE!$C$1:$C$2461,0)),"")</f>
        <v/>
      </c>
      <c r="C283" s="255" t="str">
        <f ca="1">IF($B283="","",INDEX(ORCAMENTO!$B:$B,$B283))</f>
        <v/>
      </c>
      <c r="D283" s="255" t="str">
        <f ca="1">IF($B283="","",INDEX(ORCAMENTO!$E:$E,$B283))</f>
        <v/>
      </c>
      <c r="E283" s="255" t="str">
        <f ca="1">IF($B283="","",INDEX(ORCAMENTO!$D:$D,$B283))</f>
        <v/>
      </c>
      <c r="F283" s="255" t="str">
        <f ca="1">IF($B283="","",TRIM(IF(OR(INDEX(ORCAMENTO!$G:$G,$B283)&lt;&gt;"",INDEX(ORCAMENTO!$H:$H,$B283)&lt;&gt;""),"Ano 1; ","")&amp;IF(OR(INDEX(ORCAMENTO!$J:$J,$B283)&lt;&gt;"",INDEX(ORCAMENTO!$K:$K,$B283)&lt;&gt;""),"Ano 2; ","")&amp;IF(OR(INDEX(ORCAMENTO!$M:$M,$B283)&lt;&gt;"",INDEX(ORCAMENTO!$N:$N,$B283)&lt;&gt;""),"Ano 3; ","")&amp;IF(OR(INDEX(ORCAMENTO!$P:$P,$B283)&lt;&gt;"",INDEX(ORCAMENTO!$Q:$Q,$B283)&lt;&gt;""),"Ano 4; ","")&amp;IF(OR(INDEX(ORCAMENTO!$S:$S,$B283)&lt;&gt;"",INDEX(ORCAMENTO!$T:$T,$B283)&lt;&gt;""),"Ano 5; ","")&amp;IF(OR(INDEX(ORCAMENTO!$V:$V,$B283)&lt;&gt;"",INDEX(ORCAMENTO!$W:$W,$B283)&lt;&gt;""),"Ano 6; ","")))</f>
        <v/>
      </c>
      <c r="G283" s="311" t="str">
        <f ca="1">IF($B283="","",IF(INDEX(ORCAMENTO!$G:$G,$B283)&lt;&gt;"",INDEX(ORCAMENTO!$G:$G,$B283),IF(INDEX(ORCAMENTO!$J:$J,$B283)&lt;&gt;"",INDEX(ORCAMENTO!$J:$J,$B283),IF(INDEX(ORCAMENTO!$M:$M,$B283)&lt;&gt;"",INDEX(ORCAMENTO!$M:$M,$B283),IF(INDEX(ORCAMENTO!$P:$P,$B283)&lt;&gt;"",INDEX(ORCAMENTO!$P:$P,$B283),IF(INDEX(ORCAMENTO!$S:$S,$B283)&lt;&gt;"",INDEX(ORCAMENTO!$S:$S,$B283),INDEX(ORCAMENTO!$V:$V,$B283)))))))</f>
        <v/>
      </c>
      <c r="H283" s="312" t="str">
        <f ca="1">IF($B283="","",IF(INDEX(ORCAMENTO!$H:$H,$B283)&lt;&gt;"",INDEX(ORCAMENTO!$H:$H,$B283),IF(INDEX(ORCAMENTO!$K:$K,$B283)&lt;&gt;"",INDEX(ORCAMENTO!$K:$K,$B283),IF(INDEX(ORCAMENTO!$N:$N,$B283)&lt;&gt;"",INDEX(ORCAMENTO!$N:$N,$B283),IF(INDEX(ORCAMENTO!$Q:$Q,$B283)&lt;&gt;"",INDEX(ORCAMENTO!$Q:$Q,$B283),IF(INDEX(ORCAMENTO!$T:$T,$B283)&lt;&gt;"",INDEX(ORCAMENTO!$T:$T,$B283),INDEX(ORCAMENTO!$W:$W,$B283)))))))</f>
        <v/>
      </c>
      <c r="I283" s="255" t="str">
        <f ca="1">IF($B283="","",IF(INDEX(ORCAMENTO!$AI:$AI,$B283)&lt;&gt;"",INDEX(ORCAMENTO!$AI:$AI,$B283),IF(INDEX(ORCAMENTO!$AG:$AG,$B283),"Memorial de cálculo ou anexo obrigatório não informado para item acima do limite.",IF(AND(INDEX(ORCAMENTO!$AC:$AC,$B283),NOT(INDEX(ORCAMENTO!$AE:$AE,$B283))),"Informe pelo menos um ano completo com valor unitário e quantidade.","Pendência identificada automaticamente."))))</f>
        <v/>
      </c>
      <c r="N283" s="255">
        <f t="shared" si="10"/>
        <v>284</v>
      </c>
      <c r="O283" s="255">
        <f ca="1">IF(INDEX(ORCAMENTO!$AI:$AI,$N283)&lt;&gt;"",1,0)</f>
        <v>0</v>
      </c>
      <c r="P283" s="255">
        <f t="shared" ca="1" si="11"/>
        <v>11</v>
      </c>
      <c r="Q283" s="255" t="str">
        <f ca="1">INDEX(ORCAMENTO!$AI:$AI,$N283)</f>
        <v/>
      </c>
    </row>
    <row r="284" spans="2:17" ht="15" customHeight="1" x14ac:dyDescent="0.25">
      <c r="B284" s="255" t="str">
        <f ca="1">IFERROR(INDEX(_AUX_ANALISE!$A$1:$A$2461,MATCH(ROW()-34,_AUX_ANALISE!$C$1:$C$2461,0)),"")</f>
        <v/>
      </c>
      <c r="C284" s="255" t="str">
        <f ca="1">IF($B284="","",INDEX(ORCAMENTO!$B:$B,$B284))</f>
        <v/>
      </c>
      <c r="D284" s="255" t="str">
        <f ca="1">IF($B284="","",INDEX(ORCAMENTO!$E:$E,$B284))</f>
        <v/>
      </c>
      <c r="E284" s="255" t="str">
        <f ca="1">IF($B284="","",INDEX(ORCAMENTO!$D:$D,$B284))</f>
        <v/>
      </c>
      <c r="F284" s="255" t="str">
        <f ca="1">IF($B284="","",TRIM(IF(OR(INDEX(ORCAMENTO!$G:$G,$B284)&lt;&gt;"",INDEX(ORCAMENTO!$H:$H,$B284)&lt;&gt;""),"Ano 1; ","")&amp;IF(OR(INDEX(ORCAMENTO!$J:$J,$B284)&lt;&gt;"",INDEX(ORCAMENTO!$K:$K,$B284)&lt;&gt;""),"Ano 2; ","")&amp;IF(OR(INDEX(ORCAMENTO!$M:$M,$B284)&lt;&gt;"",INDEX(ORCAMENTO!$N:$N,$B284)&lt;&gt;""),"Ano 3; ","")&amp;IF(OR(INDEX(ORCAMENTO!$P:$P,$B284)&lt;&gt;"",INDEX(ORCAMENTO!$Q:$Q,$B284)&lt;&gt;""),"Ano 4; ","")&amp;IF(OR(INDEX(ORCAMENTO!$S:$S,$B284)&lt;&gt;"",INDEX(ORCAMENTO!$T:$T,$B284)&lt;&gt;""),"Ano 5; ","")&amp;IF(OR(INDEX(ORCAMENTO!$V:$V,$B284)&lt;&gt;"",INDEX(ORCAMENTO!$W:$W,$B284)&lt;&gt;""),"Ano 6; ","")))</f>
        <v/>
      </c>
      <c r="G284" s="311" t="str">
        <f ca="1">IF($B284="","",IF(INDEX(ORCAMENTO!$G:$G,$B284)&lt;&gt;"",INDEX(ORCAMENTO!$G:$G,$B284),IF(INDEX(ORCAMENTO!$J:$J,$B284)&lt;&gt;"",INDEX(ORCAMENTO!$J:$J,$B284),IF(INDEX(ORCAMENTO!$M:$M,$B284)&lt;&gt;"",INDEX(ORCAMENTO!$M:$M,$B284),IF(INDEX(ORCAMENTO!$P:$P,$B284)&lt;&gt;"",INDEX(ORCAMENTO!$P:$P,$B284),IF(INDEX(ORCAMENTO!$S:$S,$B284)&lt;&gt;"",INDEX(ORCAMENTO!$S:$S,$B284),INDEX(ORCAMENTO!$V:$V,$B284)))))))</f>
        <v/>
      </c>
      <c r="H284" s="312" t="str">
        <f ca="1">IF($B284="","",IF(INDEX(ORCAMENTO!$H:$H,$B284)&lt;&gt;"",INDEX(ORCAMENTO!$H:$H,$B284),IF(INDEX(ORCAMENTO!$K:$K,$B284)&lt;&gt;"",INDEX(ORCAMENTO!$K:$K,$B284),IF(INDEX(ORCAMENTO!$N:$N,$B284)&lt;&gt;"",INDEX(ORCAMENTO!$N:$N,$B284),IF(INDEX(ORCAMENTO!$Q:$Q,$B284)&lt;&gt;"",INDEX(ORCAMENTO!$Q:$Q,$B284),IF(INDEX(ORCAMENTO!$T:$T,$B284)&lt;&gt;"",INDEX(ORCAMENTO!$T:$T,$B284),INDEX(ORCAMENTO!$W:$W,$B284)))))))</f>
        <v/>
      </c>
      <c r="I284" s="255" t="str">
        <f ca="1">IF($B284="","",IF(INDEX(ORCAMENTO!$AI:$AI,$B284)&lt;&gt;"",INDEX(ORCAMENTO!$AI:$AI,$B284),IF(INDEX(ORCAMENTO!$AG:$AG,$B284),"Memorial de cálculo ou anexo obrigatório não informado para item acima do limite.",IF(AND(INDEX(ORCAMENTO!$AC:$AC,$B284),NOT(INDEX(ORCAMENTO!$AE:$AE,$B284))),"Informe pelo menos um ano completo com valor unitário e quantidade.","Pendência identificada automaticamente."))))</f>
        <v/>
      </c>
      <c r="N284" s="255">
        <f t="shared" si="10"/>
        <v>285</v>
      </c>
      <c r="O284" s="255">
        <f ca="1">IF(INDEX(ORCAMENTO!$AI:$AI,$N284)&lt;&gt;"",1,0)</f>
        <v>0</v>
      </c>
      <c r="P284" s="255">
        <f t="shared" ca="1" si="11"/>
        <v>11</v>
      </c>
      <c r="Q284" s="255" t="str">
        <f ca="1">INDEX(ORCAMENTO!$AI:$AI,$N284)</f>
        <v/>
      </c>
    </row>
    <row r="285" spans="2:17" ht="15" customHeight="1" x14ac:dyDescent="0.25">
      <c r="B285" s="255" t="str">
        <f ca="1">IFERROR(INDEX(_AUX_ANALISE!$A$1:$A$2461,MATCH(ROW()-34,_AUX_ANALISE!$C$1:$C$2461,0)),"")</f>
        <v/>
      </c>
      <c r="C285" s="255" t="str">
        <f ca="1">IF($B285="","",INDEX(ORCAMENTO!$B:$B,$B285))</f>
        <v/>
      </c>
      <c r="D285" s="255" t="str">
        <f ca="1">IF($B285="","",INDEX(ORCAMENTO!$E:$E,$B285))</f>
        <v/>
      </c>
      <c r="E285" s="255" t="str">
        <f ca="1">IF($B285="","",INDEX(ORCAMENTO!$D:$D,$B285))</f>
        <v/>
      </c>
      <c r="F285" s="255" t="str">
        <f ca="1">IF($B285="","",TRIM(IF(OR(INDEX(ORCAMENTO!$G:$G,$B285)&lt;&gt;"",INDEX(ORCAMENTO!$H:$H,$B285)&lt;&gt;""),"Ano 1; ","")&amp;IF(OR(INDEX(ORCAMENTO!$J:$J,$B285)&lt;&gt;"",INDEX(ORCAMENTO!$K:$K,$B285)&lt;&gt;""),"Ano 2; ","")&amp;IF(OR(INDEX(ORCAMENTO!$M:$M,$B285)&lt;&gt;"",INDEX(ORCAMENTO!$N:$N,$B285)&lt;&gt;""),"Ano 3; ","")&amp;IF(OR(INDEX(ORCAMENTO!$P:$P,$B285)&lt;&gt;"",INDEX(ORCAMENTO!$Q:$Q,$B285)&lt;&gt;""),"Ano 4; ","")&amp;IF(OR(INDEX(ORCAMENTO!$S:$S,$B285)&lt;&gt;"",INDEX(ORCAMENTO!$T:$T,$B285)&lt;&gt;""),"Ano 5; ","")&amp;IF(OR(INDEX(ORCAMENTO!$V:$V,$B285)&lt;&gt;"",INDEX(ORCAMENTO!$W:$W,$B285)&lt;&gt;""),"Ano 6; ","")))</f>
        <v/>
      </c>
      <c r="G285" s="311" t="str">
        <f ca="1">IF($B285="","",IF(INDEX(ORCAMENTO!$G:$G,$B285)&lt;&gt;"",INDEX(ORCAMENTO!$G:$G,$B285),IF(INDEX(ORCAMENTO!$J:$J,$B285)&lt;&gt;"",INDEX(ORCAMENTO!$J:$J,$B285),IF(INDEX(ORCAMENTO!$M:$M,$B285)&lt;&gt;"",INDEX(ORCAMENTO!$M:$M,$B285),IF(INDEX(ORCAMENTO!$P:$P,$B285)&lt;&gt;"",INDEX(ORCAMENTO!$P:$P,$B285),IF(INDEX(ORCAMENTO!$S:$S,$B285)&lt;&gt;"",INDEX(ORCAMENTO!$S:$S,$B285),INDEX(ORCAMENTO!$V:$V,$B285)))))))</f>
        <v/>
      </c>
      <c r="H285" s="312" t="str">
        <f ca="1">IF($B285="","",IF(INDEX(ORCAMENTO!$H:$H,$B285)&lt;&gt;"",INDEX(ORCAMENTO!$H:$H,$B285),IF(INDEX(ORCAMENTO!$K:$K,$B285)&lt;&gt;"",INDEX(ORCAMENTO!$K:$K,$B285),IF(INDEX(ORCAMENTO!$N:$N,$B285)&lt;&gt;"",INDEX(ORCAMENTO!$N:$N,$B285),IF(INDEX(ORCAMENTO!$Q:$Q,$B285)&lt;&gt;"",INDEX(ORCAMENTO!$Q:$Q,$B285),IF(INDEX(ORCAMENTO!$T:$T,$B285)&lt;&gt;"",INDEX(ORCAMENTO!$T:$T,$B285),INDEX(ORCAMENTO!$W:$W,$B285)))))))</f>
        <v/>
      </c>
      <c r="I285" s="255" t="str">
        <f ca="1">IF($B285="","",IF(INDEX(ORCAMENTO!$AI:$AI,$B285)&lt;&gt;"",INDEX(ORCAMENTO!$AI:$AI,$B285),IF(INDEX(ORCAMENTO!$AG:$AG,$B285),"Memorial de cálculo ou anexo obrigatório não informado para item acima do limite.",IF(AND(INDEX(ORCAMENTO!$AC:$AC,$B285),NOT(INDEX(ORCAMENTO!$AE:$AE,$B285))),"Informe pelo menos um ano completo com valor unitário e quantidade.","Pendência identificada automaticamente."))))</f>
        <v/>
      </c>
      <c r="N285" s="255">
        <f t="shared" si="10"/>
        <v>286</v>
      </c>
      <c r="O285" s="255">
        <f ca="1">IF(INDEX(ORCAMENTO!$AI:$AI,$N285)&lt;&gt;"",1,0)</f>
        <v>0</v>
      </c>
      <c r="P285" s="255">
        <f t="shared" ca="1" si="11"/>
        <v>11</v>
      </c>
      <c r="Q285" s="255" t="str">
        <f ca="1">INDEX(ORCAMENTO!$AI:$AI,$N285)</f>
        <v/>
      </c>
    </row>
    <row r="286" spans="2:17" ht="15" customHeight="1" x14ac:dyDescent="0.25">
      <c r="B286" s="255" t="str">
        <f ca="1">IFERROR(INDEX(_AUX_ANALISE!$A$1:$A$2461,MATCH(ROW()-34,_AUX_ANALISE!$C$1:$C$2461,0)),"")</f>
        <v/>
      </c>
      <c r="C286" s="255" t="str">
        <f ca="1">IF($B286="","",INDEX(ORCAMENTO!$B:$B,$B286))</f>
        <v/>
      </c>
      <c r="D286" s="255" t="str">
        <f ca="1">IF($B286="","",INDEX(ORCAMENTO!$E:$E,$B286))</f>
        <v/>
      </c>
      <c r="E286" s="255" t="str">
        <f ca="1">IF($B286="","",INDEX(ORCAMENTO!$D:$D,$B286))</f>
        <v/>
      </c>
      <c r="F286" s="255" t="str">
        <f ca="1">IF($B286="","",TRIM(IF(OR(INDEX(ORCAMENTO!$G:$G,$B286)&lt;&gt;"",INDEX(ORCAMENTO!$H:$H,$B286)&lt;&gt;""),"Ano 1; ","")&amp;IF(OR(INDEX(ORCAMENTO!$J:$J,$B286)&lt;&gt;"",INDEX(ORCAMENTO!$K:$K,$B286)&lt;&gt;""),"Ano 2; ","")&amp;IF(OR(INDEX(ORCAMENTO!$M:$M,$B286)&lt;&gt;"",INDEX(ORCAMENTO!$N:$N,$B286)&lt;&gt;""),"Ano 3; ","")&amp;IF(OR(INDEX(ORCAMENTO!$P:$P,$B286)&lt;&gt;"",INDEX(ORCAMENTO!$Q:$Q,$B286)&lt;&gt;""),"Ano 4; ","")&amp;IF(OR(INDEX(ORCAMENTO!$S:$S,$B286)&lt;&gt;"",INDEX(ORCAMENTO!$T:$T,$B286)&lt;&gt;""),"Ano 5; ","")&amp;IF(OR(INDEX(ORCAMENTO!$V:$V,$B286)&lt;&gt;"",INDEX(ORCAMENTO!$W:$W,$B286)&lt;&gt;""),"Ano 6; ","")))</f>
        <v/>
      </c>
      <c r="G286" s="311" t="str">
        <f ca="1">IF($B286="","",IF(INDEX(ORCAMENTO!$G:$G,$B286)&lt;&gt;"",INDEX(ORCAMENTO!$G:$G,$B286),IF(INDEX(ORCAMENTO!$J:$J,$B286)&lt;&gt;"",INDEX(ORCAMENTO!$J:$J,$B286),IF(INDEX(ORCAMENTO!$M:$M,$B286)&lt;&gt;"",INDEX(ORCAMENTO!$M:$M,$B286),IF(INDEX(ORCAMENTO!$P:$P,$B286)&lt;&gt;"",INDEX(ORCAMENTO!$P:$P,$B286),IF(INDEX(ORCAMENTO!$S:$S,$B286)&lt;&gt;"",INDEX(ORCAMENTO!$S:$S,$B286),INDEX(ORCAMENTO!$V:$V,$B286)))))))</f>
        <v/>
      </c>
      <c r="H286" s="312" t="str">
        <f ca="1">IF($B286="","",IF(INDEX(ORCAMENTO!$H:$H,$B286)&lt;&gt;"",INDEX(ORCAMENTO!$H:$H,$B286),IF(INDEX(ORCAMENTO!$K:$K,$B286)&lt;&gt;"",INDEX(ORCAMENTO!$K:$K,$B286),IF(INDEX(ORCAMENTO!$N:$N,$B286)&lt;&gt;"",INDEX(ORCAMENTO!$N:$N,$B286),IF(INDEX(ORCAMENTO!$Q:$Q,$B286)&lt;&gt;"",INDEX(ORCAMENTO!$Q:$Q,$B286),IF(INDEX(ORCAMENTO!$T:$T,$B286)&lt;&gt;"",INDEX(ORCAMENTO!$T:$T,$B286),INDEX(ORCAMENTO!$W:$W,$B286)))))))</f>
        <v/>
      </c>
      <c r="I286" s="255" t="str">
        <f ca="1">IF($B286="","",IF(INDEX(ORCAMENTO!$AI:$AI,$B286)&lt;&gt;"",INDEX(ORCAMENTO!$AI:$AI,$B286),IF(INDEX(ORCAMENTO!$AG:$AG,$B286),"Memorial de cálculo ou anexo obrigatório não informado para item acima do limite.",IF(AND(INDEX(ORCAMENTO!$AC:$AC,$B286),NOT(INDEX(ORCAMENTO!$AE:$AE,$B286))),"Informe pelo menos um ano completo com valor unitário e quantidade.","Pendência identificada automaticamente."))))</f>
        <v/>
      </c>
      <c r="N286" s="255">
        <f t="shared" si="10"/>
        <v>287</v>
      </c>
      <c r="O286" s="255">
        <f ca="1">IF(INDEX(ORCAMENTO!$AI:$AI,$N286)&lt;&gt;"",1,0)</f>
        <v>0</v>
      </c>
      <c r="P286" s="255">
        <f t="shared" ca="1" si="11"/>
        <v>11</v>
      </c>
      <c r="Q286" s="255" t="str">
        <f ca="1">INDEX(ORCAMENTO!$AI:$AI,$N286)</f>
        <v/>
      </c>
    </row>
    <row r="287" spans="2:17" ht="15" customHeight="1" x14ac:dyDescent="0.25">
      <c r="B287" s="255" t="str">
        <f ca="1">IFERROR(INDEX(_AUX_ANALISE!$A$1:$A$2461,MATCH(ROW()-34,_AUX_ANALISE!$C$1:$C$2461,0)),"")</f>
        <v/>
      </c>
      <c r="C287" s="255" t="str">
        <f ca="1">IF($B287="","",INDEX(ORCAMENTO!$B:$B,$B287))</f>
        <v/>
      </c>
      <c r="D287" s="255" t="str">
        <f ca="1">IF($B287="","",INDEX(ORCAMENTO!$E:$E,$B287))</f>
        <v/>
      </c>
      <c r="E287" s="255" t="str">
        <f ca="1">IF($B287="","",INDEX(ORCAMENTO!$D:$D,$B287))</f>
        <v/>
      </c>
      <c r="F287" s="255" t="str">
        <f ca="1">IF($B287="","",TRIM(IF(OR(INDEX(ORCAMENTO!$G:$G,$B287)&lt;&gt;"",INDEX(ORCAMENTO!$H:$H,$B287)&lt;&gt;""),"Ano 1; ","")&amp;IF(OR(INDEX(ORCAMENTO!$J:$J,$B287)&lt;&gt;"",INDEX(ORCAMENTO!$K:$K,$B287)&lt;&gt;""),"Ano 2; ","")&amp;IF(OR(INDEX(ORCAMENTO!$M:$M,$B287)&lt;&gt;"",INDEX(ORCAMENTO!$N:$N,$B287)&lt;&gt;""),"Ano 3; ","")&amp;IF(OR(INDEX(ORCAMENTO!$P:$P,$B287)&lt;&gt;"",INDEX(ORCAMENTO!$Q:$Q,$B287)&lt;&gt;""),"Ano 4; ","")&amp;IF(OR(INDEX(ORCAMENTO!$S:$S,$B287)&lt;&gt;"",INDEX(ORCAMENTO!$T:$T,$B287)&lt;&gt;""),"Ano 5; ","")&amp;IF(OR(INDEX(ORCAMENTO!$V:$V,$B287)&lt;&gt;"",INDEX(ORCAMENTO!$W:$W,$B287)&lt;&gt;""),"Ano 6; ","")))</f>
        <v/>
      </c>
      <c r="G287" s="311" t="str">
        <f ca="1">IF($B287="","",IF(INDEX(ORCAMENTO!$G:$G,$B287)&lt;&gt;"",INDEX(ORCAMENTO!$G:$G,$B287),IF(INDEX(ORCAMENTO!$J:$J,$B287)&lt;&gt;"",INDEX(ORCAMENTO!$J:$J,$B287),IF(INDEX(ORCAMENTO!$M:$M,$B287)&lt;&gt;"",INDEX(ORCAMENTO!$M:$M,$B287),IF(INDEX(ORCAMENTO!$P:$P,$B287)&lt;&gt;"",INDEX(ORCAMENTO!$P:$P,$B287),IF(INDEX(ORCAMENTO!$S:$S,$B287)&lt;&gt;"",INDEX(ORCAMENTO!$S:$S,$B287),INDEX(ORCAMENTO!$V:$V,$B287)))))))</f>
        <v/>
      </c>
      <c r="H287" s="312" t="str">
        <f ca="1">IF($B287="","",IF(INDEX(ORCAMENTO!$H:$H,$B287)&lt;&gt;"",INDEX(ORCAMENTO!$H:$H,$B287),IF(INDEX(ORCAMENTO!$K:$K,$B287)&lt;&gt;"",INDEX(ORCAMENTO!$K:$K,$B287),IF(INDEX(ORCAMENTO!$N:$N,$B287)&lt;&gt;"",INDEX(ORCAMENTO!$N:$N,$B287),IF(INDEX(ORCAMENTO!$Q:$Q,$B287)&lt;&gt;"",INDEX(ORCAMENTO!$Q:$Q,$B287),IF(INDEX(ORCAMENTO!$T:$T,$B287)&lt;&gt;"",INDEX(ORCAMENTO!$T:$T,$B287),INDEX(ORCAMENTO!$W:$W,$B287)))))))</f>
        <v/>
      </c>
      <c r="I287" s="255" t="str">
        <f ca="1">IF($B287="","",IF(INDEX(ORCAMENTO!$AI:$AI,$B287)&lt;&gt;"",INDEX(ORCAMENTO!$AI:$AI,$B287),IF(INDEX(ORCAMENTO!$AG:$AG,$B287),"Memorial de cálculo ou anexo obrigatório não informado para item acima do limite.",IF(AND(INDEX(ORCAMENTO!$AC:$AC,$B287),NOT(INDEX(ORCAMENTO!$AE:$AE,$B287))),"Informe pelo menos um ano completo com valor unitário e quantidade.","Pendência identificada automaticamente."))))</f>
        <v/>
      </c>
      <c r="N287" s="255">
        <f t="shared" si="10"/>
        <v>288</v>
      </c>
      <c r="O287" s="255">
        <f ca="1">IF(INDEX(ORCAMENTO!$AI:$AI,$N287)&lt;&gt;"",1,0)</f>
        <v>0</v>
      </c>
      <c r="P287" s="255">
        <f t="shared" ca="1" si="11"/>
        <v>11</v>
      </c>
      <c r="Q287" s="255" t="str">
        <f ca="1">INDEX(ORCAMENTO!$AI:$AI,$N287)</f>
        <v/>
      </c>
    </row>
    <row r="288" spans="2:17" ht="15" customHeight="1" x14ac:dyDescent="0.25">
      <c r="B288" s="255" t="str">
        <f ca="1">IFERROR(INDEX(_AUX_ANALISE!$A$1:$A$2461,MATCH(ROW()-34,_AUX_ANALISE!$C$1:$C$2461,0)),"")</f>
        <v/>
      </c>
      <c r="C288" s="255" t="str">
        <f ca="1">IF($B288="","",INDEX(ORCAMENTO!$B:$B,$B288))</f>
        <v/>
      </c>
      <c r="D288" s="255" t="str">
        <f ca="1">IF($B288="","",INDEX(ORCAMENTO!$E:$E,$B288))</f>
        <v/>
      </c>
      <c r="E288" s="255" t="str">
        <f ca="1">IF($B288="","",INDEX(ORCAMENTO!$D:$D,$B288))</f>
        <v/>
      </c>
      <c r="F288" s="255" t="str">
        <f ca="1">IF($B288="","",TRIM(IF(OR(INDEX(ORCAMENTO!$G:$G,$B288)&lt;&gt;"",INDEX(ORCAMENTO!$H:$H,$B288)&lt;&gt;""),"Ano 1; ","")&amp;IF(OR(INDEX(ORCAMENTO!$J:$J,$B288)&lt;&gt;"",INDEX(ORCAMENTO!$K:$K,$B288)&lt;&gt;""),"Ano 2; ","")&amp;IF(OR(INDEX(ORCAMENTO!$M:$M,$B288)&lt;&gt;"",INDEX(ORCAMENTO!$N:$N,$B288)&lt;&gt;""),"Ano 3; ","")&amp;IF(OR(INDEX(ORCAMENTO!$P:$P,$B288)&lt;&gt;"",INDEX(ORCAMENTO!$Q:$Q,$B288)&lt;&gt;""),"Ano 4; ","")&amp;IF(OR(INDEX(ORCAMENTO!$S:$S,$B288)&lt;&gt;"",INDEX(ORCAMENTO!$T:$T,$B288)&lt;&gt;""),"Ano 5; ","")&amp;IF(OR(INDEX(ORCAMENTO!$V:$V,$B288)&lt;&gt;"",INDEX(ORCAMENTO!$W:$W,$B288)&lt;&gt;""),"Ano 6; ","")))</f>
        <v/>
      </c>
      <c r="G288" s="311" t="str">
        <f ca="1">IF($B288="","",IF(INDEX(ORCAMENTO!$G:$G,$B288)&lt;&gt;"",INDEX(ORCAMENTO!$G:$G,$B288),IF(INDEX(ORCAMENTO!$J:$J,$B288)&lt;&gt;"",INDEX(ORCAMENTO!$J:$J,$B288),IF(INDEX(ORCAMENTO!$M:$M,$B288)&lt;&gt;"",INDEX(ORCAMENTO!$M:$M,$B288),IF(INDEX(ORCAMENTO!$P:$P,$B288)&lt;&gt;"",INDEX(ORCAMENTO!$P:$P,$B288),IF(INDEX(ORCAMENTO!$S:$S,$B288)&lt;&gt;"",INDEX(ORCAMENTO!$S:$S,$B288),INDEX(ORCAMENTO!$V:$V,$B288)))))))</f>
        <v/>
      </c>
      <c r="H288" s="312" t="str">
        <f ca="1">IF($B288="","",IF(INDEX(ORCAMENTO!$H:$H,$B288)&lt;&gt;"",INDEX(ORCAMENTO!$H:$H,$B288),IF(INDEX(ORCAMENTO!$K:$K,$B288)&lt;&gt;"",INDEX(ORCAMENTO!$K:$K,$B288),IF(INDEX(ORCAMENTO!$N:$N,$B288)&lt;&gt;"",INDEX(ORCAMENTO!$N:$N,$B288),IF(INDEX(ORCAMENTO!$Q:$Q,$B288)&lt;&gt;"",INDEX(ORCAMENTO!$Q:$Q,$B288),IF(INDEX(ORCAMENTO!$T:$T,$B288)&lt;&gt;"",INDEX(ORCAMENTO!$T:$T,$B288),INDEX(ORCAMENTO!$W:$W,$B288)))))))</f>
        <v/>
      </c>
      <c r="I288" s="255" t="str">
        <f ca="1">IF($B288="","",IF(INDEX(ORCAMENTO!$AI:$AI,$B288)&lt;&gt;"",INDEX(ORCAMENTO!$AI:$AI,$B288),IF(INDEX(ORCAMENTO!$AG:$AG,$B288),"Memorial de cálculo ou anexo obrigatório não informado para item acima do limite.",IF(AND(INDEX(ORCAMENTO!$AC:$AC,$B288),NOT(INDEX(ORCAMENTO!$AE:$AE,$B288))),"Informe pelo menos um ano completo com valor unitário e quantidade.","Pendência identificada automaticamente."))))</f>
        <v/>
      </c>
      <c r="N288" s="255">
        <f t="shared" si="10"/>
        <v>289</v>
      </c>
      <c r="O288" s="255">
        <f ca="1">IF(INDEX(ORCAMENTO!$AI:$AI,$N288)&lt;&gt;"",1,0)</f>
        <v>0</v>
      </c>
      <c r="P288" s="255">
        <f t="shared" ca="1" si="11"/>
        <v>11</v>
      </c>
      <c r="Q288" s="255" t="str">
        <f ca="1">INDEX(ORCAMENTO!$AI:$AI,$N288)</f>
        <v/>
      </c>
    </row>
    <row r="289" spans="2:17" ht="15" customHeight="1" x14ac:dyDescent="0.25">
      <c r="B289" s="255" t="str">
        <f ca="1">IFERROR(INDEX(_AUX_ANALISE!$A$1:$A$2461,MATCH(ROW()-34,_AUX_ANALISE!$C$1:$C$2461,0)),"")</f>
        <v/>
      </c>
      <c r="C289" s="255" t="str">
        <f ca="1">IF($B289="","",INDEX(ORCAMENTO!$B:$B,$B289))</f>
        <v/>
      </c>
      <c r="D289" s="255" t="str">
        <f ca="1">IF($B289="","",INDEX(ORCAMENTO!$E:$E,$B289))</f>
        <v/>
      </c>
      <c r="E289" s="255" t="str">
        <f ca="1">IF($B289="","",INDEX(ORCAMENTO!$D:$D,$B289))</f>
        <v/>
      </c>
      <c r="F289" s="255" t="str">
        <f ca="1">IF($B289="","",TRIM(IF(OR(INDEX(ORCAMENTO!$G:$G,$B289)&lt;&gt;"",INDEX(ORCAMENTO!$H:$H,$B289)&lt;&gt;""),"Ano 1; ","")&amp;IF(OR(INDEX(ORCAMENTO!$J:$J,$B289)&lt;&gt;"",INDEX(ORCAMENTO!$K:$K,$B289)&lt;&gt;""),"Ano 2; ","")&amp;IF(OR(INDEX(ORCAMENTO!$M:$M,$B289)&lt;&gt;"",INDEX(ORCAMENTO!$N:$N,$B289)&lt;&gt;""),"Ano 3; ","")&amp;IF(OR(INDEX(ORCAMENTO!$P:$P,$B289)&lt;&gt;"",INDEX(ORCAMENTO!$Q:$Q,$B289)&lt;&gt;""),"Ano 4; ","")&amp;IF(OR(INDEX(ORCAMENTO!$S:$S,$B289)&lt;&gt;"",INDEX(ORCAMENTO!$T:$T,$B289)&lt;&gt;""),"Ano 5; ","")&amp;IF(OR(INDEX(ORCAMENTO!$V:$V,$B289)&lt;&gt;"",INDEX(ORCAMENTO!$W:$W,$B289)&lt;&gt;""),"Ano 6; ","")))</f>
        <v/>
      </c>
      <c r="G289" s="311" t="str">
        <f ca="1">IF($B289="","",IF(INDEX(ORCAMENTO!$G:$G,$B289)&lt;&gt;"",INDEX(ORCAMENTO!$G:$G,$B289),IF(INDEX(ORCAMENTO!$J:$J,$B289)&lt;&gt;"",INDEX(ORCAMENTO!$J:$J,$B289),IF(INDEX(ORCAMENTO!$M:$M,$B289)&lt;&gt;"",INDEX(ORCAMENTO!$M:$M,$B289),IF(INDEX(ORCAMENTO!$P:$P,$B289)&lt;&gt;"",INDEX(ORCAMENTO!$P:$P,$B289),IF(INDEX(ORCAMENTO!$S:$S,$B289)&lt;&gt;"",INDEX(ORCAMENTO!$S:$S,$B289),INDEX(ORCAMENTO!$V:$V,$B289)))))))</f>
        <v/>
      </c>
      <c r="H289" s="312" t="str">
        <f ca="1">IF($B289="","",IF(INDEX(ORCAMENTO!$H:$H,$B289)&lt;&gt;"",INDEX(ORCAMENTO!$H:$H,$B289),IF(INDEX(ORCAMENTO!$K:$K,$B289)&lt;&gt;"",INDEX(ORCAMENTO!$K:$K,$B289),IF(INDEX(ORCAMENTO!$N:$N,$B289)&lt;&gt;"",INDEX(ORCAMENTO!$N:$N,$B289),IF(INDEX(ORCAMENTO!$Q:$Q,$B289)&lt;&gt;"",INDEX(ORCAMENTO!$Q:$Q,$B289),IF(INDEX(ORCAMENTO!$T:$T,$B289)&lt;&gt;"",INDEX(ORCAMENTO!$T:$T,$B289),INDEX(ORCAMENTO!$W:$W,$B289)))))))</f>
        <v/>
      </c>
      <c r="I289" s="255" t="str">
        <f ca="1">IF($B289="","",IF(INDEX(ORCAMENTO!$AI:$AI,$B289)&lt;&gt;"",INDEX(ORCAMENTO!$AI:$AI,$B289),IF(INDEX(ORCAMENTO!$AG:$AG,$B289),"Memorial de cálculo ou anexo obrigatório não informado para item acima do limite.",IF(AND(INDEX(ORCAMENTO!$AC:$AC,$B289),NOT(INDEX(ORCAMENTO!$AE:$AE,$B289))),"Informe pelo menos um ano completo com valor unitário e quantidade.","Pendência identificada automaticamente."))))</f>
        <v/>
      </c>
      <c r="N289" s="255">
        <f t="shared" si="10"/>
        <v>290</v>
      </c>
      <c r="O289" s="255">
        <f ca="1">IF(INDEX(ORCAMENTO!$AI:$AI,$N289)&lt;&gt;"",1,0)</f>
        <v>0</v>
      </c>
      <c r="P289" s="255">
        <f t="shared" ca="1" si="11"/>
        <v>11</v>
      </c>
      <c r="Q289" s="255" t="str">
        <f ca="1">INDEX(ORCAMENTO!$AI:$AI,$N289)</f>
        <v/>
      </c>
    </row>
    <row r="290" spans="2:17" ht="15" customHeight="1" x14ac:dyDescent="0.25">
      <c r="B290" s="255" t="str">
        <f ca="1">IFERROR(INDEX(_AUX_ANALISE!$A$1:$A$2461,MATCH(ROW()-34,_AUX_ANALISE!$C$1:$C$2461,0)),"")</f>
        <v/>
      </c>
      <c r="C290" s="255" t="str">
        <f ca="1">IF($B290="","",INDEX(ORCAMENTO!$B:$B,$B290))</f>
        <v/>
      </c>
      <c r="D290" s="255" t="str">
        <f ca="1">IF($B290="","",INDEX(ORCAMENTO!$E:$E,$B290))</f>
        <v/>
      </c>
      <c r="E290" s="255" t="str">
        <f ca="1">IF($B290="","",INDEX(ORCAMENTO!$D:$D,$B290))</f>
        <v/>
      </c>
      <c r="F290" s="255" t="str">
        <f ca="1">IF($B290="","",TRIM(IF(OR(INDEX(ORCAMENTO!$G:$G,$B290)&lt;&gt;"",INDEX(ORCAMENTO!$H:$H,$B290)&lt;&gt;""),"Ano 1; ","")&amp;IF(OR(INDEX(ORCAMENTO!$J:$J,$B290)&lt;&gt;"",INDEX(ORCAMENTO!$K:$K,$B290)&lt;&gt;""),"Ano 2; ","")&amp;IF(OR(INDEX(ORCAMENTO!$M:$M,$B290)&lt;&gt;"",INDEX(ORCAMENTO!$N:$N,$B290)&lt;&gt;""),"Ano 3; ","")&amp;IF(OR(INDEX(ORCAMENTO!$P:$P,$B290)&lt;&gt;"",INDEX(ORCAMENTO!$Q:$Q,$B290)&lt;&gt;""),"Ano 4; ","")&amp;IF(OR(INDEX(ORCAMENTO!$S:$S,$B290)&lt;&gt;"",INDEX(ORCAMENTO!$T:$T,$B290)&lt;&gt;""),"Ano 5; ","")&amp;IF(OR(INDEX(ORCAMENTO!$V:$V,$B290)&lt;&gt;"",INDEX(ORCAMENTO!$W:$W,$B290)&lt;&gt;""),"Ano 6; ","")))</f>
        <v/>
      </c>
      <c r="G290" s="311" t="str">
        <f ca="1">IF($B290="","",IF(INDEX(ORCAMENTO!$G:$G,$B290)&lt;&gt;"",INDEX(ORCAMENTO!$G:$G,$B290),IF(INDEX(ORCAMENTO!$J:$J,$B290)&lt;&gt;"",INDEX(ORCAMENTO!$J:$J,$B290),IF(INDEX(ORCAMENTO!$M:$M,$B290)&lt;&gt;"",INDEX(ORCAMENTO!$M:$M,$B290),IF(INDEX(ORCAMENTO!$P:$P,$B290)&lt;&gt;"",INDEX(ORCAMENTO!$P:$P,$B290),IF(INDEX(ORCAMENTO!$S:$S,$B290)&lt;&gt;"",INDEX(ORCAMENTO!$S:$S,$B290),INDEX(ORCAMENTO!$V:$V,$B290)))))))</f>
        <v/>
      </c>
      <c r="H290" s="312" t="str">
        <f ca="1">IF($B290="","",IF(INDEX(ORCAMENTO!$H:$H,$B290)&lt;&gt;"",INDEX(ORCAMENTO!$H:$H,$B290),IF(INDEX(ORCAMENTO!$K:$K,$B290)&lt;&gt;"",INDEX(ORCAMENTO!$K:$K,$B290),IF(INDEX(ORCAMENTO!$N:$N,$B290)&lt;&gt;"",INDEX(ORCAMENTO!$N:$N,$B290),IF(INDEX(ORCAMENTO!$Q:$Q,$B290)&lt;&gt;"",INDEX(ORCAMENTO!$Q:$Q,$B290),IF(INDEX(ORCAMENTO!$T:$T,$B290)&lt;&gt;"",INDEX(ORCAMENTO!$T:$T,$B290),INDEX(ORCAMENTO!$W:$W,$B290)))))))</f>
        <v/>
      </c>
      <c r="I290" s="255" t="str">
        <f ca="1">IF($B290="","",IF(INDEX(ORCAMENTO!$AI:$AI,$B290)&lt;&gt;"",INDEX(ORCAMENTO!$AI:$AI,$B290),IF(INDEX(ORCAMENTO!$AG:$AG,$B290),"Memorial de cálculo ou anexo obrigatório não informado para item acima do limite.",IF(AND(INDEX(ORCAMENTO!$AC:$AC,$B290),NOT(INDEX(ORCAMENTO!$AE:$AE,$B290))),"Informe pelo menos um ano completo com valor unitário e quantidade.","Pendência identificada automaticamente."))))</f>
        <v/>
      </c>
      <c r="N290" s="255">
        <f t="shared" si="10"/>
        <v>291</v>
      </c>
      <c r="O290" s="255">
        <f ca="1">IF(INDEX(ORCAMENTO!$AI:$AI,$N290)&lt;&gt;"",1,0)</f>
        <v>0</v>
      </c>
      <c r="P290" s="255">
        <f t="shared" ca="1" si="11"/>
        <v>11</v>
      </c>
      <c r="Q290" s="255" t="str">
        <f ca="1">INDEX(ORCAMENTO!$AI:$AI,$N290)</f>
        <v/>
      </c>
    </row>
    <row r="291" spans="2:17" ht="15" customHeight="1" x14ac:dyDescent="0.25">
      <c r="B291" s="255" t="str">
        <f ca="1">IFERROR(INDEX(_AUX_ANALISE!$A$1:$A$2461,MATCH(ROW()-34,_AUX_ANALISE!$C$1:$C$2461,0)),"")</f>
        <v/>
      </c>
      <c r="C291" s="255" t="str">
        <f ca="1">IF($B291="","",INDEX(ORCAMENTO!$B:$B,$B291))</f>
        <v/>
      </c>
      <c r="D291" s="255" t="str">
        <f ca="1">IF($B291="","",INDEX(ORCAMENTO!$E:$E,$B291))</f>
        <v/>
      </c>
      <c r="E291" s="255" t="str">
        <f ca="1">IF($B291="","",INDEX(ORCAMENTO!$D:$D,$B291))</f>
        <v/>
      </c>
      <c r="F291" s="255" t="str">
        <f ca="1">IF($B291="","",TRIM(IF(OR(INDEX(ORCAMENTO!$G:$G,$B291)&lt;&gt;"",INDEX(ORCAMENTO!$H:$H,$B291)&lt;&gt;""),"Ano 1; ","")&amp;IF(OR(INDEX(ORCAMENTO!$J:$J,$B291)&lt;&gt;"",INDEX(ORCAMENTO!$K:$K,$B291)&lt;&gt;""),"Ano 2; ","")&amp;IF(OR(INDEX(ORCAMENTO!$M:$M,$B291)&lt;&gt;"",INDEX(ORCAMENTO!$N:$N,$B291)&lt;&gt;""),"Ano 3; ","")&amp;IF(OR(INDEX(ORCAMENTO!$P:$P,$B291)&lt;&gt;"",INDEX(ORCAMENTO!$Q:$Q,$B291)&lt;&gt;""),"Ano 4; ","")&amp;IF(OR(INDEX(ORCAMENTO!$S:$S,$B291)&lt;&gt;"",INDEX(ORCAMENTO!$T:$T,$B291)&lt;&gt;""),"Ano 5; ","")&amp;IF(OR(INDEX(ORCAMENTO!$V:$V,$B291)&lt;&gt;"",INDEX(ORCAMENTO!$W:$W,$B291)&lt;&gt;""),"Ano 6; ","")))</f>
        <v/>
      </c>
      <c r="G291" s="311" t="str">
        <f ca="1">IF($B291="","",IF(INDEX(ORCAMENTO!$G:$G,$B291)&lt;&gt;"",INDEX(ORCAMENTO!$G:$G,$B291),IF(INDEX(ORCAMENTO!$J:$J,$B291)&lt;&gt;"",INDEX(ORCAMENTO!$J:$J,$B291),IF(INDEX(ORCAMENTO!$M:$M,$B291)&lt;&gt;"",INDEX(ORCAMENTO!$M:$M,$B291),IF(INDEX(ORCAMENTO!$P:$P,$B291)&lt;&gt;"",INDEX(ORCAMENTO!$P:$P,$B291),IF(INDEX(ORCAMENTO!$S:$S,$B291)&lt;&gt;"",INDEX(ORCAMENTO!$S:$S,$B291),INDEX(ORCAMENTO!$V:$V,$B291)))))))</f>
        <v/>
      </c>
      <c r="H291" s="312" t="str">
        <f ca="1">IF($B291="","",IF(INDEX(ORCAMENTO!$H:$H,$B291)&lt;&gt;"",INDEX(ORCAMENTO!$H:$H,$B291),IF(INDEX(ORCAMENTO!$K:$K,$B291)&lt;&gt;"",INDEX(ORCAMENTO!$K:$K,$B291),IF(INDEX(ORCAMENTO!$N:$N,$B291)&lt;&gt;"",INDEX(ORCAMENTO!$N:$N,$B291),IF(INDEX(ORCAMENTO!$Q:$Q,$B291)&lt;&gt;"",INDEX(ORCAMENTO!$Q:$Q,$B291),IF(INDEX(ORCAMENTO!$T:$T,$B291)&lt;&gt;"",INDEX(ORCAMENTO!$T:$T,$B291),INDEX(ORCAMENTO!$W:$W,$B291)))))))</f>
        <v/>
      </c>
      <c r="I291" s="255" t="str">
        <f ca="1">IF($B291="","",IF(INDEX(ORCAMENTO!$AI:$AI,$B291)&lt;&gt;"",INDEX(ORCAMENTO!$AI:$AI,$B291),IF(INDEX(ORCAMENTO!$AG:$AG,$B291),"Memorial de cálculo ou anexo obrigatório não informado para item acima do limite.",IF(AND(INDEX(ORCAMENTO!$AC:$AC,$B291),NOT(INDEX(ORCAMENTO!$AE:$AE,$B291))),"Informe pelo menos um ano completo com valor unitário e quantidade.","Pendência identificada automaticamente."))))</f>
        <v/>
      </c>
      <c r="N291" s="255">
        <f t="shared" si="10"/>
        <v>292</v>
      </c>
      <c r="O291" s="255">
        <f ca="1">IF(INDEX(ORCAMENTO!$AI:$AI,$N291)&lt;&gt;"",1,0)</f>
        <v>0</v>
      </c>
      <c r="P291" s="255">
        <f t="shared" ca="1" si="11"/>
        <v>11</v>
      </c>
      <c r="Q291" s="255" t="str">
        <f ca="1">INDEX(ORCAMENTO!$AI:$AI,$N291)</f>
        <v/>
      </c>
    </row>
    <row r="292" spans="2:17" ht="15" customHeight="1" x14ac:dyDescent="0.25">
      <c r="B292" s="255" t="str">
        <f ca="1">IFERROR(INDEX(_AUX_ANALISE!$A$1:$A$2461,MATCH(ROW()-34,_AUX_ANALISE!$C$1:$C$2461,0)),"")</f>
        <v/>
      </c>
      <c r="C292" s="255" t="str">
        <f ca="1">IF($B292="","",INDEX(ORCAMENTO!$B:$B,$B292))</f>
        <v/>
      </c>
      <c r="D292" s="255" t="str">
        <f ca="1">IF($B292="","",INDEX(ORCAMENTO!$E:$E,$B292))</f>
        <v/>
      </c>
      <c r="E292" s="255" t="str">
        <f ca="1">IF($B292="","",INDEX(ORCAMENTO!$D:$D,$B292))</f>
        <v/>
      </c>
      <c r="F292" s="255" t="str">
        <f ca="1">IF($B292="","",TRIM(IF(OR(INDEX(ORCAMENTO!$G:$G,$B292)&lt;&gt;"",INDEX(ORCAMENTO!$H:$H,$B292)&lt;&gt;""),"Ano 1; ","")&amp;IF(OR(INDEX(ORCAMENTO!$J:$J,$B292)&lt;&gt;"",INDEX(ORCAMENTO!$K:$K,$B292)&lt;&gt;""),"Ano 2; ","")&amp;IF(OR(INDEX(ORCAMENTO!$M:$M,$B292)&lt;&gt;"",INDEX(ORCAMENTO!$N:$N,$B292)&lt;&gt;""),"Ano 3; ","")&amp;IF(OR(INDEX(ORCAMENTO!$P:$P,$B292)&lt;&gt;"",INDEX(ORCAMENTO!$Q:$Q,$B292)&lt;&gt;""),"Ano 4; ","")&amp;IF(OR(INDEX(ORCAMENTO!$S:$S,$B292)&lt;&gt;"",INDEX(ORCAMENTO!$T:$T,$B292)&lt;&gt;""),"Ano 5; ","")&amp;IF(OR(INDEX(ORCAMENTO!$V:$V,$B292)&lt;&gt;"",INDEX(ORCAMENTO!$W:$W,$B292)&lt;&gt;""),"Ano 6; ","")))</f>
        <v/>
      </c>
      <c r="G292" s="311" t="str">
        <f ca="1">IF($B292="","",IF(INDEX(ORCAMENTO!$G:$G,$B292)&lt;&gt;"",INDEX(ORCAMENTO!$G:$G,$B292),IF(INDEX(ORCAMENTO!$J:$J,$B292)&lt;&gt;"",INDEX(ORCAMENTO!$J:$J,$B292),IF(INDEX(ORCAMENTO!$M:$M,$B292)&lt;&gt;"",INDEX(ORCAMENTO!$M:$M,$B292),IF(INDEX(ORCAMENTO!$P:$P,$B292)&lt;&gt;"",INDEX(ORCAMENTO!$P:$P,$B292),IF(INDEX(ORCAMENTO!$S:$S,$B292)&lt;&gt;"",INDEX(ORCAMENTO!$S:$S,$B292),INDEX(ORCAMENTO!$V:$V,$B292)))))))</f>
        <v/>
      </c>
      <c r="H292" s="312" t="str">
        <f ca="1">IF($B292="","",IF(INDEX(ORCAMENTO!$H:$H,$B292)&lt;&gt;"",INDEX(ORCAMENTO!$H:$H,$B292),IF(INDEX(ORCAMENTO!$K:$K,$B292)&lt;&gt;"",INDEX(ORCAMENTO!$K:$K,$B292),IF(INDEX(ORCAMENTO!$N:$N,$B292)&lt;&gt;"",INDEX(ORCAMENTO!$N:$N,$B292),IF(INDEX(ORCAMENTO!$Q:$Q,$B292)&lt;&gt;"",INDEX(ORCAMENTO!$Q:$Q,$B292),IF(INDEX(ORCAMENTO!$T:$T,$B292)&lt;&gt;"",INDEX(ORCAMENTO!$T:$T,$B292),INDEX(ORCAMENTO!$W:$W,$B292)))))))</f>
        <v/>
      </c>
      <c r="I292" s="255" t="str">
        <f ca="1">IF($B292="","",IF(INDEX(ORCAMENTO!$AI:$AI,$B292)&lt;&gt;"",INDEX(ORCAMENTO!$AI:$AI,$B292),IF(INDEX(ORCAMENTO!$AG:$AG,$B292),"Memorial de cálculo ou anexo obrigatório não informado para item acima do limite.",IF(AND(INDEX(ORCAMENTO!$AC:$AC,$B292),NOT(INDEX(ORCAMENTO!$AE:$AE,$B292))),"Informe pelo menos um ano completo com valor unitário e quantidade.","Pendência identificada automaticamente."))))</f>
        <v/>
      </c>
      <c r="N292" s="255">
        <f t="shared" si="10"/>
        <v>293</v>
      </c>
      <c r="O292" s="255">
        <f ca="1">IF(INDEX(ORCAMENTO!$AI:$AI,$N292)&lt;&gt;"",1,0)</f>
        <v>0</v>
      </c>
      <c r="P292" s="255">
        <f t="shared" ca="1" si="11"/>
        <v>11</v>
      </c>
      <c r="Q292" s="255" t="str">
        <f ca="1">INDEX(ORCAMENTO!$AI:$AI,$N292)</f>
        <v/>
      </c>
    </row>
    <row r="293" spans="2:17" ht="15" customHeight="1" x14ac:dyDescent="0.25">
      <c r="B293" s="255" t="str">
        <f ca="1">IFERROR(INDEX(_AUX_ANALISE!$A$1:$A$2461,MATCH(ROW()-34,_AUX_ANALISE!$C$1:$C$2461,0)),"")</f>
        <v/>
      </c>
      <c r="C293" s="255" t="str">
        <f ca="1">IF($B293="","",INDEX(ORCAMENTO!$B:$B,$B293))</f>
        <v/>
      </c>
      <c r="D293" s="255" t="str">
        <f ca="1">IF($B293="","",INDEX(ORCAMENTO!$E:$E,$B293))</f>
        <v/>
      </c>
      <c r="E293" s="255" t="str">
        <f ca="1">IF($B293="","",INDEX(ORCAMENTO!$D:$D,$B293))</f>
        <v/>
      </c>
      <c r="F293" s="255" t="str">
        <f ca="1">IF($B293="","",TRIM(IF(OR(INDEX(ORCAMENTO!$G:$G,$B293)&lt;&gt;"",INDEX(ORCAMENTO!$H:$H,$B293)&lt;&gt;""),"Ano 1; ","")&amp;IF(OR(INDEX(ORCAMENTO!$J:$J,$B293)&lt;&gt;"",INDEX(ORCAMENTO!$K:$K,$B293)&lt;&gt;""),"Ano 2; ","")&amp;IF(OR(INDEX(ORCAMENTO!$M:$M,$B293)&lt;&gt;"",INDEX(ORCAMENTO!$N:$N,$B293)&lt;&gt;""),"Ano 3; ","")&amp;IF(OR(INDEX(ORCAMENTO!$P:$P,$B293)&lt;&gt;"",INDEX(ORCAMENTO!$Q:$Q,$B293)&lt;&gt;""),"Ano 4; ","")&amp;IF(OR(INDEX(ORCAMENTO!$S:$S,$B293)&lt;&gt;"",INDEX(ORCAMENTO!$T:$T,$B293)&lt;&gt;""),"Ano 5; ","")&amp;IF(OR(INDEX(ORCAMENTO!$V:$V,$B293)&lt;&gt;"",INDEX(ORCAMENTO!$W:$W,$B293)&lt;&gt;""),"Ano 6; ","")))</f>
        <v/>
      </c>
      <c r="G293" s="311" t="str">
        <f ca="1">IF($B293="","",IF(INDEX(ORCAMENTO!$G:$G,$B293)&lt;&gt;"",INDEX(ORCAMENTO!$G:$G,$B293),IF(INDEX(ORCAMENTO!$J:$J,$B293)&lt;&gt;"",INDEX(ORCAMENTO!$J:$J,$B293),IF(INDEX(ORCAMENTO!$M:$M,$B293)&lt;&gt;"",INDEX(ORCAMENTO!$M:$M,$B293),IF(INDEX(ORCAMENTO!$P:$P,$B293)&lt;&gt;"",INDEX(ORCAMENTO!$P:$P,$B293),IF(INDEX(ORCAMENTO!$S:$S,$B293)&lt;&gt;"",INDEX(ORCAMENTO!$S:$S,$B293),INDEX(ORCAMENTO!$V:$V,$B293)))))))</f>
        <v/>
      </c>
      <c r="H293" s="312" t="str">
        <f ca="1">IF($B293="","",IF(INDEX(ORCAMENTO!$H:$H,$B293)&lt;&gt;"",INDEX(ORCAMENTO!$H:$H,$B293),IF(INDEX(ORCAMENTO!$K:$K,$B293)&lt;&gt;"",INDEX(ORCAMENTO!$K:$K,$B293),IF(INDEX(ORCAMENTO!$N:$N,$B293)&lt;&gt;"",INDEX(ORCAMENTO!$N:$N,$B293),IF(INDEX(ORCAMENTO!$Q:$Q,$B293)&lt;&gt;"",INDEX(ORCAMENTO!$Q:$Q,$B293),IF(INDEX(ORCAMENTO!$T:$T,$B293)&lt;&gt;"",INDEX(ORCAMENTO!$T:$T,$B293),INDEX(ORCAMENTO!$W:$W,$B293)))))))</f>
        <v/>
      </c>
      <c r="I293" s="255" t="str">
        <f ca="1">IF($B293="","",IF(INDEX(ORCAMENTO!$AI:$AI,$B293)&lt;&gt;"",INDEX(ORCAMENTO!$AI:$AI,$B293),IF(INDEX(ORCAMENTO!$AG:$AG,$B293),"Memorial de cálculo ou anexo obrigatório não informado para item acima do limite.",IF(AND(INDEX(ORCAMENTO!$AC:$AC,$B293),NOT(INDEX(ORCAMENTO!$AE:$AE,$B293))),"Informe pelo menos um ano completo com valor unitário e quantidade.","Pendência identificada automaticamente."))))</f>
        <v/>
      </c>
      <c r="N293" s="255">
        <f t="shared" si="10"/>
        <v>294</v>
      </c>
      <c r="O293" s="255">
        <f ca="1">IF(INDEX(ORCAMENTO!$AI:$AI,$N293)&lt;&gt;"",1,0)</f>
        <v>0</v>
      </c>
      <c r="P293" s="255">
        <f t="shared" ca="1" si="11"/>
        <v>11</v>
      </c>
      <c r="Q293" s="255" t="str">
        <f ca="1">INDEX(ORCAMENTO!$AI:$AI,$N293)</f>
        <v/>
      </c>
    </row>
    <row r="294" spans="2:17" ht="15" customHeight="1" x14ac:dyDescent="0.25">
      <c r="B294" s="255" t="str">
        <f ca="1">IFERROR(INDEX(_AUX_ANALISE!$A$1:$A$2461,MATCH(ROW()-34,_AUX_ANALISE!$C$1:$C$2461,0)),"")</f>
        <v/>
      </c>
      <c r="C294" s="255" t="str">
        <f ca="1">IF($B294="","",INDEX(ORCAMENTO!$B:$B,$B294))</f>
        <v/>
      </c>
      <c r="D294" s="255" t="str">
        <f ca="1">IF($B294="","",INDEX(ORCAMENTO!$E:$E,$B294))</f>
        <v/>
      </c>
      <c r="E294" s="255" t="str">
        <f ca="1">IF($B294="","",INDEX(ORCAMENTO!$D:$D,$B294))</f>
        <v/>
      </c>
      <c r="F294" s="255" t="str">
        <f ca="1">IF($B294="","",TRIM(IF(OR(INDEX(ORCAMENTO!$G:$G,$B294)&lt;&gt;"",INDEX(ORCAMENTO!$H:$H,$B294)&lt;&gt;""),"Ano 1; ","")&amp;IF(OR(INDEX(ORCAMENTO!$J:$J,$B294)&lt;&gt;"",INDEX(ORCAMENTO!$K:$K,$B294)&lt;&gt;""),"Ano 2; ","")&amp;IF(OR(INDEX(ORCAMENTO!$M:$M,$B294)&lt;&gt;"",INDEX(ORCAMENTO!$N:$N,$B294)&lt;&gt;""),"Ano 3; ","")&amp;IF(OR(INDEX(ORCAMENTO!$P:$P,$B294)&lt;&gt;"",INDEX(ORCAMENTO!$Q:$Q,$B294)&lt;&gt;""),"Ano 4; ","")&amp;IF(OR(INDEX(ORCAMENTO!$S:$S,$B294)&lt;&gt;"",INDEX(ORCAMENTO!$T:$T,$B294)&lt;&gt;""),"Ano 5; ","")&amp;IF(OR(INDEX(ORCAMENTO!$V:$V,$B294)&lt;&gt;"",INDEX(ORCAMENTO!$W:$W,$B294)&lt;&gt;""),"Ano 6; ","")))</f>
        <v/>
      </c>
      <c r="G294" s="311" t="str">
        <f ca="1">IF($B294="","",IF(INDEX(ORCAMENTO!$G:$G,$B294)&lt;&gt;"",INDEX(ORCAMENTO!$G:$G,$B294),IF(INDEX(ORCAMENTO!$J:$J,$B294)&lt;&gt;"",INDEX(ORCAMENTO!$J:$J,$B294),IF(INDEX(ORCAMENTO!$M:$M,$B294)&lt;&gt;"",INDEX(ORCAMENTO!$M:$M,$B294),IF(INDEX(ORCAMENTO!$P:$P,$B294)&lt;&gt;"",INDEX(ORCAMENTO!$P:$P,$B294),IF(INDEX(ORCAMENTO!$S:$S,$B294)&lt;&gt;"",INDEX(ORCAMENTO!$S:$S,$B294),INDEX(ORCAMENTO!$V:$V,$B294)))))))</f>
        <v/>
      </c>
      <c r="H294" s="312" t="str">
        <f ca="1">IF($B294="","",IF(INDEX(ORCAMENTO!$H:$H,$B294)&lt;&gt;"",INDEX(ORCAMENTO!$H:$H,$B294),IF(INDEX(ORCAMENTO!$K:$K,$B294)&lt;&gt;"",INDEX(ORCAMENTO!$K:$K,$B294),IF(INDEX(ORCAMENTO!$N:$N,$B294)&lt;&gt;"",INDEX(ORCAMENTO!$N:$N,$B294),IF(INDEX(ORCAMENTO!$Q:$Q,$B294)&lt;&gt;"",INDEX(ORCAMENTO!$Q:$Q,$B294),IF(INDEX(ORCAMENTO!$T:$T,$B294)&lt;&gt;"",INDEX(ORCAMENTO!$T:$T,$B294),INDEX(ORCAMENTO!$W:$W,$B294)))))))</f>
        <v/>
      </c>
      <c r="I294" s="255" t="str">
        <f ca="1">IF($B294="","",IF(INDEX(ORCAMENTO!$AI:$AI,$B294)&lt;&gt;"",INDEX(ORCAMENTO!$AI:$AI,$B294),IF(INDEX(ORCAMENTO!$AG:$AG,$B294),"Memorial de cálculo ou anexo obrigatório não informado para item acima do limite.",IF(AND(INDEX(ORCAMENTO!$AC:$AC,$B294),NOT(INDEX(ORCAMENTO!$AE:$AE,$B294))),"Informe pelo menos um ano completo com valor unitário e quantidade.","Pendência identificada automaticamente."))))</f>
        <v/>
      </c>
      <c r="N294" s="255">
        <f t="shared" si="10"/>
        <v>295</v>
      </c>
      <c r="O294" s="255">
        <f ca="1">IF(INDEX(ORCAMENTO!$AI:$AI,$N294)&lt;&gt;"",1,0)</f>
        <v>0</v>
      </c>
      <c r="P294" s="255">
        <f t="shared" ca="1" si="11"/>
        <v>11</v>
      </c>
      <c r="Q294" s="255" t="str">
        <f ca="1">INDEX(ORCAMENTO!$AI:$AI,$N294)</f>
        <v/>
      </c>
    </row>
    <row r="295" spans="2:17" ht="15" customHeight="1" x14ac:dyDescent="0.25">
      <c r="B295" s="255" t="str">
        <f ca="1">IFERROR(INDEX(_AUX_ANALISE!$A$1:$A$2461,MATCH(ROW()-34,_AUX_ANALISE!$C$1:$C$2461,0)),"")</f>
        <v/>
      </c>
      <c r="C295" s="255" t="str">
        <f ca="1">IF($B295="","",INDEX(ORCAMENTO!$B:$B,$B295))</f>
        <v/>
      </c>
      <c r="D295" s="255" t="str">
        <f ca="1">IF($B295="","",INDEX(ORCAMENTO!$E:$E,$B295))</f>
        <v/>
      </c>
      <c r="E295" s="255" t="str">
        <f ca="1">IF($B295="","",INDEX(ORCAMENTO!$D:$D,$B295))</f>
        <v/>
      </c>
      <c r="F295" s="255" t="str">
        <f ca="1">IF($B295="","",TRIM(IF(OR(INDEX(ORCAMENTO!$G:$G,$B295)&lt;&gt;"",INDEX(ORCAMENTO!$H:$H,$B295)&lt;&gt;""),"Ano 1; ","")&amp;IF(OR(INDEX(ORCAMENTO!$J:$J,$B295)&lt;&gt;"",INDEX(ORCAMENTO!$K:$K,$B295)&lt;&gt;""),"Ano 2; ","")&amp;IF(OR(INDEX(ORCAMENTO!$M:$M,$B295)&lt;&gt;"",INDEX(ORCAMENTO!$N:$N,$B295)&lt;&gt;""),"Ano 3; ","")&amp;IF(OR(INDEX(ORCAMENTO!$P:$P,$B295)&lt;&gt;"",INDEX(ORCAMENTO!$Q:$Q,$B295)&lt;&gt;""),"Ano 4; ","")&amp;IF(OR(INDEX(ORCAMENTO!$S:$S,$B295)&lt;&gt;"",INDEX(ORCAMENTO!$T:$T,$B295)&lt;&gt;""),"Ano 5; ","")&amp;IF(OR(INDEX(ORCAMENTO!$V:$V,$B295)&lt;&gt;"",INDEX(ORCAMENTO!$W:$W,$B295)&lt;&gt;""),"Ano 6; ","")))</f>
        <v/>
      </c>
      <c r="G295" s="311" t="str">
        <f ca="1">IF($B295="","",IF(INDEX(ORCAMENTO!$G:$G,$B295)&lt;&gt;"",INDEX(ORCAMENTO!$G:$G,$B295),IF(INDEX(ORCAMENTO!$J:$J,$B295)&lt;&gt;"",INDEX(ORCAMENTO!$J:$J,$B295),IF(INDEX(ORCAMENTO!$M:$M,$B295)&lt;&gt;"",INDEX(ORCAMENTO!$M:$M,$B295),IF(INDEX(ORCAMENTO!$P:$P,$B295)&lt;&gt;"",INDEX(ORCAMENTO!$P:$P,$B295),IF(INDEX(ORCAMENTO!$S:$S,$B295)&lt;&gt;"",INDEX(ORCAMENTO!$S:$S,$B295),INDEX(ORCAMENTO!$V:$V,$B295)))))))</f>
        <v/>
      </c>
      <c r="H295" s="312" t="str">
        <f ca="1">IF($B295="","",IF(INDEX(ORCAMENTO!$H:$H,$B295)&lt;&gt;"",INDEX(ORCAMENTO!$H:$H,$B295),IF(INDEX(ORCAMENTO!$K:$K,$B295)&lt;&gt;"",INDEX(ORCAMENTO!$K:$K,$B295),IF(INDEX(ORCAMENTO!$N:$N,$B295)&lt;&gt;"",INDEX(ORCAMENTO!$N:$N,$B295),IF(INDEX(ORCAMENTO!$Q:$Q,$B295)&lt;&gt;"",INDEX(ORCAMENTO!$Q:$Q,$B295),IF(INDEX(ORCAMENTO!$T:$T,$B295)&lt;&gt;"",INDEX(ORCAMENTO!$T:$T,$B295),INDEX(ORCAMENTO!$W:$W,$B295)))))))</f>
        <v/>
      </c>
      <c r="I295" s="255" t="str">
        <f ca="1">IF($B295="","",IF(INDEX(ORCAMENTO!$AI:$AI,$B295)&lt;&gt;"",INDEX(ORCAMENTO!$AI:$AI,$B295),IF(INDEX(ORCAMENTO!$AG:$AG,$B295),"Memorial de cálculo ou anexo obrigatório não informado para item acima do limite.",IF(AND(INDEX(ORCAMENTO!$AC:$AC,$B295),NOT(INDEX(ORCAMENTO!$AE:$AE,$B295))),"Informe pelo menos um ano completo com valor unitário e quantidade.","Pendência identificada automaticamente."))))</f>
        <v/>
      </c>
      <c r="N295" s="255">
        <f t="shared" si="10"/>
        <v>296</v>
      </c>
      <c r="O295" s="255">
        <f ca="1">IF(INDEX(ORCAMENTO!$AI:$AI,$N295)&lt;&gt;"",1,0)</f>
        <v>0</v>
      </c>
      <c r="P295" s="255">
        <f t="shared" ca="1" si="11"/>
        <v>11</v>
      </c>
      <c r="Q295" s="255" t="str">
        <f ca="1">INDEX(ORCAMENTO!$AI:$AI,$N295)</f>
        <v/>
      </c>
    </row>
    <row r="296" spans="2:17" ht="15" customHeight="1" x14ac:dyDescent="0.25">
      <c r="B296" s="255" t="str">
        <f ca="1">IFERROR(INDEX(_AUX_ANALISE!$A$1:$A$2461,MATCH(ROW()-34,_AUX_ANALISE!$C$1:$C$2461,0)),"")</f>
        <v/>
      </c>
      <c r="C296" s="255" t="str">
        <f ca="1">IF($B296="","",INDEX(ORCAMENTO!$B:$B,$B296))</f>
        <v/>
      </c>
      <c r="D296" s="255" t="str">
        <f ca="1">IF($B296="","",INDEX(ORCAMENTO!$E:$E,$B296))</f>
        <v/>
      </c>
      <c r="E296" s="255" t="str">
        <f ca="1">IF($B296="","",INDEX(ORCAMENTO!$D:$D,$B296))</f>
        <v/>
      </c>
      <c r="F296" s="255" t="str">
        <f ca="1">IF($B296="","",TRIM(IF(OR(INDEX(ORCAMENTO!$G:$G,$B296)&lt;&gt;"",INDEX(ORCAMENTO!$H:$H,$B296)&lt;&gt;""),"Ano 1; ","")&amp;IF(OR(INDEX(ORCAMENTO!$J:$J,$B296)&lt;&gt;"",INDEX(ORCAMENTO!$K:$K,$B296)&lt;&gt;""),"Ano 2; ","")&amp;IF(OR(INDEX(ORCAMENTO!$M:$M,$B296)&lt;&gt;"",INDEX(ORCAMENTO!$N:$N,$B296)&lt;&gt;""),"Ano 3; ","")&amp;IF(OR(INDEX(ORCAMENTO!$P:$P,$B296)&lt;&gt;"",INDEX(ORCAMENTO!$Q:$Q,$B296)&lt;&gt;""),"Ano 4; ","")&amp;IF(OR(INDEX(ORCAMENTO!$S:$S,$B296)&lt;&gt;"",INDEX(ORCAMENTO!$T:$T,$B296)&lt;&gt;""),"Ano 5; ","")&amp;IF(OR(INDEX(ORCAMENTO!$V:$V,$B296)&lt;&gt;"",INDEX(ORCAMENTO!$W:$W,$B296)&lt;&gt;""),"Ano 6; ","")))</f>
        <v/>
      </c>
      <c r="G296" s="311" t="str">
        <f ca="1">IF($B296="","",IF(INDEX(ORCAMENTO!$G:$G,$B296)&lt;&gt;"",INDEX(ORCAMENTO!$G:$G,$B296),IF(INDEX(ORCAMENTO!$J:$J,$B296)&lt;&gt;"",INDEX(ORCAMENTO!$J:$J,$B296),IF(INDEX(ORCAMENTO!$M:$M,$B296)&lt;&gt;"",INDEX(ORCAMENTO!$M:$M,$B296),IF(INDEX(ORCAMENTO!$P:$P,$B296)&lt;&gt;"",INDEX(ORCAMENTO!$P:$P,$B296),IF(INDEX(ORCAMENTO!$S:$S,$B296)&lt;&gt;"",INDEX(ORCAMENTO!$S:$S,$B296),INDEX(ORCAMENTO!$V:$V,$B296)))))))</f>
        <v/>
      </c>
      <c r="H296" s="312" t="str">
        <f ca="1">IF($B296="","",IF(INDEX(ORCAMENTO!$H:$H,$B296)&lt;&gt;"",INDEX(ORCAMENTO!$H:$H,$B296),IF(INDEX(ORCAMENTO!$K:$K,$B296)&lt;&gt;"",INDEX(ORCAMENTO!$K:$K,$B296),IF(INDEX(ORCAMENTO!$N:$N,$B296)&lt;&gt;"",INDEX(ORCAMENTO!$N:$N,$B296),IF(INDEX(ORCAMENTO!$Q:$Q,$B296)&lt;&gt;"",INDEX(ORCAMENTO!$Q:$Q,$B296),IF(INDEX(ORCAMENTO!$T:$T,$B296)&lt;&gt;"",INDEX(ORCAMENTO!$T:$T,$B296),INDEX(ORCAMENTO!$W:$W,$B296)))))))</f>
        <v/>
      </c>
      <c r="I296" s="255" t="str">
        <f ca="1">IF($B296="","",IF(INDEX(ORCAMENTO!$AI:$AI,$B296)&lt;&gt;"",INDEX(ORCAMENTO!$AI:$AI,$B296),IF(INDEX(ORCAMENTO!$AG:$AG,$B296),"Memorial de cálculo ou anexo obrigatório não informado para item acima do limite.",IF(AND(INDEX(ORCAMENTO!$AC:$AC,$B296),NOT(INDEX(ORCAMENTO!$AE:$AE,$B296))),"Informe pelo menos um ano completo com valor unitário e quantidade.","Pendência identificada automaticamente."))))</f>
        <v/>
      </c>
      <c r="N296" s="255">
        <f t="shared" si="10"/>
        <v>297</v>
      </c>
      <c r="O296" s="255">
        <f ca="1">IF(INDEX(ORCAMENTO!$AI:$AI,$N296)&lt;&gt;"",1,0)</f>
        <v>0</v>
      </c>
      <c r="P296" s="255">
        <f t="shared" ca="1" si="11"/>
        <v>11</v>
      </c>
      <c r="Q296" s="255" t="str">
        <f ca="1">INDEX(ORCAMENTO!$AI:$AI,$N296)</f>
        <v/>
      </c>
    </row>
    <row r="297" spans="2:17" ht="15" customHeight="1" x14ac:dyDescent="0.25">
      <c r="B297" s="255" t="str">
        <f ca="1">IFERROR(INDEX(_AUX_ANALISE!$A$1:$A$2461,MATCH(ROW()-34,_AUX_ANALISE!$C$1:$C$2461,0)),"")</f>
        <v/>
      </c>
      <c r="C297" s="255" t="str">
        <f ca="1">IF($B297="","",INDEX(ORCAMENTO!$B:$B,$B297))</f>
        <v/>
      </c>
      <c r="D297" s="255" t="str">
        <f ca="1">IF($B297="","",INDEX(ORCAMENTO!$E:$E,$B297))</f>
        <v/>
      </c>
      <c r="E297" s="255" t="str">
        <f ca="1">IF($B297="","",INDEX(ORCAMENTO!$D:$D,$B297))</f>
        <v/>
      </c>
      <c r="F297" s="255" t="str">
        <f ca="1">IF($B297="","",TRIM(IF(OR(INDEX(ORCAMENTO!$G:$G,$B297)&lt;&gt;"",INDEX(ORCAMENTO!$H:$H,$B297)&lt;&gt;""),"Ano 1; ","")&amp;IF(OR(INDEX(ORCAMENTO!$J:$J,$B297)&lt;&gt;"",INDEX(ORCAMENTO!$K:$K,$B297)&lt;&gt;""),"Ano 2; ","")&amp;IF(OR(INDEX(ORCAMENTO!$M:$M,$B297)&lt;&gt;"",INDEX(ORCAMENTO!$N:$N,$B297)&lt;&gt;""),"Ano 3; ","")&amp;IF(OR(INDEX(ORCAMENTO!$P:$P,$B297)&lt;&gt;"",INDEX(ORCAMENTO!$Q:$Q,$B297)&lt;&gt;""),"Ano 4; ","")&amp;IF(OR(INDEX(ORCAMENTO!$S:$S,$B297)&lt;&gt;"",INDEX(ORCAMENTO!$T:$T,$B297)&lt;&gt;""),"Ano 5; ","")&amp;IF(OR(INDEX(ORCAMENTO!$V:$V,$B297)&lt;&gt;"",INDEX(ORCAMENTO!$W:$W,$B297)&lt;&gt;""),"Ano 6; ","")))</f>
        <v/>
      </c>
      <c r="G297" s="311" t="str">
        <f ca="1">IF($B297="","",IF(INDEX(ORCAMENTO!$G:$G,$B297)&lt;&gt;"",INDEX(ORCAMENTO!$G:$G,$B297),IF(INDEX(ORCAMENTO!$J:$J,$B297)&lt;&gt;"",INDEX(ORCAMENTO!$J:$J,$B297),IF(INDEX(ORCAMENTO!$M:$M,$B297)&lt;&gt;"",INDEX(ORCAMENTO!$M:$M,$B297),IF(INDEX(ORCAMENTO!$P:$P,$B297)&lt;&gt;"",INDEX(ORCAMENTO!$P:$P,$B297),IF(INDEX(ORCAMENTO!$S:$S,$B297)&lt;&gt;"",INDEX(ORCAMENTO!$S:$S,$B297),INDEX(ORCAMENTO!$V:$V,$B297)))))))</f>
        <v/>
      </c>
      <c r="H297" s="312" t="str">
        <f ca="1">IF($B297="","",IF(INDEX(ORCAMENTO!$H:$H,$B297)&lt;&gt;"",INDEX(ORCAMENTO!$H:$H,$B297),IF(INDEX(ORCAMENTO!$K:$K,$B297)&lt;&gt;"",INDEX(ORCAMENTO!$K:$K,$B297),IF(INDEX(ORCAMENTO!$N:$N,$B297)&lt;&gt;"",INDEX(ORCAMENTO!$N:$N,$B297),IF(INDEX(ORCAMENTO!$Q:$Q,$B297)&lt;&gt;"",INDEX(ORCAMENTO!$Q:$Q,$B297),IF(INDEX(ORCAMENTO!$T:$T,$B297)&lt;&gt;"",INDEX(ORCAMENTO!$T:$T,$B297),INDEX(ORCAMENTO!$W:$W,$B297)))))))</f>
        <v/>
      </c>
      <c r="I297" s="255" t="str">
        <f ca="1">IF($B297="","",IF(INDEX(ORCAMENTO!$AI:$AI,$B297)&lt;&gt;"",INDEX(ORCAMENTO!$AI:$AI,$B297),IF(INDEX(ORCAMENTO!$AG:$AG,$B297),"Memorial de cálculo ou anexo obrigatório não informado para item acima do limite.",IF(AND(INDEX(ORCAMENTO!$AC:$AC,$B297),NOT(INDEX(ORCAMENTO!$AE:$AE,$B297))),"Informe pelo menos um ano completo com valor unitário e quantidade.","Pendência identificada automaticamente."))))</f>
        <v/>
      </c>
      <c r="N297" s="255">
        <f t="shared" si="10"/>
        <v>298</v>
      </c>
      <c r="O297" s="255">
        <f ca="1">IF(INDEX(ORCAMENTO!$AI:$AI,$N297)&lt;&gt;"",1,0)</f>
        <v>0</v>
      </c>
      <c r="P297" s="255">
        <f t="shared" ca="1" si="11"/>
        <v>11</v>
      </c>
      <c r="Q297" s="255" t="str">
        <f ca="1">INDEX(ORCAMENTO!$AI:$AI,$N297)</f>
        <v/>
      </c>
    </row>
    <row r="298" spans="2:17" ht="15" customHeight="1" x14ac:dyDescent="0.25">
      <c r="B298" s="255" t="str">
        <f ca="1">IFERROR(INDEX(_AUX_ANALISE!$A$1:$A$2461,MATCH(ROW()-34,_AUX_ANALISE!$C$1:$C$2461,0)),"")</f>
        <v/>
      </c>
      <c r="C298" s="255" t="str">
        <f ca="1">IF($B298="","",INDEX(ORCAMENTO!$B:$B,$B298))</f>
        <v/>
      </c>
      <c r="D298" s="255" t="str">
        <f ca="1">IF($B298="","",INDEX(ORCAMENTO!$E:$E,$B298))</f>
        <v/>
      </c>
      <c r="E298" s="255" t="str">
        <f ca="1">IF($B298="","",INDEX(ORCAMENTO!$D:$D,$B298))</f>
        <v/>
      </c>
      <c r="F298" s="255" t="str">
        <f ca="1">IF($B298="","",TRIM(IF(OR(INDEX(ORCAMENTO!$G:$G,$B298)&lt;&gt;"",INDEX(ORCAMENTO!$H:$H,$B298)&lt;&gt;""),"Ano 1; ","")&amp;IF(OR(INDEX(ORCAMENTO!$J:$J,$B298)&lt;&gt;"",INDEX(ORCAMENTO!$K:$K,$B298)&lt;&gt;""),"Ano 2; ","")&amp;IF(OR(INDEX(ORCAMENTO!$M:$M,$B298)&lt;&gt;"",INDEX(ORCAMENTO!$N:$N,$B298)&lt;&gt;""),"Ano 3; ","")&amp;IF(OR(INDEX(ORCAMENTO!$P:$P,$B298)&lt;&gt;"",INDEX(ORCAMENTO!$Q:$Q,$B298)&lt;&gt;""),"Ano 4; ","")&amp;IF(OR(INDEX(ORCAMENTO!$S:$S,$B298)&lt;&gt;"",INDEX(ORCAMENTO!$T:$T,$B298)&lt;&gt;""),"Ano 5; ","")&amp;IF(OR(INDEX(ORCAMENTO!$V:$V,$B298)&lt;&gt;"",INDEX(ORCAMENTO!$W:$W,$B298)&lt;&gt;""),"Ano 6; ","")))</f>
        <v/>
      </c>
      <c r="G298" s="311" t="str">
        <f ca="1">IF($B298="","",IF(INDEX(ORCAMENTO!$G:$G,$B298)&lt;&gt;"",INDEX(ORCAMENTO!$G:$G,$B298),IF(INDEX(ORCAMENTO!$J:$J,$B298)&lt;&gt;"",INDEX(ORCAMENTO!$J:$J,$B298),IF(INDEX(ORCAMENTO!$M:$M,$B298)&lt;&gt;"",INDEX(ORCAMENTO!$M:$M,$B298),IF(INDEX(ORCAMENTO!$P:$P,$B298)&lt;&gt;"",INDEX(ORCAMENTO!$P:$P,$B298),IF(INDEX(ORCAMENTO!$S:$S,$B298)&lt;&gt;"",INDEX(ORCAMENTO!$S:$S,$B298),INDEX(ORCAMENTO!$V:$V,$B298)))))))</f>
        <v/>
      </c>
      <c r="H298" s="312" t="str">
        <f ca="1">IF($B298="","",IF(INDEX(ORCAMENTO!$H:$H,$B298)&lt;&gt;"",INDEX(ORCAMENTO!$H:$H,$B298),IF(INDEX(ORCAMENTO!$K:$K,$B298)&lt;&gt;"",INDEX(ORCAMENTO!$K:$K,$B298),IF(INDEX(ORCAMENTO!$N:$N,$B298)&lt;&gt;"",INDEX(ORCAMENTO!$N:$N,$B298),IF(INDEX(ORCAMENTO!$Q:$Q,$B298)&lt;&gt;"",INDEX(ORCAMENTO!$Q:$Q,$B298),IF(INDEX(ORCAMENTO!$T:$T,$B298)&lt;&gt;"",INDEX(ORCAMENTO!$T:$T,$B298),INDEX(ORCAMENTO!$W:$W,$B298)))))))</f>
        <v/>
      </c>
      <c r="I298" s="255" t="str">
        <f ca="1">IF($B298="","",IF(INDEX(ORCAMENTO!$AI:$AI,$B298)&lt;&gt;"",INDEX(ORCAMENTO!$AI:$AI,$B298),IF(INDEX(ORCAMENTO!$AG:$AG,$B298),"Memorial de cálculo ou anexo obrigatório não informado para item acima do limite.",IF(AND(INDEX(ORCAMENTO!$AC:$AC,$B298),NOT(INDEX(ORCAMENTO!$AE:$AE,$B298))),"Informe pelo menos um ano completo com valor unitário e quantidade.","Pendência identificada automaticamente."))))</f>
        <v/>
      </c>
      <c r="N298" s="255">
        <f t="shared" si="10"/>
        <v>299</v>
      </c>
      <c r="O298" s="255">
        <f ca="1">IF(INDEX(ORCAMENTO!$AI:$AI,$N298)&lt;&gt;"",1,0)</f>
        <v>0</v>
      </c>
      <c r="P298" s="255">
        <f t="shared" ca="1" si="11"/>
        <v>11</v>
      </c>
      <c r="Q298" s="255" t="str">
        <f ca="1">INDEX(ORCAMENTO!$AI:$AI,$N298)</f>
        <v/>
      </c>
    </row>
    <row r="299" spans="2:17" ht="15" customHeight="1" x14ac:dyDescent="0.25">
      <c r="B299" s="255" t="str">
        <f ca="1">IFERROR(INDEX(_AUX_ANALISE!$A$1:$A$2461,MATCH(ROW()-34,_AUX_ANALISE!$C$1:$C$2461,0)),"")</f>
        <v/>
      </c>
      <c r="C299" s="255" t="str">
        <f ca="1">IF($B299="","",INDEX(ORCAMENTO!$B:$B,$B299))</f>
        <v/>
      </c>
      <c r="D299" s="255" t="str">
        <f ca="1">IF($B299="","",INDEX(ORCAMENTO!$E:$E,$B299))</f>
        <v/>
      </c>
      <c r="E299" s="255" t="str">
        <f ca="1">IF($B299="","",INDEX(ORCAMENTO!$D:$D,$B299))</f>
        <v/>
      </c>
      <c r="F299" s="255" t="str">
        <f ca="1">IF($B299="","",TRIM(IF(OR(INDEX(ORCAMENTO!$G:$G,$B299)&lt;&gt;"",INDEX(ORCAMENTO!$H:$H,$B299)&lt;&gt;""),"Ano 1; ","")&amp;IF(OR(INDEX(ORCAMENTO!$J:$J,$B299)&lt;&gt;"",INDEX(ORCAMENTO!$K:$K,$B299)&lt;&gt;""),"Ano 2; ","")&amp;IF(OR(INDEX(ORCAMENTO!$M:$M,$B299)&lt;&gt;"",INDEX(ORCAMENTO!$N:$N,$B299)&lt;&gt;""),"Ano 3; ","")&amp;IF(OR(INDEX(ORCAMENTO!$P:$P,$B299)&lt;&gt;"",INDEX(ORCAMENTO!$Q:$Q,$B299)&lt;&gt;""),"Ano 4; ","")&amp;IF(OR(INDEX(ORCAMENTO!$S:$S,$B299)&lt;&gt;"",INDEX(ORCAMENTO!$T:$T,$B299)&lt;&gt;""),"Ano 5; ","")&amp;IF(OR(INDEX(ORCAMENTO!$V:$V,$B299)&lt;&gt;"",INDEX(ORCAMENTO!$W:$W,$B299)&lt;&gt;""),"Ano 6; ","")))</f>
        <v/>
      </c>
      <c r="G299" s="311" t="str">
        <f ca="1">IF($B299="","",IF(INDEX(ORCAMENTO!$G:$G,$B299)&lt;&gt;"",INDEX(ORCAMENTO!$G:$G,$B299),IF(INDEX(ORCAMENTO!$J:$J,$B299)&lt;&gt;"",INDEX(ORCAMENTO!$J:$J,$B299),IF(INDEX(ORCAMENTO!$M:$M,$B299)&lt;&gt;"",INDEX(ORCAMENTO!$M:$M,$B299),IF(INDEX(ORCAMENTO!$P:$P,$B299)&lt;&gt;"",INDEX(ORCAMENTO!$P:$P,$B299),IF(INDEX(ORCAMENTO!$S:$S,$B299)&lt;&gt;"",INDEX(ORCAMENTO!$S:$S,$B299),INDEX(ORCAMENTO!$V:$V,$B299)))))))</f>
        <v/>
      </c>
      <c r="H299" s="312" t="str">
        <f ca="1">IF($B299="","",IF(INDEX(ORCAMENTO!$H:$H,$B299)&lt;&gt;"",INDEX(ORCAMENTO!$H:$H,$B299),IF(INDEX(ORCAMENTO!$K:$K,$B299)&lt;&gt;"",INDEX(ORCAMENTO!$K:$K,$B299),IF(INDEX(ORCAMENTO!$N:$N,$B299)&lt;&gt;"",INDEX(ORCAMENTO!$N:$N,$B299),IF(INDEX(ORCAMENTO!$Q:$Q,$B299)&lt;&gt;"",INDEX(ORCAMENTO!$Q:$Q,$B299),IF(INDEX(ORCAMENTO!$T:$T,$B299)&lt;&gt;"",INDEX(ORCAMENTO!$T:$T,$B299),INDEX(ORCAMENTO!$W:$W,$B299)))))))</f>
        <v/>
      </c>
      <c r="I299" s="255" t="str">
        <f ca="1">IF($B299="","",IF(INDEX(ORCAMENTO!$AI:$AI,$B299)&lt;&gt;"",INDEX(ORCAMENTO!$AI:$AI,$B299),IF(INDEX(ORCAMENTO!$AG:$AG,$B299),"Memorial de cálculo ou anexo obrigatório não informado para item acima do limite.",IF(AND(INDEX(ORCAMENTO!$AC:$AC,$B299),NOT(INDEX(ORCAMENTO!$AE:$AE,$B299))),"Informe pelo menos um ano completo com valor unitário e quantidade.","Pendência identificada automaticamente."))))</f>
        <v/>
      </c>
      <c r="N299" s="255">
        <f t="shared" si="10"/>
        <v>300</v>
      </c>
      <c r="O299" s="255">
        <f ca="1">IF(INDEX(ORCAMENTO!$AI:$AI,$N299)&lt;&gt;"",1,0)</f>
        <v>0</v>
      </c>
      <c r="P299" s="255">
        <f t="shared" ca="1" si="11"/>
        <v>11</v>
      </c>
      <c r="Q299" s="255" t="str">
        <f ca="1">INDEX(ORCAMENTO!$AI:$AI,$N299)</f>
        <v/>
      </c>
    </row>
    <row r="300" spans="2:17" ht="15" customHeight="1" x14ac:dyDescent="0.25">
      <c r="B300" s="255" t="str">
        <f ca="1">IFERROR(INDEX(_AUX_ANALISE!$A$1:$A$2461,MATCH(ROW()-34,_AUX_ANALISE!$C$1:$C$2461,0)),"")</f>
        <v/>
      </c>
      <c r="C300" s="255" t="str">
        <f ca="1">IF($B300="","",INDEX(ORCAMENTO!$B:$B,$B300))</f>
        <v/>
      </c>
      <c r="D300" s="255" t="str">
        <f ca="1">IF($B300="","",INDEX(ORCAMENTO!$E:$E,$B300))</f>
        <v/>
      </c>
      <c r="E300" s="255" t="str">
        <f ca="1">IF($B300="","",INDEX(ORCAMENTO!$D:$D,$B300))</f>
        <v/>
      </c>
      <c r="F300" s="255" t="str">
        <f ca="1">IF($B300="","",TRIM(IF(OR(INDEX(ORCAMENTO!$G:$G,$B300)&lt;&gt;"",INDEX(ORCAMENTO!$H:$H,$B300)&lt;&gt;""),"Ano 1; ","")&amp;IF(OR(INDEX(ORCAMENTO!$J:$J,$B300)&lt;&gt;"",INDEX(ORCAMENTO!$K:$K,$B300)&lt;&gt;""),"Ano 2; ","")&amp;IF(OR(INDEX(ORCAMENTO!$M:$M,$B300)&lt;&gt;"",INDEX(ORCAMENTO!$N:$N,$B300)&lt;&gt;""),"Ano 3; ","")&amp;IF(OR(INDEX(ORCAMENTO!$P:$P,$B300)&lt;&gt;"",INDEX(ORCAMENTO!$Q:$Q,$B300)&lt;&gt;""),"Ano 4; ","")&amp;IF(OR(INDEX(ORCAMENTO!$S:$S,$B300)&lt;&gt;"",INDEX(ORCAMENTO!$T:$T,$B300)&lt;&gt;""),"Ano 5; ","")&amp;IF(OR(INDEX(ORCAMENTO!$V:$V,$B300)&lt;&gt;"",INDEX(ORCAMENTO!$W:$W,$B300)&lt;&gt;""),"Ano 6; ","")))</f>
        <v/>
      </c>
      <c r="G300" s="311" t="str">
        <f ca="1">IF($B300="","",IF(INDEX(ORCAMENTO!$G:$G,$B300)&lt;&gt;"",INDEX(ORCAMENTO!$G:$G,$B300),IF(INDEX(ORCAMENTO!$J:$J,$B300)&lt;&gt;"",INDEX(ORCAMENTO!$J:$J,$B300),IF(INDEX(ORCAMENTO!$M:$M,$B300)&lt;&gt;"",INDEX(ORCAMENTO!$M:$M,$B300),IF(INDEX(ORCAMENTO!$P:$P,$B300)&lt;&gt;"",INDEX(ORCAMENTO!$P:$P,$B300),IF(INDEX(ORCAMENTO!$S:$S,$B300)&lt;&gt;"",INDEX(ORCAMENTO!$S:$S,$B300),INDEX(ORCAMENTO!$V:$V,$B300)))))))</f>
        <v/>
      </c>
      <c r="H300" s="312" t="str">
        <f ca="1">IF($B300="","",IF(INDEX(ORCAMENTO!$H:$H,$B300)&lt;&gt;"",INDEX(ORCAMENTO!$H:$H,$B300),IF(INDEX(ORCAMENTO!$K:$K,$B300)&lt;&gt;"",INDEX(ORCAMENTO!$K:$K,$B300),IF(INDEX(ORCAMENTO!$N:$N,$B300)&lt;&gt;"",INDEX(ORCAMENTO!$N:$N,$B300),IF(INDEX(ORCAMENTO!$Q:$Q,$B300)&lt;&gt;"",INDEX(ORCAMENTO!$Q:$Q,$B300),IF(INDEX(ORCAMENTO!$T:$T,$B300)&lt;&gt;"",INDEX(ORCAMENTO!$T:$T,$B300),INDEX(ORCAMENTO!$W:$W,$B300)))))))</f>
        <v/>
      </c>
      <c r="I300" s="255" t="str">
        <f ca="1">IF($B300="","",IF(INDEX(ORCAMENTO!$AI:$AI,$B300)&lt;&gt;"",INDEX(ORCAMENTO!$AI:$AI,$B300),IF(INDEX(ORCAMENTO!$AG:$AG,$B300),"Memorial de cálculo ou anexo obrigatório não informado para item acima do limite.",IF(AND(INDEX(ORCAMENTO!$AC:$AC,$B300),NOT(INDEX(ORCAMENTO!$AE:$AE,$B300))),"Informe pelo menos um ano completo com valor unitário e quantidade.","Pendência identificada automaticamente."))))</f>
        <v/>
      </c>
      <c r="N300" s="255">
        <f t="shared" si="10"/>
        <v>301</v>
      </c>
      <c r="O300" s="255">
        <f ca="1">IF(INDEX(ORCAMENTO!$AI:$AI,$N300)&lt;&gt;"",1,0)</f>
        <v>0</v>
      </c>
      <c r="P300" s="255">
        <f t="shared" ca="1" si="11"/>
        <v>11</v>
      </c>
      <c r="Q300" s="255" t="str">
        <f ca="1">INDEX(ORCAMENTO!$AI:$AI,$N300)</f>
        <v/>
      </c>
    </row>
    <row r="301" spans="2:17" ht="15" customHeight="1" x14ac:dyDescent="0.25">
      <c r="B301" s="255" t="str">
        <f ca="1">IFERROR(INDEX(_AUX_ANALISE!$A$1:$A$2461,MATCH(ROW()-34,_AUX_ANALISE!$C$1:$C$2461,0)),"")</f>
        <v/>
      </c>
      <c r="C301" s="255" t="str">
        <f ca="1">IF($B301="","",INDEX(ORCAMENTO!$B:$B,$B301))</f>
        <v/>
      </c>
      <c r="D301" s="255" t="str">
        <f ca="1">IF($B301="","",INDEX(ORCAMENTO!$E:$E,$B301))</f>
        <v/>
      </c>
      <c r="E301" s="255" t="str">
        <f ca="1">IF($B301="","",INDEX(ORCAMENTO!$D:$D,$B301))</f>
        <v/>
      </c>
      <c r="F301" s="255" t="str">
        <f ca="1">IF($B301="","",TRIM(IF(OR(INDEX(ORCAMENTO!$G:$G,$B301)&lt;&gt;"",INDEX(ORCAMENTO!$H:$H,$B301)&lt;&gt;""),"Ano 1; ","")&amp;IF(OR(INDEX(ORCAMENTO!$J:$J,$B301)&lt;&gt;"",INDEX(ORCAMENTO!$K:$K,$B301)&lt;&gt;""),"Ano 2; ","")&amp;IF(OR(INDEX(ORCAMENTO!$M:$M,$B301)&lt;&gt;"",INDEX(ORCAMENTO!$N:$N,$B301)&lt;&gt;""),"Ano 3; ","")&amp;IF(OR(INDEX(ORCAMENTO!$P:$P,$B301)&lt;&gt;"",INDEX(ORCAMENTO!$Q:$Q,$B301)&lt;&gt;""),"Ano 4; ","")&amp;IF(OR(INDEX(ORCAMENTO!$S:$S,$B301)&lt;&gt;"",INDEX(ORCAMENTO!$T:$T,$B301)&lt;&gt;""),"Ano 5; ","")&amp;IF(OR(INDEX(ORCAMENTO!$V:$V,$B301)&lt;&gt;"",INDEX(ORCAMENTO!$W:$W,$B301)&lt;&gt;""),"Ano 6; ","")))</f>
        <v/>
      </c>
      <c r="G301" s="311" t="str">
        <f ca="1">IF($B301="","",IF(INDEX(ORCAMENTO!$G:$G,$B301)&lt;&gt;"",INDEX(ORCAMENTO!$G:$G,$B301),IF(INDEX(ORCAMENTO!$J:$J,$B301)&lt;&gt;"",INDEX(ORCAMENTO!$J:$J,$B301),IF(INDEX(ORCAMENTO!$M:$M,$B301)&lt;&gt;"",INDEX(ORCAMENTO!$M:$M,$B301),IF(INDEX(ORCAMENTO!$P:$P,$B301)&lt;&gt;"",INDEX(ORCAMENTO!$P:$P,$B301),IF(INDEX(ORCAMENTO!$S:$S,$B301)&lt;&gt;"",INDEX(ORCAMENTO!$S:$S,$B301),INDEX(ORCAMENTO!$V:$V,$B301)))))))</f>
        <v/>
      </c>
      <c r="H301" s="312" t="str">
        <f ca="1">IF($B301="","",IF(INDEX(ORCAMENTO!$H:$H,$B301)&lt;&gt;"",INDEX(ORCAMENTO!$H:$H,$B301),IF(INDEX(ORCAMENTO!$K:$K,$B301)&lt;&gt;"",INDEX(ORCAMENTO!$K:$K,$B301),IF(INDEX(ORCAMENTO!$N:$N,$B301)&lt;&gt;"",INDEX(ORCAMENTO!$N:$N,$B301),IF(INDEX(ORCAMENTO!$Q:$Q,$B301)&lt;&gt;"",INDEX(ORCAMENTO!$Q:$Q,$B301),IF(INDEX(ORCAMENTO!$T:$T,$B301)&lt;&gt;"",INDEX(ORCAMENTO!$T:$T,$B301),INDEX(ORCAMENTO!$W:$W,$B301)))))))</f>
        <v/>
      </c>
      <c r="I301" s="255" t="str">
        <f ca="1">IF($B301="","",IF(INDEX(ORCAMENTO!$AI:$AI,$B301)&lt;&gt;"",INDEX(ORCAMENTO!$AI:$AI,$B301),IF(INDEX(ORCAMENTO!$AG:$AG,$B301),"Memorial de cálculo ou anexo obrigatório não informado para item acima do limite.",IF(AND(INDEX(ORCAMENTO!$AC:$AC,$B301),NOT(INDEX(ORCAMENTO!$AE:$AE,$B301))),"Informe pelo menos um ano completo com valor unitário e quantidade.","Pendência identificada automaticamente."))))</f>
        <v/>
      </c>
      <c r="N301" s="255">
        <f t="shared" si="10"/>
        <v>302</v>
      </c>
      <c r="O301" s="255">
        <f ca="1">IF(INDEX(ORCAMENTO!$AI:$AI,$N301)&lt;&gt;"",1,0)</f>
        <v>0</v>
      </c>
      <c r="P301" s="255">
        <f t="shared" ca="1" si="11"/>
        <v>11</v>
      </c>
      <c r="Q301" s="255" t="str">
        <f ca="1">INDEX(ORCAMENTO!$AI:$AI,$N301)</f>
        <v/>
      </c>
    </row>
    <row r="302" spans="2:17" ht="15" customHeight="1" x14ac:dyDescent="0.25">
      <c r="B302" s="255" t="str">
        <f ca="1">IFERROR(INDEX(_AUX_ANALISE!$A$1:$A$2461,MATCH(ROW()-34,_AUX_ANALISE!$C$1:$C$2461,0)),"")</f>
        <v/>
      </c>
      <c r="C302" s="255" t="str">
        <f ca="1">IF($B302="","",INDEX(ORCAMENTO!$B:$B,$B302))</f>
        <v/>
      </c>
      <c r="D302" s="255" t="str">
        <f ca="1">IF($B302="","",INDEX(ORCAMENTO!$E:$E,$B302))</f>
        <v/>
      </c>
      <c r="E302" s="255" t="str">
        <f ca="1">IF($B302="","",INDEX(ORCAMENTO!$D:$D,$B302))</f>
        <v/>
      </c>
      <c r="F302" s="255" t="str">
        <f ca="1">IF($B302="","",TRIM(IF(OR(INDEX(ORCAMENTO!$G:$G,$B302)&lt;&gt;"",INDEX(ORCAMENTO!$H:$H,$B302)&lt;&gt;""),"Ano 1; ","")&amp;IF(OR(INDEX(ORCAMENTO!$J:$J,$B302)&lt;&gt;"",INDEX(ORCAMENTO!$K:$K,$B302)&lt;&gt;""),"Ano 2; ","")&amp;IF(OR(INDEX(ORCAMENTO!$M:$M,$B302)&lt;&gt;"",INDEX(ORCAMENTO!$N:$N,$B302)&lt;&gt;""),"Ano 3; ","")&amp;IF(OR(INDEX(ORCAMENTO!$P:$P,$B302)&lt;&gt;"",INDEX(ORCAMENTO!$Q:$Q,$B302)&lt;&gt;""),"Ano 4; ","")&amp;IF(OR(INDEX(ORCAMENTO!$S:$S,$B302)&lt;&gt;"",INDEX(ORCAMENTO!$T:$T,$B302)&lt;&gt;""),"Ano 5; ","")&amp;IF(OR(INDEX(ORCAMENTO!$V:$V,$B302)&lt;&gt;"",INDEX(ORCAMENTO!$W:$W,$B302)&lt;&gt;""),"Ano 6; ","")))</f>
        <v/>
      </c>
      <c r="G302" s="311" t="str">
        <f ca="1">IF($B302="","",IF(INDEX(ORCAMENTO!$G:$G,$B302)&lt;&gt;"",INDEX(ORCAMENTO!$G:$G,$B302),IF(INDEX(ORCAMENTO!$J:$J,$B302)&lt;&gt;"",INDEX(ORCAMENTO!$J:$J,$B302),IF(INDEX(ORCAMENTO!$M:$M,$B302)&lt;&gt;"",INDEX(ORCAMENTO!$M:$M,$B302),IF(INDEX(ORCAMENTO!$P:$P,$B302)&lt;&gt;"",INDEX(ORCAMENTO!$P:$P,$B302),IF(INDEX(ORCAMENTO!$S:$S,$B302)&lt;&gt;"",INDEX(ORCAMENTO!$S:$S,$B302),INDEX(ORCAMENTO!$V:$V,$B302)))))))</f>
        <v/>
      </c>
      <c r="H302" s="312" t="str">
        <f ca="1">IF($B302="","",IF(INDEX(ORCAMENTO!$H:$H,$B302)&lt;&gt;"",INDEX(ORCAMENTO!$H:$H,$B302),IF(INDEX(ORCAMENTO!$K:$K,$B302)&lt;&gt;"",INDEX(ORCAMENTO!$K:$K,$B302),IF(INDEX(ORCAMENTO!$N:$N,$B302)&lt;&gt;"",INDEX(ORCAMENTO!$N:$N,$B302),IF(INDEX(ORCAMENTO!$Q:$Q,$B302)&lt;&gt;"",INDEX(ORCAMENTO!$Q:$Q,$B302),IF(INDEX(ORCAMENTO!$T:$T,$B302)&lt;&gt;"",INDEX(ORCAMENTO!$T:$T,$B302),INDEX(ORCAMENTO!$W:$W,$B302)))))))</f>
        <v/>
      </c>
      <c r="I302" s="255" t="str">
        <f ca="1">IF($B302="","",IF(INDEX(ORCAMENTO!$AI:$AI,$B302)&lt;&gt;"",INDEX(ORCAMENTO!$AI:$AI,$B302),IF(INDEX(ORCAMENTO!$AG:$AG,$B302),"Memorial de cálculo ou anexo obrigatório não informado para item acima do limite.",IF(AND(INDEX(ORCAMENTO!$AC:$AC,$B302),NOT(INDEX(ORCAMENTO!$AE:$AE,$B302))),"Informe pelo menos um ano completo com valor unitário e quantidade.","Pendência identificada automaticamente."))))</f>
        <v/>
      </c>
      <c r="N302" s="255">
        <f t="shared" si="10"/>
        <v>303</v>
      </c>
      <c r="O302" s="255">
        <f ca="1">IF(INDEX(ORCAMENTO!$AI:$AI,$N302)&lt;&gt;"",1,0)</f>
        <v>0</v>
      </c>
      <c r="P302" s="255">
        <f t="shared" ca="1" si="11"/>
        <v>11</v>
      </c>
      <c r="Q302" s="255" t="str">
        <f ca="1">INDEX(ORCAMENTO!$AI:$AI,$N302)</f>
        <v/>
      </c>
    </row>
    <row r="303" spans="2:17" ht="15" customHeight="1" x14ac:dyDescent="0.25">
      <c r="B303" s="255" t="str">
        <f ca="1">IFERROR(INDEX(_AUX_ANALISE!$A$1:$A$2461,MATCH(ROW()-34,_AUX_ANALISE!$C$1:$C$2461,0)),"")</f>
        <v/>
      </c>
      <c r="C303" s="255" t="str">
        <f ca="1">IF($B303="","",INDEX(ORCAMENTO!$B:$B,$B303))</f>
        <v/>
      </c>
      <c r="D303" s="255" t="str">
        <f ca="1">IF($B303="","",INDEX(ORCAMENTO!$E:$E,$B303))</f>
        <v/>
      </c>
      <c r="E303" s="255" t="str">
        <f ca="1">IF($B303="","",INDEX(ORCAMENTO!$D:$D,$B303))</f>
        <v/>
      </c>
      <c r="F303" s="255" t="str">
        <f ca="1">IF($B303="","",TRIM(IF(OR(INDEX(ORCAMENTO!$G:$G,$B303)&lt;&gt;"",INDEX(ORCAMENTO!$H:$H,$B303)&lt;&gt;""),"Ano 1; ","")&amp;IF(OR(INDEX(ORCAMENTO!$J:$J,$B303)&lt;&gt;"",INDEX(ORCAMENTO!$K:$K,$B303)&lt;&gt;""),"Ano 2; ","")&amp;IF(OR(INDEX(ORCAMENTO!$M:$M,$B303)&lt;&gt;"",INDEX(ORCAMENTO!$N:$N,$B303)&lt;&gt;""),"Ano 3; ","")&amp;IF(OR(INDEX(ORCAMENTO!$P:$P,$B303)&lt;&gt;"",INDEX(ORCAMENTO!$Q:$Q,$B303)&lt;&gt;""),"Ano 4; ","")&amp;IF(OR(INDEX(ORCAMENTO!$S:$S,$B303)&lt;&gt;"",INDEX(ORCAMENTO!$T:$T,$B303)&lt;&gt;""),"Ano 5; ","")&amp;IF(OR(INDEX(ORCAMENTO!$V:$V,$B303)&lt;&gt;"",INDEX(ORCAMENTO!$W:$W,$B303)&lt;&gt;""),"Ano 6; ","")))</f>
        <v/>
      </c>
      <c r="G303" s="311" t="str">
        <f ca="1">IF($B303="","",IF(INDEX(ORCAMENTO!$G:$G,$B303)&lt;&gt;"",INDEX(ORCAMENTO!$G:$G,$B303),IF(INDEX(ORCAMENTO!$J:$J,$B303)&lt;&gt;"",INDEX(ORCAMENTO!$J:$J,$B303),IF(INDEX(ORCAMENTO!$M:$M,$B303)&lt;&gt;"",INDEX(ORCAMENTO!$M:$M,$B303),IF(INDEX(ORCAMENTO!$P:$P,$B303)&lt;&gt;"",INDEX(ORCAMENTO!$P:$P,$B303),IF(INDEX(ORCAMENTO!$S:$S,$B303)&lt;&gt;"",INDEX(ORCAMENTO!$S:$S,$B303),INDEX(ORCAMENTO!$V:$V,$B303)))))))</f>
        <v/>
      </c>
      <c r="H303" s="312" t="str">
        <f ca="1">IF($B303="","",IF(INDEX(ORCAMENTO!$H:$H,$B303)&lt;&gt;"",INDEX(ORCAMENTO!$H:$H,$B303),IF(INDEX(ORCAMENTO!$K:$K,$B303)&lt;&gt;"",INDEX(ORCAMENTO!$K:$K,$B303),IF(INDEX(ORCAMENTO!$N:$N,$B303)&lt;&gt;"",INDEX(ORCAMENTO!$N:$N,$B303),IF(INDEX(ORCAMENTO!$Q:$Q,$B303)&lt;&gt;"",INDEX(ORCAMENTO!$Q:$Q,$B303),IF(INDEX(ORCAMENTO!$T:$T,$B303)&lt;&gt;"",INDEX(ORCAMENTO!$T:$T,$B303),INDEX(ORCAMENTO!$W:$W,$B303)))))))</f>
        <v/>
      </c>
      <c r="I303" s="255" t="str">
        <f ca="1">IF($B303="","",IF(INDEX(ORCAMENTO!$AI:$AI,$B303)&lt;&gt;"",INDEX(ORCAMENTO!$AI:$AI,$B303),IF(INDEX(ORCAMENTO!$AG:$AG,$B303),"Memorial de cálculo ou anexo obrigatório não informado para item acima do limite.",IF(AND(INDEX(ORCAMENTO!$AC:$AC,$B303),NOT(INDEX(ORCAMENTO!$AE:$AE,$B303))),"Informe pelo menos um ano completo com valor unitário e quantidade.","Pendência identificada automaticamente."))))</f>
        <v/>
      </c>
      <c r="N303" s="255">
        <f t="shared" si="10"/>
        <v>304</v>
      </c>
      <c r="O303" s="255">
        <f ca="1">IF(INDEX(ORCAMENTO!$AI:$AI,$N303)&lt;&gt;"",1,0)</f>
        <v>0</v>
      </c>
      <c r="P303" s="255">
        <f t="shared" ca="1" si="11"/>
        <v>11</v>
      </c>
      <c r="Q303" s="255" t="str">
        <f ca="1">INDEX(ORCAMENTO!$AI:$AI,$N303)</f>
        <v/>
      </c>
    </row>
    <row r="304" spans="2:17" ht="15" customHeight="1" x14ac:dyDescent="0.25">
      <c r="B304" s="255" t="str">
        <f ca="1">IFERROR(INDEX(_AUX_ANALISE!$A$1:$A$2461,MATCH(ROW()-34,_AUX_ANALISE!$C$1:$C$2461,0)),"")</f>
        <v/>
      </c>
      <c r="C304" s="255" t="str">
        <f ca="1">IF($B304="","",INDEX(ORCAMENTO!$B:$B,$B304))</f>
        <v/>
      </c>
      <c r="D304" s="255" t="str">
        <f ca="1">IF($B304="","",INDEX(ORCAMENTO!$E:$E,$B304))</f>
        <v/>
      </c>
      <c r="E304" s="255" t="str">
        <f ca="1">IF($B304="","",INDEX(ORCAMENTO!$D:$D,$B304))</f>
        <v/>
      </c>
      <c r="F304" s="255" t="str">
        <f ca="1">IF($B304="","",TRIM(IF(OR(INDEX(ORCAMENTO!$G:$G,$B304)&lt;&gt;"",INDEX(ORCAMENTO!$H:$H,$B304)&lt;&gt;""),"Ano 1; ","")&amp;IF(OR(INDEX(ORCAMENTO!$J:$J,$B304)&lt;&gt;"",INDEX(ORCAMENTO!$K:$K,$B304)&lt;&gt;""),"Ano 2; ","")&amp;IF(OR(INDEX(ORCAMENTO!$M:$M,$B304)&lt;&gt;"",INDEX(ORCAMENTO!$N:$N,$B304)&lt;&gt;""),"Ano 3; ","")&amp;IF(OR(INDEX(ORCAMENTO!$P:$P,$B304)&lt;&gt;"",INDEX(ORCAMENTO!$Q:$Q,$B304)&lt;&gt;""),"Ano 4; ","")&amp;IF(OR(INDEX(ORCAMENTO!$S:$S,$B304)&lt;&gt;"",INDEX(ORCAMENTO!$T:$T,$B304)&lt;&gt;""),"Ano 5; ","")&amp;IF(OR(INDEX(ORCAMENTO!$V:$V,$B304)&lt;&gt;"",INDEX(ORCAMENTO!$W:$W,$B304)&lt;&gt;""),"Ano 6; ","")))</f>
        <v/>
      </c>
      <c r="G304" s="311" t="str">
        <f ca="1">IF($B304="","",IF(INDEX(ORCAMENTO!$G:$G,$B304)&lt;&gt;"",INDEX(ORCAMENTO!$G:$G,$B304),IF(INDEX(ORCAMENTO!$J:$J,$B304)&lt;&gt;"",INDEX(ORCAMENTO!$J:$J,$B304),IF(INDEX(ORCAMENTO!$M:$M,$B304)&lt;&gt;"",INDEX(ORCAMENTO!$M:$M,$B304),IF(INDEX(ORCAMENTO!$P:$P,$B304)&lt;&gt;"",INDEX(ORCAMENTO!$P:$P,$B304),IF(INDEX(ORCAMENTO!$S:$S,$B304)&lt;&gt;"",INDEX(ORCAMENTO!$S:$S,$B304),INDEX(ORCAMENTO!$V:$V,$B304)))))))</f>
        <v/>
      </c>
      <c r="H304" s="312" t="str">
        <f ca="1">IF($B304="","",IF(INDEX(ORCAMENTO!$H:$H,$B304)&lt;&gt;"",INDEX(ORCAMENTO!$H:$H,$B304),IF(INDEX(ORCAMENTO!$K:$K,$B304)&lt;&gt;"",INDEX(ORCAMENTO!$K:$K,$B304),IF(INDEX(ORCAMENTO!$N:$N,$B304)&lt;&gt;"",INDEX(ORCAMENTO!$N:$N,$B304),IF(INDEX(ORCAMENTO!$Q:$Q,$B304)&lt;&gt;"",INDEX(ORCAMENTO!$Q:$Q,$B304),IF(INDEX(ORCAMENTO!$T:$T,$B304)&lt;&gt;"",INDEX(ORCAMENTO!$T:$T,$B304),INDEX(ORCAMENTO!$W:$W,$B304)))))))</f>
        <v/>
      </c>
      <c r="I304" s="255" t="str">
        <f ca="1">IF($B304="","",IF(INDEX(ORCAMENTO!$AI:$AI,$B304)&lt;&gt;"",INDEX(ORCAMENTO!$AI:$AI,$B304),IF(INDEX(ORCAMENTO!$AG:$AG,$B304),"Memorial de cálculo ou anexo obrigatório não informado para item acima do limite.",IF(AND(INDEX(ORCAMENTO!$AC:$AC,$B304),NOT(INDEX(ORCAMENTO!$AE:$AE,$B304))),"Informe pelo menos um ano completo com valor unitário e quantidade.","Pendência identificada automaticamente."))))</f>
        <v/>
      </c>
      <c r="N304" s="255">
        <f t="shared" si="10"/>
        <v>305</v>
      </c>
      <c r="O304" s="255">
        <f ca="1">IF(INDEX(ORCAMENTO!$AI:$AI,$N304)&lt;&gt;"",1,0)</f>
        <v>0</v>
      </c>
      <c r="P304" s="255">
        <f t="shared" ca="1" si="11"/>
        <v>11</v>
      </c>
      <c r="Q304" s="255" t="str">
        <f ca="1">INDEX(ORCAMENTO!$AI:$AI,$N304)</f>
        <v/>
      </c>
    </row>
    <row r="305" spans="2:17" ht="15" customHeight="1" x14ac:dyDescent="0.25">
      <c r="B305" s="255" t="str">
        <f ca="1">IFERROR(INDEX(_AUX_ANALISE!$A$1:$A$2461,MATCH(ROW()-34,_AUX_ANALISE!$C$1:$C$2461,0)),"")</f>
        <v/>
      </c>
      <c r="C305" s="255" t="str">
        <f ca="1">IF($B305="","",INDEX(ORCAMENTO!$B:$B,$B305))</f>
        <v/>
      </c>
      <c r="D305" s="255" t="str">
        <f ca="1">IF($B305="","",INDEX(ORCAMENTO!$E:$E,$B305))</f>
        <v/>
      </c>
      <c r="E305" s="255" t="str">
        <f ca="1">IF($B305="","",INDEX(ORCAMENTO!$D:$D,$B305))</f>
        <v/>
      </c>
      <c r="F305" s="255" t="str">
        <f ca="1">IF($B305="","",TRIM(IF(OR(INDEX(ORCAMENTO!$G:$G,$B305)&lt;&gt;"",INDEX(ORCAMENTO!$H:$H,$B305)&lt;&gt;""),"Ano 1; ","")&amp;IF(OR(INDEX(ORCAMENTO!$J:$J,$B305)&lt;&gt;"",INDEX(ORCAMENTO!$K:$K,$B305)&lt;&gt;""),"Ano 2; ","")&amp;IF(OR(INDEX(ORCAMENTO!$M:$M,$B305)&lt;&gt;"",INDEX(ORCAMENTO!$N:$N,$B305)&lt;&gt;""),"Ano 3; ","")&amp;IF(OR(INDEX(ORCAMENTO!$P:$P,$B305)&lt;&gt;"",INDEX(ORCAMENTO!$Q:$Q,$B305)&lt;&gt;""),"Ano 4; ","")&amp;IF(OR(INDEX(ORCAMENTO!$S:$S,$B305)&lt;&gt;"",INDEX(ORCAMENTO!$T:$T,$B305)&lt;&gt;""),"Ano 5; ","")&amp;IF(OR(INDEX(ORCAMENTO!$V:$V,$B305)&lt;&gt;"",INDEX(ORCAMENTO!$W:$W,$B305)&lt;&gt;""),"Ano 6; ","")))</f>
        <v/>
      </c>
      <c r="G305" s="311" t="str">
        <f ca="1">IF($B305="","",IF(INDEX(ORCAMENTO!$G:$G,$B305)&lt;&gt;"",INDEX(ORCAMENTO!$G:$G,$B305),IF(INDEX(ORCAMENTO!$J:$J,$B305)&lt;&gt;"",INDEX(ORCAMENTO!$J:$J,$B305),IF(INDEX(ORCAMENTO!$M:$M,$B305)&lt;&gt;"",INDEX(ORCAMENTO!$M:$M,$B305),IF(INDEX(ORCAMENTO!$P:$P,$B305)&lt;&gt;"",INDEX(ORCAMENTO!$P:$P,$B305),IF(INDEX(ORCAMENTO!$S:$S,$B305)&lt;&gt;"",INDEX(ORCAMENTO!$S:$S,$B305),INDEX(ORCAMENTO!$V:$V,$B305)))))))</f>
        <v/>
      </c>
      <c r="H305" s="312" t="str">
        <f ca="1">IF($B305="","",IF(INDEX(ORCAMENTO!$H:$H,$B305)&lt;&gt;"",INDEX(ORCAMENTO!$H:$H,$B305),IF(INDEX(ORCAMENTO!$K:$K,$B305)&lt;&gt;"",INDEX(ORCAMENTO!$K:$K,$B305),IF(INDEX(ORCAMENTO!$N:$N,$B305)&lt;&gt;"",INDEX(ORCAMENTO!$N:$N,$B305),IF(INDEX(ORCAMENTO!$Q:$Q,$B305)&lt;&gt;"",INDEX(ORCAMENTO!$Q:$Q,$B305),IF(INDEX(ORCAMENTO!$T:$T,$B305)&lt;&gt;"",INDEX(ORCAMENTO!$T:$T,$B305),INDEX(ORCAMENTO!$W:$W,$B305)))))))</f>
        <v/>
      </c>
      <c r="I305" s="255" t="str">
        <f ca="1">IF($B305="","",IF(INDEX(ORCAMENTO!$AI:$AI,$B305)&lt;&gt;"",INDEX(ORCAMENTO!$AI:$AI,$B305),IF(INDEX(ORCAMENTO!$AG:$AG,$B305),"Memorial de cálculo ou anexo obrigatório não informado para item acima do limite.",IF(AND(INDEX(ORCAMENTO!$AC:$AC,$B305),NOT(INDEX(ORCAMENTO!$AE:$AE,$B305))),"Informe pelo menos um ano completo com valor unitário e quantidade.","Pendência identificada automaticamente."))))</f>
        <v/>
      </c>
      <c r="N305" s="255">
        <f t="shared" si="10"/>
        <v>306</v>
      </c>
      <c r="O305" s="255">
        <f ca="1">IF(INDEX(ORCAMENTO!$AI:$AI,$N305)&lt;&gt;"",1,0)</f>
        <v>0</v>
      </c>
      <c r="P305" s="255">
        <f t="shared" ca="1" si="11"/>
        <v>11</v>
      </c>
      <c r="Q305" s="255" t="str">
        <f ca="1">INDEX(ORCAMENTO!$AI:$AI,$N305)</f>
        <v/>
      </c>
    </row>
    <row r="306" spans="2:17" ht="15" customHeight="1" x14ac:dyDescent="0.25">
      <c r="B306" s="255" t="str">
        <f ca="1">IFERROR(INDEX(_AUX_ANALISE!$A$1:$A$2461,MATCH(ROW()-34,_AUX_ANALISE!$C$1:$C$2461,0)),"")</f>
        <v/>
      </c>
      <c r="C306" s="255" t="str">
        <f ca="1">IF($B306="","",INDEX(ORCAMENTO!$B:$B,$B306))</f>
        <v/>
      </c>
      <c r="D306" s="255" t="str">
        <f ca="1">IF($B306="","",INDEX(ORCAMENTO!$E:$E,$B306))</f>
        <v/>
      </c>
      <c r="E306" s="255" t="str">
        <f ca="1">IF($B306="","",INDEX(ORCAMENTO!$D:$D,$B306))</f>
        <v/>
      </c>
      <c r="F306" s="255" t="str">
        <f ca="1">IF($B306="","",TRIM(IF(OR(INDEX(ORCAMENTO!$G:$G,$B306)&lt;&gt;"",INDEX(ORCAMENTO!$H:$H,$B306)&lt;&gt;""),"Ano 1; ","")&amp;IF(OR(INDEX(ORCAMENTO!$J:$J,$B306)&lt;&gt;"",INDEX(ORCAMENTO!$K:$K,$B306)&lt;&gt;""),"Ano 2; ","")&amp;IF(OR(INDEX(ORCAMENTO!$M:$M,$B306)&lt;&gt;"",INDEX(ORCAMENTO!$N:$N,$B306)&lt;&gt;""),"Ano 3; ","")&amp;IF(OR(INDEX(ORCAMENTO!$P:$P,$B306)&lt;&gt;"",INDEX(ORCAMENTO!$Q:$Q,$B306)&lt;&gt;""),"Ano 4; ","")&amp;IF(OR(INDEX(ORCAMENTO!$S:$S,$B306)&lt;&gt;"",INDEX(ORCAMENTO!$T:$T,$B306)&lt;&gt;""),"Ano 5; ","")&amp;IF(OR(INDEX(ORCAMENTO!$V:$V,$B306)&lt;&gt;"",INDEX(ORCAMENTO!$W:$W,$B306)&lt;&gt;""),"Ano 6; ","")))</f>
        <v/>
      </c>
      <c r="G306" s="311" t="str">
        <f ca="1">IF($B306="","",IF(INDEX(ORCAMENTO!$G:$G,$B306)&lt;&gt;"",INDEX(ORCAMENTO!$G:$G,$B306),IF(INDEX(ORCAMENTO!$J:$J,$B306)&lt;&gt;"",INDEX(ORCAMENTO!$J:$J,$B306),IF(INDEX(ORCAMENTO!$M:$M,$B306)&lt;&gt;"",INDEX(ORCAMENTO!$M:$M,$B306),IF(INDEX(ORCAMENTO!$P:$P,$B306)&lt;&gt;"",INDEX(ORCAMENTO!$P:$P,$B306),IF(INDEX(ORCAMENTO!$S:$S,$B306)&lt;&gt;"",INDEX(ORCAMENTO!$S:$S,$B306),INDEX(ORCAMENTO!$V:$V,$B306)))))))</f>
        <v/>
      </c>
      <c r="H306" s="312" t="str">
        <f ca="1">IF($B306="","",IF(INDEX(ORCAMENTO!$H:$H,$B306)&lt;&gt;"",INDEX(ORCAMENTO!$H:$H,$B306),IF(INDEX(ORCAMENTO!$K:$K,$B306)&lt;&gt;"",INDEX(ORCAMENTO!$K:$K,$B306),IF(INDEX(ORCAMENTO!$N:$N,$B306)&lt;&gt;"",INDEX(ORCAMENTO!$N:$N,$B306),IF(INDEX(ORCAMENTO!$Q:$Q,$B306)&lt;&gt;"",INDEX(ORCAMENTO!$Q:$Q,$B306),IF(INDEX(ORCAMENTO!$T:$T,$B306)&lt;&gt;"",INDEX(ORCAMENTO!$T:$T,$B306),INDEX(ORCAMENTO!$W:$W,$B306)))))))</f>
        <v/>
      </c>
      <c r="I306" s="255" t="str">
        <f ca="1">IF($B306="","",IF(INDEX(ORCAMENTO!$AI:$AI,$B306)&lt;&gt;"",INDEX(ORCAMENTO!$AI:$AI,$B306),IF(INDEX(ORCAMENTO!$AG:$AG,$B306),"Memorial de cálculo ou anexo obrigatório não informado para item acima do limite.",IF(AND(INDEX(ORCAMENTO!$AC:$AC,$B306),NOT(INDEX(ORCAMENTO!$AE:$AE,$B306))),"Informe pelo menos um ano completo com valor unitário e quantidade.","Pendência identificada automaticamente."))))</f>
        <v/>
      </c>
      <c r="N306" s="255">
        <f t="shared" si="10"/>
        <v>307</v>
      </c>
      <c r="O306" s="255">
        <f ca="1">IF(INDEX(ORCAMENTO!$AI:$AI,$N306)&lt;&gt;"",1,0)</f>
        <v>0</v>
      </c>
      <c r="P306" s="255">
        <f t="shared" ca="1" si="11"/>
        <v>11</v>
      </c>
      <c r="Q306" s="255" t="str">
        <f ca="1">INDEX(ORCAMENTO!$AI:$AI,$N306)</f>
        <v/>
      </c>
    </row>
    <row r="307" spans="2:17" ht="15" customHeight="1" x14ac:dyDescent="0.25">
      <c r="B307" s="255" t="str">
        <f ca="1">IFERROR(INDEX(_AUX_ANALISE!$A$1:$A$2461,MATCH(ROW()-34,_AUX_ANALISE!$C$1:$C$2461,0)),"")</f>
        <v/>
      </c>
      <c r="C307" s="255" t="str">
        <f ca="1">IF($B307="","",INDEX(ORCAMENTO!$B:$B,$B307))</f>
        <v/>
      </c>
      <c r="D307" s="255" t="str">
        <f ca="1">IF($B307="","",INDEX(ORCAMENTO!$E:$E,$B307))</f>
        <v/>
      </c>
      <c r="E307" s="255" t="str">
        <f ca="1">IF($B307="","",INDEX(ORCAMENTO!$D:$D,$B307))</f>
        <v/>
      </c>
      <c r="F307" s="255" t="str">
        <f ca="1">IF($B307="","",TRIM(IF(OR(INDEX(ORCAMENTO!$G:$G,$B307)&lt;&gt;"",INDEX(ORCAMENTO!$H:$H,$B307)&lt;&gt;""),"Ano 1; ","")&amp;IF(OR(INDEX(ORCAMENTO!$J:$J,$B307)&lt;&gt;"",INDEX(ORCAMENTO!$K:$K,$B307)&lt;&gt;""),"Ano 2; ","")&amp;IF(OR(INDEX(ORCAMENTO!$M:$M,$B307)&lt;&gt;"",INDEX(ORCAMENTO!$N:$N,$B307)&lt;&gt;""),"Ano 3; ","")&amp;IF(OR(INDEX(ORCAMENTO!$P:$P,$B307)&lt;&gt;"",INDEX(ORCAMENTO!$Q:$Q,$B307)&lt;&gt;""),"Ano 4; ","")&amp;IF(OR(INDEX(ORCAMENTO!$S:$S,$B307)&lt;&gt;"",INDEX(ORCAMENTO!$T:$T,$B307)&lt;&gt;""),"Ano 5; ","")&amp;IF(OR(INDEX(ORCAMENTO!$V:$V,$B307)&lt;&gt;"",INDEX(ORCAMENTO!$W:$W,$B307)&lt;&gt;""),"Ano 6; ","")))</f>
        <v/>
      </c>
      <c r="G307" s="311" t="str">
        <f ca="1">IF($B307="","",IF(INDEX(ORCAMENTO!$G:$G,$B307)&lt;&gt;"",INDEX(ORCAMENTO!$G:$G,$B307),IF(INDEX(ORCAMENTO!$J:$J,$B307)&lt;&gt;"",INDEX(ORCAMENTO!$J:$J,$B307),IF(INDEX(ORCAMENTO!$M:$M,$B307)&lt;&gt;"",INDEX(ORCAMENTO!$M:$M,$B307),IF(INDEX(ORCAMENTO!$P:$P,$B307)&lt;&gt;"",INDEX(ORCAMENTO!$P:$P,$B307),IF(INDEX(ORCAMENTO!$S:$S,$B307)&lt;&gt;"",INDEX(ORCAMENTO!$S:$S,$B307),INDEX(ORCAMENTO!$V:$V,$B307)))))))</f>
        <v/>
      </c>
      <c r="H307" s="312" t="str">
        <f ca="1">IF($B307="","",IF(INDEX(ORCAMENTO!$H:$H,$B307)&lt;&gt;"",INDEX(ORCAMENTO!$H:$H,$B307),IF(INDEX(ORCAMENTO!$K:$K,$B307)&lt;&gt;"",INDEX(ORCAMENTO!$K:$K,$B307),IF(INDEX(ORCAMENTO!$N:$N,$B307)&lt;&gt;"",INDEX(ORCAMENTO!$N:$N,$B307),IF(INDEX(ORCAMENTO!$Q:$Q,$B307)&lt;&gt;"",INDEX(ORCAMENTO!$Q:$Q,$B307),IF(INDEX(ORCAMENTO!$T:$T,$B307)&lt;&gt;"",INDEX(ORCAMENTO!$T:$T,$B307),INDEX(ORCAMENTO!$W:$W,$B307)))))))</f>
        <v/>
      </c>
      <c r="I307" s="255" t="str">
        <f ca="1">IF($B307="","",IF(INDEX(ORCAMENTO!$AI:$AI,$B307)&lt;&gt;"",INDEX(ORCAMENTO!$AI:$AI,$B307),IF(INDEX(ORCAMENTO!$AG:$AG,$B307),"Memorial de cálculo ou anexo obrigatório não informado para item acima do limite.",IF(AND(INDEX(ORCAMENTO!$AC:$AC,$B307),NOT(INDEX(ORCAMENTO!$AE:$AE,$B307))),"Informe pelo menos um ano completo com valor unitário e quantidade.","Pendência identificada automaticamente."))))</f>
        <v/>
      </c>
      <c r="N307" s="255">
        <f t="shared" si="10"/>
        <v>308</v>
      </c>
      <c r="O307" s="255">
        <f ca="1">IF(INDEX(ORCAMENTO!$AI:$AI,$N307)&lt;&gt;"",1,0)</f>
        <v>0</v>
      </c>
      <c r="P307" s="255">
        <f t="shared" ca="1" si="11"/>
        <v>11</v>
      </c>
      <c r="Q307" s="255" t="str">
        <f ca="1">INDEX(ORCAMENTO!$AI:$AI,$N307)</f>
        <v/>
      </c>
    </row>
    <row r="308" spans="2:17" ht="15" customHeight="1" x14ac:dyDescent="0.25">
      <c r="B308" s="255" t="str">
        <f ca="1">IFERROR(INDEX(_AUX_ANALISE!$A$1:$A$2461,MATCH(ROW()-34,_AUX_ANALISE!$C$1:$C$2461,0)),"")</f>
        <v/>
      </c>
      <c r="C308" s="255" t="str">
        <f ca="1">IF($B308="","",INDEX(ORCAMENTO!$B:$B,$B308))</f>
        <v/>
      </c>
      <c r="D308" s="255" t="str">
        <f ca="1">IF($B308="","",INDEX(ORCAMENTO!$E:$E,$B308))</f>
        <v/>
      </c>
      <c r="E308" s="255" t="str">
        <f ca="1">IF($B308="","",INDEX(ORCAMENTO!$D:$D,$B308))</f>
        <v/>
      </c>
      <c r="F308" s="255" t="str">
        <f ca="1">IF($B308="","",TRIM(IF(OR(INDEX(ORCAMENTO!$G:$G,$B308)&lt;&gt;"",INDEX(ORCAMENTO!$H:$H,$B308)&lt;&gt;""),"Ano 1; ","")&amp;IF(OR(INDEX(ORCAMENTO!$J:$J,$B308)&lt;&gt;"",INDEX(ORCAMENTO!$K:$K,$B308)&lt;&gt;""),"Ano 2; ","")&amp;IF(OR(INDEX(ORCAMENTO!$M:$M,$B308)&lt;&gt;"",INDEX(ORCAMENTO!$N:$N,$B308)&lt;&gt;""),"Ano 3; ","")&amp;IF(OR(INDEX(ORCAMENTO!$P:$P,$B308)&lt;&gt;"",INDEX(ORCAMENTO!$Q:$Q,$B308)&lt;&gt;""),"Ano 4; ","")&amp;IF(OR(INDEX(ORCAMENTO!$S:$S,$B308)&lt;&gt;"",INDEX(ORCAMENTO!$T:$T,$B308)&lt;&gt;""),"Ano 5; ","")&amp;IF(OR(INDEX(ORCAMENTO!$V:$V,$B308)&lt;&gt;"",INDEX(ORCAMENTO!$W:$W,$B308)&lt;&gt;""),"Ano 6; ","")))</f>
        <v/>
      </c>
      <c r="G308" s="311" t="str">
        <f ca="1">IF($B308="","",IF(INDEX(ORCAMENTO!$G:$G,$B308)&lt;&gt;"",INDEX(ORCAMENTO!$G:$G,$B308),IF(INDEX(ORCAMENTO!$J:$J,$B308)&lt;&gt;"",INDEX(ORCAMENTO!$J:$J,$B308),IF(INDEX(ORCAMENTO!$M:$M,$B308)&lt;&gt;"",INDEX(ORCAMENTO!$M:$M,$B308),IF(INDEX(ORCAMENTO!$P:$P,$B308)&lt;&gt;"",INDEX(ORCAMENTO!$P:$P,$B308),IF(INDEX(ORCAMENTO!$S:$S,$B308)&lt;&gt;"",INDEX(ORCAMENTO!$S:$S,$B308),INDEX(ORCAMENTO!$V:$V,$B308)))))))</f>
        <v/>
      </c>
      <c r="H308" s="312" t="str">
        <f ca="1">IF($B308="","",IF(INDEX(ORCAMENTO!$H:$H,$B308)&lt;&gt;"",INDEX(ORCAMENTO!$H:$H,$B308),IF(INDEX(ORCAMENTO!$K:$K,$B308)&lt;&gt;"",INDEX(ORCAMENTO!$K:$K,$B308),IF(INDEX(ORCAMENTO!$N:$N,$B308)&lt;&gt;"",INDEX(ORCAMENTO!$N:$N,$B308),IF(INDEX(ORCAMENTO!$Q:$Q,$B308)&lt;&gt;"",INDEX(ORCAMENTO!$Q:$Q,$B308),IF(INDEX(ORCAMENTO!$T:$T,$B308)&lt;&gt;"",INDEX(ORCAMENTO!$T:$T,$B308),INDEX(ORCAMENTO!$W:$W,$B308)))))))</f>
        <v/>
      </c>
      <c r="I308" s="255" t="str">
        <f ca="1">IF($B308="","",IF(INDEX(ORCAMENTO!$AI:$AI,$B308)&lt;&gt;"",INDEX(ORCAMENTO!$AI:$AI,$B308),IF(INDEX(ORCAMENTO!$AG:$AG,$B308),"Memorial de cálculo ou anexo obrigatório não informado para item acima do limite.",IF(AND(INDEX(ORCAMENTO!$AC:$AC,$B308),NOT(INDEX(ORCAMENTO!$AE:$AE,$B308))),"Informe pelo menos um ano completo com valor unitário e quantidade.","Pendência identificada automaticamente."))))</f>
        <v/>
      </c>
      <c r="N308" s="255">
        <f t="shared" si="10"/>
        <v>309</v>
      </c>
      <c r="O308" s="255">
        <f ca="1">IF(INDEX(ORCAMENTO!$AI:$AI,$N308)&lt;&gt;"",1,0)</f>
        <v>0</v>
      </c>
      <c r="P308" s="255">
        <f t="shared" ca="1" si="11"/>
        <v>11</v>
      </c>
      <c r="Q308" s="255" t="str">
        <f ca="1">INDEX(ORCAMENTO!$AI:$AI,$N308)</f>
        <v/>
      </c>
    </row>
    <row r="309" spans="2:17" ht="15" customHeight="1" x14ac:dyDescent="0.25">
      <c r="B309" s="255" t="str">
        <f ca="1">IFERROR(INDEX(_AUX_ANALISE!$A$1:$A$2461,MATCH(ROW()-34,_AUX_ANALISE!$C$1:$C$2461,0)),"")</f>
        <v/>
      </c>
      <c r="C309" s="255" t="str">
        <f ca="1">IF($B309="","",INDEX(ORCAMENTO!$B:$B,$B309))</f>
        <v/>
      </c>
      <c r="D309" s="255" t="str">
        <f ca="1">IF($B309="","",INDEX(ORCAMENTO!$E:$E,$B309))</f>
        <v/>
      </c>
      <c r="E309" s="255" t="str">
        <f ca="1">IF($B309="","",INDEX(ORCAMENTO!$D:$D,$B309))</f>
        <v/>
      </c>
      <c r="F309" s="255" t="str">
        <f ca="1">IF($B309="","",TRIM(IF(OR(INDEX(ORCAMENTO!$G:$G,$B309)&lt;&gt;"",INDEX(ORCAMENTO!$H:$H,$B309)&lt;&gt;""),"Ano 1; ","")&amp;IF(OR(INDEX(ORCAMENTO!$J:$J,$B309)&lt;&gt;"",INDEX(ORCAMENTO!$K:$K,$B309)&lt;&gt;""),"Ano 2; ","")&amp;IF(OR(INDEX(ORCAMENTO!$M:$M,$B309)&lt;&gt;"",INDEX(ORCAMENTO!$N:$N,$B309)&lt;&gt;""),"Ano 3; ","")&amp;IF(OR(INDEX(ORCAMENTO!$P:$P,$B309)&lt;&gt;"",INDEX(ORCAMENTO!$Q:$Q,$B309)&lt;&gt;""),"Ano 4; ","")&amp;IF(OR(INDEX(ORCAMENTO!$S:$S,$B309)&lt;&gt;"",INDEX(ORCAMENTO!$T:$T,$B309)&lt;&gt;""),"Ano 5; ","")&amp;IF(OR(INDEX(ORCAMENTO!$V:$V,$B309)&lt;&gt;"",INDEX(ORCAMENTO!$W:$W,$B309)&lt;&gt;""),"Ano 6; ","")))</f>
        <v/>
      </c>
      <c r="G309" s="311" t="str">
        <f ca="1">IF($B309="","",IF(INDEX(ORCAMENTO!$G:$G,$B309)&lt;&gt;"",INDEX(ORCAMENTO!$G:$G,$B309),IF(INDEX(ORCAMENTO!$J:$J,$B309)&lt;&gt;"",INDEX(ORCAMENTO!$J:$J,$B309),IF(INDEX(ORCAMENTO!$M:$M,$B309)&lt;&gt;"",INDEX(ORCAMENTO!$M:$M,$B309),IF(INDEX(ORCAMENTO!$P:$P,$B309)&lt;&gt;"",INDEX(ORCAMENTO!$P:$P,$B309),IF(INDEX(ORCAMENTO!$S:$S,$B309)&lt;&gt;"",INDEX(ORCAMENTO!$S:$S,$B309),INDEX(ORCAMENTO!$V:$V,$B309)))))))</f>
        <v/>
      </c>
      <c r="H309" s="312" t="str">
        <f ca="1">IF($B309="","",IF(INDEX(ORCAMENTO!$H:$H,$B309)&lt;&gt;"",INDEX(ORCAMENTO!$H:$H,$B309),IF(INDEX(ORCAMENTO!$K:$K,$B309)&lt;&gt;"",INDEX(ORCAMENTO!$K:$K,$B309),IF(INDEX(ORCAMENTO!$N:$N,$B309)&lt;&gt;"",INDEX(ORCAMENTO!$N:$N,$B309),IF(INDEX(ORCAMENTO!$Q:$Q,$B309)&lt;&gt;"",INDEX(ORCAMENTO!$Q:$Q,$B309),IF(INDEX(ORCAMENTO!$T:$T,$B309)&lt;&gt;"",INDEX(ORCAMENTO!$T:$T,$B309),INDEX(ORCAMENTO!$W:$W,$B309)))))))</f>
        <v/>
      </c>
      <c r="I309" s="255" t="str">
        <f ca="1">IF($B309="","",IF(INDEX(ORCAMENTO!$AI:$AI,$B309)&lt;&gt;"",INDEX(ORCAMENTO!$AI:$AI,$B309),IF(INDEX(ORCAMENTO!$AG:$AG,$B309),"Memorial de cálculo ou anexo obrigatório não informado para item acima do limite.",IF(AND(INDEX(ORCAMENTO!$AC:$AC,$B309),NOT(INDEX(ORCAMENTO!$AE:$AE,$B309))),"Informe pelo menos um ano completo com valor unitário e quantidade.","Pendência identificada automaticamente."))))</f>
        <v/>
      </c>
      <c r="N309" s="255">
        <f t="shared" si="10"/>
        <v>310</v>
      </c>
      <c r="O309" s="255">
        <f ca="1">IF(INDEX(ORCAMENTO!$AI:$AI,$N309)&lt;&gt;"",1,0)</f>
        <v>0</v>
      </c>
      <c r="P309" s="255">
        <f t="shared" ca="1" si="11"/>
        <v>11</v>
      </c>
      <c r="Q309" s="255" t="str">
        <f ca="1">INDEX(ORCAMENTO!$AI:$AI,$N309)</f>
        <v/>
      </c>
    </row>
    <row r="310" spans="2:17" ht="15" customHeight="1" x14ac:dyDescent="0.25">
      <c r="B310" s="255" t="str">
        <f ca="1">IFERROR(INDEX(_AUX_ANALISE!$A$1:$A$2461,MATCH(ROW()-34,_AUX_ANALISE!$C$1:$C$2461,0)),"")</f>
        <v/>
      </c>
      <c r="C310" s="255" t="str">
        <f ca="1">IF($B310="","",INDEX(ORCAMENTO!$B:$B,$B310))</f>
        <v/>
      </c>
      <c r="D310" s="255" t="str">
        <f ca="1">IF($B310="","",INDEX(ORCAMENTO!$E:$E,$B310))</f>
        <v/>
      </c>
      <c r="E310" s="255" t="str">
        <f ca="1">IF($B310="","",INDEX(ORCAMENTO!$D:$D,$B310))</f>
        <v/>
      </c>
      <c r="F310" s="255" t="str">
        <f ca="1">IF($B310="","",TRIM(IF(OR(INDEX(ORCAMENTO!$G:$G,$B310)&lt;&gt;"",INDEX(ORCAMENTO!$H:$H,$B310)&lt;&gt;""),"Ano 1; ","")&amp;IF(OR(INDEX(ORCAMENTO!$J:$J,$B310)&lt;&gt;"",INDEX(ORCAMENTO!$K:$K,$B310)&lt;&gt;""),"Ano 2; ","")&amp;IF(OR(INDEX(ORCAMENTO!$M:$M,$B310)&lt;&gt;"",INDEX(ORCAMENTO!$N:$N,$B310)&lt;&gt;""),"Ano 3; ","")&amp;IF(OR(INDEX(ORCAMENTO!$P:$P,$B310)&lt;&gt;"",INDEX(ORCAMENTO!$Q:$Q,$B310)&lt;&gt;""),"Ano 4; ","")&amp;IF(OR(INDEX(ORCAMENTO!$S:$S,$B310)&lt;&gt;"",INDEX(ORCAMENTO!$T:$T,$B310)&lt;&gt;""),"Ano 5; ","")&amp;IF(OR(INDEX(ORCAMENTO!$V:$V,$B310)&lt;&gt;"",INDEX(ORCAMENTO!$W:$W,$B310)&lt;&gt;""),"Ano 6; ","")))</f>
        <v/>
      </c>
      <c r="G310" s="311" t="str">
        <f ca="1">IF($B310="","",IF(INDEX(ORCAMENTO!$G:$G,$B310)&lt;&gt;"",INDEX(ORCAMENTO!$G:$G,$B310),IF(INDEX(ORCAMENTO!$J:$J,$B310)&lt;&gt;"",INDEX(ORCAMENTO!$J:$J,$B310),IF(INDEX(ORCAMENTO!$M:$M,$B310)&lt;&gt;"",INDEX(ORCAMENTO!$M:$M,$B310),IF(INDEX(ORCAMENTO!$P:$P,$B310)&lt;&gt;"",INDEX(ORCAMENTO!$P:$P,$B310),IF(INDEX(ORCAMENTO!$S:$S,$B310)&lt;&gt;"",INDEX(ORCAMENTO!$S:$S,$B310),INDEX(ORCAMENTO!$V:$V,$B310)))))))</f>
        <v/>
      </c>
      <c r="H310" s="312" t="str">
        <f ca="1">IF($B310="","",IF(INDEX(ORCAMENTO!$H:$H,$B310)&lt;&gt;"",INDEX(ORCAMENTO!$H:$H,$B310),IF(INDEX(ORCAMENTO!$K:$K,$B310)&lt;&gt;"",INDEX(ORCAMENTO!$K:$K,$B310),IF(INDEX(ORCAMENTO!$N:$N,$B310)&lt;&gt;"",INDEX(ORCAMENTO!$N:$N,$B310),IF(INDEX(ORCAMENTO!$Q:$Q,$B310)&lt;&gt;"",INDEX(ORCAMENTO!$Q:$Q,$B310),IF(INDEX(ORCAMENTO!$T:$T,$B310)&lt;&gt;"",INDEX(ORCAMENTO!$T:$T,$B310),INDEX(ORCAMENTO!$W:$W,$B310)))))))</f>
        <v/>
      </c>
      <c r="I310" s="255" t="str">
        <f ca="1">IF($B310="","",IF(INDEX(ORCAMENTO!$AI:$AI,$B310)&lt;&gt;"",INDEX(ORCAMENTO!$AI:$AI,$B310),IF(INDEX(ORCAMENTO!$AG:$AG,$B310),"Memorial de cálculo ou anexo obrigatório não informado para item acima do limite.",IF(AND(INDEX(ORCAMENTO!$AC:$AC,$B310),NOT(INDEX(ORCAMENTO!$AE:$AE,$B310))),"Informe pelo menos um ano completo com valor unitário e quantidade.","Pendência identificada automaticamente."))))</f>
        <v/>
      </c>
      <c r="N310" s="255">
        <f t="shared" si="10"/>
        <v>311</v>
      </c>
      <c r="O310" s="255">
        <f ca="1">IF(INDEX(ORCAMENTO!$AI:$AI,$N310)&lt;&gt;"",1,0)</f>
        <v>0</v>
      </c>
      <c r="P310" s="255">
        <f t="shared" ca="1" si="11"/>
        <v>11</v>
      </c>
      <c r="Q310" s="255" t="str">
        <f ca="1">INDEX(ORCAMENTO!$AI:$AI,$N310)</f>
        <v/>
      </c>
    </row>
    <row r="311" spans="2:17" ht="15" customHeight="1" x14ac:dyDescent="0.25">
      <c r="B311" s="255" t="str">
        <f ca="1">IFERROR(INDEX(_AUX_ANALISE!$A$1:$A$2461,MATCH(ROW()-34,_AUX_ANALISE!$C$1:$C$2461,0)),"")</f>
        <v/>
      </c>
      <c r="C311" s="255" t="str">
        <f ca="1">IF($B311="","",INDEX(ORCAMENTO!$B:$B,$B311))</f>
        <v/>
      </c>
      <c r="D311" s="255" t="str">
        <f ca="1">IF($B311="","",INDEX(ORCAMENTO!$E:$E,$B311))</f>
        <v/>
      </c>
      <c r="E311" s="255" t="str">
        <f ca="1">IF($B311="","",INDEX(ORCAMENTO!$D:$D,$B311))</f>
        <v/>
      </c>
      <c r="F311" s="255" t="str">
        <f ca="1">IF($B311="","",TRIM(IF(OR(INDEX(ORCAMENTO!$G:$G,$B311)&lt;&gt;"",INDEX(ORCAMENTO!$H:$H,$B311)&lt;&gt;""),"Ano 1; ","")&amp;IF(OR(INDEX(ORCAMENTO!$J:$J,$B311)&lt;&gt;"",INDEX(ORCAMENTO!$K:$K,$B311)&lt;&gt;""),"Ano 2; ","")&amp;IF(OR(INDEX(ORCAMENTO!$M:$M,$B311)&lt;&gt;"",INDEX(ORCAMENTO!$N:$N,$B311)&lt;&gt;""),"Ano 3; ","")&amp;IF(OR(INDEX(ORCAMENTO!$P:$P,$B311)&lt;&gt;"",INDEX(ORCAMENTO!$Q:$Q,$B311)&lt;&gt;""),"Ano 4; ","")&amp;IF(OR(INDEX(ORCAMENTO!$S:$S,$B311)&lt;&gt;"",INDEX(ORCAMENTO!$T:$T,$B311)&lt;&gt;""),"Ano 5; ","")&amp;IF(OR(INDEX(ORCAMENTO!$V:$V,$B311)&lt;&gt;"",INDEX(ORCAMENTO!$W:$W,$B311)&lt;&gt;""),"Ano 6; ","")))</f>
        <v/>
      </c>
      <c r="G311" s="311" t="str">
        <f ca="1">IF($B311="","",IF(INDEX(ORCAMENTO!$G:$G,$B311)&lt;&gt;"",INDEX(ORCAMENTO!$G:$G,$B311),IF(INDEX(ORCAMENTO!$J:$J,$B311)&lt;&gt;"",INDEX(ORCAMENTO!$J:$J,$B311),IF(INDEX(ORCAMENTO!$M:$M,$B311)&lt;&gt;"",INDEX(ORCAMENTO!$M:$M,$B311),IF(INDEX(ORCAMENTO!$P:$P,$B311)&lt;&gt;"",INDEX(ORCAMENTO!$P:$P,$B311),IF(INDEX(ORCAMENTO!$S:$S,$B311)&lt;&gt;"",INDEX(ORCAMENTO!$S:$S,$B311),INDEX(ORCAMENTO!$V:$V,$B311)))))))</f>
        <v/>
      </c>
      <c r="H311" s="312" t="str">
        <f ca="1">IF($B311="","",IF(INDEX(ORCAMENTO!$H:$H,$B311)&lt;&gt;"",INDEX(ORCAMENTO!$H:$H,$B311),IF(INDEX(ORCAMENTO!$K:$K,$B311)&lt;&gt;"",INDEX(ORCAMENTO!$K:$K,$B311),IF(INDEX(ORCAMENTO!$N:$N,$B311)&lt;&gt;"",INDEX(ORCAMENTO!$N:$N,$B311),IF(INDEX(ORCAMENTO!$Q:$Q,$B311)&lt;&gt;"",INDEX(ORCAMENTO!$Q:$Q,$B311),IF(INDEX(ORCAMENTO!$T:$T,$B311)&lt;&gt;"",INDEX(ORCAMENTO!$T:$T,$B311),INDEX(ORCAMENTO!$W:$W,$B311)))))))</f>
        <v/>
      </c>
      <c r="I311" s="255" t="str">
        <f ca="1">IF($B311="","",IF(INDEX(ORCAMENTO!$AI:$AI,$B311)&lt;&gt;"",INDEX(ORCAMENTO!$AI:$AI,$B311),IF(INDEX(ORCAMENTO!$AG:$AG,$B311),"Memorial de cálculo ou anexo obrigatório não informado para item acima do limite.",IF(AND(INDEX(ORCAMENTO!$AC:$AC,$B311),NOT(INDEX(ORCAMENTO!$AE:$AE,$B311))),"Informe pelo menos um ano completo com valor unitário e quantidade.","Pendência identificada automaticamente."))))</f>
        <v/>
      </c>
      <c r="N311" s="255">
        <f t="shared" si="10"/>
        <v>312</v>
      </c>
      <c r="O311" s="255">
        <f ca="1">IF(INDEX(ORCAMENTO!$AI:$AI,$N311)&lt;&gt;"",1,0)</f>
        <v>0</v>
      </c>
      <c r="P311" s="255">
        <f t="shared" ca="1" si="11"/>
        <v>11</v>
      </c>
      <c r="Q311" s="255" t="str">
        <f ca="1">INDEX(ORCAMENTO!$AI:$AI,$N311)</f>
        <v/>
      </c>
    </row>
    <row r="312" spans="2:17" ht="15" customHeight="1" x14ac:dyDescent="0.25">
      <c r="B312" s="255" t="str">
        <f ca="1">IFERROR(INDEX(_AUX_ANALISE!$A$1:$A$2461,MATCH(ROW()-34,_AUX_ANALISE!$C$1:$C$2461,0)),"")</f>
        <v/>
      </c>
      <c r="C312" s="255" t="str">
        <f ca="1">IF($B312="","",INDEX(ORCAMENTO!$B:$B,$B312))</f>
        <v/>
      </c>
      <c r="D312" s="255" t="str">
        <f ca="1">IF($B312="","",INDEX(ORCAMENTO!$E:$E,$B312))</f>
        <v/>
      </c>
      <c r="E312" s="255" t="str">
        <f ca="1">IF($B312="","",INDEX(ORCAMENTO!$D:$D,$B312))</f>
        <v/>
      </c>
      <c r="F312" s="255" t="str">
        <f ca="1">IF($B312="","",TRIM(IF(OR(INDEX(ORCAMENTO!$G:$G,$B312)&lt;&gt;"",INDEX(ORCAMENTO!$H:$H,$B312)&lt;&gt;""),"Ano 1; ","")&amp;IF(OR(INDEX(ORCAMENTO!$J:$J,$B312)&lt;&gt;"",INDEX(ORCAMENTO!$K:$K,$B312)&lt;&gt;""),"Ano 2; ","")&amp;IF(OR(INDEX(ORCAMENTO!$M:$M,$B312)&lt;&gt;"",INDEX(ORCAMENTO!$N:$N,$B312)&lt;&gt;""),"Ano 3; ","")&amp;IF(OR(INDEX(ORCAMENTO!$P:$P,$B312)&lt;&gt;"",INDEX(ORCAMENTO!$Q:$Q,$B312)&lt;&gt;""),"Ano 4; ","")&amp;IF(OR(INDEX(ORCAMENTO!$S:$S,$B312)&lt;&gt;"",INDEX(ORCAMENTO!$T:$T,$B312)&lt;&gt;""),"Ano 5; ","")&amp;IF(OR(INDEX(ORCAMENTO!$V:$V,$B312)&lt;&gt;"",INDEX(ORCAMENTO!$W:$W,$B312)&lt;&gt;""),"Ano 6; ","")))</f>
        <v/>
      </c>
      <c r="G312" s="311" t="str">
        <f ca="1">IF($B312="","",IF(INDEX(ORCAMENTO!$G:$G,$B312)&lt;&gt;"",INDEX(ORCAMENTO!$G:$G,$B312),IF(INDEX(ORCAMENTO!$J:$J,$B312)&lt;&gt;"",INDEX(ORCAMENTO!$J:$J,$B312),IF(INDEX(ORCAMENTO!$M:$M,$B312)&lt;&gt;"",INDEX(ORCAMENTO!$M:$M,$B312),IF(INDEX(ORCAMENTO!$P:$P,$B312)&lt;&gt;"",INDEX(ORCAMENTO!$P:$P,$B312),IF(INDEX(ORCAMENTO!$S:$S,$B312)&lt;&gt;"",INDEX(ORCAMENTO!$S:$S,$B312),INDEX(ORCAMENTO!$V:$V,$B312)))))))</f>
        <v/>
      </c>
      <c r="H312" s="312" t="str">
        <f ca="1">IF($B312="","",IF(INDEX(ORCAMENTO!$H:$H,$B312)&lt;&gt;"",INDEX(ORCAMENTO!$H:$H,$B312),IF(INDEX(ORCAMENTO!$K:$K,$B312)&lt;&gt;"",INDEX(ORCAMENTO!$K:$K,$B312),IF(INDEX(ORCAMENTO!$N:$N,$B312)&lt;&gt;"",INDEX(ORCAMENTO!$N:$N,$B312),IF(INDEX(ORCAMENTO!$Q:$Q,$B312)&lt;&gt;"",INDEX(ORCAMENTO!$Q:$Q,$B312),IF(INDEX(ORCAMENTO!$T:$T,$B312)&lt;&gt;"",INDEX(ORCAMENTO!$T:$T,$B312),INDEX(ORCAMENTO!$W:$W,$B312)))))))</f>
        <v/>
      </c>
      <c r="I312" s="255" t="str">
        <f ca="1">IF($B312="","",IF(INDEX(ORCAMENTO!$AI:$AI,$B312)&lt;&gt;"",INDEX(ORCAMENTO!$AI:$AI,$B312),IF(INDEX(ORCAMENTO!$AG:$AG,$B312),"Memorial de cálculo ou anexo obrigatório não informado para item acima do limite.",IF(AND(INDEX(ORCAMENTO!$AC:$AC,$B312),NOT(INDEX(ORCAMENTO!$AE:$AE,$B312))),"Informe pelo menos um ano completo com valor unitário e quantidade.","Pendência identificada automaticamente."))))</f>
        <v/>
      </c>
      <c r="N312" s="255">
        <f t="shared" si="10"/>
        <v>313</v>
      </c>
      <c r="O312" s="255">
        <f ca="1">IF(INDEX(ORCAMENTO!$AI:$AI,$N312)&lt;&gt;"",1,0)</f>
        <v>0</v>
      </c>
      <c r="P312" s="255">
        <f t="shared" ca="1" si="11"/>
        <v>11</v>
      </c>
      <c r="Q312" s="255" t="str">
        <f ca="1">INDEX(ORCAMENTO!$AI:$AI,$N312)</f>
        <v/>
      </c>
    </row>
    <row r="313" spans="2:17" ht="15" customHeight="1" x14ac:dyDescent="0.25">
      <c r="B313" s="255" t="str">
        <f ca="1">IFERROR(INDEX(_AUX_ANALISE!$A$1:$A$2461,MATCH(ROW()-34,_AUX_ANALISE!$C$1:$C$2461,0)),"")</f>
        <v/>
      </c>
      <c r="C313" s="255" t="str">
        <f ca="1">IF($B313="","",INDEX(ORCAMENTO!$B:$B,$B313))</f>
        <v/>
      </c>
      <c r="D313" s="255" t="str">
        <f ca="1">IF($B313="","",INDEX(ORCAMENTO!$E:$E,$B313))</f>
        <v/>
      </c>
      <c r="E313" s="255" t="str">
        <f ca="1">IF($B313="","",INDEX(ORCAMENTO!$D:$D,$B313))</f>
        <v/>
      </c>
      <c r="F313" s="255" t="str">
        <f ca="1">IF($B313="","",TRIM(IF(OR(INDEX(ORCAMENTO!$G:$G,$B313)&lt;&gt;"",INDEX(ORCAMENTO!$H:$H,$B313)&lt;&gt;""),"Ano 1; ","")&amp;IF(OR(INDEX(ORCAMENTO!$J:$J,$B313)&lt;&gt;"",INDEX(ORCAMENTO!$K:$K,$B313)&lt;&gt;""),"Ano 2; ","")&amp;IF(OR(INDEX(ORCAMENTO!$M:$M,$B313)&lt;&gt;"",INDEX(ORCAMENTO!$N:$N,$B313)&lt;&gt;""),"Ano 3; ","")&amp;IF(OR(INDEX(ORCAMENTO!$P:$P,$B313)&lt;&gt;"",INDEX(ORCAMENTO!$Q:$Q,$B313)&lt;&gt;""),"Ano 4; ","")&amp;IF(OR(INDEX(ORCAMENTO!$S:$S,$B313)&lt;&gt;"",INDEX(ORCAMENTO!$T:$T,$B313)&lt;&gt;""),"Ano 5; ","")&amp;IF(OR(INDEX(ORCAMENTO!$V:$V,$B313)&lt;&gt;"",INDEX(ORCAMENTO!$W:$W,$B313)&lt;&gt;""),"Ano 6; ","")))</f>
        <v/>
      </c>
      <c r="G313" s="311" t="str">
        <f ca="1">IF($B313="","",IF(INDEX(ORCAMENTO!$G:$G,$B313)&lt;&gt;"",INDEX(ORCAMENTO!$G:$G,$B313),IF(INDEX(ORCAMENTO!$J:$J,$B313)&lt;&gt;"",INDEX(ORCAMENTO!$J:$J,$B313),IF(INDEX(ORCAMENTO!$M:$M,$B313)&lt;&gt;"",INDEX(ORCAMENTO!$M:$M,$B313),IF(INDEX(ORCAMENTO!$P:$P,$B313)&lt;&gt;"",INDEX(ORCAMENTO!$P:$P,$B313),IF(INDEX(ORCAMENTO!$S:$S,$B313)&lt;&gt;"",INDEX(ORCAMENTO!$S:$S,$B313),INDEX(ORCAMENTO!$V:$V,$B313)))))))</f>
        <v/>
      </c>
      <c r="H313" s="312" t="str">
        <f ca="1">IF($B313="","",IF(INDEX(ORCAMENTO!$H:$H,$B313)&lt;&gt;"",INDEX(ORCAMENTO!$H:$H,$B313),IF(INDEX(ORCAMENTO!$K:$K,$B313)&lt;&gt;"",INDEX(ORCAMENTO!$K:$K,$B313),IF(INDEX(ORCAMENTO!$N:$N,$B313)&lt;&gt;"",INDEX(ORCAMENTO!$N:$N,$B313),IF(INDEX(ORCAMENTO!$Q:$Q,$B313)&lt;&gt;"",INDEX(ORCAMENTO!$Q:$Q,$B313),IF(INDEX(ORCAMENTO!$T:$T,$B313)&lt;&gt;"",INDEX(ORCAMENTO!$T:$T,$B313),INDEX(ORCAMENTO!$W:$W,$B313)))))))</f>
        <v/>
      </c>
      <c r="I313" s="255" t="str">
        <f ca="1">IF($B313="","",IF(INDEX(ORCAMENTO!$AI:$AI,$B313)&lt;&gt;"",INDEX(ORCAMENTO!$AI:$AI,$B313),IF(INDEX(ORCAMENTO!$AG:$AG,$B313),"Memorial de cálculo ou anexo obrigatório não informado para item acima do limite.",IF(AND(INDEX(ORCAMENTO!$AC:$AC,$B313),NOT(INDEX(ORCAMENTO!$AE:$AE,$B313))),"Informe pelo menos um ano completo com valor unitário e quantidade.","Pendência identificada automaticamente."))))</f>
        <v/>
      </c>
      <c r="N313" s="255">
        <f t="shared" si="10"/>
        <v>314</v>
      </c>
      <c r="O313" s="255">
        <f ca="1">IF(INDEX(ORCAMENTO!$AI:$AI,$N313)&lt;&gt;"",1,0)</f>
        <v>0</v>
      </c>
      <c r="P313" s="255">
        <f t="shared" ca="1" si="11"/>
        <v>11</v>
      </c>
      <c r="Q313" s="255" t="str">
        <f ca="1">INDEX(ORCAMENTO!$AI:$AI,$N313)</f>
        <v/>
      </c>
    </row>
    <row r="314" spans="2:17" ht="15" customHeight="1" x14ac:dyDescent="0.25">
      <c r="B314" s="255" t="str">
        <f ca="1">IFERROR(INDEX(_AUX_ANALISE!$A$1:$A$2461,MATCH(ROW()-34,_AUX_ANALISE!$C$1:$C$2461,0)),"")</f>
        <v/>
      </c>
      <c r="C314" s="255" t="str">
        <f ca="1">IF($B314="","",INDEX(ORCAMENTO!$B:$B,$B314))</f>
        <v/>
      </c>
      <c r="D314" s="255" t="str">
        <f ca="1">IF($B314="","",INDEX(ORCAMENTO!$E:$E,$B314))</f>
        <v/>
      </c>
      <c r="E314" s="255" t="str">
        <f ca="1">IF($B314="","",INDEX(ORCAMENTO!$D:$D,$B314))</f>
        <v/>
      </c>
      <c r="F314" s="255" t="str">
        <f ca="1">IF($B314="","",TRIM(IF(OR(INDEX(ORCAMENTO!$G:$G,$B314)&lt;&gt;"",INDEX(ORCAMENTO!$H:$H,$B314)&lt;&gt;""),"Ano 1; ","")&amp;IF(OR(INDEX(ORCAMENTO!$J:$J,$B314)&lt;&gt;"",INDEX(ORCAMENTO!$K:$K,$B314)&lt;&gt;""),"Ano 2; ","")&amp;IF(OR(INDEX(ORCAMENTO!$M:$M,$B314)&lt;&gt;"",INDEX(ORCAMENTO!$N:$N,$B314)&lt;&gt;""),"Ano 3; ","")&amp;IF(OR(INDEX(ORCAMENTO!$P:$P,$B314)&lt;&gt;"",INDEX(ORCAMENTO!$Q:$Q,$B314)&lt;&gt;""),"Ano 4; ","")&amp;IF(OR(INDEX(ORCAMENTO!$S:$S,$B314)&lt;&gt;"",INDEX(ORCAMENTO!$T:$T,$B314)&lt;&gt;""),"Ano 5; ","")&amp;IF(OR(INDEX(ORCAMENTO!$V:$V,$B314)&lt;&gt;"",INDEX(ORCAMENTO!$W:$W,$B314)&lt;&gt;""),"Ano 6; ","")))</f>
        <v/>
      </c>
      <c r="G314" s="311" t="str">
        <f ca="1">IF($B314="","",IF(INDEX(ORCAMENTO!$G:$G,$B314)&lt;&gt;"",INDEX(ORCAMENTO!$G:$G,$B314),IF(INDEX(ORCAMENTO!$J:$J,$B314)&lt;&gt;"",INDEX(ORCAMENTO!$J:$J,$B314),IF(INDEX(ORCAMENTO!$M:$M,$B314)&lt;&gt;"",INDEX(ORCAMENTO!$M:$M,$B314),IF(INDEX(ORCAMENTO!$P:$P,$B314)&lt;&gt;"",INDEX(ORCAMENTO!$P:$P,$B314),IF(INDEX(ORCAMENTO!$S:$S,$B314)&lt;&gt;"",INDEX(ORCAMENTO!$S:$S,$B314),INDEX(ORCAMENTO!$V:$V,$B314)))))))</f>
        <v/>
      </c>
      <c r="H314" s="312" t="str">
        <f ca="1">IF($B314="","",IF(INDEX(ORCAMENTO!$H:$H,$B314)&lt;&gt;"",INDEX(ORCAMENTO!$H:$H,$B314),IF(INDEX(ORCAMENTO!$K:$K,$B314)&lt;&gt;"",INDEX(ORCAMENTO!$K:$K,$B314),IF(INDEX(ORCAMENTO!$N:$N,$B314)&lt;&gt;"",INDEX(ORCAMENTO!$N:$N,$B314),IF(INDEX(ORCAMENTO!$Q:$Q,$B314)&lt;&gt;"",INDEX(ORCAMENTO!$Q:$Q,$B314),IF(INDEX(ORCAMENTO!$T:$T,$B314)&lt;&gt;"",INDEX(ORCAMENTO!$T:$T,$B314),INDEX(ORCAMENTO!$W:$W,$B314)))))))</f>
        <v/>
      </c>
      <c r="I314" s="255" t="str">
        <f ca="1">IF($B314="","",IF(INDEX(ORCAMENTO!$AI:$AI,$B314)&lt;&gt;"",INDEX(ORCAMENTO!$AI:$AI,$B314),IF(INDEX(ORCAMENTO!$AG:$AG,$B314),"Memorial de cálculo ou anexo obrigatório não informado para item acima do limite.",IF(AND(INDEX(ORCAMENTO!$AC:$AC,$B314),NOT(INDEX(ORCAMENTO!$AE:$AE,$B314))),"Informe pelo menos um ano completo com valor unitário e quantidade.","Pendência identificada automaticamente."))))</f>
        <v/>
      </c>
      <c r="N314" s="255">
        <f t="shared" si="10"/>
        <v>315</v>
      </c>
      <c r="O314" s="255">
        <f ca="1">IF(INDEX(ORCAMENTO!$AI:$AI,$N314)&lt;&gt;"",1,0)</f>
        <v>0</v>
      </c>
      <c r="P314" s="255">
        <f t="shared" ca="1" si="11"/>
        <v>11</v>
      </c>
      <c r="Q314" s="255" t="str">
        <f ca="1">INDEX(ORCAMENTO!$AI:$AI,$N314)</f>
        <v/>
      </c>
    </row>
    <row r="315" spans="2:17" ht="15" customHeight="1" x14ac:dyDescent="0.25">
      <c r="B315" s="255" t="str">
        <f ca="1">IFERROR(INDEX(_AUX_ANALISE!$A$1:$A$2461,MATCH(ROW()-34,_AUX_ANALISE!$C$1:$C$2461,0)),"")</f>
        <v/>
      </c>
      <c r="C315" s="255" t="str">
        <f ca="1">IF($B315="","",INDEX(ORCAMENTO!$B:$B,$B315))</f>
        <v/>
      </c>
      <c r="D315" s="255" t="str">
        <f ca="1">IF($B315="","",INDEX(ORCAMENTO!$E:$E,$B315))</f>
        <v/>
      </c>
      <c r="E315" s="255" t="str">
        <f ca="1">IF($B315="","",INDEX(ORCAMENTO!$D:$D,$B315))</f>
        <v/>
      </c>
      <c r="F315" s="255" t="str">
        <f ca="1">IF($B315="","",TRIM(IF(OR(INDEX(ORCAMENTO!$G:$G,$B315)&lt;&gt;"",INDEX(ORCAMENTO!$H:$H,$B315)&lt;&gt;""),"Ano 1; ","")&amp;IF(OR(INDEX(ORCAMENTO!$J:$J,$B315)&lt;&gt;"",INDEX(ORCAMENTO!$K:$K,$B315)&lt;&gt;""),"Ano 2; ","")&amp;IF(OR(INDEX(ORCAMENTO!$M:$M,$B315)&lt;&gt;"",INDEX(ORCAMENTO!$N:$N,$B315)&lt;&gt;""),"Ano 3; ","")&amp;IF(OR(INDEX(ORCAMENTO!$P:$P,$B315)&lt;&gt;"",INDEX(ORCAMENTO!$Q:$Q,$B315)&lt;&gt;""),"Ano 4; ","")&amp;IF(OR(INDEX(ORCAMENTO!$S:$S,$B315)&lt;&gt;"",INDEX(ORCAMENTO!$T:$T,$B315)&lt;&gt;""),"Ano 5; ","")&amp;IF(OR(INDEX(ORCAMENTO!$V:$V,$B315)&lt;&gt;"",INDEX(ORCAMENTO!$W:$W,$B315)&lt;&gt;""),"Ano 6; ","")))</f>
        <v/>
      </c>
      <c r="G315" s="311" t="str">
        <f ca="1">IF($B315="","",IF(INDEX(ORCAMENTO!$G:$G,$B315)&lt;&gt;"",INDEX(ORCAMENTO!$G:$G,$B315),IF(INDEX(ORCAMENTO!$J:$J,$B315)&lt;&gt;"",INDEX(ORCAMENTO!$J:$J,$B315),IF(INDEX(ORCAMENTO!$M:$M,$B315)&lt;&gt;"",INDEX(ORCAMENTO!$M:$M,$B315),IF(INDEX(ORCAMENTO!$P:$P,$B315)&lt;&gt;"",INDEX(ORCAMENTO!$P:$P,$B315),IF(INDEX(ORCAMENTO!$S:$S,$B315)&lt;&gt;"",INDEX(ORCAMENTO!$S:$S,$B315),INDEX(ORCAMENTO!$V:$V,$B315)))))))</f>
        <v/>
      </c>
      <c r="H315" s="312" t="str">
        <f ca="1">IF($B315="","",IF(INDEX(ORCAMENTO!$H:$H,$B315)&lt;&gt;"",INDEX(ORCAMENTO!$H:$H,$B315),IF(INDEX(ORCAMENTO!$K:$K,$B315)&lt;&gt;"",INDEX(ORCAMENTO!$K:$K,$B315),IF(INDEX(ORCAMENTO!$N:$N,$B315)&lt;&gt;"",INDEX(ORCAMENTO!$N:$N,$B315),IF(INDEX(ORCAMENTO!$Q:$Q,$B315)&lt;&gt;"",INDEX(ORCAMENTO!$Q:$Q,$B315),IF(INDEX(ORCAMENTO!$T:$T,$B315)&lt;&gt;"",INDEX(ORCAMENTO!$T:$T,$B315),INDEX(ORCAMENTO!$W:$W,$B315)))))))</f>
        <v/>
      </c>
      <c r="I315" s="255" t="str">
        <f ca="1">IF($B315="","",IF(INDEX(ORCAMENTO!$AI:$AI,$B315)&lt;&gt;"",INDEX(ORCAMENTO!$AI:$AI,$B315),IF(INDEX(ORCAMENTO!$AG:$AG,$B315),"Memorial de cálculo ou anexo obrigatório não informado para item acima do limite.",IF(AND(INDEX(ORCAMENTO!$AC:$AC,$B315),NOT(INDEX(ORCAMENTO!$AE:$AE,$B315))),"Informe pelo menos um ano completo com valor unitário e quantidade.","Pendência identificada automaticamente."))))</f>
        <v/>
      </c>
      <c r="N315" s="255">
        <f t="shared" si="10"/>
        <v>316</v>
      </c>
      <c r="O315" s="255">
        <f ca="1">IF(INDEX(ORCAMENTO!$AI:$AI,$N315)&lt;&gt;"",1,0)</f>
        <v>0</v>
      </c>
      <c r="P315" s="255">
        <f t="shared" ca="1" si="11"/>
        <v>11</v>
      </c>
      <c r="Q315" s="255" t="str">
        <f ca="1">INDEX(ORCAMENTO!$AI:$AI,$N315)</f>
        <v/>
      </c>
    </row>
    <row r="316" spans="2:17" ht="15" customHeight="1" x14ac:dyDescent="0.25">
      <c r="B316" s="255" t="str">
        <f ca="1">IFERROR(INDEX(_AUX_ANALISE!$A$1:$A$2461,MATCH(ROW()-34,_AUX_ANALISE!$C$1:$C$2461,0)),"")</f>
        <v/>
      </c>
      <c r="C316" s="255" t="str">
        <f ca="1">IF($B316="","",INDEX(ORCAMENTO!$B:$B,$B316))</f>
        <v/>
      </c>
      <c r="D316" s="255" t="str">
        <f ca="1">IF($B316="","",INDEX(ORCAMENTO!$E:$E,$B316))</f>
        <v/>
      </c>
      <c r="E316" s="255" t="str">
        <f ca="1">IF($B316="","",INDEX(ORCAMENTO!$D:$D,$B316))</f>
        <v/>
      </c>
      <c r="F316" s="255" t="str">
        <f ca="1">IF($B316="","",TRIM(IF(OR(INDEX(ORCAMENTO!$G:$G,$B316)&lt;&gt;"",INDEX(ORCAMENTO!$H:$H,$B316)&lt;&gt;""),"Ano 1; ","")&amp;IF(OR(INDEX(ORCAMENTO!$J:$J,$B316)&lt;&gt;"",INDEX(ORCAMENTO!$K:$K,$B316)&lt;&gt;""),"Ano 2; ","")&amp;IF(OR(INDEX(ORCAMENTO!$M:$M,$B316)&lt;&gt;"",INDEX(ORCAMENTO!$N:$N,$B316)&lt;&gt;""),"Ano 3; ","")&amp;IF(OR(INDEX(ORCAMENTO!$P:$P,$B316)&lt;&gt;"",INDEX(ORCAMENTO!$Q:$Q,$B316)&lt;&gt;""),"Ano 4; ","")&amp;IF(OR(INDEX(ORCAMENTO!$S:$S,$B316)&lt;&gt;"",INDEX(ORCAMENTO!$T:$T,$B316)&lt;&gt;""),"Ano 5; ","")&amp;IF(OR(INDEX(ORCAMENTO!$V:$V,$B316)&lt;&gt;"",INDEX(ORCAMENTO!$W:$W,$B316)&lt;&gt;""),"Ano 6; ","")))</f>
        <v/>
      </c>
      <c r="G316" s="311" t="str">
        <f ca="1">IF($B316="","",IF(INDEX(ORCAMENTO!$G:$G,$B316)&lt;&gt;"",INDEX(ORCAMENTO!$G:$G,$B316),IF(INDEX(ORCAMENTO!$J:$J,$B316)&lt;&gt;"",INDEX(ORCAMENTO!$J:$J,$B316),IF(INDEX(ORCAMENTO!$M:$M,$B316)&lt;&gt;"",INDEX(ORCAMENTO!$M:$M,$B316),IF(INDEX(ORCAMENTO!$P:$P,$B316)&lt;&gt;"",INDEX(ORCAMENTO!$P:$P,$B316),IF(INDEX(ORCAMENTO!$S:$S,$B316)&lt;&gt;"",INDEX(ORCAMENTO!$S:$S,$B316),INDEX(ORCAMENTO!$V:$V,$B316)))))))</f>
        <v/>
      </c>
      <c r="H316" s="312" t="str">
        <f ca="1">IF($B316="","",IF(INDEX(ORCAMENTO!$H:$H,$B316)&lt;&gt;"",INDEX(ORCAMENTO!$H:$H,$B316),IF(INDEX(ORCAMENTO!$K:$K,$B316)&lt;&gt;"",INDEX(ORCAMENTO!$K:$K,$B316),IF(INDEX(ORCAMENTO!$N:$N,$B316)&lt;&gt;"",INDEX(ORCAMENTO!$N:$N,$B316),IF(INDEX(ORCAMENTO!$Q:$Q,$B316)&lt;&gt;"",INDEX(ORCAMENTO!$Q:$Q,$B316),IF(INDEX(ORCAMENTO!$T:$T,$B316)&lt;&gt;"",INDEX(ORCAMENTO!$T:$T,$B316),INDEX(ORCAMENTO!$W:$W,$B316)))))))</f>
        <v/>
      </c>
      <c r="I316" s="255" t="str">
        <f ca="1">IF($B316="","",IF(INDEX(ORCAMENTO!$AI:$AI,$B316)&lt;&gt;"",INDEX(ORCAMENTO!$AI:$AI,$B316),IF(INDEX(ORCAMENTO!$AG:$AG,$B316),"Memorial de cálculo ou anexo obrigatório não informado para item acima do limite.",IF(AND(INDEX(ORCAMENTO!$AC:$AC,$B316),NOT(INDEX(ORCAMENTO!$AE:$AE,$B316))),"Informe pelo menos um ano completo com valor unitário e quantidade.","Pendência identificada automaticamente."))))</f>
        <v/>
      </c>
      <c r="N316" s="255">
        <f t="shared" si="10"/>
        <v>317</v>
      </c>
      <c r="O316" s="255">
        <f ca="1">IF(INDEX(ORCAMENTO!$AI:$AI,$N316)&lt;&gt;"",1,0)</f>
        <v>0</v>
      </c>
      <c r="P316" s="255">
        <f t="shared" ca="1" si="11"/>
        <v>11</v>
      </c>
      <c r="Q316" s="255" t="str">
        <f ca="1">INDEX(ORCAMENTO!$AI:$AI,$N316)</f>
        <v/>
      </c>
    </row>
    <row r="317" spans="2:17" ht="15" customHeight="1" x14ac:dyDescent="0.25">
      <c r="B317" s="255" t="str">
        <f ca="1">IFERROR(INDEX(_AUX_ANALISE!$A$1:$A$2461,MATCH(ROW()-34,_AUX_ANALISE!$C$1:$C$2461,0)),"")</f>
        <v/>
      </c>
      <c r="C317" s="255" t="str">
        <f ca="1">IF($B317="","",INDEX(ORCAMENTO!$B:$B,$B317))</f>
        <v/>
      </c>
      <c r="D317" s="255" t="str">
        <f ca="1">IF($B317="","",INDEX(ORCAMENTO!$E:$E,$B317))</f>
        <v/>
      </c>
      <c r="E317" s="255" t="str">
        <f ca="1">IF($B317="","",INDEX(ORCAMENTO!$D:$D,$B317))</f>
        <v/>
      </c>
      <c r="F317" s="255" t="str">
        <f ca="1">IF($B317="","",TRIM(IF(OR(INDEX(ORCAMENTO!$G:$G,$B317)&lt;&gt;"",INDEX(ORCAMENTO!$H:$H,$B317)&lt;&gt;""),"Ano 1; ","")&amp;IF(OR(INDEX(ORCAMENTO!$J:$J,$B317)&lt;&gt;"",INDEX(ORCAMENTO!$K:$K,$B317)&lt;&gt;""),"Ano 2; ","")&amp;IF(OR(INDEX(ORCAMENTO!$M:$M,$B317)&lt;&gt;"",INDEX(ORCAMENTO!$N:$N,$B317)&lt;&gt;""),"Ano 3; ","")&amp;IF(OR(INDEX(ORCAMENTO!$P:$P,$B317)&lt;&gt;"",INDEX(ORCAMENTO!$Q:$Q,$B317)&lt;&gt;""),"Ano 4; ","")&amp;IF(OR(INDEX(ORCAMENTO!$S:$S,$B317)&lt;&gt;"",INDEX(ORCAMENTO!$T:$T,$B317)&lt;&gt;""),"Ano 5; ","")&amp;IF(OR(INDEX(ORCAMENTO!$V:$V,$B317)&lt;&gt;"",INDEX(ORCAMENTO!$W:$W,$B317)&lt;&gt;""),"Ano 6; ","")))</f>
        <v/>
      </c>
      <c r="G317" s="311" t="str">
        <f ca="1">IF($B317="","",IF(INDEX(ORCAMENTO!$G:$G,$B317)&lt;&gt;"",INDEX(ORCAMENTO!$G:$G,$B317),IF(INDEX(ORCAMENTO!$J:$J,$B317)&lt;&gt;"",INDEX(ORCAMENTO!$J:$J,$B317),IF(INDEX(ORCAMENTO!$M:$M,$B317)&lt;&gt;"",INDEX(ORCAMENTO!$M:$M,$B317),IF(INDEX(ORCAMENTO!$P:$P,$B317)&lt;&gt;"",INDEX(ORCAMENTO!$P:$P,$B317),IF(INDEX(ORCAMENTO!$S:$S,$B317)&lt;&gt;"",INDEX(ORCAMENTO!$S:$S,$B317),INDEX(ORCAMENTO!$V:$V,$B317)))))))</f>
        <v/>
      </c>
      <c r="H317" s="312" t="str">
        <f ca="1">IF($B317="","",IF(INDEX(ORCAMENTO!$H:$H,$B317)&lt;&gt;"",INDEX(ORCAMENTO!$H:$H,$B317),IF(INDEX(ORCAMENTO!$K:$K,$B317)&lt;&gt;"",INDEX(ORCAMENTO!$K:$K,$B317),IF(INDEX(ORCAMENTO!$N:$N,$B317)&lt;&gt;"",INDEX(ORCAMENTO!$N:$N,$B317),IF(INDEX(ORCAMENTO!$Q:$Q,$B317)&lt;&gt;"",INDEX(ORCAMENTO!$Q:$Q,$B317),IF(INDEX(ORCAMENTO!$T:$T,$B317)&lt;&gt;"",INDEX(ORCAMENTO!$T:$T,$B317),INDEX(ORCAMENTO!$W:$W,$B317)))))))</f>
        <v/>
      </c>
      <c r="I317" s="255" t="str">
        <f ca="1">IF($B317="","",IF(INDEX(ORCAMENTO!$AI:$AI,$B317)&lt;&gt;"",INDEX(ORCAMENTO!$AI:$AI,$B317),IF(INDEX(ORCAMENTO!$AG:$AG,$B317),"Memorial de cálculo ou anexo obrigatório não informado para item acima do limite.",IF(AND(INDEX(ORCAMENTO!$AC:$AC,$B317),NOT(INDEX(ORCAMENTO!$AE:$AE,$B317))),"Informe pelo menos um ano completo com valor unitário e quantidade.","Pendência identificada automaticamente."))))</f>
        <v/>
      </c>
      <c r="N317" s="255">
        <f t="shared" si="10"/>
        <v>318</v>
      </c>
      <c r="O317" s="255">
        <f ca="1">IF(INDEX(ORCAMENTO!$AI:$AI,$N317)&lt;&gt;"",1,0)</f>
        <v>0</v>
      </c>
      <c r="P317" s="255">
        <f t="shared" ca="1" si="11"/>
        <v>11</v>
      </c>
      <c r="Q317" s="255" t="str">
        <f ca="1">INDEX(ORCAMENTO!$AI:$AI,$N317)</f>
        <v/>
      </c>
    </row>
    <row r="318" spans="2:17" ht="15" customHeight="1" x14ac:dyDescent="0.25">
      <c r="B318" s="255" t="str">
        <f ca="1">IFERROR(INDEX(_AUX_ANALISE!$A$1:$A$2461,MATCH(ROW()-34,_AUX_ANALISE!$C$1:$C$2461,0)),"")</f>
        <v/>
      </c>
      <c r="C318" s="255" t="str">
        <f ca="1">IF($B318="","",INDEX(ORCAMENTO!$B:$B,$B318))</f>
        <v/>
      </c>
      <c r="D318" s="255" t="str">
        <f ca="1">IF($B318="","",INDEX(ORCAMENTO!$E:$E,$B318))</f>
        <v/>
      </c>
      <c r="E318" s="255" t="str">
        <f ca="1">IF($B318="","",INDEX(ORCAMENTO!$D:$D,$B318))</f>
        <v/>
      </c>
      <c r="F318" s="255" t="str">
        <f ca="1">IF($B318="","",TRIM(IF(OR(INDEX(ORCAMENTO!$G:$G,$B318)&lt;&gt;"",INDEX(ORCAMENTO!$H:$H,$B318)&lt;&gt;""),"Ano 1; ","")&amp;IF(OR(INDEX(ORCAMENTO!$J:$J,$B318)&lt;&gt;"",INDEX(ORCAMENTO!$K:$K,$B318)&lt;&gt;""),"Ano 2; ","")&amp;IF(OR(INDEX(ORCAMENTO!$M:$M,$B318)&lt;&gt;"",INDEX(ORCAMENTO!$N:$N,$B318)&lt;&gt;""),"Ano 3; ","")&amp;IF(OR(INDEX(ORCAMENTO!$P:$P,$B318)&lt;&gt;"",INDEX(ORCAMENTO!$Q:$Q,$B318)&lt;&gt;""),"Ano 4; ","")&amp;IF(OR(INDEX(ORCAMENTO!$S:$S,$B318)&lt;&gt;"",INDEX(ORCAMENTO!$T:$T,$B318)&lt;&gt;""),"Ano 5; ","")&amp;IF(OR(INDEX(ORCAMENTO!$V:$V,$B318)&lt;&gt;"",INDEX(ORCAMENTO!$W:$W,$B318)&lt;&gt;""),"Ano 6; ","")))</f>
        <v/>
      </c>
      <c r="G318" s="311" t="str">
        <f ca="1">IF($B318="","",IF(INDEX(ORCAMENTO!$G:$G,$B318)&lt;&gt;"",INDEX(ORCAMENTO!$G:$G,$B318),IF(INDEX(ORCAMENTO!$J:$J,$B318)&lt;&gt;"",INDEX(ORCAMENTO!$J:$J,$B318),IF(INDEX(ORCAMENTO!$M:$M,$B318)&lt;&gt;"",INDEX(ORCAMENTO!$M:$M,$B318),IF(INDEX(ORCAMENTO!$P:$P,$B318)&lt;&gt;"",INDEX(ORCAMENTO!$P:$P,$B318),IF(INDEX(ORCAMENTO!$S:$S,$B318)&lt;&gt;"",INDEX(ORCAMENTO!$S:$S,$B318),INDEX(ORCAMENTO!$V:$V,$B318)))))))</f>
        <v/>
      </c>
      <c r="H318" s="312" t="str">
        <f ca="1">IF($B318="","",IF(INDEX(ORCAMENTO!$H:$H,$B318)&lt;&gt;"",INDEX(ORCAMENTO!$H:$H,$B318),IF(INDEX(ORCAMENTO!$K:$K,$B318)&lt;&gt;"",INDEX(ORCAMENTO!$K:$K,$B318),IF(INDEX(ORCAMENTO!$N:$N,$B318)&lt;&gt;"",INDEX(ORCAMENTO!$N:$N,$B318),IF(INDEX(ORCAMENTO!$Q:$Q,$B318)&lt;&gt;"",INDEX(ORCAMENTO!$Q:$Q,$B318),IF(INDEX(ORCAMENTO!$T:$T,$B318)&lt;&gt;"",INDEX(ORCAMENTO!$T:$T,$B318),INDEX(ORCAMENTO!$W:$W,$B318)))))))</f>
        <v/>
      </c>
      <c r="I318" s="255" t="str">
        <f ca="1">IF($B318="","",IF(INDEX(ORCAMENTO!$AI:$AI,$B318)&lt;&gt;"",INDEX(ORCAMENTO!$AI:$AI,$B318),IF(INDEX(ORCAMENTO!$AG:$AG,$B318),"Memorial de cálculo ou anexo obrigatório não informado para item acima do limite.",IF(AND(INDEX(ORCAMENTO!$AC:$AC,$B318),NOT(INDEX(ORCAMENTO!$AE:$AE,$B318))),"Informe pelo menos um ano completo com valor unitário e quantidade.","Pendência identificada automaticamente."))))</f>
        <v/>
      </c>
      <c r="N318" s="255">
        <f t="shared" si="10"/>
        <v>319</v>
      </c>
      <c r="O318" s="255">
        <f ca="1">IF(INDEX(ORCAMENTO!$AI:$AI,$N318)&lt;&gt;"",1,0)</f>
        <v>0</v>
      </c>
      <c r="P318" s="255">
        <f t="shared" ca="1" si="11"/>
        <v>11</v>
      </c>
      <c r="Q318" s="255" t="str">
        <f ca="1">INDEX(ORCAMENTO!$AI:$AI,$N318)</f>
        <v/>
      </c>
    </row>
    <row r="319" spans="2:17" ht="15" customHeight="1" x14ac:dyDescent="0.25">
      <c r="B319" s="255" t="str">
        <f ca="1">IFERROR(INDEX(_AUX_ANALISE!$A$1:$A$2461,MATCH(ROW()-34,_AUX_ANALISE!$C$1:$C$2461,0)),"")</f>
        <v/>
      </c>
      <c r="C319" s="255" t="str">
        <f ca="1">IF($B319="","",INDEX(ORCAMENTO!$B:$B,$B319))</f>
        <v/>
      </c>
      <c r="D319" s="255" t="str">
        <f ca="1">IF($B319="","",INDEX(ORCAMENTO!$E:$E,$B319))</f>
        <v/>
      </c>
      <c r="E319" s="255" t="str">
        <f ca="1">IF($B319="","",INDEX(ORCAMENTO!$D:$D,$B319))</f>
        <v/>
      </c>
      <c r="F319" s="255" t="str">
        <f ca="1">IF($B319="","",TRIM(IF(OR(INDEX(ORCAMENTO!$G:$G,$B319)&lt;&gt;"",INDEX(ORCAMENTO!$H:$H,$B319)&lt;&gt;""),"Ano 1; ","")&amp;IF(OR(INDEX(ORCAMENTO!$J:$J,$B319)&lt;&gt;"",INDEX(ORCAMENTO!$K:$K,$B319)&lt;&gt;""),"Ano 2; ","")&amp;IF(OR(INDEX(ORCAMENTO!$M:$M,$B319)&lt;&gt;"",INDEX(ORCAMENTO!$N:$N,$B319)&lt;&gt;""),"Ano 3; ","")&amp;IF(OR(INDEX(ORCAMENTO!$P:$P,$B319)&lt;&gt;"",INDEX(ORCAMENTO!$Q:$Q,$B319)&lt;&gt;""),"Ano 4; ","")&amp;IF(OR(INDEX(ORCAMENTO!$S:$S,$B319)&lt;&gt;"",INDEX(ORCAMENTO!$T:$T,$B319)&lt;&gt;""),"Ano 5; ","")&amp;IF(OR(INDEX(ORCAMENTO!$V:$V,$B319)&lt;&gt;"",INDEX(ORCAMENTO!$W:$W,$B319)&lt;&gt;""),"Ano 6; ","")))</f>
        <v/>
      </c>
      <c r="G319" s="311" t="str">
        <f ca="1">IF($B319="","",IF(INDEX(ORCAMENTO!$G:$G,$B319)&lt;&gt;"",INDEX(ORCAMENTO!$G:$G,$B319),IF(INDEX(ORCAMENTO!$J:$J,$B319)&lt;&gt;"",INDEX(ORCAMENTO!$J:$J,$B319),IF(INDEX(ORCAMENTO!$M:$M,$B319)&lt;&gt;"",INDEX(ORCAMENTO!$M:$M,$B319),IF(INDEX(ORCAMENTO!$P:$P,$B319)&lt;&gt;"",INDEX(ORCAMENTO!$P:$P,$B319),IF(INDEX(ORCAMENTO!$S:$S,$B319)&lt;&gt;"",INDEX(ORCAMENTO!$S:$S,$B319),INDEX(ORCAMENTO!$V:$V,$B319)))))))</f>
        <v/>
      </c>
      <c r="H319" s="312" t="str">
        <f ca="1">IF($B319="","",IF(INDEX(ORCAMENTO!$H:$H,$B319)&lt;&gt;"",INDEX(ORCAMENTO!$H:$H,$B319),IF(INDEX(ORCAMENTO!$K:$K,$B319)&lt;&gt;"",INDEX(ORCAMENTO!$K:$K,$B319),IF(INDEX(ORCAMENTO!$N:$N,$B319)&lt;&gt;"",INDEX(ORCAMENTO!$N:$N,$B319),IF(INDEX(ORCAMENTO!$Q:$Q,$B319)&lt;&gt;"",INDEX(ORCAMENTO!$Q:$Q,$B319),IF(INDEX(ORCAMENTO!$T:$T,$B319)&lt;&gt;"",INDEX(ORCAMENTO!$T:$T,$B319),INDEX(ORCAMENTO!$W:$W,$B319)))))))</f>
        <v/>
      </c>
      <c r="I319" s="255" t="str">
        <f ca="1">IF($B319="","",IF(INDEX(ORCAMENTO!$AI:$AI,$B319)&lt;&gt;"",INDEX(ORCAMENTO!$AI:$AI,$B319),IF(INDEX(ORCAMENTO!$AG:$AG,$B319),"Memorial de cálculo ou anexo obrigatório não informado para item acima do limite.",IF(AND(INDEX(ORCAMENTO!$AC:$AC,$B319),NOT(INDEX(ORCAMENTO!$AE:$AE,$B319))),"Informe pelo menos um ano completo com valor unitário e quantidade.","Pendência identificada automaticamente."))))</f>
        <v/>
      </c>
      <c r="N319" s="255">
        <f t="shared" si="10"/>
        <v>320</v>
      </c>
      <c r="O319" s="255">
        <f ca="1">IF(INDEX(ORCAMENTO!$AI:$AI,$N319)&lt;&gt;"",1,0)</f>
        <v>0</v>
      </c>
      <c r="P319" s="255">
        <f t="shared" ca="1" si="11"/>
        <v>11</v>
      </c>
      <c r="Q319" s="255" t="str">
        <f ca="1">INDEX(ORCAMENTO!$AI:$AI,$N319)</f>
        <v/>
      </c>
    </row>
    <row r="320" spans="2:17" ht="15" customHeight="1" x14ac:dyDescent="0.25">
      <c r="B320" s="255" t="str">
        <f ca="1">IFERROR(INDEX(_AUX_ANALISE!$A$1:$A$2461,MATCH(ROW()-34,_AUX_ANALISE!$C$1:$C$2461,0)),"")</f>
        <v/>
      </c>
      <c r="C320" s="255" t="str">
        <f ca="1">IF($B320="","",INDEX(ORCAMENTO!$B:$B,$B320))</f>
        <v/>
      </c>
      <c r="D320" s="255" t="str">
        <f ca="1">IF($B320="","",INDEX(ORCAMENTO!$E:$E,$B320))</f>
        <v/>
      </c>
      <c r="E320" s="255" t="str">
        <f ca="1">IF($B320="","",INDEX(ORCAMENTO!$D:$D,$B320))</f>
        <v/>
      </c>
      <c r="F320" s="255" t="str">
        <f ca="1">IF($B320="","",TRIM(IF(OR(INDEX(ORCAMENTO!$G:$G,$B320)&lt;&gt;"",INDEX(ORCAMENTO!$H:$H,$B320)&lt;&gt;""),"Ano 1; ","")&amp;IF(OR(INDEX(ORCAMENTO!$J:$J,$B320)&lt;&gt;"",INDEX(ORCAMENTO!$K:$K,$B320)&lt;&gt;""),"Ano 2; ","")&amp;IF(OR(INDEX(ORCAMENTO!$M:$M,$B320)&lt;&gt;"",INDEX(ORCAMENTO!$N:$N,$B320)&lt;&gt;""),"Ano 3; ","")&amp;IF(OR(INDEX(ORCAMENTO!$P:$P,$B320)&lt;&gt;"",INDEX(ORCAMENTO!$Q:$Q,$B320)&lt;&gt;""),"Ano 4; ","")&amp;IF(OR(INDEX(ORCAMENTO!$S:$S,$B320)&lt;&gt;"",INDEX(ORCAMENTO!$T:$T,$B320)&lt;&gt;""),"Ano 5; ","")&amp;IF(OR(INDEX(ORCAMENTO!$V:$V,$B320)&lt;&gt;"",INDEX(ORCAMENTO!$W:$W,$B320)&lt;&gt;""),"Ano 6; ","")))</f>
        <v/>
      </c>
      <c r="G320" s="311" t="str">
        <f ca="1">IF($B320="","",IF(INDEX(ORCAMENTO!$G:$G,$B320)&lt;&gt;"",INDEX(ORCAMENTO!$G:$G,$B320),IF(INDEX(ORCAMENTO!$J:$J,$B320)&lt;&gt;"",INDEX(ORCAMENTO!$J:$J,$B320),IF(INDEX(ORCAMENTO!$M:$M,$B320)&lt;&gt;"",INDEX(ORCAMENTO!$M:$M,$B320),IF(INDEX(ORCAMENTO!$P:$P,$B320)&lt;&gt;"",INDEX(ORCAMENTO!$P:$P,$B320),IF(INDEX(ORCAMENTO!$S:$S,$B320)&lt;&gt;"",INDEX(ORCAMENTO!$S:$S,$B320),INDEX(ORCAMENTO!$V:$V,$B320)))))))</f>
        <v/>
      </c>
      <c r="H320" s="312" t="str">
        <f ca="1">IF($B320="","",IF(INDEX(ORCAMENTO!$H:$H,$B320)&lt;&gt;"",INDEX(ORCAMENTO!$H:$H,$B320),IF(INDEX(ORCAMENTO!$K:$K,$B320)&lt;&gt;"",INDEX(ORCAMENTO!$K:$K,$B320),IF(INDEX(ORCAMENTO!$N:$N,$B320)&lt;&gt;"",INDEX(ORCAMENTO!$N:$N,$B320),IF(INDEX(ORCAMENTO!$Q:$Q,$B320)&lt;&gt;"",INDEX(ORCAMENTO!$Q:$Q,$B320),IF(INDEX(ORCAMENTO!$T:$T,$B320)&lt;&gt;"",INDEX(ORCAMENTO!$T:$T,$B320),INDEX(ORCAMENTO!$W:$W,$B320)))))))</f>
        <v/>
      </c>
      <c r="I320" s="255" t="str">
        <f ca="1">IF($B320="","",IF(INDEX(ORCAMENTO!$AI:$AI,$B320)&lt;&gt;"",INDEX(ORCAMENTO!$AI:$AI,$B320),IF(INDEX(ORCAMENTO!$AG:$AG,$B320),"Memorial de cálculo ou anexo obrigatório não informado para item acima do limite.",IF(AND(INDEX(ORCAMENTO!$AC:$AC,$B320),NOT(INDEX(ORCAMENTO!$AE:$AE,$B320))),"Informe pelo menos um ano completo com valor unitário e quantidade.","Pendência identificada automaticamente."))))</f>
        <v/>
      </c>
      <c r="N320" s="255">
        <f t="shared" si="10"/>
        <v>321</v>
      </c>
      <c r="O320" s="255">
        <f ca="1">IF(INDEX(ORCAMENTO!$AI:$AI,$N320)&lt;&gt;"",1,0)</f>
        <v>0</v>
      </c>
      <c r="P320" s="255">
        <f t="shared" ca="1" si="11"/>
        <v>11</v>
      </c>
      <c r="Q320" s="255" t="str">
        <f ca="1">INDEX(ORCAMENTO!$AI:$AI,$N320)</f>
        <v/>
      </c>
    </row>
    <row r="321" spans="2:17" ht="15" customHeight="1" x14ac:dyDescent="0.25">
      <c r="B321" s="255" t="str">
        <f ca="1">IFERROR(INDEX(_AUX_ANALISE!$A$1:$A$2461,MATCH(ROW()-34,_AUX_ANALISE!$C$1:$C$2461,0)),"")</f>
        <v/>
      </c>
      <c r="C321" s="255" t="str">
        <f ca="1">IF($B321="","",INDEX(ORCAMENTO!$B:$B,$B321))</f>
        <v/>
      </c>
      <c r="D321" s="255" t="str">
        <f ca="1">IF($B321="","",INDEX(ORCAMENTO!$E:$E,$B321))</f>
        <v/>
      </c>
      <c r="E321" s="255" t="str">
        <f ca="1">IF($B321="","",INDEX(ORCAMENTO!$D:$D,$B321))</f>
        <v/>
      </c>
      <c r="F321" s="255" t="str">
        <f ca="1">IF($B321="","",TRIM(IF(OR(INDEX(ORCAMENTO!$G:$G,$B321)&lt;&gt;"",INDEX(ORCAMENTO!$H:$H,$B321)&lt;&gt;""),"Ano 1; ","")&amp;IF(OR(INDEX(ORCAMENTO!$J:$J,$B321)&lt;&gt;"",INDEX(ORCAMENTO!$K:$K,$B321)&lt;&gt;""),"Ano 2; ","")&amp;IF(OR(INDEX(ORCAMENTO!$M:$M,$B321)&lt;&gt;"",INDEX(ORCAMENTO!$N:$N,$B321)&lt;&gt;""),"Ano 3; ","")&amp;IF(OR(INDEX(ORCAMENTO!$P:$P,$B321)&lt;&gt;"",INDEX(ORCAMENTO!$Q:$Q,$B321)&lt;&gt;""),"Ano 4; ","")&amp;IF(OR(INDEX(ORCAMENTO!$S:$S,$B321)&lt;&gt;"",INDEX(ORCAMENTO!$T:$T,$B321)&lt;&gt;""),"Ano 5; ","")&amp;IF(OR(INDEX(ORCAMENTO!$V:$V,$B321)&lt;&gt;"",INDEX(ORCAMENTO!$W:$W,$B321)&lt;&gt;""),"Ano 6; ","")))</f>
        <v/>
      </c>
      <c r="G321" s="311" t="str">
        <f ca="1">IF($B321="","",IF(INDEX(ORCAMENTO!$G:$G,$B321)&lt;&gt;"",INDEX(ORCAMENTO!$G:$G,$B321),IF(INDEX(ORCAMENTO!$J:$J,$B321)&lt;&gt;"",INDEX(ORCAMENTO!$J:$J,$B321),IF(INDEX(ORCAMENTO!$M:$M,$B321)&lt;&gt;"",INDEX(ORCAMENTO!$M:$M,$B321),IF(INDEX(ORCAMENTO!$P:$P,$B321)&lt;&gt;"",INDEX(ORCAMENTO!$P:$P,$B321),IF(INDEX(ORCAMENTO!$S:$S,$B321)&lt;&gt;"",INDEX(ORCAMENTO!$S:$S,$B321),INDEX(ORCAMENTO!$V:$V,$B321)))))))</f>
        <v/>
      </c>
      <c r="H321" s="312" t="str">
        <f ca="1">IF($B321="","",IF(INDEX(ORCAMENTO!$H:$H,$B321)&lt;&gt;"",INDEX(ORCAMENTO!$H:$H,$B321),IF(INDEX(ORCAMENTO!$K:$K,$B321)&lt;&gt;"",INDEX(ORCAMENTO!$K:$K,$B321),IF(INDEX(ORCAMENTO!$N:$N,$B321)&lt;&gt;"",INDEX(ORCAMENTO!$N:$N,$B321),IF(INDEX(ORCAMENTO!$Q:$Q,$B321)&lt;&gt;"",INDEX(ORCAMENTO!$Q:$Q,$B321),IF(INDEX(ORCAMENTO!$T:$T,$B321)&lt;&gt;"",INDEX(ORCAMENTO!$T:$T,$B321),INDEX(ORCAMENTO!$W:$W,$B321)))))))</f>
        <v/>
      </c>
      <c r="I321" s="255" t="str">
        <f ca="1">IF($B321="","",IF(INDEX(ORCAMENTO!$AI:$AI,$B321)&lt;&gt;"",INDEX(ORCAMENTO!$AI:$AI,$B321),IF(INDEX(ORCAMENTO!$AG:$AG,$B321),"Memorial de cálculo ou anexo obrigatório não informado para item acima do limite.",IF(AND(INDEX(ORCAMENTO!$AC:$AC,$B321),NOT(INDEX(ORCAMENTO!$AE:$AE,$B321))),"Informe pelo menos um ano completo com valor unitário e quantidade.","Pendência identificada automaticamente."))))</f>
        <v/>
      </c>
      <c r="N321" s="255">
        <f t="shared" si="10"/>
        <v>322</v>
      </c>
      <c r="O321" s="255">
        <f ca="1">IF(INDEX(ORCAMENTO!$AI:$AI,$N321)&lt;&gt;"",1,0)</f>
        <v>0</v>
      </c>
      <c r="P321" s="255">
        <f t="shared" ca="1" si="11"/>
        <v>11</v>
      </c>
      <c r="Q321" s="255" t="str">
        <f ca="1">INDEX(ORCAMENTO!$AI:$AI,$N321)</f>
        <v/>
      </c>
    </row>
    <row r="322" spans="2:17" ht="15" customHeight="1" x14ac:dyDescent="0.25">
      <c r="B322" s="255" t="str">
        <f ca="1">IFERROR(INDEX(_AUX_ANALISE!$A$1:$A$2461,MATCH(ROW()-34,_AUX_ANALISE!$C$1:$C$2461,0)),"")</f>
        <v/>
      </c>
      <c r="C322" s="255" t="str">
        <f ca="1">IF($B322="","",INDEX(ORCAMENTO!$B:$B,$B322))</f>
        <v/>
      </c>
      <c r="D322" s="255" t="str">
        <f ca="1">IF($B322="","",INDEX(ORCAMENTO!$E:$E,$B322))</f>
        <v/>
      </c>
      <c r="E322" s="255" t="str">
        <f ca="1">IF($B322="","",INDEX(ORCAMENTO!$D:$D,$B322))</f>
        <v/>
      </c>
      <c r="F322" s="255" t="str">
        <f ca="1">IF($B322="","",TRIM(IF(OR(INDEX(ORCAMENTO!$G:$G,$B322)&lt;&gt;"",INDEX(ORCAMENTO!$H:$H,$B322)&lt;&gt;""),"Ano 1; ","")&amp;IF(OR(INDEX(ORCAMENTO!$J:$J,$B322)&lt;&gt;"",INDEX(ORCAMENTO!$K:$K,$B322)&lt;&gt;""),"Ano 2; ","")&amp;IF(OR(INDEX(ORCAMENTO!$M:$M,$B322)&lt;&gt;"",INDEX(ORCAMENTO!$N:$N,$B322)&lt;&gt;""),"Ano 3; ","")&amp;IF(OR(INDEX(ORCAMENTO!$P:$P,$B322)&lt;&gt;"",INDEX(ORCAMENTO!$Q:$Q,$B322)&lt;&gt;""),"Ano 4; ","")&amp;IF(OR(INDEX(ORCAMENTO!$S:$S,$B322)&lt;&gt;"",INDEX(ORCAMENTO!$T:$T,$B322)&lt;&gt;""),"Ano 5; ","")&amp;IF(OR(INDEX(ORCAMENTO!$V:$V,$B322)&lt;&gt;"",INDEX(ORCAMENTO!$W:$W,$B322)&lt;&gt;""),"Ano 6; ","")))</f>
        <v/>
      </c>
      <c r="G322" s="311" t="str">
        <f ca="1">IF($B322="","",IF(INDEX(ORCAMENTO!$G:$G,$B322)&lt;&gt;"",INDEX(ORCAMENTO!$G:$G,$B322),IF(INDEX(ORCAMENTO!$J:$J,$B322)&lt;&gt;"",INDEX(ORCAMENTO!$J:$J,$B322),IF(INDEX(ORCAMENTO!$M:$M,$B322)&lt;&gt;"",INDEX(ORCAMENTO!$M:$M,$B322),IF(INDEX(ORCAMENTO!$P:$P,$B322)&lt;&gt;"",INDEX(ORCAMENTO!$P:$P,$B322),IF(INDEX(ORCAMENTO!$S:$S,$B322)&lt;&gt;"",INDEX(ORCAMENTO!$S:$S,$B322),INDEX(ORCAMENTO!$V:$V,$B322)))))))</f>
        <v/>
      </c>
      <c r="H322" s="312" t="str">
        <f ca="1">IF($B322="","",IF(INDEX(ORCAMENTO!$H:$H,$B322)&lt;&gt;"",INDEX(ORCAMENTO!$H:$H,$B322),IF(INDEX(ORCAMENTO!$K:$K,$B322)&lt;&gt;"",INDEX(ORCAMENTO!$K:$K,$B322),IF(INDEX(ORCAMENTO!$N:$N,$B322)&lt;&gt;"",INDEX(ORCAMENTO!$N:$N,$B322),IF(INDEX(ORCAMENTO!$Q:$Q,$B322)&lt;&gt;"",INDEX(ORCAMENTO!$Q:$Q,$B322),IF(INDEX(ORCAMENTO!$T:$T,$B322)&lt;&gt;"",INDEX(ORCAMENTO!$T:$T,$B322),INDEX(ORCAMENTO!$W:$W,$B322)))))))</f>
        <v/>
      </c>
      <c r="I322" s="255" t="str">
        <f ca="1">IF($B322="","",IF(INDEX(ORCAMENTO!$AI:$AI,$B322)&lt;&gt;"",INDEX(ORCAMENTO!$AI:$AI,$B322),IF(INDEX(ORCAMENTO!$AG:$AG,$B322),"Memorial de cálculo ou anexo obrigatório não informado para item acima do limite.",IF(AND(INDEX(ORCAMENTO!$AC:$AC,$B322),NOT(INDEX(ORCAMENTO!$AE:$AE,$B322))),"Informe pelo menos um ano completo com valor unitário e quantidade.","Pendência identificada automaticamente."))))</f>
        <v/>
      </c>
      <c r="N322" s="255">
        <f t="shared" si="10"/>
        <v>323</v>
      </c>
      <c r="O322" s="255">
        <f ca="1">IF(INDEX(ORCAMENTO!$AI:$AI,$N322)&lt;&gt;"",1,0)</f>
        <v>0</v>
      </c>
      <c r="P322" s="255">
        <f t="shared" ca="1" si="11"/>
        <v>11</v>
      </c>
      <c r="Q322" s="255" t="str">
        <f ca="1">INDEX(ORCAMENTO!$AI:$AI,$N322)</f>
        <v/>
      </c>
    </row>
    <row r="323" spans="2:17" ht="15" customHeight="1" x14ac:dyDescent="0.25">
      <c r="B323" s="255" t="str">
        <f ca="1">IFERROR(INDEX(_AUX_ANALISE!$A$1:$A$2461,MATCH(ROW()-34,_AUX_ANALISE!$C$1:$C$2461,0)),"")</f>
        <v/>
      </c>
      <c r="C323" s="255" t="str">
        <f ca="1">IF($B323="","",INDEX(ORCAMENTO!$B:$B,$B323))</f>
        <v/>
      </c>
      <c r="D323" s="255" t="str">
        <f ca="1">IF($B323="","",INDEX(ORCAMENTO!$E:$E,$B323))</f>
        <v/>
      </c>
      <c r="E323" s="255" t="str">
        <f ca="1">IF($B323="","",INDEX(ORCAMENTO!$D:$D,$B323))</f>
        <v/>
      </c>
      <c r="F323" s="255" t="str">
        <f ca="1">IF($B323="","",TRIM(IF(OR(INDEX(ORCAMENTO!$G:$G,$B323)&lt;&gt;"",INDEX(ORCAMENTO!$H:$H,$B323)&lt;&gt;""),"Ano 1; ","")&amp;IF(OR(INDEX(ORCAMENTO!$J:$J,$B323)&lt;&gt;"",INDEX(ORCAMENTO!$K:$K,$B323)&lt;&gt;""),"Ano 2; ","")&amp;IF(OR(INDEX(ORCAMENTO!$M:$M,$B323)&lt;&gt;"",INDEX(ORCAMENTO!$N:$N,$B323)&lt;&gt;""),"Ano 3; ","")&amp;IF(OR(INDEX(ORCAMENTO!$P:$P,$B323)&lt;&gt;"",INDEX(ORCAMENTO!$Q:$Q,$B323)&lt;&gt;""),"Ano 4; ","")&amp;IF(OR(INDEX(ORCAMENTO!$S:$S,$B323)&lt;&gt;"",INDEX(ORCAMENTO!$T:$T,$B323)&lt;&gt;""),"Ano 5; ","")&amp;IF(OR(INDEX(ORCAMENTO!$V:$V,$B323)&lt;&gt;"",INDEX(ORCAMENTO!$W:$W,$B323)&lt;&gt;""),"Ano 6; ","")))</f>
        <v/>
      </c>
      <c r="G323" s="311" t="str">
        <f ca="1">IF($B323="","",IF(INDEX(ORCAMENTO!$G:$G,$B323)&lt;&gt;"",INDEX(ORCAMENTO!$G:$G,$B323),IF(INDEX(ORCAMENTO!$J:$J,$B323)&lt;&gt;"",INDEX(ORCAMENTO!$J:$J,$B323),IF(INDEX(ORCAMENTO!$M:$M,$B323)&lt;&gt;"",INDEX(ORCAMENTO!$M:$M,$B323),IF(INDEX(ORCAMENTO!$P:$P,$B323)&lt;&gt;"",INDEX(ORCAMENTO!$P:$P,$B323),IF(INDEX(ORCAMENTO!$S:$S,$B323)&lt;&gt;"",INDEX(ORCAMENTO!$S:$S,$B323),INDEX(ORCAMENTO!$V:$V,$B323)))))))</f>
        <v/>
      </c>
      <c r="H323" s="312" t="str">
        <f ca="1">IF($B323="","",IF(INDEX(ORCAMENTO!$H:$H,$B323)&lt;&gt;"",INDEX(ORCAMENTO!$H:$H,$B323),IF(INDEX(ORCAMENTO!$K:$K,$B323)&lt;&gt;"",INDEX(ORCAMENTO!$K:$K,$B323),IF(INDEX(ORCAMENTO!$N:$N,$B323)&lt;&gt;"",INDEX(ORCAMENTO!$N:$N,$B323),IF(INDEX(ORCAMENTO!$Q:$Q,$B323)&lt;&gt;"",INDEX(ORCAMENTO!$Q:$Q,$B323),IF(INDEX(ORCAMENTO!$T:$T,$B323)&lt;&gt;"",INDEX(ORCAMENTO!$T:$T,$B323),INDEX(ORCAMENTO!$W:$W,$B323)))))))</f>
        <v/>
      </c>
      <c r="I323" s="255" t="str">
        <f ca="1">IF($B323="","",IF(INDEX(ORCAMENTO!$AI:$AI,$B323)&lt;&gt;"",INDEX(ORCAMENTO!$AI:$AI,$B323),IF(INDEX(ORCAMENTO!$AG:$AG,$B323),"Memorial de cálculo ou anexo obrigatório não informado para item acima do limite.",IF(AND(INDEX(ORCAMENTO!$AC:$AC,$B323),NOT(INDEX(ORCAMENTO!$AE:$AE,$B323))),"Informe pelo menos um ano completo com valor unitário e quantidade.","Pendência identificada automaticamente."))))</f>
        <v/>
      </c>
      <c r="N323" s="255">
        <f t="shared" si="10"/>
        <v>324</v>
      </c>
      <c r="O323" s="255">
        <f ca="1">IF(INDEX(ORCAMENTO!$AI:$AI,$N323)&lt;&gt;"",1,0)</f>
        <v>0</v>
      </c>
      <c r="P323" s="255">
        <f t="shared" ca="1" si="11"/>
        <v>11</v>
      </c>
      <c r="Q323" s="255" t="str">
        <f ca="1">INDEX(ORCAMENTO!$AI:$AI,$N323)</f>
        <v/>
      </c>
    </row>
    <row r="324" spans="2:17" ht="15" customHeight="1" x14ac:dyDescent="0.25">
      <c r="B324" s="255" t="str">
        <f ca="1">IFERROR(INDEX(_AUX_ANALISE!$A$1:$A$2461,MATCH(ROW()-34,_AUX_ANALISE!$C$1:$C$2461,0)),"")</f>
        <v/>
      </c>
      <c r="C324" s="255" t="str">
        <f ca="1">IF($B324="","",INDEX(ORCAMENTO!$B:$B,$B324))</f>
        <v/>
      </c>
      <c r="D324" s="255" t="str">
        <f ca="1">IF($B324="","",INDEX(ORCAMENTO!$E:$E,$B324))</f>
        <v/>
      </c>
      <c r="E324" s="255" t="str">
        <f ca="1">IF($B324="","",INDEX(ORCAMENTO!$D:$D,$B324))</f>
        <v/>
      </c>
      <c r="F324" s="255" t="str">
        <f ca="1">IF($B324="","",TRIM(IF(OR(INDEX(ORCAMENTO!$G:$G,$B324)&lt;&gt;"",INDEX(ORCAMENTO!$H:$H,$B324)&lt;&gt;""),"Ano 1; ","")&amp;IF(OR(INDEX(ORCAMENTO!$J:$J,$B324)&lt;&gt;"",INDEX(ORCAMENTO!$K:$K,$B324)&lt;&gt;""),"Ano 2; ","")&amp;IF(OR(INDEX(ORCAMENTO!$M:$M,$B324)&lt;&gt;"",INDEX(ORCAMENTO!$N:$N,$B324)&lt;&gt;""),"Ano 3; ","")&amp;IF(OR(INDEX(ORCAMENTO!$P:$P,$B324)&lt;&gt;"",INDEX(ORCAMENTO!$Q:$Q,$B324)&lt;&gt;""),"Ano 4; ","")&amp;IF(OR(INDEX(ORCAMENTO!$S:$S,$B324)&lt;&gt;"",INDEX(ORCAMENTO!$T:$T,$B324)&lt;&gt;""),"Ano 5; ","")&amp;IF(OR(INDEX(ORCAMENTO!$V:$V,$B324)&lt;&gt;"",INDEX(ORCAMENTO!$W:$W,$B324)&lt;&gt;""),"Ano 6; ","")))</f>
        <v/>
      </c>
      <c r="G324" s="311" t="str">
        <f ca="1">IF($B324="","",IF(INDEX(ORCAMENTO!$G:$G,$B324)&lt;&gt;"",INDEX(ORCAMENTO!$G:$G,$B324),IF(INDEX(ORCAMENTO!$J:$J,$B324)&lt;&gt;"",INDEX(ORCAMENTO!$J:$J,$B324),IF(INDEX(ORCAMENTO!$M:$M,$B324)&lt;&gt;"",INDEX(ORCAMENTO!$M:$M,$B324),IF(INDEX(ORCAMENTO!$P:$P,$B324)&lt;&gt;"",INDEX(ORCAMENTO!$P:$P,$B324),IF(INDEX(ORCAMENTO!$S:$S,$B324)&lt;&gt;"",INDEX(ORCAMENTO!$S:$S,$B324),INDEX(ORCAMENTO!$V:$V,$B324)))))))</f>
        <v/>
      </c>
      <c r="H324" s="312" t="str">
        <f ca="1">IF($B324="","",IF(INDEX(ORCAMENTO!$H:$H,$B324)&lt;&gt;"",INDEX(ORCAMENTO!$H:$H,$B324),IF(INDEX(ORCAMENTO!$K:$K,$B324)&lt;&gt;"",INDEX(ORCAMENTO!$K:$K,$B324),IF(INDEX(ORCAMENTO!$N:$N,$B324)&lt;&gt;"",INDEX(ORCAMENTO!$N:$N,$B324),IF(INDEX(ORCAMENTO!$Q:$Q,$B324)&lt;&gt;"",INDEX(ORCAMENTO!$Q:$Q,$B324),IF(INDEX(ORCAMENTO!$T:$T,$B324)&lt;&gt;"",INDEX(ORCAMENTO!$T:$T,$B324),INDEX(ORCAMENTO!$W:$W,$B324)))))))</f>
        <v/>
      </c>
      <c r="I324" s="255" t="str">
        <f ca="1">IF($B324="","",IF(INDEX(ORCAMENTO!$AI:$AI,$B324)&lt;&gt;"",INDEX(ORCAMENTO!$AI:$AI,$B324),IF(INDEX(ORCAMENTO!$AG:$AG,$B324),"Memorial de cálculo ou anexo obrigatório não informado para item acima do limite.",IF(AND(INDEX(ORCAMENTO!$AC:$AC,$B324),NOT(INDEX(ORCAMENTO!$AE:$AE,$B324))),"Informe pelo menos um ano completo com valor unitário e quantidade.","Pendência identificada automaticamente."))))</f>
        <v/>
      </c>
      <c r="N324" s="255">
        <f t="shared" si="10"/>
        <v>325</v>
      </c>
      <c r="O324" s="255">
        <f ca="1">IF(INDEX(ORCAMENTO!$AI:$AI,$N324)&lt;&gt;"",1,0)</f>
        <v>0</v>
      </c>
      <c r="P324" s="255">
        <f t="shared" ca="1" si="11"/>
        <v>11</v>
      </c>
      <c r="Q324" s="255" t="str">
        <f ca="1">INDEX(ORCAMENTO!$AI:$AI,$N324)</f>
        <v/>
      </c>
    </row>
    <row r="325" spans="2:17" ht="15" customHeight="1" x14ac:dyDescent="0.25">
      <c r="B325" s="255" t="str">
        <f ca="1">IFERROR(INDEX(_AUX_ANALISE!$A$1:$A$2461,MATCH(ROW()-34,_AUX_ANALISE!$C$1:$C$2461,0)),"")</f>
        <v/>
      </c>
      <c r="C325" s="255" t="str">
        <f ca="1">IF($B325="","",INDEX(ORCAMENTO!$B:$B,$B325))</f>
        <v/>
      </c>
      <c r="D325" s="255" t="str">
        <f ca="1">IF($B325="","",INDEX(ORCAMENTO!$E:$E,$B325))</f>
        <v/>
      </c>
      <c r="E325" s="255" t="str">
        <f ca="1">IF($B325="","",INDEX(ORCAMENTO!$D:$D,$B325))</f>
        <v/>
      </c>
      <c r="F325" s="255" t="str">
        <f ca="1">IF($B325="","",TRIM(IF(OR(INDEX(ORCAMENTO!$G:$G,$B325)&lt;&gt;"",INDEX(ORCAMENTO!$H:$H,$B325)&lt;&gt;""),"Ano 1; ","")&amp;IF(OR(INDEX(ORCAMENTO!$J:$J,$B325)&lt;&gt;"",INDEX(ORCAMENTO!$K:$K,$B325)&lt;&gt;""),"Ano 2; ","")&amp;IF(OR(INDEX(ORCAMENTO!$M:$M,$B325)&lt;&gt;"",INDEX(ORCAMENTO!$N:$N,$B325)&lt;&gt;""),"Ano 3; ","")&amp;IF(OR(INDEX(ORCAMENTO!$P:$P,$B325)&lt;&gt;"",INDEX(ORCAMENTO!$Q:$Q,$B325)&lt;&gt;""),"Ano 4; ","")&amp;IF(OR(INDEX(ORCAMENTO!$S:$S,$B325)&lt;&gt;"",INDEX(ORCAMENTO!$T:$T,$B325)&lt;&gt;""),"Ano 5; ","")&amp;IF(OR(INDEX(ORCAMENTO!$V:$V,$B325)&lt;&gt;"",INDEX(ORCAMENTO!$W:$W,$B325)&lt;&gt;""),"Ano 6; ","")))</f>
        <v/>
      </c>
      <c r="G325" s="311" t="str">
        <f ca="1">IF($B325="","",IF(INDEX(ORCAMENTO!$G:$G,$B325)&lt;&gt;"",INDEX(ORCAMENTO!$G:$G,$B325),IF(INDEX(ORCAMENTO!$J:$J,$B325)&lt;&gt;"",INDEX(ORCAMENTO!$J:$J,$B325),IF(INDEX(ORCAMENTO!$M:$M,$B325)&lt;&gt;"",INDEX(ORCAMENTO!$M:$M,$B325),IF(INDEX(ORCAMENTO!$P:$P,$B325)&lt;&gt;"",INDEX(ORCAMENTO!$P:$P,$B325),IF(INDEX(ORCAMENTO!$S:$S,$B325)&lt;&gt;"",INDEX(ORCAMENTO!$S:$S,$B325),INDEX(ORCAMENTO!$V:$V,$B325)))))))</f>
        <v/>
      </c>
      <c r="H325" s="312" t="str">
        <f ca="1">IF($B325="","",IF(INDEX(ORCAMENTO!$H:$H,$B325)&lt;&gt;"",INDEX(ORCAMENTO!$H:$H,$B325),IF(INDEX(ORCAMENTO!$K:$K,$B325)&lt;&gt;"",INDEX(ORCAMENTO!$K:$K,$B325),IF(INDEX(ORCAMENTO!$N:$N,$B325)&lt;&gt;"",INDEX(ORCAMENTO!$N:$N,$B325),IF(INDEX(ORCAMENTO!$Q:$Q,$B325)&lt;&gt;"",INDEX(ORCAMENTO!$Q:$Q,$B325),IF(INDEX(ORCAMENTO!$T:$T,$B325)&lt;&gt;"",INDEX(ORCAMENTO!$T:$T,$B325),INDEX(ORCAMENTO!$W:$W,$B325)))))))</f>
        <v/>
      </c>
      <c r="I325" s="255" t="str">
        <f ca="1">IF($B325="","",IF(INDEX(ORCAMENTO!$AI:$AI,$B325)&lt;&gt;"",INDEX(ORCAMENTO!$AI:$AI,$B325),IF(INDEX(ORCAMENTO!$AG:$AG,$B325),"Memorial de cálculo ou anexo obrigatório não informado para item acima do limite.",IF(AND(INDEX(ORCAMENTO!$AC:$AC,$B325),NOT(INDEX(ORCAMENTO!$AE:$AE,$B325))),"Informe pelo menos um ano completo com valor unitário e quantidade.","Pendência identificada automaticamente."))))</f>
        <v/>
      </c>
      <c r="N325" s="255">
        <f t="shared" si="10"/>
        <v>326</v>
      </c>
      <c r="O325" s="255">
        <f ca="1">IF(INDEX(ORCAMENTO!$AI:$AI,$N325)&lt;&gt;"",1,0)</f>
        <v>0</v>
      </c>
      <c r="P325" s="255">
        <f t="shared" ca="1" si="11"/>
        <v>11</v>
      </c>
      <c r="Q325" s="255" t="str">
        <f ca="1">INDEX(ORCAMENTO!$AI:$AI,$N325)</f>
        <v/>
      </c>
    </row>
    <row r="326" spans="2:17" ht="15" customHeight="1" x14ac:dyDescent="0.25">
      <c r="B326" s="255" t="str">
        <f ca="1">IFERROR(INDEX(_AUX_ANALISE!$A$1:$A$2461,MATCH(ROW()-34,_AUX_ANALISE!$C$1:$C$2461,0)),"")</f>
        <v/>
      </c>
      <c r="C326" s="255" t="str">
        <f ca="1">IF($B326="","",INDEX(ORCAMENTO!$B:$B,$B326))</f>
        <v/>
      </c>
      <c r="D326" s="255" t="str">
        <f ca="1">IF($B326="","",INDEX(ORCAMENTO!$E:$E,$B326))</f>
        <v/>
      </c>
      <c r="E326" s="255" t="str">
        <f ca="1">IF($B326="","",INDEX(ORCAMENTO!$D:$D,$B326))</f>
        <v/>
      </c>
      <c r="F326" s="255" t="str">
        <f ca="1">IF($B326="","",TRIM(IF(OR(INDEX(ORCAMENTO!$G:$G,$B326)&lt;&gt;"",INDEX(ORCAMENTO!$H:$H,$B326)&lt;&gt;""),"Ano 1; ","")&amp;IF(OR(INDEX(ORCAMENTO!$J:$J,$B326)&lt;&gt;"",INDEX(ORCAMENTO!$K:$K,$B326)&lt;&gt;""),"Ano 2; ","")&amp;IF(OR(INDEX(ORCAMENTO!$M:$M,$B326)&lt;&gt;"",INDEX(ORCAMENTO!$N:$N,$B326)&lt;&gt;""),"Ano 3; ","")&amp;IF(OR(INDEX(ORCAMENTO!$P:$P,$B326)&lt;&gt;"",INDEX(ORCAMENTO!$Q:$Q,$B326)&lt;&gt;""),"Ano 4; ","")&amp;IF(OR(INDEX(ORCAMENTO!$S:$S,$B326)&lt;&gt;"",INDEX(ORCAMENTO!$T:$T,$B326)&lt;&gt;""),"Ano 5; ","")&amp;IF(OR(INDEX(ORCAMENTO!$V:$V,$B326)&lt;&gt;"",INDEX(ORCAMENTO!$W:$W,$B326)&lt;&gt;""),"Ano 6; ","")))</f>
        <v/>
      </c>
      <c r="G326" s="311" t="str">
        <f ca="1">IF($B326="","",IF(INDEX(ORCAMENTO!$G:$G,$B326)&lt;&gt;"",INDEX(ORCAMENTO!$G:$G,$B326),IF(INDEX(ORCAMENTO!$J:$J,$B326)&lt;&gt;"",INDEX(ORCAMENTO!$J:$J,$B326),IF(INDEX(ORCAMENTO!$M:$M,$B326)&lt;&gt;"",INDEX(ORCAMENTO!$M:$M,$B326),IF(INDEX(ORCAMENTO!$P:$P,$B326)&lt;&gt;"",INDEX(ORCAMENTO!$P:$P,$B326),IF(INDEX(ORCAMENTO!$S:$S,$B326)&lt;&gt;"",INDEX(ORCAMENTO!$S:$S,$B326),INDEX(ORCAMENTO!$V:$V,$B326)))))))</f>
        <v/>
      </c>
      <c r="H326" s="312" t="str">
        <f ca="1">IF($B326="","",IF(INDEX(ORCAMENTO!$H:$H,$B326)&lt;&gt;"",INDEX(ORCAMENTO!$H:$H,$B326),IF(INDEX(ORCAMENTO!$K:$K,$B326)&lt;&gt;"",INDEX(ORCAMENTO!$K:$K,$B326),IF(INDEX(ORCAMENTO!$N:$N,$B326)&lt;&gt;"",INDEX(ORCAMENTO!$N:$N,$B326),IF(INDEX(ORCAMENTO!$Q:$Q,$B326)&lt;&gt;"",INDEX(ORCAMENTO!$Q:$Q,$B326),IF(INDEX(ORCAMENTO!$T:$T,$B326)&lt;&gt;"",INDEX(ORCAMENTO!$T:$T,$B326),INDEX(ORCAMENTO!$W:$W,$B326)))))))</f>
        <v/>
      </c>
      <c r="I326" s="255" t="str">
        <f ca="1">IF($B326="","",IF(INDEX(ORCAMENTO!$AI:$AI,$B326)&lt;&gt;"",INDEX(ORCAMENTO!$AI:$AI,$B326),IF(INDEX(ORCAMENTO!$AG:$AG,$B326),"Memorial de cálculo ou anexo obrigatório não informado para item acima do limite.",IF(AND(INDEX(ORCAMENTO!$AC:$AC,$B326),NOT(INDEX(ORCAMENTO!$AE:$AE,$B326))),"Informe pelo menos um ano completo com valor unitário e quantidade.","Pendência identificada automaticamente."))))</f>
        <v/>
      </c>
      <c r="N326" s="255">
        <f t="shared" si="10"/>
        <v>327</v>
      </c>
      <c r="O326" s="255">
        <f ca="1">IF(INDEX(ORCAMENTO!$AI:$AI,$N326)&lt;&gt;"",1,0)</f>
        <v>0</v>
      </c>
      <c r="P326" s="255">
        <f t="shared" ca="1" si="11"/>
        <v>11</v>
      </c>
      <c r="Q326" s="255" t="str">
        <f ca="1">INDEX(ORCAMENTO!$AI:$AI,$N326)</f>
        <v/>
      </c>
    </row>
    <row r="327" spans="2:17" ht="15" customHeight="1" x14ac:dyDescent="0.25">
      <c r="B327" s="255" t="str">
        <f ca="1">IFERROR(INDEX(_AUX_ANALISE!$A$1:$A$2461,MATCH(ROW()-34,_AUX_ANALISE!$C$1:$C$2461,0)),"")</f>
        <v/>
      </c>
      <c r="C327" s="255" t="str">
        <f ca="1">IF($B327="","",INDEX(ORCAMENTO!$B:$B,$B327))</f>
        <v/>
      </c>
      <c r="D327" s="255" t="str">
        <f ca="1">IF($B327="","",INDEX(ORCAMENTO!$E:$E,$B327))</f>
        <v/>
      </c>
      <c r="E327" s="255" t="str">
        <f ca="1">IF($B327="","",INDEX(ORCAMENTO!$D:$D,$B327))</f>
        <v/>
      </c>
      <c r="F327" s="255" t="str">
        <f ca="1">IF($B327="","",TRIM(IF(OR(INDEX(ORCAMENTO!$G:$G,$B327)&lt;&gt;"",INDEX(ORCAMENTO!$H:$H,$B327)&lt;&gt;""),"Ano 1; ","")&amp;IF(OR(INDEX(ORCAMENTO!$J:$J,$B327)&lt;&gt;"",INDEX(ORCAMENTO!$K:$K,$B327)&lt;&gt;""),"Ano 2; ","")&amp;IF(OR(INDEX(ORCAMENTO!$M:$M,$B327)&lt;&gt;"",INDEX(ORCAMENTO!$N:$N,$B327)&lt;&gt;""),"Ano 3; ","")&amp;IF(OR(INDEX(ORCAMENTO!$P:$P,$B327)&lt;&gt;"",INDEX(ORCAMENTO!$Q:$Q,$B327)&lt;&gt;""),"Ano 4; ","")&amp;IF(OR(INDEX(ORCAMENTO!$S:$S,$B327)&lt;&gt;"",INDEX(ORCAMENTO!$T:$T,$B327)&lt;&gt;""),"Ano 5; ","")&amp;IF(OR(INDEX(ORCAMENTO!$V:$V,$B327)&lt;&gt;"",INDEX(ORCAMENTO!$W:$W,$B327)&lt;&gt;""),"Ano 6; ","")))</f>
        <v/>
      </c>
      <c r="G327" s="311" t="str">
        <f ca="1">IF($B327="","",IF(INDEX(ORCAMENTO!$G:$G,$B327)&lt;&gt;"",INDEX(ORCAMENTO!$G:$G,$B327),IF(INDEX(ORCAMENTO!$J:$J,$B327)&lt;&gt;"",INDEX(ORCAMENTO!$J:$J,$B327),IF(INDEX(ORCAMENTO!$M:$M,$B327)&lt;&gt;"",INDEX(ORCAMENTO!$M:$M,$B327),IF(INDEX(ORCAMENTO!$P:$P,$B327)&lt;&gt;"",INDEX(ORCAMENTO!$P:$P,$B327),IF(INDEX(ORCAMENTO!$S:$S,$B327)&lt;&gt;"",INDEX(ORCAMENTO!$S:$S,$B327),INDEX(ORCAMENTO!$V:$V,$B327)))))))</f>
        <v/>
      </c>
      <c r="H327" s="312" t="str">
        <f ca="1">IF($B327="","",IF(INDEX(ORCAMENTO!$H:$H,$B327)&lt;&gt;"",INDEX(ORCAMENTO!$H:$H,$B327),IF(INDEX(ORCAMENTO!$K:$K,$B327)&lt;&gt;"",INDEX(ORCAMENTO!$K:$K,$B327),IF(INDEX(ORCAMENTO!$N:$N,$B327)&lt;&gt;"",INDEX(ORCAMENTO!$N:$N,$B327),IF(INDEX(ORCAMENTO!$Q:$Q,$B327)&lt;&gt;"",INDEX(ORCAMENTO!$Q:$Q,$B327),IF(INDEX(ORCAMENTO!$T:$T,$B327)&lt;&gt;"",INDEX(ORCAMENTO!$T:$T,$B327),INDEX(ORCAMENTO!$W:$W,$B327)))))))</f>
        <v/>
      </c>
      <c r="I327" s="255" t="str">
        <f ca="1">IF($B327="","",IF(INDEX(ORCAMENTO!$AI:$AI,$B327)&lt;&gt;"",INDEX(ORCAMENTO!$AI:$AI,$B327),IF(INDEX(ORCAMENTO!$AG:$AG,$B327),"Memorial de cálculo ou anexo obrigatório não informado para item acima do limite.",IF(AND(INDEX(ORCAMENTO!$AC:$AC,$B327),NOT(INDEX(ORCAMENTO!$AE:$AE,$B327))),"Informe pelo menos um ano completo com valor unitário e quantidade.","Pendência identificada automaticamente."))))</f>
        <v/>
      </c>
      <c r="N327" s="255">
        <f t="shared" si="10"/>
        <v>328</v>
      </c>
      <c r="O327" s="255">
        <f ca="1">IF(INDEX(ORCAMENTO!$AI:$AI,$N327)&lt;&gt;"",1,0)</f>
        <v>0</v>
      </c>
      <c r="P327" s="255">
        <f t="shared" ca="1" si="11"/>
        <v>11</v>
      </c>
      <c r="Q327" s="255" t="str">
        <f ca="1">INDEX(ORCAMENTO!$AI:$AI,$N327)</f>
        <v/>
      </c>
    </row>
    <row r="328" spans="2:17" ht="15" customHeight="1" x14ac:dyDescent="0.25">
      <c r="B328" s="255" t="str">
        <f ca="1">IFERROR(INDEX(_AUX_ANALISE!$A$1:$A$2461,MATCH(ROW()-34,_AUX_ANALISE!$C$1:$C$2461,0)),"")</f>
        <v/>
      </c>
      <c r="C328" s="255" t="str">
        <f ca="1">IF($B328="","",INDEX(ORCAMENTO!$B:$B,$B328))</f>
        <v/>
      </c>
      <c r="D328" s="255" t="str">
        <f ca="1">IF($B328="","",INDEX(ORCAMENTO!$E:$E,$B328))</f>
        <v/>
      </c>
      <c r="E328" s="255" t="str">
        <f ca="1">IF($B328="","",INDEX(ORCAMENTO!$D:$D,$B328))</f>
        <v/>
      </c>
      <c r="F328" s="255" t="str">
        <f ca="1">IF($B328="","",TRIM(IF(OR(INDEX(ORCAMENTO!$G:$G,$B328)&lt;&gt;"",INDEX(ORCAMENTO!$H:$H,$B328)&lt;&gt;""),"Ano 1; ","")&amp;IF(OR(INDEX(ORCAMENTO!$J:$J,$B328)&lt;&gt;"",INDEX(ORCAMENTO!$K:$K,$B328)&lt;&gt;""),"Ano 2; ","")&amp;IF(OR(INDEX(ORCAMENTO!$M:$M,$B328)&lt;&gt;"",INDEX(ORCAMENTO!$N:$N,$B328)&lt;&gt;""),"Ano 3; ","")&amp;IF(OR(INDEX(ORCAMENTO!$P:$P,$B328)&lt;&gt;"",INDEX(ORCAMENTO!$Q:$Q,$B328)&lt;&gt;""),"Ano 4; ","")&amp;IF(OR(INDEX(ORCAMENTO!$S:$S,$B328)&lt;&gt;"",INDEX(ORCAMENTO!$T:$T,$B328)&lt;&gt;""),"Ano 5; ","")&amp;IF(OR(INDEX(ORCAMENTO!$V:$V,$B328)&lt;&gt;"",INDEX(ORCAMENTO!$W:$W,$B328)&lt;&gt;""),"Ano 6; ","")))</f>
        <v/>
      </c>
      <c r="G328" s="311" t="str">
        <f ca="1">IF($B328="","",IF(INDEX(ORCAMENTO!$G:$G,$B328)&lt;&gt;"",INDEX(ORCAMENTO!$G:$G,$B328),IF(INDEX(ORCAMENTO!$J:$J,$B328)&lt;&gt;"",INDEX(ORCAMENTO!$J:$J,$B328),IF(INDEX(ORCAMENTO!$M:$M,$B328)&lt;&gt;"",INDEX(ORCAMENTO!$M:$M,$B328),IF(INDEX(ORCAMENTO!$P:$P,$B328)&lt;&gt;"",INDEX(ORCAMENTO!$P:$P,$B328),IF(INDEX(ORCAMENTO!$S:$S,$B328)&lt;&gt;"",INDEX(ORCAMENTO!$S:$S,$B328),INDEX(ORCAMENTO!$V:$V,$B328)))))))</f>
        <v/>
      </c>
      <c r="H328" s="312" t="str">
        <f ca="1">IF($B328="","",IF(INDEX(ORCAMENTO!$H:$H,$B328)&lt;&gt;"",INDEX(ORCAMENTO!$H:$H,$B328),IF(INDEX(ORCAMENTO!$K:$K,$B328)&lt;&gt;"",INDEX(ORCAMENTO!$K:$K,$B328),IF(INDEX(ORCAMENTO!$N:$N,$B328)&lt;&gt;"",INDEX(ORCAMENTO!$N:$N,$B328),IF(INDEX(ORCAMENTO!$Q:$Q,$B328)&lt;&gt;"",INDEX(ORCAMENTO!$Q:$Q,$B328),IF(INDEX(ORCAMENTO!$T:$T,$B328)&lt;&gt;"",INDEX(ORCAMENTO!$T:$T,$B328),INDEX(ORCAMENTO!$W:$W,$B328)))))))</f>
        <v/>
      </c>
      <c r="I328" s="255" t="str">
        <f ca="1">IF($B328="","",IF(INDEX(ORCAMENTO!$AI:$AI,$B328)&lt;&gt;"",INDEX(ORCAMENTO!$AI:$AI,$B328),IF(INDEX(ORCAMENTO!$AG:$AG,$B328),"Memorial de cálculo ou anexo obrigatório não informado para item acima do limite.",IF(AND(INDEX(ORCAMENTO!$AC:$AC,$B328),NOT(INDEX(ORCAMENTO!$AE:$AE,$B328))),"Informe pelo menos um ano completo com valor unitário e quantidade.","Pendência identificada automaticamente."))))</f>
        <v/>
      </c>
      <c r="N328" s="255">
        <f t="shared" si="10"/>
        <v>329</v>
      </c>
      <c r="O328" s="255">
        <f ca="1">IF(INDEX(ORCAMENTO!$AI:$AI,$N328)&lt;&gt;"",1,0)</f>
        <v>0</v>
      </c>
      <c r="P328" s="255">
        <f t="shared" ca="1" si="11"/>
        <v>11</v>
      </c>
      <c r="Q328" s="255" t="str">
        <f ca="1">INDEX(ORCAMENTO!$AI:$AI,$N328)</f>
        <v/>
      </c>
    </row>
    <row r="329" spans="2:17" ht="15" customHeight="1" x14ac:dyDescent="0.25">
      <c r="B329" s="255" t="str">
        <f ca="1">IFERROR(INDEX(_AUX_ANALISE!$A$1:$A$2461,MATCH(ROW()-34,_AUX_ANALISE!$C$1:$C$2461,0)),"")</f>
        <v/>
      </c>
      <c r="C329" s="255" t="str">
        <f ca="1">IF($B329="","",INDEX(ORCAMENTO!$B:$B,$B329))</f>
        <v/>
      </c>
      <c r="D329" s="255" t="str">
        <f ca="1">IF($B329="","",INDEX(ORCAMENTO!$E:$E,$B329))</f>
        <v/>
      </c>
      <c r="E329" s="255" t="str">
        <f ca="1">IF($B329="","",INDEX(ORCAMENTO!$D:$D,$B329))</f>
        <v/>
      </c>
      <c r="F329" s="255" t="str">
        <f ca="1">IF($B329="","",TRIM(IF(OR(INDEX(ORCAMENTO!$G:$G,$B329)&lt;&gt;"",INDEX(ORCAMENTO!$H:$H,$B329)&lt;&gt;""),"Ano 1; ","")&amp;IF(OR(INDEX(ORCAMENTO!$J:$J,$B329)&lt;&gt;"",INDEX(ORCAMENTO!$K:$K,$B329)&lt;&gt;""),"Ano 2; ","")&amp;IF(OR(INDEX(ORCAMENTO!$M:$M,$B329)&lt;&gt;"",INDEX(ORCAMENTO!$N:$N,$B329)&lt;&gt;""),"Ano 3; ","")&amp;IF(OR(INDEX(ORCAMENTO!$P:$P,$B329)&lt;&gt;"",INDEX(ORCAMENTO!$Q:$Q,$B329)&lt;&gt;""),"Ano 4; ","")&amp;IF(OR(INDEX(ORCAMENTO!$S:$S,$B329)&lt;&gt;"",INDEX(ORCAMENTO!$T:$T,$B329)&lt;&gt;""),"Ano 5; ","")&amp;IF(OR(INDEX(ORCAMENTO!$V:$V,$B329)&lt;&gt;"",INDEX(ORCAMENTO!$W:$W,$B329)&lt;&gt;""),"Ano 6; ","")))</f>
        <v/>
      </c>
      <c r="G329" s="311" t="str">
        <f ca="1">IF($B329="","",IF(INDEX(ORCAMENTO!$G:$G,$B329)&lt;&gt;"",INDEX(ORCAMENTO!$G:$G,$B329),IF(INDEX(ORCAMENTO!$J:$J,$B329)&lt;&gt;"",INDEX(ORCAMENTO!$J:$J,$B329),IF(INDEX(ORCAMENTO!$M:$M,$B329)&lt;&gt;"",INDEX(ORCAMENTO!$M:$M,$B329),IF(INDEX(ORCAMENTO!$P:$P,$B329)&lt;&gt;"",INDEX(ORCAMENTO!$P:$P,$B329),IF(INDEX(ORCAMENTO!$S:$S,$B329)&lt;&gt;"",INDEX(ORCAMENTO!$S:$S,$B329),INDEX(ORCAMENTO!$V:$V,$B329)))))))</f>
        <v/>
      </c>
      <c r="H329" s="312" t="str">
        <f ca="1">IF($B329="","",IF(INDEX(ORCAMENTO!$H:$H,$B329)&lt;&gt;"",INDEX(ORCAMENTO!$H:$H,$B329),IF(INDEX(ORCAMENTO!$K:$K,$B329)&lt;&gt;"",INDEX(ORCAMENTO!$K:$K,$B329),IF(INDEX(ORCAMENTO!$N:$N,$B329)&lt;&gt;"",INDEX(ORCAMENTO!$N:$N,$B329),IF(INDEX(ORCAMENTO!$Q:$Q,$B329)&lt;&gt;"",INDEX(ORCAMENTO!$Q:$Q,$B329),IF(INDEX(ORCAMENTO!$T:$T,$B329)&lt;&gt;"",INDEX(ORCAMENTO!$T:$T,$B329),INDEX(ORCAMENTO!$W:$W,$B329)))))))</f>
        <v/>
      </c>
      <c r="I329" s="255" t="str">
        <f ca="1">IF($B329="","",IF(INDEX(ORCAMENTO!$AI:$AI,$B329)&lt;&gt;"",INDEX(ORCAMENTO!$AI:$AI,$B329),IF(INDEX(ORCAMENTO!$AG:$AG,$B329),"Memorial de cálculo ou anexo obrigatório não informado para item acima do limite.",IF(AND(INDEX(ORCAMENTO!$AC:$AC,$B329),NOT(INDEX(ORCAMENTO!$AE:$AE,$B329))),"Informe pelo menos um ano completo com valor unitário e quantidade.","Pendência identificada automaticamente."))))</f>
        <v/>
      </c>
      <c r="N329" s="255">
        <f t="shared" si="10"/>
        <v>330</v>
      </c>
      <c r="O329" s="255">
        <f ca="1">IF(INDEX(ORCAMENTO!$AI:$AI,$N329)&lt;&gt;"",1,0)</f>
        <v>0</v>
      </c>
      <c r="P329" s="255">
        <f t="shared" ca="1" si="11"/>
        <v>11</v>
      </c>
      <c r="Q329" s="255" t="str">
        <f ca="1">INDEX(ORCAMENTO!$AI:$AI,$N329)</f>
        <v/>
      </c>
    </row>
    <row r="330" spans="2:17" ht="15" customHeight="1" x14ac:dyDescent="0.25">
      <c r="B330" s="255" t="str">
        <f ca="1">IFERROR(INDEX(_AUX_ANALISE!$A$1:$A$2461,MATCH(ROW()-34,_AUX_ANALISE!$C$1:$C$2461,0)),"")</f>
        <v/>
      </c>
      <c r="C330" s="255" t="str">
        <f ca="1">IF($B330="","",INDEX(ORCAMENTO!$B:$B,$B330))</f>
        <v/>
      </c>
      <c r="D330" s="255" t="str">
        <f ca="1">IF($B330="","",INDEX(ORCAMENTO!$E:$E,$B330))</f>
        <v/>
      </c>
      <c r="E330" s="255" t="str">
        <f ca="1">IF($B330="","",INDEX(ORCAMENTO!$D:$D,$B330))</f>
        <v/>
      </c>
      <c r="F330" s="255" t="str">
        <f ca="1">IF($B330="","",TRIM(IF(OR(INDEX(ORCAMENTO!$G:$G,$B330)&lt;&gt;"",INDEX(ORCAMENTO!$H:$H,$B330)&lt;&gt;""),"Ano 1; ","")&amp;IF(OR(INDEX(ORCAMENTO!$J:$J,$B330)&lt;&gt;"",INDEX(ORCAMENTO!$K:$K,$B330)&lt;&gt;""),"Ano 2; ","")&amp;IF(OR(INDEX(ORCAMENTO!$M:$M,$B330)&lt;&gt;"",INDEX(ORCAMENTO!$N:$N,$B330)&lt;&gt;""),"Ano 3; ","")&amp;IF(OR(INDEX(ORCAMENTO!$P:$P,$B330)&lt;&gt;"",INDEX(ORCAMENTO!$Q:$Q,$B330)&lt;&gt;""),"Ano 4; ","")&amp;IF(OR(INDEX(ORCAMENTO!$S:$S,$B330)&lt;&gt;"",INDEX(ORCAMENTO!$T:$T,$B330)&lt;&gt;""),"Ano 5; ","")&amp;IF(OR(INDEX(ORCAMENTO!$V:$V,$B330)&lt;&gt;"",INDEX(ORCAMENTO!$W:$W,$B330)&lt;&gt;""),"Ano 6; ","")))</f>
        <v/>
      </c>
      <c r="G330" s="311" t="str">
        <f ca="1">IF($B330="","",IF(INDEX(ORCAMENTO!$G:$G,$B330)&lt;&gt;"",INDEX(ORCAMENTO!$G:$G,$B330),IF(INDEX(ORCAMENTO!$J:$J,$B330)&lt;&gt;"",INDEX(ORCAMENTO!$J:$J,$B330),IF(INDEX(ORCAMENTO!$M:$M,$B330)&lt;&gt;"",INDEX(ORCAMENTO!$M:$M,$B330),IF(INDEX(ORCAMENTO!$P:$P,$B330)&lt;&gt;"",INDEX(ORCAMENTO!$P:$P,$B330),IF(INDEX(ORCAMENTO!$S:$S,$B330)&lt;&gt;"",INDEX(ORCAMENTO!$S:$S,$B330),INDEX(ORCAMENTO!$V:$V,$B330)))))))</f>
        <v/>
      </c>
      <c r="H330" s="312" t="str">
        <f ca="1">IF($B330="","",IF(INDEX(ORCAMENTO!$H:$H,$B330)&lt;&gt;"",INDEX(ORCAMENTO!$H:$H,$B330),IF(INDEX(ORCAMENTO!$K:$K,$B330)&lt;&gt;"",INDEX(ORCAMENTO!$K:$K,$B330),IF(INDEX(ORCAMENTO!$N:$N,$B330)&lt;&gt;"",INDEX(ORCAMENTO!$N:$N,$B330),IF(INDEX(ORCAMENTO!$Q:$Q,$B330)&lt;&gt;"",INDEX(ORCAMENTO!$Q:$Q,$B330),IF(INDEX(ORCAMENTO!$T:$T,$B330)&lt;&gt;"",INDEX(ORCAMENTO!$T:$T,$B330),INDEX(ORCAMENTO!$W:$W,$B330)))))))</f>
        <v/>
      </c>
      <c r="I330" s="255" t="str">
        <f ca="1">IF($B330="","",IF(INDEX(ORCAMENTO!$AI:$AI,$B330)&lt;&gt;"",INDEX(ORCAMENTO!$AI:$AI,$B330),IF(INDEX(ORCAMENTO!$AG:$AG,$B330),"Memorial de cálculo ou anexo obrigatório não informado para item acima do limite.",IF(AND(INDEX(ORCAMENTO!$AC:$AC,$B330),NOT(INDEX(ORCAMENTO!$AE:$AE,$B330))),"Informe pelo menos um ano completo com valor unitário e quantidade.","Pendência identificada automaticamente."))))</f>
        <v/>
      </c>
      <c r="N330" s="255">
        <f t="shared" si="10"/>
        <v>331</v>
      </c>
      <c r="O330" s="255">
        <f ca="1">IF(INDEX(ORCAMENTO!$AI:$AI,$N330)&lt;&gt;"",1,0)</f>
        <v>0</v>
      </c>
      <c r="P330" s="255">
        <f t="shared" ca="1" si="11"/>
        <v>11</v>
      </c>
      <c r="Q330" s="255" t="str">
        <f ca="1">INDEX(ORCAMENTO!$AI:$AI,$N330)</f>
        <v/>
      </c>
    </row>
    <row r="331" spans="2:17" ht="15" customHeight="1" x14ac:dyDescent="0.25">
      <c r="B331" s="255" t="str">
        <f ca="1">IFERROR(INDEX(_AUX_ANALISE!$A$1:$A$2461,MATCH(ROW()-34,_AUX_ANALISE!$C$1:$C$2461,0)),"")</f>
        <v/>
      </c>
      <c r="C331" s="255" t="str">
        <f ca="1">IF($B331="","",INDEX(ORCAMENTO!$B:$B,$B331))</f>
        <v/>
      </c>
      <c r="D331" s="255" t="str">
        <f ca="1">IF($B331="","",INDEX(ORCAMENTO!$E:$E,$B331))</f>
        <v/>
      </c>
      <c r="E331" s="255" t="str">
        <f ca="1">IF($B331="","",INDEX(ORCAMENTO!$D:$D,$B331))</f>
        <v/>
      </c>
      <c r="F331" s="255" t="str">
        <f ca="1">IF($B331="","",TRIM(IF(OR(INDEX(ORCAMENTO!$G:$G,$B331)&lt;&gt;"",INDEX(ORCAMENTO!$H:$H,$B331)&lt;&gt;""),"Ano 1; ","")&amp;IF(OR(INDEX(ORCAMENTO!$J:$J,$B331)&lt;&gt;"",INDEX(ORCAMENTO!$K:$K,$B331)&lt;&gt;""),"Ano 2; ","")&amp;IF(OR(INDEX(ORCAMENTO!$M:$M,$B331)&lt;&gt;"",INDEX(ORCAMENTO!$N:$N,$B331)&lt;&gt;""),"Ano 3; ","")&amp;IF(OR(INDEX(ORCAMENTO!$P:$P,$B331)&lt;&gt;"",INDEX(ORCAMENTO!$Q:$Q,$B331)&lt;&gt;""),"Ano 4; ","")&amp;IF(OR(INDEX(ORCAMENTO!$S:$S,$B331)&lt;&gt;"",INDEX(ORCAMENTO!$T:$T,$B331)&lt;&gt;""),"Ano 5; ","")&amp;IF(OR(INDEX(ORCAMENTO!$V:$V,$B331)&lt;&gt;"",INDEX(ORCAMENTO!$W:$W,$B331)&lt;&gt;""),"Ano 6; ","")))</f>
        <v/>
      </c>
      <c r="G331" s="311" t="str">
        <f ca="1">IF($B331="","",IF(INDEX(ORCAMENTO!$G:$G,$B331)&lt;&gt;"",INDEX(ORCAMENTO!$G:$G,$B331),IF(INDEX(ORCAMENTO!$J:$J,$B331)&lt;&gt;"",INDEX(ORCAMENTO!$J:$J,$B331),IF(INDEX(ORCAMENTO!$M:$M,$B331)&lt;&gt;"",INDEX(ORCAMENTO!$M:$M,$B331),IF(INDEX(ORCAMENTO!$P:$P,$B331)&lt;&gt;"",INDEX(ORCAMENTO!$P:$P,$B331),IF(INDEX(ORCAMENTO!$S:$S,$B331)&lt;&gt;"",INDEX(ORCAMENTO!$S:$S,$B331),INDEX(ORCAMENTO!$V:$V,$B331)))))))</f>
        <v/>
      </c>
      <c r="H331" s="312" t="str">
        <f ca="1">IF($B331="","",IF(INDEX(ORCAMENTO!$H:$H,$B331)&lt;&gt;"",INDEX(ORCAMENTO!$H:$H,$B331),IF(INDEX(ORCAMENTO!$K:$K,$B331)&lt;&gt;"",INDEX(ORCAMENTO!$K:$K,$B331),IF(INDEX(ORCAMENTO!$N:$N,$B331)&lt;&gt;"",INDEX(ORCAMENTO!$N:$N,$B331),IF(INDEX(ORCAMENTO!$Q:$Q,$B331)&lt;&gt;"",INDEX(ORCAMENTO!$Q:$Q,$B331),IF(INDEX(ORCAMENTO!$T:$T,$B331)&lt;&gt;"",INDEX(ORCAMENTO!$T:$T,$B331),INDEX(ORCAMENTO!$W:$W,$B331)))))))</f>
        <v/>
      </c>
      <c r="I331" s="255" t="str">
        <f ca="1">IF($B331="","",IF(INDEX(ORCAMENTO!$AI:$AI,$B331)&lt;&gt;"",INDEX(ORCAMENTO!$AI:$AI,$B331),IF(INDEX(ORCAMENTO!$AG:$AG,$B331),"Memorial de cálculo ou anexo obrigatório não informado para item acima do limite.",IF(AND(INDEX(ORCAMENTO!$AC:$AC,$B331),NOT(INDEX(ORCAMENTO!$AE:$AE,$B331))),"Informe pelo menos um ano completo com valor unitário e quantidade.","Pendência identificada automaticamente."))))</f>
        <v/>
      </c>
      <c r="N331" s="255">
        <f t="shared" ref="N331:N394" si="12">N330+1</f>
        <v>332</v>
      </c>
      <c r="O331" s="255">
        <f ca="1">IF(INDEX(ORCAMENTO!$AI:$AI,$N331)&lt;&gt;"",1,0)</f>
        <v>0</v>
      </c>
      <c r="P331" s="255">
        <f t="shared" ref="P331:P394" ca="1" si="13">P330+O331</f>
        <v>11</v>
      </c>
      <c r="Q331" s="255" t="str">
        <f ca="1">INDEX(ORCAMENTO!$AI:$AI,$N331)</f>
        <v/>
      </c>
    </row>
    <row r="332" spans="2:17" ht="15" customHeight="1" x14ac:dyDescent="0.25">
      <c r="B332" s="255" t="str">
        <f ca="1">IFERROR(INDEX(_AUX_ANALISE!$A$1:$A$2461,MATCH(ROW()-34,_AUX_ANALISE!$C$1:$C$2461,0)),"")</f>
        <v/>
      </c>
      <c r="C332" s="255" t="str">
        <f ca="1">IF($B332="","",INDEX(ORCAMENTO!$B:$B,$B332))</f>
        <v/>
      </c>
      <c r="D332" s="255" t="str">
        <f ca="1">IF($B332="","",INDEX(ORCAMENTO!$E:$E,$B332))</f>
        <v/>
      </c>
      <c r="E332" s="255" t="str">
        <f ca="1">IF($B332="","",INDEX(ORCAMENTO!$D:$D,$B332))</f>
        <v/>
      </c>
      <c r="F332" s="255" t="str">
        <f ca="1">IF($B332="","",TRIM(IF(OR(INDEX(ORCAMENTO!$G:$G,$B332)&lt;&gt;"",INDEX(ORCAMENTO!$H:$H,$B332)&lt;&gt;""),"Ano 1; ","")&amp;IF(OR(INDEX(ORCAMENTO!$J:$J,$B332)&lt;&gt;"",INDEX(ORCAMENTO!$K:$K,$B332)&lt;&gt;""),"Ano 2; ","")&amp;IF(OR(INDEX(ORCAMENTO!$M:$M,$B332)&lt;&gt;"",INDEX(ORCAMENTO!$N:$N,$B332)&lt;&gt;""),"Ano 3; ","")&amp;IF(OR(INDEX(ORCAMENTO!$P:$P,$B332)&lt;&gt;"",INDEX(ORCAMENTO!$Q:$Q,$B332)&lt;&gt;""),"Ano 4; ","")&amp;IF(OR(INDEX(ORCAMENTO!$S:$S,$B332)&lt;&gt;"",INDEX(ORCAMENTO!$T:$T,$B332)&lt;&gt;""),"Ano 5; ","")&amp;IF(OR(INDEX(ORCAMENTO!$V:$V,$B332)&lt;&gt;"",INDEX(ORCAMENTO!$W:$W,$B332)&lt;&gt;""),"Ano 6; ","")))</f>
        <v/>
      </c>
      <c r="G332" s="311" t="str">
        <f ca="1">IF($B332="","",IF(INDEX(ORCAMENTO!$G:$G,$B332)&lt;&gt;"",INDEX(ORCAMENTO!$G:$G,$B332),IF(INDEX(ORCAMENTO!$J:$J,$B332)&lt;&gt;"",INDEX(ORCAMENTO!$J:$J,$B332),IF(INDEX(ORCAMENTO!$M:$M,$B332)&lt;&gt;"",INDEX(ORCAMENTO!$M:$M,$B332),IF(INDEX(ORCAMENTO!$P:$P,$B332)&lt;&gt;"",INDEX(ORCAMENTO!$P:$P,$B332),IF(INDEX(ORCAMENTO!$S:$S,$B332)&lt;&gt;"",INDEX(ORCAMENTO!$S:$S,$B332),INDEX(ORCAMENTO!$V:$V,$B332)))))))</f>
        <v/>
      </c>
      <c r="H332" s="312" t="str">
        <f ca="1">IF($B332="","",IF(INDEX(ORCAMENTO!$H:$H,$B332)&lt;&gt;"",INDEX(ORCAMENTO!$H:$H,$B332),IF(INDEX(ORCAMENTO!$K:$K,$B332)&lt;&gt;"",INDEX(ORCAMENTO!$K:$K,$B332),IF(INDEX(ORCAMENTO!$N:$N,$B332)&lt;&gt;"",INDEX(ORCAMENTO!$N:$N,$B332),IF(INDEX(ORCAMENTO!$Q:$Q,$B332)&lt;&gt;"",INDEX(ORCAMENTO!$Q:$Q,$B332),IF(INDEX(ORCAMENTO!$T:$T,$B332)&lt;&gt;"",INDEX(ORCAMENTO!$T:$T,$B332),INDEX(ORCAMENTO!$W:$W,$B332)))))))</f>
        <v/>
      </c>
      <c r="I332" s="255" t="str">
        <f ca="1">IF($B332="","",IF(INDEX(ORCAMENTO!$AI:$AI,$B332)&lt;&gt;"",INDEX(ORCAMENTO!$AI:$AI,$B332),IF(INDEX(ORCAMENTO!$AG:$AG,$B332),"Memorial de cálculo ou anexo obrigatório não informado para item acima do limite.",IF(AND(INDEX(ORCAMENTO!$AC:$AC,$B332),NOT(INDEX(ORCAMENTO!$AE:$AE,$B332))),"Informe pelo menos um ano completo com valor unitário e quantidade.","Pendência identificada automaticamente."))))</f>
        <v/>
      </c>
      <c r="N332" s="255">
        <f t="shared" si="12"/>
        <v>333</v>
      </c>
      <c r="O332" s="255">
        <f ca="1">IF(INDEX(ORCAMENTO!$AI:$AI,$N332)&lt;&gt;"",1,0)</f>
        <v>0</v>
      </c>
      <c r="P332" s="255">
        <f t="shared" ca="1" si="13"/>
        <v>11</v>
      </c>
      <c r="Q332" s="255" t="str">
        <f ca="1">INDEX(ORCAMENTO!$AI:$AI,$N332)</f>
        <v/>
      </c>
    </row>
    <row r="333" spans="2:17" ht="15" customHeight="1" x14ac:dyDescent="0.25">
      <c r="B333" s="255" t="str">
        <f ca="1">IFERROR(INDEX(_AUX_ANALISE!$A$1:$A$2461,MATCH(ROW()-34,_AUX_ANALISE!$C$1:$C$2461,0)),"")</f>
        <v/>
      </c>
      <c r="C333" s="255" t="str">
        <f ca="1">IF($B333="","",INDEX(ORCAMENTO!$B:$B,$B333))</f>
        <v/>
      </c>
      <c r="D333" s="255" t="str">
        <f ca="1">IF($B333="","",INDEX(ORCAMENTO!$E:$E,$B333))</f>
        <v/>
      </c>
      <c r="E333" s="255" t="str">
        <f ca="1">IF($B333="","",INDEX(ORCAMENTO!$D:$D,$B333))</f>
        <v/>
      </c>
      <c r="F333" s="255" t="str">
        <f ca="1">IF($B333="","",TRIM(IF(OR(INDEX(ORCAMENTO!$G:$G,$B333)&lt;&gt;"",INDEX(ORCAMENTO!$H:$H,$B333)&lt;&gt;""),"Ano 1; ","")&amp;IF(OR(INDEX(ORCAMENTO!$J:$J,$B333)&lt;&gt;"",INDEX(ORCAMENTO!$K:$K,$B333)&lt;&gt;""),"Ano 2; ","")&amp;IF(OR(INDEX(ORCAMENTO!$M:$M,$B333)&lt;&gt;"",INDEX(ORCAMENTO!$N:$N,$B333)&lt;&gt;""),"Ano 3; ","")&amp;IF(OR(INDEX(ORCAMENTO!$P:$P,$B333)&lt;&gt;"",INDEX(ORCAMENTO!$Q:$Q,$B333)&lt;&gt;""),"Ano 4; ","")&amp;IF(OR(INDEX(ORCAMENTO!$S:$S,$B333)&lt;&gt;"",INDEX(ORCAMENTO!$T:$T,$B333)&lt;&gt;""),"Ano 5; ","")&amp;IF(OR(INDEX(ORCAMENTO!$V:$V,$B333)&lt;&gt;"",INDEX(ORCAMENTO!$W:$W,$B333)&lt;&gt;""),"Ano 6; ","")))</f>
        <v/>
      </c>
      <c r="G333" s="311" t="str">
        <f ca="1">IF($B333="","",IF(INDEX(ORCAMENTO!$G:$G,$B333)&lt;&gt;"",INDEX(ORCAMENTO!$G:$G,$B333),IF(INDEX(ORCAMENTO!$J:$J,$B333)&lt;&gt;"",INDEX(ORCAMENTO!$J:$J,$B333),IF(INDEX(ORCAMENTO!$M:$M,$B333)&lt;&gt;"",INDEX(ORCAMENTO!$M:$M,$B333),IF(INDEX(ORCAMENTO!$P:$P,$B333)&lt;&gt;"",INDEX(ORCAMENTO!$P:$P,$B333),IF(INDEX(ORCAMENTO!$S:$S,$B333)&lt;&gt;"",INDEX(ORCAMENTO!$S:$S,$B333),INDEX(ORCAMENTO!$V:$V,$B333)))))))</f>
        <v/>
      </c>
      <c r="H333" s="312" t="str">
        <f ca="1">IF($B333="","",IF(INDEX(ORCAMENTO!$H:$H,$B333)&lt;&gt;"",INDEX(ORCAMENTO!$H:$H,$B333),IF(INDEX(ORCAMENTO!$K:$K,$B333)&lt;&gt;"",INDEX(ORCAMENTO!$K:$K,$B333),IF(INDEX(ORCAMENTO!$N:$N,$B333)&lt;&gt;"",INDEX(ORCAMENTO!$N:$N,$B333),IF(INDEX(ORCAMENTO!$Q:$Q,$B333)&lt;&gt;"",INDEX(ORCAMENTO!$Q:$Q,$B333),IF(INDEX(ORCAMENTO!$T:$T,$B333)&lt;&gt;"",INDEX(ORCAMENTO!$T:$T,$B333),INDEX(ORCAMENTO!$W:$W,$B333)))))))</f>
        <v/>
      </c>
      <c r="I333" s="255" t="str">
        <f ca="1">IF($B333="","",IF(INDEX(ORCAMENTO!$AI:$AI,$B333)&lt;&gt;"",INDEX(ORCAMENTO!$AI:$AI,$B333),IF(INDEX(ORCAMENTO!$AG:$AG,$B333),"Memorial de cálculo ou anexo obrigatório não informado para item acima do limite.",IF(AND(INDEX(ORCAMENTO!$AC:$AC,$B333),NOT(INDEX(ORCAMENTO!$AE:$AE,$B333))),"Informe pelo menos um ano completo com valor unitário e quantidade.","Pendência identificada automaticamente."))))</f>
        <v/>
      </c>
      <c r="N333" s="255">
        <f t="shared" si="12"/>
        <v>334</v>
      </c>
      <c r="O333" s="255">
        <f ca="1">IF(INDEX(ORCAMENTO!$AI:$AI,$N333)&lt;&gt;"",1,0)</f>
        <v>0</v>
      </c>
      <c r="P333" s="255">
        <f t="shared" ca="1" si="13"/>
        <v>11</v>
      </c>
      <c r="Q333" s="255" t="str">
        <f ca="1">INDEX(ORCAMENTO!$AI:$AI,$N333)</f>
        <v/>
      </c>
    </row>
    <row r="334" spans="2:17" ht="15" customHeight="1" x14ac:dyDescent="0.25">
      <c r="B334" s="255" t="str">
        <f ca="1">IFERROR(INDEX(_AUX_ANALISE!$A$1:$A$2461,MATCH(ROW()-34,_AUX_ANALISE!$C$1:$C$2461,0)),"")</f>
        <v/>
      </c>
      <c r="C334" s="255" t="str">
        <f ca="1">IF($B334="","",INDEX(ORCAMENTO!$B:$B,$B334))</f>
        <v/>
      </c>
      <c r="D334" s="255" t="str">
        <f ca="1">IF($B334="","",INDEX(ORCAMENTO!$E:$E,$B334))</f>
        <v/>
      </c>
      <c r="E334" s="255" t="str">
        <f ca="1">IF($B334="","",INDEX(ORCAMENTO!$D:$D,$B334))</f>
        <v/>
      </c>
      <c r="F334" s="255" t="str">
        <f ca="1">IF($B334="","",TRIM(IF(OR(INDEX(ORCAMENTO!$G:$G,$B334)&lt;&gt;"",INDEX(ORCAMENTO!$H:$H,$B334)&lt;&gt;""),"Ano 1; ","")&amp;IF(OR(INDEX(ORCAMENTO!$J:$J,$B334)&lt;&gt;"",INDEX(ORCAMENTO!$K:$K,$B334)&lt;&gt;""),"Ano 2; ","")&amp;IF(OR(INDEX(ORCAMENTO!$M:$M,$B334)&lt;&gt;"",INDEX(ORCAMENTO!$N:$N,$B334)&lt;&gt;""),"Ano 3; ","")&amp;IF(OR(INDEX(ORCAMENTO!$P:$P,$B334)&lt;&gt;"",INDEX(ORCAMENTO!$Q:$Q,$B334)&lt;&gt;""),"Ano 4; ","")&amp;IF(OR(INDEX(ORCAMENTO!$S:$S,$B334)&lt;&gt;"",INDEX(ORCAMENTO!$T:$T,$B334)&lt;&gt;""),"Ano 5; ","")&amp;IF(OR(INDEX(ORCAMENTO!$V:$V,$B334)&lt;&gt;"",INDEX(ORCAMENTO!$W:$W,$B334)&lt;&gt;""),"Ano 6; ","")))</f>
        <v/>
      </c>
      <c r="G334" s="311" t="str">
        <f ca="1">IF($B334="","",IF(INDEX(ORCAMENTO!$G:$G,$B334)&lt;&gt;"",INDEX(ORCAMENTO!$G:$G,$B334),IF(INDEX(ORCAMENTO!$J:$J,$B334)&lt;&gt;"",INDEX(ORCAMENTO!$J:$J,$B334),IF(INDEX(ORCAMENTO!$M:$M,$B334)&lt;&gt;"",INDEX(ORCAMENTO!$M:$M,$B334),IF(INDEX(ORCAMENTO!$P:$P,$B334)&lt;&gt;"",INDEX(ORCAMENTO!$P:$P,$B334),IF(INDEX(ORCAMENTO!$S:$S,$B334)&lt;&gt;"",INDEX(ORCAMENTO!$S:$S,$B334),INDEX(ORCAMENTO!$V:$V,$B334)))))))</f>
        <v/>
      </c>
      <c r="H334" s="312" t="str">
        <f ca="1">IF($B334="","",IF(INDEX(ORCAMENTO!$H:$H,$B334)&lt;&gt;"",INDEX(ORCAMENTO!$H:$H,$B334),IF(INDEX(ORCAMENTO!$K:$K,$B334)&lt;&gt;"",INDEX(ORCAMENTO!$K:$K,$B334),IF(INDEX(ORCAMENTO!$N:$N,$B334)&lt;&gt;"",INDEX(ORCAMENTO!$N:$N,$B334),IF(INDEX(ORCAMENTO!$Q:$Q,$B334)&lt;&gt;"",INDEX(ORCAMENTO!$Q:$Q,$B334),IF(INDEX(ORCAMENTO!$T:$T,$B334)&lt;&gt;"",INDEX(ORCAMENTO!$T:$T,$B334),INDEX(ORCAMENTO!$W:$W,$B334)))))))</f>
        <v/>
      </c>
      <c r="I334" s="255" t="str">
        <f ca="1">IF($B334="","",IF(INDEX(ORCAMENTO!$AI:$AI,$B334)&lt;&gt;"",INDEX(ORCAMENTO!$AI:$AI,$B334),IF(INDEX(ORCAMENTO!$AG:$AG,$B334),"Memorial de cálculo ou anexo obrigatório não informado para item acima do limite.",IF(AND(INDEX(ORCAMENTO!$AC:$AC,$B334),NOT(INDEX(ORCAMENTO!$AE:$AE,$B334))),"Informe pelo menos um ano completo com valor unitário e quantidade.","Pendência identificada automaticamente."))))</f>
        <v/>
      </c>
      <c r="N334" s="255">
        <f t="shared" si="12"/>
        <v>335</v>
      </c>
      <c r="O334" s="255">
        <f ca="1">IF(INDEX(ORCAMENTO!$AI:$AI,$N334)&lt;&gt;"",1,0)</f>
        <v>0</v>
      </c>
      <c r="P334" s="255">
        <f t="shared" ca="1" si="13"/>
        <v>11</v>
      </c>
      <c r="Q334" s="255" t="str">
        <f ca="1">INDEX(ORCAMENTO!$AI:$AI,$N334)</f>
        <v/>
      </c>
    </row>
    <row r="335" spans="2:17" ht="15" customHeight="1" x14ac:dyDescent="0.25">
      <c r="B335" s="255" t="str">
        <f ca="1">IFERROR(INDEX(_AUX_ANALISE!$A$1:$A$2461,MATCH(ROW()-34,_AUX_ANALISE!$C$1:$C$2461,0)),"")</f>
        <v/>
      </c>
      <c r="C335" s="255" t="str">
        <f ca="1">IF($B335="","",INDEX(ORCAMENTO!$B:$B,$B335))</f>
        <v/>
      </c>
      <c r="D335" s="255" t="str">
        <f ca="1">IF($B335="","",INDEX(ORCAMENTO!$E:$E,$B335))</f>
        <v/>
      </c>
      <c r="E335" s="255" t="str">
        <f ca="1">IF($B335="","",INDEX(ORCAMENTO!$D:$D,$B335))</f>
        <v/>
      </c>
      <c r="F335" s="255" t="str">
        <f ca="1">IF($B335="","",TRIM(IF(OR(INDEX(ORCAMENTO!$G:$G,$B335)&lt;&gt;"",INDEX(ORCAMENTO!$H:$H,$B335)&lt;&gt;""),"Ano 1; ","")&amp;IF(OR(INDEX(ORCAMENTO!$J:$J,$B335)&lt;&gt;"",INDEX(ORCAMENTO!$K:$K,$B335)&lt;&gt;""),"Ano 2; ","")&amp;IF(OR(INDEX(ORCAMENTO!$M:$M,$B335)&lt;&gt;"",INDEX(ORCAMENTO!$N:$N,$B335)&lt;&gt;""),"Ano 3; ","")&amp;IF(OR(INDEX(ORCAMENTO!$P:$P,$B335)&lt;&gt;"",INDEX(ORCAMENTO!$Q:$Q,$B335)&lt;&gt;""),"Ano 4; ","")&amp;IF(OR(INDEX(ORCAMENTO!$S:$S,$B335)&lt;&gt;"",INDEX(ORCAMENTO!$T:$T,$B335)&lt;&gt;""),"Ano 5; ","")&amp;IF(OR(INDEX(ORCAMENTO!$V:$V,$B335)&lt;&gt;"",INDEX(ORCAMENTO!$W:$W,$B335)&lt;&gt;""),"Ano 6; ","")))</f>
        <v/>
      </c>
      <c r="G335" s="311" t="str">
        <f ca="1">IF($B335="","",IF(INDEX(ORCAMENTO!$G:$G,$B335)&lt;&gt;"",INDEX(ORCAMENTO!$G:$G,$B335),IF(INDEX(ORCAMENTO!$J:$J,$B335)&lt;&gt;"",INDEX(ORCAMENTO!$J:$J,$B335),IF(INDEX(ORCAMENTO!$M:$M,$B335)&lt;&gt;"",INDEX(ORCAMENTO!$M:$M,$B335),IF(INDEX(ORCAMENTO!$P:$P,$B335)&lt;&gt;"",INDEX(ORCAMENTO!$P:$P,$B335),IF(INDEX(ORCAMENTO!$S:$S,$B335)&lt;&gt;"",INDEX(ORCAMENTO!$S:$S,$B335),INDEX(ORCAMENTO!$V:$V,$B335)))))))</f>
        <v/>
      </c>
      <c r="H335" s="312" t="str">
        <f ca="1">IF($B335="","",IF(INDEX(ORCAMENTO!$H:$H,$B335)&lt;&gt;"",INDEX(ORCAMENTO!$H:$H,$B335),IF(INDEX(ORCAMENTO!$K:$K,$B335)&lt;&gt;"",INDEX(ORCAMENTO!$K:$K,$B335),IF(INDEX(ORCAMENTO!$N:$N,$B335)&lt;&gt;"",INDEX(ORCAMENTO!$N:$N,$B335),IF(INDEX(ORCAMENTO!$Q:$Q,$B335)&lt;&gt;"",INDEX(ORCAMENTO!$Q:$Q,$B335),IF(INDEX(ORCAMENTO!$T:$T,$B335)&lt;&gt;"",INDEX(ORCAMENTO!$T:$T,$B335),INDEX(ORCAMENTO!$W:$W,$B335)))))))</f>
        <v/>
      </c>
      <c r="I335" s="255" t="str">
        <f ca="1">IF($B335="","",IF(INDEX(ORCAMENTO!$AI:$AI,$B335)&lt;&gt;"",INDEX(ORCAMENTO!$AI:$AI,$B335),IF(INDEX(ORCAMENTO!$AG:$AG,$B335),"Memorial de cálculo ou anexo obrigatório não informado para item acima do limite.",IF(AND(INDEX(ORCAMENTO!$AC:$AC,$B335),NOT(INDEX(ORCAMENTO!$AE:$AE,$B335))),"Informe pelo menos um ano completo com valor unitário e quantidade.","Pendência identificada automaticamente."))))</f>
        <v/>
      </c>
      <c r="N335" s="255">
        <f t="shared" si="12"/>
        <v>336</v>
      </c>
      <c r="O335" s="255">
        <f ca="1">IF(INDEX(ORCAMENTO!$AI:$AI,$N335)&lt;&gt;"",1,0)</f>
        <v>0</v>
      </c>
      <c r="P335" s="255">
        <f t="shared" ca="1" si="13"/>
        <v>11</v>
      </c>
      <c r="Q335" s="255" t="str">
        <f ca="1">INDEX(ORCAMENTO!$AI:$AI,$N335)</f>
        <v/>
      </c>
    </row>
    <row r="336" spans="2:17" ht="15" customHeight="1" x14ac:dyDescent="0.25">
      <c r="B336" s="255" t="str">
        <f ca="1">IFERROR(INDEX(_AUX_ANALISE!$A$1:$A$2461,MATCH(ROW()-34,_AUX_ANALISE!$C$1:$C$2461,0)),"")</f>
        <v/>
      </c>
      <c r="C336" s="255" t="str">
        <f ca="1">IF($B336="","",INDEX(ORCAMENTO!$B:$B,$B336))</f>
        <v/>
      </c>
      <c r="D336" s="255" t="str">
        <f ca="1">IF($B336="","",INDEX(ORCAMENTO!$E:$E,$B336))</f>
        <v/>
      </c>
      <c r="E336" s="255" t="str">
        <f ca="1">IF($B336="","",INDEX(ORCAMENTO!$D:$D,$B336))</f>
        <v/>
      </c>
      <c r="F336" s="255" t="str">
        <f ca="1">IF($B336="","",TRIM(IF(OR(INDEX(ORCAMENTO!$G:$G,$B336)&lt;&gt;"",INDEX(ORCAMENTO!$H:$H,$B336)&lt;&gt;""),"Ano 1; ","")&amp;IF(OR(INDEX(ORCAMENTO!$J:$J,$B336)&lt;&gt;"",INDEX(ORCAMENTO!$K:$K,$B336)&lt;&gt;""),"Ano 2; ","")&amp;IF(OR(INDEX(ORCAMENTO!$M:$M,$B336)&lt;&gt;"",INDEX(ORCAMENTO!$N:$N,$B336)&lt;&gt;""),"Ano 3; ","")&amp;IF(OR(INDEX(ORCAMENTO!$P:$P,$B336)&lt;&gt;"",INDEX(ORCAMENTO!$Q:$Q,$B336)&lt;&gt;""),"Ano 4; ","")&amp;IF(OR(INDEX(ORCAMENTO!$S:$S,$B336)&lt;&gt;"",INDEX(ORCAMENTO!$T:$T,$B336)&lt;&gt;""),"Ano 5; ","")&amp;IF(OR(INDEX(ORCAMENTO!$V:$V,$B336)&lt;&gt;"",INDEX(ORCAMENTO!$W:$W,$B336)&lt;&gt;""),"Ano 6; ","")))</f>
        <v/>
      </c>
      <c r="G336" s="311" t="str">
        <f ca="1">IF($B336="","",IF(INDEX(ORCAMENTO!$G:$G,$B336)&lt;&gt;"",INDEX(ORCAMENTO!$G:$G,$B336),IF(INDEX(ORCAMENTO!$J:$J,$B336)&lt;&gt;"",INDEX(ORCAMENTO!$J:$J,$B336),IF(INDEX(ORCAMENTO!$M:$M,$B336)&lt;&gt;"",INDEX(ORCAMENTO!$M:$M,$B336),IF(INDEX(ORCAMENTO!$P:$P,$B336)&lt;&gt;"",INDEX(ORCAMENTO!$P:$P,$B336),IF(INDEX(ORCAMENTO!$S:$S,$B336)&lt;&gt;"",INDEX(ORCAMENTO!$S:$S,$B336),INDEX(ORCAMENTO!$V:$V,$B336)))))))</f>
        <v/>
      </c>
      <c r="H336" s="312" t="str">
        <f ca="1">IF($B336="","",IF(INDEX(ORCAMENTO!$H:$H,$B336)&lt;&gt;"",INDEX(ORCAMENTO!$H:$H,$B336),IF(INDEX(ORCAMENTO!$K:$K,$B336)&lt;&gt;"",INDEX(ORCAMENTO!$K:$K,$B336),IF(INDEX(ORCAMENTO!$N:$N,$B336)&lt;&gt;"",INDEX(ORCAMENTO!$N:$N,$B336),IF(INDEX(ORCAMENTO!$Q:$Q,$B336)&lt;&gt;"",INDEX(ORCAMENTO!$Q:$Q,$B336),IF(INDEX(ORCAMENTO!$T:$T,$B336)&lt;&gt;"",INDEX(ORCAMENTO!$T:$T,$B336),INDEX(ORCAMENTO!$W:$W,$B336)))))))</f>
        <v/>
      </c>
      <c r="I336" s="255" t="str">
        <f ca="1">IF($B336="","",IF(INDEX(ORCAMENTO!$AI:$AI,$B336)&lt;&gt;"",INDEX(ORCAMENTO!$AI:$AI,$B336),IF(INDEX(ORCAMENTO!$AG:$AG,$B336),"Memorial de cálculo ou anexo obrigatório não informado para item acima do limite.",IF(AND(INDEX(ORCAMENTO!$AC:$AC,$B336),NOT(INDEX(ORCAMENTO!$AE:$AE,$B336))),"Informe pelo menos um ano completo com valor unitário e quantidade.","Pendência identificada automaticamente."))))</f>
        <v/>
      </c>
      <c r="N336" s="255">
        <f t="shared" si="12"/>
        <v>337</v>
      </c>
      <c r="O336" s="255">
        <f ca="1">IF(INDEX(ORCAMENTO!$AI:$AI,$N336)&lt;&gt;"",1,0)</f>
        <v>0</v>
      </c>
      <c r="P336" s="255">
        <f t="shared" ca="1" si="13"/>
        <v>11</v>
      </c>
      <c r="Q336" s="255" t="str">
        <f ca="1">INDEX(ORCAMENTO!$AI:$AI,$N336)</f>
        <v/>
      </c>
    </row>
    <row r="337" spans="2:17" ht="15" customHeight="1" x14ac:dyDescent="0.25">
      <c r="B337" s="255" t="str">
        <f ca="1">IFERROR(INDEX(_AUX_ANALISE!$A$1:$A$2461,MATCH(ROW()-34,_AUX_ANALISE!$C$1:$C$2461,0)),"")</f>
        <v/>
      </c>
      <c r="C337" s="255" t="str">
        <f ca="1">IF($B337="","",INDEX(ORCAMENTO!$B:$B,$B337))</f>
        <v/>
      </c>
      <c r="D337" s="255" t="str">
        <f ca="1">IF($B337="","",INDEX(ORCAMENTO!$E:$E,$B337))</f>
        <v/>
      </c>
      <c r="E337" s="255" t="str">
        <f ca="1">IF($B337="","",INDEX(ORCAMENTO!$D:$D,$B337))</f>
        <v/>
      </c>
      <c r="F337" s="255" t="str">
        <f ca="1">IF($B337="","",TRIM(IF(OR(INDEX(ORCAMENTO!$G:$G,$B337)&lt;&gt;"",INDEX(ORCAMENTO!$H:$H,$B337)&lt;&gt;""),"Ano 1; ","")&amp;IF(OR(INDEX(ORCAMENTO!$J:$J,$B337)&lt;&gt;"",INDEX(ORCAMENTO!$K:$K,$B337)&lt;&gt;""),"Ano 2; ","")&amp;IF(OR(INDEX(ORCAMENTO!$M:$M,$B337)&lt;&gt;"",INDEX(ORCAMENTO!$N:$N,$B337)&lt;&gt;""),"Ano 3; ","")&amp;IF(OR(INDEX(ORCAMENTO!$P:$P,$B337)&lt;&gt;"",INDEX(ORCAMENTO!$Q:$Q,$B337)&lt;&gt;""),"Ano 4; ","")&amp;IF(OR(INDEX(ORCAMENTO!$S:$S,$B337)&lt;&gt;"",INDEX(ORCAMENTO!$T:$T,$B337)&lt;&gt;""),"Ano 5; ","")&amp;IF(OR(INDEX(ORCAMENTO!$V:$V,$B337)&lt;&gt;"",INDEX(ORCAMENTO!$W:$W,$B337)&lt;&gt;""),"Ano 6; ","")))</f>
        <v/>
      </c>
      <c r="G337" s="311" t="str">
        <f ca="1">IF($B337="","",IF(INDEX(ORCAMENTO!$G:$G,$B337)&lt;&gt;"",INDEX(ORCAMENTO!$G:$G,$B337),IF(INDEX(ORCAMENTO!$J:$J,$B337)&lt;&gt;"",INDEX(ORCAMENTO!$J:$J,$B337),IF(INDEX(ORCAMENTO!$M:$M,$B337)&lt;&gt;"",INDEX(ORCAMENTO!$M:$M,$B337),IF(INDEX(ORCAMENTO!$P:$P,$B337)&lt;&gt;"",INDEX(ORCAMENTO!$P:$P,$B337),IF(INDEX(ORCAMENTO!$S:$S,$B337)&lt;&gt;"",INDEX(ORCAMENTO!$S:$S,$B337),INDEX(ORCAMENTO!$V:$V,$B337)))))))</f>
        <v/>
      </c>
      <c r="H337" s="312" t="str">
        <f ca="1">IF($B337="","",IF(INDEX(ORCAMENTO!$H:$H,$B337)&lt;&gt;"",INDEX(ORCAMENTO!$H:$H,$B337),IF(INDEX(ORCAMENTO!$K:$K,$B337)&lt;&gt;"",INDEX(ORCAMENTO!$K:$K,$B337),IF(INDEX(ORCAMENTO!$N:$N,$B337)&lt;&gt;"",INDEX(ORCAMENTO!$N:$N,$B337),IF(INDEX(ORCAMENTO!$Q:$Q,$B337)&lt;&gt;"",INDEX(ORCAMENTO!$Q:$Q,$B337),IF(INDEX(ORCAMENTO!$T:$T,$B337)&lt;&gt;"",INDEX(ORCAMENTO!$T:$T,$B337),INDEX(ORCAMENTO!$W:$W,$B337)))))))</f>
        <v/>
      </c>
      <c r="I337" s="255" t="str">
        <f ca="1">IF($B337="","",IF(INDEX(ORCAMENTO!$AI:$AI,$B337)&lt;&gt;"",INDEX(ORCAMENTO!$AI:$AI,$B337),IF(INDEX(ORCAMENTO!$AG:$AG,$B337),"Memorial de cálculo ou anexo obrigatório não informado para item acima do limite.",IF(AND(INDEX(ORCAMENTO!$AC:$AC,$B337),NOT(INDEX(ORCAMENTO!$AE:$AE,$B337))),"Informe pelo menos um ano completo com valor unitário e quantidade.","Pendência identificada automaticamente."))))</f>
        <v/>
      </c>
      <c r="N337" s="255">
        <f t="shared" si="12"/>
        <v>338</v>
      </c>
      <c r="O337" s="255">
        <f ca="1">IF(INDEX(ORCAMENTO!$AI:$AI,$N337)&lt;&gt;"",1,0)</f>
        <v>0</v>
      </c>
      <c r="P337" s="255">
        <f t="shared" ca="1" si="13"/>
        <v>11</v>
      </c>
      <c r="Q337" s="255" t="str">
        <f ca="1">INDEX(ORCAMENTO!$AI:$AI,$N337)</f>
        <v/>
      </c>
    </row>
    <row r="338" spans="2:17" ht="15" customHeight="1" x14ac:dyDescent="0.25">
      <c r="B338" s="255" t="str">
        <f ca="1">IFERROR(INDEX(_AUX_ANALISE!$A$1:$A$2461,MATCH(ROW()-34,_AUX_ANALISE!$C$1:$C$2461,0)),"")</f>
        <v/>
      </c>
      <c r="C338" s="255" t="str">
        <f ca="1">IF($B338="","",INDEX(ORCAMENTO!$B:$B,$B338))</f>
        <v/>
      </c>
      <c r="D338" s="255" t="str">
        <f ca="1">IF($B338="","",INDEX(ORCAMENTO!$E:$E,$B338))</f>
        <v/>
      </c>
      <c r="E338" s="255" t="str">
        <f ca="1">IF($B338="","",INDEX(ORCAMENTO!$D:$D,$B338))</f>
        <v/>
      </c>
      <c r="F338" s="255" t="str">
        <f ca="1">IF($B338="","",TRIM(IF(OR(INDEX(ORCAMENTO!$G:$G,$B338)&lt;&gt;"",INDEX(ORCAMENTO!$H:$H,$B338)&lt;&gt;""),"Ano 1; ","")&amp;IF(OR(INDEX(ORCAMENTO!$J:$J,$B338)&lt;&gt;"",INDEX(ORCAMENTO!$K:$K,$B338)&lt;&gt;""),"Ano 2; ","")&amp;IF(OR(INDEX(ORCAMENTO!$M:$M,$B338)&lt;&gt;"",INDEX(ORCAMENTO!$N:$N,$B338)&lt;&gt;""),"Ano 3; ","")&amp;IF(OR(INDEX(ORCAMENTO!$P:$P,$B338)&lt;&gt;"",INDEX(ORCAMENTO!$Q:$Q,$B338)&lt;&gt;""),"Ano 4; ","")&amp;IF(OR(INDEX(ORCAMENTO!$S:$S,$B338)&lt;&gt;"",INDEX(ORCAMENTO!$T:$T,$B338)&lt;&gt;""),"Ano 5; ","")&amp;IF(OR(INDEX(ORCAMENTO!$V:$V,$B338)&lt;&gt;"",INDEX(ORCAMENTO!$W:$W,$B338)&lt;&gt;""),"Ano 6; ","")))</f>
        <v/>
      </c>
      <c r="G338" s="311" t="str">
        <f ca="1">IF($B338="","",IF(INDEX(ORCAMENTO!$G:$G,$B338)&lt;&gt;"",INDEX(ORCAMENTO!$G:$G,$B338),IF(INDEX(ORCAMENTO!$J:$J,$B338)&lt;&gt;"",INDEX(ORCAMENTO!$J:$J,$B338),IF(INDEX(ORCAMENTO!$M:$M,$B338)&lt;&gt;"",INDEX(ORCAMENTO!$M:$M,$B338),IF(INDEX(ORCAMENTO!$P:$P,$B338)&lt;&gt;"",INDEX(ORCAMENTO!$P:$P,$B338),IF(INDEX(ORCAMENTO!$S:$S,$B338)&lt;&gt;"",INDEX(ORCAMENTO!$S:$S,$B338),INDEX(ORCAMENTO!$V:$V,$B338)))))))</f>
        <v/>
      </c>
      <c r="H338" s="312" t="str">
        <f ca="1">IF($B338="","",IF(INDEX(ORCAMENTO!$H:$H,$B338)&lt;&gt;"",INDEX(ORCAMENTO!$H:$H,$B338),IF(INDEX(ORCAMENTO!$K:$K,$B338)&lt;&gt;"",INDEX(ORCAMENTO!$K:$K,$B338),IF(INDEX(ORCAMENTO!$N:$N,$B338)&lt;&gt;"",INDEX(ORCAMENTO!$N:$N,$B338),IF(INDEX(ORCAMENTO!$Q:$Q,$B338)&lt;&gt;"",INDEX(ORCAMENTO!$Q:$Q,$B338),IF(INDEX(ORCAMENTO!$T:$T,$B338)&lt;&gt;"",INDEX(ORCAMENTO!$T:$T,$B338),INDEX(ORCAMENTO!$W:$W,$B338)))))))</f>
        <v/>
      </c>
      <c r="I338" s="255" t="str">
        <f ca="1">IF($B338="","",IF(INDEX(ORCAMENTO!$AI:$AI,$B338)&lt;&gt;"",INDEX(ORCAMENTO!$AI:$AI,$B338),IF(INDEX(ORCAMENTO!$AG:$AG,$B338),"Memorial de cálculo ou anexo obrigatório não informado para item acima do limite.",IF(AND(INDEX(ORCAMENTO!$AC:$AC,$B338),NOT(INDEX(ORCAMENTO!$AE:$AE,$B338))),"Informe pelo menos um ano completo com valor unitário e quantidade.","Pendência identificada automaticamente."))))</f>
        <v/>
      </c>
      <c r="N338" s="255">
        <f t="shared" si="12"/>
        <v>339</v>
      </c>
      <c r="O338" s="255">
        <f ca="1">IF(INDEX(ORCAMENTO!$AI:$AI,$N338)&lt;&gt;"",1,0)</f>
        <v>0</v>
      </c>
      <c r="P338" s="255">
        <f t="shared" ca="1" si="13"/>
        <v>11</v>
      </c>
      <c r="Q338" s="255" t="str">
        <f ca="1">INDEX(ORCAMENTO!$AI:$AI,$N338)</f>
        <v/>
      </c>
    </row>
    <row r="339" spans="2:17" ht="15" customHeight="1" x14ac:dyDescent="0.25">
      <c r="B339" s="255" t="str">
        <f ca="1">IFERROR(INDEX(_AUX_ANALISE!$A$1:$A$2461,MATCH(ROW()-34,_AUX_ANALISE!$C$1:$C$2461,0)),"")</f>
        <v/>
      </c>
      <c r="C339" s="255" t="str">
        <f ca="1">IF($B339="","",INDEX(ORCAMENTO!$B:$B,$B339))</f>
        <v/>
      </c>
      <c r="D339" s="255" t="str">
        <f ca="1">IF($B339="","",INDEX(ORCAMENTO!$E:$E,$B339))</f>
        <v/>
      </c>
      <c r="E339" s="255" t="str">
        <f ca="1">IF($B339="","",INDEX(ORCAMENTO!$D:$D,$B339))</f>
        <v/>
      </c>
      <c r="F339" s="255" t="str">
        <f ca="1">IF($B339="","",TRIM(IF(OR(INDEX(ORCAMENTO!$G:$G,$B339)&lt;&gt;"",INDEX(ORCAMENTO!$H:$H,$B339)&lt;&gt;""),"Ano 1; ","")&amp;IF(OR(INDEX(ORCAMENTO!$J:$J,$B339)&lt;&gt;"",INDEX(ORCAMENTO!$K:$K,$B339)&lt;&gt;""),"Ano 2; ","")&amp;IF(OR(INDEX(ORCAMENTO!$M:$M,$B339)&lt;&gt;"",INDEX(ORCAMENTO!$N:$N,$B339)&lt;&gt;""),"Ano 3; ","")&amp;IF(OR(INDEX(ORCAMENTO!$P:$P,$B339)&lt;&gt;"",INDEX(ORCAMENTO!$Q:$Q,$B339)&lt;&gt;""),"Ano 4; ","")&amp;IF(OR(INDEX(ORCAMENTO!$S:$S,$B339)&lt;&gt;"",INDEX(ORCAMENTO!$T:$T,$B339)&lt;&gt;""),"Ano 5; ","")&amp;IF(OR(INDEX(ORCAMENTO!$V:$V,$B339)&lt;&gt;"",INDEX(ORCAMENTO!$W:$W,$B339)&lt;&gt;""),"Ano 6; ","")))</f>
        <v/>
      </c>
      <c r="G339" s="311" t="str">
        <f ca="1">IF($B339="","",IF(INDEX(ORCAMENTO!$G:$G,$B339)&lt;&gt;"",INDEX(ORCAMENTO!$G:$G,$B339),IF(INDEX(ORCAMENTO!$J:$J,$B339)&lt;&gt;"",INDEX(ORCAMENTO!$J:$J,$B339),IF(INDEX(ORCAMENTO!$M:$M,$B339)&lt;&gt;"",INDEX(ORCAMENTO!$M:$M,$B339),IF(INDEX(ORCAMENTO!$P:$P,$B339)&lt;&gt;"",INDEX(ORCAMENTO!$P:$P,$B339),IF(INDEX(ORCAMENTO!$S:$S,$B339)&lt;&gt;"",INDEX(ORCAMENTO!$S:$S,$B339),INDEX(ORCAMENTO!$V:$V,$B339)))))))</f>
        <v/>
      </c>
      <c r="H339" s="312" t="str">
        <f ca="1">IF($B339="","",IF(INDEX(ORCAMENTO!$H:$H,$B339)&lt;&gt;"",INDEX(ORCAMENTO!$H:$H,$B339),IF(INDEX(ORCAMENTO!$K:$K,$B339)&lt;&gt;"",INDEX(ORCAMENTO!$K:$K,$B339),IF(INDEX(ORCAMENTO!$N:$N,$B339)&lt;&gt;"",INDEX(ORCAMENTO!$N:$N,$B339),IF(INDEX(ORCAMENTO!$Q:$Q,$B339)&lt;&gt;"",INDEX(ORCAMENTO!$Q:$Q,$B339),IF(INDEX(ORCAMENTO!$T:$T,$B339)&lt;&gt;"",INDEX(ORCAMENTO!$T:$T,$B339),INDEX(ORCAMENTO!$W:$W,$B339)))))))</f>
        <v/>
      </c>
      <c r="I339" s="255" t="str">
        <f ca="1">IF($B339="","",IF(INDEX(ORCAMENTO!$AI:$AI,$B339)&lt;&gt;"",INDEX(ORCAMENTO!$AI:$AI,$B339),IF(INDEX(ORCAMENTO!$AG:$AG,$B339),"Memorial de cálculo ou anexo obrigatório não informado para item acima do limite.",IF(AND(INDEX(ORCAMENTO!$AC:$AC,$B339),NOT(INDEX(ORCAMENTO!$AE:$AE,$B339))),"Informe pelo menos um ano completo com valor unitário e quantidade.","Pendência identificada automaticamente."))))</f>
        <v/>
      </c>
      <c r="N339" s="255">
        <f t="shared" si="12"/>
        <v>340</v>
      </c>
      <c r="O339" s="255">
        <f ca="1">IF(INDEX(ORCAMENTO!$AI:$AI,$N339)&lt;&gt;"",1,0)</f>
        <v>0</v>
      </c>
      <c r="P339" s="255">
        <f t="shared" ca="1" si="13"/>
        <v>11</v>
      </c>
      <c r="Q339" s="255" t="str">
        <f ca="1">INDEX(ORCAMENTO!$AI:$AI,$N339)</f>
        <v/>
      </c>
    </row>
    <row r="340" spans="2:17" ht="15" customHeight="1" x14ac:dyDescent="0.25">
      <c r="B340" s="255" t="str">
        <f ca="1">IFERROR(INDEX(_AUX_ANALISE!$A$1:$A$2461,MATCH(ROW()-34,_AUX_ANALISE!$C$1:$C$2461,0)),"")</f>
        <v/>
      </c>
      <c r="C340" s="255" t="str">
        <f ca="1">IF($B340="","",INDEX(ORCAMENTO!$B:$B,$B340))</f>
        <v/>
      </c>
      <c r="D340" s="255" t="str">
        <f ca="1">IF($B340="","",INDEX(ORCAMENTO!$E:$E,$B340))</f>
        <v/>
      </c>
      <c r="E340" s="255" t="str">
        <f ca="1">IF($B340="","",INDEX(ORCAMENTO!$D:$D,$B340))</f>
        <v/>
      </c>
      <c r="F340" s="255" t="str">
        <f ca="1">IF($B340="","",TRIM(IF(OR(INDEX(ORCAMENTO!$G:$G,$B340)&lt;&gt;"",INDEX(ORCAMENTO!$H:$H,$B340)&lt;&gt;""),"Ano 1; ","")&amp;IF(OR(INDEX(ORCAMENTO!$J:$J,$B340)&lt;&gt;"",INDEX(ORCAMENTO!$K:$K,$B340)&lt;&gt;""),"Ano 2; ","")&amp;IF(OR(INDEX(ORCAMENTO!$M:$M,$B340)&lt;&gt;"",INDEX(ORCAMENTO!$N:$N,$B340)&lt;&gt;""),"Ano 3; ","")&amp;IF(OR(INDEX(ORCAMENTO!$P:$P,$B340)&lt;&gt;"",INDEX(ORCAMENTO!$Q:$Q,$B340)&lt;&gt;""),"Ano 4; ","")&amp;IF(OR(INDEX(ORCAMENTO!$S:$S,$B340)&lt;&gt;"",INDEX(ORCAMENTO!$T:$T,$B340)&lt;&gt;""),"Ano 5; ","")&amp;IF(OR(INDEX(ORCAMENTO!$V:$V,$B340)&lt;&gt;"",INDEX(ORCAMENTO!$W:$W,$B340)&lt;&gt;""),"Ano 6; ","")))</f>
        <v/>
      </c>
      <c r="G340" s="311" t="str">
        <f ca="1">IF($B340="","",IF(INDEX(ORCAMENTO!$G:$G,$B340)&lt;&gt;"",INDEX(ORCAMENTO!$G:$G,$B340),IF(INDEX(ORCAMENTO!$J:$J,$B340)&lt;&gt;"",INDEX(ORCAMENTO!$J:$J,$B340),IF(INDEX(ORCAMENTO!$M:$M,$B340)&lt;&gt;"",INDEX(ORCAMENTO!$M:$M,$B340),IF(INDEX(ORCAMENTO!$P:$P,$B340)&lt;&gt;"",INDEX(ORCAMENTO!$P:$P,$B340),IF(INDEX(ORCAMENTO!$S:$S,$B340)&lt;&gt;"",INDEX(ORCAMENTO!$S:$S,$B340),INDEX(ORCAMENTO!$V:$V,$B340)))))))</f>
        <v/>
      </c>
      <c r="H340" s="312" t="str">
        <f ca="1">IF($B340="","",IF(INDEX(ORCAMENTO!$H:$H,$B340)&lt;&gt;"",INDEX(ORCAMENTO!$H:$H,$B340),IF(INDEX(ORCAMENTO!$K:$K,$B340)&lt;&gt;"",INDEX(ORCAMENTO!$K:$K,$B340),IF(INDEX(ORCAMENTO!$N:$N,$B340)&lt;&gt;"",INDEX(ORCAMENTO!$N:$N,$B340),IF(INDEX(ORCAMENTO!$Q:$Q,$B340)&lt;&gt;"",INDEX(ORCAMENTO!$Q:$Q,$B340),IF(INDEX(ORCAMENTO!$T:$T,$B340)&lt;&gt;"",INDEX(ORCAMENTO!$T:$T,$B340),INDEX(ORCAMENTO!$W:$W,$B340)))))))</f>
        <v/>
      </c>
      <c r="I340" s="255" t="str">
        <f ca="1">IF($B340="","",IF(INDEX(ORCAMENTO!$AI:$AI,$B340)&lt;&gt;"",INDEX(ORCAMENTO!$AI:$AI,$B340),IF(INDEX(ORCAMENTO!$AG:$AG,$B340),"Memorial de cálculo ou anexo obrigatório não informado para item acima do limite.",IF(AND(INDEX(ORCAMENTO!$AC:$AC,$B340),NOT(INDEX(ORCAMENTO!$AE:$AE,$B340))),"Informe pelo menos um ano completo com valor unitário e quantidade.","Pendência identificada automaticamente."))))</f>
        <v/>
      </c>
      <c r="N340" s="255">
        <f t="shared" si="12"/>
        <v>341</v>
      </c>
      <c r="O340" s="255">
        <f ca="1">IF(INDEX(ORCAMENTO!$AI:$AI,$N340)&lt;&gt;"",1,0)</f>
        <v>0</v>
      </c>
      <c r="P340" s="255">
        <f t="shared" ca="1" si="13"/>
        <v>11</v>
      </c>
      <c r="Q340" s="255" t="str">
        <f ca="1">INDEX(ORCAMENTO!$AI:$AI,$N340)</f>
        <v/>
      </c>
    </row>
    <row r="341" spans="2:17" ht="15" customHeight="1" x14ac:dyDescent="0.25">
      <c r="B341" s="255" t="str">
        <f ca="1">IFERROR(INDEX(_AUX_ANALISE!$A$1:$A$2461,MATCH(ROW()-34,_AUX_ANALISE!$C$1:$C$2461,0)),"")</f>
        <v/>
      </c>
      <c r="C341" s="255" t="str">
        <f ca="1">IF($B341="","",INDEX(ORCAMENTO!$B:$B,$B341))</f>
        <v/>
      </c>
      <c r="D341" s="255" t="str">
        <f ca="1">IF($B341="","",INDEX(ORCAMENTO!$E:$E,$B341))</f>
        <v/>
      </c>
      <c r="E341" s="255" t="str">
        <f ca="1">IF($B341="","",INDEX(ORCAMENTO!$D:$D,$B341))</f>
        <v/>
      </c>
      <c r="F341" s="255" t="str">
        <f ca="1">IF($B341="","",TRIM(IF(OR(INDEX(ORCAMENTO!$G:$G,$B341)&lt;&gt;"",INDEX(ORCAMENTO!$H:$H,$B341)&lt;&gt;""),"Ano 1; ","")&amp;IF(OR(INDEX(ORCAMENTO!$J:$J,$B341)&lt;&gt;"",INDEX(ORCAMENTO!$K:$K,$B341)&lt;&gt;""),"Ano 2; ","")&amp;IF(OR(INDEX(ORCAMENTO!$M:$M,$B341)&lt;&gt;"",INDEX(ORCAMENTO!$N:$N,$B341)&lt;&gt;""),"Ano 3; ","")&amp;IF(OR(INDEX(ORCAMENTO!$P:$P,$B341)&lt;&gt;"",INDEX(ORCAMENTO!$Q:$Q,$B341)&lt;&gt;""),"Ano 4; ","")&amp;IF(OR(INDEX(ORCAMENTO!$S:$S,$B341)&lt;&gt;"",INDEX(ORCAMENTO!$T:$T,$B341)&lt;&gt;""),"Ano 5; ","")&amp;IF(OR(INDEX(ORCAMENTO!$V:$V,$B341)&lt;&gt;"",INDEX(ORCAMENTO!$W:$W,$B341)&lt;&gt;""),"Ano 6; ","")))</f>
        <v/>
      </c>
      <c r="G341" s="311" t="str">
        <f ca="1">IF($B341="","",IF(INDEX(ORCAMENTO!$G:$G,$B341)&lt;&gt;"",INDEX(ORCAMENTO!$G:$G,$B341),IF(INDEX(ORCAMENTO!$J:$J,$B341)&lt;&gt;"",INDEX(ORCAMENTO!$J:$J,$B341),IF(INDEX(ORCAMENTO!$M:$M,$B341)&lt;&gt;"",INDEX(ORCAMENTO!$M:$M,$B341),IF(INDEX(ORCAMENTO!$P:$P,$B341)&lt;&gt;"",INDEX(ORCAMENTO!$P:$P,$B341),IF(INDEX(ORCAMENTO!$S:$S,$B341)&lt;&gt;"",INDEX(ORCAMENTO!$S:$S,$B341),INDEX(ORCAMENTO!$V:$V,$B341)))))))</f>
        <v/>
      </c>
      <c r="H341" s="312" t="str">
        <f ca="1">IF($B341="","",IF(INDEX(ORCAMENTO!$H:$H,$B341)&lt;&gt;"",INDEX(ORCAMENTO!$H:$H,$B341),IF(INDEX(ORCAMENTO!$K:$K,$B341)&lt;&gt;"",INDEX(ORCAMENTO!$K:$K,$B341),IF(INDEX(ORCAMENTO!$N:$N,$B341)&lt;&gt;"",INDEX(ORCAMENTO!$N:$N,$B341),IF(INDEX(ORCAMENTO!$Q:$Q,$B341)&lt;&gt;"",INDEX(ORCAMENTO!$Q:$Q,$B341),IF(INDEX(ORCAMENTO!$T:$T,$B341)&lt;&gt;"",INDEX(ORCAMENTO!$T:$T,$B341),INDEX(ORCAMENTO!$W:$W,$B341)))))))</f>
        <v/>
      </c>
      <c r="I341" s="255" t="str">
        <f ca="1">IF($B341="","",IF(INDEX(ORCAMENTO!$AI:$AI,$B341)&lt;&gt;"",INDEX(ORCAMENTO!$AI:$AI,$B341),IF(INDEX(ORCAMENTO!$AG:$AG,$B341),"Memorial de cálculo ou anexo obrigatório não informado para item acima do limite.",IF(AND(INDEX(ORCAMENTO!$AC:$AC,$B341),NOT(INDEX(ORCAMENTO!$AE:$AE,$B341))),"Informe pelo menos um ano completo com valor unitário e quantidade.","Pendência identificada automaticamente."))))</f>
        <v/>
      </c>
      <c r="N341" s="255">
        <f t="shared" si="12"/>
        <v>342</v>
      </c>
      <c r="O341" s="255">
        <f ca="1">IF(INDEX(ORCAMENTO!$AI:$AI,$N341)&lt;&gt;"",1,0)</f>
        <v>0</v>
      </c>
      <c r="P341" s="255">
        <f t="shared" ca="1" si="13"/>
        <v>11</v>
      </c>
      <c r="Q341" s="255" t="str">
        <f ca="1">INDEX(ORCAMENTO!$AI:$AI,$N341)</f>
        <v/>
      </c>
    </row>
    <row r="342" spans="2:17" ht="15" customHeight="1" x14ac:dyDescent="0.25">
      <c r="B342" s="255" t="str">
        <f ca="1">IFERROR(INDEX(_AUX_ANALISE!$A$1:$A$2461,MATCH(ROW()-34,_AUX_ANALISE!$C$1:$C$2461,0)),"")</f>
        <v/>
      </c>
      <c r="C342" s="255" t="str">
        <f ca="1">IF($B342="","",INDEX(ORCAMENTO!$B:$B,$B342))</f>
        <v/>
      </c>
      <c r="D342" s="255" t="str">
        <f ca="1">IF($B342="","",INDEX(ORCAMENTO!$E:$E,$B342))</f>
        <v/>
      </c>
      <c r="E342" s="255" t="str">
        <f ca="1">IF($B342="","",INDEX(ORCAMENTO!$D:$D,$B342))</f>
        <v/>
      </c>
      <c r="F342" s="255" t="str">
        <f ca="1">IF($B342="","",TRIM(IF(OR(INDEX(ORCAMENTO!$G:$G,$B342)&lt;&gt;"",INDEX(ORCAMENTO!$H:$H,$B342)&lt;&gt;""),"Ano 1; ","")&amp;IF(OR(INDEX(ORCAMENTO!$J:$J,$B342)&lt;&gt;"",INDEX(ORCAMENTO!$K:$K,$B342)&lt;&gt;""),"Ano 2; ","")&amp;IF(OR(INDEX(ORCAMENTO!$M:$M,$B342)&lt;&gt;"",INDEX(ORCAMENTO!$N:$N,$B342)&lt;&gt;""),"Ano 3; ","")&amp;IF(OR(INDEX(ORCAMENTO!$P:$P,$B342)&lt;&gt;"",INDEX(ORCAMENTO!$Q:$Q,$B342)&lt;&gt;""),"Ano 4; ","")&amp;IF(OR(INDEX(ORCAMENTO!$S:$S,$B342)&lt;&gt;"",INDEX(ORCAMENTO!$T:$T,$B342)&lt;&gt;""),"Ano 5; ","")&amp;IF(OR(INDEX(ORCAMENTO!$V:$V,$B342)&lt;&gt;"",INDEX(ORCAMENTO!$W:$W,$B342)&lt;&gt;""),"Ano 6; ","")))</f>
        <v/>
      </c>
      <c r="G342" s="311" t="str">
        <f ca="1">IF($B342="","",IF(INDEX(ORCAMENTO!$G:$G,$B342)&lt;&gt;"",INDEX(ORCAMENTO!$G:$G,$B342),IF(INDEX(ORCAMENTO!$J:$J,$B342)&lt;&gt;"",INDEX(ORCAMENTO!$J:$J,$B342),IF(INDEX(ORCAMENTO!$M:$M,$B342)&lt;&gt;"",INDEX(ORCAMENTO!$M:$M,$B342),IF(INDEX(ORCAMENTO!$P:$P,$B342)&lt;&gt;"",INDEX(ORCAMENTO!$P:$P,$B342),IF(INDEX(ORCAMENTO!$S:$S,$B342)&lt;&gt;"",INDEX(ORCAMENTO!$S:$S,$B342),INDEX(ORCAMENTO!$V:$V,$B342)))))))</f>
        <v/>
      </c>
      <c r="H342" s="312" t="str">
        <f ca="1">IF($B342="","",IF(INDEX(ORCAMENTO!$H:$H,$B342)&lt;&gt;"",INDEX(ORCAMENTO!$H:$H,$B342),IF(INDEX(ORCAMENTO!$K:$K,$B342)&lt;&gt;"",INDEX(ORCAMENTO!$K:$K,$B342),IF(INDEX(ORCAMENTO!$N:$N,$B342)&lt;&gt;"",INDEX(ORCAMENTO!$N:$N,$B342),IF(INDEX(ORCAMENTO!$Q:$Q,$B342)&lt;&gt;"",INDEX(ORCAMENTO!$Q:$Q,$B342),IF(INDEX(ORCAMENTO!$T:$T,$B342)&lt;&gt;"",INDEX(ORCAMENTO!$T:$T,$B342),INDEX(ORCAMENTO!$W:$W,$B342)))))))</f>
        <v/>
      </c>
      <c r="I342" s="255" t="str">
        <f ca="1">IF($B342="","",IF(INDEX(ORCAMENTO!$AI:$AI,$B342)&lt;&gt;"",INDEX(ORCAMENTO!$AI:$AI,$B342),IF(INDEX(ORCAMENTO!$AG:$AG,$B342),"Memorial de cálculo ou anexo obrigatório não informado para item acima do limite.",IF(AND(INDEX(ORCAMENTO!$AC:$AC,$B342),NOT(INDEX(ORCAMENTO!$AE:$AE,$B342))),"Informe pelo menos um ano completo com valor unitário e quantidade.","Pendência identificada automaticamente."))))</f>
        <v/>
      </c>
      <c r="N342" s="255">
        <f t="shared" si="12"/>
        <v>343</v>
      </c>
      <c r="O342" s="255">
        <f ca="1">IF(INDEX(ORCAMENTO!$AI:$AI,$N342)&lt;&gt;"",1,0)</f>
        <v>0</v>
      </c>
      <c r="P342" s="255">
        <f t="shared" ca="1" si="13"/>
        <v>11</v>
      </c>
      <c r="Q342" s="255" t="str">
        <f ca="1">INDEX(ORCAMENTO!$AI:$AI,$N342)</f>
        <v/>
      </c>
    </row>
    <row r="343" spans="2:17" ht="15" customHeight="1" x14ac:dyDescent="0.25">
      <c r="B343" s="255" t="str">
        <f ca="1">IFERROR(INDEX(_AUX_ANALISE!$A$1:$A$2461,MATCH(ROW()-34,_AUX_ANALISE!$C$1:$C$2461,0)),"")</f>
        <v/>
      </c>
      <c r="C343" s="255" t="str">
        <f ca="1">IF($B343="","",INDEX(ORCAMENTO!$B:$B,$B343))</f>
        <v/>
      </c>
      <c r="D343" s="255" t="str">
        <f ca="1">IF($B343="","",INDEX(ORCAMENTO!$E:$E,$B343))</f>
        <v/>
      </c>
      <c r="E343" s="255" t="str">
        <f ca="1">IF($B343="","",INDEX(ORCAMENTO!$D:$D,$B343))</f>
        <v/>
      </c>
      <c r="F343" s="255" t="str">
        <f ca="1">IF($B343="","",TRIM(IF(OR(INDEX(ORCAMENTO!$G:$G,$B343)&lt;&gt;"",INDEX(ORCAMENTO!$H:$H,$B343)&lt;&gt;""),"Ano 1; ","")&amp;IF(OR(INDEX(ORCAMENTO!$J:$J,$B343)&lt;&gt;"",INDEX(ORCAMENTO!$K:$K,$B343)&lt;&gt;""),"Ano 2; ","")&amp;IF(OR(INDEX(ORCAMENTO!$M:$M,$B343)&lt;&gt;"",INDEX(ORCAMENTO!$N:$N,$B343)&lt;&gt;""),"Ano 3; ","")&amp;IF(OR(INDEX(ORCAMENTO!$P:$P,$B343)&lt;&gt;"",INDEX(ORCAMENTO!$Q:$Q,$B343)&lt;&gt;""),"Ano 4; ","")&amp;IF(OR(INDEX(ORCAMENTO!$S:$S,$B343)&lt;&gt;"",INDEX(ORCAMENTO!$T:$T,$B343)&lt;&gt;""),"Ano 5; ","")&amp;IF(OR(INDEX(ORCAMENTO!$V:$V,$B343)&lt;&gt;"",INDEX(ORCAMENTO!$W:$W,$B343)&lt;&gt;""),"Ano 6; ","")))</f>
        <v/>
      </c>
      <c r="G343" s="311" t="str">
        <f ca="1">IF($B343="","",IF(INDEX(ORCAMENTO!$G:$G,$B343)&lt;&gt;"",INDEX(ORCAMENTO!$G:$G,$B343),IF(INDEX(ORCAMENTO!$J:$J,$B343)&lt;&gt;"",INDEX(ORCAMENTO!$J:$J,$B343),IF(INDEX(ORCAMENTO!$M:$M,$B343)&lt;&gt;"",INDEX(ORCAMENTO!$M:$M,$B343),IF(INDEX(ORCAMENTO!$P:$P,$B343)&lt;&gt;"",INDEX(ORCAMENTO!$P:$P,$B343),IF(INDEX(ORCAMENTO!$S:$S,$B343)&lt;&gt;"",INDEX(ORCAMENTO!$S:$S,$B343),INDEX(ORCAMENTO!$V:$V,$B343)))))))</f>
        <v/>
      </c>
      <c r="H343" s="312" t="str">
        <f ca="1">IF($B343="","",IF(INDEX(ORCAMENTO!$H:$H,$B343)&lt;&gt;"",INDEX(ORCAMENTO!$H:$H,$B343),IF(INDEX(ORCAMENTO!$K:$K,$B343)&lt;&gt;"",INDEX(ORCAMENTO!$K:$K,$B343),IF(INDEX(ORCAMENTO!$N:$N,$B343)&lt;&gt;"",INDEX(ORCAMENTO!$N:$N,$B343),IF(INDEX(ORCAMENTO!$Q:$Q,$B343)&lt;&gt;"",INDEX(ORCAMENTO!$Q:$Q,$B343),IF(INDEX(ORCAMENTO!$T:$T,$B343)&lt;&gt;"",INDEX(ORCAMENTO!$T:$T,$B343),INDEX(ORCAMENTO!$W:$W,$B343)))))))</f>
        <v/>
      </c>
      <c r="I343" s="255" t="str">
        <f ca="1">IF($B343="","",IF(INDEX(ORCAMENTO!$AI:$AI,$B343)&lt;&gt;"",INDEX(ORCAMENTO!$AI:$AI,$B343),IF(INDEX(ORCAMENTO!$AG:$AG,$B343),"Memorial de cálculo ou anexo obrigatório não informado para item acima do limite.",IF(AND(INDEX(ORCAMENTO!$AC:$AC,$B343),NOT(INDEX(ORCAMENTO!$AE:$AE,$B343))),"Informe pelo menos um ano completo com valor unitário e quantidade.","Pendência identificada automaticamente."))))</f>
        <v/>
      </c>
      <c r="N343" s="255">
        <f t="shared" si="12"/>
        <v>344</v>
      </c>
      <c r="O343" s="255">
        <f ca="1">IF(INDEX(ORCAMENTO!$AI:$AI,$N343)&lt;&gt;"",1,0)</f>
        <v>0</v>
      </c>
      <c r="P343" s="255">
        <f t="shared" ca="1" si="13"/>
        <v>11</v>
      </c>
      <c r="Q343" s="255" t="str">
        <f ca="1">INDEX(ORCAMENTO!$AI:$AI,$N343)</f>
        <v/>
      </c>
    </row>
    <row r="344" spans="2:17" ht="15" customHeight="1" x14ac:dyDescent="0.25">
      <c r="B344" s="255" t="str">
        <f ca="1">IFERROR(INDEX(_AUX_ANALISE!$A$1:$A$2461,MATCH(ROW()-34,_AUX_ANALISE!$C$1:$C$2461,0)),"")</f>
        <v/>
      </c>
      <c r="C344" s="255" t="str">
        <f ca="1">IF($B344="","",INDEX(ORCAMENTO!$B:$B,$B344))</f>
        <v/>
      </c>
      <c r="D344" s="255" t="str">
        <f ca="1">IF($B344="","",INDEX(ORCAMENTO!$E:$E,$B344))</f>
        <v/>
      </c>
      <c r="E344" s="255" t="str">
        <f ca="1">IF($B344="","",INDEX(ORCAMENTO!$D:$D,$B344))</f>
        <v/>
      </c>
      <c r="F344" s="255" t="str">
        <f ca="1">IF($B344="","",TRIM(IF(OR(INDEX(ORCAMENTO!$G:$G,$B344)&lt;&gt;"",INDEX(ORCAMENTO!$H:$H,$B344)&lt;&gt;""),"Ano 1; ","")&amp;IF(OR(INDEX(ORCAMENTO!$J:$J,$B344)&lt;&gt;"",INDEX(ORCAMENTO!$K:$K,$B344)&lt;&gt;""),"Ano 2; ","")&amp;IF(OR(INDEX(ORCAMENTO!$M:$M,$B344)&lt;&gt;"",INDEX(ORCAMENTO!$N:$N,$B344)&lt;&gt;""),"Ano 3; ","")&amp;IF(OR(INDEX(ORCAMENTO!$P:$P,$B344)&lt;&gt;"",INDEX(ORCAMENTO!$Q:$Q,$B344)&lt;&gt;""),"Ano 4; ","")&amp;IF(OR(INDEX(ORCAMENTO!$S:$S,$B344)&lt;&gt;"",INDEX(ORCAMENTO!$T:$T,$B344)&lt;&gt;""),"Ano 5; ","")&amp;IF(OR(INDEX(ORCAMENTO!$V:$V,$B344)&lt;&gt;"",INDEX(ORCAMENTO!$W:$W,$B344)&lt;&gt;""),"Ano 6; ","")))</f>
        <v/>
      </c>
      <c r="G344" s="311" t="str">
        <f ca="1">IF($B344="","",IF(INDEX(ORCAMENTO!$G:$G,$B344)&lt;&gt;"",INDEX(ORCAMENTO!$G:$G,$B344),IF(INDEX(ORCAMENTO!$J:$J,$B344)&lt;&gt;"",INDEX(ORCAMENTO!$J:$J,$B344),IF(INDEX(ORCAMENTO!$M:$M,$B344)&lt;&gt;"",INDEX(ORCAMENTO!$M:$M,$B344),IF(INDEX(ORCAMENTO!$P:$P,$B344)&lt;&gt;"",INDEX(ORCAMENTO!$P:$P,$B344),IF(INDEX(ORCAMENTO!$S:$S,$B344)&lt;&gt;"",INDEX(ORCAMENTO!$S:$S,$B344),INDEX(ORCAMENTO!$V:$V,$B344)))))))</f>
        <v/>
      </c>
      <c r="H344" s="312" t="str">
        <f ca="1">IF($B344="","",IF(INDEX(ORCAMENTO!$H:$H,$B344)&lt;&gt;"",INDEX(ORCAMENTO!$H:$H,$B344),IF(INDEX(ORCAMENTO!$K:$K,$B344)&lt;&gt;"",INDEX(ORCAMENTO!$K:$K,$B344),IF(INDEX(ORCAMENTO!$N:$N,$B344)&lt;&gt;"",INDEX(ORCAMENTO!$N:$N,$B344),IF(INDEX(ORCAMENTO!$Q:$Q,$B344)&lt;&gt;"",INDEX(ORCAMENTO!$Q:$Q,$B344),IF(INDEX(ORCAMENTO!$T:$T,$B344)&lt;&gt;"",INDEX(ORCAMENTO!$T:$T,$B344),INDEX(ORCAMENTO!$W:$W,$B344)))))))</f>
        <v/>
      </c>
      <c r="I344" s="255" t="str">
        <f ca="1">IF($B344="","",IF(INDEX(ORCAMENTO!$AI:$AI,$B344)&lt;&gt;"",INDEX(ORCAMENTO!$AI:$AI,$B344),IF(INDEX(ORCAMENTO!$AG:$AG,$B344),"Memorial de cálculo ou anexo obrigatório não informado para item acima do limite.",IF(AND(INDEX(ORCAMENTO!$AC:$AC,$B344),NOT(INDEX(ORCAMENTO!$AE:$AE,$B344))),"Informe pelo menos um ano completo com valor unitário e quantidade.","Pendência identificada automaticamente."))))</f>
        <v/>
      </c>
      <c r="N344" s="255">
        <f t="shared" si="12"/>
        <v>345</v>
      </c>
      <c r="O344" s="255">
        <f ca="1">IF(INDEX(ORCAMENTO!$AI:$AI,$N344)&lt;&gt;"",1,0)</f>
        <v>0</v>
      </c>
      <c r="P344" s="255">
        <f t="shared" ca="1" si="13"/>
        <v>11</v>
      </c>
      <c r="Q344" s="255" t="str">
        <f ca="1">INDEX(ORCAMENTO!$AI:$AI,$N344)</f>
        <v/>
      </c>
    </row>
    <row r="345" spans="2:17" ht="15" customHeight="1" x14ac:dyDescent="0.25">
      <c r="B345" s="255" t="str">
        <f ca="1">IFERROR(INDEX(_AUX_ANALISE!$A$1:$A$2461,MATCH(ROW()-34,_AUX_ANALISE!$C$1:$C$2461,0)),"")</f>
        <v/>
      </c>
      <c r="C345" s="255" t="str">
        <f ca="1">IF($B345="","",INDEX(ORCAMENTO!$B:$B,$B345))</f>
        <v/>
      </c>
      <c r="D345" s="255" t="str">
        <f ca="1">IF($B345="","",INDEX(ORCAMENTO!$E:$E,$B345))</f>
        <v/>
      </c>
      <c r="E345" s="255" t="str">
        <f ca="1">IF($B345="","",INDEX(ORCAMENTO!$D:$D,$B345))</f>
        <v/>
      </c>
      <c r="F345" s="255" t="str">
        <f ca="1">IF($B345="","",TRIM(IF(OR(INDEX(ORCAMENTO!$G:$G,$B345)&lt;&gt;"",INDEX(ORCAMENTO!$H:$H,$B345)&lt;&gt;""),"Ano 1; ","")&amp;IF(OR(INDEX(ORCAMENTO!$J:$J,$B345)&lt;&gt;"",INDEX(ORCAMENTO!$K:$K,$B345)&lt;&gt;""),"Ano 2; ","")&amp;IF(OR(INDEX(ORCAMENTO!$M:$M,$B345)&lt;&gt;"",INDEX(ORCAMENTO!$N:$N,$B345)&lt;&gt;""),"Ano 3; ","")&amp;IF(OR(INDEX(ORCAMENTO!$P:$P,$B345)&lt;&gt;"",INDEX(ORCAMENTO!$Q:$Q,$B345)&lt;&gt;""),"Ano 4; ","")&amp;IF(OR(INDEX(ORCAMENTO!$S:$S,$B345)&lt;&gt;"",INDEX(ORCAMENTO!$T:$T,$B345)&lt;&gt;""),"Ano 5; ","")&amp;IF(OR(INDEX(ORCAMENTO!$V:$V,$B345)&lt;&gt;"",INDEX(ORCAMENTO!$W:$W,$B345)&lt;&gt;""),"Ano 6; ","")))</f>
        <v/>
      </c>
      <c r="G345" s="311" t="str">
        <f ca="1">IF($B345="","",IF(INDEX(ORCAMENTO!$G:$G,$B345)&lt;&gt;"",INDEX(ORCAMENTO!$G:$G,$B345),IF(INDEX(ORCAMENTO!$J:$J,$B345)&lt;&gt;"",INDEX(ORCAMENTO!$J:$J,$B345),IF(INDEX(ORCAMENTO!$M:$M,$B345)&lt;&gt;"",INDEX(ORCAMENTO!$M:$M,$B345),IF(INDEX(ORCAMENTO!$P:$P,$B345)&lt;&gt;"",INDEX(ORCAMENTO!$P:$P,$B345),IF(INDEX(ORCAMENTO!$S:$S,$B345)&lt;&gt;"",INDEX(ORCAMENTO!$S:$S,$B345),INDEX(ORCAMENTO!$V:$V,$B345)))))))</f>
        <v/>
      </c>
      <c r="H345" s="312" t="str">
        <f ca="1">IF($B345="","",IF(INDEX(ORCAMENTO!$H:$H,$B345)&lt;&gt;"",INDEX(ORCAMENTO!$H:$H,$B345),IF(INDEX(ORCAMENTO!$K:$K,$B345)&lt;&gt;"",INDEX(ORCAMENTO!$K:$K,$B345),IF(INDEX(ORCAMENTO!$N:$N,$B345)&lt;&gt;"",INDEX(ORCAMENTO!$N:$N,$B345),IF(INDEX(ORCAMENTO!$Q:$Q,$B345)&lt;&gt;"",INDEX(ORCAMENTO!$Q:$Q,$B345),IF(INDEX(ORCAMENTO!$T:$T,$B345)&lt;&gt;"",INDEX(ORCAMENTO!$T:$T,$B345),INDEX(ORCAMENTO!$W:$W,$B345)))))))</f>
        <v/>
      </c>
      <c r="I345" s="255" t="str">
        <f ca="1">IF($B345="","",IF(INDEX(ORCAMENTO!$AI:$AI,$B345)&lt;&gt;"",INDEX(ORCAMENTO!$AI:$AI,$B345),IF(INDEX(ORCAMENTO!$AG:$AG,$B345),"Memorial de cálculo ou anexo obrigatório não informado para item acima do limite.",IF(AND(INDEX(ORCAMENTO!$AC:$AC,$B345),NOT(INDEX(ORCAMENTO!$AE:$AE,$B345))),"Informe pelo menos um ano completo com valor unitário e quantidade.","Pendência identificada automaticamente."))))</f>
        <v/>
      </c>
      <c r="N345" s="255">
        <f t="shared" si="12"/>
        <v>346</v>
      </c>
      <c r="O345" s="255">
        <f ca="1">IF(INDEX(ORCAMENTO!$AI:$AI,$N345)&lt;&gt;"",1,0)</f>
        <v>0</v>
      </c>
      <c r="P345" s="255">
        <f t="shared" ca="1" si="13"/>
        <v>11</v>
      </c>
      <c r="Q345" s="255" t="str">
        <f ca="1">INDEX(ORCAMENTO!$AI:$AI,$N345)</f>
        <v/>
      </c>
    </row>
    <row r="346" spans="2:17" ht="15" customHeight="1" x14ac:dyDescent="0.25">
      <c r="B346" s="255" t="str">
        <f ca="1">IFERROR(INDEX(_AUX_ANALISE!$A$1:$A$2461,MATCH(ROW()-34,_AUX_ANALISE!$C$1:$C$2461,0)),"")</f>
        <v/>
      </c>
      <c r="C346" s="255" t="str">
        <f ca="1">IF($B346="","",INDEX(ORCAMENTO!$B:$B,$B346))</f>
        <v/>
      </c>
      <c r="D346" s="255" t="str">
        <f ca="1">IF($B346="","",INDEX(ORCAMENTO!$E:$E,$B346))</f>
        <v/>
      </c>
      <c r="E346" s="255" t="str">
        <f ca="1">IF($B346="","",INDEX(ORCAMENTO!$D:$D,$B346))</f>
        <v/>
      </c>
      <c r="F346" s="255" t="str">
        <f ca="1">IF($B346="","",TRIM(IF(OR(INDEX(ORCAMENTO!$G:$G,$B346)&lt;&gt;"",INDEX(ORCAMENTO!$H:$H,$B346)&lt;&gt;""),"Ano 1; ","")&amp;IF(OR(INDEX(ORCAMENTO!$J:$J,$B346)&lt;&gt;"",INDEX(ORCAMENTO!$K:$K,$B346)&lt;&gt;""),"Ano 2; ","")&amp;IF(OR(INDEX(ORCAMENTO!$M:$M,$B346)&lt;&gt;"",INDEX(ORCAMENTO!$N:$N,$B346)&lt;&gt;""),"Ano 3; ","")&amp;IF(OR(INDEX(ORCAMENTO!$P:$P,$B346)&lt;&gt;"",INDEX(ORCAMENTO!$Q:$Q,$B346)&lt;&gt;""),"Ano 4; ","")&amp;IF(OR(INDEX(ORCAMENTO!$S:$S,$B346)&lt;&gt;"",INDEX(ORCAMENTO!$T:$T,$B346)&lt;&gt;""),"Ano 5; ","")&amp;IF(OR(INDEX(ORCAMENTO!$V:$V,$B346)&lt;&gt;"",INDEX(ORCAMENTO!$W:$W,$B346)&lt;&gt;""),"Ano 6; ","")))</f>
        <v/>
      </c>
      <c r="G346" s="311" t="str">
        <f ca="1">IF($B346="","",IF(INDEX(ORCAMENTO!$G:$G,$B346)&lt;&gt;"",INDEX(ORCAMENTO!$G:$G,$B346),IF(INDEX(ORCAMENTO!$J:$J,$B346)&lt;&gt;"",INDEX(ORCAMENTO!$J:$J,$B346),IF(INDEX(ORCAMENTO!$M:$M,$B346)&lt;&gt;"",INDEX(ORCAMENTO!$M:$M,$B346),IF(INDEX(ORCAMENTO!$P:$P,$B346)&lt;&gt;"",INDEX(ORCAMENTO!$P:$P,$B346),IF(INDEX(ORCAMENTO!$S:$S,$B346)&lt;&gt;"",INDEX(ORCAMENTO!$S:$S,$B346),INDEX(ORCAMENTO!$V:$V,$B346)))))))</f>
        <v/>
      </c>
      <c r="H346" s="312" t="str">
        <f ca="1">IF($B346="","",IF(INDEX(ORCAMENTO!$H:$H,$B346)&lt;&gt;"",INDEX(ORCAMENTO!$H:$H,$B346),IF(INDEX(ORCAMENTO!$K:$K,$B346)&lt;&gt;"",INDEX(ORCAMENTO!$K:$K,$B346),IF(INDEX(ORCAMENTO!$N:$N,$B346)&lt;&gt;"",INDEX(ORCAMENTO!$N:$N,$B346),IF(INDEX(ORCAMENTO!$Q:$Q,$B346)&lt;&gt;"",INDEX(ORCAMENTO!$Q:$Q,$B346),IF(INDEX(ORCAMENTO!$T:$T,$B346)&lt;&gt;"",INDEX(ORCAMENTO!$T:$T,$B346),INDEX(ORCAMENTO!$W:$W,$B346)))))))</f>
        <v/>
      </c>
      <c r="I346" s="255" t="str">
        <f ca="1">IF($B346="","",IF(INDEX(ORCAMENTO!$AI:$AI,$B346)&lt;&gt;"",INDEX(ORCAMENTO!$AI:$AI,$B346),IF(INDEX(ORCAMENTO!$AG:$AG,$B346),"Memorial de cálculo ou anexo obrigatório não informado para item acima do limite.",IF(AND(INDEX(ORCAMENTO!$AC:$AC,$B346),NOT(INDEX(ORCAMENTO!$AE:$AE,$B346))),"Informe pelo menos um ano completo com valor unitário e quantidade.","Pendência identificada automaticamente."))))</f>
        <v/>
      </c>
      <c r="N346" s="255">
        <f t="shared" si="12"/>
        <v>347</v>
      </c>
      <c r="O346" s="255">
        <f ca="1">IF(INDEX(ORCAMENTO!$AI:$AI,$N346)&lt;&gt;"",1,0)</f>
        <v>0</v>
      </c>
      <c r="P346" s="255">
        <f t="shared" ca="1" si="13"/>
        <v>11</v>
      </c>
      <c r="Q346" s="255" t="str">
        <f ca="1">INDEX(ORCAMENTO!$AI:$AI,$N346)</f>
        <v/>
      </c>
    </row>
    <row r="347" spans="2:17" ht="15" customHeight="1" x14ac:dyDescent="0.25">
      <c r="B347" s="255" t="str">
        <f ca="1">IFERROR(INDEX(_AUX_ANALISE!$A$1:$A$2461,MATCH(ROW()-34,_AUX_ANALISE!$C$1:$C$2461,0)),"")</f>
        <v/>
      </c>
      <c r="C347" s="255" t="str">
        <f ca="1">IF($B347="","",INDEX(ORCAMENTO!$B:$B,$B347))</f>
        <v/>
      </c>
      <c r="D347" s="255" t="str">
        <f ca="1">IF($B347="","",INDEX(ORCAMENTO!$E:$E,$B347))</f>
        <v/>
      </c>
      <c r="E347" s="255" t="str">
        <f ca="1">IF($B347="","",INDEX(ORCAMENTO!$D:$D,$B347))</f>
        <v/>
      </c>
      <c r="F347" s="255" t="str">
        <f ca="1">IF($B347="","",TRIM(IF(OR(INDEX(ORCAMENTO!$G:$G,$B347)&lt;&gt;"",INDEX(ORCAMENTO!$H:$H,$B347)&lt;&gt;""),"Ano 1; ","")&amp;IF(OR(INDEX(ORCAMENTO!$J:$J,$B347)&lt;&gt;"",INDEX(ORCAMENTO!$K:$K,$B347)&lt;&gt;""),"Ano 2; ","")&amp;IF(OR(INDEX(ORCAMENTO!$M:$M,$B347)&lt;&gt;"",INDEX(ORCAMENTO!$N:$N,$B347)&lt;&gt;""),"Ano 3; ","")&amp;IF(OR(INDEX(ORCAMENTO!$P:$P,$B347)&lt;&gt;"",INDEX(ORCAMENTO!$Q:$Q,$B347)&lt;&gt;""),"Ano 4; ","")&amp;IF(OR(INDEX(ORCAMENTO!$S:$S,$B347)&lt;&gt;"",INDEX(ORCAMENTO!$T:$T,$B347)&lt;&gt;""),"Ano 5; ","")&amp;IF(OR(INDEX(ORCAMENTO!$V:$V,$B347)&lt;&gt;"",INDEX(ORCAMENTO!$W:$W,$B347)&lt;&gt;""),"Ano 6; ","")))</f>
        <v/>
      </c>
      <c r="G347" s="311" t="str">
        <f ca="1">IF($B347="","",IF(INDEX(ORCAMENTO!$G:$G,$B347)&lt;&gt;"",INDEX(ORCAMENTO!$G:$G,$B347),IF(INDEX(ORCAMENTO!$J:$J,$B347)&lt;&gt;"",INDEX(ORCAMENTO!$J:$J,$B347),IF(INDEX(ORCAMENTO!$M:$M,$B347)&lt;&gt;"",INDEX(ORCAMENTO!$M:$M,$B347),IF(INDEX(ORCAMENTO!$P:$P,$B347)&lt;&gt;"",INDEX(ORCAMENTO!$P:$P,$B347),IF(INDEX(ORCAMENTO!$S:$S,$B347)&lt;&gt;"",INDEX(ORCAMENTO!$S:$S,$B347),INDEX(ORCAMENTO!$V:$V,$B347)))))))</f>
        <v/>
      </c>
      <c r="H347" s="312" t="str">
        <f ca="1">IF($B347="","",IF(INDEX(ORCAMENTO!$H:$H,$B347)&lt;&gt;"",INDEX(ORCAMENTO!$H:$H,$B347),IF(INDEX(ORCAMENTO!$K:$K,$B347)&lt;&gt;"",INDEX(ORCAMENTO!$K:$K,$B347),IF(INDEX(ORCAMENTO!$N:$N,$B347)&lt;&gt;"",INDEX(ORCAMENTO!$N:$N,$B347),IF(INDEX(ORCAMENTO!$Q:$Q,$B347)&lt;&gt;"",INDEX(ORCAMENTO!$Q:$Q,$B347),IF(INDEX(ORCAMENTO!$T:$T,$B347)&lt;&gt;"",INDEX(ORCAMENTO!$T:$T,$B347),INDEX(ORCAMENTO!$W:$W,$B347)))))))</f>
        <v/>
      </c>
      <c r="I347" s="255" t="str">
        <f ca="1">IF($B347="","",IF(INDEX(ORCAMENTO!$AI:$AI,$B347)&lt;&gt;"",INDEX(ORCAMENTO!$AI:$AI,$B347),IF(INDEX(ORCAMENTO!$AG:$AG,$B347),"Memorial de cálculo ou anexo obrigatório não informado para item acima do limite.",IF(AND(INDEX(ORCAMENTO!$AC:$AC,$B347),NOT(INDEX(ORCAMENTO!$AE:$AE,$B347))),"Informe pelo menos um ano completo com valor unitário e quantidade.","Pendência identificada automaticamente."))))</f>
        <v/>
      </c>
      <c r="N347" s="255">
        <f t="shared" si="12"/>
        <v>348</v>
      </c>
      <c r="O347" s="255">
        <f ca="1">IF(INDEX(ORCAMENTO!$AI:$AI,$N347)&lt;&gt;"",1,0)</f>
        <v>0</v>
      </c>
      <c r="P347" s="255">
        <f t="shared" ca="1" si="13"/>
        <v>11</v>
      </c>
      <c r="Q347" s="255" t="str">
        <f ca="1">INDEX(ORCAMENTO!$AI:$AI,$N347)</f>
        <v/>
      </c>
    </row>
    <row r="348" spans="2:17" ht="15" customHeight="1" x14ac:dyDescent="0.25">
      <c r="B348" s="255" t="str">
        <f ca="1">IFERROR(INDEX(_AUX_ANALISE!$A$1:$A$2461,MATCH(ROW()-34,_AUX_ANALISE!$C$1:$C$2461,0)),"")</f>
        <v/>
      </c>
      <c r="C348" s="255" t="str">
        <f ca="1">IF($B348="","",INDEX(ORCAMENTO!$B:$B,$B348))</f>
        <v/>
      </c>
      <c r="D348" s="255" t="str">
        <f ca="1">IF($B348="","",INDEX(ORCAMENTO!$E:$E,$B348))</f>
        <v/>
      </c>
      <c r="E348" s="255" t="str">
        <f ca="1">IF($B348="","",INDEX(ORCAMENTO!$D:$D,$B348))</f>
        <v/>
      </c>
      <c r="F348" s="255" t="str">
        <f ca="1">IF($B348="","",TRIM(IF(OR(INDEX(ORCAMENTO!$G:$G,$B348)&lt;&gt;"",INDEX(ORCAMENTO!$H:$H,$B348)&lt;&gt;""),"Ano 1; ","")&amp;IF(OR(INDEX(ORCAMENTO!$J:$J,$B348)&lt;&gt;"",INDEX(ORCAMENTO!$K:$K,$B348)&lt;&gt;""),"Ano 2; ","")&amp;IF(OR(INDEX(ORCAMENTO!$M:$M,$B348)&lt;&gt;"",INDEX(ORCAMENTO!$N:$N,$B348)&lt;&gt;""),"Ano 3; ","")&amp;IF(OR(INDEX(ORCAMENTO!$P:$P,$B348)&lt;&gt;"",INDEX(ORCAMENTO!$Q:$Q,$B348)&lt;&gt;""),"Ano 4; ","")&amp;IF(OR(INDEX(ORCAMENTO!$S:$S,$B348)&lt;&gt;"",INDEX(ORCAMENTO!$T:$T,$B348)&lt;&gt;""),"Ano 5; ","")&amp;IF(OR(INDEX(ORCAMENTO!$V:$V,$B348)&lt;&gt;"",INDEX(ORCAMENTO!$W:$W,$B348)&lt;&gt;""),"Ano 6; ","")))</f>
        <v/>
      </c>
      <c r="G348" s="311" t="str">
        <f ca="1">IF($B348="","",IF(INDEX(ORCAMENTO!$G:$G,$B348)&lt;&gt;"",INDEX(ORCAMENTO!$G:$G,$B348),IF(INDEX(ORCAMENTO!$J:$J,$B348)&lt;&gt;"",INDEX(ORCAMENTO!$J:$J,$B348),IF(INDEX(ORCAMENTO!$M:$M,$B348)&lt;&gt;"",INDEX(ORCAMENTO!$M:$M,$B348),IF(INDEX(ORCAMENTO!$P:$P,$B348)&lt;&gt;"",INDEX(ORCAMENTO!$P:$P,$B348),IF(INDEX(ORCAMENTO!$S:$S,$B348)&lt;&gt;"",INDEX(ORCAMENTO!$S:$S,$B348),INDEX(ORCAMENTO!$V:$V,$B348)))))))</f>
        <v/>
      </c>
      <c r="H348" s="312" t="str">
        <f ca="1">IF($B348="","",IF(INDEX(ORCAMENTO!$H:$H,$B348)&lt;&gt;"",INDEX(ORCAMENTO!$H:$H,$B348),IF(INDEX(ORCAMENTO!$K:$K,$B348)&lt;&gt;"",INDEX(ORCAMENTO!$K:$K,$B348),IF(INDEX(ORCAMENTO!$N:$N,$B348)&lt;&gt;"",INDEX(ORCAMENTO!$N:$N,$B348),IF(INDEX(ORCAMENTO!$Q:$Q,$B348)&lt;&gt;"",INDEX(ORCAMENTO!$Q:$Q,$B348),IF(INDEX(ORCAMENTO!$T:$T,$B348)&lt;&gt;"",INDEX(ORCAMENTO!$T:$T,$B348),INDEX(ORCAMENTO!$W:$W,$B348)))))))</f>
        <v/>
      </c>
      <c r="I348" s="255" t="str">
        <f ca="1">IF($B348="","",IF(INDEX(ORCAMENTO!$AI:$AI,$B348)&lt;&gt;"",INDEX(ORCAMENTO!$AI:$AI,$B348),IF(INDEX(ORCAMENTO!$AG:$AG,$B348),"Memorial de cálculo ou anexo obrigatório não informado para item acima do limite.",IF(AND(INDEX(ORCAMENTO!$AC:$AC,$B348),NOT(INDEX(ORCAMENTO!$AE:$AE,$B348))),"Informe pelo menos um ano completo com valor unitário e quantidade.","Pendência identificada automaticamente."))))</f>
        <v/>
      </c>
      <c r="N348" s="255">
        <f t="shared" si="12"/>
        <v>349</v>
      </c>
      <c r="O348" s="255">
        <f ca="1">IF(INDEX(ORCAMENTO!$AI:$AI,$N348)&lt;&gt;"",1,0)</f>
        <v>0</v>
      </c>
      <c r="P348" s="255">
        <f t="shared" ca="1" si="13"/>
        <v>11</v>
      </c>
      <c r="Q348" s="255" t="str">
        <f ca="1">INDEX(ORCAMENTO!$AI:$AI,$N348)</f>
        <v/>
      </c>
    </row>
    <row r="349" spans="2:17" ht="15" customHeight="1" x14ac:dyDescent="0.25">
      <c r="B349" s="255" t="str">
        <f ca="1">IFERROR(INDEX(_AUX_ANALISE!$A$1:$A$2461,MATCH(ROW()-34,_AUX_ANALISE!$C$1:$C$2461,0)),"")</f>
        <v/>
      </c>
      <c r="C349" s="255" t="str">
        <f ca="1">IF($B349="","",INDEX(ORCAMENTO!$B:$B,$B349))</f>
        <v/>
      </c>
      <c r="D349" s="255" t="str">
        <f ca="1">IF($B349="","",INDEX(ORCAMENTO!$E:$E,$B349))</f>
        <v/>
      </c>
      <c r="E349" s="255" t="str">
        <f ca="1">IF($B349="","",INDEX(ORCAMENTO!$D:$D,$B349))</f>
        <v/>
      </c>
      <c r="F349" s="255" t="str">
        <f ca="1">IF($B349="","",TRIM(IF(OR(INDEX(ORCAMENTO!$G:$G,$B349)&lt;&gt;"",INDEX(ORCAMENTO!$H:$H,$B349)&lt;&gt;""),"Ano 1; ","")&amp;IF(OR(INDEX(ORCAMENTO!$J:$J,$B349)&lt;&gt;"",INDEX(ORCAMENTO!$K:$K,$B349)&lt;&gt;""),"Ano 2; ","")&amp;IF(OR(INDEX(ORCAMENTO!$M:$M,$B349)&lt;&gt;"",INDEX(ORCAMENTO!$N:$N,$B349)&lt;&gt;""),"Ano 3; ","")&amp;IF(OR(INDEX(ORCAMENTO!$P:$P,$B349)&lt;&gt;"",INDEX(ORCAMENTO!$Q:$Q,$B349)&lt;&gt;""),"Ano 4; ","")&amp;IF(OR(INDEX(ORCAMENTO!$S:$S,$B349)&lt;&gt;"",INDEX(ORCAMENTO!$T:$T,$B349)&lt;&gt;""),"Ano 5; ","")&amp;IF(OR(INDEX(ORCAMENTO!$V:$V,$B349)&lt;&gt;"",INDEX(ORCAMENTO!$W:$W,$B349)&lt;&gt;""),"Ano 6; ","")))</f>
        <v/>
      </c>
      <c r="G349" s="311" t="str">
        <f ca="1">IF($B349="","",IF(INDEX(ORCAMENTO!$G:$G,$B349)&lt;&gt;"",INDEX(ORCAMENTO!$G:$G,$B349),IF(INDEX(ORCAMENTO!$J:$J,$B349)&lt;&gt;"",INDEX(ORCAMENTO!$J:$J,$B349),IF(INDEX(ORCAMENTO!$M:$M,$B349)&lt;&gt;"",INDEX(ORCAMENTO!$M:$M,$B349),IF(INDEX(ORCAMENTO!$P:$P,$B349)&lt;&gt;"",INDEX(ORCAMENTO!$P:$P,$B349),IF(INDEX(ORCAMENTO!$S:$S,$B349)&lt;&gt;"",INDEX(ORCAMENTO!$S:$S,$B349),INDEX(ORCAMENTO!$V:$V,$B349)))))))</f>
        <v/>
      </c>
      <c r="H349" s="312" t="str">
        <f ca="1">IF($B349="","",IF(INDEX(ORCAMENTO!$H:$H,$B349)&lt;&gt;"",INDEX(ORCAMENTO!$H:$H,$B349),IF(INDEX(ORCAMENTO!$K:$K,$B349)&lt;&gt;"",INDEX(ORCAMENTO!$K:$K,$B349),IF(INDEX(ORCAMENTO!$N:$N,$B349)&lt;&gt;"",INDEX(ORCAMENTO!$N:$N,$B349),IF(INDEX(ORCAMENTO!$Q:$Q,$B349)&lt;&gt;"",INDEX(ORCAMENTO!$Q:$Q,$B349),IF(INDEX(ORCAMENTO!$T:$T,$B349)&lt;&gt;"",INDEX(ORCAMENTO!$T:$T,$B349),INDEX(ORCAMENTO!$W:$W,$B349)))))))</f>
        <v/>
      </c>
      <c r="I349" s="255" t="str">
        <f ca="1">IF($B349="","",IF(INDEX(ORCAMENTO!$AI:$AI,$B349)&lt;&gt;"",INDEX(ORCAMENTO!$AI:$AI,$B349),IF(INDEX(ORCAMENTO!$AG:$AG,$B349),"Memorial de cálculo ou anexo obrigatório não informado para item acima do limite.",IF(AND(INDEX(ORCAMENTO!$AC:$AC,$B349),NOT(INDEX(ORCAMENTO!$AE:$AE,$B349))),"Informe pelo menos um ano completo com valor unitário e quantidade.","Pendência identificada automaticamente."))))</f>
        <v/>
      </c>
      <c r="N349" s="255">
        <f t="shared" si="12"/>
        <v>350</v>
      </c>
      <c r="O349" s="255">
        <f ca="1">IF(INDEX(ORCAMENTO!$AI:$AI,$N349)&lt;&gt;"",1,0)</f>
        <v>0</v>
      </c>
      <c r="P349" s="255">
        <f t="shared" ca="1" si="13"/>
        <v>11</v>
      </c>
      <c r="Q349" s="255" t="str">
        <f ca="1">INDEX(ORCAMENTO!$AI:$AI,$N349)</f>
        <v/>
      </c>
    </row>
    <row r="350" spans="2:17" ht="15" customHeight="1" x14ac:dyDescent="0.25">
      <c r="B350" s="255" t="str">
        <f ca="1">IFERROR(INDEX(_AUX_ANALISE!$A$1:$A$2461,MATCH(ROW()-34,_AUX_ANALISE!$C$1:$C$2461,0)),"")</f>
        <v/>
      </c>
      <c r="C350" s="255" t="str">
        <f ca="1">IF($B350="","",INDEX(ORCAMENTO!$B:$B,$B350))</f>
        <v/>
      </c>
      <c r="D350" s="255" t="str">
        <f ca="1">IF($B350="","",INDEX(ORCAMENTO!$E:$E,$B350))</f>
        <v/>
      </c>
      <c r="E350" s="255" t="str">
        <f ca="1">IF($B350="","",INDEX(ORCAMENTO!$D:$D,$B350))</f>
        <v/>
      </c>
      <c r="F350" s="255" t="str">
        <f ca="1">IF($B350="","",TRIM(IF(OR(INDEX(ORCAMENTO!$G:$G,$B350)&lt;&gt;"",INDEX(ORCAMENTO!$H:$H,$B350)&lt;&gt;""),"Ano 1; ","")&amp;IF(OR(INDEX(ORCAMENTO!$J:$J,$B350)&lt;&gt;"",INDEX(ORCAMENTO!$K:$K,$B350)&lt;&gt;""),"Ano 2; ","")&amp;IF(OR(INDEX(ORCAMENTO!$M:$M,$B350)&lt;&gt;"",INDEX(ORCAMENTO!$N:$N,$B350)&lt;&gt;""),"Ano 3; ","")&amp;IF(OR(INDEX(ORCAMENTO!$P:$P,$B350)&lt;&gt;"",INDEX(ORCAMENTO!$Q:$Q,$B350)&lt;&gt;""),"Ano 4; ","")&amp;IF(OR(INDEX(ORCAMENTO!$S:$S,$B350)&lt;&gt;"",INDEX(ORCAMENTO!$T:$T,$B350)&lt;&gt;""),"Ano 5; ","")&amp;IF(OR(INDEX(ORCAMENTO!$V:$V,$B350)&lt;&gt;"",INDEX(ORCAMENTO!$W:$W,$B350)&lt;&gt;""),"Ano 6; ","")))</f>
        <v/>
      </c>
      <c r="G350" s="311" t="str">
        <f ca="1">IF($B350="","",IF(INDEX(ORCAMENTO!$G:$G,$B350)&lt;&gt;"",INDEX(ORCAMENTO!$G:$G,$B350),IF(INDEX(ORCAMENTO!$J:$J,$B350)&lt;&gt;"",INDEX(ORCAMENTO!$J:$J,$B350),IF(INDEX(ORCAMENTO!$M:$M,$B350)&lt;&gt;"",INDEX(ORCAMENTO!$M:$M,$B350),IF(INDEX(ORCAMENTO!$P:$P,$B350)&lt;&gt;"",INDEX(ORCAMENTO!$P:$P,$B350),IF(INDEX(ORCAMENTO!$S:$S,$B350)&lt;&gt;"",INDEX(ORCAMENTO!$S:$S,$B350),INDEX(ORCAMENTO!$V:$V,$B350)))))))</f>
        <v/>
      </c>
      <c r="H350" s="312" t="str">
        <f ca="1">IF($B350="","",IF(INDEX(ORCAMENTO!$H:$H,$B350)&lt;&gt;"",INDEX(ORCAMENTO!$H:$H,$B350),IF(INDEX(ORCAMENTO!$K:$K,$B350)&lt;&gt;"",INDEX(ORCAMENTO!$K:$K,$B350),IF(INDEX(ORCAMENTO!$N:$N,$B350)&lt;&gt;"",INDEX(ORCAMENTO!$N:$N,$B350),IF(INDEX(ORCAMENTO!$Q:$Q,$B350)&lt;&gt;"",INDEX(ORCAMENTO!$Q:$Q,$B350),IF(INDEX(ORCAMENTO!$T:$T,$B350)&lt;&gt;"",INDEX(ORCAMENTO!$T:$T,$B350),INDEX(ORCAMENTO!$W:$W,$B350)))))))</f>
        <v/>
      </c>
      <c r="I350" s="255" t="str">
        <f ca="1">IF($B350="","",IF(INDEX(ORCAMENTO!$AI:$AI,$B350)&lt;&gt;"",INDEX(ORCAMENTO!$AI:$AI,$B350),IF(INDEX(ORCAMENTO!$AG:$AG,$B350),"Memorial de cálculo ou anexo obrigatório não informado para item acima do limite.",IF(AND(INDEX(ORCAMENTO!$AC:$AC,$B350),NOT(INDEX(ORCAMENTO!$AE:$AE,$B350))),"Informe pelo menos um ano completo com valor unitário e quantidade.","Pendência identificada automaticamente."))))</f>
        <v/>
      </c>
      <c r="N350" s="255">
        <f t="shared" si="12"/>
        <v>351</v>
      </c>
      <c r="O350" s="255">
        <f ca="1">IF(INDEX(ORCAMENTO!$AI:$AI,$N350)&lt;&gt;"",1,0)</f>
        <v>0</v>
      </c>
      <c r="P350" s="255">
        <f t="shared" ca="1" si="13"/>
        <v>11</v>
      </c>
      <c r="Q350" s="255" t="str">
        <f ca="1">INDEX(ORCAMENTO!$AI:$AI,$N350)</f>
        <v/>
      </c>
    </row>
    <row r="351" spans="2:17" ht="15" customHeight="1" x14ac:dyDescent="0.25">
      <c r="B351" s="255" t="str">
        <f ca="1">IFERROR(INDEX(_AUX_ANALISE!$A$1:$A$2461,MATCH(ROW()-34,_AUX_ANALISE!$C$1:$C$2461,0)),"")</f>
        <v/>
      </c>
      <c r="C351" s="255" t="str">
        <f ca="1">IF($B351="","",INDEX(ORCAMENTO!$B:$B,$B351))</f>
        <v/>
      </c>
      <c r="D351" s="255" t="str">
        <f ca="1">IF($B351="","",INDEX(ORCAMENTO!$E:$E,$B351))</f>
        <v/>
      </c>
      <c r="E351" s="255" t="str">
        <f ca="1">IF($B351="","",INDEX(ORCAMENTO!$D:$D,$B351))</f>
        <v/>
      </c>
      <c r="F351" s="255" t="str">
        <f ca="1">IF($B351="","",TRIM(IF(OR(INDEX(ORCAMENTO!$G:$G,$B351)&lt;&gt;"",INDEX(ORCAMENTO!$H:$H,$B351)&lt;&gt;""),"Ano 1; ","")&amp;IF(OR(INDEX(ORCAMENTO!$J:$J,$B351)&lt;&gt;"",INDEX(ORCAMENTO!$K:$K,$B351)&lt;&gt;""),"Ano 2; ","")&amp;IF(OR(INDEX(ORCAMENTO!$M:$M,$B351)&lt;&gt;"",INDEX(ORCAMENTO!$N:$N,$B351)&lt;&gt;""),"Ano 3; ","")&amp;IF(OR(INDEX(ORCAMENTO!$P:$P,$B351)&lt;&gt;"",INDEX(ORCAMENTO!$Q:$Q,$B351)&lt;&gt;""),"Ano 4; ","")&amp;IF(OR(INDEX(ORCAMENTO!$S:$S,$B351)&lt;&gt;"",INDEX(ORCAMENTO!$T:$T,$B351)&lt;&gt;""),"Ano 5; ","")&amp;IF(OR(INDEX(ORCAMENTO!$V:$V,$B351)&lt;&gt;"",INDEX(ORCAMENTO!$W:$W,$B351)&lt;&gt;""),"Ano 6; ","")))</f>
        <v/>
      </c>
      <c r="G351" s="311" t="str">
        <f ca="1">IF($B351="","",IF(INDEX(ORCAMENTO!$G:$G,$B351)&lt;&gt;"",INDEX(ORCAMENTO!$G:$G,$B351),IF(INDEX(ORCAMENTO!$J:$J,$B351)&lt;&gt;"",INDEX(ORCAMENTO!$J:$J,$B351),IF(INDEX(ORCAMENTO!$M:$M,$B351)&lt;&gt;"",INDEX(ORCAMENTO!$M:$M,$B351),IF(INDEX(ORCAMENTO!$P:$P,$B351)&lt;&gt;"",INDEX(ORCAMENTO!$P:$P,$B351),IF(INDEX(ORCAMENTO!$S:$S,$B351)&lt;&gt;"",INDEX(ORCAMENTO!$S:$S,$B351),INDEX(ORCAMENTO!$V:$V,$B351)))))))</f>
        <v/>
      </c>
      <c r="H351" s="312" t="str">
        <f ca="1">IF($B351="","",IF(INDEX(ORCAMENTO!$H:$H,$B351)&lt;&gt;"",INDEX(ORCAMENTO!$H:$H,$B351),IF(INDEX(ORCAMENTO!$K:$K,$B351)&lt;&gt;"",INDEX(ORCAMENTO!$K:$K,$B351),IF(INDEX(ORCAMENTO!$N:$N,$B351)&lt;&gt;"",INDEX(ORCAMENTO!$N:$N,$B351),IF(INDEX(ORCAMENTO!$Q:$Q,$B351)&lt;&gt;"",INDEX(ORCAMENTO!$Q:$Q,$B351),IF(INDEX(ORCAMENTO!$T:$T,$B351)&lt;&gt;"",INDEX(ORCAMENTO!$T:$T,$B351),INDEX(ORCAMENTO!$W:$W,$B351)))))))</f>
        <v/>
      </c>
      <c r="I351" s="255" t="str">
        <f ca="1">IF($B351="","",IF(INDEX(ORCAMENTO!$AI:$AI,$B351)&lt;&gt;"",INDEX(ORCAMENTO!$AI:$AI,$B351),IF(INDEX(ORCAMENTO!$AG:$AG,$B351),"Memorial de cálculo ou anexo obrigatório não informado para item acima do limite.",IF(AND(INDEX(ORCAMENTO!$AC:$AC,$B351),NOT(INDEX(ORCAMENTO!$AE:$AE,$B351))),"Informe pelo menos um ano completo com valor unitário e quantidade.","Pendência identificada automaticamente."))))</f>
        <v/>
      </c>
      <c r="N351" s="255">
        <f t="shared" si="12"/>
        <v>352</v>
      </c>
      <c r="O351" s="255">
        <f ca="1">IF(INDEX(ORCAMENTO!$AI:$AI,$N351)&lt;&gt;"",1,0)</f>
        <v>0</v>
      </c>
      <c r="P351" s="255">
        <f t="shared" ca="1" si="13"/>
        <v>11</v>
      </c>
      <c r="Q351" s="255" t="str">
        <f ca="1">INDEX(ORCAMENTO!$AI:$AI,$N351)</f>
        <v/>
      </c>
    </row>
    <row r="352" spans="2:17" ht="15" customHeight="1" x14ac:dyDescent="0.25">
      <c r="B352" s="255" t="str">
        <f ca="1">IFERROR(INDEX(_AUX_ANALISE!$A$1:$A$2461,MATCH(ROW()-34,_AUX_ANALISE!$C$1:$C$2461,0)),"")</f>
        <v/>
      </c>
      <c r="C352" s="255" t="str">
        <f ca="1">IF($B352="","",INDEX(ORCAMENTO!$B:$B,$B352))</f>
        <v/>
      </c>
      <c r="D352" s="255" t="str">
        <f ca="1">IF($B352="","",INDEX(ORCAMENTO!$E:$E,$B352))</f>
        <v/>
      </c>
      <c r="E352" s="255" t="str">
        <f ca="1">IF($B352="","",INDEX(ORCAMENTO!$D:$D,$B352))</f>
        <v/>
      </c>
      <c r="F352" s="255" t="str">
        <f ca="1">IF($B352="","",TRIM(IF(OR(INDEX(ORCAMENTO!$G:$G,$B352)&lt;&gt;"",INDEX(ORCAMENTO!$H:$H,$B352)&lt;&gt;""),"Ano 1; ","")&amp;IF(OR(INDEX(ORCAMENTO!$J:$J,$B352)&lt;&gt;"",INDEX(ORCAMENTO!$K:$K,$B352)&lt;&gt;""),"Ano 2; ","")&amp;IF(OR(INDEX(ORCAMENTO!$M:$M,$B352)&lt;&gt;"",INDEX(ORCAMENTO!$N:$N,$B352)&lt;&gt;""),"Ano 3; ","")&amp;IF(OR(INDEX(ORCAMENTO!$P:$P,$B352)&lt;&gt;"",INDEX(ORCAMENTO!$Q:$Q,$B352)&lt;&gt;""),"Ano 4; ","")&amp;IF(OR(INDEX(ORCAMENTO!$S:$S,$B352)&lt;&gt;"",INDEX(ORCAMENTO!$T:$T,$B352)&lt;&gt;""),"Ano 5; ","")&amp;IF(OR(INDEX(ORCAMENTO!$V:$V,$B352)&lt;&gt;"",INDEX(ORCAMENTO!$W:$W,$B352)&lt;&gt;""),"Ano 6; ","")))</f>
        <v/>
      </c>
      <c r="G352" s="311" t="str">
        <f ca="1">IF($B352="","",IF(INDEX(ORCAMENTO!$G:$G,$B352)&lt;&gt;"",INDEX(ORCAMENTO!$G:$G,$B352),IF(INDEX(ORCAMENTO!$J:$J,$B352)&lt;&gt;"",INDEX(ORCAMENTO!$J:$J,$B352),IF(INDEX(ORCAMENTO!$M:$M,$B352)&lt;&gt;"",INDEX(ORCAMENTO!$M:$M,$B352),IF(INDEX(ORCAMENTO!$P:$P,$B352)&lt;&gt;"",INDEX(ORCAMENTO!$P:$P,$B352),IF(INDEX(ORCAMENTO!$S:$S,$B352)&lt;&gt;"",INDEX(ORCAMENTO!$S:$S,$B352),INDEX(ORCAMENTO!$V:$V,$B352)))))))</f>
        <v/>
      </c>
      <c r="H352" s="312" t="str">
        <f ca="1">IF($B352="","",IF(INDEX(ORCAMENTO!$H:$H,$B352)&lt;&gt;"",INDEX(ORCAMENTO!$H:$H,$B352),IF(INDEX(ORCAMENTO!$K:$K,$B352)&lt;&gt;"",INDEX(ORCAMENTO!$K:$K,$B352),IF(INDEX(ORCAMENTO!$N:$N,$B352)&lt;&gt;"",INDEX(ORCAMENTO!$N:$N,$B352),IF(INDEX(ORCAMENTO!$Q:$Q,$B352)&lt;&gt;"",INDEX(ORCAMENTO!$Q:$Q,$B352),IF(INDEX(ORCAMENTO!$T:$T,$B352)&lt;&gt;"",INDEX(ORCAMENTO!$T:$T,$B352),INDEX(ORCAMENTO!$W:$W,$B352)))))))</f>
        <v/>
      </c>
      <c r="I352" s="255" t="str">
        <f ca="1">IF($B352="","",IF(INDEX(ORCAMENTO!$AI:$AI,$B352)&lt;&gt;"",INDEX(ORCAMENTO!$AI:$AI,$B352),IF(INDEX(ORCAMENTO!$AG:$AG,$B352),"Memorial de cálculo ou anexo obrigatório não informado para item acima do limite.",IF(AND(INDEX(ORCAMENTO!$AC:$AC,$B352),NOT(INDEX(ORCAMENTO!$AE:$AE,$B352))),"Informe pelo menos um ano completo com valor unitário e quantidade.","Pendência identificada automaticamente."))))</f>
        <v/>
      </c>
      <c r="N352" s="255">
        <f t="shared" si="12"/>
        <v>353</v>
      </c>
      <c r="O352" s="255">
        <f ca="1">IF(INDEX(ORCAMENTO!$AI:$AI,$N352)&lt;&gt;"",1,0)</f>
        <v>0</v>
      </c>
      <c r="P352" s="255">
        <f t="shared" ca="1" si="13"/>
        <v>11</v>
      </c>
      <c r="Q352" s="255" t="str">
        <f ca="1">INDEX(ORCAMENTO!$AI:$AI,$N352)</f>
        <v/>
      </c>
    </row>
    <row r="353" spans="2:17" ht="15" customHeight="1" x14ac:dyDescent="0.25">
      <c r="B353" s="255" t="str">
        <f ca="1">IFERROR(INDEX(_AUX_ANALISE!$A$1:$A$2461,MATCH(ROW()-34,_AUX_ANALISE!$C$1:$C$2461,0)),"")</f>
        <v/>
      </c>
      <c r="C353" s="255" t="str">
        <f ca="1">IF($B353="","",INDEX(ORCAMENTO!$B:$B,$B353))</f>
        <v/>
      </c>
      <c r="D353" s="255" t="str">
        <f ca="1">IF($B353="","",INDEX(ORCAMENTO!$E:$E,$B353))</f>
        <v/>
      </c>
      <c r="E353" s="255" t="str">
        <f ca="1">IF($B353="","",INDEX(ORCAMENTO!$D:$D,$B353))</f>
        <v/>
      </c>
      <c r="F353" s="255" t="str">
        <f ca="1">IF($B353="","",TRIM(IF(OR(INDEX(ORCAMENTO!$G:$G,$B353)&lt;&gt;"",INDEX(ORCAMENTO!$H:$H,$B353)&lt;&gt;""),"Ano 1; ","")&amp;IF(OR(INDEX(ORCAMENTO!$J:$J,$B353)&lt;&gt;"",INDEX(ORCAMENTO!$K:$K,$B353)&lt;&gt;""),"Ano 2; ","")&amp;IF(OR(INDEX(ORCAMENTO!$M:$M,$B353)&lt;&gt;"",INDEX(ORCAMENTO!$N:$N,$B353)&lt;&gt;""),"Ano 3; ","")&amp;IF(OR(INDEX(ORCAMENTO!$P:$P,$B353)&lt;&gt;"",INDEX(ORCAMENTO!$Q:$Q,$B353)&lt;&gt;""),"Ano 4; ","")&amp;IF(OR(INDEX(ORCAMENTO!$S:$S,$B353)&lt;&gt;"",INDEX(ORCAMENTO!$T:$T,$B353)&lt;&gt;""),"Ano 5; ","")&amp;IF(OR(INDEX(ORCAMENTO!$V:$V,$B353)&lt;&gt;"",INDEX(ORCAMENTO!$W:$W,$B353)&lt;&gt;""),"Ano 6; ","")))</f>
        <v/>
      </c>
      <c r="G353" s="311" t="str">
        <f ca="1">IF($B353="","",IF(INDEX(ORCAMENTO!$G:$G,$B353)&lt;&gt;"",INDEX(ORCAMENTO!$G:$G,$B353),IF(INDEX(ORCAMENTO!$J:$J,$B353)&lt;&gt;"",INDEX(ORCAMENTO!$J:$J,$B353),IF(INDEX(ORCAMENTO!$M:$M,$B353)&lt;&gt;"",INDEX(ORCAMENTO!$M:$M,$B353),IF(INDEX(ORCAMENTO!$P:$P,$B353)&lt;&gt;"",INDEX(ORCAMENTO!$P:$P,$B353),IF(INDEX(ORCAMENTO!$S:$S,$B353)&lt;&gt;"",INDEX(ORCAMENTO!$S:$S,$B353),INDEX(ORCAMENTO!$V:$V,$B353)))))))</f>
        <v/>
      </c>
      <c r="H353" s="312" t="str">
        <f ca="1">IF($B353="","",IF(INDEX(ORCAMENTO!$H:$H,$B353)&lt;&gt;"",INDEX(ORCAMENTO!$H:$H,$B353),IF(INDEX(ORCAMENTO!$K:$K,$B353)&lt;&gt;"",INDEX(ORCAMENTO!$K:$K,$B353),IF(INDEX(ORCAMENTO!$N:$N,$B353)&lt;&gt;"",INDEX(ORCAMENTO!$N:$N,$B353),IF(INDEX(ORCAMENTO!$Q:$Q,$B353)&lt;&gt;"",INDEX(ORCAMENTO!$Q:$Q,$B353),IF(INDEX(ORCAMENTO!$T:$T,$B353)&lt;&gt;"",INDEX(ORCAMENTO!$T:$T,$B353),INDEX(ORCAMENTO!$W:$W,$B353)))))))</f>
        <v/>
      </c>
      <c r="I353" s="255" t="str">
        <f ca="1">IF($B353="","",IF(INDEX(ORCAMENTO!$AI:$AI,$B353)&lt;&gt;"",INDEX(ORCAMENTO!$AI:$AI,$B353),IF(INDEX(ORCAMENTO!$AG:$AG,$B353),"Memorial de cálculo ou anexo obrigatório não informado para item acima do limite.",IF(AND(INDEX(ORCAMENTO!$AC:$AC,$B353),NOT(INDEX(ORCAMENTO!$AE:$AE,$B353))),"Informe pelo menos um ano completo com valor unitário e quantidade.","Pendência identificada automaticamente."))))</f>
        <v/>
      </c>
      <c r="N353" s="255">
        <f t="shared" si="12"/>
        <v>354</v>
      </c>
      <c r="O353" s="255">
        <f ca="1">IF(INDEX(ORCAMENTO!$AI:$AI,$N353)&lt;&gt;"",1,0)</f>
        <v>0</v>
      </c>
      <c r="P353" s="255">
        <f t="shared" ca="1" si="13"/>
        <v>11</v>
      </c>
      <c r="Q353" s="255" t="str">
        <f ca="1">INDEX(ORCAMENTO!$AI:$AI,$N353)</f>
        <v/>
      </c>
    </row>
    <row r="354" spans="2:17" ht="15" customHeight="1" x14ac:dyDescent="0.25">
      <c r="B354" s="255" t="str">
        <f ca="1">IFERROR(INDEX(_AUX_ANALISE!$A$1:$A$2461,MATCH(ROW()-34,_AUX_ANALISE!$C$1:$C$2461,0)),"")</f>
        <v/>
      </c>
      <c r="C354" s="255" t="str">
        <f ca="1">IF($B354="","",INDEX(ORCAMENTO!$B:$B,$B354))</f>
        <v/>
      </c>
      <c r="D354" s="255" t="str">
        <f ca="1">IF($B354="","",INDEX(ORCAMENTO!$E:$E,$B354))</f>
        <v/>
      </c>
      <c r="E354" s="255" t="str">
        <f ca="1">IF($B354="","",INDEX(ORCAMENTO!$D:$D,$B354))</f>
        <v/>
      </c>
      <c r="F354" s="255" t="str">
        <f ca="1">IF($B354="","",TRIM(IF(OR(INDEX(ORCAMENTO!$G:$G,$B354)&lt;&gt;"",INDEX(ORCAMENTO!$H:$H,$B354)&lt;&gt;""),"Ano 1; ","")&amp;IF(OR(INDEX(ORCAMENTO!$J:$J,$B354)&lt;&gt;"",INDEX(ORCAMENTO!$K:$K,$B354)&lt;&gt;""),"Ano 2; ","")&amp;IF(OR(INDEX(ORCAMENTO!$M:$M,$B354)&lt;&gt;"",INDEX(ORCAMENTO!$N:$N,$B354)&lt;&gt;""),"Ano 3; ","")&amp;IF(OR(INDEX(ORCAMENTO!$P:$P,$B354)&lt;&gt;"",INDEX(ORCAMENTO!$Q:$Q,$B354)&lt;&gt;""),"Ano 4; ","")&amp;IF(OR(INDEX(ORCAMENTO!$S:$S,$B354)&lt;&gt;"",INDEX(ORCAMENTO!$T:$T,$B354)&lt;&gt;""),"Ano 5; ","")&amp;IF(OR(INDEX(ORCAMENTO!$V:$V,$B354)&lt;&gt;"",INDEX(ORCAMENTO!$W:$W,$B354)&lt;&gt;""),"Ano 6; ","")))</f>
        <v/>
      </c>
      <c r="G354" s="311" t="str">
        <f ca="1">IF($B354="","",IF(INDEX(ORCAMENTO!$G:$G,$B354)&lt;&gt;"",INDEX(ORCAMENTO!$G:$G,$B354),IF(INDEX(ORCAMENTO!$J:$J,$B354)&lt;&gt;"",INDEX(ORCAMENTO!$J:$J,$B354),IF(INDEX(ORCAMENTO!$M:$M,$B354)&lt;&gt;"",INDEX(ORCAMENTO!$M:$M,$B354),IF(INDEX(ORCAMENTO!$P:$P,$B354)&lt;&gt;"",INDEX(ORCAMENTO!$P:$P,$B354),IF(INDEX(ORCAMENTO!$S:$S,$B354)&lt;&gt;"",INDEX(ORCAMENTO!$S:$S,$B354),INDEX(ORCAMENTO!$V:$V,$B354)))))))</f>
        <v/>
      </c>
      <c r="H354" s="312" t="str">
        <f ca="1">IF($B354="","",IF(INDEX(ORCAMENTO!$H:$H,$B354)&lt;&gt;"",INDEX(ORCAMENTO!$H:$H,$B354),IF(INDEX(ORCAMENTO!$K:$K,$B354)&lt;&gt;"",INDEX(ORCAMENTO!$K:$K,$B354),IF(INDEX(ORCAMENTO!$N:$N,$B354)&lt;&gt;"",INDEX(ORCAMENTO!$N:$N,$B354),IF(INDEX(ORCAMENTO!$Q:$Q,$B354)&lt;&gt;"",INDEX(ORCAMENTO!$Q:$Q,$B354),IF(INDEX(ORCAMENTO!$T:$T,$B354)&lt;&gt;"",INDEX(ORCAMENTO!$T:$T,$B354),INDEX(ORCAMENTO!$W:$W,$B354)))))))</f>
        <v/>
      </c>
      <c r="I354" s="255" t="str">
        <f ca="1">IF($B354="","",IF(INDEX(ORCAMENTO!$AI:$AI,$B354)&lt;&gt;"",INDEX(ORCAMENTO!$AI:$AI,$B354),IF(INDEX(ORCAMENTO!$AG:$AG,$B354),"Memorial de cálculo ou anexo obrigatório não informado para item acima do limite.",IF(AND(INDEX(ORCAMENTO!$AC:$AC,$B354),NOT(INDEX(ORCAMENTO!$AE:$AE,$B354))),"Informe pelo menos um ano completo com valor unitário e quantidade.","Pendência identificada automaticamente."))))</f>
        <v/>
      </c>
      <c r="N354" s="255">
        <f t="shared" si="12"/>
        <v>355</v>
      </c>
      <c r="O354" s="255">
        <f ca="1">IF(INDEX(ORCAMENTO!$AI:$AI,$N354)&lt;&gt;"",1,0)</f>
        <v>0</v>
      </c>
      <c r="P354" s="255">
        <f t="shared" ca="1" si="13"/>
        <v>11</v>
      </c>
      <c r="Q354" s="255" t="str">
        <f ca="1">INDEX(ORCAMENTO!$AI:$AI,$N354)</f>
        <v/>
      </c>
    </row>
    <row r="355" spans="2:17" ht="15" customHeight="1" x14ac:dyDescent="0.25">
      <c r="B355" s="255" t="str">
        <f ca="1">IFERROR(INDEX(_AUX_ANALISE!$A$1:$A$2461,MATCH(ROW()-34,_AUX_ANALISE!$C$1:$C$2461,0)),"")</f>
        <v/>
      </c>
      <c r="C355" s="255" t="str">
        <f ca="1">IF($B355="","",INDEX(ORCAMENTO!$B:$B,$B355))</f>
        <v/>
      </c>
      <c r="D355" s="255" t="str">
        <f ca="1">IF($B355="","",INDEX(ORCAMENTO!$E:$E,$B355))</f>
        <v/>
      </c>
      <c r="E355" s="255" t="str">
        <f ca="1">IF($B355="","",INDEX(ORCAMENTO!$D:$D,$B355))</f>
        <v/>
      </c>
      <c r="F355" s="255" t="str">
        <f ca="1">IF($B355="","",TRIM(IF(OR(INDEX(ORCAMENTO!$G:$G,$B355)&lt;&gt;"",INDEX(ORCAMENTO!$H:$H,$B355)&lt;&gt;""),"Ano 1; ","")&amp;IF(OR(INDEX(ORCAMENTO!$J:$J,$B355)&lt;&gt;"",INDEX(ORCAMENTO!$K:$K,$B355)&lt;&gt;""),"Ano 2; ","")&amp;IF(OR(INDEX(ORCAMENTO!$M:$M,$B355)&lt;&gt;"",INDEX(ORCAMENTO!$N:$N,$B355)&lt;&gt;""),"Ano 3; ","")&amp;IF(OR(INDEX(ORCAMENTO!$P:$P,$B355)&lt;&gt;"",INDEX(ORCAMENTO!$Q:$Q,$B355)&lt;&gt;""),"Ano 4; ","")&amp;IF(OR(INDEX(ORCAMENTO!$S:$S,$B355)&lt;&gt;"",INDEX(ORCAMENTO!$T:$T,$B355)&lt;&gt;""),"Ano 5; ","")&amp;IF(OR(INDEX(ORCAMENTO!$V:$V,$B355)&lt;&gt;"",INDEX(ORCAMENTO!$W:$W,$B355)&lt;&gt;""),"Ano 6; ","")))</f>
        <v/>
      </c>
      <c r="G355" s="311" t="str">
        <f ca="1">IF($B355="","",IF(INDEX(ORCAMENTO!$G:$G,$B355)&lt;&gt;"",INDEX(ORCAMENTO!$G:$G,$B355),IF(INDEX(ORCAMENTO!$J:$J,$B355)&lt;&gt;"",INDEX(ORCAMENTO!$J:$J,$B355),IF(INDEX(ORCAMENTO!$M:$M,$B355)&lt;&gt;"",INDEX(ORCAMENTO!$M:$M,$B355),IF(INDEX(ORCAMENTO!$P:$P,$B355)&lt;&gt;"",INDEX(ORCAMENTO!$P:$P,$B355),IF(INDEX(ORCAMENTO!$S:$S,$B355)&lt;&gt;"",INDEX(ORCAMENTO!$S:$S,$B355),INDEX(ORCAMENTO!$V:$V,$B355)))))))</f>
        <v/>
      </c>
      <c r="H355" s="312" t="str">
        <f ca="1">IF($B355="","",IF(INDEX(ORCAMENTO!$H:$H,$B355)&lt;&gt;"",INDEX(ORCAMENTO!$H:$H,$B355),IF(INDEX(ORCAMENTO!$K:$K,$B355)&lt;&gt;"",INDEX(ORCAMENTO!$K:$K,$B355),IF(INDEX(ORCAMENTO!$N:$N,$B355)&lt;&gt;"",INDEX(ORCAMENTO!$N:$N,$B355),IF(INDEX(ORCAMENTO!$Q:$Q,$B355)&lt;&gt;"",INDEX(ORCAMENTO!$Q:$Q,$B355),IF(INDEX(ORCAMENTO!$T:$T,$B355)&lt;&gt;"",INDEX(ORCAMENTO!$T:$T,$B355),INDEX(ORCAMENTO!$W:$W,$B355)))))))</f>
        <v/>
      </c>
      <c r="I355" s="255" t="str">
        <f ca="1">IF($B355="","",IF(INDEX(ORCAMENTO!$AI:$AI,$B355)&lt;&gt;"",INDEX(ORCAMENTO!$AI:$AI,$B355),IF(INDEX(ORCAMENTO!$AG:$AG,$B355),"Memorial de cálculo ou anexo obrigatório não informado para item acima do limite.",IF(AND(INDEX(ORCAMENTO!$AC:$AC,$B355),NOT(INDEX(ORCAMENTO!$AE:$AE,$B355))),"Informe pelo menos um ano completo com valor unitário e quantidade.","Pendência identificada automaticamente."))))</f>
        <v/>
      </c>
      <c r="N355" s="255">
        <f t="shared" si="12"/>
        <v>356</v>
      </c>
      <c r="O355" s="255">
        <f ca="1">IF(INDEX(ORCAMENTO!$AI:$AI,$N355)&lt;&gt;"",1,0)</f>
        <v>0</v>
      </c>
      <c r="P355" s="255">
        <f t="shared" ca="1" si="13"/>
        <v>11</v>
      </c>
      <c r="Q355" s="255" t="str">
        <f ca="1">INDEX(ORCAMENTO!$AI:$AI,$N355)</f>
        <v/>
      </c>
    </row>
    <row r="356" spans="2:17" ht="15" customHeight="1" x14ac:dyDescent="0.25">
      <c r="B356" s="255" t="str">
        <f ca="1">IFERROR(INDEX(_AUX_ANALISE!$A$1:$A$2461,MATCH(ROW()-34,_AUX_ANALISE!$C$1:$C$2461,0)),"")</f>
        <v/>
      </c>
      <c r="C356" s="255" t="str">
        <f ca="1">IF($B356="","",INDEX(ORCAMENTO!$B:$B,$B356))</f>
        <v/>
      </c>
      <c r="D356" s="255" t="str">
        <f ca="1">IF($B356="","",INDEX(ORCAMENTO!$E:$E,$B356))</f>
        <v/>
      </c>
      <c r="E356" s="255" t="str">
        <f ca="1">IF($B356="","",INDEX(ORCAMENTO!$D:$D,$B356))</f>
        <v/>
      </c>
      <c r="F356" s="255" t="str">
        <f ca="1">IF($B356="","",TRIM(IF(OR(INDEX(ORCAMENTO!$G:$G,$B356)&lt;&gt;"",INDEX(ORCAMENTO!$H:$H,$B356)&lt;&gt;""),"Ano 1; ","")&amp;IF(OR(INDEX(ORCAMENTO!$J:$J,$B356)&lt;&gt;"",INDEX(ORCAMENTO!$K:$K,$B356)&lt;&gt;""),"Ano 2; ","")&amp;IF(OR(INDEX(ORCAMENTO!$M:$M,$B356)&lt;&gt;"",INDEX(ORCAMENTO!$N:$N,$B356)&lt;&gt;""),"Ano 3; ","")&amp;IF(OR(INDEX(ORCAMENTO!$P:$P,$B356)&lt;&gt;"",INDEX(ORCAMENTO!$Q:$Q,$B356)&lt;&gt;""),"Ano 4; ","")&amp;IF(OR(INDEX(ORCAMENTO!$S:$S,$B356)&lt;&gt;"",INDEX(ORCAMENTO!$T:$T,$B356)&lt;&gt;""),"Ano 5; ","")&amp;IF(OR(INDEX(ORCAMENTO!$V:$V,$B356)&lt;&gt;"",INDEX(ORCAMENTO!$W:$W,$B356)&lt;&gt;""),"Ano 6; ","")))</f>
        <v/>
      </c>
      <c r="G356" s="311" t="str">
        <f ca="1">IF($B356="","",IF(INDEX(ORCAMENTO!$G:$G,$B356)&lt;&gt;"",INDEX(ORCAMENTO!$G:$G,$B356),IF(INDEX(ORCAMENTO!$J:$J,$B356)&lt;&gt;"",INDEX(ORCAMENTO!$J:$J,$B356),IF(INDEX(ORCAMENTO!$M:$M,$B356)&lt;&gt;"",INDEX(ORCAMENTO!$M:$M,$B356),IF(INDEX(ORCAMENTO!$P:$P,$B356)&lt;&gt;"",INDEX(ORCAMENTO!$P:$P,$B356),IF(INDEX(ORCAMENTO!$S:$S,$B356)&lt;&gt;"",INDEX(ORCAMENTO!$S:$S,$B356),INDEX(ORCAMENTO!$V:$V,$B356)))))))</f>
        <v/>
      </c>
      <c r="H356" s="312" t="str">
        <f ca="1">IF($B356="","",IF(INDEX(ORCAMENTO!$H:$H,$B356)&lt;&gt;"",INDEX(ORCAMENTO!$H:$H,$B356),IF(INDEX(ORCAMENTO!$K:$K,$B356)&lt;&gt;"",INDEX(ORCAMENTO!$K:$K,$B356),IF(INDEX(ORCAMENTO!$N:$N,$B356)&lt;&gt;"",INDEX(ORCAMENTO!$N:$N,$B356),IF(INDEX(ORCAMENTO!$Q:$Q,$B356)&lt;&gt;"",INDEX(ORCAMENTO!$Q:$Q,$B356),IF(INDEX(ORCAMENTO!$T:$T,$B356)&lt;&gt;"",INDEX(ORCAMENTO!$T:$T,$B356),INDEX(ORCAMENTO!$W:$W,$B356)))))))</f>
        <v/>
      </c>
      <c r="I356" s="255" t="str">
        <f ca="1">IF($B356="","",IF(INDEX(ORCAMENTO!$AI:$AI,$B356)&lt;&gt;"",INDEX(ORCAMENTO!$AI:$AI,$B356),IF(INDEX(ORCAMENTO!$AG:$AG,$B356),"Memorial de cálculo ou anexo obrigatório não informado para item acima do limite.",IF(AND(INDEX(ORCAMENTO!$AC:$AC,$B356),NOT(INDEX(ORCAMENTO!$AE:$AE,$B356))),"Informe pelo menos um ano completo com valor unitário e quantidade.","Pendência identificada automaticamente."))))</f>
        <v/>
      </c>
      <c r="N356" s="255">
        <f t="shared" si="12"/>
        <v>357</v>
      </c>
      <c r="O356" s="255">
        <f ca="1">IF(INDEX(ORCAMENTO!$AI:$AI,$N356)&lt;&gt;"",1,0)</f>
        <v>0</v>
      </c>
      <c r="P356" s="255">
        <f t="shared" ca="1" si="13"/>
        <v>11</v>
      </c>
      <c r="Q356" s="255" t="str">
        <f ca="1">INDEX(ORCAMENTO!$AI:$AI,$N356)</f>
        <v/>
      </c>
    </row>
    <row r="357" spans="2:17" ht="15" customHeight="1" x14ac:dyDescent="0.25">
      <c r="B357" s="255" t="str">
        <f ca="1">IFERROR(INDEX(_AUX_ANALISE!$A$1:$A$2461,MATCH(ROW()-34,_AUX_ANALISE!$C$1:$C$2461,0)),"")</f>
        <v/>
      </c>
      <c r="C357" s="255" t="str">
        <f ca="1">IF($B357="","",INDEX(ORCAMENTO!$B:$B,$B357))</f>
        <v/>
      </c>
      <c r="D357" s="255" t="str">
        <f ca="1">IF($B357="","",INDEX(ORCAMENTO!$E:$E,$B357))</f>
        <v/>
      </c>
      <c r="E357" s="255" t="str">
        <f ca="1">IF($B357="","",INDEX(ORCAMENTO!$D:$D,$B357))</f>
        <v/>
      </c>
      <c r="F357" s="255" t="str">
        <f ca="1">IF($B357="","",TRIM(IF(OR(INDEX(ORCAMENTO!$G:$G,$B357)&lt;&gt;"",INDEX(ORCAMENTO!$H:$H,$B357)&lt;&gt;""),"Ano 1; ","")&amp;IF(OR(INDEX(ORCAMENTO!$J:$J,$B357)&lt;&gt;"",INDEX(ORCAMENTO!$K:$K,$B357)&lt;&gt;""),"Ano 2; ","")&amp;IF(OR(INDEX(ORCAMENTO!$M:$M,$B357)&lt;&gt;"",INDEX(ORCAMENTO!$N:$N,$B357)&lt;&gt;""),"Ano 3; ","")&amp;IF(OR(INDEX(ORCAMENTO!$P:$P,$B357)&lt;&gt;"",INDEX(ORCAMENTO!$Q:$Q,$B357)&lt;&gt;""),"Ano 4; ","")&amp;IF(OR(INDEX(ORCAMENTO!$S:$S,$B357)&lt;&gt;"",INDEX(ORCAMENTO!$T:$T,$B357)&lt;&gt;""),"Ano 5; ","")&amp;IF(OR(INDEX(ORCAMENTO!$V:$V,$B357)&lt;&gt;"",INDEX(ORCAMENTO!$W:$W,$B357)&lt;&gt;""),"Ano 6; ","")))</f>
        <v/>
      </c>
      <c r="G357" s="311" t="str">
        <f ca="1">IF($B357="","",IF(INDEX(ORCAMENTO!$G:$G,$B357)&lt;&gt;"",INDEX(ORCAMENTO!$G:$G,$B357),IF(INDEX(ORCAMENTO!$J:$J,$B357)&lt;&gt;"",INDEX(ORCAMENTO!$J:$J,$B357),IF(INDEX(ORCAMENTO!$M:$M,$B357)&lt;&gt;"",INDEX(ORCAMENTO!$M:$M,$B357),IF(INDEX(ORCAMENTO!$P:$P,$B357)&lt;&gt;"",INDEX(ORCAMENTO!$P:$P,$B357),IF(INDEX(ORCAMENTO!$S:$S,$B357)&lt;&gt;"",INDEX(ORCAMENTO!$S:$S,$B357),INDEX(ORCAMENTO!$V:$V,$B357)))))))</f>
        <v/>
      </c>
      <c r="H357" s="312" t="str">
        <f ca="1">IF($B357="","",IF(INDEX(ORCAMENTO!$H:$H,$B357)&lt;&gt;"",INDEX(ORCAMENTO!$H:$H,$B357),IF(INDEX(ORCAMENTO!$K:$K,$B357)&lt;&gt;"",INDEX(ORCAMENTO!$K:$K,$B357),IF(INDEX(ORCAMENTO!$N:$N,$B357)&lt;&gt;"",INDEX(ORCAMENTO!$N:$N,$B357),IF(INDEX(ORCAMENTO!$Q:$Q,$B357)&lt;&gt;"",INDEX(ORCAMENTO!$Q:$Q,$B357),IF(INDEX(ORCAMENTO!$T:$T,$B357)&lt;&gt;"",INDEX(ORCAMENTO!$T:$T,$B357),INDEX(ORCAMENTO!$W:$W,$B357)))))))</f>
        <v/>
      </c>
      <c r="I357" s="255" t="str">
        <f ca="1">IF($B357="","",IF(INDEX(ORCAMENTO!$AI:$AI,$B357)&lt;&gt;"",INDEX(ORCAMENTO!$AI:$AI,$B357),IF(INDEX(ORCAMENTO!$AG:$AG,$B357),"Memorial de cálculo ou anexo obrigatório não informado para item acima do limite.",IF(AND(INDEX(ORCAMENTO!$AC:$AC,$B357),NOT(INDEX(ORCAMENTO!$AE:$AE,$B357))),"Informe pelo menos um ano completo com valor unitário e quantidade.","Pendência identificada automaticamente."))))</f>
        <v/>
      </c>
      <c r="N357" s="255">
        <f t="shared" si="12"/>
        <v>358</v>
      </c>
      <c r="O357" s="255">
        <f ca="1">IF(INDEX(ORCAMENTO!$AI:$AI,$N357)&lt;&gt;"",1,0)</f>
        <v>0</v>
      </c>
      <c r="P357" s="255">
        <f t="shared" ca="1" si="13"/>
        <v>11</v>
      </c>
      <c r="Q357" s="255" t="str">
        <f ca="1">INDEX(ORCAMENTO!$AI:$AI,$N357)</f>
        <v/>
      </c>
    </row>
    <row r="358" spans="2:17" ht="15" customHeight="1" x14ac:dyDescent="0.25">
      <c r="B358" s="255" t="str">
        <f ca="1">IFERROR(INDEX(_AUX_ANALISE!$A$1:$A$2461,MATCH(ROW()-34,_AUX_ANALISE!$C$1:$C$2461,0)),"")</f>
        <v/>
      </c>
      <c r="C358" s="255" t="str">
        <f ca="1">IF($B358="","",INDEX(ORCAMENTO!$B:$B,$B358))</f>
        <v/>
      </c>
      <c r="D358" s="255" t="str">
        <f ca="1">IF($B358="","",INDEX(ORCAMENTO!$E:$E,$B358))</f>
        <v/>
      </c>
      <c r="E358" s="255" t="str">
        <f ca="1">IF($B358="","",INDEX(ORCAMENTO!$D:$D,$B358))</f>
        <v/>
      </c>
      <c r="F358" s="255" t="str">
        <f ca="1">IF($B358="","",TRIM(IF(OR(INDEX(ORCAMENTO!$G:$G,$B358)&lt;&gt;"",INDEX(ORCAMENTO!$H:$H,$B358)&lt;&gt;""),"Ano 1; ","")&amp;IF(OR(INDEX(ORCAMENTO!$J:$J,$B358)&lt;&gt;"",INDEX(ORCAMENTO!$K:$K,$B358)&lt;&gt;""),"Ano 2; ","")&amp;IF(OR(INDEX(ORCAMENTO!$M:$M,$B358)&lt;&gt;"",INDEX(ORCAMENTO!$N:$N,$B358)&lt;&gt;""),"Ano 3; ","")&amp;IF(OR(INDEX(ORCAMENTO!$P:$P,$B358)&lt;&gt;"",INDEX(ORCAMENTO!$Q:$Q,$B358)&lt;&gt;""),"Ano 4; ","")&amp;IF(OR(INDEX(ORCAMENTO!$S:$S,$B358)&lt;&gt;"",INDEX(ORCAMENTO!$T:$T,$B358)&lt;&gt;""),"Ano 5; ","")&amp;IF(OR(INDEX(ORCAMENTO!$V:$V,$B358)&lt;&gt;"",INDEX(ORCAMENTO!$W:$W,$B358)&lt;&gt;""),"Ano 6; ","")))</f>
        <v/>
      </c>
      <c r="G358" s="311" t="str">
        <f ca="1">IF($B358="","",IF(INDEX(ORCAMENTO!$G:$G,$B358)&lt;&gt;"",INDEX(ORCAMENTO!$G:$G,$B358),IF(INDEX(ORCAMENTO!$J:$J,$B358)&lt;&gt;"",INDEX(ORCAMENTO!$J:$J,$B358),IF(INDEX(ORCAMENTO!$M:$M,$B358)&lt;&gt;"",INDEX(ORCAMENTO!$M:$M,$B358),IF(INDEX(ORCAMENTO!$P:$P,$B358)&lt;&gt;"",INDEX(ORCAMENTO!$P:$P,$B358),IF(INDEX(ORCAMENTO!$S:$S,$B358)&lt;&gt;"",INDEX(ORCAMENTO!$S:$S,$B358),INDEX(ORCAMENTO!$V:$V,$B358)))))))</f>
        <v/>
      </c>
      <c r="H358" s="312" t="str">
        <f ca="1">IF($B358="","",IF(INDEX(ORCAMENTO!$H:$H,$B358)&lt;&gt;"",INDEX(ORCAMENTO!$H:$H,$B358),IF(INDEX(ORCAMENTO!$K:$K,$B358)&lt;&gt;"",INDEX(ORCAMENTO!$K:$K,$B358),IF(INDEX(ORCAMENTO!$N:$N,$B358)&lt;&gt;"",INDEX(ORCAMENTO!$N:$N,$B358),IF(INDEX(ORCAMENTO!$Q:$Q,$B358)&lt;&gt;"",INDEX(ORCAMENTO!$Q:$Q,$B358),IF(INDEX(ORCAMENTO!$T:$T,$B358)&lt;&gt;"",INDEX(ORCAMENTO!$T:$T,$B358),INDEX(ORCAMENTO!$W:$W,$B358)))))))</f>
        <v/>
      </c>
      <c r="I358" s="255" t="str">
        <f ca="1">IF($B358="","",IF(INDEX(ORCAMENTO!$AI:$AI,$B358)&lt;&gt;"",INDEX(ORCAMENTO!$AI:$AI,$B358),IF(INDEX(ORCAMENTO!$AG:$AG,$B358),"Memorial de cálculo ou anexo obrigatório não informado para item acima do limite.",IF(AND(INDEX(ORCAMENTO!$AC:$AC,$B358),NOT(INDEX(ORCAMENTO!$AE:$AE,$B358))),"Informe pelo menos um ano completo com valor unitário e quantidade.","Pendência identificada automaticamente."))))</f>
        <v/>
      </c>
      <c r="N358" s="255">
        <f t="shared" si="12"/>
        <v>359</v>
      </c>
      <c r="O358" s="255">
        <f ca="1">IF(INDEX(ORCAMENTO!$AI:$AI,$N358)&lt;&gt;"",1,0)</f>
        <v>0</v>
      </c>
      <c r="P358" s="255">
        <f t="shared" ca="1" si="13"/>
        <v>11</v>
      </c>
      <c r="Q358" s="255" t="str">
        <f ca="1">INDEX(ORCAMENTO!$AI:$AI,$N358)</f>
        <v/>
      </c>
    </row>
    <row r="359" spans="2:17" ht="15" customHeight="1" x14ac:dyDescent="0.25">
      <c r="B359" s="255" t="str">
        <f ca="1">IFERROR(INDEX(_AUX_ANALISE!$A$1:$A$2461,MATCH(ROW()-34,_AUX_ANALISE!$C$1:$C$2461,0)),"")</f>
        <v/>
      </c>
      <c r="C359" s="255" t="str">
        <f ca="1">IF($B359="","",INDEX(ORCAMENTO!$B:$B,$B359))</f>
        <v/>
      </c>
      <c r="D359" s="255" t="str">
        <f ca="1">IF($B359="","",INDEX(ORCAMENTO!$E:$E,$B359))</f>
        <v/>
      </c>
      <c r="E359" s="255" t="str">
        <f ca="1">IF($B359="","",INDEX(ORCAMENTO!$D:$D,$B359))</f>
        <v/>
      </c>
      <c r="F359" s="255" t="str">
        <f ca="1">IF($B359="","",TRIM(IF(OR(INDEX(ORCAMENTO!$G:$G,$B359)&lt;&gt;"",INDEX(ORCAMENTO!$H:$H,$B359)&lt;&gt;""),"Ano 1; ","")&amp;IF(OR(INDEX(ORCAMENTO!$J:$J,$B359)&lt;&gt;"",INDEX(ORCAMENTO!$K:$K,$B359)&lt;&gt;""),"Ano 2; ","")&amp;IF(OR(INDEX(ORCAMENTO!$M:$M,$B359)&lt;&gt;"",INDEX(ORCAMENTO!$N:$N,$B359)&lt;&gt;""),"Ano 3; ","")&amp;IF(OR(INDEX(ORCAMENTO!$P:$P,$B359)&lt;&gt;"",INDEX(ORCAMENTO!$Q:$Q,$B359)&lt;&gt;""),"Ano 4; ","")&amp;IF(OR(INDEX(ORCAMENTO!$S:$S,$B359)&lt;&gt;"",INDEX(ORCAMENTO!$T:$T,$B359)&lt;&gt;""),"Ano 5; ","")&amp;IF(OR(INDEX(ORCAMENTO!$V:$V,$B359)&lt;&gt;"",INDEX(ORCAMENTO!$W:$W,$B359)&lt;&gt;""),"Ano 6; ","")))</f>
        <v/>
      </c>
      <c r="G359" s="311" t="str">
        <f ca="1">IF($B359="","",IF(INDEX(ORCAMENTO!$G:$G,$B359)&lt;&gt;"",INDEX(ORCAMENTO!$G:$G,$B359),IF(INDEX(ORCAMENTO!$J:$J,$B359)&lt;&gt;"",INDEX(ORCAMENTO!$J:$J,$B359),IF(INDEX(ORCAMENTO!$M:$M,$B359)&lt;&gt;"",INDEX(ORCAMENTO!$M:$M,$B359),IF(INDEX(ORCAMENTO!$P:$P,$B359)&lt;&gt;"",INDEX(ORCAMENTO!$P:$P,$B359),IF(INDEX(ORCAMENTO!$S:$S,$B359)&lt;&gt;"",INDEX(ORCAMENTO!$S:$S,$B359),INDEX(ORCAMENTO!$V:$V,$B359)))))))</f>
        <v/>
      </c>
      <c r="H359" s="312" t="str">
        <f ca="1">IF($B359="","",IF(INDEX(ORCAMENTO!$H:$H,$B359)&lt;&gt;"",INDEX(ORCAMENTO!$H:$H,$B359),IF(INDEX(ORCAMENTO!$K:$K,$B359)&lt;&gt;"",INDEX(ORCAMENTO!$K:$K,$B359),IF(INDEX(ORCAMENTO!$N:$N,$B359)&lt;&gt;"",INDEX(ORCAMENTO!$N:$N,$B359),IF(INDEX(ORCAMENTO!$Q:$Q,$B359)&lt;&gt;"",INDEX(ORCAMENTO!$Q:$Q,$B359),IF(INDEX(ORCAMENTO!$T:$T,$B359)&lt;&gt;"",INDEX(ORCAMENTO!$T:$T,$B359),INDEX(ORCAMENTO!$W:$W,$B359)))))))</f>
        <v/>
      </c>
      <c r="I359" s="255" t="str">
        <f ca="1">IF($B359="","",IF(INDEX(ORCAMENTO!$AI:$AI,$B359)&lt;&gt;"",INDEX(ORCAMENTO!$AI:$AI,$B359),IF(INDEX(ORCAMENTO!$AG:$AG,$B359),"Memorial de cálculo ou anexo obrigatório não informado para item acima do limite.",IF(AND(INDEX(ORCAMENTO!$AC:$AC,$B359),NOT(INDEX(ORCAMENTO!$AE:$AE,$B359))),"Informe pelo menos um ano completo com valor unitário e quantidade.","Pendência identificada automaticamente."))))</f>
        <v/>
      </c>
      <c r="N359" s="255">
        <f t="shared" si="12"/>
        <v>360</v>
      </c>
      <c r="O359" s="255">
        <f ca="1">IF(INDEX(ORCAMENTO!$AI:$AI,$N359)&lt;&gt;"",1,0)</f>
        <v>0</v>
      </c>
      <c r="P359" s="255">
        <f t="shared" ca="1" si="13"/>
        <v>11</v>
      </c>
      <c r="Q359" s="255" t="str">
        <f ca="1">INDEX(ORCAMENTO!$AI:$AI,$N359)</f>
        <v/>
      </c>
    </row>
    <row r="360" spans="2:17" ht="15" customHeight="1" x14ac:dyDescent="0.25">
      <c r="B360" s="255" t="str">
        <f ca="1">IFERROR(INDEX(_AUX_ANALISE!$A$1:$A$2461,MATCH(ROW()-34,_AUX_ANALISE!$C$1:$C$2461,0)),"")</f>
        <v/>
      </c>
      <c r="C360" s="255" t="str">
        <f ca="1">IF($B360="","",INDEX(ORCAMENTO!$B:$B,$B360))</f>
        <v/>
      </c>
      <c r="D360" s="255" t="str">
        <f ca="1">IF($B360="","",INDEX(ORCAMENTO!$E:$E,$B360))</f>
        <v/>
      </c>
      <c r="E360" s="255" t="str">
        <f ca="1">IF($B360="","",INDEX(ORCAMENTO!$D:$D,$B360))</f>
        <v/>
      </c>
      <c r="F360" s="255" t="str">
        <f ca="1">IF($B360="","",TRIM(IF(OR(INDEX(ORCAMENTO!$G:$G,$B360)&lt;&gt;"",INDEX(ORCAMENTO!$H:$H,$B360)&lt;&gt;""),"Ano 1; ","")&amp;IF(OR(INDEX(ORCAMENTO!$J:$J,$B360)&lt;&gt;"",INDEX(ORCAMENTO!$K:$K,$B360)&lt;&gt;""),"Ano 2; ","")&amp;IF(OR(INDEX(ORCAMENTO!$M:$M,$B360)&lt;&gt;"",INDEX(ORCAMENTO!$N:$N,$B360)&lt;&gt;""),"Ano 3; ","")&amp;IF(OR(INDEX(ORCAMENTO!$P:$P,$B360)&lt;&gt;"",INDEX(ORCAMENTO!$Q:$Q,$B360)&lt;&gt;""),"Ano 4; ","")&amp;IF(OR(INDEX(ORCAMENTO!$S:$S,$B360)&lt;&gt;"",INDEX(ORCAMENTO!$T:$T,$B360)&lt;&gt;""),"Ano 5; ","")&amp;IF(OR(INDEX(ORCAMENTO!$V:$V,$B360)&lt;&gt;"",INDEX(ORCAMENTO!$W:$W,$B360)&lt;&gt;""),"Ano 6; ","")))</f>
        <v/>
      </c>
      <c r="G360" s="311" t="str">
        <f ca="1">IF($B360="","",IF(INDEX(ORCAMENTO!$G:$G,$B360)&lt;&gt;"",INDEX(ORCAMENTO!$G:$G,$B360),IF(INDEX(ORCAMENTO!$J:$J,$B360)&lt;&gt;"",INDEX(ORCAMENTO!$J:$J,$B360),IF(INDEX(ORCAMENTO!$M:$M,$B360)&lt;&gt;"",INDEX(ORCAMENTO!$M:$M,$B360),IF(INDEX(ORCAMENTO!$P:$P,$B360)&lt;&gt;"",INDEX(ORCAMENTO!$P:$P,$B360),IF(INDEX(ORCAMENTO!$S:$S,$B360)&lt;&gt;"",INDEX(ORCAMENTO!$S:$S,$B360),INDEX(ORCAMENTO!$V:$V,$B360)))))))</f>
        <v/>
      </c>
      <c r="H360" s="312" t="str">
        <f ca="1">IF($B360="","",IF(INDEX(ORCAMENTO!$H:$H,$B360)&lt;&gt;"",INDEX(ORCAMENTO!$H:$H,$B360),IF(INDEX(ORCAMENTO!$K:$K,$B360)&lt;&gt;"",INDEX(ORCAMENTO!$K:$K,$B360),IF(INDEX(ORCAMENTO!$N:$N,$B360)&lt;&gt;"",INDEX(ORCAMENTO!$N:$N,$B360),IF(INDEX(ORCAMENTO!$Q:$Q,$B360)&lt;&gt;"",INDEX(ORCAMENTO!$Q:$Q,$B360),IF(INDEX(ORCAMENTO!$T:$T,$B360)&lt;&gt;"",INDEX(ORCAMENTO!$T:$T,$B360),INDEX(ORCAMENTO!$W:$W,$B360)))))))</f>
        <v/>
      </c>
      <c r="I360" s="255" t="str">
        <f ca="1">IF($B360="","",IF(INDEX(ORCAMENTO!$AI:$AI,$B360)&lt;&gt;"",INDEX(ORCAMENTO!$AI:$AI,$B360),IF(INDEX(ORCAMENTO!$AG:$AG,$B360),"Memorial de cálculo ou anexo obrigatório não informado para item acima do limite.",IF(AND(INDEX(ORCAMENTO!$AC:$AC,$B360),NOT(INDEX(ORCAMENTO!$AE:$AE,$B360))),"Informe pelo menos um ano completo com valor unitário e quantidade.","Pendência identificada automaticamente."))))</f>
        <v/>
      </c>
      <c r="N360" s="255">
        <f t="shared" si="12"/>
        <v>361</v>
      </c>
      <c r="O360" s="255">
        <f ca="1">IF(INDEX(ORCAMENTO!$AI:$AI,$N360)&lt;&gt;"",1,0)</f>
        <v>0</v>
      </c>
      <c r="P360" s="255">
        <f t="shared" ca="1" si="13"/>
        <v>11</v>
      </c>
      <c r="Q360" s="255" t="str">
        <f ca="1">INDEX(ORCAMENTO!$AI:$AI,$N360)</f>
        <v/>
      </c>
    </row>
    <row r="361" spans="2:17" ht="15" customHeight="1" x14ac:dyDescent="0.25">
      <c r="B361" s="255" t="str">
        <f ca="1">IFERROR(INDEX(_AUX_ANALISE!$A$1:$A$2461,MATCH(ROW()-34,_AUX_ANALISE!$C$1:$C$2461,0)),"")</f>
        <v/>
      </c>
      <c r="C361" s="255" t="str">
        <f ca="1">IF($B361="","",INDEX(ORCAMENTO!$B:$B,$B361))</f>
        <v/>
      </c>
      <c r="D361" s="255" t="str">
        <f ca="1">IF($B361="","",INDEX(ORCAMENTO!$E:$E,$B361))</f>
        <v/>
      </c>
      <c r="E361" s="255" t="str">
        <f ca="1">IF($B361="","",INDEX(ORCAMENTO!$D:$D,$B361))</f>
        <v/>
      </c>
      <c r="F361" s="255" t="str">
        <f ca="1">IF($B361="","",TRIM(IF(OR(INDEX(ORCAMENTO!$G:$G,$B361)&lt;&gt;"",INDEX(ORCAMENTO!$H:$H,$B361)&lt;&gt;""),"Ano 1; ","")&amp;IF(OR(INDEX(ORCAMENTO!$J:$J,$B361)&lt;&gt;"",INDEX(ORCAMENTO!$K:$K,$B361)&lt;&gt;""),"Ano 2; ","")&amp;IF(OR(INDEX(ORCAMENTO!$M:$M,$B361)&lt;&gt;"",INDEX(ORCAMENTO!$N:$N,$B361)&lt;&gt;""),"Ano 3; ","")&amp;IF(OR(INDEX(ORCAMENTO!$P:$P,$B361)&lt;&gt;"",INDEX(ORCAMENTO!$Q:$Q,$B361)&lt;&gt;""),"Ano 4; ","")&amp;IF(OR(INDEX(ORCAMENTO!$S:$S,$B361)&lt;&gt;"",INDEX(ORCAMENTO!$T:$T,$B361)&lt;&gt;""),"Ano 5; ","")&amp;IF(OR(INDEX(ORCAMENTO!$V:$V,$B361)&lt;&gt;"",INDEX(ORCAMENTO!$W:$W,$B361)&lt;&gt;""),"Ano 6; ","")))</f>
        <v/>
      </c>
      <c r="G361" s="311" t="str">
        <f ca="1">IF($B361="","",IF(INDEX(ORCAMENTO!$G:$G,$B361)&lt;&gt;"",INDEX(ORCAMENTO!$G:$G,$B361),IF(INDEX(ORCAMENTO!$J:$J,$B361)&lt;&gt;"",INDEX(ORCAMENTO!$J:$J,$B361),IF(INDEX(ORCAMENTO!$M:$M,$B361)&lt;&gt;"",INDEX(ORCAMENTO!$M:$M,$B361),IF(INDEX(ORCAMENTO!$P:$P,$B361)&lt;&gt;"",INDEX(ORCAMENTO!$P:$P,$B361),IF(INDEX(ORCAMENTO!$S:$S,$B361)&lt;&gt;"",INDEX(ORCAMENTO!$S:$S,$B361),INDEX(ORCAMENTO!$V:$V,$B361)))))))</f>
        <v/>
      </c>
      <c r="H361" s="312" t="str">
        <f ca="1">IF($B361="","",IF(INDEX(ORCAMENTO!$H:$H,$B361)&lt;&gt;"",INDEX(ORCAMENTO!$H:$H,$B361),IF(INDEX(ORCAMENTO!$K:$K,$B361)&lt;&gt;"",INDEX(ORCAMENTO!$K:$K,$B361),IF(INDEX(ORCAMENTO!$N:$N,$B361)&lt;&gt;"",INDEX(ORCAMENTO!$N:$N,$B361),IF(INDEX(ORCAMENTO!$Q:$Q,$B361)&lt;&gt;"",INDEX(ORCAMENTO!$Q:$Q,$B361),IF(INDEX(ORCAMENTO!$T:$T,$B361)&lt;&gt;"",INDEX(ORCAMENTO!$T:$T,$B361),INDEX(ORCAMENTO!$W:$W,$B361)))))))</f>
        <v/>
      </c>
      <c r="I361" s="255" t="str">
        <f ca="1">IF($B361="","",IF(INDEX(ORCAMENTO!$AI:$AI,$B361)&lt;&gt;"",INDEX(ORCAMENTO!$AI:$AI,$B361),IF(INDEX(ORCAMENTO!$AG:$AG,$B361),"Memorial de cálculo ou anexo obrigatório não informado para item acima do limite.",IF(AND(INDEX(ORCAMENTO!$AC:$AC,$B361),NOT(INDEX(ORCAMENTO!$AE:$AE,$B361))),"Informe pelo menos um ano completo com valor unitário e quantidade.","Pendência identificada automaticamente."))))</f>
        <v/>
      </c>
      <c r="N361" s="255">
        <f t="shared" si="12"/>
        <v>362</v>
      </c>
      <c r="O361" s="255">
        <f ca="1">IF(INDEX(ORCAMENTO!$AI:$AI,$N361)&lt;&gt;"",1,0)</f>
        <v>0</v>
      </c>
      <c r="P361" s="255">
        <f t="shared" ca="1" si="13"/>
        <v>11</v>
      </c>
      <c r="Q361" s="255" t="str">
        <f ca="1">INDEX(ORCAMENTO!$AI:$AI,$N361)</f>
        <v/>
      </c>
    </row>
    <row r="362" spans="2:17" ht="15" customHeight="1" x14ac:dyDescent="0.25">
      <c r="B362" s="255" t="str">
        <f ca="1">IFERROR(INDEX(_AUX_ANALISE!$A$1:$A$2461,MATCH(ROW()-34,_AUX_ANALISE!$C$1:$C$2461,0)),"")</f>
        <v/>
      </c>
      <c r="C362" s="255" t="str">
        <f ca="1">IF($B362="","",INDEX(ORCAMENTO!$B:$B,$B362))</f>
        <v/>
      </c>
      <c r="D362" s="255" t="str">
        <f ca="1">IF($B362="","",INDEX(ORCAMENTO!$E:$E,$B362))</f>
        <v/>
      </c>
      <c r="E362" s="255" t="str">
        <f ca="1">IF($B362="","",INDEX(ORCAMENTO!$D:$D,$B362))</f>
        <v/>
      </c>
      <c r="F362" s="255" t="str">
        <f ca="1">IF($B362="","",TRIM(IF(OR(INDEX(ORCAMENTO!$G:$G,$B362)&lt;&gt;"",INDEX(ORCAMENTO!$H:$H,$B362)&lt;&gt;""),"Ano 1; ","")&amp;IF(OR(INDEX(ORCAMENTO!$J:$J,$B362)&lt;&gt;"",INDEX(ORCAMENTO!$K:$K,$B362)&lt;&gt;""),"Ano 2; ","")&amp;IF(OR(INDEX(ORCAMENTO!$M:$M,$B362)&lt;&gt;"",INDEX(ORCAMENTO!$N:$N,$B362)&lt;&gt;""),"Ano 3; ","")&amp;IF(OR(INDEX(ORCAMENTO!$P:$P,$B362)&lt;&gt;"",INDEX(ORCAMENTO!$Q:$Q,$B362)&lt;&gt;""),"Ano 4; ","")&amp;IF(OR(INDEX(ORCAMENTO!$S:$S,$B362)&lt;&gt;"",INDEX(ORCAMENTO!$T:$T,$B362)&lt;&gt;""),"Ano 5; ","")&amp;IF(OR(INDEX(ORCAMENTO!$V:$V,$B362)&lt;&gt;"",INDEX(ORCAMENTO!$W:$W,$B362)&lt;&gt;""),"Ano 6; ","")))</f>
        <v/>
      </c>
      <c r="G362" s="311" t="str">
        <f ca="1">IF($B362="","",IF(INDEX(ORCAMENTO!$G:$G,$B362)&lt;&gt;"",INDEX(ORCAMENTO!$G:$G,$B362),IF(INDEX(ORCAMENTO!$J:$J,$B362)&lt;&gt;"",INDEX(ORCAMENTO!$J:$J,$B362),IF(INDEX(ORCAMENTO!$M:$M,$B362)&lt;&gt;"",INDEX(ORCAMENTO!$M:$M,$B362),IF(INDEX(ORCAMENTO!$P:$P,$B362)&lt;&gt;"",INDEX(ORCAMENTO!$P:$P,$B362),IF(INDEX(ORCAMENTO!$S:$S,$B362)&lt;&gt;"",INDEX(ORCAMENTO!$S:$S,$B362),INDEX(ORCAMENTO!$V:$V,$B362)))))))</f>
        <v/>
      </c>
      <c r="H362" s="312" t="str">
        <f ca="1">IF($B362="","",IF(INDEX(ORCAMENTO!$H:$H,$B362)&lt;&gt;"",INDEX(ORCAMENTO!$H:$H,$B362),IF(INDEX(ORCAMENTO!$K:$K,$B362)&lt;&gt;"",INDEX(ORCAMENTO!$K:$K,$B362),IF(INDEX(ORCAMENTO!$N:$N,$B362)&lt;&gt;"",INDEX(ORCAMENTO!$N:$N,$B362),IF(INDEX(ORCAMENTO!$Q:$Q,$B362)&lt;&gt;"",INDEX(ORCAMENTO!$Q:$Q,$B362),IF(INDEX(ORCAMENTO!$T:$T,$B362)&lt;&gt;"",INDEX(ORCAMENTO!$T:$T,$B362),INDEX(ORCAMENTO!$W:$W,$B362)))))))</f>
        <v/>
      </c>
      <c r="I362" s="255" t="str">
        <f ca="1">IF($B362="","",IF(INDEX(ORCAMENTO!$AI:$AI,$B362)&lt;&gt;"",INDEX(ORCAMENTO!$AI:$AI,$B362),IF(INDEX(ORCAMENTO!$AG:$AG,$B362),"Memorial de cálculo ou anexo obrigatório não informado para item acima do limite.",IF(AND(INDEX(ORCAMENTO!$AC:$AC,$B362),NOT(INDEX(ORCAMENTO!$AE:$AE,$B362))),"Informe pelo menos um ano completo com valor unitário e quantidade.","Pendência identificada automaticamente."))))</f>
        <v/>
      </c>
      <c r="N362" s="255">
        <f t="shared" si="12"/>
        <v>363</v>
      </c>
      <c r="O362" s="255">
        <f ca="1">IF(INDEX(ORCAMENTO!$AI:$AI,$N362)&lt;&gt;"",1,0)</f>
        <v>0</v>
      </c>
      <c r="P362" s="255">
        <f t="shared" ca="1" si="13"/>
        <v>11</v>
      </c>
      <c r="Q362" s="255" t="str">
        <f ca="1">INDEX(ORCAMENTO!$AI:$AI,$N362)</f>
        <v/>
      </c>
    </row>
    <row r="363" spans="2:17" ht="15" customHeight="1" x14ac:dyDescent="0.25">
      <c r="B363" s="255" t="str">
        <f ca="1">IFERROR(INDEX(_AUX_ANALISE!$A$1:$A$2461,MATCH(ROW()-34,_AUX_ANALISE!$C$1:$C$2461,0)),"")</f>
        <v/>
      </c>
      <c r="C363" s="255" t="str">
        <f ca="1">IF($B363="","",INDEX(ORCAMENTO!$B:$B,$B363))</f>
        <v/>
      </c>
      <c r="D363" s="255" t="str">
        <f ca="1">IF($B363="","",INDEX(ORCAMENTO!$E:$E,$B363))</f>
        <v/>
      </c>
      <c r="E363" s="255" t="str">
        <f ca="1">IF($B363="","",INDEX(ORCAMENTO!$D:$D,$B363))</f>
        <v/>
      </c>
      <c r="F363" s="255" t="str">
        <f ca="1">IF($B363="","",TRIM(IF(OR(INDEX(ORCAMENTO!$G:$G,$B363)&lt;&gt;"",INDEX(ORCAMENTO!$H:$H,$B363)&lt;&gt;""),"Ano 1; ","")&amp;IF(OR(INDEX(ORCAMENTO!$J:$J,$B363)&lt;&gt;"",INDEX(ORCAMENTO!$K:$K,$B363)&lt;&gt;""),"Ano 2; ","")&amp;IF(OR(INDEX(ORCAMENTO!$M:$M,$B363)&lt;&gt;"",INDEX(ORCAMENTO!$N:$N,$B363)&lt;&gt;""),"Ano 3; ","")&amp;IF(OR(INDEX(ORCAMENTO!$P:$P,$B363)&lt;&gt;"",INDEX(ORCAMENTO!$Q:$Q,$B363)&lt;&gt;""),"Ano 4; ","")&amp;IF(OR(INDEX(ORCAMENTO!$S:$S,$B363)&lt;&gt;"",INDEX(ORCAMENTO!$T:$T,$B363)&lt;&gt;""),"Ano 5; ","")&amp;IF(OR(INDEX(ORCAMENTO!$V:$V,$B363)&lt;&gt;"",INDEX(ORCAMENTO!$W:$W,$B363)&lt;&gt;""),"Ano 6; ","")))</f>
        <v/>
      </c>
      <c r="G363" s="311" t="str">
        <f ca="1">IF($B363="","",IF(INDEX(ORCAMENTO!$G:$G,$B363)&lt;&gt;"",INDEX(ORCAMENTO!$G:$G,$B363),IF(INDEX(ORCAMENTO!$J:$J,$B363)&lt;&gt;"",INDEX(ORCAMENTO!$J:$J,$B363),IF(INDEX(ORCAMENTO!$M:$M,$B363)&lt;&gt;"",INDEX(ORCAMENTO!$M:$M,$B363),IF(INDEX(ORCAMENTO!$P:$P,$B363)&lt;&gt;"",INDEX(ORCAMENTO!$P:$P,$B363),IF(INDEX(ORCAMENTO!$S:$S,$B363)&lt;&gt;"",INDEX(ORCAMENTO!$S:$S,$B363),INDEX(ORCAMENTO!$V:$V,$B363)))))))</f>
        <v/>
      </c>
      <c r="H363" s="312" t="str">
        <f ca="1">IF($B363="","",IF(INDEX(ORCAMENTO!$H:$H,$B363)&lt;&gt;"",INDEX(ORCAMENTO!$H:$H,$B363),IF(INDEX(ORCAMENTO!$K:$K,$B363)&lt;&gt;"",INDEX(ORCAMENTO!$K:$K,$B363),IF(INDEX(ORCAMENTO!$N:$N,$B363)&lt;&gt;"",INDEX(ORCAMENTO!$N:$N,$B363),IF(INDEX(ORCAMENTO!$Q:$Q,$B363)&lt;&gt;"",INDEX(ORCAMENTO!$Q:$Q,$B363),IF(INDEX(ORCAMENTO!$T:$T,$B363)&lt;&gt;"",INDEX(ORCAMENTO!$T:$T,$B363),INDEX(ORCAMENTO!$W:$W,$B363)))))))</f>
        <v/>
      </c>
      <c r="I363" s="255" t="str">
        <f ca="1">IF($B363="","",IF(INDEX(ORCAMENTO!$AI:$AI,$B363)&lt;&gt;"",INDEX(ORCAMENTO!$AI:$AI,$B363),IF(INDEX(ORCAMENTO!$AG:$AG,$B363),"Memorial de cálculo ou anexo obrigatório não informado para item acima do limite.",IF(AND(INDEX(ORCAMENTO!$AC:$AC,$B363),NOT(INDEX(ORCAMENTO!$AE:$AE,$B363))),"Informe pelo menos um ano completo com valor unitário e quantidade.","Pendência identificada automaticamente."))))</f>
        <v/>
      </c>
      <c r="N363" s="255">
        <f t="shared" si="12"/>
        <v>364</v>
      </c>
      <c r="O363" s="255">
        <f ca="1">IF(INDEX(ORCAMENTO!$AI:$AI,$N363)&lt;&gt;"",1,0)</f>
        <v>0</v>
      </c>
      <c r="P363" s="255">
        <f t="shared" ca="1" si="13"/>
        <v>11</v>
      </c>
      <c r="Q363" s="255" t="str">
        <f ca="1">INDEX(ORCAMENTO!$AI:$AI,$N363)</f>
        <v/>
      </c>
    </row>
    <row r="364" spans="2:17" ht="15" customHeight="1" x14ac:dyDescent="0.25">
      <c r="B364" s="255" t="str">
        <f ca="1">IFERROR(INDEX(_AUX_ANALISE!$A$1:$A$2461,MATCH(ROW()-34,_AUX_ANALISE!$C$1:$C$2461,0)),"")</f>
        <v/>
      </c>
      <c r="C364" s="255" t="str">
        <f ca="1">IF($B364="","",INDEX(ORCAMENTO!$B:$B,$B364))</f>
        <v/>
      </c>
      <c r="D364" s="255" t="str">
        <f ca="1">IF($B364="","",INDEX(ORCAMENTO!$E:$E,$B364))</f>
        <v/>
      </c>
      <c r="E364" s="255" t="str">
        <f ca="1">IF($B364="","",INDEX(ORCAMENTO!$D:$D,$B364))</f>
        <v/>
      </c>
      <c r="F364" s="255" t="str">
        <f ca="1">IF($B364="","",TRIM(IF(OR(INDEX(ORCAMENTO!$G:$G,$B364)&lt;&gt;"",INDEX(ORCAMENTO!$H:$H,$B364)&lt;&gt;""),"Ano 1; ","")&amp;IF(OR(INDEX(ORCAMENTO!$J:$J,$B364)&lt;&gt;"",INDEX(ORCAMENTO!$K:$K,$B364)&lt;&gt;""),"Ano 2; ","")&amp;IF(OR(INDEX(ORCAMENTO!$M:$M,$B364)&lt;&gt;"",INDEX(ORCAMENTO!$N:$N,$B364)&lt;&gt;""),"Ano 3; ","")&amp;IF(OR(INDEX(ORCAMENTO!$P:$P,$B364)&lt;&gt;"",INDEX(ORCAMENTO!$Q:$Q,$B364)&lt;&gt;""),"Ano 4; ","")&amp;IF(OR(INDEX(ORCAMENTO!$S:$S,$B364)&lt;&gt;"",INDEX(ORCAMENTO!$T:$T,$B364)&lt;&gt;""),"Ano 5; ","")&amp;IF(OR(INDEX(ORCAMENTO!$V:$V,$B364)&lt;&gt;"",INDEX(ORCAMENTO!$W:$W,$B364)&lt;&gt;""),"Ano 6; ","")))</f>
        <v/>
      </c>
      <c r="G364" s="311" t="str">
        <f ca="1">IF($B364="","",IF(INDEX(ORCAMENTO!$G:$G,$B364)&lt;&gt;"",INDEX(ORCAMENTO!$G:$G,$B364),IF(INDEX(ORCAMENTO!$J:$J,$B364)&lt;&gt;"",INDEX(ORCAMENTO!$J:$J,$B364),IF(INDEX(ORCAMENTO!$M:$M,$B364)&lt;&gt;"",INDEX(ORCAMENTO!$M:$M,$B364),IF(INDEX(ORCAMENTO!$P:$P,$B364)&lt;&gt;"",INDEX(ORCAMENTO!$P:$P,$B364),IF(INDEX(ORCAMENTO!$S:$S,$B364)&lt;&gt;"",INDEX(ORCAMENTO!$S:$S,$B364),INDEX(ORCAMENTO!$V:$V,$B364)))))))</f>
        <v/>
      </c>
      <c r="H364" s="312" t="str">
        <f ca="1">IF($B364="","",IF(INDEX(ORCAMENTO!$H:$H,$B364)&lt;&gt;"",INDEX(ORCAMENTO!$H:$H,$B364),IF(INDEX(ORCAMENTO!$K:$K,$B364)&lt;&gt;"",INDEX(ORCAMENTO!$K:$K,$B364),IF(INDEX(ORCAMENTO!$N:$N,$B364)&lt;&gt;"",INDEX(ORCAMENTO!$N:$N,$B364),IF(INDEX(ORCAMENTO!$Q:$Q,$B364)&lt;&gt;"",INDEX(ORCAMENTO!$Q:$Q,$B364),IF(INDEX(ORCAMENTO!$T:$T,$B364)&lt;&gt;"",INDEX(ORCAMENTO!$T:$T,$B364),INDEX(ORCAMENTO!$W:$W,$B364)))))))</f>
        <v/>
      </c>
      <c r="I364" s="255" t="str">
        <f ca="1">IF($B364="","",IF(INDEX(ORCAMENTO!$AI:$AI,$B364)&lt;&gt;"",INDEX(ORCAMENTO!$AI:$AI,$B364),IF(INDEX(ORCAMENTO!$AG:$AG,$B364),"Memorial de cálculo ou anexo obrigatório não informado para item acima do limite.",IF(AND(INDEX(ORCAMENTO!$AC:$AC,$B364),NOT(INDEX(ORCAMENTO!$AE:$AE,$B364))),"Informe pelo menos um ano completo com valor unitário e quantidade.","Pendência identificada automaticamente."))))</f>
        <v/>
      </c>
      <c r="N364" s="255">
        <f t="shared" si="12"/>
        <v>365</v>
      </c>
      <c r="O364" s="255">
        <f ca="1">IF(INDEX(ORCAMENTO!$AI:$AI,$N364)&lt;&gt;"",1,0)</f>
        <v>0</v>
      </c>
      <c r="P364" s="255">
        <f t="shared" ca="1" si="13"/>
        <v>11</v>
      </c>
      <c r="Q364" s="255" t="str">
        <f ca="1">INDEX(ORCAMENTO!$AI:$AI,$N364)</f>
        <v/>
      </c>
    </row>
    <row r="365" spans="2:17" ht="15" customHeight="1" x14ac:dyDescent="0.25">
      <c r="B365" s="255" t="str">
        <f ca="1">IFERROR(INDEX(_AUX_ANALISE!$A$1:$A$2461,MATCH(ROW()-34,_AUX_ANALISE!$C$1:$C$2461,0)),"")</f>
        <v/>
      </c>
      <c r="C365" s="255" t="str">
        <f ca="1">IF($B365="","",INDEX(ORCAMENTO!$B:$B,$B365))</f>
        <v/>
      </c>
      <c r="D365" s="255" t="str">
        <f ca="1">IF($B365="","",INDEX(ORCAMENTO!$E:$E,$B365))</f>
        <v/>
      </c>
      <c r="E365" s="255" t="str">
        <f ca="1">IF($B365="","",INDEX(ORCAMENTO!$D:$D,$B365))</f>
        <v/>
      </c>
      <c r="F365" s="255" t="str">
        <f ca="1">IF($B365="","",TRIM(IF(OR(INDEX(ORCAMENTO!$G:$G,$B365)&lt;&gt;"",INDEX(ORCAMENTO!$H:$H,$B365)&lt;&gt;""),"Ano 1; ","")&amp;IF(OR(INDEX(ORCAMENTO!$J:$J,$B365)&lt;&gt;"",INDEX(ORCAMENTO!$K:$K,$B365)&lt;&gt;""),"Ano 2; ","")&amp;IF(OR(INDEX(ORCAMENTO!$M:$M,$B365)&lt;&gt;"",INDEX(ORCAMENTO!$N:$N,$B365)&lt;&gt;""),"Ano 3; ","")&amp;IF(OR(INDEX(ORCAMENTO!$P:$P,$B365)&lt;&gt;"",INDEX(ORCAMENTO!$Q:$Q,$B365)&lt;&gt;""),"Ano 4; ","")&amp;IF(OR(INDEX(ORCAMENTO!$S:$S,$B365)&lt;&gt;"",INDEX(ORCAMENTO!$T:$T,$B365)&lt;&gt;""),"Ano 5; ","")&amp;IF(OR(INDEX(ORCAMENTO!$V:$V,$B365)&lt;&gt;"",INDEX(ORCAMENTO!$W:$W,$B365)&lt;&gt;""),"Ano 6; ","")))</f>
        <v/>
      </c>
      <c r="G365" s="311" t="str">
        <f ca="1">IF($B365="","",IF(INDEX(ORCAMENTO!$G:$G,$B365)&lt;&gt;"",INDEX(ORCAMENTO!$G:$G,$B365),IF(INDEX(ORCAMENTO!$J:$J,$B365)&lt;&gt;"",INDEX(ORCAMENTO!$J:$J,$B365),IF(INDEX(ORCAMENTO!$M:$M,$B365)&lt;&gt;"",INDEX(ORCAMENTO!$M:$M,$B365),IF(INDEX(ORCAMENTO!$P:$P,$B365)&lt;&gt;"",INDEX(ORCAMENTO!$P:$P,$B365),IF(INDEX(ORCAMENTO!$S:$S,$B365)&lt;&gt;"",INDEX(ORCAMENTO!$S:$S,$B365),INDEX(ORCAMENTO!$V:$V,$B365)))))))</f>
        <v/>
      </c>
      <c r="H365" s="312" t="str">
        <f ca="1">IF($B365="","",IF(INDEX(ORCAMENTO!$H:$H,$B365)&lt;&gt;"",INDEX(ORCAMENTO!$H:$H,$B365),IF(INDEX(ORCAMENTO!$K:$K,$B365)&lt;&gt;"",INDEX(ORCAMENTO!$K:$K,$B365),IF(INDEX(ORCAMENTO!$N:$N,$B365)&lt;&gt;"",INDEX(ORCAMENTO!$N:$N,$B365),IF(INDEX(ORCAMENTO!$Q:$Q,$B365)&lt;&gt;"",INDEX(ORCAMENTO!$Q:$Q,$B365),IF(INDEX(ORCAMENTO!$T:$T,$B365)&lt;&gt;"",INDEX(ORCAMENTO!$T:$T,$B365),INDEX(ORCAMENTO!$W:$W,$B365)))))))</f>
        <v/>
      </c>
      <c r="I365" s="255" t="str">
        <f ca="1">IF($B365="","",IF(INDEX(ORCAMENTO!$AI:$AI,$B365)&lt;&gt;"",INDEX(ORCAMENTO!$AI:$AI,$B365),IF(INDEX(ORCAMENTO!$AG:$AG,$B365),"Memorial de cálculo ou anexo obrigatório não informado para item acima do limite.",IF(AND(INDEX(ORCAMENTO!$AC:$AC,$B365),NOT(INDEX(ORCAMENTO!$AE:$AE,$B365))),"Informe pelo menos um ano completo com valor unitário e quantidade.","Pendência identificada automaticamente."))))</f>
        <v/>
      </c>
      <c r="N365" s="255">
        <f t="shared" si="12"/>
        <v>366</v>
      </c>
      <c r="O365" s="255">
        <f ca="1">IF(INDEX(ORCAMENTO!$AI:$AI,$N365)&lt;&gt;"",1,0)</f>
        <v>0</v>
      </c>
      <c r="P365" s="255">
        <f t="shared" ca="1" si="13"/>
        <v>11</v>
      </c>
      <c r="Q365" s="255" t="str">
        <f ca="1">INDEX(ORCAMENTO!$AI:$AI,$N365)</f>
        <v/>
      </c>
    </row>
    <row r="366" spans="2:17" ht="15" customHeight="1" x14ac:dyDescent="0.25">
      <c r="B366" s="255" t="str">
        <f ca="1">IFERROR(INDEX(_AUX_ANALISE!$A$1:$A$2461,MATCH(ROW()-34,_AUX_ANALISE!$C$1:$C$2461,0)),"")</f>
        <v/>
      </c>
      <c r="C366" s="255" t="str">
        <f ca="1">IF($B366="","",INDEX(ORCAMENTO!$B:$B,$B366))</f>
        <v/>
      </c>
      <c r="D366" s="255" t="str">
        <f ca="1">IF($B366="","",INDEX(ORCAMENTO!$E:$E,$B366))</f>
        <v/>
      </c>
      <c r="E366" s="255" t="str">
        <f ca="1">IF($B366="","",INDEX(ORCAMENTO!$D:$D,$B366))</f>
        <v/>
      </c>
      <c r="F366" s="255" t="str">
        <f ca="1">IF($B366="","",TRIM(IF(OR(INDEX(ORCAMENTO!$G:$G,$B366)&lt;&gt;"",INDEX(ORCAMENTO!$H:$H,$B366)&lt;&gt;""),"Ano 1; ","")&amp;IF(OR(INDEX(ORCAMENTO!$J:$J,$B366)&lt;&gt;"",INDEX(ORCAMENTO!$K:$K,$B366)&lt;&gt;""),"Ano 2; ","")&amp;IF(OR(INDEX(ORCAMENTO!$M:$M,$B366)&lt;&gt;"",INDEX(ORCAMENTO!$N:$N,$B366)&lt;&gt;""),"Ano 3; ","")&amp;IF(OR(INDEX(ORCAMENTO!$P:$P,$B366)&lt;&gt;"",INDEX(ORCAMENTO!$Q:$Q,$B366)&lt;&gt;""),"Ano 4; ","")&amp;IF(OR(INDEX(ORCAMENTO!$S:$S,$B366)&lt;&gt;"",INDEX(ORCAMENTO!$T:$T,$B366)&lt;&gt;""),"Ano 5; ","")&amp;IF(OR(INDEX(ORCAMENTO!$V:$V,$B366)&lt;&gt;"",INDEX(ORCAMENTO!$W:$W,$B366)&lt;&gt;""),"Ano 6; ","")))</f>
        <v/>
      </c>
      <c r="G366" s="311" t="str">
        <f ca="1">IF($B366="","",IF(INDEX(ORCAMENTO!$G:$G,$B366)&lt;&gt;"",INDEX(ORCAMENTO!$G:$G,$B366),IF(INDEX(ORCAMENTO!$J:$J,$B366)&lt;&gt;"",INDEX(ORCAMENTO!$J:$J,$B366),IF(INDEX(ORCAMENTO!$M:$M,$B366)&lt;&gt;"",INDEX(ORCAMENTO!$M:$M,$B366),IF(INDEX(ORCAMENTO!$P:$P,$B366)&lt;&gt;"",INDEX(ORCAMENTO!$P:$P,$B366),IF(INDEX(ORCAMENTO!$S:$S,$B366)&lt;&gt;"",INDEX(ORCAMENTO!$S:$S,$B366),INDEX(ORCAMENTO!$V:$V,$B366)))))))</f>
        <v/>
      </c>
      <c r="H366" s="312" t="str">
        <f ca="1">IF($B366="","",IF(INDEX(ORCAMENTO!$H:$H,$B366)&lt;&gt;"",INDEX(ORCAMENTO!$H:$H,$B366),IF(INDEX(ORCAMENTO!$K:$K,$B366)&lt;&gt;"",INDEX(ORCAMENTO!$K:$K,$B366),IF(INDEX(ORCAMENTO!$N:$N,$B366)&lt;&gt;"",INDEX(ORCAMENTO!$N:$N,$B366),IF(INDEX(ORCAMENTO!$Q:$Q,$B366)&lt;&gt;"",INDEX(ORCAMENTO!$Q:$Q,$B366),IF(INDEX(ORCAMENTO!$T:$T,$B366)&lt;&gt;"",INDEX(ORCAMENTO!$T:$T,$B366),INDEX(ORCAMENTO!$W:$W,$B366)))))))</f>
        <v/>
      </c>
      <c r="I366" s="255" t="str">
        <f ca="1">IF($B366="","",IF(INDEX(ORCAMENTO!$AI:$AI,$B366)&lt;&gt;"",INDEX(ORCAMENTO!$AI:$AI,$B366),IF(INDEX(ORCAMENTO!$AG:$AG,$B366),"Memorial de cálculo ou anexo obrigatório não informado para item acima do limite.",IF(AND(INDEX(ORCAMENTO!$AC:$AC,$B366),NOT(INDEX(ORCAMENTO!$AE:$AE,$B366))),"Informe pelo menos um ano completo com valor unitário e quantidade.","Pendência identificada automaticamente."))))</f>
        <v/>
      </c>
      <c r="N366" s="255">
        <f t="shared" si="12"/>
        <v>367</v>
      </c>
      <c r="O366" s="255">
        <f ca="1">IF(INDEX(ORCAMENTO!$AI:$AI,$N366)&lt;&gt;"",1,0)</f>
        <v>0</v>
      </c>
      <c r="P366" s="255">
        <f t="shared" ca="1" si="13"/>
        <v>11</v>
      </c>
      <c r="Q366" s="255" t="str">
        <f ca="1">INDEX(ORCAMENTO!$AI:$AI,$N366)</f>
        <v/>
      </c>
    </row>
    <row r="367" spans="2:17" ht="15" customHeight="1" x14ac:dyDescent="0.25">
      <c r="B367" s="255" t="str">
        <f ca="1">IFERROR(INDEX(_AUX_ANALISE!$A$1:$A$2461,MATCH(ROW()-34,_AUX_ANALISE!$C$1:$C$2461,0)),"")</f>
        <v/>
      </c>
      <c r="C367" s="255" t="str">
        <f ca="1">IF($B367="","",INDEX(ORCAMENTO!$B:$B,$B367))</f>
        <v/>
      </c>
      <c r="D367" s="255" t="str">
        <f ca="1">IF($B367="","",INDEX(ORCAMENTO!$E:$E,$B367))</f>
        <v/>
      </c>
      <c r="E367" s="255" t="str">
        <f ca="1">IF($B367="","",INDEX(ORCAMENTO!$D:$D,$B367))</f>
        <v/>
      </c>
      <c r="F367" s="255" t="str">
        <f ca="1">IF($B367="","",TRIM(IF(OR(INDEX(ORCAMENTO!$G:$G,$B367)&lt;&gt;"",INDEX(ORCAMENTO!$H:$H,$B367)&lt;&gt;""),"Ano 1; ","")&amp;IF(OR(INDEX(ORCAMENTO!$J:$J,$B367)&lt;&gt;"",INDEX(ORCAMENTO!$K:$K,$B367)&lt;&gt;""),"Ano 2; ","")&amp;IF(OR(INDEX(ORCAMENTO!$M:$M,$B367)&lt;&gt;"",INDEX(ORCAMENTO!$N:$N,$B367)&lt;&gt;""),"Ano 3; ","")&amp;IF(OR(INDEX(ORCAMENTO!$P:$P,$B367)&lt;&gt;"",INDEX(ORCAMENTO!$Q:$Q,$B367)&lt;&gt;""),"Ano 4; ","")&amp;IF(OR(INDEX(ORCAMENTO!$S:$S,$B367)&lt;&gt;"",INDEX(ORCAMENTO!$T:$T,$B367)&lt;&gt;""),"Ano 5; ","")&amp;IF(OR(INDEX(ORCAMENTO!$V:$V,$B367)&lt;&gt;"",INDEX(ORCAMENTO!$W:$W,$B367)&lt;&gt;""),"Ano 6; ","")))</f>
        <v/>
      </c>
      <c r="G367" s="311" t="str">
        <f ca="1">IF($B367="","",IF(INDEX(ORCAMENTO!$G:$G,$B367)&lt;&gt;"",INDEX(ORCAMENTO!$G:$G,$B367),IF(INDEX(ORCAMENTO!$J:$J,$B367)&lt;&gt;"",INDEX(ORCAMENTO!$J:$J,$B367),IF(INDEX(ORCAMENTO!$M:$M,$B367)&lt;&gt;"",INDEX(ORCAMENTO!$M:$M,$B367),IF(INDEX(ORCAMENTO!$P:$P,$B367)&lt;&gt;"",INDEX(ORCAMENTO!$P:$P,$B367),IF(INDEX(ORCAMENTO!$S:$S,$B367)&lt;&gt;"",INDEX(ORCAMENTO!$S:$S,$B367),INDEX(ORCAMENTO!$V:$V,$B367)))))))</f>
        <v/>
      </c>
      <c r="H367" s="312" t="str">
        <f ca="1">IF($B367="","",IF(INDEX(ORCAMENTO!$H:$H,$B367)&lt;&gt;"",INDEX(ORCAMENTO!$H:$H,$B367),IF(INDEX(ORCAMENTO!$K:$K,$B367)&lt;&gt;"",INDEX(ORCAMENTO!$K:$K,$B367),IF(INDEX(ORCAMENTO!$N:$N,$B367)&lt;&gt;"",INDEX(ORCAMENTO!$N:$N,$B367),IF(INDEX(ORCAMENTO!$Q:$Q,$B367)&lt;&gt;"",INDEX(ORCAMENTO!$Q:$Q,$B367),IF(INDEX(ORCAMENTO!$T:$T,$B367)&lt;&gt;"",INDEX(ORCAMENTO!$T:$T,$B367),INDEX(ORCAMENTO!$W:$W,$B367)))))))</f>
        <v/>
      </c>
      <c r="I367" s="255" t="str">
        <f ca="1">IF($B367="","",IF(INDEX(ORCAMENTO!$AI:$AI,$B367)&lt;&gt;"",INDEX(ORCAMENTO!$AI:$AI,$B367),IF(INDEX(ORCAMENTO!$AG:$AG,$B367),"Memorial de cálculo ou anexo obrigatório não informado para item acima do limite.",IF(AND(INDEX(ORCAMENTO!$AC:$AC,$B367),NOT(INDEX(ORCAMENTO!$AE:$AE,$B367))),"Informe pelo menos um ano completo com valor unitário e quantidade.","Pendência identificada automaticamente."))))</f>
        <v/>
      </c>
      <c r="N367" s="255">
        <f t="shared" si="12"/>
        <v>368</v>
      </c>
      <c r="O367" s="255">
        <f ca="1">IF(INDEX(ORCAMENTO!$AI:$AI,$N367)&lt;&gt;"",1,0)</f>
        <v>0</v>
      </c>
      <c r="P367" s="255">
        <f t="shared" ca="1" si="13"/>
        <v>11</v>
      </c>
      <c r="Q367" s="255" t="str">
        <f ca="1">INDEX(ORCAMENTO!$AI:$AI,$N367)</f>
        <v/>
      </c>
    </row>
    <row r="368" spans="2:17" ht="15" customHeight="1" x14ac:dyDescent="0.25">
      <c r="B368" s="255" t="str">
        <f ca="1">IFERROR(INDEX(_AUX_ANALISE!$A$1:$A$2461,MATCH(ROW()-34,_AUX_ANALISE!$C$1:$C$2461,0)),"")</f>
        <v/>
      </c>
      <c r="C368" s="255" t="str">
        <f ca="1">IF($B368="","",INDEX(ORCAMENTO!$B:$B,$B368))</f>
        <v/>
      </c>
      <c r="D368" s="255" t="str">
        <f ca="1">IF($B368="","",INDEX(ORCAMENTO!$E:$E,$B368))</f>
        <v/>
      </c>
      <c r="E368" s="255" t="str">
        <f ca="1">IF($B368="","",INDEX(ORCAMENTO!$D:$D,$B368))</f>
        <v/>
      </c>
      <c r="F368" s="255" t="str">
        <f ca="1">IF($B368="","",TRIM(IF(OR(INDEX(ORCAMENTO!$G:$G,$B368)&lt;&gt;"",INDEX(ORCAMENTO!$H:$H,$B368)&lt;&gt;""),"Ano 1; ","")&amp;IF(OR(INDEX(ORCAMENTO!$J:$J,$B368)&lt;&gt;"",INDEX(ORCAMENTO!$K:$K,$B368)&lt;&gt;""),"Ano 2; ","")&amp;IF(OR(INDEX(ORCAMENTO!$M:$M,$B368)&lt;&gt;"",INDEX(ORCAMENTO!$N:$N,$B368)&lt;&gt;""),"Ano 3; ","")&amp;IF(OR(INDEX(ORCAMENTO!$P:$P,$B368)&lt;&gt;"",INDEX(ORCAMENTO!$Q:$Q,$B368)&lt;&gt;""),"Ano 4; ","")&amp;IF(OR(INDEX(ORCAMENTO!$S:$S,$B368)&lt;&gt;"",INDEX(ORCAMENTO!$T:$T,$B368)&lt;&gt;""),"Ano 5; ","")&amp;IF(OR(INDEX(ORCAMENTO!$V:$V,$B368)&lt;&gt;"",INDEX(ORCAMENTO!$W:$W,$B368)&lt;&gt;""),"Ano 6; ","")))</f>
        <v/>
      </c>
      <c r="G368" s="311" t="str">
        <f ca="1">IF($B368="","",IF(INDEX(ORCAMENTO!$G:$G,$B368)&lt;&gt;"",INDEX(ORCAMENTO!$G:$G,$B368),IF(INDEX(ORCAMENTO!$J:$J,$B368)&lt;&gt;"",INDEX(ORCAMENTO!$J:$J,$B368),IF(INDEX(ORCAMENTO!$M:$M,$B368)&lt;&gt;"",INDEX(ORCAMENTO!$M:$M,$B368),IF(INDEX(ORCAMENTO!$P:$P,$B368)&lt;&gt;"",INDEX(ORCAMENTO!$P:$P,$B368),IF(INDEX(ORCAMENTO!$S:$S,$B368)&lt;&gt;"",INDEX(ORCAMENTO!$S:$S,$B368),INDEX(ORCAMENTO!$V:$V,$B368)))))))</f>
        <v/>
      </c>
      <c r="H368" s="312" t="str">
        <f ca="1">IF($B368="","",IF(INDEX(ORCAMENTO!$H:$H,$B368)&lt;&gt;"",INDEX(ORCAMENTO!$H:$H,$B368),IF(INDEX(ORCAMENTO!$K:$K,$B368)&lt;&gt;"",INDEX(ORCAMENTO!$K:$K,$B368),IF(INDEX(ORCAMENTO!$N:$N,$B368)&lt;&gt;"",INDEX(ORCAMENTO!$N:$N,$B368),IF(INDEX(ORCAMENTO!$Q:$Q,$B368)&lt;&gt;"",INDEX(ORCAMENTO!$Q:$Q,$B368),IF(INDEX(ORCAMENTO!$T:$T,$B368)&lt;&gt;"",INDEX(ORCAMENTO!$T:$T,$B368),INDEX(ORCAMENTO!$W:$W,$B368)))))))</f>
        <v/>
      </c>
      <c r="I368" s="255" t="str">
        <f ca="1">IF($B368="","",IF(INDEX(ORCAMENTO!$AI:$AI,$B368)&lt;&gt;"",INDEX(ORCAMENTO!$AI:$AI,$B368),IF(INDEX(ORCAMENTO!$AG:$AG,$B368),"Memorial de cálculo ou anexo obrigatório não informado para item acima do limite.",IF(AND(INDEX(ORCAMENTO!$AC:$AC,$B368),NOT(INDEX(ORCAMENTO!$AE:$AE,$B368))),"Informe pelo menos um ano completo com valor unitário e quantidade.","Pendência identificada automaticamente."))))</f>
        <v/>
      </c>
      <c r="N368" s="255">
        <f t="shared" si="12"/>
        <v>369</v>
      </c>
      <c r="O368" s="255">
        <f ca="1">IF(INDEX(ORCAMENTO!$AI:$AI,$N368)&lt;&gt;"",1,0)</f>
        <v>0</v>
      </c>
      <c r="P368" s="255">
        <f t="shared" ca="1" si="13"/>
        <v>11</v>
      </c>
      <c r="Q368" s="255" t="str">
        <f ca="1">INDEX(ORCAMENTO!$AI:$AI,$N368)</f>
        <v/>
      </c>
    </row>
    <row r="369" spans="2:17" ht="15" customHeight="1" x14ac:dyDescent="0.25">
      <c r="B369" s="255" t="str">
        <f ca="1">IFERROR(INDEX(_AUX_ANALISE!$A$1:$A$2461,MATCH(ROW()-34,_AUX_ANALISE!$C$1:$C$2461,0)),"")</f>
        <v/>
      </c>
      <c r="C369" s="255" t="str">
        <f ca="1">IF($B369="","",INDEX(ORCAMENTO!$B:$B,$B369))</f>
        <v/>
      </c>
      <c r="D369" s="255" t="str">
        <f ca="1">IF($B369="","",INDEX(ORCAMENTO!$E:$E,$B369))</f>
        <v/>
      </c>
      <c r="E369" s="255" t="str">
        <f ca="1">IF($B369="","",INDEX(ORCAMENTO!$D:$D,$B369))</f>
        <v/>
      </c>
      <c r="F369" s="255" t="str">
        <f ca="1">IF($B369="","",TRIM(IF(OR(INDEX(ORCAMENTO!$G:$G,$B369)&lt;&gt;"",INDEX(ORCAMENTO!$H:$H,$B369)&lt;&gt;""),"Ano 1; ","")&amp;IF(OR(INDEX(ORCAMENTO!$J:$J,$B369)&lt;&gt;"",INDEX(ORCAMENTO!$K:$K,$B369)&lt;&gt;""),"Ano 2; ","")&amp;IF(OR(INDEX(ORCAMENTO!$M:$M,$B369)&lt;&gt;"",INDEX(ORCAMENTO!$N:$N,$B369)&lt;&gt;""),"Ano 3; ","")&amp;IF(OR(INDEX(ORCAMENTO!$P:$P,$B369)&lt;&gt;"",INDEX(ORCAMENTO!$Q:$Q,$B369)&lt;&gt;""),"Ano 4; ","")&amp;IF(OR(INDEX(ORCAMENTO!$S:$S,$B369)&lt;&gt;"",INDEX(ORCAMENTO!$T:$T,$B369)&lt;&gt;""),"Ano 5; ","")&amp;IF(OR(INDEX(ORCAMENTO!$V:$V,$B369)&lt;&gt;"",INDEX(ORCAMENTO!$W:$W,$B369)&lt;&gt;""),"Ano 6; ","")))</f>
        <v/>
      </c>
      <c r="G369" s="311" t="str">
        <f ca="1">IF($B369="","",IF(INDEX(ORCAMENTO!$G:$G,$B369)&lt;&gt;"",INDEX(ORCAMENTO!$G:$G,$B369),IF(INDEX(ORCAMENTO!$J:$J,$B369)&lt;&gt;"",INDEX(ORCAMENTO!$J:$J,$B369),IF(INDEX(ORCAMENTO!$M:$M,$B369)&lt;&gt;"",INDEX(ORCAMENTO!$M:$M,$B369),IF(INDEX(ORCAMENTO!$P:$P,$B369)&lt;&gt;"",INDEX(ORCAMENTO!$P:$P,$B369),IF(INDEX(ORCAMENTO!$S:$S,$B369)&lt;&gt;"",INDEX(ORCAMENTO!$S:$S,$B369),INDEX(ORCAMENTO!$V:$V,$B369)))))))</f>
        <v/>
      </c>
      <c r="H369" s="312" t="str">
        <f ca="1">IF($B369="","",IF(INDEX(ORCAMENTO!$H:$H,$B369)&lt;&gt;"",INDEX(ORCAMENTO!$H:$H,$B369),IF(INDEX(ORCAMENTO!$K:$K,$B369)&lt;&gt;"",INDEX(ORCAMENTO!$K:$K,$B369),IF(INDEX(ORCAMENTO!$N:$N,$B369)&lt;&gt;"",INDEX(ORCAMENTO!$N:$N,$B369),IF(INDEX(ORCAMENTO!$Q:$Q,$B369)&lt;&gt;"",INDEX(ORCAMENTO!$Q:$Q,$B369),IF(INDEX(ORCAMENTO!$T:$T,$B369)&lt;&gt;"",INDEX(ORCAMENTO!$T:$T,$B369),INDEX(ORCAMENTO!$W:$W,$B369)))))))</f>
        <v/>
      </c>
      <c r="I369" s="255" t="str">
        <f ca="1">IF($B369="","",IF(INDEX(ORCAMENTO!$AI:$AI,$B369)&lt;&gt;"",INDEX(ORCAMENTO!$AI:$AI,$B369),IF(INDEX(ORCAMENTO!$AG:$AG,$B369),"Memorial de cálculo ou anexo obrigatório não informado para item acima do limite.",IF(AND(INDEX(ORCAMENTO!$AC:$AC,$B369),NOT(INDEX(ORCAMENTO!$AE:$AE,$B369))),"Informe pelo menos um ano completo com valor unitário e quantidade.","Pendência identificada automaticamente."))))</f>
        <v/>
      </c>
      <c r="N369" s="255">
        <f t="shared" si="12"/>
        <v>370</v>
      </c>
      <c r="O369" s="255">
        <f ca="1">IF(INDEX(ORCAMENTO!$AI:$AI,$N369)&lt;&gt;"",1,0)</f>
        <v>0</v>
      </c>
      <c r="P369" s="255">
        <f t="shared" ca="1" si="13"/>
        <v>11</v>
      </c>
      <c r="Q369" s="255" t="str">
        <f ca="1">INDEX(ORCAMENTO!$AI:$AI,$N369)</f>
        <v/>
      </c>
    </row>
    <row r="370" spans="2:17" ht="15" customHeight="1" x14ac:dyDescent="0.25">
      <c r="B370" s="255" t="str">
        <f ca="1">IFERROR(INDEX(_AUX_ANALISE!$A$1:$A$2461,MATCH(ROW()-34,_AUX_ANALISE!$C$1:$C$2461,0)),"")</f>
        <v/>
      </c>
      <c r="C370" s="255" t="str">
        <f ca="1">IF($B370="","",INDEX(ORCAMENTO!$B:$B,$B370))</f>
        <v/>
      </c>
      <c r="D370" s="255" t="str">
        <f ca="1">IF($B370="","",INDEX(ORCAMENTO!$E:$E,$B370))</f>
        <v/>
      </c>
      <c r="E370" s="255" t="str">
        <f ca="1">IF($B370="","",INDEX(ORCAMENTO!$D:$D,$B370))</f>
        <v/>
      </c>
      <c r="F370" s="255" t="str">
        <f ca="1">IF($B370="","",TRIM(IF(OR(INDEX(ORCAMENTO!$G:$G,$B370)&lt;&gt;"",INDEX(ORCAMENTO!$H:$H,$B370)&lt;&gt;""),"Ano 1; ","")&amp;IF(OR(INDEX(ORCAMENTO!$J:$J,$B370)&lt;&gt;"",INDEX(ORCAMENTO!$K:$K,$B370)&lt;&gt;""),"Ano 2; ","")&amp;IF(OR(INDEX(ORCAMENTO!$M:$M,$B370)&lt;&gt;"",INDEX(ORCAMENTO!$N:$N,$B370)&lt;&gt;""),"Ano 3; ","")&amp;IF(OR(INDEX(ORCAMENTO!$P:$P,$B370)&lt;&gt;"",INDEX(ORCAMENTO!$Q:$Q,$B370)&lt;&gt;""),"Ano 4; ","")&amp;IF(OR(INDEX(ORCAMENTO!$S:$S,$B370)&lt;&gt;"",INDEX(ORCAMENTO!$T:$T,$B370)&lt;&gt;""),"Ano 5; ","")&amp;IF(OR(INDEX(ORCAMENTO!$V:$V,$B370)&lt;&gt;"",INDEX(ORCAMENTO!$W:$W,$B370)&lt;&gt;""),"Ano 6; ","")))</f>
        <v/>
      </c>
      <c r="G370" s="311" t="str">
        <f ca="1">IF($B370="","",IF(INDEX(ORCAMENTO!$G:$G,$B370)&lt;&gt;"",INDEX(ORCAMENTO!$G:$G,$B370),IF(INDEX(ORCAMENTO!$J:$J,$B370)&lt;&gt;"",INDEX(ORCAMENTO!$J:$J,$B370),IF(INDEX(ORCAMENTO!$M:$M,$B370)&lt;&gt;"",INDEX(ORCAMENTO!$M:$M,$B370),IF(INDEX(ORCAMENTO!$P:$P,$B370)&lt;&gt;"",INDEX(ORCAMENTO!$P:$P,$B370),IF(INDEX(ORCAMENTO!$S:$S,$B370)&lt;&gt;"",INDEX(ORCAMENTO!$S:$S,$B370),INDEX(ORCAMENTO!$V:$V,$B370)))))))</f>
        <v/>
      </c>
      <c r="H370" s="312" t="str">
        <f ca="1">IF($B370="","",IF(INDEX(ORCAMENTO!$H:$H,$B370)&lt;&gt;"",INDEX(ORCAMENTO!$H:$H,$B370),IF(INDEX(ORCAMENTO!$K:$K,$B370)&lt;&gt;"",INDEX(ORCAMENTO!$K:$K,$B370),IF(INDEX(ORCAMENTO!$N:$N,$B370)&lt;&gt;"",INDEX(ORCAMENTO!$N:$N,$B370),IF(INDEX(ORCAMENTO!$Q:$Q,$B370)&lt;&gt;"",INDEX(ORCAMENTO!$Q:$Q,$B370),IF(INDEX(ORCAMENTO!$T:$T,$B370)&lt;&gt;"",INDEX(ORCAMENTO!$T:$T,$B370),INDEX(ORCAMENTO!$W:$W,$B370)))))))</f>
        <v/>
      </c>
      <c r="I370" s="255" t="str">
        <f ca="1">IF($B370="","",IF(INDEX(ORCAMENTO!$AI:$AI,$B370)&lt;&gt;"",INDEX(ORCAMENTO!$AI:$AI,$B370),IF(INDEX(ORCAMENTO!$AG:$AG,$B370),"Memorial de cálculo ou anexo obrigatório não informado para item acima do limite.",IF(AND(INDEX(ORCAMENTO!$AC:$AC,$B370),NOT(INDEX(ORCAMENTO!$AE:$AE,$B370))),"Informe pelo menos um ano completo com valor unitário e quantidade.","Pendência identificada automaticamente."))))</f>
        <v/>
      </c>
      <c r="N370" s="255">
        <f t="shared" si="12"/>
        <v>371</v>
      </c>
      <c r="O370" s="255">
        <f ca="1">IF(INDEX(ORCAMENTO!$AI:$AI,$N370)&lt;&gt;"",1,0)</f>
        <v>0</v>
      </c>
      <c r="P370" s="255">
        <f t="shared" ca="1" si="13"/>
        <v>11</v>
      </c>
      <c r="Q370" s="255" t="str">
        <f ca="1">INDEX(ORCAMENTO!$AI:$AI,$N370)</f>
        <v/>
      </c>
    </row>
    <row r="371" spans="2:17" ht="15" customHeight="1" x14ac:dyDescent="0.25">
      <c r="B371" s="255" t="str">
        <f ca="1">IFERROR(INDEX(_AUX_ANALISE!$A$1:$A$2461,MATCH(ROW()-34,_AUX_ANALISE!$C$1:$C$2461,0)),"")</f>
        <v/>
      </c>
      <c r="C371" s="255" t="str">
        <f ca="1">IF($B371="","",INDEX(ORCAMENTO!$B:$B,$B371))</f>
        <v/>
      </c>
      <c r="D371" s="255" t="str">
        <f ca="1">IF($B371="","",INDEX(ORCAMENTO!$E:$E,$B371))</f>
        <v/>
      </c>
      <c r="E371" s="255" t="str">
        <f ca="1">IF($B371="","",INDEX(ORCAMENTO!$D:$D,$B371))</f>
        <v/>
      </c>
      <c r="F371" s="255" t="str">
        <f ca="1">IF($B371="","",TRIM(IF(OR(INDEX(ORCAMENTO!$G:$G,$B371)&lt;&gt;"",INDEX(ORCAMENTO!$H:$H,$B371)&lt;&gt;""),"Ano 1; ","")&amp;IF(OR(INDEX(ORCAMENTO!$J:$J,$B371)&lt;&gt;"",INDEX(ORCAMENTO!$K:$K,$B371)&lt;&gt;""),"Ano 2; ","")&amp;IF(OR(INDEX(ORCAMENTO!$M:$M,$B371)&lt;&gt;"",INDEX(ORCAMENTO!$N:$N,$B371)&lt;&gt;""),"Ano 3; ","")&amp;IF(OR(INDEX(ORCAMENTO!$P:$P,$B371)&lt;&gt;"",INDEX(ORCAMENTO!$Q:$Q,$B371)&lt;&gt;""),"Ano 4; ","")&amp;IF(OR(INDEX(ORCAMENTO!$S:$S,$B371)&lt;&gt;"",INDEX(ORCAMENTO!$T:$T,$B371)&lt;&gt;""),"Ano 5; ","")&amp;IF(OR(INDEX(ORCAMENTO!$V:$V,$B371)&lt;&gt;"",INDEX(ORCAMENTO!$W:$W,$B371)&lt;&gt;""),"Ano 6; ","")))</f>
        <v/>
      </c>
      <c r="G371" s="311" t="str">
        <f ca="1">IF($B371="","",IF(INDEX(ORCAMENTO!$G:$G,$B371)&lt;&gt;"",INDEX(ORCAMENTO!$G:$G,$B371),IF(INDEX(ORCAMENTO!$J:$J,$B371)&lt;&gt;"",INDEX(ORCAMENTO!$J:$J,$B371),IF(INDEX(ORCAMENTO!$M:$M,$B371)&lt;&gt;"",INDEX(ORCAMENTO!$M:$M,$B371),IF(INDEX(ORCAMENTO!$P:$P,$B371)&lt;&gt;"",INDEX(ORCAMENTO!$P:$P,$B371),IF(INDEX(ORCAMENTO!$S:$S,$B371)&lt;&gt;"",INDEX(ORCAMENTO!$S:$S,$B371),INDEX(ORCAMENTO!$V:$V,$B371)))))))</f>
        <v/>
      </c>
      <c r="H371" s="312" t="str">
        <f ca="1">IF($B371="","",IF(INDEX(ORCAMENTO!$H:$H,$B371)&lt;&gt;"",INDEX(ORCAMENTO!$H:$H,$B371),IF(INDEX(ORCAMENTO!$K:$K,$B371)&lt;&gt;"",INDEX(ORCAMENTO!$K:$K,$B371),IF(INDEX(ORCAMENTO!$N:$N,$B371)&lt;&gt;"",INDEX(ORCAMENTO!$N:$N,$B371),IF(INDEX(ORCAMENTO!$Q:$Q,$B371)&lt;&gt;"",INDEX(ORCAMENTO!$Q:$Q,$B371),IF(INDEX(ORCAMENTO!$T:$T,$B371)&lt;&gt;"",INDEX(ORCAMENTO!$T:$T,$B371),INDEX(ORCAMENTO!$W:$W,$B371)))))))</f>
        <v/>
      </c>
      <c r="I371" s="255" t="str">
        <f ca="1">IF($B371="","",IF(INDEX(ORCAMENTO!$AI:$AI,$B371)&lt;&gt;"",INDEX(ORCAMENTO!$AI:$AI,$B371),IF(INDEX(ORCAMENTO!$AG:$AG,$B371),"Memorial de cálculo ou anexo obrigatório não informado para item acima do limite.",IF(AND(INDEX(ORCAMENTO!$AC:$AC,$B371),NOT(INDEX(ORCAMENTO!$AE:$AE,$B371))),"Informe pelo menos um ano completo com valor unitário e quantidade.","Pendência identificada automaticamente."))))</f>
        <v/>
      </c>
      <c r="N371" s="255">
        <f t="shared" si="12"/>
        <v>372</v>
      </c>
      <c r="O371" s="255">
        <f ca="1">IF(INDEX(ORCAMENTO!$AI:$AI,$N371)&lt;&gt;"",1,0)</f>
        <v>0</v>
      </c>
      <c r="P371" s="255">
        <f t="shared" ca="1" si="13"/>
        <v>11</v>
      </c>
      <c r="Q371" s="255" t="str">
        <f ca="1">INDEX(ORCAMENTO!$AI:$AI,$N371)</f>
        <v/>
      </c>
    </row>
    <row r="372" spans="2:17" ht="15" customHeight="1" x14ac:dyDescent="0.25">
      <c r="B372" s="255" t="str">
        <f ca="1">IFERROR(INDEX(_AUX_ANALISE!$A$1:$A$2461,MATCH(ROW()-34,_AUX_ANALISE!$C$1:$C$2461,0)),"")</f>
        <v/>
      </c>
      <c r="C372" s="255" t="str">
        <f ca="1">IF($B372="","",INDEX(ORCAMENTO!$B:$B,$B372))</f>
        <v/>
      </c>
      <c r="D372" s="255" t="str">
        <f ca="1">IF($B372="","",INDEX(ORCAMENTO!$E:$E,$B372))</f>
        <v/>
      </c>
      <c r="E372" s="255" t="str">
        <f ca="1">IF($B372="","",INDEX(ORCAMENTO!$D:$D,$B372))</f>
        <v/>
      </c>
      <c r="F372" s="255" t="str">
        <f ca="1">IF($B372="","",TRIM(IF(OR(INDEX(ORCAMENTO!$G:$G,$B372)&lt;&gt;"",INDEX(ORCAMENTO!$H:$H,$B372)&lt;&gt;""),"Ano 1; ","")&amp;IF(OR(INDEX(ORCAMENTO!$J:$J,$B372)&lt;&gt;"",INDEX(ORCAMENTO!$K:$K,$B372)&lt;&gt;""),"Ano 2; ","")&amp;IF(OR(INDEX(ORCAMENTO!$M:$M,$B372)&lt;&gt;"",INDEX(ORCAMENTO!$N:$N,$B372)&lt;&gt;""),"Ano 3; ","")&amp;IF(OR(INDEX(ORCAMENTO!$P:$P,$B372)&lt;&gt;"",INDEX(ORCAMENTO!$Q:$Q,$B372)&lt;&gt;""),"Ano 4; ","")&amp;IF(OR(INDEX(ORCAMENTO!$S:$S,$B372)&lt;&gt;"",INDEX(ORCAMENTO!$T:$T,$B372)&lt;&gt;""),"Ano 5; ","")&amp;IF(OR(INDEX(ORCAMENTO!$V:$V,$B372)&lt;&gt;"",INDEX(ORCAMENTO!$W:$W,$B372)&lt;&gt;""),"Ano 6; ","")))</f>
        <v/>
      </c>
      <c r="G372" s="311" t="str">
        <f ca="1">IF($B372="","",IF(INDEX(ORCAMENTO!$G:$G,$B372)&lt;&gt;"",INDEX(ORCAMENTO!$G:$G,$B372),IF(INDEX(ORCAMENTO!$J:$J,$B372)&lt;&gt;"",INDEX(ORCAMENTO!$J:$J,$B372),IF(INDEX(ORCAMENTO!$M:$M,$B372)&lt;&gt;"",INDEX(ORCAMENTO!$M:$M,$B372),IF(INDEX(ORCAMENTO!$P:$P,$B372)&lt;&gt;"",INDEX(ORCAMENTO!$P:$P,$B372),IF(INDEX(ORCAMENTO!$S:$S,$B372)&lt;&gt;"",INDEX(ORCAMENTO!$S:$S,$B372),INDEX(ORCAMENTO!$V:$V,$B372)))))))</f>
        <v/>
      </c>
      <c r="H372" s="312" t="str">
        <f ca="1">IF($B372="","",IF(INDEX(ORCAMENTO!$H:$H,$B372)&lt;&gt;"",INDEX(ORCAMENTO!$H:$H,$B372),IF(INDEX(ORCAMENTO!$K:$K,$B372)&lt;&gt;"",INDEX(ORCAMENTO!$K:$K,$B372),IF(INDEX(ORCAMENTO!$N:$N,$B372)&lt;&gt;"",INDEX(ORCAMENTO!$N:$N,$B372),IF(INDEX(ORCAMENTO!$Q:$Q,$B372)&lt;&gt;"",INDEX(ORCAMENTO!$Q:$Q,$B372),IF(INDEX(ORCAMENTO!$T:$T,$B372)&lt;&gt;"",INDEX(ORCAMENTO!$T:$T,$B372),INDEX(ORCAMENTO!$W:$W,$B372)))))))</f>
        <v/>
      </c>
      <c r="I372" s="255" t="str">
        <f ca="1">IF($B372="","",IF(INDEX(ORCAMENTO!$AI:$AI,$B372)&lt;&gt;"",INDEX(ORCAMENTO!$AI:$AI,$B372),IF(INDEX(ORCAMENTO!$AG:$AG,$B372),"Memorial de cálculo ou anexo obrigatório não informado para item acima do limite.",IF(AND(INDEX(ORCAMENTO!$AC:$AC,$B372),NOT(INDEX(ORCAMENTO!$AE:$AE,$B372))),"Informe pelo menos um ano completo com valor unitário e quantidade.","Pendência identificada automaticamente."))))</f>
        <v/>
      </c>
      <c r="N372" s="255">
        <f t="shared" si="12"/>
        <v>373</v>
      </c>
      <c r="O372" s="255">
        <f ca="1">IF(INDEX(ORCAMENTO!$AI:$AI,$N372)&lt;&gt;"",1,0)</f>
        <v>0</v>
      </c>
      <c r="P372" s="255">
        <f t="shared" ca="1" si="13"/>
        <v>11</v>
      </c>
      <c r="Q372" s="255" t="str">
        <f ca="1">INDEX(ORCAMENTO!$AI:$AI,$N372)</f>
        <v/>
      </c>
    </row>
    <row r="373" spans="2:17" ht="15" customHeight="1" x14ac:dyDescent="0.25">
      <c r="B373" s="255" t="str">
        <f ca="1">IFERROR(INDEX(_AUX_ANALISE!$A$1:$A$2461,MATCH(ROW()-34,_AUX_ANALISE!$C$1:$C$2461,0)),"")</f>
        <v/>
      </c>
      <c r="C373" s="255" t="str">
        <f ca="1">IF($B373="","",INDEX(ORCAMENTO!$B:$B,$B373))</f>
        <v/>
      </c>
      <c r="D373" s="255" t="str">
        <f ca="1">IF($B373="","",INDEX(ORCAMENTO!$E:$E,$B373))</f>
        <v/>
      </c>
      <c r="E373" s="255" t="str">
        <f ca="1">IF($B373="","",INDEX(ORCAMENTO!$D:$D,$B373))</f>
        <v/>
      </c>
      <c r="F373" s="255" t="str">
        <f ca="1">IF($B373="","",TRIM(IF(OR(INDEX(ORCAMENTO!$G:$G,$B373)&lt;&gt;"",INDEX(ORCAMENTO!$H:$H,$B373)&lt;&gt;""),"Ano 1; ","")&amp;IF(OR(INDEX(ORCAMENTO!$J:$J,$B373)&lt;&gt;"",INDEX(ORCAMENTO!$K:$K,$B373)&lt;&gt;""),"Ano 2; ","")&amp;IF(OR(INDEX(ORCAMENTO!$M:$M,$B373)&lt;&gt;"",INDEX(ORCAMENTO!$N:$N,$B373)&lt;&gt;""),"Ano 3; ","")&amp;IF(OR(INDEX(ORCAMENTO!$P:$P,$B373)&lt;&gt;"",INDEX(ORCAMENTO!$Q:$Q,$B373)&lt;&gt;""),"Ano 4; ","")&amp;IF(OR(INDEX(ORCAMENTO!$S:$S,$B373)&lt;&gt;"",INDEX(ORCAMENTO!$T:$T,$B373)&lt;&gt;""),"Ano 5; ","")&amp;IF(OR(INDEX(ORCAMENTO!$V:$V,$B373)&lt;&gt;"",INDEX(ORCAMENTO!$W:$W,$B373)&lt;&gt;""),"Ano 6; ","")))</f>
        <v/>
      </c>
      <c r="G373" s="311" t="str">
        <f ca="1">IF($B373="","",IF(INDEX(ORCAMENTO!$G:$G,$B373)&lt;&gt;"",INDEX(ORCAMENTO!$G:$G,$B373),IF(INDEX(ORCAMENTO!$J:$J,$B373)&lt;&gt;"",INDEX(ORCAMENTO!$J:$J,$B373),IF(INDEX(ORCAMENTO!$M:$M,$B373)&lt;&gt;"",INDEX(ORCAMENTO!$M:$M,$B373),IF(INDEX(ORCAMENTO!$P:$P,$B373)&lt;&gt;"",INDEX(ORCAMENTO!$P:$P,$B373),IF(INDEX(ORCAMENTO!$S:$S,$B373)&lt;&gt;"",INDEX(ORCAMENTO!$S:$S,$B373),INDEX(ORCAMENTO!$V:$V,$B373)))))))</f>
        <v/>
      </c>
      <c r="H373" s="312" t="str">
        <f ca="1">IF($B373="","",IF(INDEX(ORCAMENTO!$H:$H,$B373)&lt;&gt;"",INDEX(ORCAMENTO!$H:$H,$B373),IF(INDEX(ORCAMENTO!$K:$K,$B373)&lt;&gt;"",INDEX(ORCAMENTO!$K:$K,$B373),IF(INDEX(ORCAMENTO!$N:$N,$B373)&lt;&gt;"",INDEX(ORCAMENTO!$N:$N,$B373),IF(INDEX(ORCAMENTO!$Q:$Q,$B373)&lt;&gt;"",INDEX(ORCAMENTO!$Q:$Q,$B373),IF(INDEX(ORCAMENTO!$T:$T,$B373)&lt;&gt;"",INDEX(ORCAMENTO!$T:$T,$B373),INDEX(ORCAMENTO!$W:$W,$B373)))))))</f>
        <v/>
      </c>
      <c r="I373" s="255" t="str">
        <f ca="1">IF($B373="","",IF(INDEX(ORCAMENTO!$AI:$AI,$B373)&lt;&gt;"",INDEX(ORCAMENTO!$AI:$AI,$B373),IF(INDEX(ORCAMENTO!$AG:$AG,$B373),"Memorial de cálculo ou anexo obrigatório não informado para item acima do limite.",IF(AND(INDEX(ORCAMENTO!$AC:$AC,$B373),NOT(INDEX(ORCAMENTO!$AE:$AE,$B373))),"Informe pelo menos um ano completo com valor unitário e quantidade.","Pendência identificada automaticamente."))))</f>
        <v/>
      </c>
      <c r="N373" s="255">
        <f t="shared" si="12"/>
        <v>374</v>
      </c>
      <c r="O373" s="255">
        <f ca="1">IF(INDEX(ORCAMENTO!$AI:$AI,$N373)&lt;&gt;"",1,0)</f>
        <v>0</v>
      </c>
      <c r="P373" s="255">
        <f t="shared" ca="1" si="13"/>
        <v>11</v>
      </c>
      <c r="Q373" s="255" t="str">
        <f ca="1">INDEX(ORCAMENTO!$AI:$AI,$N373)</f>
        <v/>
      </c>
    </row>
    <row r="374" spans="2:17" ht="15" customHeight="1" x14ac:dyDescent="0.25">
      <c r="B374" s="255" t="str">
        <f ca="1">IFERROR(INDEX(_AUX_ANALISE!$A$1:$A$2461,MATCH(ROW()-34,_AUX_ANALISE!$C$1:$C$2461,0)),"")</f>
        <v/>
      </c>
      <c r="C374" s="255" t="str">
        <f ca="1">IF($B374="","",INDEX(ORCAMENTO!$B:$B,$B374))</f>
        <v/>
      </c>
      <c r="D374" s="255" t="str">
        <f ca="1">IF($B374="","",INDEX(ORCAMENTO!$E:$E,$B374))</f>
        <v/>
      </c>
      <c r="E374" s="255" t="str">
        <f ca="1">IF($B374="","",INDEX(ORCAMENTO!$D:$D,$B374))</f>
        <v/>
      </c>
      <c r="F374" s="255" t="str">
        <f ca="1">IF($B374="","",TRIM(IF(OR(INDEX(ORCAMENTO!$G:$G,$B374)&lt;&gt;"",INDEX(ORCAMENTO!$H:$H,$B374)&lt;&gt;""),"Ano 1; ","")&amp;IF(OR(INDEX(ORCAMENTO!$J:$J,$B374)&lt;&gt;"",INDEX(ORCAMENTO!$K:$K,$B374)&lt;&gt;""),"Ano 2; ","")&amp;IF(OR(INDEX(ORCAMENTO!$M:$M,$B374)&lt;&gt;"",INDEX(ORCAMENTO!$N:$N,$B374)&lt;&gt;""),"Ano 3; ","")&amp;IF(OR(INDEX(ORCAMENTO!$P:$P,$B374)&lt;&gt;"",INDEX(ORCAMENTO!$Q:$Q,$B374)&lt;&gt;""),"Ano 4; ","")&amp;IF(OR(INDEX(ORCAMENTO!$S:$S,$B374)&lt;&gt;"",INDEX(ORCAMENTO!$T:$T,$B374)&lt;&gt;""),"Ano 5; ","")&amp;IF(OR(INDEX(ORCAMENTO!$V:$V,$B374)&lt;&gt;"",INDEX(ORCAMENTO!$W:$W,$B374)&lt;&gt;""),"Ano 6; ","")))</f>
        <v/>
      </c>
      <c r="G374" s="311" t="str">
        <f ca="1">IF($B374="","",IF(INDEX(ORCAMENTO!$G:$G,$B374)&lt;&gt;"",INDEX(ORCAMENTO!$G:$G,$B374),IF(INDEX(ORCAMENTO!$J:$J,$B374)&lt;&gt;"",INDEX(ORCAMENTO!$J:$J,$B374),IF(INDEX(ORCAMENTO!$M:$M,$B374)&lt;&gt;"",INDEX(ORCAMENTO!$M:$M,$B374),IF(INDEX(ORCAMENTO!$P:$P,$B374)&lt;&gt;"",INDEX(ORCAMENTO!$P:$P,$B374),IF(INDEX(ORCAMENTO!$S:$S,$B374)&lt;&gt;"",INDEX(ORCAMENTO!$S:$S,$B374),INDEX(ORCAMENTO!$V:$V,$B374)))))))</f>
        <v/>
      </c>
      <c r="H374" s="312" t="str">
        <f ca="1">IF($B374="","",IF(INDEX(ORCAMENTO!$H:$H,$B374)&lt;&gt;"",INDEX(ORCAMENTO!$H:$H,$B374),IF(INDEX(ORCAMENTO!$K:$K,$B374)&lt;&gt;"",INDEX(ORCAMENTO!$K:$K,$B374),IF(INDEX(ORCAMENTO!$N:$N,$B374)&lt;&gt;"",INDEX(ORCAMENTO!$N:$N,$B374),IF(INDEX(ORCAMENTO!$Q:$Q,$B374)&lt;&gt;"",INDEX(ORCAMENTO!$Q:$Q,$B374),IF(INDEX(ORCAMENTO!$T:$T,$B374)&lt;&gt;"",INDEX(ORCAMENTO!$T:$T,$B374),INDEX(ORCAMENTO!$W:$W,$B374)))))))</f>
        <v/>
      </c>
      <c r="I374" s="255" t="str">
        <f ca="1">IF($B374="","",IF(INDEX(ORCAMENTO!$AI:$AI,$B374)&lt;&gt;"",INDEX(ORCAMENTO!$AI:$AI,$B374),IF(INDEX(ORCAMENTO!$AG:$AG,$B374),"Memorial de cálculo ou anexo obrigatório não informado para item acima do limite.",IF(AND(INDEX(ORCAMENTO!$AC:$AC,$B374),NOT(INDEX(ORCAMENTO!$AE:$AE,$B374))),"Informe pelo menos um ano completo com valor unitário e quantidade.","Pendência identificada automaticamente."))))</f>
        <v/>
      </c>
      <c r="N374" s="255">
        <f t="shared" si="12"/>
        <v>375</v>
      </c>
      <c r="O374" s="255">
        <f ca="1">IF(INDEX(ORCAMENTO!$AI:$AI,$N374)&lt;&gt;"",1,0)</f>
        <v>0</v>
      </c>
      <c r="P374" s="255">
        <f t="shared" ca="1" si="13"/>
        <v>11</v>
      </c>
      <c r="Q374" s="255" t="str">
        <f ca="1">INDEX(ORCAMENTO!$AI:$AI,$N374)</f>
        <v/>
      </c>
    </row>
    <row r="375" spans="2:17" ht="15" customHeight="1" x14ac:dyDescent="0.25">
      <c r="B375" s="255" t="str">
        <f ca="1">IFERROR(INDEX(_AUX_ANALISE!$A$1:$A$2461,MATCH(ROW()-34,_AUX_ANALISE!$C$1:$C$2461,0)),"")</f>
        <v/>
      </c>
      <c r="C375" s="255" t="str">
        <f ca="1">IF($B375="","",INDEX(ORCAMENTO!$B:$B,$B375))</f>
        <v/>
      </c>
      <c r="D375" s="255" t="str">
        <f ca="1">IF($B375="","",INDEX(ORCAMENTO!$E:$E,$B375))</f>
        <v/>
      </c>
      <c r="E375" s="255" t="str">
        <f ca="1">IF($B375="","",INDEX(ORCAMENTO!$D:$D,$B375))</f>
        <v/>
      </c>
      <c r="F375" s="255" t="str">
        <f ca="1">IF($B375="","",TRIM(IF(OR(INDEX(ORCAMENTO!$G:$G,$B375)&lt;&gt;"",INDEX(ORCAMENTO!$H:$H,$B375)&lt;&gt;""),"Ano 1; ","")&amp;IF(OR(INDEX(ORCAMENTO!$J:$J,$B375)&lt;&gt;"",INDEX(ORCAMENTO!$K:$K,$B375)&lt;&gt;""),"Ano 2; ","")&amp;IF(OR(INDEX(ORCAMENTO!$M:$M,$B375)&lt;&gt;"",INDEX(ORCAMENTO!$N:$N,$B375)&lt;&gt;""),"Ano 3; ","")&amp;IF(OR(INDEX(ORCAMENTO!$P:$P,$B375)&lt;&gt;"",INDEX(ORCAMENTO!$Q:$Q,$B375)&lt;&gt;""),"Ano 4; ","")&amp;IF(OR(INDEX(ORCAMENTO!$S:$S,$B375)&lt;&gt;"",INDEX(ORCAMENTO!$T:$T,$B375)&lt;&gt;""),"Ano 5; ","")&amp;IF(OR(INDEX(ORCAMENTO!$V:$V,$B375)&lt;&gt;"",INDEX(ORCAMENTO!$W:$W,$B375)&lt;&gt;""),"Ano 6; ","")))</f>
        <v/>
      </c>
      <c r="G375" s="311" t="str">
        <f ca="1">IF($B375="","",IF(INDEX(ORCAMENTO!$G:$G,$B375)&lt;&gt;"",INDEX(ORCAMENTO!$G:$G,$B375),IF(INDEX(ORCAMENTO!$J:$J,$B375)&lt;&gt;"",INDEX(ORCAMENTO!$J:$J,$B375),IF(INDEX(ORCAMENTO!$M:$M,$B375)&lt;&gt;"",INDEX(ORCAMENTO!$M:$M,$B375),IF(INDEX(ORCAMENTO!$P:$P,$B375)&lt;&gt;"",INDEX(ORCAMENTO!$P:$P,$B375),IF(INDEX(ORCAMENTO!$S:$S,$B375)&lt;&gt;"",INDEX(ORCAMENTO!$S:$S,$B375),INDEX(ORCAMENTO!$V:$V,$B375)))))))</f>
        <v/>
      </c>
      <c r="H375" s="312" t="str">
        <f ca="1">IF($B375="","",IF(INDEX(ORCAMENTO!$H:$H,$B375)&lt;&gt;"",INDEX(ORCAMENTO!$H:$H,$B375),IF(INDEX(ORCAMENTO!$K:$K,$B375)&lt;&gt;"",INDEX(ORCAMENTO!$K:$K,$B375),IF(INDEX(ORCAMENTO!$N:$N,$B375)&lt;&gt;"",INDEX(ORCAMENTO!$N:$N,$B375),IF(INDEX(ORCAMENTO!$Q:$Q,$B375)&lt;&gt;"",INDEX(ORCAMENTO!$Q:$Q,$B375),IF(INDEX(ORCAMENTO!$T:$T,$B375)&lt;&gt;"",INDEX(ORCAMENTO!$T:$T,$B375),INDEX(ORCAMENTO!$W:$W,$B375)))))))</f>
        <v/>
      </c>
      <c r="I375" s="255" t="str">
        <f ca="1">IF($B375="","",IF(INDEX(ORCAMENTO!$AI:$AI,$B375)&lt;&gt;"",INDEX(ORCAMENTO!$AI:$AI,$B375),IF(INDEX(ORCAMENTO!$AG:$AG,$B375),"Memorial de cálculo ou anexo obrigatório não informado para item acima do limite.",IF(AND(INDEX(ORCAMENTO!$AC:$AC,$B375),NOT(INDEX(ORCAMENTO!$AE:$AE,$B375))),"Informe pelo menos um ano completo com valor unitário e quantidade.","Pendência identificada automaticamente."))))</f>
        <v/>
      </c>
      <c r="N375" s="255">
        <f t="shared" si="12"/>
        <v>376</v>
      </c>
      <c r="O375" s="255">
        <f ca="1">IF(INDEX(ORCAMENTO!$AI:$AI,$N375)&lt;&gt;"",1,0)</f>
        <v>0</v>
      </c>
      <c r="P375" s="255">
        <f t="shared" ca="1" si="13"/>
        <v>11</v>
      </c>
      <c r="Q375" s="255" t="str">
        <f ca="1">INDEX(ORCAMENTO!$AI:$AI,$N375)</f>
        <v/>
      </c>
    </row>
    <row r="376" spans="2:17" ht="15" customHeight="1" x14ac:dyDescent="0.25">
      <c r="B376" s="255" t="str">
        <f ca="1">IFERROR(INDEX(_AUX_ANALISE!$A$1:$A$2461,MATCH(ROW()-34,_AUX_ANALISE!$C$1:$C$2461,0)),"")</f>
        <v/>
      </c>
      <c r="C376" s="255" t="str">
        <f ca="1">IF($B376="","",INDEX(ORCAMENTO!$B:$B,$B376))</f>
        <v/>
      </c>
      <c r="D376" s="255" t="str">
        <f ca="1">IF($B376="","",INDEX(ORCAMENTO!$E:$E,$B376))</f>
        <v/>
      </c>
      <c r="E376" s="255" t="str">
        <f ca="1">IF($B376="","",INDEX(ORCAMENTO!$D:$D,$B376))</f>
        <v/>
      </c>
      <c r="F376" s="255" t="str">
        <f ca="1">IF($B376="","",TRIM(IF(OR(INDEX(ORCAMENTO!$G:$G,$B376)&lt;&gt;"",INDEX(ORCAMENTO!$H:$H,$B376)&lt;&gt;""),"Ano 1; ","")&amp;IF(OR(INDEX(ORCAMENTO!$J:$J,$B376)&lt;&gt;"",INDEX(ORCAMENTO!$K:$K,$B376)&lt;&gt;""),"Ano 2; ","")&amp;IF(OR(INDEX(ORCAMENTO!$M:$M,$B376)&lt;&gt;"",INDEX(ORCAMENTO!$N:$N,$B376)&lt;&gt;""),"Ano 3; ","")&amp;IF(OR(INDEX(ORCAMENTO!$P:$P,$B376)&lt;&gt;"",INDEX(ORCAMENTO!$Q:$Q,$B376)&lt;&gt;""),"Ano 4; ","")&amp;IF(OR(INDEX(ORCAMENTO!$S:$S,$B376)&lt;&gt;"",INDEX(ORCAMENTO!$T:$T,$B376)&lt;&gt;""),"Ano 5; ","")&amp;IF(OR(INDEX(ORCAMENTO!$V:$V,$B376)&lt;&gt;"",INDEX(ORCAMENTO!$W:$W,$B376)&lt;&gt;""),"Ano 6; ","")))</f>
        <v/>
      </c>
      <c r="G376" s="311" t="str">
        <f ca="1">IF($B376="","",IF(INDEX(ORCAMENTO!$G:$G,$B376)&lt;&gt;"",INDEX(ORCAMENTO!$G:$G,$B376),IF(INDEX(ORCAMENTO!$J:$J,$B376)&lt;&gt;"",INDEX(ORCAMENTO!$J:$J,$B376),IF(INDEX(ORCAMENTO!$M:$M,$B376)&lt;&gt;"",INDEX(ORCAMENTO!$M:$M,$B376),IF(INDEX(ORCAMENTO!$P:$P,$B376)&lt;&gt;"",INDEX(ORCAMENTO!$P:$P,$B376),IF(INDEX(ORCAMENTO!$S:$S,$B376)&lt;&gt;"",INDEX(ORCAMENTO!$S:$S,$B376),INDEX(ORCAMENTO!$V:$V,$B376)))))))</f>
        <v/>
      </c>
      <c r="H376" s="312" t="str">
        <f ca="1">IF($B376="","",IF(INDEX(ORCAMENTO!$H:$H,$B376)&lt;&gt;"",INDEX(ORCAMENTO!$H:$H,$B376),IF(INDEX(ORCAMENTO!$K:$K,$B376)&lt;&gt;"",INDEX(ORCAMENTO!$K:$K,$B376),IF(INDEX(ORCAMENTO!$N:$N,$B376)&lt;&gt;"",INDEX(ORCAMENTO!$N:$N,$B376),IF(INDEX(ORCAMENTO!$Q:$Q,$B376)&lt;&gt;"",INDEX(ORCAMENTO!$Q:$Q,$B376),IF(INDEX(ORCAMENTO!$T:$T,$B376)&lt;&gt;"",INDEX(ORCAMENTO!$T:$T,$B376),INDEX(ORCAMENTO!$W:$W,$B376)))))))</f>
        <v/>
      </c>
      <c r="I376" s="255" t="str">
        <f ca="1">IF($B376="","",IF(INDEX(ORCAMENTO!$AI:$AI,$B376)&lt;&gt;"",INDEX(ORCAMENTO!$AI:$AI,$B376),IF(INDEX(ORCAMENTO!$AG:$AG,$B376),"Memorial de cálculo ou anexo obrigatório não informado para item acima do limite.",IF(AND(INDEX(ORCAMENTO!$AC:$AC,$B376),NOT(INDEX(ORCAMENTO!$AE:$AE,$B376))),"Informe pelo menos um ano completo com valor unitário e quantidade.","Pendência identificada automaticamente."))))</f>
        <v/>
      </c>
      <c r="N376" s="255">
        <f t="shared" si="12"/>
        <v>377</v>
      </c>
      <c r="O376" s="255">
        <f ca="1">IF(INDEX(ORCAMENTO!$AI:$AI,$N376)&lt;&gt;"",1,0)</f>
        <v>0</v>
      </c>
      <c r="P376" s="255">
        <f t="shared" ca="1" si="13"/>
        <v>11</v>
      </c>
      <c r="Q376" s="255" t="str">
        <f ca="1">INDEX(ORCAMENTO!$AI:$AI,$N376)</f>
        <v/>
      </c>
    </row>
    <row r="377" spans="2:17" ht="15" customHeight="1" x14ac:dyDescent="0.25">
      <c r="B377" s="255" t="str">
        <f ca="1">IFERROR(INDEX(_AUX_ANALISE!$A$1:$A$2461,MATCH(ROW()-34,_AUX_ANALISE!$C$1:$C$2461,0)),"")</f>
        <v/>
      </c>
      <c r="C377" s="255" t="str">
        <f ca="1">IF($B377="","",INDEX(ORCAMENTO!$B:$B,$B377))</f>
        <v/>
      </c>
      <c r="D377" s="255" t="str">
        <f ca="1">IF($B377="","",INDEX(ORCAMENTO!$E:$E,$B377))</f>
        <v/>
      </c>
      <c r="E377" s="255" t="str">
        <f ca="1">IF($B377="","",INDEX(ORCAMENTO!$D:$D,$B377))</f>
        <v/>
      </c>
      <c r="F377" s="255" t="str">
        <f ca="1">IF($B377="","",TRIM(IF(OR(INDEX(ORCAMENTO!$G:$G,$B377)&lt;&gt;"",INDEX(ORCAMENTO!$H:$H,$B377)&lt;&gt;""),"Ano 1; ","")&amp;IF(OR(INDEX(ORCAMENTO!$J:$J,$B377)&lt;&gt;"",INDEX(ORCAMENTO!$K:$K,$B377)&lt;&gt;""),"Ano 2; ","")&amp;IF(OR(INDEX(ORCAMENTO!$M:$M,$B377)&lt;&gt;"",INDEX(ORCAMENTO!$N:$N,$B377)&lt;&gt;""),"Ano 3; ","")&amp;IF(OR(INDEX(ORCAMENTO!$P:$P,$B377)&lt;&gt;"",INDEX(ORCAMENTO!$Q:$Q,$B377)&lt;&gt;""),"Ano 4; ","")&amp;IF(OR(INDEX(ORCAMENTO!$S:$S,$B377)&lt;&gt;"",INDEX(ORCAMENTO!$T:$T,$B377)&lt;&gt;""),"Ano 5; ","")&amp;IF(OR(INDEX(ORCAMENTO!$V:$V,$B377)&lt;&gt;"",INDEX(ORCAMENTO!$W:$W,$B377)&lt;&gt;""),"Ano 6; ","")))</f>
        <v/>
      </c>
      <c r="G377" s="311" t="str">
        <f ca="1">IF($B377="","",IF(INDEX(ORCAMENTO!$G:$G,$B377)&lt;&gt;"",INDEX(ORCAMENTO!$G:$G,$B377),IF(INDEX(ORCAMENTO!$J:$J,$B377)&lt;&gt;"",INDEX(ORCAMENTO!$J:$J,$B377),IF(INDEX(ORCAMENTO!$M:$M,$B377)&lt;&gt;"",INDEX(ORCAMENTO!$M:$M,$B377),IF(INDEX(ORCAMENTO!$P:$P,$B377)&lt;&gt;"",INDEX(ORCAMENTO!$P:$P,$B377),IF(INDEX(ORCAMENTO!$S:$S,$B377)&lt;&gt;"",INDEX(ORCAMENTO!$S:$S,$B377),INDEX(ORCAMENTO!$V:$V,$B377)))))))</f>
        <v/>
      </c>
      <c r="H377" s="312" t="str">
        <f ca="1">IF($B377="","",IF(INDEX(ORCAMENTO!$H:$H,$B377)&lt;&gt;"",INDEX(ORCAMENTO!$H:$H,$B377),IF(INDEX(ORCAMENTO!$K:$K,$B377)&lt;&gt;"",INDEX(ORCAMENTO!$K:$K,$B377),IF(INDEX(ORCAMENTO!$N:$N,$B377)&lt;&gt;"",INDEX(ORCAMENTO!$N:$N,$B377),IF(INDEX(ORCAMENTO!$Q:$Q,$B377)&lt;&gt;"",INDEX(ORCAMENTO!$Q:$Q,$B377),IF(INDEX(ORCAMENTO!$T:$T,$B377)&lt;&gt;"",INDEX(ORCAMENTO!$T:$T,$B377),INDEX(ORCAMENTO!$W:$W,$B377)))))))</f>
        <v/>
      </c>
      <c r="I377" s="255" t="str">
        <f ca="1">IF($B377="","",IF(INDEX(ORCAMENTO!$AI:$AI,$B377)&lt;&gt;"",INDEX(ORCAMENTO!$AI:$AI,$B377),IF(INDEX(ORCAMENTO!$AG:$AG,$B377),"Memorial de cálculo ou anexo obrigatório não informado para item acima do limite.",IF(AND(INDEX(ORCAMENTO!$AC:$AC,$B377),NOT(INDEX(ORCAMENTO!$AE:$AE,$B377))),"Informe pelo menos um ano completo com valor unitário e quantidade.","Pendência identificada automaticamente."))))</f>
        <v/>
      </c>
      <c r="N377" s="255">
        <f t="shared" si="12"/>
        <v>378</v>
      </c>
      <c r="O377" s="255">
        <f ca="1">IF(INDEX(ORCAMENTO!$AI:$AI,$N377)&lt;&gt;"",1,0)</f>
        <v>0</v>
      </c>
      <c r="P377" s="255">
        <f t="shared" ca="1" si="13"/>
        <v>11</v>
      </c>
      <c r="Q377" s="255" t="str">
        <f ca="1">INDEX(ORCAMENTO!$AI:$AI,$N377)</f>
        <v/>
      </c>
    </row>
    <row r="378" spans="2:17" ht="15" customHeight="1" x14ac:dyDescent="0.25">
      <c r="B378" s="255" t="str">
        <f ca="1">IFERROR(INDEX(_AUX_ANALISE!$A$1:$A$2461,MATCH(ROW()-34,_AUX_ANALISE!$C$1:$C$2461,0)),"")</f>
        <v/>
      </c>
      <c r="C378" s="255" t="str">
        <f ca="1">IF($B378="","",INDEX(ORCAMENTO!$B:$B,$B378))</f>
        <v/>
      </c>
      <c r="D378" s="255" t="str">
        <f ca="1">IF($B378="","",INDEX(ORCAMENTO!$E:$E,$B378))</f>
        <v/>
      </c>
      <c r="E378" s="255" t="str">
        <f ca="1">IF($B378="","",INDEX(ORCAMENTO!$D:$D,$B378))</f>
        <v/>
      </c>
      <c r="F378" s="255" t="str">
        <f ca="1">IF($B378="","",TRIM(IF(OR(INDEX(ORCAMENTO!$G:$G,$B378)&lt;&gt;"",INDEX(ORCAMENTO!$H:$H,$B378)&lt;&gt;""),"Ano 1; ","")&amp;IF(OR(INDEX(ORCAMENTO!$J:$J,$B378)&lt;&gt;"",INDEX(ORCAMENTO!$K:$K,$B378)&lt;&gt;""),"Ano 2; ","")&amp;IF(OR(INDEX(ORCAMENTO!$M:$M,$B378)&lt;&gt;"",INDEX(ORCAMENTO!$N:$N,$B378)&lt;&gt;""),"Ano 3; ","")&amp;IF(OR(INDEX(ORCAMENTO!$P:$P,$B378)&lt;&gt;"",INDEX(ORCAMENTO!$Q:$Q,$B378)&lt;&gt;""),"Ano 4; ","")&amp;IF(OR(INDEX(ORCAMENTO!$S:$S,$B378)&lt;&gt;"",INDEX(ORCAMENTO!$T:$T,$B378)&lt;&gt;""),"Ano 5; ","")&amp;IF(OR(INDEX(ORCAMENTO!$V:$V,$B378)&lt;&gt;"",INDEX(ORCAMENTO!$W:$W,$B378)&lt;&gt;""),"Ano 6; ","")))</f>
        <v/>
      </c>
      <c r="G378" s="311" t="str">
        <f ca="1">IF($B378="","",IF(INDEX(ORCAMENTO!$G:$G,$B378)&lt;&gt;"",INDEX(ORCAMENTO!$G:$G,$B378),IF(INDEX(ORCAMENTO!$J:$J,$B378)&lt;&gt;"",INDEX(ORCAMENTO!$J:$J,$B378),IF(INDEX(ORCAMENTO!$M:$M,$B378)&lt;&gt;"",INDEX(ORCAMENTO!$M:$M,$B378),IF(INDEX(ORCAMENTO!$P:$P,$B378)&lt;&gt;"",INDEX(ORCAMENTO!$P:$P,$B378),IF(INDEX(ORCAMENTO!$S:$S,$B378)&lt;&gt;"",INDEX(ORCAMENTO!$S:$S,$B378),INDEX(ORCAMENTO!$V:$V,$B378)))))))</f>
        <v/>
      </c>
      <c r="H378" s="312" t="str">
        <f ca="1">IF($B378="","",IF(INDEX(ORCAMENTO!$H:$H,$B378)&lt;&gt;"",INDEX(ORCAMENTO!$H:$H,$B378),IF(INDEX(ORCAMENTO!$K:$K,$B378)&lt;&gt;"",INDEX(ORCAMENTO!$K:$K,$B378),IF(INDEX(ORCAMENTO!$N:$N,$B378)&lt;&gt;"",INDEX(ORCAMENTO!$N:$N,$B378),IF(INDEX(ORCAMENTO!$Q:$Q,$B378)&lt;&gt;"",INDEX(ORCAMENTO!$Q:$Q,$B378),IF(INDEX(ORCAMENTO!$T:$T,$B378)&lt;&gt;"",INDEX(ORCAMENTO!$T:$T,$B378),INDEX(ORCAMENTO!$W:$W,$B378)))))))</f>
        <v/>
      </c>
      <c r="I378" s="255" t="str">
        <f ca="1">IF($B378="","",IF(INDEX(ORCAMENTO!$AI:$AI,$B378)&lt;&gt;"",INDEX(ORCAMENTO!$AI:$AI,$B378),IF(INDEX(ORCAMENTO!$AG:$AG,$B378),"Memorial de cálculo ou anexo obrigatório não informado para item acima do limite.",IF(AND(INDEX(ORCAMENTO!$AC:$AC,$B378),NOT(INDEX(ORCAMENTO!$AE:$AE,$B378))),"Informe pelo menos um ano completo com valor unitário e quantidade.","Pendência identificada automaticamente."))))</f>
        <v/>
      </c>
      <c r="N378" s="255">
        <f t="shared" si="12"/>
        <v>379</v>
      </c>
      <c r="O378" s="255">
        <f ca="1">IF(INDEX(ORCAMENTO!$AI:$AI,$N378)&lt;&gt;"",1,0)</f>
        <v>0</v>
      </c>
      <c r="P378" s="255">
        <f t="shared" ca="1" si="13"/>
        <v>11</v>
      </c>
      <c r="Q378" s="255" t="str">
        <f ca="1">INDEX(ORCAMENTO!$AI:$AI,$N378)</f>
        <v/>
      </c>
    </row>
    <row r="379" spans="2:17" ht="15" customHeight="1" x14ac:dyDescent="0.25">
      <c r="B379" s="255" t="str">
        <f ca="1">IFERROR(INDEX(_AUX_ANALISE!$A$1:$A$2461,MATCH(ROW()-34,_AUX_ANALISE!$C$1:$C$2461,0)),"")</f>
        <v/>
      </c>
      <c r="C379" s="255" t="str">
        <f ca="1">IF($B379="","",INDEX(ORCAMENTO!$B:$B,$B379))</f>
        <v/>
      </c>
      <c r="D379" s="255" t="str">
        <f ca="1">IF($B379="","",INDEX(ORCAMENTO!$E:$E,$B379))</f>
        <v/>
      </c>
      <c r="E379" s="255" t="str">
        <f ca="1">IF($B379="","",INDEX(ORCAMENTO!$D:$D,$B379))</f>
        <v/>
      </c>
      <c r="F379" s="255" t="str">
        <f ca="1">IF($B379="","",TRIM(IF(OR(INDEX(ORCAMENTO!$G:$G,$B379)&lt;&gt;"",INDEX(ORCAMENTO!$H:$H,$B379)&lt;&gt;""),"Ano 1; ","")&amp;IF(OR(INDEX(ORCAMENTO!$J:$J,$B379)&lt;&gt;"",INDEX(ORCAMENTO!$K:$K,$B379)&lt;&gt;""),"Ano 2; ","")&amp;IF(OR(INDEX(ORCAMENTO!$M:$M,$B379)&lt;&gt;"",INDEX(ORCAMENTO!$N:$N,$B379)&lt;&gt;""),"Ano 3; ","")&amp;IF(OR(INDEX(ORCAMENTO!$P:$P,$B379)&lt;&gt;"",INDEX(ORCAMENTO!$Q:$Q,$B379)&lt;&gt;""),"Ano 4; ","")&amp;IF(OR(INDEX(ORCAMENTO!$S:$S,$B379)&lt;&gt;"",INDEX(ORCAMENTO!$T:$T,$B379)&lt;&gt;""),"Ano 5; ","")&amp;IF(OR(INDEX(ORCAMENTO!$V:$V,$B379)&lt;&gt;"",INDEX(ORCAMENTO!$W:$W,$B379)&lt;&gt;""),"Ano 6; ","")))</f>
        <v/>
      </c>
      <c r="G379" s="311" t="str">
        <f ca="1">IF($B379="","",IF(INDEX(ORCAMENTO!$G:$G,$B379)&lt;&gt;"",INDEX(ORCAMENTO!$G:$G,$B379),IF(INDEX(ORCAMENTO!$J:$J,$B379)&lt;&gt;"",INDEX(ORCAMENTO!$J:$J,$B379),IF(INDEX(ORCAMENTO!$M:$M,$B379)&lt;&gt;"",INDEX(ORCAMENTO!$M:$M,$B379),IF(INDEX(ORCAMENTO!$P:$P,$B379)&lt;&gt;"",INDEX(ORCAMENTO!$P:$P,$B379),IF(INDEX(ORCAMENTO!$S:$S,$B379)&lt;&gt;"",INDEX(ORCAMENTO!$S:$S,$B379),INDEX(ORCAMENTO!$V:$V,$B379)))))))</f>
        <v/>
      </c>
      <c r="H379" s="312" t="str">
        <f ca="1">IF($B379="","",IF(INDEX(ORCAMENTO!$H:$H,$B379)&lt;&gt;"",INDEX(ORCAMENTO!$H:$H,$B379),IF(INDEX(ORCAMENTO!$K:$K,$B379)&lt;&gt;"",INDEX(ORCAMENTO!$K:$K,$B379),IF(INDEX(ORCAMENTO!$N:$N,$B379)&lt;&gt;"",INDEX(ORCAMENTO!$N:$N,$B379),IF(INDEX(ORCAMENTO!$Q:$Q,$B379)&lt;&gt;"",INDEX(ORCAMENTO!$Q:$Q,$B379),IF(INDEX(ORCAMENTO!$T:$T,$B379)&lt;&gt;"",INDEX(ORCAMENTO!$T:$T,$B379),INDEX(ORCAMENTO!$W:$W,$B379)))))))</f>
        <v/>
      </c>
      <c r="I379" s="255" t="str">
        <f ca="1">IF($B379="","",IF(INDEX(ORCAMENTO!$AI:$AI,$B379)&lt;&gt;"",INDEX(ORCAMENTO!$AI:$AI,$B379),IF(INDEX(ORCAMENTO!$AG:$AG,$B379),"Memorial de cálculo ou anexo obrigatório não informado para item acima do limite.",IF(AND(INDEX(ORCAMENTO!$AC:$AC,$B379),NOT(INDEX(ORCAMENTO!$AE:$AE,$B379))),"Informe pelo menos um ano completo com valor unitário e quantidade.","Pendência identificada automaticamente."))))</f>
        <v/>
      </c>
      <c r="N379" s="255">
        <f t="shared" si="12"/>
        <v>380</v>
      </c>
      <c r="O379" s="255">
        <f ca="1">IF(INDEX(ORCAMENTO!$AI:$AI,$N379)&lt;&gt;"",1,0)</f>
        <v>0</v>
      </c>
      <c r="P379" s="255">
        <f t="shared" ca="1" si="13"/>
        <v>11</v>
      </c>
      <c r="Q379" s="255" t="str">
        <f ca="1">INDEX(ORCAMENTO!$AI:$AI,$N379)</f>
        <v/>
      </c>
    </row>
    <row r="380" spans="2:17" ht="15" customHeight="1" x14ac:dyDescent="0.25">
      <c r="B380" s="255" t="str">
        <f ca="1">IFERROR(INDEX(_AUX_ANALISE!$A$1:$A$2461,MATCH(ROW()-34,_AUX_ANALISE!$C$1:$C$2461,0)),"")</f>
        <v/>
      </c>
      <c r="C380" s="255" t="str">
        <f ca="1">IF($B380="","",INDEX(ORCAMENTO!$B:$B,$B380))</f>
        <v/>
      </c>
      <c r="D380" s="255" t="str">
        <f ca="1">IF($B380="","",INDEX(ORCAMENTO!$E:$E,$B380))</f>
        <v/>
      </c>
      <c r="E380" s="255" t="str">
        <f ca="1">IF($B380="","",INDEX(ORCAMENTO!$D:$D,$B380))</f>
        <v/>
      </c>
      <c r="F380" s="255" t="str">
        <f ca="1">IF($B380="","",TRIM(IF(OR(INDEX(ORCAMENTO!$G:$G,$B380)&lt;&gt;"",INDEX(ORCAMENTO!$H:$H,$B380)&lt;&gt;""),"Ano 1; ","")&amp;IF(OR(INDEX(ORCAMENTO!$J:$J,$B380)&lt;&gt;"",INDEX(ORCAMENTO!$K:$K,$B380)&lt;&gt;""),"Ano 2; ","")&amp;IF(OR(INDEX(ORCAMENTO!$M:$M,$B380)&lt;&gt;"",INDEX(ORCAMENTO!$N:$N,$B380)&lt;&gt;""),"Ano 3; ","")&amp;IF(OR(INDEX(ORCAMENTO!$P:$P,$B380)&lt;&gt;"",INDEX(ORCAMENTO!$Q:$Q,$B380)&lt;&gt;""),"Ano 4; ","")&amp;IF(OR(INDEX(ORCAMENTO!$S:$S,$B380)&lt;&gt;"",INDEX(ORCAMENTO!$T:$T,$B380)&lt;&gt;""),"Ano 5; ","")&amp;IF(OR(INDEX(ORCAMENTO!$V:$V,$B380)&lt;&gt;"",INDEX(ORCAMENTO!$W:$W,$B380)&lt;&gt;""),"Ano 6; ","")))</f>
        <v/>
      </c>
      <c r="G380" s="311" t="str">
        <f ca="1">IF($B380="","",IF(INDEX(ORCAMENTO!$G:$G,$B380)&lt;&gt;"",INDEX(ORCAMENTO!$G:$G,$B380),IF(INDEX(ORCAMENTO!$J:$J,$B380)&lt;&gt;"",INDEX(ORCAMENTO!$J:$J,$B380),IF(INDEX(ORCAMENTO!$M:$M,$B380)&lt;&gt;"",INDEX(ORCAMENTO!$M:$M,$B380),IF(INDEX(ORCAMENTO!$P:$P,$B380)&lt;&gt;"",INDEX(ORCAMENTO!$P:$P,$B380),IF(INDEX(ORCAMENTO!$S:$S,$B380)&lt;&gt;"",INDEX(ORCAMENTO!$S:$S,$B380),INDEX(ORCAMENTO!$V:$V,$B380)))))))</f>
        <v/>
      </c>
      <c r="H380" s="312" t="str">
        <f ca="1">IF($B380="","",IF(INDEX(ORCAMENTO!$H:$H,$B380)&lt;&gt;"",INDEX(ORCAMENTO!$H:$H,$B380),IF(INDEX(ORCAMENTO!$K:$K,$B380)&lt;&gt;"",INDEX(ORCAMENTO!$K:$K,$B380),IF(INDEX(ORCAMENTO!$N:$N,$B380)&lt;&gt;"",INDEX(ORCAMENTO!$N:$N,$B380),IF(INDEX(ORCAMENTO!$Q:$Q,$B380)&lt;&gt;"",INDEX(ORCAMENTO!$Q:$Q,$B380),IF(INDEX(ORCAMENTO!$T:$T,$B380)&lt;&gt;"",INDEX(ORCAMENTO!$T:$T,$B380),INDEX(ORCAMENTO!$W:$W,$B380)))))))</f>
        <v/>
      </c>
      <c r="I380" s="255" t="str">
        <f ca="1">IF($B380="","",IF(INDEX(ORCAMENTO!$AI:$AI,$B380)&lt;&gt;"",INDEX(ORCAMENTO!$AI:$AI,$B380),IF(INDEX(ORCAMENTO!$AG:$AG,$B380),"Memorial de cálculo ou anexo obrigatório não informado para item acima do limite.",IF(AND(INDEX(ORCAMENTO!$AC:$AC,$B380),NOT(INDEX(ORCAMENTO!$AE:$AE,$B380))),"Informe pelo menos um ano completo com valor unitário e quantidade.","Pendência identificada automaticamente."))))</f>
        <v/>
      </c>
      <c r="N380" s="255">
        <f t="shared" si="12"/>
        <v>381</v>
      </c>
      <c r="O380" s="255">
        <f ca="1">IF(INDEX(ORCAMENTO!$AI:$AI,$N380)&lt;&gt;"",1,0)</f>
        <v>0</v>
      </c>
      <c r="P380" s="255">
        <f t="shared" ca="1" si="13"/>
        <v>11</v>
      </c>
      <c r="Q380" s="255" t="str">
        <f ca="1">INDEX(ORCAMENTO!$AI:$AI,$N380)</f>
        <v/>
      </c>
    </row>
    <row r="381" spans="2:17" ht="15" customHeight="1" x14ac:dyDescent="0.25">
      <c r="B381" s="255" t="str">
        <f ca="1">IFERROR(INDEX(_AUX_ANALISE!$A$1:$A$2461,MATCH(ROW()-34,_AUX_ANALISE!$C$1:$C$2461,0)),"")</f>
        <v/>
      </c>
      <c r="C381" s="255" t="str">
        <f ca="1">IF($B381="","",INDEX(ORCAMENTO!$B:$B,$B381))</f>
        <v/>
      </c>
      <c r="D381" s="255" t="str">
        <f ca="1">IF($B381="","",INDEX(ORCAMENTO!$E:$E,$B381))</f>
        <v/>
      </c>
      <c r="E381" s="255" t="str">
        <f ca="1">IF($B381="","",INDEX(ORCAMENTO!$D:$D,$B381))</f>
        <v/>
      </c>
      <c r="F381" s="255" t="str">
        <f ca="1">IF($B381="","",TRIM(IF(OR(INDEX(ORCAMENTO!$G:$G,$B381)&lt;&gt;"",INDEX(ORCAMENTO!$H:$H,$B381)&lt;&gt;""),"Ano 1; ","")&amp;IF(OR(INDEX(ORCAMENTO!$J:$J,$B381)&lt;&gt;"",INDEX(ORCAMENTO!$K:$K,$B381)&lt;&gt;""),"Ano 2; ","")&amp;IF(OR(INDEX(ORCAMENTO!$M:$M,$B381)&lt;&gt;"",INDEX(ORCAMENTO!$N:$N,$B381)&lt;&gt;""),"Ano 3; ","")&amp;IF(OR(INDEX(ORCAMENTO!$P:$P,$B381)&lt;&gt;"",INDEX(ORCAMENTO!$Q:$Q,$B381)&lt;&gt;""),"Ano 4; ","")&amp;IF(OR(INDEX(ORCAMENTO!$S:$S,$B381)&lt;&gt;"",INDEX(ORCAMENTO!$T:$T,$B381)&lt;&gt;""),"Ano 5; ","")&amp;IF(OR(INDEX(ORCAMENTO!$V:$V,$B381)&lt;&gt;"",INDEX(ORCAMENTO!$W:$W,$B381)&lt;&gt;""),"Ano 6; ","")))</f>
        <v/>
      </c>
      <c r="G381" s="311" t="str">
        <f ca="1">IF($B381="","",IF(INDEX(ORCAMENTO!$G:$G,$B381)&lt;&gt;"",INDEX(ORCAMENTO!$G:$G,$B381),IF(INDEX(ORCAMENTO!$J:$J,$B381)&lt;&gt;"",INDEX(ORCAMENTO!$J:$J,$B381),IF(INDEX(ORCAMENTO!$M:$M,$B381)&lt;&gt;"",INDEX(ORCAMENTO!$M:$M,$B381),IF(INDEX(ORCAMENTO!$P:$P,$B381)&lt;&gt;"",INDEX(ORCAMENTO!$P:$P,$B381),IF(INDEX(ORCAMENTO!$S:$S,$B381)&lt;&gt;"",INDEX(ORCAMENTO!$S:$S,$B381),INDEX(ORCAMENTO!$V:$V,$B381)))))))</f>
        <v/>
      </c>
      <c r="H381" s="312" t="str">
        <f ca="1">IF($B381="","",IF(INDEX(ORCAMENTO!$H:$H,$B381)&lt;&gt;"",INDEX(ORCAMENTO!$H:$H,$B381),IF(INDEX(ORCAMENTO!$K:$K,$B381)&lt;&gt;"",INDEX(ORCAMENTO!$K:$K,$B381),IF(INDEX(ORCAMENTO!$N:$N,$B381)&lt;&gt;"",INDEX(ORCAMENTO!$N:$N,$B381),IF(INDEX(ORCAMENTO!$Q:$Q,$B381)&lt;&gt;"",INDEX(ORCAMENTO!$Q:$Q,$B381),IF(INDEX(ORCAMENTO!$T:$T,$B381)&lt;&gt;"",INDEX(ORCAMENTO!$T:$T,$B381),INDEX(ORCAMENTO!$W:$W,$B381)))))))</f>
        <v/>
      </c>
      <c r="I381" s="255" t="str">
        <f ca="1">IF($B381="","",IF(INDEX(ORCAMENTO!$AI:$AI,$B381)&lt;&gt;"",INDEX(ORCAMENTO!$AI:$AI,$B381),IF(INDEX(ORCAMENTO!$AG:$AG,$B381),"Memorial de cálculo ou anexo obrigatório não informado para item acima do limite.",IF(AND(INDEX(ORCAMENTO!$AC:$AC,$B381),NOT(INDEX(ORCAMENTO!$AE:$AE,$B381))),"Informe pelo menos um ano completo com valor unitário e quantidade.","Pendência identificada automaticamente."))))</f>
        <v/>
      </c>
      <c r="N381" s="255">
        <f t="shared" si="12"/>
        <v>382</v>
      </c>
      <c r="O381" s="255">
        <f ca="1">IF(INDEX(ORCAMENTO!$AI:$AI,$N381)&lt;&gt;"",1,0)</f>
        <v>0</v>
      </c>
      <c r="P381" s="255">
        <f t="shared" ca="1" si="13"/>
        <v>11</v>
      </c>
      <c r="Q381" s="255" t="str">
        <f ca="1">INDEX(ORCAMENTO!$AI:$AI,$N381)</f>
        <v/>
      </c>
    </row>
    <row r="382" spans="2:17" ht="15" customHeight="1" x14ac:dyDescent="0.25">
      <c r="B382" s="255" t="str">
        <f ca="1">IFERROR(INDEX(_AUX_ANALISE!$A$1:$A$2461,MATCH(ROW()-34,_AUX_ANALISE!$C$1:$C$2461,0)),"")</f>
        <v/>
      </c>
      <c r="C382" s="255" t="str">
        <f ca="1">IF($B382="","",INDEX(ORCAMENTO!$B:$B,$B382))</f>
        <v/>
      </c>
      <c r="D382" s="255" t="str">
        <f ca="1">IF($B382="","",INDEX(ORCAMENTO!$E:$E,$B382))</f>
        <v/>
      </c>
      <c r="E382" s="255" t="str">
        <f ca="1">IF($B382="","",INDEX(ORCAMENTO!$D:$D,$B382))</f>
        <v/>
      </c>
      <c r="F382" s="255" t="str">
        <f ca="1">IF($B382="","",TRIM(IF(OR(INDEX(ORCAMENTO!$G:$G,$B382)&lt;&gt;"",INDEX(ORCAMENTO!$H:$H,$B382)&lt;&gt;""),"Ano 1; ","")&amp;IF(OR(INDEX(ORCAMENTO!$J:$J,$B382)&lt;&gt;"",INDEX(ORCAMENTO!$K:$K,$B382)&lt;&gt;""),"Ano 2; ","")&amp;IF(OR(INDEX(ORCAMENTO!$M:$M,$B382)&lt;&gt;"",INDEX(ORCAMENTO!$N:$N,$B382)&lt;&gt;""),"Ano 3; ","")&amp;IF(OR(INDEX(ORCAMENTO!$P:$P,$B382)&lt;&gt;"",INDEX(ORCAMENTO!$Q:$Q,$B382)&lt;&gt;""),"Ano 4; ","")&amp;IF(OR(INDEX(ORCAMENTO!$S:$S,$B382)&lt;&gt;"",INDEX(ORCAMENTO!$T:$T,$B382)&lt;&gt;""),"Ano 5; ","")&amp;IF(OR(INDEX(ORCAMENTO!$V:$V,$B382)&lt;&gt;"",INDEX(ORCAMENTO!$W:$W,$B382)&lt;&gt;""),"Ano 6; ","")))</f>
        <v/>
      </c>
      <c r="G382" s="311" t="str">
        <f ca="1">IF($B382="","",IF(INDEX(ORCAMENTO!$G:$G,$B382)&lt;&gt;"",INDEX(ORCAMENTO!$G:$G,$B382),IF(INDEX(ORCAMENTO!$J:$J,$B382)&lt;&gt;"",INDEX(ORCAMENTO!$J:$J,$B382),IF(INDEX(ORCAMENTO!$M:$M,$B382)&lt;&gt;"",INDEX(ORCAMENTO!$M:$M,$B382),IF(INDEX(ORCAMENTO!$P:$P,$B382)&lt;&gt;"",INDEX(ORCAMENTO!$P:$P,$B382),IF(INDEX(ORCAMENTO!$S:$S,$B382)&lt;&gt;"",INDEX(ORCAMENTO!$S:$S,$B382),INDEX(ORCAMENTO!$V:$V,$B382)))))))</f>
        <v/>
      </c>
      <c r="H382" s="312" t="str">
        <f ca="1">IF($B382="","",IF(INDEX(ORCAMENTO!$H:$H,$B382)&lt;&gt;"",INDEX(ORCAMENTO!$H:$H,$B382),IF(INDEX(ORCAMENTO!$K:$K,$B382)&lt;&gt;"",INDEX(ORCAMENTO!$K:$K,$B382),IF(INDEX(ORCAMENTO!$N:$N,$B382)&lt;&gt;"",INDEX(ORCAMENTO!$N:$N,$B382),IF(INDEX(ORCAMENTO!$Q:$Q,$B382)&lt;&gt;"",INDEX(ORCAMENTO!$Q:$Q,$B382),IF(INDEX(ORCAMENTO!$T:$T,$B382)&lt;&gt;"",INDEX(ORCAMENTO!$T:$T,$B382),INDEX(ORCAMENTO!$W:$W,$B382)))))))</f>
        <v/>
      </c>
      <c r="I382" s="255" t="str">
        <f ca="1">IF($B382="","",IF(INDEX(ORCAMENTO!$AI:$AI,$B382)&lt;&gt;"",INDEX(ORCAMENTO!$AI:$AI,$B382),IF(INDEX(ORCAMENTO!$AG:$AG,$B382),"Memorial de cálculo ou anexo obrigatório não informado para item acima do limite.",IF(AND(INDEX(ORCAMENTO!$AC:$AC,$B382),NOT(INDEX(ORCAMENTO!$AE:$AE,$B382))),"Informe pelo menos um ano completo com valor unitário e quantidade.","Pendência identificada automaticamente."))))</f>
        <v/>
      </c>
      <c r="N382" s="255">
        <f t="shared" si="12"/>
        <v>383</v>
      </c>
      <c r="O382" s="255">
        <f ca="1">IF(INDEX(ORCAMENTO!$AI:$AI,$N382)&lt;&gt;"",1,0)</f>
        <v>0</v>
      </c>
      <c r="P382" s="255">
        <f t="shared" ca="1" si="13"/>
        <v>11</v>
      </c>
      <c r="Q382" s="255" t="str">
        <f ca="1">INDEX(ORCAMENTO!$AI:$AI,$N382)</f>
        <v/>
      </c>
    </row>
    <row r="383" spans="2:17" ht="15" customHeight="1" x14ac:dyDescent="0.25">
      <c r="B383" s="255" t="str">
        <f ca="1">IFERROR(INDEX(_AUX_ANALISE!$A$1:$A$2461,MATCH(ROW()-34,_AUX_ANALISE!$C$1:$C$2461,0)),"")</f>
        <v/>
      </c>
      <c r="C383" s="255" t="str">
        <f ca="1">IF($B383="","",INDEX(ORCAMENTO!$B:$B,$B383))</f>
        <v/>
      </c>
      <c r="D383" s="255" t="str">
        <f ca="1">IF($B383="","",INDEX(ORCAMENTO!$E:$E,$B383))</f>
        <v/>
      </c>
      <c r="E383" s="255" t="str">
        <f ca="1">IF($B383="","",INDEX(ORCAMENTO!$D:$D,$B383))</f>
        <v/>
      </c>
      <c r="F383" s="255" t="str">
        <f ca="1">IF($B383="","",TRIM(IF(OR(INDEX(ORCAMENTO!$G:$G,$B383)&lt;&gt;"",INDEX(ORCAMENTO!$H:$H,$B383)&lt;&gt;""),"Ano 1; ","")&amp;IF(OR(INDEX(ORCAMENTO!$J:$J,$B383)&lt;&gt;"",INDEX(ORCAMENTO!$K:$K,$B383)&lt;&gt;""),"Ano 2; ","")&amp;IF(OR(INDEX(ORCAMENTO!$M:$M,$B383)&lt;&gt;"",INDEX(ORCAMENTO!$N:$N,$B383)&lt;&gt;""),"Ano 3; ","")&amp;IF(OR(INDEX(ORCAMENTO!$P:$P,$B383)&lt;&gt;"",INDEX(ORCAMENTO!$Q:$Q,$B383)&lt;&gt;""),"Ano 4; ","")&amp;IF(OR(INDEX(ORCAMENTO!$S:$S,$B383)&lt;&gt;"",INDEX(ORCAMENTO!$T:$T,$B383)&lt;&gt;""),"Ano 5; ","")&amp;IF(OR(INDEX(ORCAMENTO!$V:$V,$B383)&lt;&gt;"",INDEX(ORCAMENTO!$W:$W,$B383)&lt;&gt;""),"Ano 6; ","")))</f>
        <v/>
      </c>
      <c r="G383" s="311" t="str">
        <f ca="1">IF($B383="","",IF(INDEX(ORCAMENTO!$G:$G,$B383)&lt;&gt;"",INDEX(ORCAMENTO!$G:$G,$B383),IF(INDEX(ORCAMENTO!$J:$J,$B383)&lt;&gt;"",INDEX(ORCAMENTO!$J:$J,$B383),IF(INDEX(ORCAMENTO!$M:$M,$B383)&lt;&gt;"",INDEX(ORCAMENTO!$M:$M,$B383),IF(INDEX(ORCAMENTO!$P:$P,$B383)&lt;&gt;"",INDEX(ORCAMENTO!$P:$P,$B383),IF(INDEX(ORCAMENTO!$S:$S,$B383)&lt;&gt;"",INDEX(ORCAMENTO!$S:$S,$B383),INDEX(ORCAMENTO!$V:$V,$B383)))))))</f>
        <v/>
      </c>
      <c r="H383" s="312" t="str">
        <f ca="1">IF($B383="","",IF(INDEX(ORCAMENTO!$H:$H,$B383)&lt;&gt;"",INDEX(ORCAMENTO!$H:$H,$B383),IF(INDEX(ORCAMENTO!$K:$K,$B383)&lt;&gt;"",INDEX(ORCAMENTO!$K:$K,$B383),IF(INDEX(ORCAMENTO!$N:$N,$B383)&lt;&gt;"",INDEX(ORCAMENTO!$N:$N,$B383),IF(INDEX(ORCAMENTO!$Q:$Q,$B383)&lt;&gt;"",INDEX(ORCAMENTO!$Q:$Q,$B383),IF(INDEX(ORCAMENTO!$T:$T,$B383)&lt;&gt;"",INDEX(ORCAMENTO!$T:$T,$B383),INDEX(ORCAMENTO!$W:$W,$B383)))))))</f>
        <v/>
      </c>
      <c r="I383" s="255" t="str">
        <f ca="1">IF($B383="","",IF(INDEX(ORCAMENTO!$AI:$AI,$B383)&lt;&gt;"",INDEX(ORCAMENTO!$AI:$AI,$B383),IF(INDEX(ORCAMENTO!$AG:$AG,$B383),"Memorial de cálculo ou anexo obrigatório não informado para item acima do limite.",IF(AND(INDEX(ORCAMENTO!$AC:$AC,$B383),NOT(INDEX(ORCAMENTO!$AE:$AE,$B383))),"Informe pelo menos um ano completo com valor unitário e quantidade.","Pendência identificada automaticamente."))))</f>
        <v/>
      </c>
      <c r="N383" s="255">
        <f t="shared" si="12"/>
        <v>384</v>
      </c>
      <c r="O383" s="255">
        <f ca="1">IF(INDEX(ORCAMENTO!$AI:$AI,$N383)&lt;&gt;"",1,0)</f>
        <v>0</v>
      </c>
      <c r="P383" s="255">
        <f t="shared" ca="1" si="13"/>
        <v>11</v>
      </c>
      <c r="Q383" s="255" t="str">
        <f ca="1">INDEX(ORCAMENTO!$AI:$AI,$N383)</f>
        <v/>
      </c>
    </row>
    <row r="384" spans="2:17" ht="15" customHeight="1" x14ac:dyDescent="0.25">
      <c r="B384" s="255" t="str">
        <f ca="1">IFERROR(INDEX(_AUX_ANALISE!$A$1:$A$2461,MATCH(ROW()-34,_AUX_ANALISE!$C$1:$C$2461,0)),"")</f>
        <v/>
      </c>
      <c r="C384" s="255" t="str">
        <f ca="1">IF($B384="","",INDEX(ORCAMENTO!$B:$B,$B384))</f>
        <v/>
      </c>
      <c r="D384" s="255" t="str">
        <f ca="1">IF($B384="","",INDEX(ORCAMENTO!$E:$E,$B384))</f>
        <v/>
      </c>
      <c r="E384" s="255" t="str">
        <f ca="1">IF($B384="","",INDEX(ORCAMENTO!$D:$D,$B384))</f>
        <v/>
      </c>
      <c r="F384" s="255" t="str">
        <f ca="1">IF($B384="","",TRIM(IF(OR(INDEX(ORCAMENTO!$G:$G,$B384)&lt;&gt;"",INDEX(ORCAMENTO!$H:$H,$B384)&lt;&gt;""),"Ano 1; ","")&amp;IF(OR(INDEX(ORCAMENTO!$J:$J,$B384)&lt;&gt;"",INDEX(ORCAMENTO!$K:$K,$B384)&lt;&gt;""),"Ano 2; ","")&amp;IF(OR(INDEX(ORCAMENTO!$M:$M,$B384)&lt;&gt;"",INDEX(ORCAMENTO!$N:$N,$B384)&lt;&gt;""),"Ano 3; ","")&amp;IF(OR(INDEX(ORCAMENTO!$P:$P,$B384)&lt;&gt;"",INDEX(ORCAMENTO!$Q:$Q,$B384)&lt;&gt;""),"Ano 4; ","")&amp;IF(OR(INDEX(ORCAMENTO!$S:$S,$B384)&lt;&gt;"",INDEX(ORCAMENTO!$T:$T,$B384)&lt;&gt;""),"Ano 5; ","")&amp;IF(OR(INDEX(ORCAMENTO!$V:$V,$B384)&lt;&gt;"",INDEX(ORCAMENTO!$W:$W,$B384)&lt;&gt;""),"Ano 6; ","")))</f>
        <v/>
      </c>
      <c r="G384" s="311" t="str">
        <f ca="1">IF($B384="","",IF(INDEX(ORCAMENTO!$G:$G,$B384)&lt;&gt;"",INDEX(ORCAMENTO!$G:$G,$B384),IF(INDEX(ORCAMENTO!$J:$J,$B384)&lt;&gt;"",INDEX(ORCAMENTO!$J:$J,$B384),IF(INDEX(ORCAMENTO!$M:$M,$B384)&lt;&gt;"",INDEX(ORCAMENTO!$M:$M,$B384),IF(INDEX(ORCAMENTO!$P:$P,$B384)&lt;&gt;"",INDEX(ORCAMENTO!$P:$P,$B384),IF(INDEX(ORCAMENTO!$S:$S,$B384)&lt;&gt;"",INDEX(ORCAMENTO!$S:$S,$B384),INDEX(ORCAMENTO!$V:$V,$B384)))))))</f>
        <v/>
      </c>
      <c r="H384" s="312" t="str">
        <f ca="1">IF($B384="","",IF(INDEX(ORCAMENTO!$H:$H,$B384)&lt;&gt;"",INDEX(ORCAMENTO!$H:$H,$B384),IF(INDEX(ORCAMENTO!$K:$K,$B384)&lt;&gt;"",INDEX(ORCAMENTO!$K:$K,$B384),IF(INDEX(ORCAMENTO!$N:$N,$B384)&lt;&gt;"",INDEX(ORCAMENTO!$N:$N,$B384),IF(INDEX(ORCAMENTO!$Q:$Q,$B384)&lt;&gt;"",INDEX(ORCAMENTO!$Q:$Q,$B384),IF(INDEX(ORCAMENTO!$T:$T,$B384)&lt;&gt;"",INDEX(ORCAMENTO!$T:$T,$B384),INDEX(ORCAMENTO!$W:$W,$B384)))))))</f>
        <v/>
      </c>
      <c r="I384" s="255" t="str">
        <f ca="1">IF($B384="","",IF(INDEX(ORCAMENTO!$AI:$AI,$B384)&lt;&gt;"",INDEX(ORCAMENTO!$AI:$AI,$B384),IF(INDEX(ORCAMENTO!$AG:$AG,$B384),"Memorial de cálculo ou anexo obrigatório não informado para item acima do limite.",IF(AND(INDEX(ORCAMENTO!$AC:$AC,$B384),NOT(INDEX(ORCAMENTO!$AE:$AE,$B384))),"Informe pelo menos um ano completo com valor unitário e quantidade.","Pendência identificada automaticamente."))))</f>
        <v/>
      </c>
      <c r="N384" s="255">
        <f t="shared" si="12"/>
        <v>385</v>
      </c>
      <c r="O384" s="255">
        <f ca="1">IF(INDEX(ORCAMENTO!$AI:$AI,$N384)&lt;&gt;"",1,0)</f>
        <v>0</v>
      </c>
      <c r="P384" s="255">
        <f t="shared" ca="1" si="13"/>
        <v>11</v>
      </c>
      <c r="Q384" s="255" t="str">
        <f ca="1">INDEX(ORCAMENTO!$AI:$AI,$N384)</f>
        <v/>
      </c>
    </row>
    <row r="385" spans="2:17" ht="15" customHeight="1" x14ac:dyDescent="0.25">
      <c r="B385" s="255" t="str">
        <f ca="1">IFERROR(INDEX(_AUX_ANALISE!$A$1:$A$2461,MATCH(ROW()-34,_AUX_ANALISE!$C$1:$C$2461,0)),"")</f>
        <v/>
      </c>
      <c r="C385" s="255" t="str">
        <f ca="1">IF($B385="","",INDEX(ORCAMENTO!$B:$B,$B385))</f>
        <v/>
      </c>
      <c r="D385" s="255" t="str">
        <f ca="1">IF($B385="","",INDEX(ORCAMENTO!$E:$E,$B385))</f>
        <v/>
      </c>
      <c r="E385" s="255" t="str">
        <f ca="1">IF($B385="","",INDEX(ORCAMENTO!$D:$D,$B385))</f>
        <v/>
      </c>
      <c r="F385" s="255" t="str">
        <f ca="1">IF($B385="","",TRIM(IF(OR(INDEX(ORCAMENTO!$G:$G,$B385)&lt;&gt;"",INDEX(ORCAMENTO!$H:$H,$B385)&lt;&gt;""),"Ano 1; ","")&amp;IF(OR(INDEX(ORCAMENTO!$J:$J,$B385)&lt;&gt;"",INDEX(ORCAMENTO!$K:$K,$B385)&lt;&gt;""),"Ano 2; ","")&amp;IF(OR(INDEX(ORCAMENTO!$M:$M,$B385)&lt;&gt;"",INDEX(ORCAMENTO!$N:$N,$B385)&lt;&gt;""),"Ano 3; ","")&amp;IF(OR(INDEX(ORCAMENTO!$P:$P,$B385)&lt;&gt;"",INDEX(ORCAMENTO!$Q:$Q,$B385)&lt;&gt;""),"Ano 4; ","")&amp;IF(OR(INDEX(ORCAMENTO!$S:$S,$B385)&lt;&gt;"",INDEX(ORCAMENTO!$T:$T,$B385)&lt;&gt;""),"Ano 5; ","")&amp;IF(OR(INDEX(ORCAMENTO!$V:$V,$B385)&lt;&gt;"",INDEX(ORCAMENTO!$W:$W,$B385)&lt;&gt;""),"Ano 6; ","")))</f>
        <v/>
      </c>
      <c r="G385" s="311" t="str">
        <f ca="1">IF($B385="","",IF(INDEX(ORCAMENTO!$G:$G,$B385)&lt;&gt;"",INDEX(ORCAMENTO!$G:$G,$B385),IF(INDEX(ORCAMENTO!$J:$J,$B385)&lt;&gt;"",INDEX(ORCAMENTO!$J:$J,$B385),IF(INDEX(ORCAMENTO!$M:$M,$B385)&lt;&gt;"",INDEX(ORCAMENTO!$M:$M,$B385),IF(INDEX(ORCAMENTO!$P:$P,$B385)&lt;&gt;"",INDEX(ORCAMENTO!$P:$P,$B385),IF(INDEX(ORCAMENTO!$S:$S,$B385)&lt;&gt;"",INDEX(ORCAMENTO!$S:$S,$B385),INDEX(ORCAMENTO!$V:$V,$B385)))))))</f>
        <v/>
      </c>
      <c r="H385" s="312" t="str">
        <f ca="1">IF($B385="","",IF(INDEX(ORCAMENTO!$H:$H,$B385)&lt;&gt;"",INDEX(ORCAMENTO!$H:$H,$B385),IF(INDEX(ORCAMENTO!$K:$K,$B385)&lt;&gt;"",INDEX(ORCAMENTO!$K:$K,$B385),IF(INDEX(ORCAMENTO!$N:$N,$B385)&lt;&gt;"",INDEX(ORCAMENTO!$N:$N,$B385),IF(INDEX(ORCAMENTO!$Q:$Q,$B385)&lt;&gt;"",INDEX(ORCAMENTO!$Q:$Q,$B385),IF(INDEX(ORCAMENTO!$T:$T,$B385)&lt;&gt;"",INDEX(ORCAMENTO!$T:$T,$B385),INDEX(ORCAMENTO!$W:$W,$B385)))))))</f>
        <v/>
      </c>
      <c r="I385" s="255" t="str">
        <f ca="1">IF($B385="","",IF(INDEX(ORCAMENTO!$AI:$AI,$B385)&lt;&gt;"",INDEX(ORCAMENTO!$AI:$AI,$B385),IF(INDEX(ORCAMENTO!$AG:$AG,$B385),"Memorial de cálculo ou anexo obrigatório não informado para item acima do limite.",IF(AND(INDEX(ORCAMENTO!$AC:$AC,$B385),NOT(INDEX(ORCAMENTO!$AE:$AE,$B385))),"Informe pelo menos um ano completo com valor unitário e quantidade.","Pendência identificada automaticamente."))))</f>
        <v/>
      </c>
      <c r="N385" s="255">
        <f t="shared" si="12"/>
        <v>386</v>
      </c>
      <c r="O385" s="255">
        <f ca="1">IF(INDEX(ORCAMENTO!$AI:$AI,$N385)&lt;&gt;"",1,0)</f>
        <v>0</v>
      </c>
      <c r="P385" s="255">
        <f t="shared" ca="1" si="13"/>
        <v>11</v>
      </c>
      <c r="Q385" s="255" t="str">
        <f ca="1">INDEX(ORCAMENTO!$AI:$AI,$N385)</f>
        <v/>
      </c>
    </row>
    <row r="386" spans="2:17" ht="15" customHeight="1" x14ac:dyDescent="0.25">
      <c r="B386" s="255" t="str">
        <f ca="1">IFERROR(INDEX(_AUX_ANALISE!$A$1:$A$2461,MATCH(ROW()-34,_AUX_ANALISE!$C$1:$C$2461,0)),"")</f>
        <v/>
      </c>
      <c r="C386" s="255" t="str">
        <f ca="1">IF($B386="","",INDEX(ORCAMENTO!$B:$B,$B386))</f>
        <v/>
      </c>
      <c r="D386" s="255" t="str">
        <f ca="1">IF($B386="","",INDEX(ORCAMENTO!$E:$E,$B386))</f>
        <v/>
      </c>
      <c r="E386" s="255" t="str">
        <f ca="1">IF($B386="","",INDEX(ORCAMENTO!$D:$D,$B386))</f>
        <v/>
      </c>
      <c r="F386" s="255" t="str">
        <f ca="1">IF($B386="","",TRIM(IF(OR(INDEX(ORCAMENTO!$G:$G,$B386)&lt;&gt;"",INDEX(ORCAMENTO!$H:$H,$B386)&lt;&gt;""),"Ano 1; ","")&amp;IF(OR(INDEX(ORCAMENTO!$J:$J,$B386)&lt;&gt;"",INDEX(ORCAMENTO!$K:$K,$B386)&lt;&gt;""),"Ano 2; ","")&amp;IF(OR(INDEX(ORCAMENTO!$M:$M,$B386)&lt;&gt;"",INDEX(ORCAMENTO!$N:$N,$B386)&lt;&gt;""),"Ano 3; ","")&amp;IF(OR(INDEX(ORCAMENTO!$P:$P,$B386)&lt;&gt;"",INDEX(ORCAMENTO!$Q:$Q,$B386)&lt;&gt;""),"Ano 4; ","")&amp;IF(OR(INDEX(ORCAMENTO!$S:$S,$B386)&lt;&gt;"",INDEX(ORCAMENTO!$T:$T,$B386)&lt;&gt;""),"Ano 5; ","")&amp;IF(OR(INDEX(ORCAMENTO!$V:$V,$B386)&lt;&gt;"",INDEX(ORCAMENTO!$W:$W,$B386)&lt;&gt;""),"Ano 6; ","")))</f>
        <v/>
      </c>
      <c r="G386" s="311" t="str">
        <f ca="1">IF($B386="","",IF(INDEX(ORCAMENTO!$G:$G,$B386)&lt;&gt;"",INDEX(ORCAMENTO!$G:$G,$B386),IF(INDEX(ORCAMENTO!$J:$J,$B386)&lt;&gt;"",INDEX(ORCAMENTO!$J:$J,$B386),IF(INDEX(ORCAMENTO!$M:$M,$B386)&lt;&gt;"",INDEX(ORCAMENTO!$M:$M,$B386),IF(INDEX(ORCAMENTO!$P:$P,$B386)&lt;&gt;"",INDEX(ORCAMENTO!$P:$P,$B386),IF(INDEX(ORCAMENTO!$S:$S,$B386)&lt;&gt;"",INDEX(ORCAMENTO!$S:$S,$B386),INDEX(ORCAMENTO!$V:$V,$B386)))))))</f>
        <v/>
      </c>
      <c r="H386" s="312" t="str">
        <f ca="1">IF($B386="","",IF(INDEX(ORCAMENTO!$H:$H,$B386)&lt;&gt;"",INDEX(ORCAMENTO!$H:$H,$B386),IF(INDEX(ORCAMENTO!$K:$K,$B386)&lt;&gt;"",INDEX(ORCAMENTO!$K:$K,$B386),IF(INDEX(ORCAMENTO!$N:$N,$B386)&lt;&gt;"",INDEX(ORCAMENTO!$N:$N,$B386),IF(INDEX(ORCAMENTO!$Q:$Q,$B386)&lt;&gt;"",INDEX(ORCAMENTO!$Q:$Q,$B386),IF(INDEX(ORCAMENTO!$T:$T,$B386)&lt;&gt;"",INDEX(ORCAMENTO!$T:$T,$B386),INDEX(ORCAMENTO!$W:$W,$B386)))))))</f>
        <v/>
      </c>
      <c r="I386" s="255" t="str">
        <f ca="1">IF($B386="","",IF(INDEX(ORCAMENTO!$AI:$AI,$B386)&lt;&gt;"",INDEX(ORCAMENTO!$AI:$AI,$B386),IF(INDEX(ORCAMENTO!$AG:$AG,$B386),"Memorial de cálculo ou anexo obrigatório não informado para item acima do limite.",IF(AND(INDEX(ORCAMENTO!$AC:$AC,$B386),NOT(INDEX(ORCAMENTO!$AE:$AE,$B386))),"Informe pelo menos um ano completo com valor unitário e quantidade.","Pendência identificada automaticamente."))))</f>
        <v/>
      </c>
      <c r="N386" s="255">
        <f t="shared" si="12"/>
        <v>387</v>
      </c>
      <c r="O386" s="255">
        <f ca="1">IF(INDEX(ORCAMENTO!$AI:$AI,$N386)&lt;&gt;"",1,0)</f>
        <v>0</v>
      </c>
      <c r="P386" s="255">
        <f t="shared" ca="1" si="13"/>
        <v>11</v>
      </c>
      <c r="Q386" s="255" t="str">
        <f ca="1">INDEX(ORCAMENTO!$AI:$AI,$N386)</f>
        <v/>
      </c>
    </row>
    <row r="387" spans="2:17" ht="15" customHeight="1" x14ac:dyDescent="0.25">
      <c r="B387" s="255" t="str">
        <f ca="1">IFERROR(INDEX(_AUX_ANALISE!$A$1:$A$2461,MATCH(ROW()-34,_AUX_ANALISE!$C$1:$C$2461,0)),"")</f>
        <v/>
      </c>
      <c r="C387" s="255" t="str">
        <f ca="1">IF($B387="","",INDEX(ORCAMENTO!$B:$B,$B387))</f>
        <v/>
      </c>
      <c r="D387" s="255" t="str">
        <f ca="1">IF($B387="","",INDEX(ORCAMENTO!$E:$E,$B387))</f>
        <v/>
      </c>
      <c r="E387" s="255" t="str">
        <f ca="1">IF($B387="","",INDEX(ORCAMENTO!$D:$D,$B387))</f>
        <v/>
      </c>
      <c r="F387" s="255" t="str">
        <f ca="1">IF($B387="","",TRIM(IF(OR(INDEX(ORCAMENTO!$G:$G,$B387)&lt;&gt;"",INDEX(ORCAMENTO!$H:$H,$B387)&lt;&gt;""),"Ano 1; ","")&amp;IF(OR(INDEX(ORCAMENTO!$J:$J,$B387)&lt;&gt;"",INDEX(ORCAMENTO!$K:$K,$B387)&lt;&gt;""),"Ano 2; ","")&amp;IF(OR(INDEX(ORCAMENTO!$M:$M,$B387)&lt;&gt;"",INDEX(ORCAMENTO!$N:$N,$B387)&lt;&gt;""),"Ano 3; ","")&amp;IF(OR(INDEX(ORCAMENTO!$P:$P,$B387)&lt;&gt;"",INDEX(ORCAMENTO!$Q:$Q,$B387)&lt;&gt;""),"Ano 4; ","")&amp;IF(OR(INDEX(ORCAMENTO!$S:$S,$B387)&lt;&gt;"",INDEX(ORCAMENTO!$T:$T,$B387)&lt;&gt;""),"Ano 5; ","")&amp;IF(OR(INDEX(ORCAMENTO!$V:$V,$B387)&lt;&gt;"",INDEX(ORCAMENTO!$W:$W,$B387)&lt;&gt;""),"Ano 6; ","")))</f>
        <v/>
      </c>
      <c r="G387" s="311" t="str">
        <f ca="1">IF($B387="","",IF(INDEX(ORCAMENTO!$G:$G,$B387)&lt;&gt;"",INDEX(ORCAMENTO!$G:$G,$B387),IF(INDEX(ORCAMENTO!$J:$J,$B387)&lt;&gt;"",INDEX(ORCAMENTO!$J:$J,$B387),IF(INDEX(ORCAMENTO!$M:$M,$B387)&lt;&gt;"",INDEX(ORCAMENTO!$M:$M,$B387),IF(INDEX(ORCAMENTO!$P:$P,$B387)&lt;&gt;"",INDEX(ORCAMENTO!$P:$P,$B387),IF(INDEX(ORCAMENTO!$S:$S,$B387)&lt;&gt;"",INDEX(ORCAMENTO!$S:$S,$B387),INDEX(ORCAMENTO!$V:$V,$B387)))))))</f>
        <v/>
      </c>
      <c r="H387" s="312" t="str">
        <f ca="1">IF($B387="","",IF(INDEX(ORCAMENTO!$H:$H,$B387)&lt;&gt;"",INDEX(ORCAMENTO!$H:$H,$B387),IF(INDEX(ORCAMENTO!$K:$K,$B387)&lt;&gt;"",INDEX(ORCAMENTO!$K:$K,$B387),IF(INDEX(ORCAMENTO!$N:$N,$B387)&lt;&gt;"",INDEX(ORCAMENTO!$N:$N,$B387),IF(INDEX(ORCAMENTO!$Q:$Q,$B387)&lt;&gt;"",INDEX(ORCAMENTO!$Q:$Q,$B387),IF(INDEX(ORCAMENTO!$T:$T,$B387)&lt;&gt;"",INDEX(ORCAMENTO!$T:$T,$B387),INDEX(ORCAMENTO!$W:$W,$B387)))))))</f>
        <v/>
      </c>
      <c r="I387" s="255" t="str">
        <f ca="1">IF($B387="","",IF(INDEX(ORCAMENTO!$AI:$AI,$B387)&lt;&gt;"",INDEX(ORCAMENTO!$AI:$AI,$B387),IF(INDEX(ORCAMENTO!$AG:$AG,$B387),"Memorial de cálculo ou anexo obrigatório não informado para item acima do limite.",IF(AND(INDEX(ORCAMENTO!$AC:$AC,$B387),NOT(INDEX(ORCAMENTO!$AE:$AE,$B387))),"Informe pelo menos um ano completo com valor unitário e quantidade.","Pendência identificada automaticamente."))))</f>
        <v/>
      </c>
      <c r="N387" s="255">
        <f t="shared" si="12"/>
        <v>388</v>
      </c>
      <c r="O387" s="255">
        <f ca="1">IF(INDEX(ORCAMENTO!$AI:$AI,$N387)&lt;&gt;"",1,0)</f>
        <v>0</v>
      </c>
      <c r="P387" s="255">
        <f t="shared" ca="1" si="13"/>
        <v>11</v>
      </c>
      <c r="Q387" s="255" t="str">
        <f ca="1">INDEX(ORCAMENTO!$AI:$AI,$N387)</f>
        <v/>
      </c>
    </row>
    <row r="388" spans="2:17" ht="15" customHeight="1" x14ac:dyDescent="0.25">
      <c r="B388" s="255" t="str">
        <f ca="1">IFERROR(INDEX(_AUX_ANALISE!$A$1:$A$2461,MATCH(ROW()-34,_AUX_ANALISE!$C$1:$C$2461,0)),"")</f>
        <v/>
      </c>
      <c r="C388" s="255" t="str">
        <f ca="1">IF($B388="","",INDEX(ORCAMENTO!$B:$B,$B388))</f>
        <v/>
      </c>
      <c r="D388" s="255" t="str">
        <f ca="1">IF($B388="","",INDEX(ORCAMENTO!$E:$E,$B388))</f>
        <v/>
      </c>
      <c r="E388" s="255" t="str">
        <f ca="1">IF($B388="","",INDEX(ORCAMENTO!$D:$D,$B388))</f>
        <v/>
      </c>
      <c r="F388" s="255" t="str">
        <f ca="1">IF($B388="","",TRIM(IF(OR(INDEX(ORCAMENTO!$G:$G,$B388)&lt;&gt;"",INDEX(ORCAMENTO!$H:$H,$B388)&lt;&gt;""),"Ano 1; ","")&amp;IF(OR(INDEX(ORCAMENTO!$J:$J,$B388)&lt;&gt;"",INDEX(ORCAMENTO!$K:$K,$B388)&lt;&gt;""),"Ano 2; ","")&amp;IF(OR(INDEX(ORCAMENTO!$M:$M,$B388)&lt;&gt;"",INDEX(ORCAMENTO!$N:$N,$B388)&lt;&gt;""),"Ano 3; ","")&amp;IF(OR(INDEX(ORCAMENTO!$P:$P,$B388)&lt;&gt;"",INDEX(ORCAMENTO!$Q:$Q,$B388)&lt;&gt;""),"Ano 4; ","")&amp;IF(OR(INDEX(ORCAMENTO!$S:$S,$B388)&lt;&gt;"",INDEX(ORCAMENTO!$T:$T,$B388)&lt;&gt;""),"Ano 5; ","")&amp;IF(OR(INDEX(ORCAMENTO!$V:$V,$B388)&lt;&gt;"",INDEX(ORCAMENTO!$W:$W,$B388)&lt;&gt;""),"Ano 6; ","")))</f>
        <v/>
      </c>
      <c r="G388" s="311" t="str">
        <f ca="1">IF($B388="","",IF(INDEX(ORCAMENTO!$G:$G,$B388)&lt;&gt;"",INDEX(ORCAMENTO!$G:$G,$B388),IF(INDEX(ORCAMENTO!$J:$J,$B388)&lt;&gt;"",INDEX(ORCAMENTO!$J:$J,$B388),IF(INDEX(ORCAMENTO!$M:$M,$B388)&lt;&gt;"",INDEX(ORCAMENTO!$M:$M,$B388),IF(INDEX(ORCAMENTO!$P:$P,$B388)&lt;&gt;"",INDEX(ORCAMENTO!$P:$P,$B388),IF(INDEX(ORCAMENTO!$S:$S,$B388)&lt;&gt;"",INDEX(ORCAMENTO!$S:$S,$B388),INDEX(ORCAMENTO!$V:$V,$B388)))))))</f>
        <v/>
      </c>
      <c r="H388" s="312" t="str">
        <f ca="1">IF($B388="","",IF(INDEX(ORCAMENTO!$H:$H,$B388)&lt;&gt;"",INDEX(ORCAMENTO!$H:$H,$B388),IF(INDEX(ORCAMENTO!$K:$K,$B388)&lt;&gt;"",INDEX(ORCAMENTO!$K:$K,$B388),IF(INDEX(ORCAMENTO!$N:$N,$B388)&lt;&gt;"",INDEX(ORCAMENTO!$N:$N,$B388),IF(INDEX(ORCAMENTO!$Q:$Q,$B388)&lt;&gt;"",INDEX(ORCAMENTO!$Q:$Q,$B388),IF(INDEX(ORCAMENTO!$T:$T,$B388)&lt;&gt;"",INDEX(ORCAMENTO!$T:$T,$B388),INDEX(ORCAMENTO!$W:$W,$B388)))))))</f>
        <v/>
      </c>
      <c r="I388" s="255" t="str">
        <f ca="1">IF($B388="","",IF(INDEX(ORCAMENTO!$AI:$AI,$B388)&lt;&gt;"",INDEX(ORCAMENTO!$AI:$AI,$B388),IF(INDEX(ORCAMENTO!$AG:$AG,$B388),"Memorial de cálculo ou anexo obrigatório não informado para item acima do limite.",IF(AND(INDEX(ORCAMENTO!$AC:$AC,$B388),NOT(INDEX(ORCAMENTO!$AE:$AE,$B388))),"Informe pelo menos um ano completo com valor unitário e quantidade.","Pendência identificada automaticamente."))))</f>
        <v/>
      </c>
      <c r="N388" s="255">
        <f t="shared" si="12"/>
        <v>389</v>
      </c>
      <c r="O388" s="255">
        <f ca="1">IF(INDEX(ORCAMENTO!$AI:$AI,$N388)&lt;&gt;"",1,0)</f>
        <v>0</v>
      </c>
      <c r="P388" s="255">
        <f t="shared" ca="1" si="13"/>
        <v>11</v>
      </c>
      <c r="Q388" s="255" t="str">
        <f ca="1">INDEX(ORCAMENTO!$AI:$AI,$N388)</f>
        <v/>
      </c>
    </row>
    <row r="389" spans="2:17" ht="15" customHeight="1" x14ac:dyDescent="0.25">
      <c r="B389" s="255" t="str">
        <f ca="1">IFERROR(INDEX(_AUX_ANALISE!$A$1:$A$2461,MATCH(ROW()-34,_AUX_ANALISE!$C$1:$C$2461,0)),"")</f>
        <v/>
      </c>
      <c r="C389" s="255" t="str">
        <f ca="1">IF($B389="","",INDEX(ORCAMENTO!$B:$B,$B389))</f>
        <v/>
      </c>
      <c r="D389" s="255" t="str">
        <f ca="1">IF($B389="","",INDEX(ORCAMENTO!$E:$E,$B389))</f>
        <v/>
      </c>
      <c r="E389" s="255" t="str">
        <f ca="1">IF($B389="","",INDEX(ORCAMENTO!$D:$D,$B389))</f>
        <v/>
      </c>
      <c r="F389" s="255" t="str">
        <f ca="1">IF($B389="","",TRIM(IF(OR(INDEX(ORCAMENTO!$G:$G,$B389)&lt;&gt;"",INDEX(ORCAMENTO!$H:$H,$B389)&lt;&gt;""),"Ano 1; ","")&amp;IF(OR(INDEX(ORCAMENTO!$J:$J,$B389)&lt;&gt;"",INDEX(ORCAMENTO!$K:$K,$B389)&lt;&gt;""),"Ano 2; ","")&amp;IF(OR(INDEX(ORCAMENTO!$M:$M,$B389)&lt;&gt;"",INDEX(ORCAMENTO!$N:$N,$B389)&lt;&gt;""),"Ano 3; ","")&amp;IF(OR(INDEX(ORCAMENTO!$P:$P,$B389)&lt;&gt;"",INDEX(ORCAMENTO!$Q:$Q,$B389)&lt;&gt;""),"Ano 4; ","")&amp;IF(OR(INDEX(ORCAMENTO!$S:$S,$B389)&lt;&gt;"",INDEX(ORCAMENTO!$T:$T,$B389)&lt;&gt;""),"Ano 5; ","")&amp;IF(OR(INDEX(ORCAMENTO!$V:$V,$B389)&lt;&gt;"",INDEX(ORCAMENTO!$W:$W,$B389)&lt;&gt;""),"Ano 6; ","")))</f>
        <v/>
      </c>
      <c r="G389" s="311" t="str">
        <f ca="1">IF($B389="","",IF(INDEX(ORCAMENTO!$G:$G,$B389)&lt;&gt;"",INDEX(ORCAMENTO!$G:$G,$B389),IF(INDEX(ORCAMENTO!$J:$J,$B389)&lt;&gt;"",INDEX(ORCAMENTO!$J:$J,$B389),IF(INDEX(ORCAMENTO!$M:$M,$B389)&lt;&gt;"",INDEX(ORCAMENTO!$M:$M,$B389),IF(INDEX(ORCAMENTO!$P:$P,$B389)&lt;&gt;"",INDEX(ORCAMENTO!$P:$P,$B389),IF(INDEX(ORCAMENTO!$S:$S,$B389)&lt;&gt;"",INDEX(ORCAMENTO!$S:$S,$B389),INDEX(ORCAMENTO!$V:$V,$B389)))))))</f>
        <v/>
      </c>
      <c r="H389" s="312" t="str">
        <f ca="1">IF($B389="","",IF(INDEX(ORCAMENTO!$H:$H,$B389)&lt;&gt;"",INDEX(ORCAMENTO!$H:$H,$B389),IF(INDEX(ORCAMENTO!$K:$K,$B389)&lt;&gt;"",INDEX(ORCAMENTO!$K:$K,$B389),IF(INDEX(ORCAMENTO!$N:$N,$B389)&lt;&gt;"",INDEX(ORCAMENTO!$N:$N,$B389),IF(INDEX(ORCAMENTO!$Q:$Q,$B389)&lt;&gt;"",INDEX(ORCAMENTO!$Q:$Q,$B389),IF(INDEX(ORCAMENTO!$T:$T,$B389)&lt;&gt;"",INDEX(ORCAMENTO!$T:$T,$B389),INDEX(ORCAMENTO!$W:$W,$B389)))))))</f>
        <v/>
      </c>
      <c r="I389" s="255" t="str">
        <f ca="1">IF($B389="","",IF(INDEX(ORCAMENTO!$AI:$AI,$B389)&lt;&gt;"",INDEX(ORCAMENTO!$AI:$AI,$B389),IF(INDEX(ORCAMENTO!$AG:$AG,$B389),"Memorial de cálculo ou anexo obrigatório não informado para item acima do limite.",IF(AND(INDEX(ORCAMENTO!$AC:$AC,$B389),NOT(INDEX(ORCAMENTO!$AE:$AE,$B389))),"Informe pelo menos um ano completo com valor unitário e quantidade.","Pendência identificada automaticamente."))))</f>
        <v/>
      </c>
      <c r="N389" s="255">
        <f t="shared" si="12"/>
        <v>390</v>
      </c>
      <c r="O389" s="255">
        <f ca="1">IF(INDEX(ORCAMENTO!$AI:$AI,$N389)&lt;&gt;"",1,0)</f>
        <v>0</v>
      </c>
      <c r="P389" s="255">
        <f t="shared" ca="1" si="13"/>
        <v>11</v>
      </c>
      <c r="Q389" s="255" t="str">
        <f ca="1">INDEX(ORCAMENTO!$AI:$AI,$N389)</f>
        <v/>
      </c>
    </row>
    <row r="390" spans="2:17" ht="15" customHeight="1" x14ac:dyDescent="0.25">
      <c r="B390" s="255" t="str">
        <f ca="1">IFERROR(INDEX(_AUX_ANALISE!$A$1:$A$2461,MATCH(ROW()-34,_AUX_ANALISE!$C$1:$C$2461,0)),"")</f>
        <v/>
      </c>
      <c r="C390" s="255" t="str">
        <f ca="1">IF($B390="","",INDEX(ORCAMENTO!$B:$B,$B390))</f>
        <v/>
      </c>
      <c r="D390" s="255" t="str">
        <f ca="1">IF($B390="","",INDEX(ORCAMENTO!$E:$E,$B390))</f>
        <v/>
      </c>
      <c r="E390" s="255" t="str">
        <f ca="1">IF($B390="","",INDEX(ORCAMENTO!$D:$D,$B390))</f>
        <v/>
      </c>
      <c r="F390" s="255" t="str">
        <f ca="1">IF($B390="","",TRIM(IF(OR(INDEX(ORCAMENTO!$G:$G,$B390)&lt;&gt;"",INDEX(ORCAMENTO!$H:$H,$B390)&lt;&gt;""),"Ano 1; ","")&amp;IF(OR(INDEX(ORCAMENTO!$J:$J,$B390)&lt;&gt;"",INDEX(ORCAMENTO!$K:$K,$B390)&lt;&gt;""),"Ano 2; ","")&amp;IF(OR(INDEX(ORCAMENTO!$M:$M,$B390)&lt;&gt;"",INDEX(ORCAMENTO!$N:$N,$B390)&lt;&gt;""),"Ano 3; ","")&amp;IF(OR(INDEX(ORCAMENTO!$P:$P,$B390)&lt;&gt;"",INDEX(ORCAMENTO!$Q:$Q,$B390)&lt;&gt;""),"Ano 4; ","")&amp;IF(OR(INDEX(ORCAMENTO!$S:$S,$B390)&lt;&gt;"",INDEX(ORCAMENTO!$T:$T,$B390)&lt;&gt;""),"Ano 5; ","")&amp;IF(OR(INDEX(ORCAMENTO!$V:$V,$B390)&lt;&gt;"",INDEX(ORCAMENTO!$W:$W,$B390)&lt;&gt;""),"Ano 6; ","")))</f>
        <v/>
      </c>
      <c r="G390" s="311" t="str">
        <f ca="1">IF($B390="","",IF(INDEX(ORCAMENTO!$G:$G,$B390)&lt;&gt;"",INDEX(ORCAMENTO!$G:$G,$B390),IF(INDEX(ORCAMENTO!$J:$J,$B390)&lt;&gt;"",INDEX(ORCAMENTO!$J:$J,$B390),IF(INDEX(ORCAMENTO!$M:$M,$B390)&lt;&gt;"",INDEX(ORCAMENTO!$M:$M,$B390),IF(INDEX(ORCAMENTO!$P:$P,$B390)&lt;&gt;"",INDEX(ORCAMENTO!$P:$P,$B390),IF(INDEX(ORCAMENTO!$S:$S,$B390)&lt;&gt;"",INDEX(ORCAMENTO!$S:$S,$B390),INDEX(ORCAMENTO!$V:$V,$B390)))))))</f>
        <v/>
      </c>
      <c r="H390" s="312" t="str">
        <f ca="1">IF($B390="","",IF(INDEX(ORCAMENTO!$H:$H,$B390)&lt;&gt;"",INDEX(ORCAMENTO!$H:$H,$B390),IF(INDEX(ORCAMENTO!$K:$K,$B390)&lt;&gt;"",INDEX(ORCAMENTO!$K:$K,$B390),IF(INDEX(ORCAMENTO!$N:$N,$B390)&lt;&gt;"",INDEX(ORCAMENTO!$N:$N,$B390),IF(INDEX(ORCAMENTO!$Q:$Q,$B390)&lt;&gt;"",INDEX(ORCAMENTO!$Q:$Q,$B390),IF(INDEX(ORCAMENTO!$T:$T,$B390)&lt;&gt;"",INDEX(ORCAMENTO!$T:$T,$B390),INDEX(ORCAMENTO!$W:$W,$B390)))))))</f>
        <v/>
      </c>
      <c r="I390" s="255" t="str">
        <f ca="1">IF($B390="","",IF(INDEX(ORCAMENTO!$AI:$AI,$B390)&lt;&gt;"",INDEX(ORCAMENTO!$AI:$AI,$B390),IF(INDEX(ORCAMENTO!$AG:$AG,$B390),"Memorial de cálculo ou anexo obrigatório não informado para item acima do limite.",IF(AND(INDEX(ORCAMENTO!$AC:$AC,$B390),NOT(INDEX(ORCAMENTO!$AE:$AE,$B390))),"Informe pelo menos um ano completo com valor unitário e quantidade.","Pendência identificada automaticamente."))))</f>
        <v/>
      </c>
      <c r="N390" s="255">
        <f t="shared" si="12"/>
        <v>391</v>
      </c>
      <c r="O390" s="255">
        <f ca="1">IF(INDEX(ORCAMENTO!$AI:$AI,$N390)&lt;&gt;"",1,0)</f>
        <v>0</v>
      </c>
      <c r="P390" s="255">
        <f t="shared" ca="1" si="13"/>
        <v>11</v>
      </c>
      <c r="Q390" s="255" t="str">
        <f ca="1">INDEX(ORCAMENTO!$AI:$AI,$N390)</f>
        <v/>
      </c>
    </row>
    <row r="391" spans="2:17" ht="15" customHeight="1" x14ac:dyDescent="0.25">
      <c r="B391" s="255" t="str">
        <f ca="1">IFERROR(INDEX(_AUX_ANALISE!$A$1:$A$2461,MATCH(ROW()-34,_AUX_ANALISE!$C$1:$C$2461,0)),"")</f>
        <v/>
      </c>
      <c r="C391" s="255" t="str">
        <f ca="1">IF($B391="","",INDEX(ORCAMENTO!$B:$B,$B391))</f>
        <v/>
      </c>
      <c r="D391" s="255" t="str">
        <f ca="1">IF($B391="","",INDEX(ORCAMENTO!$E:$E,$B391))</f>
        <v/>
      </c>
      <c r="E391" s="255" t="str">
        <f ca="1">IF($B391="","",INDEX(ORCAMENTO!$D:$D,$B391))</f>
        <v/>
      </c>
      <c r="F391" s="255" t="str">
        <f ca="1">IF($B391="","",TRIM(IF(OR(INDEX(ORCAMENTO!$G:$G,$B391)&lt;&gt;"",INDEX(ORCAMENTO!$H:$H,$B391)&lt;&gt;""),"Ano 1; ","")&amp;IF(OR(INDEX(ORCAMENTO!$J:$J,$B391)&lt;&gt;"",INDEX(ORCAMENTO!$K:$K,$B391)&lt;&gt;""),"Ano 2; ","")&amp;IF(OR(INDEX(ORCAMENTO!$M:$M,$B391)&lt;&gt;"",INDEX(ORCAMENTO!$N:$N,$B391)&lt;&gt;""),"Ano 3; ","")&amp;IF(OR(INDEX(ORCAMENTO!$P:$P,$B391)&lt;&gt;"",INDEX(ORCAMENTO!$Q:$Q,$B391)&lt;&gt;""),"Ano 4; ","")&amp;IF(OR(INDEX(ORCAMENTO!$S:$S,$B391)&lt;&gt;"",INDEX(ORCAMENTO!$T:$T,$B391)&lt;&gt;""),"Ano 5; ","")&amp;IF(OR(INDEX(ORCAMENTO!$V:$V,$B391)&lt;&gt;"",INDEX(ORCAMENTO!$W:$W,$B391)&lt;&gt;""),"Ano 6; ","")))</f>
        <v/>
      </c>
      <c r="G391" s="311" t="str">
        <f ca="1">IF($B391="","",IF(INDEX(ORCAMENTO!$G:$G,$B391)&lt;&gt;"",INDEX(ORCAMENTO!$G:$G,$B391),IF(INDEX(ORCAMENTO!$J:$J,$B391)&lt;&gt;"",INDEX(ORCAMENTO!$J:$J,$B391),IF(INDEX(ORCAMENTO!$M:$M,$B391)&lt;&gt;"",INDEX(ORCAMENTO!$M:$M,$B391),IF(INDEX(ORCAMENTO!$P:$P,$B391)&lt;&gt;"",INDEX(ORCAMENTO!$P:$P,$B391),IF(INDEX(ORCAMENTO!$S:$S,$B391)&lt;&gt;"",INDEX(ORCAMENTO!$S:$S,$B391),INDEX(ORCAMENTO!$V:$V,$B391)))))))</f>
        <v/>
      </c>
      <c r="H391" s="312" t="str">
        <f ca="1">IF($B391="","",IF(INDEX(ORCAMENTO!$H:$H,$B391)&lt;&gt;"",INDEX(ORCAMENTO!$H:$H,$B391),IF(INDEX(ORCAMENTO!$K:$K,$B391)&lt;&gt;"",INDEX(ORCAMENTO!$K:$K,$B391),IF(INDEX(ORCAMENTO!$N:$N,$B391)&lt;&gt;"",INDEX(ORCAMENTO!$N:$N,$B391),IF(INDEX(ORCAMENTO!$Q:$Q,$B391)&lt;&gt;"",INDEX(ORCAMENTO!$Q:$Q,$B391),IF(INDEX(ORCAMENTO!$T:$T,$B391)&lt;&gt;"",INDEX(ORCAMENTO!$T:$T,$B391),INDEX(ORCAMENTO!$W:$W,$B391)))))))</f>
        <v/>
      </c>
      <c r="I391" s="255" t="str">
        <f ca="1">IF($B391="","",IF(INDEX(ORCAMENTO!$AI:$AI,$B391)&lt;&gt;"",INDEX(ORCAMENTO!$AI:$AI,$B391),IF(INDEX(ORCAMENTO!$AG:$AG,$B391),"Memorial de cálculo ou anexo obrigatório não informado para item acima do limite.",IF(AND(INDEX(ORCAMENTO!$AC:$AC,$B391),NOT(INDEX(ORCAMENTO!$AE:$AE,$B391))),"Informe pelo menos um ano completo com valor unitário e quantidade.","Pendência identificada automaticamente."))))</f>
        <v/>
      </c>
      <c r="N391" s="255">
        <f t="shared" si="12"/>
        <v>392</v>
      </c>
      <c r="O391" s="255">
        <f ca="1">IF(INDEX(ORCAMENTO!$AI:$AI,$N391)&lt;&gt;"",1,0)</f>
        <v>0</v>
      </c>
      <c r="P391" s="255">
        <f t="shared" ca="1" si="13"/>
        <v>11</v>
      </c>
      <c r="Q391" s="255" t="str">
        <f ca="1">INDEX(ORCAMENTO!$AI:$AI,$N391)</f>
        <v/>
      </c>
    </row>
    <row r="392" spans="2:17" ht="15" customHeight="1" x14ac:dyDescent="0.25">
      <c r="B392" s="255" t="str">
        <f ca="1">IFERROR(INDEX(_AUX_ANALISE!$A$1:$A$2461,MATCH(ROW()-34,_AUX_ANALISE!$C$1:$C$2461,0)),"")</f>
        <v/>
      </c>
      <c r="C392" s="255" t="str">
        <f ca="1">IF($B392="","",INDEX(ORCAMENTO!$B:$B,$B392))</f>
        <v/>
      </c>
      <c r="D392" s="255" t="str">
        <f ca="1">IF($B392="","",INDEX(ORCAMENTO!$E:$E,$B392))</f>
        <v/>
      </c>
      <c r="E392" s="255" t="str">
        <f ca="1">IF($B392="","",INDEX(ORCAMENTO!$D:$D,$B392))</f>
        <v/>
      </c>
      <c r="F392" s="255" t="str">
        <f ca="1">IF($B392="","",TRIM(IF(OR(INDEX(ORCAMENTO!$G:$G,$B392)&lt;&gt;"",INDEX(ORCAMENTO!$H:$H,$B392)&lt;&gt;""),"Ano 1; ","")&amp;IF(OR(INDEX(ORCAMENTO!$J:$J,$B392)&lt;&gt;"",INDEX(ORCAMENTO!$K:$K,$B392)&lt;&gt;""),"Ano 2; ","")&amp;IF(OR(INDEX(ORCAMENTO!$M:$M,$B392)&lt;&gt;"",INDEX(ORCAMENTO!$N:$N,$B392)&lt;&gt;""),"Ano 3; ","")&amp;IF(OR(INDEX(ORCAMENTO!$P:$P,$B392)&lt;&gt;"",INDEX(ORCAMENTO!$Q:$Q,$B392)&lt;&gt;""),"Ano 4; ","")&amp;IF(OR(INDEX(ORCAMENTO!$S:$S,$B392)&lt;&gt;"",INDEX(ORCAMENTO!$T:$T,$B392)&lt;&gt;""),"Ano 5; ","")&amp;IF(OR(INDEX(ORCAMENTO!$V:$V,$B392)&lt;&gt;"",INDEX(ORCAMENTO!$W:$W,$B392)&lt;&gt;""),"Ano 6; ","")))</f>
        <v/>
      </c>
      <c r="G392" s="311" t="str">
        <f ca="1">IF($B392="","",IF(INDEX(ORCAMENTO!$G:$G,$B392)&lt;&gt;"",INDEX(ORCAMENTO!$G:$G,$B392),IF(INDEX(ORCAMENTO!$J:$J,$B392)&lt;&gt;"",INDEX(ORCAMENTO!$J:$J,$B392),IF(INDEX(ORCAMENTO!$M:$M,$B392)&lt;&gt;"",INDEX(ORCAMENTO!$M:$M,$B392),IF(INDEX(ORCAMENTO!$P:$P,$B392)&lt;&gt;"",INDEX(ORCAMENTO!$P:$P,$B392),IF(INDEX(ORCAMENTO!$S:$S,$B392)&lt;&gt;"",INDEX(ORCAMENTO!$S:$S,$B392),INDEX(ORCAMENTO!$V:$V,$B392)))))))</f>
        <v/>
      </c>
      <c r="H392" s="312" t="str">
        <f ca="1">IF($B392="","",IF(INDEX(ORCAMENTO!$H:$H,$B392)&lt;&gt;"",INDEX(ORCAMENTO!$H:$H,$B392),IF(INDEX(ORCAMENTO!$K:$K,$B392)&lt;&gt;"",INDEX(ORCAMENTO!$K:$K,$B392),IF(INDEX(ORCAMENTO!$N:$N,$B392)&lt;&gt;"",INDEX(ORCAMENTO!$N:$N,$B392),IF(INDEX(ORCAMENTO!$Q:$Q,$B392)&lt;&gt;"",INDEX(ORCAMENTO!$Q:$Q,$B392),IF(INDEX(ORCAMENTO!$T:$T,$B392)&lt;&gt;"",INDEX(ORCAMENTO!$T:$T,$B392),INDEX(ORCAMENTO!$W:$W,$B392)))))))</f>
        <v/>
      </c>
      <c r="I392" s="255" t="str">
        <f ca="1">IF($B392="","",IF(INDEX(ORCAMENTO!$AI:$AI,$B392)&lt;&gt;"",INDEX(ORCAMENTO!$AI:$AI,$B392),IF(INDEX(ORCAMENTO!$AG:$AG,$B392),"Memorial de cálculo ou anexo obrigatório não informado para item acima do limite.",IF(AND(INDEX(ORCAMENTO!$AC:$AC,$B392),NOT(INDEX(ORCAMENTO!$AE:$AE,$B392))),"Informe pelo menos um ano completo com valor unitário e quantidade.","Pendência identificada automaticamente."))))</f>
        <v/>
      </c>
      <c r="N392" s="255">
        <f t="shared" si="12"/>
        <v>393</v>
      </c>
      <c r="O392" s="255">
        <f ca="1">IF(INDEX(ORCAMENTO!$AI:$AI,$N392)&lt;&gt;"",1,0)</f>
        <v>0</v>
      </c>
      <c r="P392" s="255">
        <f t="shared" ca="1" si="13"/>
        <v>11</v>
      </c>
      <c r="Q392" s="255" t="str">
        <f ca="1">INDEX(ORCAMENTO!$AI:$AI,$N392)</f>
        <v/>
      </c>
    </row>
    <row r="393" spans="2:17" ht="15" customHeight="1" x14ac:dyDescent="0.25">
      <c r="B393" s="255" t="str">
        <f ca="1">IFERROR(INDEX(_AUX_ANALISE!$A$1:$A$2461,MATCH(ROW()-34,_AUX_ANALISE!$C$1:$C$2461,0)),"")</f>
        <v/>
      </c>
      <c r="C393" s="255" t="str">
        <f ca="1">IF($B393="","",INDEX(ORCAMENTO!$B:$B,$B393))</f>
        <v/>
      </c>
      <c r="D393" s="255" t="str">
        <f ca="1">IF($B393="","",INDEX(ORCAMENTO!$E:$E,$B393))</f>
        <v/>
      </c>
      <c r="E393" s="255" t="str">
        <f ca="1">IF($B393="","",INDEX(ORCAMENTO!$D:$D,$B393))</f>
        <v/>
      </c>
      <c r="F393" s="255" t="str">
        <f ca="1">IF($B393="","",TRIM(IF(OR(INDEX(ORCAMENTO!$G:$G,$B393)&lt;&gt;"",INDEX(ORCAMENTO!$H:$H,$B393)&lt;&gt;""),"Ano 1; ","")&amp;IF(OR(INDEX(ORCAMENTO!$J:$J,$B393)&lt;&gt;"",INDEX(ORCAMENTO!$K:$K,$B393)&lt;&gt;""),"Ano 2; ","")&amp;IF(OR(INDEX(ORCAMENTO!$M:$M,$B393)&lt;&gt;"",INDEX(ORCAMENTO!$N:$N,$B393)&lt;&gt;""),"Ano 3; ","")&amp;IF(OR(INDEX(ORCAMENTO!$P:$P,$B393)&lt;&gt;"",INDEX(ORCAMENTO!$Q:$Q,$B393)&lt;&gt;""),"Ano 4; ","")&amp;IF(OR(INDEX(ORCAMENTO!$S:$S,$B393)&lt;&gt;"",INDEX(ORCAMENTO!$T:$T,$B393)&lt;&gt;""),"Ano 5; ","")&amp;IF(OR(INDEX(ORCAMENTO!$V:$V,$B393)&lt;&gt;"",INDEX(ORCAMENTO!$W:$W,$B393)&lt;&gt;""),"Ano 6; ","")))</f>
        <v/>
      </c>
      <c r="G393" s="311" t="str">
        <f ca="1">IF($B393="","",IF(INDEX(ORCAMENTO!$G:$G,$B393)&lt;&gt;"",INDEX(ORCAMENTO!$G:$G,$B393),IF(INDEX(ORCAMENTO!$J:$J,$B393)&lt;&gt;"",INDEX(ORCAMENTO!$J:$J,$B393),IF(INDEX(ORCAMENTO!$M:$M,$B393)&lt;&gt;"",INDEX(ORCAMENTO!$M:$M,$B393),IF(INDEX(ORCAMENTO!$P:$P,$B393)&lt;&gt;"",INDEX(ORCAMENTO!$P:$P,$B393),IF(INDEX(ORCAMENTO!$S:$S,$B393)&lt;&gt;"",INDEX(ORCAMENTO!$S:$S,$B393),INDEX(ORCAMENTO!$V:$V,$B393)))))))</f>
        <v/>
      </c>
      <c r="H393" s="312" t="str">
        <f ca="1">IF($B393="","",IF(INDEX(ORCAMENTO!$H:$H,$B393)&lt;&gt;"",INDEX(ORCAMENTO!$H:$H,$B393),IF(INDEX(ORCAMENTO!$K:$K,$B393)&lt;&gt;"",INDEX(ORCAMENTO!$K:$K,$B393),IF(INDEX(ORCAMENTO!$N:$N,$B393)&lt;&gt;"",INDEX(ORCAMENTO!$N:$N,$B393),IF(INDEX(ORCAMENTO!$Q:$Q,$B393)&lt;&gt;"",INDEX(ORCAMENTO!$Q:$Q,$B393),IF(INDEX(ORCAMENTO!$T:$T,$B393)&lt;&gt;"",INDEX(ORCAMENTO!$T:$T,$B393),INDEX(ORCAMENTO!$W:$W,$B393)))))))</f>
        <v/>
      </c>
      <c r="I393" s="255" t="str">
        <f ca="1">IF($B393="","",IF(INDEX(ORCAMENTO!$AI:$AI,$B393)&lt;&gt;"",INDEX(ORCAMENTO!$AI:$AI,$B393),IF(INDEX(ORCAMENTO!$AG:$AG,$B393),"Memorial de cálculo ou anexo obrigatório não informado para item acima do limite.",IF(AND(INDEX(ORCAMENTO!$AC:$AC,$B393),NOT(INDEX(ORCAMENTO!$AE:$AE,$B393))),"Informe pelo menos um ano completo com valor unitário e quantidade.","Pendência identificada automaticamente."))))</f>
        <v/>
      </c>
      <c r="N393" s="255">
        <f t="shared" si="12"/>
        <v>394</v>
      </c>
      <c r="O393" s="255">
        <f ca="1">IF(INDEX(ORCAMENTO!$AI:$AI,$N393)&lt;&gt;"",1,0)</f>
        <v>0</v>
      </c>
      <c r="P393" s="255">
        <f t="shared" ca="1" si="13"/>
        <v>11</v>
      </c>
      <c r="Q393" s="255" t="str">
        <f ca="1">INDEX(ORCAMENTO!$AI:$AI,$N393)</f>
        <v/>
      </c>
    </row>
    <row r="394" spans="2:17" ht="15" customHeight="1" x14ac:dyDescent="0.25">
      <c r="B394" s="255" t="str">
        <f ca="1">IFERROR(INDEX(_AUX_ANALISE!$A$1:$A$2461,MATCH(ROW()-34,_AUX_ANALISE!$C$1:$C$2461,0)),"")</f>
        <v/>
      </c>
      <c r="C394" s="255" t="str">
        <f ca="1">IF($B394="","",INDEX(ORCAMENTO!$B:$B,$B394))</f>
        <v/>
      </c>
      <c r="D394" s="255" t="str">
        <f ca="1">IF($B394="","",INDEX(ORCAMENTO!$E:$E,$B394))</f>
        <v/>
      </c>
      <c r="E394" s="255" t="str">
        <f ca="1">IF($B394="","",INDEX(ORCAMENTO!$D:$D,$B394))</f>
        <v/>
      </c>
      <c r="F394" s="255" t="str">
        <f ca="1">IF($B394="","",TRIM(IF(OR(INDEX(ORCAMENTO!$G:$G,$B394)&lt;&gt;"",INDEX(ORCAMENTO!$H:$H,$B394)&lt;&gt;""),"Ano 1; ","")&amp;IF(OR(INDEX(ORCAMENTO!$J:$J,$B394)&lt;&gt;"",INDEX(ORCAMENTO!$K:$K,$B394)&lt;&gt;""),"Ano 2; ","")&amp;IF(OR(INDEX(ORCAMENTO!$M:$M,$B394)&lt;&gt;"",INDEX(ORCAMENTO!$N:$N,$B394)&lt;&gt;""),"Ano 3; ","")&amp;IF(OR(INDEX(ORCAMENTO!$P:$P,$B394)&lt;&gt;"",INDEX(ORCAMENTO!$Q:$Q,$B394)&lt;&gt;""),"Ano 4; ","")&amp;IF(OR(INDEX(ORCAMENTO!$S:$S,$B394)&lt;&gt;"",INDEX(ORCAMENTO!$T:$T,$B394)&lt;&gt;""),"Ano 5; ","")&amp;IF(OR(INDEX(ORCAMENTO!$V:$V,$B394)&lt;&gt;"",INDEX(ORCAMENTO!$W:$W,$B394)&lt;&gt;""),"Ano 6; ","")))</f>
        <v/>
      </c>
      <c r="G394" s="311" t="str">
        <f ca="1">IF($B394="","",IF(INDEX(ORCAMENTO!$G:$G,$B394)&lt;&gt;"",INDEX(ORCAMENTO!$G:$G,$B394),IF(INDEX(ORCAMENTO!$J:$J,$B394)&lt;&gt;"",INDEX(ORCAMENTO!$J:$J,$B394),IF(INDEX(ORCAMENTO!$M:$M,$B394)&lt;&gt;"",INDEX(ORCAMENTO!$M:$M,$B394),IF(INDEX(ORCAMENTO!$P:$P,$B394)&lt;&gt;"",INDEX(ORCAMENTO!$P:$P,$B394),IF(INDEX(ORCAMENTO!$S:$S,$B394)&lt;&gt;"",INDEX(ORCAMENTO!$S:$S,$B394),INDEX(ORCAMENTO!$V:$V,$B394)))))))</f>
        <v/>
      </c>
      <c r="H394" s="312" t="str">
        <f ca="1">IF($B394="","",IF(INDEX(ORCAMENTO!$H:$H,$B394)&lt;&gt;"",INDEX(ORCAMENTO!$H:$H,$B394),IF(INDEX(ORCAMENTO!$K:$K,$B394)&lt;&gt;"",INDEX(ORCAMENTO!$K:$K,$B394),IF(INDEX(ORCAMENTO!$N:$N,$B394)&lt;&gt;"",INDEX(ORCAMENTO!$N:$N,$B394),IF(INDEX(ORCAMENTO!$Q:$Q,$B394)&lt;&gt;"",INDEX(ORCAMENTO!$Q:$Q,$B394),IF(INDEX(ORCAMENTO!$T:$T,$B394)&lt;&gt;"",INDEX(ORCAMENTO!$T:$T,$B394),INDEX(ORCAMENTO!$W:$W,$B394)))))))</f>
        <v/>
      </c>
      <c r="I394" s="255" t="str">
        <f ca="1">IF($B394="","",IF(INDEX(ORCAMENTO!$AI:$AI,$B394)&lt;&gt;"",INDEX(ORCAMENTO!$AI:$AI,$B394),IF(INDEX(ORCAMENTO!$AG:$AG,$B394),"Memorial de cálculo ou anexo obrigatório não informado para item acima do limite.",IF(AND(INDEX(ORCAMENTO!$AC:$AC,$B394),NOT(INDEX(ORCAMENTO!$AE:$AE,$B394))),"Informe pelo menos um ano completo com valor unitário e quantidade.","Pendência identificada automaticamente."))))</f>
        <v/>
      </c>
      <c r="N394" s="255">
        <f t="shared" si="12"/>
        <v>395</v>
      </c>
      <c r="O394" s="255">
        <f ca="1">IF(INDEX(ORCAMENTO!$AI:$AI,$N394)&lt;&gt;"",1,0)</f>
        <v>0</v>
      </c>
      <c r="P394" s="255">
        <f t="shared" ca="1" si="13"/>
        <v>11</v>
      </c>
      <c r="Q394" s="255" t="str">
        <f ca="1">INDEX(ORCAMENTO!$AI:$AI,$N394)</f>
        <v/>
      </c>
    </row>
    <row r="395" spans="2:17" ht="15" customHeight="1" x14ac:dyDescent="0.25">
      <c r="B395" s="255" t="str">
        <f ca="1">IFERROR(INDEX(_AUX_ANALISE!$A$1:$A$2461,MATCH(ROW()-34,_AUX_ANALISE!$C$1:$C$2461,0)),"")</f>
        <v/>
      </c>
      <c r="C395" s="255" t="str">
        <f ca="1">IF($B395="","",INDEX(ORCAMENTO!$B:$B,$B395))</f>
        <v/>
      </c>
      <c r="D395" s="255" t="str">
        <f ca="1">IF($B395="","",INDEX(ORCAMENTO!$E:$E,$B395))</f>
        <v/>
      </c>
      <c r="E395" s="255" t="str">
        <f ca="1">IF($B395="","",INDEX(ORCAMENTO!$D:$D,$B395))</f>
        <v/>
      </c>
      <c r="F395" s="255" t="str">
        <f ca="1">IF($B395="","",TRIM(IF(OR(INDEX(ORCAMENTO!$G:$G,$B395)&lt;&gt;"",INDEX(ORCAMENTO!$H:$H,$B395)&lt;&gt;""),"Ano 1; ","")&amp;IF(OR(INDEX(ORCAMENTO!$J:$J,$B395)&lt;&gt;"",INDEX(ORCAMENTO!$K:$K,$B395)&lt;&gt;""),"Ano 2; ","")&amp;IF(OR(INDEX(ORCAMENTO!$M:$M,$B395)&lt;&gt;"",INDEX(ORCAMENTO!$N:$N,$B395)&lt;&gt;""),"Ano 3; ","")&amp;IF(OR(INDEX(ORCAMENTO!$P:$P,$B395)&lt;&gt;"",INDEX(ORCAMENTO!$Q:$Q,$B395)&lt;&gt;""),"Ano 4; ","")&amp;IF(OR(INDEX(ORCAMENTO!$S:$S,$B395)&lt;&gt;"",INDEX(ORCAMENTO!$T:$T,$B395)&lt;&gt;""),"Ano 5; ","")&amp;IF(OR(INDEX(ORCAMENTO!$V:$V,$B395)&lt;&gt;"",INDEX(ORCAMENTO!$W:$W,$B395)&lt;&gt;""),"Ano 6; ","")))</f>
        <v/>
      </c>
      <c r="G395" s="311" t="str">
        <f ca="1">IF($B395="","",IF(INDEX(ORCAMENTO!$G:$G,$B395)&lt;&gt;"",INDEX(ORCAMENTO!$G:$G,$B395),IF(INDEX(ORCAMENTO!$J:$J,$B395)&lt;&gt;"",INDEX(ORCAMENTO!$J:$J,$B395),IF(INDEX(ORCAMENTO!$M:$M,$B395)&lt;&gt;"",INDEX(ORCAMENTO!$M:$M,$B395),IF(INDEX(ORCAMENTO!$P:$P,$B395)&lt;&gt;"",INDEX(ORCAMENTO!$P:$P,$B395),IF(INDEX(ORCAMENTO!$S:$S,$B395)&lt;&gt;"",INDEX(ORCAMENTO!$S:$S,$B395),INDEX(ORCAMENTO!$V:$V,$B395)))))))</f>
        <v/>
      </c>
      <c r="H395" s="312" t="str">
        <f ca="1">IF($B395="","",IF(INDEX(ORCAMENTO!$H:$H,$B395)&lt;&gt;"",INDEX(ORCAMENTO!$H:$H,$B395),IF(INDEX(ORCAMENTO!$K:$K,$B395)&lt;&gt;"",INDEX(ORCAMENTO!$K:$K,$B395),IF(INDEX(ORCAMENTO!$N:$N,$B395)&lt;&gt;"",INDEX(ORCAMENTO!$N:$N,$B395),IF(INDEX(ORCAMENTO!$Q:$Q,$B395)&lt;&gt;"",INDEX(ORCAMENTO!$Q:$Q,$B395),IF(INDEX(ORCAMENTO!$T:$T,$B395)&lt;&gt;"",INDEX(ORCAMENTO!$T:$T,$B395),INDEX(ORCAMENTO!$W:$W,$B395)))))))</f>
        <v/>
      </c>
      <c r="I395" s="255" t="str">
        <f ca="1">IF($B395="","",IF(INDEX(ORCAMENTO!$AI:$AI,$B395)&lt;&gt;"",INDEX(ORCAMENTO!$AI:$AI,$B395),IF(INDEX(ORCAMENTO!$AG:$AG,$B395),"Memorial de cálculo ou anexo obrigatório não informado para item acima do limite.",IF(AND(INDEX(ORCAMENTO!$AC:$AC,$B395),NOT(INDEX(ORCAMENTO!$AE:$AE,$B395))),"Informe pelo menos um ano completo com valor unitário e quantidade.","Pendência identificada automaticamente."))))</f>
        <v/>
      </c>
      <c r="N395" s="255">
        <f t="shared" ref="N395:N458" si="14">N394+1</f>
        <v>396</v>
      </c>
      <c r="O395" s="255">
        <f ca="1">IF(INDEX(ORCAMENTO!$AI:$AI,$N395)&lt;&gt;"",1,0)</f>
        <v>0</v>
      </c>
      <c r="P395" s="255">
        <f t="shared" ref="P395:P458" ca="1" si="15">P394+O395</f>
        <v>11</v>
      </c>
      <c r="Q395" s="255" t="str">
        <f ca="1">INDEX(ORCAMENTO!$AI:$AI,$N395)</f>
        <v/>
      </c>
    </row>
    <row r="396" spans="2:17" ht="15" customHeight="1" x14ac:dyDescent="0.25">
      <c r="B396" s="255" t="str">
        <f ca="1">IFERROR(INDEX(_AUX_ANALISE!$A$1:$A$2461,MATCH(ROW()-34,_AUX_ANALISE!$C$1:$C$2461,0)),"")</f>
        <v/>
      </c>
      <c r="C396" s="255" t="str">
        <f ca="1">IF($B396="","",INDEX(ORCAMENTO!$B:$B,$B396))</f>
        <v/>
      </c>
      <c r="D396" s="255" t="str">
        <f ca="1">IF($B396="","",INDEX(ORCAMENTO!$E:$E,$B396))</f>
        <v/>
      </c>
      <c r="E396" s="255" t="str">
        <f ca="1">IF($B396="","",INDEX(ORCAMENTO!$D:$D,$B396))</f>
        <v/>
      </c>
      <c r="F396" s="255" t="str">
        <f ca="1">IF($B396="","",TRIM(IF(OR(INDEX(ORCAMENTO!$G:$G,$B396)&lt;&gt;"",INDEX(ORCAMENTO!$H:$H,$B396)&lt;&gt;""),"Ano 1; ","")&amp;IF(OR(INDEX(ORCAMENTO!$J:$J,$B396)&lt;&gt;"",INDEX(ORCAMENTO!$K:$K,$B396)&lt;&gt;""),"Ano 2; ","")&amp;IF(OR(INDEX(ORCAMENTO!$M:$M,$B396)&lt;&gt;"",INDEX(ORCAMENTO!$N:$N,$B396)&lt;&gt;""),"Ano 3; ","")&amp;IF(OR(INDEX(ORCAMENTO!$P:$P,$B396)&lt;&gt;"",INDEX(ORCAMENTO!$Q:$Q,$B396)&lt;&gt;""),"Ano 4; ","")&amp;IF(OR(INDEX(ORCAMENTO!$S:$S,$B396)&lt;&gt;"",INDEX(ORCAMENTO!$T:$T,$B396)&lt;&gt;""),"Ano 5; ","")&amp;IF(OR(INDEX(ORCAMENTO!$V:$V,$B396)&lt;&gt;"",INDEX(ORCAMENTO!$W:$W,$B396)&lt;&gt;""),"Ano 6; ","")))</f>
        <v/>
      </c>
      <c r="G396" s="311" t="str">
        <f ca="1">IF($B396="","",IF(INDEX(ORCAMENTO!$G:$G,$B396)&lt;&gt;"",INDEX(ORCAMENTO!$G:$G,$B396),IF(INDEX(ORCAMENTO!$J:$J,$B396)&lt;&gt;"",INDEX(ORCAMENTO!$J:$J,$B396),IF(INDEX(ORCAMENTO!$M:$M,$B396)&lt;&gt;"",INDEX(ORCAMENTO!$M:$M,$B396),IF(INDEX(ORCAMENTO!$P:$P,$B396)&lt;&gt;"",INDEX(ORCAMENTO!$P:$P,$B396),IF(INDEX(ORCAMENTO!$S:$S,$B396)&lt;&gt;"",INDEX(ORCAMENTO!$S:$S,$B396),INDEX(ORCAMENTO!$V:$V,$B396)))))))</f>
        <v/>
      </c>
      <c r="H396" s="312" t="str">
        <f ca="1">IF($B396="","",IF(INDEX(ORCAMENTO!$H:$H,$B396)&lt;&gt;"",INDEX(ORCAMENTO!$H:$H,$B396),IF(INDEX(ORCAMENTO!$K:$K,$B396)&lt;&gt;"",INDEX(ORCAMENTO!$K:$K,$B396),IF(INDEX(ORCAMENTO!$N:$N,$B396)&lt;&gt;"",INDEX(ORCAMENTO!$N:$N,$B396),IF(INDEX(ORCAMENTO!$Q:$Q,$B396)&lt;&gt;"",INDEX(ORCAMENTO!$Q:$Q,$B396),IF(INDEX(ORCAMENTO!$T:$T,$B396)&lt;&gt;"",INDEX(ORCAMENTO!$T:$T,$B396),INDEX(ORCAMENTO!$W:$W,$B396)))))))</f>
        <v/>
      </c>
      <c r="I396" s="255" t="str">
        <f ca="1">IF($B396="","",IF(INDEX(ORCAMENTO!$AI:$AI,$B396)&lt;&gt;"",INDEX(ORCAMENTO!$AI:$AI,$B396),IF(INDEX(ORCAMENTO!$AG:$AG,$B396),"Memorial de cálculo ou anexo obrigatório não informado para item acima do limite.",IF(AND(INDEX(ORCAMENTO!$AC:$AC,$B396),NOT(INDEX(ORCAMENTO!$AE:$AE,$B396))),"Informe pelo menos um ano completo com valor unitário e quantidade.","Pendência identificada automaticamente."))))</f>
        <v/>
      </c>
      <c r="N396" s="255">
        <f t="shared" si="14"/>
        <v>397</v>
      </c>
      <c r="O396" s="255">
        <f ca="1">IF(INDEX(ORCAMENTO!$AI:$AI,$N396)&lt;&gt;"",1,0)</f>
        <v>0</v>
      </c>
      <c r="P396" s="255">
        <f t="shared" ca="1" si="15"/>
        <v>11</v>
      </c>
      <c r="Q396" s="255" t="str">
        <f ca="1">INDEX(ORCAMENTO!$AI:$AI,$N396)</f>
        <v/>
      </c>
    </row>
    <row r="397" spans="2:17" ht="15" customHeight="1" x14ac:dyDescent="0.25">
      <c r="B397" s="255" t="str">
        <f ca="1">IFERROR(INDEX(_AUX_ANALISE!$A$1:$A$2461,MATCH(ROW()-34,_AUX_ANALISE!$C$1:$C$2461,0)),"")</f>
        <v/>
      </c>
      <c r="C397" s="255" t="str">
        <f ca="1">IF($B397="","",INDEX(ORCAMENTO!$B:$B,$B397))</f>
        <v/>
      </c>
      <c r="D397" s="255" t="str">
        <f ca="1">IF($B397="","",INDEX(ORCAMENTO!$E:$E,$B397))</f>
        <v/>
      </c>
      <c r="E397" s="255" t="str">
        <f ca="1">IF($B397="","",INDEX(ORCAMENTO!$D:$D,$B397))</f>
        <v/>
      </c>
      <c r="F397" s="255" t="str">
        <f ca="1">IF($B397="","",TRIM(IF(OR(INDEX(ORCAMENTO!$G:$G,$B397)&lt;&gt;"",INDEX(ORCAMENTO!$H:$H,$B397)&lt;&gt;""),"Ano 1; ","")&amp;IF(OR(INDEX(ORCAMENTO!$J:$J,$B397)&lt;&gt;"",INDEX(ORCAMENTO!$K:$K,$B397)&lt;&gt;""),"Ano 2; ","")&amp;IF(OR(INDEX(ORCAMENTO!$M:$M,$B397)&lt;&gt;"",INDEX(ORCAMENTO!$N:$N,$B397)&lt;&gt;""),"Ano 3; ","")&amp;IF(OR(INDEX(ORCAMENTO!$P:$P,$B397)&lt;&gt;"",INDEX(ORCAMENTO!$Q:$Q,$B397)&lt;&gt;""),"Ano 4; ","")&amp;IF(OR(INDEX(ORCAMENTO!$S:$S,$B397)&lt;&gt;"",INDEX(ORCAMENTO!$T:$T,$B397)&lt;&gt;""),"Ano 5; ","")&amp;IF(OR(INDEX(ORCAMENTO!$V:$V,$B397)&lt;&gt;"",INDEX(ORCAMENTO!$W:$W,$B397)&lt;&gt;""),"Ano 6; ","")))</f>
        <v/>
      </c>
      <c r="G397" s="311" t="str">
        <f ca="1">IF($B397="","",IF(INDEX(ORCAMENTO!$G:$G,$B397)&lt;&gt;"",INDEX(ORCAMENTO!$G:$G,$B397),IF(INDEX(ORCAMENTO!$J:$J,$B397)&lt;&gt;"",INDEX(ORCAMENTO!$J:$J,$B397),IF(INDEX(ORCAMENTO!$M:$M,$B397)&lt;&gt;"",INDEX(ORCAMENTO!$M:$M,$B397),IF(INDEX(ORCAMENTO!$P:$P,$B397)&lt;&gt;"",INDEX(ORCAMENTO!$P:$P,$B397),IF(INDEX(ORCAMENTO!$S:$S,$B397)&lt;&gt;"",INDEX(ORCAMENTO!$S:$S,$B397),INDEX(ORCAMENTO!$V:$V,$B397)))))))</f>
        <v/>
      </c>
      <c r="H397" s="312" t="str">
        <f ca="1">IF($B397="","",IF(INDEX(ORCAMENTO!$H:$H,$B397)&lt;&gt;"",INDEX(ORCAMENTO!$H:$H,$B397),IF(INDEX(ORCAMENTO!$K:$K,$B397)&lt;&gt;"",INDEX(ORCAMENTO!$K:$K,$B397),IF(INDEX(ORCAMENTO!$N:$N,$B397)&lt;&gt;"",INDEX(ORCAMENTO!$N:$N,$B397),IF(INDEX(ORCAMENTO!$Q:$Q,$B397)&lt;&gt;"",INDEX(ORCAMENTO!$Q:$Q,$B397),IF(INDEX(ORCAMENTO!$T:$T,$B397)&lt;&gt;"",INDEX(ORCAMENTO!$T:$T,$B397),INDEX(ORCAMENTO!$W:$W,$B397)))))))</f>
        <v/>
      </c>
      <c r="I397" s="255" t="str">
        <f ca="1">IF($B397="","",IF(INDEX(ORCAMENTO!$AI:$AI,$B397)&lt;&gt;"",INDEX(ORCAMENTO!$AI:$AI,$B397),IF(INDEX(ORCAMENTO!$AG:$AG,$B397),"Memorial de cálculo ou anexo obrigatório não informado para item acima do limite.",IF(AND(INDEX(ORCAMENTO!$AC:$AC,$B397),NOT(INDEX(ORCAMENTO!$AE:$AE,$B397))),"Informe pelo menos um ano completo com valor unitário e quantidade.","Pendência identificada automaticamente."))))</f>
        <v/>
      </c>
      <c r="N397" s="255">
        <f t="shared" si="14"/>
        <v>398</v>
      </c>
      <c r="O397" s="255">
        <f ca="1">IF(INDEX(ORCAMENTO!$AI:$AI,$N397)&lt;&gt;"",1,0)</f>
        <v>0</v>
      </c>
      <c r="P397" s="255">
        <f t="shared" ca="1" si="15"/>
        <v>11</v>
      </c>
      <c r="Q397" s="255" t="str">
        <f ca="1">INDEX(ORCAMENTO!$AI:$AI,$N397)</f>
        <v/>
      </c>
    </row>
    <row r="398" spans="2:17" ht="15" customHeight="1" x14ac:dyDescent="0.25">
      <c r="B398" s="255" t="str">
        <f ca="1">IFERROR(INDEX(_AUX_ANALISE!$A$1:$A$2461,MATCH(ROW()-34,_AUX_ANALISE!$C$1:$C$2461,0)),"")</f>
        <v/>
      </c>
      <c r="C398" s="255" t="str">
        <f ca="1">IF($B398="","",INDEX(ORCAMENTO!$B:$B,$B398))</f>
        <v/>
      </c>
      <c r="D398" s="255" t="str">
        <f ca="1">IF($B398="","",INDEX(ORCAMENTO!$E:$E,$B398))</f>
        <v/>
      </c>
      <c r="E398" s="255" t="str">
        <f ca="1">IF($B398="","",INDEX(ORCAMENTO!$D:$D,$B398))</f>
        <v/>
      </c>
      <c r="F398" s="255" t="str">
        <f ca="1">IF($B398="","",TRIM(IF(OR(INDEX(ORCAMENTO!$G:$G,$B398)&lt;&gt;"",INDEX(ORCAMENTO!$H:$H,$B398)&lt;&gt;""),"Ano 1; ","")&amp;IF(OR(INDEX(ORCAMENTO!$J:$J,$B398)&lt;&gt;"",INDEX(ORCAMENTO!$K:$K,$B398)&lt;&gt;""),"Ano 2; ","")&amp;IF(OR(INDEX(ORCAMENTO!$M:$M,$B398)&lt;&gt;"",INDEX(ORCAMENTO!$N:$N,$B398)&lt;&gt;""),"Ano 3; ","")&amp;IF(OR(INDEX(ORCAMENTO!$P:$P,$B398)&lt;&gt;"",INDEX(ORCAMENTO!$Q:$Q,$B398)&lt;&gt;""),"Ano 4; ","")&amp;IF(OR(INDEX(ORCAMENTO!$S:$S,$B398)&lt;&gt;"",INDEX(ORCAMENTO!$T:$T,$B398)&lt;&gt;""),"Ano 5; ","")&amp;IF(OR(INDEX(ORCAMENTO!$V:$V,$B398)&lt;&gt;"",INDEX(ORCAMENTO!$W:$W,$B398)&lt;&gt;""),"Ano 6; ","")))</f>
        <v/>
      </c>
      <c r="G398" s="311" t="str">
        <f ca="1">IF($B398="","",IF(INDEX(ORCAMENTO!$G:$G,$B398)&lt;&gt;"",INDEX(ORCAMENTO!$G:$G,$B398),IF(INDEX(ORCAMENTO!$J:$J,$B398)&lt;&gt;"",INDEX(ORCAMENTO!$J:$J,$B398),IF(INDEX(ORCAMENTO!$M:$M,$B398)&lt;&gt;"",INDEX(ORCAMENTO!$M:$M,$B398),IF(INDEX(ORCAMENTO!$P:$P,$B398)&lt;&gt;"",INDEX(ORCAMENTO!$P:$P,$B398),IF(INDEX(ORCAMENTO!$S:$S,$B398)&lt;&gt;"",INDEX(ORCAMENTO!$S:$S,$B398),INDEX(ORCAMENTO!$V:$V,$B398)))))))</f>
        <v/>
      </c>
      <c r="H398" s="312" t="str">
        <f ca="1">IF($B398="","",IF(INDEX(ORCAMENTO!$H:$H,$B398)&lt;&gt;"",INDEX(ORCAMENTO!$H:$H,$B398),IF(INDEX(ORCAMENTO!$K:$K,$B398)&lt;&gt;"",INDEX(ORCAMENTO!$K:$K,$B398),IF(INDEX(ORCAMENTO!$N:$N,$B398)&lt;&gt;"",INDEX(ORCAMENTO!$N:$N,$B398),IF(INDEX(ORCAMENTO!$Q:$Q,$B398)&lt;&gt;"",INDEX(ORCAMENTO!$Q:$Q,$B398),IF(INDEX(ORCAMENTO!$T:$T,$B398)&lt;&gt;"",INDEX(ORCAMENTO!$T:$T,$B398),INDEX(ORCAMENTO!$W:$W,$B398)))))))</f>
        <v/>
      </c>
      <c r="I398" s="255" t="str">
        <f ca="1">IF($B398="","",IF(INDEX(ORCAMENTO!$AI:$AI,$B398)&lt;&gt;"",INDEX(ORCAMENTO!$AI:$AI,$B398),IF(INDEX(ORCAMENTO!$AG:$AG,$B398),"Memorial de cálculo ou anexo obrigatório não informado para item acima do limite.",IF(AND(INDEX(ORCAMENTO!$AC:$AC,$B398),NOT(INDEX(ORCAMENTO!$AE:$AE,$B398))),"Informe pelo menos um ano completo com valor unitário e quantidade.","Pendência identificada automaticamente."))))</f>
        <v/>
      </c>
      <c r="N398" s="255">
        <f t="shared" si="14"/>
        <v>399</v>
      </c>
      <c r="O398" s="255">
        <f ca="1">IF(INDEX(ORCAMENTO!$AI:$AI,$N398)&lt;&gt;"",1,0)</f>
        <v>0</v>
      </c>
      <c r="P398" s="255">
        <f t="shared" ca="1" si="15"/>
        <v>11</v>
      </c>
      <c r="Q398" s="255" t="str">
        <f ca="1">INDEX(ORCAMENTO!$AI:$AI,$N398)</f>
        <v/>
      </c>
    </row>
    <row r="399" spans="2:17" ht="15" customHeight="1" x14ac:dyDescent="0.25">
      <c r="B399" s="255" t="str">
        <f ca="1">IFERROR(INDEX(_AUX_ANALISE!$A$1:$A$2461,MATCH(ROW()-34,_AUX_ANALISE!$C$1:$C$2461,0)),"")</f>
        <v/>
      </c>
      <c r="C399" s="255" t="str">
        <f ca="1">IF($B399="","",INDEX(ORCAMENTO!$B:$B,$B399))</f>
        <v/>
      </c>
      <c r="D399" s="255" t="str">
        <f ca="1">IF($B399="","",INDEX(ORCAMENTO!$E:$E,$B399))</f>
        <v/>
      </c>
      <c r="E399" s="255" t="str">
        <f ca="1">IF($B399="","",INDEX(ORCAMENTO!$D:$D,$B399))</f>
        <v/>
      </c>
      <c r="F399" s="255" t="str">
        <f ca="1">IF($B399="","",TRIM(IF(OR(INDEX(ORCAMENTO!$G:$G,$B399)&lt;&gt;"",INDEX(ORCAMENTO!$H:$H,$B399)&lt;&gt;""),"Ano 1; ","")&amp;IF(OR(INDEX(ORCAMENTO!$J:$J,$B399)&lt;&gt;"",INDEX(ORCAMENTO!$K:$K,$B399)&lt;&gt;""),"Ano 2; ","")&amp;IF(OR(INDEX(ORCAMENTO!$M:$M,$B399)&lt;&gt;"",INDEX(ORCAMENTO!$N:$N,$B399)&lt;&gt;""),"Ano 3; ","")&amp;IF(OR(INDEX(ORCAMENTO!$P:$P,$B399)&lt;&gt;"",INDEX(ORCAMENTO!$Q:$Q,$B399)&lt;&gt;""),"Ano 4; ","")&amp;IF(OR(INDEX(ORCAMENTO!$S:$S,$B399)&lt;&gt;"",INDEX(ORCAMENTO!$T:$T,$B399)&lt;&gt;""),"Ano 5; ","")&amp;IF(OR(INDEX(ORCAMENTO!$V:$V,$B399)&lt;&gt;"",INDEX(ORCAMENTO!$W:$W,$B399)&lt;&gt;""),"Ano 6; ","")))</f>
        <v/>
      </c>
      <c r="G399" s="311" t="str">
        <f ca="1">IF($B399="","",IF(INDEX(ORCAMENTO!$G:$G,$B399)&lt;&gt;"",INDEX(ORCAMENTO!$G:$G,$B399),IF(INDEX(ORCAMENTO!$J:$J,$B399)&lt;&gt;"",INDEX(ORCAMENTO!$J:$J,$B399),IF(INDEX(ORCAMENTO!$M:$M,$B399)&lt;&gt;"",INDEX(ORCAMENTO!$M:$M,$B399),IF(INDEX(ORCAMENTO!$P:$P,$B399)&lt;&gt;"",INDEX(ORCAMENTO!$P:$P,$B399),IF(INDEX(ORCAMENTO!$S:$S,$B399)&lt;&gt;"",INDEX(ORCAMENTO!$S:$S,$B399),INDEX(ORCAMENTO!$V:$V,$B399)))))))</f>
        <v/>
      </c>
      <c r="H399" s="312" t="str">
        <f ca="1">IF($B399="","",IF(INDEX(ORCAMENTO!$H:$H,$B399)&lt;&gt;"",INDEX(ORCAMENTO!$H:$H,$B399),IF(INDEX(ORCAMENTO!$K:$K,$B399)&lt;&gt;"",INDEX(ORCAMENTO!$K:$K,$B399),IF(INDEX(ORCAMENTO!$N:$N,$B399)&lt;&gt;"",INDEX(ORCAMENTO!$N:$N,$B399),IF(INDEX(ORCAMENTO!$Q:$Q,$B399)&lt;&gt;"",INDEX(ORCAMENTO!$Q:$Q,$B399),IF(INDEX(ORCAMENTO!$T:$T,$B399)&lt;&gt;"",INDEX(ORCAMENTO!$T:$T,$B399),INDEX(ORCAMENTO!$W:$W,$B399)))))))</f>
        <v/>
      </c>
      <c r="I399" s="255" t="str">
        <f ca="1">IF($B399="","",IF(INDEX(ORCAMENTO!$AI:$AI,$B399)&lt;&gt;"",INDEX(ORCAMENTO!$AI:$AI,$B399),IF(INDEX(ORCAMENTO!$AG:$AG,$B399),"Memorial de cálculo ou anexo obrigatório não informado para item acima do limite.",IF(AND(INDEX(ORCAMENTO!$AC:$AC,$B399),NOT(INDEX(ORCAMENTO!$AE:$AE,$B399))),"Informe pelo menos um ano completo com valor unitário e quantidade.","Pendência identificada automaticamente."))))</f>
        <v/>
      </c>
      <c r="N399" s="255">
        <f t="shared" si="14"/>
        <v>400</v>
      </c>
      <c r="O399" s="255">
        <f ca="1">IF(INDEX(ORCAMENTO!$AI:$AI,$N399)&lt;&gt;"",1,0)</f>
        <v>0</v>
      </c>
      <c r="P399" s="255">
        <f t="shared" ca="1" si="15"/>
        <v>11</v>
      </c>
      <c r="Q399" s="255" t="str">
        <f ca="1">INDEX(ORCAMENTO!$AI:$AI,$N399)</f>
        <v/>
      </c>
    </row>
    <row r="400" spans="2:17" ht="15" customHeight="1" x14ac:dyDescent="0.25">
      <c r="B400" s="255" t="str">
        <f ca="1">IFERROR(INDEX(_AUX_ANALISE!$A$1:$A$2461,MATCH(ROW()-34,_AUX_ANALISE!$C$1:$C$2461,0)),"")</f>
        <v/>
      </c>
      <c r="C400" s="255" t="str">
        <f ca="1">IF($B400="","",INDEX(ORCAMENTO!$B:$B,$B400))</f>
        <v/>
      </c>
      <c r="D400" s="255" t="str">
        <f ca="1">IF($B400="","",INDEX(ORCAMENTO!$E:$E,$B400))</f>
        <v/>
      </c>
      <c r="E400" s="255" t="str">
        <f ca="1">IF($B400="","",INDEX(ORCAMENTO!$D:$D,$B400))</f>
        <v/>
      </c>
      <c r="F400" s="255" t="str">
        <f ca="1">IF($B400="","",TRIM(IF(OR(INDEX(ORCAMENTO!$G:$G,$B400)&lt;&gt;"",INDEX(ORCAMENTO!$H:$H,$B400)&lt;&gt;""),"Ano 1; ","")&amp;IF(OR(INDEX(ORCAMENTO!$J:$J,$B400)&lt;&gt;"",INDEX(ORCAMENTO!$K:$K,$B400)&lt;&gt;""),"Ano 2; ","")&amp;IF(OR(INDEX(ORCAMENTO!$M:$M,$B400)&lt;&gt;"",INDEX(ORCAMENTO!$N:$N,$B400)&lt;&gt;""),"Ano 3; ","")&amp;IF(OR(INDEX(ORCAMENTO!$P:$P,$B400)&lt;&gt;"",INDEX(ORCAMENTO!$Q:$Q,$B400)&lt;&gt;""),"Ano 4; ","")&amp;IF(OR(INDEX(ORCAMENTO!$S:$S,$B400)&lt;&gt;"",INDEX(ORCAMENTO!$T:$T,$B400)&lt;&gt;""),"Ano 5; ","")&amp;IF(OR(INDEX(ORCAMENTO!$V:$V,$B400)&lt;&gt;"",INDEX(ORCAMENTO!$W:$W,$B400)&lt;&gt;""),"Ano 6; ","")))</f>
        <v/>
      </c>
      <c r="G400" s="311" t="str">
        <f ca="1">IF($B400="","",IF(INDEX(ORCAMENTO!$G:$G,$B400)&lt;&gt;"",INDEX(ORCAMENTO!$G:$G,$B400),IF(INDEX(ORCAMENTO!$J:$J,$B400)&lt;&gt;"",INDEX(ORCAMENTO!$J:$J,$B400),IF(INDEX(ORCAMENTO!$M:$M,$B400)&lt;&gt;"",INDEX(ORCAMENTO!$M:$M,$B400),IF(INDEX(ORCAMENTO!$P:$P,$B400)&lt;&gt;"",INDEX(ORCAMENTO!$P:$P,$B400),IF(INDEX(ORCAMENTO!$S:$S,$B400)&lt;&gt;"",INDEX(ORCAMENTO!$S:$S,$B400),INDEX(ORCAMENTO!$V:$V,$B400)))))))</f>
        <v/>
      </c>
      <c r="H400" s="312" t="str">
        <f ca="1">IF($B400="","",IF(INDEX(ORCAMENTO!$H:$H,$B400)&lt;&gt;"",INDEX(ORCAMENTO!$H:$H,$B400),IF(INDEX(ORCAMENTO!$K:$K,$B400)&lt;&gt;"",INDEX(ORCAMENTO!$K:$K,$B400),IF(INDEX(ORCAMENTO!$N:$N,$B400)&lt;&gt;"",INDEX(ORCAMENTO!$N:$N,$B400),IF(INDEX(ORCAMENTO!$Q:$Q,$B400)&lt;&gt;"",INDEX(ORCAMENTO!$Q:$Q,$B400),IF(INDEX(ORCAMENTO!$T:$T,$B400)&lt;&gt;"",INDEX(ORCAMENTO!$T:$T,$B400),INDEX(ORCAMENTO!$W:$W,$B400)))))))</f>
        <v/>
      </c>
      <c r="I400" s="255" t="str">
        <f ca="1">IF($B400="","",IF(INDEX(ORCAMENTO!$AI:$AI,$B400)&lt;&gt;"",INDEX(ORCAMENTO!$AI:$AI,$B400),IF(INDEX(ORCAMENTO!$AG:$AG,$B400),"Memorial de cálculo ou anexo obrigatório não informado para item acima do limite.",IF(AND(INDEX(ORCAMENTO!$AC:$AC,$B400),NOT(INDEX(ORCAMENTO!$AE:$AE,$B400))),"Informe pelo menos um ano completo com valor unitário e quantidade.","Pendência identificada automaticamente."))))</f>
        <v/>
      </c>
      <c r="N400" s="255">
        <f t="shared" si="14"/>
        <v>401</v>
      </c>
      <c r="O400" s="255">
        <f ca="1">IF(INDEX(ORCAMENTO!$AI:$AI,$N400)&lt;&gt;"",1,0)</f>
        <v>0</v>
      </c>
      <c r="P400" s="255">
        <f t="shared" ca="1" si="15"/>
        <v>11</v>
      </c>
      <c r="Q400" s="255" t="str">
        <f ca="1">INDEX(ORCAMENTO!$AI:$AI,$N400)</f>
        <v/>
      </c>
    </row>
    <row r="401" spans="2:17" ht="15" customHeight="1" x14ac:dyDescent="0.25">
      <c r="B401" s="255" t="str">
        <f ca="1">IFERROR(INDEX(_AUX_ANALISE!$A$1:$A$2461,MATCH(ROW()-34,_AUX_ANALISE!$C$1:$C$2461,0)),"")</f>
        <v/>
      </c>
      <c r="C401" s="255" t="str">
        <f ca="1">IF($B401="","",INDEX(ORCAMENTO!$B:$B,$B401))</f>
        <v/>
      </c>
      <c r="D401" s="255" t="str">
        <f ca="1">IF($B401="","",INDEX(ORCAMENTO!$E:$E,$B401))</f>
        <v/>
      </c>
      <c r="E401" s="255" t="str">
        <f ca="1">IF($B401="","",INDEX(ORCAMENTO!$D:$D,$B401))</f>
        <v/>
      </c>
      <c r="F401" s="255" t="str">
        <f ca="1">IF($B401="","",TRIM(IF(OR(INDEX(ORCAMENTO!$G:$G,$B401)&lt;&gt;"",INDEX(ORCAMENTO!$H:$H,$B401)&lt;&gt;""),"Ano 1; ","")&amp;IF(OR(INDEX(ORCAMENTO!$J:$J,$B401)&lt;&gt;"",INDEX(ORCAMENTO!$K:$K,$B401)&lt;&gt;""),"Ano 2; ","")&amp;IF(OR(INDEX(ORCAMENTO!$M:$M,$B401)&lt;&gt;"",INDEX(ORCAMENTO!$N:$N,$B401)&lt;&gt;""),"Ano 3; ","")&amp;IF(OR(INDEX(ORCAMENTO!$P:$P,$B401)&lt;&gt;"",INDEX(ORCAMENTO!$Q:$Q,$B401)&lt;&gt;""),"Ano 4; ","")&amp;IF(OR(INDEX(ORCAMENTO!$S:$S,$B401)&lt;&gt;"",INDEX(ORCAMENTO!$T:$T,$B401)&lt;&gt;""),"Ano 5; ","")&amp;IF(OR(INDEX(ORCAMENTO!$V:$V,$B401)&lt;&gt;"",INDEX(ORCAMENTO!$W:$W,$B401)&lt;&gt;""),"Ano 6; ","")))</f>
        <v/>
      </c>
      <c r="G401" s="311" t="str">
        <f ca="1">IF($B401="","",IF(INDEX(ORCAMENTO!$G:$G,$B401)&lt;&gt;"",INDEX(ORCAMENTO!$G:$G,$B401),IF(INDEX(ORCAMENTO!$J:$J,$B401)&lt;&gt;"",INDEX(ORCAMENTO!$J:$J,$B401),IF(INDEX(ORCAMENTO!$M:$M,$B401)&lt;&gt;"",INDEX(ORCAMENTO!$M:$M,$B401),IF(INDEX(ORCAMENTO!$P:$P,$B401)&lt;&gt;"",INDEX(ORCAMENTO!$P:$P,$B401),IF(INDEX(ORCAMENTO!$S:$S,$B401)&lt;&gt;"",INDEX(ORCAMENTO!$S:$S,$B401),INDEX(ORCAMENTO!$V:$V,$B401)))))))</f>
        <v/>
      </c>
      <c r="H401" s="312" t="str">
        <f ca="1">IF($B401="","",IF(INDEX(ORCAMENTO!$H:$H,$B401)&lt;&gt;"",INDEX(ORCAMENTO!$H:$H,$B401),IF(INDEX(ORCAMENTO!$K:$K,$B401)&lt;&gt;"",INDEX(ORCAMENTO!$K:$K,$B401),IF(INDEX(ORCAMENTO!$N:$N,$B401)&lt;&gt;"",INDEX(ORCAMENTO!$N:$N,$B401),IF(INDEX(ORCAMENTO!$Q:$Q,$B401)&lt;&gt;"",INDEX(ORCAMENTO!$Q:$Q,$B401),IF(INDEX(ORCAMENTO!$T:$T,$B401)&lt;&gt;"",INDEX(ORCAMENTO!$T:$T,$B401),INDEX(ORCAMENTO!$W:$W,$B401)))))))</f>
        <v/>
      </c>
      <c r="I401" s="255" t="str">
        <f ca="1">IF($B401="","",IF(INDEX(ORCAMENTO!$AI:$AI,$B401)&lt;&gt;"",INDEX(ORCAMENTO!$AI:$AI,$B401),IF(INDEX(ORCAMENTO!$AG:$AG,$B401),"Memorial de cálculo ou anexo obrigatório não informado para item acima do limite.",IF(AND(INDEX(ORCAMENTO!$AC:$AC,$B401),NOT(INDEX(ORCAMENTO!$AE:$AE,$B401))),"Informe pelo menos um ano completo com valor unitário e quantidade.","Pendência identificada automaticamente."))))</f>
        <v/>
      </c>
      <c r="N401" s="255">
        <f t="shared" si="14"/>
        <v>402</v>
      </c>
      <c r="O401" s="255">
        <f ca="1">IF(INDEX(ORCAMENTO!$AI:$AI,$N401)&lt;&gt;"",1,0)</f>
        <v>0</v>
      </c>
      <c r="P401" s="255">
        <f t="shared" ca="1" si="15"/>
        <v>11</v>
      </c>
      <c r="Q401" s="255" t="str">
        <f ca="1">INDEX(ORCAMENTO!$AI:$AI,$N401)</f>
        <v/>
      </c>
    </row>
    <row r="402" spans="2:17" ht="15" customHeight="1" x14ac:dyDescent="0.25">
      <c r="B402" s="255" t="str">
        <f ca="1">IFERROR(INDEX(_AUX_ANALISE!$A$1:$A$2461,MATCH(ROW()-34,_AUX_ANALISE!$C$1:$C$2461,0)),"")</f>
        <v/>
      </c>
      <c r="C402" s="255" t="str">
        <f ca="1">IF($B402="","",INDEX(ORCAMENTO!$B:$B,$B402))</f>
        <v/>
      </c>
      <c r="D402" s="255" t="str">
        <f ca="1">IF($B402="","",INDEX(ORCAMENTO!$E:$E,$B402))</f>
        <v/>
      </c>
      <c r="E402" s="255" t="str">
        <f ca="1">IF($B402="","",INDEX(ORCAMENTO!$D:$D,$B402))</f>
        <v/>
      </c>
      <c r="F402" s="255" t="str">
        <f ca="1">IF($B402="","",TRIM(IF(OR(INDEX(ORCAMENTO!$G:$G,$B402)&lt;&gt;"",INDEX(ORCAMENTO!$H:$H,$B402)&lt;&gt;""),"Ano 1; ","")&amp;IF(OR(INDEX(ORCAMENTO!$J:$J,$B402)&lt;&gt;"",INDEX(ORCAMENTO!$K:$K,$B402)&lt;&gt;""),"Ano 2; ","")&amp;IF(OR(INDEX(ORCAMENTO!$M:$M,$B402)&lt;&gt;"",INDEX(ORCAMENTO!$N:$N,$B402)&lt;&gt;""),"Ano 3; ","")&amp;IF(OR(INDEX(ORCAMENTO!$P:$P,$B402)&lt;&gt;"",INDEX(ORCAMENTO!$Q:$Q,$B402)&lt;&gt;""),"Ano 4; ","")&amp;IF(OR(INDEX(ORCAMENTO!$S:$S,$B402)&lt;&gt;"",INDEX(ORCAMENTO!$T:$T,$B402)&lt;&gt;""),"Ano 5; ","")&amp;IF(OR(INDEX(ORCAMENTO!$V:$V,$B402)&lt;&gt;"",INDEX(ORCAMENTO!$W:$W,$B402)&lt;&gt;""),"Ano 6; ","")))</f>
        <v/>
      </c>
      <c r="G402" s="311" t="str">
        <f ca="1">IF($B402="","",IF(INDEX(ORCAMENTO!$G:$G,$B402)&lt;&gt;"",INDEX(ORCAMENTO!$G:$G,$B402),IF(INDEX(ORCAMENTO!$J:$J,$B402)&lt;&gt;"",INDEX(ORCAMENTO!$J:$J,$B402),IF(INDEX(ORCAMENTO!$M:$M,$B402)&lt;&gt;"",INDEX(ORCAMENTO!$M:$M,$B402),IF(INDEX(ORCAMENTO!$P:$P,$B402)&lt;&gt;"",INDEX(ORCAMENTO!$P:$P,$B402),IF(INDEX(ORCAMENTO!$S:$S,$B402)&lt;&gt;"",INDEX(ORCAMENTO!$S:$S,$B402),INDEX(ORCAMENTO!$V:$V,$B402)))))))</f>
        <v/>
      </c>
      <c r="H402" s="312" t="str">
        <f ca="1">IF($B402="","",IF(INDEX(ORCAMENTO!$H:$H,$B402)&lt;&gt;"",INDEX(ORCAMENTO!$H:$H,$B402),IF(INDEX(ORCAMENTO!$K:$K,$B402)&lt;&gt;"",INDEX(ORCAMENTO!$K:$K,$B402),IF(INDEX(ORCAMENTO!$N:$N,$B402)&lt;&gt;"",INDEX(ORCAMENTO!$N:$N,$B402),IF(INDEX(ORCAMENTO!$Q:$Q,$B402)&lt;&gt;"",INDEX(ORCAMENTO!$Q:$Q,$B402),IF(INDEX(ORCAMENTO!$T:$T,$B402)&lt;&gt;"",INDEX(ORCAMENTO!$T:$T,$B402),INDEX(ORCAMENTO!$W:$W,$B402)))))))</f>
        <v/>
      </c>
      <c r="I402" s="255" t="str">
        <f ca="1">IF($B402="","",IF(INDEX(ORCAMENTO!$AI:$AI,$B402)&lt;&gt;"",INDEX(ORCAMENTO!$AI:$AI,$B402),IF(INDEX(ORCAMENTO!$AG:$AG,$B402),"Memorial de cálculo ou anexo obrigatório não informado para item acima do limite.",IF(AND(INDEX(ORCAMENTO!$AC:$AC,$B402),NOT(INDEX(ORCAMENTO!$AE:$AE,$B402))),"Informe pelo menos um ano completo com valor unitário e quantidade.","Pendência identificada automaticamente."))))</f>
        <v/>
      </c>
      <c r="N402" s="255">
        <f t="shared" si="14"/>
        <v>403</v>
      </c>
      <c r="O402" s="255">
        <f ca="1">IF(INDEX(ORCAMENTO!$AI:$AI,$N402)&lt;&gt;"",1,0)</f>
        <v>0</v>
      </c>
      <c r="P402" s="255">
        <f t="shared" ca="1" si="15"/>
        <v>11</v>
      </c>
      <c r="Q402" s="255" t="str">
        <f ca="1">INDEX(ORCAMENTO!$AI:$AI,$N402)</f>
        <v/>
      </c>
    </row>
    <row r="403" spans="2:17" ht="15" customHeight="1" x14ac:dyDescent="0.25">
      <c r="B403" s="255" t="str">
        <f ca="1">IFERROR(INDEX(_AUX_ANALISE!$A$1:$A$2461,MATCH(ROW()-34,_AUX_ANALISE!$C$1:$C$2461,0)),"")</f>
        <v/>
      </c>
      <c r="C403" s="255" t="str">
        <f ca="1">IF($B403="","",INDEX(ORCAMENTO!$B:$B,$B403))</f>
        <v/>
      </c>
      <c r="D403" s="255" t="str">
        <f ca="1">IF($B403="","",INDEX(ORCAMENTO!$E:$E,$B403))</f>
        <v/>
      </c>
      <c r="E403" s="255" t="str">
        <f ca="1">IF($B403="","",INDEX(ORCAMENTO!$D:$D,$B403))</f>
        <v/>
      </c>
      <c r="F403" s="255" t="str">
        <f ca="1">IF($B403="","",TRIM(IF(OR(INDEX(ORCAMENTO!$G:$G,$B403)&lt;&gt;"",INDEX(ORCAMENTO!$H:$H,$B403)&lt;&gt;""),"Ano 1; ","")&amp;IF(OR(INDEX(ORCAMENTO!$J:$J,$B403)&lt;&gt;"",INDEX(ORCAMENTO!$K:$K,$B403)&lt;&gt;""),"Ano 2; ","")&amp;IF(OR(INDEX(ORCAMENTO!$M:$M,$B403)&lt;&gt;"",INDEX(ORCAMENTO!$N:$N,$B403)&lt;&gt;""),"Ano 3; ","")&amp;IF(OR(INDEX(ORCAMENTO!$P:$P,$B403)&lt;&gt;"",INDEX(ORCAMENTO!$Q:$Q,$B403)&lt;&gt;""),"Ano 4; ","")&amp;IF(OR(INDEX(ORCAMENTO!$S:$S,$B403)&lt;&gt;"",INDEX(ORCAMENTO!$T:$T,$B403)&lt;&gt;""),"Ano 5; ","")&amp;IF(OR(INDEX(ORCAMENTO!$V:$V,$B403)&lt;&gt;"",INDEX(ORCAMENTO!$W:$W,$B403)&lt;&gt;""),"Ano 6; ","")))</f>
        <v/>
      </c>
      <c r="G403" s="311" t="str">
        <f ca="1">IF($B403="","",IF(INDEX(ORCAMENTO!$G:$G,$B403)&lt;&gt;"",INDEX(ORCAMENTO!$G:$G,$B403),IF(INDEX(ORCAMENTO!$J:$J,$B403)&lt;&gt;"",INDEX(ORCAMENTO!$J:$J,$B403),IF(INDEX(ORCAMENTO!$M:$M,$B403)&lt;&gt;"",INDEX(ORCAMENTO!$M:$M,$B403),IF(INDEX(ORCAMENTO!$P:$P,$B403)&lt;&gt;"",INDEX(ORCAMENTO!$P:$P,$B403),IF(INDEX(ORCAMENTO!$S:$S,$B403)&lt;&gt;"",INDEX(ORCAMENTO!$S:$S,$B403),INDEX(ORCAMENTO!$V:$V,$B403)))))))</f>
        <v/>
      </c>
      <c r="H403" s="312" t="str">
        <f ca="1">IF($B403="","",IF(INDEX(ORCAMENTO!$H:$H,$B403)&lt;&gt;"",INDEX(ORCAMENTO!$H:$H,$B403),IF(INDEX(ORCAMENTO!$K:$K,$B403)&lt;&gt;"",INDEX(ORCAMENTO!$K:$K,$B403),IF(INDEX(ORCAMENTO!$N:$N,$B403)&lt;&gt;"",INDEX(ORCAMENTO!$N:$N,$B403),IF(INDEX(ORCAMENTO!$Q:$Q,$B403)&lt;&gt;"",INDEX(ORCAMENTO!$Q:$Q,$B403),IF(INDEX(ORCAMENTO!$T:$T,$B403)&lt;&gt;"",INDEX(ORCAMENTO!$T:$T,$B403),INDEX(ORCAMENTO!$W:$W,$B403)))))))</f>
        <v/>
      </c>
      <c r="I403" s="255" t="str">
        <f ca="1">IF($B403="","",IF(INDEX(ORCAMENTO!$AI:$AI,$B403)&lt;&gt;"",INDEX(ORCAMENTO!$AI:$AI,$B403),IF(INDEX(ORCAMENTO!$AG:$AG,$B403),"Memorial de cálculo ou anexo obrigatório não informado para item acima do limite.",IF(AND(INDEX(ORCAMENTO!$AC:$AC,$B403),NOT(INDEX(ORCAMENTO!$AE:$AE,$B403))),"Informe pelo menos um ano completo com valor unitário e quantidade.","Pendência identificada automaticamente."))))</f>
        <v/>
      </c>
      <c r="N403" s="255">
        <f t="shared" si="14"/>
        <v>404</v>
      </c>
      <c r="O403" s="255">
        <f ca="1">IF(INDEX(ORCAMENTO!$AI:$AI,$N403)&lt;&gt;"",1,0)</f>
        <v>0</v>
      </c>
      <c r="P403" s="255">
        <f t="shared" ca="1" si="15"/>
        <v>11</v>
      </c>
      <c r="Q403" s="255" t="str">
        <f ca="1">INDEX(ORCAMENTO!$AI:$AI,$N403)</f>
        <v/>
      </c>
    </row>
    <row r="404" spans="2:17" ht="15" customHeight="1" x14ac:dyDescent="0.25">
      <c r="B404" s="255" t="str">
        <f ca="1">IFERROR(INDEX(_AUX_ANALISE!$A$1:$A$2461,MATCH(ROW()-34,_AUX_ANALISE!$C$1:$C$2461,0)),"")</f>
        <v/>
      </c>
      <c r="C404" s="255" t="str">
        <f ca="1">IF($B404="","",INDEX(ORCAMENTO!$B:$B,$B404))</f>
        <v/>
      </c>
      <c r="D404" s="255" t="str">
        <f ca="1">IF($B404="","",INDEX(ORCAMENTO!$E:$E,$B404))</f>
        <v/>
      </c>
      <c r="E404" s="255" t="str">
        <f ca="1">IF($B404="","",INDEX(ORCAMENTO!$D:$D,$B404))</f>
        <v/>
      </c>
      <c r="F404" s="255" t="str">
        <f ca="1">IF($B404="","",TRIM(IF(OR(INDEX(ORCAMENTO!$G:$G,$B404)&lt;&gt;"",INDEX(ORCAMENTO!$H:$H,$B404)&lt;&gt;""),"Ano 1; ","")&amp;IF(OR(INDEX(ORCAMENTO!$J:$J,$B404)&lt;&gt;"",INDEX(ORCAMENTO!$K:$K,$B404)&lt;&gt;""),"Ano 2; ","")&amp;IF(OR(INDEX(ORCAMENTO!$M:$M,$B404)&lt;&gt;"",INDEX(ORCAMENTO!$N:$N,$B404)&lt;&gt;""),"Ano 3; ","")&amp;IF(OR(INDEX(ORCAMENTO!$P:$P,$B404)&lt;&gt;"",INDEX(ORCAMENTO!$Q:$Q,$B404)&lt;&gt;""),"Ano 4; ","")&amp;IF(OR(INDEX(ORCAMENTO!$S:$S,$B404)&lt;&gt;"",INDEX(ORCAMENTO!$T:$T,$B404)&lt;&gt;""),"Ano 5; ","")&amp;IF(OR(INDEX(ORCAMENTO!$V:$V,$B404)&lt;&gt;"",INDEX(ORCAMENTO!$W:$W,$B404)&lt;&gt;""),"Ano 6; ","")))</f>
        <v/>
      </c>
      <c r="G404" s="311" t="str">
        <f ca="1">IF($B404="","",IF(INDEX(ORCAMENTO!$G:$G,$B404)&lt;&gt;"",INDEX(ORCAMENTO!$G:$G,$B404),IF(INDEX(ORCAMENTO!$J:$J,$B404)&lt;&gt;"",INDEX(ORCAMENTO!$J:$J,$B404),IF(INDEX(ORCAMENTO!$M:$M,$B404)&lt;&gt;"",INDEX(ORCAMENTO!$M:$M,$B404),IF(INDEX(ORCAMENTO!$P:$P,$B404)&lt;&gt;"",INDEX(ORCAMENTO!$P:$P,$B404),IF(INDEX(ORCAMENTO!$S:$S,$B404)&lt;&gt;"",INDEX(ORCAMENTO!$S:$S,$B404),INDEX(ORCAMENTO!$V:$V,$B404)))))))</f>
        <v/>
      </c>
      <c r="H404" s="312" t="str">
        <f ca="1">IF($B404="","",IF(INDEX(ORCAMENTO!$H:$H,$B404)&lt;&gt;"",INDEX(ORCAMENTO!$H:$H,$B404),IF(INDEX(ORCAMENTO!$K:$K,$B404)&lt;&gt;"",INDEX(ORCAMENTO!$K:$K,$B404),IF(INDEX(ORCAMENTO!$N:$N,$B404)&lt;&gt;"",INDEX(ORCAMENTO!$N:$N,$B404),IF(INDEX(ORCAMENTO!$Q:$Q,$B404)&lt;&gt;"",INDEX(ORCAMENTO!$Q:$Q,$B404),IF(INDEX(ORCAMENTO!$T:$T,$B404)&lt;&gt;"",INDEX(ORCAMENTO!$T:$T,$B404),INDEX(ORCAMENTO!$W:$W,$B404)))))))</f>
        <v/>
      </c>
      <c r="I404" s="255" t="str">
        <f ca="1">IF($B404="","",IF(INDEX(ORCAMENTO!$AI:$AI,$B404)&lt;&gt;"",INDEX(ORCAMENTO!$AI:$AI,$B404),IF(INDEX(ORCAMENTO!$AG:$AG,$B404),"Memorial de cálculo ou anexo obrigatório não informado para item acima do limite.",IF(AND(INDEX(ORCAMENTO!$AC:$AC,$B404),NOT(INDEX(ORCAMENTO!$AE:$AE,$B404))),"Informe pelo menos um ano completo com valor unitário e quantidade.","Pendência identificada automaticamente."))))</f>
        <v/>
      </c>
      <c r="N404" s="255">
        <f t="shared" si="14"/>
        <v>405</v>
      </c>
      <c r="O404" s="255">
        <f ca="1">IF(INDEX(ORCAMENTO!$AI:$AI,$N404)&lt;&gt;"",1,0)</f>
        <v>0</v>
      </c>
      <c r="P404" s="255">
        <f t="shared" ca="1" si="15"/>
        <v>11</v>
      </c>
      <c r="Q404" s="255" t="str">
        <f ca="1">INDEX(ORCAMENTO!$AI:$AI,$N404)</f>
        <v/>
      </c>
    </row>
    <row r="405" spans="2:17" ht="15" customHeight="1" x14ac:dyDescent="0.25">
      <c r="B405" s="255" t="str">
        <f ca="1">IFERROR(INDEX(_AUX_ANALISE!$A$1:$A$2461,MATCH(ROW()-34,_AUX_ANALISE!$C$1:$C$2461,0)),"")</f>
        <v/>
      </c>
      <c r="C405" s="255" t="str">
        <f ca="1">IF($B405="","",INDEX(ORCAMENTO!$B:$B,$B405))</f>
        <v/>
      </c>
      <c r="D405" s="255" t="str">
        <f ca="1">IF($B405="","",INDEX(ORCAMENTO!$E:$E,$B405))</f>
        <v/>
      </c>
      <c r="E405" s="255" t="str">
        <f ca="1">IF($B405="","",INDEX(ORCAMENTO!$D:$D,$B405))</f>
        <v/>
      </c>
      <c r="F405" s="255" t="str">
        <f ca="1">IF($B405="","",TRIM(IF(OR(INDEX(ORCAMENTO!$G:$G,$B405)&lt;&gt;"",INDEX(ORCAMENTO!$H:$H,$B405)&lt;&gt;""),"Ano 1; ","")&amp;IF(OR(INDEX(ORCAMENTO!$J:$J,$B405)&lt;&gt;"",INDEX(ORCAMENTO!$K:$K,$B405)&lt;&gt;""),"Ano 2; ","")&amp;IF(OR(INDEX(ORCAMENTO!$M:$M,$B405)&lt;&gt;"",INDEX(ORCAMENTO!$N:$N,$B405)&lt;&gt;""),"Ano 3; ","")&amp;IF(OR(INDEX(ORCAMENTO!$P:$P,$B405)&lt;&gt;"",INDEX(ORCAMENTO!$Q:$Q,$B405)&lt;&gt;""),"Ano 4; ","")&amp;IF(OR(INDEX(ORCAMENTO!$S:$S,$B405)&lt;&gt;"",INDEX(ORCAMENTO!$T:$T,$B405)&lt;&gt;""),"Ano 5; ","")&amp;IF(OR(INDEX(ORCAMENTO!$V:$V,$B405)&lt;&gt;"",INDEX(ORCAMENTO!$W:$W,$B405)&lt;&gt;""),"Ano 6; ","")))</f>
        <v/>
      </c>
      <c r="G405" s="311" t="str">
        <f ca="1">IF($B405="","",IF(INDEX(ORCAMENTO!$G:$G,$B405)&lt;&gt;"",INDEX(ORCAMENTO!$G:$G,$B405),IF(INDEX(ORCAMENTO!$J:$J,$B405)&lt;&gt;"",INDEX(ORCAMENTO!$J:$J,$B405),IF(INDEX(ORCAMENTO!$M:$M,$B405)&lt;&gt;"",INDEX(ORCAMENTO!$M:$M,$B405),IF(INDEX(ORCAMENTO!$P:$P,$B405)&lt;&gt;"",INDEX(ORCAMENTO!$P:$P,$B405),IF(INDEX(ORCAMENTO!$S:$S,$B405)&lt;&gt;"",INDEX(ORCAMENTO!$S:$S,$B405),INDEX(ORCAMENTO!$V:$V,$B405)))))))</f>
        <v/>
      </c>
      <c r="H405" s="312" t="str">
        <f ca="1">IF($B405="","",IF(INDEX(ORCAMENTO!$H:$H,$B405)&lt;&gt;"",INDEX(ORCAMENTO!$H:$H,$B405),IF(INDEX(ORCAMENTO!$K:$K,$B405)&lt;&gt;"",INDEX(ORCAMENTO!$K:$K,$B405),IF(INDEX(ORCAMENTO!$N:$N,$B405)&lt;&gt;"",INDEX(ORCAMENTO!$N:$N,$B405),IF(INDEX(ORCAMENTO!$Q:$Q,$B405)&lt;&gt;"",INDEX(ORCAMENTO!$Q:$Q,$B405),IF(INDEX(ORCAMENTO!$T:$T,$B405)&lt;&gt;"",INDEX(ORCAMENTO!$T:$T,$B405),INDEX(ORCAMENTO!$W:$W,$B405)))))))</f>
        <v/>
      </c>
      <c r="I405" s="255" t="str">
        <f ca="1">IF($B405="","",IF(INDEX(ORCAMENTO!$AI:$AI,$B405)&lt;&gt;"",INDEX(ORCAMENTO!$AI:$AI,$B405),IF(INDEX(ORCAMENTO!$AG:$AG,$B405),"Memorial de cálculo ou anexo obrigatório não informado para item acima do limite.",IF(AND(INDEX(ORCAMENTO!$AC:$AC,$B405),NOT(INDEX(ORCAMENTO!$AE:$AE,$B405))),"Informe pelo menos um ano completo com valor unitário e quantidade.","Pendência identificada automaticamente."))))</f>
        <v/>
      </c>
      <c r="N405" s="255">
        <f t="shared" si="14"/>
        <v>406</v>
      </c>
      <c r="O405" s="255">
        <f ca="1">IF(INDEX(ORCAMENTO!$AI:$AI,$N405)&lt;&gt;"",1,0)</f>
        <v>0</v>
      </c>
      <c r="P405" s="255">
        <f t="shared" ca="1" si="15"/>
        <v>11</v>
      </c>
      <c r="Q405" s="255" t="str">
        <f ca="1">INDEX(ORCAMENTO!$AI:$AI,$N405)</f>
        <v/>
      </c>
    </row>
    <row r="406" spans="2:17" ht="15" customHeight="1" x14ac:dyDescent="0.25">
      <c r="B406" s="255" t="str">
        <f ca="1">IFERROR(INDEX(_AUX_ANALISE!$A$1:$A$2461,MATCH(ROW()-34,_AUX_ANALISE!$C$1:$C$2461,0)),"")</f>
        <v/>
      </c>
      <c r="C406" s="255" t="str">
        <f ca="1">IF($B406="","",INDEX(ORCAMENTO!$B:$B,$B406))</f>
        <v/>
      </c>
      <c r="D406" s="255" t="str">
        <f ca="1">IF($B406="","",INDEX(ORCAMENTO!$E:$E,$B406))</f>
        <v/>
      </c>
      <c r="E406" s="255" t="str">
        <f ca="1">IF($B406="","",INDEX(ORCAMENTO!$D:$D,$B406))</f>
        <v/>
      </c>
      <c r="F406" s="255" t="str">
        <f ca="1">IF($B406="","",TRIM(IF(OR(INDEX(ORCAMENTO!$G:$G,$B406)&lt;&gt;"",INDEX(ORCAMENTO!$H:$H,$B406)&lt;&gt;""),"Ano 1; ","")&amp;IF(OR(INDEX(ORCAMENTO!$J:$J,$B406)&lt;&gt;"",INDEX(ORCAMENTO!$K:$K,$B406)&lt;&gt;""),"Ano 2; ","")&amp;IF(OR(INDEX(ORCAMENTO!$M:$M,$B406)&lt;&gt;"",INDEX(ORCAMENTO!$N:$N,$B406)&lt;&gt;""),"Ano 3; ","")&amp;IF(OR(INDEX(ORCAMENTO!$P:$P,$B406)&lt;&gt;"",INDEX(ORCAMENTO!$Q:$Q,$B406)&lt;&gt;""),"Ano 4; ","")&amp;IF(OR(INDEX(ORCAMENTO!$S:$S,$B406)&lt;&gt;"",INDEX(ORCAMENTO!$T:$T,$B406)&lt;&gt;""),"Ano 5; ","")&amp;IF(OR(INDEX(ORCAMENTO!$V:$V,$B406)&lt;&gt;"",INDEX(ORCAMENTO!$W:$W,$B406)&lt;&gt;""),"Ano 6; ","")))</f>
        <v/>
      </c>
      <c r="G406" s="311" t="str">
        <f ca="1">IF($B406="","",IF(INDEX(ORCAMENTO!$G:$G,$B406)&lt;&gt;"",INDEX(ORCAMENTO!$G:$G,$B406),IF(INDEX(ORCAMENTO!$J:$J,$B406)&lt;&gt;"",INDEX(ORCAMENTO!$J:$J,$B406),IF(INDEX(ORCAMENTO!$M:$M,$B406)&lt;&gt;"",INDEX(ORCAMENTO!$M:$M,$B406),IF(INDEX(ORCAMENTO!$P:$P,$B406)&lt;&gt;"",INDEX(ORCAMENTO!$P:$P,$B406),IF(INDEX(ORCAMENTO!$S:$S,$B406)&lt;&gt;"",INDEX(ORCAMENTO!$S:$S,$B406),INDEX(ORCAMENTO!$V:$V,$B406)))))))</f>
        <v/>
      </c>
      <c r="H406" s="312" t="str">
        <f ca="1">IF($B406="","",IF(INDEX(ORCAMENTO!$H:$H,$B406)&lt;&gt;"",INDEX(ORCAMENTO!$H:$H,$B406),IF(INDEX(ORCAMENTO!$K:$K,$B406)&lt;&gt;"",INDEX(ORCAMENTO!$K:$K,$B406),IF(INDEX(ORCAMENTO!$N:$N,$B406)&lt;&gt;"",INDEX(ORCAMENTO!$N:$N,$B406),IF(INDEX(ORCAMENTO!$Q:$Q,$B406)&lt;&gt;"",INDEX(ORCAMENTO!$Q:$Q,$B406),IF(INDEX(ORCAMENTO!$T:$T,$B406)&lt;&gt;"",INDEX(ORCAMENTO!$T:$T,$B406),INDEX(ORCAMENTO!$W:$W,$B406)))))))</f>
        <v/>
      </c>
      <c r="I406" s="255" t="str">
        <f ca="1">IF($B406="","",IF(INDEX(ORCAMENTO!$AI:$AI,$B406)&lt;&gt;"",INDEX(ORCAMENTO!$AI:$AI,$B406),IF(INDEX(ORCAMENTO!$AG:$AG,$B406),"Memorial de cálculo ou anexo obrigatório não informado para item acima do limite.",IF(AND(INDEX(ORCAMENTO!$AC:$AC,$B406),NOT(INDEX(ORCAMENTO!$AE:$AE,$B406))),"Informe pelo menos um ano completo com valor unitário e quantidade.","Pendência identificada automaticamente."))))</f>
        <v/>
      </c>
      <c r="N406" s="255">
        <f t="shared" si="14"/>
        <v>407</v>
      </c>
      <c r="O406" s="255">
        <f ca="1">IF(INDEX(ORCAMENTO!$AI:$AI,$N406)&lt;&gt;"",1,0)</f>
        <v>0</v>
      </c>
      <c r="P406" s="255">
        <f t="shared" ca="1" si="15"/>
        <v>11</v>
      </c>
      <c r="Q406" s="255" t="str">
        <f ca="1">INDEX(ORCAMENTO!$AI:$AI,$N406)</f>
        <v/>
      </c>
    </row>
    <row r="407" spans="2:17" ht="15" customHeight="1" x14ac:dyDescent="0.25">
      <c r="B407" s="255" t="str">
        <f ca="1">IFERROR(INDEX(_AUX_ANALISE!$A$1:$A$2461,MATCH(ROW()-34,_AUX_ANALISE!$C$1:$C$2461,0)),"")</f>
        <v/>
      </c>
      <c r="C407" s="255" t="str">
        <f ca="1">IF($B407="","",INDEX(ORCAMENTO!$B:$B,$B407))</f>
        <v/>
      </c>
      <c r="D407" s="255" t="str">
        <f ca="1">IF($B407="","",INDEX(ORCAMENTO!$E:$E,$B407))</f>
        <v/>
      </c>
      <c r="E407" s="255" t="str">
        <f ca="1">IF($B407="","",INDEX(ORCAMENTO!$D:$D,$B407))</f>
        <v/>
      </c>
      <c r="F407" s="255" t="str">
        <f ca="1">IF($B407="","",TRIM(IF(OR(INDEX(ORCAMENTO!$G:$G,$B407)&lt;&gt;"",INDEX(ORCAMENTO!$H:$H,$B407)&lt;&gt;""),"Ano 1; ","")&amp;IF(OR(INDEX(ORCAMENTO!$J:$J,$B407)&lt;&gt;"",INDEX(ORCAMENTO!$K:$K,$B407)&lt;&gt;""),"Ano 2; ","")&amp;IF(OR(INDEX(ORCAMENTO!$M:$M,$B407)&lt;&gt;"",INDEX(ORCAMENTO!$N:$N,$B407)&lt;&gt;""),"Ano 3; ","")&amp;IF(OR(INDEX(ORCAMENTO!$P:$P,$B407)&lt;&gt;"",INDEX(ORCAMENTO!$Q:$Q,$B407)&lt;&gt;""),"Ano 4; ","")&amp;IF(OR(INDEX(ORCAMENTO!$S:$S,$B407)&lt;&gt;"",INDEX(ORCAMENTO!$T:$T,$B407)&lt;&gt;""),"Ano 5; ","")&amp;IF(OR(INDEX(ORCAMENTO!$V:$V,$B407)&lt;&gt;"",INDEX(ORCAMENTO!$W:$W,$B407)&lt;&gt;""),"Ano 6; ","")))</f>
        <v/>
      </c>
      <c r="G407" s="311" t="str">
        <f ca="1">IF($B407="","",IF(INDEX(ORCAMENTO!$G:$G,$B407)&lt;&gt;"",INDEX(ORCAMENTO!$G:$G,$B407),IF(INDEX(ORCAMENTO!$J:$J,$B407)&lt;&gt;"",INDEX(ORCAMENTO!$J:$J,$B407),IF(INDEX(ORCAMENTO!$M:$M,$B407)&lt;&gt;"",INDEX(ORCAMENTO!$M:$M,$B407),IF(INDEX(ORCAMENTO!$P:$P,$B407)&lt;&gt;"",INDEX(ORCAMENTO!$P:$P,$B407),IF(INDEX(ORCAMENTO!$S:$S,$B407)&lt;&gt;"",INDEX(ORCAMENTO!$S:$S,$B407),INDEX(ORCAMENTO!$V:$V,$B407)))))))</f>
        <v/>
      </c>
      <c r="H407" s="312" t="str">
        <f ca="1">IF($B407="","",IF(INDEX(ORCAMENTO!$H:$H,$B407)&lt;&gt;"",INDEX(ORCAMENTO!$H:$H,$B407),IF(INDEX(ORCAMENTO!$K:$K,$B407)&lt;&gt;"",INDEX(ORCAMENTO!$K:$K,$B407),IF(INDEX(ORCAMENTO!$N:$N,$B407)&lt;&gt;"",INDEX(ORCAMENTO!$N:$N,$B407),IF(INDEX(ORCAMENTO!$Q:$Q,$B407)&lt;&gt;"",INDEX(ORCAMENTO!$Q:$Q,$B407),IF(INDEX(ORCAMENTO!$T:$T,$B407)&lt;&gt;"",INDEX(ORCAMENTO!$T:$T,$B407),INDEX(ORCAMENTO!$W:$W,$B407)))))))</f>
        <v/>
      </c>
      <c r="I407" s="255" t="str">
        <f ca="1">IF($B407="","",IF(INDEX(ORCAMENTO!$AI:$AI,$B407)&lt;&gt;"",INDEX(ORCAMENTO!$AI:$AI,$B407),IF(INDEX(ORCAMENTO!$AG:$AG,$B407),"Memorial de cálculo ou anexo obrigatório não informado para item acima do limite.",IF(AND(INDEX(ORCAMENTO!$AC:$AC,$B407),NOT(INDEX(ORCAMENTO!$AE:$AE,$B407))),"Informe pelo menos um ano completo com valor unitário e quantidade.","Pendência identificada automaticamente."))))</f>
        <v/>
      </c>
      <c r="N407" s="255">
        <f t="shared" si="14"/>
        <v>408</v>
      </c>
      <c r="O407" s="255">
        <f ca="1">IF(INDEX(ORCAMENTO!$AI:$AI,$N407)&lt;&gt;"",1,0)</f>
        <v>0</v>
      </c>
      <c r="P407" s="255">
        <f t="shared" ca="1" si="15"/>
        <v>11</v>
      </c>
      <c r="Q407" s="255" t="str">
        <f ca="1">INDEX(ORCAMENTO!$AI:$AI,$N407)</f>
        <v/>
      </c>
    </row>
    <row r="408" spans="2:17" ht="15" customHeight="1" x14ac:dyDescent="0.25">
      <c r="B408" s="255" t="str">
        <f ca="1">IFERROR(INDEX(_AUX_ANALISE!$A$1:$A$2461,MATCH(ROW()-34,_AUX_ANALISE!$C$1:$C$2461,0)),"")</f>
        <v/>
      </c>
      <c r="C408" s="255" t="str">
        <f ca="1">IF($B408="","",INDEX(ORCAMENTO!$B:$B,$B408))</f>
        <v/>
      </c>
      <c r="D408" s="255" t="str">
        <f ca="1">IF($B408="","",INDEX(ORCAMENTO!$E:$E,$B408))</f>
        <v/>
      </c>
      <c r="E408" s="255" t="str">
        <f ca="1">IF($B408="","",INDEX(ORCAMENTO!$D:$D,$B408))</f>
        <v/>
      </c>
      <c r="F408" s="255" t="str">
        <f ca="1">IF($B408="","",TRIM(IF(OR(INDEX(ORCAMENTO!$G:$G,$B408)&lt;&gt;"",INDEX(ORCAMENTO!$H:$H,$B408)&lt;&gt;""),"Ano 1; ","")&amp;IF(OR(INDEX(ORCAMENTO!$J:$J,$B408)&lt;&gt;"",INDEX(ORCAMENTO!$K:$K,$B408)&lt;&gt;""),"Ano 2; ","")&amp;IF(OR(INDEX(ORCAMENTO!$M:$M,$B408)&lt;&gt;"",INDEX(ORCAMENTO!$N:$N,$B408)&lt;&gt;""),"Ano 3; ","")&amp;IF(OR(INDEX(ORCAMENTO!$P:$P,$B408)&lt;&gt;"",INDEX(ORCAMENTO!$Q:$Q,$B408)&lt;&gt;""),"Ano 4; ","")&amp;IF(OR(INDEX(ORCAMENTO!$S:$S,$B408)&lt;&gt;"",INDEX(ORCAMENTO!$T:$T,$B408)&lt;&gt;""),"Ano 5; ","")&amp;IF(OR(INDEX(ORCAMENTO!$V:$V,$B408)&lt;&gt;"",INDEX(ORCAMENTO!$W:$W,$B408)&lt;&gt;""),"Ano 6; ","")))</f>
        <v/>
      </c>
      <c r="G408" s="311" t="str">
        <f ca="1">IF($B408="","",IF(INDEX(ORCAMENTO!$G:$G,$B408)&lt;&gt;"",INDEX(ORCAMENTO!$G:$G,$B408),IF(INDEX(ORCAMENTO!$J:$J,$B408)&lt;&gt;"",INDEX(ORCAMENTO!$J:$J,$B408),IF(INDEX(ORCAMENTO!$M:$M,$B408)&lt;&gt;"",INDEX(ORCAMENTO!$M:$M,$B408),IF(INDEX(ORCAMENTO!$P:$P,$B408)&lt;&gt;"",INDEX(ORCAMENTO!$P:$P,$B408),IF(INDEX(ORCAMENTO!$S:$S,$B408)&lt;&gt;"",INDEX(ORCAMENTO!$S:$S,$B408),INDEX(ORCAMENTO!$V:$V,$B408)))))))</f>
        <v/>
      </c>
      <c r="H408" s="312" t="str">
        <f ca="1">IF($B408="","",IF(INDEX(ORCAMENTO!$H:$H,$B408)&lt;&gt;"",INDEX(ORCAMENTO!$H:$H,$B408),IF(INDEX(ORCAMENTO!$K:$K,$B408)&lt;&gt;"",INDEX(ORCAMENTO!$K:$K,$B408),IF(INDEX(ORCAMENTO!$N:$N,$B408)&lt;&gt;"",INDEX(ORCAMENTO!$N:$N,$B408),IF(INDEX(ORCAMENTO!$Q:$Q,$B408)&lt;&gt;"",INDEX(ORCAMENTO!$Q:$Q,$B408),IF(INDEX(ORCAMENTO!$T:$T,$B408)&lt;&gt;"",INDEX(ORCAMENTO!$T:$T,$B408),INDEX(ORCAMENTO!$W:$W,$B408)))))))</f>
        <v/>
      </c>
      <c r="I408" s="255" t="str">
        <f ca="1">IF($B408="","",IF(INDEX(ORCAMENTO!$AI:$AI,$B408)&lt;&gt;"",INDEX(ORCAMENTO!$AI:$AI,$B408),IF(INDEX(ORCAMENTO!$AG:$AG,$B408),"Memorial de cálculo ou anexo obrigatório não informado para item acima do limite.",IF(AND(INDEX(ORCAMENTO!$AC:$AC,$B408),NOT(INDEX(ORCAMENTO!$AE:$AE,$B408))),"Informe pelo menos um ano completo com valor unitário e quantidade.","Pendência identificada automaticamente."))))</f>
        <v/>
      </c>
      <c r="N408" s="255">
        <f t="shared" si="14"/>
        <v>409</v>
      </c>
      <c r="O408" s="255">
        <f ca="1">IF(INDEX(ORCAMENTO!$AI:$AI,$N408)&lt;&gt;"",1,0)</f>
        <v>0</v>
      </c>
      <c r="P408" s="255">
        <f t="shared" ca="1" si="15"/>
        <v>11</v>
      </c>
      <c r="Q408" s="255" t="str">
        <f ca="1">INDEX(ORCAMENTO!$AI:$AI,$N408)</f>
        <v/>
      </c>
    </row>
    <row r="409" spans="2:17" ht="15" customHeight="1" x14ac:dyDescent="0.25">
      <c r="B409" s="255" t="str">
        <f ca="1">IFERROR(INDEX(_AUX_ANALISE!$A$1:$A$2461,MATCH(ROW()-34,_AUX_ANALISE!$C$1:$C$2461,0)),"")</f>
        <v/>
      </c>
      <c r="C409" s="255" t="str">
        <f ca="1">IF($B409="","",INDEX(ORCAMENTO!$B:$B,$B409))</f>
        <v/>
      </c>
      <c r="D409" s="255" t="str">
        <f ca="1">IF($B409="","",INDEX(ORCAMENTO!$E:$E,$B409))</f>
        <v/>
      </c>
      <c r="E409" s="255" t="str">
        <f ca="1">IF($B409="","",INDEX(ORCAMENTO!$D:$D,$B409))</f>
        <v/>
      </c>
      <c r="F409" s="255" t="str">
        <f ca="1">IF($B409="","",TRIM(IF(OR(INDEX(ORCAMENTO!$G:$G,$B409)&lt;&gt;"",INDEX(ORCAMENTO!$H:$H,$B409)&lt;&gt;""),"Ano 1; ","")&amp;IF(OR(INDEX(ORCAMENTO!$J:$J,$B409)&lt;&gt;"",INDEX(ORCAMENTO!$K:$K,$B409)&lt;&gt;""),"Ano 2; ","")&amp;IF(OR(INDEX(ORCAMENTO!$M:$M,$B409)&lt;&gt;"",INDEX(ORCAMENTO!$N:$N,$B409)&lt;&gt;""),"Ano 3; ","")&amp;IF(OR(INDEX(ORCAMENTO!$P:$P,$B409)&lt;&gt;"",INDEX(ORCAMENTO!$Q:$Q,$B409)&lt;&gt;""),"Ano 4; ","")&amp;IF(OR(INDEX(ORCAMENTO!$S:$S,$B409)&lt;&gt;"",INDEX(ORCAMENTO!$T:$T,$B409)&lt;&gt;""),"Ano 5; ","")&amp;IF(OR(INDEX(ORCAMENTO!$V:$V,$B409)&lt;&gt;"",INDEX(ORCAMENTO!$W:$W,$B409)&lt;&gt;""),"Ano 6; ","")))</f>
        <v/>
      </c>
      <c r="G409" s="311" t="str">
        <f ca="1">IF($B409="","",IF(INDEX(ORCAMENTO!$G:$G,$B409)&lt;&gt;"",INDEX(ORCAMENTO!$G:$G,$B409),IF(INDEX(ORCAMENTO!$J:$J,$B409)&lt;&gt;"",INDEX(ORCAMENTO!$J:$J,$B409),IF(INDEX(ORCAMENTO!$M:$M,$B409)&lt;&gt;"",INDEX(ORCAMENTO!$M:$M,$B409),IF(INDEX(ORCAMENTO!$P:$P,$B409)&lt;&gt;"",INDEX(ORCAMENTO!$P:$P,$B409),IF(INDEX(ORCAMENTO!$S:$S,$B409)&lt;&gt;"",INDEX(ORCAMENTO!$S:$S,$B409),INDEX(ORCAMENTO!$V:$V,$B409)))))))</f>
        <v/>
      </c>
      <c r="H409" s="312" t="str">
        <f ca="1">IF($B409="","",IF(INDEX(ORCAMENTO!$H:$H,$B409)&lt;&gt;"",INDEX(ORCAMENTO!$H:$H,$B409),IF(INDEX(ORCAMENTO!$K:$K,$B409)&lt;&gt;"",INDEX(ORCAMENTO!$K:$K,$B409),IF(INDEX(ORCAMENTO!$N:$N,$B409)&lt;&gt;"",INDEX(ORCAMENTO!$N:$N,$B409),IF(INDEX(ORCAMENTO!$Q:$Q,$B409)&lt;&gt;"",INDEX(ORCAMENTO!$Q:$Q,$B409),IF(INDEX(ORCAMENTO!$T:$T,$B409)&lt;&gt;"",INDEX(ORCAMENTO!$T:$T,$B409),INDEX(ORCAMENTO!$W:$W,$B409)))))))</f>
        <v/>
      </c>
      <c r="I409" s="255" t="str">
        <f ca="1">IF($B409="","",IF(INDEX(ORCAMENTO!$AI:$AI,$B409)&lt;&gt;"",INDEX(ORCAMENTO!$AI:$AI,$B409),IF(INDEX(ORCAMENTO!$AG:$AG,$B409),"Memorial de cálculo ou anexo obrigatório não informado para item acima do limite.",IF(AND(INDEX(ORCAMENTO!$AC:$AC,$B409),NOT(INDEX(ORCAMENTO!$AE:$AE,$B409))),"Informe pelo menos um ano completo com valor unitário e quantidade.","Pendência identificada automaticamente."))))</f>
        <v/>
      </c>
      <c r="N409" s="255">
        <f t="shared" si="14"/>
        <v>410</v>
      </c>
      <c r="O409" s="255">
        <f ca="1">IF(INDEX(ORCAMENTO!$AI:$AI,$N409)&lt;&gt;"",1,0)</f>
        <v>0</v>
      </c>
      <c r="P409" s="255">
        <f t="shared" ca="1" si="15"/>
        <v>11</v>
      </c>
      <c r="Q409" s="255" t="str">
        <f ca="1">INDEX(ORCAMENTO!$AI:$AI,$N409)</f>
        <v/>
      </c>
    </row>
    <row r="410" spans="2:17" ht="15" customHeight="1" x14ac:dyDescent="0.25">
      <c r="B410" s="255" t="str">
        <f ca="1">IFERROR(INDEX(_AUX_ANALISE!$A$1:$A$2461,MATCH(ROW()-34,_AUX_ANALISE!$C$1:$C$2461,0)),"")</f>
        <v/>
      </c>
      <c r="C410" s="255" t="str">
        <f ca="1">IF($B410="","",INDEX(ORCAMENTO!$B:$B,$B410))</f>
        <v/>
      </c>
      <c r="D410" s="255" t="str">
        <f ca="1">IF($B410="","",INDEX(ORCAMENTO!$E:$E,$B410))</f>
        <v/>
      </c>
      <c r="E410" s="255" t="str">
        <f ca="1">IF($B410="","",INDEX(ORCAMENTO!$D:$D,$B410))</f>
        <v/>
      </c>
      <c r="F410" s="255" t="str">
        <f ca="1">IF($B410="","",TRIM(IF(OR(INDEX(ORCAMENTO!$G:$G,$B410)&lt;&gt;"",INDEX(ORCAMENTO!$H:$H,$B410)&lt;&gt;""),"Ano 1; ","")&amp;IF(OR(INDEX(ORCAMENTO!$J:$J,$B410)&lt;&gt;"",INDEX(ORCAMENTO!$K:$K,$B410)&lt;&gt;""),"Ano 2; ","")&amp;IF(OR(INDEX(ORCAMENTO!$M:$M,$B410)&lt;&gt;"",INDEX(ORCAMENTO!$N:$N,$B410)&lt;&gt;""),"Ano 3; ","")&amp;IF(OR(INDEX(ORCAMENTO!$P:$P,$B410)&lt;&gt;"",INDEX(ORCAMENTO!$Q:$Q,$B410)&lt;&gt;""),"Ano 4; ","")&amp;IF(OR(INDEX(ORCAMENTO!$S:$S,$B410)&lt;&gt;"",INDEX(ORCAMENTO!$T:$T,$B410)&lt;&gt;""),"Ano 5; ","")&amp;IF(OR(INDEX(ORCAMENTO!$V:$V,$B410)&lt;&gt;"",INDEX(ORCAMENTO!$W:$W,$B410)&lt;&gt;""),"Ano 6; ","")))</f>
        <v/>
      </c>
      <c r="G410" s="311" t="str">
        <f ca="1">IF($B410="","",IF(INDEX(ORCAMENTO!$G:$G,$B410)&lt;&gt;"",INDEX(ORCAMENTO!$G:$G,$B410),IF(INDEX(ORCAMENTO!$J:$J,$B410)&lt;&gt;"",INDEX(ORCAMENTO!$J:$J,$B410),IF(INDEX(ORCAMENTO!$M:$M,$B410)&lt;&gt;"",INDEX(ORCAMENTO!$M:$M,$B410),IF(INDEX(ORCAMENTO!$P:$P,$B410)&lt;&gt;"",INDEX(ORCAMENTO!$P:$P,$B410),IF(INDEX(ORCAMENTO!$S:$S,$B410)&lt;&gt;"",INDEX(ORCAMENTO!$S:$S,$B410),INDEX(ORCAMENTO!$V:$V,$B410)))))))</f>
        <v/>
      </c>
      <c r="H410" s="312" t="str">
        <f ca="1">IF($B410="","",IF(INDEX(ORCAMENTO!$H:$H,$B410)&lt;&gt;"",INDEX(ORCAMENTO!$H:$H,$B410),IF(INDEX(ORCAMENTO!$K:$K,$B410)&lt;&gt;"",INDEX(ORCAMENTO!$K:$K,$B410),IF(INDEX(ORCAMENTO!$N:$N,$B410)&lt;&gt;"",INDEX(ORCAMENTO!$N:$N,$B410),IF(INDEX(ORCAMENTO!$Q:$Q,$B410)&lt;&gt;"",INDEX(ORCAMENTO!$Q:$Q,$B410),IF(INDEX(ORCAMENTO!$T:$T,$B410)&lt;&gt;"",INDEX(ORCAMENTO!$T:$T,$B410),INDEX(ORCAMENTO!$W:$W,$B410)))))))</f>
        <v/>
      </c>
      <c r="I410" s="255" t="str">
        <f ca="1">IF($B410="","",IF(INDEX(ORCAMENTO!$AI:$AI,$B410)&lt;&gt;"",INDEX(ORCAMENTO!$AI:$AI,$B410),IF(INDEX(ORCAMENTO!$AG:$AG,$B410),"Memorial de cálculo ou anexo obrigatório não informado para item acima do limite.",IF(AND(INDEX(ORCAMENTO!$AC:$AC,$B410),NOT(INDEX(ORCAMENTO!$AE:$AE,$B410))),"Informe pelo menos um ano completo com valor unitário e quantidade.","Pendência identificada automaticamente."))))</f>
        <v/>
      </c>
      <c r="N410" s="255">
        <f t="shared" si="14"/>
        <v>411</v>
      </c>
      <c r="O410" s="255">
        <f ca="1">IF(INDEX(ORCAMENTO!$AI:$AI,$N410)&lt;&gt;"",1,0)</f>
        <v>0</v>
      </c>
      <c r="P410" s="255">
        <f t="shared" ca="1" si="15"/>
        <v>11</v>
      </c>
      <c r="Q410" s="255" t="str">
        <f ca="1">INDEX(ORCAMENTO!$AI:$AI,$N410)</f>
        <v/>
      </c>
    </row>
    <row r="411" spans="2:17" ht="15" customHeight="1" x14ac:dyDescent="0.25">
      <c r="B411" s="255" t="str">
        <f ca="1">IFERROR(INDEX(_AUX_ANALISE!$A$1:$A$2461,MATCH(ROW()-34,_AUX_ANALISE!$C$1:$C$2461,0)),"")</f>
        <v/>
      </c>
      <c r="C411" s="255" t="str">
        <f ca="1">IF($B411="","",INDEX(ORCAMENTO!$B:$B,$B411))</f>
        <v/>
      </c>
      <c r="D411" s="255" t="str">
        <f ca="1">IF($B411="","",INDEX(ORCAMENTO!$E:$E,$B411))</f>
        <v/>
      </c>
      <c r="E411" s="255" t="str">
        <f ca="1">IF($B411="","",INDEX(ORCAMENTO!$D:$D,$B411))</f>
        <v/>
      </c>
      <c r="F411" s="255" t="str">
        <f ca="1">IF($B411="","",TRIM(IF(OR(INDEX(ORCAMENTO!$G:$G,$B411)&lt;&gt;"",INDEX(ORCAMENTO!$H:$H,$B411)&lt;&gt;""),"Ano 1; ","")&amp;IF(OR(INDEX(ORCAMENTO!$J:$J,$B411)&lt;&gt;"",INDEX(ORCAMENTO!$K:$K,$B411)&lt;&gt;""),"Ano 2; ","")&amp;IF(OR(INDEX(ORCAMENTO!$M:$M,$B411)&lt;&gt;"",INDEX(ORCAMENTO!$N:$N,$B411)&lt;&gt;""),"Ano 3; ","")&amp;IF(OR(INDEX(ORCAMENTO!$P:$P,$B411)&lt;&gt;"",INDEX(ORCAMENTO!$Q:$Q,$B411)&lt;&gt;""),"Ano 4; ","")&amp;IF(OR(INDEX(ORCAMENTO!$S:$S,$B411)&lt;&gt;"",INDEX(ORCAMENTO!$T:$T,$B411)&lt;&gt;""),"Ano 5; ","")&amp;IF(OR(INDEX(ORCAMENTO!$V:$V,$B411)&lt;&gt;"",INDEX(ORCAMENTO!$W:$W,$B411)&lt;&gt;""),"Ano 6; ","")))</f>
        <v/>
      </c>
      <c r="G411" s="311" t="str">
        <f ca="1">IF($B411="","",IF(INDEX(ORCAMENTO!$G:$G,$B411)&lt;&gt;"",INDEX(ORCAMENTO!$G:$G,$B411),IF(INDEX(ORCAMENTO!$J:$J,$B411)&lt;&gt;"",INDEX(ORCAMENTO!$J:$J,$B411),IF(INDEX(ORCAMENTO!$M:$M,$B411)&lt;&gt;"",INDEX(ORCAMENTO!$M:$M,$B411),IF(INDEX(ORCAMENTO!$P:$P,$B411)&lt;&gt;"",INDEX(ORCAMENTO!$P:$P,$B411),IF(INDEX(ORCAMENTO!$S:$S,$B411)&lt;&gt;"",INDEX(ORCAMENTO!$S:$S,$B411),INDEX(ORCAMENTO!$V:$V,$B411)))))))</f>
        <v/>
      </c>
      <c r="H411" s="312" t="str">
        <f ca="1">IF($B411="","",IF(INDEX(ORCAMENTO!$H:$H,$B411)&lt;&gt;"",INDEX(ORCAMENTO!$H:$H,$B411),IF(INDEX(ORCAMENTO!$K:$K,$B411)&lt;&gt;"",INDEX(ORCAMENTO!$K:$K,$B411),IF(INDEX(ORCAMENTO!$N:$N,$B411)&lt;&gt;"",INDEX(ORCAMENTO!$N:$N,$B411),IF(INDEX(ORCAMENTO!$Q:$Q,$B411)&lt;&gt;"",INDEX(ORCAMENTO!$Q:$Q,$B411),IF(INDEX(ORCAMENTO!$T:$T,$B411)&lt;&gt;"",INDEX(ORCAMENTO!$T:$T,$B411),INDEX(ORCAMENTO!$W:$W,$B411)))))))</f>
        <v/>
      </c>
      <c r="I411" s="255" t="str">
        <f ca="1">IF($B411="","",IF(INDEX(ORCAMENTO!$AI:$AI,$B411)&lt;&gt;"",INDEX(ORCAMENTO!$AI:$AI,$B411),IF(INDEX(ORCAMENTO!$AG:$AG,$B411),"Memorial de cálculo ou anexo obrigatório não informado para item acima do limite.",IF(AND(INDEX(ORCAMENTO!$AC:$AC,$B411),NOT(INDEX(ORCAMENTO!$AE:$AE,$B411))),"Informe pelo menos um ano completo com valor unitário e quantidade.","Pendência identificada automaticamente."))))</f>
        <v/>
      </c>
      <c r="N411" s="255">
        <f t="shared" si="14"/>
        <v>412</v>
      </c>
      <c r="O411" s="255">
        <f ca="1">IF(INDEX(ORCAMENTO!$AI:$AI,$N411)&lt;&gt;"",1,0)</f>
        <v>0</v>
      </c>
      <c r="P411" s="255">
        <f t="shared" ca="1" si="15"/>
        <v>11</v>
      </c>
      <c r="Q411" s="255" t="str">
        <f ca="1">INDEX(ORCAMENTO!$AI:$AI,$N411)</f>
        <v/>
      </c>
    </row>
    <row r="412" spans="2:17" ht="15" customHeight="1" x14ac:dyDescent="0.25">
      <c r="B412" s="255" t="str">
        <f ca="1">IFERROR(INDEX(_AUX_ANALISE!$A$1:$A$2461,MATCH(ROW()-34,_AUX_ANALISE!$C$1:$C$2461,0)),"")</f>
        <v/>
      </c>
      <c r="C412" s="255" t="str">
        <f ca="1">IF($B412="","",INDEX(ORCAMENTO!$B:$B,$B412))</f>
        <v/>
      </c>
      <c r="D412" s="255" t="str">
        <f ca="1">IF($B412="","",INDEX(ORCAMENTO!$E:$E,$B412))</f>
        <v/>
      </c>
      <c r="E412" s="255" t="str">
        <f ca="1">IF($B412="","",INDEX(ORCAMENTO!$D:$D,$B412))</f>
        <v/>
      </c>
      <c r="F412" s="255" t="str">
        <f ca="1">IF($B412="","",TRIM(IF(OR(INDEX(ORCAMENTO!$G:$G,$B412)&lt;&gt;"",INDEX(ORCAMENTO!$H:$H,$B412)&lt;&gt;""),"Ano 1; ","")&amp;IF(OR(INDEX(ORCAMENTO!$J:$J,$B412)&lt;&gt;"",INDEX(ORCAMENTO!$K:$K,$B412)&lt;&gt;""),"Ano 2; ","")&amp;IF(OR(INDEX(ORCAMENTO!$M:$M,$B412)&lt;&gt;"",INDEX(ORCAMENTO!$N:$N,$B412)&lt;&gt;""),"Ano 3; ","")&amp;IF(OR(INDEX(ORCAMENTO!$P:$P,$B412)&lt;&gt;"",INDEX(ORCAMENTO!$Q:$Q,$B412)&lt;&gt;""),"Ano 4; ","")&amp;IF(OR(INDEX(ORCAMENTO!$S:$S,$B412)&lt;&gt;"",INDEX(ORCAMENTO!$T:$T,$B412)&lt;&gt;""),"Ano 5; ","")&amp;IF(OR(INDEX(ORCAMENTO!$V:$V,$B412)&lt;&gt;"",INDEX(ORCAMENTO!$W:$W,$B412)&lt;&gt;""),"Ano 6; ","")))</f>
        <v/>
      </c>
      <c r="G412" s="311" t="str">
        <f ca="1">IF($B412="","",IF(INDEX(ORCAMENTO!$G:$G,$B412)&lt;&gt;"",INDEX(ORCAMENTO!$G:$G,$B412),IF(INDEX(ORCAMENTO!$J:$J,$B412)&lt;&gt;"",INDEX(ORCAMENTO!$J:$J,$B412),IF(INDEX(ORCAMENTO!$M:$M,$B412)&lt;&gt;"",INDEX(ORCAMENTO!$M:$M,$B412),IF(INDEX(ORCAMENTO!$P:$P,$B412)&lt;&gt;"",INDEX(ORCAMENTO!$P:$P,$B412),IF(INDEX(ORCAMENTO!$S:$S,$B412)&lt;&gt;"",INDEX(ORCAMENTO!$S:$S,$B412),INDEX(ORCAMENTO!$V:$V,$B412)))))))</f>
        <v/>
      </c>
      <c r="H412" s="312" t="str">
        <f ca="1">IF($B412="","",IF(INDEX(ORCAMENTO!$H:$H,$B412)&lt;&gt;"",INDEX(ORCAMENTO!$H:$H,$B412),IF(INDEX(ORCAMENTO!$K:$K,$B412)&lt;&gt;"",INDEX(ORCAMENTO!$K:$K,$B412),IF(INDEX(ORCAMENTO!$N:$N,$B412)&lt;&gt;"",INDEX(ORCAMENTO!$N:$N,$B412),IF(INDEX(ORCAMENTO!$Q:$Q,$B412)&lt;&gt;"",INDEX(ORCAMENTO!$Q:$Q,$B412),IF(INDEX(ORCAMENTO!$T:$T,$B412)&lt;&gt;"",INDEX(ORCAMENTO!$T:$T,$B412),INDEX(ORCAMENTO!$W:$W,$B412)))))))</f>
        <v/>
      </c>
      <c r="I412" s="255" t="str">
        <f ca="1">IF($B412="","",IF(INDEX(ORCAMENTO!$AI:$AI,$B412)&lt;&gt;"",INDEX(ORCAMENTO!$AI:$AI,$B412),IF(INDEX(ORCAMENTO!$AG:$AG,$B412),"Memorial de cálculo ou anexo obrigatório não informado para item acima do limite.",IF(AND(INDEX(ORCAMENTO!$AC:$AC,$B412),NOT(INDEX(ORCAMENTO!$AE:$AE,$B412))),"Informe pelo menos um ano completo com valor unitário e quantidade.","Pendência identificada automaticamente."))))</f>
        <v/>
      </c>
      <c r="N412" s="255">
        <f t="shared" si="14"/>
        <v>413</v>
      </c>
      <c r="O412" s="255">
        <f ca="1">IF(INDEX(ORCAMENTO!$AI:$AI,$N412)&lt;&gt;"",1,0)</f>
        <v>0</v>
      </c>
      <c r="P412" s="255">
        <f t="shared" ca="1" si="15"/>
        <v>11</v>
      </c>
      <c r="Q412" s="255" t="str">
        <f ca="1">INDEX(ORCAMENTO!$AI:$AI,$N412)</f>
        <v/>
      </c>
    </row>
    <row r="413" spans="2:17" ht="15" customHeight="1" x14ac:dyDescent="0.25">
      <c r="B413" s="255" t="str">
        <f ca="1">IFERROR(INDEX(_AUX_ANALISE!$A$1:$A$2461,MATCH(ROW()-34,_AUX_ANALISE!$C$1:$C$2461,0)),"")</f>
        <v/>
      </c>
      <c r="C413" s="255" t="str">
        <f ca="1">IF($B413="","",INDEX(ORCAMENTO!$B:$B,$B413))</f>
        <v/>
      </c>
      <c r="D413" s="255" t="str">
        <f ca="1">IF($B413="","",INDEX(ORCAMENTO!$E:$E,$B413))</f>
        <v/>
      </c>
      <c r="E413" s="255" t="str">
        <f ca="1">IF($B413="","",INDEX(ORCAMENTO!$D:$D,$B413))</f>
        <v/>
      </c>
      <c r="F413" s="255" t="str">
        <f ca="1">IF($B413="","",TRIM(IF(OR(INDEX(ORCAMENTO!$G:$G,$B413)&lt;&gt;"",INDEX(ORCAMENTO!$H:$H,$B413)&lt;&gt;""),"Ano 1; ","")&amp;IF(OR(INDEX(ORCAMENTO!$J:$J,$B413)&lt;&gt;"",INDEX(ORCAMENTO!$K:$K,$B413)&lt;&gt;""),"Ano 2; ","")&amp;IF(OR(INDEX(ORCAMENTO!$M:$M,$B413)&lt;&gt;"",INDEX(ORCAMENTO!$N:$N,$B413)&lt;&gt;""),"Ano 3; ","")&amp;IF(OR(INDEX(ORCAMENTO!$P:$P,$B413)&lt;&gt;"",INDEX(ORCAMENTO!$Q:$Q,$B413)&lt;&gt;""),"Ano 4; ","")&amp;IF(OR(INDEX(ORCAMENTO!$S:$S,$B413)&lt;&gt;"",INDEX(ORCAMENTO!$T:$T,$B413)&lt;&gt;""),"Ano 5; ","")&amp;IF(OR(INDEX(ORCAMENTO!$V:$V,$B413)&lt;&gt;"",INDEX(ORCAMENTO!$W:$W,$B413)&lt;&gt;""),"Ano 6; ","")))</f>
        <v/>
      </c>
      <c r="G413" s="311" t="str">
        <f ca="1">IF($B413="","",IF(INDEX(ORCAMENTO!$G:$G,$B413)&lt;&gt;"",INDEX(ORCAMENTO!$G:$G,$B413),IF(INDEX(ORCAMENTO!$J:$J,$B413)&lt;&gt;"",INDEX(ORCAMENTO!$J:$J,$B413),IF(INDEX(ORCAMENTO!$M:$M,$B413)&lt;&gt;"",INDEX(ORCAMENTO!$M:$M,$B413),IF(INDEX(ORCAMENTO!$P:$P,$B413)&lt;&gt;"",INDEX(ORCAMENTO!$P:$P,$B413),IF(INDEX(ORCAMENTO!$S:$S,$B413)&lt;&gt;"",INDEX(ORCAMENTO!$S:$S,$B413),INDEX(ORCAMENTO!$V:$V,$B413)))))))</f>
        <v/>
      </c>
      <c r="H413" s="312" t="str">
        <f ca="1">IF($B413="","",IF(INDEX(ORCAMENTO!$H:$H,$B413)&lt;&gt;"",INDEX(ORCAMENTO!$H:$H,$B413),IF(INDEX(ORCAMENTO!$K:$K,$B413)&lt;&gt;"",INDEX(ORCAMENTO!$K:$K,$B413),IF(INDEX(ORCAMENTO!$N:$N,$B413)&lt;&gt;"",INDEX(ORCAMENTO!$N:$N,$B413),IF(INDEX(ORCAMENTO!$Q:$Q,$B413)&lt;&gt;"",INDEX(ORCAMENTO!$Q:$Q,$B413),IF(INDEX(ORCAMENTO!$T:$T,$B413)&lt;&gt;"",INDEX(ORCAMENTO!$T:$T,$B413),INDEX(ORCAMENTO!$W:$W,$B413)))))))</f>
        <v/>
      </c>
      <c r="I413" s="255" t="str">
        <f ca="1">IF($B413="","",IF(INDEX(ORCAMENTO!$AI:$AI,$B413)&lt;&gt;"",INDEX(ORCAMENTO!$AI:$AI,$B413),IF(INDEX(ORCAMENTO!$AG:$AG,$B413),"Memorial de cálculo ou anexo obrigatório não informado para item acima do limite.",IF(AND(INDEX(ORCAMENTO!$AC:$AC,$B413),NOT(INDEX(ORCAMENTO!$AE:$AE,$B413))),"Informe pelo menos um ano completo com valor unitário e quantidade.","Pendência identificada automaticamente."))))</f>
        <v/>
      </c>
      <c r="N413" s="255">
        <f t="shared" si="14"/>
        <v>414</v>
      </c>
      <c r="O413" s="255">
        <f ca="1">IF(INDEX(ORCAMENTO!$AI:$AI,$N413)&lt;&gt;"",1,0)</f>
        <v>0</v>
      </c>
      <c r="P413" s="255">
        <f t="shared" ca="1" si="15"/>
        <v>11</v>
      </c>
      <c r="Q413" s="255" t="str">
        <f ca="1">INDEX(ORCAMENTO!$AI:$AI,$N413)</f>
        <v/>
      </c>
    </row>
    <row r="414" spans="2:17" ht="15" customHeight="1" x14ac:dyDescent="0.25">
      <c r="B414" s="255" t="str">
        <f ca="1">IFERROR(INDEX(_AUX_ANALISE!$A$1:$A$2461,MATCH(ROW()-34,_AUX_ANALISE!$C$1:$C$2461,0)),"")</f>
        <v/>
      </c>
      <c r="C414" s="255" t="str">
        <f ca="1">IF($B414="","",INDEX(ORCAMENTO!$B:$B,$B414))</f>
        <v/>
      </c>
      <c r="D414" s="255" t="str">
        <f ca="1">IF($B414="","",INDEX(ORCAMENTO!$E:$E,$B414))</f>
        <v/>
      </c>
      <c r="E414" s="255" t="str">
        <f ca="1">IF($B414="","",INDEX(ORCAMENTO!$D:$D,$B414))</f>
        <v/>
      </c>
      <c r="F414" s="255" t="str">
        <f ca="1">IF($B414="","",TRIM(IF(OR(INDEX(ORCAMENTO!$G:$G,$B414)&lt;&gt;"",INDEX(ORCAMENTO!$H:$H,$B414)&lt;&gt;""),"Ano 1; ","")&amp;IF(OR(INDEX(ORCAMENTO!$J:$J,$B414)&lt;&gt;"",INDEX(ORCAMENTO!$K:$K,$B414)&lt;&gt;""),"Ano 2; ","")&amp;IF(OR(INDEX(ORCAMENTO!$M:$M,$B414)&lt;&gt;"",INDEX(ORCAMENTO!$N:$N,$B414)&lt;&gt;""),"Ano 3; ","")&amp;IF(OR(INDEX(ORCAMENTO!$P:$P,$B414)&lt;&gt;"",INDEX(ORCAMENTO!$Q:$Q,$B414)&lt;&gt;""),"Ano 4; ","")&amp;IF(OR(INDEX(ORCAMENTO!$S:$S,$B414)&lt;&gt;"",INDEX(ORCAMENTO!$T:$T,$B414)&lt;&gt;""),"Ano 5; ","")&amp;IF(OR(INDEX(ORCAMENTO!$V:$V,$B414)&lt;&gt;"",INDEX(ORCAMENTO!$W:$W,$B414)&lt;&gt;""),"Ano 6; ","")))</f>
        <v/>
      </c>
      <c r="G414" s="311" t="str">
        <f ca="1">IF($B414="","",IF(INDEX(ORCAMENTO!$G:$G,$B414)&lt;&gt;"",INDEX(ORCAMENTO!$G:$G,$B414),IF(INDEX(ORCAMENTO!$J:$J,$B414)&lt;&gt;"",INDEX(ORCAMENTO!$J:$J,$B414),IF(INDEX(ORCAMENTO!$M:$M,$B414)&lt;&gt;"",INDEX(ORCAMENTO!$M:$M,$B414),IF(INDEX(ORCAMENTO!$P:$P,$B414)&lt;&gt;"",INDEX(ORCAMENTO!$P:$P,$B414),IF(INDEX(ORCAMENTO!$S:$S,$B414)&lt;&gt;"",INDEX(ORCAMENTO!$S:$S,$B414),INDEX(ORCAMENTO!$V:$V,$B414)))))))</f>
        <v/>
      </c>
      <c r="H414" s="312" t="str">
        <f ca="1">IF($B414="","",IF(INDEX(ORCAMENTO!$H:$H,$B414)&lt;&gt;"",INDEX(ORCAMENTO!$H:$H,$B414),IF(INDEX(ORCAMENTO!$K:$K,$B414)&lt;&gt;"",INDEX(ORCAMENTO!$K:$K,$B414),IF(INDEX(ORCAMENTO!$N:$N,$B414)&lt;&gt;"",INDEX(ORCAMENTO!$N:$N,$B414),IF(INDEX(ORCAMENTO!$Q:$Q,$B414)&lt;&gt;"",INDEX(ORCAMENTO!$Q:$Q,$B414),IF(INDEX(ORCAMENTO!$T:$T,$B414)&lt;&gt;"",INDEX(ORCAMENTO!$T:$T,$B414),INDEX(ORCAMENTO!$W:$W,$B414)))))))</f>
        <v/>
      </c>
      <c r="I414" s="255" t="str">
        <f ca="1">IF($B414="","",IF(INDEX(ORCAMENTO!$AI:$AI,$B414)&lt;&gt;"",INDEX(ORCAMENTO!$AI:$AI,$B414),IF(INDEX(ORCAMENTO!$AG:$AG,$B414),"Memorial de cálculo ou anexo obrigatório não informado para item acima do limite.",IF(AND(INDEX(ORCAMENTO!$AC:$AC,$B414),NOT(INDEX(ORCAMENTO!$AE:$AE,$B414))),"Informe pelo menos um ano completo com valor unitário e quantidade.","Pendência identificada automaticamente."))))</f>
        <v/>
      </c>
      <c r="N414" s="255">
        <f t="shared" si="14"/>
        <v>415</v>
      </c>
      <c r="O414" s="255">
        <f ca="1">IF(INDEX(ORCAMENTO!$AI:$AI,$N414)&lt;&gt;"",1,0)</f>
        <v>0</v>
      </c>
      <c r="P414" s="255">
        <f t="shared" ca="1" si="15"/>
        <v>11</v>
      </c>
      <c r="Q414" s="255" t="str">
        <f ca="1">INDEX(ORCAMENTO!$AI:$AI,$N414)</f>
        <v/>
      </c>
    </row>
    <row r="415" spans="2:17" ht="15" customHeight="1" x14ac:dyDescent="0.25">
      <c r="B415" s="255" t="str">
        <f ca="1">IFERROR(INDEX(_AUX_ANALISE!$A$1:$A$2461,MATCH(ROW()-34,_AUX_ANALISE!$C$1:$C$2461,0)),"")</f>
        <v/>
      </c>
      <c r="C415" s="255" t="str">
        <f ca="1">IF($B415="","",INDEX(ORCAMENTO!$B:$B,$B415))</f>
        <v/>
      </c>
      <c r="D415" s="255" t="str">
        <f ca="1">IF($B415="","",INDEX(ORCAMENTO!$E:$E,$B415))</f>
        <v/>
      </c>
      <c r="E415" s="255" t="str">
        <f ca="1">IF($B415="","",INDEX(ORCAMENTO!$D:$D,$B415))</f>
        <v/>
      </c>
      <c r="F415" s="255" t="str">
        <f ca="1">IF($B415="","",TRIM(IF(OR(INDEX(ORCAMENTO!$G:$G,$B415)&lt;&gt;"",INDEX(ORCAMENTO!$H:$H,$B415)&lt;&gt;""),"Ano 1; ","")&amp;IF(OR(INDEX(ORCAMENTO!$J:$J,$B415)&lt;&gt;"",INDEX(ORCAMENTO!$K:$K,$B415)&lt;&gt;""),"Ano 2; ","")&amp;IF(OR(INDEX(ORCAMENTO!$M:$M,$B415)&lt;&gt;"",INDEX(ORCAMENTO!$N:$N,$B415)&lt;&gt;""),"Ano 3; ","")&amp;IF(OR(INDEX(ORCAMENTO!$P:$P,$B415)&lt;&gt;"",INDEX(ORCAMENTO!$Q:$Q,$B415)&lt;&gt;""),"Ano 4; ","")&amp;IF(OR(INDEX(ORCAMENTO!$S:$S,$B415)&lt;&gt;"",INDEX(ORCAMENTO!$T:$T,$B415)&lt;&gt;""),"Ano 5; ","")&amp;IF(OR(INDEX(ORCAMENTO!$V:$V,$B415)&lt;&gt;"",INDEX(ORCAMENTO!$W:$W,$B415)&lt;&gt;""),"Ano 6; ","")))</f>
        <v/>
      </c>
      <c r="G415" s="311" t="str">
        <f ca="1">IF($B415="","",IF(INDEX(ORCAMENTO!$G:$G,$B415)&lt;&gt;"",INDEX(ORCAMENTO!$G:$G,$B415),IF(INDEX(ORCAMENTO!$J:$J,$B415)&lt;&gt;"",INDEX(ORCAMENTO!$J:$J,$B415),IF(INDEX(ORCAMENTO!$M:$M,$B415)&lt;&gt;"",INDEX(ORCAMENTO!$M:$M,$B415),IF(INDEX(ORCAMENTO!$P:$P,$B415)&lt;&gt;"",INDEX(ORCAMENTO!$P:$P,$B415),IF(INDEX(ORCAMENTO!$S:$S,$B415)&lt;&gt;"",INDEX(ORCAMENTO!$S:$S,$B415),INDEX(ORCAMENTO!$V:$V,$B415)))))))</f>
        <v/>
      </c>
      <c r="H415" s="312" t="str">
        <f ca="1">IF($B415="","",IF(INDEX(ORCAMENTO!$H:$H,$B415)&lt;&gt;"",INDEX(ORCAMENTO!$H:$H,$B415),IF(INDEX(ORCAMENTO!$K:$K,$B415)&lt;&gt;"",INDEX(ORCAMENTO!$K:$K,$B415),IF(INDEX(ORCAMENTO!$N:$N,$B415)&lt;&gt;"",INDEX(ORCAMENTO!$N:$N,$B415),IF(INDEX(ORCAMENTO!$Q:$Q,$B415)&lt;&gt;"",INDEX(ORCAMENTO!$Q:$Q,$B415),IF(INDEX(ORCAMENTO!$T:$T,$B415)&lt;&gt;"",INDEX(ORCAMENTO!$T:$T,$B415),INDEX(ORCAMENTO!$W:$W,$B415)))))))</f>
        <v/>
      </c>
      <c r="I415" s="255" t="str">
        <f ca="1">IF($B415="","",IF(INDEX(ORCAMENTO!$AI:$AI,$B415)&lt;&gt;"",INDEX(ORCAMENTO!$AI:$AI,$B415),IF(INDEX(ORCAMENTO!$AG:$AG,$B415),"Memorial de cálculo ou anexo obrigatório não informado para item acima do limite.",IF(AND(INDEX(ORCAMENTO!$AC:$AC,$B415),NOT(INDEX(ORCAMENTO!$AE:$AE,$B415))),"Informe pelo menos um ano completo com valor unitário e quantidade.","Pendência identificada automaticamente."))))</f>
        <v/>
      </c>
      <c r="N415" s="255">
        <f t="shared" si="14"/>
        <v>416</v>
      </c>
      <c r="O415" s="255">
        <f ca="1">IF(INDEX(ORCAMENTO!$AI:$AI,$N415)&lt;&gt;"",1,0)</f>
        <v>0</v>
      </c>
      <c r="P415" s="255">
        <f t="shared" ca="1" si="15"/>
        <v>11</v>
      </c>
      <c r="Q415" s="255" t="str">
        <f ca="1">INDEX(ORCAMENTO!$AI:$AI,$N415)</f>
        <v/>
      </c>
    </row>
    <row r="416" spans="2:17" ht="15" customHeight="1" x14ac:dyDescent="0.25">
      <c r="B416" s="255" t="str">
        <f ca="1">IFERROR(INDEX(_AUX_ANALISE!$A$1:$A$2461,MATCH(ROW()-34,_AUX_ANALISE!$C$1:$C$2461,0)),"")</f>
        <v/>
      </c>
      <c r="C416" s="255" t="str">
        <f ca="1">IF($B416="","",INDEX(ORCAMENTO!$B:$B,$B416))</f>
        <v/>
      </c>
      <c r="D416" s="255" t="str">
        <f ca="1">IF($B416="","",INDEX(ORCAMENTO!$E:$E,$B416))</f>
        <v/>
      </c>
      <c r="E416" s="255" t="str">
        <f ca="1">IF($B416="","",INDEX(ORCAMENTO!$D:$D,$B416))</f>
        <v/>
      </c>
      <c r="F416" s="255" t="str">
        <f ca="1">IF($B416="","",TRIM(IF(OR(INDEX(ORCAMENTO!$G:$G,$B416)&lt;&gt;"",INDEX(ORCAMENTO!$H:$H,$B416)&lt;&gt;""),"Ano 1; ","")&amp;IF(OR(INDEX(ORCAMENTO!$J:$J,$B416)&lt;&gt;"",INDEX(ORCAMENTO!$K:$K,$B416)&lt;&gt;""),"Ano 2; ","")&amp;IF(OR(INDEX(ORCAMENTO!$M:$M,$B416)&lt;&gt;"",INDEX(ORCAMENTO!$N:$N,$B416)&lt;&gt;""),"Ano 3; ","")&amp;IF(OR(INDEX(ORCAMENTO!$P:$P,$B416)&lt;&gt;"",INDEX(ORCAMENTO!$Q:$Q,$B416)&lt;&gt;""),"Ano 4; ","")&amp;IF(OR(INDEX(ORCAMENTO!$S:$S,$B416)&lt;&gt;"",INDEX(ORCAMENTO!$T:$T,$B416)&lt;&gt;""),"Ano 5; ","")&amp;IF(OR(INDEX(ORCAMENTO!$V:$V,$B416)&lt;&gt;"",INDEX(ORCAMENTO!$W:$W,$B416)&lt;&gt;""),"Ano 6; ","")))</f>
        <v/>
      </c>
      <c r="G416" s="311" t="str">
        <f ca="1">IF($B416="","",IF(INDEX(ORCAMENTO!$G:$G,$B416)&lt;&gt;"",INDEX(ORCAMENTO!$G:$G,$B416),IF(INDEX(ORCAMENTO!$J:$J,$B416)&lt;&gt;"",INDEX(ORCAMENTO!$J:$J,$B416),IF(INDEX(ORCAMENTO!$M:$M,$B416)&lt;&gt;"",INDEX(ORCAMENTO!$M:$M,$B416),IF(INDEX(ORCAMENTO!$P:$P,$B416)&lt;&gt;"",INDEX(ORCAMENTO!$P:$P,$B416),IF(INDEX(ORCAMENTO!$S:$S,$B416)&lt;&gt;"",INDEX(ORCAMENTO!$S:$S,$B416),INDEX(ORCAMENTO!$V:$V,$B416)))))))</f>
        <v/>
      </c>
      <c r="H416" s="312" t="str">
        <f ca="1">IF($B416="","",IF(INDEX(ORCAMENTO!$H:$H,$B416)&lt;&gt;"",INDEX(ORCAMENTO!$H:$H,$B416),IF(INDEX(ORCAMENTO!$K:$K,$B416)&lt;&gt;"",INDEX(ORCAMENTO!$K:$K,$B416),IF(INDEX(ORCAMENTO!$N:$N,$B416)&lt;&gt;"",INDEX(ORCAMENTO!$N:$N,$B416),IF(INDEX(ORCAMENTO!$Q:$Q,$B416)&lt;&gt;"",INDEX(ORCAMENTO!$Q:$Q,$B416),IF(INDEX(ORCAMENTO!$T:$T,$B416)&lt;&gt;"",INDEX(ORCAMENTO!$T:$T,$B416),INDEX(ORCAMENTO!$W:$W,$B416)))))))</f>
        <v/>
      </c>
      <c r="I416" s="255" t="str">
        <f ca="1">IF($B416="","",IF(INDEX(ORCAMENTO!$AI:$AI,$B416)&lt;&gt;"",INDEX(ORCAMENTO!$AI:$AI,$B416),IF(INDEX(ORCAMENTO!$AG:$AG,$B416),"Memorial de cálculo ou anexo obrigatório não informado para item acima do limite.",IF(AND(INDEX(ORCAMENTO!$AC:$AC,$B416),NOT(INDEX(ORCAMENTO!$AE:$AE,$B416))),"Informe pelo menos um ano completo com valor unitário e quantidade.","Pendência identificada automaticamente."))))</f>
        <v/>
      </c>
      <c r="N416" s="255">
        <f t="shared" si="14"/>
        <v>417</v>
      </c>
      <c r="O416" s="255">
        <f ca="1">IF(INDEX(ORCAMENTO!$AI:$AI,$N416)&lt;&gt;"",1,0)</f>
        <v>0</v>
      </c>
      <c r="P416" s="255">
        <f t="shared" ca="1" si="15"/>
        <v>11</v>
      </c>
      <c r="Q416" s="255" t="str">
        <f ca="1">INDEX(ORCAMENTO!$AI:$AI,$N416)</f>
        <v/>
      </c>
    </row>
    <row r="417" spans="2:17" ht="15" customHeight="1" x14ac:dyDescent="0.25">
      <c r="B417" s="255" t="str">
        <f ca="1">IFERROR(INDEX(_AUX_ANALISE!$A$1:$A$2461,MATCH(ROW()-34,_AUX_ANALISE!$C$1:$C$2461,0)),"")</f>
        <v/>
      </c>
      <c r="C417" s="255" t="str">
        <f ca="1">IF($B417="","",INDEX(ORCAMENTO!$B:$B,$B417))</f>
        <v/>
      </c>
      <c r="D417" s="255" t="str">
        <f ca="1">IF($B417="","",INDEX(ORCAMENTO!$E:$E,$B417))</f>
        <v/>
      </c>
      <c r="E417" s="255" t="str">
        <f ca="1">IF($B417="","",INDEX(ORCAMENTO!$D:$D,$B417))</f>
        <v/>
      </c>
      <c r="F417" s="255" t="str">
        <f ca="1">IF($B417="","",TRIM(IF(OR(INDEX(ORCAMENTO!$G:$G,$B417)&lt;&gt;"",INDEX(ORCAMENTO!$H:$H,$B417)&lt;&gt;""),"Ano 1; ","")&amp;IF(OR(INDEX(ORCAMENTO!$J:$J,$B417)&lt;&gt;"",INDEX(ORCAMENTO!$K:$K,$B417)&lt;&gt;""),"Ano 2; ","")&amp;IF(OR(INDEX(ORCAMENTO!$M:$M,$B417)&lt;&gt;"",INDEX(ORCAMENTO!$N:$N,$B417)&lt;&gt;""),"Ano 3; ","")&amp;IF(OR(INDEX(ORCAMENTO!$P:$P,$B417)&lt;&gt;"",INDEX(ORCAMENTO!$Q:$Q,$B417)&lt;&gt;""),"Ano 4; ","")&amp;IF(OR(INDEX(ORCAMENTO!$S:$S,$B417)&lt;&gt;"",INDEX(ORCAMENTO!$T:$T,$B417)&lt;&gt;""),"Ano 5; ","")&amp;IF(OR(INDEX(ORCAMENTO!$V:$V,$B417)&lt;&gt;"",INDEX(ORCAMENTO!$W:$W,$B417)&lt;&gt;""),"Ano 6; ","")))</f>
        <v/>
      </c>
      <c r="G417" s="311" t="str">
        <f ca="1">IF($B417="","",IF(INDEX(ORCAMENTO!$G:$G,$B417)&lt;&gt;"",INDEX(ORCAMENTO!$G:$G,$B417),IF(INDEX(ORCAMENTO!$J:$J,$B417)&lt;&gt;"",INDEX(ORCAMENTO!$J:$J,$B417),IF(INDEX(ORCAMENTO!$M:$M,$B417)&lt;&gt;"",INDEX(ORCAMENTO!$M:$M,$B417),IF(INDEX(ORCAMENTO!$P:$P,$B417)&lt;&gt;"",INDEX(ORCAMENTO!$P:$P,$B417),IF(INDEX(ORCAMENTO!$S:$S,$B417)&lt;&gt;"",INDEX(ORCAMENTO!$S:$S,$B417),INDEX(ORCAMENTO!$V:$V,$B417)))))))</f>
        <v/>
      </c>
      <c r="H417" s="312" t="str">
        <f ca="1">IF($B417="","",IF(INDEX(ORCAMENTO!$H:$H,$B417)&lt;&gt;"",INDEX(ORCAMENTO!$H:$H,$B417),IF(INDEX(ORCAMENTO!$K:$K,$B417)&lt;&gt;"",INDEX(ORCAMENTO!$K:$K,$B417),IF(INDEX(ORCAMENTO!$N:$N,$B417)&lt;&gt;"",INDEX(ORCAMENTO!$N:$N,$B417),IF(INDEX(ORCAMENTO!$Q:$Q,$B417)&lt;&gt;"",INDEX(ORCAMENTO!$Q:$Q,$B417),IF(INDEX(ORCAMENTO!$T:$T,$B417)&lt;&gt;"",INDEX(ORCAMENTO!$T:$T,$B417),INDEX(ORCAMENTO!$W:$W,$B417)))))))</f>
        <v/>
      </c>
      <c r="I417" s="255" t="str">
        <f ca="1">IF($B417="","",IF(INDEX(ORCAMENTO!$AI:$AI,$B417)&lt;&gt;"",INDEX(ORCAMENTO!$AI:$AI,$B417),IF(INDEX(ORCAMENTO!$AG:$AG,$B417),"Memorial de cálculo ou anexo obrigatório não informado para item acima do limite.",IF(AND(INDEX(ORCAMENTO!$AC:$AC,$B417),NOT(INDEX(ORCAMENTO!$AE:$AE,$B417))),"Informe pelo menos um ano completo com valor unitário e quantidade.","Pendência identificada automaticamente."))))</f>
        <v/>
      </c>
      <c r="N417" s="255">
        <f t="shared" si="14"/>
        <v>418</v>
      </c>
      <c r="O417" s="255">
        <f ca="1">IF(INDEX(ORCAMENTO!$AI:$AI,$N417)&lt;&gt;"",1,0)</f>
        <v>0</v>
      </c>
      <c r="P417" s="255">
        <f t="shared" ca="1" si="15"/>
        <v>11</v>
      </c>
      <c r="Q417" s="255" t="str">
        <f ca="1">INDEX(ORCAMENTO!$AI:$AI,$N417)</f>
        <v/>
      </c>
    </row>
    <row r="418" spans="2:17" ht="15" customHeight="1" x14ac:dyDescent="0.25">
      <c r="B418" s="255" t="str">
        <f ca="1">IFERROR(INDEX(_AUX_ANALISE!$A$1:$A$2461,MATCH(ROW()-34,_AUX_ANALISE!$C$1:$C$2461,0)),"")</f>
        <v/>
      </c>
      <c r="C418" s="255" t="str">
        <f ca="1">IF($B418="","",INDEX(ORCAMENTO!$B:$B,$B418))</f>
        <v/>
      </c>
      <c r="D418" s="255" t="str">
        <f ca="1">IF($B418="","",INDEX(ORCAMENTO!$E:$E,$B418))</f>
        <v/>
      </c>
      <c r="E418" s="255" t="str">
        <f ca="1">IF($B418="","",INDEX(ORCAMENTO!$D:$D,$B418))</f>
        <v/>
      </c>
      <c r="F418" s="255" t="str">
        <f ca="1">IF($B418="","",TRIM(IF(OR(INDEX(ORCAMENTO!$G:$G,$B418)&lt;&gt;"",INDEX(ORCAMENTO!$H:$H,$B418)&lt;&gt;""),"Ano 1; ","")&amp;IF(OR(INDEX(ORCAMENTO!$J:$J,$B418)&lt;&gt;"",INDEX(ORCAMENTO!$K:$K,$B418)&lt;&gt;""),"Ano 2; ","")&amp;IF(OR(INDEX(ORCAMENTO!$M:$M,$B418)&lt;&gt;"",INDEX(ORCAMENTO!$N:$N,$B418)&lt;&gt;""),"Ano 3; ","")&amp;IF(OR(INDEX(ORCAMENTO!$P:$P,$B418)&lt;&gt;"",INDEX(ORCAMENTO!$Q:$Q,$B418)&lt;&gt;""),"Ano 4; ","")&amp;IF(OR(INDEX(ORCAMENTO!$S:$S,$B418)&lt;&gt;"",INDEX(ORCAMENTO!$T:$T,$B418)&lt;&gt;""),"Ano 5; ","")&amp;IF(OR(INDEX(ORCAMENTO!$V:$V,$B418)&lt;&gt;"",INDEX(ORCAMENTO!$W:$W,$B418)&lt;&gt;""),"Ano 6; ","")))</f>
        <v/>
      </c>
      <c r="G418" s="311" t="str">
        <f ca="1">IF($B418="","",IF(INDEX(ORCAMENTO!$G:$G,$B418)&lt;&gt;"",INDEX(ORCAMENTO!$G:$G,$B418),IF(INDEX(ORCAMENTO!$J:$J,$B418)&lt;&gt;"",INDEX(ORCAMENTO!$J:$J,$B418),IF(INDEX(ORCAMENTO!$M:$M,$B418)&lt;&gt;"",INDEX(ORCAMENTO!$M:$M,$B418),IF(INDEX(ORCAMENTO!$P:$P,$B418)&lt;&gt;"",INDEX(ORCAMENTO!$P:$P,$B418),IF(INDEX(ORCAMENTO!$S:$S,$B418)&lt;&gt;"",INDEX(ORCAMENTO!$S:$S,$B418),INDEX(ORCAMENTO!$V:$V,$B418)))))))</f>
        <v/>
      </c>
      <c r="H418" s="312" t="str">
        <f ca="1">IF($B418="","",IF(INDEX(ORCAMENTO!$H:$H,$B418)&lt;&gt;"",INDEX(ORCAMENTO!$H:$H,$B418),IF(INDEX(ORCAMENTO!$K:$K,$B418)&lt;&gt;"",INDEX(ORCAMENTO!$K:$K,$B418),IF(INDEX(ORCAMENTO!$N:$N,$B418)&lt;&gt;"",INDEX(ORCAMENTO!$N:$N,$B418),IF(INDEX(ORCAMENTO!$Q:$Q,$B418)&lt;&gt;"",INDEX(ORCAMENTO!$Q:$Q,$B418),IF(INDEX(ORCAMENTO!$T:$T,$B418)&lt;&gt;"",INDEX(ORCAMENTO!$T:$T,$B418),INDEX(ORCAMENTO!$W:$W,$B418)))))))</f>
        <v/>
      </c>
      <c r="I418" s="255" t="str">
        <f ca="1">IF($B418="","",IF(INDEX(ORCAMENTO!$AI:$AI,$B418)&lt;&gt;"",INDEX(ORCAMENTO!$AI:$AI,$B418),IF(INDEX(ORCAMENTO!$AG:$AG,$B418),"Memorial de cálculo ou anexo obrigatório não informado para item acima do limite.",IF(AND(INDEX(ORCAMENTO!$AC:$AC,$B418),NOT(INDEX(ORCAMENTO!$AE:$AE,$B418))),"Informe pelo menos um ano completo com valor unitário e quantidade.","Pendência identificada automaticamente."))))</f>
        <v/>
      </c>
      <c r="N418" s="255">
        <f t="shared" si="14"/>
        <v>419</v>
      </c>
      <c r="O418" s="255">
        <f ca="1">IF(INDEX(ORCAMENTO!$AI:$AI,$N418)&lt;&gt;"",1,0)</f>
        <v>0</v>
      </c>
      <c r="P418" s="255">
        <f t="shared" ca="1" si="15"/>
        <v>11</v>
      </c>
      <c r="Q418" s="255" t="str">
        <f ca="1">INDEX(ORCAMENTO!$AI:$AI,$N418)</f>
        <v/>
      </c>
    </row>
    <row r="419" spans="2:17" ht="15" customHeight="1" x14ac:dyDescent="0.25">
      <c r="B419" s="255" t="str">
        <f ca="1">IFERROR(INDEX(_AUX_ANALISE!$A$1:$A$2461,MATCH(ROW()-34,_AUX_ANALISE!$C$1:$C$2461,0)),"")</f>
        <v/>
      </c>
      <c r="C419" s="255" t="str">
        <f ca="1">IF($B419="","",INDEX(ORCAMENTO!$B:$B,$B419))</f>
        <v/>
      </c>
      <c r="D419" s="255" t="str">
        <f ca="1">IF($B419="","",INDEX(ORCAMENTO!$E:$E,$B419))</f>
        <v/>
      </c>
      <c r="E419" s="255" t="str">
        <f ca="1">IF($B419="","",INDEX(ORCAMENTO!$D:$D,$B419))</f>
        <v/>
      </c>
      <c r="F419" s="255" t="str">
        <f ca="1">IF($B419="","",TRIM(IF(OR(INDEX(ORCAMENTO!$G:$G,$B419)&lt;&gt;"",INDEX(ORCAMENTO!$H:$H,$B419)&lt;&gt;""),"Ano 1; ","")&amp;IF(OR(INDEX(ORCAMENTO!$J:$J,$B419)&lt;&gt;"",INDEX(ORCAMENTO!$K:$K,$B419)&lt;&gt;""),"Ano 2; ","")&amp;IF(OR(INDEX(ORCAMENTO!$M:$M,$B419)&lt;&gt;"",INDEX(ORCAMENTO!$N:$N,$B419)&lt;&gt;""),"Ano 3; ","")&amp;IF(OR(INDEX(ORCAMENTO!$P:$P,$B419)&lt;&gt;"",INDEX(ORCAMENTO!$Q:$Q,$B419)&lt;&gt;""),"Ano 4; ","")&amp;IF(OR(INDEX(ORCAMENTO!$S:$S,$B419)&lt;&gt;"",INDEX(ORCAMENTO!$T:$T,$B419)&lt;&gt;""),"Ano 5; ","")&amp;IF(OR(INDEX(ORCAMENTO!$V:$V,$B419)&lt;&gt;"",INDEX(ORCAMENTO!$W:$W,$B419)&lt;&gt;""),"Ano 6; ","")))</f>
        <v/>
      </c>
      <c r="G419" s="311" t="str">
        <f ca="1">IF($B419="","",IF(INDEX(ORCAMENTO!$G:$G,$B419)&lt;&gt;"",INDEX(ORCAMENTO!$G:$G,$B419),IF(INDEX(ORCAMENTO!$J:$J,$B419)&lt;&gt;"",INDEX(ORCAMENTO!$J:$J,$B419),IF(INDEX(ORCAMENTO!$M:$M,$B419)&lt;&gt;"",INDEX(ORCAMENTO!$M:$M,$B419),IF(INDEX(ORCAMENTO!$P:$P,$B419)&lt;&gt;"",INDEX(ORCAMENTO!$P:$P,$B419),IF(INDEX(ORCAMENTO!$S:$S,$B419)&lt;&gt;"",INDEX(ORCAMENTO!$S:$S,$B419),INDEX(ORCAMENTO!$V:$V,$B419)))))))</f>
        <v/>
      </c>
      <c r="H419" s="312" t="str">
        <f ca="1">IF($B419="","",IF(INDEX(ORCAMENTO!$H:$H,$B419)&lt;&gt;"",INDEX(ORCAMENTO!$H:$H,$B419),IF(INDEX(ORCAMENTO!$K:$K,$B419)&lt;&gt;"",INDEX(ORCAMENTO!$K:$K,$B419),IF(INDEX(ORCAMENTO!$N:$N,$B419)&lt;&gt;"",INDEX(ORCAMENTO!$N:$N,$B419),IF(INDEX(ORCAMENTO!$Q:$Q,$B419)&lt;&gt;"",INDEX(ORCAMENTO!$Q:$Q,$B419),IF(INDEX(ORCAMENTO!$T:$T,$B419)&lt;&gt;"",INDEX(ORCAMENTO!$T:$T,$B419),INDEX(ORCAMENTO!$W:$W,$B419)))))))</f>
        <v/>
      </c>
      <c r="I419" s="255" t="str">
        <f ca="1">IF($B419="","",IF(INDEX(ORCAMENTO!$AI:$AI,$B419)&lt;&gt;"",INDEX(ORCAMENTO!$AI:$AI,$B419),IF(INDEX(ORCAMENTO!$AG:$AG,$B419),"Memorial de cálculo ou anexo obrigatório não informado para item acima do limite.",IF(AND(INDEX(ORCAMENTO!$AC:$AC,$B419),NOT(INDEX(ORCAMENTO!$AE:$AE,$B419))),"Informe pelo menos um ano completo com valor unitário e quantidade.","Pendência identificada automaticamente."))))</f>
        <v/>
      </c>
      <c r="N419" s="255">
        <f t="shared" si="14"/>
        <v>420</v>
      </c>
      <c r="O419" s="255">
        <f ca="1">IF(INDEX(ORCAMENTO!$AI:$AI,$N419)&lt;&gt;"",1,0)</f>
        <v>0</v>
      </c>
      <c r="P419" s="255">
        <f t="shared" ca="1" si="15"/>
        <v>11</v>
      </c>
      <c r="Q419" s="255" t="str">
        <f ca="1">INDEX(ORCAMENTO!$AI:$AI,$N419)</f>
        <v/>
      </c>
    </row>
    <row r="420" spans="2:17" ht="15" customHeight="1" x14ac:dyDescent="0.25">
      <c r="B420" s="255" t="str">
        <f ca="1">IFERROR(INDEX(_AUX_ANALISE!$A$1:$A$2461,MATCH(ROW()-34,_AUX_ANALISE!$C$1:$C$2461,0)),"")</f>
        <v/>
      </c>
      <c r="C420" s="255" t="str">
        <f ca="1">IF($B420="","",INDEX(ORCAMENTO!$B:$B,$B420))</f>
        <v/>
      </c>
      <c r="D420" s="255" t="str">
        <f ca="1">IF($B420="","",INDEX(ORCAMENTO!$E:$E,$B420))</f>
        <v/>
      </c>
      <c r="E420" s="255" t="str">
        <f ca="1">IF($B420="","",INDEX(ORCAMENTO!$D:$D,$B420))</f>
        <v/>
      </c>
      <c r="F420" s="255" t="str">
        <f ca="1">IF($B420="","",TRIM(IF(OR(INDEX(ORCAMENTO!$G:$G,$B420)&lt;&gt;"",INDEX(ORCAMENTO!$H:$H,$B420)&lt;&gt;""),"Ano 1; ","")&amp;IF(OR(INDEX(ORCAMENTO!$J:$J,$B420)&lt;&gt;"",INDEX(ORCAMENTO!$K:$K,$B420)&lt;&gt;""),"Ano 2; ","")&amp;IF(OR(INDEX(ORCAMENTO!$M:$M,$B420)&lt;&gt;"",INDEX(ORCAMENTO!$N:$N,$B420)&lt;&gt;""),"Ano 3; ","")&amp;IF(OR(INDEX(ORCAMENTO!$P:$P,$B420)&lt;&gt;"",INDEX(ORCAMENTO!$Q:$Q,$B420)&lt;&gt;""),"Ano 4; ","")&amp;IF(OR(INDEX(ORCAMENTO!$S:$S,$B420)&lt;&gt;"",INDEX(ORCAMENTO!$T:$T,$B420)&lt;&gt;""),"Ano 5; ","")&amp;IF(OR(INDEX(ORCAMENTO!$V:$V,$B420)&lt;&gt;"",INDEX(ORCAMENTO!$W:$W,$B420)&lt;&gt;""),"Ano 6; ","")))</f>
        <v/>
      </c>
      <c r="G420" s="311" t="str">
        <f ca="1">IF($B420="","",IF(INDEX(ORCAMENTO!$G:$G,$B420)&lt;&gt;"",INDEX(ORCAMENTO!$G:$G,$B420),IF(INDEX(ORCAMENTO!$J:$J,$B420)&lt;&gt;"",INDEX(ORCAMENTO!$J:$J,$B420),IF(INDEX(ORCAMENTO!$M:$M,$B420)&lt;&gt;"",INDEX(ORCAMENTO!$M:$M,$B420),IF(INDEX(ORCAMENTO!$P:$P,$B420)&lt;&gt;"",INDEX(ORCAMENTO!$P:$P,$B420),IF(INDEX(ORCAMENTO!$S:$S,$B420)&lt;&gt;"",INDEX(ORCAMENTO!$S:$S,$B420),INDEX(ORCAMENTO!$V:$V,$B420)))))))</f>
        <v/>
      </c>
      <c r="H420" s="312" t="str">
        <f ca="1">IF($B420="","",IF(INDEX(ORCAMENTO!$H:$H,$B420)&lt;&gt;"",INDEX(ORCAMENTO!$H:$H,$B420),IF(INDEX(ORCAMENTO!$K:$K,$B420)&lt;&gt;"",INDEX(ORCAMENTO!$K:$K,$B420),IF(INDEX(ORCAMENTO!$N:$N,$B420)&lt;&gt;"",INDEX(ORCAMENTO!$N:$N,$B420),IF(INDEX(ORCAMENTO!$Q:$Q,$B420)&lt;&gt;"",INDEX(ORCAMENTO!$Q:$Q,$B420),IF(INDEX(ORCAMENTO!$T:$T,$B420)&lt;&gt;"",INDEX(ORCAMENTO!$T:$T,$B420),INDEX(ORCAMENTO!$W:$W,$B420)))))))</f>
        <v/>
      </c>
      <c r="I420" s="255" t="str">
        <f ca="1">IF($B420="","",IF(INDEX(ORCAMENTO!$AI:$AI,$B420)&lt;&gt;"",INDEX(ORCAMENTO!$AI:$AI,$B420),IF(INDEX(ORCAMENTO!$AG:$AG,$B420),"Memorial de cálculo ou anexo obrigatório não informado para item acima do limite.",IF(AND(INDEX(ORCAMENTO!$AC:$AC,$B420),NOT(INDEX(ORCAMENTO!$AE:$AE,$B420))),"Informe pelo menos um ano completo com valor unitário e quantidade.","Pendência identificada automaticamente."))))</f>
        <v/>
      </c>
      <c r="N420" s="255">
        <f t="shared" si="14"/>
        <v>421</v>
      </c>
      <c r="O420" s="255">
        <f ca="1">IF(INDEX(ORCAMENTO!$AI:$AI,$N420)&lt;&gt;"",1,0)</f>
        <v>0</v>
      </c>
      <c r="P420" s="255">
        <f t="shared" ca="1" si="15"/>
        <v>11</v>
      </c>
      <c r="Q420" s="255" t="str">
        <f ca="1">INDEX(ORCAMENTO!$AI:$AI,$N420)</f>
        <v/>
      </c>
    </row>
    <row r="421" spans="2:17" ht="15" customHeight="1" x14ac:dyDescent="0.25">
      <c r="B421" s="255" t="str">
        <f ca="1">IFERROR(INDEX(_AUX_ANALISE!$A$1:$A$2461,MATCH(ROW()-34,_AUX_ANALISE!$C$1:$C$2461,0)),"")</f>
        <v/>
      </c>
      <c r="C421" s="255" t="str">
        <f ca="1">IF($B421="","",INDEX(ORCAMENTO!$B:$B,$B421))</f>
        <v/>
      </c>
      <c r="D421" s="255" t="str">
        <f ca="1">IF($B421="","",INDEX(ORCAMENTO!$E:$E,$B421))</f>
        <v/>
      </c>
      <c r="E421" s="255" t="str">
        <f ca="1">IF($B421="","",INDEX(ORCAMENTO!$D:$D,$B421))</f>
        <v/>
      </c>
      <c r="F421" s="255" t="str">
        <f ca="1">IF($B421="","",TRIM(IF(OR(INDEX(ORCAMENTO!$G:$G,$B421)&lt;&gt;"",INDEX(ORCAMENTO!$H:$H,$B421)&lt;&gt;""),"Ano 1; ","")&amp;IF(OR(INDEX(ORCAMENTO!$J:$J,$B421)&lt;&gt;"",INDEX(ORCAMENTO!$K:$K,$B421)&lt;&gt;""),"Ano 2; ","")&amp;IF(OR(INDEX(ORCAMENTO!$M:$M,$B421)&lt;&gt;"",INDEX(ORCAMENTO!$N:$N,$B421)&lt;&gt;""),"Ano 3; ","")&amp;IF(OR(INDEX(ORCAMENTO!$P:$P,$B421)&lt;&gt;"",INDEX(ORCAMENTO!$Q:$Q,$B421)&lt;&gt;""),"Ano 4; ","")&amp;IF(OR(INDEX(ORCAMENTO!$S:$S,$B421)&lt;&gt;"",INDEX(ORCAMENTO!$T:$T,$B421)&lt;&gt;""),"Ano 5; ","")&amp;IF(OR(INDEX(ORCAMENTO!$V:$V,$B421)&lt;&gt;"",INDEX(ORCAMENTO!$W:$W,$B421)&lt;&gt;""),"Ano 6; ","")))</f>
        <v/>
      </c>
      <c r="G421" s="311" t="str">
        <f ca="1">IF($B421="","",IF(INDEX(ORCAMENTO!$G:$G,$B421)&lt;&gt;"",INDEX(ORCAMENTO!$G:$G,$B421),IF(INDEX(ORCAMENTO!$J:$J,$B421)&lt;&gt;"",INDEX(ORCAMENTO!$J:$J,$B421),IF(INDEX(ORCAMENTO!$M:$M,$B421)&lt;&gt;"",INDEX(ORCAMENTO!$M:$M,$B421),IF(INDEX(ORCAMENTO!$P:$P,$B421)&lt;&gt;"",INDEX(ORCAMENTO!$P:$P,$B421),IF(INDEX(ORCAMENTO!$S:$S,$B421)&lt;&gt;"",INDEX(ORCAMENTO!$S:$S,$B421),INDEX(ORCAMENTO!$V:$V,$B421)))))))</f>
        <v/>
      </c>
      <c r="H421" s="312" t="str">
        <f ca="1">IF($B421="","",IF(INDEX(ORCAMENTO!$H:$H,$B421)&lt;&gt;"",INDEX(ORCAMENTO!$H:$H,$B421),IF(INDEX(ORCAMENTO!$K:$K,$B421)&lt;&gt;"",INDEX(ORCAMENTO!$K:$K,$B421),IF(INDEX(ORCAMENTO!$N:$N,$B421)&lt;&gt;"",INDEX(ORCAMENTO!$N:$N,$B421),IF(INDEX(ORCAMENTO!$Q:$Q,$B421)&lt;&gt;"",INDEX(ORCAMENTO!$Q:$Q,$B421),IF(INDEX(ORCAMENTO!$T:$T,$B421)&lt;&gt;"",INDEX(ORCAMENTO!$T:$T,$B421),INDEX(ORCAMENTO!$W:$W,$B421)))))))</f>
        <v/>
      </c>
      <c r="I421" s="255" t="str">
        <f ca="1">IF($B421="","",IF(INDEX(ORCAMENTO!$AI:$AI,$B421)&lt;&gt;"",INDEX(ORCAMENTO!$AI:$AI,$B421),IF(INDEX(ORCAMENTO!$AG:$AG,$B421),"Memorial de cálculo ou anexo obrigatório não informado para item acima do limite.",IF(AND(INDEX(ORCAMENTO!$AC:$AC,$B421),NOT(INDEX(ORCAMENTO!$AE:$AE,$B421))),"Informe pelo menos um ano completo com valor unitário e quantidade.","Pendência identificada automaticamente."))))</f>
        <v/>
      </c>
      <c r="N421" s="255">
        <f t="shared" si="14"/>
        <v>422</v>
      </c>
      <c r="O421" s="255">
        <f ca="1">IF(INDEX(ORCAMENTO!$AI:$AI,$N421)&lt;&gt;"",1,0)</f>
        <v>0</v>
      </c>
      <c r="P421" s="255">
        <f t="shared" ca="1" si="15"/>
        <v>11</v>
      </c>
      <c r="Q421" s="255" t="str">
        <f ca="1">INDEX(ORCAMENTO!$AI:$AI,$N421)</f>
        <v/>
      </c>
    </row>
    <row r="422" spans="2:17" ht="15" customHeight="1" x14ac:dyDescent="0.25">
      <c r="B422" s="255" t="str">
        <f ca="1">IFERROR(INDEX(_AUX_ANALISE!$A$1:$A$2461,MATCH(ROW()-34,_AUX_ANALISE!$C$1:$C$2461,0)),"")</f>
        <v/>
      </c>
      <c r="C422" s="255" t="str">
        <f ca="1">IF($B422="","",INDEX(ORCAMENTO!$B:$B,$B422))</f>
        <v/>
      </c>
      <c r="D422" s="255" t="str">
        <f ca="1">IF($B422="","",INDEX(ORCAMENTO!$E:$E,$B422))</f>
        <v/>
      </c>
      <c r="E422" s="255" t="str">
        <f ca="1">IF($B422="","",INDEX(ORCAMENTO!$D:$D,$B422))</f>
        <v/>
      </c>
      <c r="F422" s="255" t="str">
        <f ca="1">IF($B422="","",TRIM(IF(OR(INDEX(ORCAMENTO!$G:$G,$B422)&lt;&gt;"",INDEX(ORCAMENTO!$H:$H,$B422)&lt;&gt;""),"Ano 1; ","")&amp;IF(OR(INDEX(ORCAMENTO!$J:$J,$B422)&lt;&gt;"",INDEX(ORCAMENTO!$K:$K,$B422)&lt;&gt;""),"Ano 2; ","")&amp;IF(OR(INDEX(ORCAMENTO!$M:$M,$B422)&lt;&gt;"",INDEX(ORCAMENTO!$N:$N,$B422)&lt;&gt;""),"Ano 3; ","")&amp;IF(OR(INDEX(ORCAMENTO!$P:$P,$B422)&lt;&gt;"",INDEX(ORCAMENTO!$Q:$Q,$B422)&lt;&gt;""),"Ano 4; ","")&amp;IF(OR(INDEX(ORCAMENTO!$S:$S,$B422)&lt;&gt;"",INDEX(ORCAMENTO!$T:$T,$B422)&lt;&gt;""),"Ano 5; ","")&amp;IF(OR(INDEX(ORCAMENTO!$V:$V,$B422)&lt;&gt;"",INDEX(ORCAMENTO!$W:$W,$B422)&lt;&gt;""),"Ano 6; ","")))</f>
        <v/>
      </c>
      <c r="G422" s="311" t="str">
        <f ca="1">IF($B422="","",IF(INDEX(ORCAMENTO!$G:$G,$B422)&lt;&gt;"",INDEX(ORCAMENTO!$G:$G,$B422),IF(INDEX(ORCAMENTO!$J:$J,$B422)&lt;&gt;"",INDEX(ORCAMENTO!$J:$J,$B422),IF(INDEX(ORCAMENTO!$M:$M,$B422)&lt;&gt;"",INDEX(ORCAMENTO!$M:$M,$B422),IF(INDEX(ORCAMENTO!$P:$P,$B422)&lt;&gt;"",INDEX(ORCAMENTO!$P:$P,$B422),IF(INDEX(ORCAMENTO!$S:$S,$B422)&lt;&gt;"",INDEX(ORCAMENTO!$S:$S,$B422),INDEX(ORCAMENTO!$V:$V,$B422)))))))</f>
        <v/>
      </c>
      <c r="H422" s="312" t="str">
        <f ca="1">IF($B422="","",IF(INDEX(ORCAMENTO!$H:$H,$B422)&lt;&gt;"",INDEX(ORCAMENTO!$H:$H,$B422),IF(INDEX(ORCAMENTO!$K:$K,$B422)&lt;&gt;"",INDEX(ORCAMENTO!$K:$K,$B422),IF(INDEX(ORCAMENTO!$N:$N,$B422)&lt;&gt;"",INDEX(ORCAMENTO!$N:$N,$B422),IF(INDEX(ORCAMENTO!$Q:$Q,$B422)&lt;&gt;"",INDEX(ORCAMENTO!$Q:$Q,$B422),IF(INDEX(ORCAMENTO!$T:$T,$B422)&lt;&gt;"",INDEX(ORCAMENTO!$T:$T,$B422),INDEX(ORCAMENTO!$W:$W,$B422)))))))</f>
        <v/>
      </c>
      <c r="I422" s="255" t="str">
        <f ca="1">IF($B422="","",IF(INDEX(ORCAMENTO!$AI:$AI,$B422)&lt;&gt;"",INDEX(ORCAMENTO!$AI:$AI,$B422),IF(INDEX(ORCAMENTO!$AG:$AG,$B422),"Memorial de cálculo ou anexo obrigatório não informado para item acima do limite.",IF(AND(INDEX(ORCAMENTO!$AC:$AC,$B422),NOT(INDEX(ORCAMENTO!$AE:$AE,$B422))),"Informe pelo menos um ano completo com valor unitário e quantidade.","Pendência identificada automaticamente."))))</f>
        <v/>
      </c>
      <c r="N422" s="255">
        <f t="shared" si="14"/>
        <v>423</v>
      </c>
      <c r="O422" s="255">
        <f ca="1">IF(INDEX(ORCAMENTO!$AI:$AI,$N422)&lt;&gt;"",1,0)</f>
        <v>0</v>
      </c>
      <c r="P422" s="255">
        <f t="shared" ca="1" si="15"/>
        <v>11</v>
      </c>
      <c r="Q422" s="255" t="str">
        <f ca="1">INDEX(ORCAMENTO!$AI:$AI,$N422)</f>
        <v/>
      </c>
    </row>
    <row r="423" spans="2:17" ht="15" customHeight="1" x14ac:dyDescent="0.25">
      <c r="B423" s="255" t="str">
        <f ca="1">IFERROR(INDEX(_AUX_ANALISE!$A$1:$A$2461,MATCH(ROW()-34,_AUX_ANALISE!$C$1:$C$2461,0)),"")</f>
        <v/>
      </c>
      <c r="C423" s="255" t="str">
        <f ca="1">IF($B423="","",INDEX(ORCAMENTO!$B:$B,$B423))</f>
        <v/>
      </c>
      <c r="D423" s="255" t="str">
        <f ca="1">IF($B423="","",INDEX(ORCAMENTO!$E:$E,$B423))</f>
        <v/>
      </c>
      <c r="E423" s="255" t="str">
        <f ca="1">IF($B423="","",INDEX(ORCAMENTO!$D:$D,$B423))</f>
        <v/>
      </c>
      <c r="F423" s="255" t="str">
        <f ca="1">IF($B423="","",TRIM(IF(OR(INDEX(ORCAMENTO!$G:$G,$B423)&lt;&gt;"",INDEX(ORCAMENTO!$H:$H,$B423)&lt;&gt;""),"Ano 1; ","")&amp;IF(OR(INDEX(ORCAMENTO!$J:$J,$B423)&lt;&gt;"",INDEX(ORCAMENTO!$K:$K,$B423)&lt;&gt;""),"Ano 2; ","")&amp;IF(OR(INDEX(ORCAMENTO!$M:$M,$B423)&lt;&gt;"",INDEX(ORCAMENTO!$N:$N,$B423)&lt;&gt;""),"Ano 3; ","")&amp;IF(OR(INDEX(ORCAMENTO!$P:$P,$B423)&lt;&gt;"",INDEX(ORCAMENTO!$Q:$Q,$B423)&lt;&gt;""),"Ano 4; ","")&amp;IF(OR(INDEX(ORCAMENTO!$S:$S,$B423)&lt;&gt;"",INDEX(ORCAMENTO!$T:$T,$B423)&lt;&gt;""),"Ano 5; ","")&amp;IF(OR(INDEX(ORCAMENTO!$V:$V,$B423)&lt;&gt;"",INDEX(ORCAMENTO!$W:$W,$B423)&lt;&gt;""),"Ano 6; ","")))</f>
        <v/>
      </c>
      <c r="G423" s="311" t="str">
        <f ca="1">IF($B423="","",IF(INDEX(ORCAMENTO!$G:$G,$B423)&lt;&gt;"",INDEX(ORCAMENTO!$G:$G,$B423),IF(INDEX(ORCAMENTO!$J:$J,$B423)&lt;&gt;"",INDEX(ORCAMENTO!$J:$J,$B423),IF(INDEX(ORCAMENTO!$M:$M,$B423)&lt;&gt;"",INDEX(ORCAMENTO!$M:$M,$B423),IF(INDEX(ORCAMENTO!$P:$P,$B423)&lt;&gt;"",INDEX(ORCAMENTO!$P:$P,$B423),IF(INDEX(ORCAMENTO!$S:$S,$B423)&lt;&gt;"",INDEX(ORCAMENTO!$S:$S,$B423),INDEX(ORCAMENTO!$V:$V,$B423)))))))</f>
        <v/>
      </c>
      <c r="H423" s="312" t="str">
        <f ca="1">IF($B423="","",IF(INDEX(ORCAMENTO!$H:$H,$B423)&lt;&gt;"",INDEX(ORCAMENTO!$H:$H,$B423),IF(INDEX(ORCAMENTO!$K:$K,$B423)&lt;&gt;"",INDEX(ORCAMENTO!$K:$K,$B423),IF(INDEX(ORCAMENTO!$N:$N,$B423)&lt;&gt;"",INDEX(ORCAMENTO!$N:$N,$B423),IF(INDEX(ORCAMENTO!$Q:$Q,$B423)&lt;&gt;"",INDEX(ORCAMENTO!$Q:$Q,$B423),IF(INDEX(ORCAMENTO!$T:$T,$B423)&lt;&gt;"",INDEX(ORCAMENTO!$T:$T,$B423),INDEX(ORCAMENTO!$W:$W,$B423)))))))</f>
        <v/>
      </c>
      <c r="I423" s="255" t="str">
        <f ca="1">IF($B423="","",IF(INDEX(ORCAMENTO!$AI:$AI,$B423)&lt;&gt;"",INDEX(ORCAMENTO!$AI:$AI,$B423),IF(INDEX(ORCAMENTO!$AG:$AG,$B423),"Memorial de cálculo ou anexo obrigatório não informado para item acima do limite.",IF(AND(INDEX(ORCAMENTO!$AC:$AC,$B423),NOT(INDEX(ORCAMENTO!$AE:$AE,$B423))),"Informe pelo menos um ano completo com valor unitário e quantidade.","Pendência identificada automaticamente."))))</f>
        <v/>
      </c>
      <c r="N423" s="255">
        <f t="shared" si="14"/>
        <v>424</v>
      </c>
      <c r="O423" s="255">
        <f ca="1">IF(INDEX(ORCAMENTO!$AI:$AI,$N423)&lt;&gt;"",1,0)</f>
        <v>0</v>
      </c>
      <c r="P423" s="255">
        <f t="shared" ca="1" si="15"/>
        <v>11</v>
      </c>
      <c r="Q423" s="255" t="str">
        <f ca="1">INDEX(ORCAMENTO!$AI:$AI,$N423)</f>
        <v/>
      </c>
    </row>
    <row r="424" spans="2:17" ht="15" customHeight="1" x14ac:dyDescent="0.25">
      <c r="B424" s="255" t="str">
        <f ca="1">IFERROR(INDEX(_AUX_ANALISE!$A$1:$A$2461,MATCH(ROW()-34,_AUX_ANALISE!$C$1:$C$2461,0)),"")</f>
        <v/>
      </c>
      <c r="C424" s="255" t="str">
        <f ca="1">IF($B424="","",INDEX(ORCAMENTO!$B:$B,$B424))</f>
        <v/>
      </c>
      <c r="D424" s="255" t="str">
        <f ca="1">IF($B424="","",INDEX(ORCAMENTO!$E:$E,$B424))</f>
        <v/>
      </c>
      <c r="E424" s="255" t="str">
        <f ca="1">IF($B424="","",INDEX(ORCAMENTO!$D:$D,$B424))</f>
        <v/>
      </c>
      <c r="F424" s="255" t="str">
        <f ca="1">IF($B424="","",TRIM(IF(OR(INDEX(ORCAMENTO!$G:$G,$B424)&lt;&gt;"",INDEX(ORCAMENTO!$H:$H,$B424)&lt;&gt;""),"Ano 1; ","")&amp;IF(OR(INDEX(ORCAMENTO!$J:$J,$B424)&lt;&gt;"",INDEX(ORCAMENTO!$K:$K,$B424)&lt;&gt;""),"Ano 2; ","")&amp;IF(OR(INDEX(ORCAMENTO!$M:$M,$B424)&lt;&gt;"",INDEX(ORCAMENTO!$N:$N,$B424)&lt;&gt;""),"Ano 3; ","")&amp;IF(OR(INDEX(ORCAMENTO!$P:$P,$B424)&lt;&gt;"",INDEX(ORCAMENTO!$Q:$Q,$B424)&lt;&gt;""),"Ano 4; ","")&amp;IF(OR(INDEX(ORCAMENTO!$S:$S,$B424)&lt;&gt;"",INDEX(ORCAMENTO!$T:$T,$B424)&lt;&gt;""),"Ano 5; ","")&amp;IF(OR(INDEX(ORCAMENTO!$V:$V,$B424)&lt;&gt;"",INDEX(ORCAMENTO!$W:$W,$B424)&lt;&gt;""),"Ano 6; ","")))</f>
        <v/>
      </c>
      <c r="G424" s="311" t="str">
        <f ca="1">IF($B424="","",IF(INDEX(ORCAMENTO!$G:$G,$B424)&lt;&gt;"",INDEX(ORCAMENTO!$G:$G,$B424),IF(INDEX(ORCAMENTO!$J:$J,$B424)&lt;&gt;"",INDEX(ORCAMENTO!$J:$J,$B424),IF(INDEX(ORCAMENTO!$M:$M,$B424)&lt;&gt;"",INDEX(ORCAMENTO!$M:$M,$B424),IF(INDEX(ORCAMENTO!$P:$P,$B424)&lt;&gt;"",INDEX(ORCAMENTO!$P:$P,$B424),IF(INDEX(ORCAMENTO!$S:$S,$B424)&lt;&gt;"",INDEX(ORCAMENTO!$S:$S,$B424),INDEX(ORCAMENTO!$V:$V,$B424)))))))</f>
        <v/>
      </c>
      <c r="H424" s="312" t="str">
        <f ca="1">IF($B424="","",IF(INDEX(ORCAMENTO!$H:$H,$B424)&lt;&gt;"",INDEX(ORCAMENTO!$H:$H,$B424),IF(INDEX(ORCAMENTO!$K:$K,$B424)&lt;&gt;"",INDEX(ORCAMENTO!$K:$K,$B424),IF(INDEX(ORCAMENTO!$N:$N,$B424)&lt;&gt;"",INDEX(ORCAMENTO!$N:$N,$B424),IF(INDEX(ORCAMENTO!$Q:$Q,$B424)&lt;&gt;"",INDEX(ORCAMENTO!$Q:$Q,$B424),IF(INDEX(ORCAMENTO!$T:$T,$B424)&lt;&gt;"",INDEX(ORCAMENTO!$T:$T,$B424),INDEX(ORCAMENTO!$W:$W,$B424)))))))</f>
        <v/>
      </c>
      <c r="I424" s="255" t="str">
        <f ca="1">IF($B424="","",IF(INDEX(ORCAMENTO!$AI:$AI,$B424)&lt;&gt;"",INDEX(ORCAMENTO!$AI:$AI,$B424),IF(INDEX(ORCAMENTO!$AG:$AG,$B424),"Memorial de cálculo ou anexo obrigatório não informado para item acima do limite.",IF(AND(INDEX(ORCAMENTO!$AC:$AC,$B424),NOT(INDEX(ORCAMENTO!$AE:$AE,$B424))),"Informe pelo menos um ano completo com valor unitário e quantidade.","Pendência identificada automaticamente."))))</f>
        <v/>
      </c>
      <c r="N424" s="255">
        <f t="shared" si="14"/>
        <v>425</v>
      </c>
      <c r="O424" s="255">
        <f ca="1">IF(INDEX(ORCAMENTO!$AI:$AI,$N424)&lt;&gt;"",1,0)</f>
        <v>0</v>
      </c>
      <c r="P424" s="255">
        <f t="shared" ca="1" si="15"/>
        <v>11</v>
      </c>
      <c r="Q424" s="255" t="str">
        <f ca="1">INDEX(ORCAMENTO!$AI:$AI,$N424)</f>
        <v/>
      </c>
    </row>
    <row r="425" spans="2:17" ht="15" customHeight="1" x14ac:dyDescent="0.25">
      <c r="B425" s="255" t="str">
        <f ca="1">IFERROR(INDEX(_AUX_ANALISE!$A$1:$A$2461,MATCH(ROW()-34,_AUX_ANALISE!$C$1:$C$2461,0)),"")</f>
        <v/>
      </c>
      <c r="C425" s="255" t="str">
        <f ca="1">IF($B425="","",INDEX(ORCAMENTO!$B:$B,$B425))</f>
        <v/>
      </c>
      <c r="D425" s="255" t="str">
        <f ca="1">IF($B425="","",INDEX(ORCAMENTO!$E:$E,$B425))</f>
        <v/>
      </c>
      <c r="E425" s="255" t="str">
        <f ca="1">IF($B425="","",INDEX(ORCAMENTO!$D:$D,$B425))</f>
        <v/>
      </c>
      <c r="F425" s="255" t="str">
        <f ca="1">IF($B425="","",TRIM(IF(OR(INDEX(ORCAMENTO!$G:$G,$B425)&lt;&gt;"",INDEX(ORCAMENTO!$H:$H,$B425)&lt;&gt;""),"Ano 1; ","")&amp;IF(OR(INDEX(ORCAMENTO!$J:$J,$B425)&lt;&gt;"",INDEX(ORCAMENTO!$K:$K,$B425)&lt;&gt;""),"Ano 2; ","")&amp;IF(OR(INDEX(ORCAMENTO!$M:$M,$B425)&lt;&gt;"",INDEX(ORCAMENTO!$N:$N,$B425)&lt;&gt;""),"Ano 3; ","")&amp;IF(OR(INDEX(ORCAMENTO!$P:$P,$B425)&lt;&gt;"",INDEX(ORCAMENTO!$Q:$Q,$B425)&lt;&gt;""),"Ano 4; ","")&amp;IF(OR(INDEX(ORCAMENTO!$S:$S,$B425)&lt;&gt;"",INDEX(ORCAMENTO!$T:$T,$B425)&lt;&gt;""),"Ano 5; ","")&amp;IF(OR(INDEX(ORCAMENTO!$V:$V,$B425)&lt;&gt;"",INDEX(ORCAMENTO!$W:$W,$B425)&lt;&gt;""),"Ano 6; ","")))</f>
        <v/>
      </c>
      <c r="G425" s="311" t="str">
        <f ca="1">IF($B425="","",IF(INDEX(ORCAMENTO!$G:$G,$B425)&lt;&gt;"",INDEX(ORCAMENTO!$G:$G,$B425),IF(INDEX(ORCAMENTO!$J:$J,$B425)&lt;&gt;"",INDEX(ORCAMENTO!$J:$J,$B425),IF(INDEX(ORCAMENTO!$M:$M,$B425)&lt;&gt;"",INDEX(ORCAMENTO!$M:$M,$B425),IF(INDEX(ORCAMENTO!$P:$P,$B425)&lt;&gt;"",INDEX(ORCAMENTO!$P:$P,$B425),IF(INDEX(ORCAMENTO!$S:$S,$B425)&lt;&gt;"",INDEX(ORCAMENTO!$S:$S,$B425),INDEX(ORCAMENTO!$V:$V,$B425)))))))</f>
        <v/>
      </c>
      <c r="H425" s="312" t="str">
        <f ca="1">IF($B425="","",IF(INDEX(ORCAMENTO!$H:$H,$B425)&lt;&gt;"",INDEX(ORCAMENTO!$H:$H,$B425),IF(INDEX(ORCAMENTO!$K:$K,$B425)&lt;&gt;"",INDEX(ORCAMENTO!$K:$K,$B425),IF(INDEX(ORCAMENTO!$N:$N,$B425)&lt;&gt;"",INDEX(ORCAMENTO!$N:$N,$B425),IF(INDEX(ORCAMENTO!$Q:$Q,$B425)&lt;&gt;"",INDEX(ORCAMENTO!$Q:$Q,$B425),IF(INDEX(ORCAMENTO!$T:$T,$B425)&lt;&gt;"",INDEX(ORCAMENTO!$T:$T,$B425),INDEX(ORCAMENTO!$W:$W,$B425)))))))</f>
        <v/>
      </c>
      <c r="I425" s="255" t="str">
        <f ca="1">IF($B425="","",IF(INDEX(ORCAMENTO!$AI:$AI,$B425)&lt;&gt;"",INDEX(ORCAMENTO!$AI:$AI,$B425),IF(INDEX(ORCAMENTO!$AG:$AG,$B425),"Memorial de cálculo ou anexo obrigatório não informado para item acima do limite.",IF(AND(INDEX(ORCAMENTO!$AC:$AC,$B425),NOT(INDEX(ORCAMENTO!$AE:$AE,$B425))),"Informe pelo menos um ano completo com valor unitário e quantidade.","Pendência identificada automaticamente."))))</f>
        <v/>
      </c>
      <c r="N425" s="255">
        <f t="shared" si="14"/>
        <v>426</v>
      </c>
      <c r="O425" s="255">
        <f ca="1">IF(INDEX(ORCAMENTO!$AI:$AI,$N425)&lt;&gt;"",1,0)</f>
        <v>0</v>
      </c>
      <c r="P425" s="255">
        <f t="shared" ca="1" si="15"/>
        <v>11</v>
      </c>
      <c r="Q425" s="255" t="str">
        <f ca="1">INDEX(ORCAMENTO!$AI:$AI,$N425)</f>
        <v/>
      </c>
    </row>
    <row r="426" spans="2:17" ht="15" customHeight="1" x14ac:dyDescent="0.25">
      <c r="B426" s="255" t="str">
        <f ca="1">IFERROR(INDEX(_AUX_ANALISE!$A$1:$A$2461,MATCH(ROW()-34,_AUX_ANALISE!$C$1:$C$2461,0)),"")</f>
        <v/>
      </c>
      <c r="C426" s="255" t="str">
        <f ca="1">IF($B426="","",INDEX(ORCAMENTO!$B:$B,$B426))</f>
        <v/>
      </c>
      <c r="D426" s="255" t="str">
        <f ca="1">IF($B426="","",INDEX(ORCAMENTO!$E:$E,$B426))</f>
        <v/>
      </c>
      <c r="E426" s="255" t="str">
        <f ca="1">IF($B426="","",INDEX(ORCAMENTO!$D:$D,$B426))</f>
        <v/>
      </c>
      <c r="F426" s="255" t="str">
        <f ca="1">IF($B426="","",TRIM(IF(OR(INDEX(ORCAMENTO!$G:$G,$B426)&lt;&gt;"",INDEX(ORCAMENTO!$H:$H,$B426)&lt;&gt;""),"Ano 1; ","")&amp;IF(OR(INDEX(ORCAMENTO!$J:$J,$B426)&lt;&gt;"",INDEX(ORCAMENTO!$K:$K,$B426)&lt;&gt;""),"Ano 2; ","")&amp;IF(OR(INDEX(ORCAMENTO!$M:$M,$B426)&lt;&gt;"",INDEX(ORCAMENTO!$N:$N,$B426)&lt;&gt;""),"Ano 3; ","")&amp;IF(OR(INDEX(ORCAMENTO!$P:$P,$B426)&lt;&gt;"",INDEX(ORCAMENTO!$Q:$Q,$B426)&lt;&gt;""),"Ano 4; ","")&amp;IF(OR(INDEX(ORCAMENTO!$S:$S,$B426)&lt;&gt;"",INDEX(ORCAMENTO!$T:$T,$B426)&lt;&gt;""),"Ano 5; ","")&amp;IF(OR(INDEX(ORCAMENTO!$V:$V,$B426)&lt;&gt;"",INDEX(ORCAMENTO!$W:$W,$B426)&lt;&gt;""),"Ano 6; ","")))</f>
        <v/>
      </c>
      <c r="G426" s="311" t="str">
        <f ca="1">IF($B426="","",IF(INDEX(ORCAMENTO!$G:$G,$B426)&lt;&gt;"",INDEX(ORCAMENTO!$G:$G,$B426),IF(INDEX(ORCAMENTO!$J:$J,$B426)&lt;&gt;"",INDEX(ORCAMENTO!$J:$J,$B426),IF(INDEX(ORCAMENTO!$M:$M,$B426)&lt;&gt;"",INDEX(ORCAMENTO!$M:$M,$B426),IF(INDEX(ORCAMENTO!$P:$P,$B426)&lt;&gt;"",INDEX(ORCAMENTO!$P:$P,$B426),IF(INDEX(ORCAMENTO!$S:$S,$B426)&lt;&gt;"",INDEX(ORCAMENTO!$S:$S,$B426),INDEX(ORCAMENTO!$V:$V,$B426)))))))</f>
        <v/>
      </c>
      <c r="H426" s="312" t="str">
        <f ca="1">IF($B426="","",IF(INDEX(ORCAMENTO!$H:$H,$B426)&lt;&gt;"",INDEX(ORCAMENTO!$H:$H,$B426),IF(INDEX(ORCAMENTO!$K:$K,$B426)&lt;&gt;"",INDEX(ORCAMENTO!$K:$K,$B426),IF(INDEX(ORCAMENTO!$N:$N,$B426)&lt;&gt;"",INDEX(ORCAMENTO!$N:$N,$B426),IF(INDEX(ORCAMENTO!$Q:$Q,$B426)&lt;&gt;"",INDEX(ORCAMENTO!$Q:$Q,$B426),IF(INDEX(ORCAMENTO!$T:$T,$B426)&lt;&gt;"",INDEX(ORCAMENTO!$T:$T,$B426),INDEX(ORCAMENTO!$W:$W,$B426)))))))</f>
        <v/>
      </c>
      <c r="I426" s="255" t="str">
        <f ca="1">IF($B426="","",IF(INDEX(ORCAMENTO!$AI:$AI,$B426)&lt;&gt;"",INDEX(ORCAMENTO!$AI:$AI,$B426),IF(INDEX(ORCAMENTO!$AG:$AG,$B426),"Memorial de cálculo ou anexo obrigatório não informado para item acima do limite.",IF(AND(INDEX(ORCAMENTO!$AC:$AC,$B426),NOT(INDEX(ORCAMENTO!$AE:$AE,$B426))),"Informe pelo menos um ano completo com valor unitário e quantidade.","Pendência identificada automaticamente."))))</f>
        <v/>
      </c>
      <c r="N426" s="255">
        <f t="shared" si="14"/>
        <v>427</v>
      </c>
      <c r="O426" s="255">
        <f ca="1">IF(INDEX(ORCAMENTO!$AI:$AI,$N426)&lt;&gt;"",1,0)</f>
        <v>0</v>
      </c>
      <c r="P426" s="255">
        <f t="shared" ca="1" si="15"/>
        <v>11</v>
      </c>
      <c r="Q426" s="255" t="str">
        <f ca="1">INDEX(ORCAMENTO!$AI:$AI,$N426)</f>
        <v/>
      </c>
    </row>
    <row r="427" spans="2:17" ht="15" customHeight="1" x14ac:dyDescent="0.25">
      <c r="B427" s="255" t="str">
        <f ca="1">IFERROR(INDEX(_AUX_ANALISE!$A$1:$A$2461,MATCH(ROW()-34,_AUX_ANALISE!$C$1:$C$2461,0)),"")</f>
        <v/>
      </c>
      <c r="C427" s="255" t="str">
        <f ca="1">IF($B427="","",INDEX(ORCAMENTO!$B:$B,$B427))</f>
        <v/>
      </c>
      <c r="D427" s="255" t="str">
        <f ca="1">IF($B427="","",INDEX(ORCAMENTO!$E:$E,$B427))</f>
        <v/>
      </c>
      <c r="E427" s="255" t="str">
        <f ca="1">IF($B427="","",INDEX(ORCAMENTO!$D:$D,$B427))</f>
        <v/>
      </c>
      <c r="F427" s="255" t="str">
        <f ca="1">IF($B427="","",TRIM(IF(OR(INDEX(ORCAMENTO!$G:$G,$B427)&lt;&gt;"",INDEX(ORCAMENTO!$H:$H,$B427)&lt;&gt;""),"Ano 1; ","")&amp;IF(OR(INDEX(ORCAMENTO!$J:$J,$B427)&lt;&gt;"",INDEX(ORCAMENTO!$K:$K,$B427)&lt;&gt;""),"Ano 2; ","")&amp;IF(OR(INDEX(ORCAMENTO!$M:$M,$B427)&lt;&gt;"",INDEX(ORCAMENTO!$N:$N,$B427)&lt;&gt;""),"Ano 3; ","")&amp;IF(OR(INDEX(ORCAMENTO!$P:$P,$B427)&lt;&gt;"",INDEX(ORCAMENTO!$Q:$Q,$B427)&lt;&gt;""),"Ano 4; ","")&amp;IF(OR(INDEX(ORCAMENTO!$S:$S,$B427)&lt;&gt;"",INDEX(ORCAMENTO!$T:$T,$B427)&lt;&gt;""),"Ano 5; ","")&amp;IF(OR(INDEX(ORCAMENTO!$V:$V,$B427)&lt;&gt;"",INDEX(ORCAMENTO!$W:$W,$B427)&lt;&gt;""),"Ano 6; ","")))</f>
        <v/>
      </c>
      <c r="G427" s="311" t="str">
        <f ca="1">IF($B427="","",IF(INDEX(ORCAMENTO!$G:$G,$B427)&lt;&gt;"",INDEX(ORCAMENTO!$G:$G,$B427),IF(INDEX(ORCAMENTO!$J:$J,$B427)&lt;&gt;"",INDEX(ORCAMENTO!$J:$J,$B427),IF(INDEX(ORCAMENTO!$M:$M,$B427)&lt;&gt;"",INDEX(ORCAMENTO!$M:$M,$B427),IF(INDEX(ORCAMENTO!$P:$P,$B427)&lt;&gt;"",INDEX(ORCAMENTO!$P:$P,$B427),IF(INDEX(ORCAMENTO!$S:$S,$B427)&lt;&gt;"",INDEX(ORCAMENTO!$S:$S,$B427),INDEX(ORCAMENTO!$V:$V,$B427)))))))</f>
        <v/>
      </c>
      <c r="H427" s="312" t="str">
        <f ca="1">IF($B427="","",IF(INDEX(ORCAMENTO!$H:$H,$B427)&lt;&gt;"",INDEX(ORCAMENTO!$H:$H,$B427),IF(INDEX(ORCAMENTO!$K:$K,$B427)&lt;&gt;"",INDEX(ORCAMENTO!$K:$K,$B427),IF(INDEX(ORCAMENTO!$N:$N,$B427)&lt;&gt;"",INDEX(ORCAMENTO!$N:$N,$B427),IF(INDEX(ORCAMENTO!$Q:$Q,$B427)&lt;&gt;"",INDEX(ORCAMENTO!$Q:$Q,$B427),IF(INDEX(ORCAMENTO!$T:$T,$B427)&lt;&gt;"",INDEX(ORCAMENTO!$T:$T,$B427),INDEX(ORCAMENTO!$W:$W,$B427)))))))</f>
        <v/>
      </c>
      <c r="I427" s="255" t="str">
        <f ca="1">IF($B427="","",IF(INDEX(ORCAMENTO!$AI:$AI,$B427)&lt;&gt;"",INDEX(ORCAMENTO!$AI:$AI,$B427),IF(INDEX(ORCAMENTO!$AG:$AG,$B427),"Memorial de cálculo ou anexo obrigatório não informado para item acima do limite.",IF(AND(INDEX(ORCAMENTO!$AC:$AC,$B427),NOT(INDEX(ORCAMENTO!$AE:$AE,$B427))),"Informe pelo menos um ano completo com valor unitário e quantidade.","Pendência identificada automaticamente."))))</f>
        <v/>
      </c>
      <c r="N427" s="255">
        <f t="shared" si="14"/>
        <v>428</v>
      </c>
      <c r="O427" s="255">
        <f ca="1">IF(INDEX(ORCAMENTO!$AI:$AI,$N427)&lt;&gt;"",1,0)</f>
        <v>0</v>
      </c>
      <c r="P427" s="255">
        <f t="shared" ca="1" si="15"/>
        <v>11</v>
      </c>
      <c r="Q427" s="255" t="str">
        <f ca="1">INDEX(ORCAMENTO!$AI:$AI,$N427)</f>
        <v/>
      </c>
    </row>
    <row r="428" spans="2:17" ht="15" customHeight="1" x14ac:dyDescent="0.25">
      <c r="B428" s="255" t="str">
        <f ca="1">IFERROR(INDEX(_AUX_ANALISE!$A$1:$A$2461,MATCH(ROW()-34,_AUX_ANALISE!$C$1:$C$2461,0)),"")</f>
        <v/>
      </c>
      <c r="C428" s="255" t="str">
        <f ca="1">IF($B428="","",INDEX(ORCAMENTO!$B:$B,$B428))</f>
        <v/>
      </c>
      <c r="D428" s="255" t="str">
        <f ca="1">IF($B428="","",INDEX(ORCAMENTO!$E:$E,$B428))</f>
        <v/>
      </c>
      <c r="E428" s="255" t="str">
        <f ca="1">IF($B428="","",INDEX(ORCAMENTO!$D:$D,$B428))</f>
        <v/>
      </c>
      <c r="F428" s="255" t="str">
        <f ca="1">IF($B428="","",TRIM(IF(OR(INDEX(ORCAMENTO!$G:$G,$B428)&lt;&gt;"",INDEX(ORCAMENTO!$H:$H,$B428)&lt;&gt;""),"Ano 1; ","")&amp;IF(OR(INDEX(ORCAMENTO!$J:$J,$B428)&lt;&gt;"",INDEX(ORCAMENTO!$K:$K,$B428)&lt;&gt;""),"Ano 2; ","")&amp;IF(OR(INDEX(ORCAMENTO!$M:$M,$B428)&lt;&gt;"",INDEX(ORCAMENTO!$N:$N,$B428)&lt;&gt;""),"Ano 3; ","")&amp;IF(OR(INDEX(ORCAMENTO!$P:$P,$B428)&lt;&gt;"",INDEX(ORCAMENTO!$Q:$Q,$B428)&lt;&gt;""),"Ano 4; ","")&amp;IF(OR(INDEX(ORCAMENTO!$S:$S,$B428)&lt;&gt;"",INDEX(ORCAMENTO!$T:$T,$B428)&lt;&gt;""),"Ano 5; ","")&amp;IF(OR(INDEX(ORCAMENTO!$V:$V,$B428)&lt;&gt;"",INDEX(ORCAMENTO!$W:$W,$B428)&lt;&gt;""),"Ano 6; ","")))</f>
        <v/>
      </c>
      <c r="G428" s="311" t="str">
        <f ca="1">IF($B428="","",IF(INDEX(ORCAMENTO!$G:$G,$B428)&lt;&gt;"",INDEX(ORCAMENTO!$G:$G,$B428),IF(INDEX(ORCAMENTO!$J:$J,$B428)&lt;&gt;"",INDEX(ORCAMENTO!$J:$J,$B428),IF(INDEX(ORCAMENTO!$M:$M,$B428)&lt;&gt;"",INDEX(ORCAMENTO!$M:$M,$B428),IF(INDEX(ORCAMENTO!$P:$P,$B428)&lt;&gt;"",INDEX(ORCAMENTO!$P:$P,$B428),IF(INDEX(ORCAMENTO!$S:$S,$B428)&lt;&gt;"",INDEX(ORCAMENTO!$S:$S,$B428),INDEX(ORCAMENTO!$V:$V,$B428)))))))</f>
        <v/>
      </c>
      <c r="H428" s="312" t="str">
        <f ca="1">IF($B428="","",IF(INDEX(ORCAMENTO!$H:$H,$B428)&lt;&gt;"",INDEX(ORCAMENTO!$H:$H,$B428),IF(INDEX(ORCAMENTO!$K:$K,$B428)&lt;&gt;"",INDEX(ORCAMENTO!$K:$K,$B428),IF(INDEX(ORCAMENTO!$N:$N,$B428)&lt;&gt;"",INDEX(ORCAMENTO!$N:$N,$B428),IF(INDEX(ORCAMENTO!$Q:$Q,$B428)&lt;&gt;"",INDEX(ORCAMENTO!$Q:$Q,$B428),IF(INDEX(ORCAMENTO!$T:$T,$B428)&lt;&gt;"",INDEX(ORCAMENTO!$T:$T,$B428),INDEX(ORCAMENTO!$W:$W,$B428)))))))</f>
        <v/>
      </c>
      <c r="I428" s="255" t="str">
        <f ca="1">IF($B428="","",IF(INDEX(ORCAMENTO!$AI:$AI,$B428)&lt;&gt;"",INDEX(ORCAMENTO!$AI:$AI,$B428),IF(INDEX(ORCAMENTO!$AG:$AG,$B428),"Memorial de cálculo ou anexo obrigatório não informado para item acima do limite.",IF(AND(INDEX(ORCAMENTO!$AC:$AC,$B428),NOT(INDEX(ORCAMENTO!$AE:$AE,$B428))),"Informe pelo menos um ano completo com valor unitário e quantidade.","Pendência identificada automaticamente."))))</f>
        <v/>
      </c>
      <c r="N428" s="255">
        <f t="shared" si="14"/>
        <v>429</v>
      </c>
      <c r="O428" s="255">
        <f ca="1">IF(INDEX(ORCAMENTO!$AI:$AI,$N428)&lt;&gt;"",1,0)</f>
        <v>0</v>
      </c>
      <c r="P428" s="255">
        <f t="shared" ca="1" si="15"/>
        <v>11</v>
      </c>
      <c r="Q428" s="255" t="str">
        <f ca="1">INDEX(ORCAMENTO!$AI:$AI,$N428)</f>
        <v/>
      </c>
    </row>
    <row r="429" spans="2:17" ht="15" customHeight="1" x14ac:dyDescent="0.25">
      <c r="B429" s="255" t="str">
        <f ca="1">IFERROR(INDEX(_AUX_ANALISE!$A$1:$A$2461,MATCH(ROW()-34,_AUX_ANALISE!$C$1:$C$2461,0)),"")</f>
        <v/>
      </c>
      <c r="C429" s="255" t="str">
        <f ca="1">IF($B429="","",INDEX(ORCAMENTO!$B:$B,$B429))</f>
        <v/>
      </c>
      <c r="D429" s="255" t="str">
        <f ca="1">IF($B429="","",INDEX(ORCAMENTO!$E:$E,$B429))</f>
        <v/>
      </c>
      <c r="E429" s="255" t="str">
        <f ca="1">IF($B429="","",INDEX(ORCAMENTO!$D:$D,$B429))</f>
        <v/>
      </c>
      <c r="F429" s="255" t="str">
        <f ca="1">IF($B429="","",TRIM(IF(OR(INDEX(ORCAMENTO!$G:$G,$B429)&lt;&gt;"",INDEX(ORCAMENTO!$H:$H,$B429)&lt;&gt;""),"Ano 1; ","")&amp;IF(OR(INDEX(ORCAMENTO!$J:$J,$B429)&lt;&gt;"",INDEX(ORCAMENTO!$K:$K,$B429)&lt;&gt;""),"Ano 2; ","")&amp;IF(OR(INDEX(ORCAMENTO!$M:$M,$B429)&lt;&gt;"",INDEX(ORCAMENTO!$N:$N,$B429)&lt;&gt;""),"Ano 3; ","")&amp;IF(OR(INDEX(ORCAMENTO!$P:$P,$B429)&lt;&gt;"",INDEX(ORCAMENTO!$Q:$Q,$B429)&lt;&gt;""),"Ano 4; ","")&amp;IF(OR(INDEX(ORCAMENTO!$S:$S,$B429)&lt;&gt;"",INDEX(ORCAMENTO!$T:$T,$B429)&lt;&gt;""),"Ano 5; ","")&amp;IF(OR(INDEX(ORCAMENTO!$V:$V,$B429)&lt;&gt;"",INDEX(ORCAMENTO!$W:$W,$B429)&lt;&gt;""),"Ano 6; ","")))</f>
        <v/>
      </c>
      <c r="G429" s="311" t="str">
        <f ca="1">IF($B429="","",IF(INDEX(ORCAMENTO!$G:$G,$B429)&lt;&gt;"",INDEX(ORCAMENTO!$G:$G,$B429),IF(INDEX(ORCAMENTO!$J:$J,$B429)&lt;&gt;"",INDEX(ORCAMENTO!$J:$J,$B429),IF(INDEX(ORCAMENTO!$M:$M,$B429)&lt;&gt;"",INDEX(ORCAMENTO!$M:$M,$B429),IF(INDEX(ORCAMENTO!$P:$P,$B429)&lt;&gt;"",INDEX(ORCAMENTO!$P:$P,$B429),IF(INDEX(ORCAMENTO!$S:$S,$B429)&lt;&gt;"",INDEX(ORCAMENTO!$S:$S,$B429),INDEX(ORCAMENTO!$V:$V,$B429)))))))</f>
        <v/>
      </c>
      <c r="H429" s="312" t="str">
        <f ca="1">IF($B429="","",IF(INDEX(ORCAMENTO!$H:$H,$B429)&lt;&gt;"",INDEX(ORCAMENTO!$H:$H,$B429),IF(INDEX(ORCAMENTO!$K:$K,$B429)&lt;&gt;"",INDEX(ORCAMENTO!$K:$K,$B429),IF(INDEX(ORCAMENTO!$N:$N,$B429)&lt;&gt;"",INDEX(ORCAMENTO!$N:$N,$B429),IF(INDEX(ORCAMENTO!$Q:$Q,$B429)&lt;&gt;"",INDEX(ORCAMENTO!$Q:$Q,$B429),IF(INDEX(ORCAMENTO!$T:$T,$B429)&lt;&gt;"",INDEX(ORCAMENTO!$T:$T,$B429),INDEX(ORCAMENTO!$W:$W,$B429)))))))</f>
        <v/>
      </c>
      <c r="I429" s="255" t="str">
        <f ca="1">IF($B429="","",IF(INDEX(ORCAMENTO!$AI:$AI,$B429)&lt;&gt;"",INDEX(ORCAMENTO!$AI:$AI,$B429),IF(INDEX(ORCAMENTO!$AG:$AG,$B429),"Memorial de cálculo ou anexo obrigatório não informado para item acima do limite.",IF(AND(INDEX(ORCAMENTO!$AC:$AC,$B429),NOT(INDEX(ORCAMENTO!$AE:$AE,$B429))),"Informe pelo menos um ano completo com valor unitário e quantidade.","Pendência identificada automaticamente."))))</f>
        <v/>
      </c>
      <c r="N429" s="255">
        <f t="shared" si="14"/>
        <v>430</v>
      </c>
      <c r="O429" s="255">
        <f ca="1">IF(INDEX(ORCAMENTO!$AI:$AI,$N429)&lt;&gt;"",1,0)</f>
        <v>0</v>
      </c>
      <c r="P429" s="255">
        <f t="shared" ca="1" si="15"/>
        <v>11</v>
      </c>
      <c r="Q429" s="255" t="str">
        <f ca="1">INDEX(ORCAMENTO!$AI:$AI,$N429)</f>
        <v/>
      </c>
    </row>
    <row r="430" spans="2:17" ht="15" customHeight="1" x14ac:dyDescent="0.25">
      <c r="B430" s="255" t="str">
        <f ca="1">IFERROR(INDEX(_AUX_ANALISE!$A$1:$A$2461,MATCH(ROW()-34,_AUX_ANALISE!$C$1:$C$2461,0)),"")</f>
        <v/>
      </c>
      <c r="C430" s="255" t="str">
        <f ca="1">IF($B430="","",INDEX(ORCAMENTO!$B:$B,$B430))</f>
        <v/>
      </c>
      <c r="D430" s="255" t="str">
        <f ca="1">IF($B430="","",INDEX(ORCAMENTO!$E:$E,$B430))</f>
        <v/>
      </c>
      <c r="E430" s="255" t="str">
        <f ca="1">IF($B430="","",INDEX(ORCAMENTO!$D:$D,$B430))</f>
        <v/>
      </c>
      <c r="F430" s="255" t="str">
        <f ca="1">IF($B430="","",TRIM(IF(OR(INDEX(ORCAMENTO!$G:$G,$B430)&lt;&gt;"",INDEX(ORCAMENTO!$H:$H,$B430)&lt;&gt;""),"Ano 1; ","")&amp;IF(OR(INDEX(ORCAMENTO!$J:$J,$B430)&lt;&gt;"",INDEX(ORCAMENTO!$K:$K,$B430)&lt;&gt;""),"Ano 2; ","")&amp;IF(OR(INDEX(ORCAMENTO!$M:$M,$B430)&lt;&gt;"",INDEX(ORCAMENTO!$N:$N,$B430)&lt;&gt;""),"Ano 3; ","")&amp;IF(OR(INDEX(ORCAMENTO!$P:$P,$B430)&lt;&gt;"",INDEX(ORCAMENTO!$Q:$Q,$B430)&lt;&gt;""),"Ano 4; ","")&amp;IF(OR(INDEX(ORCAMENTO!$S:$S,$B430)&lt;&gt;"",INDEX(ORCAMENTO!$T:$T,$B430)&lt;&gt;""),"Ano 5; ","")&amp;IF(OR(INDEX(ORCAMENTO!$V:$V,$B430)&lt;&gt;"",INDEX(ORCAMENTO!$W:$W,$B430)&lt;&gt;""),"Ano 6; ","")))</f>
        <v/>
      </c>
      <c r="G430" s="311" t="str">
        <f ca="1">IF($B430="","",IF(INDEX(ORCAMENTO!$G:$G,$B430)&lt;&gt;"",INDEX(ORCAMENTO!$G:$G,$B430),IF(INDEX(ORCAMENTO!$J:$J,$B430)&lt;&gt;"",INDEX(ORCAMENTO!$J:$J,$B430),IF(INDEX(ORCAMENTO!$M:$M,$B430)&lt;&gt;"",INDEX(ORCAMENTO!$M:$M,$B430),IF(INDEX(ORCAMENTO!$P:$P,$B430)&lt;&gt;"",INDEX(ORCAMENTO!$P:$P,$B430),IF(INDEX(ORCAMENTO!$S:$S,$B430)&lt;&gt;"",INDEX(ORCAMENTO!$S:$S,$B430),INDEX(ORCAMENTO!$V:$V,$B430)))))))</f>
        <v/>
      </c>
      <c r="H430" s="312" t="str">
        <f ca="1">IF($B430="","",IF(INDEX(ORCAMENTO!$H:$H,$B430)&lt;&gt;"",INDEX(ORCAMENTO!$H:$H,$B430),IF(INDEX(ORCAMENTO!$K:$K,$B430)&lt;&gt;"",INDEX(ORCAMENTO!$K:$K,$B430),IF(INDEX(ORCAMENTO!$N:$N,$B430)&lt;&gt;"",INDEX(ORCAMENTO!$N:$N,$B430),IF(INDEX(ORCAMENTO!$Q:$Q,$B430)&lt;&gt;"",INDEX(ORCAMENTO!$Q:$Q,$B430),IF(INDEX(ORCAMENTO!$T:$T,$B430)&lt;&gt;"",INDEX(ORCAMENTO!$T:$T,$B430),INDEX(ORCAMENTO!$W:$W,$B430)))))))</f>
        <v/>
      </c>
      <c r="I430" s="255" t="str">
        <f ca="1">IF($B430="","",IF(INDEX(ORCAMENTO!$AI:$AI,$B430)&lt;&gt;"",INDEX(ORCAMENTO!$AI:$AI,$B430),IF(INDEX(ORCAMENTO!$AG:$AG,$B430),"Memorial de cálculo ou anexo obrigatório não informado para item acima do limite.",IF(AND(INDEX(ORCAMENTO!$AC:$AC,$B430),NOT(INDEX(ORCAMENTO!$AE:$AE,$B430))),"Informe pelo menos um ano completo com valor unitário e quantidade.","Pendência identificada automaticamente."))))</f>
        <v/>
      </c>
      <c r="N430" s="255">
        <f t="shared" si="14"/>
        <v>431</v>
      </c>
      <c r="O430" s="255">
        <f ca="1">IF(INDEX(ORCAMENTO!$AI:$AI,$N430)&lt;&gt;"",1,0)</f>
        <v>0</v>
      </c>
      <c r="P430" s="255">
        <f t="shared" ca="1" si="15"/>
        <v>11</v>
      </c>
      <c r="Q430" s="255" t="str">
        <f ca="1">INDEX(ORCAMENTO!$AI:$AI,$N430)</f>
        <v/>
      </c>
    </row>
    <row r="431" spans="2:17" ht="15" customHeight="1" x14ac:dyDescent="0.25">
      <c r="B431" s="255" t="str">
        <f ca="1">IFERROR(INDEX(_AUX_ANALISE!$A$1:$A$2461,MATCH(ROW()-34,_AUX_ANALISE!$C$1:$C$2461,0)),"")</f>
        <v/>
      </c>
      <c r="C431" s="255" t="str">
        <f ca="1">IF($B431="","",INDEX(ORCAMENTO!$B:$B,$B431))</f>
        <v/>
      </c>
      <c r="D431" s="255" t="str">
        <f ca="1">IF($B431="","",INDEX(ORCAMENTO!$E:$E,$B431))</f>
        <v/>
      </c>
      <c r="E431" s="255" t="str">
        <f ca="1">IF($B431="","",INDEX(ORCAMENTO!$D:$D,$B431))</f>
        <v/>
      </c>
      <c r="F431" s="255" t="str">
        <f ca="1">IF($B431="","",TRIM(IF(OR(INDEX(ORCAMENTO!$G:$G,$B431)&lt;&gt;"",INDEX(ORCAMENTO!$H:$H,$B431)&lt;&gt;""),"Ano 1; ","")&amp;IF(OR(INDEX(ORCAMENTO!$J:$J,$B431)&lt;&gt;"",INDEX(ORCAMENTO!$K:$K,$B431)&lt;&gt;""),"Ano 2; ","")&amp;IF(OR(INDEX(ORCAMENTO!$M:$M,$B431)&lt;&gt;"",INDEX(ORCAMENTO!$N:$N,$B431)&lt;&gt;""),"Ano 3; ","")&amp;IF(OR(INDEX(ORCAMENTO!$P:$P,$B431)&lt;&gt;"",INDEX(ORCAMENTO!$Q:$Q,$B431)&lt;&gt;""),"Ano 4; ","")&amp;IF(OR(INDEX(ORCAMENTO!$S:$S,$B431)&lt;&gt;"",INDEX(ORCAMENTO!$T:$T,$B431)&lt;&gt;""),"Ano 5; ","")&amp;IF(OR(INDEX(ORCAMENTO!$V:$V,$B431)&lt;&gt;"",INDEX(ORCAMENTO!$W:$W,$B431)&lt;&gt;""),"Ano 6; ","")))</f>
        <v/>
      </c>
      <c r="G431" s="311" t="str">
        <f ca="1">IF($B431="","",IF(INDEX(ORCAMENTO!$G:$G,$B431)&lt;&gt;"",INDEX(ORCAMENTO!$G:$G,$B431),IF(INDEX(ORCAMENTO!$J:$J,$B431)&lt;&gt;"",INDEX(ORCAMENTO!$J:$J,$B431),IF(INDEX(ORCAMENTO!$M:$M,$B431)&lt;&gt;"",INDEX(ORCAMENTO!$M:$M,$B431),IF(INDEX(ORCAMENTO!$P:$P,$B431)&lt;&gt;"",INDEX(ORCAMENTO!$P:$P,$B431),IF(INDEX(ORCAMENTO!$S:$S,$B431)&lt;&gt;"",INDEX(ORCAMENTO!$S:$S,$B431),INDEX(ORCAMENTO!$V:$V,$B431)))))))</f>
        <v/>
      </c>
      <c r="H431" s="312" t="str">
        <f ca="1">IF($B431="","",IF(INDEX(ORCAMENTO!$H:$H,$B431)&lt;&gt;"",INDEX(ORCAMENTO!$H:$H,$B431),IF(INDEX(ORCAMENTO!$K:$K,$B431)&lt;&gt;"",INDEX(ORCAMENTO!$K:$K,$B431),IF(INDEX(ORCAMENTO!$N:$N,$B431)&lt;&gt;"",INDEX(ORCAMENTO!$N:$N,$B431),IF(INDEX(ORCAMENTO!$Q:$Q,$B431)&lt;&gt;"",INDEX(ORCAMENTO!$Q:$Q,$B431),IF(INDEX(ORCAMENTO!$T:$T,$B431)&lt;&gt;"",INDEX(ORCAMENTO!$T:$T,$B431),INDEX(ORCAMENTO!$W:$W,$B431)))))))</f>
        <v/>
      </c>
      <c r="I431" s="255" t="str">
        <f ca="1">IF($B431="","",IF(INDEX(ORCAMENTO!$AI:$AI,$B431)&lt;&gt;"",INDEX(ORCAMENTO!$AI:$AI,$B431),IF(INDEX(ORCAMENTO!$AG:$AG,$B431),"Memorial de cálculo ou anexo obrigatório não informado para item acima do limite.",IF(AND(INDEX(ORCAMENTO!$AC:$AC,$B431),NOT(INDEX(ORCAMENTO!$AE:$AE,$B431))),"Informe pelo menos um ano completo com valor unitário e quantidade.","Pendência identificada automaticamente."))))</f>
        <v/>
      </c>
      <c r="N431" s="255">
        <f t="shared" si="14"/>
        <v>432</v>
      </c>
      <c r="O431" s="255">
        <f ca="1">IF(INDEX(ORCAMENTO!$AI:$AI,$N431)&lt;&gt;"",1,0)</f>
        <v>0</v>
      </c>
      <c r="P431" s="255">
        <f t="shared" ca="1" si="15"/>
        <v>11</v>
      </c>
      <c r="Q431" s="255" t="str">
        <f ca="1">INDEX(ORCAMENTO!$AI:$AI,$N431)</f>
        <v/>
      </c>
    </row>
    <row r="432" spans="2:17" ht="15" customHeight="1" x14ac:dyDescent="0.25">
      <c r="B432" s="255" t="str">
        <f ca="1">IFERROR(INDEX(_AUX_ANALISE!$A$1:$A$2461,MATCH(ROW()-34,_AUX_ANALISE!$C$1:$C$2461,0)),"")</f>
        <v/>
      </c>
      <c r="C432" s="255" t="str">
        <f ca="1">IF($B432="","",INDEX(ORCAMENTO!$B:$B,$B432))</f>
        <v/>
      </c>
      <c r="D432" s="255" t="str">
        <f ca="1">IF($B432="","",INDEX(ORCAMENTO!$E:$E,$B432))</f>
        <v/>
      </c>
      <c r="E432" s="255" t="str">
        <f ca="1">IF($B432="","",INDEX(ORCAMENTO!$D:$D,$B432))</f>
        <v/>
      </c>
      <c r="F432" s="255" t="str">
        <f ca="1">IF($B432="","",TRIM(IF(OR(INDEX(ORCAMENTO!$G:$G,$B432)&lt;&gt;"",INDEX(ORCAMENTO!$H:$H,$B432)&lt;&gt;""),"Ano 1; ","")&amp;IF(OR(INDEX(ORCAMENTO!$J:$J,$B432)&lt;&gt;"",INDEX(ORCAMENTO!$K:$K,$B432)&lt;&gt;""),"Ano 2; ","")&amp;IF(OR(INDEX(ORCAMENTO!$M:$M,$B432)&lt;&gt;"",INDEX(ORCAMENTO!$N:$N,$B432)&lt;&gt;""),"Ano 3; ","")&amp;IF(OR(INDEX(ORCAMENTO!$P:$P,$B432)&lt;&gt;"",INDEX(ORCAMENTO!$Q:$Q,$B432)&lt;&gt;""),"Ano 4; ","")&amp;IF(OR(INDEX(ORCAMENTO!$S:$S,$B432)&lt;&gt;"",INDEX(ORCAMENTO!$T:$T,$B432)&lt;&gt;""),"Ano 5; ","")&amp;IF(OR(INDEX(ORCAMENTO!$V:$V,$B432)&lt;&gt;"",INDEX(ORCAMENTO!$W:$W,$B432)&lt;&gt;""),"Ano 6; ","")))</f>
        <v/>
      </c>
      <c r="G432" s="311" t="str">
        <f ca="1">IF($B432="","",IF(INDEX(ORCAMENTO!$G:$G,$B432)&lt;&gt;"",INDEX(ORCAMENTO!$G:$G,$B432),IF(INDEX(ORCAMENTO!$J:$J,$B432)&lt;&gt;"",INDEX(ORCAMENTO!$J:$J,$B432),IF(INDEX(ORCAMENTO!$M:$M,$B432)&lt;&gt;"",INDEX(ORCAMENTO!$M:$M,$B432),IF(INDEX(ORCAMENTO!$P:$P,$B432)&lt;&gt;"",INDEX(ORCAMENTO!$P:$P,$B432),IF(INDEX(ORCAMENTO!$S:$S,$B432)&lt;&gt;"",INDEX(ORCAMENTO!$S:$S,$B432),INDEX(ORCAMENTO!$V:$V,$B432)))))))</f>
        <v/>
      </c>
      <c r="H432" s="312" t="str">
        <f ca="1">IF($B432="","",IF(INDEX(ORCAMENTO!$H:$H,$B432)&lt;&gt;"",INDEX(ORCAMENTO!$H:$H,$B432),IF(INDEX(ORCAMENTO!$K:$K,$B432)&lt;&gt;"",INDEX(ORCAMENTO!$K:$K,$B432),IF(INDEX(ORCAMENTO!$N:$N,$B432)&lt;&gt;"",INDEX(ORCAMENTO!$N:$N,$B432),IF(INDEX(ORCAMENTO!$Q:$Q,$B432)&lt;&gt;"",INDEX(ORCAMENTO!$Q:$Q,$B432),IF(INDEX(ORCAMENTO!$T:$T,$B432)&lt;&gt;"",INDEX(ORCAMENTO!$T:$T,$B432),INDEX(ORCAMENTO!$W:$W,$B432)))))))</f>
        <v/>
      </c>
      <c r="I432" s="255" t="str">
        <f ca="1">IF($B432="","",IF(INDEX(ORCAMENTO!$AI:$AI,$B432)&lt;&gt;"",INDEX(ORCAMENTO!$AI:$AI,$B432),IF(INDEX(ORCAMENTO!$AG:$AG,$B432),"Memorial de cálculo ou anexo obrigatório não informado para item acima do limite.",IF(AND(INDEX(ORCAMENTO!$AC:$AC,$B432),NOT(INDEX(ORCAMENTO!$AE:$AE,$B432))),"Informe pelo menos um ano completo com valor unitário e quantidade.","Pendência identificada automaticamente."))))</f>
        <v/>
      </c>
      <c r="N432" s="255">
        <f t="shared" si="14"/>
        <v>433</v>
      </c>
      <c r="O432" s="255">
        <f ca="1">IF(INDEX(ORCAMENTO!$AI:$AI,$N432)&lt;&gt;"",1,0)</f>
        <v>0</v>
      </c>
      <c r="P432" s="255">
        <f t="shared" ca="1" si="15"/>
        <v>11</v>
      </c>
      <c r="Q432" s="255" t="str">
        <f ca="1">INDEX(ORCAMENTO!$AI:$AI,$N432)</f>
        <v/>
      </c>
    </row>
    <row r="433" spans="2:17" ht="15" customHeight="1" x14ac:dyDescent="0.25">
      <c r="B433" s="255" t="str">
        <f ca="1">IFERROR(INDEX(_AUX_ANALISE!$A$1:$A$2461,MATCH(ROW()-34,_AUX_ANALISE!$C$1:$C$2461,0)),"")</f>
        <v/>
      </c>
      <c r="C433" s="255" t="str">
        <f ca="1">IF($B433="","",INDEX(ORCAMENTO!$B:$B,$B433))</f>
        <v/>
      </c>
      <c r="D433" s="255" t="str">
        <f ca="1">IF($B433="","",INDEX(ORCAMENTO!$E:$E,$B433))</f>
        <v/>
      </c>
      <c r="E433" s="255" t="str">
        <f ca="1">IF($B433="","",INDEX(ORCAMENTO!$D:$D,$B433))</f>
        <v/>
      </c>
      <c r="F433" s="255" t="str">
        <f ca="1">IF($B433="","",TRIM(IF(OR(INDEX(ORCAMENTO!$G:$G,$B433)&lt;&gt;"",INDEX(ORCAMENTO!$H:$H,$B433)&lt;&gt;""),"Ano 1; ","")&amp;IF(OR(INDEX(ORCAMENTO!$J:$J,$B433)&lt;&gt;"",INDEX(ORCAMENTO!$K:$K,$B433)&lt;&gt;""),"Ano 2; ","")&amp;IF(OR(INDEX(ORCAMENTO!$M:$M,$B433)&lt;&gt;"",INDEX(ORCAMENTO!$N:$N,$B433)&lt;&gt;""),"Ano 3; ","")&amp;IF(OR(INDEX(ORCAMENTO!$P:$P,$B433)&lt;&gt;"",INDEX(ORCAMENTO!$Q:$Q,$B433)&lt;&gt;""),"Ano 4; ","")&amp;IF(OR(INDEX(ORCAMENTO!$S:$S,$B433)&lt;&gt;"",INDEX(ORCAMENTO!$T:$T,$B433)&lt;&gt;""),"Ano 5; ","")&amp;IF(OR(INDEX(ORCAMENTO!$V:$V,$B433)&lt;&gt;"",INDEX(ORCAMENTO!$W:$W,$B433)&lt;&gt;""),"Ano 6; ","")))</f>
        <v/>
      </c>
      <c r="G433" s="311" t="str">
        <f ca="1">IF($B433="","",IF(INDEX(ORCAMENTO!$G:$G,$B433)&lt;&gt;"",INDEX(ORCAMENTO!$G:$G,$B433),IF(INDEX(ORCAMENTO!$J:$J,$B433)&lt;&gt;"",INDEX(ORCAMENTO!$J:$J,$B433),IF(INDEX(ORCAMENTO!$M:$M,$B433)&lt;&gt;"",INDEX(ORCAMENTO!$M:$M,$B433),IF(INDEX(ORCAMENTO!$P:$P,$B433)&lt;&gt;"",INDEX(ORCAMENTO!$P:$P,$B433),IF(INDEX(ORCAMENTO!$S:$S,$B433)&lt;&gt;"",INDEX(ORCAMENTO!$S:$S,$B433),INDEX(ORCAMENTO!$V:$V,$B433)))))))</f>
        <v/>
      </c>
      <c r="H433" s="312" t="str">
        <f ca="1">IF($B433="","",IF(INDEX(ORCAMENTO!$H:$H,$B433)&lt;&gt;"",INDEX(ORCAMENTO!$H:$H,$B433),IF(INDEX(ORCAMENTO!$K:$K,$B433)&lt;&gt;"",INDEX(ORCAMENTO!$K:$K,$B433),IF(INDEX(ORCAMENTO!$N:$N,$B433)&lt;&gt;"",INDEX(ORCAMENTO!$N:$N,$B433),IF(INDEX(ORCAMENTO!$Q:$Q,$B433)&lt;&gt;"",INDEX(ORCAMENTO!$Q:$Q,$B433),IF(INDEX(ORCAMENTO!$T:$T,$B433)&lt;&gt;"",INDEX(ORCAMENTO!$T:$T,$B433),INDEX(ORCAMENTO!$W:$W,$B433)))))))</f>
        <v/>
      </c>
      <c r="I433" s="255" t="str">
        <f ca="1">IF($B433="","",IF(INDEX(ORCAMENTO!$AI:$AI,$B433)&lt;&gt;"",INDEX(ORCAMENTO!$AI:$AI,$B433),IF(INDEX(ORCAMENTO!$AG:$AG,$B433),"Memorial de cálculo ou anexo obrigatório não informado para item acima do limite.",IF(AND(INDEX(ORCAMENTO!$AC:$AC,$B433),NOT(INDEX(ORCAMENTO!$AE:$AE,$B433))),"Informe pelo menos um ano completo com valor unitário e quantidade.","Pendência identificada automaticamente."))))</f>
        <v/>
      </c>
      <c r="N433" s="255">
        <f t="shared" si="14"/>
        <v>434</v>
      </c>
      <c r="O433" s="255">
        <f ca="1">IF(INDEX(ORCAMENTO!$AI:$AI,$N433)&lt;&gt;"",1,0)</f>
        <v>0</v>
      </c>
      <c r="P433" s="255">
        <f t="shared" ca="1" si="15"/>
        <v>11</v>
      </c>
      <c r="Q433" s="255" t="str">
        <f ca="1">INDEX(ORCAMENTO!$AI:$AI,$N433)</f>
        <v/>
      </c>
    </row>
    <row r="434" spans="2:17" ht="15" customHeight="1" x14ac:dyDescent="0.25">
      <c r="B434" s="255" t="str">
        <f ca="1">IFERROR(INDEX(_AUX_ANALISE!$A$1:$A$2461,MATCH(ROW()-34,_AUX_ANALISE!$C$1:$C$2461,0)),"")</f>
        <v/>
      </c>
      <c r="C434" s="255" t="str">
        <f ca="1">IF($B434="","",INDEX(ORCAMENTO!$B:$B,$B434))</f>
        <v/>
      </c>
      <c r="D434" s="255" t="str">
        <f ca="1">IF($B434="","",INDEX(ORCAMENTO!$E:$E,$B434))</f>
        <v/>
      </c>
      <c r="E434" s="255" t="str">
        <f ca="1">IF($B434="","",INDEX(ORCAMENTO!$D:$D,$B434))</f>
        <v/>
      </c>
      <c r="F434" s="255" t="str">
        <f ca="1">IF($B434="","",TRIM(IF(OR(INDEX(ORCAMENTO!$G:$G,$B434)&lt;&gt;"",INDEX(ORCAMENTO!$H:$H,$B434)&lt;&gt;""),"Ano 1; ","")&amp;IF(OR(INDEX(ORCAMENTO!$J:$J,$B434)&lt;&gt;"",INDEX(ORCAMENTO!$K:$K,$B434)&lt;&gt;""),"Ano 2; ","")&amp;IF(OR(INDEX(ORCAMENTO!$M:$M,$B434)&lt;&gt;"",INDEX(ORCAMENTO!$N:$N,$B434)&lt;&gt;""),"Ano 3; ","")&amp;IF(OR(INDEX(ORCAMENTO!$P:$P,$B434)&lt;&gt;"",INDEX(ORCAMENTO!$Q:$Q,$B434)&lt;&gt;""),"Ano 4; ","")&amp;IF(OR(INDEX(ORCAMENTO!$S:$S,$B434)&lt;&gt;"",INDEX(ORCAMENTO!$T:$T,$B434)&lt;&gt;""),"Ano 5; ","")&amp;IF(OR(INDEX(ORCAMENTO!$V:$V,$B434)&lt;&gt;"",INDEX(ORCAMENTO!$W:$W,$B434)&lt;&gt;""),"Ano 6; ","")))</f>
        <v/>
      </c>
      <c r="G434" s="311" t="str">
        <f ca="1">IF($B434="","",IF(INDEX(ORCAMENTO!$G:$G,$B434)&lt;&gt;"",INDEX(ORCAMENTO!$G:$G,$B434),IF(INDEX(ORCAMENTO!$J:$J,$B434)&lt;&gt;"",INDEX(ORCAMENTO!$J:$J,$B434),IF(INDEX(ORCAMENTO!$M:$M,$B434)&lt;&gt;"",INDEX(ORCAMENTO!$M:$M,$B434),IF(INDEX(ORCAMENTO!$P:$P,$B434)&lt;&gt;"",INDEX(ORCAMENTO!$P:$P,$B434),IF(INDEX(ORCAMENTO!$S:$S,$B434)&lt;&gt;"",INDEX(ORCAMENTO!$S:$S,$B434),INDEX(ORCAMENTO!$V:$V,$B434)))))))</f>
        <v/>
      </c>
      <c r="H434" s="312" t="str">
        <f ca="1">IF($B434="","",IF(INDEX(ORCAMENTO!$H:$H,$B434)&lt;&gt;"",INDEX(ORCAMENTO!$H:$H,$B434),IF(INDEX(ORCAMENTO!$K:$K,$B434)&lt;&gt;"",INDEX(ORCAMENTO!$K:$K,$B434),IF(INDEX(ORCAMENTO!$N:$N,$B434)&lt;&gt;"",INDEX(ORCAMENTO!$N:$N,$B434),IF(INDEX(ORCAMENTO!$Q:$Q,$B434)&lt;&gt;"",INDEX(ORCAMENTO!$Q:$Q,$B434),IF(INDEX(ORCAMENTO!$T:$T,$B434)&lt;&gt;"",INDEX(ORCAMENTO!$T:$T,$B434),INDEX(ORCAMENTO!$W:$W,$B434)))))))</f>
        <v/>
      </c>
      <c r="I434" s="255" t="str">
        <f ca="1">IF($B434="","",IF(INDEX(ORCAMENTO!$AI:$AI,$B434)&lt;&gt;"",INDEX(ORCAMENTO!$AI:$AI,$B434),IF(INDEX(ORCAMENTO!$AG:$AG,$B434),"Memorial de cálculo ou anexo obrigatório não informado para item acima do limite.",IF(AND(INDEX(ORCAMENTO!$AC:$AC,$B434),NOT(INDEX(ORCAMENTO!$AE:$AE,$B434))),"Informe pelo menos um ano completo com valor unitário e quantidade.","Pendência identificada automaticamente."))))</f>
        <v/>
      </c>
      <c r="N434" s="255">
        <f t="shared" si="14"/>
        <v>435</v>
      </c>
      <c r="O434" s="255">
        <f ca="1">IF(INDEX(ORCAMENTO!$AI:$AI,$N434)&lt;&gt;"",1,0)</f>
        <v>0</v>
      </c>
      <c r="P434" s="255">
        <f t="shared" ca="1" si="15"/>
        <v>11</v>
      </c>
      <c r="Q434" s="255" t="str">
        <f ca="1">INDEX(ORCAMENTO!$AI:$AI,$N434)</f>
        <v/>
      </c>
    </row>
    <row r="435" spans="2:17" ht="15" customHeight="1" x14ac:dyDescent="0.25">
      <c r="B435" s="255" t="str">
        <f ca="1">IFERROR(INDEX(_AUX_ANALISE!$A$1:$A$2461,MATCH(ROW()-34,_AUX_ANALISE!$C$1:$C$2461,0)),"")</f>
        <v/>
      </c>
      <c r="C435" s="255" t="str">
        <f ca="1">IF($B435="","",INDEX(ORCAMENTO!$B:$B,$B435))</f>
        <v/>
      </c>
      <c r="D435" s="255" t="str">
        <f ca="1">IF($B435="","",INDEX(ORCAMENTO!$E:$E,$B435))</f>
        <v/>
      </c>
      <c r="E435" s="255" t="str">
        <f ca="1">IF($B435="","",INDEX(ORCAMENTO!$D:$D,$B435))</f>
        <v/>
      </c>
      <c r="F435" s="255" t="str">
        <f ca="1">IF($B435="","",TRIM(IF(OR(INDEX(ORCAMENTO!$G:$G,$B435)&lt;&gt;"",INDEX(ORCAMENTO!$H:$H,$B435)&lt;&gt;""),"Ano 1; ","")&amp;IF(OR(INDEX(ORCAMENTO!$J:$J,$B435)&lt;&gt;"",INDEX(ORCAMENTO!$K:$K,$B435)&lt;&gt;""),"Ano 2; ","")&amp;IF(OR(INDEX(ORCAMENTO!$M:$M,$B435)&lt;&gt;"",INDEX(ORCAMENTO!$N:$N,$B435)&lt;&gt;""),"Ano 3; ","")&amp;IF(OR(INDEX(ORCAMENTO!$P:$P,$B435)&lt;&gt;"",INDEX(ORCAMENTO!$Q:$Q,$B435)&lt;&gt;""),"Ano 4; ","")&amp;IF(OR(INDEX(ORCAMENTO!$S:$S,$B435)&lt;&gt;"",INDEX(ORCAMENTO!$T:$T,$B435)&lt;&gt;""),"Ano 5; ","")&amp;IF(OR(INDEX(ORCAMENTO!$V:$V,$B435)&lt;&gt;"",INDEX(ORCAMENTO!$W:$W,$B435)&lt;&gt;""),"Ano 6; ","")))</f>
        <v/>
      </c>
      <c r="G435" s="311" t="str">
        <f ca="1">IF($B435="","",IF(INDEX(ORCAMENTO!$G:$G,$B435)&lt;&gt;"",INDEX(ORCAMENTO!$G:$G,$B435),IF(INDEX(ORCAMENTO!$J:$J,$B435)&lt;&gt;"",INDEX(ORCAMENTO!$J:$J,$B435),IF(INDEX(ORCAMENTO!$M:$M,$B435)&lt;&gt;"",INDEX(ORCAMENTO!$M:$M,$B435),IF(INDEX(ORCAMENTO!$P:$P,$B435)&lt;&gt;"",INDEX(ORCAMENTO!$P:$P,$B435),IF(INDEX(ORCAMENTO!$S:$S,$B435)&lt;&gt;"",INDEX(ORCAMENTO!$S:$S,$B435),INDEX(ORCAMENTO!$V:$V,$B435)))))))</f>
        <v/>
      </c>
      <c r="H435" s="312" t="str">
        <f ca="1">IF($B435="","",IF(INDEX(ORCAMENTO!$H:$H,$B435)&lt;&gt;"",INDEX(ORCAMENTO!$H:$H,$B435),IF(INDEX(ORCAMENTO!$K:$K,$B435)&lt;&gt;"",INDEX(ORCAMENTO!$K:$K,$B435),IF(INDEX(ORCAMENTO!$N:$N,$B435)&lt;&gt;"",INDEX(ORCAMENTO!$N:$N,$B435),IF(INDEX(ORCAMENTO!$Q:$Q,$B435)&lt;&gt;"",INDEX(ORCAMENTO!$Q:$Q,$B435),IF(INDEX(ORCAMENTO!$T:$T,$B435)&lt;&gt;"",INDEX(ORCAMENTO!$T:$T,$B435),INDEX(ORCAMENTO!$W:$W,$B435)))))))</f>
        <v/>
      </c>
      <c r="I435" s="255" t="str">
        <f ca="1">IF($B435="","",IF(INDEX(ORCAMENTO!$AI:$AI,$B435)&lt;&gt;"",INDEX(ORCAMENTO!$AI:$AI,$B435),IF(INDEX(ORCAMENTO!$AG:$AG,$B435),"Memorial de cálculo ou anexo obrigatório não informado para item acima do limite.",IF(AND(INDEX(ORCAMENTO!$AC:$AC,$B435),NOT(INDEX(ORCAMENTO!$AE:$AE,$B435))),"Informe pelo menos um ano completo com valor unitário e quantidade.","Pendência identificada automaticamente."))))</f>
        <v/>
      </c>
      <c r="N435" s="255">
        <f t="shared" si="14"/>
        <v>436</v>
      </c>
      <c r="O435" s="255">
        <f ca="1">IF(INDEX(ORCAMENTO!$AI:$AI,$N435)&lt;&gt;"",1,0)</f>
        <v>0</v>
      </c>
      <c r="P435" s="255">
        <f t="shared" ca="1" si="15"/>
        <v>11</v>
      </c>
      <c r="Q435" s="255" t="str">
        <f ca="1">INDEX(ORCAMENTO!$AI:$AI,$N435)</f>
        <v/>
      </c>
    </row>
    <row r="436" spans="2:17" ht="15" customHeight="1" x14ac:dyDescent="0.25">
      <c r="B436" s="255" t="str">
        <f ca="1">IFERROR(INDEX(_AUX_ANALISE!$A$1:$A$2461,MATCH(ROW()-34,_AUX_ANALISE!$C$1:$C$2461,0)),"")</f>
        <v/>
      </c>
      <c r="C436" s="255" t="str">
        <f ca="1">IF($B436="","",INDEX(ORCAMENTO!$B:$B,$B436))</f>
        <v/>
      </c>
      <c r="D436" s="255" t="str">
        <f ca="1">IF($B436="","",INDEX(ORCAMENTO!$E:$E,$B436))</f>
        <v/>
      </c>
      <c r="E436" s="255" t="str">
        <f ca="1">IF($B436="","",INDEX(ORCAMENTO!$D:$D,$B436))</f>
        <v/>
      </c>
      <c r="F436" s="255" t="str">
        <f ca="1">IF($B436="","",TRIM(IF(OR(INDEX(ORCAMENTO!$G:$G,$B436)&lt;&gt;"",INDEX(ORCAMENTO!$H:$H,$B436)&lt;&gt;""),"Ano 1; ","")&amp;IF(OR(INDEX(ORCAMENTO!$J:$J,$B436)&lt;&gt;"",INDEX(ORCAMENTO!$K:$K,$B436)&lt;&gt;""),"Ano 2; ","")&amp;IF(OR(INDEX(ORCAMENTO!$M:$M,$B436)&lt;&gt;"",INDEX(ORCAMENTO!$N:$N,$B436)&lt;&gt;""),"Ano 3; ","")&amp;IF(OR(INDEX(ORCAMENTO!$P:$P,$B436)&lt;&gt;"",INDEX(ORCAMENTO!$Q:$Q,$B436)&lt;&gt;""),"Ano 4; ","")&amp;IF(OR(INDEX(ORCAMENTO!$S:$S,$B436)&lt;&gt;"",INDEX(ORCAMENTO!$T:$T,$B436)&lt;&gt;""),"Ano 5; ","")&amp;IF(OR(INDEX(ORCAMENTO!$V:$V,$B436)&lt;&gt;"",INDEX(ORCAMENTO!$W:$W,$B436)&lt;&gt;""),"Ano 6; ","")))</f>
        <v/>
      </c>
      <c r="G436" s="311" t="str">
        <f ca="1">IF($B436="","",IF(INDEX(ORCAMENTO!$G:$G,$B436)&lt;&gt;"",INDEX(ORCAMENTO!$G:$G,$B436),IF(INDEX(ORCAMENTO!$J:$J,$B436)&lt;&gt;"",INDEX(ORCAMENTO!$J:$J,$B436),IF(INDEX(ORCAMENTO!$M:$M,$B436)&lt;&gt;"",INDEX(ORCAMENTO!$M:$M,$B436),IF(INDEX(ORCAMENTO!$P:$P,$B436)&lt;&gt;"",INDEX(ORCAMENTO!$P:$P,$B436),IF(INDEX(ORCAMENTO!$S:$S,$B436)&lt;&gt;"",INDEX(ORCAMENTO!$S:$S,$B436),INDEX(ORCAMENTO!$V:$V,$B436)))))))</f>
        <v/>
      </c>
      <c r="H436" s="312" t="str">
        <f ca="1">IF($B436="","",IF(INDEX(ORCAMENTO!$H:$H,$B436)&lt;&gt;"",INDEX(ORCAMENTO!$H:$H,$B436),IF(INDEX(ORCAMENTO!$K:$K,$B436)&lt;&gt;"",INDEX(ORCAMENTO!$K:$K,$B436),IF(INDEX(ORCAMENTO!$N:$N,$B436)&lt;&gt;"",INDEX(ORCAMENTO!$N:$N,$B436),IF(INDEX(ORCAMENTO!$Q:$Q,$B436)&lt;&gt;"",INDEX(ORCAMENTO!$Q:$Q,$B436),IF(INDEX(ORCAMENTO!$T:$T,$B436)&lt;&gt;"",INDEX(ORCAMENTO!$T:$T,$B436),INDEX(ORCAMENTO!$W:$W,$B436)))))))</f>
        <v/>
      </c>
      <c r="I436" s="255" t="str">
        <f ca="1">IF($B436="","",IF(INDEX(ORCAMENTO!$AI:$AI,$B436)&lt;&gt;"",INDEX(ORCAMENTO!$AI:$AI,$B436),IF(INDEX(ORCAMENTO!$AG:$AG,$B436),"Memorial de cálculo ou anexo obrigatório não informado para item acima do limite.",IF(AND(INDEX(ORCAMENTO!$AC:$AC,$B436),NOT(INDEX(ORCAMENTO!$AE:$AE,$B436))),"Informe pelo menos um ano completo com valor unitário e quantidade.","Pendência identificada automaticamente."))))</f>
        <v/>
      </c>
      <c r="N436" s="255">
        <f t="shared" si="14"/>
        <v>437</v>
      </c>
      <c r="O436" s="255">
        <f ca="1">IF(INDEX(ORCAMENTO!$AI:$AI,$N436)&lt;&gt;"",1,0)</f>
        <v>0</v>
      </c>
      <c r="P436" s="255">
        <f t="shared" ca="1" si="15"/>
        <v>11</v>
      </c>
      <c r="Q436" s="255" t="str">
        <f ca="1">INDEX(ORCAMENTO!$AI:$AI,$N436)</f>
        <v/>
      </c>
    </row>
    <row r="437" spans="2:17" ht="15" customHeight="1" x14ac:dyDescent="0.25">
      <c r="B437" s="255" t="str">
        <f ca="1">IFERROR(INDEX(_AUX_ANALISE!$A$1:$A$2461,MATCH(ROW()-34,_AUX_ANALISE!$C$1:$C$2461,0)),"")</f>
        <v/>
      </c>
      <c r="C437" s="255" t="str">
        <f ca="1">IF($B437="","",INDEX(ORCAMENTO!$B:$B,$B437))</f>
        <v/>
      </c>
      <c r="D437" s="255" t="str">
        <f ca="1">IF($B437="","",INDEX(ORCAMENTO!$E:$E,$B437))</f>
        <v/>
      </c>
      <c r="E437" s="255" t="str">
        <f ca="1">IF($B437="","",INDEX(ORCAMENTO!$D:$D,$B437))</f>
        <v/>
      </c>
      <c r="F437" s="255" t="str">
        <f ca="1">IF($B437="","",TRIM(IF(OR(INDEX(ORCAMENTO!$G:$G,$B437)&lt;&gt;"",INDEX(ORCAMENTO!$H:$H,$B437)&lt;&gt;""),"Ano 1; ","")&amp;IF(OR(INDEX(ORCAMENTO!$J:$J,$B437)&lt;&gt;"",INDEX(ORCAMENTO!$K:$K,$B437)&lt;&gt;""),"Ano 2; ","")&amp;IF(OR(INDEX(ORCAMENTO!$M:$M,$B437)&lt;&gt;"",INDEX(ORCAMENTO!$N:$N,$B437)&lt;&gt;""),"Ano 3; ","")&amp;IF(OR(INDEX(ORCAMENTO!$P:$P,$B437)&lt;&gt;"",INDEX(ORCAMENTO!$Q:$Q,$B437)&lt;&gt;""),"Ano 4; ","")&amp;IF(OR(INDEX(ORCAMENTO!$S:$S,$B437)&lt;&gt;"",INDEX(ORCAMENTO!$T:$T,$B437)&lt;&gt;""),"Ano 5; ","")&amp;IF(OR(INDEX(ORCAMENTO!$V:$V,$B437)&lt;&gt;"",INDEX(ORCAMENTO!$W:$W,$B437)&lt;&gt;""),"Ano 6; ","")))</f>
        <v/>
      </c>
      <c r="G437" s="311" t="str">
        <f ca="1">IF($B437="","",IF(INDEX(ORCAMENTO!$G:$G,$B437)&lt;&gt;"",INDEX(ORCAMENTO!$G:$G,$B437),IF(INDEX(ORCAMENTO!$J:$J,$B437)&lt;&gt;"",INDEX(ORCAMENTO!$J:$J,$B437),IF(INDEX(ORCAMENTO!$M:$M,$B437)&lt;&gt;"",INDEX(ORCAMENTO!$M:$M,$B437),IF(INDEX(ORCAMENTO!$P:$P,$B437)&lt;&gt;"",INDEX(ORCAMENTO!$P:$P,$B437),IF(INDEX(ORCAMENTO!$S:$S,$B437)&lt;&gt;"",INDEX(ORCAMENTO!$S:$S,$B437),INDEX(ORCAMENTO!$V:$V,$B437)))))))</f>
        <v/>
      </c>
      <c r="H437" s="312" t="str">
        <f ca="1">IF($B437="","",IF(INDEX(ORCAMENTO!$H:$H,$B437)&lt;&gt;"",INDEX(ORCAMENTO!$H:$H,$B437),IF(INDEX(ORCAMENTO!$K:$K,$B437)&lt;&gt;"",INDEX(ORCAMENTO!$K:$K,$B437),IF(INDEX(ORCAMENTO!$N:$N,$B437)&lt;&gt;"",INDEX(ORCAMENTO!$N:$N,$B437),IF(INDEX(ORCAMENTO!$Q:$Q,$B437)&lt;&gt;"",INDEX(ORCAMENTO!$Q:$Q,$B437),IF(INDEX(ORCAMENTO!$T:$T,$B437)&lt;&gt;"",INDEX(ORCAMENTO!$T:$T,$B437),INDEX(ORCAMENTO!$W:$W,$B437)))))))</f>
        <v/>
      </c>
      <c r="I437" s="255" t="str">
        <f ca="1">IF($B437="","",IF(INDEX(ORCAMENTO!$AI:$AI,$B437)&lt;&gt;"",INDEX(ORCAMENTO!$AI:$AI,$B437),IF(INDEX(ORCAMENTO!$AG:$AG,$B437),"Memorial de cálculo ou anexo obrigatório não informado para item acima do limite.",IF(AND(INDEX(ORCAMENTO!$AC:$AC,$B437),NOT(INDEX(ORCAMENTO!$AE:$AE,$B437))),"Informe pelo menos um ano completo com valor unitário e quantidade.","Pendência identificada automaticamente."))))</f>
        <v/>
      </c>
      <c r="N437" s="255">
        <f t="shared" si="14"/>
        <v>438</v>
      </c>
      <c r="O437" s="255">
        <f ca="1">IF(INDEX(ORCAMENTO!$AI:$AI,$N437)&lt;&gt;"",1,0)</f>
        <v>0</v>
      </c>
      <c r="P437" s="255">
        <f t="shared" ca="1" si="15"/>
        <v>11</v>
      </c>
      <c r="Q437" s="255" t="str">
        <f ca="1">INDEX(ORCAMENTO!$AI:$AI,$N437)</f>
        <v/>
      </c>
    </row>
    <row r="438" spans="2:17" ht="15" customHeight="1" x14ac:dyDescent="0.25">
      <c r="B438" s="255" t="str">
        <f ca="1">IFERROR(INDEX(_AUX_ANALISE!$A$1:$A$2461,MATCH(ROW()-34,_AUX_ANALISE!$C$1:$C$2461,0)),"")</f>
        <v/>
      </c>
      <c r="C438" s="255" t="str">
        <f ca="1">IF($B438="","",INDEX(ORCAMENTO!$B:$B,$B438))</f>
        <v/>
      </c>
      <c r="D438" s="255" t="str">
        <f ca="1">IF($B438="","",INDEX(ORCAMENTO!$E:$E,$B438))</f>
        <v/>
      </c>
      <c r="E438" s="255" t="str">
        <f ca="1">IF($B438="","",INDEX(ORCAMENTO!$D:$D,$B438))</f>
        <v/>
      </c>
      <c r="F438" s="255" t="str">
        <f ca="1">IF($B438="","",TRIM(IF(OR(INDEX(ORCAMENTO!$G:$G,$B438)&lt;&gt;"",INDEX(ORCAMENTO!$H:$H,$B438)&lt;&gt;""),"Ano 1; ","")&amp;IF(OR(INDEX(ORCAMENTO!$J:$J,$B438)&lt;&gt;"",INDEX(ORCAMENTO!$K:$K,$B438)&lt;&gt;""),"Ano 2; ","")&amp;IF(OR(INDEX(ORCAMENTO!$M:$M,$B438)&lt;&gt;"",INDEX(ORCAMENTO!$N:$N,$B438)&lt;&gt;""),"Ano 3; ","")&amp;IF(OR(INDEX(ORCAMENTO!$P:$P,$B438)&lt;&gt;"",INDEX(ORCAMENTO!$Q:$Q,$B438)&lt;&gt;""),"Ano 4; ","")&amp;IF(OR(INDEX(ORCAMENTO!$S:$S,$B438)&lt;&gt;"",INDEX(ORCAMENTO!$T:$T,$B438)&lt;&gt;""),"Ano 5; ","")&amp;IF(OR(INDEX(ORCAMENTO!$V:$V,$B438)&lt;&gt;"",INDEX(ORCAMENTO!$W:$W,$B438)&lt;&gt;""),"Ano 6; ","")))</f>
        <v/>
      </c>
      <c r="G438" s="311" t="str">
        <f ca="1">IF($B438="","",IF(INDEX(ORCAMENTO!$G:$G,$B438)&lt;&gt;"",INDEX(ORCAMENTO!$G:$G,$B438),IF(INDEX(ORCAMENTO!$J:$J,$B438)&lt;&gt;"",INDEX(ORCAMENTO!$J:$J,$B438),IF(INDEX(ORCAMENTO!$M:$M,$B438)&lt;&gt;"",INDEX(ORCAMENTO!$M:$M,$B438),IF(INDEX(ORCAMENTO!$P:$P,$B438)&lt;&gt;"",INDEX(ORCAMENTO!$P:$P,$B438),IF(INDEX(ORCAMENTO!$S:$S,$B438)&lt;&gt;"",INDEX(ORCAMENTO!$S:$S,$B438),INDEX(ORCAMENTO!$V:$V,$B438)))))))</f>
        <v/>
      </c>
      <c r="H438" s="312" t="str">
        <f ca="1">IF($B438="","",IF(INDEX(ORCAMENTO!$H:$H,$B438)&lt;&gt;"",INDEX(ORCAMENTO!$H:$H,$B438),IF(INDEX(ORCAMENTO!$K:$K,$B438)&lt;&gt;"",INDEX(ORCAMENTO!$K:$K,$B438),IF(INDEX(ORCAMENTO!$N:$N,$B438)&lt;&gt;"",INDEX(ORCAMENTO!$N:$N,$B438),IF(INDEX(ORCAMENTO!$Q:$Q,$B438)&lt;&gt;"",INDEX(ORCAMENTO!$Q:$Q,$B438),IF(INDEX(ORCAMENTO!$T:$T,$B438)&lt;&gt;"",INDEX(ORCAMENTO!$T:$T,$B438),INDEX(ORCAMENTO!$W:$W,$B438)))))))</f>
        <v/>
      </c>
      <c r="I438" s="255" t="str">
        <f ca="1">IF($B438="","",IF(INDEX(ORCAMENTO!$AI:$AI,$B438)&lt;&gt;"",INDEX(ORCAMENTO!$AI:$AI,$B438),IF(INDEX(ORCAMENTO!$AG:$AG,$B438),"Memorial de cálculo ou anexo obrigatório não informado para item acima do limite.",IF(AND(INDEX(ORCAMENTO!$AC:$AC,$B438),NOT(INDEX(ORCAMENTO!$AE:$AE,$B438))),"Informe pelo menos um ano completo com valor unitário e quantidade.","Pendência identificada automaticamente."))))</f>
        <v/>
      </c>
      <c r="N438" s="255">
        <f t="shared" si="14"/>
        <v>439</v>
      </c>
      <c r="O438" s="255">
        <f ca="1">IF(INDEX(ORCAMENTO!$AI:$AI,$N438)&lt;&gt;"",1,0)</f>
        <v>0</v>
      </c>
      <c r="P438" s="255">
        <f t="shared" ca="1" si="15"/>
        <v>11</v>
      </c>
      <c r="Q438" s="255" t="str">
        <f ca="1">INDEX(ORCAMENTO!$AI:$AI,$N438)</f>
        <v/>
      </c>
    </row>
    <row r="439" spans="2:17" ht="15" customHeight="1" x14ac:dyDescent="0.25">
      <c r="B439" s="255" t="str">
        <f ca="1">IFERROR(INDEX(_AUX_ANALISE!$A$1:$A$2461,MATCH(ROW()-34,_AUX_ANALISE!$C$1:$C$2461,0)),"")</f>
        <v/>
      </c>
      <c r="C439" s="255" t="str">
        <f ca="1">IF($B439="","",INDEX(ORCAMENTO!$B:$B,$B439))</f>
        <v/>
      </c>
      <c r="D439" s="255" t="str">
        <f ca="1">IF($B439="","",INDEX(ORCAMENTO!$E:$E,$B439))</f>
        <v/>
      </c>
      <c r="E439" s="255" t="str">
        <f ca="1">IF($B439="","",INDEX(ORCAMENTO!$D:$D,$B439))</f>
        <v/>
      </c>
      <c r="F439" s="255" t="str">
        <f ca="1">IF($B439="","",TRIM(IF(OR(INDEX(ORCAMENTO!$G:$G,$B439)&lt;&gt;"",INDEX(ORCAMENTO!$H:$H,$B439)&lt;&gt;""),"Ano 1; ","")&amp;IF(OR(INDEX(ORCAMENTO!$J:$J,$B439)&lt;&gt;"",INDEX(ORCAMENTO!$K:$K,$B439)&lt;&gt;""),"Ano 2; ","")&amp;IF(OR(INDEX(ORCAMENTO!$M:$M,$B439)&lt;&gt;"",INDEX(ORCAMENTO!$N:$N,$B439)&lt;&gt;""),"Ano 3; ","")&amp;IF(OR(INDEX(ORCAMENTO!$P:$P,$B439)&lt;&gt;"",INDEX(ORCAMENTO!$Q:$Q,$B439)&lt;&gt;""),"Ano 4; ","")&amp;IF(OR(INDEX(ORCAMENTO!$S:$S,$B439)&lt;&gt;"",INDEX(ORCAMENTO!$T:$T,$B439)&lt;&gt;""),"Ano 5; ","")&amp;IF(OR(INDEX(ORCAMENTO!$V:$V,$B439)&lt;&gt;"",INDEX(ORCAMENTO!$W:$W,$B439)&lt;&gt;""),"Ano 6; ","")))</f>
        <v/>
      </c>
      <c r="G439" s="311" t="str">
        <f ca="1">IF($B439="","",IF(INDEX(ORCAMENTO!$G:$G,$B439)&lt;&gt;"",INDEX(ORCAMENTO!$G:$G,$B439),IF(INDEX(ORCAMENTO!$J:$J,$B439)&lt;&gt;"",INDEX(ORCAMENTO!$J:$J,$B439),IF(INDEX(ORCAMENTO!$M:$M,$B439)&lt;&gt;"",INDEX(ORCAMENTO!$M:$M,$B439),IF(INDEX(ORCAMENTO!$P:$P,$B439)&lt;&gt;"",INDEX(ORCAMENTO!$P:$P,$B439),IF(INDEX(ORCAMENTO!$S:$S,$B439)&lt;&gt;"",INDEX(ORCAMENTO!$S:$S,$B439),INDEX(ORCAMENTO!$V:$V,$B439)))))))</f>
        <v/>
      </c>
      <c r="H439" s="312" t="str">
        <f ca="1">IF($B439="","",IF(INDEX(ORCAMENTO!$H:$H,$B439)&lt;&gt;"",INDEX(ORCAMENTO!$H:$H,$B439),IF(INDEX(ORCAMENTO!$K:$K,$B439)&lt;&gt;"",INDEX(ORCAMENTO!$K:$K,$B439),IF(INDEX(ORCAMENTO!$N:$N,$B439)&lt;&gt;"",INDEX(ORCAMENTO!$N:$N,$B439),IF(INDEX(ORCAMENTO!$Q:$Q,$B439)&lt;&gt;"",INDEX(ORCAMENTO!$Q:$Q,$B439),IF(INDEX(ORCAMENTO!$T:$T,$B439)&lt;&gt;"",INDEX(ORCAMENTO!$T:$T,$B439),INDEX(ORCAMENTO!$W:$W,$B439)))))))</f>
        <v/>
      </c>
      <c r="I439" s="255" t="str">
        <f ca="1">IF($B439="","",IF(INDEX(ORCAMENTO!$AI:$AI,$B439)&lt;&gt;"",INDEX(ORCAMENTO!$AI:$AI,$B439),IF(INDEX(ORCAMENTO!$AG:$AG,$B439),"Memorial de cálculo ou anexo obrigatório não informado para item acima do limite.",IF(AND(INDEX(ORCAMENTO!$AC:$AC,$B439),NOT(INDEX(ORCAMENTO!$AE:$AE,$B439))),"Informe pelo menos um ano completo com valor unitário e quantidade.","Pendência identificada automaticamente."))))</f>
        <v/>
      </c>
      <c r="N439" s="255">
        <f t="shared" si="14"/>
        <v>440</v>
      </c>
      <c r="O439" s="255">
        <f ca="1">IF(INDEX(ORCAMENTO!$AI:$AI,$N439)&lt;&gt;"",1,0)</f>
        <v>0</v>
      </c>
      <c r="P439" s="255">
        <f t="shared" ca="1" si="15"/>
        <v>11</v>
      </c>
      <c r="Q439" s="255" t="str">
        <f ca="1">INDEX(ORCAMENTO!$AI:$AI,$N439)</f>
        <v/>
      </c>
    </row>
    <row r="440" spans="2:17" ht="15" customHeight="1" x14ac:dyDescent="0.25">
      <c r="B440" s="255" t="str">
        <f ca="1">IFERROR(INDEX(_AUX_ANALISE!$A$1:$A$2461,MATCH(ROW()-34,_AUX_ANALISE!$C$1:$C$2461,0)),"")</f>
        <v/>
      </c>
      <c r="C440" s="255" t="str">
        <f ca="1">IF($B440="","",INDEX(ORCAMENTO!$B:$B,$B440))</f>
        <v/>
      </c>
      <c r="D440" s="255" t="str">
        <f ca="1">IF($B440="","",INDEX(ORCAMENTO!$E:$E,$B440))</f>
        <v/>
      </c>
      <c r="E440" s="255" t="str">
        <f ca="1">IF($B440="","",INDEX(ORCAMENTO!$D:$D,$B440))</f>
        <v/>
      </c>
      <c r="F440" s="255" t="str">
        <f ca="1">IF($B440="","",TRIM(IF(OR(INDEX(ORCAMENTO!$G:$G,$B440)&lt;&gt;"",INDEX(ORCAMENTO!$H:$H,$B440)&lt;&gt;""),"Ano 1; ","")&amp;IF(OR(INDEX(ORCAMENTO!$J:$J,$B440)&lt;&gt;"",INDEX(ORCAMENTO!$K:$K,$B440)&lt;&gt;""),"Ano 2; ","")&amp;IF(OR(INDEX(ORCAMENTO!$M:$M,$B440)&lt;&gt;"",INDEX(ORCAMENTO!$N:$N,$B440)&lt;&gt;""),"Ano 3; ","")&amp;IF(OR(INDEX(ORCAMENTO!$P:$P,$B440)&lt;&gt;"",INDEX(ORCAMENTO!$Q:$Q,$B440)&lt;&gt;""),"Ano 4; ","")&amp;IF(OR(INDEX(ORCAMENTO!$S:$S,$B440)&lt;&gt;"",INDEX(ORCAMENTO!$T:$T,$B440)&lt;&gt;""),"Ano 5; ","")&amp;IF(OR(INDEX(ORCAMENTO!$V:$V,$B440)&lt;&gt;"",INDEX(ORCAMENTO!$W:$W,$B440)&lt;&gt;""),"Ano 6; ","")))</f>
        <v/>
      </c>
      <c r="G440" s="311" t="str">
        <f ca="1">IF($B440="","",IF(INDEX(ORCAMENTO!$G:$G,$B440)&lt;&gt;"",INDEX(ORCAMENTO!$G:$G,$B440),IF(INDEX(ORCAMENTO!$J:$J,$B440)&lt;&gt;"",INDEX(ORCAMENTO!$J:$J,$B440),IF(INDEX(ORCAMENTO!$M:$M,$B440)&lt;&gt;"",INDEX(ORCAMENTO!$M:$M,$B440),IF(INDEX(ORCAMENTO!$P:$P,$B440)&lt;&gt;"",INDEX(ORCAMENTO!$P:$P,$B440),IF(INDEX(ORCAMENTO!$S:$S,$B440)&lt;&gt;"",INDEX(ORCAMENTO!$S:$S,$B440),INDEX(ORCAMENTO!$V:$V,$B440)))))))</f>
        <v/>
      </c>
      <c r="H440" s="312" t="str">
        <f ca="1">IF($B440="","",IF(INDEX(ORCAMENTO!$H:$H,$B440)&lt;&gt;"",INDEX(ORCAMENTO!$H:$H,$B440),IF(INDEX(ORCAMENTO!$K:$K,$B440)&lt;&gt;"",INDEX(ORCAMENTO!$K:$K,$B440),IF(INDEX(ORCAMENTO!$N:$N,$B440)&lt;&gt;"",INDEX(ORCAMENTO!$N:$N,$B440),IF(INDEX(ORCAMENTO!$Q:$Q,$B440)&lt;&gt;"",INDEX(ORCAMENTO!$Q:$Q,$B440),IF(INDEX(ORCAMENTO!$T:$T,$B440)&lt;&gt;"",INDEX(ORCAMENTO!$T:$T,$B440),INDEX(ORCAMENTO!$W:$W,$B440)))))))</f>
        <v/>
      </c>
      <c r="I440" s="255" t="str">
        <f ca="1">IF($B440="","",IF(INDEX(ORCAMENTO!$AI:$AI,$B440)&lt;&gt;"",INDEX(ORCAMENTO!$AI:$AI,$B440),IF(INDEX(ORCAMENTO!$AG:$AG,$B440),"Memorial de cálculo ou anexo obrigatório não informado para item acima do limite.",IF(AND(INDEX(ORCAMENTO!$AC:$AC,$B440),NOT(INDEX(ORCAMENTO!$AE:$AE,$B440))),"Informe pelo menos um ano completo com valor unitário e quantidade.","Pendência identificada automaticamente."))))</f>
        <v/>
      </c>
      <c r="N440" s="255">
        <f t="shared" si="14"/>
        <v>441</v>
      </c>
      <c r="O440" s="255">
        <f ca="1">IF(INDEX(ORCAMENTO!$AI:$AI,$N440)&lt;&gt;"",1,0)</f>
        <v>0</v>
      </c>
      <c r="P440" s="255">
        <f t="shared" ca="1" si="15"/>
        <v>11</v>
      </c>
      <c r="Q440" s="255" t="str">
        <f ca="1">INDEX(ORCAMENTO!$AI:$AI,$N440)</f>
        <v/>
      </c>
    </row>
    <row r="441" spans="2:17" ht="15" customHeight="1" x14ac:dyDescent="0.25">
      <c r="B441" s="255" t="str">
        <f ca="1">IFERROR(INDEX(_AUX_ANALISE!$A$1:$A$2461,MATCH(ROW()-34,_AUX_ANALISE!$C$1:$C$2461,0)),"")</f>
        <v/>
      </c>
      <c r="C441" s="255" t="str">
        <f ca="1">IF($B441="","",INDEX(ORCAMENTO!$B:$B,$B441))</f>
        <v/>
      </c>
      <c r="D441" s="255" t="str">
        <f ca="1">IF($B441="","",INDEX(ORCAMENTO!$E:$E,$B441))</f>
        <v/>
      </c>
      <c r="E441" s="255" t="str">
        <f ca="1">IF($B441="","",INDEX(ORCAMENTO!$D:$D,$B441))</f>
        <v/>
      </c>
      <c r="F441" s="255" t="str">
        <f ca="1">IF($B441="","",TRIM(IF(OR(INDEX(ORCAMENTO!$G:$G,$B441)&lt;&gt;"",INDEX(ORCAMENTO!$H:$H,$B441)&lt;&gt;""),"Ano 1; ","")&amp;IF(OR(INDEX(ORCAMENTO!$J:$J,$B441)&lt;&gt;"",INDEX(ORCAMENTO!$K:$K,$B441)&lt;&gt;""),"Ano 2; ","")&amp;IF(OR(INDEX(ORCAMENTO!$M:$M,$B441)&lt;&gt;"",INDEX(ORCAMENTO!$N:$N,$B441)&lt;&gt;""),"Ano 3; ","")&amp;IF(OR(INDEX(ORCAMENTO!$P:$P,$B441)&lt;&gt;"",INDEX(ORCAMENTO!$Q:$Q,$B441)&lt;&gt;""),"Ano 4; ","")&amp;IF(OR(INDEX(ORCAMENTO!$S:$S,$B441)&lt;&gt;"",INDEX(ORCAMENTO!$T:$T,$B441)&lt;&gt;""),"Ano 5; ","")&amp;IF(OR(INDEX(ORCAMENTO!$V:$V,$B441)&lt;&gt;"",INDEX(ORCAMENTO!$W:$W,$B441)&lt;&gt;""),"Ano 6; ","")))</f>
        <v/>
      </c>
      <c r="G441" s="311" t="str">
        <f ca="1">IF($B441="","",IF(INDEX(ORCAMENTO!$G:$G,$B441)&lt;&gt;"",INDEX(ORCAMENTO!$G:$G,$B441),IF(INDEX(ORCAMENTO!$J:$J,$B441)&lt;&gt;"",INDEX(ORCAMENTO!$J:$J,$B441),IF(INDEX(ORCAMENTO!$M:$M,$B441)&lt;&gt;"",INDEX(ORCAMENTO!$M:$M,$B441),IF(INDEX(ORCAMENTO!$P:$P,$B441)&lt;&gt;"",INDEX(ORCAMENTO!$P:$P,$B441),IF(INDEX(ORCAMENTO!$S:$S,$B441)&lt;&gt;"",INDEX(ORCAMENTO!$S:$S,$B441),INDEX(ORCAMENTO!$V:$V,$B441)))))))</f>
        <v/>
      </c>
      <c r="H441" s="312" t="str">
        <f ca="1">IF($B441="","",IF(INDEX(ORCAMENTO!$H:$H,$B441)&lt;&gt;"",INDEX(ORCAMENTO!$H:$H,$B441),IF(INDEX(ORCAMENTO!$K:$K,$B441)&lt;&gt;"",INDEX(ORCAMENTO!$K:$K,$B441),IF(INDEX(ORCAMENTO!$N:$N,$B441)&lt;&gt;"",INDEX(ORCAMENTO!$N:$N,$B441),IF(INDEX(ORCAMENTO!$Q:$Q,$B441)&lt;&gt;"",INDEX(ORCAMENTO!$Q:$Q,$B441),IF(INDEX(ORCAMENTO!$T:$T,$B441)&lt;&gt;"",INDEX(ORCAMENTO!$T:$T,$B441),INDEX(ORCAMENTO!$W:$W,$B441)))))))</f>
        <v/>
      </c>
      <c r="I441" s="255" t="str">
        <f ca="1">IF($B441="","",IF(INDEX(ORCAMENTO!$AI:$AI,$B441)&lt;&gt;"",INDEX(ORCAMENTO!$AI:$AI,$B441),IF(INDEX(ORCAMENTO!$AG:$AG,$B441),"Memorial de cálculo ou anexo obrigatório não informado para item acima do limite.",IF(AND(INDEX(ORCAMENTO!$AC:$AC,$B441),NOT(INDEX(ORCAMENTO!$AE:$AE,$B441))),"Informe pelo menos um ano completo com valor unitário e quantidade.","Pendência identificada automaticamente."))))</f>
        <v/>
      </c>
      <c r="N441" s="255">
        <f t="shared" si="14"/>
        <v>442</v>
      </c>
      <c r="O441" s="255">
        <f ca="1">IF(INDEX(ORCAMENTO!$AI:$AI,$N441)&lt;&gt;"",1,0)</f>
        <v>0</v>
      </c>
      <c r="P441" s="255">
        <f t="shared" ca="1" si="15"/>
        <v>11</v>
      </c>
      <c r="Q441" s="255" t="str">
        <f ca="1">INDEX(ORCAMENTO!$AI:$AI,$N441)</f>
        <v/>
      </c>
    </row>
    <row r="442" spans="2:17" ht="15" customHeight="1" x14ac:dyDescent="0.25">
      <c r="B442" s="255" t="str">
        <f ca="1">IFERROR(INDEX(_AUX_ANALISE!$A$1:$A$2461,MATCH(ROW()-34,_AUX_ANALISE!$C$1:$C$2461,0)),"")</f>
        <v/>
      </c>
      <c r="C442" s="255" t="str">
        <f ca="1">IF($B442="","",INDEX(ORCAMENTO!$B:$B,$B442))</f>
        <v/>
      </c>
      <c r="D442" s="255" t="str">
        <f ca="1">IF($B442="","",INDEX(ORCAMENTO!$E:$E,$B442))</f>
        <v/>
      </c>
      <c r="E442" s="255" t="str">
        <f ca="1">IF($B442="","",INDEX(ORCAMENTO!$D:$D,$B442))</f>
        <v/>
      </c>
      <c r="F442" s="255" t="str">
        <f ca="1">IF($B442="","",TRIM(IF(OR(INDEX(ORCAMENTO!$G:$G,$B442)&lt;&gt;"",INDEX(ORCAMENTO!$H:$H,$B442)&lt;&gt;""),"Ano 1; ","")&amp;IF(OR(INDEX(ORCAMENTO!$J:$J,$B442)&lt;&gt;"",INDEX(ORCAMENTO!$K:$K,$B442)&lt;&gt;""),"Ano 2; ","")&amp;IF(OR(INDEX(ORCAMENTO!$M:$M,$B442)&lt;&gt;"",INDEX(ORCAMENTO!$N:$N,$B442)&lt;&gt;""),"Ano 3; ","")&amp;IF(OR(INDEX(ORCAMENTO!$P:$P,$B442)&lt;&gt;"",INDEX(ORCAMENTO!$Q:$Q,$B442)&lt;&gt;""),"Ano 4; ","")&amp;IF(OR(INDEX(ORCAMENTO!$S:$S,$B442)&lt;&gt;"",INDEX(ORCAMENTO!$T:$T,$B442)&lt;&gt;""),"Ano 5; ","")&amp;IF(OR(INDEX(ORCAMENTO!$V:$V,$B442)&lt;&gt;"",INDEX(ORCAMENTO!$W:$W,$B442)&lt;&gt;""),"Ano 6; ","")))</f>
        <v/>
      </c>
      <c r="G442" s="311" t="str">
        <f ca="1">IF($B442="","",IF(INDEX(ORCAMENTO!$G:$G,$B442)&lt;&gt;"",INDEX(ORCAMENTO!$G:$G,$B442),IF(INDEX(ORCAMENTO!$J:$J,$B442)&lt;&gt;"",INDEX(ORCAMENTO!$J:$J,$B442),IF(INDEX(ORCAMENTO!$M:$M,$B442)&lt;&gt;"",INDEX(ORCAMENTO!$M:$M,$B442),IF(INDEX(ORCAMENTO!$P:$P,$B442)&lt;&gt;"",INDEX(ORCAMENTO!$P:$P,$B442),IF(INDEX(ORCAMENTO!$S:$S,$B442)&lt;&gt;"",INDEX(ORCAMENTO!$S:$S,$B442),INDEX(ORCAMENTO!$V:$V,$B442)))))))</f>
        <v/>
      </c>
      <c r="H442" s="312" t="str">
        <f ca="1">IF($B442="","",IF(INDEX(ORCAMENTO!$H:$H,$B442)&lt;&gt;"",INDEX(ORCAMENTO!$H:$H,$B442),IF(INDEX(ORCAMENTO!$K:$K,$B442)&lt;&gt;"",INDEX(ORCAMENTO!$K:$K,$B442),IF(INDEX(ORCAMENTO!$N:$N,$B442)&lt;&gt;"",INDEX(ORCAMENTO!$N:$N,$B442),IF(INDEX(ORCAMENTO!$Q:$Q,$B442)&lt;&gt;"",INDEX(ORCAMENTO!$Q:$Q,$B442),IF(INDEX(ORCAMENTO!$T:$T,$B442)&lt;&gt;"",INDEX(ORCAMENTO!$T:$T,$B442),INDEX(ORCAMENTO!$W:$W,$B442)))))))</f>
        <v/>
      </c>
      <c r="I442" s="255" t="str">
        <f ca="1">IF($B442="","",IF(INDEX(ORCAMENTO!$AI:$AI,$B442)&lt;&gt;"",INDEX(ORCAMENTO!$AI:$AI,$B442),IF(INDEX(ORCAMENTO!$AG:$AG,$B442),"Memorial de cálculo ou anexo obrigatório não informado para item acima do limite.",IF(AND(INDEX(ORCAMENTO!$AC:$AC,$B442),NOT(INDEX(ORCAMENTO!$AE:$AE,$B442))),"Informe pelo menos um ano completo com valor unitário e quantidade.","Pendência identificada automaticamente."))))</f>
        <v/>
      </c>
      <c r="N442" s="255">
        <f t="shared" si="14"/>
        <v>443</v>
      </c>
      <c r="O442" s="255">
        <f ca="1">IF(INDEX(ORCAMENTO!$AI:$AI,$N442)&lt;&gt;"",1,0)</f>
        <v>0</v>
      </c>
      <c r="P442" s="255">
        <f t="shared" ca="1" si="15"/>
        <v>11</v>
      </c>
      <c r="Q442" s="255" t="str">
        <f ca="1">INDEX(ORCAMENTO!$AI:$AI,$N442)</f>
        <v/>
      </c>
    </row>
    <row r="443" spans="2:17" ht="15" customHeight="1" x14ac:dyDescent="0.25">
      <c r="B443" s="255" t="str">
        <f ca="1">IFERROR(INDEX(_AUX_ANALISE!$A$1:$A$2461,MATCH(ROW()-34,_AUX_ANALISE!$C$1:$C$2461,0)),"")</f>
        <v/>
      </c>
      <c r="C443" s="255" t="str">
        <f ca="1">IF($B443="","",INDEX(ORCAMENTO!$B:$B,$B443))</f>
        <v/>
      </c>
      <c r="D443" s="255" t="str">
        <f ca="1">IF($B443="","",INDEX(ORCAMENTO!$E:$E,$B443))</f>
        <v/>
      </c>
      <c r="E443" s="255" t="str">
        <f ca="1">IF($B443="","",INDEX(ORCAMENTO!$D:$D,$B443))</f>
        <v/>
      </c>
      <c r="F443" s="255" t="str">
        <f ca="1">IF($B443="","",TRIM(IF(OR(INDEX(ORCAMENTO!$G:$G,$B443)&lt;&gt;"",INDEX(ORCAMENTO!$H:$H,$B443)&lt;&gt;""),"Ano 1; ","")&amp;IF(OR(INDEX(ORCAMENTO!$J:$J,$B443)&lt;&gt;"",INDEX(ORCAMENTO!$K:$K,$B443)&lt;&gt;""),"Ano 2; ","")&amp;IF(OR(INDEX(ORCAMENTO!$M:$M,$B443)&lt;&gt;"",INDEX(ORCAMENTO!$N:$N,$B443)&lt;&gt;""),"Ano 3; ","")&amp;IF(OR(INDEX(ORCAMENTO!$P:$P,$B443)&lt;&gt;"",INDEX(ORCAMENTO!$Q:$Q,$B443)&lt;&gt;""),"Ano 4; ","")&amp;IF(OR(INDEX(ORCAMENTO!$S:$S,$B443)&lt;&gt;"",INDEX(ORCAMENTO!$T:$T,$B443)&lt;&gt;""),"Ano 5; ","")&amp;IF(OR(INDEX(ORCAMENTO!$V:$V,$B443)&lt;&gt;"",INDEX(ORCAMENTO!$W:$W,$B443)&lt;&gt;""),"Ano 6; ","")))</f>
        <v/>
      </c>
      <c r="G443" s="311" t="str">
        <f ca="1">IF($B443="","",IF(INDEX(ORCAMENTO!$G:$G,$B443)&lt;&gt;"",INDEX(ORCAMENTO!$G:$G,$B443),IF(INDEX(ORCAMENTO!$J:$J,$B443)&lt;&gt;"",INDEX(ORCAMENTO!$J:$J,$B443),IF(INDEX(ORCAMENTO!$M:$M,$B443)&lt;&gt;"",INDEX(ORCAMENTO!$M:$M,$B443),IF(INDEX(ORCAMENTO!$P:$P,$B443)&lt;&gt;"",INDEX(ORCAMENTO!$P:$P,$B443),IF(INDEX(ORCAMENTO!$S:$S,$B443)&lt;&gt;"",INDEX(ORCAMENTO!$S:$S,$B443),INDEX(ORCAMENTO!$V:$V,$B443)))))))</f>
        <v/>
      </c>
      <c r="H443" s="312" t="str">
        <f ca="1">IF($B443="","",IF(INDEX(ORCAMENTO!$H:$H,$B443)&lt;&gt;"",INDEX(ORCAMENTO!$H:$H,$B443),IF(INDEX(ORCAMENTO!$K:$K,$B443)&lt;&gt;"",INDEX(ORCAMENTO!$K:$K,$B443),IF(INDEX(ORCAMENTO!$N:$N,$B443)&lt;&gt;"",INDEX(ORCAMENTO!$N:$N,$B443),IF(INDEX(ORCAMENTO!$Q:$Q,$B443)&lt;&gt;"",INDEX(ORCAMENTO!$Q:$Q,$B443),IF(INDEX(ORCAMENTO!$T:$T,$B443)&lt;&gt;"",INDEX(ORCAMENTO!$T:$T,$B443),INDEX(ORCAMENTO!$W:$W,$B443)))))))</f>
        <v/>
      </c>
      <c r="I443" s="255" t="str">
        <f ca="1">IF($B443="","",IF(INDEX(ORCAMENTO!$AI:$AI,$B443)&lt;&gt;"",INDEX(ORCAMENTO!$AI:$AI,$B443),IF(INDEX(ORCAMENTO!$AG:$AG,$B443),"Memorial de cálculo ou anexo obrigatório não informado para item acima do limite.",IF(AND(INDEX(ORCAMENTO!$AC:$AC,$B443),NOT(INDEX(ORCAMENTO!$AE:$AE,$B443))),"Informe pelo menos um ano completo com valor unitário e quantidade.","Pendência identificada automaticamente."))))</f>
        <v/>
      </c>
      <c r="N443" s="255">
        <f t="shared" si="14"/>
        <v>444</v>
      </c>
      <c r="O443" s="255">
        <f ca="1">IF(INDEX(ORCAMENTO!$AI:$AI,$N443)&lt;&gt;"",1,0)</f>
        <v>0</v>
      </c>
      <c r="P443" s="255">
        <f t="shared" ca="1" si="15"/>
        <v>11</v>
      </c>
      <c r="Q443" s="255" t="str">
        <f ca="1">INDEX(ORCAMENTO!$AI:$AI,$N443)</f>
        <v/>
      </c>
    </row>
    <row r="444" spans="2:17" ht="15" customHeight="1" x14ac:dyDescent="0.25">
      <c r="B444" s="255" t="str">
        <f ca="1">IFERROR(INDEX(_AUX_ANALISE!$A$1:$A$2461,MATCH(ROW()-34,_AUX_ANALISE!$C$1:$C$2461,0)),"")</f>
        <v/>
      </c>
      <c r="C444" s="255" t="str">
        <f ca="1">IF($B444="","",INDEX(ORCAMENTO!$B:$B,$B444))</f>
        <v/>
      </c>
      <c r="D444" s="255" t="str">
        <f ca="1">IF($B444="","",INDEX(ORCAMENTO!$E:$E,$B444))</f>
        <v/>
      </c>
      <c r="E444" s="255" t="str">
        <f ca="1">IF($B444="","",INDEX(ORCAMENTO!$D:$D,$B444))</f>
        <v/>
      </c>
      <c r="F444" s="255" t="str">
        <f ca="1">IF($B444="","",TRIM(IF(OR(INDEX(ORCAMENTO!$G:$G,$B444)&lt;&gt;"",INDEX(ORCAMENTO!$H:$H,$B444)&lt;&gt;""),"Ano 1; ","")&amp;IF(OR(INDEX(ORCAMENTO!$J:$J,$B444)&lt;&gt;"",INDEX(ORCAMENTO!$K:$K,$B444)&lt;&gt;""),"Ano 2; ","")&amp;IF(OR(INDEX(ORCAMENTO!$M:$M,$B444)&lt;&gt;"",INDEX(ORCAMENTO!$N:$N,$B444)&lt;&gt;""),"Ano 3; ","")&amp;IF(OR(INDEX(ORCAMENTO!$P:$P,$B444)&lt;&gt;"",INDEX(ORCAMENTO!$Q:$Q,$B444)&lt;&gt;""),"Ano 4; ","")&amp;IF(OR(INDEX(ORCAMENTO!$S:$S,$B444)&lt;&gt;"",INDEX(ORCAMENTO!$T:$T,$B444)&lt;&gt;""),"Ano 5; ","")&amp;IF(OR(INDEX(ORCAMENTO!$V:$V,$B444)&lt;&gt;"",INDEX(ORCAMENTO!$W:$W,$B444)&lt;&gt;""),"Ano 6; ","")))</f>
        <v/>
      </c>
      <c r="G444" s="311" t="str">
        <f ca="1">IF($B444="","",IF(INDEX(ORCAMENTO!$G:$G,$B444)&lt;&gt;"",INDEX(ORCAMENTO!$G:$G,$B444),IF(INDEX(ORCAMENTO!$J:$J,$B444)&lt;&gt;"",INDEX(ORCAMENTO!$J:$J,$B444),IF(INDEX(ORCAMENTO!$M:$M,$B444)&lt;&gt;"",INDEX(ORCAMENTO!$M:$M,$B444),IF(INDEX(ORCAMENTO!$P:$P,$B444)&lt;&gt;"",INDEX(ORCAMENTO!$P:$P,$B444),IF(INDEX(ORCAMENTO!$S:$S,$B444)&lt;&gt;"",INDEX(ORCAMENTO!$S:$S,$B444),INDEX(ORCAMENTO!$V:$V,$B444)))))))</f>
        <v/>
      </c>
      <c r="H444" s="312" t="str">
        <f ca="1">IF($B444="","",IF(INDEX(ORCAMENTO!$H:$H,$B444)&lt;&gt;"",INDEX(ORCAMENTO!$H:$H,$B444),IF(INDEX(ORCAMENTO!$K:$K,$B444)&lt;&gt;"",INDEX(ORCAMENTO!$K:$K,$B444),IF(INDEX(ORCAMENTO!$N:$N,$B444)&lt;&gt;"",INDEX(ORCAMENTO!$N:$N,$B444),IF(INDEX(ORCAMENTO!$Q:$Q,$B444)&lt;&gt;"",INDEX(ORCAMENTO!$Q:$Q,$B444),IF(INDEX(ORCAMENTO!$T:$T,$B444)&lt;&gt;"",INDEX(ORCAMENTO!$T:$T,$B444),INDEX(ORCAMENTO!$W:$W,$B444)))))))</f>
        <v/>
      </c>
      <c r="I444" s="255" t="str">
        <f ca="1">IF($B444="","",IF(INDEX(ORCAMENTO!$AI:$AI,$B444)&lt;&gt;"",INDEX(ORCAMENTO!$AI:$AI,$B444),IF(INDEX(ORCAMENTO!$AG:$AG,$B444),"Memorial de cálculo ou anexo obrigatório não informado para item acima do limite.",IF(AND(INDEX(ORCAMENTO!$AC:$AC,$B444),NOT(INDEX(ORCAMENTO!$AE:$AE,$B444))),"Informe pelo menos um ano completo com valor unitário e quantidade.","Pendência identificada automaticamente."))))</f>
        <v/>
      </c>
      <c r="N444" s="255">
        <f t="shared" si="14"/>
        <v>445</v>
      </c>
      <c r="O444" s="255">
        <f ca="1">IF(INDEX(ORCAMENTO!$AI:$AI,$N444)&lt;&gt;"",1,0)</f>
        <v>0</v>
      </c>
      <c r="P444" s="255">
        <f t="shared" ca="1" si="15"/>
        <v>11</v>
      </c>
      <c r="Q444" s="255" t="str">
        <f ca="1">INDEX(ORCAMENTO!$AI:$AI,$N444)</f>
        <v/>
      </c>
    </row>
    <row r="445" spans="2:17" ht="15" customHeight="1" x14ac:dyDescent="0.25">
      <c r="B445" s="255" t="str">
        <f ca="1">IFERROR(INDEX(_AUX_ANALISE!$A$1:$A$2461,MATCH(ROW()-34,_AUX_ANALISE!$C$1:$C$2461,0)),"")</f>
        <v/>
      </c>
      <c r="C445" s="255" t="str">
        <f ca="1">IF($B445="","",INDEX(ORCAMENTO!$B:$B,$B445))</f>
        <v/>
      </c>
      <c r="D445" s="255" t="str">
        <f ca="1">IF($B445="","",INDEX(ORCAMENTO!$E:$E,$B445))</f>
        <v/>
      </c>
      <c r="E445" s="255" t="str">
        <f ca="1">IF($B445="","",INDEX(ORCAMENTO!$D:$D,$B445))</f>
        <v/>
      </c>
      <c r="F445" s="255" t="str">
        <f ca="1">IF($B445="","",TRIM(IF(OR(INDEX(ORCAMENTO!$G:$G,$B445)&lt;&gt;"",INDEX(ORCAMENTO!$H:$H,$B445)&lt;&gt;""),"Ano 1; ","")&amp;IF(OR(INDEX(ORCAMENTO!$J:$J,$B445)&lt;&gt;"",INDEX(ORCAMENTO!$K:$K,$B445)&lt;&gt;""),"Ano 2; ","")&amp;IF(OR(INDEX(ORCAMENTO!$M:$M,$B445)&lt;&gt;"",INDEX(ORCAMENTO!$N:$N,$B445)&lt;&gt;""),"Ano 3; ","")&amp;IF(OR(INDEX(ORCAMENTO!$P:$P,$B445)&lt;&gt;"",INDEX(ORCAMENTO!$Q:$Q,$B445)&lt;&gt;""),"Ano 4; ","")&amp;IF(OR(INDEX(ORCAMENTO!$S:$S,$B445)&lt;&gt;"",INDEX(ORCAMENTO!$T:$T,$B445)&lt;&gt;""),"Ano 5; ","")&amp;IF(OR(INDEX(ORCAMENTO!$V:$V,$B445)&lt;&gt;"",INDEX(ORCAMENTO!$W:$W,$B445)&lt;&gt;""),"Ano 6; ","")))</f>
        <v/>
      </c>
      <c r="G445" s="311" t="str">
        <f ca="1">IF($B445="","",IF(INDEX(ORCAMENTO!$G:$G,$B445)&lt;&gt;"",INDEX(ORCAMENTO!$G:$G,$B445),IF(INDEX(ORCAMENTO!$J:$J,$B445)&lt;&gt;"",INDEX(ORCAMENTO!$J:$J,$B445),IF(INDEX(ORCAMENTO!$M:$M,$B445)&lt;&gt;"",INDEX(ORCAMENTO!$M:$M,$B445),IF(INDEX(ORCAMENTO!$P:$P,$B445)&lt;&gt;"",INDEX(ORCAMENTO!$P:$P,$B445),IF(INDEX(ORCAMENTO!$S:$S,$B445)&lt;&gt;"",INDEX(ORCAMENTO!$S:$S,$B445),INDEX(ORCAMENTO!$V:$V,$B445)))))))</f>
        <v/>
      </c>
      <c r="H445" s="312" t="str">
        <f ca="1">IF($B445="","",IF(INDEX(ORCAMENTO!$H:$H,$B445)&lt;&gt;"",INDEX(ORCAMENTO!$H:$H,$B445),IF(INDEX(ORCAMENTO!$K:$K,$B445)&lt;&gt;"",INDEX(ORCAMENTO!$K:$K,$B445),IF(INDEX(ORCAMENTO!$N:$N,$B445)&lt;&gt;"",INDEX(ORCAMENTO!$N:$N,$B445),IF(INDEX(ORCAMENTO!$Q:$Q,$B445)&lt;&gt;"",INDEX(ORCAMENTO!$Q:$Q,$B445),IF(INDEX(ORCAMENTO!$T:$T,$B445)&lt;&gt;"",INDEX(ORCAMENTO!$T:$T,$B445),INDEX(ORCAMENTO!$W:$W,$B445)))))))</f>
        <v/>
      </c>
      <c r="I445" s="255" t="str">
        <f ca="1">IF($B445="","",IF(INDEX(ORCAMENTO!$AI:$AI,$B445)&lt;&gt;"",INDEX(ORCAMENTO!$AI:$AI,$B445),IF(INDEX(ORCAMENTO!$AG:$AG,$B445),"Memorial de cálculo ou anexo obrigatório não informado para item acima do limite.",IF(AND(INDEX(ORCAMENTO!$AC:$AC,$B445),NOT(INDEX(ORCAMENTO!$AE:$AE,$B445))),"Informe pelo menos um ano completo com valor unitário e quantidade.","Pendência identificada automaticamente."))))</f>
        <v/>
      </c>
      <c r="N445" s="255">
        <f t="shared" si="14"/>
        <v>446</v>
      </c>
      <c r="O445" s="255">
        <f ca="1">IF(INDEX(ORCAMENTO!$AI:$AI,$N445)&lt;&gt;"",1,0)</f>
        <v>0</v>
      </c>
      <c r="P445" s="255">
        <f t="shared" ca="1" si="15"/>
        <v>11</v>
      </c>
      <c r="Q445" s="255" t="str">
        <f ca="1">INDEX(ORCAMENTO!$AI:$AI,$N445)</f>
        <v/>
      </c>
    </row>
    <row r="446" spans="2:17" ht="15" customHeight="1" x14ac:dyDescent="0.25">
      <c r="B446" s="255" t="str">
        <f ca="1">IFERROR(INDEX(_AUX_ANALISE!$A$1:$A$2461,MATCH(ROW()-34,_AUX_ANALISE!$C$1:$C$2461,0)),"")</f>
        <v/>
      </c>
      <c r="C446" s="255" t="str">
        <f ca="1">IF($B446="","",INDEX(ORCAMENTO!$B:$B,$B446))</f>
        <v/>
      </c>
      <c r="D446" s="255" t="str">
        <f ca="1">IF($B446="","",INDEX(ORCAMENTO!$E:$E,$B446))</f>
        <v/>
      </c>
      <c r="E446" s="255" t="str">
        <f ca="1">IF($B446="","",INDEX(ORCAMENTO!$D:$D,$B446))</f>
        <v/>
      </c>
      <c r="F446" s="255" t="str">
        <f ca="1">IF($B446="","",TRIM(IF(OR(INDEX(ORCAMENTO!$G:$G,$B446)&lt;&gt;"",INDEX(ORCAMENTO!$H:$H,$B446)&lt;&gt;""),"Ano 1; ","")&amp;IF(OR(INDEX(ORCAMENTO!$J:$J,$B446)&lt;&gt;"",INDEX(ORCAMENTO!$K:$K,$B446)&lt;&gt;""),"Ano 2; ","")&amp;IF(OR(INDEX(ORCAMENTO!$M:$M,$B446)&lt;&gt;"",INDEX(ORCAMENTO!$N:$N,$B446)&lt;&gt;""),"Ano 3; ","")&amp;IF(OR(INDEX(ORCAMENTO!$P:$P,$B446)&lt;&gt;"",INDEX(ORCAMENTO!$Q:$Q,$B446)&lt;&gt;""),"Ano 4; ","")&amp;IF(OR(INDEX(ORCAMENTO!$S:$S,$B446)&lt;&gt;"",INDEX(ORCAMENTO!$T:$T,$B446)&lt;&gt;""),"Ano 5; ","")&amp;IF(OR(INDEX(ORCAMENTO!$V:$V,$B446)&lt;&gt;"",INDEX(ORCAMENTO!$W:$W,$B446)&lt;&gt;""),"Ano 6; ","")))</f>
        <v/>
      </c>
      <c r="G446" s="311" t="str">
        <f ca="1">IF($B446="","",IF(INDEX(ORCAMENTO!$G:$G,$B446)&lt;&gt;"",INDEX(ORCAMENTO!$G:$G,$B446),IF(INDEX(ORCAMENTO!$J:$J,$B446)&lt;&gt;"",INDEX(ORCAMENTO!$J:$J,$B446),IF(INDEX(ORCAMENTO!$M:$M,$B446)&lt;&gt;"",INDEX(ORCAMENTO!$M:$M,$B446),IF(INDEX(ORCAMENTO!$P:$P,$B446)&lt;&gt;"",INDEX(ORCAMENTO!$P:$P,$B446),IF(INDEX(ORCAMENTO!$S:$S,$B446)&lt;&gt;"",INDEX(ORCAMENTO!$S:$S,$B446),INDEX(ORCAMENTO!$V:$V,$B446)))))))</f>
        <v/>
      </c>
      <c r="H446" s="312" t="str">
        <f ca="1">IF($B446="","",IF(INDEX(ORCAMENTO!$H:$H,$B446)&lt;&gt;"",INDEX(ORCAMENTO!$H:$H,$B446),IF(INDEX(ORCAMENTO!$K:$K,$B446)&lt;&gt;"",INDEX(ORCAMENTO!$K:$K,$B446),IF(INDEX(ORCAMENTO!$N:$N,$B446)&lt;&gt;"",INDEX(ORCAMENTO!$N:$N,$B446),IF(INDEX(ORCAMENTO!$Q:$Q,$B446)&lt;&gt;"",INDEX(ORCAMENTO!$Q:$Q,$B446),IF(INDEX(ORCAMENTO!$T:$T,$B446)&lt;&gt;"",INDEX(ORCAMENTO!$T:$T,$B446),INDEX(ORCAMENTO!$W:$W,$B446)))))))</f>
        <v/>
      </c>
      <c r="I446" s="255" t="str">
        <f ca="1">IF($B446="","",IF(INDEX(ORCAMENTO!$AI:$AI,$B446)&lt;&gt;"",INDEX(ORCAMENTO!$AI:$AI,$B446),IF(INDEX(ORCAMENTO!$AG:$AG,$B446),"Memorial de cálculo ou anexo obrigatório não informado para item acima do limite.",IF(AND(INDEX(ORCAMENTO!$AC:$AC,$B446),NOT(INDEX(ORCAMENTO!$AE:$AE,$B446))),"Informe pelo menos um ano completo com valor unitário e quantidade.","Pendência identificada automaticamente."))))</f>
        <v/>
      </c>
      <c r="N446" s="255">
        <f t="shared" si="14"/>
        <v>447</v>
      </c>
      <c r="O446" s="255">
        <f ca="1">IF(INDEX(ORCAMENTO!$AI:$AI,$N446)&lt;&gt;"",1,0)</f>
        <v>0</v>
      </c>
      <c r="P446" s="255">
        <f t="shared" ca="1" si="15"/>
        <v>11</v>
      </c>
      <c r="Q446" s="255" t="str">
        <f ca="1">INDEX(ORCAMENTO!$AI:$AI,$N446)</f>
        <v/>
      </c>
    </row>
    <row r="447" spans="2:17" ht="15" customHeight="1" x14ac:dyDescent="0.25">
      <c r="B447" s="255" t="str">
        <f ca="1">IFERROR(INDEX(_AUX_ANALISE!$A$1:$A$2461,MATCH(ROW()-34,_AUX_ANALISE!$C$1:$C$2461,0)),"")</f>
        <v/>
      </c>
      <c r="C447" s="255" t="str">
        <f ca="1">IF($B447="","",INDEX(ORCAMENTO!$B:$B,$B447))</f>
        <v/>
      </c>
      <c r="D447" s="255" t="str">
        <f ca="1">IF($B447="","",INDEX(ORCAMENTO!$E:$E,$B447))</f>
        <v/>
      </c>
      <c r="E447" s="255" t="str">
        <f ca="1">IF($B447="","",INDEX(ORCAMENTO!$D:$D,$B447))</f>
        <v/>
      </c>
      <c r="F447" s="255" t="str">
        <f ca="1">IF($B447="","",TRIM(IF(OR(INDEX(ORCAMENTO!$G:$G,$B447)&lt;&gt;"",INDEX(ORCAMENTO!$H:$H,$B447)&lt;&gt;""),"Ano 1; ","")&amp;IF(OR(INDEX(ORCAMENTO!$J:$J,$B447)&lt;&gt;"",INDEX(ORCAMENTO!$K:$K,$B447)&lt;&gt;""),"Ano 2; ","")&amp;IF(OR(INDEX(ORCAMENTO!$M:$M,$B447)&lt;&gt;"",INDEX(ORCAMENTO!$N:$N,$B447)&lt;&gt;""),"Ano 3; ","")&amp;IF(OR(INDEX(ORCAMENTO!$P:$P,$B447)&lt;&gt;"",INDEX(ORCAMENTO!$Q:$Q,$B447)&lt;&gt;""),"Ano 4; ","")&amp;IF(OR(INDEX(ORCAMENTO!$S:$S,$B447)&lt;&gt;"",INDEX(ORCAMENTO!$T:$T,$B447)&lt;&gt;""),"Ano 5; ","")&amp;IF(OR(INDEX(ORCAMENTO!$V:$V,$B447)&lt;&gt;"",INDEX(ORCAMENTO!$W:$W,$B447)&lt;&gt;""),"Ano 6; ","")))</f>
        <v/>
      </c>
      <c r="G447" s="311" t="str">
        <f ca="1">IF($B447="","",IF(INDEX(ORCAMENTO!$G:$G,$B447)&lt;&gt;"",INDEX(ORCAMENTO!$G:$G,$B447),IF(INDEX(ORCAMENTO!$J:$J,$B447)&lt;&gt;"",INDEX(ORCAMENTO!$J:$J,$B447),IF(INDEX(ORCAMENTO!$M:$M,$B447)&lt;&gt;"",INDEX(ORCAMENTO!$M:$M,$B447),IF(INDEX(ORCAMENTO!$P:$P,$B447)&lt;&gt;"",INDEX(ORCAMENTO!$P:$P,$B447),IF(INDEX(ORCAMENTO!$S:$S,$B447)&lt;&gt;"",INDEX(ORCAMENTO!$S:$S,$B447),INDEX(ORCAMENTO!$V:$V,$B447)))))))</f>
        <v/>
      </c>
      <c r="H447" s="312" t="str">
        <f ca="1">IF($B447="","",IF(INDEX(ORCAMENTO!$H:$H,$B447)&lt;&gt;"",INDEX(ORCAMENTO!$H:$H,$B447),IF(INDEX(ORCAMENTO!$K:$K,$B447)&lt;&gt;"",INDEX(ORCAMENTO!$K:$K,$B447),IF(INDEX(ORCAMENTO!$N:$N,$B447)&lt;&gt;"",INDEX(ORCAMENTO!$N:$N,$B447),IF(INDEX(ORCAMENTO!$Q:$Q,$B447)&lt;&gt;"",INDEX(ORCAMENTO!$Q:$Q,$B447),IF(INDEX(ORCAMENTO!$T:$T,$B447)&lt;&gt;"",INDEX(ORCAMENTO!$T:$T,$B447),INDEX(ORCAMENTO!$W:$W,$B447)))))))</f>
        <v/>
      </c>
      <c r="I447" s="255" t="str">
        <f ca="1">IF($B447="","",IF(INDEX(ORCAMENTO!$AI:$AI,$B447)&lt;&gt;"",INDEX(ORCAMENTO!$AI:$AI,$B447),IF(INDEX(ORCAMENTO!$AG:$AG,$B447),"Memorial de cálculo ou anexo obrigatório não informado para item acima do limite.",IF(AND(INDEX(ORCAMENTO!$AC:$AC,$B447),NOT(INDEX(ORCAMENTO!$AE:$AE,$B447))),"Informe pelo menos um ano completo com valor unitário e quantidade.","Pendência identificada automaticamente."))))</f>
        <v/>
      </c>
      <c r="N447" s="255">
        <f t="shared" si="14"/>
        <v>448</v>
      </c>
      <c r="O447" s="255">
        <f ca="1">IF(INDEX(ORCAMENTO!$AI:$AI,$N447)&lt;&gt;"",1,0)</f>
        <v>0</v>
      </c>
      <c r="P447" s="255">
        <f t="shared" ca="1" si="15"/>
        <v>11</v>
      </c>
      <c r="Q447" s="255" t="str">
        <f ca="1">INDEX(ORCAMENTO!$AI:$AI,$N447)</f>
        <v/>
      </c>
    </row>
    <row r="448" spans="2:17" ht="15" customHeight="1" x14ac:dyDescent="0.25">
      <c r="B448" s="255" t="str">
        <f ca="1">IFERROR(INDEX(_AUX_ANALISE!$A$1:$A$2461,MATCH(ROW()-34,_AUX_ANALISE!$C$1:$C$2461,0)),"")</f>
        <v/>
      </c>
      <c r="C448" s="255" t="str">
        <f ca="1">IF($B448="","",INDEX(ORCAMENTO!$B:$B,$B448))</f>
        <v/>
      </c>
      <c r="D448" s="255" t="str">
        <f ca="1">IF($B448="","",INDEX(ORCAMENTO!$E:$E,$B448))</f>
        <v/>
      </c>
      <c r="E448" s="255" t="str">
        <f ca="1">IF($B448="","",INDEX(ORCAMENTO!$D:$D,$B448))</f>
        <v/>
      </c>
      <c r="F448" s="255" t="str">
        <f ca="1">IF($B448="","",TRIM(IF(OR(INDEX(ORCAMENTO!$G:$G,$B448)&lt;&gt;"",INDEX(ORCAMENTO!$H:$H,$B448)&lt;&gt;""),"Ano 1; ","")&amp;IF(OR(INDEX(ORCAMENTO!$J:$J,$B448)&lt;&gt;"",INDEX(ORCAMENTO!$K:$K,$B448)&lt;&gt;""),"Ano 2; ","")&amp;IF(OR(INDEX(ORCAMENTO!$M:$M,$B448)&lt;&gt;"",INDEX(ORCAMENTO!$N:$N,$B448)&lt;&gt;""),"Ano 3; ","")&amp;IF(OR(INDEX(ORCAMENTO!$P:$P,$B448)&lt;&gt;"",INDEX(ORCAMENTO!$Q:$Q,$B448)&lt;&gt;""),"Ano 4; ","")&amp;IF(OR(INDEX(ORCAMENTO!$S:$S,$B448)&lt;&gt;"",INDEX(ORCAMENTO!$T:$T,$B448)&lt;&gt;""),"Ano 5; ","")&amp;IF(OR(INDEX(ORCAMENTO!$V:$V,$B448)&lt;&gt;"",INDEX(ORCAMENTO!$W:$W,$B448)&lt;&gt;""),"Ano 6; ","")))</f>
        <v/>
      </c>
      <c r="G448" s="311" t="str">
        <f ca="1">IF($B448="","",IF(INDEX(ORCAMENTO!$G:$G,$B448)&lt;&gt;"",INDEX(ORCAMENTO!$G:$G,$B448),IF(INDEX(ORCAMENTO!$J:$J,$B448)&lt;&gt;"",INDEX(ORCAMENTO!$J:$J,$B448),IF(INDEX(ORCAMENTO!$M:$M,$B448)&lt;&gt;"",INDEX(ORCAMENTO!$M:$M,$B448),IF(INDEX(ORCAMENTO!$P:$P,$B448)&lt;&gt;"",INDEX(ORCAMENTO!$P:$P,$B448),IF(INDEX(ORCAMENTO!$S:$S,$B448)&lt;&gt;"",INDEX(ORCAMENTO!$S:$S,$B448),INDEX(ORCAMENTO!$V:$V,$B448)))))))</f>
        <v/>
      </c>
      <c r="H448" s="312" t="str">
        <f ca="1">IF($B448="","",IF(INDEX(ORCAMENTO!$H:$H,$B448)&lt;&gt;"",INDEX(ORCAMENTO!$H:$H,$B448),IF(INDEX(ORCAMENTO!$K:$K,$B448)&lt;&gt;"",INDEX(ORCAMENTO!$K:$K,$B448),IF(INDEX(ORCAMENTO!$N:$N,$B448)&lt;&gt;"",INDEX(ORCAMENTO!$N:$N,$B448),IF(INDEX(ORCAMENTO!$Q:$Q,$B448)&lt;&gt;"",INDEX(ORCAMENTO!$Q:$Q,$B448),IF(INDEX(ORCAMENTO!$T:$T,$B448)&lt;&gt;"",INDEX(ORCAMENTO!$T:$T,$B448),INDEX(ORCAMENTO!$W:$W,$B448)))))))</f>
        <v/>
      </c>
      <c r="I448" s="255" t="str">
        <f ca="1">IF($B448="","",IF(INDEX(ORCAMENTO!$AI:$AI,$B448)&lt;&gt;"",INDEX(ORCAMENTO!$AI:$AI,$B448),IF(INDEX(ORCAMENTO!$AG:$AG,$B448),"Memorial de cálculo ou anexo obrigatório não informado para item acima do limite.",IF(AND(INDEX(ORCAMENTO!$AC:$AC,$B448),NOT(INDEX(ORCAMENTO!$AE:$AE,$B448))),"Informe pelo menos um ano completo com valor unitário e quantidade.","Pendência identificada automaticamente."))))</f>
        <v/>
      </c>
      <c r="N448" s="255">
        <f t="shared" si="14"/>
        <v>449</v>
      </c>
      <c r="O448" s="255">
        <f ca="1">IF(INDEX(ORCAMENTO!$AI:$AI,$N448)&lt;&gt;"",1,0)</f>
        <v>0</v>
      </c>
      <c r="P448" s="255">
        <f t="shared" ca="1" si="15"/>
        <v>11</v>
      </c>
      <c r="Q448" s="255" t="str">
        <f ca="1">INDEX(ORCAMENTO!$AI:$AI,$N448)</f>
        <v/>
      </c>
    </row>
    <row r="449" spans="2:17" ht="15" customHeight="1" x14ac:dyDescent="0.25">
      <c r="B449" s="255" t="str">
        <f ca="1">IFERROR(INDEX(_AUX_ANALISE!$A$1:$A$2461,MATCH(ROW()-34,_AUX_ANALISE!$C$1:$C$2461,0)),"")</f>
        <v/>
      </c>
      <c r="C449" s="255" t="str">
        <f ca="1">IF($B449="","",INDEX(ORCAMENTO!$B:$B,$B449))</f>
        <v/>
      </c>
      <c r="D449" s="255" t="str">
        <f ca="1">IF($B449="","",INDEX(ORCAMENTO!$E:$E,$B449))</f>
        <v/>
      </c>
      <c r="E449" s="255" t="str">
        <f ca="1">IF($B449="","",INDEX(ORCAMENTO!$D:$D,$B449))</f>
        <v/>
      </c>
      <c r="F449" s="255" t="str">
        <f ca="1">IF($B449="","",TRIM(IF(OR(INDEX(ORCAMENTO!$G:$G,$B449)&lt;&gt;"",INDEX(ORCAMENTO!$H:$H,$B449)&lt;&gt;""),"Ano 1; ","")&amp;IF(OR(INDEX(ORCAMENTO!$J:$J,$B449)&lt;&gt;"",INDEX(ORCAMENTO!$K:$K,$B449)&lt;&gt;""),"Ano 2; ","")&amp;IF(OR(INDEX(ORCAMENTO!$M:$M,$B449)&lt;&gt;"",INDEX(ORCAMENTO!$N:$N,$B449)&lt;&gt;""),"Ano 3; ","")&amp;IF(OR(INDEX(ORCAMENTO!$P:$P,$B449)&lt;&gt;"",INDEX(ORCAMENTO!$Q:$Q,$B449)&lt;&gt;""),"Ano 4; ","")&amp;IF(OR(INDEX(ORCAMENTO!$S:$S,$B449)&lt;&gt;"",INDEX(ORCAMENTO!$T:$T,$B449)&lt;&gt;""),"Ano 5; ","")&amp;IF(OR(INDEX(ORCAMENTO!$V:$V,$B449)&lt;&gt;"",INDEX(ORCAMENTO!$W:$W,$B449)&lt;&gt;""),"Ano 6; ","")))</f>
        <v/>
      </c>
      <c r="G449" s="311" t="str">
        <f ca="1">IF($B449="","",IF(INDEX(ORCAMENTO!$G:$G,$B449)&lt;&gt;"",INDEX(ORCAMENTO!$G:$G,$B449),IF(INDEX(ORCAMENTO!$J:$J,$B449)&lt;&gt;"",INDEX(ORCAMENTO!$J:$J,$B449),IF(INDEX(ORCAMENTO!$M:$M,$B449)&lt;&gt;"",INDEX(ORCAMENTO!$M:$M,$B449),IF(INDEX(ORCAMENTO!$P:$P,$B449)&lt;&gt;"",INDEX(ORCAMENTO!$P:$P,$B449),IF(INDEX(ORCAMENTO!$S:$S,$B449)&lt;&gt;"",INDEX(ORCAMENTO!$S:$S,$B449),INDEX(ORCAMENTO!$V:$V,$B449)))))))</f>
        <v/>
      </c>
      <c r="H449" s="312" t="str">
        <f ca="1">IF($B449="","",IF(INDEX(ORCAMENTO!$H:$H,$B449)&lt;&gt;"",INDEX(ORCAMENTO!$H:$H,$B449),IF(INDEX(ORCAMENTO!$K:$K,$B449)&lt;&gt;"",INDEX(ORCAMENTO!$K:$K,$B449),IF(INDEX(ORCAMENTO!$N:$N,$B449)&lt;&gt;"",INDEX(ORCAMENTO!$N:$N,$B449),IF(INDEX(ORCAMENTO!$Q:$Q,$B449)&lt;&gt;"",INDEX(ORCAMENTO!$Q:$Q,$B449),IF(INDEX(ORCAMENTO!$T:$T,$B449)&lt;&gt;"",INDEX(ORCAMENTO!$T:$T,$B449),INDEX(ORCAMENTO!$W:$W,$B449)))))))</f>
        <v/>
      </c>
      <c r="I449" s="255" t="str">
        <f ca="1">IF($B449="","",IF(INDEX(ORCAMENTO!$AI:$AI,$B449)&lt;&gt;"",INDEX(ORCAMENTO!$AI:$AI,$B449),IF(INDEX(ORCAMENTO!$AG:$AG,$B449),"Memorial de cálculo ou anexo obrigatório não informado para item acima do limite.",IF(AND(INDEX(ORCAMENTO!$AC:$AC,$B449),NOT(INDEX(ORCAMENTO!$AE:$AE,$B449))),"Informe pelo menos um ano completo com valor unitário e quantidade.","Pendência identificada automaticamente."))))</f>
        <v/>
      </c>
      <c r="N449" s="255">
        <f t="shared" si="14"/>
        <v>450</v>
      </c>
      <c r="O449" s="255">
        <f ca="1">IF(INDEX(ORCAMENTO!$AI:$AI,$N449)&lt;&gt;"",1,0)</f>
        <v>0</v>
      </c>
      <c r="P449" s="255">
        <f t="shared" ca="1" si="15"/>
        <v>11</v>
      </c>
      <c r="Q449" s="255" t="str">
        <f ca="1">INDEX(ORCAMENTO!$AI:$AI,$N449)</f>
        <v/>
      </c>
    </row>
    <row r="450" spans="2:17" ht="15" customHeight="1" x14ac:dyDescent="0.25">
      <c r="B450" s="255" t="str">
        <f ca="1">IFERROR(INDEX(_AUX_ANALISE!$A$1:$A$2461,MATCH(ROW()-34,_AUX_ANALISE!$C$1:$C$2461,0)),"")</f>
        <v/>
      </c>
      <c r="C450" s="255" t="str">
        <f ca="1">IF($B450="","",INDEX(ORCAMENTO!$B:$B,$B450))</f>
        <v/>
      </c>
      <c r="D450" s="255" t="str">
        <f ca="1">IF($B450="","",INDEX(ORCAMENTO!$E:$E,$B450))</f>
        <v/>
      </c>
      <c r="E450" s="255" t="str">
        <f ca="1">IF($B450="","",INDEX(ORCAMENTO!$D:$D,$B450))</f>
        <v/>
      </c>
      <c r="F450" s="255" t="str">
        <f ca="1">IF($B450="","",TRIM(IF(OR(INDEX(ORCAMENTO!$G:$G,$B450)&lt;&gt;"",INDEX(ORCAMENTO!$H:$H,$B450)&lt;&gt;""),"Ano 1; ","")&amp;IF(OR(INDEX(ORCAMENTO!$J:$J,$B450)&lt;&gt;"",INDEX(ORCAMENTO!$K:$K,$B450)&lt;&gt;""),"Ano 2; ","")&amp;IF(OR(INDEX(ORCAMENTO!$M:$M,$B450)&lt;&gt;"",INDEX(ORCAMENTO!$N:$N,$B450)&lt;&gt;""),"Ano 3; ","")&amp;IF(OR(INDEX(ORCAMENTO!$P:$P,$B450)&lt;&gt;"",INDEX(ORCAMENTO!$Q:$Q,$B450)&lt;&gt;""),"Ano 4; ","")&amp;IF(OR(INDEX(ORCAMENTO!$S:$S,$B450)&lt;&gt;"",INDEX(ORCAMENTO!$T:$T,$B450)&lt;&gt;""),"Ano 5; ","")&amp;IF(OR(INDEX(ORCAMENTO!$V:$V,$B450)&lt;&gt;"",INDEX(ORCAMENTO!$W:$W,$B450)&lt;&gt;""),"Ano 6; ","")))</f>
        <v/>
      </c>
      <c r="G450" s="311" t="str">
        <f ca="1">IF($B450="","",IF(INDEX(ORCAMENTO!$G:$G,$B450)&lt;&gt;"",INDEX(ORCAMENTO!$G:$G,$B450),IF(INDEX(ORCAMENTO!$J:$J,$B450)&lt;&gt;"",INDEX(ORCAMENTO!$J:$J,$B450),IF(INDEX(ORCAMENTO!$M:$M,$B450)&lt;&gt;"",INDEX(ORCAMENTO!$M:$M,$B450),IF(INDEX(ORCAMENTO!$P:$P,$B450)&lt;&gt;"",INDEX(ORCAMENTO!$P:$P,$B450),IF(INDEX(ORCAMENTO!$S:$S,$B450)&lt;&gt;"",INDEX(ORCAMENTO!$S:$S,$B450),INDEX(ORCAMENTO!$V:$V,$B450)))))))</f>
        <v/>
      </c>
      <c r="H450" s="312" t="str">
        <f ca="1">IF($B450="","",IF(INDEX(ORCAMENTO!$H:$H,$B450)&lt;&gt;"",INDEX(ORCAMENTO!$H:$H,$B450),IF(INDEX(ORCAMENTO!$K:$K,$B450)&lt;&gt;"",INDEX(ORCAMENTO!$K:$K,$B450),IF(INDEX(ORCAMENTO!$N:$N,$B450)&lt;&gt;"",INDEX(ORCAMENTO!$N:$N,$B450),IF(INDEX(ORCAMENTO!$Q:$Q,$B450)&lt;&gt;"",INDEX(ORCAMENTO!$Q:$Q,$B450),IF(INDEX(ORCAMENTO!$T:$T,$B450)&lt;&gt;"",INDEX(ORCAMENTO!$T:$T,$B450),INDEX(ORCAMENTO!$W:$W,$B450)))))))</f>
        <v/>
      </c>
      <c r="I450" s="255" t="str">
        <f ca="1">IF($B450="","",IF(INDEX(ORCAMENTO!$AI:$AI,$B450)&lt;&gt;"",INDEX(ORCAMENTO!$AI:$AI,$B450),IF(INDEX(ORCAMENTO!$AG:$AG,$B450),"Memorial de cálculo ou anexo obrigatório não informado para item acima do limite.",IF(AND(INDEX(ORCAMENTO!$AC:$AC,$B450),NOT(INDEX(ORCAMENTO!$AE:$AE,$B450))),"Informe pelo menos um ano completo com valor unitário e quantidade.","Pendência identificada automaticamente."))))</f>
        <v/>
      </c>
      <c r="N450" s="255">
        <f t="shared" si="14"/>
        <v>451</v>
      </c>
      <c r="O450" s="255">
        <f ca="1">IF(INDEX(ORCAMENTO!$AI:$AI,$N450)&lt;&gt;"",1,0)</f>
        <v>0</v>
      </c>
      <c r="P450" s="255">
        <f t="shared" ca="1" si="15"/>
        <v>11</v>
      </c>
      <c r="Q450" s="255" t="str">
        <f ca="1">INDEX(ORCAMENTO!$AI:$AI,$N450)</f>
        <v/>
      </c>
    </row>
    <row r="451" spans="2:17" ht="15" customHeight="1" x14ac:dyDescent="0.25">
      <c r="B451" s="255" t="str">
        <f ca="1">IFERROR(INDEX(_AUX_ANALISE!$A$1:$A$2461,MATCH(ROW()-34,_AUX_ANALISE!$C$1:$C$2461,0)),"")</f>
        <v/>
      </c>
      <c r="C451" s="255" t="str">
        <f ca="1">IF($B451="","",INDEX(ORCAMENTO!$B:$B,$B451))</f>
        <v/>
      </c>
      <c r="D451" s="255" t="str">
        <f ca="1">IF($B451="","",INDEX(ORCAMENTO!$E:$E,$B451))</f>
        <v/>
      </c>
      <c r="E451" s="255" t="str">
        <f ca="1">IF($B451="","",INDEX(ORCAMENTO!$D:$D,$B451))</f>
        <v/>
      </c>
      <c r="F451" s="255" t="str">
        <f ca="1">IF($B451="","",TRIM(IF(OR(INDEX(ORCAMENTO!$G:$G,$B451)&lt;&gt;"",INDEX(ORCAMENTO!$H:$H,$B451)&lt;&gt;""),"Ano 1; ","")&amp;IF(OR(INDEX(ORCAMENTO!$J:$J,$B451)&lt;&gt;"",INDEX(ORCAMENTO!$K:$K,$B451)&lt;&gt;""),"Ano 2; ","")&amp;IF(OR(INDEX(ORCAMENTO!$M:$M,$B451)&lt;&gt;"",INDEX(ORCAMENTO!$N:$N,$B451)&lt;&gt;""),"Ano 3; ","")&amp;IF(OR(INDEX(ORCAMENTO!$P:$P,$B451)&lt;&gt;"",INDEX(ORCAMENTO!$Q:$Q,$B451)&lt;&gt;""),"Ano 4; ","")&amp;IF(OR(INDEX(ORCAMENTO!$S:$S,$B451)&lt;&gt;"",INDEX(ORCAMENTO!$T:$T,$B451)&lt;&gt;""),"Ano 5; ","")&amp;IF(OR(INDEX(ORCAMENTO!$V:$V,$B451)&lt;&gt;"",INDEX(ORCAMENTO!$W:$W,$B451)&lt;&gt;""),"Ano 6; ","")))</f>
        <v/>
      </c>
      <c r="G451" s="311" t="str">
        <f ca="1">IF($B451="","",IF(INDEX(ORCAMENTO!$G:$G,$B451)&lt;&gt;"",INDEX(ORCAMENTO!$G:$G,$B451),IF(INDEX(ORCAMENTO!$J:$J,$B451)&lt;&gt;"",INDEX(ORCAMENTO!$J:$J,$B451),IF(INDEX(ORCAMENTO!$M:$M,$B451)&lt;&gt;"",INDEX(ORCAMENTO!$M:$M,$B451),IF(INDEX(ORCAMENTO!$P:$P,$B451)&lt;&gt;"",INDEX(ORCAMENTO!$P:$P,$B451),IF(INDEX(ORCAMENTO!$S:$S,$B451)&lt;&gt;"",INDEX(ORCAMENTO!$S:$S,$B451),INDEX(ORCAMENTO!$V:$V,$B451)))))))</f>
        <v/>
      </c>
      <c r="H451" s="312" t="str">
        <f ca="1">IF($B451="","",IF(INDEX(ORCAMENTO!$H:$H,$B451)&lt;&gt;"",INDEX(ORCAMENTO!$H:$H,$B451),IF(INDEX(ORCAMENTO!$K:$K,$B451)&lt;&gt;"",INDEX(ORCAMENTO!$K:$K,$B451),IF(INDEX(ORCAMENTO!$N:$N,$B451)&lt;&gt;"",INDEX(ORCAMENTO!$N:$N,$B451),IF(INDEX(ORCAMENTO!$Q:$Q,$B451)&lt;&gt;"",INDEX(ORCAMENTO!$Q:$Q,$B451),IF(INDEX(ORCAMENTO!$T:$T,$B451)&lt;&gt;"",INDEX(ORCAMENTO!$T:$T,$B451),INDEX(ORCAMENTO!$W:$W,$B451)))))))</f>
        <v/>
      </c>
      <c r="I451" s="255" t="str">
        <f ca="1">IF($B451="","",IF(INDEX(ORCAMENTO!$AI:$AI,$B451)&lt;&gt;"",INDEX(ORCAMENTO!$AI:$AI,$B451),IF(INDEX(ORCAMENTO!$AG:$AG,$B451),"Memorial de cálculo ou anexo obrigatório não informado para item acima do limite.",IF(AND(INDEX(ORCAMENTO!$AC:$AC,$B451),NOT(INDEX(ORCAMENTO!$AE:$AE,$B451))),"Informe pelo menos um ano completo com valor unitário e quantidade.","Pendência identificada automaticamente."))))</f>
        <v/>
      </c>
      <c r="N451" s="255">
        <f t="shared" si="14"/>
        <v>452</v>
      </c>
      <c r="O451" s="255">
        <f ca="1">IF(INDEX(ORCAMENTO!$AI:$AI,$N451)&lt;&gt;"",1,0)</f>
        <v>0</v>
      </c>
      <c r="P451" s="255">
        <f t="shared" ca="1" si="15"/>
        <v>11</v>
      </c>
      <c r="Q451" s="255" t="str">
        <f ca="1">INDEX(ORCAMENTO!$AI:$AI,$N451)</f>
        <v/>
      </c>
    </row>
    <row r="452" spans="2:17" ht="15" customHeight="1" x14ac:dyDescent="0.25">
      <c r="B452" s="255" t="str">
        <f ca="1">IFERROR(INDEX(_AUX_ANALISE!$A$1:$A$2461,MATCH(ROW()-34,_AUX_ANALISE!$C$1:$C$2461,0)),"")</f>
        <v/>
      </c>
      <c r="C452" s="255" t="str">
        <f ca="1">IF($B452="","",INDEX(ORCAMENTO!$B:$B,$B452))</f>
        <v/>
      </c>
      <c r="D452" s="255" t="str">
        <f ca="1">IF($B452="","",INDEX(ORCAMENTO!$E:$E,$B452))</f>
        <v/>
      </c>
      <c r="E452" s="255" t="str">
        <f ca="1">IF($B452="","",INDEX(ORCAMENTO!$D:$D,$B452))</f>
        <v/>
      </c>
      <c r="F452" s="255" t="str">
        <f ca="1">IF($B452="","",TRIM(IF(OR(INDEX(ORCAMENTO!$G:$G,$B452)&lt;&gt;"",INDEX(ORCAMENTO!$H:$H,$B452)&lt;&gt;""),"Ano 1; ","")&amp;IF(OR(INDEX(ORCAMENTO!$J:$J,$B452)&lt;&gt;"",INDEX(ORCAMENTO!$K:$K,$B452)&lt;&gt;""),"Ano 2; ","")&amp;IF(OR(INDEX(ORCAMENTO!$M:$M,$B452)&lt;&gt;"",INDEX(ORCAMENTO!$N:$N,$B452)&lt;&gt;""),"Ano 3; ","")&amp;IF(OR(INDEX(ORCAMENTO!$P:$P,$B452)&lt;&gt;"",INDEX(ORCAMENTO!$Q:$Q,$B452)&lt;&gt;""),"Ano 4; ","")&amp;IF(OR(INDEX(ORCAMENTO!$S:$S,$B452)&lt;&gt;"",INDEX(ORCAMENTO!$T:$T,$B452)&lt;&gt;""),"Ano 5; ","")&amp;IF(OR(INDEX(ORCAMENTO!$V:$V,$B452)&lt;&gt;"",INDEX(ORCAMENTO!$W:$W,$B452)&lt;&gt;""),"Ano 6; ","")))</f>
        <v/>
      </c>
      <c r="G452" s="311" t="str">
        <f ca="1">IF($B452="","",IF(INDEX(ORCAMENTO!$G:$G,$B452)&lt;&gt;"",INDEX(ORCAMENTO!$G:$G,$B452),IF(INDEX(ORCAMENTO!$J:$J,$B452)&lt;&gt;"",INDEX(ORCAMENTO!$J:$J,$B452),IF(INDEX(ORCAMENTO!$M:$M,$B452)&lt;&gt;"",INDEX(ORCAMENTO!$M:$M,$B452),IF(INDEX(ORCAMENTO!$P:$P,$B452)&lt;&gt;"",INDEX(ORCAMENTO!$P:$P,$B452),IF(INDEX(ORCAMENTO!$S:$S,$B452)&lt;&gt;"",INDEX(ORCAMENTO!$S:$S,$B452),INDEX(ORCAMENTO!$V:$V,$B452)))))))</f>
        <v/>
      </c>
      <c r="H452" s="312" t="str">
        <f ca="1">IF($B452="","",IF(INDEX(ORCAMENTO!$H:$H,$B452)&lt;&gt;"",INDEX(ORCAMENTO!$H:$H,$B452),IF(INDEX(ORCAMENTO!$K:$K,$B452)&lt;&gt;"",INDEX(ORCAMENTO!$K:$K,$B452),IF(INDEX(ORCAMENTO!$N:$N,$B452)&lt;&gt;"",INDEX(ORCAMENTO!$N:$N,$B452),IF(INDEX(ORCAMENTO!$Q:$Q,$B452)&lt;&gt;"",INDEX(ORCAMENTO!$Q:$Q,$B452),IF(INDEX(ORCAMENTO!$T:$T,$B452)&lt;&gt;"",INDEX(ORCAMENTO!$T:$T,$B452),INDEX(ORCAMENTO!$W:$W,$B452)))))))</f>
        <v/>
      </c>
      <c r="I452" s="255" t="str">
        <f ca="1">IF($B452="","",IF(INDEX(ORCAMENTO!$AI:$AI,$B452)&lt;&gt;"",INDEX(ORCAMENTO!$AI:$AI,$B452),IF(INDEX(ORCAMENTO!$AG:$AG,$B452),"Memorial de cálculo ou anexo obrigatório não informado para item acima do limite.",IF(AND(INDEX(ORCAMENTO!$AC:$AC,$B452),NOT(INDEX(ORCAMENTO!$AE:$AE,$B452))),"Informe pelo menos um ano completo com valor unitário e quantidade.","Pendência identificada automaticamente."))))</f>
        <v/>
      </c>
      <c r="N452" s="255">
        <f t="shared" si="14"/>
        <v>453</v>
      </c>
      <c r="O452" s="255">
        <f ca="1">IF(INDEX(ORCAMENTO!$AI:$AI,$N452)&lt;&gt;"",1,0)</f>
        <v>0</v>
      </c>
      <c r="P452" s="255">
        <f t="shared" ca="1" si="15"/>
        <v>11</v>
      </c>
      <c r="Q452" s="255" t="str">
        <f ca="1">INDEX(ORCAMENTO!$AI:$AI,$N452)</f>
        <v/>
      </c>
    </row>
    <row r="453" spans="2:17" ht="15" customHeight="1" x14ac:dyDescent="0.25">
      <c r="B453" s="255" t="str">
        <f ca="1">IFERROR(INDEX(_AUX_ANALISE!$A$1:$A$2461,MATCH(ROW()-34,_AUX_ANALISE!$C$1:$C$2461,0)),"")</f>
        <v/>
      </c>
      <c r="C453" s="255" t="str">
        <f ca="1">IF($B453="","",INDEX(ORCAMENTO!$B:$B,$B453))</f>
        <v/>
      </c>
      <c r="D453" s="255" t="str">
        <f ca="1">IF($B453="","",INDEX(ORCAMENTO!$E:$E,$B453))</f>
        <v/>
      </c>
      <c r="E453" s="255" t="str">
        <f ca="1">IF($B453="","",INDEX(ORCAMENTO!$D:$D,$B453))</f>
        <v/>
      </c>
      <c r="F453" s="255" t="str">
        <f ca="1">IF($B453="","",TRIM(IF(OR(INDEX(ORCAMENTO!$G:$G,$B453)&lt;&gt;"",INDEX(ORCAMENTO!$H:$H,$B453)&lt;&gt;""),"Ano 1; ","")&amp;IF(OR(INDEX(ORCAMENTO!$J:$J,$B453)&lt;&gt;"",INDEX(ORCAMENTO!$K:$K,$B453)&lt;&gt;""),"Ano 2; ","")&amp;IF(OR(INDEX(ORCAMENTO!$M:$M,$B453)&lt;&gt;"",INDEX(ORCAMENTO!$N:$N,$B453)&lt;&gt;""),"Ano 3; ","")&amp;IF(OR(INDEX(ORCAMENTO!$P:$P,$B453)&lt;&gt;"",INDEX(ORCAMENTO!$Q:$Q,$B453)&lt;&gt;""),"Ano 4; ","")&amp;IF(OR(INDEX(ORCAMENTO!$S:$S,$B453)&lt;&gt;"",INDEX(ORCAMENTO!$T:$T,$B453)&lt;&gt;""),"Ano 5; ","")&amp;IF(OR(INDEX(ORCAMENTO!$V:$V,$B453)&lt;&gt;"",INDEX(ORCAMENTO!$W:$W,$B453)&lt;&gt;""),"Ano 6; ","")))</f>
        <v/>
      </c>
      <c r="G453" s="311" t="str">
        <f ca="1">IF($B453="","",IF(INDEX(ORCAMENTO!$G:$G,$B453)&lt;&gt;"",INDEX(ORCAMENTO!$G:$G,$B453),IF(INDEX(ORCAMENTO!$J:$J,$B453)&lt;&gt;"",INDEX(ORCAMENTO!$J:$J,$B453),IF(INDEX(ORCAMENTO!$M:$M,$B453)&lt;&gt;"",INDEX(ORCAMENTO!$M:$M,$B453),IF(INDEX(ORCAMENTO!$P:$P,$B453)&lt;&gt;"",INDEX(ORCAMENTO!$P:$P,$B453),IF(INDEX(ORCAMENTO!$S:$S,$B453)&lt;&gt;"",INDEX(ORCAMENTO!$S:$S,$B453),INDEX(ORCAMENTO!$V:$V,$B453)))))))</f>
        <v/>
      </c>
      <c r="H453" s="312" t="str">
        <f ca="1">IF($B453="","",IF(INDEX(ORCAMENTO!$H:$H,$B453)&lt;&gt;"",INDEX(ORCAMENTO!$H:$H,$B453),IF(INDEX(ORCAMENTO!$K:$K,$B453)&lt;&gt;"",INDEX(ORCAMENTO!$K:$K,$B453),IF(INDEX(ORCAMENTO!$N:$N,$B453)&lt;&gt;"",INDEX(ORCAMENTO!$N:$N,$B453),IF(INDEX(ORCAMENTO!$Q:$Q,$B453)&lt;&gt;"",INDEX(ORCAMENTO!$Q:$Q,$B453),IF(INDEX(ORCAMENTO!$T:$T,$B453)&lt;&gt;"",INDEX(ORCAMENTO!$T:$T,$B453),INDEX(ORCAMENTO!$W:$W,$B453)))))))</f>
        <v/>
      </c>
      <c r="I453" s="255" t="str">
        <f ca="1">IF($B453="","",IF(INDEX(ORCAMENTO!$AI:$AI,$B453)&lt;&gt;"",INDEX(ORCAMENTO!$AI:$AI,$B453),IF(INDEX(ORCAMENTO!$AG:$AG,$B453),"Memorial de cálculo ou anexo obrigatório não informado para item acima do limite.",IF(AND(INDEX(ORCAMENTO!$AC:$AC,$B453),NOT(INDEX(ORCAMENTO!$AE:$AE,$B453))),"Informe pelo menos um ano completo com valor unitário e quantidade.","Pendência identificada automaticamente."))))</f>
        <v/>
      </c>
      <c r="N453" s="255">
        <f t="shared" si="14"/>
        <v>454</v>
      </c>
      <c r="O453" s="255">
        <f ca="1">IF(INDEX(ORCAMENTO!$AI:$AI,$N453)&lt;&gt;"",1,0)</f>
        <v>0</v>
      </c>
      <c r="P453" s="255">
        <f t="shared" ca="1" si="15"/>
        <v>11</v>
      </c>
      <c r="Q453" s="255" t="str">
        <f ca="1">INDEX(ORCAMENTO!$AI:$AI,$N453)</f>
        <v/>
      </c>
    </row>
    <row r="454" spans="2:17" ht="15" customHeight="1" x14ac:dyDescent="0.25">
      <c r="B454" s="255" t="str">
        <f ca="1">IFERROR(INDEX(_AUX_ANALISE!$A$1:$A$2461,MATCH(ROW()-34,_AUX_ANALISE!$C$1:$C$2461,0)),"")</f>
        <v/>
      </c>
      <c r="C454" s="255" t="str">
        <f ca="1">IF($B454="","",INDEX(ORCAMENTO!$B:$B,$B454))</f>
        <v/>
      </c>
      <c r="D454" s="255" t="str">
        <f ca="1">IF($B454="","",INDEX(ORCAMENTO!$E:$E,$B454))</f>
        <v/>
      </c>
      <c r="E454" s="255" t="str">
        <f ca="1">IF($B454="","",INDEX(ORCAMENTO!$D:$D,$B454))</f>
        <v/>
      </c>
      <c r="F454" s="255" t="str">
        <f ca="1">IF($B454="","",TRIM(IF(OR(INDEX(ORCAMENTO!$G:$G,$B454)&lt;&gt;"",INDEX(ORCAMENTO!$H:$H,$B454)&lt;&gt;""),"Ano 1; ","")&amp;IF(OR(INDEX(ORCAMENTO!$J:$J,$B454)&lt;&gt;"",INDEX(ORCAMENTO!$K:$K,$B454)&lt;&gt;""),"Ano 2; ","")&amp;IF(OR(INDEX(ORCAMENTO!$M:$M,$B454)&lt;&gt;"",INDEX(ORCAMENTO!$N:$N,$B454)&lt;&gt;""),"Ano 3; ","")&amp;IF(OR(INDEX(ORCAMENTO!$P:$P,$B454)&lt;&gt;"",INDEX(ORCAMENTO!$Q:$Q,$B454)&lt;&gt;""),"Ano 4; ","")&amp;IF(OR(INDEX(ORCAMENTO!$S:$S,$B454)&lt;&gt;"",INDEX(ORCAMENTO!$T:$T,$B454)&lt;&gt;""),"Ano 5; ","")&amp;IF(OR(INDEX(ORCAMENTO!$V:$V,$B454)&lt;&gt;"",INDEX(ORCAMENTO!$W:$W,$B454)&lt;&gt;""),"Ano 6; ","")))</f>
        <v/>
      </c>
      <c r="G454" s="311" t="str">
        <f ca="1">IF($B454="","",IF(INDEX(ORCAMENTO!$G:$G,$B454)&lt;&gt;"",INDEX(ORCAMENTO!$G:$G,$B454),IF(INDEX(ORCAMENTO!$J:$J,$B454)&lt;&gt;"",INDEX(ORCAMENTO!$J:$J,$B454),IF(INDEX(ORCAMENTO!$M:$M,$B454)&lt;&gt;"",INDEX(ORCAMENTO!$M:$M,$B454),IF(INDEX(ORCAMENTO!$P:$P,$B454)&lt;&gt;"",INDEX(ORCAMENTO!$P:$P,$B454),IF(INDEX(ORCAMENTO!$S:$S,$B454)&lt;&gt;"",INDEX(ORCAMENTO!$S:$S,$B454),INDEX(ORCAMENTO!$V:$V,$B454)))))))</f>
        <v/>
      </c>
      <c r="H454" s="312" t="str">
        <f ca="1">IF($B454="","",IF(INDEX(ORCAMENTO!$H:$H,$B454)&lt;&gt;"",INDEX(ORCAMENTO!$H:$H,$B454),IF(INDEX(ORCAMENTO!$K:$K,$B454)&lt;&gt;"",INDEX(ORCAMENTO!$K:$K,$B454),IF(INDEX(ORCAMENTO!$N:$N,$B454)&lt;&gt;"",INDEX(ORCAMENTO!$N:$N,$B454),IF(INDEX(ORCAMENTO!$Q:$Q,$B454)&lt;&gt;"",INDEX(ORCAMENTO!$Q:$Q,$B454),IF(INDEX(ORCAMENTO!$T:$T,$B454)&lt;&gt;"",INDEX(ORCAMENTO!$T:$T,$B454),INDEX(ORCAMENTO!$W:$W,$B454)))))))</f>
        <v/>
      </c>
      <c r="I454" s="255" t="str">
        <f ca="1">IF($B454="","",IF(INDEX(ORCAMENTO!$AI:$AI,$B454)&lt;&gt;"",INDEX(ORCAMENTO!$AI:$AI,$B454),IF(INDEX(ORCAMENTO!$AG:$AG,$B454),"Memorial de cálculo ou anexo obrigatório não informado para item acima do limite.",IF(AND(INDEX(ORCAMENTO!$AC:$AC,$B454),NOT(INDEX(ORCAMENTO!$AE:$AE,$B454))),"Informe pelo menos um ano completo com valor unitário e quantidade.","Pendência identificada automaticamente."))))</f>
        <v/>
      </c>
      <c r="N454" s="255">
        <f t="shared" si="14"/>
        <v>455</v>
      </c>
      <c r="O454" s="255">
        <f ca="1">IF(INDEX(ORCAMENTO!$AI:$AI,$N454)&lt;&gt;"",1,0)</f>
        <v>0</v>
      </c>
      <c r="P454" s="255">
        <f t="shared" ca="1" si="15"/>
        <v>11</v>
      </c>
      <c r="Q454" s="255" t="str">
        <f ca="1">INDEX(ORCAMENTO!$AI:$AI,$N454)</f>
        <v/>
      </c>
    </row>
    <row r="455" spans="2:17" ht="15" customHeight="1" x14ac:dyDescent="0.25">
      <c r="B455" s="255" t="str">
        <f ca="1">IFERROR(INDEX(_AUX_ANALISE!$A$1:$A$2461,MATCH(ROW()-34,_AUX_ANALISE!$C$1:$C$2461,0)),"")</f>
        <v/>
      </c>
      <c r="C455" s="255" t="str">
        <f ca="1">IF($B455="","",INDEX(ORCAMENTO!$B:$B,$B455))</f>
        <v/>
      </c>
      <c r="D455" s="255" t="str">
        <f ca="1">IF($B455="","",INDEX(ORCAMENTO!$E:$E,$B455))</f>
        <v/>
      </c>
      <c r="E455" s="255" t="str">
        <f ca="1">IF($B455="","",INDEX(ORCAMENTO!$D:$D,$B455))</f>
        <v/>
      </c>
      <c r="F455" s="255" t="str">
        <f ca="1">IF($B455="","",TRIM(IF(OR(INDEX(ORCAMENTO!$G:$G,$B455)&lt;&gt;"",INDEX(ORCAMENTO!$H:$H,$B455)&lt;&gt;""),"Ano 1; ","")&amp;IF(OR(INDEX(ORCAMENTO!$J:$J,$B455)&lt;&gt;"",INDEX(ORCAMENTO!$K:$K,$B455)&lt;&gt;""),"Ano 2; ","")&amp;IF(OR(INDEX(ORCAMENTO!$M:$M,$B455)&lt;&gt;"",INDEX(ORCAMENTO!$N:$N,$B455)&lt;&gt;""),"Ano 3; ","")&amp;IF(OR(INDEX(ORCAMENTO!$P:$P,$B455)&lt;&gt;"",INDEX(ORCAMENTO!$Q:$Q,$B455)&lt;&gt;""),"Ano 4; ","")&amp;IF(OR(INDEX(ORCAMENTO!$S:$S,$B455)&lt;&gt;"",INDEX(ORCAMENTO!$T:$T,$B455)&lt;&gt;""),"Ano 5; ","")&amp;IF(OR(INDEX(ORCAMENTO!$V:$V,$B455)&lt;&gt;"",INDEX(ORCAMENTO!$W:$W,$B455)&lt;&gt;""),"Ano 6; ","")))</f>
        <v/>
      </c>
      <c r="G455" s="311" t="str">
        <f ca="1">IF($B455="","",IF(INDEX(ORCAMENTO!$G:$G,$B455)&lt;&gt;"",INDEX(ORCAMENTO!$G:$G,$B455),IF(INDEX(ORCAMENTO!$J:$J,$B455)&lt;&gt;"",INDEX(ORCAMENTO!$J:$J,$B455),IF(INDEX(ORCAMENTO!$M:$M,$B455)&lt;&gt;"",INDEX(ORCAMENTO!$M:$M,$B455),IF(INDEX(ORCAMENTO!$P:$P,$B455)&lt;&gt;"",INDEX(ORCAMENTO!$P:$P,$B455),IF(INDEX(ORCAMENTO!$S:$S,$B455)&lt;&gt;"",INDEX(ORCAMENTO!$S:$S,$B455),INDEX(ORCAMENTO!$V:$V,$B455)))))))</f>
        <v/>
      </c>
      <c r="H455" s="312" t="str">
        <f ca="1">IF($B455="","",IF(INDEX(ORCAMENTO!$H:$H,$B455)&lt;&gt;"",INDEX(ORCAMENTO!$H:$H,$B455),IF(INDEX(ORCAMENTO!$K:$K,$B455)&lt;&gt;"",INDEX(ORCAMENTO!$K:$K,$B455),IF(INDEX(ORCAMENTO!$N:$N,$B455)&lt;&gt;"",INDEX(ORCAMENTO!$N:$N,$B455),IF(INDEX(ORCAMENTO!$Q:$Q,$B455)&lt;&gt;"",INDEX(ORCAMENTO!$Q:$Q,$B455),IF(INDEX(ORCAMENTO!$T:$T,$B455)&lt;&gt;"",INDEX(ORCAMENTO!$T:$T,$B455),INDEX(ORCAMENTO!$W:$W,$B455)))))))</f>
        <v/>
      </c>
      <c r="I455" s="255" t="str">
        <f ca="1">IF($B455="","",IF(INDEX(ORCAMENTO!$AI:$AI,$B455)&lt;&gt;"",INDEX(ORCAMENTO!$AI:$AI,$B455),IF(INDEX(ORCAMENTO!$AG:$AG,$B455),"Memorial de cálculo ou anexo obrigatório não informado para item acima do limite.",IF(AND(INDEX(ORCAMENTO!$AC:$AC,$B455),NOT(INDEX(ORCAMENTO!$AE:$AE,$B455))),"Informe pelo menos um ano completo com valor unitário e quantidade.","Pendência identificada automaticamente."))))</f>
        <v/>
      </c>
      <c r="N455" s="255">
        <f t="shared" si="14"/>
        <v>456</v>
      </c>
      <c r="O455" s="255">
        <f ca="1">IF(INDEX(ORCAMENTO!$AI:$AI,$N455)&lt;&gt;"",1,0)</f>
        <v>0</v>
      </c>
      <c r="P455" s="255">
        <f t="shared" ca="1" si="15"/>
        <v>11</v>
      </c>
      <c r="Q455" s="255" t="str">
        <f ca="1">INDEX(ORCAMENTO!$AI:$AI,$N455)</f>
        <v/>
      </c>
    </row>
    <row r="456" spans="2:17" ht="15" customHeight="1" x14ac:dyDescent="0.25">
      <c r="B456" s="255" t="str">
        <f ca="1">IFERROR(INDEX(_AUX_ANALISE!$A$1:$A$2461,MATCH(ROW()-34,_AUX_ANALISE!$C$1:$C$2461,0)),"")</f>
        <v/>
      </c>
      <c r="C456" s="255" t="str">
        <f ca="1">IF($B456="","",INDEX(ORCAMENTO!$B:$B,$B456))</f>
        <v/>
      </c>
      <c r="D456" s="255" t="str">
        <f ca="1">IF($B456="","",INDEX(ORCAMENTO!$E:$E,$B456))</f>
        <v/>
      </c>
      <c r="E456" s="255" t="str">
        <f ca="1">IF($B456="","",INDEX(ORCAMENTO!$D:$D,$B456))</f>
        <v/>
      </c>
      <c r="F456" s="255" t="str">
        <f ca="1">IF($B456="","",TRIM(IF(OR(INDEX(ORCAMENTO!$G:$G,$B456)&lt;&gt;"",INDEX(ORCAMENTO!$H:$H,$B456)&lt;&gt;""),"Ano 1; ","")&amp;IF(OR(INDEX(ORCAMENTO!$J:$J,$B456)&lt;&gt;"",INDEX(ORCAMENTO!$K:$K,$B456)&lt;&gt;""),"Ano 2; ","")&amp;IF(OR(INDEX(ORCAMENTO!$M:$M,$B456)&lt;&gt;"",INDEX(ORCAMENTO!$N:$N,$B456)&lt;&gt;""),"Ano 3; ","")&amp;IF(OR(INDEX(ORCAMENTO!$P:$P,$B456)&lt;&gt;"",INDEX(ORCAMENTO!$Q:$Q,$B456)&lt;&gt;""),"Ano 4; ","")&amp;IF(OR(INDEX(ORCAMENTO!$S:$S,$B456)&lt;&gt;"",INDEX(ORCAMENTO!$T:$T,$B456)&lt;&gt;""),"Ano 5; ","")&amp;IF(OR(INDEX(ORCAMENTO!$V:$V,$B456)&lt;&gt;"",INDEX(ORCAMENTO!$W:$W,$B456)&lt;&gt;""),"Ano 6; ","")))</f>
        <v/>
      </c>
      <c r="G456" s="311" t="str">
        <f ca="1">IF($B456="","",IF(INDEX(ORCAMENTO!$G:$G,$B456)&lt;&gt;"",INDEX(ORCAMENTO!$G:$G,$B456),IF(INDEX(ORCAMENTO!$J:$J,$B456)&lt;&gt;"",INDEX(ORCAMENTO!$J:$J,$B456),IF(INDEX(ORCAMENTO!$M:$M,$B456)&lt;&gt;"",INDEX(ORCAMENTO!$M:$M,$B456),IF(INDEX(ORCAMENTO!$P:$P,$B456)&lt;&gt;"",INDEX(ORCAMENTO!$P:$P,$B456),IF(INDEX(ORCAMENTO!$S:$S,$B456)&lt;&gt;"",INDEX(ORCAMENTO!$S:$S,$B456),INDEX(ORCAMENTO!$V:$V,$B456)))))))</f>
        <v/>
      </c>
      <c r="H456" s="312" t="str">
        <f ca="1">IF($B456="","",IF(INDEX(ORCAMENTO!$H:$H,$B456)&lt;&gt;"",INDEX(ORCAMENTO!$H:$H,$B456),IF(INDEX(ORCAMENTO!$K:$K,$B456)&lt;&gt;"",INDEX(ORCAMENTO!$K:$K,$B456),IF(INDEX(ORCAMENTO!$N:$N,$B456)&lt;&gt;"",INDEX(ORCAMENTO!$N:$N,$B456),IF(INDEX(ORCAMENTO!$Q:$Q,$B456)&lt;&gt;"",INDEX(ORCAMENTO!$Q:$Q,$B456),IF(INDEX(ORCAMENTO!$T:$T,$B456)&lt;&gt;"",INDEX(ORCAMENTO!$T:$T,$B456),INDEX(ORCAMENTO!$W:$W,$B456)))))))</f>
        <v/>
      </c>
      <c r="I456" s="255" t="str">
        <f ca="1">IF($B456="","",IF(INDEX(ORCAMENTO!$AI:$AI,$B456)&lt;&gt;"",INDEX(ORCAMENTO!$AI:$AI,$B456),IF(INDEX(ORCAMENTO!$AG:$AG,$B456),"Memorial de cálculo ou anexo obrigatório não informado para item acima do limite.",IF(AND(INDEX(ORCAMENTO!$AC:$AC,$B456),NOT(INDEX(ORCAMENTO!$AE:$AE,$B456))),"Informe pelo menos um ano completo com valor unitário e quantidade.","Pendência identificada automaticamente."))))</f>
        <v/>
      </c>
      <c r="N456" s="255">
        <f t="shared" si="14"/>
        <v>457</v>
      </c>
      <c r="O456" s="255">
        <f ca="1">IF(INDEX(ORCAMENTO!$AI:$AI,$N456)&lt;&gt;"",1,0)</f>
        <v>0</v>
      </c>
      <c r="P456" s="255">
        <f t="shared" ca="1" si="15"/>
        <v>11</v>
      </c>
      <c r="Q456" s="255" t="str">
        <f ca="1">INDEX(ORCAMENTO!$AI:$AI,$N456)</f>
        <v/>
      </c>
    </row>
    <row r="457" spans="2:17" ht="15" customHeight="1" x14ac:dyDescent="0.25">
      <c r="B457" s="255" t="str">
        <f ca="1">IFERROR(INDEX(_AUX_ANALISE!$A$1:$A$2461,MATCH(ROW()-34,_AUX_ANALISE!$C$1:$C$2461,0)),"")</f>
        <v/>
      </c>
      <c r="C457" s="255" t="str">
        <f ca="1">IF($B457="","",INDEX(ORCAMENTO!$B:$B,$B457))</f>
        <v/>
      </c>
      <c r="D457" s="255" t="str">
        <f ca="1">IF($B457="","",INDEX(ORCAMENTO!$E:$E,$B457))</f>
        <v/>
      </c>
      <c r="E457" s="255" t="str">
        <f ca="1">IF($B457="","",INDEX(ORCAMENTO!$D:$D,$B457))</f>
        <v/>
      </c>
      <c r="F457" s="255" t="str">
        <f ca="1">IF($B457="","",TRIM(IF(OR(INDEX(ORCAMENTO!$G:$G,$B457)&lt;&gt;"",INDEX(ORCAMENTO!$H:$H,$B457)&lt;&gt;""),"Ano 1; ","")&amp;IF(OR(INDEX(ORCAMENTO!$J:$J,$B457)&lt;&gt;"",INDEX(ORCAMENTO!$K:$K,$B457)&lt;&gt;""),"Ano 2; ","")&amp;IF(OR(INDEX(ORCAMENTO!$M:$M,$B457)&lt;&gt;"",INDEX(ORCAMENTO!$N:$N,$B457)&lt;&gt;""),"Ano 3; ","")&amp;IF(OR(INDEX(ORCAMENTO!$P:$P,$B457)&lt;&gt;"",INDEX(ORCAMENTO!$Q:$Q,$B457)&lt;&gt;""),"Ano 4; ","")&amp;IF(OR(INDEX(ORCAMENTO!$S:$S,$B457)&lt;&gt;"",INDEX(ORCAMENTO!$T:$T,$B457)&lt;&gt;""),"Ano 5; ","")&amp;IF(OR(INDEX(ORCAMENTO!$V:$V,$B457)&lt;&gt;"",INDEX(ORCAMENTO!$W:$W,$B457)&lt;&gt;""),"Ano 6; ","")))</f>
        <v/>
      </c>
      <c r="G457" s="311" t="str">
        <f ca="1">IF($B457="","",IF(INDEX(ORCAMENTO!$G:$G,$B457)&lt;&gt;"",INDEX(ORCAMENTO!$G:$G,$B457),IF(INDEX(ORCAMENTO!$J:$J,$B457)&lt;&gt;"",INDEX(ORCAMENTO!$J:$J,$B457),IF(INDEX(ORCAMENTO!$M:$M,$B457)&lt;&gt;"",INDEX(ORCAMENTO!$M:$M,$B457),IF(INDEX(ORCAMENTO!$P:$P,$B457)&lt;&gt;"",INDEX(ORCAMENTO!$P:$P,$B457),IF(INDEX(ORCAMENTO!$S:$S,$B457)&lt;&gt;"",INDEX(ORCAMENTO!$S:$S,$B457),INDEX(ORCAMENTO!$V:$V,$B457)))))))</f>
        <v/>
      </c>
      <c r="H457" s="312" t="str">
        <f ca="1">IF($B457="","",IF(INDEX(ORCAMENTO!$H:$H,$B457)&lt;&gt;"",INDEX(ORCAMENTO!$H:$H,$B457),IF(INDEX(ORCAMENTO!$K:$K,$B457)&lt;&gt;"",INDEX(ORCAMENTO!$K:$K,$B457),IF(INDEX(ORCAMENTO!$N:$N,$B457)&lt;&gt;"",INDEX(ORCAMENTO!$N:$N,$B457),IF(INDEX(ORCAMENTO!$Q:$Q,$B457)&lt;&gt;"",INDEX(ORCAMENTO!$Q:$Q,$B457),IF(INDEX(ORCAMENTO!$T:$T,$B457)&lt;&gt;"",INDEX(ORCAMENTO!$T:$T,$B457),INDEX(ORCAMENTO!$W:$W,$B457)))))))</f>
        <v/>
      </c>
      <c r="I457" s="255" t="str">
        <f ca="1">IF($B457="","",IF(INDEX(ORCAMENTO!$AI:$AI,$B457)&lt;&gt;"",INDEX(ORCAMENTO!$AI:$AI,$B457),IF(INDEX(ORCAMENTO!$AG:$AG,$B457),"Memorial de cálculo ou anexo obrigatório não informado para item acima do limite.",IF(AND(INDEX(ORCAMENTO!$AC:$AC,$B457),NOT(INDEX(ORCAMENTO!$AE:$AE,$B457))),"Informe pelo menos um ano completo com valor unitário e quantidade.","Pendência identificada automaticamente."))))</f>
        <v/>
      </c>
      <c r="N457" s="255">
        <f t="shared" si="14"/>
        <v>458</v>
      </c>
      <c r="O457" s="255">
        <f ca="1">IF(INDEX(ORCAMENTO!$AI:$AI,$N457)&lt;&gt;"",1,0)</f>
        <v>0</v>
      </c>
      <c r="P457" s="255">
        <f t="shared" ca="1" si="15"/>
        <v>11</v>
      </c>
      <c r="Q457" s="255" t="str">
        <f ca="1">INDEX(ORCAMENTO!$AI:$AI,$N457)</f>
        <v/>
      </c>
    </row>
    <row r="458" spans="2:17" ht="15" customHeight="1" x14ac:dyDescent="0.25">
      <c r="B458" s="255" t="str">
        <f ca="1">IFERROR(INDEX(_AUX_ANALISE!$A$1:$A$2461,MATCH(ROW()-34,_AUX_ANALISE!$C$1:$C$2461,0)),"")</f>
        <v/>
      </c>
      <c r="C458" s="255" t="str">
        <f ca="1">IF($B458="","",INDEX(ORCAMENTO!$B:$B,$B458))</f>
        <v/>
      </c>
      <c r="D458" s="255" t="str">
        <f ca="1">IF($B458="","",INDEX(ORCAMENTO!$E:$E,$B458))</f>
        <v/>
      </c>
      <c r="E458" s="255" t="str">
        <f ca="1">IF($B458="","",INDEX(ORCAMENTO!$D:$D,$B458))</f>
        <v/>
      </c>
      <c r="F458" s="255" t="str">
        <f ca="1">IF($B458="","",TRIM(IF(OR(INDEX(ORCAMENTO!$G:$G,$B458)&lt;&gt;"",INDEX(ORCAMENTO!$H:$H,$B458)&lt;&gt;""),"Ano 1; ","")&amp;IF(OR(INDEX(ORCAMENTO!$J:$J,$B458)&lt;&gt;"",INDEX(ORCAMENTO!$K:$K,$B458)&lt;&gt;""),"Ano 2; ","")&amp;IF(OR(INDEX(ORCAMENTO!$M:$M,$B458)&lt;&gt;"",INDEX(ORCAMENTO!$N:$N,$B458)&lt;&gt;""),"Ano 3; ","")&amp;IF(OR(INDEX(ORCAMENTO!$P:$P,$B458)&lt;&gt;"",INDEX(ORCAMENTO!$Q:$Q,$B458)&lt;&gt;""),"Ano 4; ","")&amp;IF(OR(INDEX(ORCAMENTO!$S:$S,$B458)&lt;&gt;"",INDEX(ORCAMENTO!$T:$T,$B458)&lt;&gt;""),"Ano 5; ","")&amp;IF(OR(INDEX(ORCAMENTO!$V:$V,$B458)&lt;&gt;"",INDEX(ORCAMENTO!$W:$W,$B458)&lt;&gt;""),"Ano 6; ","")))</f>
        <v/>
      </c>
      <c r="G458" s="311" t="str">
        <f ca="1">IF($B458="","",IF(INDEX(ORCAMENTO!$G:$G,$B458)&lt;&gt;"",INDEX(ORCAMENTO!$G:$G,$B458),IF(INDEX(ORCAMENTO!$J:$J,$B458)&lt;&gt;"",INDEX(ORCAMENTO!$J:$J,$B458),IF(INDEX(ORCAMENTO!$M:$M,$B458)&lt;&gt;"",INDEX(ORCAMENTO!$M:$M,$B458),IF(INDEX(ORCAMENTO!$P:$P,$B458)&lt;&gt;"",INDEX(ORCAMENTO!$P:$P,$B458),IF(INDEX(ORCAMENTO!$S:$S,$B458)&lt;&gt;"",INDEX(ORCAMENTO!$S:$S,$B458),INDEX(ORCAMENTO!$V:$V,$B458)))))))</f>
        <v/>
      </c>
      <c r="H458" s="312" t="str">
        <f ca="1">IF($B458="","",IF(INDEX(ORCAMENTO!$H:$H,$B458)&lt;&gt;"",INDEX(ORCAMENTO!$H:$H,$B458),IF(INDEX(ORCAMENTO!$K:$K,$B458)&lt;&gt;"",INDEX(ORCAMENTO!$K:$K,$B458),IF(INDEX(ORCAMENTO!$N:$N,$B458)&lt;&gt;"",INDEX(ORCAMENTO!$N:$N,$B458),IF(INDEX(ORCAMENTO!$Q:$Q,$B458)&lt;&gt;"",INDEX(ORCAMENTO!$Q:$Q,$B458),IF(INDEX(ORCAMENTO!$T:$T,$B458)&lt;&gt;"",INDEX(ORCAMENTO!$T:$T,$B458),INDEX(ORCAMENTO!$W:$W,$B458)))))))</f>
        <v/>
      </c>
      <c r="I458" s="255" t="str">
        <f ca="1">IF($B458="","",IF(INDEX(ORCAMENTO!$AI:$AI,$B458)&lt;&gt;"",INDEX(ORCAMENTO!$AI:$AI,$B458),IF(INDEX(ORCAMENTO!$AG:$AG,$B458),"Memorial de cálculo ou anexo obrigatório não informado para item acima do limite.",IF(AND(INDEX(ORCAMENTO!$AC:$AC,$B458),NOT(INDEX(ORCAMENTO!$AE:$AE,$B458))),"Informe pelo menos um ano completo com valor unitário e quantidade.","Pendência identificada automaticamente."))))</f>
        <v/>
      </c>
      <c r="N458" s="255">
        <f t="shared" si="14"/>
        <v>459</v>
      </c>
      <c r="O458" s="255">
        <f ca="1">IF(INDEX(ORCAMENTO!$AI:$AI,$N458)&lt;&gt;"",1,0)</f>
        <v>0</v>
      </c>
      <c r="P458" s="255">
        <f t="shared" ca="1" si="15"/>
        <v>11</v>
      </c>
      <c r="Q458" s="255" t="str">
        <f ca="1">INDEX(ORCAMENTO!$AI:$AI,$N458)</f>
        <v/>
      </c>
    </row>
    <row r="459" spans="2:17" ht="15" customHeight="1" x14ac:dyDescent="0.25">
      <c r="B459" s="255" t="str">
        <f ca="1">IFERROR(INDEX(_AUX_ANALISE!$A$1:$A$2461,MATCH(ROW()-34,_AUX_ANALISE!$C$1:$C$2461,0)),"")</f>
        <v/>
      </c>
      <c r="C459" s="255" t="str">
        <f ca="1">IF($B459="","",INDEX(ORCAMENTO!$B:$B,$B459))</f>
        <v/>
      </c>
      <c r="D459" s="255" t="str">
        <f ca="1">IF($B459="","",INDEX(ORCAMENTO!$E:$E,$B459))</f>
        <v/>
      </c>
      <c r="E459" s="255" t="str">
        <f ca="1">IF($B459="","",INDEX(ORCAMENTO!$D:$D,$B459))</f>
        <v/>
      </c>
      <c r="F459" s="255" t="str">
        <f ca="1">IF($B459="","",TRIM(IF(OR(INDEX(ORCAMENTO!$G:$G,$B459)&lt;&gt;"",INDEX(ORCAMENTO!$H:$H,$B459)&lt;&gt;""),"Ano 1; ","")&amp;IF(OR(INDEX(ORCAMENTO!$J:$J,$B459)&lt;&gt;"",INDEX(ORCAMENTO!$K:$K,$B459)&lt;&gt;""),"Ano 2; ","")&amp;IF(OR(INDEX(ORCAMENTO!$M:$M,$B459)&lt;&gt;"",INDEX(ORCAMENTO!$N:$N,$B459)&lt;&gt;""),"Ano 3; ","")&amp;IF(OR(INDEX(ORCAMENTO!$P:$P,$B459)&lt;&gt;"",INDEX(ORCAMENTO!$Q:$Q,$B459)&lt;&gt;""),"Ano 4; ","")&amp;IF(OR(INDEX(ORCAMENTO!$S:$S,$B459)&lt;&gt;"",INDEX(ORCAMENTO!$T:$T,$B459)&lt;&gt;""),"Ano 5; ","")&amp;IF(OR(INDEX(ORCAMENTO!$V:$V,$B459)&lt;&gt;"",INDEX(ORCAMENTO!$W:$W,$B459)&lt;&gt;""),"Ano 6; ","")))</f>
        <v/>
      </c>
      <c r="G459" s="311" t="str">
        <f ca="1">IF($B459="","",IF(INDEX(ORCAMENTO!$G:$G,$B459)&lt;&gt;"",INDEX(ORCAMENTO!$G:$G,$B459),IF(INDEX(ORCAMENTO!$J:$J,$B459)&lt;&gt;"",INDEX(ORCAMENTO!$J:$J,$B459),IF(INDEX(ORCAMENTO!$M:$M,$B459)&lt;&gt;"",INDEX(ORCAMENTO!$M:$M,$B459),IF(INDEX(ORCAMENTO!$P:$P,$B459)&lt;&gt;"",INDEX(ORCAMENTO!$P:$P,$B459),IF(INDEX(ORCAMENTO!$S:$S,$B459)&lt;&gt;"",INDEX(ORCAMENTO!$S:$S,$B459),INDEX(ORCAMENTO!$V:$V,$B459)))))))</f>
        <v/>
      </c>
      <c r="H459" s="312" t="str">
        <f ca="1">IF($B459="","",IF(INDEX(ORCAMENTO!$H:$H,$B459)&lt;&gt;"",INDEX(ORCAMENTO!$H:$H,$B459),IF(INDEX(ORCAMENTO!$K:$K,$B459)&lt;&gt;"",INDEX(ORCAMENTO!$K:$K,$B459),IF(INDEX(ORCAMENTO!$N:$N,$B459)&lt;&gt;"",INDEX(ORCAMENTO!$N:$N,$B459),IF(INDEX(ORCAMENTO!$Q:$Q,$B459)&lt;&gt;"",INDEX(ORCAMENTO!$Q:$Q,$B459),IF(INDEX(ORCAMENTO!$T:$T,$B459)&lt;&gt;"",INDEX(ORCAMENTO!$T:$T,$B459),INDEX(ORCAMENTO!$W:$W,$B459)))))))</f>
        <v/>
      </c>
      <c r="I459" s="255" t="str">
        <f ca="1">IF($B459="","",IF(INDEX(ORCAMENTO!$AI:$AI,$B459)&lt;&gt;"",INDEX(ORCAMENTO!$AI:$AI,$B459),IF(INDEX(ORCAMENTO!$AG:$AG,$B459),"Memorial de cálculo ou anexo obrigatório não informado para item acima do limite.",IF(AND(INDEX(ORCAMENTO!$AC:$AC,$B459),NOT(INDEX(ORCAMENTO!$AE:$AE,$B459))),"Informe pelo menos um ano completo com valor unitário e quantidade.","Pendência identificada automaticamente."))))</f>
        <v/>
      </c>
      <c r="N459" s="255">
        <f t="shared" ref="N459:N522" si="16">N458+1</f>
        <v>460</v>
      </c>
      <c r="O459" s="255">
        <f ca="1">IF(INDEX(ORCAMENTO!$AI:$AI,$N459)&lt;&gt;"",1,0)</f>
        <v>0</v>
      </c>
      <c r="P459" s="255">
        <f t="shared" ref="P459:P522" ca="1" si="17">P458+O459</f>
        <v>11</v>
      </c>
      <c r="Q459" s="255" t="str">
        <f ca="1">INDEX(ORCAMENTO!$AI:$AI,$N459)</f>
        <v/>
      </c>
    </row>
    <row r="460" spans="2:17" ht="15" customHeight="1" x14ac:dyDescent="0.25">
      <c r="B460" s="255" t="str">
        <f ca="1">IFERROR(INDEX(_AUX_ANALISE!$A$1:$A$2461,MATCH(ROW()-34,_AUX_ANALISE!$C$1:$C$2461,0)),"")</f>
        <v/>
      </c>
      <c r="C460" s="255" t="str">
        <f ca="1">IF($B460="","",INDEX(ORCAMENTO!$B:$B,$B460))</f>
        <v/>
      </c>
      <c r="D460" s="255" t="str">
        <f ca="1">IF($B460="","",INDEX(ORCAMENTO!$E:$E,$B460))</f>
        <v/>
      </c>
      <c r="E460" s="255" t="str">
        <f ca="1">IF($B460="","",INDEX(ORCAMENTO!$D:$D,$B460))</f>
        <v/>
      </c>
      <c r="F460" s="255" t="str">
        <f ca="1">IF($B460="","",TRIM(IF(OR(INDEX(ORCAMENTO!$G:$G,$B460)&lt;&gt;"",INDEX(ORCAMENTO!$H:$H,$B460)&lt;&gt;""),"Ano 1; ","")&amp;IF(OR(INDEX(ORCAMENTO!$J:$J,$B460)&lt;&gt;"",INDEX(ORCAMENTO!$K:$K,$B460)&lt;&gt;""),"Ano 2; ","")&amp;IF(OR(INDEX(ORCAMENTO!$M:$M,$B460)&lt;&gt;"",INDEX(ORCAMENTO!$N:$N,$B460)&lt;&gt;""),"Ano 3; ","")&amp;IF(OR(INDEX(ORCAMENTO!$P:$P,$B460)&lt;&gt;"",INDEX(ORCAMENTO!$Q:$Q,$B460)&lt;&gt;""),"Ano 4; ","")&amp;IF(OR(INDEX(ORCAMENTO!$S:$S,$B460)&lt;&gt;"",INDEX(ORCAMENTO!$T:$T,$B460)&lt;&gt;""),"Ano 5; ","")&amp;IF(OR(INDEX(ORCAMENTO!$V:$V,$B460)&lt;&gt;"",INDEX(ORCAMENTO!$W:$W,$B460)&lt;&gt;""),"Ano 6; ","")))</f>
        <v/>
      </c>
      <c r="G460" s="311" t="str">
        <f ca="1">IF($B460="","",IF(INDEX(ORCAMENTO!$G:$G,$B460)&lt;&gt;"",INDEX(ORCAMENTO!$G:$G,$B460),IF(INDEX(ORCAMENTO!$J:$J,$B460)&lt;&gt;"",INDEX(ORCAMENTO!$J:$J,$B460),IF(INDEX(ORCAMENTO!$M:$M,$B460)&lt;&gt;"",INDEX(ORCAMENTO!$M:$M,$B460),IF(INDEX(ORCAMENTO!$P:$P,$B460)&lt;&gt;"",INDEX(ORCAMENTO!$P:$P,$B460),IF(INDEX(ORCAMENTO!$S:$S,$B460)&lt;&gt;"",INDEX(ORCAMENTO!$S:$S,$B460),INDEX(ORCAMENTO!$V:$V,$B460)))))))</f>
        <v/>
      </c>
      <c r="H460" s="312" t="str">
        <f ca="1">IF($B460="","",IF(INDEX(ORCAMENTO!$H:$H,$B460)&lt;&gt;"",INDEX(ORCAMENTO!$H:$H,$B460),IF(INDEX(ORCAMENTO!$K:$K,$B460)&lt;&gt;"",INDEX(ORCAMENTO!$K:$K,$B460),IF(INDEX(ORCAMENTO!$N:$N,$B460)&lt;&gt;"",INDEX(ORCAMENTO!$N:$N,$B460),IF(INDEX(ORCAMENTO!$Q:$Q,$B460)&lt;&gt;"",INDEX(ORCAMENTO!$Q:$Q,$B460),IF(INDEX(ORCAMENTO!$T:$T,$B460)&lt;&gt;"",INDEX(ORCAMENTO!$T:$T,$B460),INDEX(ORCAMENTO!$W:$W,$B460)))))))</f>
        <v/>
      </c>
      <c r="I460" s="255" t="str">
        <f ca="1">IF($B460="","",IF(INDEX(ORCAMENTO!$AI:$AI,$B460)&lt;&gt;"",INDEX(ORCAMENTO!$AI:$AI,$B460),IF(INDEX(ORCAMENTO!$AG:$AG,$B460),"Memorial de cálculo ou anexo obrigatório não informado para item acima do limite.",IF(AND(INDEX(ORCAMENTO!$AC:$AC,$B460),NOT(INDEX(ORCAMENTO!$AE:$AE,$B460))),"Informe pelo menos um ano completo com valor unitário e quantidade.","Pendência identificada automaticamente."))))</f>
        <v/>
      </c>
      <c r="N460" s="255">
        <f t="shared" si="16"/>
        <v>461</v>
      </c>
      <c r="O460" s="255">
        <f ca="1">IF(INDEX(ORCAMENTO!$AI:$AI,$N460)&lt;&gt;"",1,0)</f>
        <v>0</v>
      </c>
      <c r="P460" s="255">
        <f t="shared" ca="1" si="17"/>
        <v>11</v>
      </c>
      <c r="Q460" s="255" t="str">
        <f ca="1">INDEX(ORCAMENTO!$AI:$AI,$N460)</f>
        <v/>
      </c>
    </row>
    <row r="461" spans="2:17" ht="15" customHeight="1" x14ac:dyDescent="0.25">
      <c r="B461" s="255" t="str">
        <f ca="1">IFERROR(INDEX(_AUX_ANALISE!$A$1:$A$2461,MATCH(ROW()-34,_AUX_ANALISE!$C$1:$C$2461,0)),"")</f>
        <v/>
      </c>
      <c r="C461" s="255" t="str">
        <f ca="1">IF($B461="","",INDEX(ORCAMENTO!$B:$B,$B461))</f>
        <v/>
      </c>
      <c r="D461" s="255" t="str">
        <f ca="1">IF($B461="","",INDEX(ORCAMENTO!$E:$E,$B461))</f>
        <v/>
      </c>
      <c r="E461" s="255" t="str">
        <f ca="1">IF($B461="","",INDEX(ORCAMENTO!$D:$D,$B461))</f>
        <v/>
      </c>
      <c r="F461" s="255" t="str">
        <f ca="1">IF($B461="","",TRIM(IF(OR(INDEX(ORCAMENTO!$G:$G,$B461)&lt;&gt;"",INDEX(ORCAMENTO!$H:$H,$B461)&lt;&gt;""),"Ano 1; ","")&amp;IF(OR(INDEX(ORCAMENTO!$J:$J,$B461)&lt;&gt;"",INDEX(ORCAMENTO!$K:$K,$B461)&lt;&gt;""),"Ano 2; ","")&amp;IF(OR(INDEX(ORCAMENTO!$M:$M,$B461)&lt;&gt;"",INDEX(ORCAMENTO!$N:$N,$B461)&lt;&gt;""),"Ano 3; ","")&amp;IF(OR(INDEX(ORCAMENTO!$P:$P,$B461)&lt;&gt;"",INDEX(ORCAMENTO!$Q:$Q,$B461)&lt;&gt;""),"Ano 4; ","")&amp;IF(OR(INDEX(ORCAMENTO!$S:$S,$B461)&lt;&gt;"",INDEX(ORCAMENTO!$T:$T,$B461)&lt;&gt;""),"Ano 5; ","")&amp;IF(OR(INDEX(ORCAMENTO!$V:$V,$B461)&lt;&gt;"",INDEX(ORCAMENTO!$W:$W,$B461)&lt;&gt;""),"Ano 6; ","")))</f>
        <v/>
      </c>
      <c r="G461" s="311" t="str">
        <f ca="1">IF($B461="","",IF(INDEX(ORCAMENTO!$G:$G,$B461)&lt;&gt;"",INDEX(ORCAMENTO!$G:$G,$B461),IF(INDEX(ORCAMENTO!$J:$J,$B461)&lt;&gt;"",INDEX(ORCAMENTO!$J:$J,$B461),IF(INDEX(ORCAMENTO!$M:$M,$B461)&lt;&gt;"",INDEX(ORCAMENTO!$M:$M,$B461),IF(INDEX(ORCAMENTO!$P:$P,$B461)&lt;&gt;"",INDEX(ORCAMENTO!$P:$P,$B461),IF(INDEX(ORCAMENTO!$S:$S,$B461)&lt;&gt;"",INDEX(ORCAMENTO!$S:$S,$B461),INDEX(ORCAMENTO!$V:$V,$B461)))))))</f>
        <v/>
      </c>
      <c r="H461" s="312" t="str">
        <f ca="1">IF($B461="","",IF(INDEX(ORCAMENTO!$H:$H,$B461)&lt;&gt;"",INDEX(ORCAMENTO!$H:$H,$B461),IF(INDEX(ORCAMENTO!$K:$K,$B461)&lt;&gt;"",INDEX(ORCAMENTO!$K:$K,$B461),IF(INDEX(ORCAMENTO!$N:$N,$B461)&lt;&gt;"",INDEX(ORCAMENTO!$N:$N,$B461),IF(INDEX(ORCAMENTO!$Q:$Q,$B461)&lt;&gt;"",INDEX(ORCAMENTO!$Q:$Q,$B461),IF(INDEX(ORCAMENTO!$T:$T,$B461)&lt;&gt;"",INDEX(ORCAMENTO!$T:$T,$B461),INDEX(ORCAMENTO!$W:$W,$B461)))))))</f>
        <v/>
      </c>
      <c r="I461" s="255" t="str">
        <f ca="1">IF($B461="","",IF(INDEX(ORCAMENTO!$AI:$AI,$B461)&lt;&gt;"",INDEX(ORCAMENTO!$AI:$AI,$B461),IF(INDEX(ORCAMENTO!$AG:$AG,$B461),"Memorial de cálculo ou anexo obrigatório não informado para item acima do limite.",IF(AND(INDEX(ORCAMENTO!$AC:$AC,$B461),NOT(INDEX(ORCAMENTO!$AE:$AE,$B461))),"Informe pelo menos um ano completo com valor unitário e quantidade.","Pendência identificada automaticamente."))))</f>
        <v/>
      </c>
      <c r="N461" s="255">
        <f t="shared" si="16"/>
        <v>462</v>
      </c>
      <c r="O461" s="255">
        <f ca="1">IF(INDEX(ORCAMENTO!$AI:$AI,$N461)&lt;&gt;"",1,0)</f>
        <v>0</v>
      </c>
      <c r="P461" s="255">
        <f t="shared" ca="1" si="17"/>
        <v>11</v>
      </c>
      <c r="Q461" s="255" t="str">
        <f ca="1">INDEX(ORCAMENTO!$AI:$AI,$N461)</f>
        <v/>
      </c>
    </row>
    <row r="462" spans="2:17" ht="15" customHeight="1" x14ac:dyDescent="0.25">
      <c r="B462" s="255" t="str">
        <f ca="1">IFERROR(INDEX(_AUX_ANALISE!$A$1:$A$2461,MATCH(ROW()-34,_AUX_ANALISE!$C$1:$C$2461,0)),"")</f>
        <v/>
      </c>
      <c r="C462" s="255" t="str">
        <f ca="1">IF($B462="","",INDEX(ORCAMENTO!$B:$B,$B462))</f>
        <v/>
      </c>
      <c r="D462" s="255" t="str">
        <f ca="1">IF($B462="","",INDEX(ORCAMENTO!$E:$E,$B462))</f>
        <v/>
      </c>
      <c r="E462" s="255" t="str">
        <f ca="1">IF($B462="","",INDEX(ORCAMENTO!$D:$D,$B462))</f>
        <v/>
      </c>
      <c r="F462" s="255" t="str">
        <f ca="1">IF($B462="","",TRIM(IF(OR(INDEX(ORCAMENTO!$G:$G,$B462)&lt;&gt;"",INDEX(ORCAMENTO!$H:$H,$B462)&lt;&gt;""),"Ano 1; ","")&amp;IF(OR(INDEX(ORCAMENTO!$J:$J,$B462)&lt;&gt;"",INDEX(ORCAMENTO!$K:$K,$B462)&lt;&gt;""),"Ano 2; ","")&amp;IF(OR(INDEX(ORCAMENTO!$M:$M,$B462)&lt;&gt;"",INDEX(ORCAMENTO!$N:$N,$B462)&lt;&gt;""),"Ano 3; ","")&amp;IF(OR(INDEX(ORCAMENTO!$P:$P,$B462)&lt;&gt;"",INDEX(ORCAMENTO!$Q:$Q,$B462)&lt;&gt;""),"Ano 4; ","")&amp;IF(OR(INDEX(ORCAMENTO!$S:$S,$B462)&lt;&gt;"",INDEX(ORCAMENTO!$T:$T,$B462)&lt;&gt;""),"Ano 5; ","")&amp;IF(OR(INDEX(ORCAMENTO!$V:$V,$B462)&lt;&gt;"",INDEX(ORCAMENTO!$W:$W,$B462)&lt;&gt;""),"Ano 6; ","")))</f>
        <v/>
      </c>
      <c r="G462" s="311" t="str">
        <f ca="1">IF($B462="","",IF(INDEX(ORCAMENTO!$G:$G,$B462)&lt;&gt;"",INDEX(ORCAMENTO!$G:$G,$B462),IF(INDEX(ORCAMENTO!$J:$J,$B462)&lt;&gt;"",INDEX(ORCAMENTO!$J:$J,$B462),IF(INDEX(ORCAMENTO!$M:$M,$B462)&lt;&gt;"",INDEX(ORCAMENTO!$M:$M,$B462),IF(INDEX(ORCAMENTO!$P:$P,$B462)&lt;&gt;"",INDEX(ORCAMENTO!$P:$P,$B462),IF(INDEX(ORCAMENTO!$S:$S,$B462)&lt;&gt;"",INDEX(ORCAMENTO!$S:$S,$B462),INDEX(ORCAMENTO!$V:$V,$B462)))))))</f>
        <v/>
      </c>
      <c r="H462" s="312" t="str">
        <f ca="1">IF($B462="","",IF(INDEX(ORCAMENTO!$H:$H,$B462)&lt;&gt;"",INDEX(ORCAMENTO!$H:$H,$B462),IF(INDEX(ORCAMENTO!$K:$K,$B462)&lt;&gt;"",INDEX(ORCAMENTO!$K:$K,$B462),IF(INDEX(ORCAMENTO!$N:$N,$B462)&lt;&gt;"",INDEX(ORCAMENTO!$N:$N,$B462),IF(INDEX(ORCAMENTO!$Q:$Q,$B462)&lt;&gt;"",INDEX(ORCAMENTO!$Q:$Q,$B462),IF(INDEX(ORCAMENTO!$T:$T,$B462)&lt;&gt;"",INDEX(ORCAMENTO!$T:$T,$B462),INDEX(ORCAMENTO!$W:$W,$B462)))))))</f>
        <v/>
      </c>
      <c r="I462" s="255" t="str">
        <f ca="1">IF($B462="","",IF(INDEX(ORCAMENTO!$AI:$AI,$B462)&lt;&gt;"",INDEX(ORCAMENTO!$AI:$AI,$B462),IF(INDEX(ORCAMENTO!$AG:$AG,$B462),"Memorial de cálculo ou anexo obrigatório não informado para item acima do limite.",IF(AND(INDEX(ORCAMENTO!$AC:$AC,$B462),NOT(INDEX(ORCAMENTO!$AE:$AE,$B462))),"Informe pelo menos um ano completo com valor unitário e quantidade.","Pendência identificada automaticamente."))))</f>
        <v/>
      </c>
      <c r="N462" s="255">
        <f t="shared" si="16"/>
        <v>463</v>
      </c>
      <c r="O462" s="255">
        <f ca="1">IF(INDEX(ORCAMENTO!$AI:$AI,$N462)&lt;&gt;"",1,0)</f>
        <v>0</v>
      </c>
      <c r="P462" s="255">
        <f t="shared" ca="1" si="17"/>
        <v>11</v>
      </c>
      <c r="Q462" s="255" t="str">
        <f ca="1">INDEX(ORCAMENTO!$AI:$AI,$N462)</f>
        <v/>
      </c>
    </row>
    <row r="463" spans="2:17" ht="15" customHeight="1" x14ac:dyDescent="0.25">
      <c r="B463" s="255" t="str">
        <f ca="1">IFERROR(INDEX(_AUX_ANALISE!$A$1:$A$2461,MATCH(ROW()-34,_AUX_ANALISE!$C$1:$C$2461,0)),"")</f>
        <v/>
      </c>
      <c r="C463" s="255" t="str">
        <f ca="1">IF($B463="","",INDEX(ORCAMENTO!$B:$B,$B463))</f>
        <v/>
      </c>
      <c r="D463" s="255" t="str">
        <f ca="1">IF($B463="","",INDEX(ORCAMENTO!$E:$E,$B463))</f>
        <v/>
      </c>
      <c r="E463" s="255" t="str">
        <f ca="1">IF($B463="","",INDEX(ORCAMENTO!$D:$D,$B463))</f>
        <v/>
      </c>
      <c r="F463" s="255" t="str">
        <f ca="1">IF($B463="","",TRIM(IF(OR(INDEX(ORCAMENTO!$G:$G,$B463)&lt;&gt;"",INDEX(ORCAMENTO!$H:$H,$B463)&lt;&gt;""),"Ano 1; ","")&amp;IF(OR(INDEX(ORCAMENTO!$J:$J,$B463)&lt;&gt;"",INDEX(ORCAMENTO!$K:$K,$B463)&lt;&gt;""),"Ano 2; ","")&amp;IF(OR(INDEX(ORCAMENTO!$M:$M,$B463)&lt;&gt;"",INDEX(ORCAMENTO!$N:$N,$B463)&lt;&gt;""),"Ano 3; ","")&amp;IF(OR(INDEX(ORCAMENTO!$P:$P,$B463)&lt;&gt;"",INDEX(ORCAMENTO!$Q:$Q,$B463)&lt;&gt;""),"Ano 4; ","")&amp;IF(OR(INDEX(ORCAMENTO!$S:$S,$B463)&lt;&gt;"",INDEX(ORCAMENTO!$T:$T,$B463)&lt;&gt;""),"Ano 5; ","")&amp;IF(OR(INDEX(ORCAMENTO!$V:$V,$B463)&lt;&gt;"",INDEX(ORCAMENTO!$W:$W,$B463)&lt;&gt;""),"Ano 6; ","")))</f>
        <v/>
      </c>
      <c r="G463" s="311" t="str">
        <f ca="1">IF($B463="","",IF(INDEX(ORCAMENTO!$G:$G,$B463)&lt;&gt;"",INDEX(ORCAMENTO!$G:$G,$B463),IF(INDEX(ORCAMENTO!$J:$J,$B463)&lt;&gt;"",INDEX(ORCAMENTO!$J:$J,$B463),IF(INDEX(ORCAMENTO!$M:$M,$B463)&lt;&gt;"",INDEX(ORCAMENTO!$M:$M,$B463),IF(INDEX(ORCAMENTO!$P:$P,$B463)&lt;&gt;"",INDEX(ORCAMENTO!$P:$P,$B463),IF(INDEX(ORCAMENTO!$S:$S,$B463)&lt;&gt;"",INDEX(ORCAMENTO!$S:$S,$B463),INDEX(ORCAMENTO!$V:$V,$B463)))))))</f>
        <v/>
      </c>
      <c r="H463" s="312" t="str">
        <f ca="1">IF($B463="","",IF(INDEX(ORCAMENTO!$H:$H,$B463)&lt;&gt;"",INDEX(ORCAMENTO!$H:$H,$B463),IF(INDEX(ORCAMENTO!$K:$K,$B463)&lt;&gt;"",INDEX(ORCAMENTO!$K:$K,$B463),IF(INDEX(ORCAMENTO!$N:$N,$B463)&lt;&gt;"",INDEX(ORCAMENTO!$N:$N,$B463),IF(INDEX(ORCAMENTO!$Q:$Q,$B463)&lt;&gt;"",INDEX(ORCAMENTO!$Q:$Q,$B463),IF(INDEX(ORCAMENTO!$T:$T,$B463)&lt;&gt;"",INDEX(ORCAMENTO!$T:$T,$B463),INDEX(ORCAMENTO!$W:$W,$B463)))))))</f>
        <v/>
      </c>
      <c r="I463" s="255" t="str">
        <f ca="1">IF($B463="","",IF(INDEX(ORCAMENTO!$AI:$AI,$B463)&lt;&gt;"",INDEX(ORCAMENTO!$AI:$AI,$B463),IF(INDEX(ORCAMENTO!$AG:$AG,$B463),"Memorial de cálculo ou anexo obrigatório não informado para item acima do limite.",IF(AND(INDEX(ORCAMENTO!$AC:$AC,$B463),NOT(INDEX(ORCAMENTO!$AE:$AE,$B463))),"Informe pelo menos um ano completo com valor unitário e quantidade.","Pendência identificada automaticamente."))))</f>
        <v/>
      </c>
      <c r="N463" s="255">
        <f t="shared" si="16"/>
        <v>464</v>
      </c>
      <c r="O463" s="255">
        <f ca="1">IF(INDEX(ORCAMENTO!$AI:$AI,$N463)&lt;&gt;"",1,0)</f>
        <v>0</v>
      </c>
      <c r="P463" s="255">
        <f t="shared" ca="1" si="17"/>
        <v>11</v>
      </c>
      <c r="Q463" s="255" t="str">
        <f ca="1">INDEX(ORCAMENTO!$AI:$AI,$N463)</f>
        <v/>
      </c>
    </row>
    <row r="464" spans="2:17" ht="15" customHeight="1" x14ac:dyDescent="0.25">
      <c r="B464" s="255" t="str">
        <f ca="1">IFERROR(INDEX(_AUX_ANALISE!$A$1:$A$2461,MATCH(ROW()-34,_AUX_ANALISE!$C$1:$C$2461,0)),"")</f>
        <v/>
      </c>
      <c r="C464" s="255" t="str">
        <f ca="1">IF($B464="","",INDEX(ORCAMENTO!$B:$B,$B464))</f>
        <v/>
      </c>
      <c r="D464" s="255" t="str">
        <f ca="1">IF($B464="","",INDEX(ORCAMENTO!$E:$E,$B464))</f>
        <v/>
      </c>
      <c r="E464" s="255" t="str">
        <f ca="1">IF($B464="","",INDEX(ORCAMENTO!$D:$D,$B464))</f>
        <v/>
      </c>
      <c r="F464" s="255" t="str">
        <f ca="1">IF($B464="","",TRIM(IF(OR(INDEX(ORCAMENTO!$G:$G,$B464)&lt;&gt;"",INDEX(ORCAMENTO!$H:$H,$B464)&lt;&gt;""),"Ano 1; ","")&amp;IF(OR(INDEX(ORCAMENTO!$J:$J,$B464)&lt;&gt;"",INDEX(ORCAMENTO!$K:$K,$B464)&lt;&gt;""),"Ano 2; ","")&amp;IF(OR(INDEX(ORCAMENTO!$M:$M,$B464)&lt;&gt;"",INDEX(ORCAMENTO!$N:$N,$B464)&lt;&gt;""),"Ano 3; ","")&amp;IF(OR(INDEX(ORCAMENTO!$P:$P,$B464)&lt;&gt;"",INDEX(ORCAMENTO!$Q:$Q,$B464)&lt;&gt;""),"Ano 4; ","")&amp;IF(OR(INDEX(ORCAMENTO!$S:$S,$B464)&lt;&gt;"",INDEX(ORCAMENTO!$T:$T,$B464)&lt;&gt;""),"Ano 5; ","")&amp;IF(OR(INDEX(ORCAMENTO!$V:$V,$B464)&lt;&gt;"",INDEX(ORCAMENTO!$W:$W,$B464)&lt;&gt;""),"Ano 6; ","")))</f>
        <v/>
      </c>
      <c r="G464" s="311" t="str">
        <f ca="1">IF($B464="","",IF(INDEX(ORCAMENTO!$G:$G,$B464)&lt;&gt;"",INDEX(ORCAMENTO!$G:$G,$B464),IF(INDEX(ORCAMENTO!$J:$J,$B464)&lt;&gt;"",INDEX(ORCAMENTO!$J:$J,$B464),IF(INDEX(ORCAMENTO!$M:$M,$B464)&lt;&gt;"",INDEX(ORCAMENTO!$M:$M,$B464),IF(INDEX(ORCAMENTO!$P:$P,$B464)&lt;&gt;"",INDEX(ORCAMENTO!$P:$P,$B464),IF(INDEX(ORCAMENTO!$S:$S,$B464)&lt;&gt;"",INDEX(ORCAMENTO!$S:$S,$B464),INDEX(ORCAMENTO!$V:$V,$B464)))))))</f>
        <v/>
      </c>
      <c r="H464" s="312" t="str">
        <f ca="1">IF($B464="","",IF(INDEX(ORCAMENTO!$H:$H,$B464)&lt;&gt;"",INDEX(ORCAMENTO!$H:$H,$B464),IF(INDEX(ORCAMENTO!$K:$K,$B464)&lt;&gt;"",INDEX(ORCAMENTO!$K:$K,$B464),IF(INDEX(ORCAMENTO!$N:$N,$B464)&lt;&gt;"",INDEX(ORCAMENTO!$N:$N,$B464),IF(INDEX(ORCAMENTO!$Q:$Q,$B464)&lt;&gt;"",INDEX(ORCAMENTO!$Q:$Q,$B464),IF(INDEX(ORCAMENTO!$T:$T,$B464)&lt;&gt;"",INDEX(ORCAMENTO!$T:$T,$B464),INDEX(ORCAMENTO!$W:$W,$B464)))))))</f>
        <v/>
      </c>
      <c r="I464" s="255" t="str">
        <f ca="1">IF($B464="","",IF(INDEX(ORCAMENTO!$AI:$AI,$B464)&lt;&gt;"",INDEX(ORCAMENTO!$AI:$AI,$B464),IF(INDEX(ORCAMENTO!$AG:$AG,$B464),"Memorial de cálculo ou anexo obrigatório não informado para item acima do limite.",IF(AND(INDEX(ORCAMENTO!$AC:$AC,$B464),NOT(INDEX(ORCAMENTO!$AE:$AE,$B464))),"Informe pelo menos um ano completo com valor unitário e quantidade.","Pendência identificada automaticamente."))))</f>
        <v/>
      </c>
      <c r="N464" s="255">
        <f t="shared" si="16"/>
        <v>465</v>
      </c>
      <c r="O464" s="255">
        <f ca="1">IF(INDEX(ORCAMENTO!$AI:$AI,$N464)&lt;&gt;"",1,0)</f>
        <v>0</v>
      </c>
      <c r="P464" s="255">
        <f t="shared" ca="1" si="17"/>
        <v>11</v>
      </c>
      <c r="Q464" s="255" t="str">
        <f ca="1">INDEX(ORCAMENTO!$AI:$AI,$N464)</f>
        <v/>
      </c>
    </row>
    <row r="465" spans="2:17" ht="15" customHeight="1" x14ac:dyDescent="0.25">
      <c r="B465" s="255" t="str">
        <f ca="1">IFERROR(INDEX(_AUX_ANALISE!$A$1:$A$2461,MATCH(ROW()-34,_AUX_ANALISE!$C$1:$C$2461,0)),"")</f>
        <v/>
      </c>
      <c r="C465" s="255" t="str">
        <f ca="1">IF($B465="","",INDEX(ORCAMENTO!$B:$B,$B465))</f>
        <v/>
      </c>
      <c r="D465" s="255" t="str">
        <f ca="1">IF($B465="","",INDEX(ORCAMENTO!$E:$E,$B465))</f>
        <v/>
      </c>
      <c r="E465" s="255" t="str">
        <f ca="1">IF($B465="","",INDEX(ORCAMENTO!$D:$D,$B465))</f>
        <v/>
      </c>
      <c r="F465" s="255" t="str">
        <f ca="1">IF($B465="","",TRIM(IF(OR(INDEX(ORCAMENTO!$G:$G,$B465)&lt;&gt;"",INDEX(ORCAMENTO!$H:$H,$B465)&lt;&gt;""),"Ano 1; ","")&amp;IF(OR(INDEX(ORCAMENTO!$J:$J,$B465)&lt;&gt;"",INDEX(ORCAMENTO!$K:$K,$B465)&lt;&gt;""),"Ano 2; ","")&amp;IF(OR(INDEX(ORCAMENTO!$M:$M,$B465)&lt;&gt;"",INDEX(ORCAMENTO!$N:$N,$B465)&lt;&gt;""),"Ano 3; ","")&amp;IF(OR(INDEX(ORCAMENTO!$P:$P,$B465)&lt;&gt;"",INDEX(ORCAMENTO!$Q:$Q,$B465)&lt;&gt;""),"Ano 4; ","")&amp;IF(OR(INDEX(ORCAMENTO!$S:$S,$B465)&lt;&gt;"",INDEX(ORCAMENTO!$T:$T,$B465)&lt;&gt;""),"Ano 5; ","")&amp;IF(OR(INDEX(ORCAMENTO!$V:$V,$B465)&lt;&gt;"",INDEX(ORCAMENTO!$W:$W,$B465)&lt;&gt;""),"Ano 6; ","")))</f>
        <v/>
      </c>
      <c r="G465" s="311" t="str">
        <f ca="1">IF($B465="","",IF(INDEX(ORCAMENTO!$G:$G,$B465)&lt;&gt;"",INDEX(ORCAMENTO!$G:$G,$B465),IF(INDEX(ORCAMENTO!$J:$J,$B465)&lt;&gt;"",INDEX(ORCAMENTO!$J:$J,$B465),IF(INDEX(ORCAMENTO!$M:$M,$B465)&lt;&gt;"",INDEX(ORCAMENTO!$M:$M,$B465),IF(INDEX(ORCAMENTO!$P:$P,$B465)&lt;&gt;"",INDEX(ORCAMENTO!$P:$P,$B465),IF(INDEX(ORCAMENTO!$S:$S,$B465)&lt;&gt;"",INDEX(ORCAMENTO!$S:$S,$B465),INDEX(ORCAMENTO!$V:$V,$B465)))))))</f>
        <v/>
      </c>
      <c r="H465" s="312" t="str">
        <f ca="1">IF($B465="","",IF(INDEX(ORCAMENTO!$H:$H,$B465)&lt;&gt;"",INDEX(ORCAMENTO!$H:$H,$B465),IF(INDEX(ORCAMENTO!$K:$K,$B465)&lt;&gt;"",INDEX(ORCAMENTO!$K:$K,$B465),IF(INDEX(ORCAMENTO!$N:$N,$B465)&lt;&gt;"",INDEX(ORCAMENTO!$N:$N,$B465),IF(INDEX(ORCAMENTO!$Q:$Q,$B465)&lt;&gt;"",INDEX(ORCAMENTO!$Q:$Q,$B465),IF(INDEX(ORCAMENTO!$T:$T,$B465)&lt;&gt;"",INDEX(ORCAMENTO!$T:$T,$B465),INDEX(ORCAMENTO!$W:$W,$B465)))))))</f>
        <v/>
      </c>
      <c r="I465" s="255" t="str">
        <f ca="1">IF($B465="","",IF(INDEX(ORCAMENTO!$AI:$AI,$B465)&lt;&gt;"",INDEX(ORCAMENTO!$AI:$AI,$B465),IF(INDEX(ORCAMENTO!$AG:$AG,$B465),"Memorial de cálculo ou anexo obrigatório não informado para item acima do limite.",IF(AND(INDEX(ORCAMENTO!$AC:$AC,$B465),NOT(INDEX(ORCAMENTO!$AE:$AE,$B465))),"Informe pelo menos um ano completo com valor unitário e quantidade.","Pendência identificada automaticamente."))))</f>
        <v/>
      </c>
      <c r="N465" s="255">
        <f t="shared" si="16"/>
        <v>466</v>
      </c>
      <c r="O465" s="255">
        <f ca="1">IF(INDEX(ORCAMENTO!$AI:$AI,$N465)&lt;&gt;"",1,0)</f>
        <v>0</v>
      </c>
      <c r="P465" s="255">
        <f t="shared" ca="1" si="17"/>
        <v>11</v>
      </c>
      <c r="Q465" s="255" t="str">
        <f ca="1">INDEX(ORCAMENTO!$AI:$AI,$N465)</f>
        <v/>
      </c>
    </row>
    <row r="466" spans="2:17" ht="15" customHeight="1" x14ac:dyDescent="0.25">
      <c r="B466" s="255" t="str">
        <f ca="1">IFERROR(INDEX(_AUX_ANALISE!$A$1:$A$2461,MATCH(ROW()-34,_AUX_ANALISE!$C$1:$C$2461,0)),"")</f>
        <v/>
      </c>
      <c r="C466" s="255" t="str">
        <f ca="1">IF($B466="","",INDEX(ORCAMENTO!$B:$B,$B466))</f>
        <v/>
      </c>
      <c r="D466" s="255" t="str">
        <f ca="1">IF($B466="","",INDEX(ORCAMENTO!$E:$E,$B466))</f>
        <v/>
      </c>
      <c r="E466" s="255" t="str">
        <f ca="1">IF($B466="","",INDEX(ORCAMENTO!$D:$D,$B466))</f>
        <v/>
      </c>
      <c r="F466" s="255" t="str">
        <f ca="1">IF($B466="","",TRIM(IF(OR(INDEX(ORCAMENTO!$G:$G,$B466)&lt;&gt;"",INDEX(ORCAMENTO!$H:$H,$B466)&lt;&gt;""),"Ano 1; ","")&amp;IF(OR(INDEX(ORCAMENTO!$J:$J,$B466)&lt;&gt;"",INDEX(ORCAMENTO!$K:$K,$B466)&lt;&gt;""),"Ano 2; ","")&amp;IF(OR(INDEX(ORCAMENTO!$M:$M,$B466)&lt;&gt;"",INDEX(ORCAMENTO!$N:$N,$B466)&lt;&gt;""),"Ano 3; ","")&amp;IF(OR(INDEX(ORCAMENTO!$P:$P,$B466)&lt;&gt;"",INDEX(ORCAMENTO!$Q:$Q,$B466)&lt;&gt;""),"Ano 4; ","")&amp;IF(OR(INDEX(ORCAMENTO!$S:$S,$B466)&lt;&gt;"",INDEX(ORCAMENTO!$T:$T,$B466)&lt;&gt;""),"Ano 5; ","")&amp;IF(OR(INDEX(ORCAMENTO!$V:$V,$B466)&lt;&gt;"",INDEX(ORCAMENTO!$W:$W,$B466)&lt;&gt;""),"Ano 6; ","")))</f>
        <v/>
      </c>
      <c r="G466" s="311" t="str">
        <f ca="1">IF($B466="","",IF(INDEX(ORCAMENTO!$G:$G,$B466)&lt;&gt;"",INDEX(ORCAMENTO!$G:$G,$B466),IF(INDEX(ORCAMENTO!$J:$J,$B466)&lt;&gt;"",INDEX(ORCAMENTO!$J:$J,$B466),IF(INDEX(ORCAMENTO!$M:$M,$B466)&lt;&gt;"",INDEX(ORCAMENTO!$M:$M,$B466),IF(INDEX(ORCAMENTO!$P:$P,$B466)&lt;&gt;"",INDEX(ORCAMENTO!$P:$P,$B466),IF(INDEX(ORCAMENTO!$S:$S,$B466)&lt;&gt;"",INDEX(ORCAMENTO!$S:$S,$B466),INDEX(ORCAMENTO!$V:$V,$B466)))))))</f>
        <v/>
      </c>
      <c r="H466" s="312" t="str">
        <f ca="1">IF($B466="","",IF(INDEX(ORCAMENTO!$H:$H,$B466)&lt;&gt;"",INDEX(ORCAMENTO!$H:$H,$B466),IF(INDEX(ORCAMENTO!$K:$K,$B466)&lt;&gt;"",INDEX(ORCAMENTO!$K:$K,$B466),IF(INDEX(ORCAMENTO!$N:$N,$B466)&lt;&gt;"",INDEX(ORCAMENTO!$N:$N,$B466),IF(INDEX(ORCAMENTO!$Q:$Q,$B466)&lt;&gt;"",INDEX(ORCAMENTO!$Q:$Q,$B466),IF(INDEX(ORCAMENTO!$T:$T,$B466)&lt;&gt;"",INDEX(ORCAMENTO!$T:$T,$B466),INDEX(ORCAMENTO!$W:$W,$B466)))))))</f>
        <v/>
      </c>
      <c r="I466" s="255" t="str">
        <f ca="1">IF($B466="","",IF(INDEX(ORCAMENTO!$AI:$AI,$B466)&lt;&gt;"",INDEX(ORCAMENTO!$AI:$AI,$B466),IF(INDEX(ORCAMENTO!$AG:$AG,$B466),"Memorial de cálculo ou anexo obrigatório não informado para item acima do limite.",IF(AND(INDEX(ORCAMENTO!$AC:$AC,$B466),NOT(INDEX(ORCAMENTO!$AE:$AE,$B466))),"Informe pelo menos um ano completo com valor unitário e quantidade.","Pendência identificada automaticamente."))))</f>
        <v/>
      </c>
      <c r="N466" s="255">
        <f t="shared" si="16"/>
        <v>467</v>
      </c>
      <c r="O466" s="255">
        <f ca="1">IF(INDEX(ORCAMENTO!$AI:$AI,$N466)&lt;&gt;"",1,0)</f>
        <v>0</v>
      </c>
      <c r="P466" s="255">
        <f t="shared" ca="1" si="17"/>
        <v>11</v>
      </c>
      <c r="Q466" s="255" t="str">
        <f ca="1">INDEX(ORCAMENTO!$AI:$AI,$N466)</f>
        <v/>
      </c>
    </row>
    <row r="467" spans="2:17" ht="15" customHeight="1" x14ac:dyDescent="0.25">
      <c r="B467" s="255" t="str">
        <f ca="1">IFERROR(INDEX(_AUX_ANALISE!$A$1:$A$2461,MATCH(ROW()-34,_AUX_ANALISE!$C$1:$C$2461,0)),"")</f>
        <v/>
      </c>
      <c r="C467" s="255" t="str">
        <f ca="1">IF($B467="","",INDEX(ORCAMENTO!$B:$B,$B467))</f>
        <v/>
      </c>
      <c r="D467" s="255" t="str">
        <f ca="1">IF($B467="","",INDEX(ORCAMENTO!$E:$E,$B467))</f>
        <v/>
      </c>
      <c r="E467" s="255" t="str">
        <f ca="1">IF($B467="","",INDEX(ORCAMENTO!$D:$D,$B467))</f>
        <v/>
      </c>
      <c r="F467" s="255" t="str">
        <f ca="1">IF($B467="","",TRIM(IF(OR(INDEX(ORCAMENTO!$G:$G,$B467)&lt;&gt;"",INDEX(ORCAMENTO!$H:$H,$B467)&lt;&gt;""),"Ano 1; ","")&amp;IF(OR(INDEX(ORCAMENTO!$J:$J,$B467)&lt;&gt;"",INDEX(ORCAMENTO!$K:$K,$B467)&lt;&gt;""),"Ano 2; ","")&amp;IF(OR(INDEX(ORCAMENTO!$M:$M,$B467)&lt;&gt;"",INDEX(ORCAMENTO!$N:$N,$B467)&lt;&gt;""),"Ano 3; ","")&amp;IF(OR(INDEX(ORCAMENTO!$P:$P,$B467)&lt;&gt;"",INDEX(ORCAMENTO!$Q:$Q,$B467)&lt;&gt;""),"Ano 4; ","")&amp;IF(OR(INDEX(ORCAMENTO!$S:$S,$B467)&lt;&gt;"",INDEX(ORCAMENTO!$T:$T,$B467)&lt;&gt;""),"Ano 5; ","")&amp;IF(OR(INDEX(ORCAMENTO!$V:$V,$B467)&lt;&gt;"",INDEX(ORCAMENTO!$W:$W,$B467)&lt;&gt;""),"Ano 6; ","")))</f>
        <v/>
      </c>
      <c r="G467" s="311" t="str">
        <f ca="1">IF($B467="","",IF(INDEX(ORCAMENTO!$G:$G,$B467)&lt;&gt;"",INDEX(ORCAMENTO!$G:$G,$B467),IF(INDEX(ORCAMENTO!$J:$J,$B467)&lt;&gt;"",INDEX(ORCAMENTO!$J:$J,$B467),IF(INDEX(ORCAMENTO!$M:$M,$B467)&lt;&gt;"",INDEX(ORCAMENTO!$M:$M,$B467),IF(INDEX(ORCAMENTO!$P:$P,$B467)&lt;&gt;"",INDEX(ORCAMENTO!$P:$P,$B467),IF(INDEX(ORCAMENTO!$S:$S,$B467)&lt;&gt;"",INDEX(ORCAMENTO!$S:$S,$B467),INDEX(ORCAMENTO!$V:$V,$B467)))))))</f>
        <v/>
      </c>
      <c r="H467" s="312" t="str">
        <f ca="1">IF($B467="","",IF(INDEX(ORCAMENTO!$H:$H,$B467)&lt;&gt;"",INDEX(ORCAMENTO!$H:$H,$B467),IF(INDEX(ORCAMENTO!$K:$K,$B467)&lt;&gt;"",INDEX(ORCAMENTO!$K:$K,$B467),IF(INDEX(ORCAMENTO!$N:$N,$B467)&lt;&gt;"",INDEX(ORCAMENTO!$N:$N,$B467),IF(INDEX(ORCAMENTO!$Q:$Q,$B467)&lt;&gt;"",INDEX(ORCAMENTO!$Q:$Q,$B467),IF(INDEX(ORCAMENTO!$T:$T,$B467)&lt;&gt;"",INDEX(ORCAMENTO!$T:$T,$B467),INDEX(ORCAMENTO!$W:$W,$B467)))))))</f>
        <v/>
      </c>
      <c r="I467" s="255" t="str">
        <f ca="1">IF($B467="","",IF(INDEX(ORCAMENTO!$AI:$AI,$B467)&lt;&gt;"",INDEX(ORCAMENTO!$AI:$AI,$B467),IF(INDEX(ORCAMENTO!$AG:$AG,$B467),"Memorial de cálculo ou anexo obrigatório não informado para item acima do limite.",IF(AND(INDEX(ORCAMENTO!$AC:$AC,$B467),NOT(INDEX(ORCAMENTO!$AE:$AE,$B467))),"Informe pelo menos um ano completo com valor unitário e quantidade.","Pendência identificada automaticamente."))))</f>
        <v/>
      </c>
      <c r="N467" s="255">
        <f t="shared" si="16"/>
        <v>468</v>
      </c>
      <c r="O467" s="255">
        <f ca="1">IF(INDEX(ORCAMENTO!$AI:$AI,$N467)&lt;&gt;"",1,0)</f>
        <v>0</v>
      </c>
      <c r="P467" s="255">
        <f t="shared" ca="1" si="17"/>
        <v>11</v>
      </c>
      <c r="Q467" s="255" t="str">
        <f ca="1">INDEX(ORCAMENTO!$AI:$AI,$N467)</f>
        <v/>
      </c>
    </row>
    <row r="468" spans="2:17" ht="15" customHeight="1" x14ac:dyDescent="0.25">
      <c r="B468" s="255" t="str">
        <f ca="1">IFERROR(INDEX(_AUX_ANALISE!$A$1:$A$2461,MATCH(ROW()-34,_AUX_ANALISE!$C$1:$C$2461,0)),"")</f>
        <v/>
      </c>
      <c r="C468" s="255" t="str">
        <f ca="1">IF($B468="","",INDEX(ORCAMENTO!$B:$B,$B468))</f>
        <v/>
      </c>
      <c r="D468" s="255" t="str">
        <f ca="1">IF($B468="","",INDEX(ORCAMENTO!$E:$E,$B468))</f>
        <v/>
      </c>
      <c r="E468" s="255" t="str">
        <f ca="1">IF($B468="","",INDEX(ORCAMENTO!$D:$D,$B468))</f>
        <v/>
      </c>
      <c r="F468" s="255" t="str">
        <f ca="1">IF($B468="","",TRIM(IF(OR(INDEX(ORCAMENTO!$G:$G,$B468)&lt;&gt;"",INDEX(ORCAMENTO!$H:$H,$B468)&lt;&gt;""),"Ano 1; ","")&amp;IF(OR(INDEX(ORCAMENTO!$J:$J,$B468)&lt;&gt;"",INDEX(ORCAMENTO!$K:$K,$B468)&lt;&gt;""),"Ano 2; ","")&amp;IF(OR(INDEX(ORCAMENTO!$M:$M,$B468)&lt;&gt;"",INDEX(ORCAMENTO!$N:$N,$B468)&lt;&gt;""),"Ano 3; ","")&amp;IF(OR(INDEX(ORCAMENTO!$P:$P,$B468)&lt;&gt;"",INDEX(ORCAMENTO!$Q:$Q,$B468)&lt;&gt;""),"Ano 4; ","")&amp;IF(OR(INDEX(ORCAMENTO!$S:$S,$B468)&lt;&gt;"",INDEX(ORCAMENTO!$T:$T,$B468)&lt;&gt;""),"Ano 5; ","")&amp;IF(OR(INDEX(ORCAMENTO!$V:$V,$B468)&lt;&gt;"",INDEX(ORCAMENTO!$W:$W,$B468)&lt;&gt;""),"Ano 6; ","")))</f>
        <v/>
      </c>
      <c r="G468" s="311" t="str">
        <f ca="1">IF($B468="","",IF(INDEX(ORCAMENTO!$G:$G,$B468)&lt;&gt;"",INDEX(ORCAMENTO!$G:$G,$B468),IF(INDEX(ORCAMENTO!$J:$J,$B468)&lt;&gt;"",INDEX(ORCAMENTO!$J:$J,$B468),IF(INDEX(ORCAMENTO!$M:$M,$B468)&lt;&gt;"",INDEX(ORCAMENTO!$M:$M,$B468),IF(INDEX(ORCAMENTO!$P:$P,$B468)&lt;&gt;"",INDEX(ORCAMENTO!$P:$P,$B468),IF(INDEX(ORCAMENTO!$S:$S,$B468)&lt;&gt;"",INDEX(ORCAMENTO!$S:$S,$B468),INDEX(ORCAMENTO!$V:$V,$B468)))))))</f>
        <v/>
      </c>
      <c r="H468" s="312" t="str">
        <f ca="1">IF($B468="","",IF(INDEX(ORCAMENTO!$H:$H,$B468)&lt;&gt;"",INDEX(ORCAMENTO!$H:$H,$B468),IF(INDEX(ORCAMENTO!$K:$K,$B468)&lt;&gt;"",INDEX(ORCAMENTO!$K:$K,$B468),IF(INDEX(ORCAMENTO!$N:$N,$B468)&lt;&gt;"",INDEX(ORCAMENTO!$N:$N,$B468),IF(INDEX(ORCAMENTO!$Q:$Q,$B468)&lt;&gt;"",INDEX(ORCAMENTO!$Q:$Q,$B468),IF(INDEX(ORCAMENTO!$T:$T,$B468)&lt;&gt;"",INDEX(ORCAMENTO!$T:$T,$B468),INDEX(ORCAMENTO!$W:$W,$B468)))))))</f>
        <v/>
      </c>
      <c r="I468" s="255" t="str">
        <f ca="1">IF($B468="","",IF(INDEX(ORCAMENTO!$AI:$AI,$B468)&lt;&gt;"",INDEX(ORCAMENTO!$AI:$AI,$B468),IF(INDEX(ORCAMENTO!$AG:$AG,$B468),"Memorial de cálculo ou anexo obrigatório não informado para item acima do limite.",IF(AND(INDEX(ORCAMENTO!$AC:$AC,$B468),NOT(INDEX(ORCAMENTO!$AE:$AE,$B468))),"Informe pelo menos um ano completo com valor unitário e quantidade.","Pendência identificada automaticamente."))))</f>
        <v/>
      </c>
      <c r="N468" s="255">
        <f t="shared" si="16"/>
        <v>469</v>
      </c>
      <c r="O468" s="255">
        <f ca="1">IF(INDEX(ORCAMENTO!$AI:$AI,$N468)&lt;&gt;"",1,0)</f>
        <v>0</v>
      </c>
      <c r="P468" s="255">
        <f t="shared" ca="1" si="17"/>
        <v>11</v>
      </c>
      <c r="Q468" s="255" t="str">
        <f ca="1">INDEX(ORCAMENTO!$AI:$AI,$N468)</f>
        <v/>
      </c>
    </row>
    <row r="469" spans="2:17" ht="15" customHeight="1" x14ac:dyDescent="0.25">
      <c r="B469" s="255" t="str">
        <f ca="1">IFERROR(INDEX(_AUX_ANALISE!$A$1:$A$2461,MATCH(ROW()-34,_AUX_ANALISE!$C$1:$C$2461,0)),"")</f>
        <v/>
      </c>
      <c r="C469" s="255" t="str">
        <f ca="1">IF($B469="","",INDEX(ORCAMENTO!$B:$B,$B469))</f>
        <v/>
      </c>
      <c r="D469" s="255" t="str">
        <f ca="1">IF($B469="","",INDEX(ORCAMENTO!$E:$E,$B469))</f>
        <v/>
      </c>
      <c r="E469" s="255" t="str">
        <f ca="1">IF($B469="","",INDEX(ORCAMENTO!$D:$D,$B469))</f>
        <v/>
      </c>
      <c r="F469" s="255" t="str">
        <f ca="1">IF($B469="","",TRIM(IF(OR(INDEX(ORCAMENTO!$G:$G,$B469)&lt;&gt;"",INDEX(ORCAMENTO!$H:$H,$B469)&lt;&gt;""),"Ano 1; ","")&amp;IF(OR(INDEX(ORCAMENTO!$J:$J,$B469)&lt;&gt;"",INDEX(ORCAMENTO!$K:$K,$B469)&lt;&gt;""),"Ano 2; ","")&amp;IF(OR(INDEX(ORCAMENTO!$M:$M,$B469)&lt;&gt;"",INDEX(ORCAMENTO!$N:$N,$B469)&lt;&gt;""),"Ano 3; ","")&amp;IF(OR(INDEX(ORCAMENTO!$P:$P,$B469)&lt;&gt;"",INDEX(ORCAMENTO!$Q:$Q,$B469)&lt;&gt;""),"Ano 4; ","")&amp;IF(OR(INDEX(ORCAMENTO!$S:$S,$B469)&lt;&gt;"",INDEX(ORCAMENTO!$T:$T,$B469)&lt;&gt;""),"Ano 5; ","")&amp;IF(OR(INDEX(ORCAMENTO!$V:$V,$B469)&lt;&gt;"",INDEX(ORCAMENTO!$W:$W,$B469)&lt;&gt;""),"Ano 6; ","")))</f>
        <v/>
      </c>
      <c r="G469" s="311" t="str">
        <f ca="1">IF($B469="","",IF(INDEX(ORCAMENTO!$G:$G,$B469)&lt;&gt;"",INDEX(ORCAMENTO!$G:$G,$B469),IF(INDEX(ORCAMENTO!$J:$J,$B469)&lt;&gt;"",INDEX(ORCAMENTO!$J:$J,$B469),IF(INDEX(ORCAMENTO!$M:$M,$B469)&lt;&gt;"",INDEX(ORCAMENTO!$M:$M,$B469),IF(INDEX(ORCAMENTO!$P:$P,$B469)&lt;&gt;"",INDEX(ORCAMENTO!$P:$P,$B469),IF(INDEX(ORCAMENTO!$S:$S,$B469)&lt;&gt;"",INDEX(ORCAMENTO!$S:$S,$B469),INDEX(ORCAMENTO!$V:$V,$B469)))))))</f>
        <v/>
      </c>
      <c r="H469" s="312" t="str">
        <f ca="1">IF($B469="","",IF(INDEX(ORCAMENTO!$H:$H,$B469)&lt;&gt;"",INDEX(ORCAMENTO!$H:$H,$B469),IF(INDEX(ORCAMENTO!$K:$K,$B469)&lt;&gt;"",INDEX(ORCAMENTO!$K:$K,$B469),IF(INDEX(ORCAMENTO!$N:$N,$B469)&lt;&gt;"",INDEX(ORCAMENTO!$N:$N,$B469),IF(INDEX(ORCAMENTO!$Q:$Q,$B469)&lt;&gt;"",INDEX(ORCAMENTO!$Q:$Q,$B469),IF(INDEX(ORCAMENTO!$T:$T,$B469)&lt;&gt;"",INDEX(ORCAMENTO!$T:$T,$B469),INDEX(ORCAMENTO!$W:$W,$B469)))))))</f>
        <v/>
      </c>
      <c r="I469" s="255" t="str">
        <f ca="1">IF($B469="","",IF(INDEX(ORCAMENTO!$AI:$AI,$B469)&lt;&gt;"",INDEX(ORCAMENTO!$AI:$AI,$B469),IF(INDEX(ORCAMENTO!$AG:$AG,$B469),"Memorial de cálculo ou anexo obrigatório não informado para item acima do limite.",IF(AND(INDEX(ORCAMENTO!$AC:$AC,$B469),NOT(INDEX(ORCAMENTO!$AE:$AE,$B469))),"Informe pelo menos um ano completo com valor unitário e quantidade.","Pendência identificada automaticamente."))))</f>
        <v/>
      </c>
      <c r="N469" s="255">
        <f t="shared" si="16"/>
        <v>470</v>
      </c>
      <c r="O469" s="255">
        <f ca="1">IF(INDEX(ORCAMENTO!$AI:$AI,$N469)&lt;&gt;"",1,0)</f>
        <v>0</v>
      </c>
      <c r="P469" s="255">
        <f t="shared" ca="1" si="17"/>
        <v>11</v>
      </c>
      <c r="Q469" s="255" t="str">
        <f ca="1">INDEX(ORCAMENTO!$AI:$AI,$N469)</f>
        <v/>
      </c>
    </row>
    <row r="470" spans="2:17" ht="15" customHeight="1" x14ac:dyDescent="0.25">
      <c r="B470" s="255" t="str">
        <f ca="1">IFERROR(INDEX(_AUX_ANALISE!$A$1:$A$2461,MATCH(ROW()-34,_AUX_ANALISE!$C$1:$C$2461,0)),"")</f>
        <v/>
      </c>
      <c r="C470" s="255" t="str">
        <f ca="1">IF($B470="","",INDEX(ORCAMENTO!$B:$B,$B470))</f>
        <v/>
      </c>
      <c r="D470" s="255" t="str">
        <f ca="1">IF($B470="","",INDEX(ORCAMENTO!$E:$E,$B470))</f>
        <v/>
      </c>
      <c r="E470" s="255" t="str">
        <f ca="1">IF($B470="","",INDEX(ORCAMENTO!$D:$D,$B470))</f>
        <v/>
      </c>
      <c r="F470" s="255" t="str">
        <f ca="1">IF($B470="","",TRIM(IF(OR(INDEX(ORCAMENTO!$G:$G,$B470)&lt;&gt;"",INDEX(ORCAMENTO!$H:$H,$B470)&lt;&gt;""),"Ano 1; ","")&amp;IF(OR(INDEX(ORCAMENTO!$J:$J,$B470)&lt;&gt;"",INDEX(ORCAMENTO!$K:$K,$B470)&lt;&gt;""),"Ano 2; ","")&amp;IF(OR(INDEX(ORCAMENTO!$M:$M,$B470)&lt;&gt;"",INDEX(ORCAMENTO!$N:$N,$B470)&lt;&gt;""),"Ano 3; ","")&amp;IF(OR(INDEX(ORCAMENTO!$P:$P,$B470)&lt;&gt;"",INDEX(ORCAMENTO!$Q:$Q,$B470)&lt;&gt;""),"Ano 4; ","")&amp;IF(OR(INDEX(ORCAMENTO!$S:$S,$B470)&lt;&gt;"",INDEX(ORCAMENTO!$T:$T,$B470)&lt;&gt;""),"Ano 5; ","")&amp;IF(OR(INDEX(ORCAMENTO!$V:$V,$B470)&lt;&gt;"",INDEX(ORCAMENTO!$W:$W,$B470)&lt;&gt;""),"Ano 6; ","")))</f>
        <v/>
      </c>
      <c r="G470" s="311" t="str">
        <f ca="1">IF($B470="","",IF(INDEX(ORCAMENTO!$G:$G,$B470)&lt;&gt;"",INDEX(ORCAMENTO!$G:$G,$B470),IF(INDEX(ORCAMENTO!$J:$J,$B470)&lt;&gt;"",INDEX(ORCAMENTO!$J:$J,$B470),IF(INDEX(ORCAMENTO!$M:$M,$B470)&lt;&gt;"",INDEX(ORCAMENTO!$M:$M,$B470),IF(INDEX(ORCAMENTO!$P:$P,$B470)&lt;&gt;"",INDEX(ORCAMENTO!$P:$P,$B470),IF(INDEX(ORCAMENTO!$S:$S,$B470)&lt;&gt;"",INDEX(ORCAMENTO!$S:$S,$B470),INDEX(ORCAMENTO!$V:$V,$B470)))))))</f>
        <v/>
      </c>
      <c r="H470" s="312" t="str">
        <f ca="1">IF($B470="","",IF(INDEX(ORCAMENTO!$H:$H,$B470)&lt;&gt;"",INDEX(ORCAMENTO!$H:$H,$B470),IF(INDEX(ORCAMENTO!$K:$K,$B470)&lt;&gt;"",INDEX(ORCAMENTO!$K:$K,$B470),IF(INDEX(ORCAMENTO!$N:$N,$B470)&lt;&gt;"",INDEX(ORCAMENTO!$N:$N,$B470),IF(INDEX(ORCAMENTO!$Q:$Q,$B470)&lt;&gt;"",INDEX(ORCAMENTO!$Q:$Q,$B470),IF(INDEX(ORCAMENTO!$T:$T,$B470)&lt;&gt;"",INDEX(ORCAMENTO!$T:$T,$B470),INDEX(ORCAMENTO!$W:$W,$B470)))))))</f>
        <v/>
      </c>
      <c r="I470" s="255" t="str">
        <f ca="1">IF($B470="","",IF(INDEX(ORCAMENTO!$AI:$AI,$B470)&lt;&gt;"",INDEX(ORCAMENTO!$AI:$AI,$B470),IF(INDEX(ORCAMENTO!$AG:$AG,$B470),"Memorial de cálculo ou anexo obrigatório não informado para item acima do limite.",IF(AND(INDEX(ORCAMENTO!$AC:$AC,$B470),NOT(INDEX(ORCAMENTO!$AE:$AE,$B470))),"Informe pelo menos um ano completo com valor unitário e quantidade.","Pendência identificada automaticamente."))))</f>
        <v/>
      </c>
      <c r="N470" s="255">
        <f t="shared" si="16"/>
        <v>471</v>
      </c>
      <c r="O470" s="255">
        <f ca="1">IF(INDEX(ORCAMENTO!$AI:$AI,$N470)&lt;&gt;"",1,0)</f>
        <v>0</v>
      </c>
      <c r="P470" s="255">
        <f t="shared" ca="1" si="17"/>
        <v>11</v>
      </c>
      <c r="Q470" s="255" t="str">
        <f ca="1">INDEX(ORCAMENTO!$AI:$AI,$N470)</f>
        <v/>
      </c>
    </row>
    <row r="471" spans="2:17" ht="15" customHeight="1" x14ac:dyDescent="0.25">
      <c r="B471" s="255" t="str">
        <f ca="1">IFERROR(INDEX(_AUX_ANALISE!$A$1:$A$2461,MATCH(ROW()-34,_AUX_ANALISE!$C$1:$C$2461,0)),"")</f>
        <v/>
      </c>
      <c r="C471" s="255" t="str">
        <f ca="1">IF($B471="","",INDEX(ORCAMENTO!$B:$B,$B471))</f>
        <v/>
      </c>
      <c r="D471" s="255" t="str">
        <f ca="1">IF($B471="","",INDEX(ORCAMENTO!$E:$E,$B471))</f>
        <v/>
      </c>
      <c r="E471" s="255" t="str">
        <f ca="1">IF($B471="","",INDEX(ORCAMENTO!$D:$D,$B471))</f>
        <v/>
      </c>
      <c r="F471" s="255" t="str">
        <f ca="1">IF($B471="","",TRIM(IF(OR(INDEX(ORCAMENTO!$G:$G,$B471)&lt;&gt;"",INDEX(ORCAMENTO!$H:$H,$B471)&lt;&gt;""),"Ano 1; ","")&amp;IF(OR(INDEX(ORCAMENTO!$J:$J,$B471)&lt;&gt;"",INDEX(ORCAMENTO!$K:$K,$B471)&lt;&gt;""),"Ano 2; ","")&amp;IF(OR(INDEX(ORCAMENTO!$M:$M,$B471)&lt;&gt;"",INDEX(ORCAMENTO!$N:$N,$B471)&lt;&gt;""),"Ano 3; ","")&amp;IF(OR(INDEX(ORCAMENTO!$P:$P,$B471)&lt;&gt;"",INDEX(ORCAMENTO!$Q:$Q,$B471)&lt;&gt;""),"Ano 4; ","")&amp;IF(OR(INDEX(ORCAMENTO!$S:$S,$B471)&lt;&gt;"",INDEX(ORCAMENTO!$T:$T,$B471)&lt;&gt;""),"Ano 5; ","")&amp;IF(OR(INDEX(ORCAMENTO!$V:$V,$B471)&lt;&gt;"",INDEX(ORCAMENTO!$W:$W,$B471)&lt;&gt;""),"Ano 6; ","")))</f>
        <v/>
      </c>
      <c r="G471" s="311" t="str">
        <f ca="1">IF($B471="","",IF(INDEX(ORCAMENTO!$G:$G,$B471)&lt;&gt;"",INDEX(ORCAMENTO!$G:$G,$B471),IF(INDEX(ORCAMENTO!$J:$J,$B471)&lt;&gt;"",INDEX(ORCAMENTO!$J:$J,$B471),IF(INDEX(ORCAMENTO!$M:$M,$B471)&lt;&gt;"",INDEX(ORCAMENTO!$M:$M,$B471),IF(INDEX(ORCAMENTO!$P:$P,$B471)&lt;&gt;"",INDEX(ORCAMENTO!$P:$P,$B471),IF(INDEX(ORCAMENTO!$S:$S,$B471)&lt;&gt;"",INDEX(ORCAMENTO!$S:$S,$B471),INDEX(ORCAMENTO!$V:$V,$B471)))))))</f>
        <v/>
      </c>
      <c r="H471" s="312" t="str">
        <f ca="1">IF($B471="","",IF(INDEX(ORCAMENTO!$H:$H,$B471)&lt;&gt;"",INDEX(ORCAMENTO!$H:$H,$B471),IF(INDEX(ORCAMENTO!$K:$K,$B471)&lt;&gt;"",INDEX(ORCAMENTO!$K:$K,$B471),IF(INDEX(ORCAMENTO!$N:$N,$B471)&lt;&gt;"",INDEX(ORCAMENTO!$N:$N,$B471),IF(INDEX(ORCAMENTO!$Q:$Q,$B471)&lt;&gt;"",INDEX(ORCAMENTO!$Q:$Q,$B471),IF(INDEX(ORCAMENTO!$T:$T,$B471)&lt;&gt;"",INDEX(ORCAMENTO!$T:$T,$B471),INDEX(ORCAMENTO!$W:$W,$B471)))))))</f>
        <v/>
      </c>
      <c r="I471" s="255" t="str">
        <f ca="1">IF($B471="","",IF(INDEX(ORCAMENTO!$AI:$AI,$B471)&lt;&gt;"",INDEX(ORCAMENTO!$AI:$AI,$B471),IF(INDEX(ORCAMENTO!$AG:$AG,$B471),"Memorial de cálculo ou anexo obrigatório não informado para item acima do limite.",IF(AND(INDEX(ORCAMENTO!$AC:$AC,$B471),NOT(INDEX(ORCAMENTO!$AE:$AE,$B471))),"Informe pelo menos um ano completo com valor unitário e quantidade.","Pendência identificada automaticamente."))))</f>
        <v/>
      </c>
      <c r="N471" s="255">
        <f t="shared" si="16"/>
        <v>472</v>
      </c>
      <c r="O471" s="255">
        <f ca="1">IF(INDEX(ORCAMENTO!$AI:$AI,$N471)&lt;&gt;"",1,0)</f>
        <v>0</v>
      </c>
      <c r="P471" s="255">
        <f t="shared" ca="1" si="17"/>
        <v>11</v>
      </c>
      <c r="Q471" s="255" t="str">
        <f ca="1">INDEX(ORCAMENTO!$AI:$AI,$N471)</f>
        <v/>
      </c>
    </row>
    <row r="472" spans="2:17" ht="15" customHeight="1" x14ac:dyDescent="0.25">
      <c r="B472" s="255" t="str">
        <f ca="1">IFERROR(INDEX(_AUX_ANALISE!$A$1:$A$2461,MATCH(ROW()-34,_AUX_ANALISE!$C$1:$C$2461,0)),"")</f>
        <v/>
      </c>
      <c r="C472" s="255" t="str">
        <f ca="1">IF($B472="","",INDEX(ORCAMENTO!$B:$B,$B472))</f>
        <v/>
      </c>
      <c r="D472" s="255" t="str">
        <f ca="1">IF($B472="","",INDEX(ORCAMENTO!$E:$E,$B472))</f>
        <v/>
      </c>
      <c r="E472" s="255" t="str">
        <f ca="1">IF($B472="","",INDEX(ORCAMENTO!$D:$D,$B472))</f>
        <v/>
      </c>
      <c r="F472" s="255" t="str">
        <f ca="1">IF($B472="","",TRIM(IF(OR(INDEX(ORCAMENTO!$G:$G,$B472)&lt;&gt;"",INDEX(ORCAMENTO!$H:$H,$B472)&lt;&gt;""),"Ano 1; ","")&amp;IF(OR(INDEX(ORCAMENTO!$J:$J,$B472)&lt;&gt;"",INDEX(ORCAMENTO!$K:$K,$B472)&lt;&gt;""),"Ano 2; ","")&amp;IF(OR(INDEX(ORCAMENTO!$M:$M,$B472)&lt;&gt;"",INDEX(ORCAMENTO!$N:$N,$B472)&lt;&gt;""),"Ano 3; ","")&amp;IF(OR(INDEX(ORCAMENTO!$P:$P,$B472)&lt;&gt;"",INDEX(ORCAMENTO!$Q:$Q,$B472)&lt;&gt;""),"Ano 4; ","")&amp;IF(OR(INDEX(ORCAMENTO!$S:$S,$B472)&lt;&gt;"",INDEX(ORCAMENTO!$T:$T,$B472)&lt;&gt;""),"Ano 5; ","")&amp;IF(OR(INDEX(ORCAMENTO!$V:$V,$B472)&lt;&gt;"",INDEX(ORCAMENTO!$W:$W,$B472)&lt;&gt;""),"Ano 6; ","")))</f>
        <v/>
      </c>
      <c r="G472" s="311" t="str">
        <f ca="1">IF($B472="","",IF(INDEX(ORCAMENTO!$G:$G,$B472)&lt;&gt;"",INDEX(ORCAMENTO!$G:$G,$B472),IF(INDEX(ORCAMENTO!$J:$J,$B472)&lt;&gt;"",INDEX(ORCAMENTO!$J:$J,$B472),IF(INDEX(ORCAMENTO!$M:$M,$B472)&lt;&gt;"",INDEX(ORCAMENTO!$M:$M,$B472),IF(INDEX(ORCAMENTO!$P:$P,$B472)&lt;&gt;"",INDEX(ORCAMENTO!$P:$P,$B472),IF(INDEX(ORCAMENTO!$S:$S,$B472)&lt;&gt;"",INDEX(ORCAMENTO!$S:$S,$B472),INDEX(ORCAMENTO!$V:$V,$B472)))))))</f>
        <v/>
      </c>
      <c r="H472" s="312" t="str">
        <f ca="1">IF($B472="","",IF(INDEX(ORCAMENTO!$H:$H,$B472)&lt;&gt;"",INDEX(ORCAMENTO!$H:$H,$B472),IF(INDEX(ORCAMENTO!$K:$K,$B472)&lt;&gt;"",INDEX(ORCAMENTO!$K:$K,$B472),IF(INDEX(ORCAMENTO!$N:$N,$B472)&lt;&gt;"",INDEX(ORCAMENTO!$N:$N,$B472),IF(INDEX(ORCAMENTO!$Q:$Q,$B472)&lt;&gt;"",INDEX(ORCAMENTO!$Q:$Q,$B472),IF(INDEX(ORCAMENTO!$T:$T,$B472)&lt;&gt;"",INDEX(ORCAMENTO!$T:$T,$B472),INDEX(ORCAMENTO!$W:$W,$B472)))))))</f>
        <v/>
      </c>
      <c r="I472" s="255" t="str">
        <f ca="1">IF($B472="","",IF(INDEX(ORCAMENTO!$AI:$AI,$B472)&lt;&gt;"",INDEX(ORCAMENTO!$AI:$AI,$B472),IF(INDEX(ORCAMENTO!$AG:$AG,$B472),"Memorial de cálculo ou anexo obrigatório não informado para item acima do limite.",IF(AND(INDEX(ORCAMENTO!$AC:$AC,$B472),NOT(INDEX(ORCAMENTO!$AE:$AE,$B472))),"Informe pelo menos um ano completo com valor unitário e quantidade.","Pendência identificada automaticamente."))))</f>
        <v/>
      </c>
      <c r="N472" s="255">
        <f t="shared" si="16"/>
        <v>473</v>
      </c>
      <c r="O472" s="255">
        <f ca="1">IF(INDEX(ORCAMENTO!$AI:$AI,$N472)&lt;&gt;"",1,0)</f>
        <v>0</v>
      </c>
      <c r="P472" s="255">
        <f t="shared" ca="1" si="17"/>
        <v>11</v>
      </c>
      <c r="Q472" s="255" t="str">
        <f ca="1">INDEX(ORCAMENTO!$AI:$AI,$N472)</f>
        <v/>
      </c>
    </row>
    <row r="473" spans="2:17" ht="15" customHeight="1" x14ac:dyDescent="0.25">
      <c r="B473" s="255" t="str">
        <f ca="1">IFERROR(INDEX(_AUX_ANALISE!$A$1:$A$2461,MATCH(ROW()-34,_AUX_ANALISE!$C$1:$C$2461,0)),"")</f>
        <v/>
      </c>
      <c r="C473" s="255" t="str">
        <f ca="1">IF($B473="","",INDEX(ORCAMENTO!$B:$B,$B473))</f>
        <v/>
      </c>
      <c r="D473" s="255" t="str">
        <f ca="1">IF($B473="","",INDEX(ORCAMENTO!$E:$E,$B473))</f>
        <v/>
      </c>
      <c r="E473" s="255" t="str">
        <f ca="1">IF($B473="","",INDEX(ORCAMENTO!$D:$D,$B473))</f>
        <v/>
      </c>
      <c r="F473" s="255" t="str">
        <f ca="1">IF($B473="","",TRIM(IF(OR(INDEX(ORCAMENTO!$G:$G,$B473)&lt;&gt;"",INDEX(ORCAMENTO!$H:$H,$B473)&lt;&gt;""),"Ano 1; ","")&amp;IF(OR(INDEX(ORCAMENTO!$J:$J,$B473)&lt;&gt;"",INDEX(ORCAMENTO!$K:$K,$B473)&lt;&gt;""),"Ano 2; ","")&amp;IF(OR(INDEX(ORCAMENTO!$M:$M,$B473)&lt;&gt;"",INDEX(ORCAMENTO!$N:$N,$B473)&lt;&gt;""),"Ano 3; ","")&amp;IF(OR(INDEX(ORCAMENTO!$P:$P,$B473)&lt;&gt;"",INDEX(ORCAMENTO!$Q:$Q,$B473)&lt;&gt;""),"Ano 4; ","")&amp;IF(OR(INDEX(ORCAMENTO!$S:$S,$B473)&lt;&gt;"",INDEX(ORCAMENTO!$T:$T,$B473)&lt;&gt;""),"Ano 5; ","")&amp;IF(OR(INDEX(ORCAMENTO!$V:$V,$B473)&lt;&gt;"",INDEX(ORCAMENTO!$W:$W,$B473)&lt;&gt;""),"Ano 6; ","")))</f>
        <v/>
      </c>
      <c r="G473" s="311" t="str">
        <f ca="1">IF($B473="","",IF(INDEX(ORCAMENTO!$G:$G,$B473)&lt;&gt;"",INDEX(ORCAMENTO!$G:$G,$B473),IF(INDEX(ORCAMENTO!$J:$J,$B473)&lt;&gt;"",INDEX(ORCAMENTO!$J:$J,$B473),IF(INDEX(ORCAMENTO!$M:$M,$B473)&lt;&gt;"",INDEX(ORCAMENTO!$M:$M,$B473),IF(INDEX(ORCAMENTO!$P:$P,$B473)&lt;&gt;"",INDEX(ORCAMENTO!$P:$P,$B473),IF(INDEX(ORCAMENTO!$S:$S,$B473)&lt;&gt;"",INDEX(ORCAMENTO!$S:$S,$B473),INDEX(ORCAMENTO!$V:$V,$B473)))))))</f>
        <v/>
      </c>
      <c r="H473" s="312" t="str">
        <f ca="1">IF($B473="","",IF(INDEX(ORCAMENTO!$H:$H,$B473)&lt;&gt;"",INDEX(ORCAMENTO!$H:$H,$B473),IF(INDEX(ORCAMENTO!$K:$K,$B473)&lt;&gt;"",INDEX(ORCAMENTO!$K:$K,$B473),IF(INDEX(ORCAMENTO!$N:$N,$B473)&lt;&gt;"",INDEX(ORCAMENTO!$N:$N,$B473),IF(INDEX(ORCAMENTO!$Q:$Q,$B473)&lt;&gt;"",INDEX(ORCAMENTO!$Q:$Q,$B473),IF(INDEX(ORCAMENTO!$T:$T,$B473)&lt;&gt;"",INDEX(ORCAMENTO!$T:$T,$B473),INDEX(ORCAMENTO!$W:$W,$B473)))))))</f>
        <v/>
      </c>
      <c r="I473" s="255" t="str">
        <f ca="1">IF($B473="","",IF(INDEX(ORCAMENTO!$AI:$AI,$B473)&lt;&gt;"",INDEX(ORCAMENTO!$AI:$AI,$B473),IF(INDEX(ORCAMENTO!$AG:$AG,$B473),"Memorial de cálculo ou anexo obrigatório não informado para item acima do limite.",IF(AND(INDEX(ORCAMENTO!$AC:$AC,$B473),NOT(INDEX(ORCAMENTO!$AE:$AE,$B473))),"Informe pelo menos um ano completo com valor unitário e quantidade.","Pendência identificada automaticamente."))))</f>
        <v/>
      </c>
      <c r="N473" s="255">
        <f t="shared" si="16"/>
        <v>474</v>
      </c>
      <c r="O473" s="255">
        <f ca="1">IF(INDEX(ORCAMENTO!$AI:$AI,$N473)&lt;&gt;"",1,0)</f>
        <v>0</v>
      </c>
      <c r="P473" s="255">
        <f t="shared" ca="1" si="17"/>
        <v>11</v>
      </c>
      <c r="Q473" s="255" t="str">
        <f ca="1">INDEX(ORCAMENTO!$AI:$AI,$N473)</f>
        <v/>
      </c>
    </row>
    <row r="474" spans="2:17" ht="15" customHeight="1" x14ac:dyDescent="0.25">
      <c r="B474" s="255" t="str">
        <f ca="1">IFERROR(INDEX(_AUX_ANALISE!$A$1:$A$2461,MATCH(ROW()-34,_AUX_ANALISE!$C$1:$C$2461,0)),"")</f>
        <v/>
      </c>
      <c r="C474" s="255" t="str">
        <f ca="1">IF($B474="","",INDEX(ORCAMENTO!$B:$B,$B474))</f>
        <v/>
      </c>
      <c r="D474" s="255" t="str">
        <f ca="1">IF($B474="","",INDEX(ORCAMENTO!$E:$E,$B474))</f>
        <v/>
      </c>
      <c r="E474" s="255" t="str">
        <f ca="1">IF($B474="","",INDEX(ORCAMENTO!$D:$D,$B474))</f>
        <v/>
      </c>
      <c r="F474" s="255" t="str">
        <f ca="1">IF($B474="","",TRIM(IF(OR(INDEX(ORCAMENTO!$G:$G,$B474)&lt;&gt;"",INDEX(ORCAMENTO!$H:$H,$B474)&lt;&gt;""),"Ano 1; ","")&amp;IF(OR(INDEX(ORCAMENTO!$J:$J,$B474)&lt;&gt;"",INDEX(ORCAMENTO!$K:$K,$B474)&lt;&gt;""),"Ano 2; ","")&amp;IF(OR(INDEX(ORCAMENTO!$M:$M,$B474)&lt;&gt;"",INDEX(ORCAMENTO!$N:$N,$B474)&lt;&gt;""),"Ano 3; ","")&amp;IF(OR(INDEX(ORCAMENTO!$P:$P,$B474)&lt;&gt;"",INDEX(ORCAMENTO!$Q:$Q,$B474)&lt;&gt;""),"Ano 4; ","")&amp;IF(OR(INDEX(ORCAMENTO!$S:$S,$B474)&lt;&gt;"",INDEX(ORCAMENTO!$T:$T,$B474)&lt;&gt;""),"Ano 5; ","")&amp;IF(OR(INDEX(ORCAMENTO!$V:$V,$B474)&lt;&gt;"",INDEX(ORCAMENTO!$W:$W,$B474)&lt;&gt;""),"Ano 6; ","")))</f>
        <v/>
      </c>
      <c r="G474" s="311" t="str">
        <f ca="1">IF($B474="","",IF(INDEX(ORCAMENTO!$G:$G,$B474)&lt;&gt;"",INDEX(ORCAMENTO!$G:$G,$B474),IF(INDEX(ORCAMENTO!$J:$J,$B474)&lt;&gt;"",INDEX(ORCAMENTO!$J:$J,$B474),IF(INDEX(ORCAMENTO!$M:$M,$B474)&lt;&gt;"",INDEX(ORCAMENTO!$M:$M,$B474),IF(INDEX(ORCAMENTO!$P:$P,$B474)&lt;&gt;"",INDEX(ORCAMENTO!$P:$P,$B474),IF(INDEX(ORCAMENTO!$S:$S,$B474)&lt;&gt;"",INDEX(ORCAMENTO!$S:$S,$B474),INDEX(ORCAMENTO!$V:$V,$B474)))))))</f>
        <v/>
      </c>
      <c r="H474" s="312" t="str">
        <f ca="1">IF($B474="","",IF(INDEX(ORCAMENTO!$H:$H,$B474)&lt;&gt;"",INDEX(ORCAMENTO!$H:$H,$B474),IF(INDEX(ORCAMENTO!$K:$K,$B474)&lt;&gt;"",INDEX(ORCAMENTO!$K:$K,$B474),IF(INDEX(ORCAMENTO!$N:$N,$B474)&lt;&gt;"",INDEX(ORCAMENTO!$N:$N,$B474),IF(INDEX(ORCAMENTO!$Q:$Q,$B474)&lt;&gt;"",INDEX(ORCAMENTO!$Q:$Q,$B474),IF(INDEX(ORCAMENTO!$T:$T,$B474)&lt;&gt;"",INDEX(ORCAMENTO!$T:$T,$B474),INDEX(ORCAMENTO!$W:$W,$B474)))))))</f>
        <v/>
      </c>
      <c r="I474" s="255" t="str">
        <f ca="1">IF($B474="","",IF(INDEX(ORCAMENTO!$AI:$AI,$B474)&lt;&gt;"",INDEX(ORCAMENTO!$AI:$AI,$B474),IF(INDEX(ORCAMENTO!$AG:$AG,$B474),"Memorial de cálculo ou anexo obrigatório não informado para item acima do limite.",IF(AND(INDEX(ORCAMENTO!$AC:$AC,$B474),NOT(INDEX(ORCAMENTO!$AE:$AE,$B474))),"Informe pelo menos um ano completo com valor unitário e quantidade.","Pendência identificada automaticamente."))))</f>
        <v/>
      </c>
      <c r="N474" s="255">
        <f t="shared" si="16"/>
        <v>475</v>
      </c>
      <c r="O474" s="255">
        <f ca="1">IF(INDEX(ORCAMENTO!$AI:$AI,$N474)&lt;&gt;"",1,0)</f>
        <v>0</v>
      </c>
      <c r="P474" s="255">
        <f t="shared" ca="1" si="17"/>
        <v>11</v>
      </c>
      <c r="Q474" s="255" t="str">
        <f ca="1">INDEX(ORCAMENTO!$AI:$AI,$N474)</f>
        <v/>
      </c>
    </row>
    <row r="475" spans="2:17" ht="15" customHeight="1" x14ac:dyDescent="0.25">
      <c r="B475" s="255" t="str">
        <f ca="1">IFERROR(INDEX(_AUX_ANALISE!$A$1:$A$2461,MATCH(ROW()-34,_AUX_ANALISE!$C$1:$C$2461,0)),"")</f>
        <v/>
      </c>
      <c r="C475" s="255" t="str">
        <f ca="1">IF($B475="","",INDEX(ORCAMENTO!$B:$B,$B475))</f>
        <v/>
      </c>
      <c r="D475" s="255" t="str">
        <f ca="1">IF($B475="","",INDEX(ORCAMENTO!$E:$E,$B475))</f>
        <v/>
      </c>
      <c r="E475" s="255" t="str">
        <f ca="1">IF($B475="","",INDEX(ORCAMENTO!$D:$D,$B475))</f>
        <v/>
      </c>
      <c r="F475" s="255" t="str">
        <f ca="1">IF($B475="","",TRIM(IF(OR(INDEX(ORCAMENTO!$G:$G,$B475)&lt;&gt;"",INDEX(ORCAMENTO!$H:$H,$B475)&lt;&gt;""),"Ano 1; ","")&amp;IF(OR(INDEX(ORCAMENTO!$J:$J,$B475)&lt;&gt;"",INDEX(ORCAMENTO!$K:$K,$B475)&lt;&gt;""),"Ano 2; ","")&amp;IF(OR(INDEX(ORCAMENTO!$M:$M,$B475)&lt;&gt;"",INDEX(ORCAMENTO!$N:$N,$B475)&lt;&gt;""),"Ano 3; ","")&amp;IF(OR(INDEX(ORCAMENTO!$P:$P,$B475)&lt;&gt;"",INDEX(ORCAMENTO!$Q:$Q,$B475)&lt;&gt;""),"Ano 4; ","")&amp;IF(OR(INDEX(ORCAMENTO!$S:$S,$B475)&lt;&gt;"",INDEX(ORCAMENTO!$T:$T,$B475)&lt;&gt;""),"Ano 5; ","")&amp;IF(OR(INDEX(ORCAMENTO!$V:$V,$B475)&lt;&gt;"",INDEX(ORCAMENTO!$W:$W,$B475)&lt;&gt;""),"Ano 6; ","")))</f>
        <v/>
      </c>
      <c r="G475" s="311" t="str">
        <f ca="1">IF($B475="","",IF(INDEX(ORCAMENTO!$G:$G,$B475)&lt;&gt;"",INDEX(ORCAMENTO!$G:$G,$B475),IF(INDEX(ORCAMENTO!$J:$J,$B475)&lt;&gt;"",INDEX(ORCAMENTO!$J:$J,$B475),IF(INDEX(ORCAMENTO!$M:$M,$B475)&lt;&gt;"",INDEX(ORCAMENTO!$M:$M,$B475),IF(INDEX(ORCAMENTO!$P:$P,$B475)&lt;&gt;"",INDEX(ORCAMENTO!$P:$P,$B475),IF(INDEX(ORCAMENTO!$S:$S,$B475)&lt;&gt;"",INDEX(ORCAMENTO!$S:$S,$B475),INDEX(ORCAMENTO!$V:$V,$B475)))))))</f>
        <v/>
      </c>
      <c r="H475" s="312" t="str">
        <f ca="1">IF($B475="","",IF(INDEX(ORCAMENTO!$H:$H,$B475)&lt;&gt;"",INDEX(ORCAMENTO!$H:$H,$B475),IF(INDEX(ORCAMENTO!$K:$K,$B475)&lt;&gt;"",INDEX(ORCAMENTO!$K:$K,$B475),IF(INDEX(ORCAMENTO!$N:$N,$B475)&lt;&gt;"",INDEX(ORCAMENTO!$N:$N,$B475),IF(INDEX(ORCAMENTO!$Q:$Q,$B475)&lt;&gt;"",INDEX(ORCAMENTO!$Q:$Q,$B475),IF(INDEX(ORCAMENTO!$T:$T,$B475)&lt;&gt;"",INDEX(ORCAMENTO!$T:$T,$B475),INDEX(ORCAMENTO!$W:$W,$B475)))))))</f>
        <v/>
      </c>
      <c r="I475" s="255" t="str">
        <f ca="1">IF($B475="","",IF(INDEX(ORCAMENTO!$AI:$AI,$B475)&lt;&gt;"",INDEX(ORCAMENTO!$AI:$AI,$B475),IF(INDEX(ORCAMENTO!$AG:$AG,$B475),"Memorial de cálculo ou anexo obrigatório não informado para item acima do limite.",IF(AND(INDEX(ORCAMENTO!$AC:$AC,$B475),NOT(INDEX(ORCAMENTO!$AE:$AE,$B475))),"Informe pelo menos um ano completo com valor unitário e quantidade.","Pendência identificada automaticamente."))))</f>
        <v/>
      </c>
      <c r="N475" s="255">
        <f t="shared" si="16"/>
        <v>476</v>
      </c>
      <c r="O475" s="255">
        <f ca="1">IF(INDEX(ORCAMENTO!$AI:$AI,$N475)&lt;&gt;"",1,0)</f>
        <v>0</v>
      </c>
      <c r="P475" s="255">
        <f t="shared" ca="1" si="17"/>
        <v>11</v>
      </c>
      <c r="Q475" s="255" t="str">
        <f ca="1">INDEX(ORCAMENTO!$AI:$AI,$N475)</f>
        <v/>
      </c>
    </row>
    <row r="476" spans="2:17" ht="15" customHeight="1" x14ac:dyDescent="0.25">
      <c r="B476" s="255" t="str">
        <f ca="1">IFERROR(INDEX(_AUX_ANALISE!$A$1:$A$2461,MATCH(ROW()-34,_AUX_ANALISE!$C$1:$C$2461,0)),"")</f>
        <v/>
      </c>
      <c r="C476" s="255" t="str">
        <f ca="1">IF($B476="","",INDEX(ORCAMENTO!$B:$B,$B476))</f>
        <v/>
      </c>
      <c r="D476" s="255" t="str">
        <f ca="1">IF($B476="","",INDEX(ORCAMENTO!$E:$E,$B476))</f>
        <v/>
      </c>
      <c r="E476" s="255" t="str">
        <f ca="1">IF($B476="","",INDEX(ORCAMENTO!$D:$D,$B476))</f>
        <v/>
      </c>
      <c r="F476" s="255" t="str">
        <f ca="1">IF($B476="","",TRIM(IF(OR(INDEX(ORCAMENTO!$G:$G,$B476)&lt;&gt;"",INDEX(ORCAMENTO!$H:$H,$B476)&lt;&gt;""),"Ano 1; ","")&amp;IF(OR(INDEX(ORCAMENTO!$J:$J,$B476)&lt;&gt;"",INDEX(ORCAMENTO!$K:$K,$B476)&lt;&gt;""),"Ano 2; ","")&amp;IF(OR(INDEX(ORCAMENTO!$M:$M,$B476)&lt;&gt;"",INDEX(ORCAMENTO!$N:$N,$B476)&lt;&gt;""),"Ano 3; ","")&amp;IF(OR(INDEX(ORCAMENTO!$P:$P,$B476)&lt;&gt;"",INDEX(ORCAMENTO!$Q:$Q,$B476)&lt;&gt;""),"Ano 4; ","")&amp;IF(OR(INDEX(ORCAMENTO!$S:$S,$B476)&lt;&gt;"",INDEX(ORCAMENTO!$T:$T,$B476)&lt;&gt;""),"Ano 5; ","")&amp;IF(OR(INDEX(ORCAMENTO!$V:$V,$B476)&lt;&gt;"",INDEX(ORCAMENTO!$W:$W,$B476)&lt;&gt;""),"Ano 6; ","")))</f>
        <v/>
      </c>
      <c r="G476" s="311" t="str">
        <f ca="1">IF($B476="","",IF(INDEX(ORCAMENTO!$G:$G,$B476)&lt;&gt;"",INDEX(ORCAMENTO!$G:$G,$B476),IF(INDEX(ORCAMENTO!$J:$J,$B476)&lt;&gt;"",INDEX(ORCAMENTO!$J:$J,$B476),IF(INDEX(ORCAMENTO!$M:$M,$B476)&lt;&gt;"",INDEX(ORCAMENTO!$M:$M,$B476),IF(INDEX(ORCAMENTO!$P:$P,$B476)&lt;&gt;"",INDEX(ORCAMENTO!$P:$P,$B476),IF(INDEX(ORCAMENTO!$S:$S,$B476)&lt;&gt;"",INDEX(ORCAMENTO!$S:$S,$B476),INDEX(ORCAMENTO!$V:$V,$B476)))))))</f>
        <v/>
      </c>
      <c r="H476" s="312" t="str">
        <f ca="1">IF($B476="","",IF(INDEX(ORCAMENTO!$H:$H,$B476)&lt;&gt;"",INDEX(ORCAMENTO!$H:$H,$B476),IF(INDEX(ORCAMENTO!$K:$K,$B476)&lt;&gt;"",INDEX(ORCAMENTO!$K:$K,$B476),IF(INDEX(ORCAMENTO!$N:$N,$B476)&lt;&gt;"",INDEX(ORCAMENTO!$N:$N,$B476),IF(INDEX(ORCAMENTO!$Q:$Q,$B476)&lt;&gt;"",INDEX(ORCAMENTO!$Q:$Q,$B476),IF(INDEX(ORCAMENTO!$T:$T,$B476)&lt;&gt;"",INDEX(ORCAMENTO!$T:$T,$B476),INDEX(ORCAMENTO!$W:$W,$B476)))))))</f>
        <v/>
      </c>
      <c r="I476" s="255" t="str">
        <f ca="1">IF($B476="","",IF(INDEX(ORCAMENTO!$AI:$AI,$B476)&lt;&gt;"",INDEX(ORCAMENTO!$AI:$AI,$B476),IF(INDEX(ORCAMENTO!$AG:$AG,$B476),"Memorial de cálculo ou anexo obrigatório não informado para item acima do limite.",IF(AND(INDEX(ORCAMENTO!$AC:$AC,$B476),NOT(INDEX(ORCAMENTO!$AE:$AE,$B476))),"Informe pelo menos um ano completo com valor unitário e quantidade.","Pendência identificada automaticamente."))))</f>
        <v/>
      </c>
      <c r="N476" s="255">
        <f t="shared" si="16"/>
        <v>477</v>
      </c>
      <c r="O476" s="255">
        <f ca="1">IF(INDEX(ORCAMENTO!$AI:$AI,$N476)&lt;&gt;"",1,0)</f>
        <v>0</v>
      </c>
      <c r="P476" s="255">
        <f t="shared" ca="1" si="17"/>
        <v>11</v>
      </c>
      <c r="Q476" s="255" t="str">
        <f ca="1">INDEX(ORCAMENTO!$AI:$AI,$N476)</f>
        <v/>
      </c>
    </row>
    <row r="477" spans="2:17" ht="15" customHeight="1" x14ac:dyDescent="0.25">
      <c r="B477" s="255" t="str">
        <f ca="1">IFERROR(INDEX(_AUX_ANALISE!$A$1:$A$2461,MATCH(ROW()-34,_AUX_ANALISE!$C$1:$C$2461,0)),"")</f>
        <v/>
      </c>
      <c r="C477" s="255" t="str">
        <f ca="1">IF($B477="","",INDEX(ORCAMENTO!$B:$B,$B477))</f>
        <v/>
      </c>
      <c r="D477" s="255" t="str">
        <f ca="1">IF($B477="","",INDEX(ORCAMENTO!$E:$E,$B477))</f>
        <v/>
      </c>
      <c r="E477" s="255" t="str">
        <f ca="1">IF($B477="","",INDEX(ORCAMENTO!$D:$D,$B477))</f>
        <v/>
      </c>
      <c r="F477" s="255" t="str">
        <f ca="1">IF($B477="","",TRIM(IF(OR(INDEX(ORCAMENTO!$G:$G,$B477)&lt;&gt;"",INDEX(ORCAMENTO!$H:$H,$B477)&lt;&gt;""),"Ano 1; ","")&amp;IF(OR(INDEX(ORCAMENTO!$J:$J,$B477)&lt;&gt;"",INDEX(ORCAMENTO!$K:$K,$B477)&lt;&gt;""),"Ano 2; ","")&amp;IF(OR(INDEX(ORCAMENTO!$M:$M,$B477)&lt;&gt;"",INDEX(ORCAMENTO!$N:$N,$B477)&lt;&gt;""),"Ano 3; ","")&amp;IF(OR(INDEX(ORCAMENTO!$P:$P,$B477)&lt;&gt;"",INDEX(ORCAMENTO!$Q:$Q,$B477)&lt;&gt;""),"Ano 4; ","")&amp;IF(OR(INDEX(ORCAMENTO!$S:$S,$B477)&lt;&gt;"",INDEX(ORCAMENTO!$T:$T,$B477)&lt;&gt;""),"Ano 5; ","")&amp;IF(OR(INDEX(ORCAMENTO!$V:$V,$B477)&lt;&gt;"",INDEX(ORCAMENTO!$W:$W,$B477)&lt;&gt;""),"Ano 6; ","")))</f>
        <v/>
      </c>
      <c r="G477" s="311" t="str">
        <f ca="1">IF($B477="","",IF(INDEX(ORCAMENTO!$G:$G,$B477)&lt;&gt;"",INDEX(ORCAMENTO!$G:$G,$B477),IF(INDEX(ORCAMENTO!$J:$J,$B477)&lt;&gt;"",INDEX(ORCAMENTO!$J:$J,$B477),IF(INDEX(ORCAMENTO!$M:$M,$B477)&lt;&gt;"",INDEX(ORCAMENTO!$M:$M,$B477),IF(INDEX(ORCAMENTO!$P:$P,$B477)&lt;&gt;"",INDEX(ORCAMENTO!$P:$P,$B477),IF(INDEX(ORCAMENTO!$S:$S,$B477)&lt;&gt;"",INDEX(ORCAMENTO!$S:$S,$B477),INDEX(ORCAMENTO!$V:$V,$B477)))))))</f>
        <v/>
      </c>
      <c r="H477" s="312" t="str">
        <f ca="1">IF($B477="","",IF(INDEX(ORCAMENTO!$H:$H,$B477)&lt;&gt;"",INDEX(ORCAMENTO!$H:$H,$B477),IF(INDEX(ORCAMENTO!$K:$K,$B477)&lt;&gt;"",INDEX(ORCAMENTO!$K:$K,$B477),IF(INDEX(ORCAMENTO!$N:$N,$B477)&lt;&gt;"",INDEX(ORCAMENTO!$N:$N,$B477),IF(INDEX(ORCAMENTO!$Q:$Q,$B477)&lt;&gt;"",INDEX(ORCAMENTO!$Q:$Q,$B477),IF(INDEX(ORCAMENTO!$T:$T,$B477)&lt;&gt;"",INDEX(ORCAMENTO!$T:$T,$B477),INDEX(ORCAMENTO!$W:$W,$B477)))))))</f>
        <v/>
      </c>
      <c r="I477" s="255" t="str">
        <f ca="1">IF($B477="","",IF(INDEX(ORCAMENTO!$AI:$AI,$B477)&lt;&gt;"",INDEX(ORCAMENTO!$AI:$AI,$B477),IF(INDEX(ORCAMENTO!$AG:$AG,$B477),"Memorial de cálculo ou anexo obrigatório não informado para item acima do limite.",IF(AND(INDEX(ORCAMENTO!$AC:$AC,$B477),NOT(INDEX(ORCAMENTO!$AE:$AE,$B477))),"Informe pelo menos um ano completo com valor unitário e quantidade.","Pendência identificada automaticamente."))))</f>
        <v/>
      </c>
      <c r="N477" s="255">
        <f t="shared" si="16"/>
        <v>478</v>
      </c>
      <c r="O477" s="255">
        <f ca="1">IF(INDEX(ORCAMENTO!$AI:$AI,$N477)&lt;&gt;"",1,0)</f>
        <v>0</v>
      </c>
      <c r="P477" s="255">
        <f t="shared" ca="1" si="17"/>
        <v>11</v>
      </c>
      <c r="Q477" s="255" t="str">
        <f ca="1">INDEX(ORCAMENTO!$AI:$AI,$N477)</f>
        <v/>
      </c>
    </row>
    <row r="478" spans="2:17" ht="15" customHeight="1" x14ac:dyDescent="0.25">
      <c r="B478" s="255" t="str">
        <f ca="1">IFERROR(INDEX(_AUX_ANALISE!$A$1:$A$2461,MATCH(ROW()-34,_AUX_ANALISE!$C$1:$C$2461,0)),"")</f>
        <v/>
      </c>
      <c r="C478" s="255" t="str">
        <f ca="1">IF($B478="","",INDEX(ORCAMENTO!$B:$B,$B478))</f>
        <v/>
      </c>
      <c r="D478" s="255" t="str">
        <f ca="1">IF($B478="","",INDEX(ORCAMENTO!$E:$E,$B478))</f>
        <v/>
      </c>
      <c r="E478" s="255" t="str">
        <f ca="1">IF($B478="","",INDEX(ORCAMENTO!$D:$D,$B478))</f>
        <v/>
      </c>
      <c r="F478" s="255" t="str">
        <f ca="1">IF($B478="","",TRIM(IF(OR(INDEX(ORCAMENTO!$G:$G,$B478)&lt;&gt;"",INDEX(ORCAMENTO!$H:$H,$B478)&lt;&gt;""),"Ano 1; ","")&amp;IF(OR(INDEX(ORCAMENTO!$J:$J,$B478)&lt;&gt;"",INDEX(ORCAMENTO!$K:$K,$B478)&lt;&gt;""),"Ano 2; ","")&amp;IF(OR(INDEX(ORCAMENTO!$M:$M,$B478)&lt;&gt;"",INDEX(ORCAMENTO!$N:$N,$B478)&lt;&gt;""),"Ano 3; ","")&amp;IF(OR(INDEX(ORCAMENTO!$P:$P,$B478)&lt;&gt;"",INDEX(ORCAMENTO!$Q:$Q,$B478)&lt;&gt;""),"Ano 4; ","")&amp;IF(OR(INDEX(ORCAMENTO!$S:$S,$B478)&lt;&gt;"",INDEX(ORCAMENTO!$T:$T,$B478)&lt;&gt;""),"Ano 5; ","")&amp;IF(OR(INDEX(ORCAMENTO!$V:$V,$B478)&lt;&gt;"",INDEX(ORCAMENTO!$W:$W,$B478)&lt;&gt;""),"Ano 6; ","")))</f>
        <v/>
      </c>
      <c r="G478" s="311" t="str">
        <f ca="1">IF($B478="","",IF(INDEX(ORCAMENTO!$G:$G,$B478)&lt;&gt;"",INDEX(ORCAMENTO!$G:$G,$B478),IF(INDEX(ORCAMENTO!$J:$J,$B478)&lt;&gt;"",INDEX(ORCAMENTO!$J:$J,$B478),IF(INDEX(ORCAMENTO!$M:$M,$B478)&lt;&gt;"",INDEX(ORCAMENTO!$M:$M,$B478),IF(INDEX(ORCAMENTO!$P:$P,$B478)&lt;&gt;"",INDEX(ORCAMENTO!$P:$P,$B478),IF(INDEX(ORCAMENTO!$S:$S,$B478)&lt;&gt;"",INDEX(ORCAMENTO!$S:$S,$B478),INDEX(ORCAMENTO!$V:$V,$B478)))))))</f>
        <v/>
      </c>
      <c r="H478" s="312" t="str">
        <f ca="1">IF($B478="","",IF(INDEX(ORCAMENTO!$H:$H,$B478)&lt;&gt;"",INDEX(ORCAMENTO!$H:$H,$B478),IF(INDEX(ORCAMENTO!$K:$K,$B478)&lt;&gt;"",INDEX(ORCAMENTO!$K:$K,$B478),IF(INDEX(ORCAMENTO!$N:$N,$B478)&lt;&gt;"",INDEX(ORCAMENTO!$N:$N,$B478),IF(INDEX(ORCAMENTO!$Q:$Q,$B478)&lt;&gt;"",INDEX(ORCAMENTO!$Q:$Q,$B478),IF(INDEX(ORCAMENTO!$T:$T,$B478)&lt;&gt;"",INDEX(ORCAMENTO!$T:$T,$B478),INDEX(ORCAMENTO!$W:$W,$B478)))))))</f>
        <v/>
      </c>
      <c r="I478" s="255" t="str">
        <f ca="1">IF($B478="","",IF(INDEX(ORCAMENTO!$AI:$AI,$B478)&lt;&gt;"",INDEX(ORCAMENTO!$AI:$AI,$B478),IF(INDEX(ORCAMENTO!$AG:$AG,$B478),"Memorial de cálculo ou anexo obrigatório não informado para item acima do limite.",IF(AND(INDEX(ORCAMENTO!$AC:$AC,$B478),NOT(INDEX(ORCAMENTO!$AE:$AE,$B478))),"Informe pelo menos um ano completo com valor unitário e quantidade.","Pendência identificada automaticamente."))))</f>
        <v/>
      </c>
      <c r="N478" s="255">
        <f t="shared" si="16"/>
        <v>479</v>
      </c>
      <c r="O478" s="255">
        <f ca="1">IF(INDEX(ORCAMENTO!$AI:$AI,$N478)&lt;&gt;"",1,0)</f>
        <v>0</v>
      </c>
      <c r="P478" s="255">
        <f t="shared" ca="1" si="17"/>
        <v>11</v>
      </c>
      <c r="Q478" s="255" t="str">
        <f ca="1">INDEX(ORCAMENTO!$AI:$AI,$N478)</f>
        <v/>
      </c>
    </row>
    <row r="479" spans="2:17" ht="15" customHeight="1" x14ac:dyDescent="0.25">
      <c r="B479" s="255" t="str">
        <f ca="1">IFERROR(INDEX(_AUX_ANALISE!$A$1:$A$2461,MATCH(ROW()-34,_AUX_ANALISE!$C$1:$C$2461,0)),"")</f>
        <v/>
      </c>
      <c r="C479" s="255" t="str">
        <f ca="1">IF($B479="","",INDEX(ORCAMENTO!$B:$B,$B479))</f>
        <v/>
      </c>
      <c r="D479" s="255" t="str">
        <f ca="1">IF($B479="","",INDEX(ORCAMENTO!$E:$E,$B479))</f>
        <v/>
      </c>
      <c r="E479" s="255" t="str">
        <f ca="1">IF($B479="","",INDEX(ORCAMENTO!$D:$D,$B479))</f>
        <v/>
      </c>
      <c r="F479" s="255" t="str">
        <f ca="1">IF($B479="","",TRIM(IF(OR(INDEX(ORCAMENTO!$G:$G,$B479)&lt;&gt;"",INDEX(ORCAMENTO!$H:$H,$B479)&lt;&gt;""),"Ano 1; ","")&amp;IF(OR(INDEX(ORCAMENTO!$J:$J,$B479)&lt;&gt;"",INDEX(ORCAMENTO!$K:$K,$B479)&lt;&gt;""),"Ano 2; ","")&amp;IF(OR(INDEX(ORCAMENTO!$M:$M,$B479)&lt;&gt;"",INDEX(ORCAMENTO!$N:$N,$B479)&lt;&gt;""),"Ano 3; ","")&amp;IF(OR(INDEX(ORCAMENTO!$P:$P,$B479)&lt;&gt;"",INDEX(ORCAMENTO!$Q:$Q,$B479)&lt;&gt;""),"Ano 4; ","")&amp;IF(OR(INDEX(ORCAMENTO!$S:$S,$B479)&lt;&gt;"",INDEX(ORCAMENTO!$T:$T,$B479)&lt;&gt;""),"Ano 5; ","")&amp;IF(OR(INDEX(ORCAMENTO!$V:$V,$B479)&lt;&gt;"",INDEX(ORCAMENTO!$W:$W,$B479)&lt;&gt;""),"Ano 6; ","")))</f>
        <v/>
      </c>
      <c r="G479" s="311" t="str">
        <f ca="1">IF($B479="","",IF(INDEX(ORCAMENTO!$G:$G,$B479)&lt;&gt;"",INDEX(ORCAMENTO!$G:$G,$B479),IF(INDEX(ORCAMENTO!$J:$J,$B479)&lt;&gt;"",INDEX(ORCAMENTO!$J:$J,$B479),IF(INDEX(ORCAMENTO!$M:$M,$B479)&lt;&gt;"",INDEX(ORCAMENTO!$M:$M,$B479),IF(INDEX(ORCAMENTO!$P:$P,$B479)&lt;&gt;"",INDEX(ORCAMENTO!$P:$P,$B479),IF(INDEX(ORCAMENTO!$S:$S,$B479)&lt;&gt;"",INDEX(ORCAMENTO!$S:$S,$B479),INDEX(ORCAMENTO!$V:$V,$B479)))))))</f>
        <v/>
      </c>
      <c r="H479" s="312" t="str">
        <f ca="1">IF($B479="","",IF(INDEX(ORCAMENTO!$H:$H,$B479)&lt;&gt;"",INDEX(ORCAMENTO!$H:$H,$B479),IF(INDEX(ORCAMENTO!$K:$K,$B479)&lt;&gt;"",INDEX(ORCAMENTO!$K:$K,$B479),IF(INDEX(ORCAMENTO!$N:$N,$B479)&lt;&gt;"",INDEX(ORCAMENTO!$N:$N,$B479),IF(INDEX(ORCAMENTO!$Q:$Q,$B479)&lt;&gt;"",INDEX(ORCAMENTO!$Q:$Q,$B479),IF(INDEX(ORCAMENTO!$T:$T,$B479)&lt;&gt;"",INDEX(ORCAMENTO!$T:$T,$B479),INDEX(ORCAMENTO!$W:$W,$B479)))))))</f>
        <v/>
      </c>
      <c r="I479" s="255" t="str">
        <f ca="1">IF($B479="","",IF(INDEX(ORCAMENTO!$AI:$AI,$B479)&lt;&gt;"",INDEX(ORCAMENTO!$AI:$AI,$B479),IF(INDEX(ORCAMENTO!$AG:$AG,$B479),"Memorial de cálculo ou anexo obrigatório não informado para item acima do limite.",IF(AND(INDEX(ORCAMENTO!$AC:$AC,$B479),NOT(INDEX(ORCAMENTO!$AE:$AE,$B479))),"Informe pelo menos um ano completo com valor unitário e quantidade.","Pendência identificada automaticamente."))))</f>
        <v/>
      </c>
      <c r="N479" s="255">
        <f t="shared" si="16"/>
        <v>480</v>
      </c>
      <c r="O479" s="255">
        <f ca="1">IF(INDEX(ORCAMENTO!$AI:$AI,$N479)&lt;&gt;"",1,0)</f>
        <v>0</v>
      </c>
      <c r="P479" s="255">
        <f t="shared" ca="1" si="17"/>
        <v>11</v>
      </c>
      <c r="Q479" s="255" t="str">
        <f ca="1">INDEX(ORCAMENTO!$AI:$AI,$N479)</f>
        <v/>
      </c>
    </row>
    <row r="480" spans="2:17" ht="15" customHeight="1" x14ac:dyDescent="0.25">
      <c r="B480" s="255" t="str">
        <f ca="1">IFERROR(INDEX(_AUX_ANALISE!$A$1:$A$2461,MATCH(ROW()-34,_AUX_ANALISE!$C$1:$C$2461,0)),"")</f>
        <v/>
      </c>
      <c r="C480" s="255" t="str">
        <f ca="1">IF($B480="","",INDEX(ORCAMENTO!$B:$B,$B480))</f>
        <v/>
      </c>
      <c r="D480" s="255" t="str">
        <f ca="1">IF($B480="","",INDEX(ORCAMENTO!$E:$E,$B480))</f>
        <v/>
      </c>
      <c r="E480" s="255" t="str">
        <f ca="1">IF($B480="","",INDEX(ORCAMENTO!$D:$D,$B480))</f>
        <v/>
      </c>
      <c r="F480" s="255" t="str">
        <f ca="1">IF($B480="","",TRIM(IF(OR(INDEX(ORCAMENTO!$G:$G,$B480)&lt;&gt;"",INDEX(ORCAMENTO!$H:$H,$B480)&lt;&gt;""),"Ano 1; ","")&amp;IF(OR(INDEX(ORCAMENTO!$J:$J,$B480)&lt;&gt;"",INDEX(ORCAMENTO!$K:$K,$B480)&lt;&gt;""),"Ano 2; ","")&amp;IF(OR(INDEX(ORCAMENTO!$M:$M,$B480)&lt;&gt;"",INDEX(ORCAMENTO!$N:$N,$B480)&lt;&gt;""),"Ano 3; ","")&amp;IF(OR(INDEX(ORCAMENTO!$P:$P,$B480)&lt;&gt;"",INDEX(ORCAMENTO!$Q:$Q,$B480)&lt;&gt;""),"Ano 4; ","")&amp;IF(OR(INDEX(ORCAMENTO!$S:$S,$B480)&lt;&gt;"",INDEX(ORCAMENTO!$T:$T,$B480)&lt;&gt;""),"Ano 5; ","")&amp;IF(OR(INDEX(ORCAMENTO!$V:$V,$B480)&lt;&gt;"",INDEX(ORCAMENTO!$W:$W,$B480)&lt;&gt;""),"Ano 6; ","")))</f>
        <v/>
      </c>
      <c r="G480" s="311" t="str">
        <f ca="1">IF($B480="","",IF(INDEX(ORCAMENTO!$G:$G,$B480)&lt;&gt;"",INDEX(ORCAMENTO!$G:$G,$B480),IF(INDEX(ORCAMENTO!$J:$J,$B480)&lt;&gt;"",INDEX(ORCAMENTO!$J:$J,$B480),IF(INDEX(ORCAMENTO!$M:$M,$B480)&lt;&gt;"",INDEX(ORCAMENTO!$M:$M,$B480),IF(INDEX(ORCAMENTO!$P:$P,$B480)&lt;&gt;"",INDEX(ORCAMENTO!$P:$P,$B480),IF(INDEX(ORCAMENTO!$S:$S,$B480)&lt;&gt;"",INDEX(ORCAMENTO!$S:$S,$B480),INDEX(ORCAMENTO!$V:$V,$B480)))))))</f>
        <v/>
      </c>
      <c r="H480" s="312" t="str">
        <f ca="1">IF($B480="","",IF(INDEX(ORCAMENTO!$H:$H,$B480)&lt;&gt;"",INDEX(ORCAMENTO!$H:$H,$B480),IF(INDEX(ORCAMENTO!$K:$K,$B480)&lt;&gt;"",INDEX(ORCAMENTO!$K:$K,$B480),IF(INDEX(ORCAMENTO!$N:$N,$B480)&lt;&gt;"",INDEX(ORCAMENTO!$N:$N,$B480),IF(INDEX(ORCAMENTO!$Q:$Q,$B480)&lt;&gt;"",INDEX(ORCAMENTO!$Q:$Q,$B480),IF(INDEX(ORCAMENTO!$T:$T,$B480)&lt;&gt;"",INDEX(ORCAMENTO!$T:$T,$B480),INDEX(ORCAMENTO!$W:$W,$B480)))))))</f>
        <v/>
      </c>
      <c r="I480" s="255" t="str">
        <f ca="1">IF($B480="","",IF(INDEX(ORCAMENTO!$AI:$AI,$B480)&lt;&gt;"",INDEX(ORCAMENTO!$AI:$AI,$B480),IF(INDEX(ORCAMENTO!$AG:$AG,$B480),"Memorial de cálculo ou anexo obrigatório não informado para item acima do limite.",IF(AND(INDEX(ORCAMENTO!$AC:$AC,$B480),NOT(INDEX(ORCAMENTO!$AE:$AE,$B480))),"Informe pelo menos um ano completo com valor unitário e quantidade.","Pendência identificada automaticamente."))))</f>
        <v/>
      </c>
      <c r="N480" s="255">
        <f t="shared" si="16"/>
        <v>481</v>
      </c>
      <c r="O480" s="255">
        <f ca="1">IF(INDEX(ORCAMENTO!$AI:$AI,$N480)&lt;&gt;"",1,0)</f>
        <v>0</v>
      </c>
      <c r="P480" s="255">
        <f t="shared" ca="1" si="17"/>
        <v>11</v>
      </c>
      <c r="Q480" s="255" t="str">
        <f ca="1">INDEX(ORCAMENTO!$AI:$AI,$N480)</f>
        <v/>
      </c>
    </row>
    <row r="481" spans="2:17" ht="15" customHeight="1" x14ac:dyDescent="0.25">
      <c r="B481" s="255" t="str">
        <f ca="1">IFERROR(INDEX(_AUX_ANALISE!$A$1:$A$2461,MATCH(ROW()-34,_AUX_ANALISE!$C$1:$C$2461,0)),"")</f>
        <v/>
      </c>
      <c r="C481" s="255" t="str">
        <f ca="1">IF($B481="","",INDEX(ORCAMENTO!$B:$B,$B481))</f>
        <v/>
      </c>
      <c r="D481" s="255" t="str">
        <f ca="1">IF($B481="","",INDEX(ORCAMENTO!$E:$E,$B481))</f>
        <v/>
      </c>
      <c r="E481" s="255" t="str">
        <f ca="1">IF($B481="","",INDEX(ORCAMENTO!$D:$D,$B481))</f>
        <v/>
      </c>
      <c r="F481" s="255" t="str">
        <f ca="1">IF($B481="","",TRIM(IF(OR(INDEX(ORCAMENTO!$G:$G,$B481)&lt;&gt;"",INDEX(ORCAMENTO!$H:$H,$B481)&lt;&gt;""),"Ano 1; ","")&amp;IF(OR(INDEX(ORCAMENTO!$J:$J,$B481)&lt;&gt;"",INDEX(ORCAMENTO!$K:$K,$B481)&lt;&gt;""),"Ano 2; ","")&amp;IF(OR(INDEX(ORCAMENTO!$M:$M,$B481)&lt;&gt;"",INDEX(ORCAMENTO!$N:$N,$B481)&lt;&gt;""),"Ano 3; ","")&amp;IF(OR(INDEX(ORCAMENTO!$P:$P,$B481)&lt;&gt;"",INDEX(ORCAMENTO!$Q:$Q,$B481)&lt;&gt;""),"Ano 4; ","")&amp;IF(OR(INDEX(ORCAMENTO!$S:$S,$B481)&lt;&gt;"",INDEX(ORCAMENTO!$T:$T,$B481)&lt;&gt;""),"Ano 5; ","")&amp;IF(OR(INDEX(ORCAMENTO!$V:$V,$B481)&lt;&gt;"",INDEX(ORCAMENTO!$W:$W,$B481)&lt;&gt;""),"Ano 6; ","")))</f>
        <v/>
      </c>
      <c r="G481" s="311" t="str">
        <f ca="1">IF($B481="","",IF(INDEX(ORCAMENTO!$G:$G,$B481)&lt;&gt;"",INDEX(ORCAMENTO!$G:$G,$B481),IF(INDEX(ORCAMENTO!$J:$J,$B481)&lt;&gt;"",INDEX(ORCAMENTO!$J:$J,$B481),IF(INDEX(ORCAMENTO!$M:$M,$B481)&lt;&gt;"",INDEX(ORCAMENTO!$M:$M,$B481),IF(INDEX(ORCAMENTO!$P:$P,$B481)&lt;&gt;"",INDEX(ORCAMENTO!$P:$P,$B481),IF(INDEX(ORCAMENTO!$S:$S,$B481)&lt;&gt;"",INDEX(ORCAMENTO!$S:$S,$B481),INDEX(ORCAMENTO!$V:$V,$B481)))))))</f>
        <v/>
      </c>
      <c r="H481" s="312" t="str">
        <f ca="1">IF($B481="","",IF(INDEX(ORCAMENTO!$H:$H,$B481)&lt;&gt;"",INDEX(ORCAMENTO!$H:$H,$B481),IF(INDEX(ORCAMENTO!$K:$K,$B481)&lt;&gt;"",INDEX(ORCAMENTO!$K:$K,$B481),IF(INDEX(ORCAMENTO!$N:$N,$B481)&lt;&gt;"",INDEX(ORCAMENTO!$N:$N,$B481),IF(INDEX(ORCAMENTO!$Q:$Q,$B481)&lt;&gt;"",INDEX(ORCAMENTO!$Q:$Q,$B481),IF(INDEX(ORCAMENTO!$T:$T,$B481)&lt;&gt;"",INDEX(ORCAMENTO!$T:$T,$B481),INDEX(ORCAMENTO!$W:$W,$B481)))))))</f>
        <v/>
      </c>
      <c r="I481" s="255" t="str">
        <f ca="1">IF($B481="","",IF(INDEX(ORCAMENTO!$AI:$AI,$B481)&lt;&gt;"",INDEX(ORCAMENTO!$AI:$AI,$B481),IF(INDEX(ORCAMENTO!$AG:$AG,$B481),"Memorial de cálculo ou anexo obrigatório não informado para item acima do limite.",IF(AND(INDEX(ORCAMENTO!$AC:$AC,$B481),NOT(INDEX(ORCAMENTO!$AE:$AE,$B481))),"Informe pelo menos um ano completo com valor unitário e quantidade.","Pendência identificada automaticamente."))))</f>
        <v/>
      </c>
      <c r="N481" s="255">
        <f t="shared" si="16"/>
        <v>482</v>
      </c>
      <c r="O481" s="255">
        <f ca="1">IF(INDEX(ORCAMENTO!$AI:$AI,$N481)&lt;&gt;"",1,0)</f>
        <v>0</v>
      </c>
      <c r="P481" s="255">
        <f t="shared" ca="1" si="17"/>
        <v>11</v>
      </c>
      <c r="Q481" s="255" t="str">
        <f ca="1">INDEX(ORCAMENTO!$AI:$AI,$N481)</f>
        <v/>
      </c>
    </row>
    <row r="482" spans="2:17" ht="15" customHeight="1" x14ac:dyDescent="0.25">
      <c r="B482" s="255" t="str">
        <f ca="1">IFERROR(INDEX(_AUX_ANALISE!$A$1:$A$2461,MATCH(ROW()-34,_AUX_ANALISE!$C$1:$C$2461,0)),"")</f>
        <v/>
      </c>
      <c r="C482" s="255" t="str">
        <f ca="1">IF($B482="","",INDEX(ORCAMENTO!$B:$B,$B482))</f>
        <v/>
      </c>
      <c r="D482" s="255" t="str">
        <f ca="1">IF($B482="","",INDEX(ORCAMENTO!$E:$E,$B482))</f>
        <v/>
      </c>
      <c r="E482" s="255" t="str">
        <f ca="1">IF($B482="","",INDEX(ORCAMENTO!$D:$D,$B482))</f>
        <v/>
      </c>
      <c r="F482" s="255" t="str">
        <f ca="1">IF($B482="","",TRIM(IF(OR(INDEX(ORCAMENTO!$G:$G,$B482)&lt;&gt;"",INDEX(ORCAMENTO!$H:$H,$B482)&lt;&gt;""),"Ano 1; ","")&amp;IF(OR(INDEX(ORCAMENTO!$J:$J,$B482)&lt;&gt;"",INDEX(ORCAMENTO!$K:$K,$B482)&lt;&gt;""),"Ano 2; ","")&amp;IF(OR(INDEX(ORCAMENTO!$M:$M,$B482)&lt;&gt;"",INDEX(ORCAMENTO!$N:$N,$B482)&lt;&gt;""),"Ano 3; ","")&amp;IF(OR(INDEX(ORCAMENTO!$P:$P,$B482)&lt;&gt;"",INDEX(ORCAMENTO!$Q:$Q,$B482)&lt;&gt;""),"Ano 4; ","")&amp;IF(OR(INDEX(ORCAMENTO!$S:$S,$B482)&lt;&gt;"",INDEX(ORCAMENTO!$T:$T,$B482)&lt;&gt;""),"Ano 5; ","")&amp;IF(OR(INDEX(ORCAMENTO!$V:$V,$B482)&lt;&gt;"",INDEX(ORCAMENTO!$W:$W,$B482)&lt;&gt;""),"Ano 6; ","")))</f>
        <v/>
      </c>
      <c r="G482" s="311" t="str">
        <f ca="1">IF($B482="","",IF(INDEX(ORCAMENTO!$G:$G,$B482)&lt;&gt;"",INDEX(ORCAMENTO!$G:$G,$B482),IF(INDEX(ORCAMENTO!$J:$J,$B482)&lt;&gt;"",INDEX(ORCAMENTO!$J:$J,$B482),IF(INDEX(ORCAMENTO!$M:$M,$B482)&lt;&gt;"",INDEX(ORCAMENTO!$M:$M,$B482),IF(INDEX(ORCAMENTO!$P:$P,$B482)&lt;&gt;"",INDEX(ORCAMENTO!$P:$P,$B482),IF(INDEX(ORCAMENTO!$S:$S,$B482)&lt;&gt;"",INDEX(ORCAMENTO!$S:$S,$B482),INDEX(ORCAMENTO!$V:$V,$B482)))))))</f>
        <v/>
      </c>
      <c r="H482" s="312" t="str">
        <f ca="1">IF($B482="","",IF(INDEX(ORCAMENTO!$H:$H,$B482)&lt;&gt;"",INDEX(ORCAMENTO!$H:$H,$B482),IF(INDEX(ORCAMENTO!$K:$K,$B482)&lt;&gt;"",INDEX(ORCAMENTO!$K:$K,$B482),IF(INDEX(ORCAMENTO!$N:$N,$B482)&lt;&gt;"",INDEX(ORCAMENTO!$N:$N,$B482),IF(INDEX(ORCAMENTO!$Q:$Q,$B482)&lt;&gt;"",INDEX(ORCAMENTO!$Q:$Q,$B482),IF(INDEX(ORCAMENTO!$T:$T,$B482)&lt;&gt;"",INDEX(ORCAMENTO!$T:$T,$B482),INDEX(ORCAMENTO!$W:$W,$B482)))))))</f>
        <v/>
      </c>
      <c r="I482" s="255" t="str">
        <f ca="1">IF($B482="","",IF(INDEX(ORCAMENTO!$AI:$AI,$B482)&lt;&gt;"",INDEX(ORCAMENTO!$AI:$AI,$B482),IF(INDEX(ORCAMENTO!$AG:$AG,$B482),"Memorial de cálculo ou anexo obrigatório não informado para item acima do limite.",IF(AND(INDEX(ORCAMENTO!$AC:$AC,$B482),NOT(INDEX(ORCAMENTO!$AE:$AE,$B482))),"Informe pelo menos um ano completo com valor unitário e quantidade.","Pendência identificada automaticamente."))))</f>
        <v/>
      </c>
      <c r="N482" s="255">
        <f t="shared" si="16"/>
        <v>483</v>
      </c>
      <c r="O482" s="255">
        <f ca="1">IF(INDEX(ORCAMENTO!$AI:$AI,$N482)&lt;&gt;"",1,0)</f>
        <v>0</v>
      </c>
      <c r="P482" s="255">
        <f t="shared" ca="1" si="17"/>
        <v>11</v>
      </c>
      <c r="Q482" s="255" t="str">
        <f ca="1">INDEX(ORCAMENTO!$AI:$AI,$N482)</f>
        <v/>
      </c>
    </row>
    <row r="483" spans="2:17" ht="15" customHeight="1" x14ac:dyDescent="0.25">
      <c r="B483" s="255" t="str">
        <f ca="1">IFERROR(INDEX(_AUX_ANALISE!$A$1:$A$2461,MATCH(ROW()-34,_AUX_ANALISE!$C$1:$C$2461,0)),"")</f>
        <v/>
      </c>
      <c r="C483" s="255" t="str">
        <f ca="1">IF($B483="","",INDEX(ORCAMENTO!$B:$B,$B483))</f>
        <v/>
      </c>
      <c r="D483" s="255" t="str">
        <f ca="1">IF($B483="","",INDEX(ORCAMENTO!$E:$E,$B483))</f>
        <v/>
      </c>
      <c r="E483" s="255" t="str">
        <f ca="1">IF($B483="","",INDEX(ORCAMENTO!$D:$D,$B483))</f>
        <v/>
      </c>
      <c r="F483" s="255" t="str">
        <f ca="1">IF($B483="","",TRIM(IF(OR(INDEX(ORCAMENTO!$G:$G,$B483)&lt;&gt;"",INDEX(ORCAMENTO!$H:$H,$B483)&lt;&gt;""),"Ano 1; ","")&amp;IF(OR(INDEX(ORCAMENTO!$J:$J,$B483)&lt;&gt;"",INDEX(ORCAMENTO!$K:$K,$B483)&lt;&gt;""),"Ano 2; ","")&amp;IF(OR(INDEX(ORCAMENTO!$M:$M,$B483)&lt;&gt;"",INDEX(ORCAMENTO!$N:$N,$B483)&lt;&gt;""),"Ano 3; ","")&amp;IF(OR(INDEX(ORCAMENTO!$P:$P,$B483)&lt;&gt;"",INDEX(ORCAMENTO!$Q:$Q,$B483)&lt;&gt;""),"Ano 4; ","")&amp;IF(OR(INDEX(ORCAMENTO!$S:$S,$B483)&lt;&gt;"",INDEX(ORCAMENTO!$T:$T,$B483)&lt;&gt;""),"Ano 5; ","")&amp;IF(OR(INDEX(ORCAMENTO!$V:$V,$B483)&lt;&gt;"",INDEX(ORCAMENTO!$W:$W,$B483)&lt;&gt;""),"Ano 6; ","")))</f>
        <v/>
      </c>
      <c r="G483" s="311" t="str">
        <f ca="1">IF($B483="","",IF(INDEX(ORCAMENTO!$G:$G,$B483)&lt;&gt;"",INDEX(ORCAMENTO!$G:$G,$B483),IF(INDEX(ORCAMENTO!$J:$J,$B483)&lt;&gt;"",INDEX(ORCAMENTO!$J:$J,$B483),IF(INDEX(ORCAMENTO!$M:$M,$B483)&lt;&gt;"",INDEX(ORCAMENTO!$M:$M,$B483),IF(INDEX(ORCAMENTO!$P:$P,$B483)&lt;&gt;"",INDEX(ORCAMENTO!$P:$P,$B483),IF(INDEX(ORCAMENTO!$S:$S,$B483)&lt;&gt;"",INDEX(ORCAMENTO!$S:$S,$B483),INDEX(ORCAMENTO!$V:$V,$B483)))))))</f>
        <v/>
      </c>
      <c r="H483" s="312" t="str">
        <f ca="1">IF($B483="","",IF(INDEX(ORCAMENTO!$H:$H,$B483)&lt;&gt;"",INDEX(ORCAMENTO!$H:$H,$B483),IF(INDEX(ORCAMENTO!$K:$K,$B483)&lt;&gt;"",INDEX(ORCAMENTO!$K:$K,$B483),IF(INDEX(ORCAMENTO!$N:$N,$B483)&lt;&gt;"",INDEX(ORCAMENTO!$N:$N,$B483),IF(INDEX(ORCAMENTO!$Q:$Q,$B483)&lt;&gt;"",INDEX(ORCAMENTO!$Q:$Q,$B483),IF(INDEX(ORCAMENTO!$T:$T,$B483)&lt;&gt;"",INDEX(ORCAMENTO!$T:$T,$B483),INDEX(ORCAMENTO!$W:$W,$B483)))))))</f>
        <v/>
      </c>
      <c r="I483" s="255" t="str">
        <f ca="1">IF($B483="","",IF(INDEX(ORCAMENTO!$AI:$AI,$B483)&lt;&gt;"",INDEX(ORCAMENTO!$AI:$AI,$B483),IF(INDEX(ORCAMENTO!$AG:$AG,$B483),"Memorial de cálculo ou anexo obrigatório não informado para item acima do limite.",IF(AND(INDEX(ORCAMENTO!$AC:$AC,$B483),NOT(INDEX(ORCAMENTO!$AE:$AE,$B483))),"Informe pelo menos um ano completo com valor unitário e quantidade.","Pendência identificada automaticamente."))))</f>
        <v/>
      </c>
      <c r="N483" s="255">
        <f t="shared" si="16"/>
        <v>484</v>
      </c>
      <c r="O483" s="255">
        <f ca="1">IF(INDEX(ORCAMENTO!$AI:$AI,$N483)&lt;&gt;"",1,0)</f>
        <v>0</v>
      </c>
      <c r="P483" s="255">
        <f t="shared" ca="1" si="17"/>
        <v>11</v>
      </c>
      <c r="Q483" s="255" t="str">
        <f ca="1">INDEX(ORCAMENTO!$AI:$AI,$N483)</f>
        <v/>
      </c>
    </row>
    <row r="484" spans="2:17" ht="15" customHeight="1" x14ac:dyDescent="0.25">
      <c r="B484" s="255" t="str">
        <f ca="1">IFERROR(INDEX(_AUX_ANALISE!$A$1:$A$2461,MATCH(ROW()-34,_AUX_ANALISE!$C$1:$C$2461,0)),"")</f>
        <v/>
      </c>
      <c r="C484" s="255" t="str">
        <f ca="1">IF($B484="","",INDEX(ORCAMENTO!$B:$B,$B484))</f>
        <v/>
      </c>
      <c r="D484" s="255" t="str">
        <f ca="1">IF($B484="","",INDEX(ORCAMENTO!$E:$E,$B484))</f>
        <v/>
      </c>
      <c r="E484" s="255" t="str">
        <f ca="1">IF($B484="","",INDEX(ORCAMENTO!$D:$D,$B484))</f>
        <v/>
      </c>
      <c r="F484" s="255" t="str">
        <f ca="1">IF($B484="","",TRIM(IF(OR(INDEX(ORCAMENTO!$G:$G,$B484)&lt;&gt;"",INDEX(ORCAMENTO!$H:$H,$B484)&lt;&gt;""),"Ano 1; ","")&amp;IF(OR(INDEX(ORCAMENTO!$J:$J,$B484)&lt;&gt;"",INDEX(ORCAMENTO!$K:$K,$B484)&lt;&gt;""),"Ano 2; ","")&amp;IF(OR(INDEX(ORCAMENTO!$M:$M,$B484)&lt;&gt;"",INDEX(ORCAMENTO!$N:$N,$B484)&lt;&gt;""),"Ano 3; ","")&amp;IF(OR(INDEX(ORCAMENTO!$P:$P,$B484)&lt;&gt;"",INDEX(ORCAMENTO!$Q:$Q,$B484)&lt;&gt;""),"Ano 4; ","")&amp;IF(OR(INDEX(ORCAMENTO!$S:$S,$B484)&lt;&gt;"",INDEX(ORCAMENTO!$T:$T,$B484)&lt;&gt;""),"Ano 5; ","")&amp;IF(OR(INDEX(ORCAMENTO!$V:$V,$B484)&lt;&gt;"",INDEX(ORCAMENTO!$W:$W,$B484)&lt;&gt;""),"Ano 6; ","")))</f>
        <v/>
      </c>
      <c r="G484" s="311" t="str">
        <f ca="1">IF($B484="","",IF(INDEX(ORCAMENTO!$G:$G,$B484)&lt;&gt;"",INDEX(ORCAMENTO!$G:$G,$B484),IF(INDEX(ORCAMENTO!$J:$J,$B484)&lt;&gt;"",INDEX(ORCAMENTO!$J:$J,$B484),IF(INDEX(ORCAMENTO!$M:$M,$B484)&lt;&gt;"",INDEX(ORCAMENTO!$M:$M,$B484),IF(INDEX(ORCAMENTO!$P:$P,$B484)&lt;&gt;"",INDEX(ORCAMENTO!$P:$P,$B484),IF(INDEX(ORCAMENTO!$S:$S,$B484)&lt;&gt;"",INDEX(ORCAMENTO!$S:$S,$B484),INDEX(ORCAMENTO!$V:$V,$B484)))))))</f>
        <v/>
      </c>
      <c r="H484" s="312" t="str">
        <f ca="1">IF($B484="","",IF(INDEX(ORCAMENTO!$H:$H,$B484)&lt;&gt;"",INDEX(ORCAMENTO!$H:$H,$B484),IF(INDEX(ORCAMENTO!$K:$K,$B484)&lt;&gt;"",INDEX(ORCAMENTO!$K:$K,$B484),IF(INDEX(ORCAMENTO!$N:$N,$B484)&lt;&gt;"",INDEX(ORCAMENTO!$N:$N,$B484),IF(INDEX(ORCAMENTO!$Q:$Q,$B484)&lt;&gt;"",INDEX(ORCAMENTO!$Q:$Q,$B484),IF(INDEX(ORCAMENTO!$T:$T,$B484)&lt;&gt;"",INDEX(ORCAMENTO!$T:$T,$B484),INDEX(ORCAMENTO!$W:$W,$B484)))))))</f>
        <v/>
      </c>
      <c r="I484" s="255" t="str">
        <f ca="1">IF($B484="","",IF(INDEX(ORCAMENTO!$AI:$AI,$B484)&lt;&gt;"",INDEX(ORCAMENTO!$AI:$AI,$B484),IF(INDEX(ORCAMENTO!$AG:$AG,$B484),"Memorial de cálculo ou anexo obrigatório não informado para item acima do limite.",IF(AND(INDEX(ORCAMENTO!$AC:$AC,$B484),NOT(INDEX(ORCAMENTO!$AE:$AE,$B484))),"Informe pelo menos um ano completo com valor unitário e quantidade.","Pendência identificada automaticamente."))))</f>
        <v/>
      </c>
      <c r="N484" s="255">
        <f t="shared" si="16"/>
        <v>485</v>
      </c>
      <c r="O484" s="255">
        <f ca="1">IF(INDEX(ORCAMENTO!$AI:$AI,$N484)&lt;&gt;"",1,0)</f>
        <v>0</v>
      </c>
      <c r="P484" s="255">
        <f t="shared" ca="1" si="17"/>
        <v>11</v>
      </c>
      <c r="Q484" s="255" t="str">
        <f ca="1">INDEX(ORCAMENTO!$AI:$AI,$N484)</f>
        <v/>
      </c>
    </row>
    <row r="485" spans="2:17" ht="15" customHeight="1" x14ac:dyDescent="0.25">
      <c r="B485" s="255" t="str">
        <f ca="1">IFERROR(INDEX(_AUX_ANALISE!$A$1:$A$2461,MATCH(ROW()-34,_AUX_ANALISE!$C$1:$C$2461,0)),"")</f>
        <v/>
      </c>
      <c r="C485" s="255" t="str">
        <f ca="1">IF($B485="","",INDEX(ORCAMENTO!$B:$B,$B485))</f>
        <v/>
      </c>
      <c r="D485" s="255" t="str">
        <f ca="1">IF($B485="","",INDEX(ORCAMENTO!$E:$E,$B485))</f>
        <v/>
      </c>
      <c r="E485" s="255" t="str">
        <f ca="1">IF($B485="","",INDEX(ORCAMENTO!$D:$D,$B485))</f>
        <v/>
      </c>
      <c r="F485" s="255" t="str">
        <f ca="1">IF($B485="","",TRIM(IF(OR(INDEX(ORCAMENTO!$G:$G,$B485)&lt;&gt;"",INDEX(ORCAMENTO!$H:$H,$B485)&lt;&gt;""),"Ano 1; ","")&amp;IF(OR(INDEX(ORCAMENTO!$J:$J,$B485)&lt;&gt;"",INDEX(ORCAMENTO!$K:$K,$B485)&lt;&gt;""),"Ano 2; ","")&amp;IF(OR(INDEX(ORCAMENTO!$M:$M,$B485)&lt;&gt;"",INDEX(ORCAMENTO!$N:$N,$B485)&lt;&gt;""),"Ano 3; ","")&amp;IF(OR(INDEX(ORCAMENTO!$P:$P,$B485)&lt;&gt;"",INDEX(ORCAMENTO!$Q:$Q,$B485)&lt;&gt;""),"Ano 4; ","")&amp;IF(OR(INDEX(ORCAMENTO!$S:$S,$B485)&lt;&gt;"",INDEX(ORCAMENTO!$T:$T,$B485)&lt;&gt;""),"Ano 5; ","")&amp;IF(OR(INDEX(ORCAMENTO!$V:$V,$B485)&lt;&gt;"",INDEX(ORCAMENTO!$W:$W,$B485)&lt;&gt;""),"Ano 6; ","")))</f>
        <v/>
      </c>
      <c r="G485" s="311" t="str">
        <f ca="1">IF($B485="","",IF(INDEX(ORCAMENTO!$G:$G,$B485)&lt;&gt;"",INDEX(ORCAMENTO!$G:$G,$B485),IF(INDEX(ORCAMENTO!$J:$J,$B485)&lt;&gt;"",INDEX(ORCAMENTO!$J:$J,$B485),IF(INDEX(ORCAMENTO!$M:$M,$B485)&lt;&gt;"",INDEX(ORCAMENTO!$M:$M,$B485),IF(INDEX(ORCAMENTO!$P:$P,$B485)&lt;&gt;"",INDEX(ORCAMENTO!$P:$P,$B485),IF(INDEX(ORCAMENTO!$S:$S,$B485)&lt;&gt;"",INDEX(ORCAMENTO!$S:$S,$B485),INDEX(ORCAMENTO!$V:$V,$B485)))))))</f>
        <v/>
      </c>
      <c r="H485" s="312" t="str">
        <f ca="1">IF($B485="","",IF(INDEX(ORCAMENTO!$H:$H,$B485)&lt;&gt;"",INDEX(ORCAMENTO!$H:$H,$B485),IF(INDEX(ORCAMENTO!$K:$K,$B485)&lt;&gt;"",INDEX(ORCAMENTO!$K:$K,$B485),IF(INDEX(ORCAMENTO!$N:$N,$B485)&lt;&gt;"",INDEX(ORCAMENTO!$N:$N,$B485),IF(INDEX(ORCAMENTO!$Q:$Q,$B485)&lt;&gt;"",INDEX(ORCAMENTO!$Q:$Q,$B485),IF(INDEX(ORCAMENTO!$T:$T,$B485)&lt;&gt;"",INDEX(ORCAMENTO!$T:$T,$B485),INDEX(ORCAMENTO!$W:$W,$B485)))))))</f>
        <v/>
      </c>
      <c r="I485" s="255" t="str">
        <f ca="1">IF($B485="","",IF(INDEX(ORCAMENTO!$AI:$AI,$B485)&lt;&gt;"",INDEX(ORCAMENTO!$AI:$AI,$B485),IF(INDEX(ORCAMENTO!$AG:$AG,$B485),"Memorial de cálculo ou anexo obrigatório não informado para item acima do limite.",IF(AND(INDEX(ORCAMENTO!$AC:$AC,$B485),NOT(INDEX(ORCAMENTO!$AE:$AE,$B485))),"Informe pelo menos um ano completo com valor unitário e quantidade.","Pendência identificada automaticamente."))))</f>
        <v/>
      </c>
      <c r="N485" s="255">
        <f t="shared" si="16"/>
        <v>486</v>
      </c>
      <c r="O485" s="255">
        <f ca="1">IF(INDEX(ORCAMENTO!$AI:$AI,$N485)&lt;&gt;"",1,0)</f>
        <v>0</v>
      </c>
      <c r="P485" s="255">
        <f t="shared" ca="1" si="17"/>
        <v>11</v>
      </c>
      <c r="Q485" s="255" t="str">
        <f ca="1">INDEX(ORCAMENTO!$AI:$AI,$N485)</f>
        <v/>
      </c>
    </row>
    <row r="486" spans="2:17" ht="15" customHeight="1" x14ac:dyDescent="0.25">
      <c r="B486" s="255" t="str">
        <f ca="1">IFERROR(INDEX(_AUX_ANALISE!$A$1:$A$2461,MATCH(ROW()-34,_AUX_ANALISE!$C$1:$C$2461,0)),"")</f>
        <v/>
      </c>
      <c r="C486" s="255" t="str">
        <f ca="1">IF($B486="","",INDEX(ORCAMENTO!$B:$B,$B486))</f>
        <v/>
      </c>
      <c r="D486" s="255" t="str">
        <f ca="1">IF($B486="","",INDEX(ORCAMENTO!$E:$E,$B486))</f>
        <v/>
      </c>
      <c r="E486" s="255" t="str">
        <f ca="1">IF($B486="","",INDEX(ORCAMENTO!$D:$D,$B486))</f>
        <v/>
      </c>
      <c r="F486" s="255" t="str">
        <f ca="1">IF($B486="","",TRIM(IF(OR(INDEX(ORCAMENTO!$G:$G,$B486)&lt;&gt;"",INDEX(ORCAMENTO!$H:$H,$B486)&lt;&gt;""),"Ano 1; ","")&amp;IF(OR(INDEX(ORCAMENTO!$J:$J,$B486)&lt;&gt;"",INDEX(ORCAMENTO!$K:$K,$B486)&lt;&gt;""),"Ano 2; ","")&amp;IF(OR(INDEX(ORCAMENTO!$M:$M,$B486)&lt;&gt;"",INDEX(ORCAMENTO!$N:$N,$B486)&lt;&gt;""),"Ano 3; ","")&amp;IF(OR(INDEX(ORCAMENTO!$P:$P,$B486)&lt;&gt;"",INDEX(ORCAMENTO!$Q:$Q,$B486)&lt;&gt;""),"Ano 4; ","")&amp;IF(OR(INDEX(ORCAMENTO!$S:$S,$B486)&lt;&gt;"",INDEX(ORCAMENTO!$T:$T,$B486)&lt;&gt;""),"Ano 5; ","")&amp;IF(OR(INDEX(ORCAMENTO!$V:$V,$B486)&lt;&gt;"",INDEX(ORCAMENTO!$W:$W,$B486)&lt;&gt;""),"Ano 6; ","")))</f>
        <v/>
      </c>
      <c r="G486" s="311" t="str">
        <f ca="1">IF($B486="","",IF(INDEX(ORCAMENTO!$G:$G,$B486)&lt;&gt;"",INDEX(ORCAMENTO!$G:$G,$B486),IF(INDEX(ORCAMENTO!$J:$J,$B486)&lt;&gt;"",INDEX(ORCAMENTO!$J:$J,$B486),IF(INDEX(ORCAMENTO!$M:$M,$B486)&lt;&gt;"",INDEX(ORCAMENTO!$M:$M,$B486),IF(INDEX(ORCAMENTO!$P:$P,$B486)&lt;&gt;"",INDEX(ORCAMENTO!$P:$P,$B486),IF(INDEX(ORCAMENTO!$S:$S,$B486)&lt;&gt;"",INDEX(ORCAMENTO!$S:$S,$B486),INDEX(ORCAMENTO!$V:$V,$B486)))))))</f>
        <v/>
      </c>
      <c r="H486" s="312" t="str">
        <f ca="1">IF($B486="","",IF(INDEX(ORCAMENTO!$H:$H,$B486)&lt;&gt;"",INDEX(ORCAMENTO!$H:$H,$B486),IF(INDEX(ORCAMENTO!$K:$K,$B486)&lt;&gt;"",INDEX(ORCAMENTO!$K:$K,$B486),IF(INDEX(ORCAMENTO!$N:$N,$B486)&lt;&gt;"",INDEX(ORCAMENTO!$N:$N,$B486),IF(INDEX(ORCAMENTO!$Q:$Q,$B486)&lt;&gt;"",INDEX(ORCAMENTO!$Q:$Q,$B486),IF(INDEX(ORCAMENTO!$T:$T,$B486)&lt;&gt;"",INDEX(ORCAMENTO!$T:$T,$B486),INDEX(ORCAMENTO!$W:$W,$B486)))))))</f>
        <v/>
      </c>
      <c r="I486" s="255" t="str">
        <f ca="1">IF($B486="","",IF(INDEX(ORCAMENTO!$AI:$AI,$B486)&lt;&gt;"",INDEX(ORCAMENTO!$AI:$AI,$B486),IF(INDEX(ORCAMENTO!$AG:$AG,$B486),"Memorial de cálculo ou anexo obrigatório não informado para item acima do limite.",IF(AND(INDEX(ORCAMENTO!$AC:$AC,$B486),NOT(INDEX(ORCAMENTO!$AE:$AE,$B486))),"Informe pelo menos um ano completo com valor unitário e quantidade.","Pendência identificada automaticamente."))))</f>
        <v/>
      </c>
      <c r="N486" s="255">
        <f t="shared" si="16"/>
        <v>487</v>
      </c>
      <c r="O486" s="255">
        <f ca="1">IF(INDEX(ORCAMENTO!$AI:$AI,$N486)&lt;&gt;"",1,0)</f>
        <v>0</v>
      </c>
      <c r="P486" s="255">
        <f t="shared" ca="1" si="17"/>
        <v>11</v>
      </c>
      <c r="Q486" s="255" t="str">
        <f ca="1">INDEX(ORCAMENTO!$AI:$AI,$N486)</f>
        <v/>
      </c>
    </row>
    <row r="487" spans="2:17" ht="15" customHeight="1" x14ac:dyDescent="0.25">
      <c r="B487" s="255" t="str">
        <f ca="1">IFERROR(INDEX(_AUX_ANALISE!$A$1:$A$2461,MATCH(ROW()-34,_AUX_ANALISE!$C$1:$C$2461,0)),"")</f>
        <v/>
      </c>
      <c r="C487" s="255" t="str">
        <f ca="1">IF($B487="","",INDEX(ORCAMENTO!$B:$B,$B487))</f>
        <v/>
      </c>
      <c r="D487" s="255" t="str">
        <f ca="1">IF($B487="","",INDEX(ORCAMENTO!$E:$E,$B487))</f>
        <v/>
      </c>
      <c r="E487" s="255" t="str">
        <f ca="1">IF($B487="","",INDEX(ORCAMENTO!$D:$D,$B487))</f>
        <v/>
      </c>
      <c r="F487" s="255" t="str">
        <f ca="1">IF($B487="","",TRIM(IF(OR(INDEX(ORCAMENTO!$G:$G,$B487)&lt;&gt;"",INDEX(ORCAMENTO!$H:$H,$B487)&lt;&gt;""),"Ano 1; ","")&amp;IF(OR(INDEX(ORCAMENTO!$J:$J,$B487)&lt;&gt;"",INDEX(ORCAMENTO!$K:$K,$B487)&lt;&gt;""),"Ano 2; ","")&amp;IF(OR(INDEX(ORCAMENTO!$M:$M,$B487)&lt;&gt;"",INDEX(ORCAMENTO!$N:$N,$B487)&lt;&gt;""),"Ano 3; ","")&amp;IF(OR(INDEX(ORCAMENTO!$P:$P,$B487)&lt;&gt;"",INDEX(ORCAMENTO!$Q:$Q,$B487)&lt;&gt;""),"Ano 4; ","")&amp;IF(OR(INDEX(ORCAMENTO!$S:$S,$B487)&lt;&gt;"",INDEX(ORCAMENTO!$T:$T,$B487)&lt;&gt;""),"Ano 5; ","")&amp;IF(OR(INDEX(ORCAMENTO!$V:$V,$B487)&lt;&gt;"",INDEX(ORCAMENTO!$W:$W,$B487)&lt;&gt;""),"Ano 6; ","")))</f>
        <v/>
      </c>
      <c r="G487" s="311" t="str">
        <f ca="1">IF($B487="","",IF(INDEX(ORCAMENTO!$G:$G,$B487)&lt;&gt;"",INDEX(ORCAMENTO!$G:$G,$B487),IF(INDEX(ORCAMENTO!$J:$J,$B487)&lt;&gt;"",INDEX(ORCAMENTO!$J:$J,$B487),IF(INDEX(ORCAMENTO!$M:$M,$B487)&lt;&gt;"",INDEX(ORCAMENTO!$M:$M,$B487),IF(INDEX(ORCAMENTO!$P:$P,$B487)&lt;&gt;"",INDEX(ORCAMENTO!$P:$P,$B487),IF(INDEX(ORCAMENTO!$S:$S,$B487)&lt;&gt;"",INDEX(ORCAMENTO!$S:$S,$B487),INDEX(ORCAMENTO!$V:$V,$B487)))))))</f>
        <v/>
      </c>
      <c r="H487" s="312" t="str">
        <f ca="1">IF($B487="","",IF(INDEX(ORCAMENTO!$H:$H,$B487)&lt;&gt;"",INDEX(ORCAMENTO!$H:$H,$B487),IF(INDEX(ORCAMENTO!$K:$K,$B487)&lt;&gt;"",INDEX(ORCAMENTO!$K:$K,$B487),IF(INDEX(ORCAMENTO!$N:$N,$B487)&lt;&gt;"",INDEX(ORCAMENTO!$N:$N,$B487),IF(INDEX(ORCAMENTO!$Q:$Q,$B487)&lt;&gt;"",INDEX(ORCAMENTO!$Q:$Q,$B487),IF(INDEX(ORCAMENTO!$T:$T,$B487)&lt;&gt;"",INDEX(ORCAMENTO!$T:$T,$B487),INDEX(ORCAMENTO!$W:$W,$B487)))))))</f>
        <v/>
      </c>
      <c r="I487" s="255" t="str">
        <f ca="1">IF($B487="","",IF(INDEX(ORCAMENTO!$AI:$AI,$B487)&lt;&gt;"",INDEX(ORCAMENTO!$AI:$AI,$B487),IF(INDEX(ORCAMENTO!$AG:$AG,$B487),"Memorial de cálculo ou anexo obrigatório não informado para item acima do limite.",IF(AND(INDEX(ORCAMENTO!$AC:$AC,$B487),NOT(INDEX(ORCAMENTO!$AE:$AE,$B487))),"Informe pelo menos um ano completo com valor unitário e quantidade.","Pendência identificada automaticamente."))))</f>
        <v/>
      </c>
      <c r="N487" s="255">
        <f t="shared" si="16"/>
        <v>488</v>
      </c>
      <c r="O487" s="255">
        <f ca="1">IF(INDEX(ORCAMENTO!$AI:$AI,$N487)&lt;&gt;"",1,0)</f>
        <v>0</v>
      </c>
      <c r="P487" s="255">
        <f t="shared" ca="1" si="17"/>
        <v>11</v>
      </c>
      <c r="Q487" s="255" t="str">
        <f ca="1">INDEX(ORCAMENTO!$AI:$AI,$N487)</f>
        <v/>
      </c>
    </row>
    <row r="488" spans="2:17" ht="15" customHeight="1" x14ac:dyDescent="0.25">
      <c r="B488" s="255" t="str">
        <f ca="1">IFERROR(INDEX(_AUX_ANALISE!$A$1:$A$2461,MATCH(ROW()-34,_AUX_ANALISE!$C$1:$C$2461,0)),"")</f>
        <v/>
      </c>
      <c r="C488" s="255" t="str">
        <f ca="1">IF($B488="","",INDEX(ORCAMENTO!$B:$B,$B488))</f>
        <v/>
      </c>
      <c r="D488" s="255" t="str">
        <f ca="1">IF($B488="","",INDEX(ORCAMENTO!$E:$E,$B488))</f>
        <v/>
      </c>
      <c r="E488" s="255" t="str">
        <f ca="1">IF($B488="","",INDEX(ORCAMENTO!$D:$D,$B488))</f>
        <v/>
      </c>
      <c r="F488" s="255" t="str">
        <f ca="1">IF($B488="","",TRIM(IF(OR(INDEX(ORCAMENTO!$G:$G,$B488)&lt;&gt;"",INDEX(ORCAMENTO!$H:$H,$B488)&lt;&gt;""),"Ano 1; ","")&amp;IF(OR(INDEX(ORCAMENTO!$J:$J,$B488)&lt;&gt;"",INDEX(ORCAMENTO!$K:$K,$B488)&lt;&gt;""),"Ano 2; ","")&amp;IF(OR(INDEX(ORCAMENTO!$M:$M,$B488)&lt;&gt;"",INDEX(ORCAMENTO!$N:$N,$B488)&lt;&gt;""),"Ano 3; ","")&amp;IF(OR(INDEX(ORCAMENTO!$P:$P,$B488)&lt;&gt;"",INDEX(ORCAMENTO!$Q:$Q,$B488)&lt;&gt;""),"Ano 4; ","")&amp;IF(OR(INDEX(ORCAMENTO!$S:$S,$B488)&lt;&gt;"",INDEX(ORCAMENTO!$T:$T,$B488)&lt;&gt;""),"Ano 5; ","")&amp;IF(OR(INDEX(ORCAMENTO!$V:$V,$B488)&lt;&gt;"",INDEX(ORCAMENTO!$W:$W,$B488)&lt;&gt;""),"Ano 6; ","")))</f>
        <v/>
      </c>
      <c r="G488" s="311" t="str">
        <f ca="1">IF($B488="","",IF(INDEX(ORCAMENTO!$G:$G,$B488)&lt;&gt;"",INDEX(ORCAMENTO!$G:$G,$B488),IF(INDEX(ORCAMENTO!$J:$J,$B488)&lt;&gt;"",INDEX(ORCAMENTO!$J:$J,$B488),IF(INDEX(ORCAMENTO!$M:$M,$B488)&lt;&gt;"",INDEX(ORCAMENTO!$M:$M,$B488),IF(INDEX(ORCAMENTO!$P:$P,$B488)&lt;&gt;"",INDEX(ORCAMENTO!$P:$P,$B488),IF(INDEX(ORCAMENTO!$S:$S,$B488)&lt;&gt;"",INDEX(ORCAMENTO!$S:$S,$B488),INDEX(ORCAMENTO!$V:$V,$B488)))))))</f>
        <v/>
      </c>
      <c r="H488" s="312" t="str">
        <f ca="1">IF($B488="","",IF(INDEX(ORCAMENTO!$H:$H,$B488)&lt;&gt;"",INDEX(ORCAMENTO!$H:$H,$B488),IF(INDEX(ORCAMENTO!$K:$K,$B488)&lt;&gt;"",INDEX(ORCAMENTO!$K:$K,$B488),IF(INDEX(ORCAMENTO!$N:$N,$B488)&lt;&gt;"",INDEX(ORCAMENTO!$N:$N,$B488),IF(INDEX(ORCAMENTO!$Q:$Q,$B488)&lt;&gt;"",INDEX(ORCAMENTO!$Q:$Q,$B488),IF(INDEX(ORCAMENTO!$T:$T,$B488)&lt;&gt;"",INDEX(ORCAMENTO!$T:$T,$B488),INDEX(ORCAMENTO!$W:$W,$B488)))))))</f>
        <v/>
      </c>
      <c r="I488" s="255" t="str">
        <f ca="1">IF($B488="","",IF(INDEX(ORCAMENTO!$AI:$AI,$B488)&lt;&gt;"",INDEX(ORCAMENTO!$AI:$AI,$B488),IF(INDEX(ORCAMENTO!$AG:$AG,$B488),"Memorial de cálculo ou anexo obrigatório não informado para item acima do limite.",IF(AND(INDEX(ORCAMENTO!$AC:$AC,$B488),NOT(INDEX(ORCAMENTO!$AE:$AE,$B488))),"Informe pelo menos um ano completo com valor unitário e quantidade.","Pendência identificada automaticamente."))))</f>
        <v/>
      </c>
      <c r="N488" s="255">
        <f t="shared" si="16"/>
        <v>489</v>
      </c>
      <c r="O488" s="255">
        <f ca="1">IF(INDEX(ORCAMENTO!$AI:$AI,$N488)&lt;&gt;"",1,0)</f>
        <v>0</v>
      </c>
      <c r="P488" s="255">
        <f t="shared" ca="1" si="17"/>
        <v>11</v>
      </c>
      <c r="Q488" s="255" t="str">
        <f ca="1">INDEX(ORCAMENTO!$AI:$AI,$N488)</f>
        <v/>
      </c>
    </row>
    <row r="489" spans="2:17" ht="15" customHeight="1" x14ac:dyDescent="0.25">
      <c r="B489" s="255" t="str">
        <f ca="1">IFERROR(INDEX(_AUX_ANALISE!$A$1:$A$2461,MATCH(ROW()-34,_AUX_ANALISE!$C$1:$C$2461,0)),"")</f>
        <v/>
      </c>
      <c r="C489" s="255" t="str">
        <f ca="1">IF($B489="","",INDEX(ORCAMENTO!$B:$B,$B489))</f>
        <v/>
      </c>
      <c r="D489" s="255" t="str">
        <f ca="1">IF($B489="","",INDEX(ORCAMENTO!$E:$E,$B489))</f>
        <v/>
      </c>
      <c r="E489" s="255" t="str">
        <f ca="1">IF($B489="","",INDEX(ORCAMENTO!$D:$D,$B489))</f>
        <v/>
      </c>
      <c r="F489" s="255" t="str">
        <f ca="1">IF($B489="","",TRIM(IF(OR(INDEX(ORCAMENTO!$G:$G,$B489)&lt;&gt;"",INDEX(ORCAMENTO!$H:$H,$B489)&lt;&gt;""),"Ano 1; ","")&amp;IF(OR(INDEX(ORCAMENTO!$J:$J,$B489)&lt;&gt;"",INDEX(ORCAMENTO!$K:$K,$B489)&lt;&gt;""),"Ano 2; ","")&amp;IF(OR(INDEX(ORCAMENTO!$M:$M,$B489)&lt;&gt;"",INDEX(ORCAMENTO!$N:$N,$B489)&lt;&gt;""),"Ano 3; ","")&amp;IF(OR(INDEX(ORCAMENTO!$P:$P,$B489)&lt;&gt;"",INDEX(ORCAMENTO!$Q:$Q,$B489)&lt;&gt;""),"Ano 4; ","")&amp;IF(OR(INDEX(ORCAMENTO!$S:$S,$B489)&lt;&gt;"",INDEX(ORCAMENTO!$T:$T,$B489)&lt;&gt;""),"Ano 5; ","")&amp;IF(OR(INDEX(ORCAMENTO!$V:$V,$B489)&lt;&gt;"",INDEX(ORCAMENTO!$W:$W,$B489)&lt;&gt;""),"Ano 6; ","")))</f>
        <v/>
      </c>
      <c r="G489" s="311" t="str">
        <f ca="1">IF($B489="","",IF(INDEX(ORCAMENTO!$G:$G,$B489)&lt;&gt;"",INDEX(ORCAMENTO!$G:$G,$B489),IF(INDEX(ORCAMENTO!$J:$J,$B489)&lt;&gt;"",INDEX(ORCAMENTO!$J:$J,$B489),IF(INDEX(ORCAMENTO!$M:$M,$B489)&lt;&gt;"",INDEX(ORCAMENTO!$M:$M,$B489),IF(INDEX(ORCAMENTO!$P:$P,$B489)&lt;&gt;"",INDEX(ORCAMENTO!$P:$P,$B489),IF(INDEX(ORCAMENTO!$S:$S,$B489)&lt;&gt;"",INDEX(ORCAMENTO!$S:$S,$B489),INDEX(ORCAMENTO!$V:$V,$B489)))))))</f>
        <v/>
      </c>
      <c r="H489" s="312" t="str">
        <f ca="1">IF($B489="","",IF(INDEX(ORCAMENTO!$H:$H,$B489)&lt;&gt;"",INDEX(ORCAMENTO!$H:$H,$B489),IF(INDEX(ORCAMENTO!$K:$K,$B489)&lt;&gt;"",INDEX(ORCAMENTO!$K:$K,$B489),IF(INDEX(ORCAMENTO!$N:$N,$B489)&lt;&gt;"",INDEX(ORCAMENTO!$N:$N,$B489),IF(INDEX(ORCAMENTO!$Q:$Q,$B489)&lt;&gt;"",INDEX(ORCAMENTO!$Q:$Q,$B489),IF(INDEX(ORCAMENTO!$T:$T,$B489)&lt;&gt;"",INDEX(ORCAMENTO!$T:$T,$B489),INDEX(ORCAMENTO!$W:$W,$B489)))))))</f>
        <v/>
      </c>
      <c r="I489" s="255" t="str">
        <f ca="1">IF($B489="","",IF(INDEX(ORCAMENTO!$AI:$AI,$B489)&lt;&gt;"",INDEX(ORCAMENTO!$AI:$AI,$B489),IF(INDEX(ORCAMENTO!$AG:$AG,$B489),"Memorial de cálculo ou anexo obrigatório não informado para item acima do limite.",IF(AND(INDEX(ORCAMENTO!$AC:$AC,$B489),NOT(INDEX(ORCAMENTO!$AE:$AE,$B489))),"Informe pelo menos um ano completo com valor unitário e quantidade.","Pendência identificada automaticamente."))))</f>
        <v/>
      </c>
      <c r="N489" s="255">
        <f t="shared" si="16"/>
        <v>490</v>
      </c>
      <c r="O489" s="255">
        <f ca="1">IF(INDEX(ORCAMENTO!$AI:$AI,$N489)&lt;&gt;"",1,0)</f>
        <v>0</v>
      </c>
      <c r="P489" s="255">
        <f t="shared" ca="1" si="17"/>
        <v>11</v>
      </c>
      <c r="Q489" s="255" t="str">
        <f ca="1">INDEX(ORCAMENTO!$AI:$AI,$N489)</f>
        <v/>
      </c>
    </row>
    <row r="490" spans="2:17" ht="15" customHeight="1" x14ac:dyDescent="0.25">
      <c r="B490" s="255" t="str">
        <f ca="1">IFERROR(INDEX(_AUX_ANALISE!$A$1:$A$2461,MATCH(ROW()-34,_AUX_ANALISE!$C$1:$C$2461,0)),"")</f>
        <v/>
      </c>
      <c r="C490" s="255" t="str">
        <f ca="1">IF($B490="","",INDEX(ORCAMENTO!$B:$B,$B490))</f>
        <v/>
      </c>
      <c r="D490" s="255" t="str">
        <f ca="1">IF($B490="","",INDEX(ORCAMENTO!$E:$E,$B490))</f>
        <v/>
      </c>
      <c r="E490" s="255" t="str">
        <f ca="1">IF($B490="","",INDEX(ORCAMENTO!$D:$D,$B490))</f>
        <v/>
      </c>
      <c r="F490" s="255" t="str">
        <f ca="1">IF($B490="","",TRIM(IF(OR(INDEX(ORCAMENTO!$G:$G,$B490)&lt;&gt;"",INDEX(ORCAMENTO!$H:$H,$B490)&lt;&gt;""),"Ano 1; ","")&amp;IF(OR(INDEX(ORCAMENTO!$J:$J,$B490)&lt;&gt;"",INDEX(ORCAMENTO!$K:$K,$B490)&lt;&gt;""),"Ano 2; ","")&amp;IF(OR(INDEX(ORCAMENTO!$M:$M,$B490)&lt;&gt;"",INDEX(ORCAMENTO!$N:$N,$B490)&lt;&gt;""),"Ano 3; ","")&amp;IF(OR(INDEX(ORCAMENTO!$P:$P,$B490)&lt;&gt;"",INDEX(ORCAMENTO!$Q:$Q,$B490)&lt;&gt;""),"Ano 4; ","")&amp;IF(OR(INDEX(ORCAMENTO!$S:$S,$B490)&lt;&gt;"",INDEX(ORCAMENTO!$T:$T,$B490)&lt;&gt;""),"Ano 5; ","")&amp;IF(OR(INDEX(ORCAMENTO!$V:$V,$B490)&lt;&gt;"",INDEX(ORCAMENTO!$W:$W,$B490)&lt;&gt;""),"Ano 6; ","")))</f>
        <v/>
      </c>
      <c r="G490" s="311" t="str">
        <f ca="1">IF($B490="","",IF(INDEX(ORCAMENTO!$G:$G,$B490)&lt;&gt;"",INDEX(ORCAMENTO!$G:$G,$B490),IF(INDEX(ORCAMENTO!$J:$J,$B490)&lt;&gt;"",INDEX(ORCAMENTO!$J:$J,$B490),IF(INDEX(ORCAMENTO!$M:$M,$B490)&lt;&gt;"",INDEX(ORCAMENTO!$M:$M,$B490),IF(INDEX(ORCAMENTO!$P:$P,$B490)&lt;&gt;"",INDEX(ORCAMENTO!$P:$P,$B490),IF(INDEX(ORCAMENTO!$S:$S,$B490)&lt;&gt;"",INDEX(ORCAMENTO!$S:$S,$B490),INDEX(ORCAMENTO!$V:$V,$B490)))))))</f>
        <v/>
      </c>
      <c r="H490" s="312" t="str">
        <f ca="1">IF($B490="","",IF(INDEX(ORCAMENTO!$H:$H,$B490)&lt;&gt;"",INDEX(ORCAMENTO!$H:$H,$B490),IF(INDEX(ORCAMENTO!$K:$K,$B490)&lt;&gt;"",INDEX(ORCAMENTO!$K:$K,$B490),IF(INDEX(ORCAMENTO!$N:$N,$B490)&lt;&gt;"",INDEX(ORCAMENTO!$N:$N,$B490),IF(INDEX(ORCAMENTO!$Q:$Q,$B490)&lt;&gt;"",INDEX(ORCAMENTO!$Q:$Q,$B490),IF(INDEX(ORCAMENTO!$T:$T,$B490)&lt;&gt;"",INDEX(ORCAMENTO!$T:$T,$B490),INDEX(ORCAMENTO!$W:$W,$B490)))))))</f>
        <v/>
      </c>
      <c r="I490" s="255" t="str">
        <f ca="1">IF($B490="","",IF(INDEX(ORCAMENTO!$AI:$AI,$B490)&lt;&gt;"",INDEX(ORCAMENTO!$AI:$AI,$B490),IF(INDEX(ORCAMENTO!$AG:$AG,$B490),"Memorial de cálculo ou anexo obrigatório não informado para item acima do limite.",IF(AND(INDEX(ORCAMENTO!$AC:$AC,$B490),NOT(INDEX(ORCAMENTO!$AE:$AE,$B490))),"Informe pelo menos um ano completo com valor unitário e quantidade.","Pendência identificada automaticamente."))))</f>
        <v/>
      </c>
      <c r="N490" s="255">
        <f t="shared" si="16"/>
        <v>491</v>
      </c>
      <c r="O490" s="255">
        <f ca="1">IF(INDEX(ORCAMENTO!$AI:$AI,$N490)&lt;&gt;"",1,0)</f>
        <v>0</v>
      </c>
      <c r="P490" s="255">
        <f t="shared" ca="1" si="17"/>
        <v>11</v>
      </c>
      <c r="Q490" s="255" t="str">
        <f ca="1">INDEX(ORCAMENTO!$AI:$AI,$N490)</f>
        <v/>
      </c>
    </row>
    <row r="491" spans="2:17" ht="15" customHeight="1" x14ac:dyDescent="0.25">
      <c r="B491" s="255" t="str">
        <f ca="1">IFERROR(INDEX(_AUX_ANALISE!$A$1:$A$2461,MATCH(ROW()-34,_AUX_ANALISE!$C$1:$C$2461,0)),"")</f>
        <v/>
      </c>
      <c r="C491" s="255" t="str">
        <f ca="1">IF($B491="","",INDEX(ORCAMENTO!$B:$B,$B491))</f>
        <v/>
      </c>
      <c r="D491" s="255" t="str">
        <f ca="1">IF($B491="","",INDEX(ORCAMENTO!$E:$E,$B491))</f>
        <v/>
      </c>
      <c r="E491" s="255" t="str">
        <f ca="1">IF($B491="","",INDEX(ORCAMENTO!$D:$D,$B491))</f>
        <v/>
      </c>
      <c r="F491" s="255" t="str">
        <f ca="1">IF($B491="","",TRIM(IF(OR(INDEX(ORCAMENTO!$G:$G,$B491)&lt;&gt;"",INDEX(ORCAMENTO!$H:$H,$B491)&lt;&gt;""),"Ano 1; ","")&amp;IF(OR(INDEX(ORCAMENTO!$J:$J,$B491)&lt;&gt;"",INDEX(ORCAMENTO!$K:$K,$B491)&lt;&gt;""),"Ano 2; ","")&amp;IF(OR(INDEX(ORCAMENTO!$M:$M,$B491)&lt;&gt;"",INDEX(ORCAMENTO!$N:$N,$B491)&lt;&gt;""),"Ano 3; ","")&amp;IF(OR(INDEX(ORCAMENTO!$P:$P,$B491)&lt;&gt;"",INDEX(ORCAMENTO!$Q:$Q,$B491)&lt;&gt;""),"Ano 4; ","")&amp;IF(OR(INDEX(ORCAMENTO!$S:$S,$B491)&lt;&gt;"",INDEX(ORCAMENTO!$T:$T,$B491)&lt;&gt;""),"Ano 5; ","")&amp;IF(OR(INDEX(ORCAMENTO!$V:$V,$B491)&lt;&gt;"",INDEX(ORCAMENTO!$W:$W,$B491)&lt;&gt;""),"Ano 6; ","")))</f>
        <v/>
      </c>
      <c r="G491" s="311" t="str">
        <f ca="1">IF($B491="","",IF(INDEX(ORCAMENTO!$G:$G,$B491)&lt;&gt;"",INDEX(ORCAMENTO!$G:$G,$B491),IF(INDEX(ORCAMENTO!$J:$J,$B491)&lt;&gt;"",INDEX(ORCAMENTO!$J:$J,$B491),IF(INDEX(ORCAMENTO!$M:$M,$B491)&lt;&gt;"",INDEX(ORCAMENTO!$M:$M,$B491),IF(INDEX(ORCAMENTO!$P:$P,$B491)&lt;&gt;"",INDEX(ORCAMENTO!$P:$P,$B491),IF(INDEX(ORCAMENTO!$S:$S,$B491)&lt;&gt;"",INDEX(ORCAMENTO!$S:$S,$B491),INDEX(ORCAMENTO!$V:$V,$B491)))))))</f>
        <v/>
      </c>
      <c r="H491" s="312" t="str">
        <f ca="1">IF($B491="","",IF(INDEX(ORCAMENTO!$H:$H,$B491)&lt;&gt;"",INDEX(ORCAMENTO!$H:$H,$B491),IF(INDEX(ORCAMENTO!$K:$K,$B491)&lt;&gt;"",INDEX(ORCAMENTO!$K:$K,$B491),IF(INDEX(ORCAMENTO!$N:$N,$B491)&lt;&gt;"",INDEX(ORCAMENTO!$N:$N,$B491),IF(INDEX(ORCAMENTO!$Q:$Q,$B491)&lt;&gt;"",INDEX(ORCAMENTO!$Q:$Q,$B491),IF(INDEX(ORCAMENTO!$T:$T,$B491)&lt;&gt;"",INDEX(ORCAMENTO!$T:$T,$B491),INDEX(ORCAMENTO!$W:$W,$B491)))))))</f>
        <v/>
      </c>
      <c r="I491" s="255" t="str">
        <f ca="1">IF($B491="","",IF(INDEX(ORCAMENTO!$AI:$AI,$B491)&lt;&gt;"",INDEX(ORCAMENTO!$AI:$AI,$B491),IF(INDEX(ORCAMENTO!$AG:$AG,$B491),"Memorial de cálculo ou anexo obrigatório não informado para item acima do limite.",IF(AND(INDEX(ORCAMENTO!$AC:$AC,$B491),NOT(INDEX(ORCAMENTO!$AE:$AE,$B491))),"Informe pelo menos um ano completo com valor unitário e quantidade.","Pendência identificada automaticamente."))))</f>
        <v/>
      </c>
      <c r="N491" s="255">
        <f t="shared" si="16"/>
        <v>492</v>
      </c>
      <c r="O491" s="255">
        <f ca="1">IF(INDEX(ORCAMENTO!$AI:$AI,$N491)&lt;&gt;"",1,0)</f>
        <v>0</v>
      </c>
      <c r="P491" s="255">
        <f t="shared" ca="1" si="17"/>
        <v>11</v>
      </c>
      <c r="Q491" s="255" t="str">
        <f ca="1">INDEX(ORCAMENTO!$AI:$AI,$N491)</f>
        <v/>
      </c>
    </row>
    <row r="492" spans="2:17" ht="15" customHeight="1" x14ac:dyDescent="0.25">
      <c r="B492" s="255" t="str">
        <f ca="1">IFERROR(INDEX(_AUX_ANALISE!$A$1:$A$2461,MATCH(ROW()-34,_AUX_ANALISE!$C$1:$C$2461,0)),"")</f>
        <v/>
      </c>
      <c r="C492" s="255" t="str">
        <f ca="1">IF($B492="","",INDEX(ORCAMENTO!$B:$B,$B492))</f>
        <v/>
      </c>
      <c r="D492" s="255" t="str">
        <f ca="1">IF($B492="","",INDEX(ORCAMENTO!$E:$E,$B492))</f>
        <v/>
      </c>
      <c r="E492" s="255" t="str">
        <f ca="1">IF($B492="","",INDEX(ORCAMENTO!$D:$D,$B492))</f>
        <v/>
      </c>
      <c r="F492" s="255" t="str">
        <f ca="1">IF($B492="","",TRIM(IF(OR(INDEX(ORCAMENTO!$G:$G,$B492)&lt;&gt;"",INDEX(ORCAMENTO!$H:$H,$B492)&lt;&gt;""),"Ano 1; ","")&amp;IF(OR(INDEX(ORCAMENTO!$J:$J,$B492)&lt;&gt;"",INDEX(ORCAMENTO!$K:$K,$B492)&lt;&gt;""),"Ano 2; ","")&amp;IF(OR(INDEX(ORCAMENTO!$M:$M,$B492)&lt;&gt;"",INDEX(ORCAMENTO!$N:$N,$B492)&lt;&gt;""),"Ano 3; ","")&amp;IF(OR(INDEX(ORCAMENTO!$P:$P,$B492)&lt;&gt;"",INDEX(ORCAMENTO!$Q:$Q,$B492)&lt;&gt;""),"Ano 4; ","")&amp;IF(OR(INDEX(ORCAMENTO!$S:$S,$B492)&lt;&gt;"",INDEX(ORCAMENTO!$T:$T,$B492)&lt;&gt;""),"Ano 5; ","")&amp;IF(OR(INDEX(ORCAMENTO!$V:$V,$B492)&lt;&gt;"",INDEX(ORCAMENTO!$W:$W,$B492)&lt;&gt;""),"Ano 6; ","")))</f>
        <v/>
      </c>
      <c r="G492" s="311" t="str">
        <f ca="1">IF($B492="","",IF(INDEX(ORCAMENTO!$G:$G,$B492)&lt;&gt;"",INDEX(ORCAMENTO!$G:$G,$B492),IF(INDEX(ORCAMENTO!$J:$J,$B492)&lt;&gt;"",INDEX(ORCAMENTO!$J:$J,$B492),IF(INDEX(ORCAMENTO!$M:$M,$B492)&lt;&gt;"",INDEX(ORCAMENTO!$M:$M,$B492),IF(INDEX(ORCAMENTO!$P:$P,$B492)&lt;&gt;"",INDEX(ORCAMENTO!$P:$P,$B492),IF(INDEX(ORCAMENTO!$S:$S,$B492)&lt;&gt;"",INDEX(ORCAMENTO!$S:$S,$B492),INDEX(ORCAMENTO!$V:$V,$B492)))))))</f>
        <v/>
      </c>
      <c r="H492" s="312" t="str">
        <f ca="1">IF($B492="","",IF(INDEX(ORCAMENTO!$H:$H,$B492)&lt;&gt;"",INDEX(ORCAMENTO!$H:$H,$B492),IF(INDEX(ORCAMENTO!$K:$K,$B492)&lt;&gt;"",INDEX(ORCAMENTO!$K:$K,$B492),IF(INDEX(ORCAMENTO!$N:$N,$B492)&lt;&gt;"",INDEX(ORCAMENTO!$N:$N,$B492),IF(INDEX(ORCAMENTO!$Q:$Q,$B492)&lt;&gt;"",INDEX(ORCAMENTO!$Q:$Q,$B492),IF(INDEX(ORCAMENTO!$T:$T,$B492)&lt;&gt;"",INDEX(ORCAMENTO!$T:$T,$B492),INDEX(ORCAMENTO!$W:$W,$B492)))))))</f>
        <v/>
      </c>
      <c r="I492" s="255" t="str">
        <f ca="1">IF($B492="","",IF(INDEX(ORCAMENTO!$AI:$AI,$B492)&lt;&gt;"",INDEX(ORCAMENTO!$AI:$AI,$B492),IF(INDEX(ORCAMENTO!$AG:$AG,$B492),"Memorial de cálculo ou anexo obrigatório não informado para item acima do limite.",IF(AND(INDEX(ORCAMENTO!$AC:$AC,$B492),NOT(INDEX(ORCAMENTO!$AE:$AE,$B492))),"Informe pelo menos um ano completo com valor unitário e quantidade.","Pendência identificada automaticamente."))))</f>
        <v/>
      </c>
      <c r="N492" s="255">
        <f t="shared" si="16"/>
        <v>493</v>
      </c>
      <c r="O492" s="255">
        <f ca="1">IF(INDEX(ORCAMENTO!$AI:$AI,$N492)&lt;&gt;"",1,0)</f>
        <v>0</v>
      </c>
      <c r="P492" s="255">
        <f t="shared" ca="1" si="17"/>
        <v>11</v>
      </c>
      <c r="Q492" s="255" t="str">
        <f ca="1">INDEX(ORCAMENTO!$AI:$AI,$N492)</f>
        <v/>
      </c>
    </row>
    <row r="493" spans="2:17" ht="15" customHeight="1" x14ac:dyDescent="0.25">
      <c r="B493" s="255" t="str">
        <f ca="1">IFERROR(INDEX(_AUX_ANALISE!$A$1:$A$2461,MATCH(ROW()-34,_AUX_ANALISE!$C$1:$C$2461,0)),"")</f>
        <v/>
      </c>
      <c r="C493" s="255" t="str">
        <f ca="1">IF($B493="","",INDEX(ORCAMENTO!$B:$B,$B493))</f>
        <v/>
      </c>
      <c r="D493" s="255" t="str">
        <f ca="1">IF($B493="","",INDEX(ORCAMENTO!$E:$E,$B493))</f>
        <v/>
      </c>
      <c r="E493" s="255" t="str">
        <f ca="1">IF($B493="","",INDEX(ORCAMENTO!$D:$D,$B493))</f>
        <v/>
      </c>
      <c r="F493" s="255" t="str">
        <f ca="1">IF($B493="","",TRIM(IF(OR(INDEX(ORCAMENTO!$G:$G,$B493)&lt;&gt;"",INDEX(ORCAMENTO!$H:$H,$B493)&lt;&gt;""),"Ano 1; ","")&amp;IF(OR(INDEX(ORCAMENTO!$J:$J,$B493)&lt;&gt;"",INDEX(ORCAMENTO!$K:$K,$B493)&lt;&gt;""),"Ano 2; ","")&amp;IF(OR(INDEX(ORCAMENTO!$M:$M,$B493)&lt;&gt;"",INDEX(ORCAMENTO!$N:$N,$B493)&lt;&gt;""),"Ano 3; ","")&amp;IF(OR(INDEX(ORCAMENTO!$P:$P,$B493)&lt;&gt;"",INDEX(ORCAMENTO!$Q:$Q,$B493)&lt;&gt;""),"Ano 4; ","")&amp;IF(OR(INDEX(ORCAMENTO!$S:$S,$B493)&lt;&gt;"",INDEX(ORCAMENTO!$T:$T,$B493)&lt;&gt;""),"Ano 5; ","")&amp;IF(OR(INDEX(ORCAMENTO!$V:$V,$B493)&lt;&gt;"",INDEX(ORCAMENTO!$W:$W,$B493)&lt;&gt;""),"Ano 6; ","")))</f>
        <v/>
      </c>
      <c r="G493" s="311" t="str">
        <f ca="1">IF($B493="","",IF(INDEX(ORCAMENTO!$G:$G,$B493)&lt;&gt;"",INDEX(ORCAMENTO!$G:$G,$B493),IF(INDEX(ORCAMENTO!$J:$J,$B493)&lt;&gt;"",INDEX(ORCAMENTO!$J:$J,$B493),IF(INDEX(ORCAMENTO!$M:$M,$B493)&lt;&gt;"",INDEX(ORCAMENTO!$M:$M,$B493),IF(INDEX(ORCAMENTO!$P:$P,$B493)&lt;&gt;"",INDEX(ORCAMENTO!$P:$P,$B493),IF(INDEX(ORCAMENTO!$S:$S,$B493)&lt;&gt;"",INDEX(ORCAMENTO!$S:$S,$B493),INDEX(ORCAMENTO!$V:$V,$B493)))))))</f>
        <v/>
      </c>
      <c r="H493" s="312" t="str">
        <f ca="1">IF($B493="","",IF(INDEX(ORCAMENTO!$H:$H,$B493)&lt;&gt;"",INDEX(ORCAMENTO!$H:$H,$B493),IF(INDEX(ORCAMENTO!$K:$K,$B493)&lt;&gt;"",INDEX(ORCAMENTO!$K:$K,$B493),IF(INDEX(ORCAMENTO!$N:$N,$B493)&lt;&gt;"",INDEX(ORCAMENTO!$N:$N,$B493),IF(INDEX(ORCAMENTO!$Q:$Q,$B493)&lt;&gt;"",INDEX(ORCAMENTO!$Q:$Q,$B493),IF(INDEX(ORCAMENTO!$T:$T,$B493)&lt;&gt;"",INDEX(ORCAMENTO!$T:$T,$B493),INDEX(ORCAMENTO!$W:$W,$B493)))))))</f>
        <v/>
      </c>
      <c r="I493" s="255" t="str">
        <f ca="1">IF($B493="","",IF(INDEX(ORCAMENTO!$AI:$AI,$B493)&lt;&gt;"",INDEX(ORCAMENTO!$AI:$AI,$B493),IF(INDEX(ORCAMENTO!$AG:$AG,$B493),"Memorial de cálculo ou anexo obrigatório não informado para item acima do limite.",IF(AND(INDEX(ORCAMENTO!$AC:$AC,$B493),NOT(INDEX(ORCAMENTO!$AE:$AE,$B493))),"Informe pelo menos um ano completo com valor unitário e quantidade.","Pendência identificada automaticamente."))))</f>
        <v/>
      </c>
      <c r="N493" s="255">
        <f t="shared" si="16"/>
        <v>494</v>
      </c>
      <c r="O493" s="255">
        <f ca="1">IF(INDEX(ORCAMENTO!$AI:$AI,$N493)&lt;&gt;"",1,0)</f>
        <v>0</v>
      </c>
      <c r="P493" s="255">
        <f t="shared" ca="1" si="17"/>
        <v>11</v>
      </c>
      <c r="Q493" s="255" t="str">
        <f ca="1">INDEX(ORCAMENTO!$AI:$AI,$N493)</f>
        <v/>
      </c>
    </row>
    <row r="494" spans="2:17" ht="15" customHeight="1" x14ac:dyDescent="0.25">
      <c r="B494" s="255" t="str">
        <f ca="1">IFERROR(INDEX(_AUX_ANALISE!$A$1:$A$2461,MATCH(ROW()-34,_AUX_ANALISE!$C$1:$C$2461,0)),"")</f>
        <v/>
      </c>
      <c r="C494" s="255" t="str">
        <f ca="1">IF($B494="","",INDEX(ORCAMENTO!$B:$B,$B494))</f>
        <v/>
      </c>
      <c r="D494" s="255" t="str">
        <f ca="1">IF($B494="","",INDEX(ORCAMENTO!$E:$E,$B494))</f>
        <v/>
      </c>
      <c r="E494" s="255" t="str">
        <f ca="1">IF($B494="","",INDEX(ORCAMENTO!$D:$D,$B494))</f>
        <v/>
      </c>
      <c r="F494" s="255" t="str">
        <f ca="1">IF($B494="","",TRIM(IF(OR(INDEX(ORCAMENTO!$G:$G,$B494)&lt;&gt;"",INDEX(ORCAMENTO!$H:$H,$B494)&lt;&gt;""),"Ano 1; ","")&amp;IF(OR(INDEX(ORCAMENTO!$J:$J,$B494)&lt;&gt;"",INDEX(ORCAMENTO!$K:$K,$B494)&lt;&gt;""),"Ano 2; ","")&amp;IF(OR(INDEX(ORCAMENTO!$M:$M,$B494)&lt;&gt;"",INDEX(ORCAMENTO!$N:$N,$B494)&lt;&gt;""),"Ano 3; ","")&amp;IF(OR(INDEX(ORCAMENTO!$P:$P,$B494)&lt;&gt;"",INDEX(ORCAMENTO!$Q:$Q,$B494)&lt;&gt;""),"Ano 4; ","")&amp;IF(OR(INDEX(ORCAMENTO!$S:$S,$B494)&lt;&gt;"",INDEX(ORCAMENTO!$T:$T,$B494)&lt;&gt;""),"Ano 5; ","")&amp;IF(OR(INDEX(ORCAMENTO!$V:$V,$B494)&lt;&gt;"",INDEX(ORCAMENTO!$W:$W,$B494)&lt;&gt;""),"Ano 6; ","")))</f>
        <v/>
      </c>
      <c r="G494" s="311" t="str">
        <f ca="1">IF($B494="","",IF(INDEX(ORCAMENTO!$G:$G,$B494)&lt;&gt;"",INDEX(ORCAMENTO!$G:$G,$B494),IF(INDEX(ORCAMENTO!$J:$J,$B494)&lt;&gt;"",INDEX(ORCAMENTO!$J:$J,$B494),IF(INDEX(ORCAMENTO!$M:$M,$B494)&lt;&gt;"",INDEX(ORCAMENTO!$M:$M,$B494),IF(INDEX(ORCAMENTO!$P:$P,$B494)&lt;&gt;"",INDEX(ORCAMENTO!$P:$P,$B494),IF(INDEX(ORCAMENTO!$S:$S,$B494)&lt;&gt;"",INDEX(ORCAMENTO!$S:$S,$B494),INDEX(ORCAMENTO!$V:$V,$B494)))))))</f>
        <v/>
      </c>
      <c r="H494" s="312" t="str">
        <f ca="1">IF($B494="","",IF(INDEX(ORCAMENTO!$H:$H,$B494)&lt;&gt;"",INDEX(ORCAMENTO!$H:$H,$B494),IF(INDEX(ORCAMENTO!$K:$K,$B494)&lt;&gt;"",INDEX(ORCAMENTO!$K:$K,$B494),IF(INDEX(ORCAMENTO!$N:$N,$B494)&lt;&gt;"",INDEX(ORCAMENTO!$N:$N,$B494),IF(INDEX(ORCAMENTO!$Q:$Q,$B494)&lt;&gt;"",INDEX(ORCAMENTO!$Q:$Q,$B494),IF(INDEX(ORCAMENTO!$T:$T,$B494)&lt;&gt;"",INDEX(ORCAMENTO!$T:$T,$B494),INDEX(ORCAMENTO!$W:$W,$B494)))))))</f>
        <v/>
      </c>
      <c r="I494" s="255" t="str">
        <f ca="1">IF($B494="","",IF(INDEX(ORCAMENTO!$AI:$AI,$B494)&lt;&gt;"",INDEX(ORCAMENTO!$AI:$AI,$B494),IF(INDEX(ORCAMENTO!$AG:$AG,$B494),"Memorial de cálculo ou anexo obrigatório não informado para item acima do limite.",IF(AND(INDEX(ORCAMENTO!$AC:$AC,$B494),NOT(INDEX(ORCAMENTO!$AE:$AE,$B494))),"Informe pelo menos um ano completo com valor unitário e quantidade.","Pendência identificada automaticamente."))))</f>
        <v/>
      </c>
      <c r="N494" s="255">
        <f t="shared" si="16"/>
        <v>495</v>
      </c>
      <c r="O494" s="255">
        <f ca="1">IF(INDEX(ORCAMENTO!$AI:$AI,$N494)&lt;&gt;"",1,0)</f>
        <v>0</v>
      </c>
      <c r="P494" s="255">
        <f t="shared" ca="1" si="17"/>
        <v>11</v>
      </c>
      <c r="Q494" s="255" t="str">
        <f ca="1">INDEX(ORCAMENTO!$AI:$AI,$N494)</f>
        <v/>
      </c>
    </row>
    <row r="495" spans="2:17" ht="15" customHeight="1" x14ac:dyDescent="0.25">
      <c r="B495" s="255" t="str">
        <f ca="1">IFERROR(INDEX(_AUX_ANALISE!$A$1:$A$2461,MATCH(ROW()-34,_AUX_ANALISE!$C$1:$C$2461,0)),"")</f>
        <v/>
      </c>
      <c r="C495" s="255" t="str">
        <f ca="1">IF($B495="","",INDEX(ORCAMENTO!$B:$B,$B495))</f>
        <v/>
      </c>
      <c r="D495" s="255" t="str">
        <f ca="1">IF($B495="","",INDEX(ORCAMENTO!$E:$E,$B495))</f>
        <v/>
      </c>
      <c r="E495" s="255" t="str">
        <f ca="1">IF($B495="","",INDEX(ORCAMENTO!$D:$D,$B495))</f>
        <v/>
      </c>
      <c r="F495" s="255" t="str">
        <f ca="1">IF($B495="","",TRIM(IF(OR(INDEX(ORCAMENTO!$G:$G,$B495)&lt;&gt;"",INDEX(ORCAMENTO!$H:$H,$B495)&lt;&gt;""),"Ano 1; ","")&amp;IF(OR(INDEX(ORCAMENTO!$J:$J,$B495)&lt;&gt;"",INDEX(ORCAMENTO!$K:$K,$B495)&lt;&gt;""),"Ano 2; ","")&amp;IF(OR(INDEX(ORCAMENTO!$M:$M,$B495)&lt;&gt;"",INDEX(ORCAMENTO!$N:$N,$B495)&lt;&gt;""),"Ano 3; ","")&amp;IF(OR(INDEX(ORCAMENTO!$P:$P,$B495)&lt;&gt;"",INDEX(ORCAMENTO!$Q:$Q,$B495)&lt;&gt;""),"Ano 4; ","")&amp;IF(OR(INDEX(ORCAMENTO!$S:$S,$B495)&lt;&gt;"",INDEX(ORCAMENTO!$T:$T,$B495)&lt;&gt;""),"Ano 5; ","")&amp;IF(OR(INDEX(ORCAMENTO!$V:$V,$B495)&lt;&gt;"",INDEX(ORCAMENTO!$W:$W,$B495)&lt;&gt;""),"Ano 6; ","")))</f>
        <v/>
      </c>
      <c r="G495" s="311" t="str">
        <f ca="1">IF($B495="","",IF(INDEX(ORCAMENTO!$G:$G,$B495)&lt;&gt;"",INDEX(ORCAMENTO!$G:$G,$B495),IF(INDEX(ORCAMENTO!$J:$J,$B495)&lt;&gt;"",INDEX(ORCAMENTO!$J:$J,$B495),IF(INDEX(ORCAMENTO!$M:$M,$B495)&lt;&gt;"",INDEX(ORCAMENTO!$M:$M,$B495),IF(INDEX(ORCAMENTO!$P:$P,$B495)&lt;&gt;"",INDEX(ORCAMENTO!$P:$P,$B495),IF(INDEX(ORCAMENTO!$S:$S,$B495)&lt;&gt;"",INDEX(ORCAMENTO!$S:$S,$B495),INDEX(ORCAMENTO!$V:$V,$B495)))))))</f>
        <v/>
      </c>
      <c r="H495" s="312" t="str">
        <f ca="1">IF($B495="","",IF(INDEX(ORCAMENTO!$H:$H,$B495)&lt;&gt;"",INDEX(ORCAMENTO!$H:$H,$B495),IF(INDEX(ORCAMENTO!$K:$K,$B495)&lt;&gt;"",INDEX(ORCAMENTO!$K:$K,$B495),IF(INDEX(ORCAMENTO!$N:$N,$B495)&lt;&gt;"",INDEX(ORCAMENTO!$N:$N,$B495),IF(INDEX(ORCAMENTO!$Q:$Q,$B495)&lt;&gt;"",INDEX(ORCAMENTO!$Q:$Q,$B495),IF(INDEX(ORCAMENTO!$T:$T,$B495)&lt;&gt;"",INDEX(ORCAMENTO!$T:$T,$B495),INDEX(ORCAMENTO!$W:$W,$B495)))))))</f>
        <v/>
      </c>
      <c r="I495" s="255" t="str">
        <f ca="1">IF($B495="","",IF(INDEX(ORCAMENTO!$AI:$AI,$B495)&lt;&gt;"",INDEX(ORCAMENTO!$AI:$AI,$B495),IF(INDEX(ORCAMENTO!$AG:$AG,$B495),"Memorial de cálculo ou anexo obrigatório não informado para item acima do limite.",IF(AND(INDEX(ORCAMENTO!$AC:$AC,$B495),NOT(INDEX(ORCAMENTO!$AE:$AE,$B495))),"Informe pelo menos um ano completo com valor unitário e quantidade.","Pendência identificada automaticamente."))))</f>
        <v/>
      </c>
      <c r="N495" s="255">
        <f t="shared" si="16"/>
        <v>496</v>
      </c>
      <c r="O495" s="255">
        <f ca="1">IF(INDEX(ORCAMENTO!$AI:$AI,$N495)&lt;&gt;"",1,0)</f>
        <v>0</v>
      </c>
      <c r="P495" s="255">
        <f t="shared" ca="1" si="17"/>
        <v>11</v>
      </c>
      <c r="Q495" s="255" t="str">
        <f ca="1">INDEX(ORCAMENTO!$AI:$AI,$N495)</f>
        <v/>
      </c>
    </row>
    <row r="496" spans="2:17" ht="15" customHeight="1" x14ac:dyDescent="0.25">
      <c r="B496" s="255" t="str">
        <f ca="1">IFERROR(INDEX(_AUX_ANALISE!$A$1:$A$2461,MATCH(ROW()-34,_AUX_ANALISE!$C$1:$C$2461,0)),"")</f>
        <v/>
      </c>
      <c r="C496" s="255" t="str">
        <f ca="1">IF($B496="","",INDEX(ORCAMENTO!$B:$B,$B496))</f>
        <v/>
      </c>
      <c r="D496" s="255" t="str">
        <f ca="1">IF($B496="","",INDEX(ORCAMENTO!$E:$E,$B496))</f>
        <v/>
      </c>
      <c r="E496" s="255" t="str">
        <f ca="1">IF($B496="","",INDEX(ORCAMENTO!$D:$D,$B496))</f>
        <v/>
      </c>
      <c r="F496" s="255" t="str">
        <f ca="1">IF($B496="","",TRIM(IF(OR(INDEX(ORCAMENTO!$G:$G,$B496)&lt;&gt;"",INDEX(ORCAMENTO!$H:$H,$B496)&lt;&gt;""),"Ano 1; ","")&amp;IF(OR(INDEX(ORCAMENTO!$J:$J,$B496)&lt;&gt;"",INDEX(ORCAMENTO!$K:$K,$B496)&lt;&gt;""),"Ano 2; ","")&amp;IF(OR(INDEX(ORCAMENTO!$M:$M,$B496)&lt;&gt;"",INDEX(ORCAMENTO!$N:$N,$B496)&lt;&gt;""),"Ano 3; ","")&amp;IF(OR(INDEX(ORCAMENTO!$P:$P,$B496)&lt;&gt;"",INDEX(ORCAMENTO!$Q:$Q,$B496)&lt;&gt;""),"Ano 4; ","")&amp;IF(OR(INDEX(ORCAMENTO!$S:$S,$B496)&lt;&gt;"",INDEX(ORCAMENTO!$T:$T,$B496)&lt;&gt;""),"Ano 5; ","")&amp;IF(OR(INDEX(ORCAMENTO!$V:$V,$B496)&lt;&gt;"",INDEX(ORCAMENTO!$W:$W,$B496)&lt;&gt;""),"Ano 6; ","")))</f>
        <v/>
      </c>
      <c r="G496" s="311" t="str">
        <f ca="1">IF($B496="","",IF(INDEX(ORCAMENTO!$G:$G,$B496)&lt;&gt;"",INDEX(ORCAMENTO!$G:$G,$B496),IF(INDEX(ORCAMENTO!$J:$J,$B496)&lt;&gt;"",INDEX(ORCAMENTO!$J:$J,$B496),IF(INDEX(ORCAMENTO!$M:$M,$B496)&lt;&gt;"",INDEX(ORCAMENTO!$M:$M,$B496),IF(INDEX(ORCAMENTO!$P:$P,$B496)&lt;&gt;"",INDEX(ORCAMENTO!$P:$P,$B496),IF(INDEX(ORCAMENTO!$S:$S,$B496)&lt;&gt;"",INDEX(ORCAMENTO!$S:$S,$B496),INDEX(ORCAMENTO!$V:$V,$B496)))))))</f>
        <v/>
      </c>
      <c r="H496" s="312" t="str">
        <f ca="1">IF($B496="","",IF(INDEX(ORCAMENTO!$H:$H,$B496)&lt;&gt;"",INDEX(ORCAMENTO!$H:$H,$B496),IF(INDEX(ORCAMENTO!$K:$K,$B496)&lt;&gt;"",INDEX(ORCAMENTO!$K:$K,$B496),IF(INDEX(ORCAMENTO!$N:$N,$B496)&lt;&gt;"",INDEX(ORCAMENTO!$N:$N,$B496),IF(INDEX(ORCAMENTO!$Q:$Q,$B496)&lt;&gt;"",INDEX(ORCAMENTO!$Q:$Q,$B496),IF(INDEX(ORCAMENTO!$T:$T,$B496)&lt;&gt;"",INDEX(ORCAMENTO!$T:$T,$B496),INDEX(ORCAMENTO!$W:$W,$B496)))))))</f>
        <v/>
      </c>
      <c r="I496" s="255" t="str">
        <f ca="1">IF($B496="","",IF(INDEX(ORCAMENTO!$AI:$AI,$B496)&lt;&gt;"",INDEX(ORCAMENTO!$AI:$AI,$B496),IF(INDEX(ORCAMENTO!$AG:$AG,$B496),"Memorial de cálculo ou anexo obrigatório não informado para item acima do limite.",IF(AND(INDEX(ORCAMENTO!$AC:$AC,$B496),NOT(INDEX(ORCAMENTO!$AE:$AE,$B496))),"Informe pelo menos um ano completo com valor unitário e quantidade.","Pendência identificada automaticamente."))))</f>
        <v/>
      </c>
      <c r="N496" s="255">
        <f t="shared" si="16"/>
        <v>497</v>
      </c>
      <c r="O496" s="255">
        <f ca="1">IF(INDEX(ORCAMENTO!$AI:$AI,$N496)&lt;&gt;"",1,0)</f>
        <v>0</v>
      </c>
      <c r="P496" s="255">
        <f t="shared" ca="1" si="17"/>
        <v>11</v>
      </c>
      <c r="Q496" s="255" t="str">
        <f ca="1">INDEX(ORCAMENTO!$AI:$AI,$N496)</f>
        <v/>
      </c>
    </row>
    <row r="497" spans="2:17" ht="15" customHeight="1" x14ac:dyDescent="0.25">
      <c r="B497" s="255" t="str">
        <f ca="1">IFERROR(INDEX(_AUX_ANALISE!$A$1:$A$2461,MATCH(ROW()-34,_AUX_ANALISE!$C$1:$C$2461,0)),"")</f>
        <v/>
      </c>
      <c r="C497" s="255" t="str">
        <f ca="1">IF($B497="","",INDEX(ORCAMENTO!$B:$B,$B497))</f>
        <v/>
      </c>
      <c r="D497" s="255" t="str">
        <f ca="1">IF($B497="","",INDEX(ORCAMENTO!$E:$E,$B497))</f>
        <v/>
      </c>
      <c r="E497" s="255" t="str">
        <f ca="1">IF($B497="","",INDEX(ORCAMENTO!$D:$D,$B497))</f>
        <v/>
      </c>
      <c r="F497" s="255" t="str">
        <f ca="1">IF($B497="","",TRIM(IF(OR(INDEX(ORCAMENTO!$G:$G,$B497)&lt;&gt;"",INDEX(ORCAMENTO!$H:$H,$B497)&lt;&gt;""),"Ano 1; ","")&amp;IF(OR(INDEX(ORCAMENTO!$J:$J,$B497)&lt;&gt;"",INDEX(ORCAMENTO!$K:$K,$B497)&lt;&gt;""),"Ano 2; ","")&amp;IF(OR(INDEX(ORCAMENTO!$M:$M,$B497)&lt;&gt;"",INDEX(ORCAMENTO!$N:$N,$B497)&lt;&gt;""),"Ano 3; ","")&amp;IF(OR(INDEX(ORCAMENTO!$P:$P,$B497)&lt;&gt;"",INDEX(ORCAMENTO!$Q:$Q,$B497)&lt;&gt;""),"Ano 4; ","")&amp;IF(OR(INDEX(ORCAMENTO!$S:$S,$B497)&lt;&gt;"",INDEX(ORCAMENTO!$T:$T,$B497)&lt;&gt;""),"Ano 5; ","")&amp;IF(OR(INDEX(ORCAMENTO!$V:$V,$B497)&lt;&gt;"",INDEX(ORCAMENTO!$W:$W,$B497)&lt;&gt;""),"Ano 6; ","")))</f>
        <v/>
      </c>
      <c r="G497" s="311" t="str">
        <f ca="1">IF($B497="","",IF(INDEX(ORCAMENTO!$G:$G,$B497)&lt;&gt;"",INDEX(ORCAMENTO!$G:$G,$B497),IF(INDEX(ORCAMENTO!$J:$J,$B497)&lt;&gt;"",INDEX(ORCAMENTO!$J:$J,$B497),IF(INDEX(ORCAMENTO!$M:$M,$B497)&lt;&gt;"",INDEX(ORCAMENTO!$M:$M,$B497),IF(INDEX(ORCAMENTO!$P:$P,$B497)&lt;&gt;"",INDEX(ORCAMENTO!$P:$P,$B497),IF(INDEX(ORCAMENTO!$S:$S,$B497)&lt;&gt;"",INDEX(ORCAMENTO!$S:$S,$B497),INDEX(ORCAMENTO!$V:$V,$B497)))))))</f>
        <v/>
      </c>
      <c r="H497" s="312" t="str">
        <f ca="1">IF($B497="","",IF(INDEX(ORCAMENTO!$H:$H,$B497)&lt;&gt;"",INDEX(ORCAMENTO!$H:$H,$B497),IF(INDEX(ORCAMENTO!$K:$K,$B497)&lt;&gt;"",INDEX(ORCAMENTO!$K:$K,$B497),IF(INDEX(ORCAMENTO!$N:$N,$B497)&lt;&gt;"",INDEX(ORCAMENTO!$N:$N,$B497),IF(INDEX(ORCAMENTO!$Q:$Q,$B497)&lt;&gt;"",INDEX(ORCAMENTO!$Q:$Q,$B497),IF(INDEX(ORCAMENTO!$T:$T,$B497)&lt;&gt;"",INDEX(ORCAMENTO!$T:$T,$B497),INDEX(ORCAMENTO!$W:$W,$B497)))))))</f>
        <v/>
      </c>
      <c r="I497" s="255" t="str">
        <f ca="1">IF($B497="","",IF(INDEX(ORCAMENTO!$AI:$AI,$B497)&lt;&gt;"",INDEX(ORCAMENTO!$AI:$AI,$B497),IF(INDEX(ORCAMENTO!$AG:$AG,$B497),"Memorial de cálculo ou anexo obrigatório não informado para item acima do limite.",IF(AND(INDEX(ORCAMENTO!$AC:$AC,$B497),NOT(INDEX(ORCAMENTO!$AE:$AE,$B497))),"Informe pelo menos um ano completo com valor unitário e quantidade.","Pendência identificada automaticamente."))))</f>
        <v/>
      </c>
      <c r="N497" s="255">
        <f t="shared" si="16"/>
        <v>498</v>
      </c>
      <c r="O497" s="255">
        <f ca="1">IF(INDEX(ORCAMENTO!$AI:$AI,$N497)&lt;&gt;"",1,0)</f>
        <v>0</v>
      </c>
      <c r="P497" s="255">
        <f t="shared" ca="1" si="17"/>
        <v>11</v>
      </c>
      <c r="Q497" s="255" t="str">
        <f ca="1">INDEX(ORCAMENTO!$AI:$AI,$N497)</f>
        <v/>
      </c>
    </row>
    <row r="498" spans="2:17" ht="15" customHeight="1" x14ac:dyDescent="0.25">
      <c r="B498" s="255" t="str">
        <f ca="1">IFERROR(INDEX(_AUX_ANALISE!$A$1:$A$2461,MATCH(ROW()-34,_AUX_ANALISE!$C$1:$C$2461,0)),"")</f>
        <v/>
      </c>
      <c r="C498" s="255" t="str">
        <f ca="1">IF($B498="","",INDEX(ORCAMENTO!$B:$B,$B498))</f>
        <v/>
      </c>
      <c r="D498" s="255" t="str">
        <f ca="1">IF($B498="","",INDEX(ORCAMENTO!$E:$E,$B498))</f>
        <v/>
      </c>
      <c r="E498" s="255" t="str">
        <f ca="1">IF($B498="","",INDEX(ORCAMENTO!$D:$D,$B498))</f>
        <v/>
      </c>
      <c r="F498" s="255" t="str">
        <f ca="1">IF($B498="","",TRIM(IF(OR(INDEX(ORCAMENTO!$G:$G,$B498)&lt;&gt;"",INDEX(ORCAMENTO!$H:$H,$B498)&lt;&gt;""),"Ano 1; ","")&amp;IF(OR(INDEX(ORCAMENTO!$J:$J,$B498)&lt;&gt;"",INDEX(ORCAMENTO!$K:$K,$B498)&lt;&gt;""),"Ano 2; ","")&amp;IF(OR(INDEX(ORCAMENTO!$M:$M,$B498)&lt;&gt;"",INDEX(ORCAMENTO!$N:$N,$B498)&lt;&gt;""),"Ano 3; ","")&amp;IF(OR(INDEX(ORCAMENTO!$P:$P,$B498)&lt;&gt;"",INDEX(ORCAMENTO!$Q:$Q,$B498)&lt;&gt;""),"Ano 4; ","")&amp;IF(OR(INDEX(ORCAMENTO!$S:$S,$B498)&lt;&gt;"",INDEX(ORCAMENTO!$T:$T,$B498)&lt;&gt;""),"Ano 5; ","")&amp;IF(OR(INDEX(ORCAMENTO!$V:$V,$B498)&lt;&gt;"",INDEX(ORCAMENTO!$W:$W,$B498)&lt;&gt;""),"Ano 6; ","")))</f>
        <v/>
      </c>
      <c r="G498" s="311" t="str">
        <f ca="1">IF($B498="","",IF(INDEX(ORCAMENTO!$G:$G,$B498)&lt;&gt;"",INDEX(ORCAMENTO!$G:$G,$B498),IF(INDEX(ORCAMENTO!$J:$J,$B498)&lt;&gt;"",INDEX(ORCAMENTO!$J:$J,$B498),IF(INDEX(ORCAMENTO!$M:$M,$B498)&lt;&gt;"",INDEX(ORCAMENTO!$M:$M,$B498),IF(INDEX(ORCAMENTO!$P:$P,$B498)&lt;&gt;"",INDEX(ORCAMENTO!$P:$P,$B498),IF(INDEX(ORCAMENTO!$S:$S,$B498)&lt;&gt;"",INDEX(ORCAMENTO!$S:$S,$B498),INDEX(ORCAMENTO!$V:$V,$B498)))))))</f>
        <v/>
      </c>
      <c r="H498" s="312" t="str">
        <f ca="1">IF($B498="","",IF(INDEX(ORCAMENTO!$H:$H,$B498)&lt;&gt;"",INDEX(ORCAMENTO!$H:$H,$B498),IF(INDEX(ORCAMENTO!$K:$K,$B498)&lt;&gt;"",INDEX(ORCAMENTO!$K:$K,$B498),IF(INDEX(ORCAMENTO!$N:$N,$B498)&lt;&gt;"",INDEX(ORCAMENTO!$N:$N,$B498),IF(INDEX(ORCAMENTO!$Q:$Q,$B498)&lt;&gt;"",INDEX(ORCAMENTO!$Q:$Q,$B498),IF(INDEX(ORCAMENTO!$T:$T,$B498)&lt;&gt;"",INDEX(ORCAMENTO!$T:$T,$B498),INDEX(ORCAMENTO!$W:$W,$B498)))))))</f>
        <v/>
      </c>
      <c r="I498" s="255" t="str">
        <f ca="1">IF($B498="","",IF(INDEX(ORCAMENTO!$AI:$AI,$B498)&lt;&gt;"",INDEX(ORCAMENTO!$AI:$AI,$B498),IF(INDEX(ORCAMENTO!$AG:$AG,$B498),"Memorial de cálculo ou anexo obrigatório não informado para item acima do limite.",IF(AND(INDEX(ORCAMENTO!$AC:$AC,$B498),NOT(INDEX(ORCAMENTO!$AE:$AE,$B498))),"Informe pelo menos um ano completo com valor unitário e quantidade.","Pendência identificada automaticamente."))))</f>
        <v/>
      </c>
      <c r="N498" s="255">
        <f t="shared" si="16"/>
        <v>499</v>
      </c>
      <c r="O498" s="255">
        <f ca="1">IF(INDEX(ORCAMENTO!$AI:$AI,$N498)&lt;&gt;"",1,0)</f>
        <v>0</v>
      </c>
      <c r="P498" s="255">
        <f t="shared" ca="1" si="17"/>
        <v>11</v>
      </c>
      <c r="Q498" s="255" t="str">
        <f ca="1">INDEX(ORCAMENTO!$AI:$AI,$N498)</f>
        <v/>
      </c>
    </row>
    <row r="499" spans="2:17" ht="15" customHeight="1" x14ac:dyDescent="0.25">
      <c r="B499" s="255" t="str">
        <f ca="1">IFERROR(INDEX(_AUX_ANALISE!$A$1:$A$2461,MATCH(ROW()-34,_AUX_ANALISE!$C$1:$C$2461,0)),"")</f>
        <v/>
      </c>
      <c r="C499" s="255" t="str">
        <f ca="1">IF($B499="","",INDEX(ORCAMENTO!$B:$B,$B499))</f>
        <v/>
      </c>
      <c r="D499" s="255" t="str">
        <f ca="1">IF($B499="","",INDEX(ORCAMENTO!$E:$E,$B499))</f>
        <v/>
      </c>
      <c r="E499" s="255" t="str">
        <f ca="1">IF($B499="","",INDEX(ORCAMENTO!$D:$D,$B499))</f>
        <v/>
      </c>
      <c r="F499" s="255" t="str">
        <f ca="1">IF($B499="","",TRIM(IF(OR(INDEX(ORCAMENTO!$G:$G,$B499)&lt;&gt;"",INDEX(ORCAMENTO!$H:$H,$B499)&lt;&gt;""),"Ano 1; ","")&amp;IF(OR(INDEX(ORCAMENTO!$J:$J,$B499)&lt;&gt;"",INDEX(ORCAMENTO!$K:$K,$B499)&lt;&gt;""),"Ano 2; ","")&amp;IF(OR(INDEX(ORCAMENTO!$M:$M,$B499)&lt;&gt;"",INDEX(ORCAMENTO!$N:$N,$B499)&lt;&gt;""),"Ano 3; ","")&amp;IF(OR(INDEX(ORCAMENTO!$P:$P,$B499)&lt;&gt;"",INDEX(ORCAMENTO!$Q:$Q,$B499)&lt;&gt;""),"Ano 4; ","")&amp;IF(OR(INDEX(ORCAMENTO!$S:$S,$B499)&lt;&gt;"",INDEX(ORCAMENTO!$T:$T,$B499)&lt;&gt;""),"Ano 5; ","")&amp;IF(OR(INDEX(ORCAMENTO!$V:$V,$B499)&lt;&gt;"",INDEX(ORCAMENTO!$W:$W,$B499)&lt;&gt;""),"Ano 6; ","")))</f>
        <v/>
      </c>
      <c r="G499" s="311" t="str">
        <f ca="1">IF($B499="","",IF(INDEX(ORCAMENTO!$G:$G,$B499)&lt;&gt;"",INDEX(ORCAMENTO!$G:$G,$B499),IF(INDEX(ORCAMENTO!$J:$J,$B499)&lt;&gt;"",INDEX(ORCAMENTO!$J:$J,$B499),IF(INDEX(ORCAMENTO!$M:$M,$B499)&lt;&gt;"",INDEX(ORCAMENTO!$M:$M,$B499),IF(INDEX(ORCAMENTO!$P:$P,$B499)&lt;&gt;"",INDEX(ORCAMENTO!$P:$P,$B499),IF(INDEX(ORCAMENTO!$S:$S,$B499)&lt;&gt;"",INDEX(ORCAMENTO!$S:$S,$B499),INDEX(ORCAMENTO!$V:$V,$B499)))))))</f>
        <v/>
      </c>
      <c r="H499" s="312" t="str">
        <f ca="1">IF($B499="","",IF(INDEX(ORCAMENTO!$H:$H,$B499)&lt;&gt;"",INDEX(ORCAMENTO!$H:$H,$B499),IF(INDEX(ORCAMENTO!$K:$K,$B499)&lt;&gt;"",INDEX(ORCAMENTO!$K:$K,$B499),IF(INDEX(ORCAMENTO!$N:$N,$B499)&lt;&gt;"",INDEX(ORCAMENTO!$N:$N,$B499),IF(INDEX(ORCAMENTO!$Q:$Q,$B499)&lt;&gt;"",INDEX(ORCAMENTO!$Q:$Q,$B499),IF(INDEX(ORCAMENTO!$T:$T,$B499)&lt;&gt;"",INDEX(ORCAMENTO!$T:$T,$B499),INDEX(ORCAMENTO!$W:$W,$B499)))))))</f>
        <v/>
      </c>
      <c r="I499" s="255" t="str">
        <f ca="1">IF($B499="","",IF(INDEX(ORCAMENTO!$AI:$AI,$B499)&lt;&gt;"",INDEX(ORCAMENTO!$AI:$AI,$B499),IF(INDEX(ORCAMENTO!$AG:$AG,$B499),"Memorial de cálculo ou anexo obrigatório não informado para item acima do limite.",IF(AND(INDEX(ORCAMENTO!$AC:$AC,$B499),NOT(INDEX(ORCAMENTO!$AE:$AE,$B499))),"Informe pelo menos um ano completo com valor unitário e quantidade.","Pendência identificada automaticamente."))))</f>
        <v/>
      </c>
      <c r="N499" s="255">
        <f t="shared" si="16"/>
        <v>500</v>
      </c>
      <c r="O499" s="255">
        <f ca="1">IF(INDEX(ORCAMENTO!$AI:$AI,$N499)&lt;&gt;"",1,0)</f>
        <v>0</v>
      </c>
      <c r="P499" s="255">
        <f t="shared" ca="1" si="17"/>
        <v>11</v>
      </c>
      <c r="Q499" s="255" t="str">
        <f ca="1">INDEX(ORCAMENTO!$AI:$AI,$N499)</f>
        <v/>
      </c>
    </row>
    <row r="500" spans="2:17" ht="15" customHeight="1" x14ac:dyDescent="0.25">
      <c r="B500" s="255" t="str">
        <f ca="1">IFERROR(INDEX(_AUX_ANALISE!$A$1:$A$2461,MATCH(ROW()-34,_AUX_ANALISE!$C$1:$C$2461,0)),"")</f>
        <v/>
      </c>
      <c r="C500" s="255" t="str">
        <f ca="1">IF($B500="","",INDEX(ORCAMENTO!$B:$B,$B500))</f>
        <v/>
      </c>
      <c r="D500" s="255" t="str">
        <f ca="1">IF($B500="","",INDEX(ORCAMENTO!$E:$E,$B500))</f>
        <v/>
      </c>
      <c r="E500" s="255" t="str">
        <f ca="1">IF($B500="","",INDEX(ORCAMENTO!$D:$D,$B500))</f>
        <v/>
      </c>
      <c r="F500" s="255" t="str">
        <f ca="1">IF($B500="","",TRIM(IF(OR(INDEX(ORCAMENTO!$G:$G,$B500)&lt;&gt;"",INDEX(ORCAMENTO!$H:$H,$B500)&lt;&gt;""),"Ano 1; ","")&amp;IF(OR(INDEX(ORCAMENTO!$J:$J,$B500)&lt;&gt;"",INDEX(ORCAMENTO!$K:$K,$B500)&lt;&gt;""),"Ano 2; ","")&amp;IF(OR(INDEX(ORCAMENTO!$M:$M,$B500)&lt;&gt;"",INDEX(ORCAMENTO!$N:$N,$B500)&lt;&gt;""),"Ano 3; ","")&amp;IF(OR(INDEX(ORCAMENTO!$P:$P,$B500)&lt;&gt;"",INDEX(ORCAMENTO!$Q:$Q,$B500)&lt;&gt;""),"Ano 4; ","")&amp;IF(OR(INDEX(ORCAMENTO!$S:$S,$B500)&lt;&gt;"",INDEX(ORCAMENTO!$T:$T,$B500)&lt;&gt;""),"Ano 5; ","")&amp;IF(OR(INDEX(ORCAMENTO!$V:$V,$B500)&lt;&gt;"",INDEX(ORCAMENTO!$W:$W,$B500)&lt;&gt;""),"Ano 6; ","")))</f>
        <v/>
      </c>
      <c r="G500" s="311" t="str">
        <f ca="1">IF($B500="","",IF(INDEX(ORCAMENTO!$G:$G,$B500)&lt;&gt;"",INDEX(ORCAMENTO!$G:$G,$B500),IF(INDEX(ORCAMENTO!$J:$J,$B500)&lt;&gt;"",INDEX(ORCAMENTO!$J:$J,$B500),IF(INDEX(ORCAMENTO!$M:$M,$B500)&lt;&gt;"",INDEX(ORCAMENTO!$M:$M,$B500),IF(INDEX(ORCAMENTO!$P:$P,$B500)&lt;&gt;"",INDEX(ORCAMENTO!$P:$P,$B500),IF(INDEX(ORCAMENTO!$S:$S,$B500)&lt;&gt;"",INDEX(ORCAMENTO!$S:$S,$B500),INDEX(ORCAMENTO!$V:$V,$B500)))))))</f>
        <v/>
      </c>
      <c r="H500" s="312" t="str">
        <f ca="1">IF($B500="","",IF(INDEX(ORCAMENTO!$H:$H,$B500)&lt;&gt;"",INDEX(ORCAMENTO!$H:$H,$B500),IF(INDEX(ORCAMENTO!$K:$K,$B500)&lt;&gt;"",INDEX(ORCAMENTO!$K:$K,$B500),IF(INDEX(ORCAMENTO!$N:$N,$B500)&lt;&gt;"",INDEX(ORCAMENTO!$N:$N,$B500),IF(INDEX(ORCAMENTO!$Q:$Q,$B500)&lt;&gt;"",INDEX(ORCAMENTO!$Q:$Q,$B500),IF(INDEX(ORCAMENTO!$T:$T,$B500)&lt;&gt;"",INDEX(ORCAMENTO!$T:$T,$B500),INDEX(ORCAMENTO!$W:$W,$B500)))))))</f>
        <v/>
      </c>
      <c r="I500" s="255" t="str">
        <f ca="1">IF($B500="","",IF(INDEX(ORCAMENTO!$AI:$AI,$B500)&lt;&gt;"",INDEX(ORCAMENTO!$AI:$AI,$B500),IF(INDEX(ORCAMENTO!$AG:$AG,$B500),"Memorial de cálculo ou anexo obrigatório não informado para item acima do limite.",IF(AND(INDEX(ORCAMENTO!$AC:$AC,$B500),NOT(INDEX(ORCAMENTO!$AE:$AE,$B500))),"Informe pelo menos um ano completo com valor unitário e quantidade.","Pendência identificada automaticamente."))))</f>
        <v/>
      </c>
      <c r="N500" s="255">
        <f t="shared" si="16"/>
        <v>501</v>
      </c>
      <c r="O500" s="255">
        <f ca="1">IF(INDEX(ORCAMENTO!$AI:$AI,$N500)&lt;&gt;"",1,0)</f>
        <v>0</v>
      </c>
      <c r="P500" s="255">
        <f t="shared" ca="1" si="17"/>
        <v>11</v>
      </c>
      <c r="Q500" s="255" t="str">
        <f ca="1">INDEX(ORCAMENTO!$AI:$AI,$N500)</f>
        <v/>
      </c>
    </row>
    <row r="501" spans="2:17" ht="15" customHeight="1" x14ac:dyDescent="0.25">
      <c r="B501" s="255" t="str">
        <f ca="1">IFERROR(INDEX(_AUX_ANALISE!$A$1:$A$2461,MATCH(ROW()-34,_AUX_ANALISE!$C$1:$C$2461,0)),"")</f>
        <v/>
      </c>
      <c r="C501" s="255" t="str">
        <f ca="1">IF($B501="","",INDEX(ORCAMENTO!$B:$B,$B501))</f>
        <v/>
      </c>
      <c r="D501" s="255" t="str">
        <f ca="1">IF($B501="","",INDEX(ORCAMENTO!$E:$E,$B501))</f>
        <v/>
      </c>
      <c r="E501" s="255" t="str">
        <f ca="1">IF($B501="","",INDEX(ORCAMENTO!$D:$D,$B501))</f>
        <v/>
      </c>
      <c r="F501" s="255" t="str">
        <f ca="1">IF($B501="","",TRIM(IF(OR(INDEX(ORCAMENTO!$G:$G,$B501)&lt;&gt;"",INDEX(ORCAMENTO!$H:$H,$B501)&lt;&gt;""),"Ano 1; ","")&amp;IF(OR(INDEX(ORCAMENTO!$J:$J,$B501)&lt;&gt;"",INDEX(ORCAMENTO!$K:$K,$B501)&lt;&gt;""),"Ano 2; ","")&amp;IF(OR(INDEX(ORCAMENTO!$M:$M,$B501)&lt;&gt;"",INDEX(ORCAMENTO!$N:$N,$B501)&lt;&gt;""),"Ano 3; ","")&amp;IF(OR(INDEX(ORCAMENTO!$P:$P,$B501)&lt;&gt;"",INDEX(ORCAMENTO!$Q:$Q,$B501)&lt;&gt;""),"Ano 4; ","")&amp;IF(OR(INDEX(ORCAMENTO!$S:$S,$B501)&lt;&gt;"",INDEX(ORCAMENTO!$T:$T,$B501)&lt;&gt;""),"Ano 5; ","")&amp;IF(OR(INDEX(ORCAMENTO!$V:$V,$B501)&lt;&gt;"",INDEX(ORCAMENTO!$W:$W,$B501)&lt;&gt;""),"Ano 6; ","")))</f>
        <v/>
      </c>
      <c r="G501" s="311" t="str">
        <f ca="1">IF($B501="","",IF(INDEX(ORCAMENTO!$G:$G,$B501)&lt;&gt;"",INDEX(ORCAMENTO!$G:$G,$B501),IF(INDEX(ORCAMENTO!$J:$J,$B501)&lt;&gt;"",INDEX(ORCAMENTO!$J:$J,$B501),IF(INDEX(ORCAMENTO!$M:$M,$B501)&lt;&gt;"",INDEX(ORCAMENTO!$M:$M,$B501),IF(INDEX(ORCAMENTO!$P:$P,$B501)&lt;&gt;"",INDEX(ORCAMENTO!$P:$P,$B501),IF(INDEX(ORCAMENTO!$S:$S,$B501)&lt;&gt;"",INDEX(ORCAMENTO!$S:$S,$B501),INDEX(ORCAMENTO!$V:$V,$B501)))))))</f>
        <v/>
      </c>
      <c r="H501" s="312" t="str">
        <f ca="1">IF($B501="","",IF(INDEX(ORCAMENTO!$H:$H,$B501)&lt;&gt;"",INDEX(ORCAMENTO!$H:$H,$B501),IF(INDEX(ORCAMENTO!$K:$K,$B501)&lt;&gt;"",INDEX(ORCAMENTO!$K:$K,$B501),IF(INDEX(ORCAMENTO!$N:$N,$B501)&lt;&gt;"",INDEX(ORCAMENTO!$N:$N,$B501),IF(INDEX(ORCAMENTO!$Q:$Q,$B501)&lt;&gt;"",INDEX(ORCAMENTO!$Q:$Q,$B501),IF(INDEX(ORCAMENTO!$T:$T,$B501)&lt;&gt;"",INDEX(ORCAMENTO!$T:$T,$B501),INDEX(ORCAMENTO!$W:$W,$B501)))))))</f>
        <v/>
      </c>
      <c r="I501" s="255" t="str">
        <f ca="1">IF($B501="","",IF(INDEX(ORCAMENTO!$AI:$AI,$B501)&lt;&gt;"",INDEX(ORCAMENTO!$AI:$AI,$B501),IF(INDEX(ORCAMENTO!$AG:$AG,$B501),"Memorial de cálculo ou anexo obrigatório não informado para item acima do limite.",IF(AND(INDEX(ORCAMENTO!$AC:$AC,$B501),NOT(INDEX(ORCAMENTO!$AE:$AE,$B501))),"Informe pelo menos um ano completo com valor unitário e quantidade.","Pendência identificada automaticamente."))))</f>
        <v/>
      </c>
      <c r="N501" s="255">
        <f t="shared" si="16"/>
        <v>502</v>
      </c>
      <c r="O501" s="255">
        <f ca="1">IF(INDEX(ORCAMENTO!$AI:$AI,$N501)&lt;&gt;"",1,0)</f>
        <v>0</v>
      </c>
      <c r="P501" s="255">
        <f t="shared" ca="1" si="17"/>
        <v>11</v>
      </c>
      <c r="Q501" s="255" t="str">
        <f ca="1">INDEX(ORCAMENTO!$AI:$AI,$N501)</f>
        <v/>
      </c>
    </row>
    <row r="502" spans="2:17" ht="15" customHeight="1" x14ac:dyDescent="0.25">
      <c r="B502" s="255" t="str">
        <f ca="1">IFERROR(INDEX(_AUX_ANALISE!$A$1:$A$2461,MATCH(ROW()-34,_AUX_ANALISE!$C$1:$C$2461,0)),"")</f>
        <v/>
      </c>
      <c r="C502" s="255" t="str">
        <f ca="1">IF($B502="","",INDEX(ORCAMENTO!$B:$B,$B502))</f>
        <v/>
      </c>
      <c r="D502" s="255" t="str">
        <f ca="1">IF($B502="","",INDEX(ORCAMENTO!$E:$E,$B502))</f>
        <v/>
      </c>
      <c r="E502" s="255" t="str">
        <f ca="1">IF($B502="","",INDEX(ORCAMENTO!$D:$D,$B502))</f>
        <v/>
      </c>
      <c r="F502" s="255" t="str">
        <f ca="1">IF($B502="","",TRIM(IF(OR(INDEX(ORCAMENTO!$G:$G,$B502)&lt;&gt;"",INDEX(ORCAMENTO!$H:$H,$B502)&lt;&gt;""),"Ano 1; ","")&amp;IF(OR(INDEX(ORCAMENTO!$J:$J,$B502)&lt;&gt;"",INDEX(ORCAMENTO!$K:$K,$B502)&lt;&gt;""),"Ano 2; ","")&amp;IF(OR(INDEX(ORCAMENTO!$M:$M,$B502)&lt;&gt;"",INDEX(ORCAMENTO!$N:$N,$B502)&lt;&gt;""),"Ano 3; ","")&amp;IF(OR(INDEX(ORCAMENTO!$P:$P,$B502)&lt;&gt;"",INDEX(ORCAMENTO!$Q:$Q,$B502)&lt;&gt;""),"Ano 4; ","")&amp;IF(OR(INDEX(ORCAMENTO!$S:$S,$B502)&lt;&gt;"",INDEX(ORCAMENTO!$T:$T,$B502)&lt;&gt;""),"Ano 5; ","")&amp;IF(OR(INDEX(ORCAMENTO!$V:$V,$B502)&lt;&gt;"",INDEX(ORCAMENTO!$W:$W,$B502)&lt;&gt;""),"Ano 6; ","")))</f>
        <v/>
      </c>
      <c r="G502" s="311" t="str">
        <f ca="1">IF($B502="","",IF(INDEX(ORCAMENTO!$G:$G,$B502)&lt;&gt;"",INDEX(ORCAMENTO!$G:$G,$B502),IF(INDEX(ORCAMENTO!$J:$J,$B502)&lt;&gt;"",INDEX(ORCAMENTO!$J:$J,$B502),IF(INDEX(ORCAMENTO!$M:$M,$B502)&lt;&gt;"",INDEX(ORCAMENTO!$M:$M,$B502),IF(INDEX(ORCAMENTO!$P:$P,$B502)&lt;&gt;"",INDEX(ORCAMENTO!$P:$P,$B502),IF(INDEX(ORCAMENTO!$S:$S,$B502)&lt;&gt;"",INDEX(ORCAMENTO!$S:$S,$B502),INDEX(ORCAMENTO!$V:$V,$B502)))))))</f>
        <v/>
      </c>
      <c r="H502" s="312" t="str">
        <f ca="1">IF($B502="","",IF(INDEX(ORCAMENTO!$H:$H,$B502)&lt;&gt;"",INDEX(ORCAMENTO!$H:$H,$B502),IF(INDEX(ORCAMENTO!$K:$K,$B502)&lt;&gt;"",INDEX(ORCAMENTO!$K:$K,$B502),IF(INDEX(ORCAMENTO!$N:$N,$B502)&lt;&gt;"",INDEX(ORCAMENTO!$N:$N,$B502),IF(INDEX(ORCAMENTO!$Q:$Q,$B502)&lt;&gt;"",INDEX(ORCAMENTO!$Q:$Q,$B502),IF(INDEX(ORCAMENTO!$T:$T,$B502)&lt;&gt;"",INDEX(ORCAMENTO!$T:$T,$B502),INDEX(ORCAMENTO!$W:$W,$B502)))))))</f>
        <v/>
      </c>
      <c r="I502" s="255" t="str">
        <f ca="1">IF($B502="","",IF(INDEX(ORCAMENTO!$AI:$AI,$B502)&lt;&gt;"",INDEX(ORCAMENTO!$AI:$AI,$B502),IF(INDEX(ORCAMENTO!$AG:$AG,$B502),"Memorial de cálculo ou anexo obrigatório não informado para item acima do limite.",IF(AND(INDEX(ORCAMENTO!$AC:$AC,$B502),NOT(INDEX(ORCAMENTO!$AE:$AE,$B502))),"Informe pelo menos um ano completo com valor unitário e quantidade.","Pendência identificada automaticamente."))))</f>
        <v/>
      </c>
      <c r="N502" s="255">
        <f t="shared" si="16"/>
        <v>503</v>
      </c>
      <c r="O502" s="255">
        <f ca="1">IF(INDEX(ORCAMENTO!$AI:$AI,$N502)&lt;&gt;"",1,0)</f>
        <v>0</v>
      </c>
      <c r="P502" s="255">
        <f t="shared" ca="1" si="17"/>
        <v>11</v>
      </c>
      <c r="Q502" s="255" t="str">
        <f ca="1">INDEX(ORCAMENTO!$AI:$AI,$N502)</f>
        <v/>
      </c>
    </row>
    <row r="503" spans="2:17" ht="15" customHeight="1" x14ac:dyDescent="0.25">
      <c r="B503" s="255" t="str">
        <f ca="1">IFERROR(INDEX(_AUX_ANALISE!$A$1:$A$2461,MATCH(ROW()-34,_AUX_ANALISE!$C$1:$C$2461,0)),"")</f>
        <v/>
      </c>
      <c r="C503" s="255" t="str">
        <f ca="1">IF($B503="","",INDEX(ORCAMENTO!$B:$B,$B503))</f>
        <v/>
      </c>
      <c r="D503" s="255" t="str">
        <f ca="1">IF($B503="","",INDEX(ORCAMENTO!$E:$E,$B503))</f>
        <v/>
      </c>
      <c r="E503" s="255" t="str">
        <f ca="1">IF($B503="","",INDEX(ORCAMENTO!$D:$D,$B503))</f>
        <v/>
      </c>
      <c r="F503" s="255" t="str">
        <f ca="1">IF($B503="","",TRIM(IF(OR(INDEX(ORCAMENTO!$G:$G,$B503)&lt;&gt;"",INDEX(ORCAMENTO!$H:$H,$B503)&lt;&gt;""),"Ano 1; ","")&amp;IF(OR(INDEX(ORCAMENTO!$J:$J,$B503)&lt;&gt;"",INDEX(ORCAMENTO!$K:$K,$B503)&lt;&gt;""),"Ano 2; ","")&amp;IF(OR(INDEX(ORCAMENTO!$M:$M,$B503)&lt;&gt;"",INDEX(ORCAMENTO!$N:$N,$B503)&lt;&gt;""),"Ano 3; ","")&amp;IF(OR(INDEX(ORCAMENTO!$P:$P,$B503)&lt;&gt;"",INDEX(ORCAMENTO!$Q:$Q,$B503)&lt;&gt;""),"Ano 4; ","")&amp;IF(OR(INDEX(ORCAMENTO!$S:$S,$B503)&lt;&gt;"",INDEX(ORCAMENTO!$T:$T,$B503)&lt;&gt;""),"Ano 5; ","")&amp;IF(OR(INDEX(ORCAMENTO!$V:$V,$B503)&lt;&gt;"",INDEX(ORCAMENTO!$W:$W,$B503)&lt;&gt;""),"Ano 6; ","")))</f>
        <v/>
      </c>
      <c r="G503" s="311" t="str">
        <f ca="1">IF($B503="","",IF(INDEX(ORCAMENTO!$G:$G,$B503)&lt;&gt;"",INDEX(ORCAMENTO!$G:$G,$B503),IF(INDEX(ORCAMENTO!$J:$J,$B503)&lt;&gt;"",INDEX(ORCAMENTO!$J:$J,$B503),IF(INDEX(ORCAMENTO!$M:$M,$B503)&lt;&gt;"",INDEX(ORCAMENTO!$M:$M,$B503),IF(INDEX(ORCAMENTO!$P:$P,$B503)&lt;&gt;"",INDEX(ORCAMENTO!$P:$P,$B503),IF(INDEX(ORCAMENTO!$S:$S,$B503)&lt;&gt;"",INDEX(ORCAMENTO!$S:$S,$B503),INDEX(ORCAMENTO!$V:$V,$B503)))))))</f>
        <v/>
      </c>
      <c r="H503" s="312" t="str">
        <f ca="1">IF($B503="","",IF(INDEX(ORCAMENTO!$H:$H,$B503)&lt;&gt;"",INDEX(ORCAMENTO!$H:$H,$B503),IF(INDEX(ORCAMENTO!$K:$K,$B503)&lt;&gt;"",INDEX(ORCAMENTO!$K:$K,$B503),IF(INDEX(ORCAMENTO!$N:$N,$B503)&lt;&gt;"",INDEX(ORCAMENTO!$N:$N,$B503),IF(INDEX(ORCAMENTO!$Q:$Q,$B503)&lt;&gt;"",INDEX(ORCAMENTO!$Q:$Q,$B503),IF(INDEX(ORCAMENTO!$T:$T,$B503)&lt;&gt;"",INDEX(ORCAMENTO!$T:$T,$B503),INDEX(ORCAMENTO!$W:$W,$B503)))))))</f>
        <v/>
      </c>
      <c r="I503" s="255" t="str">
        <f ca="1">IF($B503="","",IF(INDEX(ORCAMENTO!$AI:$AI,$B503)&lt;&gt;"",INDEX(ORCAMENTO!$AI:$AI,$B503),IF(INDEX(ORCAMENTO!$AG:$AG,$B503),"Memorial de cálculo ou anexo obrigatório não informado para item acima do limite.",IF(AND(INDEX(ORCAMENTO!$AC:$AC,$B503),NOT(INDEX(ORCAMENTO!$AE:$AE,$B503))),"Informe pelo menos um ano completo com valor unitário e quantidade.","Pendência identificada automaticamente."))))</f>
        <v/>
      </c>
      <c r="N503" s="255">
        <f t="shared" si="16"/>
        <v>504</v>
      </c>
      <c r="O503" s="255">
        <f ca="1">IF(INDEX(ORCAMENTO!$AI:$AI,$N503)&lt;&gt;"",1,0)</f>
        <v>0</v>
      </c>
      <c r="P503" s="255">
        <f t="shared" ca="1" si="17"/>
        <v>11</v>
      </c>
      <c r="Q503" s="255" t="str">
        <f ca="1">INDEX(ORCAMENTO!$AI:$AI,$N503)</f>
        <v/>
      </c>
    </row>
    <row r="504" spans="2:17" ht="15" customHeight="1" x14ac:dyDescent="0.25">
      <c r="B504" s="255" t="str">
        <f ca="1">IFERROR(INDEX(_AUX_ANALISE!$A$1:$A$2461,MATCH(ROW()-34,_AUX_ANALISE!$C$1:$C$2461,0)),"")</f>
        <v/>
      </c>
      <c r="C504" s="255" t="str">
        <f ca="1">IF($B504="","",INDEX(ORCAMENTO!$B:$B,$B504))</f>
        <v/>
      </c>
      <c r="D504" s="255" t="str">
        <f ca="1">IF($B504="","",INDEX(ORCAMENTO!$E:$E,$B504))</f>
        <v/>
      </c>
      <c r="E504" s="255" t="str">
        <f ca="1">IF($B504="","",INDEX(ORCAMENTO!$D:$D,$B504))</f>
        <v/>
      </c>
      <c r="F504" s="255" t="str">
        <f ca="1">IF($B504="","",TRIM(IF(OR(INDEX(ORCAMENTO!$G:$G,$B504)&lt;&gt;"",INDEX(ORCAMENTO!$H:$H,$B504)&lt;&gt;""),"Ano 1; ","")&amp;IF(OR(INDEX(ORCAMENTO!$J:$J,$B504)&lt;&gt;"",INDEX(ORCAMENTO!$K:$K,$B504)&lt;&gt;""),"Ano 2; ","")&amp;IF(OR(INDEX(ORCAMENTO!$M:$M,$B504)&lt;&gt;"",INDEX(ORCAMENTO!$N:$N,$B504)&lt;&gt;""),"Ano 3; ","")&amp;IF(OR(INDEX(ORCAMENTO!$P:$P,$B504)&lt;&gt;"",INDEX(ORCAMENTO!$Q:$Q,$B504)&lt;&gt;""),"Ano 4; ","")&amp;IF(OR(INDEX(ORCAMENTO!$S:$S,$B504)&lt;&gt;"",INDEX(ORCAMENTO!$T:$T,$B504)&lt;&gt;""),"Ano 5; ","")&amp;IF(OR(INDEX(ORCAMENTO!$V:$V,$B504)&lt;&gt;"",INDEX(ORCAMENTO!$W:$W,$B504)&lt;&gt;""),"Ano 6; ","")))</f>
        <v/>
      </c>
      <c r="G504" s="311" t="str">
        <f ca="1">IF($B504="","",IF(INDEX(ORCAMENTO!$G:$G,$B504)&lt;&gt;"",INDEX(ORCAMENTO!$G:$G,$B504),IF(INDEX(ORCAMENTO!$J:$J,$B504)&lt;&gt;"",INDEX(ORCAMENTO!$J:$J,$B504),IF(INDEX(ORCAMENTO!$M:$M,$B504)&lt;&gt;"",INDEX(ORCAMENTO!$M:$M,$B504),IF(INDEX(ORCAMENTO!$P:$P,$B504)&lt;&gt;"",INDEX(ORCAMENTO!$P:$P,$B504),IF(INDEX(ORCAMENTO!$S:$S,$B504)&lt;&gt;"",INDEX(ORCAMENTO!$S:$S,$B504),INDEX(ORCAMENTO!$V:$V,$B504)))))))</f>
        <v/>
      </c>
      <c r="H504" s="312" t="str">
        <f ca="1">IF($B504="","",IF(INDEX(ORCAMENTO!$H:$H,$B504)&lt;&gt;"",INDEX(ORCAMENTO!$H:$H,$B504),IF(INDEX(ORCAMENTO!$K:$K,$B504)&lt;&gt;"",INDEX(ORCAMENTO!$K:$K,$B504),IF(INDEX(ORCAMENTO!$N:$N,$B504)&lt;&gt;"",INDEX(ORCAMENTO!$N:$N,$B504),IF(INDEX(ORCAMENTO!$Q:$Q,$B504)&lt;&gt;"",INDEX(ORCAMENTO!$Q:$Q,$B504),IF(INDEX(ORCAMENTO!$T:$T,$B504)&lt;&gt;"",INDEX(ORCAMENTO!$T:$T,$B504),INDEX(ORCAMENTO!$W:$W,$B504)))))))</f>
        <v/>
      </c>
      <c r="I504" s="255" t="str">
        <f ca="1">IF($B504="","",IF(INDEX(ORCAMENTO!$AI:$AI,$B504)&lt;&gt;"",INDEX(ORCAMENTO!$AI:$AI,$B504),IF(INDEX(ORCAMENTO!$AG:$AG,$B504),"Memorial de cálculo ou anexo obrigatório não informado para item acima do limite.",IF(AND(INDEX(ORCAMENTO!$AC:$AC,$B504),NOT(INDEX(ORCAMENTO!$AE:$AE,$B504))),"Informe pelo menos um ano completo com valor unitário e quantidade.","Pendência identificada automaticamente."))))</f>
        <v/>
      </c>
      <c r="N504" s="255">
        <f t="shared" si="16"/>
        <v>505</v>
      </c>
      <c r="O504" s="255">
        <f ca="1">IF(INDEX(ORCAMENTO!$AI:$AI,$N504)&lt;&gt;"",1,0)</f>
        <v>0</v>
      </c>
      <c r="P504" s="255">
        <f t="shared" ca="1" si="17"/>
        <v>11</v>
      </c>
      <c r="Q504" s="255" t="str">
        <f ca="1">INDEX(ORCAMENTO!$AI:$AI,$N504)</f>
        <v/>
      </c>
    </row>
    <row r="505" spans="2:17" ht="15" customHeight="1" x14ac:dyDescent="0.25">
      <c r="B505" s="255" t="str">
        <f ca="1">IFERROR(INDEX(_AUX_ANALISE!$A$1:$A$2461,MATCH(ROW()-34,_AUX_ANALISE!$C$1:$C$2461,0)),"")</f>
        <v/>
      </c>
      <c r="C505" s="255" t="str">
        <f ca="1">IF($B505="","",INDEX(ORCAMENTO!$B:$B,$B505))</f>
        <v/>
      </c>
      <c r="D505" s="255" t="str">
        <f ca="1">IF($B505="","",INDEX(ORCAMENTO!$E:$E,$B505))</f>
        <v/>
      </c>
      <c r="E505" s="255" t="str">
        <f ca="1">IF($B505="","",INDEX(ORCAMENTO!$D:$D,$B505))</f>
        <v/>
      </c>
      <c r="F505" s="255" t="str">
        <f ca="1">IF($B505="","",TRIM(IF(OR(INDEX(ORCAMENTO!$G:$G,$B505)&lt;&gt;"",INDEX(ORCAMENTO!$H:$H,$B505)&lt;&gt;""),"Ano 1; ","")&amp;IF(OR(INDEX(ORCAMENTO!$J:$J,$B505)&lt;&gt;"",INDEX(ORCAMENTO!$K:$K,$B505)&lt;&gt;""),"Ano 2; ","")&amp;IF(OR(INDEX(ORCAMENTO!$M:$M,$B505)&lt;&gt;"",INDEX(ORCAMENTO!$N:$N,$B505)&lt;&gt;""),"Ano 3; ","")&amp;IF(OR(INDEX(ORCAMENTO!$P:$P,$B505)&lt;&gt;"",INDEX(ORCAMENTO!$Q:$Q,$B505)&lt;&gt;""),"Ano 4; ","")&amp;IF(OR(INDEX(ORCAMENTO!$S:$S,$B505)&lt;&gt;"",INDEX(ORCAMENTO!$T:$T,$B505)&lt;&gt;""),"Ano 5; ","")&amp;IF(OR(INDEX(ORCAMENTO!$V:$V,$B505)&lt;&gt;"",INDEX(ORCAMENTO!$W:$W,$B505)&lt;&gt;""),"Ano 6; ","")))</f>
        <v/>
      </c>
      <c r="G505" s="311" t="str">
        <f ca="1">IF($B505="","",IF(INDEX(ORCAMENTO!$G:$G,$B505)&lt;&gt;"",INDEX(ORCAMENTO!$G:$G,$B505),IF(INDEX(ORCAMENTO!$J:$J,$B505)&lt;&gt;"",INDEX(ORCAMENTO!$J:$J,$B505),IF(INDEX(ORCAMENTO!$M:$M,$B505)&lt;&gt;"",INDEX(ORCAMENTO!$M:$M,$B505),IF(INDEX(ORCAMENTO!$P:$P,$B505)&lt;&gt;"",INDEX(ORCAMENTO!$P:$P,$B505),IF(INDEX(ORCAMENTO!$S:$S,$B505)&lt;&gt;"",INDEX(ORCAMENTO!$S:$S,$B505),INDEX(ORCAMENTO!$V:$V,$B505)))))))</f>
        <v/>
      </c>
      <c r="H505" s="312" t="str">
        <f ca="1">IF($B505="","",IF(INDEX(ORCAMENTO!$H:$H,$B505)&lt;&gt;"",INDEX(ORCAMENTO!$H:$H,$B505),IF(INDEX(ORCAMENTO!$K:$K,$B505)&lt;&gt;"",INDEX(ORCAMENTO!$K:$K,$B505),IF(INDEX(ORCAMENTO!$N:$N,$B505)&lt;&gt;"",INDEX(ORCAMENTO!$N:$N,$B505),IF(INDEX(ORCAMENTO!$Q:$Q,$B505)&lt;&gt;"",INDEX(ORCAMENTO!$Q:$Q,$B505),IF(INDEX(ORCAMENTO!$T:$T,$B505)&lt;&gt;"",INDEX(ORCAMENTO!$T:$T,$B505),INDEX(ORCAMENTO!$W:$W,$B505)))))))</f>
        <v/>
      </c>
      <c r="I505" s="255" t="str">
        <f ca="1">IF($B505="","",IF(INDEX(ORCAMENTO!$AI:$AI,$B505)&lt;&gt;"",INDEX(ORCAMENTO!$AI:$AI,$B505),IF(INDEX(ORCAMENTO!$AG:$AG,$B505),"Memorial de cálculo ou anexo obrigatório não informado para item acima do limite.",IF(AND(INDEX(ORCAMENTO!$AC:$AC,$B505),NOT(INDEX(ORCAMENTO!$AE:$AE,$B505))),"Informe pelo menos um ano completo com valor unitário e quantidade.","Pendência identificada automaticamente."))))</f>
        <v/>
      </c>
      <c r="N505" s="255">
        <f t="shared" si="16"/>
        <v>506</v>
      </c>
      <c r="O505" s="255">
        <f ca="1">IF(INDEX(ORCAMENTO!$AI:$AI,$N505)&lt;&gt;"",1,0)</f>
        <v>0</v>
      </c>
      <c r="P505" s="255">
        <f t="shared" ca="1" si="17"/>
        <v>11</v>
      </c>
      <c r="Q505" s="255" t="str">
        <f ca="1">INDEX(ORCAMENTO!$AI:$AI,$N505)</f>
        <v/>
      </c>
    </row>
    <row r="506" spans="2:17" ht="15" customHeight="1" x14ac:dyDescent="0.25">
      <c r="B506" s="255" t="str">
        <f ca="1">IFERROR(INDEX(_AUX_ANALISE!$A$1:$A$2461,MATCH(ROW()-34,_AUX_ANALISE!$C$1:$C$2461,0)),"")</f>
        <v/>
      </c>
      <c r="C506" s="255" t="str">
        <f ca="1">IF($B506="","",INDEX(ORCAMENTO!$B:$B,$B506))</f>
        <v/>
      </c>
      <c r="D506" s="255" t="str">
        <f ca="1">IF($B506="","",INDEX(ORCAMENTO!$E:$E,$B506))</f>
        <v/>
      </c>
      <c r="E506" s="255" t="str">
        <f ca="1">IF($B506="","",INDEX(ORCAMENTO!$D:$D,$B506))</f>
        <v/>
      </c>
      <c r="F506" s="255" t="str">
        <f ca="1">IF($B506="","",TRIM(IF(OR(INDEX(ORCAMENTO!$G:$G,$B506)&lt;&gt;"",INDEX(ORCAMENTO!$H:$H,$B506)&lt;&gt;""),"Ano 1; ","")&amp;IF(OR(INDEX(ORCAMENTO!$J:$J,$B506)&lt;&gt;"",INDEX(ORCAMENTO!$K:$K,$B506)&lt;&gt;""),"Ano 2; ","")&amp;IF(OR(INDEX(ORCAMENTO!$M:$M,$B506)&lt;&gt;"",INDEX(ORCAMENTO!$N:$N,$B506)&lt;&gt;""),"Ano 3; ","")&amp;IF(OR(INDEX(ORCAMENTO!$P:$P,$B506)&lt;&gt;"",INDEX(ORCAMENTO!$Q:$Q,$B506)&lt;&gt;""),"Ano 4; ","")&amp;IF(OR(INDEX(ORCAMENTO!$S:$S,$B506)&lt;&gt;"",INDEX(ORCAMENTO!$T:$T,$B506)&lt;&gt;""),"Ano 5; ","")&amp;IF(OR(INDEX(ORCAMENTO!$V:$V,$B506)&lt;&gt;"",INDEX(ORCAMENTO!$W:$W,$B506)&lt;&gt;""),"Ano 6; ","")))</f>
        <v/>
      </c>
      <c r="G506" s="311" t="str">
        <f ca="1">IF($B506="","",IF(INDEX(ORCAMENTO!$G:$G,$B506)&lt;&gt;"",INDEX(ORCAMENTO!$G:$G,$B506),IF(INDEX(ORCAMENTO!$J:$J,$B506)&lt;&gt;"",INDEX(ORCAMENTO!$J:$J,$B506),IF(INDEX(ORCAMENTO!$M:$M,$B506)&lt;&gt;"",INDEX(ORCAMENTO!$M:$M,$B506),IF(INDEX(ORCAMENTO!$P:$P,$B506)&lt;&gt;"",INDEX(ORCAMENTO!$P:$P,$B506),IF(INDEX(ORCAMENTO!$S:$S,$B506)&lt;&gt;"",INDEX(ORCAMENTO!$S:$S,$B506),INDEX(ORCAMENTO!$V:$V,$B506)))))))</f>
        <v/>
      </c>
      <c r="H506" s="312" t="str">
        <f ca="1">IF($B506="","",IF(INDEX(ORCAMENTO!$H:$H,$B506)&lt;&gt;"",INDEX(ORCAMENTO!$H:$H,$B506),IF(INDEX(ORCAMENTO!$K:$K,$B506)&lt;&gt;"",INDEX(ORCAMENTO!$K:$K,$B506),IF(INDEX(ORCAMENTO!$N:$N,$B506)&lt;&gt;"",INDEX(ORCAMENTO!$N:$N,$B506),IF(INDEX(ORCAMENTO!$Q:$Q,$B506)&lt;&gt;"",INDEX(ORCAMENTO!$Q:$Q,$B506),IF(INDEX(ORCAMENTO!$T:$T,$B506)&lt;&gt;"",INDEX(ORCAMENTO!$T:$T,$B506),INDEX(ORCAMENTO!$W:$W,$B506)))))))</f>
        <v/>
      </c>
      <c r="I506" s="255" t="str">
        <f ca="1">IF($B506="","",IF(INDEX(ORCAMENTO!$AI:$AI,$B506)&lt;&gt;"",INDEX(ORCAMENTO!$AI:$AI,$B506),IF(INDEX(ORCAMENTO!$AG:$AG,$B506),"Memorial de cálculo ou anexo obrigatório não informado para item acima do limite.",IF(AND(INDEX(ORCAMENTO!$AC:$AC,$B506),NOT(INDEX(ORCAMENTO!$AE:$AE,$B506))),"Informe pelo menos um ano completo com valor unitário e quantidade.","Pendência identificada automaticamente."))))</f>
        <v/>
      </c>
      <c r="N506" s="255">
        <f t="shared" si="16"/>
        <v>507</v>
      </c>
      <c r="O506" s="255">
        <f ca="1">IF(INDEX(ORCAMENTO!$AI:$AI,$N506)&lt;&gt;"",1,0)</f>
        <v>0</v>
      </c>
      <c r="P506" s="255">
        <f t="shared" ca="1" si="17"/>
        <v>11</v>
      </c>
      <c r="Q506" s="255" t="str">
        <f ca="1">INDEX(ORCAMENTO!$AI:$AI,$N506)</f>
        <v/>
      </c>
    </row>
    <row r="507" spans="2:17" ht="15" customHeight="1" x14ac:dyDescent="0.25">
      <c r="B507" s="255" t="str">
        <f ca="1">IFERROR(INDEX(_AUX_ANALISE!$A$1:$A$2461,MATCH(ROW()-34,_AUX_ANALISE!$C$1:$C$2461,0)),"")</f>
        <v/>
      </c>
      <c r="C507" s="255" t="str">
        <f ca="1">IF($B507="","",INDEX(ORCAMENTO!$B:$B,$B507))</f>
        <v/>
      </c>
      <c r="D507" s="255" t="str">
        <f ca="1">IF($B507="","",INDEX(ORCAMENTO!$E:$E,$B507))</f>
        <v/>
      </c>
      <c r="E507" s="255" t="str">
        <f ca="1">IF($B507="","",INDEX(ORCAMENTO!$D:$D,$B507))</f>
        <v/>
      </c>
      <c r="F507" s="255" t="str">
        <f ca="1">IF($B507="","",TRIM(IF(OR(INDEX(ORCAMENTO!$G:$G,$B507)&lt;&gt;"",INDEX(ORCAMENTO!$H:$H,$B507)&lt;&gt;""),"Ano 1; ","")&amp;IF(OR(INDEX(ORCAMENTO!$J:$J,$B507)&lt;&gt;"",INDEX(ORCAMENTO!$K:$K,$B507)&lt;&gt;""),"Ano 2; ","")&amp;IF(OR(INDEX(ORCAMENTO!$M:$M,$B507)&lt;&gt;"",INDEX(ORCAMENTO!$N:$N,$B507)&lt;&gt;""),"Ano 3; ","")&amp;IF(OR(INDEX(ORCAMENTO!$P:$P,$B507)&lt;&gt;"",INDEX(ORCAMENTO!$Q:$Q,$B507)&lt;&gt;""),"Ano 4; ","")&amp;IF(OR(INDEX(ORCAMENTO!$S:$S,$B507)&lt;&gt;"",INDEX(ORCAMENTO!$T:$T,$B507)&lt;&gt;""),"Ano 5; ","")&amp;IF(OR(INDEX(ORCAMENTO!$V:$V,$B507)&lt;&gt;"",INDEX(ORCAMENTO!$W:$W,$B507)&lt;&gt;""),"Ano 6; ","")))</f>
        <v/>
      </c>
      <c r="G507" s="311" t="str">
        <f ca="1">IF($B507="","",IF(INDEX(ORCAMENTO!$G:$G,$B507)&lt;&gt;"",INDEX(ORCAMENTO!$G:$G,$B507),IF(INDEX(ORCAMENTO!$J:$J,$B507)&lt;&gt;"",INDEX(ORCAMENTO!$J:$J,$B507),IF(INDEX(ORCAMENTO!$M:$M,$B507)&lt;&gt;"",INDEX(ORCAMENTO!$M:$M,$B507),IF(INDEX(ORCAMENTO!$P:$P,$B507)&lt;&gt;"",INDEX(ORCAMENTO!$P:$P,$B507),IF(INDEX(ORCAMENTO!$S:$S,$B507)&lt;&gt;"",INDEX(ORCAMENTO!$S:$S,$B507),INDEX(ORCAMENTO!$V:$V,$B507)))))))</f>
        <v/>
      </c>
      <c r="H507" s="312" t="str">
        <f ca="1">IF($B507="","",IF(INDEX(ORCAMENTO!$H:$H,$B507)&lt;&gt;"",INDEX(ORCAMENTO!$H:$H,$B507),IF(INDEX(ORCAMENTO!$K:$K,$B507)&lt;&gt;"",INDEX(ORCAMENTO!$K:$K,$B507),IF(INDEX(ORCAMENTO!$N:$N,$B507)&lt;&gt;"",INDEX(ORCAMENTO!$N:$N,$B507),IF(INDEX(ORCAMENTO!$Q:$Q,$B507)&lt;&gt;"",INDEX(ORCAMENTO!$Q:$Q,$B507),IF(INDEX(ORCAMENTO!$T:$T,$B507)&lt;&gt;"",INDEX(ORCAMENTO!$T:$T,$B507),INDEX(ORCAMENTO!$W:$W,$B507)))))))</f>
        <v/>
      </c>
      <c r="I507" s="255" t="str">
        <f ca="1">IF($B507="","",IF(INDEX(ORCAMENTO!$AI:$AI,$B507)&lt;&gt;"",INDEX(ORCAMENTO!$AI:$AI,$B507),IF(INDEX(ORCAMENTO!$AG:$AG,$B507),"Memorial de cálculo ou anexo obrigatório não informado para item acima do limite.",IF(AND(INDEX(ORCAMENTO!$AC:$AC,$B507),NOT(INDEX(ORCAMENTO!$AE:$AE,$B507))),"Informe pelo menos um ano completo com valor unitário e quantidade.","Pendência identificada automaticamente."))))</f>
        <v/>
      </c>
      <c r="N507" s="255">
        <f t="shared" si="16"/>
        <v>508</v>
      </c>
      <c r="O507" s="255">
        <f ca="1">IF(INDEX(ORCAMENTO!$AI:$AI,$N507)&lt;&gt;"",1,0)</f>
        <v>0</v>
      </c>
      <c r="P507" s="255">
        <f t="shared" ca="1" si="17"/>
        <v>11</v>
      </c>
      <c r="Q507" s="255" t="str">
        <f ca="1">INDEX(ORCAMENTO!$AI:$AI,$N507)</f>
        <v/>
      </c>
    </row>
    <row r="508" spans="2:17" ht="15" customHeight="1" x14ac:dyDescent="0.25">
      <c r="B508" s="255" t="str">
        <f ca="1">IFERROR(INDEX(_AUX_ANALISE!$A$1:$A$2461,MATCH(ROW()-34,_AUX_ANALISE!$C$1:$C$2461,0)),"")</f>
        <v/>
      </c>
      <c r="C508" s="255" t="str">
        <f ca="1">IF($B508="","",INDEX(ORCAMENTO!$B:$B,$B508))</f>
        <v/>
      </c>
      <c r="D508" s="255" t="str">
        <f ca="1">IF($B508="","",INDEX(ORCAMENTO!$E:$E,$B508))</f>
        <v/>
      </c>
      <c r="E508" s="255" t="str">
        <f ca="1">IF($B508="","",INDEX(ORCAMENTO!$D:$D,$B508))</f>
        <v/>
      </c>
      <c r="F508" s="255" t="str">
        <f ca="1">IF($B508="","",TRIM(IF(OR(INDEX(ORCAMENTO!$G:$G,$B508)&lt;&gt;"",INDEX(ORCAMENTO!$H:$H,$B508)&lt;&gt;""),"Ano 1; ","")&amp;IF(OR(INDEX(ORCAMENTO!$J:$J,$B508)&lt;&gt;"",INDEX(ORCAMENTO!$K:$K,$B508)&lt;&gt;""),"Ano 2; ","")&amp;IF(OR(INDEX(ORCAMENTO!$M:$M,$B508)&lt;&gt;"",INDEX(ORCAMENTO!$N:$N,$B508)&lt;&gt;""),"Ano 3; ","")&amp;IF(OR(INDEX(ORCAMENTO!$P:$P,$B508)&lt;&gt;"",INDEX(ORCAMENTO!$Q:$Q,$B508)&lt;&gt;""),"Ano 4; ","")&amp;IF(OR(INDEX(ORCAMENTO!$S:$S,$B508)&lt;&gt;"",INDEX(ORCAMENTO!$T:$T,$B508)&lt;&gt;""),"Ano 5; ","")&amp;IF(OR(INDEX(ORCAMENTO!$V:$V,$B508)&lt;&gt;"",INDEX(ORCAMENTO!$W:$W,$B508)&lt;&gt;""),"Ano 6; ","")))</f>
        <v/>
      </c>
      <c r="G508" s="311" t="str">
        <f ca="1">IF($B508="","",IF(INDEX(ORCAMENTO!$G:$G,$B508)&lt;&gt;"",INDEX(ORCAMENTO!$G:$G,$B508),IF(INDEX(ORCAMENTO!$J:$J,$B508)&lt;&gt;"",INDEX(ORCAMENTO!$J:$J,$B508),IF(INDEX(ORCAMENTO!$M:$M,$B508)&lt;&gt;"",INDEX(ORCAMENTO!$M:$M,$B508),IF(INDEX(ORCAMENTO!$P:$P,$B508)&lt;&gt;"",INDEX(ORCAMENTO!$P:$P,$B508),IF(INDEX(ORCAMENTO!$S:$S,$B508)&lt;&gt;"",INDEX(ORCAMENTO!$S:$S,$B508),INDEX(ORCAMENTO!$V:$V,$B508)))))))</f>
        <v/>
      </c>
      <c r="H508" s="312" t="str">
        <f ca="1">IF($B508="","",IF(INDEX(ORCAMENTO!$H:$H,$B508)&lt;&gt;"",INDEX(ORCAMENTO!$H:$H,$B508),IF(INDEX(ORCAMENTO!$K:$K,$B508)&lt;&gt;"",INDEX(ORCAMENTO!$K:$K,$B508),IF(INDEX(ORCAMENTO!$N:$N,$B508)&lt;&gt;"",INDEX(ORCAMENTO!$N:$N,$B508),IF(INDEX(ORCAMENTO!$Q:$Q,$B508)&lt;&gt;"",INDEX(ORCAMENTO!$Q:$Q,$B508),IF(INDEX(ORCAMENTO!$T:$T,$B508)&lt;&gt;"",INDEX(ORCAMENTO!$T:$T,$B508),INDEX(ORCAMENTO!$W:$W,$B508)))))))</f>
        <v/>
      </c>
      <c r="I508" s="255" t="str">
        <f ca="1">IF($B508="","",IF(INDEX(ORCAMENTO!$AI:$AI,$B508)&lt;&gt;"",INDEX(ORCAMENTO!$AI:$AI,$B508),IF(INDEX(ORCAMENTO!$AG:$AG,$B508),"Memorial de cálculo ou anexo obrigatório não informado para item acima do limite.",IF(AND(INDEX(ORCAMENTO!$AC:$AC,$B508),NOT(INDEX(ORCAMENTO!$AE:$AE,$B508))),"Informe pelo menos um ano completo com valor unitário e quantidade.","Pendência identificada automaticamente."))))</f>
        <v/>
      </c>
      <c r="N508" s="255">
        <f t="shared" si="16"/>
        <v>509</v>
      </c>
      <c r="O508" s="255">
        <f ca="1">IF(INDEX(ORCAMENTO!$AI:$AI,$N508)&lt;&gt;"",1,0)</f>
        <v>0</v>
      </c>
      <c r="P508" s="255">
        <f t="shared" ca="1" si="17"/>
        <v>11</v>
      </c>
      <c r="Q508" s="255" t="str">
        <f ca="1">INDEX(ORCAMENTO!$AI:$AI,$N508)</f>
        <v/>
      </c>
    </row>
    <row r="509" spans="2:17" ht="15" customHeight="1" x14ac:dyDescent="0.25">
      <c r="B509" s="255" t="str">
        <f ca="1">IFERROR(INDEX(_AUX_ANALISE!$A$1:$A$2461,MATCH(ROW()-34,_AUX_ANALISE!$C$1:$C$2461,0)),"")</f>
        <v/>
      </c>
      <c r="C509" s="255" t="str">
        <f ca="1">IF($B509="","",INDEX(ORCAMENTO!$B:$B,$B509))</f>
        <v/>
      </c>
      <c r="D509" s="255" t="str">
        <f ca="1">IF($B509="","",INDEX(ORCAMENTO!$E:$E,$B509))</f>
        <v/>
      </c>
      <c r="E509" s="255" t="str">
        <f ca="1">IF($B509="","",INDEX(ORCAMENTO!$D:$D,$B509))</f>
        <v/>
      </c>
      <c r="F509" s="255" t="str">
        <f ca="1">IF($B509="","",TRIM(IF(OR(INDEX(ORCAMENTO!$G:$G,$B509)&lt;&gt;"",INDEX(ORCAMENTO!$H:$H,$B509)&lt;&gt;""),"Ano 1; ","")&amp;IF(OR(INDEX(ORCAMENTO!$J:$J,$B509)&lt;&gt;"",INDEX(ORCAMENTO!$K:$K,$B509)&lt;&gt;""),"Ano 2; ","")&amp;IF(OR(INDEX(ORCAMENTO!$M:$M,$B509)&lt;&gt;"",INDEX(ORCAMENTO!$N:$N,$B509)&lt;&gt;""),"Ano 3; ","")&amp;IF(OR(INDEX(ORCAMENTO!$P:$P,$B509)&lt;&gt;"",INDEX(ORCAMENTO!$Q:$Q,$B509)&lt;&gt;""),"Ano 4; ","")&amp;IF(OR(INDEX(ORCAMENTO!$S:$S,$B509)&lt;&gt;"",INDEX(ORCAMENTO!$T:$T,$B509)&lt;&gt;""),"Ano 5; ","")&amp;IF(OR(INDEX(ORCAMENTO!$V:$V,$B509)&lt;&gt;"",INDEX(ORCAMENTO!$W:$W,$B509)&lt;&gt;""),"Ano 6; ","")))</f>
        <v/>
      </c>
      <c r="G509" s="311" t="str">
        <f ca="1">IF($B509="","",IF(INDEX(ORCAMENTO!$G:$G,$B509)&lt;&gt;"",INDEX(ORCAMENTO!$G:$G,$B509),IF(INDEX(ORCAMENTO!$J:$J,$B509)&lt;&gt;"",INDEX(ORCAMENTO!$J:$J,$B509),IF(INDEX(ORCAMENTO!$M:$M,$B509)&lt;&gt;"",INDEX(ORCAMENTO!$M:$M,$B509),IF(INDEX(ORCAMENTO!$P:$P,$B509)&lt;&gt;"",INDEX(ORCAMENTO!$P:$P,$B509),IF(INDEX(ORCAMENTO!$S:$S,$B509)&lt;&gt;"",INDEX(ORCAMENTO!$S:$S,$B509),INDEX(ORCAMENTO!$V:$V,$B509)))))))</f>
        <v/>
      </c>
      <c r="H509" s="312" t="str">
        <f ca="1">IF($B509="","",IF(INDEX(ORCAMENTO!$H:$H,$B509)&lt;&gt;"",INDEX(ORCAMENTO!$H:$H,$B509),IF(INDEX(ORCAMENTO!$K:$K,$B509)&lt;&gt;"",INDEX(ORCAMENTO!$K:$K,$B509),IF(INDEX(ORCAMENTO!$N:$N,$B509)&lt;&gt;"",INDEX(ORCAMENTO!$N:$N,$B509),IF(INDEX(ORCAMENTO!$Q:$Q,$B509)&lt;&gt;"",INDEX(ORCAMENTO!$Q:$Q,$B509),IF(INDEX(ORCAMENTO!$T:$T,$B509)&lt;&gt;"",INDEX(ORCAMENTO!$T:$T,$B509),INDEX(ORCAMENTO!$W:$W,$B509)))))))</f>
        <v/>
      </c>
      <c r="I509" s="255" t="str">
        <f ca="1">IF($B509="","",IF(INDEX(ORCAMENTO!$AI:$AI,$B509)&lt;&gt;"",INDEX(ORCAMENTO!$AI:$AI,$B509),IF(INDEX(ORCAMENTO!$AG:$AG,$B509),"Memorial de cálculo ou anexo obrigatório não informado para item acima do limite.",IF(AND(INDEX(ORCAMENTO!$AC:$AC,$B509),NOT(INDEX(ORCAMENTO!$AE:$AE,$B509))),"Informe pelo menos um ano completo com valor unitário e quantidade.","Pendência identificada automaticamente."))))</f>
        <v/>
      </c>
      <c r="N509" s="255">
        <f t="shared" si="16"/>
        <v>510</v>
      </c>
      <c r="O509" s="255">
        <f ca="1">IF(INDEX(ORCAMENTO!$AI:$AI,$N509)&lt;&gt;"",1,0)</f>
        <v>0</v>
      </c>
      <c r="P509" s="255">
        <f t="shared" ca="1" si="17"/>
        <v>11</v>
      </c>
      <c r="Q509" s="255" t="str">
        <f ca="1">INDEX(ORCAMENTO!$AI:$AI,$N509)</f>
        <v/>
      </c>
    </row>
    <row r="510" spans="2:17" ht="15" customHeight="1" x14ac:dyDescent="0.25">
      <c r="B510" s="255" t="str">
        <f ca="1">IFERROR(INDEX(_AUX_ANALISE!$A$1:$A$2461,MATCH(ROW()-34,_AUX_ANALISE!$C$1:$C$2461,0)),"")</f>
        <v/>
      </c>
      <c r="C510" s="255" t="str">
        <f ca="1">IF($B510="","",INDEX(ORCAMENTO!$B:$B,$B510))</f>
        <v/>
      </c>
      <c r="D510" s="255" t="str">
        <f ca="1">IF($B510="","",INDEX(ORCAMENTO!$E:$E,$B510))</f>
        <v/>
      </c>
      <c r="E510" s="255" t="str">
        <f ca="1">IF($B510="","",INDEX(ORCAMENTO!$D:$D,$B510))</f>
        <v/>
      </c>
      <c r="F510" s="255" t="str">
        <f ca="1">IF($B510="","",TRIM(IF(OR(INDEX(ORCAMENTO!$G:$G,$B510)&lt;&gt;"",INDEX(ORCAMENTO!$H:$H,$B510)&lt;&gt;""),"Ano 1; ","")&amp;IF(OR(INDEX(ORCAMENTO!$J:$J,$B510)&lt;&gt;"",INDEX(ORCAMENTO!$K:$K,$B510)&lt;&gt;""),"Ano 2; ","")&amp;IF(OR(INDEX(ORCAMENTO!$M:$M,$B510)&lt;&gt;"",INDEX(ORCAMENTO!$N:$N,$B510)&lt;&gt;""),"Ano 3; ","")&amp;IF(OR(INDEX(ORCAMENTO!$P:$P,$B510)&lt;&gt;"",INDEX(ORCAMENTO!$Q:$Q,$B510)&lt;&gt;""),"Ano 4; ","")&amp;IF(OR(INDEX(ORCAMENTO!$S:$S,$B510)&lt;&gt;"",INDEX(ORCAMENTO!$T:$T,$B510)&lt;&gt;""),"Ano 5; ","")&amp;IF(OR(INDEX(ORCAMENTO!$V:$V,$B510)&lt;&gt;"",INDEX(ORCAMENTO!$W:$W,$B510)&lt;&gt;""),"Ano 6; ","")))</f>
        <v/>
      </c>
      <c r="G510" s="311" t="str">
        <f ca="1">IF($B510="","",IF(INDEX(ORCAMENTO!$G:$G,$B510)&lt;&gt;"",INDEX(ORCAMENTO!$G:$G,$B510),IF(INDEX(ORCAMENTO!$J:$J,$B510)&lt;&gt;"",INDEX(ORCAMENTO!$J:$J,$B510),IF(INDEX(ORCAMENTO!$M:$M,$B510)&lt;&gt;"",INDEX(ORCAMENTO!$M:$M,$B510),IF(INDEX(ORCAMENTO!$P:$P,$B510)&lt;&gt;"",INDEX(ORCAMENTO!$P:$P,$B510),IF(INDEX(ORCAMENTO!$S:$S,$B510)&lt;&gt;"",INDEX(ORCAMENTO!$S:$S,$B510),INDEX(ORCAMENTO!$V:$V,$B510)))))))</f>
        <v/>
      </c>
      <c r="H510" s="312" t="str">
        <f ca="1">IF($B510="","",IF(INDEX(ORCAMENTO!$H:$H,$B510)&lt;&gt;"",INDEX(ORCAMENTO!$H:$H,$B510),IF(INDEX(ORCAMENTO!$K:$K,$B510)&lt;&gt;"",INDEX(ORCAMENTO!$K:$K,$B510),IF(INDEX(ORCAMENTO!$N:$N,$B510)&lt;&gt;"",INDEX(ORCAMENTO!$N:$N,$B510),IF(INDEX(ORCAMENTO!$Q:$Q,$B510)&lt;&gt;"",INDEX(ORCAMENTO!$Q:$Q,$B510),IF(INDEX(ORCAMENTO!$T:$T,$B510)&lt;&gt;"",INDEX(ORCAMENTO!$T:$T,$B510),INDEX(ORCAMENTO!$W:$W,$B510)))))))</f>
        <v/>
      </c>
      <c r="I510" s="255" t="str">
        <f ca="1">IF($B510="","",IF(INDEX(ORCAMENTO!$AI:$AI,$B510)&lt;&gt;"",INDEX(ORCAMENTO!$AI:$AI,$B510),IF(INDEX(ORCAMENTO!$AG:$AG,$B510),"Memorial de cálculo ou anexo obrigatório não informado para item acima do limite.",IF(AND(INDEX(ORCAMENTO!$AC:$AC,$B510),NOT(INDEX(ORCAMENTO!$AE:$AE,$B510))),"Informe pelo menos um ano completo com valor unitário e quantidade.","Pendência identificada automaticamente."))))</f>
        <v/>
      </c>
      <c r="N510" s="255">
        <f t="shared" si="16"/>
        <v>511</v>
      </c>
      <c r="O510" s="255">
        <f ca="1">IF(INDEX(ORCAMENTO!$AI:$AI,$N510)&lt;&gt;"",1,0)</f>
        <v>0</v>
      </c>
      <c r="P510" s="255">
        <f t="shared" ca="1" si="17"/>
        <v>11</v>
      </c>
      <c r="Q510" s="255" t="str">
        <f ca="1">INDEX(ORCAMENTO!$AI:$AI,$N510)</f>
        <v/>
      </c>
    </row>
    <row r="511" spans="2:17" ht="15" customHeight="1" x14ac:dyDescent="0.25">
      <c r="B511" s="255" t="str">
        <f ca="1">IFERROR(INDEX(_AUX_ANALISE!$A$1:$A$2461,MATCH(ROW()-34,_AUX_ANALISE!$C$1:$C$2461,0)),"")</f>
        <v/>
      </c>
      <c r="C511" s="255" t="str">
        <f ca="1">IF($B511="","",INDEX(ORCAMENTO!$B:$B,$B511))</f>
        <v/>
      </c>
      <c r="D511" s="255" t="str">
        <f ca="1">IF($B511="","",INDEX(ORCAMENTO!$E:$E,$B511))</f>
        <v/>
      </c>
      <c r="E511" s="255" t="str">
        <f ca="1">IF($B511="","",INDEX(ORCAMENTO!$D:$D,$B511))</f>
        <v/>
      </c>
      <c r="F511" s="255" t="str">
        <f ca="1">IF($B511="","",TRIM(IF(OR(INDEX(ORCAMENTO!$G:$G,$B511)&lt;&gt;"",INDEX(ORCAMENTO!$H:$H,$B511)&lt;&gt;""),"Ano 1; ","")&amp;IF(OR(INDEX(ORCAMENTO!$J:$J,$B511)&lt;&gt;"",INDEX(ORCAMENTO!$K:$K,$B511)&lt;&gt;""),"Ano 2; ","")&amp;IF(OR(INDEX(ORCAMENTO!$M:$M,$B511)&lt;&gt;"",INDEX(ORCAMENTO!$N:$N,$B511)&lt;&gt;""),"Ano 3; ","")&amp;IF(OR(INDEX(ORCAMENTO!$P:$P,$B511)&lt;&gt;"",INDEX(ORCAMENTO!$Q:$Q,$B511)&lt;&gt;""),"Ano 4; ","")&amp;IF(OR(INDEX(ORCAMENTO!$S:$S,$B511)&lt;&gt;"",INDEX(ORCAMENTO!$T:$T,$B511)&lt;&gt;""),"Ano 5; ","")&amp;IF(OR(INDEX(ORCAMENTO!$V:$V,$B511)&lt;&gt;"",INDEX(ORCAMENTO!$W:$W,$B511)&lt;&gt;""),"Ano 6; ","")))</f>
        <v/>
      </c>
      <c r="G511" s="311" t="str">
        <f ca="1">IF($B511="","",IF(INDEX(ORCAMENTO!$G:$G,$B511)&lt;&gt;"",INDEX(ORCAMENTO!$G:$G,$B511),IF(INDEX(ORCAMENTO!$J:$J,$B511)&lt;&gt;"",INDEX(ORCAMENTO!$J:$J,$B511),IF(INDEX(ORCAMENTO!$M:$M,$B511)&lt;&gt;"",INDEX(ORCAMENTO!$M:$M,$B511),IF(INDEX(ORCAMENTO!$P:$P,$B511)&lt;&gt;"",INDEX(ORCAMENTO!$P:$P,$B511),IF(INDEX(ORCAMENTO!$S:$S,$B511)&lt;&gt;"",INDEX(ORCAMENTO!$S:$S,$B511),INDEX(ORCAMENTO!$V:$V,$B511)))))))</f>
        <v/>
      </c>
      <c r="H511" s="312" t="str">
        <f ca="1">IF($B511="","",IF(INDEX(ORCAMENTO!$H:$H,$B511)&lt;&gt;"",INDEX(ORCAMENTO!$H:$H,$B511),IF(INDEX(ORCAMENTO!$K:$K,$B511)&lt;&gt;"",INDEX(ORCAMENTO!$K:$K,$B511),IF(INDEX(ORCAMENTO!$N:$N,$B511)&lt;&gt;"",INDEX(ORCAMENTO!$N:$N,$B511),IF(INDEX(ORCAMENTO!$Q:$Q,$B511)&lt;&gt;"",INDEX(ORCAMENTO!$Q:$Q,$B511),IF(INDEX(ORCAMENTO!$T:$T,$B511)&lt;&gt;"",INDEX(ORCAMENTO!$T:$T,$B511),INDEX(ORCAMENTO!$W:$W,$B511)))))))</f>
        <v/>
      </c>
      <c r="I511" s="255" t="str">
        <f ca="1">IF($B511="","",IF(INDEX(ORCAMENTO!$AI:$AI,$B511)&lt;&gt;"",INDEX(ORCAMENTO!$AI:$AI,$B511),IF(INDEX(ORCAMENTO!$AG:$AG,$B511),"Memorial de cálculo ou anexo obrigatório não informado para item acima do limite.",IF(AND(INDEX(ORCAMENTO!$AC:$AC,$B511),NOT(INDEX(ORCAMENTO!$AE:$AE,$B511))),"Informe pelo menos um ano completo com valor unitário e quantidade.","Pendência identificada automaticamente."))))</f>
        <v/>
      </c>
      <c r="N511" s="255">
        <f t="shared" si="16"/>
        <v>512</v>
      </c>
      <c r="O511" s="255">
        <f ca="1">IF(INDEX(ORCAMENTO!$AI:$AI,$N511)&lt;&gt;"",1,0)</f>
        <v>0</v>
      </c>
      <c r="P511" s="255">
        <f t="shared" ca="1" si="17"/>
        <v>11</v>
      </c>
      <c r="Q511" s="255" t="str">
        <f ca="1">INDEX(ORCAMENTO!$AI:$AI,$N511)</f>
        <v/>
      </c>
    </row>
    <row r="512" spans="2:17" ht="15" customHeight="1" x14ac:dyDescent="0.25">
      <c r="B512" s="255" t="str">
        <f ca="1">IFERROR(INDEX(_AUX_ANALISE!$A$1:$A$2461,MATCH(ROW()-34,_AUX_ANALISE!$C$1:$C$2461,0)),"")</f>
        <v/>
      </c>
      <c r="C512" s="255" t="str">
        <f ca="1">IF($B512="","",INDEX(ORCAMENTO!$B:$B,$B512))</f>
        <v/>
      </c>
      <c r="D512" s="255" t="str">
        <f ca="1">IF($B512="","",INDEX(ORCAMENTO!$E:$E,$B512))</f>
        <v/>
      </c>
      <c r="E512" s="255" t="str">
        <f ca="1">IF($B512="","",INDEX(ORCAMENTO!$D:$D,$B512))</f>
        <v/>
      </c>
      <c r="F512" s="255" t="str">
        <f ca="1">IF($B512="","",TRIM(IF(OR(INDEX(ORCAMENTO!$G:$G,$B512)&lt;&gt;"",INDEX(ORCAMENTO!$H:$H,$B512)&lt;&gt;""),"Ano 1; ","")&amp;IF(OR(INDEX(ORCAMENTO!$J:$J,$B512)&lt;&gt;"",INDEX(ORCAMENTO!$K:$K,$B512)&lt;&gt;""),"Ano 2; ","")&amp;IF(OR(INDEX(ORCAMENTO!$M:$M,$B512)&lt;&gt;"",INDEX(ORCAMENTO!$N:$N,$B512)&lt;&gt;""),"Ano 3; ","")&amp;IF(OR(INDEX(ORCAMENTO!$P:$P,$B512)&lt;&gt;"",INDEX(ORCAMENTO!$Q:$Q,$B512)&lt;&gt;""),"Ano 4; ","")&amp;IF(OR(INDEX(ORCAMENTO!$S:$S,$B512)&lt;&gt;"",INDEX(ORCAMENTO!$T:$T,$B512)&lt;&gt;""),"Ano 5; ","")&amp;IF(OR(INDEX(ORCAMENTO!$V:$V,$B512)&lt;&gt;"",INDEX(ORCAMENTO!$W:$W,$B512)&lt;&gt;""),"Ano 6; ","")))</f>
        <v/>
      </c>
      <c r="G512" s="311" t="str">
        <f ca="1">IF($B512="","",IF(INDEX(ORCAMENTO!$G:$G,$B512)&lt;&gt;"",INDEX(ORCAMENTO!$G:$G,$B512),IF(INDEX(ORCAMENTO!$J:$J,$B512)&lt;&gt;"",INDEX(ORCAMENTO!$J:$J,$B512),IF(INDEX(ORCAMENTO!$M:$M,$B512)&lt;&gt;"",INDEX(ORCAMENTO!$M:$M,$B512),IF(INDEX(ORCAMENTO!$P:$P,$B512)&lt;&gt;"",INDEX(ORCAMENTO!$P:$P,$B512),IF(INDEX(ORCAMENTO!$S:$S,$B512)&lt;&gt;"",INDEX(ORCAMENTO!$S:$S,$B512),INDEX(ORCAMENTO!$V:$V,$B512)))))))</f>
        <v/>
      </c>
      <c r="H512" s="312" t="str">
        <f ca="1">IF($B512="","",IF(INDEX(ORCAMENTO!$H:$H,$B512)&lt;&gt;"",INDEX(ORCAMENTO!$H:$H,$B512),IF(INDEX(ORCAMENTO!$K:$K,$B512)&lt;&gt;"",INDEX(ORCAMENTO!$K:$K,$B512),IF(INDEX(ORCAMENTO!$N:$N,$B512)&lt;&gt;"",INDEX(ORCAMENTO!$N:$N,$B512),IF(INDEX(ORCAMENTO!$Q:$Q,$B512)&lt;&gt;"",INDEX(ORCAMENTO!$Q:$Q,$B512),IF(INDEX(ORCAMENTO!$T:$T,$B512)&lt;&gt;"",INDEX(ORCAMENTO!$T:$T,$B512),INDEX(ORCAMENTO!$W:$W,$B512)))))))</f>
        <v/>
      </c>
      <c r="I512" s="255" t="str">
        <f ca="1">IF($B512="","",IF(INDEX(ORCAMENTO!$AI:$AI,$B512)&lt;&gt;"",INDEX(ORCAMENTO!$AI:$AI,$B512),IF(INDEX(ORCAMENTO!$AG:$AG,$B512),"Memorial de cálculo ou anexo obrigatório não informado para item acima do limite.",IF(AND(INDEX(ORCAMENTO!$AC:$AC,$B512),NOT(INDEX(ORCAMENTO!$AE:$AE,$B512))),"Informe pelo menos um ano completo com valor unitário e quantidade.","Pendência identificada automaticamente."))))</f>
        <v/>
      </c>
      <c r="N512" s="255">
        <f t="shared" si="16"/>
        <v>513</v>
      </c>
      <c r="O512" s="255">
        <f ca="1">IF(INDEX(ORCAMENTO!$AI:$AI,$N512)&lt;&gt;"",1,0)</f>
        <v>0</v>
      </c>
      <c r="P512" s="255">
        <f t="shared" ca="1" si="17"/>
        <v>11</v>
      </c>
      <c r="Q512" s="255" t="str">
        <f ca="1">INDEX(ORCAMENTO!$AI:$AI,$N512)</f>
        <v/>
      </c>
    </row>
    <row r="513" spans="2:17" ht="15" customHeight="1" x14ac:dyDescent="0.25">
      <c r="B513" s="255" t="str">
        <f ca="1">IFERROR(INDEX(_AUX_ANALISE!$A$1:$A$2461,MATCH(ROW()-34,_AUX_ANALISE!$C$1:$C$2461,0)),"")</f>
        <v/>
      </c>
      <c r="C513" s="255" t="str">
        <f ca="1">IF($B513="","",INDEX(ORCAMENTO!$B:$B,$B513))</f>
        <v/>
      </c>
      <c r="D513" s="255" t="str">
        <f ca="1">IF($B513="","",INDEX(ORCAMENTO!$E:$E,$B513))</f>
        <v/>
      </c>
      <c r="E513" s="255" t="str">
        <f ca="1">IF($B513="","",INDEX(ORCAMENTO!$D:$D,$B513))</f>
        <v/>
      </c>
      <c r="F513" s="255" t="str">
        <f ca="1">IF($B513="","",TRIM(IF(OR(INDEX(ORCAMENTO!$G:$G,$B513)&lt;&gt;"",INDEX(ORCAMENTO!$H:$H,$B513)&lt;&gt;""),"Ano 1; ","")&amp;IF(OR(INDEX(ORCAMENTO!$J:$J,$B513)&lt;&gt;"",INDEX(ORCAMENTO!$K:$K,$B513)&lt;&gt;""),"Ano 2; ","")&amp;IF(OR(INDEX(ORCAMENTO!$M:$M,$B513)&lt;&gt;"",INDEX(ORCAMENTO!$N:$N,$B513)&lt;&gt;""),"Ano 3; ","")&amp;IF(OR(INDEX(ORCAMENTO!$P:$P,$B513)&lt;&gt;"",INDEX(ORCAMENTO!$Q:$Q,$B513)&lt;&gt;""),"Ano 4; ","")&amp;IF(OR(INDEX(ORCAMENTO!$S:$S,$B513)&lt;&gt;"",INDEX(ORCAMENTO!$T:$T,$B513)&lt;&gt;""),"Ano 5; ","")&amp;IF(OR(INDEX(ORCAMENTO!$V:$V,$B513)&lt;&gt;"",INDEX(ORCAMENTO!$W:$W,$B513)&lt;&gt;""),"Ano 6; ","")))</f>
        <v/>
      </c>
      <c r="G513" s="311" t="str">
        <f ca="1">IF($B513="","",IF(INDEX(ORCAMENTO!$G:$G,$B513)&lt;&gt;"",INDEX(ORCAMENTO!$G:$G,$B513),IF(INDEX(ORCAMENTO!$J:$J,$B513)&lt;&gt;"",INDEX(ORCAMENTO!$J:$J,$B513),IF(INDEX(ORCAMENTO!$M:$M,$B513)&lt;&gt;"",INDEX(ORCAMENTO!$M:$M,$B513),IF(INDEX(ORCAMENTO!$P:$P,$B513)&lt;&gt;"",INDEX(ORCAMENTO!$P:$P,$B513),IF(INDEX(ORCAMENTO!$S:$S,$B513)&lt;&gt;"",INDEX(ORCAMENTO!$S:$S,$B513),INDEX(ORCAMENTO!$V:$V,$B513)))))))</f>
        <v/>
      </c>
      <c r="H513" s="312" t="str">
        <f ca="1">IF($B513="","",IF(INDEX(ORCAMENTO!$H:$H,$B513)&lt;&gt;"",INDEX(ORCAMENTO!$H:$H,$B513),IF(INDEX(ORCAMENTO!$K:$K,$B513)&lt;&gt;"",INDEX(ORCAMENTO!$K:$K,$B513),IF(INDEX(ORCAMENTO!$N:$N,$B513)&lt;&gt;"",INDEX(ORCAMENTO!$N:$N,$B513),IF(INDEX(ORCAMENTO!$Q:$Q,$B513)&lt;&gt;"",INDEX(ORCAMENTO!$Q:$Q,$B513),IF(INDEX(ORCAMENTO!$T:$T,$B513)&lt;&gt;"",INDEX(ORCAMENTO!$T:$T,$B513),INDEX(ORCAMENTO!$W:$W,$B513)))))))</f>
        <v/>
      </c>
      <c r="I513" s="255" t="str">
        <f ca="1">IF($B513="","",IF(INDEX(ORCAMENTO!$AI:$AI,$B513)&lt;&gt;"",INDEX(ORCAMENTO!$AI:$AI,$B513),IF(INDEX(ORCAMENTO!$AG:$AG,$B513),"Memorial de cálculo ou anexo obrigatório não informado para item acima do limite.",IF(AND(INDEX(ORCAMENTO!$AC:$AC,$B513),NOT(INDEX(ORCAMENTO!$AE:$AE,$B513))),"Informe pelo menos um ano completo com valor unitário e quantidade.","Pendência identificada automaticamente."))))</f>
        <v/>
      </c>
      <c r="N513" s="255">
        <f t="shared" si="16"/>
        <v>514</v>
      </c>
      <c r="O513" s="255">
        <f ca="1">IF(INDEX(ORCAMENTO!$AI:$AI,$N513)&lt;&gt;"",1,0)</f>
        <v>0</v>
      </c>
      <c r="P513" s="255">
        <f t="shared" ca="1" si="17"/>
        <v>11</v>
      </c>
      <c r="Q513" s="255" t="str">
        <f ca="1">INDEX(ORCAMENTO!$AI:$AI,$N513)</f>
        <v/>
      </c>
    </row>
    <row r="514" spans="2:17" ht="15" customHeight="1" x14ac:dyDescent="0.25">
      <c r="B514" s="255" t="str">
        <f ca="1">IFERROR(INDEX(_AUX_ANALISE!$A$1:$A$2461,MATCH(ROW()-34,_AUX_ANALISE!$C$1:$C$2461,0)),"")</f>
        <v/>
      </c>
      <c r="C514" s="255" t="str">
        <f ca="1">IF($B514="","",INDEX(ORCAMENTO!$B:$B,$B514))</f>
        <v/>
      </c>
      <c r="D514" s="255" t="str">
        <f ca="1">IF($B514="","",INDEX(ORCAMENTO!$E:$E,$B514))</f>
        <v/>
      </c>
      <c r="E514" s="255" t="str">
        <f ca="1">IF($B514="","",INDEX(ORCAMENTO!$D:$D,$B514))</f>
        <v/>
      </c>
      <c r="F514" s="255" t="str">
        <f ca="1">IF($B514="","",TRIM(IF(OR(INDEX(ORCAMENTO!$G:$G,$B514)&lt;&gt;"",INDEX(ORCAMENTO!$H:$H,$B514)&lt;&gt;""),"Ano 1; ","")&amp;IF(OR(INDEX(ORCAMENTO!$J:$J,$B514)&lt;&gt;"",INDEX(ORCAMENTO!$K:$K,$B514)&lt;&gt;""),"Ano 2; ","")&amp;IF(OR(INDEX(ORCAMENTO!$M:$M,$B514)&lt;&gt;"",INDEX(ORCAMENTO!$N:$N,$B514)&lt;&gt;""),"Ano 3; ","")&amp;IF(OR(INDEX(ORCAMENTO!$P:$P,$B514)&lt;&gt;"",INDEX(ORCAMENTO!$Q:$Q,$B514)&lt;&gt;""),"Ano 4; ","")&amp;IF(OR(INDEX(ORCAMENTO!$S:$S,$B514)&lt;&gt;"",INDEX(ORCAMENTO!$T:$T,$B514)&lt;&gt;""),"Ano 5; ","")&amp;IF(OR(INDEX(ORCAMENTO!$V:$V,$B514)&lt;&gt;"",INDEX(ORCAMENTO!$W:$W,$B514)&lt;&gt;""),"Ano 6; ","")))</f>
        <v/>
      </c>
      <c r="G514" s="311" t="str">
        <f ca="1">IF($B514="","",IF(INDEX(ORCAMENTO!$G:$G,$B514)&lt;&gt;"",INDEX(ORCAMENTO!$G:$G,$B514),IF(INDEX(ORCAMENTO!$J:$J,$B514)&lt;&gt;"",INDEX(ORCAMENTO!$J:$J,$B514),IF(INDEX(ORCAMENTO!$M:$M,$B514)&lt;&gt;"",INDEX(ORCAMENTO!$M:$M,$B514),IF(INDEX(ORCAMENTO!$P:$P,$B514)&lt;&gt;"",INDEX(ORCAMENTO!$P:$P,$B514),IF(INDEX(ORCAMENTO!$S:$S,$B514)&lt;&gt;"",INDEX(ORCAMENTO!$S:$S,$B514),INDEX(ORCAMENTO!$V:$V,$B514)))))))</f>
        <v/>
      </c>
      <c r="H514" s="312" t="str">
        <f ca="1">IF($B514="","",IF(INDEX(ORCAMENTO!$H:$H,$B514)&lt;&gt;"",INDEX(ORCAMENTO!$H:$H,$B514),IF(INDEX(ORCAMENTO!$K:$K,$B514)&lt;&gt;"",INDEX(ORCAMENTO!$K:$K,$B514),IF(INDEX(ORCAMENTO!$N:$N,$B514)&lt;&gt;"",INDEX(ORCAMENTO!$N:$N,$B514),IF(INDEX(ORCAMENTO!$Q:$Q,$B514)&lt;&gt;"",INDEX(ORCAMENTO!$Q:$Q,$B514),IF(INDEX(ORCAMENTO!$T:$T,$B514)&lt;&gt;"",INDEX(ORCAMENTO!$T:$T,$B514),INDEX(ORCAMENTO!$W:$W,$B514)))))))</f>
        <v/>
      </c>
      <c r="I514" s="255" t="str">
        <f ca="1">IF($B514="","",IF(INDEX(ORCAMENTO!$AI:$AI,$B514)&lt;&gt;"",INDEX(ORCAMENTO!$AI:$AI,$B514),IF(INDEX(ORCAMENTO!$AG:$AG,$B514),"Memorial de cálculo ou anexo obrigatório não informado para item acima do limite.",IF(AND(INDEX(ORCAMENTO!$AC:$AC,$B514),NOT(INDEX(ORCAMENTO!$AE:$AE,$B514))),"Informe pelo menos um ano completo com valor unitário e quantidade.","Pendência identificada automaticamente."))))</f>
        <v/>
      </c>
      <c r="N514" s="255">
        <f t="shared" si="16"/>
        <v>515</v>
      </c>
      <c r="O514" s="255">
        <f ca="1">IF(INDEX(ORCAMENTO!$AI:$AI,$N514)&lt;&gt;"",1,0)</f>
        <v>0</v>
      </c>
      <c r="P514" s="255">
        <f t="shared" ca="1" si="17"/>
        <v>11</v>
      </c>
      <c r="Q514" s="255" t="str">
        <f ca="1">INDEX(ORCAMENTO!$AI:$AI,$N514)</f>
        <v/>
      </c>
    </row>
    <row r="515" spans="2:17" ht="15" customHeight="1" x14ac:dyDescent="0.25">
      <c r="B515" s="255" t="str">
        <f ca="1">IFERROR(INDEX(_AUX_ANALISE!$A$1:$A$2461,MATCH(ROW()-34,_AUX_ANALISE!$C$1:$C$2461,0)),"")</f>
        <v/>
      </c>
      <c r="C515" s="255" t="str">
        <f ca="1">IF($B515="","",INDEX(ORCAMENTO!$B:$B,$B515))</f>
        <v/>
      </c>
      <c r="D515" s="255" t="str">
        <f ca="1">IF($B515="","",INDEX(ORCAMENTO!$E:$E,$B515))</f>
        <v/>
      </c>
      <c r="E515" s="255" t="str">
        <f ca="1">IF($B515="","",INDEX(ORCAMENTO!$D:$D,$B515))</f>
        <v/>
      </c>
      <c r="F515" s="255" t="str">
        <f ca="1">IF($B515="","",TRIM(IF(OR(INDEX(ORCAMENTO!$G:$G,$B515)&lt;&gt;"",INDEX(ORCAMENTO!$H:$H,$B515)&lt;&gt;""),"Ano 1; ","")&amp;IF(OR(INDEX(ORCAMENTO!$J:$J,$B515)&lt;&gt;"",INDEX(ORCAMENTO!$K:$K,$B515)&lt;&gt;""),"Ano 2; ","")&amp;IF(OR(INDEX(ORCAMENTO!$M:$M,$B515)&lt;&gt;"",INDEX(ORCAMENTO!$N:$N,$B515)&lt;&gt;""),"Ano 3; ","")&amp;IF(OR(INDEX(ORCAMENTO!$P:$P,$B515)&lt;&gt;"",INDEX(ORCAMENTO!$Q:$Q,$B515)&lt;&gt;""),"Ano 4; ","")&amp;IF(OR(INDEX(ORCAMENTO!$S:$S,$B515)&lt;&gt;"",INDEX(ORCAMENTO!$T:$T,$B515)&lt;&gt;""),"Ano 5; ","")&amp;IF(OR(INDEX(ORCAMENTO!$V:$V,$B515)&lt;&gt;"",INDEX(ORCAMENTO!$W:$W,$B515)&lt;&gt;""),"Ano 6; ","")))</f>
        <v/>
      </c>
      <c r="G515" s="311" t="str">
        <f ca="1">IF($B515="","",IF(INDEX(ORCAMENTO!$G:$G,$B515)&lt;&gt;"",INDEX(ORCAMENTO!$G:$G,$B515),IF(INDEX(ORCAMENTO!$J:$J,$B515)&lt;&gt;"",INDEX(ORCAMENTO!$J:$J,$B515),IF(INDEX(ORCAMENTO!$M:$M,$B515)&lt;&gt;"",INDEX(ORCAMENTO!$M:$M,$B515),IF(INDEX(ORCAMENTO!$P:$P,$B515)&lt;&gt;"",INDEX(ORCAMENTO!$P:$P,$B515),IF(INDEX(ORCAMENTO!$S:$S,$B515)&lt;&gt;"",INDEX(ORCAMENTO!$S:$S,$B515),INDEX(ORCAMENTO!$V:$V,$B515)))))))</f>
        <v/>
      </c>
      <c r="H515" s="312" t="str">
        <f ca="1">IF($B515="","",IF(INDEX(ORCAMENTO!$H:$H,$B515)&lt;&gt;"",INDEX(ORCAMENTO!$H:$H,$B515),IF(INDEX(ORCAMENTO!$K:$K,$B515)&lt;&gt;"",INDEX(ORCAMENTO!$K:$K,$B515),IF(INDEX(ORCAMENTO!$N:$N,$B515)&lt;&gt;"",INDEX(ORCAMENTO!$N:$N,$B515),IF(INDEX(ORCAMENTO!$Q:$Q,$B515)&lt;&gt;"",INDEX(ORCAMENTO!$Q:$Q,$B515),IF(INDEX(ORCAMENTO!$T:$T,$B515)&lt;&gt;"",INDEX(ORCAMENTO!$T:$T,$B515),INDEX(ORCAMENTO!$W:$W,$B515)))))))</f>
        <v/>
      </c>
      <c r="I515" s="255" t="str">
        <f ca="1">IF($B515="","",IF(INDEX(ORCAMENTO!$AI:$AI,$B515)&lt;&gt;"",INDEX(ORCAMENTO!$AI:$AI,$B515),IF(INDEX(ORCAMENTO!$AG:$AG,$B515),"Memorial de cálculo ou anexo obrigatório não informado para item acima do limite.",IF(AND(INDEX(ORCAMENTO!$AC:$AC,$B515),NOT(INDEX(ORCAMENTO!$AE:$AE,$B515))),"Informe pelo menos um ano completo com valor unitário e quantidade.","Pendência identificada automaticamente."))))</f>
        <v/>
      </c>
      <c r="N515" s="255">
        <f t="shared" si="16"/>
        <v>516</v>
      </c>
      <c r="O515" s="255">
        <f ca="1">IF(INDEX(ORCAMENTO!$AI:$AI,$N515)&lt;&gt;"",1,0)</f>
        <v>0</v>
      </c>
      <c r="P515" s="255">
        <f t="shared" ca="1" si="17"/>
        <v>11</v>
      </c>
      <c r="Q515" s="255" t="str">
        <f ca="1">INDEX(ORCAMENTO!$AI:$AI,$N515)</f>
        <v/>
      </c>
    </row>
    <row r="516" spans="2:17" ht="15" customHeight="1" x14ac:dyDescent="0.25">
      <c r="B516" s="255" t="str">
        <f ca="1">IFERROR(INDEX(_AUX_ANALISE!$A$1:$A$2461,MATCH(ROW()-34,_AUX_ANALISE!$C$1:$C$2461,0)),"")</f>
        <v/>
      </c>
      <c r="C516" s="255" t="str">
        <f ca="1">IF($B516="","",INDEX(ORCAMENTO!$B:$B,$B516))</f>
        <v/>
      </c>
      <c r="D516" s="255" t="str">
        <f ca="1">IF($B516="","",INDEX(ORCAMENTO!$E:$E,$B516))</f>
        <v/>
      </c>
      <c r="E516" s="255" t="str">
        <f ca="1">IF($B516="","",INDEX(ORCAMENTO!$D:$D,$B516))</f>
        <v/>
      </c>
      <c r="F516" s="255" t="str">
        <f ca="1">IF($B516="","",TRIM(IF(OR(INDEX(ORCAMENTO!$G:$G,$B516)&lt;&gt;"",INDEX(ORCAMENTO!$H:$H,$B516)&lt;&gt;""),"Ano 1; ","")&amp;IF(OR(INDEX(ORCAMENTO!$J:$J,$B516)&lt;&gt;"",INDEX(ORCAMENTO!$K:$K,$B516)&lt;&gt;""),"Ano 2; ","")&amp;IF(OR(INDEX(ORCAMENTO!$M:$M,$B516)&lt;&gt;"",INDEX(ORCAMENTO!$N:$N,$B516)&lt;&gt;""),"Ano 3; ","")&amp;IF(OR(INDEX(ORCAMENTO!$P:$P,$B516)&lt;&gt;"",INDEX(ORCAMENTO!$Q:$Q,$B516)&lt;&gt;""),"Ano 4; ","")&amp;IF(OR(INDEX(ORCAMENTO!$S:$S,$B516)&lt;&gt;"",INDEX(ORCAMENTO!$T:$T,$B516)&lt;&gt;""),"Ano 5; ","")&amp;IF(OR(INDEX(ORCAMENTO!$V:$V,$B516)&lt;&gt;"",INDEX(ORCAMENTO!$W:$W,$B516)&lt;&gt;""),"Ano 6; ","")))</f>
        <v/>
      </c>
      <c r="G516" s="311" t="str">
        <f ca="1">IF($B516="","",IF(INDEX(ORCAMENTO!$G:$G,$B516)&lt;&gt;"",INDEX(ORCAMENTO!$G:$G,$B516),IF(INDEX(ORCAMENTO!$J:$J,$B516)&lt;&gt;"",INDEX(ORCAMENTO!$J:$J,$B516),IF(INDEX(ORCAMENTO!$M:$M,$B516)&lt;&gt;"",INDEX(ORCAMENTO!$M:$M,$B516),IF(INDEX(ORCAMENTO!$P:$P,$B516)&lt;&gt;"",INDEX(ORCAMENTO!$P:$P,$B516),IF(INDEX(ORCAMENTO!$S:$S,$B516)&lt;&gt;"",INDEX(ORCAMENTO!$S:$S,$B516),INDEX(ORCAMENTO!$V:$V,$B516)))))))</f>
        <v/>
      </c>
      <c r="H516" s="312" t="str">
        <f ca="1">IF($B516="","",IF(INDEX(ORCAMENTO!$H:$H,$B516)&lt;&gt;"",INDEX(ORCAMENTO!$H:$H,$B516),IF(INDEX(ORCAMENTO!$K:$K,$B516)&lt;&gt;"",INDEX(ORCAMENTO!$K:$K,$B516),IF(INDEX(ORCAMENTO!$N:$N,$B516)&lt;&gt;"",INDEX(ORCAMENTO!$N:$N,$B516),IF(INDEX(ORCAMENTO!$Q:$Q,$B516)&lt;&gt;"",INDEX(ORCAMENTO!$Q:$Q,$B516),IF(INDEX(ORCAMENTO!$T:$T,$B516)&lt;&gt;"",INDEX(ORCAMENTO!$T:$T,$B516),INDEX(ORCAMENTO!$W:$W,$B516)))))))</f>
        <v/>
      </c>
      <c r="I516" s="255" t="str">
        <f ca="1">IF($B516="","",IF(INDEX(ORCAMENTO!$AI:$AI,$B516)&lt;&gt;"",INDEX(ORCAMENTO!$AI:$AI,$B516),IF(INDEX(ORCAMENTO!$AG:$AG,$B516),"Memorial de cálculo ou anexo obrigatório não informado para item acima do limite.",IF(AND(INDEX(ORCAMENTO!$AC:$AC,$B516),NOT(INDEX(ORCAMENTO!$AE:$AE,$B516))),"Informe pelo menos um ano completo com valor unitário e quantidade.","Pendência identificada automaticamente."))))</f>
        <v/>
      </c>
      <c r="N516" s="255">
        <f t="shared" si="16"/>
        <v>517</v>
      </c>
      <c r="O516" s="255">
        <f ca="1">IF(INDEX(ORCAMENTO!$AI:$AI,$N516)&lt;&gt;"",1,0)</f>
        <v>0</v>
      </c>
      <c r="P516" s="255">
        <f t="shared" ca="1" si="17"/>
        <v>11</v>
      </c>
      <c r="Q516" s="255" t="str">
        <f ca="1">INDEX(ORCAMENTO!$AI:$AI,$N516)</f>
        <v/>
      </c>
    </row>
    <row r="517" spans="2:17" ht="15" customHeight="1" x14ac:dyDescent="0.25">
      <c r="B517" s="255" t="str">
        <f ca="1">IFERROR(INDEX(_AUX_ANALISE!$A$1:$A$2461,MATCH(ROW()-34,_AUX_ANALISE!$C$1:$C$2461,0)),"")</f>
        <v/>
      </c>
      <c r="C517" s="255" t="str">
        <f ca="1">IF($B517="","",INDEX(ORCAMENTO!$B:$B,$B517))</f>
        <v/>
      </c>
      <c r="D517" s="255" t="str">
        <f ca="1">IF($B517="","",INDEX(ORCAMENTO!$E:$E,$B517))</f>
        <v/>
      </c>
      <c r="E517" s="255" t="str">
        <f ca="1">IF($B517="","",INDEX(ORCAMENTO!$D:$D,$B517))</f>
        <v/>
      </c>
      <c r="F517" s="255" t="str">
        <f ca="1">IF($B517="","",TRIM(IF(OR(INDEX(ORCAMENTO!$G:$G,$B517)&lt;&gt;"",INDEX(ORCAMENTO!$H:$H,$B517)&lt;&gt;""),"Ano 1; ","")&amp;IF(OR(INDEX(ORCAMENTO!$J:$J,$B517)&lt;&gt;"",INDEX(ORCAMENTO!$K:$K,$B517)&lt;&gt;""),"Ano 2; ","")&amp;IF(OR(INDEX(ORCAMENTO!$M:$M,$B517)&lt;&gt;"",INDEX(ORCAMENTO!$N:$N,$B517)&lt;&gt;""),"Ano 3; ","")&amp;IF(OR(INDEX(ORCAMENTO!$P:$P,$B517)&lt;&gt;"",INDEX(ORCAMENTO!$Q:$Q,$B517)&lt;&gt;""),"Ano 4; ","")&amp;IF(OR(INDEX(ORCAMENTO!$S:$S,$B517)&lt;&gt;"",INDEX(ORCAMENTO!$T:$T,$B517)&lt;&gt;""),"Ano 5; ","")&amp;IF(OR(INDEX(ORCAMENTO!$V:$V,$B517)&lt;&gt;"",INDEX(ORCAMENTO!$W:$W,$B517)&lt;&gt;""),"Ano 6; ","")))</f>
        <v/>
      </c>
      <c r="G517" s="311" t="str">
        <f ca="1">IF($B517="","",IF(INDEX(ORCAMENTO!$G:$G,$B517)&lt;&gt;"",INDEX(ORCAMENTO!$G:$G,$B517),IF(INDEX(ORCAMENTO!$J:$J,$B517)&lt;&gt;"",INDEX(ORCAMENTO!$J:$J,$B517),IF(INDEX(ORCAMENTO!$M:$M,$B517)&lt;&gt;"",INDEX(ORCAMENTO!$M:$M,$B517),IF(INDEX(ORCAMENTO!$P:$P,$B517)&lt;&gt;"",INDEX(ORCAMENTO!$P:$P,$B517),IF(INDEX(ORCAMENTO!$S:$S,$B517)&lt;&gt;"",INDEX(ORCAMENTO!$S:$S,$B517),INDEX(ORCAMENTO!$V:$V,$B517)))))))</f>
        <v/>
      </c>
      <c r="H517" s="312" t="str">
        <f ca="1">IF($B517="","",IF(INDEX(ORCAMENTO!$H:$H,$B517)&lt;&gt;"",INDEX(ORCAMENTO!$H:$H,$B517),IF(INDEX(ORCAMENTO!$K:$K,$B517)&lt;&gt;"",INDEX(ORCAMENTO!$K:$K,$B517),IF(INDEX(ORCAMENTO!$N:$N,$B517)&lt;&gt;"",INDEX(ORCAMENTO!$N:$N,$B517),IF(INDEX(ORCAMENTO!$Q:$Q,$B517)&lt;&gt;"",INDEX(ORCAMENTO!$Q:$Q,$B517),IF(INDEX(ORCAMENTO!$T:$T,$B517)&lt;&gt;"",INDEX(ORCAMENTO!$T:$T,$B517),INDEX(ORCAMENTO!$W:$W,$B517)))))))</f>
        <v/>
      </c>
      <c r="I517" s="255" t="str">
        <f ca="1">IF($B517="","",IF(INDEX(ORCAMENTO!$AI:$AI,$B517)&lt;&gt;"",INDEX(ORCAMENTO!$AI:$AI,$B517),IF(INDEX(ORCAMENTO!$AG:$AG,$B517),"Memorial de cálculo ou anexo obrigatório não informado para item acima do limite.",IF(AND(INDEX(ORCAMENTO!$AC:$AC,$B517),NOT(INDEX(ORCAMENTO!$AE:$AE,$B517))),"Informe pelo menos um ano completo com valor unitário e quantidade.","Pendência identificada automaticamente."))))</f>
        <v/>
      </c>
      <c r="N517" s="255">
        <f t="shared" si="16"/>
        <v>518</v>
      </c>
      <c r="O517" s="255">
        <f ca="1">IF(INDEX(ORCAMENTO!$AI:$AI,$N517)&lt;&gt;"",1,0)</f>
        <v>0</v>
      </c>
      <c r="P517" s="255">
        <f t="shared" ca="1" si="17"/>
        <v>11</v>
      </c>
      <c r="Q517" s="255" t="str">
        <f ca="1">INDEX(ORCAMENTO!$AI:$AI,$N517)</f>
        <v/>
      </c>
    </row>
    <row r="518" spans="2:17" ht="15" customHeight="1" x14ac:dyDescent="0.25">
      <c r="B518" s="255" t="str">
        <f ca="1">IFERROR(INDEX(_AUX_ANALISE!$A$1:$A$2461,MATCH(ROW()-34,_AUX_ANALISE!$C$1:$C$2461,0)),"")</f>
        <v/>
      </c>
      <c r="C518" s="255" t="str">
        <f ca="1">IF($B518="","",INDEX(ORCAMENTO!$B:$B,$B518))</f>
        <v/>
      </c>
      <c r="D518" s="255" t="str">
        <f ca="1">IF($B518="","",INDEX(ORCAMENTO!$E:$E,$B518))</f>
        <v/>
      </c>
      <c r="E518" s="255" t="str">
        <f ca="1">IF($B518="","",INDEX(ORCAMENTO!$D:$D,$B518))</f>
        <v/>
      </c>
      <c r="F518" s="255" t="str">
        <f ca="1">IF($B518="","",TRIM(IF(OR(INDEX(ORCAMENTO!$G:$G,$B518)&lt;&gt;"",INDEX(ORCAMENTO!$H:$H,$B518)&lt;&gt;""),"Ano 1; ","")&amp;IF(OR(INDEX(ORCAMENTO!$J:$J,$B518)&lt;&gt;"",INDEX(ORCAMENTO!$K:$K,$B518)&lt;&gt;""),"Ano 2; ","")&amp;IF(OR(INDEX(ORCAMENTO!$M:$M,$B518)&lt;&gt;"",INDEX(ORCAMENTO!$N:$N,$B518)&lt;&gt;""),"Ano 3; ","")&amp;IF(OR(INDEX(ORCAMENTO!$P:$P,$B518)&lt;&gt;"",INDEX(ORCAMENTO!$Q:$Q,$B518)&lt;&gt;""),"Ano 4; ","")&amp;IF(OR(INDEX(ORCAMENTO!$S:$S,$B518)&lt;&gt;"",INDEX(ORCAMENTO!$T:$T,$B518)&lt;&gt;""),"Ano 5; ","")&amp;IF(OR(INDEX(ORCAMENTO!$V:$V,$B518)&lt;&gt;"",INDEX(ORCAMENTO!$W:$W,$B518)&lt;&gt;""),"Ano 6; ","")))</f>
        <v/>
      </c>
      <c r="G518" s="311" t="str">
        <f ca="1">IF($B518="","",IF(INDEX(ORCAMENTO!$G:$G,$B518)&lt;&gt;"",INDEX(ORCAMENTO!$G:$G,$B518),IF(INDEX(ORCAMENTO!$J:$J,$B518)&lt;&gt;"",INDEX(ORCAMENTO!$J:$J,$B518),IF(INDEX(ORCAMENTO!$M:$M,$B518)&lt;&gt;"",INDEX(ORCAMENTO!$M:$M,$B518),IF(INDEX(ORCAMENTO!$P:$P,$B518)&lt;&gt;"",INDEX(ORCAMENTO!$P:$P,$B518),IF(INDEX(ORCAMENTO!$S:$S,$B518)&lt;&gt;"",INDEX(ORCAMENTO!$S:$S,$B518),INDEX(ORCAMENTO!$V:$V,$B518)))))))</f>
        <v/>
      </c>
      <c r="H518" s="312" t="str">
        <f ca="1">IF($B518="","",IF(INDEX(ORCAMENTO!$H:$H,$B518)&lt;&gt;"",INDEX(ORCAMENTO!$H:$H,$B518),IF(INDEX(ORCAMENTO!$K:$K,$B518)&lt;&gt;"",INDEX(ORCAMENTO!$K:$K,$B518),IF(INDEX(ORCAMENTO!$N:$N,$B518)&lt;&gt;"",INDEX(ORCAMENTO!$N:$N,$B518),IF(INDEX(ORCAMENTO!$Q:$Q,$B518)&lt;&gt;"",INDEX(ORCAMENTO!$Q:$Q,$B518),IF(INDEX(ORCAMENTO!$T:$T,$B518)&lt;&gt;"",INDEX(ORCAMENTO!$T:$T,$B518),INDEX(ORCAMENTO!$W:$W,$B518)))))))</f>
        <v/>
      </c>
      <c r="I518" s="255" t="str">
        <f ca="1">IF($B518="","",IF(INDEX(ORCAMENTO!$AI:$AI,$B518)&lt;&gt;"",INDEX(ORCAMENTO!$AI:$AI,$B518),IF(INDEX(ORCAMENTO!$AG:$AG,$B518),"Memorial de cálculo ou anexo obrigatório não informado para item acima do limite.",IF(AND(INDEX(ORCAMENTO!$AC:$AC,$B518),NOT(INDEX(ORCAMENTO!$AE:$AE,$B518))),"Informe pelo menos um ano completo com valor unitário e quantidade.","Pendência identificada automaticamente."))))</f>
        <v/>
      </c>
      <c r="N518" s="255">
        <f t="shared" si="16"/>
        <v>519</v>
      </c>
      <c r="O518" s="255">
        <f ca="1">IF(INDEX(ORCAMENTO!$AI:$AI,$N518)&lt;&gt;"",1,0)</f>
        <v>0</v>
      </c>
      <c r="P518" s="255">
        <f t="shared" ca="1" si="17"/>
        <v>11</v>
      </c>
      <c r="Q518" s="255" t="str">
        <f ca="1">INDEX(ORCAMENTO!$AI:$AI,$N518)</f>
        <v/>
      </c>
    </row>
    <row r="519" spans="2:17" ht="15" customHeight="1" x14ac:dyDescent="0.25">
      <c r="B519" s="255" t="str">
        <f ca="1">IFERROR(INDEX(_AUX_ANALISE!$A$1:$A$2461,MATCH(ROW()-34,_AUX_ANALISE!$C$1:$C$2461,0)),"")</f>
        <v/>
      </c>
      <c r="C519" s="255" t="str">
        <f ca="1">IF($B519="","",INDEX(ORCAMENTO!$B:$B,$B519))</f>
        <v/>
      </c>
      <c r="D519" s="255" t="str">
        <f ca="1">IF($B519="","",INDEX(ORCAMENTO!$E:$E,$B519))</f>
        <v/>
      </c>
      <c r="E519" s="255" t="str">
        <f ca="1">IF($B519="","",INDEX(ORCAMENTO!$D:$D,$B519))</f>
        <v/>
      </c>
      <c r="F519" s="255" t="str">
        <f ca="1">IF($B519="","",TRIM(IF(OR(INDEX(ORCAMENTO!$G:$G,$B519)&lt;&gt;"",INDEX(ORCAMENTO!$H:$H,$B519)&lt;&gt;""),"Ano 1; ","")&amp;IF(OR(INDEX(ORCAMENTO!$J:$J,$B519)&lt;&gt;"",INDEX(ORCAMENTO!$K:$K,$B519)&lt;&gt;""),"Ano 2; ","")&amp;IF(OR(INDEX(ORCAMENTO!$M:$M,$B519)&lt;&gt;"",INDEX(ORCAMENTO!$N:$N,$B519)&lt;&gt;""),"Ano 3; ","")&amp;IF(OR(INDEX(ORCAMENTO!$P:$P,$B519)&lt;&gt;"",INDEX(ORCAMENTO!$Q:$Q,$B519)&lt;&gt;""),"Ano 4; ","")&amp;IF(OR(INDEX(ORCAMENTO!$S:$S,$B519)&lt;&gt;"",INDEX(ORCAMENTO!$T:$T,$B519)&lt;&gt;""),"Ano 5; ","")&amp;IF(OR(INDEX(ORCAMENTO!$V:$V,$B519)&lt;&gt;"",INDEX(ORCAMENTO!$W:$W,$B519)&lt;&gt;""),"Ano 6; ","")))</f>
        <v/>
      </c>
      <c r="G519" s="311" t="str">
        <f ca="1">IF($B519="","",IF(INDEX(ORCAMENTO!$G:$G,$B519)&lt;&gt;"",INDEX(ORCAMENTO!$G:$G,$B519),IF(INDEX(ORCAMENTO!$J:$J,$B519)&lt;&gt;"",INDEX(ORCAMENTO!$J:$J,$B519),IF(INDEX(ORCAMENTO!$M:$M,$B519)&lt;&gt;"",INDEX(ORCAMENTO!$M:$M,$B519),IF(INDEX(ORCAMENTO!$P:$P,$B519)&lt;&gt;"",INDEX(ORCAMENTO!$P:$P,$B519),IF(INDEX(ORCAMENTO!$S:$S,$B519)&lt;&gt;"",INDEX(ORCAMENTO!$S:$S,$B519),INDEX(ORCAMENTO!$V:$V,$B519)))))))</f>
        <v/>
      </c>
      <c r="H519" s="312" t="str">
        <f ca="1">IF($B519="","",IF(INDEX(ORCAMENTO!$H:$H,$B519)&lt;&gt;"",INDEX(ORCAMENTO!$H:$H,$B519),IF(INDEX(ORCAMENTO!$K:$K,$B519)&lt;&gt;"",INDEX(ORCAMENTO!$K:$K,$B519),IF(INDEX(ORCAMENTO!$N:$N,$B519)&lt;&gt;"",INDEX(ORCAMENTO!$N:$N,$B519),IF(INDEX(ORCAMENTO!$Q:$Q,$B519)&lt;&gt;"",INDEX(ORCAMENTO!$Q:$Q,$B519),IF(INDEX(ORCAMENTO!$T:$T,$B519)&lt;&gt;"",INDEX(ORCAMENTO!$T:$T,$B519),INDEX(ORCAMENTO!$W:$W,$B519)))))))</f>
        <v/>
      </c>
      <c r="I519" s="255" t="str">
        <f ca="1">IF($B519="","",IF(INDEX(ORCAMENTO!$AI:$AI,$B519)&lt;&gt;"",INDEX(ORCAMENTO!$AI:$AI,$B519),IF(INDEX(ORCAMENTO!$AG:$AG,$B519),"Memorial de cálculo ou anexo obrigatório não informado para item acima do limite.",IF(AND(INDEX(ORCAMENTO!$AC:$AC,$B519),NOT(INDEX(ORCAMENTO!$AE:$AE,$B519))),"Informe pelo menos um ano completo com valor unitário e quantidade.","Pendência identificada automaticamente."))))</f>
        <v/>
      </c>
      <c r="N519" s="255">
        <f t="shared" si="16"/>
        <v>520</v>
      </c>
      <c r="O519" s="255">
        <f ca="1">IF(INDEX(ORCAMENTO!$AI:$AI,$N519)&lt;&gt;"",1,0)</f>
        <v>0</v>
      </c>
      <c r="P519" s="255">
        <f t="shared" ca="1" si="17"/>
        <v>11</v>
      </c>
      <c r="Q519" s="255" t="str">
        <f ca="1">INDEX(ORCAMENTO!$AI:$AI,$N519)</f>
        <v/>
      </c>
    </row>
    <row r="520" spans="2:17" ht="15" customHeight="1" x14ac:dyDescent="0.25">
      <c r="B520" s="255" t="str">
        <f ca="1">IFERROR(INDEX(_AUX_ANALISE!$A$1:$A$2461,MATCH(ROW()-34,_AUX_ANALISE!$C$1:$C$2461,0)),"")</f>
        <v/>
      </c>
      <c r="C520" s="255" t="str">
        <f ca="1">IF($B520="","",INDEX(ORCAMENTO!$B:$B,$B520))</f>
        <v/>
      </c>
      <c r="D520" s="255" t="str">
        <f ca="1">IF($B520="","",INDEX(ORCAMENTO!$E:$E,$B520))</f>
        <v/>
      </c>
      <c r="E520" s="255" t="str">
        <f ca="1">IF($B520="","",INDEX(ORCAMENTO!$D:$D,$B520))</f>
        <v/>
      </c>
      <c r="F520" s="255" t="str">
        <f ca="1">IF($B520="","",TRIM(IF(OR(INDEX(ORCAMENTO!$G:$G,$B520)&lt;&gt;"",INDEX(ORCAMENTO!$H:$H,$B520)&lt;&gt;""),"Ano 1; ","")&amp;IF(OR(INDEX(ORCAMENTO!$J:$J,$B520)&lt;&gt;"",INDEX(ORCAMENTO!$K:$K,$B520)&lt;&gt;""),"Ano 2; ","")&amp;IF(OR(INDEX(ORCAMENTO!$M:$M,$B520)&lt;&gt;"",INDEX(ORCAMENTO!$N:$N,$B520)&lt;&gt;""),"Ano 3; ","")&amp;IF(OR(INDEX(ORCAMENTO!$P:$P,$B520)&lt;&gt;"",INDEX(ORCAMENTO!$Q:$Q,$B520)&lt;&gt;""),"Ano 4; ","")&amp;IF(OR(INDEX(ORCAMENTO!$S:$S,$B520)&lt;&gt;"",INDEX(ORCAMENTO!$T:$T,$B520)&lt;&gt;""),"Ano 5; ","")&amp;IF(OR(INDEX(ORCAMENTO!$V:$V,$B520)&lt;&gt;"",INDEX(ORCAMENTO!$W:$W,$B520)&lt;&gt;""),"Ano 6; ","")))</f>
        <v/>
      </c>
      <c r="G520" s="311" t="str">
        <f ca="1">IF($B520="","",IF(INDEX(ORCAMENTO!$G:$G,$B520)&lt;&gt;"",INDEX(ORCAMENTO!$G:$G,$B520),IF(INDEX(ORCAMENTO!$J:$J,$B520)&lt;&gt;"",INDEX(ORCAMENTO!$J:$J,$B520),IF(INDEX(ORCAMENTO!$M:$M,$B520)&lt;&gt;"",INDEX(ORCAMENTO!$M:$M,$B520),IF(INDEX(ORCAMENTO!$P:$P,$B520)&lt;&gt;"",INDEX(ORCAMENTO!$P:$P,$B520),IF(INDEX(ORCAMENTO!$S:$S,$B520)&lt;&gt;"",INDEX(ORCAMENTO!$S:$S,$B520),INDEX(ORCAMENTO!$V:$V,$B520)))))))</f>
        <v/>
      </c>
      <c r="H520" s="312" t="str">
        <f ca="1">IF($B520="","",IF(INDEX(ORCAMENTO!$H:$H,$B520)&lt;&gt;"",INDEX(ORCAMENTO!$H:$H,$B520),IF(INDEX(ORCAMENTO!$K:$K,$B520)&lt;&gt;"",INDEX(ORCAMENTO!$K:$K,$B520),IF(INDEX(ORCAMENTO!$N:$N,$B520)&lt;&gt;"",INDEX(ORCAMENTO!$N:$N,$B520),IF(INDEX(ORCAMENTO!$Q:$Q,$B520)&lt;&gt;"",INDEX(ORCAMENTO!$Q:$Q,$B520),IF(INDEX(ORCAMENTO!$T:$T,$B520)&lt;&gt;"",INDEX(ORCAMENTO!$T:$T,$B520),INDEX(ORCAMENTO!$W:$W,$B520)))))))</f>
        <v/>
      </c>
      <c r="I520" s="255" t="str">
        <f ca="1">IF($B520="","",IF(INDEX(ORCAMENTO!$AI:$AI,$B520)&lt;&gt;"",INDEX(ORCAMENTO!$AI:$AI,$B520),IF(INDEX(ORCAMENTO!$AG:$AG,$B520),"Memorial de cálculo ou anexo obrigatório não informado para item acima do limite.",IF(AND(INDEX(ORCAMENTO!$AC:$AC,$B520),NOT(INDEX(ORCAMENTO!$AE:$AE,$B520))),"Informe pelo menos um ano completo com valor unitário e quantidade.","Pendência identificada automaticamente."))))</f>
        <v/>
      </c>
      <c r="N520" s="255">
        <f t="shared" si="16"/>
        <v>521</v>
      </c>
      <c r="O520" s="255">
        <f ca="1">IF(INDEX(ORCAMENTO!$AI:$AI,$N520)&lt;&gt;"",1,0)</f>
        <v>0</v>
      </c>
      <c r="P520" s="255">
        <f t="shared" ca="1" si="17"/>
        <v>11</v>
      </c>
      <c r="Q520" s="255" t="str">
        <f ca="1">INDEX(ORCAMENTO!$AI:$AI,$N520)</f>
        <v/>
      </c>
    </row>
    <row r="521" spans="2:17" ht="15" customHeight="1" x14ac:dyDescent="0.25">
      <c r="B521" s="255" t="str">
        <f ca="1">IFERROR(INDEX(_AUX_ANALISE!$A$1:$A$2461,MATCH(ROW()-34,_AUX_ANALISE!$C$1:$C$2461,0)),"")</f>
        <v/>
      </c>
      <c r="C521" s="255" t="str">
        <f ca="1">IF($B521="","",INDEX(ORCAMENTO!$B:$B,$B521))</f>
        <v/>
      </c>
      <c r="D521" s="255" t="str">
        <f ca="1">IF($B521="","",INDEX(ORCAMENTO!$E:$E,$B521))</f>
        <v/>
      </c>
      <c r="E521" s="255" t="str">
        <f ca="1">IF($B521="","",INDEX(ORCAMENTO!$D:$D,$B521))</f>
        <v/>
      </c>
      <c r="F521" s="255" t="str">
        <f ca="1">IF($B521="","",TRIM(IF(OR(INDEX(ORCAMENTO!$G:$G,$B521)&lt;&gt;"",INDEX(ORCAMENTO!$H:$H,$B521)&lt;&gt;""),"Ano 1; ","")&amp;IF(OR(INDEX(ORCAMENTO!$J:$J,$B521)&lt;&gt;"",INDEX(ORCAMENTO!$K:$K,$B521)&lt;&gt;""),"Ano 2; ","")&amp;IF(OR(INDEX(ORCAMENTO!$M:$M,$B521)&lt;&gt;"",INDEX(ORCAMENTO!$N:$N,$B521)&lt;&gt;""),"Ano 3; ","")&amp;IF(OR(INDEX(ORCAMENTO!$P:$P,$B521)&lt;&gt;"",INDEX(ORCAMENTO!$Q:$Q,$B521)&lt;&gt;""),"Ano 4; ","")&amp;IF(OR(INDEX(ORCAMENTO!$S:$S,$B521)&lt;&gt;"",INDEX(ORCAMENTO!$T:$T,$B521)&lt;&gt;""),"Ano 5; ","")&amp;IF(OR(INDEX(ORCAMENTO!$V:$V,$B521)&lt;&gt;"",INDEX(ORCAMENTO!$W:$W,$B521)&lt;&gt;""),"Ano 6; ","")))</f>
        <v/>
      </c>
      <c r="G521" s="311" t="str">
        <f ca="1">IF($B521="","",IF(INDEX(ORCAMENTO!$G:$G,$B521)&lt;&gt;"",INDEX(ORCAMENTO!$G:$G,$B521),IF(INDEX(ORCAMENTO!$J:$J,$B521)&lt;&gt;"",INDEX(ORCAMENTO!$J:$J,$B521),IF(INDEX(ORCAMENTO!$M:$M,$B521)&lt;&gt;"",INDEX(ORCAMENTO!$M:$M,$B521),IF(INDEX(ORCAMENTO!$P:$P,$B521)&lt;&gt;"",INDEX(ORCAMENTO!$P:$P,$B521),IF(INDEX(ORCAMENTO!$S:$S,$B521)&lt;&gt;"",INDEX(ORCAMENTO!$S:$S,$B521),INDEX(ORCAMENTO!$V:$V,$B521)))))))</f>
        <v/>
      </c>
      <c r="H521" s="312" t="str">
        <f ca="1">IF($B521="","",IF(INDEX(ORCAMENTO!$H:$H,$B521)&lt;&gt;"",INDEX(ORCAMENTO!$H:$H,$B521),IF(INDEX(ORCAMENTO!$K:$K,$B521)&lt;&gt;"",INDEX(ORCAMENTO!$K:$K,$B521),IF(INDEX(ORCAMENTO!$N:$N,$B521)&lt;&gt;"",INDEX(ORCAMENTO!$N:$N,$B521),IF(INDEX(ORCAMENTO!$Q:$Q,$B521)&lt;&gt;"",INDEX(ORCAMENTO!$Q:$Q,$B521),IF(INDEX(ORCAMENTO!$T:$T,$B521)&lt;&gt;"",INDEX(ORCAMENTO!$T:$T,$B521),INDEX(ORCAMENTO!$W:$W,$B521)))))))</f>
        <v/>
      </c>
      <c r="I521" s="255" t="str">
        <f ca="1">IF($B521="","",IF(INDEX(ORCAMENTO!$AI:$AI,$B521)&lt;&gt;"",INDEX(ORCAMENTO!$AI:$AI,$B521),IF(INDEX(ORCAMENTO!$AG:$AG,$B521),"Memorial de cálculo ou anexo obrigatório não informado para item acima do limite.",IF(AND(INDEX(ORCAMENTO!$AC:$AC,$B521),NOT(INDEX(ORCAMENTO!$AE:$AE,$B521))),"Informe pelo menos um ano completo com valor unitário e quantidade.","Pendência identificada automaticamente."))))</f>
        <v/>
      </c>
      <c r="N521" s="255">
        <f t="shared" si="16"/>
        <v>522</v>
      </c>
      <c r="O521" s="255">
        <f ca="1">IF(INDEX(ORCAMENTO!$AI:$AI,$N521)&lt;&gt;"",1,0)</f>
        <v>0</v>
      </c>
      <c r="P521" s="255">
        <f t="shared" ca="1" si="17"/>
        <v>11</v>
      </c>
      <c r="Q521" s="255" t="str">
        <f ca="1">INDEX(ORCAMENTO!$AI:$AI,$N521)</f>
        <v/>
      </c>
    </row>
    <row r="522" spans="2:17" ht="15" customHeight="1" x14ac:dyDescent="0.25">
      <c r="B522" s="255" t="str">
        <f ca="1">IFERROR(INDEX(_AUX_ANALISE!$A$1:$A$2461,MATCH(ROW()-34,_AUX_ANALISE!$C$1:$C$2461,0)),"")</f>
        <v/>
      </c>
      <c r="C522" s="255" t="str">
        <f ca="1">IF($B522="","",INDEX(ORCAMENTO!$B:$B,$B522))</f>
        <v/>
      </c>
      <c r="D522" s="255" t="str">
        <f ca="1">IF($B522="","",INDEX(ORCAMENTO!$E:$E,$B522))</f>
        <v/>
      </c>
      <c r="E522" s="255" t="str">
        <f ca="1">IF($B522="","",INDEX(ORCAMENTO!$D:$D,$B522))</f>
        <v/>
      </c>
      <c r="F522" s="255" t="str">
        <f ca="1">IF($B522="","",TRIM(IF(OR(INDEX(ORCAMENTO!$G:$G,$B522)&lt;&gt;"",INDEX(ORCAMENTO!$H:$H,$B522)&lt;&gt;""),"Ano 1; ","")&amp;IF(OR(INDEX(ORCAMENTO!$J:$J,$B522)&lt;&gt;"",INDEX(ORCAMENTO!$K:$K,$B522)&lt;&gt;""),"Ano 2; ","")&amp;IF(OR(INDEX(ORCAMENTO!$M:$M,$B522)&lt;&gt;"",INDEX(ORCAMENTO!$N:$N,$B522)&lt;&gt;""),"Ano 3; ","")&amp;IF(OR(INDEX(ORCAMENTO!$P:$P,$B522)&lt;&gt;"",INDEX(ORCAMENTO!$Q:$Q,$B522)&lt;&gt;""),"Ano 4; ","")&amp;IF(OR(INDEX(ORCAMENTO!$S:$S,$B522)&lt;&gt;"",INDEX(ORCAMENTO!$T:$T,$B522)&lt;&gt;""),"Ano 5; ","")&amp;IF(OR(INDEX(ORCAMENTO!$V:$V,$B522)&lt;&gt;"",INDEX(ORCAMENTO!$W:$W,$B522)&lt;&gt;""),"Ano 6; ","")))</f>
        <v/>
      </c>
      <c r="G522" s="311" t="str">
        <f ca="1">IF($B522="","",IF(INDEX(ORCAMENTO!$G:$G,$B522)&lt;&gt;"",INDEX(ORCAMENTO!$G:$G,$B522),IF(INDEX(ORCAMENTO!$J:$J,$B522)&lt;&gt;"",INDEX(ORCAMENTO!$J:$J,$B522),IF(INDEX(ORCAMENTO!$M:$M,$B522)&lt;&gt;"",INDEX(ORCAMENTO!$M:$M,$B522),IF(INDEX(ORCAMENTO!$P:$P,$B522)&lt;&gt;"",INDEX(ORCAMENTO!$P:$P,$B522),IF(INDEX(ORCAMENTO!$S:$S,$B522)&lt;&gt;"",INDEX(ORCAMENTO!$S:$S,$B522),INDEX(ORCAMENTO!$V:$V,$B522)))))))</f>
        <v/>
      </c>
      <c r="H522" s="312" t="str">
        <f ca="1">IF($B522="","",IF(INDEX(ORCAMENTO!$H:$H,$B522)&lt;&gt;"",INDEX(ORCAMENTO!$H:$H,$B522),IF(INDEX(ORCAMENTO!$K:$K,$B522)&lt;&gt;"",INDEX(ORCAMENTO!$K:$K,$B522),IF(INDEX(ORCAMENTO!$N:$N,$B522)&lt;&gt;"",INDEX(ORCAMENTO!$N:$N,$B522),IF(INDEX(ORCAMENTO!$Q:$Q,$B522)&lt;&gt;"",INDEX(ORCAMENTO!$Q:$Q,$B522),IF(INDEX(ORCAMENTO!$T:$T,$B522)&lt;&gt;"",INDEX(ORCAMENTO!$T:$T,$B522),INDEX(ORCAMENTO!$W:$W,$B522)))))))</f>
        <v/>
      </c>
      <c r="I522" s="255" t="str">
        <f ca="1">IF($B522="","",IF(INDEX(ORCAMENTO!$AI:$AI,$B522)&lt;&gt;"",INDEX(ORCAMENTO!$AI:$AI,$B522),IF(INDEX(ORCAMENTO!$AG:$AG,$B522),"Memorial de cálculo ou anexo obrigatório não informado para item acima do limite.",IF(AND(INDEX(ORCAMENTO!$AC:$AC,$B522),NOT(INDEX(ORCAMENTO!$AE:$AE,$B522))),"Informe pelo menos um ano completo com valor unitário e quantidade.","Pendência identificada automaticamente."))))</f>
        <v/>
      </c>
      <c r="N522" s="255">
        <f t="shared" si="16"/>
        <v>523</v>
      </c>
      <c r="O522" s="255">
        <f ca="1">IF(INDEX(ORCAMENTO!$AI:$AI,$N522)&lt;&gt;"",1,0)</f>
        <v>0</v>
      </c>
      <c r="P522" s="255">
        <f t="shared" ca="1" si="17"/>
        <v>11</v>
      </c>
      <c r="Q522" s="255" t="str">
        <f ca="1">INDEX(ORCAMENTO!$AI:$AI,$N522)</f>
        <v/>
      </c>
    </row>
    <row r="523" spans="2:17" ht="15" customHeight="1" x14ac:dyDescent="0.25">
      <c r="B523" s="255" t="str">
        <f ca="1">IFERROR(INDEX(_AUX_ANALISE!$A$1:$A$2461,MATCH(ROW()-34,_AUX_ANALISE!$C$1:$C$2461,0)),"")</f>
        <v/>
      </c>
      <c r="C523" s="255" t="str">
        <f ca="1">IF($B523="","",INDEX(ORCAMENTO!$B:$B,$B523))</f>
        <v/>
      </c>
      <c r="D523" s="255" t="str">
        <f ca="1">IF($B523="","",INDEX(ORCAMENTO!$E:$E,$B523))</f>
        <v/>
      </c>
      <c r="E523" s="255" t="str">
        <f ca="1">IF($B523="","",INDEX(ORCAMENTO!$D:$D,$B523))</f>
        <v/>
      </c>
      <c r="F523" s="255" t="str">
        <f ca="1">IF($B523="","",TRIM(IF(OR(INDEX(ORCAMENTO!$G:$G,$B523)&lt;&gt;"",INDEX(ORCAMENTO!$H:$H,$B523)&lt;&gt;""),"Ano 1; ","")&amp;IF(OR(INDEX(ORCAMENTO!$J:$J,$B523)&lt;&gt;"",INDEX(ORCAMENTO!$K:$K,$B523)&lt;&gt;""),"Ano 2; ","")&amp;IF(OR(INDEX(ORCAMENTO!$M:$M,$B523)&lt;&gt;"",INDEX(ORCAMENTO!$N:$N,$B523)&lt;&gt;""),"Ano 3; ","")&amp;IF(OR(INDEX(ORCAMENTO!$P:$P,$B523)&lt;&gt;"",INDEX(ORCAMENTO!$Q:$Q,$B523)&lt;&gt;""),"Ano 4; ","")&amp;IF(OR(INDEX(ORCAMENTO!$S:$S,$B523)&lt;&gt;"",INDEX(ORCAMENTO!$T:$T,$B523)&lt;&gt;""),"Ano 5; ","")&amp;IF(OR(INDEX(ORCAMENTO!$V:$V,$B523)&lt;&gt;"",INDEX(ORCAMENTO!$W:$W,$B523)&lt;&gt;""),"Ano 6; ","")))</f>
        <v/>
      </c>
      <c r="G523" s="311" t="str">
        <f ca="1">IF($B523="","",IF(INDEX(ORCAMENTO!$G:$G,$B523)&lt;&gt;"",INDEX(ORCAMENTO!$G:$G,$B523),IF(INDEX(ORCAMENTO!$J:$J,$B523)&lt;&gt;"",INDEX(ORCAMENTO!$J:$J,$B523),IF(INDEX(ORCAMENTO!$M:$M,$B523)&lt;&gt;"",INDEX(ORCAMENTO!$M:$M,$B523),IF(INDEX(ORCAMENTO!$P:$P,$B523)&lt;&gt;"",INDEX(ORCAMENTO!$P:$P,$B523),IF(INDEX(ORCAMENTO!$S:$S,$B523)&lt;&gt;"",INDEX(ORCAMENTO!$S:$S,$B523),INDEX(ORCAMENTO!$V:$V,$B523)))))))</f>
        <v/>
      </c>
      <c r="H523" s="312" t="str">
        <f ca="1">IF($B523="","",IF(INDEX(ORCAMENTO!$H:$H,$B523)&lt;&gt;"",INDEX(ORCAMENTO!$H:$H,$B523),IF(INDEX(ORCAMENTO!$K:$K,$B523)&lt;&gt;"",INDEX(ORCAMENTO!$K:$K,$B523),IF(INDEX(ORCAMENTO!$N:$N,$B523)&lt;&gt;"",INDEX(ORCAMENTO!$N:$N,$B523),IF(INDEX(ORCAMENTO!$Q:$Q,$B523)&lt;&gt;"",INDEX(ORCAMENTO!$Q:$Q,$B523),IF(INDEX(ORCAMENTO!$T:$T,$B523)&lt;&gt;"",INDEX(ORCAMENTO!$T:$T,$B523),INDEX(ORCAMENTO!$W:$W,$B523)))))))</f>
        <v/>
      </c>
      <c r="I523" s="255" t="str">
        <f ca="1">IF($B523="","",IF(INDEX(ORCAMENTO!$AI:$AI,$B523)&lt;&gt;"",INDEX(ORCAMENTO!$AI:$AI,$B523),IF(INDEX(ORCAMENTO!$AG:$AG,$B523),"Memorial de cálculo ou anexo obrigatório não informado para item acima do limite.",IF(AND(INDEX(ORCAMENTO!$AC:$AC,$B523),NOT(INDEX(ORCAMENTO!$AE:$AE,$B523))),"Informe pelo menos um ano completo com valor unitário e quantidade.","Pendência identificada automaticamente."))))</f>
        <v/>
      </c>
      <c r="N523" s="255">
        <f t="shared" ref="N523:N586" si="18">N522+1</f>
        <v>524</v>
      </c>
      <c r="O523" s="255">
        <f ca="1">IF(INDEX(ORCAMENTO!$AI:$AI,$N523)&lt;&gt;"",1,0)</f>
        <v>0</v>
      </c>
      <c r="P523" s="255">
        <f t="shared" ref="P523:P586" ca="1" si="19">P522+O523</f>
        <v>11</v>
      </c>
      <c r="Q523" s="255" t="str">
        <f ca="1">INDEX(ORCAMENTO!$AI:$AI,$N523)</f>
        <v/>
      </c>
    </row>
    <row r="524" spans="2:17" ht="15" customHeight="1" x14ac:dyDescent="0.25">
      <c r="B524" s="255" t="str">
        <f ca="1">IFERROR(INDEX(_AUX_ANALISE!$A$1:$A$2461,MATCH(ROW()-34,_AUX_ANALISE!$C$1:$C$2461,0)),"")</f>
        <v/>
      </c>
      <c r="C524" s="255" t="str">
        <f ca="1">IF($B524="","",INDEX(ORCAMENTO!$B:$B,$B524))</f>
        <v/>
      </c>
      <c r="D524" s="255" t="str">
        <f ca="1">IF($B524="","",INDEX(ORCAMENTO!$E:$E,$B524))</f>
        <v/>
      </c>
      <c r="E524" s="255" t="str">
        <f ca="1">IF($B524="","",INDEX(ORCAMENTO!$D:$D,$B524))</f>
        <v/>
      </c>
      <c r="F524" s="255" t="str">
        <f ca="1">IF($B524="","",TRIM(IF(OR(INDEX(ORCAMENTO!$G:$G,$B524)&lt;&gt;"",INDEX(ORCAMENTO!$H:$H,$B524)&lt;&gt;""),"Ano 1; ","")&amp;IF(OR(INDEX(ORCAMENTO!$J:$J,$B524)&lt;&gt;"",INDEX(ORCAMENTO!$K:$K,$B524)&lt;&gt;""),"Ano 2; ","")&amp;IF(OR(INDEX(ORCAMENTO!$M:$M,$B524)&lt;&gt;"",INDEX(ORCAMENTO!$N:$N,$B524)&lt;&gt;""),"Ano 3; ","")&amp;IF(OR(INDEX(ORCAMENTO!$P:$P,$B524)&lt;&gt;"",INDEX(ORCAMENTO!$Q:$Q,$B524)&lt;&gt;""),"Ano 4; ","")&amp;IF(OR(INDEX(ORCAMENTO!$S:$S,$B524)&lt;&gt;"",INDEX(ORCAMENTO!$T:$T,$B524)&lt;&gt;""),"Ano 5; ","")&amp;IF(OR(INDEX(ORCAMENTO!$V:$V,$B524)&lt;&gt;"",INDEX(ORCAMENTO!$W:$W,$B524)&lt;&gt;""),"Ano 6; ","")))</f>
        <v/>
      </c>
      <c r="G524" s="311" t="str">
        <f ca="1">IF($B524="","",IF(INDEX(ORCAMENTO!$G:$G,$B524)&lt;&gt;"",INDEX(ORCAMENTO!$G:$G,$B524),IF(INDEX(ORCAMENTO!$J:$J,$B524)&lt;&gt;"",INDEX(ORCAMENTO!$J:$J,$B524),IF(INDEX(ORCAMENTO!$M:$M,$B524)&lt;&gt;"",INDEX(ORCAMENTO!$M:$M,$B524),IF(INDEX(ORCAMENTO!$P:$P,$B524)&lt;&gt;"",INDEX(ORCAMENTO!$P:$P,$B524),IF(INDEX(ORCAMENTO!$S:$S,$B524)&lt;&gt;"",INDEX(ORCAMENTO!$S:$S,$B524),INDEX(ORCAMENTO!$V:$V,$B524)))))))</f>
        <v/>
      </c>
      <c r="H524" s="312" t="str">
        <f ca="1">IF($B524="","",IF(INDEX(ORCAMENTO!$H:$H,$B524)&lt;&gt;"",INDEX(ORCAMENTO!$H:$H,$B524),IF(INDEX(ORCAMENTO!$K:$K,$B524)&lt;&gt;"",INDEX(ORCAMENTO!$K:$K,$B524),IF(INDEX(ORCAMENTO!$N:$N,$B524)&lt;&gt;"",INDEX(ORCAMENTO!$N:$N,$B524),IF(INDEX(ORCAMENTO!$Q:$Q,$B524)&lt;&gt;"",INDEX(ORCAMENTO!$Q:$Q,$B524),IF(INDEX(ORCAMENTO!$T:$T,$B524)&lt;&gt;"",INDEX(ORCAMENTO!$T:$T,$B524),INDEX(ORCAMENTO!$W:$W,$B524)))))))</f>
        <v/>
      </c>
      <c r="I524" s="255" t="str">
        <f ca="1">IF($B524="","",IF(INDEX(ORCAMENTO!$AI:$AI,$B524)&lt;&gt;"",INDEX(ORCAMENTO!$AI:$AI,$B524),IF(INDEX(ORCAMENTO!$AG:$AG,$B524),"Memorial de cálculo ou anexo obrigatório não informado para item acima do limite.",IF(AND(INDEX(ORCAMENTO!$AC:$AC,$B524),NOT(INDEX(ORCAMENTO!$AE:$AE,$B524))),"Informe pelo menos um ano completo com valor unitário e quantidade.","Pendência identificada automaticamente."))))</f>
        <v/>
      </c>
      <c r="N524" s="255">
        <f t="shared" si="18"/>
        <v>525</v>
      </c>
      <c r="O524" s="255">
        <f ca="1">IF(INDEX(ORCAMENTO!$AI:$AI,$N524)&lt;&gt;"",1,0)</f>
        <v>0</v>
      </c>
      <c r="P524" s="255">
        <f t="shared" ca="1" si="19"/>
        <v>11</v>
      </c>
      <c r="Q524" s="255" t="str">
        <f ca="1">INDEX(ORCAMENTO!$AI:$AI,$N524)</f>
        <v/>
      </c>
    </row>
    <row r="525" spans="2:17" ht="15" customHeight="1" x14ac:dyDescent="0.25">
      <c r="B525" s="255" t="str">
        <f ca="1">IFERROR(INDEX(_AUX_ANALISE!$A$1:$A$2461,MATCH(ROW()-34,_AUX_ANALISE!$C$1:$C$2461,0)),"")</f>
        <v/>
      </c>
      <c r="C525" s="255" t="str">
        <f ca="1">IF($B525="","",INDEX(ORCAMENTO!$B:$B,$B525))</f>
        <v/>
      </c>
      <c r="D525" s="255" t="str">
        <f ca="1">IF($B525="","",INDEX(ORCAMENTO!$E:$E,$B525))</f>
        <v/>
      </c>
      <c r="E525" s="255" t="str">
        <f ca="1">IF($B525="","",INDEX(ORCAMENTO!$D:$D,$B525))</f>
        <v/>
      </c>
      <c r="F525" s="255" t="str">
        <f ca="1">IF($B525="","",TRIM(IF(OR(INDEX(ORCAMENTO!$G:$G,$B525)&lt;&gt;"",INDEX(ORCAMENTO!$H:$H,$B525)&lt;&gt;""),"Ano 1; ","")&amp;IF(OR(INDEX(ORCAMENTO!$J:$J,$B525)&lt;&gt;"",INDEX(ORCAMENTO!$K:$K,$B525)&lt;&gt;""),"Ano 2; ","")&amp;IF(OR(INDEX(ORCAMENTO!$M:$M,$B525)&lt;&gt;"",INDEX(ORCAMENTO!$N:$N,$B525)&lt;&gt;""),"Ano 3; ","")&amp;IF(OR(INDEX(ORCAMENTO!$P:$P,$B525)&lt;&gt;"",INDEX(ORCAMENTO!$Q:$Q,$B525)&lt;&gt;""),"Ano 4; ","")&amp;IF(OR(INDEX(ORCAMENTO!$S:$S,$B525)&lt;&gt;"",INDEX(ORCAMENTO!$T:$T,$B525)&lt;&gt;""),"Ano 5; ","")&amp;IF(OR(INDEX(ORCAMENTO!$V:$V,$B525)&lt;&gt;"",INDEX(ORCAMENTO!$W:$W,$B525)&lt;&gt;""),"Ano 6; ","")))</f>
        <v/>
      </c>
      <c r="G525" s="311" t="str">
        <f ca="1">IF($B525="","",IF(INDEX(ORCAMENTO!$G:$G,$B525)&lt;&gt;"",INDEX(ORCAMENTO!$G:$G,$B525),IF(INDEX(ORCAMENTO!$J:$J,$B525)&lt;&gt;"",INDEX(ORCAMENTO!$J:$J,$B525),IF(INDEX(ORCAMENTO!$M:$M,$B525)&lt;&gt;"",INDEX(ORCAMENTO!$M:$M,$B525),IF(INDEX(ORCAMENTO!$P:$P,$B525)&lt;&gt;"",INDEX(ORCAMENTO!$P:$P,$B525),IF(INDEX(ORCAMENTO!$S:$S,$B525)&lt;&gt;"",INDEX(ORCAMENTO!$S:$S,$B525),INDEX(ORCAMENTO!$V:$V,$B525)))))))</f>
        <v/>
      </c>
      <c r="H525" s="312" t="str">
        <f ca="1">IF($B525="","",IF(INDEX(ORCAMENTO!$H:$H,$B525)&lt;&gt;"",INDEX(ORCAMENTO!$H:$H,$B525),IF(INDEX(ORCAMENTO!$K:$K,$B525)&lt;&gt;"",INDEX(ORCAMENTO!$K:$K,$B525),IF(INDEX(ORCAMENTO!$N:$N,$B525)&lt;&gt;"",INDEX(ORCAMENTO!$N:$N,$B525),IF(INDEX(ORCAMENTO!$Q:$Q,$B525)&lt;&gt;"",INDEX(ORCAMENTO!$Q:$Q,$B525),IF(INDEX(ORCAMENTO!$T:$T,$B525)&lt;&gt;"",INDEX(ORCAMENTO!$T:$T,$B525),INDEX(ORCAMENTO!$W:$W,$B525)))))))</f>
        <v/>
      </c>
      <c r="I525" s="255" t="str">
        <f ca="1">IF($B525="","",IF(INDEX(ORCAMENTO!$AI:$AI,$B525)&lt;&gt;"",INDEX(ORCAMENTO!$AI:$AI,$B525),IF(INDEX(ORCAMENTO!$AG:$AG,$B525),"Memorial de cálculo ou anexo obrigatório não informado para item acima do limite.",IF(AND(INDEX(ORCAMENTO!$AC:$AC,$B525),NOT(INDEX(ORCAMENTO!$AE:$AE,$B525))),"Informe pelo menos um ano completo com valor unitário e quantidade.","Pendência identificada automaticamente."))))</f>
        <v/>
      </c>
      <c r="N525" s="255">
        <f t="shared" si="18"/>
        <v>526</v>
      </c>
      <c r="O525" s="255">
        <f ca="1">IF(INDEX(ORCAMENTO!$AI:$AI,$N525)&lt;&gt;"",1,0)</f>
        <v>0</v>
      </c>
      <c r="P525" s="255">
        <f t="shared" ca="1" si="19"/>
        <v>11</v>
      </c>
      <c r="Q525" s="255" t="str">
        <f ca="1">INDEX(ORCAMENTO!$AI:$AI,$N525)</f>
        <v/>
      </c>
    </row>
    <row r="526" spans="2:17" ht="15" customHeight="1" x14ac:dyDescent="0.25">
      <c r="B526" s="255" t="str">
        <f ca="1">IFERROR(INDEX(_AUX_ANALISE!$A$1:$A$2461,MATCH(ROW()-34,_AUX_ANALISE!$C$1:$C$2461,0)),"")</f>
        <v/>
      </c>
      <c r="C526" s="255" t="str">
        <f ca="1">IF($B526="","",INDEX(ORCAMENTO!$B:$B,$B526))</f>
        <v/>
      </c>
      <c r="D526" s="255" t="str">
        <f ca="1">IF($B526="","",INDEX(ORCAMENTO!$E:$E,$B526))</f>
        <v/>
      </c>
      <c r="E526" s="255" t="str">
        <f ca="1">IF($B526="","",INDEX(ORCAMENTO!$D:$D,$B526))</f>
        <v/>
      </c>
      <c r="F526" s="255" t="str">
        <f ca="1">IF($B526="","",TRIM(IF(OR(INDEX(ORCAMENTO!$G:$G,$B526)&lt;&gt;"",INDEX(ORCAMENTO!$H:$H,$B526)&lt;&gt;""),"Ano 1; ","")&amp;IF(OR(INDEX(ORCAMENTO!$J:$J,$B526)&lt;&gt;"",INDEX(ORCAMENTO!$K:$K,$B526)&lt;&gt;""),"Ano 2; ","")&amp;IF(OR(INDEX(ORCAMENTO!$M:$M,$B526)&lt;&gt;"",INDEX(ORCAMENTO!$N:$N,$B526)&lt;&gt;""),"Ano 3; ","")&amp;IF(OR(INDEX(ORCAMENTO!$P:$P,$B526)&lt;&gt;"",INDEX(ORCAMENTO!$Q:$Q,$B526)&lt;&gt;""),"Ano 4; ","")&amp;IF(OR(INDEX(ORCAMENTO!$S:$S,$B526)&lt;&gt;"",INDEX(ORCAMENTO!$T:$T,$B526)&lt;&gt;""),"Ano 5; ","")&amp;IF(OR(INDEX(ORCAMENTO!$V:$V,$B526)&lt;&gt;"",INDEX(ORCAMENTO!$W:$W,$B526)&lt;&gt;""),"Ano 6; ","")))</f>
        <v/>
      </c>
      <c r="G526" s="311" t="str">
        <f ca="1">IF($B526="","",IF(INDEX(ORCAMENTO!$G:$G,$B526)&lt;&gt;"",INDEX(ORCAMENTO!$G:$G,$B526),IF(INDEX(ORCAMENTO!$J:$J,$B526)&lt;&gt;"",INDEX(ORCAMENTO!$J:$J,$B526),IF(INDEX(ORCAMENTO!$M:$M,$B526)&lt;&gt;"",INDEX(ORCAMENTO!$M:$M,$B526),IF(INDEX(ORCAMENTO!$P:$P,$B526)&lt;&gt;"",INDEX(ORCAMENTO!$P:$P,$B526),IF(INDEX(ORCAMENTO!$S:$S,$B526)&lt;&gt;"",INDEX(ORCAMENTO!$S:$S,$B526),INDEX(ORCAMENTO!$V:$V,$B526)))))))</f>
        <v/>
      </c>
      <c r="H526" s="312" t="str">
        <f ca="1">IF($B526="","",IF(INDEX(ORCAMENTO!$H:$H,$B526)&lt;&gt;"",INDEX(ORCAMENTO!$H:$H,$B526),IF(INDEX(ORCAMENTO!$K:$K,$B526)&lt;&gt;"",INDEX(ORCAMENTO!$K:$K,$B526),IF(INDEX(ORCAMENTO!$N:$N,$B526)&lt;&gt;"",INDEX(ORCAMENTO!$N:$N,$B526),IF(INDEX(ORCAMENTO!$Q:$Q,$B526)&lt;&gt;"",INDEX(ORCAMENTO!$Q:$Q,$B526),IF(INDEX(ORCAMENTO!$T:$T,$B526)&lt;&gt;"",INDEX(ORCAMENTO!$T:$T,$B526),INDEX(ORCAMENTO!$W:$W,$B526)))))))</f>
        <v/>
      </c>
      <c r="I526" s="255" t="str">
        <f ca="1">IF($B526="","",IF(INDEX(ORCAMENTO!$AI:$AI,$B526)&lt;&gt;"",INDEX(ORCAMENTO!$AI:$AI,$B526),IF(INDEX(ORCAMENTO!$AG:$AG,$B526),"Memorial de cálculo ou anexo obrigatório não informado para item acima do limite.",IF(AND(INDEX(ORCAMENTO!$AC:$AC,$B526),NOT(INDEX(ORCAMENTO!$AE:$AE,$B526))),"Informe pelo menos um ano completo com valor unitário e quantidade.","Pendência identificada automaticamente."))))</f>
        <v/>
      </c>
      <c r="N526" s="255">
        <f t="shared" si="18"/>
        <v>527</v>
      </c>
      <c r="O526" s="255">
        <f ca="1">IF(INDEX(ORCAMENTO!$AI:$AI,$N526)&lt;&gt;"",1,0)</f>
        <v>0</v>
      </c>
      <c r="P526" s="255">
        <f t="shared" ca="1" si="19"/>
        <v>11</v>
      </c>
      <c r="Q526" s="255" t="str">
        <f ca="1">INDEX(ORCAMENTO!$AI:$AI,$N526)</f>
        <v/>
      </c>
    </row>
    <row r="527" spans="2:17" ht="15" customHeight="1" x14ac:dyDescent="0.25">
      <c r="B527" s="255" t="str">
        <f ca="1">IFERROR(INDEX(_AUX_ANALISE!$A$1:$A$2461,MATCH(ROW()-34,_AUX_ANALISE!$C$1:$C$2461,0)),"")</f>
        <v/>
      </c>
      <c r="C527" s="255" t="str">
        <f ca="1">IF($B527="","",INDEX(ORCAMENTO!$B:$B,$B527))</f>
        <v/>
      </c>
      <c r="D527" s="255" t="str">
        <f ca="1">IF($B527="","",INDEX(ORCAMENTO!$E:$E,$B527))</f>
        <v/>
      </c>
      <c r="E527" s="255" t="str">
        <f ca="1">IF($B527="","",INDEX(ORCAMENTO!$D:$D,$B527))</f>
        <v/>
      </c>
      <c r="F527" s="255" t="str">
        <f ca="1">IF($B527="","",TRIM(IF(OR(INDEX(ORCAMENTO!$G:$G,$B527)&lt;&gt;"",INDEX(ORCAMENTO!$H:$H,$B527)&lt;&gt;""),"Ano 1; ","")&amp;IF(OR(INDEX(ORCAMENTO!$J:$J,$B527)&lt;&gt;"",INDEX(ORCAMENTO!$K:$K,$B527)&lt;&gt;""),"Ano 2; ","")&amp;IF(OR(INDEX(ORCAMENTO!$M:$M,$B527)&lt;&gt;"",INDEX(ORCAMENTO!$N:$N,$B527)&lt;&gt;""),"Ano 3; ","")&amp;IF(OR(INDEX(ORCAMENTO!$P:$P,$B527)&lt;&gt;"",INDEX(ORCAMENTO!$Q:$Q,$B527)&lt;&gt;""),"Ano 4; ","")&amp;IF(OR(INDEX(ORCAMENTO!$S:$S,$B527)&lt;&gt;"",INDEX(ORCAMENTO!$T:$T,$B527)&lt;&gt;""),"Ano 5; ","")&amp;IF(OR(INDEX(ORCAMENTO!$V:$V,$B527)&lt;&gt;"",INDEX(ORCAMENTO!$W:$W,$B527)&lt;&gt;""),"Ano 6; ","")))</f>
        <v/>
      </c>
      <c r="G527" s="311" t="str">
        <f ca="1">IF($B527="","",IF(INDEX(ORCAMENTO!$G:$G,$B527)&lt;&gt;"",INDEX(ORCAMENTO!$G:$G,$B527),IF(INDEX(ORCAMENTO!$J:$J,$B527)&lt;&gt;"",INDEX(ORCAMENTO!$J:$J,$B527),IF(INDEX(ORCAMENTO!$M:$M,$B527)&lt;&gt;"",INDEX(ORCAMENTO!$M:$M,$B527),IF(INDEX(ORCAMENTO!$P:$P,$B527)&lt;&gt;"",INDEX(ORCAMENTO!$P:$P,$B527),IF(INDEX(ORCAMENTO!$S:$S,$B527)&lt;&gt;"",INDEX(ORCAMENTO!$S:$S,$B527),INDEX(ORCAMENTO!$V:$V,$B527)))))))</f>
        <v/>
      </c>
      <c r="H527" s="312" t="str">
        <f ca="1">IF($B527="","",IF(INDEX(ORCAMENTO!$H:$H,$B527)&lt;&gt;"",INDEX(ORCAMENTO!$H:$H,$B527),IF(INDEX(ORCAMENTO!$K:$K,$B527)&lt;&gt;"",INDEX(ORCAMENTO!$K:$K,$B527),IF(INDEX(ORCAMENTO!$N:$N,$B527)&lt;&gt;"",INDEX(ORCAMENTO!$N:$N,$B527),IF(INDEX(ORCAMENTO!$Q:$Q,$B527)&lt;&gt;"",INDEX(ORCAMENTO!$Q:$Q,$B527),IF(INDEX(ORCAMENTO!$T:$T,$B527)&lt;&gt;"",INDEX(ORCAMENTO!$T:$T,$B527),INDEX(ORCAMENTO!$W:$W,$B527)))))))</f>
        <v/>
      </c>
      <c r="I527" s="255" t="str">
        <f ca="1">IF($B527="","",IF(INDEX(ORCAMENTO!$AI:$AI,$B527)&lt;&gt;"",INDEX(ORCAMENTO!$AI:$AI,$B527),IF(INDEX(ORCAMENTO!$AG:$AG,$B527),"Memorial de cálculo ou anexo obrigatório não informado para item acima do limite.",IF(AND(INDEX(ORCAMENTO!$AC:$AC,$B527),NOT(INDEX(ORCAMENTO!$AE:$AE,$B527))),"Informe pelo menos um ano completo com valor unitário e quantidade.","Pendência identificada automaticamente."))))</f>
        <v/>
      </c>
      <c r="N527" s="255">
        <f t="shared" si="18"/>
        <v>528</v>
      </c>
      <c r="O527" s="255">
        <f ca="1">IF(INDEX(ORCAMENTO!$AI:$AI,$N527)&lt;&gt;"",1,0)</f>
        <v>0</v>
      </c>
      <c r="P527" s="255">
        <f t="shared" ca="1" si="19"/>
        <v>11</v>
      </c>
      <c r="Q527" s="255" t="str">
        <f ca="1">INDEX(ORCAMENTO!$AI:$AI,$N527)</f>
        <v/>
      </c>
    </row>
    <row r="528" spans="2:17" ht="15" customHeight="1" x14ac:dyDescent="0.25">
      <c r="B528" s="255" t="str">
        <f ca="1">IFERROR(INDEX(_AUX_ANALISE!$A$1:$A$2461,MATCH(ROW()-34,_AUX_ANALISE!$C$1:$C$2461,0)),"")</f>
        <v/>
      </c>
      <c r="C528" s="255" t="str">
        <f ca="1">IF($B528="","",INDEX(ORCAMENTO!$B:$B,$B528))</f>
        <v/>
      </c>
      <c r="D528" s="255" t="str">
        <f ca="1">IF($B528="","",INDEX(ORCAMENTO!$E:$E,$B528))</f>
        <v/>
      </c>
      <c r="E528" s="255" t="str">
        <f ca="1">IF($B528="","",INDEX(ORCAMENTO!$D:$D,$B528))</f>
        <v/>
      </c>
      <c r="F528" s="255" t="str">
        <f ca="1">IF($B528="","",TRIM(IF(OR(INDEX(ORCAMENTO!$G:$G,$B528)&lt;&gt;"",INDEX(ORCAMENTO!$H:$H,$B528)&lt;&gt;""),"Ano 1; ","")&amp;IF(OR(INDEX(ORCAMENTO!$J:$J,$B528)&lt;&gt;"",INDEX(ORCAMENTO!$K:$K,$B528)&lt;&gt;""),"Ano 2; ","")&amp;IF(OR(INDEX(ORCAMENTO!$M:$M,$B528)&lt;&gt;"",INDEX(ORCAMENTO!$N:$N,$B528)&lt;&gt;""),"Ano 3; ","")&amp;IF(OR(INDEX(ORCAMENTO!$P:$P,$B528)&lt;&gt;"",INDEX(ORCAMENTO!$Q:$Q,$B528)&lt;&gt;""),"Ano 4; ","")&amp;IF(OR(INDEX(ORCAMENTO!$S:$S,$B528)&lt;&gt;"",INDEX(ORCAMENTO!$T:$T,$B528)&lt;&gt;""),"Ano 5; ","")&amp;IF(OR(INDEX(ORCAMENTO!$V:$V,$B528)&lt;&gt;"",INDEX(ORCAMENTO!$W:$W,$B528)&lt;&gt;""),"Ano 6; ","")))</f>
        <v/>
      </c>
      <c r="G528" s="311" t="str">
        <f ca="1">IF($B528="","",IF(INDEX(ORCAMENTO!$G:$G,$B528)&lt;&gt;"",INDEX(ORCAMENTO!$G:$G,$B528),IF(INDEX(ORCAMENTO!$J:$J,$B528)&lt;&gt;"",INDEX(ORCAMENTO!$J:$J,$B528),IF(INDEX(ORCAMENTO!$M:$M,$B528)&lt;&gt;"",INDEX(ORCAMENTO!$M:$M,$B528),IF(INDEX(ORCAMENTO!$P:$P,$B528)&lt;&gt;"",INDEX(ORCAMENTO!$P:$P,$B528),IF(INDEX(ORCAMENTO!$S:$S,$B528)&lt;&gt;"",INDEX(ORCAMENTO!$S:$S,$B528),INDEX(ORCAMENTO!$V:$V,$B528)))))))</f>
        <v/>
      </c>
      <c r="H528" s="312" t="str">
        <f ca="1">IF($B528="","",IF(INDEX(ORCAMENTO!$H:$H,$B528)&lt;&gt;"",INDEX(ORCAMENTO!$H:$H,$B528),IF(INDEX(ORCAMENTO!$K:$K,$B528)&lt;&gt;"",INDEX(ORCAMENTO!$K:$K,$B528),IF(INDEX(ORCAMENTO!$N:$N,$B528)&lt;&gt;"",INDEX(ORCAMENTO!$N:$N,$B528),IF(INDEX(ORCAMENTO!$Q:$Q,$B528)&lt;&gt;"",INDEX(ORCAMENTO!$Q:$Q,$B528),IF(INDEX(ORCAMENTO!$T:$T,$B528)&lt;&gt;"",INDEX(ORCAMENTO!$T:$T,$B528),INDEX(ORCAMENTO!$W:$W,$B528)))))))</f>
        <v/>
      </c>
      <c r="I528" s="255" t="str">
        <f ca="1">IF($B528="","",IF(INDEX(ORCAMENTO!$AI:$AI,$B528)&lt;&gt;"",INDEX(ORCAMENTO!$AI:$AI,$B528),IF(INDEX(ORCAMENTO!$AG:$AG,$B528),"Memorial de cálculo ou anexo obrigatório não informado para item acima do limite.",IF(AND(INDEX(ORCAMENTO!$AC:$AC,$B528),NOT(INDEX(ORCAMENTO!$AE:$AE,$B528))),"Informe pelo menos um ano completo com valor unitário e quantidade.","Pendência identificada automaticamente."))))</f>
        <v/>
      </c>
      <c r="N528" s="255">
        <f t="shared" si="18"/>
        <v>529</v>
      </c>
      <c r="O528" s="255">
        <f ca="1">IF(INDEX(ORCAMENTO!$AI:$AI,$N528)&lt;&gt;"",1,0)</f>
        <v>0</v>
      </c>
      <c r="P528" s="255">
        <f t="shared" ca="1" si="19"/>
        <v>11</v>
      </c>
      <c r="Q528" s="255" t="str">
        <f ca="1">INDEX(ORCAMENTO!$AI:$AI,$N528)</f>
        <v/>
      </c>
    </row>
    <row r="529" spans="2:17" ht="15" customHeight="1" x14ac:dyDescent="0.25">
      <c r="B529" s="255" t="str">
        <f ca="1">IFERROR(INDEX(_AUX_ANALISE!$A$1:$A$2461,MATCH(ROW()-34,_AUX_ANALISE!$C$1:$C$2461,0)),"")</f>
        <v/>
      </c>
      <c r="C529" s="255" t="str">
        <f ca="1">IF($B529="","",INDEX(ORCAMENTO!$B:$B,$B529))</f>
        <v/>
      </c>
      <c r="D529" s="255" t="str">
        <f ca="1">IF($B529="","",INDEX(ORCAMENTO!$E:$E,$B529))</f>
        <v/>
      </c>
      <c r="E529" s="255" t="str">
        <f ca="1">IF($B529="","",INDEX(ORCAMENTO!$D:$D,$B529))</f>
        <v/>
      </c>
      <c r="F529" s="255" t="str">
        <f ca="1">IF($B529="","",TRIM(IF(OR(INDEX(ORCAMENTO!$G:$G,$B529)&lt;&gt;"",INDEX(ORCAMENTO!$H:$H,$B529)&lt;&gt;""),"Ano 1; ","")&amp;IF(OR(INDEX(ORCAMENTO!$J:$J,$B529)&lt;&gt;"",INDEX(ORCAMENTO!$K:$K,$B529)&lt;&gt;""),"Ano 2; ","")&amp;IF(OR(INDEX(ORCAMENTO!$M:$M,$B529)&lt;&gt;"",INDEX(ORCAMENTO!$N:$N,$B529)&lt;&gt;""),"Ano 3; ","")&amp;IF(OR(INDEX(ORCAMENTO!$P:$P,$B529)&lt;&gt;"",INDEX(ORCAMENTO!$Q:$Q,$B529)&lt;&gt;""),"Ano 4; ","")&amp;IF(OR(INDEX(ORCAMENTO!$S:$S,$B529)&lt;&gt;"",INDEX(ORCAMENTO!$T:$T,$B529)&lt;&gt;""),"Ano 5; ","")&amp;IF(OR(INDEX(ORCAMENTO!$V:$V,$B529)&lt;&gt;"",INDEX(ORCAMENTO!$W:$W,$B529)&lt;&gt;""),"Ano 6; ","")))</f>
        <v/>
      </c>
      <c r="G529" s="311" t="str">
        <f ca="1">IF($B529="","",IF(INDEX(ORCAMENTO!$G:$G,$B529)&lt;&gt;"",INDEX(ORCAMENTO!$G:$G,$B529),IF(INDEX(ORCAMENTO!$J:$J,$B529)&lt;&gt;"",INDEX(ORCAMENTO!$J:$J,$B529),IF(INDEX(ORCAMENTO!$M:$M,$B529)&lt;&gt;"",INDEX(ORCAMENTO!$M:$M,$B529),IF(INDEX(ORCAMENTO!$P:$P,$B529)&lt;&gt;"",INDEX(ORCAMENTO!$P:$P,$B529),IF(INDEX(ORCAMENTO!$S:$S,$B529)&lt;&gt;"",INDEX(ORCAMENTO!$S:$S,$B529),INDEX(ORCAMENTO!$V:$V,$B529)))))))</f>
        <v/>
      </c>
      <c r="H529" s="312" t="str">
        <f ca="1">IF($B529="","",IF(INDEX(ORCAMENTO!$H:$H,$B529)&lt;&gt;"",INDEX(ORCAMENTO!$H:$H,$B529),IF(INDEX(ORCAMENTO!$K:$K,$B529)&lt;&gt;"",INDEX(ORCAMENTO!$K:$K,$B529),IF(INDEX(ORCAMENTO!$N:$N,$B529)&lt;&gt;"",INDEX(ORCAMENTO!$N:$N,$B529),IF(INDEX(ORCAMENTO!$Q:$Q,$B529)&lt;&gt;"",INDEX(ORCAMENTO!$Q:$Q,$B529),IF(INDEX(ORCAMENTO!$T:$T,$B529)&lt;&gt;"",INDEX(ORCAMENTO!$T:$T,$B529),INDEX(ORCAMENTO!$W:$W,$B529)))))))</f>
        <v/>
      </c>
      <c r="I529" s="255" t="str">
        <f ca="1">IF($B529="","",IF(INDEX(ORCAMENTO!$AI:$AI,$B529)&lt;&gt;"",INDEX(ORCAMENTO!$AI:$AI,$B529),IF(INDEX(ORCAMENTO!$AG:$AG,$B529),"Memorial de cálculo ou anexo obrigatório não informado para item acima do limite.",IF(AND(INDEX(ORCAMENTO!$AC:$AC,$B529),NOT(INDEX(ORCAMENTO!$AE:$AE,$B529))),"Informe pelo menos um ano completo com valor unitário e quantidade.","Pendência identificada automaticamente."))))</f>
        <v/>
      </c>
      <c r="N529" s="255">
        <f t="shared" si="18"/>
        <v>530</v>
      </c>
      <c r="O529" s="255">
        <f ca="1">IF(INDEX(ORCAMENTO!$AI:$AI,$N529)&lt;&gt;"",1,0)</f>
        <v>0</v>
      </c>
      <c r="P529" s="255">
        <f t="shared" ca="1" si="19"/>
        <v>11</v>
      </c>
      <c r="Q529" s="255" t="str">
        <f ca="1">INDEX(ORCAMENTO!$AI:$AI,$N529)</f>
        <v/>
      </c>
    </row>
    <row r="530" spans="2:17" ht="15" customHeight="1" x14ac:dyDescent="0.25">
      <c r="B530" s="255" t="str">
        <f ca="1">IFERROR(INDEX(_AUX_ANALISE!$A$1:$A$2461,MATCH(ROW()-34,_AUX_ANALISE!$C$1:$C$2461,0)),"")</f>
        <v/>
      </c>
      <c r="C530" s="255" t="str">
        <f ca="1">IF($B530="","",INDEX(ORCAMENTO!$B:$B,$B530))</f>
        <v/>
      </c>
      <c r="D530" s="255" t="str">
        <f ca="1">IF($B530="","",INDEX(ORCAMENTO!$E:$E,$B530))</f>
        <v/>
      </c>
      <c r="E530" s="255" t="str">
        <f ca="1">IF($B530="","",INDEX(ORCAMENTO!$D:$D,$B530))</f>
        <v/>
      </c>
      <c r="F530" s="255" t="str">
        <f ca="1">IF($B530="","",TRIM(IF(OR(INDEX(ORCAMENTO!$G:$G,$B530)&lt;&gt;"",INDEX(ORCAMENTO!$H:$H,$B530)&lt;&gt;""),"Ano 1; ","")&amp;IF(OR(INDEX(ORCAMENTO!$J:$J,$B530)&lt;&gt;"",INDEX(ORCAMENTO!$K:$K,$B530)&lt;&gt;""),"Ano 2; ","")&amp;IF(OR(INDEX(ORCAMENTO!$M:$M,$B530)&lt;&gt;"",INDEX(ORCAMENTO!$N:$N,$B530)&lt;&gt;""),"Ano 3; ","")&amp;IF(OR(INDEX(ORCAMENTO!$P:$P,$B530)&lt;&gt;"",INDEX(ORCAMENTO!$Q:$Q,$B530)&lt;&gt;""),"Ano 4; ","")&amp;IF(OR(INDEX(ORCAMENTO!$S:$S,$B530)&lt;&gt;"",INDEX(ORCAMENTO!$T:$T,$B530)&lt;&gt;""),"Ano 5; ","")&amp;IF(OR(INDEX(ORCAMENTO!$V:$V,$B530)&lt;&gt;"",INDEX(ORCAMENTO!$W:$W,$B530)&lt;&gt;""),"Ano 6; ","")))</f>
        <v/>
      </c>
      <c r="G530" s="311" t="str">
        <f ca="1">IF($B530="","",IF(INDEX(ORCAMENTO!$G:$G,$B530)&lt;&gt;"",INDEX(ORCAMENTO!$G:$G,$B530),IF(INDEX(ORCAMENTO!$J:$J,$B530)&lt;&gt;"",INDEX(ORCAMENTO!$J:$J,$B530),IF(INDEX(ORCAMENTO!$M:$M,$B530)&lt;&gt;"",INDEX(ORCAMENTO!$M:$M,$B530),IF(INDEX(ORCAMENTO!$P:$P,$B530)&lt;&gt;"",INDEX(ORCAMENTO!$P:$P,$B530),IF(INDEX(ORCAMENTO!$S:$S,$B530)&lt;&gt;"",INDEX(ORCAMENTO!$S:$S,$B530),INDEX(ORCAMENTO!$V:$V,$B530)))))))</f>
        <v/>
      </c>
      <c r="H530" s="312" t="str">
        <f ca="1">IF($B530="","",IF(INDEX(ORCAMENTO!$H:$H,$B530)&lt;&gt;"",INDEX(ORCAMENTO!$H:$H,$B530),IF(INDEX(ORCAMENTO!$K:$K,$B530)&lt;&gt;"",INDEX(ORCAMENTO!$K:$K,$B530),IF(INDEX(ORCAMENTO!$N:$N,$B530)&lt;&gt;"",INDEX(ORCAMENTO!$N:$N,$B530),IF(INDEX(ORCAMENTO!$Q:$Q,$B530)&lt;&gt;"",INDEX(ORCAMENTO!$Q:$Q,$B530),IF(INDEX(ORCAMENTO!$T:$T,$B530)&lt;&gt;"",INDEX(ORCAMENTO!$T:$T,$B530),INDEX(ORCAMENTO!$W:$W,$B530)))))))</f>
        <v/>
      </c>
      <c r="I530" s="255" t="str">
        <f ca="1">IF($B530="","",IF(INDEX(ORCAMENTO!$AI:$AI,$B530)&lt;&gt;"",INDEX(ORCAMENTO!$AI:$AI,$B530),IF(INDEX(ORCAMENTO!$AG:$AG,$B530),"Memorial de cálculo ou anexo obrigatório não informado para item acima do limite.",IF(AND(INDEX(ORCAMENTO!$AC:$AC,$B530),NOT(INDEX(ORCAMENTO!$AE:$AE,$B530))),"Informe pelo menos um ano completo com valor unitário e quantidade.","Pendência identificada automaticamente."))))</f>
        <v/>
      </c>
      <c r="N530" s="255">
        <f t="shared" si="18"/>
        <v>531</v>
      </c>
      <c r="O530" s="255">
        <f ca="1">IF(INDEX(ORCAMENTO!$AI:$AI,$N530)&lt;&gt;"",1,0)</f>
        <v>0</v>
      </c>
      <c r="P530" s="255">
        <f t="shared" ca="1" si="19"/>
        <v>11</v>
      </c>
      <c r="Q530" s="255" t="str">
        <f ca="1">INDEX(ORCAMENTO!$AI:$AI,$N530)</f>
        <v/>
      </c>
    </row>
    <row r="531" spans="2:17" ht="15" customHeight="1" x14ac:dyDescent="0.25">
      <c r="B531" s="255" t="str">
        <f ca="1">IFERROR(INDEX(_AUX_ANALISE!$A$1:$A$2461,MATCH(ROW()-34,_AUX_ANALISE!$C$1:$C$2461,0)),"")</f>
        <v/>
      </c>
      <c r="C531" s="255" t="str">
        <f ca="1">IF($B531="","",INDEX(ORCAMENTO!$B:$B,$B531))</f>
        <v/>
      </c>
      <c r="D531" s="255" t="str">
        <f ca="1">IF($B531="","",INDEX(ORCAMENTO!$E:$E,$B531))</f>
        <v/>
      </c>
      <c r="E531" s="255" t="str">
        <f ca="1">IF($B531="","",INDEX(ORCAMENTO!$D:$D,$B531))</f>
        <v/>
      </c>
      <c r="F531" s="255" t="str">
        <f ca="1">IF($B531="","",TRIM(IF(OR(INDEX(ORCAMENTO!$G:$G,$B531)&lt;&gt;"",INDEX(ORCAMENTO!$H:$H,$B531)&lt;&gt;""),"Ano 1; ","")&amp;IF(OR(INDEX(ORCAMENTO!$J:$J,$B531)&lt;&gt;"",INDEX(ORCAMENTO!$K:$K,$B531)&lt;&gt;""),"Ano 2; ","")&amp;IF(OR(INDEX(ORCAMENTO!$M:$M,$B531)&lt;&gt;"",INDEX(ORCAMENTO!$N:$N,$B531)&lt;&gt;""),"Ano 3; ","")&amp;IF(OR(INDEX(ORCAMENTO!$P:$P,$B531)&lt;&gt;"",INDEX(ORCAMENTO!$Q:$Q,$B531)&lt;&gt;""),"Ano 4; ","")&amp;IF(OR(INDEX(ORCAMENTO!$S:$S,$B531)&lt;&gt;"",INDEX(ORCAMENTO!$T:$T,$B531)&lt;&gt;""),"Ano 5; ","")&amp;IF(OR(INDEX(ORCAMENTO!$V:$V,$B531)&lt;&gt;"",INDEX(ORCAMENTO!$W:$W,$B531)&lt;&gt;""),"Ano 6; ","")))</f>
        <v/>
      </c>
      <c r="G531" s="311" t="str">
        <f ca="1">IF($B531="","",IF(INDEX(ORCAMENTO!$G:$G,$B531)&lt;&gt;"",INDEX(ORCAMENTO!$G:$G,$B531),IF(INDEX(ORCAMENTO!$J:$J,$B531)&lt;&gt;"",INDEX(ORCAMENTO!$J:$J,$B531),IF(INDEX(ORCAMENTO!$M:$M,$B531)&lt;&gt;"",INDEX(ORCAMENTO!$M:$M,$B531),IF(INDEX(ORCAMENTO!$P:$P,$B531)&lt;&gt;"",INDEX(ORCAMENTO!$P:$P,$B531),IF(INDEX(ORCAMENTO!$S:$S,$B531)&lt;&gt;"",INDEX(ORCAMENTO!$S:$S,$B531),INDEX(ORCAMENTO!$V:$V,$B531)))))))</f>
        <v/>
      </c>
      <c r="H531" s="312" t="str">
        <f ca="1">IF($B531="","",IF(INDEX(ORCAMENTO!$H:$H,$B531)&lt;&gt;"",INDEX(ORCAMENTO!$H:$H,$B531),IF(INDEX(ORCAMENTO!$K:$K,$B531)&lt;&gt;"",INDEX(ORCAMENTO!$K:$K,$B531),IF(INDEX(ORCAMENTO!$N:$N,$B531)&lt;&gt;"",INDEX(ORCAMENTO!$N:$N,$B531),IF(INDEX(ORCAMENTO!$Q:$Q,$B531)&lt;&gt;"",INDEX(ORCAMENTO!$Q:$Q,$B531),IF(INDEX(ORCAMENTO!$T:$T,$B531)&lt;&gt;"",INDEX(ORCAMENTO!$T:$T,$B531),INDEX(ORCAMENTO!$W:$W,$B531)))))))</f>
        <v/>
      </c>
      <c r="I531" s="255" t="str">
        <f ca="1">IF($B531="","",IF(INDEX(ORCAMENTO!$AI:$AI,$B531)&lt;&gt;"",INDEX(ORCAMENTO!$AI:$AI,$B531),IF(INDEX(ORCAMENTO!$AG:$AG,$B531),"Memorial de cálculo ou anexo obrigatório não informado para item acima do limite.",IF(AND(INDEX(ORCAMENTO!$AC:$AC,$B531),NOT(INDEX(ORCAMENTO!$AE:$AE,$B531))),"Informe pelo menos um ano completo com valor unitário e quantidade.","Pendência identificada automaticamente."))))</f>
        <v/>
      </c>
      <c r="N531" s="255">
        <f t="shared" si="18"/>
        <v>532</v>
      </c>
      <c r="O531" s="255">
        <f ca="1">IF(INDEX(ORCAMENTO!$AI:$AI,$N531)&lt;&gt;"",1,0)</f>
        <v>0</v>
      </c>
      <c r="P531" s="255">
        <f t="shared" ca="1" si="19"/>
        <v>11</v>
      </c>
      <c r="Q531" s="255" t="str">
        <f ca="1">INDEX(ORCAMENTO!$AI:$AI,$N531)</f>
        <v/>
      </c>
    </row>
    <row r="532" spans="2:17" ht="15" customHeight="1" x14ac:dyDescent="0.25">
      <c r="B532" s="255" t="str">
        <f ca="1">IFERROR(INDEX(_AUX_ANALISE!$A$1:$A$2461,MATCH(ROW()-34,_AUX_ANALISE!$C$1:$C$2461,0)),"")</f>
        <v/>
      </c>
      <c r="C532" s="255" t="str">
        <f ca="1">IF($B532="","",INDEX(ORCAMENTO!$B:$B,$B532))</f>
        <v/>
      </c>
      <c r="D532" s="255" t="str">
        <f ca="1">IF($B532="","",INDEX(ORCAMENTO!$E:$E,$B532))</f>
        <v/>
      </c>
      <c r="E532" s="255" t="str">
        <f ca="1">IF($B532="","",INDEX(ORCAMENTO!$D:$D,$B532))</f>
        <v/>
      </c>
      <c r="F532" s="255" t="str">
        <f ca="1">IF($B532="","",TRIM(IF(OR(INDEX(ORCAMENTO!$G:$G,$B532)&lt;&gt;"",INDEX(ORCAMENTO!$H:$H,$B532)&lt;&gt;""),"Ano 1; ","")&amp;IF(OR(INDEX(ORCAMENTO!$J:$J,$B532)&lt;&gt;"",INDEX(ORCAMENTO!$K:$K,$B532)&lt;&gt;""),"Ano 2; ","")&amp;IF(OR(INDEX(ORCAMENTO!$M:$M,$B532)&lt;&gt;"",INDEX(ORCAMENTO!$N:$N,$B532)&lt;&gt;""),"Ano 3; ","")&amp;IF(OR(INDEX(ORCAMENTO!$P:$P,$B532)&lt;&gt;"",INDEX(ORCAMENTO!$Q:$Q,$B532)&lt;&gt;""),"Ano 4; ","")&amp;IF(OR(INDEX(ORCAMENTO!$S:$S,$B532)&lt;&gt;"",INDEX(ORCAMENTO!$T:$T,$B532)&lt;&gt;""),"Ano 5; ","")&amp;IF(OR(INDEX(ORCAMENTO!$V:$V,$B532)&lt;&gt;"",INDEX(ORCAMENTO!$W:$W,$B532)&lt;&gt;""),"Ano 6; ","")))</f>
        <v/>
      </c>
      <c r="G532" s="311" t="str">
        <f ca="1">IF($B532="","",IF(INDEX(ORCAMENTO!$G:$G,$B532)&lt;&gt;"",INDEX(ORCAMENTO!$G:$G,$B532),IF(INDEX(ORCAMENTO!$J:$J,$B532)&lt;&gt;"",INDEX(ORCAMENTO!$J:$J,$B532),IF(INDEX(ORCAMENTO!$M:$M,$B532)&lt;&gt;"",INDEX(ORCAMENTO!$M:$M,$B532),IF(INDEX(ORCAMENTO!$P:$P,$B532)&lt;&gt;"",INDEX(ORCAMENTO!$P:$P,$B532),IF(INDEX(ORCAMENTO!$S:$S,$B532)&lt;&gt;"",INDEX(ORCAMENTO!$S:$S,$B532),INDEX(ORCAMENTO!$V:$V,$B532)))))))</f>
        <v/>
      </c>
      <c r="H532" s="312" t="str">
        <f ca="1">IF($B532="","",IF(INDEX(ORCAMENTO!$H:$H,$B532)&lt;&gt;"",INDEX(ORCAMENTO!$H:$H,$B532),IF(INDEX(ORCAMENTO!$K:$K,$B532)&lt;&gt;"",INDEX(ORCAMENTO!$K:$K,$B532),IF(INDEX(ORCAMENTO!$N:$N,$B532)&lt;&gt;"",INDEX(ORCAMENTO!$N:$N,$B532),IF(INDEX(ORCAMENTO!$Q:$Q,$B532)&lt;&gt;"",INDEX(ORCAMENTO!$Q:$Q,$B532),IF(INDEX(ORCAMENTO!$T:$T,$B532)&lt;&gt;"",INDEX(ORCAMENTO!$T:$T,$B532),INDEX(ORCAMENTO!$W:$W,$B532)))))))</f>
        <v/>
      </c>
      <c r="I532" s="255" t="str">
        <f ca="1">IF($B532="","",IF(INDEX(ORCAMENTO!$AI:$AI,$B532)&lt;&gt;"",INDEX(ORCAMENTO!$AI:$AI,$B532),IF(INDEX(ORCAMENTO!$AG:$AG,$B532),"Memorial de cálculo ou anexo obrigatório não informado para item acima do limite.",IF(AND(INDEX(ORCAMENTO!$AC:$AC,$B532),NOT(INDEX(ORCAMENTO!$AE:$AE,$B532))),"Informe pelo menos um ano completo com valor unitário e quantidade.","Pendência identificada automaticamente."))))</f>
        <v/>
      </c>
      <c r="N532" s="255">
        <f t="shared" si="18"/>
        <v>533</v>
      </c>
      <c r="O532" s="255">
        <f ca="1">IF(INDEX(ORCAMENTO!$AI:$AI,$N532)&lt;&gt;"",1,0)</f>
        <v>0</v>
      </c>
      <c r="P532" s="255">
        <f t="shared" ca="1" si="19"/>
        <v>11</v>
      </c>
      <c r="Q532" s="255" t="str">
        <f ca="1">INDEX(ORCAMENTO!$AI:$AI,$N532)</f>
        <v/>
      </c>
    </row>
    <row r="533" spans="2:17" ht="15" customHeight="1" x14ac:dyDescent="0.25">
      <c r="B533" s="255" t="str">
        <f ca="1">IFERROR(INDEX(_AUX_ANALISE!$A$1:$A$2461,MATCH(ROW()-34,_AUX_ANALISE!$C$1:$C$2461,0)),"")</f>
        <v/>
      </c>
      <c r="C533" s="255" t="str">
        <f ca="1">IF($B533="","",INDEX(ORCAMENTO!$B:$B,$B533))</f>
        <v/>
      </c>
      <c r="D533" s="255" t="str">
        <f ca="1">IF($B533="","",INDEX(ORCAMENTO!$E:$E,$B533))</f>
        <v/>
      </c>
      <c r="E533" s="255" t="str">
        <f ca="1">IF($B533="","",INDEX(ORCAMENTO!$D:$D,$B533))</f>
        <v/>
      </c>
      <c r="F533" s="255" t="str">
        <f ca="1">IF($B533="","",TRIM(IF(OR(INDEX(ORCAMENTO!$G:$G,$B533)&lt;&gt;"",INDEX(ORCAMENTO!$H:$H,$B533)&lt;&gt;""),"Ano 1; ","")&amp;IF(OR(INDEX(ORCAMENTO!$J:$J,$B533)&lt;&gt;"",INDEX(ORCAMENTO!$K:$K,$B533)&lt;&gt;""),"Ano 2; ","")&amp;IF(OR(INDEX(ORCAMENTO!$M:$M,$B533)&lt;&gt;"",INDEX(ORCAMENTO!$N:$N,$B533)&lt;&gt;""),"Ano 3; ","")&amp;IF(OR(INDEX(ORCAMENTO!$P:$P,$B533)&lt;&gt;"",INDEX(ORCAMENTO!$Q:$Q,$B533)&lt;&gt;""),"Ano 4; ","")&amp;IF(OR(INDEX(ORCAMENTO!$S:$S,$B533)&lt;&gt;"",INDEX(ORCAMENTO!$T:$T,$B533)&lt;&gt;""),"Ano 5; ","")&amp;IF(OR(INDEX(ORCAMENTO!$V:$V,$B533)&lt;&gt;"",INDEX(ORCAMENTO!$W:$W,$B533)&lt;&gt;""),"Ano 6; ","")))</f>
        <v/>
      </c>
      <c r="G533" s="311" t="str">
        <f ca="1">IF($B533="","",IF(INDEX(ORCAMENTO!$G:$G,$B533)&lt;&gt;"",INDEX(ORCAMENTO!$G:$G,$B533),IF(INDEX(ORCAMENTO!$J:$J,$B533)&lt;&gt;"",INDEX(ORCAMENTO!$J:$J,$B533),IF(INDEX(ORCAMENTO!$M:$M,$B533)&lt;&gt;"",INDEX(ORCAMENTO!$M:$M,$B533),IF(INDEX(ORCAMENTO!$P:$P,$B533)&lt;&gt;"",INDEX(ORCAMENTO!$P:$P,$B533),IF(INDEX(ORCAMENTO!$S:$S,$B533)&lt;&gt;"",INDEX(ORCAMENTO!$S:$S,$B533),INDEX(ORCAMENTO!$V:$V,$B533)))))))</f>
        <v/>
      </c>
      <c r="H533" s="312" t="str">
        <f ca="1">IF($B533="","",IF(INDEX(ORCAMENTO!$H:$H,$B533)&lt;&gt;"",INDEX(ORCAMENTO!$H:$H,$B533),IF(INDEX(ORCAMENTO!$K:$K,$B533)&lt;&gt;"",INDEX(ORCAMENTO!$K:$K,$B533),IF(INDEX(ORCAMENTO!$N:$N,$B533)&lt;&gt;"",INDEX(ORCAMENTO!$N:$N,$B533),IF(INDEX(ORCAMENTO!$Q:$Q,$B533)&lt;&gt;"",INDEX(ORCAMENTO!$Q:$Q,$B533),IF(INDEX(ORCAMENTO!$T:$T,$B533)&lt;&gt;"",INDEX(ORCAMENTO!$T:$T,$B533),INDEX(ORCAMENTO!$W:$W,$B533)))))))</f>
        <v/>
      </c>
      <c r="I533" s="255" t="str">
        <f ca="1">IF($B533="","",IF(INDEX(ORCAMENTO!$AI:$AI,$B533)&lt;&gt;"",INDEX(ORCAMENTO!$AI:$AI,$B533),IF(INDEX(ORCAMENTO!$AG:$AG,$B533),"Memorial de cálculo ou anexo obrigatório não informado para item acima do limite.",IF(AND(INDEX(ORCAMENTO!$AC:$AC,$B533),NOT(INDEX(ORCAMENTO!$AE:$AE,$B533))),"Informe pelo menos um ano completo com valor unitário e quantidade.","Pendência identificada automaticamente."))))</f>
        <v/>
      </c>
      <c r="N533" s="255">
        <f t="shared" si="18"/>
        <v>534</v>
      </c>
      <c r="O533" s="255">
        <f ca="1">IF(INDEX(ORCAMENTO!$AI:$AI,$N533)&lt;&gt;"",1,0)</f>
        <v>0</v>
      </c>
      <c r="P533" s="255">
        <f t="shared" ca="1" si="19"/>
        <v>11</v>
      </c>
      <c r="Q533" s="255" t="str">
        <f ca="1">INDEX(ORCAMENTO!$AI:$AI,$N533)</f>
        <v/>
      </c>
    </row>
    <row r="534" spans="2:17" ht="15" customHeight="1" x14ac:dyDescent="0.25">
      <c r="B534" s="255" t="str">
        <f ca="1">IFERROR(INDEX(_AUX_ANALISE!$A$1:$A$2461,MATCH(ROW()-34,_AUX_ANALISE!$C$1:$C$2461,0)),"")</f>
        <v/>
      </c>
      <c r="C534" s="255" t="str">
        <f ca="1">IF($B534="","",INDEX(ORCAMENTO!$B:$B,$B534))</f>
        <v/>
      </c>
      <c r="D534" s="255" t="str">
        <f ca="1">IF($B534="","",INDEX(ORCAMENTO!$E:$E,$B534))</f>
        <v/>
      </c>
      <c r="E534" s="255" t="str">
        <f ca="1">IF($B534="","",INDEX(ORCAMENTO!$D:$D,$B534))</f>
        <v/>
      </c>
      <c r="F534" s="255" t="str">
        <f ca="1">IF($B534="","",TRIM(IF(OR(INDEX(ORCAMENTO!$G:$G,$B534)&lt;&gt;"",INDEX(ORCAMENTO!$H:$H,$B534)&lt;&gt;""),"Ano 1; ","")&amp;IF(OR(INDEX(ORCAMENTO!$J:$J,$B534)&lt;&gt;"",INDEX(ORCAMENTO!$K:$K,$B534)&lt;&gt;""),"Ano 2; ","")&amp;IF(OR(INDEX(ORCAMENTO!$M:$M,$B534)&lt;&gt;"",INDEX(ORCAMENTO!$N:$N,$B534)&lt;&gt;""),"Ano 3; ","")&amp;IF(OR(INDEX(ORCAMENTO!$P:$P,$B534)&lt;&gt;"",INDEX(ORCAMENTO!$Q:$Q,$B534)&lt;&gt;""),"Ano 4; ","")&amp;IF(OR(INDEX(ORCAMENTO!$S:$S,$B534)&lt;&gt;"",INDEX(ORCAMENTO!$T:$T,$B534)&lt;&gt;""),"Ano 5; ","")&amp;IF(OR(INDEX(ORCAMENTO!$V:$V,$B534)&lt;&gt;"",INDEX(ORCAMENTO!$W:$W,$B534)&lt;&gt;""),"Ano 6; ","")))</f>
        <v/>
      </c>
      <c r="G534" s="311" t="str">
        <f ca="1">IF($B534="","",IF(INDEX(ORCAMENTO!$G:$G,$B534)&lt;&gt;"",INDEX(ORCAMENTO!$G:$G,$B534),IF(INDEX(ORCAMENTO!$J:$J,$B534)&lt;&gt;"",INDEX(ORCAMENTO!$J:$J,$B534),IF(INDEX(ORCAMENTO!$M:$M,$B534)&lt;&gt;"",INDEX(ORCAMENTO!$M:$M,$B534),IF(INDEX(ORCAMENTO!$P:$P,$B534)&lt;&gt;"",INDEX(ORCAMENTO!$P:$P,$B534),IF(INDEX(ORCAMENTO!$S:$S,$B534)&lt;&gt;"",INDEX(ORCAMENTO!$S:$S,$B534),INDEX(ORCAMENTO!$V:$V,$B534)))))))</f>
        <v/>
      </c>
      <c r="H534" s="312" t="str">
        <f ca="1">IF($B534="","",IF(INDEX(ORCAMENTO!$H:$H,$B534)&lt;&gt;"",INDEX(ORCAMENTO!$H:$H,$B534),IF(INDEX(ORCAMENTO!$K:$K,$B534)&lt;&gt;"",INDEX(ORCAMENTO!$K:$K,$B534),IF(INDEX(ORCAMENTO!$N:$N,$B534)&lt;&gt;"",INDEX(ORCAMENTO!$N:$N,$B534),IF(INDEX(ORCAMENTO!$Q:$Q,$B534)&lt;&gt;"",INDEX(ORCAMENTO!$Q:$Q,$B534),IF(INDEX(ORCAMENTO!$T:$T,$B534)&lt;&gt;"",INDEX(ORCAMENTO!$T:$T,$B534),INDEX(ORCAMENTO!$W:$W,$B534)))))))</f>
        <v/>
      </c>
      <c r="I534" s="255" t="str">
        <f ca="1">IF($B534="","",IF(INDEX(ORCAMENTO!$AI:$AI,$B534)&lt;&gt;"",INDEX(ORCAMENTO!$AI:$AI,$B534),IF(INDEX(ORCAMENTO!$AG:$AG,$B534),"Memorial de cálculo ou anexo obrigatório não informado para item acima do limite.",IF(AND(INDEX(ORCAMENTO!$AC:$AC,$B534),NOT(INDEX(ORCAMENTO!$AE:$AE,$B534))),"Informe pelo menos um ano completo com valor unitário e quantidade.","Pendência identificada automaticamente."))))</f>
        <v/>
      </c>
      <c r="N534" s="255">
        <f t="shared" si="18"/>
        <v>535</v>
      </c>
      <c r="O534" s="255">
        <f ca="1">IF(INDEX(ORCAMENTO!$AI:$AI,$N534)&lt;&gt;"",1,0)</f>
        <v>0</v>
      </c>
      <c r="P534" s="255">
        <f t="shared" ca="1" si="19"/>
        <v>11</v>
      </c>
      <c r="Q534" s="255" t="str">
        <f ca="1">INDEX(ORCAMENTO!$AI:$AI,$N534)</f>
        <v/>
      </c>
    </row>
    <row r="535" spans="2:17" ht="15" customHeight="1" x14ac:dyDescent="0.25">
      <c r="B535" s="255" t="str">
        <f ca="1">IFERROR(INDEX(_AUX_ANALISE!$A$1:$A$2461,MATCH(ROW()-34,_AUX_ANALISE!$C$1:$C$2461,0)),"")</f>
        <v/>
      </c>
      <c r="C535" s="255" t="str">
        <f ca="1">IF($B535="","",INDEX(ORCAMENTO!$B:$B,$B535))</f>
        <v/>
      </c>
      <c r="D535" s="255" t="str">
        <f ca="1">IF($B535="","",INDEX(ORCAMENTO!$E:$E,$B535))</f>
        <v/>
      </c>
      <c r="E535" s="255" t="str">
        <f ca="1">IF($B535="","",INDEX(ORCAMENTO!$D:$D,$B535))</f>
        <v/>
      </c>
      <c r="F535" s="255" t="str">
        <f ca="1">IF($B535="","",TRIM(IF(OR(INDEX(ORCAMENTO!$G:$G,$B535)&lt;&gt;"",INDEX(ORCAMENTO!$H:$H,$B535)&lt;&gt;""),"Ano 1; ","")&amp;IF(OR(INDEX(ORCAMENTO!$J:$J,$B535)&lt;&gt;"",INDEX(ORCAMENTO!$K:$K,$B535)&lt;&gt;""),"Ano 2; ","")&amp;IF(OR(INDEX(ORCAMENTO!$M:$M,$B535)&lt;&gt;"",INDEX(ORCAMENTO!$N:$N,$B535)&lt;&gt;""),"Ano 3; ","")&amp;IF(OR(INDEX(ORCAMENTO!$P:$P,$B535)&lt;&gt;"",INDEX(ORCAMENTO!$Q:$Q,$B535)&lt;&gt;""),"Ano 4; ","")&amp;IF(OR(INDEX(ORCAMENTO!$S:$S,$B535)&lt;&gt;"",INDEX(ORCAMENTO!$T:$T,$B535)&lt;&gt;""),"Ano 5; ","")&amp;IF(OR(INDEX(ORCAMENTO!$V:$V,$B535)&lt;&gt;"",INDEX(ORCAMENTO!$W:$W,$B535)&lt;&gt;""),"Ano 6; ","")))</f>
        <v/>
      </c>
      <c r="G535" s="311" t="str">
        <f ca="1">IF($B535="","",IF(INDEX(ORCAMENTO!$G:$G,$B535)&lt;&gt;"",INDEX(ORCAMENTO!$G:$G,$B535),IF(INDEX(ORCAMENTO!$J:$J,$B535)&lt;&gt;"",INDEX(ORCAMENTO!$J:$J,$B535),IF(INDEX(ORCAMENTO!$M:$M,$B535)&lt;&gt;"",INDEX(ORCAMENTO!$M:$M,$B535),IF(INDEX(ORCAMENTO!$P:$P,$B535)&lt;&gt;"",INDEX(ORCAMENTO!$P:$P,$B535),IF(INDEX(ORCAMENTO!$S:$S,$B535)&lt;&gt;"",INDEX(ORCAMENTO!$S:$S,$B535),INDEX(ORCAMENTO!$V:$V,$B535)))))))</f>
        <v/>
      </c>
      <c r="H535" s="312" t="str">
        <f ca="1">IF($B535="","",IF(INDEX(ORCAMENTO!$H:$H,$B535)&lt;&gt;"",INDEX(ORCAMENTO!$H:$H,$B535),IF(INDEX(ORCAMENTO!$K:$K,$B535)&lt;&gt;"",INDEX(ORCAMENTO!$K:$K,$B535),IF(INDEX(ORCAMENTO!$N:$N,$B535)&lt;&gt;"",INDEX(ORCAMENTO!$N:$N,$B535),IF(INDEX(ORCAMENTO!$Q:$Q,$B535)&lt;&gt;"",INDEX(ORCAMENTO!$Q:$Q,$B535),IF(INDEX(ORCAMENTO!$T:$T,$B535)&lt;&gt;"",INDEX(ORCAMENTO!$T:$T,$B535),INDEX(ORCAMENTO!$W:$W,$B535)))))))</f>
        <v/>
      </c>
      <c r="I535" s="255" t="str">
        <f ca="1">IF($B535="","",IF(INDEX(ORCAMENTO!$AI:$AI,$B535)&lt;&gt;"",INDEX(ORCAMENTO!$AI:$AI,$B535),IF(INDEX(ORCAMENTO!$AG:$AG,$B535),"Memorial de cálculo ou anexo obrigatório não informado para item acima do limite.",IF(AND(INDEX(ORCAMENTO!$AC:$AC,$B535),NOT(INDEX(ORCAMENTO!$AE:$AE,$B535))),"Informe pelo menos um ano completo com valor unitário e quantidade.","Pendência identificada automaticamente."))))</f>
        <v/>
      </c>
      <c r="N535" s="255">
        <f t="shared" si="18"/>
        <v>536</v>
      </c>
      <c r="O535" s="255">
        <f ca="1">IF(INDEX(ORCAMENTO!$AI:$AI,$N535)&lt;&gt;"",1,0)</f>
        <v>0</v>
      </c>
      <c r="P535" s="255">
        <f t="shared" ca="1" si="19"/>
        <v>11</v>
      </c>
      <c r="Q535" s="255" t="str">
        <f ca="1">INDEX(ORCAMENTO!$AI:$AI,$N535)</f>
        <v/>
      </c>
    </row>
    <row r="536" spans="2:17" ht="15" customHeight="1" x14ac:dyDescent="0.25">
      <c r="B536" s="255" t="str">
        <f ca="1">IFERROR(INDEX(_AUX_ANALISE!$A$1:$A$2461,MATCH(ROW()-34,_AUX_ANALISE!$C$1:$C$2461,0)),"")</f>
        <v/>
      </c>
      <c r="C536" s="255" t="str">
        <f ca="1">IF($B536="","",INDEX(ORCAMENTO!$B:$B,$B536))</f>
        <v/>
      </c>
      <c r="D536" s="255" t="str">
        <f ca="1">IF($B536="","",INDEX(ORCAMENTO!$E:$E,$B536))</f>
        <v/>
      </c>
      <c r="E536" s="255" t="str">
        <f ca="1">IF($B536="","",INDEX(ORCAMENTO!$D:$D,$B536))</f>
        <v/>
      </c>
      <c r="F536" s="255" t="str">
        <f ca="1">IF($B536="","",TRIM(IF(OR(INDEX(ORCAMENTO!$G:$G,$B536)&lt;&gt;"",INDEX(ORCAMENTO!$H:$H,$B536)&lt;&gt;""),"Ano 1; ","")&amp;IF(OR(INDEX(ORCAMENTO!$J:$J,$B536)&lt;&gt;"",INDEX(ORCAMENTO!$K:$K,$B536)&lt;&gt;""),"Ano 2; ","")&amp;IF(OR(INDEX(ORCAMENTO!$M:$M,$B536)&lt;&gt;"",INDEX(ORCAMENTO!$N:$N,$B536)&lt;&gt;""),"Ano 3; ","")&amp;IF(OR(INDEX(ORCAMENTO!$P:$P,$B536)&lt;&gt;"",INDEX(ORCAMENTO!$Q:$Q,$B536)&lt;&gt;""),"Ano 4; ","")&amp;IF(OR(INDEX(ORCAMENTO!$S:$S,$B536)&lt;&gt;"",INDEX(ORCAMENTO!$T:$T,$B536)&lt;&gt;""),"Ano 5; ","")&amp;IF(OR(INDEX(ORCAMENTO!$V:$V,$B536)&lt;&gt;"",INDEX(ORCAMENTO!$W:$W,$B536)&lt;&gt;""),"Ano 6; ","")))</f>
        <v/>
      </c>
      <c r="G536" s="311" t="str">
        <f ca="1">IF($B536="","",IF(INDEX(ORCAMENTO!$G:$G,$B536)&lt;&gt;"",INDEX(ORCAMENTO!$G:$G,$B536),IF(INDEX(ORCAMENTO!$J:$J,$B536)&lt;&gt;"",INDEX(ORCAMENTO!$J:$J,$B536),IF(INDEX(ORCAMENTO!$M:$M,$B536)&lt;&gt;"",INDEX(ORCAMENTO!$M:$M,$B536),IF(INDEX(ORCAMENTO!$P:$P,$B536)&lt;&gt;"",INDEX(ORCAMENTO!$P:$P,$B536),IF(INDEX(ORCAMENTO!$S:$S,$B536)&lt;&gt;"",INDEX(ORCAMENTO!$S:$S,$B536),INDEX(ORCAMENTO!$V:$V,$B536)))))))</f>
        <v/>
      </c>
      <c r="H536" s="312" t="str">
        <f ca="1">IF($B536="","",IF(INDEX(ORCAMENTO!$H:$H,$B536)&lt;&gt;"",INDEX(ORCAMENTO!$H:$H,$B536),IF(INDEX(ORCAMENTO!$K:$K,$B536)&lt;&gt;"",INDEX(ORCAMENTO!$K:$K,$B536),IF(INDEX(ORCAMENTO!$N:$N,$B536)&lt;&gt;"",INDEX(ORCAMENTO!$N:$N,$B536),IF(INDEX(ORCAMENTO!$Q:$Q,$B536)&lt;&gt;"",INDEX(ORCAMENTO!$Q:$Q,$B536),IF(INDEX(ORCAMENTO!$T:$T,$B536)&lt;&gt;"",INDEX(ORCAMENTO!$T:$T,$B536),INDEX(ORCAMENTO!$W:$W,$B536)))))))</f>
        <v/>
      </c>
      <c r="I536" s="255" t="str">
        <f ca="1">IF($B536="","",IF(INDEX(ORCAMENTO!$AI:$AI,$B536)&lt;&gt;"",INDEX(ORCAMENTO!$AI:$AI,$B536),IF(INDEX(ORCAMENTO!$AG:$AG,$B536),"Memorial de cálculo ou anexo obrigatório não informado para item acima do limite.",IF(AND(INDEX(ORCAMENTO!$AC:$AC,$B536),NOT(INDEX(ORCAMENTO!$AE:$AE,$B536))),"Informe pelo menos um ano completo com valor unitário e quantidade.","Pendência identificada automaticamente."))))</f>
        <v/>
      </c>
      <c r="N536" s="255">
        <f t="shared" si="18"/>
        <v>537</v>
      </c>
      <c r="O536" s="255">
        <f ca="1">IF(INDEX(ORCAMENTO!$AI:$AI,$N536)&lt;&gt;"",1,0)</f>
        <v>0</v>
      </c>
      <c r="P536" s="255">
        <f t="shared" ca="1" si="19"/>
        <v>11</v>
      </c>
      <c r="Q536" s="255" t="str">
        <f ca="1">INDEX(ORCAMENTO!$AI:$AI,$N536)</f>
        <v/>
      </c>
    </row>
    <row r="537" spans="2:17" ht="15" customHeight="1" x14ac:dyDescent="0.25">
      <c r="B537" s="255" t="str">
        <f ca="1">IFERROR(INDEX(_AUX_ANALISE!$A$1:$A$2461,MATCH(ROW()-34,_AUX_ANALISE!$C$1:$C$2461,0)),"")</f>
        <v/>
      </c>
      <c r="C537" s="255" t="str">
        <f ca="1">IF($B537="","",INDEX(ORCAMENTO!$B:$B,$B537))</f>
        <v/>
      </c>
      <c r="D537" s="255" t="str">
        <f ca="1">IF($B537="","",INDEX(ORCAMENTO!$E:$E,$B537))</f>
        <v/>
      </c>
      <c r="E537" s="255" t="str">
        <f ca="1">IF($B537="","",INDEX(ORCAMENTO!$D:$D,$B537))</f>
        <v/>
      </c>
      <c r="F537" s="255" t="str">
        <f ca="1">IF($B537="","",TRIM(IF(OR(INDEX(ORCAMENTO!$G:$G,$B537)&lt;&gt;"",INDEX(ORCAMENTO!$H:$H,$B537)&lt;&gt;""),"Ano 1; ","")&amp;IF(OR(INDEX(ORCAMENTO!$J:$J,$B537)&lt;&gt;"",INDEX(ORCAMENTO!$K:$K,$B537)&lt;&gt;""),"Ano 2; ","")&amp;IF(OR(INDEX(ORCAMENTO!$M:$M,$B537)&lt;&gt;"",INDEX(ORCAMENTO!$N:$N,$B537)&lt;&gt;""),"Ano 3; ","")&amp;IF(OR(INDEX(ORCAMENTO!$P:$P,$B537)&lt;&gt;"",INDEX(ORCAMENTO!$Q:$Q,$B537)&lt;&gt;""),"Ano 4; ","")&amp;IF(OR(INDEX(ORCAMENTO!$S:$S,$B537)&lt;&gt;"",INDEX(ORCAMENTO!$T:$T,$B537)&lt;&gt;""),"Ano 5; ","")&amp;IF(OR(INDEX(ORCAMENTO!$V:$V,$B537)&lt;&gt;"",INDEX(ORCAMENTO!$W:$W,$B537)&lt;&gt;""),"Ano 6; ","")))</f>
        <v/>
      </c>
      <c r="G537" s="311" t="str">
        <f ca="1">IF($B537="","",IF(INDEX(ORCAMENTO!$G:$G,$B537)&lt;&gt;"",INDEX(ORCAMENTO!$G:$G,$B537),IF(INDEX(ORCAMENTO!$J:$J,$B537)&lt;&gt;"",INDEX(ORCAMENTO!$J:$J,$B537),IF(INDEX(ORCAMENTO!$M:$M,$B537)&lt;&gt;"",INDEX(ORCAMENTO!$M:$M,$B537),IF(INDEX(ORCAMENTO!$P:$P,$B537)&lt;&gt;"",INDEX(ORCAMENTO!$P:$P,$B537),IF(INDEX(ORCAMENTO!$S:$S,$B537)&lt;&gt;"",INDEX(ORCAMENTO!$S:$S,$B537),INDEX(ORCAMENTO!$V:$V,$B537)))))))</f>
        <v/>
      </c>
      <c r="H537" s="312" t="str">
        <f ca="1">IF($B537="","",IF(INDEX(ORCAMENTO!$H:$H,$B537)&lt;&gt;"",INDEX(ORCAMENTO!$H:$H,$B537),IF(INDEX(ORCAMENTO!$K:$K,$B537)&lt;&gt;"",INDEX(ORCAMENTO!$K:$K,$B537),IF(INDEX(ORCAMENTO!$N:$N,$B537)&lt;&gt;"",INDEX(ORCAMENTO!$N:$N,$B537),IF(INDEX(ORCAMENTO!$Q:$Q,$B537)&lt;&gt;"",INDEX(ORCAMENTO!$Q:$Q,$B537),IF(INDEX(ORCAMENTO!$T:$T,$B537)&lt;&gt;"",INDEX(ORCAMENTO!$T:$T,$B537),INDEX(ORCAMENTO!$W:$W,$B537)))))))</f>
        <v/>
      </c>
      <c r="I537" s="255" t="str">
        <f ca="1">IF($B537="","",IF(INDEX(ORCAMENTO!$AI:$AI,$B537)&lt;&gt;"",INDEX(ORCAMENTO!$AI:$AI,$B537),IF(INDEX(ORCAMENTO!$AG:$AG,$B537),"Memorial de cálculo ou anexo obrigatório não informado para item acima do limite.",IF(AND(INDEX(ORCAMENTO!$AC:$AC,$B537),NOT(INDEX(ORCAMENTO!$AE:$AE,$B537))),"Informe pelo menos um ano completo com valor unitário e quantidade.","Pendência identificada automaticamente."))))</f>
        <v/>
      </c>
      <c r="N537" s="255">
        <f t="shared" si="18"/>
        <v>538</v>
      </c>
      <c r="O537" s="255">
        <f ca="1">IF(INDEX(ORCAMENTO!$AI:$AI,$N537)&lt;&gt;"",1,0)</f>
        <v>0</v>
      </c>
      <c r="P537" s="255">
        <f t="shared" ca="1" si="19"/>
        <v>11</v>
      </c>
      <c r="Q537" s="255" t="str">
        <f ca="1">INDEX(ORCAMENTO!$AI:$AI,$N537)</f>
        <v/>
      </c>
    </row>
    <row r="538" spans="2:17" ht="15" customHeight="1" x14ac:dyDescent="0.25">
      <c r="B538" s="255" t="str">
        <f ca="1">IFERROR(INDEX(_AUX_ANALISE!$A$1:$A$2461,MATCH(ROW()-34,_AUX_ANALISE!$C$1:$C$2461,0)),"")</f>
        <v/>
      </c>
      <c r="C538" s="255" t="str">
        <f ca="1">IF($B538="","",INDEX(ORCAMENTO!$B:$B,$B538))</f>
        <v/>
      </c>
      <c r="D538" s="255" t="str">
        <f ca="1">IF($B538="","",INDEX(ORCAMENTO!$E:$E,$B538))</f>
        <v/>
      </c>
      <c r="E538" s="255" t="str">
        <f ca="1">IF($B538="","",INDEX(ORCAMENTO!$D:$D,$B538))</f>
        <v/>
      </c>
      <c r="F538" s="255" t="str">
        <f ca="1">IF($B538="","",TRIM(IF(OR(INDEX(ORCAMENTO!$G:$G,$B538)&lt;&gt;"",INDEX(ORCAMENTO!$H:$H,$B538)&lt;&gt;""),"Ano 1; ","")&amp;IF(OR(INDEX(ORCAMENTO!$J:$J,$B538)&lt;&gt;"",INDEX(ORCAMENTO!$K:$K,$B538)&lt;&gt;""),"Ano 2; ","")&amp;IF(OR(INDEX(ORCAMENTO!$M:$M,$B538)&lt;&gt;"",INDEX(ORCAMENTO!$N:$N,$B538)&lt;&gt;""),"Ano 3; ","")&amp;IF(OR(INDEX(ORCAMENTO!$P:$P,$B538)&lt;&gt;"",INDEX(ORCAMENTO!$Q:$Q,$B538)&lt;&gt;""),"Ano 4; ","")&amp;IF(OR(INDEX(ORCAMENTO!$S:$S,$B538)&lt;&gt;"",INDEX(ORCAMENTO!$T:$T,$B538)&lt;&gt;""),"Ano 5; ","")&amp;IF(OR(INDEX(ORCAMENTO!$V:$V,$B538)&lt;&gt;"",INDEX(ORCAMENTO!$W:$W,$B538)&lt;&gt;""),"Ano 6; ","")))</f>
        <v/>
      </c>
      <c r="G538" s="311" t="str">
        <f ca="1">IF($B538="","",IF(INDEX(ORCAMENTO!$G:$G,$B538)&lt;&gt;"",INDEX(ORCAMENTO!$G:$G,$B538),IF(INDEX(ORCAMENTO!$J:$J,$B538)&lt;&gt;"",INDEX(ORCAMENTO!$J:$J,$B538),IF(INDEX(ORCAMENTO!$M:$M,$B538)&lt;&gt;"",INDEX(ORCAMENTO!$M:$M,$B538),IF(INDEX(ORCAMENTO!$P:$P,$B538)&lt;&gt;"",INDEX(ORCAMENTO!$P:$P,$B538),IF(INDEX(ORCAMENTO!$S:$S,$B538)&lt;&gt;"",INDEX(ORCAMENTO!$S:$S,$B538),INDEX(ORCAMENTO!$V:$V,$B538)))))))</f>
        <v/>
      </c>
      <c r="H538" s="312" t="str">
        <f ca="1">IF($B538="","",IF(INDEX(ORCAMENTO!$H:$H,$B538)&lt;&gt;"",INDEX(ORCAMENTO!$H:$H,$B538),IF(INDEX(ORCAMENTO!$K:$K,$B538)&lt;&gt;"",INDEX(ORCAMENTO!$K:$K,$B538),IF(INDEX(ORCAMENTO!$N:$N,$B538)&lt;&gt;"",INDEX(ORCAMENTO!$N:$N,$B538),IF(INDEX(ORCAMENTO!$Q:$Q,$B538)&lt;&gt;"",INDEX(ORCAMENTO!$Q:$Q,$B538),IF(INDEX(ORCAMENTO!$T:$T,$B538)&lt;&gt;"",INDEX(ORCAMENTO!$T:$T,$B538),INDEX(ORCAMENTO!$W:$W,$B538)))))))</f>
        <v/>
      </c>
      <c r="I538" s="255" t="str">
        <f ca="1">IF($B538="","",IF(INDEX(ORCAMENTO!$AI:$AI,$B538)&lt;&gt;"",INDEX(ORCAMENTO!$AI:$AI,$B538),IF(INDEX(ORCAMENTO!$AG:$AG,$B538),"Memorial de cálculo ou anexo obrigatório não informado para item acima do limite.",IF(AND(INDEX(ORCAMENTO!$AC:$AC,$B538),NOT(INDEX(ORCAMENTO!$AE:$AE,$B538))),"Informe pelo menos um ano completo com valor unitário e quantidade.","Pendência identificada automaticamente."))))</f>
        <v/>
      </c>
      <c r="N538" s="255">
        <f t="shared" si="18"/>
        <v>539</v>
      </c>
      <c r="O538" s="255">
        <f ca="1">IF(INDEX(ORCAMENTO!$AI:$AI,$N538)&lt;&gt;"",1,0)</f>
        <v>0</v>
      </c>
      <c r="P538" s="255">
        <f t="shared" ca="1" si="19"/>
        <v>11</v>
      </c>
      <c r="Q538" s="255" t="str">
        <f ca="1">INDEX(ORCAMENTO!$AI:$AI,$N538)</f>
        <v/>
      </c>
    </row>
    <row r="539" spans="2:17" ht="15" customHeight="1" x14ac:dyDescent="0.25">
      <c r="B539" s="255" t="str">
        <f ca="1">IFERROR(INDEX(_AUX_ANALISE!$A$1:$A$2461,MATCH(ROW()-34,_AUX_ANALISE!$C$1:$C$2461,0)),"")</f>
        <v/>
      </c>
      <c r="C539" s="255" t="str">
        <f ca="1">IF($B539="","",INDEX(ORCAMENTO!$B:$B,$B539))</f>
        <v/>
      </c>
      <c r="D539" s="255" t="str">
        <f ca="1">IF($B539="","",INDEX(ORCAMENTO!$E:$E,$B539))</f>
        <v/>
      </c>
      <c r="E539" s="255" t="str">
        <f ca="1">IF($B539="","",INDEX(ORCAMENTO!$D:$D,$B539))</f>
        <v/>
      </c>
      <c r="F539" s="255" t="str">
        <f ca="1">IF($B539="","",TRIM(IF(OR(INDEX(ORCAMENTO!$G:$G,$B539)&lt;&gt;"",INDEX(ORCAMENTO!$H:$H,$B539)&lt;&gt;""),"Ano 1; ","")&amp;IF(OR(INDEX(ORCAMENTO!$J:$J,$B539)&lt;&gt;"",INDEX(ORCAMENTO!$K:$K,$B539)&lt;&gt;""),"Ano 2; ","")&amp;IF(OR(INDEX(ORCAMENTO!$M:$M,$B539)&lt;&gt;"",INDEX(ORCAMENTO!$N:$N,$B539)&lt;&gt;""),"Ano 3; ","")&amp;IF(OR(INDEX(ORCAMENTO!$P:$P,$B539)&lt;&gt;"",INDEX(ORCAMENTO!$Q:$Q,$B539)&lt;&gt;""),"Ano 4; ","")&amp;IF(OR(INDEX(ORCAMENTO!$S:$S,$B539)&lt;&gt;"",INDEX(ORCAMENTO!$T:$T,$B539)&lt;&gt;""),"Ano 5; ","")&amp;IF(OR(INDEX(ORCAMENTO!$V:$V,$B539)&lt;&gt;"",INDEX(ORCAMENTO!$W:$W,$B539)&lt;&gt;""),"Ano 6; ","")))</f>
        <v/>
      </c>
      <c r="G539" s="311" t="str">
        <f ca="1">IF($B539="","",IF(INDEX(ORCAMENTO!$G:$G,$B539)&lt;&gt;"",INDEX(ORCAMENTO!$G:$G,$B539),IF(INDEX(ORCAMENTO!$J:$J,$B539)&lt;&gt;"",INDEX(ORCAMENTO!$J:$J,$B539),IF(INDEX(ORCAMENTO!$M:$M,$B539)&lt;&gt;"",INDEX(ORCAMENTO!$M:$M,$B539),IF(INDEX(ORCAMENTO!$P:$P,$B539)&lt;&gt;"",INDEX(ORCAMENTO!$P:$P,$B539),IF(INDEX(ORCAMENTO!$S:$S,$B539)&lt;&gt;"",INDEX(ORCAMENTO!$S:$S,$B539),INDEX(ORCAMENTO!$V:$V,$B539)))))))</f>
        <v/>
      </c>
      <c r="H539" s="312" t="str">
        <f ca="1">IF($B539="","",IF(INDEX(ORCAMENTO!$H:$H,$B539)&lt;&gt;"",INDEX(ORCAMENTO!$H:$H,$B539),IF(INDEX(ORCAMENTO!$K:$K,$B539)&lt;&gt;"",INDEX(ORCAMENTO!$K:$K,$B539),IF(INDEX(ORCAMENTO!$N:$N,$B539)&lt;&gt;"",INDEX(ORCAMENTO!$N:$N,$B539),IF(INDEX(ORCAMENTO!$Q:$Q,$B539)&lt;&gt;"",INDEX(ORCAMENTO!$Q:$Q,$B539),IF(INDEX(ORCAMENTO!$T:$T,$B539)&lt;&gt;"",INDEX(ORCAMENTO!$T:$T,$B539),INDEX(ORCAMENTO!$W:$W,$B539)))))))</f>
        <v/>
      </c>
      <c r="I539" s="255" t="str">
        <f ca="1">IF($B539="","",IF(INDEX(ORCAMENTO!$AI:$AI,$B539)&lt;&gt;"",INDEX(ORCAMENTO!$AI:$AI,$B539),IF(INDEX(ORCAMENTO!$AG:$AG,$B539),"Memorial de cálculo ou anexo obrigatório não informado para item acima do limite.",IF(AND(INDEX(ORCAMENTO!$AC:$AC,$B539),NOT(INDEX(ORCAMENTO!$AE:$AE,$B539))),"Informe pelo menos um ano completo com valor unitário e quantidade.","Pendência identificada automaticamente."))))</f>
        <v/>
      </c>
      <c r="N539" s="255">
        <f t="shared" si="18"/>
        <v>540</v>
      </c>
      <c r="O539" s="255">
        <f ca="1">IF(INDEX(ORCAMENTO!$AI:$AI,$N539)&lt;&gt;"",1,0)</f>
        <v>0</v>
      </c>
      <c r="P539" s="255">
        <f t="shared" ca="1" si="19"/>
        <v>11</v>
      </c>
      <c r="Q539" s="255" t="str">
        <f ca="1">INDEX(ORCAMENTO!$AI:$AI,$N539)</f>
        <v/>
      </c>
    </row>
    <row r="540" spans="2:17" ht="15" customHeight="1" x14ac:dyDescent="0.25">
      <c r="B540" s="255" t="str">
        <f ca="1">IFERROR(INDEX(_AUX_ANALISE!$A$1:$A$2461,MATCH(ROW()-34,_AUX_ANALISE!$C$1:$C$2461,0)),"")</f>
        <v/>
      </c>
      <c r="C540" s="255" t="str">
        <f ca="1">IF($B540="","",INDEX(ORCAMENTO!$B:$B,$B540))</f>
        <v/>
      </c>
      <c r="D540" s="255" t="str">
        <f ca="1">IF($B540="","",INDEX(ORCAMENTO!$E:$E,$B540))</f>
        <v/>
      </c>
      <c r="E540" s="255" t="str">
        <f ca="1">IF($B540="","",INDEX(ORCAMENTO!$D:$D,$B540))</f>
        <v/>
      </c>
      <c r="F540" s="255" t="str">
        <f ca="1">IF($B540="","",TRIM(IF(OR(INDEX(ORCAMENTO!$G:$G,$B540)&lt;&gt;"",INDEX(ORCAMENTO!$H:$H,$B540)&lt;&gt;""),"Ano 1; ","")&amp;IF(OR(INDEX(ORCAMENTO!$J:$J,$B540)&lt;&gt;"",INDEX(ORCAMENTO!$K:$K,$B540)&lt;&gt;""),"Ano 2; ","")&amp;IF(OR(INDEX(ORCAMENTO!$M:$M,$B540)&lt;&gt;"",INDEX(ORCAMENTO!$N:$N,$B540)&lt;&gt;""),"Ano 3; ","")&amp;IF(OR(INDEX(ORCAMENTO!$P:$P,$B540)&lt;&gt;"",INDEX(ORCAMENTO!$Q:$Q,$B540)&lt;&gt;""),"Ano 4; ","")&amp;IF(OR(INDEX(ORCAMENTO!$S:$S,$B540)&lt;&gt;"",INDEX(ORCAMENTO!$T:$T,$B540)&lt;&gt;""),"Ano 5; ","")&amp;IF(OR(INDEX(ORCAMENTO!$V:$V,$B540)&lt;&gt;"",INDEX(ORCAMENTO!$W:$W,$B540)&lt;&gt;""),"Ano 6; ","")))</f>
        <v/>
      </c>
      <c r="G540" s="311" t="str">
        <f ca="1">IF($B540="","",IF(INDEX(ORCAMENTO!$G:$G,$B540)&lt;&gt;"",INDEX(ORCAMENTO!$G:$G,$B540),IF(INDEX(ORCAMENTO!$J:$J,$B540)&lt;&gt;"",INDEX(ORCAMENTO!$J:$J,$B540),IF(INDEX(ORCAMENTO!$M:$M,$B540)&lt;&gt;"",INDEX(ORCAMENTO!$M:$M,$B540),IF(INDEX(ORCAMENTO!$P:$P,$B540)&lt;&gt;"",INDEX(ORCAMENTO!$P:$P,$B540),IF(INDEX(ORCAMENTO!$S:$S,$B540)&lt;&gt;"",INDEX(ORCAMENTO!$S:$S,$B540),INDEX(ORCAMENTO!$V:$V,$B540)))))))</f>
        <v/>
      </c>
      <c r="H540" s="312" t="str">
        <f ca="1">IF($B540="","",IF(INDEX(ORCAMENTO!$H:$H,$B540)&lt;&gt;"",INDEX(ORCAMENTO!$H:$H,$B540),IF(INDEX(ORCAMENTO!$K:$K,$B540)&lt;&gt;"",INDEX(ORCAMENTO!$K:$K,$B540),IF(INDEX(ORCAMENTO!$N:$N,$B540)&lt;&gt;"",INDEX(ORCAMENTO!$N:$N,$B540),IF(INDEX(ORCAMENTO!$Q:$Q,$B540)&lt;&gt;"",INDEX(ORCAMENTO!$Q:$Q,$B540),IF(INDEX(ORCAMENTO!$T:$T,$B540)&lt;&gt;"",INDEX(ORCAMENTO!$T:$T,$B540),INDEX(ORCAMENTO!$W:$W,$B540)))))))</f>
        <v/>
      </c>
      <c r="I540" s="255" t="str">
        <f ca="1">IF($B540="","",IF(INDEX(ORCAMENTO!$AI:$AI,$B540)&lt;&gt;"",INDEX(ORCAMENTO!$AI:$AI,$B540),IF(INDEX(ORCAMENTO!$AG:$AG,$B540),"Memorial de cálculo ou anexo obrigatório não informado para item acima do limite.",IF(AND(INDEX(ORCAMENTO!$AC:$AC,$B540),NOT(INDEX(ORCAMENTO!$AE:$AE,$B540))),"Informe pelo menos um ano completo com valor unitário e quantidade.","Pendência identificada automaticamente."))))</f>
        <v/>
      </c>
      <c r="N540" s="255">
        <f t="shared" si="18"/>
        <v>541</v>
      </c>
      <c r="O540" s="255">
        <f ca="1">IF(INDEX(ORCAMENTO!$AI:$AI,$N540)&lt;&gt;"",1,0)</f>
        <v>0</v>
      </c>
      <c r="P540" s="255">
        <f t="shared" ca="1" si="19"/>
        <v>11</v>
      </c>
      <c r="Q540" s="255" t="str">
        <f ca="1">INDEX(ORCAMENTO!$AI:$AI,$N540)</f>
        <v/>
      </c>
    </row>
    <row r="541" spans="2:17" ht="15" customHeight="1" x14ac:dyDescent="0.25">
      <c r="B541" s="255" t="str">
        <f ca="1">IFERROR(INDEX(_AUX_ANALISE!$A$1:$A$2461,MATCH(ROW()-34,_AUX_ANALISE!$C$1:$C$2461,0)),"")</f>
        <v/>
      </c>
      <c r="C541" s="255" t="str">
        <f ca="1">IF($B541="","",INDEX(ORCAMENTO!$B:$B,$B541))</f>
        <v/>
      </c>
      <c r="D541" s="255" t="str">
        <f ca="1">IF($B541="","",INDEX(ORCAMENTO!$E:$E,$B541))</f>
        <v/>
      </c>
      <c r="E541" s="255" t="str">
        <f ca="1">IF($B541="","",INDEX(ORCAMENTO!$D:$D,$B541))</f>
        <v/>
      </c>
      <c r="F541" s="255" t="str">
        <f ca="1">IF($B541="","",TRIM(IF(OR(INDEX(ORCAMENTO!$G:$G,$B541)&lt;&gt;"",INDEX(ORCAMENTO!$H:$H,$B541)&lt;&gt;""),"Ano 1; ","")&amp;IF(OR(INDEX(ORCAMENTO!$J:$J,$B541)&lt;&gt;"",INDEX(ORCAMENTO!$K:$K,$B541)&lt;&gt;""),"Ano 2; ","")&amp;IF(OR(INDEX(ORCAMENTO!$M:$M,$B541)&lt;&gt;"",INDEX(ORCAMENTO!$N:$N,$B541)&lt;&gt;""),"Ano 3; ","")&amp;IF(OR(INDEX(ORCAMENTO!$P:$P,$B541)&lt;&gt;"",INDEX(ORCAMENTO!$Q:$Q,$B541)&lt;&gt;""),"Ano 4; ","")&amp;IF(OR(INDEX(ORCAMENTO!$S:$S,$B541)&lt;&gt;"",INDEX(ORCAMENTO!$T:$T,$B541)&lt;&gt;""),"Ano 5; ","")&amp;IF(OR(INDEX(ORCAMENTO!$V:$V,$B541)&lt;&gt;"",INDEX(ORCAMENTO!$W:$W,$B541)&lt;&gt;""),"Ano 6; ","")))</f>
        <v/>
      </c>
      <c r="G541" s="311" t="str">
        <f ca="1">IF($B541="","",IF(INDEX(ORCAMENTO!$G:$G,$B541)&lt;&gt;"",INDEX(ORCAMENTO!$G:$G,$B541),IF(INDEX(ORCAMENTO!$J:$J,$B541)&lt;&gt;"",INDEX(ORCAMENTO!$J:$J,$B541),IF(INDEX(ORCAMENTO!$M:$M,$B541)&lt;&gt;"",INDEX(ORCAMENTO!$M:$M,$B541),IF(INDEX(ORCAMENTO!$P:$P,$B541)&lt;&gt;"",INDEX(ORCAMENTO!$P:$P,$B541),IF(INDEX(ORCAMENTO!$S:$S,$B541)&lt;&gt;"",INDEX(ORCAMENTO!$S:$S,$B541),INDEX(ORCAMENTO!$V:$V,$B541)))))))</f>
        <v/>
      </c>
      <c r="H541" s="312" t="str">
        <f ca="1">IF($B541="","",IF(INDEX(ORCAMENTO!$H:$H,$B541)&lt;&gt;"",INDEX(ORCAMENTO!$H:$H,$B541),IF(INDEX(ORCAMENTO!$K:$K,$B541)&lt;&gt;"",INDEX(ORCAMENTO!$K:$K,$B541),IF(INDEX(ORCAMENTO!$N:$N,$B541)&lt;&gt;"",INDEX(ORCAMENTO!$N:$N,$B541),IF(INDEX(ORCAMENTO!$Q:$Q,$B541)&lt;&gt;"",INDEX(ORCAMENTO!$Q:$Q,$B541),IF(INDEX(ORCAMENTO!$T:$T,$B541)&lt;&gt;"",INDEX(ORCAMENTO!$T:$T,$B541),INDEX(ORCAMENTO!$W:$W,$B541)))))))</f>
        <v/>
      </c>
      <c r="I541" s="255" t="str">
        <f ca="1">IF($B541="","",IF(INDEX(ORCAMENTO!$AI:$AI,$B541)&lt;&gt;"",INDEX(ORCAMENTO!$AI:$AI,$B541),IF(INDEX(ORCAMENTO!$AG:$AG,$B541),"Memorial de cálculo ou anexo obrigatório não informado para item acima do limite.",IF(AND(INDEX(ORCAMENTO!$AC:$AC,$B541),NOT(INDEX(ORCAMENTO!$AE:$AE,$B541))),"Informe pelo menos um ano completo com valor unitário e quantidade.","Pendência identificada automaticamente."))))</f>
        <v/>
      </c>
      <c r="N541" s="255">
        <f t="shared" si="18"/>
        <v>542</v>
      </c>
      <c r="O541" s="255">
        <f ca="1">IF(INDEX(ORCAMENTO!$AI:$AI,$N541)&lt;&gt;"",1,0)</f>
        <v>0</v>
      </c>
      <c r="P541" s="255">
        <f t="shared" ca="1" si="19"/>
        <v>11</v>
      </c>
      <c r="Q541" s="255" t="str">
        <f ca="1">INDEX(ORCAMENTO!$AI:$AI,$N541)</f>
        <v/>
      </c>
    </row>
    <row r="542" spans="2:17" ht="15" customHeight="1" x14ac:dyDescent="0.25">
      <c r="B542" s="255" t="str">
        <f ca="1">IFERROR(INDEX(_AUX_ANALISE!$A$1:$A$2461,MATCH(ROW()-34,_AUX_ANALISE!$C$1:$C$2461,0)),"")</f>
        <v/>
      </c>
      <c r="C542" s="255" t="str">
        <f ca="1">IF($B542="","",INDEX(ORCAMENTO!$B:$B,$B542))</f>
        <v/>
      </c>
      <c r="D542" s="255" t="str">
        <f ca="1">IF($B542="","",INDEX(ORCAMENTO!$E:$E,$B542))</f>
        <v/>
      </c>
      <c r="E542" s="255" t="str">
        <f ca="1">IF($B542="","",INDEX(ORCAMENTO!$D:$D,$B542))</f>
        <v/>
      </c>
      <c r="F542" s="255" t="str">
        <f ca="1">IF($B542="","",TRIM(IF(OR(INDEX(ORCAMENTO!$G:$G,$B542)&lt;&gt;"",INDEX(ORCAMENTO!$H:$H,$B542)&lt;&gt;""),"Ano 1; ","")&amp;IF(OR(INDEX(ORCAMENTO!$J:$J,$B542)&lt;&gt;"",INDEX(ORCAMENTO!$K:$K,$B542)&lt;&gt;""),"Ano 2; ","")&amp;IF(OR(INDEX(ORCAMENTO!$M:$M,$B542)&lt;&gt;"",INDEX(ORCAMENTO!$N:$N,$B542)&lt;&gt;""),"Ano 3; ","")&amp;IF(OR(INDEX(ORCAMENTO!$P:$P,$B542)&lt;&gt;"",INDEX(ORCAMENTO!$Q:$Q,$B542)&lt;&gt;""),"Ano 4; ","")&amp;IF(OR(INDEX(ORCAMENTO!$S:$S,$B542)&lt;&gt;"",INDEX(ORCAMENTO!$T:$T,$B542)&lt;&gt;""),"Ano 5; ","")&amp;IF(OR(INDEX(ORCAMENTO!$V:$V,$B542)&lt;&gt;"",INDEX(ORCAMENTO!$W:$W,$B542)&lt;&gt;""),"Ano 6; ","")))</f>
        <v/>
      </c>
      <c r="G542" s="311" t="str">
        <f ca="1">IF($B542="","",IF(INDEX(ORCAMENTO!$G:$G,$B542)&lt;&gt;"",INDEX(ORCAMENTO!$G:$G,$B542),IF(INDEX(ORCAMENTO!$J:$J,$B542)&lt;&gt;"",INDEX(ORCAMENTO!$J:$J,$B542),IF(INDEX(ORCAMENTO!$M:$M,$B542)&lt;&gt;"",INDEX(ORCAMENTO!$M:$M,$B542),IF(INDEX(ORCAMENTO!$P:$P,$B542)&lt;&gt;"",INDEX(ORCAMENTO!$P:$P,$B542),IF(INDEX(ORCAMENTO!$S:$S,$B542)&lt;&gt;"",INDEX(ORCAMENTO!$S:$S,$B542),INDEX(ORCAMENTO!$V:$V,$B542)))))))</f>
        <v/>
      </c>
      <c r="H542" s="312" t="str">
        <f ca="1">IF($B542="","",IF(INDEX(ORCAMENTO!$H:$H,$B542)&lt;&gt;"",INDEX(ORCAMENTO!$H:$H,$B542),IF(INDEX(ORCAMENTO!$K:$K,$B542)&lt;&gt;"",INDEX(ORCAMENTO!$K:$K,$B542),IF(INDEX(ORCAMENTO!$N:$N,$B542)&lt;&gt;"",INDEX(ORCAMENTO!$N:$N,$B542),IF(INDEX(ORCAMENTO!$Q:$Q,$B542)&lt;&gt;"",INDEX(ORCAMENTO!$Q:$Q,$B542),IF(INDEX(ORCAMENTO!$T:$T,$B542)&lt;&gt;"",INDEX(ORCAMENTO!$T:$T,$B542),INDEX(ORCAMENTO!$W:$W,$B542)))))))</f>
        <v/>
      </c>
      <c r="I542" s="255" t="str">
        <f ca="1">IF($B542="","",IF(INDEX(ORCAMENTO!$AI:$AI,$B542)&lt;&gt;"",INDEX(ORCAMENTO!$AI:$AI,$B542),IF(INDEX(ORCAMENTO!$AG:$AG,$B542),"Memorial de cálculo ou anexo obrigatório não informado para item acima do limite.",IF(AND(INDEX(ORCAMENTO!$AC:$AC,$B542),NOT(INDEX(ORCAMENTO!$AE:$AE,$B542))),"Informe pelo menos um ano completo com valor unitário e quantidade.","Pendência identificada automaticamente."))))</f>
        <v/>
      </c>
      <c r="N542" s="255">
        <f t="shared" si="18"/>
        <v>543</v>
      </c>
      <c r="O542" s="255">
        <f ca="1">IF(INDEX(ORCAMENTO!$AI:$AI,$N542)&lt;&gt;"",1,0)</f>
        <v>0</v>
      </c>
      <c r="P542" s="255">
        <f t="shared" ca="1" si="19"/>
        <v>11</v>
      </c>
      <c r="Q542" s="255" t="str">
        <f ca="1">INDEX(ORCAMENTO!$AI:$AI,$N542)</f>
        <v/>
      </c>
    </row>
    <row r="543" spans="2:17" ht="15" customHeight="1" x14ac:dyDescent="0.25">
      <c r="B543" s="255" t="str">
        <f ca="1">IFERROR(INDEX(_AUX_ANALISE!$A$1:$A$2461,MATCH(ROW()-34,_AUX_ANALISE!$C$1:$C$2461,0)),"")</f>
        <v/>
      </c>
      <c r="C543" s="255" t="str">
        <f ca="1">IF($B543="","",INDEX(ORCAMENTO!$B:$B,$B543))</f>
        <v/>
      </c>
      <c r="D543" s="255" t="str">
        <f ca="1">IF($B543="","",INDEX(ORCAMENTO!$E:$E,$B543))</f>
        <v/>
      </c>
      <c r="E543" s="255" t="str">
        <f ca="1">IF($B543="","",INDEX(ORCAMENTO!$D:$D,$B543))</f>
        <v/>
      </c>
      <c r="F543" s="255" t="str">
        <f ca="1">IF($B543="","",TRIM(IF(OR(INDEX(ORCAMENTO!$G:$G,$B543)&lt;&gt;"",INDEX(ORCAMENTO!$H:$H,$B543)&lt;&gt;""),"Ano 1; ","")&amp;IF(OR(INDEX(ORCAMENTO!$J:$J,$B543)&lt;&gt;"",INDEX(ORCAMENTO!$K:$K,$B543)&lt;&gt;""),"Ano 2; ","")&amp;IF(OR(INDEX(ORCAMENTO!$M:$M,$B543)&lt;&gt;"",INDEX(ORCAMENTO!$N:$N,$B543)&lt;&gt;""),"Ano 3; ","")&amp;IF(OR(INDEX(ORCAMENTO!$P:$P,$B543)&lt;&gt;"",INDEX(ORCAMENTO!$Q:$Q,$B543)&lt;&gt;""),"Ano 4; ","")&amp;IF(OR(INDEX(ORCAMENTO!$S:$S,$B543)&lt;&gt;"",INDEX(ORCAMENTO!$T:$T,$B543)&lt;&gt;""),"Ano 5; ","")&amp;IF(OR(INDEX(ORCAMENTO!$V:$V,$B543)&lt;&gt;"",INDEX(ORCAMENTO!$W:$W,$B543)&lt;&gt;""),"Ano 6; ","")))</f>
        <v/>
      </c>
      <c r="G543" s="311" t="str">
        <f ca="1">IF($B543="","",IF(INDEX(ORCAMENTO!$G:$G,$B543)&lt;&gt;"",INDEX(ORCAMENTO!$G:$G,$B543),IF(INDEX(ORCAMENTO!$J:$J,$B543)&lt;&gt;"",INDEX(ORCAMENTO!$J:$J,$B543),IF(INDEX(ORCAMENTO!$M:$M,$B543)&lt;&gt;"",INDEX(ORCAMENTO!$M:$M,$B543),IF(INDEX(ORCAMENTO!$P:$P,$B543)&lt;&gt;"",INDEX(ORCAMENTO!$P:$P,$B543),IF(INDEX(ORCAMENTO!$S:$S,$B543)&lt;&gt;"",INDEX(ORCAMENTO!$S:$S,$B543),INDEX(ORCAMENTO!$V:$V,$B543)))))))</f>
        <v/>
      </c>
      <c r="H543" s="312" t="str">
        <f ca="1">IF($B543="","",IF(INDEX(ORCAMENTO!$H:$H,$B543)&lt;&gt;"",INDEX(ORCAMENTO!$H:$H,$B543),IF(INDEX(ORCAMENTO!$K:$K,$B543)&lt;&gt;"",INDEX(ORCAMENTO!$K:$K,$B543),IF(INDEX(ORCAMENTO!$N:$N,$B543)&lt;&gt;"",INDEX(ORCAMENTO!$N:$N,$B543),IF(INDEX(ORCAMENTO!$Q:$Q,$B543)&lt;&gt;"",INDEX(ORCAMENTO!$Q:$Q,$B543),IF(INDEX(ORCAMENTO!$T:$T,$B543)&lt;&gt;"",INDEX(ORCAMENTO!$T:$T,$B543),INDEX(ORCAMENTO!$W:$W,$B543)))))))</f>
        <v/>
      </c>
      <c r="I543" s="255" t="str">
        <f ca="1">IF($B543="","",IF(INDEX(ORCAMENTO!$AI:$AI,$B543)&lt;&gt;"",INDEX(ORCAMENTO!$AI:$AI,$B543),IF(INDEX(ORCAMENTO!$AG:$AG,$B543),"Memorial de cálculo ou anexo obrigatório não informado para item acima do limite.",IF(AND(INDEX(ORCAMENTO!$AC:$AC,$B543),NOT(INDEX(ORCAMENTO!$AE:$AE,$B543))),"Informe pelo menos um ano completo com valor unitário e quantidade.","Pendência identificada automaticamente."))))</f>
        <v/>
      </c>
      <c r="N543" s="255">
        <f t="shared" si="18"/>
        <v>544</v>
      </c>
      <c r="O543" s="255">
        <f ca="1">IF(INDEX(ORCAMENTO!$AI:$AI,$N543)&lt;&gt;"",1,0)</f>
        <v>0</v>
      </c>
      <c r="P543" s="255">
        <f t="shared" ca="1" si="19"/>
        <v>11</v>
      </c>
      <c r="Q543" s="255" t="str">
        <f ca="1">INDEX(ORCAMENTO!$AI:$AI,$N543)</f>
        <v/>
      </c>
    </row>
    <row r="544" spans="2:17" ht="15" customHeight="1" x14ac:dyDescent="0.25">
      <c r="B544" s="255" t="str">
        <f ca="1">IFERROR(INDEX(_AUX_ANALISE!$A$1:$A$2461,MATCH(ROW()-34,_AUX_ANALISE!$C$1:$C$2461,0)),"")</f>
        <v/>
      </c>
      <c r="C544" s="255" t="str">
        <f ca="1">IF($B544="","",INDEX(ORCAMENTO!$B:$B,$B544))</f>
        <v/>
      </c>
      <c r="D544" s="255" t="str">
        <f ca="1">IF($B544="","",INDEX(ORCAMENTO!$E:$E,$B544))</f>
        <v/>
      </c>
      <c r="E544" s="255" t="str">
        <f ca="1">IF($B544="","",INDEX(ORCAMENTO!$D:$D,$B544))</f>
        <v/>
      </c>
      <c r="F544" s="255" t="str">
        <f ca="1">IF($B544="","",TRIM(IF(OR(INDEX(ORCAMENTO!$G:$G,$B544)&lt;&gt;"",INDEX(ORCAMENTO!$H:$H,$B544)&lt;&gt;""),"Ano 1; ","")&amp;IF(OR(INDEX(ORCAMENTO!$J:$J,$B544)&lt;&gt;"",INDEX(ORCAMENTO!$K:$K,$B544)&lt;&gt;""),"Ano 2; ","")&amp;IF(OR(INDEX(ORCAMENTO!$M:$M,$B544)&lt;&gt;"",INDEX(ORCAMENTO!$N:$N,$B544)&lt;&gt;""),"Ano 3; ","")&amp;IF(OR(INDEX(ORCAMENTO!$P:$P,$B544)&lt;&gt;"",INDEX(ORCAMENTO!$Q:$Q,$B544)&lt;&gt;""),"Ano 4; ","")&amp;IF(OR(INDEX(ORCAMENTO!$S:$S,$B544)&lt;&gt;"",INDEX(ORCAMENTO!$T:$T,$B544)&lt;&gt;""),"Ano 5; ","")&amp;IF(OR(INDEX(ORCAMENTO!$V:$V,$B544)&lt;&gt;"",INDEX(ORCAMENTO!$W:$W,$B544)&lt;&gt;""),"Ano 6; ","")))</f>
        <v/>
      </c>
      <c r="G544" s="311" t="str">
        <f ca="1">IF($B544="","",IF(INDEX(ORCAMENTO!$G:$G,$B544)&lt;&gt;"",INDEX(ORCAMENTO!$G:$G,$B544),IF(INDEX(ORCAMENTO!$J:$J,$B544)&lt;&gt;"",INDEX(ORCAMENTO!$J:$J,$B544),IF(INDEX(ORCAMENTO!$M:$M,$B544)&lt;&gt;"",INDEX(ORCAMENTO!$M:$M,$B544),IF(INDEX(ORCAMENTO!$P:$P,$B544)&lt;&gt;"",INDEX(ORCAMENTO!$P:$P,$B544),IF(INDEX(ORCAMENTO!$S:$S,$B544)&lt;&gt;"",INDEX(ORCAMENTO!$S:$S,$B544),INDEX(ORCAMENTO!$V:$V,$B544)))))))</f>
        <v/>
      </c>
      <c r="H544" s="312" t="str">
        <f ca="1">IF($B544="","",IF(INDEX(ORCAMENTO!$H:$H,$B544)&lt;&gt;"",INDEX(ORCAMENTO!$H:$H,$B544),IF(INDEX(ORCAMENTO!$K:$K,$B544)&lt;&gt;"",INDEX(ORCAMENTO!$K:$K,$B544),IF(INDEX(ORCAMENTO!$N:$N,$B544)&lt;&gt;"",INDEX(ORCAMENTO!$N:$N,$B544),IF(INDEX(ORCAMENTO!$Q:$Q,$B544)&lt;&gt;"",INDEX(ORCAMENTO!$Q:$Q,$B544),IF(INDEX(ORCAMENTO!$T:$T,$B544)&lt;&gt;"",INDEX(ORCAMENTO!$T:$T,$B544),INDEX(ORCAMENTO!$W:$W,$B544)))))))</f>
        <v/>
      </c>
      <c r="I544" s="255" t="str">
        <f ca="1">IF($B544="","",IF(INDEX(ORCAMENTO!$AI:$AI,$B544)&lt;&gt;"",INDEX(ORCAMENTO!$AI:$AI,$B544),IF(INDEX(ORCAMENTO!$AG:$AG,$B544),"Memorial de cálculo ou anexo obrigatório não informado para item acima do limite.",IF(AND(INDEX(ORCAMENTO!$AC:$AC,$B544),NOT(INDEX(ORCAMENTO!$AE:$AE,$B544))),"Informe pelo menos um ano completo com valor unitário e quantidade.","Pendência identificada automaticamente."))))</f>
        <v/>
      </c>
      <c r="N544" s="255">
        <f t="shared" si="18"/>
        <v>545</v>
      </c>
      <c r="O544" s="255">
        <f ca="1">IF(INDEX(ORCAMENTO!$AI:$AI,$N544)&lt;&gt;"",1,0)</f>
        <v>0</v>
      </c>
      <c r="P544" s="255">
        <f t="shared" ca="1" si="19"/>
        <v>11</v>
      </c>
      <c r="Q544" s="255" t="str">
        <f ca="1">INDEX(ORCAMENTO!$AI:$AI,$N544)</f>
        <v/>
      </c>
    </row>
    <row r="545" spans="2:17" ht="15" customHeight="1" x14ac:dyDescent="0.25">
      <c r="B545" s="255" t="str">
        <f ca="1">IFERROR(INDEX(_AUX_ANALISE!$A$1:$A$2461,MATCH(ROW()-34,_AUX_ANALISE!$C$1:$C$2461,0)),"")</f>
        <v/>
      </c>
      <c r="C545" s="255" t="str">
        <f ca="1">IF($B545="","",INDEX(ORCAMENTO!$B:$B,$B545))</f>
        <v/>
      </c>
      <c r="D545" s="255" t="str">
        <f ca="1">IF($B545="","",INDEX(ORCAMENTO!$E:$E,$B545))</f>
        <v/>
      </c>
      <c r="E545" s="255" t="str">
        <f ca="1">IF($B545="","",INDEX(ORCAMENTO!$D:$D,$B545))</f>
        <v/>
      </c>
      <c r="F545" s="255" t="str">
        <f ca="1">IF($B545="","",TRIM(IF(OR(INDEX(ORCAMENTO!$G:$G,$B545)&lt;&gt;"",INDEX(ORCAMENTO!$H:$H,$B545)&lt;&gt;""),"Ano 1; ","")&amp;IF(OR(INDEX(ORCAMENTO!$J:$J,$B545)&lt;&gt;"",INDEX(ORCAMENTO!$K:$K,$B545)&lt;&gt;""),"Ano 2; ","")&amp;IF(OR(INDEX(ORCAMENTO!$M:$M,$B545)&lt;&gt;"",INDEX(ORCAMENTO!$N:$N,$B545)&lt;&gt;""),"Ano 3; ","")&amp;IF(OR(INDEX(ORCAMENTO!$P:$P,$B545)&lt;&gt;"",INDEX(ORCAMENTO!$Q:$Q,$B545)&lt;&gt;""),"Ano 4; ","")&amp;IF(OR(INDEX(ORCAMENTO!$S:$S,$B545)&lt;&gt;"",INDEX(ORCAMENTO!$T:$T,$B545)&lt;&gt;""),"Ano 5; ","")&amp;IF(OR(INDEX(ORCAMENTO!$V:$V,$B545)&lt;&gt;"",INDEX(ORCAMENTO!$W:$W,$B545)&lt;&gt;""),"Ano 6; ","")))</f>
        <v/>
      </c>
      <c r="G545" s="311" t="str">
        <f ca="1">IF($B545="","",IF(INDEX(ORCAMENTO!$G:$G,$B545)&lt;&gt;"",INDEX(ORCAMENTO!$G:$G,$B545),IF(INDEX(ORCAMENTO!$J:$J,$B545)&lt;&gt;"",INDEX(ORCAMENTO!$J:$J,$B545),IF(INDEX(ORCAMENTO!$M:$M,$B545)&lt;&gt;"",INDEX(ORCAMENTO!$M:$M,$B545),IF(INDEX(ORCAMENTO!$P:$P,$B545)&lt;&gt;"",INDEX(ORCAMENTO!$P:$P,$B545),IF(INDEX(ORCAMENTO!$S:$S,$B545)&lt;&gt;"",INDEX(ORCAMENTO!$S:$S,$B545),INDEX(ORCAMENTO!$V:$V,$B545)))))))</f>
        <v/>
      </c>
      <c r="H545" s="312" t="str">
        <f ca="1">IF($B545="","",IF(INDEX(ORCAMENTO!$H:$H,$B545)&lt;&gt;"",INDEX(ORCAMENTO!$H:$H,$B545),IF(INDEX(ORCAMENTO!$K:$K,$B545)&lt;&gt;"",INDEX(ORCAMENTO!$K:$K,$B545),IF(INDEX(ORCAMENTO!$N:$N,$B545)&lt;&gt;"",INDEX(ORCAMENTO!$N:$N,$B545),IF(INDEX(ORCAMENTO!$Q:$Q,$B545)&lt;&gt;"",INDEX(ORCAMENTO!$Q:$Q,$B545),IF(INDEX(ORCAMENTO!$T:$T,$B545)&lt;&gt;"",INDEX(ORCAMENTO!$T:$T,$B545),INDEX(ORCAMENTO!$W:$W,$B545)))))))</f>
        <v/>
      </c>
      <c r="I545" s="255" t="str">
        <f ca="1">IF($B545="","",IF(INDEX(ORCAMENTO!$AI:$AI,$B545)&lt;&gt;"",INDEX(ORCAMENTO!$AI:$AI,$B545),IF(INDEX(ORCAMENTO!$AG:$AG,$B545),"Memorial de cálculo ou anexo obrigatório não informado para item acima do limite.",IF(AND(INDEX(ORCAMENTO!$AC:$AC,$B545),NOT(INDEX(ORCAMENTO!$AE:$AE,$B545))),"Informe pelo menos um ano completo com valor unitário e quantidade.","Pendência identificada automaticamente."))))</f>
        <v/>
      </c>
      <c r="N545" s="255">
        <f t="shared" si="18"/>
        <v>546</v>
      </c>
      <c r="O545" s="255">
        <f ca="1">IF(INDEX(ORCAMENTO!$AI:$AI,$N545)&lt;&gt;"",1,0)</f>
        <v>0</v>
      </c>
      <c r="P545" s="255">
        <f t="shared" ca="1" si="19"/>
        <v>11</v>
      </c>
      <c r="Q545" s="255" t="str">
        <f ca="1">INDEX(ORCAMENTO!$AI:$AI,$N545)</f>
        <v/>
      </c>
    </row>
    <row r="546" spans="2:17" ht="15" customHeight="1" x14ac:dyDescent="0.25">
      <c r="B546" s="255" t="str">
        <f ca="1">IFERROR(INDEX(_AUX_ANALISE!$A$1:$A$2461,MATCH(ROW()-34,_AUX_ANALISE!$C$1:$C$2461,0)),"")</f>
        <v/>
      </c>
      <c r="C546" s="255" t="str">
        <f ca="1">IF($B546="","",INDEX(ORCAMENTO!$B:$B,$B546))</f>
        <v/>
      </c>
      <c r="D546" s="255" t="str">
        <f ca="1">IF($B546="","",INDEX(ORCAMENTO!$E:$E,$B546))</f>
        <v/>
      </c>
      <c r="E546" s="255" t="str">
        <f ca="1">IF($B546="","",INDEX(ORCAMENTO!$D:$D,$B546))</f>
        <v/>
      </c>
      <c r="F546" s="255" t="str">
        <f ca="1">IF($B546="","",TRIM(IF(OR(INDEX(ORCAMENTO!$G:$G,$B546)&lt;&gt;"",INDEX(ORCAMENTO!$H:$H,$B546)&lt;&gt;""),"Ano 1; ","")&amp;IF(OR(INDEX(ORCAMENTO!$J:$J,$B546)&lt;&gt;"",INDEX(ORCAMENTO!$K:$K,$B546)&lt;&gt;""),"Ano 2; ","")&amp;IF(OR(INDEX(ORCAMENTO!$M:$M,$B546)&lt;&gt;"",INDEX(ORCAMENTO!$N:$N,$B546)&lt;&gt;""),"Ano 3; ","")&amp;IF(OR(INDEX(ORCAMENTO!$P:$P,$B546)&lt;&gt;"",INDEX(ORCAMENTO!$Q:$Q,$B546)&lt;&gt;""),"Ano 4; ","")&amp;IF(OR(INDEX(ORCAMENTO!$S:$S,$B546)&lt;&gt;"",INDEX(ORCAMENTO!$T:$T,$B546)&lt;&gt;""),"Ano 5; ","")&amp;IF(OR(INDEX(ORCAMENTO!$V:$V,$B546)&lt;&gt;"",INDEX(ORCAMENTO!$W:$W,$B546)&lt;&gt;""),"Ano 6; ","")))</f>
        <v/>
      </c>
      <c r="G546" s="311" t="str">
        <f ca="1">IF($B546="","",IF(INDEX(ORCAMENTO!$G:$G,$B546)&lt;&gt;"",INDEX(ORCAMENTO!$G:$G,$B546),IF(INDEX(ORCAMENTO!$J:$J,$B546)&lt;&gt;"",INDEX(ORCAMENTO!$J:$J,$B546),IF(INDEX(ORCAMENTO!$M:$M,$B546)&lt;&gt;"",INDEX(ORCAMENTO!$M:$M,$B546),IF(INDEX(ORCAMENTO!$P:$P,$B546)&lt;&gt;"",INDEX(ORCAMENTO!$P:$P,$B546),IF(INDEX(ORCAMENTO!$S:$S,$B546)&lt;&gt;"",INDEX(ORCAMENTO!$S:$S,$B546),INDEX(ORCAMENTO!$V:$V,$B546)))))))</f>
        <v/>
      </c>
      <c r="H546" s="312" t="str">
        <f ca="1">IF($B546="","",IF(INDEX(ORCAMENTO!$H:$H,$B546)&lt;&gt;"",INDEX(ORCAMENTO!$H:$H,$B546),IF(INDEX(ORCAMENTO!$K:$K,$B546)&lt;&gt;"",INDEX(ORCAMENTO!$K:$K,$B546),IF(INDEX(ORCAMENTO!$N:$N,$B546)&lt;&gt;"",INDEX(ORCAMENTO!$N:$N,$B546),IF(INDEX(ORCAMENTO!$Q:$Q,$B546)&lt;&gt;"",INDEX(ORCAMENTO!$Q:$Q,$B546),IF(INDEX(ORCAMENTO!$T:$T,$B546)&lt;&gt;"",INDEX(ORCAMENTO!$T:$T,$B546),INDEX(ORCAMENTO!$W:$W,$B546)))))))</f>
        <v/>
      </c>
      <c r="I546" s="255" t="str">
        <f ca="1">IF($B546="","",IF(INDEX(ORCAMENTO!$AI:$AI,$B546)&lt;&gt;"",INDEX(ORCAMENTO!$AI:$AI,$B546),IF(INDEX(ORCAMENTO!$AG:$AG,$B546),"Memorial de cálculo ou anexo obrigatório não informado para item acima do limite.",IF(AND(INDEX(ORCAMENTO!$AC:$AC,$B546),NOT(INDEX(ORCAMENTO!$AE:$AE,$B546))),"Informe pelo menos um ano completo com valor unitário e quantidade.","Pendência identificada automaticamente."))))</f>
        <v/>
      </c>
      <c r="N546" s="255">
        <f t="shared" si="18"/>
        <v>547</v>
      </c>
      <c r="O546" s="255">
        <f ca="1">IF(INDEX(ORCAMENTO!$AI:$AI,$N546)&lt;&gt;"",1,0)</f>
        <v>0</v>
      </c>
      <c r="P546" s="255">
        <f t="shared" ca="1" si="19"/>
        <v>11</v>
      </c>
      <c r="Q546" s="255" t="str">
        <f ca="1">INDEX(ORCAMENTO!$AI:$AI,$N546)</f>
        <v/>
      </c>
    </row>
    <row r="547" spans="2:17" ht="15" customHeight="1" x14ac:dyDescent="0.25">
      <c r="B547" s="255" t="str">
        <f ca="1">IFERROR(INDEX(_AUX_ANALISE!$A$1:$A$2461,MATCH(ROW()-34,_AUX_ANALISE!$C$1:$C$2461,0)),"")</f>
        <v/>
      </c>
      <c r="C547" s="255" t="str">
        <f ca="1">IF($B547="","",INDEX(ORCAMENTO!$B:$B,$B547))</f>
        <v/>
      </c>
      <c r="D547" s="255" t="str">
        <f ca="1">IF($B547="","",INDEX(ORCAMENTO!$E:$E,$B547))</f>
        <v/>
      </c>
      <c r="E547" s="255" t="str">
        <f ca="1">IF($B547="","",INDEX(ORCAMENTO!$D:$D,$B547))</f>
        <v/>
      </c>
      <c r="F547" s="255" t="str">
        <f ca="1">IF($B547="","",TRIM(IF(OR(INDEX(ORCAMENTO!$G:$G,$B547)&lt;&gt;"",INDEX(ORCAMENTO!$H:$H,$B547)&lt;&gt;""),"Ano 1; ","")&amp;IF(OR(INDEX(ORCAMENTO!$J:$J,$B547)&lt;&gt;"",INDEX(ORCAMENTO!$K:$K,$B547)&lt;&gt;""),"Ano 2; ","")&amp;IF(OR(INDEX(ORCAMENTO!$M:$M,$B547)&lt;&gt;"",INDEX(ORCAMENTO!$N:$N,$B547)&lt;&gt;""),"Ano 3; ","")&amp;IF(OR(INDEX(ORCAMENTO!$P:$P,$B547)&lt;&gt;"",INDEX(ORCAMENTO!$Q:$Q,$B547)&lt;&gt;""),"Ano 4; ","")&amp;IF(OR(INDEX(ORCAMENTO!$S:$S,$B547)&lt;&gt;"",INDEX(ORCAMENTO!$T:$T,$B547)&lt;&gt;""),"Ano 5; ","")&amp;IF(OR(INDEX(ORCAMENTO!$V:$V,$B547)&lt;&gt;"",INDEX(ORCAMENTO!$W:$W,$B547)&lt;&gt;""),"Ano 6; ","")))</f>
        <v/>
      </c>
      <c r="G547" s="311" t="str">
        <f ca="1">IF($B547="","",IF(INDEX(ORCAMENTO!$G:$G,$B547)&lt;&gt;"",INDEX(ORCAMENTO!$G:$G,$B547),IF(INDEX(ORCAMENTO!$J:$J,$B547)&lt;&gt;"",INDEX(ORCAMENTO!$J:$J,$B547),IF(INDEX(ORCAMENTO!$M:$M,$B547)&lt;&gt;"",INDEX(ORCAMENTO!$M:$M,$B547),IF(INDEX(ORCAMENTO!$P:$P,$B547)&lt;&gt;"",INDEX(ORCAMENTO!$P:$P,$B547),IF(INDEX(ORCAMENTO!$S:$S,$B547)&lt;&gt;"",INDEX(ORCAMENTO!$S:$S,$B547),INDEX(ORCAMENTO!$V:$V,$B547)))))))</f>
        <v/>
      </c>
      <c r="H547" s="312" t="str">
        <f ca="1">IF($B547="","",IF(INDEX(ORCAMENTO!$H:$H,$B547)&lt;&gt;"",INDEX(ORCAMENTO!$H:$H,$B547),IF(INDEX(ORCAMENTO!$K:$K,$B547)&lt;&gt;"",INDEX(ORCAMENTO!$K:$K,$B547),IF(INDEX(ORCAMENTO!$N:$N,$B547)&lt;&gt;"",INDEX(ORCAMENTO!$N:$N,$B547),IF(INDEX(ORCAMENTO!$Q:$Q,$B547)&lt;&gt;"",INDEX(ORCAMENTO!$Q:$Q,$B547),IF(INDEX(ORCAMENTO!$T:$T,$B547)&lt;&gt;"",INDEX(ORCAMENTO!$T:$T,$B547),INDEX(ORCAMENTO!$W:$W,$B547)))))))</f>
        <v/>
      </c>
      <c r="I547" s="255" t="str">
        <f ca="1">IF($B547="","",IF(INDEX(ORCAMENTO!$AI:$AI,$B547)&lt;&gt;"",INDEX(ORCAMENTO!$AI:$AI,$B547),IF(INDEX(ORCAMENTO!$AG:$AG,$B547),"Memorial de cálculo ou anexo obrigatório não informado para item acima do limite.",IF(AND(INDEX(ORCAMENTO!$AC:$AC,$B547),NOT(INDEX(ORCAMENTO!$AE:$AE,$B547))),"Informe pelo menos um ano completo com valor unitário e quantidade.","Pendência identificada automaticamente."))))</f>
        <v/>
      </c>
      <c r="N547" s="255">
        <f t="shared" si="18"/>
        <v>548</v>
      </c>
      <c r="O547" s="255">
        <f ca="1">IF(INDEX(ORCAMENTO!$AI:$AI,$N547)&lt;&gt;"",1,0)</f>
        <v>0</v>
      </c>
      <c r="P547" s="255">
        <f t="shared" ca="1" si="19"/>
        <v>11</v>
      </c>
      <c r="Q547" s="255" t="str">
        <f ca="1">INDEX(ORCAMENTO!$AI:$AI,$N547)</f>
        <v/>
      </c>
    </row>
    <row r="548" spans="2:17" ht="15" customHeight="1" x14ac:dyDescent="0.25">
      <c r="B548" s="255" t="str">
        <f ca="1">IFERROR(INDEX(_AUX_ANALISE!$A$1:$A$2461,MATCH(ROW()-34,_AUX_ANALISE!$C$1:$C$2461,0)),"")</f>
        <v/>
      </c>
      <c r="C548" s="255" t="str">
        <f ca="1">IF($B548="","",INDEX(ORCAMENTO!$B:$B,$B548))</f>
        <v/>
      </c>
      <c r="D548" s="255" t="str">
        <f ca="1">IF($B548="","",INDEX(ORCAMENTO!$E:$E,$B548))</f>
        <v/>
      </c>
      <c r="E548" s="255" t="str">
        <f ca="1">IF($B548="","",INDEX(ORCAMENTO!$D:$D,$B548))</f>
        <v/>
      </c>
      <c r="F548" s="255" t="str">
        <f ca="1">IF($B548="","",TRIM(IF(OR(INDEX(ORCAMENTO!$G:$G,$B548)&lt;&gt;"",INDEX(ORCAMENTO!$H:$H,$B548)&lt;&gt;""),"Ano 1; ","")&amp;IF(OR(INDEX(ORCAMENTO!$J:$J,$B548)&lt;&gt;"",INDEX(ORCAMENTO!$K:$K,$B548)&lt;&gt;""),"Ano 2; ","")&amp;IF(OR(INDEX(ORCAMENTO!$M:$M,$B548)&lt;&gt;"",INDEX(ORCAMENTO!$N:$N,$B548)&lt;&gt;""),"Ano 3; ","")&amp;IF(OR(INDEX(ORCAMENTO!$P:$P,$B548)&lt;&gt;"",INDEX(ORCAMENTO!$Q:$Q,$B548)&lt;&gt;""),"Ano 4; ","")&amp;IF(OR(INDEX(ORCAMENTO!$S:$S,$B548)&lt;&gt;"",INDEX(ORCAMENTO!$T:$T,$B548)&lt;&gt;""),"Ano 5; ","")&amp;IF(OR(INDEX(ORCAMENTO!$V:$V,$B548)&lt;&gt;"",INDEX(ORCAMENTO!$W:$W,$B548)&lt;&gt;""),"Ano 6; ","")))</f>
        <v/>
      </c>
      <c r="G548" s="311" t="str">
        <f ca="1">IF($B548="","",IF(INDEX(ORCAMENTO!$G:$G,$B548)&lt;&gt;"",INDEX(ORCAMENTO!$G:$G,$B548),IF(INDEX(ORCAMENTO!$J:$J,$B548)&lt;&gt;"",INDEX(ORCAMENTO!$J:$J,$B548),IF(INDEX(ORCAMENTO!$M:$M,$B548)&lt;&gt;"",INDEX(ORCAMENTO!$M:$M,$B548),IF(INDEX(ORCAMENTO!$P:$P,$B548)&lt;&gt;"",INDEX(ORCAMENTO!$P:$P,$B548),IF(INDEX(ORCAMENTO!$S:$S,$B548)&lt;&gt;"",INDEX(ORCAMENTO!$S:$S,$B548),INDEX(ORCAMENTO!$V:$V,$B548)))))))</f>
        <v/>
      </c>
      <c r="H548" s="312" t="str">
        <f ca="1">IF($B548="","",IF(INDEX(ORCAMENTO!$H:$H,$B548)&lt;&gt;"",INDEX(ORCAMENTO!$H:$H,$B548),IF(INDEX(ORCAMENTO!$K:$K,$B548)&lt;&gt;"",INDEX(ORCAMENTO!$K:$K,$B548),IF(INDEX(ORCAMENTO!$N:$N,$B548)&lt;&gt;"",INDEX(ORCAMENTO!$N:$N,$B548),IF(INDEX(ORCAMENTO!$Q:$Q,$B548)&lt;&gt;"",INDEX(ORCAMENTO!$Q:$Q,$B548),IF(INDEX(ORCAMENTO!$T:$T,$B548)&lt;&gt;"",INDEX(ORCAMENTO!$T:$T,$B548),INDEX(ORCAMENTO!$W:$W,$B548)))))))</f>
        <v/>
      </c>
      <c r="I548" s="255" t="str">
        <f ca="1">IF($B548="","",IF(INDEX(ORCAMENTO!$AI:$AI,$B548)&lt;&gt;"",INDEX(ORCAMENTO!$AI:$AI,$B548),IF(INDEX(ORCAMENTO!$AG:$AG,$B548),"Memorial de cálculo ou anexo obrigatório não informado para item acima do limite.",IF(AND(INDEX(ORCAMENTO!$AC:$AC,$B548),NOT(INDEX(ORCAMENTO!$AE:$AE,$B548))),"Informe pelo menos um ano completo com valor unitário e quantidade.","Pendência identificada automaticamente."))))</f>
        <v/>
      </c>
      <c r="N548" s="255">
        <f t="shared" si="18"/>
        <v>549</v>
      </c>
      <c r="O548" s="255">
        <f ca="1">IF(INDEX(ORCAMENTO!$AI:$AI,$N548)&lt;&gt;"",1,0)</f>
        <v>0</v>
      </c>
      <c r="P548" s="255">
        <f t="shared" ca="1" si="19"/>
        <v>11</v>
      </c>
      <c r="Q548" s="255" t="str">
        <f ca="1">INDEX(ORCAMENTO!$AI:$AI,$N548)</f>
        <v/>
      </c>
    </row>
    <row r="549" spans="2:17" ht="15" customHeight="1" x14ac:dyDescent="0.25">
      <c r="B549" s="255" t="str">
        <f ca="1">IFERROR(INDEX(_AUX_ANALISE!$A$1:$A$2461,MATCH(ROW()-34,_AUX_ANALISE!$C$1:$C$2461,0)),"")</f>
        <v/>
      </c>
      <c r="C549" s="255" t="str">
        <f ca="1">IF($B549="","",INDEX(ORCAMENTO!$B:$B,$B549))</f>
        <v/>
      </c>
      <c r="D549" s="255" t="str">
        <f ca="1">IF($B549="","",INDEX(ORCAMENTO!$E:$E,$B549))</f>
        <v/>
      </c>
      <c r="E549" s="255" t="str">
        <f ca="1">IF($B549="","",INDEX(ORCAMENTO!$D:$D,$B549))</f>
        <v/>
      </c>
      <c r="F549" s="255" t="str">
        <f ca="1">IF($B549="","",TRIM(IF(OR(INDEX(ORCAMENTO!$G:$G,$B549)&lt;&gt;"",INDEX(ORCAMENTO!$H:$H,$B549)&lt;&gt;""),"Ano 1; ","")&amp;IF(OR(INDEX(ORCAMENTO!$J:$J,$B549)&lt;&gt;"",INDEX(ORCAMENTO!$K:$K,$B549)&lt;&gt;""),"Ano 2; ","")&amp;IF(OR(INDEX(ORCAMENTO!$M:$M,$B549)&lt;&gt;"",INDEX(ORCAMENTO!$N:$N,$B549)&lt;&gt;""),"Ano 3; ","")&amp;IF(OR(INDEX(ORCAMENTO!$P:$P,$B549)&lt;&gt;"",INDEX(ORCAMENTO!$Q:$Q,$B549)&lt;&gt;""),"Ano 4; ","")&amp;IF(OR(INDEX(ORCAMENTO!$S:$S,$B549)&lt;&gt;"",INDEX(ORCAMENTO!$T:$T,$B549)&lt;&gt;""),"Ano 5; ","")&amp;IF(OR(INDEX(ORCAMENTO!$V:$V,$B549)&lt;&gt;"",INDEX(ORCAMENTO!$W:$W,$B549)&lt;&gt;""),"Ano 6; ","")))</f>
        <v/>
      </c>
      <c r="G549" s="311" t="str">
        <f ca="1">IF($B549="","",IF(INDEX(ORCAMENTO!$G:$G,$B549)&lt;&gt;"",INDEX(ORCAMENTO!$G:$G,$B549),IF(INDEX(ORCAMENTO!$J:$J,$B549)&lt;&gt;"",INDEX(ORCAMENTO!$J:$J,$B549),IF(INDEX(ORCAMENTO!$M:$M,$B549)&lt;&gt;"",INDEX(ORCAMENTO!$M:$M,$B549),IF(INDEX(ORCAMENTO!$P:$P,$B549)&lt;&gt;"",INDEX(ORCAMENTO!$P:$P,$B549),IF(INDEX(ORCAMENTO!$S:$S,$B549)&lt;&gt;"",INDEX(ORCAMENTO!$S:$S,$B549),INDEX(ORCAMENTO!$V:$V,$B549)))))))</f>
        <v/>
      </c>
      <c r="H549" s="312" t="str">
        <f ca="1">IF($B549="","",IF(INDEX(ORCAMENTO!$H:$H,$B549)&lt;&gt;"",INDEX(ORCAMENTO!$H:$H,$B549),IF(INDEX(ORCAMENTO!$K:$K,$B549)&lt;&gt;"",INDEX(ORCAMENTO!$K:$K,$B549),IF(INDEX(ORCAMENTO!$N:$N,$B549)&lt;&gt;"",INDEX(ORCAMENTO!$N:$N,$B549),IF(INDEX(ORCAMENTO!$Q:$Q,$B549)&lt;&gt;"",INDEX(ORCAMENTO!$Q:$Q,$B549),IF(INDEX(ORCAMENTO!$T:$T,$B549)&lt;&gt;"",INDEX(ORCAMENTO!$T:$T,$B549),INDEX(ORCAMENTO!$W:$W,$B549)))))))</f>
        <v/>
      </c>
      <c r="I549" s="255" t="str">
        <f ca="1">IF($B549="","",IF(INDEX(ORCAMENTO!$AI:$AI,$B549)&lt;&gt;"",INDEX(ORCAMENTO!$AI:$AI,$B549),IF(INDEX(ORCAMENTO!$AG:$AG,$B549),"Memorial de cálculo ou anexo obrigatório não informado para item acima do limite.",IF(AND(INDEX(ORCAMENTO!$AC:$AC,$B549),NOT(INDEX(ORCAMENTO!$AE:$AE,$B549))),"Informe pelo menos um ano completo com valor unitário e quantidade.","Pendência identificada automaticamente."))))</f>
        <v/>
      </c>
      <c r="N549" s="255">
        <f t="shared" si="18"/>
        <v>550</v>
      </c>
      <c r="O549" s="255">
        <f ca="1">IF(INDEX(ORCAMENTO!$AI:$AI,$N549)&lt;&gt;"",1,0)</f>
        <v>0</v>
      </c>
      <c r="P549" s="255">
        <f t="shared" ca="1" si="19"/>
        <v>11</v>
      </c>
      <c r="Q549" s="255" t="str">
        <f ca="1">INDEX(ORCAMENTO!$AI:$AI,$N549)</f>
        <v/>
      </c>
    </row>
    <row r="550" spans="2:17" ht="15" customHeight="1" x14ac:dyDescent="0.25">
      <c r="B550" s="255" t="str">
        <f ca="1">IFERROR(INDEX(_AUX_ANALISE!$A$1:$A$2461,MATCH(ROW()-34,_AUX_ANALISE!$C$1:$C$2461,0)),"")</f>
        <v/>
      </c>
      <c r="C550" s="255" t="str">
        <f ca="1">IF($B550="","",INDEX(ORCAMENTO!$B:$B,$B550))</f>
        <v/>
      </c>
      <c r="D550" s="255" t="str">
        <f ca="1">IF($B550="","",INDEX(ORCAMENTO!$E:$E,$B550))</f>
        <v/>
      </c>
      <c r="E550" s="255" t="str">
        <f ca="1">IF($B550="","",INDEX(ORCAMENTO!$D:$D,$B550))</f>
        <v/>
      </c>
      <c r="F550" s="255" t="str">
        <f ca="1">IF($B550="","",TRIM(IF(OR(INDEX(ORCAMENTO!$G:$G,$B550)&lt;&gt;"",INDEX(ORCAMENTO!$H:$H,$B550)&lt;&gt;""),"Ano 1; ","")&amp;IF(OR(INDEX(ORCAMENTO!$J:$J,$B550)&lt;&gt;"",INDEX(ORCAMENTO!$K:$K,$B550)&lt;&gt;""),"Ano 2; ","")&amp;IF(OR(INDEX(ORCAMENTO!$M:$M,$B550)&lt;&gt;"",INDEX(ORCAMENTO!$N:$N,$B550)&lt;&gt;""),"Ano 3; ","")&amp;IF(OR(INDEX(ORCAMENTO!$P:$P,$B550)&lt;&gt;"",INDEX(ORCAMENTO!$Q:$Q,$B550)&lt;&gt;""),"Ano 4; ","")&amp;IF(OR(INDEX(ORCAMENTO!$S:$S,$B550)&lt;&gt;"",INDEX(ORCAMENTO!$T:$T,$B550)&lt;&gt;""),"Ano 5; ","")&amp;IF(OR(INDEX(ORCAMENTO!$V:$V,$B550)&lt;&gt;"",INDEX(ORCAMENTO!$W:$W,$B550)&lt;&gt;""),"Ano 6; ","")))</f>
        <v/>
      </c>
      <c r="G550" s="311" t="str">
        <f ca="1">IF($B550="","",IF(INDEX(ORCAMENTO!$G:$G,$B550)&lt;&gt;"",INDEX(ORCAMENTO!$G:$G,$B550),IF(INDEX(ORCAMENTO!$J:$J,$B550)&lt;&gt;"",INDEX(ORCAMENTO!$J:$J,$B550),IF(INDEX(ORCAMENTO!$M:$M,$B550)&lt;&gt;"",INDEX(ORCAMENTO!$M:$M,$B550),IF(INDEX(ORCAMENTO!$P:$P,$B550)&lt;&gt;"",INDEX(ORCAMENTO!$P:$P,$B550),IF(INDEX(ORCAMENTO!$S:$S,$B550)&lt;&gt;"",INDEX(ORCAMENTO!$S:$S,$B550),INDEX(ORCAMENTO!$V:$V,$B550)))))))</f>
        <v/>
      </c>
      <c r="H550" s="312" t="str">
        <f ca="1">IF($B550="","",IF(INDEX(ORCAMENTO!$H:$H,$B550)&lt;&gt;"",INDEX(ORCAMENTO!$H:$H,$B550),IF(INDEX(ORCAMENTO!$K:$K,$B550)&lt;&gt;"",INDEX(ORCAMENTO!$K:$K,$B550),IF(INDEX(ORCAMENTO!$N:$N,$B550)&lt;&gt;"",INDEX(ORCAMENTO!$N:$N,$B550),IF(INDEX(ORCAMENTO!$Q:$Q,$B550)&lt;&gt;"",INDEX(ORCAMENTO!$Q:$Q,$B550),IF(INDEX(ORCAMENTO!$T:$T,$B550)&lt;&gt;"",INDEX(ORCAMENTO!$T:$T,$B550),INDEX(ORCAMENTO!$W:$W,$B550)))))))</f>
        <v/>
      </c>
      <c r="I550" s="255" t="str">
        <f ca="1">IF($B550="","",IF(INDEX(ORCAMENTO!$AI:$AI,$B550)&lt;&gt;"",INDEX(ORCAMENTO!$AI:$AI,$B550),IF(INDEX(ORCAMENTO!$AG:$AG,$B550),"Memorial de cálculo ou anexo obrigatório não informado para item acima do limite.",IF(AND(INDEX(ORCAMENTO!$AC:$AC,$B550),NOT(INDEX(ORCAMENTO!$AE:$AE,$B550))),"Informe pelo menos um ano completo com valor unitário e quantidade.","Pendência identificada automaticamente."))))</f>
        <v/>
      </c>
      <c r="N550" s="255">
        <f t="shared" si="18"/>
        <v>551</v>
      </c>
      <c r="O550" s="255">
        <f ca="1">IF(INDEX(ORCAMENTO!$AI:$AI,$N550)&lt;&gt;"",1,0)</f>
        <v>0</v>
      </c>
      <c r="P550" s="255">
        <f t="shared" ca="1" si="19"/>
        <v>11</v>
      </c>
      <c r="Q550" s="255" t="str">
        <f ca="1">INDEX(ORCAMENTO!$AI:$AI,$N550)</f>
        <v/>
      </c>
    </row>
    <row r="551" spans="2:17" ht="15" customHeight="1" x14ac:dyDescent="0.25">
      <c r="B551" s="255" t="str">
        <f ca="1">IFERROR(INDEX(_AUX_ANALISE!$A$1:$A$2461,MATCH(ROW()-34,_AUX_ANALISE!$C$1:$C$2461,0)),"")</f>
        <v/>
      </c>
      <c r="C551" s="255" t="str">
        <f ca="1">IF($B551="","",INDEX(ORCAMENTO!$B:$B,$B551))</f>
        <v/>
      </c>
      <c r="D551" s="255" t="str">
        <f ca="1">IF($B551="","",INDEX(ORCAMENTO!$E:$E,$B551))</f>
        <v/>
      </c>
      <c r="E551" s="255" t="str">
        <f ca="1">IF($B551="","",INDEX(ORCAMENTO!$D:$D,$B551))</f>
        <v/>
      </c>
      <c r="F551" s="255" t="str">
        <f ca="1">IF($B551="","",TRIM(IF(OR(INDEX(ORCAMENTO!$G:$G,$B551)&lt;&gt;"",INDEX(ORCAMENTO!$H:$H,$B551)&lt;&gt;""),"Ano 1; ","")&amp;IF(OR(INDEX(ORCAMENTO!$J:$J,$B551)&lt;&gt;"",INDEX(ORCAMENTO!$K:$K,$B551)&lt;&gt;""),"Ano 2; ","")&amp;IF(OR(INDEX(ORCAMENTO!$M:$M,$B551)&lt;&gt;"",INDEX(ORCAMENTO!$N:$N,$B551)&lt;&gt;""),"Ano 3; ","")&amp;IF(OR(INDEX(ORCAMENTO!$P:$P,$B551)&lt;&gt;"",INDEX(ORCAMENTO!$Q:$Q,$B551)&lt;&gt;""),"Ano 4; ","")&amp;IF(OR(INDEX(ORCAMENTO!$S:$S,$B551)&lt;&gt;"",INDEX(ORCAMENTO!$T:$T,$B551)&lt;&gt;""),"Ano 5; ","")&amp;IF(OR(INDEX(ORCAMENTO!$V:$V,$B551)&lt;&gt;"",INDEX(ORCAMENTO!$W:$W,$B551)&lt;&gt;""),"Ano 6; ","")))</f>
        <v/>
      </c>
      <c r="G551" s="311" t="str">
        <f ca="1">IF($B551="","",IF(INDEX(ORCAMENTO!$G:$G,$B551)&lt;&gt;"",INDEX(ORCAMENTO!$G:$G,$B551),IF(INDEX(ORCAMENTO!$J:$J,$B551)&lt;&gt;"",INDEX(ORCAMENTO!$J:$J,$B551),IF(INDEX(ORCAMENTO!$M:$M,$B551)&lt;&gt;"",INDEX(ORCAMENTO!$M:$M,$B551),IF(INDEX(ORCAMENTO!$P:$P,$B551)&lt;&gt;"",INDEX(ORCAMENTO!$P:$P,$B551),IF(INDEX(ORCAMENTO!$S:$S,$B551)&lt;&gt;"",INDEX(ORCAMENTO!$S:$S,$B551),INDEX(ORCAMENTO!$V:$V,$B551)))))))</f>
        <v/>
      </c>
      <c r="H551" s="312" t="str">
        <f ca="1">IF($B551="","",IF(INDEX(ORCAMENTO!$H:$H,$B551)&lt;&gt;"",INDEX(ORCAMENTO!$H:$H,$B551),IF(INDEX(ORCAMENTO!$K:$K,$B551)&lt;&gt;"",INDEX(ORCAMENTO!$K:$K,$B551),IF(INDEX(ORCAMENTO!$N:$N,$B551)&lt;&gt;"",INDEX(ORCAMENTO!$N:$N,$B551),IF(INDEX(ORCAMENTO!$Q:$Q,$B551)&lt;&gt;"",INDEX(ORCAMENTO!$Q:$Q,$B551),IF(INDEX(ORCAMENTO!$T:$T,$B551)&lt;&gt;"",INDEX(ORCAMENTO!$T:$T,$B551),INDEX(ORCAMENTO!$W:$W,$B551)))))))</f>
        <v/>
      </c>
      <c r="I551" s="255" t="str">
        <f ca="1">IF($B551="","",IF(INDEX(ORCAMENTO!$AI:$AI,$B551)&lt;&gt;"",INDEX(ORCAMENTO!$AI:$AI,$B551),IF(INDEX(ORCAMENTO!$AG:$AG,$B551),"Memorial de cálculo ou anexo obrigatório não informado para item acima do limite.",IF(AND(INDEX(ORCAMENTO!$AC:$AC,$B551),NOT(INDEX(ORCAMENTO!$AE:$AE,$B551))),"Informe pelo menos um ano completo com valor unitário e quantidade.","Pendência identificada automaticamente."))))</f>
        <v/>
      </c>
      <c r="N551" s="255">
        <f t="shared" si="18"/>
        <v>552</v>
      </c>
      <c r="O551" s="255">
        <f ca="1">IF(INDEX(ORCAMENTO!$AI:$AI,$N551)&lt;&gt;"",1,0)</f>
        <v>0</v>
      </c>
      <c r="P551" s="255">
        <f t="shared" ca="1" si="19"/>
        <v>11</v>
      </c>
      <c r="Q551" s="255" t="str">
        <f ca="1">INDEX(ORCAMENTO!$AI:$AI,$N551)</f>
        <v/>
      </c>
    </row>
    <row r="552" spans="2:17" ht="15" customHeight="1" x14ac:dyDescent="0.25">
      <c r="B552" s="255" t="str">
        <f ca="1">IFERROR(INDEX(_AUX_ANALISE!$A$1:$A$2461,MATCH(ROW()-34,_AUX_ANALISE!$C$1:$C$2461,0)),"")</f>
        <v/>
      </c>
      <c r="C552" s="255" t="str">
        <f ca="1">IF($B552="","",INDEX(ORCAMENTO!$B:$B,$B552))</f>
        <v/>
      </c>
      <c r="D552" s="255" t="str">
        <f ca="1">IF($B552="","",INDEX(ORCAMENTO!$E:$E,$B552))</f>
        <v/>
      </c>
      <c r="E552" s="255" t="str">
        <f ca="1">IF($B552="","",INDEX(ORCAMENTO!$D:$D,$B552))</f>
        <v/>
      </c>
      <c r="F552" s="255" t="str">
        <f ca="1">IF($B552="","",TRIM(IF(OR(INDEX(ORCAMENTO!$G:$G,$B552)&lt;&gt;"",INDEX(ORCAMENTO!$H:$H,$B552)&lt;&gt;""),"Ano 1; ","")&amp;IF(OR(INDEX(ORCAMENTO!$J:$J,$B552)&lt;&gt;"",INDEX(ORCAMENTO!$K:$K,$B552)&lt;&gt;""),"Ano 2; ","")&amp;IF(OR(INDEX(ORCAMENTO!$M:$M,$B552)&lt;&gt;"",INDEX(ORCAMENTO!$N:$N,$B552)&lt;&gt;""),"Ano 3; ","")&amp;IF(OR(INDEX(ORCAMENTO!$P:$P,$B552)&lt;&gt;"",INDEX(ORCAMENTO!$Q:$Q,$B552)&lt;&gt;""),"Ano 4; ","")&amp;IF(OR(INDEX(ORCAMENTO!$S:$S,$B552)&lt;&gt;"",INDEX(ORCAMENTO!$T:$T,$B552)&lt;&gt;""),"Ano 5; ","")&amp;IF(OR(INDEX(ORCAMENTO!$V:$V,$B552)&lt;&gt;"",INDEX(ORCAMENTO!$W:$W,$B552)&lt;&gt;""),"Ano 6; ","")))</f>
        <v/>
      </c>
      <c r="G552" s="311" t="str">
        <f ca="1">IF($B552="","",IF(INDEX(ORCAMENTO!$G:$G,$B552)&lt;&gt;"",INDEX(ORCAMENTO!$G:$G,$B552),IF(INDEX(ORCAMENTO!$J:$J,$B552)&lt;&gt;"",INDEX(ORCAMENTO!$J:$J,$B552),IF(INDEX(ORCAMENTO!$M:$M,$B552)&lt;&gt;"",INDEX(ORCAMENTO!$M:$M,$B552),IF(INDEX(ORCAMENTO!$P:$P,$B552)&lt;&gt;"",INDEX(ORCAMENTO!$P:$P,$B552),IF(INDEX(ORCAMENTO!$S:$S,$B552)&lt;&gt;"",INDEX(ORCAMENTO!$S:$S,$B552),INDEX(ORCAMENTO!$V:$V,$B552)))))))</f>
        <v/>
      </c>
      <c r="H552" s="312" t="str">
        <f ca="1">IF($B552="","",IF(INDEX(ORCAMENTO!$H:$H,$B552)&lt;&gt;"",INDEX(ORCAMENTO!$H:$H,$B552),IF(INDEX(ORCAMENTO!$K:$K,$B552)&lt;&gt;"",INDEX(ORCAMENTO!$K:$K,$B552),IF(INDEX(ORCAMENTO!$N:$N,$B552)&lt;&gt;"",INDEX(ORCAMENTO!$N:$N,$B552),IF(INDEX(ORCAMENTO!$Q:$Q,$B552)&lt;&gt;"",INDEX(ORCAMENTO!$Q:$Q,$B552),IF(INDEX(ORCAMENTO!$T:$T,$B552)&lt;&gt;"",INDEX(ORCAMENTO!$T:$T,$B552),INDEX(ORCAMENTO!$W:$W,$B552)))))))</f>
        <v/>
      </c>
      <c r="I552" s="255" t="str">
        <f ca="1">IF($B552="","",IF(INDEX(ORCAMENTO!$AI:$AI,$B552)&lt;&gt;"",INDEX(ORCAMENTO!$AI:$AI,$B552),IF(INDEX(ORCAMENTO!$AG:$AG,$B552),"Memorial de cálculo ou anexo obrigatório não informado para item acima do limite.",IF(AND(INDEX(ORCAMENTO!$AC:$AC,$B552),NOT(INDEX(ORCAMENTO!$AE:$AE,$B552))),"Informe pelo menos um ano completo com valor unitário e quantidade.","Pendência identificada automaticamente."))))</f>
        <v/>
      </c>
      <c r="N552" s="255">
        <f t="shared" si="18"/>
        <v>553</v>
      </c>
      <c r="O552" s="255">
        <f ca="1">IF(INDEX(ORCAMENTO!$AI:$AI,$N552)&lt;&gt;"",1,0)</f>
        <v>0</v>
      </c>
      <c r="P552" s="255">
        <f t="shared" ca="1" si="19"/>
        <v>11</v>
      </c>
      <c r="Q552" s="255" t="str">
        <f ca="1">INDEX(ORCAMENTO!$AI:$AI,$N552)</f>
        <v/>
      </c>
    </row>
    <row r="553" spans="2:17" ht="15" customHeight="1" x14ac:dyDescent="0.25">
      <c r="B553" s="255" t="str">
        <f ca="1">IFERROR(INDEX(_AUX_ANALISE!$A$1:$A$2461,MATCH(ROW()-34,_AUX_ANALISE!$C$1:$C$2461,0)),"")</f>
        <v/>
      </c>
      <c r="C553" s="255" t="str">
        <f ca="1">IF($B553="","",INDEX(ORCAMENTO!$B:$B,$B553))</f>
        <v/>
      </c>
      <c r="D553" s="255" t="str">
        <f ca="1">IF($B553="","",INDEX(ORCAMENTO!$E:$E,$B553))</f>
        <v/>
      </c>
      <c r="E553" s="255" t="str">
        <f ca="1">IF($B553="","",INDEX(ORCAMENTO!$D:$D,$B553))</f>
        <v/>
      </c>
      <c r="F553" s="255" t="str">
        <f ca="1">IF($B553="","",TRIM(IF(OR(INDEX(ORCAMENTO!$G:$G,$B553)&lt;&gt;"",INDEX(ORCAMENTO!$H:$H,$B553)&lt;&gt;""),"Ano 1; ","")&amp;IF(OR(INDEX(ORCAMENTO!$J:$J,$B553)&lt;&gt;"",INDEX(ORCAMENTO!$K:$K,$B553)&lt;&gt;""),"Ano 2; ","")&amp;IF(OR(INDEX(ORCAMENTO!$M:$M,$B553)&lt;&gt;"",INDEX(ORCAMENTO!$N:$N,$B553)&lt;&gt;""),"Ano 3; ","")&amp;IF(OR(INDEX(ORCAMENTO!$P:$P,$B553)&lt;&gt;"",INDEX(ORCAMENTO!$Q:$Q,$B553)&lt;&gt;""),"Ano 4; ","")&amp;IF(OR(INDEX(ORCAMENTO!$S:$S,$B553)&lt;&gt;"",INDEX(ORCAMENTO!$T:$T,$B553)&lt;&gt;""),"Ano 5; ","")&amp;IF(OR(INDEX(ORCAMENTO!$V:$V,$B553)&lt;&gt;"",INDEX(ORCAMENTO!$W:$W,$B553)&lt;&gt;""),"Ano 6; ","")))</f>
        <v/>
      </c>
      <c r="G553" s="311" t="str">
        <f ca="1">IF($B553="","",IF(INDEX(ORCAMENTO!$G:$G,$B553)&lt;&gt;"",INDEX(ORCAMENTO!$G:$G,$B553),IF(INDEX(ORCAMENTO!$J:$J,$B553)&lt;&gt;"",INDEX(ORCAMENTO!$J:$J,$B553),IF(INDEX(ORCAMENTO!$M:$M,$B553)&lt;&gt;"",INDEX(ORCAMENTO!$M:$M,$B553),IF(INDEX(ORCAMENTO!$P:$P,$B553)&lt;&gt;"",INDEX(ORCAMENTO!$P:$P,$B553),IF(INDEX(ORCAMENTO!$S:$S,$B553)&lt;&gt;"",INDEX(ORCAMENTO!$S:$S,$B553),INDEX(ORCAMENTO!$V:$V,$B553)))))))</f>
        <v/>
      </c>
      <c r="H553" s="312" t="str">
        <f ca="1">IF($B553="","",IF(INDEX(ORCAMENTO!$H:$H,$B553)&lt;&gt;"",INDEX(ORCAMENTO!$H:$H,$B553),IF(INDEX(ORCAMENTO!$K:$K,$B553)&lt;&gt;"",INDEX(ORCAMENTO!$K:$K,$B553),IF(INDEX(ORCAMENTO!$N:$N,$B553)&lt;&gt;"",INDEX(ORCAMENTO!$N:$N,$B553),IF(INDEX(ORCAMENTO!$Q:$Q,$B553)&lt;&gt;"",INDEX(ORCAMENTO!$Q:$Q,$B553),IF(INDEX(ORCAMENTO!$T:$T,$B553)&lt;&gt;"",INDEX(ORCAMENTO!$T:$T,$B553),INDEX(ORCAMENTO!$W:$W,$B553)))))))</f>
        <v/>
      </c>
      <c r="I553" s="255" t="str">
        <f ca="1">IF($B553="","",IF(INDEX(ORCAMENTO!$AI:$AI,$B553)&lt;&gt;"",INDEX(ORCAMENTO!$AI:$AI,$B553),IF(INDEX(ORCAMENTO!$AG:$AG,$B553),"Memorial de cálculo ou anexo obrigatório não informado para item acima do limite.",IF(AND(INDEX(ORCAMENTO!$AC:$AC,$B553),NOT(INDEX(ORCAMENTO!$AE:$AE,$B553))),"Informe pelo menos um ano completo com valor unitário e quantidade.","Pendência identificada automaticamente."))))</f>
        <v/>
      </c>
      <c r="N553" s="255">
        <f t="shared" si="18"/>
        <v>554</v>
      </c>
      <c r="O553" s="255">
        <f ca="1">IF(INDEX(ORCAMENTO!$AI:$AI,$N553)&lt;&gt;"",1,0)</f>
        <v>0</v>
      </c>
      <c r="P553" s="255">
        <f t="shared" ca="1" si="19"/>
        <v>11</v>
      </c>
      <c r="Q553" s="255" t="str">
        <f ca="1">INDEX(ORCAMENTO!$AI:$AI,$N553)</f>
        <v/>
      </c>
    </row>
    <row r="554" spans="2:17" ht="15" customHeight="1" x14ac:dyDescent="0.25">
      <c r="B554" s="255" t="str">
        <f ca="1">IFERROR(INDEX(_AUX_ANALISE!$A$1:$A$2461,MATCH(ROW()-34,_AUX_ANALISE!$C$1:$C$2461,0)),"")</f>
        <v/>
      </c>
      <c r="C554" s="255" t="str">
        <f ca="1">IF($B554="","",INDEX(ORCAMENTO!$B:$B,$B554))</f>
        <v/>
      </c>
      <c r="D554" s="255" t="str">
        <f ca="1">IF($B554="","",INDEX(ORCAMENTO!$E:$E,$B554))</f>
        <v/>
      </c>
      <c r="E554" s="255" t="str">
        <f ca="1">IF($B554="","",INDEX(ORCAMENTO!$D:$D,$B554))</f>
        <v/>
      </c>
      <c r="F554" s="255" t="str">
        <f ca="1">IF($B554="","",TRIM(IF(OR(INDEX(ORCAMENTO!$G:$G,$B554)&lt;&gt;"",INDEX(ORCAMENTO!$H:$H,$B554)&lt;&gt;""),"Ano 1; ","")&amp;IF(OR(INDEX(ORCAMENTO!$J:$J,$B554)&lt;&gt;"",INDEX(ORCAMENTO!$K:$K,$B554)&lt;&gt;""),"Ano 2; ","")&amp;IF(OR(INDEX(ORCAMENTO!$M:$M,$B554)&lt;&gt;"",INDEX(ORCAMENTO!$N:$N,$B554)&lt;&gt;""),"Ano 3; ","")&amp;IF(OR(INDEX(ORCAMENTO!$P:$P,$B554)&lt;&gt;"",INDEX(ORCAMENTO!$Q:$Q,$B554)&lt;&gt;""),"Ano 4; ","")&amp;IF(OR(INDEX(ORCAMENTO!$S:$S,$B554)&lt;&gt;"",INDEX(ORCAMENTO!$T:$T,$B554)&lt;&gt;""),"Ano 5; ","")&amp;IF(OR(INDEX(ORCAMENTO!$V:$V,$B554)&lt;&gt;"",INDEX(ORCAMENTO!$W:$W,$B554)&lt;&gt;""),"Ano 6; ","")))</f>
        <v/>
      </c>
      <c r="G554" s="311" t="str">
        <f ca="1">IF($B554="","",IF(INDEX(ORCAMENTO!$G:$G,$B554)&lt;&gt;"",INDEX(ORCAMENTO!$G:$G,$B554),IF(INDEX(ORCAMENTO!$J:$J,$B554)&lt;&gt;"",INDEX(ORCAMENTO!$J:$J,$B554),IF(INDEX(ORCAMENTO!$M:$M,$B554)&lt;&gt;"",INDEX(ORCAMENTO!$M:$M,$B554),IF(INDEX(ORCAMENTO!$P:$P,$B554)&lt;&gt;"",INDEX(ORCAMENTO!$P:$P,$B554),IF(INDEX(ORCAMENTO!$S:$S,$B554)&lt;&gt;"",INDEX(ORCAMENTO!$S:$S,$B554),INDEX(ORCAMENTO!$V:$V,$B554)))))))</f>
        <v/>
      </c>
      <c r="H554" s="312" t="str">
        <f ca="1">IF($B554="","",IF(INDEX(ORCAMENTO!$H:$H,$B554)&lt;&gt;"",INDEX(ORCAMENTO!$H:$H,$B554),IF(INDEX(ORCAMENTO!$K:$K,$B554)&lt;&gt;"",INDEX(ORCAMENTO!$K:$K,$B554),IF(INDEX(ORCAMENTO!$N:$N,$B554)&lt;&gt;"",INDEX(ORCAMENTO!$N:$N,$B554),IF(INDEX(ORCAMENTO!$Q:$Q,$B554)&lt;&gt;"",INDEX(ORCAMENTO!$Q:$Q,$B554),IF(INDEX(ORCAMENTO!$T:$T,$B554)&lt;&gt;"",INDEX(ORCAMENTO!$T:$T,$B554),INDEX(ORCAMENTO!$W:$W,$B554)))))))</f>
        <v/>
      </c>
      <c r="I554" s="255" t="str">
        <f ca="1">IF($B554="","",IF(INDEX(ORCAMENTO!$AI:$AI,$B554)&lt;&gt;"",INDEX(ORCAMENTO!$AI:$AI,$B554),IF(INDEX(ORCAMENTO!$AG:$AG,$B554),"Memorial de cálculo ou anexo obrigatório não informado para item acima do limite.",IF(AND(INDEX(ORCAMENTO!$AC:$AC,$B554),NOT(INDEX(ORCAMENTO!$AE:$AE,$B554))),"Informe pelo menos um ano completo com valor unitário e quantidade.","Pendência identificada automaticamente."))))</f>
        <v/>
      </c>
      <c r="N554" s="255">
        <f t="shared" si="18"/>
        <v>555</v>
      </c>
      <c r="O554" s="255">
        <f ca="1">IF(INDEX(ORCAMENTO!$AI:$AI,$N554)&lt;&gt;"",1,0)</f>
        <v>0</v>
      </c>
      <c r="P554" s="255">
        <f t="shared" ca="1" si="19"/>
        <v>11</v>
      </c>
      <c r="Q554" s="255" t="str">
        <f ca="1">INDEX(ORCAMENTO!$AI:$AI,$N554)</f>
        <v/>
      </c>
    </row>
    <row r="555" spans="2:17" ht="15" customHeight="1" x14ac:dyDescent="0.25">
      <c r="B555" s="255" t="str">
        <f ca="1">IFERROR(INDEX(_AUX_ANALISE!$A$1:$A$2461,MATCH(ROW()-34,_AUX_ANALISE!$C$1:$C$2461,0)),"")</f>
        <v/>
      </c>
      <c r="C555" s="255" t="str">
        <f ca="1">IF($B555="","",INDEX(ORCAMENTO!$B:$B,$B555))</f>
        <v/>
      </c>
      <c r="D555" s="255" t="str">
        <f ca="1">IF($B555="","",INDEX(ORCAMENTO!$E:$E,$B555))</f>
        <v/>
      </c>
      <c r="E555" s="255" t="str">
        <f ca="1">IF($B555="","",INDEX(ORCAMENTO!$D:$D,$B555))</f>
        <v/>
      </c>
      <c r="F555" s="255" t="str">
        <f ca="1">IF($B555="","",TRIM(IF(OR(INDEX(ORCAMENTO!$G:$G,$B555)&lt;&gt;"",INDEX(ORCAMENTO!$H:$H,$B555)&lt;&gt;""),"Ano 1; ","")&amp;IF(OR(INDEX(ORCAMENTO!$J:$J,$B555)&lt;&gt;"",INDEX(ORCAMENTO!$K:$K,$B555)&lt;&gt;""),"Ano 2; ","")&amp;IF(OR(INDEX(ORCAMENTO!$M:$M,$B555)&lt;&gt;"",INDEX(ORCAMENTO!$N:$N,$B555)&lt;&gt;""),"Ano 3; ","")&amp;IF(OR(INDEX(ORCAMENTO!$P:$P,$B555)&lt;&gt;"",INDEX(ORCAMENTO!$Q:$Q,$B555)&lt;&gt;""),"Ano 4; ","")&amp;IF(OR(INDEX(ORCAMENTO!$S:$S,$B555)&lt;&gt;"",INDEX(ORCAMENTO!$T:$T,$B555)&lt;&gt;""),"Ano 5; ","")&amp;IF(OR(INDEX(ORCAMENTO!$V:$V,$B555)&lt;&gt;"",INDEX(ORCAMENTO!$W:$W,$B555)&lt;&gt;""),"Ano 6; ","")))</f>
        <v/>
      </c>
      <c r="G555" s="311" t="str">
        <f ca="1">IF($B555="","",IF(INDEX(ORCAMENTO!$G:$G,$B555)&lt;&gt;"",INDEX(ORCAMENTO!$G:$G,$B555),IF(INDEX(ORCAMENTO!$J:$J,$B555)&lt;&gt;"",INDEX(ORCAMENTO!$J:$J,$B555),IF(INDEX(ORCAMENTO!$M:$M,$B555)&lt;&gt;"",INDEX(ORCAMENTO!$M:$M,$B555),IF(INDEX(ORCAMENTO!$P:$P,$B555)&lt;&gt;"",INDEX(ORCAMENTO!$P:$P,$B555),IF(INDEX(ORCAMENTO!$S:$S,$B555)&lt;&gt;"",INDEX(ORCAMENTO!$S:$S,$B555),INDEX(ORCAMENTO!$V:$V,$B555)))))))</f>
        <v/>
      </c>
      <c r="H555" s="312" t="str">
        <f ca="1">IF($B555="","",IF(INDEX(ORCAMENTO!$H:$H,$B555)&lt;&gt;"",INDEX(ORCAMENTO!$H:$H,$B555),IF(INDEX(ORCAMENTO!$K:$K,$B555)&lt;&gt;"",INDEX(ORCAMENTO!$K:$K,$B555),IF(INDEX(ORCAMENTO!$N:$N,$B555)&lt;&gt;"",INDEX(ORCAMENTO!$N:$N,$B555),IF(INDEX(ORCAMENTO!$Q:$Q,$B555)&lt;&gt;"",INDEX(ORCAMENTO!$Q:$Q,$B555),IF(INDEX(ORCAMENTO!$T:$T,$B555)&lt;&gt;"",INDEX(ORCAMENTO!$T:$T,$B555),INDEX(ORCAMENTO!$W:$W,$B555)))))))</f>
        <v/>
      </c>
      <c r="I555" s="255" t="str">
        <f ca="1">IF($B555="","",IF(INDEX(ORCAMENTO!$AI:$AI,$B555)&lt;&gt;"",INDEX(ORCAMENTO!$AI:$AI,$B555),IF(INDEX(ORCAMENTO!$AG:$AG,$B555),"Memorial de cálculo ou anexo obrigatório não informado para item acima do limite.",IF(AND(INDEX(ORCAMENTO!$AC:$AC,$B555),NOT(INDEX(ORCAMENTO!$AE:$AE,$B555))),"Informe pelo menos um ano completo com valor unitário e quantidade.","Pendência identificada automaticamente."))))</f>
        <v/>
      </c>
      <c r="N555" s="255">
        <f t="shared" si="18"/>
        <v>556</v>
      </c>
      <c r="O555" s="255">
        <f ca="1">IF(INDEX(ORCAMENTO!$AI:$AI,$N555)&lt;&gt;"",1,0)</f>
        <v>0</v>
      </c>
      <c r="P555" s="255">
        <f t="shared" ca="1" si="19"/>
        <v>11</v>
      </c>
      <c r="Q555" s="255" t="str">
        <f ca="1">INDEX(ORCAMENTO!$AI:$AI,$N555)</f>
        <v/>
      </c>
    </row>
    <row r="556" spans="2:17" ht="15" customHeight="1" x14ac:dyDescent="0.25">
      <c r="B556" s="255" t="str">
        <f ca="1">IFERROR(INDEX(_AUX_ANALISE!$A$1:$A$2461,MATCH(ROW()-34,_AUX_ANALISE!$C$1:$C$2461,0)),"")</f>
        <v/>
      </c>
      <c r="C556" s="255" t="str">
        <f ca="1">IF($B556="","",INDEX(ORCAMENTO!$B:$B,$B556))</f>
        <v/>
      </c>
      <c r="D556" s="255" t="str">
        <f ca="1">IF($B556="","",INDEX(ORCAMENTO!$E:$E,$B556))</f>
        <v/>
      </c>
      <c r="E556" s="255" t="str">
        <f ca="1">IF($B556="","",INDEX(ORCAMENTO!$D:$D,$B556))</f>
        <v/>
      </c>
      <c r="F556" s="255" t="str">
        <f ca="1">IF($B556="","",TRIM(IF(OR(INDEX(ORCAMENTO!$G:$G,$B556)&lt;&gt;"",INDEX(ORCAMENTO!$H:$H,$B556)&lt;&gt;""),"Ano 1; ","")&amp;IF(OR(INDEX(ORCAMENTO!$J:$J,$B556)&lt;&gt;"",INDEX(ORCAMENTO!$K:$K,$B556)&lt;&gt;""),"Ano 2; ","")&amp;IF(OR(INDEX(ORCAMENTO!$M:$M,$B556)&lt;&gt;"",INDEX(ORCAMENTO!$N:$N,$B556)&lt;&gt;""),"Ano 3; ","")&amp;IF(OR(INDEX(ORCAMENTO!$P:$P,$B556)&lt;&gt;"",INDEX(ORCAMENTO!$Q:$Q,$B556)&lt;&gt;""),"Ano 4; ","")&amp;IF(OR(INDEX(ORCAMENTO!$S:$S,$B556)&lt;&gt;"",INDEX(ORCAMENTO!$T:$T,$B556)&lt;&gt;""),"Ano 5; ","")&amp;IF(OR(INDEX(ORCAMENTO!$V:$V,$B556)&lt;&gt;"",INDEX(ORCAMENTO!$W:$W,$B556)&lt;&gt;""),"Ano 6; ","")))</f>
        <v/>
      </c>
      <c r="G556" s="311" t="str">
        <f ca="1">IF($B556="","",IF(INDEX(ORCAMENTO!$G:$G,$B556)&lt;&gt;"",INDEX(ORCAMENTO!$G:$G,$B556),IF(INDEX(ORCAMENTO!$J:$J,$B556)&lt;&gt;"",INDEX(ORCAMENTO!$J:$J,$B556),IF(INDEX(ORCAMENTO!$M:$M,$B556)&lt;&gt;"",INDEX(ORCAMENTO!$M:$M,$B556),IF(INDEX(ORCAMENTO!$P:$P,$B556)&lt;&gt;"",INDEX(ORCAMENTO!$P:$P,$B556),IF(INDEX(ORCAMENTO!$S:$S,$B556)&lt;&gt;"",INDEX(ORCAMENTO!$S:$S,$B556),INDEX(ORCAMENTO!$V:$V,$B556)))))))</f>
        <v/>
      </c>
      <c r="H556" s="312" t="str">
        <f ca="1">IF($B556="","",IF(INDEX(ORCAMENTO!$H:$H,$B556)&lt;&gt;"",INDEX(ORCAMENTO!$H:$H,$B556),IF(INDEX(ORCAMENTO!$K:$K,$B556)&lt;&gt;"",INDEX(ORCAMENTO!$K:$K,$B556),IF(INDEX(ORCAMENTO!$N:$N,$B556)&lt;&gt;"",INDEX(ORCAMENTO!$N:$N,$B556),IF(INDEX(ORCAMENTO!$Q:$Q,$B556)&lt;&gt;"",INDEX(ORCAMENTO!$Q:$Q,$B556),IF(INDEX(ORCAMENTO!$T:$T,$B556)&lt;&gt;"",INDEX(ORCAMENTO!$T:$T,$B556),INDEX(ORCAMENTO!$W:$W,$B556)))))))</f>
        <v/>
      </c>
      <c r="I556" s="255" t="str">
        <f ca="1">IF($B556="","",IF(INDEX(ORCAMENTO!$AI:$AI,$B556)&lt;&gt;"",INDEX(ORCAMENTO!$AI:$AI,$B556),IF(INDEX(ORCAMENTO!$AG:$AG,$B556),"Memorial de cálculo ou anexo obrigatório não informado para item acima do limite.",IF(AND(INDEX(ORCAMENTO!$AC:$AC,$B556),NOT(INDEX(ORCAMENTO!$AE:$AE,$B556))),"Informe pelo menos um ano completo com valor unitário e quantidade.","Pendência identificada automaticamente."))))</f>
        <v/>
      </c>
      <c r="N556" s="255">
        <f t="shared" si="18"/>
        <v>557</v>
      </c>
      <c r="O556" s="255">
        <f ca="1">IF(INDEX(ORCAMENTO!$AI:$AI,$N556)&lt;&gt;"",1,0)</f>
        <v>0</v>
      </c>
      <c r="P556" s="255">
        <f t="shared" ca="1" si="19"/>
        <v>11</v>
      </c>
      <c r="Q556" s="255" t="str">
        <f ca="1">INDEX(ORCAMENTO!$AI:$AI,$N556)</f>
        <v/>
      </c>
    </row>
    <row r="557" spans="2:17" ht="15" customHeight="1" x14ac:dyDescent="0.25">
      <c r="B557" s="255" t="str">
        <f ca="1">IFERROR(INDEX(_AUX_ANALISE!$A$1:$A$2461,MATCH(ROW()-34,_AUX_ANALISE!$C$1:$C$2461,0)),"")</f>
        <v/>
      </c>
      <c r="C557" s="255" t="str">
        <f ca="1">IF($B557="","",INDEX(ORCAMENTO!$B:$B,$B557))</f>
        <v/>
      </c>
      <c r="D557" s="255" t="str">
        <f ca="1">IF($B557="","",INDEX(ORCAMENTO!$E:$E,$B557))</f>
        <v/>
      </c>
      <c r="E557" s="255" t="str">
        <f ca="1">IF($B557="","",INDEX(ORCAMENTO!$D:$D,$B557))</f>
        <v/>
      </c>
      <c r="F557" s="255" t="str">
        <f ca="1">IF($B557="","",TRIM(IF(OR(INDEX(ORCAMENTO!$G:$G,$B557)&lt;&gt;"",INDEX(ORCAMENTO!$H:$H,$B557)&lt;&gt;""),"Ano 1; ","")&amp;IF(OR(INDEX(ORCAMENTO!$J:$J,$B557)&lt;&gt;"",INDEX(ORCAMENTO!$K:$K,$B557)&lt;&gt;""),"Ano 2; ","")&amp;IF(OR(INDEX(ORCAMENTO!$M:$M,$B557)&lt;&gt;"",INDEX(ORCAMENTO!$N:$N,$B557)&lt;&gt;""),"Ano 3; ","")&amp;IF(OR(INDEX(ORCAMENTO!$P:$P,$B557)&lt;&gt;"",INDEX(ORCAMENTO!$Q:$Q,$B557)&lt;&gt;""),"Ano 4; ","")&amp;IF(OR(INDEX(ORCAMENTO!$S:$S,$B557)&lt;&gt;"",INDEX(ORCAMENTO!$T:$T,$B557)&lt;&gt;""),"Ano 5; ","")&amp;IF(OR(INDEX(ORCAMENTO!$V:$V,$B557)&lt;&gt;"",INDEX(ORCAMENTO!$W:$W,$B557)&lt;&gt;""),"Ano 6; ","")))</f>
        <v/>
      </c>
      <c r="G557" s="311" t="str">
        <f ca="1">IF($B557="","",IF(INDEX(ORCAMENTO!$G:$G,$B557)&lt;&gt;"",INDEX(ORCAMENTO!$G:$G,$B557),IF(INDEX(ORCAMENTO!$J:$J,$B557)&lt;&gt;"",INDEX(ORCAMENTO!$J:$J,$B557),IF(INDEX(ORCAMENTO!$M:$M,$B557)&lt;&gt;"",INDEX(ORCAMENTO!$M:$M,$B557),IF(INDEX(ORCAMENTO!$P:$P,$B557)&lt;&gt;"",INDEX(ORCAMENTO!$P:$P,$B557),IF(INDEX(ORCAMENTO!$S:$S,$B557)&lt;&gt;"",INDEX(ORCAMENTO!$S:$S,$B557),INDEX(ORCAMENTO!$V:$V,$B557)))))))</f>
        <v/>
      </c>
      <c r="H557" s="312" t="str">
        <f ca="1">IF($B557="","",IF(INDEX(ORCAMENTO!$H:$H,$B557)&lt;&gt;"",INDEX(ORCAMENTO!$H:$H,$B557),IF(INDEX(ORCAMENTO!$K:$K,$B557)&lt;&gt;"",INDEX(ORCAMENTO!$K:$K,$B557),IF(INDEX(ORCAMENTO!$N:$N,$B557)&lt;&gt;"",INDEX(ORCAMENTO!$N:$N,$B557),IF(INDEX(ORCAMENTO!$Q:$Q,$B557)&lt;&gt;"",INDEX(ORCAMENTO!$Q:$Q,$B557),IF(INDEX(ORCAMENTO!$T:$T,$B557)&lt;&gt;"",INDEX(ORCAMENTO!$T:$T,$B557),INDEX(ORCAMENTO!$W:$W,$B557)))))))</f>
        <v/>
      </c>
      <c r="I557" s="255" t="str">
        <f ca="1">IF($B557="","",IF(INDEX(ORCAMENTO!$AI:$AI,$B557)&lt;&gt;"",INDEX(ORCAMENTO!$AI:$AI,$B557),IF(INDEX(ORCAMENTO!$AG:$AG,$B557),"Memorial de cálculo ou anexo obrigatório não informado para item acima do limite.",IF(AND(INDEX(ORCAMENTO!$AC:$AC,$B557),NOT(INDEX(ORCAMENTO!$AE:$AE,$B557))),"Informe pelo menos um ano completo com valor unitário e quantidade.","Pendência identificada automaticamente."))))</f>
        <v/>
      </c>
      <c r="N557" s="255">
        <f t="shared" si="18"/>
        <v>558</v>
      </c>
      <c r="O557" s="255">
        <f ca="1">IF(INDEX(ORCAMENTO!$AI:$AI,$N557)&lt;&gt;"",1,0)</f>
        <v>0</v>
      </c>
      <c r="P557" s="255">
        <f t="shared" ca="1" si="19"/>
        <v>11</v>
      </c>
      <c r="Q557" s="255" t="str">
        <f ca="1">INDEX(ORCAMENTO!$AI:$AI,$N557)</f>
        <v/>
      </c>
    </row>
    <row r="558" spans="2:17" ht="15" customHeight="1" x14ac:dyDescent="0.25">
      <c r="B558" s="255" t="str">
        <f ca="1">IFERROR(INDEX(_AUX_ANALISE!$A$1:$A$2461,MATCH(ROW()-34,_AUX_ANALISE!$C$1:$C$2461,0)),"")</f>
        <v/>
      </c>
      <c r="C558" s="255" t="str">
        <f ca="1">IF($B558="","",INDEX(ORCAMENTO!$B:$B,$B558))</f>
        <v/>
      </c>
      <c r="D558" s="255" t="str">
        <f ca="1">IF($B558="","",INDEX(ORCAMENTO!$E:$E,$B558))</f>
        <v/>
      </c>
      <c r="E558" s="255" t="str">
        <f ca="1">IF($B558="","",INDEX(ORCAMENTO!$D:$D,$B558))</f>
        <v/>
      </c>
      <c r="F558" s="255" t="str">
        <f ca="1">IF($B558="","",TRIM(IF(OR(INDEX(ORCAMENTO!$G:$G,$B558)&lt;&gt;"",INDEX(ORCAMENTO!$H:$H,$B558)&lt;&gt;""),"Ano 1; ","")&amp;IF(OR(INDEX(ORCAMENTO!$J:$J,$B558)&lt;&gt;"",INDEX(ORCAMENTO!$K:$K,$B558)&lt;&gt;""),"Ano 2; ","")&amp;IF(OR(INDEX(ORCAMENTO!$M:$M,$B558)&lt;&gt;"",INDEX(ORCAMENTO!$N:$N,$B558)&lt;&gt;""),"Ano 3; ","")&amp;IF(OR(INDEX(ORCAMENTO!$P:$P,$B558)&lt;&gt;"",INDEX(ORCAMENTO!$Q:$Q,$B558)&lt;&gt;""),"Ano 4; ","")&amp;IF(OR(INDEX(ORCAMENTO!$S:$S,$B558)&lt;&gt;"",INDEX(ORCAMENTO!$T:$T,$B558)&lt;&gt;""),"Ano 5; ","")&amp;IF(OR(INDEX(ORCAMENTO!$V:$V,$B558)&lt;&gt;"",INDEX(ORCAMENTO!$W:$W,$B558)&lt;&gt;""),"Ano 6; ","")))</f>
        <v/>
      </c>
      <c r="G558" s="311" t="str">
        <f ca="1">IF($B558="","",IF(INDEX(ORCAMENTO!$G:$G,$B558)&lt;&gt;"",INDEX(ORCAMENTO!$G:$G,$B558),IF(INDEX(ORCAMENTO!$J:$J,$B558)&lt;&gt;"",INDEX(ORCAMENTO!$J:$J,$B558),IF(INDEX(ORCAMENTO!$M:$M,$B558)&lt;&gt;"",INDEX(ORCAMENTO!$M:$M,$B558),IF(INDEX(ORCAMENTO!$P:$P,$B558)&lt;&gt;"",INDEX(ORCAMENTO!$P:$P,$B558),IF(INDEX(ORCAMENTO!$S:$S,$B558)&lt;&gt;"",INDEX(ORCAMENTO!$S:$S,$B558),INDEX(ORCAMENTO!$V:$V,$B558)))))))</f>
        <v/>
      </c>
      <c r="H558" s="312" t="str">
        <f ca="1">IF($B558="","",IF(INDEX(ORCAMENTO!$H:$H,$B558)&lt;&gt;"",INDEX(ORCAMENTO!$H:$H,$B558),IF(INDEX(ORCAMENTO!$K:$K,$B558)&lt;&gt;"",INDEX(ORCAMENTO!$K:$K,$B558),IF(INDEX(ORCAMENTO!$N:$N,$B558)&lt;&gt;"",INDEX(ORCAMENTO!$N:$N,$B558),IF(INDEX(ORCAMENTO!$Q:$Q,$B558)&lt;&gt;"",INDEX(ORCAMENTO!$Q:$Q,$B558),IF(INDEX(ORCAMENTO!$T:$T,$B558)&lt;&gt;"",INDEX(ORCAMENTO!$T:$T,$B558),INDEX(ORCAMENTO!$W:$W,$B558)))))))</f>
        <v/>
      </c>
      <c r="I558" s="255" t="str">
        <f ca="1">IF($B558="","",IF(INDEX(ORCAMENTO!$AI:$AI,$B558)&lt;&gt;"",INDEX(ORCAMENTO!$AI:$AI,$B558),IF(INDEX(ORCAMENTO!$AG:$AG,$B558),"Memorial de cálculo ou anexo obrigatório não informado para item acima do limite.",IF(AND(INDEX(ORCAMENTO!$AC:$AC,$B558),NOT(INDEX(ORCAMENTO!$AE:$AE,$B558))),"Informe pelo menos um ano completo com valor unitário e quantidade.","Pendência identificada automaticamente."))))</f>
        <v/>
      </c>
      <c r="N558" s="255">
        <f t="shared" si="18"/>
        <v>559</v>
      </c>
      <c r="O558" s="255">
        <f ca="1">IF(INDEX(ORCAMENTO!$AI:$AI,$N558)&lt;&gt;"",1,0)</f>
        <v>0</v>
      </c>
      <c r="P558" s="255">
        <f t="shared" ca="1" si="19"/>
        <v>11</v>
      </c>
      <c r="Q558" s="255" t="str">
        <f ca="1">INDEX(ORCAMENTO!$AI:$AI,$N558)</f>
        <v/>
      </c>
    </row>
    <row r="559" spans="2:17" ht="15" customHeight="1" x14ac:dyDescent="0.25">
      <c r="B559" s="255" t="str">
        <f ca="1">IFERROR(INDEX(_AUX_ANALISE!$A$1:$A$2461,MATCH(ROW()-34,_AUX_ANALISE!$C$1:$C$2461,0)),"")</f>
        <v/>
      </c>
      <c r="C559" s="255" t="str">
        <f ca="1">IF($B559="","",INDEX(ORCAMENTO!$B:$B,$B559))</f>
        <v/>
      </c>
      <c r="D559" s="255" t="str">
        <f ca="1">IF($B559="","",INDEX(ORCAMENTO!$E:$E,$B559))</f>
        <v/>
      </c>
      <c r="E559" s="255" t="str">
        <f ca="1">IF($B559="","",INDEX(ORCAMENTO!$D:$D,$B559))</f>
        <v/>
      </c>
      <c r="F559" s="255" t="str">
        <f ca="1">IF($B559="","",TRIM(IF(OR(INDEX(ORCAMENTO!$G:$G,$B559)&lt;&gt;"",INDEX(ORCAMENTO!$H:$H,$B559)&lt;&gt;""),"Ano 1; ","")&amp;IF(OR(INDEX(ORCAMENTO!$J:$J,$B559)&lt;&gt;"",INDEX(ORCAMENTO!$K:$K,$B559)&lt;&gt;""),"Ano 2; ","")&amp;IF(OR(INDEX(ORCAMENTO!$M:$M,$B559)&lt;&gt;"",INDEX(ORCAMENTO!$N:$N,$B559)&lt;&gt;""),"Ano 3; ","")&amp;IF(OR(INDEX(ORCAMENTO!$P:$P,$B559)&lt;&gt;"",INDEX(ORCAMENTO!$Q:$Q,$B559)&lt;&gt;""),"Ano 4; ","")&amp;IF(OR(INDEX(ORCAMENTO!$S:$S,$B559)&lt;&gt;"",INDEX(ORCAMENTO!$T:$T,$B559)&lt;&gt;""),"Ano 5; ","")&amp;IF(OR(INDEX(ORCAMENTO!$V:$V,$B559)&lt;&gt;"",INDEX(ORCAMENTO!$W:$W,$B559)&lt;&gt;""),"Ano 6; ","")))</f>
        <v/>
      </c>
      <c r="G559" s="311" t="str">
        <f ca="1">IF($B559="","",IF(INDEX(ORCAMENTO!$G:$G,$B559)&lt;&gt;"",INDEX(ORCAMENTO!$G:$G,$B559),IF(INDEX(ORCAMENTO!$J:$J,$B559)&lt;&gt;"",INDEX(ORCAMENTO!$J:$J,$B559),IF(INDEX(ORCAMENTO!$M:$M,$B559)&lt;&gt;"",INDEX(ORCAMENTO!$M:$M,$B559),IF(INDEX(ORCAMENTO!$P:$P,$B559)&lt;&gt;"",INDEX(ORCAMENTO!$P:$P,$B559),IF(INDEX(ORCAMENTO!$S:$S,$B559)&lt;&gt;"",INDEX(ORCAMENTO!$S:$S,$B559),INDEX(ORCAMENTO!$V:$V,$B559)))))))</f>
        <v/>
      </c>
      <c r="H559" s="312" t="str">
        <f ca="1">IF($B559="","",IF(INDEX(ORCAMENTO!$H:$H,$B559)&lt;&gt;"",INDEX(ORCAMENTO!$H:$H,$B559),IF(INDEX(ORCAMENTO!$K:$K,$B559)&lt;&gt;"",INDEX(ORCAMENTO!$K:$K,$B559),IF(INDEX(ORCAMENTO!$N:$N,$B559)&lt;&gt;"",INDEX(ORCAMENTO!$N:$N,$B559),IF(INDEX(ORCAMENTO!$Q:$Q,$B559)&lt;&gt;"",INDEX(ORCAMENTO!$Q:$Q,$B559),IF(INDEX(ORCAMENTO!$T:$T,$B559)&lt;&gt;"",INDEX(ORCAMENTO!$T:$T,$B559),INDEX(ORCAMENTO!$W:$W,$B559)))))))</f>
        <v/>
      </c>
      <c r="I559" s="255" t="str">
        <f ca="1">IF($B559="","",IF(INDEX(ORCAMENTO!$AI:$AI,$B559)&lt;&gt;"",INDEX(ORCAMENTO!$AI:$AI,$B559),IF(INDEX(ORCAMENTO!$AG:$AG,$B559),"Memorial de cálculo ou anexo obrigatório não informado para item acima do limite.",IF(AND(INDEX(ORCAMENTO!$AC:$AC,$B559),NOT(INDEX(ORCAMENTO!$AE:$AE,$B559))),"Informe pelo menos um ano completo com valor unitário e quantidade.","Pendência identificada automaticamente."))))</f>
        <v/>
      </c>
      <c r="N559" s="255">
        <f t="shared" si="18"/>
        <v>560</v>
      </c>
      <c r="O559" s="255">
        <f ca="1">IF(INDEX(ORCAMENTO!$AI:$AI,$N559)&lt;&gt;"",1,0)</f>
        <v>0</v>
      </c>
      <c r="P559" s="255">
        <f t="shared" ca="1" si="19"/>
        <v>11</v>
      </c>
      <c r="Q559" s="255" t="str">
        <f ca="1">INDEX(ORCAMENTO!$AI:$AI,$N559)</f>
        <v/>
      </c>
    </row>
    <row r="560" spans="2:17" ht="15" customHeight="1" x14ac:dyDescent="0.25">
      <c r="B560" s="255" t="str">
        <f ca="1">IFERROR(INDEX(_AUX_ANALISE!$A$1:$A$2461,MATCH(ROW()-34,_AUX_ANALISE!$C$1:$C$2461,0)),"")</f>
        <v/>
      </c>
      <c r="C560" s="255" t="str">
        <f ca="1">IF($B560="","",INDEX(ORCAMENTO!$B:$B,$B560))</f>
        <v/>
      </c>
      <c r="D560" s="255" t="str">
        <f ca="1">IF($B560="","",INDEX(ORCAMENTO!$E:$E,$B560))</f>
        <v/>
      </c>
      <c r="E560" s="255" t="str">
        <f ca="1">IF($B560="","",INDEX(ORCAMENTO!$D:$D,$B560))</f>
        <v/>
      </c>
      <c r="F560" s="255" t="str">
        <f ca="1">IF($B560="","",TRIM(IF(OR(INDEX(ORCAMENTO!$G:$G,$B560)&lt;&gt;"",INDEX(ORCAMENTO!$H:$H,$B560)&lt;&gt;""),"Ano 1; ","")&amp;IF(OR(INDEX(ORCAMENTO!$J:$J,$B560)&lt;&gt;"",INDEX(ORCAMENTO!$K:$K,$B560)&lt;&gt;""),"Ano 2; ","")&amp;IF(OR(INDEX(ORCAMENTO!$M:$M,$B560)&lt;&gt;"",INDEX(ORCAMENTO!$N:$N,$B560)&lt;&gt;""),"Ano 3; ","")&amp;IF(OR(INDEX(ORCAMENTO!$P:$P,$B560)&lt;&gt;"",INDEX(ORCAMENTO!$Q:$Q,$B560)&lt;&gt;""),"Ano 4; ","")&amp;IF(OR(INDEX(ORCAMENTO!$S:$S,$B560)&lt;&gt;"",INDEX(ORCAMENTO!$T:$T,$B560)&lt;&gt;""),"Ano 5; ","")&amp;IF(OR(INDEX(ORCAMENTO!$V:$V,$B560)&lt;&gt;"",INDEX(ORCAMENTO!$W:$W,$B560)&lt;&gt;""),"Ano 6; ","")))</f>
        <v/>
      </c>
      <c r="G560" s="311" t="str">
        <f ca="1">IF($B560="","",IF(INDEX(ORCAMENTO!$G:$G,$B560)&lt;&gt;"",INDEX(ORCAMENTO!$G:$G,$B560),IF(INDEX(ORCAMENTO!$J:$J,$B560)&lt;&gt;"",INDEX(ORCAMENTO!$J:$J,$B560),IF(INDEX(ORCAMENTO!$M:$M,$B560)&lt;&gt;"",INDEX(ORCAMENTO!$M:$M,$B560),IF(INDEX(ORCAMENTO!$P:$P,$B560)&lt;&gt;"",INDEX(ORCAMENTO!$P:$P,$B560),IF(INDEX(ORCAMENTO!$S:$S,$B560)&lt;&gt;"",INDEX(ORCAMENTO!$S:$S,$B560),INDEX(ORCAMENTO!$V:$V,$B560)))))))</f>
        <v/>
      </c>
      <c r="H560" s="312" t="str">
        <f ca="1">IF($B560="","",IF(INDEX(ORCAMENTO!$H:$H,$B560)&lt;&gt;"",INDEX(ORCAMENTO!$H:$H,$B560),IF(INDEX(ORCAMENTO!$K:$K,$B560)&lt;&gt;"",INDEX(ORCAMENTO!$K:$K,$B560),IF(INDEX(ORCAMENTO!$N:$N,$B560)&lt;&gt;"",INDEX(ORCAMENTO!$N:$N,$B560),IF(INDEX(ORCAMENTO!$Q:$Q,$B560)&lt;&gt;"",INDEX(ORCAMENTO!$Q:$Q,$B560),IF(INDEX(ORCAMENTO!$T:$T,$B560)&lt;&gt;"",INDEX(ORCAMENTO!$T:$T,$B560),INDEX(ORCAMENTO!$W:$W,$B560)))))))</f>
        <v/>
      </c>
      <c r="I560" s="255" t="str">
        <f ca="1">IF($B560="","",IF(INDEX(ORCAMENTO!$AI:$AI,$B560)&lt;&gt;"",INDEX(ORCAMENTO!$AI:$AI,$B560),IF(INDEX(ORCAMENTO!$AG:$AG,$B560),"Memorial de cálculo ou anexo obrigatório não informado para item acima do limite.",IF(AND(INDEX(ORCAMENTO!$AC:$AC,$B560),NOT(INDEX(ORCAMENTO!$AE:$AE,$B560))),"Informe pelo menos um ano completo com valor unitário e quantidade.","Pendência identificada automaticamente."))))</f>
        <v/>
      </c>
      <c r="N560" s="255">
        <f t="shared" si="18"/>
        <v>561</v>
      </c>
      <c r="O560" s="255">
        <f ca="1">IF(INDEX(ORCAMENTO!$AI:$AI,$N560)&lt;&gt;"",1,0)</f>
        <v>0</v>
      </c>
      <c r="P560" s="255">
        <f t="shared" ca="1" si="19"/>
        <v>11</v>
      </c>
      <c r="Q560" s="255" t="str">
        <f ca="1">INDEX(ORCAMENTO!$AI:$AI,$N560)</f>
        <v/>
      </c>
    </row>
    <row r="561" spans="2:17" ht="15" customHeight="1" x14ac:dyDescent="0.25">
      <c r="B561" s="255" t="str">
        <f ca="1">IFERROR(INDEX(_AUX_ANALISE!$A$1:$A$2461,MATCH(ROW()-34,_AUX_ANALISE!$C$1:$C$2461,0)),"")</f>
        <v/>
      </c>
      <c r="C561" s="255" t="str">
        <f ca="1">IF($B561="","",INDEX(ORCAMENTO!$B:$B,$B561))</f>
        <v/>
      </c>
      <c r="D561" s="255" t="str">
        <f ca="1">IF($B561="","",INDEX(ORCAMENTO!$E:$E,$B561))</f>
        <v/>
      </c>
      <c r="E561" s="255" t="str">
        <f ca="1">IF($B561="","",INDEX(ORCAMENTO!$D:$D,$B561))</f>
        <v/>
      </c>
      <c r="F561" s="255" t="str">
        <f ca="1">IF($B561="","",TRIM(IF(OR(INDEX(ORCAMENTO!$G:$G,$B561)&lt;&gt;"",INDEX(ORCAMENTO!$H:$H,$B561)&lt;&gt;""),"Ano 1; ","")&amp;IF(OR(INDEX(ORCAMENTO!$J:$J,$B561)&lt;&gt;"",INDEX(ORCAMENTO!$K:$K,$B561)&lt;&gt;""),"Ano 2; ","")&amp;IF(OR(INDEX(ORCAMENTO!$M:$M,$B561)&lt;&gt;"",INDEX(ORCAMENTO!$N:$N,$B561)&lt;&gt;""),"Ano 3; ","")&amp;IF(OR(INDEX(ORCAMENTO!$P:$P,$B561)&lt;&gt;"",INDEX(ORCAMENTO!$Q:$Q,$B561)&lt;&gt;""),"Ano 4; ","")&amp;IF(OR(INDEX(ORCAMENTO!$S:$S,$B561)&lt;&gt;"",INDEX(ORCAMENTO!$T:$T,$B561)&lt;&gt;""),"Ano 5; ","")&amp;IF(OR(INDEX(ORCAMENTO!$V:$V,$B561)&lt;&gt;"",INDEX(ORCAMENTO!$W:$W,$B561)&lt;&gt;""),"Ano 6; ","")))</f>
        <v/>
      </c>
      <c r="G561" s="311" t="str">
        <f ca="1">IF($B561="","",IF(INDEX(ORCAMENTO!$G:$G,$B561)&lt;&gt;"",INDEX(ORCAMENTO!$G:$G,$B561),IF(INDEX(ORCAMENTO!$J:$J,$B561)&lt;&gt;"",INDEX(ORCAMENTO!$J:$J,$B561),IF(INDEX(ORCAMENTO!$M:$M,$B561)&lt;&gt;"",INDEX(ORCAMENTO!$M:$M,$B561),IF(INDEX(ORCAMENTO!$P:$P,$B561)&lt;&gt;"",INDEX(ORCAMENTO!$P:$P,$B561),IF(INDEX(ORCAMENTO!$S:$S,$B561)&lt;&gt;"",INDEX(ORCAMENTO!$S:$S,$B561),INDEX(ORCAMENTO!$V:$V,$B561)))))))</f>
        <v/>
      </c>
      <c r="H561" s="312" t="str">
        <f ca="1">IF($B561="","",IF(INDEX(ORCAMENTO!$H:$H,$B561)&lt;&gt;"",INDEX(ORCAMENTO!$H:$H,$B561),IF(INDEX(ORCAMENTO!$K:$K,$B561)&lt;&gt;"",INDEX(ORCAMENTO!$K:$K,$B561),IF(INDEX(ORCAMENTO!$N:$N,$B561)&lt;&gt;"",INDEX(ORCAMENTO!$N:$N,$B561),IF(INDEX(ORCAMENTO!$Q:$Q,$B561)&lt;&gt;"",INDEX(ORCAMENTO!$Q:$Q,$B561),IF(INDEX(ORCAMENTO!$T:$T,$B561)&lt;&gt;"",INDEX(ORCAMENTO!$T:$T,$B561),INDEX(ORCAMENTO!$W:$W,$B561)))))))</f>
        <v/>
      </c>
      <c r="I561" s="255" t="str">
        <f ca="1">IF($B561="","",IF(INDEX(ORCAMENTO!$AI:$AI,$B561)&lt;&gt;"",INDEX(ORCAMENTO!$AI:$AI,$B561),IF(INDEX(ORCAMENTO!$AG:$AG,$B561),"Memorial de cálculo ou anexo obrigatório não informado para item acima do limite.",IF(AND(INDEX(ORCAMENTO!$AC:$AC,$B561),NOT(INDEX(ORCAMENTO!$AE:$AE,$B561))),"Informe pelo menos um ano completo com valor unitário e quantidade.","Pendência identificada automaticamente."))))</f>
        <v/>
      </c>
      <c r="N561" s="255">
        <f t="shared" si="18"/>
        <v>562</v>
      </c>
      <c r="O561" s="255">
        <f ca="1">IF(INDEX(ORCAMENTO!$AI:$AI,$N561)&lt;&gt;"",1,0)</f>
        <v>0</v>
      </c>
      <c r="P561" s="255">
        <f t="shared" ca="1" si="19"/>
        <v>11</v>
      </c>
      <c r="Q561" s="255" t="str">
        <f ca="1">INDEX(ORCAMENTO!$AI:$AI,$N561)</f>
        <v/>
      </c>
    </row>
    <row r="562" spans="2:17" ht="15" customHeight="1" x14ac:dyDescent="0.25">
      <c r="B562" s="255" t="str">
        <f ca="1">IFERROR(INDEX(_AUX_ANALISE!$A$1:$A$2461,MATCH(ROW()-34,_AUX_ANALISE!$C$1:$C$2461,0)),"")</f>
        <v/>
      </c>
      <c r="C562" s="255" t="str">
        <f ca="1">IF($B562="","",INDEX(ORCAMENTO!$B:$B,$B562))</f>
        <v/>
      </c>
      <c r="D562" s="255" t="str">
        <f ca="1">IF($B562="","",INDEX(ORCAMENTO!$E:$E,$B562))</f>
        <v/>
      </c>
      <c r="E562" s="255" t="str">
        <f ca="1">IF($B562="","",INDEX(ORCAMENTO!$D:$D,$B562))</f>
        <v/>
      </c>
      <c r="F562" s="255" t="str">
        <f ca="1">IF($B562="","",TRIM(IF(OR(INDEX(ORCAMENTO!$G:$G,$B562)&lt;&gt;"",INDEX(ORCAMENTO!$H:$H,$B562)&lt;&gt;""),"Ano 1; ","")&amp;IF(OR(INDEX(ORCAMENTO!$J:$J,$B562)&lt;&gt;"",INDEX(ORCAMENTO!$K:$K,$B562)&lt;&gt;""),"Ano 2; ","")&amp;IF(OR(INDEX(ORCAMENTO!$M:$M,$B562)&lt;&gt;"",INDEX(ORCAMENTO!$N:$N,$B562)&lt;&gt;""),"Ano 3; ","")&amp;IF(OR(INDEX(ORCAMENTO!$P:$P,$B562)&lt;&gt;"",INDEX(ORCAMENTO!$Q:$Q,$B562)&lt;&gt;""),"Ano 4; ","")&amp;IF(OR(INDEX(ORCAMENTO!$S:$S,$B562)&lt;&gt;"",INDEX(ORCAMENTO!$T:$T,$B562)&lt;&gt;""),"Ano 5; ","")&amp;IF(OR(INDEX(ORCAMENTO!$V:$V,$B562)&lt;&gt;"",INDEX(ORCAMENTO!$W:$W,$B562)&lt;&gt;""),"Ano 6; ","")))</f>
        <v/>
      </c>
      <c r="G562" s="311" t="str">
        <f ca="1">IF($B562="","",IF(INDEX(ORCAMENTO!$G:$G,$B562)&lt;&gt;"",INDEX(ORCAMENTO!$G:$G,$B562),IF(INDEX(ORCAMENTO!$J:$J,$B562)&lt;&gt;"",INDEX(ORCAMENTO!$J:$J,$B562),IF(INDEX(ORCAMENTO!$M:$M,$B562)&lt;&gt;"",INDEX(ORCAMENTO!$M:$M,$B562),IF(INDEX(ORCAMENTO!$P:$P,$B562)&lt;&gt;"",INDEX(ORCAMENTO!$P:$P,$B562),IF(INDEX(ORCAMENTO!$S:$S,$B562)&lt;&gt;"",INDEX(ORCAMENTO!$S:$S,$B562),INDEX(ORCAMENTO!$V:$V,$B562)))))))</f>
        <v/>
      </c>
      <c r="H562" s="312" t="str">
        <f ca="1">IF($B562="","",IF(INDEX(ORCAMENTO!$H:$H,$B562)&lt;&gt;"",INDEX(ORCAMENTO!$H:$H,$B562),IF(INDEX(ORCAMENTO!$K:$K,$B562)&lt;&gt;"",INDEX(ORCAMENTO!$K:$K,$B562),IF(INDEX(ORCAMENTO!$N:$N,$B562)&lt;&gt;"",INDEX(ORCAMENTO!$N:$N,$B562),IF(INDEX(ORCAMENTO!$Q:$Q,$B562)&lt;&gt;"",INDEX(ORCAMENTO!$Q:$Q,$B562),IF(INDEX(ORCAMENTO!$T:$T,$B562)&lt;&gt;"",INDEX(ORCAMENTO!$T:$T,$B562),INDEX(ORCAMENTO!$W:$W,$B562)))))))</f>
        <v/>
      </c>
      <c r="I562" s="255" t="str">
        <f ca="1">IF($B562="","",IF(INDEX(ORCAMENTO!$AI:$AI,$B562)&lt;&gt;"",INDEX(ORCAMENTO!$AI:$AI,$B562),IF(INDEX(ORCAMENTO!$AG:$AG,$B562),"Memorial de cálculo ou anexo obrigatório não informado para item acima do limite.",IF(AND(INDEX(ORCAMENTO!$AC:$AC,$B562),NOT(INDEX(ORCAMENTO!$AE:$AE,$B562))),"Informe pelo menos um ano completo com valor unitário e quantidade.","Pendência identificada automaticamente."))))</f>
        <v/>
      </c>
      <c r="N562" s="255">
        <f t="shared" si="18"/>
        <v>563</v>
      </c>
      <c r="O562" s="255">
        <f ca="1">IF(INDEX(ORCAMENTO!$AI:$AI,$N562)&lt;&gt;"",1,0)</f>
        <v>0</v>
      </c>
      <c r="P562" s="255">
        <f t="shared" ca="1" si="19"/>
        <v>11</v>
      </c>
      <c r="Q562" s="255" t="str">
        <f ca="1">INDEX(ORCAMENTO!$AI:$AI,$N562)</f>
        <v/>
      </c>
    </row>
    <row r="563" spans="2:17" ht="15" customHeight="1" x14ac:dyDescent="0.25">
      <c r="B563" s="255" t="str">
        <f ca="1">IFERROR(INDEX(_AUX_ANALISE!$A$1:$A$2461,MATCH(ROW()-34,_AUX_ANALISE!$C$1:$C$2461,0)),"")</f>
        <v/>
      </c>
      <c r="C563" s="255" t="str">
        <f ca="1">IF($B563="","",INDEX(ORCAMENTO!$B:$B,$B563))</f>
        <v/>
      </c>
      <c r="D563" s="255" t="str">
        <f ca="1">IF($B563="","",INDEX(ORCAMENTO!$E:$E,$B563))</f>
        <v/>
      </c>
      <c r="E563" s="255" t="str">
        <f ca="1">IF($B563="","",INDEX(ORCAMENTO!$D:$D,$B563))</f>
        <v/>
      </c>
      <c r="F563" s="255" t="str">
        <f ca="1">IF($B563="","",TRIM(IF(OR(INDEX(ORCAMENTO!$G:$G,$B563)&lt;&gt;"",INDEX(ORCAMENTO!$H:$H,$B563)&lt;&gt;""),"Ano 1; ","")&amp;IF(OR(INDEX(ORCAMENTO!$J:$J,$B563)&lt;&gt;"",INDEX(ORCAMENTO!$K:$K,$B563)&lt;&gt;""),"Ano 2; ","")&amp;IF(OR(INDEX(ORCAMENTO!$M:$M,$B563)&lt;&gt;"",INDEX(ORCAMENTO!$N:$N,$B563)&lt;&gt;""),"Ano 3; ","")&amp;IF(OR(INDEX(ORCAMENTO!$P:$P,$B563)&lt;&gt;"",INDEX(ORCAMENTO!$Q:$Q,$B563)&lt;&gt;""),"Ano 4; ","")&amp;IF(OR(INDEX(ORCAMENTO!$S:$S,$B563)&lt;&gt;"",INDEX(ORCAMENTO!$T:$T,$B563)&lt;&gt;""),"Ano 5; ","")&amp;IF(OR(INDEX(ORCAMENTO!$V:$V,$B563)&lt;&gt;"",INDEX(ORCAMENTO!$W:$W,$B563)&lt;&gt;""),"Ano 6; ","")))</f>
        <v/>
      </c>
      <c r="G563" s="311" t="str">
        <f ca="1">IF($B563="","",IF(INDEX(ORCAMENTO!$G:$G,$B563)&lt;&gt;"",INDEX(ORCAMENTO!$G:$G,$B563),IF(INDEX(ORCAMENTO!$J:$J,$B563)&lt;&gt;"",INDEX(ORCAMENTO!$J:$J,$B563),IF(INDEX(ORCAMENTO!$M:$M,$B563)&lt;&gt;"",INDEX(ORCAMENTO!$M:$M,$B563),IF(INDEX(ORCAMENTO!$P:$P,$B563)&lt;&gt;"",INDEX(ORCAMENTO!$P:$P,$B563),IF(INDEX(ORCAMENTO!$S:$S,$B563)&lt;&gt;"",INDEX(ORCAMENTO!$S:$S,$B563),INDEX(ORCAMENTO!$V:$V,$B563)))))))</f>
        <v/>
      </c>
      <c r="H563" s="312" t="str">
        <f ca="1">IF($B563="","",IF(INDEX(ORCAMENTO!$H:$H,$B563)&lt;&gt;"",INDEX(ORCAMENTO!$H:$H,$B563),IF(INDEX(ORCAMENTO!$K:$K,$B563)&lt;&gt;"",INDEX(ORCAMENTO!$K:$K,$B563),IF(INDEX(ORCAMENTO!$N:$N,$B563)&lt;&gt;"",INDEX(ORCAMENTO!$N:$N,$B563),IF(INDEX(ORCAMENTO!$Q:$Q,$B563)&lt;&gt;"",INDEX(ORCAMENTO!$Q:$Q,$B563),IF(INDEX(ORCAMENTO!$T:$T,$B563)&lt;&gt;"",INDEX(ORCAMENTO!$T:$T,$B563),INDEX(ORCAMENTO!$W:$W,$B563)))))))</f>
        <v/>
      </c>
      <c r="I563" s="255" t="str">
        <f ca="1">IF($B563="","",IF(INDEX(ORCAMENTO!$AI:$AI,$B563)&lt;&gt;"",INDEX(ORCAMENTO!$AI:$AI,$B563),IF(INDEX(ORCAMENTO!$AG:$AG,$B563),"Memorial de cálculo ou anexo obrigatório não informado para item acima do limite.",IF(AND(INDEX(ORCAMENTO!$AC:$AC,$B563),NOT(INDEX(ORCAMENTO!$AE:$AE,$B563))),"Informe pelo menos um ano completo com valor unitário e quantidade.","Pendência identificada automaticamente."))))</f>
        <v/>
      </c>
      <c r="N563" s="255">
        <f t="shared" si="18"/>
        <v>564</v>
      </c>
      <c r="O563" s="255">
        <f ca="1">IF(INDEX(ORCAMENTO!$AI:$AI,$N563)&lt;&gt;"",1,0)</f>
        <v>0</v>
      </c>
      <c r="P563" s="255">
        <f t="shared" ca="1" si="19"/>
        <v>11</v>
      </c>
      <c r="Q563" s="255" t="str">
        <f ca="1">INDEX(ORCAMENTO!$AI:$AI,$N563)</f>
        <v/>
      </c>
    </row>
    <row r="564" spans="2:17" ht="15" customHeight="1" x14ac:dyDescent="0.25">
      <c r="B564" s="255" t="str">
        <f ca="1">IFERROR(INDEX(_AUX_ANALISE!$A$1:$A$2461,MATCH(ROW()-34,_AUX_ANALISE!$C$1:$C$2461,0)),"")</f>
        <v/>
      </c>
      <c r="C564" s="255" t="str">
        <f ca="1">IF($B564="","",INDEX(ORCAMENTO!$B:$B,$B564))</f>
        <v/>
      </c>
      <c r="D564" s="255" t="str">
        <f ca="1">IF($B564="","",INDEX(ORCAMENTO!$E:$E,$B564))</f>
        <v/>
      </c>
      <c r="E564" s="255" t="str">
        <f ca="1">IF($B564="","",INDEX(ORCAMENTO!$D:$D,$B564))</f>
        <v/>
      </c>
      <c r="F564" s="255" t="str">
        <f ca="1">IF($B564="","",TRIM(IF(OR(INDEX(ORCAMENTO!$G:$G,$B564)&lt;&gt;"",INDEX(ORCAMENTO!$H:$H,$B564)&lt;&gt;""),"Ano 1; ","")&amp;IF(OR(INDEX(ORCAMENTO!$J:$J,$B564)&lt;&gt;"",INDEX(ORCAMENTO!$K:$K,$B564)&lt;&gt;""),"Ano 2; ","")&amp;IF(OR(INDEX(ORCAMENTO!$M:$M,$B564)&lt;&gt;"",INDEX(ORCAMENTO!$N:$N,$B564)&lt;&gt;""),"Ano 3; ","")&amp;IF(OR(INDEX(ORCAMENTO!$P:$P,$B564)&lt;&gt;"",INDEX(ORCAMENTO!$Q:$Q,$B564)&lt;&gt;""),"Ano 4; ","")&amp;IF(OR(INDEX(ORCAMENTO!$S:$S,$B564)&lt;&gt;"",INDEX(ORCAMENTO!$T:$T,$B564)&lt;&gt;""),"Ano 5; ","")&amp;IF(OR(INDEX(ORCAMENTO!$V:$V,$B564)&lt;&gt;"",INDEX(ORCAMENTO!$W:$W,$B564)&lt;&gt;""),"Ano 6; ","")))</f>
        <v/>
      </c>
      <c r="G564" s="311" t="str">
        <f ca="1">IF($B564="","",IF(INDEX(ORCAMENTO!$G:$G,$B564)&lt;&gt;"",INDEX(ORCAMENTO!$G:$G,$B564),IF(INDEX(ORCAMENTO!$J:$J,$B564)&lt;&gt;"",INDEX(ORCAMENTO!$J:$J,$B564),IF(INDEX(ORCAMENTO!$M:$M,$B564)&lt;&gt;"",INDEX(ORCAMENTO!$M:$M,$B564),IF(INDEX(ORCAMENTO!$P:$P,$B564)&lt;&gt;"",INDEX(ORCAMENTO!$P:$P,$B564),IF(INDEX(ORCAMENTO!$S:$S,$B564)&lt;&gt;"",INDEX(ORCAMENTO!$S:$S,$B564),INDEX(ORCAMENTO!$V:$V,$B564)))))))</f>
        <v/>
      </c>
      <c r="H564" s="312" t="str">
        <f ca="1">IF($B564="","",IF(INDEX(ORCAMENTO!$H:$H,$B564)&lt;&gt;"",INDEX(ORCAMENTO!$H:$H,$B564),IF(INDEX(ORCAMENTO!$K:$K,$B564)&lt;&gt;"",INDEX(ORCAMENTO!$K:$K,$B564),IF(INDEX(ORCAMENTO!$N:$N,$B564)&lt;&gt;"",INDEX(ORCAMENTO!$N:$N,$B564),IF(INDEX(ORCAMENTO!$Q:$Q,$B564)&lt;&gt;"",INDEX(ORCAMENTO!$Q:$Q,$B564),IF(INDEX(ORCAMENTO!$T:$T,$B564)&lt;&gt;"",INDEX(ORCAMENTO!$T:$T,$B564),INDEX(ORCAMENTO!$W:$W,$B564)))))))</f>
        <v/>
      </c>
      <c r="I564" s="255" t="str">
        <f ca="1">IF($B564="","",IF(INDEX(ORCAMENTO!$AI:$AI,$B564)&lt;&gt;"",INDEX(ORCAMENTO!$AI:$AI,$B564),IF(INDEX(ORCAMENTO!$AG:$AG,$B564),"Memorial de cálculo ou anexo obrigatório não informado para item acima do limite.",IF(AND(INDEX(ORCAMENTO!$AC:$AC,$B564),NOT(INDEX(ORCAMENTO!$AE:$AE,$B564))),"Informe pelo menos um ano completo com valor unitário e quantidade.","Pendência identificada automaticamente."))))</f>
        <v/>
      </c>
      <c r="N564" s="255">
        <f t="shared" si="18"/>
        <v>565</v>
      </c>
      <c r="O564" s="255">
        <f ca="1">IF(INDEX(ORCAMENTO!$AI:$AI,$N564)&lt;&gt;"",1,0)</f>
        <v>0</v>
      </c>
      <c r="P564" s="255">
        <f t="shared" ca="1" si="19"/>
        <v>11</v>
      </c>
      <c r="Q564" s="255" t="str">
        <f ca="1">INDEX(ORCAMENTO!$AI:$AI,$N564)</f>
        <v/>
      </c>
    </row>
    <row r="565" spans="2:17" ht="15" customHeight="1" x14ac:dyDescent="0.25">
      <c r="B565" s="255" t="str">
        <f ca="1">IFERROR(INDEX(_AUX_ANALISE!$A$1:$A$2461,MATCH(ROW()-34,_AUX_ANALISE!$C$1:$C$2461,0)),"")</f>
        <v/>
      </c>
      <c r="C565" s="255" t="str">
        <f ca="1">IF($B565="","",INDEX(ORCAMENTO!$B:$B,$B565))</f>
        <v/>
      </c>
      <c r="D565" s="255" t="str">
        <f ca="1">IF($B565="","",INDEX(ORCAMENTO!$E:$E,$B565))</f>
        <v/>
      </c>
      <c r="E565" s="255" t="str">
        <f ca="1">IF($B565="","",INDEX(ORCAMENTO!$D:$D,$B565))</f>
        <v/>
      </c>
      <c r="F565" s="255" t="str">
        <f ca="1">IF($B565="","",TRIM(IF(OR(INDEX(ORCAMENTO!$G:$G,$B565)&lt;&gt;"",INDEX(ORCAMENTO!$H:$H,$B565)&lt;&gt;""),"Ano 1; ","")&amp;IF(OR(INDEX(ORCAMENTO!$J:$J,$B565)&lt;&gt;"",INDEX(ORCAMENTO!$K:$K,$B565)&lt;&gt;""),"Ano 2; ","")&amp;IF(OR(INDEX(ORCAMENTO!$M:$M,$B565)&lt;&gt;"",INDEX(ORCAMENTO!$N:$N,$B565)&lt;&gt;""),"Ano 3; ","")&amp;IF(OR(INDEX(ORCAMENTO!$P:$P,$B565)&lt;&gt;"",INDEX(ORCAMENTO!$Q:$Q,$B565)&lt;&gt;""),"Ano 4; ","")&amp;IF(OR(INDEX(ORCAMENTO!$S:$S,$B565)&lt;&gt;"",INDEX(ORCAMENTO!$T:$T,$B565)&lt;&gt;""),"Ano 5; ","")&amp;IF(OR(INDEX(ORCAMENTO!$V:$V,$B565)&lt;&gt;"",INDEX(ORCAMENTO!$W:$W,$B565)&lt;&gt;""),"Ano 6; ","")))</f>
        <v/>
      </c>
      <c r="G565" s="311" t="str">
        <f ca="1">IF($B565="","",IF(INDEX(ORCAMENTO!$G:$G,$B565)&lt;&gt;"",INDEX(ORCAMENTO!$G:$G,$B565),IF(INDEX(ORCAMENTO!$J:$J,$B565)&lt;&gt;"",INDEX(ORCAMENTO!$J:$J,$B565),IF(INDEX(ORCAMENTO!$M:$M,$B565)&lt;&gt;"",INDEX(ORCAMENTO!$M:$M,$B565),IF(INDEX(ORCAMENTO!$P:$P,$B565)&lt;&gt;"",INDEX(ORCAMENTO!$P:$P,$B565),IF(INDEX(ORCAMENTO!$S:$S,$B565)&lt;&gt;"",INDEX(ORCAMENTO!$S:$S,$B565),INDEX(ORCAMENTO!$V:$V,$B565)))))))</f>
        <v/>
      </c>
      <c r="H565" s="312" t="str">
        <f ca="1">IF($B565="","",IF(INDEX(ORCAMENTO!$H:$H,$B565)&lt;&gt;"",INDEX(ORCAMENTO!$H:$H,$B565),IF(INDEX(ORCAMENTO!$K:$K,$B565)&lt;&gt;"",INDEX(ORCAMENTO!$K:$K,$B565),IF(INDEX(ORCAMENTO!$N:$N,$B565)&lt;&gt;"",INDEX(ORCAMENTO!$N:$N,$B565),IF(INDEX(ORCAMENTO!$Q:$Q,$B565)&lt;&gt;"",INDEX(ORCAMENTO!$Q:$Q,$B565),IF(INDEX(ORCAMENTO!$T:$T,$B565)&lt;&gt;"",INDEX(ORCAMENTO!$T:$T,$B565),INDEX(ORCAMENTO!$W:$W,$B565)))))))</f>
        <v/>
      </c>
      <c r="I565" s="255" t="str">
        <f ca="1">IF($B565="","",IF(INDEX(ORCAMENTO!$AI:$AI,$B565)&lt;&gt;"",INDEX(ORCAMENTO!$AI:$AI,$B565),IF(INDEX(ORCAMENTO!$AG:$AG,$B565),"Memorial de cálculo ou anexo obrigatório não informado para item acima do limite.",IF(AND(INDEX(ORCAMENTO!$AC:$AC,$B565),NOT(INDEX(ORCAMENTO!$AE:$AE,$B565))),"Informe pelo menos um ano completo com valor unitário e quantidade.","Pendência identificada automaticamente."))))</f>
        <v/>
      </c>
      <c r="N565" s="255">
        <f t="shared" si="18"/>
        <v>566</v>
      </c>
      <c r="O565" s="255">
        <f ca="1">IF(INDEX(ORCAMENTO!$AI:$AI,$N565)&lt;&gt;"",1,0)</f>
        <v>0</v>
      </c>
      <c r="P565" s="255">
        <f t="shared" ca="1" si="19"/>
        <v>11</v>
      </c>
      <c r="Q565" s="255" t="str">
        <f ca="1">INDEX(ORCAMENTO!$AI:$AI,$N565)</f>
        <v/>
      </c>
    </row>
    <row r="566" spans="2:17" ht="15" customHeight="1" x14ac:dyDescent="0.25">
      <c r="B566" s="255" t="str">
        <f ca="1">IFERROR(INDEX(_AUX_ANALISE!$A$1:$A$2461,MATCH(ROW()-34,_AUX_ANALISE!$C$1:$C$2461,0)),"")</f>
        <v/>
      </c>
      <c r="C566" s="255" t="str">
        <f ca="1">IF($B566="","",INDEX(ORCAMENTO!$B:$B,$B566))</f>
        <v/>
      </c>
      <c r="D566" s="255" t="str">
        <f ca="1">IF($B566="","",INDEX(ORCAMENTO!$E:$E,$B566))</f>
        <v/>
      </c>
      <c r="E566" s="255" t="str">
        <f ca="1">IF($B566="","",INDEX(ORCAMENTO!$D:$D,$B566))</f>
        <v/>
      </c>
      <c r="F566" s="255" t="str">
        <f ca="1">IF($B566="","",TRIM(IF(OR(INDEX(ORCAMENTO!$G:$G,$B566)&lt;&gt;"",INDEX(ORCAMENTO!$H:$H,$B566)&lt;&gt;""),"Ano 1; ","")&amp;IF(OR(INDEX(ORCAMENTO!$J:$J,$B566)&lt;&gt;"",INDEX(ORCAMENTO!$K:$K,$B566)&lt;&gt;""),"Ano 2; ","")&amp;IF(OR(INDEX(ORCAMENTO!$M:$M,$B566)&lt;&gt;"",INDEX(ORCAMENTO!$N:$N,$B566)&lt;&gt;""),"Ano 3; ","")&amp;IF(OR(INDEX(ORCAMENTO!$P:$P,$B566)&lt;&gt;"",INDEX(ORCAMENTO!$Q:$Q,$B566)&lt;&gt;""),"Ano 4; ","")&amp;IF(OR(INDEX(ORCAMENTO!$S:$S,$B566)&lt;&gt;"",INDEX(ORCAMENTO!$T:$T,$B566)&lt;&gt;""),"Ano 5; ","")&amp;IF(OR(INDEX(ORCAMENTO!$V:$V,$B566)&lt;&gt;"",INDEX(ORCAMENTO!$W:$W,$B566)&lt;&gt;""),"Ano 6; ","")))</f>
        <v/>
      </c>
      <c r="G566" s="311" t="str">
        <f ca="1">IF($B566="","",IF(INDEX(ORCAMENTO!$G:$G,$B566)&lt;&gt;"",INDEX(ORCAMENTO!$G:$G,$B566),IF(INDEX(ORCAMENTO!$J:$J,$B566)&lt;&gt;"",INDEX(ORCAMENTO!$J:$J,$B566),IF(INDEX(ORCAMENTO!$M:$M,$B566)&lt;&gt;"",INDEX(ORCAMENTO!$M:$M,$B566),IF(INDEX(ORCAMENTO!$P:$P,$B566)&lt;&gt;"",INDEX(ORCAMENTO!$P:$P,$B566),IF(INDEX(ORCAMENTO!$S:$S,$B566)&lt;&gt;"",INDEX(ORCAMENTO!$S:$S,$B566),INDEX(ORCAMENTO!$V:$V,$B566)))))))</f>
        <v/>
      </c>
      <c r="H566" s="312" t="str">
        <f ca="1">IF($B566="","",IF(INDEX(ORCAMENTO!$H:$H,$B566)&lt;&gt;"",INDEX(ORCAMENTO!$H:$H,$B566),IF(INDEX(ORCAMENTO!$K:$K,$B566)&lt;&gt;"",INDEX(ORCAMENTO!$K:$K,$B566),IF(INDEX(ORCAMENTO!$N:$N,$B566)&lt;&gt;"",INDEX(ORCAMENTO!$N:$N,$B566),IF(INDEX(ORCAMENTO!$Q:$Q,$B566)&lt;&gt;"",INDEX(ORCAMENTO!$Q:$Q,$B566),IF(INDEX(ORCAMENTO!$T:$T,$B566)&lt;&gt;"",INDEX(ORCAMENTO!$T:$T,$B566),INDEX(ORCAMENTO!$W:$W,$B566)))))))</f>
        <v/>
      </c>
      <c r="I566" s="255" t="str">
        <f ca="1">IF($B566="","",IF(INDEX(ORCAMENTO!$AI:$AI,$B566)&lt;&gt;"",INDEX(ORCAMENTO!$AI:$AI,$B566),IF(INDEX(ORCAMENTO!$AG:$AG,$B566),"Memorial de cálculo ou anexo obrigatório não informado para item acima do limite.",IF(AND(INDEX(ORCAMENTO!$AC:$AC,$B566),NOT(INDEX(ORCAMENTO!$AE:$AE,$B566))),"Informe pelo menos um ano completo com valor unitário e quantidade.","Pendência identificada automaticamente."))))</f>
        <v/>
      </c>
      <c r="N566" s="255">
        <f t="shared" si="18"/>
        <v>567</v>
      </c>
      <c r="O566" s="255">
        <f ca="1">IF(INDEX(ORCAMENTO!$AI:$AI,$N566)&lt;&gt;"",1,0)</f>
        <v>0</v>
      </c>
      <c r="P566" s="255">
        <f t="shared" ca="1" si="19"/>
        <v>11</v>
      </c>
      <c r="Q566" s="255" t="str">
        <f ca="1">INDEX(ORCAMENTO!$AI:$AI,$N566)</f>
        <v/>
      </c>
    </row>
    <row r="567" spans="2:17" ht="15" customHeight="1" x14ac:dyDescent="0.25">
      <c r="B567" s="255" t="str">
        <f ca="1">IFERROR(INDEX(_AUX_ANALISE!$A$1:$A$2461,MATCH(ROW()-34,_AUX_ANALISE!$C$1:$C$2461,0)),"")</f>
        <v/>
      </c>
      <c r="C567" s="255" t="str">
        <f ca="1">IF($B567="","",INDEX(ORCAMENTO!$B:$B,$B567))</f>
        <v/>
      </c>
      <c r="D567" s="255" t="str">
        <f ca="1">IF($B567="","",INDEX(ORCAMENTO!$E:$E,$B567))</f>
        <v/>
      </c>
      <c r="E567" s="255" t="str">
        <f ca="1">IF($B567="","",INDEX(ORCAMENTO!$D:$D,$B567))</f>
        <v/>
      </c>
      <c r="F567" s="255" t="str">
        <f ca="1">IF($B567="","",TRIM(IF(OR(INDEX(ORCAMENTO!$G:$G,$B567)&lt;&gt;"",INDEX(ORCAMENTO!$H:$H,$B567)&lt;&gt;""),"Ano 1; ","")&amp;IF(OR(INDEX(ORCAMENTO!$J:$J,$B567)&lt;&gt;"",INDEX(ORCAMENTO!$K:$K,$B567)&lt;&gt;""),"Ano 2; ","")&amp;IF(OR(INDEX(ORCAMENTO!$M:$M,$B567)&lt;&gt;"",INDEX(ORCAMENTO!$N:$N,$B567)&lt;&gt;""),"Ano 3; ","")&amp;IF(OR(INDEX(ORCAMENTO!$P:$P,$B567)&lt;&gt;"",INDEX(ORCAMENTO!$Q:$Q,$B567)&lt;&gt;""),"Ano 4; ","")&amp;IF(OR(INDEX(ORCAMENTO!$S:$S,$B567)&lt;&gt;"",INDEX(ORCAMENTO!$T:$T,$B567)&lt;&gt;""),"Ano 5; ","")&amp;IF(OR(INDEX(ORCAMENTO!$V:$V,$B567)&lt;&gt;"",INDEX(ORCAMENTO!$W:$W,$B567)&lt;&gt;""),"Ano 6; ","")))</f>
        <v/>
      </c>
      <c r="G567" s="311" t="str">
        <f ca="1">IF($B567="","",IF(INDEX(ORCAMENTO!$G:$G,$B567)&lt;&gt;"",INDEX(ORCAMENTO!$G:$G,$B567),IF(INDEX(ORCAMENTO!$J:$J,$B567)&lt;&gt;"",INDEX(ORCAMENTO!$J:$J,$B567),IF(INDEX(ORCAMENTO!$M:$M,$B567)&lt;&gt;"",INDEX(ORCAMENTO!$M:$M,$B567),IF(INDEX(ORCAMENTO!$P:$P,$B567)&lt;&gt;"",INDEX(ORCAMENTO!$P:$P,$B567),IF(INDEX(ORCAMENTO!$S:$S,$B567)&lt;&gt;"",INDEX(ORCAMENTO!$S:$S,$B567),INDEX(ORCAMENTO!$V:$V,$B567)))))))</f>
        <v/>
      </c>
      <c r="H567" s="312" t="str">
        <f ca="1">IF($B567="","",IF(INDEX(ORCAMENTO!$H:$H,$B567)&lt;&gt;"",INDEX(ORCAMENTO!$H:$H,$B567),IF(INDEX(ORCAMENTO!$K:$K,$B567)&lt;&gt;"",INDEX(ORCAMENTO!$K:$K,$B567),IF(INDEX(ORCAMENTO!$N:$N,$B567)&lt;&gt;"",INDEX(ORCAMENTO!$N:$N,$B567),IF(INDEX(ORCAMENTO!$Q:$Q,$B567)&lt;&gt;"",INDEX(ORCAMENTO!$Q:$Q,$B567),IF(INDEX(ORCAMENTO!$T:$T,$B567)&lt;&gt;"",INDEX(ORCAMENTO!$T:$T,$B567),INDEX(ORCAMENTO!$W:$W,$B567)))))))</f>
        <v/>
      </c>
      <c r="I567" s="255" t="str">
        <f ca="1">IF($B567="","",IF(INDEX(ORCAMENTO!$AI:$AI,$B567)&lt;&gt;"",INDEX(ORCAMENTO!$AI:$AI,$B567),IF(INDEX(ORCAMENTO!$AG:$AG,$B567),"Memorial de cálculo ou anexo obrigatório não informado para item acima do limite.",IF(AND(INDEX(ORCAMENTO!$AC:$AC,$B567),NOT(INDEX(ORCAMENTO!$AE:$AE,$B567))),"Informe pelo menos um ano completo com valor unitário e quantidade.","Pendência identificada automaticamente."))))</f>
        <v/>
      </c>
      <c r="N567" s="255">
        <f t="shared" si="18"/>
        <v>568</v>
      </c>
      <c r="O567" s="255">
        <f ca="1">IF(INDEX(ORCAMENTO!$AI:$AI,$N567)&lt;&gt;"",1,0)</f>
        <v>0</v>
      </c>
      <c r="P567" s="255">
        <f t="shared" ca="1" si="19"/>
        <v>11</v>
      </c>
      <c r="Q567" s="255" t="str">
        <f ca="1">INDEX(ORCAMENTO!$AI:$AI,$N567)</f>
        <v/>
      </c>
    </row>
    <row r="568" spans="2:17" ht="15" customHeight="1" x14ac:dyDescent="0.25">
      <c r="B568" s="255" t="str">
        <f ca="1">IFERROR(INDEX(_AUX_ANALISE!$A$1:$A$2461,MATCH(ROW()-34,_AUX_ANALISE!$C$1:$C$2461,0)),"")</f>
        <v/>
      </c>
      <c r="C568" s="255" t="str">
        <f ca="1">IF($B568="","",INDEX(ORCAMENTO!$B:$B,$B568))</f>
        <v/>
      </c>
      <c r="D568" s="255" t="str">
        <f ca="1">IF($B568="","",INDEX(ORCAMENTO!$E:$E,$B568))</f>
        <v/>
      </c>
      <c r="E568" s="255" t="str">
        <f ca="1">IF($B568="","",INDEX(ORCAMENTO!$D:$D,$B568))</f>
        <v/>
      </c>
      <c r="F568" s="255" t="str">
        <f ca="1">IF($B568="","",TRIM(IF(OR(INDEX(ORCAMENTO!$G:$G,$B568)&lt;&gt;"",INDEX(ORCAMENTO!$H:$H,$B568)&lt;&gt;""),"Ano 1; ","")&amp;IF(OR(INDEX(ORCAMENTO!$J:$J,$B568)&lt;&gt;"",INDEX(ORCAMENTO!$K:$K,$B568)&lt;&gt;""),"Ano 2; ","")&amp;IF(OR(INDEX(ORCAMENTO!$M:$M,$B568)&lt;&gt;"",INDEX(ORCAMENTO!$N:$N,$B568)&lt;&gt;""),"Ano 3; ","")&amp;IF(OR(INDEX(ORCAMENTO!$P:$P,$B568)&lt;&gt;"",INDEX(ORCAMENTO!$Q:$Q,$B568)&lt;&gt;""),"Ano 4; ","")&amp;IF(OR(INDEX(ORCAMENTO!$S:$S,$B568)&lt;&gt;"",INDEX(ORCAMENTO!$T:$T,$B568)&lt;&gt;""),"Ano 5; ","")&amp;IF(OR(INDEX(ORCAMENTO!$V:$V,$B568)&lt;&gt;"",INDEX(ORCAMENTO!$W:$W,$B568)&lt;&gt;""),"Ano 6; ","")))</f>
        <v/>
      </c>
      <c r="G568" s="311" t="str">
        <f ca="1">IF($B568="","",IF(INDEX(ORCAMENTO!$G:$G,$B568)&lt;&gt;"",INDEX(ORCAMENTO!$G:$G,$B568),IF(INDEX(ORCAMENTO!$J:$J,$B568)&lt;&gt;"",INDEX(ORCAMENTO!$J:$J,$B568),IF(INDEX(ORCAMENTO!$M:$M,$B568)&lt;&gt;"",INDEX(ORCAMENTO!$M:$M,$B568),IF(INDEX(ORCAMENTO!$P:$P,$B568)&lt;&gt;"",INDEX(ORCAMENTO!$P:$P,$B568),IF(INDEX(ORCAMENTO!$S:$S,$B568)&lt;&gt;"",INDEX(ORCAMENTO!$S:$S,$B568),INDEX(ORCAMENTO!$V:$V,$B568)))))))</f>
        <v/>
      </c>
      <c r="H568" s="312" t="str">
        <f ca="1">IF($B568="","",IF(INDEX(ORCAMENTO!$H:$H,$B568)&lt;&gt;"",INDEX(ORCAMENTO!$H:$H,$B568),IF(INDEX(ORCAMENTO!$K:$K,$B568)&lt;&gt;"",INDEX(ORCAMENTO!$K:$K,$B568),IF(INDEX(ORCAMENTO!$N:$N,$B568)&lt;&gt;"",INDEX(ORCAMENTO!$N:$N,$B568),IF(INDEX(ORCAMENTO!$Q:$Q,$B568)&lt;&gt;"",INDEX(ORCAMENTO!$Q:$Q,$B568),IF(INDEX(ORCAMENTO!$T:$T,$B568)&lt;&gt;"",INDEX(ORCAMENTO!$T:$T,$B568),INDEX(ORCAMENTO!$W:$W,$B568)))))))</f>
        <v/>
      </c>
      <c r="I568" s="255" t="str">
        <f ca="1">IF($B568="","",IF(INDEX(ORCAMENTO!$AI:$AI,$B568)&lt;&gt;"",INDEX(ORCAMENTO!$AI:$AI,$B568),IF(INDEX(ORCAMENTO!$AG:$AG,$B568),"Memorial de cálculo ou anexo obrigatório não informado para item acima do limite.",IF(AND(INDEX(ORCAMENTO!$AC:$AC,$B568),NOT(INDEX(ORCAMENTO!$AE:$AE,$B568))),"Informe pelo menos um ano completo com valor unitário e quantidade.","Pendência identificada automaticamente."))))</f>
        <v/>
      </c>
      <c r="N568" s="255">
        <f t="shared" si="18"/>
        <v>569</v>
      </c>
      <c r="O568" s="255">
        <f ca="1">IF(INDEX(ORCAMENTO!$AI:$AI,$N568)&lt;&gt;"",1,0)</f>
        <v>0</v>
      </c>
      <c r="P568" s="255">
        <f t="shared" ca="1" si="19"/>
        <v>11</v>
      </c>
      <c r="Q568" s="255" t="str">
        <f ca="1">INDEX(ORCAMENTO!$AI:$AI,$N568)</f>
        <v/>
      </c>
    </row>
    <row r="569" spans="2:17" ht="15" customHeight="1" x14ac:dyDescent="0.25">
      <c r="B569" s="255" t="str">
        <f ca="1">IFERROR(INDEX(_AUX_ANALISE!$A$1:$A$2461,MATCH(ROW()-34,_AUX_ANALISE!$C$1:$C$2461,0)),"")</f>
        <v/>
      </c>
      <c r="C569" s="255" t="str">
        <f ca="1">IF($B569="","",INDEX(ORCAMENTO!$B:$B,$B569))</f>
        <v/>
      </c>
      <c r="D569" s="255" t="str">
        <f ca="1">IF($B569="","",INDEX(ORCAMENTO!$E:$E,$B569))</f>
        <v/>
      </c>
      <c r="E569" s="255" t="str">
        <f ca="1">IF($B569="","",INDEX(ORCAMENTO!$D:$D,$B569))</f>
        <v/>
      </c>
      <c r="F569" s="255" t="str">
        <f ca="1">IF($B569="","",TRIM(IF(OR(INDEX(ORCAMENTO!$G:$G,$B569)&lt;&gt;"",INDEX(ORCAMENTO!$H:$H,$B569)&lt;&gt;""),"Ano 1; ","")&amp;IF(OR(INDEX(ORCAMENTO!$J:$J,$B569)&lt;&gt;"",INDEX(ORCAMENTO!$K:$K,$B569)&lt;&gt;""),"Ano 2; ","")&amp;IF(OR(INDEX(ORCAMENTO!$M:$M,$B569)&lt;&gt;"",INDEX(ORCAMENTO!$N:$N,$B569)&lt;&gt;""),"Ano 3; ","")&amp;IF(OR(INDEX(ORCAMENTO!$P:$P,$B569)&lt;&gt;"",INDEX(ORCAMENTO!$Q:$Q,$B569)&lt;&gt;""),"Ano 4; ","")&amp;IF(OR(INDEX(ORCAMENTO!$S:$S,$B569)&lt;&gt;"",INDEX(ORCAMENTO!$T:$T,$B569)&lt;&gt;""),"Ano 5; ","")&amp;IF(OR(INDEX(ORCAMENTO!$V:$V,$B569)&lt;&gt;"",INDEX(ORCAMENTO!$W:$W,$B569)&lt;&gt;""),"Ano 6; ","")))</f>
        <v/>
      </c>
      <c r="G569" s="311" t="str">
        <f ca="1">IF($B569="","",IF(INDEX(ORCAMENTO!$G:$G,$B569)&lt;&gt;"",INDEX(ORCAMENTO!$G:$G,$B569),IF(INDEX(ORCAMENTO!$J:$J,$B569)&lt;&gt;"",INDEX(ORCAMENTO!$J:$J,$B569),IF(INDEX(ORCAMENTO!$M:$M,$B569)&lt;&gt;"",INDEX(ORCAMENTO!$M:$M,$B569),IF(INDEX(ORCAMENTO!$P:$P,$B569)&lt;&gt;"",INDEX(ORCAMENTO!$P:$P,$B569),IF(INDEX(ORCAMENTO!$S:$S,$B569)&lt;&gt;"",INDEX(ORCAMENTO!$S:$S,$B569),INDEX(ORCAMENTO!$V:$V,$B569)))))))</f>
        <v/>
      </c>
      <c r="H569" s="312" t="str">
        <f ca="1">IF($B569="","",IF(INDEX(ORCAMENTO!$H:$H,$B569)&lt;&gt;"",INDEX(ORCAMENTO!$H:$H,$B569),IF(INDEX(ORCAMENTO!$K:$K,$B569)&lt;&gt;"",INDEX(ORCAMENTO!$K:$K,$B569),IF(INDEX(ORCAMENTO!$N:$N,$B569)&lt;&gt;"",INDEX(ORCAMENTO!$N:$N,$B569),IF(INDEX(ORCAMENTO!$Q:$Q,$B569)&lt;&gt;"",INDEX(ORCAMENTO!$Q:$Q,$B569),IF(INDEX(ORCAMENTO!$T:$T,$B569)&lt;&gt;"",INDEX(ORCAMENTO!$T:$T,$B569),INDEX(ORCAMENTO!$W:$W,$B569)))))))</f>
        <v/>
      </c>
      <c r="I569" s="255" t="str">
        <f ca="1">IF($B569="","",IF(INDEX(ORCAMENTO!$AI:$AI,$B569)&lt;&gt;"",INDEX(ORCAMENTO!$AI:$AI,$B569),IF(INDEX(ORCAMENTO!$AG:$AG,$B569),"Memorial de cálculo ou anexo obrigatório não informado para item acima do limite.",IF(AND(INDEX(ORCAMENTO!$AC:$AC,$B569),NOT(INDEX(ORCAMENTO!$AE:$AE,$B569))),"Informe pelo menos um ano completo com valor unitário e quantidade.","Pendência identificada automaticamente."))))</f>
        <v/>
      </c>
      <c r="N569" s="255">
        <f t="shared" si="18"/>
        <v>570</v>
      </c>
      <c r="O569" s="255">
        <f ca="1">IF(INDEX(ORCAMENTO!$AI:$AI,$N569)&lt;&gt;"",1,0)</f>
        <v>0</v>
      </c>
      <c r="P569" s="255">
        <f t="shared" ca="1" si="19"/>
        <v>11</v>
      </c>
      <c r="Q569" s="255" t="str">
        <f ca="1">INDEX(ORCAMENTO!$AI:$AI,$N569)</f>
        <v/>
      </c>
    </row>
    <row r="570" spans="2:17" ht="15" customHeight="1" x14ac:dyDescent="0.25">
      <c r="B570" s="255" t="str">
        <f ca="1">IFERROR(INDEX(_AUX_ANALISE!$A$1:$A$2461,MATCH(ROW()-34,_AUX_ANALISE!$C$1:$C$2461,0)),"")</f>
        <v/>
      </c>
      <c r="C570" s="255" t="str">
        <f ca="1">IF($B570="","",INDEX(ORCAMENTO!$B:$B,$B570))</f>
        <v/>
      </c>
      <c r="D570" s="255" t="str">
        <f ca="1">IF($B570="","",INDEX(ORCAMENTO!$E:$E,$B570))</f>
        <v/>
      </c>
      <c r="E570" s="255" t="str">
        <f ca="1">IF($B570="","",INDEX(ORCAMENTO!$D:$D,$B570))</f>
        <v/>
      </c>
      <c r="F570" s="255" t="str">
        <f ca="1">IF($B570="","",TRIM(IF(OR(INDEX(ORCAMENTO!$G:$G,$B570)&lt;&gt;"",INDEX(ORCAMENTO!$H:$H,$B570)&lt;&gt;""),"Ano 1; ","")&amp;IF(OR(INDEX(ORCAMENTO!$J:$J,$B570)&lt;&gt;"",INDEX(ORCAMENTO!$K:$K,$B570)&lt;&gt;""),"Ano 2; ","")&amp;IF(OR(INDEX(ORCAMENTO!$M:$M,$B570)&lt;&gt;"",INDEX(ORCAMENTO!$N:$N,$B570)&lt;&gt;""),"Ano 3; ","")&amp;IF(OR(INDEX(ORCAMENTO!$P:$P,$B570)&lt;&gt;"",INDEX(ORCAMENTO!$Q:$Q,$B570)&lt;&gt;""),"Ano 4; ","")&amp;IF(OR(INDEX(ORCAMENTO!$S:$S,$B570)&lt;&gt;"",INDEX(ORCAMENTO!$T:$T,$B570)&lt;&gt;""),"Ano 5; ","")&amp;IF(OR(INDEX(ORCAMENTO!$V:$V,$B570)&lt;&gt;"",INDEX(ORCAMENTO!$W:$W,$B570)&lt;&gt;""),"Ano 6; ","")))</f>
        <v/>
      </c>
      <c r="G570" s="311" t="str">
        <f ca="1">IF($B570="","",IF(INDEX(ORCAMENTO!$G:$G,$B570)&lt;&gt;"",INDEX(ORCAMENTO!$G:$G,$B570),IF(INDEX(ORCAMENTO!$J:$J,$B570)&lt;&gt;"",INDEX(ORCAMENTO!$J:$J,$B570),IF(INDEX(ORCAMENTO!$M:$M,$B570)&lt;&gt;"",INDEX(ORCAMENTO!$M:$M,$B570),IF(INDEX(ORCAMENTO!$P:$P,$B570)&lt;&gt;"",INDEX(ORCAMENTO!$P:$P,$B570),IF(INDEX(ORCAMENTO!$S:$S,$B570)&lt;&gt;"",INDEX(ORCAMENTO!$S:$S,$B570),INDEX(ORCAMENTO!$V:$V,$B570)))))))</f>
        <v/>
      </c>
      <c r="H570" s="312" t="str">
        <f ca="1">IF($B570="","",IF(INDEX(ORCAMENTO!$H:$H,$B570)&lt;&gt;"",INDEX(ORCAMENTO!$H:$H,$B570),IF(INDEX(ORCAMENTO!$K:$K,$B570)&lt;&gt;"",INDEX(ORCAMENTO!$K:$K,$B570),IF(INDEX(ORCAMENTO!$N:$N,$B570)&lt;&gt;"",INDEX(ORCAMENTO!$N:$N,$B570),IF(INDEX(ORCAMENTO!$Q:$Q,$B570)&lt;&gt;"",INDEX(ORCAMENTO!$Q:$Q,$B570),IF(INDEX(ORCAMENTO!$T:$T,$B570)&lt;&gt;"",INDEX(ORCAMENTO!$T:$T,$B570),INDEX(ORCAMENTO!$W:$W,$B570)))))))</f>
        <v/>
      </c>
      <c r="I570" s="255" t="str">
        <f ca="1">IF($B570="","",IF(INDEX(ORCAMENTO!$AI:$AI,$B570)&lt;&gt;"",INDEX(ORCAMENTO!$AI:$AI,$B570),IF(INDEX(ORCAMENTO!$AG:$AG,$B570),"Memorial de cálculo ou anexo obrigatório não informado para item acima do limite.",IF(AND(INDEX(ORCAMENTO!$AC:$AC,$B570),NOT(INDEX(ORCAMENTO!$AE:$AE,$B570))),"Informe pelo menos um ano completo com valor unitário e quantidade.","Pendência identificada automaticamente."))))</f>
        <v/>
      </c>
      <c r="N570" s="255">
        <f t="shared" si="18"/>
        <v>571</v>
      </c>
      <c r="O570" s="255">
        <f ca="1">IF(INDEX(ORCAMENTO!$AI:$AI,$N570)&lt;&gt;"",1,0)</f>
        <v>0</v>
      </c>
      <c r="P570" s="255">
        <f t="shared" ca="1" si="19"/>
        <v>11</v>
      </c>
      <c r="Q570" s="255" t="str">
        <f ca="1">INDEX(ORCAMENTO!$AI:$AI,$N570)</f>
        <v/>
      </c>
    </row>
    <row r="571" spans="2:17" ht="15" customHeight="1" x14ac:dyDescent="0.25">
      <c r="B571" s="255" t="str">
        <f ca="1">IFERROR(INDEX(_AUX_ANALISE!$A$1:$A$2461,MATCH(ROW()-34,_AUX_ANALISE!$C$1:$C$2461,0)),"")</f>
        <v/>
      </c>
      <c r="C571" s="255" t="str">
        <f ca="1">IF($B571="","",INDEX(ORCAMENTO!$B:$B,$B571))</f>
        <v/>
      </c>
      <c r="D571" s="255" t="str">
        <f ca="1">IF($B571="","",INDEX(ORCAMENTO!$E:$E,$B571))</f>
        <v/>
      </c>
      <c r="E571" s="255" t="str">
        <f ca="1">IF($B571="","",INDEX(ORCAMENTO!$D:$D,$B571))</f>
        <v/>
      </c>
      <c r="F571" s="255" t="str">
        <f ca="1">IF($B571="","",TRIM(IF(OR(INDEX(ORCAMENTO!$G:$G,$B571)&lt;&gt;"",INDEX(ORCAMENTO!$H:$H,$B571)&lt;&gt;""),"Ano 1; ","")&amp;IF(OR(INDEX(ORCAMENTO!$J:$J,$B571)&lt;&gt;"",INDEX(ORCAMENTO!$K:$K,$B571)&lt;&gt;""),"Ano 2; ","")&amp;IF(OR(INDEX(ORCAMENTO!$M:$M,$B571)&lt;&gt;"",INDEX(ORCAMENTO!$N:$N,$B571)&lt;&gt;""),"Ano 3; ","")&amp;IF(OR(INDEX(ORCAMENTO!$P:$P,$B571)&lt;&gt;"",INDEX(ORCAMENTO!$Q:$Q,$B571)&lt;&gt;""),"Ano 4; ","")&amp;IF(OR(INDEX(ORCAMENTO!$S:$S,$B571)&lt;&gt;"",INDEX(ORCAMENTO!$T:$T,$B571)&lt;&gt;""),"Ano 5; ","")&amp;IF(OR(INDEX(ORCAMENTO!$V:$V,$B571)&lt;&gt;"",INDEX(ORCAMENTO!$W:$W,$B571)&lt;&gt;""),"Ano 6; ","")))</f>
        <v/>
      </c>
      <c r="G571" s="311" t="str">
        <f ca="1">IF($B571="","",IF(INDEX(ORCAMENTO!$G:$G,$B571)&lt;&gt;"",INDEX(ORCAMENTO!$G:$G,$B571),IF(INDEX(ORCAMENTO!$J:$J,$B571)&lt;&gt;"",INDEX(ORCAMENTO!$J:$J,$B571),IF(INDEX(ORCAMENTO!$M:$M,$B571)&lt;&gt;"",INDEX(ORCAMENTO!$M:$M,$B571),IF(INDEX(ORCAMENTO!$P:$P,$B571)&lt;&gt;"",INDEX(ORCAMENTO!$P:$P,$B571),IF(INDEX(ORCAMENTO!$S:$S,$B571)&lt;&gt;"",INDEX(ORCAMENTO!$S:$S,$B571),INDEX(ORCAMENTO!$V:$V,$B571)))))))</f>
        <v/>
      </c>
      <c r="H571" s="312" t="str">
        <f ca="1">IF($B571="","",IF(INDEX(ORCAMENTO!$H:$H,$B571)&lt;&gt;"",INDEX(ORCAMENTO!$H:$H,$B571),IF(INDEX(ORCAMENTO!$K:$K,$B571)&lt;&gt;"",INDEX(ORCAMENTO!$K:$K,$B571),IF(INDEX(ORCAMENTO!$N:$N,$B571)&lt;&gt;"",INDEX(ORCAMENTO!$N:$N,$B571),IF(INDEX(ORCAMENTO!$Q:$Q,$B571)&lt;&gt;"",INDEX(ORCAMENTO!$Q:$Q,$B571),IF(INDEX(ORCAMENTO!$T:$T,$B571)&lt;&gt;"",INDEX(ORCAMENTO!$T:$T,$B571),INDEX(ORCAMENTO!$W:$W,$B571)))))))</f>
        <v/>
      </c>
      <c r="I571" s="255" t="str">
        <f ca="1">IF($B571="","",IF(INDEX(ORCAMENTO!$AI:$AI,$B571)&lt;&gt;"",INDEX(ORCAMENTO!$AI:$AI,$B571),IF(INDEX(ORCAMENTO!$AG:$AG,$B571),"Memorial de cálculo ou anexo obrigatório não informado para item acima do limite.",IF(AND(INDEX(ORCAMENTO!$AC:$AC,$B571),NOT(INDEX(ORCAMENTO!$AE:$AE,$B571))),"Informe pelo menos um ano completo com valor unitário e quantidade.","Pendência identificada automaticamente."))))</f>
        <v/>
      </c>
      <c r="N571" s="255">
        <f t="shared" si="18"/>
        <v>572</v>
      </c>
      <c r="O571" s="255">
        <f ca="1">IF(INDEX(ORCAMENTO!$AI:$AI,$N571)&lt;&gt;"",1,0)</f>
        <v>0</v>
      </c>
      <c r="P571" s="255">
        <f t="shared" ca="1" si="19"/>
        <v>11</v>
      </c>
      <c r="Q571" s="255" t="str">
        <f ca="1">INDEX(ORCAMENTO!$AI:$AI,$N571)</f>
        <v/>
      </c>
    </row>
    <row r="572" spans="2:17" ht="15" customHeight="1" x14ac:dyDescent="0.25">
      <c r="B572" s="255" t="str">
        <f ca="1">IFERROR(INDEX(_AUX_ANALISE!$A$1:$A$2461,MATCH(ROW()-34,_AUX_ANALISE!$C$1:$C$2461,0)),"")</f>
        <v/>
      </c>
      <c r="C572" s="255" t="str">
        <f ca="1">IF($B572="","",INDEX(ORCAMENTO!$B:$B,$B572))</f>
        <v/>
      </c>
      <c r="D572" s="255" t="str">
        <f ca="1">IF($B572="","",INDEX(ORCAMENTO!$E:$E,$B572))</f>
        <v/>
      </c>
      <c r="E572" s="255" t="str">
        <f ca="1">IF($B572="","",INDEX(ORCAMENTO!$D:$D,$B572))</f>
        <v/>
      </c>
      <c r="F572" s="255" t="str">
        <f ca="1">IF($B572="","",TRIM(IF(OR(INDEX(ORCAMENTO!$G:$G,$B572)&lt;&gt;"",INDEX(ORCAMENTO!$H:$H,$B572)&lt;&gt;""),"Ano 1; ","")&amp;IF(OR(INDEX(ORCAMENTO!$J:$J,$B572)&lt;&gt;"",INDEX(ORCAMENTO!$K:$K,$B572)&lt;&gt;""),"Ano 2; ","")&amp;IF(OR(INDEX(ORCAMENTO!$M:$M,$B572)&lt;&gt;"",INDEX(ORCAMENTO!$N:$N,$B572)&lt;&gt;""),"Ano 3; ","")&amp;IF(OR(INDEX(ORCAMENTO!$P:$P,$B572)&lt;&gt;"",INDEX(ORCAMENTO!$Q:$Q,$B572)&lt;&gt;""),"Ano 4; ","")&amp;IF(OR(INDEX(ORCAMENTO!$S:$S,$B572)&lt;&gt;"",INDEX(ORCAMENTO!$T:$T,$B572)&lt;&gt;""),"Ano 5; ","")&amp;IF(OR(INDEX(ORCAMENTO!$V:$V,$B572)&lt;&gt;"",INDEX(ORCAMENTO!$W:$W,$B572)&lt;&gt;""),"Ano 6; ","")))</f>
        <v/>
      </c>
      <c r="G572" s="311" t="str">
        <f ca="1">IF($B572="","",IF(INDEX(ORCAMENTO!$G:$G,$B572)&lt;&gt;"",INDEX(ORCAMENTO!$G:$G,$B572),IF(INDEX(ORCAMENTO!$J:$J,$B572)&lt;&gt;"",INDEX(ORCAMENTO!$J:$J,$B572),IF(INDEX(ORCAMENTO!$M:$M,$B572)&lt;&gt;"",INDEX(ORCAMENTO!$M:$M,$B572),IF(INDEX(ORCAMENTO!$P:$P,$B572)&lt;&gt;"",INDEX(ORCAMENTO!$P:$P,$B572),IF(INDEX(ORCAMENTO!$S:$S,$B572)&lt;&gt;"",INDEX(ORCAMENTO!$S:$S,$B572),INDEX(ORCAMENTO!$V:$V,$B572)))))))</f>
        <v/>
      </c>
      <c r="H572" s="312" t="str">
        <f ca="1">IF($B572="","",IF(INDEX(ORCAMENTO!$H:$H,$B572)&lt;&gt;"",INDEX(ORCAMENTO!$H:$H,$B572),IF(INDEX(ORCAMENTO!$K:$K,$B572)&lt;&gt;"",INDEX(ORCAMENTO!$K:$K,$B572),IF(INDEX(ORCAMENTO!$N:$N,$B572)&lt;&gt;"",INDEX(ORCAMENTO!$N:$N,$B572),IF(INDEX(ORCAMENTO!$Q:$Q,$B572)&lt;&gt;"",INDEX(ORCAMENTO!$Q:$Q,$B572),IF(INDEX(ORCAMENTO!$T:$T,$B572)&lt;&gt;"",INDEX(ORCAMENTO!$T:$T,$B572),INDEX(ORCAMENTO!$W:$W,$B572)))))))</f>
        <v/>
      </c>
      <c r="I572" s="255" t="str">
        <f ca="1">IF($B572="","",IF(INDEX(ORCAMENTO!$AI:$AI,$B572)&lt;&gt;"",INDEX(ORCAMENTO!$AI:$AI,$B572),IF(INDEX(ORCAMENTO!$AG:$AG,$B572),"Memorial de cálculo ou anexo obrigatório não informado para item acima do limite.",IF(AND(INDEX(ORCAMENTO!$AC:$AC,$B572),NOT(INDEX(ORCAMENTO!$AE:$AE,$B572))),"Informe pelo menos um ano completo com valor unitário e quantidade.","Pendência identificada automaticamente."))))</f>
        <v/>
      </c>
      <c r="N572" s="255">
        <f t="shared" si="18"/>
        <v>573</v>
      </c>
      <c r="O572" s="255">
        <f ca="1">IF(INDEX(ORCAMENTO!$AI:$AI,$N572)&lt;&gt;"",1,0)</f>
        <v>0</v>
      </c>
      <c r="P572" s="255">
        <f t="shared" ca="1" si="19"/>
        <v>11</v>
      </c>
      <c r="Q572" s="255" t="str">
        <f ca="1">INDEX(ORCAMENTO!$AI:$AI,$N572)</f>
        <v/>
      </c>
    </row>
    <row r="573" spans="2:17" ht="15" customHeight="1" x14ac:dyDescent="0.25">
      <c r="B573" s="255" t="str">
        <f ca="1">IFERROR(INDEX(_AUX_ANALISE!$A$1:$A$2461,MATCH(ROW()-34,_AUX_ANALISE!$C$1:$C$2461,0)),"")</f>
        <v/>
      </c>
      <c r="C573" s="255" t="str">
        <f ca="1">IF($B573="","",INDEX(ORCAMENTO!$B:$B,$B573))</f>
        <v/>
      </c>
      <c r="D573" s="255" t="str">
        <f ca="1">IF($B573="","",INDEX(ORCAMENTO!$E:$E,$B573))</f>
        <v/>
      </c>
      <c r="E573" s="255" t="str">
        <f ca="1">IF($B573="","",INDEX(ORCAMENTO!$D:$D,$B573))</f>
        <v/>
      </c>
      <c r="F573" s="255" t="str">
        <f ca="1">IF($B573="","",TRIM(IF(OR(INDEX(ORCAMENTO!$G:$G,$B573)&lt;&gt;"",INDEX(ORCAMENTO!$H:$H,$B573)&lt;&gt;""),"Ano 1; ","")&amp;IF(OR(INDEX(ORCAMENTO!$J:$J,$B573)&lt;&gt;"",INDEX(ORCAMENTO!$K:$K,$B573)&lt;&gt;""),"Ano 2; ","")&amp;IF(OR(INDEX(ORCAMENTO!$M:$M,$B573)&lt;&gt;"",INDEX(ORCAMENTO!$N:$N,$B573)&lt;&gt;""),"Ano 3; ","")&amp;IF(OR(INDEX(ORCAMENTO!$P:$P,$B573)&lt;&gt;"",INDEX(ORCAMENTO!$Q:$Q,$B573)&lt;&gt;""),"Ano 4; ","")&amp;IF(OR(INDEX(ORCAMENTO!$S:$S,$B573)&lt;&gt;"",INDEX(ORCAMENTO!$T:$T,$B573)&lt;&gt;""),"Ano 5; ","")&amp;IF(OR(INDEX(ORCAMENTO!$V:$V,$B573)&lt;&gt;"",INDEX(ORCAMENTO!$W:$W,$B573)&lt;&gt;""),"Ano 6; ","")))</f>
        <v/>
      </c>
      <c r="G573" s="311" t="str">
        <f ca="1">IF($B573="","",IF(INDEX(ORCAMENTO!$G:$G,$B573)&lt;&gt;"",INDEX(ORCAMENTO!$G:$G,$B573),IF(INDEX(ORCAMENTO!$J:$J,$B573)&lt;&gt;"",INDEX(ORCAMENTO!$J:$J,$B573),IF(INDEX(ORCAMENTO!$M:$M,$B573)&lt;&gt;"",INDEX(ORCAMENTO!$M:$M,$B573),IF(INDEX(ORCAMENTO!$P:$P,$B573)&lt;&gt;"",INDEX(ORCAMENTO!$P:$P,$B573),IF(INDEX(ORCAMENTO!$S:$S,$B573)&lt;&gt;"",INDEX(ORCAMENTO!$S:$S,$B573),INDEX(ORCAMENTO!$V:$V,$B573)))))))</f>
        <v/>
      </c>
      <c r="H573" s="312" t="str">
        <f ca="1">IF($B573="","",IF(INDEX(ORCAMENTO!$H:$H,$B573)&lt;&gt;"",INDEX(ORCAMENTO!$H:$H,$B573),IF(INDEX(ORCAMENTO!$K:$K,$B573)&lt;&gt;"",INDEX(ORCAMENTO!$K:$K,$B573),IF(INDEX(ORCAMENTO!$N:$N,$B573)&lt;&gt;"",INDEX(ORCAMENTO!$N:$N,$B573),IF(INDEX(ORCAMENTO!$Q:$Q,$B573)&lt;&gt;"",INDEX(ORCAMENTO!$Q:$Q,$B573),IF(INDEX(ORCAMENTO!$T:$T,$B573)&lt;&gt;"",INDEX(ORCAMENTO!$T:$T,$B573),INDEX(ORCAMENTO!$W:$W,$B573)))))))</f>
        <v/>
      </c>
      <c r="I573" s="255" t="str">
        <f ca="1">IF($B573="","",IF(INDEX(ORCAMENTO!$AI:$AI,$B573)&lt;&gt;"",INDEX(ORCAMENTO!$AI:$AI,$B573),IF(INDEX(ORCAMENTO!$AG:$AG,$B573),"Memorial de cálculo ou anexo obrigatório não informado para item acima do limite.",IF(AND(INDEX(ORCAMENTO!$AC:$AC,$B573),NOT(INDEX(ORCAMENTO!$AE:$AE,$B573))),"Informe pelo menos um ano completo com valor unitário e quantidade.","Pendência identificada automaticamente."))))</f>
        <v/>
      </c>
      <c r="N573" s="255">
        <f t="shared" si="18"/>
        <v>574</v>
      </c>
      <c r="O573" s="255">
        <f ca="1">IF(INDEX(ORCAMENTO!$AI:$AI,$N573)&lt;&gt;"",1,0)</f>
        <v>0</v>
      </c>
      <c r="P573" s="255">
        <f t="shared" ca="1" si="19"/>
        <v>11</v>
      </c>
      <c r="Q573" s="255" t="str">
        <f ca="1">INDEX(ORCAMENTO!$AI:$AI,$N573)</f>
        <v/>
      </c>
    </row>
    <row r="574" spans="2:17" ht="15" customHeight="1" x14ac:dyDescent="0.25">
      <c r="B574" s="255" t="str">
        <f ca="1">IFERROR(INDEX(_AUX_ANALISE!$A$1:$A$2461,MATCH(ROW()-34,_AUX_ANALISE!$C$1:$C$2461,0)),"")</f>
        <v/>
      </c>
      <c r="C574" s="255" t="str">
        <f ca="1">IF($B574="","",INDEX(ORCAMENTO!$B:$B,$B574))</f>
        <v/>
      </c>
      <c r="D574" s="255" t="str">
        <f ca="1">IF($B574="","",INDEX(ORCAMENTO!$E:$E,$B574))</f>
        <v/>
      </c>
      <c r="E574" s="255" t="str">
        <f ca="1">IF($B574="","",INDEX(ORCAMENTO!$D:$D,$B574))</f>
        <v/>
      </c>
      <c r="F574" s="255" t="str">
        <f ca="1">IF($B574="","",TRIM(IF(OR(INDEX(ORCAMENTO!$G:$G,$B574)&lt;&gt;"",INDEX(ORCAMENTO!$H:$H,$B574)&lt;&gt;""),"Ano 1; ","")&amp;IF(OR(INDEX(ORCAMENTO!$J:$J,$B574)&lt;&gt;"",INDEX(ORCAMENTO!$K:$K,$B574)&lt;&gt;""),"Ano 2; ","")&amp;IF(OR(INDEX(ORCAMENTO!$M:$M,$B574)&lt;&gt;"",INDEX(ORCAMENTO!$N:$N,$B574)&lt;&gt;""),"Ano 3; ","")&amp;IF(OR(INDEX(ORCAMENTO!$P:$P,$B574)&lt;&gt;"",INDEX(ORCAMENTO!$Q:$Q,$B574)&lt;&gt;""),"Ano 4; ","")&amp;IF(OR(INDEX(ORCAMENTO!$S:$S,$B574)&lt;&gt;"",INDEX(ORCAMENTO!$T:$T,$B574)&lt;&gt;""),"Ano 5; ","")&amp;IF(OR(INDEX(ORCAMENTO!$V:$V,$B574)&lt;&gt;"",INDEX(ORCAMENTO!$W:$W,$B574)&lt;&gt;""),"Ano 6; ","")))</f>
        <v/>
      </c>
      <c r="G574" s="311" t="str">
        <f ca="1">IF($B574="","",IF(INDEX(ORCAMENTO!$G:$G,$B574)&lt;&gt;"",INDEX(ORCAMENTO!$G:$G,$B574),IF(INDEX(ORCAMENTO!$J:$J,$B574)&lt;&gt;"",INDEX(ORCAMENTO!$J:$J,$B574),IF(INDEX(ORCAMENTO!$M:$M,$B574)&lt;&gt;"",INDEX(ORCAMENTO!$M:$M,$B574),IF(INDEX(ORCAMENTO!$P:$P,$B574)&lt;&gt;"",INDEX(ORCAMENTO!$P:$P,$B574),IF(INDEX(ORCAMENTO!$S:$S,$B574)&lt;&gt;"",INDEX(ORCAMENTO!$S:$S,$B574),INDEX(ORCAMENTO!$V:$V,$B574)))))))</f>
        <v/>
      </c>
      <c r="H574" s="312" t="str">
        <f ca="1">IF($B574="","",IF(INDEX(ORCAMENTO!$H:$H,$B574)&lt;&gt;"",INDEX(ORCAMENTO!$H:$H,$B574),IF(INDEX(ORCAMENTO!$K:$K,$B574)&lt;&gt;"",INDEX(ORCAMENTO!$K:$K,$B574),IF(INDEX(ORCAMENTO!$N:$N,$B574)&lt;&gt;"",INDEX(ORCAMENTO!$N:$N,$B574),IF(INDEX(ORCAMENTO!$Q:$Q,$B574)&lt;&gt;"",INDEX(ORCAMENTO!$Q:$Q,$B574),IF(INDEX(ORCAMENTO!$T:$T,$B574)&lt;&gt;"",INDEX(ORCAMENTO!$T:$T,$B574),INDEX(ORCAMENTO!$W:$W,$B574)))))))</f>
        <v/>
      </c>
      <c r="I574" s="255" t="str">
        <f ca="1">IF($B574="","",IF(INDEX(ORCAMENTO!$AI:$AI,$B574)&lt;&gt;"",INDEX(ORCAMENTO!$AI:$AI,$B574),IF(INDEX(ORCAMENTO!$AG:$AG,$B574),"Memorial de cálculo ou anexo obrigatório não informado para item acima do limite.",IF(AND(INDEX(ORCAMENTO!$AC:$AC,$B574),NOT(INDEX(ORCAMENTO!$AE:$AE,$B574))),"Informe pelo menos um ano completo com valor unitário e quantidade.","Pendência identificada automaticamente."))))</f>
        <v/>
      </c>
      <c r="N574" s="255">
        <f t="shared" si="18"/>
        <v>575</v>
      </c>
      <c r="O574" s="255">
        <f ca="1">IF(INDEX(ORCAMENTO!$AI:$AI,$N574)&lt;&gt;"",1,0)</f>
        <v>0</v>
      </c>
      <c r="P574" s="255">
        <f t="shared" ca="1" si="19"/>
        <v>11</v>
      </c>
      <c r="Q574" s="255" t="str">
        <f ca="1">INDEX(ORCAMENTO!$AI:$AI,$N574)</f>
        <v/>
      </c>
    </row>
    <row r="575" spans="2:17" ht="15" customHeight="1" x14ac:dyDescent="0.25">
      <c r="B575" s="255" t="str">
        <f ca="1">IFERROR(INDEX(_AUX_ANALISE!$A$1:$A$2461,MATCH(ROW()-34,_AUX_ANALISE!$C$1:$C$2461,0)),"")</f>
        <v/>
      </c>
      <c r="C575" s="255" t="str">
        <f ca="1">IF($B575="","",INDEX(ORCAMENTO!$B:$B,$B575))</f>
        <v/>
      </c>
      <c r="D575" s="255" t="str">
        <f ca="1">IF($B575="","",INDEX(ORCAMENTO!$E:$E,$B575))</f>
        <v/>
      </c>
      <c r="E575" s="255" t="str">
        <f ca="1">IF($B575="","",INDEX(ORCAMENTO!$D:$D,$B575))</f>
        <v/>
      </c>
      <c r="F575" s="255" t="str">
        <f ca="1">IF($B575="","",TRIM(IF(OR(INDEX(ORCAMENTO!$G:$G,$B575)&lt;&gt;"",INDEX(ORCAMENTO!$H:$H,$B575)&lt;&gt;""),"Ano 1; ","")&amp;IF(OR(INDEX(ORCAMENTO!$J:$J,$B575)&lt;&gt;"",INDEX(ORCAMENTO!$K:$K,$B575)&lt;&gt;""),"Ano 2; ","")&amp;IF(OR(INDEX(ORCAMENTO!$M:$M,$B575)&lt;&gt;"",INDEX(ORCAMENTO!$N:$N,$B575)&lt;&gt;""),"Ano 3; ","")&amp;IF(OR(INDEX(ORCAMENTO!$P:$P,$B575)&lt;&gt;"",INDEX(ORCAMENTO!$Q:$Q,$B575)&lt;&gt;""),"Ano 4; ","")&amp;IF(OR(INDEX(ORCAMENTO!$S:$S,$B575)&lt;&gt;"",INDEX(ORCAMENTO!$T:$T,$B575)&lt;&gt;""),"Ano 5; ","")&amp;IF(OR(INDEX(ORCAMENTO!$V:$V,$B575)&lt;&gt;"",INDEX(ORCAMENTO!$W:$W,$B575)&lt;&gt;""),"Ano 6; ","")))</f>
        <v/>
      </c>
      <c r="G575" s="311" t="str">
        <f ca="1">IF($B575="","",IF(INDEX(ORCAMENTO!$G:$G,$B575)&lt;&gt;"",INDEX(ORCAMENTO!$G:$G,$B575),IF(INDEX(ORCAMENTO!$J:$J,$B575)&lt;&gt;"",INDEX(ORCAMENTO!$J:$J,$B575),IF(INDEX(ORCAMENTO!$M:$M,$B575)&lt;&gt;"",INDEX(ORCAMENTO!$M:$M,$B575),IF(INDEX(ORCAMENTO!$P:$P,$B575)&lt;&gt;"",INDEX(ORCAMENTO!$P:$P,$B575),IF(INDEX(ORCAMENTO!$S:$S,$B575)&lt;&gt;"",INDEX(ORCAMENTO!$S:$S,$B575),INDEX(ORCAMENTO!$V:$V,$B575)))))))</f>
        <v/>
      </c>
      <c r="H575" s="312" t="str">
        <f ca="1">IF($B575="","",IF(INDEX(ORCAMENTO!$H:$H,$B575)&lt;&gt;"",INDEX(ORCAMENTO!$H:$H,$B575),IF(INDEX(ORCAMENTO!$K:$K,$B575)&lt;&gt;"",INDEX(ORCAMENTO!$K:$K,$B575),IF(INDEX(ORCAMENTO!$N:$N,$B575)&lt;&gt;"",INDEX(ORCAMENTO!$N:$N,$B575),IF(INDEX(ORCAMENTO!$Q:$Q,$B575)&lt;&gt;"",INDEX(ORCAMENTO!$Q:$Q,$B575),IF(INDEX(ORCAMENTO!$T:$T,$B575)&lt;&gt;"",INDEX(ORCAMENTO!$T:$T,$B575),INDEX(ORCAMENTO!$W:$W,$B575)))))))</f>
        <v/>
      </c>
      <c r="I575" s="255" t="str">
        <f ca="1">IF($B575="","",IF(INDEX(ORCAMENTO!$AI:$AI,$B575)&lt;&gt;"",INDEX(ORCAMENTO!$AI:$AI,$B575),IF(INDEX(ORCAMENTO!$AG:$AG,$B575),"Memorial de cálculo ou anexo obrigatório não informado para item acima do limite.",IF(AND(INDEX(ORCAMENTO!$AC:$AC,$B575),NOT(INDEX(ORCAMENTO!$AE:$AE,$B575))),"Informe pelo menos um ano completo com valor unitário e quantidade.","Pendência identificada automaticamente."))))</f>
        <v/>
      </c>
      <c r="N575" s="255">
        <f t="shared" si="18"/>
        <v>576</v>
      </c>
      <c r="O575" s="255">
        <f ca="1">IF(INDEX(ORCAMENTO!$AI:$AI,$N575)&lt;&gt;"",1,0)</f>
        <v>0</v>
      </c>
      <c r="P575" s="255">
        <f t="shared" ca="1" si="19"/>
        <v>11</v>
      </c>
      <c r="Q575" s="255" t="str">
        <f ca="1">INDEX(ORCAMENTO!$AI:$AI,$N575)</f>
        <v/>
      </c>
    </row>
    <row r="576" spans="2:17" ht="15" customHeight="1" x14ac:dyDescent="0.25">
      <c r="B576" s="255" t="str">
        <f ca="1">IFERROR(INDEX(_AUX_ANALISE!$A$1:$A$2461,MATCH(ROW()-34,_AUX_ANALISE!$C$1:$C$2461,0)),"")</f>
        <v/>
      </c>
      <c r="C576" s="255" t="str">
        <f ca="1">IF($B576="","",INDEX(ORCAMENTO!$B:$B,$B576))</f>
        <v/>
      </c>
      <c r="D576" s="255" t="str">
        <f ca="1">IF($B576="","",INDEX(ORCAMENTO!$E:$E,$B576))</f>
        <v/>
      </c>
      <c r="E576" s="255" t="str">
        <f ca="1">IF($B576="","",INDEX(ORCAMENTO!$D:$D,$B576))</f>
        <v/>
      </c>
      <c r="F576" s="255" t="str">
        <f ca="1">IF($B576="","",TRIM(IF(OR(INDEX(ORCAMENTO!$G:$G,$B576)&lt;&gt;"",INDEX(ORCAMENTO!$H:$H,$B576)&lt;&gt;""),"Ano 1; ","")&amp;IF(OR(INDEX(ORCAMENTO!$J:$J,$B576)&lt;&gt;"",INDEX(ORCAMENTO!$K:$K,$B576)&lt;&gt;""),"Ano 2; ","")&amp;IF(OR(INDEX(ORCAMENTO!$M:$M,$B576)&lt;&gt;"",INDEX(ORCAMENTO!$N:$N,$B576)&lt;&gt;""),"Ano 3; ","")&amp;IF(OR(INDEX(ORCAMENTO!$P:$P,$B576)&lt;&gt;"",INDEX(ORCAMENTO!$Q:$Q,$B576)&lt;&gt;""),"Ano 4; ","")&amp;IF(OR(INDEX(ORCAMENTO!$S:$S,$B576)&lt;&gt;"",INDEX(ORCAMENTO!$T:$T,$B576)&lt;&gt;""),"Ano 5; ","")&amp;IF(OR(INDEX(ORCAMENTO!$V:$V,$B576)&lt;&gt;"",INDEX(ORCAMENTO!$W:$W,$B576)&lt;&gt;""),"Ano 6; ","")))</f>
        <v/>
      </c>
      <c r="G576" s="311" t="str">
        <f ca="1">IF($B576="","",IF(INDEX(ORCAMENTO!$G:$G,$B576)&lt;&gt;"",INDEX(ORCAMENTO!$G:$G,$B576),IF(INDEX(ORCAMENTO!$J:$J,$B576)&lt;&gt;"",INDEX(ORCAMENTO!$J:$J,$B576),IF(INDEX(ORCAMENTO!$M:$M,$B576)&lt;&gt;"",INDEX(ORCAMENTO!$M:$M,$B576),IF(INDEX(ORCAMENTO!$P:$P,$B576)&lt;&gt;"",INDEX(ORCAMENTO!$P:$P,$B576),IF(INDEX(ORCAMENTO!$S:$S,$B576)&lt;&gt;"",INDEX(ORCAMENTO!$S:$S,$B576),INDEX(ORCAMENTO!$V:$V,$B576)))))))</f>
        <v/>
      </c>
      <c r="H576" s="312" t="str">
        <f ca="1">IF($B576="","",IF(INDEX(ORCAMENTO!$H:$H,$B576)&lt;&gt;"",INDEX(ORCAMENTO!$H:$H,$B576),IF(INDEX(ORCAMENTO!$K:$K,$B576)&lt;&gt;"",INDEX(ORCAMENTO!$K:$K,$B576),IF(INDEX(ORCAMENTO!$N:$N,$B576)&lt;&gt;"",INDEX(ORCAMENTO!$N:$N,$B576),IF(INDEX(ORCAMENTO!$Q:$Q,$B576)&lt;&gt;"",INDEX(ORCAMENTO!$Q:$Q,$B576),IF(INDEX(ORCAMENTO!$T:$T,$B576)&lt;&gt;"",INDEX(ORCAMENTO!$T:$T,$B576),INDEX(ORCAMENTO!$W:$W,$B576)))))))</f>
        <v/>
      </c>
      <c r="I576" s="255" t="str">
        <f ca="1">IF($B576="","",IF(INDEX(ORCAMENTO!$AI:$AI,$B576)&lt;&gt;"",INDEX(ORCAMENTO!$AI:$AI,$B576),IF(INDEX(ORCAMENTO!$AG:$AG,$B576),"Memorial de cálculo ou anexo obrigatório não informado para item acima do limite.",IF(AND(INDEX(ORCAMENTO!$AC:$AC,$B576),NOT(INDEX(ORCAMENTO!$AE:$AE,$B576))),"Informe pelo menos um ano completo com valor unitário e quantidade.","Pendência identificada automaticamente."))))</f>
        <v/>
      </c>
      <c r="N576" s="255">
        <f t="shared" si="18"/>
        <v>577</v>
      </c>
      <c r="O576" s="255">
        <f ca="1">IF(INDEX(ORCAMENTO!$AI:$AI,$N576)&lt;&gt;"",1,0)</f>
        <v>0</v>
      </c>
      <c r="P576" s="255">
        <f t="shared" ca="1" si="19"/>
        <v>11</v>
      </c>
      <c r="Q576" s="255" t="str">
        <f ca="1">INDEX(ORCAMENTO!$AI:$AI,$N576)</f>
        <v/>
      </c>
    </row>
    <row r="577" spans="2:17" ht="15" customHeight="1" x14ac:dyDescent="0.25">
      <c r="B577" s="255" t="str">
        <f ca="1">IFERROR(INDEX(_AUX_ANALISE!$A$1:$A$2461,MATCH(ROW()-34,_AUX_ANALISE!$C$1:$C$2461,0)),"")</f>
        <v/>
      </c>
      <c r="C577" s="255" t="str">
        <f ca="1">IF($B577="","",INDEX(ORCAMENTO!$B:$B,$B577))</f>
        <v/>
      </c>
      <c r="D577" s="255" t="str">
        <f ca="1">IF($B577="","",INDEX(ORCAMENTO!$E:$E,$B577))</f>
        <v/>
      </c>
      <c r="E577" s="255" t="str">
        <f ca="1">IF($B577="","",INDEX(ORCAMENTO!$D:$D,$B577))</f>
        <v/>
      </c>
      <c r="F577" s="255" t="str">
        <f ca="1">IF($B577="","",TRIM(IF(OR(INDEX(ORCAMENTO!$G:$G,$B577)&lt;&gt;"",INDEX(ORCAMENTO!$H:$H,$B577)&lt;&gt;""),"Ano 1; ","")&amp;IF(OR(INDEX(ORCAMENTO!$J:$J,$B577)&lt;&gt;"",INDEX(ORCAMENTO!$K:$K,$B577)&lt;&gt;""),"Ano 2; ","")&amp;IF(OR(INDEX(ORCAMENTO!$M:$M,$B577)&lt;&gt;"",INDEX(ORCAMENTO!$N:$N,$B577)&lt;&gt;""),"Ano 3; ","")&amp;IF(OR(INDEX(ORCAMENTO!$P:$P,$B577)&lt;&gt;"",INDEX(ORCAMENTO!$Q:$Q,$B577)&lt;&gt;""),"Ano 4; ","")&amp;IF(OR(INDEX(ORCAMENTO!$S:$S,$B577)&lt;&gt;"",INDEX(ORCAMENTO!$T:$T,$B577)&lt;&gt;""),"Ano 5; ","")&amp;IF(OR(INDEX(ORCAMENTO!$V:$V,$B577)&lt;&gt;"",INDEX(ORCAMENTO!$W:$W,$B577)&lt;&gt;""),"Ano 6; ","")))</f>
        <v/>
      </c>
      <c r="G577" s="311" t="str">
        <f ca="1">IF($B577="","",IF(INDEX(ORCAMENTO!$G:$G,$B577)&lt;&gt;"",INDEX(ORCAMENTO!$G:$G,$B577),IF(INDEX(ORCAMENTO!$J:$J,$B577)&lt;&gt;"",INDEX(ORCAMENTO!$J:$J,$B577),IF(INDEX(ORCAMENTO!$M:$M,$B577)&lt;&gt;"",INDEX(ORCAMENTO!$M:$M,$B577),IF(INDEX(ORCAMENTO!$P:$P,$B577)&lt;&gt;"",INDEX(ORCAMENTO!$P:$P,$B577),IF(INDEX(ORCAMENTO!$S:$S,$B577)&lt;&gt;"",INDEX(ORCAMENTO!$S:$S,$B577),INDEX(ORCAMENTO!$V:$V,$B577)))))))</f>
        <v/>
      </c>
      <c r="H577" s="312" t="str">
        <f ca="1">IF($B577="","",IF(INDEX(ORCAMENTO!$H:$H,$B577)&lt;&gt;"",INDEX(ORCAMENTO!$H:$H,$B577),IF(INDEX(ORCAMENTO!$K:$K,$B577)&lt;&gt;"",INDEX(ORCAMENTO!$K:$K,$B577),IF(INDEX(ORCAMENTO!$N:$N,$B577)&lt;&gt;"",INDEX(ORCAMENTO!$N:$N,$B577),IF(INDEX(ORCAMENTO!$Q:$Q,$B577)&lt;&gt;"",INDEX(ORCAMENTO!$Q:$Q,$B577),IF(INDEX(ORCAMENTO!$T:$T,$B577)&lt;&gt;"",INDEX(ORCAMENTO!$T:$T,$B577),INDEX(ORCAMENTO!$W:$W,$B577)))))))</f>
        <v/>
      </c>
      <c r="I577" s="255" t="str">
        <f ca="1">IF($B577="","",IF(INDEX(ORCAMENTO!$AI:$AI,$B577)&lt;&gt;"",INDEX(ORCAMENTO!$AI:$AI,$B577),IF(INDEX(ORCAMENTO!$AG:$AG,$B577),"Memorial de cálculo ou anexo obrigatório não informado para item acima do limite.",IF(AND(INDEX(ORCAMENTO!$AC:$AC,$B577),NOT(INDEX(ORCAMENTO!$AE:$AE,$B577))),"Informe pelo menos um ano completo com valor unitário e quantidade.","Pendência identificada automaticamente."))))</f>
        <v/>
      </c>
      <c r="N577" s="255">
        <f t="shared" si="18"/>
        <v>578</v>
      </c>
      <c r="O577" s="255">
        <f ca="1">IF(INDEX(ORCAMENTO!$AI:$AI,$N577)&lt;&gt;"",1,0)</f>
        <v>0</v>
      </c>
      <c r="P577" s="255">
        <f t="shared" ca="1" si="19"/>
        <v>11</v>
      </c>
      <c r="Q577" s="255" t="str">
        <f ca="1">INDEX(ORCAMENTO!$AI:$AI,$N577)</f>
        <v/>
      </c>
    </row>
    <row r="578" spans="2:17" ht="15" customHeight="1" x14ac:dyDescent="0.25">
      <c r="B578" s="255" t="str">
        <f ca="1">IFERROR(INDEX(_AUX_ANALISE!$A$1:$A$2461,MATCH(ROW()-34,_AUX_ANALISE!$C$1:$C$2461,0)),"")</f>
        <v/>
      </c>
      <c r="C578" s="255" t="str">
        <f ca="1">IF($B578="","",INDEX(ORCAMENTO!$B:$B,$B578))</f>
        <v/>
      </c>
      <c r="D578" s="255" t="str">
        <f ca="1">IF($B578="","",INDEX(ORCAMENTO!$E:$E,$B578))</f>
        <v/>
      </c>
      <c r="E578" s="255" t="str">
        <f ca="1">IF($B578="","",INDEX(ORCAMENTO!$D:$D,$B578))</f>
        <v/>
      </c>
      <c r="F578" s="255" t="str">
        <f ca="1">IF($B578="","",TRIM(IF(OR(INDEX(ORCAMENTO!$G:$G,$B578)&lt;&gt;"",INDEX(ORCAMENTO!$H:$H,$B578)&lt;&gt;""),"Ano 1; ","")&amp;IF(OR(INDEX(ORCAMENTO!$J:$J,$B578)&lt;&gt;"",INDEX(ORCAMENTO!$K:$K,$B578)&lt;&gt;""),"Ano 2; ","")&amp;IF(OR(INDEX(ORCAMENTO!$M:$M,$B578)&lt;&gt;"",INDEX(ORCAMENTO!$N:$N,$B578)&lt;&gt;""),"Ano 3; ","")&amp;IF(OR(INDEX(ORCAMENTO!$P:$P,$B578)&lt;&gt;"",INDEX(ORCAMENTO!$Q:$Q,$B578)&lt;&gt;""),"Ano 4; ","")&amp;IF(OR(INDEX(ORCAMENTO!$S:$S,$B578)&lt;&gt;"",INDEX(ORCAMENTO!$T:$T,$B578)&lt;&gt;""),"Ano 5; ","")&amp;IF(OR(INDEX(ORCAMENTO!$V:$V,$B578)&lt;&gt;"",INDEX(ORCAMENTO!$W:$W,$B578)&lt;&gt;""),"Ano 6; ","")))</f>
        <v/>
      </c>
      <c r="G578" s="311" t="str">
        <f ca="1">IF($B578="","",IF(INDEX(ORCAMENTO!$G:$G,$B578)&lt;&gt;"",INDEX(ORCAMENTO!$G:$G,$B578),IF(INDEX(ORCAMENTO!$J:$J,$B578)&lt;&gt;"",INDEX(ORCAMENTO!$J:$J,$B578),IF(INDEX(ORCAMENTO!$M:$M,$B578)&lt;&gt;"",INDEX(ORCAMENTO!$M:$M,$B578),IF(INDEX(ORCAMENTO!$P:$P,$B578)&lt;&gt;"",INDEX(ORCAMENTO!$P:$P,$B578),IF(INDEX(ORCAMENTO!$S:$S,$B578)&lt;&gt;"",INDEX(ORCAMENTO!$S:$S,$B578),INDEX(ORCAMENTO!$V:$V,$B578)))))))</f>
        <v/>
      </c>
      <c r="H578" s="312" t="str">
        <f ca="1">IF($B578="","",IF(INDEX(ORCAMENTO!$H:$H,$B578)&lt;&gt;"",INDEX(ORCAMENTO!$H:$H,$B578),IF(INDEX(ORCAMENTO!$K:$K,$B578)&lt;&gt;"",INDEX(ORCAMENTO!$K:$K,$B578),IF(INDEX(ORCAMENTO!$N:$N,$B578)&lt;&gt;"",INDEX(ORCAMENTO!$N:$N,$B578),IF(INDEX(ORCAMENTO!$Q:$Q,$B578)&lt;&gt;"",INDEX(ORCAMENTO!$Q:$Q,$B578),IF(INDEX(ORCAMENTO!$T:$T,$B578)&lt;&gt;"",INDEX(ORCAMENTO!$T:$T,$B578),INDEX(ORCAMENTO!$W:$W,$B578)))))))</f>
        <v/>
      </c>
      <c r="I578" s="255" t="str">
        <f ca="1">IF($B578="","",IF(INDEX(ORCAMENTO!$AI:$AI,$B578)&lt;&gt;"",INDEX(ORCAMENTO!$AI:$AI,$B578),IF(INDEX(ORCAMENTO!$AG:$AG,$B578),"Memorial de cálculo ou anexo obrigatório não informado para item acima do limite.",IF(AND(INDEX(ORCAMENTO!$AC:$AC,$B578),NOT(INDEX(ORCAMENTO!$AE:$AE,$B578))),"Informe pelo menos um ano completo com valor unitário e quantidade.","Pendência identificada automaticamente."))))</f>
        <v/>
      </c>
      <c r="N578" s="255">
        <f t="shared" si="18"/>
        <v>579</v>
      </c>
      <c r="O578" s="255">
        <f ca="1">IF(INDEX(ORCAMENTO!$AI:$AI,$N578)&lt;&gt;"",1,0)</f>
        <v>0</v>
      </c>
      <c r="P578" s="255">
        <f t="shared" ca="1" si="19"/>
        <v>11</v>
      </c>
      <c r="Q578" s="255" t="str">
        <f ca="1">INDEX(ORCAMENTO!$AI:$AI,$N578)</f>
        <v/>
      </c>
    </row>
    <row r="579" spans="2:17" ht="15" customHeight="1" x14ac:dyDescent="0.25">
      <c r="B579" s="255" t="str">
        <f ca="1">IFERROR(INDEX(_AUX_ANALISE!$A$1:$A$2461,MATCH(ROW()-34,_AUX_ANALISE!$C$1:$C$2461,0)),"")</f>
        <v/>
      </c>
      <c r="C579" s="255" t="str">
        <f ca="1">IF($B579="","",INDEX(ORCAMENTO!$B:$B,$B579))</f>
        <v/>
      </c>
      <c r="D579" s="255" t="str">
        <f ca="1">IF($B579="","",INDEX(ORCAMENTO!$E:$E,$B579))</f>
        <v/>
      </c>
      <c r="E579" s="255" t="str">
        <f ca="1">IF($B579="","",INDEX(ORCAMENTO!$D:$D,$B579))</f>
        <v/>
      </c>
      <c r="F579" s="255" t="str">
        <f ca="1">IF($B579="","",TRIM(IF(OR(INDEX(ORCAMENTO!$G:$G,$B579)&lt;&gt;"",INDEX(ORCAMENTO!$H:$H,$B579)&lt;&gt;""),"Ano 1; ","")&amp;IF(OR(INDEX(ORCAMENTO!$J:$J,$B579)&lt;&gt;"",INDEX(ORCAMENTO!$K:$K,$B579)&lt;&gt;""),"Ano 2; ","")&amp;IF(OR(INDEX(ORCAMENTO!$M:$M,$B579)&lt;&gt;"",INDEX(ORCAMENTO!$N:$N,$B579)&lt;&gt;""),"Ano 3; ","")&amp;IF(OR(INDEX(ORCAMENTO!$P:$P,$B579)&lt;&gt;"",INDEX(ORCAMENTO!$Q:$Q,$B579)&lt;&gt;""),"Ano 4; ","")&amp;IF(OR(INDEX(ORCAMENTO!$S:$S,$B579)&lt;&gt;"",INDEX(ORCAMENTO!$T:$T,$B579)&lt;&gt;""),"Ano 5; ","")&amp;IF(OR(INDEX(ORCAMENTO!$V:$V,$B579)&lt;&gt;"",INDEX(ORCAMENTO!$W:$W,$B579)&lt;&gt;""),"Ano 6; ","")))</f>
        <v/>
      </c>
      <c r="G579" s="311" t="str">
        <f ca="1">IF($B579="","",IF(INDEX(ORCAMENTO!$G:$G,$B579)&lt;&gt;"",INDEX(ORCAMENTO!$G:$G,$B579),IF(INDEX(ORCAMENTO!$J:$J,$B579)&lt;&gt;"",INDEX(ORCAMENTO!$J:$J,$B579),IF(INDEX(ORCAMENTO!$M:$M,$B579)&lt;&gt;"",INDEX(ORCAMENTO!$M:$M,$B579),IF(INDEX(ORCAMENTO!$P:$P,$B579)&lt;&gt;"",INDEX(ORCAMENTO!$P:$P,$B579),IF(INDEX(ORCAMENTO!$S:$S,$B579)&lt;&gt;"",INDEX(ORCAMENTO!$S:$S,$B579),INDEX(ORCAMENTO!$V:$V,$B579)))))))</f>
        <v/>
      </c>
      <c r="H579" s="312" t="str">
        <f ca="1">IF($B579="","",IF(INDEX(ORCAMENTO!$H:$H,$B579)&lt;&gt;"",INDEX(ORCAMENTO!$H:$H,$B579),IF(INDEX(ORCAMENTO!$K:$K,$B579)&lt;&gt;"",INDEX(ORCAMENTO!$K:$K,$B579),IF(INDEX(ORCAMENTO!$N:$N,$B579)&lt;&gt;"",INDEX(ORCAMENTO!$N:$N,$B579),IF(INDEX(ORCAMENTO!$Q:$Q,$B579)&lt;&gt;"",INDEX(ORCAMENTO!$Q:$Q,$B579),IF(INDEX(ORCAMENTO!$T:$T,$B579)&lt;&gt;"",INDEX(ORCAMENTO!$T:$T,$B579),INDEX(ORCAMENTO!$W:$W,$B579)))))))</f>
        <v/>
      </c>
      <c r="I579" s="255" t="str">
        <f ca="1">IF($B579="","",IF(INDEX(ORCAMENTO!$AI:$AI,$B579)&lt;&gt;"",INDEX(ORCAMENTO!$AI:$AI,$B579),IF(INDEX(ORCAMENTO!$AG:$AG,$B579),"Memorial de cálculo ou anexo obrigatório não informado para item acima do limite.",IF(AND(INDEX(ORCAMENTO!$AC:$AC,$B579),NOT(INDEX(ORCAMENTO!$AE:$AE,$B579))),"Informe pelo menos um ano completo com valor unitário e quantidade.","Pendência identificada automaticamente."))))</f>
        <v/>
      </c>
      <c r="N579" s="255">
        <f t="shared" si="18"/>
        <v>580</v>
      </c>
      <c r="O579" s="255">
        <f ca="1">IF(INDEX(ORCAMENTO!$AI:$AI,$N579)&lt;&gt;"",1,0)</f>
        <v>0</v>
      </c>
      <c r="P579" s="255">
        <f t="shared" ca="1" si="19"/>
        <v>11</v>
      </c>
      <c r="Q579" s="255" t="str">
        <f ca="1">INDEX(ORCAMENTO!$AI:$AI,$N579)</f>
        <v/>
      </c>
    </row>
    <row r="580" spans="2:17" ht="15" customHeight="1" x14ac:dyDescent="0.25">
      <c r="B580" s="255" t="str">
        <f ca="1">IFERROR(INDEX(_AUX_ANALISE!$A$1:$A$2461,MATCH(ROW()-34,_AUX_ANALISE!$C$1:$C$2461,0)),"")</f>
        <v/>
      </c>
      <c r="C580" s="255" t="str">
        <f ca="1">IF($B580="","",INDEX(ORCAMENTO!$B:$B,$B580))</f>
        <v/>
      </c>
      <c r="D580" s="255" t="str">
        <f ca="1">IF($B580="","",INDEX(ORCAMENTO!$E:$E,$B580))</f>
        <v/>
      </c>
      <c r="E580" s="255" t="str">
        <f ca="1">IF($B580="","",INDEX(ORCAMENTO!$D:$D,$B580))</f>
        <v/>
      </c>
      <c r="F580" s="255" t="str">
        <f ca="1">IF($B580="","",TRIM(IF(OR(INDEX(ORCAMENTO!$G:$G,$B580)&lt;&gt;"",INDEX(ORCAMENTO!$H:$H,$B580)&lt;&gt;""),"Ano 1; ","")&amp;IF(OR(INDEX(ORCAMENTO!$J:$J,$B580)&lt;&gt;"",INDEX(ORCAMENTO!$K:$K,$B580)&lt;&gt;""),"Ano 2; ","")&amp;IF(OR(INDEX(ORCAMENTO!$M:$M,$B580)&lt;&gt;"",INDEX(ORCAMENTO!$N:$N,$B580)&lt;&gt;""),"Ano 3; ","")&amp;IF(OR(INDEX(ORCAMENTO!$P:$P,$B580)&lt;&gt;"",INDEX(ORCAMENTO!$Q:$Q,$B580)&lt;&gt;""),"Ano 4; ","")&amp;IF(OR(INDEX(ORCAMENTO!$S:$S,$B580)&lt;&gt;"",INDEX(ORCAMENTO!$T:$T,$B580)&lt;&gt;""),"Ano 5; ","")&amp;IF(OR(INDEX(ORCAMENTO!$V:$V,$B580)&lt;&gt;"",INDEX(ORCAMENTO!$W:$W,$B580)&lt;&gt;""),"Ano 6; ","")))</f>
        <v/>
      </c>
      <c r="G580" s="311" t="str">
        <f ca="1">IF($B580="","",IF(INDEX(ORCAMENTO!$G:$G,$B580)&lt;&gt;"",INDEX(ORCAMENTO!$G:$G,$B580),IF(INDEX(ORCAMENTO!$J:$J,$B580)&lt;&gt;"",INDEX(ORCAMENTO!$J:$J,$B580),IF(INDEX(ORCAMENTO!$M:$M,$B580)&lt;&gt;"",INDEX(ORCAMENTO!$M:$M,$B580),IF(INDEX(ORCAMENTO!$P:$P,$B580)&lt;&gt;"",INDEX(ORCAMENTO!$P:$P,$B580),IF(INDEX(ORCAMENTO!$S:$S,$B580)&lt;&gt;"",INDEX(ORCAMENTO!$S:$S,$B580),INDEX(ORCAMENTO!$V:$V,$B580)))))))</f>
        <v/>
      </c>
      <c r="H580" s="312" t="str">
        <f ca="1">IF($B580="","",IF(INDEX(ORCAMENTO!$H:$H,$B580)&lt;&gt;"",INDEX(ORCAMENTO!$H:$H,$B580),IF(INDEX(ORCAMENTO!$K:$K,$B580)&lt;&gt;"",INDEX(ORCAMENTO!$K:$K,$B580),IF(INDEX(ORCAMENTO!$N:$N,$B580)&lt;&gt;"",INDEX(ORCAMENTO!$N:$N,$B580),IF(INDEX(ORCAMENTO!$Q:$Q,$B580)&lt;&gt;"",INDEX(ORCAMENTO!$Q:$Q,$B580),IF(INDEX(ORCAMENTO!$T:$T,$B580)&lt;&gt;"",INDEX(ORCAMENTO!$T:$T,$B580),INDEX(ORCAMENTO!$W:$W,$B580)))))))</f>
        <v/>
      </c>
      <c r="I580" s="255" t="str">
        <f ca="1">IF($B580="","",IF(INDEX(ORCAMENTO!$AI:$AI,$B580)&lt;&gt;"",INDEX(ORCAMENTO!$AI:$AI,$B580),IF(INDEX(ORCAMENTO!$AG:$AG,$B580),"Memorial de cálculo ou anexo obrigatório não informado para item acima do limite.",IF(AND(INDEX(ORCAMENTO!$AC:$AC,$B580),NOT(INDEX(ORCAMENTO!$AE:$AE,$B580))),"Informe pelo menos um ano completo com valor unitário e quantidade.","Pendência identificada automaticamente."))))</f>
        <v/>
      </c>
      <c r="N580" s="255">
        <f t="shared" si="18"/>
        <v>581</v>
      </c>
      <c r="O580" s="255">
        <f ca="1">IF(INDEX(ORCAMENTO!$AI:$AI,$N580)&lt;&gt;"",1,0)</f>
        <v>0</v>
      </c>
      <c r="P580" s="255">
        <f t="shared" ca="1" si="19"/>
        <v>11</v>
      </c>
      <c r="Q580" s="255" t="str">
        <f ca="1">INDEX(ORCAMENTO!$AI:$AI,$N580)</f>
        <v/>
      </c>
    </row>
    <row r="581" spans="2:17" ht="15" customHeight="1" x14ac:dyDescent="0.25">
      <c r="B581" s="255" t="str">
        <f ca="1">IFERROR(INDEX(_AUX_ANALISE!$A$1:$A$2461,MATCH(ROW()-34,_AUX_ANALISE!$C$1:$C$2461,0)),"")</f>
        <v/>
      </c>
      <c r="C581" s="255" t="str">
        <f ca="1">IF($B581="","",INDEX(ORCAMENTO!$B:$B,$B581))</f>
        <v/>
      </c>
      <c r="D581" s="255" t="str">
        <f ca="1">IF($B581="","",INDEX(ORCAMENTO!$E:$E,$B581))</f>
        <v/>
      </c>
      <c r="E581" s="255" t="str">
        <f ca="1">IF($B581="","",INDEX(ORCAMENTO!$D:$D,$B581))</f>
        <v/>
      </c>
      <c r="F581" s="255" t="str">
        <f ca="1">IF($B581="","",TRIM(IF(OR(INDEX(ORCAMENTO!$G:$G,$B581)&lt;&gt;"",INDEX(ORCAMENTO!$H:$H,$B581)&lt;&gt;""),"Ano 1; ","")&amp;IF(OR(INDEX(ORCAMENTO!$J:$J,$B581)&lt;&gt;"",INDEX(ORCAMENTO!$K:$K,$B581)&lt;&gt;""),"Ano 2; ","")&amp;IF(OR(INDEX(ORCAMENTO!$M:$M,$B581)&lt;&gt;"",INDEX(ORCAMENTO!$N:$N,$B581)&lt;&gt;""),"Ano 3; ","")&amp;IF(OR(INDEX(ORCAMENTO!$P:$P,$B581)&lt;&gt;"",INDEX(ORCAMENTO!$Q:$Q,$B581)&lt;&gt;""),"Ano 4; ","")&amp;IF(OR(INDEX(ORCAMENTO!$S:$S,$B581)&lt;&gt;"",INDEX(ORCAMENTO!$T:$T,$B581)&lt;&gt;""),"Ano 5; ","")&amp;IF(OR(INDEX(ORCAMENTO!$V:$V,$B581)&lt;&gt;"",INDEX(ORCAMENTO!$W:$W,$B581)&lt;&gt;""),"Ano 6; ","")))</f>
        <v/>
      </c>
      <c r="G581" s="311" t="str">
        <f ca="1">IF($B581="","",IF(INDEX(ORCAMENTO!$G:$G,$B581)&lt;&gt;"",INDEX(ORCAMENTO!$G:$G,$B581),IF(INDEX(ORCAMENTO!$J:$J,$B581)&lt;&gt;"",INDEX(ORCAMENTO!$J:$J,$B581),IF(INDEX(ORCAMENTO!$M:$M,$B581)&lt;&gt;"",INDEX(ORCAMENTO!$M:$M,$B581),IF(INDEX(ORCAMENTO!$P:$P,$B581)&lt;&gt;"",INDEX(ORCAMENTO!$P:$P,$B581),IF(INDEX(ORCAMENTO!$S:$S,$B581)&lt;&gt;"",INDEX(ORCAMENTO!$S:$S,$B581),INDEX(ORCAMENTO!$V:$V,$B581)))))))</f>
        <v/>
      </c>
      <c r="H581" s="312" t="str">
        <f ca="1">IF($B581="","",IF(INDEX(ORCAMENTO!$H:$H,$B581)&lt;&gt;"",INDEX(ORCAMENTO!$H:$H,$B581),IF(INDEX(ORCAMENTO!$K:$K,$B581)&lt;&gt;"",INDEX(ORCAMENTO!$K:$K,$B581),IF(INDEX(ORCAMENTO!$N:$N,$B581)&lt;&gt;"",INDEX(ORCAMENTO!$N:$N,$B581),IF(INDEX(ORCAMENTO!$Q:$Q,$B581)&lt;&gt;"",INDEX(ORCAMENTO!$Q:$Q,$B581),IF(INDEX(ORCAMENTO!$T:$T,$B581)&lt;&gt;"",INDEX(ORCAMENTO!$T:$T,$B581),INDEX(ORCAMENTO!$W:$W,$B581)))))))</f>
        <v/>
      </c>
      <c r="I581" s="255" t="str">
        <f ca="1">IF($B581="","",IF(INDEX(ORCAMENTO!$AI:$AI,$B581)&lt;&gt;"",INDEX(ORCAMENTO!$AI:$AI,$B581),IF(INDEX(ORCAMENTO!$AG:$AG,$B581),"Memorial de cálculo ou anexo obrigatório não informado para item acima do limite.",IF(AND(INDEX(ORCAMENTO!$AC:$AC,$B581),NOT(INDEX(ORCAMENTO!$AE:$AE,$B581))),"Informe pelo menos um ano completo com valor unitário e quantidade.","Pendência identificada automaticamente."))))</f>
        <v/>
      </c>
      <c r="N581" s="255">
        <f t="shared" si="18"/>
        <v>582</v>
      </c>
      <c r="O581" s="255">
        <f ca="1">IF(INDEX(ORCAMENTO!$AI:$AI,$N581)&lt;&gt;"",1,0)</f>
        <v>0</v>
      </c>
      <c r="P581" s="255">
        <f t="shared" ca="1" si="19"/>
        <v>11</v>
      </c>
      <c r="Q581" s="255" t="str">
        <f ca="1">INDEX(ORCAMENTO!$AI:$AI,$N581)</f>
        <v/>
      </c>
    </row>
    <row r="582" spans="2:17" ht="15" customHeight="1" x14ac:dyDescent="0.25">
      <c r="B582" s="255" t="str">
        <f ca="1">IFERROR(INDEX(_AUX_ANALISE!$A$1:$A$2461,MATCH(ROW()-34,_AUX_ANALISE!$C$1:$C$2461,0)),"")</f>
        <v/>
      </c>
      <c r="C582" s="255" t="str">
        <f ca="1">IF($B582="","",INDEX(ORCAMENTO!$B:$B,$B582))</f>
        <v/>
      </c>
      <c r="D582" s="255" t="str">
        <f ca="1">IF($B582="","",INDEX(ORCAMENTO!$E:$E,$B582))</f>
        <v/>
      </c>
      <c r="E582" s="255" t="str">
        <f ca="1">IF($B582="","",INDEX(ORCAMENTO!$D:$D,$B582))</f>
        <v/>
      </c>
      <c r="F582" s="255" t="str">
        <f ca="1">IF($B582="","",TRIM(IF(OR(INDEX(ORCAMENTO!$G:$G,$B582)&lt;&gt;"",INDEX(ORCAMENTO!$H:$H,$B582)&lt;&gt;""),"Ano 1; ","")&amp;IF(OR(INDEX(ORCAMENTO!$J:$J,$B582)&lt;&gt;"",INDEX(ORCAMENTO!$K:$K,$B582)&lt;&gt;""),"Ano 2; ","")&amp;IF(OR(INDEX(ORCAMENTO!$M:$M,$B582)&lt;&gt;"",INDEX(ORCAMENTO!$N:$N,$B582)&lt;&gt;""),"Ano 3; ","")&amp;IF(OR(INDEX(ORCAMENTO!$P:$P,$B582)&lt;&gt;"",INDEX(ORCAMENTO!$Q:$Q,$B582)&lt;&gt;""),"Ano 4; ","")&amp;IF(OR(INDEX(ORCAMENTO!$S:$S,$B582)&lt;&gt;"",INDEX(ORCAMENTO!$T:$T,$B582)&lt;&gt;""),"Ano 5; ","")&amp;IF(OR(INDEX(ORCAMENTO!$V:$V,$B582)&lt;&gt;"",INDEX(ORCAMENTO!$W:$W,$B582)&lt;&gt;""),"Ano 6; ","")))</f>
        <v/>
      </c>
      <c r="G582" s="311" t="str">
        <f ca="1">IF($B582="","",IF(INDEX(ORCAMENTO!$G:$G,$B582)&lt;&gt;"",INDEX(ORCAMENTO!$G:$G,$B582),IF(INDEX(ORCAMENTO!$J:$J,$B582)&lt;&gt;"",INDEX(ORCAMENTO!$J:$J,$B582),IF(INDEX(ORCAMENTO!$M:$M,$B582)&lt;&gt;"",INDEX(ORCAMENTO!$M:$M,$B582),IF(INDEX(ORCAMENTO!$P:$P,$B582)&lt;&gt;"",INDEX(ORCAMENTO!$P:$P,$B582),IF(INDEX(ORCAMENTO!$S:$S,$B582)&lt;&gt;"",INDEX(ORCAMENTO!$S:$S,$B582),INDEX(ORCAMENTO!$V:$V,$B582)))))))</f>
        <v/>
      </c>
      <c r="H582" s="312" t="str">
        <f ca="1">IF($B582="","",IF(INDEX(ORCAMENTO!$H:$H,$B582)&lt;&gt;"",INDEX(ORCAMENTO!$H:$H,$B582),IF(INDEX(ORCAMENTO!$K:$K,$B582)&lt;&gt;"",INDEX(ORCAMENTO!$K:$K,$B582),IF(INDEX(ORCAMENTO!$N:$N,$B582)&lt;&gt;"",INDEX(ORCAMENTO!$N:$N,$B582),IF(INDEX(ORCAMENTO!$Q:$Q,$B582)&lt;&gt;"",INDEX(ORCAMENTO!$Q:$Q,$B582),IF(INDEX(ORCAMENTO!$T:$T,$B582)&lt;&gt;"",INDEX(ORCAMENTO!$T:$T,$B582),INDEX(ORCAMENTO!$W:$W,$B582)))))))</f>
        <v/>
      </c>
      <c r="I582" s="255" t="str">
        <f ca="1">IF($B582="","",IF(INDEX(ORCAMENTO!$AI:$AI,$B582)&lt;&gt;"",INDEX(ORCAMENTO!$AI:$AI,$B582),IF(INDEX(ORCAMENTO!$AG:$AG,$B582),"Memorial de cálculo ou anexo obrigatório não informado para item acima do limite.",IF(AND(INDEX(ORCAMENTO!$AC:$AC,$B582),NOT(INDEX(ORCAMENTO!$AE:$AE,$B582))),"Informe pelo menos um ano completo com valor unitário e quantidade.","Pendência identificada automaticamente."))))</f>
        <v/>
      </c>
      <c r="N582" s="255">
        <f t="shared" si="18"/>
        <v>583</v>
      </c>
      <c r="O582" s="255">
        <f ca="1">IF(INDEX(ORCAMENTO!$AI:$AI,$N582)&lt;&gt;"",1,0)</f>
        <v>0</v>
      </c>
      <c r="P582" s="255">
        <f t="shared" ca="1" si="19"/>
        <v>11</v>
      </c>
      <c r="Q582" s="255" t="str">
        <f ca="1">INDEX(ORCAMENTO!$AI:$AI,$N582)</f>
        <v/>
      </c>
    </row>
    <row r="583" spans="2:17" ht="15" customHeight="1" x14ac:dyDescent="0.25">
      <c r="B583" s="255" t="str">
        <f ca="1">IFERROR(INDEX(_AUX_ANALISE!$A$1:$A$2461,MATCH(ROW()-34,_AUX_ANALISE!$C$1:$C$2461,0)),"")</f>
        <v/>
      </c>
      <c r="C583" s="255" t="str">
        <f ca="1">IF($B583="","",INDEX(ORCAMENTO!$B:$B,$B583))</f>
        <v/>
      </c>
      <c r="D583" s="255" t="str">
        <f ca="1">IF($B583="","",INDEX(ORCAMENTO!$E:$E,$B583))</f>
        <v/>
      </c>
      <c r="E583" s="255" t="str">
        <f ca="1">IF($B583="","",INDEX(ORCAMENTO!$D:$D,$B583))</f>
        <v/>
      </c>
      <c r="F583" s="255" t="str">
        <f ca="1">IF($B583="","",TRIM(IF(OR(INDEX(ORCAMENTO!$G:$G,$B583)&lt;&gt;"",INDEX(ORCAMENTO!$H:$H,$B583)&lt;&gt;""),"Ano 1; ","")&amp;IF(OR(INDEX(ORCAMENTO!$J:$J,$B583)&lt;&gt;"",INDEX(ORCAMENTO!$K:$K,$B583)&lt;&gt;""),"Ano 2; ","")&amp;IF(OR(INDEX(ORCAMENTO!$M:$M,$B583)&lt;&gt;"",INDEX(ORCAMENTO!$N:$N,$B583)&lt;&gt;""),"Ano 3; ","")&amp;IF(OR(INDEX(ORCAMENTO!$P:$P,$B583)&lt;&gt;"",INDEX(ORCAMENTO!$Q:$Q,$B583)&lt;&gt;""),"Ano 4; ","")&amp;IF(OR(INDEX(ORCAMENTO!$S:$S,$B583)&lt;&gt;"",INDEX(ORCAMENTO!$T:$T,$B583)&lt;&gt;""),"Ano 5; ","")&amp;IF(OR(INDEX(ORCAMENTO!$V:$V,$B583)&lt;&gt;"",INDEX(ORCAMENTO!$W:$W,$B583)&lt;&gt;""),"Ano 6; ","")))</f>
        <v/>
      </c>
      <c r="G583" s="311" t="str">
        <f ca="1">IF($B583="","",IF(INDEX(ORCAMENTO!$G:$G,$B583)&lt;&gt;"",INDEX(ORCAMENTO!$G:$G,$B583),IF(INDEX(ORCAMENTO!$J:$J,$B583)&lt;&gt;"",INDEX(ORCAMENTO!$J:$J,$B583),IF(INDEX(ORCAMENTO!$M:$M,$B583)&lt;&gt;"",INDEX(ORCAMENTO!$M:$M,$B583),IF(INDEX(ORCAMENTO!$P:$P,$B583)&lt;&gt;"",INDEX(ORCAMENTO!$P:$P,$B583),IF(INDEX(ORCAMENTO!$S:$S,$B583)&lt;&gt;"",INDEX(ORCAMENTO!$S:$S,$B583),INDEX(ORCAMENTO!$V:$V,$B583)))))))</f>
        <v/>
      </c>
      <c r="H583" s="312" t="str">
        <f ca="1">IF($B583="","",IF(INDEX(ORCAMENTO!$H:$H,$B583)&lt;&gt;"",INDEX(ORCAMENTO!$H:$H,$B583),IF(INDEX(ORCAMENTO!$K:$K,$B583)&lt;&gt;"",INDEX(ORCAMENTO!$K:$K,$B583),IF(INDEX(ORCAMENTO!$N:$N,$B583)&lt;&gt;"",INDEX(ORCAMENTO!$N:$N,$B583),IF(INDEX(ORCAMENTO!$Q:$Q,$B583)&lt;&gt;"",INDEX(ORCAMENTO!$Q:$Q,$B583),IF(INDEX(ORCAMENTO!$T:$T,$B583)&lt;&gt;"",INDEX(ORCAMENTO!$T:$T,$B583),INDEX(ORCAMENTO!$W:$W,$B583)))))))</f>
        <v/>
      </c>
      <c r="I583" s="255" t="str">
        <f ca="1">IF($B583="","",IF(INDEX(ORCAMENTO!$AI:$AI,$B583)&lt;&gt;"",INDEX(ORCAMENTO!$AI:$AI,$B583),IF(INDEX(ORCAMENTO!$AG:$AG,$B583),"Memorial de cálculo ou anexo obrigatório não informado para item acima do limite.",IF(AND(INDEX(ORCAMENTO!$AC:$AC,$B583),NOT(INDEX(ORCAMENTO!$AE:$AE,$B583))),"Informe pelo menos um ano completo com valor unitário e quantidade.","Pendência identificada automaticamente."))))</f>
        <v/>
      </c>
      <c r="N583" s="255">
        <f t="shared" si="18"/>
        <v>584</v>
      </c>
      <c r="O583" s="255">
        <f ca="1">IF(INDEX(ORCAMENTO!$AI:$AI,$N583)&lt;&gt;"",1,0)</f>
        <v>0</v>
      </c>
      <c r="P583" s="255">
        <f t="shared" ca="1" si="19"/>
        <v>11</v>
      </c>
      <c r="Q583" s="255" t="str">
        <f ca="1">INDEX(ORCAMENTO!$AI:$AI,$N583)</f>
        <v/>
      </c>
    </row>
    <row r="584" spans="2:17" ht="15" customHeight="1" x14ac:dyDescent="0.25">
      <c r="B584" s="255" t="str">
        <f ca="1">IFERROR(INDEX(_AUX_ANALISE!$A$1:$A$2461,MATCH(ROW()-34,_AUX_ANALISE!$C$1:$C$2461,0)),"")</f>
        <v/>
      </c>
      <c r="C584" s="255" t="str">
        <f ca="1">IF($B584="","",INDEX(ORCAMENTO!$B:$B,$B584))</f>
        <v/>
      </c>
      <c r="D584" s="255" t="str">
        <f ca="1">IF($B584="","",INDEX(ORCAMENTO!$E:$E,$B584))</f>
        <v/>
      </c>
      <c r="E584" s="255" t="str">
        <f ca="1">IF($B584="","",INDEX(ORCAMENTO!$D:$D,$B584))</f>
        <v/>
      </c>
      <c r="F584" s="255" t="str">
        <f ca="1">IF($B584="","",TRIM(IF(OR(INDEX(ORCAMENTO!$G:$G,$B584)&lt;&gt;"",INDEX(ORCAMENTO!$H:$H,$B584)&lt;&gt;""),"Ano 1; ","")&amp;IF(OR(INDEX(ORCAMENTO!$J:$J,$B584)&lt;&gt;"",INDEX(ORCAMENTO!$K:$K,$B584)&lt;&gt;""),"Ano 2; ","")&amp;IF(OR(INDEX(ORCAMENTO!$M:$M,$B584)&lt;&gt;"",INDEX(ORCAMENTO!$N:$N,$B584)&lt;&gt;""),"Ano 3; ","")&amp;IF(OR(INDEX(ORCAMENTO!$P:$P,$B584)&lt;&gt;"",INDEX(ORCAMENTO!$Q:$Q,$B584)&lt;&gt;""),"Ano 4; ","")&amp;IF(OR(INDEX(ORCAMENTO!$S:$S,$B584)&lt;&gt;"",INDEX(ORCAMENTO!$T:$T,$B584)&lt;&gt;""),"Ano 5; ","")&amp;IF(OR(INDEX(ORCAMENTO!$V:$V,$B584)&lt;&gt;"",INDEX(ORCAMENTO!$W:$W,$B584)&lt;&gt;""),"Ano 6; ","")))</f>
        <v/>
      </c>
      <c r="G584" s="311" t="str">
        <f ca="1">IF($B584="","",IF(INDEX(ORCAMENTO!$G:$G,$B584)&lt;&gt;"",INDEX(ORCAMENTO!$G:$G,$B584),IF(INDEX(ORCAMENTO!$J:$J,$B584)&lt;&gt;"",INDEX(ORCAMENTO!$J:$J,$B584),IF(INDEX(ORCAMENTO!$M:$M,$B584)&lt;&gt;"",INDEX(ORCAMENTO!$M:$M,$B584),IF(INDEX(ORCAMENTO!$P:$P,$B584)&lt;&gt;"",INDEX(ORCAMENTO!$P:$P,$B584),IF(INDEX(ORCAMENTO!$S:$S,$B584)&lt;&gt;"",INDEX(ORCAMENTO!$S:$S,$B584),INDEX(ORCAMENTO!$V:$V,$B584)))))))</f>
        <v/>
      </c>
      <c r="H584" s="312" t="str">
        <f ca="1">IF($B584="","",IF(INDEX(ORCAMENTO!$H:$H,$B584)&lt;&gt;"",INDEX(ORCAMENTO!$H:$H,$B584),IF(INDEX(ORCAMENTO!$K:$K,$B584)&lt;&gt;"",INDEX(ORCAMENTO!$K:$K,$B584),IF(INDEX(ORCAMENTO!$N:$N,$B584)&lt;&gt;"",INDEX(ORCAMENTO!$N:$N,$B584),IF(INDEX(ORCAMENTO!$Q:$Q,$B584)&lt;&gt;"",INDEX(ORCAMENTO!$Q:$Q,$B584),IF(INDEX(ORCAMENTO!$T:$T,$B584)&lt;&gt;"",INDEX(ORCAMENTO!$T:$T,$B584),INDEX(ORCAMENTO!$W:$W,$B584)))))))</f>
        <v/>
      </c>
      <c r="I584" s="255" t="str">
        <f ca="1">IF($B584="","",IF(INDEX(ORCAMENTO!$AI:$AI,$B584)&lt;&gt;"",INDEX(ORCAMENTO!$AI:$AI,$B584),IF(INDEX(ORCAMENTO!$AG:$AG,$B584),"Memorial de cálculo ou anexo obrigatório não informado para item acima do limite.",IF(AND(INDEX(ORCAMENTO!$AC:$AC,$B584),NOT(INDEX(ORCAMENTO!$AE:$AE,$B584))),"Informe pelo menos um ano completo com valor unitário e quantidade.","Pendência identificada automaticamente."))))</f>
        <v/>
      </c>
      <c r="N584" s="255">
        <f t="shared" si="18"/>
        <v>585</v>
      </c>
      <c r="O584" s="255">
        <f ca="1">IF(INDEX(ORCAMENTO!$AI:$AI,$N584)&lt;&gt;"",1,0)</f>
        <v>0</v>
      </c>
      <c r="P584" s="255">
        <f t="shared" ca="1" si="19"/>
        <v>11</v>
      </c>
      <c r="Q584" s="255" t="str">
        <f ca="1">INDEX(ORCAMENTO!$AI:$AI,$N584)</f>
        <v/>
      </c>
    </row>
    <row r="585" spans="2:17" ht="15" customHeight="1" x14ac:dyDescent="0.25">
      <c r="B585" s="255" t="str">
        <f ca="1">IFERROR(INDEX(_AUX_ANALISE!$A$1:$A$2461,MATCH(ROW()-34,_AUX_ANALISE!$C$1:$C$2461,0)),"")</f>
        <v/>
      </c>
      <c r="C585" s="255" t="str">
        <f ca="1">IF($B585="","",INDEX(ORCAMENTO!$B:$B,$B585))</f>
        <v/>
      </c>
      <c r="D585" s="255" t="str">
        <f ca="1">IF($B585="","",INDEX(ORCAMENTO!$E:$E,$B585))</f>
        <v/>
      </c>
      <c r="E585" s="255" t="str">
        <f ca="1">IF($B585="","",INDEX(ORCAMENTO!$D:$D,$B585))</f>
        <v/>
      </c>
      <c r="F585" s="255" t="str">
        <f ca="1">IF($B585="","",TRIM(IF(OR(INDEX(ORCAMENTO!$G:$G,$B585)&lt;&gt;"",INDEX(ORCAMENTO!$H:$H,$B585)&lt;&gt;""),"Ano 1; ","")&amp;IF(OR(INDEX(ORCAMENTO!$J:$J,$B585)&lt;&gt;"",INDEX(ORCAMENTO!$K:$K,$B585)&lt;&gt;""),"Ano 2; ","")&amp;IF(OR(INDEX(ORCAMENTO!$M:$M,$B585)&lt;&gt;"",INDEX(ORCAMENTO!$N:$N,$B585)&lt;&gt;""),"Ano 3; ","")&amp;IF(OR(INDEX(ORCAMENTO!$P:$P,$B585)&lt;&gt;"",INDEX(ORCAMENTO!$Q:$Q,$B585)&lt;&gt;""),"Ano 4; ","")&amp;IF(OR(INDEX(ORCAMENTO!$S:$S,$B585)&lt;&gt;"",INDEX(ORCAMENTO!$T:$T,$B585)&lt;&gt;""),"Ano 5; ","")&amp;IF(OR(INDEX(ORCAMENTO!$V:$V,$B585)&lt;&gt;"",INDEX(ORCAMENTO!$W:$W,$B585)&lt;&gt;""),"Ano 6; ","")))</f>
        <v/>
      </c>
      <c r="G585" s="311" t="str">
        <f ca="1">IF($B585="","",IF(INDEX(ORCAMENTO!$G:$G,$B585)&lt;&gt;"",INDEX(ORCAMENTO!$G:$G,$B585),IF(INDEX(ORCAMENTO!$J:$J,$B585)&lt;&gt;"",INDEX(ORCAMENTO!$J:$J,$B585),IF(INDEX(ORCAMENTO!$M:$M,$B585)&lt;&gt;"",INDEX(ORCAMENTO!$M:$M,$B585),IF(INDEX(ORCAMENTO!$P:$P,$B585)&lt;&gt;"",INDEX(ORCAMENTO!$P:$P,$B585),IF(INDEX(ORCAMENTO!$S:$S,$B585)&lt;&gt;"",INDEX(ORCAMENTO!$S:$S,$B585),INDEX(ORCAMENTO!$V:$V,$B585)))))))</f>
        <v/>
      </c>
      <c r="H585" s="312" t="str">
        <f ca="1">IF($B585="","",IF(INDEX(ORCAMENTO!$H:$H,$B585)&lt;&gt;"",INDEX(ORCAMENTO!$H:$H,$B585),IF(INDEX(ORCAMENTO!$K:$K,$B585)&lt;&gt;"",INDEX(ORCAMENTO!$K:$K,$B585),IF(INDEX(ORCAMENTO!$N:$N,$B585)&lt;&gt;"",INDEX(ORCAMENTO!$N:$N,$B585),IF(INDEX(ORCAMENTO!$Q:$Q,$B585)&lt;&gt;"",INDEX(ORCAMENTO!$Q:$Q,$B585),IF(INDEX(ORCAMENTO!$T:$T,$B585)&lt;&gt;"",INDEX(ORCAMENTO!$T:$T,$B585),INDEX(ORCAMENTO!$W:$W,$B585)))))))</f>
        <v/>
      </c>
      <c r="I585" s="255" t="str">
        <f ca="1">IF($B585="","",IF(INDEX(ORCAMENTO!$AI:$AI,$B585)&lt;&gt;"",INDEX(ORCAMENTO!$AI:$AI,$B585),IF(INDEX(ORCAMENTO!$AG:$AG,$B585),"Memorial de cálculo ou anexo obrigatório não informado para item acima do limite.",IF(AND(INDEX(ORCAMENTO!$AC:$AC,$B585),NOT(INDEX(ORCAMENTO!$AE:$AE,$B585))),"Informe pelo menos um ano completo com valor unitário e quantidade.","Pendência identificada automaticamente."))))</f>
        <v/>
      </c>
      <c r="N585" s="255">
        <f t="shared" si="18"/>
        <v>586</v>
      </c>
      <c r="O585" s="255">
        <f ca="1">IF(INDEX(ORCAMENTO!$AI:$AI,$N585)&lt;&gt;"",1,0)</f>
        <v>0</v>
      </c>
      <c r="P585" s="255">
        <f t="shared" ca="1" si="19"/>
        <v>11</v>
      </c>
      <c r="Q585" s="255" t="str">
        <f ca="1">INDEX(ORCAMENTO!$AI:$AI,$N585)</f>
        <v/>
      </c>
    </row>
    <row r="586" spans="2:17" ht="15" customHeight="1" x14ac:dyDescent="0.25">
      <c r="B586" s="255" t="str">
        <f ca="1">IFERROR(INDEX(_AUX_ANALISE!$A$1:$A$2461,MATCH(ROW()-34,_AUX_ANALISE!$C$1:$C$2461,0)),"")</f>
        <v/>
      </c>
      <c r="C586" s="255" t="str">
        <f ca="1">IF($B586="","",INDEX(ORCAMENTO!$B:$B,$B586))</f>
        <v/>
      </c>
      <c r="D586" s="255" t="str">
        <f ca="1">IF($B586="","",INDEX(ORCAMENTO!$E:$E,$B586))</f>
        <v/>
      </c>
      <c r="E586" s="255" t="str">
        <f ca="1">IF($B586="","",INDEX(ORCAMENTO!$D:$D,$B586))</f>
        <v/>
      </c>
      <c r="F586" s="255" t="str">
        <f ca="1">IF($B586="","",TRIM(IF(OR(INDEX(ORCAMENTO!$G:$G,$B586)&lt;&gt;"",INDEX(ORCAMENTO!$H:$H,$B586)&lt;&gt;""),"Ano 1; ","")&amp;IF(OR(INDEX(ORCAMENTO!$J:$J,$B586)&lt;&gt;"",INDEX(ORCAMENTO!$K:$K,$B586)&lt;&gt;""),"Ano 2; ","")&amp;IF(OR(INDEX(ORCAMENTO!$M:$M,$B586)&lt;&gt;"",INDEX(ORCAMENTO!$N:$N,$B586)&lt;&gt;""),"Ano 3; ","")&amp;IF(OR(INDEX(ORCAMENTO!$P:$P,$B586)&lt;&gt;"",INDEX(ORCAMENTO!$Q:$Q,$B586)&lt;&gt;""),"Ano 4; ","")&amp;IF(OR(INDEX(ORCAMENTO!$S:$S,$B586)&lt;&gt;"",INDEX(ORCAMENTO!$T:$T,$B586)&lt;&gt;""),"Ano 5; ","")&amp;IF(OR(INDEX(ORCAMENTO!$V:$V,$B586)&lt;&gt;"",INDEX(ORCAMENTO!$W:$W,$B586)&lt;&gt;""),"Ano 6; ","")))</f>
        <v/>
      </c>
      <c r="G586" s="311" t="str">
        <f ca="1">IF($B586="","",IF(INDEX(ORCAMENTO!$G:$G,$B586)&lt;&gt;"",INDEX(ORCAMENTO!$G:$G,$B586),IF(INDEX(ORCAMENTO!$J:$J,$B586)&lt;&gt;"",INDEX(ORCAMENTO!$J:$J,$B586),IF(INDEX(ORCAMENTO!$M:$M,$B586)&lt;&gt;"",INDEX(ORCAMENTO!$M:$M,$B586),IF(INDEX(ORCAMENTO!$P:$P,$B586)&lt;&gt;"",INDEX(ORCAMENTO!$P:$P,$B586),IF(INDEX(ORCAMENTO!$S:$S,$B586)&lt;&gt;"",INDEX(ORCAMENTO!$S:$S,$B586),INDEX(ORCAMENTO!$V:$V,$B586)))))))</f>
        <v/>
      </c>
      <c r="H586" s="312" t="str">
        <f ca="1">IF($B586="","",IF(INDEX(ORCAMENTO!$H:$H,$B586)&lt;&gt;"",INDEX(ORCAMENTO!$H:$H,$B586),IF(INDEX(ORCAMENTO!$K:$K,$B586)&lt;&gt;"",INDEX(ORCAMENTO!$K:$K,$B586),IF(INDEX(ORCAMENTO!$N:$N,$B586)&lt;&gt;"",INDEX(ORCAMENTO!$N:$N,$B586),IF(INDEX(ORCAMENTO!$Q:$Q,$B586)&lt;&gt;"",INDEX(ORCAMENTO!$Q:$Q,$B586),IF(INDEX(ORCAMENTO!$T:$T,$B586)&lt;&gt;"",INDEX(ORCAMENTO!$T:$T,$B586),INDEX(ORCAMENTO!$W:$W,$B586)))))))</f>
        <v/>
      </c>
      <c r="I586" s="255" t="str">
        <f ca="1">IF($B586="","",IF(INDEX(ORCAMENTO!$AI:$AI,$B586)&lt;&gt;"",INDEX(ORCAMENTO!$AI:$AI,$B586),IF(INDEX(ORCAMENTO!$AG:$AG,$B586),"Memorial de cálculo ou anexo obrigatório não informado para item acima do limite.",IF(AND(INDEX(ORCAMENTO!$AC:$AC,$B586),NOT(INDEX(ORCAMENTO!$AE:$AE,$B586))),"Informe pelo menos um ano completo com valor unitário e quantidade.","Pendência identificada automaticamente."))))</f>
        <v/>
      </c>
      <c r="N586" s="255">
        <f t="shared" si="18"/>
        <v>587</v>
      </c>
      <c r="O586" s="255">
        <f ca="1">IF(INDEX(ORCAMENTO!$AI:$AI,$N586)&lt;&gt;"",1,0)</f>
        <v>0</v>
      </c>
      <c r="P586" s="255">
        <f t="shared" ca="1" si="19"/>
        <v>11</v>
      </c>
      <c r="Q586" s="255" t="str">
        <f ca="1">INDEX(ORCAMENTO!$AI:$AI,$N586)</f>
        <v/>
      </c>
    </row>
    <row r="587" spans="2:17" ht="15" customHeight="1" x14ac:dyDescent="0.25">
      <c r="B587" s="255" t="str">
        <f ca="1">IFERROR(INDEX(_AUX_ANALISE!$A$1:$A$2461,MATCH(ROW()-34,_AUX_ANALISE!$C$1:$C$2461,0)),"")</f>
        <v/>
      </c>
      <c r="C587" s="255" t="str">
        <f ca="1">IF($B587="","",INDEX(ORCAMENTO!$B:$B,$B587))</f>
        <v/>
      </c>
      <c r="D587" s="255" t="str">
        <f ca="1">IF($B587="","",INDEX(ORCAMENTO!$E:$E,$B587))</f>
        <v/>
      </c>
      <c r="E587" s="255" t="str">
        <f ca="1">IF($B587="","",INDEX(ORCAMENTO!$D:$D,$B587))</f>
        <v/>
      </c>
      <c r="F587" s="255" t="str">
        <f ca="1">IF($B587="","",TRIM(IF(OR(INDEX(ORCAMENTO!$G:$G,$B587)&lt;&gt;"",INDEX(ORCAMENTO!$H:$H,$B587)&lt;&gt;""),"Ano 1; ","")&amp;IF(OR(INDEX(ORCAMENTO!$J:$J,$B587)&lt;&gt;"",INDEX(ORCAMENTO!$K:$K,$B587)&lt;&gt;""),"Ano 2; ","")&amp;IF(OR(INDEX(ORCAMENTO!$M:$M,$B587)&lt;&gt;"",INDEX(ORCAMENTO!$N:$N,$B587)&lt;&gt;""),"Ano 3; ","")&amp;IF(OR(INDEX(ORCAMENTO!$P:$P,$B587)&lt;&gt;"",INDEX(ORCAMENTO!$Q:$Q,$B587)&lt;&gt;""),"Ano 4; ","")&amp;IF(OR(INDEX(ORCAMENTO!$S:$S,$B587)&lt;&gt;"",INDEX(ORCAMENTO!$T:$T,$B587)&lt;&gt;""),"Ano 5; ","")&amp;IF(OR(INDEX(ORCAMENTO!$V:$V,$B587)&lt;&gt;"",INDEX(ORCAMENTO!$W:$W,$B587)&lt;&gt;""),"Ano 6; ","")))</f>
        <v/>
      </c>
      <c r="G587" s="311" t="str">
        <f ca="1">IF($B587="","",IF(INDEX(ORCAMENTO!$G:$G,$B587)&lt;&gt;"",INDEX(ORCAMENTO!$G:$G,$B587),IF(INDEX(ORCAMENTO!$J:$J,$B587)&lt;&gt;"",INDEX(ORCAMENTO!$J:$J,$B587),IF(INDEX(ORCAMENTO!$M:$M,$B587)&lt;&gt;"",INDEX(ORCAMENTO!$M:$M,$B587),IF(INDEX(ORCAMENTO!$P:$P,$B587)&lt;&gt;"",INDEX(ORCAMENTO!$P:$P,$B587),IF(INDEX(ORCAMENTO!$S:$S,$B587)&lt;&gt;"",INDEX(ORCAMENTO!$S:$S,$B587),INDEX(ORCAMENTO!$V:$V,$B587)))))))</f>
        <v/>
      </c>
      <c r="H587" s="312" t="str">
        <f ca="1">IF($B587="","",IF(INDEX(ORCAMENTO!$H:$H,$B587)&lt;&gt;"",INDEX(ORCAMENTO!$H:$H,$B587),IF(INDEX(ORCAMENTO!$K:$K,$B587)&lt;&gt;"",INDEX(ORCAMENTO!$K:$K,$B587),IF(INDEX(ORCAMENTO!$N:$N,$B587)&lt;&gt;"",INDEX(ORCAMENTO!$N:$N,$B587),IF(INDEX(ORCAMENTO!$Q:$Q,$B587)&lt;&gt;"",INDEX(ORCAMENTO!$Q:$Q,$B587),IF(INDEX(ORCAMENTO!$T:$T,$B587)&lt;&gt;"",INDEX(ORCAMENTO!$T:$T,$B587),INDEX(ORCAMENTO!$W:$W,$B587)))))))</f>
        <v/>
      </c>
      <c r="I587" s="255" t="str">
        <f ca="1">IF($B587="","",IF(INDEX(ORCAMENTO!$AI:$AI,$B587)&lt;&gt;"",INDEX(ORCAMENTO!$AI:$AI,$B587),IF(INDEX(ORCAMENTO!$AG:$AG,$B587),"Memorial de cálculo ou anexo obrigatório não informado para item acima do limite.",IF(AND(INDEX(ORCAMENTO!$AC:$AC,$B587),NOT(INDEX(ORCAMENTO!$AE:$AE,$B587))),"Informe pelo menos um ano completo com valor unitário e quantidade.","Pendência identificada automaticamente."))))</f>
        <v/>
      </c>
      <c r="N587" s="255">
        <f t="shared" ref="N587:N650" si="20">N586+1</f>
        <v>588</v>
      </c>
      <c r="O587" s="255">
        <f ca="1">IF(INDEX(ORCAMENTO!$AI:$AI,$N587)&lt;&gt;"",1,0)</f>
        <v>0</v>
      </c>
      <c r="P587" s="255">
        <f t="shared" ref="P587:P650" ca="1" si="21">P586+O587</f>
        <v>11</v>
      </c>
      <c r="Q587" s="255" t="str">
        <f ca="1">INDEX(ORCAMENTO!$AI:$AI,$N587)</f>
        <v/>
      </c>
    </row>
    <row r="588" spans="2:17" ht="15" customHeight="1" x14ac:dyDescent="0.25">
      <c r="B588" s="255" t="str">
        <f ca="1">IFERROR(INDEX(_AUX_ANALISE!$A$1:$A$2461,MATCH(ROW()-34,_AUX_ANALISE!$C$1:$C$2461,0)),"")</f>
        <v/>
      </c>
      <c r="C588" s="255" t="str">
        <f ca="1">IF($B588="","",INDEX(ORCAMENTO!$B:$B,$B588))</f>
        <v/>
      </c>
      <c r="D588" s="255" t="str">
        <f ca="1">IF($B588="","",INDEX(ORCAMENTO!$E:$E,$B588))</f>
        <v/>
      </c>
      <c r="E588" s="255" t="str">
        <f ca="1">IF($B588="","",INDEX(ORCAMENTO!$D:$D,$B588))</f>
        <v/>
      </c>
      <c r="F588" s="255" t="str">
        <f ca="1">IF($B588="","",TRIM(IF(OR(INDEX(ORCAMENTO!$G:$G,$B588)&lt;&gt;"",INDEX(ORCAMENTO!$H:$H,$B588)&lt;&gt;""),"Ano 1; ","")&amp;IF(OR(INDEX(ORCAMENTO!$J:$J,$B588)&lt;&gt;"",INDEX(ORCAMENTO!$K:$K,$B588)&lt;&gt;""),"Ano 2; ","")&amp;IF(OR(INDEX(ORCAMENTO!$M:$M,$B588)&lt;&gt;"",INDEX(ORCAMENTO!$N:$N,$B588)&lt;&gt;""),"Ano 3; ","")&amp;IF(OR(INDEX(ORCAMENTO!$P:$P,$B588)&lt;&gt;"",INDEX(ORCAMENTO!$Q:$Q,$B588)&lt;&gt;""),"Ano 4; ","")&amp;IF(OR(INDEX(ORCAMENTO!$S:$S,$B588)&lt;&gt;"",INDEX(ORCAMENTO!$T:$T,$B588)&lt;&gt;""),"Ano 5; ","")&amp;IF(OR(INDEX(ORCAMENTO!$V:$V,$B588)&lt;&gt;"",INDEX(ORCAMENTO!$W:$W,$B588)&lt;&gt;""),"Ano 6; ","")))</f>
        <v/>
      </c>
      <c r="G588" s="311" t="str">
        <f ca="1">IF($B588="","",IF(INDEX(ORCAMENTO!$G:$G,$B588)&lt;&gt;"",INDEX(ORCAMENTO!$G:$G,$B588),IF(INDEX(ORCAMENTO!$J:$J,$B588)&lt;&gt;"",INDEX(ORCAMENTO!$J:$J,$B588),IF(INDEX(ORCAMENTO!$M:$M,$B588)&lt;&gt;"",INDEX(ORCAMENTO!$M:$M,$B588),IF(INDEX(ORCAMENTO!$P:$P,$B588)&lt;&gt;"",INDEX(ORCAMENTO!$P:$P,$B588),IF(INDEX(ORCAMENTO!$S:$S,$B588)&lt;&gt;"",INDEX(ORCAMENTO!$S:$S,$B588),INDEX(ORCAMENTO!$V:$V,$B588)))))))</f>
        <v/>
      </c>
      <c r="H588" s="312" t="str">
        <f ca="1">IF($B588="","",IF(INDEX(ORCAMENTO!$H:$H,$B588)&lt;&gt;"",INDEX(ORCAMENTO!$H:$H,$B588),IF(INDEX(ORCAMENTO!$K:$K,$B588)&lt;&gt;"",INDEX(ORCAMENTO!$K:$K,$B588),IF(INDEX(ORCAMENTO!$N:$N,$B588)&lt;&gt;"",INDEX(ORCAMENTO!$N:$N,$B588),IF(INDEX(ORCAMENTO!$Q:$Q,$B588)&lt;&gt;"",INDEX(ORCAMENTO!$Q:$Q,$B588),IF(INDEX(ORCAMENTO!$T:$T,$B588)&lt;&gt;"",INDEX(ORCAMENTO!$T:$T,$B588),INDEX(ORCAMENTO!$W:$W,$B588)))))))</f>
        <v/>
      </c>
      <c r="I588" s="255" t="str">
        <f ca="1">IF($B588="","",IF(INDEX(ORCAMENTO!$AI:$AI,$B588)&lt;&gt;"",INDEX(ORCAMENTO!$AI:$AI,$B588),IF(INDEX(ORCAMENTO!$AG:$AG,$B588),"Memorial de cálculo ou anexo obrigatório não informado para item acima do limite.",IF(AND(INDEX(ORCAMENTO!$AC:$AC,$B588),NOT(INDEX(ORCAMENTO!$AE:$AE,$B588))),"Informe pelo menos um ano completo com valor unitário e quantidade.","Pendência identificada automaticamente."))))</f>
        <v/>
      </c>
      <c r="N588" s="255">
        <f t="shared" si="20"/>
        <v>589</v>
      </c>
      <c r="O588" s="255">
        <f ca="1">IF(INDEX(ORCAMENTO!$AI:$AI,$N588)&lt;&gt;"",1,0)</f>
        <v>0</v>
      </c>
      <c r="P588" s="255">
        <f t="shared" ca="1" si="21"/>
        <v>11</v>
      </c>
      <c r="Q588" s="255" t="str">
        <f ca="1">INDEX(ORCAMENTO!$AI:$AI,$N588)</f>
        <v/>
      </c>
    </row>
    <row r="589" spans="2:17" ht="15" customHeight="1" x14ac:dyDescent="0.25">
      <c r="B589" s="255" t="str">
        <f ca="1">IFERROR(INDEX(_AUX_ANALISE!$A$1:$A$2461,MATCH(ROW()-34,_AUX_ANALISE!$C$1:$C$2461,0)),"")</f>
        <v/>
      </c>
      <c r="C589" s="255" t="str">
        <f ca="1">IF($B589="","",INDEX(ORCAMENTO!$B:$B,$B589))</f>
        <v/>
      </c>
      <c r="D589" s="255" t="str">
        <f ca="1">IF($B589="","",INDEX(ORCAMENTO!$E:$E,$B589))</f>
        <v/>
      </c>
      <c r="E589" s="255" t="str">
        <f ca="1">IF($B589="","",INDEX(ORCAMENTO!$D:$D,$B589))</f>
        <v/>
      </c>
      <c r="F589" s="255" t="str">
        <f ca="1">IF($B589="","",TRIM(IF(OR(INDEX(ORCAMENTO!$G:$G,$B589)&lt;&gt;"",INDEX(ORCAMENTO!$H:$H,$B589)&lt;&gt;""),"Ano 1; ","")&amp;IF(OR(INDEX(ORCAMENTO!$J:$J,$B589)&lt;&gt;"",INDEX(ORCAMENTO!$K:$K,$B589)&lt;&gt;""),"Ano 2; ","")&amp;IF(OR(INDEX(ORCAMENTO!$M:$M,$B589)&lt;&gt;"",INDEX(ORCAMENTO!$N:$N,$B589)&lt;&gt;""),"Ano 3; ","")&amp;IF(OR(INDEX(ORCAMENTO!$P:$P,$B589)&lt;&gt;"",INDEX(ORCAMENTO!$Q:$Q,$B589)&lt;&gt;""),"Ano 4; ","")&amp;IF(OR(INDEX(ORCAMENTO!$S:$S,$B589)&lt;&gt;"",INDEX(ORCAMENTO!$T:$T,$B589)&lt;&gt;""),"Ano 5; ","")&amp;IF(OR(INDEX(ORCAMENTO!$V:$V,$B589)&lt;&gt;"",INDEX(ORCAMENTO!$W:$W,$B589)&lt;&gt;""),"Ano 6; ","")))</f>
        <v/>
      </c>
      <c r="G589" s="311" t="str">
        <f ca="1">IF($B589="","",IF(INDEX(ORCAMENTO!$G:$G,$B589)&lt;&gt;"",INDEX(ORCAMENTO!$G:$G,$B589),IF(INDEX(ORCAMENTO!$J:$J,$B589)&lt;&gt;"",INDEX(ORCAMENTO!$J:$J,$B589),IF(INDEX(ORCAMENTO!$M:$M,$B589)&lt;&gt;"",INDEX(ORCAMENTO!$M:$M,$B589),IF(INDEX(ORCAMENTO!$P:$P,$B589)&lt;&gt;"",INDEX(ORCAMENTO!$P:$P,$B589),IF(INDEX(ORCAMENTO!$S:$S,$B589)&lt;&gt;"",INDEX(ORCAMENTO!$S:$S,$B589),INDEX(ORCAMENTO!$V:$V,$B589)))))))</f>
        <v/>
      </c>
      <c r="H589" s="312" t="str">
        <f ca="1">IF($B589="","",IF(INDEX(ORCAMENTO!$H:$H,$B589)&lt;&gt;"",INDEX(ORCAMENTO!$H:$H,$B589),IF(INDEX(ORCAMENTO!$K:$K,$B589)&lt;&gt;"",INDEX(ORCAMENTO!$K:$K,$B589),IF(INDEX(ORCAMENTO!$N:$N,$B589)&lt;&gt;"",INDEX(ORCAMENTO!$N:$N,$B589),IF(INDEX(ORCAMENTO!$Q:$Q,$B589)&lt;&gt;"",INDEX(ORCAMENTO!$Q:$Q,$B589),IF(INDEX(ORCAMENTO!$T:$T,$B589)&lt;&gt;"",INDEX(ORCAMENTO!$T:$T,$B589),INDEX(ORCAMENTO!$W:$W,$B589)))))))</f>
        <v/>
      </c>
      <c r="I589" s="255" t="str">
        <f ca="1">IF($B589="","",IF(INDEX(ORCAMENTO!$AI:$AI,$B589)&lt;&gt;"",INDEX(ORCAMENTO!$AI:$AI,$B589),IF(INDEX(ORCAMENTO!$AG:$AG,$B589),"Memorial de cálculo ou anexo obrigatório não informado para item acima do limite.",IF(AND(INDEX(ORCAMENTO!$AC:$AC,$B589),NOT(INDEX(ORCAMENTO!$AE:$AE,$B589))),"Informe pelo menos um ano completo com valor unitário e quantidade.","Pendência identificada automaticamente."))))</f>
        <v/>
      </c>
      <c r="N589" s="255">
        <f t="shared" si="20"/>
        <v>590</v>
      </c>
      <c r="O589" s="255">
        <f ca="1">IF(INDEX(ORCAMENTO!$AI:$AI,$N589)&lt;&gt;"",1,0)</f>
        <v>0</v>
      </c>
      <c r="P589" s="255">
        <f t="shared" ca="1" si="21"/>
        <v>11</v>
      </c>
      <c r="Q589" s="255" t="str">
        <f ca="1">INDEX(ORCAMENTO!$AI:$AI,$N589)</f>
        <v/>
      </c>
    </row>
    <row r="590" spans="2:17" ht="15" customHeight="1" x14ac:dyDescent="0.25">
      <c r="B590" s="255" t="str">
        <f ca="1">IFERROR(INDEX(_AUX_ANALISE!$A$1:$A$2461,MATCH(ROW()-34,_AUX_ANALISE!$C$1:$C$2461,0)),"")</f>
        <v/>
      </c>
      <c r="C590" s="255" t="str">
        <f ca="1">IF($B590="","",INDEX(ORCAMENTO!$B:$B,$B590))</f>
        <v/>
      </c>
      <c r="D590" s="255" t="str">
        <f ca="1">IF($B590="","",INDEX(ORCAMENTO!$E:$E,$B590))</f>
        <v/>
      </c>
      <c r="E590" s="255" t="str">
        <f ca="1">IF($B590="","",INDEX(ORCAMENTO!$D:$D,$B590))</f>
        <v/>
      </c>
      <c r="F590" s="255" t="str">
        <f ca="1">IF($B590="","",TRIM(IF(OR(INDEX(ORCAMENTO!$G:$G,$B590)&lt;&gt;"",INDEX(ORCAMENTO!$H:$H,$B590)&lt;&gt;""),"Ano 1; ","")&amp;IF(OR(INDEX(ORCAMENTO!$J:$J,$B590)&lt;&gt;"",INDEX(ORCAMENTO!$K:$K,$B590)&lt;&gt;""),"Ano 2; ","")&amp;IF(OR(INDEX(ORCAMENTO!$M:$M,$B590)&lt;&gt;"",INDEX(ORCAMENTO!$N:$N,$B590)&lt;&gt;""),"Ano 3; ","")&amp;IF(OR(INDEX(ORCAMENTO!$P:$P,$B590)&lt;&gt;"",INDEX(ORCAMENTO!$Q:$Q,$B590)&lt;&gt;""),"Ano 4; ","")&amp;IF(OR(INDEX(ORCAMENTO!$S:$S,$B590)&lt;&gt;"",INDEX(ORCAMENTO!$T:$T,$B590)&lt;&gt;""),"Ano 5; ","")&amp;IF(OR(INDEX(ORCAMENTO!$V:$V,$B590)&lt;&gt;"",INDEX(ORCAMENTO!$W:$W,$B590)&lt;&gt;""),"Ano 6; ","")))</f>
        <v/>
      </c>
      <c r="G590" s="311" t="str">
        <f ca="1">IF($B590="","",IF(INDEX(ORCAMENTO!$G:$G,$B590)&lt;&gt;"",INDEX(ORCAMENTO!$G:$G,$B590),IF(INDEX(ORCAMENTO!$J:$J,$B590)&lt;&gt;"",INDEX(ORCAMENTO!$J:$J,$B590),IF(INDEX(ORCAMENTO!$M:$M,$B590)&lt;&gt;"",INDEX(ORCAMENTO!$M:$M,$B590),IF(INDEX(ORCAMENTO!$P:$P,$B590)&lt;&gt;"",INDEX(ORCAMENTO!$P:$P,$B590),IF(INDEX(ORCAMENTO!$S:$S,$B590)&lt;&gt;"",INDEX(ORCAMENTO!$S:$S,$B590),INDEX(ORCAMENTO!$V:$V,$B590)))))))</f>
        <v/>
      </c>
      <c r="H590" s="312" t="str">
        <f ca="1">IF($B590="","",IF(INDEX(ORCAMENTO!$H:$H,$B590)&lt;&gt;"",INDEX(ORCAMENTO!$H:$H,$B590),IF(INDEX(ORCAMENTO!$K:$K,$B590)&lt;&gt;"",INDEX(ORCAMENTO!$K:$K,$B590),IF(INDEX(ORCAMENTO!$N:$N,$B590)&lt;&gt;"",INDEX(ORCAMENTO!$N:$N,$B590),IF(INDEX(ORCAMENTO!$Q:$Q,$B590)&lt;&gt;"",INDEX(ORCAMENTO!$Q:$Q,$B590),IF(INDEX(ORCAMENTO!$T:$T,$B590)&lt;&gt;"",INDEX(ORCAMENTO!$T:$T,$B590),INDEX(ORCAMENTO!$W:$W,$B590)))))))</f>
        <v/>
      </c>
      <c r="I590" s="255" t="str">
        <f ca="1">IF($B590="","",IF(INDEX(ORCAMENTO!$AI:$AI,$B590)&lt;&gt;"",INDEX(ORCAMENTO!$AI:$AI,$B590),IF(INDEX(ORCAMENTO!$AG:$AG,$B590),"Memorial de cálculo ou anexo obrigatório não informado para item acima do limite.",IF(AND(INDEX(ORCAMENTO!$AC:$AC,$B590),NOT(INDEX(ORCAMENTO!$AE:$AE,$B590))),"Informe pelo menos um ano completo com valor unitário e quantidade.","Pendência identificada automaticamente."))))</f>
        <v/>
      </c>
      <c r="N590" s="255">
        <f t="shared" si="20"/>
        <v>591</v>
      </c>
      <c r="O590" s="255">
        <f ca="1">IF(INDEX(ORCAMENTO!$AI:$AI,$N590)&lt;&gt;"",1,0)</f>
        <v>0</v>
      </c>
      <c r="P590" s="255">
        <f t="shared" ca="1" si="21"/>
        <v>11</v>
      </c>
      <c r="Q590" s="255" t="str">
        <f ca="1">INDEX(ORCAMENTO!$AI:$AI,$N590)</f>
        <v/>
      </c>
    </row>
    <row r="591" spans="2:17" ht="15" customHeight="1" x14ac:dyDescent="0.25">
      <c r="B591" s="255" t="str">
        <f ca="1">IFERROR(INDEX(_AUX_ANALISE!$A$1:$A$2461,MATCH(ROW()-34,_AUX_ANALISE!$C$1:$C$2461,0)),"")</f>
        <v/>
      </c>
      <c r="C591" s="255" t="str">
        <f ca="1">IF($B591="","",INDEX(ORCAMENTO!$B:$B,$B591))</f>
        <v/>
      </c>
      <c r="D591" s="255" t="str">
        <f ca="1">IF($B591="","",INDEX(ORCAMENTO!$E:$E,$B591))</f>
        <v/>
      </c>
      <c r="E591" s="255" t="str">
        <f ca="1">IF($B591="","",INDEX(ORCAMENTO!$D:$D,$B591))</f>
        <v/>
      </c>
      <c r="F591" s="255" t="str">
        <f ca="1">IF($B591="","",TRIM(IF(OR(INDEX(ORCAMENTO!$G:$G,$B591)&lt;&gt;"",INDEX(ORCAMENTO!$H:$H,$B591)&lt;&gt;""),"Ano 1; ","")&amp;IF(OR(INDEX(ORCAMENTO!$J:$J,$B591)&lt;&gt;"",INDEX(ORCAMENTO!$K:$K,$B591)&lt;&gt;""),"Ano 2; ","")&amp;IF(OR(INDEX(ORCAMENTO!$M:$M,$B591)&lt;&gt;"",INDEX(ORCAMENTO!$N:$N,$B591)&lt;&gt;""),"Ano 3; ","")&amp;IF(OR(INDEX(ORCAMENTO!$P:$P,$B591)&lt;&gt;"",INDEX(ORCAMENTO!$Q:$Q,$B591)&lt;&gt;""),"Ano 4; ","")&amp;IF(OR(INDEX(ORCAMENTO!$S:$S,$B591)&lt;&gt;"",INDEX(ORCAMENTO!$T:$T,$B591)&lt;&gt;""),"Ano 5; ","")&amp;IF(OR(INDEX(ORCAMENTO!$V:$V,$B591)&lt;&gt;"",INDEX(ORCAMENTO!$W:$W,$B591)&lt;&gt;""),"Ano 6; ","")))</f>
        <v/>
      </c>
      <c r="G591" s="311" t="str">
        <f ca="1">IF($B591="","",IF(INDEX(ORCAMENTO!$G:$G,$B591)&lt;&gt;"",INDEX(ORCAMENTO!$G:$G,$B591),IF(INDEX(ORCAMENTO!$J:$J,$B591)&lt;&gt;"",INDEX(ORCAMENTO!$J:$J,$B591),IF(INDEX(ORCAMENTO!$M:$M,$B591)&lt;&gt;"",INDEX(ORCAMENTO!$M:$M,$B591),IF(INDEX(ORCAMENTO!$P:$P,$B591)&lt;&gt;"",INDEX(ORCAMENTO!$P:$P,$B591),IF(INDEX(ORCAMENTO!$S:$S,$B591)&lt;&gt;"",INDEX(ORCAMENTO!$S:$S,$B591),INDEX(ORCAMENTO!$V:$V,$B591)))))))</f>
        <v/>
      </c>
      <c r="H591" s="312" t="str">
        <f ca="1">IF($B591="","",IF(INDEX(ORCAMENTO!$H:$H,$B591)&lt;&gt;"",INDEX(ORCAMENTO!$H:$H,$B591),IF(INDEX(ORCAMENTO!$K:$K,$B591)&lt;&gt;"",INDEX(ORCAMENTO!$K:$K,$B591),IF(INDEX(ORCAMENTO!$N:$N,$B591)&lt;&gt;"",INDEX(ORCAMENTO!$N:$N,$B591),IF(INDEX(ORCAMENTO!$Q:$Q,$B591)&lt;&gt;"",INDEX(ORCAMENTO!$Q:$Q,$B591),IF(INDEX(ORCAMENTO!$T:$T,$B591)&lt;&gt;"",INDEX(ORCAMENTO!$T:$T,$B591),INDEX(ORCAMENTO!$W:$W,$B591)))))))</f>
        <v/>
      </c>
      <c r="I591" s="255" t="str">
        <f ca="1">IF($B591="","",IF(INDEX(ORCAMENTO!$AI:$AI,$B591)&lt;&gt;"",INDEX(ORCAMENTO!$AI:$AI,$B591),IF(INDEX(ORCAMENTO!$AG:$AG,$B591),"Memorial de cálculo ou anexo obrigatório não informado para item acima do limite.",IF(AND(INDEX(ORCAMENTO!$AC:$AC,$B591),NOT(INDEX(ORCAMENTO!$AE:$AE,$B591))),"Informe pelo menos um ano completo com valor unitário e quantidade.","Pendência identificada automaticamente."))))</f>
        <v/>
      </c>
      <c r="N591" s="255">
        <f t="shared" si="20"/>
        <v>592</v>
      </c>
      <c r="O591" s="255">
        <f ca="1">IF(INDEX(ORCAMENTO!$AI:$AI,$N591)&lt;&gt;"",1,0)</f>
        <v>0</v>
      </c>
      <c r="P591" s="255">
        <f t="shared" ca="1" si="21"/>
        <v>11</v>
      </c>
      <c r="Q591" s="255" t="str">
        <f ca="1">INDEX(ORCAMENTO!$AI:$AI,$N591)</f>
        <v/>
      </c>
    </row>
    <row r="592" spans="2:17" ht="15" customHeight="1" x14ac:dyDescent="0.25">
      <c r="B592" s="255" t="str">
        <f ca="1">IFERROR(INDEX(_AUX_ANALISE!$A$1:$A$2461,MATCH(ROW()-34,_AUX_ANALISE!$C$1:$C$2461,0)),"")</f>
        <v/>
      </c>
      <c r="C592" s="255" t="str">
        <f ca="1">IF($B592="","",INDEX(ORCAMENTO!$B:$B,$B592))</f>
        <v/>
      </c>
      <c r="D592" s="255" t="str">
        <f ca="1">IF($B592="","",INDEX(ORCAMENTO!$E:$E,$B592))</f>
        <v/>
      </c>
      <c r="E592" s="255" t="str">
        <f ca="1">IF($B592="","",INDEX(ORCAMENTO!$D:$D,$B592))</f>
        <v/>
      </c>
      <c r="F592" s="255" t="str">
        <f ca="1">IF($B592="","",TRIM(IF(OR(INDEX(ORCAMENTO!$G:$G,$B592)&lt;&gt;"",INDEX(ORCAMENTO!$H:$H,$B592)&lt;&gt;""),"Ano 1; ","")&amp;IF(OR(INDEX(ORCAMENTO!$J:$J,$B592)&lt;&gt;"",INDEX(ORCAMENTO!$K:$K,$B592)&lt;&gt;""),"Ano 2; ","")&amp;IF(OR(INDEX(ORCAMENTO!$M:$M,$B592)&lt;&gt;"",INDEX(ORCAMENTO!$N:$N,$B592)&lt;&gt;""),"Ano 3; ","")&amp;IF(OR(INDEX(ORCAMENTO!$P:$P,$B592)&lt;&gt;"",INDEX(ORCAMENTO!$Q:$Q,$B592)&lt;&gt;""),"Ano 4; ","")&amp;IF(OR(INDEX(ORCAMENTO!$S:$S,$B592)&lt;&gt;"",INDEX(ORCAMENTO!$T:$T,$B592)&lt;&gt;""),"Ano 5; ","")&amp;IF(OR(INDEX(ORCAMENTO!$V:$V,$B592)&lt;&gt;"",INDEX(ORCAMENTO!$W:$W,$B592)&lt;&gt;""),"Ano 6; ","")))</f>
        <v/>
      </c>
      <c r="G592" s="311" t="str">
        <f ca="1">IF($B592="","",IF(INDEX(ORCAMENTO!$G:$G,$B592)&lt;&gt;"",INDEX(ORCAMENTO!$G:$G,$B592),IF(INDEX(ORCAMENTO!$J:$J,$B592)&lt;&gt;"",INDEX(ORCAMENTO!$J:$J,$B592),IF(INDEX(ORCAMENTO!$M:$M,$B592)&lt;&gt;"",INDEX(ORCAMENTO!$M:$M,$B592),IF(INDEX(ORCAMENTO!$P:$P,$B592)&lt;&gt;"",INDEX(ORCAMENTO!$P:$P,$B592),IF(INDEX(ORCAMENTO!$S:$S,$B592)&lt;&gt;"",INDEX(ORCAMENTO!$S:$S,$B592),INDEX(ORCAMENTO!$V:$V,$B592)))))))</f>
        <v/>
      </c>
      <c r="H592" s="312" t="str">
        <f ca="1">IF($B592="","",IF(INDEX(ORCAMENTO!$H:$H,$B592)&lt;&gt;"",INDEX(ORCAMENTO!$H:$H,$B592),IF(INDEX(ORCAMENTO!$K:$K,$B592)&lt;&gt;"",INDEX(ORCAMENTO!$K:$K,$B592),IF(INDEX(ORCAMENTO!$N:$N,$B592)&lt;&gt;"",INDEX(ORCAMENTO!$N:$N,$B592),IF(INDEX(ORCAMENTO!$Q:$Q,$B592)&lt;&gt;"",INDEX(ORCAMENTO!$Q:$Q,$B592),IF(INDEX(ORCAMENTO!$T:$T,$B592)&lt;&gt;"",INDEX(ORCAMENTO!$T:$T,$B592),INDEX(ORCAMENTO!$W:$W,$B592)))))))</f>
        <v/>
      </c>
      <c r="I592" s="255" t="str">
        <f ca="1">IF($B592="","",IF(INDEX(ORCAMENTO!$AI:$AI,$B592)&lt;&gt;"",INDEX(ORCAMENTO!$AI:$AI,$B592),IF(INDEX(ORCAMENTO!$AG:$AG,$B592),"Memorial de cálculo ou anexo obrigatório não informado para item acima do limite.",IF(AND(INDEX(ORCAMENTO!$AC:$AC,$B592),NOT(INDEX(ORCAMENTO!$AE:$AE,$B592))),"Informe pelo menos um ano completo com valor unitário e quantidade.","Pendência identificada automaticamente."))))</f>
        <v/>
      </c>
      <c r="N592" s="255">
        <f t="shared" si="20"/>
        <v>593</v>
      </c>
      <c r="O592" s="255">
        <f ca="1">IF(INDEX(ORCAMENTO!$AI:$AI,$N592)&lt;&gt;"",1,0)</f>
        <v>0</v>
      </c>
      <c r="P592" s="255">
        <f t="shared" ca="1" si="21"/>
        <v>11</v>
      </c>
      <c r="Q592" s="255" t="str">
        <f ca="1">INDEX(ORCAMENTO!$AI:$AI,$N592)</f>
        <v/>
      </c>
    </row>
    <row r="593" spans="2:17" ht="15" customHeight="1" x14ac:dyDescent="0.25">
      <c r="B593" s="255" t="str">
        <f ca="1">IFERROR(INDEX(_AUX_ANALISE!$A$1:$A$2461,MATCH(ROW()-34,_AUX_ANALISE!$C$1:$C$2461,0)),"")</f>
        <v/>
      </c>
      <c r="C593" s="255" t="str">
        <f ca="1">IF($B593="","",INDEX(ORCAMENTO!$B:$B,$B593))</f>
        <v/>
      </c>
      <c r="D593" s="255" t="str">
        <f ca="1">IF($B593="","",INDEX(ORCAMENTO!$E:$E,$B593))</f>
        <v/>
      </c>
      <c r="E593" s="255" t="str">
        <f ca="1">IF($B593="","",INDEX(ORCAMENTO!$D:$D,$B593))</f>
        <v/>
      </c>
      <c r="F593" s="255" t="str">
        <f ca="1">IF($B593="","",TRIM(IF(OR(INDEX(ORCAMENTO!$G:$G,$B593)&lt;&gt;"",INDEX(ORCAMENTO!$H:$H,$B593)&lt;&gt;""),"Ano 1; ","")&amp;IF(OR(INDEX(ORCAMENTO!$J:$J,$B593)&lt;&gt;"",INDEX(ORCAMENTO!$K:$K,$B593)&lt;&gt;""),"Ano 2; ","")&amp;IF(OR(INDEX(ORCAMENTO!$M:$M,$B593)&lt;&gt;"",INDEX(ORCAMENTO!$N:$N,$B593)&lt;&gt;""),"Ano 3; ","")&amp;IF(OR(INDEX(ORCAMENTO!$P:$P,$B593)&lt;&gt;"",INDEX(ORCAMENTO!$Q:$Q,$B593)&lt;&gt;""),"Ano 4; ","")&amp;IF(OR(INDEX(ORCAMENTO!$S:$S,$B593)&lt;&gt;"",INDEX(ORCAMENTO!$T:$T,$B593)&lt;&gt;""),"Ano 5; ","")&amp;IF(OR(INDEX(ORCAMENTO!$V:$V,$B593)&lt;&gt;"",INDEX(ORCAMENTO!$W:$W,$B593)&lt;&gt;""),"Ano 6; ","")))</f>
        <v/>
      </c>
      <c r="G593" s="311" t="str">
        <f ca="1">IF($B593="","",IF(INDEX(ORCAMENTO!$G:$G,$B593)&lt;&gt;"",INDEX(ORCAMENTO!$G:$G,$B593),IF(INDEX(ORCAMENTO!$J:$J,$B593)&lt;&gt;"",INDEX(ORCAMENTO!$J:$J,$B593),IF(INDEX(ORCAMENTO!$M:$M,$B593)&lt;&gt;"",INDEX(ORCAMENTO!$M:$M,$B593),IF(INDEX(ORCAMENTO!$P:$P,$B593)&lt;&gt;"",INDEX(ORCAMENTO!$P:$P,$B593),IF(INDEX(ORCAMENTO!$S:$S,$B593)&lt;&gt;"",INDEX(ORCAMENTO!$S:$S,$B593),INDEX(ORCAMENTO!$V:$V,$B593)))))))</f>
        <v/>
      </c>
      <c r="H593" s="312" t="str">
        <f ca="1">IF($B593="","",IF(INDEX(ORCAMENTO!$H:$H,$B593)&lt;&gt;"",INDEX(ORCAMENTO!$H:$H,$B593),IF(INDEX(ORCAMENTO!$K:$K,$B593)&lt;&gt;"",INDEX(ORCAMENTO!$K:$K,$B593),IF(INDEX(ORCAMENTO!$N:$N,$B593)&lt;&gt;"",INDEX(ORCAMENTO!$N:$N,$B593),IF(INDEX(ORCAMENTO!$Q:$Q,$B593)&lt;&gt;"",INDEX(ORCAMENTO!$Q:$Q,$B593),IF(INDEX(ORCAMENTO!$T:$T,$B593)&lt;&gt;"",INDEX(ORCAMENTO!$T:$T,$B593),INDEX(ORCAMENTO!$W:$W,$B593)))))))</f>
        <v/>
      </c>
      <c r="I593" s="255" t="str">
        <f ca="1">IF($B593="","",IF(INDEX(ORCAMENTO!$AI:$AI,$B593)&lt;&gt;"",INDEX(ORCAMENTO!$AI:$AI,$B593),IF(INDEX(ORCAMENTO!$AG:$AG,$B593),"Memorial de cálculo ou anexo obrigatório não informado para item acima do limite.",IF(AND(INDEX(ORCAMENTO!$AC:$AC,$B593),NOT(INDEX(ORCAMENTO!$AE:$AE,$B593))),"Informe pelo menos um ano completo com valor unitário e quantidade.","Pendência identificada automaticamente."))))</f>
        <v/>
      </c>
      <c r="N593" s="255">
        <f t="shared" si="20"/>
        <v>594</v>
      </c>
      <c r="O593" s="255">
        <f ca="1">IF(INDEX(ORCAMENTO!$AI:$AI,$N593)&lt;&gt;"",1,0)</f>
        <v>0</v>
      </c>
      <c r="P593" s="255">
        <f t="shared" ca="1" si="21"/>
        <v>11</v>
      </c>
      <c r="Q593" s="255" t="str">
        <f ca="1">INDEX(ORCAMENTO!$AI:$AI,$N593)</f>
        <v/>
      </c>
    </row>
    <row r="594" spans="2:17" ht="15" customHeight="1" x14ac:dyDescent="0.25">
      <c r="B594" s="255" t="str">
        <f ca="1">IFERROR(INDEX(_AUX_ANALISE!$A$1:$A$2461,MATCH(ROW()-34,_AUX_ANALISE!$C$1:$C$2461,0)),"")</f>
        <v/>
      </c>
      <c r="C594" s="255" t="str">
        <f ca="1">IF($B594="","",INDEX(ORCAMENTO!$B:$B,$B594))</f>
        <v/>
      </c>
      <c r="D594" s="255" t="str">
        <f ca="1">IF($B594="","",INDEX(ORCAMENTO!$E:$E,$B594))</f>
        <v/>
      </c>
      <c r="E594" s="255" t="str">
        <f ca="1">IF($B594="","",INDEX(ORCAMENTO!$D:$D,$B594))</f>
        <v/>
      </c>
      <c r="F594" s="255" t="str">
        <f ca="1">IF($B594="","",TRIM(IF(OR(INDEX(ORCAMENTO!$G:$G,$B594)&lt;&gt;"",INDEX(ORCAMENTO!$H:$H,$B594)&lt;&gt;""),"Ano 1; ","")&amp;IF(OR(INDEX(ORCAMENTO!$J:$J,$B594)&lt;&gt;"",INDEX(ORCAMENTO!$K:$K,$B594)&lt;&gt;""),"Ano 2; ","")&amp;IF(OR(INDEX(ORCAMENTO!$M:$M,$B594)&lt;&gt;"",INDEX(ORCAMENTO!$N:$N,$B594)&lt;&gt;""),"Ano 3; ","")&amp;IF(OR(INDEX(ORCAMENTO!$P:$P,$B594)&lt;&gt;"",INDEX(ORCAMENTO!$Q:$Q,$B594)&lt;&gt;""),"Ano 4; ","")&amp;IF(OR(INDEX(ORCAMENTO!$S:$S,$B594)&lt;&gt;"",INDEX(ORCAMENTO!$T:$T,$B594)&lt;&gt;""),"Ano 5; ","")&amp;IF(OR(INDEX(ORCAMENTO!$V:$V,$B594)&lt;&gt;"",INDEX(ORCAMENTO!$W:$W,$B594)&lt;&gt;""),"Ano 6; ","")))</f>
        <v/>
      </c>
      <c r="G594" s="311" t="str">
        <f ca="1">IF($B594="","",IF(INDEX(ORCAMENTO!$G:$G,$B594)&lt;&gt;"",INDEX(ORCAMENTO!$G:$G,$B594),IF(INDEX(ORCAMENTO!$J:$J,$B594)&lt;&gt;"",INDEX(ORCAMENTO!$J:$J,$B594),IF(INDEX(ORCAMENTO!$M:$M,$B594)&lt;&gt;"",INDEX(ORCAMENTO!$M:$M,$B594),IF(INDEX(ORCAMENTO!$P:$P,$B594)&lt;&gt;"",INDEX(ORCAMENTO!$P:$P,$B594),IF(INDEX(ORCAMENTO!$S:$S,$B594)&lt;&gt;"",INDEX(ORCAMENTO!$S:$S,$B594),INDEX(ORCAMENTO!$V:$V,$B594)))))))</f>
        <v/>
      </c>
      <c r="H594" s="312" t="str">
        <f ca="1">IF($B594="","",IF(INDEX(ORCAMENTO!$H:$H,$B594)&lt;&gt;"",INDEX(ORCAMENTO!$H:$H,$B594),IF(INDEX(ORCAMENTO!$K:$K,$B594)&lt;&gt;"",INDEX(ORCAMENTO!$K:$K,$B594),IF(INDEX(ORCAMENTO!$N:$N,$B594)&lt;&gt;"",INDEX(ORCAMENTO!$N:$N,$B594),IF(INDEX(ORCAMENTO!$Q:$Q,$B594)&lt;&gt;"",INDEX(ORCAMENTO!$Q:$Q,$B594),IF(INDEX(ORCAMENTO!$T:$T,$B594)&lt;&gt;"",INDEX(ORCAMENTO!$T:$T,$B594),INDEX(ORCAMENTO!$W:$W,$B594)))))))</f>
        <v/>
      </c>
      <c r="I594" s="255" t="str">
        <f ca="1">IF($B594="","",IF(INDEX(ORCAMENTO!$AI:$AI,$B594)&lt;&gt;"",INDEX(ORCAMENTO!$AI:$AI,$B594),IF(INDEX(ORCAMENTO!$AG:$AG,$B594),"Memorial de cálculo ou anexo obrigatório não informado para item acima do limite.",IF(AND(INDEX(ORCAMENTO!$AC:$AC,$B594),NOT(INDEX(ORCAMENTO!$AE:$AE,$B594))),"Informe pelo menos um ano completo com valor unitário e quantidade.","Pendência identificada automaticamente."))))</f>
        <v/>
      </c>
      <c r="N594" s="255">
        <f t="shared" si="20"/>
        <v>595</v>
      </c>
      <c r="O594" s="255">
        <f ca="1">IF(INDEX(ORCAMENTO!$AI:$AI,$N594)&lt;&gt;"",1,0)</f>
        <v>0</v>
      </c>
      <c r="P594" s="255">
        <f t="shared" ca="1" si="21"/>
        <v>11</v>
      </c>
      <c r="Q594" s="255" t="str">
        <f ca="1">INDEX(ORCAMENTO!$AI:$AI,$N594)</f>
        <v/>
      </c>
    </row>
    <row r="595" spans="2:17" ht="15" customHeight="1" x14ac:dyDescent="0.25">
      <c r="B595" s="255" t="str">
        <f ca="1">IFERROR(INDEX(_AUX_ANALISE!$A$1:$A$2461,MATCH(ROW()-34,_AUX_ANALISE!$C$1:$C$2461,0)),"")</f>
        <v/>
      </c>
      <c r="C595" s="255" t="str">
        <f ca="1">IF($B595="","",INDEX(ORCAMENTO!$B:$B,$B595))</f>
        <v/>
      </c>
      <c r="D595" s="255" t="str">
        <f ca="1">IF($B595="","",INDEX(ORCAMENTO!$E:$E,$B595))</f>
        <v/>
      </c>
      <c r="E595" s="255" t="str">
        <f ca="1">IF($B595="","",INDEX(ORCAMENTO!$D:$D,$B595))</f>
        <v/>
      </c>
      <c r="F595" s="255" t="str">
        <f ca="1">IF($B595="","",TRIM(IF(OR(INDEX(ORCAMENTO!$G:$G,$B595)&lt;&gt;"",INDEX(ORCAMENTO!$H:$H,$B595)&lt;&gt;""),"Ano 1; ","")&amp;IF(OR(INDEX(ORCAMENTO!$J:$J,$B595)&lt;&gt;"",INDEX(ORCAMENTO!$K:$K,$B595)&lt;&gt;""),"Ano 2; ","")&amp;IF(OR(INDEX(ORCAMENTO!$M:$M,$B595)&lt;&gt;"",INDEX(ORCAMENTO!$N:$N,$B595)&lt;&gt;""),"Ano 3; ","")&amp;IF(OR(INDEX(ORCAMENTO!$P:$P,$B595)&lt;&gt;"",INDEX(ORCAMENTO!$Q:$Q,$B595)&lt;&gt;""),"Ano 4; ","")&amp;IF(OR(INDEX(ORCAMENTO!$S:$S,$B595)&lt;&gt;"",INDEX(ORCAMENTO!$T:$T,$B595)&lt;&gt;""),"Ano 5; ","")&amp;IF(OR(INDEX(ORCAMENTO!$V:$V,$B595)&lt;&gt;"",INDEX(ORCAMENTO!$W:$W,$B595)&lt;&gt;""),"Ano 6; ","")))</f>
        <v/>
      </c>
      <c r="G595" s="311" t="str">
        <f ca="1">IF($B595="","",IF(INDEX(ORCAMENTO!$G:$G,$B595)&lt;&gt;"",INDEX(ORCAMENTO!$G:$G,$B595),IF(INDEX(ORCAMENTO!$J:$J,$B595)&lt;&gt;"",INDEX(ORCAMENTO!$J:$J,$B595),IF(INDEX(ORCAMENTO!$M:$M,$B595)&lt;&gt;"",INDEX(ORCAMENTO!$M:$M,$B595),IF(INDEX(ORCAMENTO!$P:$P,$B595)&lt;&gt;"",INDEX(ORCAMENTO!$P:$P,$B595),IF(INDEX(ORCAMENTO!$S:$S,$B595)&lt;&gt;"",INDEX(ORCAMENTO!$S:$S,$B595),INDEX(ORCAMENTO!$V:$V,$B595)))))))</f>
        <v/>
      </c>
      <c r="H595" s="312" t="str">
        <f ca="1">IF($B595="","",IF(INDEX(ORCAMENTO!$H:$H,$B595)&lt;&gt;"",INDEX(ORCAMENTO!$H:$H,$B595),IF(INDEX(ORCAMENTO!$K:$K,$B595)&lt;&gt;"",INDEX(ORCAMENTO!$K:$K,$B595),IF(INDEX(ORCAMENTO!$N:$N,$B595)&lt;&gt;"",INDEX(ORCAMENTO!$N:$N,$B595),IF(INDEX(ORCAMENTO!$Q:$Q,$B595)&lt;&gt;"",INDEX(ORCAMENTO!$Q:$Q,$B595),IF(INDEX(ORCAMENTO!$T:$T,$B595)&lt;&gt;"",INDEX(ORCAMENTO!$T:$T,$B595),INDEX(ORCAMENTO!$W:$W,$B595)))))))</f>
        <v/>
      </c>
      <c r="I595" s="255" t="str">
        <f ca="1">IF($B595="","",IF(INDEX(ORCAMENTO!$AI:$AI,$B595)&lt;&gt;"",INDEX(ORCAMENTO!$AI:$AI,$B595),IF(INDEX(ORCAMENTO!$AG:$AG,$B595),"Memorial de cálculo ou anexo obrigatório não informado para item acima do limite.",IF(AND(INDEX(ORCAMENTO!$AC:$AC,$B595),NOT(INDEX(ORCAMENTO!$AE:$AE,$B595))),"Informe pelo menos um ano completo com valor unitário e quantidade.","Pendência identificada automaticamente."))))</f>
        <v/>
      </c>
      <c r="N595" s="255">
        <f t="shared" si="20"/>
        <v>596</v>
      </c>
      <c r="O595" s="255">
        <f ca="1">IF(INDEX(ORCAMENTO!$AI:$AI,$N595)&lt;&gt;"",1,0)</f>
        <v>0</v>
      </c>
      <c r="P595" s="255">
        <f t="shared" ca="1" si="21"/>
        <v>11</v>
      </c>
      <c r="Q595" s="255" t="str">
        <f ca="1">INDEX(ORCAMENTO!$AI:$AI,$N595)</f>
        <v/>
      </c>
    </row>
    <row r="596" spans="2:17" ht="15" customHeight="1" x14ac:dyDescent="0.25">
      <c r="B596" s="255" t="str">
        <f ca="1">IFERROR(INDEX(_AUX_ANALISE!$A$1:$A$2461,MATCH(ROW()-34,_AUX_ANALISE!$C$1:$C$2461,0)),"")</f>
        <v/>
      </c>
      <c r="C596" s="255" t="str">
        <f ca="1">IF($B596="","",INDEX(ORCAMENTO!$B:$B,$B596))</f>
        <v/>
      </c>
      <c r="D596" s="255" t="str">
        <f ca="1">IF($B596="","",INDEX(ORCAMENTO!$E:$E,$B596))</f>
        <v/>
      </c>
      <c r="E596" s="255" t="str">
        <f ca="1">IF($B596="","",INDEX(ORCAMENTO!$D:$D,$B596))</f>
        <v/>
      </c>
      <c r="F596" s="255" t="str">
        <f ca="1">IF($B596="","",TRIM(IF(OR(INDEX(ORCAMENTO!$G:$G,$B596)&lt;&gt;"",INDEX(ORCAMENTO!$H:$H,$B596)&lt;&gt;""),"Ano 1; ","")&amp;IF(OR(INDEX(ORCAMENTO!$J:$J,$B596)&lt;&gt;"",INDEX(ORCAMENTO!$K:$K,$B596)&lt;&gt;""),"Ano 2; ","")&amp;IF(OR(INDEX(ORCAMENTO!$M:$M,$B596)&lt;&gt;"",INDEX(ORCAMENTO!$N:$N,$B596)&lt;&gt;""),"Ano 3; ","")&amp;IF(OR(INDEX(ORCAMENTO!$P:$P,$B596)&lt;&gt;"",INDEX(ORCAMENTO!$Q:$Q,$B596)&lt;&gt;""),"Ano 4; ","")&amp;IF(OR(INDEX(ORCAMENTO!$S:$S,$B596)&lt;&gt;"",INDEX(ORCAMENTO!$T:$T,$B596)&lt;&gt;""),"Ano 5; ","")&amp;IF(OR(INDEX(ORCAMENTO!$V:$V,$B596)&lt;&gt;"",INDEX(ORCAMENTO!$W:$W,$B596)&lt;&gt;""),"Ano 6; ","")))</f>
        <v/>
      </c>
      <c r="G596" s="311" t="str">
        <f ca="1">IF($B596="","",IF(INDEX(ORCAMENTO!$G:$G,$B596)&lt;&gt;"",INDEX(ORCAMENTO!$G:$G,$B596),IF(INDEX(ORCAMENTO!$J:$J,$B596)&lt;&gt;"",INDEX(ORCAMENTO!$J:$J,$B596),IF(INDEX(ORCAMENTO!$M:$M,$B596)&lt;&gt;"",INDEX(ORCAMENTO!$M:$M,$B596),IF(INDEX(ORCAMENTO!$P:$P,$B596)&lt;&gt;"",INDEX(ORCAMENTO!$P:$P,$B596),IF(INDEX(ORCAMENTO!$S:$S,$B596)&lt;&gt;"",INDEX(ORCAMENTO!$S:$S,$B596),INDEX(ORCAMENTO!$V:$V,$B596)))))))</f>
        <v/>
      </c>
      <c r="H596" s="312" t="str">
        <f ca="1">IF($B596="","",IF(INDEX(ORCAMENTO!$H:$H,$B596)&lt;&gt;"",INDEX(ORCAMENTO!$H:$H,$B596),IF(INDEX(ORCAMENTO!$K:$K,$B596)&lt;&gt;"",INDEX(ORCAMENTO!$K:$K,$B596),IF(INDEX(ORCAMENTO!$N:$N,$B596)&lt;&gt;"",INDEX(ORCAMENTO!$N:$N,$B596),IF(INDEX(ORCAMENTO!$Q:$Q,$B596)&lt;&gt;"",INDEX(ORCAMENTO!$Q:$Q,$B596),IF(INDEX(ORCAMENTO!$T:$T,$B596)&lt;&gt;"",INDEX(ORCAMENTO!$T:$T,$B596),INDEX(ORCAMENTO!$W:$W,$B596)))))))</f>
        <v/>
      </c>
      <c r="I596" s="255" t="str">
        <f ca="1">IF($B596="","",IF(INDEX(ORCAMENTO!$AI:$AI,$B596)&lt;&gt;"",INDEX(ORCAMENTO!$AI:$AI,$B596),IF(INDEX(ORCAMENTO!$AG:$AG,$B596),"Memorial de cálculo ou anexo obrigatório não informado para item acima do limite.",IF(AND(INDEX(ORCAMENTO!$AC:$AC,$B596),NOT(INDEX(ORCAMENTO!$AE:$AE,$B596))),"Informe pelo menos um ano completo com valor unitário e quantidade.","Pendência identificada automaticamente."))))</f>
        <v/>
      </c>
      <c r="N596" s="255">
        <f t="shared" si="20"/>
        <v>597</v>
      </c>
      <c r="O596" s="255">
        <f ca="1">IF(INDEX(ORCAMENTO!$AI:$AI,$N596)&lt;&gt;"",1,0)</f>
        <v>0</v>
      </c>
      <c r="P596" s="255">
        <f t="shared" ca="1" si="21"/>
        <v>11</v>
      </c>
      <c r="Q596" s="255" t="str">
        <f ca="1">INDEX(ORCAMENTO!$AI:$AI,$N596)</f>
        <v/>
      </c>
    </row>
    <row r="597" spans="2:17" ht="15" customHeight="1" x14ac:dyDescent="0.25">
      <c r="B597" s="255" t="str">
        <f ca="1">IFERROR(INDEX(_AUX_ANALISE!$A$1:$A$2461,MATCH(ROW()-34,_AUX_ANALISE!$C$1:$C$2461,0)),"")</f>
        <v/>
      </c>
      <c r="C597" s="255" t="str">
        <f ca="1">IF($B597="","",INDEX(ORCAMENTO!$B:$B,$B597))</f>
        <v/>
      </c>
      <c r="D597" s="255" t="str">
        <f ca="1">IF($B597="","",INDEX(ORCAMENTO!$E:$E,$B597))</f>
        <v/>
      </c>
      <c r="E597" s="255" t="str">
        <f ca="1">IF($B597="","",INDEX(ORCAMENTO!$D:$D,$B597))</f>
        <v/>
      </c>
      <c r="F597" s="255" t="str">
        <f ca="1">IF($B597="","",TRIM(IF(OR(INDEX(ORCAMENTO!$G:$G,$B597)&lt;&gt;"",INDEX(ORCAMENTO!$H:$H,$B597)&lt;&gt;""),"Ano 1; ","")&amp;IF(OR(INDEX(ORCAMENTO!$J:$J,$B597)&lt;&gt;"",INDEX(ORCAMENTO!$K:$K,$B597)&lt;&gt;""),"Ano 2; ","")&amp;IF(OR(INDEX(ORCAMENTO!$M:$M,$B597)&lt;&gt;"",INDEX(ORCAMENTO!$N:$N,$B597)&lt;&gt;""),"Ano 3; ","")&amp;IF(OR(INDEX(ORCAMENTO!$P:$P,$B597)&lt;&gt;"",INDEX(ORCAMENTO!$Q:$Q,$B597)&lt;&gt;""),"Ano 4; ","")&amp;IF(OR(INDEX(ORCAMENTO!$S:$S,$B597)&lt;&gt;"",INDEX(ORCAMENTO!$T:$T,$B597)&lt;&gt;""),"Ano 5; ","")&amp;IF(OR(INDEX(ORCAMENTO!$V:$V,$B597)&lt;&gt;"",INDEX(ORCAMENTO!$W:$W,$B597)&lt;&gt;""),"Ano 6; ","")))</f>
        <v/>
      </c>
      <c r="G597" s="311" t="str">
        <f ca="1">IF($B597="","",IF(INDEX(ORCAMENTO!$G:$G,$B597)&lt;&gt;"",INDEX(ORCAMENTO!$G:$G,$B597),IF(INDEX(ORCAMENTO!$J:$J,$B597)&lt;&gt;"",INDEX(ORCAMENTO!$J:$J,$B597),IF(INDEX(ORCAMENTO!$M:$M,$B597)&lt;&gt;"",INDEX(ORCAMENTO!$M:$M,$B597),IF(INDEX(ORCAMENTO!$P:$P,$B597)&lt;&gt;"",INDEX(ORCAMENTO!$P:$P,$B597),IF(INDEX(ORCAMENTO!$S:$S,$B597)&lt;&gt;"",INDEX(ORCAMENTO!$S:$S,$B597),INDEX(ORCAMENTO!$V:$V,$B597)))))))</f>
        <v/>
      </c>
      <c r="H597" s="312" t="str">
        <f ca="1">IF($B597="","",IF(INDEX(ORCAMENTO!$H:$H,$B597)&lt;&gt;"",INDEX(ORCAMENTO!$H:$H,$B597),IF(INDEX(ORCAMENTO!$K:$K,$B597)&lt;&gt;"",INDEX(ORCAMENTO!$K:$K,$B597),IF(INDEX(ORCAMENTO!$N:$N,$B597)&lt;&gt;"",INDEX(ORCAMENTO!$N:$N,$B597),IF(INDEX(ORCAMENTO!$Q:$Q,$B597)&lt;&gt;"",INDEX(ORCAMENTO!$Q:$Q,$B597),IF(INDEX(ORCAMENTO!$T:$T,$B597)&lt;&gt;"",INDEX(ORCAMENTO!$T:$T,$B597),INDEX(ORCAMENTO!$W:$W,$B597)))))))</f>
        <v/>
      </c>
      <c r="I597" s="255" t="str">
        <f ca="1">IF($B597="","",IF(INDEX(ORCAMENTO!$AI:$AI,$B597)&lt;&gt;"",INDEX(ORCAMENTO!$AI:$AI,$B597),IF(INDEX(ORCAMENTO!$AG:$AG,$B597),"Memorial de cálculo ou anexo obrigatório não informado para item acima do limite.",IF(AND(INDEX(ORCAMENTO!$AC:$AC,$B597),NOT(INDEX(ORCAMENTO!$AE:$AE,$B597))),"Informe pelo menos um ano completo com valor unitário e quantidade.","Pendência identificada automaticamente."))))</f>
        <v/>
      </c>
      <c r="N597" s="255">
        <f t="shared" si="20"/>
        <v>598</v>
      </c>
      <c r="O597" s="255">
        <f ca="1">IF(INDEX(ORCAMENTO!$AI:$AI,$N597)&lt;&gt;"",1,0)</f>
        <v>0</v>
      </c>
      <c r="P597" s="255">
        <f t="shared" ca="1" si="21"/>
        <v>11</v>
      </c>
      <c r="Q597" s="255" t="str">
        <f ca="1">INDEX(ORCAMENTO!$AI:$AI,$N597)</f>
        <v/>
      </c>
    </row>
    <row r="598" spans="2:17" ht="15" customHeight="1" x14ac:dyDescent="0.25">
      <c r="B598" s="255" t="str">
        <f ca="1">IFERROR(INDEX(_AUX_ANALISE!$A$1:$A$2461,MATCH(ROW()-34,_AUX_ANALISE!$C$1:$C$2461,0)),"")</f>
        <v/>
      </c>
      <c r="C598" s="255" t="str">
        <f ca="1">IF($B598="","",INDEX(ORCAMENTO!$B:$B,$B598))</f>
        <v/>
      </c>
      <c r="D598" s="255" t="str">
        <f ca="1">IF($B598="","",INDEX(ORCAMENTO!$E:$E,$B598))</f>
        <v/>
      </c>
      <c r="E598" s="255" t="str">
        <f ca="1">IF($B598="","",INDEX(ORCAMENTO!$D:$D,$B598))</f>
        <v/>
      </c>
      <c r="F598" s="255" t="str">
        <f ca="1">IF($B598="","",TRIM(IF(OR(INDEX(ORCAMENTO!$G:$G,$B598)&lt;&gt;"",INDEX(ORCAMENTO!$H:$H,$B598)&lt;&gt;""),"Ano 1; ","")&amp;IF(OR(INDEX(ORCAMENTO!$J:$J,$B598)&lt;&gt;"",INDEX(ORCAMENTO!$K:$K,$B598)&lt;&gt;""),"Ano 2; ","")&amp;IF(OR(INDEX(ORCAMENTO!$M:$M,$B598)&lt;&gt;"",INDEX(ORCAMENTO!$N:$N,$B598)&lt;&gt;""),"Ano 3; ","")&amp;IF(OR(INDEX(ORCAMENTO!$P:$P,$B598)&lt;&gt;"",INDEX(ORCAMENTO!$Q:$Q,$B598)&lt;&gt;""),"Ano 4; ","")&amp;IF(OR(INDEX(ORCAMENTO!$S:$S,$B598)&lt;&gt;"",INDEX(ORCAMENTO!$T:$T,$B598)&lt;&gt;""),"Ano 5; ","")&amp;IF(OR(INDEX(ORCAMENTO!$V:$V,$B598)&lt;&gt;"",INDEX(ORCAMENTO!$W:$W,$B598)&lt;&gt;""),"Ano 6; ","")))</f>
        <v/>
      </c>
      <c r="G598" s="311" t="str">
        <f ca="1">IF($B598="","",IF(INDEX(ORCAMENTO!$G:$G,$B598)&lt;&gt;"",INDEX(ORCAMENTO!$G:$G,$B598),IF(INDEX(ORCAMENTO!$J:$J,$B598)&lt;&gt;"",INDEX(ORCAMENTO!$J:$J,$B598),IF(INDEX(ORCAMENTO!$M:$M,$B598)&lt;&gt;"",INDEX(ORCAMENTO!$M:$M,$B598),IF(INDEX(ORCAMENTO!$P:$P,$B598)&lt;&gt;"",INDEX(ORCAMENTO!$P:$P,$B598),IF(INDEX(ORCAMENTO!$S:$S,$B598)&lt;&gt;"",INDEX(ORCAMENTO!$S:$S,$B598),INDEX(ORCAMENTO!$V:$V,$B598)))))))</f>
        <v/>
      </c>
      <c r="H598" s="312" t="str">
        <f ca="1">IF($B598="","",IF(INDEX(ORCAMENTO!$H:$H,$B598)&lt;&gt;"",INDEX(ORCAMENTO!$H:$H,$B598),IF(INDEX(ORCAMENTO!$K:$K,$B598)&lt;&gt;"",INDEX(ORCAMENTO!$K:$K,$B598),IF(INDEX(ORCAMENTO!$N:$N,$B598)&lt;&gt;"",INDEX(ORCAMENTO!$N:$N,$B598),IF(INDEX(ORCAMENTO!$Q:$Q,$B598)&lt;&gt;"",INDEX(ORCAMENTO!$Q:$Q,$B598),IF(INDEX(ORCAMENTO!$T:$T,$B598)&lt;&gt;"",INDEX(ORCAMENTO!$T:$T,$B598),INDEX(ORCAMENTO!$W:$W,$B598)))))))</f>
        <v/>
      </c>
      <c r="I598" s="255" t="str">
        <f ca="1">IF($B598="","",IF(INDEX(ORCAMENTO!$AI:$AI,$B598)&lt;&gt;"",INDEX(ORCAMENTO!$AI:$AI,$B598),IF(INDEX(ORCAMENTO!$AG:$AG,$B598),"Memorial de cálculo ou anexo obrigatório não informado para item acima do limite.",IF(AND(INDEX(ORCAMENTO!$AC:$AC,$B598),NOT(INDEX(ORCAMENTO!$AE:$AE,$B598))),"Informe pelo menos um ano completo com valor unitário e quantidade.","Pendência identificada automaticamente."))))</f>
        <v/>
      </c>
      <c r="N598" s="255">
        <f t="shared" si="20"/>
        <v>599</v>
      </c>
      <c r="O598" s="255">
        <f ca="1">IF(INDEX(ORCAMENTO!$AI:$AI,$N598)&lt;&gt;"",1,0)</f>
        <v>0</v>
      </c>
      <c r="P598" s="255">
        <f t="shared" ca="1" si="21"/>
        <v>11</v>
      </c>
      <c r="Q598" s="255" t="str">
        <f ca="1">INDEX(ORCAMENTO!$AI:$AI,$N598)</f>
        <v/>
      </c>
    </row>
    <row r="599" spans="2:17" ht="15" customHeight="1" x14ac:dyDescent="0.25">
      <c r="B599" s="255" t="str">
        <f ca="1">IFERROR(INDEX(_AUX_ANALISE!$A$1:$A$2461,MATCH(ROW()-34,_AUX_ANALISE!$C$1:$C$2461,0)),"")</f>
        <v/>
      </c>
      <c r="C599" s="255" t="str">
        <f ca="1">IF($B599="","",INDEX(ORCAMENTO!$B:$B,$B599))</f>
        <v/>
      </c>
      <c r="D599" s="255" t="str">
        <f ca="1">IF($B599="","",INDEX(ORCAMENTO!$E:$E,$B599))</f>
        <v/>
      </c>
      <c r="E599" s="255" t="str">
        <f ca="1">IF($B599="","",INDEX(ORCAMENTO!$D:$D,$B599))</f>
        <v/>
      </c>
      <c r="F599" s="255" t="str">
        <f ca="1">IF($B599="","",TRIM(IF(OR(INDEX(ORCAMENTO!$G:$G,$B599)&lt;&gt;"",INDEX(ORCAMENTO!$H:$H,$B599)&lt;&gt;""),"Ano 1; ","")&amp;IF(OR(INDEX(ORCAMENTO!$J:$J,$B599)&lt;&gt;"",INDEX(ORCAMENTO!$K:$K,$B599)&lt;&gt;""),"Ano 2; ","")&amp;IF(OR(INDEX(ORCAMENTO!$M:$M,$B599)&lt;&gt;"",INDEX(ORCAMENTO!$N:$N,$B599)&lt;&gt;""),"Ano 3; ","")&amp;IF(OR(INDEX(ORCAMENTO!$P:$P,$B599)&lt;&gt;"",INDEX(ORCAMENTO!$Q:$Q,$B599)&lt;&gt;""),"Ano 4; ","")&amp;IF(OR(INDEX(ORCAMENTO!$S:$S,$B599)&lt;&gt;"",INDEX(ORCAMENTO!$T:$T,$B599)&lt;&gt;""),"Ano 5; ","")&amp;IF(OR(INDEX(ORCAMENTO!$V:$V,$B599)&lt;&gt;"",INDEX(ORCAMENTO!$W:$W,$B599)&lt;&gt;""),"Ano 6; ","")))</f>
        <v/>
      </c>
      <c r="G599" s="311" t="str">
        <f ca="1">IF($B599="","",IF(INDEX(ORCAMENTO!$G:$G,$B599)&lt;&gt;"",INDEX(ORCAMENTO!$G:$G,$B599),IF(INDEX(ORCAMENTO!$J:$J,$B599)&lt;&gt;"",INDEX(ORCAMENTO!$J:$J,$B599),IF(INDEX(ORCAMENTO!$M:$M,$B599)&lt;&gt;"",INDEX(ORCAMENTO!$M:$M,$B599),IF(INDEX(ORCAMENTO!$P:$P,$B599)&lt;&gt;"",INDEX(ORCAMENTO!$P:$P,$B599),IF(INDEX(ORCAMENTO!$S:$S,$B599)&lt;&gt;"",INDEX(ORCAMENTO!$S:$S,$B599),INDEX(ORCAMENTO!$V:$V,$B599)))))))</f>
        <v/>
      </c>
      <c r="H599" s="312" t="str">
        <f ca="1">IF($B599="","",IF(INDEX(ORCAMENTO!$H:$H,$B599)&lt;&gt;"",INDEX(ORCAMENTO!$H:$H,$B599),IF(INDEX(ORCAMENTO!$K:$K,$B599)&lt;&gt;"",INDEX(ORCAMENTO!$K:$K,$B599),IF(INDEX(ORCAMENTO!$N:$N,$B599)&lt;&gt;"",INDEX(ORCAMENTO!$N:$N,$B599),IF(INDEX(ORCAMENTO!$Q:$Q,$B599)&lt;&gt;"",INDEX(ORCAMENTO!$Q:$Q,$B599),IF(INDEX(ORCAMENTO!$T:$T,$B599)&lt;&gt;"",INDEX(ORCAMENTO!$T:$T,$B599),INDEX(ORCAMENTO!$W:$W,$B599)))))))</f>
        <v/>
      </c>
      <c r="I599" s="255" t="str">
        <f ca="1">IF($B599="","",IF(INDEX(ORCAMENTO!$AI:$AI,$B599)&lt;&gt;"",INDEX(ORCAMENTO!$AI:$AI,$B599),IF(INDEX(ORCAMENTO!$AG:$AG,$B599),"Memorial de cálculo ou anexo obrigatório não informado para item acima do limite.",IF(AND(INDEX(ORCAMENTO!$AC:$AC,$B599),NOT(INDEX(ORCAMENTO!$AE:$AE,$B599))),"Informe pelo menos um ano completo com valor unitário e quantidade.","Pendência identificada automaticamente."))))</f>
        <v/>
      </c>
      <c r="N599" s="255">
        <f t="shared" si="20"/>
        <v>600</v>
      </c>
      <c r="O599" s="255">
        <f ca="1">IF(INDEX(ORCAMENTO!$AI:$AI,$N599)&lt;&gt;"",1,0)</f>
        <v>0</v>
      </c>
      <c r="P599" s="255">
        <f t="shared" ca="1" si="21"/>
        <v>11</v>
      </c>
      <c r="Q599" s="255" t="str">
        <f ca="1">INDEX(ORCAMENTO!$AI:$AI,$N599)</f>
        <v/>
      </c>
    </row>
    <row r="600" spans="2:17" ht="15" customHeight="1" x14ac:dyDescent="0.25">
      <c r="B600" s="255" t="str">
        <f ca="1">IFERROR(INDEX(_AUX_ANALISE!$A$1:$A$2461,MATCH(ROW()-34,_AUX_ANALISE!$C$1:$C$2461,0)),"")</f>
        <v/>
      </c>
      <c r="C600" s="255" t="str">
        <f ca="1">IF($B600="","",INDEX(ORCAMENTO!$B:$B,$B600))</f>
        <v/>
      </c>
      <c r="D600" s="255" t="str">
        <f ca="1">IF($B600="","",INDEX(ORCAMENTO!$E:$E,$B600))</f>
        <v/>
      </c>
      <c r="E600" s="255" t="str">
        <f ca="1">IF($B600="","",INDEX(ORCAMENTO!$D:$D,$B600))</f>
        <v/>
      </c>
      <c r="F600" s="255" t="str">
        <f ca="1">IF($B600="","",TRIM(IF(OR(INDEX(ORCAMENTO!$G:$G,$B600)&lt;&gt;"",INDEX(ORCAMENTO!$H:$H,$B600)&lt;&gt;""),"Ano 1; ","")&amp;IF(OR(INDEX(ORCAMENTO!$J:$J,$B600)&lt;&gt;"",INDEX(ORCAMENTO!$K:$K,$B600)&lt;&gt;""),"Ano 2; ","")&amp;IF(OR(INDEX(ORCAMENTO!$M:$M,$B600)&lt;&gt;"",INDEX(ORCAMENTO!$N:$N,$B600)&lt;&gt;""),"Ano 3; ","")&amp;IF(OR(INDEX(ORCAMENTO!$P:$P,$B600)&lt;&gt;"",INDEX(ORCAMENTO!$Q:$Q,$B600)&lt;&gt;""),"Ano 4; ","")&amp;IF(OR(INDEX(ORCAMENTO!$S:$S,$B600)&lt;&gt;"",INDEX(ORCAMENTO!$T:$T,$B600)&lt;&gt;""),"Ano 5; ","")&amp;IF(OR(INDEX(ORCAMENTO!$V:$V,$B600)&lt;&gt;"",INDEX(ORCAMENTO!$W:$W,$B600)&lt;&gt;""),"Ano 6; ","")))</f>
        <v/>
      </c>
      <c r="G600" s="311" t="str">
        <f ca="1">IF($B600="","",IF(INDEX(ORCAMENTO!$G:$G,$B600)&lt;&gt;"",INDEX(ORCAMENTO!$G:$G,$B600),IF(INDEX(ORCAMENTO!$J:$J,$B600)&lt;&gt;"",INDEX(ORCAMENTO!$J:$J,$B600),IF(INDEX(ORCAMENTO!$M:$M,$B600)&lt;&gt;"",INDEX(ORCAMENTO!$M:$M,$B600),IF(INDEX(ORCAMENTO!$P:$P,$B600)&lt;&gt;"",INDEX(ORCAMENTO!$P:$P,$B600),IF(INDEX(ORCAMENTO!$S:$S,$B600)&lt;&gt;"",INDEX(ORCAMENTO!$S:$S,$B600),INDEX(ORCAMENTO!$V:$V,$B600)))))))</f>
        <v/>
      </c>
      <c r="H600" s="312" t="str">
        <f ca="1">IF($B600="","",IF(INDEX(ORCAMENTO!$H:$H,$B600)&lt;&gt;"",INDEX(ORCAMENTO!$H:$H,$B600),IF(INDEX(ORCAMENTO!$K:$K,$B600)&lt;&gt;"",INDEX(ORCAMENTO!$K:$K,$B600),IF(INDEX(ORCAMENTO!$N:$N,$B600)&lt;&gt;"",INDEX(ORCAMENTO!$N:$N,$B600),IF(INDEX(ORCAMENTO!$Q:$Q,$B600)&lt;&gt;"",INDEX(ORCAMENTO!$Q:$Q,$B600),IF(INDEX(ORCAMENTO!$T:$T,$B600)&lt;&gt;"",INDEX(ORCAMENTO!$T:$T,$B600),INDEX(ORCAMENTO!$W:$W,$B600)))))))</f>
        <v/>
      </c>
      <c r="I600" s="255" t="str">
        <f ca="1">IF($B600="","",IF(INDEX(ORCAMENTO!$AI:$AI,$B600)&lt;&gt;"",INDEX(ORCAMENTO!$AI:$AI,$B600),IF(INDEX(ORCAMENTO!$AG:$AG,$B600),"Memorial de cálculo ou anexo obrigatório não informado para item acima do limite.",IF(AND(INDEX(ORCAMENTO!$AC:$AC,$B600),NOT(INDEX(ORCAMENTO!$AE:$AE,$B600))),"Informe pelo menos um ano completo com valor unitário e quantidade.","Pendência identificada automaticamente."))))</f>
        <v/>
      </c>
      <c r="N600" s="255">
        <f t="shared" si="20"/>
        <v>601</v>
      </c>
      <c r="O600" s="255">
        <f ca="1">IF(INDEX(ORCAMENTO!$AI:$AI,$N600)&lt;&gt;"",1,0)</f>
        <v>0</v>
      </c>
      <c r="P600" s="255">
        <f t="shared" ca="1" si="21"/>
        <v>11</v>
      </c>
      <c r="Q600" s="255" t="str">
        <f ca="1">INDEX(ORCAMENTO!$AI:$AI,$N600)</f>
        <v/>
      </c>
    </row>
    <row r="601" spans="2:17" ht="15" customHeight="1" x14ac:dyDescent="0.25">
      <c r="B601" s="255" t="str">
        <f ca="1">IFERROR(INDEX(_AUX_ANALISE!$A$1:$A$2461,MATCH(ROW()-34,_AUX_ANALISE!$C$1:$C$2461,0)),"")</f>
        <v/>
      </c>
      <c r="C601" s="255" t="str">
        <f ca="1">IF($B601="","",INDEX(ORCAMENTO!$B:$B,$B601))</f>
        <v/>
      </c>
      <c r="D601" s="255" t="str">
        <f ca="1">IF($B601="","",INDEX(ORCAMENTO!$E:$E,$B601))</f>
        <v/>
      </c>
      <c r="E601" s="255" t="str">
        <f ca="1">IF($B601="","",INDEX(ORCAMENTO!$D:$D,$B601))</f>
        <v/>
      </c>
      <c r="F601" s="255" t="str">
        <f ca="1">IF($B601="","",TRIM(IF(OR(INDEX(ORCAMENTO!$G:$G,$B601)&lt;&gt;"",INDEX(ORCAMENTO!$H:$H,$B601)&lt;&gt;""),"Ano 1; ","")&amp;IF(OR(INDEX(ORCAMENTO!$J:$J,$B601)&lt;&gt;"",INDEX(ORCAMENTO!$K:$K,$B601)&lt;&gt;""),"Ano 2; ","")&amp;IF(OR(INDEX(ORCAMENTO!$M:$M,$B601)&lt;&gt;"",INDEX(ORCAMENTO!$N:$N,$B601)&lt;&gt;""),"Ano 3; ","")&amp;IF(OR(INDEX(ORCAMENTO!$P:$P,$B601)&lt;&gt;"",INDEX(ORCAMENTO!$Q:$Q,$B601)&lt;&gt;""),"Ano 4; ","")&amp;IF(OR(INDEX(ORCAMENTO!$S:$S,$B601)&lt;&gt;"",INDEX(ORCAMENTO!$T:$T,$B601)&lt;&gt;""),"Ano 5; ","")&amp;IF(OR(INDEX(ORCAMENTO!$V:$V,$B601)&lt;&gt;"",INDEX(ORCAMENTO!$W:$W,$B601)&lt;&gt;""),"Ano 6; ","")))</f>
        <v/>
      </c>
      <c r="G601" s="311" t="str">
        <f ca="1">IF($B601="","",IF(INDEX(ORCAMENTO!$G:$G,$B601)&lt;&gt;"",INDEX(ORCAMENTO!$G:$G,$B601),IF(INDEX(ORCAMENTO!$J:$J,$B601)&lt;&gt;"",INDEX(ORCAMENTO!$J:$J,$B601),IF(INDEX(ORCAMENTO!$M:$M,$B601)&lt;&gt;"",INDEX(ORCAMENTO!$M:$M,$B601),IF(INDEX(ORCAMENTO!$P:$P,$B601)&lt;&gt;"",INDEX(ORCAMENTO!$P:$P,$B601),IF(INDEX(ORCAMENTO!$S:$S,$B601)&lt;&gt;"",INDEX(ORCAMENTO!$S:$S,$B601),INDEX(ORCAMENTO!$V:$V,$B601)))))))</f>
        <v/>
      </c>
      <c r="H601" s="312" t="str">
        <f ca="1">IF($B601="","",IF(INDEX(ORCAMENTO!$H:$H,$B601)&lt;&gt;"",INDEX(ORCAMENTO!$H:$H,$B601),IF(INDEX(ORCAMENTO!$K:$K,$B601)&lt;&gt;"",INDEX(ORCAMENTO!$K:$K,$B601),IF(INDEX(ORCAMENTO!$N:$N,$B601)&lt;&gt;"",INDEX(ORCAMENTO!$N:$N,$B601),IF(INDEX(ORCAMENTO!$Q:$Q,$B601)&lt;&gt;"",INDEX(ORCAMENTO!$Q:$Q,$B601),IF(INDEX(ORCAMENTO!$T:$T,$B601)&lt;&gt;"",INDEX(ORCAMENTO!$T:$T,$B601),INDEX(ORCAMENTO!$W:$W,$B601)))))))</f>
        <v/>
      </c>
      <c r="I601" s="255" t="str">
        <f ca="1">IF($B601="","",IF(INDEX(ORCAMENTO!$AI:$AI,$B601)&lt;&gt;"",INDEX(ORCAMENTO!$AI:$AI,$B601),IF(INDEX(ORCAMENTO!$AG:$AG,$B601),"Memorial de cálculo ou anexo obrigatório não informado para item acima do limite.",IF(AND(INDEX(ORCAMENTO!$AC:$AC,$B601),NOT(INDEX(ORCAMENTO!$AE:$AE,$B601))),"Informe pelo menos um ano completo com valor unitário e quantidade.","Pendência identificada automaticamente."))))</f>
        <v/>
      </c>
      <c r="N601" s="255">
        <f t="shared" si="20"/>
        <v>602</v>
      </c>
      <c r="O601" s="255">
        <f ca="1">IF(INDEX(ORCAMENTO!$AI:$AI,$N601)&lt;&gt;"",1,0)</f>
        <v>0</v>
      </c>
      <c r="P601" s="255">
        <f t="shared" ca="1" si="21"/>
        <v>11</v>
      </c>
      <c r="Q601" s="255" t="str">
        <f ca="1">INDEX(ORCAMENTO!$AI:$AI,$N601)</f>
        <v/>
      </c>
    </row>
    <row r="602" spans="2:17" ht="15" customHeight="1" x14ac:dyDescent="0.25">
      <c r="B602" s="255" t="str">
        <f ca="1">IFERROR(INDEX(_AUX_ANALISE!$A$1:$A$2461,MATCH(ROW()-34,_AUX_ANALISE!$C$1:$C$2461,0)),"")</f>
        <v/>
      </c>
      <c r="C602" s="255" t="str">
        <f ca="1">IF($B602="","",INDEX(ORCAMENTO!$B:$B,$B602))</f>
        <v/>
      </c>
      <c r="D602" s="255" t="str">
        <f ca="1">IF($B602="","",INDEX(ORCAMENTO!$E:$E,$B602))</f>
        <v/>
      </c>
      <c r="E602" s="255" t="str">
        <f ca="1">IF($B602="","",INDEX(ORCAMENTO!$D:$D,$B602))</f>
        <v/>
      </c>
      <c r="F602" s="255" t="str">
        <f ca="1">IF($B602="","",TRIM(IF(OR(INDEX(ORCAMENTO!$G:$G,$B602)&lt;&gt;"",INDEX(ORCAMENTO!$H:$H,$B602)&lt;&gt;""),"Ano 1; ","")&amp;IF(OR(INDEX(ORCAMENTO!$J:$J,$B602)&lt;&gt;"",INDEX(ORCAMENTO!$K:$K,$B602)&lt;&gt;""),"Ano 2; ","")&amp;IF(OR(INDEX(ORCAMENTO!$M:$M,$B602)&lt;&gt;"",INDEX(ORCAMENTO!$N:$N,$B602)&lt;&gt;""),"Ano 3; ","")&amp;IF(OR(INDEX(ORCAMENTO!$P:$P,$B602)&lt;&gt;"",INDEX(ORCAMENTO!$Q:$Q,$B602)&lt;&gt;""),"Ano 4; ","")&amp;IF(OR(INDEX(ORCAMENTO!$S:$S,$B602)&lt;&gt;"",INDEX(ORCAMENTO!$T:$T,$B602)&lt;&gt;""),"Ano 5; ","")&amp;IF(OR(INDEX(ORCAMENTO!$V:$V,$B602)&lt;&gt;"",INDEX(ORCAMENTO!$W:$W,$B602)&lt;&gt;""),"Ano 6; ","")))</f>
        <v/>
      </c>
      <c r="G602" s="311" t="str">
        <f ca="1">IF($B602="","",IF(INDEX(ORCAMENTO!$G:$G,$B602)&lt;&gt;"",INDEX(ORCAMENTO!$G:$G,$B602),IF(INDEX(ORCAMENTO!$J:$J,$B602)&lt;&gt;"",INDEX(ORCAMENTO!$J:$J,$B602),IF(INDEX(ORCAMENTO!$M:$M,$B602)&lt;&gt;"",INDEX(ORCAMENTO!$M:$M,$B602),IF(INDEX(ORCAMENTO!$P:$P,$B602)&lt;&gt;"",INDEX(ORCAMENTO!$P:$P,$B602),IF(INDEX(ORCAMENTO!$S:$S,$B602)&lt;&gt;"",INDEX(ORCAMENTO!$S:$S,$B602),INDEX(ORCAMENTO!$V:$V,$B602)))))))</f>
        <v/>
      </c>
      <c r="H602" s="312" t="str">
        <f ca="1">IF($B602="","",IF(INDEX(ORCAMENTO!$H:$H,$B602)&lt;&gt;"",INDEX(ORCAMENTO!$H:$H,$B602),IF(INDEX(ORCAMENTO!$K:$K,$B602)&lt;&gt;"",INDEX(ORCAMENTO!$K:$K,$B602),IF(INDEX(ORCAMENTO!$N:$N,$B602)&lt;&gt;"",INDEX(ORCAMENTO!$N:$N,$B602),IF(INDEX(ORCAMENTO!$Q:$Q,$B602)&lt;&gt;"",INDEX(ORCAMENTO!$Q:$Q,$B602),IF(INDEX(ORCAMENTO!$T:$T,$B602)&lt;&gt;"",INDEX(ORCAMENTO!$T:$T,$B602),INDEX(ORCAMENTO!$W:$W,$B602)))))))</f>
        <v/>
      </c>
      <c r="I602" s="255" t="str">
        <f ca="1">IF($B602="","",IF(INDEX(ORCAMENTO!$AI:$AI,$B602)&lt;&gt;"",INDEX(ORCAMENTO!$AI:$AI,$B602),IF(INDEX(ORCAMENTO!$AG:$AG,$B602),"Memorial de cálculo ou anexo obrigatório não informado para item acima do limite.",IF(AND(INDEX(ORCAMENTO!$AC:$AC,$B602),NOT(INDEX(ORCAMENTO!$AE:$AE,$B602))),"Informe pelo menos um ano completo com valor unitário e quantidade.","Pendência identificada automaticamente."))))</f>
        <v/>
      </c>
      <c r="N602" s="255">
        <f t="shared" si="20"/>
        <v>603</v>
      </c>
      <c r="O602" s="255">
        <f ca="1">IF(INDEX(ORCAMENTO!$AI:$AI,$N602)&lt;&gt;"",1,0)</f>
        <v>0</v>
      </c>
      <c r="P602" s="255">
        <f t="shared" ca="1" si="21"/>
        <v>11</v>
      </c>
      <c r="Q602" s="255" t="str">
        <f ca="1">INDEX(ORCAMENTO!$AI:$AI,$N602)</f>
        <v/>
      </c>
    </row>
    <row r="603" spans="2:17" ht="15" customHeight="1" x14ac:dyDescent="0.25">
      <c r="B603" s="255" t="str">
        <f ca="1">IFERROR(INDEX(_AUX_ANALISE!$A$1:$A$2461,MATCH(ROW()-34,_AUX_ANALISE!$C$1:$C$2461,0)),"")</f>
        <v/>
      </c>
      <c r="C603" s="255" t="str">
        <f ca="1">IF($B603="","",INDEX(ORCAMENTO!$B:$B,$B603))</f>
        <v/>
      </c>
      <c r="D603" s="255" t="str">
        <f ca="1">IF($B603="","",INDEX(ORCAMENTO!$E:$E,$B603))</f>
        <v/>
      </c>
      <c r="E603" s="255" t="str">
        <f ca="1">IF($B603="","",INDEX(ORCAMENTO!$D:$D,$B603))</f>
        <v/>
      </c>
      <c r="F603" s="255" t="str">
        <f ca="1">IF($B603="","",TRIM(IF(OR(INDEX(ORCAMENTO!$G:$G,$B603)&lt;&gt;"",INDEX(ORCAMENTO!$H:$H,$B603)&lt;&gt;""),"Ano 1; ","")&amp;IF(OR(INDEX(ORCAMENTO!$J:$J,$B603)&lt;&gt;"",INDEX(ORCAMENTO!$K:$K,$B603)&lt;&gt;""),"Ano 2; ","")&amp;IF(OR(INDEX(ORCAMENTO!$M:$M,$B603)&lt;&gt;"",INDEX(ORCAMENTO!$N:$N,$B603)&lt;&gt;""),"Ano 3; ","")&amp;IF(OR(INDEX(ORCAMENTO!$P:$P,$B603)&lt;&gt;"",INDEX(ORCAMENTO!$Q:$Q,$B603)&lt;&gt;""),"Ano 4; ","")&amp;IF(OR(INDEX(ORCAMENTO!$S:$S,$B603)&lt;&gt;"",INDEX(ORCAMENTO!$T:$T,$B603)&lt;&gt;""),"Ano 5; ","")&amp;IF(OR(INDEX(ORCAMENTO!$V:$V,$B603)&lt;&gt;"",INDEX(ORCAMENTO!$W:$W,$B603)&lt;&gt;""),"Ano 6; ","")))</f>
        <v/>
      </c>
      <c r="G603" s="311" t="str">
        <f ca="1">IF($B603="","",IF(INDEX(ORCAMENTO!$G:$G,$B603)&lt;&gt;"",INDEX(ORCAMENTO!$G:$G,$B603),IF(INDEX(ORCAMENTO!$J:$J,$B603)&lt;&gt;"",INDEX(ORCAMENTO!$J:$J,$B603),IF(INDEX(ORCAMENTO!$M:$M,$B603)&lt;&gt;"",INDEX(ORCAMENTO!$M:$M,$B603),IF(INDEX(ORCAMENTO!$P:$P,$B603)&lt;&gt;"",INDEX(ORCAMENTO!$P:$P,$B603),IF(INDEX(ORCAMENTO!$S:$S,$B603)&lt;&gt;"",INDEX(ORCAMENTO!$S:$S,$B603),INDEX(ORCAMENTO!$V:$V,$B603)))))))</f>
        <v/>
      </c>
      <c r="H603" s="312" t="str">
        <f ca="1">IF($B603="","",IF(INDEX(ORCAMENTO!$H:$H,$B603)&lt;&gt;"",INDEX(ORCAMENTO!$H:$H,$B603),IF(INDEX(ORCAMENTO!$K:$K,$B603)&lt;&gt;"",INDEX(ORCAMENTO!$K:$K,$B603),IF(INDEX(ORCAMENTO!$N:$N,$B603)&lt;&gt;"",INDEX(ORCAMENTO!$N:$N,$B603),IF(INDEX(ORCAMENTO!$Q:$Q,$B603)&lt;&gt;"",INDEX(ORCAMENTO!$Q:$Q,$B603),IF(INDEX(ORCAMENTO!$T:$T,$B603)&lt;&gt;"",INDEX(ORCAMENTO!$T:$T,$B603),INDEX(ORCAMENTO!$W:$W,$B603)))))))</f>
        <v/>
      </c>
      <c r="I603" s="255" t="str">
        <f ca="1">IF($B603="","",IF(INDEX(ORCAMENTO!$AI:$AI,$B603)&lt;&gt;"",INDEX(ORCAMENTO!$AI:$AI,$B603),IF(INDEX(ORCAMENTO!$AG:$AG,$B603),"Memorial de cálculo ou anexo obrigatório não informado para item acima do limite.",IF(AND(INDEX(ORCAMENTO!$AC:$AC,$B603),NOT(INDEX(ORCAMENTO!$AE:$AE,$B603))),"Informe pelo menos um ano completo com valor unitário e quantidade.","Pendência identificada automaticamente."))))</f>
        <v/>
      </c>
      <c r="N603" s="255">
        <f t="shared" si="20"/>
        <v>604</v>
      </c>
      <c r="O603" s="255">
        <f ca="1">IF(INDEX(ORCAMENTO!$AI:$AI,$N603)&lt;&gt;"",1,0)</f>
        <v>0</v>
      </c>
      <c r="P603" s="255">
        <f t="shared" ca="1" si="21"/>
        <v>11</v>
      </c>
      <c r="Q603" s="255" t="str">
        <f ca="1">INDEX(ORCAMENTO!$AI:$AI,$N603)</f>
        <v/>
      </c>
    </row>
    <row r="604" spans="2:17" ht="15" customHeight="1" x14ac:dyDescent="0.25">
      <c r="B604" s="255" t="str">
        <f ca="1">IFERROR(INDEX(_AUX_ANALISE!$A$1:$A$2461,MATCH(ROW()-34,_AUX_ANALISE!$C$1:$C$2461,0)),"")</f>
        <v/>
      </c>
      <c r="C604" s="255" t="str">
        <f ca="1">IF($B604="","",INDEX(ORCAMENTO!$B:$B,$B604))</f>
        <v/>
      </c>
      <c r="D604" s="255" t="str">
        <f ca="1">IF($B604="","",INDEX(ORCAMENTO!$E:$E,$B604))</f>
        <v/>
      </c>
      <c r="E604" s="255" t="str">
        <f ca="1">IF($B604="","",INDEX(ORCAMENTO!$D:$D,$B604))</f>
        <v/>
      </c>
      <c r="F604" s="255" t="str">
        <f ca="1">IF($B604="","",TRIM(IF(OR(INDEX(ORCAMENTO!$G:$G,$B604)&lt;&gt;"",INDEX(ORCAMENTO!$H:$H,$B604)&lt;&gt;""),"Ano 1; ","")&amp;IF(OR(INDEX(ORCAMENTO!$J:$J,$B604)&lt;&gt;"",INDEX(ORCAMENTO!$K:$K,$B604)&lt;&gt;""),"Ano 2; ","")&amp;IF(OR(INDEX(ORCAMENTO!$M:$M,$B604)&lt;&gt;"",INDEX(ORCAMENTO!$N:$N,$B604)&lt;&gt;""),"Ano 3; ","")&amp;IF(OR(INDEX(ORCAMENTO!$P:$P,$B604)&lt;&gt;"",INDEX(ORCAMENTO!$Q:$Q,$B604)&lt;&gt;""),"Ano 4; ","")&amp;IF(OR(INDEX(ORCAMENTO!$S:$S,$B604)&lt;&gt;"",INDEX(ORCAMENTO!$T:$T,$B604)&lt;&gt;""),"Ano 5; ","")&amp;IF(OR(INDEX(ORCAMENTO!$V:$V,$B604)&lt;&gt;"",INDEX(ORCAMENTO!$W:$W,$B604)&lt;&gt;""),"Ano 6; ","")))</f>
        <v/>
      </c>
      <c r="G604" s="311" t="str">
        <f ca="1">IF($B604="","",IF(INDEX(ORCAMENTO!$G:$G,$B604)&lt;&gt;"",INDEX(ORCAMENTO!$G:$G,$B604),IF(INDEX(ORCAMENTO!$J:$J,$B604)&lt;&gt;"",INDEX(ORCAMENTO!$J:$J,$B604),IF(INDEX(ORCAMENTO!$M:$M,$B604)&lt;&gt;"",INDEX(ORCAMENTO!$M:$M,$B604),IF(INDEX(ORCAMENTO!$P:$P,$B604)&lt;&gt;"",INDEX(ORCAMENTO!$P:$P,$B604),IF(INDEX(ORCAMENTO!$S:$S,$B604)&lt;&gt;"",INDEX(ORCAMENTO!$S:$S,$B604),INDEX(ORCAMENTO!$V:$V,$B604)))))))</f>
        <v/>
      </c>
      <c r="H604" s="312" t="str">
        <f ca="1">IF($B604="","",IF(INDEX(ORCAMENTO!$H:$H,$B604)&lt;&gt;"",INDEX(ORCAMENTO!$H:$H,$B604),IF(INDEX(ORCAMENTO!$K:$K,$B604)&lt;&gt;"",INDEX(ORCAMENTO!$K:$K,$B604),IF(INDEX(ORCAMENTO!$N:$N,$B604)&lt;&gt;"",INDEX(ORCAMENTO!$N:$N,$B604),IF(INDEX(ORCAMENTO!$Q:$Q,$B604)&lt;&gt;"",INDEX(ORCAMENTO!$Q:$Q,$B604),IF(INDEX(ORCAMENTO!$T:$T,$B604)&lt;&gt;"",INDEX(ORCAMENTO!$T:$T,$B604),INDEX(ORCAMENTO!$W:$W,$B604)))))))</f>
        <v/>
      </c>
      <c r="I604" s="255" t="str">
        <f ca="1">IF($B604="","",IF(INDEX(ORCAMENTO!$AI:$AI,$B604)&lt;&gt;"",INDEX(ORCAMENTO!$AI:$AI,$B604),IF(INDEX(ORCAMENTO!$AG:$AG,$B604),"Memorial de cálculo ou anexo obrigatório não informado para item acima do limite.",IF(AND(INDEX(ORCAMENTO!$AC:$AC,$B604),NOT(INDEX(ORCAMENTO!$AE:$AE,$B604))),"Informe pelo menos um ano completo com valor unitário e quantidade.","Pendência identificada automaticamente."))))</f>
        <v/>
      </c>
      <c r="N604" s="255">
        <f t="shared" si="20"/>
        <v>605</v>
      </c>
      <c r="O604" s="255">
        <f ca="1">IF(INDEX(ORCAMENTO!$AI:$AI,$N604)&lt;&gt;"",1,0)</f>
        <v>0</v>
      </c>
      <c r="P604" s="255">
        <f t="shared" ca="1" si="21"/>
        <v>11</v>
      </c>
      <c r="Q604" s="255" t="str">
        <f ca="1">INDEX(ORCAMENTO!$AI:$AI,$N604)</f>
        <v/>
      </c>
    </row>
    <row r="605" spans="2:17" ht="15" customHeight="1" x14ac:dyDescent="0.25">
      <c r="B605" s="255" t="str">
        <f ca="1">IFERROR(INDEX(_AUX_ANALISE!$A$1:$A$2461,MATCH(ROW()-34,_AUX_ANALISE!$C$1:$C$2461,0)),"")</f>
        <v/>
      </c>
      <c r="C605" s="255" t="str">
        <f ca="1">IF($B605="","",INDEX(ORCAMENTO!$B:$B,$B605))</f>
        <v/>
      </c>
      <c r="D605" s="255" t="str">
        <f ca="1">IF($B605="","",INDEX(ORCAMENTO!$E:$E,$B605))</f>
        <v/>
      </c>
      <c r="E605" s="255" t="str">
        <f ca="1">IF($B605="","",INDEX(ORCAMENTO!$D:$D,$B605))</f>
        <v/>
      </c>
      <c r="F605" s="255" t="str">
        <f ca="1">IF($B605="","",TRIM(IF(OR(INDEX(ORCAMENTO!$G:$G,$B605)&lt;&gt;"",INDEX(ORCAMENTO!$H:$H,$B605)&lt;&gt;""),"Ano 1; ","")&amp;IF(OR(INDEX(ORCAMENTO!$J:$J,$B605)&lt;&gt;"",INDEX(ORCAMENTO!$K:$K,$B605)&lt;&gt;""),"Ano 2; ","")&amp;IF(OR(INDEX(ORCAMENTO!$M:$M,$B605)&lt;&gt;"",INDEX(ORCAMENTO!$N:$N,$B605)&lt;&gt;""),"Ano 3; ","")&amp;IF(OR(INDEX(ORCAMENTO!$P:$P,$B605)&lt;&gt;"",INDEX(ORCAMENTO!$Q:$Q,$B605)&lt;&gt;""),"Ano 4; ","")&amp;IF(OR(INDEX(ORCAMENTO!$S:$S,$B605)&lt;&gt;"",INDEX(ORCAMENTO!$T:$T,$B605)&lt;&gt;""),"Ano 5; ","")&amp;IF(OR(INDEX(ORCAMENTO!$V:$V,$B605)&lt;&gt;"",INDEX(ORCAMENTO!$W:$W,$B605)&lt;&gt;""),"Ano 6; ","")))</f>
        <v/>
      </c>
      <c r="G605" s="311" t="str">
        <f ca="1">IF($B605="","",IF(INDEX(ORCAMENTO!$G:$G,$B605)&lt;&gt;"",INDEX(ORCAMENTO!$G:$G,$B605),IF(INDEX(ORCAMENTO!$J:$J,$B605)&lt;&gt;"",INDEX(ORCAMENTO!$J:$J,$B605),IF(INDEX(ORCAMENTO!$M:$M,$B605)&lt;&gt;"",INDEX(ORCAMENTO!$M:$M,$B605),IF(INDEX(ORCAMENTO!$P:$P,$B605)&lt;&gt;"",INDEX(ORCAMENTO!$P:$P,$B605),IF(INDEX(ORCAMENTO!$S:$S,$B605)&lt;&gt;"",INDEX(ORCAMENTO!$S:$S,$B605),INDEX(ORCAMENTO!$V:$V,$B605)))))))</f>
        <v/>
      </c>
      <c r="H605" s="312" t="str">
        <f ca="1">IF($B605="","",IF(INDEX(ORCAMENTO!$H:$H,$B605)&lt;&gt;"",INDEX(ORCAMENTO!$H:$H,$B605),IF(INDEX(ORCAMENTO!$K:$K,$B605)&lt;&gt;"",INDEX(ORCAMENTO!$K:$K,$B605),IF(INDEX(ORCAMENTO!$N:$N,$B605)&lt;&gt;"",INDEX(ORCAMENTO!$N:$N,$B605),IF(INDEX(ORCAMENTO!$Q:$Q,$B605)&lt;&gt;"",INDEX(ORCAMENTO!$Q:$Q,$B605),IF(INDEX(ORCAMENTO!$T:$T,$B605)&lt;&gt;"",INDEX(ORCAMENTO!$T:$T,$B605),INDEX(ORCAMENTO!$W:$W,$B605)))))))</f>
        <v/>
      </c>
      <c r="I605" s="255" t="str">
        <f ca="1">IF($B605="","",IF(INDEX(ORCAMENTO!$AI:$AI,$B605)&lt;&gt;"",INDEX(ORCAMENTO!$AI:$AI,$B605),IF(INDEX(ORCAMENTO!$AG:$AG,$B605),"Memorial de cálculo ou anexo obrigatório não informado para item acima do limite.",IF(AND(INDEX(ORCAMENTO!$AC:$AC,$B605),NOT(INDEX(ORCAMENTO!$AE:$AE,$B605))),"Informe pelo menos um ano completo com valor unitário e quantidade.","Pendência identificada automaticamente."))))</f>
        <v/>
      </c>
      <c r="N605" s="255">
        <f t="shared" si="20"/>
        <v>606</v>
      </c>
      <c r="O605" s="255">
        <f ca="1">IF(INDEX(ORCAMENTO!$AI:$AI,$N605)&lt;&gt;"",1,0)</f>
        <v>0</v>
      </c>
      <c r="P605" s="255">
        <f t="shared" ca="1" si="21"/>
        <v>11</v>
      </c>
      <c r="Q605" s="255" t="str">
        <f ca="1">INDEX(ORCAMENTO!$AI:$AI,$N605)</f>
        <v/>
      </c>
    </row>
    <row r="606" spans="2:17" ht="15" customHeight="1" x14ac:dyDescent="0.25">
      <c r="B606" s="255" t="str">
        <f ca="1">IFERROR(INDEX(_AUX_ANALISE!$A$1:$A$2461,MATCH(ROW()-34,_AUX_ANALISE!$C$1:$C$2461,0)),"")</f>
        <v/>
      </c>
      <c r="C606" s="255" t="str">
        <f ca="1">IF($B606="","",INDEX(ORCAMENTO!$B:$B,$B606))</f>
        <v/>
      </c>
      <c r="D606" s="255" t="str">
        <f ca="1">IF($B606="","",INDEX(ORCAMENTO!$E:$E,$B606))</f>
        <v/>
      </c>
      <c r="E606" s="255" t="str">
        <f ca="1">IF($B606="","",INDEX(ORCAMENTO!$D:$D,$B606))</f>
        <v/>
      </c>
      <c r="F606" s="255" t="str">
        <f ca="1">IF($B606="","",TRIM(IF(OR(INDEX(ORCAMENTO!$G:$G,$B606)&lt;&gt;"",INDEX(ORCAMENTO!$H:$H,$B606)&lt;&gt;""),"Ano 1; ","")&amp;IF(OR(INDEX(ORCAMENTO!$J:$J,$B606)&lt;&gt;"",INDEX(ORCAMENTO!$K:$K,$B606)&lt;&gt;""),"Ano 2; ","")&amp;IF(OR(INDEX(ORCAMENTO!$M:$M,$B606)&lt;&gt;"",INDEX(ORCAMENTO!$N:$N,$B606)&lt;&gt;""),"Ano 3; ","")&amp;IF(OR(INDEX(ORCAMENTO!$P:$P,$B606)&lt;&gt;"",INDEX(ORCAMENTO!$Q:$Q,$B606)&lt;&gt;""),"Ano 4; ","")&amp;IF(OR(INDEX(ORCAMENTO!$S:$S,$B606)&lt;&gt;"",INDEX(ORCAMENTO!$T:$T,$B606)&lt;&gt;""),"Ano 5; ","")&amp;IF(OR(INDEX(ORCAMENTO!$V:$V,$B606)&lt;&gt;"",INDEX(ORCAMENTO!$W:$W,$B606)&lt;&gt;""),"Ano 6; ","")))</f>
        <v/>
      </c>
      <c r="G606" s="311" t="str">
        <f ca="1">IF($B606="","",IF(INDEX(ORCAMENTO!$G:$G,$B606)&lt;&gt;"",INDEX(ORCAMENTO!$G:$G,$B606),IF(INDEX(ORCAMENTO!$J:$J,$B606)&lt;&gt;"",INDEX(ORCAMENTO!$J:$J,$B606),IF(INDEX(ORCAMENTO!$M:$M,$B606)&lt;&gt;"",INDEX(ORCAMENTO!$M:$M,$B606),IF(INDEX(ORCAMENTO!$P:$P,$B606)&lt;&gt;"",INDEX(ORCAMENTO!$P:$P,$B606),IF(INDEX(ORCAMENTO!$S:$S,$B606)&lt;&gt;"",INDEX(ORCAMENTO!$S:$S,$B606),INDEX(ORCAMENTO!$V:$V,$B606)))))))</f>
        <v/>
      </c>
      <c r="H606" s="312" t="str">
        <f ca="1">IF($B606="","",IF(INDEX(ORCAMENTO!$H:$H,$B606)&lt;&gt;"",INDEX(ORCAMENTO!$H:$H,$B606),IF(INDEX(ORCAMENTO!$K:$K,$B606)&lt;&gt;"",INDEX(ORCAMENTO!$K:$K,$B606),IF(INDEX(ORCAMENTO!$N:$N,$B606)&lt;&gt;"",INDEX(ORCAMENTO!$N:$N,$B606),IF(INDEX(ORCAMENTO!$Q:$Q,$B606)&lt;&gt;"",INDEX(ORCAMENTO!$Q:$Q,$B606),IF(INDEX(ORCAMENTO!$T:$T,$B606)&lt;&gt;"",INDEX(ORCAMENTO!$T:$T,$B606),INDEX(ORCAMENTO!$W:$W,$B606)))))))</f>
        <v/>
      </c>
      <c r="I606" s="255" t="str">
        <f ca="1">IF($B606="","",IF(INDEX(ORCAMENTO!$AI:$AI,$B606)&lt;&gt;"",INDEX(ORCAMENTO!$AI:$AI,$B606),IF(INDEX(ORCAMENTO!$AG:$AG,$B606),"Memorial de cálculo ou anexo obrigatório não informado para item acima do limite.",IF(AND(INDEX(ORCAMENTO!$AC:$AC,$B606),NOT(INDEX(ORCAMENTO!$AE:$AE,$B606))),"Informe pelo menos um ano completo com valor unitário e quantidade.","Pendência identificada automaticamente."))))</f>
        <v/>
      </c>
      <c r="N606" s="255">
        <f t="shared" si="20"/>
        <v>607</v>
      </c>
      <c r="O606" s="255">
        <f ca="1">IF(INDEX(ORCAMENTO!$AI:$AI,$N606)&lt;&gt;"",1,0)</f>
        <v>0</v>
      </c>
      <c r="P606" s="255">
        <f t="shared" ca="1" si="21"/>
        <v>11</v>
      </c>
      <c r="Q606" s="255" t="str">
        <f ca="1">INDEX(ORCAMENTO!$AI:$AI,$N606)</f>
        <v/>
      </c>
    </row>
    <row r="607" spans="2:17" ht="15" customHeight="1" x14ac:dyDescent="0.25">
      <c r="B607" s="255" t="str">
        <f ca="1">IFERROR(INDEX(_AUX_ANALISE!$A$1:$A$2461,MATCH(ROW()-34,_AUX_ANALISE!$C$1:$C$2461,0)),"")</f>
        <v/>
      </c>
      <c r="C607" s="255" t="str">
        <f ca="1">IF($B607="","",INDEX(ORCAMENTO!$B:$B,$B607))</f>
        <v/>
      </c>
      <c r="D607" s="255" t="str">
        <f ca="1">IF($B607="","",INDEX(ORCAMENTO!$E:$E,$B607))</f>
        <v/>
      </c>
      <c r="E607" s="255" t="str">
        <f ca="1">IF($B607="","",INDEX(ORCAMENTO!$D:$D,$B607))</f>
        <v/>
      </c>
      <c r="F607" s="255" t="str">
        <f ca="1">IF($B607="","",TRIM(IF(OR(INDEX(ORCAMENTO!$G:$G,$B607)&lt;&gt;"",INDEX(ORCAMENTO!$H:$H,$B607)&lt;&gt;""),"Ano 1; ","")&amp;IF(OR(INDEX(ORCAMENTO!$J:$J,$B607)&lt;&gt;"",INDEX(ORCAMENTO!$K:$K,$B607)&lt;&gt;""),"Ano 2; ","")&amp;IF(OR(INDEX(ORCAMENTO!$M:$M,$B607)&lt;&gt;"",INDEX(ORCAMENTO!$N:$N,$B607)&lt;&gt;""),"Ano 3; ","")&amp;IF(OR(INDEX(ORCAMENTO!$P:$P,$B607)&lt;&gt;"",INDEX(ORCAMENTO!$Q:$Q,$B607)&lt;&gt;""),"Ano 4; ","")&amp;IF(OR(INDEX(ORCAMENTO!$S:$S,$B607)&lt;&gt;"",INDEX(ORCAMENTO!$T:$T,$B607)&lt;&gt;""),"Ano 5; ","")&amp;IF(OR(INDEX(ORCAMENTO!$V:$V,$B607)&lt;&gt;"",INDEX(ORCAMENTO!$W:$W,$B607)&lt;&gt;""),"Ano 6; ","")))</f>
        <v/>
      </c>
      <c r="G607" s="311" t="str">
        <f ca="1">IF($B607="","",IF(INDEX(ORCAMENTO!$G:$G,$B607)&lt;&gt;"",INDEX(ORCAMENTO!$G:$G,$B607),IF(INDEX(ORCAMENTO!$J:$J,$B607)&lt;&gt;"",INDEX(ORCAMENTO!$J:$J,$B607),IF(INDEX(ORCAMENTO!$M:$M,$B607)&lt;&gt;"",INDEX(ORCAMENTO!$M:$M,$B607),IF(INDEX(ORCAMENTO!$P:$P,$B607)&lt;&gt;"",INDEX(ORCAMENTO!$P:$P,$B607),IF(INDEX(ORCAMENTO!$S:$S,$B607)&lt;&gt;"",INDEX(ORCAMENTO!$S:$S,$B607),INDEX(ORCAMENTO!$V:$V,$B607)))))))</f>
        <v/>
      </c>
      <c r="H607" s="312" t="str">
        <f ca="1">IF($B607="","",IF(INDEX(ORCAMENTO!$H:$H,$B607)&lt;&gt;"",INDEX(ORCAMENTO!$H:$H,$B607),IF(INDEX(ORCAMENTO!$K:$K,$B607)&lt;&gt;"",INDEX(ORCAMENTO!$K:$K,$B607),IF(INDEX(ORCAMENTO!$N:$N,$B607)&lt;&gt;"",INDEX(ORCAMENTO!$N:$N,$B607),IF(INDEX(ORCAMENTO!$Q:$Q,$B607)&lt;&gt;"",INDEX(ORCAMENTO!$Q:$Q,$B607),IF(INDEX(ORCAMENTO!$T:$T,$B607)&lt;&gt;"",INDEX(ORCAMENTO!$T:$T,$B607),INDEX(ORCAMENTO!$W:$W,$B607)))))))</f>
        <v/>
      </c>
      <c r="I607" s="255" t="str">
        <f ca="1">IF($B607="","",IF(INDEX(ORCAMENTO!$AI:$AI,$B607)&lt;&gt;"",INDEX(ORCAMENTO!$AI:$AI,$B607),IF(INDEX(ORCAMENTO!$AG:$AG,$B607),"Memorial de cálculo ou anexo obrigatório não informado para item acima do limite.",IF(AND(INDEX(ORCAMENTO!$AC:$AC,$B607),NOT(INDEX(ORCAMENTO!$AE:$AE,$B607))),"Informe pelo menos um ano completo com valor unitário e quantidade.","Pendência identificada automaticamente."))))</f>
        <v/>
      </c>
      <c r="N607" s="255">
        <f t="shared" si="20"/>
        <v>608</v>
      </c>
      <c r="O607" s="255">
        <f ca="1">IF(INDEX(ORCAMENTO!$AI:$AI,$N607)&lt;&gt;"",1,0)</f>
        <v>0</v>
      </c>
      <c r="P607" s="255">
        <f t="shared" ca="1" si="21"/>
        <v>11</v>
      </c>
      <c r="Q607" s="255" t="str">
        <f ca="1">INDEX(ORCAMENTO!$AI:$AI,$N607)</f>
        <v/>
      </c>
    </row>
    <row r="608" spans="2:17" ht="15" customHeight="1" x14ac:dyDescent="0.25">
      <c r="B608" s="255" t="str">
        <f ca="1">IFERROR(INDEX(_AUX_ANALISE!$A$1:$A$2461,MATCH(ROW()-34,_AUX_ANALISE!$C$1:$C$2461,0)),"")</f>
        <v/>
      </c>
      <c r="C608" s="255" t="str">
        <f ca="1">IF($B608="","",INDEX(ORCAMENTO!$B:$B,$B608))</f>
        <v/>
      </c>
      <c r="D608" s="255" t="str">
        <f ca="1">IF($B608="","",INDEX(ORCAMENTO!$E:$E,$B608))</f>
        <v/>
      </c>
      <c r="E608" s="255" t="str">
        <f ca="1">IF($B608="","",INDEX(ORCAMENTO!$D:$D,$B608))</f>
        <v/>
      </c>
      <c r="F608" s="255" t="str">
        <f ca="1">IF($B608="","",TRIM(IF(OR(INDEX(ORCAMENTO!$G:$G,$B608)&lt;&gt;"",INDEX(ORCAMENTO!$H:$H,$B608)&lt;&gt;""),"Ano 1; ","")&amp;IF(OR(INDEX(ORCAMENTO!$J:$J,$B608)&lt;&gt;"",INDEX(ORCAMENTO!$K:$K,$B608)&lt;&gt;""),"Ano 2; ","")&amp;IF(OR(INDEX(ORCAMENTO!$M:$M,$B608)&lt;&gt;"",INDEX(ORCAMENTO!$N:$N,$B608)&lt;&gt;""),"Ano 3; ","")&amp;IF(OR(INDEX(ORCAMENTO!$P:$P,$B608)&lt;&gt;"",INDEX(ORCAMENTO!$Q:$Q,$B608)&lt;&gt;""),"Ano 4; ","")&amp;IF(OR(INDEX(ORCAMENTO!$S:$S,$B608)&lt;&gt;"",INDEX(ORCAMENTO!$T:$T,$B608)&lt;&gt;""),"Ano 5; ","")&amp;IF(OR(INDEX(ORCAMENTO!$V:$V,$B608)&lt;&gt;"",INDEX(ORCAMENTO!$W:$W,$B608)&lt;&gt;""),"Ano 6; ","")))</f>
        <v/>
      </c>
      <c r="G608" s="311" t="str">
        <f ca="1">IF($B608="","",IF(INDEX(ORCAMENTO!$G:$G,$B608)&lt;&gt;"",INDEX(ORCAMENTO!$G:$G,$B608),IF(INDEX(ORCAMENTO!$J:$J,$B608)&lt;&gt;"",INDEX(ORCAMENTO!$J:$J,$B608),IF(INDEX(ORCAMENTO!$M:$M,$B608)&lt;&gt;"",INDEX(ORCAMENTO!$M:$M,$B608),IF(INDEX(ORCAMENTO!$P:$P,$B608)&lt;&gt;"",INDEX(ORCAMENTO!$P:$P,$B608),IF(INDEX(ORCAMENTO!$S:$S,$B608)&lt;&gt;"",INDEX(ORCAMENTO!$S:$S,$B608),INDEX(ORCAMENTO!$V:$V,$B608)))))))</f>
        <v/>
      </c>
      <c r="H608" s="312" t="str">
        <f ca="1">IF($B608="","",IF(INDEX(ORCAMENTO!$H:$H,$B608)&lt;&gt;"",INDEX(ORCAMENTO!$H:$H,$B608),IF(INDEX(ORCAMENTO!$K:$K,$B608)&lt;&gt;"",INDEX(ORCAMENTO!$K:$K,$B608),IF(INDEX(ORCAMENTO!$N:$N,$B608)&lt;&gt;"",INDEX(ORCAMENTO!$N:$N,$B608),IF(INDEX(ORCAMENTO!$Q:$Q,$B608)&lt;&gt;"",INDEX(ORCAMENTO!$Q:$Q,$B608),IF(INDEX(ORCAMENTO!$T:$T,$B608)&lt;&gt;"",INDEX(ORCAMENTO!$T:$T,$B608),INDEX(ORCAMENTO!$W:$W,$B608)))))))</f>
        <v/>
      </c>
      <c r="I608" s="255" t="str">
        <f ca="1">IF($B608="","",IF(INDEX(ORCAMENTO!$AI:$AI,$B608)&lt;&gt;"",INDEX(ORCAMENTO!$AI:$AI,$B608),IF(INDEX(ORCAMENTO!$AG:$AG,$B608),"Memorial de cálculo ou anexo obrigatório não informado para item acima do limite.",IF(AND(INDEX(ORCAMENTO!$AC:$AC,$B608),NOT(INDEX(ORCAMENTO!$AE:$AE,$B608))),"Informe pelo menos um ano completo com valor unitário e quantidade.","Pendência identificada automaticamente."))))</f>
        <v/>
      </c>
      <c r="N608" s="255">
        <f t="shared" si="20"/>
        <v>609</v>
      </c>
      <c r="O608" s="255">
        <f ca="1">IF(INDEX(ORCAMENTO!$AI:$AI,$N608)&lt;&gt;"",1,0)</f>
        <v>0</v>
      </c>
      <c r="P608" s="255">
        <f t="shared" ca="1" si="21"/>
        <v>11</v>
      </c>
      <c r="Q608" s="255" t="str">
        <f ca="1">INDEX(ORCAMENTO!$AI:$AI,$N608)</f>
        <v/>
      </c>
    </row>
    <row r="609" spans="2:17" ht="15" customHeight="1" x14ac:dyDescent="0.25">
      <c r="B609" s="255" t="str">
        <f ca="1">IFERROR(INDEX(_AUX_ANALISE!$A$1:$A$2461,MATCH(ROW()-34,_AUX_ANALISE!$C$1:$C$2461,0)),"")</f>
        <v/>
      </c>
      <c r="C609" s="255" t="str">
        <f ca="1">IF($B609="","",INDEX(ORCAMENTO!$B:$B,$B609))</f>
        <v/>
      </c>
      <c r="D609" s="255" t="str">
        <f ca="1">IF($B609="","",INDEX(ORCAMENTO!$E:$E,$B609))</f>
        <v/>
      </c>
      <c r="E609" s="255" t="str">
        <f ca="1">IF($B609="","",INDEX(ORCAMENTO!$D:$D,$B609))</f>
        <v/>
      </c>
      <c r="F609" s="255" t="str">
        <f ca="1">IF($B609="","",TRIM(IF(OR(INDEX(ORCAMENTO!$G:$G,$B609)&lt;&gt;"",INDEX(ORCAMENTO!$H:$H,$B609)&lt;&gt;""),"Ano 1; ","")&amp;IF(OR(INDEX(ORCAMENTO!$J:$J,$B609)&lt;&gt;"",INDEX(ORCAMENTO!$K:$K,$B609)&lt;&gt;""),"Ano 2; ","")&amp;IF(OR(INDEX(ORCAMENTO!$M:$M,$B609)&lt;&gt;"",INDEX(ORCAMENTO!$N:$N,$B609)&lt;&gt;""),"Ano 3; ","")&amp;IF(OR(INDEX(ORCAMENTO!$P:$P,$B609)&lt;&gt;"",INDEX(ORCAMENTO!$Q:$Q,$B609)&lt;&gt;""),"Ano 4; ","")&amp;IF(OR(INDEX(ORCAMENTO!$S:$S,$B609)&lt;&gt;"",INDEX(ORCAMENTO!$T:$T,$B609)&lt;&gt;""),"Ano 5; ","")&amp;IF(OR(INDEX(ORCAMENTO!$V:$V,$B609)&lt;&gt;"",INDEX(ORCAMENTO!$W:$W,$B609)&lt;&gt;""),"Ano 6; ","")))</f>
        <v/>
      </c>
      <c r="G609" s="311" t="str">
        <f ca="1">IF($B609="","",IF(INDEX(ORCAMENTO!$G:$G,$B609)&lt;&gt;"",INDEX(ORCAMENTO!$G:$G,$B609),IF(INDEX(ORCAMENTO!$J:$J,$B609)&lt;&gt;"",INDEX(ORCAMENTO!$J:$J,$B609),IF(INDEX(ORCAMENTO!$M:$M,$B609)&lt;&gt;"",INDEX(ORCAMENTO!$M:$M,$B609),IF(INDEX(ORCAMENTO!$P:$P,$B609)&lt;&gt;"",INDEX(ORCAMENTO!$P:$P,$B609),IF(INDEX(ORCAMENTO!$S:$S,$B609)&lt;&gt;"",INDEX(ORCAMENTO!$S:$S,$B609),INDEX(ORCAMENTO!$V:$V,$B609)))))))</f>
        <v/>
      </c>
      <c r="H609" s="312" t="str">
        <f ca="1">IF($B609="","",IF(INDEX(ORCAMENTO!$H:$H,$B609)&lt;&gt;"",INDEX(ORCAMENTO!$H:$H,$B609),IF(INDEX(ORCAMENTO!$K:$K,$B609)&lt;&gt;"",INDEX(ORCAMENTO!$K:$K,$B609),IF(INDEX(ORCAMENTO!$N:$N,$B609)&lt;&gt;"",INDEX(ORCAMENTO!$N:$N,$B609),IF(INDEX(ORCAMENTO!$Q:$Q,$B609)&lt;&gt;"",INDEX(ORCAMENTO!$Q:$Q,$B609),IF(INDEX(ORCAMENTO!$T:$T,$B609)&lt;&gt;"",INDEX(ORCAMENTO!$T:$T,$B609),INDEX(ORCAMENTO!$W:$W,$B609)))))))</f>
        <v/>
      </c>
      <c r="I609" s="255" t="str">
        <f ca="1">IF($B609="","",IF(INDEX(ORCAMENTO!$AI:$AI,$B609)&lt;&gt;"",INDEX(ORCAMENTO!$AI:$AI,$B609),IF(INDEX(ORCAMENTO!$AG:$AG,$B609),"Memorial de cálculo ou anexo obrigatório não informado para item acima do limite.",IF(AND(INDEX(ORCAMENTO!$AC:$AC,$B609),NOT(INDEX(ORCAMENTO!$AE:$AE,$B609))),"Informe pelo menos um ano completo com valor unitário e quantidade.","Pendência identificada automaticamente."))))</f>
        <v/>
      </c>
      <c r="N609" s="255">
        <f t="shared" si="20"/>
        <v>610</v>
      </c>
      <c r="O609" s="255">
        <f ca="1">IF(INDEX(ORCAMENTO!$AI:$AI,$N609)&lt;&gt;"",1,0)</f>
        <v>0</v>
      </c>
      <c r="P609" s="255">
        <f t="shared" ca="1" si="21"/>
        <v>11</v>
      </c>
      <c r="Q609" s="255" t="str">
        <f ca="1">INDEX(ORCAMENTO!$AI:$AI,$N609)</f>
        <v/>
      </c>
    </row>
    <row r="610" spans="2:17" ht="15" customHeight="1" x14ac:dyDescent="0.25">
      <c r="B610" s="255" t="str">
        <f ca="1">IFERROR(INDEX(_AUX_ANALISE!$A$1:$A$2461,MATCH(ROW()-34,_AUX_ANALISE!$C$1:$C$2461,0)),"")</f>
        <v/>
      </c>
      <c r="C610" s="255" t="str">
        <f ca="1">IF($B610="","",INDEX(ORCAMENTO!$B:$B,$B610))</f>
        <v/>
      </c>
      <c r="D610" s="255" t="str">
        <f ca="1">IF($B610="","",INDEX(ORCAMENTO!$E:$E,$B610))</f>
        <v/>
      </c>
      <c r="E610" s="255" t="str">
        <f ca="1">IF($B610="","",INDEX(ORCAMENTO!$D:$D,$B610))</f>
        <v/>
      </c>
      <c r="F610" s="255" t="str">
        <f ca="1">IF($B610="","",TRIM(IF(OR(INDEX(ORCAMENTO!$G:$G,$B610)&lt;&gt;"",INDEX(ORCAMENTO!$H:$H,$B610)&lt;&gt;""),"Ano 1; ","")&amp;IF(OR(INDEX(ORCAMENTO!$J:$J,$B610)&lt;&gt;"",INDEX(ORCAMENTO!$K:$K,$B610)&lt;&gt;""),"Ano 2; ","")&amp;IF(OR(INDEX(ORCAMENTO!$M:$M,$B610)&lt;&gt;"",INDEX(ORCAMENTO!$N:$N,$B610)&lt;&gt;""),"Ano 3; ","")&amp;IF(OR(INDEX(ORCAMENTO!$P:$P,$B610)&lt;&gt;"",INDEX(ORCAMENTO!$Q:$Q,$B610)&lt;&gt;""),"Ano 4; ","")&amp;IF(OR(INDEX(ORCAMENTO!$S:$S,$B610)&lt;&gt;"",INDEX(ORCAMENTO!$T:$T,$B610)&lt;&gt;""),"Ano 5; ","")&amp;IF(OR(INDEX(ORCAMENTO!$V:$V,$B610)&lt;&gt;"",INDEX(ORCAMENTO!$W:$W,$B610)&lt;&gt;""),"Ano 6; ","")))</f>
        <v/>
      </c>
      <c r="G610" s="311" t="str">
        <f ca="1">IF($B610="","",IF(INDEX(ORCAMENTO!$G:$G,$B610)&lt;&gt;"",INDEX(ORCAMENTO!$G:$G,$B610),IF(INDEX(ORCAMENTO!$J:$J,$B610)&lt;&gt;"",INDEX(ORCAMENTO!$J:$J,$B610),IF(INDEX(ORCAMENTO!$M:$M,$B610)&lt;&gt;"",INDEX(ORCAMENTO!$M:$M,$B610),IF(INDEX(ORCAMENTO!$P:$P,$B610)&lt;&gt;"",INDEX(ORCAMENTO!$P:$P,$B610),IF(INDEX(ORCAMENTO!$S:$S,$B610)&lt;&gt;"",INDEX(ORCAMENTO!$S:$S,$B610),INDEX(ORCAMENTO!$V:$V,$B610)))))))</f>
        <v/>
      </c>
      <c r="H610" s="312" t="str">
        <f ca="1">IF($B610="","",IF(INDEX(ORCAMENTO!$H:$H,$B610)&lt;&gt;"",INDEX(ORCAMENTO!$H:$H,$B610),IF(INDEX(ORCAMENTO!$K:$K,$B610)&lt;&gt;"",INDEX(ORCAMENTO!$K:$K,$B610),IF(INDEX(ORCAMENTO!$N:$N,$B610)&lt;&gt;"",INDEX(ORCAMENTO!$N:$N,$B610),IF(INDEX(ORCAMENTO!$Q:$Q,$B610)&lt;&gt;"",INDEX(ORCAMENTO!$Q:$Q,$B610),IF(INDEX(ORCAMENTO!$T:$T,$B610)&lt;&gt;"",INDEX(ORCAMENTO!$T:$T,$B610),INDEX(ORCAMENTO!$W:$W,$B610)))))))</f>
        <v/>
      </c>
      <c r="I610" s="255" t="str">
        <f ca="1">IF($B610="","",IF(INDEX(ORCAMENTO!$AI:$AI,$B610)&lt;&gt;"",INDEX(ORCAMENTO!$AI:$AI,$B610),IF(INDEX(ORCAMENTO!$AG:$AG,$B610),"Memorial de cálculo ou anexo obrigatório não informado para item acima do limite.",IF(AND(INDEX(ORCAMENTO!$AC:$AC,$B610),NOT(INDEX(ORCAMENTO!$AE:$AE,$B610))),"Informe pelo menos um ano completo com valor unitário e quantidade.","Pendência identificada automaticamente."))))</f>
        <v/>
      </c>
      <c r="N610" s="255">
        <f t="shared" si="20"/>
        <v>611</v>
      </c>
      <c r="O610" s="255">
        <f ca="1">IF(INDEX(ORCAMENTO!$AI:$AI,$N610)&lt;&gt;"",1,0)</f>
        <v>0</v>
      </c>
      <c r="P610" s="255">
        <f t="shared" ca="1" si="21"/>
        <v>11</v>
      </c>
      <c r="Q610" s="255" t="str">
        <f ca="1">INDEX(ORCAMENTO!$AI:$AI,$N610)</f>
        <v/>
      </c>
    </row>
    <row r="611" spans="2:17" ht="15" customHeight="1" x14ac:dyDescent="0.25">
      <c r="B611" s="255" t="str">
        <f ca="1">IFERROR(INDEX(_AUX_ANALISE!$A$1:$A$2461,MATCH(ROW()-34,_AUX_ANALISE!$C$1:$C$2461,0)),"")</f>
        <v/>
      </c>
      <c r="C611" s="255" t="str">
        <f ca="1">IF($B611="","",INDEX(ORCAMENTO!$B:$B,$B611))</f>
        <v/>
      </c>
      <c r="D611" s="255" t="str">
        <f ca="1">IF($B611="","",INDEX(ORCAMENTO!$E:$E,$B611))</f>
        <v/>
      </c>
      <c r="E611" s="255" t="str">
        <f ca="1">IF($B611="","",INDEX(ORCAMENTO!$D:$D,$B611))</f>
        <v/>
      </c>
      <c r="F611" s="255" t="str">
        <f ca="1">IF($B611="","",TRIM(IF(OR(INDEX(ORCAMENTO!$G:$G,$B611)&lt;&gt;"",INDEX(ORCAMENTO!$H:$H,$B611)&lt;&gt;""),"Ano 1; ","")&amp;IF(OR(INDEX(ORCAMENTO!$J:$J,$B611)&lt;&gt;"",INDEX(ORCAMENTO!$K:$K,$B611)&lt;&gt;""),"Ano 2; ","")&amp;IF(OR(INDEX(ORCAMENTO!$M:$M,$B611)&lt;&gt;"",INDEX(ORCAMENTO!$N:$N,$B611)&lt;&gt;""),"Ano 3; ","")&amp;IF(OR(INDEX(ORCAMENTO!$P:$P,$B611)&lt;&gt;"",INDEX(ORCAMENTO!$Q:$Q,$B611)&lt;&gt;""),"Ano 4; ","")&amp;IF(OR(INDEX(ORCAMENTO!$S:$S,$B611)&lt;&gt;"",INDEX(ORCAMENTO!$T:$T,$B611)&lt;&gt;""),"Ano 5; ","")&amp;IF(OR(INDEX(ORCAMENTO!$V:$V,$B611)&lt;&gt;"",INDEX(ORCAMENTO!$W:$W,$B611)&lt;&gt;""),"Ano 6; ","")))</f>
        <v/>
      </c>
      <c r="G611" s="311" t="str">
        <f ca="1">IF($B611="","",IF(INDEX(ORCAMENTO!$G:$G,$B611)&lt;&gt;"",INDEX(ORCAMENTO!$G:$G,$B611),IF(INDEX(ORCAMENTO!$J:$J,$B611)&lt;&gt;"",INDEX(ORCAMENTO!$J:$J,$B611),IF(INDEX(ORCAMENTO!$M:$M,$B611)&lt;&gt;"",INDEX(ORCAMENTO!$M:$M,$B611),IF(INDEX(ORCAMENTO!$P:$P,$B611)&lt;&gt;"",INDEX(ORCAMENTO!$P:$P,$B611),IF(INDEX(ORCAMENTO!$S:$S,$B611)&lt;&gt;"",INDEX(ORCAMENTO!$S:$S,$B611),INDEX(ORCAMENTO!$V:$V,$B611)))))))</f>
        <v/>
      </c>
      <c r="H611" s="312" t="str">
        <f ca="1">IF($B611="","",IF(INDEX(ORCAMENTO!$H:$H,$B611)&lt;&gt;"",INDEX(ORCAMENTO!$H:$H,$B611),IF(INDEX(ORCAMENTO!$K:$K,$B611)&lt;&gt;"",INDEX(ORCAMENTO!$K:$K,$B611),IF(INDEX(ORCAMENTO!$N:$N,$B611)&lt;&gt;"",INDEX(ORCAMENTO!$N:$N,$B611),IF(INDEX(ORCAMENTO!$Q:$Q,$B611)&lt;&gt;"",INDEX(ORCAMENTO!$Q:$Q,$B611),IF(INDEX(ORCAMENTO!$T:$T,$B611)&lt;&gt;"",INDEX(ORCAMENTO!$T:$T,$B611),INDEX(ORCAMENTO!$W:$W,$B611)))))))</f>
        <v/>
      </c>
      <c r="I611" s="255" t="str">
        <f ca="1">IF($B611="","",IF(INDEX(ORCAMENTO!$AI:$AI,$B611)&lt;&gt;"",INDEX(ORCAMENTO!$AI:$AI,$B611),IF(INDEX(ORCAMENTO!$AG:$AG,$B611),"Memorial de cálculo ou anexo obrigatório não informado para item acima do limite.",IF(AND(INDEX(ORCAMENTO!$AC:$AC,$B611),NOT(INDEX(ORCAMENTO!$AE:$AE,$B611))),"Informe pelo menos um ano completo com valor unitário e quantidade.","Pendência identificada automaticamente."))))</f>
        <v/>
      </c>
      <c r="N611" s="255">
        <f t="shared" si="20"/>
        <v>612</v>
      </c>
      <c r="O611" s="255">
        <f ca="1">IF(INDEX(ORCAMENTO!$AI:$AI,$N611)&lt;&gt;"",1,0)</f>
        <v>0</v>
      </c>
      <c r="P611" s="255">
        <f t="shared" ca="1" si="21"/>
        <v>11</v>
      </c>
      <c r="Q611" s="255" t="str">
        <f ca="1">INDEX(ORCAMENTO!$AI:$AI,$N611)</f>
        <v/>
      </c>
    </row>
    <row r="612" spans="2:17" ht="15" customHeight="1" x14ac:dyDescent="0.25">
      <c r="B612" s="255" t="str">
        <f ca="1">IFERROR(INDEX(_AUX_ANALISE!$A$1:$A$2461,MATCH(ROW()-34,_AUX_ANALISE!$C$1:$C$2461,0)),"")</f>
        <v/>
      </c>
      <c r="C612" s="255" t="str">
        <f ca="1">IF($B612="","",INDEX(ORCAMENTO!$B:$B,$B612))</f>
        <v/>
      </c>
      <c r="D612" s="255" t="str">
        <f ca="1">IF($B612="","",INDEX(ORCAMENTO!$E:$E,$B612))</f>
        <v/>
      </c>
      <c r="E612" s="255" t="str">
        <f ca="1">IF($B612="","",INDEX(ORCAMENTO!$D:$D,$B612))</f>
        <v/>
      </c>
      <c r="F612" s="255" t="str">
        <f ca="1">IF($B612="","",TRIM(IF(OR(INDEX(ORCAMENTO!$G:$G,$B612)&lt;&gt;"",INDEX(ORCAMENTO!$H:$H,$B612)&lt;&gt;""),"Ano 1; ","")&amp;IF(OR(INDEX(ORCAMENTO!$J:$J,$B612)&lt;&gt;"",INDEX(ORCAMENTO!$K:$K,$B612)&lt;&gt;""),"Ano 2; ","")&amp;IF(OR(INDEX(ORCAMENTO!$M:$M,$B612)&lt;&gt;"",INDEX(ORCAMENTO!$N:$N,$B612)&lt;&gt;""),"Ano 3; ","")&amp;IF(OR(INDEX(ORCAMENTO!$P:$P,$B612)&lt;&gt;"",INDEX(ORCAMENTO!$Q:$Q,$B612)&lt;&gt;""),"Ano 4; ","")&amp;IF(OR(INDEX(ORCAMENTO!$S:$S,$B612)&lt;&gt;"",INDEX(ORCAMENTO!$T:$T,$B612)&lt;&gt;""),"Ano 5; ","")&amp;IF(OR(INDEX(ORCAMENTO!$V:$V,$B612)&lt;&gt;"",INDEX(ORCAMENTO!$W:$W,$B612)&lt;&gt;""),"Ano 6; ","")))</f>
        <v/>
      </c>
      <c r="G612" s="311" t="str">
        <f ca="1">IF($B612="","",IF(INDEX(ORCAMENTO!$G:$G,$B612)&lt;&gt;"",INDEX(ORCAMENTO!$G:$G,$B612),IF(INDEX(ORCAMENTO!$J:$J,$B612)&lt;&gt;"",INDEX(ORCAMENTO!$J:$J,$B612),IF(INDEX(ORCAMENTO!$M:$M,$B612)&lt;&gt;"",INDEX(ORCAMENTO!$M:$M,$B612),IF(INDEX(ORCAMENTO!$P:$P,$B612)&lt;&gt;"",INDEX(ORCAMENTO!$P:$P,$B612),IF(INDEX(ORCAMENTO!$S:$S,$B612)&lt;&gt;"",INDEX(ORCAMENTO!$S:$S,$B612),INDEX(ORCAMENTO!$V:$V,$B612)))))))</f>
        <v/>
      </c>
      <c r="H612" s="312" t="str">
        <f ca="1">IF($B612="","",IF(INDEX(ORCAMENTO!$H:$H,$B612)&lt;&gt;"",INDEX(ORCAMENTO!$H:$H,$B612),IF(INDEX(ORCAMENTO!$K:$K,$B612)&lt;&gt;"",INDEX(ORCAMENTO!$K:$K,$B612),IF(INDEX(ORCAMENTO!$N:$N,$B612)&lt;&gt;"",INDEX(ORCAMENTO!$N:$N,$B612),IF(INDEX(ORCAMENTO!$Q:$Q,$B612)&lt;&gt;"",INDEX(ORCAMENTO!$Q:$Q,$B612),IF(INDEX(ORCAMENTO!$T:$T,$B612)&lt;&gt;"",INDEX(ORCAMENTO!$T:$T,$B612),INDEX(ORCAMENTO!$W:$W,$B612)))))))</f>
        <v/>
      </c>
      <c r="I612" s="255" t="str">
        <f ca="1">IF($B612="","",IF(INDEX(ORCAMENTO!$AI:$AI,$B612)&lt;&gt;"",INDEX(ORCAMENTO!$AI:$AI,$B612),IF(INDEX(ORCAMENTO!$AG:$AG,$B612),"Memorial de cálculo ou anexo obrigatório não informado para item acima do limite.",IF(AND(INDEX(ORCAMENTO!$AC:$AC,$B612),NOT(INDEX(ORCAMENTO!$AE:$AE,$B612))),"Informe pelo menos um ano completo com valor unitário e quantidade.","Pendência identificada automaticamente."))))</f>
        <v/>
      </c>
      <c r="N612" s="255">
        <f t="shared" si="20"/>
        <v>613</v>
      </c>
      <c r="O612" s="255">
        <f ca="1">IF(INDEX(ORCAMENTO!$AI:$AI,$N612)&lt;&gt;"",1,0)</f>
        <v>0</v>
      </c>
      <c r="P612" s="255">
        <f t="shared" ca="1" si="21"/>
        <v>11</v>
      </c>
      <c r="Q612" s="255" t="str">
        <f ca="1">INDEX(ORCAMENTO!$AI:$AI,$N612)</f>
        <v/>
      </c>
    </row>
    <row r="613" spans="2:17" ht="15" customHeight="1" x14ac:dyDescent="0.25">
      <c r="B613" s="255" t="str">
        <f ca="1">IFERROR(INDEX(_AUX_ANALISE!$A$1:$A$2461,MATCH(ROW()-34,_AUX_ANALISE!$C$1:$C$2461,0)),"")</f>
        <v/>
      </c>
      <c r="C613" s="255" t="str">
        <f ca="1">IF($B613="","",INDEX(ORCAMENTO!$B:$B,$B613))</f>
        <v/>
      </c>
      <c r="D613" s="255" t="str">
        <f ca="1">IF($B613="","",INDEX(ORCAMENTO!$E:$E,$B613))</f>
        <v/>
      </c>
      <c r="E613" s="255" t="str">
        <f ca="1">IF($B613="","",INDEX(ORCAMENTO!$D:$D,$B613))</f>
        <v/>
      </c>
      <c r="F613" s="255" t="str">
        <f ca="1">IF($B613="","",TRIM(IF(OR(INDEX(ORCAMENTO!$G:$G,$B613)&lt;&gt;"",INDEX(ORCAMENTO!$H:$H,$B613)&lt;&gt;""),"Ano 1; ","")&amp;IF(OR(INDEX(ORCAMENTO!$J:$J,$B613)&lt;&gt;"",INDEX(ORCAMENTO!$K:$K,$B613)&lt;&gt;""),"Ano 2; ","")&amp;IF(OR(INDEX(ORCAMENTO!$M:$M,$B613)&lt;&gt;"",INDEX(ORCAMENTO!$N:$N,$B613)&lt;&gt;""),"Ano 3; ","")&amp;IF(OR(INDEX(ORCAMENTO!$P:$P,$B613)&lt;&gt;"",INDEX(ORCAMENTO!$Q:$Q,$B613)&lt;&gt;""),"Ano 4; ","")&amp;IF(OR(INDEX(ORCAMENTO!$S:$S,$B613)&lt;&gt;"",INDEX(ORCAMENTO!$T:$T,$B613)&lt;&gt;""),"Ano 5; ","")&amp;IF(OR(INDEX(ORCAMENTO!$V:$V,$B613)&lt;&gt;"",INDEX(ORCAMENTO!$W:$W,$B613)&lt;&gt;""),"Ano 6; ","")))</f>
        <v/>
      </c>
      <c r="G613" s="311" t="str">
        <f ca="1">IF($B613="","",IF(INDEX(ORCAMENTO!$G:$G,$B613)&lt;&gt;"",INDEX(ORCAMENTO!$G:$G,$B613),IF(INDEX(ORCAMENTO!$J:$J,$B613)&lt;&gt;"",INDEX(ORCAMENTO!$J:$J,$B613),IF(INDEX(ORCAMENTO!$M:$M,$B613)&lt;&gt;"",INDEX(ORCAMENTO!$M:$M,$B613),IF(INDEX(ORCAMENTO!$P:$P,$B613)&lt;&gt;"",INDEX(ORCAMENTO!$P:$P,$B613),IF(INDEX(ORCAMENTO!$S:$S,$B613)&lt;&gt;"",INDEX(ORCAMENTO!$S:$S,$B613),INDEX(ORCAMENTO!$V:$V,$B613)))))))</f>
        <v/>
      </c>
      <c r="H613" s="312" t="str">
        <f ca="1">IF($B613="","",IF(INDEX(ORCAMENTO!$H:$H,$B613)&lt;&gt;"",INDEX(ORCAMENTO!$H:$H,$B613),IF(INDEX(ORCAMENTO!$K:$K,$B613)&lt;&gt;"",INDEX(ORCAMENTO!$K:$K,$B613),IF(INDEX(ORCAMENTO!$N:$N,$B613)&lt;&gt;"",INDEX(ORCAMENTO!$N:$N,$B613),IF(INDEX(ORCAMENTO!$Q:$Q,$B613)&lt;&gt;"",INDEX(ORCAMENTO!$Q:$Q,$B613),IF(INDEX(ORCAMENTO!$T:$T,$B613)&lt;&gt;"",INDEX(ORCAMENTO!$T:$T,$B613),INDEX(ORCAMENTO!$W:$W,$B613)))))))</f>
        <v/>
      </c>
      <c r="I613" s="255" t="str">
        <f ca="1">IF($B613="","",IF(INDEX(ORCAMENTO!$AI:$AI,$B613)&lt;&gt;"",INDEX(ORCAMENTO!$AI:$AI,$B613),IF(INDEX(ORCAMENTO!$AG:$AG,$B613),"Memorial de cálculo ou anexo obrigatório não informado para item acima do limite.",IF(AND(INDEX(ORCAMENTO!$AC:$AC,$B613),NOT(INDEX(ORCAMENTO!$AE:$AE,$B613))),"Informe pelo menos um ano completo com valor unitário e quantidade.","Pendência identificada automaticamente."))))</f>
        <v/>
      </c>
      <c r="N613" s="255">
        <f t="shared" si="20"/>
        <v>614</v>
      </c>
      <c r="O613" s="255">
        <f ca="1">IF(INDEX(ORCAMENTO!$AI:$AI,$N613)&lt;&gt;"",1,0)</f>
        <v>0</v>
      </c>
      <c r="P613" s="255">
        <f t="shared" ca="1" si="21"/>
        <v>11</v>
      </c>
      <c r="Q613" s="255" t="str">
        <f ca="1">INDEX(ORCAMENTO!$AI:$AI,$N613)</f>
        <v/>
      </c>
    </row>
    <row r="614" spans="2:17" ht="15" customHeight="1" x14ac:dyDescent="0.25">
      <c r="B614" s="255" t="str">
        <f ca="1">IFERROR(INDEX(_AUX_ANALISE!$A$1:$A$2461,MATCH(ROW()-34,_AUX_ANALISE!$C$1:$C$2461,0)),"")</f>
        <v/>
      </c>
      <c r="C614" s="255" t="str">
        <f ca="1">IF($B614="","",INDEX(ORCAMENTO!$B:$B,$B614))</f>
        <v/>
      </c>
      <c r="D614" s="255" t="str">
        <f ca="1">IF($B614="","",INDEX(ORCAMENTO!$E:$E,$B614))</f>
        <v/>
      </c>
      <c r="E614" s="255" t="str">
        <f ca="1">IF($B614="","",INDEX(ORCAMENTO!$D:$D,$B614))</f>
        <v/>
      </c>
      <c r="F614" s="255" t="str">
        <f ca="1">IF($B614="","",TRIM(IF(OR(INDEX(ORCAMENTO!$G:$G,$B614)&lt;&gt;"",INDEX(ORCAMENTO!$H:$H,$B614)&lt;&gt;""),"Ano 1; ","")&amp;IF(OR(INDEX(ORCAMENTO!$J:$J,$B614)&lt;&gt;"",INDEX(ORCAMENTO!$K:$K,$B614)&lt;&gt;""),"Ano 2; ","")&amp;IF(OR(INDEX(ORCAMENTO!$M:$M,$B614)&lt;&gt;"",INDEX(ORCAMENTO!$N:$N,$B614)&lt;&gt;""),"Ano 3; ","")&amp;IF(OR(INDEX(ORCAMENTO!$P:$P,$B614)&lt;&gt;"",INDEX(ORCAMENTO!$Q:$Q,$B614)&lt;&gt;""),"Ano 4; ","")&amp;IF(OR(INDEX(ORCAMENTO!$S:$S,$B614)&lt;&gt;"",INDEX(ORCAMENTO!$T:$T,$B614)&lt;&gt;""),"Ano 5; ","")&amp;IF(OR(INDEX(ORCAMENTO!$V:$V,$B614)&lt;&gt;"",INDEX(ORCAMENTO!$W:$W,$B614)&lt;&gt;""),"Ano 6; ","")))</f>
        <v/>
      </c>
      <c r="G614" s="311" t="str">
        <f ca="1">IF($B614="","",IF(INDEX(ORCAMENTO!$G:$G,$B614)&lt;&gt;"",INDEX(ORCAMENTO!$G:$G,$B614),IF(INDEX(ORCAMENTO!$J:$J,$B614)&lt;&gt;"",INDEX(ORCAMENTO!$J:$J,$B614),IF(INDEX(ORCAMENTO!$M:$M,$B614)&lt;&gt;"",INDEX(ORCAMENTO!$M:$M,$B614),IF(INDEX(ORCAMENTO!$P:$P,$B614)&lt;&gt;"",INDEX(ORCAMENTO!$P:$P,$B614),IF(INDEX(ORCAMENTO!$S:$S,$B614)&lt;&gt;"",INDEX(ORCAMENTO!$S:$S,$B614),INDEX(ORCAMENTO!$V:$V,$B614)))))))</f>
        <v/>
      </c>
      <c r="H614" s="312" t="str">
        <f ca="1">IF($B614="","",IF(INDEX(ORCAMENTO!$H:$H,$B614)&lt;&gt;"",INDEX(ORCAMENTO!$H:$H,$B614),IF(INDEX(ORCAMENTO!$K:$K,$B614)&lt;&gt;"",INDEX(ORCAMENTO!$K:$K,$B614),IF(INDEX(ORCAMENTO!$N:$N,$B614)&lt;&gt;"",INDEX(ORCAMENTO!$N:$N,$B614),IF(INDEX(ORCAMENTO!$Q:$Q,$B614)&lt;&gt;"",INDEX(ORCAMENTO!$Q:$Q,$B614),IF(INDEX(ORCAMENTO!$T:$T,$B614)&lt;&gt;"",INDEX(ORCAMENTO!$T:$T,$B614),INDEX(ORCAMENTO!$W:$W,$B614)))))))</f>
        <v/>
      </c>
      <c r="I614" s="255" t="str">
        <f ca="1">IF($B614="","",IF(INDEX(ORCAMENTO!$AI:$AI,$B614)&lt;&gt;"",INDEX(ORCAMENTO!$AI:$AI,$B614),IF(INDEX(ORCAMENTO!$AG:$AG,$B614),"Memorial de cálculo ou anexo obrigatório não informado para item acima do limite.",IF(AND(INDEX(ORCAMENTO!$AC:$AC,$B614),NOT(INDEX(ORCAMENTO!$AE:$AE,$B614))),"Informe pelo menos um ano completo com valor unitário e quantidade.","Pendência identificada automaticamente."))))</f>
        <v/>
      </c>
      <c r="N614" s="255">
        <f t="shared" si="20"/>
        <v>615</v>
      </c>
      <c r="O614" s="255">
        <f ca="1">IF(INDEX(ORCAMENTO!$AI:$AI,$N614)&lt;&gt;"",1,0)</f>
        <v>0</v>
      </c>
      <c r="P614" s="255">
        <f t="shared" ca="1" si="21"/>
        <v>11</v>
      </c>
      <c r="Q614" s="255" t="str">
        <f ca="1">INDEX(ORCAMENTO!$AI:$AI,$N614)</f>
        <v/>
      </c>
    </row>
    <row r="615" spans="2:17" ht="15" customHeight="1" x14ac:dyDescent="0.25">
      <c r="B615" s="255" t="str">
        <f ca="1">IFERROR(INDEX(_AUX_ANALISE!$A$1:$A$2461,MATCH(ROW()-34,_AUX_ANALISE!$C$1:$C$2461,0)),"")</f>
        <v/>
      </c>
      <c r="C615" s="255" t="str">
        <f ca="1">IF($B615="","",INDEX(ORCAMENTO!$B:$B,$B615))</f>
        <v/>
      </c>
      <c r="D615" s="255" t="str">
        <f ca="1">IF($B615="","",INDEX(ORCAMENTO!$E:$E,$B615))</f>
        <v/>
      </c>
      <c r="E615" s="255" t="str">
        <f ca="1">IF($B615="","",INDEX(ORCAMENTO!$D:$D,$B615))</f>
        <v/>
      </c>
      <c r="F615" s="255" t="str">
        <f ca="1">IF($B615="","",TRIM(IF(OR(INDEX(ORCAMENTO!$G:$G,$B615)&lt;&gt;"",INDEX(ORCAMENTO!$H:$H,$B615)&lt;&gt;""),"Ano 1; ","")&amp;IF(OR(INDEX(ORCAMENTO!$J:$J,$B615)&lt;&gt;"",INDEX(ORCAMENTO!$K:$K,$B615)&lt;&gt;""),"Ano 2; ","")&amp;IF(OR(INDEX(ORCAMENTO!$M:$M,$B615)&lt;&gt;"",INDEX(ORCAMENTO!$N:$N,$B615)&lt;&gt;""),"Ano 3; ","")&amp;IF(OR(INDEX(ORCAMENTO!$P:$P,$B615)&lt;&gt;"",INDEX(ORCAMENTO!$Q:$Q,$B615)&lt;&gt;""),"Ano 4; ","")&amp;IF(OR(INDEX(ORCAMENTO!$S:$S,$B615)&lt;&gt;"",INDEX(ORCAMENTO!$T:$T,$B615)&lt;&gt;""),"Ano 5; ","")&amp;IF(OR(INDEX(ORCAMENTO!$V:$V,$B615)&lt;&gt;"",INDEX(ORCAMENTO!$W:$W,$B615)&lt;&gt;""),"Ano 6; ","")))</f>
        <v/>
      </c>
      <c r="G615" s="311" t="str">
        <f ca="1">IF($B615="","",IF(INDEX(ORCAMENTO!$G:$G,$B615)&lt;&gt;"",INDEX(ORCAMENTO!$G:$G,$B615),IF(INDEX(ORCAMENTO!$J:$J,$B615)&lt;&gt;"",INDEX(ORCAMENTO!$J:$J,$B615),IF(INDEX(ORCAMENTO!$M:$M,$B615)&lt;&gt;"",INDEX(ORCAMENTO!$M:$M,$B615),IF(INDEX(ORCAMENTO!$P:$P,$B615)&lt;&gt;"",INDEX(ORCAMENTO!$P:$P,$B615),IF(INDEX(ORCAMENTO!$S:$S,$B615)&lt;&gt;"",INDEX(ORCAMENTO!$S:$S,$B615),INDEX(ORCAMENTO!$V:$V,$B615)))))))</f>
        <v/>
      </c>
      <c r="H615" s="312" t="str">
        <f ca="1">IF($B615="","",IF(INDEX(ORCAMENTO!$H:$H,$B615)&lt;&gt;"",INDEX(ORCAMENTO!$H:$H,$B615),IF(INDEX(ORCAMENTO!$K:$K,$B615)&lt;&gt;"",INDEX(ORCAMENTO!$K:$K,$B615),IF(INDEX(ORCAMENTO!$N:$N,$B615)&lt;&gt;"",INDEX(ORCAMENTO!$N:$N,$B615),IF(INDEX(ORCAMENTO!$Q:$Q,$B615)&lt;&gt;"",INDEX(ORCAMENTO!$Q:$Q,$B615),IF(INDEX(ORCAMENTO!$T:$T,$B615)&lt;&gt;"",INDEX(ORCAMENTO!$T:$T,$B615),INDEX(ORCAMENTO!$W:$W,$B615)))))))</f>
        <v/>
      </c>
      <c r="I615" s="255" t="str">
        <f ca="1">IF($B615="","",IF(INDEX(ORCAMENTO!$AI:$AI,$B615)&lt;&gt;"",INDEX(ORCAMENTO!$AI:$AI,$B615),IF(INDEX(ORCAMENTO!$AG:$AG,$B615),"Memorial de cálculo ou anexo obrigatório não informado para item acima do limite.",IF(AND(INDEX(ORCAMENTO!$AC:$AC,$B615),NOT(INDEX(ORCAMENTO!$AE:$AE,$B615))),"Informe pelo menos um ano completo com valor unitário e quantidade.","Pendência identificada automaticamente."))))</f>
        <v/>
      </c>
      <c r="N615" s="255">
        <f t="shared" si="20"/>
        <v>616</v>
      </c>
      <c r="O615" s="255">
        <f ca="1">IF(INDEX(ORCAMENTO!$AI:$AI,$N615)&lt;&gt;"",1,0)</f>
        <v>0</v>
      </c>
      <c r="P615" s="255">
        <f t="shared" ca="1" si="21"/>
        <v>11</v>
      </c>
      <c r="Q615" s="255" t="str">
        <f ca="1">INDEX(ORCAMENTO!$AI:$AI,$N615)</f>
        <v/>
      </c>
    </row>
    <row r="616" spans="2:17" ht="15" customHeight="1" x14ac:dyDescent="0.25">
      <c r="B616" s="255" t="str">
        <f ca="1">IFERROR(INDEX(_AUX_ANALISE!$A$1:$A$2461,MATCH(ROW()-34,_AUX_ANALISE!$C$1:$C$2461,0)),"")</f>
        <v/>
      </c>
      <c r="C616" s="255" t="str">
        <f ca="1">IF($B616="","",INDEX(ORCAMENTO!$B:$B,$B616))</f>
        <v/>
      </c>
      <c r="D616" s="255" t="str">
        <f ca="1">IF($B616="","",INDEX(ORCAMENTO!$E:$E,$B616))</f>
        <v/>
      </c>
      <c r="E616" s="255" t="str">
        <f ca="1">IF($B616="","",INDEX(ORCAMENTO!$D:$D,$B616))</f>
        <v/>
      </c>
      <c r="F616" s="255" t="str">
        <f ca="1">IF($B616="","",TRIM(IF(OR(INDEX(ORCAMENTO!$G:$G,$B616)&lt;&gt;"",INDEX(ORCAMENTO!$H:$H,$B616)&lt;&gt;""),"Ano 1; ","")&amp;IF(OR(INDEX(ORCAMENTO!$J:$J,$B616)&lt;&gt;"",INDEX(ORCAMENTO!$K:$K,$B616)&lt;&gt;""),"Ano 2; ","")&amp;IF(OR(INDEX(ORCAMENTO!$M:$M,$B616)&lt;&gt;"",INDEX(ORCAMENTO!$N:$N,$B616)&lt;&gt;""),"Ano 3; ","")&amp;IF(OR(INDEX(ORCAMENTO!$P:$P,$B616)&lt;&gt;"",INDEX(ORCAMENTO!$Q:$Q,$B616)&lt;&gt;""),"Ano 4; ","")&amp;IF(OR(INDEX(ORCAMENTO!$S:$S,$B616)&lt;&gt;"",INDEX(ORCAMENTO!$T:$T,$B616)&lt;&gt;""),"Ano 5; ","")&amp;IF(OR(INDEX(ORCAMENTO!$V:$V,$B616)&lt;&gt;"",INDEX(ORCAMENTO!$W:$W,$B616)&lt;&gt;""),"Ano 6; ","")))</f>
        <v/>
      </c>
      <c r="G616" s="311" t="str">
        <f ca="1">IF($B616="","",IF(INDEX(ORCAMENTO!$G:$G,$B616)&lt;&gt;"",INDEX(ORCAMENTO!$G:$G,$B616),IF(INDEX(ORCAMENTO!$J:$J,$B616)&lt;&gt;"",INDEX(ORCAMENTO!$J:$J,$B616),IF(INDEX(ORCAMENTO!$M:$M,$B616)&lt;&gt;"",INDEX(ORCAMENTO!$M:$M,$B616),IF(INDEX(ORCAMENTO!$P:$P,$B616)&lt;&gt;"",INDEX(ORCAMENTO!$P:$P,$B616),IF(INDEX(ORCAMENTO!$S:$S,$B616)&lt;&gt;"",INDEX(ORCAMENTO!$S:$S,$B616),INDEX(ORCAMENTO!$V:$V,$B616)))))))</f>
        <v/>
      </c>
      <c r="H616" s="312" t="str">
        <f ca="1">IF($B616="","",IF(INDEX(ORCAMENTO!$H:$H,$B616)&lt;&gt;"",INDEX(ORCAMENTO!$H:$H,$B616),IF(INDEX(ORCAMENTO!$K:$K,$B616)&lt;&gt;"",INDEX(ORCAMENTO!$K:$K,$B616),IF(INDEX(ORCAMENTO!$N:$N,$B616)&lt;&gt;"",INDEX(ORCAMENTO!$N:$N,$B616),IF(INDEX(ORCAMENTO!$Q:$Q,$B616)&lt;&gt;"",INDEX(ORCAMENTO!$Q:$Q,$B616),IF(INDEX(ORCAMENTO!$T:$T,$B616)&lt;&gt;"",INDEX(ORCAMENTO!$T:$T,$B616),INDEX(ORCAMENTO!$W:$W,$B616)))))))</f>
        <v/>
      </c>
      <c r="I616" s="255" t="str">
        <f ca="1">IF($B616="","",IF(INDEX(ORCAMENTO!$AI:$AI,$B616)&lt;&gt;"",INDEX(ORCAMENTO!$AI:$AI,$B616),IF(INDEX(ORCAMENTO!$AG:$AG,$B616),"Memorial de cálculo ou anexo obrigatório não informado para item acima do limite.",IF(AND(INDEX(ORCAMENTO!$AC:$AC,$B616),NOT(INDEX(ORCAMENTO!$AE:$AE,$B616))),"Informe pelo menos um ano completo com valor unitário e quantidade.","Pendência identificada automaticamente."))))</f>
        <v/>
      </c>
      <c r="N616" s="255">
        <f t="shared" si="20"/>
        <v>617</v>
      </c>
      <c r="O616" s="255">
        <f ca="1">IF(INDEX(ORCAMENTO!$AI:$AI,$N616)&lt;&gt;"",1,0)</f>
        <v>0</v>
      </c>
      <c r="P616" s="255">
        <f t="shared" ca="1" si="21"/>
        <v>11</v>
      </c>
      <c r="Q616" s="255" t="str">
        <f ca="1">INDEX(ORCAMENTO!$AI:$AI,$N616)</f>
        <v/>
      </c>
    </row>
    <row r="617" spans="2:17" ht="15" customHeight="1" x14ac:dyDescent="0.25">
      <c r="B617" s="255" t="str">
        <f ca="1">IFERROR(INDEX(_AUX_ANALISE!$A$1:$A$2461,MATCH(ROW()-34,_AUX_ANALISE!$C$1:$C$2461,0)),"")</f>
        <v/>
      </c>
      <c r="C617" s="255" t="str">
        <f ca="1">IF($B617="","",INDEX(ORCAMENTO!$B:$B,$B617))</f>
        <v/>
      </c>
      <c r="D617" s="255" t="str">
        <f ca="1">IF($B617="","",INDEX(ORCAMENTO!$E:$E,$B617))</f>
        <v/>
      </c>
      <c r="E617" s="255" t="str">
        <f ca="1">IF($B617="","",INDEX(ORCAMENTO!$D:$D,$B617))</f>
        <v/>
      </c>
      <c r="F617" s="255" t="str">
        <f ca="1">IF($B617="","",TRIM(IF(OR(INDEX(ORCAMENTO!$G:$G,$B617)&lt;&gt;"",INDEX(ORCAMENTO!$H:$H,$B617)&lt;&gt;""),"Ano 1; ","")&amp;IF(OR(INDEX(ORCAMENTO!$J:$J,$B617)&lt;&gt;"",INDEX(ORCAMENTO!$K:$K,$B617)&lt;&gt;""),"Ano 2; ","")&amp;IF(OR(INDEX(ORCAMENTO!$M:$M,$B617)&lt;&gt;"",INDEX(ORCAMENTO!$N:$N,$B617)&lt;&gt;""),"Ano 3; ","")&amp;IF(OR(INDEX(ORCAMENTO!$P:$P,$B617)&lt;&gt;"",INDEX(ORCAMENTO!$Q:$Q,$B617)&lt;&gt;""),"Ano 4; ","")&amp;IF(OR(INDEX(ORCAMENTO!$S:$S,$B617)&lt;&gt;"",INDEX(ORCAMENTO!$T:$T,$B617)&lt;&gt;""),"Ano 5; ","")&amp;IF(OR(INDEX(ORCAMENTO!$V:$V,$B617)&lt;&gt;"",INDEX(ORCAMENTO!$W:$W,$B617)&lt;&gt;""),"Ano 6; ","")))</f>
        <v/>
      </c>
      <c r="G617" s="311" t="str">
        <f ca="1">IF($B617="","",IF(INDEX(ORCAMENTO!$G:$G,$B617)&lt;&gt;"",INDEX(ORCAMENTO!$G:$G,$B617),IF(INDEX(ORCAMENTO!$J:$J,$B617)&lt;&gt;"",INDEX(ORCAMENTO!$J:$J,$B617),IF(INDEX(ORCAMENTO!$M:$M,$B617)&lt;&gt;"",INDEX(ORCAMENTO!$M:$M,$B617),IF(INDEX(ORCAMENTO!$P:$P,$B617)&lt;&gt;"",INDEX(ORCAMENTO!$P:$P,$B617),IF(INDEX(ORCAMENTO!$S:$S,$B617)&lt;&gt;"",INDEX(ORCAMENTO!$S:$S,$B617),INDEX(ORCAMENTO!$V:$V,$B617)))))))</f>
        <v/>
      </c>
      <c r="H617" s="312" t="str">
        <f ca="1">IF($B617="","",IF(INDEX(ORCAMENTO!$H:$H,$B617)&lt;&gt;"",INDEX(ORCAMENTO!$H:$H,$B617),IF(INDEX(ORCAMENTO!$K:$K,$B617)&lt;&gt;"",INDEX(ORCAMENTO!$K:$K,$B617),IF(INDEX(ORCAMENTO!$N:$N,$B617)&lt;&gt;"",INDEX(ORCAMENTO!$N:$N,$B617),IF(INDEX(ORCAMENTO!$Q:$Q,$B617)&lt;&gt;"",INDEX(ORCAMENTO!$Q:$Q,$B617),IF(INDEX(ORCAMENTO!$T:$T,$B617)&lt;&gt;"",INDEX(ORCAMENTO!$T:$T,$B617),INDEX(ORCAMENTO!$W:$W,$B617)))))))</f>
        <v/>
      </c>
      <c r="I617" s="255" t="str">
        <f ca="1">IF($B617="","",IF(INDEX(ORCAMENTO!$AI:$AI,$B617)&lt;&gt;"",INDEX(ORCAMENTO!$AI:$AI,$B617),IF(INDEX(ORCAMENTO!$AG:$AG,$B617),"Memorial de cálculo ou anexo obrigatório não informado para item acima do limite.",IF(AND(INDEX(ORCAMENTO!$AC:$AC,$B617),NOT(INDEX(ORCAMENTO!$AE:$AE,$B617))),"Informe pelo menos um ano completo com valor unitário e quantidade.","Pendência identificada automaticamente."))))</f>
        <v/>
      </c>
      <c r="N617" s="255">
        <f t="shared" si="20"/>
        <v>618</v>
      </c>
      <c r="O617" s="255">
        <f ca="1">IF(INDEX(ORCAMENTO!$AI:$AI,$N617)&lt;&gt;"",1,0)</f>
        <v>0</v>
      </c>
      <c r="P617" s="255">
        <f t="shared" ca="1" si="21"/>
        <v>11</v>
      </c>
      <c r="Q617" s="255" t="str">
        <f ca="1">INDEX(ORCAMENTO!$AI:$AI,$N617)</f>
        <v/>
      </c>
    </row>
    <row r="618" spans="2:17" ht="15" customHeight="1" x14ac:dyDescent="0.25">
      <c r="B618" s="255" t="str">
        <f ca="1">IFERROR(INDEX(_AUX_ANALISE!$A$1:$A$2461,MATCH(ROW()-34,_AUX_ANALISE!$C$1:$C$2461,0)),"")</f>
        <v/>
      </c>
      <c r="C618" s="255" t="str">
        <f ca="1">IF($B618="","",INDEX(ORCAMENTO!$B:$B,$B618))</f>
        <v/>
      </c>
      <c r="D618" s="255" t="str">
        <f ca="1">IF($B618="","",INDEX(ORCAMENTO!$E:$E,$B618))</f>
        <v/>
      </c>
      <c r="E618" s="255" t="str">
        <f ca="1">IF($B618="","",INDEX(ORCAMENTO!$D:$D,$B618))</f>
        <v/>
      </c>
      <c r="F618" s="255" t="str">
        <f ca="1">IF($B618="","",TRIM(IF(OR(INDEX(ORCAMENTO!$G:$G,$B618)&lt;&gt;"",INDEX(ORCAMENTO!$H:$H,$B618)&lt;&gt;""),"Ano 1; ","")&amp;IF(OR(INDEX(ORCAMENTO!$J:$J,$B618)&lt;&gt;"",INDEX(ORCAMENTO!$K:$K,$B618)&lt;&gt;""),"Ano 2; ","")&amp;IF(OR(INDEX(ORCAMENTO!$M:$M,$B618)&lt;&gt;"",INDEX(ORCAMENTO!$N:$N,$B618)&lt;&gt;""),"Ano 3; ","")&amp;IF(OR(INDEX(ORCAMENTO!$P:$P,$B618)&lt;&gt;"",INDEX(ORCAMENTO!$Q:$Q,$B618)&lt;&gt;""),"Ano 4; ","")&amp;IF(OR(INDEX(ORCAMENTO!$S:$S,$B618)&lt;&gt;"",INDEX(ORCAMENTO!$T:$T,$B618)&lt;&gt;""),"Ano 5; ","")&amp;IF(OR(INDEX(ORCAMENTO!$V:$V,$B618)&lt;&gt;"",INDEX(ORCAMENTO!$W:$W,$B618)&lt;&gt;""),"Ano 6; ","")))</f>
        <v/>
      </c>
      <c r="G618" s="311" t="str">
        <f ca="1">IF($B618="","",IF(INDEX(ORCAMENTO!$G:$G,$B618)&lt;&gt;"",INDEX(ORCAMENTO!$G:$G,$B618),IF(INDEX(ORCAMENTO!$J:$J,$B618)&lt;&gt;"",INDEX(ORCAMENTO!$J:$J,$B618),IF(INDEX(ORCAMENTO!$M:$M,$B618)&lt;&gt;"",INDEX(ORCAMENTO!$M:$M,$B618),IF(INDEX(ORCAMENTO!$P:$P,$B618)&lt;&gt;"",INDEX(ORCAMENTO!$P:$P,$B618),IF(INDEX(ORCAMENTO!$S:$S,$B618)&lt;&gt;"",INDEX(ORCAMENTO!$S:$S,$B618),INDEX(ORCAMENTO!$V:$V,$B618)))))))</f>
        <v/>
      </c>
      <c r="H618" s="312" t="str">
        <f ca="1">IF($B618="","",IF(INDEX(ORCAMENTO!$H:$H,$B618)&lt;&gt;"",INDEX(ORCAMENTO!$H:$H,$B618),IF(INDEX(ORCAMENTO!$K:$K,$B618)&lt;&gt;"",INDEX(ORCAMENTO!$K:$K,$B618),IF(INDEX(ORCAMENTO!$N:$N,$B618)&lt;&gt;"",INDEX(ORCAMENTO!$N:$N,$B618),IF(INDEX(ORCAMENTO!$Q:$Q,$B618)&lt;&gt;"",INDEX(ORCAMENTO!$Q:$Q,$B618),IF(INDEX(ORCAMENTO!$T:$T,$B618)&lt;&gt;"",INDEX(ORCAMENTO!$T:$T,$B618),INDEX(ORCAMENTO!$W:$W,$B618)))))))</f>
        <v/>
      </c>
      <c r="I618" s="255" t="str">
        <f ca="1">IF($B618="","",IF(INDEX(ORCAMENTO!$AI:$AI,$B618)&lt;&gt;"",INDEX(ORCAMENTO!$AI:$AI,$B618),IF(INDEX(ORCAMENTO!$AG:$AG,$B618),"Memorial de cálculo ou anexo obrigatório não informado para item acima do limite.",IF(AND(INDEX(ORCAMENTO!$AC:$AC,$B618),NOT(INDEX(ORCAMENTO!$AE:$AE,$B618))),"Informe pelo menos um ano completo com valor unitário e quantidade.","Pendência identificada automaticamente."))))</f>
        <v/>
      </c>
      <c r="N618" s="255">
        <f t="shared" si="20"/>
        <v>619</v>
      </c>
      <c r="O618" s="255">
        <f ca="1">IF(INDEX(ORCAMENTO!$AI:$AI,$N618)&lt;&gt;"",1,0)</f>
        <v>0</v>
      </c>
      <c r="P618" s="255">
        <f t="shared" ca="1" si="21"/>
        <v>11</v>
      </c>
      <c r="Q618" s="255" t="str">
        <f ca="1">INDEX(ORCAMENTO!$AI:$AI,$N618)</f>
        <v/>
      </c>
    </row>
    <row r="619" spans="2:17" ht="15" customHeight="1" x14ac:dyDescent="0.25">
      <c r="B619" s="255" t="str">
        <f ca="1">IFERROR(INDEX(_AUX_ANALISE!$A$1:$A$2461,MATCH(ROW()-34,_AUX_ANALISE!$C$1:$C$2461,0)),"")</f>
        <v/>
      </c>
      <c r="C619" s="255" t="str">
        <f ca="1">IF($B619="","",INDEX(ORCAMENTO!$B:$B,$B619))</f>
        <v/>
      </c>
      <c r="D619" s="255" t="str">
        <f ca="1">IF($B619="","",INDEX(ORCAMENTO!$E:$E,$B619))</f>
        <v/>
      </c>
      <c r="E619" s="255" t="str">
        <f ca="1">IF($B619="","",INDEX(ORCAMENTO!$D:$D,$B619))</f>
        <v/>
      </c>
      <c r="F619" s="255" t="str">
        <f ca="1">IF($B619="","",TRIM(IF(OR(INDEX(ORCAMENTO!$G:$G,$B619)&lt;&gt;"",INDEX(ORCAMENTO!$H:$H,$B619)&lt;&gt;""),"Ano 1; ","")&amp;IF(OR(INDEX(ORCAMENTO!$J:$J,$B619)&lt;&gt;"",INDEX(ORCAMENTO!$K:$K,$B619)&lt;&gt;""),"Ano 2; ","")&amp;IF(OR(INDEX(ORCAMENTO!$M:$M,$B619)&lt;&gt;"",INDEX(ORCAMENTO!$N:$N,$B619)&lt;&gt;""),"Ano 3; ","")&amp;IF(OR(INDEX(ORCAMENTO!$P:$P,$B619)&lt;&gt;"",INDEX(ORCAMENTO!$Q:$Q,$B619)&lt;&gt;""),"Ano 4; ","")&amp;IF(OR(INDEX(ORCAMENTO!$S:$S,$B619)&lt;&gt;"",INDEX(ORCAMENTO!$T:$T,$B619)&lt;&gt;""),"Ano 5; ","")&amp;IF(OR(INDEX(ORCAMENTO!$V:$V,$B619)&lt;&gt;"",INDEX(ORCAMENTO!$W:$W,$B619)&lt;&gt;""),"Ano 6; ","")))</f>
        <v/>
      </c>
      <c r="G619" s="311" t="str">
        <f ca="1">IF($B619="","",IF(INDEX(ORCAMENTO!$G:$G,$B619)&lt;&gt;"",INDEX(ORCAMENTO!$G:$G,$B619),IF(INDEX(ORCAMENTO!$J:$J,$B619)&lt;&gt;"",INDEX(ORCAMENTO!$J:$J,$B619),IF(INDEX(ORCAMENTO!$M:$M,$B619)&lt;&gt;"",INDEX(ORCAMENTO!$M:$M,$B619),IF(INDEX(ORCAMENTO!$P:$P,$B619)&lt;&gt;"",INDEX(ORCAMENTO!$P:$P,$B619),IF(INDEX(ORCAMENTO!$S:$S,$B619)&lt;&gt;"",INDEX(ORCAMENTO!$S:$S,$B619),INDEX(ORCAMENTO!$V:$V,$B619)))))))</f>
        <v/>
      </c>
      <c r="H619" s="312" t="str">
        <f ca="1">IF($B619="","",IF(INDEX(ORCAMENTO!$H:$H,$B619)&lt;&gt;"",INDEX(ORCAMENTO!$H:$H,$B619),IF(INDEX(ORCAMENTO!$K:$K,$B619)&lt;&gt;"",INDEX(ORCAMENTO!$K:$K,$B619),IF(INDEX(ORCAMENTO!$N:$N,$B619)&lt;&gt;"",INDEX(ORCAMENTO!$N:$N,$B619),IF(INDEX(ORCAMENTO!$Q:$Q,$B619)&lt;&gt;"",INDEX(ORCAMENTO!$Q:$Q,$B619),IF(INDEX(ORCAMENTO!$T:$T,$B619)&lt;&gt;"",INDEX(ORCAMENTO!$T:$T,$B619),INDEX(ORCAMENTO!$W:$W,$B619)))))))</f>
        <v/>
      </c>
      <c r="I619" s="255" t="str">
        <f ca="1">IF($B619="","",IF(INDEX(ORCAMENTO!$AI:$AI,$B619)&lt;&gt;"",INDEX(ORCAMENTO!$AI:$AI,$B619),IF(INDEX(ORCAMENTO!$AG:$AG,$B619),"Memorial de cálculo ou anexo obrigatório não informado para item acima do limite.",IF(AND(INDEX(ORCAMENTO!$AC:$AC,$B619),NOT(INDEX(ORCAMENTO!$AE:$AE,$B619))),"Informe pelo menos um ano completo com valor unitário e quantidade.","Pendência identificada automaticamente."))))</f>
        <v/>
      </c>
      <c r="N619" s="255">
        <f t="shared" si="20"/>
        <v>620</v>
      </c>
      <c r="O619" s="255">
        <f ca="1">IF(INDEX(ORCAMENTO!$AI:$AI,$N619)&lt;&gt;"",1,0)</f>
        <v>0</v>
      </c>
      <c r="P619" s="255">
        <f t="shared" ca="1" si="21"/>
        <v>11</v>
      </c>
      <c r="Q619" s="255" t="str">
        <f ca="1">INDEX(ORCAMENTO!$AI:$AI,$N619)</f>
        <v/>
      </c>
    </row>
    <row r="620" spans="2:17" ht="15" customHeight="1" x14ac:dyDescent="0.25">
      <c r="B620" s="255" t="str">
        <f ca="1">IFERROR(INDEX(_AUX_ANALISE!$A$1:$A$2461,MATCH(ROW()-34,_AUX_ANALISE!$C$1:$C$2461,0)),"")</f>
        <v/>
      </c>
      <c r="C620" s="255" t="str">
        <f ca="1">IF($B620="","",INDEX(ORCAMENTO!$B:$B,$B620))</f>
        <v/>
      </c>
      <c r="D620" s="255" t="str">
        <f ca="1">IF($B620="","",INDEX(ORCAMENTO!$E:$E,$B620))</f>
        <v/>
      </c>
      <c r="E620" s="255" t="str">
        <f ca="1">IF($B620="","",INDEX(ORCAMENTO!$D:$D,$B620))</f>
        <v/>
      </c>
      <c r="F620" s="255" t="str">
        <f ca="1">IF($B620="","",TRIM(IF(OR(INDEX(ORCAMENTO!$G:$G,$B620)&lt;&gt;"",INDEX(ORCAMENTO!$H:$H,$B620)&lt;&gt;""),"Ano 1; ","")&amp;IF(OR(INDEX(ORCAMENTO!$J:$J,$B620)&lt;&gt;"",INDEX(ORCAMENTO!$K:$K,$B620)&lt;&gt;""),"Ano 2; ","")&amp;IF(OR(INDEX(ORCAMENTO!$M:$M,$B620)&lt;&gt;"",INDEX(ORCAMENTO!$N:$N,$B620)&lt;&gt;""),"Ano 3; ","")&amp;IF(OR(INDEX(ORCAMENTO!$P:$P,$B620)&lt;&gt;"",INDEX(ORCAMENTO!$Q:$Q,$B620)&lt;&gt;""),"Ano 4; ","")&amp;IF(OR(INDEX(ORCAMENTO!$S:$S,$B620)&lt;&gt;"",INDEX(ORCAMENTO!$T:$T,$B620)&lt;&gt;""),"Ano 5; ","")&amp;IF(OR(INDEX(ORCAMENTO!$V:$V,$B620)&lt;&gt;"",INDEX(ORCAMENTO!$W:$W,$B620)&lt;&gt;""),"Ano 6; ","")))</f>
        <v/>
      </c>
      <c r="G620" s="311" t="str">
        <f ca="1">IF($B620="","",IF(INDEX(ORCAMENTO!$G:$G,$B620)&lt;&gt;"",INDEX(ORCAMENTO!$G:$G,$B620),IF(INDEX(ORCAMENTO!$J:$J,$B620)&lt;&gt;"",INDEX(ORCAMENTO!$J:$J,$B620),IF(INDEX(ORCAMENTO!$M:$M,$B620)&lt;&gt;"",INDEX(ORCAMENTO!$M:$M,$B620),IF(INDEX(ORCAMENTO!$P:$P,$B620)&lt;&gt;"",INDEX(ORCAMENTO!$P:$P,$B620),IF(INDEX(ORCAMENTO!$S:$S,$B620)&lt;&gt;"",INDEX(ORCAMENTO!$S:$S,$B620),INDEX(ORCAMENTO!$V:$V,$B620)))))))</f>
        <v/>
      </c>
      <c r="H620" s="312" t="str">
        <f ca="1">IF($B620="","",IF(INDEX(ORCAMENTO!$H:$H,$B620)&lt;&gt;"",INDEX(ORCAMENTO!$H:$H,$B620),IF(INDEX(ORCAMENTO!$K:$K,$B620)&lt;&gt;"",INDEX(ORCAMENTO!$K:$K,$B620),IF(INDEX(ORCAMENTO!$N:$N,$B620)&lt;&gt;"",INDEX(ORCAMENTO!$N:$N,$B620),IF(INDEX(ORCAMENTO!$Q:$Q,$B620)&lt;&gt;"",INDEX(ORCAMENTO!$Q:$Q,$B620),IF(INDEX(ORCAMENTO!$T:$T,$B620)&lt;&gt;"",INDEX(ORCAMENTO!$T:$T,$B620),INDEX(ORCAMENTO!$W:$W,$B620)))))))</f>
        <v/>
      </c>
      <c r="I620" s="255" t="str">
        <f ca="1">IF($B620="","",IF(INDEX(ORCAMENTO!$AI:$AI,$B620)&lt;&gt;"",INDEX(ORCAMENTO!$AI:$AI,$B620),IF(INDEX(ORCAMENTO!$AG:$AG,$B620),"Memorial de cálculo ou anexo obrigatório não informado para item acima do limite.",IF(AND(INDEX(ORCAMENTO!$AC:$AC,$B620),NOT(INDEX(ORCAMENTO!$AE:$AE,$B620))),"Informe pelo menos um ano completo com valor unitário e quantidade.","Pendência identificada automaticamente."))))</f>
        <v/>
      </c>
      <c r="N620" s="255">
        <f t="shared" si="20"/>
        <v>621</v>
      </c>
      <c r="O620" s="255">
        <f ca="1">IF(INDEX(ORCAMENTO!$AI:$AI,$N620)&lt;&gt;"",1,0)</f>
        <v>0</v>
      </c>
      <c r="P620" s="255">
        <f t="shared" ca="1" si="21"/>
        <v>11</v>
      </c>
      <c r="Q620" s="255" t="str">
        <f ca="1">INDEX(ORCAMENTO!$AI:$AI,$N620)</f>
        <v/>
      </c>
    </row>
    <row r="621" spans="2:17" ht="15" customHeight="1" x14ac:dyDescent="0.25">
      <c r="B621" s="255" t="str">
        <f ca="1">IFERROR(INDEX(_AUX_ANALISE!$A$1:$A$2461,MATCH(ROW()-34,_AUX_ANALISE!$C$1:$C$2461,0)),"")</f>
        <v/>
      </c>
      <c r="C621" s="255" t="str">
        <f ca="1">IF($B621="","",INDEX(ORCAMENTO!$B:$B,$B621))</f>
        <v/>
      </c>
      <c r="D621" s="255" t="str">
        <f ca="1">IF($B621="","",INDEX(ORCAMENTO!$E:$E,$B621))</f>
        <v/>
      </c>
      <c r="E621" s="255" t="str">
        <f ca="1">IF($B621="","",INDEX(ORCAMENTO!$D:$D,$B621))</f>
        <v/>
      </c>
      <c r="F621" s="255" t="str">
        <f ca="1">IF($B621="","",TRIM(IF(OR(INDEX(ORCAMENTO!$G:$G,$B621)&lt;&gt;"",INDEX(ORCAMENTO!$H:$H,$B621)&lt;&gt;""),"Ano 1; ","")&amp;IF(OR(INDEX(ORCAMENTO!$J:$J,$B621)&lt;&gt;"",INDEX(ORCAMENTO!$K:$K,$B621)&lt;&gt;""),"Ano 2; ","")&amp;IF(OR(INDEX(ORCAMENTO!$M:$M,$B621)&lt;&gt;"",INDEX(ORCAMENTO!$N:$N,$B621)&lt;&gt;""),"Ano 3; ","")&amp;IF(OR(INDEX(ORCAMENTO!$P:$P,$B621)&lt;&gt;"",INDEX(ORCAMENTO!$Q:$Q,$B621)&lt;&gt;""),"Ano 4; ","")&amp;IF(OR(INDEX(ORCAMENTO!$S:$S,$B621)&lt;&gt;"",INDEX(ORCAMENTO!$T:$T,$B621)&lt;&gt;""),"Ano 5; ","")&amp;IF(OR(INDEX(ORCAMENTO!$V:$V,$B621)&lt;&gt;"",INDEX(ORCAMENTO!$W:$W,$B621)&lt;&gt;""),"Ano 6; ","")))</f>
        <v/>
      </c>
      <c r="G621" s="311" t="str">
        <f ca="1">IF($B621="","",IF(INDEX(ORCAMENTO!$G:$G,$B621)&lt;&gt;"",INDEX(ORCAMENTO!$G:$G,$B621),IF(INDEX(ORCAMENTO!$J:$J,$B621)&lt;&gt;"",INDEX(ORCAMENTO!$J:$J,$B621),IF(INDEX(ORCAMENTO!$M:$M,$B621)&lt;&gt;"",INDEX(ORCAMENTO!$M:$M,$B621),IF(INDEX(ORCAMENTO!$P:$P,$B621)&lt;&gt;"",INDEX(ORCAMENTO!$P:$P,$B621),IF(INDEX(ORCAMENTO!$S:$S,$B621)&lt;&gt;"",INDEX(ORCAMENTO!$S:$S,$B621),INDEX(ORCAMENTO!$V:$V,$B621)))))))</f>
        <v/>
      </c>
      <c r="H621" s="312" t="str">
        <f ca="1">IF($B621="","",IF(INDEX(ORCAMENTO!$H:$H,$B621)&lt;&gt;"",INDEX(ORCAMENTO!$H:$H,$B621),IF(INDEX(ORCAMENTO!$K:$K,$B621)&lt;&gt;"",INDEX(ORCAMENTO!$K:$K,$B621),IF(INDEX(ORCAMENTO!$N:$N,$B621)&lt;&gt;"",INDEX(ORCAMENTO!$N:$N,$B621),IF(INDEX(ORCAMENTO!$Q:$Q,$B621)&lt;&gt;"",INDEX(ORCAMENTO!$Q:$Q,$B621),IF(INDEX(ORCAMENTO!$T:$T,$B621)&lt;&gt;"",INDEX(ORCAMENTO!$T:$T,$B621),INDEX(ORCAMENTO!$W:$W,$B621)))))))</f>
        <v/>
      </c>
      <c r="I621" s="255" t="str">
        <f ca="1">IF($B621="","",IF(INDEX(ORCAMENTO!$AI:$AI,$B621)&lt;&gt;"",INDEX(ORCAMENTO!$AI:$AI,$B621),IF(INDEX(ORCAMENTO!$AG:$AG,$B621),"Memorial de cálculo ou anexo obrigatório não informado para item acima do limite.",IF(AND(INDEX(ORCAMENTO!$AC:$AC,$B621),NOT(INDEX(ORCAMENTO!$AE:$AE,$B621))),"Informe pelo menos um ano completo com valor unitário e quantidade.","Pendência identificada automaticamente."))))</f>
        <v/>
      </c>
      <c r="N621" s="255">
        <f t="shared" si="20"/>
        <v>622</v>
      </c>
      <c r="O621" s="255">
        <f ca="1">IF(INDEX(ORCAMENTO!$AI:$AI,$N621)&lt;&gt;"",1,0)</f>
        <v>0</v>
      </c>
      <c r="P621" s="255">
        <f t="shared" ca="1" si="21"/>
        <v>11</v>
      </c>
      <c r="Q621" s="255" t="str">
        <f ca="1">INDEX(ORCAMENTO!$AI:$AI,$N621)</f>
        <v/>
      </c>
    </row>
    <row r="622" spans="2:17" ht="15" customHeight="1" x14ac:dyDescent="0.25">
      <c r="B622" s="255" t="str">
        <f ca="1">IFERROR(INDEX(_AUX_ANALISE!$A$1:$A$2461,MATCH(ROW()-34,_AUX_ANALISE!$C$1:$C$2461,0)),"")</f>
        <v/>
      </c>
      <c r="C622" s="255" t="str">
        <f ca="1">IF($B622="","",INDEX(ORCAMENTO!$B:$B,$B622))</f>
        <v/>
      </c>
      <c r="D622" s="255" t="str">
        <f ca="1">IF($B622="","",INDEX(ORCAMENTO!$E:$E,$B622))</f>
        <v/>
      </c>
      <c r="E622" s="255" t="str">
        <f ca="1">IF($B622="","",INDEX(ORCAMENTO!$D:$D,$B622))</f>
        <v/>
      </c>
      <c r="F622" s="255" t="str">
        <f ca="1">IF($B622="","",TRIM(IF(OR(INDEX(ORCAMENTO!$G:$G,$B622)&lt;&gt;"",INDEX(ORCAMENTO!$H:$H,$B622)&lt;&gt;""),"Ano 1; ","")&amp;IF(OR(INDEX(ORCAMENTO!$J:$J,$B622)&lt;&gt;"",INDEX(ORCAMENTO!$K:$K,$B622)&lt;&gt;""),"Ano 2; ","")&amp;IF(OR(INDEX(ORCAMENTO!$M:$M,$B622)&lt;&gt;"",INDEX(ORCAMENTO!$N:$N,$B622)&lt;&gt;""),"Ano 3; ","")&amp;IF(OR(INDEX(ORCAMENTO!$P:$P,$B622)&lt;&gt;"",INDEX(ORCAMENTO!$Q:$Q,$B622)&lt;&gt;""),"Ano 4; ","")&amp;IF(OR(INDEX(ORCAMENTO!$S:$S,$B622)&lt;&gt;"",INDEX(ORCAMENTO!$T:$T,$B622)&lt;&gt;""),"Ano 5; ","")&amp;IF(OR(INDEX(ORCAMENTO!$V:$V,$B622)&lt;&gt;"",INDEX(ORCAMENTO!$W:$W,$B622)&lt;&gt;""),"Ano 6; ","")))</f>
        <v/>
      </c>
      <c r="G622" s="311" t="str">
        <f ca="1">IF($B622="","",IF(INDEX(ORCAMENTO!$G:$G,$B622)&lt;&gt;"",INDEX(ORCAMENTO!$G:$G,$B622),IF(INDEX(ORCAMENTO!$J:$J,$B622)&lt;&gt;"",INDEX(ORCAMENTO!$J:$J,$B622),IF(INDEX(ORCAMENTO!$M:$M,$B622)&lt;&gt;"",INDEX(ORCAMENTO!$M:$M,$B622),IF(INDEX(ORCAMENTO!$P:$P,$B622)&lt;&gt;"",INDEX(ORCAMENTO!$P:$P,$B622),IF(INDEX(ORCAMENTO!$S:$S,$B622)&lt;&gt;"",INDEX(ORCAMENTO!$S:$S,$B622),INDEX(ORCAMENTO!$V:$V,$B622)))))))</f>
        <v/>
      </c>
      <c r="H622" s="312" t="str">
        <f ca="1">IF($B622="","",IF(INDEX(ORCAMENTO!$H:$H,$B622)&lt;&gt;"",INDEX(ORCAMENTO!$H:$H,$B622),IF(INDEX(ORCAMENTO!$K:$K,$B622)&lt;&gt;"",INDEX(ORCAMENTO!$K:$K,$B622),IF(INDEX(ORCAMENTO!$N:$N,$B622)&lt;&gt;"",INDEX(ORCAMENTO!$N:$N,$B622),IF(INDEX(ORCAMENTO!$Q:$Q,$B622)&lt;&gt;"",INDEX(ORCAMENTO!$Q:$Q,$B622),IF(INDEX(ORCAMENTO!$T:$T,$B622)&lt;&gt;"",INDEX(ORCAMENTO!$T:$T,$B622),INDEX(ORCAMENTO!$W:$W,$B622)))))))</f>
        <v/>
      </c>
      <c r="I622" s="255" t="str">
        <f ca="1">IF($B622="","",IF(INDEX(ORCAMENTO!$AI:$AI,$B622)&lt;&gt;"",INDEX(ORCAMENTO!$AI:$AI,$B622),IF(INDEX(ORCAMENTO!$AG:$AG,$B622),"Memorial de cálculo ou anexo obrigatório não informado para item acima do limite.",IF(AND(INDEX(ORCAMENTO!$AC:$AC,$B622),NOT(INDEX(ORCAMENTO!$AE:$AE,$B622))),"Informe pelo menos um ano completo com valor unitário e quantidade.","Pendência identificada automaticamente."))))</f>
        <v/>
      </c>
      <c r="N622" s="255">
        <f t="shared" si="20"/>
        <v>623</v>
      </c>
      <c r="O622" s="255">
        <f ca="1">IF(INDEX(ORCAMENTO!$AI:$AI,$N622)&lt;&gt;"",1,0)</f>
        <v>0</v>
      </c>
      <c r="P622" s="255">
        <f t="shared" ca="1" si="21"/>
        <v>11</v>
      </c>
      <c r="Q622" s="255" t="str">
        <f ca="1">INDEX(ORCAMENTO!$AI:$AI,$N622)</f>
        <v/>
      </c>
    </row>
    <row r="623" spans="2:17" ht="15" customHeight="1" x14ac:dyDescent="0.25">
      <c r="B623" s="255" t="str">
        <f ca="1">IFERROR(INDEX(_AUX_ANALISE!$A$1:$A$2461,MATCH(ROW()-34,_AUX_ANALISE!$C$1:$C$2461,0)),"")</f>
        <v/>
      </c>
      <c r="C623" s="255" t="str">
        <f ca="1">IF($B623="","",INDEX(ORCAMENTO!$B:$B,$B623))</f>
        <v/>
      </c>
      <c r="D623" s="255" t="str">
        <f ca="1">IF($B623="","",INDEX(ORCAMENTO!$E:$E,$B623))</f>
        <v/>
      </c>
      <c r="E623" s="255" t="str">
        <f ca="1">IF($B623="","",INDEX(ORCAMENTO!$D:$D,$B623))</f>
        <v/>
      </c>
      <c r="F623" s="255" t="str">
        <f ca="1">IF($B623="","",TRIM(IF(OR(INDEX(ORCAMENTO!$G:$G,$B623)&lt;&gt;"",INDEX(ORCAMENTO!$H:$H,$B623)&lt;&gt;""),"Ano 1; ","")&amp;IF(OR(INDEX(ORCAMENTO!$J:$J,$B623)&lt;&gt;"",INDEX(ORCAMENTO!$K:$K,$B623)&lt;&gt;""),"Ano 2; ","")&amp;IF(OR(INDEX(ORCAMENTO!$M:$M,$B623)&lt;&gt;"",INDEX(ORCAMENTO!$N:$N,$B623)&lt;&gt;""),"Ano 3; ","")&amp;IF(OR(INDEX(ORCAMENTO!$P:$P,$B623)&lt;&gt;"",INDEX(ORCAMENTO!$Q:$Q,$B623)&lt;&gt;""),"Ano 4; ","")&amp;IF(OR(INDEX(ORCAMENTO!$S:$S,$B623)&lt;&gt;"",INDEX(ORCAMENTO!$T:$T,$B623)&lt;&gt;""),"Ano 5; ","")&amp;IF(OR(INDEX(ORCAMENTO!$V:$V,$B623)&lt;&gt;"",INDEX(ORCAMENTO!$W:$W,$B623)&lt;&gt;""),"Ano 6; ","")))</f>
        <v/>
      </c>
      <c r="G623" s="311" t="str">
        <f ca="1">IF($B623="","",IF(INDEX(ORCAMENTO!$G:$G,$B623)&lt;&gt;"",INDEX(ORCAMENTO!$G:$G,$B623),IF(INDEX(ORCAMENTO!$J:$J,$B623)&lt;&gt;"",INDEX(ORCAMENTO!$J:$J,$B623),IF(INDEX(ORCAMENTO!$M:$M,$B623)&lt;&gt;"",INDEX(ORCAMENTO!$M:$M,$B623),IF(INDEX(ORCAMENTO!$P:$P,$B623)&lt;&gt;"",INDEX(ORCAMENTO!$P:$P,$B623),IF(INDEX(ORCAMENTO!$S:$S,$B623)&lt;&gt;"",INDEX(ORCAMENTO!$S:$S,$B623),INDEX(ORCAMENTO!$V:$V,$B623)))))))</f>
        <v/>
      </c>
      <c r="H623" s="312" t="str">
        <f ca="1">IF($B623="","",IF(INDEX(ORCAMENTO!$H:$H,$B623)&lt;&gt;"",INDEX(ORCAMENTO!$H:$H,$B623),IF(INDEX(ORCAMENTO!$K:$K,$B623)&lt;&gt;"",INDEX(ORCAMENTO!$K:$K,$B623),IF(INDEX(ORCAMENTO!$N:$N,$B623)&lt;&gt;"",INDEX(ORCAMENTO!$N:$N,$B623),IF(INDEX(ORCAMENTO!$Q:$Q,$B623)&lt;&gt;"",INDEX(ORCAMENTO!$Q:$Q,$B623),IF(INDEX(ORCAMENTO!$T:$T,$B623)&lt;&gt;"",INDEX(ORCAMENTO!$T:$T,$B623),INDEX(ORCAMENTO!$W:$W,$B623)))))))</f>
        <v/>
      </c>
      <c r="I623" s="255" t="str">
        <f ca="1">IF($B623="","",IF(INDEX(ORCAMENTO!$AI:$AI,$B623)&lt;&gt;"",INDEX(ORCAMENTO!$AI:$AI,$B623),IF(INDEX(ORCAMENTO!$AG:$AG,$B623),"Memorial de cálculo ou anexo obrigatório não informado para item acima do limite.",IF(AND(INDEX(ORCAMENTO!$AC:$AC,$B623),NOT(INDEX(ORCAMENTO!$AE:$AE,$B623))),"Informe pelo menos um ano completo com valor unitário e quantidade.","Pendência identificada automaticamente."))))</f>
        <v/>
      </c>
      <c r="N623" s="255">
        <f t="shared" si="20"/>
        <v>624</v>
      </c>
      <c r="O623" s="255">
        <f ca="1">IF(INDEX(ORCAMENTO!$AI:$AI,$N623)&lt;&gt;"",1,0)</f>
        <v>0</v>
      </c>
      <c r="P623" s="255">
        <f t="shared" ca="1" si="21"/>
        <v>11</v>
      </c>
      <c r="Q623" s="255" t="str">
        <f ca="1">INDEX(ORCAMENTO!$AI:$AI,$N623)</f>
        <v/>
      </c>
    </row>
    <row r="624" spans="2:17" ht="15" customHeight="1" x14ac:dyDescent="0.25">
      <c r="B624" s="255" t="str">
        <f ca="1">IFERROR(INDEX(_AUX_ANALISE!$A$1:$A$2461,MATCH(ROW()-34,_AUX_ANALISE!$C$1:$C$2461,0)),"")</f>
        <v/>
      </c>
      <c r="C624" s="255" t="str">
        <f ca="1">IF($B624="","",INDEX(ORCAMENTO!$B:$B,$B624))</f>
        <v/>
      </c>
      <c r="D624" s="255" t="str">
        <f ca="1">IF($B624="","",INDEX(ORCAMENTO!$E:$E,$B624))</f>
        <v/>
      </c>
      <c r="E624" s="255" t="str">
        <f ca="1">IF($B624="","",INDEX(ORCAMENTO!$D:$D,$B624))</f>
        <v/>
      </c>
      <c r="F624" s="255" t="str">
        <f ca="1">IF($B624="","",TRIM(IF(OR(INDEX(ORCAMENTO!$G:$G,$B624)&lt;&gt;"",INDEX(ORCAMENTO!$H:$H,$B624)&lt;&gt;""),"Ano 1; ","")&amp;IF(OR(INDEX(ORCAMENTO!$J:$J,$B624)&lt;&gt;"",INDEX(ORCAMENTO!$K:$K,$B624)&lt;&gt;""),"Ano 2; ","")&amp;IF(OR(INDEX(ORCAMENTO!$M:$M,$B624)&lt;&gt;"",INDEX(ORCAMENTO!$N:$N,$B624)&lt;&gt;""),"Ano 3; ","")&amp;IF(OR(INDEX(ORCAMENTO!$P:$P,$B624)&lt;&gt;"",INDEX(ORCAMENTO!$Q:$Q,$B624)&lt;&gt;""),"Ano 4; ","")&amp;IF(OR(INDEX(ORCAMENTO!$S:$S,$B624)&lt;&gt;"",INDEX(ORCAMENTO!$T:$T,$B624)&lt;&gt;""),"Ano 5; ","")&amp;IF(OR(INDEX(ORCAMENTO!$V:$V,$B624)&lt;&gt;"",INDEX(ORCAMENTO!$W:$W,$B624)&lt;&gt;""),"Ano 6; ","")))</f>
        <v/>
      </c>
      <c r="G624" s="311" t="str">
        <f ca="1">IF($B624="","",IF(INDEX(ORCAMENTO!$G:$G,$B624)&lt;&gt;"",INDEX(ORCAMENTO!$G:$G,$B624),IF(INDEX(ORCAMENTO!$J:$J,$B624)&lt;&gt;"",INDEX(ORCAMENTO!$J:$J,$B624),IF(INDEX(ORCAMENTO!$M:$M,$B624)&lt;&gt;"",INDEX(ORCAMENTO!$M:$M,$B624),IF(INDEX(ORCAMENTO!$P:$P,$B624)&lt;&gt;"",INDEX(ORCAMENTO!$P:$P,$B624),IF(INDEX(ORCAMENTO!$S:$S,$B624)&lt;&gt;"",INDEX(ORCAMENTO!$S:$S,$B624),INDEX(ORCAMENTO!$V:$V,$B624)))))))</f>
        <v/>
      </c>
      <c r="H624" s="312" t="str">
        <f ca="1">IF($B624="","",IF(INDEX(ORCAMENTO!$H:$H,$B624)&lt;&gt;"",INDEX(ORCAMENTO!$H:$H,$B624),IF(INDEX(ORCAMENTO!$K:$K,$B624)&lt;&gt;"",INDEX(ORCAMENTO!$K:$K,$B624),IF(INDEX(ORCAMENTO!$N:$N,$B624)&lt;&gt;"",INDEX(ORCAMENTO!$N:$N,$B624),IF(INDEX(ORCAMENTO!$Q:$Q,$B624)&lt;&gt;"",INDEX(ORCAMENTO!$Q:$Q,$B624),IF(INDEX(ORCAMENTO!$T:$T,$B624)&lt;&gt;"",INDEX(ORCAMENTO!$T:$T,$B624),INDEX(ORCAMENTO!$W:$W,$B624)))))))</f>
        <v/>
      </c>
      <c r="I624" s="255" t="str">
        <f ca="1">IF($B624="","",IF(INDEX(ORCAMENTO!$AI:$AI,$B624)&lt;&gt;"",INDEX(ORCAMENTO!$AI:$AI,$B624),IF(INDEX(ORCAMENTO!$AG:$AG,$B624),"Memorial de cálculo ou anexo obrigatório não informado para item acima do limite.",IF(AND(INDEX(ORCAMENTO!$AC:$AC,$B624),NOT(INDEX(ORCAMENTO!$AE:$AE,$B624))),"Informe pelo menos um ano completo com valor unitário e quantidade.","Pendência identificada automaticamente."))))</f>
        <v/>
      </c>
      <c r="N624" s="255">
        <f t="shared" si="20"/>
        <v>625</v>
      </c>
      <c r="O624" s="255">
        <f ca="1">IF(INDEX(ORCAMENTO!$AI:$AI,$N624)&lt;&gt;"",1,0)</f>
        <v>0</v>
      </c>
      <c r="P624" s="255">
        <f t="shared" ca="1" si="21"/>
        <v>11</v>
      </c>
      <c r="Q624" s="255" t="str">
        <f ca="1">INDEX(ORCAMENTO!$AI:$AI,$N624)</f>
        <v/>
      </c>
    </row>
    <row r="625" spans="2:17" ht="15" customHeight="1" x14ac:dyDescent="0.25">
      <c r="B625" s="255" t="str">
        <f ca="1">IFERROR(INDEX(_AUX_ANALISE!$A$1:$A$2461,MATCH(ROW()-34,_AUX_ANALISE!$C$1:$C$2461,0)),"")</f>
        <v/>
      </c>
      <c r="C625" s="255" t="str">
        <f ca="1">IF($B625="","",INDEX(ORCAMENTO!$B:$B,$B625))</f>
        <v/>
      </c>
      <c r="D625" s="255" t="str">
        <f ca="1">IF($B625="","",INDEX(ORCAMENTO!$E:$E,$B625))</f>
        <v/>
      </c>
      <c r="E625" s="255" t="str">
        <f ca="1">IF($B625="","",INDEX(ORCAMENTO!$D:$D,$B625))</f>
        <v/>
      </c>
      <c r="F625" s="255" t="str">
        <f ca="1">IF($B625="","",TRIM(IF(OR(INDEX(ORCAMENTO!$G:$G,$B625)&lt;&gt;"",INDEX(ORCAMENTO!$H:$H,$B625)&lt;&gt;""),"Ano 1; ","")&amp;IF(OR(INDEX(ORCAMENTO!$J:$J,$B625)&lt;&gt;"",INDEX(ORCAMENTO!$K:$K,$B625)&lt;&gt;""),"Ano 2; ","")&amp;IF(OR(INDEX(ORCAMENTO!$M:$M,$B625)&lt;&gt;"",INDEX(ORCAMENTO!$N:$N,$B625)&lt;&gt;""),"Ano 3; ","")&amp;IF(OR(INDEX(ORCAMENTO!$P:$P,$B625)&lt;&gt;"",INDEX(ORCAMENTO!$Q:$Q,$B625)&lt;&gt;""),"Ano 4; ","")&amp;IF(OR(INDEX(ORCAMENTO!$S:$S,$B625)&lt;&gt;"",INDEX(ORCAMENTO!$T:$T,$B625)&lt;&gt;""),"Ano 5; ","")&amp;IF(OR(INDEX(ORCAMENTO!$V:$V,$B625)&lt;&gt;"",INDEX(ORCAMENTO!$W:$W,$B625)&lt;&gt;""),"Ano 6; ","")))</f>
        <v/>
      </c>
      <c r="G625" s="311" t="str">
        <f ca="1">IF($B625="","",IF(INDEX(ORCAMENTO!$G:$G,$B625)&lt;&gt;"",INDEX(ORCAMENTO!$G:$G,$B625),IF(INDEX(ORCAMENTO!$J:$J,$B625)&lt;&gt;"",INDEX(ORCAMENTO!$J:$J,$B625),IF(INDEX(ORCAMENTO!$M:$M,$B625)&lt;&gt;"",INDEX(ORCAMENTO!$M:$M,$B625),IF(INDEX(ORCAMENTO!$P:$P,$B625)&lt;&gt;"",INDEX(ORCAMENTO!$P:$P,$B625),IF(INDEX(ORCAMENTO!$S:$S,$B625)&lt;&gt;"",INDEX(ORCAMENTO!$S:$S,$B625),INDEX(ORCAMENTO!$V:$V,$B625)))))))</f>
        <v/>
      </c>
      <c r="H625" s="312" t="str">
        <f ca="1">IF($B625="","",IF(INDEX(ORCAMENTO!$H:$H,$B625)&lt;&gt;"",INDEX(ORCAMENTO!$H:$H,$B625),IF(INDEX(ORCAMENTO!$K:$K,$B625)&lt;&gt;"",INDEX(ORCAMENTO!$K:$K,$B625),IF(INDEX(ORCAMENTO!$N:$N,$B625)&lt;&gt;"",INDEX(ORCAMENTO!$N:$N,$B625),IF(INDEX(ORCAMENTO!$Q:$Q,$B625)&lt;&gt;"",INDEX(ORCAMENTO!$Q:$Q,$B625),IF(INDEX(ORCAMENTO!$T:$T,$B625)&lt;&gt;"",INDEX(ORCAMENTO!$T:$T,$B625),INDEX(ORCAMENTO!$W:$W,$B625)))))))</f>
        <v/>
      </c>
      <c r="I625" s="255" t="str">
        <f ca="1">IF($B625="","",IF(INDEX(ORCAMENTO!$AI:$AI,$B625)&lt;&gt;"",INDEX(ORCAMENTO!$AI:$AI,$B625),IF(INDEX(ORCAMENTO!$AG:$AG,$B625),"Memorial de cálculo ou anexo obrigatório não informado para item acima do limite.",IF(AND(INDEX(ORCAMENTO!$AC:$AC,$B625),NOT(INDEX(ORCAMENTO!$AE:$AE,$B625))),"Informe pelo menos um ano completo com valor unitário e quantidade.","Pendência identificada automaticamente."))))</f>
        <v/>
      </c>
      <c r="N625" s="255">
        <f t="shared" si="20"/>
        <v>626</v>
      </c>
      <c r="O625" s="255">
        <f ca="1">IF(INDEX(ORCAMENTO!$AI:$AI,$N625)&lt;&gt;"",1,0)</f>
        <v>0</v>
      </c>
      <c r="P625" s="255">
        <f t="shared" ca="1" si="21"/>
        <v>11</v>
      </c>
      <c r="Q625" s="255" t="str">
        <f ca="1">INDEX(ORCAMENTO!$AI:$AI,$N625)</f>
        <v/>
      </c>
    </row>
    <row r="626" spans="2:17" ht="15" customHeight="1" x14ac:dyDescent="0.25">
      <c r="B626" s="255" t="str">
        <f ca="1">IFERROR(INDEX(_AUX_ANALISE!$A$1:$A$2461,MATCH(ROW()-34,_AUX_ANALISE!$C$1:$C$2461,0)),"")</f>
        <v/>
      </c>
      <c r="C626" s="255" t="str">
        <f ca="1">IF($B626="","",INDEX(ORCAMENTO!$B:$B,$B626))</f>
        <v/>
      </c>
      <c r="D626" s="255" t="str">
        <f ca="1">IF($B626="","",INDEX(ORCAMENTO!$E:$E,$B626))</f>
        <v/>
      </c>
      <c r="E626" s="255" t="str">
        <f ca="1">IF($B626="","",INDEX(ORCAMENTO!$D:$D,$B626))</f>
        <v/>
      </c>
      <c r="F626" s="255" t="str">
        <f ca="1">IF($B626="","",TRIM(IF(OR(INDEX(ORCAMENTO!$G:$G,$B626)&lt;&gt;"",INDEX(ORCAMENTO!$H:$H,$B626)&lt;&gt;""),"Ano 1; ","")&amp;IF(OR(INDEX(ORCAMENTO!$J:$J,$B626)&lt;&gt;"",INDEX(ORCAMENTO!$K:$K,$B626)&lt;&gt;""),"Ano 2; ","")&amp;IF(OR(INDEX(ORCAMENTO!$M:$M,$B626)&lt;&gt;"",INDEX(ORCAMENTO!$N:$N,$B626)&lt;&gt;""),"Ano 3; ","")&amp;IF(OR(INDEX(ORCAMENTO!$P:$P,$B626)&lt;&gt;"",INDEX(ORCAMENTO!$Q:$Q,$B626)&lt;&gt;""),"Ano 4; ","")&amp;IF(OR(INDEX(ORCAMENTO!$S:$S,$B626)&lt;&gt;"",INDEX(ORCAMENTO!$T:$T,$B626)&lt;&gt;""),"Ano 5; ","")&amp;IF(OR(INDEX(ORCAMENTO!$V:$V,$B626)&lt;&gt;"",INDEX(ORCAMENTO!$W:$W,$B626)&lt;&gt;""),"Ano 6; ","")))</f>
        <v/>
      </c>
      <c r="G626" s="311" t="str">
        <f ca="1">IF($B626="","",IF(INDEX(ORCAMENTO!$G:$G,$B626)&lt;&gt;"",INDEX(ORCAMENTO!$G:$G,$B626),IF(INDEX(ORCAMENTO!$J:$J,$B626)&lt;&gt;"",INDEX(ORCAMENTO!$J:$J,$B626),IF(INDEX(ORCAMENTO!$M:$M,$B626)&lt;&gt;"",INDEX(ORCAMENTO!$M:$M,$B626),IF(INDEX(ORCAMENTO!$P:$P,$B626)&lt;&gt;"",INDEX(ORCAMENTO!$P:$P,$B626),IF(INDEX(ORCAMENTO!$S:$S,$B626)&lt;&gt;"",INDEX(ORCAMENTO!$S:$S,$B626),INDEX(ORCAMENTO!$V:$V,$B626)))))))</f>
        <v/>
      </c>
      <c r="H626" s="312" t="str">
        <f ca="1">IF($B626="","",IF(INDEX(ORCAMENTO!$H:$H,$B626)&lt;&gt;"",INDEX(ORCAMENTO!$H:$H,$B626),IF(INDEX(ORCAMENTO!$K:$K,$B626)&lt;&gt;"",INDEX(ORCAMENTO!$K:$K,$B626),IF(INDEX(ORCAMENTO!$N:$N,$B626)&lt;&gt;"",INDEX(ORCAMENTO!$N:$N,$B626),IF(INDEX(ORCAMENTO!$Q:$Q,$B626)&lt;&gt;"",INDEX(ORCAMENTO!$Q:$Q,$B626),IF(INDEX(ORCAMENTO!$T:$T,$B626)&lt;&gt;"",INDEX(ORCAMENTO!$T:$T,$B626),INDEX(ORCAMENTO!$W:$W,$B626)))))))</f>
        <v/>
      </c>
      <c r="I626" s="255" t="str">
        <f ca="1">IF($B626="","",IF(INDEX(ORCAMENTO!$AI:$AI,$B626)&lt;&gt;"",INDEX(ORCAMENTO!$AI:$AI,$B626),IF(INDEX(ORCAMENTO!$AG:$AG,$B626),"Memorial de cálculo ou anexo obrigatório não informado para item acima do limite.",IF(AND(INDEX(ORCAMENTO!$AC:$AC,$B626),NOT(INDEX(ORCAMENTO!$AE:$AE,$B626))),"Informe pelo menos um ano completo com valor unitário e quantidade.","Pendência identificada automaticamente."))))</f>
        <v/>
      </c>
      <c r="N626" s="255">
        <f t="shared" si="20"/>
        <v>627</v>
      </c>
      <c r="O626" s="255">
        <f ca="1">IF(INDEX(ORCAMENTO!$AI:$AI,$N626)&lt;&gt;"",1,0)</f>
        <v>0</v>
      </c>
      <c r="P626" s="255">
        <f t="shared" ca="1" si="21"/>
        <v>11</v>
      </c>
      <c r="Q626" s="255" t="str">
        <f ca="1">INDEX(ORCAMENTO!$AI:$AI,$N626)</f>
        <v/>
      </c>
    </row>
    <row r="627" spans="2:17" ht="15" customHeight="1" x14ac:dyDescent="0.25">
      <c r="B627" s="255" t="str">
        <f ca="1">IFERROR(INDEX(_AUX_ANALISE!$A$1:$A$2461,MATCH(ROW()-34,_AUX_ANALISE!$C$1:$C$2461,0)),"")</f>
        <v/>
      </c>
      <c r="C627" s="255" t="str">
        <f ca="1">IF($B627="","",INDEX(ORCAMENTO!$B:$B,$B627))</f>
        <v/>
      </c>
      <c r="D627" s="255" t="str">
        <f ca="1">IF($B627="","",INDEX(ORCAMENTO!$E:$E,$B627))</f>
        <v/>
      </c>
      <c r="E627" s="255" t="str">
        <f ca="1">IF($B627="","",INDEX(ORCAMENTO!$D:$D,$B627))</f>
        <v/>
      </c>
      <c r="F627" s="255" t="str">
        <f ca="1">IF($B627="","",TRIM(IF(OR(INDEX(ORCAMENTO!$G:$G,$B627)&lt;&gt;"",INDEX(ORCAMENTO!$H:$H,$B627)&lt;&gt;""),"Ano 1; ","")&amp;IF(OR(INDEX(ORCAMENTO!$J:$J,$B627)&lt;&gt;"",INDEX(ORCAMENTO!$K:$K,$B627)&lt;&gt;""),"Ano 2; ","")&amp;IF(OR(INDEX(ORCAMENTO!$M:$M,$B627)&lt;&gt;"",INDEX(ORCAMENTO!$N:$N,$B627)&lt;&gt;""),"Ano 3; ","")&amp;IF(OR(INDEX(ORCAMENTO!$P:$P,$B627)&lt;&gt;"",INDEX(ORCAMENTO!$Q:$Q,$B627)&lt;&gt;""),"Ano 4; ","")&amp;IF(OR(INDEX(ORCAMENTO!$S:$S,$B627)&lt;&gt;"",INDEX(ORCAMENTO!$T:$T,$B627)&lt;&gt;""),"Ano 5; ","")&amp;IF(OR(INDEX(ORCAMENTO!$V:$V,$B627)&lt;&gt;"",INDEX(ORCAMENTO!$W:$W,$B627)&lt;&gt;""),"Ano 6; ","")))</f>
        <v/>
      </c>
      <c r="G627" s="311" t="str">
        <f ca="1">IF($B627="","",IF(INDEX(ORCAMENTO!$G:$G,$B627)&lt;&gt;"",INDEX(ORCAMENTO!$G:$G,$B627),IF(INDEX(ORCAMENTO!$J:$J,$B627)&lt;&gt;"",INDEX(ORCAMENTO!$J:$J,$B627),IF(INDEX(ORCAMENTO!$M:$M,$B627)&lt;&gt;"",INDEX(ORCAMENTO!$M:$M,$B627),IF(INDEX(ORCAMENTO!$P:$P,$B627)&lt;&gt;"",INDEX(ORCAMENTO!$P:$P,$B627),IF(INDEX(ORCAMENTO!$S:$S,$B627)&lt;&gt;"",INDEX(ORCAMENTO!$S:$S,$B627),INDEX(ORCAMENTO!$V:$V,$B627)))))))</f>
        <v/>
      </c>
      <c r="H627" s="312" t="str">
        <f ca="1">IF($B627="","",IF(INDEX(ORCAMENTO!$H:$H,$B627)&lt;&gt;"",INDEX(ORCAMENTO!$H:$H,$B627),IF(INDEX(ORCAMENTO!$K:$K,$B627)&lt;&gt;"",INDEX(ORCAMENTO!$K:$K,$B627),IF(INDEX(ORCAMENTO!$N:$N,$B627)&lt;&gt;"",INDEX(ORCAMENTO!$N:$N,$B627),IF(INDEX(ORCAMENTO!$Q:$Q,$B627)&lt;&gt;"",INDEX(ORCAMENTO!$Q:$Q,$B627),IF(INDEX(ORCAMENTO!$T:$T,$B627)&lt;&gt;"",INDEX(ORCAMENTO!$T:$T,$B627),INDEX(ORCAMENTO!$W:$W,$B627)))))))</f>
        <v/>
      </c>
      <c r="I627" s="255" t="str">
        <f ca="1">IF($B627="","",IF(INDEX(ORCAMENTO!$AI:$AI,$B627)&lt;&gt;"",INDEX(ORCAMENTO!$AI:$AI,$B627),IF(INDEX(ORCAMENTO!$AG:$AG,$B627),"Memorial de cálculo ou anexo obrigatório não informado para item acima do limite.",IF(AND(INDEX(ORCAMENTO!$AC:$AC,$B627),NOT(INDEX(ORCAMENTO!$AE:$AE,$B627))),"Informe pelo menos um ano completo com valor unitário e quantidade.","Pendência identificada automaticamente."))))</f>
        <v/>
      </c>
      <c r="N627" s="255">
        <f t="shared" si="20"/>
        <v>628</v>
      </c>
      <c r="O627" s="255">
        <f ca="1">IF(INDEX(ORCAMENTO!$AI:$AI,$N627)&lt;&gt;"",1,0)</f>
        <v>0</v>
      </c>
      <c r="P627" s="255">
        <f t="shared" ca="1" si="21"/>
        <v>11</v>
      </c>
      <c r="Q627" s="255" t="str">
        <f ca="1">INDEX(ORCAMENTO!$AI:$AI,$N627)</f>
        <v/>
      </c>
    </row>
    <row r="628" spans="2:17" ht="15" customHeight="1" x14ac:dyDescent="0.25">
      <c r="B628" s="255" t="str">
        <f ca="1">IFERROR(INDEX(_AUX_ANALISE!$A$1:$A$2461,MATCH(ROW()-34,_AUX_ANALISE!$C$1:$C$2461,0)),"")</f>
        <v/>
      </c>
      <c r="C628" s="255" t="str">
        <f ca="1">IF($B628="","",INDEX(ORCAMENTO!$B:$B,$B628))</f>
        <v/>
      </c>
      <c r="D628" s="255" t="str">
        <f ca="1">IF($B628="","",INDEX(ORCAMENTO!$E:$E,$B628))</f>
        <v/>
      </c>
      <c r="E628" s="255" t="str">
        <f ca="1">IF($B628="","",INDEX(ORCAMENTO!$D:$D,$B628))</f>
        <v/>
      </c>
      <c r="F628" s="255" t="str">
        <f ca="1">IF($B628="","",TRIM(IF(OR(INDEX(ORCAMENTO!$G:$G,$B628)&lt;&gt;"",INDEX(ORCAMENTO!$H:$H,$B628)&lt;&gt;""),"Ano 1; ","")&amp;IF(OR(INDEX(ORCAMENTO!$J:$J,$B628)&lt;&gt;"",INDEX(ORCAMENTO!$K:$K,$B628)&lt;&gt;""),"Ano 2; ","")&amp;IF(OR(INDEX(ORCAMENTO!$M:$M,$B628)&lt;&gt;"",INDEX(ORCAMENTO!$N:$N,$B628)&lt;&gt;""),"Ano 3; ","")&amp;IF(OR(INDEX(ORCAMENTO!$P:$P,$B628)&lt;&gt;"",INDEX(ORCAMENTO!$Q:$Q,$B628)&lt;&gt;""),"Ano 4; ","")&amp;IF(OR(INDEX(ORCAMENTO!$S:$S,$B628)&lt;&gt;"",INDEX(ORCAMENTO!$T:$T,$B628)&lt;&gt;""),"Ano 5; ","")&amp;IF(OR(INDEX(ORCAMENTO!$V:$V,$B628)&lt;&gt;"",INDEX(ORCAMENTO!$W:$W,$B628)&lt;&gt;""),"Ano 6; ","")))</f>
        <v/>
      </c>
      <c r="G628" s="311" t="str">
        <f ca="1">IF($B628="","",IF(INDEX(ORCAMENTO!$G:$G,$B628)&lt;&gt;"",INDEX(ORCAMENTO!$G:$G,$B628),IF(INDEX(ORCAMENTO!$J:$J,$B628)&lt;&gt;"",INDEX(ORCAMENTO!$J:$J,$B628),IF(INDEX(ORCAMENTO!$M:$M,$B628)&lt;&gt;"",INDEX(ORCAMENTO!$M:$M,$B628),IF(INDEX(ORCAMENTO!$P:$P,$B628)&lt;&gt;"",INDEX(ORCAMENTO!$P:$P,$B628),IF(INDEX(ORCAMENTO!$S:$S,$B628)&lt;&gt;"",INDEX(ORCAMENTO!$S:$S,$B628),INDEX(ORCAMENTO!$V:$V,$B628)))))))</f>
        <v/>
      </c>
      <c r="H628" s="312" t="str">
        <f ca="1">IF($B628="","",IF(INDEX(ORCAMENTO!$H:$H,$B628)&lt;&gt;"",INDEX(ORCAMENTO!$H:$H,$B628),IF(INDEX(ORCAMENTO!$K:$K,$B628)&lt;&gt;"",INDEX(ORCAMENTO!$K:$K,$B628),IF(INDEX(ORCAMENTO!$N:$N,$B628)&lt;&gt;"",INDEX(ORCAMENTO!$N:$N,$B628),IF(INDEX(ORCAMENTO!$Q:$Q,$B628)&lt;&gt;"",INDEX(ORCAMENTO!$Q:$Q,$B628),IF(INDEX(ORCAMENTO!$T:$T,$B628)&lt;&gt;"",INDEX(ORCAMENTO!$T:$T,$B628),INDEX(ORCAMENTO!$W:$W,$B628)))))))</f>
        <v/>
      </c>
      <c r="I628" s="255" t="str">
        <f ca="1">IF($B628="","",IF(INDEX(ORCAMENTO!$AI:$AI,$B628)&lt;&gt;"",INDEX(ORCAMENTO!$AI:$AI,$B628),IF(INDEX(ORCAMENTO!$AG:$AG,$B628),"Memorial de cálculo ou anexo obrigatório não informado para item acima do limite.",IF(AND(INDEX(ORCAMENTO!$AC:$AC,$B628),NOT(INDEX(ORCAMENTO!$AE:$AE,$B628))),"Informe pelo menos um ano completo com valor unitário e quantidade.","Pendência identificada automaticamente."))))</f>
        <v/>
      </c>
      <c r="N628" s="255">
        <f t="shared" si="20"/>
        <v>629</v>
      </c>
      <c r="O628" s="255">
        <f ca="1">IF(INDEX(ORCAMENTO!$AI:$AI,$N628)&lt;&gt;"",1,0)</f>
        <v>0</v>
      </c>
      <c r="P628" s="255">
        <f t="shared" ca="1" si="21"/>
        <v>11</v>
      </c>
      <c r="Q628" s="255" t="str">
        <f ca="1">INDEX(ORCAMENTO!$AI:$AI,$N628)</f>
        <v/>
      </c>
    </row>
    <row r="629" spans="2:17" ht="15" customHeight="1" x14ac:dyDescent="0.25">
      <c r="B629" s="255" t="str">
        <f ca="1">IFERROR(INDEX(_AUX_ANALISE!$A$1:$A$2461,MATCH(ROW()-34,_AUX_ANALISE!$C$1:$C$2461,0)),"")</f>
        <v/>
      </c>
      <c r="C629" s="255" t="str">
        <f ca="1">IF($B629="","",INDEX(ORCAMENTO!$B:$B,$B629))</f>
        <v/>
      </c>
      <c r="D629" s="255" t="str">
        <f ca="1">IF($B629="","",INDEX(ORCAMENTO!$E:$E,$B629))</f>
        <v/>
      </c>
      <c r="E629" s="255" t="str">
        <f ca="1">IF($B629="","",INDEX(ORCAMENTO!$D:$D,$B629))</f>
        <v/>
      </c>
      <c r="F629" s="255" t="str">
        <f ca="1">IF($B629="","",TRIM(IF(OR(INDEX(ORCAMENTO!$G:$G,$B629)&lt;&gt;"",INDEX(ORCAMENTO!$H:$H,$B629)&lt;&gt;""),"Ano 1; ","")&amp;IF(OR(INDEX(ORCAMENTO!$J:$J,$B629)&lt;&gt;"",INDEX(ORCAMENTO!$K:$K,$B629)&lt;&gt;""),"Ano 2; ","")&amp;IF(OR(INDEX(ORCAMENTO!$M:$M,$B629)&lt;&gt;"",INDEX(ORCAMENTO!$N:$N,$B629)&lt;&gt;""),"Ano 3; ","")&amp;IF(OR(INDEX(ORCAMENTO!$P:$P,$B629)&lt;&gt;"",INDEX(ORCAMENTO!$Q:$Q,$B629)&lt;&gt;""),"Ano 4; ","")&amp;IF(OR(INDEX(ORCAMENTO!$S:$S,$B629)&lt;&gt;"",INDEX(ORCAMENTO!$T:$T,$B629)&lt;&gt;""),"Ano 5; ","")&amp;IF(OR(INDEX(ORCAMENTO!$V:$V,$B629)&lt;&gt;"",INDEX(ORCAMENTO!$W:$W,$B629)&lt;&gt;""),"Ano 6; ","")))</f>
        <v/>
      </c>
      <c r="G629" s="311" t="str">
        <f ca="1">IF($B629="","",IF(INDEX(ORCAMENTO!$G:$G,$B629)&lt;&gt;"",INDEX(ORCAMENTO!$G:$G,$B629),IF(INDEX(ORCAMENTO!$J:$J,$B629)&lt;&gt;"",INDEX(ORCAMENTO!$J:$J,$B629),IF(INDEX(ORCAMENTO!$M:$M,$B629)&lt;&gt;"",INDEX(ORCAMENTO!$M:$M,$B629),IF(INDEX(ORCAMENTO!$P:$P,$B629)&lt;&gt;"",INDEX(ORCAMENTO!$P:$P,$B629),IF(INDEX(ORCAMENTO!$S:$S,$B629)&lt;&gt;"",INDEX(ORCAMENTO!$S:$S,$B629),INDEX(ORCAMENTO!$V:$V,$B629)))))))</f>
        <v/>
      </c>
      <c r="H629" s="312" t="str">
        <f ca="1">IF($B629="","",IF(INDEX(ORCAMENTO!$H:$H,$B629)&lt;&gt;"",INDEX(ORCAMENTO!$H:$H,$B629),IF(INDEX(ORCAMENTO!$K:$K,$B629)&lt;&gt;"",INDEX(ORCAMENTO!$K:$K,$B629),IF(INDEX(ORCAMENTO!$N:$N,$B629)&lt;&gt;"",INDEX(ORCAMENTO!$N:$N,$B629),IF(INDEX(ORCAMENTO!$Q:$Q,$B629)&lt;&gt;"",INDEX(ORCAMENTO!$Q:$Q,$B629),IF(INDEX(ORCAMENTO!$T:$T,$B629)&lt;&gt;"",INDEX(ORCAMENTO!$T:$T,$B629),INDEX(ORCAMENTO!$W:$W,$B629)))))))</f>
        <v/>
      </c>
      <c r="I629" s="255" t="str">
        <f ca="1">IF($B629="","",IF(INDEX(ORCAMENTO!$AI:$AI,$B629)&lt;&gt;"",INDEX(ORCAMENTO!$AI:$AI,$B629),IF(INDEX(ORCAMENTO!$AG:$AG,$B629),"Memorial de cálculo ou anexo obrigatório não informado para item acima do limite.",IF(AND(INDEX(ORCAMENTO!$AC:$AC,$B629),NOT(INDEX(ORCAMENTO!$AE:$AE,$B629))),"Informe pelo menos um ano completo com valor unitário e quantidade.","Pendência identificada automaticamente."))))</f>
        <v/>
      </c>
      <c r="N629" s="255">
        <f t="shared" si="20"/>
        <v>630</v>
      </c>
      <c r="O629" s="255">
        <f ca="1">IF(INDEX(ORCAMENTO!$AI:$AI,$N629)&lt;&gt;"",1,0)</f>
        <v>0</v>
      </c>
      <c r="P629" s="255">
        <f t="shared" ca="1" si="21"/>
        <v>11</v>
      </c>
      <c r="Q629" s="255" t="str">
        <f ca="1">INDEX(ORCAMENTO!$AI:$AI,$N629)</f>
        <v/>
      </c>
    </row>
    <row r="630" spans="2:17" ht="15" customHeight="1" x14ac:dyDescent="0.25">
      <c r="B630" s="255" t="str">
        <f ca="1">IFERROR(INDEX(_AUX_ANALISE!$A$1:$A$2461,MATCH(ROW()-34,_AUX_ANALISE!$C$1:$C$2461,0)),"")</f>
        <v/>
      </c>
      <c r="C630" s="255" t="str">
        <f ca="1">IF($B630="","",INDEX(ORCAMENTO!$B:$B,$B630))</f>
        <v/>
      </c>
      <c r="D630" s="255" t="str">
        <f ca="1">IF($B630="","",INDEX(ORCAMENTO!$E:$E,$B630))</f>
        <v/>
      </c>
      <c r="E630" s="255" t="str">
        <f ca="1">IF($B630="","",INDEX(ORCAMENTO!$D:$D,$B630))</f>
        <v/>
      </c>
      <c r="F630" s="255" t="str">
        <f ca="1">IF($B630="","",TRIM(IF(OR(INDEX(ORCAMENTO!$G:$G,$B630)&lt;&gt;"",INDEX(ORCAMENTO!$H:$H,$B630)&lt;&gt;""),"Ano 1; ","")&amp;IF(OR(INDEX(ORCAMENTO!$J:$J,$B630)&lt;&gt;"",INDEX(ORCAMENTO!$K:$K,$B630)&lt;&gt;""),"Ano 2; ","")&amp;IF(OR(INDEX(ORCAMENTO!$M:$M,$B630)&lt;&gt;"",INDEX(ORCAMENTO!$N:$N,$B630)&lt;&gt;""),"Ano 3; ","")&amp;IF(OR(INDEX(ORCAMENTO!$P:$P,$B630)&lt;&gt;"",INDEX(ORCAMENTO!$Q:$Q,$B630)&lt;&gt;""),"Ano 4; ","")&amp;IF(OR(INDEX(ORCAMENTO!$S:$S,$B630)&lt;&gt;"",INDEX(ORCAMENTO!$T:$T,$B630)&lt;&gt;""),"Ano 5; ","")&amp;IF(OR(INDEX(ORCAMENTO!$V:$V,$B630)&lt;&gt;"",INDEX(ORCAMENTO!$W:$W,$B630)&lt;&gt;""),"Ano 6; ","")))</f>
        <v/>
      </c>
      <c r="G630" s="311" t="str">
        <f ca="1">IF($B630="","",IF(INDEX(ORCAMENTO!$G:$G,$B630)&lt;&gt;"",INDEX(ORCAMENTO!$G:$G,$B630),IF(INDEX(ORCAMENTO!$J:$J,$B630)&lt;&gt;"",INDEX(ORCAMENTO!$J:$J,$B630),IF(INDEX(ORCAMENTO!$M:$M,$B630)&lt;&gt;"",INDEX(ORCAMENTO!$M:$M,$B630),IF(INDEX(ORCAMENTO!$P:$P,$B630)&lt;&gt;"",INDEX(ORCAMENTO!$P:$P,$B630),IF(INDEX(ORCAMENTO!$S:$S,$B630)&lt;&gt;"",INDEX(ORCAMENTO!$S:$S,$B630),INDEX(ORCAMENTO!$V:$V,$B630)))))))</f>
        <v/>
      </c>
      <c r="H630" s="312" t="str">
        <f ca="1">IF($B630="","",IF(INDEX(ORCAMENTO!$H:$H,$B630)&lt;&gt;"",INDEX(ORCAMENTO!$H:$H,$B630),IF(INDEX(ORCAMENTO!$K:$K,$B630)&lt;&gt;"",INDEX(ORCAMENTO!$K:$K,$B630),IF(INDEX(ORCAMENTO!$N:$N,$B630)&lt;&gt;"",INDEX(ORCAMENTO!$N:$N,$B630),IF(INDEX(ORCAMENTO!$Q:$Q,$B630)&lt;&gt;"",INDEX(ORCAMENTO!$Q:$Q,$B630),IF(INDEX(ORCAMENTO!$T:$T,$B630)&lt;&gt;"",INDEX(ORCAMENTO!$T:$T,$B630),INDEX(ORCAMENTO!$W:$W,$B630)))))))</f>
        <v/>
      </c>
      <c r="I630" s="255" t="str">
        <f ca="1">IF($B630="","",IF(INDEX(ORCAMENTO!$AI:$AI,$B630)&lt;&gt;"",INDEX(ORCAMENTO!$AI:$AI,$B630),IF(INDEX(ORCAMENTO!$AG:$AG,$B630),"Memorial de cálculo ou anexo obrigatório não informado para item acima do limite.",IF(AND(INDEX(ORCAMENTO!$AC:$AC,$B630),NOT(INDEX(ORCAMENTO!$AE:$AE,$B630))),"Informe pelo menos um ano completo com valor unitário e quantidade.","Pendência identificada automaticamente."))))</f>
        <v/>
      </c>
      <c r="N630" s="255">
        <f t="shared" si="20"/>
        <v>631</v>
      </c>
      <c r="O630" s="255">
        <f ca="1">IF(INDEX(ORCAMENTO!$AI:$AI,$N630)&lt;&gt;"",1,0)</f>
        <v>0</v>
      </c>
      <c r="P630" s="255">
        <f t="shared" ca="1" si="21"/>
        <v>11</v>
      </c>
      <c r="Q630" s="255" t="str">
        <f ca="1">INDEX(ORCAMENTO!$AI:$AI,$N630)</f>
        <v/>
      </c>
    </row>
    <row r="631" spans="2:17" ht="15" customHeight="1" x14ac:dyDescent="0.25">
      <c r="B631" s="255" t="str">
        <f ca="1">IFERROR(INDEX(_AUX_ANALISE!$A$1:$A$2461,MATCH(ROW()-34,_AUX_ANALISE!$C$1:$C$2461,0)),"")</f>
        <v/>
      </c>
      <c r="C631" s="255" t="str">
        <f ca="1">IF($B631="","",INDEX(ORCAMENTO!$B:$B,$B631))</f>
        <v/>
      </c>
      <c r="D631" s="255" t="str">
        <f ca="1">IF($B631="","",INDEX(ORCAMENTO!$E:$E,$B631))</f>
        <v/>
      </c>
      <c r="E631" s="255" t="str">
        <f ca="1">IF($B631="","",INDEX(ORCAMENTO!$D:$D,$B631))</f>
        <v/>
      </c>
      <c r="F631" s="255" t="str">
        <f ca="1">IF($B631="","",TRIM(IF(OR(INDEX(ORCAMENTO!$G:$G,$B631)&lt;&gt;"",INDEX(ORCAMENTO!$H:$H,$B631)&lt;&gt;""),"Ano 1; ","")&amp;IF(OR(INDEX(ORCAMENTO!$J:$J,$B631)&lt;&gt;"",INDEX(ORCAMENTO!$K:$K,$B631)&lt;&gt;""),"Ano 2; ","")&amp;IF(OR(INDEX(ORCAMENTO!$M:$M,$B631)&lt;&gt;"",INDEX(ORCAMENTO!$N:$N,$B631)&lt;&gt;""),"Ano 3; ","")&amp;IF(OR(INDEX(ORCAMENTO!$P:$P,$B631)&lt;&gt;"",INDEX(ORCAMENTO!$Q:$Q,$B631)&lt;&gt;""),"Ano 4; ","")&amp;IF(OR(INDEX(ORCAMENTO!$S:$S,$B631)&lt;&gt;"",INDEX(ORCAMENTO!$T:$T,$B631)&lt;&gt;""),"Ano 5; ","")&amp;IF(OR(INDEX(ORCAMENTO!$V:$V,$B631)&lt;&gt;"",INDEX(ORCAMENTO!$W:$W,$B631)&lt;&gt;""),"Ano 6; ","")))</f>
        <v/>
      </c>
      <c r="G631" s="311" t="str">
        <f ca="1">IF($B631="","",IF(INDEX(ORCAMENTO!$G:$G,$B631)&lt;&gt;"",INDEX(ORCAMENTO!$G:$G,$B631),IF(INDEX(ORCAMENTO!$J:$J,$B631)&lt;&gt;"",INDEX(ORCAMENTO!$J:$J,$B631),IF(INDEX(ORCAMENTO!$M:$M,$B631)&lt;&gt;"",INDEX(ORCAMENTO!$M:$M,$B631),IF(INDEX(ORCAMENTO!$P:$P,$B631)&lt;&gt;"",INDEX(ORCAMENTO!$P:$P,$B631),IF(INDEX(ORCAMENTO!$S:$S,$B631)&lt;&gt;"",INDEX(ORCAMENTO!$S:$S,$B631),INDEX(ORCAMENTO!$V:$V,$B631)))))))</f>
        <v/>
      </c>
      <c r="H631" s="312" t="str">
        <f ca="1">IF($B631="","",IF(INDEX(ORCAMENTO!$H:$H,$B631)&lt;&gt;"",INDEX(ORCAMENTO!$H:$H,$B631),IF(INDEX(ORCAMENTO!$K:$K,$B631)&lt;&gt;"",INDEX(ORCAMENTO!$K:$K,$B631),IF(INDEX(ORCAMENTO!$N:$N,$B631)&lt;&gt;"",INDEX(ORCAMENTO!$N:$N,$B631),IF(INDEX(ORCAMENTO!$Q:$Q,$B631)&lt;&gt;"",INDEX(ORCAMENTO!$Q:$Q,$B631),IF(INDEX(ORCAMENTO!$T:$T,$B631)&lt;&gt;"",INDEX(ORCAMENTO!$T:$T,$B631),INDEX(ORCAMENTO!$W:$W,$B631)))))))</f>
        <v/>
      </c>
      <c r="I631" s="255" t="str">
        <f ca="1">IF($B631="","",IF(INDEX(ORCAMENTO!$AI:$AI,$B631)&lt;&gt;"",INDEX(ORCAMENTO!$AI:$AI,$B631),IF(INDEX(ORCAMENTO!$AG:$AG,$B631),"Memorial de cálculo ou anexo obrigatório não informado para item acima do limite.",IF(AND(INDEX(ORCAMENTO!$AC:$AC,$B631),NOT(INDEX(ORCAMENTO!$AE:$AE,$B631))),"Informe pelo menos um ano completo com valor unitário e quantidade.","Pendência identificada automaticamente."))))</f>
        <v/>
      </c>
      <c r="N631" s="255">
        <f t="shared" si="20"/>
        <v>632</v>
      </c>
      <c r="O631" s="255">
        <f ca="1">IF(INDEX(ORCAMENTO!$AI:$AI,$N631)&lt;&gt;"",1,0)</f>
        <v>0</v>
      </c>
      <c r="P631" s="255">
        <f t="shared" ca="1" si="21"/>
        <v>11</v>
      </c>
      <c r="Q631" s="255" t="str">
        <f ca="1">INDEX(ORCAMENTO!$AI:$AI,$N631)</f>
        <v/>
      </c>
    </row>
    <row r="632" spans="2:17" ht="15" customHeight="1" x14ac:dyDescent="0.25">
      <c r="B632" s="255" t="str">
        <f ca="1">IFERROR(INDEX(_AUX_ANALISE!$A$1:$A$2461,MATCH(ROW()-34,_AUX_ANALISE!$C$1:$C$2461,0)),"")</f>
        <v/>
      </c>
      <c r="C632" s="255" t="str">
        <f ca="1">IF($B632="","",INDEX(ORCAMENTO!$B:$B,$B632))</f>
        <v/>
      </c>
      <c r="D632" s="255" t="str">
        <f ca="1">IF($B632="","",INDEX(ORCAMENTO!$E:$E,$B632))</f>
        <v/>
      </c>
      <c r="E632" s="255" t="str">
        <f ca="1">IF($B632="","",INDEX(ORCAMENTO!$D:$D,$B632))</f>
        <v/>
      </c>
      <c r="F632" s="255" t="str">
        <f ca="1">IF($B632="","",TRIM(IF(OR(INDEX(ORCAMENTO!$G:$G,$B632)&lt;&gt;"",INDEX(ORCAMENTO!$H:$H,$B632)&lt;&gt;""),"Ano 1; ","")&amp;IF(OR(INDEX(ORCAMENTO!$J:$J,$B632)&lt;&gt;"",INDEX(ORCAMENTO!$K:$K,$B632)&lt;&gt;""),"Ano 2; ","")&amp;IF(OR(INDEX(ORCAMENTO!$M:$M,$B632)&lt;&gt;"",INDEX(ORCAMENTO!$N:$N,$B632)&lt;&gt;""),"Ano 3; ","")&amp;IF(OR(INDEX(ORCAMENTO!$P:$P,$B632)&lt;&gt;"",INDEX(ORCAMENTO!$Q:$Q,$B632)&lt;&gt;""),"Ano 4; ","")&amp;IF(OR(INDEX(ORCAMENTO!$S:$S,$B632)&lt;&gt;"",INDEX(ORCAMENTO!$T:$T,$B632)&lt;&gt;""),"Ano 5; ","")&amp;IF(OR(INDEX(ORCAMENTO!$V:$V,$B632)&lt;&gt;"",INDEX(ORCAMENTO!$W:$W,$B632)&lt;&gt;""),"Ano 6; ","")))</f>
        <v/>
      </c>
      <c r="G632" s="311" t="str">
        <f ca="1">IF($B632="","",IF(INDEX(ORCAMENTO!$G:$G,$B632)&lt;&gt;"",INDEX(ORCAMENTO!$G:$G,$B632),IF(INDEX(ORCAMENTO!$J:$J,$B632)&lt;&gt;"",INDEX(ORCAMENTO!$J:$J,$B632),IF(INDEX(ORCAMENTO!$M:$M,$B632)&lt;&gt;"",INDEX(ORCAMENTO!$M:$M,$B632),IF(INDEX(ORCAMENTO!$P:$P,$B632)&lt;&gt;"",INDEX(ORCAMENTO!$P:$P,$B632),IF(INDEX(ORCAMENTO!$S:$S,$B632)&lt;&gt;"",INDEX(ORCAMENTO!$S:$S,$B632),INDEX(ORCAMENTO!$V:$V,$B632)))))))</f>
        <v/>
      </c>
      <c r="H632" s="312" t="str">
        <f ca="1">IF($B632="","",IF(INDEX(ORCAMENTO!$H:$H,$B632)&lt;&gt;"",INDEX(ORCAMENTO!$H:$H,$B632),IF(INDEX(ORCAMENTO!$K:$K,$B632)&lt;&gt;"",INDEX(ORCAMENTO!$K:$K,$B632),IF(INDEX(ORCAMENTO!$N:$N,$B632)&lt;&gt;"",INDEX(ORCAMENTO!$N:$N,$B632),IF(INDEX(ORCAMENTO!$Q:$Q,$B632)&lt;&gt;"",INDEX(ORCAMENTO!$Q:$Q,$B632),IF(INDEX(ORCAMENTO!$T:$T,$B632)&lt;&gt;"",INDEX(ORCAMENTO!$T:$T,$B632),INDEX(ORCAMENTO!$W:$W,$B632)))))))</f>
        <v/>
      </c>
      <c r="I632" s="255" t="str">
        <f ca="1">IF($B632="","",IF(INDEX(ORCAMENTO!$AI:$AI,$B632)&lt;&gt;"",INDEX(ORCAMENTO!$AI:$AI,$B632),IF(INDEX(ORCAMENTO!$AG:$AG,$B632),"Memorial de cálculo ou anexo obrigatório não informado para item acima do limite.",IF(AND(INDEX(ORCAMENTO!$AC:$AC,$B632),NOT(INDEX(ORCAMENTO!$AE:$AE,$B632))),"Informe pelo menos um ano completo com valor unitário e quantidade.","Pendência identificada automaticamente."))))</f>
        <v/>
      </c>
      <c r="N632" s="255">
        <f t="shared" si="20"/>
        <v>633</v>
      </c>
      <c r="O632" s="255">
        <f ca="1">IF(INDEX(ORCAMENTO!$AI:$AI,$N632)&lt;&gt;"",1,0)</f>
        <v>0</v>
      </c>
      <c r="P632" s="255">
        <f t="shared" ca="1" si="21"/>
        <v>11</v>
      </c>
      <c r="Q632" s="255" t="str">
        <f ca="1">INDEX(ORCAMENTO!$AI:$AI,$N632)</f>
        <v/>
      </c>
    </row>
    <row r="633" spans="2:17" ht="15" customHeight="1" x14ac:dyDescent="0.25">
      <c r="B633" s="255" t="str">
        <f ca="1">IFERROR(INDEX(_AUX_ANALISE!$A$1:$A$2461,MATCH(ROW()-34,_AUX_ANALISE!$C$1:$C$2461,0)),"")</f>
        <v/>
      </c>
      <c r="C633" s="255" t="str">
        <f ca="1">IF($B633="","",INDEX(ORCAMENTO!$B:$B,$B633))</f>
        <v/>
      </c>
      <c r="D633" s="255" t="str">
        <f ca="1">IF($B633="","",INDEX(ORCAMENTO!$E:$E,$B633))</f>
        <v/>
      </c>
      <c r="E633" s="255" t="str">
        <f ca="1">IF($B633="","",INDEX(ORCAMENTO!$D:$D,$B633))</f>
        <v/>
      </c>
      <c r="F633" s="255" t="str">
        <f ca="1">IF($B633="","",TRIM(IF(OR(INDEX(ORCAMENTO!$G:$G,$B633)&lt;&gt;"",INDEX(ORCAMENTO!$H:$H,$B633)&lt;&gt;""),"Ano 1; ","")&amp;IF(OR(INDEX(ORCAMENTO!$J:$J,$B633)&lt;&gt;"",INDEX(ORCAMENTO!$K:$K,$B633)&lt;&gt;""),"Ano 2; ","")&amp;IF(OR(INDEX(ORCAMENTO!$M:$M,$B633)&lt;&gt;"",INDEX(ORCAMENTO!$N:$N,$B633)&lt;&gt;""),"Ano 3; ","")&amp;IF(OR(INDEX(ORCAMENTO!$P:$P,$B633)&lt;&gt;"",INDEX(ORCAMENTO!$Q:$Q,$B633)&lt;&gt;""),"Ano 4; ","")&amp;IF(OR(INDEX(ORCAMENTO!$S:$S,$B633)&lt;&gt;"",INDEX(ORCAMENTO!$T:$T,$B633)&lt;&gt;""),"Ano 5; ","")&amp;IF(OR(INDEX(ORCAMENTO!$V:$V,$B633)&lt;&gt;"",INDEX(ORCAMENTO!$W:$W,$B633)&lt;&gt;""),"Ano 6; ","")))</f>
        <v/>
      </c>
      <c r="G633" s="311" t="str">
        <f ca="1">IF($B633="","",IF(INDEX(ORCAMENTO!$G:$G,$B633)&lt;&gt;"",INDEX(ORCAMENTO!$G:$G,$B633),IF(INDEX(ORCAMENTO!$J:$J,$B633)&lt;&gt;"",INDEX(ORCAMENTO!$J:$J,$B633),IF(INDEX(ORCAMENTO!$M:$M,$B633)&lt;&gt;"",INDEX(ORCAMENTO!$M:$M,$B633),IF(INDEX(ORCAMENTO!$P:$P,$B633)&lt;&gt;"",INDEX(ORCAMENTO!$P:$P,$B633),IF(INDEX(ORCAMENTO!$S:$S,$B633)&lt;&gt;"",INDEX(ORCAMENTO!$S:$S,$B633),INDEX(ORCAMENTO!$V:$V,$B633)))))))</f>
        <v/>
      </c>
      <c r="H633" s="312" t="str">
        <f ca="1">IF($B633="","",IF(INDEX(ORCAMENTO!$H:$H,$B633)&lt;&gt;"",INDEX(ORCAMENTO!$H:$H,$B633),IF(INDEX(ORCAMENTO!$K:$K,$B633)&lt;&gt;"",INDEX(ORCAMENTO!$K:$K,$B633),IF(INDEX(ORCAMENTO!$N:$N,$B633)&lt;&gt;"",INDEX(ORCAMENTO!$N:$N,$B633),IF(INDEX(ORCAMENTO!$Q:$Q,$B633)&lt;&gt;"",INDEX(ORCAMENTO!$Q:$Q,$B633),IF(INDEX(ORCAMENTO!$T:$T,$B633)&lt;&gt;"",INDEX(ORCAMENTO!$T:$T,$B633),INDEX(ORCAMENTO!$W:$W,$B633)))))))</f>
        <v/>
      </c>
      <c r="I633" s="255" t="str">
        <f ca="1">IF($B633="","",IF(INDEX(ORCAMENTO!$AI:$AI,$B633)&lt;&gt;"",INDEX(ORCAMENTO!$AI:$AI,$B633),IF(INDEX(ORCAMENTO!$AG:$AG,$B633),"Memorial de cálculo ou anexo obrigatório não informado para item acima do limite.",IF(AND(INDEX(ORCAMENTO!$AC:$AC,$B633),NOT(INDEX(ORCAMENTO!$AE:$AE,$B633))),"Informe pelo menos um ano completo com valor unitário e quantidade.","Pendência identificada automaticamente."))))</f>
        <v/>
      </c>
      <c r="N633" s="255">
        <f t="shared" si="20"/>
        <v>634</v>
      </c>
      <c r="O633" s="255">
        <f ca="1">IF(INDEX(ORCAMENTO!$AI:$AI,$N633)&lt;&gt;"",1,0)</f>
        <v>0</v>
      </c>
      <c r="P633" s="255">
        <f t="shared" ca="1" si="21"/>
        <v>11</v>
      </c>
      <c r="Q633" s="255" t="str">
        <f ca="1">INDEX(ORCAMENTO!$AI:$AI,$N633)</f>
        <v/>
      </c>
    </row>
    <row r="634" spans="2:17" ht="15" customHeight="1" x14ac:dyDescent="0.25">
      <c r="B634" s="255" t="str">
        <f ca="1">IFERROR(INDEX(_AUX_ANALISE!$A$1:$A$2461,MATCH(ROW()-34,_AUX_ANALISE!$C$1:$C$2461,0)),"")</f>
        <v/>
      </c>
      <c r="C634" s="255" t="str">
        <f ca="1">IF($B634="","",INDEX(ORCAMENTO!$B:$B,$B634))</f>
        <v/>
      </c>
      <c r="D634" s="255" t="str">
        <f ca="1">IF($B634="","",INDEX(ORCAMENTO!$E:$E,$B634))</f>
        <v/>
      </c>
      <c r="E634" s="255" t="str">
        <f ca="1">IF($B634="","",INDEX(ORCAMENTO!$D:$D,$B634))</f>
        <v/>
      </c>
      <c r="F634" s="255" t="str">
        <f ca="1">IF($B634="","",TRIM(IF(OR(INDEX(ORCAMENTO!$G:$G,$B634)&lt;&gt;"",INDEX(ORCAMENTO!$H:$H,$B634)&lt;&gt;""),"Ano 1; ","")&amp;IF(OR(INDEX(ORCAMENTO!$J:$J,$B634)&lt;&gt;"",INDEX(ORCAMENTO!$K:$K,$B634)&lt;&gt;""),"Ano 2; ","")&amp;IF(OR(INDEX(ORCAMENTO!$M:$M,$B634)&lt;&gt;"",INDEX(ORCAMENTO!$N:$N,$B634)&lt;&gt;""),"Ano 3; ","")&amp;IF(OR(INDEX(ORCAMENTO!$P:$P,$B634)&lt;&gt;"",INDEX(ORCAMENTO!$Q:$Q,$B634)&lt;&gt;""),"Ano 4; ","")&amp;IF(OR(INDEX(ORCAMENTO!$S:$S,$B634)&lt;&gt;"",INDEX(ORCAMENTO!$T:$T,$B634)&lt;&gt;""),"Ano 5; ","")&amp;IF(OR(INDEX(ORCAMENTO!$V:$V,$B634)&lt;&gt;"",INDEX(ORCAMENTO!$W:$W,$B634)&lt;&gt;""),"Ano 6; ","")))</f>
        <v/>
      </c>
      <c r="G634" s="311" t="str">
        <f ca="1">IF($B634="","",IF(INDEX(ORCAMENTO!$G:$G,$B634)&lt;&gt;"",INDEX(ORCAMENTO!$G:$G,$B634),IF(INDEX(ORCAMENTO!$J:$J,$B634)&lt;&gt;"",INDEX(ORCAMENTO!$J:$J,$B634),IF(INDEX(ORCAMENTO!$M:$M,$B634)&lt;&gt;"",INDEX(ORCAMENTO!$M:$M,$B634),IF(INDEX(ORCAMENTO!$P:$P,$B634)&lt;&gt;"",INDEX(ORCAMENTO!$P:$P,$B634),IF(INDEX(ORCAMENTO!$S:$S,$B634)&lt;&gt;"",INDEX(ORCAMENTO!$S:$S,$B634),INDEX(ORCAMENTO!$V:$V,$B634)))))))</f>
        <v/>
      </c>
      <c r="H634" s="312" t="str">
        <f ca="1">IF($B634="","",IF(INDEX(ORCAMENTO!$H:$H,$B634)&lt;&gt;"",INDEX(ORCAMENTO!$H:$H,$B634),IF(INDEX(ORCAMENTO!$K:$K,$B634)&lt;&gt;"",INDEX(ORCAMENTO!$K:$K,$B634),IF(INDEX(ORCAMENTO!$N:$N,$B634)&lt;&gt;"",INDEX(ORCAMENTO!$N:$N,$B634),IF(INDEX(ORCAMENTO!$Q:$Q,$B634)&lt;&gt;"",INDEX(ORCAMENTO!$Q:$Q,$B634),IF(INDEX(ORCAMENTO!$T:$T,$B634)&lt;&gt;"",INDEX(ORCAMENTO!$T:$T,$B634),INDEX(ORCAMENTO!$W:$W,$B634)))))))</f>
        <v/>
      </c>
      <c r="I634" s="255" t="str">
        <f ca="1">IF($B634="","",IF(INDEX(ORCAMENTO!$AI:$AI,$B634)&lt;&gt;"",INDEX(ORCAMENTO!$AI:$AI,$B634),IF(INDEX(ORCAMENTO!$AG:$AG,$B634),"Memorial de cálculo ou anexo obrigatório não informado para item acima do limite.",IF(AND(INDEX(ORCAMENTO!$AC:$AC,$B634),NOT(INDEX(ORCAMENTO!$AE:$AE,$B634))),"Informe pelo menos um ano completo com valor unitário e quantidade.","Pendência identificada automaticamente."))))</f>
        <v/>
      </c>
      <c r="N634" s="255">
        <f t="shared" si="20"/>
        <v>635</v>
      </c>
      <c r="O634" s="255">
        <f ca="1">IF(INDEX(ORCAMENTO!$AI:$AI,$N634)&lt;&gt;"",1,0)</f>
        <v>0</v>
      </c>
      <c r="P634" s="255">
        <f t="shared" ca="1" si="21"/>
        <v>11</v>
      </c>
      <c r="Q634" s="255" t="str">
        <f ca="1">INDEX(ORCAMENTO!$AI:$AI,$N634)</f>
        <v/>
      </c>
    </row>
    <row r="635" spans="2:17" ht="15" customHeight="1" x14ac:dyDescent="0.25">
      <c r="B635" s="255" t="str">
        <f ca="1">IFERROR(INDEX(_AUX_ANALISE!$A$1:$A$2461,MATCH(ROW()-34,_AUX_ANALISE!$C$1:$C$2461,0)),"")</f>
        <v/>
      </c>
      <c r="C635" s="255" t="str">
        <f ca="1">IF($B635="","",INDEX(ORCAMENTO!$B:$B,$B635))</f>
        <v/>
      </c>
      <c r="D635" s="255" t="str">
        <f ca="1">IF($B635="","",INDEX(ORCAMENTO!$E:$E,$B635))</f>
        <v/>
      </c>
      <c r="E635" s="255" t="str">
        <f ca="1">IF($B635="","",INDEX(ORCAMENTO!$D:$D,$B635))</f>
        <v/>
      </c>
      <c r="F635" s="255" t="str">
        <f ca="1">IF($B635="","",TRIM(IF(OR(INDEX(ORCAMENTO!$G:$G,$B635)&lt;&gt;"",INDEX(ORCAMENTO!$H:$H,$B635)&lt;&gt;""),"Ano 1; ","")&amp;IF(OR(INDEX(ORCAMENTO!$J:$J,$B635)&lt;&gt;"",INDEX(ORCAMENTO!$K:$K,$B635)&lt;&gt;""),"Ano 2; ","")&amp;IF(OR(INDEX(ORCAMENTO!$M:$M,$B635)&lt;&gt;"",INDEX(ORCAMENTO!$N:$N,$B635)&lt;&gt;""),"Ano 3; ","")&amp;IF(OR(INDEX(ORCAMENTO!$P:$P,$B635)&lt;&gt;"",INDEX(ORCAMENTO!$Q:$Q,$B635)&lt;&gt;""),"Ano 4; ","")&amp;IF(OR(INDEX(ORCAMENTO!$S:$S,$B635)&lt;&gt;"",INDEX(ORCAMENTO!$T:$T,$B635)&lt;&gt;""),"Ano 5; ","")&amp;IF(OR(INDEX(ORCAMENTO!$V:$V,$B635)&lt;&gt;"",INDEX(ORCAMENTO!$W:$W,$B635)&lt;&gt;""),"Ano 6; ","")))</f>
        <v/>
      </c>
      <c r="G635" s="311" t="str">
        <f ca="1">IF($B635="","",IF(INDEX(ORCAMENTO!$G:$G,$B635)&lt;&gt;"",INDEX(ORCAMENTO!$G:$G,$B635),IF(INDEX(ORCAMENTO!$J:$J,$B635)&lt;&gt;"",INDEX(ORCAMENTO!$J:$J,$B635),IF(INDEX(ORCAMENTO!$M:$M,$B635)&lt;&gt;"",INDEX(ORCAMENTO!$M:$M,$B635),IF(INDEX(ORCAMENTO!$P:$P,$B635)&lt;&gt;"",INDEX(ORCAMENTO!$P:$P,$B635),IF(INDEX(ORCAMENTO!$S:$S,$B635)&lt;&gt;"",INDEX(ORCAMENTO!$S:$S,$B635),INDEX(ORCAMENTO!$V:$V,$B635)))))))</f>
        <v/>
      </c>
      <c r="H635" s="312" t="str">
        <f ca="1">IF($B635="","",IF(INDEX(ORCAMENTO!$H:$H,$B635)&lt;&gt;"",INDEX(ORCAMENTO!$H:$H,$B635),IF(INDEX(ORCAMENTO!$K:$K,$B635)&lt;&gt;"",INDEX(ORCAMENTO!$K:$K,$B635),IF(INDEX(ORCAMENTO!$N:$N,$B635)&lt;&gt;"",INDEX(ORCAMENTO!$N:$N,$B635),IF(INDEX(ORCAMENTO!$Q:$Q,$B635)&lt;&gt;"",INDEX(ORCAMENTO!$Q:$Q,$B635),IF(INDEX(ORCAMENTO!$T:$T,$B635)&lt;&gt;"",INDEX(ORCAMENTO!$T:$T,$B635),INDEX(ORCAMENTO!$W:$W,$B635)))))))</f>
        <v/>
      </c>
      <c r="I635" s="255" t="str">
        <f ca="1">IF($B635="","",IF(INDEX(ORCAMENTO!$AI:$AI,$B635)&lt;&gt;"",INDEX(ORCAMENTO!$AI:$AI,$B635),IF(INDEX(ORCAMENTO!$AG:$AG,$B635),"Memorial de cálculo ou anexo obrigatório não informado para item acima do limite.",IF(AND(INDEX(ORCAMENTO!$AC:$AC,$B635),NOT(INDEX(ORCAMENTO!$AE:$AE,$B635))),"Informe pelo menos um ano completo com valor unitário e quantidade.","Pendência identificada automaticamente."))))</f>
        <v/>
      </c>
      <c r="N635" s="255">
        <f t="shared" si="20"/>
        <v>636</v>
      </c>
      <c r="O635" s="255">
        <f ca="1">IF(INDEX(ORCAMENTO!$AI:$AI,$N635)&lt;&gt;"",1,0)</f>
        <v>0</v>
      </c>
      <c r="P635" s="255">
        <f t="shared" ca="1" si="21"/>
        <v>11</v>
      </c>
      <c r="Q635" s="255" t="str">
        <f ca="1">INDEX(ORCAMENTO!$AI:$AI,$N635)</f>
        <v/>
      </c>
    </row>
    <row r="636" spans="2:17" ht="15" customHeight="1" x14ac:dyDescent="0.25">
      <c r="B636" s="255" t="str">
        <f ca="1">IFERROR(INDEX(_AUX_ANALISE!$A$1:$A$2461,MATCH(ROW()-34,_AUX_ANALISE!$C$1:$C$2461,0)),"")</f>
        <v/>
      </c>
      <c r="C636" s="255" t="str">
        <f ca="1">IF($B636="","",INDEX(ORCAMENTO!$B:$B,$B636))</f>
        <v/>
      </c>
      <c r="D636" s="255" t="str">
        <f ca="1">IF($B636="","",INDEX(ORCAMENTO!$E:$E,$B636))</f>
        <v/>
      </c>
      <c r="E636" s="255" t="str">
        <f ca="1">IF($B636="","",INDEX(ORCAMENTO!$D:$D,$B636))</f>
        <v/>
      </c>
      <c r="F636" s="255" t="str">
        <f ca="1">IF($B636="","",TRIM(IF(OR(INDEX(ORCAMENTO!$G:$G,$B636)&lt;&gt;"",INDEX(ORCAMENTO!$H:$H,$B636)&lt;&gt;""),"Ano 1; ","")&amp;IF(OR(INDEX(ORCAMENTO!$J:$J,$B636)&lt;&gt;"",INDEX(ORCAMENTO!$K:$K,$B636)&lt;&gt;""),"Ano 2; ","")&amp;IF(OR(INDEX(ORCAMENTO!$M:$M,$B636)&lt;&gt;"",INDEX(ORCAMENTO!$N:$N,$B636)&lt;&gt;""),"Ano 3; ","")&amp;IF(OR(INDEX(ORCAMENTO!$P:$P,$B636)&lt;&gt;"",INDEX(ORCAMENTO!$Q:$Q,$B636)&lt;&gt;""),"Ano 4; ","")&amp;IF(OR(INDEX(ORCAMENTO!$S:$S,$B636)&lt;&gt;"",INDEX(ORCAMENTO!$T:$T,$B636)&lt;&gt;""),"Ano 5; ","")&amp;IF(OR(INDEX(ORCAMENTO!$V:$V,$B636)&lt;&gt;"",INDEX(ORCAMENTO!$W:$W,$B636)&lt;&gt;""),"Ano 6; ","")))</f>
        <v/>
      </c>
      <c r="G636" s="311" t="str">
        <f ca="1">IF($B636="","",IF(INDEX(ORCAMENTO!$G:$G,$B636)&lt;&gt;"",INDEX(ORCAMENTO!$G:$G,$B636),IF(INDEX(ORCAMENTO!$J:$J,$B636)&lt;&gt;"",INDEX(ORCAMENTO!$J:$J,$B636),IF(INDEX(ORCAMENTO!$M:$M,$B636)&lt;&gt;"",INDEX(ORCAMENTO!$M:$M,$B636),IF(INDEX(ORCAMENTO!$P:$P,$B636)&lt;&gt;"",INDEX(ORCAMENTO!$P:$P,$B636),IF(INDEX(ORCAMENTO!$S:$S,$B636)&lt;&gt;"",INDEX(ORCAMENTO!$S:$S,$B636),INDEX(ORCAMENTO!$V:$V,$B636)))))))</f>
        <v/>
      </c>
      <c r="H636" s="312" t="str">
        <f ca="1">IF($B636="","",IF(INDEX(ORCAMENTO!$H:$H,$B636)&lt;&gt;"",INDEX(ORCAMENTO!$H:$H,$B636),IF(INDEX(ORCAMENTO!$K:$K,$B636)&lt;&gt;"",INDEX(ORCAMENTO!$K:$K,$B636),IF(INDEX(ORCAMENTO!$N:$N,$B636)&lt;&gt;"",INDEX(ORCAMENTO!$N:$N,$B636),IF(INDEX(ORCAMENTO!$Q:$Q,$B636)&lt;&gt;"",INDEX(ORCAMENTO!$Q:$Q,$B636),IF(INDEX(ORCAMENTO!$T:$T,$B636)&lt;&gt;"",INDEX(ORCAMENTO!$T:$T,$B636),INDEX(ORCAMENTO!$W:$W,$B636)))))))</f>
        <v/>
      </c>
      <c r="I636" s="255" t="str">
        <f ca="1">IF($B636="","",IF(INDEX(ORCAMENTO!$AI:$AI,$B636)&lt;&gt;"",INDEX(ORCAMENTO!$AI:$AI,$B636),IF(INDEX(ORCAMENTO!$AG:$AG,$B636),"Memorial de cálculo ou anexo obrigatório não informado para item acima do limite.",IF(AND(INDEX(ORCAMENTO!$AC:$AC,$B636),NOT(INDEX(ORCAMENTO!$AE:$AE,$B636))),"Informe pelo menos um ano completo com valor unitário e quantidade.","Pendência identificada automaticamente."))))</f>
        <v/>
      </c>
      <c r="N636" s="255">
        <f t="shared" si="20"/>
        <v>637</v>
      </c>
      <c r="O636" s="255">
        <f ca="1">IF(INDEX(ORCAMENTO!$AI:$AI,$N636)&lt;&gt;"",1,0)</f>
        <v>0</v>
      </c>
      <c r="P636" s="255">
        <f t="shared" ca="1" si="21"/>
        <v>11</v>
      </c>
      <c r="Q636" s="255" t="str">
        <f ca="1">INDEX(ORCAMENTO!$AI:$AI,$N636)</f>
        <v/>
      </c>
    </row>
    <row r="637" spans="2:17" ht="15" customHeight="1" x14ac:dyDescent="0.25">
      <c r="B637" s="255" t="str">
        <f ca="1">IFERROR(INDEX(_AUX_ANALISE!$A$1:$A$2461,MATCH(ROW()-34,_AUX_ANALISE!$C$1:$C$2461,0)),"")</f>
        <v/>
      </c>
      <c r="C637" s="255" t="str">
        <f ca="1">IF($B637="","",INDEX(ORCAMENTO!$B:$B,$B637))</f>
        <v/>
      </c>
      <c r="D637" s="255" t="str">
        <f ca="1">IF($B637="","",INDEX(ORCAMENTO!$E:$E,$B637))</f>
        <v/>
      </c>
      <c r="E637" s="255" t="str">
        <f ca="1">IF($B637="","",INDEX(ORCAMENTO!$D:$D,$B637))</f>
        <v/>
      </c>
      <c r="F637" s="255" t="str">
        <f ca="1">IF($B637="","",TRIM(IF(OR(INDEX(ORCAMENTO!$G:$G,$B637)&lt;&gt;"",INDEX(ORCAMENTO!$H:$H,$B637)&lt;&gt;""),"Ano 1; ","")&amp;IF(OR(INDEX(ORCAMENTO!$J:$J,$B637)&lt;&gt;"",INDEX(ORCAMENTO!$K:$K,$B637)&lt;&gt;""),"Ano 2; ","")&amp;IF(OR(INDEX(ORCAMENTO!$M:$M,$B637)&lt;&gt;"",INDEX(ORCAMENTO!$N:$N,$B637)&lt;&gt;""),"Ano 3; ","")&amp;IF(OR(INDEX(ORCAMENTO!$P:$P,$B637)&lt;&gt;"",INDEX(ORCAMENTO!$Q:$Q,$B637)&lt;&gt;""),"Ano 4; ","")&amp;IF(OR(INDEX(ORCAMENTO!$S:$S,$B637)&lt;&gt;"",INDEX(ORCAMENTO!$T:$T,$B637)&lt;&gt;""),"Ano 5; ","")&amp;IF(OR(INDEX(ORCAMENTO!$V:$V,$B637)&lt;&gt;"",INDEX(ORCAMENTO!$W:$W,$B637)&lt;&gt;""),"Ano 6; ","")))</f>
        <v/>
      </c>
      <c r="G637" s="311" t="str">
        <f ca="1">IF($B637="","",IF(INDEX(ORCAMENTO!$G:$G,$B637)&lt;&gt;"",INDEX(ORCAMENTO!$G:$G,$B637),IF(INDEX(ORCAMENTO!$J:$J,$B637)&lt;&gt;"",INDEX(ORCAMENTO!$J:$J,$B637),IF(INDEX(ORCAMENTO!$M:$M,$B637)&lt;&gt;"",INDEX(ORCAMENTO!$M:$M,$B637),IF(INDEX(ORCAMENTO!$P:$P,$B637)&lt;&gt;"",INDEX(ORCAMENTO!$P:$P,$B637),IF(INDEX(ORCAMENTO!$S:$S,$B637)&lt;&gt;"",INDEX(ORCAMENTO!$S:$S,$B637),INDEX(ORCAMENTO!$V:$V,$B637)))))))</f>
        <v/>
      </c>
      <c r="H637" s="312" t="str">
        <f ca="1">IF($B637="","",IF(INDEX(ORCAMENTO!$H:$H,$B637)&lt;&gt;"",INDEX(ORCAMENTO!$H:$H,$B637),IF(INDEX(ORCAMENTO!$K:$K,$B637)&lt;&gt;"",INDEX(ORCAMENTO!$K:$K,$B637),IF(INDEX(ORCAMENTO!$N:$N,$B637)&lt;&gt;"",INDEX(ORCAMENTO!$N:$N,$B637),IF(INDEX(ORCAMENTO!$Q:$Q,$B637)&lt;&gt;"",INDEX(ORCAMENTO!$Q:$Q,$B637),IF(INDEX(ORCAMENTO!$T:$T,$B637)&lt;&gt;"",INDEX(ORCAMENTO!$T:$T,$B637),INDEX(ORCAMENTO!$W:$W,$B637)))))))</f>
        <v/>
      </c>
      <c r="I637" s="255" t="str">
        <f ca="1">IF($B637="","",IF(INDEX(ORCAMENTO!$AI:$AI,$B637)&lt;&gt;"",INDEX(ORCAMENTO!$AI:$AI,$B637),IF(INDEX(ORCAMENTO!$AG:$AG,$B637),"Memorial de cálculo ou anexo obrigatório não informado para item acima do limite.",IF(AND(INDEX(ORCAMENTO!$AC:$AC,$B637),NOT(INDEX(ORCAMENTO!$AE:$AE,$B637))),"Informe pelo menos um ano completo com valor unitário e quantidade.","Pendência identificada automaticamente."))))</f>
        <v/>
      </c>
      <c r="N637" s="255">
        <f t="shared" si="20"/>
        <v>638</v>
      </c>
      <c r="O637" s="255">
        <f ca="1">IF(INDEX(ORCAMENTO!$AI:$AI,$N637)&lt;&gt;"",1,0)</f>
        <v>0</v>
      </c>
      <c r="P637" s="255">
        <f t="shared" ca="1" si="21"/>
        <v>11</v>
      </c>
      <c r="Q637" s="255" t="str">
        <f ca="1">INDEX(ORCAMENTO!$AI:$AI,$N637)</f>
        <v/>
      </c>
    </row>
    <row r="638" spans="2:17" ht="15" customHeight="1" x14ac:dyDescent="0.25">
      <c r="B638" s="255" t="str">
        <f ca="1">IFERROR(INDEX(_AUX_ANALISE!$A$1:$A$2461,MATCH(ROW()-34,_AUX_ANALISE!$C$1:$C$2461,0)),"")</f>
        <v/>
      </c>
      <c r="C638" s="255" t="str">
        <f ca="1">IF($B638="","",INDEX(ORCAMENTO!$B:$B,$B638))</f>
        <v/>
      </c>
      <c r="D638" s="255" t="str">
        <f ca="1">IF($B638="","",INDEX(ORCAMENTO!$E:$E,$B638))</f>
        <v/>
      </c>
      <c r="E638" s="255" t="str">
        <f ca="1">IF($B638="","",INDEX(ORCAMENTO!$D:$D,$B638))</f>
        <v/>
      </c>
      <c r="F638" s="255" t="str">
        <f ca="1">IF($B638="","",TRIM(IF(OR(INDEX(ORCAMENTO!$G:$G,$B638)&lt;&gt;"",INDEX(ORCAMENTO!$H:$H,$B638)&lt;&gt;""),"Ano 1; ","")&amp;IF(OR(INDEX(ORCAMENTO!$J:$J,$B638)&lt;&gt;"",INDEX(ORCAMENTO!$K:$K,$B638)&lt;&gt;""),"Ano 2; ","")&amp;IF(OR(INDEX(ORCAMENTO!$M:$M,$B638)&lt;&gt;"",INDEX(ORCAMENTO!$N:$N,$B638)&lt;&gt;""),"Ano 3; ","")&amp;IF(OR(INDEX(ORCAMENTO!$P:$P,$B638)&lt;&gt;"",INDEX(ORCAMENTO!$Q:$Q,$B638)&lt;&gt;""),"Ano 4; ","")&amp;IF(OR(INDEX(ORCAMENTO!$S:$S,$B638)&lt;&gt;"",INDEX(ORCAMENTO!$T:$T,$B638)&lt;&gt;""),"Ano 5; ","")&amp;IF(OR(INDEX(ORCAMENTO!$V:$V,$B638)&lt;&gt;"",INDEX(ORCAMENTO!$W:$W,$B638)&lt;&gt;""),"Ano 6; ","")))</f>
        <v/>
      </c>
      <c r="G638" s="311" t="str">
        <f ca="1">IF($B638="","",IF(INDEX(ORCAMENTO!$G:$G,$B638)&lt;&gt;"",INDEX(ORCAMENTO!$G:$G,$B638),IF(INDEX(ORCAMENTO!$J:$J,$B638)&lt;&gt;"",INDEX(ORCAMENTO!$J:$J,$B638),IF(INDEX(ORCAMENTO!$M:$M,$B638)&lt;&gt;"",INDEX(ORCAMENTO!$M:$M,$B638),IF(INDEX(ORCAMENTO!$P:$P,$B638)&lt;&gt;"",INDEX(ORCAMENTO!$P:$P,$B638),IF(INDEX(ORCAMENTO!$S:$S,$B638)&lt;&gt;"",INDEX(ORCAMENTO!$S:$S,$B638),INDEX(ORCAMENTO!$V:$V,$B638)))))))</f>
        <v/>
      </c>
      <c r="H638" s="312" t="str">
        <f ca="1">IF($B638="","",IF(INDEX(ORCAMENTO!$H:$H,$B638)&lt;&gt;"",INDEX(ORCAMENTO!$H:$H,$B638),IF(INDEX(ORCAMENTO!$K:$K,$B638)&lt;&gt;"",INDEX(ORCAMENTO!$K:$K,$B638),IF(INDEX(ORCAMENTO!$N:$N,$B638)&lt;&gt;"",INDEX(ORCAMENTO!$N:$N,$B638),IF(INDEX(ORCAMENTO!$Q:$Q,$B638)&lt;&gt;"",INDEX(ORCAMENTO!$Q:$Q,$B638),IF(INDEX(ORCAMENTO!$T:$T,$B638)&lt;&gt;"",INDEX(ORCAMENTO!$T:$T,$B638),INDEX(ORCAMENTO!$W:$W,$B638)))))))</f>
        <v/>
      </c>
      <c r="I638" s="255" t="str">
        <f ca="1">IF($B638="","",IF(INDEX(ORCAMENTO!$AI:$AI,$B638)&lt;&gt;"",INDEX(ORCAMENTO!$AI:$AI,$B638),IF(INDEX(ORCAMENTO!$AG:$AG,$B638),"Memorial de cálculo ou anexo obrigatório não informado para item acima do limite.",IF(AND(INDEX(ORCAMENTO!$AC:$AC,$B638),NOT(INDEX(ORCAMENTO!$AE:$AE,$B638))),"Informe pelo menos um ano completo com valor unitário e quantidade.","Pendência identificada automaticamente."))))</f>
        <v/>
      </c>
      <c r="N638" s="255">
        <f t="shared" si="20"/>
        <v>639</v>
      </c>
      <c r="O638" s="255">
        <f ca="1">IF(INDEX(ORCAMENTO!$AI:$AI,$N638)&lt;&gt;"",1,0)</f>
        <v>0</v>
      </c>
      <c r="P638" s="255">
        <f t="shared" ca="1" si="21"/>
        <v>11</v>
      </c>
      <c r="Q638" s="255" t="str">
        <f ca="1">INDEX(ORCAMENTO!$AI:$AI,$N638)</f>
        <v/>
      </c>
    </row>
    <row r="639" spans="2:17" ht="15" customHeight="1" x14ac:dyDescent="0.25">
      <c r="B639" s="255" t="str">
        <f ca="1">IFERROR(INDEX(_AUX_ANALISE!$A$1:$A$2461,MATCH(ROW()-34,_AUX_ANALISE!$C$1:$C$2461,0)),"")</f>
        <v/>
      </c>
      <c r="C639" s="255" t="str">
        <f ca="1">IF($B639="","",INDEX(ORCAMENTO!$B:$B,$B639))</f>
        <v/>
      </c>
      <c r="D639" s="255" t="str">
        <f ca="1">IF($B639="","",INDEX(ORCAMENTO!$E:$E,$B639))</f>
        <v/>
      </c>
      <c r="E639" s="255" t="str">
        <f ca="1">IF($B639="","",INDEX(ORCAMENTO!$D:$D,$B639))</f>
        <v/>
      </c>
      <c r="F639" s="255" t="str">
        <f ca="1">IF($B639="","",TRIM(IF(OR(INDEX(ORCAMENTO!$G:$G,$B639)&lt;&gt;"",INDEX(ORCAMENTO!$H:$H,$B639)&lt;&gt;""),"Ano 1; ","")&amp;IF(OR(INDEX(ORCAMENTO!$J:$J,$B639)&lt;&gt;"",INDEX(ORCAMENTO!$K:$K,$B639)&lt;&gt;""),"Ano 2; ","")&amp;IF(OR(INDEX(ORCAMENTO!$M:$M,$B639)&lt;&gt;"",INDEX(ORCAMENTO!$N:$N,$B639)&lt;&gt;""),"Ano 3; ","")&amp;IF(OR(INDEX(ORCAMENTO!$P:$P,$B639)&lt;&gt;"",INDEX(ORCAMENTO!$Q:$Q,$B639)&lt;&gt;""),"Ano 4; ","")&amp;IF(OR(INDEX(ORCAMENTO!$S:$S,$B639)&lt;&gt;"",INDEX(ORCAMENTO!$T:$T,$B639)&lt;&gt;""),"Ano 5; ","")&amp;IF(OR(INDEX(ORCAMENTO!$V:$V,$B639)&lt;&gt;"",INDEX(ORCAMENTO!$W:$W,$B639)&lt;&gt;""),"Ano 6; ","")))</f>
        <v/>
      </c>
      <c r="G639" s="311" t="str">
        <f ca="1">IF($B639="","",IF(INDEX(ORCAMENTO!$G:$G,$B639)&lt;&gt;"",INDEX(ORCAMENTO!$G:$G,$B639),IF(INDEX(ORCAMENTO!$J:$J,$B639)&lt;&gt;"",INDEX(ORCAMENTO!$J:$J,$B639),IF(INDEX(ORCAMENTO!$M:$M,$B639)&lt;&gt;"",INDEX(ORCAMENTO!$M:$M,$B639),IF(INDEX(ORCAMENTO!$P:$P,$B639)&lt;&gt;"",INDEX(ORCAMENTO!$P:$P,$B639),IF(INDEX(ORCAMENTO!$S:$S,$B639)&lt;&gt;"",INDEX(ORCAMENTO!$S:$S,$B639),INDEX(ORCAMENTO!$V:$V,$B639)))))))</f>
        <v/>
      </c>
      <c r="H639" s="312" t="str">
        <f ca="1">IF($B639="","",IF(INDEX(ORCAMENTO!$H:$H,$B639)&lt;&gt;"",INDEX(ORCAMENTO!$H:$H,$B639),IF(INDEX(ORCAMENTO!$K:$K,$B639)&lt;&gt;"",INDEX(ORCAMENTO!$K:$K,$B639),IF(INDEX(ORCAMENTO!$N:$N,$B639)&lt;&gt;"",INDEX(ORCAMENTO!$N:$N,$B639),IF(INDEX(ORCAMENTO!$Q:$Q,$B639)&lt;&gt;"",INDEX(ORCAMENTO!$Q:$Q,$B639),IF(INDEX(ORCAMENTO!$T:$T,$B639)&lt;&gt;"",INDEX(ORCAMENTO!$T:$T,$B639),INDEX(ORCAMENTO!$W:$W,$B639)))))))</f>
        <v/>
      </c>
      <c r="I639" s="255" t="str">
        <f ca="1">IF($B639="","",IF(INDEX(ORCAMENTO!$AI:$AI,$B639)&lt;&gt;"",INDEX(ORCAMENTO!$AI:$AI,$B639),IF(INDEX(ORCAMENTO!$AG:$AG,$B639),"Memorial de cálculo ou anexo obrigatório não informado para item acima do limite.",IF(AND(INDEX(ORCAMENTO!$AC:$AC,$B639),NOT(INDEX(ORCAMENTO!$AE:$AE,$B639))),"Informe pelo menos um ano completo com valor unitário e quantidade.","Pendência identificada automaticamente."))))</f>
        <v/>
      </c>
      <c r="N639" s="255">
        <f t="shared" si="20"/>
        <v>640</v>
      </c>
      <c r="O639" s="255">
        <f ca="1">IF(INDEX(ORCAMENTO!$AI:$AI,$N639)&lt;&gt;"",1,0)</f>
        <v>0</v>
      </c>
      <c r="P639" s="255">
        <f t="shared" ca="1" si="21"/>
        <v>11</v>
      </c>
      <c r="Q639" s="255" t="str">
        <f ca="1">INDEX(ORCAMENTO!$AI:$AI,$N639)</f>
        <v/>
      </c>
    </row>
    <row r="640" spans="2:17" ht="15" customHeight="1" x14ac:dyDescent="0.25">
      <c r="B640" s="255" t="str">
        <f ca="1">IFERROR(INDEX(_AUX_ANALISE!$A$1:$A$2461,MATCH(ROW()-34,_AUX_ANALISE!$C$1:$C$2461,0)),"")</f>
        <v/>
      </c>
      <c r="C640" s="255" t="str">
        <f ca="1">IF($B640="","",INDEX(ORCAMENTO!$B:$B,$B640))</f>
        <v/>
      </c>
      <c r="D640" s="255" t="str">
        <f ca="1">IF($B640="","",INDEX(ORCAMENTO!$E:$E,$B640))</f>
        <v/>
      </c>
      <c r="E640" s="255" t="str">
        <f ca="1">IF($B640="","",INDEX(ORCAMENTO!$D:$D,$B640))</f>
        <v/>
      </c>
      <c r="F640" s="255" t="str">
        <f ca="1">IF($B640="","",TRIM(IF(OR(INDEX(ORCAMENTO!$G:$G,$B640)&lt;&gt;"",INDEX(ORCAMENTO!$H:$H,$B640)&lt;&gt;""),"Ano 1; ","")&amp;IF(OR(INDEX(ORCAMENTO!$J:$J,$B640)&lt;&gt;"",INDEX(ORCAMENTO!$K:$K,$B640)&lt;&gt;""),"Ano 2; ","")&amp;IF(OR(INDEX(ORCAMENTO!$M:$M,$B640)&lt;&gt;"",INDEX(ORCAMENTO!$N:$N,$B640)&lt;&gt;""),"Ano 3; ","")&amp;IF(OR(INDEX(ORCAMENTO!$P:$P,$B640)&lt;&gt;"",INDEX(ORCAMENTO!$Q:$Q,$B640)&lt;&gt;""),"Ano 4; ","")&amp;IF(OR(INDEX(ORCAMENTO!$S:$S,$B640)&lt;&gt;"",INDEX(ORCAMENTO!$T:$T,$B640)&lt;&gt;""),"Ano 5; ","")&amp;IF(OR(INDEX(ORCAMENTO!$V:$V,$B640)&lt;&gt;"",INDEX(ORCAMENTO!$W:$W,$B640)&lt;&gt;""),"Ano 6; ","")))</f>
        <v/>
      </c>
      <c r="G640" s="311" t="str">
        <f ca="1">IF($B640="","",IF(INDEX(ORCAMENTO!$G:$G,$B640)&lt;&gt;"",INDEX(ORCAMENTO!$G:$G,$B640),IF(INDEX(ORCAMENTO!$J:$J,$B640)&lt;&gt;"",INDEX(ORCAMENTO!$J:$J,$B640),IF(INDEX(ORCAMENTO!$M:$M,$B640)&lt;&gt;"",INDEX(ORCAMENTO!$M:$M,$B640),IF(INDEX(ORCAMENTO!$P:$P,$B640)&lt;&gt;"",INDEX(ORCAMENTO!$P:$P,$B640),IF(INDEX(ORCAMENTO!$S:$S,$B640)&lt;&gt;"",INDEX(ORCAMENTO!$S:$S,$B640),INDEX(ORCAMENTO!$V:$V,$B640)))))))</f>
        <v/>
      </c>
      <c r="H640" s="312" t="str">
        <f ca="1">IF($B640="","",IF(INDEX(ORCAMENTO!$H:$H,$B640)&lt;&gt;"",INDEX(ORCAMENTO!$H:$H,$B640),IF(INDEX(ORCAMENTO!$K:$K,$B640)&lt;&gt;"",INDEX(ORCAMENTO!$K:$K,$B640),IF(INDEX(ORCAMENTO!$N:$N,$B640)&lt;&gt;"",INDEX(ORCAMENTO!$N:$N,$B640),IF(INDEX(ORCAMENTO!$Q:$Q,$B640)&lt;&gt;"",INDEX(ORCAMENTO!$Q:$Q,$B640),IF(INDEX(ORCAMENTO!$T:$T,$B640)&lt;&gt;"",INDEX(ORCAMENTO!$T:$T,$B640),INDEX(ORCAMENTO!$W:$W,$B640)))))))</f>
        <v/>
      </c>
      <c r="I640" s="255" t="str">
        <f ca="1">IF($B640="","",IF(INDEX(ORCAMENTO!$AI:$AI,$B640)&lt;&gt;"",INDEX(ORCAMENTO!$AI:$AI,$B640),IF(INDEX(ORCAMENTO!$AG:$AG,$B640),"Memorial de cálculo ou anexo obrigatório não informado para item acima do limite.",IF(AND(INDEX(ORCAMENTO!$AC:$AC,$B640),NOT(INDEX(ORCAMENTO!$AE:$AE,$B640))),"Informe pelo menos um ano completo com valor unitário e quantidade.","Pendência identificada automaticamente."))))</f>
        <v/>
      </c>
      <c r="N640" s="255">
        <f t="shared" si="20"/>
        <v>641</v>
      </c>
      <c r="O640" s="255">
        <f ca="1">IF(INDEX(ORCAMENTO!$AI:$AI,$N640)&lt;&gt;"",1,0)</f>
        <v>0</v>
      </c>
      <c r="P640" s="255">
        <f t="shared" ca="1" si="21"/>
        <v>11</v>
      </c>
      <c r="Q640" s="255" t="str">
        <f ca="1">INDEX(ORCAMENTO!$AI:$AI,$N640)</f>
        <v/>
      </c>
    </row>
    <row r="641" spans="2:17" ht="15" customHeight="1" x14ac:dyDescent="0.25">
      <c r="B641" s="255" t="str">
        <f ca="1">IFERROR(INDEX(_AUX_ANALISE!$A$1:$A$2461,MATCH(ROW()-34,_AUX_ANALISE!$C$1:$C$2461,0)),"")</f>
        <v/>
      </c>
      <c r="C641" s="255" t="str">
        <f ca="1">IF($B641="","",INDEX(ORCAMENTO!$B:$B,$B641))</f>
        <v/>
      </c>
      <c r="D641" s="255" t="str">
        <f ca="1">IF($B641="","",INDEX(ORCAMENTO!$E:$E,$B641))</f>
        <v/>
      </c>
      <c r="E641" s="255" t="str">
        <f ca="1">IF($B641="","",INDEX(ORCAMENTO!$D:$D,$B641))</f>
        <v/>
      </c>
      <c r="F641" s="255" t="str">
        <f ca="1">IF($B641="","",TRIM(IF(OR(INDEX(ORCAMENTO!$G:$G,$B641)&lt;&gt;"",INDEX(ORCAMENTO!$H:$H,$B641)&lt;&gt;""),"Ano 1; ","")&amp;IF(OR(INDEX(ORCAMENTO!$J:$J,$B641)&lt;&gt;"",INDEX(ORCAMENTO!$K:$K,$B641)&lt;&gt;""),"Ano 2; ","")&amp;IF(OR(INDEX(ORCAMENTO!$M:$M,$B641)&lt;&gt;"",INDEX(ORCAMENTO!$N:$N,$B641)&lt;&gt;""),"Ano 3; ","")&amp;IF(OR(INDEX(ORCAMENTO!$P:$P,$B641)&lt;&gt;"",INDEX(ORCAMENTO!$Q:$Q,$B641)&lt;&gt;""),"Ano 4; ","")&amp;IF(OR(INDEX(ORCAMENTO!$S:$S,$B641)&lt;&gt;"",INDEX(ORCAMENTO!$T:$T,$B641)&lt;&gt;""),"Ano 5; ","")&amp;IF(OR(INDEX(ORCAMENTO!$V:$V,$B641)&lt;&gt;"",INDEX(ORCAMENTO!$W:$W,$B641)&lt;&gt;""),"Ano 6; ","")))</f>
        <v/>
      </c>
      <c r="G641" s="311" t="str">
        <f ca="1">IF($B641="","",IF(INDEX(ORCAMENTO!$G:$G,$B641)&lt;&gt;"",INDEX(ORCAMENTO!$G:$G,$B641),IF(INDEX(ORCAMENTO!$J:$J,$B641)&lt;&gt;"",INDEX(ORCAMENTO!$J:$J,$B641),IF(INDEX(ORCAMENTO!$M:$M,$B641)&lt;&gt;"",INDEX(ORCAMENTO!$M:$M,$B641),IF(INDEX(ORCAMENTO!$P:$P,$B641)&lt;&gt;"",INDEX(ORCAMENTO!$P:$P,$B641),IF(INDEX(ORCAMENTO!$S:$S,$B641)&lt;&gt;"",INDEX(ORCAMENTO!$S:$S,$B641),INDEX(ORCAMENTO!$V:$V,$B641)))))))</f>
        <v/>
      </c>
      <c r="H641" s="312" t="str">
        <f ca="1">IF($B641="","",IF(INDEX(ORCAMENTO!$H:$H,$B641)&lt;&gt;"",INDEX(ORCAMENTO!$H:$H,$B641),IF(INDEX(ORCAMENTO!$K:$K,$B641)&lt;&gt;"",INDEX(ORCAMENTO!$K:$K,$B641),IF(INDEX(ORCAMENTO!$N:$N,$B641)&lt;&gt;"",INDEX(ORCAMENTO!$N:$N,$B641),IF(INDEX(ORCAMENTO!$Q:$Q,$B641)&lt;&gt;"",INDEX(ORCAMENTO!$Q:$Q,$B641),IF(INDEX(ORCAMENTO!$T:$T,$B641)&lt;&gt;"",INDEX(ORCAMENTO!$T:$T,$B641),INDEX(ORCAMENTO!$W:$W,$B641)))))))</f>
        <v/>
      </c>
      <c r="I641" s="255" t="str">
        <f ca="1">IF($B641="","",IF(INDEX(ORCAMENTO!$AI:$AI,$B641)&lt;&gt;"",INDEX(ORCAMENTO!$AI:$AI,$B641),IF(INDEX(ORCAMENTO!$AG:$AG,$B641),"Memorial de cálculo ou anexo obrigatório não informado para item acima do limite.",IF(AND(INDEX(ORCAMENTO!$AC:$AC,$B641),NOT(INDEX(ORCAMENTO!$AE:$AE,$B641))),"Informe pelo menos um ano completo com valor unitário e quantidade.","Pendência identificada automaticamente."))))</f>
        <v/>
      </c>
      <c r="N641" s="255">
        <f t="shared" si="20"/>
        <v>642</v>
      </c>
      <c r="O641" s="255">
        <f ca="1">IF(INDEX(ORCAMENTO!$AI:$AI,$N641)&lt;&gt;"",1,0)</f>
        <v>0</v>
      </c>
      <c r="P641" s="255">
        <f t="shared" ca="1" si="21"/>
        <v>11</v>
      </c>
      <c r="Q641" s="255" t="str">
        <f ca="1">INDEX(ORCAMENTO!$AI:$AI,$N641)</f>
        <v/>
      </c>
    </row>
    <row r="642" spans="2:17" ht="15" customHeight="1" x14ac:dyDescent="0.25">
      <c r="B642" s="255" t="str">
        <f ca="1">IFERROR(INDEX(_AUX_ANALISE!$A$1:$A$2461,MATCH(ROW()-34,_AUX_ANALISE!$C$1:$C$2461,0)),"")</f>
        <v/>
      </c>
      <c r="C642" s="255" t="str">
        <f ca="1">IF($B642="","",INDEX(ORCAMENTO!$B:$B,$B642))</f>
        <v/>
      </c>
      <c r="D642" s="255" t="str">
        <f ca="1">IF($B642="","",INDEX(ORCAMENTO!$E:$E,$B642))</f>
        <v/>
      </c>
      <c r="E642" s="255" t="str">
        <f ca="1">IF($B642="","",INDEX(ORCAMENTO!$D:$D,$B642))</f>
        <v/>
      </c>
      <c r="F642" s="255" t="str">
        <f ca="1">IF($B642="","",TRIM(IF(OR(INDEX(ORCAMENTO!$G:$G,$B642)&lt;&gt;"",INDEX(ORCAMENTO!$H:$H,$B642)&lt;&gt;""),"Ano 1; ","")&amp;IF(OR(INDEX(ORCAMENTO!$J:$J,$B642)&lt;&gt;"",INDEX(ORCAMENTO!$K:$K,$B642)&lt;&gt;""),"Ano 2; ","")&amp;IF(OR(INDEX(ORCAMENTO!$M:$M,$B642)&lt;&gt;"",INDEX(ORCAMENTO!$N:$N,$B642)&lt;&gt;""),"Ano 3; ","")&amp;IF(OR(INDEX(ORCAMENTO!$P:$P,$B642)&lt;&gt;"",INDEX(ORCAMENTO!$Q:$Q,$B642)&lt;&gt;""),"Ano 4; ","")&amp;IF(OR(INDEX(ORCAMENTO!$S:$S,$B642)&lt;&gt;"",INDEX(ORCAMENTO!$T:$T,$B642)&lt;&gt;""),"Ano 5; ","")&amp;IF(OR(INDEX(ORCAMENTO!$V:$V,$B642)&lt;&gt;"",INDEX(ORCAMENTO!$W:$W,$B642)&lt;&gt;""),"Ano 6; ","")))</f>
        <v/>
      </c>
      <c r="G642" s="311" t="str">
        <f ca="1">IF($B642="","",IF(INDEX(ORCAMENTO!$G:$G,$B642)&lt;&gt;"",INDEX(ORCAMENTO!$G:$G,$B642),IF(INDEX(ORCAMENTO!$J:$J,$B642)&lt;&gt;"",INDEX(ORCAMENTO!$J:$J,$B642),IF(INDEX(ORCAMENTO!$M:$M,$B642)&lt;&gt;"",INDEX(ORCAMENTO!$M:$M,$B642),IF(INDEX(ORCAMENTO!$P:$P,$B642)&lt;&gt;"",INDEX(ORCAMENTO!$P:$P,$B642),IF(INDEX(ORCAMENTO!$S:$S,$B642)&lt;&gt;"",INDEX(ORCAMENTO!$S:$S,$B642),INDEX(ORCAMENTO!$V:$V,$B642)))))))</f>
        <v/>
      </c>
      <c r="H642" s="312" t="str">
        <f ca="1">IF($B642="","",IF(INDEX(ORCAMENTO!$H:$H,$B642)&lt;&gt;"",INDEX(ORCAMENTO!$H:$H,$B642),IF(INDEX(ORCAMENTO!$K:$K,$B642)&lt;&gt;"",INDEX(ORCAMENTO!$K:$K,$B642),IF(INDEX(ORCAMENTO!$N:$N,$B642)&lt;&gt;"",INDEX(ORCAMENTO!$N:$N,$B642),IF(INDEX(ORCAMENTO!$Q:$Q,$B642)&lt;&gt;"",INDEX(ORCAMENTO!$Q:$Q,$B642),IF(INDEX(ORCAMENTO!$T:$T,$B642)&lt;&gt;"",INDEX(ORCAMENTO!$T:$T,$B642),INDEX(ORCAMENTO!$W:$W,$B642)))))))</f>
        <v/>
      </c>
      <c r="I642" s="255" t="str">
        <f ca="1">IF($B642="","",IF(INDEX(ORCAMENTO!$AI:$AI,$B642)&lt;&gt;"",INDEX(ORCAMENTO!$AI:$AI,$B642),IF(INDEX(ORCAMENTO!$AG:$AG,$B642),"Memorial de cálculo ou anexo obrigatório não informado para item acima do limite.",IF(AND(INDEX(ORCAMENTO!$AC:$AC,$B642),NOT(INDEX(ORCAMENTO!$AE:$AE,$B642))),"Informe pelo menos um ano completo com valor unitário e quantidade.","Pendência identificada automaticamente."))))</f>
        <v/>
      </c>
      <c r="N642" s="255">
        <f t="shared" si="20"/>
        <v>643</v>
      </c>
      <c r="O642" s="255">
        <f ca="1">IF(INDEX(ORCAMENTO!$AI:$AI,$N642)&lt;&gt;"",1,0)</f>
        <v>0</v>
      </c>
      <c r="P642" s="255">
        <f t="shared" ca="1" si="21"/>
        <v>11</v>
      </c>
      <c r="Q642" s="255" t="str">
        <f ca="1">INDEX(ORCAMENTO!$AI:$AI,$N642)</f>
        <v/>
      </c>
    </row>
    <row r="643" spans="2:17" ht="15" customHeight="1" x14ac:dyDescent="0.25">
      <c r="B643" s="255" t="str">
        <f ca="1">IFERROR(INDEX(_AUX_ANALISE!$A$1:$A$2461,MATCH(ROW()-34,_AUX_ANALISE!$C$1:$C$2461,0)),"")</f>
        <v/>
      </c>
      <c r="C643" s="255" t="str">
        <f ca="1">IF($B643="","",INDEX(ORCAMENTO!$B:$B,$B643))</f>
        <v/>
      </c>
      <c r="D643" s="255" t="str">
        <f ca="1">IF($B643="","",INDEX(ORCAMENTO!$E:$E,$B643))</f>
        <v/>
      </c>
      <c r="E643" s="255" t="str">
        <f ca="1">IF($B643="","",INDEX(ORCAMENTO!$D:$D,$B643))</f>
        <v/>
      </c>
      <c r="F643" s="255" t="str">
        <f ca="1">IF($B643="","",TRIM(IF(OR(INDEX(ORCAMENTO!$G:$G,$B643)&lt;&gt;"",INDEX(ORCAMENTO!$H:$H,$B643)&lt;&gt;""),"Ano 1; ","")&amp;IF(OR(INDEX(ORCAMENTO!$J:$J,$B643)&lt;&gt;"",INDEX(ORCAMENTO!$K:$K,$B643)&lt;&gt;""),"Ano 2; ","")&amp;IF(OR(INDEX(ORCAMENTO!$M:$M,$B643)&lt;&gt;"",INDEX(ORCAMENTO!$N:$N,$B643)&lt;&gt;""),"Ano 3; ","")&amp;IF(OR(INDEX(ORCAMENTO!$P:$P,$B643)&lt;&gt;"",INDEX(ORCAMENTO!$Q:$Q,$B643)&lt;&gt;""),"Ano 4; ","")&amp;IF(OR(INDEX(ORCAMENTO!$S:$S,$B643)&lt;&gt;"",INDEX(ORCAMENTO!$T:$T,$B643)&lt;&gt;""),"Ano 5; ","")&amp;IF(OR(INDEX(ORCAMENTO!$V:$V,$B643)&lt;&gt;"",INDEX(ORCAMENTO!$W:$W,$B643)&lt;&gt;""),"Ano 6; ","")))</f>
        <v/>
      </c>
      <c r="G643" s="311" t="str">
        <f ca="1">IF($B643="","",IF(INDEX(ORCAMENTO!$G:$G,$B643)&lt;&gt;"",INDEX(ORCAMENTO!$G:$G,$B643),IF(INDEX(ORCAMENTO!$J:$J,$B643)&lt;&gt;"",INDEX(ORCAMENTO!$J:$J,$B643),IF(INDEX(ORCAMENTO!$M:$M,$B643)&lt;&gt;"",INDEX(ORCAMENTO!$M:$M,$B643),IF(INDEX(ORCAMENTO!$P:$P,$B643)&lt;&gt;"",INDEX(ORCAMENTO!$P:$P,$B643),IF(INDEX(ORCAMENTO!$S:$S,$B643)&lt;&gt;"",INDEX(ORCAMENTO!$S:$S,$B643),INDEX(ORCAMENTO!$V:$V,$B643)))))))</f>
        <v/>
      </c>
      <c r="H643" s="312" t="str">
        <f ca="1">IF($B643="","",IF(INDEX(ORCAMENTO!$H:$H,$B643)&lt;&gt;"",INDEX(ORCAMENTO!$H:$H,$B643),IF(INDEX(ORCAMENTO!$K:$K,$B643)&lt;&gt;"",INDEX(ORCAMENTO!$K:$K,$B643),IF(INDEX(ORCAMENTO!$N:$N,$B643)&lt;&gt;"",INDEX(ORCAMENTO!$N:$N,$B643),IF(INDEX(ORCAMENTO!$Q:$Q,$B643)&lt;&gt;"",INDEX(ORCAMENTO!$Q:$Q,$B643),IF(INDEX(ORCAMENTO!$T:$T,$B643)&lt;&gt;"",INDEX(ORCAMENTO!$T:$T,$B643),INDEX(ORCAMENTO!$W:$W,$B643)))))))</f>
        <v/>
      </c>
      <c r="I643" s="255" t="str">
        <f ca="1">IF($B643="","",IF(INDEX(ORCAMENTO!$AI:$AI,$B643)&lt;&gt;"",INDEX(ORCAMENTO!$AI:$AI,$B643),IF(INDEX(ORCAMENTO!$AG:$AG,$B643),"Memorial de cálculo ou anexo obrigatório não informado para item acima do limite.",IF(AND(INDEX(ORCAMENTO!$AC:$AC,$B643),NOT(INDEX(ORCAMENTO!$AE:$AE,$B643))),"Informe pelo menos um ano completo com valor unitário e quantidade.","Pendência identificada automaticamente."))))</f>
        <v/>
      </c>
      <c r="N643" s="255">
        <f t="shared" si="20"/>
        <v>644</v>
      </c>
      <c r="O643" s="255">
        <f ca="1">IF(INDEX(ORCAMENTO!$AI:$AI,$N643)&lt;&gt;"",1,0)</f>
        <v>0</v>
      </c>
      <c r="P643" s="255">
        <f t="shared" ca="1" si="21"/>
        <v>11</v>
      </c>
      <c r="Q643" s="255" t="str">
        <f ca="1">INDEX(ORCAMENTO!$AI:$AI,$N643)</f>
        <v/>
      </c>
    </row>
    <row r="644" spans="2:17" ht="15" customHeight="1" x14ac:dyDescent="0.25">
      <c r="B644" s="255" t="str">
        <f ca="1">IFERROR(INDEX(_AUX_ANALISE!$A$1:$A$2461,MATCH(ROW()-34,_AUX_ANALISE!$C$1:$C$2461,0)),"")</f>
        <v/>
      </c>
      <c r="C644" s="255" t="str">
        <f ca="1">IF($B644="","",INDEX(ORCAMENTO!$B:$B,$B644))</f>
        <v/>
      </c>
      <c r="D644" s="255" t="str">
        <f ca="1">IF($B644="","",INDEX(ORCAMENTO!$E:$E,$B644))</f>
        <v/>
      </c>
      <c r="E644" s="255" t="str">
        <f ca="1">IF($B644="","",INDEX(ORCAMENTO!$D:$D,$B644))</f>
        <v/>
      </c>
      <c r="F644" s="255" t="str">
        <f ca="1">IF($B644="","",TRIM(IF(OR(INDEX(ORCAMENTO!$G:$G,$B644)&lt;&gt;"",INDEX(ORCAMENTO!$H:$H,$B644)&lt;&gt;""),"Ano 1; ","")&amp;IF(OR(INDEX(ORCAMENTO!$J:$J,$B644)&lt;&gt;"",INDEX(ORCAMENTO!$K:$K,$B644)&lt;&gt;""),"Ano 2; ","")&amp;IF(OR(INDEX(ORCAMENTO!$M:$M,$B644)&lt;&gt;"",INDEX(ORCAMENTO!$N:$N,$B644)&lt;&gt;""),"Ano 3; ","")&amp;IF(OR(INDEX(ORCAMENTO!$P:$P,$B644)&lt;&gt;"",INDEX(ORCAMENTO!$Q:$Q,$B644)&lt;&gt;""),"Ano 4; ","")&amp;IF(OR(INDEX(ORCAMENTO!$S:$S,$B644)&lt;&gt;"",INDEX(ORCAMENTO!$T:$T,$B644)&lt;&gt;""),"Ano 5; ","")&amp;IF(OR(INDEX(ORCAMENTO!$V:$V,$B644)&lt;&gt;"",INDEX(ORCAMENTO!$W:$W,$B644)&lt;&gt;""),"Ano 6; ","")))</f>
        <v/>
      </c>
      <c r="G644" s="311" t="str">
        <f ca="1">IF($B644="","",IF(INDEX(ORCAMENTO!$G:$G,$B644)&lt;&gt;"",INDEX(ORCAMENTO!$G:$G,$B644),IF(INDEX(ORCAMENTO!$J:$J,$B644)&lt;&gt;"",INDEX(ORCAMENTO!$J:$J,$B644),IF(INDEX(ORCAMENTO!$M:$M,$B644)&lt;&gt;"",INDEX(ORCAMENTO!$M:$M,$B644),IF(INDEX(ORCAMENTO!$P:$P,$B644)&lt;&gt;"",INDEX(ORCAMENTO!$P:$P,$B644),IF(INDEX(ORCAMENTO!$S:$S,$B644)&lt;&gt;"",INDEX(ORCAMENTO!$S:$S,$B644),INDEX(ORCAMENTO!$V:$V,$B644)))))))</f>
        <v/>
      </c>
      <c r="H644" s="312" t="str">
        <f ca="1">IF($B644="","",IF(INDEX(ORCAMENTO!$H:$H,$B644)&lt;&gt;"",INDEX(ORCAMENTO!$H:$H,$B644),IF(INDEX(ORCAMENTO!$K:$K,$B644)&lt;&gt;"",INDEX(ORCAMENTO!$K:$K,$B644),IF(INDEX(ORCAMENTO!$N:$N,$B644)&lt;&gt;"",INDEX(ORCAMENTO!$N:$N,$B644),IF(INDEX(ORCAMENTO!$Q:$Q,$B644)&lt;&gt;"",INDEX(ORCAMENTO!$Q:$Q,$B644),IF(INDEX(ORCAMENTO!$T:$T,$B644)&lt;&gt;"",INDEX(ORCAMENTO!$T:$T,$B644),INDEX(ORCAMENTO!$W:$W,$B644)))))))</f>
        <v/>
      </c>
      <c r="I644" s="255" t="str">
        <f ca="1">IF($B644="","",IF(INDEX(ORCAMENTO!$AI:$AI,$B644)&lt;&gt;"",INDEX(ORCAMENTO!$AI:$AI,$B644),IF(INDEX(ORCAMENTO!$AG:$AG,$B644),"Memorial de cálculo ou anexo obrigatório não informado para item acima do limite.",IF(AND(INDEX(ORCAMENTO!$AC:$AC,$B644),NOT(INDEX(ORCAMENTO!$AE:$AE,$B644))),"Informe pelo menos um ano completo com valor unitário e quantidade.","Pendência identificada automaticamente."))))</f>
        <v/>
      </c>
      <c r="N644" s="255">
        <f t="shared" si="20"/>
        <v>645</v>
      </c>
      <c r="O644" s="255">
        <f ca="1">IF(INDEX(ORCAMENTO!$AI:$AI,$N644)&lt;&gt;"",1,0)</f>
        <v>0</v>
      </c>
      <c r="P644" s="255">
        <f t="shared" ca="1" si="21"/>
        <v>11</v>
      </c>
      <c r="Q644" s="255" t="str">
        <f ca="1">INDEX(ORCAMENTO!$AI:$AI,$N644)</f>
        <v/>
      </c>
    </row>
    <row r="645" spans="2:17" ht="15" customHeight="1" x14ac:dyDescent="0.25">
      <c r="B645" s="255" t="str">
        <f ca="1">IFERROR(INDEX(_AUX_ANALISE!$A$1:$A$2461,MATCH(ROW()-34,_AUX_ANALISE!$C$1:$C$2461,0)),"")</f>
        <v/>
      </c>
      <c r="C645" s="255" t="str">
        <f ca="1">IF($B645="","",INDEX(ORCAMENTO!$B:$B,$B645))</f>
        <v/>
      </c>
      <c r="D645" s="255" t="str">
        <f ca="1">IF($B645="","",INDEX(ORCAMENTO!$E:$E,$B645))</f>
        <v/>
      </c>
      <c r="E645" s="255" t="str">
        <f ca="1">IF($B645="","",INDEX(ORCAMENTO!$D:$D,$B645))</f>
        <v/>
      </c>
      <c r="F645" s="255" t="str">
        <f ca="1">IF($B645="","",TRIM(IF(OR(INDEX(ORCAMENTO!$G:$G,$B645)&lt;&gt;"",INDEX(ORCAMENTO!$H:$H,$B645)&lt;&gt;""),"Ano 1; ","")&amp;IF(OR(INDEX(ORCAMENTO!$J:$J,$B645)&lt;&gt;"",INDEX(ORCAMENTO!$K:$K,$B645)&lt;&gt;""),"Ano 2; ","")&amp;IF(OR(INDEX(ORCAMENTO!$M:$M,$B645)&lt;&gt;"",INDEX(ORCAMENTO!$N:$N,$B645)&lt;&gt;""),"Ano 3; ","")&amp;IF(OR(INDEX(ORCAMENTO!$P:$P,$B645)&lt;&gt;"",INDEX(ORCAMENTO!$Q:$Q,$B645)&lt;&gt;""),"Ano 4; ","")&amp;IF(OR(INDEX(ORCAMENTO!$S:$S,$B645)&lt;&gt;"",INDEX(ORCAMENTO!$T:$T,$B645)&lt;&gt;""),"Ano 5; ","")&amp;IF(OR(INDEX(ORCAMENTO!$V:$V,$B645)&lt;&gt;"",INDEX(ORCAMENTO!$W:$W,$B645)&lt;&gt;""),"Ano 6; ","")))</f>
        <v/>
      </c>
      <c r="G645" s="311" t="str">
        <f ca="1">IF($B645="","",IF(INDEX(ORCAMENTO!$G:$G,$B645)&lt;&gt;"",INDEX(ORCAMENTO!$G:$G,$B645),IF(INDEX(ORCAMENTO!$J:$J,$B645)&lt;&gt;"",INDEX(ORCAMENTO!$J:$J,$B645),IF(INDEX(ORCAMENTO!$M:$M,$B645)&lt;&gt;"",INDEX(ORCAMENTO!$M:$M,$B645),IF(INDEX(ORCAMENTO!$P:$P,$B645)&lt;&gt;"",INDEX(ORCAMENTO!$P:$P,$B645),IF(INDEX(ORCAMENTO!$S:$S,$B645)&lt;&gt;"",INDEX(ORCAMENTO!$S:$S,$B645),INDEX(ORCAMENTO!$V:$V,$B645)))))))</f>
        <v/>
      </c>
      <c r="H645" s="312" t="str">
        <f ca="1">IF($B645="","",IF(INDEX(ORCAMENTO!$H:$H,$B645)&lt;&gt;"",INDEX(ORCAMENTO!$H:$H,$B645),IF(INDEX(ORCAMENTO!$K:$K,$B645)&lt;&gt;"",INDEX(ORCAMENTO!$K:$K,$B645),IF(INDEX(ORCAMENTO!$N:$N,$B645)&lt;&gt;"",INDEX(ORCAMENTO!$N:$N,$B645),IF(INDEX(ORCAMENTO!$Q:$Q,$B645)&lt;&gt;"",INDEX(ORCAMENTO!$Q:$Q,$B645),IF(INDEX(ORCAMENTO!$T:$T,$B645)&lt;&gt;"",INDEX(ORCAMENTO!$T:$T,$B645),INDEX(ORCAMENTO!$W:$W,$B645)))))))</f>
        <v/>
      </c>
      <c r="I645" s="255" t="str">
        <f ca="1">IF($B645="","",IF(INDEX(ORCAMENTO!$AI:$AI,$B645)&lt;&gt;"",INDEX(ORCAMENTO!$AI:$AI,$B645),IF(INDEX(ORCAMENTO!$AG:$AG,$B645),"Memorial de cálculo ou anexo obrigatório não informado para item acima do limite.",IF(AND(INDEX(ORCAMENTO!$AC:$AC,$B645),NOT(INDEX(ORCAMENTO!$AE:$AE,$B645))),"Informe pelo menos um ano completo com valor unitário e quantidade.","Pendência identificada automaticamente."))))</f>
        <v/>
      </c>
      <c r="N645" s="255">
        <f t="shared" si="20"/>
        <v>646</v>
      </c>
      <c r="O645" s="255">
        <f ca="1">IF(INDEX(ORCAMENTO!$AI:$AI,$N645)&lt;&gt;"",1,0)</f>
        <v>0</v>
      </c>
      <c r="P645" s="255">
        <f t="shared" ca="1" si="21"/>
        <v>11</v>
      </c>
      <c r="Q645" s="255" t="str">
        <f ca="1">INDEX(ORCAMENTO!$AI:$AI,$N645)</f>
        <v/>
      </c>
    </row>
    <row r="646" spans="2:17" ht="15" customHeight="1" x14ac:dyDescent="0.25">
      <c r="B646" s="255" t="str">
        <f ca="1">IFERROR(INDEX(_AUX_ANALISE!$A$1:$A$2461,MATCH(ROW()-34,_AUX_ANALISE!$C$1:$C$2461,0)),"")</f>
        <v/>
      </c>
      <c r="C646" s="255" t="str">
        <f ca="1">IF($B646="","",INDEX(ORCAMENTO!$B:$B,$B646))</f>
        <v/>
      </c>
      <c r="D646" s="255" t="str">
        <f ca="1">IF($B646="","",INDEX(ORCAMENTO!$E:$E,$B646))</f>
        <v/>
      </c>
      <c r="E646" s="255" t="str">
        <f ca="1">IF($B646="","",INDEX(ORCAMENTO!$D:$D,$B646))</f>
        <v/>
      </c>
      <c r="F646" s="255" t="str">
        <f ca="1">IF($B646="","",TRIM(IF(OR(INDEX(ORCAMENTO!$G:$G,$B646)&lt;&gt;"",INDEX(ORCAMENTO!$H:$H,$B646)&lt;&gt;""),"Ano 1; ","")&amp;IF(OR(INDEX(ORCAMENTO!$J:$J,$B646)&lt;&gt;"",INDEX(ORCAMENTO!$K:$K,$B646)&lt;&gt;""),"Ano 2; ","")&amp;IF(OR(INDEX(ORCAMENTO!$M:$M,$B646)&lt;&gt;"",INDEX(ORCAMENTO!$N:$N,$B646)&lt;&gt;""),"Ano 3; ","")&amp;IF(OR(INDEX(ORCAMENTO!$P:$P,$B646)&lt;&gt;"",INDEX(ORCAMENTO!$Q:$Q,$B646)&lt;&gt;""),"Ano 4; ","")&amp;IF(OR(INDEX(ORCAMENTO!$S:$S,$B646)&lt;&gt;"",INDEX(ORCAMENTO!$T:$T,$B646)&lt;&gt;""),"Ano 5; ","")&amp;IF(OR(INDEX(ORCAMENTO!$V:$V,$B646)&lt;&gt;"",INDEX(ORCAMENTO!$W:$W,$B646)&lt;&gt;""),"Ano 6; ","")))</f>
        <v/>
      </c>
      <c r="G646" s="311" t="str">
        <f ca="1">IF($B646="","",IF(INDEX(ORCAMENTO!$G:$G,$B646)&lt;&gt;"",INDEX(ORCAMENTO!$G:$G,$B646),IF(INDEX(ORCAMENTO!$J:$J,$B646)&lt;&gt;"",INDEX(ORCAMENTO!$J:$J,$B646),IF(INDEX(ORCAMENTO!$M:$M,$B646)&lt;&gt;"",INDEX(ORCAMENTO!$M:$M,$B646),IF(INDEX(ORCAMENTO!$P:$P,$B646)&lt;&gt;"",INDEX(ORCAMENTO!$P:$P,$B646),IF(INDEX(ORCAMENTO!$S:$S,$B646)&lt;&gt;"",INDEX(ORCAMENTO!$S:$S,$B646),INDEX(ORCAMENTO!$V:$V,$B646)))))))</f>
        <v/>
      </c>
      <c r="H646" s="312" t="str">
        <f ca="1">IF($B646="","",IF(INDEX(ORCAMENTO!$H:$H,$B646)&lt;&gt;"",INDEX(ORCAMENTO!$H:$H,$B646),IF(INDEX(ORCAMENTO!$K:$K,$B646)&lt;&gt;"",INDEX(ORCAMENTO!$K:$K,$B646),IF(INDEX(ORCAMENTO!$N:$N,$B646)&lt;&gt;"",INDEX(ORCAMENTO!$N:$N,$B646),IF(INDEX(ORCAMENTO!$Q:$Q,$B646)&lt;&gt;"",INDEX(ORCAMENTO!$Q:$Q,$B646),IF(INDEX(ORCAMENTO!$T:$T,$B646)&lt;&gt;"",INDEX(ORCAMENTO!$T:$T,$B646),INDEX(ORCAMENTO!$W:$W,$B646)))))))</f>
        <v/>
      </c>
      <c r="I646" s="255" t="str">
        <f ca="1">IF($B646="","",IF(INDEX(ORCAMENTO!$AI:$AI,$B646)&lt;&gt;"",INDEX(ORCAMENTO!$AI:$AI,$B646),IF(INDEX(ORCAMENTO!$AG:$AG,$B646),"Memorial de cálculo ou anexo obrigatório não informado para item acima do limite.",IF(AND(INDEX(ORCAMENTO!$AC:$AC,$B646),NOT(INDEX(ORCAMENTO!$AE:$AE,$B646))),"Informe pelo menos um ano completo com valor unitário e quantidade.","Pendência identificada automaticamente."))))</f>
        <v/>
      </c>
      <c r="N646" s="255">
        <f t="shared" si="20"/>
        <v>647</v>
      </c>
      <c r="O646" s="255">
        <f ca="1">IF(INDEX(ORCAMENTO!$AI:$AI,$N646)&lt;&gt;"",1,0)</f>
        <v>0</v>
      </c>
      <c r="P646" s="255">
        <f t="shared" ca="1" si="21"/>
        <v>11</v>
      </c>
      <c r="Q646" s="255" t="str">
        <f ca="1">INDEX(ORCAMENTO!$AI:$AI,$N646)</f>
        <v/>
      </c>
    </row>
    <row r="647" spans="2:17" ht="15" customHeight="1" x14ac:dyDescent="0.25">
      <c r="B647" s="255" t="str">
        <f ca="1">IFERROR(INDEX(_AUX_ANALISE!$A$1:$A$2461,MATCH(ROW()-34,_AUX_ANALISE!$C$1:$C$2461,0)),"")</f>
        <v/>
      </c>
      <c r="C647" s="255" t="str">
        <f ca="1">IF($B647="","",INDEX(ORCAMENTO!$B:$B,$B647))</f>
        <v/>
      </c>
      <c r="D647" s="255" t="str">
        <f ca="1">IF($B647="","",INDEX(ORCAMENTO!$E:$E,$B647))</f>
        <v/>
      </c>
      <c r="E647" s="255" t="str">
        <f ca="1">IF($B647="","",INDEX(ORCAMENTO!$D:$D,$B647))</f>
        <v/>
      </c>
      <c r="F647" s="255" t="str">
        <f ca="1">IF($B647="","",TRIM(IF(OR(INDEX(ORCAMENTO!$G:$G,$B647)&lt;&gt;"",INDEX(ORCAMENTO!$H:$H,$B647)&lt;&gt;""),"Ano 1; ","")&amp;IF(OR(INDEX(ORCAMENTO!$J:$J,$B647)&lt;&gt;"",INDEX(ORCAMENTO!$K:$K,$B647)&lt;&gt;""),"Ano 2; ","")&amp;IF(OR(INDEX(ORCAMENTO!$M:$M,$B647)&lt;&gt;"",INDEX(ORCAMENTO!$N:$N,$B647)&lt;&gt;""),"Ano 3; ","")&amp;IF(OR(INDEX(ORCAMENTO!$P:$P,$B647)&lt;&gt;"",INDEX(ORCAMENTO!$Q:$Q,$B647)&lt;&gt;""),"Ano 4; ","")&amp;IF(OR(INDEX(ORCAMENTO!$S:$S,$B647)&lt;&gt;"",INDEX(ORCAMENTO!$T:$T,$B647)&lt;&gt;""),"Ano 5; ","")&amp;IF(OR(INDEX(ORCAMENTO!$V:$V,$B647)&lt;&gt;"",INDEX(ORCAMENTO!$W:$W,$B647)&lt;&gt;""),"Ano 6; ","")))</f>
        <v/>
      </c>
      <c r="G647" s="311" t="str">
        <f ca="1">IF($B647="","",IF(INDEX(ORCAMENTO!$G:$G,$B647)&lt;&gt;"",INDEX(ORCAMENTO!$G:$G,$B647),IF(INDEX(ORCAMENTO!$J:$J,$B647)&lt;&gt;"",INDEX(ORCAMENTO!$J:$J,$B647),IF(INDEX(ORCAMENTO!$M:$M,$B647)&lt;&gt;"",INDEX(ORCAMENTO!$M:$M,$B647),IF(INDEX(ORCAMENTO!$P:$P,$B647)&lt;&gt;"",INDEX(ORCAMENTO!$P:$P,$B647),IF(INDEX(ORCAMENTO!$S:$S,$B647)&lt;&gt;"",INDEX(ORCAMENTO!$S:$S,$B647),INDEX(ORCAMENTO!$V:$V,$B647)))))))</f>
        <v/>
      </c>
      <c r="H647" s="312" t="str">
        <f ca="1">IF($B647="","",IF(INDEX(ORCAMENTO!$H:$H,$B647)&lt;&gt;"",INDEX(ORCAMENTO!$H:$H,$B647),IF(INDEX(ORCAMENTO!$K:$K,$B647)&lt;&gt;"",INDEX(ORCAMENTO!$K:$K,$B647),IF(INDEX(ORCAMENTO!$N:$N,$B647)&lt;&gt;"",INDEX(ORCAMENTO!$N:$N,$B647),IF(INDEX(ORCAMENTO!$Q:$Q,$B647)&lt;&gt;"",INDEX(ORCAMENTO!$Q:$Q,$B647),IF(INDEX(ORCAMENTO!$T:$T,$B647)&lt;&gt;"",INDEX(ORCAMENTO!$T:$T,$B647),INDEX(ORCAMENTO!$W:$W,$B647)))))))</f>
        <v/>
      </c>
      <c r="I647" s="255" t="str">
        <f ca="1">IF($B647="","",IF(INDEX(ORCAMENTO!$AI:$AI,$B647)&lt;&gt;"",INDEX(ORCAMENTO!$AI:$AI,$B647),IF(INDEX(ORCAMENTO!$AG:$AG,$B647),"Memorial de cálculo ou anexo obrigatório não informado para item acima do limite.",IF(AND(INDEX(ORCAMENTO!$AC:$AC,$B647),NOT(INDEX(ORCAMENTO!$AE:$AE,$B647))),"Informe pelo menos um ano completo com valor unitário e quantidade.","Pendência identificada automaticamente."))))</f>
        <v/>
      </c>
      <c r="N647" s="255">
        <f t="shared" si="20"/>
        <v>648</v>
      </c>
      <c r="O647" s="255">
        <f ca="1">IF(INDEX(ORCAMENTO!$AI:$AI,$N647)&lt;&gt;"",1,0)</f>
        <v>0</v>
      </c>
      <c r="P647" s="255">
        <f t="shared" ca="1" si="21"/>
        <v>11</v>
      </c>
      <c r="Q647" s="255" t="str">
        <f ca="1">INDEX(ORCAMENTO!$AI:$AI,$N647)</f>
        <v/>
      </c>
    </row>
    <row r="648" spans="2:17" ht="15" customHeight="1" x14ac:dyDescent="0.25">
      <c r="B648" s="255" t="str">
        <f ca="1">IFERROR(INDEX(_AUX_ANALISE!$A$1:$A$2461,MATCH(ROW()-34,_AUX_ANALISE!$C$1:$C$2461,0)),"")</f>
        <v/>
      </c>
      <c r="C648" s="255" t="str">
        <f ca="1">IF($B648="","",INDEX(ORCAMENTO!$B:$B,$B648))</f>
        <v/>
      </c>
      <c r="D648" s="255" t="str">
        <f ca="1">IF($B648="","",INDEX(ORCAMENTO!$E:$E,$B648))</f>
        <v/>
      </c>
      <c r="E648" s="255" t="str">
        <f ca="1">IF($B648="","",INDEX(ORCAMENTO!$D:$D,$B648))</f>
        <v/>
      </c>
      <c r="F648" s="255" t="str">
        <f ca="1">IF($B648="","",TRIM(IF(OR(INDEX(ORCAMENTO!$G:$G,$B648)&lt;&gt;"",INDEX(ORCAMENTO!$H:$H,$B648)&lt;&gt;""),"Ano 1; ","")&amp;IF(OR(INDEX(ORCAMENTO!$J:$J,$B648)&lt;&gt;"",INDEX(ORCAMENTO!$K:$K,$B648)&lt;&gt;""),"Ano 2; ","")&amp;IF(OR(INDEX(ORCAMENTO!$M:$M,$B648)&lt;&gt;"",INDEX(ORCAMENTO!$N:$N,$B648)&lt;&gt;""),"Ano 3; ","")&amp;IF(OR(INDEX(ORCAMENTO!$P:$P,$B648)&lt;&gt;"",INDEX(ORCAMENTO!$Q:$Q,$B648)&lt;&gt;""),"Ano 4; ","")&amp;IF(OR(INDEX(ORCAMENTO!$S:$S,$B648)&lt;&gt;"",INDEX(ORCAMENTO!$T:$T,$B648)&lt;&gt;""),"Ano 5; ","")&amp;IF(OR(INDEX(ORCAMENTO!$V:$V,$B648)&lt;&gt;"",INDEX(ORCAMENTO!$W:$W,$B648)&lt;&gt;""),"Ano 6; ","")))</f>
        <v/>
      </c>
      <c r="G648" s="311" t="str">
        <f ca="1">IF($B648="","",IF(INDEX(ORCAMENTO!$G:$G,$B648)&lt;&gt;"",INDEX(ORCAMENTO!$G:$G,$B648),IF(INDEX(ORCAMENTO!$J:$J,$B648)&lt;&gt;"",INDEX(ORCAMENTO!$J:$J,$B648),IF(INDEX(ORCAMENTO!$M:$M,$B648)&lt;&gt;"",INDEX(ORCAMENTO!$M:$M,$B648),IF(INDEX(ORCAMENTO!$P:$P,$B648)&lt;&gt;"",INDEX(ORCAMENTO!$P:$P,$B648),IF(INDEX(ORCAMENTO!$S:$S,$B648)&lt;&gt;"",INDEX(ORCAMENTO!$S:$S,$B648),INDEX(ORCAMENTO!$V:$V,$B648)))))))</f>
        <v/>
      </c>
      <c r="H648" s="312" t="str">
        <f ca="1">IF($B648="","",IF(INDEX(ORCAMENTO!$H:$H,$B648)&lt;&gt;"",INDEX(ORCAMENTO!$H:$H,$B648),IF(INDEX(ORCAMENTO!$K:$K,$B648)&lt;&gt;"",INDEX(ORCAMENTO!$K:$K,$B648),IF(INDEX(ORCAMENTO!$N:$N,$B648)&lt;&gt;"",INDEX(ORCAMENTO!$N:$N,$B648),IF(INDEX(ORCAMENTO!$Q:$Q,$B648)&lt;&gt;"",INDEX(ORCAMENTO!$Q:$Q,$B648),IF(INDEX(ORCAMENTO!$T:$T,$B648)&lt;&gt;"",INDEX(ORCAMENTO!$T:$T,$B648),INDEX(ORCAMENTO!$W:$W,$B648)))))))</f>
        <v/>
      </c>
      <c r="I648" s="255" t="str">
        <f ca="1">IF($B648="","",IF(INDEX(ORCAMENTO!$AI:$AI,$B648)&lt;&gt;"",INDEX(ORCAMENTO!$AI:$AI,$B648),IF(INDEX(ORCAMENTO!$AG:$AG,$B648),"Memorial de cálculo ou anexo obrigatório não informado para item acima do limite.",IF(AND(INDEX(ORCAMENTO!$AC:$AC,$B648),NOT(INDEX(ORCAMENTO!$AE:$AE,$B648))),"Informe pelo menos um ano completo com valor unitário e quantidade.","Pendência identificada automaticamente."))))</f>
        <v/>
      </c>
      <c r="N648" s="255">
        <f t="shared" si="20"/>
        <v>649</v>
      </c>
      <c r="O648" s="255">
        <f ca="1">IF(INDEX(ORCAMENTO!$AI:$AI,$N648)&lt;&gt;"",1,0)</f>
        <v>0</v>
      </c>
      <c r="P648" s="255">
        <f t="shared" ca="1" si="21"/>
        <v>11</v>
      </c>
      <c r="Q648" s="255" t="str">
        <f ca="1">INDEX(ORCAMENTO!$AI:$AI,$N648)</f>
        <v/>
      </c>
    </row>
    <row r="649" spans="2:17" ht="15" customHeight="1" x14ac:dyDescent="0.25">
      <c r="B649" s="255" t="str">
        <f ca="1">IFERROR(INDEX(_AUX_ANALISE!$A$1:$A$2461,MATCH(ROW()-34,_AUX_ANALISE!$C$1:$C$2461,0)),"")</f>
        <v/>
      </c>
      <c r="C649" s="255" t="str">
        <f ca="1">IF($B649="","",INDEX(ORCAMENTO!$B:$B,$B649))</f>
        <v/>
      </c>
      <c r="D649" s="255" t="str">
        <f ca="1">IF($B649="","",INDEX(ORCAMENTO!$E:$E,$B649))</f>
        <v/>
      </c>
      <c r="E649" s="255" t="str">
        <f ca="1">IF($B649="","",INDEX(ORCAMENTO!$D:$D,$B649))</f>
        <v/>
      </c>
      <c r="F649" s="255" t="str">
        <f ca="1">IF($B649="","",TRIM(IF(OR(INDEX(ORCAMENTO!$G:$G,$B649)&lt;&gt;"",INDEX(ORCAMENTO!$H:$H,$B649)&lt;&gt;""),"Ano 1; ","")&amp;IF(OR(INDEX(ORCAMENTO!$J:$J,$B649)&lt;&gt;"",INDEX(ORCAMENTO!$K:$K,$B649)&lt;&gt;""),"Ano 2; ","")&amp;IF(OR(INDEX(ORCAMENTO!$M:$M,$B649)&lt;&gt;"",INDEX(ORCAMENTO!$N:$N,$B649)&lt;&gt;""),"Ano 3; ","")&amp;IF(OR(INDEX(ORCAMENTO!$P:$P,$B649)&lt;&gt;"",INDEX(ORCAMENTO!$Q:$Q,$B649)&lt;&gt;""),"Ano 4; ","")&amp;IF(OR(INDEX(ORCAMENTO!$S:$S,$B649)&lt;&gt;"",INDEX(ORCAMENTO!$T:$T,$B649)&lt;&gt;""),"Ano 5; ","")&amp;IF(OR(INDEX(ORCAMENTO!$V:$V,$B649)&lt;&gt;"",INDEX(ORCAMENTO!$W:$W,$B649)&lt;&gt;""),"Ano 6; ","")))</f>
        <v/>
      </c>
      <c r="G649" s="311" t="str">
        <f ca="1">IF($B649="","",IF(INDEX(ORCAMENTO!$G:$G,$B649)&lt;&gt;"",INDEX(ORCAMENTO!$G:$G,$B649),IF(INDEX(ORCAMENTO!$J:$J,$B649)&lt;&gt;"",INDEX(ORCAMENTO!$J:$J,$B649),IF(INDEX(ORCAMENTO!$M:$M,$B649)&lt;&gt;"",INDEX(ORCAMENTO!$M:$M,$B649),IF(INDEX(ORCAMENTO!$P:$P,$B649)&lt;&gt;"",INDEX(ORCAMENTO!$P:$P,$B649),IF(INDEX(ORCAMENTO!$S:$S,$B649)&lt;&gt;"",INDEX(ORCAMENTO!$S:$S,$B649),INDEX(ORCAMENTO!$V:$V,$B649)))))))</f>
        <v/>
      </c>
      <c r="H649" s="312" t="str">
        <f ca="1">IF($B649="","",IF(INDEX(ORCAMENTO!$H:$H,$B649)&lt;&gt;"",INDEX(ORCAMENTO!$H:$H,$B649),IF(INDEX(ORCAMENTO!$K:$K,$B649)&lt;&gt;"",INDEX(ORCAMENTO!$K:$K,$B649),IF(INDEX(ORCAMENTO!$N:$N,$B649)&lt;&gt;"",INDEX(ORCAMENTO!$N:$N,$B649),IF(INDEX(ORCAMENTO!$Q:$Q,$B649)&lt;&gt;"",INDEX(ORCAMENTO!$Q:$Q,$B649),IF(INDEX(ORCAMENTO!$T:$T,$B649)&lt;&gt;"",INDEX(ORCAMENTO!$T:$T,$B649),INDEX(ORCAMENTO!$W:$W,$B649)))))))</f>
        <v/>
      </c>
      <c r="I649" s="255" t="str">
        <f ca="1">IF($B649="","",IF(INDEX(ORCAMENTO!$AI:$AI,$B649)&lt;&gt;"",INDEX(ORCAMENTO!$AI:$AI,$B649),IF(INDEX(ORCAMENTO!$AG:$AG,$B649),"Memorial de cálculo ou anexo obrigatório não informado para item acima do limite.",IF(AND(INDEX(ORCAMENTO!$AC:$AC,$B649),NOT(INDEX(ORCAMENTO!$AE:$AE,$B649))),"Informe pelo menos um ano completo com valor unitário e quantidade.","Pendência identificada automaticamente."))))</f>
        <v/>
      </c>
      <c r="N649" s="255">
        <f t="shared" si="20"/>
        <v>650</v>
      </c>
      <c r="O649" s="255">
        <f ca="1">IF(INDEX(ORCAMENTO!$AI:$AI,$N649)&lt;&gt;"",1,0)</f>
        <v>0</v>
      </c>
      <c r="P649" s="255">
        <f t="shared" ca="1" si="21"/>
        <v>11</v>
      </c>
      <c r="Q649" s="255" t="str">
        <f ca="1">INDEX(ORCAMENTO!$AI:$AI,$N649)</f>
        <v/>
      </c>
    </row>
    <row r="650" spans="2:17" ht="15" customHeight="1" x14ac:dyDescent="0.25">
      <c r="B650" s="255" t="str">
        <f ca="1">IFERROR(INDEX(_AUX_ANALISE!$A$1:$A$2461,MATCH(ROW()-34,_AUX_ANALISE!$C$1:$C$2461,0)),"")</f>
        <v/>
      </c>
      <c r="C650" s="255" t="str">
        <f ca="1">IF($B650="","",INDEX(ORCAMENTO!$B:$B,$B650))</f>
        <v/>
      </c>
      <c r="D650" s="255" t="str">
        <f ca="1">IF($B650="","",INDEX(ORCAMENTO!$E:$E,$B650))</f>
        <v/>
      </c>
      <c r="E650" s="255" t="str">
        <f ca="1">IF($B650="","",INDEX(ORCAMENTO!$D:$D,$B650))</f>
        <v/>
      </c>
      <c r="F650" s="255" t="str">
        <f ca="1">IF($B650="","",TRIM(IF(OR(INDEX(ORCAMENTO!$G:$G,$B650)&lt;&gt;"",INDEX(ORCAMENTO!$H:$H,$B650)&lt;&gt;""),"Ano 1; ","")&amp;IF(OR(INDEX(ORCAMENTO!$J:$J,$B650)&lt;&gt;"",INDEX(ORCAMENTO!$K:$K,$B650)&lt;&gt;""),"Ano 2; ","")&amp;IF(OR(INDEX(ORCAMENTO!$M:$M,$B650)&lt;&gt;"",INDEX(ORCAMENTO!$N:$N,$B650)&lt;&gt;""),"Ano 3; ","")&amp;IF(OR(INDEX(ORCAMENTO!$P:$P,$B650)&lt;&gt;"",INDEX(ORCAMENTO!$Q:$Q,$B650)&lt;&gt;""),"Ano 4; ","")&amp;IF(OR(INDEX(ORCAMENTO!$S:$S,$B650)&lt;&gt;"",INDEX(ORCAMENTO!$T:$T,$B650)&lt;&gt;""),"Ano 5; ","")&amp;IF(OR(INDEX(ORCAMENTO!$V:$V,$B650)&lt;&gt;"",INDEX(ORCAMENTO!$W:$W,$B650)&lt;&gt;""),"Ano 6; ","")))</f>
        <v/>
      </c>
      <c r="G650" s="311" t="str">
        <f ca="1">IF($B650="","",IF(INDEX(ORCAMENTO!$G:$G,$B650)&lt;&gt;"",INDEX(ORCAMENTO!$G:$G,$B650),IF(INDEX(ORCAMENTO!$J:$J,$B650)&lt;&gt;"",INDEX(ORCAMENTO!$J:$J,$B650),IF(INDEX(ORCAMENTO!$M:$M,$B650)&lt;&gt;"",INDEX(ORCAMENTO!$M:$M,$B650),IF(INDEX(ORCAMENTO!$P:$P,$B650)&lt;&gt;"",INDEX(ORCAMENTO!$P:$P,$B650),IF(INDEX(ORCAMENTO!$S:$S,$B650)&lt;&gt;"",INDEX(ORCAMENTO!$S:$S,$B650),INDEX(ORCAMENTO!$V:$V,$B650)))))))</f>
        <v/>
      </c>
      <c r="H650" s="312" t="str">
        <f ca="1">IF($B650="","",IF(INDEX(ORCAMENTO!$H:$H,$B650)&lt;&gt;"",INDEX(ORCAMENTO!$H:$H,$B650),IF(INDEX(ORCAMENTO!$K:$K,$B650)&lt;&gt;"",INDEX(ORCAMENTO!$K:$K,$B650),IF(INDEX(ORCAMENTO!$N:$N,$B650)&lt;&gt;"",INDEX(ORCAMENTO!$N:$N,$B650),IF(INDEX(ORCAMENTO!$Q:$Q,$B650)&lt;&gt;"",INDEX(ORCAMENTO!$Q:$Q,$B650),IF(INDEX(ORCAMENTO!$T:$T,$B650)&lt;&gt;"",INDEX(ORCAMENTO!$T:$T,$B650),INDEX(ORCAMENTO!$W:$W,$B650)))))))</f>
        <v/>
      </c>
      <c r="I650" s="255" t="str">
        <f ca="1">IF($B650="","",IF(INDEX(ORCAMENTO!$AI:$AI,$B650)&lt;&gt;"",INDEX(ORCAMENTO!$AI:$AI,$B650),IF(INDEX(ORCAMENTO!$AG:$AG,$B650),"Memorial de cálculo ou anexo obrigatório não informado para item acima do limite.",IF(AND(INDEX(ORCAMENTO!$AC:$AC,$B650),NOT(INDEX(ORCAMENTO!$AE:$AE,$B650))),"Informe pelo menos um ano completo com valor unitário e quantidade.","Pendência identificada automaticamente."))))</f>
        <v/>
      </c>
      <c r="N650" s="255">
        <f t="shared" si="20"/>
        <v>651</v>
      </c>
      <c r="O650" s="255">
        <f ca="1">IF(INDEX(ORCAMENTO!$AI:$AI,$N650)&lt;&gt;"",1,0)</f>
        <v>0</v>
      </c>
      <c r="P650" s="255">
        <f t="shared" ca="1" si="21"/>
        <v>11</v>
      </c>
      <c r="Q650" s="255" t="str">
        <f ca="1">INDEX(ORCAMENTO!$AI:$AI,$N650)</f>
        <v/>
      </c>
    </row>
    <row r="651" spans="2:17" ht="15" customHeight="1" x14ac:dyDescent="0.25">
      <c r="B651" s="255" t="str">
        <f ca="1">IFERROR(INDEX(_AUX_ANALISE!$A$1:$A$2461,MATCH(ROW()-34,_AUX_ANALISE!$C$1:$C$2461,0)),"")</f>
        <v/>
      </c>
      <c r="C651" s="255" t="str">
        <f ca="1">IF($B651="","",INDEX(ORCAMENTO!$B:$B,$B651))</f>
        <v/>
      </c>
      <c r="D651" s="255" t="str">
        <f ca="1">IF($B651="","",INDEX(ORCAMENTO!$E:$E,$B651))</f>
        <v/>
      </c>
      <c r="E651" s="255" t="str">
        <f ca="1">IF($B651="","",INDEX(ORCAMENTO!$D:$D,$B651))</f>
        <v/>
      </c>
      <c r="F651" s="255" t="str">
        <f ca="1">IF($B651="","",TRIM(IF(OR(INDEX(ORCAMENTO!$G:$G,$B651)&lt;&gt;"",INDEX(ORCAMENTO!$H:$H,$B651)&lt;&gt;""),"Ano 1; ","")&amp;IF(OR(INDEX(ORCAMENTO!$J:$J,$B651)&lt;&gt;"",INDEX(ORCAMENTO!$K:$K,$B651)&lt;&gt;""),"Ano 2; ","")&amp;IF(OR(INDEX(ORCAMENTO!$M:$M,$B651)&lt;&gt;"",INDEX(ORCAMENTO!$N:$N,$B651)&lt;&gt;""),"Ano 3; ","")&amp;IF(OR(INDEX(ORCAMENTO!$P:$P,$B651)&lt;&gt;"",INDEX(ORCAMENTO!$Q:$Q,$B651)&lt;&gt;""),"Ano 4; ","")&amp;IF(OR(INDEX(ORCAMENTO!$S:$S,$B651)&lt;&gt;"",INDEX(ORCAMENTO!$T:$T,$B651)&lt;&gt;""),"Ano 5; ","")&amp;IF(OR(INDEX(ORCAMENTO!$V:$V,$B651)&lt;&gt;"",INDEX(ORCAMENTO!$W:$W,$B651)&lt;&gt;""),"Ano 6; ","")))</f>
        <v/>
      </c>
      <c r="G651" s="311" t="str">
        <f ca="1">IF($B651="","",IF(INDEX(ORCAMENTO!$G:$G,$B651)&lt;&gt;"",INDEX(ORCAMENTO!$G:$G,$B651),IF(INDEX(ORCAMENTO!$J:$J,$B651)&lt;&gt;"",INDEX(ORCAMENTO!$J:$J,$B651),IF(INDEX(ORCAMENTO!$M:$M,$B651)&lt;&gt;"",INDEX(ORCAMENTO!$M:$M,$B651),IF(INDEX(ORCAMENTO!$P:$P,$B651)&lt;&gt;"",INDEX(ORCAMENTO!$P:$P,$B651),IF(INDEX(ORCAMENTO!$S:$S,$B651)&lt;&gt;"",INDEX(ORCAMENTO!$S:$S,$B651),INDEX(ORCAMENTO!$V:$V,$B651)))))))</f>
        <v/>
      </c>
      <c r="H651" s="312" t="str">
        <f ca="1">IF($B651="","",IF(INDEX(ORCAMENTO!$H:$H,$B651)&lt;&gt;"",INDEX(ORCAMENTO!$H:$H,$B651),IF(INDEX(ORCAMENTO!$K:$K,$B651)&lt;&gt;"",INDEX(ORCAMENTO!$K:$K,$B651),IF(INDEX(ORCAMENTO!$N:$N,$B651)&lt;&gt;"",INDEX(ORCAMENTO!$N:$N,$B651),IF(INDEX(ORCAMENTO!$Q:$Q,$B651)&lt;&gt;"",INDEX(ORCAMENTO!$Q:$Q,$B651),IF(INDEX(ORCAMENTO!$T:$T,$B651)&lt;&gt;"",INDEX(ORCAMENTO!$T:$T,$B651),INDEX(ORCAMENTO!$W:$W,$B651)))))))</f>
        <v/>
      </c>
      <c r="I651" s="255" t="str">
        <f ca="1">IF($B651="","",IF(INDEX(ORCAMENTO!$AI:$AI,$B651)&lt;&gt;"",INDEX(ORCAMENTO!$AI:$AI,$B651),IF(INDEX(ORCAMENTO!$AG:$AG,$B651),"Memorial de cálculo ou anexo obrigatório não informado para item acima do limite.",IF(AND(INDEX(ORCAMENTO!$AC:$AC,$B651),NOT(INDEX(ORCAMENTO!$AE:$AE,$B651))),"Informe pelo menos um ano completo com valor unitário e quantidade.","Pendência identificada automaticamente."))))</f>
        <v/>
      </c>
      <c r="N651" s="255">
        <f t="shared" ref="N651:N714" si="22">N650+1</f>
        <v>652</v>
      </c>
      <c r="O651" s="255">
        <f ca="1">IF(INDEX(ORCAMENTO!$AI:$AI,$N651)&lt;&gt;"",1,0)</f>
        <v>0</v>
      </c>
      <c r="P651" s="255">
        <f t="shared" ref="P651:P714" ca="1" si="23">P650+O651</f>
        <v>11</v>
      </c>
      <c r="Q651" s="255" t="str">
        <f ca="1">INDEX(ORCAMENTO!$AI:$AI,$N651)</f>
        <v/>
      </c>
    </row>
    <row r="652" spans="2:17" ht="15" customHeight="1" x14ac:dyDescent="0.25">
      <c r="B652" s="255" t="str">
        <f ca="1">IFERROR(INDEX(_AUX_ANALISE!$A$1:$A$2461,MATCH(ROW()-34,_AUX_ANALISE!$C$1:$C$2461,0)),"")</f>
        <v/>
      </c>
      <c r="C652" s="255" t="str">
        <f ca="1">IF($B652="","",INDEX(ORCAMENTO!$B:$B,$B652))</f>
        <v/>
      </c>
      <c r="D652" s="255" t="str">
        <f ca="1">IF($B652="","",INDEX(ORCAMENTO!$E:$E,$B652))</f>
        <v/>
      </c>
      <c r="E652" s="255" t="str">
        <f ca="1">IF($B652="","",INDEX(ORCAMENTO!$D:$D,$B652))</f>
        <v/>
      </c>
      <c r="F652" s="255" t="str">
        <f ca="1">IF($B652="","",TRIM(IF(OR(INDEX(ORCAMENTO!$G:$G,$B652)&lt;&gt;"",INDEX(ORCAMENTO!$H:$H,$B652)&lt;&gt;""),"Ano 1; ","")&amp;IF(OR(INDEX(ORCAMENTO!$J:$J,$B652)&lt;&gt;"",INDEX(ORCAMENTO!$K:$K,$B652)&lt;&gt;""),"Ano 2; ","")&amp;IF(OR(INDEX(ORCAMENTO!$M:$M,$B652)&lt;&gt;"",INDEX(ORCAMENTO!$N:$N,$B652)&lt;&gt;""),"Ano 3; ","")&amp;IF(OR(INDEX(ORCAMENTO!$P:$P,$B652)&lt;&gt;"",INDEX(ORCAMENTO!$Q:$Q,$B652)&lt;&gt;""),"Ano 4; ","")&amp;IF(OR(INDEX(ORCAMENTO!$S:$S,$B652)&lt;&gt;"",INDEX(ORCAMENTO!$T:$T,$B652)&lt;&gt;""),"Ano 5; ","")&amp;IF(OR(INDEX(ORCAMENTO!$V:$V,$B652)&lt;&gt;"",INDEX(ORCAMENTO!$W:$W,$B652)&lt;&gt;""),"Ano 6; ","")))</f>
        <v/>
      </c>
      <c r="G652" s="311" t="str">
        <f ca="1">IF($B652="","",IF(INDEX(ORCAMENTO!$G:$G,$B652)&lt;&gt;"",INDEX(ORCAMENTO!$G:$G,$B652),IF(INDEX(ORCAMENTO!$J:$J,$B652)&lt;&gt;"",INDEX(ORCAMENTO!$J:$J,$B652),IF(INDEX(ORCAMENTO!$M:$M,$B652)&lt;&gt;"",INDEX(ORCAMENTO!$M:$M,$B652),IF(INDEX(ORCAMENTO!$P:$P,$B652)&lt;&gt;"",INDEX(ORCAMENTO!$P:$P,$B652),IF(INDEX(ORCAMENTO!$S:$S,$B652)&lt;&gt;"",INDEX(ORCAMENTO!$S:$S,$B652),INDEX(ORCAMENTO!$V:$V,$B652)))))))</f>
        <v/>
      </c>
      <c r="H652" s="312" t="str">
        <f ca="1">IF($B652="","",IF(INDEX(ORCAMENTO!$H:$H,$B652)&lt;&gt;"",INDEX(ORCAMENTO!$H:$H,$B652),IF(INDEX(ORCAMENTO!$K:$K,$B652)&lt;&gt;"",INDEX(ORCAMENTO!$K:$K,$B652),IF(INDEX(ORCAMENTO!$N:$N,$B652)&lt;&gt;"",INDEX(ORCAMENTO!$N:$N,$B652),IF(INDEX(ORCAMENTO!$Q:$Q,$B652)&lt;&gt;"",INDEX(ORCAMENTO!$Q:$Q,$B652),IF(INDEX(ORCAMENTO!$T:$T,$B652)&lt;&gt;"",INDEX(ORCAMENTO!$T:$T,$B652),INDEX(ORCAMENTO!$W:$W,$B652)))))))</f>
        <v/>
      </c>
      <c r="I652" s="255" t="str">
        <f ca="1">IF($B652="","",IF(INDEX(ORCAMENTO!$AI:$AI,$B652)&lt;&gt;"",INDEX(ORCAMENTO!$AI:$AI,$B652),IF(INDEX(ORCAMENTO!$AG:$AG,$B652),"Memorial de cálculo ou anexo obrigatório não informado para item acima do limite.",IF(AND(INDEX(ORCAMENTO!$AC:$AC,$B652),NOT(INDEX(ORCAMENTO!$AE:$AE,$B652))),"Informe pelo menos um ano completo com valor unitário e quantidade.","Pendência identificada automaticamente."))))</f>
        <v/>
      </c>
      <c r="N652" s="255">
        <f t="shared" si="22"/>
        <v>653</v>
      </c>
      <c r="O652" s="255">
        <f ca="1">IF(INDEX(ORCAMENTO!$AI:$AI,$N652)&lt;&gt;"",1,0)</f>
        <v>0</v>
      </c>
      <c r="P652" s="255">
        <f t="shared" ca="1" si="23"/>
        <v>11</v>
      </c>
      <c r="Q652" s="255" t="str">
        <f ca="1">INDEX(ORCAMENTO!$AI:$AI,$N652)</f>
        <v/>
      </c>
    </row>
    <row r="653" spans="2:17" ht="15" customHeight="1" x14ac:dyDescent="0.25">
      <c r="B653" s="255" t="str">
        <f ca="1">IFERROR(INDEX(_AUX_ANALISE!$A$1:$A$2461,MATCH(ROW()-34,_AUX_ANALISE!$C$1:$C$2461,0)),"")</f>
        <v/>
      </c>
      <c r="C653" s="255" t="str">
        <f ca="1">IF($B653="","",INDEX(ORCAMENTO!$B:$B,$B653))</f>
        <v/>
      </c>
      <c r="D653" s="255" t="str">
        <f ca="1">IF($B653="","",INDEX(ORCAMENTO!$E:$E,$B653))</f>
        <v/>
      </c>
      <c r="E653" s="255" t="str">
        <f ca="1">IF($B653="","",INDEX(ORCAMENTO!$D:$D,$B653))</f>
        <v/>
      </c>
      <c r="F653" s="255" t="str">
        <f ca="1">IF($B653="","",TRIM(IF(OR(INDEX(ORCAMENTO!$G:$G,$B653)&lt;&gt;"",INDEX(ORCAMENTO!$H:$H,$B653)&lt;&gt;""),"Ano 1; ","")&amp;IF(OR(INDEX(ORCAMENTO!$J:$J,$B653)&lt;&gt;"",INDEX(ORCAMENTO!$K:$K,$B653)&lt;&gt;""),"Ano 2; ","")&amp;IF(OR(INDEX(ORCAMENTO!$M:$M,$B653)&lt;&gt;"",INDEX(ORCAMENTO!$N:$N,$B653)&lt;&gt;""),"Ano 3; ","")&amp;IF(OR(INDEX(ORCAMENTO!$P:$P,$B653)&lt;&gt;"",INDEX(ORCAMENTO!$Q:$Q,$B653)&lt;&gt;""),"Ano 4; ","")&amp;IF(OR(INDEX(ORCAMENTO!$S:$S,$B653)&lt;&gt;"",INDEX(ORCAMENTO!$T:$T,$B653)&lt;&gt;""),"Ano 5; ","")&amp;IF(OR(INDEX(ORCAMENTO!$V:$V,$B653)&lt;&gt;"",INDEX(ORCAMENTO!$W:$W,$B653)&lt;&gt;""),"Ano 6; ","")))</f>
        <v/>
      </c>
      <c r="G653" s="311" t="str">
        <f ca="1">IF($B653="","",IF(INDEX(ORCAMENTO!$G:$G,$B653)&lt;&gt;"",INDEX(ORCAMENTO!$G:$G,$B653),IF(INDEX(ORCAMENTO!$J:$J,$B653)&lt;&gt;"",INDEX(ORCAMENTO!$J:$J,$B653),IF(INDEX(ORCAMENTO!$M:$M,$B653)&lt;&gt;"",INDEX(ORCAMENTO!$M:$M,$B653),IF(INDEX(ORCAMENTO!$P:$P,$B653)&lt;&gt;"",INDEX(ORCAMENTO!$P:$P,$B653),IF(INDEX(ORCAMENTO!$S:$S,$B653)&lt;&gt;"",INDEX(ORCAMENTO!$S:$S,$B653),INDEX(ORCAMENTO!$V:$V,$B653)))))))</f>
        <v/>
      </c>
      <c r="H653" s="312" t="str">
        <f ca="1">IF($B653="","",IF(INDEX(ORCAMENTO!$H:$H,$B653)&lt;&gt;"",INDEX(ORCAMENTO!$H:$H,$B653),IF(INDEX(ORCAMENTO!$K:$K,$B653)&lt;&gt;"",INDEX(ORCAMENTO!$K:$K,$B653),IF(INDEX(ORCAMENTO!$N:$N,$B653)&lt;&gt;"",INDEX(ORCAMENTO!$N:$N,$B653),IF(INDEX(ORCAMENTO!$Q:$Q,$B653)&lt;&gt;"",INDEX(ORCAMENTO!$Q:$Q,$B653),IF(INDEX(ORCAMENTO!$T:$T,$B653)&lt;&gt;"",INDEX(ORCAMENTO!$T:$T,$B653),INDEX(ORCAMENTO!$W:$W,$B653)))))))</f>
        <v/>
      </c>
      <c r="I653" s="255" t="str">
        <f ca="1">IF($B653="","",IF(INDEX(ORCAMENTO!$AI:$AI,$B653)&lt;&gt;"",INDEX(ORCAMENTO!$AI:$AI,$B653),IF(INDEX(ORCAMENTO!$AG:$AG,$B653),"Memorial de cálculo ou anexo obrigatório não informado para item acima do limite.",IF(AND(INDEX(ORCAMENTO!$AC:$AC,$B653),NOT(INDEX(ORCAMENTO!$AE:$AE,$B653))),"Informe pelo menos um ano completo com valor unitário e quantidade.","Pendência identificada automaticamente."))))</f>
        <v/>
      </c>
      <c r="N653" s="255">
        <f t="shared" si="22"/>
        <v>654</v>
      </c>
      <c r="O653" s="255">
        <f ca="1">IF(INDEX(ORCAMENTO!$AI:$AI,$N653)&lt;&gt;"",1,0)</f>
        <v>0</v>
      </c>
      <c r="P653" s="255">
        <f t="shared" ca="1" si="23"/>
        <v>11</v>
      </c>
      <c r="Q653" s="255" t="str">
        <f ca="1">INDEX(ORCAMENTO!$AI:$AI,$N653)</f>
        <v/>
      </c>
    </row>
    <row r="654" spans="2:17" ht="15" customHeight="1" x14ac:dyDescent="0.25">
      <c r="B654" s="255" t="str">
        <f ca="1">IFERROR(INDEX(_AUX_ANALISE!$A$1:$A$2461,MATCH(ROW()-34,_AUX_ANALISE!$C$1:$C$2461,0)),"")</f>
        <v/>
      </c>
      <c r="C654" s="255" t="str">
        <f ca="1">IF($B654="","",INDEX(ORCAMENTO!$B:$B,$B654))</f>
        <v/>
      </c>
      <c r="D654" s="255" t="str">
        <f ca="1">IF($B654="","",INDEX(ORCAMENTO!$E:$E,$B654))</f>
        <v/>
      </c>
      <c r="E654" s="255" t="str">
        <f ca="1">IF($B654="","",INDEX(ORCAMENTO!$D:$D,$B654))</f>
        <v/>
      </c>
      <c r="F654" s="255" t="str">
        <f ca="1">IF($B654="","",TRIM(IF(OR(INDEX(ORCAMENTO!$G:$G,$B654)&lt;&gt;"",INDEX(ORCAMENTO!$H:$H,$B654)&lt;&gt;""),"Ano 1; ","")&amp;IF(OR(INDEX(ORCAMENTO!$J:$J,$B654)&lt;&gt;"",INDEX(ORCAMENTO!$K:$K,$B654)&lt;&gt;""),"Ano 2; ","")&amp;IF(OR(INDEX(ORCAMENTO!$M:$M,$B654)&lt;&gt;"",INDEX(ORCAMENTO!$N:$N,$B654)&lt;&gt;""),"Ano 3; ","")&amp;IF(OR(INDEX(ORCAMENTO!$P:$P,$B654)&lt;&gt;"",INDEX(ORCAMENTO!$Q:$Q,$B654)&lt;&gt;""),"Ano 4; ","")&amp;IF(OR(INDEX(ORCAMENTO!$S:$S,$B654)&lt;&gt;"",INDEX(ORCAMENTO!$T:$T,$B654)&lt;&gt;""),"Ano 5; ","")&amp;IF(OR(INDEX(ORCAMENTO!$V:$V,$B654)&lt;&gt;"",INDEX(ORCAMENTO!$W:$W,$B654)&lt;&gt;""),"Ano 6; ","")))</f>
        <v/>
      </c>
      <c r="G654" s="311" t="str">
        <f ca="1">IF($B654="","",IF(INDEX(ORCAMENTO!$G:$G,$B654)&lt;&gt;"",INDEX(ORCAMENTO!$G:$G,$B654),IF(INDEX(ORCAMENTO!$J:$J,$B654)&lt;&gt;"",INDEX(ORCAMENTO!$J:$J,$B654),IF(INDEX(ORCAMENTO!$M:$M,$B654)&lt;&gt;"",INDEX(ORCAMENTO!$M:$M,$B654),IF(INDEX(ORCAMENTO!$P:$P,$B654)&lt;&gt;"",INDEX(ORCAMENTO!$P:$P,$B654),IF(INDEX(ORCAMENTO!$S:$S,$B654)&lt;&gt;"",INDEX(ORCAMENTO!$S:$S,$B654),INDEX(ORCAMENTO!$V:$V,$B654)))))))</f>
        <v/>
      </c>
      <c r="H654" s="312" t="str">
        <f ca="1">IF($B654="","",IF(INDEX(ORCAMENTO!$H:$H,$B654)&lt;&gt;"",INDEX(ORCAMENTO!$H:$H,$B654),IF(INDEX(ORCAMENTO!$K:$K,$B654)&lt;&gt;"",INDEX(ORCAMENTO!$K:$K,$B654),IF(INDEX(ORCAMENTO!$N:$N,$B654)&lt;&gt;"",INDEX(ORCAMENTO!$N:$N,$B654),IF(INDEX(ORCAMENTO!$Q:$Q,$B654)&lt;&gt;"",INDEX(ORCAMENTO!$Q:$Q,$B654),IF(INDEX(ORCAMENTO!$T:$T,$B654)&lt;&gt;"",INDEX(ORCAMENTO!$T:$T,$B654),INDEX(ORCAMENTO!$W:$W,$B654)))))))</f>
        <v/>
      </c>
      <c r="I654" s="255" t="str">
        <f ca="1">IF($B654="","",IF(INDEX(ORCAMENTO!$AI:$AI,$B654)&lt;&gt;"",INDEX(ORCAMENTO!$AI:$AI,$B654),IF(INDEX(ORCAMENTO!$AG:$AG,$B654),"Memorial de cálculo ou anexo obrigatório não informado para item acima do limite.",IF(AND(INDEX(ORCAMENTO!$AC:$AC,$B654),NOT(INDEX(ORCAMENTO!$AE:$AE,$B654))),"Informe pelo menos um ano completo com valor unitário e quantidade.","Pendência identificada automaticamente."))))</f>
        <v/>
      </c>
      <c r="N654" s="255">
        <f t="shared" si="22"/>
        <v>655</v>
      </c>
      <c r="O654" s="255">
        <f ca="1">IF(INDEX(ORCAMENTO!$AI:$AI,$N654)&lt;&gt;"",1,0)</f>
        <v>0</v>
      </c>
      <c r="P654" s="255">
        <f t="shared" ca="1" si="23"/>
        <v>11</v>
      </c>
      <c r="Q654" s="255" t="str">
        <f ca="1">INDEX(ORCAMENTO!$AI:$AI,$N654)</f>
        <v/>
      </c>
    </row>
    <row r="655" spans="2:17" ht="15" customHeight="1" x14ac:dyDescent="0.25">
      <c r="B655" s="255" t="str">
        <f ca="1">IFERROR(INDEX(_AUX_ANALISE!$A$1:$A$2461,MATCH(ROW()-34,_AUX_ANALISE!$C$1:$C$2461,0)),"")</f>
        <v/>
      </c>
      <c r="C655" s="255" t="str">
        <f ca="1">IF($B655="","",INDEX(ORCAMENTO!$B:$B,$B655))</f>
        <v/>
      </c>
      <c r="D655" s="255" t="str">
        <f ca="1">IF($B655="","",INDEX(ORCAMENTO!$E:$E,$B655))</f>
        <v/>
      </c>
      <c r="E655" s="255" t="str">
        <f ca="1">IF($B655="","",INDEX(ORCAMENTO!$D:$D,$B655))</f>
        <v/>
      </c>
      <c r="F655" s="255" t="str">
        <f ca="1">IF($B655="","",TRIM(IF(OR(INDEX(ORCAMENTO!$G:$G,$B655)&lt;&gt;"",INDEX(ORCAMENTO!$H:$H,$B655)&lt;&gt;""),"Ano 1; ","")&amp;IF(OR(INDEX(ORCAMENTO!$J:$J,$B655)&lt;&gt;"",INDEX(ORCAMENTO!$K:$K,$B655)&lt;&gt;""),"Ano 2; ","")&amp;IF(OR(INDEX(ORCAMENTO!$M:$M,$B655)&lt;&gt;"",INDEX(ORCAMENTO!$N:$N,$B655)&lt;&gt;""),"Ano 3; ","")&amp;IF(OR(INDEX(ORCAMENTO!$P:$P,$B655)&lt;&gt;"",INDEX(ORCAMENTO!$Q:$Q,$B655)&lt;&gt;""),"Ano 4; ","")&amp;IF(OR(INDEX(ORCAMENTO!$S:$S,$B655)&lt;&gt;"",INDEX(ORCAMENTO!$T:$T,$B655)&lt;&gt;""),"Ano 5; ","")&amp;IF(OR(INDEX(ORCAMENTO!$V:$V,$B655)&lt;&gt;"",INDEX(ORCAMENTO!$W:$W,$B655)&lt;&gt;""),"Ano 6; ","")))</f>
        <v/>
      </c>
      <c r="G655" s="311" t="str">
        <f ca="1">IF($B655="","",IF(INDEX(ORCAMENTO!$G:$G,$B655)&lt;&gt;"",INDEX(ORCAMENTO!$G:$G,$B655),IF(INDEX(ORCAMENTO!$J:$J,$B655)&lt;&gt;"",INDEX(ORCAMENTO!$J:$J,$B655),IF(INDEX(ORCAMENTO!$M:$M,$B655)&lt;&gt;"",INDEX(ORCAMENTO!$M:$M,$B655),IF(INDEX(ORCAMENTO!$P:$P,$B655)&lt;&gt;"",INDEX(ORCAMENTO!$P:$P,$B655),IF(INDEX(ORCAMENTO!$S:$S,$B655)&lt;&gt;"",INDEX(ORCAMENTO!$S:$S,$B655),INDEX(ORCAMENTO!$V:$V,$B655)))))))</f>
        <v/>
      </c>
      <c r="H655" s="312" t="str">
        <f ca="1">IF($B655="","",IF(INDEX(ORCAMENTO!$H:$H,$B655)&lt;&gt;"",INDEX(ORCAMENTO!$H:$H,$B655),IF(INDEX(ORCAMENTO!$K:$K,$B655)&lt;&gt;"",INDEX(ORCAMENTO!$K:$K,$B655),IF(INDEX(ORCAMENTO!$N:$N,$B655)&lt;&gt;"",INDEX(ORCAMENTO!$N:$N,$B655),IF(INDEX(ORCAMENTO!$Q:$Q,$B655)&lt;&gt;"",INDEX(ORCAMENTO!$Q:$Q,$B655),IF(INDEX(ORCAMENTO!$T:$T,$B655)&lt;&gt;"",INDEX(ORCAMENTO!$T:$T,$B655),INDEX(ORCAMENTO!$W:$W,$B655)))))))</f>
        <v/>
      </c>
      <c r="I655" s="255" t="str">
        <f ca="1">IF($B655="","",IF(INDEX(ORCAMENTO!$AI:$AI,$B655)&lt;&gt;"",INDEX(ORCAMENTO!$AI:$AI,$B655),IF(INDEX(ORCAMENTO!$AG:$AG,$B655),"Memorial de cálculo ou anexo obrigatório não informado para item acima do limite.",IF(AND(INDEX(ORCAMENTO!$AC:$AC,$B655),NOT(INDEX(ORCAMENTO!$AE:$AE,$B655))),"Informe pelo menos um ano completo com valor unitário e quantidade.","Pendência identificada automaticamente."))))</f>
        <v/>
      </c>
      <c r="N655" s="255">
        <f t="shared" si="22"/>
        <v>656</v>
      </c>
      <c r="O655" s="255">
        <f ca="1">IF(INDEX(ORCAMENTO!$AI:$AI,$N655)&lt;&gt;"",1,0)</f>
        <v>0</v>
      </c>
      <c r="P655" s="255">
        <f t="shared" ca="1" si="23"/>
        <v>11</v>
      </c>
      <c r="Q655" s="255" t="str">
        <f ca="1">INDEX(ORCAMENTO!$AI:$AI,$N655)</f>
        <v/>
      </c>
    </row>
    <row r="656" spans="2:17" ht="15" customHeight="1" x14ac:dyDescent="0.25">
      <c r="B656" s="255" t="str">
        <f ca="1">IFERROR(INDEX(_AUX_ANALISE!$A$1:$A$2461,MATCH(ROW()-34,_AUX_ANALISE!$C$1:$C$2461,0)),"")</f>
        <v/>
      </c>
      <c r="C656" s="255" t="str">
        <f ca="1">IF($B656="","",INDEX(ORCAMENTO!$B:$B,$B656))</f>
        <v/>
      </c>
      <c r="D656" s="255" t="str">
        <f ca="1">IF($B656="","",INDEX(ORCAMENTO!$E:$E,$B656))</f>
        <v/>
      </c>
      <c r="E656" s="255" t="str">
        <f ca="1">IF($B656="","",INDEX(ORCAMENTO!$D:$D,$B656))</f>
        <v/>
      </c>
      <c r="F656" s="255" t="str">
        <f ca="1">IF($B656="","",TRIM(IF(OR(INDEX(ORCAMENTO!$G:$G,$B656)&lt;&gt;"",INDEX(ORCAMENTO!$H:$H,$B656)&lt;&gt;""),"Ano 1; ","")&amp;IF(OR(INDEX(ORCAMENTO!$J:$J,$B656)&lt;&gt;"",INDEX(ORCAMENTO!$K:$K,$B656)&lt;&gt;""),"Ano 2; ","")&amp;IF(OR(INDEX(ORCAMENTO!$M:$M,$B656)&lt;&gt;"",INDEX(ORCAMENTO!$N:$N,$B656)&lt;&gt;""),"Ano 3; ","")&amp;IF(OR(INDEX(ORCAMENTO!$P:$P,$B656)&lt;&gt;"",INDEX(ORCAMENTO!$Q:$Q,$B656)&lt;&gt;""),"Ano 4; ","")&amp;IF(OR(INDEX(ORCAMENTO!$S:$S,$B656)&lt;&gt;"",INDEX(ORCAMENTO!$T:$T,$B656)&lt;&gt;""),"Ano 5; ","")&amp;IF(OR(INDEX(ORCAMENTO!$V:$V,$B656)&lt;&gt;"",INDEX(ORCAMENTO!$W:$W,$B656)&lt;&gt;""),"Ano 6; ","")))</f>
        <v/>
      </c>
      <c r="G656" s="311" t="str">
        <f ca="1">IF($B656="","",IF(INDEX(ORCAMENTO!$G:$G,$B656)&lt;&gt;"",INDEX(ORCAMENTO!$G:$G,$B656),IF(INDEX(ORCAMENTO!$J:$J,$B656)&lt;&gt;"",INDEX(ORCAMENTO!$J:$J,$B656),IF(INDEX(ORCAMENTO!$M:$M,$B656)&lt;&gt;"",INDEX(ORCAMENTO!$M:$M,$B656),IF(INDEX(ORCAMENTO!$P:$P,$B656)&lt;&gt;"",INDEX(ORCAMENTO!$P:$P,$B656),IF(INDEX(ORCAMENTO!$S:$S,$B656)&lt;&gt;"",INDEX(ORCAMENTO!$S:$S,$B656),INDEX(ORCAMENTO!$V:$V,$B656)))))))</f>
        <v/>
      </c>
      <c r="H656" s="312" t="str">
        <f ca="1">IF($B656="","",IF(INDEX(ORCAMENTO!$H:$H,$B656)&lt;&gt;"",INDEX(ORCAMENTO!$H:$H,$B656),IF(INDEX(ORCAMENTO!$K:$K,$B656)&lt;&gt;"",INDEX(ORCAMENTO!$K:$K,$B656),IF(INDEX(ORCAMENTO!$N:$N,$B656)&lt;&gt;"",INDEX(ORCAMENTO!$N:$N,$B656),IF(INDEX(ORCAMENTO!$Q:$Q,$B656)&lt;&gt;"",INDEX(ORCAMENTO!$Q:$Q,$B656),IF(INDEX(ORCAMENTO!$T:$T,$B656)&lt;&gt;"",INDEX(ORCAMENTO!$T:$T,$B656),INDEX(ORCAMENTO!$W:$W,$B656)))))))</f>
        <v/>
      </c>
      <c r="I656" s="255" t="str">
        <f ca="1">IF($B656="","",IF(INDEX(ORCAMENTO!$AI:$AI,$B656)&lt;&gt;"",INDEX(ORCAMENTO!$AI:$AI,$B656),IF(INDEX(ORCAMENTO!$AG:$AG,$B656),"Memorial de cálculo ou anexo obrigatório não informado para item acima do limite.",IF(AND(INDEX(ORCAMENTO!$AC:$AC,$B656),NOT(INDEX(ORCAMENTO!$AE:$AE,$B656))),"Informe pelo menos um ano completo com valor unitário e quantidade.","Pendência identificada automaticamente."))))</f>
        <v/>
      </c>
      <c r="N656" s="255">
        <f t="shared" si="22"/>
        <v>657</v>
      </c>
      <c r="O656" s="255">
        <f ca="1">IF(INDEX(ORCAMENTO!$AI:$AI,$N656)&lt;&gt;"",1,0)</f>
        <v>0</v>
      </c>
      <c r="P656" s="255">
        <f t="shared" ca="1" si="23"/>
        <v>11</v>
      </c>
      <c r="Q656" s="255" t="str">
        <f ca="1">INDEX(ORCAMENTO!$AI:$AI,$N656)</f>
        <v/>
      </c>
    </row>
    <row r="657" spans="2:17" ht="15" customHeight="1" x14ac:dyDescent="0.25">
      <c r="B657" s="255" t="str">
        <f ca="1">IFERROR(INDEX(_AUX_ANALISE!$A$1:$A$2461,MATCH(ROW()-34,_AUX_ANALISE!$C$1:$C$2461,0)),"")</f>
        <v/>
      </c>
      <c r="C657" s="255" t="str">
        <f ca="1">IF($B657="","",INDEX(ORCAMENTO!$B:$B,$B657))</f>
        <v/>
      </c>
      <c r="D657" s="255" t="str">
        <f ca="1">IF($B657="","",INDEX(ORCAMENTO!$E:$E,$B657))</f>
        <v/>
      </c>
      <c r="E657" s="255" t="str">
        <f ca="1">IF($B657="","",INDEX(ORCAMENTO!$D:$D,$B657))</f>
        <v/>
      </c>
      <c r="F657" s="255" t="str">
        <f ca="1">IF($B657="","",TRIM(IF(OR(INDEX(ORCAMENTO!$G:$G,$B657)&lt;&gt;"",INDEX(ORCAMENTO!$H:$H,$B657)&lt;&gt;""),"Ano 1; ","")&amp;IF(OR(INDEX(ORCAMENTO!$J:$J,$B657)&lt;&gt;"",INDEX(ORCAMENTO!$K:$K,$B657)&lt;&gt;""),"Ano 2; ","")&amp;IF(OR(INDEX(ORCAMENTO!$M:$M,$B657)&lt;&gt;"",INDEX(ORCAMENTO!$N:$N,$B657)&lt;&gt;""),"Ano 3; ","")&amp;IF(OR(INDEX(ORCAMENTO!$P:$P,$B657)&lt;&gt;"",INDEX(ORCAMENTO!$Q:$Q,$B657)&lt;&gt;""),"Ano 4; ","")&amp;IF(OR(INDEX(ORCAMENTO!$S:$S,$B657)&lt;&gt;"",INDEX(ORCAMENTO!$T:$T,$B657)&lt;&gt;""),"Ano 5; ","")&amp;IF(OR(INDEX(ORCAMENTO!$V:$V,$B657)&lt;&gt;"",INDEX(ORCAMENTO!$W:$W,$B657)&lt;&gt;""),"Ano 6; ","")))</f>
        <v/>
      </c>
      <c r="G657" s="311" t="str">
        <f ca="1">IF($B657="","",IF(INDEX(ORCAMENTO!$G:$G,$B657)&lt;&gt;"",INDEX(ORCAMENTO!$G:$G,$B657),IF(INDEX(ORCAMENTO!$J:$J,$B657)&lt;&gt;"",INDEX(ORCAMENTO!$J:$J,$B657),IF(INDEX(ORCAMENTO!$M:$M,$B657)&lt;&gt;"",INDEX(ORCAMENTO!$M:$M,$B657),IF(INDEX(ORCAMENTO!$P:$P,$B657)&lt;&gt;"",INDEX(ORCAMENTO!$P:$P,$B657),IF(INDEX(ORCAMENTO!$S:$S,$B657)&lt;&gt;"",INDEX(ORCAMENTO!$S:$S,$B657),INDEX(ORCAMENTO!$V:$V,$B657)))))))</f>
        <v/>
      </c>
      <c r="H657" s="312" t="str">
        <f ca="1">IF($B657="","",IF(INDEX(ORCAMENTO!$H:$H,$B657)&lt;&gt;"",INDEX(ORCAMENTO!$H:$H,$B657),IF(INDEX(ORCAMENTO!$K:$K,$B657)&lt;&gt;"",INDEX(ORCAMENTO!$K:$K,$B657),IF(INDEX(ORCAMENTO!$N:$N,$B657)&lt;&gt;"",INDEX(ORCAMENTO!$N:$N,$B657),IF(INDEX(ORCAMENTO!$Q:$Q,$B657)&lt;&gt;"",INDEX(ORCAMENTO!$Q:$Q,$B657),IF(INDEX(ORCAMENTO!$T:$T,$B657)&lt;&gt;"",INDEX(ORCAMENTO!$T:$T,$B657),INDEX(ORCAMENTO!$W:$W,$B657)))))))</f>
        <v/>
      </c>
      <c r="I657" s="255" t="str">
        <f ca="1">IF($B657="","",IF(INDEX(ORCAMENTO!$AI:$AI,$B657)&lt;&gt;"",INDEX(ORCAMENTO!$AI:$AI,$B657),IF(INDEX(ORCAMENTO!$AG:$AG,$B657),"Memorial de cálculo ou anexo obrigatório não informado para item acima do limite.",IF(AND(INDEX(ORCAMENTO!$AC:$AC,$B657),NOT(INDEX(ORCAMENTO!$AE:$AE,$B657))),"Informe pelo menos um ano completo com valor unitário e quantidade.","Pendência identificada automaticamente."))))</f>
        <v/>
      </c>
      <c r="N657" s="255">
        <f t="shared" si="22"/>
        <v>658</v>
      </c>
      <c r="O657" s="255">
        <f ca="1">IF(INDEX(ORCAMENTO!$AI:$AI,$N657)&lt;&gt;"",1,0)</f>
        <v>0</v>
      </c>
      <c r="P657" s="255">
        <f t="shared" ca="1" si="23"/>
        <v>11</v>
      </c>
      <c r="Q657" s="255" t="str">
        <f ca="1">INDEX(ORCAMENTO!$AI:$AI,$N657)</f>
        <v/>
      </c>
    </row>
    <row r="658" spans="2:17" ht="15" customHeight="1" x14ac:dyDescent="0.25">
      <c r="B658" s="255" t="str">
        <f ca="1">IFERROR(INDEX(_AUX_ANALISE!$A$1:$A$2461,MATCH(ROW()-34,_AUX_ANALISE!$C$1:$C$2461,0)),"")</f>
        <v/>
      </c>
      <c r="C658" s="255" t="str">
        <f ca="1">IF($B658="","",INDEX(ORCAMENTO!$B:$B,$B658))</f>
        <v/>
      </c>
      <c r="D658" s="255" t="str">
        <f ca="1">IF($B658="","",INDEX(ORCAMENTO!$E:$E,$B658))</f>
        <v/>
      </c>
      <c r="E658" s="255" t="str">
        <f ca="1">IF($B658="","",INDEX(ORCAMENTO!$D:$D,$B658))</f>
        <v/>
      </c>
      <c r="F658" s="255" t="str">
        <f ca="1">IF($B658="","",TRIM(IF(OR(INDEX(ORCAMENTO!$G:$G,$B658)&lt;&gt;"",INDEX(ORCAMENTO!$H:$H,$B658)&lt;&gt;""),"Ano 1; ","")&amp;IF(OR(INDEX(ORCAMENTO!$J:$J,$B658)&lt;&gt;"",INDEX(ORCAMENTO!$K:$K,$B658)&lt;&gt;""),"Ano 2; ","")&amp;IF(OR(INDEX(ORCAMENTO!$M:$M,$B658)&lt;&gt;"",INDEX(ORCAMENTO!$N:$N,$B658)&lt;&gt;""),"Ano 3; ","")&amp;IF(OR(INDEX(ORCAMENTO!$P:$P,$B658)&lt;&gt;"",INDEX(ORCAMENTO!$Q:$Q,$B658)&lt;&gt;""),"Ano 4; ","")&amp;IF(OR(INDEX(ORCAMENTO!$S:$S,$B658)&lt;&gt;"",INDEX(ORCAMENTO!$T:$T,$B658)&lt;&gt;""),"Ano 5; ","")&amp;IF(OR(INDEX(ORCAMENTO!$V:$V,$B658)&lt;&gt;"",INDEX(ORCAMENTO!$W:$W,$B658)&lt;&gt;""),"Ano 6; ","")))</f>
        <v/>
      </c>
      <c r="G658" s="311" t="str">
        <f ca="1">IF($B658="","",IF(INDEX(ORCAMENTO!$G:$G,$B658)&lt;&gt;"",INDEX(ORCAMENTO!$G:$G,$B658),IF(INDEX(ORCAMENTO!$J:$J,$B658)&lt;&gt;"",INDEX(ORCAMENTO!$J:$J,$B658),IF(INDEX(ORCAMENTO!$M:$M,$B658)&lt;&gt;"",INDEX(ORCAMENTO!$M:$M,$B658),IF(INDEX(ORCAMENTO!$P:$P,$B658)&lt;&gt;"",INDEX(ORCAMENTO!$P:$P,$B658),IF(INDEX(ORCAMENTO!$S:$S,$B658)&lt;&gt;"",INDEX(ORCAMENTO!$S:$S,$B658),INDEX(ORCAMENTO!$V:$V,$B658)))))))</f>
        <v/>
      </c>
      <c r="H658" s="312" t="str">
        <f ca="1">IF($B658="","",IF(INDEX(ORCAMENTO!$H:$H,$B658)&lt;&gt;"",INDEX(ORCAMENTO!$H:$H,$B658),IF(INDEX(ORCAMENTO!$K:$K,$B658)&lt;&gt;"",INDEX(ORCAMENTO!$K:$K,$B658),IF(INDEX(ORCAMENTO!$N:$N,$B658)&lt;&gt;"",INDEX(ORCAMENTO!$N:$N,$B658),IF(INDEX(ORCAMENTO!$Q:$Q,$B658)&lt;&gt;"",INDEX(ORCAMENTO!$Q:$Q,$B658),IF(INDEX(ORCAMENTO!$T:$T,$B658)&lt;&gt;"",INDEX(ORCAMENTO!$T:$T,$B658),INDEX(ORCAMENTO!$W:$W,$B658)))))))</f>
        <v/>
      </c>
      <c r="I658" s="255" t="str">
        <f ca="1">IF($B658="","",IF(INDEX(ORCAMENTO!$AI:$AI,$B658)&lt;&gt;"",INDEX(ORCAMENTO!$AI:$AI,$B658),IF(INDEX(ORCAMENTO!$AG:$AG,$B658),"Memorial de cálculo ou anexo obrigatório não informado para item acima do limite.",IF(AND(INDEX(ORCAMENTO!$AC:$AC,$B658),NOT(INDEX(ORCAMENTO!$AE:$AE,$B658))),"Informe pelo menos um ano completo com valor unitário e quantidade.","Pendência identificada automaticamente."))))</f>
        <v/>
      </c>
      <c r="N658" s="255">
        <f t="shared" si="22"/>
        <v>659</v>
      </c>
      <c r="O658" s="255">
        <f ca="1">IF(INDEX(ORCAMENTO!$AI:$AI,$N658)&lt;&gt;"",1,0)</f>
        <v>0</v>
      </c>
      <c r="P658" s="255">
        <f t="shared" ca="1" si="23"/>
        <v>11</v>
      </c>
      <c r="Q658" s="255" t="str">
        <f ca="1">INDEX(ORCAMENTO!$AI:$AI,$N658)</f>
        <v/>
      </c>
    </row>
    <row r="659" spans="2:17" ht="15" customHeight="1" x14ac:dyDescent="0.25">
      <c r="B659" s="255" t="str">
        <f ca="1">IFERROR(INDEX(_AUX_ANALISE!$A$1:$A$2461,MATCH(ROW()-34,_AUX_ANALISE!$C$1:$C$2461,0)),"")</f>
        <v/>
      </c>
      <c r="C659" s="255" t="str">
        <f ca="1">IF($B659="","",INDEX(ORCAMENTO!$B:$B,$B659))</f>
        <v/>
      </c>
      <c r="D659" s="255" t="str">
        <f ca="1">IF($B659="","",INDEX(ORCAMENTO!$E:$E,$B659))</f>
        <v/>
      </c>
      <c r="E659" s="255" t="str">
        <f ca="1">IF($B659="","",INDEX(ORCAMENTO!$D:$D,$B659))</f>
        <v/>
      </c>
      <c r="F659" s="255" t="str">
        <f ca="1">IF($B659="","",TRIM(IF(OR(INDEX(ORCAMENTO!$G:$G,$B659)&lt;&gt;"",INDEX(ORCAMENTO!$H:$H,$B659)&lt;&gt;""),"Ano 1; ","")&amp;IF(OR(INDEX(ORCAMENTO!$J:$J,$B659)&lt;&gt;"",INDEX(ORCAMENTO!$K:$K,$B659)&lt;&gt;""),"Ano 2; ","")&amp;IF(OR(INDEX(ORCAMENTO!$M:$M,$B659)&lt;&gt;"",INDEX(ORCAMENTO!$N:$N,$B659)&lt;&gt;""),"Ano 3; ","")&amp;IF(OR(INDEX(ORCAMENTO!$P:$P,$B659)&lt;&gt;"",INDEX(ORCAMENTO!$Q:$Q,$B659)&lt;&gt;""),"Ano 4; ","")&amp;IF(OR(INDEX(ORCAMENTO!$S:$S,$B659)&lt;&gt;"",INDEX(ORCAMENTO!$T:$T,$B659)&lt;&gt;""),"Ano 5; ","")&amp;IF(OR(INDEX(ORCAMENTO!$V:$V,$B659)&lt;&gt;"",INDEX(ORCAMENTO!$W:$W,$B659)&lt;&gt;""),"Ano 6; ","")))</f>
        <v/>
      </c>
      <c r="G659" s="311" t="str">
        <f ca="1">IF($B659="","",IF(INDEX(ORCAMENTO!$G:$G,$B659)&lt;&gt;"",INDEX(ORCAMENTO!$G:$G,$B659),IF(INDEX(ORCAMENTO!$J:$J,$B659)&lt;&gt;"",INDEX(ORCAMENTO!$J:$J,$B659),IF(INDEX(ORCAMENTO!$M:$M,$B659)&lt;&gt;"",INDEX(ORCAMENTO!$M:$M,$B659),IF(INDEX(ORCAMENTO!$P:$P,$B659)&lt;&gt;"",INDEX(ORCAMENTO!$P:$P,$B659),IF(INDEX(ORCAMENTO!$S:$S,$B659)&lt;&gt;"",INDEX(ORCAMENTO!$S:$S,$B659),INDEX(ORCAMENTO!$V:$V,$B659)))))))</f>
        <v/>
      </c>
      <c r="H659" s="312" t="str">
        <f ca="1">IF($B659="","",IF(INDEX(ORCAMENTO!$H:$H,$B659)&lt;&gt;"",INDEX(ORCAMENTO!$H:$H,$B659),IF(INDEX(ORCAMENTO!$K:$K,$B659)&lt;&gt;"",INDEX(ORCAMENTO!$K:$K,$B659),IF(INDEX(ORCAMENTO!$N:$N,$B659)&lt;&gt;"",INDEX(ORCAMENTO!$N:$N,$B659),IF(INDEX(ORCAMENTO!$Q:$Q,$B659)&lt;&gt;"",INDEX(ORCAMENTO!$Q:$Q,$B659),IF(INDEX(ORCAMENTO!$T:$T,$B659)&lt;&gt;"",INDEX(ORCAMENTO!$T:$T,$B659),INDEX(ORCAMENTO!$W:$W,$B659)))))))</f>
        <v/>
      </c>
      <c r="I659" s="255" t="str">
        <f ca="1">IF($B659="","",IF(INDEX(ORCAMENTO!$AI:$AI,$B659)&lt;&gt;"",INDEX(ORCAMENTO!$AI:$AI,$B659),IF(INDEX(ORCAMENTO!$AG:$AG,$B659),"Memorial de cálculo ou anexo obrigatório não informado para item acima do limite.",IF(AND(INDEX(ORCAMENTO!$AC:$AC,$B659),NOT(INDEX(ORCAMENTO!$AE:$AE,$B659))),"Informe pelo menos um ano completo com valor unitário e quantidade.","Pendência identificada automaticamente."))))</f>
        <v/>
      </c>
      <c r="N659" s="255">
        <f t="shared" si="22"/>
        <v>660</v>
      </c>
      <c r="O659" s="255">
        <f ca="1">IF(INDEX(ORCAMENTO!$AI:$AI,$N659)&lt;&gt;"",1,0)</f>
        <v>0</v>
      </c>
      <c r="P659" s="255">
        <f t="shared" ca="1" si="23"/>
        <v>11</v>
      </c>
      <c r="Q659" s="255" t="str">
        <f ca="1">INDEX(ORCAMENTO!$AI:$AI,$N659)</f>
        <v/>
      </c>
    </row>
    <row r="660" spans="2:17" ht="15" customHeight="1" x14ac:dyDescent="0.25">
      <c r="B660" s="255" t="str">
        <f ca="1">IFERROR(INDEX(_AUX_ANALISE!$A$1:$A$2461,MATCH(ROW()-34,_AUX_ANALISE!$C$1:$C$2461,0)),"")</f>
        <v/>
      </c>
      <c r="C660" s="255" t="str">
        <f ca="1">IF($B660="","",INDEX(ORCAMENTO!$B:$B,$B660))</f>
        <v/>
      </c>
      <c r="D660" s="255" t="str">
        <f ca="1">IF($B660="","",INDEX(ORCAMENTO!$E:$E,$B660))</f>
        <v/>
      </c>
      <c r="E660" s="255" t="str">
        <f ca="1">IF($B660="","",INDEX(ORCAMENTO!$D:$D,$B660))</f>
        <v/>
      </c>
      <c r="F660" s="255" t="str">
        <f ca="1">IF($B660="","",TRIM(IF(OR(INDEX(ORCAMENTO!$G:$G,$B660)&lt;&gt;"",INDEX(ORCAMENTO!$H:$H,$B660)&lt;&gt;""),"Ano 1; ","")&amp;IF(OR(INDEX(ORCAMENTO!$J:$J,$B660)&lt;&gt;"",INDEX(ORCAMENTO!$K:$K,$B660)&lt;&gt;""),"Ano 2; ","")&amp;IF(OR(INDEX(ORCAMENTO!$M:$M,$B660)&lt;&gt;"",INDEX(ORCAMENTO!$N:$N,$B660)&lt;&gt;""),"Ano 3; ","")&amp;IF(OR(INDEX(ORCAMENTO!$P:$P,$B660)&lt;&gt;"",INDEX(ORCAMENTO!$Q:$Q,$B660)&lt;&gt;""),"Ano 4; ","")&amp;IF(OR(INDEX(ORCAMENTO!$S:$S,$B660)&lt;&gt;"",INDEX(ORCAMENTO!$T:$T,$B660)&lt;&gt;""),"Ano 5; ","")&amp;IF(OR(INDEX(ORCAMENTO!$V:$V,$B660)&lt;&gt;"",INDEX(ORCAMENTO!$W:$W,$B660)&lt;&gt;""),"Ano 6; ","")))</f>
        <v/>
      </c>
      <c r="G660" s="311" t="str">
        <f ca="1">IF($B660="","",IF(INDEX(ORCAMENTO!$G:$G,$B660)&lt;&gt;"",INDEX(ORCAMENTO!$G:$G,$B660),IF(INDEX(ORCAMENTO!$J:$J,$B660)&lt;&gt;"",INDEX(ORCAMENTO!$J:$J,$B660),IF(INDEX(ORCAMENTO!$M:$M,$B660)&lt;&gt;"",INDEX(ORCAMENTO!$M:$M,$B660),IF(INDEX(ORCAMENTO!$P:$P,$B660)&lt;&gt;"",INDEX(ORCAMENTO!$P:$P,$B660),IF(INDEX(ORCAMENTO!$S:$S,$B660)&lt;&gt;"",INDEX(ORCAMENTO!$S:$S,$B660),INDEX(ORCAMENTO!$V:$V,$B660)))))))</f>
        <v/>
      </c>
      <c r="H660" s="312" t="str">
        <f ca="1">IF($B660="","",IF(INDEX(ORCAMENTO!$H:$H,$B660)&lt;&gt;"",INDEX(ORCAMENTO!$H:$H,$B660),IF(INDEX(ORCAMENTO!$K:$K,$B660)&lt;&gt;"",INDEX(ORCAMENTO!$K:$K,$B660),IF(INDEX(ORCAMENTO!$N:$N,$B660)&lt;&gt;"",INDEX(ORCAMENTO!$N:$N,$B660),IF(INDEX(ORCAMENTO!$Q:$Q,$B660)&lt;&gt;"",INDEX(ORCAMENTO!$Q:$Q,$B660),IF(INDEX(ORCAMENTO!$T:$T,$B660)&lt;&gt;"",INDEX(ORCAMENTO!$T:$T,$B660),INDEX(ORCAMENTO!$W:$W,$B660)))))))</f>
        <v/>
      </c>
      <c r="I660" s="255" t="str">
        <f ca="1">IF($B660="","",IF(INDEX(ORCAMENTO!$AI:$AI,$B660)&lt;&gt;"",INDEX(ORCAMENTO!$AI:$AI,$B660),IF(INDEX(ORCAMENTO!$AG:$AG,$B660),"Memorial de cálculo ou anexo obrigatório não informado para item acima do limite.",IF(AND(INDEX(ORCAMENTO!$AC:$AC,$B660),NOT(INDEX(ORCAMENTO!$AE:$AE,$B660))),"Informe pelo menos um ano completo com valor unitário e quantidade.","Pendência identificada automaticamente."))))</f>
        <v/>
      </c>
      <c r="N660" s="255">
        <f t="shared" si="22"/>
        <v>661</v>
      </c>
      <c r="O660" s="255">
        <f ca="1">IF(INDEX(ORCAMENTO!$AI:$AI,$N660)&lt;&gt;"",1,0)</f>
        <v>0</v>
      </c>
      <c r="P660" s="255">
        <f t="shared" ca="1" si="23"/>
        <v>11</v>
      </c>
      <c r="Q660" s="255" t="str">
        <f ca="1">INDEX(ORCAMENTO!$AI:$AI,$N660)</f>
        <v/>
      </c>
    </row>
    <row r="661" spans="2:17" ht="15" customHeight="1" x14ac:dyDescent="0.25">
      <c r="B661" s="255" t="str">
        <f ca="1">IFERROR(INDEX(_AUX_ANALISE!$A$1:$A$2461,MATCH(ROW()-34,_AUX_ANALISE!$C$1:$C$2461,0)),"")</f>
        <v/>
      </c>
      <c r="C661" s="255" t="str">
        <f ca="1">IF($B661="","",INDEX(ORCAMENTO!$B:$B,$B661))</f>
        <v/>
      </c>
      <c r="D661" s="255" t="str">
        <f ca="1">IF($B661="","",INDEX(ORCAMENTO!$E:$E,$B661))</f>
        <v/>
      </c>
      <c r="E661" s="255" t="str">
        <f ca="1">IF($B661="","",INDEX(ORCAMENTO!$D:$D,$B661))</f>
        <v/>
      </c>
      <c r="F661" s="255" t="str">
        <f ca="1">IF($B661="","",TRIM(IF(OR(INDEX(ORCAMENTO!$G:$G,$B661)&lt;&gt;"",INDEX(ORCAMENTO!$H:$H,$B661)&lt;&gt;""),"Ano 1; ","")&amp;IF(OR(INDEX(ORCAMENTO!$J:$J,$B661)&lt;&gt;"",INDEX(ORCAMENTO!$K:$K,$B661)&lt;&gt;""),"Ano 2; ","")&amp;IF(OR(INDEX(ORCAMENTO!$M:$M,$B661)&lt;&gt;"",INDEX(ORCAMENTO!$N:$N,$B661)&lt;&gt;""),"Ano 3; ","")&amp;IF(OR(INDEX(ORCAMENTO!$P:$P,$B661)&lt;&gt;"",INDEX(ORCAMENTO!$Q:$Q,$B661)&lt;&gt;""),"Ano 4; ","")&amp;IF(OR(INDEX(ORCAMENTO!$S:$S,$B661)&lt;&gt;"",INDEX(ORCAMENTO!$T:$T,$B661)&lt;&gt;""),"Ano 5; ","")&amp;IF(OR(INDEX(ORCAMENTO!$V:$V,$B661)&lt;&gt;"",INDEX(ORCAMENTO!$W:$W,$B661)&lt;&gt;""),"Ano 6; ","")))</f>
        <v/>
      </c>
      <c r="G661" s="311" t="str">
        <f ca="1">IF($B661="","",IF(INDEX(ORCAMENTO!$G:$G,$B661)&lt;&gt;"",INDEX(ORCAMENTO!$G:$G,$B661),IF(INDEX(ORCAMENTO!$J:$J,$B661)&lt;&gt;"",INDEX(ORCAMENTO!$J:$J,$B661),IF(INDEX(ORCAMENTO!$M:$M,$B661)&lt;&gt;"",INDEX(ORCAMENTO!$M:$M,$B661),IF(INDEX(ORCAMENTO!$P:$P,$B661)&lt;&gt;"",INDEX(ORCAMENTO!$P:$P,$B661),IF(INDEX(ORCAMENTO!$S:$S,$B661)&lt;&gt;"",INDEX(ORCAMENTO!$S:$S,$B661),INDEX(ORCAMENTO!$V:$V,$B661)))))))</f>
        <v/>
      </c>
      <c r="H661" s="312" t="str">
        <f ca="1">IF($B661="","",IF(INDEX(ORCAMENTO!$H:$H,$B661)&lt;&gt;"",INDEX(ORCAMENTO!$H:$H,$B661),IF(INDEX(ORCAMENTO!$K:$K,$B661)&lt;&gt;"",INDEX(ORCAMENTO!$K:$K,$B661),IF(INDEX(ORCAMENTO!$N:$N,$B661)&lt;&gt;"",INDEX(ORCAMENTO!$N:$N,$B661),IF(INDEX(ORCAMENTO!$Q:$Q,$B661)&lt;&gt;"",INDEX(ORCAMENTO!$Q:$Q,$B661),IF(INDEX(ORCAMENTO!$T:$T,$B661)&lt;&gt;"",INDEX(ORCAMENTO!$T:$T,$B661),INDEX(ORCAMENTO!$W:$W,$B661)))))))</f>
        <v/>
      </c>
      <c r="I661" s="255" t="str">
        <f ca="1">IF($B661="","",IF(INDEX(ORCAMENTO!$AI:$AI,$B661)&lt;&gt;"",INDEX(ORCAMENTO!$AI:$AI,$B661),IF(INDEX(ORCAMENTO!$AG:$AG,$B661),"Memorial de cálculo ou anexo obrigatório não informado para item acima do limite.",IF(AND(INDEX(ORCAMENTO!$AC:$AC,$B661),NOT(INDEX(ORCAMENTO!$AE:$AE,$B661))),"Informe pelo menos um ano completo com valor unitário e quantidade.","Pendência identificada automaticamente."))))</f>
        <v/>
      </c>
      <c r="N661" s="255">
        <f t="shared" si="22"/>
        <v>662</v>
      </c>
      <c r="O661" s="255">
        <f ca="1">IF(INDEX(ORCAMENTO!$AI:$AI,$N661)&lt;&gt;"",1,0)</f>
        <v>0</v>
      </c>
      <c r="P661" s="255">
        <f t="shared" ca="1" si="23"/>
        <v>11</v>
      </c>
      <c r="Q661" s="255" t="str">
        <f ca="1">INDEX(ORCAMENTO!$AI:$AI,$N661)</f>
        <v/>
      </c>
    </row>
    <row r="662" spans="2:17" ht="15" customHeight="1" x14ac:dyDescent="0.25">
      <c r="B662" s="255" t="str">
        <f ca="1">IFERROR(INDEX(_AUX_ANALISE!$A$1:$A$2461,MATCH(ROW()-34,_AUX_ANALISE!$C$1:$C$2461,0)),"")</f>
        <v/>
      </c>
      <c r="C662" s="255" t="str">
        <f ca="1">IF($B662="","",INDEX(ORCAMENTO!$B:$B,$B662))</f>
        <v/>
      </c>
      <c r="D662" s="255" t="str">
        <f ca="1">IF($B662="","",INDEX(ORCAMENTO!$E:$E,$B662))</f>
        <v/>
      </c>
      <c r="E662" s="255" t="str">
        <f ca="1">IF($B662="","",INDEX(ORCAMENTO!$D:$D,$B662))</f>
        <v/>
      </c>
      <c r="F662" s="255" t="str">
        <f ca="1">IF($B662="","",TRIM(IF(OR(INDEX(ORCAMENTO!$G:$G,$B662)&lt;&gt;"",INDEX(ORCAMENTO!$H:$H,$B662)&lt;&gt;""),"Ano 1; ","")&amp;IF(OR(INDEX(ORCAMENTO!$J:$J,$B662)&lt;&gt;"",INDEX(ORCAMENTO!$K:$K,$B662)&lt;&gt;""),"Ano 2; ","")&amp;IF(OR(INDEX(ORCAMENTO!$M:$M,$B662)&lt;&gt;"",INDEX(ORCAMENTO!$N:$N,$B662)&lt;&gt;""),"Ano 3; ","")&amp;IF(OR(INDEX(ORCAMENTO!$P:$P,$B662)&lt;&gt;"",INDEX(ORCAMENTO!$Q:$Q,$B662)&lt;&gt;""),"Ano 4; ","")&amp;IF(OR(INDEX(ORCAMENTO!$S:$S,$B662)&lt;&gt;"",INDEX(ORCAMENTO!$T:$T,$B662)&lt;&gt;""),"Ano 5; ","")&amp;IF(OR(INDEX(ORCAMENTO!$V:$V,$B662)&lt;&gt;"",INDEX(ORCAMENTO!$W:$W,$B662)&lt;&gt;""),"Ano 6; ","")))</f>
        <v/>
      </c>
      <c r="G662" s="311" t="str">
        <f ca="1">IF($B662="","",IF(INDEX(ORCAMENTO!$G:$G,$B662)&lt;&gt;"",INDEX(ORCAMENTO!$G:$G,$B662),IF(INDEX(ORCAMENTO!$J:$J,$B662)&lt;&gt;"",INDEX(ORCAMENTO!$J:$J,$B662),IF(INDEX(ORCAMENTO!$M:$M,$B662)&lt;&gt;"",INDEX(ORCAMENTO!$M:$M,$B662),IF(INDEX(ORCAMENTO!$P:$P,$B662)&lt;&gt;"",INDEX(ORCAMENTO!$P:$P,$B662),IF(INDEX(ORCAMENTO!$S:$S,$B662)&lt;&gt;"",INDEX(ORCAMENTO!$S:$S,$B662),INDEX(ORCAMENTO!$V:$V,$B662)))))))</f>
        <v/>
      </c>
      <c r="H662" s="312" t="str">
        <f ca="1">IF($B662="","",IF(INDEX(ORCAMENTO!$H:$H,$B662)&lt;&gt;"",INDEX(ORCAMENTO!$H:$H,$B662),IF(INDEX(ORCAMENTO!$K:$K,$B662)&lt;&gt;"",INDEX(ORCAMENTO!$K:$K,$B662),IF(INDEX(ORCAMENTO!$N:$N,$B662)&lt;&gt;"",INDEX(ORCAMENTO!$N:$N,$B662),IF(INDEX(ORCAMENTO!$Q:$Q,$B662)&lt;&gt;"",INDEX(ORCAMENTO!$Q:$Q,$B662),IF(INDEX(ORCAMENTO!$T:$T,$B662)&lt;&gt;"",INDEX(ORCAMENTO!$T:$T,$B662),INDEX(ORCAMENTO!$W:$W,$B662)))))))</f>
        <v/>
      </c>
      <c r="I662" s="255" t="str">
        <f ca="1">IF($B662="","",IF(INDEX(ORCAMENTO!$AI:$AI,$B662)&lt;&gt;"",INDEX(ORCAMENTO!$AI:$AI,$B662),IF(INDEX(ORCAMENTO!$AG:$AG,$B662),"Memorial de cálculo ou anexo obrigatório não informado para item acima do limite.",IF(AND(INDEX(ORCAMENTO!$AC:$AC,$B662),NOT(INDEX(ORCAMENTO!$AE:$AE,$B662))),"Informe pelo menos um ano completo com valor unitário e quantidade.","Pendência identificada automaticamente."))))</f>
        <v/>
      </c>
      <c r="N662" s="255">
        <f t="shared" si="22"/>
        <v>663</v>
      </c>
      <c r="O662" s="255">
        <f ca="1">IF(INDEX(ORCAMENTO!$AI:$AI,$N662)&lt;&gt;"",1,0)</f>
        <v>0</v>
      </c>
      <c r="P662" s="255">
        <f t="shared" ca="1" si="23"/>
        <v>11</v>
      </c>
      <c r="Q662" s="255" t="str">
        <f ca="1">INDEX(ORCAMENTO!$AI:$AI,$N662)</f>
        <v/>
      </c>
    </row>
    <row r="663" spans="2:17" ht="15" customHeight="1" x14ac:dyDescent="0.25">
      <c r="B663" s="255" t="str">
        <f ca="1">IFERROR(INDEX(_AUX_ANALISE!$A$1:$A$2461,MATCH(ROW()-34,_AUX_ANALISE!$C$1:$C$2461,0)),"")</f>
        <v/>
      </c>
      <c r="C663" s="255" t="str">
        <f ca="1">IF($B663="","",INDEX(ORCAMENTO!$B:$B,$B663))</f>
        <v/>
      </c>
      <c r="D663" s="255" t="str">
        <f ca="1">IF($B663="","",INDEX(ORCAMENTO!$E:$E,$B663))</f>
        <v/>
      </c>
      <c r="E663" s="255" t="str">
        <f ca="1">IF($B663="","",INDEX(ORCAMENTO!$D:$D,$B663))</f>
        <v/>
      </c>
      <c r="F663" s="255" t="str">
        <f ca="1">IF($B663="","",TRIM(IF(OR(INDEX(ORCAMENTO!$G:$G,$B663)&lt;&gt;"",INDEX(ORCAMENTO!$H:$H,$B663)&lt;&gt;""),"Ano 1; ","")&amp;IF(OR(INDEX(ORCAMENTO!$J:$J,$B663)&lt;&gt;"",INDEX(ORCAMENTO!$K:$K,$B663)&lt;&gt;""),"Ano 2; ","")&amp;IF(OR(INDEX(ORCAMENTO!$M:$M,$B663)&lt;&gt;"",INDEX(ORCAMENTO!$N:$N,$B663)&lt;&gt;""),"Ano 3; ","")&amp;IF(OR(INDEX(ORCAMENTO!$P:$P,$B663)&lt;&gt;"",INDEX(ORCAMENTO!$Q:$Q,$B663)&lt;&gt;""),"Ano 4; ","")&amp;IF(OR(INDEX(ORCAMENTO!$S:$S,$B663)&lt;&gt;"",INDEX(ORCAMENTO!$T:$T,$B663)&lt;&gt;""),"Ano 5; ","")&amp;IF(OR(INDEX(ORCAMENTO!$V:$V,$B663)&lt;&gt;"",INDEX(ORCAMENTO!$W:$W,$B663)&lt;&gt;""),"Ano 6; ","")))</f>
        <v/>
      </c>
      <c r="G663" s="311" t="str">
        <f ca="1">IF($B663="","",IF(INDEX(ORCAMENTO!$G:$G,$B663)&lt;&gt;"",INDEX(ORCAMENTO!$G:$G,$B663),IF(INDEX(ORCAMENTO!$J:$J,$B663)&lt;&gt;"",INDEX(ORCAMENTO!$J:$J,$B663),IF(INDEX(ORCAMENTO!$M:$M,$B663)&lt;&gt;"",INDEX(ORCAMENTO!$M:$M,$B663),IF(INDEX(ORCAMENTO!$P:$P,$B663)&lt;&gt;"",INDEX(ORCAMENTO!$P:$P,$B663),IF(INDEX(ORCAMENTO!$S:$S,$B663)&lt;&gt;"",INDEX(ORCAMENTO!$S:$S,$B663),INDEX(ORCAMENTO!$V:$V,$B663)))))))</f>
        <v/>
      </c>
      <c r="H663" s="312" t="str">
        <f ca="1">IF($B663="","",IF(INDEX(ORCAMENTO!$H:$H,$B663)&lt;&gt;"",INDEX(ORCAMENTO!$H:$H,$B663),IF(INDEX(ORCAMENTO!$K:$K,$B663)&lt;&gt;"",INDEX(ORCAMENTO!$K:$K,$B663),IF(INDEX(ORCAMENTO!$N:$N,$B663)&lt;&gt;"",INDEX(ORCAMENTO!$N:$N,$B663),IF(INDEX(ORCAMENTO!$Q:$Q,$B663)&lt;&gt;"",INDEX(ORCAMENTO!$Q:$Q,$B663),IF(INDEX(ORCAMENTO!$T:$T,$B663)&lt;&gt;"",INDEX(ORCAMENTO!$T:$T,$B663),INDEX(ORCAMENTO!$W:$W,$B663)))))))</f>
        <v/>
      </c>
      <c r="I663" s="255" t="str">
        <f ca="1">IF($B663="","",IF(INDEX(ORCAMENTO!$AI:$AI,$B663)&lt;&gt;"",INDEX(ORCAMENTO!$AI:$AI,$B663),IF(INDEX(ORCAMENTO!$AG:$AG,$B663),"Memorial de cálculo ou anexo obrigatório não informado para item acima do limite.",IF(AND(INDEX(ORCAMENTO!$AC:$AC,$B663),NOT(INDEX(ORCAMENTO!$AE:$AE,$B663))),"Informe pelo menos um ano completo com valor unitário e quantidade.","Pendência identificada automaticamente."))))</f>
        <v/>
      </c>
      <c r="N663" s="255">
        <f t="shared" si="22"/>
        <v>664</v>
      </c>
      <c r="O663" s="255">
        <f ca="1">IF(INDEX(ORCAMENTO!$AI:$AI,$N663)&lt;&gt;"",1,0)</f>
        <v>0</v>
      </c>
      <c r="P663" s="255">
        <f t="shared" ca="1" si="23"/>
        <v>11</v>
      </c>
      <c r="Q663" s="255" t="str">
        <f ca="1">INDEX(ORCAMENTO!$AI:$AI,$N663)</f>
        <v/>
      </c>
    </row>
    <row r="664" spans="2:17" ht="15" customHeight="1" x14ac:dyDescent="0.25">
      <c r="B664" s="255" t="str">
        <f ca="1">IFERROR(INDEX(_AUX_ANALISE!$A$1:$A$2461,MATCH(ROW()-34,_AUX_ANALISE!$C$1:$C$2461,0)),"")</f>
        <v/>
      </c>
      <c r="C664" s="255" t="str">
        <f ca="1">IF($B664="","",INDEX(ORCAMENTO!$B:$B,$B664))</f>
        <v/>
      </c>
      <c r="D664" s="255" t="str">
        <f ca="1">IF($B664="","",INDEX(ORCAMENTO!$E:$E,$B664))</f>
        <v/>
      </c>
      <c r="E664" s="255" t="str">
        <f ca="1">IF($B664="","",INDEX(ORCAMENTO!$D:$D,$B664))</f>
        <v/>
      </c>
      <c r="F664" s="255" t="str">
        <f ca="1">IF($B664="","",TRIM(IF(OR(INDEX(ORCAMENTO!$G:$G,$B664)&lt;&gt;"",INDEX(ORCAMENTO!$H:$H,$B664)&lt;&gt;""),"Ano 1; ","")&amp;IF(OR(INDEX(ORCAMENTO!$J:$J,$B664)&lt;&gt;"",INDEX(ORCAMENTO!$K:$K,$B664)&lt;&gt;""),"Ano 2; ","")&amp;IF(OR(INDEX(ORCAMENTO!$M:$M,$B664)&lt;&gt;"",INDEX(ORCAMENTO!$N:$N,$B664)&lt;&gt;""),"Ano 3; ","")&amp;IF(OR(INDEX(ORCAMENTO!$P:$P,$B664)&lt;&gt;"",INDEX(ORCAMENTO!$Q:$Q,$B664)&lt;&gt;""),"Ano 4; ","")&amp;IF(OR(INDEX(ORCAMENTO!$S:$S,$B664)&lt;&gt;"",INDEX(ORCAMENTO!$T:$T,$B664)&lt;&gt;""),"Ano 5; ","")&amp;IF(OR(INDEX(ORCAMENTO!$V:$V,$B664)&lt;&gt;"",INDEX(ORCAMENTO!$W:$W,$B664)&lt;&gt;""),"Ano 6; ","")))</f>
        <v/>
      </c>
      <c r="G664" s="311" t="str">
        <f ca="1">IF($B664="","",IF(INDEX(ORCAMENTO!$G:$G,$B664)&lt;&gt;"",INDEX(ORCAMENTO!$G:$G,$B664),IF(INDEX(ORCAMENTO!$J:$J,$B664)&lt;&gt;"",INDEX(ORCAMENTO!$J:$J,$B664),IF(INDEX(ORCAMENTO!$M:$M,$B664)&lt;&gt;"",INDEX(ORCAMENTO!$M:$M,$B664),IF(INDEX(ORCAMENTO!$P:$P,$B664)&lt;&gt;"",INDEX(ORCAMENTO!$P:$P,$B664),IF(INDEX(ORCAMENTO!$S:$S,$B664)&lt;&gt;"",INDEX(ORCAMENTO!$S:$S,$B664),INDEX(ORCAMENTO!$V:$V,$B664)))))))</f>
        <v/>
      </c>
      <c r="H664" s="312" t="str">
        <f ca="1">IF($B664="","",IF(INDEX(ORCAMENTO!$H:$H,$B664)&lt;&gt;"",INDEX(ORCAMENTO!$H:$H,$B664),IF(INDEX(ORCAMENTO!$K:$K,$B664)&lt;&gt;"",INDEX(ORCAMENTO!$K:$K,$B664),IF(INDEX(ORCAMENTO!$N:$N,$B664)&lt;&gt;"",INDEX(ORCAMENTO!$N:$N,$B664),IF(INDEX(ORCAMENTO!$Q:$Q,$B664)&lt;&gt;"",INDEX(ORCAMENTO!$Q:$Q,$B664),IF(INDEX(ORCAMENTO!$T:$T,$B664)&lt;&gt;"",INDEX(ORCAMENTO!$T:$T,$B664),INDEX(ORCAMENTO!$W:$W,$B664)))))))</f>
        <v/>
      </c>
      <c r="I664" s="255" t="str">
        <f ca="1">IF($B664="","",IF(INDEX(ORCAMENTO!$AI:$AI,$B664)&lt;&gt;"",INDEX(ORCAMENTO!$AI:$AI,$B664),IF(INDEX(ORCAMENTO!$AG:$AG,$B664),"Memorial de cálculo ou anexo obrigatório não informado para item acima do limite.",IF(AND(INDEX(ORCAMENTO!$AC:$AC,$B664),NOT(INDEX(ORCAMENTO!$AE:$AE,$B664))),"Informe pelo menos um ano completo com valor unitário e quantidade.","Pendência identificada automaticamente."))))</f>
        <v/>
      </c>
      <c r="N664" s="255">
        <f t="shared" si="22"/>
        <v>665</v>
      </c>
      <c r="O664" s="255">
        <f ca="1">IF(INDEX(ORCAMENTO!$AI:$AI,$N664)&lt;&gt;"",1,0)</f>
        <v>0</v>
      </c>
      <c r="P664" s="255">
        <f t="shared" ca="1" si="23"/>
        <v>11</v>
      </c>
      <c r="Q664" s="255" t="str">
        <f ca="1">INDEX(ORCAMENTO!$AI:$AI,$N664)</f>
        <v/>
      </c>
    </row>
    <row r="665" spans="2:17" ht="15" customHeight="1" x14ac:dyDescent="0.25">
      <c r="B665" s="255" t="str">
        <f ca="1">IFERROR(INDEX(_AUX_ANALISE!$A$1:$A$2461,MATCH(ROW()-34,_AUX_ANALISE!$C$1:$C$2461,0)),"")</f>
        <v/>
      </c>
      <c r="C665" s="255" t="str">
        <f ca="1">IF($B665="","",INDEX(ORCAMENTO!$B:$B,$B665))</f>
        <v/>
      </c>
      <c r="D665" s="255" t="str">
        <f ca="1">IF($B665="","",INDEX(ORCAMENTO!$E:$E,$B665))</f>
        <v/>
      </c>
      <c r="E665" s="255" t="str">
        <f ca="1">IF($B665="","",INDEX(ORCAMENTO!$D:$D,$B665))</f>
        <v/>
      </c>
      <c r="F665" s="255" t="str">
        <f ca="1">IF($B665="","",TRIM(IF(OR(INDEX(ORCAMENTO!$G:$G,$B665)&lt;&gt;"",INDEX(ORCAMENTO!$H:$H,$B665)&lt;&gt;""),"Ano 1; ","")&amp;IF(OR(INDEX(ORCAMENTO!$J:$J,$B665)&lt;&gt;"",INDEX(ORCAMENTO!$K:$K,$B665)&lt;&gt;""),"Ano 2; ","")&amp;IF(OR(INDEX(ORCAMENTO!$M:$M,$B665)&lt;&gt;"",INDEX(ORCAMENTO!$N:$N,$B665)&lt;&gt;""),"Ano 3; ","")&amp;IF(OR(INDEX(ORCAMENTO!$P:$P,$B665)&lt;&gt;"",INDEX(ORCAMENTO!$Q:$Q,$B665)&lt;&gt;""),"Ano 4; ","")&amp;IF(OR(INDEX(ORCAMENTO!$S:$S,$B665)&lt;&gt;"",INDEX(ORCAMENTO!$T:$T,$B665)&lt;&gt;""),"Ano 5; ","")&amp;IF(OR(INDEX(ORCAMENTO!$V:$V,$B665)&lt;&gt;"",INDEX(ORCAMENTO!$W:$W,$B665)&lt;&gt;""),"Ano 6; ","")))</f>
        <v/>
      </c>
      <c r="G665" s="311" t="str">
        <f ca="1">IF($B665="","",IF(INDEX(ORCAMENTO!$G:$G,$B665)&lt;&gt;"",INDEX(ORCAMENTO!$G:$G,$B665),IF(INDEX(ORCAMENTO!$J:$J,$B665)&lt;&gt;"",INDEX(ORCAMENTO!$J:$J,$B665),IF(INDEX(ORCAMENTO!$M:$M,$B665)&lt;&gt;"",INDEX(ORCAMENTO!$M:$M,$B665),IF(INDEX(ORCAMENTO!$P:$P,$B665)&lt;&gt;"",INDEX(ORCAMENTO!$P:$P,$B665),IF(INDEX(ORCAMENTO!$S:$S,$B665)&lt;&gt;"",INDEX(ORCAMENTO!$S:$S,$B665),INDEX(ORCAMENTO!$V:$V,$B665)))))))</f>
        <v/>
      </c>
      <c r="H665" s="312" t="str">
        <f ca="1">IF($B665="","",IF(INDEX(ORCAMENTO!$H:$H,$B665)&lt;&gt;"",INDEX(ORCAMENTO!$H:$H,$B665),IF(INDEX(ORCAMENTO!$K:$K,$B665)&lt;&gt;"",INDEX(ORCAMENTO!$K:$K,$B665),IF(INDEX(ORCAMENTO!$N:$N,$B665)&lt;&gt;"",INDEX(ORCAMENTO!$N:$N,$B665),IF(INDEX(ORCAMENTO!$Q:$Q,$B665)&lt;&gt;"",INDEX(ORCAMENTO!$Q:$Q,$B665),IF(INDEX(ORCAMENTO!$T:$T,$B665)&lt;&gt;"",INDEX(ORCAMENTO!$T:$T,$B665),INDEX(ORCAMENTO!$W:$W,$B665)))))))</f>
        <v/>
      </c>
      <c r="I665" s="255" t="str">
        <f ca="1">IF($B665="","",IF(INDEX(ORCAMENTO!$AI:$AI,$B665)&lt;&gt;"",INDEX(ORCAMENTO!$AI:$AI,$B665),IF(INDEX(ORCAMENTO!$AG:$AG,$B665),"Memorial de cálculo ou anexo obrigatório não informado para item acima do limite.",IF(AND(INDEX(ORCAMENTO!$AC:$AC,$B665),NOT(INDEX(ORCAMENTO!$AE:$AE,$B665))),"Informe pelo menos um ano completo com valor unitário e quantidade.","Pendência identificada automaticamente."))))</f>
        <v/>
      </c>
      <c r="N665" s="255">
        <f t="shared" si="22"/>
        <v>666</v>
      </c>
      <c r="O665" s="255">
        <f ca="1">IF(INDEX(ORCAMENTO!$AI:$AI,$N665)&lt;&gt;"",1,0)</f>
        <v>0</v>
      </c>
      <c r="P665" s="255">
        <f t="shared" ca="1" si="23"/>
        <v>11</v>
      </c>
      <c r="Q665" s="255" t="str">
        <f ca="1">INDEX(ORCAMENTO!$AI:$AI,$N665)</f>
        <v/>
      </c>
    </row>
    <row r="666" spans="2:17" ht="15" customHeight="1" x14ac:dyDescent="0.25">
      <c r="B666" s="255" t="str">
        <f ca="1">IFERROR(INDEX(_AUX_ANALISE!$A$1:$A$2461,MATCH(ROW()-34,_AUX_ANALISE!$C$1:$C$2461,0)),"")</f>
        <v/>
      </c>
      <c r="C666" s="255" t="str">
        <f ca="1">IF($B666="","",INDEX(ORCAMENTO!$B:$B,$B666))</f>
        <v/>
      </c>
      <c r="D666" s="255" t="str">
        <f ca="1">IF($B666="","",INDEX(ORCAMENTO!$E:$E,$B666))</f>
        <v/>
      </c>
      <c r="E666" s="255" t="str">
        <f ca="1">IF($B666="","",INDEX(ORCAMENTO!$D:$D,$B666))</f>
        <v/>
      </c>
      <c r="F666" s="255" t="str">
        <f ca="1">IF($B666="","",TRIM(IF(OR(INDEX(ORCAMENTO!$G:$G,$B666)&lt;&gt;"",INDEX(ORCAMENTO!$H:$H,$B666)&lt;&gt;""),"Ano 1; ","")&amp;IF(OR(INDEX(ORCAMENTO!$J:$J,$B666)&lt;&gt;"",INDEX(ORCAMENTO!$K:$K,$B666)&lt;&gt;""),"Ano 2; ","")&amp;IF(OR(INDEX(ORCAMENTO!$M:$M,$B666)&lt;&gt;"",INDEX(ORCAMENTO!$N:$N,$B666)&lt;&gt;""),"Ano 3; ","")&amp;IF(OR(INDEX(ORCAMENTO!$P:$P,$B666)&lt;&gt;"",INDEX(ORCAMENTO!$Q:$Q,$B666)&lt;&gt;""),"Ano 4; ","")&amp;IF(OR(INDEX(ORCAMENTO!$S:$S,$B666)&lt;&gt;"",INDEX(ORCAMENTO!$T:$T,$B666)&lt;&gt;""),"Ano 5; ","")&amp;IF(OR(INDEX(ORCAMENTO!$V:$V,$B666)&lt;&gt;"",INDEX(ORCAMENTO!$W:$W,$B666)&lt;&gt;""),"Ano 6; ","")))</f>
        <v/>
      </c>
      <c r="G666" s="311" t="str">
        <f ca="1">IF($B666="","",IF(INDEX(ORCAMENTO!$G:$G,$B666)&lt;&gt;"",INDEX(ORCAMENTO!$G:$G,$B666),IF(INDEX(ORCAMENTO!$J:$J,$B666)&lt;&gt;"",INDEX(ORCAMENTO!$J:$J,$B666),IF(INDEX(ORCAMENTO!$M:$M,$B666)&lt;&gt;"",INDEX(ORCAMENTO!$M:$M,$B666),IF(INDEX(ORCAMENTO!$P:$P,$B666)&lt;&gt;"",INDEX(ORCAMENTO!$P:$P,$B666),IF(INDEX(ORCAMENTO!$S:$S,$B666)&lt;&gt;"",INDEX(ORCAMENTO!$S:$S,$B666),INDEX(ORCAMENTO!$V:$V,$B666)))))))</f>
        <v/>
      </c>
      <c r="H666" s="312" t="str">
        <f ca="1">IF($B666="","",IF(INDEX(ORCAMENTO!$H:$H,$B666)&lt;&gt;"",INDEX(ORCAMENTO!$H:$H,$B666),IF(INDEX(ORCAMENTO!$K:$K,$B666)&lt;&gt;"",INDEX(ORCAMENTO!$K:$K,$B666),IF(INDEX(ORCAMENTO!$N:$N,$B666)&lt;&gt;"",INDEX(ORCAMENTO!$N:$N,$B666),IF(INDEX(ORCAMENTO!$Q:$Q,$B666)&lt;&gt;"",INDEX(ORCAMENTO!$Q:$Q,$B666),IF(INDEX(ORCAMENTO!$T:$T,$B666)&lt;&gt;"",INDEX(ORCAMENTO!$T:$T,$B666),INDEX(ORCAMENTO!$W:$W,$B666)))))))</f>
        <v/>
      </c>
      <c r="I666" s="255" t="str">
        <f ca="1">IF($B666="","",IF(INDEX(ORCAMENTO!$AI:$AI,$B666)&lt;&gt;"",INDEX(ORCAMENTO!$AI:$AI,$B666),IF(INDEX(ORCAMENTO!$AG:$AG,$B666),"Memorial de cálculo ou anexo obrigatório não informado para item acima do limite.",IF(AND(INDEX(ORCAMENTO!$AC:$AC,$B666),NOT(INDEX(ORCAMENTO!$AE:$AE,$B666))),"Informe pelo menos um ano completo com valor unitário e quantidade.","Pendência identificada automaticamente."))))</f>
        <v/>
      </c>
      <c r="N666" s="255">
        <f t="shared" si="22"/>
        <v>667</v>
      </c>
      <c r="O666" s="255">
        <f ca="1">IF(INDEX(ORCAMENTO!$AI:$AI,$N666)&lt;&gt;"",1,0)</f>
        <v>0</v>
      </c>
      <c r="P666" s="255">
        <f t="shared" ca="1" si="23"/>
        <v>11</v>
      </c>
      <c r="Q666" s="255" t="str">
        <f ca="1">INDEX(ORCAMENTO!$AI:$AI,$N666)</f>
        <v/>
      </c>
    </row>
    <row r="667" spans="2:17" ht="15" customHeight="1" x14ac:dyDescent="0.25">
      <c r="B667" s="255" t="str">
        <f ca="1">IFERROR(INDEX(_AUX_ANALISE!$A$1:$A$2461,MATCH(ROW()-34,_AUX_ANALISE!$C$1:$C$2461,0)),"")</f>
        <v/>
      </c>
      <c r="C667" s="255" t="str">
        <f ca="1">IF($B667="","",INDEX(ORCAMENTO!$B:$B,$B667))</f>
        <v/>
      </c>
      <c r="D667" s="255" t="str">
        <f ca="1">IF($B667="","",INDEX(ORCAMENTO!$E:$E,$B667))</f>
        <v/>
      </c>
      <c r="E667" s="255" t="str">
        <f ca="1">IF($B667="","",INDEX(ORCAMENTO!$D:$D,$B667))</f>
        <v/>
      </c>
      <c r="F667" s="255" t="str">
        <f ca="1">IF($B667="","",TRIM(IF(OR(INDEX(ORCAMENTO!$G:$G,$B667)&lt;&gt;"",INDEX(ORCAMENTO!$H:$H,$B667)&lt;&gt;""),"Ano 1; ","")&amp;IF(OR(INDEX(ORCAMENTO!$J:$J,$B667)&lt;&gt;"",INDEX(ORCAMENTO!$K:$K,$B667)&lt;&gt;""),"Ano 2; ","")&amp;IF(OR(INDEX(ORCAMENTO!$M:$M,$B667)&lt;&gt;"",INDEX(ORCAMENTO!$N:$N,$B667)&lt;&gt;""),"Ano 3; ","")&amp;IF(OR(INDEX(ORCAMENTO!$P:$P,$B667)&lt;&gt;"",INDEX(ORCAMENTO!$Q:$Q,$B667)&lt;&gt;""),"Ano 4; ","")&amp;IF(OR(INDEX(ORCAMENTO!$S:$S,$B667)&lt;&gt;"",INDEX(ORCAMENTO!$T:$T,$B667)&lt;&gt;""),"Ano 5; ","")&amp;IF(OR(INDEX(ORCAMENTO!$V:$V,$B667)&lt;&gt;"",INDEX(ORCAMENTO!$W:$W,$B667)&lt;&gt;""),"Ano 6; ","")))</f>
        <v/>
      </c>
      <c r="G667" s="311" t="str">
        <f ca="1">IF($B667="","",IF(INDEX(ORCAMENTO!$G:$G,$B667)&lt;&gt;"",INDEX(ORCAMENTO!$G:$G,$B667),IF(INDEX(ORCAMENTO!$J:$J,$B667)&lt;&gt;"",INDEX(ORCAMENTO!$J:$J,$B667),IF(INDEX(ORCAMENTO!$M:$M,$B667)&lt;&gt;"",INDEX(ORCAMENTO!$M:$M,$B667),IF(INDEX(ORCAMENTO!$P:$P,$B667)&lt;&gt;"",INDEX(ORCAMENTO!$P:$P,$B667),IF(INDEX(ORCAMENTO!$S:$S,$B667)&lt;&gt;"",INDEX(ORCAMENTO!$S:$S,$B667),INDEX(ORCAMENTO!$V:$V,$B667)))))))</f>
        <v/>
      </c>
      <c r="H667" s="312" t="str">
        <f ca="1">IF($B667="","",IF(INDEX(ORCAMENTO!$H:$H,$B667)&lt;&gt;"",INDEX(ORCAMENTO!$H:$H,$B667),IF(INDEX(ORCAMENTO!$K:$K,$B667)&lt;&gt;"",INDEX(ORCAMENTO!$K:$K,$B667),IF(INDEX(ORCAMENTO!$N:$N,$B667)&lt;&gt;"",INDEX(ORCAMENTO!$N:$N,$B667),IF(INDEX(ORCAMENTO!$Q:$Q,$B667)&lt;&gt;"",INDEX(ORCAMENTO!$Q:$Q,$B667),IF(INDEX(ORCAMENTO!$T:$T,$B667)&lt;&gt;"",INDEX(ORCAMENTO!$T:$T,$B667),INDEX(ORCAMENTO!$W:$W,$B667)))))))</f>
        <v/>
      </c>
      <c r="I667" s="255" t="str">
        <f ca="1">IF($B667="","",IF(INDEX(ORCAMENTO!$AI:$AI,$B667)&lt;&gt;"",INDEX(ORCAMENTO!$AI:$AI,$B667),IF(INDEX(ORCAMENTO!$AG:$AG,$B667),"Memorial de cálculo ou anexo obrigatório não informado para item acima do limite.",IF(AND(INDEX(ORCAMENTO!$AC:$AC,$B667),NOT(INDEX(ORCAMENTO!$AE:$AE,$B667))),"Informe pelo menos um ano completo com valor unitário e quantidade.","Pendência identificada automaticamente."))))</f>
        <v/>
      </c>
      <c r="N667" s="255">
        <f t="shared" si="22"/>
        <v>668</v>
      </c>
      <c r="O667" s="255">
        <f ca="1">IF(INDEX(ORCAMENTO!$AI:$AI,$N667)&lt;&gt;"",1,0)</f>
        <v>0</v>
      </c>
      <c r="P667" s="255">
        <f t="shared" ca="1" si="23"/>
        <v>11</v>
      </c>
      <c r="Q667" s="255" t="str">
        <f ca="1">INDEX(ORCAMENTO!$AI:$AI,$N667)</f>
        <v/>
      </c>
    </row>
    <row r="668" spans="2:17" ht="15" customHeight="1" x14ac:dyDescent="0.25">
      <c r="B668" s="255" t="str">
        <f ca="1">IFERROR(INDEX(_AUX_ANALISE!$A$1:$A$2461,MATCH(ROW()-34,_AUX_ANALISE!$C$1:$C$2461,0)),"")</f>
        <v/>
      </c>
      <c r="C668" s="255" t="str">
        <f ca="1">IF($B668="","",INDEX(ORCAMENTO!$B:$B,$B668))</f>
        <v/>
      </c>
      <c r="D668" s="255" t="str">
        <f ca="1">IF($B668="","",INDEX(ORCAMENTO!$E:$E,$B668))</f>
        <v/>
      </c>
      <c r="E668" s="255" t="str">
        <f ca="1">IF($B668="","",INDEX(ORCAMENTO!$D:$D,$B668))</f>
        <v/>
      </c>
      <c r="F668" s="255" t="str">
        <f ca="1">IF($B668="","",TRIM(IF(OR(INDEX(ORCAMENTO!$G:$G,$B668)&lt;&gt;"",INDEX(ORCAMENTO!$H:$H,$B668)&lt;&gt;""),"Ano 1; ","")&amp;IF(OR(INDEX(ORCAMENTO!$J:$J,$B668)&lt;&gt;"",INDEX(ORCAMENTO!$K:$K,$B668)&lt;&gt;""),"Ano 2; ","")&amp;IF(OR(INDEX(ORCAMENTO!$M:$M,$B668)&lt;&gt;"",INDEX(ORCAMENTO!$N:$N,$B668)&lt;&gt;""),"Ano 3; ","")&amp;IF(OR(INDEX(ORCAMENTO!$P:$P,$B668)&lt;&gt;"",INDEX(ORCAMENTO!$Q:$Q,$B668)&lt;&gt;""),"Ano 4; ","")&amp;IF(OR(INDEX(ORCAMENTO!$S:$S,$B668)&lt;&gt;"",INDEX(ORCAMENTO!$T:$T,$B668)&lt;&gt;""),"Ano 5; ","")&amp;IF(OR(INDEX(ORCAMENTO!$V:$V,$B668)&lt;&gt;"",INDEX(ORCAMENTO!$W:$W,$B668)&lt;&gt;""),"Ano 6; ","")))</f>
        <v/>
      </c>
      <c r="G668" s="311" t="str">
        <f ca="1">IF($B668="","",IF(INDEX(ORCAMENTO!$G:$G,$B668)&lt;&gt;"",INDEX(ORCAMENTO!$G:$G,$B668),IF(INDEX(ORCAMENTO!$J:$J,$B668)&lt;&gt;"",INDEX(ORCAMENTO!$J:$J,$B668),IF(INDEX(ORCAMENTO!$M:$M,$B668)&lt;&gt;"",INDEX(ORCAMENTO!$M:$M,$B668),IF(INDEX(ORCAMENTO!$P:$P,$B668)&lt;&gt;"",INDEX(ORCAMENTO!$P:$P,$B668),IF(INDEX(ORCAMENTO!$S:$S,$B668)&lt;&gt;"",INDEX(ORCAMENTO!$S:$S,$B668),INDEX(ORCAMENTO!$V:$V,$B668)))))))</f>
        <v/>
      </c>
      <c r="H668" s="312" t="str">
        <f ca="1">IF($B668="","",IF(INDEX(ORCAMENTO!$H:$H,$B668)&lt;&gt;"",INDEX(ORCAMENTO!$H:$H,$B668),IF(INDEX(ORCAMENTO!$K:$K,$B668)&lt;&gt;"",INDEX(ORCAMENTO!$K:$K,$B668),IF(INDEX(ORCAMENTO!$N:$N,$B668)&lt;&gt;"",INDEX(ORCAMENTO!$N:$N,$B668),IF(INDEX(ORCAMENTO!$Q:$Q,$B668)&lt;&gt;"",INDEX(ORCAMENTO!$Q:$Q,$B668),IF(INDEX(ORCAMENTO!$T:$T,$B668)&lt;&gt;"",INDEX(ORCAMENTO!$T:$T,$B668),INDEX(ORCAMENTO!$W:$W,$B668)))))))</f>
        <v/>
      </c>
      <c r="I668" s="255" t="str">
        <f ca="1">IF($B668="","",IF(INDEX(ORCAMENTO!$AI:$AI,$B668)&lt;&gt;"",INDEX(ORCAMENTO!$AI:$AI,$B668),IF(INDEX(ORCAMENTO!$AG:$AG,$B668),"Memorial de cálculo ou anexo obrigatório não informado para item acima do limite.",IF(AND(INDEX(ORCAMENTO!$AC:$AC,$B668),NOT(INDEX(ORCAMENTO!$AE:$AE,$B668))),"Informe pelo menos um ano completo com valor unitário e quantidade.","Pendência identificada automaticamente."))))</f>
        <v/>
      </c>
      <c r="N668" s="255">
        <f t="shared" si="22"/>
        <v>669</v>
      </c>
      <c r="O668" s="255">
        <f ca="1">IF(INDEX(ORCAMENTO!$AI:$AI,$N668)&lt;&gt;"",1,0)</f>
        <v>0</v>
      </c>
      <c r="P668" s="255">
        <f t="shared" ca="1" si="23"/>
        <v>11</v>
      </c>
      <c r="Q668" s="255" t="str">
        <f ca="1">INDEX(ORCAMENTO!$AI:$AI,$N668)</f>
        <v/>
      </c>
    </row>
    <row r="669" spans="2:17" ht="15" customHeight="1" x14ac:dyDescent="0.25">
      <c r="B669" s="255" t="str">
        <f ca="1">IFERROR(INDEX(_AUX_ANALISE!$A$1:$A$2461,MATCH(ROW()-34,_AUX_ANALISE!$C$1:$C$2461,0)),"")</f>
        <v/>
      </c>
      <c r="C669" s="255" t="str">
        <f ca="1">IF($B669="","",INDEX(ORCAMENTO!$B:$B,$B669))</f>
        <v/>
      </c>
      <c r="D669" s="255" t="str">
        <f ca="1">IF($B669="","",INDEX(ORCAMENTO!$E:$E,$B669))</f>
        <v/>
      </c>
      <c r="E669" s="255" t="str">
        <f ca="1">IF($B669="","",INDEX(ORCAMENTO!$D:$D,$B669))</f>
        <v/>
      </c>
      <c r="F669" s="255" t="str">
        <f ca="1">IF($B669="","",TRIM(IF(OR(INDEX(ORCAMENTO!$G:$G,$B669)&lt;&gt;"",INDEX(ORCAMENTO!$H:$H,$B669)&lt;&gt;""),"Ano 1; ","")&amp;IF(OR(INDEX(ORCAMENTO!$J:$J,$B669)&lt;&gt;"",INDEX(ORCAMENTO!$K:$K,$B669)&lt;&gt;""),"Ano 2; ","")&amp;IF(OR(INDEX(ORCAMENTO!$M:$M,$B669)&lt;&gt;"",INDEX(ORCAMENTO!$N:$N,$B669)&lt;&gt;""),"Ano 3; ","")&amp;IF(OR(INDEX(ORCAMENTO!$P:$P,$B669)&lt;&gt;"",INDEX(ORCAMENTO!$Q:$Q,$B669)&lt;&gt;""),"Ano 4; ","")&amp;IF(OR(INDEX(ORCAMENTO!$S:$S,$B669)&lt;&gt;"",INDEX(ORCAMENTO!$T:$T,$B669)&lt;&gt;""),"Ano 5; ","")&amp;IF(OR(INDEX(ORCAMENTO!$V:$V,$B669)&lt;&gt;"",INDEX(ORCAMENTO!$W:$W,$B669)&lt;&gt;""),"Ano 6; ","")))</f>
        <v/>
      </c>
      <c r="G669" s="311" t="str">
        <f ca="1">IF($B669="","",IF(INDEX(ORCAMENTO!$G:$G,$B669)&lt;&gt;"",INDEX(ORCAMENTO!$G:$G,$B669),IF(INDEX(ORCAMENTO!$J:$J,$B669)&lt;&gt;"",INDEX(ORCAMENTO!$J:$J,$B669),IF(INDEX(ORCAMENTO!$M:$M,$B669)&lt;&gt;"",INDEX(ORCAMENTO!$M:$M,$B669),IF(INDEX(ORCAMENTO!$P:$P,$B669)&lt;&gt;"",INDEX(ORCAMENTO!$P:$P,$B669),IF(INDEX(ORCAMENTO!$S:$S,$B669)&lt;&gt;"",INDEX(ORCAMENTO!$S:$S,$B669),INDEX(ORCAMENTO!$V:$V,$B669)))))))</f>
        <v/>
      </c>
      <c r="H669" s="312" t="str">
        <f ca="1">IF($B669="","",IF(INDEX(ORCAMENTO!$H:$H,$B669)&lt;&gt;"",INDEX(ORCAMENTO!$H:$H,$B669),IF(INDEX(ORCAMENTO!$K:$K,$B669)&lt;&gt;"",INDEX(ORCAMENTO!$K:$K,$B669),IF(INDEX(ORCAMENTO!$N:$N,$B669)&lt;&gt;"",INDEX(ORCAMENTO!$N:$N,$B669),IF(INDEX(ORCAMENTO!$Q:$Q,$B669)&lt;&gt;"",INDEX(ORCAMENTO!$Q:$Q,$B669),IF(INDEX(ORCAMENTO!$T:$T,$B669)&lt;&gt;"",INDEX(ORCAMENTO!$T:$T,$B669),INDEX(ORCAMENTO!$W:$W,$B669)))))))</f>
        <v/>
      </c>
      <c r="I669" s="255" t="str">
        <f ca="1">IF($B669="","",IF(INDEX(ORCAMENTO!$AI:$AI,$B669)&lt;&gt;"",INDEX(ORCAMENTO!$AI:$AI,$B669),IF(INDEX(ORCAMENTO!$AG:$AG,$B669),"Memorial de cálculo ou anexo obrigatório não informado para item acima do limite.",IF(AND(INDEX(ORCAMENTO!$AC:$AC,$B669),NOT(INDEX(ORCAMENTO!$AE:$AE,$B669))),"Informe pelo menos um ano completo com valor unitário e quantidade.","Pendência identificada automaticamente."))))</f>
        <v/>
      </c>
      <c r="N669" s="255">
        <f t="shared" si="22"/>
        <v>670</v>
      </c>
      <c r="O669" s="255">
        <f ca="1">IF(INDEX(ORCAMENTO!$AI:$AI,$N669)&lt;&gt;"",1,0)</f>
        <v>0</v>
      </c>
      <c r="P669" s="255">
        <f t="shared" ca="1" si="23"/>
        <v>11</v>
      </c>
      <c r="Q669" s="255" t="str">
        <f ca="1">INDEX(ORCAMENTO!$AI:$AI,$N669)</f>
        <v/>
      </c>
    </row>
    <row r="670" spans="2:17" ht="15" customHeight="1" x14ac:dyDescent="0.25">
      <c r="B670" s="255" t="str">
        <f ca="1">IFERROR(INDEX(_AUX_ANALISE!$A$1:$A$2461,MATCH(ROW()-34,_AUX_ANALISE!$C$1:$C$2461,0)),"")</f>
        <v/>
      </c>
      <c r="C670" s="255" t="str">
        <f ca="1">IF($B670="","",INDEX(ORCAMENTO!$B:$B,$B670))</f>
        <v/>
      </c>
      <c r="D670" s="255" t="str">
        <f ca="1">IF($B670="","",INDEX(ORCAMENTO!$E:$E,$B670))</f>
        <v/>
      </c>
      <c r="E670" s="255" t="str">
        <f ca="1">IF($B670="","",INDEX(ORCAMENTO!$D:$D,$B670))</f>
        <v/>
      </c>
      <c r="F670" s="255" t="str">
        <f ca="1">IF($B670="","",TRIM(IF(OR(INDEX(ORCAMENTO!$G:$G,$B670)&lt;&gt;"",INDEX(ORCAMENTO!$H:$H,$B670)&lt;&gt;""),"Ano 1; ","")&amp;IF(OR(INDEX(ORCAMENTO!$J:$J,$B670)&lt;&gt;"",INDEX(ORCAMENTO!$K:$K,$B670)&lt;&gt;""),"Ano 2; ","")&amp;IF(OR(INDEX(ORCAMENTO!$M:$M,$B670)&lt;&gt;"",INDEX(ORCAMENTO!$N:$N,$B670)&lt;&gt;""),"Ano 3; ","")&amp;IF(OR(INDEX(ORCAMENTO!$P:$P,$B670)&lt;&gt;"",INDEX(ORCAMENTO!$Q:$Q,$B670)&lt;&gt;""),"Ano 4; ","")&amp;IF(OR(INDEX(ORCAMENTO!$S:$S,$B670)&lt;&gt;"",INDEX(ORCAMENTO!$T:$T,$B670)&lt;&gt;""),"Ano 5; ","")&amp;IF(OR(INDEX(ORCAMENTO!$V:$V,$B670)&lt;&gt;"",INDEX(ORCAMENTO!$W:$W,$B670)&lt;&gt;""),"Ano 6; ","")))</f>
        <v/>
      </c>
      <c r="G670" s="311" t="str">
        <f ca="1">IF($B670="","",IF(INDEX(ORCAMENTO!$G:$G,$B670)&lt;&gt;"",INDEX(ORCAMENTO!$G:$G,$B670),IF(INDEX(ORCAMENTO!$J:$J,$B670)&lt;&gt;"",INDEX(ORCAMENTO!$J:$J,$B670),IF(INDEX(ORCAMENTO!$M:$M,$B670)&lt;&gt;"",INDEX(ORCAMENTO!$M:$M,$B670),IF(INDEX(ORCAMENTO!$P:$P,$B670)&lt;&gt;"",INDEX(ORCAMENTO!$P:$P,$B670),IF(INDEX(ORCAMENTO!$S:$S,$B670)&lt;&gt;"",INDEX(ORCAMENTO!$S:$S,$B670),INDEX(ORCAMENTO!$V:$V,$B670)))))))</f>
        <v/>
      </c>
      <c r="H670" s="312" t="str">
        <f ca="1">IF($B670="","",IF(INDEX(ORCAMENTO!$H:$H,$B670)&lt;&gt;"",INDEX(ORCAMENTO!$H:$H,$B670),IF(INDEX(ORCAMENTO!$K:$K,$B670)&lt;&gt;"",INDEX(ORCAMENTO!$K:$K,$B670),IF(INDEX(ORCAMENTO!$N:$N,$B670)&lt;&gt;"",INDEX(ORCAMENTO!$N:$N,$B670),IF(INDEX(ORCAMENTO!$Q:$Q,$B670)&lt;&gt;"",INDEX(ORCAMENTO!$Q:$Q,$B670),IF(INDEX(ORCAMENTO!$T:$T,$B670)&lt;&gt;"",INDEX(ORCAMENTO!$T:$T,$B670),INDEX(ORCAMENTO!$W:$W,$B670)))))))</f>
        <v/>
      </c>
      <c r="I670" s="255" t="str">
        <f ca="1">IF($B670="","",IF(INDEX(ORCAMENTO!$AI:$AI,$B670)&lt;&gt;"",INDEX(ORCAMENTO!$AI:$AI,$B670),IF(INDEX(ORCAMENTO!$AG:$AG,$B670),"Memorial de cálculo ou anexo obrigatório não informado para item acima do limite.",IF(AND(INDEX(ORCAMENTO!$AC:$AC,$B670),NOT(INDEX(ORCAMENTO!$AE:$AE,$B670))),"Informe pelo menos um ano completo com valor unitário e quantidade.","Pendência identificada automaticamente."))))</f>
        <v/>
      </c>
      <c r="N670" s="255">
        <f t="shared" si="22"/>
        <v>671</v>
      </c>
      <c r="O670" s="255">
        <f ca="1">IF(INDEX(ORCAMENTO!$AI:$AI,$N670)&lt;&gt;"",1,0)</f>
        <v>0</v>
      </c>
      <c r="P670" s="255">
        <f t="shared" ca="1" si="23"/>
        <v>11</v>
      </c>
      <c r="Q670" s="255" t="str">
        <f ca="1">INDEX(ORCAMENTO!$AI:$AI,$N670)</f>
        <v/>
      </c>
    </row>
    <row r="671" spans="2:17" ht="15" customHeight="1" x14ac:dyDescent="0.25">
      <c r="B671" s="255" t="str">
        <f ca="1">IFERROR(INDEX(_AUX_ANALISE!$A$1:$A$2461,MATCH(ROW()-34,_AUX_ANALISE!$C$1:$C$2461,0)),"")</f>
        <v/>
      </c>
      <c r="C671" s="255" t="str">
        <f ca="1">IF($B671="","",INDEX(ORCAMENTO!$B:$B,$B671))</f>
        <v/>
      </c>
      <c r="D671" s="255" t="str">
        <f ca="1">IF($B671="","",INDEX(ORCAMENTO!$E:$E,$B671))</f>
        <v/>
      </c>
      <c r="E671" s="255" t="str">
        <f ca="1">IF($B671="","",INDEX(ORCAMENTO!$D:$D,$B671))</f>
        <v/>
      </c>
      <c r="F671" s="255" t="str">
        <f ca="1">IF($B671="","",TRIM(IF(OR(INDEX(ORCAMENTO!$G:$G,$B671)&lt;&gt;"",INDEX(ORCAMENTO!$H:$H,$B671)&lt;&gt;""),"Ano 1; ","")&amp;IF(OR(INDEX(ORCAMENTO!$J:$J,$B671)&lt;&gt;"",INDEX(ORCAMENTO!$K:$K,$B671)&lt;&gt;""),"Ano 2; ","")&amp;IF(OR(INDEX(ORCAMENTO!$M:$M,$B671)&lt;&gt;"",INDEX(ORCAMENTO!$N:$N,$B671)&lt;&gt;""),"Ano 3; ","")&amp;IF(OR(INDEX(ORCAMENTO!$P:$P,$B671)&lt;&gt;"",INDEX(ORCAMENTO!$Q:$Q,$B671)&lt;&gt;""),"Ano 4; ","")&amp;IF(OR(INDEX(ORCAMENTO!$S:$S,$B671)&lt;&gt;"",INDEX(ORCAMENTO!$T:$T,$B671)&lt;&gt;""),"Ano 5; ","")&amp;IF(OR(INDEX(ORCAMENTO!$V:$V,$B671)&lt;&gt;"",INDEX(ORCAMENTO!$W:$W,$B671)&lt;&gt;""),"Ano 6; ","")))</f>
        <v/>
      </c>
      <c r="G671" s="311" t="str">
        <f ca="1">IF($B671="","",IF(INDEX(ORCAMENTO!$G:$G,$B671)&lt;&gt;"",INDEX(ORCAMENTO!$G:$G,$B671),IF(INDEX(ORCAMENTO!$J:$J,$B671)&lt;&gt;"",INDEX(ORCAMENTO!$J:$J,$B671),IF(INDEX(ORCAMENTO!$M:$M,$B671)&lt;&gt;"",INDEX(ORCAMENTO!$M:$M,$B671),IF(INDEX(ORCAMENTO!$P:$P,$B671)&lt;&gt;"",INDEX(ORCAMENTO!$P:$P,$B671),IF(INDEX(ORCAMENTO!$S:$S,$B671)&lt;&gt;"",INDEX(ORCAMENTO!$S:$S,$B671),INDEX(ORCAMENTO!$V:$V,$B671)))))))</f>
        <v/>
      </c>
      <c r="H671" s="312" t="str">
        <f ca="1">IF($B671="","",IF(INDEX(ORCAMENTO!$H:$H,$B671)&lt;&gt;"",INDEX(ORCAMENTO!$H:$H,$B671),IF(INDEX(ORCAMENTO!$K:$K,$B671)&lt;&gt;"",INDEX(ORCAMENTO!$K:$K,$B671),IF(INDEX(ORCAMENTO!$N:$N,$B671)&lt;&gt;"",INDEX(ORCAMENTO!$N:$N,$B671),IF(INDEX(ORCAMENTO!$Q:$Q,$B671)&lt;&gt;"",INDEX(ORCAMENTO!$Q:$Q,$B671),IF(INDEX(ORCAMENTO!$T:$T,$B671)&lt;&gt;"",INDEX(ORCAMENTO!$T:$T,$B671),INDEX(ORCAMENTO!$W:$W,$B671)))))))</f>
        <v/>
      </c>
      <c r="I671" s="255" t="str">
        <f ca="1">IF($B671="","",IF(INDEX(ORCAMENTO!$AI:$AI,$B671)&lt;&gt;"",INDEX(ORCAMENTO!$AI:$AI,$B671),IF(INDEX(ORCAMENTO!$AG:$AG,$B671),"Memorial de cálculo ou anexo obrigatório não informado para item acima do limite.",IF(AND(INDEX(ORCAMENTO!$AC:$AC,$B671),NOT(INDEX(ORCAMENTO!$AE:$AE,$B671))),"Informe pelo menos um ano completo com valor unitário e quantidade.","Pendência identificada automaticamente."))))</f>
        <v/>
      </c>
      <c r="N671" s="255">
        <f t="shared" si="22"/>
        <v>672</v>
      </c>
      <c r="O671" s="255">
        <f ca="1">IF(INDEX(ORCAMENTO!$AI:$AI,$N671)&lt;&gt;"",1,0)</f>
        <v>0</v>
      </c>
      <c r="P671" s="255">
        <f t="shared" ca="1" si="23"/>
        <v>11</v>
      </c>
      <c r="Q671" s="255" t="str">
        <f ca="1">INDEX(ORCAMENTO!$AI:$AI,$N671)</f>
        <v/>
      </c>
    </row>
    <row r="672" spans="2:17" ht="15" customHeight="1" x14ac:dyDescent="0.25">
      <c r="B672" s="255" t="str">
        <f ca="1">IFERROR(INDEX(_AUX_ANALISE!$A$1:$A$2461,MATCH(ROW()-34,_AUX_ANALISE!$C$1:$C$2461,0)),"")</f>
        <v/>
      </c>
      <c r="C672" s="255" t="str">
        <f ca="1">IF($B672="","",INDEX(ORCAMENTO!$B:$B,$B672))</f>
        <v/>
      </c>
      <c r="D672" s="255" t="str">
        <f ca="1">IF($B672="","",INDEX(ORCAMENTO!$E:$E,$B672))</f>
        <v/>
      </c>
      <c r="E672" s="255" t="str">
        <f ca="1">IF($B672="","",INDEX(ORCAMENTO!$D:$D,$B672))</f>
        <v/>
      </c>
      <c r="F672" s="255" t="str">
        <f ca="1">IF($B672="","",TRIM(IF(OR(INDEX(ORCAMENTO!$G:$G,$B672)&lt;&gt;"",INDEX(ORCAMENTO!$H:$H,$B672)&lt;&gt;""),"Ano 1; ","")&amp;IF(OR(INDEX(ORCAMENTO!$J:$J,$B672)&lt;&gt;"",INDEX(ORCAMENTO!$K:$K,$B672)&lt;&gt;""),"Ano 2; ","")&amp;IF(OR(INDEX(ORCAMENTO!$M:$M,$B672)&lt;&gt;"",INDEX(ORCAMENTO!$N:$N,$B672)&lt;&gt;""),"Ano 3; ","")&amp;IF(OR(INDEX(ORCAMENTO!$P:$P,$B672)&lt;&gt;"",INDEX(ORCAMENTO!$Q:$Q,$B672)&lt;&gt;""),"Ano 4; ","")&amp;IF(OR(INDEX(ORCAMENTO!$S:$S,$B672)&lt;&gt;"",INDEX(ORCAMENTO!$T:$T,$B672)&lt;&gt;""),"Ano 5; ","")&amp;IF(OR(INDEX(ORCAMENTO!$V:$V,$B672)&lt;&gt;"",INDEX(ORCAMENTO!$W:$W,$B672)&lt;&gt;""),"Ano 6; ","")))</f>
        <v/>
      </c>
      <c r="G672" s="311" t="str">
        <f ca="1">IF($B672="","",IF(INDEX(ORCAMENTO!$G:$G,$B672)&lt;&gt;"",INDEX(ORCAMENTO!$G:$G,$B672),IF(INDEX(ORCAMENTO!$J:$J,$B672)&lt;&gt;"",INDEX(ORCAMENTO!$J:$J,$B672),IF(INDEX(ORCAMENTO!$M:$M,$B672)&lt;&gt;"",INDEX(ORCAMENTO!$M:$M,$B672),IF(INDEX(ORCAMENTO!$P:$P,$B672)&lt;&gt;"",INDEX(ORCAMENTO!$P:$P,$B672),IF(INDEX(ORCAMENTO!$S:$S,$B672)&lt;&gt;"",INDEX(ORCAMENTO!$S:$S,$B672),INDEX(ORCAMENTO!$V:$V,$B672)))))))</f>
        <v/>
      </c>
      <c r="H672" s="312" t="str">
        <f ca="1">IF($B672="","",IF(INDEX(ORCAMENTO!$H:$H,$B672)&lt;&gt;"",INDEX(ORCAMENTO!$H:$H,$B672),IF(INDEX(ORCAMENTO!$K:$K,$B672)&lt;&gt;"",INDEX(ORCAMENTO!$K:$K,$B672),IF(INDEX(ORCAMENTO!$N:$N,$B672)&lt;&gt;"",INDEX(ORCAMENTO!$N:$N,$B672),IF(INDEX(ORCAMENTO!$Q:$Q,$B672)&lt;&gt;"",INDEX(ORCAMENTO!$Q:$Q,$B672),IF(INDEX(ORCAMENTO!$T:$T,$B672)&lt;&gt;"",INDEX(ORCAMENTO!$T:$T,$B672),INDEX(ORCAMENTO!$W:$W,$B672)))))))</f>
        <v/>
      </c>
      <c r="I672" s="255" t="str">
        <f ca="1">IF($B672="","",IF(INDEX(ORCAMENTO!$AI:$AI,$B672)&lt;&gt;"",INDEX(ORCAMENTO!$AI:$AI,$B672),IF(INDEX(ORCAMENTO!$AG:$AG,$B672),"Memorial de cálculo ou anexo obrigatório não informado para item acima do limite.",IF(AND(INDEX(ORCAMENTO!$AC:$AC,$B672),NOT(INDEX(ORCAMENTO!$AE:$AE,$B672))),"Informe pelo menos um ano completo com valor unitário e quantidade.","Pendência identificada automaticamente."))))</f>
        <v/>
      </c>
      <c r="N672" s="255">
        <f t="shared" si="22"/>
        <v>673</v>
      </c>
      <c r="O672" s="255">
        <f ca="1">IF(INDEX(ORCAMENTO!$AI:$AI,$N672)&lt;&gt;"",1,0)</f>
        <v>0</v>
      </c>
      <c r="P672" s="255">
        <f t="shared" ca="1" si="23"/>
        <v>11</v>
      </c>
      <c r="Q672" s="255" t="str">
        <f ca="1">INDEX(ORCAMENTO!$AI:$AI,$N672)</f>
        <v/>
      </c>
    </row>
    <row r="673" spans="2:17" ht="15" customHeight="1" x14ac:dyDescent="0.25">
      <c r="B673" s="255" t="str">
        <f ca="1">IFERROR(INDEX(_AUX_ANALISE!$A$1:$A$2461,MATCH(ROW()-34,_AUX_ANALISE!$C$1:$C$2461,0)),"")</f>
        <v/>
      </c>
      <c r="C673" s="255" t="str">
        <f ca="1">IF($B673="","",INDEX(ORCAMENTO!$B:$B,$B673))</f>
        <v/>
      </c>
      <c r="D673" s="255" t="str">
        <f ca="1">IF($B673="","",INDEX(ORCAMENTO!$E:$E,$B673))</f>
        <v/>
      </c>
      <c r="E673" s="255" t="str">
        <f ca="1">IF($B673="","",INDEX(ORCAMENTO!$D:$D,$B673))</f>
        <v/>
      </c>
      <c r="F673" s="255" t="str">
        <f ca="1">IF($B673="","",TRIM(IF(OR(INDEX(ORCAMENTO!$G:$G,$B673)&lt;&gt;"",INDEX(ORCAMENTO!$H:$H,$B673)&lt;&gt;""),"Ano 1; ","")&amp;IF(OR(INDEX(ORCAMENTO!$J:$J,$B673)&lt;&gt;"",INDEX(ORCAMENTO!$K:$K,$B673)&lt;&gt;""),"Ano 2; ","")&amp;IF(OR(INDEX(ORCAMENTO!$M:$M,$B673)&lt;&gt;"",INDEX(ORCAMENTO!$N:$N,$B673)&lt;&gt;""),"Ano 3; ","")&amp;IF(OR(INDEX(ORCAMENTO!$P:$P,$B673)&lt;&gt;"",INDEX(ORCAMENTO!$Q:$Q,$B673)&lt;&gt;""),"Ano 4; ","")&amp;IF(OR(INDEX(ORCAMENTO!$S:$S,$B673)&lt;&gt;"",INDEX(ORCAMENTO!$T:$T,$B673)&lt;&gt;""),"Ano 5; ","")&amp;IF(OR(INDEX(ORCAMENTO!$V:$V,$B673)&lt;&gt;"",INDEX(ORCAMENTO!$W:$W,$B673)&lt;&gt;""),"Ano 6; ","")))</f>
        <v/>
      </c>
      <c r="G673" s="311" t="str">
        <f ca="1">IF($B673="","",IF(INDEX(ORCAMENTO!$G:$G,$B673)&lt;&gt;"",INDEX(ORCAMENTO!$G:$G,$B673),IF(INDEX(ORCAMENTO!$J:$J,$B673)&lt;&gt;"",INDEX(ORCAMENTO!$J:$J,$B673),IF(INDEX(ORCAMENTO!$M:$M,$B673)&lt;&gt;"",INDEX(ORCAMENTO!$M:$M,$B673),IF(INDEX(ORCAMENTO!$P:$P,$B673)&lt;&gt;"",INDEX(ORCAMENTO!$P:$P,$B673),IF(INDEX(ORCAMENTO!$S:$S,$B673)&lt;&gt;"",INDEX(ORCAMENTO!$S:$S,$B673),INDEX(ORCAMENTO!$V:$V,$B673)))))))</f>
        <v/>
      </c>
      <c r="H673" s="312" t="str">
        <f ca="1">IF($B673="","",IF(INDEX(ORCAMENTO!$H:$H,$B673)&lt;&gt;"",INDEX(ORCAMENTO!$H:$H,$B673),IF(INDEX(ORCAMENTO!$K:$K,$B673)&lt;&gt;"",INDEX(ORCAMENTO!$K:$K,$B673),IF(INDEX(ORCAMENTO!$N:$N,$B673)&lt;&gt;"",INDEX(ORCAMENTO!$N:$N,$B673),IF(INDEX(ORCAMENTO!$Q:$Q,$B673)&lt;&gt;"",INDEX(ORCAMENTO!$Q:$Q,$B673),IF(INDEX(ORCAMENTO!$T:$T,$B673)&lt;&gt;"",INDEX(ORCAMENTO!$T:$T,$B673),INDEX(ORCAMENTO!$W:$W,$B673)))))))</f>
        <v/>
      </c>
      <c r="I673" s="255" t="str">
        <f ca="1">IF($B673="","",IF(INDEX(ORCAMENTO!$AI:$AI,$B673)&lt;&gt;"",INDEX(ORCAMENTO!$AI:$AI,$B673),IF(INDEX(ORCAMENTO!$AG:$AG,$B673),"Memorial de cálculo ou anexo obrigatório não informado para item acima do limite.",IF(AND(INDEX(ORCAMENTO!$AC:$AC,$B673),NOT(INDEX(ORCAMENTO!$AE:$AE,$B673))),"Informe pelo menos um ano completo com valor unitário e quantidade.","Pendência identificada automaticamente."))))</f>
        <v/>
      </c>
      <c r="N673" s="255">
        <f t="shared" si="22"/>
        <v>674</v>
      </c>
      <c r="O673" s="255">
        <f ca="1">IF(INDEX(ORCAMENTO!$AI:$AI,$N673)&lt;&gt;"",1,0)</f>
        <v>0</v>
      </c>
      <c r="P673" s="255">
        <f t="shared" ca="1" si="23"/>
        <v>11</v>
      </c>
      <c r="Q673" s="255" t="str">
        <f ca="1">INDEX(ORCAMENTO!$AI:$AI,$N673)</f>
        <v/>
      </c>
    </row>
    <row r="674" spans="2:17" ht="15" customHeight="1" x14ac:dyDescent="0.25">
      <c r="B674" s="255" t="str">
        <f ca="1">IFERROR(INDEX(_AUX_ANALISE!$A$1:$A$2461,MATCH(ROW()-34,_AUX_ANALISE!$C$1:$C$2461,0)),"")</f>
        <v/>
      </c>
      <c r="C674" s="255" t="str">
        <f ca="1">IF($B674="","",INDEX(ORCAMENTO!$B:$B,$B674))</f>
        <v/>
      </c>
      <c r="D674" s="255" t="str">
        <f ca="1">IF($B674="","",INDEX(ORCAMENTO!$E:$E,$B674))</f>
        <v/>
      </c>
      <c r="E674" s="255" t="str">
        <f ca="1">IF($B674="","",INDEX(ORCAMENTO!$D:$D,$B674))</f>
        <v/>
      </c>
      <c r="F674" s="255" t="str">
        <f ca="1">IF($B674="","",TRIM(IF(OR(INDEX(ORCAMENTO!$G:$G,$B674)&lt;&gt;"",INDEX(ORCAMENTO!$H:$H,$B674)&lt;&gt;""),"Ano 1; ","")&amp;IF(OR(INDEX(ORCAMENTO!$J:$J,$B674)&lt;&gt;"",INDEX(ORCAMENTO!$K:$K,$B674)&lt;&gt;""),"Ano 2; ","")&amp;IF(OR(INDEX(ORCAMENTO!$M:$M,$B674)&lt;&gt;"",INDEX(ORCAMENTO!$N:$N,$B674)&lt;&gt;""),"Ano 3; ","")&amp;IF(OR(INDEX(ORCAMENTO!$P:$P,$B674)&lt;&gt;"",INDEX(ORCAMENTO!$Q:$Q,$B674)&lt;&gt;""),"Ano 4; ","")&amp;IF(OR(INDEX(ORCAMENTO!$S:$S,$B674)&lt;&gt;"",INDEX(ORCAMENTO!$T:$T,$B674)&lt;&gt;""),"Ano 5; ","")&amp;IF(OR(INDEX(ORCAMENTO!$V:$V,$B674)&lt;&gt;"",INDEX(ORCAMENTO!$W:$W,$B674)&lt;&gt;""),"Ano 6; ","")))</f>
        <v/>
      </c>
      <c r="G674" s="311" t="str">
        <f ca="1">IF($B674="","",IF(INDEX(ORCAMENTO!$G:$G,$B674)&lt;&gt;"",INDEX(ORCAMENTO!$G:$G,$B674),IF(INDEX(ORCAMENTO!$J:$J,$B674)&lt;&gt;"",INDEX(ORCAMENTO!$J:$J,$B674),IF(INDEX(ORCAMENTO!$M:$M,$B674)&lt;&gt;"",INDEX(ORCAMENTO!$M:$M,$B674),IF(INDEX(ORCAMENTO!$P:$P,$B674)&lt;&gt;"",INDEX(ORCAMENTO!$P:$P,$B674),IF(INDEX(ORCAMENTO!$S:$S,$B674)&lt;&gt;"",INDEX(ORCAMENTO!$S:$S,$B674),INDEX(ORCAMENTO!$V:$V,$B674)))))))</f>
        <v/>
      </c>
      <c r="H674" s="312" t="str">
        <f ca="1">IF($B674="","",IF(INDEX(ORCAMENTO!$H:$H,$B674)&lt;&gt;"",INDEX(ORCAMENTO!$H:$H,$B674),IF(INDEX(ORCAMENTO!$K:$K,$B674)&lt;&gt;"",INDEX(ORCAMENTO!$K:$K,$B674),IF(INDEX(ORCAMENTO!$N:$N,$B674)&lt;&gt;"",INDEX(ORCAMENTO!$N:$N,$B674),IF(INDEX(ORCAMENTO!$Q:$Q,$B674)&lt;&gt;"",INDEX(ORCAMENTO!$Q:$Q,$B674),IF(INDEX(ORCAMENTO!$T:$T,$B674)&lt;&gt;"",INDEX(ORCAMENTO!$T:$T,$B674),INDEX(ORCAMENTO!$W:$W,$B674)))))))</f>
        <v/>
      </c>
      <c r="I674" s="255" t="str">
        <f ca="1">IF($B674="","",IF(INDEX(ORCAMENTO!$AI:$AI,$B674)&lt;&gt;"",INDEX(ORCAMENTO!$AI:$AI,$B674),IF(INDEX(ORCAMENTO!$AG:$AG,$B674),"Memorial de cálculo ou anexo obrigatório não informado para item acima do limite.",IF(AND(INDEX(ORCAMENTO!$AC:$AC,$B674),NOT(INDEX(ORCAMENTO!$AE:$AE,$B674))),"Informe pelo menos um ano completo com valor unitário e quantidade.","Pendência identificada automaticamente."))))</f>
        <v/>
      </c>
      <c r="N674" s="255">
        <f t="shared" si="22"/>
        <v>675</v>
      </c>
      <c r="O674" s="255">
        <f ca="1">IF(INDEX(ORCAMENTO!$AI:$AI,$N674)&lt;&gt;"",1,0)</f>
        <v>0</v>
      </c>
      <c r="P674" s="255">
        <f t="shared" ca="1" si="23"/>
        <v>11</v>
      </c>
      <c r="Q674" s="255" t="str">
        <f ca="1">INDEX(ORCAMENTO!$AI:$AI,$N674)</f>
        <v/>
      </c>
    </row>
    <row r="675" spans="2:17" ht="15" customHeight="1" x14ac:dyDescent="0.25">
      <c r="B675" s="255" t="str">
        <f ca="1">IFERROR(INDEX(_AUX_ANALISE!$A$1:$A$2461,MATCH(ROW()-34,_AUX_ANALISE!$C$1:$C$2461,0)),"")</f>
        <v/>
      </c>
      <c r="C675" s="255" t="str">
        <f ca="1">IF($B675="","",INDEX(ORCAMENTO!$B:$B,$B675))</f>
        <v/>
      </c>
      <c r="D675" s="255" t="str">
        <f ca="1">IF($B675="","",INDEX(ORCAMENTO!$E:$E,$B675))</f>
        <v/>
      </c>
      <c r="E675" s="255" t="str">
        <f ca="1">IF($B675="","",INDEX(ORCAMENTO!$D:$D,$B675))</f>
        <v/>
      </c>
      <c r="F675" s="255" t="str">
        <f ca="1">IF($B675="","",TRIM(IF(OR(INDEX(ORCAMENTO!$G:$G,$B675)&lt;&gt;"",INDEX(ORCAMENTO!$H:$H,$B675)&lt;&gt;""),"Ano 1; ","")&amp;IF(OR(INDEX(ORCAMENTO!$J:$J,$B675)&lt;&gt;"",INDEX(ORCAMENTO!$K:$K,$B675)&lt;&gt;""),"Ano 2; ","")&amp;IF(OR(INDEX(ORCAMENTO!$M:$M,$B675)&lt;&gt;"",INDEX(ORCAMENTO!$N:$N,$B675)&lt;&gt;""),"Ano 3; ","")&amp;IF(OR(INDEX(ORCAMENTO!$P:$P,$B675)&lt;&gt;"",INDEX(ORCAMENTO!$Q:$Q,$B675)&lt;&gt;""),"Ano 4; ","")&amp;IF(OR(INDEX(ORCAMENTO!$S:$S,$B675)&lt;&gt;"",INDEX(ORCAMENTO!$T:$T,$B675)&lt;&gt;""),"Ano 5; ","")&amp;IF(OR(INDEX(ORCAMENTO!$V:$V,$B675)&lt;&gt;"",INDEX(ORCAMENTO!$W:$W,$B675)&lt;&gt;""),"Ano 6; ","")))</f>
        <v/>
      </c>
      <c r="G675" s="311" t="str">
        <f ca="1">IF($B675="","",IF(INDEX(ORCAMENTO!$G:$G,$B675)&lt;&gt;"",INDEX(ORCAMENTO!$G:$G,$B675),IF(INDEX(ORCAMENTO!$J:$J,$B675)&lt;&gt;"",INDEX(ORCAMENTO!$J:$J,$B675),IF(INDEX(ORCAMENTO!$M:$M,$B675)&lt;&gt;"",INDEX(ORCAMENTO!$M:$M,$B675),IF(INDEX(ORCAMENTO!$P:$P,$B675)&lt;&gt;"",INDEX(ORCAMENTO!$P:$P,$B675),IF(INDEX(ORCAMENTO!$S:$S,$B675)&lt;&gt;"",INDEX(ORCAMENTO!$S:$S,$B675),INDEX(ORCAMENTO!$V:$V,$B675)))))))</f>
        <v/>
      </c>
      <c r="H675" s="312" t="str">
        <f ca="1">IF($B675="","",IF(INDEX(ORCAMENTO!$H:$H,$B675)&lt;&gt;"",INDEX(ORCAMENTO!$H:$H,$B675),IF(INDEX(ORCAMENTO!$K:$K,$B675)&lt;&gt;"",INDEX(ORCAMENTO!$K:$K,$B675),IF(INDEX(ORCAMENTO!$N:$N,$B675)&lt;&gt;"",INDEX(ORCAMENTO!$N:$N,$B675),IF(INDEX(ORCAMENTO!$Q:$Q,$B675)&lt;&gt;"",INDEX(ORCAMENTO!$Q:$Q,$B675),IF(INDEX(ORCAMENTO!$T:$T,$B675)&lt;&gt;"",INDEX(ORCAMENTO!$T:$T,$B675),INDEX(ORCAMENTO!$W:$W,$B675)))))))</f>
        <v/>
      </c>
      <c r="I675" s="255" t="str">
        <f ca="1">IF($B675="","",IF(INDEX(ORCAMENTO!$AI:$AI,$B675)&lt;&gt;"",INDEX(ORCAMENTO!$AI:$AI,$B675),IF(INDEX(ORCAMENTO!$AG:$AG,$B675),"Memorial de cálculo ou anexo obrigatório não informado para item acima do limite.",IF(AND(INDEX(ORCAMENTO!$AC:$AC,$B675),NOT(INDEX(ORCAMENTO!$AE:$AE,$B675))),"Informe pelo menos um ano completo com valor unitário e quantidade.","Pendência identificada automaticamente."))))</f>
        <v/>
      </c>
      <c r="N675" s="255">
        <f t="shared" si="22"/>
        <v>676</v>
      </c>
      <c r="O675" s="255">
        <f ca="1">IF(INDEX(ORCAMENTO!$AI:$AI,$N675)&lt;&gt;"",1,0)</f>
        <v>0</v>
      </c>
      <c r="P675" s="255">
        <f t="shared" ca="1" si="23"/>
        <v>11</v>
      </c>
      <c r="Q675" s="255" t="str">
        <f ca="1">INDEX(ORCAMENTO!$AI:$AI,$N675)</f>
        <v/>
      </c>
    </row>
    <row r="676" spans="2:17" ht="15" customHeight="1" x14ac:dyDescent="0.25">
      <c r="B676" s="255" t="str">
        <f ca="1">IFERROR(INDEX(_AUX_ANALISE!$A$1:$A$2461,MATCH(ROW()-34,_AUX_ANALISE!$C$1:$C$2461,0)),"")</f>
        <v/>
      </c>
      <c r="C676" s="255" t="str">
        <f ca="1">IF($B676="","",INDEX(ORCAMENTO!$B:$B,$B676))</f>
        <v/>
      </c>
      <c r="D676" s="255" t="str">
        <f ca="1">IF($B676="","",INDEX(ORCAMENTO!$E:$E,$B676))</f>
        <v/>
      </c>
      <c r="E676" s="255" t="str">
        <f ca="1">IF($B676="","",INDEX(ORCAMENTO!$D:$D,$B676))</f>
        <v/>
      </c>
      <c r="F676" s="255" t="str">
        <f ca="1">IF($B676="","",TRIM(IF(OR(INDEX(ORCAMENTO!$G:$G,$B676)&lt;&gt;"",INDEX(ORCAMENTO!$H:$H,$B676)&lt;&gt;""),"Ano 1; ","")&amp;IF(OR(INDEX(ORCAMENTO!$J:$J,$B676)&lt;&gt;"",INDEX(ORCAMENTO!$K:$K,$B676)&lt;&gt;""),"Ano 2; ","")&amp;IF(OR(INDEX(ORCAMENTO!$M:$M,$B676)&lt;&gt;"",INDEX(ORCAMENTO!$N:$N,$B676)&lt;&gt;""),"Ano 3; ","")&amp;IF(OR(INDEX(ORCAMENTO!$P:$P,$B676)&lt;&gt;"",INDEX(ORCAMENTO!$Q:$Q,$B676)&lt;&gt;""),"Ano 4; ","")&amp;IF(OR(INDEX(ORCAMENTO!$S:$S,$B676)&lt;&gt;"",INDEX(ORCAMENTO!$T:$T,$B676)&lt;&gt;""),"Ano 5; ","")&amp;IF(OR(INDEX(ORCAMENTO!$V:$V,$B676)&lt;&gt;"",INDEX(ORCAMENTO!$W:$W,$B676)&lt;&gt;""),"Ano 6; ","")))</f>
        <v/>
      </c>
      <c r="G676" s="311" t="str">
        <f ca="1">IF($B676="","",IF(INDEX(ORCAMENTO!$G:$G,$B676)&lt;&gt;"",INDEX(ORCAMENTO!$G:$G,$B676),IF(INDEX(ORCAMENTO!$J:$J,$B676)&lt;&gt;"",INDEX(ORCAMENTO!$J:$J,$B676),IF(INDEX(ORCAMENTO!$M:$M,$B676)&lt;&gt;"",INDEX(ORCAMENTO!$M:$M,$B676),IF(INDEX(ORCAMENTO!$P:$P,$B676)&lt;&gt;"",INDEX(ORCAMENTO!$P:$P,$B676),IF(INDEX(ORCAMENTO!$S:$S,$B676)&lt;&gt;"",INDEX(ORCAMENTO!$S:$S,$B676),INDEX(ORCAMENTO!$V:$V,$B676)))))))</f>
        <v/>
      </c>
      <c r="H676" s="312" t="str">
        <f ca="1">IF($B676="","",IF(INDEX(ORCAMENTO!$H:$H,$B676)&lt;&gt;"",INDEX(ORCAMENTO!$H:$H,$B676),IF(INDEX(ORCAMENTO!$K:$K,$B676)&lt;&gt;"",INDEX(ORCAMENTO!$K:$K,$B676),IF(INDEX(ORCAMENTO!$N:$N,$B676)&lt;&gt;"",INDEX(ORCAMENTO!$N:$N,$B676),IF(INDEX(ORCAMENTO!$Q:$Q,$B676)&lt;&gt;"",INDEX(ORCAMENTO!$Q:$Q,$B676),IF(INDEX(ORCAMENTO!$T:$T,$B676)&lt;&gt;"",INDEX(ORCAMENTO!$T:$T,$B676),INDEX(ORCAMENTO!$W:$W,$B676)))))))</f>
        <v/>
      </c>
      <c r="I676" s="255" t="str">
        <f ca="1">IF($B676="","",IF(INDEX(ORCAMENTO!$AI:$AI,$B676)&lt;&gt;"",INDEX(ORCAMENTO!$AI:$AI,$B676),IF(INDEX(ORCAMENTO!$AG:$AG,$B676),"Memorial de cálculo ou anexo obrigatório não informado para item acima do limite.",IF(AND(INDEX(ORCAMENTO!$AC:$AC,$B676),NOT(INDEX(ORCAMENTO!$AE:$AE,$B676))),"Informe pelo menos um ano completo com valor unitário e quantidade.","Pendência identificada automaticamente."))))</f>
        <v/>
      </c>
      <c r="N676" s="255">
        <f t="shared" si="22"/>
        <v>677</v>
      </c>
      <c r="O676" s="255">
        <f ca="1">IF(INDEX(ORCAMENTO!$AI:$AI,$N676)&lt;&gt;"",1,0)</f>
        <v>0</v>
      </c>
      <c r="P676" s="255">
        <f t="shared" ca="1" si="23"/>
        <v>11</v>
      </c>
      <c r="Q676" s="255" t="str">
        <f ca="1">INDEX(ORCAMENTO!$AI:$AI,$N676)</f>
        <v/>
      </c>
    </row>
    <row r="677" spans="2:17" ht="15" customHeight="1" x14ac:dyDescent="0.25">
      <c r="B677" s="255" t="str">
        <f ca="1">IFERROR(INDEX(_AUX_ANALISE!$A$1:$A$2461,MATCH(ROW()-34,_AUX_ANALISE!$C$1:$C$2461,0)),"")</f>
        <v/>
      </c>
      <c r="C677" s="255" t="str">
        <f ca="1">IF($B677="","",INDEX(ORCAMENTO!$B:$B,$B677))</f>
        <v/>
      </c>
      <c r="D677" s="255" t="str">
        <f ca="1">IF($B677="","",INDEX(ORCAMENTO!$E:$E,$B677))</f>
        <v/>
      </c>
      <c r="E677" s="255" t="str">
        <f ca="1">IF($B677="","",INDEX(ORCAMENTO!$D:$D,$B677))</f>
        <v/>
      </c>
      <c r="F677" s="255" t="str">
        <f ca="1">IF($B677="","",TRIM(IF(OR(INDEX(ORCAMENTO!$G:$G,$B677)&lt;&gt;"",INDEX(ORCAMENTO!$H:$H,$B677)&lt;&gt;""),"Ano 1; ","")&amp;IF(OR(INDEX(ORCAMENTO!$J:$J,$B677)&lt;&gt;"",INDEX(ORCAMENTO!$K:$K,$B677)&lt;&gt;""),"Ano 2; ","")&amp;IF(OR(INDEX(ORCAMENTO!$M:$M,$B677)&lt;&gt;"",INDEX(ORCAMENTO!$N:$N,$B677)&lt;&gt;""),"Ano 3; ","")&amp;IF(OR(INDEX(ORCAMENTO!$P:$P,$B677)&lt;&gt;"",INDEX(ORCAMENTO!$Q:$Q,$B677)&lt;&gt;""),"Ano 4; ","")&amp;IF(OR(INDEX(ORCAMENTO!$S:$S,$B677)&lt;&gt;"",INDEX(ORCAMENTO!$T:$T,$B677)&lt;&gt;""),"Ano 5; ","")&amp;IF(OR(INDEX(ORCAMENTO!$V:$V,$B677)&lt;&gt;"",INDEX(ORCAMENTO!$W:$W,$B677)&lt;&gt;""),"Ano 6; ","")))</f>
        <v/>
      </c>
      <c r="G677" s="311" t="str">
        <f ca="1">IF($B677="","",IF(INDEX(ORCAMENTO!$G:$G,$B677)&lt;&gt;"",INDEX(ORCAMENTO!$G:$G,$B677),IF(INDEX(ORCAMENTO!$J:$J,$B677)&lt;&gt;"",INDEX(ORCAMENTO!$J:$J,$B677),IF(INDEX(ORCAMENTO!$M:$M,$B677)&lt;&gt;"",INDEX(ORCAMENTO!$M:$M,$B677),IF(INDEX(ORCAMENTO!$P:$P,$B677)&lt;&gt;"",INDEX(ORCAMENTO!$P:$P,$B677),IF(INDEX(ORCAMENTO!$S:$S,$B677)&lt;&gt;"",INDEX(ORCAMENTO!$S:$S,$B677),INDEX(ORCAMENTO!$V:$V,$B677)))))))</f>
        <v/>
      </c>
      <c r="H677" s="312" t="str">
        <f ca="1">IF($B677="","",IF(INDEX(ORCAMENTO!$H:$H,$B677)&lt;&gt;"",INDEX(ORCAMENTO!$H:$H,$B677),IF(INDEX(ORCAMENTO!$K:$K,$B677)&lt;&gt;"",INDEX(ORCAMENTO!$K:$K,$B677),IF(INDEX(ORCAMENTO!$N:$N,$B677)&lt;&gt;"",INDEX(ORCAMENTO!$N:$N,$B677),IF(INDEX(ORCAMENTO!$Q:$Q,$B677)&lt;&gt;"",INDEX(ORCAMENTO!$Q:$Q,$B677),IF(INDEX(ORCAMENTO!$T:$T,$B677)&lt;&gt;"",INDEX(ORCAMENTO!$T:$T,$B677),INDEX(ORCAMENTO!$W:$W,$B677)))))))</f>
        <v/>
      </c>
      <c r="I677" s="255" t="str">
        <f ca="1">IF($B677="","",IF(INDEX(ORCAMENTO!$AI:$AI,$B677)&lt;&gt;"",INDEX(ORCAMENTO!$AI:$AI,$B677),IF(INDEX(ORCAMENTO!$AG:$AG,$B677),"Memorial de cálculo ou anexo obrigatório não informado para item acima do limite.",IF(AND(INDEX(ORCAMENTO!$AC:$AC,$B677),NOT(INDEX(ORCAMENTO!$AE:$AE,$B677))),"Informe pelo menos um ano completo com valor unitário e quantidade.","Pendência identificada automaticamente."))))</f>
        <v/>
      </c>
      <c r="N677" s="255">
        <f t="shared" si="22"/>
        <v>678</v>
      </c>
      <c r="O677" s="255">
        <f ca="1">IF(INDEX(ORCAMENTO!$AI:$AI,$N677)&lt;&gt;"",1,0)</f>
        <v>0</v>
      </c>
      <c r="P677" s="255">
        <f t="shared" ca="1" si="23"/>
        <v>11</v>
      </c>
      <c r="Q677" s="255" t="str">
        <f ca="1">INDEX(ORCAMENTO!$AI:$AI,$N677)</f>
        <v/>
      </c>
    </row>
    <row r="678" spans="2:17" ht="15" customHeight="1" x14ac:dyDescent="0.25">
      <c r="B678" s="255" t="str">
        <f ca="1">IFERROR(INDEX(_AUX_ANALISE!$A$1:$A$2461,MATCH(ROW()-34,_AUX_ANALISE!$C$1:$C$2461,0)),"")</f>
        <v/>
      </c>
      <c r="C678" s="255" t="str">
        <f ca="1">IF($B678="","",INDEX(ORCAMENTO!$B:$B,$B678))</f>
        <v/>
      </c>
      <c r="D678" s="255" t="str">
        <f ca="1">IF($B678="","",INDEX(ORCAMENTO!$E:$E,$B678))</f>
        <v/>
      </c>
      <c r="E678" s="255" t="str">
        <f ca="1">IF($B678="","",INDEX(ORCAMENTO!$D:$D,$B678))</f>
        <v/>
      </c>
      <c r="F678" s="255" t="str">
        <f ca="1">IF($B678="","",TRIM(IF(OR(INDEX(ORCAMENTO!$G:$G,$B678)&lt;&gt;"",INDEX(ORCAMENTO!$H:$H,$B678)&lt;&gt;""),"Ano 1; ","")&amp;IF(OR(INDEX(ORCAMENTO!$J:$J,$B678)&lt;&gt;"",INDEX(ORCAMENTO!$K:$K,$B678)&lt;&gt;""),"Ano 2; ","")&amp;IF(OR(INDEX(ORCAMENTO!$M:$M,$B678)&lt;&gt;"",INDEX(ORCAMENTO!$N:$N,$B678)&lt;&gt;""),"Ano 3; ","")&amp;IF(OR(INDEX(ORCAMENTO!$P:$P,$B678)&lt;&gt;"",INDEX(ORCAMENTO!$Q:$Q,$B678)&lt;&gt;""),"Ano 4; ","")&amp;IF(OR(INDEX(ORCAMENTO!$S:$S,$B678)&lt;&gt;"",INDEX(ORCAMENTO!$T:$T,$B678)&lt;&gt;""),"Ano 5; ","")&amp;IF(OR(INDEX(ORCAMENTO!$V:$V,$B678)&lt;&gt;"",INDEX(ORCAMENTO!$W:$W,$B678)&lt;&gt;""),"Ano 6; ","")))</f>
        <v/>
      </c>
      <c r="G678" s="311" t="str">
        <f ca="1">IF($B678="","",IF(INDEX(ORCAMENTO!$G:$G,$B678)&lt;&gt;"",INDEX(ORCAMENTO!$G:$G,$B678),IF(INDEX(ORCAMENTO!$J:$J,$B678)&lt;&gt;"",INDEX(ORCAMENTO!$J:$J,$B678),IF(INDEX(ORCAMENTO!$M:$M,$B678)&lt;&gt;"",INDEX(ORCAMENTO!$M:$M,$B678),IF(INDEX(ORCAMENTO!$P:$P,$B678)&lt;&gt;"",INDEX(ORCAMENTO!$P:$P,$B678),IF(INDEX(ORCAMENTO!$S:$S,$B678)&lt;&gt;"",INDEX(ORCAMENTO!$S:$S,$B678),INDEX(ORCAMENTO!$V:$V,$B678)))))))</f>
        <v/>
      </c>
      <c r="H678" s="312" t="str">
        <f ca="1">IF($B678="","",IF(INDEX(ORCAMENTO!$H:$H,$B678)&lt;&gt;"",INDEX(ORCAMENTO!$H:$H,$B678),IF(INDEX(ORCAMENTO!$K:$K,$B678)&lt;&gt;"",INDEX(ORCAMENTO!$K:$K,$B678),IF(INDEX(ORCAMENTO!$N:$N,$B678)&lt;&gt;"",INDEX(ORCAMENTO!$N:$N,$B678),IF(INDEX(ORCAMENTO!$Q:$Q,$B678)&lt;&gt;"",INDEX(ORCAMENTO!$Q:$Q,$B678),IF(INDEX(ORCAMENTO!$T:$T,$B678)&lt;&gt;"",INDEX(ORCAMENTO!$T:$T,$B678),INDEX(ORCAMENTO!$W:$W,$B678)))))))</f>
        <v/>
      </c>
      <c r="I678" s="255" t="str">
        <f ca="1">IF($B678="","",IF(INDEX(ORCAMENTO!$AI:$AI,$B678)&lt;&gt;"",INDEX(ORCAMENTO!$AI:$AI,$B678),IF(INDEX(ORCAMENTO!$AG:$AG,$B678),"Memorial de cálculo ou anexo obrigatório não informado para item acima do limite.",IF(AND(INDEX(ORCAMENTO!$AC:$AC,$B678),NOT(INDEX(ORCAMENTO!$AE:$AE,$B678))),"Informe pelo menos um ano completo com valor unitário e quantidade.","Pendência identificada automaticamente."))))</f>
        <v/>
      </c>
      <c r="N678" s="255">
        <f t="shared" si="22"/>
        <v>679</v>
      </c>
      <c r="O678" s="255">
        <f ca="1">IF(INDEX(ORCAMENTO!$AI:$AI,$N678)&lt;&gt;"",1,0)</f>
        <v>0</v>
      </c>
      <c r="P678" s="255">
        <f t="shared" ca="1" si="23"/>
        <v>11</v>
      </c>
      <c r="Q678" s="255" t="str">
        <f ca="1">INDEX(ORCAMENTO!$AI:$AI,$N678)</f>
        <v/>
      </c>
    </row>
    <row r="679" spans="2:17" ht="15" customHeight="1" x14ac:dyDescent="0.25">
      <c r="B679" s="255" t="str">
        <f ca="1">IFERROR(INDEX(_AUX_ANALISE!$A$1:$A$2461,MATCH(ROW()-34,_AUX_ANALISE!$C$1:$C$2461,0)),"")</f>
        <v/>
      </c>
      <c r="C679" s="255" t="str">
        <f ca="1">IF($B679="","",INDEX(ORCAMENTO!$B:$B,$B679))</f>
        <v/>
      </c>
      <c r="D679" s="255" t="str">
        <f ca="1">IF($B679="","",INDEX(ORCAMENTO!$E:$E,$B679))</f>
        <v/>
      </c>
      <c r="E679" s="255" t="str">
        <f ca="1">IF($B679="","",INDEX(ORCAMENTO!$D:$D,$B679))</f>
        <v/>
      </c>
      <c r="F679" s="255" t="str">
        <f ca="1">IF($B679="","",TRIM(IF(OR(INDEX(ORCAMENTO!$G:$G,$B679)&lt;&gt;"",INDEX(ORCAMENTO!$H:$H,$B679)&lt;&gt;""),"Ano 1; ","")&amp;IF(OR(INDEX(ORCAMENTO!$J:$J,$B679)&lt;&gt;"",INDEX(ORCAMENTO!$K:$K,$B679)&lt;&gt;""),"Ano 2; ","")&amp;IF(OR(INDEX(ORCAMENTO!$M:$M,$B679)&lt;&gt;"",INDEX(ORCAMENTO!$N:$N,$B679)&lt;&gt;""),"Ano 3; ","")&amp;IF(OR(INDEX(ORCAMENTO!$P:$P,$B679)&lt;&gt;"",INDEX(ORCAMENTO!$Q:$Q,$B679)&lt;&gt;""),"Ano 4; ","")&amp;IF(OR(INDEX(ORCAMENTO!$S:$S,$B679)&lt;&gt;"",INDEX(ORCAMENTO!$T:$T,$B679)&lt;&gt;""),"Ano 5; ","")&amp;IF(OR(INDEX(ORCAMENTO!$V:$V,$B679)&lt;&gt;"",INDEX(ORCAMENTO!$W:$W,$B679)&lt;&gt;""),"Ano 6; ","")))</f>
        <v/>
      </c>
      <c r="G679" s="311" t="str">
        <f ca="1">IF($B679="","",IF(INDEX(ORCAMENTO!$G:$G,$B679)&lt;&gt;"",INDEX(ORCAMENTO!$G:$G,$B679),IF(INDEX(ORCAMENTO!$J:$J,$B679)&lt;&gt;"",INDEX(ORCAMENTO!$J:$J,$B679),IF(INDEX(ORCAMENTO!$M:$M,$B679)&lt;&gt;"",INDEX(ORCAMENTO!$M:$M,$B679),IF(INDEX(ORCAMENTO!$P:$P,$B679)&lt;&gt;"",INDEX(ORCAMENTO!$P:$P,$B679),IF(INDEX(ORCAMENTO!$S:$S,$B679)&lt;&gt;"",INDEX(ORCAMENTO!$S:$S,$B679),INDEX(ORCAMENTO!$V:$V,$B679)))))))</f>
        <v/>
      </c>
      <c r="H679" s="312" t="str">
        <f ca="1">IF($B679="","",IF(INDEX(ORCAMENTO!$H:$H,$B679)&lt;&gt;"",INDEX(ORCAMENTO!$H:$H,$B679),IF(INDEX(ORCAMENTO!$K:$K,$B679)&lt;&gt;"",INDEX(ORCAMENTO!$K:$K,$B679),IF(INDEX(ORCAMENTO!$N:$N,$B679)&lt;&gt;"",INDEX(ORCAMENTO!$N:$N,$B679),IF(INDEX(ORCAMENTO!$Q:$Q,$B679)&lt;&gt;"",INDEX(ORCAMENTO!$Q:$Q,$B679),IF(INDEX(ORCAMENTO!$T:$T,$B679)&lt;&gt;"",INDEX(ORCAMENTO!$T:$T,$B679),INDEX(ORCAMENTO!$W:$W,$B679)))))))</f>
        <v/>
      </c>
      <c r="I679" s="255" t="str">
        <f ca="1">IF($B679="","",IF(INDEX(ORCAMENTO!$AI:$AI,$B679)&lt;&gt;"",INDEX(ORCAMENTO!$AI:$AI,$B679),IF(INDEX(ORCAMENTO!$AG:$AG,$B679),"Memorial de cálculo ou anexo obrigatório não informado para item acima do limite.",IF(AND(INDEX(ORCAMENTO!$AC:$AC,$B679),NOT(INDEX(ORCAMENTO!$AE:$AE,$B679))),"Informe pelo menos um ano completo com valor unitário e quantidade.","Pendência identificada automaticamente."))))</f>
        <v/>
      </c>
      <c r="N679" s="255">
        <f t="shared" si="22"/>
        <v>680</v>
      </c>
      <c r="O679" s="255">
        <f ca="1">IF(INDEX(ORCAMENTO!$AI:$AI,$N679)&lt;&gt;"",1,0)</f>
        <v>0</v>
      </c>
      <c r="P679" s="255">
        <f t="shared" ca="1" si="23"/>
        <v>11</v>
      </c>
      <c r="Q679" s="255" t="str">
        <f ca="1">INDEX(ORCAMENTO!$AI:$AI,$N679)</f>
        <v/>
      </c>
    </row>
    <row r="680" spans="2:17" ht="15" customHeight="1" x14ac:dyDescent="0.25">
      <c r="B680" s="255" t="str">
        <f ca="1">IFERROR(INDEX(_AUX_ANALISE!$A$1:$A$2461,MATCH(ROW()-34,_AUX_ANALISE!$C$1:$C$2461,0)),"")</f>
        <v/>
      </c>
      <c r="C680" s="255" t="str">
        <f ca="1">IF($B680="","",INDEX(ORCAMENTO!$B:$B,$B680))</f>
        <v/>
      </c>
      <c r="D680" s="255" t="str">
        <f ca="1">IF($B680="","",INDEX(ORCAMENTO!$E:$E,$B680))</f>
        <v/>
      </c>
      <c r="E680" s="255" t="str">
        <f ca="1">IF($B680="","",INDEX(ORCAMENTO!$D:$D,$B680))</f>
        <v/>
      </c>
      <c r="F680" s="255" t="str">
        <f ca="1">IF($B680="","",TRIM(IF(OR(INDEX(ORCAMENTO!$G:$G,$B680)&lt;&gt;"",INDEX(ORCAMENTO!$H:$H,$B680)&lt;&gt;""),"Ano 1; ","")&amp;IF(OR(INDEX(ORCAMENTO!$J:$J,$B680)&lt;&gt;"",INDEX(ORCAMENTO!$K:$K,$B680)&lt;&gt;""),"Ano 2; ","")&amp;IF(OR(INDEX(ORCAMENTO!$M:$M,$B680)&lt;&gt;"",INDEX(ORCAMENTO!$N:$N,$B680)&lt;&gt;""),"Ano 3; ","")&amp;IF(OR(INDEX(ORCAMENTO!$P:$P,$B680)&lt;&gt;"",INDEX(ORCAMENTO!$Q:$Q,$B680)&lt;&gt;""),"Ano 4; ","")&amp;IF(OR(INDEX(ORCAMENTO!$S:$S,$B680)&lt;&gt;"",INDEX(ORCAMENTO!$T:$T,$B680)&lt;&gt;""),"Ano 5; ","")&amp;IF(OR(INDEX(ORCAMENTO!$V:$V,$B680)&lt;&gt;"",INDEX(ORCAMENTO!$W:$W,$B680)&lt;&gt;""),"Ano 6; ","")))</f>
        <v/>
      </c>
      <c r="G680" s="311" t="str">
        <f ca="1">IF($B680="","",IF(INDEX(ORCAMENTO!$G:$G,$B680)&lt;&gt;"",INDEX(ORCAMENTO!$G:$G,$B680),IF(INDEX(ORCAMENTO!$J:$J,$B680)&lt;&gt;"",INDEX(ORCAMENTO!$J:$J,$B680),IF(INDEX(ORCAMENTO!$M:$M,$B680)&lt;&gt;"",INDEX(ORCAMENTO!$M:$M,$B680),IF(INDEX(ORCAMENTO!$P:$P,$B680)&lt;&gt;"",INDEX(ORCAMENTO!$P:$P,$B680),IF(INDEX(ORCAMENTO!$S:$S,$B680)&lt;&gt;"",INDEX(ORCAMENTO!$S:$S,$B680),INDEX(ORCAMENTO!$V:$V,$B680)))))))</f>
        <v/>
      </c>
      <c r="H680" s="312" t="str">
        <f ca="1">IF($B680="","",IF(INDEX(ORCAMENTO!$H:$H,$B680)&lt;&gt;"",INDEX(ORCAMENTO!$H:$H,$B680),IF(INDEX(ORCAMENTO!$K:$K,$B680)&lt;&gt;"",INDEX(ORCAMENTO!$K:$K,$B680),IF(INDEX(ORCAMENTO!$N:$N,$B680)&lt;&gt;"",INDEX(ORCAMENTO!$N:$N,$B680),IF(INDEX(ORCAMENTO!$Q:$Q,$B680)&lt;&gt;"",INDEX(ORCAMENTO!$Q:$Q,$B680),IF(INDEX(ORCAMENTO!$T:$T,$B680)&lt;&gt;"",INDEX(ORCAMENTO!$T:$T,$B680),INDEX(ORCAMENTO!$W:$W,$B680)))))))</f>
        <v/>
      </c>
      <c r="I680" s="255" t="str">
        <f ca="1">IF($B680="","",IF(INDEX(ORCAMENTO!$AI:$AI,$B680)&lt;&gt;"",INDEX(ORCAMENTO!$AI:$AI,$B680),IF(INDEX(ORCAMENTO!$AG:$AG,$B680),"Memorial de cálculo ou anexo obrigatório não informado para item acima do limite.",IF(AND(INDEX(ORCAMENTO!$AC:$AC,$B680),NOT(INDEX(ORCAMENTO!$AE:$AE,$B680))),"Informe pelo menos um ano completo com valor unitário e quantidade.","Pendência identificada automaticamente."))))</f>
        <v/>
      </c>
      <c r="N680" s="255">
        <f t="shared" si="22"/>
        <v>681</v>
      </c>
      <c r="O680" s="255">
        <f ca="1">IF(INDEX(ORCAMENTO!$AI:$AI,$N680)&lt;&gt;"",1,0)</f>
        <v>0</v>
      </c>
      <c r="P680" s="255">
        <f t="shared" ca="1" si="23"/>
        <v>11</v>
      </c>
      <c r="Q680" s="255" t="str">
        <f ca="1">INDEX(ORCAMENTO!$AI:$AI,$N680)</f>
        <v/>
      </c>
    </row>
    <row r="681" spans="2:17" ht="15" customHeight="1" x14ac:dyDescent="0.25">
      <c r="B681" s="255" t="str">
        <f ca="1">IFERROR(INDEX(_AUX_ANALISE!$A$1:$A$2461,MATCH(ROW()-34,_AUX_ANALISE!$C$1:$C$2461,0)),"")</f>
        <v/>
      </c>
      <c r="C681" s="255" t="str">
        <f ca="1">IF($B681="","",INDEX(ORCAMENTO!$B:$B,$B681))</f>
        <v/>
      </c>
      <c r="D681" s="255" t="str">
        <f ca="1">IF($B681="","",INDEX(ORCAMENTO!$E:$E,$B681))</f>
        <v/>
      </c>
      <c r="E681" s="255" t="str">
        <f ca="1">IF($B681="","",INDEX(ORCAMENTO!$D:$D,$B681))</f>
        <v/>
      </c>
      <c r="F681" s="255" t="str">
        <f ca="1">IF($B681="","",TRIM(IF(OR(INDEX(ORCAMENTO!$G:$G,$B681)&lt;&gt;"",INDEX(ORCAMENTO!$H:$H,$B681)&lt;&gt;""),"Ano 1; ","")&amp;IF(OR(INDEX(ORCAMENTO!$J:$J,$B681)&lt;&gt;"",INDEX(ORCAMENTO!$K:$K,$B681)&lt;&gt;""),"Ano 2; ","")&amp;IF(OR(INDEX(ORCAMENTO!$M:$M,$B681)&lt;&gt;"",INDEX(ORCAMENTO!$N:$N,$B681)&lt;&gt;""),"Ano 3; ","")&amp;IF(OR(INDEX(ORCAMENTO!$P:$P,$B681)&lt;&gt;"",INDEX(ORCAMENTO!$Q:$Q,$B681)&lt;&gt;""),"Ano 4; ","")&amp;IF(OR(INDEX(ORCAMENTO!$S:$S,$B681)&lt;&gt;"",INDEX(ORCAMENTO!$T:$T,$B681)&lt;&gt;""),"Ano 5; ","")&amp;IF(OR(INDEX(ORCAMENTO!$V:$V,$B681)&lt;&gt;"",INDEX(ORCAMENTO!$W:$W,$B681)&lt;&gt;""),"Ano 6; ","")))</f>
        <v/>
      </c>
      <c r="G681" s="311" t="str">
        <f ca="1">IF($B681="","",IF(INDEX(ORCAMENTO!$G:$G,$B681)&lt;&gt;"",INDEX(ORCAMENTO!$G:$G,$B681),IF(INDEX(ORCAMENTO!$J:$J,$B681)&lt;&gt;"",INDEX(ORCAMENTO!$J:$J,$B681),IF(INDEX(ORCAMENTO!$M:$M,$B681)&lt;&gt;"",INDEX(ORCAMENTO!$M:$M,$B681),IF(INDEX(ORCAMENTO!$P:$P,$B681)&lt;&gt;"",INDEX(ORCAMENTO!$P:$P,$B681),IF(INDEX(ORCAMENTO!$S:$S,$B681)&lt;&gt;"",INDEX(ORCAMENTO!$S:$S,$B681),INDEX(ORCAMENTO!$V:$V,$B681)))))))</f>
        <v/>
      </c>
      <c r="H681" s="312" t="str">
        <f ca="1">IF($B681="","",IF(INDEX(ORCAMENTO!$H:$H,$B681)&lt;&gt;"",INDEX(ORCAMENTO!$H:$H,$B681),IF(INDEX(ORCAMENTO!$K:$K,$B681)&lt;&gt;"",INDEX(ORCAMENTO!$K:$K,$B681),IF(INDEX(ORCAMENTO!$N:$N,$B681)&lt;&gt;"",INDEX(ORCAMENTO!$N:$N,$B681),IF(INDEX(ORCAMENTO!$Q:$Q,$B681)&lt;&gt;"",INDEX(ORCAMENTO!$Q:$Q,$B681),IF(INDEX(ORCAMENTO!$T:$T,$B681)&lt;&gt;"",INDEX(ORCAMENTO!$T:$T,$B681),INDEX(ORCAMENTO!$W:$W,$B681)))))))</f>
        <v/>
      </c>
      <c r="I681" s="255" t="str">
        <f ca="1">IF($B681="","",IF(INDEX(ORCAMENTO!$AI:$AI,$B681)&lt;&gt;"",INDEX(ORCAMENTO!$AI:$AI,$B681),IF(INDEX(ORCAMENTO!$AG:$AG,$B681),"Memorial de cálculo ou anexo obrigatório não informado para item acima do limite.",IF(AND(INDEX(ORCAMENTO!$AC:$AC,$B681),NOT(INDEX(ORCAMENTO!$AE:$AE,$B681))),"Informe pelo menos um ano completo com valor unitário e quantidade.","Pendência identificada automaticamente."))))</f>
        <v/>
      </c>
      <c r="N681" s="255">
        <f t="shared" si="22"/>
        <v>682</v>
      </c>
      <c r="O681" s="255">
        <f ca="1">IF(INDEX(ORCAMENTO!$AI:$AI,$N681)&lt;&gt;"",1,0)</f>
        <v>0</v>
      </c>
      <c r="P681" s="255">
        <f t="shared" ca="1" si="23"/>
        <v>11</v>
      </c>
      <c r="Q681" s="255" t="str">
        <f ca="1">INDEX(ORCAMENTO!$AI:$AI,$N681)</f>
        <v/>
      </c>
    </row>
    <row r="682" spans="2:17" ht="15" customHeight="1" x14ac:dyDescent="0.25">
      <c r="B682" s="255" t="str">
        <f ca="1">IFERROR(INDEX(_AUX_ANALISE!$A$1:$A$2461,MATCH(ROW()-34,_AUX_ANALISE!$C$1:$C$2461,0)),"")</f>
        <v/>
      </c>
      <c r="C682" s="255" t="str">
        <f ca="1">IF($B682="","",INDEX(ORCAMENTO!$B:$B,$B682))</f>
        <v/>
      </c>
      <c r="D682" s="255" t="str">
        <f ca="1">IF($B682="","",INDEX(ORCAMENTO!$E:$E,$B682))</f>
        <v/>
      </c>
      <c r="E682" s="255" t="str">
        <f ca="1">IF($B682="","",INDEX(ORCAMENTO!$D:$D,$B682))</f>
        <v/>
      </c>
      <c r="F682" s="255" t="str">
        <f ca="1">IF($B682="","",TRIM(IF(OR(INDEX(ORCAMENTO!$G:$G,$B682)&lt;&gt;"",INDEX(ORCAMENTO!$H:$H,$B682)&lt;&gt;""),"Ano 1; ","")&amp;IF(OR(INDEX(ORCAMENTO!$J:$J,$B682)&lt;&gt;"",INDEX(ORCAMENTO!$K:$K,$B682)&lt;&gt;""),"Ano 2; ","")&amp;IF(OR(INDEX(ORCAMENTO!$M:$M,$B682)&lt;&gt;"",INDEX(ORCAMENTO!$N:$N,$B682)&lt;&gt;""),"Ano 3; ","")&amp;IF(OR(INDEX(ORCAMENTO!$P:$P,$B682)&lt;&gt;"",INDEX(ORCAMENTO!$Q:$Q,$B682)&lt;&gt;""),"Ano 4; ","")&amp;IF(OR(INDEX(ORCAMENTO!$S:$S,$B682)&lt;&gt;"",INDEX(ORCAMENTO!$T:$T,$B682)&lt;&gt;""),"Ano 5; ","")&amp;IF(OR(INDEX(ORCAMENTO!$V:$V,$B682)&lt;&gt;"",INDEX(ORCAMENTO!$W:$W,$B682)&lt;&gt;""),"Ano 6; ","")))</f>
        <v/>
      </c>
      <c r="G682" s="311" t="str">
        <f ca="1">IF($B682="","",IF(INDEX(ORCAMENTO!$G:$G,$B682)&lt;&gt;"",INDEX(ORCAMENTO!$G:$G,$B682),IF(INDEX(ORCAMENTO!$J:$J,$B682)&lt;&gt;"",INDEX(ORCAMENTO!$J:$J,$B682),IF(INDEX(ORCAMENTO!$M:$M,$B682)&lt;&gt;"",INDEX(ORCAMENTO!$M:$M,$B682),IF(INDEX(ORCAMENTO!$P:$P,$B682)&lt;&gt;"",INDEX(ORCAMENTO!$P:$P,$B682),IF(INDEX(ORCAMENTO!$S:$S,$B682)&lt;&gt;"",INDEX(ORCAMENTO!$S:$S,$B682),INDEX(ORCAMENTO!$V:$V,$B682)))))))</f>
        <v/>
      </c>
      <c r="H682" s="312" t="str">
        <f ca="1">IF($B682="","",IF(INDEX(ORCAMENTO!$H:$H,$B682)&lt;&gt;"",INDEX(ORCAMENTO!$H:$H,$B682),IF(INDEX(ORCAMENTO!$K:$K,$B682)&lt;&gt;"",INDEX(ORCAMENTO!$K:$K,$B682),IF(INDEX(ORCAMENTO!$N:$N,$B682)&lt;&gt;"",INDEX(ORCAMENTO!$N:$N,$B682),IF(INDEX(ORCAMENTO!$Q:$Q,$B682)&lt;&gt;"",INDEX(ORCAMENTO!$Q:$Q,$B682),IF(INDEX(ORCAMENTO!$T:$T,$B682)&lt;&gt;"",INDEX(ORCAMENTO!$T:$T,$B682),INDEX(ORCAMENTO!$W:$W,$B682)))))))</f>
        <v/>
      </c>
      <c r="I682" s="255" t="str">
        <f ca="1">IF($B682="","",IF(INDEX(ORCAMENTO!$AI:$AI,$B682)&lt;&gt;"",INDEX(ORCAMENTO!$AI:$AI,$B682),IF(INDEX(ORCAMENTO!$AG:$AG,$B682),"Memorial de cálculo ou anexo obrigatório não informado para item acima do limite.",IF(AND(INDEX(ORCAMENTO!$AC:$AC,$B682),NOT(INDEX(ORCAMENTO!$AE:$AE,$B682))),"Informe pelo menos um ano completo com valor unitário e quantidade.","Pendência identificada automaticamente."))))</f>
        <v/>
      </c>
      <c r="N682" s="255">
        <f t="shared" si="22"/>
        <v>683</v>
      </c>
      <c r="O682" s="255">
        <f ca="1">IF(INDEX(ORCAMENTO!$AI:$AI,$N682)&lt;&gt;"",1,0)</f>
        <v>0</v>
      </c>
      <c r="P682" s="255">
        <f t="shared" ca="1" si="23"/>
        <v>11</v>
      </c>
      <c r="Q682" s="255" t="str">
        <f ca="1">INDEX(ORCAMENTO!$AI:$AI,$N682)</f>
        <v/>
      </c>
    </row>
    <row r="683" spans="2:17" ht="15" customHeight="1" x14ac:dyDescent="0.25">
      <c r="B683" s="255" t="str">
        <f ca="1">IFERROR(INDEX(_AUX_ANALISE!$A$1:$A$2461,MATCH(ROW()-34,_AUX_ANALISE!$C$1:$C$2461,0)),"")</f>
        <v/>
      </c>
      <c r="C683" s="255" t="str">
        <f ca="1">IF($B683="","",INDEX(ORCAMENTO!$B:$B,$B683))</f>
        <v/>
      </c>
      <c r="D683" s="255" t="str">
        <f ca="1">IF($B683="","",INDEX(ORCAMENTO!$E:$E,$B683))</f>
        <v/>
      </c>
      <c r="E683" s="255" t="str">
        <f ca="1">IF($B683="","",INDEX(ORCAMENTO!$D:$D,$B683))</f>
        <v/>
      </c>
      <c r="F683" s="255" t="str">
        <f ca="1">IF($B683="","",TRIM(IF(OR(INDEX(ORCAMENTO!$G:$G,$B683)&lt;&gt;"",INDEX(ORCAMENTO!$H:$H,$B683)&lt;&gt;""),"Ano 1; ","")&amp;IF(OR(INDEX(ORCAMENTO!$J:$J,$B683)&lt;&gt;"",INDEX(ORCAMENTO!$K:$K,$B683)&lt;&gt;""),"Ano 2; ","")&amp;IF(OR(INDEX(ORCAMENTO!$M:$M,$B683)&lt;&gt;"",INDEX(ORCAMENTO!$N:$N,$B683)&lt;&gt;""),"Ano 3; ","")&amp;IF(OR(INDEX(ORCAMENTO!$P:$P,$B683)&lt;&gt;"",INDEX(ORCAMENTO!$Q:$Q,$B683)&lt;&gt;""),"Ano 4; ","")&amp;IF(OR(INDEX(ORCAMENTO!$S:$S,$B683)&lt;&gt;"",INDEX(ORCAMENTO!$T:$T,$B683)&lt;&gt;""),"Ano 5; ","")&amp;IF(OR(INDEX(ORCAMENTO!$V:$V,$B683)&lt;&gt;"",INDEX(ORCAMENTO!$W:$W,$B683)&lt;&gt;""),"Ano 6; ","")))</f>
        <v/>
      </c>
      <c r="G683" s="311" t="str">
        <f ca="1">IF($B683="","",IF(INDEX(ORCAMENTO!$G:$G,$B683)&lt;&gt;"",INDEX(ORCAMENTO!$G:$G,$B683),IF(INDEX(ORCAMENTO!$J:$J,$B683)&lt;&gt;"",INDEX(ORCAMENTO!$J:$J,$B683),IF(INDEX(ORCAMENTO!$M:$M,$B683)&lt;&gt;"",INDEX(ORCAMENTO!$M:$M,$B683),IF(INDEX(ORCAMENTO!$P:$P,$B683)&lt;&gt;"",INDEX(ORCAMENTO!$P:$P,$B683),IF(INDEX(ORCAMENTO!$S:$S,$B683)&lt;&gt;"",INDEX(ORCAMENTO!$S:$S,$B683),INDEX(ORCAMENTO!$V:$V,$B683)))))))</f>
        <v/>
      </c>
      <c r="H683" s="312" t="str">
        <f ca="1">IF($B683="","",IF(INDEX(ORCAMENTO!$H:$H,$B683)&lt;&gt;"",INDEX(ORCAMENTO!$H:$H,$B683),IF(INDEX(ORCAMENTO!$K:$K,$B683)&lt;&gt;"",INDEX(ORCAMENTO!$K:$K,$B683),IF(INDEX(ORCAMENTO!$N:$N,$B683)&lt;&gt;"",INDEX(ORCAMENTO!$N:$N,$B683),IF(INDEX(ORCAMENTO!$Q:$Q,$B683)&lt;&gt;"",INDEX(ORCAMENTO!$Q:$Q,$B683),IF(INDEX(ORCAMENTO!$T:$T,$B683)&lt;&gt;"",INDEX(ORCAMENTO!$T:$T,$B683),INDEX(ORCAMENTO!$W:$W,$B683)))))))</f>
        <v/>
      </c>
      <c r="I683" s="255" t="str">
        <f ca="1">IF($B683="","",IF(INDEX(ORCAMENTO!$AI:$AI,$B683)&lt;&gt;"",INDEX(ORCAMENTO!$AI:$AI,$B683),IF(INDEX(ORCAMENTO!$AG:$AG,$B683),"Memorial de cálculo ou anexo obrigatório não informado para item acima do limite.",IF(AND(INDEX(ORCAMENTO!$AC:$AC,$B683),NOT(INDEX(ORCAMENTO!$AE:$AE,$B683))),"Informe pelo menos um ano completo com valor unitário e quantidade.","Pendência identificada automaticamente."))))</f>
        <v/>
      </c>
      <c r="N683" s="255">
        <f t="shared" si="22"/>
        <v>684</v>
      </c>
      <c r="O683" s="255">
        <f ca="1">IF(INDEX(ORCAMENTO!$AI:$AI,$N683)&lt;&gt;"",1,0)</f>
        <v>0</v>
      </c>
      <c r="P683" s="255">
        <f t="shared" ca="1" si="23"/>
        <v>11</v>
      </c>
      <c r="Q683" s="255" t="str">
        <f ca="1">INDEX(ORCAMENTO!$AI:$AI,$N683)</f>
        <v/>
      </c>
    </row>
    <row r="684" spans="2:17" ht="15" customHeight="1" x14ac:dyDescent="0.25">
      <c r="B684" s="255" t="str">
        <f ca="1">IFERROR(INDEX(_AUX_ANALISE!$A$1:$A$2461,MATCH(ROW()-34,_AUX_ANALISE!$C$1:$C$2461,0)),"")</f>
        <v/>
      </c>
      <c r="C684" s="255" t="str">
        <f ca="1">IF($B684="","",INDEX(ORCAMENTO!$B:$B,$B684))</f>
        <v/>
      </c>
      <c r="D684" s="255" t="str">
        <f ca="1">IF($B684="","",INDEX(ORCAMENTO!$E:$E,$B684))</f>
        <v/>
      </c>
      <c r="E684" s="255" t="str">
        <f ca="1">IF($B684="","",INDEX(ORCAMENTO!$D:$D,$B684))</f>
        <v/>
      </c>
      <c r="F684" s="255" t="str">
        <f ca="1">IF($B684="","",TRIM(IF(OR(INDEX(ORCAMENTO!$G:$G,$B684)&lt;&gt;"",INDEX(ORCAMENTO!$H:$H,$B684)&lt;&gt;""),"Ano 1; ","")&amp;IF(OR(INDEX(ORCAMENTO!$J:$J,$B684)&lt;&gt;"",INDEX(ORCAMENTO!$K:$K,$B684)&lt;&gt;""),"Ano 2; ","")&amp;IF(OR(INDEX(ORCAMENTO!$M:$M,$B684)&lt;&gt;"",INDEX(ORCAMENTO!$N:$N,$B684)&lt;&gt;""),"Ano 3; ","")&amp;IF(OR(INDEX(ORCAMENTO!$P:$P,$B684)&lt;&gt;"",INDEX(ORCAMENTO!$Q:$Q,$B684)&lt;&gt;""),"Ano 4; ","")&amp;IF(OR(INDEX(ORCAMENTO!$S:$S,$B684)&lt;&gt;"",INDEX(ORCAMENTO!$T:$T,$B684)&lt;&gt;""),"Ano 5; ","")&amp;IF(OR(INDEX(ORCAMENTO!$V:$V,$B684)&lt;&gt;"",INDEX(ORCAMENTO!$W:$W,$B684)&lt;&gt;""),"Ano 6; ","")))</f>
        <v/>
      </c>
      <c r="G684" s="311" t="str">
        <f ca="1">IF($B684="","",IF(INDEX(ORCAMENTO!$G:$G,$B684)&lt;&gt;"",INDEX(ORCAMENTO!$G:$G,$B684),IF(INDEX(ORCAMENTO!$J:$J,$B684)&lt;&gt;"",INDEX(ORCAMENTO!$J:$J,$B684),IF(INDEX(ORCAMENTO!$M:$M,$B684)&lt;&gt;"",INDEX(ORCAMENTO!$M:$M,$B684),IF(INDEX(ORCAMENTO!$P:$P,$B684)&lt;&gt;"",INDEX(ORCAMENTO!$P:$P,$B684),IF(INDEX(ORCAMENTO!$S:$S,$B684)&lt;&gt;"",INDEX(ORCAMENTO!$S:$S,$B684),INDEX(ORCAMENTO!$V:$V,$B684)))))))</f>
        <v/>
      </c>
      <c r="H684" s="312" t="str">
        <f ca="1">IF($B684="","",IF(INDEX(ORCAMENTO!$H:$H,$B684)&lt;&gt;"",INDEX(ORCAMENTO!$H:$H,$B684),IF(INDEX(ORCAMENTO!$K:$K,$B684)&lt;&gt;"",INDEX(ORCAMENTO!$K:$K,$B684),IF(INDEX(ORCAMENTO!$N:$N,$B684)&lt;&gt;"",INDEX(ORCAMENTO!$N:$N,$B684),IF(INDEX(ORCAMENTO!$Q:$Q,$B684)&lt;&gt;"",INDEX(ORCAMENTO!$Q:$Q,$B684),IF(INDEX(ORCAMENTO!$T:$T,$B684)&lt;&gt;"",INDEX(ORCAMENTO!$T:$T,$B684),INDEX(ORCAMENTO!$W:$W,$B684)))))))</f>
        <v/>
      </c>
      <c r="I684" s="255" t="str">
        <f ca="1">IF($B684="","",IF(INDEX(ORCAMENTO!$AI:$AI,$B684)&lt;&gt;"",INDEX(ORCAMENTO!$AI:$AI,$B684),IF(INDEX(ORCAMENTO!$AG:$AG,$B684),"Memorial de cálculo ou anexo obrigatório não informado para item acima do limite.",IF(AND(INDEX(ORCAMENTO!$AC:$AC,$B684),NOT(INDEX(ORCAMENTO!$AE:$AE,$B684))),"Informe pelo menos um ano completo com valor unitário e quantidade.","Pendência identificada automaticamente."))))</f>
        <v/>
      </c>
      <c r="N684" s="255">
        <f t="shared" si="22"/>
        <v>685</v>
      </c>
      <c r="O684" s="255">
        <f ca="1">IF(INDEX(ORCAMENTO!$AI:$AI,$N684)&lt;&gt;"",1,0)</f>
        <v>0</v>
      </c>
      <c r="P684" s="255">
        <f t="shared" ca="1" si="23"/>
        <v>11</v>
      </c>
      <c r="Q684" s="255" t="str">
        <f ca="1">INDEX(ORCAMENTO!$AI:$AI,$N684)</f>
        <v/>
      </c>
    </row>
    <row r="685" spans="2:17" ht="15" customHeight="1" x14ac:dyDescent="0.25">
      <c r="B685" s="255" t="str">
        <f ca="1">IFERROR(INDEX(_AUX_ANALISE!$A$1:$A$2461,MATCH(ROW()-34,_AUX_ANALISE!$C$1:$C$2461,0)),"")</f>
        <v/>
      </c>
      <c r="C685" s="255" t="str">
        <f ca="1">IF($B685="","",INDEX(ORCAMENTO!$B:$B,$B685))</f>
        <v/>
      </c>
      <c r="D685" s="255" t="str">
        <f ca="1">IF($B685="","",INDEX(ORCAMENTO!$E:$E,$B685))</f>
        <v/>
      </c>
      <c r="E685" s="255" t="str">
        <f ca="1">IF($B685="","",INDEX(ORCAMENTO!$D:$D,$B685))</f>
        <v/>
      </c>
      <c r="F685" s="255" t="str">
        <f ca="1">IF($B685="","",TRIM(IF(OR(INDEX(ORCAMENTO!$G:$G,$B685)&lt;&gt;"",INDEX(ORCAMENTO!$H:$H,$B685)&lt;&gt;""),"Ano 1; ","")&amp;IF(OR(INDEX(ORCAMENTO!$J:$J,$B685)&lt;&gt;"",INDEX(ORCAMENTO!$K:$K,$B685)&lt;&gt;""),"Ano 2; ","")&amp;IF(OR(INDEX(ORCAMENTO!$M:$M,$B685)&lt;&gt;"",INDEX(ORCAMENTO!$N:$N,$B685)&lt;&gt;""),"Ano 3; ","")&amp;IF(OR(INDEX(ORCAMENTO!$P:$P,$B685)&lt;&gt;"",INDEX(ORCAMENTO!$Q:$Q,$B685)&lt;&gt;""),"Ano 4; ","")&amp;IF(OR(INDEX(ORCAMENTO!$S:$S,$B685)&lt;&gt;"",INDEX(ORCAMENTO!$T:$T,$B685)&lt;&gt;""),"Ano 5; ","")&amp;IF(OR(INDEX(ORCAMENTO!$V:$V,$B685)&lt;&gt;"",INDEX(ORCAMENTO!$W:$W,$B685)&lt;&gt;""),"Ano 6; ","")))</f>
        <v/>
      </c>
      <c r="G685" s="311" t="str">
        <f ca="1">IF($B685="","",IF(INDEX(ORCAMENTO!$G:$G,$B685)&lt;&gt;"",INDEX(ORCAMENTO!$G:$G,$B685),IF(INDEX(ORCAMENTO!$J:$J,$B685)&lt;&gt;"",INDEX(ORCAMENTO!$J:$J,$B685),IF(INDEX(ORCAMENTO!$M:$M,$B685)&lt;&gt;"",INDEX(ORCAMENTO!$M:$M,$B685),IF(INDEX(ORCAMENTO!$P:$P,$B685)&lt;&gt;"",INDEX(ORCAMENTO!$P:$P,$B685),IF(INDEX(ORCAMENTO!$S:$S,$B685)&lt;&gt;"",INDEX(ORCAMENTO!$S:$S,$B685),INDEX(ORCAMENTO!$V:$V,$B685)))))))</f>
        <v/>
      </c>
      <c r="H685" s="312" t="str">
        <f ca="1">IF($B685="","",IF(INDEX(ORCAMENTO!$H:$H,$B685)&lt;&gt;"",INDEX(ORCAMENTO!$H:$H,$B685),IF(INDEX(ORCAMENTO!$K:$K,$B685)&lt;&gt;"",INDEX(ORCAMENTO!$K:$K,$B685),IF(INDEX(ORCAMENTO!$N:$N,$B685)&lt;&gt;"",INDEX(ORCAMENTO!$N:$N,$B685),IF(INDEX(ORCAMENTO!$Q:$Q,$B685)&lt;&gt;"",INDEX(ORCAMENTO!$Q:$Q,$B685),IF(INDEX(ORCAMENTO!$T:$T,$B685)&lt;&gt;"",INDEX(ORCAMENTO!$T:$T,$B685),INDEX(ORCAMENTO!$W:$W,$B685)))))))</f>
        <v/>
      </c>
      <c r="I685" s="255" t="str">
        <f ca="1">IF($B685="","",IF(INDEX(ORCAMENTO!$AI:$AI,$B685)&lt;&gt;"",INDEX(ORCAMENTO!$AI:$AI,$B685),IF(INDEX(ORCAMENTO!$AG:$AG,$B685),"Memorial de cálculo ou anexo obrigatório não informado para item acima do limite.",IF(AND(INDEX(ORCAMENTO!$AC:$AC,$B685),NOT(INDEX(ORCAMENTO!$AE:$AE,$B685))),"Informe pelo menos um ano completo com valor unitário e quantidade.","Pendência identificada automaticamente."))))</f>
        <v/>
      </c>
      <c r="N685" s="255">
        <f t="shared" si="22"/>
        <v>686</v>
      </c>
      <c r="O685" s="255">
        <f ca="1">IF(INDEX(ORCAMENTO!$AI:$AI,$N685)&lt;&gt;"",1,0)</f>
        <v>0</v>
      </c>
      <c r="P685" s="255">
        <f t="shared" ca="1" si="23"/>
        <v>11</v>
      </c>
      <c r="Q685" s="255" t="str">
        <f ca="1">INDEX(ORCAMENTO!$AI:$AI,$N685)</f>
        <v/>
      </c>
    </row>
    <row r="686" spans="2:17" ht="15" customHeight="1" x14ac:dyDescent="0.25">
      <c r="B686" s="255" t="str">
        <f ca="1">IFERROR(INDEX(_AUX_ANALISE!$A$1:$A$2461,MATCH(ROW()-34,_AUX_ANALISE!$C$1:$C$2461,0)),"")</f>
        <v/>
      </c>
      <c r="C686" s="255" t="str">
        <f ca="1">IF($B686="","",INDEX(ORCAMENTO!$B:$B,$B686))</f>
        <v/>
      </c>
      <c r="D686" s="255" t="str">
        <f ca="1">IF($B686="","",INDEX(ORCAMENTO!$E:$E,$B686))</f>
        <v/>
      </c>
      <c r="E686" s="255" t="str">
        <f ca="1">IF($B686="","",INDEX(ORCAMENTO!$D:$D,$B686))</f>
        <v/>
      </c>
      <c r="F686" s="255" t="str">
        <f ca="1">IF($B686="","",TRIM(IF(OR(INDEX(ORCAMENTO!$G:$G,$B686)&lt;&gt;"",INDEX(ORCAMENTO!$H:$H,$B686)&lt;&gt;""),"Ano 1; ","")&amp;IF(OR(INDEX(ORCAMENTO!$J:$J,$B686)&lt;&gt;"",INDEX(ORCAMENTO!$K:$K,$B686)&lt;&gt;""),"Ano 2; ","")&amp;IF(OR(INDEX(ORCAMENTO!$M:$M,$B686)&lt;&gt;"",INDEX(ORCAMENTO!$N:$N,$B686)&lt;&gt;""),"Ano 3; ","")&amp;IF(OR(INDEX(ORCAMENTO!$P:$P,$B686)&lt;&gt;"",INDEX(ORCAMENTO!$Q:$Q,$B686)&lt;&gt;""),"Ano 4; ","")&amp;IF(OR(INDEX(ORCAMENTO!$S:$S,$B686)&lt;&gt;"",INDEX(ORCAMENTO!$T:$T,$B686)&lt;&gt;""),"Ano 5; ","")&amp;IF(OR(INDEX(ORCAMENTO!$V:$V,$B686)&lt;&gt;"",INDEX(ORCAMENTO!$W:$W,$B686)&lt;&gt;""),"Ano 6; ","")))</f>
        <v/>
      </c>
      <c r="G686" s="311" t="str">
        <f ca="1">IF($B686="","",IF(INDEX(ORCAMENTO!$G:$G,$B686)&lt;&gt;"",INDEX(ORCAMENTO!$G:$G,$B686),IF(INDEX(ORCAMENTO!$J:$J,$B686)&lt;&gt;"",INDEX(ORCAMENTO!$J:$J,$B686),IF(INDEX(ORCAMENTO!$M:$M,$B686)&lt;&gt;"",INDEX(ORCAMENTO!$M:$M,$B686),IF(INDEX(ORCAMENTO!$P:$P,$B686)&lt;&gt;"",INDEX(ORCAMENTO!$P:$P,$B686),IF(INDEX(ORCAMENTO!$S:$S,$B686)&lt;&gt;"",INDEX(ORCAMENTO!$S:$S,$B686),INDEX(ORCAMENTO!$V:$V,$B686)))))))</f>
        <v/>
      </c>
      <c r="H686" s="312" t="str">
        <f ca="1">IF($B686="","",IF(INDEX(ORCAMENTO!$H:$H,$B686)&lt;&gt;"",INDEX(ORCAMENTO!$H:$H,$B686),IF(INDEX(ORCAMENTO!$K:$K,$B686)&lt;&gt;"",INDEX(ORCAMENTO!$K:$K,$B686),IF(INDEX(ORCAMENTO!$N:$N,$B686)&lt;&gt;"",INDEX(ORCAMENTO!$N:$N,$B686),IF(INDEX(ORCAMENTO!$Q:$Q,$B686)&lt;&gt;"",INDEX(ORCAMENTO!$Q:$Q,$B686),IF(INDEX(ORCAMENTO!$T:$T,$B686)&lt;&gt;"",INDEX(ORCAMENTO!$T:$T,$B686),INDEX(ORCAMENTO!$W:$W,$B686)))))))</f>
        <v/>
      </c>
      <c r="I686" s="255" t="str">
        <f ca="1">IF($B686="","",IF(INDEX(ORCAMENTO!$AI:$AI,$B686)&lt;&gt;"",INDEX(ORCAMENTO!$AI:$AI,$B686),IF(INDEX(ORCAMENTO!$AG:$AG,$B686),"Memorial de cálculo ou anexo obrigatório não informado para item acima do limite.",IF(AND(INDEX(ORCAMENTO!$AC:$AC,$B686),NOT(INDEX(ORCAMENTO!$AE:$AE,$B686))),"Informe pelo menos um ano completo com valor unitário e quantidade.","Pendência identificada automaticamente."))))</f>
        <v/>
      </c>
      <c r="N686" s="255">
        <f t="shared" si="22"/>
        <v>687</v>
      </c>
      <c r="O686" s="255">
        <f ca="1">IF(INDEX(ORCAMENTO!$AI:$AI,$N686)&lt;&gt;"",1,0)</f>
        <v>0</v>
      </c>
      <c r="P686" s="255">
        <f t="shared" ca="1" si="23"/>
        <v>11</v>
      </c>
      <c r="Q686" s="255" t="str">
        <f ca="1">INDEX(ORCAMENTO!$AI:$AI,$N686)</f>
        <v/>
      </c>
    </row>
    <row r="687" spans="2:17" ht="15" customHeight="1" x14ac:dyDescent="0.25">
      <c r="B687" s="255" t="str">
        <f ca="1">IFERROR(INDEX(_AUX_ANALISE!$A$1:$A$2461,MATCH(ROW()-34,_AUX_ANALISE!$C$1:$C$2461,0)),"")</f>
        <v/>
      </c>
      <c r="C687" s="255" t="str">
        <f ca="1">IF($B687="","",INDEX(ORCAMENTO!$B:$B,$B687))</f>
        <v/>
      </c>
      <c r="D687" s="255" t="str">
        <f ca="1">IF($B687="","",INDEX(ORCAMENTO!$E:$E,$B687))</f>
        <v/>
      </c>
      <c r="E687" s="255" t="str">
        <f ca="1">IF($B687="","",INDEX(ORCAMENTO!$D:$D,$B687))</f>
        <v/>
      </c>
      <c r="F687" s="255" t="str">
        <f ca="1">IF($B687="","",TRIM(IF(OR(INDEX(ORCAMENTO!$G:$G,$B687)&lt;&gt;"",INDEX(ORCAMENTO!$H:$H,$B687)&lt;&gt;""),"Ano 1; ","")&amp;IF(OR(INDEX(ORCAMENTO!$J:$J,$B687)&lt;&gt;"",INDEX(ORCAMENTO!$K:$K,$B687)&lt;&gt;""),"Ano 2; ","")&amp;IF(OR(INDEX(ORCAMENTO!$M:$M,$B687)&lt;&gt;"",INDEX(ORCAMENTO!$N:$N,$B687)&lt;&gt;""),"Ano 3; ","")&amp;IF(OR(INDEX(ORCAMENTO!$P:$P,$B687)&lt;&gt;"",INDEX(ORCAMENTO!$Q:$Q,$B687)&lt;&gt;""),"Ano 4; ","")&amp;IF(OR(INDEX(ORCAMENTO!$S:$S,$B687)&lt;&gt;"",INDEX(ORCAMENTO!$T:$T,$B687)&lt;&gt;""),"Ano 5; ","")&amp;IF(OR(INDEX(ORCAMENTO!$V:$V,$B687)&lt;&gt;"",INDEX(ORCAMENTO!$W:$W,$B687)&lt;&gt;""),"Ano 6; ","")))</f>
        <v/>
      </c>
      <c r="G687" s="311" t="str">
        <f ca="1">IF($B687="","",IF(INDEX(ORCAMENTO!$G:$G,$B687)&lt;&gt;"",INDEX(ORCAMENTO!$G:$G,$B687),IF(INDEX(ORCAMENTO!$J:$J,$B687)&lt;&gt;"",INDEX(ORCAMENTO!$J:$J,$B687),IF(INDEX(ORCAMENTO!$M:$M,$B687)&lt;&gt;"",INDEX(ORCAMENTO!$M:$M,$B687),IF(INDEX(ORCAMENTO!$P:$P,$B687)&lt;&gt;"",INDEX(ORCAMENTO!$P:$P,$B687),IF(INDEX(ORCAMENTO!$S:$S,$B687)&lt;&gt;"",INDEX(ORCAMENTO!$S:$S,$B687),INDEX(ORCAMENTO!$V:$V,$B687)))))))</f>
        <v/>
      </c>
      <c r="H687" s="312" t="str">
        <f ca="1">IF($B687="","",IF(INDEX(ORCAMENTO!$H:$H,$B687)&lt;&gt;"",INDEX(ORCAMENTO!$H:$H,$B687),IF(INDEX(ORCAMENTO!$K:$K,$B687)&lt;&gt;"",INDEX(ORCAMENTO!$K:$K,$B687),IF(INDEX(ORCAMENTO!$N:$N,$B687)&lt;&gt;"",INDEX(ORCAMENTO!$N:$N,$B687),IF(INDEX(ORCAMENTO!$Q:$Q,$B687)&lt;&gt;"",INDEX(ORCAMENTO!$Q:$Q,$B687),IF(INDEX(ORCAMENTO!$T:$T,$B687)&lt;&gt;"",INDEX(ORCAMENTO!$T:$T,$B687),INDEX(ORCAMENTO!$W:$W,$B687)))))))</f>
        <v/>
      </c>
      <c r="I687" s="255" t="str">
        <f ca="1">IF($B687="","",IF(INDEX(ORCAMENTO!$AI:$AI,$B687)&lt;&gt;"",INDEX(ORCAMENTO!$AI:$AI,$B687),IF(INDEX(ORCAMENTO!$AG:$AG,$B687),"Memorial de cálculo ou anexo obrigatório não informado para item acima do limite.",IF(AND(INDEX(ORCAMENTO!$AC:$AC,$B687),NOT(INDEX(ORCAMENTO!$AE:$AE,$B687))),"Informe pelo menos um ano completo com valor unitário e quantidade.","Pendência identificada automaticamente."))))</f>
        <v/>
      </c>
      <c r="N687" s="255">
        <f t="shared" si="22"/>
        <v>688</v>
      </c>
      <c r="O687" s="255">
        <f ca="1">IF(INDEX(ORCAMENTO!$AI:$AI,$N687)&lt;&gt;"",1,0)</f>
        <v>0</v>
      </c>
      <c r="P687" s="255">
        <f t="shared" ca="1" si="23"/>
        <v>11</v>
      </c>
      <c r="Q687" s="255" t="str">
        <f ca="1">INDEX(ORCAMENTO!$AI:$AI,$N687)</f>
        <v/>
      </c>
    </row>
    <row r="688" spans="2:17" ht="15" customHeight="1" x14ac:dyDescent="0.25">
      <c r="B688" s="255" t="str">
        <f ca="1">IFERROR(INDEX(_AUX_ANALISE!$A$1:$A$2461,MATCH(ROW()-34,_AUX_ANALISE!$C$1:$C$2461,0)),"")</f>
        <v/>
      </c>
      <c r="C688" s="255" t="str">
        <f ca="1">IF($B688="","",INDEX(ORCAMENTO!$B:$B,$B688))</f>
        <v/>
      </c>
      <c r="D688" s="255" t="str">
        <f ca="1">IF($B688="","",INDEX(ORCAMENTO!$E:$E,$B688))</f>
        <v/>
      </c>
      <c r="E688" s="255" t="str">
        <f ca="1">IF($B688="","",INDEX(ORCAMENTO!$D:$D,$B688))</f>
        <v/>
      </c>
      <c r="F688" s="255" t="str">
        <f ca="1">IF($B688="","",TRIM(IF(OR(INDEX(ORCAMENTO!$G:$G,$B688)&lt;&gt;"",INDEX(ORCAMENTO!$H:$H,$B688)&lt;&gt;""),"Ano 1; ","")&amp;IF(OR(INDEX(ORCAMENTO!$J:$J,$B688)&lt;&gt;"",INDEX(ORCAMENTO!$K:$K,$B688)&lt;&gt;""),"Ano 2; ","")&amp;IF(OR(INDEX(ORCAMENTO!$M:$M,$B688)&lt;&gt;"",INDEX(ORCAMENTO!$N:$N,$B688)&lt;&gt;""),"Ano 3; ","")&amp;IF(OR(INDEX(ORCAMENTO!$P:$P,$B688)&lt;&gt;"",INDEX(ORCAMENTO!$Q:$Q,$B688)&lt;&gt;""),"Ano 4; ","")&amp;IF(OR(INDEX(ORCAMENTO!$S:$S,$B688)&lt;&gt;"",INDEX(ORCAMENTO!$T:$T,$B688)&lt;&gt;""),"Ano 5; ","")&amp;IF(OR(INDEX(ORCAMENTO!$V:$V,$B688)&lt;&gt;"",INDEX(ORCAMENTO!$W:$W,$B688)&lt;&gt;""),"Ano 6; ","")))</f>
        <v/>
      </c>
      <c r="G688" s="311" t="str">
        <f ca="1">IF($B688="","",IF(INDEX(ORCAMENTO!$G:$G,$B688)&lt;&gt;"",INDEX(ORCAMENTO!$G:$G,$B688),IF(INDEX(ORCAMENTO!$J:$J,$B688)&lt;&gt;"",INDEX(ORCAMENTO!$J:$J,$B688),IF(INDEX(ORCAMENTO!$M:$M,$B688)&lt;&gt;"",INDEX(ORCAMENTO!$M:$M,$B688),IF(INDEX(ORCAMENTO!$P:$P,$B688)&lt;&gt;"",INDEX(ORCAMENTO!$P:$P,$B688),IF(INDEX(ORCAMENTO!$S:$S,$B688)&lt;&gt;"",INDEX(ORCAMENTO!$S:$S,$B688),INDEX(ORCAMENTO!$V:$V,$B688)))))))</f>
        <v/>
      </c>
      <c r="H688" s="312" t="str">
        <f ca="1">IF($B688="","",IF(INDEX(ORCAMENTO!$H:$H,$B688)&lt;&gt;"",INDEX(ORCAMENTO!$H:$H,$B688),IF(INDEX(ORCAMENTO!$K:$K,$B688)&lt;&gt;"",INDEX(ORCAMENTO!$K:$K,$B688),IF(INDEX(ORCAMENTO!$N:$N,$B688)&lt;&gt;"",INDEX(ORCAMENTO!$N:$N,$B688),IF(INDEX(ORCAMENTO!$Q:$Q,$B688)&lt;&gt;"",INDEX(ORCAMENTO!$Q:$Q,$B688),IF(INDEX(ORCAMENTO!$T:$T,$B688)&lt;&gt;"",INDEX(ORCAMENTO!$T:$T,$B688),INDEX(ORCAMENTO!$W:$W,$B688)))))))</f>
        <v/>
      </c>
      <c r="I688" s="255" t="str">
        <f ca="1">IF($B688="","",IF(INDEX(ORCAMENTO!$AI:$AI,$B688)&lt;&gt;"",INDEX(ORCAMENTO!$AI:$AI,$B688),IF(INDEX(ORCAMENTO!$AG:$AG,$B688),"Memorial de cálculo ou anexo obrigatório não informado para item acima do limite.",IF(AND(INDEX(ORCAMENTO!$AC:$AC,$B688),NOT(INDEX(ORCAMENTO!$AE:$AE,$B688))),"Informe pelo menos um ano completo com valor unitário e quantidade.","Pendência identificada automaticamente."))))</f>
        <v/>
      </c>
      <c r="N688" s="255">
        <f t="shared" si="22"/>
        <v>689</v>
      </c>
      <c r="O688" s="255">
        <f ca="1">IF(INDEX(ORCAMENTO!$AI:$AI,$N688)&lt;&gt;"",1,0)</f>
        <v>0</v>
      </c>
      <c r="P688" s="255">
        <f t="shared" ca="1" si="23"/>
        <v>11</v>
      </c>
      <c r="Q688" s="255" t="str">
        <f ca="1">INDEX(ORCAMENTO!$AI:$AI,$N688)</f>
        <v/>
      </c>
    </row>
    <row r="689" spans="2:17" ht="15" customHeight="1" x14ac:dyDescent="0.25">
      <c r="B689" s="255" t="str">
        <f ca="1">IFERROR(INDEX(_AUX_ANALISE!$A$1:$A$2461,MATCH(ROW()-34,_AUX_ANALISE!$C$1:$C$2461,0)),"")</f>
        <v/>
      </c>
      <c r="C689" s="255" t="str">
        <f ca="1">IF($B689="","",INDEX(ORCAMENTO!$B:$B,$B689))</f>
        <v/>
      </c>
      <c r="D689" s="255" t="str">
        <f ca="1">IF($B689="","",INDEX(ORCAMENTO!$E:$E,$B689))</f>
        <v/>
      </c>
      <c r="E689" s="255" t="str">
        <f ca="1">IF($B689="","",INDEX(ORCAMENTO!$D:$D,$B689))</f>
        <v/>
      </c>
      <c r="F689" s="255" t="str">
        <f ca="1">IF($B689="","",TRIM(IF(OR(INDEX(ORCAMENTO!$G:$G,$B689)&lt;&gt;"",INDEX(ORCAMENTO!$H:$H,$B689)&lt;&gt;""),"Ano 1; ","")&amp;IF(OR(INDEX(ORCAMENTO!$J:$J,$B689)&lt;&gt;"",INDEX(ORCAMENTO!$K:$K,$B689)&lt;&gt;""),"Ano 2; ","")&amp;IF(OR(INDEX(ORCAMENTO!$M:$M,$B689)&lt;&gt;"",INDEX(ORCAMENTO!$N:$N,$B689)&lt;&gt;""),"Ano 3; ","")&amp;IF(OR(INDEX(ORCAMENTO!$P:$P,$B689)&lt;&gt;"",INDEX(ORCAMENTO!$Q:$Q,$B689)&lt;&gt;""),"Ano 4; ","")&amp;IF(OR(INDEX(ORCAMENTO!$S:$S,$B689)&lt;&gt;"",INDEX(ORCAMENTO!$T:$T,$B689)&lt;&gt;""),"Ano 5; ","")&amp;IF(OR(INDEX(ORCAMENTO!$V:$V,$B689)&lt;&gt;"",INDEX(ORCAMENTO!$W:$W,$B689)&lt;&gt;""),"Ano 6; ","")))</f>
        <v/>
      </c>
      <c r="G689" s="311" t="str">
        <f ca="1">IF($B689="","",IF(INDEX(ORCAMENTO!$G:$G,$B689)&lt;&gt;"",INDEX(ORCAMENTO!$G:$G,$B689),IF(INDEX(ORCAMENTO!$J:$J,$B689)&lt;&gt;"",INDEX(ORCAMENTO!$J:$J,$B689),IF(INDEX(ORCAMENTO!$M:$M,$B689)&lt;&gt;"",INDEX(ORCAMENTO!$M:$M,$B689),IF(INDEX(ORCAMENTO!$P:$P,$B689)&lt;&gt;"",INDEX(ORCAMENTO!$P:$P,$B689),IF(INDEX(ORCAMENTO!$S:$S,$B689)&lt;&gt;"",INDEX(ORCAMENTO!$S:$S,$B689),INDEX(ORCAMENTO!$V:$V,$B689)))))))</f>
        <v/>
      </c>
      <c r="H689" s="312" t="str">
        <f ca="1">IF($B689="","",IF(INDEX(ORCAMENTO!$H:$H,$B689)&lt;&gt;"",INDEX(ORCAMENTO!$H:$H,$B689),IF(INDEX(ORCAMENTO!$K:$K,$B689)&lt;&gt;"",INDEX(ORCAMENTO!$K:$K,$B689),IF(INDEX(ORCAMENTO!$N:$N,$B689)&lt;&gt;"",INDEX(ORCAMENTO!$N:$N,$B689),IF(INDEX(ORCAMENTO!$Q:$Q,$B689)&lt;&gt;"",INDEX(ORCAMENTO!$Q:$Q,$B689),IF(INDEX(ORCAMENTO!$T:$T,$B689)&lt;&gt;"",INDEX(ORCAMENTO!$T:$T,$B689),INDEX(ORCAMENTO!$W:$W,$B689)))))))</f>
        <v/>
      </c>
      <c r="I689" s="255" t="str">
        <f ca="1">IF($B689="","",IF(INDEX(ORCAMENTO!$AI:$AI,$B689)&lt;&gt;"",INDEX(ORCAMENTO!$AI:$AI,$B689),IF(INDEX(ORCAMENTO!$AG:$AG,$B689),"Memorial de cálculo ou anexo obrigatório não informado para item acima do limite.",IF(AND(INDEX(ORCAMENTO!$AC:$AC,$B689),NOT(INDEX(ORCAMENTO!$AE:$AE,$B689))),"Informe pelo menos um ano completo com valor unitário e quantidade.","Pendência identificada automaticamente."))))</f>
        <v/>
      </c>
      <c r="N689" s="255">
        <f t="shared" si="22"/>
        <v>690</v>
      </c>
      <c r="O689" s="255">
        <f ca="1">IF(INDEX(ORCAMENTO!$AI:$AI,$N689)&lt;&gt;"",1,0)</f>
        <v>0</v>
      </c>
      <c r="P689" s="255">
        <f t="shared" ca="1" si="23"/>
        <v>11</v>
      </c>
      <c r="Q689" s="255" t="str">
        <f ca="1">INDEX(ORCAMENTO!$AI:$AI,$N689)</f>
        <v/>
      </c>
    </row>
    <row r="690" spans="2:17" ht="15" customHeight="1" x14ac:dyDescent="0.25">
      <c r="B690" s="255" t="str">
        <f ca="1">IFERROR(INDEX(_AUX_ANALISE!$A$1:$A$2461,MATCH(ROW()-34,_AUX_ANALISE!$C$1:$C$2461,0)),"")</f>
        <v/>
      </c>
      <c r="C690" s="255" t="str">
        <f ca="1">IF($B690="","",INDEX(ORCAMENTO!$B:$B,$B690))</f>
        <v/>
      </c>
      <c r="D690" s="255" t="str">
        <f ca="1">IF($B690="","",INDEX(ORCAMENTO!$E:$E,$B690))</f>
        <v/>
      </c>
      <c r="E690" s="255" t="str">
        <f ca="1">IF($B690="","",INDEX(ORCAMENTO!$D:$D,$B690))</f>
        <v/>
      </c>
      <c r="F690" s="255" t="str">
        <f ca="1">IF($B690="","",TRIM(IF(OR(INDEX(ORCAMENTO!$G:$G,$B690)&lt;&gt;"",INDEX(ORCAMENTO!$H:$H,$B690)&lt;&gt;""),"Ano 1; ","")&amp;IF(OR(INDEX(ORCAMENTO!$J:$J,$B690)&lt;&gt;"",INDEX(ORCAMENTO!$K:$K,$B690)&lt;&gt;""),"Ano 2; ","")&amp;IF(OR(INDEX(ORCAMENTO!$M:$M,$B690)&lt;&gt;"",INDEX(ORCAMENTO!$N:$N,$B690)&lt;&gt;""),"Ano 3; ","")&amp;IF(OR(INDEX(ORCAMENTO!$P:$P,$B690)&lt;&gt;"",INDEX(ORCAMENTO!$Q:$Q,$B690)&lt;&gt;""),"Ano 4; ","")&amp;IF(OR(INDEX(ORCAMENTO!$S:$S,$B690)&lt;&gt;"",INDEX(ORCAMENTO!$T:$T,$B690)&lt;&gt;""),"Ano 5; ","")&amp;IF(OR(INDEX(ORCAMENTO!$V:$V,$B690)&lt;&gt;"",INDEX(ORCAMENTO!$W:$W,$B690)&lt;&gt;""),"Ano 6; ","")))</f>
        <v/>
      </c>
      <c r="G690" s="311" t="str">
        <f ca="1">IF($B690="","",IF(INDEX(ORCAMENTO!$G:$G,$B690)&lt;&gt;"",INDEX(ORCAMENTO!$G:$G,$B690),IF(INDEX(ORCAMENTO!$J:$J,$B690)&lt;&gt;"",INDEX(ORCAMENTO!$J:$J,$B690),IF(INDEX(ORCAMENTO!$M:$M,$B690)&lt;&gt;"",INDEX(ORCAMENTO!$M:$M,$B690),IF(INDEX(ORCAMENTO!$P:$P,$B690)&lt;&gt;"",INDEX(ORCAMENTO!$P:$P,$B690),IF(INDEX(ORCAMENTO!$S:$S,$B690)&lt;&gt;"",INDEX(ORCAMENTO!$S:$S,$B690),INDEX(ORCAMENTO!$V:$V,$B690)))))))</f>
        <v/>
      </c>
      <c r="H690" s="312" t="str">
        <f ca="1">IF($B690="","",IF(INDEX(ORCAMENTO!$H:$H,$B690)&lt;&gt;"",INDEX(ORCAMENTO!$H:$H,$B690),IF(INDEX(ORCAMENTO!$K:$K,$B690)&lt;&gt;"",INDEX(ORCAMENTO!$K:$K,$B690),IF(INDEX(ORCAMENTO!$N:$N,$B690)&lt;&gt;"",INDEX(ORCAMENTO!$N:$N,$B690),IF(INDEX(ORCAMENTO!$Q:$Q,$B690)&lt;&gt;"",INDEX(ORCAMENTO!$Q:$Q,$B690),IF(INDEX(ORCAMENTO!$T:$T,$B690)&lt;&gt;"",INDEX(ORCAMENTO!$T:$T,$B690),INDEX(ORCAMENTO!$W:$W,$B690)))))))</f>
        <v/>
      </c>
      <c r="I690" s="255" t="str">
        <f ca="1">IF($B690="","",IF(INDEX(ORCAMENTO!$AI:$AI,$B690)&lt;&gt;"",INDEX(ORCAMENTO!$AI:$AI,$B690),IF(INDEX(ORCAMENTO!$AG:$AG,$B690),"Memorial de cálculo ou anexo obrigatório não informado para item acima do limite.",IF(AND(INDEX(ORCAMENTO!$AC:$AC,$B690),NOT(INDEX(ORCAMENTO!$AE:$AE,$B690))),"Informe pelo menos um ano completo com valor unitário e quantidade.","Pendência identificada automaticamente."))))</f>
        <v/>
      </c>
      <c r="N690" s="255">
        <f t="shared" si="22"/>
        <v>691</v>
      </c>
      <c r="O690" s="255">
        <f ca="1">IF(INDEX(ORCAMENTO!$AI:$AI,$N690)&lt;&gt;"",1,0)</f>
        <v>0</v>
      </c>
      <c r="P690" s="255">
        <f t="shared" ca="1" si="23"/>
        <v>11</v>
      </c>
      <c r="Q690" s="255" t="str">
        <f ca="1">INDEX(ORCAMENTO!$AI:$AI,$N690)</f>
        <v/>
      </c>
    </row>
    <row r="691" spans="2:17" ht="15" customHeight="1" x14ac:dyDescent="0.25">
      <c r="B691" s="255" t="str">
        <f ca="1">IFERROR(INDEX(_AUX_ANALISE!$A$1:$A$2461,MATCH(ROW()-34,_AUX_ANALISE!$C$1:$C$2461,0)),"")</f>
        <v/>
      </c>
      <c r="C691" s="255" t="str">
        <f ca="1">IF($B691="","",INDEX(ORCAMENTO!$B:$B,$B691))</f>
        <v/>
      </c>
      <c r="D691" s="255" t="str">
        <f ca="1">IF($B691="","",INDEX(ORCAMENTO!$E:$E,$B691))</f>
        <v/>
      </c>
      <c r="E691" s="255" t="str">
        <f ca="1">IF($B691="","",INDEX(ORCAMENTO!$D:$D,$B691))</f>
        <v/>
      </c>
      <c r="F691" s="255" t="str">
        <f ca="1">IF($B691="","",TRIM(IF(OR(INDEX(ORCAMENTO!$G:$G,$B691)&lt;&gt;"",INDEX(ORCAMENTO!$H:$H,$B691)&lt;&gt;""),"Ano 1; ","")&amp;IF(OR(INDEX(ORCAMENTO!$J:$J,$B691)&lt;&gt;"",INDEX(ORCAMENTO!$K:$K,$B691)&lt;&gt;""),"Ano 2; ","")&amp;IF(OR(INDEX(ORCAMENTO!$M:$M,$B691)&lt;&gt;"",INDEX(ORCAMENTO!$N:$N,$B691)&lt;&gt;""),"Ano 3; ","")&amp;IF(OR(INDEX(ORCAMENTO!$P:$P,$B691)&lt;&gt;"",INDEX(ORCAMENTO!$Q:$Q,$B691)&lt;&gt;""),"Ano 4; ","")&amp;IF(OR(INDEX(ORCAMENTO!$S:$S,$B691)&lt;&gt;"",INDEX(ORCAMENTO!$T:$T,$B691)&lt;&gt;""),"Ano 5; ","")&amp;IF(OR(INDEX(ORCAMENTO!$V:$V,$B691)&lt;&gt;"",INDEX(ORCAMENTO!$W:$W,$B691)&lt;&gt;""),"Ano 6; ","")))</f>
        <v/>
      </c>
      <c r="G691" s="311" t="str">
        <f ca="1">IF($B691="","",IF(INDEX(ORCAMENTO!$G:$G,$B691)&lt;&gt;"",INDEX(ORCAMENTO!$G:$G,$B691),IF(INDEX(ORCAMENTO!$J:$J,$B691)&lt;&gt;"",INDEX(ORCAMENTO!$J:$J,$B691),IF(INDEX(ORCAMENTO!$M:$M,$B691)&lt;&gt;"",INDEX(ORCAMENTO!$M:$M,$B691),IF(INDEX(ORCAMENTO!$P:$P,$B691)&lt;&gt;"",INDEX(ORCAMENTO!$P:$P,$B691),IF(INDEX(ORCAMENTO!$S:$S,$B691)&lt;&gt;"",INDEX(ORCAMENTO!$S:$S,$B691),INDEX(ORCAMENTO!$V:$V,$B691)))))))</f>
        <v/>
      </c>
      <c r="H691" s="312" t="str">
        <f ca="1">IF($B691="","",IF(INDEX(ORCAMENTO!$H:$H,$B691)&lt;&gt;"",INDEX(ORCAMENTO!$H:$H,$B691),IF(INDEX(ORCAMENTO!$K:$K,$B691)&lt;&gt;"",INDEX(ORCAMENTO!$K:$K,$B691),IF(INDEX(ORCAMENTO!$N:$N,$B691)&lt;&gt;"",INDEX(ORCAMENTO!$N:$N,$B691),IF(INDEX(ORCAMENTO!$Q:$Q,$B691)&lt;&gt;"",INDEX(ORCAMENTO!$Q:$Q,$B691),IF(INDEX(ORCAMENTO!$T:$T,$B691)&lt;&gt;"",INDEX(ORCAMENTO!$T:$T,$B691),INDEX(ORCAMENTO!$W:$W,$B691)))))))</f>
        <v/>
      </c>
      <c r="I691" s="255" t="str">
        <f ca="1">IF($B691="","",IF(INDEX(ORCAMENTO!$AI:$AI,$B691)&lt;&gt;"",INDEX(ORCAMENTO!$AI:$AI,$B691),IF(INDEX(ORCAMENTO!$AG:$AG,$B691),"Memorial de cálculo ou anexo obrigatório não informado para item acima do limite.",IF(AND(INDEX(ORCAMENTO!$AC:$AC,$B691),NOT(INDEX(ORCAMENTO!$AE:$AE,$B691))),"Informe pelo menos um ano completo com valor unitário e quantidade.","Pendência identificada automaticamente."))))</f>
        <v/>
      </c>
      <c r="N691" s="255">
        <f t="shared" si="22"/>
        <v>692</v>
      </c>
      <c r="O691" s="255">
        <f ca="1">IF(INDEX(ORCAMENTO!$AI:$AI,$N691)&lt;&gt;"",1,0)</f>
        <v>0</v>
      </c>
      <c r="P691" s="255">
        <f t="shared" ca="1" si="23"/>
        <v>11</v>
      </c>
      <c r="Q691" s="255" t="str">
        <f ca="1">INDEX(ORCAMENTO!$AI:$AI,$N691)</f>
        <v/>
      </c>
    </row>
    <row r="692" spans="2:17" ht="15" customHeight="1" x14ac:dyDescent="0.25">
      <c r="B692" s="255" t="str">
        <f ca="1">IFERROR(INDEX(_AUX_ANALISE!$A$1:$A$2461,MATCH(ROW()-34,_AUX_ANALISE!$C$1:$C$2461,0)),"")</f>
        <v/>
      </c>
      <c r="C692" s="255" t="str">
        <f ca="1">IF($B692="","",INDEX(ORCAMENTO!$B:$B,$B692))</f>
        <v/>
      </c>
      <c r="D692" s="255" t="str">
        <f ca="1">IF($B692="","",INDEX(ORCAMENTO!$E:$E,$B692))</f>
        <v/>
      </c>
      <c r="E692" s="255" t="str">
        <f ca="1">IF($B692="","",INDEX(ORCAMENTO!$D:$D,$B692))</f>
        <v/>
      </c>
      <c r="F692" s="255" t="str">
        <f ca="1">IF($B692="","",TRIM(IF(OR(INDEX(ORCAMENTO!$G:$G,$B692)&lt;&gt;"",INDEX(ORCAMENTO!$H:$H,$B692)&lt;&gt;""),"Ano 1; ","")&amp;IF(OR(INDEX(ORCAMENTO!$J:$J,$B692)&lt;&gt;"",INDEX(ORCAMENTO!$K:$K,$B692)&lt;&gt;""),"Ano 2; ","")&amp;IF(OR(INDEX(ORCAMENTO!$M:$M,$B692)&lt;&gt;"",INDEX(ORCAMENTO!$N:$N,$B692)&lt;&gt;""),"Ano 3; ","")&amp;IF(OR(INDEX(ORCAMENTO!$P:$P,$B692)&lt;&gt;"",INDEX(ORCAMENTO!$Q:$Q,$B692)&lt;&gt;""),"Ano 4; ","")&amp;IF(OR(INDEX(ORCAMENTO!$S:$S,$B692)&lt;&gt;"",INDEX(ORCAMENTO!$T:$T,$B692)&lt;&gt;""),"Ano 5; ","")&amp;IF(OR(INDEX(ORCAMENTO!$V:$V,$B692)&lt;&gt;"",INDEX(ORCAMENTO!$W:$W,$B692)&lt;&gt;""),"Ano 6; ","")))</f>
        <v/>
      </c>
      <c r="G692" s="311" t="str">
        <f ca="1">IF($B692="","",IF(INDEX(ORCAMENTO!$G:$G,$B692)&lt;&gt;"",INDEX(ORCAMENTO!$G:$G,$B692),IF(INDEX(ORCAMENTO!$J:$J,$B692)&lt;&gt;"",INDEX(ORCAMENTO!$J:$J,$B692),IF(INDEX(ORCAMENTO!$M:$M,$B692)&lt;&gt;"",INDEX(ORCAMENTO!$M:$M,$B692),IF(INDEX(ORCAMENTO!$P:$P,$B692)&lt;&gt;"",INDEX(ORCAMENTO!$P:$P,$B692),IF(INDEX(ORCAMENTO!$S:$S,$B692)&lt;&gt;"",INDEX(ORCAMENTO!$S:$S,$B692),INDEX(ORCAMENTO!$V:$V,$B692)))))))</f>
        <v/>
      </c>
      <c r="H692" s="312" t="str">
        <f ca="1">IF($B692="","",IF(INDEX(ORCAMENTO!$H:$H,$B692)&lt;&gt;"",INDEX(ORCAMENTO!$H:$H,$B692),IF(INDEX(ORCAMENTO!$K:$K,$B692)&lt;&gt;"",INDEX(ORCAMENTO!$K:$K,$B692),IF(INDEX(ORCAMENTO!$N:$N,$B692)&lt;&gt;"",INDEX(ORCAMENTO!$N:$N,$B692),IF(INDEX(ORCAMENTO!$Q:$Q,$B692)&lt;&gt;"",INDEX(ORCAMENTO!$Q:$Q,$B692),IF(INDEX(ORCAMENTO!$T:$T,$B692)&lt;&gt;"",INDEX(ORCAMENTO!$T:$T,$B692),INDEX(ORCAMENTO!$W:$W,$B692)))))))</f>
        <v/>
      </c>
      <c r="I692" s="255" t="str">
        <f ca="1">IF($B692="","",IF(INDEX(ORCAMENTO!$AI:$AI,$B692)&lt;&gt;"",INDEX(ORCAMENTO!$AI:$AI,$B692),IF(INDEX(ORCAMENTO!$AG:$AG,$B692),"Memorial de cálculo ou anexo obrigatório não informado para item acima do limite.",IF(AND(INDEX(ORCAMENTO!$AC:$AC,$B692),NOT(INDEX(ORCAMENTO!$AE:$AE,$B692))),"Informe pelo menos um ano completo com valor unitário e quantidade.","Pendência identificada automaticamente."))))</f>
        <v/>
      </c>
      <c r="N692" s="255">
        <f t="shared" si="22"/>
        <v>693</v>
      </c>
      <c r="O692" s="255">
        <f ca="1">IF(INDEX(ORCAMENTO!$AI:$AI,$N692)&lt;&gt;"",1,0)</f>
        <v>0</v>
      </c>
      <c r="P692" s="255">
        <f t="shared" ca="1" si="23"/>
        <v>11</v>
      </c>
      <c r="Q692" s="255" t="str">
        <f ca="1">INDEX(ORCAMENTO!$AI:$AI,$N692)</f>
        <v/>
      </c>
    </row>
    <row r="693" spans="2:17" ht="15" customHeight="1" x14ac:dyDescent="0.25">
      <c r="B693" s="255" t="str">
        <f ca="1">IFERROR(INDEX(_AUX_ANALISE!$A$1:$A$2461,MATCH(ROW()-34,_AUX_ANALISE!$C$1:$C$2461,0)),"")</f>
        <v/>
      </c>
      <c r="C693" s="255" t="str">
        <f ca="1">IF($B693="","",INDEX(ORCAMENTO!$B:$B,$B693))</f>
        <v/>
      </c>
      <c r="D693" s="255" t="str">
        <f ca="1">IF($B693="","",INDEX(ORCAMENTO!$E:$E,$B693))</f>
        <v/>
      </c>
      <c r="E693" s="255" t="str">
        <f ca="1">IF($B693="","",INDEX(ORCAMENTO!$D:$D,$B693))</f>
        <v/>
      </c>
      <c r="F693" s="255" t="str">
        <f ca="1">IF($B693="","",TRIM(IF(OR(INDEX(ORCAMENTO!$G:$G,$B693)&lt;&gt;"",INDEX(ORCAMENTO!$H:$H,$B693)&lt;&gt;""),"Ano 1; ","")&amp;IF(OR(INDEX(ORCAMENTO!$J:$J,$B693)&lt;&gt;"",INDEX(ORCAMENTO!$K:$K,$B693)&lt;&gt;""),"Ano 2; ","")&amp;IF(OR(INDEX(ORCAMENTO!$M:$M,$B693)&lt;&gt;"",INDEX(ORCAMENTO!$N:$N,$B693)&lt;&gt;""),"Ano 3; ","")&amp;IF(OR(INDEX(ORCAMENTO!$P:$P,$B693)&lt;&gt;"",INDEX(ORCAMENTO!$Q:$Q,$B693)&lt;&gt;""),"Ano 4; ","")&amp;IF(OR(INDEX(ORCAMENTO!$S:$S,$B693)&lt;&gt;"",INDEX(ORCAMENTO!$T:$T,$B693)&lt;&gt;""),"Ano 5; ","")&amp;IF(OR(INDEX(ORCAMENTO!$V:$V,$B693)&lt;&gt;"",INDEX(ORCAMENTO!$W:$W,$B693)&lt;&gt;""),"Ano 6; ","")))</f>
        <v/>
      </c>
      <c r="G693" s="311" t="str">
        <f ca="1">IF($B693="","",IF(INDEX(ORCAMENTO!$G:$G,$B693)&lt;&gt;"",INDEX(ORCAMENTO!$G:$G,$B693),IF(INDEX(ORCAMENTO!$J:$J,$B693)&lt;&gt;"",INDEX(ORCAMENTO!$J:$J,$B693),IF(INDEX(ORCAMENTO!$M:$M,$B693)&lt;&gt;"",INDEX(ORCAMENTO!$M:$M,$B693),IF(INDEX(ORCAMENTO!$P:$P,$B693)&lt;&gt;"",INDEX(ORCAMENTO!$P:$P,$B693),IF(INDEX(ORCAMENTO!$S:$S,$B693)&lt;&gt;"",INDEX(ORCAMENTO!$S:$S,$B693),INDEX(ORCAMENTO!$V:$V,$B693)))))))</f>
        <v/>
      </c>
      <c r="H693" s="312" t="str">
        <f ca="1">IF($B693="","",IF(INDEX(ORCAMENTO!$H:$H,$B693)&lt;&gt;"",INDEX(ORCAMENTO!$H:$H,$B693),IF(INDEX(ORCAMENTO!$K:$K,$B693)&lt;&gt;"",INDEX(ORCAMENTO!$K:$K,$B693),IF(INDEX(ORCAMENTO!$N:$N,$B693)&lt;&gt;"",INDEX(ORCAMENTO!$N:$N,$B693),IF(INDEX(ORCAMENTO!$Q:$Q,$B693)&lt;&gt;"",INDEX(ORCAMENTO!$Q:$Q,$B693),IF(INDEX(ORCAMENTO!$T:$T,$B693)&lt;&gt;"",INDEX(ORCAMENTO!$T:$T,$B693),INDEX(ORCAMENTO!$W:$W,$B693)))))))</f>
        <v/>
      </c>
      <c r="I693" s="255" t="str">
        <f ca="1">IF($B693="","",IF(INDEX(ORCAMENTO!$AI:$AI,$B693)&lt;&gt;"",INDEX(ORCAMENTO!$AI:$AI,$B693),IF(INDEX(ORCAMENTO!$AG:$AG,$B693),"Memorial de cálculo ou anexo obrigatório não informado para item acima do limite.",IF(AND(INDEX(ORCAMENTO!$AC:$AC,$B693),NOT(INDEX(ORCAMENTO!$AE:$AE,$B693))),"Informe pelo menos um ano completo com valor unitário e quantidade.","Pendência identificada automaticamente."))))</f>
        <v/>
      </c>
      <c r="N693" s="255">
        <f t="shared" si="22"/>
        <v>694</v>
      </c>
      <c r="O693" s="255">
        <f ca="1">IF(INDEX(ORCAMENTO!$AI:$AI,$N693)&lt;&gt;"",1,0)</f>
        <v>0</v>
      </c>
      <c r="P693" s="255">
        <f t="shared" ca="1" si="23"/>
        <v>11</v>
      </c>
      <c r="Q693" s="255" t="str">
        <f ca="1">INDEX(ORCAMENTO!$AI:$AI,$N693)</f>
        <v/>
      </c>
    </row>
    <row r="694" spans="2:17" ht="15" customHeight="1" x14ac:dyDescent="0.25">
      <c r="B694" s="255" t="str">
        <f ca="1">IFERROR(INDEX(_AUX_ANALISE!$A$1:$A$2461,MATCH(ROW()-34,_AUX_ANALISE!$C$1:$C$2461,0)),"")</f>
        <v/>
      </c>
      <c r="C694" s="255" t="str">
        <f ca="1">IF($B694="","",INDEX(ORCAMENTO!$B:$B,$B694))</f>
        <v/>
      </c>
      <c r="D694" s="255" t="str">
        <f ca="1">IF($B694="","",INDEX(ORCAMENTO!$E:$E,$B694))</f>
        <v/>
      </c>
      <c r="E694" s="255" t="str">
        <f ca="1">IF($B694="","",INDEX(ORCAMENTO!$D:$D,$B694))</f>
        <v/>
      </c>
      <c r="F694" s="255" t="str">
        <f ca="1">IF($B694="","",TRIM(IF(OR(INDEX(ORCAMENTO!$G:$G,$B694)&lt;&gt;"",INDEX(ORCAMENTO!$H:$H,$B694)&lt;&gt;""),"Ano 1; ","")&amp;IF(OR(INDEX(ORCAMENTO!$J:$J,$B694)&lt;&gt;"",INDEX(ORCAMENTO!$K:$K,$B694)&lt;&gt;""),"Ano 2; ","")&amp;IF(OR(INDEX(ORCAMENTO!$M:$M,$B694)&lt;&gt;"",INDEX(ORCAMENTO!$N:$N,$B694)&lt;&gt;""),"Ano 3; ","")&amp;IF(OR(INDEX(ORCAMENTO!$P:$P,$B694)&lt;&gt;"",INDEX(ORCAMENTO!$Q:$Q,$B694)&lt;&gt;""),"Ano 4; ","")&amp;IF(OR(INDEX(ORCAMENTO!$S:$S,$B694)&lt;&gt;"",INDEX(ORCAMENTO!$T:$T,$B694)&lt;&gt;""),"Ano 5; ","")&amp;IF(OR(INDEX(ORCAMENTO!$V:$V,$B694)&lt;&gt;"",INDEX(ORCAMENTO!$W:$W,$B694)&lt;&gt;""),"Ano 6; ","")))</f>
        <v/>
      </c>
      <c r="G694" s="311" t="str">
        <f ca="1">IF($B694="","",IF(INDEX(ORCAMENTO!$G:$G,$B694)&lt;&gt;"",INDEX(ORCAMENTO!$G:$G,$B694),IF(INDEX(ORCAMENTO!$J:$J,$B694)&lt;&gt;"",INDEX(ORCAMENTO!$J:$J,$B694),IF(INDEX(ORCAMENTO!$M:$M,$B694)&lt;&gt;"",INDEX(ORCAMENTO!$M:$M,$B694),IF(INDEX(ORCAMENTO!$P:$P,$B694)&lt;&gt;"",INDEX(ORCAMENTO!$P:$P,$B694),IF(INDEX(ORCAMENTO!$S:$S,$B694)&lt;&gt;"",INDEX(ORCAMENTO!$S:$S,$B694),INDEX(ORCAMENTO!$V:$V,$B694)))))))</f>
        <v/>
      </c>
      <c r="H694" s="312" t="str">
        <f ca="1">IF($B694="","",IF(INDEX(ORCAMENTO!$H:$H,$B694)&lt;&gt;"",INDEX(ORCAMENTO!$H:$H,$B694),IF(INDEX(ORCAMENTO!$K:$K,$B694)&lt;&gt;"",INDEX(ORCAMENTO!$K:$K,$B694),IF(INDEX(ORCAMENTO!$N:$N,$B694)&lt;&gt;"",INDEX(ORCAMENTO!$N:$N,$B694),IF(INDEX(ORCAMENTO!$Q:$Q,$B694)&lt;&gt;"",INDEX(ORCAMENTO!$Q:$Q,$B694),IF(INDEX(ORCAMENTO!$T:$T,$B694)&lt;&gt;"",INDEX(ORCAMENTO!$T:$T,$B694),INDEX(ORCAMENTO!$W:$W,$B694)))))))</f>
        <v/>
      </c>
      <c r="I694" s="255" t="str">
        <f ca="1">IF($B694="","",IF(INDEX(ORCAMENTO!$AI:$AI,$B694)&lt;&gt;"",INDEX(ORCAMENTO!$AI:$AI,$B694),IF(INDEX(ORCAMENTO!$AG:$AG,$B694),"Memorial de cálculo ou anexo obrigatório não informado para item acima do limite.",IF(AND(INDEX(ORCAMENTO!$AC:$AC,$B694),NOT(INDEX(ORCAMENTO!$AE:$AE,$B694))),"Informe pelo menos um ano completo com valor unitário e quantidade.","Pendência identificada automaticamente."))))</f>
        <v/>
      </c>
      <c r="N694" s="255">
        <f t="shared" si="22"/>
        <v>695</v>
      </c>
      <c r="O694" s="255">
        <f ca="1">IF(INDEX(ORCAMENTO!$AI:$AI,$N694)&lt;&gt;"",1,0)</f>
        <v>0</v>
      </c>
      <c r="P694" s="255">
        <f t="shared" ca="1" si="23"/>
        <v>11</v>
      </c>
      <c r="Q694" s="255" t="str">
        <f ca="1">INDEX(ORCAMENTO!$AI:$AI,$N694)</f>
        <v/>
      </c>
    </row>
    <row r="695" spans="2:17" ht="15" customHeight="1" x14ac:dyDescent="0.25">
      <c r="B695" s="255" t="str">
        <f ca="1">IFERROR(INDEX(_AUX_ANALISE!$A$1:$A$2461,MATCH(ROW()-34,_AUX_ANALISE!$C$1:$C$2461,0)),"")</f>
        <v/>
      </c>
      <c r="C695" s="255" t="str">
        <f ca="1">IF($B695="","",INDEX(ORCAMENTO!$B:$B,$B695))</f>
        <v/>
      </c>
      <c r="D695" s="255" t="str">
        <f ca="1">IF($B695="","",INDEX(ORCAMENTO!$E:$E,$B695))</f>
        <v/>
      </c>
      <c r="E695" s="255" t="str">
        <f ca="1">IF($B695="","",INDEX(ORCAMENTO!$D:$D,$B695))</f>
        <v/>
      </c>
      <c r="F695" s="255" t="str">
        <f ca="1">IF($B695="","",TRIM(IF(OR(INDEX(ORCAMENTO!$G:$G,$B695)&lt;&gt;"",INDEX(ORCAMENTO!$H:$H,$B695)&lt;&gt;""),"Ano 1; ","")&amp;IF(OR(INDEX(ORCAMENTO!$J:$J,$B695)&lt;&gt;"",INDEX(ORCAMENTO!$K:$K,$B695)&lt;&gt;""),"Ano 2; ","")&amp;IF(OR(INDEX(ORCAMENTO!$M:$M,$B695)&lt;&gt;"",INDEX(ORCAMENTO!$N:$N,$B695)&lt;&gt;""),"Ano 3; ","")&amp;IF(OR(INDEX(ORCAMENTO!$P:$P,$B695)&lt;&gt;"",INDEX(ORCAMENTO!$Q:$Q,$B695)&lt;&gt;""),"Ano 4; ","")&amp;IF(OR(INDEX(ORCAMENTO!$S:$S,$B695)&lt;&gt;"",INDEX(ORCAMENTO!$T:$T,$B695)&lt;&gt;""),"Ano 5; ","")&amp;IF(OR(INDEX(ORCAMENTO!$V:$V,$B695)&lt;&gt;"",INDEX(ORCAMENTO!$W:$W,$B695)&lt;&gt;""),"Ano 6; ","")))</f>
        <v/>
      </c>
      <c r="G695" s="311" t="str">
        <f ca="1">IF($B695="","",IF(INDEX(ORCAMENTO!$G:$G,$B695)&lt;&gt;"",INDEX(ORCAMENTO!$G:$G,$B695),IF(INDEX(ORCAMENTO!$J:$J,$B695)&lt;&gt;"",INDEX(ORCAMENTO!$J:$J,$B695),IF(INDEX(ORCAMENTO!$M:$M,$B695)&lt;&gt;"",INDEX(ORCAMENTO!$M:$M,$B695),IF(INDEX(ORCAMENTO!$P:$P,$B695)&lt;&gt;"",INDEX(ORCAMENTO!$P:$P,$B695),IF(INDEX(ORCAMENTO!$S:$S,$B695)&lt;&gt;"",INDEX(ORCAMENTO!$S:$S,$B695),INDEX(ORCAMENTO!$V:$V,$B695)))))))</f>
        <v/>
      </c>
      <c r="H695" s="312" t="str">
        <f ca="1">IF($B695="","",IF(INDEX(ORCAMENTO!$H:$H,$B695)&lt;&gt;"",INDEX(ORCAMENTO!$H:$H,$B695),IF(INDEX(ORCAMENTO!$K:$K,$B695)&lt;&gt;"",INDEX(ORCAMENTO!$K:$K,$B695),IF(INDEX(ORCAMENTO!$N:$N,$B695)&lt;&gt;"",INDEX(ORCAMENTO!$N:$N,$B695),IF(INDEX(ORCAMENTO!$Q:$Q,$B695)&lt;&gt;"",INDEX(ORCAMENTO!$Q:$Q,$B695),IF(INDEX(ORCAMENTO!$T:$T,$B695)&lt;&gt;"",INDEX(ORCAMENTO!$T:$T,$B695),INDEX(ORCAMENTO!$W:$W,$B695)))))))</f>
        <v/>
      </c>
      <c r="I695" s="255" t="str">
        <f ca="1">IF($B695="","",IF(INDEX(ORCAMENTO!$AI:$AI,$B695)&lt;&gt;"",INDEX(ORCAMENTO!$AI:$AI,$B695),IF(INDEX(ORCAMENTO!$AG:$AG,$B695),"Memorial de cálculo ou anexo obrigatório não informado para item acima do limite.",IF(AND(INDEX(ORCAMENTO!$AC:$AC,$B695),NOT(INDEX(ORCAMENTO!$AE:$AE,$B695))),"Informe pelo menos um ano completo com valor unitário e quantidade.","Pendência identificada automaticamente."))))</f>
        <v/>
      </c>
      <c r="N695" s="255">
        <f t="shared" si="22"/>
        <v>696</v>
      </c>
      <c r="O695" s="255">
        <f ca="1">IF(INDEX(ORCAMENTO!$AI:$AI,$N695)&lt;&gt;"",1,0)</f>
        <v>0</v>
      </c>
      <c r="P695" s="255">
        <f t="shared" ca="1" si="23"/>
        <v>11</v>
      </c>
      <c r="Q695" s="255" t="str">
        <f ca="1">INDEX(ORCAMENTO!$AI:$AI,$N695)</f>
        <v/>
      </c>
    </row>
    <row r="696" spans="2:17" ht="15" customHeight="1" x14ac:dyDescent="0.25">
      <c r="B696" s="255" t="str">
        <f ca="1">IFERROR(INDEX(_AUX_ANALISE!$A$1:$A$2461,MATCH(ROW()-34,_AUX_ANALISE!$C$1:$C$2461,0)),"")</f>
        <v/>
      </c>
      <c r="C696" s="255" t="str">
        <f ca="1">IF($B696="","",INDEX(ORCAMENTO!$B:$B,$B696))</f>
        <v/>
      </c>
      <c r="D696" s="255" t="str">
        <f ca="1">IF($B696="","",INDEX(ORCAMENTO!$E:$E,$B696))</f>
        <v/>
      </c>
      <c r="E696" s="255" t="str">
        <f ca="1">IF($B696="","",INDEX(ORCAMENTO!$D:$D,$B696))</f>
        <v/>
      </c>
      <c r="F696" s="255" t="str">
        <f ca="1">IF($B696="","",TRIM(IF(OR(INDEX(ORCAMENTO!$G:$G,$B696)&lt;&gt;"",INDEX(ORCAMENTO!$H:$H,$B696)&lt;&gt;""),"Ano 1; ","")&amp;IF(OR(INDEX(ORCAMENTO!$J:$J,$B696)&lt;&gt;"",INDEX(ORCAMENTO!$K:$K,$B696)&lt;&gt;""),"Ano 2; ","")&amp;IF(OR(INDEX(ORCAMENTO!$M:$M,$B696)&lt;&gt;"",INDEX(ORCAMENTO!$N:$N,$B696)&lt;&gt;""),"Ano 3; ","")&amp;IF(OR(INDEX(ORCAMENTO!$P:$P,$B696)&lt;&gt;"",INDEX(ORCAMENTO!$Q:$Q,$B696)&lt;&gt;""),"Ano 4; ","")&amp;IF(OR(INDEX(ORCAMENTO!$S:$S,$B696)&lt;&gt;"",INDEX(ORCAMENTO!$T:$T,$B696)&lt;&gt;""),"Ano 5; ","")&amp;IF(OR(INDEX(ORCAMENTO!$V:$V,$B696)&lt;&gt;"",INDEX(ORCAMENTO!$W:$W,$B696)&lt;&gt;""),"Ano 6; ","")))</f>
        <v/>
      </c>
      <c r="G696" s="311" t="str">
        <f ca="1">IF($B696="","",IF(INDEX(ORCAMENTO!$G:$G,$B696)&lt;&gt;"",INDEX(ORCAMENTO!$G:$G,$B696),IF(INDEX(ORCAMENTO!$J:$J,$B696)&lt;&gt;"",INDEX(ORCAMENTO!$J:$J,$B696),IF(INDEX(ORCAMENTO!$M:$M,$B696)&lt;&gt;"",INDEX(ORCAMENTO!$M:$M,$B696),IF(INDEX(ORCAMENTO!$P:$P,$B696)&lt;&gt;"",INDEX(ORCAMENTO!$P:$P,$B696),IF(INDEX(ORCAMENTO!$S:$S,$B696)&lt;&gt;"",INDEX(ORCAMENTO!$S:$S,$B696),INDEX(ORCAMENTO!$V:$V,$B696)))))))</f>
        <v/>
      </c>
      <c r="H696" s="312" t="str">
        <f ca="1">IF($B696="","",IF(INDEX(ORCAMENTO!$H:$H,$B696)&lt;&gt;"",INDEX(ORCAMENTO!$H:$H,$B696),IF(INDEX(ORCAMENTO!$K:$K,$B696)&lt;&gt;"",INDEX(ORCAMENTO!$K:$K,$B696),IF(INDEX(ORCAMENTO!$N:$N,$B696)&lt;&gt;"",INDEX(ORCAMENTO!$N:$N,$B696),IF(INDEX(ORCAMENTO!$Q:$Q,$B696)&lt;&gt;"",INDEX(ORCAMENTO!$Q:$Q,$B696),IF(INDEX(ORCAMENTO!$T:$T,$B696)&lt;&gt;"",INDEX(ORCAMENTO!$T:$T,$B696),INDEX(ORCAMENTO!$W:$W,$B696)))))))</f>
        <v/>
      </c>
      <c r="I696" s="255" t="str">
        <f ca="1">IF($B696="","",IF(INDEX(ORCAMENTO!$AI:$AI,$B696)&lt;&gt;"",INDEX(ORCAMENTO!$AI:$AI,$B696),IF(INDEX(ORCAMENTO!$AG:$AG,$B696),"Memorial de cálculo ou anexo obrigatório não informado para item acima do limite.",IF(AND(INDEX(ORCAMENTO!$AC:$AC,$B696),NOT(INDEX(ORCAMENTO!$AE:$AE,$B696))),"Informe pelo menos um ano completo com valor unitário e quantidade.","Pendência identificada automaticamente."))))</f>
        <v/>
      </c>
      <c r="N696" s="255">
        <f t="shared" si="22"/>
        <v>697</v>
      </c>
      <c r="O696" s="255">
        <f ca="1">IF(INDEX(ORCAMENTO!$AI:$AI,$N696)&lt;&gt;"",1,0)</f>
        <v>0</v>
      </c>
      <c r="P696" s="255">
        <f t="shared" ca="1" si="23"/>
        <v>11</v>
      </c>
      <c r="Q696" s="255" t="str">
        <f ca="1">INDEX(ORCAMENTO!$AI:$AI,$N696)</f>
        <v/>
      </c>
    </row>
    <row r="697" spans="2:17" ht="15" customHeight="1" x14ac:dyDescent="0.25">
      <c r="B697" s="255" t="str">
        <f ca="1">IFERROR(INDEX(_AUX_ANALISE!$A$1:$A$2461,MATCH(ROW()-34,_AUX_ANALISE!$C$1:$C$2461,0)),"")</f>
        <v/>
      </c>
      <c r="C697" s="255" t="str">
        <f ca="1">IF($B697="","",INDEX(ORCAMENTO!$B:$B,$B697))</f>
        <v/>
      </c>
      <c r="D697" s="255" t="str">
        <f ca="1">IF($B697="","",INDEX(ORCAMENTO!$E:$E,$B697))</f>
        <v/>
      </c>
      <c r="E697" s="255" t="str">
        <f ca="1">IF($B697="","",INDEX(ORCAMENTO!$D:$D,$B697))</f>
        <v/>
      </c>
      <c r="F697" s="255" t="str">
        <f ca="1">IF($B697="","",TRIM(IF(OR(INDEX(ORCAMENTO!$G:$G,$B697)&lt;&gt;"",INDEX(ORCAMENTO!$H:$H,$B697)&lt;&gt;""),"Ano 1; ","")&amp;IF(OR(INDEX(ORCAMENTO!$J:$J,$B697)&lt;&gt;"",INDEX(ORCAMENTO!$K:$K,$B697)&lt;&gt;""),"Ano 2; ","")&amp;IF(OR(INDEX(ORCAMENTO!$M:$M,$B697)&lt;&gt;"",INDEX(ORCAMENTO!$N:$N,$B697)&lt;&gt;""),"Ano 3; ","")&amp;IF(OR(INDEX(ORCAMENTO!$P:$P,$B697)&lt;&gt;"",INDEX(ORCAMENTO!$Q:$Q,$B697)&lt;&gt;""),"Ano 4; ","")&amp;IF(OR(INDEX(ORCAMENTO!$S:$S,$B697)&lt;&gt;"",INDEX(ORCAMENTO!$T:$T,$B697)&lt;&gt;""),"Ano 5; ","")&amp;IF(OR(INDEX(ORCAMENTO!$V:$V,$B697)&lt;&gt;"",INDEX(ORCAMENTO!$W:$W,$B697)&lt;&gt;""),"Ano 6; ","")))</f>
        <v/>
      </c>
      <c r="G697" s="311" t="str">
        <f ca="1">IF($B697="","",IF(INDEX(ORCAMENTO!$G:$G,$B697)&lt;&gt;"",INDEX(ORCAMENTO!$G:$G,$B697),IF(INDEX(ORCAMENTO!$J:$J,$B697)&lt;&gt;"",INDEX(ORCAMENTO!$J:$J,$B697),IF(INDEX(ORCAMENTO!$M:$M,$B697)&lt;&gt;"",INDEX(ORCAMENTO!$M:$M,$B697),IF(INDEX(ORCAMENTO!$P:$P,$B697)&lt;&gt;"",INDEX(ORCAMENTO!$P:$P,$B697),IF(INDEX(ORCAMENTO!$S:$S,$B697)&lt;&gt;"",INDEX(ORCAMENTO!$S:$S,$B697),INDEX(ORCAMENTO!$V:$V,$B697)))))))</f>
        <v/>
      </c>
      <c r="H697" s="312" t="str">
        <f ca="1">IF($B697="","",IF(INDEX(ORCAMENTO!$H:$H,$B697)&lt;&gt;"",INDEX(ORCAMENTO!$H:$H,$B697),IF(INDEX(ORCAMENTO!$K:$K,$B697)&lt;&gt;"",INDEX(ORCAMENTO!$K:$K,$B697),IF(INDEX(ORCAMENTO!$N:$N,$B697)&lt;&gt;"",INDEX(ORCAMENTO!$N:$N,$B697),IF(INDEX(ORCAMENTO!$Q:$Q,$B697)&lt;&gt;"",INDEX(ORCAMENTO!$Q:$Q,$B697),IF(INDEX(ORCAMENTO!$T:$T,$B697)&lt;&gt;"",INDEX(ORCAMENTO!$T:$T,$B697),INDEX(ORCAMENTO!$W:$W,$B697)))))))</f>
        <v/>
      </c>
      <c r="I697" s="255" t="str">
        <f ca="1">IF($B697="","",IF(INDEX(ORCAMENTO!$AI:$AI,$B697)&lt;&gt;"",INDEX(ORCAMENTO!$AI:$AI,$B697),IF(INDEX(ORCAMENTO!$AG:$AG,$B697),"Memorial de cálculo ou anexo obrigatório não informado para item acima do limite.",IF(AND(INDEX(ORCAMENTO!$AC:$AC,$B697),NOT(INDEX(ORCAMENTO!$AE:$AE,$B697))),"Informe pelo menos um ano completo com valor unitário e quantidade.","Pendência identificada automaticamente."))))</f>
        <v/>
      </c>
      <c r="N697" s="255">
        <f t="shared" si="22"/>
        <v>698</v>
      </c>
      <c r="O697" s="255">
        <f ca="1">IF(INDEX(ORCAMENTO!$AI:$AI,$N697)&lt;&gt;"",1,0)</f>
        <v>0</v>
      </c>
      <c r="P697" s="255">
        <f t="shared" ca="1" si="23"/>
        <v>11</v>
      </c>
      <c r="Q697" s="255" t="str">
        <f ca="1">INDEX(ORCAMENTO!$AI:$AI,$N697)</f>
        <v/>
      </c>
    </row>
    <row r="698" spans="2:17" ht="15" customHeight="1" x14ac:dyDescent="0.25">
      <c r="B698" s="255" t="str">
        <f ca="1">IFERROR(INDEX(_AUX_ANALISE!$A$1:$A$2461,MATCH(ROW()-34,_AUX_ANALISE!$C$1:$C$2461,0)),"")</f>
        <v/>
      </c>
      <c r="C698" s="255" t="str">
        <f ca="1">IF($B698="","",INDEX(ORCAMENTO!$B:$B,$B698))</f>
        <v/>
      </c>
      <c r="D698" s="255" t="str">
        <f ca="1">IF($B698="","",INDEX(ORCAMENTO!$E:$E,$B698))</f>
        <v/>
      </c>
      <c r="E698" s="255" t="str">
        <f ca="1">IF($B698="","",INDEX(ORCAMENTO!$D:$D,$B698))</f>
        <v/>
      </c>
      <c r="F698" s="255" t="str">
        <f ca="1">IF($B698="","",TRIM(IF(OR(INDEX(ORCAMENTO!$G:$G,$B698)&lt;&gt;"",INDEX(ORCAMENTO!$H:$H,$B698)&lt;&gt;""),"Ano 1; ","")&amp;IF(OR(INDEX(ORCAMENTO!$J:$J,$B698)&lt;&gt;"",INDEX(ORCAMENTO!$K:$K,$B698)&lt;&gt;""),"Ano 2; ","")&amp;IF(OR(INDEX(ORCAMENTO!$M:$M,$B698)&lt;&gt;"",INDEX(ORCAMENTO!$N:$N,$B698)&lt;&gt;""),"Ano 3; ","")&amp;IF(OR(INDEX(ORCAMENTO!$P:$P,$B698)&lt;&gt;"",INDEX(ORCAMENTO!$Q:$Q,$B698)&lt;&gt;""),"Ano 4; ","")&amp;IF(OR(INDEX(ORCAMENTO!$S:$S,$B698)&lt;&gt;"",INDEX(ORCAMENTO!$T:$T,$B698)&lt;&gt;""),"Ano 5; ","")&amp;IF(OR(INDEX(ORCAMENTO!$V:$V,$B698)&lt;&gt;"",INDEX(ORCAMENTO!$W:$W,$B698)&lt;&gt;""),"Ano 6; ","")))</f>
        <v/>
      </c>
      <c r="G698" s="311" t="str">
        <f ca="1">IF($B698="","",IF(INDEX(ORCAMENTO!$G:$G,$B698)&lt;&gt;"",INDEX(ORCAMENTO!$G:$G,$B698),IF(INDEX(ORCAMENTO!$J:$J,$B698)&lt;&gt;"",INDEX(ORCAMENTO!$J:$J,$B698),IF(INDEX(ORCAMENTO!$M:$M,$B698)&lt;&gt;"",INDEX(ORCAMENTO!$M:$M,$B698),IF(INDEX(ORCAMENTO!$P:$P,$B698)&lt;&gt;"",INDEX(ORCAMENTO!$P:$P,$B698),IF(INDEX(ORCAMENTO!$S:$S,$B698)&lt;&gt;"",INDEX(ORCAMENTO!$S:$S,$B698),INDEX(ORCAMENTO!$V:$V,$B698)))))))</f>
        <v/>
      </c>
      <c r="H698" s="312" t="str">
        <f ca="1">IF($B698="","",IF(INDEX(ORCAMENTO!$H:$H,$B698)&lt;&gt;"",INDEX(ORCAMENTO!$H:$H,$B698),IF(INDEX(ORCAMENTO!$K:$K,$B698)&lt;&gt;"",INDEX(ORCAMENTO!$K:$K,$B698),IF(INDEX(ORCAMENTO!$N:$N,$B698)&lt;&gt;"",INDEX(ORCAMENTO!$N:$N,$B698),IF(INDEX(ORCAMENTO!$Q:$Q,$B698)&lt;&gt;"",INDEX(ORCAMENTO!$Q:$Q,$B698),IF(INDEX(ORCAMENTO!$T:$T,$B698)&lt;&gt;"",INDEX(ORCAMENTO!$T:$T,$B698),INDEX(ORCAMENTO!$W:$W,$B698)))))))</f>
        <v/>
      </c>
      <c r="I698" s="255" t="str">
        <f ca="1">IF($B698="","",IF(INDEX(ORCAMENTO!$AI:$AI,$B698)&lt;&gt;"",INDEX(ORCAMENTO!$AI:$AI,$B698),IF(INDEX(ORCAMENTO!$AG:$AG,$B698),"Memorial de cálculo ou anexo obrigatório não informado para item acima do limite.",IF(AND(INDEX(ORCAMENTO!$AC:$AC,$B698),NOT(INDEX(ORCAMENTO!$AE:$AE,$B698))),"Informe pelo menos um ano completo com valor unitário e quantidade.","Pendência identificada automaticamente."))))</f>
        <v/>
      </c>
      <c r="N698" s="255">
        <f t="shared" si="22"/>
        <v>699</v>
      </c>
      <c r="O698" s="255">
        <f ca="1">IF(INDEX(ORCAMENTO!$AI:$AI,$N698)&lt;&gt;"",1,0)</f>
        <v>0</v>
      </c>
      <c r="P698" s="255">
        <f t="shared" ca="1" si="23"/>
        <v>11</v>
      </c>
      <c r="Q698" s="255" t="str">
        <f ca="1">INDEX(ORCAMENTO!$AI:$AI,$N698)</f>
        <v/>
      </c>
    </row>
    <row r="699" spans="2:17" ht="15" customHeight="1" x14ac:dyDescent="0.25">
      <c r="B699" s="255" t="str">
        <f ca="1">IFERROR(INDEX(_AUX_ANALISE!$A$1:$A$2461,MATCH(ROW()-34,_AUX_ANALISE!$C$1:$C$2461,0)),"")</f>
        <v/>
      </c>
      <c r="C699" s="255" t="str">
        <f ca="1">IF($B699="","",INDEX(ORCAMENTO!$B:$B,$B699))</f>
        <v/>
      </c>
      <c r="D699" s="255" t="str">
        <f ca="1">IF($B699="","",INDEX(ORCAMENTO!$E:$E,$B699))</f>
        <v/>
      </c>
      <c r="E699" s="255" t="str">
        <f ca="1">IF($B699="","",INDEX(ORCAMENTO!$D:$D,$B699))</f>
        <v/>
      </c>
      <c r="F699" s="255" t="str">
        <f ca="1">IF($B699="","",TRIM(IF(OR(INDEX(ORCAMENTO!$G:$G,$B699)&lt;&gt;"",INDEX(ORCAMENTO!$H:$H,$B699)&lt;&gt;""),"Ano 1; ","")&amp;IF(OR(INDEX(ORCAMENTO!$J:$J,$B699)&lt;&gt;"",INDEX(ORCAMENTO!$K:$K,$B699)&lt;&gt;""),"Ano 2; ","")&amp;IF(OR(INDEX(ORCAMENTO!$M:$M,$B699)&lt;&gt;"",INDEX(ORCAMENTO!$N:$N,$B699)&lt;&gt;""),"Ano 3; ","")&amp;IF(OR(INDEX(ORCAMENTO!$P:$P,$B699)&lt;&gt;"",INDEX(ORCAMENTO!$Q:$Q,$B699)&lt;&gt;""),"Ano 4; ","")&amp;IF(OR(INDEX(ORCAMENTO!$S:$S,$B699)&lt;&gt;"",INDEX(ORCAMENTO!$T:$T,$B699)&lt;&gt;""),"Ano 5; ","")&amp;IF(OR(INDEX(ORCAMENTO!$V:$V,$B699)&lt;&gt;"",INDEX(ORCAMENTO!$W:$W,$B699)&lt;&gt;""),"Ano 6; ","")))</f>
        <v/>
      </c>
      <c r="G699" s="311" t="str">
        <f ca="1">IF($B699="","",IF(INDEX(ORCAMENTO!$G:$G,$B699)&lt;&gt;"",INDEX(ORCAMENTO!$G:$G,$B699),IF(INDEX(ORCAMENTO!$J:$J,$B699)&lt;&gt;"",INDEX(ORCAMENTO!$J:$J,$B699),IF(INDEX(ORCAMENTO!$M:$M,$B699)&lt;&gt;"",INDEX(ORCAMENTO!$M:$M,$B699),IF(INDEX(ORCAMENTO!$P:$P,$B699)&lt;&gt;"",INDEX(ORCAMENTO!$P:$P,$B699),IF(INDEX(ORCAMENTO!$S:$S,$B699)&lt;&gt;"",INDEX(ORCAMENTO!$S:$S,$B699),INDEX(ORCAMENTO!$V:$V,$B699)))))))</f>
        <v/>
      </c>
      <c r="H699" s="312" t="str">
        <f ca="1">IF($B699="","",IF(INDEX(ORCAMENTO!$H:$H,$B699)&lt;&gt;"",INDEX(ORCAMENTO!$H:$H,$B699),IF(INDEX(ORCAMENTO!$K:$K,$B699)&lt;&gt;"",INDEX(ORCAMENTO!$K:$K,$B699),IF(INDEX(ORCAMENTO!$N:$N,$B699)&lt;&gt;"",INDEX(ORCAMENTO!$N:$N,$B699),IF(INDEX(ORCAMENTO!$Q:$Q,$B699)&lt;&gt;"",INDEX(ORCAMENTO!$Q:$Q,$B699),IF(INDEX(ORCAMENTO!$T:$T,$B699)&lt;&gt;"",INDEX(ORCAMENTO!$T:$T,$B699),INDEX(ORCAMENTO!$W:$W,$B699)))))))</f>
        <v/>
      </c>
      <c r="I699" s="255" t="str">
        <f ca="1">IF($B699="","",IF(INDEX(ORCAMENTO!$AI:$AI,$B699)&lt;&gt;"",INDEX(ORCAMENTO!$AI:$AI,$B699),IF(INDEX(ORCAMENTO!$AG:$AG,$B699),"Memorial de cálculo ou anexo obrigatório não informado para item acima do limite.",IF(AND(INDEX(ORCAMENTO!$AC:$AC,$B699),NOT(INDEX(ORCAMENTO!$AE:$AE,$B699))),"Informe pelo menos um ano completo com valor unitário e quantidade.","Pendência identificada automaticamente."))))</f>
        <v/>
      </c>
      <c r="N699" s="255">
        <f t="shared" si="22"/>
        <v>700</v>
      </c>
      <c r="O699" s="255">
        <f ca="1">IF(INDEX(ORCAMENTO!$AI:$AI,$N699)&lt;&gt;"",1,0)</f>
        <v>0</v>
      </c>
      <c r="P699" s="255">
        <f t="shared" ca="1" si="23"/>
        <v>11</v>
      </c>
      <c r="Q699" s="255" t="str">
        <f ca="1">INDEX(ORCAMENTO!$AI:$AI,$N699)</f>
        <v/>
      </c>
    </row>
    <row r="700" spans="2:17" ht="15" customHeight="1" x14ac:dyDescent="0.25">
      <c r="B700" s="255" t="str">
        <f ca="1">IFERROR(INDEX(_AUX_ANALISE!$A$1:$A$2461,MATCH(ROW()-34,_AUX_ANALISE!$C$1:$C$2461,0)),"")</f>
        <v/>
      </c>
      <c r="C700" s="255" t="str">
        <f ca="1">IF($B700="","",INDEX(ORCAMENTO!$B:$B,$B700))</f>
        <v/>
      </c>
      <c r="D700" s="255" t="str">
        <f ca="1">IF($B700="","",INDEX(ORCAMENTO!$E:$E,$B700))</f>
        <v/>
      </c>
      <c r="E700" s="255" t="str">
        <f ca="1">IF($B700="","",INDEX(ORCAMENTO!$D:$D,$B700))</f>
        <v/>
      </c>
      <c r="F700" s="255" t="str">
        <f ca="1">IF($B700="","",TRIM(IF(OR(INDEX(ORCAMENTO!$G:$G,$B700)&lt;&gt;"",INDEX(ORCAMENTO!$H:$H,$B700)&lt;&gt;""),"Ano 1; ","")&amp;IF(OR(INDEX(ORCAMENTO!$J:$J,$B700)&lt;&gt;"",INDEX(ORCAMENTO!$K:$K,$B700)&lt;&gt;""),"Ano 2; ","")&amp;IF(OR(INDEX(ORCAMENTO!$M:$M,$B700)&lt;&gt;"",INDEX(ORCAMENTO!$N:$N,$B700)&lt;&gt;""),"Ano 3; ","")&amp;IF(OR(INDEX(ORCAMENTO!$P:$P,$B700)&lt;&gt;"",INDEX(ORCAMENTO!$Q:$Q,$B700)&lt;&gt;""),"Ano 4; ","")&amp;IF(OR(INDEX(ORCAMENTO!$S:$S,$B700)&lt;&gt;"",INDEX(ORCAMENTO!$T:$T,$B700)&lt;&gt;""),"Ano 5; ","")&amp;IF(OR(INDEX(ORCAMENTO!$V:$V,$B700)&lt;&gt;"",INDEX(ORCAMENTO!$W:$W,$B700)&lt;&gt;""),"Ano 6; ","")))</f>
        <v/>
      </c>
      <c r="G700" s="311" t="str">
        <f ca="1">IF($B700="","",IF(INDEX(ORCAMENTO!$G:$G,$B700)&lt;&gt;"",INDEX(ORCAMENTO!$G:$G,$B700),IF(INDEX(ORCAMENTO!$J:$J,$B700)&lt;&gt;"",INDEX(ORCAMENTO!$J:$J,$B700),IF(INDEX(ORCAMENTO!$M:$M,$B700)&lt;&gt;"",INDEX(ORCAMENTO!$M:$M,$B700),IF(INDEX(ORCAMENTO!$P:$P,$B700)&lt;&gt;"",INDEX(ORCAMENTO!$P:$P,$B700),IF(INDEX(ORCAMENTO!$S:$S,$B700)&lt;&gt;"",INDEX(ORCAMENTO!$S:$S,$B700),INDEX(ORCAMENTO!$V:$V,$B700)))))))</f>
        <v/>
      </c>
      <c r="H700" s="312" t="str">
        <f ca="1">IF($B700="","",IF(INDEX(ORCAMENTO!$H:$H,$B700)&lt;&gt;"",INDEX(ORCAMENTO!$H:$H,$B700),IF(INDEX(ORCAMENTO!$K:$K,$B700)&lt;&gt;"",INDEX(ORCAMENTO!$K:$K,$B700),IF(INDEX(ORCAMENTO!$N:$N,$B700)&lt;&gt;"",INDEX(ORCAMENTO!$N:$N,$B700),IF(INDEX(ORCAMENTO!$Q:$Q,$B700)&lt;&gt;"",INDEX(ORCAMENTO!$Q:$Q,$B700),IF(INDEX(ORCAMENTO!$T:$T,$B700)&lt;&gt;"",INDEX(ORCAMENTO!$T:$T,$B700),INDEX(ORCAMENTO!$W:$W,$B700)))))))</f>
        <v/>
      </c>
      <c r="I700" s="255" t="str">
        <f ca="1">IF($B700="","",IF(INDEX(ORCAMENTO!$AI:$AI,$B700)&lt;&gt;"",INDEX(ORCAMENTO!$AI:$AI,$B700),IF(INDEX(ORCAMENTO!$AG:$AG,$B700),"Memorial de cálculo ou anexo obrigatório não informado para item acima do limite.",IF(AND(INDEX(ORCAMENTO!$AC:$AC,$B700),NOT(INDEX(ORCAMENTO!$AE:$AE,$B700))),"Informe pelo menos um ano completo com valor unitário e quantidade.","Pendência identificada automaticamente."))))</f>
        <v/>
      </c>
      <c r="N700" s="255">
        <f t="shared" si="22"/>
        <v>701</v>
      </c>
      <c r="O700" s="255">
        <f ca="1">IF(INDEX(ORCAMENTO!$AI:$AI,$N700)&lt;&gt;"",1,0)</f>
        <v>0</v>
      </c>
      <c r="P700" s="255">
        <f t="shared" ca="1" si="23"/>
        <v>11</v>
      </c>
      <c r="Q700" s="255" t="str">
        <f ca="1">INDEX(ORCAMENTO!$AI:$AI,$N700)</f>
        <v/>
      </c>
    </row>
    <row r="701" spans="2:17" ht="15" customHeight="1" x14ac:dyDescent="0.25">
      <c r="B701" s="255" t="str">
        <f ca="1">IFERROR(INDEX(_AUX_ANALISE!$A$1:$A$2461,MATCH(ROW()-34,_AUX_ANALISE!$C$1:$C$2461,0)),"")</f>
        <v/>
      </c>
      <c r="C701" s="255" t="str">
        <f ca="1">IF($B701="","",INDEX(ORCAMENTO!$B:$B,$B701))</f>
        <v/>
      </c>
      <c r="D701" s="255" t="str">
        <f ca="1">IF($B701="","",INDEX(ORCAMENTO!$E:$E,$B701))</f>
        <v/>
      </c>
      <c r="E701" s="255" t="str">
        <f ca="1">IF($B701="","",INDEX(ORCAMENTO!$D:$D,$B701))</f>
        <v/>
      </c>
      <c r="F701" s="255" t="str">
        <f ca="1">IF($B701="","",TRIM(IF(OR(INDEX(ORCAMENTO!$G:$G,$B701)&lt;&gt;"",INDEX(ORCAMENTO!$H:$H,$B701)&lt;&gt;""),"Ano 1; ","")&amp;IF(OR(INDEX(ORCAMENTO!$J:$J,$B701)&lt;&gt;"",INDEX(ORCAMENTO!$K:$K,$B701)&lt;&gt;""),"Ano 2; ","")&amp;IF(OR(INDEX(ORCAMENTO!$M:$M,$B701)&lt;&gt;"",INDEX(ORCAMENTO!$N:$N,$B701)&lt;&gt;""),"Ano 3; ","")&amp;IF(OR(INDEX(ORCAMENTO!$P:$P,$B701)&lt;&gt;"",INDEX(ORCAMENTO!$Q:$Q,$B701)&lt;&gt;""),"Ano 4; ","")&amp;IF(OR(INDEX(ORCAMENTO!$S:$S,$B701)&lt;&gt;"",INDEX(ORCAMENTO!$T:$T,$B701)&lt;&gt;""),"Ano 5; ","")&amp;IF(OR(INDEX(ORCAMENTO!$V:$V,$B701)&lt;&gt;"",INDEX(ORCAMENTO!$W:$W,$B701)&lt;&gt;""),"Ano 6; ","")))</f>
        <v/>
      </c>
      <c r="G701" s="311" t="str">
        <f ca="1">IF($B701="","",IF(INDEX(ORCAMENTO!$G:$G,$B701)&lt;&gt;"",INDEX(ORCAMENTO!$G:$G,$B701),IF(INDEX(ORCAMENTO!$J:$J,$B701)&lt;&gt;"",INDEX(ORCAMENTO!$J:$J,$B701),IF(INDEX(ORCAMENTO!$M:$M,$B701)&lt;&gt;"",INDEX(ORCAMENTO!$M:$M,$B701),IF(INDEX(ORCAMENTO!$P:$P,$B701)&lt;&gt;"",INDEX(ORCAMENTO!$P:$P,$B701),IF(INDEX(ORCAMENTO!$S:$S,$B701)&lt;&gt;"",INDEX(ORCAMENTO!$S:$S,$B701),INDEX(ORCAMENTO!$V:$V,$B701)))))))</f>
        <v/>
      </c>
      <c r="H701" s="312" t="str">
        <f ca="1">IF($B701="","",IF(INDEX(ORCAMENTO!$H:$H,$B701)&lt;&gt;"",INDEX(ORCAMENTO!$H:$H,$B701),IF(INDEX(ORCAMENTO!$K:$K,$B701)&lt;&gt;"",INDEX(ORCAMENTO!$K:$K,$B701),IF(INDEX(ORCAMENTO!$N:$N,$B701)&lt;&gt;"",INDEX(ORCAMENTO!$N:$N,$B701),IF(INDEX(ORCAMENTO!$Q:$Q,$B701)&lt;&gt;"",INDEX(ORCAMENTO!$Q:$Q,$B701),IF(INDEX(ORCAMENTO!$T:$T,$B701)&lt;&gt;"",INDEX(ORCAMENTO!$T:$T,$B701),INDEX(ORCAMENTO!$W:$W,$B701)))))))</f>
        <v/>
      </c>
      <c r="I701" s="255" t="str">
        <f ca="1">IF($B701="","",IF(INDEX(ORCAMENTO!$AI:$AI,$B701)&lt;&gt;"",INDEX(ORCAMENTO!$AI:$AI,$B701),IF(INDEX(ORCAMENTO!$AG:$AG,$B701),"Memorial de cálculo ou anexo obrigatório não informado para item acima do limite.",IF(AND(INDEX(ORCAMENTO!$AC:$AC,$B701),NOT(INDEX(ORCAMENTO!$AE:$AE,$B701))),"Informe pelo menos um ano completo com valor unitário e quantidade.","Pendência identificada automaticamente."))))</f>
        <v/>
      </c>
      <c r="N701" s="255">
        <f t="shared" si="22"/>
        <v>702</v>
      </c>
      <c r="O701" s="255">
        <f ca="1">IF(INDEX(ORCAMENTO!$AI:$AI,$N701)&lt;&gt;"",1,0)</f>
        <v>0</v>
      </c>
      <c r="P701" s="255">
        <f t="shared" ca="1" si="23"/>
        <v>11</v>
      </c>
      <c r="Q701" s="255" t="str">
        <f ca="1">INDEX(ORCAMENTO!$AI:$AI,$N701)</f>
        <v/>
      </c>
    </row>
    <row r="702" spans="2:17" ht="15" customHeight="1" x14ac:dyDescent="0.25">
      <c r="B702" s="255" t="str">
        <f ca="1">IFERROR(INDEX(_AUX_ANALISE!$A$1:$A$2461,MATCH(ROW()-34,_AUX_ANALISE!$C$1:$C$2461,0)),"")</f>
        <v/>
      </c>
      <c r="C702" s="255" t="str">
        <f ca="1">IF($B702="","",INDEX(ORCAMENTO!$B:$B,$B702))</f>
        <v/>
      </c>
      <c r="D702" s="255" t="str">
        <f ca="1">IF($B702="","",INDEX(ORCAMENTO!$E:$E,$B702))</f>
        <v/>
      </c>
      <c r="E702" s="255" t="str">
        <f ca="1">IF($B702="","",INDEX(ORCAMENTO!$D:$D,$B702))</f>
        <v/>
      </c>
      <c r="F702" s="255" t="str">
        <f ca="1">IF($B702="","",TRIM(IF(OR(INDEX(ORCAMENTO!$G:$G,$B702)&lt;&gt;"",INDEX(ORCAMENTO!$H:$H,$B702)&lt;&gt;""),"Ano 1; ","")&amp;IF(OR(INDEX(ORCAMENTO!$J:$J,$B702)&lt;&gt;"",INDEX(ORCAMENTO!$K:$K,$B702)&lt;&gt;""),"Ano 2; ","")&amp;IF(OR(INDEX(ORCAMENTO!$M:$M,$B702)&lt;&gt;"",INDEX(ORCAMENTO!$N:$N,$B702)&lt;&gt;""),"Ano 3; ","")&amp;IF(OR(INDEX(ORCAMENTO!$P:$P,$B702)&lt;&gt;"",INDEX(ORCAMENTO!$Q:$Q,$B702)&lt;&gt;""),"Ano 4; ","")&amp;IF(OR(INDEX(ORCAMENTO!$S:$S,$B702)&lt;&gt;"",INDEX(ORCAMENTO!$T:$T,$B702)&lt;&gt;""),"Ano 5; ","")&amp;IF(OR(INDEX(ORCAMENTO!$V:$V,$B702)&lt;&gt;"",INDEX(ORCAMENTO!$W:$W,$B702)&lt;&gt;""),"Ano 6; ","")))</f>
        <v/>
      </c>
      <c r="G702" s="311" t="str">
        <f ca="1">IF($B702="","",IF(INDEX(ORCAMENTO!$G:$G,$B702)&lt;&gt;"",INDEX(ORCAMENTO!$G:$G,$B702),IF(INDEX(ORCAMENTO!$J:$J,$B702)&lt;&gt;"",INDEX(ORCAMENTO!$J:$J,$B702),IF(INDEX(ORCAMENTO!$M:$M,$B702)&lt;&gt;"",INDEX(ORCAMENTO!$M:$M,$B702),IF(INDEX(ORCAMENTO!$P:$P,$B702)&lt;&gt;"",INDEX(ORCAMENTO!$P:$P,$B702),IF(INDEX(ORCAMENTO!$S:$S,$B702)&lt;&gt;"",INDEX(ORCAMENTO!$S:$S,$B702),INDEX(ORCAMENTO!$V:$V,$B702)))))))</f>
        <v/>
      </c>
      <c r="H702" s="312" t="str">
        <f ca="1">IF($B702="","",IF(INDEX(ORCAMENTO!$H:$H,$B702)&lt;&gt;"",INDEX(ORCAMENTO!$H:$H,$B702),IF(INDEX(ORCAMENTO!$K:$K,$B702)&lt;&gt;"",INDEX(ORCAMENTO!$K:$K,$B702),IF(INDEX(ORCAMENTO!$N:$N,$B702)&lt;&gt;"",INDEX(ORCAMENTO!$N:$N,$B702),IF(INDEX(ORCAMENTO!$Q:$Q,$B702)&lt;&gt;"",INDEX(ORCAMENTO!$Q:$Q,$B702),IF(INDEX(ORCAMENTO!$T:$T,$B702)&lt;&gt;"",INDEX(ORCAMENTO!$T:$T,$B702),INDEX(ORCAMENTO!$W:$W,$B702)))))))</f>
        <v/>
      </c>
      <c r="I702" s="255" t="str">
        <f ca="1">IF($B702="","",IF(INDEX(ORCAMENTO!$AI:$AI,$B702)&lt;&gt;"",INDEX(ORCAMENTO!$AI:$AI,$B702),IF(INDEX(ORCAMENTO!$AG:$AG,$B702),"Memorial de cálculo ou anexo obrigatório não informado para item acima do limite.",IF(AND(INDEX(ORCAMENTO!$AC:$AC,$B702),NOT(INDEX(ORCAMENTO!$AE:$AE,$B702))),"Informe pelo menos um ano completo com valor unitário e quantidade.","Pendência identificada automaticamente."))))</f>
        <v/>
      </c>
      <c r="N702" s="255">
        <f t="shared" si="22"/>
        <v>703</v>
      </c>
      <c r="O702" s="255">
        <f ca="1">IF(INDEX(ORCAMENTO!$AI:$AI,$N702)&lt;&gt;"",1,0)</f>
        <v>0</v>
      </c>
      <c r="P702" s="255">
        <f t="shared" ca="1" si="23"/>
        <v>11</v>
      </c>
      <c r="Q702" s="255" t="str">
        <f ca="1">INDEX(ORCAMENTO!$AI:$AI,$N702)</f>
        <v/>
      </c>
    </row>
    <row r="703" spans="2:17" ht="15" customHeight="1" x14ac:dyDescent="0.25">
      <c r="B703" s="255" t="str">
        <f ca="1">IFERROR(INDEX(_AUX_ANALISE!$A$1:$A$2461,MATCH(ROW()-34,_AUX_ANALISE!$C$1:$C$2461,0)),"")</f>
        <v/>
      </c>
      <c r="C703" s="255" t="str">
        <f ca="1">IF($B703="","",INDEX(ORCAMENTO!$B:$B,$B703))</f>
        <v/>
      </c>
      <c r="D703" s="255" t="str">
        <f ca="1">IF($B703="","",INDEX(ORCAMENTO!$E:$E,$B703))</f>
        <v/>
      </c>
      <c r="E703" s="255" t="str">
        <f ca="1">IF($B703="","",INDEX(ORCAMENTO!$D:$D,$B703))</f>
        <v/>
      </c>
      <c r="F703" s="255" t="str">
        <f ca="1">IF($B703="","",TRIM(IF(OR(INDEX(ORCAMENTO!$G:$G,$B703)&lt;&gt;"",INDEX(ORCAMENTO!$H:$H,$B703)&lt;&gt;""),"Ano 1; ","")&amp;IF(OR(INDEX(ORCAMENTO!$J:$J,$B703)&lt;&gt;"",INDEX(ORCAMENTO!$K:$K,$B703)&lt;&gt;""),"Ano 2; ","")&amp;IF(OR(INDEX(ORCAMENTO!$M:$M,$B703)&lt;&gt;"",INDEX(ORCAMENTO!$N:$N,$B703)&lt;&gt;""),"Ano 3; ","")&amp;IF(OR(INDEX(ORCAMENTO!$P:$P,$B703)&lt;&gt;"",INDEX(ORCAMENTO!$Q:$Q,$B703)&lt;&gt;""),"Ano 4; ","")&amp;IF(OR(INDEX(ORCAMENTO!$S:$S,$B703)&lt;&gt;"",INDEX(ORCAMENTO!$T:$T,$B703)&lt;&gt;""),"Ano 5; ","")&amp;IF(OR(INDEX(ORCAMENTO!$V:$V,$B703)&lt;&gt;"",INDEX(ORCAMENTO!$W:$W,$B703)&lt;&gt;""),"Ano 6; ","")))</f>
        <v/>
      </c>
      <c r="G703" s="311" t="str">
        <f ca="1">IF($B703="","",IF(INDEX(ORCAMENTO!$G:$G,$B703)&lt;&gt;"",INDEX(ORCAMENTO!$G:$G,$B703),IF(INDEX(ORCAMENTO!$J:$J,$B703)&lt;&gt;"",INDEX(ORCAMENTO!$J:$J,$B703),IF(INDEX(ORCAMENTO!$M:$M,$B703)&lt;&gt;"",INDEX(ORCAMENTO!$M:$M,$B703),IF(INDEX(ORCAMENTO!$P:$P,$B703)&lt;&gt;"",INDEX(ORCAMENTO!$P:$P,$B703),IF(INDEX(ORCAMENTO!$S:$S,$B703)&lt;&gt;"",INDEX(ORCAMENTO!$S:$S,$B703),INDEX(ORCAMENTO!$V:$V,$B703)))))))</f>
        <v/>
      </c>
      <c r="H703" s="312" t="str">
        <f ca="1">IF($B703="","",IF(INDEX(ORCAMENTO!$H:$H,$B703)&lt;&gt;"",INDEX(ORCAMENTO!$H:$H,$B703),IF(INDEX(ORCAMENTO!$K:$K,$B703)&lt;&gt;"",INDEX(ORCAMENTO!$K:$K,$B703),IF(INDEX(ORCAMENTO!$N:$N,$B703)&lt;&gt;"",INDEX(ORCAMENTO!$N:$N,$B703),IF(INDEX(ORCAMENTO!$Q:$Q,$B703)&lt;&gt;"",INDEX(ORCAMENTO!$Q:$Q,$B703),IF(INDEX(ORCAMENTO!$T:$T,$B703)&lt;&gt;"",INDEX(ORCAMENTO!$T:$T,$B703),INDEX(ORCAMENTO!$W:$W,$B703)))))))</f>
        <v/>
      </c>
      <c r="I703" s="255" t="str">
        <f ca="1">IF($B703="","",IF(INDEX(ORCAMENTO!$AI:$AI,$B703)&lt;&gt;"",INDEX(ORCAMENTO!$AI:$AI,$B703),IF(INDEX(ORCAMENTO!$AG:$AG,$B703),"Memorial de cálculo ou anexo obrigatório não informado para item acima do limite.",IF(AND(INDEX(ORCAMENTO!$AC:$AC,$B703),NOT(INDEX(ORCAMENTO!$AE:$AE,$B703))),"Informe pelo menos um ano completo com valor unitário e quantidade.","Pendência identificada automaticamente."))))</f>
        <v/>
      </c>
      <c r="N703" s="255">
        <f t="shared" si="22"/>
        <v>704</v>
      </c>
      <c r="O703" s="255">
        <f ca="1">IF(INDEX(ORCAMENTO!$AI:$AI,$N703)&lt;&gt;"",1,0)</f>
        <v>0</v>
      </c>
      <c r="P703" s="255">
        <f t="shared" ca="1" si="23"/>
        <v>11</v>
      </c>
      <c r="Q703" s="255" t="str">
        <f ca="1">INDEX(ORCAMENTO!$AI:$AI,$N703)</f>
        <v/>
      </c>
    </row>
    <row r="704" spans="2:17" ht="15" customHeight="1" x14ac:dyDescent="0.25">
      <c r="B704" s="255" t="str">
        <f ca="1">IFERROR(INDEX(_AUX_ANALISE!$A$1:$A$2461,MATCH(ROW()-34,_AUX_ANALISE!$C$1:$C$2461,0)),"")</f>
        <v/>
      </c>
      <c r="C704" s="255" t="str">
        <f ca="1">IF($B704="","",INDEX(ORCAMENTO!$B:$B,$B704))</f>
        <v/>
      </c>
      <c r="D704" s="255" t="str">
        <f ca="1">IF($B704="","",INDEX(ORCAMENTO!$E:$E,$B704))</f>
        <v/>
      </c>
      <c r="E704" s="255" t="str">
        <f ca="1">IF($B704="","",INDEX(ORCAMENTO!$D:$D,$B704))</f>
        <v/>
      </c>
      <c r="F704" s="255" t="str">
        <f ca="1">IF($B704="","",TRIM(IF(OR(INDEX(ORCAMENTO!$G:$G,$B704)&lt;&gt;"",INDEX(ORCAMENTO!$H:$H,$B704)&lt;&gt;""),"Ano 1; ","")&amp;IF(OR(INDEX(ORCAMENTO!$J:$J,$B704)&lt;&gt;"",INDEX(ORCAMENTO!$K:$K,$B704)&lt;&gt;""),"Ano 2; ","")&amp;IF(OR(INDEX(ORCAMENTO!$M:$M,$B704)&lt;&gt;"",INDEX(ORCAMENTO!$N:$N,$B704)&lt;&gt;""),"Ano 3; ","")&amp;IF(OR(INDEX(ORCAMENTO!$P:$P,$B704)&lt;&gt;"",INDEX(ORCAMENTO!$Q:$Q,$B704)&lt;&gt;""),"Ano 4; ","")&amp;IF(OR(INDEX(ORCAMENTO!$S:$S,$B704)&lt;&gt;"",INDEX(ORCAMENTO!$T:$T,$B704)&lt;&gt;""),"Ano 5; ","")&amp;IF(OR(INDEX(ORCAMENTO!$V:$V,$B704)&lt;&gt;"",INDEX(ORCAMENTO!$W:$W,$B704)&lt;&gt;""),"Ano 6; ","")))</f>
        <v/>
      </c>
      <c r="G704" s="311" t="str">
        <f ca="1">IF($B704="","",IF(INDEX(ORCAMENTO!$G:$G,$B704)&lt;&gt;"",INDEX(ORCAMENTO!$G:$G,$B704),IF(INDEX(ORCAMENTO!$J:$J,$B704)&lt;&gt;"",INDEX(ORCAMENTO!$J:$J,$B704),IF(INDEX(ORCAMENTO!$M:$M,$B704)&lt;&gt;"",INDEX(ORCAMENTO!$M:$M,$B704),IF(INDEX(ORCAMENTO!$P:$P,$B704)&lt;&gt;"",INDEX(ORCAMENTO!$P:$P,$B704),IF(INDEX(ORCAMENTO!$S:$S,$B704)&lt;&gt;"",INDEX(ORCAMENTO!$S:$S,$B704),INDEX(ORCAMENTO!$V:$V,$B704)))))))</f>
        <v/>
      </c>
      <c r="H704" s="312" t="str">
        <f ca="1">IF($B704="","",IF(INDEX(ORCAMENTO!$H:$H,$B704)&lt;&gt;"",INDEX(ORCAMENTO!$H:$H,$B704),IF(INDEX(ORCAMENTO!$K:$K,$B704)&lt;&gt;"",INDEX(ORCAMENTO!$K:$K,$B704),IF(INDEX(ORCAMENTO!$N:$N,$B704)&lt;&gt;"",INDEX(ORCAMENTO!$N:$N,$B704),IF(INDEX(ORCAMENTO!$Q:$Q,$B704)&lt;&gt;"",INDEX(ORCAMENTO!$Q:$Q,$B704),IF(INDEX(ORCAMENTO!$T:$T,$B704)&lt;&gt;"",INDEX(ORCAMENTO!$T:$T,$B704),INDEX(ORCAMENTO!$W:$W,$B704)))))))</f>
        <v/>
      </c>
      <c r="I704" s="255" t="str">
        <f ca="1">IF($B704="","",IF(INDEX(ORCAMENTO!$AI:$AI,$B704)&lt;&gt;"",INDEX(ORCAMENTO!$AI:$AI,$B704),IF(INDEX(ORCAMENTO!$AG:$AG,$B704),"Memorial de cálculo ou anexo obrigatório não informado para item acima do limite.",IF(AND(INDEX(ORCAMENTO!$AC:$AC,$B704),NOT(INDEX(ORCAMENTO!$AE:$AE,$B704))),"Informe pelo menos um ano completo com valor unitário e quantidade.","Pendência identificada automaticamente."))))</f>
        <v/>
      </c>
      <c r="N704" s="255">
        <f t="shared" si="22"/>
        <v>705</v>
      </c>
      <c r="O704" s="255">
        <f ca="1">IF(INDEX(ORCAMENTO!$AI:$AI,$N704)&lt;&gt;"",1,0)</f>
        <v>0</v>
      </c>
      <c r="P704" s="255">
        <f t="shared" ca="1" si="23"/>
        <v>11</v>
      </c>
      <c r="Q704" s="255" t="str">
        <f ca="1">INDEX(ORCAMENTO!$AI:$AI,$N704)</f>
        <v/>
      </c>
    </row>
    <row r="705" spans="2:17" ht="15" customHeight="1" x14ac:dyDescent="0.25">
      <c r="B705" s="255" t="str">
        <f ca="1">IFERROR(INDEX(_AUX_ANALISE!$A$1:$A$2461,MATCH(ROW()-34,_AUX_ANALISE!$C$1:$C$2461,0)),"")</f>
        <v/>
      </c>
      <c r="C705" s="255" t="str">
        <f ca="1">IF($B705="","",INDEX(ORCAMENTO!$B:$B,$B705))</f>
        <v/>
      </c>
      <c r="D705" s="255" t="str">
        <f ca="1">IF($B705="","",INDEX(ORCAMENTO!$E:$E,$B705))</f>
        <v/>
      </c>
      <c r="E705" s="255" t="str">
        <f ca="1">IF($B705="","",INDEX(ORCAMENTO!$D:$D,$B705))</f>
        <v/>
      </c>
      <c r="F705" s="255" t="str">
        <f ca="1">IF($B705="","",TRIM(IF(OR(INDEX(ORCAMENTO!$G:$G,$B705)&lt;&gt;"",INDEX(ORCAMENTO!$H:$H,$B705)&lt;&gt;""),"Ano 1; ","")&amp;IF(OR(INDEX(ORCAMENTO!$J:$J,$B705)&lt;&gt;"",INDEX(ORCAMENTO!$K:$K,$B705)&lt;&gt;""),"Ano 2; ","")&amp;IF(OR(INDEX(ORCAMENTO!$M:$M,$B705)&lt;&gt;"",INDEX(ORCAMENTO!$N:$N,$B705)&lt;&gt;""),"Ano 3; ","")&amp;IF(OR(INDEX(ORCAMENTO!$P:$P,$B705)&lt;&gt;"",INDEX(ORCAMENTO!$Q:$Q,$B705)&lt;&gt;""),"Ano 4; ","")&amp;IF(OR(INDEX(ORCAMENTO!$S:$S,$B705)&lt;&gt;"",INDEX(ORCAMENTO!$T:$T,$B705)&lt;&gt;""),"Ano 5; ","")&amp;IF(OR(INDEX(ORCAMENTO!$V:$V,$B705)&lt;&gt;"",INDEX(ORCAMENTO!$W:$W,$B705)&lt;&gt;""),"Ano 6; ","")))</f>
        <v/>
      </c>
      <c r="G705" s="311" t="str">
        <f ca="1">IF($B705="","",IF(INDEX(ORCAMENTO!$G:$G,$B705)&lt;&gt;"",INDEX(ORCAMENTO!$G:$G,$B705),IF(INDEX(ORCAMENTO!$J:$J,$B705)&lt;&gt;"",INDEX(ORCAMENTO!$J:$J,$B705),IF(INDEX(ORCAMENTO!$M:$M,$B705)&lt;&gt;"",INDEX(ORCAMENTO!$M:$M,$B705),IF(INDEX(ORCAMENTO!$P:$P,$B705)&lt;&gt;"",INDEX(ORCAMENTO!$P:$P,$B705),IF(INDEX(ORCAMENTO!$S:$S,$B705)&lt;&gt;"",INDEX(ORCAMENTO!$S:$S,$B705),INDEX(ORCAMENTO!$V:$V,$B705)))))))</f>
        <v/>
      </c>
      <c r="H705" s="312" t="str">
        <f ca="1">IF($B705="","",IF(INDEX(ORCAMENTO!$H:$H,$B705)&lt;&gt;"",INDEX(ORCAMENTO!$H:$H,$B705),IF(INDEX(ORCAMENTO!$K:$K,$B705)&lt;&gt;"",INDEX(ORCAMENTO!$K:$K,$B705),IF(INDEX(ORCAMENTO!$N:$N,$B705)&lt;&gt;"",INDEX(ORCAMENTO!$N:$N,$B705),IF(INDEX(ORCAMENTO!$Q:$Q,$B705)&lt;&gt;"",INDEX(ORCAMENTO!$Q:$Q,$B705),IF(INDEX(ORCAMENTO!$T:$T,$B705)&lt;&gt;"",INDEX(ORCAMENTO!$T:$T,$B705),INDEX(ORCAMENTO!$W:$W,$B705)))))))</f>
        <v/>
      </c>
      <c r="I705" s="255" t="str">
        <f ca="1">IF($B705="","",IF(INDEX(ORCAMENTO!$AI:$AI,$B705)&lt;&gt;"",INDEX(ORCAMENTO!$AI:$AI,$B705),IF(INDEX(ORCAMENTO!$AG:$AG,$B705),"Memorial de cálculo ou anexo obrigatório não informado para item acima do limite.",IF(AND(INDEX(ORCAMENTO!$AC:$AC,$B705),NOT(INDEX(ORCAMENTO!$AE:$AE,$B705))),"Informe pelo menos um ano completo com valor unitário e quantidade.","Pendência identificada automaticamente."))))</f>
        <v/>
      </c>
      <c r="N705" s="255">
        <f t="shared" si="22"/>
        <v>706</v>
      </c>
      <c r="O705" s="255">
        <f ca="1">IF(INDEX(ORCAMENTO!$AI:$AI,$N705)&lt;&gt;"",1,0)</f>
        <v>0</v>
      </c>
      <c r="P705" s="255">
        <f t="shared" ca="1" si="23"/>
        <v>11</v>
      </c>
      <c r="Q705" s="255" t="str">
        <f ca="1">INDEX(ORCAMENTO!$AI:$AI,$N705)</f>
        <v/>
      </c>
    </row>
    <row r="706" spans="2:17" ht="15" customHeight="1" x14ac:dyDescent="0.25">
      <c r="B706" s="255" t="str">
        <f ca="1">IFERROR(INDEX(_AUX_ANALISE!$A$1:$A$2461,MATCH(ROW()-34,_AUX_ANALISE!$C$1:$C$2461,0)),"")</f>
        <v/>
      </c>
      <c r="C706" s="255" t="str">
        <f ca="1">IF($B706="","",INDEX(ORCAMENTO!$B:$B,$B706))</f>
        <v/>
      </c>
      <c r="D706" s="255" t="str">
        <f ca="1">IF($B706="","",INDEX(ORCAMENTO!$E:$E,$B706))</f>
        <v/>
      </c>
      <c r="E706" s="255" t="str">
        <f ca="1">IF($B706="","",INDEX(ORCAMENTO!$D:$D,$B706))</f>
        <v/>
      </c>
      <c r="F706" s="255" t="str">
        <f ca="1">IF($B706="","",TRIM(IF(OR(INDEX(ORCAMENTO!$G:$G,$B706)&lt;&gt;"",INDEX(ORCAMENTO!$H:$H,$B706)&lt;&gt;""),"Ano 1; ","")&amp;IF(OR(INDEX(ORCAMENTO!$J:$J,$B706)&lt;&gt;"",INDEX(ORCAMENTO!$K:$K,$B706)&lt;&gt;""),"Ano 2; ","")&amp;IF(OR(INDEX(ORCAMENTO!$M:$M,$B706)&lt;&gt;"",INDEX(ORCAMENTO!$N:$N,$B706)&lt;&gt;""),"Ano 3; ","")&amp;IF(OR(INDEX(ORCAMENTO!$P:$P,$B706)&lt;&gt;"",INDEX(ORCAMENTO!$Q:$Q,$B706)&lt;&gt;""),"Ano 4; ","")&amp;IF(OR(INDEX(ORCAMENTO!$S:$S,$B706)&lt;&gt;"",INDEX(ORCAMENTO!$T:$T,$B706)&lt;&gt;""),"Ano 5; ","")&amp;IF(OR(INDEX(ORCAMENTO!$V:$V,$B706)&lt;&gt;"",INDEX(ORCAMENTO!$W:$W,$B706)&lt;&gt;""),"Ano 6; ","")))</f>
        <v/>
      </c>
      <c r="G706" s="311" t="str">
        <f ca="1">IF($B706="","",IF(INDEX(ORCAMENTO!$G:$G,$B706)&lt;&gt;"",INDEX(ORCAMENTO!$G:$G,$B706),IF(INDEX(ORCAMENTO!$J:$J,$B706)&lt;&gt;"",INDEX(ORCAMENTO!$J:$J,$B706),IF(INDEX(ORCAMENTO!$M:$M,$B706)&lt;&gt;"",INDEX(ORCAMENTO!$M:$M,$B706),IF(INDEX(ORCAMENTO!$P:$P,$B706)&lt;&gt;"",INDEX(ORCAMENTO!$P:$P,$B706),IF(INDEX(ORCAMENTO!$S:$S,$B706)&lt;&gt;"",INDEX(ORCAMENTO!$S:$S,$B706),INDEX(ORCAMENTO!$V:$V,$B706)))))))</f>
        <v/>
      </c>
      <c r="H706" s="312" t="str">
        <f ca="1">IF($B706="","",IF(INDEX(ORCAMENTO!$H:$H,$B706)&lt;&gt;"",INDEX(ORCAMENTO!$H:$H,$B706),IF(INDEX(ORCAMENTO!$K:$K,$B706)&lt;&gt;"",INDEX(ORCAMENTO!$K:$K,$B706),IF(INDEX(ORCAMENTO!$N:$N,$B706)&lt;&gt;"",INDEX(ORCAMENTO!$N:$N,$B706),IF(INDEX(ORCAMENTO!$Q:$Q,$B706)&lt;&gt;"",INDEX(ORCAMENTO!$Q:$Q,$B706),IF(INDEX(ORCAMENTO!$T:$T,$B706)&lt;&gt;"",INDEX(ORCAMENTO!$T:$T,$B706),INDEX(ORCAMENTO!$W:$W,$B706)))))))</f>
        <v/>
      </c>
      <c r="I706" s="255" t="str">
        <f ca="1">IF($B706="","",IF(INDEX(ORCAMENTO!$AI:$AI,$B706)&lt;&gt;"",INDEX(ORCAMENTO!$AI:$AI,$B706),IF(INDEX(ORCAMENTO!$AG:$AG,$B706),"Memorial de cálculo ou anexo obrigatório não informado para item acima do limite.",IF(AND(INDEX(ORCAMENTO!$AC:$AC,$B706),NOT(INDEX(ORCAMENTO!$AE:$AE,$B706))),"Informe pelo menos um ano completo com valor unitário e quantidade.","Pendência identificada automaticamente."))))</f>
        <v/>
      </c>
      <c r="N706" s="255">
        <f t="shared" si="22"/>
        <v>707</v>
      </c>
      <c r="O706" s="255">
        <f ca="1">IF(INDEX(ORCAMENTO!$AI:$AI,$N706)&lt;&gt;"",1,0)</f>
        <v>0</v>
      </c>
      <c r="P706" s="255">
        <f t="shared" ca="1" si="23"/>
        <v>11</v>
      </c>
      <c r="Q706" s="255" t="str">
        <f ca="1">INDEX(ORCAMENTO!$AI:$AI,$N706)</f>
        <v/>
      </c>
    </row>
    <row r="707" spans="2:17" ht="15" customHeight="1" x14ac:dyDescent="0.25">
      <c r="B707" s="255" t="str">
        <f ca="1">IFERROR(INDEX(_AUX_ANALISE!$A$1:$A$2461,MATCH(ROW()-34,_AUX_ANALISE!$C$1:$C$2461,0)),"")</f>
        <v/>
      </c>
      <c r="C707" s="255" t="str">
        <f ca="1">IF($B707="","",INDEX(ORCAMENTO!$B:$B,$B707))</f>
        <v/>
      </c>
      <c r="D707" s="255" t="str">
        <f ca="1">IF($B707="","",INDEX(ORCAMENTO!$E:$E,$B707))</f>
        <v/>
      </c>
      <c r="E707" s="255" t="str">
        <f ca="1">IF($B707="","",INDEX(ORCAMENTO!$D:$D,$B707))</f>
        <v/>
      </c>
      <c r="F707" s="255" t="str">
        <f ca="1">IF($B707="","",TRIM(IF(OR(INDEX(ORCAMENTO!$G:$G,$B707)&lt;&gt;"",INDEX(ORCAMENTO!$H:$H,$B707)&lt;&gt;""),"Ano 1; ","")&amp;IF(OR(INDEX(ORCAMENTO!$J:$J,$B707)&lt;&gt;"",INDEX(ORCAMENTO!$K:$K,$B707)&lt;&gt;""),"Ano 2; ","")&amp;IF(OR(INDEX(ORCAMENTO!$M:$M,$B707)&lt;&gt;"",INDEX(ORCAMENTO!$N:$N,$B707)&lt;&gt;""),"Ano 3; ","")&amp;IF(OR(INDEX(ORCAMENTO!$P:$P,$B707)&lt;&gt;"",INDEX(ORCAMENTO!$Q:$Q,$B707)&lt;&gt;""),"Ano 4; ","")&amp;IF(OR(INDEX(ORCAMENTO!$S:$S,$B707)&lt;&gt;"",INDEX(ORCAMENTO!$T:$T,$B707)&lt;&gt;""),"Ano 5; ","")&amp;IF(OR(INDEX(ORCAMENTO!$V:$V,$B707)&lt;&gt;"",INDEX(ORCAMENTO!$W:$W,$B707)&lt;&gt;""),"Ano 6; ","")))</f>
        <v/>
      </c>
      <c r="G707" s="311" t="str">
        <f ca="1">IF($B707="","",IF(INDEX(ORCAMENTO!$G:$G,$B707)&lt;&gt;"",INDEX(ORCAMENTO!$G:$G,$B707),IF(INDEX(ORCAMENTO!$J:$J,$B707)&lt;&gt;"",INDEX(ORCAMENTO!$J:$J,$B707),IF(INDEX(ORCAMENTO!$M:$M,$B707)&lt;&gt;"",INDEX(ORCAMENTO!$M:$M,$B707),IF(INDEX(ORCAMENTO!$P:$P,$B707)&lt;&gt;"",INDEX(ORCAMENTO!$P:$P,$B707),IF(INDEX(ORCAMENTO!$S:$S,$B707)&lt;&gt;"",INDEX(ORCAMENTO!$S:$S,$B707),INDEX(ORCAMENTO!$V:$V,$B707)))))))</f>
        <v/>
      </c>
      <c r="H707" s="312" t="str">
        <f ca="1">IF($B707="","",IF(INDEX(ORCAMENTO!$H:$H,$B707)&lt;&gt;"",INDEX(ORCAMENTO!$H:$H,$B707),IF(INDEX(ORCAMENTO!$K:$K,$B707)&lt;&gt;"",INDEX(ORCAMENTO!$K:$K,$B707),IF(INDEX(ORCAMENTO!$N:$N,$B707)&lt;&gt;"",INDEX(ORCAMENTO!$N:$N,$B707),IF(INDEX(ORCAMENTO!$Q:$Q,$B707)&lt;&gt;"",INDEX(ORCAMENTO!$Q:$Q,$B707),IF(INDEX(ORCAMENTO!$T:$T,$B707)&lt;&gt;"",INDEX(ORCAMENTO!$T:$T,$B707),INDEX(ORCAMENTO!$W:$W,$B707)))))))</f>
        <v/>
      </c>
      <c r="I707" s="255" t="str">
        <f ca="1">IF($B707="","",IF(INDEX(ORCAMENTO!$AI:$AI,$B707)&lt;&gt;"",INDEX(ORCAMENTO!$AI:$AI,$B707),IF(INDEX(ORCAMENTO!$AG:$AG,$B707),"Memorial de cálculo ou anexo obrigatório não informado para item acima do limite.",IF(AND(INDEX(ORCAMENTO!$AC:$AC,$B707),NOT(INDEX(ORCAMENTO!$AE:$AE,$B707))),"Informe pelo menos um ano completo com valor unitário e quantidade.","Pendência identificada automaticamente."))))</f>
        <v/>
      </c>
      <c r="N707" s="255">
        <f t="shared" si="22"/>
        <v>708</v>
      </c>
      <c r="O707" s="255">
        <f ca="1">IF(INDEX(ORCAMENTO!$AI:$AI,$N707)&lt;&gt;"",1,0)</f>
        <v>0</v>
      </c>
      <c r="P707" s="255">
        <f t="shared" ca="1" si="23"/>
        <v>11</v>
      </c>
      <c r="Q707" s="255" t="str">
        <f ca="1">INDEX(ORCAMENTO!$AI:$AI,$N707)</f>
        <v/>
      </c>
    </row>
    <row r="708" spans="2:17" ht="15" customHeight="1" x14ac:dyDescent="0.25">
      <c r="B708" s="255" t="str">
        <f ca="1">IFERROR(INDEX(_AUX_ANALISE!$A$1:$A$2461,MATCH(ROW()-34,_AUX_ANALISE!$C$1:$C$2461,0)),"")</f>
        <v/>
      </c>
      <c r="C708" s="255" t="str">
        <f ca="1">IF($B708="","",INDEX(ORCAMENTO!$B:$B,$B708))</f>
        <v/>
      </c>
      <c r="D708" s="255" t="str">
        <f ca="1">IF($B708="","",INDEX(ORCAMENTO!$E:$E,$B708))</f>
        <v/>
      </c>
      <c r="E708" s="255" t="str">
        <f ca="1">IF($B708="","",INDEX(ORCAMENTO!$D:$D,$B708))</f>
        <v/>
      </c>
      <c r="F708" s="255" t="str">
        <f ca="1">IF($B708="","",TRIM(IF(OR(INDEX(ORCAMENTO!$G:$G,$B708)&lt;&gt;"",INDEX(ORCAMENTO!$H:$H,$B708)&lt;&gt;""),"Ano 1; ","")&amp;IF(OR(INDEX(ORCAMENTO!$J:$J,$B708)&lt;&gt;"",INDEX(ORCAMENTO!$K:$K,$B708)&lt;&gt;""),"Ano 2; ","")&amp;IF(OR(INDEX(ORCAMENTO!$M:$M,$B708)&lt;&gt;"",INDEX(ORCAMENTO!$N:$N,$B708)&lt;&gt;""),"Ano 3; ","")&amp;IF(OR(INDEX(ORCAMENTO!$P:$P,$B708)&lt;&gt;"",INDEX(ORCAMENTO!$Q:$Q,$B708)&lt;&gt;""),"Ano 4; ","")&amp;IF(OR(INDEX(ORCAMENTO!$S:$S,$B708)&lt;&gt;"",INDEX(ORCAMENTO!$T:$T,$B708)&lt;&gt;""),"Ano 5; ","")&amp;IF(OR(INDEX(ORCAMENTO!$V:$V,$B708)&lt;&gt;"",INDEX(ORCAMENTO!$W:$W,$B708)&lt;&gt;""),"Ano 6; ","")))</f>
        <v/>
      </c>
      <c r="G708" s="311" t="str">
        <f ca="1">IF($B708="","",IF(INDEX(ORCAMENTO!$G:$G,$B708)&lt;&gt;"",INDEX(ORCAMENTO!$G:$G,$B708),IF(INDEX(ORCAMENTO!$J:$J,$B708)&lt;&gt;"",INDEX(ORCAMENTO!$J:$J,$B708),IF(INDEX(ORCAMENTO!$M:$M,$B708)&lt;&gt;"",INDEX(ORCAMENTO!$M:$M,$B708),IF(INDEX(ORCAMENTO!$P:$P,$B708)&lt;&gt;"",INDEX(ORCAMENTO!$P:$P,$B708),IF(INDEX(ORCAMENTO!$S:$S,$B708)&lt;&gt;"",INDEX(ORCAMENTO!$S:$S,$B708),INDEX(ORCAMENTO!$V:$V,$B708)))))))</f>
        <v/>
      </c>
      <c r="H708" s="312" t="str">
        <f ca="1">IF($B708="","",IF(INDEX(ORCAMENTO!$H:$H,$B708)&lt;&gt;"",INDEX(ORCAMENTO!$H:$H,$B708),IF(INDEX(ORCAMENTO!$K:$K,$B708)&lt;&gt;"",INDEX(ORCAMENTO!$K:$K,$B708),IF(INDEX(ORCAMENTO!$N:$N,$B708)&lt;&gt;"",INDEX(ORCAMENTO!$N:$N,$B708),IF(INDEX(ORCAMENTO!$Q:$Q,$B708)&lt;&gt;"",INDEX(ORCAMENTO!$Q:$Q,$B708),IF(INDEX(ORCAMENTO!$T:$T,$B708)&lt;&gt;"",INDEX(ORCAMENTO!$T:$T,$B708),INDEX(ORCAMENTO!$W:$W,$B708)))))))</f>
        <v/>
      </c>
      <c r="I708" s="255" t="str">
        <f ca="1">IF($B708="","",IF(INDEX(ORCAMENTO!$AI:$AI,$B708)&lt;&gt;"",INDEX(ORCAMENTO!$AI:$AI,$B708),IF(INDEX(ORCAMENTO!$AG:$AG,$B708),"Memorial de cálculo ou anexo obrigatório não informado para item acima do limite.",IF(AND(INDEX(ORCAMENTO!$AC:$AC,$B708),NOT(INDEX(ORCAMENTO!$AE:$AE,$B708))),"Informe pelo menos um ano completo com valor unitário e quantidade.","Pendência identificada automaticamente."))))</f>
        <v/>
      </c>
      <c r="N708" s="255">
        <f t="shared" si="22"/>
        <v>709</v>
      </c>
      <c r="O708" s="255">
        <f ca="1">IF(INDEX(ORCAMENTO!$AI:$AI,$N708)&lt;&gt;"",1,0)</f>
        <v>0</v>
      </c>
      <c r="P708" s="255">
        <f t="shared" ca="1" si="23"/>
        <v>11</v>
      </c>
      <c r="Q708" s="255" t="str">
        <f ca="1">INDEX(ORCAMENTO!$AI:$AI,$N708)</f>
        <v/>
      </c>
    </row>
    <row r="709" spans="2:17" ht="15" customHeight="1" x14ac:dyDescent="0.25">
      <c r="B709" s="255" t="str">
        <f ca="1">IFERROR(INDEX(_AUX_ANALISE!$A$1:$A$2461,MATCH(ROW()-34,_AUX_ANALISE!$C$1:$C$2461,0)),"")</f>
        <v/>
      </c>
      <c r="C709" s="255" t="str">
        <f ca="1">IF($B709="","",INDEX(ORCAMENTO!$B:$B,$B709))</f>
        <v/>
      </c>
      <c r="D709" s="255" t="str">
        <f ca="1">IF($B709="","",INDEX(ORCAMENTO!$E:$E,$B709))</f>
        <v/>
      </c>
      <c r="E709" s="255" t="str">
        <f ca="1">IF($B709="","",INDEX(ORCAMENTO!$D:$D,$B709))</f>
        <v/>
      </c>
      <c r="F709" s="255" t="str">
        <f ca="1">IF($B709="","",TRIM(IF(OR(INDEX(ORCAMENTO!$G:$G,$B709)&lt;&gt;"",INDEX(ORCAMENTO!$H:$H,$B709)&lt;&gt;""),"Ano 1; ","")&amp;IF(OR(INDEX(ORCAMENTO!$J:$J,$B709)&lt;&gt;"",INDEX(ORCAMENTO!$K:$K,$B709)&lt;&gt;""),"Ano 2; ","")&amp;IF(OR(INDEX(ORCAMENTO!$M:$M,$B709)&lt;&gt;"",INDEX(ORCAMENTO!$N:$N,$B709)&lt;&gt;""),"Ano 3; ","")&amp;IF(OR(INDEX(ORCAMENTO!$P:$P,$B709)&lt;&gt;"",INDEX(ORCAMENTO!$Q:$Q,$B709)&lt;&gt;""),"Ano 4; ","")&amp;IF(OR(INDEX(ORCAMENTO!$S:$S,$B709)&lt;&gt;"",INDEX(ORCAMENTO!$T:$T,$B709)&lt;&gt;""),"Ano 5; ","")&amp;IF(OR(INDEX(ORCAMENTO!$V:$V,$B709)&lt;&gt;"",INDEX(ORCAMENTO!$W:$W,$B709)&lt;&gt;""),"Ano 6; ","")))</f>
        <v/>
      </c>
      <c r="G709" s="311" t="str">
        <f ca="1">IF($B709="","",IF(INDEX(ORCAMENTO!$G:$G,$B709)&lt;&gt;"",INDEX(ORCAMENTO!$G:$G,$B709),IF(INDEX(ORCAMENTO!$J:$J,$B709)&lt;&gt;"",INDEX(ORCAMENTO!$J:$J,$B709),IF(INDEX(ORCAMENTO!$M:$M,$B709)&lt;&gt;"",INDEX(ORCAMENTO!$M:$M,$B709),IF(INDEX(ORCAMENTO!$P:$P,$B709)&lt;&gt;"",INDEX(ORCAMENTO!$P:$P,$B709),IF(INDEX(ORCAMENTO!$S:$S,$B709)&lt;&gt;"",INDEX(ORCAMENTO!$S:$S,$B709),INDEX(ORCAMENTO!$V:$V,$B709)))))))</f>
        <v/>
      </c>
      <c r="H709" s="312" t="str">
        <f ca="1">IF($B709="","",IF(INDEX(ORCAMENTO!$H:$H,$B709)&lt;&gt;"",INDEX(ORCAMENTO!$H:$H,$B709),IF(INDEX(ORCAMENTO!$K:$K,$B709)&lt;&gt;"",INDEX(ORCAMENTO!$K:$K,$B709),IF(INDEX(ORCAMENTO!$N:$N,$B709)&lt;&gt;"",INDEX(ORCAMENTO!$N:$N,$B709),IF(INDEX(ORCAMENTO!$Q:$Q,$B709)&lt;&gt;"",INDEX(ORCAMENTO!$Q:$Q,$B709),IF(INDEX(ORCAMENTO!$T:$T,$B709)&lt;&gt;"",INDEX(ORCAMENTO!$T:$T,$B709),INDEX(ORCAMENTO!$W:$W,$B709)))))))</f>
        <v/>
      </c>
      <c r="I709" s="255" t="str">
        <f ca="1">IF($B709="","",IF(INDEX(ORCAMENTO!$AI:$AI,$B709)&lt;&gt;"",INDEX(ORCAMENTO!$AI:$AI,$B709),IF(INDEX(ORCAMENTO!$AG:$AG,$B709),"Memorial de cálculo ou anexo obrigatório não informado para item acima do limite.",IF(AND(INDEX(ORCAMENTO!$AC:$AC,$B709),NOT(INDEX(ORCAMENTO!$AE:$AE,$B709))),"Informe pelo menos um ano completo com valor unitário e quantidade.","Pendência identificada automaticamente."))))</f>
        <v/>
      </c>
      <c r="N709" s="255">
        <f t="shared" si="22"/>
        <v>710</v>
      </c>
      <c r="O709" s="255">
        <f ca="1">IF(INDEX(ORCAMENTO!$AI:$AI,$N709)&lt;&gt;"",1,0)</f>
        <v>0</v>
      </c>
      <c r="P709" s="255">
        <f t="shared" ca="1" si="23"/>
        <v>11</v>
      </c>
      <c r="Q709" s="255" t="str">
        <f ca="1">INDEX(ORCAMENTO!$AI:$AI,$N709)</f>
        <v/>
      </c>
    </row>
    <row r="710" spans="2:17" ht="15" customHeight="1" x14ac:dyDescent="0.25">
      <c r="B710" s="255" t="str">
        <f ca="1">IFERROR(INDEX(_AUX_ANALISE!$A$1:$A$2461,MATCH(ROW()-34,_AUX_ANALISE!$C$1:$C$2461,0)),"")</f>
        <v/>
      </c>
      <c r="C710" s="255" t="str">
        <f ca="1">IF($B710="","",INDEX(ORCAMENTO!$B:$B,$B710))</f>
        <v/>
      </c>
      <c r="D710" s="255" t="str">
        <f ca="1">IF($B710="","",INDEX(ORCAMENTO!$E:$E,$B710))</f>
        <v/>
      </c>
      <c r="E710" s="255" t="str">
        <f ca="1">IF($B710="","",INDEX(ORCAMENTO!$D:$D,$B710))</f>
        <v/>
      </c>
      <c r="F710" s="255" t="str">
        <f ca="1">IF($B710="","",TRIM(IF(OR(INDEX(ORCAMENTO!$G:$G,$B710)&lt;&gt;"",INDEX(ORCAMENTO!$H:$H,$B710)&lt;&gt;""),"Ano 1; ","")&amp;IF(OR(INDEX(ORCAMENTO!$J:$J,$B710)&lt;&gt;"",INDEX(ORCAMENTO!$K:$K,$B710)&lt;&gt;""),"Ano 2; ","")&amp;IF(OR(INDEX(ORCAMENTO!$M:$M,$B710)&lt;&gt;"",INDEX(ORCAMENTO!$N:$N,$B710)&lt;&gt;""),"Ano 3; ","")&amp;IF(OR(INDEX(ORCAMENTO!$P:$P,$B710)&lt;&gt;"",INDEX(ORCAMENTO!$Q:$Q,$B710)&lt;&gt;""),"Ano 4; ","")&amp;IF(OR(INDEX(ORCAMENTO!$S:$S,$B710)&lt;&gt;"",INDEX(ORCAMENTO!$T:$T,$B710)&lt;&gt;""),"Ano 5; ","")&amp;IF(OR(INDEX(ORCAMENTO!$V:$V,$B710)&lt;&gt;"",INDEX(ORCAMENTO!$W:$W,$B710)&lt;&gt;""),"Ano 6; ","")))</f>
        <v/>
      </c>
      <c r="G710" s="311" t="str">
        <f ca="1">IF($B710="","",IF(INDEX(ORCAMENTO!$G:$G,$B710)&lt;&gt;"",INDEX(ORCAMENTO!$G:$G,$B710),IF(INDEX(ORCAMENTO!$J:$J,$B710)&lt;&gt;"",INDEX(ORCAMENTO!$J:$J,$B710),IF(INDEX(ORCAMENTO!$M:$M,$B710)&lt;&gt;"",INDEX(ORCAMENTO!$M:$M,$B710),IF(INDEX(ORCAMENTO!$P:$P,$B710)&lt;&gt;"",INDEX(ORCAMENTO!$P:$P,$B710),IF(INDEX(ORCAMENTO!$S:$S,$B710)&lt;&gt;"",INDEX(ORCAMENTO!$S:$S,$B710),INDEX(ORCAMENTO!$V:$V,$B710)))))))</f>
        <v/>
      </c>
      <c r="H710" s="312" t="str">
        <f ca="1">IF($B710="","",IF(INDEX(ORCAMENTO!$H:$H,$B710)&lt;&gt;"",INDEX(ORCAMENTO!$H:$H,$B710),IF(INDEX(ORCAMENTO!$K:$K,$B710)&lt;&gt;"",INDEX(ORCAMENTO!$K:$K,$B710),IF(INDEX(ORCAMENTO!$N:$N,$B710)&lt;&gt;"",INDEX(ORCAMENTO!$N:$N,$B710),IF(INDEX(ORCAMENTO!$Q:$Q,$B710)&lt;&gt;"",INDEX(ORCAMENTO!$Q:$Q,$B710),IF(INDEX(ORCAMENTO!$T:$T,$B710)&lt;&gt;"",INDEX(ORCAMENTO!$T:$T,$B710),INDEX(ORCAMENTO!$W:$W,$B710)))))))</f>
        <v/>
      </c>
      <c r="I710" s="255" t="str">
        <f ca="1">IF($B710="","",IF(INDEX(ORCAMENTO!$AI:$AI,$B710)&lt;&gt;"",INDEX(ORCAMENTO!$AI:$AI,$B710),IF(INDEX(ORCAMENTO!$AG:$AG,$B710),"Memorial de cálculo ou anexo obrigatório não informado para item acima do limite.",IF(AND(INDEX(ORCAMENTO!$AC:$AC,$B710),NOT(INDEX(ORCAMENTO!$AE:$AE,$B710))),"Informe pelo menos um ano completo com valor unitário e quantidade.","Pendência identificada automaticamente."))))</f>
        <v/>
      </c>
      <c r="N710" s="255">
        <f t="shared" si="22"/>
        <v>711</v>
      </c>
      <c r="O710" s="255">
        <f ca="1">IF(INDEX(ORCAMENTO!$AI:$AI,$N710)&lt;&gt;"",1,0)</f>
        <v>0</v>
      </c>
      <c r="P710" s="255">
        <f t="shared" ca="1" si="23"/>
        <v>11</v>
      </c>
      <c r="Q710" s="255" t="str">
        <f ca="1">INDEX(ORCAMENTO!$AI:$AI,$N710)</f>
        <v/>
      </c>
    </row>
    <row r="711" spans="2:17" ht="15" customHeight="1" x14ac:dyDescent="0.25">
      <c r="B711" s="255" t="str">
        <f ca="1">IFERROR(INDEX(_AUX_ANALISE!$A$1:$A$2461,MATCH(ROW()-34,_AUX_ANALISE!$C$1:$C$2461,0)),"")</f>
        <v/>
      </c>
      <c r="C711" s="255" t="str">
        <f ca="1">IF($B711="","",INDEX(ORCAMENTO!$B:$B,$B711))</f>
        <v/>
      </c>
      <c r="D711" s="255" t="str">
        <f ca="1">IF($B711="","",INDEX(ORCAMENTO!$E:$E,$B711))</f>
        <v/>
      </c>
      <c r="E711" s="255" t="str">
        <f ca="1">IF($B711="","",INDEX(ORCAMENTO!$D:$D,$B711))</f>
        <v/>
      </c>
      <c r="F711" s="255" t="str">
        <f ca="1">IF($B711="","",TRIM(IF(OR(INDEX(ORCAMENTO!$G:$G,$B711)&lt;&gt;"",INDEX(ORCAMENTO!$H:$H,$B711)&lt;&gt;""),"Ano 1; ","")&amp;IF(OR(INDEX(ORCAMENTO!$J:$J,$B711)&lt;&gt;"",INDEX(ORCAMENTO!$K:$K,$B711)&lt;&gt;""),"Ano 2; ","")&amp;IF(OR(INDEX(ORCAMENTO!$M:$M,$B711)&lt;&gt;"",INDEX(ORCAMENTO!$N:$N,$B711)&lt;&gt;""),"Ano 3; ","")&amp;IF(OR(INDEX(ORCAMENTO!$P:$P,$B711)&lt;&gt;"",INDEX(ORCAMENTO!$Q:$Q,$B711)&lt;&gt;""),"Ano 4; ","")&amp;IF(OR(INDEX(ORCAMENTO!$S:$S,$B711)&lt;&gt;"",INDEX(ORCAMENTO!$T:$T,$B711)&lt;&gt;""),"Ano 5; ","")&amp;IF(OR(INDEX(ORCAMENTO!$V:$V,$B711)&lt;&gt;"",INDEX(ORCAMENTO!$W:$W,$B711)&lt;&gt;""),"Ano 6; ","")))</f>
        <v/>
      </c>
      <c r="G711" s="311" t="str">
        <f ca="1">IF($B711="","",IF(INDEX(ORCAMENTO!$G:$G,$B711)&lt;&gt;"",INDEX(ORCAMENTO!$G:$G,$B711),IF(INDEX(ORCAMENTO!$J:$J,$B711)&lt;&gt;"",INDEX(ORCAMENTO!$J:$J,$B711),IF(INDEX(ORCAMENTO!$M:$M,$B711)&lt;&gt;"",INDEX(ORCAMENTO!$M:$M,$B711),IF(INDEX(ORCAMENTO!$P:$P,$B711)&lt;&gt;"",INDEX(ORCAMENTO!$P:$P,$B711),IF(INDEX(ORCAMENTO!$S:$S,$B711)&lt;&gt;"",INDEX(ORCAMENTO!$S:$S,$B711),INDEX(ORCAMENTO!$V:$V,$B711)))))))</f>
        <v/>
      </c>
      <c r="H711" s="312" t="str">
        <f ca="1">IF($B711="","",IF(INDEX(ORCAMENTO!$H:$H,$B711)&lt;&gt;"",INDEX(ORCAMENTO!$H:$H,$B711),IF(INDEX(ORCAMENTO!$K:$K,$B711)&lt;&gt;"",INDEX(ORCAMENTO!$K:$K,$B711),IF(INDEX(ORCAMENTO!$N:$N,$B711)&lt;&gt;"",INDEX(ORCAMENTO!$N:$N,$B711),IF(INDEX(ORCAMENTO!$Q:$Q,$B711)&lt;&gt;"",INDEX(ORCAMENTO!$Q:$Q,$B711),IF(INDEX(ORCAMENTO!$T:$T,$B711)&lt;&gt;"",INDEX(ORCAMENTO!$T:$T,$B711),INDEX(ORCAMENTO!$W:$W,$B711)))))))</f>
        <v/>
      </c>
      <c r="I711" s="255" t="str">
        <f ca="1">IF($B711="","",IF(INDEX(ORCAMENTO!$AI:$AI,$B711)&lt;&gt;"",INDEX(ORCAMENTO!$AI:$AI,$B711),IF(INDEX(ORCAMENTO!$AG:$AG,$B711),"Memorial de cálculo ou anexo obrigatório não informado para item acima do limite.",IF(AND(INDEX(ORCAMENTO!$AC:$AC,$B711),NOT(INDEX(ORCAMENTO!$AE:$AE,$B711))),"Informe pelo menos um ano completo com valor unitário e quantidade.","Pendência identificada automaticamente."))))</f>
        <v/>
      </c>
      <c r="N711" s="255">
        <f t="shared" si="22"/>
        <v>712</v>
      </c>
      <c r="O711" s="255">
        <f ca="1">IF(INDEX(ORCAMENTO!$AI:$AI,$N711)&lt;&gt;"",1,0)</f>
        <v>0</v>
      </c>
      <c r="P711" s="255">
        <f t="shared" ca="1" si="23"/>
        <v>11</v>
      </c>
      <c r="Q711" s="255" t="str">
        <f ca="1">INDEX(ORCAMENTO!$AI:$AI,$N711)</f>
        <v/>
      </c>
    </row>
    <row r="712" spans="2:17" ht="15" customHeight="1" x14ac:dyDescent="0.25">
      <c r="B712" s="255" t="str">
        <f ca="1">IFERROR(INDEX(_AUX_ANALISE!$A$1:$A$2461,MATCH(ROW()-34,_AUX_ANALISE!$C$1:$C$2461,0)),"")</f>
        <v/>
      </c>
      <c r="C712" s="255" t="str">
        <f ca="1">IF($B712="","",INDEX(ORCAMENTO!$B:$B,$B712))</f>
        <v/>
      </c>
      <c r="D712" s="255" t="str">
        <f ca="1">IF($B712="","",INDEX(ORCAMENTO!$E:$E,$B712))</f>
        <v/>
      </c>
      <c r="E712" s="255" t="str">
        <f ca="1">IF($B712="","",INDEX(ORCAMENTO!$D:$D,$B712))</f>
        <v/>
      </c>
      <c r="F712" s="255" t="str">
        <f ca="1">IF($B712="","",TRIM(IF(OR(INDEX(ORCAMENTO!$G:$G,$B712)&lt;&gt;"",INDEX(ORCAMENTO!$H:$H,$B712)&lt;&gt;""),"Ano 1; ","")&amp;IF(OR(INDEX(ORCAMENTO!$J:$J,$B712)&lt;&gt;"",INDEX(ORCAMENTO!$K:$K,$B712)&lt;&gt;""),"Ano 2; ","")&amp;IF(OR(INDEX(ORCAMENTO!$M:$M,$B712)&lt;&gt;"",INDEX(ORCAMENTO!$N:$N,$B712)&lt;&gt;""),"Ano 3; ","")&amp;IF(OR(INDEX(ORCAMENTO!$P:$P,$B712)&lt;&gt;"",INDEX(ORCAMENTO!$Q:$Q,$B712)&lt;&gt;""),"Ano 4; ","")&amp;IF(OR(INDEX(ORCAMENTO!$S:$S,$B712)&lt;&gt;"",INDEX(ORCAMENTO!$T:$T,$B712)&lt;&gt;""),"Ano 5; ","")&amp;IF(OR(INDEX(ORCAMENTO!$V:$V,$B712)&lt;&gt;"",INDEX(ORCAMENTO!$W:$W,$B712)&lt;&gt;""),"Ano 6; ","")))</f>
        <v/>
      </c>
      <c r="G712" s="311" t="str">
        <f ca="1">IF($B712="","",IF(INDEX(ORCAMENTO!$G:$G,$B712)&lt;&gt;"",INDEX(ORCAMENTO!$G:$G,$B712),IF(INDEX(ORCAMENTO!$J:$J,$B712)&lt;&gt;"",INDEX(ORCAMENTO!$J:$J,$B712),IF(INDEX(ORCAMENTO!$M:$M,$B712)&lt;&gt;"",INDEX(ORCAMENTO!$M:$M,$B712),IF(INDEX(ORCAMENTO!$P:$P,$B712)&lt;&gt;"",INDEX(ORCAMENTO!$P:$P,$B712),IF(INDEX(ORCAMENTO!$S:$S,$B712)&lt;&gt;"",INDEX(ORCAMENTO!$S:$S,$B712),INDEX(ORCAMENTO!$V:$V,$B712)))))))</f>
        <v/>
      </c>
      <c r="H712" s="312" t="str">
        <f ca="1">IF($B712="","",IF(INDEX(ORCAMENTO!$H:$H,$B712)&lt;&gt;"",INDEX(ORCAMENTO!$H:$H,$B712),IF(INDEX(ORCAMENTO!$K:$K,$B712)&lt;&gt;"",INDEX(ORCAMENTO!$K:$K,$B712),IF(INDEX(ORCAMENTO!$N:$N,$B712)&lt;&gt;"",INDEX(ORCAMENTO!$N:$N,$B712),IF(INDEX(ORCAMENTO!$Q:$Q,$B712)&lt;&gt;"",INDEX(ORCAMENTO!$Q:$Q,$B712),IF(INDEX(ORCAMENTO!$T:$T,$B712)&lt;&gt;"",INDEX(ORCAMENTO!$T:$T,$B712),INDEX(ORCAMENTO!$W:$W,$B712)))))))</f>
        <v/>
      </c>
      <c r="I712" s="255" t="str">
        <f ca="1">IF($B712="","",IF(INDEX(ORCAMENTO!$AI:$AI,$B712)&lt;&gt;"",INDEX(ORCAMENTO!$AI:$AI,$B712),IF(INDEX(ORCAMENTO!$AG:$AG,$B712),"Memorial de cálculo ou anexo obrigatório não informado para item acima do limite.",IF(AND(INDEX(ORCAMENTO!$AC:$AC,$B712),NOT(INDEX(ORCAMENTO!$AE:$AE,$B712))),"Informe pelo menos um ano completo com valor unitário e quantidade.","Pendência identificada automaticamente."))))</f>
        <v/>
      </c>
      <c r="N712" s="255">
        <f t="shared" si="22"/>
        <v>713</v>
      </c>
      <c r="O712" s="255">
        <f ca="1">IF(INDEX(ORCAMENTO!$AI:$AI,$N712)&lt;&gt;"",1,0)</f>
        <v>0</v>
      </c>
      <c r="P712" s="255">
        <f t="shared" ca="1" si="23"/>
        <v>11</v>
      </c>
      <c r="Q712" s="255" t="str">
        <f ca="1">INDEX(ORCAMENTO!$AI:$AI,$N712)</f>
        <v/>
      </c>
    </row>
    <row r="713" spans="2:17" ht="15" customHeight="1" x14ac:dyDescent="0.25">
      <c r="B713" s="255" t="str">
        <f ca="1">IFERROR(INDEX(_AUX_ANALISE!$A$1:$A$2461,MATCH(ROW()-34,_AUX_ANALISE!$C$1:$C$2461,0)),"")</f>
        <v/>
      </c>
      <c r="C713" s="255" t="str">
        <f ca="1">IF($B713="","",INDEX(ORCAMENTO!$B:$B,$B713))</f>
        <v/>
      </c>
      <c r="D713" s="255" t="str">
        <f ca="1">IF($B713="","",INDEX(ORCAMENTO!$E:$E,$B713))</f>
        <v/>
      </c>
      <c r="E713" s="255" t="str">
        <f ca="1">IF($B713="","",INDEX(ORCAMENTO!$D:$D,$B713))</f>
        <v/>
      </c>
      <c r="F713" s="255" t="str">
        <f ca="1">IF($B713="","",TRIM(IF(OR(INDEX(ORCAMENTO!$G:$G,$B713)&lt;&gt;"",INDEX(ORCAMENTO!$H:$H,$B713)&lt;&gt;""),"Ano 1; ","")&amp;IF(OR(INDEX(ORCAMENTO!$J:$J,$B713)&lt;&gt;"",INDEX(ORCAMENTO!$K:$K,$B713)&lt;&gt;""),"Ano 2; ","")&amp;IF(OR(INDEX(ORCAMENTO!$M:$M,$B713)&lt;&gt;"",INDEX(ORCAMENTO!$N:$N,$B713)&lt;&gt;""),"Ano 3; ","")&amp;IF(OR(INDEX(ORCAMENTO!$P:$P,$B713)&lt;&gt;"",INDEX(ORCAMENTO!$Q:$Q,$B713)&lt;&gt;""),"Ano 4; ","")&amp;IF(OR(INDEX(ORCAMENTO!$S:$S,$B713)&lt;&gt;"",INDEX(ORCAMENTO!$T:$T,$B713)&lt;&gt;""),"Ano 5; ","")&amp;IF(OR(INDEX(ORCAMENTO!$V:$V,$B713)&lt;&gt;"",INDEX(ORCAMENTO!$W:$W,$B713)&lt;&gt;""),"Ano 6; ","")))</f>
        <v/>
      </c>
      <c r="G713" s="311" t="str">
        <f ca="1">IF($B713="","",IF(INDEX(ORCAMENTO!$G:$G,$B713)&lt;&gt;"",INDEX(ORCAMENTO!$G:$G,$B713),IF(INDEX(ORCAMENTO!$J:$J,$B713)&lt;&gt;"",INDEX(ORCAMENTO!$J:$J,$B713),IF(INDEX(ORCAMENTO!$M:$M,$B713)&lt;&gt;"",INDEX(ORCAMENTO!$M:$M,$B713),IF(INDEX(ORCAMENTO!$P:$P,$B713)&lt;&gt;"",INDEX(ORCAMENTO!$P:$P,$B713),IF(INDEX(ORCAMENTO!$S:$S,$B713)&lt;&gt;"",INDEX(ORCAMENTO!$S:$S,$B713),INDEX(ORCAMENTO!$V:$V,$B713)))))))</f>
        <v/>
      </c>
      <c r="H713" s="312" t="str">
        <f ca="1">IF($B713="","",IF(INDEX(ORCAMENTO!$H:$H,$B713)&lt;&gt;"",INDEX(ORCAMENTO!$H:$H,$B713),IF(INDEX(ORCAMENTO!$K:$K,$B713)&lt;&gt;"",INDEX(ORCAMENTO!$K:$K,$B713),IF(INDEX(ORCAMENTO!$N:$N,$B713)&lt;&gt;"",INDEX(ORCAMENTO!$N:$N,$B713),IF(INDEX(ORCAMENTO!$Q:$Q,$B713)&lt;&gt;"",INDEX(ORCAMENTO!$Q:$Q,$B713),IF(INDEX(ORCAMENTO!$T:$T,$B713)&lt;&gt;"",INDEX(ORCAMENTO!$T:$T,$B713),INDEX(ORCAMENTO!$W:$W,$B713)))))))</f>
        <v/>
      </c>
      <c r="I713" s="255" t="str">
        <f ca="1">IF($B713="","",IF(INDEX(ORCAMENTO!$AI:$AI,$B713)&lt;&gt;"",INDEX(ORCAMENTO!$AI:$AI,$B713),IF(INDEX(ORCAMENTO!$AG:$AG,$B713),"Memorial de cálculo ou anexo obrigatório não informado para item acima do limite.",IF(AND(INDEX(ORCAMENTO!$AC:$AC,$B713),NOT(INDEX(ORCAMENTO!$AE:$AE,$B713))),"Informe pelo menos um ano completo com valor unitário e quantidade.","Pendência identificada automaticamente."))))</f>
        <v/>
      </c>
      <c r="N713" s="255">
        <f t="shared" si="22"/>
        <v>714</v>
      </c>
      <c r="O713" s="255">
        <f ca="1">IF(INDEX(ORCAMENTO!$AI:$AI,$N713)&lt;&gt;"",1,0)</f>
        <v>0</v>
      </c>
      <c r="P713" s="255">
        <f t="shared" ca="1" si="23"/>
        <v>11</v>
      </c>
      <c r="Q713" s="255" t="str">
        <f ca="1">INDEX(ORCAMENTO!$AI:$AI,$N713)</f>
        <v/>
      </c>
    </row>
    <row r="714" spans="2:17" ht="15" customHeight="1" x14ac:dyDescent="0.25">
      <c r="B714" s="255" t="str">
        <f ca="1">IFERROR(INDEX(_AUX_ANALISE!$A$1:$A$2461,MATCH(ROW()-34,_AUX_ANALISE!$C$1:$C$2461,0)),"")</f>
        <v/>
      </c>
      <c r="C714" s="255" t="str">
        <f ca="1">IF($B714="","",INDEX(ORCAMENTO!$B:$B,$B714))</f>
        <v/>
      </c>
      <c r="D714" s="255" t="str">
        <f ca="1">IF($B714="","",INDEX(ORCAMENTO!$E:$E,$B714))</f>
        <v/>
      </c>
      <c r="E714" s="255" t="str">
        <f ca="1">IF($B714="","",INDEX(ORCAMENTO!$D:$D,$B714))</f>
        <v/>
      </c>
      <c r="F714" s="255" t="str">
        <f ca="1">IF($B714="","",TRIM(IF(OR(INDEX(ORCAMENTO!$G:$G,$B714)&lt;&gt;"",INDEX(ORCAMENTO!$H:$H,$B714)&lt;&gt;""),"Ano 1; ","")&amp;IF(OR(INDEX(ORCAMENTO!$J:$J,$B714)&lt;&gt;"",INDEX(ORCAMENTO!$K:$K,$B714)&lt;&gt;""),"Ano 2; ","")&amp;IF(OR(INDEX(ORCAMENTO!$M:$M,$B714)&lt;&gt;"",INDEX(ORCAMENTO!$N:$N,$B714)&lt;&gt;""),"Ano 3; ","")&amp;IF(OR(INDEX(ORCAMENTO!$P:$P,$B714)&lt;&gt;"",INDEX(ORCAMENTO!$Q:$Q,$B714)&lt;&gt;""),"Ano 4; ","")&amp;IF(OR(INDEX(ORCAMENTO!$S:$S,$B714)&lt;&gt;"",INDEX(ORCAMENTO!$T:$T,$B714)&lt;&gt;""),"Ano 5; ","")&amp;IF(OR(INDEX(ORCAMENTO!$V:$V,$B714)&lt;&gt;"",INDEX(ORCAMENTO!$W:$W,$B714)&lt;&gt;""),"Ano 6; ","")))</f>
        <v/>
      </c>
      <c r="G714" s="311" t="str">
        <f ca="1">IF($B714="","",IF(INDEX(ORCAMENTO!$G:$G,$B714)&lt;&gt;"",INDEX(ORCAMENTO!$G:$G,$B714),IF(INDEX(ORCAMENTO!$J:$J,$B714)&lt;&gt;"",INDEX(ORCAMENTO!$J:$J,$B714),IF(INDEX(ORCAMENTO!$M:$M,$B714)&lt;&gt;"",INDEX(ORCAMENTO!$M:$M,$B714),IF(INDEX(ORCAMENTO!$P:$P,$B714)&lt;&gt;"",INDEX(ORCAMENTO!$P:$P,$B714),IF(INDEX(ORCAMENTO!$S:$S,$B714)&lt;&gt;"",INDEX(ORCAMENTO!$S:$S,$B714),INDEX(ORCAMENTO!$V:$V,$B714)))))))</f>
        <v/>
      </c>
      <c r="H714" s="312" t="str">
        <f ca="1">IF($B714="","",IF(INDEX(ORCAMENTO!$H:$H,$B714)&lt;&gt;"",INDEX(ORCAMENTO!$H:$H,$B714),IF(INDEX(ORCAMENTO!$K:$K,$B714)&lt;&gt;"",INDEX(ORCAMENTO!$K:$K,$B714),IF(INDEX(ORCAMENTO!$N:$N,$B714)&lt;&gt;"",INDEX(ORCAMENTO!$N:$N,$B714),IF(INDEX(ORCAMENTO!$Q:$Q,$B714)&lt;&gt;"",INDEX(ORCAMENTO!$Q:$Q,$B714),IF(INDEX(ORCAMENTO!$T:$T,$B714)&lt;&gt;"",INDEX(ORCAMENTO!$T:$T,$B714),INDEX(ORCAMENTO!$W:$W,$B714)))))))</f>
        <v/>
      </c>
      <c r="I714" s="255" t="str">
        <f ca="1">IF($B714="","",IF(INDEX(ORCAMENTO!$AI:$AI,$B714)&lt;&gt;"",INDEX(ORCAMENTO!$AI:$AI,$B714),IF(INDEX(ORCAMENTO!$AG:$AG,$B714),"Memorial de cálculo ou anexo obrigatório não informado para item acima do limite.",IF(AND(INDEX(ORCAMENTO!$AC:$AC,$B714),NOT(INDEX(ORCAMENTO!$AE:$AE,$B714))),"Informe pelo menos um ano completo com valor unitário e quantidade.","Pendência identificada automaticamente."))))</f>
        <v/>
      </c>
      <c r="N714" s="255">
        <f t="shared" si="22"/>
        <v>715</v>
      </c>
      <c r="O714" s="255">
        <f ca="1">IF(INDEX(ORCAMENTO!$AI:$AI,$N714)&lt;&gt;"",1,0)</f>
        <v>0</v>
      </c>
      <c r="P714" s="255">
        <f t="shared" ca="1" si="23"/>
        <v>11</v>
      </c>
      <c r="Q714" s="255" t="str">
        <f ca="1">INDEX(ORCAMENTO!$AI:$AI,$N714)</f>
        <v/>
      </c>
    </row>
    <row r="715" spans="2:17" ht="15" customHeight="1" x14ac:dyDescent="0.25">
      <c r="B715" s="255" t="str">
        <f ca="1">IFERROR(INDEX(_AUX_ANALISE!$A$1:$A$2461,MATCH(ROW()-34,_AUX_ANALISE!$C$1:$C$2461,0)),"")</f>
        <v/>
      </c>
      <c r="C715" s="255" t="str">
        <f ca="1">IF($B715="","",INDEX(ORCAMENTO!$B:$B,$B715))</f>
        <v/>
      </c>
      <c r="D715" s="255" t="str">
        <f ca="1">IF($B715="","",INDEX(ORCAMENTO!$E:$E,$B715))</f>
        <v/>
      </c>
      <c r="E715" s="255" t="str">
        <f ca="1">IF($B715="","",INDEX(ORCAMENTO!$D:$D,$B715))</f>
        <v/>
      </c>
      <c r="F715" s="255" t="str">
        <f ca="1">IF($B715="","",TRIM(IF(OR(INDEX(ORCAMENTO!$G:$G,$B715)&lt;&gt;"",INDEX(ORCAMENTO!$H:$H,$B715)&lt;&gt;""),"Ano 1; ","")&amp;IF(OR(INDEX(ORCAMENTO!$J:$J,$B715)&lt;&gt;"",INDEX(ORCAMENTO!$K:$K,$B715)&lt;&gt;""),"Ano 2; ","")&amp;IF(OR(INDEX(ORCAMENTO!$M:$M,$B715)&lt;&gt;"",INDEX(ORCAMENTO!$N:$N,$B715)&lt;&gt;""),"Ano 3; ","")&amp;IF(OR(INDEX(ORCAMENTO!$P:$P,$B715)&lt;&gt;"",INDEX(ORCAMENTO!$Q:$Q,$B715)&lt;&gt;""),"Ano 4; ","")&amp;IF(OR(INDEX(ORCAMENTO!$S:$S,$B715)&lt;&gt;"",INDEX(ORCAMENTO!$T:$T,$B715)&lt;&gt;""),"Ano 5; ","")&amp;IF(OR(INDEX(ORCAMENTO!$V:$V,$B715)&lt;&gt;"",INDEX(ORCAMENTO!$W:$W,$B715)&lt;&gt;""),"Ano 6; ","")))</f>
        <v/>
      </c>
      <c r="G715" s="311" t="str">
        <f ca="1">IF($B715="","",IF(INDEX(ORCAMENTO!$G:$G,$B715)&lt;&gt;"",INDEX(ORCAMENTO!$G:$G,$B715),IF(INDEX(ORCAMENTO!$J:$J,$B715)&lt;&gt;"",INDEX(ORCAMENTO!$J:$J,$B715),IF(INDEX(ORCAMENTO!$M:$M,$B715)&lt;&gt;"",INDEX(ORCAMENTO!$M:$M,$B715),IF(INDEX(ORCAMENTO!$P:$P,$B715)&lt;&gt;"",INDEX(ORCAMENTO!$P:$P,$B715),IF(INDEX(ORCAMENTO!$S:$S,$B715)&lt;&gt;"",INDEX(ORCAMENTO!$S:$S,$B715),INDEX(ORCAMENTO!$V:$V,$B715)))))))</f>
        <v/>
      </c>
      <c r="H715" s="312" t="str">
        <f ca="1">IF($B715="","",IF(INDEX(ORCAMENTO!$H:$H,$B715)&lt;&gt;"",INDEX(ORCAMENTO!$H:$H,$B715),IF(INDEX(ORCAMENTO!$K:$K,$B715)&lt;&gt;"",INDEX(ORCAMENTO!$K:$K,$B715),IF(INDEX(ORCAMENTO!$N:$N,$B715)&lt;&gt;"",INDEX(ORCAMENTO!$N:$N,$B715),IF(INDEX(ORCAMENTO!$Q:$Q,$B715)&lt;&gt;"",INDEX(ORCAMENTO!$Q:$Q,$B715),IF(INDEX(ORCAMENTO!$T:$T,$B715)&lt;&gt;"",INDEX(ORCAMENTO!$T:$T,$B715),INDEX(ORCAMENTO!$W:$W,$B715)))))))</f>
        <v/>
      </c>
      <c r="I715" s="255" t="str">
        <f ca="1">IF($B715="","",IF(INDEX(ORCAMENTO!$AI:$AI,$B715)&lt;&gt;"",INDEX(ORCAMENTO!$AI:$AI,$B715),IF(INDEX(ORCAMENTO!$AG:$AG,$B715),"Memorial de cálculo ou anexo obrigatório não informado para item acima do limite.",IF(AND(INDEX(ORCAMENTO!$AC:$AC,$B715),NOT(INDEX(ORCAMENTO!$AE:$AE,$B715))),"Informe pelo menos um ano completo com valor unitário e quantidade.","Pendência identificada automaticamente."))))</f>
        <v/>
      </c>
      <c r="N715" s="255">
        <f t="shared" ref="N715:N778" si="24">N714+1</f>
        <v>716</v>
      </c>
      <c r="O715" s="255">
        <f ca="1">IF(INDEX(ORCAMENTO!$AI:$AI,$N715)&lt;&gt;"",1,0)</f>
        <v>0</v>
      </c>
      <c r="P715" s="255">
        <f t="shared" ref="P715:P778" ca="1" si="25">P714+O715</f>
        <v>11</v>
      </c>
      <c r="Q715" s="255" t="str">
        <f ca="1">INDEX(ORCAMENTO!$AI:$AI,$N715)</f>
        <v/>
      </c>
    </row>
    <row r="716" spans="2:17" ht="15" customHeight="1" x14ac:dyDescent="0.25">
      <c r="B716" s="255" t="str">
        <f ca="1">IFERROR(INDEX(_AUX_ANALISE!$A$1:$A$2461,MATCH(ROW()-34,_AUX_ANALISE!$C$1:$C$2461,0)),"")</f>
        <v/>
      </c>
      <c r="C716" s="255" t="str">
        <f ca="1">IF($B716="","",INDEX(ORCAMENTO!$B:$B,$B716))</f>
        <v/>
      </c>
      <c r="D716" s="255" t="str">
        <f ca="1">IF($B716="","",INDEX(ORCAMENTO!$E:$E,$B716))</f>
        <v/>
      </c>
      <c r="E716" s="255" t="str">
        <f ca="1">IF($B716="","",INDEX(ORCAMENTO!$D:$D,$B716))</f>
        <v/>
      </c>
      <c r="F716" s="255" t="str">
        <f ca="1">IF($B716="","",TRIM(IF(OR(INDEX(ORCAMENTO!$G:$G,$B716)&lt;&gt;"",INDEX(ORCAMENTO!$H:$H,$B716)&lt;&gt;""),"Ano 1; ","")&amp;IF(OR(INDEX(ORCAMENTO!$J:$J,$B716)&lt;&gt;"",INDEX(ORCAMENTO!$K:$K,$B716)&lt;&gt;""),"Ano 2; ","")&amp;IF(OR(INDEX(ORCAMENTO!$M:$M,$B716)&lt;&gt;"",INDEX(ORCAMENTO!$N:$N,$B716)&lt;&gt;""),"Ano 3; ","")&amp;IF(OR(INDEX(ORCAMENTO!$P:$P,$B716)&lt;&gt;"",INDEX(ORCAMENTO!$Q:$Q,$B716)&lt;&gt;""),"Ano 4; ","")&amp;IF(OR(INDEX(ORCAMENTO!$S:$S,$B716)&lt;&gt;"",INDEX(ORCAMENTO!$T:$T,$B716)&lt;&gt;""),"Ano 5; ","")&amp;IF(OR(INDEX(ORCAMENTO!$V:$V,$B716)&lt;&gt;"",INDEX(ORCAMENTO!$W:$W,$B716)&lt;&gt;""),"Ano 6; ","")))</f>
        <v/>
      </c>
      <c r="G716" s="311" t="str">
        <f ca="1">IF($B716="","",IF(INDEX(ORCAMENTO!$G:$G,$B716)&lt;&gt;"",INDEX(ORCAMENTO!$G:$G,$B716),IF(INDEX(ORCAMENTO!$J:$J,$B716)&lt;&gt;"",INDEX(ORCAMENTO!$J:$J,$B716),IF(INDEX(ORCAMENTO!$M:$M,$B716)&lt;&gt;"",INDEX(ORCAMENTO!$M:$M,$B716),IF(INDEX(ORCAMENTO!$P:$P,$B716)&lt;&gt;"",INDEX(ORCAMENTO!$P:$P,$B716),IF(INDEX(ORCAMENTO!$S:$S,$B716)&lt;&gt;"",INDEX(ORCAMENTO!$S:$S,$B716),INDEX(ORCAMENTO!$V:$V,$B716)))))))</f>
        <v/>
      </c>
      <c r="H716" s="312" t="str">
        <f ca="1">IF($B716="","",IF(INDEX(ORCAMENTO!$H:$H,$B716)&lt;&gt;"",INDEX(ORCAMENTO!$H:$H,$B716),IF(INDEX(ORCAMENTO!$K:$K,$B716)&lt;&gt;"",INDEX(ORCAMENTO!$K:$K,$B716),IF(INDEX(ORCAMENTO!$N:$N,$B716)&lt;&gt;"",INDEX(ORCAMENTO!$N:$N,$B716),IF(INDEX(ORCAMENTO!$Q:$Q,$B716)&lt;&gt;"",INDEX(ORCAMENTO!$Q:$Q,$B716),IF(INDEX(ORCAMENTO!$T:$T,$B716)&lt;&gt;"",INDEX(ORCAMENTO!$T:$T,$B716),INDEX(ORCAMENTO!$W:$W,$B716)))))))</f>
        <v/>
      </c>
      <c r="I716" s="255" t="str">
        <f ca="1">IF($B716="","",IF(INDEX(ORCAMENTO!$AI:$AI,$B716)&lt;&gt;"",INDEX(ORCAMENTO!$AI:$AI,$B716),IF(INDEX(ORCAMENTO!$AG:$AG,$B716),"Memorial de cálculo ou anexo obrigatório não informado para item acima do limite.",IF(AND(INDEX(ORCAMENTO!$AC:$AC,$B716),NOT(INDEX(ORCAMENTO!$AE:$AE,$B716))),"Informe pelo menos um ano completo com valor unitário e quantidade.","Pendência identificada automaticamente."))))</f>
        <v/>
      </c>
      <c r="N716" s="255">
        <f t="shared" si="24"/>
        <v>717</v>
      </c>
      <c r="O716" s="255">
        <f ca="1">IF(INDEX(ORCAMENTO!$AI:$AI,$N716)&lt;&gt;"",1,0)</f>
        <v>0</v>
      </c>
      <c r="P716" s="255">
        <f t="shared" ca="1" si="25"/>
        <v>11</v>
      </c>
      <c r="Q716" s="255" t="str">
        <f ca="1">INDEX(ORCAMENTO!$AI:$AI,$N716)</f>
        <v/>
      </c>
    </row>
    <row r="717" spans="2:17" ht="15" customHeight="1" x14ac:dyDescent="0.25">
      <c r="B717" s="255" t="str">
        <f ca="1">IFERROR(INDEX(_AUX_ANALISE!$A$1:$A$2461,MATCH(ROW()-34,_AUX_ANALISE!$C$1:$C$2461,0)),"")</f>
        <v/>
      </c>
      <c r="C717" s="255" t="str">
        <f ca="1">IF($B717="","",INDEX(ORCAMENTO!$B:$B,$B717))</f>
        <v/>
      </c>
      <c r="D717" s="255" t="str">
        <f ca="1">IF($B717="","",INDEX(ORCAMENTO!$E:$E,$B717))</f>
        <v/>
      </c>
      <c r="E717" s="255" t="str">
        <f ca="1">IF($B717="","",INDEX(ORCAMENTO!$D:$D,$B717))</f>
        <v/>
      </c>
      <c r="F717" s="255" t="str">
        <f ca="1">IF($B717="","",TRIM(IF(OR(INDEX(ORCAMENTO!$G:$G,$B717)&lt;&gt;"",INDEX(ORCAMENTO!$H:$H,$B717)&lt;&gt;""),"Ano 1; ","")&amp;IF(OR(INDEX(ORCAMENTO!$J:$J,$B717)&lt;&gt;"",INDEX(ORCAMENTO!$K:$K,$B717)&lt;&gt;""),"Ano 2; ","")&amp;IF(OR(INDEX(ORCAMENTO!$M:$M,$B717)&lt;&gt;"",INDEX(ORCAMENTO!$N:$N,$B717)&lt;&gt;""),"Ano 3; ","")&amp;IF(OR(INDEX(ORCAMENTO!$P:$P,$B717)&lt;&gt;"",INDEX(ORCAMENTO!$Q:$Q,$B717)&lt;&gt;""),"Ano 4; ","")&amp;IF(OR(INDEX(ORCAMENTO!$S:$S,$B717)&lt;&gt;"",INDEX(ORCAMENTO!$T:$T,$B717)&lt;&gt;""),"Ano 5; ","")&amp;IF(OR(INDEX(ORCAMENTO!$V:$V,$B717)&lt;&gt;"",INDEX(ORCAMENTO!$W:$W,$B717)&lt;&gt;""),"Ano 6; ","")))</f>
        <v/>
      </c>
      <c r="G717" s="311" t="str">
        <f ca="1">IF($B717="","",IF(INDEX(ORCAMENTO!$G:$G,$B717)&lt;&gt;"",INDEX(ORCAMENTO!$G:$G,$B717),IF(INDEX(ORCAMENTO!$J:$J,$B717)&lt;&gt;"",INDEX(ORCAMENTO!$J:$J,$B717),IF(INDEX(ORCAMENTO!$M:$M,$B717)&lt;&gt;"",INDEX(ORCAMENTO!$M:$M,$B717),IF(INDEX(ORCAMENTO!$P:$P,$B717)&lt;&gt;"",INDEX(ORCAMENTO!$P:$P,$B717),IF(INDEX(ORCAMENTO!$S:$S,$B717)&lt;&gt;"",INDEX(ORCAMENTO!$S:$S,$B717),INDEX(ORCAMENTO!$V:$V,$B717)))))))</f>
        <v/>
      </c>
      <c r="H717" s="312" t="str">
        <f ca="1">IF($B717="","",IF(INDEX(ORCAMENTO!$H:$H,$B717)&lt;&gt;"",INDEX(ORCAMENTO!$H:$H,$B717),IF(INDEX(ORCAMENTO!$K:$K,$B717)&lt;&gt;"",INDEX(ORCAMENTO!$K:$K,$B717),IF(INDEX(ORCAMENTO!$N:$N,$B717)&lt;&gt;"",INDEX(ORCAMENTO!$N:$N,$B717),IF(INDEX(ORCAMENTO!$Q:$Q,$B717)&lt;&gt;"",INDEX(ORCAMENTO!$Q:$Q,$B717),IF(INDEX(ORCAMENTO!$T:$T,$B717)&lt;&gt;"",INDEX(ORCAMENTO!$T:$T,$B717),INDEX(ORCAMENTO!$W:$W,$B717)))))))</f>
        <v/>
      </c>
      <c r="I717" s="255" t="str">
        <f ca="1">IF($B717="","",IF(INDEX(ORCAMENTO!$AI:$AI,$B717)&lt;&gt;"",INDEX(ORCAMENTO!$AI:$AI,$B717),IF(INDEX(ORCAMENTO!$AG:$AG,$B717),"Memorial de cálculo ou anexo obrigatório não informado para item acima do limite.",IF(AND(INDEX(ORCAMENTO!$AC:$AC,$B717),NOT(INDEX(ORCAMENTO!$AE:$AE,$B717))),"Informe pelo menos um ano completo com valor unitário e quantidade.","Pendência identificada automaticamente."))))</f>
        <v/>
      </c>
      <c r="N717" s="255">
        <f t="shared" si="24"/>
        <v>718</v>
      </c>
      <c r="O717" s="255">
        <f ca="1">IF(INDEX(ORCAMENTO!$AI:$AI,$N717)&lt;&gt;"",1,0)</f>
        <v>0</v>
      </c>
      <c r="P717" s="255">
        <f t="shared" ca="1" si="25"/>
        <v>11</v>
      </c>
      <c r="Q717" s="255" t="str">
        <f ca="1">INDEX(ORCAMENTO!$AI:$AI,$N717)</f>
        <v/>
      </c>
    </row>
    <row r="718" spans="2:17" ht="15" customHeight="1" x14ac:dyDescent="0.25">
      <c r="B718" s="255" t="str">
        <f ca="1">IFERROR(INDEX(_AUX_ANALISE!$A$1:$A$2461,MATCH(ROW()-34,_AUX_ANALISE!$C$1:$C$2461,0)),"")</f>
        <v/>
      </c>
      <c r="C718" s="255" t="str">
        <f ca="1">IF($B718="","",INDEX(ORCAMENTO!$B:$B,$B718))</f>
        <v/>
      </c>
      <c r="D718" s="255" t="str">
        <f ca="1">IF($B718="","",INDEX(ORCAMENTO!$E:$E,$B718))</f>
        <v/>
      </c>
      <c r="E718" s="255" t="str">
        <f ca="1">IF($B718="","",INDEX(ORCAMENTO!$D:$D,$B718))</f>
        <v/>
      </c>
      <c r="F718" s="255" t="str">
        <f ca="1">IF($B718="","",TRIM(IF(OR(INDEX(ORCAMENTO!$G:$G,$B718)&lt;&gt;"",INDEX(ORCAMENTO!$H:$H,$B718)&lt;&gt;""),"Ano 1; ","")&amp;IF(OR(INDEX(ORCAMENTO!$J:$J,$B718)&lt;&gt;"",INDEX(ORCAMENTO!$K:$K,$B718)&lt;&gt;""),"Ano 2; ","")&amp;IF(OR(INDEX(ORCAMENTO!$M:$M,$B718)&lt;&gt;"",INDEX(ORCAMENTO!$N:$N,$B718)&lt;&gt;""),"Ano 3; ","")&amp;IF(OR(INDEX(ORCAMENTO!$P:$P,$B718)&lt;&gt;"",INDEX(ORCAMENTO!$Q:$Q,$B718)&lt;&gt;""),"Ano 4; ","")&amp;IF(OR(INDEX(ORCAMENTO!$S:$S,$B718)&lt;&gt;"",INDEX(ORCAMENTO!$T:$T,$B718)&lt;&gt;""),"Ano 5; ","")&amp;IF(OR(INDEX(ORCAMENTO!$V:$V,$B718)&lt;&gt;"",INDEX(ORCAMENTO!$W:$W,$B718)&lt;&gt;""),"Ano 6; ","")))</f>
        <v/>
      </c>
      <c r="G718" s="311" t="str">
        <f ca="1">IF($B718="","",IF(INDEX(ORCAMENTO!$G:$G,$B718)&lt;&gt;"",INDEX(ORCAMENTO!$G:$G,$B718),IF(INDEX(ORCAMENTO!$J:$J,$B718)&lt;&gt;"",INDEX(ORCAMENTO!$J:$J,$B718),IF(INDEX(ORCAMENTO!$M:$M,$B718)&lt;&gt;"",INDEX(ORCAMENTO!$M:$M,$B718),IF(INDEX(ORCAMENTO!$P:$P,$B718)&lt;&gt;"",INDEX(ORCAMENTO!$P:$P,$B718),IF(INDEX(ORCAMENTO!$S:$S,$B718)&lt;&gt;"",INDEX(ORCAMENTO!$S:$S,$B718),INDEX(ORCAMENTO!$V:$V,$B718)))))))</f>
        <v/>
      </c>
      <c r="H718" s="312" t="str">
        <f ca="1">IF($B718="","",IF(INDEX(ORCAMENTO!$H:$H,$B718)&lt;&gt;"",INDEX(ORCAMENTO!$H:$H,$B718),IF(INDEX(ORCAMENTO!$K:$K,$B718)&lt;&gt;"",INDEX(ORCAMENTO!$K:$K,$B718),IF(INDEX(ORCAMENTO!$N:$N,$B718)&lt;&gt;"",INDEX(ORCAMENTO!$N:$N,$B718),IF(INDEX(ORCAMENTO!$Q:$Q,$B718)&lt;&gt;"",INDEX(ORCAMENTO!$Q:$Q,$B718),IF(INDEX(ORCAMENTO!$T:$T,$B718)&lt;&gt;"",INDEX(ORCAMENTO!$T:$T,$B718),INDEX(ORCAMENTO!$W:$W,$B718)))))))</f>
        <v/>
      </c>
      <c r="I718" s="255" t="str">
        <f ca="1">IF($B718="","",IF(INDEX(ORCAMENTO!$AI:$AI,$B718)&lt;&gt;"",INDEX(ORCAMENTO!$AI:$AI,$B718),IF(INDEX(ORCAMENTO!$AG:$AG,$B718),"Memorial de cálculo ou anexo obrigatório não informado para item acima do limite.",IF(AND(INDEX(ORCAMENTO!$AC:$AC,$B718),NOT(INDEX(ORCAMENTO!$AE:$AE,$B718))),"Informe pelo menos um ano completo com valor unitário e quantidade.","Pendência identificada automaticamente."))))</f>
        <v/>
      </c>
      <c r="N718" s="255">
        <f t="shared" si="24"/>
        <v>719</v>
      </c>
      <c r="O718" s="255">
        <f ca="1">IF(INDEX(ORCAMENTO!$AI:$AI,$N718)&lt;&gt;"",1,0)</f>
        <v>0</v>
      </c>
      <c r="P718" s="255">
        <f t="shared" ca="1" si="25"/>
        <v>11</v>
      </c>
      <c r="Q718" s="255" t="str">
        <f ca="1">INDEX(ORCAMENTO!$AI:$AI,$N718)</f>
        <v/>
      </c>
    </row>
    <row r="719" spans="2:17" ht="15" customHeight="1" x14ac:dyDescent="0.25">
      <c r="B719" s="255" t="str">
        <f ca="1">IFERROR(INDEX(_AUX_ANALISE!$A$1:$A$2461,MATCH(ROW()-34,_AUX_ANALISE!$C$1:$C$2461,0)),"")</f>
        <v/>
      </c>
      <c r="C719" s="255" t="str">
        <f ca="1">IF($B719="","",INDEX(ORCAMENTO!$B:$B,$B719))</f>
        <v/>
      </c>
      <c r="D719" s="255" t="str">
        <f ca="1">IF($B719="","",INDEX(ORCAMENTO!$E:$E,$B719))</f>
        <v/>
      </c>
      <c r="E719" s="255" t="str">
        <f ca="1">IF($B719="","",INDEX(ORCAMENTO!$D:$D,$B719))</f>
        <v/>
      </c>
      <c r="F719" s="255" t="str">
        <f ca="1">IF($B719="","",TRIM(IF(OR(INDEX(ORCAMENTO!$G:$G,$B719)&lt;&gt;"",INDEX(ORCAMENTO!$H:$H,$B719)&lt;&gt;""),"Ano 1; ","")&amp;IF(OR(INDEX(ORCAMENTO!$J:$J,$B719)&lt;&gt;"",INDEX(ORCAMENTO!$K:$K,$B719)&lt;&gt;""),"Ano 2; ","")&amp;IF(OR(INDEX(ORCAMENTO!$M:$M,$B719)&lt;&gt;"",INDEX(ORCAMENTO!$N:$N,$B719)&lt;&gt;""),"Ano 3; ","")&amp;IF(OR(INDEX(ORCAMENTO!$P:$P,$B719)&lt;&gt;"",INDEX(ORCAMENTO!$Q:$Q,$B719)&lt;&gt;""),"Ano 4; ","")&amp;IF(OR(INDEX(ORCAMENTO!$S:$S,$B719)&lt;&gt;"",INDEX(ORCAMENTO!$T:$T,$B719)&lt;&gt;""),"Ano 5; ","")&amp;IF(OR(INDEX(ORCAMENTO!$V:$V,$B719)&lt;&gt;"",INDEX(ORCAMENTO!$W:$W,$B719)&lt;&gt;""),"Ano 6; ","")))</f>
        <v/>
      </c>
      <c r="G719" s="311" t="str">
        <f ca="1">IF($B719="","",IF(INDEX(ORCAMENTO!$G:$G,$B719)&lt;&gt;"",INDEX(ORCAMENTO!$G:$G,$B719),IF(INDEX(ORCAMENTO!$J:$J,$B719)&lt;&gt;"",INDEX(ORCAMENTO!$J:$J,$B719),IF(INDEX(ORCAMENTO!$M:$M,$B719)&lt;&gt;"",INDEX(ORCAMENTO!$M:$M,$B719),IF(INDEX(ORCAMENTO!$P:$P,$B719)&lt;&gt;"",INDEX(ORCAMENTO!$P:$P,$B719),IF(INDEX(ORCAMENTO!$S:$S,$B719)&lt;&gt;"",INDEX(ORCAMENTO!$S:$S,$B719),INDEX(ORCAMENTO!$V:$V,$B719)))))))</f>
        <v/>
      </c>
      <c r="H719" s="312" t="str">
        <f ca="1">IF($B719="","",IF(INDEX(ORCAMENTO!$H:$H,$B719)&lt;&gt;"",INDEX(ORCAMENTO!$H:$H,$B719),IF(INDEX(ORCAMENTO!$K:$K,$B719)&lt;&gt;"",INDEX(ORCAMENTO!$K:$K,$B719),IF(INDEX(ORCAMENTO!$N:$N,$B719)&lt;&gt;"",INDEX(ORCAMENTO!$N:$N,$B719),IF(INDEX(ORCAMENTO!$Q:$Q,$B719)&lt;&gt;"",INDEX(ORCAMENTO!$Q:$Q,$B719),IF(INDEX(ORCAMENTO!$T:$T,$B719)&lt;&gt;"",INDEX(ORCAMENTO!$T:$T,$B719),INDEX(ORCAMENTO!$W:$W,$B719)))))))</f>
        <v/>
      </c>
      <c r="I719" s="255" t="str">
        <f ca="1">IF($B719="","",IF(INDEX(ORCAMENTO!$AI:$AI,$B719)&lt;&gt;"",INDEX(ORCAMENTO!$AI:$AI,$B719),IF(INDEX(ORCAMENTO!$AG:$AG,$B719),"Memorial de cálculo ou anexo obrigatório não informado para item acima do limite.",IF(AND(INDEX(ORCAMENTO!$AC:$AC,$B719),NOT(INDEX(ORCAMENTO!$AE:$AE,$B719))),"Informe pelo menos um ano completo com valor unitário e quantidade.","Pendência identificada automaticamente."))))</f>
        <v/>
      </c>
      <c r="N719" s="255">
        <f t="shared" si="24"/>
        <v>720</v>
      </c>
      <c r="O719" s="255">
        <f ca="1">IF(INDEX(ORCAMENTO!$AI:$AI,$N719)&lt;&gt;"",1,0)</f>
        <v>0</v>
      </c>
      <c r="P719" s="255">
        <f t="shared" ca="1" si="25"/>
        <v>11</v>
      </c>
      <c r="Q719" s="255" t="str">
        <f ca="1">INDEX(ORCAMENTO!$AI:$AI,$N719)</f>
        <v/>
      </c>
    </row>
    <row r="720" spans="2:17" ht="15" customHeight="1" x14ac:dyDescent="0.25">
      <c r="B720" s="255" t="str">
        <f ca="1">IFERROR(INDEX(_AUX_ANALISE!$A$1:$A$2461,MATCH(ROW()-34,_AUX_ANALISE!$C$1:$C$2461,0)),"")</f>
        <v/>
      </c>
      <c r="C720" s="255" t="str">
        <f ca="1">IF($B720="","",INDEX(ORCAMENTO!$B:$B,$B720))</f>
        <v/>
      </c>
      <c r="D720" s="255" t="str">
        <f ca="1">IF($B720="","",INDEX(ORCAMENTO!$E:$E,$B720))</f>
        <v/>
      </c>
      <c r="E720" s="255" t="str">
        <f ca="1">IF($B720="","",INDEX(ORCAMENTO!$D:$D,$B720))</f>
        <v/>
      </c>
      <c r="F720" s="255" t="str">
        <f ca="1">IF($B720="","",TRIM(IF(OR(INDEX(ORCAMENTO!$G:$G,$B720)&lt;&gt;"",INDEX(ORCAMENTO!$H:$H,$B720)&lt;&gt;""),"Ano 1; ","")&amp;IF(OR(INDEX(ORCAMENTO!$J:$J,$B720)&lt;&gt;"",INDEX(ORCAMENTO!$K:$K,$B720)&lt;&gt;""),"Ano 2; ","")&amp;IF(OR(INDEX(ORCAMENTO!$M:$M,$B720)&lt;&gt;"",INDEX(ORCAMENTO!$N:$N,$B720)&lt;&gt;""),"Ano 3; ","")&amp;IF(OR(INDEX(ORCAMENTO!$P:$P,$B720)&lt;&gt;"",INDEX(ORCAMENTO!$Q:$Q,$B720)&lt;&gt;""),"Ano 4; ","")&amp;IF(OR(INDEX(ORCAMENTO!$S:$S,$B720)&lt;&gt;"",INDEX(ORCAMENTO!$T:$T,$B720)&lt;&gt;""),"Ano 5; ","")&amp;IF(OR(INDEX(ORCAMENTO!$V:$V,$B720)&lt;&gt;"",INDEX(ORCAMENTO!$W:$W,$B720)&lt;&gt;""),"Ano 6; ","")))</f>
        <v/>
      </c>
      <c r="G720" s="311" t="str">
        <f ca="1">IF($B720="","",IF(INDEX(ORCAMENTO!$G:$G,$B720)&lt;&gt;"",INDEX(ORCAMENTO!$G:$G,$B720),IF(INDEX(ORCAMENTO!$J:$J,$B720)&lt;&gt;"",INDEX(ORCAMENTO!$J:$J,$B720),IF(INDEX(ORCAMENTO!$M:$M,$B720)&lt;&gt;"",INDEX(ORCAMENTO!$M:$M,$B720),IF(INDEX(ORCAMENTO!$P:$P,$B720)&lt;&gt;"",INDEX(ORCAMENTO!$P:$P,$B720),IF(INDEX(ORCAMENTO!$S:$S,$B720)&lt;&gt;"",INDEX(ORCAMENTO!$S:$S,$B720),INDEX(ORCAMENTO!$V:$V,$B720)))))))</f>
        <v/>
      </c>
      <c r="H720" s="312" t="str">
        <f ca="1">IF($B720="","",IF(INDEX(ORCAMENTO!$H:$H,$B720)&lt;&gt;"",INDEX(ORCAMENTO!$H:$H,$B720),IF(INDEX(ORCAMENTO!$K:$K,$B720)&lt;&gt;"",INDEX(ORCAMENTO!$K:$K,$B720),IF(INDEX(ORCAMENTO!$N:$N,$B720)&lt;&gt;"",INDEX(ORCAMENTO!$N:$N,$B720),IF(INDEX(ORCAMENTO!$Q:$Q,$B720)&lt;&gt;"",INDEX(ORCAMENTO!$Q:$Q,$B720),IF(INDEX(ORCAMENTO!$T:$T,$B720)&lt;&gt;"",INDEX(ORCAMENTO!$T:$T,$B720),INDEX(ORCAMENTO!$W:$W,$B720)))))))</f>
        <v/>
      </c>
      <c r="I720" s="255" t="str">
        <f ca="1">IF($B720="","",IF(INDEX(ORCAMENTO!$AI:$AI,$B720)&lt;&gt;"",INDEX(ORCAMENTO!$AI:$AI,$B720),IF(INDEX(ORCAMENTO!$AG:$AG,$B720),"Memorial de cálculo ou anexo obrigatório não informado para item acima do limite.",IF(AND(INDEX(ORCAMENTO!$AC:$AC,$B720),NOT(INDEX(ORCAMENTO!$AE:$AE,$B720))),"Informe pelo menos um ano completo com valor unitário e quantidade.","Pendência identificada automaticamente."))))</f>
        <v/>
      </c>
      <c r="N720" s="255">
        <f t="shared" si="24"/>
        <v>721</v>
      </c>
      <c r="O720" s="255">
        <f ca="1">IF(INDEX(ORCAMENTO!$AI:$AI,$N720)&lt;&gt;"",1,0)</f>
        <v>0</v>
      </c>
      <c r="P720" s="255">
        <f t="shared" ca="1" si="25"/>
        <v>11</v>
      </c>
      <c r="Q720" s="255" t="str">
        <f ca="1">INDEX(ORCAMENTO!$AI:$AI,$N720)</f>
        <v/>
      </c>
    </row>
    <row r="721" spans="2:17" ht="15" customHeight="1" x14ac:dyDescent="0.25">
      <c r="B721" s="255" t="str">
        <f ca="1">IFERROR(INDEX(_AUX_ANALISE!$A$1:$A$2461,MATCH(ROW()-34,_AUX_ANALISE!$C$1:$C$2461,0)),"")</f>
        <v/>
      </c>
      <c r="C721" s="255" t="str">
        <f ca="1">IF($B721="","",INDEX(ORCAMENTO!$B:$B,$B721))</f>
        <v/>
      </c>
      <c r="D721" s="255" t="str">
        <f ca="1">IF($B721="","",INDEX(ORCAMENTO!$E:$E,$B721))</f>
        <v/>
      </c>
      <c r="E721" s="255" t="str">
        <f ca="1">IF($B721="","",INDEX(ORCAMENTO!$D:$D,$B721))</f>
        <v/>
      </c>
      <c r="F721" s="255" t="str">
        <f ca="1">IF($B721="","",TRIM(IF(OR(INDEX(ORCAMENTO!$G:$G,$B721)&lt;&gt;"",INDEX(ORCAMENTO!$H:$H,$B721)&lt;&gt;""),"Ano 1; ","")&amp;IF(OR(INDEX(ORCAMENTO!$J:$J,$B721)&lt;&gt;"",INDEX(ORCAMENTO!$K:$K,$B721)&lt;&gt;""),"Ano 2; ","")&amp;IF(OR(INDEX(ORCAMENTO!$M:$M,$B721)&lt;&gt;"",INDEX(ORCAMENTO!$N:$N,$B721)&lt;&gt;""),"Ano 3; ","")&amp;IF(OR(INDEX(ORCAMENTO!$P:$P,$B721)&lt;&gt;"",INDEX(ORCAMENTO!$Q:$Q,$B721)&lt;&gt;""),"Ano 4; ","")&amp;IF(OR(INDEX(ORCAMENTO!$S:$S,$B721)&lt;&gt;"",INDEX(ORCAMENTO!$T:$T,$B721)&lt;&gt;""),"Ano 5; ","")&amp;IF(OR(INDEX(ORCAMENTO!$V:$V,$B721)&lt;&gt;"",INDEX(ORCAMENTO!$W:$W,$B721)&lt;&gt;""),"Ano 6; ","")))</f>
        <v/>
      </c>
      <c r="G721" s="311" t="str">
        <f ca="1">IF($B721="","",IF(INDEX(ORCAMENTO!$G:$G,$B721)&lt;&gt;"",INDEX(ORCAMENTO!$G:$G,$B721),IF(INDEX(ORCAMENTO!$J:$J,$B721)&lt;&gt;"",INDEX(ORCAMENTO!$J:$J,$B721),IF(INDEX(ORCAMENTO!$M:$M,$B721)&lt;&gt;"",INDEX(ORCAMENTO!$M:$M,$B721),IF(INDEX(ORCAMENTO!$P:$P,$B721)&lt;&gt;"",INDEX(ORCAMENTO!$P:$P,$B721),IF(INDEX(ORCAMENTO!$S:$S,$B721)&lt;&gt;"",INDEX(ORCAMENTO!$S:$S,$B721),INDEX(ORCAMENTO!$V:$V,$B721)))))))</f>
        <v/>
      </c>
      <c r="H721" s="312" t="str">
        <f ca="1">IF($B721="","",IF(INDEX(ORCAMENTO!$H:$H,$B721)&lt;&gt;"",INDEX(ORCAMENTO!$H:$H,$B721),IF(INDEX(ORCAMENTO!$K:$K,$B721)&lt;&gt;"",INDEX(ORCAMENTO!$K:$K,$B721),IF(INDEX(ORCAMENTO!$N:$N,$B721)&lt;&gt;"",INDEX(ORCAMENTO!$N:$N,$B721),IF(INDEX(ORCAMENTO!$Q:$Q,$B721)&lt;&gt;"",INDEX(ORCAMENTO!$Q:$Q,$B721),IF(INDEX(ORCAMENTO!$T:$T,$B721)&lt;&gt;"",INDEX(ORCAMENTO!$T:$T,$B721),INDEX(ORCAMENTO!$W:$W,$B721)))))))</f>
        <v/>
      </c>
      <c r="I721" s="255" t="str">
        <f ca="1">IF($B721="","",IF(INDEX(ORCAMENTO!$AI:$AI,$B721)&lt;&gt;"",INDEX(ORCAMENTO!$AI:$AI,$B721),IF(INDEX(ORCAMENTO!$AG:$AG,$B721),"Memorial de cálculo ou anexo obrigatório não informado para item acima do limite.",IF(AND(INDEX(ORCAMENTO!$AC:$AC,$B721),NOT(INDEX(ORCAMENTO!$AE:$AE,$B721))),"Informe pelo menos um ano completo com valor unitário e quantidade.","Pendência identificada automaticamente."))))</f>
        <v/>
      </c>
      <c r="N721" s="255">
        <f t="shared" si="24"/>
        <v>722</v>
      </c>
      <c r="O721" s="255">
        <f ca="1">IF(INDEX(ORCAMENTO!$AI:$AI,$N721)&lt;&gt;"",1,0)</f>
        <v>0</v>
      </c>
      <c r="P721" s="255">
        <f t="shared" ca="1" si="25"/>
        <v>11</v>
      </c>
      <c r="Q721" s="255" t="str">
        <f ca="1">INDEX(ORCAMENTO!$AI:$AI,$N721)</f>
        <v/>
      </c>
    </row>
    <row r="722" spans="2:17" ht="15" customHeight="1" x14ac:dyDescent="0.25">
      <c r="B722" s="255" t="str">
        <f ca="1">IFERROR(INDEX(_AUX_ANALISE!$A$1:$A$2461,MATCH(ROW()-34,_AUX_ANALISE!$C$1:$C$2461,0)),"")</f>
        <v/>
      </c>
      <c r="C722" s="255" t="str">
        <f ca="1">IF($B722="","",INDEX(ORCAMENTO!$B:$B,$B722))</f>
        <v/>
      </c>
      <c r="D722" s="255" t="str">
        <f ca="1">IF($B722="","",INDEX(ORCAMENTO!$E:$E,$B722))</f>
        <v/>
      </c>
      <c r="E722" s="255" t="str">
        <f ca="1">IF($B722="","",INDEX(ORCAMENTO!$D:$D,$B722))</f>
        <v/>
      </c>
      <c r="F722" s="255" t="str">
        <f ca="1">IF($B722="","",TRIM(IF(OR(INDEX(ORCAMENTO!$G:$G,$B722)&lt;&gt;"",INDEX(ORCAMENTO!$H:$H,$B722)&lt;&gt;""),"Ano 1; ","")&amp;IF(OR(INDEX(ORCAMENTO!$J:$J,$B722)&lt;&gt;"",INDEX(ORCAMENTO!$K:$K,$B722)&lt;&gt;""),"Ano 2; ","")&amp;IF(OR(INDEX(ORCAMENTO!$M:$M,$B722)&lt;&gt;"",INDEX(ORCAMENTO!$N:$N,$B722)&lt;&gt;""),"Ano 3; ","")&amp;IF(OR(INDEX(ORCAMENTO!$P:$P,$B722)&lt;&gt;"",INDEX(ORCAMENTO!$Q:$Q,$B722)&lt;&gt;""),"Ano 4; ","")&amp;IF(OR(INDEX(ORCAMENTO!$S:$S,$B722)&lt;&gt;"",INDEX(ORCAMENTO!$T:$T,$B722)&lt;&gt;""),"Ano 5; ","")&amp;IF(OR(INDEX(ORCAMENTO!$V:$V,$B722)&lt;&gt;"",INDEX(ORCAMENTO!$W:$W,$B722)&lt;&gt;""),"Ano 6; ","")))</f>
        <v/>
      </c>
      <c r="G722" s="311" t="str">
        <f ca="1">IF($B722="","",IF(INDEX(ORCAMENTO!$G:$G,$B722)&lt;&gt;"",INDEX(ORCAMENTO!$G:$G,$B722),IF(INDEX(ORCAMENTO!$J:$J,$B722)&lt;&gt;"",INDEX(ORCAMENTO!$J:$J,$B722),IF(INDEX(ORCAMENTO!$M:$M,$B722)&lt;&gt;"",INDEX(ORCAMENTO!$M:$M,$B722),IF(INDEX(ORCAMENTO!$P:$P,$B722)&lt;&gt;"",INDEX(ORCAMENTO!$P:$P,$B722),IF(INDEX(ORCAMENTO!$S:$S,$B722)&lt;&gt;"",INDEX(ORCAMENTO!$S:$S,$B722),INDEX(ORCAMENTO!$V:$V,$B722)))))))</f>
        <v/>
      </c>
      <c r="H722" s="312" t="str">
        <f ca="1">IF($B722="","",IF(INDEX(ORCAMENTO!$H:$H,$B722)&lt;&gt;"",INDEX(ORCAMENTO!$H:$H,$B722),IF(INDEX(ORCAMENTO!$K:$K,$B722)&lt;&gt;"",INDEX(ORCAMENTO!$K:$K,$B722),IF(INDEX(ORCAMENTO!$N:$N,$B722)&lt;&gt;"",INDEX(ORCAMENTO!$N:$N,$B722),IF(INDEX(ORCAMENTO!$Q:$Q,$B722)&lt;&gt;"",INDEX(ORCAMENTO!$Q:$Q,$B722),IF(INDEX(ORCAMENTO!$T:$T,$B722)&lt;&gt;"",INDEX(ORCAMENTO!$T:$T,$B722),INDEX(ORCAMENTO!$W:$W,$B722)))))))</f>
        <v/>
      </c>
      <c r="I722" s="255" t="str">
        <f ca="1">IF($B722="","",IF(INDEX(ORCAMENTO!$AI:$AI,$B722)&lt;&gt;"",INDEX(ORCAMENTO!$AI:$AI,$B722),IF(INDEX(ORCAMENTO!$AG:$AG,$B722),"Memorial de cálculo ou anexo obrigatório não informado para item acima do limite.",IF(AND(INDEX(ORCAMENTO!$AC:$AC,$B722),NOT(INDEX(ORCAMENTO!$AE:$AE,$B722))),"Informe pelo menos um ano completo com valor unitário e quantidade.","Pendência identificada automaticamente."))))</f>
        <v/>
      </c>
      <c r="N722" s="255">
        <f t="shared" si="24"/>
        <v>723</v>
      </c>
      <c r="O722" s="255">
        <f ca="1">IF(INDEX(ORCAMENTO!$AI:$AI,$N722)&lt;&gt;"",1,0)</f>
        <v>0</v>
      </c>
      <c r="P722" s="255">
        <f t="shared" ca="1" si="25"/>
        <v>11</v>
      </c>
      <c r="Q722" s="255" t="str">
        <f ca="1">INDEX(ORCAMENTO!$AI:$AI,$N722)</f>
        <v/>
      </c>
    </row>
    <row r="723" spans="2:17" ht="15" customHeight="1" x14ac:dyDescent="0.25">
      <c r="B723" s="255" t="str">
        <f ca="1">IFERROR(INDEX(_AUX_ANALISE!$A$1:$A$2461,MATCH(ROW()-34,_AUX_ANALISE!$C$1:$C$2461,0)),"")</f>
        <v/>
      </c>
      <c r="C723" s="255" t="str">
        <f ca="1">IF($B723="","",INDEX(ORCAMENTO!$B:$B,$B723))</f>
        <v/>
      </c>
      <c r="D723" s="255" t="str">
        <f ca="1">IF($B723="","",INDEX(ORCAMENTO!$E:$E,$B723))</f>
        <v/>
      </c>
      <c r="E723" s="255" t="str">
        <f ca="1">IF($B723="","",INDEX(ORCAMENTO!$D:$D,$B723))</f>
        <v/>
      </c>
      <c r="F723" s="255" t="str">
        <f ca="1">IF($B723="","",TRIM(IF(OR(INDEX(ORCAMENTO!$G:$G,$B723)&lt;&gt;"",INDEX(ORCAMENTO!$H:$H,$B723)&lt;&gt;""),"Ano 1; ","")&amp;IF(OR(INDEX(ORCAMENTO!$J:$J,$B723)&lt;&gt;"",INDEX(ORCAMENTO!$K:$K,$B723)&lt;&gt;""),"Ano 2; ","")&amp;IF(OR(INDEX(ORCAMENTO!$M:$M,$B723)&lt;&gt;"",INDEX(ORCAMENTO!$N:$N,$B723)&lt;&gt;""),"Ano 3; ","")&amp;IF(OR(INDEX(ORCAMENTO!$P:$P,$B723)&lt;&gt;"",INDEX(ORCAMENTO!$Q:$Q,$B723)&lt;&gt;""),"Ano 4; ","")&amp;IF(OR(INDEX(ORCAMENTO!$S:$S,$B723)&lt;&gt;"",INDEX(ORCAMENTO!$T:$T,$B723)&lt;&gt;""),"Ano 5; ","")&amp;IF(OR(INDEX(ORCAMENTO!$V:$V,$B723)&lt;&gt;"",INDEX(ORCAMENTO!$W:$W,$B723)&lt;&gt;""),"Ano 6; ","")))</f>
        <v/>
      </c>
      <c r="G723" s="311" t="str">
        <f ca="1">IF($B723="","",IF(INDEX(ORCAMENTO!$G:$G,$B723)&lt;&gt;"",INDEX(ORCAMENTO!$G:$G,$B723),IF(INDEX(ORCAMENTO!$J:$J,$B723)&lt;&gt;"",INDEX(ORCAMENTO!$J:$J,$B723),IF(INDEX(ORCAMENTO!$M:$M,$B723)&lt;&gt;"",INDEX(ORCAMENTO!$M:$M,$B723),IF(INDEX(ORCAMENTO!$P:$P,$B723)&lt;&gt;"",INDEX(ORCAMENTO!$P:$P,$B723),IF(INDEX(ORCAMENTO!$S:$S,$B723)&lt;&gt;"",INDEX(ORCAMENTO!$S:$S,$B723),INDEX(ORCAMENTO!$V:$V,$B723)))))))</f>
        <v/>
      </c>
      <c r="H723" s="312" t="str">
        <f ca="1">IF($B723="","",IF(INDEX(ORCAMENTO!$H:$H,$B723)&lt;&gt;"",INDEX(ORCAMENTO!$H:$H,$B723),IF(INDEX(ORCAMENTO!$K:$K,$B723)&lt;&gt;"",INDEX(ORCAMENTO!$K:$K,$B723),IF(INDEX(ORCAMENTO!$N:$N,$B723)&lt;&gt;"",INDEX(ORCAMENTO!$N:$N,$B723),IF(INDEX(ORCAMENTO!$Q:$Q,$B723)&lt;&gt;"",INDEX(ORCAMENTO!$Q:$Q,$B723),IF(INDEX(ORCAMENTO!$T:$T,$B723)&lt;&gt;"",INDEX(ORCAMENTO!$T:$T,$B723),INDEX(ORCAMENTO!$W:$W,$B723)))))))</f>
        <v/>
      </c>
      <c r="I723" s="255" t="str">
        <f ca="1">IF($B723="","",IF(INDEX(ORCAMENTO!$AI:$AI,$B723)&lt;&gt;"",INDEX(ORCAMENTO!$AI:$AI,$B723),IF(INDEX(ORCAMENTO!$AG:$AG,$B723),"Memorial de cálculo ou anexo obrigatório não informado para item acima do limite.",IF(AND(INDEX(ORCAMENTO!$AC:$AC,$B723),NOT(INDEX(ORCAMENTO!$AE:$AE,$B723))),"Informe pelo menos um ano completo com valor unitário e quantidade.","Pendência identificada automaticamente."))))</f>
        <v/>
      </c>
      <c r="N723" s="255">
        <f t="shared" si="24"/>
        <v>724</v>
      </c>
      <c r="O723" s="255">
        <f ca="1">IF(INDEX(ORCAMENTO!$AI:$AI,$N723)&lt;&gt;"",1,0)</f>
        <v>0</v>
      </c>
      <c r="P723" s="255">
        <f t="shared" ca="1" si="25"/>
        <v>11</v>
      </c>
      <c r="Q723" s="255" t="str">
        <f ca="1">INDEX(ORCAMENTO!$AI:$AI,$N723)</f>
        <v/>
      </c>
    </row>
    <row r="724" spans="2:17" ht="15" customHeight="1" x14ac:dyDescent="0.25">
      <c r="B724" s="255" t="str">
        <f ca="1">IFERROR(INDEX(_AUX_ANALISE!$A$1:$A$2461,MATCH(ROW()-34,_AUX_ANALISE!$C$1:$C$2461,0)),"")</f>
        <v/>
      </c>
      <c r="C724" s="255" t="str">
        <f ca="1">IF($B724="","",INDEX(ORCAMENTO!$B:$B,$B724))</f>
        <v/>
      </c>
      <c r="D724" s="255" t="str">
        <f ca="1">IF($B724="","",INDEX(ORCAMENTO!$E:$E,$B724))</f>
        <v/>
      </c>
      <c r="E724" s="255" t="str">
        <f ca="1">IF($B724="","",INDEX(ORCAMENTO!$D:$D,$B724))</f>
        <v/>
      </c>
      <c r="F724" s="255" t="str">
        <f ca="1">IF($B724="","",TRIM(IF(OR(INDEX(ORCAMENTO!$G:$G,$B724)&lt;&gt;"",INDEX(ORCAMENTO!$H:$H,$B724)&lt;&gt;""),"Ano 1; ","")&amp;IF(OR(INDEX(ORCAMENTO!$J:$J,$B724)&lt;&gt;"",INDEX(ORCAMENTO!$K:$K,$B724)&lt;&gt;""),"Ano 2; ","")&amp;IF(OR(INDEX(ORCAMENTO!$M:$M,$B724)&lt;&gt;"",INDEX(ORCAMENTO!$N:$N,$B724)&lt;&gt;""),"Ano 3; ","")&amp;IF(OR(INDEX(ORCAMENTO!$P:$P,$B724)&lt;&gt;"",INDEX(ORCAMENTO!$Q:$Q,$B724)&lt;&gt;""),"Ano 4; ","")&amp;IF(OR(INDEX(ORCAMENTO!$S:$S,$B724)&lt;&gt;"",INDEX(ORCAMENTO!$T:$T,$B724)&lt;&gt;""),"Ano 5; ","")&amp;IF(OR(INDEX(ORCAMENTO!$V:$V,$B724)&lt;&gt;"",INDEX(ORCAMENTO!$W:$W,$B724)&lt;&gt;""),"Ano 6; ","")))</f>
        <v/>
      </c>
      <c r="G724" s="311" t="str">
        <f ca="1">IF($B724="","",IF(INDEX(ORCAMENTO!$G:$G,$B724)&lt;&gt;"",INDEX(ORCAMENTO!$G:$G,$B724),IF(INDEX(ORCAMENTO!$J:$J,$B724)&lt;&gt;"",INDEX(ORCAMENTO!$J:$J,$B724),IF(INDEX(ORCAMENTO!$M:$M,$B724)&lt;&gt;"",INDEX(ORCAMENTO!$M:$M,$B724),IF(INDEX(ORCAMENTO!$P:$P,$B724)&lt;&gt;"",INDEX(ORCAMENTO!$P:$P,$B724),IF(INDEX(ORCAMENTO!$S:$S,$B724)&lt;&gt;"",INDEX(ORCAMENTO!$S:$S,$B724),INDEX(ORCAMENTO!$V:$V,$B724)))))))</f>
        <v/>
      </c>
      <c r="H724" s="312" t="str">
        <f ca="1">IF($B724="","",IF(INDEX(ORCAMENTO!$H:$H,$B724)&lt;&gt;"",INDEX(ORCAMENTO!$H:$H,$B724),IF(INDEX(ORCAMENTO!$K:$K,$B724)&lt;&gt;"",INDEX(ORCAMENTO!$K:$K,$B724),IF(INDEX(ORCAMENTO!$N:$N,$B724)&lt;&gt;"",INDEX(ORCAMENTO!$N:$N,$B724),IF(INDEX(ORCAMENTO!$Q:$Q,$B724)&lt;&gt;"",INDEX(ORCAMENTO!$Q:$Q,$B724),IF(INDEX(ORCAMENTO!$T:$T,$B724)&lt;&gt;"",INDEX(ORCAMENTO!$T:$T,$B724),INDEX(ORCAMENTO!$W:$W,$B724)))))))</f>
        <v/>
      </c>
      <c r="I724" s="255" t="str">
        <f ca="1">IF($B724="","",IF(INDEX(ORCAMENTO!$AI:$AI,$B724)&lt;&gt;"",INDEX(ORCAMENTO!$AI:$AI,$B724),IF(INDEX(ORCAMENTO!$AG:$AG,$B724),"Memorial de cálculo ou anexo obrigatório não informado para item acima do limite.",IF(AND(INDEX(ORCAMENTO!$AC:$AC,$B724),NOT(INDEX(ORCAMENTO!$AE:$AE,$B724))),"Informe pelo menos um ano completo com valor unitário e quantidade.","Pendência identificada automaticamente."))))</f>
        <v/>
      </c>
      <c r="N724" s="255">
        <f t="shared" si="24"/>
        <v>725</v>
      </c>
      <c r="O724" s="255">
        <f ca="1">IF(INDEX(ORCAMENTO!$AI:$AI,$N724)&lt;&gt;"",1,0)</f>
        <v>0</v>
      </c>
      <c r="P724" s="255">
        <f t="shared" ca="1" si="25"/>
        <v>11</v>
      </c>
      <c r="Q724" s="255" t="str">
        <f ca="1">INDEX(ORCAMENTO!$AI:$AI,$N724)</f>
        <v/>
      </c>
    </row>
    <row r="725" spans="2:17" ht="15" customHeight="1" x14ac:dyDescent="0.25">
      <c r="B725" s="255" t="str">
        <f ca="1">IFERROR(INDEX(_AUX_ANALISE!$A$1:$A$2461,MATCH(ROW()-34,_AUX_ANALISE!$C$1:$C$2461,0)),"")</f>
        <v/>
      </c>
      <c r="C725" s="255" t="str">
        <f ca="1">IF($B725="","",INDEX(ORCAMENTO!$B:$B,$B725))</f>
        <v/>
      </c>
      <c r="D725" s="255" t="str">
        <f ca="1">IF($B725="","",INDEX(ORCAMENTO!$E:$E,$B725))</f>
        <v/>
      </c>
      <c r="E725" s="255" t="str">
        <f ca="1">IF($B725="","",INDEX(ORCAMENTO!$D:$D,$B725))</f>
        <v/>
      </c>
      <c r="F725" s="255" t="str">
        <f ca="1">IF($B725="","",TRIM(IF(OR(INDEX(ORCAMENTO!$G:$G,$B725)&lt;&gt;"",INDEX(ORCAMENTO!$H:$H,$B725)&lt;&gt;""),"Ano 1; ","")&amp;IF(OR(INDEX(ORCAMENTO!$J:$J,$B725)&lt;&gt;"",INDEX(ORCAMENTO!$K:$K,$B725)&lt;&gt;""),"Ano 2; ","")&amp;IF(OR(INDEX(ORCAMENTO!$M:$M,$B725)&lt;&gt;"",INDEX(ORCAMENTO!$N:$N,$B725)&lt;&gt;""),"Ano 3; ","")&amp;IF(OR(INDEX(ORCAMENTO!$P:$P,$B725)&lt;&gt;"",INDEX(ORCAMENTO!$Q:$Q,$B725)&lt;&gt;""),"Ano 4; ","")&amp;IF(OR(INDEX(ORCAMENTO!$S:$S,$B725)&lt;&gt;"",INDEX(ORCAMENTO!$T:$T,$B725)&lt;&gt;""),"Ano 5; ","")&amp;IF(OR(INDEX(ORCAMENTO!$V:$V,$B725)&lt;&gt;"",INDEX(ORCAMENTO!$W:$W,$B725)&lt;&gt;""),"Ano 6; ","")))</f>
        <v/>
      </c>
      <c r="G725" s="311" t="str">
        <f ca="1">IF($B725="","",IF(INDEX(ORCAMENTO!$G:$G,$B725)&lt;&gt;"",INDEX(ORCAMENTO!$G:$G,$B725),IF(INDEX(ORCAMENTO!$J:$J,$B725)&lt;&gt;"",INDEX(ORCAMENTO!$J:$J,$B725),IF(INDEX(ORCAMENTO!$M:$M,$B725)&lt;&gt;"",INDEX(ORCAMENTO!$M:$M,$B725),IF(INDEX(ORCAMENTO!$P:$P,$B725)&lt;&gt;"",INDEX(ORCAMENTO!$P:$P,$B725),IF(INDEX(ORCAMENTO!$S:$S,$B725)&lt;&gt;"",INDEX(ORCAMENTO!$S:$S,$B725),INDEX(ORCAMENTO!$V:$V,$B725)))))))</f>
        <v/>
      </c>
      <c r="H725" s="312" t="str">
        <f ca="1">IF($B725="","",IF(INDEX(ORCAMENTO!$H:$H,$B725)&lt;&gt;"",INDEX(ORCAMENTO!$H:$H,$B725),IF(INDEX(ORCAMENTO!$K:$K,$B725)&lt;&gt;"",INDEX(ORCAMENTO!$K:$K,$B725),IF(INDEX(ORCAMENTO!$N:$N,$B725)&lt;&gt;"",INDEX(ORCAMENTO!$N:$N,$B725),IF(INDEX(ORCAMENTO!$Q:$Q,$B725)&lt;&gt;"",INDEX(ORCAMENTO!$Q:$Q,$B725),IF(INDEX(ORCAMENTO!$T:$T,$B725)&lt;&gt;"",INDEX(ORCAMENTO!$T:$T,$B725),INDEX(ORCAMENTO!$W:$W,$B725)))))))</f>
        <v/>
      </c>
      <c r="I725" s="255" t="str">
        <f ca="1">IF($B725="","",IF(INDEX(ORCAMENTO!$AI:$AI,$B725)&lt;&gt;"",INDEX(ORCAMENTO!$AI:$AI,$B725),IF(INDEX(ORCAMENTO!$AG:$AG,$B725),"Memorial de cálculo ou anexo obrigatório não informado para item acima do limite.",IF(AND(INDEX(ORCAMENTO!$AC:$AC,$B725),NOT(INDEX(ORCAMENTO!$AE:$AE,$B725))),"Informe pelo menos um ano completo com valor unitário e quantidade.","Pendência identificada automaticamente."))))</f>
        <v/>
      </c>
      <c r="N725" s="255">
        <f t="shared" si="24"/>
        <v>726</v>
      </c>
      <c r="O725" s="255">
        <f ca="1">IF(INDEX(ORCAMENTO!$AI:$AI,$N725)&lt;&gt;"",1,0)</f>
        <v>0</v>
      </c>
      <c r="P725" s="255">
        <f t="shared" ca="1" si="25"/>
        <v>11</v>
      </c>
      <c r="Q725" s="255" t="str">
        <f ca="1">INDEX(ORCAMENTO!$AI:$AI,$N725)</f>
        <v/>
      </c>
    </row>
    <row r="726" spans="2:17" ht="15" customHeight="1" x14ac:dyDescent="0.25">
      <c r="B726" s="255" t="str">
        <f ca="1">IFERROR(INDEX(_AUX_ANALISE!$A$1:$A$2461,MATCH(ROW()-34,_AUX_ANALISE!$C$1:$C$2461,0)),"")</f>
        <v/>
      </c>
      <c r="C726" s="255" t="str">
        <f ca="1">IF($B726="","",INDEX(ORCAMENTO!$B:$B,$B726))</f>
        <v/>
      </c>
      <c r="D726" s="255" t="str">
        <f ca="1">IF($B726="","",INDEX(ORCAMENTO!$E:$E,$B726))</f>
        <v/>
      </c>
      <c r="E726" s="255" t="str">
        <f ca="1">IF($B726="","",INDEX(ORCAMENTO!$D:$D,$B726))</f>
        <v/>
      </c>
      <c r="F726" s="255" t="str">
        <f ca="1">IF($B726="","",TRIM(IF(OR(INDEX(ORCAMENTO!$G:$G,$B726)&lt;&gt;"",INDEX(ORCAMENTO!$H:$H,$B726)&lt;&gt;""),"Ano 1; ","")&amp;IF(OR(INDEX(ORCAMENTO!$J:$J,$B726)&lt;&gt;"",INDEX(ORCAMENTO!$K:$K,$B726)&lt;&gt;""),"Ano 2; ","")&amp;IF(OR(INDEX(ORCAMENTO!$M:$M,$B726)&lt;&gt;"",INDEX(ORCAMENTO!$N:$N,$B726)&lt;&gt;""),"Ano 3; ","")&amp;IF(OR(INDEX(ORCAMENTO!$P:$P,$B726)&lt;&gt;"",INDEX(ORCAMENTO!$Q:$Q,$B726)&lt;&gt;""),"Ano 4; ","")&amp;IF(OR(INDEX(ORCAMENTO!$S:$S,$B726)&lt;&gt;"",INDEX(ORCAMENTO!$T:$T,$B726)&lt;&gt;""),"Ano 5; ","")&amp;IF(OR(INDEX(ORCAMENTO!$V:$V,$B726)&lt;&gt;"",INDEX(ORCAMENTO!$W:$W,$B726)&lt;&gt;""),"Ano 6; ","")))</f>
        <v/>
      </c>
      <c r="G726" s="311" t="str">
        <f ca="1">IF($B726="","",IF(INDEX(ORCAMENTO!$G:$G,$B726)&lt;&gt;"",INDEX(ORCAMENTO!$G:$G,$B726),IF(INDEX(ORCAMENTO!$J:$J,$B726)&lt;&gt;"",INDEX(ORCAMENTO!$J:$J,$B726),IF(INDEX(ORCAMENTO!$M:$M,$B726)&lt;&gt;"",INDEX(ORCAMENTO!$M:$M,$B726),IF(INDEX(ORCAMENTO!$P:$P,$B726)&lt;&gt;"",INDEX(ORCAMENTO!$P:$P,$B726),IF(INDEX(ORCAMENTO!$S:$S,$B726)&lt;&gt;"",INDEX(ORCAMENTO!$S:$S,$B726),INDEX(ORCAMENTO!$V:$V,$B726)))))))</f>
        <v/>
      </c>
      <c r="H726" s="312" t="str">
        <f ca="1">IF($B726="","",IF(INDEX(ORCAMENTO!$H:$H,$B726)&lt;&gt;"",INDEX(ORCAMENTO!$H:$H,$B726),IF(INDEX(ORCAMENTO!$K:$K,$B726)&lt;&gt;"",INDEX(ORCAMENTO!$K:$K,$B726),IF(INDEX(ORCAMENTO!$N:$N,$B726)&lt;&gt;"",INDEX(ORCAMENTO!$N:$N,$B726),IF(INDEX(ORCAMENTO!$Q:$Q,$B726)&lt;&gt;"",INDEX(ORCAMENTO!$Q:$Q,$B726),IF(INDEX(ORCAMENTO!$T:$T,$B726)&lt;&gt;"",INDEX(ORCAMENTO!$T:$T,$B726),INDEX(ORCAMENTO!$W:$W,$B726)))))))</f>
        <v/>
      </c>
      <c r="I726" s="255" t="str">
        <f ca="1">IF($B726="","",IF(INDEX(ORCAMENTO!$AI:$AI,$B726)&lt;&gt;"",INDEX(ORCAMENTO!$AI:$AI,$B726),IF(INDEX(ORCAMENTO!$AG:$AG,$B726),"Memorial de cálculo ou anexo obrigatório não informado para item acima do limite.",IF(AND(INDEX(ORCAMENTO!$AC:$AC,$B726),NOT(INDEX(ORCAMENTO!$AE:$AE,$B726))),"Informe pelo menos um ano completo com valor unitário e quantidade.","Pendência identificada automaticamente."))))</f>
        <v/>
      </c>
      <c r="N726" s="255">
        <f t="shared" si="24"/>
        <v>727</v>
      </c>
      <c r="O726" s="255">
        <f ca="1">IF(INDEX(ORCAMENTO!$AI:$AI,$N726)&lt;&gt;"",1,0)</f>
        <v>0</v>
      </c>
      <c r="P726" s="255">
        <f t="shared" ca="1" si="25"/>
        <v>11</v>
      </c>
      <c r="Q726" s="255" t="str">
        <f ca="1">INDEX(ORCAMENTO!$AI:$AI,$N726)</f>
        <v/>
      </c>
    </row>
    <row r="727" spans="2:17" ht="15" customHeight="1" x14ac:dyDescent="0.25">
      <c r="B727" s="255" t="str">
        <f ca="1">IFERROR(INDEX(_AUX_ANALISE!$A$1:$A$2461,MATCH(ROW()-34,_AUX_ANALISE!$C$1:$C$2461,0)),"")</f>
        <v/>
      </c>
      <c r="C727" s="255" t="str">
        <f ca="1">IF($B727="","",INDEX(ORCAMENTO!$B:$B,$B727))</f>
        <v/>
      </c>
      <c r="D727" s="255" t="str">
        <f ca="1">IF($B727="","",INDEX(ORCAMENTO!$E:$E,$B727))</f>
        <v/>
      </c>
      <c r="E727" s="255" t="str">
        <f ca="1">IF($B727="","",INDEX(ORCAMENTO!$D:$D,$B727))</f>
        <v/>
      </c>
      <c r="F727" s="255" t="str">
        <f ca="1">IF($B727="","",TRIM(IF(OR(INDEX(ORCAMENTO!$G:$G,$B727)&lt;&gt;"",INDEX(ORCAMENTO!$H:$H,$B727)&lt;&gt;""),"Ano 1; ","")&amp;IF(OR(INDEX(ORCAMENTO!$J:$J,$B727)&lt;&gt;"",INDEX(ORCAMENTO!$K:$K,$B727)&lt;&gt;""),"Ano 2; ","")&amp;IF(OR(INDEX(ORCAMENTO!$M:$M,$B727)&lt;&gt;"",INDEX(ORCAMENTO!$N:$N,$B727)&lt;&gt;""),"Ano 3; ","")&amp;IF(OR(INDEX(ORCAMENTO!$P:$P,$B727)&lt;&gt;"",INDEX(ORCAMENTO!$Q:$Q,$B727)&lt;&gt;""),"Ano 4; ","")&amp;IF(OR(INDEX(ORCAMENTO!$S:$S,$B727)&lt;&gt;"",INDEX(ORCAMENTO!$T:$T,$B727)&lt;&gt;""),"Ano 5; ","")&amp;IF(OR(INDEX(ORCAMENTO!$V:$V,$B727)&lt;&gt;"",INDEX(ORCAMENTO!$W:$W,$B727)&lt;&gt;""),"Ano 6; ","")))</f>
        <v/>
      </c>
      <c r="G727" s="311" t="str">
        <f ca="1">IF($B727="","",IF(INDEX(ORCAMENTO!$G:$G,$B727)&lt;&gt;"",INDEX(ORCAMENTO!$G:$G,$B727),IF(INDEX(ORCAMENTO!$J:$J,$B727)&lt;&gt;"",INDEX(ORCAMENTO!$J:$J,$B727),IF(INDEX(ORCAMENTO!$M:$M,$B727)&lt;&gt;"",INDEX(ORCAMENTO!$M:$M,$B727),IF(INDEX(ORCAMENTO!$P:$P,$B727)&lt;&gt;"",INDEX(ORCAMENTO!$P:$P,$B727),IF(INDEX(ORCAMENTO!$S:$S,$B727)&lt;&gt;"",INDEX(ORCAMENTO!$S:$S,$B727),INDEX(ORCAMENTO!$V:$V,$B727)))))))</f>
        <v/>
      </c>
      <c r="H727" s="312" t="str">
        <f ca="1">IF($B727="","",IF(INDEX(ORCAMENTO!$H:$H,$B727)&lt;&gt;"",INDEX(ORCAMENTO!$H:$H,$B727),IF(INDEX(ORCAMENTO!$K:$K,$B727)&lt;&gt;"",INDEX(ORCAMENTO!$K:$K,$B727),IF(INDEX(ORCAMENTO!$N:$N,$B727)&lt;&gt;"",INDEX(ORCAMENTO!$N:$N,$B727),IF(INDEX(ORCAMENTO!$Q:$Q,$B727)&lt;&gt;"",INDEX(ORCAMENTO!$Q:$Q,$B727),IF(INDEX(ORCAMENTO!$T:$T,$B727)&lt;&gt;"",INDEX(ORCAMENTO!$T:$T,$B727),INDEX(ORCAMENTO!$W:$W,$B727)))))))</f>
        <v/>
      </c>
      <c r="I727" s="255" t="str">
        <f ca="1">IF($B727="","",IF(INDEX(ORCAMENTO!$AI:$AI,$B727)&lt;&gt;"",INDEX(ORCAMENTO!$AI:$AI,$B727),IF(INDEX(ORCAMENTO!$AG:$AG,$B727),"Memorial de cálculo ou anexo obrigatório não informado para item acima do limite.",IF(AND(INDEX(ORCAMENTO!$AC:$AC,$B727),NOT(INDEX(ORCAMENTO!$AE:$AE,$B727))),"Informe pelo menos um ano completo com valor unitário e quantidade.","Pendência identificada automaticamente."))))</f>
        <v/>
      </c>
      <c r="N727" s="255">
        <f t="shared" si="24"/>
        <v>728</v>
      </c>
      <c r="O727" s="255">
        <f ca="1">IF(INDEX(ORCAMENTO!$AI:$AI,$N727)&lt;&gt;"",1,0)</f>
        <v>0</v>
      </c>
      <c r="P727" s="255">
        <f t="shared" ca="1" si="25"/>
        <v>11</v>
      </c>
      <c r="Q727" s="255" t="str">
        <f ca="1">INDEX(ORCAMENTO!$AI:$AI,$N727)</f>
        <v/>
      </c>
    </row>
    <row r="728" spans="2:17" ht="15" customHeight="1" x14ac:dyDescent="0.25">
      <c r="B728" s="255" t="str">
        <f ca="1">IFERROR(INDEX(_AUX_ANALISE!$A$1:$A$2461,MATCH(ROW()-34,_AUX_ANALISE!$C$1:$C$2461,0)),"")</f>
        <v/>
      </c>
      <c r="C728" s="255" t="str">
        <f ca="1">IF($B728="","",INDEX(ORCAMENTO!$B:$B,$B728))</f>
        <v/>
      </c>
      <c r="D728" s="255" t="str">
        <f ca="1">IF($B728="","",INDEX(ORCAMENTO!$E:$E,$B728))</f>
        <v/>
      </c>
      <c r="E728" s="255" t="str">
        <f ca="1">IF($B728="","",INDEX(ORCAMENTO!$D:$D,$B728))</f>
        <v/>
      </c>
      <c r="F728" s="255" t="str">
        <f ca="1">IF($B728="","",TRIM(IF(OR(INDEX(ORCAMENTO!$G:$G,$B728)&lt;&gt;"",INDEX(ORCAMENTO!$H:$H,$B728)&lt;&gt;""),"Ano 1; ","")&amp;IF(OR(INDEX(ORCAMENTO!$J:$J,$B728)&lt;&gt;"",INDEX(ORCAMENTO!$K:$K,$B728)&lt;&gt;""),"Ano 2; ","")&amp;IF(OR(INDEX(ORCAMENTO!$M:$M,$B728)&lt;&gt;"",INDEX(ORCAMENTO!$N:$N,$B728)&lt;&gt;""),"Ano 3; ","")&amp;IF(OR(INDEX(ORCAMENTO!$P:$P,$B728)&lt;&gt;"",INDEX(ORCAMENTO!$Q:$Q,$B728)&lt;&gt;""),"Ano 4; ","")&amp;IF(OR(INDEX(ORCAMENTO!$S:$S,$B728)&lt;&gt;"",INDEX(ORCAMENTO!$T:$T,$B728)&lt;&gt;""),"Ano 5; ","")&amp;IF(OR(INDEX(ORCAMENTO!$V:$V,$B728)&lt;&gt;"",INDEX(ORCAMENTO!$W:$W,$B728)&lt;&gt;""),"Ano 6; ","")))</f>
        <v/>
      </c>
      <c r="G728" s="311" t="str">
        <f ca="1">IF($B728="","",IF(INDEX(ORCAMENTO!$G:$G,$B728)&lt;&gt;"",INDEX(ORCAMENTO!$G:$G,$B728),IF(INDEX(ORCAMENTO!$J:$J,$B728)&lt;&gt;"",INDEX(ORCAMENTO!$J:$J,$B728),IF(INDEX(ORCAMENTO!$M:$M,$B728)&lt;&gt;"",INDEX(ORCAMENTO!$M:$M,$B728),IF(INDEX(ORCAMENTO!$P:$P,$B728)&lt;&gt;"",INDEX(ORCAMENTO!$P:$P,$B728),IF(INDEX(ORCAMENTO!$S:$S,$B728)&lt;&gt;"",INDEX(ORCAMENTO!$S:$S,$B728),INDEX(ORCAMENTO!$V:$V,$B728)))))))</f>
        <v/>
      </c>
      <c r="H728" s="312" t="str">
        <f ca="1">IF($B728="","",IF(INDEX(ORCAMENTO!$H:$H,$B728)&lt;&gt;"",INDEX(ORCAMENTO!$H:$H,$B728),IF(INDEX(ORCAMENTO!$K:$K,$B728)&lt;&gt;"",INDEX(ORCAMENTO!$K:$K,$B728),IF(INDEX(ORCAMENTO!$N:$N,$B728)&lt;&gt;"",INDEX(ORCAMENTO!$N:$N,$B728),IF(INDEX(ORCAMENTO!$Q:$Q,$B728)&lt;&gt;"",INDEX(ORCAMENTO!$Q:$Q,$B728),IF(INDEX(ORCAMENTO!$T:$T,$B728)&lt;&gt;"",INDEX(ORCAMENTO!$T:$T,$B728),INDEX(ORCAMENTO!$W:$W,$B728)))))))</f>
        <v/>
      </c>
      <c r="I728" s="255" t="str">
        <f ca="1">IF($B728="","",IF(INDEX(ORCAMENTO!$AI:$AI,$B728)&lt;&gt;"",INDEX(ORCAMENTO!$AI:$AI,$B728),IF(INDEX(ORCAMENTO!$AG:$AG,$B728),"Memorial de cálculo ou anexo obrigatório não informado para item acima do limite.",IF(AND(INDEX(ORCAMENTO!$AC:$AC,$B728),NOT(INDEX(ORCAMENTO!$AE:$AE,$B728))),"Informe pelo menos um ano completo com valor unitário e quantidade.","Pendência identificada automaticamente."))))</f>
        <v/>
      </c>
      <c r="N728" s="255">
        <f t="shared" si="24"/>
        <v>729</v>
      </c>
      <c r="O728" s="255">
        <f ca="1">IF(INDEX(ORCAMENTO!$AI:$AI,$N728)&lt;&gt;"",1,0)</f>
        <v>0</v>
      </c>
      <c r="P728" s="255">
        <f t="shared" ca="1" si="25"/>
        <v>11</v>
      </c>
      <c r="Q728" s="255" t="str">
        <f ca="1">INDEX(ORCAMENTO!$AI:$AI,$N728)</f>
        <v/>
      </c>
    </row>
    <row r="729" spans="2:17" ht="15" customHeight="1" x14ac:dyDescent="0.25">
      <c r="B729" s="255" t="str">
        <f ca="1">IFERROR(INDEX(_AUX_ANALISE!$A$1:$A$2461,MATCH(ROW()-34,_AUX_ANALISE!$C$1:$C$2461,0)),"")</f>
        <v/>
      </c>
      <c r="C729" s="255" t="str">
        <f ca="1">IF($B729="","",INDEX(ORCAMENTO!$B:$B,$B729))</f>
        <v/>
      </c>
      <c r="D729" s="255" t="str">
        <f ca="1">IF($B729="","",INDEX(ORCAMENTO!$E:$E,$B729))</f>
        <v/>
      </c>
      <c r="E729" s="255" t="str">
        <f ca="1">IF($B729="","",INDEX(ORCAMENTO!$D:$D,$B729))</f>
        <v/>
      </c>
      <c r="F729" s="255" t="str">
        <f ca="1">IF($B729="","",TRIM(IF(OR(INDEX(ORCAMENTO!$G:$G,$B729)&lt;&gt;"",INDEX(ORCAMENTO!$H:$H,$B729)&lt;&gt;""),"Ano 1; ","")&amp;IF(OR(INDEX(ORCAMENTO!$J:$J,$B729)&lt;&gt;"",INDEX(ORCAMENTO!$K:$K,$B729)&lt;&gt;""),"Ano 2; ","")&amp;IF(OR(INDEX(ORCAMENTO!$M:$M,$B729)&lt;&gt;"",INDEX(ORCAMENTO!$N:$N,$B729)&lt;&gt;""),"Ano 3; ","")&amp;IF(OR(INDEX(ORCAMENTO!$P:$P,$B729)&lt;&gt;"",INDEX(ORCAMENTO!$Q:$Q,$B729)&lt;&gt;""),"Ano 4; ","")&amp;IF(OR(INDEX(ORCAMENTO!$S:$S,$B729)&lt;&gt;"",INDEX(ORCAMENTO!$T:$T,$B729)&lt;&gt;""),"Ano 5; ","")&amp;IF(OR(INDEX(ORCAMENTO!$V:$V,$B729)&lt;&gt;"",INDEX(ORCAMENTO!$W:$W,$B729)&lt;&gt;""),"Ano 6; ","")))</f>
        <v/>
      </c>
      <c r="G729" s="311" t="str">
        <f ca="1">IF($B729="","",IF(INDEX(ORCAMENTO!$G:$G,$B729)&lt;&gt;"",INDEX(ORCAMENTO!$G:$G,$B729),IF(INDEX(ORCAMENTO!$J:$J,$B729)&lt;&gt;"",INDEX(ORCAMENTO!$J:$J,$B729),IF(INDEX(ORCAMENTO!$M:$M,$B729)&lt;&gt;"",INDEX(ORCAMENTO!$M:$M,$B729),IF(INDEX(ORCAMENTO!$P:$P,$B729)&lt;&gt;"",INDEX(ORCAMENTO!$P:$P,$B729),IF(INDEX(ORCAMENTO!$S:$S,$B729)&lt;&gt;"",INDEX(ORCAMENTO!$S:$S,$B729),INDEX(ORCAMENTO!$V:$V,$B729)))))))</f>
        <v/>
      </c>
      <c r="H729" s="312" t="str">
        <f ca="1">IF($B729="","",IF(INDEX(ORCAMENTO!$H:$H,$B729)&lt;&gt;"",INDEX(ORCAMENTO!$H:$H,$B729),IF(INDEX(ORCAMENTO!$K:$K,$B729)&lt;&gt;"",INDEX(ORCAMENTO!$K:$K,$B729),IF(INDEX(ORCAMENTO!$N:$N,$B729)&lt;&gt;"",INDEX(ORCAMENTO!$N:$N,$B729),IF(INDEX(ORCAMENTO!$Q:$Q,$B729)&lt;&gt;"",INDEX(ORCAMENTO!$Q:$Q,$B729),IF(INDEX(ORCAMENTO!$T:$T,$B729)&lt;&gt;"",INDEX(ORCAMENTO!$T:$T,$B729),INDEX(ORCAMENTO!$W:$W,$B729)))))))</f>
        <v/>
      </c>
      <c r="I729" s="255" t="str">
        <f ca="1">IF($B729="","",IF(INDEX(ORCAMENTO!$AI:$AI,$B729)&lt;&gt;"",INDEX(ORCAMENTO!$AI:$AI,$B729),IF(INDEX(ORCAMENTO!$AG:$AG,$B729),"Memorial de cálculo ou anexo obrigatório não informado para item acima do limite.",IF(AND(INDEX(ORCAMENTO!$AC:$AC,$B729),NOT(INDEX(ORCAMENTO!$AE:$AE,$B729))),"Informe pelo menos um ano completo com valor unitário e quantidade.","Pendência identificada automaticamente."))))</f>
        <v/>
      </c>
      <c r="N729" s="255">
        <f t="shared" si="24"/>
        <v>730</v>
      </c>
      <c r="O729" s="255">
        <f ca="1">IF(INDEX(ORCAMENTO!$AI:$AI,$N729)&lt;&gt;"",1,0)</f>
        <v>0</v>
      </c>
      <c r="P729" s="255">
        <f t="shared" ca="1" si="25"/>
        <v>11</v>
      </c>
      <c r="Q729" s="255" t="str">
        <f ca="1">INDEX(ORCAMENTO!$AI:$AI,$N729)</f>
        <v/>
      </c>
    </row>
    <row r="730" spans="2:17" ht="15" customHeight="1" x14ac:dyDescent="0.25">
      <c r="B730" s="255" t="str">
        <f ca="1">IFERROR(INDEX(_AUX_ANALISE!$A$1:$A$2461,MATCH(ROW()-34,_AUX_ANALISE!$C$1:$C$2461,0)),"")</f>
        <v/>
      </c>
      <c r="C730" s="255" t="str">
        <f ca="1">IF($B730="","",INDEX(ORCAMENTO!$B:$B,$B730))</f>
        <v/>
      </c>
      <c r="D730" s="255" t="str">
        <f ca="1">IF($B730="","",INDEX(ORCAMENTO!$E:$E,$B730))</f>
        <v/>
      </c>
      <c r="E730" s="255" t="str">
        <f ca="1">IF($B730="","",INDEX(ORCAMENTO!$D:$D,$B730))</f>
        <v/>
      </c>
      <c r="F730" s="255" t="str">
        <f ca="1">IF($B730="","",TRIM(IF(OR(INDEX(ORCAMENTO!$G:$G,$B730)&lt;&gt;"",INDEX(ORCAMENTO!$H:$H,$B730)&lt;&gt;""),"Ano 1; ","")&amp;IF(OR(INDEX(ORCAMENTO!$J:$J,$B730)&lt;&gt;"",INDEX(ORCAMENTO!$K:$K,$B730)&lt;&gt;""),"Ano 2; ","")&amp;IF(OR(INDEX(ORCAMENTO!$M:$M,$B730)&lt;&gt;"",INDEX(ORCAMENTO!$N:$N,$B730)&lt;&gt;""),"Ano 3; ","")&amp;IF(OR(INDEX(ORCAMENTO!$P:$P,$B730)&lt;&gt;"",INDEX(ORCAMENTO!$Q:$Q,$B730)&lt;&gt;""),"Ano 4; ","")&amp;IF(OR(INDEX(ORCAMENTO!$S:$S,$B730)&lt;&gt;"",INDEX(ORCAMENTO!$T:$T,$B730)&lt;&gt;""),"Ano 5; ","")&amp;IF(OR(INDEX(ORCAMENTO!$V:$V,$B730)&lt;&gt;"",INDEX(ORCAMENTO!$W:$W,$B730)&lt;&gt;""),"Ano 6; ","")))</f>
        <v/>
      </c>
      <c r="G730" s="311" t="str">
        <f ca="1">IF($B730="","",IF(INDEX(ORCAMENTO!$G:$G,$B730)&lt;&gt;"",INDEX(ORCAMENTO!$G:$G,$B730),IF(INDEX(ORCAMENTO!$J:$J,$B730)&lt;&gt;"",INDEX(ORCAMENTO!$J:$J,$B730),IF(INDEX(ORCAMENTO!$M:$M,$B730)&lt;&gt;"",INDEX(ORCAMENTO!$M:$M,$B730),IF(INDEX(ORCAMENTO!$P:$P,$B730)&lt;&gt;"",INDEX(ORCAMENTO!$P:$P,$B730),IF(INDEX(ORCAMENTO!$S:$S,$B730)&lt;&gt;"",INDEX(ORCAMENTO!$S:$S,$B730),INDEX(ORCAMENTO!$V:$V,$B730)))))))</f>
        <v/>
      </c>
      <c r="H730" s="312" t="str">
        <f ca="1">IF($B730="","",IF(INDEX(ORCAMENTO!$H:$H,$B730)&lt;&gt;"",INDEX(ORCAMENTO!$H:$H,$B730),IF(INDEX(ORCAMENTO!$K:$K,$B730)&lt;&gt;"",INDEX(ORCAMENTO!$K:$K,$B730),IF(INDEX(ORCAMENTO!$N:$N,$B730)&lt;&gt;"",INDEX(ORCAMENTO!$N:$N,$B730),IF(INDEX(ORCAMENTO!$Q:$Q,$B730)&lt;&gt;"",INDEX(ORCAMENTO!$Q:$Q,$B730),IF(INDEX(ORCAMENTO!$T:$T,$B730)&lt;&gt;"",INDEX(ORCAMENTO!$T:$T,$B730),INDEX(ORCAMENTO!$W:$W,$B730)))))))</f>
        <v/>
      </c>
      <c r="I730" s="255" t="str">
        <f ca="1">IF($B730="","",IF(INDEX(ORCAMENTO!$AI:$AI,$B730)&lt;&gt;"",INDEX(ORCAMENTO!$AI:$AI,$B730),IF(INDEX(ORCAMENTO!$AG:$AG,$B730),"Memorial de cálculo ou anexo obrigatório não informado para item acima do limite.",IF(AND(INDEX(ORCAMENTO!$AC:$AC,$B730),NOT(INDEX(ORCAMENTO!$AE:$AE,$B730))),"Informe pelo menos um ano completo com valor unitário e quantidade.","Pendência identificada automaticamente."))))</f>
        <v/>
      </c>
      <c r="N730" s="255">
        <f t="shared" si="24"/>
        <v>731</v>
      </c>
      <c r="O730" s="255">
        <f ca="1">IF(INDEX(ORCAMENTO!$AI:$AI,$N730)&lt;&gt;"",1,0)</f>
        <v>0</v>
      </c>
      <c r="P730" s="255">
        <f t="shared" ca="1" si="25"/>
        <v>11</v>
      </c>
      <c r="Q730" s="255" t="str">
        <f ca="1">INDEX(ORCAMENTO!$AI:$AI,$N730)</f>
        <v/>
      </c>
    </row>
    <row r="731" spans="2:17" ht="15" customHeight="1" x14ac:dyDescent="0.25">
      <c r="B731" s="255" t="str">
        <f ca="1">IFERROR(INDEX(_AUX_ANALISE!$A$1:$A$2461,MATCH(ROW()-34,_AUX_ANALISE!$C$1:$C$2461,0)),"")</f>
        <v/>
      </c>
      <c r="C731" s="255" t="str">
        <f ca="1">IF($B731="","",INDEX(ORCAMENTO!$B:$B,$B731))</f>
        <v/>
      </c>
      <c r="D731" s="255" t="str">
        <f ca="1">IF($B731="","",INDEX(ORCAMENTO!$E:$E,$B731))</f>
        <v/>
      </c>
      <c r="E731" s="255" t="str">
        <f ca="1">IF($B731="","",INDEX(ORCAMENTO!$D:$D,$B731))</f>
        <v/>
      </c>
      <c r="F731" s="255" t="str">
        <f ca="1">IF($B731="","",TRIM(IF(OR(INDEX(ORCAMENTO!$G:$G,$B731)&lt;&gt;"",INDEX(ORCAMENTO!$H:$H,$B731)&lt;&gt;""),"Ano 1; ","")&amp;IF(OR(INDEX(ORCAMENTO!$J:$J,$B731)&lt;&gt;"",INDEX(ORCAMENTO!$K:$K,$B731)&lt;&gt;""),"Ano 2; ","")&amp;IF(OR(INDEX(ORCAMENTO!$M:$M,$B731)&lt;&gt;"",INDEX(ORCAMENTO!$N:$N,$B731)&lt;&gt;""),"Ano 3; ","")&amp;IF(OR(INDEX(ORCAMENTO!$P:$P,$B731)&lt;&gt;"",INDEX(ORCAMENTO!$Q:$Q,$B731)&lt;&gt;""),"Ano 4; ","")&amp;IF(OR(INDEX(ORCAMENTO!$S:$S,$B731)&lt;&gt;"",INDEX(ORCAMENTO!$T:$T,$B731)&lt;&gt;""),"Ano 5; ","")&amp;IF(OR(INDEX(ORCAMENTO!$V:$V,$B731)&lt;&gt;"",INDEX(ORCAMENTO!$W:$W,$B731)&lt;&gt;""),"Ano 6; ","")))</f>
        <v/>
      </c>
      <c r="G731" s="311" t="str">
        <f ca="1">IF($B731="","",IF(INDEX(ORCAMENTO!$G:$G,$B731)&lt;&gt;"",INDEX(ORCAMENTO!$G:$G,$B731),IF(INDEX(ORCAMENTO!$J:$J,$B731)&lt;&gt;"",INDEX(ORCAMENTO!$J:$J,$B731),IF(INDEX(ORCAMENTO!$M:$M,$B731)&lt;&gt;"",INDEX(ORCAMENTO!$M:$M,$B731),IF(INDEX(ORCAMENTO!$P:$P,$B731)&lt;&gt;"",INDEX(ORCAMENTO!$P:$P,$B731),IF(INDEX(ORCAMENTO!$S:$S,$B731)&lt;&gt;"",INDEX(ORCAMENTO!$S:$S,$B731),INDEX(ORCAMENTO!$V:$V,$B731)))))))</f>
        <v/>
      </c>
      <c r="H731" s="312" t="str">
        <f ca="1">IF($B731="","",IF(INDEX(ORCAMENTO!$H:$H,$B731)&lt;&gt;"",INDEX(ORCAMENTO!$H:$H,$B731),IF(INDEX(ORCAMENTO!$K:$K,$B731)&lt;&gt;"",INDEX(ORCAMENTO!$K:$K,$B731),IF(INDEX(ORCAMENTO!$N:$N,$B731)&lt;&gt;"",INDEX(ORCAMENTO!$N:$N,$B731),IF(INDEX(ORCAMENTO!$Q:$Q,$B731)&lt;&gt;"",INDEX(ORCAMENTO!$Q:$Q,$B731),IF(INDEX(ORCAMENTO!$T:$T,$B731)&lt;&gt;"",INDEX(ORCAMENTO!$T:$T,$B731),INDEX(ORCAMENTO!$W:$W,$B731)))))))</f>
        <v/>
      </c>
      <c r="I731" s="255" t="str">
        <f ca="1">IF($B731="","",IF(INDEX(ORCAMENTO!$AI:$AI,$B731)&lt;&gt;"",INDEX(ORCAMENTO!$AI:$AI,$B731),IF(INDEX(ORCAMENTO!$AG:$AG,$B731),"Memorial de cálculo ou anexo obrigatório não informado para item acima do limite.",IF(AND(INDEX(ORCAMENTO!$AC:$AC,$B731),NOT(INDEX(ORCAMENTO!$AE:$AE,$B731))),"Informe pelo menos um ano completo com valor unitário e quantidade.","Pendência identificada automaticamente."))))</f>
        <v/>
      </c>
      <c r="N731" s="255">
        <f t="shared" si="24"/>
        <v>732</v>
      </c>
      <c r="O731" s="255">
        <f ca="1">IF(INDEX(ORCAMENTO!$AI:$AI,$N731)&lt;&gt;"",1,0)</f>
        <v>0</v>
      </c>
      <c r="P731" s="255">
        <f t="shared" ca="1" si="25"/>
        <v>11</v>
      </c>
      <c r="Q731" s="255" t="str">
        <f ca="1">INDEX(ORCAMENTO!$AI:$AI,$N731)</f>
        <v/>
      </c>
    </row>
    <row r="732" spans="2:17" ht="15" customHeight="1" x14ac:dyDescent="0.25">
      <c r="B732" s="255" t="str">
        <f ca="1">IFERROR(INDEX(_AUX_ANALISE!$A$1:$A$2461,MATCH(ROW()-34,_AUX_ANALISE!$C$1:$C$2461,0)),"")</f>
        <v/>
      </c>
      <c r="C732" s="255" t="str">
        <f ca="1">IF($B732="","",INDEX(ORCAMENTO!$B:$B,$B732))</f>
        <v/>
      </c>
      <c r="D732" s="255" t="str">
        <f ca="1">IF($B732="","",INDEX(ORCAMENTO!$E:$E,$B732))</f>
        <v/>
      </c>
      <c r="E732" s="255" t="str">
        <f ca="1">IF($B732="","",INDEX(ORCAMENTO!$D:$D,$B732))</f>
        <v/>
      </c>
      <c r="F732" s="255" t="str">
        <f ca="1">IF($B732="","",TRIM(IF(OR(INDEX(ORCAMENTO!$G:$G,$B732)&lt;&gt;"",INDEX(ORCAMENTO!$H:$H,$B732)&lt;&gt;""),"Ano 1; ","")&amp;IF(OR(INDEX(ORCAMENTO!$J:$J,$B732)&lt;&gt;"",INDEX(ORCAMENTO!$K:$K,$B732)&lt;&gt;""),"Ano 2; ","")&amp;IF(OR(INDEX(ORCAMENTO!$M:$M,$B732)&lt;&gt;"",INDEX(ORCAMENTO!$N:$N,$B732)&lt;&gt;""),"Ano 3; ","")&amp;IF(OR(INDEX(ORCAMENTO!$P:$P,$B732)&lt;&gt;"",INDEX(ORCAMENTO!$Q:$Q,$B732)&lt;&gt;""),"Ano 4; ","")&amp;IF(OR(INDEX(ORCAMENTO!$S:$S,$B732)&lt;&gt;"",INDEX(ORCAMENTO!$T:$T,$B732)&lt;&gt;""),"Ano 5; ","")&amp;IF(OR(INDEX(ORCAMENTO!$V:$V,$B732)&lt;&gt;"",INDEX(ORCAMENTO!$W:$W,$B732)&lt;&gt;""),"Ano 6; ","")))</f>
        <v/>
      </c>
      <c r="G732" s="311" t="str">
        <f ca="1">IF($B732="","",IF(INDEX(ORCAMENTO!$G:$G,$B732)&lt;&gt;"",INDEX(ORCAMENTO!$G:$G,$B732),IF(INDEX(ORCAMENTO!$J:$J,$B732)&lt;&gt;"",INDEX(ORCAMENTO!$J:$J,$B732),IF(INDEX(ORCAMENTO!$M:$M,$B732)&lt;&gt;"",INDEX(ORCAMENTO!$M:$M,$B732),IF(INDEX(ORCAMENTO!$P:$P,$B732)&lt;&gt;"",INDEX(ORCAMENTO!$P:$P,$B732),IF(INDEX(ORCAMENTO!$S:$S,$B732)&lt;&gt;"",INDEX(ORCAMENTO!$S:$S,$B732),INDEX(ORCAMENTO!$V:$V,$B732)))))))</f>
        <v/>
      </c>
      <c r="H732" s="312" t="str">
        <f ca="1">IF($B732="","",IF(INDEX(ORCAMENTO!$H:$H,$B732)&lt;&gt;"",INDEX(ORCAMENTO!$H:$H,$B732),IF(INDEX(ORCAMENTO!$K:$K,$B732)&lt;&gt;"",INDEX(ORCAMENTO!$K:$K,$B732),IF(INDEX(ORCAMENTO!$N:$N,$B732)&lt;&gt;"",INDEX(ORCAMENTO!$N:$N,$B732),IF(INDEX(ORCAMENTO!$Q:$Q,$B732)&lt;&gt;"",INDEX(ORCAMENTO!$Q:$Q,$B732),IF(INDEX(ORCAMENTO!$T:$T,$B732)&lt;&gt;"",INDEX(ORCAMENTO!$T:$T,$B732),INDEX(ORCAMENTO!$W:$W,$B732)))))))</f>
        <v/>
      </c>
      <c r="I732" s="255" t="str">
        <f ca="1">IF($B732="","",IF(INDEX(ORCAMENTO!$AI:$AI,$B732)&lt;&gt;"",INDEX(ORCAMENTO!$AI:$AI,$B732),IF(INDEX(ORCAMENTO!$AG:$AG,$B732),"Memorial de cálculo ou anexo obrigatório não informado para item acima do limite.",IF(AND(INDEX(ORCAMENTO!$AC:$AC,$B732),NOT(INDEX(ORCAMENTO!$AE:$AE,$B732))),"Informe pelo menos um ano completo com valor unitário e quantidade.","Pendência identificada automaticamente."))))</f>
        <v/>
      </c>
      <c r="N732" s="255">
        <f t="shared" si="24"/>
        <v>733</v>
      </c>
      <c r="O732" s="255">
        <f ca="1">IF(INDEX(ORCAMENTO!$AI:$AI,$N732)&lt;&gt;"",1,0)</f>
        <v>0</v>
      </c>
      <c r="P732" s="255">
        <f t="shared" ca="1" si="25"/>
        <v>11</v>
      </c>
      <c r="Q732" s="255" t="str">
        <f ca="1">INDEX(ORCAMENTO!$AI:$AI,$N732)</f>
        <v/>
      </c>
    </row>
    <row r="733" spans="2:17" ht="15" customHeight="1" x14ac:dyDescent="0.25">
      <c r="B733" s="255" t="str">
        <f ca="1">IFERROR(INDEX(_AUX_ANALISE!$A$1:$A$2461,MATCH(ROW()-34,_AUX_ANALISE!$C$1:$C$2461,0)),"")</f>
        <v/>
      </c>
      <c r="C733" s="255" t="str">
        <f ca="1">IF($B733="","",INDEX(ORCAMENTO!$B:$B,$B733))</f>
        <v/>
      </c>
      <c r="D733" s="255" t="str">
        <f ca="1">IF($B733="","",INDEX(ORCAMENTO!$E:$E,$B733))</f>
        <v/>
      </c>
      <c r="E733" s="255" t="str">
        <f ca="1">IF($B733="","",INDEX(ORCAMENTO!$D:$D,$B733))</f>
        <v/>
      </c>
      <c r="F733" s="255" t="str">
        <f ca="1">IF($B733="","",TRIM(IF(OR(INDEX(ORCAMENTO!$G:$G,$B733)&lt;&gt;"",INDEX(ORCAMENTO!$H:$H,$B733)&lt;&gt;""),"Ano 1; ","")&amp;IF(OR(INDEX(ORCAMENTO!$J:$J,$B733)&lt;&gt;"",INDEX(ORCAMENTO!$K:$K,$B733)&lt;&gt;""),"Ano 2; ","")&amp;IF(OR(INDEX(ORCAMENTO!$M:$M,$B733)&lt;&gt;"",INDEX(ORCAMENTO!$N:$N,$B733)&lt;&gt;""),"Ano 3; ","")&amp;IF(OR(INDEX(ORCAMENTO!$P:$P,$B733)&lt;&gt;"",INDEX(ORCAMENTO!$Q:$Q,$B733)&lt;&gt;""),"Ano 4; ","")&amp;IF(OR(INDEX(ORCAMENTO!$S:$S,$B733)&lt;&gt;"",INDEX(ORCAMENTO!$T:$T,$B733)&lt;&gt;""),"Ano 5; ","")&amp;IF(OR(INDEX(ORCAMENTO!$V:$V,$B733)&lt;&gt;"",INDEX(ORCAMENTO!$W:$W,$B733)&lt;&gt;""),"Ano 6; ","")))</f>
        <v/>
      </c>
      <c r="G733" s="311" t="str">
        <f ca="1">IF($B733="","",IF(INDEX(ORCAMENTO!$G:$G,$B733)&lt;&gt;"",INDEX(ORCAMENTO!$G:$G,$B733),IF(INDEX(ORCAMENTO!$J:$J,$B733)&lt;&gt;"",INDEX(ORCAMENTO!$J:$J,$B733),IF(INDEX(ORCAMENTO!$M:$M,$B733)&lt;&gt;"",INDEX(ORCAMENTO!$M:$M,$B733),IF(INDEX(ORCAMENTO!$P:$P,$B733)&lt;&gt;"",INDEX(ORCAMENTO!$P:$P,$B733),IF(INDEX(ORCAMENTO!$S:$S,$B733)&lt;&gt;"",INDEX(ORCAMENTO!$S:$S,$B733),INDEX(ORCAMENTO!$V:$V,$B733)))))))</f>
        <v/>
      </c>
      <c r="H733" s="312" t="str">
        <f ca="1">IF($B733="","",IF(INDEX(ORCAMENTO!$H:$H,$B733)&lt;&gt;"",INDEX(ORCAMENTO!$H:$H,$B733),IF(INDEX(ORCAMENTO!$K:$K,$B733)&lt;&gt;"",INDEX(ORCAMENTO!$K:$K,$B733),IF(INDEX(ORCAMENTO!$N:$N,$B733)&lt;&gt;"",INDEX(ORCAMENTO!$N:$N,$B733),IF(INDEX(ORCAMENTO!$Q:$Q,$B733)&lt;&gt;"",INDEX(ORCAMENTO!$Q:$Q,$B733),IF(INDEX(ORCAMENTO!$T:$T,$B733)&lt;&gt;"",INDEX(ORCAMENTO!$T:$T,$B733),INDEX(ORCAMENTO!$W:$W,$B733)))))))</f>
        <v/>
      </c>
      <c r="I733" s="255" t="str">
        <f ca="1">IF($B733="","",IF(INDEX(ORCAMENTO!$AI:$AI,$B733)&lt;&gt;"",INDEX(ORCAMENTO!$AI:$AI,$B733),IF(INDEX(ORCAMENTO!$AG:$AG,$B733),"Memorial de cálculo ou anexo obrigatório não informado para item acima do limite.",IF(AND(INDEX(ORCAMENTO!$AC:$AC,$B733),NOT(INDEX(ORCAMENTO!$AE:$AE,$B733))),"Informe pelo menos um ano completo com valor unitário e quantidade.","Pendência identificada automaticamente."))))</f>
        <v/>
      </c>
      <c r="N733" s="255">
        <f t="shared" si="24"/>
        <v>734</v>
      </c>
      <c r="O733" s="255">
        <f ca="1">IF(INDEX(ORCAMENTO!$AI:$AI,$N733)&lt;&gt;"",1,0)</f>
        <v>0</v>
      </c>
      <c r="P733" s="255">
        <f t="shared" ca="1" si="25"/>
        <v>11</v>
      </c>
      <c r="Q733" s="255" t="str">
        <f ca="1">INDEX(ORCAMENTO!$AI:$AI,$N733)</f>
        <v/>
      </c>
    </row>
    <row r="734" spans="2:17" ht="15" customHeight="1" x14ac:dyDescent="0.25">
      <c r="B734" s="255" t="str">
        <f ca="1">IFERROR(INDEX(_AUX_ANALISE!$A$1:$A$2461,MATCH(ROW()-34,_AUX_ANALISE!$C$1:$C$2461,0)),"")</f>
        <v/>
      </c>
      <c r="C734" s="255" t="str">
        <f ca="1">IF($B734="","",INDEX(ORCAMENTO!$B:$B,$B734))</f>
        <v/>
      </c>
      <c r="D734" s="255" t="str">
        <f ca="1">IF($B734="","",INDEX(ORCAMENTO!$E:$E,$B734))</f>
        <v/>
      </c>
      <c r="E734" s="255" t="str">
        <f ca="1">IF($B734="","",INDEX(ORCAMENTO!$D:$D,$B734))</f>
        <v/>
      </c>
      <c r="F734" s="255" t="str">
        <f ca="1">IF($B734="","",TRIM(IF(OR(INDEX(ORCAMENTO!$G:$G,$B734)&lt;&gt;"",INDEX(ORCAMENTO!$H:$H,$B734)&lt;&gt;""),"Ano 1; ","")&amp;IF(OR(INDEX(ORCAMENTO!$J:$J,$B734)&lt;&gt;"",INDEX(ORCAMENTO!$K:$K,$B734)&lt;&gt;""),"Ano 2; ","")&amp;IF(OR(INDEX(ORCAMENTO!$M:$M,$B734)&lt;&gt;"",INDEX(ORCAMENTO!$N:$N,$B734)&lt;&gt;""),"Ano 3; ","")&amp;IF(OR(INDEX(ORCAMENTO!$P:$P,$B734)&lt;&gt;"",INDEX(ORCAMENTO!$Q:$Q,$B734)&lt;&gt;""),"Ano 4; ","")&amp;IF(OR(INDEX(ORCAMENTO!$S:$S,$B734)&lt;&gt;"",INDEX(ORCAMENTO!$T:$T,$B734)&lt;&gt;""),"Ano 5; ","")&amp;IF(OR(INDEX(ORCAMENTO!$V:$V,$B734)&lt;&gt;"",INDEX(ORCAMENTO!$W:$W,$B734)&lt;&gt;""),"Ano 6; ","")))</f>
        <v/>
      </c>
      <c r="G734" s="311" t="str">
        <f ca="1">IF($B734="","",IF(INDEX(ORCAMENTO!$G:$G,$B734)&lt;&gt;"",INDEX(ORCAMENTO!$G:$G,$B734),IF(INDEX(ORCAMENTO!$J:$J,$B734)&lt;&gt;"",INDEX(ORCAMENTO!$J:$J,$B734),IF(INDEX(ORCAMENTO!$M:$M,$B734)&lt;&gt;"",INDEX(ORCAMENTO!$M:$M,$B734),IF(INDEX(ORCAMENTO!$P:$P,$B734)&lt;&gt;"",INDEX(ORCAMENTO!$P:$P,$B734),IF(INDEX(ORCAMENTO!$S:$S,$B734)&lt;&gt;"",INDEX(ORCAMENTO!$S:$S,$B734),INDEX(ORCAMENTO!$V:$V,$B734)))))))</f>
        <v/>
      </c>
      <c r="H734" s="312" t="str">
        <f ca="1">IF($B734="","",IF(INDEX(ORCAMENTO!$H:$H,$B734)&lt;&gt;"",INDEX(ORCAMENTO!$H:$H,$B734),IF(INDEX(ORCAMENTO!$K:$K,$B734)&lt;&gt;"",INDEX(ORCAMENTO!$K:$K,$B734),IF(INDEX(ORCAMENTO!$N:$N,$B734)&lt;&gt;"",INDEX(ORCAMENTO!$N:$N,$B734),IF(INDEX(ORCAMENTO!$Q:$Q,$B734)&lt;&gt;"",INDEX(ORCAMENTO!$Q:$Q,$B734),IF(INDEX(ORCAMENTO!$T:$T,$B734)&lt;&gt;"",INDEX(ORCAMENTO!$T:$T,$B734),INDEX(ORCAMENTO!$W:$W,$B734)))))))</f>
        <v/>
      </c>
      <c r="I734" s="255" t="str">
        <f ca="1">IF($B734="","",IF(INDEX(ORCAMENTO!$AI:$AI,$B734)&lt;&gt;"",INDEX(ORCAMENTO!$AI:$AI,$B734),IF(INDEX(ORCAMENTO!$AG:$AG,$B734),"Memorial de cálculo ou anexo obrigatório não informado para item acima do limite.",IF(AND(INDEX(ORCAMENTO!$AC:$AC,$B734),NOT(INDEX(ORCAMENTO!$AE:$AE,$B734))),"Informe pelo menos um ano completo com valor unitário e quantidade.","Pendência identificada automaticamente."))))</f>
        <v/>
      </c>
      <c r="N734" s="255">
        <f t="shared" si="24"/>
        <v>735</v>
      </c>
      <c r="O734" s="255">
        <f ca="1">IF(INDEX(ORCAMENTO!$AI:$AI,$N734)&lt;&gt;"",1,0)</f>
        <v>0</v>
      </c>
      <c r="P734" s="255">
        <f t="shared" ca="1" si="25"/>
        <v>11</v>
      </c>
      <c r="Q734" s="255" t="str">
        <f ca="1">INDEX(ORCAMENTO!$AI:$AI,$N734)</f>
        <v/>
      </c>
    </row>
    <row r="735" spans="2:17" ht="15" customHeight="1" x14ac:dyDescent="0.25">
      <c r="B735" s="255" t="str">
        <f ca="1">IFERROR(INDEX(_AUX_ANALISE!$A$1:$A$2461,MATCH(ROW()-34,_AUX_ANALISE!$C$1:$C$2461,0)),"")</f>
        <v/>
      </c>
      <c r="C735" s="255" t="str">
        <f ca="1">IF($B735="","",INDEX(ORCAMENTO!$B:$B,$B735))</f>
        <v/>
      </c>
      <c r="D735" s="255" t="str">
        <f ca="1">IF($B735="","",INDEX(ORCAMENTO!$E:$E,$B735))</f>
        <v/>
      </c>
      <c r="E735" s="255" t="str">
        <f ca="1">IF($B735="","",INDEX(ORCAMENTO!$D:$D,$B735))</f>
        <v/>
      </c>
      <c r="F735" s="255" t="str">
        <f ca="1">IF($B735="","",TRIM(IF(OR(INDEX(ORCAMENTO!$G:$G,$B735)&lt;&gt;"",INDEX(ORCAMENTO!$H:$H,$B735)&lt;&gt;""),"Ano 1; ","")&amp;IF(OR(INDEX(ORCAMENTO!$J:$J,$B735)&lt;&gt;"",INDEX(ORCAMENTO!$K:$K,$B735)&lt;&gt;""),"Ano 2; ","")&amp;IF(OR(INDEX(ORCAMENTO!$M:$M,$B735)&lt;&gt;"",INDEX(ORCAMENTO!$N:$N,$B735)&lt;&gt;""),"Ano 3; ","")&amp;IF(OR(INDEX(ORCAMENTO!$P:$P,$B735)&lt;&gt;"",INDEX(ORCAMENTO!$Q:$Q,$B735)&lt;&gt;""),"Ano 4; ","")&amp;IF(OR(INDEX(ORCAMENTO!$S:$S,$B735)&lt;&gt;"",INDEX(ORCAMENTO!$T:$T,$B735)&lt;&gt;""),"Ano 5; ","")&amp;IF(OR(INDEX(ORCAMENTO!$V:$V,$B735)&lt;&gt;"",INDEX(ORCAMENTO!$W:$W,$B735)&lt;&gt;""),"Ano 6; ","")))</f>
        <v/>
      </c>
      <c r="G735" s="311" t="str">
        <f ca="1">IF($B735="","",IF(INDEX(ORCAMENTO!$G:$G,$B735)&lt;&gt;"",INDEX(ORCAMENTO!$G:$G,$B735),IF(INDEX(ORCAMENTO!$J:$J,$B735)&lt;&gt;"",INDEX(ORCAMENTO!$J:$J,$B735),IF(INDEX(ORCAMENTO!$M:$M,$B735)&lt;&gt;"",INDEX(ORCAMENTO!$M:$M,$B735),IF(INDEX(ORCAMENTO!$P:$P,$B735)&lt;&gt;"",INDEX(ORCAMENTO!$P:$P,$B735),IF(INDEX(ORCAMENTO!$S:$S,$B735)&lt;&gt;"",INDEX(ORCAMENTO!$S:$S,$B735),INDEX(ORCAMENTO!$V:$V,$B735)))))))</f>
        <v/>
      </c>
      <c r="H735" s="312" t="str">
        <f ca="1">IF($B735="","",IF(INDEX(ORCAMENTO!$H:$H,$B735)&lt;&gt;"",INDEX(ORCAMENTO!$H:$H,$B735),IF(INDEX(ORCAMENTO!$K:$K,$B735)&lt;&gt;"",INDEX(ORCAMENTO!$K:$K,$B735),IF(INDEX(ORCAMENTO!$N:$N,$B735)&lt;&gt;"",INDEX(ORCAMENTO!$N:$N,$B735),IF(INDEX(ORCAMENTO!$Q:$Q,$B735)&lt;&gt;"",INDEX(ORCAMENTO!$Q:$Q,$B735),IF(INDEX(ORCAMENTO!$T:$T,$B735)&lt;&gt;"",INDEX(ORCAMENTO!$T:$T,$B735),INDEX(ORCAMENTO!$W:$W,$B735)))))))</f>
        <v/>
      </c>
      <c r="I735" s="255" t="str">
        <f ca="1">IF($B735="","",IF(INDEX(ORCAMENTO!$AI:$AI,$B735)&lt;&gt;"",INDEX(ORCAMENTO!$AI:$AI,$B735),IF(INDEX(ORCAMENTO!$AG:$AG,$B735),"Memorial de cálculo ou anexo obrigatório não informado para item acima do limite.",IF(AND(INDEX(ORCAMENTO!$AC:$AC,$B735),NOT(INDEX(ORCAMENTO!$AE:$AE,$B735))),"Informe pelo menos um ano completo com valor unitário e quantidade.","Pendência identificada automaticamente."))))</f>
        <v/>
      </c>
      <c r="N735" s="255">
        <f t="shared" si="24"/>
        <v>736</v>
      </c>
      <c r="O735" s="255">
        <f ca="1">IF(INDEX(ORCAMENTO!$AI:$AI,$N735)&lt;&gt;"",1,0)</f>
        <v>0</v>
      </c>
      <c r="P735" s="255">
        <f t="shared" ca="1" si="25"/>
        <v>11</v>
      </c>
      <c r="Q735" s="255" t="str">
        <f ca="1">INDEX(ORCAMENTO!$AI:$AI,$N735)</f>
        <v/>
      </c>
    </row>
    <row r="736" spans="2:17" ht="15" customHeight="1" x14ac:dyDescent="0.25">
      <c r="B736" s="255" t="str">
        <f ca="1">IFERROR(INDEX(_AUX_ANALISE!$A$1:$A$2461,MATCH(ROW()-34,_AUX_ANALISE!$C$1:$C$2461,0)),"")</f>
        <v/>
      </c>
      <c r="C736" s="255" t="str">
        <f ca="1">IF($B736="","",INDEX(ORCAMENTO!$B:$B,$B736))</f>
        <v/>
      </c>
      <c r="D736" s="255" t="str">
        <f ca="1">IF($B736="","",INDEX(ORCAMENTO!$E:$E,$B736))</f>
        <v/>
      </c>
      <c r="E736" s="255" t="str">
        <f ca="1">IF($B736="","",INDEX(ORCAMENTO!$D:$D,$B736))</f>
        <v/>
      </c>
      <c r="F736" s="255" t="str">
        <f ca="1">IF($B736="","",TRIM(IF(OR(INDEX(ORCAMENTO!$G:$G,$B736)&lt;&gt;"",INDEX(ORCAMENTO!$H:$H,$B736)&lt;&gt;""),"Ano 1; ","")&amp;IF(OR(INDEX(ORCAMENTO!$J:$J,$B736)&lt;&gt;"",INDEX(ORCAMENTO!$K:$K,$B736)&lt;&gt;""),"Ano 2; ","")&amp;IF(OR(INDEX(ORCAMENTO!$M:$M,$B736)&lt;&gt;"",INDEX(ORCAMENTO!$N:$N,$B736)&lt;&gt;""),"Ano 3; ","")&amp;IF(OR(INDEX(ORCAMENTO!$P:$P,$B736)&lt;&gt;"",INDEX(ORCAMENTO!$Q:$Q,$B736)&lt;&gt;""),"Ano 4; ","")&amp;IF(OR(INDEX(ORCAMENTO!$S:$S,$B736)&lt;&gt;"",INDEX(ORCAMENTO!$T:$T,$B736)&lt;&gt;""),"Ano 5; ","")&amp;IF(OR(INDEX(ORCAMENTO!$V:$V,$B736)&lt;&gt;"",INDEX(ORCAMENTO!$W:$W,$B736)&lt;&gt;""),"Ano 6; ","")))</f>
        <v/>
      </c>
      <c r="G736" s="311" t="str">
        <f ca="1">IF($B736="","",IF(INDEX(ORCAMENTO!$G:$G,$B736)&lt;&gt;"",INDEX(ORCAMENTO!$G:$G,$B736),IF(INDEX(ORCAMENTO!$J:$J,$B736)&lt;&gt;"",INDEX(ORCAMENTO!$J:$J,$B736),IF(INDEX(ORCAMENTO!$M:$M,$B736)&lt;&gt;"",INDEX(ORCAMENTO!$M:$M,$B736),IF(INDEX(ORCAMENTO!$P:$P,$B736)&lt;&gt;"",INDEX(ORCAMENTO!$P:$P,$B736),IF(INDEX(ORCAMENTO!$S:$S,$B736)&lt;&gt;"",INDEX(ORCAMENTO!$S:$S,$B736),INDEX(ORCAMENTO!$V:$V,$B736)))))))</f>
        <v/>
      </c>
      <c r="H736" s="312" t="str">
        <f ca="1">IF($B736="","",IF(INDEX(ORCAMENTO!$H:$H,$B736)&lt;&gt;"",INDEX(ORCAMENTO!$H:$H,$B736),IF(INDEX(ORCAMENTO!$K:$K,$B736)&lt;&gt;"",INDEX(ORCAMENTO!$K:$K,$B736),IF(INDEX(ORCAMENTO!$N:$N,$B736)&lt;&gt;"",INDEX(ORCAMENTO!$N:$N,$B736),IF(INDEX(ORCAMENTO!$Q:$Q,$B736)&lt;&gt;"",INDEX(ORCAMENTO!$Q:$Q,$B736),IF(INDEX(ORCAMENTO!$T:$T,$B736)&lt;&gt;"",INDEX(ORCAMENTO!$T:$T,$B736),INDEX(ORCAMENTO!$W:$W,$B736)))))))</f>
        <v/>
      </c>
      <c r="I736" s="255" t="str">
        <f ca="1">IF($B736="","",IF(INDEX(ORCAMENTO!$AI:$AI,$B736)&lt;&gt;"",INDEX(ORCAMENTO!$AI:$AI,$B736),IF(INDEX(ORCAMENTO!$AG:$AG,$B736),"Memorial de cálculo ou anexo obrigatório não informado para item acima do limite.",IF(AND(INDEX(ORCAMENTO!$AC:$AC,$B736),NOT(INDEX(ORCAMENTO!$AE:$AE,$B736))),"Informe pelo menos um ano completo com valor unitário e quantidade.","Pendência identificada automaticamente."))))</f>
        <v/>
      </c>
      <c r="N736" s="255">
        <f t="shared" si="24"/>
        <v>737</v>
      </c>
      <c r="O736" s="255">
        <f ca="1">IF(INDEX(ORCAMENTO!$AI:$AI,$N736)&lt;&gt;"",1,0)</f>
        <v>0</v>
      </c>
      <c r="P736" s="255">
        <f t="shared" ca="1" si="25"/>
        <v>11</v>
      </c>
      <c r="Q736" s="255" t="str">
        <f ca="1">INDEX(ORCAMENTO!$AI:$AI,$N736)</f>
        <v/>
      </c>
    </row>
    <row r="737" spans="2:17" ht="15" customHeight="1" x14ac:dyDescent="0.25">
      <c r="B737" s="255" t="str">
        <f ca="1">IFERROR(INDEX(_AUX_ANALISE!$A$1:$A$2461,MATCH(ROW()-34,_AUX_ANALISE!$C$1:$C$2461,0)),"")</f>
        <v/>
      </c>
      <c r="C737" s="255" t="str">
        <f ca="1">IF($B737="","",INDEX(ORCAMENTO!$B:$B,$B737))</f>
        <v/>
      </c>
      <c r="D737" s="255" t="str">
        <f ca="1">IF($B737="","",INDEX(ORCAMENTO!$E:$E,$B737))</f>
        <v/>
      </c>
      <c r="E737" s="255" t="str">
        <f ca="1">IF($B737="","",INDEX(ORCAMENTO!$D:$D,$B737))</f>
        <v/>
      </c>
      <c r="F737" s="255" t="str">
        <f ca="1">IF($B737="","",TRIM(IF(OR(INDEX(ORCAMENTO!$G:$G,$B737)&lt;&gt;"",INDEX(ORCAMENTO!$H:$H,$B737)&lt;&gt;""),"Ano 1; ","")&amp;IF(OR(INDEX(ORCAMENTO!$J:$J,$B737)&lt;&gt;"",INDEX(ORCAMENTO!$K:$K,$B737)&lt;&gt;""),"Ano 2; ","")&amp;IF(OR(INDEX(ORCAMENTO!$M:$M,$B737)&lt;&gt;"",INDEX(ORCAMENTO!$N:$N,$B737)&lt;&gt;""),"Ano 3; ","")&amp;IF(OR(INDEX(ORCAMENTO!$P:$P,$B737)&lt;&gt;"",INDEX(ORCAMENTO!$Q:$Q,$B737)&lt;&gt;""),"Ano 4; ","")&amp;IF(OR(INDEX(ORCAMENTO!$S:$S,$B737)&lt;&gt;"",INDEX(ORCAMENTO!$T:$T,$B737)&lt;&gt;""),"Ano 5; ","")&amp;IF(OR(INDEX(ORCAMENTO!$V:$V,$B737)&lt;&gt;"",INDEX(ORCAMENTO!$W:$W,$B737)&lt;&gt;""),"Ano 6; ","")))</f>
        <v/>
      </c>
      <c r="G737" s="311" t="str">
        <f ca="1">IF($B737="","",IF(INDEX(ORCAMENTO!$G:$G,$B737)&lt;&gt;"",INDEX(ORCAMENTO!$G:$G,$B737),IF(INDEX(ORCAMENTO!$J:$J,$B737)&lt;&gt;"",INDEX(ORCAMENTO!$J:$J,$B737),IF(INDEX(ORCAMENTO!$M:$M,$B737)&lt;&gt;"",INDEX(ORCAMENTO!$M:$M,$B737),IF(INDEX(ORCAMENTO!$P:$P,$B737)&lt;&gt;"",INDEX(ORCAMENTO!$P:$P,$B737),IF(INDEX(ORCAMENTO!$S:$S,$B737)&lt;&gt;"",INDEX(ORCAMENTO!$S:$S,$B737),INDEX(ORCAMENTO!$V:$V,$B737)))))))</f>
        <v/>
      </c>
      <c r="H737" s="312" t="str">
        <f ca="1">IF($B737="","",IF(INDEX(ORCAMENTO!$H:$H,$B737)&lt;&gt;"",INDEX(ORCAMENTO!$H:$H,$B737),IF(INDEX(ORCAMENTO!$K:$K,$B737)&lt;&gt;"",INDEX(ORCAMENTO!$K:$K,$B737),IF(INDEX(ORCAMENTO!$N:$N,$B737)&lt;&gt;"",INDEX(ORCAMENTO!$N:$N,$B737),IF(INDEX(ORCAMENTO!$Q:$Q,$B737)&lt;&gt;"",INDEX(ORCAMENTO!$Q:$Q,$B737),IF(INDEX(ORCAMENTO!$T:$T,$B737)&lt;&gt;"",INDEX(ORCAMENTO!$T:$T,$B737),INDEX(ORCAMENTO!$W:$W,$B737)))))))</f>
        <v/>
      </c>
      <c r="I737" s="255" t="str">
        <f ca="1">IF($B737="","",IF(INDEX(ORCAMENTO!$AI:$AI,$B737)&lt;&gt;"",INDEX(ORCAMENTO!$AI:$AI,$B737),IF(INDEX(ORCAMENTO!$AG:$AG,$B737),"Memorial de cálculo ou anexo obrigatório não informado para item acima do limite.",IF(AND(INDEX(ORCAMENTO!$AC:$AC,$B737),NOT(INDEX(ORCAMENTO!$AE:$AE,$B737))),"Informe pelo menos um ano completo com valor unitário e quantidade.","Pendência identificada automaticamente."))))</f>
        <v/>
      </c>
      <c r="N737" s="255">
        <f t="shared" si="24"/>
        <v>738</v>
      </c>
      <c r="O737" s="255">
        <f ca="1">IF(INDEX(ORCAMENTO!$AI:$AI,$N737)&lt;&gt;"",1,0)</f>
        <v>0</v>
      </c>
      <c r="P737" s="255">
        <f t="shared" ca="1" si="25"/>
        <v>11</v>
      </c>
      <c r="Q737" s="255" t="str">
        <f ca="1">INDEX(ORCAMENTO!$AI:$AI,$N737)</f>
        <v/>
      </c>
    </row>
    <row r="738" spans="2:17" ht="15" customHeight="1" x14ac:dyDescent="0.25">
      <c r="B738" s="255" t="str">
        <f ca="1">IFERROR(INDEX(_AUX_ANALISE!$A$1:$A$2461,MATCH(ROW()-34,_AUX_ANALISE!$C$1:$C$2461,0)),"")</f>
        <v/>
      </c>
      <c r="C738" s="255" t="str">
        <f ca="1">IF($B738="","",INDEX(ORCAMENTO!$B:$B,$B738))</f>
        <v/>
      </c>
      <c r="D738" s="255" t="str">
        <f ca="1">IF($B738="","",INDEX(ORCAMENTO!$E:$E,$B738))</f>
        <v/>
      </c>
      <c r="E738" s="255" t="str">
        <f ca="1">IF($B738="","",INDEX(ORCAMENTO!$D:$D,$B738))</f>
        <v/>
      </c>
      <c r="F738" s="255" t="str">
        <f ca="1">IF($B738="","",TRIM(IF(OR(INDEX(ORCAMENTO!$G:$G,$B738)&lt;&gt;"",INDEX(ORCAMENTO!$H:$H,$B738)&lt;&gt;""),"Ano 1; ","")&amp;IF(OR(INDEX(ORCAMENTO!$J:$J,$B738)&lt;&gt;"",INDEX(ORCAMENTO!$K:$K,$B738)&lt;&gt;""),"Ano 2; ","")&amp;IF(OR(INDEX(ORCAMENTO!$M:$M,$B738)&lt;&gt;"",INDEX(ORCAMENTO!$N:$N,$B738)&lt;&gt;""),"Ano 3; ","")&amp;IF(OR(INDEX(ORCAMENTO!$P:$P,$B738)&lt;&gt;"",INDEX(ORCAMENTO!$Q:$Q,$B738)&lt;&gt;""),"Ano 4; ","")&amp;IF(OR(INDEX(ORCAMENTO!$S:$S,$B738)&lt;&gt;"",INDEX(ORCAMENTO!$T:$T,$B738)&lt;&gt;""),"Ano 5; ","")&amp;IF(OR(INDEX(ORCAMENTO!$V:$V,$B738)&lt;&gt;"",INDEX(ORCAMENTO!$W:$W,$B738)&lt;&gt;""),"Ano 6; ","")))</f>
        <v/>
      </c>
      <c r="G738" s="311" t="str">
        <f ca="1">IF($B738="","",IF(INDEX(ORCAMENTO!$G:$G,$B738)&lt;&gt;"",INDEX(ORCAMENTO!$G:$G,$B738),IF(INDEX(ORCAMENTO!$J:$J,$B738)&lt;&gt;"",INDEX(ORCAMENTO!$J:$J,$B738),IF(INDEX(ORCAMENTO!$M:$M,$B738)&lt;&gt;"",INDEX(ORCAMENTO!$M:$M,$B738),IF(INDEX(ORCAMENTO!$P:$P,$B738)&lt;&gt;"",INDEX(ORCAMENTO!$P:$P,$B738),IF(INDEX(ORCAMENTO!$S:$S,$B738)&lt;&gt;"",INDEX(ORCAMENTO!$S:$S,$B738),INDEX(ORCAMENTO!$V:$V,$B738)))))))</f>
        <v/>
      </c>
      <c r="H738" s="312" t="str">
        <f ca="1">IF($B738="","",IF(INDEX(ORCAMENTO!$H:$H,$B738)&lt;&gt;"",INDEX(ORCAMENTO!$H:$H,$B738),IF(INDEX(ORCAMENTO!$K:$K,$B738)&lt;&gt;"",INDEX(ORCAMENTO!$K:$K,$B738),IF(INDEX(ORCAMENTO!$N:$N,$B738)&lt;&gt;"",INDEX(ORCAMENTO!$N:$N,$B738),IF(INDEX(ORCAMENTO!$Q:$Q,$B738)&lt;&gt;"",INDEX(ORCAMENTO!$Q:$Q,$B738),IF(INDEX(ORCAMENTO!$T:$T,$B738)&lt;&gt;"",INDEX(ORCAMENTO!$T:$T,$B738),INDEX(ORCAMENTO!$W:$W,$B738)))))))</f>
        <v/>
      </c>
      <c r="I738" s="255" t="str">
        <f ca="1">IF($B738="","",IF(INDEX(ORCAMENTO!$AI:$AI,$B738)&lt;&gt;"",INDEX(ORCAMENTO!$AI:$AI,$B738),IF(INDEX(ORCAMENTO!$AG:$AG,$B738),"Memorial de cálculo ou anexo obrigatório não informado para item acima do limite.",IF(AND(INDEX(ORCAMENTO!$AC:$AC,$B738),NOT(INDEX(ORCAMENTO!$AE:$AE,$B738))),"Informe pelo menos um ano completo com valor unitário e quantidade.","Pendência identificada automaticamente."))))</f>
        <v/>
      </c>
      <c r="N738" s="255">
        <f t="shared" si="24"/>
        <v>739</v>
      </c>
      <c r="O738" s="255">
        <f ca="1">IF(INDEX(ORCAMENTO!$AI:$AI,$N738)&lt;&gt;"",1,0)</f>
        <v>0</v>
      </c>
      <c r="P738" s="255">
        <f t="shared" ca="1" si="25"/>
        <v>11</v>
      </c>
      <c r="Q738" s="255" t="str">
        <f ca="1">INDEX(ORCAMENTO!$AI:$AI,$N738)</f>
        <v/>
      </c>
    </row>
    <row r="739" spans="2:17" ht="15" customHeight="1" x14ac:dyDescent="0.25">
      <c r="B739" s="255" t="str">
        <f ca="1">IFERROR(INDEX(_AUX_ANALISE!$A$1:$A$2461,MATCH(ROW()-34,_AUX_ANALISE!$C$1:$C$2461,0)),"")</f>
        <v/>
      </c>
      <c r="C739" s="255" t="str">
        <f ca="1">IF($B739="","",INDEX(ORCAMENTO!$B:$B,$B739))</f>
        <v/>
      </c>
      <c r="D739" s="255" t="str">
        <f ca="1">IF($B739="","",INDEX(ORCAMENTO!$E:$E,$B739))</f>
        <v/>
      </c>
      <c r="E739" s="255" t="str">
        <f ca="1">IF($B739="","",INDEX(ORCAMENTO!$D:$D,$B739))</f>
        <v/>
      </c>
      <c r="F739" s="255" t="str">
        <f ca="1">IF($B739="","",TRIM(IF(OR(INDEX(ORCAMENTO!$G:$G,$B739)&lt;&gt;"",INDEX(ORCAMENTO!$H:$H,$B739)&lt;&gt;""),"Ano 1; ","")&amp;IF(OR(INDEX(ORCAMENTO!$J:$J,$B739)&lt;&gt;"",INDEX(ORCAMENTO!$K:$K,$B739)&lt;&gt;""),"Ano 2; ","")&amp;IF(OR(INDEX(ORCAMENTO!$M:$M,$B739)&lt;&gt;"",INDEX(ORCAMENTO!$N:$N,$B739)&lt;&gt;""),"Ano 3; ","")&amp;IF(OR(INDEX(ORCAMENTO!$P:$P,$B739)&lt;&gt;"",INDEX(ORCAMENTO!$Q:$Q,$B739)&lt;&gt;""),"Ano 4; ","")&amp;IF(OR(INDEX(ORCAMENTO!$S:$S,$B739)&lt;&gt;"",INDEX(ORCAMENTO!$T:$T,$B739)&lt;&gt;""),"Ano 5; ","")&amp;IF(OR(INDEX(ORCAMENTO!$V:$V,$B739)&lt;&gt;"",INDEX(ORCAMENTO!$W:$W,$B739)&lt;&gt;""),"Ano 6; ","")))</f>
        <v/>
      </c>
      <c r="G739" s="311" t="str">
        <f ca="1">IF($B739="","",IF(INDEX(ORCAMENTO!$G:$G,$B739)&lt;&gt;"",INDEX(ORCAMENTO!$G:$G,$B739),IF(INDEX(ORCAMENTO!$J:$J,$B739)&lt;&gt;"",INDEX(ORCAMENTO!$J:$J,$B739),IF(INDEX(ORCAMENTO!$M:$M,$B739)&lt;&gt;"",INDEX(ORCAMENTO!$M:$M,$B739),IF(INDEX(ORCAMENTO!$P:$P,$B739)&lt;&gt;"",INDEX(ORCAMENTO!$P:$P,$B739),IF(INDEX(ORCAMENTO!$S:$S,$B739)&lt;&gt;"",INDEX(ORCAMENTO!$S:$S,$B739),INDEX(ORCAMENTO!$V:$V,$B739)))))))</f>
        <v/>
      </c>
      <c r="H739" s="312" t="str">
        <f ca="1">IF($B739="","",IF(INDEX(ORCAMENTO!$H:$H,$B739)&lt;&gt;"",INDEX(ORCAMENTO!$H:$H,$B739),IF(INDEX(ORCAMENTO!$K:$K,$B739)&lt;&gt;"",INDEX(ORCAMENTO!$K:$K,$B739),IF(INDEX(ORCAMENTO!$N:$N,$B739)&lt;&gt;"",INDEX(ORCAMENTO!$N:$N,$B739),IF(INDEX(ORCAMENTO!$Q:$Q,$B739)&lt;&gt;"",INDEX(ORCAMENTO!$Q:$Q,$B739),IF(INDEX(ORCAMENTO!$T:$T,$B739)&lt;&gt;"",INDEX(ORCAMENTO!$T:$T,$B739),INDEX(ORCAMENTO!$W:$W,$B739)))))))</f>
        <v/>
      </c>
      <c r="I739" s="255" t="str">
        <f ca="1">IF($B739="","",IF(INDEX(ORCAMENTO!$AI:$AI,$B739)&lt;&gt;"",INDEX(ORCAMENTO!$AI:$AI,$B739),IF(INDEX(ORCAMENTO!$AG:$AG,$B739),"Memorial de cálculo ou anexo obrigatório não informado para item acima do limite.",IF(AND(INDEX(ORCAMENTO!$AC:$AC,$B739),NOT(INDEX(ORCAMENTO!$AE:$AE,$B739))),"Informe pelo menos um ano completo com valor unitário e quantidade.","Pendência identificada automaticamente."))))</f>
        <v/>
      </c>
      <c r="N739" s="255">
        <f t="shared" si="24"/>
        <v>740</v>
      </c>
      <c r="O739" s="255">
        <f ca="1">IF(INDEX(ORCAMENTO!$AI:$AI,$N739)&lt;&gt;"",1,0)</f>
        <v>0</v>
      </c>
      <c r="P739" s="255">
        <f t="shared" ca="1" si="25"/>
        <v>11</v>
      </c>
      <c r="Q739" s="255" t="str">
        <f ca="1">INDEX(ORCAMENTO!$AI:$AI,$N739)</f>
        <v/>
      </c>
    </row>
    <row r="740" spans="2:17" ht="15" customHeight="1" x14ac:dyDescent="0.25">
      <c r="B740" s="255" t="str">
        <f ca="1">IFERROR(INDEX(_AUX_ANALISE!$A$1:$A$2461,MATCH(ROW()-34,_AUX_ANALISE!$C$1:$C$2461,0)),"")</f>
        <v/>
      </c>
      <c r="C740" s="255" t="str">
        <f ca="1">IF($B740="","",INDEX(ORCAMENTO!$B:$B,$B740))</f>
        <v/>
      </c>
      <c r="D740" s="255" t="str">
        <f ca="1">IF($B740="","",INDEX(ORCAMENTO!$E:$E,$B740))</f>
        <v/>
      </c>
      <c r="E740" s="255" t="str">
        <f ca="1">IF($B740="","",INDEX(ORCAMENTO!$D:$D,$B740))</f>
        <v/>
      </c>
      <c r="F740" s="255" t="str">
        <f ca="1">IF($B740="","",TRIM(IF(OR(INDEX(ORCAMENTO!$G:$G,$B740)&lt;&gt;"",INDEX(ORCAMENTO!$H:$H,$B740)&lt;&gt;""),"Ano 1; ","")&amp;IF(OR(INDEX(ORCAMENTO!$J:$J,$B740)&lt;&gt;"",INDEX(ORCAMENTO!$K:$K,$B740)&lt;&gt;""),"Ano 2; ","")&amp;IF(OR(INDEX(ORCAMENTO!$M:$M,$B740)&lt;&gt;"",INDEX(ORCAMENTO!$N:$N,$B740)&lt;&gt;""),"Ano 3; ","")&amp;IF(OR(INDEX(ORCAMENTO!$P:$P,$B740)&lt;&gt;"",INDEX(ORCAMENTO!$Q:$Q,$B740)&lt;&gt;""),"Ano 4; ","")&amp;IF(OR(INDEX(ORCAMENTO!$S:$S,$B740)&lt;&gt;"",INDEX(ORCAMENTO!$T:$T,$B740)&lt;&gt;""),"Ano 5; ","")&amp;IF(OR(INDEX(ORCAMENTO!$V:$V,$B740)&lt;&gt;"",INDEX(ORCAMENTO!$W:$W,$B740)&lt;&gt;""),"Ano 6; ","")))</f>
        <v/>
      </c>
      <c r="G740" s="311" t="str">
        <f ca="1">IF($B740="","",IF(INDEX(ORCAMENTO!$G:$G,$B740)&lt;&gt;"",INDEX(ORCAMENTO!$G:$G,$B740),IF(INDEX(ORCAMENTO!$J:$J,$B740)&lt;&gt;"",INDEX(ORCAMENTO!$J:$J,$B740),IF(INDEX(ORCAMENTO!$M:$M,$B740)&lt;&gt;"",INDEX(ORCAMENTO!$M:$M,$B740),IF(INDEX(ORCAMENTO!$P:$P,$B740)&lt;&gt;"",INDEX(ORCAMENTO!$P:$P,$B740),IF(INDEX(ORCAMENTO!$S:$S,$B740)&lt;&gt;"",INDEX(ORCAMENTO!$S:$S,$B740),INDEX(ORCAMENTO!$V:$V,$B740)))))))</f>
        <v/>
      </c>
      <c r="H740" s="312" t="str">
        <f ca="1">IF($B740="","",IF(INDEX(ORCAMENTO!$H:$H,$B740)&lt;&gt;"",INDEX(ORCAMENTO!$H:$H,$B740),IF(INDEX(ORCAMENTO!$K:$K,$B740)&lt;&gt;"",INDEX(ORCAMENTO!$K:$K,$B740),IF(INDEX(ORCAMENTO!$N:$N,$B740)&lt;&gt;"",INDEX(ORCAMENTO!$N:$N,$B740),IF(INDEX(ORCAMENTO!$Q:$Q,$B740)&lt;&gt;"",INDEX(ORCAMENTO!$Q:$Q,$B740),IF(INDEX(ORCAMENTO!$T:$T,$B740)&lt;&gt;"",INDEX(ORCAMENTO!$T:$T,$B740),INDEX(ORCAMENTO!$W:$W,$B740)))))))</f>
        <v/>
      </c>
      <c r="I740" s="255" t="str">
        <f ca="1">IF($B740="","",IF(INDEX(ORCAMENTO!$AI:$AI,$B740)&lt;&gt;"",INDEX(ORCAMENTO!$AI:$AI,$B740),IF(INDEX(ORCAMENTO!$AG:$AG,$B740),"Memorial de cálculo ou anexo obrigatório não informado para item acima do limite.",IF(AND(INDEX(ORCAMENTO!$AC:$AC,$B740),NOT(INDEX(ORCAMENTO!$AE:$AE,$B740))),"Informe pelo menos um ano completo com valor unitário e quantidade.","Pendência identificada automaticamente."))))</f>
        <v/>
      </c>
      <c r="N740" s="255">
        <f t="shared" si="24"/>
        <v>741</v>
      </c>
      <c r="O740" s="255">
        <f ca="1">IF(INDEX(ORCAMENTO!$AI:$AI,$N740)&lt;&gt;"",1,0)</f>
        <v>0</v>
      </c>
      <c r="P740" s="255">
        <f t="shared" ca="1" si="25"/>
        <v>11</v>
      </c>
      <c r="Q740" s="255" t="str">
        <f ca="1">INDEX(ORCAMENTO!$AI:$AI,$N740)</f>
        <v/>
      </c>
    </row>
    <row r="741" spans="2:17" ht="15" customHeight="1" x14ac:dyDescent="0.25">
      <c r="B741" s="255" t="str">
        <f ca="1">IFERROR(INDEX(_AUX_ANALISE!$A$1:$A$2461,MATCH(ROW()-34,_AUX_ANALISE!$C$1:$C$2461,0)),"")</f>
        <v/>
      </c>
      <c r="C741" s="255" t="str">
        <f ca="1">IF($B741="","",INDEX(ORCAMENTO!$B:$B,$B741))</f>
        <v/>
      </c>
      <c r="D741" s="255" t="str">
        <f ca="1">IF($B741="","",INDEX(ORCAMENTO!$E:$E,$B741))</f>
        <v/>
      </c>
      <c r="E741" s="255" t="str">
        <f ca="1">IF($B741="","",INDEX(ORCAMENTO!$D:$D,$B741))</f>
        <v/>
      </c>
      <c r="F741" s="255" t="str">
        <f ca="1">IF($B741="","",TRIM(IF(OR(INDEX(ORCAMENTO!$G:$G,$B741)&lt;&gt;"",INDEX(ORCAMENTO!$H:$H,$B741)&lt;&gt;""),"Ano 1; ","")&amp;IF(OR(INDEX(ORCAMENTO!$J:$J,$B741)&lt;&gt;"",INDEX(ORCAMENTO!$K:$K,$B741)&lt;&gt;""),"Ano 2; ","")&amp;IF(OR(INDEX(ORCAMENTO!$M:$M,$B741)&lt;&gt;"",INDEX(ORCAMENTO!$N:$N,$B741)&lt;&gt;""),"Ano 3; ","")&amp;IF(OR(INDEX(ORCAMENTO!$P:$P,$B741)&lt;&gt;"",INDEX(ORCAMENTO!$Q:$Q,$B741)&lt;&gt;""),"Ano 4; ","")&amp;IF(OR(INDEX(ORCAMENTO!$S:$S,$B741)&lt;&gt;"",INDEX(ORCAMENTO!$T:$T,$B741)&lt;&gt;""),"Ano 5; ","")&amp;IF(OR(INDEX(ORCAMENTO!$V:$V,$B741)&lt;&gt;"",INDEX(ORCAMENTO!$W:$W,$B741)&lt;&gt;""),"Ano 6; ","")))</f>
        <v/>
      </c>
      <c r="G741" s="311" t="str">
        <f ca="1">IF($B741="","",IF(INDEX(ORCAMENTO!$G:$G,$B741)&lt;&gt;"",INDEX(ORCAMENTO!$G:$G,$B741),IF(INDEX(ORCAMENTO!$J:$J,$B741)&lt;&gt;"",INDEX(ORCAMENTO!$J:$J,$B741),IF(INDEX(ORCAMENTO!$M:$M,$B741)&lt;&gt;"",INDEX(ORCAMENTO!$M:$M,$B741),IF(INDEX(ORCAMENTO!$P:$P,$B741)&lt;&gt;"",INDEX(ORCAMENTO!$P:$P,$B741),IF(INDEX(ORCAMENTO!$S:$S,$B741)&lt;&gt;"",INDEX(ORCAMENTO!$S:$S,$B741),INDEX(ORCAMENTO!$V:$V,$B741)))))))</f>
        <v/>
      </c>
      <c r="H741" s="312" t="str">
        <f ca="1">IF($B741="","",IF(INDEX(ORCAMENTO!$H:$H,$B741)&lt;&gt;"",INDEX(ORCAMENTO!$H:$H,$B741),IF(INDEX(ORCAMENTO!$K:$K,$B741)&lt;&gt;"",INDEX(ORCAMENTO!$K:$K,$B741),IF(INDEX(ORCAMENTO!$N:$N,$B741)&lt;&gt;"",INDEX(ORCAMENTO!$N:$N,$B741),IF(INDEX(ORCAMENTO!$Q:$Q,$B741)&lt;&gt;"",INDEX(ORCAMENTO!$Q:$Q,$B741),IF(INDEX(ORCAMENTO!$T:$T,$B741)&lt;&gt;"",INDEX(ORCAMENTO!$T:$T,$B741),INDEX(ORCAMENTO!$W:$W,$B741)))))))</f>
        <v/>
      </c>
      <c r="I741" s="255" t="str">
        <f ca="1">IF($B741="","",IF(INDEX(ORCAMENTO!$AI:$AI,$B741)&lt;&gt;"",INDEX(ORCAMENTO!$AI:$AI,$B741),IF(INDEX(ORCAMENTO!$AG:$AG,$B741),"Memorial de cálculo ou anexo obrigatório não informado para item acima do limite.",IF(AND(INDEX(ORCAMENTO!$AC:$AC,$B741),NOT(INDEX(ORCAMENTO!$AE:$AE,$B741))),"Informe pelo menos um ano completo com valor unitário e quantidade.","Pendência identificada automaticamente."))))</f>
        <v/>
      </c>
      <c r="N741" s="255">
        <f t="shared" si="24"/>
        <v>742</v>
      </c>
      <c r="O741" s="255">
        <f ca="1">IF(INDEX(ORCAMENTO!$AI:$AI,$N741)&lt;&gt;"",1,0)</f>
        <v>0</v>
      </c>
      <c r="P741" s="255">
        <f t="shared" ca="1" si="25"/>
        <v>11</v>
      </c>
      <c r="Q741" s="255" t="str">
        <f ca="1">INDEX(ORCAMENTO!$AI:$AI,$N741)</f>
        <v/>
      </c>
    </row>
    <row r="742" spans="2:17" ht="15" customHeight="1" x14ac:dyDescent="0.25">
      <c r="B742" s="255" t="str">
        <f ca="1">IFERROR(INDEX(_AUX_ANALISE!$A$1:$A$2461,MATCH(ROW()-34,_AUX_ANALISE!$C$1:$C$2461,0)),"")</f>
        <v/>
      </c>
      <c r="C742" s="255" t="str">
        <f ca="1">IF($B742="","",INDEX(ORCAMENTO!$B:$B,$B742))</f>
        <v/>
      </c>
      <c r="D742" s="255" t="str">
        <f ca="1">IF($B742="","",INDEX(ORCAMENTO!$E:$E,$B742))</f>
        <v/>
      </c>
      <c r="E742" s="255" t="str">
        <f ca="1">IF($B742="","",INDEX(ORCAMENTO!$D:$D,$B742))</f>
        <v/>
      </c>
      <c r="F742" s="255" t="str">
        <f ca="1">IF($B742="","",TRIM(IF(OR(INDEX(ORCAMENTO!$G:$G,$B742)&lt;&gt;"",INDEX(ORCAMENTO!$H:$H,$B742)&lt;&gt;""),"Ano 1; ","")&amp;IF(OR(INDEX(ORCAMENTO!$J:$J,$B742)&lt;&gt;"",INDEX(ORCAMENTO!$K:$K,$B742)&lt;&gt;""),"Ano 2; ","")&amp;IF(OR(INDEX(ORCAMENTO!$M:$M,$B742)&lt;&gt;"",INDEX(ORCAMENTO!$N:$N,$B742)&lt;&gt;""),"Ano 3; ","")&amp;IF(OR(INDEX(ORCAMENTO!$P:$P,$B742)&lt;&gt;"",INDEX(ORCAMENTO!$Q:$Q,$B742)&lt;&gt;""),"Ano 4; ","")&amp;IF(OR(INDEX(ORCAMENTO!$S:$S,$B742)&lt;&gt;"",INDEX(ORCAMENTO!$T:$T,$B742)&lt;&gt;""),"Ano 5; ","")&amp;IF(OR(INDEX(ORCAMENTO!$V:$V,$B742)&lt;&gt;"",INDEX(ORCAMENTO!$W:$W,$B742)&lt;&gt;""),"Ano 6; ","")))</f>
        <v/>
      </c>
      <c r="G742" s="311" t="str">
        <f ca="1">IF($B742="","",IF(INDEX(ORCAMENTO!$G:$G,$B742)&lt;&gt;"",INDEX(ORCAMENTO!$G:$G,$B742),IF(INDEX(ORCAMENTO!$J:$J,$B742)&lt;&gt;"",INDEX(ORCAMENTO!$J:$J,$B742),IF(INDEX(ORCAMENTO!$M:$M,$B742)&lt;&gt;"",INDEX(ORCAMENTO!$M:$M,$B742),IF(INDEX(ORCAMENTO!$P:$P,$B742)&lt;&gt;"",INDEX(ORCAMENTO!$P:$P,$B742),IF(INDEX(ORCAMENTO!$S:$S,$B742)&lt;&gt;"",INDEX(ORCAMENTO!$S:$S,$B742),INDEX(ORCAMENTO!$V:$V,$B742)))))))</f>
        <v/>
      </c>
      <c r="H742" s="312" t="str">
        <f ca="1">IF($B742="","",IF(INDEX(ORCAMENTO!$H:$H,$B742)&lt;&gt;"",INDEX(ORCAMENTO!$H:$H,$B742),IF(INDEX(ORCAMENTO!$K:$K,$B742)&lt;&gt;"",INDEX(ORCAMENTO!$K:$K,$B742),IF(INDEX(ORCAMENTO!$N:$N,$B742)&lt;&gt;"",INDEX(ORCAMENTO!$N:$N,$B742),IF(INDEX(ORCAMENTO!$Q:$Q,$B742)&lt;&gt;"",INDEX(ORCAMENTO!$Q:$Q,$B742),IF(INDEX(ORCAMENTO!$T:$T,$B742)&lt;&gt;"",INDEX(ORCAMENTO!$T:$T,$B742),INDEX(ORCAMENTO!$W:$W,$B742)))))))</f>
        <v/>
      </c>
      <c r="I742" s="255" t="str">
        <f ca="1">IF($B742="","",IF(INDEX(ORCAMENTO!$AI:$AI,$B742)&lt;&gt;"",INDEX(ORCAMENTO!$AI:$AI,$B742),IF(INDEX(ORCAMENTO!$AG:$AG,$B742),"Memorial de cálculo ou anexo obrigatório não informado para item acima do limite.",IF(AND(INDEX(ORCAMENTO!$AC:$AC,$B742),NOT(INDEX(ORCAMENTO!$AE:$AE,$B742))),"Informe pelo menos um ano completo com valor unitário e quantidade.","Pendência identificada automaticamente."))))</f>
        <v/>
      </c>
      <c r="N742" s="255">
        <f t="shared" si="24"/>
        <v>743</v>
      </c>
      <c r="O742" s="255">
        <f ca="1">IF(INDEX(ORCAMENTO!$AI:$AI,$N742)&lt;&gt;"",1,0)</f>
        <v>0</v>
      </c>
      <c r="P742" s="255">
        <f t="shared" ca="1" si="25"/>
        <v>11</v>
      </c>
      <c r="Q742" s="255" t="str">
        <f ca="1">INDEX(ORCAMENTO!$AI:$AI,$N742)</f>
        <v/>
      </c>
    </row>
    <row r="743" spans="2:17" ht="15" customHeight="1" x14ac:dyDescent="0.25">
      <c r="B743" s="255" t="str">
        <f ca="1">IFERROR(INDEX(_AUX_ANALISE!$A$1:$A$2461,MATCH(ROW()-34,_AUX_ANALISE!$C$1:$C$2461,0)),"")</f>
        <v/>
      </c>
      <c r="C743" s="255" t="str">
        <f ca="1">IF($B743="","",INDEX(ORCAMENTO!$B:$B,$B743))</f>
        <v/>
      </c>
      <c r="D743" s="255" t="str">
        <f ca="1">IF($B743="","",INDEX(ORCAMENTO!$E:$E,$B743))</f>
        <v/>
      </c>
      <c r="E743" s="255" t="str">
        <f ca="1">IF($B743="","",INDEX(ORCAMENTO!$D:$D,$B743))</f>
        <v/>
      </c>
      <c r="F743" s="255" t="str">
        <f ca="1">IF($B743="","",TRIM(IF(OR(INDEX(ORCAMENTO!$G:$G,$B743)&lt;&gt;"",INDEX(ORCAMENTO!$H:$H,$B743)&lt;&gt;""),"Ano 1; ","")&amp;IF(OR(INDEX(ORCAMENTO!$J:$J,$B743)&lt;&gt;"",INDEX(ORCAMENTO!$K:$K,$B743)&lt;&gt;""),"Ano 2; ","")&amp;IF(OR(INDEX(ORCAMENTO!$M:$M,$B743)&lt;&gt;"",INDEX(ORCAMENTO!$N:$N,$B743)&lt;&gt;""),"Ano 3; ","")&amp;IF(OR(INDEX(ORCAMENTO!$P:$P,$B743)&lt;&gt;"",INDEX(ORCAMENTO!$Q:$Q,$B743)&lt;&gt;""),"Ano 4; ","")&amp;IF(OR(INDEX(ORCAMENTO!$S:$S,$B743)&lt;&gt;"",INDEX(ORCAMENTO!$T:$T,$B743)&lt;&gt;""),"Ano 5; ","")&amp;IF(OR(INDEX(ORCAMENTO!$V:$V,$B743)&lt;&gt;"",INDEX(ORCAMENTO!$W:$W,$B743)&lt;&gt;""),"Ano 6; ","")))</f>
        <v/>
      </c>
      <c r="G743" s="311" t="str">
        <f ca="1">IF($B743="","",IF(INDEX(ORCAMENTO!$G:$G,$B743)&lt;&gt;"",INDEX(ORCAMENTO!$G:$G,$B743),IF(INDEX(ORCAMENTO!$J:$J,$B743)&lt;&gt;"",INDEX(ORCAMENTO!$J:$J,$B743),IF(INDEX(ORCAMENTO!$M:$M,$B743)&lt;&gt;"",INDEX(ORCAMENTO!$M:$M,$B743),IF(INDEX(ORCAMENTO!$P:$P,$B743)&lt;&gt;"",INDEX(ORCAMENTO!$P:$P,$B743),IF(INDEX(ORCAMENTO!$S:$S,$B743)&lt;&gt;"",INDEX(ORCAMENTO!$S:$S,$B743),INDEX(ORCAMENTO!$V:$V,$B743)))))))</f>
        <v/>
      </c>
      <c r="H743" s="312" t="str">
        <f ca="1">IF($B743="","",IF(INDEX(ORCAMENTO!$H:$H,$B743)&lt;&gt;"",INDEX(ORCAMENTO!$H:$H,$B743),IF(INDEX(ORCAMENTO!$K:$K,$B743)&lt;&gt;"",INDEX(ORCAMENTO!$K:$K,$B743),IF(INDEX(ORCAMENTO!$N:$N,$B743)&lt;&gt;"",INDEX(ORCAMENTO!$N:$N,$B743),IF(INDEX(ORCAMENTO!$Q:$Q,$B743)&lt;&gt;"",INDEX(ORCAMENTO!$Q:$Q,$B743),IF(INDEX(ORCAMENTO!$T:$T,$B743)&lt;&gt;"",INDEX(ORCAMENTO!$T:$T,$B743),INDEX(ORCAMENTO!$W:$W,$B743)))))))</f>
        <v/>
      </c>
      <c r="I743" s="255" t="str">
        <f ca="1">IF($B743="","",IF(INDEX(ORCAMENTO!$AI:$AI,$B743)&lt;&gt;"",INDEX(ORCAMENTO!$AI:$AI,$B743),IF(INDEX(ORCAMENTO!$AG:$AG,$B743),"Memorial de cálculo ou anexo obrigatório não informado para item acima do limite.",IF(AND(INDEX(ORCAMENTO!$AC:$AC,$B743),NOT(INDEX(ORCAMENTO!$AE:$AE,$B743))),"Informe pelo menos um ano completo com valor unitário e quantidade.","Pendência identificada automaticamente."))))</f>
        <v/>
      </c>
      <c r="N743" s="255">
        <f t="shared" si="24"/>
        <v>744</v>
      </c>
      <c r="O743" s="255">
        <f ca="1">IF(INDEX(ORCAMENTO!$AI:$AI,$N743)&lt;&gt;"",1,0)</f>
        <v>0</v>
      </c>
      <c r="P743" s="255">
        <f t="shared" ca="1" si="25"/>
        <v>11</v>
      </c>
      <c r="Q743" s="255" t="str">
        <f ca="1">INDEX(ORCAMENTO!$AI:$AI,$N743)</f>
        <v/>
      </c>
    </row>
    <row r="744" spans="2:17" ht="15" customHeight="1" x14ac:dyDescent="0.25">
      <c r="B744" s="255" t="str">
        <f ca="1">IFERROR(INDEX(_AUX_ANALISE!$A$1:$A$2461,MATCH(ROW()-34,_AUX_ANALISE!$C$1:$C$2461,0)),"")</f>
        <v/>
      </c>
      <c r="C744" s="255" t="str">
        <f ca="1">IF($B744="","",INDEX(ORCAMENTO!$B:$B,$B744))</f>
        <v/>
      </c>
      <c r="D744" s="255" t="str">
        <f ca="1">IF($B744="","",INDEX(ORCAMENTO!$E:$E,$B744))</f>
        <v/>
      </c>
      <c r="E744" s="255" t="str">
        <f ca="1">IF($B744="","",INDEX(ORCAMENTO!$D:$D,$B744))</f>
        <v/>
      </c>
      <c r="F744" s="255" t="str">
        <f ca="1">IF($B744="","",TRIM(IF(OR(INDEX(ORCAMENTO!$G:$G,$B744)&lt;&gt;"",INDEX(ORCAMENTO!$H:$H,$B744)&lt;&gt;""),"Ano 1; ","")&amp;IF(OR(INDEX(ORCAMENTO!$J:$J,$B744)&lt;&gt;"",INDEX(ORCAMENTO!$K:$K,$B744)&lt;&gt;""),"Ano 2; ","")&amp;IF(OR(INDEX(ORCAMENTO!$M:$M,$B744)&lt;&gt;"",INDEX(ORCAMENTO!$N:$N,$B744)&lt;&gt;""),"Ano 3; ","")&amp;IF(OR(INDEX(ORCAMENTO!$P:$P,$B744)&lt;&gt;"",INDEX(ORCAMENTO!$Q:$Q,$B744)&lt;&gt;""),"Ano 4; ","")&amp;IF(OR(INDEX(ORCAMENTO!$S:$S,$B744)&lt;&gt;"",INDEX(ORCAMENTO!$T:$T,$B744)&lt;&gt;""),"Ano 5; ","")&amp;IF(OR(INDEX(ORCAMENTO!$V:$V,$B744)&lt;&gt;"",INDEX(ORCAMENTO!$W:$W,$B744)&lt;&gt;""),"Ano 6; ","")))</f>
        <v/>
      </c>
      <c r="G744" s="311" t="str">
        <f ca="1">IF($B744="","",IF(INDEX(ORCAMENTO!$G:$G,$B744)&lt;&gt;"",INDEX(ORCAMENTO!$G:$G,$B744),IF(INDEX(ORCAMENTO!$J:$J,$B744)&lt;&gt;"",INDEX(ORCAMENTO!$J:$J,$B744),IF(INDEX(ORCAMENTO!$M:$M,$B744)&lt;&gt;"",INDEX(ORCAMENTO!$M:$M,$B744),IF(INDEX(ORCAMENTO!$P:$P,$B744)&lt;&gt;"",INDEX(ORCAMENTO!$P:$P,$B744),IF(INDEX(ORCAMENTO!$S:$S,$B744)&lt;&gt;"",INDEX(ORCAMENTO!$S:$S,$B744),INDEX(ORCAMENTO!$V:$V,$B744)))))))</f>
        <v/>
      </c>
      <c r="H744" s="312" t="str">
        <f ca="1">IF($B744="","",IF(INDEX(ORCAMENTO!$H:$H,$B744)&lt;&gt;"",INDEX(ORCAMENTO!$H:$H,$B744),IF(INDEX(ORCAMENTO!$K:$K,$B744)&lt;&gt;"",INDEX(ORCAMENTO!$K:$K,$B744),IF(INDEX(ORCAMENTO!$N:$N,$B744)&lt;&gt;"",INDEX(ORCAMENTO!$N:$N,$B744),IF(INDEX(ORCAMENTO!$Q:$Q,$B744)&lt;&gt;"",INDEX(ORCAMENTO!$Q:$Q,$B744),IF(INDEX(ORCAMENTO!$T:$T,$B744)&lt;&gt;"",INDEX(ORCAMENTO!$T:$T,$B744),INDEX(ORCAMENTO!$W:$W,$B744)))))))</f>
        <v/>
      </c>
      <c r="I744" s="255" t="str">
        <f ca="1">IF($B744="","",IF(INDEX(ORCAMENTO!$AI:$AI,$B744)&lt;&gt;"",INDEX(ORCAMENTO!$AI:$AI,$B744),IF(INDEX(ORCAMENTO!$AG:$AG,$B744),"Memorial de cálculo ou anexo obrigatório não informado para item acima do limite.",IF(AND(INDEX(ORCAMENTO!$AC:$AC,$B744),NOT(INDEX(ORCAMENTO!$AE:$AE,$B744))),"Informe pelo menos um ano completo com valor unitário e quantidade.","Pendência identificada automaticamente."))))</f>
        <v/>
      </c>
      <c r="N744" s="255">
        <f t="shared" si="24"/>
        <v>745</v>
      </c>
      <c r="O744" s="255">
        <f ca="1">IF(INDEX(ORCAMENTO!$AI:$AI,$N744)&lt;&gt;"",1,0)</f>
        <v>0</v>
      </c>
      <c r="P744" s="255">
        <f t="shared" ca="1" si="25"/>
        <v>11</v>
      </c>
      <c r="Q744" s="255" t="str">
        <f ca="1">INDEX(ORCAMENTO!$AI:$AI,$N744)</f>
        <v/>
      </c>
    </row>
    <row r="745" spans="2:17" ht="15" customHeight="1" x14ac:dyDescent="0.25">
      <c r="B745" s="255" t="str">
        <f ca="1">IFERROR(INDEX(_AUX_ANALISE!$A$1:$A$2461,MATCH(ROW()-34,_AUX_ANALISE!$C$1:$C$2461,0)),"")</f>
        <v/>
      </c>
      <c r="C745" s="255" t="str">
        <f ca="1">IF($B745="","",INDEX(ORCAMENTO!$B:$B,$B745))</f>
        <v/>
      </c>
      <c r="D745" s="255" t="str">
        <f ca="1">IF($B745="","",INDEX(ORCAMENTO!$E:$E,$B745))</f>
        <v/>
      </c>
      <c r="E745" s="255" t="str">
        <f ca="1">IF($B745="","",INDEX(ORCAMENTO!$D:$D,$B745))</f>
        <v/>
      </c>
      <c r="F745" s="255" t="str">
        <f ca="1">IF($B745="","",TRIM(IF(OR(INDEX(ORCAMENTO!$G:$G,$B745)&lt;&gt;"",INDEX(ORCAMENTO!$H:$H,$B745)&lt;&gt;""),"Ano 1; ","")&amp;IF(OR(INDEX(ORCAMENTO!$J:$J,$B745)&lt;&gt;"",INDEX(ORCAMENTO!$K:$K,$B745)&lt;&gt;""),"Ano 2; ","")&amp;IF(OR(INDEX(ORCAMENTO!$M:$M,$B745)&lt;&gt;"",INDEX(ORCAMENTO!$N:$N,$B745)&lt;&gt;""),"Ano 3; ","")&amp;IF(OR(INDEX(ORCAMENTO!$P:$P,$B745)&lt;&gt;"",INDEX(ORCAMENTO!$Q:$Q,$B745)&lt;&gt;""),"Ano 4; ","")&amp;IF(OR(INDEX(ORCAMENTO!$S:$S,$B745)&lt;&gt;"",INDEX(ORCAMENTO!$T:$T,$B745)&lt;&gt;""),"Ano 5; ","")&amp;IF(OR(INDEX(ORCAMENTO!$V:$V,$B745)&lt;&gt;"",INDEX(ORCAMENTO!$W:$W,$B745)&lt;&gt;""),"Ano 6; ","")))</f>
        <v/>
      </c>
      <c r="G745" s="311" t="str">
        <f ca="1">IF($B745="","",IF(INDEX(ORCAMENTO!$G:$G,$B745)&lt;&gt;"",INDEX(ORCAMENTO!$G:$G,$B745),IF(INDEX(ORCAMENTO!$J:$J,$B745)&lt;&gt;"",INDEX(ORCAMENTO!$J:$J,$B745),IF(INDEX(ORCAMENTO!$M:$M,$B745)&lt;&gt;"",INDEX(ORCAMENTO!$M:$M,$B745),IF(INDEX(ORCAMENTO!$P:$P,$B745)&lt;&gt;"",INDEX(ORCAMENTO!$P:$P,$B745),IF(INDEX(ORCAMENTO!$S:$S,$B745)&lt;&gt;"",INDEX(ORCAMENTO!$S:$S,$B745),INDEX(ORCAMENTO!$V:$V,$B745)))))))</f>
        <v/>
      </c>
      <c r="H745" s="312" t="str">
        <f ca="1">IF($B745="","",IF(INDEX(ORCAMENTO!$H:$H,$B745)&lt;&gt;"",INDEX(ORCAMENTO!$H:$H,$B745),IF(INDEX(ORCAMENTO!$K:$K,$B745)&lt;&gt;"",INDEX(ORCAMENTO!$K:$K,$B745),IF(INDEX(ORCAMENTO!$N:$N,$B745)&lt;&gt;"",INDEX(ORCAMENTO!$N:$N,$B745),IF(INDEX(ORCAMENTO!$Q:$Q,$B745)&lt;&gt;"",INDEX(ORCAMENTO!$Q:$Q,$B745),IF(INDEX(ORCAMENTO!$T:$T,$B745)&lt;&gt;"",INDEX(ORCAMENTO!$T:$T,$B745),INDEX(ORCAMENTO!$W:$W,$B745)))))))</f>
        <v/>
      </c>
      <c r="I745" s="255" t="str">
        <f ca="1">IF($B745="","",IF(INDEX(ORCAMENTO!$AI:$AI,$B745)&lt;&gt;"",INDEX(ORCAMENTO!$AI:$AI,$B745),IF(INDEX(ORCAMENTO!$AG:$AG,$B745),"Memorial de cálculo ou anexo obrigatório não informado para item acima do limite.",IF(AND(INDEX(ORCAMENTO!$AC:$AC,$B745),NOT(INDEX(ORCAMENTO!$AE:$AE,$B745))),"Informe pelo menos um ano completo com valor unitário e quantidade.","Pendência identificada automaticamente."))))</f>
        <v/>
      </c>
      <c r="N745" s="255">
        <f t="shared" si="24"/>
        <v>746</v>
      </c>
      <c r="O745" s="255">
        <f ca="1">IF(INDEX(ORCAMENTO!$AI:$AI,$N745)&lt;&gt;"",1,0)</f>
        <v>0</v>
      </c>
      <c r="P745" s="255">
        <f t="shared" ca="1" si="25"/>
        <v>11</v>
      </c>
      <c r="Q745" s="255" t="str">
        <f ca="1">INDEX(ORCAMENTO!$AI:$AI,$N745)</f>
        <v/>
      </c>
    </row>
    <row r="746" spans="2:17" ht="15" customHeight="1" x14ac:dyDescent="0.25">
      <c r="B746" s="255" t="str">
        <f ca="1">IFERROR(INDEX(_AUX_ANALISE!$A$1:$A$2461,MATCH(ROW()-34,_AUX_ANALISE!$C$1:$C$2461,0)),"")</f>
        <v/>
      </c>
      <c r="C746" s="255" t="str">
        <f ca="1">IF($B746="","",INDEX(ORCAMENTO!$B:$B,$B746))</f>
        <v/>
      </c>
      <c r="D746" s="255" t="str">
        <f ca="1">IF($B746="","",INDEX(ORCAMENTO!$E:$E,$B746))</f>
        <v/>
      </c>
      <c r="E746" s="255" t="str">
        <f ca="1">IF($B746="","",INDEX(ORCAMENTO!$D:$D,$B746))</f>
        <v/>
      </c>
      <c r="F746" s="255" t="str">
        <f ca="1">IF($B746="","",TRIM(IF(OR(INDEX(ORCAMENTO!$G:$G,$B746)&lt;&gt;"",INDEX(ORCAMENTO!$H:$H,$B746)&lt;&gt;""),"Ano 1; ","")&amp;IF(OR(INDEX(ORCAMENTO!$J:$J,$B746)&lt;&gt;"",INDEX(ORCAMENTO!$K:$K,$B746)&lt;&gt;""),"Ano 2; ","")&amp;IF(OR(INDEX(ORCAMENTO!$M:$M,$B746)&lt;&gt;"",INDEX(ORCAMENTO!$N:$N,$B746)&lt;&gt;""),"Ano 3; ","")&amp;IF(OR(INDEX(ORCAMENTO!$P:$P,$B746)&lt;&gt;"",INDEX(ORCAMENTO!$Q:$Q,$B746)&lt;&gt;""),"Ano 4; ","")&amp;IF(OR(INDEX(ORCAMENTO!$S:$S,$B746)&lt;&gt;"",INDEX(ORCAMENTO!$T:$T,$B746)&lt;&gt;""),"Ano 5; ","")&amp;IF(OR(INDEX(ORCAMENTO!$V:$V,$B746)&lt;&gt;"",INDEX(ORCAMENTO!$W:$W,$B746)&lt;&gt;""),"Ano 6; ","")))</f>
        <v/>
      </c>
      <c r="G746" s="311" t="str">
        <f ca="1">IF($B746="","",IF(INDEX(ORCAMENTO!$G:$G,$B746)&lt;&gt;"",INDEX(ORCAMENTO!$G:$G,$B746),IF(INDEX(ORCAMENTO!$J:$J,$B746)&lt;&gt;"",INDEX(ORCAMENTO!$J:$J,$B746),IF(INDEX(ORCAMENTO!$M:$M,$B746)&lt;&gt;"",INDEX(ORCAMENTO!$M:$M,$B746),IF(INDEX(ORCAMENTO!$P:$P,$B746)&lt;&gt;"",INDEX(ORCAMENTO!$P:$P,$B746),IF(INDEX(ORCAMENTO!$S:$S,$B746)&lt;&gt;"",INDEX(ORCAMENTO!$S:$S,$B746),INDEX(ORCAMENTO!$V:$V,$B746)))))))</f>
        <v/>
      </c>
      <c r="H746" s="312" t="str">
        <f ca="1">IF($B746="","",IF(INDEX(ORCAMENTO!$H:$H,$B746)&lt;&gt;"",INDEX(ORCAMENTO!$H:$H,$B746),IF(INDEX(ORCAMENTO!$K:$K,$B746)&lt;&gt;"",INDEX(ORCAMENTO!$K:$K,$B746),IF(INDEX(ORCAMENTO!$N:$N,$B746)&lt;&gt;"",INDEX(ORCAMENTO!$N:$N,$B746),IF(INDEX(ORCAMENTO!$Q:$Q,$B746)&lt;&gt;"",INDEX(ORCAMENTO!$Q:$Q,$B746),IF(INDEX(ORCAMENTO!$T:$T,$B746)&lt;&gt;"",INDEX(ORCAMENTO!$T:$T,$B746),INDEX(ORCAMENTO!$W:$W,$B746)))))))</f>
        <v/>
      </c>
      <c r="I746" s="255" t="str">
        <f ca="1">IF($B746="","",IF(INDEX(ORCAMENTO!$AI:$AI,$B746)&lt;&gt;"",INDEX(ORCAMENTO!$AI:$AI,$B746),IF(INDEX(ORCAMENTO!$AG:$AG,$B746),"Memorial de cálculo ou anexo obrigatório não informado para item acima do limite.",IF(AND(INDEX(ORCAMENTO!$AC:$AC,$B746),NOT(INDEX(ORCAMENTO!$AE:$AE,$B746))),"Informe pelo menos um ano completo com valor unitário e quantidade.","Pendência identificada automaticamente."))))</f>
        <v/>
      </c>
      <c r="N746" s="255">
        <f t="shared" si="24"/>
        <v>747</v>
      </c>
      <c r="O746" s="255">
        <f ca="1">IF(INDEX(ORCAMENTO!$AI:$AI,$N746)&lt;&gt;"",1,0)</f>
        <v>0</v>
      </c>
      <c r="P746" s="255">
        <f t="shared" ca="1" si="25"/>
        <v>11</v>
      </c>
      <c r="Q746" s="255" t="str">
        <f ca="1">INDEX(ORCAMENTO!$AI:$AI,$N746)</f>
        <v/>
      </c>
    </row>
    <row r="747" spans="2:17" ht="15" customHeight="1" x14ac:dyDescent="0.25">
      <c r="B747" s="255" t="str">
        <f ca="1">IFERROR(INDEX(_AUX_ANALISE!$A$1:$A$2461,MATCH(ROW()-34,_AUX_ANALISE!$C$1:$C$2461,0)),"")</f>
        <v/>
      </c>
      <c r="C747" s="255" t="str">
        <f ca="1">IF($B747="","",INDEX(ORCAMENTO!$B:$B,$B747))</f>
        <v/>
      </c>
      <c r="D747" s="255" t="str">
        <f ca="1">IF($B747="","",INDEX(ORCAMENTO!$E:$E,$B747))</f>
        <v/>
      </c>
      <c r="E747" s="255" t="str">
        <f ca="1">IF($B747="","",INDEX(ORCAMENTO!$D:$D,$B747))</f>
        <v/>
      </c>
      <c r="F747" s="255" t="str">
        <f ca="1">IF($B747="","",TRIM(IF(OR(INDEX(ORCAMENTO!$G:$G,$B747)&lt;&gt;"",INDEX(ORCAMENTO!$H:$H,$B747)&lt;&gt;""),"Ano 1; ","")&amp;IF(OR(INDEX(ORCAMENTO!$J:$J,$B747)&lt;&gt;"",INDEX(ORCAMENTO!$K:$K,$B747)&lt;&gt;""),"Ano 2; ","")&amp;IF(OR(INDEX(ORCAMENTO!$M:$M,$B747)&lt;&gt;"",INDEX(ORCAMENTO!$N:$N,$B747)&lt;&gt;""),"Ano 3; ","")&amp;IF(OR(INDEX(ORCAMENTO!$P:$P,$B747)&lt;&gt;"",INDEX(ORCAMENTO!$Q:$Q,$B747)&lt;&gt;""),"Ano 4; ","")&amp;IF(OR(INDEX(ORCAMENTO!$S:$S,$B747)&lt;&gt;"",INDEX(ORCAMENTO!$T:$T,$B747)&lt;&gt;""),"Ano 5; ","")&amp;IF(OR(INDEX(ORCAMENTO!$V:$V,$B747)&lt;&gt;"",INDEX(ORCAMENTO!$W:$W,$B747)&lt;&gt;""),"Ano 6; ","")))</f>
        <v/>
      </c>
      <c r="G747" s="311" t="str">
        <f ca="1">IF($B747="","",IF(INDEX(ORCAMENTO!$G:$G,$B747)&lt;&gt;"",INDEX(ORCAMENTO!$G:$G,$B747),IF(INDEX(ORCAMENTO!$J:$J,$B747)&lt;&gt;"",INDEX(ORCAMENTO!$J:$J,$B747),IF(INDEX(ORCAMENTO!$M:$M,$B747)&lt;&gt;"",INDEX(ORCAMENTO!$M:$M,$B747),IF(INDEX(ORCAMENTO!$P:$P,$B747)&lt;&gt;"",INDEX(ORCAMENTO!$P:$P,$B747),IF(INDEX(ORCAMENTO!$S:$S,$B747)&lt;&gt;"",INDEX(ORCAMENTO!$S:$S,$B747),INDEX(ORCAMENTO!$V:$V,$B747)))))))</f>
        <v/>
      </c>
      <c r="H747" s="312" t="str">
        <f ca="1">IF($B747="","",IF(INDEX(ORCAMENTO!$H:$H,$B747)&lt;&gt;"",INDEX(ORCAMENTO!$H:$H,$B747),IF(INDEX(ORCAMENTO!$K:$K,$B747)&lt;&gt;"",INDEX(ORCAMENTO!$K:$K,$B747),IF(INDEX(ORCAMENTO!$N:$N,$B747)&lt;&gt;"",INDEX(ORCAMENTO!$N:$N,$B747),IF(INDEX(ORCAMENTO!$Q:$Q,$B747)&lt;&gt;"",INDEX(ORCAMENTO!$Q:$Q,$B747),IF(INDEX(ORCAMENTO!$T:$T,$B747)&lt;&gt;"",INDEX(ORCAMENTO!$T:$T,$B747),INDEX(ORCAMENTO!$W:$W,$B747)))))))</f>
        <v/>
      </c>
      <c r="I747" s="255" t="str">
        <f ca="1">IF($B747="","",IF(INDEX(ORCAMENTO!$AI:$AI,$B747)&lt;&gt;"",INDEX(ORCAMENTO!$AI:$AI,$B747),IF(INDEX(ORCAMENTO!$AG:$AG,$B747),"Memorial de cálculo ou anexo obrigatório não informado para item acima do limite.",IF(AND(INDEX(ORCAMENTO!$AC:$AC,$B747),NOT(INDEX(ORCAMENTO!$AE:$AE,$B747))),"Informe pelo menos um ano completo com valor unitário e quantidade.","Pendência identificada automaticamente."))))</f>
        <v/>
      </c>
      <c r="N747" s="255">
        <f t="shared" si="24"/>
        <v>748</v>
      </c>
      <c r="O747" s="255">
        <f ca="1">IF(INDEX(ORCAMENTO!$AI:$AI,$N747)&lt;&gt;"",1,0)</f>
        <v>0</v>
      </c>
      <c r="P747" s="255">
        <f t="shared" ca="1" si="25"/>
        <v>11</v>
      </c>
      <c r="Q747" s="255" t="str">
        <f ca="1">INDEX(ORCAMENTO!$AI:$AI,$N747)</f>
        <v/>
      </c>
    </row>
    <row r="748" spans="2:17" ht="15" customHeight="1" x14ac:dyDescent="0.25">
      <c r="B748" s="255" t="str">
        <f ca="1">IFERROR(INDEX(_AUX_ANALISE!$A$1:$A$2461,MATCH(ROW()-34,_AUX_ANALISE!$C$1:$C$2461,0)),"")</f>
        <v/>
      </c>
      <c r="C748" s="255" t="str">
        <f ca="1">IF($B748="","",INDEX(ORCAMENTO!$B:$B,$B748))</f>
        <v/>
      </c>
      <c r="D748" s="255" t="str">
        <f ca="1">IF($B748="","",INDEX(ORCAMENTO!$E:$E,$B748))</f>
        <v/>
      </c>
      <c r="E748" s="255" t="str">
        <f ca="1">IF($B748="","",INDEX(ORCAMENTO!$D:$D,$B748))</f>
        <v/>
      </c>
      <c r="F748" s="255" t="str">
        <f ca="1">IF($B748="","",TRIM(IF(OR(INDEX(ORCAMENTO!$G:$G,$B748)&lt;&gt;"",INDEX(ORCAMENTO!$H:$H,$B748)&lt;&gt;""),"Ano 1; ","")&amp;IF(OR(INDEX(ORCAMENTO!$J:$J,$B748)&lt;&gt;"",INDEX(ORCAMENTO!$K:$K,$B748)&lt;&gt;""),"Ano 2; ","")&amp;IF(OR(INDEX(ORCAMENTO!$M:$M,$B748)&lt;&gt;"",INDEX(ORCAMENTO!$N:$N,$B748)&lt;&gt;""),"Ano 3; ","")&amp;IF(OR(INDEX(ORCAMENTO!$P:$P,$B748)&lt;&gt;"",INDEX(ORCAMENTO!$Q:$Q,$B748)&lt;&gt;""),"Ano 4; ","")&amp;IF(OR(INDEX(ORCAMENTO!$S:$S,$B748)&lt;&gt;"",INDEX(ORCAMENTO!$T:$T,$B748)&lt;&gt;""),"Ano 5; ","")&amp;IF(OR(INDEX(ORCAMENTO!$V:$V,$B748)&lt;&gt;"",INDEX(ORCAMENTO!$W:$W,$B748)&lt;&gt;""),"Ano 6; ","")))</f>
        <v/>
      </c>
      <c r="G748" s="311" t="str">
        <f ca="1">IF($B748="","",IF(INDEX(ORCAMENTO!$G:$G,$B748)&lt;&gt;"",INDEX(ORCAMENTO!$G:$G,$B748),IF(INDEX(ORCAMENTO!$J:$J,$B748)&lt;&gt;"",INDEX(ORCAMENTO!$J:$J,$B748),IF(INDEX(ORCAMENTO!$M:$M,$B748)&lt;&gt;"",INDEX(ORCAMENTO!$M:$M,$B748),IF(INDEX(ORCAMENTO!$P:$P,$B748)&lt;&gt;"",INDEX(ORCAMENTO!$P:$P,$B748),IF(INDEX(ORCAMENTO!$S:$S,$B748)&lt;&gt;"",INDEX(ORCAMENTO!$S:$S,$B748),INDEX(ORCAMENTO!$V:$V,$B748)))))))</f>
        <v/>
      </c>
      <c r="H748" s="312" t="str">
        <f ca="1">IF($B748="","",IF(INDEX(ORCAMENTO!$H:$H,$B748)&lt;&gt;"",INDEX(ORCAMENTO!$H:$H,$B748),IF(INDEX(ORCAMENTO!$K:$K,$B748)&lt;&gt;"",INDEX(ORCAMENTO!$K:$K,$B748),IF(INDEX(ORCAMENTO!$N:$N,$B748)&lt;&gt;"",INDEX(ORCAMENTO!$N:$N,$B748),IF(INDEX(ORCAMENTO!$Q:$Q,$B748)&lt;&gt;"",INDEX(ORCAMENTO!$Q:$Q,$B748),IF(INDEX(ORCAMENTO!$T:$T,$B748)&lt;&gt;"",INDEX(ORCAMENTO!$T:$T,$B748),INDEX(ORCAMENTO!$W:$W,$B748)))))))</f>
        <v/>
      </c>
      <c r="I748" s="255" t="str">
        <f ca="1">IF($B748="","",IF(INDEX(ORCAMENTO!$AI:$AI,$B748)&lt;&gt;"",INDEX(ORCAMENTO!$AI:$AI,$B748),IF(INDEX(ORCAMENTO!$AG:$AG,$B748),"Memorial de cálculo ou anexo obrigatório não informado para item acima do limite.",IF(AND(INDEX(ORCAMENTO!$AC:$AC,$B748),NOT(INDEX(ORCAMENTO!$AE:$AE,$B748))),"Informe pelo menos um ano completo com valor unitário e quantidade.","Pendência identificada automaticamente."))))</f>
        <v/>
      </c>
      <c r="N748" s="255">
        <f t="shared" si="24"/>
        <v>749</v>
      </c>
      <c r="O748" s="255">
        <f ca="1">IF(INDEX(ORCAMENTO!$AI:$AI,$N748)&lt;&gt;"",1,0)</f>
        <v>0</v>
      </c>
      <c r="P748" s="255">
        <f t="shared" ca="1" si="25"/>
        <v>11</v>
      </c>
      <c r="Q748" s="255" t="str">
        <f ca="1">INDEX(ORCAMENTO!$AI:$AI,$N748)</f>
        <v/>
      </c>
    </row>
    <row r="749" spans="2:17" ht="15" customHeight="1" x14ac:dyDescent="0.25">
      <c r="B749" s="255" t="str">
        <f ca="1">IFERROR(INDEX(_AUX_ANALISE!$A$1:$A$2461,MATCH(ROW()-34,_AUX_ANALISE!$C$1:$C$2461,0)),"")</f>
        <v/>
      </c>
      <c r="C749" s="255" t="str">
        <f ca="1">IF($B749="","",INDEX(ORCAMENTO!$B:$B,$B749))</f>
        <v/>
      </c>
      <c r="D749" s="255" t="str">
        <f ca="1">IF($B749="","",INDEX(ORCAMENTO!$E:$E,$B749))</f>
        <v/>
      </c>
      <c r="E749" s="255" t="str">
        <f ca="1">IF($B749="","",INDEX(ORCAMENTO!$D:$D,$B749))</f>
        <v/>
      </c>
      <c r="F749" s="255" t="str">
        <f ca="1">IF($B749="","",TRIM(IF(OR(INDEX(ORCAMENTO!$G:$G,$B749)&lt;&gt;"",INDEX(ORCAMENTO!$H:$H,$B749)&lt;&gt;""),"Ano 1; ","")&amp;IF(OR(INDEX(ORCAMENTO!$J:$J,$B749)&lt;&gt;"",INDEX(ORCAMENTO!$K:$K,$B749)&lt;&gt;""),"Ano 2; ","")&amp;IF(OR(INDEX(ORCAMENTO!$M:$M,$B749)&lt;&gt;"",INDEX(ORCAMENTO!$N:$N,$B749)&lt;&gt;""),"Ano 3; ","")&amp;IF(OR(INDEX(ORCAMENTO!$P:$P,$B749)&lt;&gt;"",INDEX(ORCAMENTO!$Q:$Q,$B749)&lt;&gt;""),"Ano 4; ","")&amp;IF(OR(INDEX(ORCAMENTO!$S:$S,$B749)&lt;&gt;"",INDEX(ORCAMENTO!$T:$T,$B749)&lt;&gt;""),"Ano 5; ","")&amp;IF(OR(INDEX(ORCAMENTO!$V:$V,$B749)&lt;&gt;"",INDEX(ORCAMENTO!$W:$W,$B749)&lt;&gt;""),"Ano 6; ","")))</f>
        <v/>
      </c>
      <c r="G749" s="311" t="str">
        <f ca="1">IF($B749="","",IF(INDEX(ORCAMENTO!$G:$G,$B749)&lt;&gt;"",INDEX(ORCAMENTO!$G:$G,$B749),IF(INDEX(ORCAMENTO!$J:$J,$B749)&lt;&gt;"",INDEX(ORCAMENTO!$J:$J,$B749),IF(INDEX(ORCAMENTO!$M:$M,$B749)&lt;&gt;"",INDEX(ORCAMENTO!$M:$M,$B749),IF(INDEX(ORCAMENTO!$P:$P,$B749)&lt;&gt;"",INDEX(ORCAMENTO!$P:$P,$B749),IF(INDEX(ORCAMENTO!$S:$S,$B749)&lt;&gt;"",INDEX(ORCAMENTO!$S:$S,$B749),INDEX(ORCAMENTO!$V:$V,$B749)))))))</f>
        <v/>
      </c>
      <c r="H749" s="312" t="str">
        <f ca="1">IF($B749="","",IF(INDEX(ORCAMENTO!$H:$H,$B749)&lt;&gt;"",INDEX(ORCAMENTO!$H:$H,$B749),IF(INDEX(ORCAMENTO!$K:$K,$B749)&lt;&gt;"",INDEX(ORCAMENTO!$K:$K,$B749),IF(INDEX(ORCAMENTO!$N:$N,$B749)&lt;&gt;"",INDEX(ORCAMENTO!$N:$N,$B749),IF(INDEX(ORCAMENTO!$Q:$Q,$B749)&lt;&gt;"",INDEX(ORCAMENTO!$Q:$Q,$B749),IF(INDEX(ORCAMENTO!$T:$T,$B749)&lt;&gt;"",INDEX(ORCAMENTO!$T:$T,$B749),INDEX(ORCAMENTO!$W:$W,$B749)))))))</f>
        <v/>
      </c>
      <c r="I749" s="255" t="str">
        <f ca="1">IF($B749="","",IF(INDEX(ORCAMENTO!$AI:$AI,$B749)&lt;&gt;"",INDEX(ORCAMENTO!$AI:$AI,$B749),IF(INDEX(ORCAMENTO!$AG:$AG,$B749),"Memorial de cálculo ou anexo obrigatório não informado para item acima do limite.",IF(AND(INDEX(ORCAMENTO!$AC:$AC,$B749),NOT(INDEX(ORCAMENTO!$AE:$AE,$B749))),"Informe pelo menos um ano completo com valor unitário e quantidade.","Pendência identificada automaticamente."))))</f>
        <v/>
      </c>
      <c r="N749" s="255">
        <f t="shared" si="24"/>
        <v>750</v>
      </c>
      <c r="O749" s="255">
        <f ca="1">IF(INDEX(ORCAMENTO!$AI:$AI,$N749)&lt;&gt;"",1,0)</f>
        <v>0</v>
      </c>
      <c r="P749" s="255">
        <f t="shared" ca="1" si="25"/>
        <v>11</v>
      </c>
      <c r="Q749" s="255" t="str">
        <f ca="1">INDEX(ORCAMENTO!$AI:$AI,$N749)</f>
        <v/>
      </c>
    </row>
    <row r="750" spans="2:17" ht="15" customHeight="1" x14ac:dyDescent="0.25">
      <c r="B750" s="255" t="str">
        <f ca="1">IFERROR(INDEX(_AUX_ANALISE!$A$1:$A$2461,MATCH(ROW()-34,_AUX_ANALISE!$C$1:$C$2461,0)),"")</f>
        <v/>
      </c>
      <c r="C750" s="255" t="str">
        <f ca="1">IF($B750="","",INDEX(ORCAMENTO!$B:$B,$B750))</f>
        <v/>
      </c>
      <c r="D750" s="255" t="str">
        <f ca="1">IF($B750="","",INDEX(ORCAMENTO!$E:$E,$B750))</f>
        <v/>
      </c>
      <c r="E750" s="255" t="str">
        <f ca="1">IF($B750="","",INDEX(ORCAMENTO!$D:$D,$B750))</f>
        <v/>
      </c>
      <c r="F750" s="255" t="str">
        <f ca="1">IF($B750="","",TRIM(IF(OR(INDEX(ORCAMENTO!$G:$G,$B750)&lt;&gt;"",INDEX(ORCAMENTO!$H:$H,$B750)&lt;&gt;""),"Ano 1; ","")&amp;IF(OR(INDEX(ORCAMENTO!$J:$J,$B750)&lt;&gt;"",INDEX(ORCAMENTO!$K:$K,$B750)&lt;&gt;""),"Ano 2; ","")&amp;IF(OR(INDEX(ORCAMENTO!$M:$M,$B750)&lt;&gt;"",INDEX(ORCAMENTO!$N:$N,$B750)&lt;&gt;""),"Ano 3; ","")&amp;IF(OR(INDEX(ORCAMENTO!$P:$P,$B750)&lt;&gt;"",INDEX(ORCAMENTO!$Q:$Q,$B750)&lt;&gt;""),"Ano 4; ","")&amp;IF(OR(INDEX(ORCAMENTO!$S:$S,$B750)&lt;&gt;"",INDEX(ORCAMENTO!$T:$T,$B750)&lt;&gt;""),"Ano 5; ","")&amp;IF(OR(INDEX(ORCAMENTO!$V:$V,$B750)&lt;&gt;"",INDEX(ORCAMENTO!$W:$W,$B750)&lt;&gt;""),"Ano 6; ","")))</f>
        <v/>
      </c>
      <c r="G750" s="311" t="str">
        <f ca="1">IF($B750="","",IF(INDEX(ORCAMENTO!$G:$G,$B750)&lt;&gt;"",INDEX(ORCAMENTO!$G:$G,$B750),IF(INDEX(ORCAMENTO!$J:$J,$B750)&lt;&gt;"",INDEX(ORCAMENTO!$J:$J,$B750),IF(INDEX(ORCAMENTO!$M:$M,$B750)&lt;&gt;"",INDEX(ORCAMENTO!$M:$M,$B750),IF(INDEX(ORCAMENTO!$P:$P,$B750)&lt;&gt;"",INDEX(ORCAMENTO!$P:$P,$B750),IF(INDEX(ORCAMENTO!$S:$S,$B750)&lt;&gt;"",INDEX(ORCAMENTO!$S:$S,$B750),INDEX(ORCAMENTO!$V:$V,$B750)))))))</f>
        <v/>
      </c>
      <c r="H750" s="312" t="str">
        <f ca="1">IF($B750="","",IF(INDEX(ORCAMENTO!$H:$H,$B750)&lt;&gt;"",INDEX(ORCAMENTO!$H:$H,$B750),IF(INDEX(ORCAMENTO!$K:$K,$B750)&lt;&gt;"",INDEX(ORCAMENTO!$K:$K,$B750),IF(INDEX(ORCAMENTO!$N:$N,$B750)&lt;&gt;"",INDEX(ORCAMENTO!$N:$N,$B750),IF(INDEX(ORCAMENTO!$Q:$Q,$B750)&lt;&gt;"",INDEX(ORCAMENTO!$Q:$Q,$B750),IF(INDEX(ORCAMENTO!$T:$T,$B750)&lt;&gt;"",INDEX(ORCAMENTO!$T:$T,$B750),INDEX(ORCAMENTO!$W:$W,$B750)))))))</f>
        <v/>
      </c>
      <c r="I750" s="255" t="str">
        <f ca="1">IF($B750="","",IF(INDEX(ORCAMENTO!$AI:$AI,$B750)&lt;&gt;"",INDEX(ORCAMENTO!$AI:$AI,$B750),IF(INDEX(ORCAMENTO!$AG:$AG,$B750),"Memorial de cálculo ou anexo obrigatório não informado para item acima do limite.",IF(AND(INDEX(ORCAMENTO!$AC:$AC,$B750),NOT(INDEX(ORCAMENTO!$AE:$AE,$B750))),"Informe pelo menos um ano completo com valor unitário e quantidade.","Pendência identificada automaticamente."))))</f>
        <v/>
      </c>
      <c r="N750" s="255">
        <f t="shared" si="24"/>
        <v>751</v>
      </c>
      <c r="O750" s="255">
        <f ca="1">IF(INDEX(ORCAMENTO!$AI:$AI,$N750)&lt;&gt;"",1,0)</f>
        <v>0</v>
      </c>
      <c r="P750" s="255">
        <f t="shared" ca="1" si="25"/>
        <v>11</v>
      </c>
      <c r="Q750" s="255" t="str">
        <f ca="1">INDEX(ORCAMENTO!$AI:$AI,$N750)</f>
        <v/>
      </c>
    </row>
    <row r="751" spans="2:17" ht="15" customHeight="1" x14ac:dyDescent="0.25">
      <c r="B751" s="255" t="str">
        <f ca="1">IFERROR(INDEX(_AUX_ANALISE!$A$1:$A$2461,MATCH(ROW()-34,_AUX_ANALISE!$C$1:$C$2461,0)),"")</f>
        <v/>
      </c>
      <c r="C751" s="255" t="str">
        <f ca="1">IF($B751="","",INDEX(ORCAMENTO!$B:$B,$B751))</f>
        <v/>
      </c>
      <c r="D751" s="255" t="str">
        <f ca="1">IF($B751="","",INDEX(ORCAMENTO!$E:$E,$B751))</f>
        <v/>
      </c>
      <c r="E751" s="255" t="str">
        <f ca="1">IF($B751="","",INDEX(ORCAMENTO!$D:$D,$B751))</f>
        <v/>
      </c>
      <c r="F751" s="255" t="str">
        <f ca="1">IF($B751="","",TRIM(IF(OR(INDEX(ORCAMENTO!$G:$G,$B751)&lt;&gt;"",INDEX(ORCAMENTO!$H:$H,$B751)&lt;&gt;""),"Ano 1; ","")&amp;IF(OR(INDEX(ORCAMENTO!$J:$J,$B751)&lt;&gt;"",INDEX(ORCAMENTO!$K:$K,$B751)&lt;&gt;""),"Ano 2; ","")&amp;IF(OR(INDEX(ORCAMENTO!$M:$M,$B751)&lt;&gt;"",INDEX(ORCAMENTO!$N:$N,$B751)&lt;&gt;""),"Ano 3; ","")&amp;IF(OR(INDEX(ORCAMENTO!$P:$P,$B751)&lt;&gt;"",INDEX(ORCAMENTO!$Q:$Q,$B751)&lt;&gt;""),"Ano 4; ","")&amp;IF(OR(INDEX(ORCAMENTO!$S:$S,$B751)&lt;&gt;"",INDEX(ORCAMENTO!$T:$T,$B751)&lt;&gt;""),"Ano 5; ","")&amp;IF(OR(INDEX(ORCAMENTO!$V:$V,$B751)&lt;&gt;"",INDEX(ORCAMENTO!$W:$W,$B751)&lt;&gt;""),"Ano 6; ","")))</f>
        <v/>
      </c>
      <c r="G751" s="311" t="str">
        <f ca="1">IF($B751="","",IF(INDEX(ORCAMENTO!$G:$G,$B751)&lt;&gt;"",INDEX(ORCAMENTO!$G:$G,$B751),IF(INDEX(ORCAMENTO!$J:$J,$B751)&lt;&gt;"",INDEX(ORCAMENTO!$J:$J,$B751),IF(INDEX(ORCAMENTO!$M:$M,$B751)&lt;&gt;"",INDEX(ORCAMENTO!$M:$M,$B751),IF(INDEX(ORCAMENTO!$P:$P,$B751)&lt;&gt;"",INDEX(ORCAMENTO!$P:$P,$B751),IF(INDEX(ORCAMENTO!$S:$S,$B751)&lt;&gt;"",INDEX(ORCAMENTO!$S:$S,$B751),INDEX(ORCAMENTO!$V:$V,$B751)))))))</f>
        <v/>
      </c>
      <c r="H751" s="312" t="str">
        <f ca="1">IF($B751="","",IF(INDEX(ORCAMENTO!$H:$H,$B751)&lt;&gt;"",INDEX(ORCAMENTO!$H:$H,$B751),IF(INDEX(ORCAMENTO!$K:$K,$B751)&lt;&gt;"",INDEX(ORCAMENTO!$K:$K,$B751),IF(INDEX(ORCAMENTO!$N:$N,$B751)&lt;&gt;"",INDEX(ORCAMENTO!$N:$N,$B751),IF(INDEX(ORCAMENTO!$Q:$Q,$B751)&lt;&gt;"",INDEX(ORCAMENTO!$Q:$Q,$B751),IF(INDEX(ORCAMENTO!$T:$T,$B751)&lt;&gt;"",INDEX(ORCAMENTO!$T:$T,$B751),INDEX(ORCAMENTO!$W:$W,$B751)))))))</f>
        <v/>
      </c>
      <c r="I751" s="255" t="str">
        <f ca="1">IF($B751="","",IF(INDEX(ORCAMENTO!$AI:$AI,$B751)&lt;&gt;"",INDEX(ORCAMENTO!$AI:$AI,$B751),IF(INDEX(ORCAMENTO!$AG:$AG,$B751),"Memorial de cálculo ou anexo obrigatório não informado para item acima do limite.",IF(AND(INDEX(ORCAMENTO!$AC:$AC,$B751),NOT(INDEX(ORCAMENTO!$AE:$AE,$B751))),"Informe pelo menos um ano completo com valor unitário e quantidade.","Pendência identificada automaticamente."))))</f>
        <v/>
      </c>
      <c r="N751" s="255">
        <f t="shared" si="24"/>
        <v>752</v>
      </c>
      <c r="O751" s="255">
        <f ca="1">IF(INDEX(ORCAMENTO!$AI:$AI,$N751)&lt;&gt;"",1,0)</f>
        <v>0</v>
      </c>
      <c r="P751" s="255">
        <f t="shared" ca="1" si="25"/>
        <v>11</v>
      </c>
      <c r="Q751" s="255" t="str">
        <f ca="1">INDEX(ORCAMENTO!$AI:$AI,$N751)</f>
        <v/>
      </c>
    </row>
    <row r="752" spans="2:17" ht="15" customHeight="1" x14ac:dyDescent="0.25">
      <c r="B752" s="255" t="str">
        <f ca="1">IFERROR(INDEX(_AUX_ANALISE!$A$1:$A$2461,MATCH(ROW()-34,_AUX_ANALISE!$C$1:$C$2461,0)),"")</f>
        <v/>
      </c>
      <c r="C752" s="255" t="str">
        <f ca="1">IF($B752="","",INDEX(ORCAMENTO!$B:$B,$B752))</f>
        <v/>
      </c>
      <c r="D752" s="255" t="str">
        <f ca="1">IF($B752="","",INDEX(ORCAMENTO!$E:$E,$B752))</f>
        <v/>
      </c>
      <c r="E752" s="255" t="str">
        <f ca="1">IF($B752="","",INDEX(ORCAMENTO!$D:$D,$B752))</f>
        <v/>
      </c>
      <c r="F752" s="255" t="str">
        <f ca="1">IF($B752="","",TRIM(IF(OR(INDEX(ORCAMENTO!$G:$G,$B752)&lt;&gt;"",INDEX(ORCAMENTO!$H:$H,$B752)&lt;&gt;""),"Ano 1; ","")&amp;IF(OR(INDEX(ORCAMENTO!$J:$J,$B752)&lt;&gt;"",INDEX(ORCAMENTO!$K:$K,$B752)&lt;&gt;""),"Ano 2; ","")&amp;IF(OR(INDEX(ORCAMENTO!$M:$M,$B752)&lt;&gt;"",INDEX(ORCAMENTO!$N:$N,$B752)&lt;&gt;""),"Ano 3; ","")&amp;IF(OR(INDEX(ORCAMENTO!$P:$P,$B752)&lt;&gt;"",INDEX(ORCAMENTO!$Q:$Q,$B752)&lt;&gt;""),"Ano 4; ","")&amp;IF(OR(INDEX(ORCAMENTO!$S:$S,$B752)&lt;&gt;"",INDEX(ORCAMENTO!$T:$T,$B752)&lt;&gt;""),"Ano 5; ","")&amp;IF(OR(INDEX(ORCAMENTO!$V:$V,$B752)&lt;&gt;"",INDEX(ORCAMENTO!$W:$W,$B752)&lt;&gt;""),"Ano 6; ","")))</f>
        <v/>
      </c>
      <c r="G752" s="311" t="str">
        <f ca="1">IF($B752="","",IF(INDEX(ORCAMENTO!$G:$G,$B752)&lt;&gt;"",INDEX(ORCAMENTO!$G:$G,$B752),IF(INDEX(ORCAMENTO!$J:$J,$B752)&lt;&gt;"",INDEX(ORCAMENTO!$J:$J,$B752),IF(INDEX(ORCAMENTO!$M:$M,$B752)&lt;&gt;"",INDEX(ORCAMENTO!$M:$M,$B752),IF(INDEX(ORCAMENTO!$P:$P,$B752)&lt;&gt;"",INDEX(ORCAMENTO!$P:$P,$B752),IF(INDEX(ORCAMENTO!$S:$S,$B752)&lt;&gt;"",INDEX(ORCAMENTO!$S:$S,$B752),INDEX(ORCAMENTO!$V:$V,$B752)))))))</f>
        <v/>
      </c>
      <c r="H752" s="312" t="str">
        <f ca="1">IF($B752="","",IF(INDEX(ORCAMENTO!$H:$H,$B752)&lt;&gt;"",INDEX(ORCAMENTO!$H:$H,$B752),IF(INDEX(ORCAMENTO!$K:$K,$B752)&lt;&gt;"",INDEX(ORCAMENTO!$K:$K,$B752),IF(INDEX(ORCAMENTO!$N:$N,$B752)&lt;&gt;"",INDEX(ORCAMENTO!$N:$N,$B752),IF(INDEX(ORCAMENTO!$Q:$Q,$B752)&lt;&gt;"",INDEX(ORCAMENTO!$Q:$Q,$B752),IF(INDEX(ORCAMENTO!$T:$T,$B752)&lt;&gt;"",INDEX(ORCAMENTO!$T:$T,$B752),INDEX(ORCAMENTO!$W:$W,$B752)))))))</f>
        <v/>
      </c>
      <c r="I752" s="255" t="str">
        <f ca="1">IF($B752="","",IF(INDEX(ORCAMENTO!$AI:$AI,$B752)&lt;&gt;"",INDEX(ORCAMENTO!$AI:$AI,$B752),IF(INDEX(ORCAMENTO!$AG:$AG,$B752),"Memorial de cálculo ou anexo obrigatório não informado para item acima do limite.",IF(AND(INDEX(ORCAMENTO!$AC:$AC,$B752),NOT(INDEX(ORCAMENTO!$AE:$AE,$B752))),"Informe pelo menos um ano completo com valor unitário e quantidade.","Pendência identificada automaticamente."))))</f>
        <v/>
      </c>
      <c r="N752" s="255">
        <f t="shared" si="24"/>
        <v>753</v>
      </c>
      <c r="O752" s="255">
        <f ca="1">IF(INDEX(ORCAMENTO!$AI:$AI,$N752)&lt;&gt;"",1,0)</f>
        <v>0</v>
      </c>
      <c r="P752" s="255">
        <f t="shared" ca="1" si="25"/>
        <v>11</v>
      </c>
      <c r="Q752" s="255" t="str">
        <f ca="1">INDEX(ORCAMENTO!$AI:$AI,$N752)</f>
        <v/>
      </c>
    </row>
    <row r="753" spans="2:17" ht="15" customHeight="1" x14ac:dyDescent="0.25">
      <c r="B753" s="255" t="str">
        <f ca="1">IFERROR(INDEX(_AUX_ANALISE!$A$1:$A$2461,MATCH(ROW()-34,_AUX_ANALISE!$C$1:$C$2461,0)),"")</f>
        <v/>
      </c>
      <c r="C753" s="255" t="str">
        <f ca="1">IF($B753="","",INDEX(ORCAMENTO!$B:$B,$B753))</f>
        <v/>
      </c>
      <c r="D753" s="255" t="str">
        <f ca="1">IF($B753="","",INDEX(ORCAMENTO!$E:$E,$B753))</f>
        <v/>
      </c>
      <c r="E753" s="255" t="str">
        <f ca="1">IF($B753="","",INDEX(ORCAMENTO!$D:$D,$B753))</f>
        <v/>
      </c>
      <c r="F753" s="255" t="str">
        <f ca="1">IF($B753="","",TRIM(IF(OR(INDEX(ORCAMENTO!$G:$G,$B753)&lt;&gt;"",INDEX(ORCAMENTO!$H:$H,$B753)&lt;&gt;""),"Ano 1; ","")&amp;IF(OR(INDEX(ORCAMENTO!$J:$J,$B753)&lt;&gt;"",INDEX(ORCAMENTO!$K:$K,$B753)&lt;&gt;""),"Ano 2; ","")&amp;IF(OR(INDEX(ORCAMENTO!$M:$M,$B753)&lt;&gt;"",INDEX(ORCAMENTO!$N:$N,$B753)&lt;&gt;""),"Ano 3; ","")&amp;IF(OR(INDEX(ORCAMENTO!$P:$P,$B753)&lt;&gt;"",INDEX(ORCAMENTO!$Q:$Q,$B753)&lt;&gt;""),"Ano 4; ","")&amp;IF(OR(INDEX(ORCAMENTO!$S:$S,$B753)&lt;&gt;"",INDEX(ORCAMENTO!$T:$T,$B753)&lt;&gt;""),"Ano 5; ","")&amp;IF(OR(INDEX(ORCAMENTO!$V:$V,$B753)&lt;&gt;"",INDEX(ORCAMENTO!$W:$W,$B753)&lt;&gt;""),"Ano 6; ","")))</f>
        <v/>
      </c>
      <c r="G753" s="311" t="str">
        <f ca="1">IF($B753="","",IF(INDEX(ORCAMENTO!$G:$G,$B753)&lt;&gt;"",INDEX(ORCAMENTO!$G:$G,$B753),IF(INDEX(ORCAMENTO!$J:$J,$B753)&lt;&gt;"",INDEX(ORCAMENTO!$J:$J,$B753),IF(INDEX(ORCAMENTO!$M:$M,$B753)&lt;&gt;"",INDEX(ORCAMENTO!$M:$M,$B753),IF(INDEX(ORCAMENTO!$P:$P,$B753)&lt;&gt;"",INDEX(ORCAMENTO!$P:$P,$B753),IF(INDEX(ORCAMENTO!$S:$S,$B753)&lt;&gt;"",INDEX(ORCAMENTO!$S:$S,$B753),INDEX(ORCAMENTO!$V:$V,$B753)))))))</f>
        <v/>
      </c>
      <c r="H753" s="312" t="str">
        <f ca="1">IF($B753="","",IF(INDEX(ORCAMENTO!$H:$H,$B753)&lt;&gt;"",INDEX(ORCAMENTO!$H:$H,$B753),IF(INDEX(ORCAMENTO!$K:$K,$B753)&lt;&gt;"",INDEX(ORCAMENTO!$K:$K,$B753),IF(INDEX(ORCAMENTO!$N:$N,$B753)&lt;&gt;"",INDEX(ORCAMENTO!$N:$N,$B753),IF(INDEX(ORCAMENTO!$Q:$Q,$B753)&lt;&gt;"",INDEX(ORCAMENTO!$Q:$Q,$B753),IF(INDEX(ORCAMENTO!$T:$T,$B753)&lt;&gt;"",INDEX(ORCAMENTO!$T:$T,$B753),INDEX(ORCAMENTO!$W:$W,$B753)))))))</f>
        <v/>
      </c>
      <c r="I753" s="255" t="str">
        <f ca="1">IF($B753="","",IF(INDEX(ORCAMENTO!$AI:$AI,$B753)&lt;&gt;"",INDEX(ORCAMENTO!$AI:$AI,$B753),IF(INDEX(ORCAMENTO!$AG:$AG,$B753),"Memorial de cálculo ou anexo obrigatório não informado para item acima do limite.",IF(AND(INDEX(ORCAMENTO!$AC:$AC,$B753),NOT(INDEX(ORCAMENTO!$AE:$AE,$B753))),"Informe pelo menos um ano completo com valor unitário e quantidade.","Pendência identificada automaticamente."))))</f>
        <v/>
      </c>
      <c r="N753" s="255">
        <f t="shared" si="24"/>
        <v>754</v>
      </c>
      <c r="O753" s="255">
        <f ca="1">IF(INDEX(ORCAMENTO!$AI:$AI,$N753)&lt;&gt;"",1,0)</f>
        <v>0</v>
      </c>
      <c r="P753" s="255">
        <f t="shared" ca="1" si="25"/>
        <v>11</v>
      </c>
      <c r="Q753" s="255" t="str">
        <f ca="1">INDEX(ORCAMENTO!$AI:$AI,$N753)</f>
        <v/>
      </c>
    </row>
    <row r="754" spans="2:17" ht="15" customHeight="1" x14ac:dyDescent="0.25">
      <c r="B754" s="255" t="str">
        <f ca="1">IFERROR(INDEX(_AUX_ANALISE!$A$1:$A$2461,MATCH(ROW()-34,_AUX_ANALISE!$C$1:$C$2461,0)),"")</f>
        <v/>
      </c>
      <c r="C754" s="255" t="str">
        <f ca="1">IF($B754="","",INDEX(ORCAMENTO!$B:$B,$B754))</f>
        <v/>
      </c>
      <c r="D754" s="255" t="str">
        <f ca="1">IF($B754="","",INDEX(ORCAMENTO!$E:$E,$B754))</f>
        <v/>
      </c>
      <c r="E754" s="255" t="str">
        <f ca="1">IF($B754="","",INDEX(ORCAMENTO!$D:$D,$B754))</f>
        <v/>
      </c>
      <c r="F754" s="255" t="str">
        <f ca="1">IF($B754="","",TRIM(IF(OR(INDEX(ORCAMENTO!$G:$G,$B754)&lt;&gt;"",INDEX(ORCAMENTO!$H:$H,$B754)&lt;&gt;""),"Ano 1; ","")&amp;IF(OR(INDEX(ORCAMENTO!$J:$J,$B754)&lt;&gt;"",INDEX(ORCAMENTO!$K:$K,$B754)&lt;&gt;""),"Ano 2; ","")&amp;IF(OR(INDEX(ORCAMENTO!$M:$M,$B754)&lt;&gt;"",INDEX(ORCAMENTO!$N:$N,$B754)&lt;&gt;""),"Ano 3; ","")&amp;IF(OR(INDEX(ORCAMENTO!$P:$P,$B754)&lt;&gt;"",INDEX(ORCAMENTO!$Q:$Q,$B754)&lt;&gt;""),"Ano 4; ","")&amp;IF(OR(INDEX(ORCAMENTO!$S:$S,$B754)&lt;&gt;"",INDEX(ORCAMENTO!$T:$T,$B754)&lt;&gt;""),"Ano 5; ","")&amp;IF(OR(INDEX(ORCAMENTO!$V:$V,$B754)&lt;&gt;"",INDEX(ORCAMENTO!$W:$W,$B754)&lt;&gt;""),"Ano 6; ","")))</f>
        <v/>
      </c>
      <c r="G754" s="311" t="str">
        <f ca="1">IF($B754="","",IF(INDEX(ORCAMENTO!$G:$G,$B754)&lt;&gt;"",INDEX(ORCAMENTO!$G:$G,$B754),IF(INDEX(ORCAMENTO!$J:$J,$B754)&lt;&gt;"",INDEX(ORCAMENTO!$J:$J,$B754),IF(INDEX(ORCAMENTO!$M:$M,$B754)&lt;&gt;"",INDEX(ORCAMENTO!$M:$M,$B754),IF(INDEX(ORCAMENTO!$P:$P,$B754)&lt;&gt;"",INDEX(ORCAMENTO!$P:$P,$B754),IF(INDEX(ORCAMENTO!$S:$S,$B754)&lt;&gt;"",INDEX(ORCAMENTO!$S:$S,$B754),INDEX(ORCAMENTO!$V:$V,$B754)))))))</f>
        <v/>
      </c>
      <c r="H754" s="312" t="str">
        <f ca="1">IF($B754="","",IF(INDEX(ORCAMENTO!$H:$H,$B754)&lt;&gt;"",INDEX(ORCAMENTO!$H:$H,$B754),IF(INDEX(ORCAMENTO!$K:$K,$B754)&lt;&gt;"",INDEX(ORCAMENTO!$K:$K,$B754),IF(INDEX(ORCAMENTO!$N:$N,$B754)&lt;&gt;"",INDEX(ORCAMENTO!$N:$N,$B754),IF(INDEX(ORCAMENTO!$Q:$Q,$B754)&lt;&gt;"",INDEX(ORCAMENTO!$Q:$Q,$B754),IF(INDEX(ORCAMENTO!$T:$T,$B754)&lt;&gt;"",INDEX(ORCAMENTO!$T:$T,$B754),INDEX(ORCAMENTO!$W:$W,$B754)))))))</f>
        <v/>
      </c>
      <c r="I754" s="255" t="str">
        <f ca="1">IF($B754="","",IF(INDEX(ORCAMENTO!$AI:$AI,$B754)&lt;&gt;"",INDEX(ORCAMENTO!$AI:$AI,$B754),IF(INDEX(ORCAMENTO!$AG:$AG,$B754),"Memorial de cálculo ou anexo obrigatório não informado para item acima do limite.",IF(AND(INDEX(ORCAMENTO!$AC:$AC,$B754),NOT(INDEX(ORCAMENTO!$AE:$AE,$B754))),"Informe pelo menos um ano completo com valor unitário e quantidade.","Pendência identificada automaticamente."))))</f>
        <v/>
      </c>
      <c r="N754" s="255">
        <f t="shared" si="24"/>
        <v>755</v>
      </c>
      <c r="O754" s="255">
        <f ca="1">IF(INDEX(ORCAMENTO!$AI:$AI,$N754)&lt;&gt;"",1,0)</f>
        <v>0</v>
      </c>
      <c r="P754" s="255">
        <f t="shared" ca="1" si="25"/>
        <v>11</v>
      </c>
      <c r="Q754" s="255" t="str">
        <f ca="1">INDEX(ORCAMENTO!$AI:$AI,$N754)</f>
        <v/>
      </c>
    </row>
    <row r="755" spans="2:17" ht="15" customHeight="1" x14ac:dyDescent="0.25">
      <c r="B755" s="255" t="str">
        <f ca="1">IFERROR(INDEX(_AUX_ANALISE!$A$1:$A$2461,MATCH(ROW()-34,_AUX_ANALISE!$C$1:$C$2461,0)),"")</f>
        <v/>
      </c>
      <c r="C755" s="255" t="str">
        <f ca="1">IF($B755="","",INDEX(ORCAMENTO!$B:$B,$B755))</f>
        <v/>
      </c>
      <c r="D755" s="255" t="str">
        <f ca="1">IF($B755="","",INDEX(ORCAMENTO!$E:$E,$B755))</f>
        <v/>
      </c>
      <c r="E755" s="255" t="str">
        <f ca="1">IF($B755="","",INDEX(ORCAMENTO!$D:$D,$B755))</f>
        <v/>
      </c>
      <c r="F755" s="255" t="str">
        <f ca="1">IF($B755="","",TRIM(IF(OR(INDEX(ORCAMENTO!$G:$G,$B755)&lt;&gt;"",INDEX(ORCAMENTO!$H:$H,$B755)&lt;&gt;""),"Ano 1; ","")&amp;IF(OR(INDEX(ORCAMENTO!$J:$J,$B755)&lt;&gt;"",INDEX(ORCAMENTO!$K:$K,$B755)&lt;&gt;""),"Ano 2; ","")&amp;IF(OR(INDEX(ORCAMENTO!$M:$M,$B755)&lt;&gt;"",INDEX(ORCAMENTO!$N:$N,$B755)&lt;&gt;""),"Ano 3; ","")&amp;IF(OR(INDEX(ORCAMENTO!$P:$P,$B755)&lt;&gt;"",INDEX(ORCAMENTO!$Q:$Q,$B755)&lt;&gt;""),"Ano 4; ","")&amp;IF(OR(INDEX(ORCAMENTO!$S:$S,$B755)&lt;&gt;"",INDEX(ORCAMENTO!$T:$T,$B755)&lt;&gt;""),"Ano 5; ","")&amp;IF(OR(INDEX(ORCAMENTO!$V:$V,$B755)&lt;&gt;"",INDEX(ORCAMENTO!$W:$W,$B755)&lt;&gt;""),"Ano 6; ","")))</f>
        <v/>
      </c>
      <c r="G755" s="311" t="str">
        <f ca="1">IF($B755="","",IF(INDEX(ORCAMENTO!$G:$G,$B755)&lt;&gt;"",INDEX(ORCAMENTO!$G:$G,$B755),IF(INDEX(ORCAMENTO!$J:$J,$B755)&lt;&gt;"",INDEX(ORCAMENTO!$J:$J,$B755),IF(INDEX(ORCAMENTO!$M:$M,$B755)&lt;&gt;"",INDEX(ORCAMENTO!$M:$M,$B755),IF(INDEX(ORCAMENTO!$P:$P,$B755)&lt;&gt;"",INDEX(ORCAMENTO!$P:$P,$B755),IF(INDEX(ORCAMENTO!$S:$S,$B755)&lt;&gt;"",INDEX(ORCAMENTO!$S:$S,$B755),INDEX(ORCAMENTO!$V:$V,$B755)))))))</f>
        <v/>
      </c>
      <c r="H755" s="312" t="str">
        <f ca="1">IF($B755="","",IF(INDEX(ORCAMENTO!$H:$H,$B755)&lt;&gt;"",INDEX(ORCAMENTO!$H:$H,$B755),IF(INDEX(ORCAMENTO!$K:$K,$B755)&lt;&gt;"",INDEX(ORCAMENTO!$K:$K,$B755),IF(INDEX(ORCAMENTO!$N:$N,$B755)&lt;&gt;"",INDEX(ORCAMENTO!$N:$N,$B755),IF(INDEX(ORCAMENTO!$Q:$Q,$B755)&lt;&gt;"",INDEX(ORCAMENTO!$Q:$Q,$B755),IF(INDEX(ORCAMENTO!$T:$T,$B755)&lt;&gt;"",INDEX(ORCAMENTO!$T:$T,$B755),INDEX(ORCAMENTO!$W:$W,$B755)))))))</f>
        <v/>
      </c>
      <c r="I755" s="255" t="str">
        <f ca="1">IF($B755="","",IF(INDEX(ORCAMENTO!$AI:$AI,$B755)&lt;&gt;"",INDEX(ORCAMENTO!$AI:$AI,$B755),IF(INDEX(ORCAMENTO!$AG:$AG,$B755),"Memorial de cálculo ou anexo obrigatório não informado para item acima do limite.",IF(AND(INDEX(ORCAMENTO!$AC:$AC,$B755),NOT(INDEX(ORCAMENTO!$AE:$AE,$B755))),"Informe pelo menos um ano completo com valor unitário e quantidade.","Pendência identificada automaticamente."))))</f>
        <v/>
      </c>
      <c r="N755" s="255">
        <f t="shared" si="24"/>
        <v>756</v>
      </c>
      <c r="O755" s="255">
        <f ca="1">IF(INDEX(ORCAMENTO!$AI:$AI,$N755)&lt;&gt;"",1,0)</f>
        <v>0</v>
      </c>
      <c r="P755" s="255">
        <f t="shared" ca="1" si="25"/>
        <v>11</v>
      </c>
      <c r="Q755" s="255" t="str">
        <f ca="1">INDEX(ORCAMENTO!$AI:$AI,$N755)</f>
        <v/>
      </c>
    </row>
    <row r="756" spans="2:17" ht="15" customHeight="1" x14ac:dyDescent="0.25">
      <c r="B756" s="255" t="str">
        <f ca="1">IFERROR(INDEX(_AUX_ANALISE!$A$1:$A$2461,MATCH(ROW()-34,_AUX_ANALISE!$C$1:$C$2461,0)),"")</f>
        <v/>
      </c>
      <c r="C756" s="255" t="str">
        <f ca="1">IF($B756="","",INDEX(ORCAMENTO!$B:$B,$B756))</f>
        <v/>
      </c>
      <c r="D756" s="255" t="str">
        <f ca="1">IF($B756="","",INDEX(ORCAMENTO!$E:$E,$B756))</f>
        <v/>
      </c>
      <c r="E756" s="255" t="str">
        <f ca="1">IF($B756="","",INDEX(ORCAMENTO!$D:$D,$B756))</f>
        <v/>
      </c>
      <c r="F756" s="255" t="str">
        <f ca="1">IF($B756="","",TRIM(IF(OR(INDEX(ORCAMENTO!$G:$G,$B756)&lt;&gt;"",INDEX(ORCAMENTO!$H:$H,$B756)&lt;&gt;""),"Ano 1; ","")&amp;IF(OR(INDEX(ORCAMENTO!$J:$J,$B756)&lt;&gt;"",INDEX(ORCAMENTO!$K:$K,$B756)&lt;&gt;""),"Ano 2; ","")&amp;IF(OR(INDEX(ORCAMENTO!$M:$M,$B756)&lt;&gt;"",INDEX(ORCAMENTO!$N:$N,$B756)&lt;&gt;""),"Ano 3; ","")&amp;IF(OR(INDEX(ORCAMENTO!$P:$P,$B756)&lt;&gt;"",INDEX(ORCAMENTO!$Q:$Q,$B756)&lt;&gt;""),"Ano 4; ","")&amp;IF(OR(INDEX(ORCAMENTO!$S:$S,$B756)&lt;&gt;"",INDEX(ORCAMENTO!$T:$T,$B756)&lt;&gt;""),"Ano 5; ","")&amp;IF(OR(INDEX(ORCAMENTO!$V:$V,$B756)&lt;&gt;"",INDEX(ORCAMENTO!$W:$W,$B756)&lt;&gt;""),"Ano 6; ","")))</f>
        <v/>
      </c>
      <c r="G756" s="311" t="str">
        <f ca="1">IF($B756="","",IF(INDEX(ORCAMENTO!$G:$G,$B756)&lt;&gt;"",INDEX(ORCAMENTO!$G:$G,$B756),IF(INDEX(ORCAMENTO!$J:$J,$B756)&lt;&gt;"",INDEX(ORCAMENTO!$J:$J,$B756),IF(INDEX(ORCAMENTO!$M:$M,$B756)&lt;&gt;"",INDEX(ORCAMENTO!$M:$M,$B756),IF(INDEX(ORCAMENTO!$P:$P,$B756)&lt;&gt;"",INDEX(ORCAMENTO!$P:$P,$B756),IF(INDEX(ORCAMENTO!$S:$S,$B756)&lt;&gt;"",INDEX(ORCAMENTO!$S:$S,$B756),INDEX(ORCAMENTO!$V:$V,$B756)))))))</f>
        <v/>
      </c>
      <c r="H756" s="312" t="str">
        <f ca="1">IF($B756="","",IF(INDEX(ORCAMENTO!$H:$H,$B756)&lt;&gt;"",INDEX(ORCAMENTO!$H:$H,$B756),IF(INDEX(ORCAMENTO!$K:$K,$B756)&lt;&gt;"",INDEX(ORCAMENTO!$K:$K,$B756),IF(INDEX(ORCAMENTO!$N:$N,$B756)&lt;&gt;"",INDEX(ORCAMENTO!$N:$N,$B756),IF(INDEX(ORCAMENTO!$Q:$Q,$B756)&lt;&gt;"",INDEX(ORCAMENTO!$Q:$Q,$B756),IF(INDEX(ORCAMENTO!$T:$T,$B756)&lt;&gt;"",INDEX(ORCAMENTO!$T:$T,$B756),INDEX(ORCAMENTO!$W:$W,$B756)))))))</f>
        <v/>
      </c>
      <c r="I756" s="255" t="str">
        <f ca="1">IF($B756="","",IF(INDEX(ORCAMENTO!$AI:$AI,$B756)&lt;&gt;"",INDEX(ORCAMENTO!$AI:$AI,$B756),IF(INDEX(ORCAMENTO!$AG:$AG,$B756),"Memorial de cálculo ou anexo obrigatório não informado para item acima do limite.",IF(AND(INDEX(ORCAMENTO!$AC:$AC,$B756),NOT(INDEX(ORCAMENTO!$AE:$AE,$B756))),"Informe pelo menos um ano completo com valor unitário e quantidade.","Pendência identificada automaticamente."))))</f>
        <v/>
      </c>
      <c r="N756" s="255">
        <f t="shared" si="24"/>
        <v>757</v>
      </c>
      <c r="O756" s="255">
        <f ca="1">IF(INDEX(ORCAMENTO!$AI:$AI,$N756)&lt;&gt;"",1,0)</f>
        <v>0</v>
      </c>
      <c r="P756" s="255">
        <f t="shared" ca="1" si="25"/>
        <v>11</v>
      </c>
      <c r="Q756" s="255" t="str">
        <f ca="1">INDEX(ORCAMENTO!$AI:$AI,$N756)</f>
        <v/>
      </c>
    </row>
    <row r="757" spans="2:17" ht="15" customHeight="1" x14ac:dyDescent="0.25">
      <c r="B757" s="255" t="str">
        <f ca="1">IFERROR(INDEX(_AUX_ANALISE!$A$1:$A$2461,MATCH(ROW()-34,_AUX_ANALISE!$C$1:$C$2461,0)),"")</f>
        <v/>
      </c>
      <c r="C757" s="255" t="str">
        <f ca="1">IF($B757="","",INDEX(ORCAMENTO!$B:$B,$B757))</f>
        <v/>
      </c>
      <c r="D757" s="255" t="str">
        <f ca="1">IF($B757="","",INDEX(ORCAMENTO!$E:$E,$B757))</f>
        <v/>
      </c>
      <c r="E757" s="255" t="str">
        <f ca="1">IF($B757="","",INDEX(ORCAMENTO!$D:$D,$B757))</f>
        <v/>
      </c>
      <c r="F757" s="255" t="str">
        <f ca="1">IF($B757="","",TRIM(IF(OR(INDEX(ORCAMENTO!$G:$G,$B757)&lt;&gt;"",INDEX(ORCAMENTO!$H:$H,$B757)&lt;&gt;""),"Ano 1; ","")&amp;IF(OR(INDEX(ORCAMENTO!$J:$J,$B757)&lt;&gt;"",INDEX(ORCAMENTO!$K:$K,$B757)&lt;&gt;""),"Ano 2; ","")&amp;IF(OR(INDEX(ORCAMENTO!$M:$M,$B757)&lt;&gt;"",INDEX(ORCAMENTO!$N:$N,$B757)&lt;&gt;""),"Ano 3; ","")&amp;IF(OR(INDEX(ORCAMENTO!$P:$P,$B757)&lt;&gt;"",INDEX(ORCAMENTO!$Q:$Q,$B757)&lt;&gt;""),"Ano 4; ","")&amp;IF(OR(INDEX(ORCAMENTO!$S:$S,$B757)&lt;&gt;"",INDEX(ORCAMENTO!$T:$T,$B757)&lt;&gt;""),"Ano 5; ","")&amp;IF(OR(INDEX(ORCAMENTO!$V:$V,$B757)&lt;&gt;"",INDEX(ORCAMENTO!$W:$W,$B757)&lt;&gt;""),"Ano 6; ","")))</f>
        <v/>
      </c>
      <c r="G757" s="311" t="str">
        <f ca="1">IF($B757="","",IF(INDEX(ORCAMENTO!$G:$G,$B757)&lt;&gt;"",INDEX(ORCAMENTO!$G:$G,$B757),IF(INDEX(ORCAMENTO!$J:$J,$B757)&lt;&gt;"",INDEX(ORCAMENTO!$J:$J,$B757),IF(INDEX(ORCAMENTO!$M:$M,$B757)&lt;&gt;"",INDEX(ORCAMENTO!$M:$M,$B757),IF(INDEX(ORCAMENTO!$P:$P,$B757)&lt;&gt;"",INDEX(ORCAMENTO!$P:$P,$B757),IF(INDEX(ORCAMENTO!$S:$S,$B757)&lt;&gt;"",INDEX(ORCAMENTO!$S:$S,$B757),INDEX(ORCAMENTO!$V:$V,$B757)))))))</f>
        <v/>
      </c>
      <c r="H757" s="312" t="str">
        <f ca="1">IF($B757="","",IF(INDEX(ORCAMENTO!$H:$H,$B757)&lt;&gt;"",INDEX(ORCAMENTO!$H:$H,$B757),IF(INDEX(ORCAMENTO!$K:$K,$B757)&lt;&gt;"",INDEX(ORCAMENTO!$K:$K,$B757),IF(INDEX(ORCAMENTO!$N:$N,$B757)&lt;&gt;"",INDEX(ORCAMENTO!$N:$N,$B757),IF(INDEX(ORCAMENTO!$Q:$Q,$B757)&lt;&gt;"",INDEX(ORCAMENTO!$Q:$Q,$B757),IF(INDEX(ORCAMENTO!$T:$T,$B757)&lt;&gt;"",INDEX(ORCAMENTO!$T:$T,$B757),INDEX(ORCAMENTO!$W:$W,$B757)))))))</f>
        <v/>
      </c>
      <c r="I757" s="255" t="str">
        <f ca="1">IF($B757="","",IF(INDEX(ORCAMENTO!$AI:$AI,$B757)&lt;&gt;"",INDEX(ORCAMENTO!$AI:$AI,$B757),IF(INDEX(ORCAMENTO!$AG:$AG,$B757),"Memorial de cálculo ou anexo obrigatório não informado para item acima do limite.",IF(AND(INDEX(ORCAMENTO!$AC:$AC,$B757),NOT(INDEX(ORCAMENTO!$AE:$AE,$B757))),"Informe pelo menos um ano completo com valor unitário e quantidade.","Pendência identificada automaticamente."))))</f>
        <v/>
      </c>
      <c r="N757" s="255">
        <f t="shared" si="24"/>
        <v>758</v>
      </c>
      <c r="O757" s="255">
        <f ca="1">IF(INDEX(ORCAMENTO!$AI:$AI,$N757)&lt;&gt;"",1,0)</f>
        <v>0</v>
      </c>
      <c r="P757" s="255">
        <f t="shared" ca="1" si="25"/>
        <v>11</v>
      </c>
      <c r="Q757" s="255" t="str">
        <f ca="1">INDEX(ORCAMENTO!$AI:$AI,$N757)</f>
        <v/>
      </c>
    </row>
    <row r="758" spans="2:17" ht="15" customHeight="1" x14ac:dyDescent="0.25">
      <c r="B758" s="255" t="str">
        <f ca="1">IFERROR(INDEX(_AUX_ANALISE!$A$1:$A$2461,MATCH(ROW()-34,_AUX_ANALISE!$C$1:$C$2461,0)),"")</f>
        <v/>
      </c>
      <c r="C758" s="255" t="str">
        <f ca="1">IF($B758="","",INDEX(ORCAMENTO!$B:$B,$B758))</f>
        <v/>
      </c>
      <c r="D758" s="255" t="str">
        <f ca="1">IF($B758="","",INDEX(ORCAMENTO!$E:$E,$B758))</f>
        <v/>
      </c>
      <c r="E758" s="255" t="str">
        <f ca="1">IF($B758="","",INDEX(ORCAMENTO!$D:$D,$B758))</f>
        <v/>
      </c>
      <c r="F758" s="255" t="str">
        <f ca="1">IF($B758="","",TRIM(IF(OR(INDEX(ORCAMENTO!$G:$G,$B758)&lt;&gt;"",INDEX(ORCAMENTO!$H:$H,$B758)&lt;&gt;""),"Ano 1; ","")&amp;IF(OR(INDEX(ORCAMENTO!$J:$J,$B758)&lt;&gt;"",INDEX(ORCAMENTO!$K:$K,$B758)&lt;&gt;""),"Ano 2; ","")&amp;IF(OR(INDEX(ORCAMENTO!$M:$M,$B758)&lt;&gt;"",INDEX(ORCAMENTO!$N:$N,$B758)&lt;&gt;""),"Ano 3; ","")&amp;IF(OR(INDEX(ORCAMENTO!$P:$P,$B758)&lt;&gt;"",INDEX(ORCAMENTO!$Q:$Q,$B758)&lt;&gt;""),"Ano 4; ","")&amp;IF(OR(INDEX(ORCAMENTO!$S:$S,$B758)&lt;&gt;"",INDEX(ORCAMENTO!$T:$T,$B758)&lt;&gt;""),"Ano 5; ","")&amp;IF(OR(INDEX(ORCAMENTO!$V:$V,$B758)&lt;&gt;"",INDEX(ORCAMENTO!$W:$W,$B758)&lt;&gt;""),"Ano 6; ","")))</f>
        <v/>
      </c>
      <c r="G758" s="311" t="str">
        <f ca="1">IF($B758="","",IF(INDEX(ORCAMENTO!$G:$G,$B758)&lt;&gt;"",INDEX(ORCAMENTO!$G:$G,$B758),IF(INDEX(ORCAMENTO!$J:$J,$B758)&lt;&gt;"",INDEX(ORCAMENTO!$J:$J,$B758),IF(INDEX(ORCAMENTO!$M:$M,$B758)&lt;&gt;"",INDEX(ORCAMENTO!$M:$M,$B758),IF(INDEX(ORCAMENTO!$P:$P,$B758)&lt;&gt;"",INDEX(ORCAMENTO!$P:$P,$B758),IF(INDEX(ORCAMENTO!$S:$S,$B758)&lt;&gt;"",INDEX(ORCAMENTO!$S:$S,$B758),INDEX(ORCAMENTO!$V:$V,$B758)))))))</f>
        <v/>
      </c>
      <c r="H758" s="312" t="str">
        <f ca="1">IF($B758="","",IF(INDEX(ORCAMENTO!$H:$H,$B758)&lt;&gt;"",INDEX(ORCAMENTO!$H:$H,$B758),IF(INDEX(ORCAMENTO!$K:$K,$B758)&lt;&gt;"",INDEX(ORCAMENTO!$K:$K,$B758),IF(INDEX(ORCAMENTO!$N:$N,$B758)&lt;&gt;"",INDEX(ORCAMENTO!$N:$N,$B758),IF(INDEX(ORCAMENTO!$Q:$Q,$B758)&lt;&gt;"",INDEX(ORCAMENTO!$Q:$Q,$B758),IF(INDEX(ORCAMENTO!$T:$T,$B758)&lt;&gt;"",INDEX(ORCAMENTO!$T:$T,$B758),INDEX(ORCAMENTO!$W:$W,$B758)))))))</f>
        <v/>
      </c>
      <c r="I758" s="255" t="str">
        <f ca="1">IF($B758="","",IF(INDEX(ORCAMENTO!$AI:$AI,$B758)&lt;&gt;"",INDEX(ORCAMENTO!$AI:$AI,$B758),IF(INDEX(ORCAMENTO!$AG:$AG,$B758),"Memorial de cálculo ou anexo obrigatório não informado para item acima do limite.",IF(AND(INDEX(ORCAMENTO!$AC:$AC,$B758),NOT(INDEX(ORCAMENTO!$AE:$AE,$B758))),"Informe pelo menos um ano completo com valor unitário e quantidade.","Pendência identificada automaticamente."))))</f>
        <v/>
      </c>
      <c r="N758" s="255">
        <f t="shared" si="24"/>
        <v>759</v>
      </c>
      <c r="O758" s="255">
        <f ca="1">IF(INDEX(ORCAMENTO!$AI:$AI,$N758)&lt;&gt;"",1,0)</f>
        <v>0</v>
      </c>
      <c r="P758" s="255">
        <f t="shared" ca="1" si="25"/>
        <v>11</v>
      </c>
      <c r="Q758" s="255" t="str">
        <f ca="1">INDEX(ORCAMENTO!$AI:$AI,$N758)</f>
        <v/>
      </c>
    </row>
    <row r="759" spans="2:17" ht="15" customHeight="1" x14ac:dyDescent="0.25">
      <c r="B759" s="255" t="str">
        <f ca="1">IFERROR(INDEX(_AUX_ANALISE!$A$1:$A$2461,MATCH(ROW()-34,_AUX_ANALISE!$C$1:$C$2461,0)),"")</f>
        <v/>
      </c>
      <c r="C759" s="255" t="str">
        <f ca="1">IF($B759="","",INDEX(ORCAMENTO!$B:$B,$B759))</f>
        <v/>
      </c>
      <c r="D759" s="255" t="str">
        <f ca="1">IF($B759="","",INDEX(ORCAMENTO!$E:$E,$B759))</f>
        <v/>
      </c>
      <c r="E759" s="255" t="str">
        <f ca="1">IF($B759="","",INDEX(ORCAMENTO!$D:$D,$B759))</f>
        <v/>
      </c>
      <c r="F759" s="255" t="str">
        <f ca="1">IF($B759="","",TRIM(IF(OR(INDEX(ORCAMENTO!$G:$G,$B759)&lt;&gt;"",INDEX(ORCAMENTO!$H:$H,$B759)&lt;&gt;""),"Ano 1; ","")&amp;IF(OR(INDEX(ORCAMENTO!$J:$J,$B759)&lt;&gt;"",INDEX(ORCAMENTO!$K:$K,$B759)&lt;&gt;""),"Ano 2; ","")&amp;IF(OR(INDEX(ORCAMENTO!$M:$M,$B759)&lt;&gt;"",INDEX(ORCAMENTO!$N:$N,$B759)&lt;&gt;""),"Ano 3; ","")&amp;IF(OR(INDEX(ORCAMENTO!$P:$P,$B759)&lt;&gt;"",INDEX(ORCAMENTO!$Q:$Q,$B759)&lt;&gt;""),"Ano 4; ","")&amp;IF(OR(INDEX(ORCAMENTO!$S:$S,$B759)&lt;&gt;"",INDEX(ORCAMENTO!$T:$T,$B759)&lt;&gt;""),"Ano 5; ","")&amp;IF(OR(INDEX(ORCAMENTO!$V:$V,$B759)&lt;&gt;"",INDEX(ORCAMENTO!$W:$W,$B759)&lt;&gt;""),"Ano 6; ","")))</f>
        <v/>
      </c>
      <c r="G759" s="311" t="str">
        <f ca="1">IF($B759="","",IF(INDEX(ORCAMENTO!$G:$G,$B759)&lt;&gt;"",INDEX(ORCAMENTO!$G:$G,$B759),IF(INDEX(ORCAMENTO!$J:$J,$B759)&lt;&gt;"",INDEX(ORCAMENTO!$J:$J,$B759),IF(INDEX(ORCAMENTO!$M:$M,$B759)&lt;&gt;"",INDEX(ORCAMENTO!$M:$M,$B759),IF(INDEX(ORCAMENTO!$P:$P,$B759)&lt;&gt;"",INDEX(ORCAMENTO!$P:$P,$B759),IF(INDEX(ORCAMENTO!$S:$S,$B759)&lt;&gt;"",INDEX(ORCAMENTO!$S:$S,$B759),INDEX(ORCAMENTO!$V:$V,$B759)))))))</f>
        <v/>
      </c>
      <c r="H759" s="312" t="str">
        <f ca="1">IF($B759="","",IF(INDEX(ORCAMENTO!$H:$H,$B759)&lt;&gt;"",INDEX(ORCAMENTO!$H:$H,$B759),IF(INDEX(ORCAMENTO!$K:$K,$B759)&lt;&gt;"",INDEX(ORCAMENTO!$K:$K,$B759),IF(INDEX(ORCAMENTO!$N:$N,$B759)&lt;&gt;"",INDEX(ORCAMENTO!$N:$N,$B759),IF(INDEX(ORCAMENTO!$Q:$Q,$B759)&lt;&gt;"",INDEX(ORCAMENTO!$Q:$Q,$B759),IF(INDEX(ORCAMENTO!$T:$T,$B759)&lt;&gt;"",INDEX(ORCAMENTO!$T:$T,$B759),INDEX(ORCAMENTO!$W:$W,$B759)))))))</f>
        <v/>
      </c>
      <c r="I759" s="255" t="str">
        <f ca="1">IF($B759="","",IF(INDEX(ORCAMENTO!$AI:$AI,$B759)&lt;&gt;"",INDEX(ORCAMENTO!$AI:$AI,$B759),IF(INDEX(ORCAMENTO!$AG:$AG,$B759),"Memorial de cálculo ou anexo obrigatório não informado para item acima do limite.",IF(AND(INDEX(ORCAMENTO!$AC:$AC,$B759),NOT(INDEX(ORCAMENTO!$AE:$AE,$B759))),"Informe pelo menos um ano completo com valor unitário e quantidade.","Pendência identificada automaticamente."))))</f>
        <v/>
      </c>
      <c r="N759" s="255">
        <f t="shared" si="24"/>
        <v>760</v>
      </c>
      <c r="O759" s="255">
        <f ca="1">IF(INDEX(ORCAMENTO!$AI:$AI,$N759)&lt;&gt;"",1,0)</f>
        <v>0</v>
      </c>
      <c r="P759" s="255">
        <f t="shared" ca="1" si="25"/>
        <v>11</v>
      </c>
      <c r="Q759" s="255" t="str">
        <f ca="1">INDEX(ORCAMENTO!$AI:$AI,$N759)</f>
        <v/>
      </c>
    </row>
    <row r="760" spans="2:17" ht="15" customHeight="1" x14ac:dyDescent="0.25">
      <c r="B760" s="255" t="str">
        <f ca="1">IFERROR(INDEX(_AUX_ANALISE!$A$1:$A$2461,MATCH(ROW()-34,_AUX_ANALISE!$C$1:$C$2461,0)),"")</f>
        <v/>
      </c>
      <c r="C760" s="255" t="str">
        <f ca="1">IF($B760="","",INDEX(ORCAMENTO!$B:$B,$B760))</f>
        <v/>
      </c>
      <c r="D760" s="255" t="str">
        <f ca="1">IF($B760="","",INDEX(ORCAMENTO!$E:$E,$B760))</f>
        <v/>
      </c>
      <c r="E760" s="255" t="str">
        <f ca="1">IF($B760="","",INDEX(ORCAMENTO!$D:$D,$B760))</f>
        <v/>
      </c>
      <c r="F760" s="255" t="str">
        <f ca="1">IF($B760="","",TRIM(IF(OR(INDEX(ORCAMENTO!$G:$G,$B760)&lt;&gt;"",INDEX(ORCAMENTO!$H:$H,$B760)&lt;&gt;""),"Ano 1; ","")&amp;IF(OR(INDEX(ORCAMENTO!$J:$J,$B760)&lt;&gt;"",INDEX(ORCAMENTO!$K:$K,$B760)&lt;&gt;""),"Ano 2; ","")&amp;IF(OR(INDEX(ORCAMENTO!$M:$M,$B760)&lt;&gt;"",INDEX(ORCAMENTO!$N:$N,$B760)&lt;&gt;""),"Ano 3; ","")&amp;IF(OR(INDEX(ORCAMENTO!$P:$P,$B760)&lt;&gt;"",INDEX(ORCAMENTO!$Q:$Q,$B760)&lt;&gt;""),"Ano 4; ","")&amp;IF(OR(INDEX(ORCAMENTO!$S:$S,$B760)&lt;&gt;"",INDEX(ORCAMENTO!$T:$T,$B760)&lt;&gt;""),"Ano 5; ","")&amp;IF(OR(INDEX(ORCAMENTO!$V:$V,$B760)&lt;&gt;"",INDEX(ORCAMENTO!$W:$W,$B760)&lt;&gt;""),"Ano 6; ","")))</f>
        <v/>
      </c>
      <c r="G760" s="311" t="str">
        <f ca="1">IF($B760="","",IF(INDEX(ORCAMENTO!$G:$G,$B760)&lt;&gt;"",INDEX(ORCAMENTO!$G:$G,$B760),IF(INDEX(ORCAMENTO!$J:$J,$B760)&lt;&gt;"",INDEX(ORCAMENTO!$J:$J,$B760),IF(INDEX(ORCAMENTO!$M:$M,$B760)&lt;&gt;"",INDEX(ORCAMENTO!$M:$M,$B760),IF(INDEX(ORCAMENTO!$P:$P,$B760)&lt;&gt;"",INDEX(ORCAMENTO!$P:$P,$B760),IF(INDEX(ORCAMENTO!$S:$S,$B760)&lt;&gt;"",INDEX(ORCAMENTO!$S:$S,$B760),INDEX(ORCAMENTO!$V:$V,$B760)))))))</f>
        <v/>
      </c>
      <c r="H760" s="312" t="str">
        <f ca="1">IF($B760="","",IF(INDEX(ORCAMENTO!$H:$H,$B760)&lt;&gt;"",INDEX(ORCAMENTO!$H:$H,$B760),IF(INDEX(ORCAMENTO!$K:$K,$B760)&lt;&gt;"",INDEX(ORCAMENTO!$K:$K,$B760),IF(INDEX(ORCAMENTO!$N:$N,$B760)&lt;&gt;"",INDEX(ORCAMENTO!$N:$N,$B760),IF(INDEX(ORCAMENTO!$Q:$Q,$B760)&lt;&gt;"",INDEX(ORCAMENTO!$Q:$Q,$B760),IF(INDEX(ORCAMENTO!$T:$T,$B760)&lt;&gt;"",INDEX(ORCAMENTO!$T:$T,$B760),INDEX(ORCAMENTO!$W:$W,$B760)))))))</f>
        <v/>
      </c>
      <c r="I760" s="255" t="str">
        <f ca="1">IF($B760="","",IF(INDEX(ORCAMENTO!$AI:$AI,$B760)&lt;&gt;"",INDEX(ORCAMENTO!$AI:$AI,$B760),IF(INDEX(ORCAMENTO!$AG:$AG,$B760),"Memorial de cálculo ou anexo obrigatório não informado para item acima do limite.",IF(AND(INDEX(ORCAMENTO!$AC:$AC,$B760),NOT(INDEX(ORCAMENTO!$AE:$AE,$B760))),"Informe pelo menos um ano completo com valor unitário e quantidade.","Pendência identificada automaticamente."))))</f>
        <v/>
      </c>
      <c r="N760" s="255">
        <f t="shared" si="24"/>
        <v>761</v>
      </c>
      <c r="O760" s="255">
        <f ca="1">IF(INDEX(ORCAMENTO!$AI:$AI,$N760)&lt;&gt;"",1,0)</f>
        <v>0</v>
      </c>
      <c r="P760" s="255">
        <f t="shared" ca="1" si="25"/>
        <v>11</v>
      </c>
      <c r="Q760" s="255" t="str">
        <f ca="1">INDEX(ORCAMENTO!$AI:$AI,$N760)</f>
        <v/>
      </c>
    </row>
    <row r="761" spans="2:17" ht="15" customHeight="1" x14ac:dyDescent="0.25">
      <c r="B761" s="255" t="str">
        <f ca="1">IFERROR(INDEX(_AUX_ANALISE!$A$1:$A$2461,MATCH(ROW()-34,_AUX_ANALISE!$C$1:$C$2461,0)),"")</f>
        <v/>
      </c>
      <c r="C761" s="255" t="str">
        <f ca="1">IF($B761="","",INDEX(ORCAMENTO!$B:$B,$B761))</f>
        <v/>
      </c>
      <c r="D761" s="255" t="str">
        <f ca="1">IF($B761="","",INDEX(ORCAMENTO!$E:$E,$B761))</f>
        <v/>
      </c>
      <c r="E761" s="255" t="str">
        <f ca="1">IF($B761="","",INDEX(ORCAMENTO!$D:$D,$B761))</f>
        <v/>
      </c>
      <c r="F761" s="255" t="str">
        <f ca="1">IF($B761="","",TRIM(IF(OR(INDEX(ORCAMENTO!$G:$G,$B761)&lt;&gt;"",INDEX(ORCAMENTO!$H:$H,$B761)&lt;&gt;""),"Ano 1; ","")&amp;IF(OR(INDEX(ORCAMENTO!$J:$J,$B761)&lt;&gt;"",INDEX(ORCAMENTO!$K:$K,$B761)&lt;&gt;""),"Ano 2; ","")&amp;IF(OR(INDEX(ORCAMENTO!$M:$M,$B761)&lt;&gt;"",INDEX(ORCAMENTO!$N:$N,$B761)&lt;&gt;""),"Ano 3; ","")&amp;IF(OR(INDEX(ORCAMENTO!$P:$P,$B761)&lt;&gt;"",INDEX(ORCAMENTO!$Q:$Q,$B761)&lt;&gt;""),"Ano 4; ","")&amp;IF(OR(INDEX(ORCAMENTO!$S:$S,$B761)&lt;&gt;"",INDEX(ORCAMENTO!$T:$T,$B761)&lt;&gt;""),"Ano 5; ","")&amp;IF(OR(INDEX(ORCAMENTO!$V:$V,$B761)&lt;&gt;"",INDEX(ORCAMENTO!$W:$W,$B761)&lt;&gt;""),"Ano 6; ","")))</f>
        <v/>
      </c>
      <c r="G761" s="311" t="str">
        <f ca="1">IF($B761="","",IF(INDEX(ORCAMENTO!$G:$G,$B761)&lt;&gt;"",INDEX(ORCAMENTO!$G:$G,$B761),IF(INDEX(ORCAMENTO!$J:$J,$B761)&lt;&gt;"",INDEX(ORCAMENTO!$J:$J,$B761),IF(INDEX(ORCAMENTO!$M:$M,$B761)&lt;&gt;"",INDEX(ORCAMENTO!$M:$M,$B761),IF(INDEX(ORCAMENTO!$P:$P,$B761)&lt;&gt;"",INDEX(ORCAMENTO!$P:$P,$B761),IF(INDEX(ORCAMENTO!$S:$S,$B761)&lt;&gt;"",INDEX(ORCAMENTO!$S:$S,$B761),INDEX(ORCAMENTO!$V:$V,$B761)))))))</f>
        <v/>
      </c>
      <c r="H761" s="312" t="str">
        <f ca="1">IF($B761="","",IF(INDEX(ORCAMENTO!$H:$H,$B761)&lt;&gt;"",INDEX(ORCAMENTO!$H:$H,$B761),IF(INDEX(ORCAMENTO!$K:$K,$B761)&lt;&gt;"",INDEX(ORCAMENTO!$K:$K,$B761),IF(INDEX(ORCAMENTO!$N:$N,$B761)&lt;&gt;"",INDEX(ORCAMENTO!$N:$N,$B761),IF(INDEX(ORCAMENTO!$Q:$Q,$B761)&lt;&gt;"",INDEX(ORCAMENTO!$Q:$Q,$B761),IF(INDEX(ORCAMENTO!$T:$T,$B761)&lt;&gt;"",INDEX(ORCAMENTO!$T:$T,$B761),INDEX(ORCAMENTO!$W:$W,$B761)))))))</f>
        <v/>
      </c>
      <c r="I761" s="255" t="str">
        <f ca="1">IF($B761="","",IF(INDEX(ORCAMENTO!$AI:$AI,$B761)&lt;&gt;"",INDEX(ORCAMENTO!$AI:$AI,$B761),IF(INDEX(ORCAMENTO!$AG:$AG,$B761),"Memorial de cálculo ou anexo obrigatório não informado para item acima do limite.",IF(AND(INDEX(ORCAMENTO!$AC:$AC,$B761),NOT(INDEX(ORCAMENTO!$AE:$AE,$B761))),"Informe pelo menos um ano completo com valor unitário e quantidade.","Pendência identificada automaticamente."))))</f>
        <v/>
      </c>
      <c r="N761" s="255">
        <f t="shared" si="24"/>
        <v>762</v>
      </c>
      <c r="O761" s="255">
        <f ca="1">IF(INDEX(ORCAMENTO!$AI:$AI,$N761)&lt;&gt;"",1,0)</f>
        <v>0</v>
      </c>
      <c r="P761" s="255">
        <f t="shared" ca="1" si="25"/>
        <v>11</v>
      </c>
      <c r="Q761" s="255" t="str">
        <f ca="1">INDEX(ORCAMENTO!$AI:$AI,$N761)</f>
        <v/>
      </c>
    </row>
    <row r="762" spans="2:17" ht="15" customHeight="1" x14ac:dyDescent="0.25">
      <c r="B762" s="255" t="str">
        <f ca="1">IFERROR(INDEX(_AUX_ANALISE!$A$1:$A$2461,MATCH(ROW()-34,_AUX_ANALISE!$C$1:$C$2461,0)),"")</f>
        <v/>
      </c>
      <c r="C762" s="255" t="str">
        <f ca="1">IF($B762="","",INDEX(ORCAMENTO!$B:$B,$B762))</f>
        <v/>
      </c>
      <c r="D762" s="255" t="str">
        <f ca="1">IF($B762="","",INDEX(ORCAMENTO!$E:$E,$B762))</f>
        <v/>
      </c>
      <c r="E762" s="255" t="str">
        <f ca="1">IF($B762="","",INDEX(ORCAMENTO!$D:$D,$B762))</f>
        <v/>
      </c>
      <c r="F762" s="255" t="str">
        <f ca="1">IF($B762="","",TRIM(IF(OR(INDEX(ORCAMENTO!$G:$G,$B762)&lt;&gt;"",INDEX(ORCAMENTO!$H:$H,$B762)&lt;&gt;""),"Ano 1; ","")&amp;IF(OR(INDEX(ORCAMENTO!$J:$J,$B762)&lt;&gt;"",INDEX(ORCAMENTO!$K:$K,$B762)&lt;&gt;""),"Ano 2; ","")&amp;IF(OR(INDEX(ORCAMENTO!$M:$M,$B762)&lt;&gt;"",INDEX(ORCAMENTO!$N:$N,$B762)&lt;&gt;""),"Ano 3; ","")&amp;IF(OR(INDEX(ORCAMENTO!$P:$P,$B762)&lt;&gt;"",INDEX(ORCAMENTO!$Q:$Q,$B762)&lt;&gt;""),"Ano 4; ","")&amp;IF(OR(INDEX(ORCAMENTO!$S:$S,$B762)&lt;&gt;"",INDEX(ORCAMENTO!$T:$T,$B762)&lt;&gt;""),"Ano 5; ","")&amp;IF(OR(INDEX(ORCAMENTO!$V:$V,$B762)&lt;&gt;"",INDEX(ORCAMENTO!$W:$W,$B762)&lt;&gt;""),"Ano 6; ","")))</f>
        <v/>
      </c>
      <c r="G762" s="311" t="str">
        <f ca="1">IF($B762="","",IF(INDEX(ORCAMENTO!$G:$G,$B762)&lt;&gt;"",INDEX(ORCAMENTO!$G:$G,$B762),IF(INDEX(ORCAMENTO!$J:$J,$B762)&lt;&gt;"",INDEX(ORCAMENTO!$J:$J,$B762),IF(INDEX(ORCAMENTO!$M:$M,$B762)&lt;&gt;"",INDEX(ORCAMENTO!$M:$M,$B762),IF(INDEX(ORCAMENTO!$P:$P,$B762)&lt;&gt;"",INDEX(ORCAMENTO!$P:$P,$B762),IF(INDEX(ORCAMENTO!$S:$S,$B762)&lt;&gt;"",INDEX(ORCAMENTO!$S:$S,$B762),INDEX(ORCAMENTO!$V:$V,$B762)))))))</f>
        <v/>
      </c>
      <c r="H762" s="312" t="str">
        <f ca="1">IF($B762="","",IF(INDEX(ORCAMENTO!$H:$H,$B762)&lt;&gt;"",INDEX(ORCAMENTO!$H:$H,$B762),IF(INDEX(ORCAMENTO!$K:$K,$B762)&lt;&gt;"",INDEX(ORCAMENTO!$K:$K,$B762),IF(INDEX(ORCAMENTO!$N:$N,$B762)&lt;&gt;"",INDEX(ORCAMENTO!$N:$N,$B762),IF(INDEX(ORCAMENTO!$Q:$Q,$B762)&lt;&gt;"",INDEX(ORCAMENTO!$Q:$Q,$B762),IF(INDEX(ORCAMENTO!$T:$T,$B762)&lt;&gt;"",INDEX(ORCAMENTO!$T:$T,$B762),INDEX(ORCAMENTO!$W:$W,$B762)))))))</f>
        <v/>
      </c>
      <c r="I762" s="255" t="str">
        <f ca="1">IF($B762="","",IF(INDEX(ORCAMENTO!$AI:$AI,$B762)&lt;&gt;"",INDEX(ORCAMENTO!$AI:$AI,$B762),IF(INDEX(ORCAMENTO!$AG:$AG,$B762),"Memorial de cálculo ou anexo obrigatório não informado para item acima do limite.",IF(AND(INDEX(ORCAMENTO!$AC:$AC,$B762),NOT(INDEX(ORCAMENTO!$AE:$AE,$B762))),"Informe pelo menos um ano completo com valor unitário e quantidade.","Pendência identificada automaticamente."))))</f>
        <v/>
      </c>
      <c r="N762" s="255">
        <f t="shared" si="24"/>
        <v>763</v>
      </c>
      <c r="O762" s="255">
        <f ca="1">IF(INDEX(ORCAMENTO!$AI:$AI,$N762)&lt;&gt;"",1,0)</f>
        <v>0</v>
      </c>
      <c r="P762" s="255">
        <f t="shared" ca="1" si="25"/>
        <v>11</v>
      </c>
      <c r="Q762" s="255" t="str">
        <f ca="1">INDEX(ORCAMENTO!$AI:$AI,$N762)</f>
        <v/>
      </c>
    </row>
    <row r="763" spans="2:17" ht="15" customHeight="1" x14ac:dyDescent="0.25">
      <c r="B763" s="255" t="str">
        <f ca="1">IFERROR(INDEX(_AUX_ANALISE!$A$1:$A$2461,MATCH(ROW()-34,_AUX_ANALISE!$C$1:$C$2461,0)),"")</f>
        <v/>
      </c>
      <c r="C763" s="255" t="str">
        <f ca="1">IF($B763="","",INDEX(ORCAMENTO!$B:$B,$B763))</f>
        <v/>
      </c>
      <c r="D763" s="255" t="str">
        <f ca="1">IF($B763="","",INDEX(ORCAMENTO!$E:$E,$B763))</f>
        <v/>
      </c>
      <c r="E763" s="255" t="str">
        <f ca="1">IF($B763="","",INDEX(ORCAMENTO!$D:$D,$B763))</f>
        <v/>
      </c>
      <c r="F763" s="255" t="str">
        <f ca="1">IF($B763="","",TRIM(IF(OR(INDEX(ORCAMENTO!$G:$G,$B763)&lt;&gt;"",INDEX(ORCAMENTO!$H:$H,$B763)&lt;&gt;""),"Ano 1; ","")&amp;IF(OR(INDEX(ORCAMENTO!$J:$J,$B763)&lt;&gt;"",INDEX(ORCAMENTO!$K:$K,$B763)&lt;&gt;""),"Ano 2; ","")&amp;IF(OR(INDEX(ORCAMENTO!$M:$M,$B763)&lt;&gt;"",INDEX(ORCAMENTO!$N:$N,$B763)&lt;&gt;""),"Ano 3; ","")&amp;IF(OR(INDEX(ORCAMENTO!$P:$P,$B763)&lt;&gt;"",INDEX(ORCAMENTO!$Q:$Q,$B763)&lt;&gt;""),"Ano 4; ","")&amp;IF(OR(INDEX(ORCAMENTO!$S:$S,$B763)&lt;&gt;"",INDEX(ORCAMENTO!$T:$T,$B763)&lt;&gt;""),"Ano 5; ","")&amp;IF(OR(INDEX(ORCAMENTO!$V:$V,$B763)&lt;&gt;"",INDEX(ORCAMENTO!$W:$W,$B763)&lt;&gt;""),"Ano 6; ","")))</f>
        <v/>
      </c>
      <c r="G763" s="311" t="str">
        <f ca="1">IF($B763="","",IF(INDEX(ORCAMENTO!$G:$G,$B763)&lt;&gt;"",INDEX(ORCAMENTO!$G:$G,$B763),IF(INDEX(ORCAMENTO!$J:$J,$B763)&lt;&gt;"",INDEX(ORCAMENTO!$J:$J,$B763),IF(INDEX(ORCAMENTO!$M:$M,$B763)&lt;&gt;"",INDEX(ORCAMENTO!$M:$M,$B763),IF(INDEX(ORCAMENTO!$P:$P,$B763)&lt;&gt;"",INDEX(ORCAMENTO!$P:$P,$B763),IF(INDEX(ORCAMENTO!$S:$S,$B763)&lt;&gt;"",INDEX(ORCAMENTO!$S:$S,$B763),INDEX(ORCAMENTO!$V:$V,$B763)))))))</f>
        <v/>
      </c>
      <c r="H763" s="312" t="str">
        <f ca="1">IF($B763="","",IF(INDEX(ORCAMENTO!$H:$H,$B763)&lt;&gt;"",INDEX(ORCAMENTO!$H:$H,$B763),IF(INDEX(ORCAMENTO!$K:$K,$B763)&lt;&gt;"",INDEX(ORCAMENTO!$K:$K,$B763),IF(INDEX(ORCAMENTO!$N:$N,$B763)&lt;&gt;"",INDEX(ORCAMENTO!$N:$N,$B763),IF(INDEX(ORCAMENTO!$Q:$Q,$B763)&lt;&gt;"",INDEX(ORCAMENTO!$Q:$Q,$B763),IF(INDEX(ORCAMENTO!$T:$T,$B763)&lt;&gt;"",INDEX(ORCAMENTO!$T:$T,$B763),INDEX(ORCAMENTO!$W:$W,$B763)))))))</f>
        <v/>
      </c>
      <c r="I763" s="255" t="str">
        <f ca="1">IF($B763="","",IF(INDEX(ORCAMENTO!$AI:$AI,$B763)&lt;&gt;"",INDEX(ORCAMENTO!$AI:$AI,$B763),IF(INDEX(ORCAMENTO!$AG:$AG,$B763),"Memorial de cálculo ou anexo obrigatório não informado para item acima do limite.",IF(AND(INDEX(ORCAMENTO!$AC:$AC,$B763),NOT(INDEX(ORCAMENTO!$AE:$AE,$B763))),"Informe pelo menos um ano completo com valor unitário e quantidade.","Pendência identificada automaticamente."))))</f>
        <v/>
      </c>
      <c r="N763" s="255">
        <f t="shared" si="24"/>
        <v>764</v>
      </c>
      <c r="O763" s="255">
        <f ca="1">IF(INDEX(ORCAMENTO!$AI:$AI,$N763)&lt;&gt;"",1,0)</f>
        <v>0</v>
      </c>
      <c r="P763" s="255">
        <f t="shared" ca="1" si="25"/>
        <v>11</v>
      </c>
      <c r="Q763" s="255" t="str">
        <f ca="1">INDEX(ORCAMENTO!$AI:$AI,$N763)</f>
        <v/>
      </c>
    </row>
    <row r="764" spans="2:17" ht="15" customHeight="1" x14ac:dyDescent="0.25">
      <c r="B764" s="255" t="str">
        <f ca="1">IFERROR(INDEX(_AUX_ANALISE!$A$1:$A$2461,MATCH(ROW()-34,_AUX_ANALISE!$C$1:$C$2461,0)),"")</f>
        <v/>
      </c>
      <c r="C764" s="255" t="str">
        <f ca="1">IF($B764="","",INDEX(ORCAMENTO!$B:$B,$B764))</f>
        <v/>
      </c>
      <c r="D764" s="255" t="str">
        <f ca="1">IF($B764="","",INDEX(ORCAMENTO!$E:$E,$B764))</f>
        <v/>
      </c>
      <c r="E764" s="255" t="str">
        <f ca="1">IF($B764="","",INDEX(ORCAMENTO!$D:$D,$B764))</f>
        <v/>
      </c>
      <c r="F764" s="255" t="str">
        <f ca="1">IF($B764="","",TRIM(IF(OR(INDEX(ORCAMENTO!$G:$G,$B764)&lt;&gt;"",INDEX(ORCAMENTO!$H:$H,$B764)&lt;&gt;""),"Ano 1; ","")&amp;IF(OR(INDEX(ORCAMENTO!$J:$J,$B764)&lt;&gt;"",INDEX(ORCAMENTO!$K:$K,$B764)&lt;&gt;""),"Ano 2; ","")&amp;IF(OR(INDEX(ORCAMENTO!$M:$M,$B764)&lt;&gt;"",INDEX(ORCAMENTO!$N:$N,$B764)&lt;&gt;""),"Ano 3; ","")&amp;IF(OR(INDEX(ORCAMENTO!$P:$P,$B764)&lt;&gt;"",INDEX(ORCAMENTO!$Q:$Q,$B764)&lt;&gt;""),"Ano 4; ","")&amp;IF(OR(INDEX(ORCAMENTO!$S:$S,$B764)&lt;&gt;"",INDEX(ORCAMENTO!$T:$T,$B764)&lt;&gt;""),"Ano 5; ","")&amp;IF(OR(INDEX(ORCAMENTO!$V:$V,$B764)&lt;&gt;"",INDEX(ORCAMENTO!$W:$W,$B764)&lt;&gt;""),"Ano 6; ","")))</f>
        <v/>
      </c>
      <c r="G764" s="311" t="str">
        <f ca="1">IF($B764="","",IF(INDEX(ORCAMENTO!$G:$G,$B764)&lt;&gt;"",INDEX(ORCAMENTO!$G:$G,$B764),IF(INDEX(ORCAMENTO!$J:$J,$B764)&lt;&gt;"",INDEX(ORCAMENTO!$J:$J,$B764),IF(INDEX(ORCAMENTO!$M:$M,$B764)&lt;&gt;"",INDEX(ORCAMENTO!$M:$M,$B764),IF(INDEX(ORCAMENTO!$P:$P,$B764)&lt;&gt;"",INDEX(ORCAMENTO!$P:$P,$B764),IF(INDEX(ORCAMENTO!$S:$S,$B764)&lt;&gt;"",INDEX(ORCAMENTO!$S:$S,$B764),INDEX(ORCAMENTO!$V:$V,$B764)))))))</f>
        <v/>
      </c>
      <c r="H764" s="312" t="str">
        <f ca="1">IF($B764="","",IF(INDEX(ORCAMENTO!$H:$H,$B764)&lt;&gt;"",INDEX(ORCAMENTO!$H:$H,$B764),IF(INDEX(ORCAMENTO!$K:$K,$B764)&lt;&gt;"",INDEX(ORCAMENTO!$K:$K,$B764),IF(INDEX(ORCAMENTO!$N:$N,$B764)&lt;&gt;"",INDEX(ORCAMENTO!$N:$N,$B764),IF(INDEX(ORCAMENTO!$Q:$Q,$B764)&lt;&gt;"",INDEX(ORCAMENTO!$Q:$Q,$B764),IF(INDEX(ORCAMENTO!$T:$T,$B764)&lt;&gt;"",INDEX(ORCAMENTO!$T:$T,$B764),INDEX(ORCAMENTO!$W:$W,$B764)))))))</f>
        <v/>
      </c>
      <c r="I764" s="255" t="str">
        <f ca="1">IF($B764="","",IF(INDEX(ORCAMENTO!$AI:$AI,$B764)&lt;&gt;"",INDEX(ORCAMENTO!$AI:$AI,$B764),IF(INDEX(ORCAMENTO!$AG:$AG,$B764),"Memorial de cálculo ou anexo obrigatório não informado para item acima do limite.",IF(AND(INDEX(ORCAMENTO!$AC:$AC,$B764),NOT(INDEX(ORCAMENTO!$AE:$AE,$B764))),"Informe pelo menos um ano completo com valor unitário e quantidade.","Pendência identificada automaticamente."))))</f>
        <v/>
      </c>
      <c r="N764" s="255">
        <f t="shared" si="24"/>
        <v>765</v>
      </c>
      <c r="O764" s="255">
        <f ca="1">IF(INDEX(ORCAMENTO!$AI:$AI,$N764)&lt;&gt;"",1,0)</f>
        <v>0</v>
      </c>
      <c r="P764" s="255">
        <f t="shared" ca="1" si="25"/>
        <v>11</v>
      </c>
      <c r="Q764" s="255" t="str">
        <f ca="1">INDEX(ORCAMENTO!$AI:$AI,$N764)</f>
        <v/>
      </c>
    </row>
    <row r="765" spans="2:17" ht="15" customHeight="1" x14ac:dyDescent="0.25">
      <c r="B765" s="255" t="str">
        <f ca="1">IFERROR(INDEX(_AUX_ANALISE!$A$1:$A$2461,MATCH(ROW()-34,_AUX_ANALISE!$C$1:$C$2461,0)),"")</f>
        <v/>
      </c>
      <c r="C765" s="255" t="str">
        <f ca="1">IF($B765="","",INDEX(ORCAMENTO!$B:$B,$B765))</f>
        <v/>
      </c>
      <c r="D765" s="255" t="str">
        <f ca="1">IF($B765="","",INDEX(ORCAMENTO!$E:$E,$B765))</f>
        <v/>
      </c>
      <c r="E765" s="255" t="str">
        <f ca="1">IF($B765="","",INDEX(ORCAMENTO!$D:$D,$B765))</f>
        <v/>
      </c>
      <c r="F765" s="255" t="str">
        <f ca="1">IF($B765="","",TRIM(IF(OR(INDEX(ORCAMENTO!$G:$G,$B765)&lt;&gt;"",INDEX(ORCAMENTO!$H:$H,$B765)&lt;&gt;""),"Ano 1; ","")&amp;IF(OR(INDEX(ORCAMENTO!$J:$J,$B765)&lt;&gt;"",INDEX(ORCAMENTO!$K:$K,$B765)&lt;&gt;""),"Ano 2; ","")&amp;IF(OR(INDEX(ORCAMENTO!$M:$M,$B765)&lt;&gt;"",INDEX(ORCAMENTO!$N:$N,$B765)&lt;&gt;""),"Ano 3; ","")&amp;IF(OR(INDEX(ORCAMENTO!$P:$P,$B765)&lt;&gt;"",INDEX(ORCAMENTO!$Q:$Q,$B765)&lt;&gt;""),"Ano 4; ","")&amp;IF(OR(INDEX(ORCAMENTO!$S:$S,$B765)&lt;&gt;"",INDEX(ORCAMENTO!$T:$T,$B765)&lt;&gt;""),"Ano 5; ","")&amp;IF(OR(INDEX(ORCAMENTO!$V:$V,$B765)&lt;&gt;"",INDEX(ORCAMENTO!$W:$W,$B765)&lt;&gt;""),"Ano 6; ","")))</f>
        <v/>
      </c>
      <c r="G765" s="311" t="str">
        <f ca="1">IF($B765="","",IF(INDEX(ORCAMENTO!$G:$G,$B765)&lt;&gt;"",INDEX(ORCAMENTO!$G:$G,$B765),IF(INDEX(ORCAMENTO!$J:$J,$B765)&lt;&gt;"",INDEX(ORCAMENTO!$J:$J,$B765),IF(INDEX(ORCAMENTO!$M:$M,$B765)&lt;&gt;"",INDEX(ORCAMENTO!$M:$M,$B765),IF(INDEX(ORCAMENTO!$P:$P,$B765)&lt;&gt;"",INDEX(ORCAMENTO!$P:$P,$B765),IF(INDEX(ORCAMENTO!$S:$S,$B765)&lt;&gt;"",INDEX(ORCAMENTO!$S:$S,$B765),INDEX(ORCAMENTO!$V:$V,$B765)))))))</f>
        <v/>
      </c>
      <c r="H765" s="312" t="str">
        <f ca="1">IF($B765="","",IF(INDEX(ORCAMENTO!$H:$H,$B765)&lt;&gt;"",INDEX(ORCAMENTO!$H:$H,$B765),IF(INDEX(ORCAMENTO!$K:$K,$B765)&lt;&gt;"",INDEX(ORCAMENTO!$K:$K,$B765),IF(INDEX(ORCAMENTO!$N:$N,$B765)&lt;&gt;"",INDEX(ORCAMENTO!$N:$N,$B765),IF(INDEX(ORCAMENTO!$Q:$Q,$B765)&lt;&gt;"",INDEX(ORCAMENTO!$Q:$Q,$B765),IF(INDEX(ORCAMENTO!$T:$T,$B765)&lt;&gt;"",INDEX(ORCAMENTO!$T:$T,$B765),INDEX(ORCAMENTO!$W:$W,$B765)))))))</f>
        <v/>
      </c>
      <c r="I765" s="255" t="str">
        <f ca="1">IF($B765="","",IF(INDEX(ORCAMENTO!$AI:$AI,$B765)&lt;&gt;"",INDEX(ORCAMENTO!$AI:$AI,$B765),IF(INDEX(ORCAMENTO!$AG:$AG,$B765),"Memorial de cálculo ou anexo obrigatório não informado para item acima do limite.",IF(AND(INDEX(ORCAMENTO!$AC:$AC,$B765),NOT(INDEX(ORCAMENTO!$AE:$AE,$B765))),"Informe pelo menos um ano completo com valor unitário e quantidade.","Pendência identificada automaticamente."))))</f>
        <v/>
      </c>
      <c r="N765" s="255">
        <f t="shared" si="24"/>
        <v>766</v>
      </c>
      <c r="O765" s="255">
        <f ca="1">IF(INDEX(ORCAMENTO!$AI:$AI,$N765)&lt;&gt;"",1,0)</f>
        <v>0</v>
      </c>
      <c r="P765" s="255">
        <f t="shared" ca="1" si="25"/>
        <v>11</v>
      </c>
      <c r="Q765" s="255" t="str">
        <f ca="1">INDEX(ORCAMENTO!$AI:$AI,$N765)</f>
        <v/>
      </c>
    </row>
    <row r="766" spans="2:17" ht="15" customHeight="1" x14ac:dyDescent="0.25">
      <c r="B766" s="255" t="str">
        <f ca="1">IFERROR(INDEX(_AUX_ANALISE!$A$1:$A$2461,MATCH(ROW()-34,_AUX_ANALISE!$C$1:$C$2461,0)),"")</f>
        <v/>
      </c>
      <c r="C766" s="255" t="str">
        <f ca="1">IF($B766="","",INDEX(ORCAMENTO!$B:$B,$B766))</f>
        <v/>
      </c>
      <c r="D766" s="255" t="str">
        <f ca="1">IF($B766="","",INDEX(ORCAMENTO!$E:$E,$B766))</f>
        <v/>
      </c>
      <c r="E766" s="255" t="str">
        <f ca="1">IF($B766="","",INDEX(ORCAMENTO!$D:$D,$B766))</f>
        <v/>
      </c>
      <c r="F766" s="255" t="str">
        <f ca="1">IF($B766="","",TRIM(IF(OR(INDEX(ORCAMENTO!$G:$G,$B766)&lt;&gt;"",INDEX(ORCAMENTO!$H:$H,$B766)&lt;&gt;""),"Ano 1; ","")&amp;IF(OR(INDEX(ORCAMENTO!$J:$J,$B766)&lt;&gt;"",INDEX(ORCAMENTO!$K:$K,$B766)&lt;&gt;""),"Ano 2; ","")&amp;IF(OR(INDEX(ORCAMENTO!$M:$M,$B766)&lt;&gt;"",INDEX(ORCAMENTO!$N:$N,$B766)&lt;&gt;""),"Ano 3; ","")&amp;IF(OR(INDEX(ORCAMENTO!$P:$P,$B766)&lt;&gt;"",INDEX(ORCAMENTO!$Q:$Q,$B766)&lt;&gt;""),"Ano 4; ","")&amp;IF(OR(INDEX(ORCAMENTO!$S:$S,$B766)&lt;&gt;"",INDEX(ORCAMENTO!$T:$T,$B766)&lt;&gt;""),"Ano 5; ","")&amp;IF(OR(INDEX(ORCAMENTO!$V:$V,$B766)&lt;&gt;"",INDEX(ORCAMENTO!$W:$W,$B766)&lt;&gt;""),"Ano 6; ","")))</f>
        <v/>
      </c>
      <c r="G766" s="311" t="str">
        <f ca="1">IF($B766="","",IF(INDEX(ORCAMENTO!$G:$G,$B766)&lt;&gt;"",INDEX(ORCAMENTO!$G:$G,$B766),IF(INDEX(ORCAMENTO!$J:$J,$B766)&lt;&gt;"",INDEX(ORCAMENTO!$J:$J,$B766),IF(INDEX(ORCAMENTO!$M:$M,$B766)&lt;&gt;"",INDEX(ORCAMENTO!$M:$M,$B766),IF(INDEX(ORCAMENTO!$P:$P,$B766)&lt;&gt;"",INDEX(ORCAMENTO!$P:$P,$B766),IF(INDEX(ORCAMENTO!$S:$S,$B766)&lt;&gt;"",INDEX(ORCAMENTO!$S:$S,$B766),INDEX(ORCAMENTO!$V:$V,$B766)))))))</f>
        <v/>
      </c>
      <c r="H766" s="312" t="str">
        <f ca="1">IF($B766="","",IF(INDEX(ORCAMENTO!$H:$H,$B766)&lt;&gt;"",INDEX(ORCAMENTO!$H:$H,$B766),IF(INDEX(ORCAMENTO!$K:$K,$B766)&lt;&gt;"",INDEX(ORCAMENTO!$K:$K,$B766),IF(INDEX(ORCAMENTO!$N:$N,$B766)&lt;&gt;"",INDEX(ORCAMENTO!$N:$N,$B766),IF(INDEX(ORCAMENTO!$Q:$Q,$B766)&lt;&gt;"",INDEX(ORCAMENTO!$Q:$Q,$B766),IF(INDEX(ORCAMENTO!$T:$T,$B766)&lt;&gt;"",INDEX(ORCAMENTO!$T:$T,$B766),INDEX(ORCAMENTO!$W:$W,$B766)))))))</f>
        <v/>
      </c>
      <c r="I766" s="255" t="str">
        <f ca="1">IF($B766="","",IF(INDEX(ORCAMENTO!$AI:$AI,$B766)&lt;&gt;"",INDEX(ORCAMENTO!$AI:$AI,$B766),IF(INDEX(ORCAMENTO!$AG:$AG,$B766),"Memorial de cálculo ou anexo obrigatório não informado para item acima do limite.",IF(AND(INDEX(ORCAMENTO!$AC:$AC,$B766),NOT(INDEX(ORCAMENTO!$AE:$AE,$B766))),"Informe pelo menos um ano completo com valor unitário e quantidade.","Pendência identificada automaticamente."))))</f>
        <v/>
      </c>
      <c r="N766" s="255">
        <f t="shared" si="24"/>
        <v>767</v>
      </c>
      <c r="O766" s="255">
        <f ca="1">IF(INDEX(ORCAMENTO!$AI:$AI,$N766)&lt;&gt;"",1,0)</f>
        <v>0</v>
      </c>
      <c r="P766" s="255">
        <f t="shared" ca="1" si="25"/>
        <v>11</v>
      </c>
      <c r="Q766" s="255" t="str">
        <f ca="1">INDEX(ORCAMENTO!$AI:$AI,$N766)</f>
        <v/>
      </c>
    </row>
    <row r="767" spans="2:17" ht="15" customHeight="1" x14ac:dyDescent="0.25">
      <c r="B767" s="255" t="str">
        <f ca="1">IFERROR(INDEX(_AUX_ANALISE!$A$1:$A$2461,MATCH(ROW()-34,_AUX_ANALISE!$C$1:$C$2461,0)),"")</f>
        <v/>
      </c>
      <c r="C767" s="255" t="str">
        <f ca="1">IF($B767="","",INDEX(ORCAMENTO!$B:$B,$B767))</f>
        <v/>
      </c>
      <c r="D767" s="255" t="str">
        <f ca="1">IF($B767="","",INDEX(ORCAMENTO!$E:$E,$B767))</f>
        <v/>
      </c>
      <c r="E767" s="255" t="str">
        <f ca="1">IF($B767="","",INDEX(ORCAMENTO!$D:$D,$B767))</f>
        <v/>
      </c>
      <c r="F767" s="255" t="str">
        <f ca="1">IF($B767="","",TRIM(IF(OR(INDEX(ORCAMENTO!$G:$G,$B767)&lt;&gt;"",INDEX(ORCAMENTO!$H:$H,$B767)&lt;&gt;""),"Ano 1; ","")&amp;IF(OR(INDEX(ORCAMENTO!$J:$J,$B767)&lt;&gt;"",INDEX(ORCAMENTO!$K:$K,$B767)&lt;&gt;""),"Ano 2; ","")&amp;IF(OR(INDEX(ORCAMENTO!$M:$M,$B767)&lt;&gt;"",INDEX(ORCAMENTO!$N:$N,$B767)&lt;&gt;""),"Ano 3; ","")&amp;IF(OR(INDEX(ORCAMENTO!$P:$P,$B767)&lt;&gt;"",INDEX(ORCAMENTO!$Q:$Q,$B767)&lt;&gt;""),"Ano 4; ","")&amp;IF(OR(INDEX(ORCAMENTO!$S:$S,$B767)&lt;&gt;"",INDEX(ORCAMENTO!$T:$T,$B767)&lt;&gt;""),"Ano 5; ","")&amp;IF(OR(INDEX(ORCAMENTO!$V:$V,$B767)&lt;&gt;"",INDEX(ORCAMENTO!$W:$W,$B767)&lt;&gt;""),"Ano 6; ","")))</f>
        <v/>
      </c>
      <c r="G767" s="311" t="str">
        <f ca="1">IF($B767="","",IF(INDEX(ORCAMENTO!$G:$G,$B767)&lt;&gt;"",INDEX(ORCAMENTO!$G:$G,$B767),IF(INDEX(ORCAMENTO!$J:$J,$B767)&lt;&gt;"",INDEX(ORCAMENTO!$J:$J,$B767),IF(INDEX(ORCAMENTO!$M:$M,$B767)&lt;&gt;"",INDEX(ORCAMENTO!$M:$M,$B767),IF(INDEX(ORCAMENTO!$P:$P,$B767)&lt;&gt;"",INDEX(ORCAMENTO!$P:$P,$B767),IF(INDEX(ORCAMENTO!$S:$S,$B767)&lt;&gt;"",INDEX(ORCAMENTO!$S:$S,$B767),INDEX(ORCAMENTO!$V:$V,$B767)))))))</f>
        <v/>
      </c>
      <c r="H767" s="312" t="str">
        <f ca="1">IF($B767="","",IF(INDEX(ORCAMENTO!$H:$H,$B767)&lt;&gt;"",INDEX(ORCAMENTO!$H:$H,$B767),IF(INDEX(ORCAMENTO!$K:$K,$B767)&lt;&gt;"",INDEX(ORCAMENTO!$K:$K,$B767),IF(INDEX(ORCAMENTO!$N:$N,$B767)&lt;&gt;"",INDEX(ORCAMENTO!$N:$N,$B767),IF(INDEX(ORCAMENTO!$Q:$Q,$B767)&lt;&gt;"",INDEX(ORCAMENTO!$Q:$Q,$B767),IF(INDEX(ORCAMENTO!$T:$T,$B767)&lt;&gt;"",INDEX(ORCAMENTO!$T:$T,$B767),INDEX(ORCAMENTO!$W:$W,$B767)))))))</f>
        <v/>
      </c>
      <c r="I767" s="255" t="str">
        <f ca="1">IF($B767="","",IF(INDEX(ORCAMENTO!$AI:$AI,$B767)&lt;&gt;"",INDEX(ORCAMENTO!$AI:$AI,$B767),IF(INDEX(ORCAMENTO!$AG:$AG,$B767),"Memorial de cálculo ou anexo obrigatório não informado para item acima do limite.",IF(AND(INDEX(ORCAMENTO!$AC:$AC,$B767),NOT(INDEX(ORCAMENTO!$AE:$AE,$B767))),"Informe pelo menos um ano completo com valor unitário e quantidade.","Pendência identificada automaticamente."))))</f>
        <v/>
      </c>
      <c r="N767" s="255">
        <f t="shared" si="24"/>
        <v>768</v>
      </c>
      <c r="O767" s="255">
        <f ca="1">IF(INDEX(ORCAMENTO!$AI:$AI,$N767)&lt;&gt;"",1,0)</f>
        <v>0</v>
      </c>
      <c r="P767" s="255">
        <f t="shared" ca="1" si="25"/>
        <v>11</v>
      </c>
      <c r="Q767" s="255" t="str">
        <f ca="1">INDEX(ORCAMENTO!$AI:$AI,$N767)</f>
        <v/>
      </c>
    </row>
    <row r="768" spans="2:17" ht="15" customHeight="1" x14ac:dyDescent="0.25">
      <c r="B768" s="255" t="str">
        <f ca="1">IFERROR(INDEX(_AUX_ANALISE!$A$1:$A$2461,MATCH(ROW()-34,_AUX_ANALISE!$C$1:$C$2461,0)),"")</f>
        <v/>
      </c>
      <c r="C768" s="255" t="str">
        <f ca="1">IF($B768="","",INDEX(ORCAMENTO!$B:$B,$B768))</f>
        <v/>
      </c>
      <c r="D768" s="255" t="str">
        <f ca="1">IF($B768="","",INDEX(ORCAMENTO!$E:$E,$B768))</f>
        <v/>
      </c>
      <c r="E768" s="255" t="str">
        <f ca="1">IF($B768="","",INDEX(ORCAMENTO!$D:$D,$B768))</f>
        <v/>
      </c>
      <c r="F768" s="255" t="str">
        <f ca="1">IF($B768="","",TRIM(IF(OR(INDEX(ORCAMENTO!$G:$G,$B768)&lt;&gt;"",INDEX(ORCAMENTO!$H:$H,$B768)&lt;&gt;""),"Ano 1; ","")&amp;IF(OR(INDEX(ORCAMENTO!$J:$J,$B768)&lt;&gt;"",INDEX(ORCAMENTO!$K:$K,$B768)&lt;&gt;""),"Ano 2; ","")&amp;IF(OR(INDEX(ORCAMENTO!$M:$M,$B768)&lt;&gt;"",INDEX(ORCAMENTO!$N:$N,$B768)&lt;&gt;""),"Ano 3; ","")&amp;IF(OR(INDEX(ORCAMENTO!$P:$P,$B768)&lt;&gt;"",INDEX(ORCAMENTO!$Q:$Q,$B768)&lt;&gt;""),"Ano 4; ","")&amp;IF(OR(INDEX(ORCAMENTO!$S:$S,$B768)&lt;&gt;"",INDEX(ORCAMENTO!$T:$T,$B768)&lt;&gt;""),"Ano 5; ","")&amp;IF(OR(INDEX(ORCAMENTO!$V:$V,$B768)&lt;&gt;"",INDEX(ORCAMENTO!$W:$W,$B768)&lt;&gt;""),"Ano 6; ","")))</f>
        <v/>
      </c>
      <c r="G768" s="311" t="str">
        <f ca="1">IF($B768="","",IF(INDEX(ORCAMENTO!$G:$G,$B768)&lt;&gt;"",INDEX(ORCAMENTO!$G:$G,$B768),IF(INDEX(ORCAMENTO!$J:$J,$B768)&lt;&gt;"",INDEX(ORCAMENTO!$J:$J,$B768),IF(INDEX(ORCAMENTO!$M:$M,$B768)&lt;&gt;"",INDEX(ORCAMENTO!$M:$M,$B768),IF(INDEX(ORCAMENTO!$P:$P,$B768)&lt;&gt;"",INDEX(ORCAMENTO!$P:$P,$B768),IF(INDEX(ORCAMENTO!$S:$S,$B768)&lt;&gt;"",INDEX(ORCAMENTO!$S:$S,$B768),INDEX(ORCAMENTO!$V:$V,$B768)))))))</f>
        <v/>
      </c>
      <c r="H768" s="312" t="str">
        <f ca="1">IF($B768="","",IF(INDEX(ORCAMENTO!$H:$H,$B768)&lt;&gt;"",INDEX(ORCAMENTO!$H:$H,$B768),IF(INDEX(ORCAMENTO!$K:$K,$B768)&lt;&gt;"",INDEX(ORCAMENTO!$K:$K,$B768),IF(INDEX(ORCAMENTO!$N:$N,$B768)&lt;&gt;"",INDEX(ORCAMENTO!$N:$N,$B768),IF(INDEX(ORCAMENTO!$Q:$Q,$B768)&lt;&gt;"",INDEX(ORCAMENTO!$Q:$Q,$B768),IF(INDEX(ORCAMENTO!$T:$T,$B768)&lt;&gt;"",INDEX(ORCAMENTO!$T:$T,$B768),INDEX(ORCAMENTO!$W:$W,$B768)))))))</f>
        <v/>
      </c>
      <c r="I768" s="255" t="str">
        <f ca="1">IF($B768="","",IF(INDEX(ORCAMENTO!$AI:$AI,$B768)&lt;&gt;"",INDEX(ORCAMENTO!$AI:$AI,$B768),IF(INDEX(ORCAMENTO!$AG:$AG,$B768),"Memorial de cálculo ou anexo obrigatório não informado para item acima do limite.",IF(AND(INDEX(ORCAMENTO!$AC:$AC,$B768),NOT(INDEX(ORCAMENTO!$AE:$AE,$B768))),"Informe pelo menos um ano completo com valor unitário e quantidade.","Pendência identificada automaticamente."))))</f>
        <v/>
      </c>
      <c r="N768" s="255">
        <f t="shared" si="24"/>
        <v>769</v>
      </c>
      <c r="O768" s="255">
        <f ca="1">IF(INDEX(ORCAMENTO!$AI:$AI,$N768)&lt;&gt;"",1,0)</f>
        <v>0</v>
      </c>
      <c r="P768" s="255">
        <f t="shared" ca="1" si="25"/>
        <v>11</v>
      </c>
      <c r="Q768" s="255" t="str">
        <f ca="1">INDEX(ORCAMENTO!$AI:$AI,$N768)</f>
        <v/>
      </c>
    </row>
    <row r="769" spans="2:17" ht="15" customHeight="1" x14ac:dyDescent="0.25">
      <c r="B769" s="255" t="str">
        <f ca="1">IFERROR(INDEX(_AUX_ANALISE!$A$1:$A$2461,MATCH(ROW()-34,_AUX_ANALISE!$C$1:$C$2461,0)),"")</f>
        <v/>
      </c>
      <c r="C769" s="255" t="str">
        <f ca="1">IF($B769="","",INDEX(ORCAMENTO!$B:$B,$B769))</f>
        <v/>
      </c>
      <c r="D769" s="255" t="str">
        <f ca="1">IF($B769="","",INDEX(ORCAMENTO!$E:$E,$B769))</f>
        <v/>
      </c>
      <c r="E769" s="255" t="str">
        <f ca="1">IF($B769="","",INDEX(ORCAMENTO!$D:$D,$B769))</f>
        <v/>
      </c>
      <c r="F769" s="255" t="str">
        <f ca="1">IF($B769="","",TRIM(IF(OR(INDEX(ORCAMENTO!$G:$G,$B769)&lt;&gt;"",INDEX(ORCAMENTO!$H:$H,$B769)&lt;&gt;""),"Ano 1; ","")&amp;IF(OR(INDEX(ORCAMENTO!$J:$J,$B769)&lt;&gt;"",INDEX(ORCAMENTO!$K:$K,$B769)&lt;&gt;""),"Ano 2; ","")&amp;IF(OR(INDEX(ORCAMENTO!$M:$M,$B769)&lt;&gt;"",INDEX(ORCAMENTO!$N:$N,$B769)&lt;&gt;""),"Ano 3; ","")&amp;IF(OR(INDEX(ORCAMENTO!$P:$P,$B769)&lt;&gt;"",INDEX(ORCAMENTO!$Q:$Q,$B769)&lt;&gt;""),"Ano 4; ","")&amp;IF(OR(INDEX(ORCAMENTO!$S:$S,$B769)&lt;&gt;"",INDEX(ORCAMENTO!$T:$T,$B769)&lt;&gt;""),"Ano 5; ","")&amp;IF(OR(INDEX(ORCAMENTO!$V:$V,$B769)&lt;&gt;"",INDEX(ORCAMENTO!$W:$W,$B769)&lt;&gt;""),"Ano 6; ","")))</f>
        <v/>
      </c>
      <c r="G769" s="311" t="str">
        <f ca="1">IF($B769="","",IF(INDEX(ORCAMENTO!$G:$G,$B769)&lt;&gt;"",INDEX(ORCAMENTO!$G:$G,$B769),IF(INDEX(ORCAMENTO!$J:$J,$B769)&lt;&gt;"",INDEX(ORCAMENTO!$J:$J,$B769),IF(INDEX(ORCAMENTO!$M:$M,$B769)&lt;&gt;"",INDEX(ORCAMENTO!$M:$M,$B769),IF(INDEX(ORCAMENTO!$P:$P,$B769)&lt;&gt;"",INDEX(ORCAMENTO!$P:$P,$B769),IF(INDEX(ORCAMENTO!$S:$S,$B769)&lt;&gt;"",INDEX(ORCAMENTO!$S:$S,$B769),INDEX(ORCAMENTO!$V:$V,$B769)))))))</f>
        <v/>
      </c>
      <c r="H769" s="312" t="str">
        <f ca="1">IF($B769="","",IF(INDEX(ORCAMENTO!$H:$H,$B769)&lt;&gt;"",INDEX(ORCAMENTO!$H:$H,$B769),IF(INDEX(ORCAMENTO!$K:$K,$B769)&lt;&gt;"",INDEX(ORCAMENTO!$K:$K,$B769),IF(INDEX(ORCAMENTO!$N:$N,$B769)&lt;&gt;"",INDEX(ORCAMENTO!$N:$N,$B769),IF(INDEX(ORCAMENTO!$Q:$Q,$B769)&lt;&gt;"",INDEX(ORCAMENTO!$Q:$Q,$B769),IF(INDEX(ORCAMENTO!$T:$T,$B769)&lt;&gt;"",INDEX(ORCAMENTO!$T:$T,$B769),INDEX(ORCAMENTO!$W:$W,$B769)))))))</f>
        <v/>
      </c>
      <c r="I769" s="255" t="str">
        <f ca="1">IF($B769="","",IF(INDEX(ORCAMENTO!$AI:$AI,$B769)&lt;&gt;"",INDEX(ORCAMENTO!$AI:$AI,$B769),IF(INDEX(ORCAMENTO!$AG:$AG,$B769),"Memorial de cálculo ou anexo obrigatório não informado para item acima do limite.",IF(AND(INDEX(ORCAMENTO!$AC:$AC,$B769),NOT(INDEX(ORCAMENTO!$AE:$AE,$B769))),"Informe pelo menos um ano completo com valor unitário e quantidade.","Pendência identificada automaticamente."))))</f>
        <v/>
      </c>
      <c r="N769" s="255">
        <f t="shared" si="24"/>
        <v>770</v>
      </c>
      <c r="O769" s="255">
        <f ca="1">IF(INDEX(ORCAMENTO!$AI:$AI,$N769)&lt;&gt;"",1,0)</f>
        <v>0</v>
      </c>
      <c r="P769" s="255">
        <f t="shared" ca="1" si="25"/>
        <v>11</v>
      </c>
      <c r="Q769" s="255" t="str">
        <f ca="1">INDEX(ORCAMENTO!$AI:$AI,$N769)</f>
        <v/>
      </c>
    </row>
    <row r="770" spans="2:17" ht="15" customHeight="1" x14ac:dyDescent="0.25">
      <c r="B770" s="255" t="str">
        <f ca="1">IFERROR(INDEX(_AUX_ANALISE!$A$1:$A$2461,MATCH(ROW()-34,_AUX_ANALISE!$C$1:$C$2461,0)),"")</f>
        <v/>
      </c>
      <c r="C770" s="255" t="str">
        <f ca="1">IF($B770="","",INDEX(ORCAMENTO!$B:$B,$B770))</f>
        <v/>
      </c>
      <c r="D770" s="255" t="str">
        <f ca="1">IF($B770="","",INDEX(ORCAMENTO!$E:$E,$B770))</f>
        <v/>
      </c>
      <c r="E770" s="255" t="str">
        <f ca="1">IF($B770="","",INDEX(ORCAMENTO!$D:$D,$B770))</f>
        <v/>
      </c>
      <c r="F770" s="255" t="str">
        <f ca="1">IF($B770="","",TRIM(IF(OR(INDEX(ORCAMENTO!$G:$G,$B770)&lt;&gt;"",INDEX(ORCAMENTO!$H:$H,$B770)&lt;&gt;""),"Ano 1; ","")&amp;IF(OR(INDEX(ORCAMENTO!$J:$J,$B770)&lt;&gt;"",INDEX(ORCAMENTO!$K:$K,$B770)&lt;&gt;""),"Ano 2; ","")&amp;IF(OR(INDEX(ORCAMENTO!$M:$M,$B770)&lt;&gt;"",INDEX(ORCAMENTO!$N:$N,$B770)&lt;&gt;""),"Ano 3; ","")&amp;IF(OR(INDEX(ORCAMENTO!$P:$P,$B770)&lt;&gt;"",INDEX(ORCAMENTO!$Q:$Q,$B770)&lt;&gt;""),"Ano 4; ","")&amp;IF(OR(INDEX(ORCAMENTO!$S:$S,$B770)&lt;&gt;"",INDEX(ORCAMENTO!$T:$T,$B770)&lt;&gt;""),"Ano 5; ","")&amp;IF(OR(INDEX(ORCAMENTO!$V:$V,$B770)&lt;&gt;"",INDEX(ORCAMENTO!$W:$W,$B770)&lt;&gt;""),"Ano 6; ","")))</f>
        <v/>
      </c>
      <c r="G770" s="311" t="str">
        <f ca="1">IF($B770="","",IF(INDEX(ORCAMENTO!$G:$G,$B770)&lt;&gt;"",INDEX(ORCAMENTO!$G:$G,$B770),IF(INDEX(ORCAMENTO!$J:$J,$B770)&lt;&gt;"",INDEX(ORCAMENTO!$J:$J,$B770),IF(INDEX(ORCAMENTO!$M:$M,$B770)&lt;&gt;"",INDEX(ORCAMENTO!$M:$M,$B770),IF(INDEX(ORCAMENTO!$P:$P,$B770)&lt;&gt;"",INDEX(ORCAMENTO!$P:$P,$B770),IF(INDEX(ORCAMENTO!$S:$S,$B770)&lt;&gt;"",INDEX(ORCAMENTO!$S:$S,$B770),INDEX(ORCAMENTO!$V:$V,$B770)))))))</f>
        <v/>
      </c>
      <c r="H770" s="312" t="str">
        <f ca="1">IF($B770="","",IF(INDEX(ORCAMENTO!$H:$H,$B770)&lt;&gt;"",INDEX(ORCAMENTO!$H:$H,$B770),IF(INDEX(ORCAMENTO!$K:$K,$B770)&lt;&gt;"",INDEX(ORCAMENTO!$K:$K,$B770),IF(INDEX(ORCAMENTO!$N:$N,$B770)&lt;&gt;"",INDEX(ORCAMENTO!$N:$N,$B770),IF(INDEX(ORCAMENTO!$Q:$Q,$B770)&lt;&gt;"",INDEX(ORCAMENTO!$Q:$Q,$B770),IF(INDEX(ORCAMENTO!$T:$T,$B770)&lt;&gt;"",INDEX(ORCAMENTO!$T:$T,$B770),INDEX(ORCAMENTO!$W:$W,$B770)))))))</f>
        <v/>
      </c>
      <c r="I770" s="255" t="str">
        <f ca="1">IF($B770="","",IF(INDEX(ORCAMENTO!$AI:$AI,$B770)&lt;&gt;"",INDEX(ORCAMENTO!$AI:$AI,$B770),IF(INDEX(ORCAMENTO!$AG:$AG,$B770),"Memorial de cálculo ou anexo obrigatório não informado para item acima do limite.",IF(AND(INDEX(ORCAMENTO!$AC:$AC,$B770),NOT(INDEX(ORCAMENTO!$AE:$AE,$B770))),"Informe pelo menos um ano completo com valor unitário e quantidade.","Pendência identificada automaticamente."))))</f>
        <v/>
      </c>
      <c r="N770" s="255">
        <f t="shared" si="24"/>
        <v>771</v>
      </c>
      <c r="O770" s="255">
        <f ca="1">IF(INDEX(ORCAMENTO!$AI:$AI,$N770)&lt;&gt;"",1,0)</f>
        <v>0</v>
      </c>
      <c r="P770" s="255">
        <f t="shared" ca="1" si="25"/>
        <v>11</v>
      </c>
      <c r="Q770" s="255" t="str">
        <f ca="1">INDEX(ORCAMENTO!$AI:$AI,$N770)</f>
        <v/>
      </c>
    </row>
    <row r="771" spans="2:17" ht="15" customHeight="1" x14ac:dyDescent="0.25">
      <c r="B771" s="255" t="str">
        <f ca="1">IFERROR(INDEX(_AUX_ANALISE!$A$1:$A$2461,MATCH(ROW()-34,_AUX_ANALISE!$C$1:$C$2461,0)),"")</f>
        <v/>
      </c>
      <c r="C771" s="255" t="str">
        <f ca="1">IF($B771="","",INDEX(ORCAMENTO!$B:$B,$B771))</f>
        <v/>
      </c>
      <c r="D771" s="255" t="str">
        <f ca="1">IF($B771="","",INDEX(ORCAMENTO!$E:$E,$B771))</f>
        <v/>
      </c>
      <c r="E771" s="255" t="str">
        <f ca="1">IF($B771="","",INDEX(ORCAMENTO!$D:$D,$B771))</f>
        <v/>
      </c>
      <c r="F771" s="255" t="str">
        <f ca="1">IF($B771="","",TRIM(IF(OR(INDEX(ORCAMENTO!$G:$G,$B771)&lt;&gt;"",INDEX(ORCAMENTO!$H:$H,$B771)&lt;&gt;""),"Ano 1; ","")&amp;IF(OR(INDEX(ORCAMENTO!$J:$J,$B771)&lt;&gt;"",INDEX(ORCAMENTO!$K:$K,$B771)&lt;&gt;""),"Ano 2; ","")&amp;IF(OR(INDEX(ORCAMENTO!$M:$M,$B771)&lt;&gt;"",INDEX(ORCAMENTO!$N:$N,$B771)&lt;&gt;""),"Ano 3; ","")&amp;IF(OR(INDEX(ORCAMENTO!$P:$P,$B771)&lt;&gt;"",INDEX(ORCAMENTO!$Q:$Q,$B771)&lt;&gt;""),"Ano 4; ","")&amp;IF(OR(INDEX(ORCAMENTO!$S:$S,$B771)&lt;&gt;"",INDEX(ORCAMENTO!$T:$T,$B771)&lt;&gt;""),"Ano 5; ","")&amp;IF(OR(INDEX(ORCAMENTO!$V:$V,$B771)&lt;&gt;"",INDEX(ORCAMENTO!$W:$W,$B771)&lt;&gt;""),"Ano 6; ","")))</f>
        <v/>
      </c>
      <c r="G771" s="311" t="str">
        <f ca="1">IF($B771="","",IF(INDEX(ORCAMENTO!$G:$G,$B771)&lt;&gt;"",INDEX(ORCAMENTO!$G:$G,$B771),IF(INDEX(ORCAMENTO!$J:$J,$B771)&lt;&gt;"",INDEX(ORCAMENTO!$J:$J,$B771),IF(INDEX(ORCAMENTO!$M:$M,$B771)&lt;&gt;"",INDEX(ORCAMENTO!$M:$M,$B771),IF(INDEX(ORCAMENTO!$P:$P,$B771)&lt;&gt;"",INDEX(ORCAMENTO!$P:$P,$B771),IF(INDEX(ORCAMENTO!$S:$S,$B771)&lt;&gt;"",INDEX(ORCAMENTO!$S:$S,$B771),INDEX(ORCAMENTO!$V:$V,$B771)))))))</f>
        <v/>
      </c>
      <c r="H771" s="312" t="str">
        <f ca="1">IF($B771="","",IF(INDEX(ORCAMENTO!$H:$H,$B771)&lt;&gt;"",INDEX(ORCAMENTO!$H:$H,$B771),IF(INDEX(ORCAMENTO!$K:$K,$B771)&lt;&gt;"",INDEX(ORCAMENTO!$K:$K,$B771),IF(INDEX(ORCAMENTO!$N:$N,$B771)&lt;&gt;"",INDEX(ORCAMENTO!$N:$N,$B771),IF(INDEX(ORCAMENTO!$Q:$Q,$B771)&lt;&gt;"",INDEX(ORCAMENTO!$Q:$Q,$B771),IF(INDEX(ORCAMENTO!$T:$T,$B771)&lt;&gt;"",INDEX(ORCAMENTO!$T:$T,$B771),INDEX(ORCAMENTO!$W:$W,$B771)))))))</f>
        <v/>
      </c>
      <c r="I771" s="255" t="str">
        <f ca="1">IF($B771="","",IF(INDEX(ORCAMENTO!$AI:$AI,$B771)&lt;&gt;"",INDEX(ORCAMENTO!$AI:$AI,$B771),IF(INDEX(ORCAMENTO!$AG:$AG,$B771),"Memorial de cálculo ou anexo obrigatório não informado para item acima do limite.",IF(AND(INDEX(ORCAMENTO!$AC:$AC,$B771),NOT(INDEX(ORCAMENTO!$AE:$AE,$B771))),"Informe pelo menos um ano completo com valor unitário e quantidade.","Pendência identificada automaticamente."))))</f>
        <v/>
      </c>
      <c r="N771" s="255">
        <f t="shared" si="24"/>
        <v>772</v>
      </c>
      <c r="O771" s="255">
        <f ca="1">IF(INDEX(ORCAMENTO!$AI:$AI,$N771)&lt;&gt;"",1,0)</f>
        <v>0</v>
      </c>
      <c r="P771" s="255">
        <f t="shared" ca="1" si="25"/>
        <v>11</v>
      </c>
      <c r="Q771" s="255" t="str">
        <f ca="1">INDEX(ORCAMENTO!$AI:$AI,$N771)</f>
        <v/>
      </c>
    </row>
    <row r="772" spans="2:17" ht="15" customHeight="1" x14ac:dyDescent="0.25">
      <c r="B772" s="255" t="str">
        <f ca="1">IFERROR(INDEX(_AUX_ANALISE!$A$1:$A$2461,MATCH(ROW()-34,_AUX_ANALISE!$C$1:$C$2461,0)),"")</f>
        <v/>
      </c>
      <c r="C772" s="255" t="str">
        <f ca="1">IF($B772="","",INDEX(ORCAMENTO!$B:$B,$B772))</f>
        <v/>
      </c>
      <c r="D772" s="255" t="str">
        <f ca="1">IF($B772="","",INDEX(ORCAMENTO!$E:$E,$B772))</f>
        <v/>
      </c>
      <c r="E772" s="255" t="str">
        <f ca="1">IF($B772="","",INDEX(ORCAMENTO!$D:$D,$B772))</f>
        <v/>
      </c>
      <c r="F772" s="255" t="str">
        <f ca="1">IF($B772="","",TRIM(IF(OR(INDEX(ORCAMENTO!$G:$G,$B772)&lt;&gt;"",INDEX(ORCAMENTO!$H:$H,$B772)&lt;&gt;""),"Ano 1; ","")&amp;IF(OR(INDEX(ORCAMENTO!$J:$J,$B772)&lt;&gt;"",INDEX(ORCAMENTO!$K:$K,$B772)&lt;&gt;""),"Ano 2; ","")&amp;IF(OR(INDEX(ORCAMENTO!$M:$M,$B772)&lt;&gt;"",INDEX(ORCAMENTO!$N:$N,$B772)&lt;&gt;""),"Ano 3; ","")&amp;IF(OR(INDEX(ORCAMENTO!$P:$P,$B772)&lt;&gt;"",INDEX(ORCAMENTO!$Q:$Q,$B772)&lt;&gt;""),"Ano 4; ","")&amp;IF(OR(INDEX(ORCAMENTO!$S:$S,$B772)&lt;&gt;"",INDEX(ORCAMENTO!$T:$T,$B772)&lt;&gt;""),"Ano 5; ","")&amp;IF(OR(INDEX(ORCAMENTO!$V:$V,$B772)&lt;&gt;"",INDEX(ORCAMENTO!$W:$W,$B772)&lt;&gt;""),"Ano 6; ","")))</f>
        <v/>
      </c>
      <c r="G772" s="311" t="str">
        <f ca="1">IF($B772="","",IF(INDEX(ORCAMENTO!$G:$G,$B772)&lt;&gt;"",INDEX(ORCAMENTO!$G:$G,$B772),IF(INDEX(ORCAMENTO!$J:$J,$B772)&lt;&gt;"",INDEX(ORCAMENTO!$J:$J,$B772),IF(INDEX(ORCAMENTO!$M:$M,$B772)&lt;&gt;"",INDEX(ORCAMENTO!$M:$M,$B772),IF(INDEX(ORCAMENTO!$P:$P,$B772)&lt;&gt;"",INDEX(ORCAMENTO!$P:$P,$B772),IF(INDEX(ORCAMENTO!$S:$S,$B772)&lt;&gt;"",INDEX(ORCAMENTO!$S:$S,$B772),INDEX(ORCAMENTO!$V:$V,$B772)))))))</f>
        <v/>
      </c>
      <c r="H772" s="312" t="str">
        <f ca="1">IF($B772="","",IF(INDEX(ORCAMENTO!$H:$H,$B772)&lt;&gt;"",INDEX(ORCAMENTO!$H:$H,$B772),IF(INDEX(ORCAMENTO!$K:$K,$B772)&lt;&gt;"",INDEX(ORCAMENTO!$K:$K,$B772),IF(INDEX(ORCAMENTO!$N:$N,$B772)&lt;&gt;"",INDEX(ORCAMENTO!$N:$N,$B772),IF(INDEX(ORCAMENTO!$Q:$Q,$B772)&lt;&gt;"",INDEX(ORCAMENTO!$Q:$Q,$B772),IF(INDEX(ORCAMENTO!$T:$T,$B772)&lt;&gt;"",INDEX(ORCAMENTO!$T:$T,$B772),INDEX(ORCAMENTO!$W:$W,$B772)))))))</f>
        <v/>
      </c>
      <c r="I772" s="255" t="str">
        <f ca="1">IF($B772="","",IF(INDEX(ORCAMENTO!$AI:$AI,$B772)&lt;&gt;"",INDEX(ORCAMENTO!$AI:$AI,$B772),IF(INDEX(ORCAMENTO!$AG:$AG,$B772),"Memorial de cálculo ou anexo obrigatório não informado para item acima do limite.",IF(AND(INDEX(ORCAMENTO!$AC:$AC,$B772),NOT(INDEX(ORCAMENTO!$AE:$AE,$B772))),"Informe pelo menos um ano completo com valor unitário e quantidade.","Pendência identificada automaticamente."))))</f>
        <v/>
      </c>
      <c r="N772" s="255">
        <f t="shared" si="24"/>
        <v>773</v>
      </c>
      <c r="O772" s="255">
        <f ca="1">IF(INDEX(ORCAMENTO!$AI:$AI,$N772)&lt;&gt;"",1,0)</f>
        <v>0</v>
      </c>
      <c r="P772" s="255">
        <f t="shared" ca="1" si="25"/>
        <v>11</v>
      </c>
      <c r="Q772" s="255" t="str">
        <f ca="1">INDEX(ORCAMENTO!$AI:$AI,$N772)</f>
        <v/>
      </c>
    </row>
    <row r="773" spans="2:17" ht="15" customHeight="1" x14ac:dyDescent="0.25">
      <c r="B773" s="255" t="str">
        <f ca="1">IFERROR(INDEX(_AUX_ANALISE!$A$1:$A$2461,MATCH(ROW()-34,_AUX_ANALISE!$C$1:$C$2461,0)),"")</f>
        <v/>
      </c>
      <c r="C773" s="255" t="str">
        <f ca="1">IF($B773="","",INDEX(ORCAMENTO!$B:$B,$B773))</f>
        <v/>
      </c>
      <c r="D773" s="255" t="str">
        <f ca="1">IF($B773="","",INDEX(ORCAMENTO!$E:$E,$B773))</f>
        <v/>
      </c>
      <c r="E773" s="255" t="str">
        <f ca="1">IF($B773="","",INDEX(ORCAMENTO!$D:$D,$B773))</f>
        <v/>
      </c>
      <c r="F773" s="255" t="str">
        <f ca="1">IF($B773="","",TRIM(IF(OR(INDEX(ORCAMENTO!$G:$G,$B773)&lt;&gt;"",INDEX(ORCAMENTO!$H:$H,$B773)&lt;&gt;""),"Ano 1; ","")&amp;IF(OR(INDEX(ORCAMENTO!$J:$J,$B773)&lt;&gt;"",INDEX(ORCAMENTO!$K:$K,$B773)&lt;&gt;""),"Ano 2; ","")&amp;IF(OR(INDEX(ORCAMENTO!$M:$M,$B773)&lt;&gt;"",INDEX(ORCAMENTO!$N:$N,$B773)&lt;&gt;""),"Ano 3; ","")&amp;IF(OR(INDEX(ORCAMENTO!$P:$P,$B773)&lt;&gt;"",INDEX(ORCAMENTO!$Q:$Q,$B773)&lt;&gt;""),"Ano 4; ","")&amp;IF(OR(INDEX(ORCAMENTO!$S:$S,$B773)&lt;&gt;"",INDEX(ORCAMENTO!$T:$T,$B773)&lt;&gt;""),"Ano 5; ","")&amp;IF(OR(INDEX(ORCAMENTO!$V:$V,$B773)&lt;&gt;"",INDEX(ORCAMENTO!$W:$W,$B773)&lt;&gt;""),"Ano 6; ","")))</f>
        <v/>
      </c>
      <c r="G773" s="311" t="str">
        <f ca="1">IF($B773="","",IF(INDEX(ORCAMENTO!$G:$G,$B773)&lt;&gt;"",INDEX(ORCAMENTO!$G:$G,$B773),IF(INDEX(ORCAMENTO!$J:$J,$B773)&lt;&gt;"",INDEX(ORCAMENTO!$J:$J,$B773),IF(INDEX(ORCAMENTO!$M:$M,$B773)&lt;&gt;"",INDEX(ORCAMENTO!$M:$M,$B773),IF(INDEX(ORCAMENTO!$P:$P,$B773)&lt;&gt;"",INDEX(ORCAMENTO!$P:$P,$B773),IF(INDEX(ORCAMENTO!$S:$S,$B773)&lt;&gt;"",INDEX(ORCAMENTO!$S:$S,$B773),INDEX(ORCAMENTO!$V:$V,$B773)))))))</f>
        <v/>
      </c>
      <c r="H773" s="312" t="str">
        <f ca="1">IF($B773="","",IF(INDEX(ORCAMENTO!$H:$H,$B773)&lt;&gt;"",INDEX(ORCAMENTO!$H:$H,$B773),IF(INDEX(ORCAMENTO!$K:$K,$B773)&lt;&gt;"",INDEX(ORCAMENTO!$K:$K,$B773),IF(INDEX(ORCAMENTO!$N:$N,$B773)&lt;&gt;"",INDEX(ORCAMENTO!$N:$N,$B773),IF(INDEX(ORCAMENTO!$Q:$Q,$B773)&lt;&gt;"",INDEX(ORCAMENTO!$Q:$Q,$B773),IF(INDEX(ORCAMENTO!$T:$T,$B773)&lt;&gt;"",INDEX(ORCAMENTO!$T:$T,$B773),INDEX(ORCAMENTO!$W:$W,$B773)))))))</f>
        <v/>
      </c>
      <c r="I773" s="255" t="str">
        <f ca="1">IF($B773="","",IF(INDEX(ORCAMENTO!$AI:$AI,$B773)&lt;&gt;"",INDEX(ORCAMENTO!$AI:$AI,$B773),IF(INDEX(ORCAMENTO!$AG:$AG,$B773),"Memorial de cálculo ou anexo obrigatório não informado para item acima do limite.",IF(AND(INDEX(ORCAMENTO!$AC:$AC,$B773),NOT(INDEX(ORCAMENTO!$AE:$AE,$B773))),"Informe pelo menos um ano completo com valor unitário e quantidade.","Pendência identificada automaticamente."))))</f>
        <v/>
      </c>
      <c r="N773" s="255">
        <f t="shared" si="24"/>
        <v>774</v>
      </c>
      <c r="O773" s="255">
        <f ca="1">IF(INDEX(ORCAMENTO!$AI:$AI,$N773)&lt;&gt;"",1,0)</f>
        <v>0</v>
      </c>
      <c r="P773" s="255">
        <f t="shared" ca="1" si="25"/>
        <v>11</v>
      </c>
      <c r="Q773" s="255" t="str">
        <f ca="1">INDEX(ORCAMENTO!$AI:$AI,$N773)</f>
        <v/>
      </c>
    </row>
    <row r="774" spans="2:17" ht="15" customHeight="1" x14ac:dyDescent="0.25">
      <c r="B774" s="255" t="str">
        <f ca="1">IFERROR(INDEX(_AUX_ANALISE!$A$1:$A$2461,MATCH(ROW()-34,_AUX_ANALISE!$C$1:$C$2461,0)),"")</f>
        <v/>
      </c>
      <c r="C774" s="255" t="str">
        <f ca="1">IF($B774="","",INDEX(ORCAMENTO!$B:$B,$B774))</f>
        <v/>
      </c>
      <c r="D774" s="255" t="str">
        <f ca="1">IF($B774="","",INDEX(ORCAMENTO!$E:$E,$B774))</f>
        <v/>
      </c>
      <c r="E774" s="255" t="str">
        <f ca="1">IF($B774="","",INDEX(ORCAMENTO!$D:$D,$B774))</f>
        <v/>
      </c>
      <c r="F774" s="255" t="str">
        <f ca="1">IF($B774="","",TRIM(IF(OR(INDEX(ORCAMENTO!$G:$G,$B774)&lt;&gt;"",INDEX(ORCAMENTO!$H:$H,$B774)&lt;&gt;""),"Ano 1; ","")&amp;IF(OR(INDEX(ORCAMENTO!$J:$J,$B774)&lt;&gt;"",INDEX(ORCAMENTO!$K:$K,$B774)&lt;&gt;""),"Ano 2; ","")&amp;IF(OR(INDEX(ORCAMENTO!$M:$M,$B774)&lt;&gt;"",INDEX(ORCAMENTO!$N:$N,$B774)&lt;&gt;""),"Ano 3; ","")&amp;IF(OR(INDEX(ORCAMENTO!$P:$P,$B774)&lt;&gt;"",INDEX(ORCAMENTO!$Q:$Q,$B774)&lt;&gt;""),"Ano 4; ","")&amp;IF(OR(INDEX(ORCAMENTO!$S:$S,$B774)&lt;&gt;"",INDEX(ORCAMENTO!$T:$T,$B774)&lt;&gt;""),"Ano 5; ","")&amp;IF(OR(INDEX(ORCAMENTO!$V:$V,$B774)&lt;&gt;"",INDEX(ORCAMENTO!$W:$W,$B774)&lt;&gt;""),"Ano 6; ","")))</f>
        <v/>
      </c>
      <c r="G774" s="311" t="str">
        <f ca="1">IF($B774="","",IF(INDEX(ORCAMENTO!$G:$G,$B774)&lt;&gt;"",INDEX(ORCAMENTO!$G:$G,$B774),IF(INDEX(ORCAMENTO!$J:$J,$B774)&lt;&gt;"",INDEX(ORCAMENTO!$J:$J,$B774),IF(INDEX(ORCAMENTO!$M:$M,$B774)&lt;&gt;"",INDEX(ORCAMENTO!$M:$M,$B774),IF(INDEX(ORCAMENTO!$P:$P,$B774)&lt;&gt;"",INDEX(ORCAMENTO!$P:$P,$B774),IF(INDEX(ORCAMENTO!$S:$S,$B774)&lt;&gt;"",INDEX(ORCAMENTO!$S:$S,$B774),INDEX(ORCAMENTO!$V:$V,$B774)))))))</f>
        <v/>
      </c>
      <c r="H774" s="312" t="str">
        <f ca="1">IF($B774="","",IF(INDEX(ORCAMENTO!$H:$H,$B774)&lt;&gt;"",INDEX(ORCAMENTO!$H:$H,$B774),IF(INDEX(ORCAMENTO!$K:$K,$B774)&lt;&gt;"",INDEX(ORCAMENTO!$K:$K,$B774),IF(INDEX(ORCAMENTO!$N:$N,$B774)&lt;&gt;"",INDEX(ORCAMENTO!$N:$N,$B774),IF(INDEX(ORCAMENTO!$Q:$Q,$B774)&lt;&gt;"",INDEX(ORCAMENTO!$Q:$Q,$B774),IF(INDEX(ORCAMENTO!$T:$T,$B774)&lt;&gt;"",INDEX(ORCAMENTO!$T:$T,$B774),INDEX(ORCAMENTO!$W:$W,$B774)))))))</f>
        <v/>
      </c>
      <c r="I774" s="255" t="str">
        <f ca="1">IF($B774="","",IF(INDEX(ORCAMENTO!$AI:$AI,$B774)&lt;&gt;"",INDEX(ORCAMENTO!$AI:$AI,$B774),IF(INDEX(ORCAMENTO!$AG:$AG,$B774),"Memorial de cálculo ou anexo obrigatório não informado para item acima do limite.",IF(AND(INDEX(ORCAMENTO!$AC:$AC,$B774),NOT(INDEX(ORCAMENTO!$AE:$AE,$B774))),"Informe pelo menos um ano completo com valor unitário e quantidade.","Pendência identificada automaticamente."))))</f>
        <v/>
      </c>
      <c r="N774" s="255">
        <f t="shared" si="24"/>
        <v>775</v>
      </c>
      <c r="O774" s="255">
        <f ca="1">IF(INDEX(ORCAMENTO!$AI:$AI,$N774)&lt;&gt;"",1,0)</f>
        <v>0</v>
      </c>
      <c r="P774" s="255">
        <f t="shared" ca="1" si="25"/>
        <v>11</v>
      </c>
      <c r="Q774" s="255" t="str">
        <f ca="1">INDEX(ORCAMENTO!$AI:$AI,$N774)</f>
        <v/>
      </c>
    </row>
    <row r="775" spans="2:17" ht="15" customHeight="1" x14ac:dyDescent="0.25">
      <c r="B775" s="255" t="str">
        <f ca="1">IFERROR(INDEX(_AUX_ANALISE!$A$1:$A$2461,MATCH(ROW()-34,_AUX_ANALISE!$C$1:$C$2461,0)),"")</f>
        <v/>
      </c>
      <c r="C775" s="255" t="str">
        <f ca="1">IF($B775="","",INDEX(ORCAMENTO!$B:$B,$B775))</f>
        <v/>
      </c>
      <c r="D775" s="255" t="str">
        <f ca="1">IF($B775="","",INDEX(ORCAMENTO!$E:$E,$B775))</f>
        <v/>
      </c>
      <c r="E775" s="255" t="str">
        <f ca="1">IF($B775="","",INDEX(ORCAMENTO!$D:$D,$B775))</f>
        <v/>
      </c>
      <c r="F775" s="255" t="str">
        <f ca="1">IF($B775="","",TRIM(IF(OR(INDEX(ORCAMENTO!$G:$G,$B775)&lt;&gt;"",INDEX(ORCAMENTO!$H:$H,$B775)&lt;&gt;""),"Ano 1; ","")&amp;IF(OR(INDEX(ORCAMENTO!$J:$J,$B775)&lt;&gt;"",INDEX(ORCAMENTO!$K:$K,$B775)&lt;&gt;""),"Ano 2; ","")&amp;IF(OR(INDEX(ORCAMENTO!$M:$M,$B775)&lt;&gt;"",INDEX(ORCAMENTO!$N:$N,$B775)&lt;&gt;""),"Ano 3; ","")&amp;IF(OR(INDEX(ORCAMENTO!$P:$P,$B775)&lt;&gt;"",INDEX(ORCAMENTO!$Q:$Q,$B775)&lt;&gt;""),"Ano 4; ","")&amp;IF(OR(INDEX(ORCAMENTO!$S:$S,$B775)&lt;&gt;"",INDEX(ORCAMENTO!$T:$T,$B775)&lt;&gt;""),"Ano 5; ","")&amp;IF(OR(INDEX(ORCAMENTO!$V:$V,$B775)&lt;&gt;"",INDEX(ORCAMENTO!$W:$W,$B775)&lt;&gt;""),"Ano 6; ","")))</f>
        <v/>
      </c>
      <c r="G775" s="311" t="str">
        <f ca="1">IF($B775="","",IF(INDEX(ORCAMENTO!$G:$G,$B775)&lt;&gt;"",INDEX(ORCAMENTO!$G:$G,$B775),IF(INDEX(ORCAMENTO!$J:$J,$B775)&lt;&gt;"",INDEX(ORCAMENTO!$J:$J,$B775),IF(INDEX(ORCAMENTO!$M:$M,$B775)&lt;&gt;"",INDEX(ORCAMENTO!$M:$M,$B775),IF(INDEX(ORCAMENTO!$P:$P,$B775)&lt;&gt;"",INDEX(ORCAMENTO!$P:$P,$B775),IF(INDEX(ORCAMENTO!$S:$S,$B775)&lt;&gt;"",INDEX(ORCAMENTO!$S:$S,$B775),INDEX(ORCAMENTO!$V:$V,$B775)))))))</f>
        <v/>
      </c>
      <c r="H775" s="312" t="str">
        <f ca="1">IF($B775="","",IF(INDEX(ORCAMENTO!$H:$H,$B775)&lt;&gt;"",INDEX(ORCAMENTO!$H:$H,$B775),IF(INDEX(ORCAMENTO!$K:$K,$B775)&lt;&gt;"",INDEX(ORCAMENTO!$K:$K,$B775),IF(INDEX(ORCAMENTO!$N:$N,$B775)&lt;&gt;"",INDEX(ORCAMENTO!$N:$N,$B775),IF(INDEX(ORCAMENTO!$Q:$Q,$B775)&lt;&gt;"",INDEX(ORCAMENTO!$Q:$Q,$B775),IF(INDEX(ORCAMENTO!$T:$T,$B775)&lt;&gt;"",INDEX(ORCAMENTO!$T:$T,$B775),INDEX(ORCAMENTO!$W:$W,$B775)))))))</f>
        <v/>
      </c>
      <c r="I775" s="255" t="str">
        <f ca="1">IF($B775="","",IF(INDEX(ORCAMENTO!$AI:$AI,$B775)&lt;&gt;"",INDEX(ORCAMENTO!$AI:$AI,$B775),IF(INDEX(ORCAMENTO!$AG:$AG,$B775),"Memorial de cálculo ou anexo obrigatório não informado para item acima do limite.",IF(AND(INDEX(ORCAMENTO!$AC:$AC,$B775),NOT(INDEX(ORCAMENTO!$AE:$AE,$B775))),"Informe pelo menos um ano completo com valor unitário e quantidade.","Pendência identificada automaticamente."))))</f>
        <v/>
      </c>
      <c r="N775" s="255">
        <f t="shared" si="24"/>
        <v>776</v>
      </c>
      <c r="O775" s="255">
        <f ca="1">IF(INDEX(ORCAMENTO!$AI:$AI,$N775)&lt;&gt;"",1,0)</f>
        <v>0</v>
      </c>
      <c r="P775" s="255">
        <f t="shared" ca="1" si="25"/>
        <v>11</v>
      </c>
      <c r="Q775" s="255" t="str">
        <f ca="1">INDEX(ORCAMENTO!$AI:$AI,$N775)</f>
        <v/>
      </c>
    </row>
    <row r="776" spans="2:17" ht="15" customHeight="1" x14ac:dyDescent="0.25">
      <c r="B776" s="255" t="str">
        <f ca="1">IFERROR(INDEX(_AUX_ANALISE!$A$1:$A$2461,MATCH(ROW()-34,_AUX_ANALISE!$C$1:$C$2461,0)),"")</f>
        <v/>
      </c>
      <c r="C776" s="255" t="str">
        <f ca="1">IF($B776="","",INDEX(ORCAMENTO!$B:$B,$B776))</f>
        <v/>
      </c>
      <c r="D776" s="255" t="str">
        <f ca="1">IF($B776="","",INDEX(ORCAMENTO!$E:$E,$B776))</f>
        <v/>
      </c>
      <c r="E776" s="255" t="str">
        <f ca="1">IF($B776="","",INDEX(ORCAMENTO!$D:$D,$B776))</f>
        <v/>
      </c>
      <c r="F776" s="255" t="str">
        <f ca="1">IF($B776="","",TRIM(IF(OR(INDEX(ORCAMENTO!$G:$G,$B776)&lt;&gt;"",INDEX(ORCAMENTO!$H:$H,$B776)&lt;&gt;""),"Ano 1; ","")&amp;IF(OR(INDEX(ORCAMENTO!$J:$J,$B776)&lt;&gt;"",INDEX(ORCAMENTO!$K:$K,$B776)&lt;&gt;""),"Ano 2; ","")&amp;IF(OR(INDEX(ORCAMENTO!$M:$M,$B776)&lt;&gt;"",INDEX(ORCAMENTO!$N:$N,$B776)&lt;&gt;""),"Ano 3; ","")&amp;IF(OR(INDEX(ORCAMENTO!$P:$P,$B776)&lt;&gt;"",INDEX(ORCAMENTO!$Q:$Q,$B776)&lt;&gt;""),"Ano 4; ","")&amp;IF(OR(INDEX(ORCAMENTO!$S:$S,$B776)&lt;&gt;"",INDEX(ORCAMENTO!$T:$T,$B776)&lt;&gt;""),"Ano 5; ","")&amp;IF(OR(INDEX(ORCAMENTO!$V:$V,$B776)&lt;&gt;"",INDEX(ORCAMENTO!$W:$W,$B776)&lt;&gt;""),"Ano 6; ","")))</f>
        <v/>
      </c>
      <c r="G776" s="311" t="str">
        <f ca="1">IF($B776="","",IF(INDEX(ORCAMENTO!$G:$G,$B776)&lt;&gt;"",INDEX(ORCAMENTO!$G:$G,$B776),IF(INDEX(ORCAMENTO!$J:$J,$B776)&lt;&gt;"",INDEX(ORCAMENTO!$J:$J,$B776),IF(INDEX(ORCAMENTO!$M:$M,$B776)&lt;&gt;"",INDEX(ORCAMENTO!$M:$M,$B776),IF(INDEX(ORCAMENTO!$P:$P,$B776)&lt;&gt;"",INDEX(ORCAMENTO!$P:$P,$B776),IF(INDEX(ORCAMENTO!$S:$S,$B776)&lt;&gt;"",INDEX(ORCAMENTO!$S:$S,$B776),INDEX(ORCAMENTO!$V:$V,$B776)))))))</f>
        <v/>
      </c>
      <c r="H776" s="312" t="str">
        <f ca="1">IF($B776="","",IF(INDEX(ORCAMENTO!$H:$H,$B776)&lt;&gt;"",INDEX(ORCAMENTO!$H:$H,$B776),IF(INDEX(ORCAMENTO!$K:$K,$B776)&lt;&gt;"",INDEX(ORCAMENTO!$K:$K,$B776),IF(INDEX(ORCAMENTO!$N:$N,$B776)&lt;&gt;"",INDEX(ORCAMENTO!$N:$N,$B776),IF(INDEX(ORCAMENTO!$Q:$Q,$B776)&lt;&gt;"",INDEX(ORCAMENTO!$Q:$Q,$B776),IF(INDEX(ORCAMENTO!$T:$T,$B776)&lt;&gt;"",INDEX(ORCAMENTO!$T:$T,$B776),INDEX(ORCAMENTO!$W:$W,$B776)))))))</f>
        <v/>
      </c>
      <c r="I776" s="255" t="str">
        <f ca="1">IF($B776="","",IF(INDEX(ORCAMENTO!$AI:$AI,$B776)&lt;&gt;"",INDEX(ORCAMENTO!$AI:$AI,$B776),IF(INDEX(ORCAMENTO!$AG:$AG,$B776),"Memorial de cálculo ou anexo obrigatório não informado para item acima do limite.",IF(AND(INDEX(ORCAMENTO!$AC:$AC,$B776),NOT(INDEX(ORCAMENTO!$AE:$AE,$B776))),"Informe pelo menos um ano completo com valor unitário e quantidade.","Pendência identificada automaticamente."))))</f>
        <v/>
      </c>
      <c r="N776" s="255">
        <f t="shared" si="24"/>
        <v>777</v>
      </c>
      <c r="O776" s="255">
        <f ca="1">IF(INDEX(ORCAMENTO!$AI:$AI,$N776)&lt;&gt;"",1,0)</f>
        <v>0</v>
      </c>
      <c r="P776" s="255">
        <f t="shared" ca="1" si="25"/>
        <v>11</v>
      </c>
      <c r="Q776" s="255" t="str">
        <f ca="1">INDEX(ORCAMENTO!$AI:$AI,$N776)</f>
        <v/>
      </c>
    </row>
    <row r="777" spans="2:17" ht="15" customHeight="1" x14ac:dyDescent="0.25">
      <c r="B777" s="255" t="str">
        <f ca="1">IFERROR(INDEX(_AUX_ANALISE!$A$1:$A$2461,MATCH(ROW()-34,_AUX_ANALISE!$C$1:$C$2461,0)),"")</f>
        <v/>
      </c>
      <c r="C777" s="255" t="str">
        <f ca="1">IF($B777="","",INDEX(ORCAMENTO!$B:$B,$B777))</f>
        <v/>
      </c>
      <c r="D777" s="255" t="str">
        <f ca="1">IF($B777="","",INDEX(ORCAMENTO!$E:$E,$B777))</f>
        <v/>
      </c>
      <c r="E777" s="255" t="str">
        <f ca="1">IF($B777="","",INDEX(ORCAMENTO!$D:$D,$B777))</f>
        <v/>
      </c>
      <c r="F777" s="255" t="str">
        <f ca="1">IF($B777="","",TRIM(IF(OR(INDEX(ORCAMENTO!$G:$G,$B777)&lt;&gt;"",INDEX(ORCAMENTO!$H:$H,$B777)&lt;&gt;""),"Ano 1; ","")&amp;IF(OR(INDEX(ORCAMENTO!$J:$J,$B777)&lt;&gt;"",INDEX(ORCAMENTO!$K:$K,$B777)&lt;&gt;""),"Ano 2; ","")&amp;IF(OR(INDEX(ORCAMENTO!$M:$M,$B777)&lt;&gt;"",INDEX(ORCAMENTO!$N:$N,$B777)&lt;&gt;""),"Ano 3; ","")&amp;IF(OR(INDEX(ORCAMENTO!$P:$P,$B777)&lt;&gt;"",INDEX(ORCAMENTO!$Q:$Q,$B777)&lt;&gt;""),"Ano 4; ","")&amp;IF(OR(INDEX(ORCAMENTO!$S:$S,$B777)&lt;&gt;"",INDEX(ORCAMENTO!$T:$T,$B777)&lt;&gt;""),"Ano 5; ","")&amp;IF(OR(INDEX(ORCAMENTO!$V:$V,$B777)&lt;&gt;"",INDEX(ORCAMENTO!$W:$W,$B777)&lt;&gt;""),"Ano 6; ","")))</f>
        <v/>
      </c>
      <c r="G777" s="311" t="str">
        <f ca="1">IF($B777="","",IF(INDEX(ORCAMENTO!$G:$G,$B777)&lt;&gt;"",INDEX(ORCAMENTO!$G:$G,$B777),IF(INDEX(ORCAMENTO!$J:$J,$B777)&lt;&gt;"",INDEX(ORCAMENTO!$J:$J,$B777),IF(INDEX(ORCAMENTO!$M:$M,$B777)&lt;&gt;"",INDEX(ORCAMENTO!$M:$M,$B777),IF(INDEX(ORCAMENTO!$P:$P,$B777)&lt;&gt;"",INDEX(ORCAMENTO!$P:$P,$B777),IF(INDEX(ORCAMENTO!$S:$S,$B777)&lt;&gt;"",INDEX(ORCAMENTO!$S:$S,$B777),INDEX(ORCAMENTO!$V:$V,$B777)))))))</f>
        <v/>
      </c>
      <c r="H777" s="312" t="str">
        <f ca="1">IF($B777="","",IF(INDEX(ORCAMENTO!$H:$H,$B777)&lt;&gt;"",INDEX(ORCAMENTO!$H:$H,$B777),IF(INDEX(ORCAMENTO!$K:$K,$B777)&lt;&gt;"",INDEX(ORCAMENTO!$K:$K,$B777),IF(INDEX(ORCAMENTO!$N:$N,$B777)&lt;&gt;"",INDEX(ORCAMENTO!$N:$N,$B777),IF(INDEX(ORCAMENTO!$Q:$Q,$B777)&lt;&gt;"",INDEX(ORCAMENTO!$Q:$Q,$B777),IF(INDEX(ORCAMENTO!$T:$T,$B777)&lt;&gt;"",INDEX(ORCAMENTO!$T:$T,$B777),INDEX(ORCAMENTO!$W:$W,$B777)))))))</f>
        <v/>
      </c>
      <c r="I777" s="255" t="str">
        <f ca="1">IF($B777="","",IF(INDEX(ORCAMENTO!$AI:$AI,$B777)&lt;&gt;"",INDEX(ORCAMENTO!$AI:$AI,$B777),IF(INDEX(ORCAMENTO!$AG:$AG,$B777),"Memorial de cálculo ou anexo obrigatório não informado para item acima do limite.",IF(AND(INDEX(ORCAMENTO!$AC:$AC,$B777),NOT(INDEX(ORCAMENTO!$AE:$AE,$B777))),"Informe pelo menos um ano completo com valor unitário e quantidade.","Pendência identificada automaticamente."))))</f>
        <v/>
      </c>
      <c r="N777" s="255">
        <f t="shared" si="24"/>
        <v>778</v>
      </c>
      <c r="O777" s="255">
        <f ca="1">IF(INDEX(ORCAMENTO!$AI:$AI,$N777)&lt;&gt;"",1,0)</f>
        <v>0</v>
      </c>
      <c r="P777" s="255">
        <f t="shared" ca="1" si="25"/>
        <v>11</v>
      </c>
      <c r="Q777" s="255" t="str">
        <f ca="1">INDEX(ORCAMENTO!$AI:$AI,$N777)</f>
        <v/>
      </c>
    </row>
    <row r="778" spans="2:17" ht="15" customHeight="1" x14ac:dyDescent="0.25">
      <c r="B778" s="255" t="str">
        <f ca="1">IFERROR(INDEX(_AUX_ANALISE!$A$1:$A$2461,MATCH(ROW()-34,_AUX_ANALISE!$C$1:$C$2461,0)),"")</f>
        <v/>
      </c>
      <c r="C778" s="255" t="str">
        <f ca="1">IF($B778="","",INDEX(ORCAMENTO!$B:$B,$B778))</f>
        <v/>
      </c>
      <c r="D778" s="255" t="str">
        <f ca="1">IF($B778="","",INDEX(ORCAMENTO!$E:$E,$B778))</f>
        <v/>
      </c>
      <c r="E778" s="255" t="str">
        <f ca="1">IF($B778="","",INDEX(ORCAMENTO!$D:$D,$B778))</f>
        <v/>
      </c>
      <c r="F778" s="255" t="str">
        <f ca="1">IF($B778="","",TRIM(IF(OR(INDEX(ORCAMENTO!$G:$G,$B778)&lt;&gt;"",INDEX(ORCAMENTO!$H:$H,$B778)&lt;&gt;""),"Ano 1; ","")&amp;IF(OR(INDEX(ORCAMENTO!$J:$J,$B778)&lt;&gt;"",INDEX(ORCAMENTO!$K:$K,$B778)&lt;&gt;""),"Ano 2; ","")&amp;IF(OR(INDEX(ORCAMENTO!$M:$M,$B778)&lt;&gt;"",INDEX(ORCAMENTO!$N:$N,$B778)&lt;&gt;""),"Ano 3; ","")&amp;IF(OR(INDEX(ORCAMENTO!$P:$P,$B778)&lt;&gt;"",INDEX(ORCAMENTO!$Q:$Q,$B778)&lt;&gt;""),"Ano 4; ","")&amp;IF(OR(INDEX(ORCAMENTO!$S:$S,$B778)&lt;&gt;"",INDEX(ORCAMENTO!$T:$T,$B778)&lt;&gt;""),"Ano 5; ","")&amp;IF(OR(INDEX(ORCAMENTO!$V:$V,$B778)&lt;&gt;"",INDEX(ORCAMENTO!$W:$W,$B778)&lt;&gt;""),"Ano 6; ","")))</f>
        <v/>
      </c>
      <c r="G778" s="311" t="str">
        <f ca="1">IF($B778="","",IF(INDEX(ORCAMENTO!$G:$G,$B778)&lt;&gt;"",INDEX(ORCAMENTO!$G:$G,$B778),IF(INDEX(ORCAMENTO!$J:$J,$B778)&lt;&gt;"",INDEX(ORCAMENTO!$J:$J,$B778),IF(INDEX(ORCAMENTO!$M:$M,$B778)&lt;&gt;"",INDEX(ORCAMENTO!$M:$M,$B778),IF(INDEX(ORCAMENTO!$P:$P,$B778)&lt;&gt;"",INDEX(ORCAMENTO!$P:$P,$B778),IF(INDEX(ORCAMENTO!$S:$S,$B778)&lt;&gt;"",INDEX(ORCAMENTO!$S:$S,$B778),INDEX(ORCAMENTO!$V:$V,$B778)))))))</f>
        <v/>
      </c>
      <c r="H778" s="312" t="str">
        <f ca="1">IF($B778="","",IF(INDEX(ORCAMENTO!$H:$H,$B778)&lt;&gt;"",INDEX(ORCAMENTO!$H:$H,$B778),IF(INDEX(ORCAMENTO!$K:$K,$B778)&lt;&gt;"",INDEX(ORCAMENTO!$K:$K,$B778),IF(INDEX(ORCAMENTO!$N:$N,$B778)&lt;&gt;"",INDEX(ORCAMENTO!$N:$N,$B778),IF(INDEX(ORCAMENTO!$Q:$Q,$B778)&lt;&gt;"",INDEX(ORCAMENTO!$Q:$Q,$B778),IF(INDEX(ORCAMENTO!$T:$T,$B778)&lt;&gt;"",INDEX(ORCAMENTO!$T:$T,$B778),INDEX(ORCAMENTO!$W:$W,$B778)))))))</f>
        <v/>
      </c>
      <c r="I778" s="255" t="str">
        <f ca="1">IF($B778="","",IF(INDEX(ORCAMENTO!$AI:$AI,$B778)&lt;&gt;"",INDEX(ORCAMENTO!$AI:$AI,$B778),IF(INDEX(ORCAMENTO!$AG:$AG,$B778),"Memorial de cálculo ou anexo obrigatório não informado para item acima do limite.",IF(AND(INDEX(ORCAMENTO!$AC:$AC,$B778),NOT(INDEX(ORCAMENTO!$AE:$AE,$B778))),"Informe pelo menos um ano completo com valor unitário e quantidade.","Pendência identificada automaticamente."))))</f>
        <v/>
      </c>
      <c r="N778" s="255">
        <f t="shared" si="24"/>
        <v>779</v>
      </c>
      <c r="O778" s="255">
        <f ca="1">IF(INDEX(ORCAMENTO!$AI:$AI,$N778)&lt;&gt;"",1,0)</f>
        <v>0</v>
      </c>
      <c r="P778" s="255">
        <f t="shared" ca="1" si="25"/>
        <v>11</v>
      </c>
      <c r="Q778" s="255" t="str">
        <f ca="1">INDEX(ORCAMENTO!$AI:$AI,$N778)</f>
        <v/>
      </c>
    </row>
    <row r="779" spans="2:17" ht="15" customHeight="1" x14ac:dyDescent="0.25">
      <c r="B779" s="255" t="str">
        <f ca="1">IFERROR(INDEX(_AUX_ANALISE!$A$1:$A$2461,MATCH(ROW()-34,_AUX_ANALISE!$C$1:$C$2461,0)),"")</f>
        <v/>
      </c>
      <c r="C779" s="255" t="str">
        <f ca="1">IF($B779="","",INDEX(ORCAMENTO!$B:$B,$B779))</f>
        <v/>
      </c>
      <c r="D779" s="255" t="str">
        <f ca="1">IF($B779="","",INDEX(ORCAMENTO!$E:$E,$B779))</f>
        <v/>
      </c>
      <c r="E779" s="255" t="str">
        <f ca="1">IF($B779="","",INDEX(ORCAMENTO!$D:$D,$B779))</f>
        <v/>
      </c>
      <c r="F779" s="255" t="str">
        <f ca="1">IF($B779="","",TRIM(IF(OR(INDEX(ORCAMENTO!$G:$G,$B779)&lt;&gt;"",INDEX(ORCAMENTO!$H:$H,$B779)&lt;&gt;""),"Ano 1; ","")&amp;IF(OR(INDEX(ORCAMENTO!$J:$J,$B779)&lt;&gt;"",INDEX(ORCAMENTO!$K:$K,$B779)&lt;&gt;""),"Ano 2; ","")&amp;IF(OR(INDEX(ORCAMENTO!$M:$M,$B779)&lt;&gt;"",INDEX(ORCAMENTO!$N:$N,$B779)&lt;&gt;""),"Ano 3; ","")&amp;IF(OR(INDEX(ORCAMENTO!$P:$P,$B779)&lt;&gt;"",INDEX(ORCAMENTO!$Q:$Q,$B779)&lt;&gt;""),"Ano 4; ","")&amp;IF(OR(INDEX(ORCAMENTO!$S:$S,$B779)&lt;&gt;"",INDEX(ORCAMENTO!$T:$T,$B779)&lt;&gt;""),"Ano 5; ","")&amp;IF(OR(INDEX(ORCAMENTO!$V:$V,$B779)&lt;&gt;"",INDEX(ORCAMENTO!$W:$W,$B779)&lt;&gt;""),"Ano 6; ","")))</f>
        <v/>
      </c>
      <c r="G779" s="311" t="str">
        <f ca="1">IF($B779="","",IF(INDEX(ORCAMENTO!$G:$G,$B779)&lt;&gt;"",INDEX(ORCAMENTO!$G:$G,$B779),IF(INDEX(ORCAMENTO!$J:$J,$B779)&lt;&gt;"",INDEX(ORCAMENTO!$J:$J,$B779),IF(INDEX(ORCAMENTO!$M:$M,$B779)&lt;&gt;"",INDEX(ORCAMENTO!$M:$M,$B779),IF(INDEX(ORCAMENTO!$P:$P,$B779)&lt;&gt;"",INDEX(ORCAMENTO!$P:$P,$B779),IF(INDEX(ORCAMENTO!$S:$S,$B779)&lt;&gt;"",INDEX(ORCAMENTO!$S:$S,$B779),INDEX(ORCAMENTO!$V:$V,$B779)))))))</f>
        <v/>
      </c>
      <c r="H779" s="312" t="str">
        <f ca="1">IF($B779="","",IF(INDEX(ORCAMENTO!$H:$H,$B779)&lt;&gt;"",INDEX(ORCAMENTO!$H:$H,$B779),IF(INDEX(ORCAMENTO!$K:$K,$B779)&lt;&gt;"",INDEX(ORCAMENTO!$K:$K,$B779),IF(INDEX(ORCAMENTO!$N:$N,$B779)&lt;&gt;"",INDEX(ORCAMENTO!$N:$N,$B779),IF(INDEX(ORCAMENTO!$Q:$Q,$B779)&lt;&gt;"",INDEX(ORCAMENTO!$Q:$Q,$B779),IF(INDEX(ORCAMENTO!$T:$T,$B779)&lt;&gt;"",INDEX(ORCAMENTO!$T:$T,$B779),INDEX(ORCAMENTO!$W:$W,$B779)))))))</f>
        <v/>
      </c>
      <c r="I779" s="255" t="str">
        <f ca="1">IF($B779="","",IF(INDEX(ORCAMENTO!$AI:$AI,$B779)&lt;&gt;"",INDEX(ORCAMENTO!$AI:$AI,$B779),IF(INDEX(ORCAMENTO!$AG:$AG,$B779),"Memorial de cálculo ou anexo obrigatório não informado para item acima do limite.",IF(AND(INDEX(ORCAMENTO!$AC:$AC,$B779),NOT(INDEX(ORCAMENTO!$AE:$AE,$B779))),"Informe pelo menos um ano completo com valor unitário e quantidade.","Pendência identificada automaticamente."))))</f>
        <v/>
      </c>
      <c r="N779" s="255">
        <f t="shared" ref="N779:N842" si="26">N778+1</f>
        <v>780</v>
      </c>
      <c r="O779" s="255">
        <f ca="1">IF(INDEX(ORCAMENTO!$AI:$AI,$N779)&lt;&gt;"",1,0)</f>
        <v>0</v>
      </c>
      <c r="P779" s="255">
        <f t="shared" ref="P779:P842" ca="1" si="27">P778+O779</f>
        <v>11</v>
      </c>
      <c r="Q779" s="255" t="str">
        <f ca="1">INDEX(ORCAMENTO!$AI:$AI,$N779)</f>
        <v/>
      </c>
    </row>
    <row r="780" spans="2:17" ht="15" customHeight="1" x14ac:dyDescent="0.25">
      <c r="B780" s="255" t="str">
        <f ca="1">IFERROR(INDEX(_AUX_ANALISE!$A$1:$A$2461,MATCH(ROW()-34,_AUX_ANALISE!$C$1:$C$2461,0)),"")</f>
        <v/>
      </c>
      <c r="C780" s="255" t="str">
        <f ca="1">IF($B780="","",INDEX(ORCAMENTO!$B:$B,$B780))</f>
        <v/>
      </c>
      <c r="D780" s="255" t="str">
        <f ca="1">IF($B780="","",INDEX(ORCAMENTO!$E:$E,$B780))</f>
        <v/>
      </c>
      <c r="E780" s="255" t="str">
        <f ca="1">IF($B780="","",INDEX(ORCAMENTO!$D:$D,$B780))</f>
        <v/>
      </c>
      <c r="F780" s="255" t="str">
        <f ca="1">IF($B780="","",TRIM(IF(OR(INDEX(ORCAMENTO!$G:$G,$B780)&lt;&gt;"",INDEX(ORCAMENTO!$H:$H,$B780)&lt;&gt;""),"Ano 1; ","")&amp;IF(OR(INDEX(ORCAMENTO!$J:$J,$B780)&lt;&gt;"",INDEX(ORCAMENTO!$K:$K,$B780)&lt;&gt;""),"Ano 2; ","")&amp;IF(OR(INDEX(ORCAMENTO!$M:$M,$B780)&lt;&gt;"",INDEX(ORCAMENTO!$N:$N,$B780)&lt;&gt;""),"Ano 3; ","")&amp;IF(OR(INDEX(ORCAMENTO!$P:$P,$B780)&lt;&gt;"",INDEX(ORCAMENTO!$Q:$Q,$B780)&lt;&gt;""),"Ano 4; ","")&amp;IF(OR(INDEX(ORCAMENTO!$S:$S,$B780)&lt;&gt;"",INDEX(ORCAMENTO!$T:$T,$B780)&lt;&gt;""),"Ano 5; ","")&amp;IF(OR(INDEX(ORCAMENTO!$V:$V,$B780)&lt;&gt;"",INDEX(ORCAMENTO!$W:$W,$B780)&lt;&gt;""),"Ano 6; ","")))</f>
        <v/>
      </c>
      <c r="G780" s="311" t="str">
        <f ca="1">IF($B780="","",IF(INDEX(ORCAMENTO!$G:$G,$B780)&lt;&gt;"",INDEX(ORCAMENTO!$G:$G,$B780),IF(INDEX(ORCAMENTO!$J:$J,$B780)&lt;&gt;"",INDEX(ORCAMENTO!$J:$J,$B780),IF(INDEX(ORCAMENTO!$M:$M,$B780)&lt;&gt;"",INDEX(ORCAMENTO!$M:$M,$B780),IF(INDEX(ORCAMENTO!$P:$P,$B780)&lt;&gt;"",INDEX(ORCAMENTO!$P:$P,$B780),IF(INDEX(ORCAMENTO!$S:$S,$B780)&lt;&gt;"",INDEX(ORCAMENTO!$S:$S,$B780),INDEX(ORCAMENTO!$V:$V,$B780)))))))</f>
        <v/>
      </c>
      <c r="H780" s="312" t="str">
        <f ca="1">IF($B780="","",IF(INDEX(ORCAMENTO!$H:$H,$B780)&lt;&gt;"",INDEX(ORCAMENTO!$H:$H,$B780),IF(INDEX(ORCAMENTO!$K:$K,$B780)&lt;&gt;"",INDEX(ORCAMENTO!$K:$K,$B780),IF(INDEX(ORCAMENTO!$N:$N,$B780)&lt;&gt;"",INDEX(ORCAMENTO!$N:$N,$B780),IF(INDEX(ORCAMENTO!$Q:$Q,$B780)&lt;&gt;"",INDEX(ORCAMENTO!$Q:$Q,$B780),IF(INDEX(ORCAMENTO!$T:$T,$B780)&lt;&gt;"",INDEX(ORCAMENTO!$T:$T,$B780),INDEX(ORCAMENTO!$W:$W,$B780)))))))</f>
        <v/>
      </c>
      <c r="I780" s="255" t="str">
        <f ca="1">IF($B780="","",IF(INDEX(ORCAMENTO!$AI:$AI,$B780)&lt;&gt;"",INDEX(ORCAMENTO!$AI:$AI,$B780),IF(INDEX(ORCAMENTO!$AG:$AG,$B780),"Memorial de cálculo ou anexo obrigatório não informado para item acima do limite.",IF(AND(INDEX(ORCAMENTO!$AC:$AC,$B780),NOT(INDEX(ORCAMENTO!$AE:$AE,$B780))),"Informe pelo menos um ano completo com valor unitário e quantidade.","Pendência identificada automaticamente."))))</f>
        <v/>
      </c>
      <c r="N780" s="255">
        <f t="shared" si="26"/>
        <v>781</v>
      </c>
      <c r="O780" s="255">
        <f ca="1">IF(INDEX(ORCAMENTO!$AI:$AI,$N780)&lt;&gt;"",1,0)</f>
        <v>0</v>
      </c>
      <c r="P780" s="255">
        <f t="shared" ca="1" si="27"/>
        <v>11</v>
      </c>
      <c r="Q780" s="255" t="str">
        <f ca="1">INDEX(ORCAMENTO!$AI:$AI,$N780)</f>
        <v/>
      </c>
    </row>
    <row r="781" spans="2:17" ht="15" customHeight="1" x14ac:dyDescent="0.25">
      <c r="B781" s="255" t="str">
        <f ca="1">IFERROR(INDEX(_AUX_ANALISE!$A$1:$A$2461,MATCH(ROW()-34,_AUX_ANALISE!$C$1:$C$2461,0)),"")</f>
        <v/>
      </c>
      <c r="C781" s="255" t="str">
        <f ca="1">IF($B781="","",INDEX(ORCAMENTO!$B:$B,$B781))</f>
        <v/>
      </c>
      <c r="D781" s="255" t="str">
        <f ca="1">IF($B781="","",INDEX(ORCAMENTO!$E:$E,$B781))</f>
        <v/>
      </c>
      <c r="E781" s="255" t="str">
        <f ca="1">IF($B781="","",INDEX(ORCAMENTO!$D:$D,$B781))</f>
        <v/>
      </c>
      <c r="F781" s="255" t="str">
        <f ca="1">IF($B781="","",TRIM(IF(OR(INDEX(ORCAMENTO!$G:$G,$B781)&lt;&gt;"",INDEX(ORCAMENTO!$H:$H,$B781)&lt;&gt;""),"Ano 1; ","")&amp;IF(OR(INDEX(ORCAMENTO!$J:$J,$B781)&lt;&gt;"",INDEX(ORCAMENTO!$K:$K,$B781)&lt;&gt;""),"Ano 2; ","")&amp;IF(OR(INDEX(ORCAMENTO!$M:$M,$B781)&lt;&gt;"",INDEX(ORCAMENTO!$N:$N,$B781)&lt;&gt;""),"Ano 3; ","")&amp;IF(OR(INDEX(ORCAMENTO!$P:$P,$B781)&lt;&gt;"",INDEX(ORCAMENTO!$Q:$Q,$B781)&lt;&gt;""),"Ano 4; ","")&amp;IF(OR(INDEX(ORCAMENTO!$S:$S,$B781)&lt;&gt;"",INDEX(ORCAMENTO!$T:$T,$B781)&lt;&gt;""),"Ano 5; ","")&amp;IF(OR(INDEX(ORCAMENTO!$V:$V,$B781)&lt;&gt;"",INDEX(ORCAMENTO!$W:$W,$B781)&lt;&gt;""),"Ano 6; ","")))</f>
        <v/>
      </c>
      <c r="G781" s="311" t="str">
        <f ca="1">IF($B781="","",IF(INDEX(ORCAMENTO!$G:$G,$B781)&lt;&gt;"",INDEX(ORCAMENTO!$G:$G,$B781),IF(INDEX(ORCAMENTO!$J:$J,$B781)&lt;&gt;"",INDEX(ORCAMENTO!$J:$J,$B781),IF(INDEX(ORCAMENTO!$M:$M,$B781)&lt;&gt;"",INDEX(ORCAMENTO!$M:$M,$B781),IF(INDEX(ORCAMENTO!$P:$P,$B781)&lt;&gt;"",INDEX(ORCAMENTO!$P:$P,$B781),IF(INDEX(ORCAMENTO!$S:$S,$B781)&lt;&gt;"",INDEX(ORCAMENTO!$S:$S,$B781),INDEX(ORCAMENTO!$V:$V,$B781)))))))</f>
        <v/>
      </c>
      <c r="H781" s="312" t="str">
        <f ca="1">IF($B781="","",IF(INDEX(ORCAMENTO!$H:$H,$B781)&lt;&gt;"",INDEX(ORCAMENTO!$H:$H,$B781),IF(INDEX(ORCAMENTO!$K:$K,$B781)&lt;&gt;"",INDEX(ORCAMENTO!$K:$K,$B781),IF(INDEX(ORCAMENTO!$N:$N,$B781)&lt;&gt;"",INDEX(ORCAMENTO!$N:$N,$B781),IF(INDEX(ORCAMENTO!$Q:$Q,$B781)&lt;&gt;"",INDEX(ORCAMENTO!$Q:$Q,$B781),IF(INDEX(ORCAMENTO!$T:$T,$B781)&lt;&gt;"",INDEX(ORCAMENTO!$T:$T,$B781),INDEX(ORCAMENTO!$W:$W,$B781)))))))</f>
        <v/>
      </c>
      <c r="I781" s="255" t="str">
        <f ca="1">IF($B781="","",IF(INDEX(ORCAMENTO!$AI:$AI,$B781)&lt;&gt;"",INDEX(ORCAMENTO!$AI:$AI,$B781),IF(INDEX(ORCAMENTO!$AG:$AG,$B781),"Memorial de cálculo ou anexo obrigatório não informado para item acima do limite.",IF(AND(INDEX(ORCAMENTO!$AC:$AC,$B781),NOT(INDEX(ORCAMENTO!$AE:$AE,$B781))),"Informe pelo menos um ano completo com valor unitário e quantidade.","Pendência identificada automaticamente."))))</f>
        <v/>
      </c>
      <c r="N781" s="255">
        <f t="shared" si="26"/>
        <v>782</v>
      </c>
      <c r="O781" s="255">
        <f ca="1">IF(INDEX(ORCAMENTO!$AI:$AI,$N781)&lt;&gt;"",1,0)</f>
        <v>0</v>
      </c>
      <c r="P781" s="255">
        <f t="shared" ca="1" si="27"/>
        <v>11</v>
      </c>
      <c r="Q781" s="255" t="str">
        <f ca="1">INDEX(ORCAMENTO!$AI:$AI,$N781)</f>
        <v/>
      </c>
    </row>
    <row r="782" spans="2:17" ht="15" customHeight="1" x14ac:dyDescent="0.25">
      <c r="B782" s="255" t="str">
        <f ca="1">IFERROR(INDEX(_AUX_ANALISE!$A$1:$A$2461,MATCH(ROW()-34,_AUX_ANALISE!$C$1:$C$2461,0)),"")</f>
        <v/>
      </c>
      <c r="C782" s="255" t="str">
        <f ca="1">IF($B782="","",INDEX(ORCAMENTO!$B:$B,$B782))</f>
        <v/>
      </c>
      <c r="D782" s="255" t="str">
        <f ca="1">IF($B782="","",INDEX(ORCAMENTO!$E:$E,$B782))</f>
        <v/>
      </c>
      <c r="E782" s="255" t="str">
        <f ca="1">IF($B782="","",INDEX(ORCAMENTO!$D:$D,$B782))</f>
        <v/>
      </c>
      <c r="F782" s="255" t="str">
        <f ca="1">IF($B782="","",TRIM(IF(OR(INDEX(ORCAMENTO!$G:$G,$B782)&lt;&gt;"",INDEX(ORCAMENTO!$H:$H,$B782)&lt;&gt;""),"Ano 1; ","")&amp;IF(OR(INDEX(ORCAMENTO!$J:$J,$B782)&lt;&gt;"",INDEX(ORCAMENTO!$K:$K,$B782)&lt;&gt;""),"Ano 2; ","")&amp;IF(OR(INDEX(ORCAMENTO!$M:$M,$B782)&lt;&gt;"",INDEX(ORCAMENTO!$N:$N,$B782)&lt;&gt;""),"Ano 3; ","")&amp;IF(OR(INDEX(ORCAMENTO!$P:$P,$B782)&lt;&gt;"",INDEX(ORCAMENTO!$Q:$Q,$B782)&lt;&gt;""),"Ano 4; ","")&amp;IF(OR(INDEX(ORCAMENTO!$S:$S,$B782)&lt;&gt;"",INDEX(ORCAMENTO!$T:$T,$B782)&lt;&gt;""),"Ano 5; ","")&amp;IF(OR(INDEX(ORCAMENTO!$V:$V,$B782)&lt;&gt;"",INDEX(ORCAMENTO!$W:$W,$B782)&lt;&gt;""),"Ano 6; ","")))</f>
        <v/>
      </c>
      <c r="G782" s="311" t="str">
        <f ca="1">IF($B782="","",IF(INDEX(ORCAMENTO!$G:$G,$B782)&lt;&gt;"",INDEX(ORCAMENTO!$G:$G,$B782),IF(INDEX(ORCAMENTO!$J:$J,$B782)&lt;&gt;"",INDEX(ORCAMENTO!$J:$J,$B782),IF(INDEX(ORCAMENTO!$M:$M,$B782)&lt;&gt;"",INDEX(ORCAMENTO!$M:$M,$B782),IF(INDEX(ORCAMENTO!$P:$P,$B782)&lt;&gt;"",INDEX(ORCAMENTO!$P:$P,$B782),IF(INDEX(ORCAMENTO!$S:$S,$B782)&lt;&gt;"",INDEX(ORCAMENTO!$S:$S,$B782),INDEX(ORCAMENTO!$V:$V,$B782)))))))</f>
        <v/>
      </c>
      <c r="H782" s="312" t="str">
        <f ca="1">IF($B782="","",IF(INDEX(ORCAMENTO!$H:$H,$B782)&lt;&gt;"",INDEX(ORCAMENTO!$H:$H,$B782),IF(INDEX(ORCAMENTO!$K:$K,$B782)&lt;&gt;"",INDEX(ORCAMENTO!$K:$K,$B782),IF(INDEX(ORCAMENTO!$N:$N,$B782)&lt;&gt;"",INDEX(ORCAMENTO!$N:$N,$B782),IF(INDEX(ORCAMENTO!$Q:$Q,$B782)&lt;&gt;"",INDEX(ORCAMENTO!$Q:$Q,$B782),IF(INDEX(ORCAMENTO!$T:$T,$B782)&lt;&gt;"",INDEX(ORCAMENTO!$T:$T,$B782),INDEX(ORCAMENTO!$W:$W,$B782)))))))</f>
        <v/>
      </c>
      <c r="I782" s="255" t="str">
        <f ca="1">IF($B782="","",IF(INDEX(ORCAMENTO!$AI:$AI,$B782)&lt;&gt;"",INDEX(ORCAMENTO!$AI:$AI,$B782),IF(INDEX(ORCAMENTO!$AG:$AG,$B782),"Memorial de cálculo ou anexo obrigatório não informado para item acima do limite.",IF(AND(INDEX(ORCAMENTO!$AC:$AC,$B782),NOT(INDEX(ORCAMENTO!$AE:$AE,$B782))),"Informe pelo menos um ano completo com valor unitário e quantidade.","Pendência identificada automaticamente."))))</f>
        <v/>
      </c>
      <c r="N782" s="255">
        <f t="shared" si="26"/>
        <v>783</v>
      </c>
      <c r="O782" s="255">
        <f ca="1">IF(INDEX(ORCAMENTO!$AI:$AI,$N782)&lt;&gt;"",1,0)</f>
        <v>0</v>
      </c>
      <c r="P782" s="255">
        <f t="shared" ca="1" si="27"/>
        <v>11</v>
      </c>
      <c r="Q782" s="255" t="str">
        <f ca="1">INDEX(ORCAMENTO!$AI:$AI,$N782)</f>
        <v/>
      </c>
    </row>
    <row r="783" spans="2:17" ht="15" customHeight="1" x14ac:dyDescent="0.25">
      <c r="B783" s="255" t="str">
        <f ca="1">IFERROR(INDEX(_AUX_ANALISE!$A$1:$A$2461,MATCH(ROW()-34,_AUX_ANALISE!$C$1:$C$2461,0)),"")</f>
        <v/>
      </c>
      <c r="C783" s="255" t="str">
        <f ca="1">IF($B783="","",INDEX(ORCAMENTO!$B:$B,$B783))</f>
        <v/>
      </c>
      <c r="D783" s="255" t="str">
        <f ca="1">IF($B783="","",INDEX(ORCAMENTO!$E:$E,$B783))</f>
        <v/>
      </c>
      <c r="E783" s="255" t="str">
        <f ca="1">IF($B783="","",INDEX(ORCAMENTO!$D:$D,$B783))</f>
        <v/>
      </c>
      <c r="F783" s="255" t="str">
        <f ca="1">IF($B783="","",TRIM(IF(OR(INDEX(ORCAMENTO!$G:$G,$B783)&lt;&gt;"",INDEX(ORCAMENTO!$H:$H,$B783)&lt;&gt;""),"Ano 1; ","")&amp;IF(OR(INDEX(ORCAMENTO!$J:$J,$B783)&lt;&gt;"",INDEX(ORCAMENTO!$K:$K,$B783)&lt;&gt;""),"Ano 2; ","")&amp;IF(OR(INDEX(ORCAMENTO!$M:$M,$B783)&lt;&gt;"",INDEX(ORCAMENTO!$N:$N,$B783)&lt;&gt;""),"Ano 3; ","")&amp;IF(OR(INDEX(ORCAMENTO!$P:$P,$B783)&lt;&gt;"",INDEX(ORCAMENTO!$Q:$Q,$B783)&lt;&gt;""),"Ano 4; ","")&amp;IF(OR(INDEX(ORCAMENTO!$S:$S,$B783)&lt;&gt;"",INDEX(ORCAMENTO!$T:$T,$B783)&lt;&gt;""),"Ano 5; ","")&amp;IF(OR(INDEX(ORCAMENTO!$V:$V,$B783)&lt;&gt;"",INDEX(ORCAMENTO!$W:$W,$B783)&lt;&gt;""),"Ano 6; ","")))</f>
        <v/>
      </c>
      <c r="G783" s="311" t="str">
        <f ca="1">IF($B783="","",IF(INDEX(ORCAMENTO!$G:$G,$B783)&lt;&gt;"",INDEX(ORCAMENTO!$G:$G,$B783),IF(INDEX(ORCAMENTO!$J:$J,$B783)&lt;&gt;"",INDEX(ORCAMENTO!$J:$J,$B783),IF(INDEX(ORCAMENTO!$M:$M,$B783)&lt;&gt;"",INDEX(ORCAMENTO!$M:$M,$B783),IF(INDEX(ORCAMENTO!$P:$P,$B783)&lt;&gt;"",INDEX(ORCAMENTO!$P:$P,$B783),IF(INDEX(ORCAMENTO!$S:$S,$B783)&lt;&gt;"",INDEX(ORCAMENTO!$S:$S,$B783),INDEX(ORCAMENTO!$V:$V,$B783)))))))</f>
        <v/>
      </c>
      <c r="H783" s="312" t="str">
        <f ca="1">IF($B783="","",IF(INDEX(ORCAMENTO!$H:$H,$B783)&lt;&gt;"",INDEX(ORCAMENTO!$H:$H,$B783),IF(INDEX(ORCAMENTO!$K:$K,$B783)&lt;&gt;"",INDEX(ORCAMENTO!$K:$K,$B783),IF(INDEX(ORCAMENTO!$N:$N,$B783)&lt;&gt;"",INDEX(ORCAMENTO!$N:$N,$B783),IF(INDEX(ORCAMENTO!$Q:$Q,$B783)&lt;&gt;"",INDEX(ORCAMENTO!$Q:$Q,$B783),IF(INDEX(ORCAMENTO!$T:$T,$B783)&lt;&gt;"",INDEX(ORCAMENTO!$T:$T,$B783),INDEX(ORCAMENTO!$W:$W,$B783)))))))</f>
        <v/>
      </c>
      <c r="I783" s="255" t="str">
        <f ca="1">IF($B783="","",IF(INDEX(ORCAMENTO!$AI:$AI,$B783)&lt;&gt;"",INDEX(ORCAMENTO!$AI:$AI,$B783),IF(INDEX(ORCAMENTO!$AG:$AG,$B783),"Memorial de cálculo ou anexo obrigatório não informado para item acima do limite.",IF(AND(INDEX(ORCAMENTO!$AC:$AC,$B783),NOT(INDEX(ORCAMENTO!$AE:$AE,$B783))),"Informe pelo menos um ano completo com valor unitário e quantidade.","Pendência identificada automaticamente."))))</f>
        <v/>
      </c>
      <c r="N783" s="255">
        <f t="shared" si="26"/>
        <v>784</v>
      </c>
      <c r="O783" s="255">
        <f ca="1">IF(INDEX(ORCAMENTO!$AI:$AI,$N783)&lt;&gt;"",1,0)</f>
        <v>0</v>
      </c>
      <c r="P783" s="255">
        <f t="shared" ca="1" si="27"/>
        <v>11</v>
      </c>
      <c r="Q783" s="255" t="str">
        <f ca="1">INDEX(ORCAMENTO!$AI:$AI,$N783)</f>
        <v/>
      </c>
    </row>
    <row r="784" spans="2:17" ht="15" customHeight="1" x14ac:dyDescent="0.25">
      <c r="B784" s="255" t="str">
        <f ca="1">IFERROR(INDEX(_AUX_ANALISE!$A$1:$A$2461,MATCH(ROW()-34,_AUX_ANALISE!$C$1:$C$2461,0)),"")</f>
        <v/>
      </c>
      <c r="C784" s="255" t="str">
        <f ca="1">IF($B784="","",INDEX(ORCAMENTO!$B:$B,$B784))</f>
        <v/>
      </c>
      <c r="D784" s="255" t="str">
        <f ca="1">IF($B784="","",INDEX(ORCAMENTO!$E:$E,$B784))</f>
        <v/>
      </c>
      <c r="E784" s="255" t="str">
        <f ca="1">IF($B784="","",INDEX(ORCAMENTO!$D:$D,$B784))</f>
        <v/>
      </c>
      <c r="F784" s="255" t="str">
        <f ca="1">IF($B784="","",TRIM(IF(OR(INDEX(ORCAMENTO!$G:$G,$B784)&lt;&gt;"",INDEX(ORCAMENTO!$H:$H,$B784)&lt;&gt;""),"Ano 1; ","")&amp;IF(OR(INDEX(ORCAMENTO!$J:$J,$B784)&lt;&gt;"",INDEX(ORCAMENTO!$K:$K,$B784)&lt;&gt;""),"Ano 2; ","")&amp;IF(OR(INDEX(ORCAMENTO!$M:$M,$B784)&lt;&gt;"",INDEX(ORCAMENTO!$N:$N,$B784)&lt;&gt;""),"Ano 3; ","")&amp;IF(OR(INDEX(ORCAMENTO!$P:$P,$B784)&lt;&gt;"",INDEX(ORCAMENTO!$Q:$Q,$B784)&lt;&gt;""),"Ano 4; ","")&amp;IF(OR(INDEX(ORCAMENTO!$S:$S,$B784)&lt;&gt;"",INDEX(ORCAMENTO!$T:$T,$B784)&lt;&gt;""),"Ano 5; ","")&amp;IF(OR(INDEX(ORCAMENTO!$V:$V,$B784)&lt;&gt;"",INDEX(ORCAMENTO!$W:$W,$B784)&lt;&gt;""),"Ano 6; ","")))</f>
        <v/>
      </c>
      <c r="G784" s="311" t="str">
        <f ca="1">IF($B784="","",IF(INDEX(ORCAMENTO!$G:$G,$B784)&lt;&gt;"",INDEX(ORCAMENTO!$G:$G,$B784),IF(INDEX(ORCAMENTO!$J:$J,$B784)&lt;&gt;"",INDEX(ORCAMENTO!$J:$J,$B784),IF(INDEX(ORCAMENTO!$M:$M,$B784)&lt;&gt;"",INDEX(ORCAMENTO!$M:$M,$B784),IF(INDEX(ORCAMENTO!$P:$P,$B784)&lt;&gt;"",INDEX(ORCAMENTO!$P:$P,$B784),IF(INDEX(ORCAMENTO!$S:$S,$B784)&lt;&gt;"",INDEX(ORCAMENTO!$S:$S,$B784),INDEX(ORCAMENTO!$V:$V,$B784)))))))</f>
        <v/>
      </c>
      <c r="H784" s="312" t="str">
        <f ca="1">IF($B784="","",IF(INDEX(ORCAMENTO!$H:$H,$B784)&lt;&gt;"",INDEX(ORCAMENTO!$H:$H,$B784),IF(INDEX(ORCAMENTO!$K:$K,$B784)&lt;&gt;"",INDEX(ORCAMENTO!$K:$K,$B784),IF(INDEX(ORCAMENTO!$N:$N,$B784)&lt;&gt;"",INDEX(ORCAMENTO!$N:$N,$B784),IF(INDEX(ORCAMENTO!$Q:$Q,$B784)&lt;&gt;"",INDEX(ORCAMENTO!$Q:$Q,$B784),IF(INDEX(ORCAMENTO!$T:$T,$B784)&lt;&gt;"",INDEX(ORCAMENTO!$T:$T,$B784),INDEX(ORCAMENTO!$W:$W,$B784)))))))</f>
        <v/>
      </c>
      <c r="I784" s="255" t="str">
        <f ca="1">IF($B784="","",IF(INDEX(ORCAMENTO!$AI:$AI,$B784)&lt;&gt;"",INDEX(ORCAMENTO!$AI:$AI,$B784),IF(INDEX(ORCAMENTO!$AG:$AG,$B784),"Memorial de cálculo ou anexo obrigatório não informado para item acima do limite.",IF(AND(INDEX(ORCAMENTO!$AC:$AC,$B784),NOT(INDEX(ORCAMENTO!$AE:$AE,$B784))),"Informe pelo menos um ano completo com valor unitário e quantidade.","Pendência identificada automaticamente."))))</f>
        <v/>
      </c>
      <c r="N784" s="255">
        <f t="shared" si="26"/>
        <v>785</v>
      </c>
      <c r="O784" s="255">
        <f ca="1">IF(INDEX(ORCAMENTO!$AI:$AI,$N784)&lt;&gt;"",1,0)</f>
        <v>0</v>
      </c>
      <c r="P784" s="255">
        <f t="shared" ca="1" si="27"/>
        <v>11</v>
      </c>
      <c r="Q784" s="255" t="str">
        <f ca="1">INDEX(ORCAMENTO!$AI:$AI,$N784)</f>
        <v/>
      </c>
    </row>
    <row r="785" spans="2:17" ht="15" customHeight="1" x14ac:dyDescent="0.25">
      <c r="B785" s="255" t="str">
        <f ca="1">IFERROR(INDEX(_AUX_ANALISE!$A$1:$A$2461,MATCH(ROW()-34,_AUX_ANALISE!$C$1:$C$2461,0)),"")</f>
        <v/>
      </c>
      <c r="C785" s="255" t="str">
        <f ca="1">IF($B785="","",INDEX(ORCAMENTO!$B:$B,$B785))</f>
        <v/>
      </c>
      <c r="D785" s="255" t="str">
        <f ca="1">IF($B785="","",INDEX(ORCAMENTO!$E:$E,$B785))</f>
        <v/>
      </c>
      <c r="E785" s="255" t="str">
        <f ca="1">IF($B785="","",INDEX(ORCAMENTO!$D:$D,$B785))</f>
        <v/>
      </c>
      <c r="F785" s="255" t="str">
        <f ca="1">IF($B785="","",TRIM(IF(OR(INDEX(ORCAMENTO!$G:$G,$B785)&lt;&gt;"",INDEX(ORCAMENTO!$H:$H,$B785)&lt;&gt;""),"Ano 1; ","")&amp;IF(OR(INDEX(ORCAMENTO!$J:$J,$B785)&lt;&gt;"",INDEX(ORCAMENTO!$K:$K,$B785)&lt;&gt;""),"Ano 2; ","")&amp;IF(OR(INDEX(ORCAMENTO!$M:$M,$B785)&lt;&gt;"",INDEX(ORCAMENTO!$N:$N,$B785)&lt;&gt;""),"Ano 3; ","")&amp;IF(OR(INDEX(ORCAMENTO!$P:$P,$B785)&lt;&gt;"",INDEX(ORCAMENTO!$Q:$Q,$B785)&lt;&gt;""),"Ano 4; ","")&amp;IF(OR(INDEX(ORCAMENTO!$S:$S,$B785)&lt;&gt;"",INDEX(ORCAMENTO!$T:$T,$B785)&lt;&gt;""),"Ano 5; ","")&amp;IF(OR(INDEX(ORCAMENTO!$V:$V,$B785)&lt;&gt;"",INDEX(ORCAMENTO!$W:$W,$B785)&lt;&gt;""),"Ano 6; ","")))</f>
        <v/>
      </c>
      <c r="G785" s="311" t="str">
        <f ca="1">IF($B785="","",IF(INDEX(ORCAMENTO!$G:$G,$B785)&lt;&gt;"",INDEX(ORCAMENTO!$G:$G,$B785),IF(INDEX(ORCAMENTO!$J:$J,$B785)&lt;&gt;"",INDEX(ORCAMENTO!$J:$J,$B785),IF(INDEX(ORCAMENTO!$M:$M,$B785)&lt;&gt;"",INDEX(ORCAMENTO!$M:$M,$B785),IF(INDEX(ORCAMENTO!$P:$P,$B785)&lt;&gt;"",INDEX(ORCAMENTO!$P:$P,$B785),IF(INDEX(ORCAMENTO!$S:$S,$B785)&lt;&gt;"",INDEX(ORCAMENTO!$S:$S,$B785),INDEX(ORCAMENTO!$V:$V,$B785)))))))</f>
        <v/>
      </c>
      <c r="H785" s="312" t="str">
        <f ca="1">IF($B785="","",IF(INDEX(ORCAMENTO!$H:$H,$B785)&lt;&gt;"",INDEX(ORCAMENTO!$H:$H,$B785),IF(INDEX(ORCAMENTO!$K:$K,$B785)&lt;&gt;"",INDEX(ORCAMENTO!$K:$K,$B785),IF(INDEX(ORCAMENTO!$N:$N,$B785)&lt;&gt;"",INDEX(ORCAMENTO!$N:$N,$B785),IF(INDEX(ORCAMENTO!$Q:$Q,$B785)&lt;&gt;"",INDEX(ORCAMENTO!$Q:$Q,$B785),IF(INDEX(ORCAMENTO!$T:$T,$B785)&lt;&gt;"",INDEX(ORCAMENTO!$T:$T,$B785),INDEX(ORCAMENTO!$W:$W,$B785)))))))</f>
        <v/>
      </c>
      <c r="I785" s="255" t="str">
        <f ca="1">IF($B785="","",IF(INDEX(ORCAMENTO!$AI:$AI,$B785)&lt;&gt;"",INDEX(ORCAMENTO!$AI:$AI,$B785),IF(INDEX(ORCAMENTO!$AG:$AG,$B785),"Memorial de cálculo ou anexo obrigatório não informado para item acima do limite.",IF(AND(INDEX(ORCAMENTO!$AC:$AC,$B785),NOT(INDEX(ORCAMENTO!$AE:$AE,$B785))),"Informe pelo menos um ano completo com valor unitário e quantidade.","Pendência identificada automaticamente."))))</f>
        <v/>
      </c>
      <c r="N785" s="255">
        <f t="shared" si="26"/>
        <v>786</v>
      </c>
      <c r="O785" s="255">
        <f ca="1">IF(INDEX(ORCAMENTO!$AI:$AI,$N785)&lt;&gt;"",1,0)</f>
        <v>0</v>
      </c>
      <c r="P785" s="255">
        <f t="shared" ca="1" si="27"/>
        <v>11</v>
      </c>
      <c r="Q785" s="255" t="str">
        <f ca="1">INDEX(ORCAMENTO!$AI:$AI,$N785)</f>
        <v/>
      </c>
    </row>
    <row r="786" spans="2:17" ht="15" customHeight="1" x14ac:dyDescent="0.25">
      <c r="B786" s="255" t="str">
        <f ca="1">IFERROR(INDEX(_AUX_ANALISE!$A$1:$A$2461,MATCH(ROW()-34,_AUX_ANALISE!$C$1:$C$2461,0)),"")</f>
        <v/>
      </c>
      <c r="C786" s="255" t="str">
        <f ca="1">IF($B786="","",INDEX(ORCAMENTO!$B:$B,$B786))</f>
        <v/>
      </c>
      <c r="D786" s="255" t="str">
        <f ca="1">IF($B786="","",INDEX(ORCAMENTO!$E:$E,$B786))</f>
        <v/>
      </c>
      <c r="E786" s="255" t="str">
        <f ca="1">IF($B786="","",INDEX(ORCAMENTO!$D:$D,$B786))</f>
        <v/>
      </c>
      <c r="F786" s="255" t="str">
        <f ca="1">IF($B786="","",TRIM(IF(OR(INDEX(ORCAMENTO!$G:$G,$B786)&lt;&gt;"",INDEX(ORCAMENTO!$H:$H,$B786)&lt;&gt;""),"Ano 1; ","")&amp;IF(OR(INDEX(ORCAMENTO!$J:$J,$B786)&lt;&gt;"",INDEX(ORCAMENTO!$K:$K,$B786)&lt;&gt;""),"Ano 2; ","")&amp;IF(OR(INDEX(ORCAMENTO!$M:$M,$B786)&lt;&gt;"",INDEX(ORCAMENTO!$N:$N,$B786)&lt;&gt;""),"Ano 3; ","")&amp;IF(OR(INDEX(ORCAMENTO!$P:$P,$B786)&lt;&gt;"",INDEX(ORCAMENTO!$Q:$Q,$B786)&lt;&gt;""),"Ano 4; ","")&amp;IF(OR(INDEX(ORCAMENTO!$S:$S,$B786)&lt;&gt;"",INDEX(ORCAMENTO!$T:$T,$B786)&lt;&gt;""),"Ano 5; ","")&amp;IF(OR(INDEX(ORCAMENTO!$V:$V,$B786)&lt;&gt;"",INDEX(ORCAMENTO!$W:$W,$B786)&lt;&gt;""),"Ano 6; ","")))</f>
        <v/>
      </c>
      <c r="G786" s="311" t="str">
        <f ca="1">IF($B786="","",IF(INDEX(ORCAMENTO!$G:$G,$B786)&lt;&gt;"",INDEX(ORCAMENTO!$G:$G,$B786),IF(INDEX(ORCAMENTO!$J:$J,$B786)&lt;&gt;"",INDEX(ORCAMENTO!$J:$J,$B786),IF(INDEX(ORCAMENTO!$M:$M,$B786)&lt;&gt;"",INDEX(ORCAMENTO!$M:$M,$B786),IF(INDEX(ORCAMENTO!$P:$P,$B786)&lt;&gt;"",INDEX(ORCAMENTO!$P:$P,$B786),IF(INDEX(ORCAMENTO!$S:$S,$B786)&lt;&gt;"",INDEX(ORCAMENTO!$S:$S,$B786),INDEX(ORCAMENTO!$V:$V,$B786)))))))</f>
        <v/>
      </c>
      <c r="H786" s="312" t="str">
        <f ca="1">IF($B786="","",IF(INDEX(ORCAMENTO!$H:$H,$B786)&lt;&gt;"",INDEX(ORCAMENTO!$H:$H,$B786),IF(INDEX(ORCAMENTO!$K:$K,$B786)&lt;&gt;"",INDEX(ORCAMENTO!$K:$K,$B786),IF(INDEX(ORCAMENTO!$N:$N,$B786)&lt;&gt;"",INDEX(ORCAMENTO!$N:$N,$B786),IF(INDEX(ORCAMENTO!$Q:$Q,$B786)&lt;&gt;"",INDEX(ORCAMENTO!$Q:$Q,$B786),IF(INDEX(ORCAMENTO!$T:$T,$B786)&lt;&gt;"",INDEX(ORCAMENTO!$T:$T,$B786),INDEX(ORCAMENTO!$W:$W,$B786)))))))</f>
        <v/>
      </c>
      <c r="I786" s="255" t="str">
        <f ca="1">IF($B786="","",IF(INDEX(ORCAMENTO!$AI:$AI,$B786)&lt;&gt;"",INDEX(ORCAMENTO!$AI:$AI,$B786),IF(INDEX(ORCAMENTO!$AG:$AG,$B786),"Memorial de cálculo ou anexo obrigatório não informado para item acima do limite.",IF(AND(INDEX(ORCAMENTO!$AC:$AC,$B786),NOT(INDEX(ORCAMENTO!$AE:$AE,$B786))),"Informe pelo menos um ano completo com valor unitário e quantidade.","Pendência identificada automaticamente."))))</f>
        <v/>
      </c>
      <c r="N786" s="255">
        <f t="shared" si="26"/>
        <v>787</v>
      </c>
      <c r="O786" s="255">
        <f ca="1">IF(INDEX(ORCAMENTO!$AI:$AI,$N786)&lt;&gt;"",1,0)</f>
        <v>0</v>
      </c>
      <c r="P786" s="255">
        <f t="shared" ca="1" si="27"/>
        <v>11</v>
      </c>
      <c r="Q786" s="255" t="str">
        <f ca="1">INDEX(ORCAMENTO!$AI:$AI,$N786)</f>
        <v/>
      </c>
    </row>
    <row r="787" spans="2:17" ht="15" customHeight="1" x14ac:dyDescent="0.25">
      <c r="B787" s="255" t="str">
        <f ca="1">IFERROR(INDEX(_AUX_ANALISE!$A$1:$A$2461,MATCH(ROW()-34,_AUX_ANALISE!$C$1:$C$2461,0)),"")</f>
        <v/>
      </c>
      <c r="C787" s="255" t="str">
        <f ca="1">IF($B787="","",INDEX(ORCAMENTO!$B:$B,$B787))</f>
        <v/>
      </c>
      <c r="D787" s="255" t="str">
        <f ca="1">IF($B787="","",INDEX(ORCAMENTO!$E:$E,$B787))</f>
        <v/>
      </c>
      <c r="E787" s="255" t="str">
        <f ca="1">IF($B787="","",INDEX(ORCAMENTO!$D:$D,$B787))</f>
        <v/>
      </c>
      <c r="F787" s="255" t="str">
        <f ca="1">IF($B787="","",TRIM(IF(OR(INDEX(ORCAMENTO!$G:$G,$B787)&lt;&gt;"",INDEX(ORCAMENTO!$H:$H,$B787)&lt;&gt;""),"Ano 1; ","")&amp;IF(OR(INDEX(ORCAMENTO!$J:$J,$B787)&lt;&gt;"",INDEX(ORCAMENTO!$K:$K,$B787)&lt;&gt;""),"Ano 2; ","")&amp;IF(OR(INDEX(ORCAMENTO!$M:$M,$B787)&lt;&gt;"",INDEX(ORCAMENTO!$N:$N,$B787)&lt;&gt;""),"Ano 3; ","")&amp;IF(OR(INDEX(ORCAMENTO!$P:$P,$B787)&lt;&gt;"",INDEX(ORCAMENTO!$Q:$Q,$B787)&lt;&gt;""),"Ano 4; ","")&amp;IF(OR(INDEX(ORCAMENTO!$S:$S,$B787)&lt;&gt;"",INDEX(ORCAMENTO!$T:$T,$B787)&lt;&gt;""),"Ano 5; ","")&amp;IF(OR(INDEX(ORCAMENTO!$V:$V,$B787)&lt;&gt;"",INDEX(ORCAMENTO!$W:$W,$B787)&lt;&gt;""),"Ano 6; ","")))</f>
        <v/>
      </c>
      <c r="G787" s="311" t="str">
        <f ca="1">IF($B787="","",IF(INDEX(ORCAMENTO!$G:$G,$B787)&lt;&gt;"",INDEX(ORCAMENTO!$G:$G,$B787),IF(INDEX(ORCAMENTO!$J:$J,$B787)&lt;&gt;"",INDEX(ORCAMENTO!$J:$J,$B787),IF(INDEX(ORCAMENTO!$M:$M,$B787)&lt;&gt;"",INDEX(ORCAMENTO!$M:$M,$B787),IF(INDEX(ORCAMENTO!$P:$P,$B787)&lt;&gt;"",INDEX(ORCAMENTO!$P:$P,$B787),IF(INDEX(ORCAMENTO!$S:$S,$B787)&lt;&gt;"",INDEX(ORCAMENTO!$S:$S,$B787),INDEX(ORCAMENTO!$V:$V,$B787)))))))</f>
        <v/>
      </c>
      <c r="H787" s="312" t="str">
        <f ca="1">IF($B787="","",IF(INDEX(ORCAMENTO!$H:$H,$B787)&lt;&gt;"",INDEX(ORCAMENTO!$H:$H,$B787),IF(INDEX(ORCAMENTO!$K:$K,$B787)&lt;&gt;"",INDEX(ORCAMENTO!$K:$K,$B787),IF(INDEX(ORCAMENTO!$N:$N,$B787)&lt;&gt;"",INDEX(ORCAMENTO!$N:$N,$B787),IF(INDEX(ORCAMENTO!$Q:$Q,$B787)&lt;&gt;"",INDEX(ORCAMENTO!$Q:$Q,$B787),IF(INDEX(ORCAMENTO!$T:$T,$B787)&lt;&gt;"",INDEX(ORCAMENTO!$T:$T,$B787),INDEX(ORCAMENTO!$W:$W,$B787)))))))</f>
        <v/>
      </c>
      <c r="I787" s="255" t="str">
        <f ca="1">IF($B787="","",IF(INDEX(ORCAMENTO!$AI:$AI,$B787)&lt;&gt;"",INDEX(ORCAMENTO!$AI:$AI,$B787),IF(INDEX(ORCAMENTO!$AG:$AG,$B787),"Memorial de cálculo ou anexo obrigatório não informado para item acima do limite.",IF(AND(INDEX(ORCAMENTO!$AC:$AC,$B787),NOT(INDEX(ORCAMENTO!$AE:$AE,$B787))),"Informe pelo menos um ano completo com valor unitário e quantidade.","Pendência identificada automaticamente."))))</f>
        <v/>
      </c>
      <c r="N787" s="255">
        <f t="shared" si="26"/>
        <v>788</v>
      </c>
      <c r="O787" s="255">
        <f ca="1">IF(INDEX(ORCAMENTO!$AI:$AI,$N787)&lt;&gt;"",1,0)</f>
        <v>0</v>
      </c>
      <c r="P787" s="255">
        <f t="shared" ca="1" si="27"/>
        <v>11</v>
      </c>
      <c r="Q787" s="255" t="str">
        <f ca="1">INDEX(ORCAMENTO!$AI:$AI,$N787)</f>
        <v/>
      </c>
    </row>
    <row r="788" spans="2:17" ht="15" customHeight="1" x14ac:dyDescent="0.25">
      <c r="B788" s="255" t="str">
        <f ca="1">IFERROR(INDEX(_AUX_ANALISE!$A$1:$A$2461,MATCH(ROW()-34,_AUX_ANALISE!$C$1:$C$2461,0)),"")</f>
        <v/>
      </c>
      <c r="C788" s="255" t="str">
        <f ca="1">IF($B788="","",INDEX(ORCAMENTO!$B:$B,$B788))</f>
        <v/>
      </c>
      <c r="D788" s="255" t="str">
        <f ca="1">IF($B788="","",INDEX(ORCAMENTO!$E:$E,$B788))</f>
        <v/>
      </c>
      <c r="E788" s="255" t="str">
        <f ca="1">IF($B788="","",INDEX(ORCAMENTO!$D:$D,$B788))</f>
        <v/>
      </c>
      <c r="F788" s="255" t="str">
        <f ca="1">IF($B788="","",TRIM(IF(OR(INDEX(ORCAMENTO!$G:$G,$B788)&lt;&gt;"",INDEX(ORCAMENTO!$H:$H,$B788)&lt;&gt;""),"Ano 1; ","")&amp;IF(OR(INDEX(ORCAMENTO!$J:$J,$B788)&lt;&gt;"",INDEX(ORCAMENTO!$K:$K,$B788)&lt;&gt;""),"Ano 2; ","")&amp;IF(OR(INDEX(ORCAMENTO!$M:$M,$B788)&lt;&gt;"",INDEX(ORCAMENTO!$N:$N,$B788)&lt;&gt;""),"Ano 3; ","")&amp;IF(OR(INDEX(ORCAMENTO!$P:$P,$B788)&lt;&gt;"",INDEX(ORCAMENTO!$Q:$Q,$B788)&lt;&gt;""),"Ano 4; ","")&amp;IF(OR(INDEX(ORCAMENTO!$S:$S,$B788)&lt;&gt;"",INDEX(ORCAMENTO!$T:$T,$B788)&lt;&gt;""),"Ano 5; ","")&amp;IF(OR(INDEX(ORCAMENTO!$V:$V,$B788)&lt;&gt;"",INDEX(ORCAMENTO!$W:$W,$B788)&lt;&gt;""),"Ano 6; ","")))</f>
        <v/>
      </c>
      <c r="G788" s="311" t="str">
        <f ca="1">IF($B788="","",IF(INDEX(ORCAMENTO!$G:$G,$B788)&lt;&gt;"",INDEX(ORCAMENTO!$G:$G,$B788),IF(INDEX(ORCAMENTO!$J:$J,$B788)&lt;&gt;"",INDEX(ORCAMENTO!$J:$J,$B788),IF(INDEX(ORCAMENTO!$M:$M,$B788)&lt;&gt;"",INDEX(ORCAMENTO!$M:$M,$B788),IF(INDEX(ORCAMENTO!$P:$P,$B788)&lt;&gt;"",INDEX(ORCAMENTO!$P:$P,$B788),IF(INDEX(ORCAMENTO!$S:$S,$B788)&lt;&gt;"",INDEX(ORCAMENTO!$S:$S,$B788),INDEX(ORCAMENTO!$V:$V,$B788)))))))</f>
        <v/>
      </c>
      <c r="H788" s="312" t="str">
        <f ca="1">IF($B788="","",IF(INDEX(ORCAMENTO!$H:$H,$B788)&lt;&gt;"",INDEX(ORCAMENTO!$H:$H,$B788),IF(INDEX(ORCAMENTO!$K:$K,$B788)&lt;&gt;"",INDEX(ORCAMENTO!$K:$K,$B788),IF(INDEX(ORCAMENTO!$N:$N,$B788)&lt;&gt;"",INDEX(ORCAMENTO!$N:$N,$B788),IF(INDEX(ORCAMENTO!$Q:$Q,$B788)&lt;&gt;"",INDEX(ORCAMENTO!$Q:$Q,$B788),IF(INDEX(ORCAMENTO!$T:$T,$B788)&lt;&gt;"",INDEX(ORCAMENTO!$T:$T,$B788),INDEX(ORCAMENTO!$W:$W,$B788)))))))</f>
        <v/>
      </c>
      <c r="I788" s="255" t="str">
        <f ca="1">IF($B788="","",IF(INDEX(ORCAMENTO!$AI:$AI,$B788)&lt;&gt;"",INDEX(ORCAMENTO!$AI:$AI,$B788),IF(INDEX(ORCAMENTO!$AG:$AG,$B788),"Memorial de cálculo ou anexo obrigatório não informado para item acima do limite.",IF(AND(INDEX(ORCAMENTO!$AC:$AC,$B788),NOT(INDEX(ORCAMENTO!$AE:$AE,$B788))),"Informe pelo menos um ano completo com valor unitário e quantidade.","Pendência identificada automaticamente."))))</f>
        <v/>
      </c>
      <c r="N788" s="255">
        <f t="shared" si="26"/>
        <v>789</v>
      </c>
      <c r="O788" s="255">
        <f ca="1">IF(INDEX(ORCAMENTO!$AI:$AI,$N788)&lt;&gt;"",1,0)</f>
        <v>0</v>
      </c>
      <c r="P788" s="255">
        <f t="shared" ca="1" si="27"/>
        <v>11</v>
      </c>
      <c r="Q788" s="255" t="str">
        <f ca="1">INDEX(ORCAMENTO!$AI:$AI,$N788)</f>
        <v/>
      </c>
    </row>
    <row r="789" spans="2:17" ht="15" customHeight="1" x14ac:dyDescent="0.25">
      <c r="B789" s="255" t="str">
        <f ca="1">IFERROR(INDEX(_AUX_ANALISE!$A$1:$A$2461,MATCH(ROW()-34,_AUX_ANALISE!$C$1:$C$2461,0)),"")</f>
        <v/>
      </c>
      <c r="C789" s="255" t="str">
        <f ca="1">IF($B789="","",INDEX(ORCAMENTO!$B:$B,$B789))</f>
        <v/>
      </c>
      <c r="D789" s="255" t="str">
        <f ca="1">IF($B789="","",INDEX(ORCAMENTO!$E:$E,$B789))</f>
        <v/>
      </c>
      <c r="E789" s="255" t="str">
        <f ca="1">IF($B789="","",INDEX(ORCAMENTO!$D:$D,$B789))</f>
        <v/>
      </c>
      <c r="F789" s="255" t="str">
        <f ca="1">IF($B789="","",TRIM(IF(OR(INDEX(ORCAMENTO!$G:$G,$B789)&lt;&gt;"",INDEX(ORCAMENTO!$H:$H,$B789)&lt;&gt;""),"Ano 1; ","")&amp;IF(OR(INDEX(ORCAMENTO!$J:$J,$B789)&lt;&gt;"",INDEX(ORCAMENTO!$K:$K,$B789)&lt;&gt;""),"Ano 2; ","")&amp;IF(OR(INDEX(ORCAMENTO!$M:$M,$B789)&lt;&gt;"",INDEX(ORCAMENTO!$N:$N,$B789)&lt;&gt;""),"Ano 3; ","")&amp;IF(OR(INDEX(ORCAMENTO!$P:$P,$B789)&lt;&gt;"",INDEX(ORCAMENTO!$Q:$Q,$B789)&lt;&gt;""),"Ano 4; ","")&amp;IF(OR(INDEX(ORCAMENTO!$S:$S,$B789)&lt;&gt;"",INDEX(ORCAMENTO!$T:$T,$B789)&lt;&gt;""),"Ano 5; ","")&amp;IF(OR(INDEX(ORCAMENTO!$V:$V,$B789)&lt;&gt;"",INDEX(ORCAMENTO!$W:$W,$B789)&lt;&gt;""),"Ano 6; ","")))</f>
        <v/>
      </c>
      <c r="G789" s="311" t="str">
        <f ca="1">IF($B789="","",IF(INDEX(ORCAMENTO!$G:$G,$B789)&lt;&gt;"",INDEX(ORCAMENTO!$G:$G,$B789),IF(INDEX(ORCAMENTO!$J:$J,$B789)&lt;&gt;"",INDEX(ORCAMENTO!$J:$J,$B789),IF(INDEX(ORCAMENTO!$M:$M,$B789)&lt;&gt;"",INDEX(ORCAMENTO!$M:$M,$B789),IF(INDEX(ORCAMENTO!$P:$P,$B789)&lt;&gt;"",INDEX(ORCAMENTO!$P:$P,$B789),IF(INDEX(ORCAMENTO!$S:$S,$B789)&lt;&gt;"",INDEX(ORCAMENTO!$S:$S,$B789),INDEX(ORCAMENTO!$V:$V,$B789)))))))</f>
        <v/>
      </c>
      <c r="H789" s="312" t="str">
        <f ca="1">IF($B789="","",IF(INDEX(ORCAMENTO!$H:$H,$B789)&lt;&gt;"",INDEX(ORCAMENTO!$H:$H,$B789),IF(INDEX(ORCAMENTO!$K:$K,$B789)&lt;&gt;"",INDEX(ORCAMENTO!$K:$K,$B789),IF(INDEX(ORCAMENTO!$N:$N,$B789)&lt;&gt;"",INDEX(ORCAMENTO!$N:$N,$B789),IF(INDEX(ORCAMENTO!$Q:$Q,$B789)&lt;&gt;"",INDEX(ORCAMENTO!$Q:$Q,$B789),IF(INDEX(ORCAMENTO!$T:$T,$B789)&lt;&gt;"",INDEX(ORCAMENTO!$T:$T,$B789),INDEX(ORCAMENTO!$W:$W,$B789)))))))</f>
        <v/>
      </c>
      <c r="I789" s="255" t="str">
        <f ca="1">IF($B789="","",IF(INDEX(ORCAMENTO!$AI:$AI,$B789)&lt;&gt;"",INDEX(ORCAMENTO!$AI:$AI,$B789),IF(INDEX(ORCAMENTO!$AG:$AG,$B789),"Memorial de cálculo ou anexo obrigatório não informado para item acima do limite.",IF(AND(INDEX(ORCAMENTO!$AC:$AC,$B789),NOT(INDEX(ORCAMENTO!$AE:$AE,$B789))),"Informe pelo menos um ano completo com valor unitário e quantidade.","Pendência identificada automaticamente."))))</f>
        <v/>
      </c>
      <c r="N789" s="255">
        <f t="shared" si="26"/>
        <v>790</v>
      </c>
      <c r="O789" s="255">
        <f ca="1">IF(INDEX(ORCAMENTO!$AI:$AI,$N789)&lt;&gt;"",1,0)</f>
        <v>0</v>
      </c>
      <c r="P789" s="255">
        <f t="shared" ca="1" si="27"/>
        <v>11</v>
      </c>
      <c r="Q789" s="255" t="str">
        <f ca="1">INDEX(ORCAMENTO!$AI:$AI,$N789)</f>
        <v/>
      </c>
    </row>
    <row r="790" spans="2:17" ht="15" customHeight="1" x14ac:dyDescent="0.25">
      <c r="B790" s="255" t="str">
        <f ca="1">IFERROR(INDEX(_AUX_ANALISE!$A$1:$A$2461,MATCH(ROW()-34,_AUX_ANALISE!$C$1:$C$2461,0)),"")</f>
        <v/>
      </c>
      <c r="C790" s="255" t="str">
        <f ca="1">IF($B790="","",INDEX(ORCAMENTO!$B:$B,$B790))</f>
        <v/>
      </c>
      <c r="D790" s="255" t="str">
        <f ca="1">IF($B790="","",INDEX(ORCAMENTO!$E:$E,$B790))</f>
        <v/>
      </c>
      <c r="E790" s="255" t="str">
        <f ca="1">IF($B790="","",INDEX(ORCAMENTO!$D:$D,$B790))</f>
        <v/>
      </c>
      <c r="F790" s="255" t="str">
        <f ca="1">IF($B790="","",TRIM(IF(OR(INDEX(ORCAMENTO!$G:$G,$B790)&lt;&gt;"",INDEX(ORCAMENTO!$H:$H,$B790)&lt;&gt;""),"Ano 1; ","")&amp;IF(OR(INDEX(ORCAMENTO!$J:$J,$B790)&lt;&gt;"",INDEX(ORCAMENTO!$K:$K,$B790)&lt;&gt;""),"Ano 2; ","")&amp;IF(OR(INDEX(ORCAMENTO!$M:$M,$B790)&lt;&gt;"",INDEX(ORCAMENTO!$N:$N,$B790)&lt;&gt;""),"Ano 3; ","")&amp;IF(OR(INDEX(ORCAMENTO!$P:$P,$B790)&lt;&gt;"",INDEX(ORCAMENTO!$Q:$Q,$B790)&lt;&gt;""),"Ano 4; ","")&amp;IF(OR(INDEX(ORCAMENTO!$S:$S,$B790)&lt;&gt;"",INDEX(ORCAMENTO!$T:$T,$B790)&lt;&gt;""),"Ano 5; ","")&amp;IF(OR(INDEX(ORCAMENTO!$V:$V,$B790)&lt;&gt;"",INDEX(ORCAMENTO!$W:$W,$B790)&lt;&gt;""),"Ano 6; ","")))</f>
        <v/>
      </c>
      <c r="G790" s="311" t="str">
        <f ca="1">IF($B790="","",IF(INDEX(ORCAMENTO!$G:$G,$B790)&lt;&gt;"",INDEX(ORCAMENTO!$G:$G,$B790),IF(INDEX(ORCAMENTO!$J:$J,$B790)&lt;&gt;"",INDEX(ORCAMENTO!$J:$J,$B790),IF(INDEX(ORCAMENTO!$M:$M,$B790)&lt;&gt;"",INDEX(ORCAMENTO!$M:$M,$B790),IF(INDEX(ORCAMENTO!$P:$P,$B790)&lt;&gt;"",INDEX(ORCAMENTO!$P:$P,$B790),IF(INDEX(ORCAMENTO!$S:$S,$B790)&lt;&gt;"",INDEX(ORCAMENTO!$S:$S,$B790),INDEX(ORCAMENTO!$V:$V,$B790)))))))</f>
        <v/>
      </c>
      <c r="H790" s="312" t="str">
        <f ca="1">IF($B790="","",IF(INDEX(ORCAMENTO!$H:$H,$B790)&lt;&gt;"",INDEX(ORCAMENTO!$H:$H,$B790),IF(INDEX(ORCAMENTO!$K:$K,$B790)&lt;&gt;"",INDEX(ORCAMENTO!$K:$K,$B790),IF(INDEX(ORCAMENTO!$N:$N,$B790)&lt;&gt;"",INDEX(ORCAMENTO!$N:$N,$B790),IF(INDEX(ORCAMENTO!$Q:$Q,$B790)&lt;&gt;"",INDEX(ORCAMENTO!$Q:$Q,$B790),IF(INDEX(ORCAMENTO!$T:$T,$B790)&lt;&gt;"",INDEX(ORCAMENTO!$T:$T,$B790),INDEX(ORCAMENTO!$W:$W,$B790)))))))</f>
        <v/>
      </c>
      <c r="I790" s="255" t="str">
        <f ca="1">IF($B790="","",IF(INDEX(ORCAMENTO!$AI:$AI,$B790)&lt;&gt;"",INDEX(ORCAMENTO!$AI:$AI,$B790),IF(INDEX(ORCAMENTO!$AG:$AG,$B790),"Memorial de cálculo ou anexo obrigatório não informado para item acima do limite.",IF(AND(INDEX(ORCAMENTO!$AC:$AC,$B790),NOT(INDEX(ORCAMENTO!$AE:$AE,$B790))),"Informe pelo menos um ano completo com valor unitário e quantidade.","Pendência identificada automaticamente."))))</f>
        <v/>
      </c>
      <c r="N790" s="255">
        <f t="shared" si="26"/>
        <v>791</v>
      </c>
      <c r="O790" s="255">
        <f ca="1">IF(INDEX(ORCAMENTO!$AI:$AI,$N790)&lt;&gt;"",1,0)</f>
        <v>0</v>
      </c>
      <c r="P790" s="255">
        <f t="shared" ca="1" si="27"/>
        <v>11</v>
      </c>
      <c r="Q790" s="255" t="str">
        <f ca="1">INDEX(ORCAMENTO!$AI:$AI,$N790)</f>
        <v/>
      </c>
    </row>
    <row r="791" spans="2:17" ht="15" customHeight="1" x14ac:dyDescent="0.25">
      <c r="B791" s="255" t="str">
        <f ca="1">IFERROR(INDEX(_AUX_ANALISE!$A$1:$A$2461,MATCH(ROW()-34,_AUX_ANALISE!$C$1:$C$2461,0)),"")</f>
        <v/>
      </c>
      <c r="C791" s="255" t="str">
        <f ca="1">IF($B791="","",INDEX(ORCAMENTO!$B:$B,$B791))</f>
        <v/>
      </c>
      <c r="D791" s="255" t="str">
        <f ca="1">IF($B791="","",INDEX(ORCAMENTO!$E:$E,$B791))</f>
        <v/>
      </c>
      <c r="E791" s="255" t="str">
        <f ca="1">IF($B791="","",INDEX(ORCAMENTO!$D:$D,$B791))</f>
        <v/>
      </c>
      <c r="F791" s="255" t="str">
        <f ca="1">IF($B791="","",TRIM(IF(OR(INDEX(ORCAMENTO!$G:$G,$B791)&lt;&gt;"",INDEX(ORCAMENTO!$H:$H,$B791)&lt;&gt;""),"Ano 1; ","")&amp;IF(OR(INDEX(ORCAMENTO!$J:$J,$B791)&lt;&gt;"",INDEX(ORCAMENTO!$K:$K,$B791)&lt;&gt;""),"Ano 2; ","")&amp;IF(OR(INDEX(ORCAMENTO!$M:$M,$B791)&lt;&gt;"",INDEX(ORCAMENTO!$N:$N,$B791)&lt;&gt;""),"Ano 3; ","")&amp;IF(OR(INDEX(ORCAMENTO!$P:$P,$B791)&lt;&gt;"",INDEX(ORCAMENTO!$Q:$Q,$B791)&lt;&gt;""),"Ano 4; ","")&amp;IF(OR(INDEX(ORCAMENTO!$S:$S,$B791)&lt;&gt;"",INDEX(ORCAMENTO!$T:$T,$B791)&lt;&gt;""),"Ano 5; ","")&amp;IF(OR(INDEX(ORCAMENTO!$V:$V,$B791)&lt;&gt;"",INDEX(ORCAMENTO!$W:$W,$B791)&lt;&gt;""),"Ano 6; ","")))</f>
        <v/>
      </c>
      <c r="G791" s="311" t="str">
        <f ca="1">IF($B791="","",IF(INDEX(ORCAMENTO!$G:$G,$B791)&lt;&gt;"",INDEX(ORCAMENTO!$G:$G,$B791),IF(INDEX(ORCAMENTO!$J:$J,$B791)&lt;&gt;"",INDEX(ORCAMENTO!$J:$J,$B791),IF(INDEX(ORCAMENTO!$M:$M,$B791)&lt;&gt;"",INDEX(ORCAMENTO!$M:$M,$B791),IF(INDEX(ORCAMENTO!$P:$P,$B791)&lt;&gt;"",INDEX(ORCAMENTO!$P:$P,$B791),IF(INDEX(ORCAMENTO!$S:$S,$B791)&lt;&gt;"",INDEX(ORCAMENTO!$S:$S,$B791),INDEX(ORCAMENTO!$V:$V,$B791)))))))</f>
        <v/>
      </c>
      <c r="H791" s="312" t="str">
        <f ca="1">IF($B791="","",IF(INDEX(ORCAMENTO!$H:$H,$B791)&lt;&gt;"",INDEX(ORCAMENTO!$H:$H,$B791),IF(INDEX(ORCAMENTO!$K:$K,$B791)&lt;&gt;"",INDEX(ORCAMENTO!$K:$K,$B791),IF(INDEX(ORCAMENTO!$N:$N,$B791)&lt;&gt;"",INDEX(ORCAMENTO!$N:$N,$B791),IF(INDEX(ORCAMENTO!$Q:$Q,$B791)&lt;&gt;"",INDEX(ORCAMENTO!$Q:$Q,$B791),IF(INDEX(ORCAMENTO!$T:$T,$B791)&lt;&gt;"",INDEX(ORCAMENTO!$T:$T,$B791),INDEX(ORCAMENTO!$W:$W,$B791)))))))</f>
        <v/>
      </c>
      <c r="I791" s="255" t="str">
        <f ca="1">IF($B791="","",IF(INDEX(ORCAMENTO!$AI:$AI,$B791)&lt;&gt;"",INDEX(ORCAMENTO!$AI:$AI,$B791),IF(INDEX(ORCAMENTO!$AG:$AG,$B791),"Memorial de cálculo ou anexo obrigatório não informado para item acima do limite.",IF(AND(INDEX(ORCAMENTO!$AC:$AC,$B791),NOT(INDEX(ORCAMENTO!$AE:$AE,$B791))),"Informe pelo menos um ano completo com valor unitário e quantidade.","Pendência identificada automaticamente."))))</f>
        <v/>
      </c>
      <c r="N791" s="255">
        <f t="shared" si="26"/>
        <v>792</v>
      </c>
      <c r="O791" s="255">
        <f ca="1">IF(INDEX(ORCAMENTO!$AI:$AI,$N791)&lt;&gt;"",1,0)</f>
        <v>0</v>
      </c>
      <c r="P791" s="255">
        <f t="shared" ca="1" si="27"/>
        <v>11</v>
      </c>
      <c r="Q791" s="255" t="str">
        <f ca="1">INDEX(ORCAMENTO!$AI:$AI,$N791)</f>
        <v/>
      </c>
    </row>
    <row r="792" spans="2:17" ht="15" customHeight="1" x14ac:dyDescent="0.25">
      <c r="B792" s="255" t="str">
        <f ca="1">IFERROR(INDEX(_AUX_ANALISE!$A$1:$A$2461,MATCH(ROW()-34,_AUX_ANALISE!$C$1:$C$2461,0)),"")</f>
        <v/>
      </c>
      <c r="C792" s="255" t="str">
        <f ca="1">IF($B792="","",INDEX(ORCAMENTO!$B:$B,$B792))</f>
        <v/>
      </c>
      <c r="D792" s="255" t="str">
        <f ca="1">IF($B792="","",INDEX(ORCAMENTO!$E:$E,$B792))</f>
        <v/>
      </c>
      <c r="E792" s="255" t="str">
        <f ca="1">IF($B792="","",INDEX(ORCAMENTO!$D:$D,$B792))</f>
        <v/>
      </c>
      <c r="F792" s="255" t="str">
        <f ca="1">IF($B792="","",TRIM(IF(OR(INDEX(ORCAMENTO!$G:$G,$B792)&lt;&gt;"",INDEX(ORCAMENTO!$H:$H,$B792)&lt;&gt;""),"Ano 1; ","")&amp;IF(OR(INDEX(ORCAMENTO!$J:$J,$B792)&lt;&gt;"",INDEX(ORCAMENTO!$K:$K,$B792)&lt;&gt;""),"Ano 2; ","")&amp;IF(OR(INDEX(ORCAMENTO!$M:$M,$B792)&lt;&gt;"",INDEX(ORCAMENTO!$N:$N,$B792)&lt;&gt;""),"Ano 3; ","")&amp;IF(OR(INDEX(ORCAMENTO!$P:$P,$B792)&lt;&gt;"",INDEX(ORCAMENTO!$Q:$Q,$B792)&lt;&gt;""),"Ano 4; ","")&amp;IF(OR(INDEX(ORCAMENTO!$S:$S,$B792)&lt;&gt;"",INDEX(ORCAMENTO!$T:$T,$B792)&lt;&gt;""),"Ano 5; ","")&amp;IF(OR(INDEX(ORCAMENTO!$V:$V,$B792)&lt;&gt;"",INDEX(ORCAMENTO!$W:$W,$B792)&lt;&gt;""),"Ano 6; ","")))</f>
        <v/>
      </c>
      <c r="G792" s="311" t="str">
        <f ca="1">IF($B792="","",IF(INDEX(ORCAMENTO!$G:$G,$B792)&lt;&gt;"",INDEX(ORCAMENTO!$G:$G,$B792),IF(INDEX(ORCAMENTO!$J:$J,$B792)&lt;&gt;"",INDEX(ORCAMENTO!$J:$J,$B792),IF(INDEX(ORCAMENTO!$M:$M,$B792)&lt;&gt;"",INDEX(ORCAMENTO!$M:$M,$B792),IF(INDEX(ORCAMENTO!$P:$P,$B792)&lt;&gt;"",INDEX(ORCAMENTO!$P:$P,$B792),IF(INDEX(ORCAMENTO!$S:$S,$B792)&lt;&gt;"",INDEX(ORCAMENTO!$S:$S,$B792),INDEX(ORCAMENTO!$V:$V,$B792)))))))</f>
        <v/>
      </c>
      <c r="H792" s="312" t="str">
        <f ca="1">IF($B792="","",IF(INDEX(ORCAMENTO!$H:$H,$B792)&lt;&gt;"",INDEX(ORCAMENTO!$H:$H,$B792),IF(INDEX(ORCAMENTO!$K:$K,$B792)&lt;&gt;"",INDEX(ORCAMENTO!$K:$K,$B792),IF(INDEX(ORCAMENTO!$N:$N,$B792)&lt;&gt;"",INDEX(ORCAMENTO!$N:$N,$B792),IF(INDEX(ORCAMENTO!$Q:$Q,$B792)&lt;&gt;"",INDEX(ORCAMENTO!$Q:$Q,$B792),IF(INDEX(ORCAMENTO!$T:$T,$B792)&lt;&gt;"",INDEX(ORCAMENTO!$T:$T,$B792),INDEX(ORCAMENTO!$W:$W,$B792)))))))</f>
        <v/>
      </c>
      <c r="I792" s="255" t="str">
        <f ca="1">IF($B792="","",IF(INDEX(ORCAMENTO!$AI:$AI,$B792)&lt;&gt;"",INDEX(ORCAMENTO!$AI:$AI,$B792),IF(INDEX(ORCAMENTO!$AG:$AG,$B792),"Memorial de cálculo ou anexo obrigatório não informado para item acima do limite.",IF(AND(INDEX(ORCAMENTO!$AC:$AC,$B792),NOT(INDEX(ORCAMENTO!$AE:$AE,$B792))),"Informe pelo menos um ano completo com valor unitário e quantidade.","Pendência identificada automaticamente."))))</f>
        <v/>
      </c>
      <c r="N792" s="255">
        <f t="shared" si="26"/>
        <v>793</v>
      </c>
      <c r="O792" s="255">
        <f ca="1">IF(INDEX(ORCAMENTO!$AI:$AI,$N792)&lt;&gt;"",1,0)</f>
        <v>0</v>
      </c>
      <c r="P792" s="255">
        <f t="shared" ca="1" si="27"/>
        <v>11</v>
      </c>
      <c r="Q792" s="255" t="str">
        <f ca="1">INDEX(ORCAMENTO!$AI:$AI,$N792)</f>
        <v/>
      </c>
    </row>
    <row r="793" spans="2:17" ht="15" customHeight="1" x14ac:dyDescent="0.25">
      <c r="B793" s="255" t="str">
        <f ca="1">IFERROR(INDEX(_AUX_ANALISE!$A$1:$A$2461,MATCH(ROW()-34,_AUX_ANALISE!$C$1:$C$2461,0)),"")</f>
        <v/>
      </c>
      <c r="C793" s="255" t="str">
        <f ca="1">IF($B793="","",INDEX(ORCAMENTO!$B:$B,$B793))</f>
        <v/>
      </c>
      <c r="D793" s="255" t="str">
        <f ca="1">IF($B793="","",INDEX(ORCAMENTO!$E:$E,$B793))</f>
        <v/>
      </c>
      <c r="E793" s="255" t="str">
        <f ca="1">IF($B793="","",INDEX(ORCAMENTO!$D:$D,$B793))</f>
        <v/>
      </c>
      <c r="F793" s="255" t="str">
        <f ca="1">IF($B793="","",TRIM(IF(OR(INDEX(ORCAMENTO!$G:$G,$B793)&lt;&gt;"",INDEX(ORCAMENTO!$H:$H,$B793)&lt;&gt;""),"Ano 1; ","")&amp;IF(OR(INDEX(ORCAMENTO!$J:$J,$B793)&lt;&gt;"",INDEX(ORCAMENTO!$K:$K,$B793)&lt;&gt;""),"Ano 2; ","")&amp;IF(OR(INDEX(ORCAMENTO!$M:$M,$B793)&lt;&gt;"",INDEX(ORCAMENTO!$N:$N,$B793)&lt;&gt;""),"Ano 3; ","")&amp;IF(OR(INDEX(ORCAMENTO!$P:$P,$B793)&lt;&gt;"",INDEX(ORCAMENTO!$Q:$Q,$B793)&lt;&gt;""),"Ano 4; ","")&amp;IF(OR(INDEX(ORCAMENTO!$S:$S,$B793)&lt;&gt;"",INDEX(ORCAMENTO!$T:$T,$B793)&lt;&gt;""),"Ano 5; ","")&amp;IF(OR(INDEX(ORCAMENTO!$V:$V,$B793)&lt;&gt;"",INDEX(ORCAMENTO!$W:$W,$B793)&lt;&gt;""),"Ano 6; ","")))</f>
        <v/>
      </c>
      <c r="G793" s="311" t="str">
        <f ca="1">IF($B793="","",IF(INDEX(ORCAMENTO!$G:$G,$B793)&lt;&gt;"",INDEX(ORCAMENTO!$G:$G,$B793),IF(INDEX(ORCAMENTO!$J:$J,$B793)&lt;&gt;"",INDEX(ORCAMENTO!$J:$J,$B793),IF(INDEX(ORCAMENTO!$M:$M,$B793)&lt;&gt;"",INDEX(ORCAMENTO!$M:$M,$B793),IF(INDEX(ORCAMENTO!$P:$P,$B793)&lt;&gt;"",INDEX(ORCAMENTO!$P:$P,$B793),IF(INDEX(ORCAMENTO!$S:$S,$B793)&lt;&gt;"",INDEX(ORCAMENTO!$S:$S,$B793),INDEX(ORCAMENTO!$V:$V,$B793)))))))</f>
        <v/>
      </c>
      <c r="H793" s="312" t="str">
        <f ca="1">IF($B793="","",IF(INDEX(ORCAMENTO!$H:$H,$B793)&lt;&gt;"",INDEX(ORCAMENTO!$H:$H,$B793),IF(INDEX(ORCAMENTO!$K:$K,$B793)&lt;&gt;"",INDEX(ORCAMENTO!$K:$K,$B793),IF(INDEX(ORCAMENTO!$N:$N,$B793)&lt;&gt;"",INDEX(ORCAMENTO!$N:$N,$B793),IF(INDEX(ORCAMENTO!$Q:$Q,$B793)&lt;&gt;"",INDEX(ORCAMENTO!$Q:$Q,$B793),IF(INDEX(ORCAMENTO!$T:$T,$B793)&lt;&gt;"",INDEX(ORCAMENTO!$T:$T,$B793),INDEX(ORCAMENTO!$W:$W,$B793)))))))</f>
        <v/>
      </c>
      <c r="I793" s="255" t="str">
        <f ca="1">IF($B793="","",IF(INDEX(ORCAMENTO!$AI:$AI,$B793)&lt;&gt;"",INDEX(ORCAMENTO!$AI:$AI,$B793),IF(INDEX(ORCAMENTO!$AG:$AG,$B793),"Memorial de cálculo ou anexo obrigatório não informado para item acima do limite.",IF(AND(INDEX(ORCAMENTO!$AC:$AC,$B793),NOT(INDEX(ORCAMENTO!$AE:$AE,$B793))),"Informe pelo menos um ano completo com valor unitário e quantidade.","Pendência identificada automaticamente."))))</f>
        <v/>
      </c>
      <c r="N793" s="255">
        <f t="shared" si="26"/>
        <v>794</v>
      </c>
      <c r="O793" s="255">
        <f ca="1">IF(INDEX(ORCAMENTO!$AI:$AI,$N793)&lt;&gt;"",1,0)</f>
        <v>0</v>
      </c>
      <c r="P793" s="255">
        <f t="shared" ca="1" si="27"/>
        <v>11</v>
      </c>
      <c r="Q793" s="255" t="str">
        <f ca="1">INDEX(ORCAMENTO!$AI:$AI,$N793)</f>
        <v/>
      </c>
    </row>
    <row r="794" spans="2:17" ht="15" customHeight="1" x14ac:dyDescent="0.25">
      <c r="B794" s="255" t="str">
        <f ca="1">IFERROR(INDEX(_AUX_ANALISE!$A$1:$A$2461,MATCH(ROW()-34,_AUX_ANALISE!$C$1:$C$2461,0)),"")</f>
        <v/>
      </c>
      <c r="C794" s="255" t="str">
        <f ca="1">IF($B794="","",INDEX(ORCAMENTO!$B:$B,$B794))</f>
        <v/>
      </c>
      <c r="D794" s="255" t="str">
        <f ca="1">IF($B794="","",INDEX(ORCAMENTO!$E:$E,$B794))</f>
        <v/>
      </c>
      <c r="E794" s="255" t="str">
        <f ca="1">IF($B794="","",INDEX(ORCAMENTO!$D:$D,$B794))</f>
        <v/>
      </c>
      <c r="F794" s="255" t="str">
        <f ca="1">IF($B794="","",TRIM(IF(OR(INDEX(ORCAMENTO!$G:$G,$B794)&lt;&gt;"",INDEX(ORCAMENTO!$H:$H,$B794)&lt;&gt;""),"Ano 1; ","")&amp;IF(OR(INDEX(ORCAMENTO!$J:$J,$B794)&lt;&gt;"",INDEX(ORCAMENTO!$K:$K,$B794)&lt;&gt;""),"Ano 2; ","")&amp;IF(OR(INDEX(ORCAMENTO!$M:$M,$B794)&lt;&gt;"",INDEX(ORCAMENTO!$N:$N,$B794)&lt;&gt;""),"Ano 3; ","")&amp;IF(OR(INDEX(ORCAMENTO!$P:$P,$B794)&lt;&gt;"",INDEX(ORCAMENTO!$Q:$Q,$B794)&lt;&gt;""),"Ano 4; ","")&amp;IF(OR(INDEX(ORCAMENTO!$S:$S,$B794)&lt;&gt;"",INDEX(ORCAMENTO!$T:$T,$B794)&lt;&gt;""),"Ano 5; ","")&amp;IF(OR(INDEX(ORCAMENTO!$V:$V,$B794)&lt;&gt;"",INDEX(ORCAMENTO!$W:$W,$B794)&lt;&gt;""),"Ano 6; ","")))</f>
        <v/>
      </c>
      <c r="G794" s="311" t="str">
        <f ca="1">IF($B794="","",IF(INDEX(ORCAMENTO!$G:$G,$B794)&lt;&gt;"",INDEX(ORCAMENTO!$G:$G,$B794),IF(INDEX(ORCAMENTO!$J:$J,$B794)&lt;&gt;"",INDEX(ORCAMENTO!$J:$J,$B794),IF(INDEX(ORCAMENTO!$M:$M,$B794)&lt;&gt;"",INDEX(ORCAMENTO!$M:$M,$B794),IF(INDEX(ORCAMENTO!$P:$P,$B794)&lt;&gt;"",INDEX(ORCAMENTO!$P:$P,$B794),IF(INDEX(ORCAMENTO!$S:$S,$B794)&lt;&gt;"",INDEX(ORCAMENTO!$S:$S,$B794),INDEX(ORCAMENTO!$V:$V,$B794)))))))</f>
        <v/>
      </c>
      <c r="H794" s="312" t="str">
        <f ca="1">IF($B794="","",IF(INDEX(ORCAMENTO!$H:$H,$B794)&lt;&gt;"",INDEX(ORCAMENTO!$H:$H,$B794),IF(INDEX(ORCAMENTO!$K:$K,$B794)&lt;&gt;"",INDEX(ORCAMENTO!$K:$K,$B794),IF(INDEX(ORCAMENTO!$N:$N,$B794)&lt;&gt;"",INDEX(ORCAMENTO!$N:$N,$B794),IF(INDEX(ORCAMENTO!$Q:$Q,$B794)&lt;&gt;"",INDEX(ORCAMENTO!$Q:$Q,$B794),IF(INDEX(ORCAMENTO!$T:$T,$B794)&lt;&gt;"",INDEX(ORCAMENTO!$T:$T,$B794),INDEX(ORCAMENTO!$W:$W,$B794)))))))</f>
        <v/>
      </c>
      <c r="I794" s="255" t="str">
        <f ca="1">IF($B794="","",IF(INDEX(ORCAMENTO!$AI:$AI,$B794)&lt;&gt;"",INDEX(ORCAMENTO!$AI:$AI,$B794),IF(INDEX(ORCAMENTO!$AG:$AG,$B794),"Memorial de cálculo ou anexo obrigatório não informado para item acima do limite.",IF(AND(INDEX(ORCAMENTO!$AC:$AC,$B794),NOT(INDEX(ORCAMENTO!$AE:$AE,$B794))),"Informe pelo menos um ano completo com valor unitário e quantidade.","Pendência identificada automaticamente."))))</f>
        <v/>
      </c>
      <c r="N794" s="255">
        <f t="shared" si="26"/>
        <v>795</v>
      </c>
      <c r="O794" s="255">
        <f ca="1">IF(INDEX(ORCAMENTO!$AI:$AI,$N794)&lt;&gt;"",1,0)</f>
        <v>0</v>
      </c>
      <c r="P794" s="255">
        <f t="shared" ca="1" si="27"/>
        <v>11</v>
      </c>
      <c r="Q794" s="255" t="str">
        <f ca="1">INDEX(ORCAMENTO!$AI:$AI,$N794)</f>
        <v/>
      </c>
    </row>
    <row r="795" spans="2:17" ht="15" customHeight="1" x14ac:dyDescent="0.25">
      <c r="B795" s="255" t="str">
        <f ca="1">IFERROR(INDEX(_AUX_ANALISE!$A$1:$A$2461,MATCH(ROW()-34,_AUX_ANALISE!$C$1:$C$2461,0)),"")</f>
        <v/>
      </c>
      <c r="C795" s="255" t="str">
        <f ca="1">IF($B795="","",INDEX(ORCAMENTO!$B:$B,$B795))</f>
        <v/>
      </c>
      <c r="D795" s="255" t="str">
        <f ca="1">IF($B795="","",INDEX(ORCAMENTO!$E:$E,$B795))</f>
        <v/>
      </c>
      <c r="E795" s="255" t="str">
        <f ca="1">IF($B795="","",INDEX(ORCAMENTO!$D:$D,$B795))</f>
        <v/>
      </c>
      <c r="F795" s="255" t="str">
        <f ca="1">IF($B795="","",TRIM(IF(OR(INDEX(ORCAMENTO!$G:$G,$B795)&lt;&gt;"",INDEX(ORCAMENTO!$H:$H,$B795)&lt;&gt;""),"Ano 1; ","")&amp;IF(OR(INDEX(ORCAMENTO!$J:$J,$B795)&lt;&gt;"",INDEX(ORCAMENTO!$K:$K,$B795)&lt;&gt;""),"Ano 2; ","")&amp;IF(OR(INDEX(ORCAMENTO!$M:$M,$B795)&lt;&gt;"",INDEX(ORCAMENTO!$N:$N,$B795)&lt;&gt;""),"Ano 3; ","")&amp;IF(OR(INDEX(ORCAMENTO!$P:$P,$B795)&lt;&gt;"",INDEX(ORCAMENTO!$Q:$Q,$B795)&lt;&gt;""),"Ano 4; ","")&amp;IF(OR(INDEX(ORCAMENTO!$S:$S,$B795)&lt;&gt;"",INDEX(ORCAMENTO!$T:$T,$B795)&lt;&gt;""),"Ano 5; ","")&amp;IF(OR(INDEX(ORCAMENTO!$V:$V,$B795)&lt;&gt;"",INDEX(ORCAMENTO!$W:$W,$B795)&lt;&gt;""),"Ano 6; ","")))</f>
        <v/>
      </c>
      <c r="G795" s="311" t="str">
        <f ca="1">IF($B795="","",IF(INDEX(ORCAMENTO!$G:$G,$B795)&lt;&gt;"",INDEX(ORCAMENTO!$G:$G,$B795),IF(INDEX(ORCAMENTO!$J:$J,$B795)&lt;&gt;"",INDEX(ORCAMENTO!$J:$J,$B795),IF(INDEX(ORCAMENTO!$M:$M,$B795)&lt;&gt;"",INDEX(ORCAMENTO!$M:$M,$B795),IF(INDEX(ORCAMENTO!$P:$P,$B795)&lt;&gt;"",INDEX(ORCAMENTO!$P:$P,$B795),IF(INDEX(ORCAMENTO!$S:$S,$B795)&lt;&gt;"",INDEX(ORCAMENTO!$S:$S,$B795),INDEX(ORCAMENTO!$V:$V,$B795)))))))</f>
        <v/>
      </c>
      <c r="H795" s="312" t="str">
        <f ca="1">IF($B795="","",IF(INDEX(ORCAMENTO!$H:$H,$B795)&lt;&gt;"",INDEX(ORCAMENTO!$H:$H,$B795),IF(INDEX(ORCAMENTO!$K:$K,$B795)&lt;&gt;"",INDEX(ORCAMENTO!$K:$K,$B795),IF(INDEX(ORCAMENTO!$N:$N,$B795)&lt;&gt;"",INDEX(ORCAMENTO!$N:$N,$B795),IF(INDEX(ORCAMENTO!$Q:$Q,$B795)&lt;&gt;"",INDEX(ORCAMENTO!$Q:$Q,$B795),IF(INDEX(ORCAMENTO!$T:$T,$B795)&lt;&gt;"",INDEX(ORCAMENTO!$T:$T,$B795),INDEX(ORCAMENTO!$W:$W,$B795)))))))</f>
        <v/>
      </c>
      <c r="I795" s="255" t="str">
        <f ca="1">IF($B795="","",IF(INDEX(ORCAMENTO!$AI:$AI,$B795)&lt;&gt;"",INDEX(ORCAMENTO!$AI:$AI,$B795),IF(INDEX(ORCAMENTO!$AG:$AG,$B795),"Memorial de cálculo ou anexo obrigatório não informado para item acima do limite.",IF(AND(INDEX(ORCAMENTO!$AC:$AC,$B795),NOT(INDEX(ORCAMENTO!$AE:$AE,$B795))),"Informe pelo menos um ano completo com valor unitário e quantidade.","Pendência identificada automaticamente."))))</f>
        <v/>
      </c>
      <c r="N795" s="255">
        <f t="shared" si="26"/>
        <v>796</v>
      </c>
      <c r="O795" s="255">
        <f ca="1">IF(INDEX(ORCAMENTO!$AI:$AI,$N795)&lt;&gt;"",1,0)</f>
        <v>0</v>
      </c>
      <c r="P795" s="255">
        <f t="shared" ca="1" si="27"/>
        <v>11</v>
      </c>
      <c r="Q795" s="255" t="str">
        <f ca="1">INDEX(ORCAMENTO!$AI:$AI,$N795)</f>
        <v/>
      </c>
    </row>
    <row r="796" spans="2:17" ht="15" customHeight="1" x14ac:dyDescent="0.25">
      <c r="B796" s="255" t="str">
        <f ca="1">IFERROR(INDEX(_AUX_ANALISE!$A$1:$A$2461,MATCH(ROW()-34,_AUX_ANALISE!$C$1:$C$2461,0)),"")</f>
        <v/>
      </c>
      <c r="C796" s="255" t="str">
        <f ca="1">IF($B796="","",INDEX(ORCAMENTO!$B:$B,$B796))</f>
        <v/>
      </c>
      <c r="D796" s="255" t="str">
        <f ca="1">IF($B796="","",INDEX(ORCAMENTO!$E:$E,$B796))</f>
        <v/>
      </c>
      <c r="E796" s="255" t="str">
        <f ca="1">IF($B796="","",INDEX(ORCAMENTO!$D:$D,$B796))</f>
        <v/>
      </c>
      <c r="F796" s="255" t="str">
        <f ca="1">IF($B796="","",TRIM(IF(OR(INDEX(ORCAMENTO!$G:$G,$B796)&lt;&gt;"",INDEX(ORCAMENTO!$H:$H,$B796)&lt;&gt;""),"Ano 1; ","")&amp;IF(OR(INDEX(ORCAMENTO!$J:$J,$B796)&lt;&gt;"",INDEX(ORCAMENTO!$K:$K,$B796)&lt;&gt;""),"Ano 2; ","")&amp;IF(OR(INDEX(ORCAMENTO!$M:$M,$B796)&lt;&gt;"",INDEX(ORCAMENTO!$N:$N,$B796)&lt;&gt;""),"Ano 3; ","")&amp;IF(OR(INDEX(ORCAMENTO!$P:$P,$B796)&lt;&gt;"",INDEX(ORCAMENTO!$Q:$Q,$B796)&lt;&gt;""),"Ano 4; ","")&amp;IF(OR(INDEX(ORCAMENTO!$S:$S,$B796)&lt;&gt;"",INDEX(ORCAMENTO!$T:$T,$B796)&lt;&gt;""),"Ano 5; ","")&amp;IF(OR(INDEX(ORCAMENTO!$V:$V,$B796)&lt;&gt;"",INDEX(ORCAMENTO!$W:$W,$B796)&lt;&gt;""),"Ano 6; ","")))</f>
        <v/>
      </c>
      <c r="G796" s="311" t="str">
        <f ca="1">IF($B796="","",IF(INDEX(ORCAMENTO!$G:$G,$B796)&lt;&gt;"",INDEX(ORCAMENTO!$G:$G,$B796),IF(INDEX(ORCAMENTO!$J:$J,$B796)&lt;&gt;"",INDEX(ORCAMENTO!$J:$J,$B796),IF(INDEX(ORCAMENTO!$M:$M,$B796)&lt;&gt;"",INDEX(ORCAMENTO!$M:$M,$B796),IF(INDEX(ORCAMENTO!$P:$P,$B796)&lt;&gt;"",INDEX(ORCAMENTO!$P:$P,$B796),IF(INDEX(ORCAMENTO!$S:$S,$B796)&lt;&gt;"",INDEX(ORCAMENTO!$S:$S,$B796),INDEX(ORCAMENTO!$V:$V,$B796)))))))</f>
        <v/>
      </c>
      <c r="H796" s="312" t="str">
        <f ca="1">IF($B796="","",IF(INDEX(ORCAMENTO!$H:$H,$B796)&lt;&gt;"",INDEX(ORCAMENTO!$H:$H,$B796),IF(INDEX(ORCAMENTO!$K:$K,$B796)&lt;&gt;"",INDEX(ORCAMENTO!$K:$K,$B796),IF(INDEX(ORCAMENTO!$N:$N,$B796)&lt;&gt;"",INDEX(ORCAMENTO!$N:$N,$B796),IF(INDEX(ORCAMENTO!$Q:$Q,$B796)&lt;&gt;"",INDEX(ORCAMENTO!$Q:$Q,$B796),IF(INDEX(ORCAMENTO!$T:$T,$B796)&lt;&gt;"",INDEX(ORCAMENTO!$T:$T,$B796),INDEX(ORCAMENTO!$W:$W,$B796)))))))</f>
        <v/>
      </c>
      <c r="I796" s="255" t="str">
        <f ca="1">IF($B796="","",IF(INDEX(ORCAMENTO!$AI:$AI,$B796)&lt;&gt;"",INDEX(ORCAMENTO!$AI:$AI,$B796),IF(INDEX(ORCAMENTO!$AG:$AG,$B796),"Memorial de cálculo ou anexo obrigatório não informado para item acima do limite.",IF(AND(INDEX(ORCAMENTO!$AC:$AC,$B796),NOT(INDEX(ORCAMENTO!$AE:$AE,$B796))),"Informe pelo menos um ano completo com valor unitário e quantidade.","Pendência identificada automaticamente."))))</f>
        <v/>
      </c>
      <c r="N796" s="255">
        <f t="shared" si="26"/>
        <v>797</v>
      </c>
      <c r="O796" s="255">
        <f ca="1">IF(INDEX(ORCAMENTO!$AI:$AI,$N796)&lt;&gt;"",1,0)</f>
        <v>0</v>
      </c>
      <c r="P796" s="255">
        <f t="shared" ca="1" si="27"/>
        <v>11</v>
      </c>
      <c r="Q796" s="255" t="str">
        <f ca="1">INDEX(ORCAMENTO!$AI:$AI,$N796)</f>
        <v/>
      </c>
    </row>
    <row r="797" spans="2:17" ht="15" customHeight="1" x14ac:dyDescent="0.25">
      <c r="B797" s="255" t="str">
        <f ca="1">IFERROR(INDEX(_AUX_ANALISE!$A$1:$A$2461,MATCH(ROW()-34,_AUX_ANALISE!$C$1:$C$2461,0)),"")</f>
        <v/>
      </c>
      <c r="C797" s="255" t="str">
        <f ca="1">IF($B797="","",INDEX(ORCAMENTO!$B:$B,$B797))</f>
        <v/>
      </c>
      <c r="D797" s="255" t="str">
        <f ca="1">IF($B797="","",INDEX(ORCAMENTO!$E:$E,$B797))</f>
        <v/>
      </c>
      <c r="E797" s="255" t="str">
        <f ca="1">IF($B797="","",INDEX(ORCAMENTO!$D:$D,$B797))</f>
        <v/>
      </c>
      <c r="F797" s="255" t="str">
        <f ca="1">IF($B797="","",TRIM(IF(OR(INDEX(ORCAMENTO!$G:$G,$B797)&lt;&gt;"",INDEX(ORCAMENTO!$H:$H,$B797)&lt;&gt;""),"Ano 1; ","")&amp;IF(OR(INDEX(ORCAMENTO!$J:$J,$B797)&lt;&gt;"",INDEX(ORCAMENTO!$K:$K,$B797)&lt;&gt;""),"Ano 2; ","")&amp;IF(OR(INDEX(ORCAMENTO!$M:$M,$B797)&lt;&gt;"",INDEX(ORCAMENTO!$N:$N,$B797)&lt;&gt;""),"Ano 3; ","")&amp;IF(OR(INDEX(ORCAMENTO!$P:$P,$B797)&lt;&gt;"",INDEX(ORCAMENTO!$Q:$Q,$B797)&lt;&gt;""),"Ano 4; ","")&amp;IF(OR(INDEX(ORCAMENTO!$S:$S,$B797)&lt;&gt;"",INDEX(ORCAMENTO!$T:$T,$B797)&lt;&gt;""),"Ano 5; ","")&amp;IF(OR(INDEX(ORCAMENTO!$V:$V,$B797)&lt;&gt;"",INDEX(ORCAMENTO!$W:$W,$B797)&lt;&gt;""),"Ano 6; ","")))</f>
        <v/>
      </c>
      <c r="G797" s="311" t="str">
        <f ca="1">IF($B797="","",IF(INDEX(ORCAMENTO!$G:$G,$B797)&lt;&gt;"",INDEX(ORCAMENTO!$G:$G,$B797),IF(INDEX(ORCAMENTO!$J:$J,$B797)&lt;&gt;"",INDEX(ORCAMENTO!$J:$J,$B797),IF(INDEX(ORCAMENTO!$M:$M,$B797)&lt;&gt;"",INDEX(ORCAMENTO!$M:$M,$B797),IF(INDEX(ORCAMENTO!$P:$P,$B797)&lt;&gt;"",INDEX(ORCAMENTO!$P:$P,$B797),IF(INDEX(ORCAMENTO!$S:$S,$B797)&lt;&gt;"",INDEX(ORCAMENTO!$S:$S,$B797),INDEX(ORCAMENTO!$V:$V,$B797)))))))</f>
        <v/>
      </c>
      <c r="H797" s="312" t="str">
        <f ca="1">IF($B797="","",IF(INDEX(ORCAMENTO!$H:$H,$B797)&lt;&gt;"",INDEX(ORCAMENTO!$H:$H,$B797),IF(INDEX(ORCAMENTO!$K:$K,$B797)&lt;&gt;"",INDEX(ORCAMENTO!$K:$K,$B797),IF(INDEX(ORCAMENTO!$N:$N,$B797)&lt;&gt;"",INDEX(ORCAMENTO!$N:$N,$B797),IF(INDEX(ORCAMENTO!$Q:$Q,$B797)&lt;&gt;"",INDEX(ORCAMENTO!$Q:$Q,$B797),IF(INDEX(ORCAMENTO!$T:$T,$B797)&lt;&gt;"",INDEX(ORCAMENTO!$T:$T,$B797),INDEX(ORCAMENTO!$W:$W,$B797)))))))</f>
        <v/>
      </c>
      <c r="I797" s="255" t="str">
        <f ca="1">IF($B797="","",IF(INDEX(ORCAMENTO!$AI:$AI,$B797)&lt;&gt;"",INDEX(ORCAMENTO!$AI:$AI,$B797),IF(INDEX(ORCAMENTO!$AG:$AG,$B797),"Memorial de cálculo ou anexo obrigatório não informado para item acima do limite.",IF(AND(INDEX(ORCAMENTO!$AC:$AC,$B797),NOT(INDEX(ORCAMENTO!$AE:$AE,$B797))),"Informe pelo menos um ano completo com valor unitário e quantidade.","Pendência identificada automaticamente."))))</f>
        <v/>
      </c>
      <c r="N797" s="255">
        <f t="shared" si="26"/>
        <v>798</v>
      </c>
      <c r="O797" s="255">
        <f ca="1">IF(INDEX(ORCAMENTO!$AI:$AI,$N797)&lt;&gt;"",1,0)</f>
        <v>0</v>
      </c>
      <c r="P797" s="255">
        <f t="shared" ca="1" si="27"/>
        <v>11</v>
      </c>
      <c r="Q797" s="255" t="str">
        <f ca="1">INDEX(ORCAMENTO!$AI:$AI,$N797)</f>
        <v/>
      </c>
    </row>
    <row r="798" spans="2:17" ht="15" customHeight="1" x14ac:dyDescent="0.25">
      <c r="B798" s="255" t="str">
        <f ca="1">IFERROR(INDEX(_AUX_ANALISE!$A$1:$A$2461,MATCH(ROW()-34,_AUX_ANALISE!$C$1:$C$2461,0)),"")</f>
        <v/>
      </c>
      <c r="C798" s="255" t="str">
        <f ca="1">IF($B798="","",INDEX(ORCAMENTO!$B:$B,$B798))</f>
        <v/>
      </c>
      <c r="D798" s="255" t="str">
        <f ca="1">IF($B798="","",INDEX(ORCAMENTO!$E:$E,$B798))</f>
        <v/>
      </c>
      <c r="E798" s="255" t="str">
        <f ca="1">IF($B798="","",INDEX(ORCAMENTO!$D:$D,$B798))</f>
        <v/>
      </c>
      <c r="F798" s="255" t="str">
        <f ca="1">IF($B798="","",TRIM(IF(OR(INDEX(ORCAMENTO!$G:$G,$B798)&lt;&gt;"",INDEX(ORCAMENTO!$H:$H,$B798)&lt;&gt;""),"Ano 1; ","")&amp;IF(OR(INDEX(ORCAMENTO!$J:$J,$B798)&lt;&gt;"",INDEX(ORCAMENTO!$K:$K,$B798)&lt;&gt;""),"Ano 2; ","")&amp;IF(OR(INDEX(ORCAMENTO!$M:$M,$B798)&lt;&gt;"",INDEX(ORCAMENTO!$N:$N,$B798)&lt;&gt;""),"Ano 3; ","")&amp;IF(OR(INDEX(ORCAMENTO!$P:$P,$B798)&lt;&gt;"",INDEX(ORCAMENTO!$Q:$Q,$B798)&lt;&gt;""),"Ano 4; ","")&amp;IF(OR(INDEX(ORCAMENTO!$S:$S,$B798)&lt;&gt;"",INDEX(ORCAMENTO!$T:$T,$B798)&lt;&gt;""),"Ano 5; ","")&amp;IF(OR(INDEX(ORCAMENTO!$V:$V,$B798)&lt;&gt;"",INDEX(ORCAMENTO!$W:$W,$B798)&lt;&gt;""),"Ano 6; ","")))</f>
        <v/>
      </c>
      <c r="G798" s="311" t="str">
        <f ca="1">IF($B798="","",IF(INDEX(ORCAMENTO!$G:$G,$B798)&lt;&gt;"",INDEX(ORCAMENTO!$G:$G,$B798),IF(INDEX(ORCAMENTO!$J:$J,$B798)&lt;&gt;"",INDEX(ORCAMENTO!$J:$J,$B798),IF(INDEX(ORCAMENTO!$M:$M,$B798)&lt;&gt;"",INDEX(ORCAMENTO!$M:$M,$B798),IF(INDEX(ORCAMENTO!$P:$P,$B798)&lt;&gt;"",INDEX(ORCAMENTO!$P:$P,$B798),IF(INDEX(ORCAMENTO!$S:$S,$B798)&lt;&gt;"",INDEX(ORCAMENTO!$S:$S,$B798),INDEX(ORCAMENTO!$V:$V,$B798)))))))</f>
        <v/>
      </c>
      <c r="H798" s="312" t="str">
        <f ca="1">IF($B798="","",IF(INDEX(ORCAMENTO!$H:$H,$B798)&lt;&gt;"",INDEX(ORCAMENTO!$H:$H,$B798),IF(INDEX(ORCAMENTO!$K:$K,$B798)&lt;&gt;"",INDEX(ORCAMENTO!$K:$K,$B798),IF(INDEX(ORCAMENTO!$N:$N,$B798)&lt;&gt;"",INDEX(ORCAMENTO!$N:$N,$B798),IF(INDEX(ORCAMENTO!$Q:$Q,$B798)&lt;&gt;"",INDEX(ORCAMENTO!$Q:$Q,$B798),IF(INDEX(ORCAMENTO!$T:$T,$B798)&lt;&gt;"",INDEX(ORCAMENTO!$T:$T,$B798),INDEX(ORCAMENTO!$W:$W,$B798)))))))</f>
        <v/>
      </c>
      <c r="I798" s="255" t="str">
        <f ca="1">IF($B798="","",IF(INDEX(ORCAMENTO!$AI:$AI,$B798)&lt;&gt;"",INDEX(ORCAMENTO!$AI:$AI,$B798),IF(INDEX(ORCAMENTO!$AG:$AG,$B798),"Memorial de cálculo ou anexo obrigatório não informado para item acima do limite.",IF(AND(INDEX(ORCAMENTO!$AC:$AC,$B798),NOT(INDEX(ORCAMENTO!$AE:$AE,$B798))),"Informe pelo menos um ano completo com valor unitário e quantidade.","Pendência identificada automaticamente."))))</f>
        <v/>
      </c>
      <c r="N798" s="255">
        <f t="shared" si="26"/>
        <v>799</v>
      </c>
      <c r="O798" s="255">
        <f ca="1">IF(INDEX(ORCAMENTO!$AI:$AI,$N798)&lt;&gt;"",1,0)</f>
        <v>0</v>
      </c>
      <c r="P798" s="255">
        <f t="shared" ca="1" si="27"/>
        <v>11</v>
      </c>
      <c r="Q798" s="255" t="str">
        <f ca="1">INDEX(ORCAMENTO!$AI:$AI,$N798)</f>
        <v/>
      </c>
    </row>
    <row r="799" spans="2:17" ht="15" customHeight="1" x14ac:dyDescent="0.25">
      <c r="B799" s="255" t="str">
        <f ca="1">IFERROR(INDEX(_AUX_ANALISE!$A$1:$A$2461,MATCH(ROW()-34,_AUX_ANALISE!$C$1:$C$2461,0)),"")</f>
        <v/>
      </c>
      <c r="C799" s="255" t="str">
        <f ca="1">IF($B799="","",INDEX(ORCAMENTO!$B:$B,$B799))</f>
        <v/>
      </c>
      <c r="D799" s="255" t="str">
        <f ca="1">IF($B799="","",INDEX(ORCAMENTO!$E:$E,$B799))</f>
        <v/>
      </c>
      <c r="E799" s="255" t="str">
        <f ca="1">IF($B799="","",INDEX(ORCAMENTO!$D:$D,$B799))</f>
        <v/>
      </c>
      <c r="F799" s="255" t="str">
        <f ca="1">IF($B799="","",TRIM(IF(OR(INDEX(ORCAMENTO!$G:$G,$B799)&lt;&gt;"",INDEX(ORCAMENTO!$H:$H,$B799)&lt;&gt;""),"Ano 1; ","")&amp;IF(OR(INDEX(ORCAMENTO!$J:$J,$B799)&lt;&gt;"",INDEX(ORCAMENTO!$K:$K,$B799)&lt;&gt;""),"Ano 2; ","")&amp;IF(OR(INDEX(ORCAMENTO!$M:$M,$B799)&lt;&gt;"",INDEX(ORCAMENTO!$N:$N,$B799)&lt;&gt;""),"Ano 3; ","")&amp;IF(OR(INDEX(ORCAMENTO!$P:$P,$B799)&lt;&gt;"",INDEX(ORCAMENTO!$Q:$Q,$B799)&lt;&gt;""),"Ano 4; ","")&amp;IF(OR(INDEX(ORCAMENTO!$S:$S,$B799)&lt;&gt;"",INDEX(ORCAMENTO!$T:$T,$B799)&lt;&gt;""),"Ano 5; ","")&amp;IF(OR(INDEX(ORCAMENTO!$V:$V,$B799)&lt;&gt;"",INDEX(ORCAMENTO!$W:$W,$B799)&lt;&gt;""),"Ano 6; ","")))</f>
        <v/>
      </c>
      <c r="G799" s="311" t="str">
        <f ca="1">IF($B799="","",IF(INDEX(ORCAMENTO!$G:$G,$B799)&lt;&gt;"",INDEX(ORCAMENTO!$G:$G,$B799),IF(INDEX(ORCAMENTO!$J:$J,$B799)&lt;&gt;"",INDEX(ORCAMENTO!$J:$J,$B799),IF(INDEX(ORCAMENTO!$M:$M,$B799)&lt;&gt;"",INDEX(ORCAMENTO!$M:$M,$B799),IF(INDEX(ORCAMENTO!$P:$P,$B799)&lt;&gt;"",INDEX(ORCAMENTO!$P:$P,$B799),IF(INDEX(ORCAMENTO!$S:$S,$B799)&lt;&gt;"",INDEX(ORCAMENTO!$S:$S,$B799),INDEX(ORCAMENTO!$V:$V,$B799)))))))</f>
        <v/>
      </c>
      <c r="H799" s="312" t="str">
        <f ca="1">IF($B799="","",IF(INDEX(ORCAMENTO!$H:$H,$B799)&lt;&gt;"",INDEX(ORCAMENTO!$H:$H,$B799),IF(INDEX(ORCAMENTO!$K:$K,$B799)&lt;&gt;"",INDEX(ORCAMENTO!$K:$K,$B799),IF(INDEX(ORCAMENTO!$N:$N,$B799)&lt;&gt;"",INDEX(ORCAMENTO!$N:$N,$B799),IF(INDEX(ORCAMENTO!$Q:$Q,$B799)&lt;&gt;"",INDEX(ORCAMENTO!$Q:$Q,$B799),IF(INDEX(ORCAMENTO!$T:$T,$B799)&lt;&gt;"",INDEX(ORCAMENTO!$T:$T,$B799),INDEX(ORCAMENTO!$W:$W,$B799)))))))</f>
        <v/>
      </c>
      <c r="I799" s="255" t="str">
        <f ca="1">IF($B799="","",IF(INDEX(ORCAMENTO!$AI:$AI,$B799)&lt;&gt;"",INDEX(ORCAMENTO!$AI:$AI,$B799),IF(INDEX(ORCAMENTO!$AG:$AG,$B799),"Memorial de cálculo ou anexo obrigatório não informado para item acima do limite.",IF(AND(INDEX(ORCAMENTO!$AC:$AC,$B799),NOT(INDEX(ORCAMENTO!$AE:$AE,$B799))),"Informe pelo menos um ano completo com valor unitário e quantidade.","Pendência identificada automaticamente."))))</f>
        <v/>
      </c>
      <c r="N799" s="255">
        <f t="shared" si="26"/>
        <v>800</v>
      </c>
      <c r="O799" s="255">
        <f ca="1">IF(INDEX(ORCAMENTO!$AI:$AI,$N799)&lt;&gt;"",1,0)</f>
        <v>0</v>
      </c>
      <c r="P799" s="255">
        <f t="shared" ca="1" si="27"/>
        <v>11</v>
      </c>
      <c r="Q799" s="255" t="str">
        <f ca="1">INDEX(ORCAMENTO!$AI:$AI,$N799)</f>
        <v/>
      </c>
    </row>
    <row r="800" spans="2:17" ht="15" customHeight="1" x14ac:dyDescent="0.25">
      <c r="B800" s="255" t="str">
        <f ca="1">IFERROR(INDEX(_AUX_ANALISE!$A$1:$A$2461,MATCH(ROW()-34,_AUX_ANALISE!$C$1:$C$2461,0)),"")</f>
        <v/>
      </c>
      <c r="C800" s="255" t="str">
        <f ca="1">IF($B800="","",INDEX(ORCAMENTO!$B:$B,$B800))</f>
        <v/>
      </c>
      <c r="D800" s="255" t="str">
        <f ca="1">IF($B800="","",INDEX(ORCAMENTO!$E:$E,$B800))</f>
        <v/>
      </c>
      <c r="E800" s="255" t="str">
        <f ca="1">IF($B800="","",INDEX(ORCAMENTO!$D:$D,$B800))</f>
        <v/>
      </c>
      <c r="F800" s="255" t="str">
        <f ca="1">IF($B800="","",TRIM(IF(OR(INDEX(ORCAMENTO!$G:$G,$B800)&lt;&gt;"",INDEX(ORCAMENTO!$H:$H,$B800)&lt;&gt;""),"Ano 1; ","")&amp;IF(OR(INDEX(ORCAMENTO!$J:$J,$B800)&lt;&gt;"",INDEX(ORCAMENTO!$K:$K,$B800)&lt;&gt;""),"Ano 2; ","")&amp;IF(OR(INDEX(ORCAMENTO!$M:$M,$B800)&lt;&gt;"",INDEX(ORCAMENTO!$N:$N,$B800)&lt;&gt;""),"Ano 3; ","")&amp;IF(OR(INDEX(ORCAMENTO!$P:$P,$B800)&lt;&gt;"",INDEX(ORCAMENTO!$Q:$Q,$B800)&lt;&gt;""),"Ano 4; ","")&amp;IF(OR(INDEX(ORCAMENTO!$S:$S,$B800)&lt;&gt;"",INDEX(ORCAMENTO!$T:$T,$B800)&lt;&gt;""),"Ano 5; ","")&amp;IF(OR(INDEX(ORCAMENTO!$V:$V,$B800)&lt;&gt;"",INDEX(ORCAMENTO!$W:$W,$B800)&lt;&gt;""),"Ano 6; ","")))</f>
        <v/>
      </c>
      <c r="G800" s="311" t="str">
        <f ca="1">IF($B800="","",IF(INDEX(ORCAMENTO!$G:$G,$B800)&lt;&gt;"",INDEX(ORCAMENTO!$G:$G,$B800),IF(INDEX(ORCAMENTO!$J:$J,$B800)&lt;&gt;"",INDEX(ORCAMENTO!$J:$J,$B800),IF(INDEX(ORCAMENTO!$M:$M,$B800)&lt;&gt;"",INDEX(ORCAMENTO!$M:$M,$B800),IF(INDEX(ORCAMENTO!$P:$P,$B800)&lt;&gt;"",INDEX(ORCAMENTO!$P:$P,$B800),IF(INDEX(ORCAMENTO!$S:$S,$B800)&lt;&gt;"",INDEX(ORCAMENTO!$S:$S,$B800),INDEX(ORCAMENTO!$V:$V,$B800)))))))</f>
        <v/>
      </c>
      <c r="H800" s="312" t="str">
        <f ca="1">IF($B800="","",IF(INDEX(ORCAMENTO!$H:$H,$B800)&lt;&gt;"",INDEX(ORCAMENTO!$H:$H,$B800),IF(INDEX(ORCAMENTO!$K:$K,$B800)&lt;&gt;"",INDEX(ORCAMENTO!$K:$K,$B800),IF(INDEX(ORCAMENTO!$N:$N,$B800)&lt;&gt;"",INDEX(ORCAMENTO!$N:$N,$B800),IF(INDEX(ORCAMENTO!$Q:$Q,$B800)&lt;&gt;"",INDEX(ORCAMENTO!$Q:$Q,$B800),IF(INDEX(ORCAMENTO!$T:$T,$B800)&lt;&gt;"",INDEX(ORCAMENTO!$T:$T,$B800),INDEX(ORCAMENTO!$W:$W,$B800)))))))</f>
        <v/>
      </c>
      <c r="I800" s="255" t="str">
        <f ca="1">IF($B800="","",IF(INDEX(ORCAMENTO!$AI:$AI,$B800)&lt;&gt;"",INDEX(ORCAMENTO!$AI:$AI,$B800),IF(INDEX(ORCAMENTO!$AG:$AG,$B800),"Memorial de cálculo ou anexo obrigatório não informado para item acima do limite.",IF(AND(INDEX(ORCAMENTO!$AC:$AC,$B800),NOT(INDEX(ORCAMENTO!$AE:$AE,$B800))),"Informe pelo menos um ano completo com valor unitário e quantidade.","Pendência identificada automaticamente."))))</f>
        <v/>
      </c>
      <c r="N800" s="255">
        <f t="shared" si="26"/>
        <v>801</v>
      </c>
      <c r="O800" s="255">
        <f ca="1">IF(INDEX(ORCAMENTO!$AI:$AI,$N800)&lt;&gt;"",1,0)</f>
        <v>0</v>
      </c>
      <c r="P800" s="255">
        <f t="shared" ca="1" si="27"/>
        <v>11</v>
      </c>
      <c r="Q800" s="255" t="str">
        <f ca="1">INDEX(ORCAMENTO!$AI:$AI,$N800)</f>
        <v/>
      </c>
    </row>
    <row r="801" spans="2:17" ht="15" customHeight="1" x14ac:dyDescent="0.25">
      <c r="B801" s="255" t="str">
        <f ca="1">IFERROR(INDEX(_AUX_ANALISE!$A$1:$A$2461,MATCH(ROW()-34,_AUX_ANALISE!$C$1:$C$2461,0)),"")</f>
        <v/>
      </c>
      <c r="C801" s="255" t="str">
        <f ca="1">IF($B801="","",INDEX(ORCAMENTO!$B:$B,$B801))</f>
        <v/>
      </c>
      <c r="D801" s="255" t="str">
        <f ca="1">IF($B801="","",INDEX(ORCAMENTO!$E:$E,$B801))</f>
        <v/>
      </c>
      <c r="E801" s="255" t="str">
        <f ca="1">IF($B801="","",INDEX(ORCAMENTO!$D:$D,$B801))</f>
        <v/>
      </c>
      <c r="F801" s="255" t="str">
        <f ca="1">IF($B801="","",TRIM(IF(OR(INDEX(ORCAMENTO!$G:$G,$B801)&lt;&gt;"",INDEX(ORCAMENTO!$H:$H,$B801)&lt;&gt;""),"Ano 1; ","")&amp;IF(OR(INDEX(ORCAMENTO!$J:$J,$B801)&lt;&gt;"",INDEX(ORCAMENTO!$K:$K,$B801)&lt;&gt;""),"Ano 2; ","")&amp;IF(OR(INDEX(ORCAMENTO!$M:$M,$B801)&lt;&gt;"",INDEX(ORCAMENTO!$N:$N,$B801)&lt;&gt;""),"Ano 3; ","")&amp;IF(OR(INDEX(ORCAMENTO!$P:$P,$B801)&lt;&gt;"",INDEX(ORCAMENTO!$Q:$Q,$B801)&lt;&gt;""),"Ano 4; ","")&amp;IF(OR(INDEX(ORCAMENTO!$S:$S,$B801)&lt;&gt;"",INDEX(ORCAMENTO!$T:$T,$B801)&lt;&gt;""),"Ano 5; ","")&amp;IF(OR(INDEX(ORCAMENTO!$V:$V,$B801)&lt;&gt;"",INDEX(ORCAMENTO!$W:$W,$B801)&lt;&gt;""),"Ano 6; ","")))</f>
        <v/>
      </c>
      <c r="G801" s="311" t="str">
        <f ca="1">IF($B801="","",IF(INDEX(ORCAMENTO!$G:$G,$B801)&lt;&gt;"",INDEX(ORCAMENTO!$G:$G,$B801),IF(INDEX(ORCAMENTO!$J:$J,$B801)&lt;&gt;"",INDEX(ORCAMENTO!$J:$J,$B801),IF(INDEX(ORCAMENTO!$M:$M,$B801)&lt;&gt;"",INDEX(ORCAMENTO!$M:$M,$B801),IF(INDEX(ORCAMENTO!$P:$P,$B801)&lt;&gt;"",INDEX(ORCAMENTO!$P:$P,$B801),IF(INDEX(ORCAMENTO!$S:$S,$B801)&lt;&gt;"",INDEX(ORCAMENTO!$S:$S,$B801),INDEX(ORCAMENTO!$V:$V,$B801)))))))</f>
        <v/>
      </c>
      <c r="H801" s="312" t="str">
        <f ca="1">IF($B801="","",IF(INDEX(ORCAMENTO!$H:$H,$B801)&lt;&gt;"",INDEX(ORCAMENTO!$H:$H,$B801),IF(INDEX(ORCAMENTO!$K:$K,$B801)&lt;&gt;"",INDEX(ORCAMENTO!$K:$K,$B801),IF(INDEX(ORCAMENTO!$N:$N,$B801)&lt;&gt;"",INDEX(ORCAMENTO!$N:$N,$B801),IF(INDEX(ORCAMENTO!$Q:$Q,$B801)&lt;&gt;"",INDEX(ORCAMENTO!$Q:$Q,$B801),IF(INDEX(ORCAMENTO!$T:$T,$B801)&lt;&gt;"",INDEX(ORCAMENTO!$T:$T,$B801),INDEX(ORCAMENTO!$W:$W,$B801)))))))</f>
        <v/>
      </c>
      <c r="I801" s="255" t="str">
        <f ca="1">IF($B801="","",IF(INDEX(ORCAMENTO!$AI:$AI,$B801)&lt;&gt;"",INDEX(ORCAMENTO!$AI:$AI,$B801),IF(INDEX(ORCAMENTO!$AG:$AG,$B801),"Memorial de cálculo ou anexo obrigatório não informado para item acima do limite.",IF(AND(INDEX(ORCAMENTO!$AC:$AC,$B801),NOT(INDEX(ORCAMENTO!$AE:$AE,$B801))),"Informe pelo menos um ano completo com valor unitário e quantidade.","Pendência identificada automaticamente."))))</f>
        <v/>
      </c>
      <c r="N801" s="255">
        <f t="shared" si="26"/>
        <v>802</v>
      </c>
      <c r="O801" s="255">
        <f ca="1">IF(INDEX(ORCAMENTO!$AI:$AI,$N801)&lt;&gt;"",1,0)</f>
        <v>0</v>
      </c>
      <c r="P801" s="255">
        <f t="shared" ca="1" si="27"/>
        <v>11</v>
      </c>
      <c r="Q801" s="255" t="str">
        <f ca="1">INDEX(ORCAMENTO!$AI:$AI,$N801)</f>
        <v/>
      </c>
    </row>
    <row r="802" spans="2:17" ht="15" customHeight="1" x14ac:dyDescent="0.25">
      <c r="B802" s="255" t="str">
        <f ca="1">IFERROR(INDEX(_AUX_ANALISE!$A$1:$A$2461,MATCH(ROW()-34,_AUX_ANALISE!$C$1:$C$2461,0)),"")</f>
        <v/>
      </c>
      <c r="C802" s="255" t="str">
        <f ca="1">IF($B802="","",INDEX(ORCAMENTO!$B:$B,$B802))</f>
        <v/>
      </c>
      <c r="D802" s="255" t="str">
        <f ca="1">IF($B802="","",INDEX(ORCAMENTO!$E:$E,$B802))</f>
        <v/>
      </c>
      <c r="E802" s="255" t="str">
        <f ca="1">IF($B802="","",INDEX(ORCAMENTO!$D:$D,$B802))</f>
        <v/>
      </c>
      <c r="F802" s="255" t="str">
        <f ca="1">IF($B802="","",TRIM(IF(OR(INDEX(ORCAMENTO!$G:$G,$B802)&lt;&gt;"",INDEX(ORCAMENTO!$H:$H,$B802)&lt;&gt;""),"Ano 1; ","")&amp;IF(OR(INDEX(ORCAMENTO!$J:$J,$B802)&lt;&gt;"",INDEX(ORCAMENTO!$K:$K,$B802)&lt;&gt;""),"Ano 2; ","")&amp;IF(OR(INDEX(ORCAMENTO!$M:$M,$B802)&lt;&gt;"",INDEX(ORCAMENTO!$N:$N,$B802)&lt;&gt;""),"Ano 3; ","")&amp;IF(OR(INDEX(ORCAMENTO!$P:$P,$B802)&lt;&gt;"",INDEX(ORCAMENTO!$Q:$Q,$B802)&lt;&gt;""),"Ano 4; ","")&amp;IF(OR(INDEX(ORCAMENTO!$S:$S,$B802)&lt;&gt;"",INDEX(ORCAMENTO!$T:$T,$B802)&lt;&gt;""),"Ano 5; ","")&amp;IF(OR(INDEX(ORCAMENTO!$V:$V,$B802)&lt;&gt;"",INDEX(ORCAMENTO!$W:$W,$B802)&lt;&gt;""),"Ano 6; ","")))</f>
        <v/>
      </c>
      <c r="G802" s="311" t="str">
        <f ca="1">IF($B802="","",IF(INDEX(ORCAMENTO!$G:$G,$B802)&lt;&gt;"",INDEX(ORCAMENTO!$G:$G,$B802),IF(INDEX(ORCAMENTO!$J:$J,$B802)&lt;&gt;"",INDEX(ORCAMENTO!$J:$J,$B802),IF(INDEX(ORCAMENTO!$M:$M,$B802)&lt;&gt;"",INDEX(ORCAMENTO!$M:$M,$B802),IF(INDEX(ORCAMENTO!$P:$P,$B802)&lt;&gt;"",INDEX(ORCAMENTO!$P:$P,$B802),IF(INDEX(ORCAMENTO!$S:$S,$B802)&lt;&gt;"",INDEX(ORCAMENTO!$S:$S,$B802),INDEX(ORCAMENTO!$V:$V,$B802)))))))</f>
        <v/>
      </c>
      <c r="H802" s="312" t="str">
        <f ca="1">IF($B802="","",IF(INDEX(ORCAMENTO!$H:$H,$B802)&lt;&gt;"",INDEX(ORCAMENTO!$H:$H,$B802),IF(INDEX(ORCAMENTO!$K:$K,$B802)&lt;&gt;"",INDEX(ORCAMENTO!$K:$K,$B802),IF(INDEX(ORCAMENTO!$N:$N,$B802)&lt;&gt;"",INDEX(ORCAMENTO!$N:$N,$B802),IF(INDEX(ORCAMENTO!$Q:$Q,$B802)&lt;&gt;"",INDEX(ORCAMENTO!$Q:$Q,$B802),IF(INDEX(ORCAMENTO!$T:$T,$B802)&lt;&gt;"",INDEX(ORCAMENTO!$T:$T,$B802),INDEX(ORCAMENTO!$W:$W,$B802)))))))</f>
        <v/>
      </c>
      <c r="I802" s="255" t="str">
        <f ca="1">IF($B802="","",IF(INDEX(ORCAMENTO!$AI:$AI,$B802)&lt;&gt;"",INDEX(ORCAMENTO!$AI:$AI,$B802),IF(INDEX(ORCAMENTO!$AG:$AG,$B802),"Memorial de cálculo ou anexo obrigatório não informado para item acima do limite.",IF(AND(INDEX(ORCAMENTO!$AC:$AC,$B802),NOT(INDEX(ORCAMENTO!$AE:$AE,$B802))),"Informe pelo menos um ano completo com valor unitário e quantidade.","Pendência identificada automaticamente."))))</f>
        <v/>
      </c>
      <c r="N802" s="255">
        <f t="shared" si="26"/>
        <v>803</v>
      </c>
      <c r="O802" s="255">
        <f ca="1">IF(INDEX(ORCAMENTO!$AI:$AI,$N802)&lt;&gt;"",1,0)</f>
        <v>0</v>
      </c>
      <c r="P802" s="255">
        <f t="shared" ca="1" si="27"/>
        <v>11</v>
      </c>
      <c r="Q802" s="255" t="str">
        <f ca="1">INDEX(ORCAMENTO!$AI:$AI,$N802)</f>
        <v/>
      </c>
    </row>
    <row r="803" spans="2:17" ht="15" customHeight="1" x14ac:dyDescent="0.25">
      <c r="B803" s="255" t="str">
        <f ca="1">IFERROR(INDEX(_AUX_ANALISE!$A$1:$A$2461,MATCH(ROW()-34,_AUX_ANALISE!$C$1:$C$2461,0)),"")</f>
        <v/>
      </c>
      <c r="C803" s="255" t="str">
        <f ca="1">IF($B803="","",INDEX(ORCAMENTO!$B:$B,$B803))</f>
        <v/>
      </c>
      <c r="D803" s="255" t="str">
        <f ca="1">IF($B803="","",INDEX(ORCAMENTO!$E:$E,$B803))</f>
        <v/>
      </c>
      <c r="E803" s="255" t="str">
        <f ca="1">IF($B803="","",INDEX(ORCAMENTO!$D:$D,$B803))</f>
        <v/>
      </c>
      <c r="F803" s="255" t="str">
        <f ca="1">IF($B803="","",TRIM(IF(OR(INDEX(ORCAMENTO!$G:$G,$B803)&lt;&gt;"",INDEX(ORCAMENTO!$H:$H,$B803)&lt;&gt;""),"Ano 1; ","")&amp;IF(OR(INDEX(ORCAMENTO!$J:$J,$B803)&lt;&gt;"",INDEX(ORCAMENTO!$K:$K,$B803)&lt;&gt;""),"Ano 2; ","")&amp;IF(OR(INDEX(ORCAMENTO!$M:$M,$B803)&lt;&gt;"",INDEX(ORCAMENTO!$N:$N,$B803)&lt;&gt;""),"Ano 3; ","")&amp;IF(OR(INDEX(ORCAMENTO!$P:$P,$B803)&lt;&gt;"",INDEX(ORCAMENTO!$Q:$Q,$B803)&lt;&gt;""),"Ano 4; ","")&amp;IF(OR(INDEX(ORCAMENTO!$S:$S,$B803)&lt;&gt;"",INDEX(ORCAMENTO!$T:$T,$B803)&lt;&gt;""),"Ano 5; ","")&amp;IF(OR(INDEX(ORCAMENTO!$V:$V,$B803)&lt;&gt;"",INDEX(ORCAMENTO!$W:$W,$B803)&lt;&gt;""),"Ano 6; ","")))</f>
        <v/>
      </c>
      <c r="G803" s="311" t="str">
        <f ca="1">IF($B803="","",IF(INDEX(ORCAMENTO!$G:$G,$B803)&lt;&gt;"",INDEX(ORCAMENTO!$G:$G,$B803),IF(INDEX(ORCAMENTO!$J:$J,$B803)&lt;&gt;"",INDEX(ORCAMENTO!$J:$J,$B803),IF(INDEX(ORCAMENTO!$M:$M,$B803)&lt;&gt;"",INDEX(ORCAMENTO!$M:$M,$B803),IF(INDEX(ORCAMENTO!$P:$P,$B803)&lt;&gt;"",INDEX(ORCAMENTO!$P:$P,$B803),IF(INDEX(ORCAMENTO!$S:$S,$B803)&lt;&gt;"",INDEX(ORCAMENTO!$S:$S,$B803),INDEX(ORCAMENTO!$V:$V,$B803)))))))</f>
        <v/>
      </c>
      <c r="H803" s="312" t="str">
        <f ca="1">IF($B803="","",IF(INDEX(ORCAMENTO!$H:$H,$B803)&lt;&gt;"",INDEX(ORCAMENTO!$H:$H,$B803),IF(INDEX(ORCAMENTO!$K:$K,$B803)&lt;&gt;"",INDEX(ORCAMENTO!$K:$K,$B803),IF(INDEX(ORCAMENTO!$N:$N,$B803)&lt;&gt;"",INDEX(ORCAMENTO!$N:$N,$B803),IF(INDEX(ORCAMENTO!$Q:$Q,$B803)&lt;&gt;"",INDEX(ORCAMENTO!$Q:$Q,$B803),IF(INDEX(ORCAMENTO!$T:$T,$B803)&lt;&gt;"",INDEX(ORCAMENTO!$T:$T,$B803),INDEX(ORCAMENTO!$W:$W,$B803)))))))</f>
        <v/>
      </c>
      <c r="I803" s="255" t="str">
        <f ca="1">IF($B803="","",IF(INDEX(ORCAMENTO!$AI:$AI,$B803)&lt;&gt;"",INDEX(ORCAMENTO!$AI:$AI,$B803),IF(INDEX(ORCAMENTO!$AG:$AG,$B803),"Memorial de cálculo ou anexo obrigatório não informado para item acima do limite.",IF(AND(INDEX(ORCAMENTO!$AC:$AC,$B803),NOT(INDEX(ORCAMENTO!$AE:$AE,$B803))),"Informe pelo menos um ano completo com valor unitário e quantidade.","Pendência identificada automaticamente."))))</f>
        <v/>
      </c>
      <c r="N803" s="255">
        <f t="shared" si="26"/>
        <v>804</v>
      </c>
      <c r="O803" s="255">
        <f ca="1">IF(INDEX(ORCAMENTO!$AI:$AI,$N803)&lt;&gt;"",1,0)</f>
        <v>0</v>
      </c>
      <c r="P803" s="255">
        <f t="shared" ca="1" si="27"/>
        <v>11</v>
      </c>
      <c r="Q803" s="255" t="str">
        <f ca="1">INDEX(ORCAMENTO!$AI:$AI,$N803)</f>
        <v/>
      </c>
    </row>
    <row r="804" spans="2:17" ht="15" customHeight="1" x14ac:dyDescent="0.25">
      <c r="B804" s="255" t="str">
        <f ca="1">IFERROR(INDEX(_AUX_ANALISE!$A$1:$A$2461,MATCH(ROW()-34,_AUX_ANALISE!$C$1:$C$2461,0)),"")</f>
        <v/>
      </c>
      <c r="C804" s="255" t="str">
        <f ca="1">IF($B804="","",INDEX(ORCAMENTO!$B:$B,$B804))</f>
        <v/>
      </c>
      <c r="D804" s="255" t="str">
        <f ca="1">IF($B804="","",INDEX(ORCAMENTO!$E:$E,$B804))</f>
        <v/>
      </c>
      <c r="E804" s="255" t="str">
        <f ca="1">IF($B804="","",INDEX(ORCAMENTO!$D:$D,$B804))</f>
        <v/>
      </c>
      <c r="F804" s="255" t="str">
        <f ca="1">IF($B804="","",TRIM(IF(OR(INDEX(ORCAMENTO!$G:$G,$B804)&lt;&gt;"",INDEX(ORCAMENTO!$H:$H,$B804)&lt;&gt;""),"Ano 1; ","")&amp;IF(OR(INDEX(ORCAMENTO!$J:$J,$B804)&lt;&gt;"",INDEX(ORCAMENTO!$K:$K,$B804)&lt;&gt;""),"Ano 2; ","")&amp;IF(OR(INDEX(ORCAMENTO!$M:$M,$B804)&lt;&gt;"",INDEX(ORCAMENTO!$N:$N,$B804)&lt;&gt;""),"Ano 3; ","")&amp;IF(OR(INDEX(ORCAMENTO!$P:$P,$B804)&lt;&gt;"",INDEX(ORCAMENTO!$Q:$Q,$B804)&lt;&gt;""),"Ano 4; ","")&amp;IF(OR(INDEX(ORCAMENTO!$S:$S,$B804)&lt;&gt;"",INDEX(ORCAMENTO!$T:$T,$B804)&lt;&gt;""),"Ano 5; ","")&amp;IF(OR(INDEX(ORCAMENTO!$V:$V,$B804)&lt;&gt;"",INDEX(ORCAMENTO!$W:$W,$B804)&lt;&gt;""),"Ano 6; ","")))</f>
        <v/>
      </c>
      <c r="G804" s="311" t="str">
        <f ca="1">IF($B804="","",IF(INDEX(ORCAMENTO!$G:$G,$B804)&lt;&gt;"",INDEX(ORCAMENTO!$G:$G,$B804),IF(INDEX(ORCAMENTO!$J:$J,$B804)&lt;&gt;"",INDEX(ORCAMENTO!$J:$J,$B804),IF(INDEX(ORCAMENTO!$M:$M,$B804)&lt;&gt;"",INDEX(ORCAMENTO!$M:$M,$B804),IF(INDEX(ORCAMENTO!$P:$P,$B804)&lt;&gt;"",INDEX(ORCAMENTO!$P:$P,$B804),IF(INDEX(ORCAMENTO!$S:$S,$B804)&lt;&gt;"",INDEX(ORCAMENTO!$S:$S,$B804),INDEX(ORCAMENTO!$V:$V,$B804)))))))</f>
        <v/>
      </c>
      <c r="H804" s="312" t="str">
        <f ca="1">IF($B804="","",IF(INDEX(ORCAMENTO!$H:$H,$B804)&lt;&gt;"",INDEX(ORCAMENTO!$H:$H,$B804),IF(INDEX(ORCAMENTO!$K:$K,$B804)&lt;&gt;"",INDEX(ORCAMENTO!$K:$K,$B804),IF(INDEX(ORCAMENTO!$N:$N,$B804)&lt;&gt;"",INDEX(ORCAMENTO!$N:$N,$B804),IF(INDEX(ORCAMENTO!$Q:$Q,$B804)&lt;&gt;"",INDEX(ORCAMENTO!$Q:$Q,$B804),IF(INDEX(ORCAMENTO!$T:$T,$B804)&lt;&gt;"",INDEX(ORCAMENTO!$T:$T,$B804),INDEX(ORCAMENTO!$W:$W,$B804)))))))</f>
        <v/>
      </c>
      <c r="I804" s="255" t="str">
        <f ca="1">IF($B804="","",IF(INDEX(ORCAMENTO!$AI:$AI,$B804)&lt;&gt;"",INDEX(ORCAMENTO!$AI:$AI,$B804),IF(INDEX(ORCAMENTO!$AG:$AG,$B804),"Memorial de cálculo ou anexo obrigatório não informado para item acima do limite.",IF(AND(INDEX(ORCAMENTO!$AC:$AC,$B804),NOT(INDEX(ORCAMENTO!$AE:$AE,$B804))),"Informe pelo menos um ano completo com valor unitário e quantidade.","Pendência identificada automaticamente."))))</f>
        <v/>
      </c>
      <c r="N804" s="255">
        <f t="shared" si="26"/>
        <v>805</v>
      </c>
      <c r="O804" s="255">
        <f ca="1">IF(INDEX(ORCAMENTO!$AI:$AI,$N804)&lt;&gt;"",1,0)</f>
        <v>0</v>
      </c>
      <c r="P804" s="255">
        <f t="shared" ca="1" si="27"/>
        <v>11</v>
      </c>
      <c r="Q804" s="255" t="str">
        <f ca="1">INDEX(ORCAMENTO!$AI:$AI,$N804)</f>
        <v/>
      </c>
    </row>
    <row r="805" spans="2:17" ht="15" customHeight="1" x14ac:dyDescent="0.25">
      <c r="B805" s="255" t="str">
        <f ca="1">IFERROR(INDEX(_AUX_ANALISE!$A$1:$A$2461,MATCH(ROW()-34,_AUX_ANALISE!$C$1:$C$2461,0)),"")</f>
        <v/>
      </c>
      <c r="C805" s="255" t="str">
        <f ca="1">IF($B805="","",INDEX(ORCAMENTO!$B:$B,$B805))</f>
        <v/>
      </c>
      <c r="D805" s="255" t="str">
        <f ca="1">IF($B805="","",INDEX(ORCAMENTO!$E:$E,$B805))</f>
        <v/>
      </c>
      <c r="E805" s="255" t="str">
        <f ca="1">IF($B805="","",INDEX(ORCAMENTO!$D:$D,$B805))</f>
        <v/>
      </c>
      <c r="F805" s="255" t="str">
        <f ca="1">IF($B805="","",TRIM(IF(OR(INDEX(ORCAMENTO!$G:$G,$B805)&lt;&gt;"",INDEX(ORCAMENTO!$H:$H,$B805)&lt;&gt;""),"Ano 1; ","")&amp;IF(OR(INDEX(ORCAMENTO!$J:$J,$B805)&lt;&gt;"",INDEX(ORCAMENTO!$K:$K,$B805)&lt;&gt;""),"Ano 2; ","")&amp;IF(OR(INDEX(ORCAMENTO!$M:$M,$B805)&lt;&gt;"",INDEX(ORCAMENTO!$N:$N,$B805)&lt;&gt;""),"Ano 3; ","")&amp;IF(OR(INDEX(ORCAMENTO!$P:$P,$B805)&lt;&gt;"",INDEX(ORCAMENTO!$Q:$Q,$B805)&lt;&gt;""),"Ano 4; ","")&amp;IF(OR(INDEX(ORCAMENTO!$S:$S,$B805)&lt;&gt;"",INDEX(ORCAMENTO!$T:$T,$B805)&lt;&gt;""),"Ano 5; ","")&amp;IF(OR(INDEX(ORCAMENTO!$V:$V,$B805)&lt;&gt;"",INDEX(ORCAMENTO!$W:$W,$B805)&lt;&gt;""),"Ano 6; ","")))</f>
        <v/>
      </c>
      <c r="G805" s="311" t="str">
        <f ca="1">IF($B805="","",IF(INDEX(ORCAMENTO!$G:$G,$B805)&lt;&gt;"",INDEX(ORCAMENTO!$G:$G,$B805),IF(INDEX(ORCAMENTO!$J:$J,$B805)&lt;&gt;"",INDEX(ORCAMENTO!$J:$J,$B805),IF(INDEX(ORCAMENTO!$M:$M,$B805)&lt;&gt;"",INDEX(ORCAMENTO!$M:$M,$B805),IF(INDEX(ORCAMENTO!$P:$P,$B805)&lt;&gt;"",INDEX(ORCAMENTO!$P:$P,$B805),IF(INDEX(ORCAMENTO!$S:$S,$B805)&lt;&gt;"",INDEX(ORCAMENTO!$S:$S,$B805),INDEX(ORCAMENTO!$V:$V,$B805)))))))</f>
        <v/>
      </c>
      <c r="H805" s="312" t="str">
        <f ca="1">IF($B805="","",IF(INDEX(ORCAMENTO!$H:$H,$B805)&lt;&gt;"",INDEX(ORCAMENTO!$H:$H,$B805),IF(INDEX(ORCAMENTO!$K:$K,$B805)&lt;&gt;"",INDEX(ORCAMENTO!$K:$K,$B805),IF(INDEX(ORCAMENTO!$N:$N,$B805)&lt;&gt;"",INDEX(ORCAMENTO!$N:$N,$B805),IF(INDEX(ORCAMENTO!$Q:$Q,$B805)&lt;&gt;"",INDEX(ORCAMENTO!$Q:$Q,$B805),IF(INDEX(ORCAMENTO!$T:$T,$B805)&lt;&gt;"",INDEX(ORCAMENTO!$T:$T,$B805),INDEX(ORCAMENTO!$W:$W,$B805)))))))</f>
        <v/>
      </c>
      <c r="I805" s="255" t="str">
        <f ca="1">IF($B805="","",IF(INDEX(ORCAMENTO!$AI:$AI,$B805)&lt;&gt;"",INDEX(ORCAMENTO!$AI:$AI,$B805),IF(INDEX(ORCAMENTO!$AG:$AG,$B805),"Memorial de cálculo ou anexo obrigatório não informado para item acima do limite.",IF(AND(INDEX(ORCAMENTO!$AC:$AC,$B805),NOT(INDEX(ORCAMENTO!$AE:$AE,$B805))),"Informe pelo menos um ano completo com valor unitário e quantidade.","Pendência identificada automaticamente."))))</f>
        <v/>
      </c>
      <c r="N805" s="255">
        <f t="shared" si="26"/>
        <v>806</v>
      </c>
      <c r="O805" s="255">
        <f ca="1">IF(INDEX(ORCAMENTO!$AI:$AI,$N805)&lt;&gt;"",1,0)</f>
        <v>0</v>
      </c>
      <c r="P805" s="255">
        <f t="shared" ca="1" si="27"/>
        <v>11</v>
      </c>
      <c r="Q805" s="255" t="str">
        <f ca="1">INDEX(ORCAMENTO!$AI:$AI,$N805)</f>
        <v/>
      </c>
    </row>
    <row r="806" spans="2:17" ht="15" customHeight="1" x14ac:dyDescent="0.25">
      <c r="B806" s="255" t="str">
        <f ca="1">IFERROR(INDEX(_AUX_ANALISE!$A$1:$A$2461,MATCH(ROW()-34,_AUX_ANALISE!$C$1:$C$2461,0)),"")</f>
        <v/>
      </c>
      <c r="C806" s="255" t="str">
        <f ca="1">IF($B806="","",INDEX(ORCAMENTO!$B:$B,$B806))</f>
        <v/>
      </c>
      <c r="D806" s="255" t="str">
        <f ca="1">IF($B806="","",INDEX(ORCAMENTO!$E:$E,$B806))</f>
        <v/>
      </c>
      <c r="E806" s="255" t="str">
        <f ca="1">IF($B806="","",INDEX(ORCAMENTO!$D:$D,$B806))</f>
        <v/>
      </c>
      <c r="F806" s="255" t="str">
        <f ca="1">IF($B806="","",TRIM(IF(OR(INDEX(ORCAMENTO!$G:$G,$B806)&lt;&gt;"",INDEX(ORCAMENTO!$H:$H,$B806)&lt;&gt;""),"Ano 1; ","")&amp;IF(OR(INDEX(ORCAMENTO!$J:$J,$B806)&lt;&gt;"",INDEX(ORCAMENTO!$K:$K,$B806)&lt;&gt;""),"Ano 2; ","")&amp;IF(OR(INDEX(ORCAMENTO!$M:$M,$B806)&lt;&gt;"",INDEX(ORCAMENTO!$N:$N,$B806)&lt;&gt;""),"Ano 3; ","")&amp;IF(OR(INDEX(ORCAMENTO!$P:$P,$B806)&lt;&gt;"",INDEX(ORCAMENTO!$Q:$Q,$B806)&lt;&gt;""),"Ano 4; ","")&amp;IF(OR(INDEX(ORCAMENTO!$S:$S,$B806)&lt;&gt;"",INDEX(ORCAMENTO!$T:$T,$B806)&lt;&gt;""),"Ano 5; ","")&amp;IF(OR(INDEX(ORCAMENTO!$V:$V,$B806)&lt;&gt;"",INDEX(ORCAMENTO!$W:$W,$B806)&lt;&gt;""),"Ano 6; ","")))</f>
        <v/>
      </c>
      <c r="G806" s="311" t="str">
        <f ca="1">IF($B806="","",IF(INDEX(ORCAMENTO!$G:$G,$B806)&lt;&gt;"",INDEX(ORCAMENTO!$G:$G,$B806),IF(INDEX(ORCAMENTO!$J:$J,$B806)&lt;&gt;"",INDEX(ORCAMENTO!$J:$J,$B806),IF(INDEX(ORCAMENTO!$M:$M,$B806)&lt;&gt;"",INDEX(ORCAMENTO!$M:$M,$B806),IF(INDEX(ORCAMENTO!$P:$P,$B806)&lt;&gt;"",INDEX(ORCAMENTO!$P:$P,$B806),IF(INDEX(ORCAMENTO!$S:$S,$B806)&lt;&gt;"",INDEX(ORCAMENTO!$S:$S,$B806),INDEX(ORCAMENTO!$V:$V,$B806)))))))</f>
        <v/>
      </c>
      <c r="H806" s="312" t="str">
        <f ca="1">IF($B806="","",IF(INDEX(ORCAMENTO!$H:$H,$B806)&lt;&gt;"",INDEX(ORCAMENTO!$H:$H,$B806),IF(INDEX(ORCAMENTO!$K:$K,$B806)&lt;&gt;"",INDEX(ORCAMENTO!$K:$K,$B806),IF(INDEX(ORCAMENTO!$N:$N,$B806)&lt;&gt;"",INDEX(ORCAMENTO!$N:$N,$B806),IF(INDEX(ORCAMENTO!$Q:$Q,$B806)&lt;&gt;"",INDEX(ORCAMENTO!$Q:$Q,$B806),IF(INDEX(ORCAMENTO!$T:$T,$B806)&lt;&gt;"",INDEX(ORCAMENTO!$T:$T,$B806),INDEX(ORCAMENTO!$W:$W,$B806)))))))</f>
        <v/>
      </c>
      <c r="I806" s="255" t="str">
        <f ca="1">IF($B806="","",IF(INDEX(ORCAMENTO!$AI:$AI,$B806)&lt;&gt;"",INDEX(ORCAMENTO!$AI:$AI,$B806),IF(INDEX(ORCAMENTO!$AG:$AG,$B806),"Memorial de cálculo ou anexo obrigatório não informado para item acima do limite.",IF(AND(INDEX(ORCAMENTO!$AC:$AC,$B806),NOT(INDEX(ORCAMENTO!$AE:$AE,$B806))),"Informe pelo menos um ano completo com valor unitário e quantidade.","Pendência identificada automaticamente."))))</f>
        <v/>
      </c>
      <c r="N806" s="255">
        <f t="shared" si="26"/>
        <v>807</v>
      </c>
      <c r="O806" s="255">
        <f ca="1">IF(INDEX(ORCAMENTO!$AI:$AI,$N806)&lt;&gt;"",1,0)</f>
        <v>0</v>
      </c>
      <c r="P806" s="255">
        <f t="shared" ca="1" si="27"/>
        <v>11</v>
      </c>
      <c r="Q806" s="255" t="str">
        <f ca="1">INDEX(ORCAMENTO!$AI:$AI,$N806)</f>
        <v/>
      </c>
    </row>
    <row r="807" spans="2:17" ht="15" customHeight="1" x14ac:dyDescent="0.25">
      <c r="B807" s="255" t="str">
        <f ca="1">IFERROR(INDEX(_AUX_ANALISE!$A$1:$A$2461,MATCH(ROW()-34,_AUX_ANALISE!$C$1:$C$2461,0)),"")</f>
        <v/>
      </c>
      <c r="C807" s="255" t="str">
        <f ca="1">IF($B807="","",INDEX(ORCAMENTO!$B:$B,$B807))</f>
        <v/>
      </c>
      <c r="D807" s="255" t="str">
        <f ca="1">IF($B807="","",INDEX(ORCAMENTO!$E:$E,$B807))</f>
        <v/>
      </c>
      <c r="E807" s="255" t="str">
        <f ca="1">IF($B807="","",INDEX(ORCAMENTO!$D:$D,$B807))</f>
        <v/>
      </c>
      <c r="F807" s="255" t="str">
        <f ca="1">IF($B807="","",TRIM(IF(OR(INDEX(ORCAMENTO!$G:$G,$B807)&lt;&gt;"",INDEX(ORCAMENTO!$H:$H,$B807)&lt;&gt;""),"Ano 1; ","")&amp;IF(OR(INDEX(ORCAMENTO!$J:$J,$B807)&lt;&gt;"",INDEX(ORCAMENTO!$K:$K,$B807)&lt;&gt;""),"Ano 2; ","")&amp;IF(OR(INDEX(ORCAMENTO!$M:$M,$B807)&lt;&gt;"",INDEX(ORCAMENTO!$N:$N,$B807)&lt;&gt;""),"Ano 3; ","")&amp;IF(OR(INDEX(ORCAMENTO!$P:$P,$B807)&lt;&gt;"",INDEX(ORCAMENTO!$Q:$Q,$B807)&lt;&gt;""),"Ano 4; ","")&amp;IF(OR(INDEX(ORCAMENTO!$S:$S,$B807)&lt;&gt;"",INDEX(ORCAMENTO!$T:$T,$B807)&lt;&gt;""),"Ano 5; ","")&amp;IF(OR(INDEX(ORCAMENTO!$V:$V,$B807)&lt;&gt;"",INDEX(ORCAMENTO!$W:$W,$B807)&lt;&gt;""),"Ano 6; ","")))</f>
        <v/>
      </c>
      <c r="G807" s="311" t="str">
        <f ca="1">IF($B807="","",IF(INDEX(ORCAMENTO!$G:$G,$B807)&lt;&gt;"",INDEX(ORCAMENTO!$G:$G,$B807),IF(INDEX(ORCAMENTO!$J:$J,$B807)&lt;&gt;"",INDEX(ORCAMENTO!$J:$J,$B807),IF(INDEX(ORCAMENTO!$M:$M,$B807)&lt;&gt;"",INDEX(ORCAMENTO!$M:$M,$B807),IF(INDEX(ORCAMENTO!$P:$P,$B807)&lt;&gt;"",INDEX(ORCAMENTO!$P:$P,$B807),IF(INDEX(ORCAMENTO!$S:$S,$B807)&lt;&gt;"",INDEX(ORCAMENTO!$S:$S,$B807),INDEX(ORCAMENTO!$V:$V,$B807)))))))</f>
        <v/>
      </c>
      <c r="H807" s="312" t="str">
        <f ca="1">IF($B807="","",IF(INDEX(ORCAMENTO!$H:$H,$B807)&lt;&gt;"",INDEX(ORCAMENTO!$H:$H,$B807),IF(INDEX(ORCAMENTO!$K:$K,$B807)&lt;&gt;"",INDEX(ORCAMENTO!$K:$K,$B807),IF(INDEX(ORCAMENTO!$N:$N,$B807)&lt;&gt;"",INDEX(ORCAMENTO!$N:$N,$B807),IF(INDEX(ORCAMENTO!$Q:$Q,$B807)&lt;&gt;"",INDEX(ORCAMENTO!$Q:$Q,$B807),IF(INDEX(ORCAMENTO!$T:$T,$B807)&lt;&gt;"",INDEX(ORCAMENTO!$T:$T,$B807),INDEX(ORCAMENTO!$W:$W,$B807)))))))</f>
        <v/>
      </c>
      <c r="I807" s="255" t="str">
        <f ca="1">IF($B807="","",IF(INDEX(ORCAMENTO!$AI:$AI,$B807)&lt;&gt;"",INDEX(ORCAMENTO!$AI:$AI,$B807),IF(INDEX(ORCAMENTO!$AG:$AG,$B807),"Memorial de cálculo ou anexo obrigatório não informado para item acima do limite.",IF(AND(INDEX(ORCAMENTO!$AC:$AC,$B807),NOT(INDEX(ORCAMENTO!$AE:$AE,$B807))),"Informe pelo menos um ano completo com valor unitário e quantidade.","Pendência identificada automaticamente."))))</f>
        <v/>
      </c>
      <c r="N807" s="255">
        <f t="shared" si="26"/>
        <v>808</v>
      </c>
      <c r="O807" s="255">
        <f ca="1">IF(INDEX(ORCAMENTO!$AI:$AI,$N807)&lt;&gt;"",1,0)</f>
        <v>0</v>
      </c>
      <c r="P807" s="255">
        <f t="shared" ca="1" si="27"/>
        <v>11</v>
      </c>
      <c r="Q807" s="255" t="str">
        <f ca="1">INDEX(ORCAMENTO!$AI:$AI,$N807)</f>
        <v/>
      </c>
    </row>
    <row r="808" spans="2:17" ht="15" customHeight="1" x14ac:dyDescent="0.25">
      <c r="B808" s="255" t="str">
        <f ca="1">IFERROR(INDEX(_AUX_ANALISE!$A$1:$A$2461,MATCH(ROW()-34,_AUX_ANALISE!$C$1:$C$2461,0)),"")</f>
        <v/>
      </c>
      <c r="C808" s="255" t="str">
        <f ca="1">IF($B808="","",INDEX(ORCAMENTO!$B:$B,$B808))</f>
        <v/>
      </c>
      <c r="D808" s="255" t="str">
        <f ca="1">IF($B808="","",INDEX(ORCAMENTO!$E:$E,$B808))</f>
        <v/>
      </c>
      <c r="E808" s="255" t="str">
        <f ca="1">IF($B808="","",INDEX(ORCAMENTO!$D:$D,$B808))</f>
        <v/>
      </c>
      <c r="F808" s="255" t="str">
        <f ca="1">IF($B808="","",TRIM(IF(OR(INDEX(ORCAMENTO!$G:$G,$B808)&lt;&gt;"",INDEX(ORCAMENTO!$H:$H,$B808)&lt;&gt;""),"Ano 1; ","")&amp;IF(OR(INDEX(ORCAMENTO!$J:$J,$B808)&lt;&gt;"",INDEX(ORCAMENTO!$K:$K,$B808)&lt;&gt;""),"Ano 2; ","")&amp;IF(OR(INDEX(ORCAMENTO!$M:$M,$B808)&lt;&gt;"",INDEX(ORCAMENTO!$N:$N,$B808)&lt;&gt;""),"Ano 3; ","")&amp;IF(OR(INDEX(ORCAMENTO!$P:$P,$B808)&lt;&gt;"",INDEX(ORCAMENTO!$Q:$Q,$B808)&lt;&gt;""),"Ano 4; ","")&amp;IF(OR(INDEX(ORCAMENTO!$S:$S,$B808)&lt;&gt;"",INDEX(ORCAMENTO!$T:$T,$B808)&lt;&gt;""),"Ano 5; ","")&amp;IF(OR(INDEX(ORCAMENTO!$V:$V,$B808)&lt;&gt;"",INDEX(ORCAMENTO!$W:$W,$B808)&lt;&gt;""),"Ano 6; ","")))</f>
        <v/>
      </c>
      <c r="G808" s="311" t="str">
        <f ca="1">IF($B808="","",IF(INDEX(ORCAMENTO!$G:$G,$B808)&lt;&gt;"",INDEX(ORCAMENTO!$G:$G,$B808),IF(INDEX(ORCAMENTO!$J:$J,$B808)&lt;&gt;"",INDEX(ORCAMENTO!$J:$J,$B808),IF(INDEX(ORCAMENTO!$M:$M,$B808)&lt;&gt;"",INDEX(ORCAMENTO!$M:$M,$B808),IF(INDEX(ORCAMENTO!$P:$P,$B808)&lt;&gt;"",INDEX(ORCAMENTO!$P:$P,$B808),IF(INDEX(ORCAMENTO!$S:$S,$B808)&lt;&gt;"",INDEX(ORCAMENTO!$S:$S,$B808),INDEX(ORCAMENTO!$V:$V,$B808)))))))</f>
        <v/>
      </c>
      <c r="H808" s="312" t="str">
        <f ca="1">IF($B808="","",IF(INDEX(ORCAMENTO!$H:$H,$B808)&lt;&gt;"",INDEX(ORCAMENTO!$H:$H,$B808),IF(INDEX(ORCAMENTO!$K:$K,$B808)&lt;&gt;"",INDEX(ORCAMENTO!$K:$K,$B808),IF(INDEX(ORCAMENTO!$N:$N,$B808)&lt;&gt;"",INDEX(ORCAMENTO!$N:$N,$B808),IF(INDEX(ORCAMENTO!$Q:$Q,$B808)&lt;&gt;"",INDEX(ORCAMENTO!$Q:$Q,$B808),IF(INDEX(ORCAMENTO!$T:$T,$B808)&lt;&gt;"",INDEX(ORCAMENTO!$T:$T,$B808),INDEX(ORCAMENTO!$W:$W,$B808)))))))</f>
        <v/>
      </c>
      <c r="I808" s="255" t="str">
        <f ca="1">IF($B808="","",IF(INDEX(ORCAMENTO!$AI:$AI,$B808)&lt;&gt;"",INDEX(ORCAMENTO!$AI:$AI,$B808),IF(INDEX(ORCAMENTO!$AG:$AG,$B808),"Memorial de cálculo ou anexo obrigatório não informado para item acima do limite.",IF(AND(INDEX(ORCAMENTO!$AC:$AC,$B808),NOT(INDEX(ORCAMENTO!$AE:$AE,$B808))),"Informe pelo menos um ano completo com valor unitário e quantidade.","Pendência identificada automaticamente."))))</f>
        <v/>
      </c>
      <c r="N808" s="255">
        <f t="shared" si="26"/>
        <v>809</v>
      </c>
      <c r="O808" s="255">
        <f ca="1">IF(INDEX(ORCAMENTO!$AI:$AI,$N808)&lt;&gt;"",1,0)</f>
        <v>0</v>
      </c>
      <c r="P808" s="255">
        <f t="shared" ca="1" si="27"/>
        <v>11</v>
      </c>
      <c r="Q808" s="255" t="str">
        <f ca="1">INDEX(ORCAMENTO!$AI:$AI,$N808)</f>
        <v/>
      </c>
    </row>
    <row r="809" spans="2:17" ht="15" customHeight="1" x14ac:dyDescent="0.25">
      <c r="B809" s="255" t="str">
        <f ca="1">IFERROR(INDEX(_AUX_ANALISE!$A$1:$A$2461,MATCH(ROW()-34,_AUX_ANALISE!$C$1:$C$2461,0)),"")</f>
        <v/>
      </c>
      <c r="C809" s="255" t="str">
        <f ca="1">IF($B809="","",INDEX(ORCAMENTO!$B:$B,$B809))</f>
        <v/>
      </c>
      <c r="D809" s="255" t="str">
        <f ca="1">IF($B809="","",INDEX(ORCAMENTO!$E:$E,$B809))</f>
        <v/>
      </c>
      <c r="E809" s="255" t="str">
        <f ca="1">IF($B809="","",INDEX(ORCAMENTO!$D:$D,$B809))</f>
        <v/>
      </c>
      <c r="F809" s="255" t="str">
        <f ca="1">IF($B809="","",TRIM(IF(OR(INDEX(ORCAMENTO!$G:$G,$B809)&lt;&gt;"",INDEX(ORCAMENTO!$H:$H,$B809)&lt;&gt;""),"Ano 1; ","")&amp;IF(OR(INDEX(ORCAMENTO!$J:$J,$B809)&lt;&gt;"",INDEX(ORCAMENTO!$K:$K,$B809)&lt;&gt;""),"Ano 2; ","")&amp;IF(OR(INDEX(ORCAMENTO!$M:$M,$B809)&lt;&gt;"",INDEX(ORCAMENTO!$N:$N,$B809)&lt;&gt;""),"Ano 3; ","")&amp;IF(OR(INDEX(ORCAMENTO!$P:$P,$B809)&lt;&gt;"",INDEX(ORCAMENTO!$Q:$Q,$B809)&lt;&gt;""),"Ano 4; ","")&amp;IF(OR(INDEX(ORCAMENTO!$S:$S,$B809)&lt;&gt;"",INDEX(ORCAMENTO!$T:$T,$B809)&lt;&gt;""),"Ano 5; ","")&amp;IF(OR(INDEX(ORCAMENTO!$V:$V,$B809)&lt;&gt;"",INDEX(ORCAMENTO!$W:$W,$B809)&lt;&gt;""),"Ano 6; ","")))</f>
        <v/>
      </c>
      <c r="G809" s="311" t="str">
        <f ca="1">IF($B809="","",IF(INDEX(ORCAMENTO!$G:$G,$B809)&lt;&gt;"",INDEX(ORCAMENTO!$G:$G,$B809),IF(INDEX(ORCAMENTO!$J:$J,$B809)&lt;&gt;"",INDEX(ORCAMENTO!$J:$J,$B809),IF(INDEX(ORCAMENTO!$M:$M,$B809)&lt;&gt;"",INDEX(ORCAMENTO!$M:$M,$B809),IF(INDEX(ORCAMENTO!$P:$P,$B809)&lt;&gt;"",INDEX(ORCAMENTO!$P:$P,$B809),IF(INDEX(ORCAMENTO!$S:$S,$B809)&lt;&gt;"",INDEX(ORCAMENTO!$S:$S,$B809),INDEX(ORCAMENTO!$V:$V,$B809)))))))</f>
        <v/>
      </c>
      <c r="H809" s="312" t="str">
        <f ca="1">IF($B809="","",IF(INDEX(ORCAMENTO!$H:$H,$B809)&lt;&gt;"",INDEX(ORCAMENTO!$H:$H,$B809),IF(INDEX(ORCAMENTO!$K:$K,$B809)&lt;&gt;"",INDEX(ORCAMENTO!$K:$K,$B809),IF(INDEX(ORCAMENTO!$N:$N,$B809)&lt;&gt;"",INDEX(ORCAMENTO!$N:$N,$B809),IF(INDEX(ORCAMENTO!$Q:$Q,$B809)&lt;&gt;"",INDEX(ORCAMENTO!$Q:$Q,$B809),IF(INDEX(ORCAMENTO!$T:$T,$B809)&lt;&gt;"",INDEX(ORCAMENTO!$T:$T,$B809),INDEX(ORCAMENTO!$W:$W,$B809)))))))</f>
        <v/>
      </c>
      <c r="I809" s="255" t="str">
        <f ca="1">IF($B809="","",IF(INDEX(ORCAMENTO!$AI:$AI,$B809)&lt;&gt;"",INDEX(ORCAMENTO!$AI:$AI,$B809),IF(INDEX(ORCAMENTO!$AG:$AG,$B809),"Memorial de cálculo ou anexo obrigatório não informado para item acima do limite.",IF(AND(INDEX(ORCAMENTO!$AC:$AC,$B809),NOT(INDEX(ORCAMENTO!$AE:$AE,$B809))),"Informe pelo menos um ano completo com valor unitário e quantidade.","Pendência identificada automaticamente."))))</f>
        <v/>
      </c>
      <c r="N809" s="255">
        <f t="shared" si="26"/>
        <v>810</v>
      </c>
      <c r="O809" s="255">
        <f ca="1">IF(INDEX(ORCAMENTO!$AI:$AI,$N809)&lt;&gt;"",1,0)</f>
        <v>0</v>
      </c>
      <c r="P809" s="255">
        <f t="shared" ca="1" si="27"/>
        <v>11</v>
      </c>
      <c r="Q809" s="255" t="str">
        <f ca="1">INDEX(ORCAMENTO!$AI:$AI,$N809)</f>
        <v/>
      </c>
    </row>
    <row r="810" spans="2:17" ht="15" customHeight="1" x14ac:dyDescent="0.25">
      <c r="B810" s="255" t="str">
        <f ca="1">IFERROR(INDEX(_AUX_ANALISE!$A$1:$A$2461,MATCH(ROW()-34,_AUX_ANALISE!$C$1:$C$2461,0)),"")</f>
        <v/>
      </c>
      <c r="C810" s="255" t="str">
        <f ca="1">IF($B810="","",INDEX(ORCAMENTO!$B:$B,$B810))</f>
        <v/>
      </c>
      <c r="D810" s="255" t="str">
        <f ca="1">IF($B810="","",INDEX(ORCAMENTO!$E:$E,$B810))</f>
        <v/>
      </c>
      <c r="E810" s="255" t="str">
        <f ca="1">IF($B810="","",INDEX(ORCAMENTO!$D:$D,$B810))</f>
        <v/>
      </c>
      <c r="F810" s="255" t="str">
        <f ca="1">IF($B810="","",TRIM(IF(OR(INDEX(ORCAMENTO!$G:$G,$B810)&lt;&gt;"",INDEX(ORCAMENTO!$H:$H,$B810)&lt;&gt;""),"Ano 1; ","")&amp;IF(OR(INDEX(ORCAMENTO!$J:$J,$B810)&lt;&gt;"",INDEX(ORCAMENTO!$K:$K,$B810)&lt;&gt;""),"Ano 2; ","")&amp;IF(OR(INDEX(ORCAMENTO!$M:$M,$B810)&lt;&gt;"",INDEX(ORCAMENTO!$N:$N,$B810)&lt;&gt;""),"Ano 3; ","")&amp;IF(OR(INDEX(ORCAMENTO!$P:$P,$B810)&lt;&gt;"",INDEX(ORCAMENTO!$Q:$Q,$B810)&lt;&gt;""),"Ano 4; ","")&amp;IF(OR(INDEX(ORCAMENTO!$S:$S,$B810)&lt;&gt;"",INDEX(ORCAMENTO!$T:$T,$B810)&lt;&gt;""),"Ano 5; ","")&amp;IF(OR(INDEX(ORCAMENTO!$V:$V,$B810)&lt;&gt;"",INDEX(ORCAMENTO!$W:$W,$B810)&lt;&gt;""),"Ano 6; ","")))</f>
        <v/>
      </c>
      <c r="G810" s="311" t="str">
        <f ca="1">IF($B810="","",IF(INDEX(ORCAMENTO!$G:$G,$B810)&lt;&gt;"",INDEX(ORCAMENTO!$G:$G,$B810),IF(INDEX(ORCAMENTO!$J:$J,$B810)&lt;&gt;"",INDEX(ORCAMENTO!$J:$J,$B810),IF(INDEX(ORCAMENTO!$M:$M,$B810)&lt;&gt;"",INDEX(ORCAMENTO!$M:$M,$B810),IF(INDEX(ORCAMENTO!$P:$P,$B810)&lt;&gt;"",INDEX(ORCAMENTO!$P:$P,$B810),IF(INDEX(ORCAMENTO!$S:$S,$B810)&lt;&gt;"",INDEX(ORCAMENTO!$S:$S,$B810),INDEX(ORCAMENTO!$V:$V,$B810)))))))</f>
        <v/>
      </c>
      <c r="H810" s="312" t="str">
        <f ca="1">IF($B810="","",IF(INDEX(ORCAMENTO!$H:$H,$B810)&lt;&gt;"",INDEX(ORCAMENTO!$H:$H,$B810),IF(INDEX(ORCAMENTO!$K:$K,$B810)&lt;&gt;"",INDEX(ORCAMENTO!$K:$K,$B810),IF(INDEX(ORCAMENTO!$N:$N,$B810)&lt;&gt;"",INDEX(ORCAMENTO!$N:$N,$B810),IF(INDEX(ORCAMENTO!$Q:$Q,$B810)&lt;&gt;"",INDEX(ORCAMENTO!$Q:$Q,$B810),IF(INDEX(ORCAMENTO!$T:$T,$B810)&lt;&gt;"",INDEX(ORCAMENTO!$T:$T,$B810),INDEX(ORCAMENTO!$W:$W,$B810)))))))</f>
        <v/>
      </c>
      <c r="I810" s="255" t="str">
        <f ca="1">IF($B810="","",IF(INDEX(ORCAMENTO!$AI:$AI,$B810)&lt;&gt;"",INDEX(ORCAMENTO!$AI:$AI,$B810),IF(INDEX(ORCAMENTO!$AG:$AG,$B810),"Memorial de cálculo ou anexo obrigatório não informado para item acima do limite.",IF(AND(INDEX(ORCAMENTO!$AC:$AC,$B810),NOT(INDEX(ORCAMENTO!$AE:$AE,$B810))),"Informe pelo menos um ano completo com valor unitário e quantidade.","Pendência identificada automaticamente."))))</f>
        <v/>
      </c>
      <c r="N810" s="255">
        <f t="shared" si="26"/>
        <v>811</v>
      </c>
      <c r="O810" s="255">
        <f ca="1">IF(INDEX(ORCAMENTO!$AI:$AI,$N810)&lt;&gt;"",1,0)</f>
        <v>0</v>
      </c>
      <c r="P810" s="255">
        <f t="shared" ca="1" si="27"/>
        <v>11</v>
      </c>
      <c r="Q810" s="255" t="str">
        <f ca="1">INDEX(ORCAMENTO!$AI:$AI,$N810)</f>
        <v/>
      </c>
    </row>
    <row r="811" spans="2:17" ht="15" customHeight="1" x14ac:dyDescent="0.25">
      <c r="B811" s="255" t="str">
        <f ca="1">IFERROR(INDEX(_AUX_ANALISE!$A$1:$A$2461,MATCH(ROW()-34,_AUX_ANALISE!$C$1:$C$2461,0)),"")</f>
        <v/>
      </c>
      <c r="C811" s="255" t="str">
        <f ca="1">IF($B811="","",INDEX(ORCAMENTO!$B:$B,$B811))</f>
        <v/>
      </c>
      <c r="D811" s="255" t="str">
        <f ca="1">IF($B811="","",INDEX(ORCAMENTO!$E:$E,$B811))</f>
        <v/>
      </c>
      <c r="E811" s="255" t="str">
        <f ca="1">IF($B811="","",INDEX(ORCAMENTO!$D:$D,$B811))</f>
        <v/>
      </c>
      <c r="F811" s="255" t="str">
        <f ca="1">IF($B811="","",TRIM(IF(OR(INDEX(ORCAMENTO!$G:$G,$B811)&lt;&gt;"",INDEX(ORCAMENTO!$H:$H,$B811)&lt;&gt;""),"Ano 1; ","")&amp;IF(OR(INDEX(ORCAMENTO!$J:$J,$B811)&lt;&gt;"",INDEX(ORCAMENTO!$K:$K,$B811)&lt;&gt;""),"Ano 2; ","")&amp;IF(OR(INDEX(ORCAMENTO!$M:$M,$B811)&lt;&gt;"",INDEX(ORCAMENTO!$N:$N,$B811)&lt;&gt;""),"Ano 3; ","")&amp;IF(OR(INDEX(ORCAMENTO!$P:$P,$B811)&lt;&gt;"",INDEX(ORCAMENTO!$Q:$Q,$B811)&lt;&gt;""),"Ano 4; ","")&amp;IF(OR(INDEX(ORCAMENTO!$S:$S,$B811)&lt;&gt;"",INDEX(ORCAMENTO!$T:$T,$B811)&lt;&gt;""),"Ano 5; ","")&amp;IF(OR(INDEX(ORCAMENTO!$V:$V,$B811)&lt;&gt;"",INDEX(ORCAMENTO!$W:$W,$B811)&lt;&gt;""),"Ano 6; ","")))</f>
        <v/>
      </c>
      <c r="G811" s="311" t="str">
        <f ca="1">IF($B811="","",IF(INDEX(ORCAMENTO!$G:$G,$B811)&lt;&gt;"",INDEX(ORCAMENTO!$G:$G,$B811),IF(INDEX(ORCAMENTO!$J:$J,$B811)&lt;&gt;"",INDEX(ORCAMENTO!$J:$J,$B811),IF(INDEX(ORCAMENTO!$M:$M,$B811)&lt;&gt;"",INDEX(ORCAMENTO!$M:$M,$B811),IF(INDEX(ORCAMENTO!$P:$P,$B811)&lt;&gt;"",INDEX(ORCAMENTO!$P:$P,$B811),IF(INDEX(ORCAMENTO!$S:$S,$B811)&lt;&gt;"",INDEX(ORCAMENTO!$S:$S,$B811),INDEX(ORCAMENTO!$V:$V,$B811)))))))</f>
        <v/>
      </c>
      <c r="H811" s="312" t="str">
        <f ca="1">IF($B811="","",IF(INDEX(ORCAMENTO!$H:$H,$B811)&lt;&gt;"",INDEX(ORCAMENTO!$H:$H,$B811),IF(INDEX(ORCAMENTO!$K:$K,$B811)&lt;&gt;"",INDEX(ORCAMENTO!$K:$K,$B811),IF(INDEX(ORCAMENTO!$N:$N,$B811)&lt;&gt;"",INDEX(ORCAMENTO!$N:$N,$B811),IF(INDEX(ORCAMENTO!$Q:$Q,$B811)&lt;&gt;"",INDEX(ORCAMENTO!$Q:$Q,$B811),IF(INDEX(ORCAMENTO!$T:$T,$B811)&lt;&gt;"",INDEX(ORCAMENTO!$T:$T,$B811),INDEX(ORCAMENTO!$W:$W,$B811)))))))</f>
        <v/>
      </c>
      <c r="I811" s="255" t="str">
        <f ca="1">IF($B811="","",IF(INDEX(ORCAMENTO!$AI:$AI,$B811)&lt;&gt;"",INDEX(ORCAMENTO!$AI:$AI,$B811),IF(INDEX(ORCAMENTO!$AG:$AG,$B811),"Memorial de cálculo ou anexo obrigatório não informado para item acima do limite.",IF(AND(INDEX(ORCAMENTO!$AC:$AC,$B811),NOT(INDEX(ORCAMENTO!$AE:$AE,$B811))),"Informe pelo menos um ano completo com valor unitário e quantidade.","Pendência identificada automaticamente."))))</f>
        <v/>
      </c>
      <c r="N811" s="255">
        <f t="shared" si="26"/>
        <v>812</v>
      </c>
      <c r="O811" s="255">
        <f ca="1">IF(INDEX(ORCAMENTO!$AI:$AI,$N811)&lt;&gt;"",1,0)</f>
        <v>0</v>
      </c>
      <c r="P811" s="255">
        <f t="shared" ca="1" si="27"/>
        <v>11</v>
      </c>
      <c r="Q811" s="255" t="str">
        <f ca="1">INDEX(ORCAMENTO!$AI:$AI,$N811)</f>
        <v/>
      </c>
    </row>
    <row r="812" spans="2:17" ht="15" customHeight="1" x14ac:dyDescent="0.25">
      <c r="B812" s="255" t="str">
        <f ca="1">IFERROR(INDEX(_AUX_ANALISE!$A$1:$A$2461,MATCH(ROW()-34,_AUX_ANALISE!$C$1:$C$2461,0)),"")</f>
        <v/>
      </c>
      <c r="C812" s="255" t="str">
        <f ca="1">IF($B812="","",INDEX(ORCAMENTO!$B:$B,$B812))</f>
        <v/>
      </c>
      <c r="D812" s="255" t="str">
        <f ca="1">IF($B812="","",INDEX(ORCAMENTO!$E:$E,$B812))</f>
        <v/>
      </c>
      <c r="E812" s="255" t="str">
        <f ca="1">IF($B812="","",INDEX(ORCAMENTO!$D:$D,$B812))</f>
        <v/>
      </c>
      <c r="F812" s="255" t="str">
        <f ca="1">IF($B812="","",TRIM(IF(OR(INDEX(ORCAMENTO!$G:$G,$B812)&lt;&gt;"",INDEX(ORCAMENTO!$H:$H,$B812)&lt;&gt;""),"Ano 1; ","")&amp;IF(OR(INDEX(ORCAMENTO!$J:$J,$B812)&lt;&gt;"",INDEX(ORCAMENTO!$K:$K,$B812)&lt;&gt;""),"Ano 2; ","")&amp;IF(OR(INDEX(ORCAMENTO!$M:$M,$B812)&lt;&gt;"",INDEX(ORCAMENTO!$N:$N,$B812)&lt;&gt;""),"Ano 3; ","")&amp;IF(OR(INDEX(ORCAMENTO!$P:$P,$B812)&lt;&gt;"",INDEX(ORCAMENTO!$Q:$Q,$B812)&lt;&gt;""),"Ano 4; ","")&amp;IF(OR(INDEX(ORCAMENTO!$S:$S,$B812)&lt;&gt;"",INDEX(ORCAMENTO!$T:$T,$B812)&lt;&gt;""),"Ano 5; ","")&amp;IF(OR(INDEX(ORCAMENTO!$V:$V,$B812)&lt;&gt;"",INDEX(ORCAMENTO!$W:$W,$B812)&lt;&gt;""),"Ano 6; ","")))</f>
        <v/>
      </c>
      <c r="G812" s="311" t="str">
        <f ca="1">IF($B812="","",IF(INDEX(ORCAMENTO!$G:$G,$B812)&lt;&gt;"",INDEX(ORCAMENTO!$G:$G,$B812),IF(INDEX(ORCAMENTO!$J:$J,$B812)&lt;&gt;"",INDEX(ORCAMENTO!$J:$J,$B812),IF(INDEX(ORCAMENTO!$M:$M,$B812)&lt;&gt;"",INDEX(ORCAMENTO!$M:$M,$B812),IF(INDEX(ORCAMENTO!$P:$P,$B812)&lt;&gt;"",INDEX(ORCAMENTO!$P:$P,$B812),IF(INDEX(ORCAMENTO!$S:$S,$B812)&lt;&gt;"",INDEX(ORCAMENTO!$S:$S,$B812),INDEX(ORCAMENTO!$V:$V,$B812)))))))</f>
        <v/>
      </c>
      <c r="H812" s="312" t="str">
        <f ca="1">IF($B812="","",IF(INDEX(ORCAMENTO!$H:$H,$B812)&lt;&gt;"",INDEX(ORCAMENTO!$H:$H,$B812),IF(INDEX(ORCAMENTO!$K:$K,$B812)&lt;&gt;"",INDEX(ORCAMENTO!$K:$K,$B812),IF(INDEX(ORCAMENTO!$N:$N,$B812)&lt;&gt;"",INDEX(ORCAMENTO!$N:$N,$B812),IF(INDEX(ORCAMENTO!$Q:$Q,$B812)&lt;&gt;"",INDEX(ORCAMENTO!$Q:$Q,$B812),IF(INDEX(ORCAMENTO!$T:$T,$B812)&lt;&gt;"",INDEX(ORCAMENTO!$T:$T,$B812),INDEX(ORCAMENTO!$W:$W,$B812)))))))</f>
        <v/>
      </c>
      <c r="I812" s="255" t="str">
        <f ca="1">IF($B812="","",IF(INDEX(ORCAMENTO!$AI:$AI,$B812)&lt;&gt;"",INDEX(ORCAMENTO!$AI:$AI,$B812),IF(INDEX(ORCAMENTO!$AG:$AG,$B812),"Memorial de cálculo ou anexo obrigatório não informado para item acima do limite.",IF(AND(INDEX(ORCAMENTO!$AC:$AC,$B812),NOT(INDEX(ORCAMENTO!$AE:$AE,$B812))),"Informe pelo menos um ano completo com valor unitário e quantidade.","Pendência identificada automaticamente."))))</f>
        <v/>
      </c>
      <c r="N812" s="255">
        <f t="shared" si="26"/>
        <v>813</v>
      </c>
      <c r="O812" s="255">
        <f ca="1">IF(INDEX(ORCAMENTO!$AI:$AI,$N812)&lt;&gt;"",1,0)</f>
        <v>0</v>
      </c>
      <c r="P812" s="255">
        <f t="shared" ca="1" si="27"/>
        <v>11</v>
      </c>
      <c r="Q812" s="255" t="str">
        <f ca="1">INDEX(ORCAMENTO!$AI:$AI,$N812)</f>
        <v/>
      </c>
    </row>
    <row r="813" spans="2:17" ht="15" customHeight="1" x14ac:dyDescent="0.25">
      <c r="B813" s="255" t="str">
        <f ca="1">IFERROR(INDEX(_AUX_ANALISE!$A$1:$A$2461,MATCH(ROW()-34,_AUX_ANALISE!$C$1:$C$2461,0)),"")</f>
        <v/>
      </c>
      <c r="C813" s="255" t="str">
        <f ca="1">IF($B813="","",INDEX(ORCAMENTO!$B:$B,$B813))</f>
        <v/>
      </c>
      <c r="D813" s="255" t="str">
        <f ca="1">IF($B813="","",INDEX(ORCAMENTO!$E:$E,$B813))</f>
        <v/>
      </c>
      <c r="E813" s="255" t="str">
        <f ca="1">IF($B813="","",INDEX(ORCAMENTO!$D:$D,$B813))</f>
        <v/>
      </c>
      <c r="F813" s="255" t="str">
        <f ca="1">IF($B813="","",TRIM(IF(OR(INDEX(ORCAMENTO!$G:$G,$B813)&lt;&gt;"",INDEX(ORCAMENTO!$H:$H,$B813)&lt;&gt;""),"Ano 1; ","")&amp;IF(OR(INDEX(ORCAMENTO!$J:$J,$B813)&lt;&gt;"",INDEX(ORCAMENTO!$K:$K,$B813)&lt;&gt;""),"Ano 2; ","")&amp;IF(OR(INDEX(ORCAMENTO!$M:$M,$B813)&lt;&gt;"",INDEX(ORCAMENTO!$N:$N,$B813)&lt;&gt;""),"Ano 3; ","")&amp;IF(OR(INDEX(ORCAMENTO!$P:$P,$B813)&lt;&gt;"",INDEX(ORCAMENTO!$Q:$Q,$B813)&lt;&gt;""),"Ano 4; ","")&amp;IF(OR(INDEX(ORCAMENTO!$S:$S,$B813)&lt;&gt;"",INDEX(ORCAMENTO!$T:$T,$B813)&lt;&gt;""),"Ano 5; ","")&amp;IF(OR(INDEX(ORCAMENTO!$V:$V,$B813)&lt;&gt;"",INDEX(ORCAMENTO!$W:$W,$B813)&lt;&gt;""),"Ano 6; ","")))</f>
        <v/>
      </c>
      <c r="G813" s="311" t="str">
        <f ca="1">IF($B813="","",IF(INDEX(ORCAMENTO!$G:$G,$B813)&lt;&gt;"",INDEX(ORCAMENTO!$G:$G,$B813),IF(INDEX(ORCAMENTO!$J:$J,$B813)&lt;&gt;"",INDEX(ORCAMENTO!$J:$J,$B813),IF(INDEX(ORCAMENTO!$M:$M,$B813)&lt;&gt;"",INDEX(ORCAMENTO!$M:$M,$B813),IF(INDEX(ORCAMENTO!$P:$P,$B813)&lt;&gt;"",INDEX(ORCAMENTO!$P:$P,$B813),IF(INDEX(ORCAMENTO!$S:$S,$B813)&lt;&gt;"",INDEX(ORCAMENTO!$S:$S,$B813),INDEX(ORCAMENTO!$V:$V,$B813)))))))</f>
        <v/>
      </c>
      <c r="H813" s="312" t="str">
        <f ca="1">IF($B813="","",IF(INDEX(ORCAMENTO!$H:$H,$B813)&lt;&gt;"",INDEX(ORCAMENTO!$H:$H,$B813),IF(INDEX(ORCAMENTO!$K:$K,$B813)&lt;&gt;"",INDEX(ORCAMENTO!$K:$K,$B813),IF(INDEX(ORCAMENTO!$N:$N,$B813)&lt;&gt;"",INDEX(ORCAMENTO!$N:$N,$B813),IF(INDEX(ORCAMENTO!$Q:$Q,$B813)&lt;&gt;"",INDEX(ORCAMENTO!$Q:$Q,$B813),IF(INDEX(ORCAMENTO!$T:$T,$B813)&lt;&gt;"",INDEX(ORCAMENTO!$T:$T,$B813),INDEX(ORCAMENTO!$W:$W,$B813)))))))</f>
        <v/>
      </c>
      <c r="I813" s="255" t="str">
        <f ca="1">IF($B813="","",IF(INDEX(ORCAMENTO!$AI:$AI,$B813)&lt;&gt;"",INDEX(ORCAMENTO!$AI:$AI,$B813),IF(INDEX(ORCAMENTO!$AG:$AG,$B813),"Memorial de cálculo ou anexo obrigatório não informado para item acima do limite.",IF(AND(INDEX(ORCAMENTO!$AC:$AC,$B813),NOT(INDEX(ORCAMENTO!$AE:$AE,$B813))),"Informe pelo menos um ano completo com valor unitário e quantidade.","Pendência identificada automaticamente."))))</f>
        <v/>
      </c>
      <c r="N813" s="255">
        <f t="shared" si="26"/>
        <v>814</v>
      </c>
      <c r="O813" s="255">
        <f ca="1">IF(INDEX(ORCAMENTO!$AI:$AI,$N813)&lt;&gt;"",1,0)</f>
        <v>0</v>
      </c>
      <c r="P813" s="255">
        <f t="shared" ca="1" si="27"/>
        <v>11</v>
      </c>
      <c r="Q813" s="255" t="str">
        <f ca="1">INDEX(ORCAMENTO!$AI:$AI,$N813)</f>
        <v/>
      </c>
    </row>
    <row r="814" spans="2:17" ht="15" customHeight="1" x14ac:dyDescent="0.25">
      <c r="B814" s="255" t="str">
        <f ca="1">IFERROR(INDEX(_AUX_ANALISE!$A$1:$A$2461,MATCH(ROW()-34,_AUX_ANALISE!$C$1:$C$2461,0)),"")</f>
        <v/>
      </c>
      <c r="C814" s="255" t="str">
        <f ca="1">IF($B814="","",INDEX(ORCAMENTO!$B:$B,$B814))</f>
        <v/>
      </c>
      <c r="D814" s="255" t="str">
        <f ca="1">IF($B814="","",INDEX(ORCAMENTO!$E:$E,$B814))</f>
        <v/>
      </c>
      <c r="E814" s="255" t="str">
        <f ca="1">IF($B814="","",INDEX(ORCAMENTO!$D:$D,$B814))</f>
        <v/>
      </c>
      <c r="F814" s="255" t="str">
        <f ca="1">IF($B814="","",TRIM(IF(OR(INDEX(ORCAMENTO!$G:$G,$B814)&lt;&gt;"",INDEX(ORCAMENTO!$H:$H,$B814)&lt;&gt;""),"Ano 1; ","")&amp;IF(OR(INDEX(ORCAMENTO!$J:$J,$B814)&lt;&gt;"",INDEX(ORCAMENTO!$K:$K,$B814)&lt;&gt;""),"Ano 2; ","")&amp;IF(OR(INDEX(ORCAMENTO!$M:$M,$B814)&lt;&gt;"",INDEX(ORCAMENTO!$N:$N,$B814)&lt;&gt;""),"Ano 3; ","")&amp;IF(OR(INDEX(ORCAMENTO!$P:$P,$B814)&lt;&gt;"",INDEX(ORCAMENTO!$Q:$Q,$B814)&lt;&gt;""),"Ano 4; ","")&amp;IF(OR(INDEX(ORCAMENTO!$S:$S,$B814)&lt;&gt;"",INDEX(ORCAMENTO!$T:$T,$B814)&lt;&gt;""),"Ano 5; ","")&amp;IF(OR(INDEX(ORCAMENTO!$V:$V,$B814)&lt;&gt;"",INDEX(ORCAMENTO!$W:$W,$B814)&lt;&gt;""),"Ano 6; ","")))</f>
        <v/>
      </c>
      <c r="G814" s="311" t="str">
        <f ca="1">IF($B814="","",IF(INDEX(ORCAMENTO!$G:$G,$B814)&lt;&gt;"",INDEX(ORCAMENTO!$G:$G,$B814),IF(INDEX(ORCAMENTO!$J:$J,$B814)&lt;&gt;"",INDEX(ORCAMENTO!$J:$J,$B814),IF(INDEX(ORCAMENTO!$M:$M,$B814)&lt;&gt;"",INDEX(ORCAMENTO!$M:$M,$B814),IF(INDEX(ORCAMENTO!$P:$P,$B814)&lt;&gt;"",INDEX(ORCAMENTO!$P:$P,$B814),IF(INDEX(ORCAMENTO!$S:$S,$B814)&lt;&gt;"",INDEX(ORCAMENTO!$S:$S,$B814),INDEX(ORCAMENTO!$V:$V,$B814)))))))</f>
        <v/>
      </c>
      <c r="H814" s="312" t="str">
        <f ca="1">IF($B814="","",IF(INDEX(ORCAMENTO!$H:$H,$B814)&lt;&gt;"",INDEX(ORCAMENTO!$H:$H,$B814),IF(INDEX(ORCAMENTO!$K:$K,$B814)&lt;&gt;"",INDEX(ORCAMENTO!$K:$K,$B814),IF(INDEX(ORCAMENTO!$N:$N,$B814)&lt;&gt;"",INDEX(ORCAMENTO!$N:$N,$B814),IF(INDEX(ORCAMENTO!$Q:$Q,$B814)&lt;&gt;"",INDEX(ORCAMENTO!$Q:$Q,$B814),IF(INDEX(ORCAMENTO!$T:$T,$B814)&lt;&gt;"",INDEX(ORCAMENTO!$T:$T,$B814),INDEX(ORCAMENTO!$W:$W,$B814)))))))</f>
        <v/>
      </c>
      <c r="I814" s="255" t="str">
        <f ca="1">IF($B814="","",IF(INDEX(ORCAMENTO!$AI:$AI,$B814)&lt;&gt;"",INDEX(ORCAMENTO!$AI:$AI,$B814),IF(INDEX(ORCAMENTO!$AG:$AG,$B814),"Memorial de cálculo ou anexo obrigatório não informado para item acima do limite.",IF(AND(INDEX(ORCAMENTO!$AC:$AC,$B814),NOT(INDEX(ORCAMENTO!$AE:$AE,$B814))),"Informe pelo menos um ano completo com valor unitário e quantidade.","Pendência identificada automaticamente."))))</f>
        <v/>
      </c>
      <c r="N814" s="255">
        <f t="shared" si="26"/>
        <v>815</v>
      </c>
      <c r="O814" s="255">
        <f ca="1">IF(INDEX(ORCAMENTO!$AI:$AI,$N814)&lt;&gt;"",1,0)</f>
        <v>0</v>
      </c>
      <c r="P814" s="255">
        <f t="shared" ca="1" si="27"/>
        <v>11</v>
      </c>
      <c r="Q814" s="255" t="str">
        <f ca="1">INDEX(ORCAMENTO!$AI:$AI,$N814)</f>
        <v/>
      </c>
    </row>
    <row r="815" spans="2:17" ht="15" customHeight="1" x14ac:dyDescent="0.25">
      <c r="B815" s="255" t="str">
        <f ca="1">IFERROR(INDEX(_AUX_ANALISE!$A$1:$A$2461,MATCH(ROW()-34,_AUX_ANALISE!$C$1:$C$2461,0)),"")</f>
        <v/>
      </c>
      <c r="C815" s="255" t="str">
        <f ca="1">IF($B815="","",INDEX(ORCAMENTO!$B:$B,$B815))</f>
        <v/>
      </c>
      <c r="D815" s="255" t="str">
        <f ca="1">IF($B815="","",INDEX(ORCAMENTO!$E:$E,$B815))</f>
        <v/>
      </c>
      <c r="E815" s="255" t="str">
        <f ca="1">IF($B815="","",INDEX(ORCAMENTO!$D:$D,$B815))</f>
        <v/>
      </c>
      <c r="F815" s="255" t="str">
        <f ca="1">IF($B815="","",TRIM(IF(OR(INDEX(ORCAMENTO!$G:$G,$B815)&lt;&gt;"",INDEX(ORCAMENTO!$H:$H,$B815)&lt;&gt;""),"Ano 1; ","")&amp;IF(OR(INDEX(ORCAMENTO!$J:$J,$B815)&lt;&gt;"",INDEX(ORCAMENTO!$K:$K,$B815)&lt;&gt;""),"Ano 2; ","")&amp;IF(OR(INDEX(ORCAMENTO!$M:$M,$B815)&lt;&gt;"",INDEX(ORCAMENTO!$N:$N,$B815)&lt;&gt;""),"Ano 3; ","")&amp;IF(OR(INDEX(ORCAMENTO!$P:$P,$B815)&lt;&gt;"",INDEX(ORCAMENTO!$Q:$Q,$B815)&lt;&gt;""),"Ano 4; ","")&amp;IF(OR(INDEX(ORCAMENTO!$S:$S,$B815)&lt;&gt;"",INDEX(ORCAMENTO!$T:$T,$B815)&lt;&gt;""),"Ano 5; ","")&amp;IF(OR(INDEX(ORCAMENTO!$V:$V,$B815)&lt;&gt;"",INDEX(ORCAMENTO!$W:$W,$B815)&lt;&gt;""),"Ano 6; ","")))</f>
        <v/>
      </c>
      <c r="G815" s="311" t="str">
        <f ca="1">IF($B815="","",IF(INDEX(ORCAMENTO!$G:$G,$B815)&lt;&gt;"",INDEX(ORCAMENTO!$G:$G,$B815),IF(INDEX(ORCAMENTO!$J:$J,$B815)&lt;&gt;"",INDEX(ORCAMENTO!$J:$J,$B815),IF(INDEX(ORCAMENTO!$M:$M,$B815)&lt;&gt;"",INDEX(ORCAMENTO!$M:$M,$B815),IF(INDEX(ORCAMENTO!$P:$P,$B815)&lt;&gt;"",INDEX(ORCAMENTO!$P:$P,$B815),IF(INDEX(ORCAMENTO!$S:$S,$B815)&lt;&gt;"",INDEX(ORCAMENTO!$S:$S,$B815),INDEX(ORCAMENTO!$V:$V,$B815)))))))</f>
        <v/>
      </c>
      <c r="H815" s="312" t="str">
        <f ca="1">IF($B815="","",IF(INDEX(ORCAMENTO!$H:$H,$B815)&lt;&gt;"",INDEX(ORCAMENTO!$H:$H,$B815),IF(INDEX(ORCAMENTO!$K:$K,$B815)&lt;&gt;"",INDEX(ORCAMENTO!$K:$K,$B815),IF(INDEX(ORCAMENTO!$N:$N,$B815)&lt;&gt;"",INDEX(ORCAMENTO!$N:$N,$B815),IF(INDEX(ORCAMENTO!$Q:$Q,$B815)&lt;&gt;"",INDEX(ORCAMENTO!$Q:$Q,$B815),IF(INDEX(ORCAMENTO!$T:$T,$B815)&lt;&gt;"",INDEX(ORCAMENTO!$T:$T,$B815),INDEX(ORCAMENTO!$W:$W,$B815)))))))</f>
        <v/>
      </c>
      <c r="I815" s="255" t="str">
        <f ca="1">IF($B815="","",IF(INDEX(ORCAMENTO!$AI:$AI,$B815)&lt;&gt;"",INDEX(ORCAMENTO!$AI:$AI,$B815),IF(INDEX(ORCAMENTO!$AG:$AG,$B815),"Memorial de cálculo ou anexo obrigatório não informado para item acima do limite.",IF(AND(INDEX(ORCAMENTO!$AC:$AC,$B815),NOT(INDEX(ORCAMENTO!$AE:$AE,$B815))),"Informe pelo menos um ano completo com valor unitário e quantidade.","Pendência identificada automaticamente."))))</f>
        <v/>
      </c>
      <c r="N815" s="255">
        <f t="shared" si="26"/>
        <v>816</v>
      </c>
      <c r="O815" s="255">
        <f ca="1">IF(INDEX(ORCAMENTO!$AI:$AI,$N815)&lt;&gt;"",1,0)</f>
        <v>0</v>
      </c>
      <c r="P815" s="255">
        <f t="shared" ca="1" si="27"/>
        <v>11</v>
      </c>
      <c r="Q815" s="255" t="str">
        <f ca="1">INDEX(ORCAMENTO!$AI:$AI,$N815)</f>
        <v/>
      </c>
    </row>
    <row r="816" spans="2:17" ht="15" customHeight="1" x14ac:dyDescent="0.25">
      <c r="B816" s="255" t="str">
        <f ca="1">IFERROR(INDEX(_AUX_ANALISE!$A$1:$A$2461,MATCH(ROW()-34,_AUX_ANALISE!$C$1:$C$2461,0)),"")</f>
        <v/>
      </c>
      <c r="C816" s="255" t="str">
        <f ca="1">IF($B816="","",INDEX(ORCAMENTO!$B:$B,$B816))</f>
        <v/>
      </c>
      <c r="D816" s="255" t="str">
        <f ca="1">IF($B816="","",INDEX(ORCAMENTO!$E:$E,$B816))</f>
        <v/>
      </c>
      <c r="E816" s="255" t="str">
        <f ca="1">IF($B816="","",INDEX(ORCAMENTO!$D:$D,$B816))</f>
        <v/>
      </c>
      <c r="F816" s="255" t="str">
        <f ca="1">IF($B816="","",TRIM(IF(OR(INDEX(ORCAMENTO!$G:$G,$B816)&lt;&gt;"",INDEX(ORCAMENTO!$H:$H,$B816)&lt;&gt;""),"Ano 1; ","")&amp;IF(OR(INDEX(ORCAMENTO!$J:$J,$B816)&lt;&gt;"",INDEX(ORCAMENTO!$K:$K,$B816)&lt;&gt;""),"Ano 2; ","")&amp;IF(OR(INDEX(ORCAMENTO!$M:$M,$B816)&lt;&gt;"",INDEX(ORCAMENTO!$N:$N,$B816)&lt;&gt;""),"Ano 3; ","")&amp;IF(OR(INDEX(ORCAMENTO!$P:$P,$B816)&lt;&gt;"",INDEX(ORCAMENTO!$Q:$Q,$B816)&lt;&gt;""),"Ano 4; ","")&amp;IF(OR(INDEX(ORCAMENTO!$S:$S,$B816)&lt;&gt;"",INDEX(ORCAMENTO!$T:$T,$B816)&lt;&gt;""),"Ano 5; ","")&amp;IF(OR(INDEX(ORCAMENTO!$V:$V,$B816)&lt;&gt;"",INDEX(ORCAMENTO!$W:$W,$B816)&lt;&gt;""),"Ano 6; ","")))</f>
        <v/>
      </c>
      <c r="G816" s="311" t="str">
        <f ca="1">IF($B816="","",IF(INDEX(ORCAMENTO!$G:$G,$B816)&lt;&gt;"",INDEX(ORCAMENTO!$G:$G,$B816),IF(INDEX(ORCAMENTO!$J:$J,$B816)&lt;&gt;"",INDEX(ORCAMENTO!$J:$J,$B816),IF(INDEX(ORCAMENTO!$M:$M,$B816)&lt;&gt;"",INDEX(ORCAMENTO!$M:$M,$B816),IF(INDEX(ORCAMENTO!$P:$P,$B816)&lt;&gt;"",INDEX(ORCAMENTO!$P:$P,$B816),IF(INDEX(ORCAMENTO!$S:$S,$B816)&lt;&gt;"",INDEX(ORCAMENTO!$S:$S,$B816),INDEX(ORCAMENTO!$V:$V,$B816)))))))</f>
        <v/>
      </c>
      <c r="H816" s="312" t="str">
        <f ca="1">IF($B816="","",IF(INDEX(ORCAMENTO!$H:$H,$B816)&lt;&gt;"",INDEX(ORCAMENTO!$H:$H,$B816),IF(INDEX(ORCAMENTO!$K:$K,$B816)&lt;&gt;"",INDEX(ORCAMENTO!$K:$K,$B816),IF(INDEX(ORCAMENTO!$N:$N,$B816)&lt;&gt;"",INDEX(ORCAMENTO!$N:$N,$B816),IF(INDEX(ORCAMENTO!$Q:$Q,$B816)&lt;&gt;"",INDEX(ORCAMENTO!$Q:$Q,$B816),IF(INDEX(ORCAMENTO!$T:$T,$B816)&lt;&gt;"",INDEX(ORCAMENTO!$T:$T,$B816),INDEX(ORCAMENTO!$W:$W,$B816)))))))</f>
        <v/>
      </c>
      <c r="I816" s="255" t="str">
        <f ca="1">IF($B816="","",IF(INDEX(ORCAMENTO!$AI:$AI,$B816)&lt;&gt;"",INDEX(ORCAMENTO!$AI:$AI,$B816),IF(INDEX(ORCAMENTO!$AG:$AG,$B816),"Memorial de cálculo ou anexo obrigatório não informado para item acima do limite.",IF(AND(INDEX(ORCAMENTO!$AC:$AC,$B816),NOT(INDEX(ORCAMENTO!$AE:$AE,$B816))),"Informe pelo menos um ano completo com valor unitário e quantidade.","Pendência identificada automaticamente."))))</f>
        <v/>
      </c>
      <c r="N816" s="255">
        <f t="shared" si="26"/>
        <v>817</v>
      </c>
      <c r="O816" s="255">
        <f ca="1">IF(INDEX(ORCAMENTO!$AI:$AI,$N816)&lt;&gt;"",1,0)</f>
        <v>0</v>
      </c>
      <c r="P816" s="255">
        <f t="shared" ca="1" si="27"/>
        <v>11</v>
      </c>
      <c r="Q816" s="255" t="str">
        <f ca="1">INDEX(ORCAMENTO!$AI:$AI,$N816)</f>
        <v/>
      </c>
    </row>
    <row r="817" spans="2:17" ht="15" customHeight="1" x14ac:dyDescent="0.25">
      <c r="B817" s="255" t="str">
        <f ca="1">IFERROR(INDEX(_AUX_ANALISE!$A$1:$A$2461,MATCH(ROW()-34,_AUX_ANALISE!$C$1:$C$2461,0)),"")</f>
        <v/>
      </c>
      <c r="C817" s="255" t="str">
        <f ca="1">IF($B817="","",INDEX(ORCAMENTO!$B:$B,$B817))</f>
        <v/>
      </c>
      <c r="D817" s="255" t="str">
        <f ca="1">IF($B817="","",INDEX(ORCAMENTO!$E:$E,$B817))</f>
        <v/>
      </c>
      <c r="E817" s="255" t="str">
        <f ca="1">IF($B817="","",INDEX(ORCAMENTO!$D:$D,$B817))</f>
        <v/>
      </c>
      <c r="F817" s="255" t="str">
        <f ca="1">IF($B817="","",TRIM(IF(OR(INDEX(ORCAMENTO!$G:$G,$B817)&lt;&gt;"",INDEX(ORCAMENTO!$H:$H,$B817)&lt;&gt;""),"Ano 1; ","")&amp;IF(OR(INDEX(ORCAMENTO!$J:$J,$B817)&lt;&gt;"",INDEX(ORCAMENTO!$K:$K,$B817)&lt;&gt;""),"Ano 2; ","")&amp;IF(OR(INDEX(ORCAMENTO!$M:$M,$B817)&lt;&gt;"",INDEX(ORCAMENTO!$N:$N,$B817)&lt;&gt;""),"Ano 3; ","")&amp;IF(OR(INDEX(ORCAMENTO!$P:$P,$B817)&lt;&gt;"",INDEX(ORCAMENTO!$Q:$Q,$B817)&lt;&gt;""),"Ano 4; ","")&amp;IF(OR(INDEX(ORCAMENTO!$S:$S,$B817)&lt;&gt;"",INDEX(ORCAMENTO!$T:$T,$B817)&lt;&gt;""),"Ano 5; ","")&amp;IF(OR(INDEX(ORCAMENTO!$V:$V,$B817)&lt;&gt;"",INDEX(ORCAMENTO!$W:$W,$B817)&lt;&gt;""),"Ano 6; ","")))</f>
        <v/>
      </c>
      <c r="G817" s="311" t="str">
        <f ca="1">IF($B817="","",IF(INDEX(ORCAMENTO!$G:$G,$B817)&lt;&gt;"",INDEX(ORCAMENTO!$G:$G,$B817),IF(INDEX(ORCAMENTO!$J:$J,$B817)&lt;&gt;"",INDEX(ORCAMENTO!$J:$J,$B817),IF(INDEX(ORCAMENTO!$M:$M,$B817)&lt;&gt;"",INDEX(ORCAMENTO!$M:$M,$B817),IF(INDEX(ORCAMENTO!$P:$P,$B817)&lt;&gt;"",INDEX(ORCAMENTO!$P:$P,$B817),IF(INDEX(ORCAMENTO!$S:$S,$B817)&lt;&gt;"",INDEX(ORCAMENTO!$S:$S,$B817),INDEX(ORCAMENTO!$V:$V,$B817)))))))</f>
        <v/>
      </c>
      <c r="H817" s="312" t="str">
        <f ca="1">IF($B817="","",IF(INDEX(ORCAMENTO!$H:$H,$B817)&lt;&gt;"",INDEX(ORCAMENTO!$H:$H,$B817),IF(INDEX(ORCAMENTO!$K:$K,$B817)&lt;&gt;"",INDEX(ORCAMENTO!$K:$K,$B817),IF(INDEX(ORCAMENTO!$N:$N,$B817)&lt;&gt;"",INDEX(ORCAMENTO!$N:$N,$B817),IF(INDEX(ORCAMENTO!$Q:$Q,$B817)&lt;&gt;"",INDEX(ORCAMENTO!$Q:$Q,$B817),IF(INDEX(ORCAMENTO!$T:$T,$B817)&lt;&gt;"",INDEX(ORCAMENTO!$T:$T,$B817),INDEX(ORCAMENTO!$W:$W,$B817)))))))</f>
        <v/>
      </c>
      <c r="I817" s="255" t="str">
        <f ca="1">IF($B817="","",IF(INDEX(ORCAMENTO!$AI:$AI,$B817)&lt;&gt;"",INDEX(ORCAMENTO!$AI:$AI,$B817),IF(INDEX(ORCAMENTO!$AG:$AG,$B817),"Memorial de cálculo ou anexo obrigatório não informado para item acima do limite.",IF(AND(INDEX(ORCAMENTO!$AC:$AC,$B817),NOT(INDEX(ORCAMENTO!$AE:$AE,$B817))),"Informe pelo menos um ano completo com valor unitário e quantidade.","Pendência identificada automaticamente."))))</f>
        <v/>
      </c>
      <c r="N817" s="255">
        <f t="shared" si="26"/>
        <v>818</v>
      </c>
      <c r="O817" s="255">
        <f ca="1">IF(INDEX(ORCAMENTO!$AI:$AI,$N817)&lt;&gt;"",1,0)</f>
        <v>0</v>
      </c>
      <c r="P817" s="255">
        <f t="shared" ca="1" si="27"/>
        <v>11</v>
      </c>
      <c r="Q817" s="255" t="str">
        <f ca="1">INDEX(ORCAMENTO!$AI:$AI,$N817)</f>
        <v/>
      </c>
    </row>
    <row r="818" spans="2:17" ht="15" customHeight="1" x14ac:dyDescent="0.25">
      <c r="B818" s="255" t="str">
        <f ca="1">IFERROR(INDEX(_AUX_ANALISE!$A$1:$A$2461,MATCH(ROW()-34,_AUX_ANALISE!$C$1:$C$2461,0)),"")</f>
        <v/>
      </c>
      <c r="C818" s="255" t="str">
        <f ca="1">IF($B818="","",INDEX(ORCAMENTO!$B:$B,$B818))</f>
        <v/>
      </c>
      <c r="D818" s="255" t="str">
        <f ca="1">IF($B818="","",INDEX(ORCAMENTO!$E:$E,$B818))</f>
        <v/>
      </c>
      <c r="E818" s="255" t="str">
        <f ca="1">IF($B818="","",INDEX(ORCAMENTO!$D:$D,$B818))</f>
        <v/>
      </c>
      <c r="F818" s="255" t="str">
        <f ca="1">IF($B818="","",TRIM(IF(OR(INDEX(ORCAMENTO!$G:$G,$B818)&lt;&gt;"",INDEX(ORCAMENTO!$H:$H,$B818)&lt;&gt;""),"Ano 1; ","")&amp;IF(OR(INDEX(ORCAMENTO!$J:$J,$B818)&lt;&gt;"",INDEX(ORCAMENTO!$K:$K,$B818)&lt;&gt;""),"Ano 2; ","")&amp;IF(OR(INDEX(ORCAMENTO!$M:$M,$B818)&lt;&gt;"",INDEX(ORCAMENTO!$N:$N,$B818)&lt;&gt;""),"Ano 3; ","")&amp;IF(OR(INDEX(ORCAMENTO!$P:$P,$B818)&lt;&gt;"",INDEX(ORCAMENTO!$Q:$Q,$B818)&lt;&gt;""),"Ano 4; ","")&amp;IF(OR(INDEX(ORCAMENTO!$S:$S,$B818)&lt;&gt;"",INDEX(ORCAMENTO!$T:$T,$B818)&lt;&gt;""),"Ano 5; ","")&amp;IF(OR(INDEX(ORCAMENTO!$V:$V,$B818)&lt;&gt;"",INDEX(ORCAMENTO!$W:$W,$B818)&lt;&gt;""),"Ano 6; ","")))</f>
        <v/>
      </c>
      <c r="G818" s="311" t="str">
        <f ca="1">IF($B818="","",IF(INDEX(ORCAMENTO!$G:$G,$B818)&lt;&gt;"",INDEX(ORCAMENTO!$G:$G,$B818),IF(INDEX(ORCAMENTO!$J:$J,$B818)&lt;&gt;"",INDEX(ORCAMENTO!$J:$J,$B818),IF(INDEX(ORCAMENTO!$M:$M,$B818)&lt;&gt;"",INDEX(ORCAMENTO!$M:$M,$B818),IF(INDEX(ORCAMENTO!$P:$P,$B818)&lt;&gt;"",INDEX(ORCAMENTO!$P:$P,$B818),IF(INDEX(ORCAMENTO!$S:$S,$B818)&lt;&gt;"",INDEX(ORCAMENTO!$S:$S,$B818),INDEX(ORCAMENTO!$V:$V,$B818)))))))</f>
        <v/>
      </c>
      <c r="H818" s="312" t="str">
        <f ca="1">IF($B818="","",IF(INDEX(ORCAMENTO!$H:$H,$B818)&lt;&gt;"",INDEX(ORCAMENTO!$H:$H,$B818),IF(INDEX(ORCAMENTO!$K:$K,$B818)&lt;&gt;"",INDEX(ORCAMENTO!$K:$K,$B818),IF(INDEX(ORCAMENTO!$N:$N,$B818)&lt;&gt;"",INDEX(ORCAMENTO!$N:$N,$B818),IF(INDEX(ORCAMENTO!$Q:$Q,$B818)&lt;&gt;"",INDEX(ORCAMENTO!$Q:$Q,$B818),IF(INDEX(ORCAMENTO!$T:$T,$B818)&lt;&gt;"",INDEX(ORCAMENTO!$T:$T,$B818),INDEX(ORCAMENTO!$W:$W,$B818)))))))</f>
        <v/>
      </c>
      <c r="I818" s="255" t="str">
        <f ca="1">IF($B818="","",IF(INDEX(ORCAMENTO!$AI:$AI,$B818)&lt;&gt;"",INDEX(ORCAMENTO!$AI:$AI,$B818),IF(INDEX(ORCAMENTO!$AG:$AG,$B818),"Memorial de cálculo ou anexo obrigatório não informado para item acima do limite.",IF(AND(INDEX(ORCAMENTO!$AC:$AC,$B818),NOT(INDEX(ORCAMENTO!$AE:$AE,$B818))),"Informe pelo menos um ano completo com valor unitário e quantidade.","Pendência identificada automaticamente."))))</f>
        <v/>
      </c>
      <c r="N818" s="255">
        <f t="shared" si="26"/>
        <v>819</v>
      </c>
      <c r="O818" s="255">
        <f ca="1">IF(INDEX(ORCAMENTO!$AI:$AI,$N818)&lt;&gt;"",1,0)</f>
        <v>0</v>
      </c>
      <c r="P818" s="255">
        <f t="shared" ca="1" si="27"/>
        <v>11</v>
      </c>
      <c r="Q818" s="255" t="str">
        <f ca="1">INDEX(ORCAMENTO!$AI:$AI,$N818)</f>
        <v/>
      </c>
    </row>
    <row r="819" spans="2:17" ht="15" customHeight="1" x14ac:dyDescent="0.25">
      <c r="B819" s="255" t="str">
        <f ca="1">IFERROR(INDEX(_AUX_ANALISE!$A$1:$A$2461,MATCH(ROW()-34,_AUX_ANALISE!$C$1:$C$2461,0)),"")</f>
        <v/>
      </c>
      <c r="C819" s="255" t="str">
        <f ca="1">IF($B819="","",INDEX(ORCAMENTO!$B:$B,$B819))</f>
        <v/>
      </c>
      <c r="D819" s="255" t="str">
        <f ca="1">IF($B819="","",INDEX(ORCAMENTO!$E:$E,$B819))</f>
        <v/>
      </c>
      <c r="E819" s="255" t="str">
        <f ca="1">IF($B819="","",INDEX(ORCAMENTO!$D:$D,$B819))</f>
        <v/>
      </c>
      <c r="F819" s="255" t="str">
        <f ca="1">IF($B819="","",TRIM(IF(OR(INDEX(ORCAMENTO!$G:$G,$B819)&lt;&gt;"",INDEX(ORCAMENTO!$H:$H,$B819)&lt;&gt;""),"Ano 1; ","")&amp;IF(OR(INDEX(ORCAMENTO!$J:$J,$B819)&lt;&gt;"",INDEX(ORCAMENTO!$K:$K,$B819)&lt;&gt;""),"Ano 2; ","")&amp;IF(OR(INDEX(ORCAMENTO!$M:$M,$B819)&lt;&gt;"",INDEX(ORCAMENTO!$N:$N,$B819)&lt;&gt;""),"Ano 3; ","")&amp;IF(OR(INDEX(ORCAMENTO!$P:$P,$B819)&lt;&gt;"",INDEX(ORCAMENTO!$Q:$Q,$B819)&lt;&gt;""),"Ano 4; ","")&amp;IF(OR(INDEX(ORCAMENTO!$S:$S,$B819)&lt;&gt;"",INDEX(ORCAMENTO!$T:$T,$B819)&lt;&gt;""),"Ano 5; ","")&amp;IF(OR(INDEX(ORCAMENTO!$V:$V,$B819)&lt;&gt;"",INDEX(ORCAMENTO!$W:$W,$B819)&lt;&gt;""),"Ano 6; ","")))</f>
        <v/>
      </c>
      <c r="G819" s="311" t="str">
        <f ca="1">IF($B819="","",IF(INDEX(ORCAMENTO!$G:$G,$B819)&lt;&gt;"",INDEX(ORCAMENTO!$G:$G,$B819),IF(INDEX(ORCAMENTO!$J:$J,$B819)&lt;&gt;"",INDEX(ORCAMENTO!$J:$J,$B819),IF(INDEX(ORCAMENTO!$M:$M,$B819)&lt;&gt;"",INDEX(ORCAMENTO!$M:$M,$B819),IF(INDEX(ORCAMENTO!$P:$P,$B819)&lt;&gt;"",INDEX(ORCAMENTO!$P:$P,$B819),IF(INDEX(ORCAMENTO!$S:$S,$B819)&lt;&gt;"",INDEX(ORCAMENTO!$S:$S,$B819),INDEX(ORCAMENTO!$V:$V,$B819)))))))</f>
        <v/>
      </c>
      <c r="H819" s="312" t="str">
        <f ca="1">IF($B819="","",IF(INDEX(ORCAMENTO!$H:$H,$B819)&lt;&gt;"",INDEX(ORCAMENTO!$H:$H,$B819),IF(INDEX(ORCAMENTO!$K:$K,$B819)&lt;&gt;"",INDEX(ORCAMENTO!$K:$K,$B819),IF(INDEX(ORCAMENTO!$N:$N,$B819)&lt;&gt;"",INDEX(ORCAMENTO!$N:$N,$B819),IF(INDEX(ORCAMENTO!$Q:$Q,$B819)&lt;&gt;"",INDEX(ORCAMENTO!$Q:$Q,$B819),IF(INDEX(ORCAMENTO!$T:$T,$B819)&lt;&gt;"",INDEX(ORCAMENTO!$T:$T,$B819),INDEX(ORCAMENTO!$W:$W,$B819)))))))</f>
        <v/>
      </c>
      <c r="I819" s="255" t="str">
        <f ca="1">IF($B819="","",IF(INDEX(ORCAMENTO!$AI:$AI,$B819)&lt;&gt;"",INDEX(ORCAMENTO!$AI:$AI,$B819),IF(INDEX(ORCAMENTO!$AG:$AG,$B819),"Memorial de cálculo ou anexo obrigatório não informado para item acima do limite.",IF(AND(INDEX(ORCAMENTO!$AC:$AC,$B819),NOT(INDEX(ORCAMENTO!$AE:$AE,$B819))),"Informe pelo menos um ano completo com valor unitário e quantidade.","Pendência identificada automaticamente."))))</f>
        <v/>
      </c>
      <c r="N819" s="255">
        <f t="shared" si="26"/>
        <v>820</v>
      </c>
      <c r="O819" s="255">
        <f ca="1">IF(INDEX(ORCAMENTO!$AI:$AI,$N819)&lt;&gt;"",1,0)</f>
        <v>0</v>
      </c>
      <c r="P819" s="255">
        <f t="shared" ca="1" si="27"/>
        <v>11</v>
      </c>
      <c r="Q819" s="255" t="str">
        <f ca="1">INDEX(ORCAMENTO!$AI:$AI,$N819)</f>
        <v/>
      </c>
    </row>
    <row r="820" spans="2:17" ht="15" customHeight="1" x14ac:dyDescent="0.25">
      <c r="B820" s="255" t="str">
        <f ca="1">IFERROR(INDEX(_AUX_ANALISE!$A$1:$A$2461,MATCH(ROW()-34,_AUX_ANALISE!$C$1:$C$2461,0)),"")</f>
        <v/>
      </c>
      <c r="C820" s="255" t="str">
        <f ca="1">IF($B820="","",INDEX(ORCAMENTO!$B:$B,$B820))</f>
        <v/>
      </c>
      <c r="D820" s="255" t="str">
        <f ca="1">IF($B820="","",INDEX(ORCAMENTO!$E:$E,$B820))</f>
        <v/>
      </c>
      <c r="E820" s="255" t="str">
        <f ca="1">IF($B820="","",INDEX(ORCAMENTO!$D:$D,$B820))</f>
        <v/>
      </c>
      <c r="F820" s="255" t="str">
        <f ca="1">IF($B820="","",TRIM(IF(OR(INDEX(ORCAMENTO!$G:$G,$B820)&lt;&gt;"",INDEX(ORCAMENTO!$H:$H,$B820)&lt;&gt;""),"Ano 1; ","")&amp;IF(OR(INDEX(ORCAMENTO!$J:$J,$B820)&lt;&gt;"",INDEX(ORCAMENTO!$K:$K,$B820)&lt;&gt;""),"Ano 2; ","")&amp;IF(OR(INDEX(ORCAMENTO!$M:$M,$B820)&lt;&gt;"",INDEX(ORCAMENTO!$N:$N,$B820)&lt;&gt;""),"Ano 3; ","")&amp;IF(OR(INDEX(ORCAMENTO!$P:$P,$B820)&lt;&gt;"",INDEX(ORCAMENTO!$Q:$Q,$B820)&lt;&gt;""),"Ano 4; ","")&amp;IF(OR(INDEX(ORCAMENTO!$S:$S,$B820)&lt;&gt;"",INDEX(ORCAMENTO!$T:$T,$B820)&lt;&gt;""),"Ano 5; ","")&amp;IF(OR(INDEX(ORCAMENTO!$V:$V,$B820)&lt;&gt;"",INDEX(ORCAMENTO!$W:$W,$B820)&lt;&gt;""),"Ano 6; ","")))</f>
        <v/>
      </c>
      <c r="G820" s="311" t="str">
        <f ca="1">IF($B820="","",IF(INDEX(ORCAMENTO!$G:$G,$B820)&lt;&gt;"",INDEX(ORCAMENTO!$G:$G,$B820),IF(INDEX(ORCAMENTO!$J:$J,$B820)&lt;&gt;"",INDEX(ORCAMENTO!$J:$J,$B820),IF(INDEX(ORCAMENTO!$M:$M,$B820)&lt;&gt;"",INDEX(ORCAMENTO!$M:$M,$B820),IF(INDEX(ORCAMENTO!$P:$P,$B820)&lt;&gt;"",INDEX(ORCAMENTO!$P:$P,$B820),IF(INDEX(ORCAMENTO!$S:$S,$B820)&lt;&gt;"",INDEX(ORCAMENTO!$S:$S,$B820),INDEX(ORCAMENTO!$V:$V,$B820)))))))</f>
        <v/>
      </c>
      <c r="H820" s="312" t="str">
        <f ca="1">IF($B820="","",IF(INDEX(ORCAMENTO!$H:$H,$B820)&lt;&gt;"",INDEX(ORCAMENTO!$H:$H,$B820),IF(INDEX(ORCAMENTO!$K:$K,$B820)&lt;&gt;"",INDEX(ORCAMENTO!$K:$K,$B820),IF(INDEX(ORCAMENTO!$N:$N,$B820)&lt;&gt;"",INDEX(ORCAMENTO!$N:$N,$B820),IF(INDEX(ORCAMENTO!$Q:$Q,$B820)&lt;&gt;"",INDEX(ORCAMENTO!$Q:$Q,$B820),IF(INDEX(ORCAMENTO!$T:$T,$B820)&lt;&gt;"",INDEX(ORCAMENTO!$T:$T,$B820),INDEX(ORCAMENTO!$W:$W,$B820)))))))</f>
        <v/>
      </c>
      <c r="I820" s="255" t="str">
        <f ca="1">IF($B820="","",IF(INDEX(ORCAMENTO!$AI:$AI,$B820)&lt;&gt;"",INDEX(ORCAMENTO!$AI:$AI,$B820),IF(INDEX(ORCAMENTO!$AG:$AG,$B820),"Memorial de cálculo ou anexo obrigatório não informado para item acima do limite.",IF(AND(INDEX(ORCAMENTO!$AC:$AC,$B820),NOT(INDEX(ORCAMENTO!$AE:$AE,$B820))),"Informe pelo menos um ano completo com valor unitário e quantidade.","Pendência identificada automaticamente."))))</f>
        <v/>
      </c>
      <c r="N820" s="255">
        <f t="shared" si="26"/>
        <v>821</v>
      </c>
      <c r="O820" s="255">
        <f ca="1">IF(INDEX(ORCAMENTO!$AI:$AI,$N820)&lt;&gt;"",1,0)</f>
        <v>0</v>
      </c>
      <c r="P820" s="255">
        <f t="shared" ca="1" si="27"/>
        <v>11</v>
      </c>
      <c r="Q820" s="255" t="str">
        <f ca="1">INDEX(ORCAMENTO!$AI:$AI,$N820)</f>
        <v/>
      </c>
    </row>
    <row r="821" spans="2:17" ht="15" customHeight="1" x14ac:dyDescent="0.25">
      <c r="B821" s="255" t="str">
        <f ca="1">IFERROR(INDEX(_AUX_ANALISE!$A$1:$A$2461,MATCH(ROW()-34,_AUX_ANALISE!$C$1:$C$2461,0)),"")</f>
        <v/>
      </c>
      <c r="C821" s="255" t="str">
        <f ca="1">IF($B821="","",INDEX(ORCAMENTO!$B:$B,$B821))</f>
        <v/>
      </c>
      <c r="D821" s="255" t="str">
        <f ca="1">IF($B821="","",INDEX(ORCAMENTO!$E:$E,$B821))</f>
        <v/>
      </c>
      <c r="E821" s="255" t="str">
        <f ca="1">IF($B821="","",INDEX(ORCAMENTO!$D:$D,$B821))</f>
        <v/>
      </c>
      <c r="F821" s="255" t="str">
        <f ca="1">IF($B821="","",TRIM(IF(OR(INDEX(ORCAMENTO!$G:$G,$B821)&lt;&gt;"",INDEX(ORCAMENTO!$H:$H,$B821)&lt;&gt;""),"Ano 1; ","")&amp;IF(OR(INDEX(ORCAMENTO!$J:$J,$B821)&lt;&gt;"",INDEX(ORCAMENTO!$K:$K,$B821)&lt;&gt;""),"Ano 2; ","")&amp;IF(OR(INDEX(ORCAMENTO!$M:$M,$B821)&lt;&gt;"",INDEX(ORCAMENTO!$N:$N,$B821)&lt;&gt;""),"Ano 3; ","")&amp;IF(OR(INDEX(ORCAMENTO!$P:$P,$B821)&lt;&gt;"",INDEX(ORCAMENTO!$Q:$Q,$B821)&lt;&gt;""),"Ano 4; ","")&amp;IF(OR(INDEX(ORCAMENTO!$S:$S,$B821)&lt;&gt;"",INDEX(ORCAMENTO!$T:$T,$B821)&lt;&gt;""),"Ano 5; ","")&amp;IF(OR(INDEX(ORCAMENTO!$V:$V,$B821)&lt;&gt;"",INDEX(ORCAMENTO!$W:$W,$B821)&lt;&gt;""),"Ano 6; ","")))</f>
        <v/>
      </c>
      <c r="G821" s="311" t="str">
        <f ca="1">IF($B821="","",IF(INDEX(ORCAMENTO!$G:$G,$B821)&lt;&gt;"",INDEX(ORCAMENTO!$G:$G,$B821),IF(INDEX(ORCAMENTO!$J:$J,$B821)&lt;&gt;"",INDEX(ORCAMENTO!$J:$J,$B821),IF(INDEX(ORCAMENTO!$M:$M,$B821)&lt;&gt;"",INDEX(ORCAMENTO!$M:$M,$B821),IF(INDEX(ORCAMENTO!$P:$P,$B821)&lt;&gt;"",INDEX(ORCAMENTO!$P:$P,$B821),IF(INDEX(ORCAMENTO!$S:$S,$B821)&lt;&gt;"",INDEX(ORCAMENTO!$S:$S,$B821),INDEX(ORCAMENTO!$V:$V,$B821)))))))</f>
        <v/>
      </c>
      <c r="H821" s="312" t="str">
        <f ca="1">IF($B821="","",IF(INDEX(ORCAMENTO!$H:$H,$B821)&lt;&gt;"",INDEX(ORCAMENTO!$H:$H,$B821),IF(INDEX(ORCAMENTO!$K:$K,$B821)&lt;&gt;"",INDEX(ORCAMENTO!$K:$K,$B821),IF(INDEX(ORCAMENTO!$N:$N,$B821)&lt;&gt;"",INDEX(ORCAMENTO!$N:$N,$B821),IF(INDEX(ORCAMENTO!$Q:$Q,$B821)&lt;&gt;"",INDEX(ORCAMENTO!$Q:$Q,$B821),IF(INDEX(ORCAMENTO!$T:$T,$B821)&lt;&gt;"",INDEX(ORCAMENTO!$T:$T,$B821),INDEX(ORCAMENTO!$W:$W,$B821)))))))</f>
        <v/>
      </c>
      <c r="I821" s="255" t="str">
        <f ca="1">IF($B821="","",IF(INDEX(ORCAMENTO!$AI:$AI,$B821)&lt;&gt;"",INDEX(ORCAMENTO!$AI:$AI,$B821),IF(INDEX(ORCAMENTO!$AG:$AG,$B821),"Memorial de cálculo ou anexo obrigatório não informado para item acima do limite.",IF(AND(INDEX(ORCAMENTO!$AC:$AC,$B821),NOT(INDEX(ORCAMENTO!$AE:$AE,$B821))),"Informe pelo menos um ano completo com valor unitário e quantidade.","Pendência identificada automaticamente."))))</f>
        <v/>
      </c>
      <c r="N821" s="255">
        <f t="shared" si="26"/>
        <v>822</v>
      </c>
      <c r="O821" s="255">
        <f ca="1">IF(INDEX(ORCAMENTO!$AI:$AI,$N821)&lt;&gt;"",1,0)</f>
        <v>0</v>
      </c>
      <c r="P821" s="255">
        <f t="shared" ca="1" si="27"/>
        <v>11</v>
      </c>
      <c r="Q821" s="255" t="str">
        <f ca="1">INDEX(ORCAMENTO!$AI:$AI,$N821)</f>
        <v/>
      </c>
    </row>
    <row r="822" spans="2:17" ht="15" customHeight="1" x14ac:dyDescent="0.25">
      <c r="B822" s="255" t="str">
        <f ca="1">IFERROR(INDEX(_AUX_ANALISE!$A$1:$A$2461,MATCH(ROW()-34,_AUX_ANALISE!$C$1:$C$2461,0)),"")</f>
        <v/>
      </c>
      <c r="C822" s="255" t="str">
        <f ca="1">IF($B822="","",INDEX(ORCAMENTO!$B:$B,$B822))</f>
        <v/>
      </c>
      <c r="D822" s="255" t="str">
        <f ca="1">IF($B822="","",INDEX(ORCAMENTO!$E:$E,$B822))</f>
        <v/>
      </c>
      <c r="E822" s="255" t="str">
        <f ca="1">IF($B822="","",INDEX(ORCAMENTO!$D:$D,$B822))</f>
        <v/>
      </c>
      <c r="F822" s="255" t="str">
        <f ca="1">IF($B822="","",TRIM(IF(OR(INDEX(ORCAMENTO!$G:$G,$B822)&lt;&gt;"",INDEX(ORCAMENTO!$H:$H,$B822)&lt;&gt;""),"Ano 1; ","")&amp;IF(OR(INDEX(ORCAMENTO!$J:$J,$B822)&lt;&gt;"",INDEX(ORCAMENTO!$K:$K,$B822)&lt;&gt;""),"Ano 2; ","")&amp;IF(OR(INDEX(ORCAMENTO!$M:$M,$B822)&lt;&gt;"",INDEX(ORCAMENTO!$N:$N,$B822)&lt;&gt;""),"Ano 3; ","")&amp;IF(OR(INDEX(ORCAMENTO!$P:$P,$B822)&lt;&gt;"",INDEX(ORCAMENTO!$Q:$Q,$B822)&lt;&gt;""),"Ano 4; ","")&amp;IF(OR(INDEX(ORCAMENTO!$S:$S,$B822)&lt;&gt;"",INDEX(ORCAMENTO!$T:$T,$B822)&lt;&gt;""),"Ano 5; ","")&amp;IF(OR(INDEX(ORCAMENTO!$V:$V,$B822)&lt;&gt;"",INDEX(ORCAMENTO!$W:$W,$B822)&lt;&gt;""),"Ano 6; ","")))</f>
        <v/>
      </c>
      <c r="G822" s="311" t="str">
        <f ca="1">IF($B822="","",IF(INDEX(ORCAMENTO!$G:$G,$B822)&lt;&gt;"",INDEX(ORCAMENTO!$G:$G,$B822),IF(INDEX(ORCAMENTO!$J:$J,$B822)&lt;&gt;"",INDEX(ORCAMENTO!$J:$J,$B822),IF(INDEX(ORCAMENTO!$M:$M,$B822)&lt;&gt;"",INDEX(ORCAMENTO!$M:$M,$B822),IF(INDEX(ORCAMENTO!$P:$P,$B822)&lt;&gt;"",INDEX(ORCAMENTO!$P:$P,$B822),IF(INDEX(ORCAMENTO!$S:$S,$B822)&lt;&gt;"",INDEX(ORCAMENTO!$S:$S,$B822),INDEX(ORCAMENTO!$V:$V,$B822)))))))</f>
        <v/>
      </c>
      <c r="H822" s="312" t="str">
        <f ca="1">IF($B822="","",IF(INDEX(ORCAMENTO!$H:$H,$B822)&lt;&gt;"",INDEX(ORCAMENTO!$H:$H,$B822),IF(INDEX(ORCAMENTO!$K:$K,$B822)&lt;&gt;"",INDEX(ORCAMENTO!$K:$K,$B822),IF(INDEX(ORCAMENTO!$N:$N,$B822)&lt;&gt;"",INDEX(ORCAMENTO!$N:$N,$B822),IF(INDEX(ORCAMENTO!$Q:$Q,$B822)&lt;&gt;"",INDEX(ORCAMENTO!$Q:$Q,$B822),IF(INDEX(ORCAMENTO!$T:$T,$B822)&lt;&gt;"",INDEX(ORCAMENTO!$T:$T,$B822),INDEX(ORCAMENTO!$W:$W,$B822)))))))</f>
        <v/>
      </c>
      <c r="I822" s="255" t="str">
        <f ca="1">IF($B822="","",IF(INDEX(ORCAMENTO!$AI:$AI,$B822)&lt;&gt;"",INDEX(ORCAMENTO!$AI:$AI,$B822),IF(INDEX(ORCAMENTO!$AG:$AG,$B822),"Memorial de cálculo ou anexo obrigatório não informado para item acima do limite.",IF(AND(INDEX(ORCAMENTO!$AC:$AC,$B822),NOT(INDEX(ORCAMENTO!$AE:$AE,$B822))),"Informe pelo menos um ano completo com valor unitário e quantidade.","Pendência identificada automaticamente."))))</f>
        <v/>
      </c>
      <c r="N822" s="255">
        <f t="shared" si="26"/>
        <v>823</v>
      </c>
      <c r="O822" s="255">
        <f ca="1">IF(INDEX(ORCAMENTO!$AI:$AI,$N822)&lt;&gt;"",1,0)</f>
        <v>0</v>
      </c>
      <c r="P822" s="255">
        <f t="shared" ca="1" si="27"/>
        <v>11</v>
      </c>
      <c r="Q822" s="255" t="str">
        <f ca="1">INDEX(ORCAMENTO!$AI:$AI,$N822)</f>
        <v/>
      </c>
    </row>
    <row r="823" spans="2:17" ht="15" customHeight="1" x14ac:dyDescent="0.25">
      <c r="B823" s="255" t="str">
        <f ca="1">IFERROR(INDEX(_AUX_ANALISE!$A$1:$A$2461,MATCH(ROW()-34,_AUX_ANALISE!$C$1:$C$2461,0)),"")</f>
        <v/>
      </c>
      <c r="C823" s="255" t="str">
        <f ca="1">IF($B823="","",INDEX(ORCAMENTO!$B:$B,$B823))</f>
        <v/>
      </c>
      <c r="D823" s="255" t="str">
        <f ca="1">IF($B823="","",INDEX(ORCAMENTO!$E:$E,$B823))</f>
        <v/>
      </c>
      <c r="E823" s="255" t="str">
        <f ca="1">IF($B823="","",INDEX(ORCAMENTO!$D:$D,$B823))</f>
        <v/>
      </c>
      <c r="F823" s="255" t="str">
        <f ca="1">IF($B823="","",TRIM(IF(OR(INDEX(ORCAMENTO!$G:$G,$B823)&lt;&gt;"",INDEX(ORCAMENTO!$H:$H,$B823)&lt;&gt;""),"Ano 1; ","")&amp;IF(OR(INDEX(ORCAMENTO!$J:$J,$B823)&lt;&gt;"",INDEX(ORCAMENTO!$K:$K,$B823)&lt;&gt;""),"Ano 2; ","")&amp;IF(OR(INDEX(ORCAMENTO!$M:$M,$B823)&lt;&gt;"",INDEX(ORCAMENTO!$N:$N,$B823)&lt;&gt;""),"Ano 3; ","")&amp;IF(OR(INDEX(ORCAMENTO!$P:$P,$B823)&lt;&gt;"",INDEX(ORCAMENTO!$Q:$Q,$B823)&lt;&gt;""),"Ano 4; ","")&amp;IF(OR(INDEX(ORCAMENTO!$S:$S,$B823)&lt;&gt;"",INDEX(ORCAMENTO!$T:$T,$B823)&lt;&gt;""),"Ano 5; ","")&amp;IF(OR(INDEX(ORCAMENTO!$V:$V,$B823)&lt;&gt;"",INDEX(ORCAMENTO!$W:$W,$B823)&lt;&gt;""),"Ano 6; ","")))</f>
        <v/>
      </c>
      <c r="G823" s="311" t="str">
        <f ca="1">IF($B823="","",IF(INDEX(ORCAMENTO!$G:$G,$B823)&lt;&gt;"",INDEX(ORCAMENTO!$G:$G,$B823),IF(INDEX(ORCAMENTO!$J:$J,$B823)&lt;&gt;"",INDEX(ORCAMENTO!$J:$J,$B823),IF(INDEX(ORCAMENTO!$M:$M,$B823)&lt;&gt;"",INDEX(ORCAMENTO!$M:$M,$B823),IF(INDEX(ORCAMENTO!$P:$P,$B823)&lt;&gt;"",INDEX(ORCAMENTO!$P:$P,$B823),IF(INDEX(ORCAMENTO!$S:$S,$B823)&lt;&gt;"",INDEX(ORCAMENTO!$S:$S,$B823),INDEX(ORCAMENTO!$V:$V,$B823)))))))</f>
        <v/>
      </c>
      <c r="H823" s="312" t="str">
        <f ca="1">IF($B823="","",IF(INDEX(ORCAMENTO!$H:$H,$B823)&lt;&gt;"",INDEX(ORCAMENTO!$H:$H,$B823),IF(INDEX(ORCAMENTO!$K:$K,$B823)&lt;&gt;"",INDEX(ORCAMENTO!$K:$K,$B823),IF(INDEX(ORCAMENTO!$N:$N,$B823)&lt;&gt;"",INDEX(ORCAMENTO!$N:$N,$B823),IF(INDEX(ORCAMENTO!$Q:$Q,$B823)&lt;&gt;"",INDEX(ORCAMENTO!$Q:$Q,$B823),IF(INDEX(ORCAMENTO!$T:$T,$B823)&lt;&gt;"",INDEX(ORCAMENTO!$T:$T,$B823),INDEX(ORCAMENTO!$W:$W,$B823)))))))</f>
        <v/>
      </c>
      <c r="I823" s="255" t="str">
        <f ca="1">IF($B823="","",IF(INDEX(ORCAMENTO!$AI:$AI,$B823)&lt;&gt;"",INDEX(ORCAMENTO!$AI:$AI,$B823),IF(INDEX(ORCAMENTO!$AG:$AG,$B823),"Memorial de cálculo ou anexo obrigatório não informado para item acima do limite.",IF(AND(INDEX(ORCAMENTO!$AC:$AC,$B823),NOT(INDEX(ORCAMENTO!$AE:$AE,$B823))),"Informe pelo menos um ano completo com valor unitário e quantidade.","Pendência identificada automaticamente."))))</f>
        <v/>
      </c>
      <c r="N823" s="255">
        <f t="shared" si="26"/>
        <v>824</v>
      </c>
      <c r="O823" s="255">
        <f ca="1">IF(INDEX(ORCAMENTO!$AI:$AI,$N823)&lt;&gt;"",1,0)</f>
        <v>0</v>
      </c>
      <c r="P823" s="255">
        <f t="shared" ca="1" si="27"/>
        <v>11</v>
      </c>
      <c r="Q823" s="255" t="str">
        <f ca="1">INDEX(ORCAMENTO!$AI:$AI,$N823)</f>
        <v/>
      </c>
    </row>
    <row r="824" spans="2:17" ht="15" customHeight="1" x14ac:dyDescent="0.25">
      <c r="B824" s="255" t="str">
        <f ca="1">IFERROR(INDEX(_AUX_ANALISE!$A$1:$A$2461,MATCH(ROW()-34,_AUX_ANALISE!$C$1:$C$2461,0)),"")</f>
        <v/>
      </c>
      <c r="C824" s="255" t="str">
        <f ca="1">IF($B824="","",INDEX(ORCAMENTO!$B:$B,$B824))</f>
        <v/>
      </c>
      <c r="D824" s="255" t="str">
        <f ca="1">IF($B824="","",INDEX(ORCAMENTO!$E:$E,$B824))</f>
        <v/>
      </c>
      <c r="E824" s="255" t="str">
        <f ca="1">IF($B824="","",INDEX(ORCAMENTO!$D:$D,$B824))</f>
        <v/>
      </c>
      <c r="F824" s="255" t="str">
        <f ca="1">IF($B824="","",TRIM(IF(OR(INDEX(ORCAMENTO!$G:$G,$B824)&lt;&gt;"",INDEX(ORCAMENTO!$H:$H,$B824)&lt;&gt;""),"Ano 1; ","")&amp;IF(OR(INDEX(ORCAMENTO!$J:$J,$B824)&lt;&gt;"",INDEX(ORCAMENTO!$K:$K,$B824)&lt;&gt;""),"Ano 2; ","")&amp;IF(OR(INDEX(ORCAMENTO!$M:$M,$B824)&lt;&gt;"",INDEX(ORCAMENTO!$N:$N,$B824)&lt;&gt;""),"Ano 3; ","")&amp;IF(OR(INDEX(ORCAMENTO!$P:$P,$B824)&lt;&gt;"",INDEX(ORCAMENTO!$Q:$Q,$B824)&lt;&gt;""),"Ano 4; ","")&amp;IF(OR(INDEX(ORCAMENTO!$S:$S,$B824)&lt;&gt;"",INDEX(ORCAMENTO!$T:$T,$B824)&lt;&gt;""),"Ano 5; ","")&amp;IF(OR(INDEX(ORCAMENTO!$V:$V,$B824)&lt;&gt;"",INDEX(ORCAMENTO!$W:$W,$B824)&lt;&gt;""),"Ano 6; ","")))</f>
        <v/>
      </c>
      <c r="G824" s="311" t="str">
        <f ca="1">IF($B824="","",IF(INDEX(ORCAMENTO!$G:$G,$B824)&lt;&gt;"",INDEX(ORCAMENTO!$G:$G,$B824),IF(INDEX(ORCAMENTO!$J:$J,$B824)&lt;&gt;"",INDEX(ORCAMENTO!$J:$J,$B824),IF(INDEX(ORCAMENTO!$M:$M,$B824)&lt;&gt;"",INDEX(ORCAMENTO!$M:$M,$B824),IF(INDEX(ORCAMENTO!$P:$P,$B824)&lt;&gt;"",INDEX(ORCAMENTO!$P:$P,$B824),IF(INDEX(ORCAMENTO!$S:$S,$B824)&lt;&gt;"",INDEX(ORCAMENTO!$S:$S,$B824),INDEX(ORCAMENTO!$V:$V,$B824)))))))</f>
        <v/>
      </c>
      <c r="H824" s="312" t="str">
        <f ca="1">IF($B824="","",IF(INDEX(ORCAMENTO!$H:$H,$B824)&lt;&gt;"",INDEX(ORCAMENTO!$H:$H,$B824),IF(INDEX(ORCAMENTO!$K:$K,$B824)&lt;&gt;"",INDEX(ORCAMENTO!$K:$K,$B824),IF(INDEX(ORCAMENTO!$N:$N,$B824)&lt;&gt;"",INDEX(ORCAMENTO!$N:$N,$B824),IF(INDEX(ORCAMENTO!$Q:$Q,$B824)&lt;&gt;"",INDEX(ORCAMENTO!$Q:$Q,$B824),IF(INDEX(ORCAMENTO!$T:$T,$B824)&lt;&gt;"",INDEX(ORCAMENTO!$T:$T,$B824),INDEX(ORCAMENTO!$W:$W,$B824)))))))</f>
        <v/>
      </c>
      <c r="I824" s="255" t="str">
        <f ca="1">IF($B824="","",IF(INDEX(ORCAMENTO!$AI:$AI,$B824)&lt;&gt;"",INDEX(ORCAMENTO!$AI:$AI,$B824),IF(INDEX(ORCAMENTO!$AG:$AG,$B824),"Memorial de cálculo ou anexo obrigatório não informado para item acima do limite.",IF(AND(INDEX(ORCAMENTO!$AC:$AC,$B824),NOT(INDEX(ORCAMENTO!$AE:$AE,$B824))),"Informe pelo menos um ano completo com valor unitário e quantidade.","Pendência identificada automaticamente."))))</f>
        <v/>
      </c>
      <c r="N824" s="255">
        <f t="shared" si="26"/>
        <v>825</v>
      </c>
      <c r="O824" s="255">
        <f ca="1">IF(INDEX(ORCAMENTO!$AI:$AI,$N824)&lt;&gt;"",1,0)</f>
        <v>0</v>
      </c>
      <c r="P824" s="255">
        <f t="shared" ca="1" si="27"/>
        <v>11</v>
      </c>
      <c r="Q824" s="255" t="str">
        <f ca="1">INDEX(ORCAMENTO!$AI:$AI,$N824)</f>
        <v/>
      </c>
    </row>
    <row r="825" spans="2:17" ht="15" customHeight="1" x14ac:dyDescent="0.25">
      <c r="B825" s="255" t="str">
        <f ca="1">IFERROR(INDEX(_AUX_ANALISE!$A$1:$A$2461,MATCH(ROW()-34,_AUX_ANALISE!$C$1:$C$2461,0)),"")</f>
        <v/>
      </c>
      <c r="C825" s="255" t="str">
        <f ca="1">IF($B825="","",INDEX(ORCAMENTO!$B:$B,$B825))</f>
        <v/>
      </c>
      <c r="D825" s="255" t="str">
        <f ca="1">IF($B825="","",INDEX(ORCAMENTO!$E:$E,$B825))</f>
        <v/>
      </c>
      <c r="E825" s="255" t="str">
        <f ca="1">IF($B825="","",INDEX(ORCAMENTO!$D:$D,$B825))</f>
        <v/>
      </c>
      <c r="F825" s="255" t="str">
        <f ca="1">IF($B825="","",TRIM(IF(OR(INDEX(ORCAMENTO!$G:$G,$B825)&lt;&gt;"",INDEX(ORCAMENTO!$H:$H,$B825)&lt;&gt;""),"Ano 1; ","")&amp;IF(OR(INDEX(ORCAMENTO!$J:$J,$B825)&lt;&gt;"",INDEX(ORCAMENTO!$K:$K,$B825)&lt;&gt;""),"Ano 2; ","")&amp;IF(OR(INDEX(ORCAMENTO!$M:$M,$B825)&lt;&gt;"",INDEX(ORCAMENTO!$N:$N,$B825)&lt;&gt;""),"Ano 3; ","")&amp;IF(OR(INDEX(ORCAMENTO!$P:$P,$B825)&lt;&gt;"",INDEX(ORCAMENTO!$Q:$Q,$B825)&lt;&gt;""),"Ano 4; ","")&amp;IF(OR(INDEX(ORCAMENTO!$S:$S,$B825)&lt;&gt;"",INDEX(ORCAMENTO!$T:$T,$B825)&lt;&gt;""),"Ano 5; ","")&amp;IF(OR(INDEX(ORCAMENTO!$V:$V,$B825)&lt;&gt;"",INDEX(ORCAMENTO!$W:$W,$B825)&lt;&gt;""),"Ano 6; ","")))</f>
        <v/>
      </c>
      <c r="G825" s="311" t="str">
        <f ca="1">IF($B825="","",IF(INDEX(ORCAMENTO!$G:$G,$B825)&lt;&gt;"",INDEX(ORCAMENTO!$G:$G,$B825),IF(INDEX(ORCAMENTO!$J:$J,$B825)&lt;&gt;"",INDEX(ORCAMENTO!$J:$J,$B825),IF(INDEX(ORCAMENTO!$M:$M,$B825)&lt;&gt;"",INDEX(ORCAMENTO!$M:$M,$B825),IF(INDEX(ORCAMENTO!$P:$P,$B825)&lt;&gt;"",INDEX(ORCAMENTO!$P:$P,$B825),IF(INDEX(ORCAMENTO!$S:$S,$B825)&lt;&gt;"",INDEX(ORCAMENTO!$S:$S,$B825),INDEX(ORCAMENTO!$V:$V,$B825)))))))</f>
        <v/>
      </c>
      <c r="H825" s="312" t="str">
        <f ca="1">IF($B825="","",IF(INDEX(ORCAMENTO!$H:$H,$B825)&lt;&gt;"",INDEX(ORCAMENTO!$H:$H,$B825),IF(INDEX(ORCAMENTO!$K:$K,$B825)&lt;&gt;"",INDEX(ORCAMENTO!$K:$K,$B825),IF(INDEX(ORCAMENTO!$N:$N,$B825)&lt;&gt;"",INDEX(ORCAMENTO!$N:$N,$B825),IF(INDEX(ORCAMENTO!$Q:$Q,$B825)&lt;&gt;"",INDEX(ORCAMENTO!$Q:$Q,$B825),IF(INDEX(ORCAMENTO!$T:$T,$B825)&lt;&gt;"",INDEX(ORCAMENTO!$T:$T,$B825),INDEX(ORCAMENTO!$W:$W,$B825)))))))</f>
        <v/>
      </c>
      <c r="I825" s="255" t="str">
        <f ca="1">IF($B825="","",IF(INDEX(ORCAMENTO!$AI:$AI,$B825)&lt;&gt;"",INDEX(ORCAMENTO!$AI:$AI,$B825),IF(INDEX(ORCAMENTO!$AG:$AG,$B825),"Memorial de cálculo ou anexo obrigatório não informado para item acima do limite.",IF(AND(INDEX(ORCAMENTO!$AC:$AC,$B825),NOT(INDEX(ORCAMENTO!$AE:$AE,$B825))),"Informe pelo menos um ano completo com valor unitário e quantidade.","Pendência identificada automaticamente."))))</f>
        <v/>
      </c>
      <c r="N825" s="255">
        <f t="shared" si="26"/>
        <v>826</v>
      </c>
      <c r="O825" s="255">
        <f ca="1">IF(INDEX(ORCAMENTO!$AI:$AI,$N825)&lt;&gt;"",1,0)</f>
        <v>0</v>
      </c>
      <c r="P825" s="255">
        <f t="shared" ca="1" si="27"/>
        <v>11</v>
      </c>
      <c r="Q825" s="255" t="str">
        <f ca="1">INDEX(ORCAMENTO!$AI:$AI,$N825)</f>
        <v/>
      </c>
    </row>
    <row r="826" spans="2:17" ht="15" customHeight="1" x14ac:dyDescent="0.25">
      <c r="B826" s="255" t="str">
        <f ca="1">IFERROR(INDEX(_AUX_ANALISE!$A$1:$A$2461,MATCH(ROW()-34,_AUX_ANALISE!$C$1:$C$2461,0)),"")</f>
        <v/>
      </c>
      <c r="C826" s="255" t="str">
        <f ca="1">IF($B826="","",INDEX(ORCAMENTO!$B:$B,$B826))</f>
        <v/>
      </c>
      <c r="D826" s="255" t="str">
        <f ca="1">IF($B826="","",INDEX(ORCAMENTO!$E:$E,$B826))</f>
        <v/>
      </c>
      <c r="E826" s="255" t="str">
        <f ca="1">IF($B826="","",INDEX(ORCAMENTO!$D:$D,$B826))</f>
        <v/>
      </c>
      <c r="F826" s="255" t="str">
        <f ca="1">IF($B826="","",TRIM(IF(OR(INDEX(ORCAMENTO!$G:$G,$B826)&lt;&gt;"",INDEX(ORCAMENTO!$H:$H,$B826)&lt;&gt;""),"Ano 1; ","")&amp;IF(OR(INDEX(ORCAMENTO!$J:$J,$B826)&lt;&gt;"",INDEX(ORCAMENTO!$K:$K,$B826)&lt;&gt;""),"Ano 2; ","")&amp;IF(OR(INDEX(ORCAMENTO!$M:$M,$B826)&lt;&gt;"",INDEX(ORCAMENTO!$N:$N,$B826)&lt;&gt;""),"Ano 3; ","")&amp;IF(OR(INDEX(ORCAMENTO!$P:$P,$B826)&lt;&gt;"",INDEX(ORCAMENTO!$Q:$Q,$B826)&lt;&gt;""),"Ano 4; ","")&amp;IF(OR(INDEX(ORCAMENTO!$S:$S,$B826)&lt;&gt;"",INDEX(ORCAMENTO!$T:$T,$B826)&lt;&gt;""),"Ano 5; ","")&amp;IF(OR(INDEX(ORCAMENTO!$V:$V,$B826)&lt;&gt;"",INDEX(ORCAMENTO!$W:$W,$B826)&lt;&gt;""),"Ano 6; ","")))</f>
        <v/>
      </c>
      <c r="G826" s="311" t="str">
        <f ca="1">IF($B826="","",IF(INDEX(ORCAMENTO!$G:$G,$B826)&lt;&gt;"",INDEX(ORCAMENTO!$G:$G,$B826),IF(INDEX(ORCAMENTO!$J:$J,$B826)&lt;&gt;"",INDEX(ORCAMENTO!$J:$J,$B826),IF(INDEX(ORCAMENTO!$M:$M,$B826)&lt;&gt;"",INDEX(ORCAMENTO!$M:$M,$B826),IF(INDEX(ORCAMENTO!$P:$P,$B826)&lt;&gt;"",INDEX(ORCAMENTO!$P:$P,$B826),IF(INDEX(ORCAMENTO!$S:$S,$B826)&lt;&gt;"",INDEX(ORCAMENTO!$S:$S,$B826),INDEX(ORCAMENTO!$V:$V,$B826)))))))</f>
        <v/>
      </c>
      <c r="H826" s="312" t="str">
        <f ca="1">IF($B826="","",IF(INDEX(ORCAMENTO!$H:$H,$B826)&lt;&gt;"",INDEX(ORCAMENTO!$H:$H,$B826),IF(INDEX(ORCAMENTO!$K:$K,$B826)&lt;&gt;"",INDEX(ORCAMENTO!$K:$K,$B826),IF(INDEX(ORCAMENTO!$N:$N,$B826)&lt;&gt;"",INDEX(ORCAMENTO!$N:$N,$B826),IF(INDEX(ORCAMENTO!$Q:$Q,$B826)&lt;&gt;"",INDEX(ORCAMENTO!$Q:$Q,$B826),IF(INDEX(ORCAMENTO!$T:$T,$B826)&lt;&gt;"",INDEX(ORCAMENTO!$T:$T,$B826),INDEX(ORCAMENTO!$W:$W,$B826)))))))</f>
        <v/>
      </c>
      <c r="I826" s="255" t="str">
        <f ca="1">IF($B826="","",IF(INDEX(ORCAMENTO!$AI:$AI,$B826)&lt;&gt;"",INDEX(ORCAMENTO!$AI:$AI,$B826),IF(INDEX(ORCAMENTO!$AG:$AG,$B826),"Memorial de cálculo ou anexo obrigatório não informado para item acima do limite.",IF(AND(INDEX(ORCAMENTO!$AC:$AC,$B826),NOT(INDEX(ORCAMENTO!$AE:$AE,$B826))),"Informe pelo menos um ano completo com valor unitário e quantidade.","Pendência identificada automaticamente."))))</f>
        <v/>
      </c>
      <c r="N826" s="255">
        <f t="shared" si="26"/>
        <v>827</v>
      </c>
      <c r="O826" s="255">
        <f ca="1">IF(INDEX(ORCAMENTO!$AI:$AI,$N826)&lt;&gt;"",1,0)</f>
        <v>0</v>
      </c>
      <c r="P826" s="255">
        <f t="shared" ca="1" si="27"/>
        <v>11</v>
      </c>
      <c r="Q826" s="255" t="str">
        <f ca="1">INDEX(ORCAMENTO!$AI:$AI,$N826)</f>
        <v/>
      </c>
    </row>
    <row r="827" spans="2:17" ht="15" customHeight="1" x14ac:dyDescent="0.25">
      <c r="B827" s="255" t="str">
        <f ca="1">IFERROR(INDEX(_AUX_ANALISE!$A$1:$A$2461,MATCH(ROW()-34,_AUX_ANALISE!$C$1:$C$2461,0)),"")</f>
        <v/>
      </c>
      <c r="C827" s="255" t="str">
        <f ca="1">IF($B827="","",INDEX(ORCAMENTO!$B:$B,$B827))</f>
        <v/>
      </c>
      <c r="D827" s="255" t="str">
        <f ca="1">IF($B827="","",INDEX(ORCAMENTO!$E:$E,$B827))</f>
        <v/>
      </c>
      <c r="E827" s="255" t="str">
        <f ca="1">IF($B827="","",INDEX(ORCAMENTO!$D:$D,$B827))</f>
        <v/>
      </c>
      <c r="F827" s="255" t="str">
        <f ca="1">IF($B827="","",TRIM(IF(OR(INDEX(ORCAMENTO!$G:$G,$B827)&lt;&gt;"",INDEX(ORCAMENTO!$H:$H,$B827)&lt;&gt;""),"Ano 1; ","")&amp;IF(OR(INDEX(ORCAMENTO!$J:$J,$B827)&lt;&gt;"",INDEX(ORCAMENTO!$K:$K,$B827)&lt;&gt;""),"Ano 2; ","")&amp;IF(OR(INDEX(ORCAMENTO!$M:$M,$B827)&lt;&gt;"",INDEX(ORCAMENTO!$N:$N,$B827)&lt;&gt;""),"Ano 3; ","")&amp;IF(OR(INDEX(ORCAMENTO!$P:$P,$B827)&lt;&gt;"",INDEX(ORCAMENTO!$Q:$Q,$B827)&lt;&gt;""),"Ano 4; ","")&amp;IF(OR(INDEX(ORCAMENTO!$S:$S,$B827)&lt;&gt;"",INDEX(ORCAMENTO!$T:$T,$B827)&lt;&gt;""),"Ano 5; ","")&amp;IF(OR(INDEX(ORCAMENTO!$V:$V,$B827)&lt;&gt;"",INDEX(ORCAMENTO!$W:$W,$B827)&lt;&gt;""),"Ano 6; ","")))</f>
        <v/>
      </c>
      <c r="G827" s="311" t="str">
        <f ca="1">IF($B827="","",IF(INDEX(ORCAMENTO!$G:$G,$B827)&lt;&gt;"",INDEX(ORCAMENTO!$G:$G,$B827),IF(INDEX(ORCAMENTO!$J:$J,$B827)&lt;&gt;"",INDEX(ORCAMENTO!$J:$J,$B827),IF(INDEX(ORCAMENTO!$M:$M,$B827)&lt;&gt;"",INDEX(ORCAMENTO!$M:$M,$B827),IF(INDEX(ORCAMENTO!$P:$P,$B827)&lt;&gt;"",INDEX(ORCAMENTO!$P:$P,$B827),IF(INDEX(ORCAMENTO!$S:$S,$B827)&lt;&gt;"",INDEX(ORCAMENTO!$S:$S,$B827),INDEX(ORCAMENTO!$V:$V,$B827)))))))</f>
        <v/>
      </c>
      <c r="H827" s="312" t="str">
        <f ca="1">IF($B827="","",IF(INDEX(ORCAMENTO!$H:$H,$B827)&lt;&gt;"",INDEX(ORCAMENTO!$H:$H,$B827),IF(INDEX(ORCAMENTO!$K:$K,$B827)&lt;&gt;"",INDEX(ORCAMENTO!$K:$K,$B827),IF(INDEX(ORCAMENTO!$N:$N,$B827)&lt;&gt;"",INDEX(ORCAMENTO!$N:$N,$B827),IF(INDEX(ORCAMENTO!$Q:$Q,$B827)&lt;&gt;"",INDEX(ORCAMENTO!$Q:$Q,$B827),IF(INDEX(ORCAMENTO!$T:$T,$B827)&lt;&gt;"",INDEX(ORCAMENTO!$T:$T,$B827),INDEX(ORCAMENTO!$W:$W,$B827)))))))</f>
        <v/>
      </c>
      <c r="I827" s="255" t="str">
        <f ca="1">IF($B827="","",IF(INDEX(ORCAMENTO!$AI:$AI,$B827)&lt;&gt;"",INDEX(ORCAMENTO!$AI:$AI,$B827),IF(INDEX(ORCAMENTO!$AG:$AG,$B827),"Memorial de cálculo ou anexo obrigatório não informado para item acima do limite.",IF(AND(INDEX(ORCAMENTO!$AC:$AC,$B827),NOT(INDEX(ORCAMENTO!$AE:$AE,$B827))),"Informe pelo menos um ano completo com valor unitário e quantidade.","Pendência identificada automaticamente."))))</f>
        <v/>
      </c>
      <c r="N827" s="255">
        <f t="shared" si="26"/>
        <v>828</v>
      </c>
      <c r="O827" s="255">
        <f ca="1">IF(INDEX(ORCAMENTO!$AI:$AI,$N827)&lt;&gt;"",1,0)</f>
        <v>0</v>
      </c>
      <c r="P827" s="255">
        <f t="shared" ca="1" si="27"/>
        <v>11</v>
      </c>
      <c r="Q827" s="255" t="str">
        <f ca="1">INDEX(ORCAMENTO!$AI:$AI,$N827)</f>
        <v/>
      </c>
    </row>
    <row r="828" spans="2:17" ht="15" customHeight="1" x14ac:dyDescent="0.25">
      <c r="B828" s="255" t="str">
        <f ca="1">IFERROR(INDEX(_AUX_ANALISE!$A$1:$A$2461,MATCH(ROW()-34,_AUX_ANALISE!$C$1:$C$2461,0)),"")</f>
        <v/>
      </c>
      <c r="C828" s="255" t="str">
        <f ca="1">IF($B828="","",INDEX(ORCAMENTO!$B:$B,$B828))</f>
        <v/>
      </c>
      <c r="D828" s="255" t="str">
        <f ca="1">IF($B828="","",INDEX(ORCAMENTO!$E:$E,$B828))</f>
        <v/>
      </c>
      <c r="E828" s="255" t="str">
        <f ca="1">IF($B828="","",INDEX(ORCAMENTO!$D:$D,$B828))</f>
        <v/>
      </c>
      <c r="F828" s="255" t="str">
        <f ca="1">IF($B828="","",TRIM(IF(OR(INDEX(ORCAMENTO!$G:$G,$B828)&lt;&gt;"",INDEX(ORCAMENTO!$H:$H,$B828)&lt;&gt;""),"Ano 1; ","")&amp;IF(OR(INDEX(ORCAMENTO!$J:$J,$B828)&lt;&gt;"",INDEX(ORCAMENTO!$K:$K,$B828)&lt;&gt;""),"Ano 2; ","")&amp;IF(OR(INDEX(ORCAMENTO!$M:$M,$B828)&lt;&gt;"",INDEX(ORCAMENTO!$N:$N,$B828)&lt;&gt;""),"Ano 3; ","")&amp;IF(OR(INDEX(ORCAMENTO!$P:$P,$B828)&lt;&gt;"",INDEX(ORCAMENTO!$Q:$Q,$B828)&lt;&gt;""),"Ano 4; ","")&amp;IF(OR(INDEX(ORCAMENTO!$S:$S,$B828)&lt;&gt;"",INDEX(ORCAMENTO!$T:$T,$B828)&lt;&gt;""),"Ano 5; ","")&amp;IF(OR(INDEX(ORCAMENTO!$V:$V,$B828)&lt;&gt;"",INDEX(ORCAMENTO!$W:$W,$B828)&lt;&gt;""),"Ano 6; ","")))</f>
        <v/>
      </c>
      <c r="G828" s="311" t="str">
        <f ca="1">IF($B828="","",IF(INDEX(ORCAMENTO!$G:$G,$B828)&lt;&gt;"",INDEX(ORCAMENTO!$G:$G,$B828),IF(INDEX(ORCAMENTO!$J:$J,$B828)&lt;&gt;"",INDEX(ORCAMENTO!$J:$J,$B828),IF(INDEX(ORCAMENTO!$M:$M,$B828)&lt;&gt;"",INDEX(ORCAMENTO!$M:$M,$B828),IF(INDEX(ORCAMENTO!$P:$P,$B828)&lt;&gt;"",INDEX(ORCAMENTO!$P:$P,$B828),IF(INDEX(ORCAMENTO!$S:$S,$B828)&lt;&gt;"",INDEX(ORCAMENTO!$S:$S,$B828),INDEX(ORCAMENTO!$V:$V,$B828)))))))</f>
        <v/>
      </c>
      <c r="H828" s="312" t="str">
        <f ca="1">IF($B828="","",IF(INDEX(ORCAMENTO!$H:$H,$B828)&lt;&gt;"",INDEX(ORCAMENTO!$H:$H,$B828),IF(INDEX(ORCAMENTO!$K:$K,$B828)&lt;&gt;"",INDEX(ORCAMENTO!$K:$K,$B828),IF(INDEX(ORCAMENTO!$N:$N,$B828)&lt;&gt;"",INDEX(ORCAMENTO!$N:$N,$B828),IF(INDEX(ORCAMENTO!$Q:$Q,$B828)&lt;&gt;"",INDEX(ORCAMENTO!$Q:$Q,$B828),IF(INDEX(ORCAMENTO!$T:$T,$B828)&lt;&gt;"",INDEX(ORCAMENTO!$T:$T,$B828),INDEX(ORCAMENTO!$W:$W,$B828)))))))</f>
        <v/>
      </c>
      <c r="I828" s="255" t="str">
        <f ca="1">IF($B828="","",IF(INDEX(ORCAMENTO!$AI:$AI,$B828)&lt;&gt;"",INDEX(ORCAMENTO!$AI:$AI,$B828),IF(INDEX(ORCAMENTO!$AG:$AG,$B828),"Memorial de cálculo ou anexo obrigatório não informado para item acima do limite.",IF(AND(INDEX(ORCAMENTO!$AC:$AC,$B828),NOT(INDEX(ORCAMENTO!$AE:$AE,$B828))),"Informe pelo menos um ano completo com valor unitário e quantidade.","Pendência identificada automaticamente."))))</f>
        <v/>
      </c>
      <c r="N828" s="255">
        <f t="shared" si="26"/>
        <v>829</v>
      </c>
      <c r="O828" s="255">
        <f ca="1">IF(INDEX(ORCAMENTO!$AI:$AI,$N828)&lt;&gt;"",1,0)</f>
        <v>0</v>
      </c>
      <c r="P828" s="255">
        <f t="shared" ca="1" si="27"/>
        <v>11</v>
      </c>
      <c r="Q828" s="255" t="str">
        <f ca="1">INDEX(ORCAMENTO!$AI:$AI,$N828)</f>
        <v/>
      </c>
    </row>
    <row r="829" spans="2:17" ht="15" customHeight="1" x14ac:dyDescent="0.25">
      <c r="B829" s="255" t="str">
        <f ca="1">IFERROR(INDEX(_AUX_ANALISE!$A$1:$A$2461,MATCH(ROW()-34,_AUX_ANALISE!$C$1:$C$2461,0)),"")</f>
        <v/>
      </c>
      <c r="C829" s="255" t="str">
        <f ca="1">IF($B829="","",INDEX(ORCAMENTO!$B:$B,$B829))</f>
        <v/>
      </c>
      <c r="D829" s="255" t="str">
        <f ca="1">IF($B829="","",INDEX(ORCAMENTO!$E:$E,$B829))</f>
        <v/>
      </c>
      <c r="E829" s="255" t="str">
        <f ca="1">IF($B829="","",INDEX(ORCAMENTO!$D:$D,$B829))</f>
        <v/>
      </c>
      <c r="F829" s="255" t="str">
        <f ca="1">IF($B829="","",TRIM(IF(OR(INDEX(ORCAMENTO!$G:$G,$B829)&lt;&gt;"",INDEX(ORCAMENTO!$H:$H,$B829)&lt;&gt;""),"Ano 1; ","")&amp;IF(OR(INDEX(ORCAMENTO!$J:$J,$B829)&lt;&gt;"",INDEX(ORCAMENTO!$K:$K,$B829)&lt;&gt;""),"Ano 2; ","")&amp;IF(OR(INDEX(ORCAMENTO!$M:$M,$B829)&lt;&gt;"",INDEX(ORCAMENTO!$N:$N,$B829)&lt;&gt;""),"Ano 3; ","")&amp;IF(OR(INDEX(ORCAMENTO!$P:$P,$B829)&lt;&gt;"",INDEX(ORCAMENTO!$Q:$Q,$B829)&lt;&gt;""),"Ano 4; ","")&amp;IF(OR(INDEX(ORCAMENTO!$S:$S,$B829)&lt;&gt;"",INDEX(ORCAMENTO!$T:$T,$B829)&lt;&gt;""),"Ano 5; ","")&amp;IF(OR(INDEX(ORCAMENTO!$V:$V,$B829)&lt;&gt;"",INDEX(ORCAMENTO!$W:$W,$B829)&lt;&gt;""),"Ano 6; ","")))</f>
        <v/>
      </c>
      <c r="G829" s="311" t="str">
        <f ca="1">IF($B829="","",IF(INDEX(ORCAMENTO!$G:$G,$B829)&lt;&gt;"",INDEX(ORCAMENTO!$G:$G,$B829),IF(INDEX(ORCAMENTO!$J:$J,$B829)&lt;&gt;"",INDEX(ORCAMENTO!$J:$J,$B829),IF(INDEX(ORCAMENTO!$M:$M,$B829)&lt;&gt;"",INDEX(ORCAMENTO!$M:$M,$B829),IF(INDEX(ORCAMENTO!$P:$P,$B829)&lt;&gt;"",INDEX(ORCAMENTO!$P:$P,$B829),IF(INDEX(ORCAMENTO!$S:$S,$B829)&lt;&gt;"",INDEX(ORCAMENTO!$S:$S,$B829),INDEX(ORCAMENTO!$V:$V,$B829)))))))</f>
        <v/>
      </c>
      <c r="H829" s="312" t="str">
        <f ca="1">IF($B829="","",IF(INDEX(ORCAMENTO!$H:$H,$B829)&lt;&gt;"",INDEX(ORCAMENTO!$H:$H,$B829),IF(INDEX(ORCAMENTO!$K:$K,$B829)&lt;&gt;"",INDEX(ORCAMENTO!$K:$K,$B829),IF(INDEX(ORCAMENTO!$N:$N,$B829)&lt;&gt;"",INDEX(ORCAMENTO!$N:$N,$B829),IF(INDEX(ORCAMENTO!$Q:$Q,$B829)&lt;&gt;"",INDEX(ORCAMENTO!$Q:$Q,$B829),IF(INDEX(ORCAMENTO!$T:$T,$B829)&lt;&gt;"",INDEX(ORCAMENTO!$T:$T,$B829),INDEX(ORCAMENTO!$W:$W,$B829)))))))</f>
        <v/>
      </c>
      <c r="I829" s="255" t="str">
        <f ca="1">IF($B829="","",IF(INDEX(ORCAMENTO!$AI:$AI,$B829)&lt;&gt;"",INDEX(ORCAMENTO!$AI:$AI,$B829),IF(INDEX(ORCAMENTO!$AG:$AG,$B829),"Memorial de cálculo ou anexo obrigatório não informado para item acima do limite.",IF(AND(INDEX(ORCAMENTO!$AC:$AC,$B829),NOT(INDEX(ORCAMENTO!$AE:$AE,$B829))),"Informe pelo menos um ano completo com valor unitário e quantidade.","Pendência identificada automaticamente."))))</f>
        <v/>
      </c>
      <c r="N829" s="255">
        <f t="shared" si="26"/>
        <v>830</v>
      </c>
      <c r="O829" s="255">
        <f ca="1">IF(INDEX(ORCAMENTO!$AI:$AI,$N829)&lt;&gt;"",1,0)</f>
        <v>0</v>
      </c>
      <c r="P829" s="255">
        <f t="shared" ca="1" si="27"/>
        <v>11</v>
      </c>
      <c r="Q829" s="255" t="str">
        <f ca="1">INDEX(ORCAMENTO!$AI:$AI,$N829)</f>
        <v/>
      </c>
    </row>
    <row r="830" spans="2:17" ht="15" customHeight="1" x14ac:dyDescent="0.25">
      <c r="B830" s="255" t="str">
        <f ca="1">IFERROR(INDEX(_AUX_ANALISE!$A$1:$A$2461,MATCH(ROW()-34,_AUX_ANALISE!$C$1:$C$2461,0)),"")</f>
        <v/>
      </c>
      <c r="C830" s="255" t="str">
        <f ca="1">IF($B830="","",INDEX(ORCAMENTO!$B:$B,$B830))</f>
        <v/>
      </c>
      <c r="D830" s="255" t="str">
        <f ca="1">IF($B830="","",INDEX(ORCAMENTO!$E:$E,$B830))</f>
        <v/>
      </c>
      <c r="E830" s="255" t="str">
        <f ca="1">IF($B830="","",INDEX(ORCAMENTO!$D:$D,$B830))</f>
        <v/>
      </c>
      <c r="F830" s="255" t="str">
        <f ca="1">IF($B830="","",TRIM(IF(OR(INDEX(ORCAMENTO!$G:$G,$B830)&lt;&gt;"",INDEX(ORCAMENTO!$H:$H,$B830)&lt;&gt;""),"Ano 1; ","")&amp;IF(OR(INDEX(ORCAMENTO!$J:$J,$B830)&lt;&gt;"",INDEX(ORCAMENTO!$K:$K,$B830)&lt;&gt;""),"Ano 2; ","")&amp;IF(OR(INDEX(ORCAMENTO!$M:$M,$B830)&lt;&gt;"",INDEX(ORCAMENTO!$N:$N,$B830)&lt;&gt;""),"Ano 3; ","")&amp;IF(OR(INDEX(ORCAMENTO!$P:$P,$B830)&lt;&gt;"",INDEX(ORCAMENTO!$Q:$Q,$B830)&lt;&gt;""),"Ano 4; ","")&amp;IF(OR(INDEX(ORCAMENTO!$S:$S,$B830)&lt;&gt;"",INDEX(ORCAMENTO!$T:$T,$B830)&lt;&gt;""),"Ano 5; ","")&amp;IF(OR(INDEX(ORCAMENTO!$V:$V,$B830)&lt;&gt;"",INDEX(ORCAMENTO!$W:$W,$B830)&lt;&gt;""),"Ano 6; ","")))</f>
        <v/>
      </c>
      <c r="G830" s="311" t="str">
        <f ca="1">IF($B830="","",IF(INDEX(ORCAMENTO!$G:$G,$B830)&lt;&gt;"",INDEX(ORCAMENTO!$G:$G,$B830),IF(INDEX(ORCAMENTO!$J:$J,$B830)&lt;&gt;"",INDEX(ORCAMENTO!$J:$J,$B830),IF(INDEX(ORCAMENTO!$M:$M,$B830)&lt;&gt;"",INDEX(ORCAMENTO!$M:$M,$B830),IF(INDEX(ORCAMENTO!$P:$P,$B830)&lt;&gt;"",INDEX(ORCAMENTO!$P:$P,$B830),IF(INDEX(ORCAMENTO!$S:$S,$B830)&lt;&gt;"",INDEX(ORCAMENTO!$S:$S,$B830),INDEX(ORCAMENTO!$V:$V,$B830)))))))</f>
        <v/>
      </c>
      <c r="H830" s="312" t="str">
        <f ca="1">IF($B830="","",IF(INDEX(ORCAMENTO!$H:$H,$B830)&lt;&gt;"",INDEX(ORCAMENTO!$H:$H,$B830),IF(INDEX(ORCAMENTO!$K:$K,$B830)&lt;&gt;"",INDEX(ORCAMENTO!$K:$K,$B830),IF(INDEX(ORCAMENTO!$N:$N,$B830)&lt;&gt;"",INDEX(ORCAMENTO!$N:$N,$B830),IF(INDEX(ORCAMENTO!$Q:$Q,$B830)&lt;&gt;"",INDEX(ORCAMENTO!$Q:$Q,$B830),IF(INDEX(ORCAMENTO!$T:$T,$B830)&lt;&gt;"",INDEX(ORCAMENTO!$T:$T,$B830),INDEX(ORCAMENTO!$W:$W,$B830)))))))</f>
        <v/>
      </c>
      <c r="I830" s="255" t="str">
        <f ca="1">IF($B830="","",IF(INDEX(ORCAMENTO!$AI:$AI,$B830)&lt;&gt;"",INDEX(ORCAMENTO!$AI:$AI,$B830),IF(INDEX(ORCAMENTO!$AG:$AG,$B830),"Memorial de cálculo ou anexo obrigatório não informado para item acima do limite.",IF(AND(INDEX(ORCAMENTO!$AC:$AC,$B830),NOT(INDEX(ORCAMENTO!$AE:$AE,$B830))),"Informe pelo menos um ano completo com valor unitário e quantidade.","Pendência identificada automaticamente."))))</f>
        <v/>
      </c>
      <c r="N830" s="255">
        <f t="shared" si="26"/>
        <v>831</v>
      </c>
      <c r="O830" s="255">
        <f ca="1">IF(INDEX(ORCAMENTO!$AI:$AI,$N830)&lt;&gt;"",1,0)</f>
        <v>0</v>
      </c>
      <c r="P830" s="255">
        <f t="shared" ca="1" si="27"/>
        <v>11</v>
      </c>
      <c r="Q830" s="255" t="str">
        <f ca="1">INDEX(ORCAMENTO!$AI:$AI,$N830)</f>
        <v/>
      </c>
    </row>
    <row r="831" spans="2:17" ht="15" customHeight="1" x14ac:dyDescent="0.25">
      <c r="B831" s="255" t="str">
        <f ca="1">IFERROR(INDEX(_AUX_ANALISE!$A$1:$A$2461,MATCH(ROW()-34,_AUX_ANALISE!$C$1:$C$2461,0)),"")</f>
        <v/>
      </c>
      <c r="C831" s="255" t="str">
        <f ca="1">IF($B831="","",INDEX(ORCAMENTO!$B:$B,$B831))</f>
        <v/>
      </c>
      <c r="D831" s="255" t="str">
        <f ca="1">IF($B831="","",INDEX(ORCAMENTO!$E:$E,$B831))</f>
        <v/>
      </c>
      <c r="E831" s="255" t="str">
        <f ca="1">IF($B831="","",INDEX(ORCAMENTO!$D:$D,$B831))</f>
        <v/>
      </c>
      <c r="F831" s="255" t="str">
        <f ca="1">IF($B831="","",TRIM(IF(OR(INDEX(ORCAMENTO!$G:$G,$B831)&lt;&gt;"",INDEX(ORCAMENTO!$H:$H,$B831)&lt;&gt;""),"Ano 1; ","")&amp;IF(OR(INDEX(ORCAMENTO!$J:$J,$B831)&lt;&gt;"",INDEX(ORCAMENTO!$K:$K,$B831)&lt;&gt;""),"Ano 2; ","")&amp;IF(OR(INDEX(ORCAMENTO!$M:$M,$B831)&lt;&gt;"",INDEX(ORCAMENTO!$N:$N,$B831)&lt;&gt;""),"Ano 3; ","")&amp;IF(OR(INDEX(ORCAMENTO!$P:$P,$B831)&lt;&gt;"",INDEX(ORCAMENTO!$Q:$Q,$B831)&lt;&gt;""),"Ano 4; ","")&amp;IF(OR(INDEX(ORCAMENTO!$S:$S,$B831)&lt;&gt;"",INDEX(ORCAMENTO!$T:$T,$B831)&lt;&gt;""),"Ano 5; ","")&amp;IF(OR(INDEX(ORCAMENTO!$V:$V,$B831)&lt;&gt;"",INDEX(ORCAMENTO!$W:$W,$B831)&lt;&gt;""),"Ano 6; ","")))</f>
        <v/>
      </c>
      <c r="G831" s="311" t="str">
        <f ca="1">IF($B831="","",IF(INDEX(ORCAMENTO!$G:$G,$B831)&lt;&gt;"",INDEX(ORCAMENTO!$G:$G,$B831),IF(INDEX(ORCAMENTO!$J:$J,$B831)&lt;&gt;"",INDEX(ORCAMENTO!$J:$J,$B831),IF(INDEX(ORCAMENTO!$M:$M,$B831)&lt;&gt;"",INDEX(ORCAMENTO!$M:$M,$B831),IF(INDEX(ORCAMENTO!$P:$P,$B831)&lt;&gt;"",INDEX(ORCAMENTO!$P:$P,$B831),IF(INDEX(ORCAMENTO!$S:$S,$B831)&lt;&gt;"",INDEX(ORCAMENTO!$S:$S,$B831),INDEX(ORCAMENTO!$V:$V,$B831)))))))</f>
        <v/>
      </c>
      <c r="H831" s="312" t="str">
        <f ca="1">IF($B831="","",IF(INDEX(ORCAMENTO!$H:$H,$B831)&lt;&gt;"",INDEX(ORCAMENTO!$H:$H,$B831),IF(INDEX(ORCAMENTO!$K:$K,$B831)&lt;&gt;"",INDEX(ORCAMENTO!$K:$K,$B831),IF(INDEX(ORCAMENTO!$N:$N,$B831)&lt;&gt;"",INDEX(ORCAMENTO!$N:$N,$B831),IF(INDEX(ORCAMENTO!$Q:$Q,$B831)&lt;&gt;"",INDEX(ORCAMENTO!$Q:$Q,$B831),IF(INDEX(ORCAMENTO!$T:$T,$B831)&lt;&gt;"",INDEX(ORCAMENTO!$T:$T,$B831),INDEX(ORCAMENTO!$W:$W,$B831)))))))</f>
        <v/>
      </c>
      <c r="I831" s="255" t="str">
        <f ca="1">IF($B831="","",IF(INDEX(ORCAMENTO!$AI:$AI,$B831)&lt;&gt;"",INDEX(ORCAMENTO!$AI:$AI,$B831),IF(INDEX(ORCAMENTO!$AG:$AG,$B831),"Memorial de cálculo ou anexo obrigatório não informado para item acima do limite.",IF(AND(INDEX(ORCAMENTO!$AC:$AC,$B831),NOT(INDEX(ORCAMENTO!$AE:$AE,$B831))),"Informe pelo menos um ano completo com valor unitário e quantidade.","Pendência identificada automaticamente."))))</f>
        <v/>
      </c>
      <c r="N831" s="255">
        <f t="shared" si="26"/>
        <v>832</v>
      </c>
      <c r="O831" s="255">
        <f ca="1">IF(INDEX(ORCAMENTO!$AI:$AI,$N831)&lt;&gt;"",1,0)</f>
        <v>0</v>
      </c>
      <c r="P831" s="255">
        <f t="shared" ca="1" si="27"/>
        <v>11</v>
      </c>
      <c r="Q831" s="255" t="str">
        <f ca="1">INDEX(ORCAMENTO!$AI:$AI,$N831)</f>
        <v/>
      </c>
    </row>
    <row r="832" spans="2:17" ht="15" customHeight="1" x14ac:dyDescent="0.25">
      <c r="B832" s="255" t="str">
        <f ca="1">IFERROR(INDEX(_AUX_ANALISE!$A$1:$A$2461,MATCH(ROW()-34,_AUX_ANALISE!$C$1:$C$2461,0)),"")</f>
        <v/>
      </c>
      <c r="C832" s="255" t="str">
        <f ca="1">IF($B832="","",INDEX(ORCAMENTO!$B:$B,$B832))</f>
        <v/>
      </c>
      <c r="D832" s="255" t="str">
        <f ca="1">IF($B832="","",INDEX(ORCAMENTO!$E:$E,$B832))</f>
        <v/>
      </c>
      <c r="E832" s="255" t="str">
        <f ca="1">IF($B832="","",INDEX(ORCAMENTO!$D:$D,$B832))</f>
        <v/>
      </c>
      <c r="F832" s="255" t="str">
        <f ca="1">IF($B832="","",TRIM(IF(OR(INDEX(ORCAMENTO!$G:$G,$B832)&lt;&gt;"",INDEX(ORCAMENTO!$H:$H,$B832)&lt;&gt;""),"Ano 1; ","")&amp;IF(OR(INDEX(ORCAMENTO!$J:$J,$B832)&lt;&gt;"",INDEX(ORCAMENTO!$K:$K,$B832)&lt;&gt;""),"Ano 2; ","")&amp;IF(OR(INDEX(ORCAMENTO!$M:$M,$B832)&lt;&gt;"",INDEX(ORCAMENTO!$N:$N,$B832)&lt;&gt;""),"Ano 3; ","")&amp;IF(OR(INDEX(ORCAMENTO!$P:$P,$B832)&lt;&gt;"",INDEX(ORCAMENTO!$Q:$Q,$B832)&lt;&gt;""),"Ano 4; ","")&amp;IF(OR(INDEX(ORCAMENTO!$S:$S,$B832)&lt;&gt;"",INDEX(ORCAMENTO!$T:$T,$B832)&lt;&gt;""),"Ano 5; ","")&amp;IF(OR(INDEX(ORCAMENTO!$V:$V,$B832)&lt;&gt;"",INDEX(ORCAMENTO!$W:$W,$B832)&lt;&gt;""),"Ano 6; ","")))</f>
        <v/>
      </c>
      <c r="G832" s="311" t="str">
        <f ca="1">IF($B832="","",IF(INDEX(ORCAMENTO!$G:$G,$B832)&lt;&gt;"",INDEX(ORCAMENTO!$G:$G,$B832),IF(INDEX(ORCAMENTO!$J:$J,$B832)&lt;&gt;"",INDEX(ORCAMENTO!$J:$J,$B832),IF(INDEX(ORCAMENTO!$M:$M,$B832)&lt;&gt;"",INDEX(ORCAMENTO!$M:$M,$B832),IF(INDEX(ORCAMENTO!$P:$P,$B832)&lt;&gt;"",INDEX(ORCAMENTO!$P:$P,$B832),IF(INDEX(ORCAMENTO!$S:$S,$B832)&lt;&gt;"",INDEX(ORCAMENTO!$S:$S,$B832),INDEX(ORCAMENTO!$V:$V,$B832)))))))</f>
        <v/>
      </c>
      <c r="H832" s="312" t="str">
        <f ca="1">IF($B832="","",IF(INDEX(ORCAMENTO!$H:$H,$B832)&lt;&gt;"",INDEX(ORCAMENTO!$H:$H,$B832),IF(INDEX(ORCAMENTO!$K:$K,$B832)&lt;&gt;"",INDEX(ORCAMENTO!$K:$K,$B832),IF(INDEX(ORCAMENTO!$N:$N,$B832)&lt;&gt;"",INDEX(ORCAMENTO!$N:$N,$B832),IF(INDEX(ORCAMENTO!$Q:$Q,$B832)&lt;&gt;"",INDEX(ORCAMENTO!$Q:$Q,$B832),IF(INDEX(ORCAMENTO!$T:$T,$B832)&lt;&gt;"",INDEX(ORCAMENTO!$T:$T,$B832),INDEX(ORCAMENTO!$W:$W,$B832)))))))</f>
        <v/>
      </c>
      <c r="I832" s="255" t="str">
        <f ca="1">IF($B832="","",IF(INDEX(ORCAMENTO!$AI:$AI,$B832)&lt;&gt;"",INDEX(ORCAMENTO!$AI:$AI,$B832),IF(INDEX(ORCAMENTO!$AG:$AG,$B832),"Memorial de cálculo ou anexo obrigatório não informado para item acima do limite.",IF(AND(INDEX(ORCAMENTO!$AC:$AC,$B832),NOT(INDEX(ORCAMENTO!$AE:$AE,$B832))),"Informe pelo menos um ano completo com valor unitário e quantidade.","Pendência identificada automaticamente."))))</f>
        <v/>
      </c>
      <c r="N832" s="255">
        <f t="shared" si="26"/>
        <v>833</v>
      </c>
      <c r="O832" s="255">
        <f ca="1">IF(INDEX(ORCAMENTO!$AI:$AI,$N832)&lt;&gt;"",1,0)</f>
        <v>0</v>
      </c>
      <c r="P832" s="255">
        <f t="shared" ca="1" si="27"/>
        <v>11</v>
      </c>
      <c r="Q832" s="255" t="str">
        <f ca="1">INDEX(ORCAMENTO!$AI:$AI,$N832)</f>
        <v/>
      </c>
    </row>
    <row r="833" spans="2:17" ht="15" customHeight="1" x14ac:dyDescent="0.25">
      <c r="B833" s="255" t="str">
        <f ca="1">IFERROR(INDEX(_AUX_ANALISE!$A$1:$A$2461,MATCH(ROW()-34,_AUX_ANALISE!$C$1:$C$2461,0)),"")</f>
        <v/>
      </c>
      <c r="C833" s="255" t="str">
        <f ca="1">IF($B833="","",INDEX(ORCAMENTO!$B:$B,$B833))</f>
        <v/>
      </c>
      <c r="D833" s="255" t="str">
        <f ca="1">IF($B833="","",INDEX(ORCAMENTO!$E:$E,$B833))</f>
        <v/>
      </c>
      <c r="E833" s="255" t="str">
        <f ca="1">IF($B833="","",INDEX(ORCAMENTO!$D:$D,$B833))</f>
        <v/>
      </c>
      <c r="F833" s="255" t="str">
        <f ca="1">IF($B833="","",TRIM(IF(OR(INDEX(ORCAMENTO!$G:$G,$B833)&lt;&gt;"",INDEX(ORCAMENTO!$H:$H,$B833)&lt;&gt;""),"Ano 1; ","")&amp;IF(OR(INDEX(ORCAMENTO!$J:$J,$B833)&lt;&gt;"",INDEX(ORCAMENTO!$K:$K,$B833)&lt;&gt;""),"Ano 2; ","")&amp;IF(OR(INDEX(ORCAMENTO!$M:$M,$B833)&lt;&gt;"",INDEX(ORCAMENTO!$N:$N,$B833)&lt;&gt;""),"Ano 3; ","")&amp;IF(OR(INDEX(ORCAMENTO!$P:$P,$B833)&lt;&gt;"",INDEX(ORCAMENTO!$Q:$Q,$B833)&lt;&gt;""),"Ano 4; ","")&amp;IF(OR(INDEX(ORCAMENTO!$S:$S,$B833)&lt;&gt;"",INDEX(ORCAMENTO!$T:$T,$B833)&lt;&gt;""),"Ano 5; ","")&amp;IF(OR(INDEX(ORCAMENTO!$V:$V,$B833)&lt;&gt;"",INDEX(ORCAMENTO!$W:$W,$B833)&lt;&gt;""),"Ano 6; ","")))</f>
        <v/>
      </c>
      <c r="G833" s="311" t="str">
        <f ca="1">IF($B833="","",IF(INDEX(ORCAMENTO!$G:$G,$B833)&lt;&gt;"",INDEX(ORCAMENTO!$G:$G,$B833),IF(INDEX(ORCAMENTO!$J:$J,$B833)&lt;&gt;"",INDEX(ORCAMENTO!$J:$J,$B833),IF(INDEX(ORCAMENTO!$M:$M,$B833)&lt;&gt;"",INDEX(ORCAMENTO!$M:$M,$B833),IF(INDEX(ORCAMENTO!$P:$P,$B833)&lt;&gt;"",INDEX(ORCAMENTO!$P:$P,$B833),IF(INDEX(ORCAMENTO!$S:$S,$B833)&lt;&gt;"",INDEX(ORCAMENTO!$S:$S,$B833),INDEX(ORCAMENTO!$V:$V,$B833)))))))</f>
        <v/>
      </c>
      <c r="H833" s="312" t="str">
        <f ca="1">IF($B833="","",IF(INDEX(ORCAMENTO!$H:$H,$B833)&lt;&gt;"",INDEX(ORCAMENTO!$H:$H,$B833),IF(INDEX(ORCAMENTO!$K:$K,$B833)&lt;&gt;"",INDEX(ORCAMENTO!$K:$K,$B833),IF(INDEX(ORCAMENTO!$N:$N,$B833)&lt;&gt;"",INDEX(ORCAMENTO!$N:$N,$B833),IF(INDEX(ORCAMENTO!$Q:$Q,$B833)&lt;&gt;"",INDEX(ORCAMENTO!$Q:$Q,$B833),IF(INDEX(ORCAMENTO!$T:$T,$B833)&lt;&gt;"",INDEX(ORCAMENTO!$T:$T,$B833),INDEX(ORCAMENTO!$W:$W,$B833)))))))</f>
        <v/>
      </c>
      <c r="I833" s="255" t="str">
        <f ca="1">IF($B833="","",IF(INDEX(ORCAMENTO!$AI:$AI,$B833)&lt;&gt;"",INDEX(ORCAMENTO!$AI:$AI,$B833),IF(INDEX(ORCAMENTO!$AG:$AG,$B833),"Memorial de cálculo ou anexo obrigatório não informado para item acima do limite.",IF(AND(INDEX(ORCAMENTO!$AC:$AC,$B833),NOT(INDEX(ORCAMENTO!$AE:$AE,$B833))),"Informe pelo menos um ano completo com valor unitário e quantidade.","Pendência identificada automaticamente."))))</f>
        <v/>
      </c>
      <c r="N833" s="255">
        <f t="shared" si="26"/>
        <v>834</v>
      </c>
      <c r="O833" s="255">
        <f ca="1">IF(INDEX(ORCAMENTO!$AI:$AI,$N833)&lt;&gt;"",1,0)</f>
        <v>0</v>
      </c>
      <c r="P833" s="255">
        <f t="shared" ca="1" si="27"/>
        <v>11</v>
      </c>
      <c r="Q833" s="255" t="str">
        <f ca="1">INDEX(ORCAMENTO!$AI:$AI,$N833)</f>
        <v/>
      </c>
    </row>
    <row r="834" spans="2:17" ht="15" customHeight="1" x14ac:dyDescent="0.25">
      <c r="B834" s="255" t="str">
        <f ca="1">IFERROR(INDEX(_AUX_ANALISE!$A$1:$A$2461,MATCH(ROW()-34,_AUX_ANALISE!$C$1:$C$2461,0)),"")</f>
        <v/>
      </c>
      <c r="C834" s="255" t="str">
        <f ca="1">IF($B834="","",INDEX(ORCAMENTO!$B:$B,$B834))</f>
        <v/>
      </c>
      <c r="D834" s="255" t="str">
        <f ca="1">IF($B834="","",INDEX(ORCAMENTO!$E:$E,$B834))</f>
        <v/>
      </c>
      <c r="E834" s="255" t="str">
        <f ca="1">IF($B834="","",INDEX(ORCAMENTO!$D:$D,$B834))</f>
        <v/>
      </c>
      <c r="F834" s="255" t="str">
        <f ca="1">IF($B834="","",TRIM(IF(OR(INDEX(ORCAMENTO!$G:$G,$B834)&lt;&gt;"",INDEX(ORCAMENTO!$H:$H,$B834)&lt;&gt;""),"Ano 1; ","")&amp;IF(OR(INDEX(ORCAMENTO!$J:$J,$B834)&lt;&gt;"",INDEX(ORCAMENTO!$K:$K,$B834)&lt;&gt;""),"Ano 2; ","")&amp;IF(OR(INDEX(ORCAMENTO!$M:$M,$B834)&lt;&gt;"",INDEX(ORCAMENTO!$N:$N,$B834)&lt;&gt;""),"Ano 3; ","")&amp;IF(OR(INDEX(ORCAMENTO!$P:$P,$B834)&lt;&gt;"",INDEX(ORCAMENTO!$Q:$Q,$B834)&lt;&gt;""),"Ano 4; ","")&amp;IF(OR(INDEX(ORCAMENTO!$S:$S,$B834)&lt;&gt;"",INDEX(ORCAMENTO!$T:$T,$B834)&lt;&gt;""),"Ano 5; ","")&amp;IF(OR(INDEX(ORCAMENTO!$V:$V,$B834)&lt;&gt;"",INDEX(ORCAMENTO!$W:$W,$B834)&lt;&gt;""),"Ano 6; ","")))</f>
        <v/>
      </c>
      <c r="G834" s="311" t="str">
        <f ca="1">IF($B834="","",IF(INDEX(ORCAMENTO!$G:$G,$B834)&lt;&gt;"",INDEX(ORCAMENTO!$G:$G,$B834),IF(INDEX(ORCAMENTO!$J:$J,$B834)&lt;&gt;"",INDEX(ORCAMENTO!$J:$J,$B834),IF(INDEX(ORCAMENTO!$M:$M,$B834)&lt;&gt;"",INDEX(ORCAMENTO!$M:$M,$B834),IF(INDEX(ORCAMENTO!$P:$P,$B834)&lt;&gt;"",INDEX(ORCAMENTO!$P:$P,$B834),IF(INDEX(ORCAMENTO!$S:$S,$B834)&lt;&gt;"",INDEX(ORCAMENTO!$S:$S,$B834),INDEX(ORCAMENTO!$V:$V,$B834)))))))</f>
        <v/>
      </c>
      <c r="H834" s="312" t="str">
        <f ca="1">IF($B834="","",IF(INDEX(ORCAMENTO!$H:$H,$B834)&lt;&gt;"",INDEX(ORCAMENTO!$H:$H,$B834),IF(INDEX(ORCAMENTO!$K:$K,$B834)&lt;&gt;"",INDEX(ORCAMENTO!$K:$K,$B834),IF(INDEX(ORCAMENTO!$N:$N,$B834)&lt;&gt;"",INDEX(ORCAMENTO!$N:$N,$B834),IF(INDEX(ORCAMENTO!$Q:$Q,$B834)&lt;&gt;"",INDEX(ORCAMENTO!$Q:$Q,$B834),IF(INDEX(ORCAMENTO!$T:$T,$B834)&lt;&gt;"",INDEX(ORCAMENTO!$T:$T,$B834),INDEX(ORCAMENTO!$W:$W,$B834)))))))</f>
        <v/>
      </c>
      <c r="I834" s="255" t="str">
        <f ca="1">IF($B834="","",IF(INDEX(ORCAMENTO!$AI:$AI,$B834)&lt;&gt;"",INDEX(ORCAMENTO!$AI:$AI,$B834),IF(INDEX(ORCAMENTO!$AG:$AG,$B834),"Memorial de cálculo ou anexo obrigatório não informado para item acima do limite.",IF(AND(INDEX(ORCAMENTO!$AC:$AC,$B834),NOT(INDEX(ORCAMENTO!$AE:$AE,$B834))),"Informe pelo menos um ano completo com valor unitário e quantidade.","Pendência identificada automaticamente."))))</f>
        <v/>
      </c>
      <c r="N834" s="255">
        <f t="shared" si="26"/>
        <v>835</v>
      </c>
      <c r="O834" s="255">
        <f ca="1">IF(INDEX(ORCAMENTO!$AI:$AI,$N834)&lt;&gt;"",1,0)</f>
        <v>0</v>
      </c>
      <c r="P834" s="255">
        <f t="shared" ca="1" si="27"/>
        <v>11</v>
      </c>
      <c r="Q834" s="255" t="str">
        <f ca="1">INDEX(ORCAMENTO!$AI:$AI,$N834)</f>
        <v/>
      </c>
    </row>
    <row r="835" spans="2:17" ht="15" customHeight="1" x14ac:dyDescent="0.25">
      <c r="B835" s="255" t="str">
        <f ca="1">IFERROR(INDEX(_AUX_ANALISE!$A$1:$A$2461,MATCH(ROW()-34,_AUX_ANALISE!$C$1:$C$2461,0)),"")</f>
        <v/>
      </c>
      <c r="C835" s="255" t="str">
        <f ca="1">IF($B835="","",INDEX(ORCAMENTO!$B:$B,$B835))</f>
        <v/>
      </c>
      <c r="D835" s="255" t="str">
        <f ca="1">IF($B835="","",INDEX(ORCAMENTO!$E:$E,$B835))</f>
        <v/>
      </c>
      <c r="E835" s="255" t="str">
        <f ca="1">IF($B835="","",INDEX(ORCAMENTO!$D:$D,$B835))</f>
        <v/>
      </c>
      <c r="F835" s="255" t="str">
        <f ca="1">IF($B835="","",TRIM(IF(OR(INDEX(ORCAMENTO!$G:$G,$B835)&lt;&gt;"",INDEX(ORCAMENTO!$H:$H,$B835)&lt;&gt;""),"Ano 1; ","")&amp;IF(OR(INDEX(ORCAMENTO!$J:$J,$B835)&lt;&gt;"",INDEX(ORCAMENTO!$K:$K,$B835)&lt;&gt;""),"Ano 2; ","")&amp;IF(OR(INDEX(ORCAMENTO!$M:$M,$B835)&lt;&gt;"",INDEX(ORCAMENTO!$N:$N,$B835)&lt;&gt;""),"Ano 3; ","")&amp;IF(OR(INDEX(ORCAMENTO!$P:$P,$B835)&lt;&gt;"",INDEX(ORCAMENTO!$Q:$Q,$B835)&lt;&gt;""),"Ano 4; ","")&amp;IF(OR(INDEX(ORCAMENTO!$S:$S,$B835)&lt;&gt;"",INDEX(ORCAMENTO!$T:$T,$B835)&lt;&gt;""),"Ano 5; ","")&amp;IF(OR(INDEX(ORCAMENTO!$V:$V,$B835)&lt;&gt;"",INDEX(ORCAMENTO!$W:$W,$B835)&lt;&gt;""),"Ano 6; ","")))</f>
        <v/>
      </c>
      <c r="G835" s="311" t="str">
        <f ca="1">IF($B835="","",IF(INDEX(ORCAMENTO!$G:$G,$B835)&lt;&gt;"",INDEX(ORCAMENTO!$G:$G,$B835),IF(INDEX(ORCAMENTO!$J:$J,$B835)&lt;&gt;"",INDEX(ORCAMENTO!$J:$J,$B835),IF(INDEX(ORCAMENTO!$M:$M,$B835)&lt;&gt;"",INDEX(ORCAMENTO!$M:$M,$B835),IF(INDEX(ORCAMENTO!$P:$P,$B835)&lt;&gt;"",INDEX(ORCAMENTO!$P:$P,$B835),IF(INDEX(ORCAMENTO!$S:$S,$B835)&lt;&gt;"",INDEX(ORCAMENTO!$S:$S,$B835),INDEX(ORCAMENTO!$V:$V,$B835)))))))</f>
        <v/>
      </c>
      <c r="H835" s="312" t="str">
        <f ca="1">IF($B835="","",IF(INDEX(ORCAMENTO!$H:$H,$B835)&lt;&gt;"",INDEX(ORCAMENTO!$H:$H,$B835),IF(INDEX(ORCAMENTO!$K:$K,$B835)&lt;&gt;"",INDEX(ORCAMENTO!$K:$K,$B835),IF(INDEX(ORCAMENTO!$N:$N,$B835)&lt;&gt;"",INDEX(ORCAMENTO!$N:$N,$B835),IF(INDEX(ORCAMENTO!$Q:$Q,$B835)&lt;&gt;"",INDEX(ORCAMENTO!$Q:$Q,$B835),IF(INDEX(ORCAMENTO!$T:$T,$B835)&lt;&gt;"",INDEX(ORCAMENTO!$T:$T,$B835),INDEX(ORCAMENTO!$W:$W,$B835)))))))</f>
        <v/>
      </c>
      <c r="I835" s="255" t="str">
        <f ca="1">IF($B835="","",IF(INDEX(ORCAMENTO!$AI:$AI,$B835)&lt;&gt;"",INDEX(ORCAMENTO!$AI:$AI,$B835),IF(INDEX(ORCAMENTO!$AG:$AG,$B835),"Memorial de cálculo ou anexo obrigatório não informado para item acima do limite.",IF(AND(INDEX(ORCAMENTO!$AC:$AC,$B835),NOT(INDEX(ORCAMENTO!$AE:$AE,$B835))),"Informe pelo menos um ano completo com valor unitário e quantidade.","Pendência identificada automaticamente."))))</f>
        <v/>
      </c>
      <c r="N835" s="255">
        <f t="shared" si="26"/>
        <v>836</v>
      </c>
      <c r="O835" s="255">
        <f ca="1">IF(INDEX(ORCAMENTO!$AI:$AI,$N835)&lt;&gt;"",1,0)</f>
        <v>0</v>
      </c>
      <c r="P835" s="255">
        <f t="shared" ca="1" si="27"/>
        <v>11</v>
      </c>
      <c r="Q835" s="255" t="str">
        <f ca="1">INDEX(ORCAMENTO!$AI:$AI,$N835)</f>
        <v/>
      </c>
    </row>
    <row r="836" spans="2:17" ht="15" customHeight="1" x14ac:dyDescent="0.25">
      <c r="B836" s="255" t="str">
        <f ca="1">IFERROR(INDEX(_AUX_ANALISE!$A$1:$A$2461,MATCH(ROW()-34,_AUX_ANALISE!$C$1:$C$2461,0)),"")</f>
        <v/>
      </c>
      <c r="C836" s="255" t="str">
        <f ca="1">IF($B836="","",INDEX(ORCAMENTO!$B:$B,$B836))</f>
        <v/>
      </c>
      <c r="D836" s="255" t="str">
        <f ca="1">IF($B836="","",INDEX(ORCAMENTO!$E:$E,$B836))</f>
        <v/>
      </c>
      <c r="E836" s="255" t="str">
        <f ca="1">IF($B836="","",INDEX(ORCAMENTO!$D:$D,$B836))</f>
        <v/>
      </c>
      <c r="F836" s="255" t="str">
        <f ca="1">IF($B836="","",TRIM(IF(OR(INDEX(ORCAMENTO!$G:$G,$B836)&lt;&gt;"",INDEX(ORCAMENTO!$H:$H,$B836)&lt;&gt;""),"Ano 1; ","")&amp;IF(OR(INDEX(ORCAMENTO!$J:$J,$B836)&lt;&gt;"",INDEX(ORCAMENTO!$K:$K,$B836)&lt;&gt;""),"Ano 2; ","")&amp;IF(OR(INDEX(ORCAMENTO!$M:$M,$B836)&lt;&gt;"",INDEX(ORCAMENTO!$N:$N,$B836)&lt;&gt;""),"Ano 3; ","")&amp;IF(OR(INDEX(ORCAMENTO!$P:$P,$B836)&lt;&gt;"",INDEX(ORCAMENTO!$Q:$Q,$B836)&lt;&gt;""),"Ano 4; ","")&amp;IF(OR(INDEX(ORCAMENTO!$S:$S,$B836)&lt;&gt;"",INDEX(ORCAMENTO!$T:$T,$B836)&lt;&gt;""),"Ano 5; ","")&amp;IF(OR(INDEX(ORCAMENTO!$V:$V,$B836)&lt;&gt;"",INDEX(ORCAMENTO!$W:$W,$B836)&lt;&gt;""),"Ano 6; ","")))</f>
        <v/>
      </c>
      <c r="G836" s="311" t="str">
        <f ca="1">IF($B836="","",IF(INDEX(ORCAMENTO!$G:$G,$B836)&lt;&gt;"",INDEX(ORCAMENTO!$G:$G,$B836),IF(INDEX(ORCAMENTO!$J:$J,$B836)&lt;&gt;"",INDEX(ORCAMENTO!$J:$J,$B836),IF(INDEX(ORCAMENTO!$M:$M,$B836)&lt;&gt;"",INDEX(ORCAMENTO!$M:$M,$B836),IF(INDEX(ORCAMENTO!$P:$P,$B836)&lt;&gt;"",INDEX(ORCAMENTO!$P:$P,$B836),IF(INDEX(ORCAMENTO!$S:$S,$B836)&lt;&gt;"",INDEX(ORCAMENTO!$S:$S,$B836),INDEX(ORCAMENTO!$V:$V,$B836)))))))</f>
        <v/>
      </c>
      <c r="H836" s="312" t="str">
        <f ca="1">IF($B836="","",IF(INDEX(ORCAMENTO!$H:$H,$B836)&lt;&gt;"",INDEX(ORCAMENTO!$H:$H,$B836),IF(INDEX(ORCAMENTO!$K:$K,$B836)&lt;&gt;"",INDEX(ORCAMENTO!$K:$K,$B836),IF(INDEX(ORCAMENTO!$N:$N,$B836)&lt;&gt;"",INDEX(ORCAMENTO!$N:$N,$B836),IF(INDEX(ORCAMENTO!$Q:$Q,$B836)&lt;&gt;"",INDEX(ORCAMENTO!$Q:$Q,$B836),IF(INDEX(ORCAMENTO!$T:$T,$B836)&lt;&gt;"",INDEX(ORCAMENTO!$T:$T,$B836),INDEX(ORCAMENTO!$W:$W,$B836)))))))</f>
        <v/>
      </c>
      <c r="I836" s="255" t="str">
        <f ca="1">IF($B836="","",IF(INDEX(ORCAMENTO!$AI:$AI,$B836)&lt;&gt;"",INDEX(ORCAMENTO!$AI:$AI,$B836),IF(INDEX(ORCAMENTO!$AG:$AG,$B836),"Memorial de cálculo ou anexo obrigatório não informado para item acima do limite.",IF(AND(INDEX(ORCAMENTO!$AC:$AC,$B836),NOT(INDEX(ORCAMENTO!$AE:$AE,$B836))),"Informe pelo menos um ano completo com valor unitário e quantidade.","Pendência identificada automaticamente."))))</f>
        <v/>
      </c>
      <c r="N836" s="255">
        <f t="shared" si="26"/>
        <v>837</v>
      </c>
      <c r="O836" s="255">
        <f ca="1">IF(INDEX(ORCAMENTO!$AI:$AI,$N836)&lt;&gt;"",1,0)</f>
        <v>0</v>
      </c>
      <c r="P836" s="255">
        <f t="shared" ca="1" si="27"/>
        <v>11</v>
      </c>
      <c r="Q836" s="255" t="str">
        <f ca="1">INDEX(ORCAMENTO!$AI:$AI,$N836)</f>
        <v/>
      </c>
    </row>
    <row r="837" spans="2:17" ht="15" customHeight="1" x14ac:dyDescent="0.25">
      <c r="B837" s="255" t="str">
        <f ca="1">IFERROR(INDEX(_AUX_ANALISE!$A$1:$A$2461,MATCH(ROW()-34,_AUX_ANALISE!$C$1:$C$2461,0)),"")</f>
        <v/>
      </c>
      <c r="C837" s="255" t="str">
        <f ca="1">IF($B837="","",INDEX(ORCAMENTO!$B:$B,$B837))</f>
        <v/>
      </c>
      <c r="D837" s="255" t="str">
        <f ca="1">IF($B837="","",INDEX(ORCAMENTO!$E:$E,$B837))</f>
        <v/>
      </c>
      <c r="E837" s="255" t="str">
        <f ca="1">IF($B837="","",INDEX(ORCAMENTO!$D:$D,$B837))</f>
        <v/>
      </c>
      <c r="F837" s="255" t="str">
        <f ca="1">IF($B837="","",TRIM(IF(OR(INDEX(ORCAMENTO!$G:$G,$B837)&lt;&gt;"",INDEX(ORCAMENTO!$H:$H,$B837)&lt;&gt;""),"Ano 1; ","")&amp;IF(OR(INDEX(ORCAMENTO!$J:$J,$B837)&lt;&gt;"",INDEX(ORCAMENTO!$K:$K,$B837)&lt;&gt;""),"Ano 2; ","")&amp;IF(OR(INDEX(ORCAMENTO!$M:$M,$B837)&lt;&gt;"",INDEX(ORCAMENTO!$N:$N,$B837)&lt;&gt;""),"Ano 3; ","")&amp;IF(OR(INDEX(ORCAMENTO!$P:$P,$B837)&lt;&gt;"",INDEX(ORCAMENTO!$Q:$Q,$B837)&lt;&gt;""),"Ano 4; ","")&amp;IF(OR(INDEX(ORCAMENTO!$S:$S,$B837)&lt;&gt;"",INDEX(ORCAMENTO!$T:$T,$B837)&lt;&gt;""),"Ano 5; ","")&amp;IF(OR(INDEX(ORCAMENTO!$V:$V,$B837)&lt;&gt;"",INDEX(ORCAMENTO!$W:$W,$B837)&lt;&gt;""),"Ano 6; ","")))</f>
        <v/>
      </c>
      <c r="G837" s="311" t="str">
        <f ca="1">IF($B837="","",IF(INDEX(ORCAMENTO!$G:$G,$B837)&lt;&gt;"",INDEX(ORCAMENTO!$G:$G,$B837),IF(INDEX(ORCAMENTO!$J:$J,$B837)&lt;&gt;"",INDEX(ORCAMENTO!$J:$J,$B837),IF(INDEX(ORCAMENTO!$M:$M,$B837)&lt;&gt;"",INDEX(ORCAMENTO!$M:$M,$B837),IF(INDEX(ORCAMENTO!$P:$P,$B837)&lt;&gt;"",INDEX(ORCAMENTO!$P:$P,$B837),IF(INDEX(ORCAMENTO!$S:$S,$B837)&lt;&gt;"",INDEX(ORCAMENTO!$S:$S,$B837),INDEX(ORCAMENTO!$V:$V,$B837)))))))</f>
        <v/>
      </c>
      <c r="H837" s="312" t="str">
        <f ca="1">IF($B837="","",IF(INDEX(ORCAMENTO!$H:$H,$B837)&lt;&gt;"",INDEX(ORCAMENTO!$H:$H,$B837),IF(INDEX(ORCAMENTO!$K:$K,$B837)&lt;&gt;"",INDEX(ORCAMENTO!$K:$K,$B837),IF(INDEX(ORCAMENTO!$N:$N,$B837)&lt;&gt;"",INDEX(ORCAMENTO!$N:$N,$B837),IF(INDEX(ORCAMENTO!$Q:$Q,$B837)&lt;&gt;"",INDEX(ORCAMENTO!$Q:$Q,$B837),IF(INDEX(ORCAMENTO!$T:$T,$B837)&lt;&gt;"",INDEX(ORCAMENTO!$T:$T,$B837),INDEX(ORCAMENTO!$W:$W,$B837)))))))</f>
        <v/>
      </c>
      <c r="I837" s="255" t="str">
        <f ca="1">IF($B837="","",IF(INDEX(ORCAMENTO!$AI:$AI,$B837)&lt;&gt;"",INDEX(ORCAMENTO!$AI:$AI,$B837),IF(INDEX(ORCAMENTO!$AG:$AG,$B837),"Memorial de cálculo ou anexo obrigatório não informado para item acima do limite.",IF(AND(INDEX(ORCAMENTO!$AC:$AC,$B837),NOT(INDEX(ORCAMENTO!$AE:$AE,$B837))),"Informe pelo menos um ano completo com valor unitário e quantidade.","Pendência identificada automaticamente."))))</f>
        <v/>
      </c>
      <c r="N837" s="255">
        <f t="shared" si="26"/>
        <v>838</v>
      </c>
      <c r="O837" s="255">
        <f ca="1">IF(INDEX(ORCAMENTO!$AI:$AI,$N837)&lt;&gt;"",1,0)</f>
        <v>0</v>
      </c>
      <c r="P837" s="255">
        <f t="shared" ca="1" si="27"/>
        <v>11</v>
      </c>
      <c r="Q837" s="255" t="str">
        <f ca="1">INDEX(ORCAMENTO!$AI:$AI,$N837)</f>
        <v/>
      </c>
    </row>
    <row r="838" spans="2:17" ht="15" customHeight="1" x14ac:dyDescent="0.25">
      <c r="B838" s="255" t="str">
        <f ca="1">IFERROR(INDEX(_AUX_ANALISE!$A$1:$A$2461,MATCH(ROW()-34,_AUX_ANALISE!$C$1:$C$2461,0)),"")</f>
        <v/>
      </c>
      <c r="C838" s="255" t="str">
        <f ca="1">IF($B838="","",INDEX(ORCAMENTO!$B:$B,$B838))</f>
        <v/>
      </c>
      <c r="D838" s="255" t="str">
        <f ca="1">IF($B838="","",INDEX(ORCAMENTO!$E:$E,$B838))</f>
        <v/>
      </c>
      <c r="E838" s="255" t="str">
        <f ca="1">IF($B838="","",INDEX(ORCAMENTO!$D:$D,$B838))</f>
        <v/>
      </c>
      <c r="F838" s="255" t="str">
        <f ca="1">IF($B838="","",TRIM(IF(OR(INDEX(ORCAMENTO!$G:$G,$B838)&lt;&gt;"",INDEX(ORCAMENTO!$H:$H,$B838)&lt;&gt;""),"Ano 1; ","")&amp;IF(OR(INDEX(ORCAMENTO!$J:$J,$B838)&lt;&gt;"",INDEX(ORCAMENTO!$K:$K,$B838)&lt;&gt;""),"Ano 2; ","")&amp;IF(OR(INDEX(ORCAMENTO!$M:$M,$B838)&lt;&gt;"",INDEX(ORCAMENTO!$N:$N,$B838)&lt;&gt;""),"Ano 3; ","")&amp;IF(OR(INDEX(ORCAMENTO!$P:$P,$B838)&lt;&gt;"",INDEX(ORCAMENTO!$Q:$Q,$B838)&lt;&gt;""),"Ano 4; ","")&amp;IF(OR(INDEX(ORCAMENTO!$S:$S,$B838)&lt;&gt;"",INDEX(ORCAMENTO!$T:$T,$B838)&lt;&gt;""),"Ano 5; ","")&amp;IF(OR(INDEX(ORCAMENTO!$V:$V,$B838)&lt;&gt;"",INDEX(ORCAMENTO!$W:$W,$B838)&lt;&gt;""),"Ano 6; ","")))</f>
        <v/>
      </c>
      <c r="G838" s="311" t="str">
        <f ca="1">IF($B838="","",IF(INDEX(ORCAMENTO!$G:$G,$B838)&lt;&gt;"",INDEX(ORCAMENTO!$G:$G,$B838),IF(INDEX(ORCAMENTO!$J:$J,$B838)&lt;&gt;"",INDEX(ORCAMENTO!$J:$J,$B838),IF(INDEX(ORCAMENTO!$M:$M,$B838)&lt;&gt;"",INDEX(ORCAMENTO!$M:$M,$B838),IF(INDEX(ORCAMENTO!$P:$P,$B838)&lt;&gt;"",INDEX(ORCAMENTO!$P:$P,$B838),IF(INDEX(ORCAMENTO!$S:$S,$B838)&lt;&gt;"",INDEX(ORCAMENTO!$S:$S,$B838),INDEX(ORCAMENTO!$V:$V,$B838)))))))</f>
        <v/>
      </c>
      <c r="H838" s="312" t="str">
        <f ca="1">IF($B838="","",IF(INDEX(ORCAMENTO!$H:$H,$B838)&lt;&gt;"",INDEX(ORCAMENTO!$H:$H,$B838),IF(INDEX(ORCAMENTO!$K:$K,$B838)&lt;&gt;"",INDEX(ORCAMENTO!$K:$K,$B838),IF(INDEX(ORCAMENTO!$N:$N,$B838)&lt;&gt;"",INDEX(ORCAMENTO!$N:$N,$B838),IF(INDEX(ORCAMENTO!$Q:$Q,$B838)&lt;&gt;"",INDEX(ORCAMENTO!$Q:$Q,$B838),IF(INDEX(ORCAMENTO!$T:$T,$B838)&lt;&gt;"",INDEX(ORCAMENTO!$T:$T,$B838),INDEX(ORCAMENTO!$W:$W,$B838)))))))</f>
        <v/>
      </c>
      <c r="I838" s="255" t="str">
        <f ca="1">IF($B838="","",IF(INDEX(ORCAMENTO!$AI:$AI,$B838)&lt;&gt;"",INDEX(ORCAMENTO!$AI:$AI,$B838),IF(INDEX(ORCAMENTO!$AG:$AG,$B838),"Memorial de cálculo ou anexo obrigatório não informado para item acima do limite.",IF(AND(INDEX(ORCAMENTO!$AC:$AC,$B838),NOT(INDEX(ORCAMENTO!$AE:$AE,$B838))),"Informe pelo menos um ano completo com valor unitário e quantidade.","Pendência identificada automaticamente."))))</f>
        <v/>
      </c>
      <c r="N838" s="255">
        <f t="shared" si="26"/>
        <v>839</v>
      </c>
      <c r="O838" s="255">
        <f ca="1">IF(INDEX(ORCAMENTO!$AI:$AI,$N838)&lt;&gt;"",1,0)</f>
        <v>0</v>
      </c>
      <c r="P838" s="255">
        <f t="shared" ca="1" si="27"/>
        <v>11</v>
      </c>
      <c r="Q838" s="255" t="str">
        <f ca="1">INDEX(ORCAMENTO!$AI:$AI,$N838)</f>
        <v/>
      </c>
    </row>
    <row r="839" spans="2:17" ht="15" customHeight="1" x14ac:dyDescent="0.25">
      <c r="B839" s="255" t="str">
        <f ca="1">IFERROR(INDEX(_AUX_ANALISE!$A$1:$A$2461,MATCH(ROW()-34,_AUX_ANALISE!$C$1:$C$2461,0)),"")</f>
        <v/>
      </c>
      <c r="C839" s="255" t="str">
        <f ca="1">IF($B839="","",INDEX(ORCAMENTO!$B:$B,$B839))</f>
        <v/>
      </c>
      <c r="D839" s="255" t="str">
        <f ca="1">IF($B839="","",INDEX(ORCAMENTO!$E:$E,$B839))</f>
        <v/>
      </c>
      <c r="E839" s="255" t="str">
        <f ca="1">IF($B839="","",INDEX(ORCAMENTO!$D:$D,$B839))</f>
        <v/>
      </c>
      <c r="F839" s="255" t="str">
        <f ca="1">IF($B839="","",TRIM(IF(OR(INDEX(ORCAMENTO!$G:$G,$B839)&lt;&gt;"",INDEX(ORCAMENTO!$H:$H,$B839)&lt;&gt;""),"Ano 1; ","")&amp;IF(OR(INDEX(ORCAMENTO!$J:$J,$B839)&lt;&gt;"",INDEX(ORCAMENTO!$K:$K,$B839)&lt;&gt;""),"Ano 2; ","")&amp;IF(OR(INDEX(ORCAMENTO!$M:$M,$B839)&lt;&gt;"",INDEX(ORCAMENTO!$N:$N,$B839)&lt;&gt;""),"Ano 3; ","")&amp;IF(OR(INDEX(ORCAMENTO!$P:$P,$B839)&lt;&gt;"",INDEX(ORCAMENTO!$Q:$Q,$B839)&lt;&gt;""),"Ano 4; ","")&amp;IF(OR(INDEX(ORCAMENTO!$S:$S,$B839)&lt;&gt;"",INDEX(ORCAMENTO!$T:$T,$B839)&lt;&gt;""),"Ano 5; ","")&amp;IF(OR(INDEX(ORCAMENTO!$V:$V,$B839)&lt;&gt;"",INDEX(ORCAMENTO!$W:$W,$B839)&lt;&gt;""),"Ano 6; ","")))</f>
        <v/>
      </c>
      <c r="G839" s="311" t="str">
        <f ca="1">IF($B839="","",IF(INDEX(ORCAMENTO!$G:$G,$B839)&lt;&gt;"",INDEX(ORCAMENTO!$G:$G,$B839),IF(INDEX(ORCAMENTO!$J:$J,$B839)&lt;&gt;"",INDEX(ORCAMENTO!$J:$J,$B839),IF(INDEX(ORCAMENTO!$M:$M,$B839)&lt;&gt;"",INDEX(ORCAMENTO!$M:$M,$B839),IF(INDEX(ORCAMENTO!$P:$P,$B839)&lt;&gt;"",INDEX(ORCAMENTO!$P:$P,$B839),IF(INDEX(ORCAMENTO!$S:$S,$B839)&lt;&gt;"",INDEX(ORCAMENTO!$S:$S,$B839),INDEX(ORCAMENTO!$V:$V,$B839)))))))</f>
        <v/>
      </c>
      <c r="H839" s="312" t="str">
        <f ca="1">IF($B839="","",IF(INDEX(ORCAMENTO!$H:$H,$B839)&lt;&gt;"",INDEX(ORCAMENTO!$H:$H,$B839),IF(INDEX(ORCAMENTO!$K:$K,$B839)&lt;&gt;"",INDEX(ORCAMENTO!$K:$K,$B839),IF(INDEX(ORCAMENTO!$N:$N,$B839)&lt;&gt;"",INDEX(ORCAMENTO!$N:$N,$B839),IF(INDEX(ORCAMENTO!$Q:$Q,$B839)&lt;&gt;"",INDEX(ORCAMENTO!$Q:$Q,$B839),IF(INDEX(ORCAMENTO!$T:$T,$B839)&lt;&gt;"",INDEX(ORCAMENTO!$T:$T,$B839),INDEX(ORCAMENTO!$W:$W,$B839)))))))</f>
        <v/>
      </c>
      <c r="I839" s="255" t="str">
        <f ca="1">IF($B839="","",IF(INDEX(ORCAMENTO!$AI:$AI,$B839)&lt;&gt;"",INDEX(ORCAMENTO!$AI:$AI,$B839),IF(INDEX(ORCAMENTO!$AG:$AG,$B839),"Memorial de cálculo ou anexo obrigatório não informado para item acima do limite.",IF(AND(INDEX(ORCAMENTO!$AC:$AC,$B839),NOT(INDEX(ORCAMENTO!$AE:$AE,$B839))),"Informe pelo menos um ano completo com valor unitário e quantidade.","Pendência identificada automaticamente."))))</f>
        <v/>
      </c>
      <c r="N839" s="255">
        <f t="shared" si="26"/>
        <v>840</v>
      </c>
      <c r="O839" s="255">
        <f ca="1">IF(INDEX(ORCAMENTO!$AI:$AI,$N839)&lt;&gt;"",1,0)</f>
        <v>0</v>
      </c>
      <c r="P839" s="255">
        <f t="shared" ca="1" si="27"/>
        <v>11</v>
      </c>
      <c r="Q839" s="255" t="str">
        <f ca="1">INDEX(ORCAMENTO!$AI:$AI,$N839)</f>
        <v/>
      </c>
    </row>
    <row r="840" spans="2:17" ht="15" customHeight="1" x14ac:dyDescent="0.25">
      <c r="B840" s="255" t="str">
        <f ca="1">IFERROR(INDEX(_AUX_ANALISE!$A$1:$A$2461,MATCH(ROW()-34,_AUX_ANALISE!$C$1:$C$2461,0)),"")</f>
        <v/>
      </c>
      <c r="C840" s="255" t="str">
        <f ca="1">IF($B840="","",INDEX(ORCAMENTO!$B:$B,$B840))</f>
        <v/>
      </c>
      <c r="D840" s="255" t="str">
        <f ca="1">IF($B840="","",INDEX(ORCAMENTO!$E:$E,$B840))</f>
        <v/>
      </c>
      <c r="E840" s="255" t="str">
        <f ca="1">IF($B840="","",INDEX(ORCAMENTO!$D:$D,$B840))</f>
        <v/>
      </c>
      <c r="F840" s="255" t="str">
        <f ca="1">IF($B840="","",TRIM(IF(OR(INDEX(ORCAMENTO!$G:$G,$B840)&lt;&gt;"",INDEX(ORCAMENTO!$H:$H,$B840)&lt;&gt;""),"Ano 1; ","")&amp;IF(OR(INDEX(ORCAMENTO!$J:$J,$B840)&lt;&gt;"",INDEX(ORCAMENTO!$K:$K,$B840)&lt;&gt;""),"Ano 2; ","")&amp;IF(OR(INDEX(ORCAMENTO!$M:$M,$B840)&lt;&gt;"",INDEX(ORCAMENTO!$N:$N,$B840)&lt;&gt;""),"Ano 3; ","")&amp;IF(OR(INDEX(ORCAMENTO!$P:$P,$B840)&lt;&gt;"",INDEX(ORCAMENTO!$Q:$Q,$B840)&lt;&gt;""),"Ano 4; ","")&amp;IF(OR(INDEX(ORCAMENTO!$S:$S,$B840)&lt;&gt;"",INDEX(ORCAMENTO!$T:$T,$B840)&lt;&gt;""),"Ano 5; ","")&amp;IF(OR(INDEX(ORCAMENTO!$V:$V,$B840)&lt;&gt;"",INDEX(ORCAMENTO!$W:$W,$B840)&lt;&gt;""),"Ano 6; ","")))</f>
        <v/>
      </c>
      <c r="G840" s="311" t="str">
        <f ca="1">IF($B840="","",IF(INDEX(ORCAMENTO!$G:$G,$B840)&lt;&gt;"",INDEX(ORCAMENTO!$G:$G,$B840),IF(INDEX(ORCAMENTO!$J:$J,$B840)&lt;&gt;"",INDEX(ORCAMENTO!$J:$J,$B840),IF(INDEX(ORCAMENTO!$M:$M,$B840)&lt;&gt;"",INDEX(ORCAMENTO!$M:$M,$B840),IF(INDEX(ORCAMENTO!$P:$P,$B840)&lt;&gt;"",INDEX(ORCAMENTO!$P:$P,$B840),IF(INDEX(ORCAMENTO!$S:$S,$B840)&lt;&gt;"",INDEX(ORCAMENTO!$S:$S,$B840),INDEX(ORCAMENTO!$V:$V,$B840)))))))</f>
        <v/>
      </c>
      <c r="H840" s="312" t="str">
        <f ca="1">IF($B840="","",IF(INDEX(ORCAMENTO!$H:$H,$B840)&lt;&gt;"",INDEX(ORCAMENTO!$H:$H,$B840),IF(INDEX(ORCAMENTO!$K:$K,$B840)&lt;&gt;"",INDEX(ORCAMENTO!$K:$K,$B840),IF(INDEX(ORCAMENTO!$N:$N,$B840)&lt;&gt;"",INDEX(ORCAMENTO!$N:$N,$B840),IF(INDEX(ORCAMENTO!$Q:$Q,$B840)&lt;&gt;"",INDEX(ORCAMENTO!$Q:$Q,$B840),IF(INDEX(ORCAMENTO!$T:$T,$B840)&lt;&gt;"",INDEX(ORCAMENTO!$T:$T,$B840),INDEX(ORCAMENTO!$W:$W,$B840)))))))</f>
        <v/>
      </c>
      <c r="I840" s="255" t="str">
        <f ca="1">IF($B840="","",IF(INDEX(ORCAMENTO!$AI:$AI,$B840)&lt;&gt;"",INDEX(ORCAMENTO!$AI:$AI,$B840),IF(INDEX(ORCAMENTO!$AG:$AG,$B840),"Memorial de cálculo ou anexo obrigatório não informado para item acima do limite.",IF(AND(INDEX(ORCAMENTO!$AC:$AC,$B840),NOT(INDEX(ORCAMENTO!$AE:$AE,$B840))),"Informe pelo menos um ano completo com valor unitário e quantidade.","Pendência identificada automaticamente."))))</f>
        <v/>
      </c>
      <c r="N840" s="255">
        <f t="shared" si="26"/>
        <v>841</v>
      </c>
      <c r="O840" s="255">
        <f ca="1">IF(INDEX(ORCAMENTO!$AI:$AI,$N840)&lt;&gt;"",1,0)</f>
        <v>0</v>
      </c>
      <c r="P840" s="255">
        <f t="shared" ca="1" si="27"/>
        <v>11</v>
      </c>
      <c r="Q840" s="255" t="str">
        <f ca="1">INDEX(ORCAMENTO!$AI:$AI,$N840)</f>
        <v/>
      </c>
    </row>
    <row r="841" spans="2:17" ht="15" customHeight="1" x14ac:dyDescent="0.25">
      <c r="B841" s="255" t="str">
        <f ca="1">IFERROR(INDEX(_AUX_ANALISE!$A$1:$A$2461,MATCH(ROW()-34,_AUX_ANALISE!$C$1:$C$2461,0)),"")</f>
        <v/>
      </c>
      <c r="C841" s="255" t="str">
        <f ca="1">IF($B841="","",INDEX(ORCAMENTO!$B:$B,$B841))</f>
        <v/>
      </c>
      <c r="D841" s="255" t="str">
        <f ca="1">IF($B841="","",INDEX(ORCAMENTO!$E:$E,$B841))</f>
        <v/>
      </c>
      <c r="E841" s="255" t="str">
        <f ca="1">IF($B841="","",INDEX(ORCAMENTO!$D:$D,$B841))</f>
        <v/>
      </c>
      <c r="F841" s="255" t="str">
        <f ca="1">IF($B841="","",TRIM(IF(OR(INDEX(ORCAMENTO!$G:$G,$B841)&lt;&gt;"",INDEX(ORCAMENTO!$H:$H,$B841)&lt;&gt;""),"Ano 1; ","")&amp;IF(OR(INDEX(ORCAMENTO!$J:$J,$B841)&lt;&gt;"",INDEX(ORCAMENTO!$K:$K,$B841)&lt;&gt;""),"Ano 2; ","")&amp;IF(OR(INDEX(ORCAMENTO!$M:$M,$B841)&lt;&gt;"",INDEX(ORCAMENTO!$N:$N,$B841)&lt;&gt;""),"Ano 3; ","")&amp;IF(OR(INDEX(ORCAMENTO!$P:$P,$B841)&lt;&gt;"",INDEX(ORCAMENTO!$Q:$Q,$B841)&lt;&gt;""),"Ano 4; ","")&amp;IF(OR(INDEX(ORCAMENTO!$S:$S,$B841)&lt;&gt;"",INDEX(ORCAMENTO!$T:$T,$B841)&lt;&gt;""),"Ano 5; ","")&amp;IF(OR(INDEX(ORCAMENTO!$V:$V,$B841)&lt;&gt;"",INDEX(ORCAMENTO!$W:$W,$B841)&lt;&gt;""),"Ano 6; ","")))</f>
        <v/>
      </c>
      <c r="G841" s="311" t="str">
        <f ca="1">IF($B841="","",IF(INDEX(ORCAMENTO!$G:$G,$B841)&lt;&gt;"",INDEX(ORCAMENTO!$G:$G,$B841),IF(INDEX(ORCAMENTO!$J:$J,$B841)&lt;&gt;"",INDEX(ORCAMENTO!$J:$J,$B841),IF(INDEX(ORCAMENTO!$M:$M,$B841)&lt;&gt;"",INDEX(ORCAMENTO!$M:$M,$B841),IF(INDEX(ORCAMENTO!$P:$P,$B841)&lt;&gt;"",INDEX(ORCAMENTO!$P:$P,$B841),IF(INDEX(ORCAMENTO!$S:$S,$B841)&lt;&gt;"",INDEX(ORCAMENTO!$S:$S,$B841),INDEX(ORCAMENTO!$V:$V,$B841)))))))</f>
        <v/>
      </c>
      <c r="H841" s="312" t="str">
        <f ca="1">IF($B841="","",IF(INDEX(ORCAMENTO!$H:$H,$B841)&lt;&gt;"",INDEX(ORCAMENTO!$H:$H,$B841),IF(INDEX(ORCAMENTO!$K:$K,$B841)&lt;&gt;"",INDEX(ORCAMENTO!$K:$K,$B841),IF(INDEX(ORCAMENTO!$N:$N,$B841)&lt;&gt;"",INDEX(ORCAMENTO!$N:$N,$B841),IF(INDEX(ORCAMENTO!$Q:$Q,$B841)&lt;&gt;"",INDEX(ORCAMENTO!$Q:$Q,$B841),IF(INDEX(ORCAMENTO!$T:$T,$B841)&lt;&gt;"",INDEX(ORCAMENTO!$T:$T,$B841),INDEX(ORCAMENTO!$W:$W,$B841)))))))</f>
        <v/>
      </c>
      <c r="I841" s="255" t="str">
        <f ca="1">IF($B841="","",IF(INDEX(ORCAMENTO!$AI:$AI,$B841)&lt;&gt;"",INDEX(ORCAMENTO!$AI:$AI,$B841),IF(INDEX(ORCAMENTO!$AG:$AG,$B841),"Memorial de cálculo ou anexo obrigatório não informado para item acima do limite.",IF(AND(INDEX(ORCAMENTO!$AC:$AC,$B841),NOT(INDEX(ORCAMENTO!$AE:$AE,$B841))),"Informe pelo menos um ano completo com valor unitário e quantidade.","Pendência identificada automaticamente."))))</f>
        <v/>
      </c>
      <c r="N841" s="255">
        <f t="shared" si="26"/>
        <v>842</v>
      </c>
      <c r="O841" s="255">
        <f ca="1">IF(INDEX(ORCAMENTO!$AI:$AI,$N841)&lt;&gt;"",1,0)</f>
        <v>0</v>
      </c>
      <c r="P841" s="255">
        <f t="shared" ca="1" si="27"/>
        <v>11</v>
      </c>
      <c r="Q841" s="255" t="str">
        <f ca="1">INDEX(ORCAMENTO!$AI:$AI,$N841)</f>
        <v/>
      </c>
    </row>
    <row r="842" spans="2:17" ht="15" customHeight="1" x14ac:dyDescent="0.25">
      <c r="B842" s="255" t="str">
        <f ca="1">IFERROR(INDEX(_AUX_ANALISE!$A$1:$A$2461,MATCH(ROW()-34,_AUX_ANALISE!$C$1:$C$2461,0)),"")</f>
        <v/>
      </c>
      <c r="C842" s="255" t="str">
        <f ca="1">IF($B842="","",INDEX(ORCAMENTO!$B:$B,$B842))</f>
        <v/>
      </c>
      <c r="D842" s="255" t="str">
        <f ca="1">IF($B842="","",INDEX(ORCAMENTO!$E:$E,$B842))</f>
        <v/>
      </c>
      <c r="E842" s="255" t="str">
        <f ca="1">IF($B842="","",INDEX(ORCAMENTO!$D:$D,$B842))</f>
        <v/>
      </c>
      <c r="F842" s="255" t="str">
        <f ca="1">IF($B842="","",TRIM(IF(OR(INDEX(ORCAMENTO!$G:$G,$B842)&lt;&gt;"",INDEX(ORCAMENTO!$H:$H,$B842)&lt;&gt;""),"Ano 1; ","")&amp;IF(OR(INDEX(ORCAMENTO!$J:$J,$B842)&lt;&gt;"",INDEX(ORCAMENTO!$K:$K,$B842)&lt;&gt;""),"Ano 2; ","")&amp;IF(OR(INDEX(ORCAMENTO!$M:$M,$B842)&lt;&gt;"",INDEX(ORCAMENTO!$N:$N,$B842)&lt;&gt;""),"Ano 3; ","")&amp;IF(OR(INDEX(ORCAMENTO!$P:$P,$B842)&lt;&gt;"",INDEX(ORCAMENTO!$Q:$Q,$B842)&lt;&gt;""),"Ano 4; ","")&amp;IF(OR(INDEX(ORCAMENTO!$S:$S,$B842)&lt;&gt;"",INDEX(ORCAMENTO!$T:$T,$B842)&lt;&gt;""),"Ano 5; ","")&amp;IF(OR(INDEX(ORCAMENTO!$V:$V,$B842)&lt;&gt;"",INDEX(ORCAMENTO!$W:$W,$B842)&lt;&gt;""),"Ano 6; ","")))</f>
        <v/>
      </c>
      <c r="G842" s="311" t="str">
        <f ca="1">IF($B842="","",IF(INDEX(ORCAMENTO!$G:$G,$B842)&lt;&gt;"",INDEX(ORCAMENTO!$G:$G,$B842),IF(INDEX(ORCAMENTO!$J:$J,$B842)&lt;&gt;"",INDEX(ORCAMENTO!$J:$J,$B842),IF(INDEX(ORCAMENTO!$M:$M,$B842)&lt;&gt;"",INDEX(ORCAMENTO!$M:$M,$B842),IF(INDEX(ORCAMENTO!$P:$P,$B842)&lt;&gt;"",INDEX(ORCAMENTO!$P:$P,$B842),IF(INDEX(ORCAMENTO!$S:$S,$B842)&lt;&gt;"",INDEX(ORCAMENTO!$S:$S,$B842),INDEX(ORCAMENTO!$V:$V,$B842)))))))</f>
        <v/>
      </c>
      <c r="H842" s="312" t="str">
        <f ca="1">IF($B842="","",IF(INDEX(ORCAMENTO!$H:$H,$B842)&lt;&gt;"",INDEX(ORCAMENTO!$H:$H,$B842),IF(INDEX(ORCAMENTO!$K:$K,$B842)&lt;&gt;"",INDEX(ORCAMENTO!$K:$K,$B842),IF(INDEX(ORCAMENTO!$N:$N,$B842)&lt;&gt;"",INDEX(ORCAMENTO!$N:$N,$B842),IF(INDEX(ORCAMENTO!$Q:$Q,$B842)&lt;&gt;"",INDEX(ORCAMENTO!$Q:$Q,$B842),IF(INDEX(ORCAMENTO!$T:$T,$B842)&lt;&gt;"",INDEX(ORCAMENTO!$T:$T,$B842),INDEX(ORCAMENTO!$W:$W,$B842)))))))</f>
        <v/>
      </c>
      <c r="I842" s="255" t="str">
        <f ca="1">IF($B842="","",IF(INDEX(ORCAMENTO!$AI:$AI,$B842)&lt;&gt;"",INDEX(ORCAMENTO!$AI:$AI,$B842),IF(INDEX(ORCAMENTO!$AG:$AG,$B842),"Memorial de cálculo ou anexo obrigatório não informado para item acima do limite.",IF(AND(INDEX(ORCAMENTO!$AC:$AC,$B842),NOT(INDEX(ORCAMENTO!$AE:$AE,$B842))),"Informe pelo menos um ano completo com valor unitário e quantidade.","Pendência identificada automaticamente."))))</f>
        <v/>
      </c>
      <c r="N842" s="255">
        <f t="shared" si="26"/>
        <v>843</v>
      </c>
      <c r="O842" s="255">
        <f ca="1">IF(INDEX(ORCAMENTO!$AI:$AI,$N842)&lt;&gt;"",1,0)</f>
        <v>0</v>
      </c>
      <c r="P842" s="255">
        <f t="shared" ca="1" si="27"/>
        <v>11</v>
      </c>
      <c r="Q842" s="255" t="str">
        <f ca="1">INDEX(ORCAMENTO!$AI:$AI,$N842)</f>
        <v/>
      </c>
    </row>
    <row r="843" spans="2:17" ht="15" customHeight="1" x14ac:dyDescent="0.25">
      <c r="B843" s="255" t="str">
        <f ca="1">IFERROR(INDEX(_AUX_ANALISE!$A$1:$A$2461,MATCH(ROW()-34,_AUX_ANALISE!$C$1:$C$2461,0)),"")</f>
        <v/>
      </c>
      <c r="C843" s="255" t="str">
        <f ca="1">IF($B843="","",INDEX(ORCAMENTO!$B:$B,$B843))</f>
        <v/>
      </c>
      <c r="D843" s="255" t="str">
        <f ca="1">IF($B843="","",INDEX(ORCAMENTO!$E:$E,$B843))</f>
        <v/>
      </c>
      <c r="E843" s="255" t="str">
        <f ca="1">IF($B843="","",INDEX(ORCAMENTO!$D:$D,$B843))</f>
        <v/>
      </c>
      <c r="F843" s="255" t="str">
        <f ca="1">IF($B843="","",TRIM(IF(OR(INDEX(ORCAMENTO!$G:$G,$B843)&lt;&gt;"",INDEX(ORCAMENTO!$H:$H,$B843)&lt;&gt;""),"Ano 1; ","")&amp;IF(OR(INDEX(ORCAMENTO!$J:$J,$B843)&lt;&gt;"",INDEX(ORCAMENTO!$K:$K,$B843)&lt;&gt;""),"Ano 2; ","")&amp;IF(OR(INDEX(ORCAMENTO!$M:$M,$B843)&lt;&gt;"",INDEX(ORCAMENTO!$N:$N,$B843)&lt;&gt;""),"Ano 3; ","")&amp;IF(OR(INDEX(ORCAMENTO!$P:$P,$B843)&lt;&gt;"",INDEX(ORCAMENTO!$Q:$Q,$B843)&lt;&gt;""),"Ano 4; ","")&amp;IF(OR(INDEX(ORCAMENTO!$S:$S,$B843)&lt;&gt;"",INDEX(ORCAMENTO!$T:$T,$B843)&lt;&gt;""),"Ano 5; ","")&amp;IF(OR(INDEX(ORCAMENTO!$V:$V,$B843)&lt;&gt;"",INDEX(ORCAMENTO!$W:$W,$B843)&lt;&gt;""),"Ano 6; ","")))</f>
        <v/>
      </c>
      <c r="G843" s="311" t="str">
        <f ca="1">IF($B843="","",IF(INDEX(ORCAMENTO!$G:$G,$B843)&lt;&gt;"",INDEX(ORCAMENTO!$G:$G,$B843),IF(INDEX(ORCAMENTO!$J:$J,$B843)&lt;&gt;"",INDEX(ORCAMENTO!$J:$J,$B843),IF(INDEX(ORCAMENTO!$M:$M,$B843)&lt;&gt;"",INDEX(ORCAMENTO!$M:$M,$B843),IF(INDEX(ORCAMENTO!$P:$P,$B843)&lt;&gt;"",INDEX(ORCAMENTO!$P:$P,$B843),IF(INDEX(ORCAMENTO!$S:$S,$B843)&lt;&gt;"",INDEX(ORCAMENTO!$S:$S,$B843),INDEX(ORCAMENTO!$V:$V,$B843)))))))</f>
        <v/>
      </c>
      <c r="H843" s="312" t="str">
        <f ca="1">IF($B843="","",IF(INDEX(ORCAMENTO!$H:$H,$B843)&lt;&gt;"",INDEX(ORCAMENTO!$H:$H,$B843),IF(INDEX(ORCAMENTO!$K:$K,$B843)&lt;&gt;"",INDEX(ORCAMENTO!$K:$K,$B843),IF(INDEX(ORCAMENTO!$N:$N,$B843)&lt;&gt;"",INDEX(ORCAMENTO!$N:$N,$B843),IF(INDEX(ORCAMENTO!$Q:$Q,$B843)&lt;&gt;"",INDEX(ORCAMENTO!$Q:$Q,$B843),IF(INDEX(ORCAMENTO!$T:$T,$B843)&lt;&gt;"",INDEX(ORCAMENTO!$T:$T,$B843),INDEX(ORCAMENTO!$W:$W,$B843)))))))</f>
        <v/>
      </c>
      <c r="I843" s="255" t="str">
        <f ca="1">IF($B843="","",IF(INDEX(ORCAMENTO!$AI:$AI,$B843)&lt;&gt;"",INDEX(ORCAMENTO!$AI:$AI,$B843),IF(INDEX(ORCAMENTO!$AG:$AG,$B843),"Memorial de cálculo ou anexo obrigatório não informado para item acima do limite.",IF(AND(INDEX(ORCAMENTO!$AC:$AC,$B843),NOT(INDEX(ORCAMENTO!$AE:$AE,$B843))),"Informe pelo menos um ano completo com valor unitário e quantidade.","Pendência identificada automaticamente."))))</f>
        <v/>
      </c>
      <c r="N843" s="255">
        <f t="shared" ref="N843:N906" si="28">N842+1</f>
        <v>844</v>
      </c>
      <c r="O843" s="255">
        <f ca="1">IF(INDEX(ORCAMENTO!$AI:$AI,$N843)&lt;&gt;"",1,0)</f>
        <v>0</v>
      </c>
      <c r="P843" s="255">
        <f t="shared" ref="P843:P906" ca="1" si="29">P842+O843</f>
        <v>11</v>
      </c>
      <c r="Q843" s="255" t="str">
        <f ca="1">INDEX(ORCAMENTO!$AI:$AI,$N843)</f>
        <v/>
      </c>
    </row>
    <row r="844" spans="2:17" ht="15" customHeight="1" x14ac:dyDescent="0.25">
      <c r="B844" s="255" t="str">
        <f ca="1">IFERROR(INDEX(_AUX_ANALISE!$A$1:$A$2461,MATCH(ROW()-34,_AUX_ANALISE!$C$1:$C$2461,0)),"")</f>
        <v/>
      </c>
      <c r="C844" s="255" t="str">
        <f ca="1">IF($B844="","",INDEX(ORCAMENTO!$B:$B,$B844))</f>
        <v/>
      </c>
      <c r="D844" s="255" t="str">
        <f ca="1">IF($B844="","",INDEX(ORCAMENTO!$E:$E,$B844))</f>
        <v/>
      </c>
      <c r="E844" s="255" t="str">
        <f ca="1">IF($B844="","",INDEX(ORCAMENTO!$D:$D,$B844))</f>
        <v/>
      </c>
      <c r="F844" s="255" t="str">
        <f ca="1">IF($B844="","",TRIM(IF(OR(INDEX(ORCAMENTO!$G:$G,$B844)&lt;&gt;"",INDEX(ORCAMENTO!$H:$H,$B844)&lt;&gt;""),"Ano 1; ","")&amp;IF(OR(INDEX(ORCAMENTO!$J:$J,$B844)&lt;&gt;"",INDEX(ORCAMENTO!$K:$K,$B844)&lt;&gt;""),"Ano 2; ","")&amp;IF(OR(INDEX(ORCAMENTO!$M:$M,$B844)&lt;&gt;"",INDEX(ORCAMENTO!$N:$N,$B844)&lt;&gt;""),"Ano 3; ","")&amp;IF(OR(INDEX(ORCAMENTO!$P:$P,$B844)&lt;&gt;"",INDEX(ORCAMENTO!$Q:$Q,$B844)&lt;&gt;""),"Ano 4; ","")&amp;IF(OR(INDEX(ORCAMENTO!$S:$S,$B844)&lt;&gt;"",INDEX(ORCAMENTO!$T:$T,$B844)&lt;&gt;""),"Ano 5; ","")&amp;IF(OR(INDEX(ORCAMENTO!$V:$V,$B844)&lt;&gt;"",INDEX(ORCAMENTO!$W:$W,$B844)&lt;&gt;""),"Ano 6; ","")))</f>
        <v/>
      </c>
      <c r="G844" s="311" t="str">
        <f ca="1">IF($B844="","",IF(INDEX(ORCAMENTO!$G:$G,$B844)&lt;&gt;"",INDEX(ORCAMENTO!$G:$G,$B844),IF(INDEX(ORCAMENTO!$J:$J,$B844)&lt;&gt;"",INDEX(ORCAMENTO!$J:$J,$B844),IF(INDEX(ORCAMENTO!$M:$M,$B844)&lt;&gt;"",INDEX(ORCAMENTO!$M:$M,$B844),IF(INDEX(ORCAMENTO!$P:$P,$B844)&lt;&gt;"",INDEX(ORCAMENTO!$P:$P,$B844),IF(INDEX(ORCAMENTO!$S:$S,$B844)&lt;&gt;"",INDEX(ORCAMENTO!$S:$S,$B844),INDEX(ORCAMENTO!$V:$V,$B844)))))))</f>
        <v/>
      </c>
      <c r="H844" s="312" t="str">
        <f ca="1">IF($B844="","",IF(INDEX(ORCAMENTO!$H:$H,$B844)&lt;&gt;"",INDEX(ORCAMENTO!$H:$H,$B844),IF(INDEX(ORCAMENTO!$K:$K,$B844)&lt;&gt;"",INDEX(ORCAMENTO!$K:$K,$B844),IF(INDEX(ORCAMENTO!$N:$N,$B844)&lt;&gt;"",INDEX(ORCAMENTO!$N:$N,$B844),IF(INDEX(ORCAMENTO!$Q:$Q,$B844)&lt;&gt;"",INDEX(ORCAMENTO!$Q:$Q,$B844),IF(INDEX(ORCAMENTO!$T:$T,$B844)&lt;&gt;"",INDEX(ORCAMENTO!$T:$T,$B844),INDEX(ORCAMENTO!$W:$W,$B844)))))))</f>
        <v/>
      </c>
      <c r="I844" s="255" t="str">
        <f ca="1">IF($B844="","",IF(INDEX(ORCAMENTO!$AI:$AI,$B844)&lt;&gt;"",INDEX(ORCAMENTO!$AI:$AI,$B844),IF(INDEX(ORCAMENTO!$AG:$AG,$B844),"Memorial de cálculo ou anexo obrigatório não informado para item acima do limite.",IF(AND(INDEX(ORCAMENTO!$AC:$AC,$B844),NOT(INDEX(ORCAMENTO!$AE:$AE,$B844))),"Informe pelo menos um ano completo com valor unitário e quantidade.","Pendência identificada automaticamente."))))</f>
        <v/>
      </c>
      <c r="N844" s="255">
        <f t="shared" si="28"/>
        <v>845</v>
      </c>
      <c r="O844" s="255">
        <f ca="1">IF(INDEX(ORCAMENTO!$AI:$AI,$N844)&lt;&gt;"",1,0)</f>
        <v>0</v>
      </c>
      <c r="P844" s="255">
        <f t="shared" ca="1" si="29"/>
        <v>11</v>
      </c>
      <c r="Q844" s="255" t="str">
        <f ca="1">INDEX(ORCAMENTO!$AI:$AI,$N844)</f>
        <v/>
      </c>
    </row>
    <row r="845" spans="2:17" ht="15" customHeight="1" x14ac:dyDescent="0.25">
      <c r="B845" s="255" t="str">
        <f ca="1">IFERROR(INDEX(_AUX_ANALISE!$A$1:$A$2461,MATCH(ROW()-34,_AUX_ANALISE!$C$1:$C$2461,0)),"")</f>
        <v/>
      </c>
      <c r="C845" s="255" t="str">
        <f ca="1">IF($B845="","",INDEX(ORCAMENTO!$B:$B,$B845))</f>
        <v/>
      </c>
      <c r="D845" s="255" t="str">
        <f ca="1">IF($B845="","",INDEX(ORCAMENTO!$E:$E,$B845))</f>
        <v/>
      </c>
      <c r="E845" s="255" t="str">
        <f ca="1">IF($B845="","",INDEX(ORCAMENTO!$D:$D,$B845))</f>
        <v/>
      </c>
      <c r="F845" s="255" t="str">
        <f ca="1">IF($B845="","",TRIM(IF(OR(INDEX(ORCAMENTO!$G:$G,$B845)&lt;&gt;"",INDEX(ORCAMENTO!$H:$H,$B845)&lt;&gt;""),"Ano 1; ","")&amp;IF(OR(INDEX(ORCAMENTO!$J:$J,$B845)&lt;&gt;"",INDEX(ORCAMENTO!$K:$K,$B845)&lt;&gt;""),"Ano 2; ","")&amp;IF(OR(INDEX(ORCAMENTO!$M:$M,$B845)&lt;&gt;"",INDEX(ORCAMENTO!$N:$N,$B845)&lt;&gt;""),"Ano 3; ","")&amp;IF(OR(INDEX(ORCAMENTO!$P:$P,$B845)&lt;&gt;"",INDEX(ORCAMENTO!$Q:$Q,$B845)&lt;&gt;""),"Ano 4; ","")&amp;IF(OR(INDEX(ORCAMENTO!$S:$S,$B845)&lt;&gt;"",INDEX(ORCAMENTO!$T:$T,$B845)&lt;&gt;""),"Ano 5; ","")&amp;IF(OR(INDEX(ORCAMENTO!$V:$V,$B845)&lt;&gt;"",INDEX(ORCAMENTO!$W:$W,$B845)&lt;&gt;""),"Ano 6; ","")))</f>
        <v/>
      </c>
      <c r="G845" s="311" t="str">
        <f ca="1">IF($B845="","",IF(INDEX(ORCAMENTO!$G:$G,$B845)&lt;&gt;"",INDEX(ORCAMENTO!$G:$G,$B845),IF(INDEX(ORCAMENTO!$J:$J,$B845)&lt;&gt;"",INDEX(ORCAMENTO!$J:$J,$B845),IF(INDEX(ORCAMENTO!$M:$M,$B845)&lt;&gt;"",INDEX(ORCAMENTO!$M:$M,$B845),IF(INDEX(ORCAMENTO!$P:$P,$B845)&lt;&gt;"",INDEX(ORCAMENTO!$P:$P,$B845),IF(INDEX(ORCAMENTO!$S:$S,$B845)&lt;&gt;"",INDEX(ORCAMENTO!$S:$S,$B845),INDEX(ORCAMENTO!$V:$V,$B845)))))))</f>
        <v/>
      </c>
      <c r="H845" s="312" t="str">
        <f ca="1">IF($B845="","",IF(INDEX(ORCAMENTO!$H:$H,$B845)&lt;&gt;"",INDEX(ORCAMENTO!$H:$H,$B845),IF(INDEX(ORCAMENTO!$K:$K,$B845)&lt;&gt;"",INDEX(ORCAMENTO!$K:$K,$B845),IF(INDEX(ORCAMENTO!$N:$N,$B845)&lt;&gt;"",INDEX(ORCAMENTO!$N:$N,$B845),IF(INDEX(ORCAMENTO!$Q:$Q,$B845)&lt;&gt;"",INDEX(ORCAMENTO!$Q:$Q,$B845),IF(INDEX(ORCAMENTO!$T:$T,$B845)&lt;&gt;"",INDEX(ORCAMENTO!$T:$T,$B845),INDEX(ORCAMENTO!$W:$W,$B845)))))))</f>
        <v/>
      </c>
      <c r="I845" s="255" t="str">
        <f ca="1">IF($B845="","",IF(INDEX(ORCAMENTO!$AI:$AI,$B845)&lt;&gt;"",INDEX(ORCAMENTO!$AI:$AI,$B845),IF(INDEX(ORCAMENTO!$AG:$AG,$B845),"Memorial de cálculo ou anexo obrigatório não informado para item acima do limite.",IF(AND(INDEX(ORCAMENTO!$AC:$AC,$B845),NOT(INDEX(ORCAMENTO!$AE:$AE,$B845))),"Informe pelo menos um ano completo com valor unitário e quantidade.","Pendência identificada automaticamente."))))</f>
        <v/>
      </c>
      <c r="N845" s="255">
        <f t="shared" si="28"/>
        <v>846</v>
      </c>
      <c r="O845" s="255">
        <f ca="1">IF(INDEX(ORCAMENTO!$AI:$AI,$N845)&lt;&gt;"",1,0)</f>
        <v>0</v>
      </c>
      <c r="P845" s="255">
        <f t="shared" ca="1" si="29"/>
        <v>11</v>
      </c>
      <c r="Q845" s="255" t="str">
        <f ca="1">INDEX(ORCAMENTO!$AI:$AI,$N845)</f>
        <v/>
      </c>
    </row>
    <row r="846" spans="2:17" ht="15" customHeight="1" x14ac:dyDescent="0.25">
      <c r="B846" s="255" t="str">
        <f ca="1">IFERROR(INDEX(_AUX_ANALISE!$A$1:$A$2461,MATCH(ROW()-34,_AUX_ANALISE!$C$1:$C$2461,0)),"")</f>
        <v/>
      </c>
      <c r="C846" s="255" t="str">
        <f ca="1">IF($B846="","",INDEX(ORCAMENTO!$B:$B,$B846))</f>
        <v/>
      </c>
      <c r="D846" s="255" t="str">
        <f ca="1">IF($B846="","",INDEX(ORCAMENTO!$E:$E,$B846))</f>
        <v/>
      </c>
      <c r="E846" s="255" t="str">
        <f ca="1">IF($B846="","",INDEX(ORCAMENTO!$D:$D,$B846))</f>
        <v/>
      </c>
      <c r="F846" s="255" t="str">
        <f ca="1">IF($B846="","",TRIM(IF(OR(INDEX(ORCAMENTO!$G:$G,$B846)&lt;&gt;"",INDEX(ORCAMENTO!$H:$H,$B846)&lt;&gt;""),"Ano 1; ","")&amp;IF(OR(INDEX(ORCAMENTO!$J:$J,$B846)&lt;&gt;"",INDEX(ORCAMENTO!$K:$K,$B846)&lt;&gt;""),"Ano 2; ","")&amp;IF(OR(INDEX(ORCAMENTO!$M:$M,$B846)&lt;&gt;"",INDEX(ORCAMENTO!$N:$N,$B846)&lt;&gt;""),"Ano 3; ","")&amp;IF(OR(INDEX(ORCAMENTO!$P:$P,$B846)&lt;&gt;"",INDEX(ORCAMENTO!$Q:$Q,$B846)&lt;&gt;""),"Ano 4; ","")&amp;IF(OR(INDEX(ORCAMENTO!$S:$S,$B846)&lt;&gt;"",INDEX(ORCAMENTO!$T:$T,$B846)&lt;&gt;""),"Ano 5; ","")&amp;IF(OR(INDEX(ORCAMENTO!$V:$V,$B846)&lt;&gt;"",INDEX(ORCAMENTO!$W:$W,$B846)&lt;&gt;""),"Ano 6; ","")))</f>
        <v/>
      </c>
      <c r="G846" s="311" t="str">
        <f ca="1">IF($B846="","",IF(INDEX(ORCAMENTO!$G:$G,$B846)&lt;&gt;"",INDEX(ORCAMENTO!$G:$G,$B846),IF(INDEX(ORCAMENTO!$J:$J,$B846)&lt;&gt;"",INDEX(ORCAMENTO!$J:$J,$B846),IF(INDEX(ORCAMENTO!$M:$M,$B846)&lt;&gt;"",INDEX(ORCAMENTO!$M:$M,$B846),IF(INDEX(ORCAMENTO!$P:$P,$B846)&lt;&gt;"",INDEX(ORCAMENTO!$P:$P,$B846),IF(INDEX(ORCAMENTO!$S:$S,$B846)&lt;&gt;"",INDEX(ORCAMENTO!$S:$S,$B846),INDEX(ORCAMENTO!$V:$V,$B846)))))))</f>
        <v/>
      </c>
      <c r="H846" s="312" t="str">
        <f ca="1">IF($B846="","",IF(INDEX(ORCAMENTO!$H:$H,$B846)&lt;&gt;"",INDEX(ORCAMENTO!$H:$H,$B846),IF(INDEX(ORCAMENTO!$K:$K,$B846)&lt;&gt;"",INDEX(ORCAMENTO!$K:$K,$B846),IF(INDEX(ORCAMENTO!$N:$N,$B846)&lt;&gt;"",INDEX(ORCAMENTO!$N:$N,$B846),IF(INDEX(ORCAMENTO!$Q:$Q,$B846)&lt;&gt;"",INDEX(ORCAMENTO!$Q:$Q,$B846),IF(INDEX(ORCAMENTO!$T:$T,$B846)&lt;&gt;"",INDEX(ORCAMENTO!$T:$T,$B846),INDEX(ORCAMENTO!$W:$W,$B846)))))))</f>
        <v/>
      </c>
      <c r="I846" s="255" t="str">
        <f ca="1">IF($B846="","",IF(INDEX(ORCAMENTO!$AI:$AI,$B846)&lt;&gt;"",INDEX(ORCAMENTO!$AI:$AI,$B846),IF(INDEX(ORCAMENTO!$AG:$AG,$B846),"Memorial de cálculo ou anexo obrigatório não informado para item acima do limite.",IF(AND(INDEX(ORCAMENTO!$AC:$AC,$B846),NOT(INDEX(ORCAMENTO!$AE:$AE,$B846))),"Informe pelo menos um ano completo com valor unitário e quantidade.","Pendência identificada automaticamente."))))</f>
        <v/>
      </c>
      <c r="N846" s="255">
        <f t="shared" si="28"/>
        <v>847</v>
      </c>
      <c r="O846" s="255">
        <f ca="1">IF(INDEX(ORCAMENTO!$AI:$AI,$N846)&lt;&gt;"",1,0)</f>
        <v>0</v>
      </c>
      <c r="P846" s="255">
        <f t="shared" ca="1" si="29"/>
        <v>11</v>
      </c>
      <c r="Q846" s="255" t="str">
        <f ca="1">INDEX(ORCAMENTO!$AI:$AI,$N846)</f>
        <v/>
      </c>
    </row>
    <row r="847" spans="2:17" ht="15" customHeight="1" x14ac:dyDescent="0.25">
      <c r="B847" s="255" t="str">
        <f ca="1">IFERROR(INDEX(_AUX_ANALISE!$A$1:$A$2461,MATCH(ROW()-34,_AUX_ANALISE!$C$1:$C$2461,0)),"")</f>
        <v/>
      </c>
      <c r="C847" s="255" t="str">
        <f ca="1">IF($B847="","",INDEX(ORCAMENTO!$B:$B,$B847))</f>
        <v/>
      </c>
      <c r="D847" s="255" t="str">
        <f ca="1">IF($B847="","",INDEX(ORCAMENTO!$E:$E,$B847))</f>
        <v/>
      </c>
      <c r="E847" s="255" t="str">
        <f ca="1">IF($B847="","",INDEX(ORCAMENTO!$D:$D,$B847))</f>
        <v/>
      </c>
      <c r="F847" s="255" t="str">
        <f ca="1">IF($B847="","",TRIM(IF(OR(INDEX(ORCAMENTO!$G:$G,$B847)&lt;&gt;"",INDEX(ORCAMENTO!$H:$H,$B847)&lt;&gt;""),"Ano 1; ","")&amp;IF(OR(INDEX(ORCAMENTO!$J:$J,$B847)&lt;&gt;"",INDEX(ORCAMENTO!$K:$K,$B847)&lt;&gt;""),"Ano 2; ","")&amp;IF(OR(INDEX(ORCAMENTO!$M:$M,$B847)&lt;&gt;"",INDEX(ORCAMENTO!$N:$N,$B847)&lt;&gt;""),"Ano 3; ","")&amp;IF(OR(INDEX(ORCAMENTO!$P:$P,$B847)&lt;&gt;"",INDEX(ORCAMENTO!$Q:$Q,$B847)&lt;&gt;""),"Ano 4; ","")&amp;IF(OR(INDEX(ORCAMENTO!$S:$S,$B847)&lt;&gt;"",INDEX(ORCAMENTO!$T:$T,$B847)&lt;&gt;""),"Ano 5; ","")&amp;IF(OR(INDEX(ORCAMENTO!$V:$V,$B847)&lt;&gt;"",INDEX(ORCAMENTO!$W:$W,$B847)&lt;&gt;""),"Ano 6; ","")))</f>
        <v/>
      </c>
      <c r="G847" s="311" t="str">
        <f ca="1">IF($B847="","",IF(INDEX(ORCAMENTO!$G:$G,$B847)&lt;&gt;"",INDEX(ORCAMENTO!$G:$G,$B847),IF(INDEX(ORCAMENTO!$J:$J,$B847)&lt;&gt;"",INDEX(ORCAMENTO!$J:$J,$B847),IF(INDEX(ORCAMENTO!$M:$M,$B847)&lt;&gt;"",INDEX(ORCAMENTO!$M:$M,$B847),IF(INDEX(ORCAMENTO!$P:$P,$B847)&lt;&gt;"",INDEX(ORCAMENTO!$P:$P,$B847),IF(INDEX(ORCAMENTO!$S:$S,$B847)&lt;&gt;"",INDEX(ORCAMENTO!$S:$S,$B847),INDEX(ORCAMENTO!$V:$V,$B847)))))))</f>
        <v/>
      </c>
      <c r="H847" s="312" t="str">
        <f ca="1">IF($B847="","",IF(INDEX(ORCAMENTO!$H:$H,$B847)&lt;&gt;"",INDEX(ORCAMENTO!$H:$H,$B847),IF(INDEX(ORCAMENTO!$K:$K,$B847)&lt;&gt;"",INDEX(ORCAMENTO!$K:$K,$B847),IF(INDEX(ORCAMENTO!$N:$N,$B847)&lt;&gt;"",INDEX(ORCAMENTO!$N:$N,$B847),IF(INDEX(ORCAMENTO!$Q:$Q,$B847)&lt;&gt;"",INDEX(ORCAMENTO!$Q:$Q,$B847),IF(INDEX(ORCAMENTO!$T:$T,$B847)&lt;&gt;"",INDEX(ORCAMENTO!$T:$T,$B847),INDEX(ORCAMENTO!$W:$W,$B847)))))))</f>
        <v/>
      </c>
      <c r="I847" s="255" t="str">
        <f ca="1">IF($B847="","",IF(INDEX(ORCAMENTO!$AI:$AI,$B847)&lt;&gt;"",INDEX(ORCAMENTO!$AI:$AI,$B847),IF(INDEX(ORCAMENTO!$AG:$AG,$B847),"Memorial de cálculo ou anexo obrigatório não informado para item acima do limite.",IF(AND(INDEX(ORCAMENTO!$AC:$AC,$B847),NOT(INDEX(ORCAMENTO!$AE:$AE,$B847))),"Informe pelo menos um ano completo com valor unitário e quantidade.","Pendência identificada automaticamente."))))</f>
        <v/>
      </c>
      <c r="N847" s="255">
        <f t="shared" si="28"/>
        <v>848</v>
      </c>
      <c r="O847" s="255">
        <f ca="1">IF(INDEX(ORCAMENTO!$AI:$AI,$N847)&lt;&gt;"",1,0)</f>
        <v>0</v>
      </c>
      <c r="P847" s="255">
        <f t="shared" ca="1" si="29"/>
        <v>11</v>
      </c>
      <c r="Q847" s="255" t="str">
        <f ca="1">INDEX(ORCAMENTO!$AI:$AI,$N847)</f>
        <v/>
      </c>
    </row>
    <row r="848" spans="2:17" ht="15" customHeight="1" x14ac:dyDescent="0.25">
      <c r="B848" s="255" t="str">
        <f ca="1">IFERROR(INDEX(_AUX_ANALISE!$A$1:$A$2461,MATCH(ROW()-34,_AUX_ANALISE!$C$1:$C$2461,0)),"")</f>
        <v/>
      </c>
      <c r="C848" s="255" t="str">
        <f ca="1">IF($B848="","",INDEX(ORCAMENTO!$B:$B,$B848))</f>
        <v/>
      </c>
      <c r="D848" s="255" t="str">
        <f ca="1">IF($B848="","",INDEX(ORCAMENTO!$E:$E,$B848))</f>
        <v/>
      </c>
      <c r="E848" s="255" t="str">
        <f ca="1">IF($B848="","",INDEX(ORCAMENTO!$D:$D,$B848))</f>
        <v/>
      </c>
      <c r="F848" s="255" t="str">
        <f ca="1">IF($B848="","",TRIM(IF(OR(INDEX(ORCAMENTO!$G:$G,$B848)&lt;&gt;"",INDEX(ORCAMENTO!$H:$H,$B848)&lt;&gt;""),"Ano 1; ","")&amp;IF(OR(INDEX(ORCAMENTO!$J:$J,$B848)&lt;&gt;"",INDEX(ORCAMENTO!$K:$K,$B848)&lt;&gt;""),"Ano 2; ","")&amp;IF(OR(INDEX(ORCAMENTO!$M:$M,$B848)&lt;&gt;"",INDEX(ORCAMENTO!$N:$N,$B848)&lt;&gt;""),"Ano 3; ","")&amp;IF(OR(INDEX(ORCAMENTO!$P:$P,$B848)&lt;&gt;"",INDEX(ORCAMENTO!$Q:$Q,$B848)&lt;&gt;""),"Ano 4; ","")&amp;IF(OR(INDEX(ORCAMENTO!$S:$S,$B848)&lt;&gt;"",INDEX(ORCAMENTO!$T:$T,$B848)&lt;&gt;""),"Ano 5; ","")&amp;IF(OR(INDEX(ORCAMENTO!$V:$V,$B848)&lt;&gt;"",INDEX(ORCAMENTO!$W:$W,$B848)&lt;&gt;""),"Ano 6; ","")))</f>
        <v/>
      </c>
      <c r="G848" s="311" t="str">
        <f ca="1">IF($B848="","",IF(INDEX(ORCAMENTO!$G:$G,$B848)&lt;&gt;"",INDEX(ORCAMENTO!$G:$G,$B848),IF(INDEX(ORCAMENTO!$J:$J,$B848)&lt;&gt;"",INDEX(ORCAMENTO!$J:$J,$B848),IF(INDEX(ORCAMENTO!$M:$M,$B848)&lt;&gt;"",INDEX(ORCAMENTO!$M:$M,$B848),IF(INDEX(ORCAMENTO!$P:$P,$B848)&lt;&gt;"",INDEX(ORCAMENTO!$P:$P,$B848),IF(INDEX(ORCAMENTO!$S:$S,$B848)&lt;&gt;"",INDEX(ORCAMENTO!$S:$S,$B848),INDEX(ORCAMENTO!$V:$V,$B848)))))))</f>
        <v/>
      </c>
      <c r="H848" s="312" t="str">
        <f ca="1">IF($B848="","",IF(INDEX(ORCAMENTO!$H:$H,$B848)&lt;&gt;"",INDEX(ORCAMENTO!$H:$H,$B848),IF(INDEX(ORCAMENTO!$K:$K,$B848)&lt;&gt;"",INDEX(ORCAMENTO!$K:$K,$B848),IF(INDEX(ORCAMENTO!$N:$N,$B848)&lt;&gt;"",INDEX(ORCAMENTO!$N:$N,$B848),IF(INDEX(ORCAMENTO!$Q:$Q,$B848)&lt;&gt;"",INDEX(ORCAMENTO!$Q:$Q,$B848),IF(INDEX(ORCAMENTO!$T:$T,$B848)&lt;&gt;"",INDEX(ORCAMENTO!$T:$T,$B848),INDEX(ORCAMENTO!$W:$W,$B848)))))))</f>
        <v/>
      </c>
      <c r="I848" s="255" t="str">
        <f ca="1">IF($B848="","",IF(INDEX(ORCAMENTO!$AI:$AI,$B848)&lt;&gt;"",INDEX(ORCAMENTO!$AI:$AI,$B848),IF(INDEX(ORCAMENTO!$AG:$AG,$B848),"Memorial de cálculo ou anexo obrigatório não informado para item acima do limite.",IF(AND(INDEX(ORCAMENTO!$AC:$AC,$B848),NOT(INDEX(ORCAMENTO!$AE:$AE,$B848))),"Informe pelo menos um ano completo com valor unitário e quantidade.","Pendência identificada automaticamente."))))</f>
        <v/>
      </c>
      <c r="N848" s="255">
        <f t="shared" si="28"/>
        <v>849</v>
      </c>
      <c r="O848" s="255">
        <f ca="1">IF(INDEX(ORCAMENTO!$AI:$AI,$N848)&lt;&gt;"",1,0)</f>
        <v>0</v>
      </c>
      <c r="P848" s="255">
        <f t="shared" ca="1" si="29"/>
        <v>11</v>
      </c>
      <c r="Q848" s="255" t="str">
        <f ca="1">INDEX(ORCAMENTO!$AI:$AI,$N848)</f>
        <v/>
      </c>
    </row>
    <row r="849" spans="2:17" ht="15" customHeight="1" x14ac:dyDescent="0.25">
      <c r="B849" s="255" t="str">
        <f ca="1">IFERROR(INDEX(_AUX_ANALISE!$A$1:$A$2461,MATCH(ROW()-34,_AUX_ANALISE!$C$1:$C$2461,0)),"")</f>
        <v/>
      </c>
      <c r="C849" s="255" t="str">
        <f ca="1">IF($B849="","",INDEX(ORCAMENTO!$B:$B,$B849))</f>
        <v/>
      </c>
      <c r="D849" s="255" t="str">
        <f ca="1">IF($B849="","",INDEX(ORCAMENTO!$E:$E,$B849))</f>
        <v/>
      </c>
      <c r="E849" s="255" t="str">
        <f ca="1">IF($B849="","",INDEX(ORCAMENTO!$D:$D,$B849))</f>
        <v/>
      </c>
      <c r="F849" s="255" t="str">
        <f ca="1">IF($B849="","",TRIM(IF(OR(INDEX(ORCAMENTO!$G:$G,$B849)&lt;&gt;"",INDEX(ORCAMENTO!$H:$H,$B849)&lt;&gt;""),"Ano 1; ","")&amp;IF(OR(INDEX(ORCAMENTO!$J:$J,$B849)&lt;&gt;"",INDEX(ORCAMENTO!$K:$K,$B849)&lt;&gt;""),"Ano 2; ","")&amp;IF(OR(INDEX(ORCAMENTO!$M:$M,$B849)&lt;&gt;"",INDEX(ORCAMENTO!$N:$N,$B849)&lt;&gt;""),"Ano 3; ","")&amp;IF(OR(INDEX(ORCAMENTO!$P:$P,$B849)&lt;&gt;"",INDEX(ORCAMENTO!$Q:$Q,$B849)&lt;&gt;""),"Ano 4; ","")&amp;IF(OR(INDEX(ORCAMENTO!$S:$S,$B849)&lt;&gt;"",INDEX(ORCAMENTO!$T:$T,$B849)&lt;&gt;""),"Ano 5; ","")&amp;IF(OR(INDEX(ORCAMENTO!$V:$V,$B849)&lt;&gt;"",INDEX(ORCAMENTO!$W:$W,$B849)&lt;&gt;""),"Ano 6; ","")))</f>
        <v/>
      </c>
      <c r="G849" s="311" t="str">
        <f ca="1">IF($B849="","",IF(INDEX(ORCAMENTO!$G:$G,$B849)&lt;&gt;"",INDEX(ORCAMENTO!$G:$G,$B849),IF(INDEX(ORCAMENTO!$J:$J,$B849)&lt;&gt;"",INDEX(ORCAMENTO!$J:$J,$B849),IF(INDEX(ORCAMENTO!$M:$M,$B849)&lt;&gt;"",INDEX(ORCAMENTO!$M:$M,$B849),IF(INDEX(ORCAMENTO!$P:$P,$B849)&lt;&gt;"",INDEX(ORCAMENTO!$P:$P,$B849),IF(INDEX(ORCAMENTO!$S:$S,$B849)&lt;&gt;"",INDEX(ORCAMENTO!$S:$S,$B849),INDEX(ORCAMENTO!$V:$V,$B849)))))))</f>
        <v/>
      </c>
      <c r="H849" s="312" t="str">
        <f ca="1">IF($B849="","",IF(INDEX(ORCAMENTO!$H:$H,$B849)&lt;&gt;"",INDEX(ORCAMENTO!$H:$H,$B849),IF(INDEX(ORCAMENTO!$K:$K,$B849)&lt;&gt;"",INDEX(ORCAMENTO!$K:$K,$B849),IF(INDEX(ORCAMENTO!$N:$N,$B849)&lt;&gt;"",INDEX(ORCAMENTO!$N:$N,$B849),IF(INDEX(ORCAMENTO!$Q:$Q,$B849)&lt;&gt;"",INDEX(ORCAMENTO!$Q:$Q,$B849),IF(INDEX(ORCAMENTO!$T:$T,$B849)&lt;&gt;"",INDEX(ORCAMENTO!$T:$T,$B849),INDEX(ORCAMENTO!$W:$W,$B849)))))))</f>
        <v/>
      </c>
      <c r="I849" s="255" t="str">
        <f ca="1">IF($B849="","",IF(INDEX(ORCAMENTO!$AI:$AI,$B849)&lt;&gt;"",INDEX(ORCAMENTO!$AI:$AI,$B849),IF(INDEX(ORCAMENTO!$AG:$AG,$B849),"Memorial de cálculo ou anexo obrigatório não informado para item acima do limite.",IF(AND(INDEX(ORCAMENTO!$AC:$AC,$B849),NOT(INDEX(ORCAMENTO!$AE:$AE,$B849))),"Informe pelo menos um ano completo com valor unitário e quantidade.","Pendência identificada automaticamente."))))</f>
        <v/>
      </c>
      <c r="N849" s="255">
        <f t="shared" si="28"/>
        <v>850</v>
      </c>
      <c r="O849" s="255">
        <f ca="1">IF(INDEX(ORCAMENTO!$AI:$AI,$N849)&lt;&gt;"",1,0)</f>
        <v>0</v>
      </c>
      <c r="P849" s="255">
        <f t="shared" ca="1" si="29"/>
        <v>11</v>
      </c>
      <c r="Q849" s="255" t="str">
        <f ca="1">INDEX(ORCAMENTO!$AI:$AI,$N849)</f>
        <v/>
      </c>
    </row>
    <row r="850" spans="2:17" ht="15" customHeight="1" x14ac:dyDescent="0.25">
      <c r="B850" s="255" t="str">
        <f ca="1">IFERROR(INDEX(_AUX_ANALISE!$A$1:$A$2461,MATCH(ROW()-34,_AUX_ANALISE!$C$1:$C$2461,0)),"")</f>
        <v/>
      </c>
      <c r="C850" s="255" t="str">
        <f ca="1">IF($B850="","",INDEX(ORCAMENTO!$B:$B,$B850))</f>
        <v/>
      </c>
      <c r="D850" s="255" t="str">
        <f ca="1">IF($B850="","",INDEX(ORCAMENTO!$E:$E,$B850))</f>
        <v/>
      </c>
      <c r="E850" s="255" t="str">
        <f ca="1">IF($B850="","",INDEX(ORCAMENTO!$D:$D,$B850))</f>
        <v/>
      </c>
      <c r="F850" s="255" t="str">
        <f ca="1">IF($B850="","",TRIM(IF(OR(INDEX(ORCAMENTO!$G:$G,$B850)&lt;&gt;"",INDEX(ORCAMENTO!$H:$H,$B850)&lt;&gt;""),"Ano 1; ","")&amp;IF(OR(INDEX(ORCAMENTO!$J:$J,$B850)&lt;&gt;"",INDEX(ORCAMENTO!$K:$K,$B850)&lt;&gt;""),"Ano 2; ","")&amp;IF(OR(INDEX(ORCAMENTO!$M:$M,$B850)&lt;&gt;"",INDEX(ORCAMENTO!$N:$N,$B850)&lt;&gt;""),"Ano 3; ","")&amp;IF(OR(INDEX(ORCAMENTO!$P:$P,$B850)&lt;&gt;"",INDEX(ORCAMENTO!$Q:$Q,$B850)&lt;&gt;""),"Ano 4; ","")&amp;IF(OR(INDEX(ORCAMENTO!$S:$S,$B850)&lt;&gt;"",INDEX(ORCAMENTO!$T:$T,$B850)&lt;&gt;""),"Ano 5; ","")&amp;IF(OR(INDEX(ORCAMENTO!$V:$V,$B850)&lt;&gt;"",INDEX(ORCAMENTO!$W:$W,$B850)&lt;&gt;""),"Ano 6; ","")))</f>
        <v/>
      </c>
      <c r="G850" s="311" t="str">
        <f ca="1">IF($B850="","",IF(INDEX(ORCAMENTO!$G:$G,$B850)&lt;&gt;"",INDEX(ORCAMENTO!$G:$G,$B850),IF(INDEX(ORCAMENTO!$J:$J,$B850)&lt;&gt;"",INDEX(ORCAMENTO!$J:$J,$B850),IF(INDEX(ORCAMENTO!$M:$M,$B850)&lt;&gt;"",INDEX(ORCAMENTO!$M:$M,$B850),IF(INDEX(ORCAMENTO!$P:$P,$B850)&lt;&gt;"",INDEX(ORCAMENTO!$P:$P,$B850),IF(INDEX(ORCAMENTO!$S:$S,$B850)&lt;&gt;"",INDEX(ORCAMENTO!$S:$S,$B850),INDEX(ORCAMENTO!$V:$V,$B850)))))))</f>
        <v/>
      </c>
      <c r="H850" s="312" t="str">
        <f ca="1">IF($B850="","",IF(INDEX(ORCAMENTO!$H:$H,$B850)&lt;&gt;"",INDEX(ORCAMENTO!$H:$H,$B850),IF(INDEX(ORCAMENTO!$K:$K,$B850)&lt;&gt;"",INDEX(ORCAMENTO!$K:$K,$B850),IF(INDEX(ORCAMENTO!$N:$N,$B850)&lt;&gt;"",INDEX(ORCAMENTO!$N:$N,$B850),IF(INDEX(ORCAMENTO!$Q:$Q,$B850)&lt;&gt;"",INDEX(ORCAMENTO!$Q:$Q,$B850),IF(INDEX(ORCAMENTO!$T:$T,$B850)&lt;&gt;"",INDEX(ORCAMENTO!$T:$T,$B850),INDEX(ORCAMENTO!$W:$W,$B850)))))))</f>
        <v/>
      </c>
      <c r="I850" s="255" t="str">
        <f ca="1">IF($B850="","",IF(INDEX(ORCAMENTO!$AI:$AI,$B850)&lt;&gt;"",INDEX(ORCAMENTO!$AI:$AI,$B850),IF(INDEX(ORCAMENTO!$AG:$AG,$B850),"Memorial de cálculo ou anexo obrigatório não informado para item acima do limite.",IF(AND(INDEX(ORCAMENTO!$AC:$AC,$B850),NOT(INDEX(ORCAMENTO!$AE:$AE,$B850))),"Informe pelo menos um ano completo com valor unitário e quantidade.","Pendência identificada automaticamente."))))</f>
        <v/>
      </c>
      <c r="N850" s="255">
        <f t="shared" si="28"/>
        <v>851</v>
      </c>
      <c r="O850" s="255">
        <f ca="1">IF(INDEX(ORCAMENTO!$AI:$AI,$N850)&lt;&gt;"",1,0)</f>
        <v>0</v>
      </c>
      <c r="P850" s="255">
        <f t="shared" ca="1" si="29"/>
        <v>11</v>
      </c>
      <c r="Q850" s="255" t="str">
        <f ca="1">INDEX(ORCAMENTO!$AI:$AI,$N850)</f>
        <v/>
      </c>
    </row>
    <row r="851" spans="2:17" ht="15" customHeight="1" x14ac:dyDescent="0.25">
      <c r="B851" s="255" t="str">
        <f ca="1">IFERROR(INDEX(_AUX_ANALISE!$A$1:$A$2461,MATCH(ROW()-34,_AUX_ANALISE!$C$1:$C$2461,0)),"")</f>
        <v/>
      </c>
      <c r="C851" s="255" t="str">
        <f ca="1">IF($B851="","",INDEX(ORCAMENTO!$B:$B,$B851))</f>
        <v/>
      </c>
      <c r="D851" s="255" t="str">
        <f ca="1">IF($B851="","",INDEX(ORCAMENTO!$E:$E,$B851))</f>
        <v/>
      </c>
      <c r="E851" s="255" t="str">
        <f ca="1">IF($B851="","",INDEX(ORCAMENTO!$D:$D,$B851))</f>
        <v/>
      </c>
      <c r="F851" s="255" t="str">
        <f ca="1">IF($B851="","",TRIM(IF(OR(INDEX(ORCAMENTO!$G:$G,$B851)&lt;&gt;"",INDEX(ORCAMENTO!$H:$H,$B851)&lt;&gt;""),"Ano 1; ","")&amp;IF(OR(INDEX(ORCAMENTO!$J:$J,$B851)&lt;&gt;"",INDEX(ORCAMENTO!$K:$K,$B851)&lt;&gt;""),"Ano 2; ","")&amp;IF(OR(INDEX(ORCAMENTO!$M:$M,$B851)&lt;&gt;"",INDEX(ORCAMENTO!$N:$N,$B851)&lt;&gt;""),"Ano 3; ","")&amp;IF(OR(INDEX(ORCAMENTO!$P:$P,$B851)&lt;&gt;"",INDEX(ORCAMENTO!$Q:$Q,$B851)&lt;&gt;""),"Ano 4; ","")&amp;IF(OR(INDEX(ORCAMENTO!$S:$S,$B851)&lt;&gt;"",INDEX(ORCAMENTO!$T:$T,$B851)&lt;&gt;""),"Ano 5; ","")&amp;IF(OR(INDEX(ORCAMENTO!$V:$V,$B851)&lt;&gt;"",INDEX(ORCAMENTO!$W:$W,$B851)&lt;&gt;""),"Ano 6; ","")))</f>
        <v/>
      </c>
      <c r="G851" s="311" t="str">
        <f ca="1">IF($B851="","",IF(INDEX(ORCAMENTO!$G:$G,$B851)&lt;&gt;"",INDEX(ORCAMENTO!$G:$G,$B851),IF(INDEX(ORCAMENTO!$J:$J,$B851)&lt;&gt;"",INDEX(ORCAMENTO!$J:$J,$B851),IF(INDEX(ORCAMENTO!$M:$M,$B851)&lt;&gt;"",INDEX(ORCAMENTO!$M:$M,$B851),IF(INDEX(ORCAMENTO!$P:$P,$B851)&lt;&gt;"",INDEX(ORCAMENTO!$P:$P,$B851),IF(INDEX(ORCAMENTO!$S:$S,$B851)&lt;&gt;"",INDEX(ORCAMENTO!$S:$S,$B851),INDEX(ORCAMENTO!$V:$V,$B851)))))))</f>
        <v/>
      </c>
      <c r="H851" s="312" t="str">
        <f ca="1">IF($B851="","",IF(INDEX(ORCAMENTO!$H:$H,$B851)&lt;&gt;"",INDEX(ORCAMENTO!$H:$H,$B851),IF(INDEX(ORCAMENTO!$K:$K,$B851)&lt;&gt;"",INDEX(ORCAMENTO!$K:$K,$B851),IF(INDEX(ORCAMENTO!$N:$N,$B851)&lt;&gt;"",INDEX(ORCAMENTO!$N:$N,$B851),IF(INDEX(ORCAMENTO!$Q:$Q,$B851)&lt;&gt;"",INDEX(ORCAMENTO!$Q:$Q,$B851),IF(INDEX(ORCAMENTO!$T:$T,$B851)&lt;&gt;"",INDEX(ORCAMENTO!$T:$T,$B851),INDEX(ORCAMENTO!$W:$W,$B851)))))))</f>
        <v/>
      </c>
      <c r="I851" s="255" t="str">
        <f ca="1">IF($B851="","",IF(INDEX(ORCAMENTO!$AI:$AI,$B851)&lt;&gt;"",INDEX(ORCAMENTO!$AI:$AI,$B851),IF(INDEX(ORCAMENTO!$AG:$AG,$B851),"Memorial de cálculo ou anexo obrigatório não informado para item acima do limite.",IF(AND(INDEX(ORCAMENTO!$AC:$AC,$B851),NOT(INDEX(ORCAMENTO!$AE:$AE,$B851))),"Informe pelo menos um ano completo com valor unitário e quantidade.","Pendência identificada automaticamente."))))</f>
        <v/>
      </c>
      <c r="N851" s="255">
        <f t="shared" si="28"/>
        <v>852</v>
      </c>
      <c r="O851" s="255">
        <f ca="1">IF(INDEX(ORCAMENTO!$AI:$AI,$N851)&lt;&gt;"",1,0)</f>
        <v>0</v>
      </c>
      <c r="P851" s="255">
        <f t="shared" ca="1" si="29"/>
        <v>11</v>
      </c>
      <c r="Q851" s="255" t="str">
        <f ca="1">INDEX(ORCAMENTO!$AI:$AI,$N851)</f>
        <v/>
      </c>
    </row>
    <row r="852" spans="2:17" ht="15" customHeight="1" x14ac:dyDescent="0.25">
      <c r="B852" s="255" t="str">
        <f ca="1">IFERROR(INDEX(_AUX_ANALISE!$A$1:$A$2461,MATCH(ROW()-34,_AUX_ANALISE!$C$1:$C$2461,0)),"")</f>
        <v/>
      </c>
      <c r="C852" s="255" t="str">
        <f ca="1">IF($B852="","",INDEX(ORCAMENTO!$B:$B,$B852))</f>
        <v/>
      </c>
      <c r="D852" s="255" t="str">
        <f ca="1">IF($B852="","",INDEX(ORCAMENTO!$E:$E,$B852))</f>
        <v/>
      </c>
      <c r="E852" s="255" t="str">
        <f ca="1">IF($B852="","",INDEX(ORCAMENTO!$D:$D,$B852))</f>
        <v/>
      </c>
      <c r="F852" s="255" t="str">
        <f ca="1">IF($B852="","",TRIM(IF(OR(INDEX(ORCAMENTO!$G:$G,$B852)&lt;&gt;"",INDEX(ORCAMENTO!$H:$H,$B852)&lt;&gt;""),"Ano 1; ","")&amp;IF(OR(INDEX(ORCAMENTO!$J:$J,$B852)&lt;&gt;"",INDEX(ORCAMENTO!$K:$K,$B852)&lt;&gt;""),"Ano 2; ","")&amp;IF(OR(INDEX(ORCAMENTO!$M:$M,$B852)&lt;&gt;"",INDEX(ORCAMENTO!$N:$N,$B852)&lt;&gt;""),"Ano 3; ","")&amp;IF(OR(INDEX(ORCAMENTO!$P:$P,$B852)&lt;&gt;"",INDEX(ORCAMENTO!$Q:$Q,$B852)&lt;&gt;""),"Ano 4; ","")&amp;IF(OR(INDEX(ORCAMENTO!$S:$S,$B852)&lt;&gt;"",INDEX(ORCAMENTO!$T:$T,$B852)&lt;&gt;""),"Ano 5; ","")&amp;IF(OR(INDEX(ORCAMENTO!$V:$V,$B852)&lt;&gt;"",INDEX(ORCAMENTO!$W:$W,$B852)&lt;&gt;""),"Ano 6; ","")))</f>
        <v/>
      </c>
      <c r="G852" s="311" t="str">
        <f ca="1">IF($B852="","",IF(INDEX(ORCAMENTO!$G:$G,$B852)&lt;&gt;"",INDEX(ORCAMENTO!$G:$G,$B852),IF(INDEX(ORCAMENTO!$J:$J,$B852)&lt;&gt;"",INDEX(ORCAMENTO!$J:$J,$B852),IF(INDEX(ORCAMENTO!$M:$M,$B852)&lt;&gt;"",INDEX(ORCAMENTO!$M:$M,$B852),IF(INDEX(ORCAMENTO!$P:$P,$B852)&lt;&gt;"",INDEX(ORCAMENTO!$P:$P,$B852),IF(INDEX(ORCAMENTO!$S:$S,$B852)&lt;&gt;"",INDEX(ORCAMENTO!$S:$S,$B852),INDEX(ORCAMENTO!$V:$V,$B852)))))))</f>
        <v/>
      </c>
      <c r="H852" s="312" t="str">
        <f ca="1">IF($B852="","",IF(INDEX(ORCAMENTO!$H:$H,$B852)&lt;&gt;"",INDEX(ORCAMENTO!$H:$H,$B852),IF(INDEX(ORCAMENTO!$K:$K,$B852)&lt;&gt;"",INDEX(ORCAMENTO!$K:$K,$B852),IF(INDEX(ORCAMENTO!$N:$N,$B852)&lt;&gt;"",INDEX(ORCAMENTO!$N:$N,$B852),IF(INDEX(ORCAMENTO!$Q:$Q,$B852)&lt;&gt;"",INDEX(ORCAMENTO!$Q:$Q,$B852),IF(INDEX(ORCAMENTO!$T:$T,$B852)&lt;&gt;"",INDEX(ORCAMENTO!$T:$T,$B852),INDEX(ORCAMENTO!$W:$W,$B852)))))))</f>
        <v/>
      </c>
      <c r="I852" s="255" t="str">
        <f ca="1">IF($B852="","",IF(INDEX(ORCAMENTO!$AI:$AI,$B852)&lt;&gt;"",INDEX(ORCAMENTO!$AI:$AI,$B852),IF(INDEX(ORCAMENTO!$AG:$AG,$B852),"Memorial de cálculo ou anexo obrigatório não informado para item acima do limite.",IF(AND(INDEX(ORCAMENTO!$AC:$AC,$B852),NOT(INDEX(ORCAMENTO!$AE:$AE,$B852))),"Informe pelo menos um ano completo com valor unitário e quantidade.","Pendência identificada automaticamente."))))</f>
        <v/>
      </c>
      <c r="N852" s="255">
        <f t="shared" si="28"/>
        <v>853</v>
      </c>
      <c r="O852" s="255">
        <f ca="1">IF(INDEX(ORCAMENTO!$AI:$AI,$N852)&lt;&gt;"",1,0)</f>
        <v>0</v>
      </c>
      <c r="P852" s="255">
        <f t="shared" ca="1" si="29"/>
        <v>11</v>
      </c>
      <c r="Q852" s="255" t="str">
        <f ca="1">INDEX(ORCAMENTO!$AI:$AI,$N852)</f>
        <v/>
      </c>
    </row>
    <row r="853" spans="2:17" ht="15" customHeight="1" x14ac:dyDescent="0.25">
      <c r="B853" s="255" t="str">
        <f ca="1">IFERROR(INDEX(_AUX_ANALISE!$A$1:$A$2461,MATCH(ROW()-34,_AUX_ANALISE!$C$1:$C$2461,0)),"")</f>
        <v/>
      </c>
      <c r="C853" s="255" t="str">
        <f ca="1">IF($B853="","",INDEX(ORCAMENTO!$B:$B,$B853))</f>
        <v/>
      </c>
      <c r="D853" s="255" t="str">
        <f ca="1">IF($B853="","",INDEX(ORCAMENTO!$E:$E,$B853))</f>
        <v/>
      </c>
      <c r="E853" s="255" t="str">
        <f ca="1">IF($B853="","",INDEX(ORCAMENTO!$D:$D,$B853))</f>
        <v/>
      </c>
      <c r="F853" s="255" t="str">
        <f ca="1">IF($B853="","",TRIM(IF(OR(INDEX(ORCAMENTO!$G:$G,$B853)&lt;&gt;"",INDEX(ORCAMENTO!$H:$H,$B853)&lt;&gt;""),"Ano 1; ","")&amp;IF(OR(INDEX(ORCAMENTO!$J:$J,$B853)&lt;&gt;"",INDEX(ORCAMENTO!$K:$K,$B853)&lt;&gt;""),"Ano 2; ","")&amp;IF(OR(INDEX(ORCAMENTO!$M:$M,$B853)&lt;&gt;"",INDEX(ORCAMENTO!$N:$N,$B853)&lt;&gt;""),"Ano 3; ","")&amp;IF(OR(INDEX(ORCAMENTO!$P:$P,$B853)&lt;&gt;"",INDEX(ORCAMENTO!$Q:$Q,$B853)&lt;&gt;""),"Ano 4; ","")&amp;IF(OR(INDEX(ORCAMENTO!$S:$S,$B853)&lt;&gt;"",INDEX(ORCAMENTO!$T:$T,$B853)&lt;&gt;""),"Ano 5; ","")&amp;IF(OR(INDEX(ORCAMENTO!$V:$V,$B853)&lt;&gt;"",INDEX(ORCAMENTO!$W:$W,$B853)&lt;&gt;""),"Ano 6; ","")))</f>
        <v/>
      </c>
      <c r="G853" s="311" t="str">
        <f ca="1">IF($B853="","",IF(INDEX(ORCAMENTO!$G:$G,$B853)&lt;&gt;"",INDEX(ORCAMENTO!$G:$G,$B853),IF(INDEX(ORCAMENTO!$J:$J,$B853)&lt;&gt;"",INDEX(ORCAMENTO!$J:$J,$B853),IF(INDEX(ORCAMENTO!$M:$M,$B853)&lt;&gt;"",INDEX(ORCAMENTO!$M:$M,$B853),IF(INDEX(ORCAMENTO!$P:$P,$B853)&lt;&gt;"",INDEX(ORCAMENTO!$P:$P,$B853),IF(INDEX(ORCAMENTO!$S:$S,$B853)&lt;&gt;"",INDEX(ORCAMENTO!$S:$S,$B853),INDEX(ORCAMENTO!$V:$V,$B853)))))))</f>
        <v/>
      </c>
      <c r="H853" s="312" t="str">
        <f ca="1">IF($B853="","",IF(INDEX(ORCAMENTO!$H:$H,$B853)&lt;&gt;"",INDEX(ORCAMENTO!$H:$H,$B853),IF(INDEX(ORCAMENTO!$K:$K,$B853)&lt;&gt;"",INDEX(ORCAMENTO!$K:$K,$B853),IF(INDEX(ORCAMENTO!$N:$N,$B853)&lt;&gt;"",INDEX(ORCAMENTO!$N:$N,$B853),IF(INDEX(ORCAMENTO!$Q:$Q,$B853)&lt;&gt;"",INDEX(ORCAMENTO!$Q:$Q,$B853),IF(INDEX(ORCAMENTO!$T:$T,$B853)&lt;&gt;"",INDEX(ORCAMENTO!$T:$T,$B853),INDEX(ORCAMENTO!$W:$W,$B853)))))))</f>
        <v/>
      </c>
      <c r="I853" s="255" t="str">
        <f ca="1">IF($B853="","",IF(INDEX(ORCAMENTO!$AI:$AI,$B853)&lt;&gt;"",INDEX(ORCAMENTO!$AI:$AI,$B853),IF(INDEX(ORCAMENTO!$AG:$AG,$B853),"Memorial de cálculo ou anexo obrigatório não informado para item acima do limite.",IF(AND(INDEX(ORCAMENTO!$AC:$AC,$B853),NOT(INDEX(ORCAMENTO!$AE:$AE,$B853))),"Informe pelo menos um ano completo com valor unitário e quantidade.","Pendência identificada automaticamente."))))</f>
        <v/>
      </c>
      <c r="N853" s="255">
        <f t="shared" si="28"/>
        <v>854</v>
      </c>
      <c r="O853" s="255">
        <f ca="1">IF(INDEX(ORCAMENTO!$AI:$AI,$N853)&lt;&gt;"",1,0)</f>
        <v>0</v>
      </c>
      <c r="P853" s="255">
        <f t="shared" ca="1" si="29"/>
        <v>11</v>
      </c>
      <c r="Q853" s="255" t="str">
        <f ca="1">INDEX(ORCAMENTO!$AI:$AI,$N853)</f>
        <v/>
      </c>
    </row>
    <row r="854" spans="2:17" ht="15" customHeight="1" x14ac:dyDescent="0.25">
      <c r="B854" s="255" t="str">
        <f ca="1">IFERROR(INDEX(_AUX_ANALISE!$A$1:$A$2461,MATCH(ROW()-34,_AUX_ANALISE!$C$1:$C$2461,0)),"")</f>
        <v/>
      </c>
      <c r="C854" s="255" t="str">
        <f ca="1">IF($B854="","",INDEX(ORCAMENTO!$B:$B,$B854))</f>
        <v/>
      </c>
      <c r="D854" s="255" t="str">
        <f ca="1">IF($B854="","",INDEX(ORCAMENTO!$E:$E,$B854))</f>
        <v/>
      </c>
      <c r="E854" s="255" t="str">
        <f ca="1">IF($B854="","",INDEX(ORCAMENTO!$D:$D,$B854))</f>
        <v/>
      </c>
      <c r="F854" s="255" t="str">
        <f ca="1">IF($B854="","",TRIM(IF(OR(INDEX(ORCAMENTO!$G:$G,$B854)&lt;&gt;"",INDEX(ORCAMENTO!$H:$H,$B854)&lt;&gt;""),"Ano 1; ","")&amp;IF(OR(INDEX(ORCAMENTO!$J:$J,$B854)&lt;&gt;"",INDEX(ORCAMENTO!$K:$K,$B854)&lt;&gt;""),"Ano 2; ","")&amp;IF(OR(INDEX(ORCAMENTO!$M:$M,$B854)&lt;&gt;"",INDEX(ORCAMENTO!$N:$N,$B854)&lt;&gt;""),"Ano 3; ","")&amp;IF(OR(INDEX(ORCAMENTO!$P:$P,$B854)&lt;&gt;"",INDEX(ORCAMENTO!$Q:$Q,$B854)&lt;&gt;""),"Ano 4; ","")&amp;IF(OR(INDEX(ORCAMENTO!$S:$S,$B854)&lt;&gt;"",INDEX(ORCAMENTO!$T:$T,$B854)&lt;&gt;""),"Ano 5; ","")&amp;IF(OR(INDEX(ORCAMENTO!$V:$V,$B854)&lt;&gt;"",INDEX(ORCAMENTO!$W:$W,$B854)&lt;&gt;""),"Ano 6; ","")))</f>
        <v/>
      </c>
      <c r="G854" s="311" t="str">
        <f ca="1">IF($B854="","",IF(INDEX(ORCAMENTO!$G:$G,$B854)&lt;&gt;"",INDEX(ORCAMENTO!$G:$G,$B854),IF(INDEX(ORCAMENTO!$J:$J,$B854)&lt;&gt;"",INDEX(ORCAMENTO!$J:$J,$B854),IF(INDEX(ORCAMENTO!$M:$M,$B854)&lt;&gt;"",INDEX(ORCAMENTO!$M:$M,$B854),IF(INDEX(ORCAMENTO!$P:$P,$B854)&lt;&gt;"",INDEX(ORCAMENTO!$P:$P,$B854),IF(INDEX(ORCAMENTO!$S:$S,$B854)&lt;&gt;"",INDEX(ORCAMENTO!$S:$S,$B854),INDEX(ORCAMENTO!$V:$V,$B854)))))))</f>
        <v/>
      </c>
      <c r="H854" s="312" t="str">
        <f ca="1">IF($B854="","",IF(INDEX(ORCAMENTO!$H:$H,$B854)&lt;&gt;"",INDEX(ORCAMENTO!$H:$H,$B854),IF(INDEX(ORCAMENTO!$K:$K,$B854)&lt;&gt;"",INDEX(ORCAMENTO!$K:$K,$B854),IF(INDEX(ORCAMENTO!$N:$N,$B854)&lt;&gt;"",INDEX(ORCAMENTO!$N:$N,$B854),IF(INDEX(ORCAMENTO!$Q:$Q,$B854)&lt;&gt;"",INDEX(ORCAMENTO!$Q:$Q,$B854),IF(INDEX(ORCAMENTO!$T:$T,$B854)&lt;&gt;"",INDEX(ORCAMENTO!$T:$T,$B854),INDEX(ORCAMENTO!$W:$W,$B854)))))))</f>
        <v/>
      </c>
      <c r="I854" s="255" t="str">
        <f ca="1">IF($B854="","",IF(INDEX(ORCAMENTO!$AI:$AI,$B854)&lt;&gt;"",INDEX(ORCAMENTO!$AI:$AI,$B854),IF(INDEX(ORCAMENTO!$AG:$AG,$B854),"Memorial de cálculo ou anexo obrigatório não informado para item acima do limite.",IF(AND(INDEX(ORCAMENTO!$AC:$AC,$B854),NOT(INDEX(ORCAMENTO!$AE:$AE,$B854))),"Informe pelo menos um ano completo com valor unitário e quantidade.","Pendência identificada automaticamente."))))</f>
        <v/>
      </c>
      <c r="N854" s="255">
        <f t="shared" si="28"/>
        <v>855</v>
      </c>
      <c r="O854" s="255">
        <f ca="1">IF(INDEX(ORCAMENTO!$AI:$AI,$N854)&lt;&gt;"",1,0)</f>
        <v>0</v>
      </c>
      <c r="P854" s="255">
        <f t="shared" ca="1" si="29"/>
        <v>11</v>
      </c>
      <c r="Q854" s="255" t="str">
        <f ca="1">INDEX(ORCAMENTO!$AI:$AI,$N854)</f>
        <v/>
      </c>
    </row>
    <row r="855" spans="2:17" ht="15" customHeight="1" x14ac:dyDescent="0.25">
      <c r="B855" s="255" t="str">
        <f ca="1">IFERROR(INDEX(_AUX_ANALISE!$A$1:$A$2461,MATCH(ROW()-34,_AUX_ANALISE!$C$1:$C$2461,0)),"")</f>
        <v/>
      </c>
      <c r="C855" s="255" t="str">
        <f ca="1">IF($B855="","",INDEX(ORCAMENTO!$B:$B,$B855))</f>
        <v/>
      </c>
      <c r="D855" s="255" t="str">
        <f ca="1">IF($B855="","",INDEX(ORCAMENTO!$E:$E,$B855))</f>
        <v/>
      </c>
      <c r="E855" s="255" t="str">
        <f ca="1">IF($B855="","",INDEX(ORCAMENTO!$D:$D,$B855))</f>
        <v/>
      </c>
      <c r="F855" s="255" t="str">
        <f ca="1">IF($B855="","",TRIM(IF(OR(INDEX(ORCAMENTO!$G:$G,$B855)&lt;&gt;"",INDEX(ORCAMENTO!$H:$H,$B855)&lt;&gt;""),"Ano 1; ","")&amp;IF(OR(INDEX(ORCAMENTO!$J:$J,$B855)&lt;&gt;"",INDEX(ORCAMENTO!$K:$K,$B855)&lt;&gt;""),"Ano 2; ","")&amp;IF(OR(INDEX(ORCAMENTO!$M:$M,$B855)&lt;&gt;"",INDEX(ORCAMENTO!$N:$N,$B855)&lt;&gt;""),"Ano 3; ","")&amp;IF(OR(INDEX(ORCAMENTO!$P:$P,$B855)&lt;&gt;"",INDEX(ORCAMENTO!$Q:$Q,$B855)&lt;&gt;""),"Ano 4; ","")&amp;IF(OR(INDEX(ORCAMENTO!$S:$S,$B855)&lt;&gt;"",INDEX(ORCAMENTO!$T:$T,$B855)&lt;&gt;""),"Ano 5; ","")&amp;IF(OR(INDEX(ORCAMENTO!$V:$V,$B855)&lt;&gt;"",INDEX(ORCAMENTO!$W:$W,$B855)&lt;&gt;""),"Ano 6; ","")))</f>
        <v/>
      </c>
      <c r="G855" s="311" t="str">
        <f ca="1">IF($B855="","",IF(INDEX(ORCAMENTO!$G:$G,$B855)&lt;&gt;"",INDEX(ORCAMENTO!$G:$G,$B855),IF(INDEX(ORCAMENTO!$J:$J,$B855)&lt;&gt;"",INDEX(ORCAMENTO!$J:$J,$B855),IF(INDEX(ORCAMENTO!$M:$M,$B855)&lt;&gt;"",INDEX(ORCAMENTO!$M:$M,$B855),IF(INDEX(ORCAMENTO!$P:$P,$B855)&lt;&gt;"",INDEX(ORCAMENTO!$P:$P,$B855),IF(INDEX(ORCAMENTO!$S:$S,$B855)&lt;&gt;"",INDEX(ORCAMENTO!$S:$S,$B855),INDEX(ORCAMENTO!$V:$V,$B855)))))))</f>
        <v/>
      </c>
      <c r="H855" s="312" t="str">
        <f ca="1">IF($B855="","",IF(INDEX(ORCAMENTO!$H:$H,$B855)&lt;&gt;"",INDEX(ORCAMENTO!$H:$H,$B855),IF(INDEX(ORCAMENTO!$K:$K,$B855)&lt;&gt;"",INDEX(ORCAMENTO!$K:$K,$B855),IF(INDEX(ORCAMENTO!$N:$N,$B855)&lt;&gt;"",INDEX(ORCAMENTO!$N:$N,$B855),IF(INDEX(ORCAMENTO!$Q:$Q,$B855)&lt;&gt;"",INDEX(ORCAMENTO!$Q:$Q,$B855),IF(INDEX(ORCAMENTO!$T:$T,$B855)&lt;&gt;"",INDEX(ORCAMENTO!$T:$T,$B855),INDEX(ORCAMENTO!$W:$W,$B855)))))))</f>
        <v/>
      </c>
      <c r="I855" s="255" t="str">
        <f ca="1">IF($B855="","",IF(INDEX(ORCAMENTO!$AI:$AI,$B855)&lt;&gt;"",INDEX(ORCAMENTO!$AI:$AI,$B855),IF(INDEX(ORCAMENTO!$AG:$AG,$B855),"Memorial de cálculo ou anexo obrigatório não informado para item acima do limite.",IF(AND(INDEX(ORCAMENTO!$AC:$AC,$B855),NOT(INDEX(ORCAMENTO!$AE:$AE,$B855))),"Informe pelo menos um ano completo com valor unitário e quantidade.","Pendência identificada automaticamente."))))</f>
        <v/>
      </c>
      <c r="N855" s="255">
        <f t="shared" si="28"/>
        <v>856</v>
      </c>
      <c r="O855" s="255">
        <f ca="1">IF(INDEX(ORCAMENTO!$AI:$AI,$N855)&lt;&gt;"",1,0)</f>
        <v>0</v>
      </c>
      <c r="P855" s="255">
        <f t="shared" ca="1" si="29"/>
        <v>11</v>
      </c>
      <c r="Q855" s="255" t="str">
        <f ca="1">INDEX(ORCAMENTO!$AI:$AI,$N855)</f>
        <v/>
      </c>
    </row>
    <row r="856" spans="2:17" ht="15" customHeight="1" x14ac:dyDescent="0.25">
      <c r="B856" s="255" t="str">
        <f ca="1">IFERROR(INDEX(_AUX_ANALISE!$A$1:$A$2461,MATCH(ROW()-34,_AUX_ANALISE!$C$1:$C$2461,0)),"")</f>
        <v/>
      </c>
      <c r="C856" s="255" t="str">
        <f ca="1">IF($B856="","",INDEX(ORCAMENTO!$B:$B,$B856))</f>
        <v/>
      </c>
      <c r="D856" s="255" t="str">
        <f ca="1">IF($B856="","",INDEX(ORCAMENTO!$E:$E,$B856))</f>
        <v/>
      </c>
      <c r="E856" s="255" t="str">
        <f ca="1">IF($B856="","",INDEX(ORCAMENTO!$D:$D,$B856))</f>
        <v/>
      </c>
      <c r="F856" s="255" t="str">
        <f ca="1">IF($B856="","",TRIM(IF(OR(INDEX(ORCAMENTO!$G:$G,$B856)&lt;&gt;"",INDEX(ORCAMENTO!$H:$H,$B856)&lt;&gt;""),"Ano 1; ","")&amp;IF(OR(INDEX(ORCAMENTO!$J:$J,$B856)&lt;&gt;"",INDEX(ORCAMENTO!$K:$K,$B856)&lt;&gt;""),"Ano 2; ","")&amp;IF(OR(INDEX(ORCAMENTO!$M:$M,$B856)&lt;&gt;"",INDEX(ORCAMENTO!$N:$N,$B856)&lt;&gt;""),"Ano 3; ","")&amp;IF(OR(INDEX(ORCAMENTO!$P:$P,$B856)&lt;&gt;"",INDEX(ORCAMENTO!$Q:$Q,$B856)&lt;&gt;""),"Ano 4; ","")&amp;IF(OR(INDEX(ORCAMENTO!$S:$S,$B856)&lt;&gt;"",INDEX(ORCAMENTO!$T:$T,$B856)&lt;&gt;""),"Ano 5; ","")&amp;IF(OR(INDEX(ORCAMENTO!$V:$V,$B856)&lt;&gt;"",INDEX(ORCAMENTO!$W:$W,$B856)&lt;&gt;""),"Ano 6; ","")))</f>
        <v/>
      </c>
      <c r="G856" s="311" t="str">
        <f ca="1">IF($B856="","",IF(INDEX(ORCAMENTO!$G:$G,$B856)&lt;&gt;"",INDEX(ORCAMENTO!$G:$G,$B856),IF(INDEX(ORCAMENTO!$J:$J,$B856)&lt;&gt;"",INDEX(ORCAMENTO!$J:$J,$B856),IF(INDEX(ORCAMENTO!$M:$M,$B856)&lt;&gt;"",INDEX(ORCAMENTO!$M:$M,$B856),IF(INDEX(ORCAMENTO!$P:$P,$B856)&lt;&gt;"",INDEX(ORCAMENTO!$P:$P,$B856),IF(INDEX(ORCAMENTO!$S:$S,$B856)&lt;&gt;"",INDEX(ORCAMENTO!$S:$S,$B856),INDEX(ORCAMENTO!$V:$V,$B856)))))))</f>
        <v/>
      </c>
      <c r="H856" s="312" t="str">
        <f ca="1">IF($B856="","",IF(INDEX(ORCAMENTO!$H:$H,$B856)&lt;&gt;"",INDEX(ORCAMENTO!$H:$H,$B856),IF(INDEX(ORCAMENTO!$K:$K,$B856)&lt;&gt;"",INDEX(ORCAMENTO!$K:$K,$B856),IF(INDEX(ORCAMENTO!$N:$N,$B856)&lt;&gt;"",INDEX(ORCAMENTO!$N:$N,$B856),IF(INDEX(ORCAMENTO!$Q:$Q,$B856)&lt;&gt;"",INDEX(ORCAMENTO!$Q:$Q,$B856),IF(INDEX(ORCAMENTO!$T:$T,$B856)&lt;&gt;"",INDEX(ORCAMENTO!$T:$T,$B856),INDEX(ORCAMENTO!$W:$W,$B856)))))))</f>
        <v/>
      </c>
      <c r="I856" s="255" t="str">
        <f ca="1">IF($B856="","",IF(INDEX(ORCAMENTO!$AI:$AI,$B856)&lt;&gt;"",INDEX(ORCAMENTO!$AI:$AI,$B856),IF(INDEX(ORCAMENTO!$AG:$AG,$B856),"Memorial de cálculo ou anexo obrigatório não informado para item acima do limite.",IF(AND(INDEX(ORCAMENTO!$AC:$AC,$B856),NOT(INDEX(ORCAMENTO!$AE:$AE,$B856))),"Informe pelo menos um ano completo com valor unitário e quantidade.","Pendência identificada automaticamente."))))</f>
        <v/>
      </c>
      <c r="N856" s="255">
        <f t="shared" si="28"/>
        <v>857</v>
      </c>
      <c r="O856" s="255">
        <f ca="1">IF(INDEX(ORCAMENTO!$AI:$AI,$N856)&lt;&gt;"",1,0)</f>
        <v>0</v>
      </c>
      <c r="P856" s="255">
        <f t="shared" ca="1" si="29"/>
        <v>11</v>
      </c>
      <c r="Q856" s="255" t="str">
        <f ca="1">INDEX(ORCAMENTO!$AI:$AI,$N856)</f>
        <v/>
      </c>
    </row>
    <row r="857" spans="2:17" ht="15" customHeight="1" x14ac:dyDescent="0.25">
      <c r="B857" s="255" t="str">
        <f ca="1">IFERROR(INDEX(_AUX_ANALISE!$A$1:$A$2461,MATCH(ROW()-34,_AUX_ANALISE!$C$1:$C$2461,0)),"")</f>
        <v/>
      </c>
      <c r="C857" s="255" t="str">
        <f ca="1">IF($B857="","",INDEX(ORCAMENTO!$B:$B,$B857))</f>
        <v/>
      </c>
      <c r="D857" s="255" t="str">
        <f ca="1">IF($B857="","",INDEX(ORCAMENTO!$E:$E,$B857))</f>
        <v/>
      </c>
      <c r="E857" s="255" t="str">
        <f ca="1">IF($B857="","",INDEX(ORCAMENTO!$D:$D,$B857))</f>
        <v/>
      </c>
      <c r="F857" s="255" t="str">
        <f ca="1">IF($B857="","",TRIM(IF(OR(INDEX(ORCAMENTO!$G:$G,$B857)&lt;&gt;"",INDEX(ORCAMENTO!$H:$H,$B857)&lt;&gt;""),"Ano 1; ","")&amp;IF(OR(INDEX(ORCAMENTO!$J:$J,$B857)&lt;&gt;"",INDEX(ORCAMENTO!$K:$K,$B857)&lt;&gt;""),"Ano 2; ","")&amp;IF(OR(INDEX(ORCAMENTO!$M:$M,$B857)&lt;&gt;"",INDEX(ORCAMENTO!$N:$N,$B857)&lt;&gt;""),"Ano 3; ","")&amp;IF(OR(INDEX(ORCAMENTO!$P:$P,$B857)&lt;&gt;"",INDEX(ORCAMENTO!$Q:$Q,$B857)&lt;&gt;""),"Ano 4; ","")&amp;IF(OR(INDEX(ORCAMENTO!$S:$S,$B857)&lt;&gt;"",INDEX(ORCAMENTO!$T:$T,$B857)&lt;&gt;""),"Ano 5; ","")&amp;IF(OR(INDEX(ORCAMENTO!$V:$V,$B857)&lt;&gt;"",INDEX(ORCAMENTO!$W:$W,$B857)&lt;&gt;""),"Ano 6; ","")))</f>
        <v/>
      </c>
      <c r="G857" s="311" t="str">
        <f ca="1">IF($B857="","",IF(INDEX(ORCAMENTO!$G:$G,$B857)&lt;&gt;"",INDEX(ORCAMENTO!$G:$G,$B857),IF(INDEX(ORCAMENTO!$J:$J,$B857)&lt;&gt;"",INDEX(ORCAMENTO!$J:$J,$B857),IF(INDEX(ORCAMENTO!$M:$M,$B857)&lt;&gt;"",INDEX(ORCAMENTO!$M:$M,$B857),IF(INDEX(ORCAMENTO!$P:$P,$B857)&lt;&gt;"",INDEX(ORCAMENTO!$P:$P,$B857),IF(INDEX(ORCAMENTO!$S:$S,$B857)&lt;&gt;"",INDEX(ORCAMENTO!$S:$S,$B857),INDEX(ORCAMENTO!$V:$V,$B857)))))))</f>
        <v/>
      </c>
      <c r="H857" s="312" t="str">
        <f ca="1">IF($B857="","",IF(INDEX(ORCAMENTO!$H:$H,$B857)&lt;&gt;"",INDEX(ORCAMENTO!$H:$H,$B857),IF(INDEX(ORCAMENTO!$K:$K,$B857)&lt;&gt;"",INDEX(ORCAMENTO!$K:$K,$B857),IF(INDEX(ORCAMENTO!$N:$N,$B857)&lt;&gt;"",INDEX(ORCAMENTO!$N:$N,$B857),IF(INDEX(ORCAMENTO!$Q:$Q,$B857)&lt;&gt;"",INDEX(ORCAMENTO!$Q:$Q,$B857),IF(INDEX(ORCAMENTO!$T:$T,$B857)&lt;&gt;"",INDEX(ORCAMENTO!$T:$T,$B857),INDEX(ORCAMENTO!$W:$W,$B857)))))))</f>
        <v/>
      </c>
      <c r="I857" s="255" t="str">
        <f ca="1">IF($B857="","",IF(INDEX(ORCAMENTO!$AI:$AI,$B857)&lt;&gt;"",INDEX(ORCAMENTO!$AI:$AI,$B857),IF(INDEX(ORCAMENTO!$AG:$AG,$B857),"Memorial de cálculo ou anexo obrigatório não informado para item acima do limite.",IF(AND(INDEX(ORCAMENTO!$AC:$AC,$B857),NOT(INDEX(ORCAMENTO!$AE:$AE,$B857))),"Informe pelo menos um ano completo com valor unitário e quantidade.","Pendência identificada automaticamente."))))</f>
        <v/>
      </c>
      <c r="N857" s="255">
        <f t="shared" si="28"/>
        <v>858</v>
      </c>
      <c r="O857" s="255">
        <f ca="1">IF(INDEX(ORCAMENTO!$AI:$AI,$N857)&lt;&gt;"",1,0)</f>
        <v>0</v>
      </c>
      <c r="P857" s="255">
        <f t="shared" ca="1" si="29"/>
        <v>11</v>
      </c>
      <c r="Q857" s="255" t="str">
        <f ca="1">INDEX(ORCAMENTO!$AI:$AI,$N857)</f>
        <v/>
      </c>
    </row>
    <row r="858" spans="2:17" ht="15" customHeight="1" x14ac:dyDescent="0.25">
      <c r="B858" s="255" t="str">
        <f ca="1">IFERROR(INDEX(_AUX_ANALISE!$A$1:$A$2461,MATCH(ROW()-34,_AUX_ANALISE!$C$1:$C$2461,0)),"")</f>
        <v/>
      </c>
      <c r="C858" s="255" t="str">
        <f ca="1">IF($B858="","",INDEX(ORCAMENTO!$B:$B,$B858))</f>
        <v/>
      </c>
      <c r="D858" s="255" t="str">
        <f ca="1">IF($B858="","",INDEX(ORCAMENTO!$E:$E,$B858))</f>
        <v/>
      </c>
      <c r="E858" s="255" t="str">
        <f ca="1">IF($B858="","",INDEX(ORCAMENTO!$D:$D,$B858))</f>
        <v/>
      </c>
      <c r="F858" s="255" t="str">
        <f ca="1">IF($B858="","",TRIM(IF(OR(INDEX(ORCAMENTO!$G:$G,$B858)&lt;&gt;"",INDEX(ORCAMENTO!$H:$H,$B858)&lt;&gt;""),"Ano 1; ","")&amp;IF(OR(INDEX(ORCAMENTO!$J:$J,$B858)&lt;&gt;"",INDEX(ORCAMENTO!$K:$K,$B858)&lt;&gt;""),"Ano 2; ","")&amp;IF(OR(INDEX(ORCAMENTO!$M:$M,$B858)&lt;&gt;"",INDEX(ORCAMENTO!$N:$N,$B858)&lt;&gt;""),"Ano 3; ","")&amp;IF(OR(INDEX(ORCAMENTO!$P:$P,$B858)&lt;&gt;"",INDEX(ORCAMENTO!$Q:$Q,$B858)&lt;&gt;""),"Ano 4; ","")&amp;IF(OR(INDEX(ORCAMENTO!$S:$S,$B858)&lt;&gt;"",INDEX(ORCAMENTO!$T:$T,$B858)&lt;&gt;""),"Ano 5; ","")&amp;IF(OR(INDEX(ORCAMENTO!$V:$V,$B858)&lt;&gt;"",INDEX(ORCAMENTO!$W:$W,$B858)&lt;&gt;""),"Ano 6; ","")))</f>
        <v/>
      </c>
      <c r="G858" s="311" t="str">
        <f ca="1">IF($B858="","",IF(INDEX(ORCAMENTO!$G:$G,$B858)&lt;&gt;"",INDEX(ORCAMENTO!$G:$G,$B858),IF(INDEX(ORCAMENTO!$J:$J,$B858)&lt;&gt;"",INDEX(ORCAMENTO!$J:$J,$B858),IF(INDEX(ORCAMENTO!$M:$M,$B858)&lt;&gt;"",INDEX(ORCAMENTO!$M:$M,$B858),IF(INDEX(ORCAMENTO!$P:$P,$B858)&lt;&gt;"",INDEX(ORCAMENTO!$P:$P,$B858),IF(INDEX(ORCAMENTO!$S:$S,$B858)&lt;&gt;"",INDEX(ORCAMENTO!$S:$S,$B858),INDEX(ORCAMENTO!$V:$V,$B858)))))))</f>
        <v/>
      </c>
      <c r="H858" s="312" t="str">
        <f ca="1">IF($B858="","",IF(INDEX(ORCAMENTO!$H:$H,$B858)&lt;&gt;"",INDEX(ORCAMENTO!$H:$H,$B858),IF(INDEX(ORCAMENTO!$K:$K,$B858)&lt;&gt;"",INDEX(ORCAMENTO!$K:$K,$B858),IF(INDEX(ORCAMENTO!$N:$N,$B858)&lt;&gt;"",INDEX(ORCAMENTO!$N:$N,$B858),IF(INDEX(ORCAMENTO!$Q:$Q,$B858)&lt;&gt;"",INDEX(ORCAMENTO!$Q:$Q,$B858),IF(INDEX(ORCAMENTO!$T:$T,$B858)&lt;&gt;"",INDEX(ORCAMENTO!$T:$T,$B858),INDEX(ORCAMENTO!$W:$W,$B858)))))))</f>
        <v/>
      </c>
      <c r="I858" s="255" t="str">
        <f ca="1">IF($B858="","",IF(INDEX(ORCAMENTO!$AI:$AI,$B858)&lt;&gt;"",INDEX(ORCAMENTO!$AI:$AI,$B858),IF(INDEX(ORCAMENTO!$AG:$AG,$B858),"Memorial de cálculo ou anexo obrigatório não informado para item acima do limite.",IF(AND(INDEX(ORCAMENTO!$AC:$AC,$B858),NOT(INDEX(ORCAMENTO!$AE:$AE,$B858))),"Informe pelo menos um ano completo com valor unitário e quantidade.","Pendência identificada automaticamente."))))</f>
        <v/>
      </c>
      <c r="N858" s="255">
        <f t="shared" si="28"/>
        <v>859</v>
      </c>
      <c r="O858" s="255">
        <f ca="1">IF(INDEX(ORCAMENTO!$AI:$AI,$N858)&lt;&gt;"",1,0)</f>
        <v>0</v>
      </c>
      <c r="P858" s="255">
        <f t="shared" ca="1" si="29"/>
        <v>11</v>
      </c>
      <c r="Q858" s="255" t="str">
        <f ca="1">INDEX(ORCAMENTO!$AI:$AI,$N858)</f>
        <v/>
      </c>
    </row>
    <row r="859" spans="2:17" ht="15" customHeight="1" x14ac:dyDescent="0.25">
      <c r="B859" s="255" t="str">
        <f ca="1">IFERROR(INDEX(_AUX_ANALISE!$A$1:$A$2461,MATCH(ROW()-34,_AUX_ANALISE!$C$1:$C$2461,0)),"")</f>
        <v/>
      </c>
      <c r="C859" s="255" t="str">
        <f ca="1">IF($B859="","",INDEX(ORCAMENTO!$B:$B,$B859))</f>
        <v/>
      </c>
      <c r="D859" s="255" t="str">
        <f ca="1">IF($B859="","",INDEX(ORCAMENTO!$E:$E,$B859))</f>
        <v/>
      </c>
      <c r="E859" s="255" t="str">
        <f ca="1">IF($B859="","",INDEX(ORCAMENTO!$D:$D,$B859))</f>
        <v/>
      </c>
      <c r="F859" s="255" t="str">
        <f ca="1">IF($B859="","",TRIM(IF(OR(INDEX(ORCAMENTO!$G:$G,$B859)&lt;&gt;"",INDEX(ORCAMENTO!$H:$H,$B859)&lt;&gt;""),"Ano 1; ","")&amp;IF(OR(INDEX(ORCAMENTO!$J:$J,$B859)&lt;&gt;"",INDEX(ORCAMENTO!$K:$K,$B859)&lt;&gt;""),"Ano 2; ","")&amp;IF(OR(INDEX(ORCAMENTO!$M:$M,$B859)&lt;&gt;"",INDEX(ORCAMENTO!$N:$N,$B859)&lt;&gt;""),"Ano 3; ","")&amp;IF(OR(INDEX(ORCAMENTO!$P:$P,$B859)&lt;&gt;"",INDEX(ORCAMENTO!$Q:$Q,$B859)&lt;&gt;""),"Ano 4; ","")&amp;IF(OR(INDEX(ORCAMENTO!$S:$S,$B859)&lt;&gt;"",INDEX(ORCAMENTO!$T:$T,$B859)&lt;&gt;""),"Ano 5; ","")&amp;IF(OR(INDEX(ORCAMENTO!$V:$V,$B859)&lt;&gt;"",INDEX(ORCAMENTO!$W:$W,$B859)&lt;&gt;""),"Ano 6; ","")))</f>
        <v/>
      </c>
      <c r="G859" s="311" t="str">
        <f ca="1">IF($B859="","",IF(INDEX(ORCAMENTO!$G:$G,$B859)&lt;&gt;"",INDEX(ORCAMENTO!$G:$G,$B859),IF(INDEX(ORCAMENTO!$J:$J,$B859)&lt;&gt;"",INDEX(ORCAMENTO!$J:$J,$B859),IF(INDEX(ORCAMENTO!$M:$M,$B859)&lt;&gt;"",INDEX(ORCAMENTO!$M:$M,$B859),IF(INDEX(ORCAMENTO!$P:$P,$B859)&lt;&gt;"",INDEX(ORCAMENTO!$P:$P,$B859),IF(INDEX(ORCAMENTO!$S:$S,$B859)&lt;&gt;"",INDEX(ORCAMENTO!$S:$S,$B859),INDEX(ORCAMENTO!$V:$V,$B859)))))))</f>
        <v/>
      </c>
      <c r="H859" s="312" t="str">
        <f ca="1">IF($B859="","",IF(INDEX(ORCAMENTO!$H:$H,$B859)&lt;&gt;"",INDEX(ORCAMENTO!$H:$H,$B859),IF(INDEX(ORCAMENTO!$K:$K,$B859)&lt;&gt;"",INDEX(ORCAMENTO!$K:$K,$B859),IF(INDEX(ORCAMENTO!$N:$N,$B859)&lt;&gt;"",INDEX(ORCAMENTO!$N:$N,$B859),IF(INDEX(ORCAMENTO!$Q:$Q,$B859)&lt;&gt;"",INDEX(ORCAMENTO!$Q:$Q,$B859),IF(INDEX(ORCAMENTO!$T:$T,$B859)&lt;&gt;"",INDEX(ORCAMENTO!$T:$T,$B859),INDEX(ORCAMENTO!$W:$W,$B859)))))))</f>
        <v/>
      </c>
      <c r="I859" s="255" t="str">
        <f ca="1">IF($B859="","",IF(INDEX(ORCAMENTO!$AI:$AI,$B859)&lt;&gt;"",INDEX(ORCAMENTO!$AI:$AI,$B859),IF(INDEX(ORCAMENTO!$AG:$AG,$B859),"Memorial de cálculo ou anexo obrigatório não informado para item acima do limite.",IF(AND(INDEX(ORCAMENTO!$AC:$AC,$B859),NOT(INDEX(ORCAMENTO!$AE:$AE,$B859))),"Informe pelo menos um ano completo com valor unitário e quantidade.","Pendência identificada automaticamente."))))</f>
        <v/>
      </c>
      <c r="N859" s="255">
        <f t="shared" si="28"/>
        <v>860</v>
      </c>
      <c r="O859" s="255">
        <f ca="1">IF(INDEX(ORCAMENTO!$AI:$AI,$N859)&lt;&gt;"",1,0)</f>
        <v>0</v>
      </c>
      <c r="P859" s="255">
        <f t="shared" ca="1" si="29"/>
        <v>11</v>
      </c>
      <c r="Q859" s="255" t="str">
        <f ca="1">INDEX(ORCAMENTO!$AI:$AI,$N859)</f>
        <v/>
      </c>
    </row>
    <row r="860" spans="2:17" ht="15" customHeight="1" x14ac:dyDescent="0.25">
      <c r="B860" s="255" t="str">
        <f ca="1">IFERROR(INDEX(_AUX_ANALISE!$A$1:$A$2461,MATCH(ROW()-34,_AUX_ANALISE!$C$1:$C$2461,0)),"")</f>
        <v/>
      </c>
      <c r="C860" s="255" t="str">
        <f ca="1">IF($B860="","",INDEX(ORCAMENTO!$B:$B,$B860))</f>
        <v/>
      </c>
      <c r="D860" s="255" t="str">
        <f ca="1">IF($B860="","",INDEX(ORCAMENTO!$E:$E,$B860))</f>
        <v/>
      </c>
      <c r="E860" s="255" t="str">
        <f ca="1">IF($B860="","",INDEX(ORCAMENTO!$D:$D,$B860))</f>
        <v/>
      </c>
      <c r="F860" s="255" t="str">
        <f ca="1">IF($B860="","",TRIM(IF(OR(INDEX(ORCAMENTO!$G:$G,$B860)&lt;&gt;"",INDEX(ORCAMENTO!$H:$H,$B860)&lt;&gt;""),"Ano 1; ","")&amp;IF(OR(INDEX(ORCAMENTO!$J:$J,$B860)&lt;&gt;"",INDEX(ORCAMENTO!$K:$K,$B860)&lt;&gt;""),"Ano 2; ","")&amp;IF(OR(INDEX(ORCAMENTO!$M:$M,$B860)&lt;&gt;"",INDEX(ORCAMENTO!$N:$N,$B860)&lt;&gt;""),"Ano 3; ","")&amp;IF(OR(INDEX(ORCAMENTO!$P:$P,$B860)&lt;&gt;"",INDEX(ORCAMENTO!$Q:$Q,$B860)&lt;&gt;""),"Ano 4; ","")&amp;IF(OR(INDEX(ORCAMENTO!$S:$S,$B860)&lt;&gt;"",INDEX(ORCAMENTO!$T:$T,$B860)&lt;&gt;""),"Ano 5; ","")&amp;IF(OR(INDEX(ORCAMENTO!$V:$V,$B860)&lt;&gt;"",INDEX(ORCAMENTO!$W:$W,$B860)&lt;&gt;""),"Ano 6; ","")))</f>
        <v/>
      </c>
      <c r="G860" s="311" t="str">
        <f ca="1">IF($B860="","",IF(INDEX(ORCAMENTO!$G:$G,$B860)&lt;&gt;"",INDEX(ORCAMENTO!$G:$G,$B860),IF(INDEX(ORCAMENTO!$J:$J,$B860)&lt;&gt;"",INDEX(ORCAMENTO!$J:$J,$B860),IF(INDEX(ORCAMENTO!$M:$M,$B860)&lt;&gt;"",INDEX(ORCAMENTO!$M:$M,$B860),IF(INDEX(ORCAMENTO!$P:$P,$B860)&lt;&gt;"",INDEX(ORCAMENTO!$P:$P,$B860),IF(INDEX(ORCAMENTO!$S:$S,$B860)&lt;&gt;"",INDEX(ORCAMENTO!$S:$S,$B860),INDEX(ORCAMENTO!$V:$V,$B860)))))))</f>
        <v/>
      </c>
      <c r="H860" s="312" t="str">
        <f ca="1">IF($B860="","",IF(INDEX(ORCAMENTO!$H:$H,$B860)&lt;&gt;"",INDEX(ORCAMENTO!$H:$H,$B860),IF(INDEX(ORCAMENTO!$K:$K,$B860)&lt;&gt;"",INDEX(ORCAMENTO!$K:$K,$B860),IF(INDEX(ORCAMENTO!$N:$N,$B860)&lt;&gt;"",INDEX(ORCAMENTO!$N:$N,$B860),IF(INDEX(ORCAMENTO!$Q:$Q,$B860)&lt;&gt;"",INDEX(ORCAMENTO!$Q:$Q,$B860),IF(INDEX(ORCAMENTO!$T:$T,$B860)&lt;&gt;"",INDEX(ORCAMENTO!$T:$T,$B860),INDEX(ORCAMENTO!$W:$W,$B860)))))))</f>
        <v/>
      </c>
      <c r="I860" s="255" t="str">
        <f ca="1">IF($B860="","",IF(INDEX(ORCAMENTO!$AI:$AI,$B860)&lt;&gt;"",INDEX(ORCAMENTO!$AI:$AI,$B860),IF(INDEX(ORCAMENTO!$AG:$AG,$B860),"Memorial de cálculo ou anexo obrigatório não informado para item acima do limite.",IF(AND(INDEX(ORCAMENTO!$AC:$AC,$B860),NOT(INDEX(ORCAMENTO!$AE:$AE,$B860))),"Informe pelo menos um ano completo com valor unitário e quantidade.","Pendência identificada automaticamente."))))</f>
        <v/>
      </c>
      <c r="N860" s="255">
        <f t="shared" si="28"/>
        <v>861</v>
      </c>
      <c r="O860" s="255">
        <f ca="1">IF(INDEX(ORCAMENTO!$AI:$AI,$N860)&lt;&gt;"",1,0)</f>
        <v>0</v>
      </c>
      <c r="P860" s="255">
        <f t="shared" ca="1" si="29"/>
        <v>11</v>
      </c>
      <c r="Q860" s="255" t="str">
        <f ca="1">INDEX(ORCAMENTO!$AI:$AI,$N860)</f>
        <v/>
      </c>
    </row>
    <row r="861" spans="2:17" ht="15" customHeight="1" x14ac:dyDescent="0.25">
      <c r="B861" s="255" t="str">
        <f ca="1">IFERROR(INDEX(_AUX_ANALISE!$A$1:$A$2461,MATCH(ROW()-34,_AUX_ANALISE!$C$1:$C$2461,0)),"")</f>
        <v/>
      </c>
      <c r="C861" s="255" t="str">
        <f ca="1">IF($B861="","",INDEX(ORCAMENTO!$B:$B,$B861))</f>
        <v/>
      </c>
      <c r="D861" s="255" t="str">
        <f ca="1">IF($B861="","",INDEX(ORCAMENTO!$E:$E,$B861))</f>
        <v/>
      </c>
      <c r="E861" s="255" t="str">
        <f ca="1">IF($B861="","",INDEX(ORCAMENTO!$D:$D,$B861))</f>
        <v/>
      </c>
      <c r="F861" s="255" t="str">
        <f ca="1">IF($B861="","",TRIM(IF(OR(INDEX(ORCAMENTO!$G:$G,$B861)&lt;&gt;"",INDEX(ORCAMENTO!$H:$H,$B861)&lt;&gt;""),"Ano 1; ","")&amp;IF(OR(INDEX(ORCAMENTO!$J:$J,$B861)&lt;&gt;"",INDEX(ORCAMENTO!$K:$K,$B861)&lt;&gt;""),"Ano 2; ","")&amp;IF(OR(INDEX(ORCAMENTO!$M:$M,$B861)&lt;&gt;"",INDEX(ORCAMENTO!$N:$N,$B861)&lt;&gt;""),"Ano 3; ","")&amp;IF(OR(INDEX(ORCAMENTO!$P:$P,$B861)&lt;&gt;"",INDEX(ORCAMENTO!$Q:$Q,$B861)&lt;&gt;""),"Ano 4; ","")&amp;IF(OR(INDEX(ORCAMENTO!$S:$S,$B861)&lt;&gt;"",INDEX(ORCAMENTO!$T:$T,$B861)&lt;&gt;""),"Ano 5; ","")&amp;IF(OR(INDEX(ORCAMENTO!$V:$V,$B861)&lt;&gt;"",INDEX(ORCAMENTO!$W:$W,$B861)&lt;&gt;""),"Ano 6; ","")))</f>
        <v/>
      </c>
      <c r="G861" s="311" t="str">
        <f ca="1">IF($B861="","",IF(INDEX(ORCAMENTO!$G:$G,$B861)&lt;&gt;"",INDEX(ORCAMENTO!$G:$G,$B861),IF(INDEX(ORCAMENTO!$J:$J,$B861)&lt;&gt;"",INDEX(ORCAMENTO!$J:$J,$B861),IF(INDEX(ORCAMENTO!$M:$M,$B861)&lt;&gt;"",INDEX(ORCAMENTO!$M:$M,$B861),IF(INDEX(ORCAMENTO!$P:$P,$B861)&lt;&gt;"",INDEX(ORCAMENTO!$P:$P,$B861),IF(INDEX(ORCAMENTO!$S:$S,$B861)&lt;&gt;"",INDEX(ORCAMENTO!$S:$S,$B861),INDEX(ORCAMENTO!$V:$V,$B861)))))))</f>
        <v/>
      </c>
      <c r="H861" s="312" t="str">
        <f ca="1">IF($B861="","",IF(INDEX(ORCAMENTO!$H:$H,$B861)&lt;&gt;"",INDEX(ORCAMENTO!$H:$H,$B861),IF(INDEX(ORCAMENTO!$K:$K,$B861)&lt;&gt;"",INDEX(ORCAMENTO!$K:$K,$B861),IF(INDEX(ORCAMENTO!$N:$N,$B861)&lt;&gt;"",INDEX(ORCAMENTO!$N:$N,$B861),IF(INDEX(ORCAMENTO!$Q:$Q,$B861)&lt;&gt;"",INDEX(ORCAMENTO!$Q:$Q,$B861),IF(INDEX(ORCAMENTO!$T:$T,$B861)&lt;&gt;"",INDEX(ORCAMENTO!$T:$T,$B861),INDEX(ORCAMENTO!$W:$W,$B861)))))))</f>
        <v/>
      </c>
      <c r="I861" s="255" t="str">
        <f ca="1">IF($B861="","",IF(INDEX(ORCAMENTO!$AI:$AI,$B861)&lt;&gt;"",INDEX(ORCAMENTO!$AI:$AI,$B861),IF(INDEX(ORCAMENTO!$AG:$AG,$B861),"Memorial de cálculo ou anexo obrigatório não informado para item acima do limite.",IF(AND(INDEX(ORCAMENTO!$AC:$AC,$B861),NOT(INDEX(ORCAMENTO!$AE:$AE,$B861))),"Informe pelo menos um ano completo com valor unitário e quantidade.","Pendência identificada automaticamente."))))</f>
        <v/>
      </c>
      <c r="N861" s="255">
        <f t="shared" si="28"/>
        <v>862</v>
      </c>
      <c r="O861" s="255">
        <f ca="1">IF(INDEX(ORCAMENTO!$AI:$AI,$N861)&lt;&gt;"",1,0)</f>
        <v>0</v>
      </c>
      <c r="P861" s="255">
        <f t="shared" ca="1" si="29"/>
        <v>11</v>
      </c>
      <c r="Q861" s="255" t="str">
        <f ca="1">INDEX(ORCAMENTO!$AI:$AI,$N861)</f>
        <v/>
      </c>
    </row>
    <row r="862" spans="2:17" ht="15" customHeight="1" x14ac:dyDescent="0.25">
      <c r="B862" s="255" t="str">
        <f ca="1">IFERROR(INDEX(_AUX_ANALISE!$A$1:$A$2461,MATCH(ROW()-34,_AUX_ANALISE!$C$1:$C$2461,0)),"")</f>
        <v/>
      </c>
      <c r="C862" s="255" t="str">
        <f ca="1">IF($B862="","",INDEX(ORCAMENTO!$B:$B,$B862))</f>
        <v/>
      </c>
      <c r="D862" s="255" t="str">
        <f ca="1">IF($B862="","",INDEX(ORCAMENTO!$E:$E,$B862))</f>
        <v/>
      </c>
      <c r="E862" s="255" t="str">
        <f ca="1">IF($B862="","",INDEX(ORCAMENTO!$D:$D,$B862))</f>
        <v/>
      </c>
      <c r="F862" s="255" t="str">
        <f ca="1">IF($B862="","",TRIM(IF(OR(INDEX(ORCAMENTO!$G:$G,$B862)&lt;&gt;"",INDEX(ORCAMENTO!$H:$H,$B862)&lt;&gt;""),"Ano 1; ","")&amp;IF(OR(INDEX(ORCAMENTO!$J:$J,$B862)&lt;&gt;"",INDEX(ORCAMENTO!$K:$K,$B862)&lt;&gt;""),"Ano 2; ","")&amp;IF(OR(INDEX(ORCAMENTO!$M:$M,$B862)&lt;&gt;"",INDEX(ORCAMENTO!$N:$N,$B862)&lt;&gt;""),"Ano 3; ","")&amp;IF(OR(INDEX(ORCAMENTO!$P:$P,$B862)&lt;&gt;"",INDEX(ORCAMENTO!$Q:$Q,$B862)&lt;&gt;""),"Ano 4; ","")&amp;IF(OR(INDEX(ORCAMENTO!$S:$S,$B862)&lt;&gt;"",INDEX(ORCAMENTO!$T:$T,$B862)&lt;&gt;""),"Ano 5; ","")&amp;IF(OR(INDEX(ORCAMENTO!$V:$V,$B862)&lt;&gt;"",INDEX(ORCAMENTO!$W:$W,$B862)&lt;&gt;""),"Ano 6; ","")))</f>
        <v/>
      </c>
      <c r="G862" s="311" t="str">
        <f ca="1">IF($B862="","",IF(INDEX(ORCAMENTO!$G:$G,$B862)&lt;&gt;"",INDEX(ORCAMENTO!$G:$G,$B862),IF(INDEX(ORCAMENTO!$J:$J,$B862)&lt;&gt;"",INDEX(ORCAMENTO!$J:$J,$B862),IF(INDEX(ORCAMENTO!$M:$M,$B862)&lt;&gt;"",INDEX(ORCAMENTO!$M:$M,$B862),IF(INDEX(ORCAMENTO!$P:$P,$B862)&lt;&gt;"",INDEX(ORCAMENTO!$P:$P,$B862),IF(INDEX(ORCAMENTO!$S:$S,$B862)&lt;&gt;"",INDEX(ORCAMENTO!$S:$S,$B862),INDEX(ORCAMENTO!$V:$V,$B862)))))))</f>
        <v/>
      </c>
      <c r="H862" s="312" t="str">
        <f ca="1">IF($B862="","",IF(INDEX(ORCAMENTO!$H:$H,$B862)&lt;&gt;"",INDEX(ORCAMENTO!$H:$H,$B862),IF(INDEX(ORCAMENTO!$K:$K,$B862)&lt;&gt;"",INDEX(ORCAMENTO!$K:$K,$B862),IF(INDEX(ORCAMENTO!$N:$N,$B862)&lt;&gt;"",INDEX(ORCAMENTO!$N:$N,$B862),IF(INDEX(ORCAMENTO!$Q:$Q,$B862)&lt;&gt;"",INDEX(ORCAMENTO!$Q:$Q,$B862),IF(INDEX(ORCAMENTO!$T:$T,$B862)&lt;&gt;"",INDEX(ORCAMENTO!$T:$T,$B862),INDEX(ORCAMENTO!$W:$W,$B862)))))))</f>
        <v/>
      </c>
      <c r="I862" s="255" t="str">
        <f ca="1">IF($B862="","",IF(INDEX(ORCAMENTO!$AI:$AI,$B862)&lt;&gt;"",INDEX(ORCAMENTO!$AI:$AI,$B862),IF(INDEX(ORCAMENTO!$AG:$AG,$B862),"Memorial de cálculo ou anexo obrigatório não informado para item acima do limite.",IF(AND(INDEX(ORCAMENTO!$AC:$AC,$B862),NOT(INDEX(ORCAMENTO!$AE:$AE,$B862))),"Informe pelo menos um ano completo com valor unitário e quantidade.","Pendência identificada automaticamente."))))</f>
        <v/>
      </c>
      <c r="N862" s="255">
        <f t="shared" si="28"/>
        <v>863</v>
      </c>
      <c r="O862" s="255">
        <f ca="1">IF(INDEX(ORCAMENTO!$AI:$AI,$N862)&lt;&gt;"",1,0)</f>
        <v>0</v>
      </c>
      <c r="P862" s="255">
        <f t="shared" ca="1" si="29"/>
        <v>11</v>
      </c>
      <c r="Q862" s="255" t="str">
        <f ca="1">INDEX(ORCAMENTO!$AI:$AI,$N862)</f>
        <v/>
      </c>
    </row>
    <row r="863" spans="2:17" ht="15" customHeight="1" x14ac:dyDescent="0.25">
      <c r="B863" s="255" t="str">
        <f ca="1">IFERROR(INDEX(_AUX_ANALISE!$A$1:$A$2461,MATCH(ROW()-34,_AUX_ANALISE!$C$1:$C$2461,0)),"")</f>
        <v/>
      </c>
      <c r="C863" s="255" t="str">
        <f ca="1">IF($B863="","",INDEX(ORCAMENTO!$B:$B,$B863))</f>
        <v/>
      </c>
      <c r="D863" s="255" t="str">
        <f ca="1">IF($B863="","",INDEX(ORCAMENTO!$E:$E,$B863))</f>
        <v/>
      </c>
      <c r="E863" s="255" t="str">
        <f ca="1">IF($B863="","",INDEX(ORCAMENTO!$D:$D,$B863))</f>
        <v/>
      </c>
      <c r="F863" s="255" t="str">
        <f ca="1">IF($B863="","",TRIM(IF(OR(INDEX(ORCAMENTO!$G:$G,$B863)&lt;&gt;"",INDEX(ORCAMENTO!$H:$H,$B863)&lt;&gt;""),"Ano 1; ","")&amp;IF(OR(INDEX(ORCAMENTO!$J:$J,$B863)&lt;&gt;"",INDEX(ORCAMENTO!$K:$K,$B863)&lt;&gt;""),"Ano 2; ","")&amp;IF(OR(INDEX(ORCAMENTO!$M:$M,$B863)&lt;&gt;"",INDEX(ORCAMENTO!$N:$N,$B863)&lt;&gt;""),"Ano 3; ","")&amp;IF(OR(INDEX(ORCAMENTO!$P:$P,$B863)&lt;&gt;"",INDEX(ORCAMENTO!$Q:$Q,$B863)&lt;&gt;""),"Ano 4; ","")&amp;IF(OR(INDEX(ORCAMENTO!$S:$S,$B863)&lt;&gt;"",INDEX(ORCAMENTO!$T:$T,$B863)&lt;&gt;""),"Ano 5; ","")&amp;IF(OR(INDEX(ORCAMENTO!$V:$V,$B863)&lt;&gt;"",INDEX(ORCAMENTO!$W:$W,$B863)&lt;&gt;""),"Ano 6; ","")))</f>
        <v/>
      </c>
      <c r="G863" s="311" t="str">
        <f ca="1">IF($B863="","",IF(INDEX(ORCAMENTO!$G:$G,$B863)&lt;&gt;"",INDEX(ORCAMENTO!$G:$G,$B863),IF(INDEX(ORCAMENTO!$J:$J,$B863)&lt;&gt;"",INDEX(ORCAMENTO!$J:$J,$B863),IF(INDEX(ORCAMENTO!$M:$M,$B863)&lt;&gt;"",INDEX(ORCAMENTO!$M:$M,$B863),IF(INDEX(ORCAMENTO!$P:$P,$B863)&lt;&gt;"",INDEX(ORCAMENTO!$P:$P,$B863),IF(INDEX(ORCAMENTO!$S:$S,$B863)&lt;&gt;"",INDEX(ORCAMENTO!$S:$S,$B863),INDEX(ORCAMENTO!$V:$V,$B863)))))))</f>
        <v/>
      </c>
      <c r="H863" s="312" t="str">
        <f ca="1">IF($B863="","",IF(INDEX(ORCAMENTO!$H:$H,$B863)&lt;&gt;"",INDEX(ORCAMENTO!$H:$H,$B863),IF(INDEX(ORCAMENTO!$K:$K,$B863)&lt;&gt;"",INDEX(ORCAMENTO!$K:$K,$B863),IF(INDEX(ORCAMENTO!$N:$N,$B863)&lt;&gt;"",INDEX(ORCAMENTO!$N:$N,$B863),IF(INDEX(ORCAMENTO!$Q:$Q,$B863)&lt;&gt;"",INDEX(ORCAMENTO!$Q:$Q,$B863),IF(INDEX(ORCAMENTO!$T:$T,$B863)&lt;&gt;"",INDEX(ORCAMENTO!$T:$T,$B863),INDEX(ORCAMENTO!$W:$W,$B863)))))))</f>
        <v/>
      </c>
      <c r="I863" s="255" t="str">
        <f ca="1">IF($B863="","",IF(INDEX(ORCAMENTO!$AI:$AI,$B863)&lt;&gt;"",INDEX(ORCAMENTO!$AI:$AI,$B863),IF(INDEX(ORCAMENTO!$AG:$AG,$B863),"Memorial de cálculo ou anexo obrigatório não informado para item acima do limite.",IF(AND(INDEX(ORCAMENTO!$AC:$AC,$B863),NOT(INDEX(ORCAMENTO!$AE:$AE,$B863))),"Informe pelo menos um ano completo com valor unitário e quantidade.","Pendência identificada automaticamente."))))</f>
        <v/>
      </c>
      <c r="N863" s="255">
        <f t="shared" si="28"/>
        <v>864</v>
      </c>
      <c r="O863" s="255">
        <f ca="1">IF(INDEX(ORCAMENTO!$AI:$AI,$N863)&lt;&gt;"",1,0)</f>
        <v>0</v>
      </c>
      <c r="P863" s="255">
        <f t="shared" ca="1" si="29"/>
        <v>11</v>
      </c>
      <c r="Q863" s="255" t="str">
        <f ca="1">INDEX(ORCAMENTO!$AI:$AI,$N863)</f>
        <v/>
      </c>
    </row>
    <row r="864" spans="2:17" ht="15" customHeight="1" x14ac:dyDescent="0.25">
      <c r="B864" s="255" t="str">
        <f ca="1">IFERROR(INDEX(_AUX_ANALISE!$A$1:$A$2461,MATCH(ROW()-34,_AUX_ANALISE!$C$1:$C$2461,0)),"")</f>
        <v/>
      </c>
      <c r="C864" s="255" t="str">
        <f ca="1">IF($B864="","",INDEX(ORCAMENTO!$B:$B,$B864))</f>
        <v/>
      </c>
      <c r="D864" s="255" t="str">
        <f ca="1">IF($B864="","",INDEX(ORCAMENTO!$E:$E,$B864))</f>
        <v/>
      </c>
      <c r="E864" s="255" t="str">
        <f ca="1">IF($B864="","",INDEX(ORCAMENTO!$D:$D,$B864))</f>
        <v/>
      </c>
      <c r="F864" s="255" t="str">
        <f ca="1">IF($B864="","",TRIM(IF(OR(INDEX(ORCAMENTO!$G:$G,$B864)&lt;&gt;"",INDEX(ORCAMENTO!$H:$H,$B864)&lt;&gt;""),"Ano 1; ","")&amp;IF(OR(INDEX(ORCAMENTO!$J:$J,$B864)&lt;&gt;"",INDEX(ORCAMENTO!$K:$K,$B864)&lt;&gt;""),"Ano 2; ","")&amp;IF(OR(INDEX(ORCAMENTO!$M:$M,$B864)&lt;&gt;"",INDEX(ORCAMENTO!$N:$N,$B864)&lt;&gt;""),"Ano 3; ","")&amp;IF(OR(INDEX(ORCAMENTO!$P:$P,$B864)&lt;&gt;"",INDEX(ORCAMENTO!$Q:$Q,$B864)&lt;&gt;""),"Ano 4; ","")&amp;IF(OR(INDEX(ORCAMENTO!$S:$S,$B864)&lt;&gt;"",INDEX(ORCAMENTO!$T:$T,$B864)&lt;&gt;""),"Ano 5; ","")&amp;IF(OR(INDEX(ORCAMENTO!$V:$V,$B864)&lt;&gt;"",INDEX(ORCAMENTO!$W:$W,$B864)&lt;&gt;""),"Ano 6; ","")))</f>
        <v/>
      </c>
      <c r="G864" s="311" t="str">
        <f ca="1">IF($B864="","",IF(INDEX(ORCAMENTO!$G:$G,$B864)&lt;&gt;"",INDEX(ORCAMENTO!$G:$G,$B864),IF(INDEX(ORCAMENTO!$J:$J,$B864)&lt;&gt;"",INDEX(ORCAMENTO!$J:$J,$B864),IF(INDEX(ORCAMENTO!$M:$M,$B864)&lt;&gt;"",INDEX(ORCAMENTO!$M:$M,$B864),IF(INDEX(ORCAMENTO!$P:$P,$B864)&lt;&gt;"",INDEX(ORCAMENTO!$P:$P,$B864),IF(INDEX(ORCAMENTO!$S:$S,$B864)&lt;&gt;"",INDEX(ORCAMENTO!$S:$S,$B864),INDEX(ORCAMENTO!$V:$V,$B864)))))))</f>
        <v/>
      </c>
      <c r="H864" s="312" t="str">
        <f ca="1">IF($B864="","",IF(INDEX(ORCAMENTO!$H:$H,$B864)&lt;&gt;"",INDEX(ORCAMENTO!$H:$H,$B864),IF(INDEX(ORCAMENTO!$K:$K,$B864)&lt;&gt;"",INDEX(ORCAMENTO!$K:$K,$B864),IF(INDEX(ORCAMENTO!$N:$N,$B864)&lt;&gt;"",INDEX(ORCAMENTO!$N:$N,$B864),IF(INDEX(ORCAMENTO!$Q:$Q,$B864)&lt;&gt;"",INDEX(ORCAMENTO!$Q:$Q,$B864),IF(INDEX(ORCAMENTO!$T:$T,$B864)&lt;&gt;"",INDEX(ORCAMENTO!$T:$T,$B864),INDEX(ORCAMENTO!$W:$W,$B864)))))))</f>
        <v/>
      </c>
      <c r="I864" s="255" t="str">
        <f ca="1">IF($B864="","",IF(INDEX(ORCAMENTO!$AI:$AI,$B864)&lt;&gt;"",INDEX(ORCAMENTO!$AI:$AI,$B864),IF(INDEX(ORCAMENTO!$AG:$AG,$B864),"Memorial de cálculo ou anexo obrigatório não informado para item acima do limite.",IF(AND(INDEX(ORCAMENTO!$AC:$AC,$B864),NOT(INDEX(ORCAMENTO!$AE:$AE,$B864))),"Informe pelo menos um ano completo com valor unitário e quantidade.","Pendência identificada automaticamente."))))</f>
        <v/>
      </c>
      <c r="N864" s="255">
        <f t="shared" si="28"/>
        <v>865</v>
      </c>
      <c r="O864" s="255">
        <f ca="1">IF(INDEX(ORCAMENTO!$AI:$AI,$N864)&lt;&gt;"",1,0)</f>
        <v>0</v>
      </c>
      <c r="P864" s="255">
        <f t="shared" ca="1" si="29"/>
        <v>11</v>
      </c>
      <c r="Q864" s="255" t="str">
        <f ca="1">INDEX(ORCAMENTO!$AI:$AI,$N864)</f>
        <v/>
      </c>
    </row>
    <row r="865" spans="2:17" ht="15" customHeight="1" x14ac:dyDescent="0.25">
      <c r="B865" s="255" t="str">
        <f ca="1">IFERROR(INDEX(_AUX_ANALISE!$A$1:$A$2461,MATCH(ROW()-34,_AUX_ANALISE!$C$1:$C$2461,0)),"")</f>
        <v/>
      </c>
      <c r="C865" s="255" t="str">
        <f ca="1">IF($B865="","",INDEX(ORCAMENTO!$B:$B,$B865))</f>
        <v/>
      </c>
      <c r="D865" s="255" t="str">
        <f ca="1">IF($B865="","",INDEX(ORCAMENTO!$E:$E,$B865))</f>
        <v/>
      </c>
      <c r="E865" s="255" t="str">
        <f ca="1">IF($B865="","",INDEX(ORCAMENTO!$D:$D,$B865))</f>
        <v/>
      </c>
      <c r="F865" s="255" t="str">
        <f ca="1">IF($B865="","",TRIM(IF(OR(INDEX(ORCAMENTO!$G:$G,$B865)&lt;&gt;"",INDEX(ORCAMENTO!$H:$H,$B865)&lt;&gt;""),"Ano 1; ","")&amp;IF(OR(INDEX(ORCAMENTO!$J:$J,$B865)&lt;&gt;"",INDEX(ORCAMENTO!$K:$K,$B865)&lt;&gt;""),"Ano 2; ","")&amp;IF(OR(INDEX(ORCAMENTO!$M:$M,$B865)&lt;&gt;"",INDEX(ORCAMENTO!$N:$N,$B865)&lt;&gt;""),"Ano 3; ","")&amp;IF(OR(INDEX(ORCAMENTO!$P:$P,$B865)&lt;&gt;"",INDEX(ORCAMENTO!$Q:$Q,$B865)&lt;&gt;""),"Ano 4; ","")&amp;IF(OR(INDEX(ORCAMENTO!$S:$S,$B865)&lt;&gt;"",INDEX(ORCAMENTO!$T:$T,$B865)&lt;&gt;""),"Ano 5; ","")&amp;IF(OR(INDEX(ORCAMENTO!$V:$V,$B865)&lt;&gt;"",INDEX(ORCAMENTO!$W:$W,$B865)&lt;&gt;""),"Ano 6; ","")))</f>
        <v/>
      </c>
      <c r="G865" s="311" t="str">
        <f ca="1">IF($B865="","",IF(INDEX(ORCAMENTO!$G:$G,$B865)&lt;&gt;"",INDEX(ORCAMENTO!$G:$G,$B865),IF(INDEX(ORCAMENTO!$J:$J,$B865)&lt;&gt;"",INDEX(ORCAMENTO!$J:$J,$B865),IF(INDEX(ORCAMENTO!$M:$M,$B865)&lt;&gt;"",INDEX(ORCAMENTO!$M:$M,$B865),IF(INDEX(ORCAMENTO!$P:$P,$B865)&lt;&gt;"",INDEX(ORCAMENTO!$P:$P,$B865),IF(INDEX(ORCAMENTO!$S:$S,$B865)&lt;&gt;"",INDEX(ORCAMENTO!$S:$S,$B865),INDEX(ORCAMENTO!$V:$V,$B865)))))))</f>
        <v/>
      </c>
      <c r="H865" s="312" t="str">
        <f ca="1">IF($B865="","",IF(INDEX(ORCAMENTO!$H:$H,$B865)&lt;&gt;"",INDEX(ORCAMENTO!$H:$H,$B865),IF(INDEX(ORCAMENTO!$K:$K,$B865)&lt;&gt;"",INDEX(ORCAMENTO!$K:$K,$B865),IF(INDEX(ORCAMENTO!$N:$N,$B865)&lt;&gt;"",INDEX(ORCAMENTO!$N:$N,$B865),IF(INDEX(ORCAMENTO!$Q:$Q,$B865)&lt;&gt;"",INDEX(ORCAMENTO!$Q:$Q,$B865),IF(INDEX(ORCAMENTO!$T:$T,$B865)&lt;&gt;"",INDEX(ORCAMENTO!$T:$T,$B865),INDEX(ORCAMENTO!$W:$W,$B865)))))))</f>
        <v/>
      </c>
      <c r="I865" s="255" t="str">
        <f ca="1">IF($B865="","",IF(INDEX(ORCAMENTO!$AI:$AI,$B865)&lt;&gt;"",INDEX(ORCAMENTO!$AI:$AI,$B865),IF(INDEX(ORCAMENTO!$AG:$AG,$B865),"Memorial de cálculo ou anexo obrigatório não informado para item acima do limite.",IF(AND(INDEX(ORCAMENTO!$AC:$AC,$B865),NOT(INDEX(ORCAMENTO!$AE:$AE,$B865))),"Informe pelo menos um ano completo com valor unitário e quantidade.","Pendência identificada automaticamente."))))</f>
        <v/>
      </c>
      <c r="N865" s="255">
        <f t="shared" si="28"/>
        <v>866</v>
      </c>
      <c r="O865" s="255">
        <f ca="1">IF(INDEX(ORCAMENTO!$AI:$AI,$N865)&lt;&gt;"",1,0)</f>
        <v>0</v>
      </c>
      <c r="P865" s="255">
        <f t="shared" ca="1" si="29"/>
        <v>11</v>
      </c>
      <c r="Q865" s="255" t="str">
        <f ca="1">INDEX(ORCAMENTO!$AI:$AI,$N865)</f>
        <v/>
      </c>
    </row>
    <row r="866" spans="2:17" ht="15" customHeight="1" x14ac:dyDescent="0.25">
      <c r="B866" s="255" t="str">
        <f ca="1">IFERROR(INDEX(_AUX_ANALISE!$A$1:$A$2461,MATCH(ROW()-34,_AUX_ANALISE!$C$1:$C$2461,0)),"")</f>
        <v/>
      </c>
      <c r="C866" s="255" t="str">
        <f ca="1">IF($B866="","",INDEX(ORCAMENTO!$B:$B,$B866))</f>
        <v/>
      </c>
      <c r="D866" s="255" t="str">
        <f ca="1">IF($B866="","",INDEX(ORCAMENTO!$E:$E,$B866))</f>
        <v/>
      </c>
      <c r="E866" s="255" t="str">
        <f ca="1">IF($B866="","",INDEX(ORCAMENTO!$D:$D,$B866))</f>
        <v/>
      </c>
      <c r="F866" s="255" t="str">
        <f ca="1">IF($B866="","",TRIM(IF(OR(INDEX(ORCAMENTO!$G:$G,$B866)&lt;&gt;"",INDEX(ORCAMENTO!$H:$H,$B866)&lt;&gt;""),"Ano 1; ","")&amp;IF(OR(INDEX(ORCAMENTO!$J:$J,$B866)&lt;&gt;"",INDEX(ORCAMENTO!$K:$K,$B866)&lt;&gt;""),"Ano 2; ","")&amp;IF(OR(INDEX(ORCAMENTO!$M:$M,$B866)&lt;&gt;"",INDEX(ORCAMENTO!$N:$N,$B866)&lt;&gt;""),"Ano 3; ","")&amp;IF(OR(INDEX(ORCAMENTO!$P:$P,$B866)&lt;&gt;"",INDEX(ORCAMENTO!$Q:$Q,$B866)&lt;&gt;""),"Ano 4; ","")&amp;IF(OR(INDEX(ORCAMENTO!$S:$S,$B866)&lt;&gt;"",INDEX(ORCAMENTO!$T:$T,$B866)&lt;&gt;""),"Ano 5; ","")&amp;IF(OR(INDEX(ORCAMENTO!$V:$V,$B866)&lt;&gt;"",INDEX(ORCAMENTO!$W:$W,$B866)&lt;&gt;""),"Ano 6; ","")))</f>
        <v/>
      </c>
      <c r="G866" s="311" t="str">
        <f ca="1">IF($B866="","",IF(INDEX(ORCAMENTO!$G:$G,$B866)&lt;&gt;"",INDEX(ORCAMENTO!$G:$G,$B866),IF(INDEX(ORCAMENTO!$J:$J,$B866)&lt;&gt;"",INDEX(ORCAMENTO!$J:$J,$B866),IF(INDEX(ORCAMENTO!$M:$M,$B866)&lt;&gt;"",INDEX(ORCAMENTO!$M:$M,$B866),IF(INDEX(ORCAMENTO!$P:$P,$B866)&lt;&gt;"",INDEX(ORCAMENTO!$P:$P,$B866),IF(INDEX(ORCAMENTO!$S:$S,$B866)&lt;&gt;"",INDEX(ORCAMENTO!$S:$S,$B866),INDEX(ORCAMENTO!$V:$V,$B866)))))))</f>
        <v/>
      </c>
      <c r="H866" s="312" t="str">
        <f ca="1">IF($B866="","",IF(INDEX(ORCAMENTO!$H:$H,$B866)&lt;&gt;"",INDEX(ORCAMENTO!$H:$H,$B866),IF(INDEX(ORCAMENTO!$K:$K,$B866)&lt;&gt;"",INDEX(ORCAMENTO!$K:$K,$B866),IF(INDEX(ORCAMENTO!$N:$N,$B866)&lt;&gt;"",INDEX(ORCAMENTO!$N:$N,$B866),IF(INDEX(ORCAMENTO!$Q:$Q,$B866)&lt;&gt;"",INDEX(ORCAMENTO!$Q:$Q,$B866),IF(INDEX(ORCAMENTO!$T:$T,$B866)&lt;&gt;"",INDEX(ORCAMENTO!$T:$T,$B866),INDEX(ORCAMENTO!$W:$W,$B866)))))))</f>
        <v/>
      </c>
      <c r="I866" s="255" t="str">
        <f ca="1">IF($B866="","",IF(INDEX(ORCAMENTO!$AI:$AI,$B866)&lt;&gt;"",INDEX(ORCAMENTO!$AI:$AI,$B866),IF(INDEX(ORCAMENTO!$AG:$AG,$B866),"Memorial de cálculo ou anexo obrigatório não informado para item acima do limite.",IF(AND(INDEX(ORCAMENTO!$AC:$AC,$B866),NOT(INDEX(ORCAMENTO!$AE:$AE,$B866))),"Informe pelo menos um ano completo com valor unitário e quantidade.","Pendência identificada automaticamente."))))</f>
        <v/>
      </c>
      <c r="N866" s="255">
        <f t="shared" si="28"/>
        <v>867</v>
      </c>
      <c r="O866" s="255">
        <f ca="1">IF(INDEX(ORCAMENTO!$AI:$AI,$N866)&lt;&gt;"",1,0)</f>
        <v>0</v>
      </c>
      <c r="P866" s="255">
        <f t="shared" ca="1" si="29"/>
        <v>11</v>
      </c>
      <c r="Q866" s="255" t="str">
        <f ca="1">INDEX(ORCAMENTO!$AI:$AI,$N866)</f>
        <v/>
      </c>
    </row>
    <row r="867" spans="2:17" ht="15" customHeight="1" x14ac:dyDescent="0.25">
      <c r="B867" s="255" t="str">
        <f ca="1">IFERROR(INDEX(_AUX_ANALISE!$A$1:$A$2461,MATCH(ROW()-34,_AUX_ANALISE!$C$1:$C$2461,0)),"")</f>
        <v/>
      </c>
      <c r="C867" s="255" t="str">
        <f ca="1">IF($B867="","",INDEX(ORCAMENTO!$B:$B,$B867))</f>
        <v/>
      </c>
      <c r="D867" s="255" t="str">
        <f ca="1">IF($B867="","",INDEX(ORCAMENTO!$E:$E,$B867))</f>
        <v/>
      </c>
      <c r="E867" s="255" t="str">
        <f ca="1">IF($B867="","",INDEX(ORCAMENTO!$D:$D,$B867))</f>
        <v/>
      </c>
      <c r="F867" s="255" t="str">
        <f ca="1">IF($B867="","",TRIM(IF(OR(INDEX(ORCAMENTO!$G:$G,$B867)&lt;&gt;"",INDEX(ORCAMENTO!$H:$H,$B867)&lt;&gt;""),"Ano 1; ","")&amp;IF(OR(INDEX(ORCAMENTO!$J:$J,$B867)&lt;&gt;"",INDEX(ORCAMENTO!$K:$K,$B867)&lt;&gt;""),"Ano 2; ","")&amp;IF(OR(INDEX(ORCAMENTO!$M:$M,$B867)&lt;&gt;"",INDEX(ORCAMENTO!$N:$N,$B867)&lt;&gt;""),"Ano 3; ","")&amp;IF(OR(INDEX(ORCAMENTO!$P:$P,$B867)&lt;&gt;"",INDEX(ORCAMENTO!$Q:$Q,$B867)&lt;&gt;""),"Ano 4; ","")&amp;IF(OR(INDEX(ORCAMENTO!$S:$S,$B867)&lt;&gt;"",INDEX(ORCAMENTO!$T:$T,$B867)&lt;&gt;""),"Ano 5; ","")&amp;IF(OR(INDEX(ORCAMENTO!$V:$V,$B867)&lt;&gt;"",INDEX(ORCAMENTO!$W:$W,$B867)&lt;&gt;""),"Ano 6; ","")))</f>
        <v/>
      </c>
      <c r="G867" s="311" t="str">
        <f ca="1">IF($B867="","",IF(INDEX(ORCAMENTO!$G:$G,$B867)&lt;&gt;"",INDEX(ORCAMENTO!$G:$G,$B867),IF(INDEX(ORCAMENTO!$J:$J,$B867)&lt;&gt;"",INDEX(ORCAMENTO!$J:$J,$B867),IF(INDEX(ORCAMENTO!$M:$M,$B867)&lt;&gt;"",INDEX(ORCAMENTO!$M:$M,$B867),IF(INDEX(ORCAMENTO!$P:$P,$B867)&lt;&gt;"",INDEX(ORCAMENTO!$P:$P,$B867),IF(INDEX(ORCAMENTO!$S:$S,$B867)&lt;&gt;"",INDEX(ORCAMENTO!$S:$S,$B867),INDEX(ORCAMENTO!$V:$V,$B867)))))))</f>
        <v/>
      </c>
      <c r="H867" s="312" t="str">
        <f ca="1">IF($B867="","",IF(INDEX(ORCAMENTO!$H:$H,$B867)&lt;&gt;"",INDEX(ORCAMENTO!$H:$H,$B867),IF(INDEX(ORCAMENTO!$K:$K,$B867)&lt;&gt;"",INDEX(ORCAMENTO!$K:$K,$B867),IF(INDEX(ORCAMENTO!$N:$N,$B867)&lt;&gt;"",INDEX(ORCAMENTO!$N:$N,$B867),IF(INDEX(ORCAMENTO!$Q:$Q,$B867)&lt;&gt;"",INDEX(ORCAMENTO!$Q:$Q,$B867),IF(INDEX(ORCAMENTO!$T:$T,$B867)&lt;&gt;"",INDEX(ORCAMENTO!$T:$T,$B867),INDEX(ORCAMENTO!$W:$W,$B867)))))))</f>
        <v/>
      </c>
      <c r="I867" s="255" t="str">
        <f ca="1">IF($B867="","",IF(INDEX(ORCAMENTO!$AI:$AI,$B867)&lt;&gt;"",INDEX(ORCAMENTO!$AI:$AI,$B867),IF(INDEX(ORCAMENTO!$AG:$AG,$B867),"Memorial de cálculo ou anexo obrigatório não informado para item acima do limite.",IF(AND(INDEX(ORCAMENTO!$AC:$AC,$B867),NOT(INDEX(ORCAMENTO!$AE:$AE,$B867))),"Informe pelo menos um ano completo com valor unitário e quantidade.","Pendência identificada automaticamente."))))</f>
        <v/>
      </c>
      <c r="N867" s="255">
        <f t="shared" si="28"/>
        <v>868</v>
      </c>
      <c r="O867" s="255">
        <f ca="1">IF(INDEX(ORCAMENTO!$AI:$AI,$N867)&lt;&gt;"",1,0)</f>
        <v>0</v>
      </c>
      <c r="P867" s="255">
        <f t="shared" ca="1" si="29"/>
        <v>11</v>
      </c>
      <c r="Q867" s="255" t="str">
        <f ca="1">INDEX(ORCAMENTO!$AI:$AI,$N867)</f>
        <v/>
      </c>
    </row>
    <row r="868" spans="2:17" ht="15" customHeight="1" x14ac:dyDescent="0.25">
      <c r="B868" s="255" t="str">
        <f ca="1">IFERROR(INDEX(_AUX_ANALISE!$A$1:$A$2461,MATCH(ROW()-34,_AUX_ANALISE!$C$1:$C$2461,0)),"")</f>
        <v/>
      </c>
      <c r="C868" s="255" t="str">
        <f ca="1">IF($B868="","",INDEX(ORCAMENTO!$B:$B,$B868))</f>
        <v/>
      </c>
      <c r="D868" s="255" t="str">
        <f ca="1">IF($B868="","",INDEX(ORCAMENTO!$E:$E,$B868))</f>
        <v/>
      </c>
      <c r="E868" s="255" t="str">
        <f ca="1">IF($B868="","",INDEX(ORCAMENTO!$D:$D,$B868))</f>
        <v/>
      </c>
      <c r="F868" s="255" t="str">
        <f ca="1">IF($B868="","",TRIM(IF(OR(INDEX(ORCAMENTO!$G:$G,$B868)&lt;&gt;"",INDEX(ORCAMENTO!$H:$H,$B868)&lt;&gt;""),"Ano 1; ","")&amp;IF(OR(INDEX(ORCAMENTO!$J:$J,$B868)&lt;&gt;"",INDEX(ORCAMENTO!$K:$K,$B868)&lt;&gt;""),"Ano 2; ","")&amp;IF(OR(INDEX(ORCAMENTO!$M:$M,$B868)&lt;&gt;"",INDEX(ORCAMENTO!$N:$N,$B868)&lt;&gt;""),"Ano 3; ","")&amp;IF(OR(INDEX(ORCAMENTO!$P:$P,$B868)&lt;&gt;"",INDEX(ORCAMENTO!$Q:$Q,$B868)&lt;&gt;""),"Ano 4; ","")&amp;IF(OR(INDEX(ORCAMENTO!$S:$S,$B868)&lt;&gt;"",INDEX(ORCAMENTO!$T:$T,$B868)&lt;&gt;""),"Ano 5; ","")&amp;IF(OR(INDEX(ORCAMENTO!$V:$V,$B868)&lt;&gt;"",INDEX(ORCAMENTO!$W:$W,$B868)&lt;&gt;""),"Ano 6; ","")))</f>
        <v/>
      </c>
      <c r="G868" s="311" t="str">
        <f ca="1">IF($B868="","",IF(INDEX(ORCAMENTO!$G:$G,$B868)&lt;&gt;"",INDEX(ORCAMENTO!$G:$G,$B868),IF(INDEX(ORCAMENTO!$J:$J,$B868)&lt;&gt;"",INDEX(ORCAMENTO!$J:$J,$B868),IF(INDEX(ORCAMENTO!$M:$M,$B868)&lt;&gt;"",INDEX(ORCAMENTO!$M:$M,$B868),IF(INDEX(ORCAMENTO!$P:$P,$B868)&lt;&gt;"",INDEX(ORCAMENTO!$P:$P,$B868),IF(INDEX(ORCAMENTO!$S:$S,$B868)&lt;&gt;"",INDEX(ORCAMENTO!$S:$S,$B868),INDEX(ORCAMENTO!$V:$V,$B868)))))))</f>
        <v/>
      </c>
      <c r="H868" s="312" t="str">
        <f ca="1">IF($B868="","",IF(INDEX(ORCAMENTO!$H:$H,$B868)&lt;&gt;"",INDEX(ORCAMENTO!$H:$H,$B868),IF(INDEX(ORCAMENTO!$K:$K,$B868)&lt;&gt;"",INDEX(ORCAMENTO!$K:$K,$B868),IF(INDEX(ORCAMENTO!$N:$N,$B868)&lt;&gt;"",INDEX(ORCAMENTO!$N:$N,$B868),IF(INDEX(ORCAMENTO!$Q:$Q,$B868)&lt;&gt;"",INDEX(ORCAMENTO!$Q:$Q,$B868),IF(INDEX(ORCAMENTO!$T:$T,$B868)&lt;&gt;"",INDEX(ORCAMENTO!$T:$T,$B868),INDEX(ORCAMENTO!$W:$W,$B868)))))))</f>
        <v/>
      </c>
      <c r="I868" s="255" t="str">
        <f ca="1">IF($B868="","",IF(INDEX(ORCAMENTO!$AI:$AI,$B868)&lt;&gt;"",INDEX(ORCAMENTO!$AI:$AI,$B868),IF(INDEX(ORCAMENTO!$AG:$AG,$B868),"Memorial de cálculo ou anexo obrigatório não informado para item acima do limite.",IF(AND(INDEX(ORCAMENTO!$AC:$AC,$B868),NOT(INDEX(ORCAMENTO!$AE:$AE,$B868))),"Informe pelo menos um ano completo com valor unitário e quantidade.","Pendência identificada automaticamente."))))</f>
        <v/>
      </c>
      <c r="N868" s="255">
        <f t="shared" si="28"/>
        <v>869</v>
      </c>
      <c r="O868" s="255">
        <f ca="1">IF(INDEX(ORCAMENTO!$AI:$AI,$N868)&lt;&gt;"",1,0)</f>
        <v>0</v>
      </c>
      <c r="P868" s="255">
        <f t="shared" ca="1" si="29"/>
        <v>11</v>
      </c>
      <c r="Q868" s="255" t="str">
        <f ca="1">INDEX(ORCAMENTO!$AI:$AI,$N868)</f>
        <v/>
      </c>
    </row>
    <row r="869" spans="2:17" ht="15" customHeight="1" x14ac:dyDescent="0.25">
      <c r="B869" s="255" t="str">
        <f ca="1">IFERROR(INDEX(_AUX_ANALISE!$A$1:$A$2461,MATCH(ROW()-34,_AUX_ANALISE!$C$1:$C$2461,0)),"")</f>
        <v/>
      </c>
      <c r="C869" s="255" t="str">
        <f ca="1">IF($B869="","",INDEX(ORCAMENTO!$B:$B,$B869))</f>
        <v/>
      </c>
      <c r="D869" s="255" t="str">
        <f ca="1">IF($B869="","",INDEX(ORCAMENTO!$E:$E,$B869))</f>
        <v/>
      </c>
      <c r="E869" s="255" t="str">
        <f ca="1">IF($B869="","",INDEX(ORCAMENTO!$D:$D,$B869))</f>
        <v/>
      </c>
      <c r="F869" s="255" t="str">
        <f ca="1">IF($B869="","",TRIM(IF(OR(INDEX(ORCAMENTO!$G:$G,$B869)&lt;&gt;"",INDEX(ORCAMENTO!$H:$H,$B869)&lt;&gt;""),"Ano 1; ","")&amp;IF(OR(INDEX(ORCAMENTO!$J:$J,$B869)&lt;&gt;"",INDEX(ORCAMENTO!$K:$K,$B869)&lt;&gt;""),"Ano 2; ","")&amp;IF(OR(INDEX(ORCAMENTO!$M:$M,$B869)&lt;&gt;"",INDEX(ORCAMENTO!$N:$N,$B869)&lt;&gt;""),"Ano 3; ","")&amp;IF(OR(INDEX(ORCAMENTO!$P:$P,$B869)&lt;&gt;"",INDEX(ORCAMENTO!$Q:$Q,$B869)&lt;&gt;""),"Ano 4; ","")&amp;IF(OR(INDEX(ORCAMENTO!$S:$S,$B869)&lt;&gt;"",INDEX(ORCAMENTO!$T:$T,$B869)&lt;&gt;""),"Ano 5; ","")&amp;IF(OR(INDEX(ORCAMENTO!$V:$V,$B869)&lt;&gt;"",INDEX(ORCAMENTO!$W:$W,$B869)&lt;&gt;""),"Ano 6; ","")))</f>
        <v/>
      </c>
      <c r="G869" s="311" t="str">
        <f ca="1">IF($B869="","",IF(INDEX(ORCAMENTO!$G:$G,$B869)&lt;&gt;"",INDEX(ORCAMENTO!$G:$G,$B869),IF(INDEX(ORCAMENTO!$J:$J,$B869)&lt;&gt;"",INDEX(ORCAMENTO!$J:$J,$B869),IF(INDEX(ORCAMENTO!$M:$M,$B869)&lt;&gt;"",INDEX(ORCAMENTO!$M:$M,$B869),IF(INDEX(ORCAMENTO!$P:$P,$B869)&lt;&gt;"",INDEX(ORCAMENTO!$P:$P,$B869),IF(INDEX(ORCAMENTO!$S:$S,$B869)&lt;&gt;"",INDEX(ORCAMENTO!$S:$S,$B869),INDEX(ORCAMENTO!$V:$V,$B869)))))))</f>
        <v/>
      </c>
      <c r="H869" s="312" t="str">
        <f ca="1">IF($B869="","",IF(INDEX(ORCAMENTO!$H:$H,$B869)&lt;&gt;"",INDEX(ORCAMENTO!$H:$H,$B869),IF(INDEX(ORCAMENTO!$K:$K,$B869)&lt;&gt;"",INDEX(ORCAMENTO!$K:$K,$B869),IF(INDEX(ORCAMENTO!$N:$N,$B869)&lt;&gt;"",INDEX(ORCAMENTO!$N:$N,$B869),IF(INDEX(ORCAMENTO!$Q:$Q,$B869)&lt;&gt;"",INDEX(ORCAMENTO!$Q:$Q,$B869),IF(INDEX(ORCAMENTO!$T:$T,$B869)&lt;&gt;"",INDEX(ORCAMENTO!$T:$T,$B869),INDEX(ORCAMENTO!$W:$W,$B869)))))))</f>
        <v/>
      </c>
      <c r="I869" s="255" t="str">
        <f ca="1">IF($B869="","",IF(INDEX(ORCAMENTO!$AI:$AI,$B869)&lt;&gt;"",INDEX(ORCAMENTO!$AI:$AI,$B869),IF(INDEX(ORCAMENTO!$AG:$AG,$B869),"Memorial de cálculo ou anexo obrigatório não informado para item acima do limite.",IF(AND(INDEX(ORCAMENTO!$AC:$AC,$B869),NOT(INDEX(ORCAMENTO!$AE:$AE,$B869))),"Informe pelo menos um ano completo com valor unitário e quantidade.","Pendência identificada automaticamente."))))</f>
        <v/>
      </c>
      <c r="N869" s="255">
        <f t="shared" si="28"/>
        <v>870</v>
      </c>
      <c r="O869" s="255">
        <f ca="1">IF(INDEX(ORCAMENTO!$AI:$AI,$N869)&lt;&gt;"",1,0)</f>
        <v>0</v>
      </c>
      <c r="P869" s="255">
        <f t="shared" ca="1" si="29"/>
        <v>11</v>
      </c>
      <c r="Q869" s="255" t="str">
        <f ca="1">INDEX(ORCAMENTO!$AI:$AI,$N869)</f>
        <v/>
      </c>
    </row>
    <row r="870" spans="2:17" ht="15" customHeight="1" x14ac:dyDescent="0.25">
      <c r="B870" s="255" t="str">
        <f ca="1">IFERROR(INDEX(_AUX_ANALISE!$A$1:$A$2461,MATCH(ROW()-34,_AUX_ANALISE!$C$1:$C$2461,0)),"")</f>
        <v/>
      </c>
      <c r="C870" s="255" t="str">
        <f ca="1">IF($B870="","",INDEX(ORCAMENTO!$B:$B,$B870))</f>
        <v/>
      </c>
      <c r="D870" s="255" t="str">
        <f ca="1">IF($B870="","",INDEX(ORCAMENTO!$E:$E,$B870))</f>
        <v/>
      </c>
      <c r="E870" s="255" t="str">
        <f ca="1">IF($B870="","",INDEX(ORCAMENTO!$D:$D,$B870))</f>
        <v/>
      </c>
      <c r="F870" s="255" t="str">
        <f ca="1">IF($B870="","",TRIM(IF(OR(INDEX(ORCAMENTO!$G:$G,$B870)&lt;&gt;"",INDEX(ORCAMENTO!$H:$H,$B870)&lt;&gt;""),"Ano 1; ","")&amp;IF(OR(INDEX(ORCAMENTO!$J:$J,$B870)&lt;&gt;"",INDEX(ORCAMENTO!$K:$K,$B870)&lt;&gt;""),"Ano 2; ","")&amp;IF(OR(INDEX(ORCAMENTO!$M:$M,$B870)&lt;&gt;"",INDEX(ORCAMENTO!$N:$N,$B870)&lt;&gt;""),"Ano 3; ","")&amp;IF(OR(INDEX(ORCAMENTO!$P:$P,$B870)&lt;&gt;"",INDEX(ORCAMENTO!$Q:$Q,$B870)&lt;&gt;""),"Ano 4; ","")&amp;IF(OR(INDEX(ORCAMENTO!$S:$S,$B870)&lt;&gt;"",INDEX(ORCAMENTO!$T:$T,$B870)&lt;&gt;""),"Ano 5; ","")&amp;IF(OR(INDEX(ORCAMENTO!$V:$V,$B870)&lt;&gt;"",INDEX(ORCAMENTO!$W:$W,$B870)&lt;&gt;""),"Ano 6; ","")))</f>
        <v/>
      </c>
      <c r="G870" s="311" t="str">
        <f ca="1">IF($B870="","",IF(INDEX(ORCAMENTO!$G:$G,$B870)&lt;&gt;"",INDEX(ORCAMENTO!$G:$G,$B870),IF(INDEX(ORCAMENTO!$J:$J,$B870)&lt;&gt;"",INDEX(ORCAMENTO!$J:$J,$B870),IF(INDEX(ORCAMENTO!$M:$M,$B870)&lt;&gt;"",INDEX(ORCAMENTO!$M:$M,$B870),IF(INDEX(ORCAMENTO!$P:$P,$B870)&lt;&gt;"",INDEX(ORCAMENTO!$P:$P,$B870),IF(INDEX(ORCAMENTO!$S:$S,$B870)&lt;&gt;"",INDEX(ORCAMENTO!$S:$S,$B870),INDEX(ORCAMENTO!$V:$V,$B870)))))))</f>
        <v/>
      </c>
      <c r="H870" s="312" t="str">
        <f ca="1">IF($B870="","",IF(INDEX(ORCAMENTO!$H:$H,$B870)&lt;&gt;"",INDEX(ORCAMENTO!$H:$H,$B870),IF(INDEX(ORCAMENTO!$K:$K,$B870)&lt;&gt;"",INDEX(ORCAMENTO!$K:$K,$B870),IF(INDEX(ORCAMENTO!$N:$N,$B870)&lt;&gt;"",INDEX(ORCAMENTO!$N:$N,$B870),IF(INDEX(ORCAMENTO!$Q:$Q,$B870)&lt;&gt;"",INDEX(ORCAMENTO!$Q:$Q,$B870),IF(INDEX(ORCAMENTO!$T:$T,$B870)&lt;&gt;"",INDEX(ORCAMENTO!$T:$T,$B870),INDEX(ORCAMENTO!$W:$W,$B870)))))))</f>
        <v/>
      </c>
      <c r="I870" s="255" t="str">
        <f ca="1">IF($B870="","",IF(INDEX(ORCAMENTO!$AI:$AI,$B870)&lt;&gt;"",INDEX(ORCAMENTO!$AI:$AI,$B870),IF(INDEX(ORCAMENTO!$AG:$AG,$B870),"Memorial de cálculo ou anexo obrigatório não informado para item acima do limite.",IF(AND(INDEX(ORCAMENTO!$AC:$AC,$B870),NOT(INDEX(ORCAMENTO!$AE:$AE,$B870))),"Informe pelo menos um ano completo com valor unitário e quantidade.","Pendência identificada automaticamente."))))</f>
        <v/>
      </c>
      <c r="N870" s="255">
        <f t="shared" si="28"/>
        <v>871</v>
      </c>
      <c r="O870" s="255">
        <f ca="1">IF(INDEX(ORCAMENTO!$AI:$AI,$N870)&lt;&gt;"",1,0)</f>
        <v>0</v>
      </c>
      <c r="P870" s="255">
        <f t="shared" ca="1" si="29"/>
        <v>11</v>
      </c>
      <c r="Q870" s="255" t="str">
        <f ca="1">INDEX(ORCAMENTO!$AI:$AI,$N870)</f>
        <v/>
      </c>
    </row>
    <row r="871" spans="2:17" ht="15" customHeight="1" x14ac:dyDescent="0.25">
      <c r="B871" s="255" t="str">
        <f ca="1">IFERROR(INDEX(_AUX_ANALISE!$A$1:$A$2461,MATCH(ROW()-34,_AUX_ANALISE!$C$1:$C$2461,0)),"")</f>
        <v/>
      </c>
      <c r="C871" s="255" t="str">
        <f ca="1">IF($B871="","",INDEX(ORCAMENTO!$B:$B,$B871))</f>
        <v/>
      </c>
      <c r="D871" s="255" t="str">
        <f ca="1">IF($B871="","",INDEX(ORCAMENTO!$E:$E,$B871))</f>
        <v/>
      </c>
      <c r="E871" s="255" t="str">
        <f ca="1">IF($B871="","",INDEX(ORCAMENTO!$D:$D,$B871))</f>
        <v/>
      </c>
      <c r="F871" s="255" t="str">
        <f ca="1">IF($B871="","",TRIM(IF(OR(INDEX(ORCAMENTO!$G:$G,$B871)&lt;&gt;"",INDEX(ORCAMENTO!$H:$H,$B871)&lt;&gt;""),"Ano 1; ","")&amp;IF(OR(INDEX(ORCAMENTO!$J:$J,$B871)&lt;&gt;"",INDEX(ORCAMENTO!$K:$K,$B871)&lt;&gt;""),"Ano 2; ","")&amp;IF(OR(INDEX(ORCAMENTO!$M:$M,$B871)&lt;&gt;"",INDEX(ORCAMENTO!$N:$N,$B871)&lt;&gt;""),"Ano 3; ","")&amp;IF(OR(INDEX(ORCAMENTO!$P:$P,$B871)&lt;&gt;"",INDEX(ORCAMENTO!$Q:$Q,$B871)&lt;&gt;""),"Ano 4; ","")&amp;IF(OR(INDEX(ORCAMENTO!$S:$S,$B871)&lt;&gt;"",INDEX(ORCAMENTO!$T:$T,$B871)&lt;&gt;""),"Ano 5; ","")&amp;IF(OR(INDEX(ORCAMENTO!$V:$V,$B871)&lt;&gt;"",INDEX(ORCAMENTO!$W:$W,$B871)&lt;&gt;""),"Ano 6; ","")))</f>
        <v/>
      </c>
      <c r="G871" s="311" t="str">
        <f ca="1">IF($B871="","",IF(INDEX(ORCAMENTO!$G:$G,$B871)&lt;&gt;"",INDEX(ORCAMENTO!$G:$G,$B871),IF(INDEX(ORCAMENTO!$J:$J,$B871)&lt;&gt;"",INDEX(ORCAMENTO!$J:$J,$B871),IF(INDEX(ORCAMENTO!$M:$M,$B871)&lt;&gt;"",INDEX(ORCAMENTO!$M:$M,$B871),IF(INDEX(ORCAMENTO!$P:$P,$B871)&lt;&gt;"",INDEX(ORCAMENTO!$P:$P,$B871),IF(INDEX(ORCAMENTO!$S:$S,$B871)&lt;&gt;"",INDEX(ORCAMENTO!$S:$S,$B871),INDEX(ORCAMENTO!$V:$V,$B871)))))))</f>
        <v/>
      </c>
      <c r="H871" s="312" t="str">
        <f ca="1">IF($B871="","",IF(INDEX(ORCAMENTO!$H:$H,$B871)&lt;&gt;"",INDEX(ORCAMENTO!$H:$H,$B871),IF(INDEX(ORCAMENTO!$K:$K,$B871)&lt;&gt;"",INDEX(ORCAMENTO!$K:$K,$B871),IF(INDEX(ORCAMENTO!$N:$N,$B871)&lt;&gt;"",INDEX(ORCAMENTO!$N:$N,$B871),IF(INDEX(ORCAMENTO!$Q:$Q,$B871)&lt;&gt;"",INDEX(ORCAMENTO!$Q:$Q,$B871),IF(INDEX(ORCAMENTO!$T:$T,$B871)&lt;&gt;"",INDEX(ORCAMENTO!$T:$T,$B871),INDEX(ORCAMENTO!$W:$W,$B871)))))))</f>
        <v/>
      </c>
      <c r="I871" s="255" t="str">
        <f ca="1">IF($B871="","",IF(INDEX(ORCAMENTO!$AI:$AI,$B871)&lt;&gt;"",INDEX(ORCAMENTO!$AI:$AI,$B871),IF(INDEX(ORCAMENTO!$AG:$AG,$B871),"Memorial de cálculo ou anexo obrigatório não informado para item acima do limite.",IF(AND(INDEX(ORCAMENTO!$AC:$AC,$B871),NOT(INDEX(ORCAMENTO!$AE:$AE,$B871))),"Informe pelo menos um ano completo com valor unitário e quantidade.","Pendência identificada automaticamente."))))</f>
        <v/>
      </c>
      <c r="N871" s="255">
        <f t="shared" si="28"/>
        <v>872</v>
      </c>
      <c r="O871" s="255">
        <f ca="1">IF(INDEX(ORCAMENTO!$AI:$AI,$N871)&lt;&gt;"",1,0)</f>
        <v>0</v>
      </c>
      <c r="P871" s="255">
        <f t="shared" ca="1" si="29"/>
        <v>11</v>
      </c>
      <c r="Q871" s="255" t="str">
        <f ca="1">INDEX(ORCAMENTO!$AI:$AI,$N871)</f>
        <v/>
      </c>
    </row>
    <row r="872" spans="2:17" ht="15" customHeight="1" x14ac:dyDescent="0.25">
      <c r="B872" s="255" t="str">
        <f ca="1">IFERROR(INDEX(_AUX_ANALISE!$A$1:$A$2461,MATCH(ROW()-34,_AUX_ANALISE!$C$1:$C$2461,0)),"")</f>
        <v/>
      </c>
      <c r="C872" s="255" t="str">
        <f ca="1">IF($B872="","",INDEX(ORCAMENTO!$B:$B,$B872))</f>
        <v/>
      </c>
      <c r="D872" s="255" t="str">
        <f ca="1">IF($B872="","",INDEX(ORCAMENTO!$E:$E,$B872))</f>
        <v/>
      </c>
      <c r="E872" s="255" t="str">
        <f ca="1">IF($B872="","",INDEX(ORCAMENTO!$D:$D,$B872))</f>
        <v/>
      </c>
      <c r="F872" s="255" t="str">
        <f ca="1">IF($B872="","",TRIM(IF(OR(INDEX(ORCAMENTO!$G:$G,$B872)&lt;&gt;"",INDEX(ORCAMENTO!$H:$H,$B872)&lt;&gt;""),"Ano 1; ","")&amp;IF(OR(INDEX(ORCAMENTO!$J:$J,$B872)&lt;&gt;"",INDEX(ORCAMENTO!$K:$K,$B872)&lt;&gt;""),"Ano 2; ","")&amp;IF(OR(INDEX(ORCAMENTO!$M:$M,$B872)&lt;&gt;"",INDEX(ORCAMENTO!$N:$N,$B872)&lt;&gt;""),"Ano 3; ","")&amp;IF(OR(INDEX(ORCAMENTO!$P:$P,$B872)&lt;&gt;"",INDEX(ORCAMENTO!$Q:$Q,$B872)&lt;&gt;""),"Ano 4; ","")&amp;IF(OR(INDEX(ORCAMENTO!$S:$S,$B872)&lt;&gt;"",INDEX(ORCAMENTO!$T:$T,$B872)&lt;&gt;""),"Ano 5; ","")&amp;IF(OR(INDEX(ORCAMENTO!$V:$V,$B872)&lt;&gt;"",INDEX(ORCAMENTO!$W:$W,$B872)&lt;&gt;""),"Ano 6; ","")))</f>
        <v/>
      </c>
      <c r="G872" s="311" t="str">
        <f ca="1">IF($B872="","",IF(INDEX(ORCAMENTO!$G:$G,$B872)&lt;&gt;"",INDEX(ORCAMENTO!$G:$G,$B872),IF(INDEX(ORCAMENTO!$J:$J,$B872)&lt;&gt;"",INDEX(ORCAMENTO!$J:$J,$B872),IF(INDEX(ORCAMENTO!$M:$M,$B872)&lt;&gt;"",INDEX(ORCAMENTO!$M:$M,$B872),IF(INDEX(ORCAMENTO!$P:$P,$B872)&lt;&gt;"",INDEX(ORCAMENTO!$P:$P,$B872),IF(INDEX(ORCAMENTO!$S:$S,$B872)&lt;&gt;"",INDEX(ORCAMENTO!$S:$S,$B872),INDEX(ORCAMENTO!$V:$V,$B872)))))))</f>
        <v/>
      </c>
      <c r="H872" s="312" t="str">
        <f ca="1">IF($B872="","",IF(INDEX(ORCAMENTO!$H:$H,$B872)&lt;&gt;"",INDEX(ORCAMENTO!$H:$H,$B872),IF(INDEX(ORCAMENTO!$K:$K,$B872)&lt;&gt;"",INDEX(ORCAMENTO!$K:$K,$B872),IF(INDEX(ORCAMENTO!$N:$N,$B872)&lt;&gt;"",INDEX(ORCAMENTO!$N:$N,$B872),IF(INDEX(ORCAMENTO!$Q:$Q,$B872)&lt;&gt;"",INDEX(ORCAMENTO!$Q:$Q,$B872),IF(INDEX(ORCAMENTO!$T:$T,$B872)&lt;&gt;"",INDEX(ORCAMENTO!$T:$T,$B872),INDEX(ORCAMENTO!$W:$W,$B872)))))))</f>
        <v/>
      </c>
      <c r="I872" s="255" t="str">
        <f ca="1">IF($B872="","",IF(INDEX(ORCAMENTO!$AI:$AI,$B872)&lt;&gt;"",INDEX(ORCAMENTO!$AI:$AI,$B872),IF(INDEX(ORCAMENTO!$AG:$AG,$B872),"Memorial de cálculo ou anexo obrigatório não informado para item acima do limite.",IF(AND(INDEX(ORCAMENTO!$AC:$AC,$B872),NOT(INDEX(ORCAMENTO!$AE:$AE,$B872))),"Informe pelo menos um ano completo com valor unitário e quantidade.","Pendência identificada automaticamente."))))</f>
        <v/>
      </c>
      <c r="N872" s="255">
        <f t="shared" si="28"/>
        <v>873</v>
      </c>
      <c r="O872" s="255">
        <f ca="1">IF(INDEX(ORCAMENTO!$AI:$AI,$N872)&lt;&gt;"",1,0)</f>
        <v>0</v>
      </c>
      <c r="P872" s="255">
        <f t="shared" ca="1" si="29"/>
        <v>11</v>
      </c>
      <c r="Q872" s="255" t="str">
        <f ca="1">INDEX(ORCAMENTO!$AI:$AI,$N872)</f>
        <v/>
      </c>
    </row>
    <row r="873" spans="2:17" ht="15" customHeight="1" x14ac:dyDescent="0.25">
      <c r="B873" s="255" t="str">
        <f ca="1">IFERROR(INDEX(_AUX_ANALISE!$A$1:$A$2461,MATCH(ROW()-34,_AUX_ANALISE!$C$1:$C$2461,0)),"")</f>
        <v/>
      </c>
      <c r="C873" s="255" t="str">
        <f ca="1">IF($B873="","",INDEX(ORCAMENTO!$B:$B,$B873))</f>
        <v/>
      </c>
      <c r="D873" s="255" t="str">
        <f ca="1">IF($B873="","",INDEX(ORCAMENTO!$E:$E,$B873))</f>
        <v/>
      </c>
      <c r="E873" s="255" t="str">
        <f ca="1">IF($B873="","",INDEX(ORCAMENTO!$D:$D,$B873))</f>
        <v/>
      </c>
      <c r="F873" s="255" t="str">
        <f ca="1">IF($B873="","",TRIM(IF(OR(INDEX(ORCAMENTO!$G:$G,$B873)&lt;&gt;"",INDEX(ORCAMENTO!$H:$H,$B873)&lt;&gt;""),"Ano 1; ","")&amp;IF(OR(INDEX(ORCAMENTO!$J:$J,$B873)&lt;&gt;"",INDEX(ORCAMENTO!$K:$K,$B873)&lt;&gt;""),"Ano 2; ","")&amp;IF(OR(INDEX(ORCAMENTO!$M:$M,$B873)&lt;&gt;"",INDEX(ORCAMENTO!$N:$N,$B873)&lt;&gt;""),"Ano 3; ","")&amp;IF(OR(INDEX(ORCAMENTO!$P:$P,$B873)&lt;&gt;"",INDEX(ORCAMENTO!$Q:$Q,$B873)&lt;&gt;""),"Ano 4; ","")&amp;IF(OR(INDEX(ORCAMENTO!$S:$S,$B873)&lt;&gt;"",INDEX(ORCAMENTO!$T:$T,$B873)&lt;&gt;""),"Ano 5; ","")&amp;IF(OR(INDEX(ORCAMENTO!$V:$V,$B873)&lt;&gt;"",INDEX(ORCAMENTO!$W:$W,$B873)&lt;&gt;""),"Ano 6; ","")))</f>
        <v/>
      </c>
      <c r="G873" s="311" t="str">
        <f ca="1">IF($B873="","",IF(INDEX(ORCAMENTO!$G:$G,$B873)&lt;&gt;"",INDEX(ORCAMENTO!$G:$G,$B873),IF(INDEX(ORCAMENTO!$J:$J,$B873)&lt;&gt;"",INDEX(ORCAMENTO!$J:$J,$B873),IF(INDEX(ORCAMENTO!$M:$M,$B873)&lt;&gt;"",INDEX(ORCAMENTO!$M:$M,$B873),IF(INDEX(ORCAMENTO!$P:$P,$B873)&lt;&gt;"",INDEX(ORCAMENTO!$P:$P,$B873),IF(INDEX(ORCAMENTO!$S:$S,$B873)&lt;&gt;"",INDEX(ORCAMENTO!$S:$S,$B873),INDEX(ORCAMENTO!$V:$V,$B873)))))))</f>
        <v/>
      </c>
      <c r="H873" s="312" t="str">
        <f ca="1">IF($B873="","",IF(INDEX(ORCAMENTO!$H:$H,$B873)&lt;&gt;"",INDEX(ORCAMENTO!$H:$H,$B873),IF(INDEX(ORCAMENTO!$K:$K,$B873)&lt;&gt;"",INDEX(ORCAMENTO!$K:$K,$B873),IF(INDEX(ORCAMENTO!$N:$N,$B873)&lt;&gt;"",INDEX(ORCAMENTO!$N:$N,$B873),IF(INDEX(ORCAMENTO!$Q:$Q,$B873)&lt;&gt;"",INDEX(ORCAMENTO!$Q:$Q,$B873),IF(INDEX(ORCAMENTO!$T:$T,$B873)&lt;&gt;"",INDEX(ORCAMENTO!$T:$T,$B873),INDEX(ORCAMENTO!$W:$W,$B873)))))))</f>
        <v/>
      </c>
      <c r="I873" s="255" t="str">
        <f ca="1">IF($B873="","",IF(INDEX(ORCAMENTO!$AI:$AI,$B873)&lt;&gt;"",INDEX(ORCAMENTO!$AI:$AI,$B873),IF(INDEX(ORCAMENTO!$AG:$AG,$B873),"Memorial de cálculo ou anexo obrigatório não informado para item acima do limite.",IF(AND(INDEX(ORCAMENTO!$AC:$AC,$B873),NOT(INDEX(ORCAMENTO!$AE:$AE,$B873))),"Informe pelo menos um ano completo com valor unitário e quantidade.","Pendência identificada automaticamente."))))</f>
        <v/>
      </c>
      <c r="N873" s="255">
        <f t="shared" si="28"/>
        <v>874</v>
      </c>
      <c r="O873" s="255">
        <f ca="1">IF(INDEX(ORCAMENTO!$AI:$AI,$N873)&lt;&gt;"",1,0)</f>
        <v>0</v>
      </c>
      <c r="P873" s="255">
        <f t="shared" ca="1" si="29"/>
        <v>11</v>
      </c>
      <c r="Q873" s="255" t="str">
        <f ca="1">INDEX(ORCAMENTO!$AI:$AI,$N873)</f>
        <v/>
      </c>
    </row>
    <row r="874" spans="2:17" ht="15" customHeight="1" x14ac:dyDescent="0.25">
      <c r="B874" s="255" t="str">
        <f ca="1">IFERROR(INDEX(_AUX_ANALISE!$A$1:$A$2461,MATCH(ROW()-34,_AUX_ANALISE!$C$1:$C$2461,0)),"")</f>
        <v/>
      </c>
      <c r="C874" s="255" t="str">
        <f ca="1">IF($B874="","",INDEX(ORCAMENTO!$B:$B,$B874))</f>
        <v/>
      </c>
      <c r="D874" s="255" t="str">
        <f ca="1">IF($B874="","",INDEX(ORCAMENTO!$E:$E,$B874))</f>
        <v/>
      </c>
      <c r="E874" s="255" t="str">
        <f ca="1">IF($B874="","",INDEX(ORCAMENTO!$D:$D,$B874))</f>
        <v/>
      </c>
      <c r="F874" s="255" t="str">
        <f ca="1">IF($B874="","",TRIM(IF(OR(INDEX(ORCAMENTO!$G:$G,$B874)&lt;&gt;"",INDEX(ORCAMENTO!$H:$H,$B874)&lt;&gt;""),"Ano 1; ","")&amp;IF(OR(INDEX(ORCAMENTO!$J:$J,$B874)&lt;&gt;"",INDEX(ORCAMENTO!$K:$K,$B874)&lt;&gt;""),"Ano 2; ","")&amp;IF(OR(INDEX(ORCAMENTO!$M:$M,$B874)&lt;&gt;"",INDEX(ORCAMENTO!$N:$N,$B874)&lt;&gt;""),"Ano 3; ","")&amp;IF(OR(INDEX(ORCAMENTO!$P:$P,$B874)&lt;&gt;"",INDEX(ORCAMENTO!$Q:$Q,$B874)&lt;&gt;""),"Ano 4; ","")&amp;IF(OR(INDEX(ORCAMENTO!$S:$S,$B874)&lt;&gt;"",INDEX(ORCAMENTO!$T:$T,$B874)&lt;&gt;""),"Ano 5; ","")&amp;IF(OR(INDEX(ORCAMENTO!$V:$V,$B874)&lt;&gt;"",INDEX(ORCAMENTO!$W:$W,$B874)&lt;&gt;""),"Ano 6; ","")))</f>
        <v/>
      </c>
      <c r="G874" s="311" t="str">
        <f ca="1">IF($B874="","",IF(INDEX(ORCAMENTO!$G:$G,$B874)&lt;&gt;"",INDEX(ORCAMENTO!$G:$G,$B874),IF(INDEX(ORCAMENTO!$J:$J,$B874)&lt;&gt;"",INDEX(ORCAMENTO!$J:$J,$B874),IF(INDEX(ORCAMENTO!$M:$M,$B874)&lt;&gt;"",INDEX(ORCAMENTO!$M:$M,$B874),IF(INDEX(ORCAMENTO!$P:$P,$B874)&lt;&gt;"",INDEX(ORCAMENTO!$P:$P,$B874),IF(INDEX(ORCAMENTO!$S:$S,$B874)&lt;&gt;"",INDEX(ORCAMENTO!$S:$S,$B874),INDEX(ORCAMENTO!$V:$V,$B874)))))))</f>
        <v/>
      </c>
      <c r="H874" s="312" t="str">
        <f ca="1">IF($B874="","",IF(INDEX(ORCAMENTO!$H:$H,$B874)&lt;&gt;"",INDEX(ORCAMENTO!$H:$H,$B874),IF(INDEX(ORCAMENTO!$K:$K,$B874)&lt;&gt;"",INDEX(ORCAMENTO!$K:$K,$B874),IF(INDEX(ORCAMENTO!$N:$N,$B874)&lt;&gt;"",INDEX(ORCAMENTO!$N:$N,$B874),IF(INDEX(ORCAMENTO!$Q:$Q,$B874)&lt;&gt;"",INDEX(ORCAMENTO!$Q:$Q,$B874),IF(INDEX(ORCAMENTO!$T:$T,$B874)&lt;&gt;"",INDEX(ORCAMENTO!$T:$T,$B874),INDEX(ORCAMENTO!$W:$W,$B874)))))))</f>
        <v/>
      </c>
      <c r="I874" s="255" t="str">
        <f ca="1">IF($B874="","",IF(INDEX(ORCAMENTO!$AI:$AI,$B874)&lt;&gt;"",INDEX(ORCAMENTO!$AI:$AI,$B874),IF(INDEX(ORCAMENTO!$AG:$AG,$B874),"Memorial de cálculo ou anexo obrigatório não informado para item acima do limite.",IF(AND(INDEX(ORCAMENTO!$AC:$AC,$B874),NOT(INDEX(ORCAMENTO!$AE:$AE,$B874))),"Informe pelo menos um ano completo com valor unitário e quantidade.","Pendência identificada automaticamente."))))</f>
        <v/>
      </c>
      <c r="N874" s="255">
        <f t="shared" si="28"/>
        <v>875</v>
      </c>
      <c r="O874" s="255">
        <f ca="1">IF(INDEX(ORCAMENTO!$AI:$AI,$N874)&lt;&gt;"",1,0)</f>
        <v>0</v>
      </c>
      <c r="P874" s="255">
        <f t="shared" ca="1" si="29"/>
        <v>11</v>
      </c>
      <c r="Q874" s="255" t="str">
        <f ca="1">INDEX(ORCAMENTO!$AI:$AI,$N874)</f>
        <v/>
      </c>
    </row>
    <row r="875" spans="2:17" ht="15" customHeight="1" x14ac:dyDescent="0.25">
      <c r="B875" s="255" t="str">
        <f ca="1">IFERROR(INDEX(_AUX_ANALISE!$A$1:$A$2461,MATCH(ROW()-34,_AUX_ANALISE!$C$1:$C$2461,0)),"")</f>
        <v/>
      </c>
      <c r="C875" s="255" t="str">
        <f ca="1">IF($B875="","",INDEX(ORCAMENTO!$B:$B,$B875))</f>
        <v/>
      </c>
      <c r="D875" s="255" t="str">
        <f ca="1">IF($B875="","",INDEX(ORCAMENTO!$E:$E,$B875))</f>
        <v/>
      </c>
      <c r="E875" s="255" t="str">
        <f ca="1">IF($B875="","",INDEX(ORCAMENTO!$D:$D,$B875))</f>
        <v/>
      </c>
      <c r="F875" s="255" t="str">
        <f ca="1">IF($B875="","",TRIM(IF(OR(INDEX(ORCAMENTO!$G:$G,$B875)&lt;&gt;"",INDEX(ORCAMENTO!$H:$H,$B875)&lt;&gt;""),"Ano 1; ","")&amp;IF(OR(INDEX(ORCAMENTO!$J:$J,$B875)&lt;&gt;"",INDEX(ORCAMENTO!$K:$K,$B875)&lt;&gt;""),"Ano 2; ","")&amp;IF(OR(INDEX(ORCAMENTO!$M:$M,$B875)&lt;&gt;"",INDEX(ORCAMENTO!$N:$N,$B875)&lt;&gt;""),"Ano 3; ","")&amp;IF(OR(INDEX(ORCAMENTO!$P:$P,$B875)&lt;&gt;"",INDEX(ORCAMENTO!$Q:$Q,$B875)&lt;&gt;""),"Ano 4; ","")&amp;IF(OR(INDEX(ORCAMENTO!$S:$S,$B875)&lt;&gt;"",INDEX(ORCAMENTO!$T:$T,$B875)&lt;&gt;""),"Ano 5; ","")&amp;IF(OR(INDEX(ORCAMENTO!$V:$V,$B875)&lt;&gt;"",INDEX(ORCAMENTO!$W:$W,$B875)&lt;&gt;""),"Ano 6; ","")))</f>
        <v/>
      </c>
      <c r="G875" s="311" t="str">
        <f ca="1">IF($B875="","",IF(INDEX(ORCAMENTO!$G:$G,$B875)&lt;&gt;"",INDEX(ORCAMENTO!$G:$G,$B875),IF(INDEX(ORCAMENTO!$J:$J,$B875)&lt;&gt;"",INDEX(ORCAMENTO!$J:$J,$B875),IF(INDEX(ORCAMENTO!$M:$M,$B875)&lt;&gt;"",INDEX(ORCAMENTO!$M:$M,$B875),IF(INDEX(ORCAMENTO!$P:$P,$B875)&lt;&gt;"",INDEX(ORCAMENTO!$P:$P,$B875),IF(INDEX(ORCAMENTO!$S:$S,$B875)&lt;&gt;"",INDEX(ORCAMENTO!$S:$S,$B875),INDEX(ORCAMENTO!$V:$V,$B875)))))))</f>
        <v/>
      </c>
      <c r="H875" s="312" t="str">
        <f ca="1">IF($B875="","",IF(INDEX(ORCAMENTO!$H:$H,$B875)&lt;&gt;"",INDEX(ORCAMENTO!$H:$H,$B875),IF(INDEX(ORCAMENTO!$K:$K,$B875)&lt;&gt;"",INDEX(ORCAMENTO!$K:$K,$B875),IF(INDEX(ORCAMENTO!$N:$N,$B875)&lt;&gt;"",INDEX(ORCAMENTO!$N:$N,$B875),IF(INDEX(ORCAMENTO!$Q:$Q,$B875)&lt;&gt;"",INDEX(ORCAMENTO!$Q:$Q,$B875),IF(INDEX(ORCAMENTO!$T:$T,$B875)&lt;&gt;"",INDEX(ORCAMENTO!$T:$T,$B875),INDEX(ORCAMENTO!$W:$W,$B875)))))))</f>
        <v/>
      </c>
      <c r="I875" s="255" t="str">
        <f ca="1">IF($B875="","",IF(INDEX(ORCAMENTO!$AI:$AI,$B875)&lt;&gt;"",INDEX(ORCAMENTO!$AI:$AI,$B875),IF(INDEX(ORCAMENTO!$AG:$AG,$B875),"Memorial de cálculo ou anexo obrigatório não informado para item acima do limite.",IF(AND(INDEX(ORCAMENTO!$AC:$AC,$B875),NOT(INDEX(ORCAMENTO!$AE:$AE,$B875))),"Informe pelo menos um ano completo com valor unitário e quantidade.","Pendência identificada automaticamente."))))</f>
        <v/>
      </c>
      <c r="N875" s="255">
        <f t="shared" si="28"/>
        <v>876</v>
      </c>
      <c r="O875" s="255">
        <f ca="1">IF(INDEX(ORCAMENTO!$AI:$AI,$N875)&lt;&gt;"",1,0)</f>
        <v>0</v>
      </c>
      <c r="P875" s="255">
        <f t="shared" ca="1" si="29"/>
        <v>11</v>
      </c>
      <c r="Q875" s="255" t="str">
        <f ca="1">INDEX(ORCAMENTO!$AI:$AI,$N875)</f>
        <v/>
      </c>
    </row>
    <row r="876" spans="2:17" ht="15" customHeight="1" x14ac:dyDescent="0.25">
      <c r="B876" s="255" t="str">
        <f ca="1">IFERROR(INDEX(_AUX_ANALISE!$A$1:$A$2461,MATCH(ROW()-34,_AUX_ANALISE!$C$1:$C$2461,0)),"")</f>
        <v/>
      </c>
      <c r="C876" s="255" t="str">
        <f ca="1">IF($B876="","",INDEX(ORCAMENTO!$B:$B,$B876))</f>
        <v/>
      </c>
      <c r="D876" s="255" t="str">
        <f ca="1">IF($B876="","",INDEX(ORCAMENTO!$E:$E,$B876))</f>
        <v/>
      </c>
      <c r="E876" s="255" t="str">
        <f ca="1">IF($B876="","",INDEX(ORCAMENTO!$D:$D,$B876))</f>
        <v/>
      </c>
      <c r="F876" s="255" t="str">
        <f ca="1">IF($B876="","",TRIM(IF(OR(INDEX(ORCAMENTO!$G:$G,$B876)&lt;&gt;"",INDEX(ORCAMENTO!$H:$H,$B876)&lt;&gt;""),"Ano 1; ","")&amp;IF(OR(INDEX(ORCAMENTO!$J:$J,$B876)&lt;&gt;"",INDEX(ORCAMENTO!$K:$K,$B876)&lt;&gt;""),"Ano 2; ","")&amp;IF(OR(INDEX(ORCAMENTO!$M:$M,$B876)&lt;&gt;"",INDEX(ORCAMENTO!$N:$N,$B876)&lt;&gt;""),"Ano 3; ","")&amp;IF(OR(INDEX(ORCAMENTO!$P:$P,$B876)&lt;&gt;"",INDEX(ORCAMENTO!$Q:$Q,$B876)&lt;&gt;""),"Ano 4; ","")&amp;IF(OR(INDEX(ORCAMENTO!$S:$S,$B876)&lt;&gt;"",INDEX(ORCAMENTO!$T:$T,$B876)&lt;&gt;""),"Ano 5; ","")&amp;IF(OR(INDEX(ORCAMENTO!$V:$V,$B876)&lt;&gt;"",INDEX(ORCAMENTO!$W:$W,$B876)&lt;&gt;""),"Ano 6; ","")))</f>
        <v/>
      </c>
      <c r="G876" s="311" t="str">
        <f ca="1">IF($B876="","",IF(INDEX(ORCAMENTO!$G:$G,$B876)&lt;&gt;"",INDEX(ORCAMENTO!$G:$G,$B876),IF(INDEX(ORCAMENTO!$J:$J,$B876)&lt;&gt;"",INDEX(ORCAMENTO!$J:$J,$B876),IF(INDEX(ORCAMENTO!$M:$M,$B876)&lt;&gt;"",INDEX(ORCAMENTO!$M:$M,$B876),IF(INDEX(ORCAMENTO!$P:$P,$B876)&lt;&gt;"",INDEX(ORCAMENTO!$P:$P,$B876),IF(INDEX(ORCAMENTO!$S:$S,$B876)&lt;&gt;"",INDEX(ORCAMENTO!$S:$S,$B876),INDEX(ORCAMENTO!$V:$V,$B876)))))))</f>
        <v/>
      </c>
      <c r="H876" s="312" t="str">
        <f ca="1">IF($B876="","",IF(INDEX(ORCAMENTO!$H:$H,$B876)&lt;&gt;"",INDEX(ORCAMENTO!$H:$H,$B876),IF(INDEX(ORCAMENTO!$K:$K,$B876)&lt;&gt;"",INDEX(ORCAMENTO!$K:$K,$B876),IF(INDEX(ORCAMENTO!$N:$N,$B876)&lt;&gt;"",INDEX(ORCAMENTO!$N:$N,$B876),IF(INDEX(ORCAMENTO!$Q:$Q,$B876)&lt;&gt;"",INDEX(ORCAMENTO!$Q:$Q,$B876),IF(INDEX(ORCAMENTO!$T:$T,$B876)&lt;&gt;"",INDEX(ORCAMENTO!$T:$T,$B876),INDEX(ORCAMENTO!$W:$W,$B876)))))))</f>
        <v/>
      </c>
      <c r="I876" s="255" t="str">
        <f ca="1">IF($B876="","",IF(INDEX(ORCAMENTO!$AI:$AI,$B876)&lt;&gt;"",INDEX(ORCAMENTO!$AI:$AI,$B876),IF(INDEX(ORCAMENTO!$AG:$AG,$B876),"Memorial de cálculo ou anexo obrigatório não informado para item acima do limite.",IF(AND(INDEX(ORCAMENTO!$AC:$AC,$B876),NOT(INDEX(ORCAMENTO!$AE:$AE,$B876))),"Informe pelo menos um ano completo com valor unitário e quantidade.","Pendência identificada automaticamente."))))</f>
        <v/>
      </c>
      <c r="N876" s="255">
        <f t="shared" si="28"/>
        <v>877</v>
      </c>
      <c r="O876" s="255">
        <f ca="1">IF(INDEX(ORCAMENTO!$AI:$AI,$N876)&lt;&gt;"",1,0)</f>
        <v>0</v>
      </c>
      <c r="P876" s="255">
        <f t="shared" ca="1" si="29"/>
        <v>11</v>
      </c>
      <c r="Q876" s="255" t="str">
        <f ca="1">INDEX(ORCAMENTO!$AI:$AI,$N876)</f>
        <v/>
      </c>
    </row>
    <row r="877" spans="2:17" ht="15" customHeight="1" x14ac:dyDescent="0.25">
      <c r="B877" s="255" t="str">
        <f ca="1">IFERROR(INDEX(_AUX_ANALISE!$A$1:$A$2461,MATCH(ROW()-34,_AUX_ANALISE!$C$1:$C$2461,0)),"")</f>
        <v/>
      </c>
      <c r="C877" s="255" t="str">
        <f ca="1">IF($B877="","",INDEX(ORCAMENTO!$B:$B,$B877))</f>
        <v/>
      </c>
      <c r="D877" s="255" t="str">
        <f ca="1">IF($B877="","",INDEX(ORCAMENTO!$E:$E,$B877))</f>
        <v/>
      </c>
      <c r="E877" s="255" t="str">
        <f ca="1">IF($B877="","",INDEX(ORCAMENTO!$D:$D,$B877))</f>
        <v/>
      </c>
      <c r="F877" s="255" t="str">
        <f ca="1">IF($B877="","",TRIM(IF(OR(INDEX(ORCAMENTO!$G:$G,$B877)&lt;&gt;"",INDEX(ORCAMENTO!$H:$H,$B877)&lt;&gt;""),"Ano 1; ","")&amp;IF(OR(INDEX(ORCAMENTO!$J:$J,$B877)&lt;&gt;"",INDEX(ORCAMENTO!$K:$K,$B877)&lt;&gt;""),"Ano 2; ","")&amp;IF(OR(INDEX(ORCAMENTO!$M:$M,$B877)&lt;&gt;"",INDEX(ORCAMENTO!$N:$N,$B877)&lt;&gt;""),"Ano 3; ","")&amp;IF(OR(INDEX(ORCAMENTO!$P:$P,$B877)&lt;&gt;"",INDEX(ORCAMENTO!$Q:$Q,$B877)&lt;&gt;""),"Ano 4; ","")&amp;IF(OR(INDEX(ORCAMENTO!$S:$S,$B877)&lt;&gt;"",INDEX(ORCAMENTO!$T:$T,$B877)&lt;&gt;""),"Ano 5; ","")&amp;IF(OR(INDEX(ORCAMENTO!$V:$V,$B877)&lt;&gt;"",INDEX(ORCAMENTO!$W:$W,$B877)&lt;&gt;""),"Ano 6; ","")))</f>
        <v/>
      </c>
      <c r="G877" s="311" t="str">
        <f ca="1">IF($B877="","",IF(INDEX(ORCAMENTO!$G:$G,$B877)&lt;&gt;"",INDEX(ORCAMENTO!$G:$G,$B877),IF(INDEX(ORCAMENTO!$J:$J,$B877)&lt;&gt;"",INDEX(ORCAMENTO!$J:$J,$B877),IF(INDEX(ORCAMENTO!$M:$M,$B877)&lt;&gt;"",INDEX(ORCAMENTO!$M:$M,$B877),IF(INDEX(ORCAMENTO!$P:$P,$B877)&lt;&gt;"",INDEX(ORCAMENTO!$P:$P,$B877),IF(INDEX(ORCAMENTO!$S:$S,$B877)&lt;&gt;"",INDEX(ORCAMENTO!$S:$S,$B877),INDEX(ORCAMENTO!$V:$V,$B877)))))))</f>
        <v/>
      </c>
      <c r="H877" s="312" t="str">
        <f ca="1">IF($B877="","",IF(INDEX(ORCAMENTO!$H:$H,$B877)&lt;&gt;"",INDEX(ORCAMENTO!$H:$H,$B877),IF(INDEX(ORCAMENTO!$K:$K,$B877)&lt;&gt;"",INDEX(ORCAMENTO!$K:$K,$B877),IF(INDEX(ORCAMENTO!$N:$N,$B877)&lt;&gt;"",INDEX(ORCAMENTO!$N:$N,$B877),IF(INDEX(ORCAMENTO!$Q:$Q,$B877)&lt;&gt;"",INDEX(ORCAMENTO!$Q:$Q,$B877),IF(INDEX(ORCAMENTO!$T:$T,$B877)&lt;&gt;"",INDEX(ORCAMENTO!$T:$T,$B877),INDEX(ORCAMENTO!$W:$W,$B877)))))))</f>
        <v/>
      </c>
      <c r="I877" s="255" t="str">
        <f ca="1">IF($B877="","",IF(INDEX(ORCAMENTO!$AI:$AI,$B877)&lt;&gt;"",INDEX(ORCAMENTO!$AI:$AI,$B877),IF(INDEX(ORCAMENTO!$AG:$AG,$B877),"Memorial de cálculo ou anexo obrigatório não informado para item acima do limite.",IF(AND(INDEX(ORCAMENTO!$AC:$AC,$B877),NOT(INDEX(ORCAMENTO!$AE:$AE,$B877))),"Informe pelo menos um ano completo com valor unitário e quantidade.","Pendência identificada automaticamente."))))</f>
        <v/>
      </c>
      <c r="N877" s="255">
        <f t="shared" si="28"/>
        <v>878</v>
      </c>
      <c r="O877" s="255">
        <f ca="1">IF(INDEX(ORCAMENTO!$AI:$AI,$N877)&lt;&gt;"",1,0)</f>
        <v>0</v>
      </c>
      <c r="P877" s="255">
        <f t="shared" ca="1" si="29"/>
        <v>11</v>
      </c>
      <c r="Q877" s="255" t="str">
        <f ca="1">INDEX(ORCAMENTO!$AI:$AI,$N877)</f>
        <v/>
      </c>
    </row>
    <row r="878" spans="2:17" ht="15" customHeight="1" x14ac:dyDescent="0.25">
      <c r="B878" s="255" t="str">
        <f ca="1">IFERROR(INDEX(_AUX_ANALISE!$A$1:$A$2461,MATCH(ROW()-34,_AUX_ANALISE!$C$1:$C$2461,0)),"")</f>
        <v/>
      </c>
      <c r="C878" s="255" t="str">
        <f ca="1">IF($B878="","",INDEX(ORCAMENTO!$B:$B,$B878))</f>
        <v/>
      </c>
      <c r="D878" s="255" t="str">
        <f ca="1">IF($B878="","",INDEX(ORCAMENTO!$E:$E,$B878))</f>
        <v/>
      </c>
      <c r="E878" s="255" t="str">
        <f ca="1">IF($B878="","",INDEX(ORCAMENTO!$D:$D,$B878))</f>
        <v/>
      </c>
      <c r="F878" s="255" t="str">
        <f ca="1">IF($B878="","",TRIM(IF(OR(INDEX(ORCAMENTO!$G:$G,$B878)&lt;&gt;"",INDEX(ORCAMENTO!$H:$H,$B878)&lt;&gt;""),"Ano 1; ","")&amp;IF(OR(INDEX(ORCAMENTO!$J:$J,$B878)&lt;&gt;"",INDEX(ORCAMENTO!$K:$K,$B878)&lt;&gt;""),"Ano 2; ","")&amp;IF(OR(INDEX(ORCAMENTO!$M:$M,$B878)&lt;&gt;"",INDEX(ORCAMENTO!$N:$N,$B878)&lt;&gt;""),"Ano 3; ","")&amp;IF(OR(INDEX(ORCAMENTO!$P:$P,$B878)&lt;&gt;"",INDEX(ORCAMENTO!$Q:$Q,$B878)&lt;&gt;""),"Ano 4; ","")&amp;IF(OR(INDEX(ORCAMENTO!$S:$S,$B878)&lt;&gt;"",INDEX(ORCAMENTO!$T:$T,$B878)&lt;&gt;""),"Ano 5; ","")&amp;IF(OR(INDEX(ORCAMENTO!$V:$V,$B878)&lt;&gt;"",INDEX(ORCAMENTO!$W:$W,$B878)&lt;&gt;""),"Ano 6; ","")))</f>
        <v/>
      </c>
      <c r="G878" s="311" t="str">
        <f ca="1">IF($B878="","",IF(INDEX(ORCAMENTO!$G:$G,$B878)&lt;&gt;"",INDEX(ORCAMENTO!$G:$G,$B878),IF(INDEX(ORCAMENTO!$J:$J,$B878)&lt;&gt;"",INDEX(ORCAMENTO!$J:$J,$B878),IF(INDEX(ORCAMENTO!$M:$M,$B878)&lt;&gt;"",INDEX(ORCAMENTO!$M:$M,$B878),IF(INDEX(ORCAMENTO!$P:$P,$B878)&lt;&gt;"",INDEX(ORCAMENTO!$P:$P,$B878),IF(INDEX(ORCAMENTO!$S:$S,$B878)&lt;&gt;"",INDEX(ORCAMENTO!$S:$S,$B878),INDEX(ORCAMENTO!$V:$V,$B878)))))))</f>
        <v/>
      </c>
      <c r="H878" s="312" t="str">
        <f ca="1">IF($B878="","",IF(INDEX(ORCAMENTO!$H:$H,$B878)&lt;&gt;"",INDEX(ORCAMENTO!$H:$H,$B878),IF(INDEX(ORCAMENTO!$K:$K,$B878)&lt;&gt;"",INDEX(ORCAMENTO!$K:$K,$B878),IF(INDEX(ORCAMENTO!$N:$N,$B878)&lt;&gt;"",INDEX(ORCAMENTO!$N:$N,$B878),IF(INDEX(ORCAMENTO!$Q:$Q,$B878)&lt;&gt;"",INDEX(ORCAMENTO!$Q:$Q,$B878),IF(INDEX(ORCAMENTO!$T:$T,$B878)&lt;&gt;"",INDEX(ORCAMENTO!$T:$T,$B878),INDEX(ORCAMENTO!$W:$W,$B878)))))))</f>
        <v/>
      </c>
      <c r="I878" s="255" t="str">
        <f ca="1">IF($B878="","",IF(INDEX(ORCAMENTO!$AI:$AI,$B878)&lt;&gt;"",INDEX(ORCAMENTO!$AI:$AI,$B878),IF(INDEX(ORCAMENTO!$AG:$AG,$B878),"Memorial de cálculo ou anexo obrigatório não informado para item acima do limite.",IF(AND(INDEX(ORCAMENTO!$AC:$AC,$B878),NOT(INDEX(ORCAMENTO!$AE:$AE,$B878))),"Informe pelo menos um ano completo com valor unitário e quantidade.","Pendência identificada automaticamente."))))</f>
        <v/>
      </c>
      <c r="N878" s="255">
        <f t="shared" si="28"/>
        <v>879</v>
      </c>
      <c r="O878" s="255">
        <f ca="1">IF(INDEX(ORCAMENTO!$AI:$AI,$N878)&lt;&gt;"",1,0)</f>
        <v>0</v>
      </c>
      <c r="P878" s="255">
        <f t="shared" ca="1" si="29"/>
        <v>11</v>
      </c>
      <c r="Q878" s="255" t="str">
        <f ca="1">INDEX(ORCAMENTO!$AI:$AI,$N878)</f>
        <v/>
      </c>
    </row>
    <row r="879" spans="2:17" ht="15" customHeight="1" x14ac:dyDescent="0.25">
      <c r="B879" s="255" t="str">
        <f ca="1">IFERROR(INDEX(_AUX_ANALISE!$A$1:$A$2461,MATCH(ROW()-34,_AUX_ANALISE!$C$1:$C$2461,0)),"")</f>
        <v/>
      </c>
      <c r="C879" s="255" t="str">
        <f ca="1">IF($B879="","",INDEX(ORCAMENTO!$B:$B,$B879))</f>
        <v/>
      </c>
      <c r="D879" s="255" t="str">
        <f ca="1">IF($B879="","",INDEX(ORCAMENTO!$E:$E,$B879))</f>
        <v/>
      </c>
      <c r="E879" s="255" t="str">
        <f ca="1">IF($B879="","",INDEX(ORCAMENTO!$D:$D,$B879))</f>
        <v/>
      </c>
      <c r="F879" s="255" t="str">
        <f ca="1">IF($B879="","",TRIM(IF(OR(INDEX(ORCAMENTO!$G:$G,$B879)&lt;&gt;"",INDEX(ORCAMENTO!$H:$H,$B879)&lt;&gt;""),"Ano 1; ","")&amp;IF(OR(INDEX(ORCAMENTO!$J:$J,$B879)&lt;&gt;"",INDEX(ORCAMENTO!$K:$K,$B879)&lt;&gt;""),"Ano 2; ","")&amp;IF(OR(INDEX(ORCAMENTO!$M:$M,$B879)&lt;&gt;"",INDEX(ORCAMENTO!$N:$N,$B879)&lt;&gt;""),"Ano 3; ","")&amp;IF(OR(INDEX(ORCAMENTO!$P:$P,$B879)&lt;&gt;"",INDEX(ORCAMENTO!$Q:$Q,$B879)&lt;&gt;""),"Ano 4; ","")&amp;IF(OR(INDEX(ORCAMENTO!$S:$S,$B879)&lt;&gt;"",INDEX(ORCAMENTO!$T:$T,$B879)&lt;&gt;""),"Ano 5; ","")&amp;IF(OR(INDEX(ORCAMENTO!$V:$V,$B879)&lt;&gt;"",INDEX(ORCAMENTO!$W:$W,$B879)&lt;&gt;""),"Ano 6; ","")))</f>
        <v/>
      </c>
      <c r="G879" s="311" t="str">
        <f ca="1">IF($B879="","",IF(INDEX(ORCAMENTO!$G:$G,$B879)&lt;&gt;"",INDEX(ORCAMENTO!$G:$G,$B879),IF(INDEX(ORCAMENTO!$J:$J,$B879)&lt;&gt;"",INDEX(ORCAMENTO!$J:$J,$B879),IF(INDEX(ORCAMENTO!$M:$M,$B879)&lt;&gt;"",INDEX(ORCAMENTO!$M:$M,$B879),IF(INDEX(ORCAMENTO!$P:$P,$B879)&lt;&gt;"",INDEX(ORCAMENTO!$P:$P,$B879),IF(INDEX(ORCAMENTO!$S:$S,$B879)&lt;&gt;"",INDEX(ORCAMENTO!$S:$S,$B879),INDEX(ORCAMENTO!$V:$V,$B879)))))))</f>
        <v/>
      </c>
      <c r="H879" s="312" t="str">
        <f ca="1">IF($B879="","",IF(INDEX(ORCAMENTO!$H:$H,$B879)&lt;&gt;"",INDEX(ORCAMENTO!$H:$H,$B879),IF(INDEX(ORCAMENTO!$K:$K,$B879)&lt;&gt;"",INDEX(ORCAMENTO!$K:$K,$B879),IF(INDEX(ORCAMENTO!$N:$N,$B879)&lt;&gt;"",INDEX(ORCAMENTO!$N:$N,$B879),IF(INDEX(ORCAMENTO!$Q:$Q,$B879)&lt;&gt;"",INDEX(ORCAMENTO!$Q:$Q,$B879),IF(INDEX(ORCAMENTO!$T:$T,$B879)&lt;&gt;"",INDEX(ORCAMENTO!$T:$T,$B879),INDEX(ORCAMENTO!$W:$W,$B879)))))))</f>
        <v/>
      </c>
      <c r="I879" s="255" t="str">
        <f ca="1">IF($B879="","",IF(INDEX(ORCAMENTO!$AI:$AI,$B879)&lt;&gt;"",INDEX(ORCAMENTO!$AI:$AI,$B879),IF(INDEX(ORCAMENTO!$AG:$AG,$B879),"Memorial de cálculo ou anexo obrigatório não informado para item acima do limite.",IF(AND(INDEX(ORCAMENTO!$AC:$AC,$B879),NOT(INDEX(ORCAMENTO!$AE:$AE,$B879))),"Informe pelo menos um ano completo com valor unitário e quantidade.","Pendência identificada automaticamente."))))</f>
        <v/>
      </c>
      <c r="N879" s="255">
        <f t="shared" si="28"/>
        <v>880</v>
      </c>
      <c r="O879" s="255">
        <f ca="1">IF(INDEX(ORCAMENTO!$AI:$AI,$N879)&lt;&gt;"",1,0)</f>
        <v>0</v>
      </c>
      <c r="P879" s="255">
        <f t="shared" ca="1" si="29"/>
        <v>11</v>
      </c>
      <c r="Q879" s="255" t="str">
        <f ca="1">INDEX(ORCAMENTO!$AI:$AI,$N879)</f>
        <v/>
      </c>
    </row>
    <row r="880" spans="2:17" ht="15" customHeight="1" x14ac:dyDescent="0.25">
      <c r="B880" s="255" t="str">
        <f ca="1">IFERROR(INDEX(_AUX_ANALISE!$A$1:$A$2461,MATCH(ROW()-34,_AUX_ANALISE!$C$1:$C$2461,0)),"")</f>
        <v/>
      </c>
      <c r="C880" s="255" t="str">
        <f ca="1">IF($B880="","",INDEX(ORCAMENTO!$B:$B,$B880))</f>
        <v/>
      </c>
      <c r="D880" s="255" t="str">
        <f ca="1">IF($B880="","",INDEX(ORCAMENTO!$E:$E,$B880))</f>
        <v/>
      </c>
      <c r="E880" s="255" t="str">
        <f ca="1">IF($B880="","",INDEX(ORCAMENTO!$D:$D,$B880))</f>
        <v/>
      </c>
      <c r="F880" s="255" t="str">
        <f ca="1">IF($B880="","",TRIM(IF(OR(INDEX(ORCAMENTO!$G:$G,$B880)&lt;&gt;"",INDEX(ORCAMENTO!$H:$H,$B880)&lt;&gt;""),"Ano 1; ","")&amp;IF(OR(INDEX(ORCAMENTO!$J:$J,$B880)&lt;&gt;"",INDEX(ORCAMENTO!$K:$K,$B880)&lt;&gt;""),"Ano 2; ","")&amp;IF(OR(INDEX(ORCAMENTO!$M:$M,$B880)&lt;&gt;"",INDEX(ORCAMENTO!$N:$N,$B880)&lt;&gt;""),"Ano 3; ","")&amp;IF(OR(INDEX(ORCAMENTO!$P:$P,$B880)&lt;&gt;"",INDEX(ORCAMENTO!$Q:$Q,$B880)&lt;&gt;""),"Ano 4; ","")&amp;IF(OR(INDEX(ORCAMENTO!$S:$S,$B880)&lt;&gt;"",INDEX(ORCAMENTO!$T:$T,$B880)&lt;&gt;""),"Ano 5; ","")&amp;IF(OR(INDEX(ORCAMENTO!$V:$V,$B880)&lt;&gt;"",INDEX(ORCAMENTO!$W:$W,$B880)&lt;&gt;""),"Ano 6; ","")))</f>
        <v/>
      </c>
      <c r="G880" s="311" t="str">
        <f ca="1">IF($B880="","",IF(INDEX(ORCAMENTO!$G:$G,$B880)&lt;&gt;"",INDEX(ORCAMENTO!$G:$G,$B880),IF(INDEX(ORCAMENTO!$J:$J,$B880)&lt;&gt;"",INDEX(ORCAMENTO!$J:$J,$B880),IF(INDEX(ORCAMENTO!$M:$M,$B880)&lt;&gt;"",INDEX(ORCAMENTO!$M:$M,$B880),IF(INDEX(ORCAMENTO!$P:$P,$B880)&lt;&gt;"",INDEX(ORCAMENTO!$P:$P,$B880),IF(INDEX(ORCAMENTO!$S:$S,$B880)&lt;&gt;"",INDEX(ORCAMENTO!$S:$S,$B880),INDEX(ORCAMENTO!$V:$V,$B880)))))))</f>
        <v/>
      </c>
      <c r="H880" s="312" t="str">
        <f ca="1">IF($B880="","",IF(INDEX(ORCAMENTO!$H:$H,$B880)&lt;&gt;"",INDEX(ORCAMENTO!$H:$H,$B880),IF(INDEX(ORCAMENTO!$K:$K,$B880)&lt;&gt;"",INDEX(ORCAMENTO!$K:$K,$B880),IF(INDEX(ORCAMENTO!$N:$N,$B880)&lt;&gt;"",INDEX(ORCAMENTO!$N:$N,$B880),IF(INDEX(ORCAMENTO!$Q:$Q,$B880)&lt;&gt;"",INDEX(ORCAMENTO!$Q:$Q,$B880),IF(INDEX(ORCAMENTO!$T:$T,$B880)&lt;&gt;"",INDEX(ORCAMENTO!$T:$T,$B880),INDEX(ORCAMENTO!$W:$W,$B880)))))))</f>
        <v/>
      </c>
      <c r="I880" s="255" t="str">
        <f ca="1">IF($B880="","",IF(INDEX(ORCAMENTO!$AI:$AI,$B880)&lt;&gt;"",INDEX(ORCAMENTO!$AI:$AI,$B880),IF(INDEX(ORCAMENTO!$AG:$AG,$B880),"Memorial de cálculo ou anexo obrigatório não informado para item acima do limite.",IF(AND(INDEX(ORCAMENTO!$AC:$AC,$B880),NOT(INDEX(ORCAMENTO!$AE:$AE,$B880))),"Informe pelo menos um ano completo com valor unitário e quantidade.","Pendência identificada automaticamente."))))</f>
        <v/>
      </c>
      <c r="N880" s="255">
        <f t="shared" si="28"/>
        <v>881</v>
      </c>
      <c r="O880" s="255">
        <f ca="1">IF(INDEX(ORCAMENTO!$AI:$AI,$N880)&lt;&gt;"",1,0)</f>
        <v>0</v>
      </c>
      <c r="P880" s="255">
        <f t="shared" ca="1" si="29"/>
        <v>11</v>
      </c>
      <c r="Q880" s="255" t="str">
        <f ca="1">INDEX(ORCAMENTO!$AI:$AI,$N880)</f>
        <v/>
      </c>
    </row>
    <row r="881" spans="2:17" ht="15" customHeight="1" x14ac:dyDescent="0.25">
      <c r="B881" s="255" t="str">
        <f ca="1">IFERROR(INDEX(_AUX_ANALISE!$A$1:$A$2461,MATCH(ROW()-34,_AUX_ANALISE!$C$1:$C$2461,0)),"")</f>
        <v/>
      </c>
      <c r="C881" s="255" t="str">
        <f ca="1">IF($B881="","",INDEX(ORCAMENTO!$B:$B,$B881))</f>
        <v/>
      </c>
      <c r="D881" s="255" t="str">
        <f ca="1">IF($B881="","",INDEX(ORCAMENTO!$E:$E,$B881))</f>
        <v/>
      </c>
      <c r="E881" s="255" t="str">
        <f ca="1">IF($B881="","",INDEX(ORCAMENTO!$D:$D,$B881))</f>
        <v/>
      </c>
      <c r="F881" s="255" t="str">
        <f ca="1">IF($B881="","",TRIM(IF(OR(INDEX(ORCAMENTO!$G:$G,$B881)&lt;&gt;"",INDEX(ORCAMENTO!$H:$H,$B881)&lt;&gt;""),"Ano 1; ","")&amp;IF(OR(INDEX(ORCAMENTO!$J:$J,$B881)&lt;&gt;"",INDEX(ORCAMENTO!$K:$K,$B881)&lt;&gt;""),"Ano 2; ","")&amp;IF(OR(INDEX(ORCAMENTO!$M:$M,$B881)&lt;&gt;"",INDEX(ORCAMENTO!$N:$N,$B881)&lt;&gt;""),"Ano 3; ","")&amp;IF(OR(INDEX(ORCAMENTO!$P:$P,$B881)&lt;&gt;"",INDEX(ORCAMENTO!$Q:$Q,$B881)&lt;&gt;""),"Ano 4; ","")&amp;IF(OR(INDEX(ORCAMENTO!$S:$S,$B881)&lt;&gt;"",INDEX(ORCAMENTO!$T:$T,$B881)&lt;&gt;""),"Ano 5; ","")&amp;IF(OR(INDEX(ORCAMENTO!$V:$V,$B881)&lt;&gt;"",INDEX(ORCAMENTO!$W:$W,$B881)&lt;&gt;""),"Ano 6; ","")))</f>
        <v/>
      </c>
      <c r="G881" s="311" t="str">
        <f ca="1">IF($B881="","",IF(INDEX(ORCAMENTO!$G:$G,$B881)&lt;&gt;"",INDEX(ORCAMENTO!$G:$G,$B881),IF(INDEX(ORCAMENTO!$J:$J,$B881)&lt;&gt;"",INDEX(ORCAMENTO!$J:$J,$B881),IF(INDEX(ORCAMENTO!$M:$M,$B881)&lt;&gt;"",INDEX(ORCAMENTO!$M:$M,$B881),IF(INDEX(ORCAMENTO!$P:$P,$B881)&lt;&gt;"",INDEX(ORCAMENTO!$P:$P,$B881),IF(INDEX(ORCAMENTO!$S:$S,$B881)&lt;&gt;"",INDEX(ORCAMENTO!$S:$S,$B881),INDEX(ORCAMENTO!$V:$V,$B881)))))))</f>
        <v/>
      </c>
      <c r="H881" s="312" t="str">
        <f ca="1">IF($B881="","",IF(INDEX(ORCAMENTO!$H:$H,$B881)&lt;&gt;"",INDEX(ORCAMENTO!$H:$H,$B881),IF(INDEX(ORCAMENTO!$K:$K,$B881)&lt;&gt;"",INDEX(ORCAMENTO!$K:$K,$B881),IF(INDEX(ORCAMENTO!$N:$N,$B881)&lt;&gt;"",INDEX(ORCAMENTO!$N:$N,$B881),IF(INDEX(ORCAMENTO!$Q:$Q,$B881)&lt;&gt;"",INDEX(ORCAMENTO!$Q:$Q,$B881),IF(INDEX(ORCAMENTO!$T:$T,$B881)&lt;&gt;"",INDEX(ORCAMENTO!$T:$T,$B881),INDEX(ORCAMENTO!$W:$W,$B881)))))))</f>
        <v/>
      </c>
      <c r="I881" s="255" t="str">
        <f ca="1">IF($B881="","",IF(INDEX(ORCAMENTO!$AI:$AI,$B881)&lt;&gt;"",INDEX(ORCAMENTO!$AI:$AI,$B881),IF(INDEX(ORCAMENTO!$AG:$AG,$B881),"Memorial de cálculo ou anexo obrigatório não informado para item acima do limite.",IF(AND(INDEX(ORCAMENTO!$AC:$AC,$B881),NOT(INDEX(ORCAMENTO!$AE:$AE,$B881))),"Informe pelo menos um ano completo com valor unitário e quantidade.","Pendência identificada automaticamente."))))</f>
        <v/>
      </c>
      <c r="N881" s="255">
        <f t="shared" si="28"/>
        <v>882</v>
      </c>
      <c r="O881" s="255">
        <f ca="1">IF(INDEX(ORCAMENTO!$AI:$AI,$N881)&lt;&gt;"",1,0)</f>
        <v>0</v>
      </c>
      <c r="P881" s="255">
        <f t="shared" ca="1" si="29"/>
        <v>11</v>
      </c>
      <c r="Q881" s="255" t="str">
        <f ca="1">INDEX(ORCAMENTO!$AI:$AI,$N881)</f>
        <v/>
      </c>
    </row>
    <row r="882" spans="2:17" ht="15" customHeight="1" x14ac:dyDescent="0.25">
      <c r="B882" s="255" t="str">
        <f ca="1">IFERROR(INDEX(_AUX_ANALISE!$A$1:$A$2461,MATCH(ROW()-34,_AUX_ANALISE!$C$1:$C$2461,0)),"")</f>
        <v/>
      </c>
      <c r="C882" s="255" t="str">
        <f ca="1">IF($B882="","",INDEX(ORCAMENTO!$B:$B,$B882))</f>
        <v/>
      </c>
      <c r="D882" s="255" t="str">
        <f ca="1">IF($B882="","",INDEX(ORCAMENTO!$E:$E,$B882))</f>
        <v/>
      </c>
      <c r="E882" s="255" t="str">
        <f ca="1">IF($B882="","",INDEX(ORCAMENTO!$D:$D,$B882))</f>
        <v/>
      </c>
      <c r="F882" s="255" t="str">
        <f ca="1">IF($B882="","",TRIM(IF(OR(INDEX(ORCAMENTO!$G:$G,$B882)&lt;&gt;"",INDEX(ORCAMENTO!$H:$H,$B882)&lt;&gt;""),"Ano 1; ","")&amp;IF(OR(INDEX(ORCAMENTO!$J:$J,$B882)&lt;&gt;"",INDEX(ORCAMENTO!$K:$K,$B882)&lt;&gt;""),"Ano 2; ","")&amp;IF(OR(INDEX(ORCAMENTO!$M:$M,$B882)&lt;&gt;"",INDEX(ORCAMENTO!$N:$N,$B882)&lt;&gt;""),"Ano 3; ","")&amp;IF(OR(INDEX(ORCAMENTO!$P:$P,$B882)&lt;&gt;"",INDEX(ORCAMENTO!$Q:$Q,$B882)&lt;&gt;""),"Ano 4; ","")&amp;IF(OR(INDEX(ORCAMENTO!$S:$S,$B882)&lt;&gt;"",INDEX(ORCAMENTO!$T:$T,$B882)&lt;&gt;""),"Ano 5; ","")&amp;IF(OR(INDEX(ORCAMENTO!$V:$V,$B882)&lt;&gt;"",INDEX(ORCAMENTO!$W:$W,$B882)&lt;&gt;""),"Ano 6; ","")))</f>
        <v/>
      </c>
      <c r="G882" s="311" t="str">
        <f ca="1">IF($B882="","",IF(INDEX(ORCAMENTO!$G:$G,$B882)&lt;&gt;"",INDEX(ORCAMENTO!$G:$G,$B882),IF(INDEX(ORCAMENTO!$J:$J,$B882)&lt;&gt;"",INDEX(ORCAMENTO!$J:$J,$B882),IF(INDEX(ORCAMENTO!$M:$M,$B882)&lt;&gt;"",INDEX(ORCAMENTO!$M:$M,$B882),IF(INDEX(ORCAMENTO!$P:$P,$B882)&lt;&gt;"",INDEX(ORCAMENTO!$P:$P,$B882),IF(INDEX(ORCAMENTO!$S:$S,$B882)&lt;&gt;"",INDEX(ORCAMENTO!$S:$S,$B882),INDEX(ORCAMENTO!$V:$V,$B882)))))))</f>
        <v/>
      </c>
      <c r="H882" s="312" t="str">
        <f ca="1">IF($B882="","",IF(INDEX(ORCAMENTO!$H:$H,$B882)&lt;&gt;"",INDEX(ORCAMENTO!$H:$H,$B882),IF(INDEX(ORCAMENTO!$K:$K,$B882)&lt;&gt;"",INDEX(ORCAMENTO!$K:$K,$B882),IF(INDEX(ORCAMENTO!$N:$N,$B882)&lt;&gt;"",INDEX(ORCAMENTO!$N:$N,$B882),IF(INDEX(ORCAMENTO!$Q:$Q,$B882)&lt;&gt;"",INDEX(ORCAMENTO!$Q:$Q,$B882),IF(INDEX(ORCAMENTO!$T:$T,$B882)&lt;&gt;"",INDEX(ORCAMENTO!$T:$T,$B882),INDEX(ORCAMENTO!$W:$W,$B882)))))))</f>
        <v/>
      </c>
      <c r="I882" s="255" t="str">
        <f ca="1">IF($B882="","",IF(INDEX(ORCAMENTO!$AI:$AI,$B882)&lt;&gt;"",INDEX(ORCAMENTO!$AI:$AI,$B882),IF(INDEX(ORCAMENTO!$AG:$AG,$B882),"Memorial de cálculo ou anexo obrigatório não informado para item acima do limite.",IF(AND(INDEX(ORCAMENTO!$AC:$AC,$B882),NOT(INDEX(ORCAMENTO!$AE:$AE,$B882))),"Informe pelo menos um ano completo com valor unitário e quantidade.","Pendência identificada automaticamente."))))</f>
        <v/>
      </c>
      <c r="N882" s="255">
        <f t="shared" si="28"/>
        <v>883</v>
      </c>
      <c r="O882" s="255">
        <f ca="1">IF(INDEX(ORCAMENTO!$AI:$AI,$N882)&lt;&gt;"",1,0)</f>
        <v>0</v>
      </c>
      <c r="P882" s="255">
        <f t="shared" ca="1" si="29"/>
        <v>11</v>
      </c>
      <c r="Q882" s="255" t="str">
        <f ca="1">INDEX(ORCAMENTO!$AI:$AI,$N882)</f>
        <v/>
      </c>
    </row>
    <row r="883" spans="2:17" ht="15" customHeight="1" x14ac:dyDescent="0.25">
      <c r="B883" s="255" t="str">
        <f ca="1">IFERROR(INDEX(_AUX_ANALISE!$A$1:$A$2461,MATCH(ROW()-34,_AUX_ANALISE!$C$1:$C$2461,0)),"")</f>
        <v/>
      </c>
      <c r="C883" s="255" t="str">
        <f ca="1">IF($B883="","",INDEX(ORCAMENTO!$B:$B,$B883))</f>
        <v/>
      </c>
      <c r="D883" s="255" t="str">
        <f ca="1">IF($B883="","",INDEX(ORCAMENTO!$E:$E,$B883))</f>
        <v/>
      </c>
      <c r="E883" s="255" t="str">
        <f ca="1">IF($B883="","",INDEX(ORCAMENTO!$D:$D,$B883))</f>
        <v/>
      </c>
      <c r="F883" s="255" t="str">
        <f ca="1">IF($B883="","",TRIM(IF(OR(INDEX(ORCAMENTO!$G:$G,$B883)&lt;&gt;"",INDEX(ORCAMENTO!$H:$H,$B883)&lt;&gt;""),"Ano 1; ","")&amp;IF(OR(INDEX(ORCAMENTO!$J:$J,$B883)&lt;&gt;"",INDEX(ORCAMENTO!$K:$K,$B883)&lt;&gt;""),"Ano 2; ","")&amp;IF(OR(INDEX(ORCAMENTO!$M:$M,$B883)&lt;&gt;"",INDEX(ORCAMENTO!$N:$N,$B883)&lt;&gt;""),"Ano 3; ","")&amp;IF(OR(INDEX(ORCAMENTO!$P:$P,$B883)&lt;&gt;"",INDEX(ORCAMENTO!$Q:$Q,$B883)&lt;&gt;""),"Ano 4; ","")&amp;IF(OR(INDEX(ORCAMENTO!$S:$S,$B883)&lt;&gt;"",INDEX(ORCAMENTO!$T:$T,$B883)&lt;&gt;""),"Ano 5; ","")&amp;IF(OR(INDEX(ORCAMENTO!$V:$V,$B883)&lt;&gt;"",INDEX(ORCAMENTO!$W:$W,$B883)&lt;&gt;""),"Ano 6; ","")))</f>
        <v/>
      </c>
      <c r="G883" s="311" t="str">
        <f ca="1">IF($B883="","",IF(INDEX(ORCAMENTO!$G:$G,$B883)&lt;&gt;"",INDEX(ORCAMENTO!$G:$G,$B883),IF(INDEX(ORCAMENTO!$J:$J,$B883)&lt;&gt;"",INDEX(ORCAMENTO!$J:$J,$B883),IF(INDEX(ORCAMENTO!$M:$M,$B883)&lt;&gt;"",INDEX(ORCAMENTO!$M:$M,$B883),IF(INDEX(ORCAMENTO!$P:$P,$B883)&lt;&gt;"",INDEX(ORCAMENTO!$P:$P,$B883),IF(INDEX(ORCAMENTO!$S:$S,$B883)&lt;&gt;"",INDEX(ORCAMENTO!$S:$S,$B883),INDEX(ORCAMENTO!$V:$V,$B883)))))))</f>
        <v/>
      </c>
      <c r="H883" s="312" t="str">
        <f ca="1">IF($B883="","",IF(INDEX(ORCAMENTO!$H:$H,$B883)&lt;&gt;"",INDEX(ORCAMENTO!$H:$H,$B883),IF(INDEX(ORCAMENTO!$K:$K,$B883)&lt;&gt;"",INDEX(ORCAMENTO!$K:$K,$B883),IF(INDEX(ORCAMENTO!$N:$N,$B883)&lt;&gt;"",INDEX(ORCAMENTO!$N:$N,$B883),IF(INDEX(ORCAMENTO!$Q:$Q,$B883)&lt;&gt;"",INDEX(ORCAMENTO!$Q:$Q,$B883),IF(INDEX(ORCAMENTO!$T:$T,$B883)&lt;&gt;"",INDEX(ORCAMENTO!$T:$T,$B883),INDEX(ORCAMENTO!$W:$W,$B883)))))))</f>
        <v/>
      </c>
      <c r="I883" s="255" t="str">
        <f ca="1">IF($B883="","",IF(INDEX(ORCAMENTO!$AI:$AI,$B883)&lt;&gt;"",INDEX(ORCAMENTO!$AI:$AI,$B883),IF(INDEX(ORCAMENTO!$AG:$AG,$B883),"Memorial de cálculo ou anexo obrigatório não informado para item acima do limite.",IF(AND(INDEX(ORCAMENTO!$AC:$AC,$B883),NOT(INDEX(ORCAMENTO!$AE:$AE,$B883))),"Informe pelo menos um ano completo com valor unitário e quantidade.","Pendência identificada automaticamente."))))</f>
        <v/>
      </c>
      <c r="N883" s="255">
        <f t="shared" si="28"/>
        <v>884</v>
      </c>
      <c r="O883" s="255">
        <f ca="1">IF(INDEX(ORCAMENTO!$AI:$AI,$N883)&lt;&gt;"",1,0)</f>
        <v>0</v>
      </c>
      <c r="P883" s="255">
        <f t="shared" ca="1" si="29"/>
        <v>11</v>
      </c>
      <c r="Q883" s="255" t="str">
        <f ca="1">INDEX(ORCAMENTO!$AI:$AI,$N883)</f>
        <v/>
      </c>
    </row>
    <row r="884" spans="2:17" ht="15" customHeight="1" x14ac:dyDescent="0.25">
      <c r="B884" s="255" t="str">
        <f ca="1">IFERROR(INDEX(_AUX_ANALISE!$A$1:$A$2461,MATCH(ROW()-34,_AUX_ANALISE!$C$1:$C$2461,0)),"")</f>
        <v/>
      </c>
      <c r="C884" s="255" t="str">
        <f ca="1">IF($B884="","",INDEX(ORCAMENTO!$B:$B,$B884))</f>
        <v/>
      </c>
      <c r="D884" s="255" t="str">
        <f ca="1">IF($B884="","",INDEX(ORCAMENTO!$E:$E,$B884))</f>
        <v/>
      </c>
      <c r="E884" s="255" t="str">
        <f ca="1">IF($B884="","",INDEX(ORCAMENTO!$D:$D,$B884))</f>
        <v/>
      </c>
      <c r="F884" s="255" t="str">
        <f ca="1">IF($B884="","",TRIM(IF(OR(INDEX(ORCAMENTO!$G:$G,$B884)&lt;&gt;"",INDEX(ORCAMENTO!$H:$H,$B884)&lt;&gt;""),"Ano 1; ","")&amp;IF(OR(INDEX(ORCAMENTO!$J:$J,$B884)&lt;&gt;"",INDEX(ORCAMENTO!$K:$K,$B884)&lt;&gt;""),"Ano 2; ","")&amp;IF(OR(INDEX(ORCAMENTO!$M:$M,$B884)&lt;&gt;"",INDEX(ORCAMENTO!$N:$N,$B884)&lt;&gt;""),"Ano 3; ","")&amp;IF(OR(INDEX(ORCAMENTO!$P:$P,$B884)&lt;&gt;"",INDEX(ORCAMENTO!$Q:$Q,$B884)&lt;&gt;""),"Ano 4; ","")&amp;IF(OR(INDEX(ORCAMENTO!$S:$S,$B884)&lt;&gt;"",INDEX(ORCAMENTO!$T:$T,$B884)&lt;&gt;""),"Ano 5; ","")&amp;IF(OR(INDEX(ORCAMENTO!$V:$V,$B884)&lt;&gt;"",INDEX(ORCAMENTO!$W:$W,$B884)&lt;&gt;""),"Ano 6; ","")))</f>
        <v/>
      </c>
      <c r="G884" s="311" t="str">
        <f ca="1">IF($B884="","",IF(INDEX(ORCAMENTO!$G:$G,$B884)&lt;&gt;"",INDEX(ORCAMENTO!$G:$G,$B884),IF(INDEX(ORCAMENTO!$J:$J,$B884)&lt;&gt;"",INDEX(ORCAMENTO!$J:$J,$B884),IF(INDEX(ORCAMENTO!$M:$M,$B884)&lt;&gt;"",INDEX(ORCAMENTO!$M:$M,$B884),IF(INDEX(ORCAMENTO!$P:$P,$B884)&lt;&gt;"",INDEX(ORCAMENTO!$P:$P,$B884),IF(INDEX(ORCAMENTO!$S:$S,$B884)&lt;&gt;"",INDEX(ORCAMENTO!$S:$S,$B884),INDEX(ORCAMENTO!$V:$V,$B884)))))))</f>
        <v/>
      </c>
      <c r="H884" s="312" t="str">
        <f ca="1">IF($B884="","",IF(INDEX(ORCAMENTO!$H:$H,$B884)&lt;&gt;"",INDEX(ORCAMENTO!$H:$H,$B884),IF(INDEX(ORCAMENTO!$K:$K,$B884)&lt;&gt;"",INDEX(ORCAMENTO!$K:$K,$B884),IF(INDEX(ORCAMENTO!$N:$N,$B884)&lt;&gt;"",INDEX(ORCAMENTO!$N:$N,$B884),IF(INDEX(ORCAMENTO!$Q:$Q,$B884)&lt;&gt;"",INDEX(ORCAMENTO!$Q:$Q,$B884),IF(INDEX(ORCAMENTO!$T:$T,$B884)&lt;&gt;"",INDEX(ORCAMENTO!$T:$T,$B884),INDEX(ORCAMENTO!$W:$W,$B884)))))))</f>
        <v/>
      </c>
      <c r="I884" s="255" t="str">
        <f ca="1">IF($B884="","",IF(INDEX(ORCAMENTO!$AI:$AI,$B884)&lt;&gt;"",INDEX(ORCAMENTO!$AI:$AI,$B884),IF(INDEX(ORCAMENTO!$AG:$AG,$B884),"Memorial de cálculo ou anexo obrigatório não informado para item acima do limite.",IF(AND(INDEX(ORCAMENTO!$AC:$AC,$B884),NOT(INDEX(ORCAMENTO!$AE:$AE,$B884))),"Informe pelo menos um ano completo com valor unitário e quantidade.","Pendência identificada automaticamente."))))</f>
        <v/>
      </c>
      <c r="N884" s="255">
        <f t="shared" si="28"/>
        <v>885</v>
      </c>
      <c r="O884" s="255">
        <f ca="1">IF(INDEX(ORCAMENTO!$AI:$AI,$N884)&lt;&gt;"",1,0)</f>
        <v>0</v>
      </c>
      <c r="P884" s="255">
        <f t="shared" ca="1" si="29"/>
        <v>11</v>
      </c>
      <c r="Q884" s="255" t="str">
        <f ca="1">INDEX(ORCAMENTO!$AI:$AI,$N884)</f>
        <v/>
      </c>
    </row>
    <row r="885" spans="2:17" ht="15" customHeight="1" x14ac:dyDescent="0.25">
      <c r="B885" s="255" t="str">
        <f ca="1">IFERROR(INDEX(_AUX_ANALISE!$A$1:$A$2461,MATCH(ROW()-34,_AUX_ANALISE!$C$1:$C$2461,0)),"")</f>
        <v/>
      </c>
      <c r="C885" s="255" t="str">
        <f ca="1">IF($B885="","",INDEX(ORCAMENTO!$B:$B,$B885))</f>
        <v/>
      </c>
      <c r="D885" s="255" t="str">
        <f ca="1">IF($B885="","",INDEX(ORCAMENTO!$E:$E,$B885))</f>
        <v/>
      </c>
      <c r="E885" s="255" t="str">
        <f ca="1">IF($B885="","",INDEX(ORCAMENTO!$D:$D,$B885))</f>
        <v/>
      </c>
      <c r="F885" s="255" t="str">
        <f ca="1">IF($B885="","",TRIM(IF(OR(INDEX(ORCAMENTO!$G:$G,$B885)&lt;&gt;"",INDEX(ORCAMENTO!$H:$H,$B885)&lt;&gt;""),"Ano 1; ","")&amp;IF(OR(INDEX(ORCAMENTO!$J:$J,$B885)&lt;&gt;"",INDEX(ORCAMENTO!$K:$K,$B885)&lt;&gt;""),"Ano 2; ","")&amp;IF(OR(INDEX(ORCAMENTO!$M:$M,$B885)&lt;&gt;"",INDEX(ORCAMENTO!$N:$N,$B885)&lt;&gt;""),"Ano 3; ","")&amp;IF(OR(INDEX(ORCAMENTO!$P:$P,$B885)&lt;&gt;"",INDEX(ORCAMENTO!$Q:$Q,$B885)&lt;&gt;""),"Ano 4; ","")&amp;IF(OR(INDEX(ORCAMENTO!$S:$S,$B885)&lt;&gt;"",INDEX(ORCAMENTO!$T:$T,$B885)&lt;&gt;""),"Ano 5; ","")&amp;IF(OR(INDEX(ORCAMENTO!$V:$V,$B885)&lt;&gt;"",INDEX(ORCAMENTO!$W:$W,$B885)&lt;&gt;""),"Ano 6; ","")))</f>
        <v/>
      </c>
      <c r="G885" s="311" t="str">
        <f ca="1">IF($B885="","",IF(INDEX(ORCAMENTO!$G:$G,$B885)&lt;&gt;"",INDEX(ORCAMENTO!$G:$G,$B885),IF(INDEX(ORCAMENTO!$J:$J,$B885)&lt;&gt;"",INDEX(ORCAMENTO!$J:$J,$B885),IF(INDEX(ORCAMENTO!$M:$M,$B885)&lt;&gt;"",INDEX(ORCAMENTO!$M:$M,$B885),IF(INDEX(ORCAMENTO!$P:$P,$B885)&lt;&gt;"",INDEX(ORCAMENTO!$P:$P,$B885),IF(INDEX(ORCAMENTO!$S:$S,$B885)&lt;&gt;"",INDEX(ORCAMENTO!$S:$S,$B885),INDEX(ORCAMENTO!$V:$V,$B885)))))))</f>
        <v/>
      </c>
      <c r="H885" s="312" t="str">
        <f ca="1">IF($B885="","",IF(INDEX(ORCAMENTO!$H:$H,$B885)&lt;&gt;"",INDEX(ORCAMENTO!$H:$H,$B885),IF(INDEX(ORCAMENTO!$K:$K,$B885)&lt;&gt;"",INDEX(ORCAMENTO!$K:$K,$B885),IF(INDEX(ORCAMENTO!$N:$N,$B885)&lt;&gt;"",INDEX(ORCAMENTO!$N:$N,$B885),IF(INDEX(ORCAMENTO!$Q:$Q,$B885)&lt;&gt;"",INDEX(ORCAMENTO!$Q:$Q,$B885),IF(INDEX(ORCAMENTO!$T:$T,$B885)&lt;&gt;"",INDEX(ORCAMENTO!$T:$T,$B885),INDEX(ORCAMENTO!$W:$W,$B885)))))))</f>
        <v/>
      </c>
      <c r="I885" s="255" t="str">
        <f ca="1">IF($B885="","",IF(INDEX(ORCAMENTO!$AI:$AI,$B885)&lt;&gt;"",INDEX(ORCAMENTO!$AI:$AI,$B885),IF(INDEX(ORCAMENTO!$AG:$AG,$B885),"Memorial de cálculo ou anexo obrigatório não informado para item acima do limite.",IF(AND(INDEX(ORCAMENTO!$AC:$AC,$B885),NOT(INDEX(ORCAMENTO!$AE:$AE,$B885))),"Informe pelo menos um ano completo com valor unitário e quantidade.","Pendência identificada automaticamente."))))</f>
        <v/>
      </c>
      <c r="N885" s="255">
        <f t="shared" si="28"/>
        <v>886</v>
      </c>
      <c r="O885" s="255">
        <f ca="1">IF(INDEX(ORCAMENTO!$AI:$AI,$N885)&lt;&gt;"",1,0)</f>
        <v>0</v>
      </c>
      <c r="P885" s="255">
        <f t="shared" ca="1" si="29"/>
        <v>11</v>
      </c>
      <c r="Q885" s="255" t="str">
        <f ca="1">INDEX(ORCAMENTO!$AI:$AI,$N885)</f>
        <v/>
      </c>
    </row>
    <row r="886" spans="2:17" ht="15" customHeight="1" x14ac:dyDescent="0.25">
      <c r="B886" s="255" t="str">
        <f ca="1">IFERROR(INDEX(_AUX_ANALISE!$A$1:$A$2461,MATCH(ROW()-34,_AUX_ANALISE!$C$1:$C$2461,0)),"")</f>
        <v/>
      </c>
      <c r="C886" s="255" t="str">
        <f ca="1">IF($B886="","",INDEX(ORCAMENTO!$B:$B,$B886))</f>
        <v/>
      </c>
      <c r="D886" s="255" t="str">
        <f ca="1">IF($B886="","",INDEX(ORCAMENTO!$E:$E,$B886))</f>
        <v/>
      </c>
      <c r="E886" s="255" t="str">
        <f ca="1">IF($B886="","",INDEX(ORCAMENTO!$D:$D,$B886))</f>
        <v/>
      </c>
      <c r="F886" s="255" t="str">
        <f ca="1">IF($B886="","",TRIM(IF(OR(INDEX(ORCAMENTO!$G:$G,$B886)&lt;&gt;"",INDEX(ORCAMENTO!$H:$H,$B886)&lt;&gt;""),"Ano 1; ","")&amp;IF(OR(INDEX(ORCAMENTO!$J:$J,$B886)&lt;&gt;"",INDEX(ORCAMENTO!$K:$K,$B886)&lt;&gt;""),"Ano 2; ","")&amp;IF(OR(INDEX(ORCAMENTO!$M:$M,$B886)&lt;&gt;"",INDEX(ORCAMENTO!$N:$N,$B886)&lt;&gt;""),"Ano 3; ","")&amp;IF(OR(INDEX(ORCAMENTO!$P:$P,$B886)&lt;&gt;"",INDEX(ORCAMENTO!$Q:$Q,$B886)&lt;&gt;""),"Ano 4; ","")&amp;IF(OR(INDEX(ORCAMENTO!$S:$S,$B886)&lt;&gt;"",INDEX(ORCAMENTO!$T:$T,$B886)&lt;&gt;""),"Ano 5; ","")&amp;IF(OR(INDEX(ORCAMENTO!$V:$V,$B886)&lt;&gt;"",INDEX(ORCAMENTO!$W:$W,$B886)&lt;&gt;""),"Ano 6; ","")))</f>
        <v/>
      </c>
      <c r="G886" s="311" t="str">
        <f ca="1">IF($B886="","",IF(INDEX(ORCAMENTO!$G:$G,$B886)&lt;&gt;"",INDEX(ORCAMENTO!$G:$G,$B886),IF(INDEX(ORCAMENTO!$J:$J,$B886)&lt;&gt;"",INDEX(ORCAMENTO!$J:$J,$B886),IF(INDEX(ORCAMENTO!$M:$M,$B886)&lt;&gt;"",INDEX(ORCAMENTO!$M:$M,$B886),IF(INDEX(ORCAMENTO!$P:$P,$B886)&lt;&gt;"",INDEX(ORCAMENTO!$P:$P,$B886),IF(INDEX(ORCAMENTO!$S:$S,$B886)&lt;&gt;"",INDEX(ORCAMENTO!$S:$S,$B886),INDEX(ORCAMENTO!$V:$V,$B886)))))))</f>
        <v/>
      </c>
      <c r="H886" s="312" t="str">
        <f ca="1">IF($B886="","",IF(INDEX(ORCAMENTO!$H:$H,$B886)&lt;&gt;"",INDEX(ORCAMENTO!$H:$H,$B886),IF(INDEX(ORCAMENTO!$K:$K,$B886)&lt;&gt;"",INDEX(ORCAMENTO!$K:$K,$B886),IF(INDEX(ORCAMENTO!$N:$N,$B886)&lt;&gt;"",INDEX(ORCAMENTO!$N:$N,$B886),IF(INDEX(ORCAMENTO!$Q:$Q,$B886)&lt;&gt;"",INDEX(ORCAMENTO!$Q:$Q,$B886),IF(INDEX(ORCAMENTO!$T:$T,$B886)&lt;&gt;"",INDEX(ORCAMENTO!$T:$T,$B886),INDEX(ORCAMENTO!$W:$W,$B886)))))))</f>
        <v/>
      </c>
      <c r="I886" s="255" t="str">
        <f ca="1">IF($B886="","",IF(INDEX(ORCAMENTO!$AI:$AI,$B886)&lt;&gt;"",INDEX(ORCAMENTO!$AI:$AI,$B886),IF(INDEX(ORCAMENTO!$AG:$AG,$B886),"Memorial de cálculo ou anexo obrigatório não informado para item acima do limite.",IF(AND(INDEX(ORCAMENTO!$AC:$AC,$B886),NOT(INDEX(ORCAMENTO!$AE:$AE,$B886))),"Informe pelo menos um ano completo com valor unitário e quantidade.","Pendência identificada automaticamente."))))</f>
        <v/>
      </c>
      <c r="N886" s="255">
        <f t="shared" si="28"/>
        <v>887</v>
      </c>
      <c r="O886" s="255">
        <f ca="1">IF(INDEX(ORCAMENTO!$AI:$AI,$N886)&lt;&gt;"",1,0)</f>
        <v>0</v>
      </c>
      <c r="P886" s="255">
        <f t="shared" ca="1" si="29"/>
        <v>11</v>
      </c>
      <c r="Q886" s="255" t="str">
        <f ca="1">INDEX(ORCAMENTO!$AI:$AI,$N886)</f>
        <v/>
      </c>
    </row>
    <row r="887" spans="2:17" ht="15" customHeight="1" x14ac:dyDescent="0.25">
      <c r="B887" s="255" t="str">
        <f ca="1">IFERROR(INDEX(_AUX_ANALISE!$A$1:$A$2461,MATCH(ROW()-34,_AUX_ANALISE!$C$1:$C$2461,0)),"")</f>
        <v/>
      </c>
      <c r="C887" s="255" t="str">
        <f ca="1">IF($B887="","",INDEX(ORCAMENTO!$B:$B,$B887))</f>
        <v/>
      </c>
      <c r="D887" s="255" t="str">
        <f ca="1">IF($B887="","",INDEX(ORCAMENTO!$E:$E,$B887))</f>
        <v/>
      </c>
      <c r="E887" s="255" t="str">
        <f ca="1">IF($B887="","",INDEX(ORCAMENTO!$D:$D,$B887))</f>
        <v/>
      </c>
      <c r="F887" s="255" t="str">
        <f ca="1">IF($B887="","",TRIM(IF(OR(INDEX(ORCAMENTO!$G:$G,$B887)&lt;&gt;"",INDEX(ORCAMENTO!$H:$H,$B887)&lt;&gt;""),"Ano 1; ","")&amp;IF(OR(INDEX(ORCAMENTO!$J:$J,$B887)&lt;&gt;"",INDEX(ORCAMENTO!$K:$K,$B887)&lt;&gt;""),"Ano 2; ","")&amp;IF(OR(INDEX(ORCAMENTO!$M:$M,$B887)&lt;&gt;"",INDEX(ORCAMENTO!$N:$N,$B887)&lt;&gt;""),"Ano 3; ","")&amp;IF(OR(INDEX(ORCAMENTO!$P:$P,$B887)&lt;&gt;"",INDEX(ORCAMENTO!$Q:$Q,$B887)&lt;&gt;""),"Ano 4; ","")&amp;IF(OR(INDEX(ORCAMENTO!$S:$S,$B887)&lt;&gt;"",INDEX(ORCAMENTO!$T:$T,$B887)&lt;&gt;""),"Ano 5; ","")&amp;IF(OR(INDEX(ORCAMENTO!$V:$V,$B887)&lt;&gt;"",INDEX(ORCAMENTO!$W:$W,$B887)&lt;&gt;""),"Ano 6; ","")))</f>
        <v/>
      </c>
      <c r="G887" s="311" t="str">
        <f ca="1">IF($B887="","",IF(INDEX(ORCAMENTO!$G:$G,$B887)&lt;&gt;"",INDEX(ORCAMENTO!$G:$G,$B887),IF(INDEX(ORCAMENTO!$J:$J,$B887)&lt;&gt;"",INDEX(ORCAMENTO!$J:$J,$B887),IF(INDEX(ORCAMENTO!$M:$M,$B887)&lt;&gt;"",INDEX(ORCAMENTO!$M:$M,$B887),IF(INDEX(ORCAMENTO!$P:$P,$B887)&lt;&gt;"",INDEX(ORCAMENTO!$P:$P,$B887),IF(INDEX(ORCAMENTO!$S:$S,$B887)&lt;&gt;"",INDEX(ORCAMENTO!$S:$S,$B887),INDEX(ORCAMENTO!$V:$V,$B887)))))))</f>
        <v/>
      </c>
      <c r="H887" s="312" t="str">
        <f ca="1">IF($B887="","",IF(INDEX(ORCAMENTO!$H:$H,$B887)&lt;&gt;"",INDEX(ORCAMENTO!$H:$H,$B887),IF(INDEX(ORCAMENTO!$K:$K,$B887)&lt;&gt;"",INDEX(ORCAMENTO!$K:$K,$B887),IF(INDEX(ORCAMENTO!$N:$N,$B887)&lt;&gt;"",INDEX(ORCAMENTO!$N:$N,$B887),IF(INDEX(ORCAMENTO!$Q:$Q,$B887)&lt;&gt;"",INDEX(ORCAMENTO!$Q:$Q,$B887),IF(INDEX(ORCAMENTO!$T:$T,$B887)&lt;&gt;"",INDEX(ORCAMENTO!$T:$T,$B887),INDEX(ORCAMENTO!$W:$W,$B887)))))))</f>
        <v/>
      </c>
      <c r="I887" s="255" t="str">
        <f ca="1">IF($B887="","",IF(INDEX(ORCAMENTO!$AI:$AI,$B887)&lt;&gt;"",INDEX(ORCAMENTO!$AI:$AI,$B887),IF(INDEX(ORCAMENTO!$AG:$AG,$B887),"Memorial de cálculo ou anexo obrigatório não informado para item acima do limite.",IF(AND(INDEX(ORCAMENTO!$AC:$AC,$B887),NOT(INDEX(ORCAMENTO!$AE:$AE,$B887))),"Informe pelo menos um ano completo com valor unitário e quantidade.","Pendência identificada automaticamente."))))</f>
        <v/>
      </c>
      <c r="N887" s="255">
        <f t="shared" si="28"/>
        <v>888</v>
      </c>
      <c r="O887" s="255">
        <f ca="1">IF(INDEX(ORCAMENTO!$AI:$AI,$N887)&lt;&gt;"",1,0)</f>
        <v>0</v>
      </c>
      <c r="P887" s="255">
        <f t="shared" ca="1" si="29"/>
        <v>11</v>
      </c>
      <c r="Q887" s="255" t="str">
        <f ca="1">INDEX(ORCAMENTO!$AI:$AI,$N887)</f>
        <v/>
      </c>
    </row>
    <row r="888" spans="2:17" ht="15" customHeight="1" x14ac:dyDescent="0.25">
      <c r="B888" s="255" t="str">
        <f ca="1">IFERROR(INDEX(_AUX_ANALISE!$A$1:$A$2461,MATCH(ROW()-34,_AUX_ANALISE!$C$1:$C$2461,0)),"")</f>
        <v/>
      </c>
      <c r="C888" s="255" t="str">
        <f ca="1">IF($B888="","",INDEX(ORCAMENTO!$B:$B,$B888))</f>
        <v/>
      </c>
      <c r="D888" s="255" t="str">
        <f ca="1">IF($B888="","",INDEX(ORCAMENTO!$E:$E,$B888))</f>
        <v/>
      </c>
      <c r="E888" s="255" t="str">
        <f ca="1">IF($B888="","",INDEX(ORCAMENTO!$D:$D,$B888))</f>
        <v/>
      </c>
      <c r="F888" s="255" t="str">
        <f ca="1">IF($B888="","",TRIM(IF(OR(INDEX(ORCAMENTO!$G:$G,$B888)&lt;&gt;"",INDEX(ORCAMENTO!$H:$H,$B888)&lt;&gt;""),"Ano 1; ","")&amp;IF(OR(INDEX(ORCAMENTO!$J:$J,$B888)&lt;&gt;"",INDEX(ORCAMENTO!$K:$K,$B888)&lt;&gt;""),"Ano 2; ","")&amp;IF(OR(INDEX(ORCAMENTO!$M:$M,$B888)&lt;&gt;"",INDEX(ORCAMENTO!$N:$N,$B888)&lt;&gt;""),"Ano 3; ","")&amp;IF(OR(INDEX(ORCAMENTO!$P:$P,$B888)&lt;&gt;"",INDEX(ORCAMENTO!$Q:$Q,$B888)&lt;&gt;""),"Ano 4; ","")&amp;IF(OR(INDEX(ORCAMENTO!$S:$S,$B888)&lt;&gt;"",INDEX(ORCAMENTO!$T:$T,$B888)&lt;&gt;""),"Ano 5; ","")&amp;IF(OR(INDEX(ORCAMENTO!$V:$V,$B888)&lt;&gt;"",INDEX(ORCAMENTO!$W:$W,$B888)&lt;&gt;""),"Ano 6; ","")))</f>
        <v/>
      </c>
      <c r="G888" s="311" t="str">
        <f ca="1">IF($B888="","",IF(INDEX(ORCAMENTO!$G:$G,$B888)&lt;&gt;"",INDEX(ORCAMENTO!$G:$G,$B888),IF(INDEX(ORCAMENTO!$J:$J,$B888)&lt;&gt;"",INDEX(ORCAMENTO!$J:$J,$B888),IF(INDEX(ORCAMENTO!$M:$M,$B888)&lt;&gt;"",INDEX(ORCAMENTO!$M:$M,$B888),IF(INDEX(ORCAMENTO!$P:$P,$B888)&lt;&gt;"",INDEX(ORCAMENTO!$P:$P,$B888),IF(INDEX(ORCAMENTO!$S:$S,$B888)&lt;&gt;"",INDEX(ORCAMENTO!$S:$S,$B888),INDEX(ORCAMENTO!$V:$V,$B888)))))))</f>
        <v/>
      </c>
      <c r="H888" s="312" t="str">
        <f ca="1">IF($B888="","",IF(INDEX(ORCAMENTO!$H:$H,$B888)&lt;&gt;"",INDEX(ORCAMENTO!$H:$H,$B888),IF(INDEX(ORCAMENTO!$K:$K,$B888)&lt;&gt;"",INDEX(ORCAMENTO!$K:$K,$B888),IF(INDEX(ORCAMENTO!$N:$N,$B888)&lt;&gt;"",INDEX(ORCAMENTO!$N:$N,$B888),IF(INDEX(ORCAMENTO!$Q:$Q,$B888)&lt;&gt;"",INDEX(ORCAMENTO!$Q:$Q,$B888),IF(INDEX(ORCAMENTO!$T:$T,$B888)&lt;&gt;"",INDEX(ORCAMENTO!$T:$T,$B888),INDEX(ORCAMENTO!$W:$W,$B888)))))))</f>
        <v/>
      </c>
      <c r="I888" s="255" t="str">
        <f ca="1">IF($B888="","",IF(INDEX(ORCAMENTO!$AI:$AI,$B888)&lt;&gt;"",INDEX(ORCAMENTO!$AI:$AI,$B888),IF(INDEX(ORCAMENTO!$AG:$AG,$B888),"Memorial de cálculo ou anexo obrigatório não informado para item acima do limite.",IF(AND(INDEX(ORCAMENTO!$AC:$AC,$B888),NOT(INDEX(ORCAMENTO!$AE:$AE,$B888))),"Informe pelo menos um ano completo com valor unitário e quantidade.","Pendência identificada automaticamente."))))</f>
        <v/>
      </c>
      <c r="N888" s="255">
        <f t="shared" si="28"/>
        <v>889</v>
      </c>
      <c r="O888" s="255">
        <f ca="1">IF(INDEX(ORCAMENTO!$AI:$AI,$N888)&lt;&gt;"",1,0)</f>
        <v>0</v>
      </c>
      <c r="P888" s="255">
        <f t="shared" ca="1" si="29"/>
        <v>11</v>
      </c>
      <c r="Q888" s="255" t="str">
        <f ca="1">INDEX(ORCAMENTO!$AI:$AI,$N888)</f>
        <v/>
      </c>
    </row>
    <row r="889" spans="2:17" ht="15" customHeight="1" x14ac:dyDescent="0.25">
      <c r="B889" s="255" t="str">
        <f ca="1">IFERROR(INDEX(_AUX_ANALISE!$A$1:$A$2461,MATCH(ROW()-34,_AUX_ANALISE!$C$1:$C$2461,0)),"")</f>
        <v/>
      </c>
      <c r="C889" s="255" t="str">
        <f ca="1">IF($B889="","",INDEX(ORCAMENTO!$B:$B,$B889))</f>
        <v/>
      </c>
      <c r="D889" s="255" t="str">
        <f ca="1">IF($B889="","",INDEX(ORCAMENTO!$E:$E,$B889))</f>
        <v/>
      </c>
      <c r="E889" s="255" t="str">
        <f ca="1">IF($B889="","",INDEX(ORCAMENTO!$D:$D,$B889))</f>
        <v/>
      </c>
      <c r="F889" s="255" t="str">
        <f ca="1">IF($B889="","",TRIM(IF(OR(INDEX(ORCAMENTO!$G:$G,$B889)&lt;&gt;"",INDEX(ORCAMENTO!$H:$H,$B889)&lt;&gt;""),"Ano 1; ","")&amp;IF(OR(INDEX(ORCAMENTO!$J:$J,$B889)&lt;&gt;"",INDEX(ORCAMENTO!$K:$K,$B889)&lt;&gt;""),"Ano 2; ","")&amp;IF(OR(INDEX(ORCAMENTO!$M:$M,$B889)&lt;&gt;"",INDEX(ORCAMENTO!$N:$N,$B889)&lt;&gt;""),"Ano 3; ","")&amp;IF(OR(INDEX(ORCAMENTO!$P:$P,$B889)&lt;&gt;"",INDEX(ORCAMENTO!$Q:$Q,$B889)&lt;&gt;""),"Ano 4; ","")&amp;IF(OR(INDEX(ORCAMENTO!$S:$S,$B889)&lt;&gt;"",INDEX(ORCAMENTO!$T:$T,$B889)&lt;&gt;""),"Ano 5; ","")&amp;IF(OR(INDEX(ORCAMENTO!$V:$V,$B889)&lt;&gt;"",INDEX(ORCAMENTO!$W:$W,$B889)&lt;&gt;""),"Ano 6; ","")))</f>
        <v/>
      </c>
      <c r="G889" s="311" t="str">
        <f ca="1">IF($B889="","",IF(INDEX(ORCAMENTO!$G:$G,$B889)&lt;&gt;"",INDEX(ORCAMENTO!$G:$G,$B889),IF(INDEX(ORCAMENTO!$J:$J,$B889)&lt;&gt;"",INDEX(ORCAMENTO!$J:$J,$B889),IF(INDEX(ORCAMENTO!$M:$M,$B889)&lt;&gt;"",INDEX(ORCAMENTO!$M:$M,$B889),IF(INDEX(ORCAMENTO!$P:$P,$B889)&lt;&gt;"",INDEX(ORCAMENTO!$P:$P,$B889),IF(INDEX(ORCAMENTO!$S:$S,$B889)&lt;&gt;"",INDEX(ORCAMENTO!$S:$S,$B889),INDEX(ORCAMENTO!$V:$V,$B889)))))))</f>
        <v/>
      </c>
      <c r="H889" s="312" t="str">
        <f ca="1">IF($B889="","",IF(INDEX(ORCAMENTO!$H:$H,$B889)&lt;&gt;"",INDEX(ORCAMENTO!$H:$H,$B889),IF(INDEX(ORCAMENTO!$K:$K,$B889)&lt;&gt;"",INDEX(ORCAMENTO!$K:$K,$B889),IF(INDEX(ORCAMENTO!$N:$N,$B889)&lt;&gt;"",INDEX(ORCAMENTO!$N:$N,$B889),IF(INDEX(ORCAMENTO!$Q:$Q,$B889)&lt;&gt;"",INDEX(ORCAMENTO!$Q:$Q,$B889),IF(INDEX(ORCAMENTO!$T:$T,$B889)&lt;&gt;"",INDEX(ORCAMENTO!$T:$T,$B889),INDEX(ORCAMENTO!$W:$W,$B889)))))))</f>
        <v/>
      </c>
      <c r="I889" s="255" t="str">
        <f ca="1">IF($B889="","",IF(INDEX(ORCAMENTO!$AI:$AI,$B889)&lt;&gt;"",INDEX(ORCAMENTO!$AI:$AI,$B889),IF(INDEX(ORCAMENTO!$AG:$AG,$B889),"Memorial de cálculo ou anexo obrigatório não informado para item acima do limite.",IF(AND(INDEX(ORCAMENTO!$AC:$AC,$B889),NOT(INDEX(ORCAMENTO!$AE:$AE,$B889))),"Informe pelo menos um ano completo com valor unitário e quantidade.","Pendência identificada automaticamente."))))</f>
        <v/>
      </c>
      <c r="N889" s="255">
        <f t="shared" si="28"/>
        <v>890</v>
      </c>
      <c r="O889" s="255">
        <f ca="1">IF(INDEX(ORCAMENTO!$AI:$AI,$N889)&lt;&gt;"",1,0)</f>
        <v>0</v>
      </c>
      <c r="P889" s="255">
        <f t="shared" ca="1" si="29"/>
        <v>11</v>
      </c>
      <c r="Q889" s="255" t="str">
        <f ca="1">INDEX(ORCAMENTO!$AI:$AI,$N889)</f>
        <v/>
      </c>
    </row>
    <row r="890" spans="2:17" ht="15" customHeight="1" x14ac:dyDescent="0.25">
      <c r="B890" s="255" t="str">
        <f ca="1">IFERROR(INDEX(_AUX_ANALISE!$A$1:$A$2461,MATCH(ROW()-34,_AUX_ANALISE!$C$1:$C$2461,0)),"")</f>
        <v/>
      </c>
      <c r="C890" s="255" t="str">
        <f ca="1">IF($B890="","",INDEX(ORCAMENTO!$B:$B,$B890))</f>
        <v/>
      </c>
      <c r="D890" s="255" t="str">
        <f ca="1">IF($B890="","",INDEX(ORCAMENTO!$E:$E,$B890))</f>
        <v/>
      </c>
      <c r="E890" s="255" t="str">
        <f ca="1">IF($B890="","",INDEX(ORCAMENTO!$D:$D,$B890))</f>
        <v/>
      </c>
      <c r="F890" s="255" t="str">
        <f ca="1">IF($B890="","",TRIM(IF(OR(INDEX(ORCAMENTO!$G:$G,$B890)&lt;&gt;"",INDEX(ORCAMENTO!$H:$H,$B890)&lt;&gt;""),"Ano 1; ","")&amp;IF(OR(INDEX(ORCAMENTO!$J:$J,$B890)&lt;&gt;"",INDEX(ORCAMENTO!$K:$K,$B890)&lt;&gt;""),"Ano 2; ","")&amp;IF(OR(INDEX(ORCAMENTO!$M:$M,$B890)&lt;&gt;"",INDEX(ORCAMENTO!$N:$N,$B890)&lt;&gt;""),"Ano 3; ","")&amp;IF(OR(INDEX(ORCAMENTO!$P:$P,$B890)&lt;&gt;"",INDEX(ORCAMENTO!$Q:$Q,$B890)&lt;&gt;""),"Ano 4; ","")&amp;IF(OR(INDEX(ORCAMENTO!$S:$S,$B890)&lt;&gt;"",INDEX(ORCAMENTO!$T:$T,$B890)&lt;&gt;""),"Ano 5; ","")&amp;IF(OR(INDEX(ORCAMENTO!$V:$V,$B890)&lt;&gt;"",INDEX(ORCAMENTO!$W:$W,$B890)&lt;&gt;""),"Ano 6; ","")))</f>
        <v/>
      </c>
      <c r="G890" s="311" t="str">
        <f ca="1">IF($B890="","",IF(INDEX(ORCAMENTO!$G:$G,$B890)&lt;&gt;"",INDEX(ORCAMENTO!$G:$G,$B890),IF(INDEX(ORCAMENTO!$J:$J,$B890)&lt;&gt;"",INDEX(ORCAMENTO!$J:$J,$B890),IF(INDEX(ORCAMENTO!$M:$M,$B890)&lt;&gt;"",INDEX(ORCAMENTO!$M:$M,$B890),IF(INDEX(ORCAMENTO!$P:$P,$B890)&lt;&gt;"",INDEX(ORCAMENTO!$P:$P,$B890),IF(INDEX(ORCAMENTO!$S:$S,$B890)&lt;&gt;"",INDEX(ORCAMENTO!$S:$S,$B890),INDEX(ORCAMENTO!$V:$V,$B890)))))))</f>
        <v/>
      </c>
      <c r="H890" s="312" t="str">
        <f ca="1">IF($B890="","",IF(INDEX(ORCAMENTO!$H:$H,$B890)&lt;&gt;"",INDEX(ORCAMENTO!$H:$H,$B890),IF(INDEX(ORCAMENTO!$K:$K,$B890)&lt;&gt;"",INDEX(ORCAMENTO!$K:$K,$B890),IF(INDEX(ORCAMENTO!$N:$N,$B890)&lt;&gt;"",INDEX(ORCAMENTO!$N:$N,$B890),IF(INDEX(ORCAMENTO!$Q:$Q,$B890)&lt;&gt;"",INDEX(ORCAMENTO!$Q:$Q,$B890),IF(INDEX(ORCAMENTO!$T:$T,$B890)&lt;&gt;"",INDEX(ORCAMENTO!$T:$T,$B890),INDEX(ORCAMENTO!$W:$W,$B890)))))))</f>
        <v/>
      </c>
      <c r="I890" s="255" t="str">
        <f ca="1">IF($B890="","",IF(INDEX(ORCAMENTO!$AI:$AI,$B890)&lt;&gt;"",INDEX(ORCAMENTO!$AI:$AI,$B890),IF(INDEX(ORCAMENTO!$AG:$AG,$B890),"Memorial de cálculo ou anexo obrigatório não informado para item acima do limite.",IF(AND(INDEX(ORCAMENTO!$AC:$AC,$B890),NOT(INDEX(ORCAMENTO!$AE:$AE,$B890))),"Informe pelo menos um ano completo com valor unitário e quantidade.","Pendência identificada automaticamente."))))</f>
        <v/>
      </c>
      <c r="N890" s="255">
        <f t="shared" si="28"/>
        <v>891</v>
      </c>
      <c r="O890" s="255">
        <f ca="1">IF(INDEX(ORCAMENTO!$AI:$AI,$N890)&lt;&gt;"",1,0)</f>
        <v>0</v>
      </c>
      <c r="P890" s="255">
        <f t="shared" ca="1" si="29"/>
        <v>11</v>
      </c>
      <c r="Q890" s="255" t="str">
        <f ca="1">INDEX(ORCAMENTO!$AI:$AI,$N890)</f>
        <v/>
      </c>
    </row>
    <row r="891" spans="2:17" ht="15" customHeight="1" x14ac:dyDescent="0.25">
      <c r="B891" s="255" t="str">
        <f ca="1">IFERROR(INDEX(_AUX_ANALISE!$A$1:$A$2461,MATCH(ROW()-34,_AUX_ANALISE!$C$1:$C$2461,0)),"")</f>
        <v/>
      </c>
      <c r="C891" s="255" t="str">
        <f ca="1">IF($B891="","",INDEX(ORCAMENTO!$B:$B,$B891))</f>
        <v/>
      </c>
      <c r="D891" s="255" t="str">
        <f ca="1">IF($B891="","",INDEX(ORCAMENTO!$E:$E,$B891))</f>
        <v/>
      </c>
      <c r="E891" s="255" t="str">
        <f ca="1">IF($B891="","",INDEX(ORCAMENTO!$D:$D,$B891))</f>
        <v/>
      </c>
      <c r="F891" s="255" t="str">
        <f ca="1">IF($B891="","",TRIM(IF(OR(INDEX(ORCAMENTO!$G:$G,$B891)&lt;&gt;"",INDEX(ORCAMENTO!$H:$H,$B891)&lt;&gt;""),"Ano 1; ","")&amp;IF(OR(INDEX(ORCAMENTO!$J:$J,$B891)&lt;&gt;"",INDEX(ORCAMENTO!$K:$K,$B891)&lt;&gt;""),"Ano 2; ","")&amp;IF(OR(INDEX(ORCAMENTO!$M:$M,$B891)&lt;&gt;"",INDEX(ORCAMENTO!$N:$N,$B891)&lt;&gt;""),"Ano 3; ","")&amp;IF(OR(INDEX(ORCAMENTO!$P:$P,$B891)&lt;&gt;"",INDEX(ORCAMENTO!$Q:$Q,$B891)&lt;&gt;""),"Ano 4; ","")&amp;IF(OR(INDEX(ORCAMENTO!$S:$S,$B891)&lt;&gt;"",INDEX(ORCAMENTO!$T:$T,$B891)&lt;&gt;""),"Ano 5; ","")&amp;IF(OR(INDEX(ORCAMENTO!$V:$V,$B891)&lt;&gt;"",INDEX(ORCAMENTO!$W:$W,$B891)&lt;&gt;""),"Ano 6; ","")))</f>
        <v/>
      </c>
      <c r="G891" s="311" t="str">
        <f ca="1">IF($B891="","",IF(INDEX(ORCAMENTO!$G:$G,$B891)&lt;&gt;"",INDEX(ORCAMENTO!$G:$G,$B891),IF(INDEX(ORCAMENTO!$J:$J,$B891)&lt;&gt;"",INDEX(ORCAMENTO!$J:$J,$B891),IF(INDEX(ORCAMENTO!$M:$M,$B891)&lt;&gt;"",INDEX(ORCAMENTO!$M:$M,$B891),IF(INDEX(ORCAMENTO!$P:$P,$B891)&lt;&gt;"",INDEX(ORCAMENTO!$P:$P,$B891),IF(INDEX(ORCAMENTO!$S:$S,$B891)&lt;&gt;"",INDEX(ORCAMENTO!$S:$S,$B891),INDEX(ORCAMENTO!$V:$V,$B891)))))))</f>
        <v/>
      </c>
      <c r="H891" s="312" t="str">
        <f ca="1">IF($B891="","",IF(INDEX(ORCAMENTO!$H:$H,$B891)&lt;&gt;"",INDEX(ORCAMENTO!$H:$H,$B891),IF(INDEX(ORCAMENTO!$K:$K,$B891)&lt;&gt;"",INDEX(ORCAMENTO!$K:$K,$B891),IF(INDEX(ORCAMENTO!$N:$N,$B891)&lt;&gt;"",INDEX(ORCAMENTO!$N:$N,$B891),IF(INDEX(ORCAMENTO!$Q:$Q,$B891)&lt;&gt;"",INDEX(ORCAMENTO!$Q:$Q,$B891),IF(INDEX(ORCAMENTO!$T:$T,$B891)&lt;&gt;"",INDEX(ORCAMENTO!$T:$T,$B891),INDEX(ORCAMENTO!$W:$W,$B891)))))))</f>
        <v/>
      </c>
      <c r="I891" s="255" t="str">
        <f ca="1">IF($B891="","",IF(INDEX(ORCAMENTO!$AI:$AI,$B891)&lt;&gt;"",INDEX(ORCAMENTO!$AI:$AI,$B891),IF(INDEX(ORCAMENTO!$AG:$AG,$B891),"Memorial de cálculo ou anexo obrigatório não informado para item acima do limite.",IF(AND(INDEX(ORCAMENTO!$AC:$AC,$B891),NOT(INDEX(ORCAMENTO!$AE:$AE,$B891))),"Informe pelo menos um ano completo com valor unitário e quantidade.","Pendência identificada automaticamente."))))</f>
        <v/>
      </c>
      <c r="N891" s="255">
        <f t="shared" si="28"/>
        <v>892</v>
      </c>
      <c r="O891" s="255">
        <f ca="1">IF(INDEX(ORCAMENTO!$AI:$AI,$N891)&lt;&gt;"",1,0)</f>
        <v>0</v>
      </c>
      <c r="P891" s="255">
        <f t="shared" ca="1" si="29"/>
        <v>11</v>
      </c>
      <c r="Q891" s="255" t="str">
        <f ca="1">INDEX(ORCAMENTO!$AI:$AI,$N891)</f>
        <v/>
      </c>
    </row>
    <row r="892" spans="2:17" ht="15" customHeight="1" x14ac:dyDescent="0.25">
      <c r="B892" s="255" t="str">
        <f ca="1">IFERROR(INDEX(_AUX_ANALISE!$A$1:$A$2461,MATCH(ROW()-34,_AUX_ANALISE!$C$1:$C$2461,0)),"")</f>
        <v/>
      </c>
      <c r="C892" s="255" t="str">
        <f ca="1">IF($B892="","",INDEX(ORCAMENTO!$B:$B,$B892))</f>
        <v/>
      </c>
      <c r="D892" s="255" t="str">
        <f ca="1">IF($B892="","",INDEX(ORCAMENTO!$E:$E,$B892))</f>
        <v/>
      </c>
      <c r="E892" s="255" t="str">
        <f ca="1">IF($B892="","",INDEX(ORCAMENTO!$D:$D,$B892))</f>
        <v/>
      </c>
      <c r="F892" s="255" t="str">
        <f ca="1">IF($B892="","",TRIM(IF(OR(INDEX(ORCAMENTO!$G:$G,$B892)&lt;&gt;"",INDEX(ORCAMENTO!$H:$H,$B892)&lt;&gt;""),"Ano 1; ","")&amp;IF(OR(INDEX(ORCAMENTO!$J:$J,$B892)&lt;&gt;"",INDEX(ORCAMENTO!$K:$K,$B892)&lt;&gt;""),"Ano 2; ","")&amp;IF(OR(INDEX(ORCAMENTO!$M:$M,$B892)&lt;&gt;"",INDEX(ORCAMENTO!$N:$N,$B892)&lt;&gt;""),"Ano 3; ","")&amp;IF(OR(INDEX(ORCAMENTO!$P:$P,$B892)&lt;&gt;"",INDEX(ORCAMENTO!$Q:$Q,$B892)&lt;&gt;""),"Ano 4; ","")&amp;IF(OR(INDEX(ORCAMENTO!$S:$S,$B892)&lt;&gt;"",INDEX(ORCAMENTO!$T:$T,$B892)&lt;&gt;""),"Ano 5; ","")&amp;IF(OR(INDEX(ORCAMENTO!$V:$V,$B892)&lt;&gt;"",INDEX(ORCAMENTO!$W:$W,$B892)&lt;&gt;""),"Ano 6; ","")))</f>
        <v/>
      </c>
      <c r="G892" s="311" t="str">
        <f ca="1">IF($B892="","",IF(INDEX(ORCAMENTO!$G:$G,$B892)&lt;&gt;"",INDEX(ORCAMENTO!$G:$G,$B892),IF(INDEX(ORCAMENTO!$J:$J,$B892)&lt;&gt;"",INDEX(ORCAMENTO!$J:$J,$B892),IF(INDEX(ORCAMENTO!$M:$M,$B892)&lt;&gt;"",INDEX(ORCAMENTO!$M:$M,$B892),IF(INDEX(ORCAMENTO!$P:$P,$B892)&lt;&gt;"",INDEX(ORCAMENTO!$P:$P,$B892),IF(INDEX(ORCAMENTO!$S:$S,$B892)&lt;&gt;"",INDEX(ORCAMENTO!$S:$S,$B892),INDEX(ORCAMENTO!$V:$V,$B892)))))))</f>
        <v/>
      </c>
      <c r="H892" s="312" t="str">
        <f ca="1">IF($B892="","",IF(INDEX(ORCAMENTO!$H:$H,$B892)&lt;&gt;"",INDEX(ORCAMENTO!$H:$H,$B892),IF(INDEX(ORCAMENTO!$K:$K,$B892)&lt;&gt;"",INDEX(ORCAMENTO!$K:$K,$B892),IF(INDEX(ORCAMENTO!$N:$N,$B892)&lt;&gt;"",INDEX(ORCAMENTO!$N:$N,$B892),IF(INDEX(ORCAMENTO!$Q:$Q,$B892)&lt;&gt;"",INDEX(ORCAMENTO!$Q:$Q,$B892),IF(INDEX(ORCAMENTO!$T:$T,$B892)&lt;&gt;"",INDEX(ORCAMENTO!$T:$T,$B892),INDEX(ORCAMENTO!$W:$W,$B892)))))))</f>
        <v/>
      </c>
      <c r="I892" s="255" t="str">
        <f ca="1">IF($B892="","",IF(INDEX(ORCAMENTO!$AI:$AI,$B892)&lt;&gt;"",INDEX(ORCAMENTO!$AI:$AI,$B892),IF(INDEX(ORCAMENTO!$AG:$AG,$B892),"Memorial de cálculo ou anexo obrigatório não informado para item acima do limite.",IF(AND(INDEX(ORCAMENTO!$AC:$AC,$B892),NOT(INDEX(ORCAMENTO!$AE:$AE,$B892))),"Informe pelo menos um ano completo com valor unitário e quantidade.","Pendência identificada automaticamente."))))</f>
        <v/>
      </c>
      <c r="N892" s="255">
        <f t="shared" si="28"/>
        <v>893</v>
      </c>
      <c r="O892" s="255">
        <f ca="1">IF(INDEX(ORCAMENTO!$AI:$AI,$N892)&lt;&gt;"",1,0)</f>
        <v>0</v>
      </c>
      <c r="P892" s="255">
        <f t="shared" ca="1" si="29"/>
        <v>11</v>
      </c>
      <c r="Q892" s="255" t="str">
        <f ca="1">INDEX(ORCAMENTO!$AI:$AI,$N892)</f>
        <v/>
      </c>
    </row>
    <row r="893" spans="2:17" ht="15" customHeight="1" x14ac:dyDescent="0.25">
      <c r="B893" s="255" t="str">
        <f ca="1">IFERROR(INDEX(_AUX_ANALISE!$A$1:$A$2461,MATCH(ROW()-34,_AUX_ANALISE!$C$1:$C$2461,0)),"")</f>
        <v/>
      </c>
      <c r="C893" s="255" t="str">
        <f ca="1">IF($B893="","",INDEX(ORCAMENTO!$B:$B,$B893))</f>
        <v/>
      </c>
      <c r="D893" s="255" t="str">
        <f ca="1">IF($B893="","",INDEX(ORCAMENTO!$E:$E,$B893))</f>
        <v/>
      </c>
      <c r="E893" s="255" t="str">
        <f ca="1">IF($B893="","",INDEX(ORCAMENTO!$D:$D,$B893))</f>
        <v/>
      </c>
      <c r="F893" s="255" t="str">
        <f ca="1">IF($B893="","",TRIM(IF(OR(INDEX(ORCAMENTO!$G:$G,$B893)&lt;&gt;"",INDEX(ORCAMENTO!$H:$H,$B893)&lt;&gt;""),"Ano 1; ","")&amp;IF(OR(INDEX(ORCAMENTO!$J:$J,$B893)&lt;&gt;"",INDEX(ORCAMENTO!$K:$K,$B893)&lt;&gt;""),"Ano 2; ","")&amp;IF(OR(INDEX(ORCAMENTO!$M:$M,$B893)&lt;&gt;"",INDEX(ORCAMENTO!$N:$N,$B893)&lt;&gt;""),"Ano 3; ","")&amp;IF(OR(INDEX(ORCAMENTO!$P:$P,$B893)&lt;&gt;"",INDEX(ORCAMENTO!$Q:$Q,$B893)&lt;&gt;""),"Ano 4; ","")&amp;IF(OR(INDEX(ORCAMENTO!$S:$S,$B893)&lt;&gt;"",INDEX(ORCAMENTO!$T:$T,$B893)&lt;&gt;""),"Ano 5; ","")&amp;IF(OR(INDEX(ORCAMENTO!$V:$V,$B893)&lt;&gt;"",INDEX(ORCAMENTO!$W:$W,$B893)&lt;&gt;""),"Ano 6; ","")))</f>
        <v/>
      </c>
      <c r="G893" s="311" t="str">
        <f ca="1">IF($B893="","",IF(INDEX(ORCAMENTO!$G:$G,$B893)&lt;&gt;"",INDEX(ORCAMENTO!$G:$G,$B893),IF(INDEX(ORCAMENTO!$J:$J,$B893)&lt;&gt;"",INDEX(ORCAMENTO!$J:$J,$B893),IF(INDEX(ORCAMENTO!$M:$M,$B893)&lt;&gt;"",INDEX(ORCAMENTO!$M:$M,$B893),IF(INDEX(ORCAMENTO!$P:$P,$B893)&lt;&gt;"",INDEX(ORCAMENTO!$P:$P,$B893),IF(INDEX(ORCAMENTO!$S:$S,$B893)&lt;&gt;"",INDEX(ORCAMENTO!$S:$S,$B893),INDEX(ORCAMENTO!$V:$V,$B893)))))))</f>
        <v/>
      </c>
      <c r="H893" s="312" t="str">
        <f ca="1">IF($B893="","",IF(INDEX(ORCAMENTO!$H:$H,$B893)&lt;&gt;"",INDEX(ORCAMENTO!$H:$H,$B893),IF(INDEX(ORCAMENTO!$K:$K,$B893)&lt;&gt;"",INDEX(ORCAMENTO!$K:$K,$B893),IF(INDEX(ORCAMENTO!$N:$N,$B893)&lt;&gt;"",INDEX(ORCAMENTO!$N:$N,$B893),IF(INDEX(ORCAMENTO!$Q:$Q,$B893)&lt;&gt;"",INDEX(ORCAMENTO!$Q:$Q,$B893),IF(INDEX(ORCAMENTO!$T:$T,$B893)&lt;&gt;"",INDEX(ORCAMENTO!$T:$T,$B893),INDEX(ORCAMENTO!$W:$W,$B893)))))))</f>
        <v/>
      </c>
      <c r="I893" s="255" t="str">
        <f ca="1">IF($B893="","",IF(INDEX(ORCAMENTO!$AI:$AI,$B893)&lt;&gt;"",INDEX(ORCAMENTO!$AI:$AI,$B893),IF(INDEX(ORCAMENTO!$AG:$AG,$B893),"Memorial de cálculo ou anexo obrigatório não informado para item acima do limite.",IF(AND(INDEX(ORCAMENTO!$AC:$AC,$B893),NOT(INDEX(ORCAMENTO!$AE:$AE,$B893))),"Informe pelo menos um ano completo com valor unitário e quantidade.","Pendência identificada automaticamente."))))</f>
        <v/>
      </c>
      <c r="N893" s="255">
        <f t="shared" si="28"/>
        <v>894</v>
      </c>
      <c r="O893" s="255">
        <f ca="1">IF(INDEX(ORCAMENTO!$AI:$AI,$N893)&lt;&gt;"",1,0)</f>
        <v>0</v>
      </c>
      <c r="P893" s="255">
        <f t="shared" ca="1" si="29"/>
        <v>11</v>
      </c>
      <c r="Q893" s="255" t="str">
        <f ca="1">INDEX(ORCAMENTO!$AI:$AI,$N893)</f>
        <v/>
      </c>
    </row>
    <row r="894" spans="2:17" ht="15" customHeight="1" x14ac:dyDescent="0.25">
      <c r="B894" s="255" t="str">
        <f ca="1">IFERROR(INDEX(_AUX_ANALISE!$A$1:$A$2461,MATCH(ROW()-34,_AUX_ANALISE!$C$1:$C$2461,0)),"")</f>
        <v/>
      </c>
      <c r="C894" s="255" t="str">
        <f ca="1">IF($B894="","",INDEX(ORCAMENTO!$B:$B,$B894))</f>
        <v/>
      </c>
      <c r="D894" s="255" t="str">
        <f ca="1">IF($B894="","",INDEX(ORCAMENTO!$E:$E,$B894))</f>
        <v/>
      </c>
      <c r="E894" s="255" t="str">
        <f ca="1">IF($B894="","",INDEX(ORCAMENTO!$D:$D,$B894))</f>
        <v/>
      </c>
      <c r="F894" s="255" t="str">
        <f ca="1">IF($B894="","",TRIM(IF(OR(INDEX(ORCAMENTO!$G:$G,$B894)&lt;&gt;"",INDEX(ORCAMENTO!$H:$H,$B894)&lt;&gt;""),"Ano 1; ","")&amp;IF(OR(INDEX(ORCAMENTO!$J:$J,$B894)&lt;&gt;"",INDEX(ORCAMENTO!$K:$K,$B894)&lt;&gt;""),"Ano 2; ","")&amp;IF(OR(INDEX(ORCAMENTO!$M:$M,$B894)&lt;&gt;"",INDEX(ORCAMENTO!$N:$N,$B894)&lt;&gt;""),"Ano 3; ","")&amp;IF(OR(INDEX(ORCAMENTO!$P:$P,$B894)&lt;&gt;"",INDEX(ORCAMENTO!$Q:$Q,$B894)&lt;&gt;""),"Ano 4; ","")&amp;IF(OR(INDEX(ORCAMENTO!$S:$S,$B894)&lt;&gt;"",INDEX(ORCAMENTO!$T:$T,$B894)&lt;&gt;""),"Ano 5; ","")&amp;IF(OR(INDEX(ORCAMENTO!$V:$V,$B894)&lt;&gt;"",INDEX(ORCAMENTO!$W:$W,$B894)&lt;&gt;""),"Ano 6; ","")))</f>
        <v/>
      </c>
      <c r="G894" s="311" t="str">
        <f ca="1">IF($B894="","",IF(INDEX(ORCAMENTO!$G:$G,$B894)&lt;&gt;"",INDEX(ORCAMENTO!$G:$G,$B894),IF(INDEX(ORCAMENTO!$J:$J,$B894)&lt;&gt;"",INDEX(ORCAMENTO!$J:$J,$B894),IF(INDEX(ORCAMENTO!$M:$M,$B894)&lt;&gt;"",INDEX(ORCAMENTO!$M:$M,$B894),IF(INDEX(ORCAMENTO!$P:$P,$B894)&lt;&gt;"",INDEX(ORCAMENTO!$P:$P,$B894),IF(INDEX(ORCAMENTO!$S:$S,$B894)&lt;&gt;"",INDEX(ORCAMENTO!$S:$S,$B894),INDEX(ORCAMENTO!$V:$V,$B894)))))))</f>
        <v/>
      </c>
      <c r="H894" s="312" t="str">
        <f ca="1">IF($B894="","",IF(INDEX(ORCAMENTO!$H:$H,$B894)&lt;&gt;"",INDEX(ORCAMENTO!$H:$H,$B894),IF(INDEX(ORCAMENTO!$K:$K,$B894)&lt;&gt;"",INDEX(ORCAMENTO!$K:$K,$B894),IF(INDEX(ORCAMENTO!$N:$N,$B894)&lt;&gt;"",INDEX(ORCAMENTO!$N:$N,$B894),IF(INDEX(ORCAMENTO!$Q:$Q,$B894)&lt;&gt;"",INDEX(ORCAMENTO!$Q:$Q,$B894),IF(INDEX(ORCAMENTO!$T:$T,$B894)&lt;&gt;"",INDEX(ORCAMENTO!$T:$T,$B894),INDEX(ORCAMENTO!$W:$W,$B894)))))))</f>
        <v/>
      </c>
      <c r="I894" s="255" t="str">
        <f ca="1">IF($B894="","",IF(INDEX(ORCAMENTO!$AI:$AI,$B894)&lt;&gt;"",INDEX(ORCAMENTO!$AI:$AI,$B894),IF(INDEX(ORCAMENTO!$AG:$AG,$B894),"Memorial de cálculo ou anexo obrigatório não informado para item acima do limite.",IF(AND(INDEX(ORCAMENTO!$AC:$AC,$B894),NOT(INDEX(ORCAMENTO!$AE:$AE,$B894))),"Informe pelo menos um ano completo com valor unitário e quantidade.","Pendência identificada automaticamente."))))</f>
        <v/>
      </c>
      <c r="N894" s="255">
        <f t="shared" si="28"/>
        <v>895</v>
      </c>
      <c r="O894" s="255">
        <f ca="1">IF(INDEX(ORCAMENTO!$AI:$AI,$N894)&lt;&gt;"",1,0)</f>
        <v>0</v>
      </c>
      <c r="P894" s="255">
        <f t="shared" ca="1" si="29"/>
        <v>11</v>
      </c>
      <c r="Q894" s="255" t="str">
        <f ca="1">INDEX(ORCAMENTO!$AI:$AI,$N894)</f>
        <v/>
      </c>
    </row>
    <row r="895" spans="2:17" ht="15" customHeight="1" x14ac:dyDescent="0.25">
      <c r="B895" s="255" t="str">
        <f ca="1">IFERROR(INDEX(_AUX_ANALISE!$A$1:$A$2461,MATCH(ROW()-34,_AUX_ANALISE!$C$1:$C$2461,0)),"")</f>
        <v/>
      </c>
      <c r="C895" s="255" t="str">
        <f ca="1">IF($B895="","",INDEX(ORCAMENTO!$B:$B,$B895))</f>
        <v/>
      </c>
      <c r="D895" s="255" t="str">
        <f ca="1">IF($B895="","",INDEX(ORCAMENTO!$E:$E,$B895))</f>
        <v/>
      </c>
      <c r="E895" s="255" t="str">
        <f ca="1">IF($B895="","",INDEX(ORCAMENTO!$D:$D,$B895))</f>
        <v/>
      </c>
      <c r="F895" s="255" t="str">
        <f ca="1">IF($B895="","",TRIM(IF(OR(INDEX(ORCAMENTO!$G:$G,$B895)&lt;&gt;"",INDEX(ORCAMENTO!$H:$H,$B895)&lt;&gt;""),"Ano 1; ","")&amp;IF(OR(INDEX(ORCAMENTO!$J:$J,$B895)&lt;&gt;"",INDEX(ORCAMENTO!$K:$K,$B895)&lt;&gt;""),"Ano 2; ","")&amp;IF(OR(INDEX(ORCAMENTO!$M:$M,$B895)&lt;&gt;"",INDEX(ORCAMENTO!$N:$N,$B895)&lt;&gt;""),"Ano 3; ","")&amp;IF(OR(INDEX(ORCAMENTO!$P:$P,$B895)&lt;&gt;"",INDEX(ORCAMENTO!$Q:$Q,$B895)&lt;&gt;""),"Ano 4; ","")&amp;IF(OR(INDEX(ORCAMENTO!$S:$S,$B895)&lt;&gt;"",INDEX(ORCAMENTO!$T:$T,$B895)&lt;&gt;""),"Ano 5; ","")&amp;IF(OR(INDEX(ORCAMENTO!$V:$V,$B895)&lt;&gt;"",INDEX(ORCAMENTO!$W:$W,$B895)&lt;&gt;""),"Ano 6; ","")))</f>
        <v/>
      </c>
      <c r="G895" s="311" t="str">
        <f ca="1">IF($B895="","",IF(INDEX(ORCAMENTO!$G:$G,$B895)&lt;&gt;"",INDEX(ORCAMENTO!$G:$G,$B895),IF(INDEX(ORCAMENTO!$J:$J,$B895)&lt;&gt;"",INDEX(ORCAMENTO!$J:$J,$B895),IF(INDEX(ORCAMENTO!$M:$M,$B895)&lt;&gt;"",INDEX(ORCAMENTO!$M:$M,$B895),IF(INDEX(ORCAMENTO!$P:$P,$B895)&lt;&gt;"",INDEX(ORCAMENTO!$P:$P,$B895),IF(INDEX(ORCAMENTO!$S:$S,$B895)&lt;&gt;"",INDEX(ORCAMENTO!$S:$S,$B895),INDEX(ORCAMENTO!$V:$V,$B895)))))))</f>
        <v/>
      </c>
      <c r="H895" s="312" t="str">
        <f ca="1">IF($B895="","",IF(INDEX(ORCAMENTO!$H:$H,$B895)&lt;&gt;"",INDEX(ORCAMENTO!$H:$H,$B895),IF(INDEX(ORCAMENTO!$K:$K,$B895)&lt;&gt;"",INDEX(ORCAMENTO!$K:$K,$B895),IF(INDEX(ORCAMENTO!$N:$N,$B895)&lt;&gt;"",INDEX(ORCAMENTO!$N:$N,$B895),IF(INDEX(ORCAMENTO!$Q:$Q,$B895)&lt;&gt;"",INDEX(ORCAMENTO!$Q:$Q,$B895),IF(INDEX(ORCAMENTO!$T:$T,$B895)&lt;&gt;"",INDEX(ORCAMENTO!$T:$T,$B895),INDEX(ORCAMENTO!$W:$W,$B895)))))))</f>
        <v/>
      </c>
      <c r="I895" s="255" t="str">
        <f ca="1">IF($B895="","",IF(INDEX(ORCAMENTO!$AI:$AI,$B895)&lt;&gt;"",INDEX(ORCAMENTO!$AI:$AI,$B895),IF(INDEX(ORCAMENTO!$AG:$AG,$B895),"Memorial de cálculo ou anexo obrigatório não informado para item acima do limite.",IF(AND(INDEX(ORCAMENTO!$AC:$AC,$B895),NOT(INDEX(ORCAMENTO!$AE:$AE,$B895))),"Informe pelo menos um ano completo com valor unitário e quantidade.","Pendência identificada automaticamente."))))</f>
        <v/>
      </c>
      <c r="N895" s="255">
        <f t="shared" si="28"/>
        <v>896</v>
      </c>
      <c r="O895" s="255">
        <f ca="1">IF(INDEX(ORCAMENTO!$AI:$AI,$N895)&lt;&gt;"",1,0)</f>
        <v>0</v>
      </c>
      <c r="P895" s="255">
        <f t="shared" ca="1" si="29"/>
        <v>11</v>
      </c>
      <c r="Q895" s="255" t="str">
        <f ca="1">INDEX(ORCAMENTO!$AI:$AI,$N895)</f>
        <v/>
      </c>
    </row>
    <row r="896" spans="2:17" ht="15" customHeight="1" x14ac:dyDescent="0.25">
      <c r="B896" s="255" t="str">
        <f ca="1">IFERROR(INDEX(_AUX_ANALISE!$A$1:$A$2461,MATCH(ROW()-34,_AUX_ANALISE!$C$1:$C$2461,0)),"")</f>
        <v/>
      </c>
      <c r="C896" s="255" t="str">
        <f ca="1">IF($B896="","",INDEX(ORCAMENTO!$B:$B,$B896))</f>
        <v/>
      </c>
      <c r="D896" s="255" t="str">
        <f ca="1">IF($B896="","",INDEX(ORCAMENTO!$E:$E,$B896))</f>
        <v/>
      </c>
      <c r="E896" s="255" t="str">
        <f ca="1">IF($B896="","",INDEX(ORCAMENTO!$D:$D,$B896))</f>
        <v/>
      </c>
      <c r="F896" s="255" t="str">
        <f ca="1">IF($B896="","",TRIM(IF(OR(INDEX(ORCAMENTO!$G:$G,$B896)&lt;&gt;"",INDEX(ORCAMENTO!$H:$H,$B896)&lt;&gt;""),"Ano 1; ","")&amp;IF(OR(INDEX(ORCAMENTO!$J:$J,$B896)&lt;&gt;"",INDEX(ORCAMENTO!$K:$K,$B896)&lt;&gt;""),"Ano 2; ","")&amp;IF(OR(INDEX(ORCAMENTO!$M:$M,$B896)&lt;&gt;"",INDEX(ORCAMENTO!$N:$N,$B896)&lt;&gt;""),"Ano 3; ","")&amp;IF(OR(INDEX(ORCAMENTO!$P:$P,$B896)&lt;&gt;"",INDEX(ORCAMENTO!$Q:$Q,$B896)&lt;&gt;""),"Ano 4; ","")&amp;IF(OR(INDEX(ORCAMENTO!$S:$S,$B896)&lt;&gt;"",INDEX(ORCAMENTO!$T:$T,$B896)&lt;&gt;""),"Ano 5; ","")&amp;IF(OR(INDEX(ORCAMENTO!$V:$V,$B896)&lt;&gt;"",INDEX(ORCAMENTO!$W:$W,$B896)&lt;&gt;""),"Ano 6; ","")))</f>
        <v/>
      </c>
      <c r="G896" s="311" t="str">
        <f ca="1">IF($B896="","",IF(INDEX(ORCAMENTO!$G:$G,$B896)&lt;&gt;"",INDEX(ORCAMENTO!$G:$G,$B896),IF(INDEX(ORCAMENTO!$J:$J,$B896)&lt;&gt;"",INDEX(ORCAMENTO!$J:$J,$B896),IF(INDEX(ORCAMENTO!$M:$M,$B896)&lt;&gt;"",INDEX(ORCAMENTO!$M:$M,$B896),IF(INDEX(ORCAMENTO!$P:$P,$B896)&lt;&gt;"",INDEX(ORCAMENTO!$P:$P,$B896),IF(INDEX(ORCAMENTO!$S:$S,$B896)&lt;&gt;"",INDEX(ORCAMENTO!$S:$S,$B896),INDEX(ORCAMENTO!$V:$V,$B896)))))))</f>
        <v/>
      </c>
      <c r="H896" s="312" t="str">
        <f ca="1">IF($B896="","",IF(INDEX(ORCAMENTO!$H:$H,$B896)&lt;&gt;"",INDEX(ORCAMENTO!$H:$H,$B896),IF(INDEX(ORCAMENTO!$K:$K,$B896)&lt;&gt;"",INDEX(ORCAMENTO!$K:$K,$B896),IF(INDEX(ORCAMENTO!$N:$N,$B896)&lt;&gt;"",INDEX(ORCAMENTO!$N:$N,$B896),IF(INDEX(ORCAMENTO!$Q:$Q,$B896)&lt;&gt;"",INDEX(ORCAMENTO!$Q:$Q,$B896),IF(INDEX(ORCAMENTO!$T:$T,$B896)&lt;&gt;"",INDEX(ORCAMENTO!$T:$T,$B896),INDEX(ORCAMENTO!$W:$W,$B896)))))))</f>
        <v/>
      </c>
      <c r="I896" s="255" t="str">
        <f ca="1">IF($B896="","",IF(INDEX(ORCAMENTO!$AI:$AI,$B896)&lt;&gt;"",INDEX(ORCAMENTO!$AI:$AI,$B896),IF(INDEX(ORCAMENTO!$AG:$AG,$B896),"Memorial de cálculo ou anexo obrigatório não informado para item acima do limite.",IF(AND(INDEX(ORCAMENTO!$AC:$AC,$B896),NOT(INDEX(ORCAMENTO!$AE:$AE,$B896))),"Informe pelo menos um ano completo com valor unitário e quantidade.","Pendência identificada automaticamente."))))</f>
        <v/>
      </c>
      <c r="N896" s="255">
        <f t="shared" si="28"/>
        <v>897</v>
      </c>
      <c r="O896" s="255">
        <f ca="1">IF(INDEX(ORCAMENTO!$AI:$AI,$N896)&lt;&gt;"",1,0)</f>
        <v>0</v>
      </c>
      <c r="P896" s="255">
        <f t="shared" ca="1" si="29"/>
        <v>11</v>
      </c>
      <c r="Q896" s="255" t="str">
        <f ca="1">INDEX(ORCAMENTO!$AI:$AI,$N896)</f>
        <v/>
      </c>
    </row>
    <row r="897" spans="2:17" ht="15" customHeight="1" x14ac:dyDescent="0.25">
      <c r="B897" s="255" t="str">
        <f ca="1">IFERROR(INDEX(_AUX_ANALISE!$A$1:$A$2461,MATCH(ROW()-34,_AUX_ANALISE!$C$1:$C$2461,0)),"")</f>
        <v/>
      </c>
      <c r="C897" s="255" t="str">
        <f ca="1">IF($B897="","",INDEX(ORCAMENTO!$B:$B,$B897))</f>
        <v/>
      </c>
      <c r="D897" s="255" t="str">
        <f ca="1">IF($B897="","",INDEX(ORCAMENTO!$E:$E,$B897))</f>
        <v/>
      </c>
      <c r="E897" s="255" t="str">
        <f ca="1">IF($B897="","",INDEX(ORCAMENTO!$D:$D,$B897))</f>
        <v/>
      </c>
      <c r="F897" s="255" t="str">
        <f ca="1">IF($B897="","",TRIM(IF(OR(INDEX(ORCAMENTO!$G:$G,$B897)&lt;&gt;"",INDEX(ORCAMENTO!$H:$H,$B897)&lt;&gt;""),"Ano 1; ","")&amp;IF(OR(INDEX(ORCAMENTO!$J:$J,$B897)&lt;&gt;"",INDEX(ORCAMENTO!$K:$K,$B897)&lt;&gt;""),"Ano 2; ","")&amp;IF(OR(INDEX(ORCAMENTO!$M:$M,$B897)&lt;&gt;"",INDEX(ORCAMENTO!$N:$N,$B897)&lt;&gt;""),"Ano 3; ","")&amp;IF(OR(INDEX(ORCAMENTO!$P:$P,$B897)&lt;&gt;"",INDEX(ORCAMENTO!$Q:$Q,$B897)&lt;&gt;""),"Ano 4; ","")&amp;IF(OR(INDEX(ORCAMENTO!$S:$S,$B897)&lt;&gt;"",INDEX(ORCAMENTO!$T:$T,$B897)&lt;&gt;""),"Ano 5; ","")&amp;IF(OR(INDEX(ORCAMENTO!$V:$V,$B897)&lt;&gt;"",INDEX(ORCAMENTO!$W:$W,$B897)&lt;&gt;""),"Ano 6; ","")))</f>
        <v/>
      </c>
      <c r="G897" s="311" t="str">
        <f ca="1">IF($B897="","",IF(INDEX(ORCAMENTO!$G:$G,$B897)&lt;&gt;"",INDEX(ORCAMENTO!$G:$G,$B897),IF(INDEX(ORCAMENTO!$J:$J,$B897)&lt;&gt;"",INDEX(ORCAMENTO!$J:$J,$B897),IF(INDEX(ORCAMENTO!$M:$M,$B897)&lt;&gt;"",INDEX(ORCAMENTO!$M:$M,$B897),IF(INDEX(ORCAMENTO!$P:$P,$B897)&lt;&gt;"",INDEX(ORCAMENTO!$P:$P,$B897),IF(INDEX(ORCAMENTO!$S:$S,$B897)&lt;&gt;"",INDEX(ORCAMENTO!$S:$S,$B897),INDEX(ORCAMENTO!$V:$V,$B897)))))))</f>
        <v/>
      </c>
      <c r="H897" s="312" t="str">
        <f ca="1">IF($B897="","",IF(INDEX(ORCAMENTO!$H:$H,$B897)&lt;&gt;"",INDEX(ORCAMENTO!$H:$H,$B897),IF(INDEX(ORCAMENTO!$K:$K,$B897)&lt;&gt;"",INDEX(ORCAMENTO!$K:$K,$B897),IF(INDEX(ORCAMENTO!$N:$N,$B897)&lt;&gt;"",INDEX(ORCAMENTO!$N:$N,$B897),IF(INDEX(ORCAMENTO!$Q:$Q,$B897)&lt;&gt;"",INDEX(ORCAMENTO!$Q:$Q,$B897),IF(INDEX(ORCAMENTO!$T:$T,$B897)&lt;&gt;"",INDEX(ORCAMENTO!$T:$T,$B897),INDEX(ORCAMENTO!$W:$W,$B897)))))))</f>
        <v/>
      </c>
      <c r="I897" s="255" t="str">
        <f ca="1">IF($B897="","",IF(INDEX(ORCAMENTO!$AI:$AI,$B897)&lt;&gt;"",INDEX(ORCAMENTO!$AI:$AI,$B897),IF(INDEX(ORCAMENTO!$AG:$AG,$B897),"Memorial de cálculo ou anexo obrigatório não informado para item acima do limite.",IF(AND(INDEX(ORCAMENTO!$AC:$AC,$B897),NOT(INDEX(ORCAMENTO!$AE:$AE,$B897))),"Informe pelo menos um ano completo com valor unitário e quantidade.","Pendência identificada automaticamente."))))</f>
        <v/>
      </c>
      <c r="N897" s="255">
        <f t="shared" si="28"/>
        <v>898</v>
      </c>
      <c r="O897" s="255">
        <f ca="1">IF(INDEX(ORCAMENTO!$AI:$AI,$N897)&lt;&gt;"",1,0)</f>
        <v>0</v>
      </c>
      <c r="P897" s="255">
        <f t="shared" ca="1" si="29"/>
        <v>11</v>
      </c>
      <c r="Q897" s="255" t="str">
        <f ca="1">INDEX(ORCAMENTO!$AI:$AI,$N897)</f>
        <v/>
      </c>
    </row>
    <row r="898" spans="2:17" ht="15" customHeight="1" x14ac:dyDescent="0.25">
      <c r="B898" s="255" t="str">
        <f ca="1">IFERROR(INDEX(_AUX_ANALISE!$A$1:$A$2461,MATCH(ROW()-34,_AUX_ANALISE!$C$1:$C$2461,0)),"")</f>
        <v/>
      </c>
      <c r="C898" s="255" t="str">
        <f ca="1">IF($B898="","",INDEX(ORCAMENTO!$B:$B,$B898))</f>
        <v/>
      </c>
      <c r="D898" s="255" t="str">
        <f ca="1">IF($B898="","",INDEX(ORCAMENTO!$E:$E,$B898))</f>
        <v/>
      </c>
      <c r="E898" s="255" t="str">
        <f ca="1">IF($B898="","",INDEX(ORCAMENTO!$D:$D,$B898))</f>
        <v/>
      </c>
      <c r="F898" s="255" t="str">
        <f ca="1">IF($B898="","",TRIM(IF(OR(INDEX(ORCAMENTO!$G:$G,$B898)&lt;&gt;"",INDEX(ORCAMENTO!$H:$H,$B898)&lt;&gt;""),"Ano 1; ","")&amp;IF(OR(INDEX(ORCAMENTO!$J:$J,$B898)&lt;&gt;"",INDEX(ORCAMENTO!$K:$K,$B898)&lt;&gt;""),"Ano 2; ","")&amp;IF(OR(INDEX(ORCAMENTO!$M:$M,$B898)&lt;&gt;"",INDEX(ORCAMENTO!$N:$N,$B898)&lt;&gt;""),"Ano 3; ","")&amp;IF(OR(INDEX(ORCAMENTO!$P:$P,$B898)&lt;&gt;"",INDEX(ORCAMENTO!$Q:$Q,$B898)&lt;&gt;""),"Ano 4; ","")&amp;IF(OR(INDEX(ORCAMENTO!$S:$S,$B898)&lt;&gt;"",INDEX(ORCAMENTO!$T:$T,$B898)&lt;&gt;""),"Ano 5; ","")&amp;IF(OR(INDEX(ORCAMENTO!$V:$V,$B898)&lt;&gt;"",INDEX(ORCAMENTO!$W:$W,$B898)&lt;&gt;""),"Ano 6; ","")))</f>
        <v/>
      </c>
      <c r="G898" s="311" t="str">
        <f ca="1">IF($B898="","",IF(INDEX(ORCAMENTO!$G:$G,$B898)&lt;&gt;"",INDEX(ORCAMENTO!$G:$G,$B898),IF(INDEX(ORCAMENTO!$J:$J,$B898)&lt;&gt;"",INDEX(ORCAMENTO!$J:$J,$B898),IF(INDEX(ORCAMENTO!$M:$M,$B898)&lt;&gt;"",INDEX(ORCAMENTO!$M:$M,$B898),IF(INDEX(ORCAMENTO!$P:$P,$B898)&lt;&gt;"",INDEX(ORCAMENTO!$P:$P,$B898),IF(INDEX(ORCAMENTO!$S:$S,$B898)&lt;&gt;"",INDEX(ORCAMENTO!$S:$S,$B898),INDEX(ORCAMENTO!$V:$V,$B898)))))))</f>
        <v/>
      </c>
      <c r="H898" s="312" t="str">
        <f ca="1">IF($B898="","",IF(INDEX(ORCAMENTO!$H:$H,$B898)&lt;&gt;"",INDEX(ORCAMENTO!$H:$H,$B898),IF(INDEX(ORCAMENTO!$K:$K,$B898)&lt;&gt;"",INDEX(ORCAMENTO!$K:$K,$B898),IF(INDEX(ORCAMENTO!$N:$N,$B898)&lt;&gt;"",INDEX(ORCAMENTO!$N:$N,$B898),IF(INDEX(ORCAMENTO!$Q:$Q,$B898)&lt;&gt;"",INDEX(ORCAMENTO!$Q:$Q,$B898),IF(INDEX(ORCAMENTO!$T:$T,$B898)&lt;&gt;"",INDEX(ORCAMENTO!$T:$T,$B898),INDEX(ORCAMENTO!$W:$W,$B898)))))))</f>
        <v/>
      </c>
      <c r="I898" s="255" t="str">
        <f ca="1">IF($B898="","",IF(INDEX(ORCAMENTO!$AI:$AI,$B898)&lt;&gt;"",INDEX(ORCAMENTO!$AI:$AI,$B898),IF(INDEX(ORCAMENTO!$AG:$AG,$B898),"Memorial de cálculo ou anexo obrigatório não informado para item acima do limite.",IF(AND(INDEX(ORCAMENTO!$AC:$AC,$B898),NOT(INDEX(ORCAMENTO!$AE:$AE,$B898))),"Informe pelo menos um ano completo com valor unitário e quantidade.","Pendência identificada automaticamente."))))</f>
        <v/>
      </c>
      <c r="N898" s="255">
        <f t="shared" si="28"/>
        <v>899</v>
      </c>
      <c r="O898" s="255">
        <f ca="1">IF(INDEX(ORCAMENTO!$AI:$AI,$N898)&lt;&gt;"",1,0)</f>
        <v>0</v>
      </c>
      <c r="P898" s="255">
        <f t="shared" ca="1" si="29"/>
        <v>11</v>
      </c>
      <c r="Q898" s="255" t="str">
        <f ca="1">INDEX(ORCAMENTO!$AI:$AI,$N898)</f>
        <v/>
      </c>
    </row>
    <row r="899" spans="2:17" ht="15" customHeight="1" x14ac:dyDescent="0.25">
      <c r="B899" s="255" t="str">
        <f ca="1">IFERROR(INDEX(_AUX_ANALISE!$A$1:$A$2461,MATCH(ROW()-34,_AUX_ANALISE!$C$1:$C$2461,0)),"")</f>
        <v/>
      </c>
      <c r="C899" s="255" t="str">
        <f ca="1">IF($B899="","",INDEX(ORCAMENTO!$B:$B,$B899))</f>
        <v/>
      </c>
      <c r="D899" s="255" t="str">
        <f ca="1">IF($B899="","",INDEX(ORCAMENTO!$E:$E,$B899))</f>
        <v/>
      </c>
      <c r="E899" s="255" t="str">
        <f ca="1">IF($B899="","",INDEX(ORCAMENTO!$D:$D,$B899))</f>
        <v/>
      </c>
      <c r="F899" s="255" t="str">
        <f ca="1">IF($B899="","",TRIM(IF(OR(INDEX(ORCAMENTO!$G:$G,$B899)&lt;&gt;"",INDEX(ORCAMENTO!$H:$H,$B899)&lt;&gt;""),"Ano 1; ","")&amp;IF(OR(INDEX(ORCAMENTO!$J:$J,$B899)&lt;&gt;"",INDEX(ORCAMENTO!$K:$K,$B899)&lt;&gt;""),"Ano 2; ","")&amp;IF(OR(INDEX(ORCAMENTO!$M:$M,$B899)&lt;&gt;"",INDEX(ORCAMENTO!$N:$N,$B899)&lt;&gt;""),"Ano 3; ","")&amp;IF(OR(INDEX(ORCAMENTO!$P:$P,$B899)&lt;&gt;"",INDEX(ORCAMENTO!$Q:$Q,$B899)&lt;&gt;""),"Ano 4; ","")&amp;IF(OR(INDEX(ORCAMENTO!$S:$S,$B899)&lt;&gt;"",INDEX(ORCAMENTO!$T:$T,$B899)&lt;&gt;""),"Ano 5; ","")&amp;IF(OR(INDEX(ORCAMENTO!$V:$V,$B899)&lt;&gt;"",INDEX(ORCAMENTO!$W:$W,$B899)&lt;&gt;""),"Ano 6; ","")))</f>
        <v/>
      </c>
      <c r="G899" s="311" t="str">
        <f ca="1">IF($B899="","",IF(INDEX(ORCAMENTO!$G:$G,$B899)&lt;&gt;"",INDEX(ORCAMENTO!$G:$G,$B899),IF(INDEX(ORCAMENTO!$J:$J,$B899)&lt;&gt;"",INDEX(ORCAMENTO!$J:$J,$B899),IF(INDEX(ORCAMENTO!$M:$M,$B899)&lt;&gt;"",INDEX(ORCAMENTO!$M:$M,$B899),IF(INDEX(ORCAMENTO!$P:$P,$B899)&lt;&gt;"",INDEX(ORCAMENTO!$P:$P,$B899),IF(INDEX(ORCAMENTO!$S:$S,$B899)&lt;&gt;"",INDEX(ORCAMENTO!$S:$S,$B899),INDEX(ORCAMENTO!$V:$V,$B899)))))))</f>
        <v/>
      </c>
      <c r="H899" s="312" t="str">
        <f ca="1">IF($B899="","",IF(INDEX(ORCAMENTO!$H:$H,$B899)&lt;&gt;"",INDEX(ORCAMENTO!$H:$H,$B899),IF(INDEX(ORCAMENTO!$K:$K,$B899)&lt;&gt;"",INDEX(ORCAMENTO!$K:$K,$B899),IF(INDEX(ORCAMENTO!$N:$N,$B899)&lt;&gt;"",INDEX(ORCAMENTO!$N:$N,$B899),IF(INDEX(ORCAMENTO!$Q:$Q,$B899)&lt;&gt;"",INDEX(ORCAMENTO!$Q:$Q,$B899),IF(INDEX(ORCAMENTO!$T:$T,$B899)&lt;&gt;"",INDEX(ORCAMENTO!$T:$T,$B899),INDEX(ORCAMENTO!$W:$W,$B899)))))))</f>
        <v/>
      </c>
      <c r="I899" s="255" t="str">
        <f ca="1">IF($B899="","",IF(INDEX(ORCAMENTO!$AI:$AI,$B899)&lt;&gt;"",INDEX(ORCAMENTO!$AI:$AI,$B899),IF(INDEX(ORCAMENTO!$AG:$AG,$B899),"Memorial de cálculo ou anexo obrigatório não informado para item acima do limite.",IF(AND(INDEX(ORCAMENTO!$AC:$AC,$B899),NOT(INDEX(ORCAMENTO!$AE:$AE,$B899))),"Informe pelo menos um ano completo com valor unitário e quantidade.","Pendência identificada automaticamente."))))</f>
        <v/>
      </c>
      <c r="N899" s="255">
        <f t="shared" si="28"/>
        <v>900</v>
      </c>
      <c r="O899" s="255">
        <f ca="1">IF(INDEX(ORCAMENTO!$AI:$AI,$N899)&lt;&gt;"",1,0)</f>
        <v>0</v>
      </c>
      <c r="P899" s="255">
        <f t="shared" ca="1" si="29"/>
        <v>11</v>
      </c>
      <c r="Q899" s="255" t="str">
        <f ca="1">INDEX(ORCAMENTO!$AI:$AI,$N899)</f>
        <v/>
      </c>
    </row>
    <row r="900" spans="2:17" ht="15" customHeight="1" x14ac:dyDescent="0.25">
      <c r="B900" s="255" t="str">
        <f ca="1">IFERROR(INDEX(_AUX_ANALISE!$A$1:$A$2461,MATCH(ROW()-34,_AUX_ANALISE!$C$1:$C$2461,0)),"")</f>
        <v/>
      </c>
      <c r="C900" s="255" t="str">
        <f ca="1">IF($B900="","",INDEX(ORCAMENTO!$B:$B,$B900))</f>
        <v/>
      </c>
      <c r="D900" s="255" t="str">
        <f ca="1">IF($B900="","",INDEX(ORCAMENTO!$E:$E,$B900))</f>
        <v/>
      </c>
      <c r="E900" s="255" t="str">
        <f ca="1">IF($B900="","",INDEX(ORCAMENTO!$D:$D,$B900))</f>
        <v/>
      </c>
      <c r="F900" s="255" t="str">
        <f ca="1">IF($B900="","",TRIM(IF(OR(INDEX(ORCAMENTO!$G:$G,$B900)&lt;&gt;"",INDEX(ORCAMENTO!$H:$H,$B900)&lt;&gt;""),"Ano 1; ","")&amp;IF(OR(INDEX(ORCAMENTO!$J:$J,$B900)&lt;&gt;"",INDEX(ORCAMENTO!$K:$K,$B900)&lt;&gt;""),"Ano 2; ","")&amp;IF(OR(INDEX(ORCAMENTO!$M:$M,$B900)&lt;&gt;"",INDEX(ORCAMENTO!$N:$N,$B900)&lt;&gt;""),"Ano 3; ","")&amp;IF(OR(INDEX(ORCAMENTO!$P:$P,$B900)&lt;&gt;"",INDEX(ORCAMENTO!$Q:$Q,$B900)&lt;&gt;""),"Ano 4; ","")&amp;IF(OR(INDEX(ORCAMENTO!$S:$S,$B900)&lt;&gt;"",INDEX(ORCAMENTO!$T:$T,$B900)&lt;&gt;""),"Ano 5; ","")&amp;IF(OR(INDEX(ORCAMENTO!$V:$V,$B900)&lt;&gt;"",INDEX(ORCAMENTO!$W:$W,$B900)&lt;&gt;""),"Ano 6; ","")))</f>
        <v/>
      </c>
      <c r="G900" s="311" t="str">
        <f ca="1">IF($B900="","",IF(INDEX(ORCAMENTO!$G:$G,$B900)&lt;&gt;"",INDEX(ORCAMENTO!$G:$G,$B900),IF(INDEX(ORCAMENTO!$J:$J,$B900)&lt;&gt;"",INDEX(ORCAMENTO!$J:$J,$B900),IF(INDEX(ORCAMENTO!$M:$M,$B900)&lt;&gt;"",INDEX(ORCAMENTO!$M:$M,$B900),IF(INDEX(ORCAMENTO!$P:$P,$B900)&lt;&gt;"",INDEX(ORCAMENTO!$P:$P,$B900),IF(INDEX(ORCAMENTO!$S:$S,$B900)&lt;&gt;"",INDEX(ORCAMENTO!$S:$S,$B900),INDEX(ORCAMENTO!$V:$V,$B900)))))))</f>
        <v/>
      </c>
      <c r="H900" s="312" t="str">
        <f ca="1">IF($B900="","",IF(INDEX(ORCAMENTO!$H:$H,$B900)&lt;&gt;"",INDEX(ORCAMENTO!$H:$H,$B900),IF(INDEX(ORCAMENTO!$K:$K,$B900)&lt;&gt;"",INDEX(ORCAMENTO!$K:$K,$B900),IF(INDEX(ORCAMENTO!$N:$N,$B900)&lt;&gt;"",INDEX(ORCAMENTO!$N:$N,$B900),IF(INDEX(ORCAMENTO!$Q:$Q,$B900)&lt;&gt;"",INDEX(ORCAMENTO!$Q:$Q,$B900),IF(INDEX(ORCAMENTO!$T:$T,$B900)&lt;&gt;"",INDEX(ORCAMENTO!$T:$T,$B900),INDEX(ORCAMENTO!$W:$W,$B900)))))))</f>
        <v/>
      </c>
      <c r="I900" s="255" t="str">
        <f ca="1">IF($B900="","",IF(INDEX(ORCAMENTO!$AI:$AI,$B900)&lt;&gt;"",INDEX(ORCAMENTO!$AI:$AI,$B900),IF(INDEX(ORCAMENTO!$AG:$AG,$B900),"Memorial de cálculo ou anexo obrigatório não informado para item acima do limite.",IF(AND(INDEX(ORCAMENTO!$AC:$AC,$B900),NOT(INDEX(ORCAMENTO!$AE:$AE,$B900))),"Informe pelo menos um ano completo com valor unitário e quantidade.","Pendência identificada automaticamente."))))</f>
        <v/>
      </c>
      <c r="N900" s="255">
        <f t="shared" si="28"/>
        <v>901</v>
      </c>
      <c r="O900" s="255">
        <f ca="1">IF(INDEX(ORCAMENTO!$AI:$AI,$N900)&lt;&gt;"",1,0)</f>
        <v>0</v>
      </c>
      <c r="P900" s="255">
        <f t="shared" ca="1" si="29"/>
        <v>11</v>
      </c>
      <c r="Q900" s="255" t="str">
        <f ca="1">INDEX(ORCAMENTO!$AI:$AI,$N900)</f>
        <v/>
      </c>
    </row>
    <row r="901" spans="2:17" ht="15" customHeight="1" x14ac:dyDescent="0.25">
      <c r="B901" s="255" t="str">
        <f ca="1">IFERROR(INDEX(_AUX_ANALISE!$A$1:$A$2461,MATCH(ROW()-34,_AUX_ANALISE!$C$1:$C$2461,0)),"")</f>
        <v/>
      </c>
      <c r="C901" s="255" t="str">
        <f ca="1">IF($B901="","",INDEX(ORCAMENTO!$B:$B,$B901))</f>
        <v/>
      </c>
      <c r="D901" s="255" t="str">
        <f ca="1">IF($B901="","",INDEX(ORCAMENTO!$E:$E,$B901))</f>
        <v/>
      </c>
      <c r="E901" s="255" t="str">
        <f ca="1">IF($B901="","",INDEX(ORCAMENTO!$D:$D,$B901))</f>
        <v/>
      </c>
      <c r="F901" s="255" t="str">
        <f ca="1">IF($B901="","",TRIM(IF(OR(INDEX(ORCAMENTO!$G:$G,$B901)&lt;&gt;"",INDEX(ORCAMENTO!$H:$H,$B901)&lt;&gt;""),"Ano 1; ","")&amp;IF(OR(INDEX(ORCAMENTO!$J:$J,$B901)&lt;&gt;"",INDEX(ORCAMENTO!$K:$K,$B901)&lt;&gt;""),"Ano 2; ","")&amp;IF(OR(INDEX(ORCAMENTO!$M:$M,$B901)&lt;&gt;"",INDEX(ORCAMENTO!$N:$N,$B901)&lt;&gt;""),"Ano 3; ","")&amp;IF(OR(INDEX(ORCAMENTO!$P:$P,$B901)&lt;&gt;"",INDEX(ORCAMENTO!$Q:$Q,$B901)&lt;&gt;""),"Ano 4; ","")&amp;IF(OR(INDEX(ORCAMENTO!$S:$S,$B901)&lt;&gt;"",INDEX(ORCAMENTO!$T:$T,$B901)&lt;&gt;""),"Ano 5; ","")&amp;IF(OR(INDEX(ORCAMENTO!$V:$V,$B901)&lt;&gt;"",INDEX(ORCAMENTO!$W:$W,$B901)&lt;&gt;""),"Ano 6; ","")))</f>
        <v/>
      </c>
      <c r="G901" s="311" t="str">
        <f ca="1">IF($B901="","",IF(INDEX(ORCAMENTO!$G:$G,$B901)&lt;&gt;"",INDEX(ORCAMENTO!$G:$G,$B901),IF(INDEX(ORCAMENTO!$J:$J,$B901)&lt;&gt;"",INDEX(ORCAMENTO!$J:$J,$B901),IF(INDEX(ORCAMENTO!$M:$M,$B901)&lt;&gt;"",INDEX(ORCAMENTO!$M:$M,$B901),IF(INDEX(ORCAMENTO!$P:$P,$B901)&lt;&gt;"",INDEX(ORCAMENTO!$P:$P,$B901),IF(INDEX(ORCAMENTO!$S:$S,$B901)&lt;&gt;"",INDEX(ORCAMENTO!$S:$S,$B901),INDEX(ORCAMENTO!$V:$V,$B901)))))))</f>
        <v/>
      </c>
      <c r="H901" s="312" t="str">
        <f ca="1">IF($B901="","",IF(INDEX(ORCAMENTO!$H:$H,$B901)&lt;&gt;"",INDEX(ORCAMENTO!$H:$H,$B901),IF(INDEX(ORCAMENTO!$K:$K,$B901)&lt;&gt;"",INDEX(ORCAMENTO!$K:$K,$B901),IF(INDEX(ORCAMENTO!$N:$N,$B901)&lt;&gt;"",INDEX(ORCAMENTO!$N:$N,$B901),IF(INDEX(ORCAMENTO!$Q:$Q,$B901)&lt;&gt;"",INDEX(ORCAMENTO!$Q:$Q,$B901),IF(INDEX(ORCAMENTO!$T:$T,$B901)&lt;&gt;"",INDEX(ORCAMENTO!$T:$T,$B901),INDEX(ORCAMENTO!$W:$W,$B901)))))))</f>
        <v/>
      </c>
      <c r="I901" s="255" t="str">
        <f ca="1">IF($B901="","",IF(INDEX(ORCAMENTO!$AI:$AI,$B901)&lt;&gt;"",INDEX(ORCAMENTO!$AI:$AI,$B901),IF(INDEX(ORCAMENTO!$AG:$AG,$B901),"Memorial de cálculo ou anexo obrigatório não informado para item acima do limite.",IF(AND(INDEX(ORCAMENTO!$AC:$AC,$B901),NOT(INDEX(ORCAMENTO!$AE:$AE,$B901))),"Informe pelo menos um ano completo com valor unitário e quantidade.","Pendência identificada automaticamente."))))</f>
        <v/>
      </c>
      <c r="N901" s="255">
        <f t="shared" si="28"/>
        <v>902</v>
      </c>
      <c r="O901" s="255">
        <f ca="1">IF(INDEX(ORCAMENTO!$AI:$AI,$N901)&lt;&gt;"",1,0)</f>
        <v>0</v>
      </c>
      <c r="P901" s="255">
        <f t="shared" ca="1" si="29"/>
        <v>11</v>
      </c>
      <c r="Q901" s="255" t="str">
        <f ca="1">INDEX(ORCAMENTO!$AI:$AI,$N901)</f>
        <v/>
      </c>
    </row>
    <row r="902" spans="2:17" ht="15" customHeight="1" x14ac:dyDescent="0.25">
      <c r="B902" s="255" t="str">
        <f ca="1">IFERROR(INDEX(_AUX_ANALISE!$A$1:$A$2461,MATCH(ROW()-34,_AUX_ANALISE!$C$1:$C$2461,0)),"")</f>
        <v/>
      </c>
      <c r="C902" s="255" t="str">
        <f ca="1">IF($B902="","",INDEX(ORCAMENTO!$B:$B,$B902))</f>
        <v/>
      </c>
      <c r="D902" s="255" t="str">
        <f ca="1">IF($B902="","",INDEX(ORCAMENTO!$E:$E,$B902))</f>
        <v/>
      </c>
      <c r="E902" s="255" t="str">
        <f ca="1">IF($B902="","",INDEX(ORCAMENTO!$D:$D,$B902))</f>
        <v/>
      </c>
      <c r="F902" s="255" t="str">
        <f ca="1">IF($B902="","",TRIM(IF(OR(INDEX(ORCAMENTO!$G:$G,$B902)&lt;&gt;"",INDEX(ORCAMENTO!$H:$H,$B902)&lt;&gt;""),"Ano 1; ","")&amp;IF(OR(INDEX(ORCAMENTO!$J:$J,$B902)&lt;&gt;"",INDEX(ORCAMENTO!$K:$K,$B902)&lt;&gt;""),"Ano 2; ","")&amp;IF(OR(INDEX(ORCAMENTO!$M:$M,$B902)&lt;&gt;"",INDEX(ORCAMENTO!$N:$N,$B902)&lt;&gt;""),"Ano 3; ","")&amp;IF(OR(INDEX(ORCAMENTO!$P:$P,$B902)&lt;&gt;"",INDEX(ORCAMENTO!$Q:$Q,$B902)&lt;&gt;""),"Ano 4; ","")&amp;IF(OR(INDEX(ORCAMENTO!$S:$S,$B902)&lt;&gt;"",INDEX(ORCAMENTO!$T:$T,$B902)&lt;&gt;""),"Ano 5; ","")&amp;IF(OR(INDEX(ORCAMENTO!$V:$V,$B902)&lt;&gt;"",INDEX(ORCAMENTO!$W:$W,$B902)&lt;&gt;""),"Ano 6; ","")))</f>
        <v/>
      </c>
      <c r="G902" s="311" t="str">
        <f ca="1">IF($B902="","",IF(INDEX(ORCAMENTO!$G:$G,$B902)&lt;&gt;"",INDEX(ORCAMENTO!$G:$G,$B902),IF(INDEX(ORCAMENTO!$J:$J,$B902)&lt;&gt;"",INDEX(ORCAMENTO!$J:$J,$B902),IF(INDEX(ORCAMENTO!$M:$M,$B902)&lt;&gt;"",INDEX(ORCAMENTO!$M:$M,$B902),IF(INDEX(ORCAMENTO!$P:$P,$B902)&lt;&gt;"",INDEX(ORCAMENTO!$P:$P,$B902),IF(INDEX(ORCAMENTO!$S:$S,$B902)&lt;&gt;"",INDEX(ORCAMENTO!$S:$S,$B902),INDEX(ORCAMENTO!$V:$V,$B902)))))))</f>
        <v/>
      </c>
      <c r="H902" s="312" t="str">
        <f ca="1">IF($B902="","",IF(INDEX(ORCAMENTO!$H:$H,$B902)&lt;&gt;"",INDEX(ORCAMENTO!$H:$H,$B902),IF(INDEX(ORCAMENTO!$K:$K,$B902)&lt;&gt;"",INDEX(ORCAMENTO!$K:$K,$B902),IF(INDEX(ORCAMENTO!$N:$N,$B902)&lt;&gt;"",INDEX(ORCAMENTO!$N:$N,$B902),IF(INDEX(ORCAMENTO!$Q:$Q,$B902)&lt;&gt;"",INDEX(ORCAMENTO!$Q:$Q,$B902),IF(INDEX(ORCAMENTO!$T:$T,$B902)&lt;&gt;"",INDEX(ORCAMENTO!$T:$T,$B902),INDEX(ORCAMENTO!$W:$W,$B902)))))))</f>
        <v/>
      </c>
      <c r="I902" s="255" t="str">
        <f ca="1">IF($B902="","",IF(INDEX(ORCAMENTO!$AI:$AI,$B902)&lt;&gt;"",INDEX(ORCAMENTO!$AI:$AI,$B902),IF(INDEX(ORCAMENTO!$AG:$AG,$B902),"Memorial de cálculo ou anexo obrigatório não informado para item acima do limite.",IF(AND(INDEX(ORCAMENTO!$AC:$AC,$B902),NOT(INDEX(ORCAMENTO!$AE:$AE,$B902))),"Informe pelo menos um ano completo com valor unitário e quantidade.","Pendência identificada automaticamente."))))</f>
        <v/>
      </c>
      <c r="N902" s="255">
        <f t="shared" si="28"/>
        <v>903</v>
      </c>
      <c r="O902" s="255">
        <f ca="1">IF(INDEX(ORCAMENTO!$AI:$AI,$N902)&lt;&gt;"",1,0)</f>
        <v>0</v>
      </c>
      <c r="P902" s="255">
        <f t="shared" ca="1" si="29"/>
        <v>11</v>
      </c>
      <c r="Q902" s="255" t="str">
        <f ca="1">INDEX(ORCAMENTO!$AI:$AI,$N902)</f>
        <v/>
      </c>
    </row>
    <row r="903" spans="2:17" ht="15" customHeight="1" x14ac:dyDescent="0.25">
      <c r="B903" s="255" t="str">
        <f ca="1">IFERROR(INDEX(_AUX_ANALISE!$A$1:$A$2461,MATCH(ROW()-34,_AUX_ANALISE!$C$1:$C$2461,0)),"")</f>
        <v/>
      </c>
      <c r="C903" s="255" t="str">
        <f ca="1">IF($B903="","",INDEX(ORCAMENTO!$B:$B,$B903))</f>
        <v/>
      </c>
      <c r="D903" s="255" t="str">
        <f ca="1">IF($B903="","",INDEX(ORCAMENTO!$E:$E,$B903))</f>
        <v/>
      </c>
      <c r="E903" s="255" t="str">
        <f ca="1">IF($B903="","",INDEX(ORCAMENTO!$D:$D,$B903))</f>
        <v/>
      </c>
      <c r="F903" s="255" t="str">
        <f ca="1">IF($B903="","",TRIM(IF(OR(INDEX(ORCAMENTO!$G:$G,$B903)&lt;&gt;"",INDEX(ORCAMENTO!$H:$H,$B903)&lt;&gt;""),"Ano 1; ","")&amp;IF(OR(INDEX(ORCAMENTO!$J:$J,$B903)&lt;&gt;"",INDEX(ORCAMENTO!$K:$K,$B903)&lt;&gt;""),"Ano 2; ","")&amp;IF(OR(INDEX(ORCAMENTO!$M:$M,$B903)&lt;&gt;"",INDEX(ORCAMENTO!$N:$N,$B903)&lt;&gt;""),"Ano 3; ","")&amp;IF(OR(INDEX(ORCAMENTO!$P:$P,$B903)&lt;&gt;"",INDEX(ORCAMENTO!$Q:$Q,$B903)&lt;&gt;""),"Ano 4; ","")&amp;IF(OR(INDEX(ORCAMENTO!$S:$S,$B903)&lt;&gt;"",INDEX(ORCAMENTO!$T:$T,$B903)&lt;&gt;""),"Ano 5; ","")&amp;IF(OR(INDEX(ORCAMENTO!$V:$V,$B903)&lt;&gt;"",INDEX(ORCAMENTO!$W:$W,$B903)&lt;&gt;""),"Ano 6; ","")))</f>
        <v/>
      </c>
      <c r="G903" s="311" t="str">
        <f ca="1">IF($B903="","",IF(INDEX(ORCAMENTO!$G:$G,$B903)&lt;&gt;"",INDEX(ORCAMENTO!$G:$G,$B903),IF(INDEX(ORCAMENTO!$J:$J,$B903)&lt;&gt;"",INDEX(ORCAMENTO!$J:$J,$B903),IF(INDEX(ORCAMENTO!$M:$M,$B903)&lt;&gt;"",INDEX(ORCAMENTO!$M:$M,$B903),IF(INDEX(ORCAMENTO!$P:$P,$B903)&lt;&gt;"",INDEX(ORCAMENTO!$P:$P,$B903),IF(INDEX(ORCAMENTO!$S:$S,$B903)&lt;&gt;"",INDEX(ORCAMENTO!$S:$S,$B903),INDEX(ORCAMENTO!$V:$V,$B903)))))))</f>
        <v/>
      </c>
      <c r="H903" s="312" t="str">
        <f ca="1">IF($B903="","",IF(INDEX(ORCAMENTO!$H:$H,$B903)&lt;&gt;"",INDEX(ORCAMENTO!$H:$H,$B903),IF(INDEX(ORCAMENTO!$K:$K,$B903)&lt;&gt;"",INDEX(ORCAMENTO!$K:$K,$B903),IF(INDEX(ORCAMENTO!$N:$N,$B903)&lt;&gt;"",INDEX(ORCAMENTO!$N:$N,$B903),IF(INDEX(ORCAMENTO!$Q:$Q,$B903)&lt;&gt;"",INDEX(ORCAMENTO!$Q:$Q,$B903),IF(INDEX(ORCAMENTO!$T:$T,$B903)&lt;&gt;"",INDEX(ORCAMENTO!$T:$T,$B903),INDEX(ORCAMENTO!$W:$W,$B903)))))))</f>
        <v/>
      </c>
      <c r="I903" s="255" t="str">
        <f ca="1">IF($B903="","",IF(INDEX(ORCAMENTO!$AI:$AI,$B903)&lt;&gt;"",INDEX(ORCAMENTO!$AI:$AI,$B903),IF(INDEX(ORCAMENTO!$AG:$AG,$B903),"Memorial de cálculo ou anexo obrigatório não informado para item acima do limite.",IF(AND(INDEX(ORCAMENTO!$AC:$AC,$B903),NOT(INDEX(ORCAMENTO!$AE:$AE,$B903))),"Informe pelo menos um ano completo com valor unitário e quantidade.","Pendência identificada automaticamente."))))</f>
        <v/>
      </c>
      <c r="N903" s="255">
        <f t="shared" si="28"/>
        <v>904</v>
      </c>
      <c r="O903" s="255">
        <f ca="1">IF(INDEX(ORCAMENTO!$AI:$AI,$N903)&lt;&gt;"",1,0)</f>
        <v>0</v>
      </c>
      <c r="P903" s="255">
        <f t="shared" ca="1" si="29"/>
        <v>11</v>
      </c>
      <c r="Q903" s="255" t="str">
        <f ca="1">INDEX(ORCAMENTO!$AI:$AI,$N903)</f>
        <v/>
      </c>
    </row>
    <row r="904" spans="2:17" ht="15" customHeight="1" x14ac:dyDescent="0.25">
      <c r="B904" s="255" t="str">
        <f ca="1">IFERROR(INDEX(_AUX_ANALISE!$A$1:$A$2461,MATCH(ROW()-34,_AUX_ANALISE!$C$1:$C$2461,0)),"")</f>
        <v/>
      </c>
      <c r="C904" s="255" t="str">
        <f ca="1">IF($B904="","",INDEX(ORCAMENTO!$B:$B,$B904))</f>
        <v/>
      </c>
      <c r="D904" s="255" t="str">
        <f ca="1">IF($B904="","",INDEX(ORCAMENTO!$E:$E,$B904))</f>
        <v/>
      </c>
      <c r="E904" s="255" t="str">
        <f ca="1">IF($B904="","",INDEX(ORCAMENTO!$D:$D,$B904))</f>
        <v/>
      </c>
      <c r="F904" s="255" t="str">
        <f ca="1">IF($B904="","",TRIM(IF(OR(INDEX(ORCAMENTO!$G:$G,$B904)&lt;&gt;"",INDEX(ORCAMENTO!$H:$H,$B904)&lt;&gt;""),"Ano 1; ","")&amp;IF(OR(INDEX(ORCAMENTO!$J:$J,$B904)&lt;&gt;"",INDEX(ORCAMENTO!$K:$K,$B904)&lt;&gt;""),"Ano 2; ","")&amp;IF(OR(INDEX(ORCAMENTO!$M:$M,$B904)&lt;&gt;"",INDEX(ORCAMENTO!$N:$N,$B904)&lt;&gt;""),"Ano 3; ","")&amp;IF(OR(INDEX(ORCAMENTO!$P:$P,$B904)&lt;&gt;"",INDEX(ORCAMENTO!$Q:$Q,$B904)&lt;&gt;""),"Ano 4; ","")&amp;IF(OR(INDEX(ORCAMENTO!$S:$S,$B904)&lt;&gt;"",INDEX(ORCAMENTO!$T:$T,$B904)&lt;&gt;""),"Ano 5; ","")&amp;IF(OR(INDEX(ORCAMENTO!$V:$V,$B904)&lt;&gt;"",INDEX(ORCAMENTO!$W:$W,$B904)&lt;&gt;""),"Ano 6; ","")))</f>
        <v/>
      </c>
      <c r="G904" s="311" t="str">
        <f ca="1">IF($B904="","",IF(INDEX(ORCAMENTO!$G:$G,$B904)&lt;&gt;"",INDEX(ORCAMENTO!$G:$G,$B904),IF(INDEX(ORCAMENTO!$J:$J,$B904)&lt;&gt;"",INDEX(ORCAMENTO!$J:$J,$B904),IF(INDEX(ORCAMENTO!$M:$M,$B904)&lt;&gt;"",INDEX(ORCAMENTO!$M:$M,$B904),IF(INDEX(ORCAMENTO!$P:$P,$B904)&lt;&gt;"",INDEX(ORCAMENTO!$P:$P,$B904),IF(INDEX(ORCAMENTO!$S:$S,$B904)&lt;&gt;"",INDEX(ORCAMENTO!$S:$S,$B904),INDEX(ORCAMENTO!$V:$V,$B904)))))))</f>
        <v/>
      </c>
      <c r="H904" s="312" t="str">
        <f ca="1">IF($B904="","",IF(INDEX(ORCAMENTO!$H:$H,$B904)&lt;&gt;"",INDEX(ORCAMENTO!$H:$H,$B904),IF(INDEX(ORCAMENTO!$K:$K,$B904)&lt;&gt;"",INDEX(ORCAMENTO!$K:$K,$B904),IF(INDEX(ORCAMENTO!$N:$N,$B904)&lt;&gt;"",INDEX(ORCAMENTO!$N:$N,$B904),IF(INDEX(ORCAMENTO!$Q:$Q,$B904)&lt;&gt;"",INDEX(ORCAMENTO!$Q:$Q,$B904),IF(INDEX(ORCAMENTO!$T:$T,$B904)&lt;&gt;"",INDEX(ORCAMENTO!$T:$T,$B904),INDEX(ORCAMENTO!$W:$W,$B904)))))))</f>
        <v/>
      </c>
      <c r="I904" s="255" t="str">
        <f ca="1">IF($B904="","",IF(INDEX(ORCAMENTO!$AI:$AI,$B904)&lt;&gt;"",INDEX(ORCAMENTO!$AI:$AI,$B904),IF(INDEX(ORCAMENTO!$AG:$AG,$B904),"Memorial de cálculo ou anexo obrigatório não informado para item acima do limite.",IF(AND(INDEX(ORCAMENTO!$AC:$AC,$B904),NOT(INDEX(ORCAMENTO!$AE:$AE,$B904))),"Informe pelo menos um ano completo com valor unitário e quantidade.","Pendência identificada automaticamente."))))</f>
        <v/>
      </c>
      <c r="N904" s="255">
        <f t="shared" si="28"/>
        <v>905</v>
      </c>
      <c r="O904" s="255">
        <f ca="1">IF(INDEX(ORCAMENTO!$AI:$AI,$N904)&lt;&gt;"",1,0)</f>
        <v>0</v>
      </c>
      <c r="P904" s="255">
        <f t="shared" ca="1" si="29"/>
        <v>11</v>
      </c>
      <c r="Q904" s="255" t="str">
        <f ca="1">INDEX(ORCAMENTO!$AI:$AI,$N904)</f>
        <v/>
      </c>
    </row>
    <row r="905" spans="2:17" ht="15" customHeight="1" x14ac:dyDescent="0.25">
      <c r="B905" s="255" t="str">
        <f ca="1">IFERROR(INDEX(_AUX_ANALISE!$A$1:$A$2461,MATCH(ROW()-34,_AUX_ANALISE!$C$1:$C$2461,0)),"")</f>
        <v/>
      </c>
      <c r="C905" s="255" t="str">
        <f ca="1">IF($B905="","",INDEX(ORCAMENTO!$B:$B,$B905))</f>
        <v/>
      </c>
      <c r="D905" s="255" t="str">
        <f ca="1">IF($B905="","",INDEX(ORCAMENTO!$E:$E,$B905))</f>
        <v/>
      </c>
      <c r="E905" s="255" t="str">
        <f ca="1">IF($B905="","",INDEX(ORCAMENTO!$D:$D,$B905))</f>
        <v/>
      </c>
      <c r="F905" s="255" t="str">
        <f ca="1">IF($B905="","",TRIM(IF(OR(INDEX(ORCAMENTO!$G:$G,$B905)&lt;&gt;"",INDEX(ORCAMENTO!$H:$H,$B905)&lt;&gt;""),"Ano 1; ","")&amp;IF(OR(INDEX(ORCAMENTO!$J:$J,$B905)&lt;&gt;"",INDEX(ORCAMENTO!$K:$K,$B905)&lt;&gt;""),"Ano 2; ","")&amp;IF(OR(INDEX(ORCAMENTO!$M:$M,$B905)&lt;&gt;"",INDEX(ORCAMENTO!$N:$N,$B905)&lt;&gt;""),"Ano 3; ","")&amp;IF(OR(INDEX(ORCAMENTO!$P:$P,$B905)&lt;&gt;"",INDEX(ORCAMENTO!$Q:$Q,$B905)&lt;&gt;""),"Ano 4; ","")&amp;IF(OR(INDEX(ORCAMENTO!$S:$S,$B905)&lt;&gt;"",INDEX(ORCAMENTO!$T:$T,$B905)&lt;&gt;""),"Ano 5; ","")&amp;IF(OR(INDEX(ORCAMENTO!$V:$V,$B905)&lt;&gt;"",INDEX(ORCAMENTO!$W:$W,$B905)&lt;&gt;""),"Ano 6; ","")))</f>
        <v/>
      </c>
      <c r="G905" s="311" t="str">
        <f ca="1">IF($B905="","",IF(INDEX(ORCAMENTO!$G:$G,$B905)&lt;&gt;"",INDEX(ORCAMENTO!$G:$G,$B905),IF(INDEX(ORCAMENTO!$J:$J,$B905)&lt;&gt;"",INDEX(ORCAMENTO!$J:$J,$B905),IF(INDEX(ORCAMENTO!$M:$M,$B905)&lt;&gt;"",INDEX(ORCAMENTO!$M:$M,$B905),IF(INDEX(ORCAMENTO!$P:$P,$B905)&lt;&gt;"",INDEX(ORCAMENTO!$P:$P,$B905),IF(INDEX(ORCAMENTO!$S:$S,$B905)&lt;&gt;"",INDEX(ORCAMENTO!$S:$S,$B905),INDEX(ORCAMENTO!$V:$V,$B905)))))))</f>
        <v/>
      </c>
      <c r="H905" s="312" t="str">
        <f ca="1">IF($B905="","",IF(INDEX(ORCAMENTO!$H:$H,$B905)&lt;&gt;"",INDEX(ORCAMENTO!$H:$H,$B905),IF(INDEX(ORCAMENTO!$K:$K,$B905)&lt;&gt;"",INDEX(ORCAMENTO!$K:$K,$B905),IF(INDEX(ORCAMENTO!$N:$N,$B905)&lt;&gt;"",INDEX(ORCAMENTO!$N:$N,$B905),IF(INDEX(ORCAMENTO!$Q:$Q,$B905)&lt;&gt;"",INDEX(ORCAMENTO!$Q:$Q,$B905),IF(INDEX(ORCAMENTO!$T:$T,$B905)&lt;&gt;"",INDEX(ORCAMENTO!$T:$T,$B905),INDEX(ORCAMENTO!$W:$W,$B905)))))))</f>
        <v/>
      </c>
      <c r="I905" s="255" t="str">
        <f ca="1">IF($B905="","",IF(INDEX(ORCAMENTO!$AI:$AI,$B905)&lt;&gt;"",INDEX(ORCAMENTO!$AI:$AI,$B905),IF(INDEX(ORCAMENTO!$AG:$AG,$B905),"Memorial de cálculo ou anexo obrigatório não informado para item acima do limite.",IF(AND(INDEX(ORCAMENTO!$AC:$AC,$B905),NOT(INDEX(ORCAMENTO!$AE:$AE,$B905))),"Informe pelo menos um ano completo com valor unitário e quantidade.","Pendência identificada automaticamente."))))</f>
        <v/>
      </c>
      <c r="N905" s="255">
        <f t="shared" si="28"/>
        <v>906</v>
      </c>
      <c r="O905" s="255">
        <f ca="1">IF(INDEX(ORCAMENTO!$AI:$AI,$N905)&lt;&gt;"",1,0)</f>
        <v>0</v>
      </c>
      <c r="P905" s="255">
        <f t="shared" ca="1" si="29"/>
        <v>11</v>
      </c>
      <c r="Q905" s="255" t="str">
        <f ca="1">INDEX(ORCAMENTO!$AI:$AI,$N905)</f>
        <v/>
      </c>
    </row>
    <row r="906" spans="2:17" ht="15" customHeight="1" x14ac:dyDescent="0.25">
      <c r="B906" s="255" t="str">
        <f ca="1">IFERROR(INDEX(_AUX_ANALISE!$A$1:$A$2461,MATCH(ROW()-34,_AUX_ANALISE!$C$1:$C$2461,0)),"")</f>
        <v/>
      </c>
      <c r="C906" s="255" t="str">
        <f ca="1">IF($B906="","",INDEX(ORCAMENTO!$B:$B,$B906))</f>
        <v/>
      </c>
      <c r="D906" s="255" t="str">
        <f ca="1">IF($B906="","",INDEX(ORCAMENTO!$E:$E,$B906))</f>
        <v/>
      </c>
      <c r="E906" s="255" t="str">
        <f ca="1">IF($B906="","",INDEX(ORCAMENTO!$D:$D,$B906))</f>
        <v/>
      </c>
      <c r="F906" s="255" t="str">
        <f ca="1">IF($B906="","",TRIM(IF(OR(INDEX(ORCAMENTO!$G:$G,$B906)&lt;&gt;"",INDEX(ORCAMENTO!$H:$H,$B906)&lt;&gt;""),"Ano 1; ","")&amp;IF(OR(INDEX(ORCAMENTO!$J:$J,$B906)&lt;&gt;"",INDEX(ORCAMENTO!$K:$K,$B906)&lt;&gt;""),"Ano 2; ","")&amp;IF(OR(INDEX(ORCAMENTO!$M:$M,$B906)&lt;&gt;"",INDEX(ORCAMENTO!$N:$N,$B906)&lt;&gt;""),"Ano 3; ","")&amp;IF(OR(INDEX(ORCAMENTO!$P:$P,$B906)&lt;&gt;"",INDEX(ORCAMENTO!$Q:$Q,$B906)&lt;&gt;""),"Ano 4; ","")&amp;IF(OR(INDEX(ORCAMENTO!$S:$S,$B906)&lt;&gt;"",INDEX(ORCAMENTO!$T:$T,$B906)&lt;&gt;""),"Ano 5; ","")&amp;IF(OR(INDEX(ORCAMENTO!$V:$V,$B906)&lt;&gt;"",INDEX(ORCAMENTO!$W:$W,$B906)&lt;&gt;""),"Ano 6; ","")))</f>
        <v/>
      </c>
      <c r="G906" s="311" t="str">
        <f ca="1">IF($B906="","",IF(INDEX(ORCAMENTO!$G:$G,$B906)&lt;&gt;"",INDEX(ORCAMENTO!$G:$G,$B906),IF(INDEX(ORCAMENTO!$J:$J,$B906)&lt;&gt;"",INDEX(ORCAMENTO!$J:$J,$B906),IF(INDEX(ORCAMENTO!$M:$M,$B906)&lt;&gt;"",INDEX(ORCAMENTO!$M:$M,$B906),IF(INDEX(ORCAMENTO!$P:$P,$B906)&lt;&gt;"",INDEX(ORCAMENTO!$P:$P,$B906),IF(INDEX(ORCAMENTO!$S:$S,$B906)&lt;&gt;"",INDEX(ORCAMENTO!$S:$S,$B906),INDEX(ORCAMENTO!$V:$V,$B906)))))))</f>
        <v/>
      </c>
      <c r="H906" s="312" t="str">
        <f ca="1">IF($B906="","",IF(INDEX(ORCAMENTO!$H:$H,$B906)&lt;&gt;"",INDEX(ORCAMENTO!$H:$H,$B906),IF(INDEX(ORCAMENTO!$K:$K,$B906)&lt;&gt;"",INDEX(ORCAMENTO!$K:$K,$B906),IF(INDEX(ORCAMENTO!$N:$N,$B906)&lt;&gt;"",INDEX(ORCAMENTO!$N:$N,$B906),IF(INDEX(ORCAMENTO!$Q:$Q,$B906)&lt;&gt;"",INDEX(ORCAMENTO!$Q:$Q,$B906),IF(INDEX(ORCAMENTO!$T:$T,$B906)&lt;&gt;"",INDEX(ORCAMENTO!$T:$T,$B906),INDEX(ORCAMENTO!$W:$W,$B906)))))))</f>
        <v/>
      </c>
      <c r="I906" s="255" t="str">
        <f ca="1">IF($B906="","",IF(INDEX(ORCAMENTO!$AI:$AI,$B906)&lt;&gt;"",INDEX(ORCAMENTO!$AI:$AI,$B906),IF(INDEX(ORCAMENTO!$AG:$AG,$B906),"Memorial de cálculo ou anexo obrigatório não informado para item acima do limite.",IF(AND(INDEX(ORCAMENTO!$AC:$AC,$B906),NOT(INDEX(ORCAMENTO!$AE:$AE,$B906))),"Informe pelo menos um ano completo com valor unitário e quantidade.","Pendência identificada automaticamente."))))</f>
        <v/>
      </c>
      <c r="N906" s="255">
        <f t="shared" si="28"/>
        <v>907</v>
      </c>
      <c r="O906" s="255">
        <f ca="1">IF(INDEX(ORCAMENTO!$AI:$AI,$N906)&lt;&gt;"",1,0)</f>
        <v>0</v>
      </c>
      <c r="P906" s="255">
        <f t="shared" ca="1" si="29"/>
        <v>11</v>
      </c>
      <c r="Q906" s="255" t="str">
        <f ca="1">INDEX(ORCAMENTO!$AI:$AI,$N906)</f>
        <v/>
      </c>
    </row>
    <row r="907" spans="2:17" ht="15" customHeight="1" x14ac:dyDescent="0.25">
      <c r="B907" s="255" t="str">
        <f ca="1">IFERROR(INDEX(_AUX_ANALISE!$A$1:$A$2461,MATCH(ROW()-34,_AUX_ANALISE!$C$1:$C$2461,0)),"")</f>
        <v/>
      </c>
      <c r="C907" s="255" t="str">
        <f ca="1">IF($B907="","",INDEX(ORCAMENTO!$B:$B,$B907))</f>
        <v/>
      </c>
      <c r="D907" s="255" t="str">
        <f ca="1">IF($B907="","",INDEX(ORCAMENTO!$E:$E,$B907))</f>
        <v/>
      </c>
      <c r="E907" s="255" t="str">
        <f ca="1">IF($B907="","",INDEX(ORCAMENTO!$D:$D,$B907))</f>
        <v/>
      </c>
      <c r="F907" s="255" t="str">
        <f ca="1">IF($B907="","",TRIM(IF(OR(INDEX(ORCAMENTO!$G:$G,$B907)&lt;&gt;"",INDEX(ORCAMENTO!$H:$H,$B907)&lt;&gt;""),"Ano 1; ","")&amp;IF(OR(INDEX(ORCAMENTO!$J:$J,$B907)&lt;&gt;"",INDEX(ORCAMENTO!$K:$K,$B907)&lt;&gt;""),"Ano 2; ","")&amp;IF(OR(INDEX(ORCAMENTO!$M:$M,$B907)&lt;&gt;"",INDEX(ORCAMENTO!$N:$N,$B907)&lt;&gt;""),"Ano 3; ","")&amp;IF(OR(INDEX(ORCAMENTO!$P:$P,$B907)&lt;&gt;"",INDEX(ORCAMENTO!$Q:$Q,$B907)&lt;&gt;""),"Ano 4; ","")&amp;IF(OR(INDEX(ORCAMENTO!$S:$S,$B907)&lt;&gt;"",INDEX(ORCAMENTO!$T:$T,$B907)&lt;&gt;""),"Ano 5; ","")&amp;IF(OR(INDEX(ORCAMENTO!$V:$V,$B907)&lt;&gt;"",INDEX(ORCAMENTO!$W:$W,$B907)&lt;&gt;""),"Ano 6; ","")))</f>
        <v/>
      </c>
      <c r="G907" s="311" t="str">
        <f ca="1">IF($B907="","",IF(INDEX(ORCAMENTO!$G:$G,$B907)&lt;&gt;"",INDEX(ORCAMENTO!$G:$G,$B907),IF(INDEX(ORCAMENTO!$J:$J,$B907)&lt;&gt;"",INDEX(ORCAMENTO!$J:$J,$B907),IF(INDEX(ORCAMENTO!$M:$M,$B907)&lt;&gt;"",INDEX(ORCAMENTO!$M:$M,$B907),IF(INDEX(ORCAMENTO!$P:$P,$B907)&lt;&gt;"",INDEX(ORCAMENTO!$P:$P,$B907),IF(INDEX(ORCAMENTO!$S:$S,$B907)&lt;&gt;"",INDEX(ORCAMENTO!$S:$S,$B907),INDEX(ORCAMENTO!$V:$V,$B907)))))))</f>
        <v/>
      </c>
      <c r="H907" s="312" t="str">
        <f ca="1">IF($B907="","",IF(INDEX(ORCAMENTO!$H:$H,$B907)&lt;&gt;"",INDEX(ORCAMENTO!$H:$H,$B907),IF(INDEX(ORCAMENTO!$K:$K,$B907)&lt;&gt;"",INDEX(ORCAMENTO!$K:$K,$B907),IF(INDEX(ORCAMENTO!$N:$N,$B907)&lt;&gt;"",INDEX(ORCAMENTO!$N:$N,$B907),IF(INDEX(ORCAMENTO!$Q:$Q,$B907)&lt;&gt;"",INDEX(ORCAMENTO!$Q:$Q,$B907),IF(INDEX(ORCAMENTO!$T:$T,$B907)&lt;&gt;"",INDEX(ORCAMENTO!$T:$T,$B907),INDEX(ORCAMENTO!$W:$W,$B907)))))))</f>
        <v/>
      </c>
      <c r="I907" s="255" t="str">
        <f ca="1">IF($B907="","",IF(INDEX(ORCAMENTO!$AI:$AI,$B907)&lt;&gt;"",INDEX(ORCAMENTO!$AI:$AI,$B907),IF(INDEX(ORCAMENTO!$AG:$AG,$B907),"Memorial de cálculo ou anexo obrigatório não informado para item acima do limite.",IF(AND(INDEX(ORCAMENTO!$AC:$AC,$B907),NOT(INDEX(ORCAMENTO!$AE:$AE,$B907))),"Informe pelo menos um ano completo com valor unitário e quantidade.","Pendência identificada automaticamente."))))</f>
        <v/>
      </c>
      <c r="N907" s="255">
        <f t="shared" ref="N907:N970" si="30">N906+1</f>
        <v>908</v>
      </c>
      <c r="O907" s="255">
        <f ca="1">IF(INDEX(ORCAMENTO!$AI:$AI,$N907)&lt;&gt;"",1,0)</f>
        <v>0</v>
      </c>
      <c r="P907" s="255">
        <f t="shared" ref="P907:P970" ca="1" si="31">P906+O907</f>
        <v>11</v>
      </c>
      <c r="Q907" s="255" t="str">
        <f ca="1">INDEX(ORCAMENTO!$AI:$AI,$N907)</f>
        <v/>
      </c>
    </row>
    <row r="908" spans="2:17" ht="15" customHeight="1" x14ac:dyDescent="0.25">
      <c r="B908" s="255" t="str">
        <f ca="1">IFERROR(INDEX(_AUX_ANALISE!$A$1:$A$2461,MATCH(ROW()-34,_AUX_ANALISE!$C$1:$C$2461,0)),"")</f>
        <v/>
      </c>
      <c r="C908" s="255" t="str">
        <f ca="1">IF($B908="","",INDEX(ORCAMENTO!$B:$B,$B908))</f>
        <v/>
      </c>
      <c r="D908" s="255" t="str">
        <f ca="1">IF($B908="","",INDEX(ORCAMENTO!$E:$E,$B908))</f>
        <v/>
      </c>
      <c r="E908" s="255" t="str">
        <f ca="1">IF($B908="","",INDEX(ORCAMENTO!$D:$D,$B908))</f>
        <v/>
      </c>
      <c r="F908" s="255" t="str">
        <f ca="1">IF($B908="","",TRIM(IF(OR(INDEX(ORCAMENTO!$G:$G,$B908)&lt;&gt;"",INDEX(ORCAMENTO!$H:$H,$B908)&lt;&gt;""),"Ano 1; ","")&amp;IF(OR(INDEX(ORCAMENTO!$J:$J,$B908)&lt;&gt;"",INDEX(ORCAMENTO!$K:$K,$B908)&lt;&gt;""),"Ano 2; ","")&amp;IF(OR(INDEX(ORCAMENTO!$M:$M,$B908)&lt;&gt;"",INDEX(ORCAMENTO!$N:$N,$B908)&lt;&gt;""),"Ano 3; ","")&amp;IF(OR(INDEX(ORCAMENTO!$P:$P,$B908)&lt;&gt;"",INDEX(ORCAMENTO!$Q:$Q,$B908)&lt;&gt;""),"Ano 4; ","")&amp;IF(OR(INDEX(ORCAMENTO!$S:$S,$B908)&lt;&gt;"",INDEX(ORCAMENTO!$T:$T,$B908)&lt;&gt;""),"Ano 5; ","")&amp;IF(OR(INDEX(ORCAMENTO!$V:$V,$B908)&lt;&gt;"",INDEX(ORCAMENTO!$W:$W,$B908)&lt;&gt;""),"Ano 6; ","")))</f>
        <v/>
      </c>
      <c r="G908" s="311" t="str">
        <f ca="1">IF($B908="","",IF(INDEX(ORCAMENTO!$G:$G,$B908)&lt;&gt;"",INDEX(ORCAMENTO!$G:$G,$B908),IF(INDEX(ORCAMENTO!$J:$J,$B908)&lt;&gt;"",INDEX(ORCAMENTO!$J:$J,$B908),IF(INDEX(ORCAMENTO!$M:$M,$B908)&lt;&gt;"",INDEX(ORCAMENTO!$M:$M,$B908),IF(INDEX(ORCAMENTO!$P:$P,$B908)&lt;&gt;"",INDEX(ORCAMENTO!$P:$P,$B908),IF(INDEX(ORCAMENTO!$S:$S,$B908)&lt;&gt;"",INDEX(ORCAMENTO!$S:$S,$B908),INDEX(ORCAMENTO!$V:$V,$B908)))))))</f>
        <v/>
      </c>
      <c r="H908" s="312" t="str">
        <f ca="1">IF($B908="","",IF(INDEX(ORCAMENTO!$H:$H,$B908)&lt;&gt;"",INDEX(ORCAMENTO!$H:$H,$B908),IF(INDEX(ORCAMENTO!$K:$K,$B908)&lt;&gt;"",INDEX(ORCAMENTO!$K:$K,$B908),IF(INDEX(ORCAMENTO!$N:$N,$B908)&lt;&gt;"",INDEX(ORCAMENTO!$N:$N,$B908),IF(INDEX(ORCAMENTO!$Q:$Q,$B908)&lt;&gt;"",INDEX(ORCAMENTO!$Q:$Q,$B908),IF(INDEX(ORCAMENTO!$T:$T,$B908)&lt;&gt;"",INDEX(ORCAMENTO!$T:$T,$B908),INDEX(ORCAMENTO!$W:$W,$B908)))))))</f>
        <v/>
      </c>
      <c r="I908" s="255" t="str">
        <f ca="1">IF($B908="","",IF(INDEX(ORCAMENTO!$AI:$AI,$B908)&lt;&gt;"",INDEX(ORCAMENTO!$AI:$AI,$B908),IF(INDEX(ORCAMENTO!$AG:$AG,$B908),"Memorial de cálculo ou anexo obrigatório não informado para item acima do limite.",IF(AND(INDEX(ORCAMENTO!$AC:$AC,$B908),NOT(INDEX(ORCAMENTO!$AE:$AE,$B908))),"Informe pelo menos um ano completo com valor unitário e quantidade.","Pendência identificada automaticamente."))))</f>
        <v/>
      </c>
      <c r="N908" s="255">
        <f t="shared" si="30"/>
        <v>909</v>
      </c>
      <c r="O908" s="255">
        <f ca="1">IF(INDEX(ORCAMENTO!$AI:$AI,$N908)&lt;&gt;"",1,0)</f>
        <v>0</v>
      </c>
      <c r="P908" s="255">
        <f t="shared" ca="1" si="31"/>
        <v>11</v>
      </c>
      <c r="Q908" s="255" t="str">
        <f ca="1">INDEX(ORCAMENTO!$AI:$AI,$N908)</f>
        <v/>
      </c>
    </row>
    <row r="909" spans="2:17" ht="15" customHeight="1" x14ac:dyDescent="0.25">
      <c r="B909" s="255" t="str">
        <f ca="1">IFERROR(INDEX(_AUX_ANALISE!$A$1:$A$2461,MATCH(ROW()-34,_AUX_ANALISE!$C$1:$C$2461,0)),"")</f>
        <v/>
      </c>
      <c r="C909" s="255" t="str">
        <f ca="1">IF($B909="","",INDEX(ORCAMENTO!$B:$B,$B909))</f>
        <v/>
      </c>
      <c r="D909" s="255" t="str">
        <f ca="1">IF($B909="","",INDEX(ORCAMENTO!$E:$E,$B909))</f>
        <v/>
      </c>
      <c r="E909" s="255" t="str">
        <f ca="1">IF($B909="","",INDEX(ORCAMENTO!$D:$D,$B909))</f>
        <v/>
      </c>
      <c r="F909" s="255" t="str">
        <f ca="1">IF($B909="","",TRIM(IF(OR(INDEX(ORCAMENTO!$G:$G,$B909)&lt;&gt;"",INDEX(ORCAMENTO!$H:$H,$B909)&lt;&gt;""),"Ano 1; ","")&amp;IF(OR(INDEX(ORCAMENTO!$J:$J,$B909)&lt;&gt;"",INDEX(ORCAMENTO!$K:$K,$B909)&lt;&gt;""),"Ano 2; ","")&amp;IF(OR(INDEX(ORCAMENTO!$M:$M,$B909)&lt;&gt;"",INDEX(ORCAMENTO!$N:$N,$B909)&lt;&gt;""),"Ano 3; ","")&amp;IF(OR(INDEX(ORCAMENTO!$P:$P,$B909)&lt;&gt;"",INDEX(ORCAMENTO!$Q:$Q,$B909)&lt;&gt;""),"Ano 4; ","")&amp;IF(OR(INDEX(ORCAMENTO!$S:$S,$B909)&lt;&gt;"",INDEX(ORCAMENTO!$T:$T,$B909)&lt;&gt;""),"Ano 5; ","")&amp;IF(OR(INDEX(ORCAMENTO!$V:$V,$B909)&lt;&gt;"",INDEX(ORCAMENTO!$W:$W,$B909)&lt;&gt;""),"Ano 6; ","")))</f>
        <v/>
      </c>
      <c r="G909" s="311" t="str">
        <f ca="1">IF($B909="","",IF(INDEX(ORCAMENTO!$G:$G,$B909)&lt;&gt;"",INDEX(ORCAMENTO!$G:$G,$B909),IF(INDEX(ORCAMENTO!$J:$J,$B909)&lt;&gt;"",INDEX(ORCAMENTO!$J:$J,$B909),IF(INDEX(ORCAMENTO!$M:$M,$B909)&lt;&gt;"",INDEX(ORCAMENTO!$M:$M,$B909),IF(INDEX(ORCAMENTO!$P:$P,$B909)&lt;&gt;"",INDEX(ORCAMENTO!$P:$P,$B909),IF(INDEX(ORCAMENTO!$S:$S,$B909)&lt;&gt;"",INDEX(ORCAMENTO!$S:$S,$B909),INDEX(ORCAMENTO!$V:$V,$B909)))))))</f>
        <v/>
      </c>
      <c r="H909" s="312" t="str">
        <f ca="1">IF($B909="","",IF(INDEX(ORCAMENTO!$H:$H,$B909)&lt;&gt;"",INDEX(ORCAMENTO!$H:$H,$B909),IF(INDEX(ORCAMENTO!$K:$K,$B909)&lt;&gt;"",INDEX(ORCAMENTO!$K:$K,$B909),IF(INDEX(ORCAMENTO!$N:$N,$B909)&lt;&gt;"",INDEX(ORCAMENTO!$N:$N,$B909),IF(INDEX(ORCAMENTO!$Q:$Q,$B909)&lt;&gt;"",INDEX(ORCAMENTO!$Q:$Q,$B909),IF(INDEX(ORCAMENTO!$T:$T,$B909)&lt;&gt;"",INDEX(ORCAMENTO!$T:$T,$B909),INDEX(ORCAMENTO!$W:$W,$B909)))))))</f>
        <v/>
      </c>
      <c r="I909" s="255" t="str">
        <f ca="1">IF($B909="","",IF(INDEX(ORCAMENTO!$AI:$AI,$B909)&lt;&gt;"",INDEX(ORCAMENTO!$AI:$AI,$B909),IF(INDEX(ORCAMENTO!$AG:$AG,$B909),"Memorial de cálculo ou anexo obrigatório não informado para item acima do limite.",IF(AND(INDEX(ORCAMENTO!$AC:$AC,$B909),NOT(INDEX(ORCAMENTO!$AE:$AE,$B909))),"Informe pelo menos um ano completo com valor unitário e quantidade.","Pendência identificada automaticamente."))))</f>
        <v/>
      </c>
      <c r="N909" s="255">
        <f t="shared" si="30"/>
        <v>910</v>
      </c>
      <c r="O909" s="255">
        <f ca="1">IF(INDEX(ORCAMENTO!$AI:$AI,$N909)&lt;&gt;"",1,0)</f>
        <v>0</v>
      </c>
      <c r="P909" s="255">
        <f t="shared" ca="1" si="31"/>
        <v>11</v>
      </c>
      <c r="Q909" s="255" t="str">
        <f ca="1">INDEX(ORCAMENTO!$AI:$AI,$N909)</f>
        <v/>
      </c>
    </row>
    <row r="910" spans="2:17" ht="15" customHeight="1" x14ac:dyDescent="0.25">
      <c r="B910" s="255" t="str">
        <f ca="1">IFERROR(INDEX(_AUX_ANALISE!$A$1:$A$2461,MATCH(ROW()-34,_AUX_ANALISE!$C$1:$C$2461,0)),"")</f>
        <v/>
      </c>
      <c r="C910" s="255" t="str">
        <f ca="1">IF($B910="","",INDEX(ORCAMENTO!$B:$B,$B910))</f>
        <v/>
      </c>
      <c r="D910" s="255" t="str">
        <f ca="1">IF($B910="","",INDEX(ORCAMENTO!$E:$E,$B910))</f>
        <v/>
      </c>
      <c r="E910" s="255" t="str">
        <f ca="1">IF($B910="","",INDEX(ORCAMENTO!$D:$D,$B910))</f>
        <v/>
      </c>
      <c r="F910" s="255" t="str">
        <f ca="1">IF($B910="","",TRIM(IF(OR(INDEX(ORCAMENTO!$G:$G,$B910)&lt;&gt;"",INDEX(ORCAMENTO!$H:$H,$B910)&lt;&gt;""),"Ano 1; ","")&amp;IF(OR(INDEX(ORCAMENTO!$J:$J,$B910)&lt;&gt;"",INDEX(ORCAMENTO!$K:$K,$B910)&lt;&gt;""),"Ano 2; ","")&amp;IF(OR(INDEX(ORCAMENTO!$M:$M,$B910)&lt;&gt;"",INDEX(ORCAMENTO!$N:$N,$B910)&lt;&gt;""),"Ano 3; ","")&amp;IF(OR(INDEX(ORCAMENTO!$P:$P,$B910)&lt;&gt;"",INDEX(ORCAMENTO!$Q:$Q,$B910)&lt;&gt;""),"Ano 4; ","")&amp;IF(OR(INDEX(ORCAMENTO!$S:$S,$B910)&lt;&gt;"",INDEX(ORCAMENTO!$T:$T,$B910)&lt;&gt;""),"Ano 5; ","")&amp;IF(OR(INDEX(ORCAMENTO!$V:$V,$B910)&lt;&gt;"",INDEX(ORCAMENTO!$W:$W,$B910)&lt;&gt;""),"Ano 6; ","")))</f>
        <v/>
      </c>
      <c r="G910" s="311" t="str">
        <f ca="1">IF($B910="","",IF(INDEX(ORCAMENTO!$G:$G,$B910)&lt;&gt;"",INDEX(ORCAMENTO!$G:$G,$B910),IF(INDEX(ORCAMENTO!$J:$J,$B910)&lt;&gt;"",INDEX(ORCAMENTO!$J:$J,$B910),IF(INDEX(ORCAMENTO!$M:$M,$B910)&lt;&gt;"",INDEX(ORCAMENTO!$M:$M,$B910),IF(INDEX(ORCAMENTO!$P:$P,$B910)&lt;&gt;"",INDEX(ORCAMENTO!$P:$P,$B910),IF(INDEX(ORCAMENTO!$S:$S,$B910)&lt;&gt;"",INDEX(ORCAMENTO!$S:$S,$B910),INDEX(ORCAMENTO!$V:$V,$B910)))))))</f>
        <v/>
      </c>
      <c r="H910" s="312" t="str">
        <f ca="1">IF($B910="","",IF(INDEX(ORCAMENTO!$H:$H,$B910)&lt;&gt;"",INDEX(ORCAMENTO!$H:$H,$B910),IF(INDEX(ORCAMENTO!$K:$K,$B910)&lt;&gt;"",INDEX(ORCAMENTO!$K:$K,$B910),IF(INDEX(ORCAMENTO!$N:$N,$B910)&lt;&gt;"",INDEX(ORCAMENTO!$N:$N,$B910),IF(INDEX(ORCAMENTO!$Q:$Q,$B910)&lt;&gt;"",INDEX(ORCAMENTO!$Q:$Q,$B910),IF(INDEX(ORCAMENTO!$T:$T,$B910)&lt;&gt;"",INDEX(ORCAMENTO!$T:$T,$B910),INDEX(ORCAMENTO!$W:$W,$B910)))))))</f>
        <v/>
      </c>
      <c r="I910" s="255" t="str">
        <f ca="1">IF($B910="","",IF(INDEX(ORCAMENTO!$AI:$AI,$B910)&lt;&gt;"",INDEX(ORCAMENTO!$AI:$AI,$B910),IF(INDEX(ORCAMENTO!$AG:$AG,$B910),"Memorial de cálculo ou anexo obrigatório não informado para item acima do limite.",IF(AND(INDEX(ORCAMENTO!$AC:$AC,$B910),NOT(INDEX(ORCAMENTO!$AE:$AE,$B910))),"Informe pelo menos um ano completo com valor unitário e quantidade.","Pendência identificada automaticamente."))))</f>
        <v/>
      </c>
      <c r="N910" s="255">
        <f t="shared" si="30"/>
        <v>911</v>
      </c>
      <c r="O910" s="255">
        <f ca="1">IF(INDEX(ORCAMENTO!$AI:$AI,$N910)&lt;&gt;"",1,0)</f>
        <v>0</v>
      </c>
      <c r="P910" s="255">
        <f t="shared" ca="1" si="31"/>
        <v>11</v>
      </c>
      <c r="Q910" s="255" t="str">
        <f ca="1">INDEX(ORCAMENTO!$AI:$AI,$N910)</f>
        <v/>
      </c>
    </row>
    <row r="911" spans="2:17" ht="15" customHeight="1" x14ac:dyDescent="0.25">
      <c r="B911" s="255" t="str">
        <f ca="1">IFERROR(INDEX(_AUX_ANALISE!$A$1:$A$2461,MATCH(ROW()-34,_AUX_ANALISE!$C$1:$C$2461,0)),"")</f>
        <v/>
      </c>
      <c r="C911" s="255" t="str">
        <f ca="1">IF($B911="","",INDEX(ORCAMENTO!$B:$B,$B911))</f>
        <v/>
      </c>
      <c r="D911" s="255" t="str">
        <f ca="1">IF($B911="","",INDEX(ORCAMENTO!$E:$E,$B911))</f>
        <v/>
      </c>
      <c r="E911" s="255" t="str">
        <f ca="1">IF($B911="","",INDEX(ORCAMENTO!$D:$D,$B911))</f>
        <v/>
      </c>
      <c r="F911" s="255" t="str">
        <f ca="1">IF($B911="","",TRIM(IF(OR(INDEX(ORCAMENTO!$G:$G,$B911)&lt;&gt;"",INDEX(ORCAMENTO!$H:$H,$B911)&lt;&gt;""),"Ano 1; ","")&amp;IF(OR(INDEX(ORCAMENTO!$J:$J,$B911)&lt;&gt;"",INDEX(ORCAMENTO!$K:$K,$B911)&lt;&gt;""),"Ano 2; ","")&amp;IF(OR(INDEX(ORCAMENTO!$M:$M,$B911)&lt;&gt;"",INDEX(ORCAMENTO!$N:$N,$B911)&lt;&gt;""),"Ano 3; ","")&amp;IF(OR(INDEX(ORCAMENTO!$P:$P,$B911)&lt;&gt;"",INDEX(ORCAMENTO!$Q:$Q,$B911)&lt;&gt;""),"Ano 4; ","")&amp;IF(OR(INDEX(ORCAMENTO!$S:$S,$B911)&lt;&gt;"",INDEX(ORCAMENTO!$T:$T,$B911)&lt;&gt;""),"Ano 5; ","")&amp;IF(OR(INDEX(ORCAMENTO!$V:$V,$B911)&lt;&gt;"",INDEX(ORCAMENTO!$W:$W,$B911)&lt;&gt;""),"Ano 6; ","")))</f>
        <v/>
      </c>
      <c r="G911" s="311" t="str">
        <f ca="1">IF($B911="","",IF(INDEX(ORCAMENTO!$G:$G,$B911)&lt;&gt;"",INDEX(ORCAMENTO!$G:$G,$B911),IF(INDEX(ORCAMENTO!$J:$J,$B911)&lt;&gt;"",INDEX(ORCAMENTO!$J:$J,$B911),IF(INDEX(ORCAMENTO!$M:$M,$B911)&lt;&gt;"",INDEX(ORCAMENTO!$M:$M,$B911),IF(INDEX(ORCAMENTO!$P:$P,$B911)&lt;&gt;"",INDEX(ORCAMENTO!$P:$P,$B911),IF(INDEX(ORCAMENTO!$S:$S,$B911)&lt;&gt;"",INDEX(ORCAMENTO!$S:$S,$B911),INDEX(ORCAMENTO!$V:$V,$B911)))))))</f>
        <v/>
      </c>
      <c r="H911" s="312" t="str">
        <f ca="1">IF($B911="","",IF(INDEX(ORCAMENTO!$H:$H,$B911)&lt;&gt;"",INDEX(ORCAMENTO!$H:$H,$B911),IF(INDEX(ORCAMENTO!$K:$K,$B911)&lt;&gt;"",INDEX(ORCAMENTO!$K:$K,$B911),IF(INDEX(ORCAMENTO!$N:$N,$B911)&lt;&gt;"",INDEX(ORCAMENTO!$N:$N,$B911),IF(INDEX(ORCAMENTO!$Q:$Q,$B911)&lt;&gt;"",INDEX(ORCAMENTO!$Q:$Q,$B911),IF(INDEX(ORCAMENTO!$T:$T,$B911)&lt;&gt;"",INDEX(ORCAMENTO!$T:$T,$B911),INDEX(ORCAMENTO!$W:$W,$B911)))))))</f>
        <v/>
      </c>
      <c r="I911" s="255" t="str">
        <f ca="1">IF($B911="","",IF(INDEX(ORCAMENTO!$AI:$AI,$B911)&lt;&gt;"",INDEX(ORCAMENTO!$AI:$AI,$B911),IF(INDEX(ORCAMENTO!$AG:$AG,$B911),"Memorial de cálculo ou anexo obrigatório não informado para item acima do limite.",IF(AND(INDEX(ORCAMENTO!$AC:$AC,$B911),NOT(INDEX(ORCAMENTO!$AE:$AE,$B911))),"Informe pelo menos um ano completo com valor unitário e quantidade.","Pendência identificada automaticamente."))))</f>
        <v/>
      </c>
      <c r="N911" s="255">
        <f t="shared" si="30"/>
        <v>912</v>
      </c>
      <c r="O911" s="255">
        <f ca="1">IF(INDEX(ORCAMENTO!$AI:$AI,$N911)&lt;&gt;"",1,0)</f>
        <v>0</v>
      </c>
      <c r="P911" s="255">
        <f t="shared" ca="1" si="31"/>
        <v>11</v>
      </c>
      <c r="Q911" s="255" t="str">
        <f ca="1">INDEX(ORCAMENTO!$AI:$AI,$N911)</f>
        <v/>
      </c>
    </row>
    <row r="912" spans="2:17" ht="15" customHeight="1" x14ac:dyDescent="0.25">
      <c r="B912" s="255" t="str">
        <f ca="1">IFERROR(INDEX(_AUX_ANALISE!$A$1:$A$2461,MATCH(ROW()-34,_AUX_ANALISE!$C$1:$C$2461,0)),"")</f>
        <v/>
      </c>
      <c r="C912" s="255" t="str">
        <f ca="1">IF($B912="","",INDEX(ORCAMENTO!$B:$B,$B912))</f>
        <v/>
      </c>
      <c r="D912" s="255" t="str">
        <f ca="1">IF($B912="","",INDEX(ORCAMENTO!$E:$E,$B912))</f>
        <v/>
      </c>
      <c r="E912" s="255" t="str">
        <f ca="1">IF($B912="","",INDEX(ORCAMENTO!$D:$D,$B912))</f>
        <v/>
      </c>
      <c r="F912" s="255" t="str">
        <f ca="1">IF($B912="","",TRIM(IF(OR(INDEX(ORCAMENTO!$G:$G,$B912)&lt;&gt;"",INDEX(ORCAMENTO!$H:$H,$B912)&lt;&gt;""),"Ano 1; ","")&amp;IF(OR(INDEX(ORCAMENTO!$J:$J,$B912)&lt;&gt;"",INDEX(ORCAMENTO!$K:$K,$B912)&lt;&gt;""),"Ano 2; ","")&amp;IF(OR(INDEX(ORCAMENTO!$M:$M,$B912)&lt;&gt;"",INDEX(ORCAMENTO!$N:$N,$B912)&lt;&gt;""),"Ano 3; ","")&amp;IF(OR(INDEX(ORCAMENTO!$P:$P,$B912)&lt;&gt;"",INDEX(ORCAMENTO!$Q:$Q,$B912)&lt;&gt;""),"Ano 4; ","")&amp;IF(OR(INDEX(ORCAMENTO!$S:$S,$B912)&lt;&gt;"",INDEX(ORCAMENTO!$T:$T,$B912)&lt;&gt;""),"Ano 5; ","")&amp;IF(OR(INDEX(ORCAMENTO!$V:$V,$B912)&lt;&gt;"",INDEX(ORCAMENTO!$W:$W,$B912)&lt;&gt;""),"Ano 6; ","")))</f>
        <v/>
      </c>
      <c r="G912" s="311" t="str">
        <f ca="1">IF($B912="","",IF(INDEX(ORCAMENTO!$G:$G,$B912)&lt;&gt;"",INDEX(ORCAMENTO!$G:$G,$B912),IF(INDEX(ORCAMENTO!$J:$J,$B912)&lt;&gt;"",INDEX(ORCAMENTO!$J:$J,$B912),IF(INDEX(ORCAMENTO!$M:$M,$B912)&lt;&gt;"",INDEX(ORCAMENTO!$M:$M,$B912),IF(INDEX(ORCAMENTO!$P:$P,$B912)&lt;&gt;"",INDEX(ORCAMENTO!$P:$P,$B912),IF(INDEX(ORCAMENTO!$S:$S,$B912)&lt;&gt;"",INDEX(ORCAMENTO!$S:$S,$B912),INDEX(ORCAMENTO!$V:$V,$B912)))))))</f>
        <v/>
      </c>
      <c r="H912" s="312" t="str">
        <f ca="1">IF($B912="","",IF(INDEX(ORCAMENTO!$H:$H,$B912)&lt;&gt;"",INDEX(ORCAMENTO!$H:$H,$B912),IF(INDEX(ORCAMENTO!$K:$K,$B912)&lt;&gt;"",INDEX(ORCAMENTO!$K:$K,$B912),IF(INDEX(ORCAMENTO!$N:$N,$B912)&lt;&gt;"",INDEX(ORCAMENTO!$N:$N,$B912),IF(INDEX(ORCAMENTO!$Q:$Q,$B912)&lt;&gt;"",INDEX(ORCAMENTO!$Q:$Q,$B912),IF(INDEX(ORCAMENTO!$T:$T,$B912)&lt;&gt;"",INDEX(ORCAMENTO!$T:$T,$B912),INDEX(ORCAMENTO!$W:$W,$B912)))))))</f>
        <v/>
      </c>
      <c r="I912" s="255" t="str">
        <f ca="1">IF($B912="","",IF(INDEX(ORCAMENTO!$AI:$AI,$B912)&lt;&gt;"",INDEX(ORCAMENTO!$AI:$AI,$B912),IF(INDEX(ORCAMENTO!$AG:$AG,$B912),"Memorial de cálculo ou anexo obrigatório não informado para item acima do limite.",IF(AND(INDEX(ORCAMENTO!$AC:$AC,$B912),NOT(INDEX(ORCAMENTO!$AE:$AE,$B912))),"Informe pelo menos um ano completo com valor unitário e quantidade.","Pendência identificada automaticamente."))))</f>
        <v/>
      </c>
      <c r="N912" s="255">
        <f t="shared" si="30"/>
        <v>913</v>
      </c>
      <c r="O912" s="255">
        <f ca="1">IF(INDEX(ORCAMENTO!$AI:$AI,$N912)&lt;&gt;"",1,0)</f>
        <v>0</v>
      </c>
      <c r="P912" s="255">
        <f t="shared" ca="1" si="31"/>
        <v>11</v>
      </c>
      <c r="Q912" s="255" t="str">
        <f ca="1">INDEX(ORCAMENTO!$AI:$AI,$N912)</f>
        <v/>
      </c>
    </row>
    <row r="913" spans="2:17" ht="15" customHeight="1" x14ac:dyDescent="0.25">
      <c r="B913" s="255" t="str">
        <f ca="1">IFERROR(INDEX(_AUX_ANALISE!$A$1:$A$2461,MATCH(ROW()-34,_AUX_ANALISE!$C$1:$C$2461,0)),"")</f>
        <v/>
      </c>
      <c r="C913" s="255" t="str">
        <f ca="1">IF($B913="","",INDEX(ORCAMENTO!$B:$B,$B913))</f>
        <v/>
      </c>
      <c r="D913" s="255" t="str">
        <f ca="1">IF($B913="","",INDEX(ORCAMENTO!$E:$E,$B913))</f>
        <v/>
      </c>
      <c r="E913" s="255" t="str">
        <f ca="1">IF($B913="","",INDEX(ORCAMENTO!$D:$D,$B913))</f>
        <v/>
      </c>
      <c r="F913" s="255" t="str">
        <f ca="1">IF($B913="","",TRIM(IF(OR(INDEX(ORCAMENTO!$G:$G,$B913)&lt;&gt;"",INDEX(ORCAMENTO!$H:$H,$B913)&lt;&gt;""),"Ano 1; ","")&amp;IF(OR(INDEX(ORCAMENTO!$J:$J,$B913)&lt;&gt;"",INDEX(ORCAMENTO!$K:$K,$B913)&lt;&gt;""),"Ano 2; ","")&amp;IF(OR(INDEX(ORCAMENTO!$M:$M,$B913)&lt;&gt;"",INDEX(ORCAMENTO!$N:$N,$B913)&lt;&gt;""),"Ano 3; ","")&amp;IF(OR(INDEX(ORCAMENTO!$P:$P,$B913)&lt;&gt;"",INDEX(ORCAMENTO!$Q:$Q,$B913)&lt;&gt;""),"Ano 4; ","")&amp;IF(OR(INDEX(ORCAMENTO!$S:$S,$B913)&lt;&gt;"",INDEX(ORCAMENTO!$T:$T,$B913)&lt;&gt;""),"Ano 5; ","")&amp;IF(OR(INDEX(ORCAMENTO!$V:$V,$B913)&lt;&gt;"",INDEX(ORCAMENTO!$W:$W,$B913)&lt;&gt;""),"Ano 6; ","")))</f>
        <v/>
      </c>
      <c r="G913" s="311" t="str">
        <f ca="1">IF($B913="","",IF(INDEX(ORCAMENTO!$G:$G,$B913)&lt;&gt;"",INDEX(ORCAMENTO!$G:$G,$B913),IF(INDEX(ORCAMENTO!$J:$J,$B913)&lt;&gt;"",INDEX(ORCAMENTO!$J:$J,$B913),IF(INDEX(ORCAMENTO!$M:$M,$B913)&lt;&gt;"",INDEX(ORCAMENTO!$M:$M,$B913),IF(INDEX(ORCAMENTO!$P:$P,$B913)&lt;&gt;"",INDEX(ORCAMENTO!$P:$P,$B913),IF(INDEX(ORCAMENTO!$S:$S,$B913)&lt;&gt;"",INDEX(ORCAMENTO!$S:$S,$B913),INDEX(ORCAMENTO!$V:$V,$B913)))))))</f>
        <v/>
      </c>
      <c r="H913" s="312" t="str">
        <f ca="1">IF($B913="","",IF(INDEX(ORCAMENTO!$H:$H,$B913)&lt;&gt;"",INDEX(ORCAMENTO!$H:$H,$B913),IF(INDEX(ORCAMENTO!$K:$K,$B913)&lt;&gt;"",INDEX(ORCAMENTO!$K:$K,$B913),IF(INDEX(ORCAMENTO!$N:$N,$B913)&lt;&gt;"",INDEX(ORCAMENTO!$N:$N,$B913),IF(INDEX(ORCAMENTO!$Q:$Q,$B913)&lt;&gt;"",INDEX(ORCAMENTO!$Q:$Q,$B913),IF(INDEX(ORCAMENTO!$T:$T,$B913)&lt;&gt;"",INDEX(ORCAMENTO!$T:$T,$B913),INDEX(ORCAMENTO!$W:$W,$B913)))))))</f>
        <v/>
      </c>
      <c r="I913" s="255" t="str">
        <f ca="1">IF($B913="","",IF(INDEX(ORCAMENTO!$AI:$AI,$B913)&lt;&gt;"",INDEX(ORCAMENTO!$AI:$AI,$B913),IF(INDEX(ORCAMENTO!$AG:$AG,$B913),"Memorial de cálculo ou anexo obrigatório não informado para item acima do limite.",IF(AND(INDEX(ORCAMENTO!$AC:$AC,$B913),NOT(INDEX(ORCAMENTO!$AE:$AE,$B913))),"Informe pelo menos um ano completo com valor unitário e quantidade.","Pendência identificada automaticamente."))))</f>
        <v/>
      </c>
      <c r="N913" s="255">
        <f t="shared" si="30"/>
        <v>914</v>
      </c>
      <c r="O913" s="255">
        <f ca="1">IF(INDEX(ORCAMENTO!$AI:$AI,$N913)&lt;&gt;"",1,0)</f>
        <v>0</v>
      </c>
      <c r="P913" s="255">
        <f t="shared" ca="1" si="31"/>
        <v>11</v>
      </c>
      <c r="Q913" s="255" t="str">
        <f ca="1">INDEX(ORCAMENTO!$AI:$AI,$N913)</f>
        <v/>
      </c>
    </row>
    <row r="914" spans="2:17" ht="15" customHeight="1" x14ac:dyDescent="0.25">
      <c r="B914" s="255" t="str">
        <f ca="1">IFERROR(INDEX(_AUX_ANALISE!$A$1:$A$2461,MATCH(ROW()-34,_AUX_ANALISE!$C$1:$C$2461,0)),"")</f>
        <v/>
      </c>
      <c r="C914" s="255" t="str">
        <f ca="1">IF($B914="","",INDEX(ORCAMENTO!$B:$B,$B914))</f>
        <v/>
      </c>
      <c r="D914" s="255" t="str">
        <f ca="1">IF($B914="","",INDEX(ORCAMENTO!$E:$E,$B914))</f>
        <v/>
      </c>
      <c r="E914" s="255" t="str">
        <f ca="1">IF($B914="","",INDEX(ORCAMENTO!$D:$D,$B914))</f>
        <v/>
      </c>
      <c r="F914" s="255" t="str">
        <f ca="1">IF($B914="","",TRIM(IF(OR(INDEX(ORCAMENTO!$G:$G,$B914)&lt;&gt;"",INDEX(ORCAMENTO!$H:$H,$B914)&lt;&gt;""),"Ano 1; ","")&amp;IF(OR(INDEX(ORCAMENTO!$J:$J,$B914)&lt;&gt;"",INDEX(ORCAMENTO!$K:$K,$B914)&lt;&gt;""),"Ano 2; ","")&amp;IF(OR(INDEX(ORCAMENTO!$M:$M,$B914)&lt;&gt;"",INDEX(ORCAMENTO!$N:$N,$B914)&lt;&gt;""),"Ano 3; ","")&amp;IF(OR(INDEX(ORCAMENTO!$P:$P,$B914)&lt;&gt;"",INDEX(ORCAMENTO!$Q:$Q,$B914)&lt;&gt;""),"Ano 4; ","")&amp;IF(OR(INDEX(ORCAMENTO!$S:$S,$B914)&lt;&gt;"",INDEX(ORCAMENTO!$T:$T,$B914)&lt;&gt;""),"Ano 5; ","")&amp;IF(OR(INDEX(ORCAMENTO!$V:$V,$B914)&lt;&gt;"",INDEX(ORCAMENTO!$W:$W,$B914)&lt;&gt;""),"Ano 6; ","")))</f>
        <v/>
      </c>
      <c r="G914" s="311" t="str">
        <f ca="1">IF($B914="","",IF(INDEX(ORCAMENTO!$G:$G,$B914)&lt;&gt;"",INDEX(ORCAMENTO!$G:$G,$B914),IF(INDEX(ORCAMENTO!$J:$J,$B914)&lt;&gt;"",INDEX(ORCAMENTO!$J:$J,$B914),IF(INDEX(ORCAMENTO!$M:$M,$B914)&lt;&gt;"",INDEX(ORCAMENTO!$M:$M,$B914),IF(INDEX(ORCAMENTO!$P:$P,$B914)&lt;&gt;"",INDEX(ORCAMENTO!$P:$P,$B914),IF(INDEX(ORCAMENTO!$S:$S,$B914)&lt;&gt;"",INDEX(ORCAMENTO!$S:$S,$B914),INDEX(ORCAMENTO!$V:$V,$B914)))))))</f>
        <v/>
      </c>
      <c r="H914" s="312" t="str">
        <f ca="1">IF($B914="","",IF(INDEX(ORCAMENTO!$H:$H,$B914)&lt;&gt;"",INDEX(ORCAMENTO!$H:$H,$B914),IF(INDEX(ORCAMENTO!$K:$K,$B914)&lt;&gt;"",INDEX(ORCAMENTO!$K:$K,$B914),IF(INDEX(ORCAMENTO!$N:$N,$B914)&lt;&gt;"",INDEX(ORCAMENTO!$N:$N,$B914),IF(INDEX(ORCAMENTO!$Q:$Q,$B914)&lt;&gt;"",INDEX(ORCAMENTO!$Q:$Q,$B914),IF(INDEX(ORCAMENTO!$T:$T,$B914)&lt;&gt;"",INDEX(ORCAMENTO!$T:$T,$B914),INDEX(ORCAMENTO!$W:$W,$B914)))))))</f>
        <v/>
      </c>
      <c r="I914" s="255" t="str">
        <f ca="1">IF($B914="","",IF(INDEX(ORCAMENTO!$AI:$AI,$B914)&lt;&gt;"",INDEX(ORCAMENTO!$AI:$AI,$B914),IF(INDEX(ORCAMENTO!$AG:$AG,$B914),"Memorial de cálculo ou anexo obrigatório não informado para item acima do limite.",IF(AND(INDEX(ORCAMENTO!$AC:$AC,$B914),NOT(INDEX(ORCAMENTO!$AE:$AE,$B914))),"Informe pelo menos um ano completo com valor unitário e quantidade.","Pendência identificada automaticamente."))))</f>
        <v/>
      </c>
      <c r="N914" s="255">
        <f t="shared" si="30"/>
        <v>915</v>
      </c>
      <c r="O914" s="255">
        <f ca="1">IF(INDEX(ORCAMENTO!$AI:$AI,$N914)&lt;&gt;"",1,0)</f>
        <v>0</v>
      </c>
      <c r="P914" s="255">
        <f t="shared" ca="1" si="31"/>
        <v>11</v>
      </c>
      <c r="Q914" s="255" t="str">
        <f ca="1">INDEX(ORCAMENTO!$AI:$AI,$N914)</f>
        <v/>
      </c>
    </row>
    <row r="915" spans="2:17" ht="15" customHeight="1" x14ac:dyDescent="0.25">
      <c r="B915" s="255" t="str">
        <f ca="1">IFERROR(INDEX(_AUX_ANALISE!$A$1:$A$2461,MATCH(ROW()-34,_AUX_ANALISE!$C$1:$C$2461,0)),"")</f>
        <v/>
      </c>
      <c r="C915" s="255" t="str">
        <f ca="1">IF($B915="","",INDEX(ORCAMENTO!$B:$B,$B915))</f>
        <v/>
      </c>
      <c r="D915" s="255" t="str">
        <f ca="1">IF($B915="","",INDEX(ORCAMENTO!$E:$E,$B915))</f>
        <v/>
      </c>
      <c r="E915" s="255" t="str">
        <f ca="1">IF($B915="","",INDEX(ORCAMENTO!$D:$D,$B915))</f>
        <v/>
      </c>
      <c r="F915" s="255" t="str">
        <f ca="1">IF($B915="","",TRIM(IF(OR(INDEX(ORCAMENTO!$G:$G,$B915)&lt;&gt;"",INDEX(ORCAMENTO!$H:$H,$B915)&lt;&gt;""),"Ano 1; ","")&amp;IF(OR(INDEX(ORCAMENTO!$J:$J,$B915)&lt;&gt;"",INDEX(ORCAMENTO!$K:$K,$B915)&lt;&gt;""),"Ano 2; ","")&amp;IF(OR(INDEX(ORCAMENTO!$M:$M,$B915)&lt;&gt;"",INDEX(ORCAMENTO!$N:$N,$B915)&lt;&gt;""),"Ano 3; ","")&amp;IF(OR(INDEX(ORCAMENTO!$P:$P,$B915)&lt;&gt;"",INDEX(ORCAMENTO!$Q:$Q,$B915)&lt;&gt;""),"Ano 4; ","")&amp;IF(OR(INDEX(ORCAMENTO!$S:$S,$B915)&lt;&gt;"",INDEX(ORCAMENTO!$T:$T,$B915)&lt;&gt;""),"Ano 5; ","")&amp;IF(OR(INDEX(ORCAMENTO!$V:$V,$B915)&lt;&gt;"",INDEX(ORCAMENTO!$W:$W,$B915)&lt;&gt;""),"Ano 6; ","")))</f>
        <v/>
      </c>
      <c r="G915" s="311" t="str">
        <f ca="1">IF($B915="","",IF(INDEX(ORCAMENTO!$G:$G,$B915)&lt;&gt;"",INDEX(ORCAMENTO!$G:$G,$B915),IF(INDEX(ORCAMENTO!$J:$J,$B915)&lt;&gt;"",INDEX(ORCAMENTO!$J:$J,$B915),IF(INDEX(ORCAMENTO!$M:$M,$B915)&lt;&gt;"",INDEX(ORCAMENTO!$M:$M,$B915),IF(INDEX(ORCAMENTO!$P:$P,$B915)&lt;&gt;"",INDEX(ORCAMENTO!$P:$P,$B915),IF(INDEX(ORCAMENTO!$S:$S,$B915)&lt;&gt;"",INDEX(ORCAMENTO!$S:$S,$B915),INDEX(ORCAMENTO!$V:$V,$B915)))))))</f>
        <v/>
      </c>
      <c r="H915" s="312" t="str">
        <f ca="1">IF($B915="","",IF(INDEX(ORCAMENTO!$H:$H,$B915)&lt;&gt;"",INDEX(ORCAMENTO!$H:$H,$B915),IF(INDEX(ORCAMENTO!$K:$K,$B915)&lt;&gt;"",INDEX(ORCAMENTO!$K:$K,$B915),IF(INDEX(ORCAMENTO!$N:$N,$B915)&lt;&gt;"",INDEX(ORCAMENTO!$N:$N,$B915),IF(INDEX(ORCAMENTO!$Q:$Q,$B915)&lt;&gt;"",INDEX(ORCAMENTO!$Q:$Q,$B915),IF(INDEX(ORCAMENTO!$T:$T,$B915)&lt;&gt;"",INDEX(ORCAMENTO!$T:$T,$B915),INDEX(ORCAMENTO!$W:$W,$B915)))))))</f>
        <v/>
      </c>
      <c r="I915" s="255" t="str">
        <f ca="1">IF($B915="","",IF(INDEX(ORCAMENTO!$AI:$AI,$B915)&lt;&gt;"",INDEX(ORCAMENTO!$AI:$AI,$B915),IF(INDEX(ORCAMENTO!$AG:$AG,$B915),"Memorial de cálculo ou anexo obrigatório não informado para item acima do limite.",IF(AND(INDEX(ORCAMENTO!$AC:$AC,$B915),NOT(INDEX(ORCAMENTO!$AE:$AE,$B915))),"Informe pelo menos um ano completo com valor unitário e quantidade.","Pendência identificada automaticamente."))))</f>
        <v/>
      </c>
      <c r="N915" s="255">
        <f t="shared" si="30"/>
        <v>916</v>
      </c>
      <c r="O915" s="255">
        <f ca="1">IF(INDEX(ORCAMENTO!$AI:$AI,$N915)&lt;&gt;"",1,0)</f>
        <v>0</v>
      </c>
      <c r="P915" s="255">
        <f t="shared" ca="1" si="31"/>
        <v>11</v>
      </c>
      <c r="Q915" s="255" t="str">
        <f ca="1">INDEX(ORCAMENTO!$AI:$AI,$N915)</f>
        <v/>
      </c>
    </row>
    <row r="916" spans="2:17" ht="15" customHeight="1" x14ac:dyDescent="0.25">
      <c r="B916" s="255" t="str">
        <f ca="1">IFERROR(INDEX(_AUX_ANALISE!$A$1:$A$2461,MATCH(ROW()-34,_AUX_ANALISE!$C$1:$C$2461,0)),"")</f>
        <v/>
      </c>
      <c r="C916" s="255" t="str">
        <f ca="1">IF($B916="","",INDEX(ORCAMENTO!$B:$B,$B916))</f>
        <v/>
      </c>
      <c r="D916" s="255" t="str">
        <f ca="1">IF($B916="","",INDEX(ORCAMENTO!$E:$E,$B916))</f>
        <v/>
      </c>
      <c r="E916" s="255" t="str">
        <f ca="1">IF($B916="","",INDEX(ORCAMENTO!$D:$D,$B916))</f>
        <v/>
      </c>
      <c r="F916" s="255" t="str">
        <f ca="1">IF($B916="","",TRIM(IF(OR(INDEX(ORCAMENTO!$G:$G,$B916)&lt;&gt;"",INDEX(ORCAMENTO!$H:$H,$B916)&lt;&gt;""),"Ano 1; ","")&amp;IF(OR(INDEX(ORCAMENTO!$J:$J,$B916)&lt;&gt;"",INDEX(ORCAMENTO!$K:$K,$B916)&lt;&gt;""),"Ano 2; ","")&amp;IF(OR(INDEX(ORCAMENTO!$M:$M,$B916)&lt;&gt;"",INDEX(ORCAMENTO!$N:$N,$B916)&lt;&gt;""),"Ano 3; ","")&amp;IF(OR(INDEX(ORCAMENTO!$P:$P,$B916)&lt;&gt;"",INDEX(ORCAMENTO!$Q:$Q,$B916)&lt;&gt;""),"Ano 4; ","")&amp;IF(OR(INDEX(ORCAMENTO!$S:$S,$B916)&lt;&gt;"",INDEX(ORCAMENTO!$T:$T,$B916)&lt;&gt;""),"Ano 5; ","")&amp;IF(OR(INDEX(ORCAMENTO!$V:$V,$B916)&lt;&gt;"",INDEX(ORCAMENTO!$W:$W,$B916)&lt;&gt;""),"Ano 6; ","")))</f>
        <v/>
      </c>
      <c r="G916" s="311" t="str">
        <f ca="1">IF($B916="","",IF(INDEX(ORCAMENTO!$G:$G,$B916)&lt;&gt;"",INDEX(ORCAMENTO!$G:$G,$B916),IF(INDEX(ORCAMENTO!$J:$J,$B916)&lt;&gt;"",INDEX(ORCAMENTO!$J:$J,$B916),IF(INDEX(ORCAMENTO!$M:$M,$B916)&lt;&gt;"",INDEX(ORCAMENTO!$M:$M,$B916),IF(INDEX(ORCAMENTO!$P:$P,$B916)&lt;&gt;"",INDEX(ORCAMENTO!$P:$P,$B916),IF(INDEX(ORCAMENTO!$S:$S,$B916)&lt;&gt;"",INDEX(ORCAMENTO!$S:$S,$B916),INDEX(ORCAMENTO!$V:$V,$B916)))))))</f>
        <v/>
      </c>
      <c r="H916" s="312" t="str">
        <f ca="1">IF($B916="","",IF(INDEX(ORCAMENTO!$H:$H,$B916)&lt;&gt;"",INDEX(ORCAMENTO!$H:$H,$B916),IF(INDEX(ORCAMENTO!$K:$K,$B916)&lt;&gt;"",INDEX(ORCAMENTO!$K:$K,$B916),IF(INDEX(ORCAMENTO!$N:$N,$B916)&lt;&gt;"",INDEX(ORCAMENTO!$N:$N,$B916),IF(INDEX(ORCAMENTO!$Q:$Q,$B916)&lt;&gt;"",INDEX(ORCAMENTO!$Q:$Q,$B916),IF(INDEX(ORCAMENTO!$T:$T,$B916)&lt;&gt;"",INDEX(ORCAMENTO!$T:$T,$B916),INDEX(ORCAMENTO!$W:$W,$B916)))))))</f>
        <v/>
      </c>
      <c r="I916" s="255" t="str">
        <f ca="1">IF($B916="","",IF(INDEX(ORCAMENTO!$AI:$AI,$B916)&lt;&gt;"",INDEX(ORCAMENTO!$AI:$AI,$B916),IF(INDEX(ORCAMENTO!$AG:$AG,$B916),"Memorial de cálculo ou anexo obrigatório não informado para item acima do limite.",IF(AND(INDEX(ORCAMENTO!$AC:$AC,$B916),NOT(INDEX(ORCAMENTO!$AE:$AE,$B916))),"Informe pelo menos um ano completo com valor unitário e quantidade.","Pendência identificada automaticamente."))))</f>
        <v/>
      </c>
      <c r="N916" s="255">
        <f t="shared" si="30"/>
        <v>917</v>
      </c>
      <c r="O916" s="255">
        <f ca="1">IF(INDEX(ORCAMENTO!$AI:$AI,$N916)&lt;&gt;"",1,0)</f>
        <v>0</v>
      </c>
      <c r="P916" s="255">
        <f t="shared" ca="1" si="31"/>
        <v>11</v>
      </c>
      <c r="Q916" s="255" t="str">
        <f ca="1">INDEX(ORCAMENTO!$AI:$AI,$N916)</f>
        <v/>
      </c>
    </row>
    <row r="917" spans="2:17" ht="15" customHeight="1" x14ac:dyDescent="0.25">
      <c r="B917" s="255" t="str">
        <f ca="1">IFERROR(INDEX(_AUX_ANALISE!$A$1:$A$2461,MATCH(ROW()-34,_AUX_ANALISE!$C$1:$C$2461,0)),"")</f>
        <v/>
      </c>
      <c r="C917" s="255" t="str">
        <f ca="1">IF($B917="","",INDEX(ORCAMENTO!$B:$B,$B917))</f>
        <v/>
      </c>
      <c r="D917" s="255" t="str">
        <f ca="1">IF($B917="","",INDEX(ORCAMENTO!$E:$E,$B917))</f>
        <v/>
      </c>
      <c r="E917" s="255" t="str">
        <f ca="1">IF($B917="","",INDEX(ORCAMENTO!$D:$D,$B917))</f>
        <v/>
      </c>
      <c r="F917" s="255" t="str">
        <f ca="1">IF($B917="","",TRIM(IF(OR(INDEX(ORCAMENTO!$G:$G,$B917)&lt;&gt;"",INDEX(ORCAMENTO!$H:$H,$B917)&lt;&gt;""),"Ano 1; ","")&amp;IF(OR(INDEX(ORCAMENTO!$J:$J,$B917)&lt;&gt;"",INDEX(ORCAMENTO!$K:$K,$B917)&lt;&gt;""),"Ano 2; ","")&amp;IF(OR(INDEX(ORCAMENTO!$M:$M,$B917)&lt;&gt;"",INDEX(ORCAMENTO!$N:$N,$B917)&lt;&gt;""),"Ano 3; ","")&amp;IF(OR(INDEX(ORCAMENTO!$P:$P,$B917)&lt;&gt;"",INDEX(ORCAMENTO!$Q:$Q,$B917)&lt;&gt;""),"Ano 4; ","")&amp;IF(OR(INDEX(ORCAMENTO!$S:$S,$B917)&lt;&gt;"",INDEX(ORCAMENTO!$T:$T,$B917)&lt;&gt;""),"Ano 5; ","")&amp;IF(OR(INDEX(ORCAMENTO!$V:$V,$B917)&lt;&gt;"",INDEX(ORCAMENTO!$W:$W,$B917)&lt;&gt;""),"Ano 6; ","")))</f>
        <v/>
      </c>
      <c r="G917" s="311" t="str">
        <f ca="1">IF($B917="","",IF(INDEX(ORCAMENTO!$G:$G,$B917)&lt;&gt;"",INDEX(ORCAMENTO!$G:$G,$B917),IF(INDEX(ORCAMENTO!$J:$J,$B917)&lt;&gt;"",INDEX(ORCAMENTO!$J:$J,$B917),IF(INDEX(ORCAMENTO!$M:$M,$B917)&lt;&gt;"",INDEX(ORCAMENTO!$M:$M,$B917),IF(INDEX(ORCAMENTO!$P:$P,$B917)&lt;&gt;"",INDEX(ORCAMENTO!$P:$P,$B917),IF(INDEX(ORCAMENTO!$S:$S,$B917)&lt;&gt;"",INDEX(ORCAMENTO!$S:$S,$B917),INDEX(ORCAMENTO!$V:$V,$B917)))))))</f>
        <v/>
      </c>
      <c r="H917" s="312" t="str">
        <f ca="1">IF($B917="","",IF(INDEX(ORCAMENTO!$H:$H,$B917)&lt;&gt;"",INDEX(ORCAMENTO!$H:$H,$B917),IF(INDEX(ORCAMENTO!$K:$K,$B917)&lt;&gt;"",INDEX(ORCAMENTO!$K:$K,$B917),IF(INDEX(ORCAMENTO!$N:$N,$B917)&lt;&gt;"",INDEX(ORCAMENTO!$N:$N,$B917),IF(INDEX(ORCAMENTO!$Q:$Q,$B917)&lt;&gt;"",INDEX(ORCAMENTO!$Q:$Q,$B917),IF(INDEX(ORCAMENTO!$T:$T,$B917)&lt;&gt;"",INDEX(ORCAMENTO!$T:$T,$B917),INDEX(ORCAMENTO!$W:$W,$B917)))))))</f>
        <v/>
      </c>
      <c r="I917" s="255" t="str">
        <f ca="1">IF($B917="","",IF(INDEX(ORCAMENTO!$AI:$AI,$B917)&lt;&gt;"",INDEX(ORCAMENTO!$AI:$AI,$B917),IF(INDEX(ORCAMENTO!$AG:$AG,$B917),"Memorial de cálculo ou anexo obrigatório não informado para item acima do limite.",IF(AND(INDEX(ORCAMENTO!$AC:$AC,$B917),NOT(INDEX(ORCAMENTO!$AE:$AE,$B917))),"Informe pelo menos um ano completo com valor unitário e quantidade.","Pendência identificada automaticamente."))))</f>
        <v/>
      </c>
      <c r="N917" s="255">
        <f t="shared" si="30"/>
        <v>918</v>
      </c>
      <c r="O917" s="255">
        <f ca="1">IF(INDEX(ORCAMENTO!$AI:$AI,$N917)&lt;&gt;"",1,0)</f>
        <v>0</v>
      </c>
      <c r="P917" s="255">
        <f t="shared" ca="1" si="31"/>
        <v>11</v>
      </c>
      <c r="Q917" s="255" t="str">
        <f ca="1">INDEX(ORCAMENTO!$AI:$AI,$N917)</f>
        <v/>
      </c>
    </row>
    <row r="918" spans="2:17" ht="15" customHeight="1" x14ac:dyDescent="0.25">
      <c r="B918" s="255" t="str">
        <f ca="1">IFERROR(INDEX(_AUX_ANALISE!$A$1:$A$2461,MATCH(ROW()-34,_AUX_ANALISE!$C$1:$C$2461,0)),"")</f>
        <v/>
      </c>
      <c r="C918" s="255" t="str">
        <f ca="1">IF($B918="","",INDEX(ORCAMENTO!$B:$B,$B918))</f>
        <v/>
      </c>
      <c r="D918" s="255" t="str">
        <f ca="1">IF($B918="","",INDEX(ORCAMENTO!$E:$E,$B918))</f>
        <v/>
      </c>
      <c r="E918" s="255" t="str">
        <f ca="1">IF($B918="","",INDEX(ORCAMENTO!$D:$D,$B918))</f>
        <v/>
      </c>
      <c r="F918" s="255" t="str">
        <f ca="1">IF($B918="","",TRIM(IF(OR(INDEX(ORCAMENTO!$G:$G,$B918)&lt;&gt;"",INDEX(ORCAMENTO!$H:$H,$B918)&lt;&gt;""),"Ano 1; ","")&amp;IF(OR(INDEX(ORCAMENTO!$J:$J,$B918)&lt;&gt;"",INDEX(ORCAMENTO!$K:$K,$B918)&lt;&gt;""),"Ano 2; ","")&amp;IF(OR(INDEX(ORCAMENTO!$M:$M,$B918)&lt;&gt;"",INDEX(ORCAMENTO!$N:$N,$B918)&lt;&gt;""),"Ano 3; ","")&amp;IF(OR(INDEX(ORCAMENTO!$P:$P,$B918)&lt;&gt;"",INDEX(ORCAMENTO!$Q:$Q,$B918)&lt;&gt;""),"Ano 4; ","")&amp;IF(OR(INDEX(ORCAMENTO!$S:$S,$B918)&lt;&gt;"",INDEX(ORCAMENTO!$T:$T,$B918)&lt;&gt;""),"Ano 5; ","")&amp;IF(OR(INDEX(ORCAMENTO!$V:$V,$B918)&lt;&gt;"",INDEX(ORCAMENTO!$W:$W,$B918)&lt;&gt;""),"Ano 6; ","")))</f>
        <v/>
      </c>
      <c r="G918" s="311" t="str">
        <f ca="1">IF($B918="","",IF(INDEX(ORCAMENTO!$G:$G,$B918)&lt;&gt;"",INDEX(ORCAMENTO!$G:$G,$B918),IF(INDEX(ORCAMENTO!$J:$J,$B918)&lt;&gt;"",INDEX(ORCAMENTO!$J:$J,$B918),IF(INDEX(ORCAMENTO!$M:$M,$B918)&lt;&gt;"",INDEX(ORCAMENTO!$M:$M,$B918),IF(INDEX(ORCAMENTO!$P:$P,$B918)&lt;&gt;"",INDEX(ORCAMENTO!$P:$P,$B918),IF(INDEX(ORCAMENTO!$S:$S,$B918)&lt;&gt;"",INDEX(ORCAMENTO!$S:$S,$B918),INDEX(ORCAMENTO!$V:$V,$B918)))))))</f>
        <v/>
      </c>
      <c r="H918" s="312" t="str">
        <f ca="1">IF($B918="","",IF(INDEX(ORCAMENTO!$H:$H,$B918)&lt;&gt;"",INDEX(ORCAMENTO!$H:$H,$B918),IF(INDEX(ORCAMENTO!$K:$K,$B918)&lt;&gt;"",INDEX(ORCAMENTO!$K:$K,$B918),IF(INDEX(ORCAMENTO!$N:$N,$B918)&lt;&gt;"",INDEX(ORCAMENTO!$N:$N,$B918),IF(INDEX(ORCAMENTO!$Q:$Q,$B918)&lt;&gt;"",INDEX(ORCAMENTO!$Q:$Q,$B918),IF(INDEX(ORCAMENTO!$T:$T,$B918)&lt;&gt;"",INDEX(ORCAMENTO!$T:$T,$B918),INDEX(ORCAMENTO!$W:$W,$B918)))))))</f>
        <v/>
      </c>
      <c r="I918" s="255" t="str">
        <f ca="1">IF($B918="","",IF(INDEX(ORCAMENTO!$AI:$AI,$B918)&lt;&gt;"",INDEX(ORCAMENTO!$AI:$AI,$B918),IF(INDEX(ORCAMENTO!$AG:$AG,$B918),"Memorial de cálculo ou anexo obrigatório não informado para item acima do limite.",IF(AND(INDEX(ORCAMENTO!$AC:$AC,$B918),NOT(INDEX(ORCAMENTO!$AE:$AE,$B918))),"Informe pelo menos um ano completo com valor unitário e quantidade.","Pendência identificada automaticamente."))))</f>
        <v/>
      </c>
      <c r="N918" s="255">
        <f t="shared" si="30"/>
        <v>919</v>
      </c>
      <c r="O918" s="255">
        <f ca="1">IF(INDEX(ORCAMENTO!$AI:$AI,$N918)&lt;&gt;"",1,0)</f>
        <v>0</v>
      </c>
      <c r="P918" s="255">
        <f t="shared" ca="1" si="31"/>
        <v>11</v>
      </c>
      <c r="Q918" s="255" t="str">
        <f ca="1">INDEX(ORCAMENTO!$AI:$AI,$N918)</f>
        <v/>
      </c>
    </row>
    <row r="919" spans="2:17" ht="15" customHeight="1" x14ac:dyDescent="0.25">
      <c r="B919" s="255" t="str">
        <f ca="1">IFERROR(INDEX(_AUX_ANALISE!$A$1:$A$2461,MATCH(ROW()-34,_AUX_ANALISE!$C$1:$C$2461,0)),"")</f>
        <v/>
      </c>
      <c r="C919" s="255" t="str">
        <f ca="1">IF($B919="","",INDEX(ORCAMENTO!$B:$B,$B919))</f>
        <v/>
      </c>
      <c r="D919" s="255" t="str">
        <f ca="1">IF($B919="","",INDEX(ORCAMENTO!$E:$E,$B919))</f>
        <v/>
      </c>
      <c r="E919" s="255" t="str">
        <f ca="1">IF($B919="","",INDEX(ORCAMENTO!$D:$D,$B919))</f>
        <v/>
      </c>
      <c r="F919" s="255" t="str">
        <f ca="1">IF($B919="","",TRIM(IF(OR(INDEX(ORCAMENTO!$G:$G,$B919)&lt;&gt;"",INDEX(ORCAMENTO!$H:$H,$B919)&lt;&gt;""),"Ano 1; ","")&amp;IF(OR(INDEX(ORCAMENTO!$J:$J,$B919)&lt;&gt;"",INDEX(ORCAMENTO!$K:$K,$B919)&lt;&gt;""),"Ano 2; ","")&amp;IF(OR(INDEX(ORCAMENTO!$M:$M,$B919)&lt;&gt;"",INDEX(ORCAMENTO!$N:$N,$B919)&lt;&gt;""),"Ano 3; ","")&amp;IF(OR(INDEX(ORCAMENTO!$P:$P,$B919)&lt;&gt;"",INDEX(ORCAMENTO!$Q:$Q,$B919)&lt;&gt;""),"Ano 4; ","")&amp;IF(OR(INDEX(ORCAMENTO!$S:$S,$B919)&lt;&gt;"",INDEX(ORCAMENTO!$T:$T,$B919)&lt;&gt;""),"Ano 5; ","")&amp;IF(OR(INDEX(ORCAMENTO!$V:$V,$B919)&lt;&gt;"",INDEX(ORCAMENTO!$W:$W,$B919)&lt;&gt;""),"Ano 6; ","")))</f>
        <v/>
      </c>
      <c r="G919" s="311" t="str">
        <f ca="1">IF($B919="","",IF(INDEX(ORCAMENTO!$G:$G,$B919)&lt;&gt;"",INDEX(ORCAMENTO!$G:$G,$B919),IF(INDEX(ORCAMENTO!$J:$J,$B919)&lt;&gt;"",INDEX(ORCAMENTO!$J:$J,$B919),IF(INDEX(ORCAMENTO!$M:$M,$B919)&lt;&gt;"",INDEX(ORCAMENTO!$M:$M,$B919),IF(INDEX(ORCAMENTO!$P:$P,$B919)&lt;&gt;"",INDEX(ORCAMENTO!$P:$P,$B919),IF(INDEX(ORCAMENTO!$S:$S,$B919)&lt;&gt;"",INDEX(ORCAMENTO!$S:$S,$B919),INDEX(ORCAMENTO!$V:$V,$B919)))))))</f>
        <v/>
      </c>
      <c r="H919" s="312" t="str">
        <f ca="1">IF($B919="","",IF(INDEX(ORCAMENTO!$H:$H,$B919)&lt;&gt;"",INDEX(ORCAMENTO!$H:$H,$B919),IF(INDEX(ORCAMENTO!$K:$K,$B919)&lt;&gt;"",INDEX(ORCAMENTO!$K:$K,$B919),IF(INDEX(ORCAMENTO!$N:$N,$B919)&lt;&gt;"",INDEX(ORCAMENTO!$N:$N,$B919),IF(INDEX(ORCAMENTO!$Q:$Q,$B919)&lt;&gt;"",INDEX(ORCAMENTO!$Q:$Q,$B919),IF(INDEX(ORCAMENTO!$T:$T,$B919)&lt;&gt;"",INDEX(ORCAMENTO!$T:$T,$B919),INDEX(ORCAMENTO!$W:$W,$B919)))))))</f>
        <v/>
      </c>
      <c r="I919" s="255" t="str">
        <f ca="1">IF($B919="","",IF(INDEX(ORCAMENTO!$AI:$AI,$B919)&lt;&gt;"",INDEX(ORCAMENTO!$AI:$AI,$B919),IF(INDEX(ORCAMENTO!$AG:$AG,$B919),"Memorial de cálculo ou anexo obrigatório não informado para item acima do limite.",IF(AND(INDEX(ORCAMENTO!$AC:$AC,$B919),NOT(INDEX(ORCAMENTO!$AE:$AE,$B919))),"Informe pelo menos um ano completo com valor unitário e quantidade.","Pendência identificada automaticamente."))))</f>
        <v/>
      </c>
      <c r="N919" s="255">
        <f t="shared" si="30"/>
        <v>920</v>
      </c>
      <c r="O919" s="255">
        <f ca="1">IF(INDEX(ORCAMENTO!$AI:$AI,$N919)&lt;&gt;"",1,0)</f>
        <v>0</v>
      </c>
      <c r="P919" s="255">
        <f t="shared" ca="1" si="31"/>
        <v>11</v>
      </c>
      <c r="Q919" s="255" t="str">
        <f ca="1">INDEX(ORCAMENTO!$AI:$AI,$N919)</f>
        <v/>
      </c>
    </row>
    <row r="920" spans="2:17" ht="15" customHeight="1" x14ac:dyDescent="0.25">
      <c r="B920" s="255" t="str">
        <f ca="1">IFERROR(INDEX(_AUX_ANALISE!$A$1:$A$2461,MATCH(ROW()-34,_AUX_ANALISE!$C$1:$C$2461,0)),"")</f>
        <v/>
      </c>
      <c r="C920" s="255" t="str">
        <f ca="1">IF($B920="","",INDEX(ORCAMENTO!$B:$B,$B920))</f>
        <v/>
      </c>
      <c r="D920" s="255" t="str">
        <f ca="1">IF($B920="","",INDEX(ORCAMENTO!$E:$E,$B920))</f>
        <v/>
      </c>
      <c r="E920" s="255" t="str">
        <f ca="1">IF($B920="","",INDEX(ORCAMENTO!$D:$D,$B920))</f>
        <v/>
      </c>
      <c r="F920" s="255" t="str">
        <f ca="1">IF($B920="","",TRIM(IF(OR(INDEX(ORCAMENTO!$G:$G,$B920)&lt;&gt;"",INDEX(ORCAMENTO!$H:$H,$B920)&lt;&gt;""),"Ano 1; ","")&amp;IF(OR(INDEX(ORCAMENTO!$J:$J,$B920)&lt;&gt;"",INDEX(ORCAMENTO!$K:$K,$B920)&lt;&gt;""),"Ano 2; ","")&amp;IF(OR(INDEX(ORCAMENTO!$M:$M,$B920)&lt;&gt;"",INDEX(ORCAMENTO!$N:$N,$B920)&lt;&gt;""),"Ano 3; ","")&amp;IF(OR(INDEX(ORCAMENTO!$P:$P,$B920)&lt;&gt;"",INDEX(ORCAMENTO!$Q:$Q,$B920)&lt;&gt;""),"Ano 4; ","")&amp;IF(OR(INDEX(ORCAMENTO!$S:$S,$B920)&lt;&gt;"",INDEX(ORCAMENTO!$T:$T,$B920)&lt;&gt;""),"Ano 5; ","")&amp;IF(OR(INDEX(ORCAMENTO!$V:$V,$B920)&lt;&gt;"",INDEX(ORCAMENTO!$W:$W,$B920)&lt;&gt;""),"Ano 6; ","")))</f>
        <v/>
      </c>
      <c r="G920" s="311" t="str">
        <f ca="1">IF($B920="","",IF(INDEX(ORCAMENTO!$G:$G,$B920)&lt;&gt;"",INDEX(ORCAMENTO!$G:$G,$B920),IF(INDEX(ORCAMENTO!$J:$J,$B920)&lt;&gt;"",INDEX(ORCAMENTO!$J:$J,$B920),IF(INDEX(ORCAMENTO!$M:$M,$B920)&lt;&gt;"",INDEX(ORCAMENTO!$M:$M,$B920),IF(INDEX(ORCAMENTO!$P:$P,$B920)&lt;&gt;"",INDEX(ORCAMENTO!$P:$P,$B920),IF(INDEX(ORCAMENTO!$S:$S,$B920)&lt;&gt;"",INDEX(ORCAMENTO!$S:$S,$B920),INDEX(ORCAMENTO!$V:$V,$B920)))))))</f>
        <v/>
      </c>
      <c r="H920" s="312" t="str">
        <f ca="1">IF($B920="","",IF(INDEX(ORCAMENTO!$H:$H,$B920)&lt;&gt;"",INDEX(ORCAMENTO!$H:$H,$B920),IF(INDEX(ORCAMENTO!$K:$K,$B920)&lt;&gt;"",INDEX(ORCAMENTO!$K:$K,$B920),IF(INDEX(ORCAMENTO!$N:$N,$B920)&lt;&gt;"",INDEX(ORCAMENTO!$N:$N,$B920),IF(INDEX(ORCAMENTO!$Q:$Q,$B920)&lt;&gt;"",INDEX(ORCAMENTO!$Q:$Q,$B920),IF(INDEX(ORCAMENTO!$T:$T,$B920)&lt;&gt;"",INDEX(ORCAMENTO!$T:$T,$B920),INDEX(ORCAMENTO!$W:$W,$B920)))))))</f>
        <v/>
      </c>
      <c r="I920" s="255" t="str">
        <f ca="1">IF($B920="","",IF(INDEX(ORCAMENTO!$AI:$AI,$B920)&lt;&gt;"",INDEX(ORCAMENTO!$AI:$AI,$B920),IF(INDEX(ORCAMENTO!$AG:$AG,$B920),"Memorial de cálculo ou anexo obrigatório não informado para item acima do limite.",IF(AND(INDEX(ORCAMENTO!$AC:$AC,$B920),NOT(INDEX(ORCAMENTO!$AE:$AE,$B920))),"Informe pelo menos um ano completo com valor unitário e quantidade.","Pendência identificada automaticamente."))))</f>
        <v/>
      </c>
      <c r="N920" s="255">
        <f t="shared" si="30"/>
        <v>921</v>
      </c>
      <c r="O920" s="255">
        <f ca="1">IF(INDEX(ORCAMENTO!$AI:$AI,$N920)&lt;&gt;"",1,0)</f>
        <v>0</v>
      </c>
      <c r="P920" s="255">
        <f t="shared" ca="1" si="31"/>
        <v>11</v>
      </c>
      <c r="Q920" s="255" t="str">
        <f ca="1">INDEX(ORCAMENTO!$AI:$AI,$N920)</f>
        <v/>
      </c>
    </row>
    <row r="921" spans="2:17" ht="15" customHeight="1" x14ac:dyDescent="0.25">
      <c r="B921" s="255" t="str">
        <f ca="1">IFERROR(INDEX(_AUX_ANALISE!$A$1:$A$2461,MATCH(ROW()-34,_AUX_ANALISE!$C$1:$C$2461,0)),"")</f>
        <v/>
      </c>
      <c r="C921" s="255" t="str">
        <f ca="1">IF($B921="","",INDEX(ORCAMENTO!$B:$B,$B921))</f>
        <v/>
      </c>
      <c r="D921" s="255" t="str">
        <f ca="1">IF($B921="","",INDEX(ORCAMENTO!$E:$E,$B921))</f>
        <v/>
      </c>
      <c r="E921" s="255" t="str">
        <f ca="1">IF($B921="","",INDEX(ORCAMENTO!$D:$D,$B921))</f>
        <v/>
      </c>
      <c r="F921" s="255" t="str">
        <f ca="1">IF($B921="","",TRIM(IF(OR(INDEX(ORCAMENTO!$G:$G,$B921)&lt;&gt;"",INDEX(ORCAMENTO!$H:$H,$B921)&lt;&gt;""),"Ano 1; ","")&amp;IF(OR(INDEX(ORCAMENTO!$J:$J,$B921)&lt;&gt;"",INDEX(ORCAMENTO!$K:$K,$B921)&lt;&gt;""),"Ano 2; ","")&amp;IF(OR(INDEX(ORCAMENTO!$M:$M,$B921)&lt;&gt;"",INDEX(ORCAMENTO!$N:$N,$B921)&lt;&gt;""),"Ano 3; ","")&amp;IF(OR(INDEX(ORCAMENTO!$P:$P,$B921)&lt;&gt;"",INDEX(ORCAMENTO!$Q:$Q,$B921)&lt;&gt;""),"Ano 4; ","")&amp;IF(OR(INDEX(ORCAMENTO!$S:$S,$B921)&lt;&gt;"",INDEX(ORCAMENTO!$T:$T,$B921)&lt;&gt;""),"Ano 5; ","")&amp;IF(OR(INDEX(ORCAMENTO!$V:$V,$B921)&lt;&gt;"",INDEX(ORCAMENTO!$W:$W,$B921)&lt;&gt;""),"Ano 6; ","")))</f>
        <v/>
      </c>
      <c r="G921" s="311" t="str">
        <f ca="1">IF($B921="","",IF(INDEX(ORCAMENTO!$G:$G,$B921)&lt;&gt;"",INDEX(ORCAMENTO!$G:$G,$B921),IF(INDEX(ORCAMENTO!$J:$J,$B921)&lt;&gt;"",INDEX(ORCAMENTO!$J:$J,$B921),IF(INDEX(ORCAMENTO!$M:$M,$B921)&lt;&gt;"",INDEX(ORCAMENTO!$M:$M,$B921),IF(INDEX(ORCAMENTO!$P:$P,$B921)&lt;&gt;"",INDEX(ORCAMENTO!$P:$P,$B921),IF(INDEX(ORCAMENTO!$S:$S,$B921)&lt;&gt;"",INDEX(ORCAMENTO!$S:$S,$B921),INDEX(ORCAMENTO!$V:$V,$B921)))))))</f>
        <v/>
      </c>
      <c r="H921" s="312" t="str">
        <f ca="1">IF($B921="","",IF(INDEX(ORCAMENTO!$H:$H,$B921)&lt;&gt;"",INDEX(ORCAMENTO!$H:$H,$B921),IF(INDEX(ORCAMENTO!$K:$K,$B921)&lt;&gt;"",INDEX(ORCAMENTO!$K:$K,$B921),IF(INDEX(ORCAMENTO!$N:$N,$B921)&lt;&gt;"",INDEX(ORCAMENTO!$N:$N,$B921),IF(INDEX(ORCAMENTO!$Q:$Q,$B921)&lt;&gt;"",INDEX(ORCAMENTO!$Q:$Q,$B921),IF(INDEX(ORCAMENTO!$T:$T,$B921)&lt;&gt;"",INDEX(ORCAMENTO!$T:$T,$B921),INDEX(ORCAMENTO!$W:$W,$B921)))))))</f>
        <v/>
      </c>
      <c r="I921" s="255" t="str">
        <f ca="1">IF($B921="","",IF(INDEX(ORCAMENTO!$AI:$AI,$B921)&lt;&gt;"",INDEX(ORCAMENTO!$AI:$AI,$B921),IF(INDEX(ORCAMENTO!$AG:$AG,$B921),"Memorial de cálculo ou anexo obrigatório não informado para item acima do limite.",IF(AND(INDEX(ORCAMENTO!$AC:$AC,$B921),NOT(INDEX(ORCAMENTO!$AE:$AE,$B921))),"Informe pelo menos um ano completo com valor unitário e quantidade.","Pendência identificada automaticamente."))))</f>
        <v/>
      </c>
      <c r="N921" s="255">
        <f t="shared" si="30"/>
        <v>922</v>
      </c>
      <c r="O921" s="255">
        <f ca="1">IF(INDEX(ORCAMENTO!$AI:$AI,$N921)&lt;&gt;"",1,0)</f>
        <v>0</v>
      </c>
      <c r="P921" s="255">
        <f t="shared" ca="1" si="31"/>
        <v>11</v>
      </c>
      <c r="Q921" s="255" t="str">
        <f ca="1">INDEX(ORCAMENTO!$AI:$AI,$N921)</f>
        <v/>
      </c>
    </row>
    <row r="922" spans="2:17" ht="15" customHeight="1" x14ac:dyDescent="0.25">
      <c r="B922" s="255" t="str">
        <f ca="1">IFERROR(INDEX(_AUX_ANALISE!$A$1:$A$2461,MATCH(ROW()-34,_AUX_ANALISE!$C$1:$C$2461,0)),"")</f>
        <v/>
      </c>
      <c r="C922" s="255" t="str">
        <f ca="1">IF($B922="","",INDEX(ORCAMENTO!$B:$B,$B922))</f>
        <v/>
      </c>
      <c r="D922" s="255" t="str">
        <f ca="1">IF($B922="","",INDEX(ORCAMENTO!$E:$E,$B922))</f>
        <v/>
      </c>
      <c r="E922" s="255" t="str">
        <f ca="1">IF($B922="","",INDEX(ORCAMENTO!$D:$D,$B922))</f>
        <v/>
      </c>
      <c r="F922" s="255" t="str">
        <f ca="1">IF($B922="","",TRIM(IF(OR(INDEX(ORCAMENTO!$G:$G,$B922)&lt;&gt;"",INDEX(ORCAMENTO!$H:$H,$B922)&lt;&gt;""),"Ano 1; ","")&amp;IF(OR(INDEX(ORCAMENTO!$J:$J,$B922)&lt;&gt;"",INDEX(ORCAMENTO!$K:$K,$B922)&lt;&gt;""),"Ano 2; ","")&amp;IF(OR(INDEX(ORCAMENTO!$M:$M,$B922)&lt;&gt;"",INDEX(ORCAMENTO!$N:$N,$B922)&lt;&gt;""),"Ano 3; ","")&amp;IF(OR(INDEX(ORCAMENTO!$P:$P,$B922)&lt;&gt;"",INDEX(ORCAMENTO!$Q:$Q,$B922)&lt;&gt;""),"Ano 4; ","")&amp;IF(OR(INDEX(ORCAMENTO!$S:$S,$B922)&lt;&gt;"",INDEX(ORCAMENTO!$T:$T,$B922)&lt;&gt;""),"Ano 5; ","")&amp;IF(OR(INDEX(ORCAMENTO!$V:$V,$B922)&lt;&gt;"",INDEX(ORCAMENTO!$W:$W,$B922)&lt;&gt;""),"Ano 6; ","")))</f>
        <v/>
      </c>
      <c r="G922" s="311" t="str">
        <f ca="1">IF($B922="","",IF(INDEX(ORCAMENTO!$G:$G,$B922)&lt;&gt;"",INDEX(ORCAMENTO!$G:$G,$B922),IF(INDEX(ORCAMENTO!$J:$J,$B922)&lt;&gt;"",INDEX(ORCAMENTO!$J:$J,$B922),IF(INDEX(ORCAMENTO!$M:$M,$B922)&lt;&gt;"",INDEX(ORCAMENTO!$M:$M,$B922),IF(INDEX(ORCAMENTO!$P:$P,$B922)&lt;&gt;"",INDEX(ORCAMENTO!$P:$P,$B922),IF(INDEX(ORCAMENTO!$S:$S,$B922)&lt;&gt;"",INDEX(ORCAMENTO!$S:$S,$B922),INDEX(ORCAMENTO!$V:$V,$B922)))))))</f>
        <v/>
      </c>
      <c r="H922" s="312" t="str">
        <f ca="1">IF($B922="","",IF(INDEX(ORCAMENTO!$H:$H,$B922)&lt;&gt;"",INDEX(ORCAMENTO!$H:$H,$B922),IF(INDEX(ORCAMENTO!$K:$K,$B922)&lt;&gt;"",INDEX(ORCAMENTO!$K:$K,$B922),IF(INDEX(ORCAMENTO!$N:$N,$B922)&lt;&gt;"",INDEX(ORCAMENTO!$N:$N,$B922),IF(INDEX(ORCAMENTO!$Q:$Q,$B922)&lt;&gt;"",INDEX(ORCAMENTO!$Q:$Q,$B922),IF(INDEX(ORCAMENTO!$T:$T,$B922)&lt;&gt;"",INDEX(ORCAMENTO!$T:$T,$B922),INDEX(ORCAMENTO!$W:$W,$B922)))))))</f>
        <v/>
      </c>
      <c r="I922" s="255" t="str">
        <f ca="1">IF($B922="","",IF(INDEX(ORCAMENTO!$AI:$AI,$B922)&lt;&gt;"",INDEX(ORCAMENTO!$AI:$AI,$B922),IF(INDEX(ORCAMENTO!$AG:$AG,$B922),"Memorial de cálculo ou anexo obrigatório não informado para item acima do limite.",IF(AND(INDEX(ORCAMENTO!$AC:$AC,$B922),NOT(INDEX(ORCAMENTO!$AE:$AE,$B922))),"Informe pelo menos um ano completo com valor unitário e quantidade.","Pendência identificada automaticamente."))))</f>
        <v/>
      </c>
      <c r="N922" s="255">
        <f t="shared" si="30"/>
        <v>923</v>
      </c>
      <c r="O922" s="255">
        <f ca="1">IF(INDEX(ORCAMENTO!$AI:$AI,$N922)&lt;&gt;"",1,0)</f>
        <v>0</v>
      </c>
      <c r="P922" s="255">
        <f t="shared" ca="1" si="31"/>
        <v>11</v>
      </c>
      <c r="Q922" s="255" t="str">
        <f ca="1">INDEX(ORCAMENTO!$AI:$AI,$N922)</f>
        <v/>
      </c>
    </row>
    <row r="923" spans="2:17" ht="15" customHeight="1" x14ac:dyDescent="0.25">
      <c r="B923" s="255" t="str">
        <f ca="1">IFERROR(INDEX(_AUX_ANALISE!$A$1:$A$2461,MATCH(ROW()-34,_AUX_ANALISE!$C$1:$C$2461,0)),"")</f>
        <v/>
      </c>
      <c r="C923" s="255" t="str">
        <f ca="1">IF($B923="","",INDEX(ORCAMENTO!$B:$B,$B923))</f>
        <v/>
      </c>
      <c r="D923" s="255" t="str">
        <f ca="1">IF($B923="","",INDEX(ORCAMENTO!$E:$E,$B923))</f>
        <v/>
      </c>
      <c r="E923" s="255" t="str">
        <f ca="1">IF($B923="","",INDEX(ORCAMENTO!$D:$D,$B923))</f>
        <v/>
      </c>
      <c r="F923" s="255" t="str">
        <f ca="1">IF($B923="","",TRIM(IF(OR(INDEX(ORCAMENTO!$G:$G,$B923)&lt;&gt;"",INDEX(ORCAMENTO!$H:$H,$B923)&lt;&gt;""),"Ano 1; ","")&amp;IF(OR(INDEX(ORCAMENTO!$J:$J,$B923)&lt;&gt;"",INDEX(ORCAMENTO!$K:$K,$B923)&lt;&gt;""),"Ano 2; ","")&amp;IF(OR(INDEX(ORCAMENTO!$M:$M,$B923)&lt;&gt;"",INDEX(ORCAMENTO!$N:$N,$B923)&lt;&gt;""),"Ano 3; ","")&amp;IF(OR(INDEX(ORCAMENTO!$P:$P,$B923)&lt;&gt;"",INDEX(ORCAMENTO!$Q:$Q,$B923)&lt;&gt;""),"Ano 4; ","")&amp;IF(OR(INDEX(ORCAMENTO!$S:$S,$B923)&lt;&gt;"",INDEX(ORCAMENTO!$T:$T,$B923)&lt;&gt;""),"Ano 5; ","")&amp;IF(OR(INDEX(ORCAMENTO!$V:$V,$B923)&lt;&gt;"",INDEX(ORCAMENTO!$W:$W,$B923)&lt;&gt;""),"Ano 6; ","")))</f>
        <v/>
      </c>
      <c r="G923" s="311" t="str">
        <f ca="1">IF($B923="","",IF(INDEX(ORCAMENTO!$G:$G,$B923)&lt;&gt;"",INDEX(ORCAMENTO!$G:$G,$B923),IF(INDEX(ORCAMENTO!$J:$J,$B923)&lt;&gt;"",INDEX(ORCAMENTO!$J:$J,$B923),IF(INDEX(ORCAMENTO!$M:$M,$B923)&lt;&gt;"",INDEX(ORCAMENTO!$M:$M,$B923),IF(INDEX(ORCAMENTO!$P:$P,$B923)&lt;&gt;"",INDEX(ORCAMENTO!$P:$P,$B923),IF(INDEX(ORCAMENTO!$S:$S,$B923)&lt;&gt;"",INDEX(ORCAMENTO!$S:$S,$B923),INDEX(ORCAMENTO!$V:$V,$B923)))))))</f>
        <v/>
      </c>
      <c r="H923" s="312" t="str">
        <f ca="1">IF($B923="","",IF(INDEX(ORCAMENTO!$H:$H,$B923)&lt;&gt;"",INDEX(ORCAMENTO!$H:$H,$B923),IF(INDEX(ORCAMENTO!$K:$K,$B923)&lt;&gt;"",INDEX(ORCAMENTO!$K:$K,$B923),IF(INDEX(ORCAMENTO!$N:$N,$B923)&lt;&gt;"",INDEX(ORCAMENTO!$N:$N,$B923),IF(INDEX(ORCAMENTO!$Q:$Q,$B923)&lt;&gt;"",INDEX(ORCAMENTO!$Q:$Q,$B923),IF(INDEX(ORCAMENTO!$T:$T,$B923)&lt;&gt;"",INDEX(ORCAMENTO!$T:$T,$B923),INDEX(ORCAMENTO!$W:$W,$B923)))))))</f>
        <v/>
      </c>
      <c r="I923" s="255" t="str">
        <f ca="1">IF($B923="","",IF(INDEX(ORCAMENTO!$AI:$AI,$B923)&lt;&gt;"",INDEX(ORCAMENTO!$AI:$AI,$B923),IF(INDEX(ORCAMENTO!$AG:$AG,$B923),"Memorial de cálculo ou anexo obrigatório não informado para item acima do limite.",IF(AND(INDEX(ORCAMENTO!$AC:$AC,$B923),NOT(INDEX(ORCAMENTO!$AE:$AE,$B923))),"Informe pelo menos um ano completo com valor unitário e quantidade.","Pendência identificada automaticamente."))))</f>
        <v/>
      </c>
      <c r="N923" s="255">
        <f t="shared" si="30"/>
        <v>924</v>
      </c>
      <c r="O923" s="255">
        <f ca="1">IF(INDEX(ORCAMENTO!$AI:$AI,$N923)&lt;&gt;"",1,0)</f>
        <v>0</v>
      </c>
      <c r="P923" s="255">
        <f t="shared" ca="1" si="31"/>
        <v>11</v>
      </c>
      <c r="Q923" s="255" t="str">
        <f ca="1">INDEX(ORCAMENTO!$AI:$AI,$N923)</f>
        <v/>
      </c>
    </row>
    <row r="924" spans="2:17" ht="15" customHeight="1" x14ac:dyDescent="0.25">
      <c r="B924" s="255" t="str">
        <f ca="1">IFERROR(INDEX(_AUX_ANALISE!$A$1:$A$2461,MATCH(ROW()-34,_AUX_ANALISE!$C$1:$C$2461,0)),"")</f>
        <v/>
      </c>
      <c r="C924" s="255" t="str">
        <f ca="1">IF($B924="","",INDEX(ORCAMENTO!$B:$B,$B924))</f>
        <v/>
      </c>
      <c r="D924" s="255" t="str">
        <f ca="1">IF($B924="","",INDEX(ORCAMENTO!$E:$E,$B924))</f>
        <v/>
      </c>
      <c r="E924" s="255" t="str">
        <f ca="1">IF($B924="","",INDEX(ORCAMENTO!$D:$D,$B924))</f>
        <v/>
      </c>
      <c r="F924" s="255" t="str">
        <f ca="1">IF($B924="","",TRIM(IF(OR(INDEX(ORCAMENTO!$G:$G,$B924)&lt;&gt;"",INDEX(ORCAMENTO!$H:$H,$B924)&lt;&gt;""),"Ano 1; ","")&amp;IF(OR(INDEX(ORCAMENTO!$J:$J,$B924)&lt;&gt;"",INDEX(ORCAMENTO!$K:$K,$B924)&lt;&gt;""),"Ano 2; ","")&amp;IF(OR(INDEX(ORCAMENTO!$M:$M,$B924)&lt;&gt;"",INDEX(ORCAMENTO!$N:$N,$B924)&lt;&gt;""),"Ano 3; ","")&amp;IF(OR(INDEX(ORCAMENTO!$P:$P,$B924)&lt;&gt;"",INDEX(ORCAMENTO!$Q:$Q,$B924)&lt;&gt;""),"Ano 4; ","")&amp;IF(OR(INDEX(ORCAMENTO!$S:$S,$B924)&lt;&gt;"",INDEX(ORCAMENTO!$T:$T,$B924)&lt;&gt;""),"Ano 5; ","")&amp;IF(OR(INDEX(ORCAMENTO!$V:$V,$B924)&lt;&gt;"",INDEX(ORCAMENTO!$W:$W,$B924)&lt;&gt;""),"Ano 6; ","")))</f>
        <v/>
      </c>
      <c r="G924" s="311" t="str">
        <f ca="1">IF($B924="","",IF(INDEX(ORCAMENTO!$G:$G,$B924)&lt;&gt;"",INDEX(ORCAMENTO!$G:$G,$B924),IF(INDEX(ORCAMENTO!$J:$J,$B924)&lt;&gt;"",INDEX(ORCAMENTO!$J:$J,$B924),IF(INDEX(ORCAMENTO!$M:$M,$B924)&lt;&gt;"",INDEX(ORCAMENTO!$M:$M,$B924),IF(INDEX(ORCAMENTO!$P:$P,$B924)&lt;&gt;"",INDEX(ORCAMENTO!$P:$P,$B924),IF(INDEX(ORCAMENTO!$S:$S,$B924)&lt;&gt;"",INDEX(ORCAMENTO!$S:$S,$B924),INDEX(ORCAMENTO!$V:$V,$B924)))))))</f>
        <v/>
      </c>
      <c r="H924" s="312" t="str">
        <f ca="1">IF($B924="","",IF(INDEX(ORCAMENTO!$H:$H,$B924)&lt;&gt;"",INDEX(ORCAMENTO!$H:$H,$B924),IF(INDEX(ORCAMENTO!$K:$K,$B924)&lt;&gt;"",INDEX(ORCAMENTO!$K:$K,$B924),IF(INDEX(ORCAMENTO!$N:$N,$B924)&lt;&gt;"",INDEX(ORCAMENTO!$N:$N,$B924),IF(INDEX(ORCAMENTO!$Q:$Q,$B924)&lt;&gt;"",INDEX(ORCAMENTO!$Q:$Q,$B924),IF(INDEX(ORCAMENTO!$T:$T,$B924)&lt;&gt;"",INDEX(ORCAMENTO!$T:$T,$B924),INDEX(ORCAMENTO!$W:$W,$B924)))))))</f>
        <v/>
      </c>
      <c r="I924" s="255" t="str">
        <f ca="1">IF($B924="","",IF(INDEX(ORCAMENTO!$AI:$AI,$B924)&lt;&gt;"",INDEX(ORCAMENTO!$AI:$AI,$B924),IF(INDEX(ORCAMENTO!$AG:$AG,$B924),"Memorial de cálculo ou anexo obrigatório não informado para item acima do limite.",IF(AND(INDEX(ORCAMENTO!$AC:$AC,$B924),NOT(INDEX(ORCAMENTO!$AE:$AE,$B924))),"Informe pelo menos um ano completo com valor unitário e quantidade.","Pendência identificada automaticamente."))))</f>
        <v/>
      </c>
      <c r="N924" s="255">
        <f t="shared" si="30"/>
        <v>925</v>
      </c>
      <c r="O924" s="255">
        <f ca="1">IF(INDEX(ORCAMENTO!$AI:$AI,$N924)&lt;&gt;"",1,0)</f>
        <v>0</v>
      </c>
      <c r="P924" s="255">
        <f t="shared" ca="1" si="31"/>
        <v>11</v>
      </c>
      <c r="Q924" s="255" t="str">
        <f ca="1">INDEX(ORCAMENTO!$AI:$AI,$N924)</f>
        <v/>
      </c>
    </row>
    <row r="925" spans="2:17" ht="15" customHeight="1" x14ac:dyDescent="0.25">
      <c r="B925" s="255" t="str">
        <f ca="1">IFERROR(INDEX(_AUX_ANALISE!$A$1:$A$2461,MATCH(ROW()-34,_AUX_ANALISE!$C$1:$C$2461,0)),"")</f>
        <v/>
      </c>
      <c r="C925" s="255" t="str">
        <f ca="1">IF($B925="","",INDEX(ORCAMENTO!$B:$B,$B925))</f>
        <v/>
      </c>
      <c r="D925" s="255" t="str">
        <f ca="1">IF($B925="","",INDEX(ORCAMENTO!$E:$E,$B925))</f>
        <v/>
      </c>
      <c r="E925" s="255" t="str">
        <f ca="1">IF($B925="","",INDEX(ORCAMENTO!$D:$D,$B925))</f>
        <v/>
      </c>
      <c r="F925" s="255" t="str">
        <f ca="1">IF($B925="","",TRIM(IF(OR(INDEX(ORCAMENTO!$G:$G,$B925)&lt;&gt;"",INDEX(ORCAMENTO!$H:$H,$B925)&lt;&gt;""),"Ano 1; ","")&amp;IF(OR(INDEX(ORCAMENTO!$J:$J,$B925)&lt;&gt;"",INDEX(ORCAMENTO!$K:$K,$B925)&lt;&gt;""),"Ano 2; ","")&amp;IF(OR(INDEX(ORCAMENTO!$M:$M,$B925)&lt;&gt;"",INDEX(ORCAMENTO!$N:$N,$B925)&lt;&gt;""),"Ano 3; ","")&amp;IF(OR(INDEX(ORCAMENTO!$P:$P,$B925)&lt;&gt;"",INDEX(ORCAMENTO!$Q:$Q,$B925)&lt;&gt;""),"Ano 4; ","")&amp;IF(OR(INDEX(ORCAMENTO!$S:$S,$B925)&lt;&gt;"",INDEX(ORCAMENTO!$T:$T,$B925)&lt;&gt;""),"Ano 5; ","")&amp;IF(OR(INDEX(ORCAMENTO!$V:$V,$B925)&lt;&gt;"",INDEX(ORCAMENTO!$W:$W,$B925)&lt;&gt;""),"Ano 6; ","")))</f>
        <v/>
      </c>
      <c r="G925" s="311" t="str">
        <f ca="1">IF($B925="","",IF(INDEX(ORCAMENTO!$G:$G,$B925)&lt;&gt;"",INDEX(ORCAMENTO!$G:$G,$B925),IF(INDEX(ORCAMENTO!$J:$J,$B925)&lt;&gt;"",INDEX(ORCAMENTO!$J:$J,$B925),IF(INDEX(ORCAMENTO!$M:$M,$B925)&lt;&gt;"",INDEX(ORCAMENTO!$M:$M,$B925),IF(INDEX(ORCAMENTO!$P:$P,$B925)&lt;&gt;"",INDEX(ORCAMENTO!$P:$P,$B925),IF(INDEX(ORCAMENTO!$S:$S,$B925)&lt;&gt;"",INDEX(ORCAMENTO!$S:$S,$B925),INDEX(ORCAMENTO!$V:$V,$B925)))))))</f>
        <v/>
      </c>
      <c r="H925" s="312" t="str">
        <f ca="1">IF($B925="","",IF(INDEX(ORCAMENTO!$H:$H,$B925)&lt;&gt;"",INDEX(ORCAMENTO!$H:$H,$B925),IF(INDEX(ORCAMENTO!$K:$K,$B925)&lt;&gt;"",INDEX(ORCAMENTO!$K:$K,$B925),IF(INDEX(ORCAMENTO!$N:$N,$B925)&lt;&gt;"",INDEX(ORCAMENTO!$N:$N,$B925),IF(INDEX(ORCAMENTO!$Q:$Q,$B925)&lt;&gt;"",INDEX(ORCAMENTO!$Q:$Q,$B925),IF(INDEX(ORCAMENTO!$T:$T,$B925)&lt;&gt;"",INDEX(ORCAMENTO!$T:$T,$B925),INDEX(ORCAMENTO!$W:$W,$B925)))))))</f>
        <v/>
      </c>
      <c r="I925" s="255" t="str">
        <f ca="1">IF($B925="","",IF(INDEX(ORCAMENTO!$AI:$AI,$B925)&lt;&gt;"",INDEX(ORCAMENTO!$AI:$AI,$B925),IF(INDEX(ORCAMENTO!$AG:$AG,$B925),"Memorial de cálculo ou anexo obrigatório não informado para item acima do limite.",IF(AND(INDEX(ORCAMENTO!$AC:$AC,$B925),NOT(INDEX(ORCAMENTO!$AE:$AE,$B925))),"Informe pelo menos um ano completo com valor unitário e quantidade.","Pendência identificada automaticamente."))))</f>
        <v/>
      </c>
      <c r="N925" s="255">
        <f t="shared" si="30"/>
        <v>926</v>
      </c>
      <c r="O925" s="255">
        <f ca="1">IF(INDEX(ORCAMENTO!$AI:$AI,$N925)&lt;&gt;"",1,0)</f>
        <v>0</v>
      </c>
      <c r="P925" s="255">
        <f t="shared" ca="1" si="31"/>
        <v>11</v>
      </c>
      <c r="Q925" s="255" t="str">
        <f ca="1">INDEX(ORCAMENTO!$AI:$AI,$N925)</f>
        <v/>
      </c>
    </row>
    <row r="926" spans="2:17" ht="15" customHeight="1" x14ac:dyDescent="0.25">
      <c r="B926" s="255" t="str">
        <f ca="1">IFERROR(INDEX(_AUX_ANALISE!$A$1:$A$2461,MATCH(ROW()-34,_AUX_ANALISE!$C$1:$C$2461,0)),"")</f>
        <v/>
      </c>
      <c r="C926" s="255" t="str">
        <f ca="1">IF($B926="","",INDEX(ORCAMENTO!$B:$B,$B926))</f>
        <v/>
      </c>
      <c r="D926" s="255" t="str">
        <f ca="1">IF($B926="","",INDEX(ORCAMENTO!$E:$E,$B926))</f>
        <v/>
      </c>
      <c r="E926" s="255" t="str">
        <f ca="1">IF($B926="","",INDEX(ORCAMENTO!$D:$D,$B926))</f>
        <v/>
      </c>
      <c r="F926" s="255" t="str">
        <f ca="1">IF($B926="","",TRIM(IF(OR(INDEX(ORCAMENTO!$G:$G,$B926)&lt;&gt;"",INDEX(ORCAMENTO!$H:$H,$B926)&lt;&gt;""),"Ano 1; ","")&amp;IF(OR(INDEX(ORCAMENTO!$J:$J,$B926)&lt;&gt;"",INDEX(ORCAMENTO!$K:$K,$B926)&lt;&gt;""),"Ano 2; ","")&amp;IF(OR(INDEX(ORCAMENTO!$M:$M,$B926)&lt;&gt;"",INDEX(ORCAMENTO!$N:$N,$B926)&lt;&gt;""),"Ano 3; ","")&amp;IF(OR(INDEX(ORCAMENTO!$P:$P,$B926)&lt;&gt;"",INDEX(ORCAMENTO!$Q:$Q,$B926)&lt;&gt;""),"Ano 4; ","")&amp;IF(OR(INDEX(ORCAMENTO!$S:$S,$B926)&lt;&gt;"",INDEX(ORCAMENTO!$T:$T,$B926)&lt;&gt;""),"Ano 5; ","")&amp;IF(OR(INDEX(ORCAMENTO!$V:$V,$B926)&lt;&gt;"",INDEX(ORCAMENTO!$W:$W,$B926)&lt;&gt;""),"Ano 6; ","")))</f>
        <v/>
      </c>
      <c r="G926" s="311" t="str">
        <f ca="1">IF($B926="","",IF(INDEX(ORCAMENTO!$G:$G,$B926)&lt;&gt;"",INDEX(ORCAMENTO!$G:$G,$B926),IF(INDEX(ORCAMENTO!$J:$J,$B926)&lt;&gt;"",INDEX(ORCAMENTO!$J:$J,$B926),IF(INDEX(ORCAMENTO!$M:$M,$B926)&lt;&gt;"",INDEX(ORCAMENTO!$M:$M,$B926),IF(INDEX(ORCAMENTO!$P:$P,$B926)&lt;&gt;"",INDEX(ORCAMENTO!$P:$P,$B926),IF(INDEX(ORCAMENTO!$S:$S,$B926)&lt;&gt;"",INDEX(ORCAMENTO!$S:$S,$B926),INDEX(ORCAMENTO!$V:$V,$B926)))))))</f>
        <v/>
      </c>
      <c r="H926" s="312" t="str">
        <f ca="1">IF($B926="","",IF(INDEX(ORCAMENTO!$H:$H,$B926)&lt;&gt;"",INDEX(ORCAMENTO!$H:$H,$B926),IF(INDEX(ORCAMENTO!$K:$K,$B926)&lt;&gt;"",INDEX(ORCAMENTO!$K:$K,$B926),IF(INDEX(ORCAMENTO!$N:$N,$B926)&lt;&gt;"",INDEX(ORCAMENTO!$N:$N,$B926),IF(INDEX(ORCAMENTO!$Q:$Q,$B926)&lt;&gt;"",INDEX(ORCAMENTO!$Q:$Q,$B926),IF(INDEX(ORCAMENTO!$T:$T,$B926)&lt;&gt;"",INDEX(ORCAMENTO!$T:$T,$B926),INDEX(ORCAMENTO!$W:$W,$B926)))))))</f>
        <v/>
      </c>
      <c r="I926" s="255" t="str">
        <f ca="1">IF($B926="","",IF(INDEX(ORCAMENTO!$AI:$AI,$B926)&lt;&gt;"",INDEX(ORCAMENTO!$AI:$AI,$B926),IF(INDEX(ORCAMENTO!$AG:$AG,$B926),"Memorial de cálculo ou anexo obrigatório não informado para item acima do limite.",IF(AND(INDEX(ORCAMENTO!$AC:$AC,$B926),NOT(INDEX(ORCAMENTO!$AE:$AE,$B926))),"Informe pelo menos um ano completo com valor unitário e quantidade.","Pendência identificada automaticamente."))))</f>
        <v/>
      </c>
      <c r="N926" s="255">
        <f t="shared" si="30"/>
        <v>927</v>
      </c>
      <c r="O926" s="255">
        <f ca="1">IF(INDEX(ORCAMENTO!$AI:$AI,$N926)&lt;&gt;"",1,0)</f>
        <v>0</v>
      </c>
      <c r="P926" s="255">
        <f t="shared" ca="1" si="31"/>
        <v>11</v>
      </c>
      <c r="Q926" s="255" t="str">
        <f ca="1">INDEX(ORCAMENTO!$AI:$AI,$N926)</f>
        <v/>
      </c>
    </row>
    <row r="927" spans="2:17" ht="15" customHeight="1" x14ac:dyDescent="0.25">
      <c r="B927" s="255" t="str">
        <f ca="1">IFERROR(INDEX(_AUX_ANALISE!$A$1:$A$2461,MATCH(ROW()-34,_AUX_ANALISE!$C$1:$C$2461,0)),"")</f>
        <v/>
      </c>
      <c r="C927" s="255" t="str">
        <f ca="1">IF($B927="","",INDEX(ORCAMENTO!$B:$B,$B927))</f>
        <v/>
      </c>
      <c r="D927" s="255" t="str">
        <f ca="1">IF($B927="","",INDEX(ORCAMENTO!$E:$E,$B927))</f>
        <v/>
      </c>
      <c r="E927" s="255" t="str">
        <f ca="1">IF($B927="","",INDEX(ORCAMENTO!$D:$D,$B927))</f>
        <v/>
      </c>
      <c r="F927" s="255" t="str">
        <f ca="1">IF($B927="","",TRIM(IF(OR(INDEX(ORCAMENTO!$G:$G,$B927)&lt;&gt;"",INDEX(ORCAMENTO!$H:$H,$B927)&lt;&gt;""),"Ano 1; ","")&amp;IF(OR(INDEX(ORCAMENTO!$J:$J,$B927)&lt;&gt;"",INDEX(ORCAMENTO!$K:$K,$B927)&lt;&gt;""),"Ano 2; ","")&amp;IF(OR(INDEX(ORCAMENTO!$M:$M,$B927)&lt;&gt;"",INDEX(ORCAMENTO!$N:$N,$B927)&lt;&gt;""),"Ano 3; ","")&amp;IF(OR(INDEX(ORCAMENTO!$P:$P,$B927)&lt;&gt;"",INDEX(ORCAMENTO!$Q:$Q,$B927)&lt;&gt;""),"Ano 4; ","")&amp;IF(OR(INDEX(ORCAMENTO!$S:$S,$B927)&lt;&gt;"",INDEX(ORCAMENTO!$T:$T,$B927)&lt;&gt;""),"Ano 5; ","")&amp;IF(OR(INDEX(ORCAMENTO!$V:$V,$B927)&lt;&gt;"",INDEX(ORCAMENTO!$W:$W,$B927)&lt;&gt;""),"Ano 6; ","")))</f>
        <v/>
      </c>
      <c r="G927" s="311" t="str">
        <f ca="1">IF($B927="","",IF(INDEX(ORCAMENTO!$G:$G,$B927)&lt;&gt;"",INDEX(ORCAMENTO!$G:$G,$B927),IF(INDEX(ORCAMENTO!$J:$J,$B927)&lt;&gt;"",INDEX(ORCAMENTO!$J:$J,$B927),IF(INDEX(ORCAMENTO!$M:$M,$B927)&lt;&gt;"",INDEX(ORCAMENTO!$M:$M,$B927),IF(INDEX(ORCAMENTO!$P:$P,$B927)&lt;&gt;"",INDEX(ORCAMENTO!$P:$P,$B927),IF(INDEX(ORCAMENTO!$S:$S,$B927)&lt;&gt;"",INDEX(ORCAMENTO!$S:$S,$B927),INDEX(ORCAMENTO!$V:$V,$B927)))))))</f>
        <v/>
      </c>
      <c r="H927" s="312" t="str">
        <f ca="1">IF($B927="","",IF(INDEX(ORCAMENTO!$H:$H,$B927)&lt;&gt;"",INDEX(ORCAMENTO!$H:$H,$B927),IF(INDEX(ORCAMENTO!$K:$K,$B927)&lt;&gt;"",INDEX(ORCAMENTO!$K:$K,$B927),IF(INDEX(ORCAMENTO!$N:$N,$B927)&lt;&gt;"",INDEX(ORCAMENTO!$N:$N,$B927),IF(INDEX(ORCAMENTO!$Q:$Q,$B927)&lt;&gt;"",INDEX(ORCAMENTO!$Q:$Q,$B927),IF(INDEX(ORCAMENTO!$T:$T,$B927)&lt;&gt;"",INDEX(ORCAMENTO!$T:$T,$B927),INDEX(ORCAMENTO!$W:$W,$B927)))))))</f>
        <v/>
      </c>
      <c r="I927" s="255" t="str">
        <f ca="1">IF($B927="","",IF(INDEX(ORCAMENTO!$AI:$AI,$B927)&lt;&gt;"",INDEX(ORCAMENTO!$AI:$AI,$B927),IF(INDEX(ORCAMENTO!$AG:$AG,$B927),"Memorial de cálculo ou anexo obrigatório não informado para item acima do limite.",IF(AND(INDEX(ORCAMENTO!$AC:$AC,$B927),NOT(INDEX(ORCAMENTO!$AE:$AE,$B927))),"Informe pelo menos um ano completo com valor unitário e quantidade.","Pendência identificada automaticamente."))))</f>
        <v/>
      </c>
      <c r="N927" s="255">
        <f t="shared" si="30"/>
        <v>928</v>
      </c>
      <c r="O927" s="255">
        <f ca="1">IF(INDEX(ORCAMENTO!$AI:$AI,$N927)&lt;&gt;"",1,0)</f>
        <v>0</v>
      </c>
      <c r="P927" s="255">
        <f t="shared" ca="1" si="31"/>
        <v>11</v>
      </c>
      <c r="Q927" s="255" t="str">
        <f ca="1">INDEX(ORCAMENTO!$AI:$AI,$N927)</f>
        <v/>
      </c>
    </row>
    <row r="928" spans="2:17" ht="15" customHeight="1" x14ac:dyDescent="0.25">
      <c r="B928" s="255" t="str">
        <f ca="1">IFERROR(INDEX(_AUX_ANALISE!$A$1:$A$2461,MATCH(ROW()-34,_AUX_ANALISE!$C$1:$C$2461,0)),"")</f>
        <v/>
      </c>
      <c r="C928" s="255" t="str">
        <f ca="1">IF($B928="","",INDEX(ORCAMENTO!$B:$B,$B928))</f>
        <v/>
      </c>
      <c r="D928" s="255" t="str">
        <f ca="1">IF($B928="","",INDEX(ORCAMENTO!$E:$E,$B928))</f>
        <v/>
      </c>
      <c r="E928" s="255" t="str">
        <f ca="1">IF($B928="","",INDEX(ORCAMENTO!$D:$D,$B928))</f>
        <v/>
      </c>
      <c r="F928" s="255" t="str">
        <f ca="1">IF($B928="","",TRIM(IF(OR(INDEX(ORCAMENTO!$G:$G,$B928)&lt;&gt;"",INDEX(ORCAMENTO!$H:$H,$B928)&lt;&gt;""),"Ano 1; ","")&amp;IF(OR(INDEX(ORCAMENTO!$J:$J,$B928)&lt;&gt;"",INDEX(ORCAMENTO!$K:$K,$B928)&lt;&gt;""),"Ano 2; ","")&amp;IF(OR(INDEX(ORCAMENTO!$M:$M,$B928)&lt;&gt;"",INDEX(ORCAMENTO!$N:$N,$B928)&lt;&gt;""),"Ano 3; ","")&amp;IF(OR(INDEX(ORCAMENTO!$P:$P,$B928)&lt;&gt;"",INDEX(ORCAMENTO!$Q:$Q,$B928)&lt;&gt;""),"Ano 4; ","")&amp;IF(OR(INDEX(ORCAMENTO!$S:$S,$B928)&lt;&gt;"",INDEX(ORCAMENTO!$T:$T,$B928)&lt;&gt;""),"Ano 5; ","")&amp;IF(OR(INDEX(ORCAMENTO!$V:$V,$B928)&lt;&gt;"",INDEX(ORCAMENTO!$W:$W,$B928)&lt;&gt;""),"Ano 6; ","")))</f>
        <v/>
      </c>
      <c r="G928" s="311" t="str">
        <f ca="1">IF($B928="","",IF(INDEX(ORCAMENTO!$G:$G,$B928)&lt;&gt;"",INDEX(ORCAMENTO!$G:$G,$B928),IF(INDEX(ORCAMENTO!$J:$J,$B928)&lt;&gt;"",INDEX(ORCAMENTO!$J:$J,$B928),IF(INDEX(ORCAMENTO!$M:$M,$B928)&lt;&gt;"",INDEX(ORCAMENTO!$M:$M,$B928),IF(INDEX(ORCAMENTO!$P:$P,$B928)&lt;&gt;"",INDEX(ORCAMENTO!$P:$P,$B928),IF(INDEX(ORCAMENTO!$S:$S,$B928)&lt;&gt;"",INDEX(ORCAMENTO!$S:$S,$B928),INDEX(ORCAMENTO!$V:$V,$B928)))))))</f>
        <v/>
      </c>
      <c r="H928" s="312" t="str">
        <f ca="1">IF($B928="","",IF(INDEX(ORCAMENTO!$H:$H,$B928)&lt;&gt;"",INDEX(ORCAMENTO!$H:$H,$B928),IF(INDEX(ORCAMENTO!$K:$K,$B928)&lt;&gt;"",INDEX(ORCAMENTO!$K:$K,$B928),IF(INDEX(ORCAMENTO!$N:$N,$B928)&lt;&gt;"",INDEX(ORCAMENTO!$N:$N,$B928),IF(INDEX(ORCAMENTO!$Q:$Q,$B928)&lt;&gt;"",INDEX(ORCAMENTO!$Q:$Q,$B928),IF(INDEX(ORCAMENTO!$T:$T,$B928)&lt;&gt;"",INDEX(ORCAMENTO!$T:$T,$B928),INDEX(ORCAMENTO!$W:$W,$B928)))))))</f>
        <v/>
      </c>
      <c r="I928" s="255" t="str">
        <f ca="1">IF($B928="","",IF(INDEX(ORCAMENTO!$AI:$AI,$B928)&lt;&gt;"",INDEX(ORCAMENTO!$AI:$AI,$B928),IF(INDEX(ORCAMENTO!$AG:$AG,$B928),"Memorial de cálculo ou anexo obrigatório não informado para item acima do limite.",IF(AND(INDEX(ORCAMENTO!$AC:$AC,$B928),NOT(INDEX(ORCAMENTO!$AE:$AE,$B928))),"Informe pelo menos um ano completo com valor unitário e quantidade.","Pendência identificada automaticamente."))))</f>
        <v/>
      </c>
      <c r="N928" s="255">
        <f t="shared" si="30"/>
        <v>929</v>
      </c>
      <c r="O928" s="255">
        <f ca="1">IF(INDEX(ORCAMENTO!$AI:$AI,$N928)&lt;&gt;"",1,0)</f>
        <v>0</v>
      </c>
      <c r="P928" s="255">
        <f t="shared" ca="1" si="31"/>
        <v>11</v>
      </c>
      <c r="Q928" s="255" t="str">
        <f ca="1">INDEX(ORCAMENTO!$AI:$AI,$N928)</f>
        <v/>
      </c>
    </row>
    <row r="929" spans="2:17" ht="15" customHeight="1" x14ac:dyDescent="0.25">
      <c r="B929" s="255" t="str">
        <f ca="1">IFERROR(INDEX(_AUX_ANALISE!$A$1:$A$2461,MATCH(ROW()-34,_AUX_ANALISE!$C$1:$C$2461,0)),"")</f>
        <v/>
      </c>
      <c r="C929" s="255" t="str">
        <f ca="1">IF($B929="","",INDEX(ORCAMENTO!$B:$B,$B929))</f>
        <v/>
      </c>
      <c r="D929" s="255" t="str">
        <f ca="1">IF($B929="","",INDEX(ORCAMENTO!$E:$E,$B929))</f>
        <v/>
      </c>
      <c r="E929" s="255" t="str">
        <f ca="1">IF($B929="","",INDEX(ORCAMENTO!$D:$D,$B929))</f>
        <v/>
      </c>
      <c r="F929" s="255" t="str">
        <f ca="1">IF($B929="","",TRIM(IF(OR(INDEX(ORCAMENTO!$G:$G,$B929)&lt;&gt;"",INDEX(ORCAMENTO!$H:$H,$B929)&lt;&gt;""),"Ano 1; ","")&amp;IF(OR(INDEX(ORCAMENTO!$J:$J,$B929)&lt;&gt;"",INDEX(ORCAMENTO!$K:$K,$B929)&lt;&gt;""),"Ano 2; ","")&amp;IF(OR(INDEX(ORCAMENTO!$M:$M,$B929)&lt;&gt;"",INDEX(ORCAMENTO!$N:$N,$B929)&lt;&gt;""),"Ano 3; ","")&amp;IF(OR(INDEX(ORCAMENTO!$P:$P,$B929)&lt;&gt;"",INDEX(ORCAMENTO!$Q:$Q,$B929)&lt;&gt;""),"Ano 4; ","")&amp;IF(OR(INDEX(ORCAMENTO!$S:$S,$B929)&lt;&gt;"",INDEX(ORCAMENTO!$T:$T,$B929)&lt;&gt;""),"Ano 5; ","")&amp;IF(OR(INDEX(ORCAMENTO!$V:$V,$B929)&lt;&gt;"",INDEX(ORCAMENTO!$W:$W,$B929)&lt;&gt;""),"Ano 6; ","")))</f>
        <v/>
      </c>
      <c r="G929" s="311" t="str">
        <f ca="1">IF($B929="","",IF(INDEX(ORCAMENTO!$G:$G,$B929)&lt;&gt;"",INDEX(ORCAMENTO!$G:$G,$B929),IF(INDEX(ORCAMENTO!$J:$J,$B929)&lt;&gt;"",INDEX(ORCAMENTO!$J:$J,$B929),IF(INDEX(ORCAMENTO!$M:$M,$B929)&lt;&gt;"",INDEX(ORCAMENTO!$M:$M,$B929),IF(INDEX(ORCAMENTO!$P:$P,$B929)&lt;&gt;"",INDEX(ORCAMENTO!$P:$P,$B929),IF(INDEX(ORCAMENTO!$S:$S,$B929)&lt;&gt;"",INDEX(ORCAMENTO!$S:$S,$B929),INDEX(ORCAMENTO!$V:$V,$B929)))))))</f>
        <v/>
      </c>
      <c r="H929" s="312" t="str">
        <f ca="1">IF($B929="","",IF(INDEX(ORCAMENTO!$H:$H,$B929)&lt;&gt;"",INDEX(ORCAMENTO!$H:$H,$B929),IF(INDEX(ORCAMENTO!$K:$K,$B929)&lt;&gt;"",INDEX(ORCAMENTO!$K:$K,$B929),IF(INDEX(ORCAMENTO!$N:$N,$B929)&lt;&gt;"",INDEX(ORCAMENTO!$N:$N,$B929),IF(INDEX(ORCAMENTO!$Q:$Q,$B929)&lt;&gt;"",INDEX(ORCAMENTO!$Q:$Q,$B929),IF(INDEX(ORCAMENTO!$T:$T,$B929)&lt;&gt;"",INDEX(ORCAMENTO!$T:$T,$B929),INDEX(ORCAMENTO!$W:$W,$B929)))))))</f>
        <v/>
      </c>
      <c r="I929" s="255" t="str">
        <f ca="1">IF($B929="","",IF(INDEX(ORCAMENTO!$AI:$AI,$B929)&lt;&gt;"",INDEX(ORCAMENTO!$AI:$AI,$B929),IF(INDEX(ORCAMENTO!$AG:$AG,$B929),"Memorial de cálculo ou anexo obrigatório não informado para item acima do limite.",IF(AND(INDEX(ORCAMENTO!$AC:$AC,$B929),NOT(INDEX(ORCAMENTO!$AE:$AE,$B929))),"Informe pelo menos um ano completo com valor unitário e quantidade.","Pendência identificada automaticamente."))))</f>
        <v/>
      </c>
      <c r="N929" s="255">
        <f t="shared" si="30"/>
        <v>930</v>
      </c>
      <c r="O929" s="255">
        <f ca="1">IF(INDEX(ORCAMENTO!$AI:$AI,$N929)&lt;&gt;"",1,0)</f>
        <v>0</v>
      </c>
      <c r="P929" s="255">
        <f t="shared" ca="1" si="31"/>
        <v>11</v>
      </c>
      <c r="Q929" s="255" t="str">
        <f ca="1">INDEX(ORCAMENTO!$AI:$AI,$N929)</f>
        <v/>
      </c>
    </row>
    <row r="930" spans="2:17" ht="15" customHeight="1" x14ac:dyDescent="0.25">
      <c r="B930" s="255" t="str">
        <f ca="1">IFERROR(INDEX(_AUX_ANALISE!$A$1:$A$2461,MATCH(ROW()-34,_AUX_ANALISE!$C$1:$C$2461,0)),"")</f>
        <v/>
      </c>
      <c r="C930" s="255" t="str">
        <f ca="1">IF($B930="","",INDEX(ORCAMENTO!$B:$B,$B930))</f>
        <v/>
      </c>
      <c r="D930" s="255" t="str">
        <f ca="1">IF($B930="","",INDEX(ORCAMENTO!$E:$E,$B930))</f>
        <v/>
      </c>
      <c r="E930" s="255" t="str">
        <f ca="1">IF($B930="","",INDEX(ORCAMENTO!$D:$D,$B930))</f>
        <v/>
      </c>
      <c r="F930" s="255" t="str">
        <f ca="1">IF($B930="","",TRIM(IF(OR(INDEX(ORCAMENTO!$G:$G,$B930)&lt;&gt;"",INDEX(ORCAMENTO!$H:$H,$B930)&lt;&gt;""),"Ano 1; ","")&amp;IF(OR(INDEX(ORCAMENTO!$J:$J,$B930)&lt;&gt;"",INDEX(ORCAMENTO!$K:$K,$B930)&lt;&gt;""),"Ano 2; ","")&amp;IF(OR(INDEX(ORCAMENTO!$M:$M,$B930)&lt;&gt;"",INDEX(ORCAMENTO!$N:$N,$B930)&lt;&gt;""),"Ano 3; ","")&amp;IF(OR(INDEX(ORCAMENTO!$P:$P,$B930)&lt;&gt;"",INDEX(ORCAMENTO!$Q:$Q,$B930)&lt;&gt;""),"Ano 4; ","")&amp;IF(OR(INDEX(ORCAMENTO!$S:$S,$B930)&lt;&gt;"",INDEX(ORCAMENTO!$T:$T,$B930)&lt;&gt;""),"Ano 5; ","")&amp;IF(OR(INDEX(ORCAMENTO!$V:$V,$B930)&lt;&gt;"",INDEX(ORCAMENTO!$W:$W,$B930)&lt;&gt;""),"Ano 6; ","")))</f>
        <v/>
      </c>
      <c r="G930" s="311" t="str">
        <f ca="1">IF($B930="","",IF(INDEX(ORCAMENTO!$G:$G,$B930)&lt;&gt;"",INDEX(ORCAMENTO!$G:$G,$B930),IF(INDEX(ORCAMENTO!$J:$J,$B930)&lt;&gt;"",INDEX(ORCAMENTO!$J:$J,$B930),IF(INDEX(ORCAMENTO!$M:$M,$B930)&lt;&gt;"",INDEX(ORCAMENTO!$M:$M,$B930),IF(INDEX(ORCAMENTO!$P:$P,$B930)&lt;&gt;"",INDEX(ORCAMENTO!$P:$P,$B930),IF(INDEX(ORCAMENTO!$S:$S,$B930)&lt;&gt;"",INDEX(ORCAMENTO!$S:$S,$B930),INDEX(ORCAMENTO!$V:$V,$B930)))))))</f>
        <v/>
      </c>
      <c r="H930" s="312" t="str">
        <f ca="1">IF($B930="","",IF(INDEX(ORCAMENTO!$H:$H,$B930)&lt;&gt;"",INDEX(ORCAMENTO!$H:$H,$B930),IF(INDEX(ORCAMENTO!$K:$K,$B930)&lt;&gt;"",INDEX(ORCAMENTO!$K:$K,$B930),IF(INDEX(ORCAMENTO!$N:$N,$B930)&lt;&gt;"",INDEX(ORCAMENTO!$N:$N,$B930),IF(INDEX(ORCAMENTO!$Q:$Q,$B930)&lt;&gt;"",INDEX(ORCAMENTO!$Q:$Q,$B930),IF(INDEX(ORCAMENTO!$T:$T,$B930)&lt;&gt;"",INDEX(ORCAMENTO!$T:$T,$B930),INDEX(ORCAMENTO!$W:$W,$B930)))))))</f>
        <v/>
      </c>
      <c r="I930" s="255" t="str">
        <f ca="1">IF($B930="","",IF(INDEX(ORCAMENTO!$AI:$AI,$B930)&lt;&gt;"",INDEX(ORCAMENTO!$AI:$AI,$B930),IF(INDEX(ORCAMENTO!$AG:$AG,$B930),"Memorial de cálculo ou anexo obrigatório não informado para item acima do limite.",IF(AND(INDEX(ORCAMENTO!$AC:$AC,$B930),NOT(INDEX(ORCAMENTO!$AE:$AE,$B930))),"Informe pelo menos um ano completo com valor unitário e quantidade.","Pendência identificada automaticamente."))))</f>
        <v/>
      </c>
      <c r="N930" s="255">
        <f t="shared" si="30"/>
        <v>931</v>
      </c>
      <c r="O930" s="255">
        <f ca="1">IF(INDEX(ORCAMENTO!$AI:$AI,$N930)&lt;&gt;"",1,0)</f>
        <v>0</v>
      </c>
      <c r="P930" s="255">
        <f t="shared" ca="1" si="31"/>
        <v>11</v>
      </c>
      <c r="Q930" s="255" t="str">
        <f ca="1">INDEX(ORCAMENTO!$AI:$AI,$N930)</f>
        <v/>
      </c>
    </row>
    <row r="931" spans="2:17" ht="15" customHeight="1" x14ac:dyDescent="0.25">
      <c r="B931" s="255" t="str">
        <f ca="1">IFERROR(INDEX(_AUX_ANALISE!$A$1:$A$2461,MATCH(ROW()-34,_AUX_ANALISE!$C$1:$C$2461,0)),"")</f>
        <v/>
      </c>
      <c r="C931" s="255" t="str">
        <f ca="1">IF($B931="","",INDEX(ORCAMENTO!$B:$B,$B931))</f>
        <v/>
      </c>
      <c r="D931" s="255" t="str">
        <f ca="1">IF($B931="","",INDEX(ORCAMENTO!$E:$E,$B931))</f>
        <v/>
      </c>
      <c r="E931" s="255" t="str">
        <f ca="1">IF($B931="","",INDEX(ORCAMENTO!$D:$D,$B931))</f>
        <v/>
      </c>
      <c r="F931" s="255" t="str">
        <f ca="1">IF($B931="","",TRIM(IF(OR(INDEX(ORCAMENTO!$G:$G,$B931)&lt;&gt;"",INDEX(ORCAMENTO!$H:$H,$B931)&lt;&gt;""),"Ano 1; ","")&amp;IF(OR(INDEX(ORCAMENTO!$J:$J,$B931)&lt;&gt;"",INDEX(ORCAMENTO!$K:$K,$B931)&lt;&gt;""),"Ano 2; ","")&amp;IF(OR(INDEX(ORCAMENTO!$M:$M,$B931)&lt;&gt;"",INDEX(ORCAMENTO!$N:$N,$B931)&lt;&gt;""),"Ano 3; ","")&amp;IF(OR(INDEX(ORCAMENTO!$P:$P,$B931)&lt;&gt;"",INDEX(ORCAMENTO!$Q:$Q,$B931)&lt;&gt;""),"Ano 4; ","")&amp;IF(OR(INDEX(ORCAMENTO!$S:$S,$B931)&lt;&gt;"",INDEX(ORCAMENTO!$T:$T,$B931)&lt;&gt;""),"Ano 5; ","")&amp;IF(OR(INDEX(ORCAMENTO!$V:$V,$B931)&lt;&gt;"",INDEX(ORCAMENTO!$W:$W,$B931)&lt;&gt;""),"Ano 6; ","")))</f>
        <v/>
      </c>
      <c r="G931" s="311" t="str">
        <f ca="1">IF($B931="","",IF(INDEX(ORCAMENTO!$G:$G,$B931)&lt;&gt;"",INDEX(ORCAMENTO!$G:$G,$B931),IF(INDEX(ORCAMENTO!$J:$J,$B931)&lt;&gt;"",INDEX(ORCAMENTO!$J:$J,$B931),IF(INDEX(ORCAMENTO!$M:$M,$B931)&lt;&gt;"",INDEX(ORCAMENTO!$M:$M,$B931),IF(INDEX(ORCAMENTO!$P:$P,$B931)&lt;&gt;"",INDEX(ORCAMENTO!$P:$P,$B931),IF(INDEX(ORCAMENTO!$S:$S,$B931)&lt;&gt;"",INDEX(ORCAMENTO!$S:$S,$B931),INDEX(ORCAMENTO!$V:$V,$B931)))))))</f>
        <v/>
      </c>
      <c r="H931" s="312" t="str">
        <f ca="1">IF($B931="","",IF(INDEX(ORCAMENTO!$H:$H,$B931)&lt;&gt;"",INDEX(ORCAMENTO!$H:$H,$B931),IF(INDEX(ORCAMENTO!$K:$K,$B931)&lt;&gt;"",INDEX(ORCAMENTO!$K:$K,$B931),IF(INDEX(ORCAMENTO!$N:$N,$B931)&lt;&gt;"",INDEX(ORCAMENTO!$N:$N,$B931),IF(INDEX(ORCAMENTO!$Q:$Q,$B931)&lt;&gt;"",INDEX(ORCAMENTO!$Q:$Q,$B931),IF(INDEX(ORCAMENTO!$T:$T,$B931)&lt;&gt;"",INDEX(ORCAMENTO!$T:$T,$B931),INDEX(ORCAMENTO!$W:$W,$B931)))))))</f>
        <v/>
      </c>
      <c r="I931" s="255" t="str">
        <f ca="1">IF($B931="","",IF(INDEX(ORCAMENTO!$AI:$AI,$B931)&lt;&gt;"",INDEX(ORCAMENTO!$AI:$AI,$B931),IF(INDEX(ORCAMENTO!$AG:$AG,$B931),"Memorial de cálculo ou anexo obrigatório não informado para item acima do limite.",IF(AND(INDEX(ORCAMENTO!$AC:$AC,$B931),NOT(INDEX(ORCAMENTO!$AE:$AE,$B931))),"Informe pelo menos um ano completo com valor unitário e quantidade.","Pendência identificada automaticamente."))))</f>
        <v/>
      </c>
      <c r="N931" s="255">
        <f t="shared" si="30"/>
        <v>932</v>
      </c>
      <c r="O931" s="255">
        <f ca="1">IF(INDEX(ORCAMENTO!$AI:$AI,$N931)&lt;&gt;"",1,0)</f>
        <v>0</v>
      </c>
      <c r="P931" s="255">
        <f t="shared" ca="1" si="31"/>
        <v>11</v>
      </c>
      <c r="Q931" s="255" t="str">
        <f ca="1">INDEX(ORCAMENTO!$AI:$AI,$N931)</f>
        <v/>
      </c>
    </row>
    <row r="932" spans="2:17" ht="15" customHeight="1" x14ac:dyDescent="0.25">
      <c r="B932" s="255" t="str">
        <f ca="1">IFERROR(INDEX(_AUX_ANALISE!$A$1:$A$2461,MATCH(ROW()-34,_AUX_ANALISE!$C$1:$C$2461,0)),"")</f>
        <v/>
      </c>
      <c r="C932" s="255" t="str">
        <f ca="1">IF($B932="","",INDEX(ORCAMENTO!$B:$B,$B932))</f>
        <v/>
      </c>
      <c r="D932" s="255" t="str">
        <f ca="1">IF($B932="","",INDEX(ORCAMENTO!$E:$E,$B932))</f>
        <v/>
      </c>
      <c r="E932" s="255" t="str">
        <f ca="1">IF($B932="","",INDEX(ORCAMENTO!$D:$D,$B932))</f>
        <v/>
      </c>
      <c r="F932" s="255" t="str">
        <f ca="1">IF($B932="","",TRIM(IF(OR(INDEX(ORCAMENTO!$G:$G,$B932)&lt;&gt;"",INDEX(ORCAMENTO!$H:$H,$B932)&lt;&gt;""),"Ano 1; ","")&amp;IF(OR(INDEX(ORCAMENTO!$J:$J,$B932)&lt;&gt;"",INDEX(ORCAMENTO!$K:$K,$B932)&lt;&gt;""),"Ano 2; ","")&amp;IF(OR(INDEX(ORCAMENTO!$M:$M,$B932)&lt;&gt;"",INDEX(ORCAMENTO!$N:$N,$B932)&lt;&gt;""),"Ano 3; ","")&amp;IF(OR(INDEX(ORCAMENTO!$P:$P,$B932)&lt;&gt;"",INDEX(ORCAMENTO!$Q:$Q,$B932)&lt;&gt;""),"Ano 4; ","")&amp;IF(OR(INDEX(ORCAMENTO!$S:$S,$B932)&lt;&gt;"",INDEX(ORCAMENTO!$T:$T,$B932)&lt;&gt;""),"Ano 5; ","")&amp;IF(OR(INDEX(ORCAMENTO!$V:$V,$B932)&lt;&gt;"",INDEX(ORCAMENTO!$W:$W,$B932)&lt;&gt;""),"Ano 6; ","")))</f>
        <v/>
      </c>
      <c r="G932" s="311" t="str">
        <f ca="1">IF($B932="","",IF(INDEX(ORCAMENTO!$G:$G,$B932)&lt;&gt;"",INDEX(ORCAMENTO!$G:$G,$B932),IF(INDEX(ORCAMENTO!$J:$J,$B932)&lt;&gt;"",INDEX(ORCAMENTO!$J:$J,$B932),IF(INDEX(ORCAMENTO!$M:$M,$B932)&lt;&gt;"",INDEX(ORCAMENTO!$M:$M,$B932),IF(INDEX(ORCAMENTO!$P:$P,$B932)&lt;&gt;"",INDEX(ORCAMENTO!$P:$P,$B932),IF(INDEX(ORCAMENTO!$S:$S,$B932)&lt;&gt;"",INDEX(ORCAMENTO!$S:$S,$B932),INDEX(ORCAMENTO!$V:$V,$B932)))))))</f>
        <v/>
      </c>
      <c r="H932" s="312" t="str">
        <f ca="1">IF($B932="","",IF(INDEX(ORCAMENTO!$H:$H,$B932)&lt;&gt;"",INDEX(ORCAMENTO!$H:$H,$B932),IF(INDEX(ORCAMENTO!$K:$K,$B932)&lt;&gt;"",INDEX(ORCAMENTO!$K:$K,$B932),IF(INDEX(ORCAMENTO!$N:$N,$B932)&lt;&gt;"",INDEX(ORCAMENTO!$N:$N,$B932),IF(INDEX(ORCAMENTO!$Q:$Q,$B932)&lt;&gt;"",INDEX(ORCAMENTO!$Q:$Q,$B932),IF(INDEX(ORCAMENTO!$T:$T,$B932)&lt;&gt;"",INDEX(ORCAMENTO!$T:$T,$B932),INDEX(ORCAMENTO!$W:$W,$B932)))))))</f>
        <v/>
      </c>
      <c r="I932" s="255" t="str">
        <f ca="1">IF($B932="","",IF(INDEX(ORCAMENTO!$AI:$AI,$B932)&lt;&gt;"",INDEX(ORCAMENTO!$AI:$AI,$B932),IF(INDEX(ORCAMENTO!$AG:$AG,$B932),"Memorial de cálculo ou anexo obrigatório não informado para item acima do limite.",IF(AND(INDEX(ORCAMENTO!$AC:$AC,$B932),NOT(INDEX(ORCAMENTO!$AE:$AE,$B932))),"Informe pelo menos um ano completo com valor unitário e quantidade.","Pendência identificada automaticamente."))))</f>
        <v/>
      </c>
      <c r="N932" s="255">
        <f t="shared" si="30"/>
        <v>933</v>
      </c>
      <c r="O932" s="255">
        <f ca="1">IF(INDEX(ORCAMENTO!$AI:$AI,$N932)&lt;&gt;"",1,0)</f>
        <v>0</v>
      </c>
      <c r="P932" s="255">
        <f t="shared" ca="1" si="31"/>
        <v>11</v>
      </c>
      <c r="Q932" s="255" t="str">
        <f ca="1">INDEX(ORCAMENTO!$AI:$AI,$N932)</f>
        <v/>
      </c>
    </row>
    <row r="933" spans="2:17" ht="15" customHeight="1" x14ac:dyDescent="0.25">
      <c r="B933" s="255" t="str">
        <f ca="1">IFERROR(INDEX(_AUX_ANALISE!$A$1:$A$2461,MATCH(ROW()-34,_AUX_ANALISE!$C$1:$C$2461,0)),"")</f>
        <v/>
      </c>
      <c r="C933" s="255" t="str">
        <f ca="1">IF($B933="","",INDEX(ORCAMENTO!$B:$B,$B933))</f>
        <v/>
      </c>
      <c r="D933" s="255" t="str">
        <f ca="1">IF($B933="","",INDEX(ORCAMENTO!$E:$E,$B933))</f>
        <v/>
      </c>
      <c r="E933" s="255" t="str">
        <f ca="1">IF($B933="","",INDEX(ORCAMENTO!$D:$D,$B933))</f>
        <v/>
      </c>
      <c r="F933" s="255" t="str">
        <f ca="1">IF($B933="","",TRIM(IF(OR(INDEX(ORCAMENTO!$G:$G,$B933)&lt;&gt;"",INDEX(ORCAMENTO!$H:$H,$B933)&lt;&gt;""),"Ano 1; ","")&amp;IF(OR(INDEX(ORCAMENTO!$J:$J,$B933)&lt;&gt;"",INDEX(ORCAMENTO!$K:$K,$B933)&lt;&gt;""),"Ano 2; ","")&amp;IF(OR(INDEX(ORCAMENTO!$M:$M,$B933)&lt;&gt;"",INDEX(ORCAMENTO!$N:$N,$B933)&lt;&gt;""),"Ano 3; ","")&amp;IF(OR(INDEX(ORCAMENTO!$P:$P,$B933)&lt;&gt;"",INDEX(ORCAMENTO!$Q:$Q,$B933)&lt;&gt;""),"Ano 4; ","")&amp;IF(OR(INDEX(ORCAMENTO!$S:$S,$B933)&lt;&gt;"",INDEX(ORCAMENTO!$T:$T,$B933)&lt;&gt;""),"Ano 5; ","")&amp;IF(OR(INDEX(ORCAMENTO!$V:$V,$B933)&lt;&gt;"",INDEX(ORCAMENTO!$W:$W,$B933)&lt;&gt;""),"Ano 6; ","")))</f>
        <v/>
      </c>
      <c r="G933" s="311" t="str">
        <f ca="1">IF($B933="","",IF(INDEX(ORCAMENTO!$G:$G,$B933)&lt;&gt;"",INDEX(ORCAMENTO!$G:$G,$B933),IF(INDEX(ORCAMENTO!$J:$J,$B933)&lt;&gt;"",INDEX(ORCAMENTO!$J:$J,$B933),IF(INDEX(ORCAMENTO!$M:$M,$B933)&lt;&gt;"",INDEX(ORCAMENTO!$M:$M,$B933),IF(INDEX(ORCAMENTO!$P:$P,$B933)&lt;&gt;"",INDEX(ORCAMENTO!$P:$P,$B933),IF(INDEX(ORCAMENTO!$S:$S,$B933)&lt;&gt;"",INDEX(ORCAMENTO!$S:$S,$B933),INDEX(ORCAMENTO!$V:$V,$B933)))))))</f>
        <v/>
      </c>
      <c r="H933" s="312" t="str">
        <f ca="1">IF($B933="","",IF(INDEX(ORCAMENTO!$H:$H,$B933)&lt;&gt;"",INDEX(ORCAMENTO!$H:$H,$B933),IF(INDEX(ORCAMENTO!$K:$K,$B933)&lt;&gt;"",INDEX(ORCAMENTO!$K:$K,$B933),IF(INDEX(ORCAMENTO!$N:$N,$B933)&lt;&gt;"",INDEX(ORCAMENTO!$N:$N,$B933),IF(INDEX(ORCAMENTO!$Q:$Q,$B933)&lt;&gt;"",INDEX(ORCAMENTO!$Q:$Q,$B933),IF(INDEX(ORCAMENTO!$T:$T,$B933)&lt;&gt;"",INDEX(ORCAMENTO!$T:$T,$B933),INDEX(ORCAMENTO!$W:$W,$B933)))))))</f>
        <v/>
      </c>
      <c r="I933" s="255" t="str">
        <f ca="1">IF($B933="","",IF(INDEX(ORCAMENTO!$AI:$AI,$B933)&lt;&gt;"",INDEX(ORCAMENTO!$AI:$AI,$B933),IF(INDEX(ORCAMENTO!$AG:$AG,$B933),"Memorial de cálculo ou anexo obrigatório não informado para item acima do limite.",IF(AND(INDEX(ORCAMENTO!$AC:$AC,$B933),NOT(INDEX(ORCAMENTO!$AE:$AE,$B933))),"Informe pelo menos um ano completo com valor unitário e quantidade.","Pendência identificada automaticamente."))))</f>
        <v/>
      </c>
      <c r="N933" s="255">
        <f t="shared" si="30"/>
        <v>934</v>
      </c>
      <c r="O933" s="255">
        <f ca="1">IF(INDEX(ORCAMENTO!$AI:$AI,$N933)&lt;&gt;"",1,0)</f>
        <v>0</v>
      </c>
      <c r="P933" s="255">
        <f t="shared" ca="1" si="31"/>
        <v>11</v>
      </c>
      <c r="Q933" s="255" t="str">
        <f ca="1">INDEX(ORCAMENTO!$AI:$AI,$N933)</f>
        <v/>
      </c>
    </row>
    <row r="934" spans="2:17" ht="15" customHeight="1" x14ac:dyDescent="0.25">
      <c r="B934" s="255" t="str">
        <f ca="1">IFERROR(INDEX(_AUX_ANALISE!$A$1:$A$2461,MATCH(ROW()-34,_AUX_ANALISE!$C$1:$C$2461,0)),"")</f>
        <v/>
      </c>
      <c r="C934" s="255" t="str">
        <f ca="1">IF($B934="","",INDEX(ORCAMENTO!$B:$B,$B934))</f>
        <v/>
      </c>
      <c r="D934" s="255" t="str">
        <f ca="1">IF($B934="","",INDEX(ORCAMENTO!$E:$E,$B934))</f>
        <v/>
      </c>
      <c r="E934" s="255" t="str">
        <f ca="1">IF($B934="","",INDEX(ORCAMENTO!$D:$D,$B934))</f>
        <v/>
      </c>
      <c r="F934" s="255" t="str">
        <f ca="1">IF($B934="","",TRIM(IF(OR(INDEX(ORCAMENTO!$G:$G,$B934)&lt;&gt;"",INDEX(ORCAMENTO!$H:$H,$B934)&lt;&gt;""),"Ano 1; ","")&amp;IF(OR(INDEX(ORCAMENTO!$J:$J,$B934)&lt;&gt;"",INDEX(ORCAMENTO!$K:$K,$B934)&lt;&gt;""),"Ano 2; ","")&amp;IF(OR(INDEX(ORCAMENTO!$M:$M,$B934)&lt;&gt;"",INDEX(ORCAMENTO!$N:$N,$B934)&lt;&gt;""),"Ano 3; ","")&amp;IF(OR(INDEX(ORCAMENTO!$P:$P,$B934)&lt;&gt;"",INDEX(ORCAMENTO!$Q:$Q,$B934)&lt;&gt;""),"Ano 4; ","")&amp;IF(OR(INDEX(ORCAMENTO!$S:$S,$B934)&lt;&gt;"",INDEX(ORCAMENTO!$T:$T,$B934)&lt;&gt;""),"Ano 5; ","")&amp;IF(OR(INDEX(ORCAMENTO!$V:$V,$B934)&lt;&gt;"",INDEX(ORCAMENTO!$W:$W,$B934)&lt;&gt;""),"Ano 6; ","")))</f>
        <v/>
      </c>
      <c r="G934" s="311" t="str">
        <f ca="1">IF($B934="","",IF(INDEX(ORCAMENTO!$G:$G,$B934)&lt;&gt;"",INDEX(ORCAMENTO!$G:$G,$B934),IF(INDEX(ORCAMENTO!$J:$J,$B934)&lt;&gt;"",INDEX(ORCAMENTO!$J:$J,$B934),IF(INDEX(ORCAMENTO!$M:$M,$B934)&lt;&gt;"",INDEX(ORCAMENTO!$M:$M,$B934),IF(INDEX(ORCAMENTO!$P:$P,$B934)&lt;&gt;"",INDEX(ORCAMENTO!$P:$P,$B934),IF(INDEX(ORCAMENTO!$S:$S,$B934)&lt;&gt;"",INDEX(ORCAMENTO!$S:$S,$B934),INDEX(ORCAMENTO!$V:$V,$B934)))))))</f>
        <v/>
      </c>
      <c r="H934" s="312" t="str">
        <f ca="1">IF($B934="","",IF(INDEX(ORCAMENTO!$H:$H,$B934)&lt;&gt;"",INDEX(ORCAMENTO!$H:$H,$B934),IF(INDEX(ORCAMENTO!$K:$K,$B934)&lt;&gt;"",INDEX(ORCAMENTO!$K:$K,$B934),IF(INDEX(ORCAMENTO!$N:$N,$B934)&lt;&gt;"",INDEX(ORCAMENTO!$N:$N,$B934),IF(INDEX(ORCAMENTO!$Q:$Q,$B934)&lt;&gt;"",INDEX(ORCAMENTO!$Q:$Q,$B934),IF(INDEX(ORCAMENTO!$T:$T,$B934)&lt;&gt;"",INDEX(ORCAMENTO!$T:$T,$B934),INDEX(ORCAMENTO!$W:$W,$B934)))))))</f>
        <v/>
      </c>
      <c r="I934" s="255" t="str">
        <f ca="1">IF($B934="","",IF(INDEX(ORCAMENTO!$AI:$AI,$B934)&lt;&gt;"",INDEX(ORCAMENTO!$AI:$AI,$B934),IF(INDEX(ORCAMENTO!$AG:$AG,$B934),"Memorial de cálculo ou anexo obrigatório não informado para item acima do limite.",IF(AND(INDEX(ORCAMENTO!$AC:$AC,$B934),NOT(INDEX(ORCAMENTO!$AE:$AE,$B934))),"Informe pelo menos um ano completo com valor unitário e quantidade.","Pendência identificada automaticamente."))))</f>
        <v/>
      </c>
      <c r="N934" s="255">
        <f t="shared" si="30"/>
        <v>935</v>
      </c>
      <c r="O934" s="255">
        <f ca="1">IF(INDEX(ORCAMENTO!$AI:$AI,$N934)&lt;&gt;"",1,0)</f>
        <v>0</v>
      </c>
      <c r="P934" s="255">
        <f t="shared" ca="1" si="31"/>
        <v>11</v>
      </c>
      <c r="Q934" s="255" t="str">
        <f ca="1">INDEX(ORCAMENTO!$AI:$AI,$N934)</f>
        <v/>
      </c>
    </row>
    <row r="935" spans="2:17" ht="15" customHeight="1" x14ac:dyDescent="0.25">
      <c r="B935" s="255" t="str">
        <f ca="1">IFERROR(INDEX(_AUX_ANALISE!$A$1:$A$2461,MATCH(ROW()-34,_AUX_ANALISE!$C$1:$C$2461,0)),"")</f>
        <v/>
      </c>
      <c r="C935" s="255" t="str">
        <f ca="1">IF($B935="","",INDEX(ORCAMENTO!$B:$B,$B935))</f>
        <v/>
      </c>
      <c r="D935" s="255" t="str">
        <f ca="1">IF($B935="","",INDEX(ORCAMENTO!$E:$E,$B935))</f>
        <v/>
      </c>
      <c r="E935" s="255" t="str">
        <f ca="1">IF($B935="","",INDEX(ORCAMENTO!$D:$D,$B935))</f>
        <v/>
      </c>
      <c r="F935" s="255" t="str">
        <f ca="1">IF($B935="","",TRIM(IF(OR(INDEX(ORCAMENTO!$G:$G,$B935)&lt;&gt;"",INDEX(ORCAMENTO!$H:$H,$B935)&lt;&gt;""),"Ano 1; ","")&amp;IF(OR(INDEX(ORCAMENTO!$J:$J,$B935)&lt;&gt;"",INDEX(ORCAMENTO!$K:$K,$B935)&lt;&gt;""),"Ano 2; ","")&amp;IF(OR(INDEX(ORCAMENTO!$M:$M,$B935)&lt;&gt;"",INDEX(ORCAMENTO!$N:$N,$B935)&lt;&gt;""),"Ano 3; ","")&amp;IF(OR(INDEX(ORCAMENTO!$P:$P,$B935)&lt;&gt;"",INDEX(ORCAMENTO!$Q:$Q,$B935)&lt;&gt;""),"Ano 4; ","")&amp;IF(OR(INDEX(ORCAMENTO!$S:$S,$B935)&lt;&gt;"",INDEX(ORCAMENTO!$T:$T,$B935)&lt;&gt;""),"Ano 5; ","")&amp;IF(OR(INDEX(ORCAMENTO!$V:$V,$B935)&lt;&gt;"",INDEX(ORCAMENTO!$W:$W,$B935)&lt;&gt;""),"Ano 6; ","")))</f>
        <v/>
      </c>
      <c r="G935" s="311" t="str">
        <f ca="1">IF($B935="","",IF(INDEX(ORCAMENTO!$G:$G,$B935)&lt;&gt;"",INDEX(ORCAMENTO!$G:$G,$B935),IF(INDEX(ORCAMENTO!$J:$J,$B935)&lt;&gt;"",INDEX(ORCAMENTO!$J:$J,$B935),IF(INDEX(ORCAMENTO!$M:$M,$B935)&lt;&gt;"",INDEX(ORCAMENTO!$M:$M,$B935),IF(INDEX(ORCAMENTO!$P:$P,$B935)&lt;&gt;"",INDEX(ORCAMENTO!$P:$P,$B935),IF(INDEX(ORCAMENTO!$S:$S,$B935)&lt;&gt;"",INDEX(ORCAMENTO!$S:$S,$B935),INDEX(ORCAMENTO!$V:$V,$B935)))))))</f>
        <v/>
      </c>
      <c r="H935" s="312" t="str">
        <f ca="1">IF($B935="","",IF(INDEX(ORCAMENTO!$H:$H,$B935)&lt;&gt;"",INDEX(ORCAMENTO!$H:$H,$B935),IF(INDEX(ORCAMENTO!$K:$K,$B935)&lt;&gt;"",INDEX(ORCAMENTO!$K:$K,$B935),IF(INDEX(ORCAMENTO!$N:$N,$B935)&lt;&gt;"",INDEX(ORCAMENTO!$N:$N,$B935),IF(INDEX(ORCAMENTO!$Q:$Q,$B935)&lt;&gt;"",INDEX(ORCAMENTO!$Q:$Q,$B935),IF(INDEX(ORCAMENTO!$T:$T,$B935)&lt;&gt;"",INDEX(ORCAMENTO!$T:$T,$B935),INDEX(ORCAMENTO!$W:$W,$B935)))))))</f>
        <v/>
      </c>
      <c r="I935" s="255" t="str">
        <f ca="1">IF($B935="","",IF(INDEX(ORCAMENTO!$AI:$AI,$B935)&lt;&gt;"",INDEX(ORCAMENTO!$AI:$AI,$B935),IF(INDEX(ORCAMENTO!$AG:$AG,$B935),"Memorial de cálculo ou anexo obrigatório não informado para item acima do limite.",IF(AND(INDEX(ORCAMENTO!$AC:$AC,$B935),NOT(INDEX(ORCAMENTO!$AE:$AE,$B935))),"Informe pelo menos um ano completo com valor unitário e quantidade.","Pendência identificada automaticamente."))))</f>
        <v/>
      </c>
      <c r="N935" s="255">
        <f t="shared" si="30"/>
        <v>936</v>
      </c>
      <c r="O935" s="255">
        <f ca="1">IF(INDEX(ORCAMENTO!$AI:$AI,$N935)&lt;&gt;"",1,0)</f>
        <v>0</v>
      </c>
      <c r="P935" s="255">
        <f t="shared" ca="1" si="31"/>
        <v>11</v>
      </c>
      <c r="Q935" s="255" t="str">
        <f ca="1">INDEX(ORCAMENTO!$AI:$AI,$N935)</f>
        <v/>
      </c>
    </row>
    <row r="936" spans="2:17" ht="15" customHeight="1" x14ac:dyDescent="0.25">
      <c r="B936" s="255" t="str">
        <f ca="1">IFERROR(INDEX(_AUX_ANALISE!$A$1:$A$2461,MATCH(ROW()-34,_AUX_ANALISE!$C$1:$C$2461,0)),"")</f>
        <v/>
      </c>
      <c r="C936" s="255" t="str">
        <f ca="1">IF($B936="","",INDEX(ORCAMENTO!$B:$B,$B936))</f>
        <v/>
      </c>
      <c r="D936" s="255" t="str">
        <f ca="1">IF($B936="","",INDEX(ORCAMENTO!$E:$E,$B936))</f>
        <v/>
      </c>
      <c r="E936" s="255" t="str">
        <f ca="1">IF($B936="","",INDEX(ORCAMENTO!$D:$D,$B936))</f>
        <v/>
      </c>
      <c r="F936" s="255" t="str">
        <f ca="1">IF($B936="","",TRIM(IF(OR(INDEX(ORCAMENTO!$G:$G,$B936)&lt;&gt;"",INDEX(ORCAMENTO!$H:$H,$B936)&lt;&gt;""),"Ano 1; ","")&amp;IF(OR(INDEX(ORCAMENTO!$J:$J,$B936)&lt;&gt;"",INDEX(ORCAMENTO!$K:$K,$B936)&lt;&gt;""),"Ano 2; ","")&amp;IF(OR(INDEX(ORCAMENTO!$M:$M,$B936)&lt;&gt;"",INDEX(ORCAMENTO!$N:$N,$B936)&lt;&gt;""),"Ano 3; ","")&amp;IF(OR(INDEX(ORCAMENTO!$P:$P,$B936)&lt;&gt;"",INDEX(ORCAMENTO!$Q:$Q,$B936)&lt;&gt;""),"Ano 4; ","")&amp;IF(OR(INDEX(ORCAMENTO!$S:$S,$B936)&lt;&gt;"",INDEX(ORCAMENTO!$T:$T,$B936)&lt;&gt;""),"Ano 5; ","")&amp;IF(OR(INDEX(ORCAMENTO!$V:$V,$B936)&lt;&gt;"",INDEX(ORCAMENTO!$W:$W,$B936)&lt;&gt;""),"Ano 6; ","")))</f>
        <v/>
      </c>
      <c r="G936" s="311" t="str">
        <f ca="1">IF($B936="","",IF(INDEX(ORCAMENTO!$G:$G,$B936)&lt;&gt;"",INDEX(ORCAMENTO!$G:$G,$B936),IF(INDEX(ORCAMENTO!$J:$J,$B936)&lt;&gt;"",INDEX(ORCAMENTO!$J:$J,$B936),IF(INDEX(ORCAMENTO!$M:$M,$B936)&lt;&gt;"",INDEX(ORCAMENTO!$M:$M,$B936),IF(INDEX(ORCAMENTO!$P:$P,$B936)&lt;&gt;"",INDEX(ORCAMENTO!$P:$P,$B936),IF(INDEX(ORCAMENTO!$S:$S,$B936)&lt;&gt;"",INDEX(ORCAMENTO!$S:$S,$B936),INDEX(ORCAMENTO!$V:$V,$B936)))))))</f>
        <v/>
      </c>
      <c r="H936" s="312" t="str">
        <f ca="1">IF($B936="","",IF(INDEX(ORCAMENTO!$H:$H,$B936)&lt;&gt;"",INDEX(ORCAMENTO!$H:$H,$B936),IF(INDEX(ORCAMENTO!$K:$K,$B936)&lt;&gt;"",INDEX(ORCAMENTO!$K:$K,$B936),IF(INDEX(ORCAMENTO!$N:$N,$B936)&lt;&gt;"",INDEX(ORCAMENTO!$N:$N,$B936),IF(INDEX(ORCAMENTO!$Q:$Q,$B936)&lt;&gt;"",INDEX(ORCAMENTO!$Q:$Q,$B936),IF(INDEX(ORCAMENTO!$T:$T,$B936)&lt;&gt;"",INDEX(ORCAMENTO!$T:$T,$B936),INDEX(ORCAMENTO!$W:$W,$B936)))))))</f>
        <v/>
      </c>
      <c r="I936" s="255" t="str">
        <f ca="1">IF($B936="","",IF(INDEX(ORCAMENTO!$AI:$AI,$B936)&lt;&gt;"",INDEX(ORCAMENTO!$AI:$AI,$B936),IF(INDEX(ORCAMENTO!$AG:$AG,$B936),"Memorial de cálculo ou anexo obrigatório não informado para item acima do limite.",IF(AND(INDEX(ORCAMENTO!$AC:$AC,$B936),NOT(INDEX(ORCAMENTO!$AE:$AE,$B936))),"Informe pelo menos um ano completo com valor unitário e quantidade.","Pendência identificada automaticamente."))))</f>
        <v/>
      </c>
      <c r="N936" s="255">
        <f t="shared" si="30"/>
        <v>937</v>
      </c>
      <c r="O936" s="255">
        <f ca="1">IF(INDEX(ORCAMENTO!$AI:$AI,$N936)&lt;&gt;"",1,0)</f>
        <v>0</v>
      </c>
      <c r="P936" s="255">
        <f t="shared" ca="1" si="31"/>
        <v>11</v>
      </c>
      <c r="Q936" s="255" t="str">
        <f ca="1">INDEX(ORCAMENTO!$AI:$AI,$N936)</f>
        <v/>
      </c>
    </row>
    <row r="937" spans="2:17" ht="15" customHeight="1" x14ac:dyDescent="0.25">
      <c r="B937" s="255" t="str">
        <f ca="1">IFERROR(INDEX(_AUX_ANALISE!$A$1:$A$2461,MATCH(ROW()-34,_AUX_ANALISE!$C$1:$C$2461,0)),"")</f>
        <v/>
      </c>
      <c r="C937" s="255" t="str">
        <f ca="1">IF($B937="","",INDEX(ORCAMENTO!$B:$B,$B937))</f>
        <v/>
      </c>
      <c r="D937" s="255" t="str">
        <f ca="1">IF($B937="","",INDEX(ORCAMENTO!$E:$E,$B937))</f>
        <v/>
      </c>
      <c r="E937" s="255" t="str">
        <f ca="1">IF($B937="","",INDEX(ORCAMENTO!$D:$D,$B937))</f>
        <v/>
      </c>
      <c r="F937" s="255" t="str">
        <f ca="1">IF($B937="","",TRIM(IF(OR(INDEX(ORCAMENTO!$G:$G,$B937)&lt;&gt;"",INDEX(ORCAMENTO!$H:$H,$B937)&lt;&gt;""),"Ano 1; ","")&amp;IF(OR(INDEX(ORCAMENTO!$J:$J,$B937)&lt;&gt;"",INDEX(ORCAMENTO!$K:$K,$B937)&lt;&gt;""),"Ano 2; ","")&amp;IF(OR(INDEX(ORCAMENTO!$M:$M,$B937)&lt;&gt;"",INDEX(ORCAMENTO!$N:$N,$B937)&lt;&gt;""),"Ano 3; ","")&amp;IF(OR(INDEX(ORCAMENTO!$P:$P,$B937)&lt;&gt;"",INDEX(ORCAMENTO!$Q:$Q,$B937)&lt;&gt;""),"Ano 4; ","")&amp;IF(OR(INDEX(ORCAMENTO!$S:$S,$B937)&lt;&gt;"",INDEX(ORCAMENTO!$T:$T,$B937)&lt;&gt;""),"Ano 5; ","")&amp;IF(OR(INDEX(ORCAMENTO!$V:$V,$B937)&lt;&gt;"",INDEX(ORCAMENTO!$W:$W,$B937)&lt;&gt;""),"Ano 6; ","")))</f>
        <v/>
      </c>
      <c r="G937" s="311" t="str">
        <f ca="1">IF($B937="","",IF(INDEX(ORCAMENTO!$G:$G,$B937)&lt;&gt;"",INDEX(ORCAMENTO!$G:$G,$B937),IF(INDEX(ORCAMENTO!$J:$J,$B937)&lt;&gt;"",INDEX(ORCAMENTO!$J:$J,$B937),IF(INDEX(ORCAMENTO!$M:$M,$B937)&lt;&gt;"",INDEX(ORCAMENTO!$M:$M,$B937),IF(INDEX(ORCAMENTO!$P:$P,$B937)&lt;&gt;"",INDEX(ORCAMENTO!$P:$P,$B937),IF(INDEX(ORCAMENTO!$S:$S,$B937)&lt;&gt;"",INDEX(ORCAMENTO!$S:$S,$B937),INDEX(ORCAMENTO!$V:$V,$B937)))))))</f>
        <v/>
      </c>
      <c r="H937" s="312" t="str">
        <f ca="1">IF($B937="","",IF(INDEX(ORCAMENTO!$H:$H,$B937)&lt;&gt;"",INDEX(ORCAMENTO!$H:$H,$B937),IF(INDEX(ORCAMENTO!$K:$K,$B937)&lt;&gt;"",INDEX(ORCAMENTO!$K:$K,$B937),IF(INDEX(ORCAMENTO!$N:$N,$B937)&lt;&gt;"",INDEX(ORCAMENTO!$N:$N,$B937),IF(INDEX(ORCAMENTO!$Q:$Q,$B937)&lt;&gt;"",INDEX(ORCAMENTO!$Q:$Q,$B937),IF(INDEX(ORCAMENTO!$T:$T,$B937)&lt;&gt;"",INDEX(ORCAMENTO!$T:$T,$B937),INDEX(ORCAMENTO!$W:$W,$B937)))))))</f>
        <v/>
      </c>
      <c r="I937" s="255" t="str">
        <f ca="1">IF($B937="","",IF(INDEX(ORCAMENTO!$AI:$AI,$B937)&lt;&gt;"",INDEX(ORCAMENTO!$AI:$AI,$B937),IF(INDEX(ORCAMENTO!$AG:$AG,$B937),"Memorial de cálculo ou anexo obrigatório não informado para item acima do limite.",IF(AND(INDEX(ORCAMENTO!$AC:$AC,$B937),NOT(INDEX(ORCAMENTO!$AE:$AE,$B937))),"Informe pelo menos um ano completo com valor unitário e quantidade.","Pendência identificada automaticamente."))))</f>
        <v/>
      </c>
      <c r="N937" s="255">
        <f t="shared" si="30"/>
        <v>938</v>
      </c>
      <c r="O937" s="255">
        <f ca="1">IF(INDEX(ORCAMENTO!$AI:$AI,$N937)&lt;&gt;"",1,0)</f>
        <v>0</v>
      </c>
      <c r="P937" s="255">
        <f t="shared" ca="1" si="31"/>
        <v>11</v>
      </c>
      <c r="Q937" s="255" t="str">
        <f ca="1">INDEX(ORCAMENTO!$AI:$AI,$N937)</f>
        <v/>
      </c>
    </row>
    <row r="938" spans="2:17" ht="15" customHeight="1" x14ac:dyDescent="0.25">
      <c r="B938" s="255" t="str">
        <f ca="1">IFERROR(INDEX(_AUX_ANALISE!$A$1:$A$2461,MATCH(ROW()-34,_AUX_ANALISE!$C$1:$C$2461,0)),"")</f>
        <v/>
      </c>
      <c r="C938" s="255" t="str">
        <f ca="1">IF($B938="","",INDEX(ORCAMENTO!$B:$B,$B938))</f>
        <v/>
      </c>
      <c r="D938" s="255" t="str">
        <f ca="1">IF($B938="","",INDEX(ORCAMENTO!$E:$E,$B938))</f>
        <v/>
      </c>
      <c r="E938" s="255" t="str">
        <f ca="1">IF($B938="","",INDEX(ORCAMENTO!$D:$D,$B938))</f>
        <v/>
      </c>
      <c r="F938" s="255" t="str">
        <f ca="1">IF($B938="","",TRIM(IF(OR(INDEX(ORCAMENTO!$G:$G,$B938)&lt;&gt;"",INDEX(ORCAMENTO!$H:$H,$B938)&lt;&gt;""),"Ano 1; ","")&amp;IF(OR(INDEX(ORCAMENTO!$J:$J,$B938)&lt;&gt;"",INDEX(ORCAMENTO!$K:$K,$B938)&lt;&gt;""),"Ano 2; ","")&amp;IF(OR(INDEX(ORCAMENTO!$M:$M,$B938)&lt;&gt;"",INDEX(ORCAMENTO!$N:$N,$B938)&lt;&gt;""),"Ano 3; ","")&amp;IF(OR(INDEX(ORCAMENTO!$P:$P,$B938)&lt;&gt;"",INDEX(ORCAMENTO!$Q:$Q,$B938)&lt;&gt;""),"Ano 4; ","")&amp;IF(OR(INDEX(ORCAMENTO!$S:$S,$B938)&lt;&gt;"",INDEX(ORCAMENTO!$T:$T,$B938)&lt;&gt;""),"Ano 5; ","")&amp;IF(OR(INDEX(ORCAMENTO!$V:$V,$B938)&lt;&gt;"",INDEX(ORCAMENTO!$W:$W,$B938)&lt;&gt;""),"Ano 6; ","")))</f>
        <v/>
      </c>
      <c r="G938" s="311" t="str">
        <f ca="1">IF($B938="","",IF(INDEX(ORCAMENTO!$G:$G,$B938)&lt;&gt;"",INDEX(ORCAMENTO!$G:$G,$B938),IF(INDEX(ORCAMENTO!$J:$J,$B938)&lt;&gt;"",INDEX(ORCAMENTO!$J:$J,$B938),IF(INDEX(ORCAMENTO!$M:$M,$B938)&lt;&gt;"",INDEX(ORCAMENTO!$M:$M,$B938),IF(INDEX(ORCAMENTO!$P:$P,$B938)&lt;&gt;"",INDEX(ORCAMENTO!$P:$P,$B938),IF(INDEX(ORCAMENTO!$S:$S,$B938)&lt;&gt;"",INDEX(ORCAMENTO!$S:$S,$B938),INDEX(ORCAMENTO!$V:$V,$B938)))))))</f>
        <v/>
      </c>
      <c r="H938" s="312" t="str">
        <f ca="1">IF($B938="","",IF(INDEX(ORCAMENTO!$H:$H,$B938)&lt;&gt;"",INDEX(ORCAMENTO!$H:$H,$B938),IF(INDEX(ORCAMENTO!$K:$K,$B938)&lt;&gt;"",INDEX(ORCAMENTO!$K:$K,$B938),IF(INDEX(ORCAMENTO!$N:$N,$B938)&lt;&gt;"",INDEX(ORCAMENTO!$N:$N,$B938),IF(INDEX(ORCAMENTO!$Q:$Q,$B938)&lt;&gt;"",INDEX(ORCAMENTO!$Q:$Q,$B938),IF(INDEX(ORCAMENTO!$T:$T,$B938)&lt;&gt;"",INDEX(ORCAMENTO!$T:$T,$B938),INDEX(ORCAMENTO!$W:$W,$B938)))))))</f>
        <v/>
      </c>
      <c r="I938" s="255" t="str">
        <f ca="1">IF($B938="","",IF(INDEX(ORCAMENTO!$AI:$AI,$B938)&lt;&gt;"",INDEX(ORCAMENTO!$AI:$AI,$B938),IF(INDEX(ORCAMENTO!$AG:$AG,$B938),"Memorial de cálculo ou anexo obrigatório não informado para item acima do limite.",IF(AND(INDEX(ORCAMENTO!$AC:$AC,$B938),NOT(INDEX(ORCAMENTO!$AE:$AE,$B938))),"Informe pelo menos um ano completo com valor unitário e quantidade.","Pendência identificada automaticamente."))))</f>
        <v/>
      </c>
      <c r="N938" s="255">
        <f t="shared" si="30"/>
        <v>939</v>
      </c>
      <c r="O938" s="255">
        <f ca="1">IF(INDEX(ORCAMENTO!$AI:$AI,$N938)&lt;&gt;"",1,0)</f>
        <v>0</v>
      </c>
      <c r="P938" s="255">
        <f t="shared" ca="1" si="31"/>
        <v>11</v>
      </c>
      <c r="Q938" s="255" t="str">
        <f ca="1">INDEX(ORCAMENTO!$AI:$AI,$N938)</f>
        <v/>
      </c>
    </row>
    <row r="939" spans="2:17" ht="15" customHeight="1" x14ac:dyDescent="0.25">
      <c r="B939" s="255" t="str">
        <f ca="1">IFERROR(INDEX(_AUX_ANALISE!$A$1:$A$2461,MATCH(ROW()-34,_AUX_ANALISE!$C$1:$C$2461,0)),"")</f>
        <v/>
      </c>
      <c r="C939" s="255" t="str">
        <f ca="1">IF($B939="","",INDEX(ORCAMENTO!$B:$B,$B939))</f>
        <v/>
      </c>
      <c r="D939" s="255" t="str">
        <f ca="1">IF($B939="","",INDEX(ORCAMENTO!$E:$E,$B939))</f>
        <v/>
      </c>
      <c r="E939" s="255" t="str">
        <f ca="1">IF($B939="","",INDEX(ORCAMENTO!$D:$D,$B939))</f>
        <v/>
      </c>
      <c r="F939" s="255" t="str">
        <f ca="1">IF($B939="","",TRIM(IF(OR(INDEX(ORCAMENTO!$G:$G,$B939)&lt;&gt;"",INDEX(ORCAMENTO!$H:$H,$B939)&lt;&gt;""),"Ano 1; ","")&amp;IF(OR(INDEX(ORCAMENTO!$J:$J,$B939)&lt;&gt;"",INDEX(ORCAMENTO!$K:$K,$B939)&lt;&gt;""),"Ano 2; ","")&amp;IF(OR(INDEX(ORCAMENTO!$M:$M,$B939)&lt;&gt;"",INDEX(ORCAMENTO!$N:$N,$B939)&lt;&gt;""),"Ano 3; ","")&amp;IF(OR(INDEX(ORCAMENTO!$P:$P,$B939)&lt;&gt;"",INDEX(ORCAMENTO!$Q:$Q,$B939)&lt;&gt;""),"Ano 4; ","")&amp;IF(OR(INDEX(ORCAMENTO!$S:$S,$B939)&lt;&gt;"",INDEX(ORCAMENTO!$T:$T,$B939)&lt;&gt;""),"Ano 5; ","")&amp;IF(OR(INDEX(ORCAMENTO!$V:$V,$B939)&lt;&gt;"",INDEX(ORCAMENTO!$W:$W,$B939)&lt;&gt;""),"Ano 6; ","")))</f>
        <v/>
      </c>
      <c r="G939" s="311" t="str">
        <f ca="1">IF($B939="","",IF(INDEX(ORCAMENTO!$G:$G,$B939)&lt;&gt;"",INDEX(ORCAMENTO!$G:$G,$B939),IF(INDEX(ORCAMENTO!$J:$J,$B939)&lt;&gt;"",INDEX(ORCAMENTO!$J:$J,$B939),IF(INDEX(ORCAMENTO!$M:$M,$B939)&lt;&gt;"",INDEX(ORCAMENTO!$M:$M,$B939),IF(INDEX(ORCAMENTO!$P:$P,$B939)&lt;&gt;"",INDEX(ORCAMENTO!$P:$P,$B939),IF(INDEX(ORCAMENTO!$S:$S,$B939)&lt;&gt;"",INDEX(ORCAMENTO!$S:$S,$B939),INDEX(ORCAMENTO!$V:$V,$B939)))))))</f>
        <v/>
      </c>
      <c r="H939" s="312" t="str">
        <f ca="1">IF($B939="","",IF(INDEX(ORCAMENTO!$H:$H,$B939)&lt;&gt;"",INDEX(ORCAMENTO!$H:$H,$B939),IF(INDEX(ORCAMENTO!$K:$K,$B939)&lt;&gt;"",INDEX(ORCAMENTO!$K:$K,$B939),IF(INDEX(ORCAMENTO!$N:$N,$B939)&lt;&gt;"",INDEX(ORCAMENTO!$N:$N,$B939),IF(INDEX(ORCAMENTO!$Q:$Q,$B939)&lt;&gt;"",INDEX(ORCAMENTO!$Q:$Q,$B939),IF(INDEX(ORCAMENTO!$T:$T,$B939)&lt;&gt;"",INDEX(ORCAMENTO!$T:$T,$B939),INDEX(ORCAMENTO!$W:$W,$B939)))))))</f>
        <v/>
      </c>
      <c r="I939" s="255" t="str">
        <f ca="1">IF($B939="","",IF(INDEX(ORCAMENTO!$AI:$AI,$B939)&lt;&gt;"",INDEX(ORCAMENTO!$AI:$AI,$B939),IF(INDEX(ORCAMENTO!$AG:$AG,$B939),"Memorial de cálculo ou anexo obrigatório não informado para item acima do limite.",IF(AND(INDEX(ORCAMENTO!$AC:$AC,$B939),NOT(INDEX(ORCAMENTO!$AE:$AE,$B939))),"Informe pelo menos um ano completo com valor unitário e quantidade.","Pendência identificada automaticamente."))))</f>
        <v/>
      </c>
      <c r="N939" s="255">
        <f t="shared" si="30"/>
        <v>940</v>
      </c>
      <c r="O939" s="255">
        <f ca="1">IF(INDEX(ORCAMENTO!$AI:$AI,$N939)&lt;&gt;"",1,0)</f>
        <v>0</v>
      </c>
      <c r="P939" s="255">
        <f t="shared" ca="1" si="31"/>
        <v>11</v>
      </c>
      <c r="Q939" s="255" t="str">
        <f ca="1">INDEX(ORCAMENTO!$AI:$AI,$N939)</f>
        <v/>
      </c>
    </row>
    <row r="940" spans="2:17" ht="15" customHeight="1" x14ac:dyDescent="0.25">
      <c r="B940" s="255" t="str">
        <f ca="1">IFERROR(INDEX(_AUX_ANALISE!$A$1:$A$2461,MATCH(ROW()-34,_AUX_ANALISE!$C$1:$C$2461,0)),"")</f>
        <v/>
      </c>
      <c r="C940" s="255" t="str">
        <f ca="1">IF($B940="","",INDEX(ORCAMENTO!$B:$B,$B940))</f>
        <v/>
      </c>
      <c r="D940" s="255" t="str">
        <f ca="1">IF($B940="","",INDEX(ORCAMENTO!$E:$E,$B940))</f>
        <v/>
      </c>
      <c r="E940" s="255" t="str">
        <f ca="1">IF($B940="","",INDEX(ORCAMENTO!$D:$D,$B940))</f>
        <v/>
      </c>
      <c r="F940" s="255" t="str">
        <f ca="1">IF($B940="","",TRIM(IF(OR(INDEX(ORCAMENTO!$G:$G,$B940)&lt;&gt;"",INDEX(ORCAMENTO!$H:$H,$B940)&lt;&gt;""),"Ano 1; ","")&amp;IF(OR(INDEX(ORCAMENTO!$J:$J,$B940)&lt;&gt;"",INDEX(ORCAMENTO!$K:$K,$B940)&lt;&gt;""),"Ano 2; ","")&amp;IF(OR(INDEX(ORCAMENTO!$M:$M,$B940)&lt;&gt;"",INDEX(ORCAMENTO!$N:$N,$B940)&lt;&gt;""),"Ano 3; ","")&amp;IF(OR(INDEX(ORCAMENTO!$P:$P,$B940)&lt;&gt;"",INDEX(ORCAMENTO!$Q:$Q,$B940)&lt;&gt;""),"Ano 4; ","")&amp;IF(OR(INDEX(ORCAMENTO!$S:$S,$B940)&lt;&gt;"",INDEX(ORCAMENTO!$T:$T,$B940)&lt;&gt;""),"Ano 5; ","")&amp;IF(OR(INDEX(ORCAMENTO!$V:$V,$B940)&lt;&gt;"",INDEX(ORCAMENTO!$W:$W,$B940)&lt;&gt;""),"Ano 6; ","")))</f>
        <v/>
      </c>
      <c r="G940" s="311" t="str">
        <f ca="1">IF($B940="","",IF(INDEX(ORCAMENTO!$G:$G,$B940)&lt;&gt;"",INDEX(ORCAMENTO!$G:$G,$B940),IF(INDEX(ORCAMENTO!$J:$J,$B940)&lt;&gt;"",INDEX(ORCAMENTO!$J:$J,$B940),IF(INDEX(ORCAMENTO!$M:$M,$B940)&lt;&gt;"",INDEX(ORCAMENTO!$M:$M,$B940),IF(INDEX(ORCAMENTO!$P:$P,$B940)&lt;&gt;"",INDEX(ORCAMENTO!$P:$P,$B940),IF(INDEX(ORCAMENTO!$S:$S,$B940)&lt;&gt;"",INDEX(ORCAMENTO!$S:$S,$B940),INDEX(ORCAMENTO!$V:$V,$B940)))))))</f>
        <v/>
      </c>
      <c r="H940" s="312" t="str">
        <f ca="1">IF($B940="","",IF(INDEX(ORCAMENTO!$H:$H,$B940)&lt;&gt;"",INDEX(ORCAMENTO!$H:$H,$B940),IF(INDEX(ORCAMENTO!$K:$K,$B940)&lt;&gt;"",INDEX(ORCAMENTO!$K:$K,$B940),IF(INDEX(ORCAMENTO!$N:$N,$B940)&lt;&gt;"",INDEX(ORCAMENTO!$N:$N,$B940),IF(INDEX(ORCAMENTO!$Q:$Q,$B940)&lt;&gt;"",INDEX(ORCAMENTO!$Q:$Q,$B940),IF(INDEX(ORCAMENTO!$T:$T,$B940)&lt;&gt;"",INDEX(ORCAMENTO!$T:$T,$B940),INDEX(ORCAMENTO!$W:$W,$B940)))))))</f>
        <v/>
      </c>
      <c r="I940" s="255" t="str">
        <f ca="1">IF($B940="","",IF(INDEX(ORCAMENTO!$AI:$AI,$B940)&lt;&gt;"",INDEX(ORCAMENTO!$AI:$AI,$B940),IF(INDEX(ORCAMENTO!$AG:$AG,$B940),"Memorial de cálculo ou anexo obrigatório não informado para item acima do limite.",IF(AND(INDEX(ORCAMENTO!$AC:$AC,$B940),NOT(INDEX(ORCAMENTO!$AE:$AE,$B940))),"Informe pelo menos um ano completo com valor unitário e quantidade.","Pendência identificada automaticamente."))))</f>
        <v/>
      </c>
      <c r="N940" s="255">
        <f t="shared" si="30"/>
        <v>941</v>
      </c>
      <c r="O940" s="255">
        <f ca="1">IF(INDEX(ORCAMENTO!$AI:$AI,$N940)&lt;&gt;"",1,0)</f>
        <v>0</v>
      </c>
      <c r="P940" s="255">
        <f t="shared" ca="1" si="31"/>
        <v>11</v>
      </c>
      <c r="Q940" s="255" t="str">
        <f ca="1">INDEX(ORCAMENTO!$AI:$AI,$N940)</f>
        <v/>
      </c>
    </row>
    <row r="941" spans="2:17" ht="15" customHeight="1" x14ac:dyDescent="0.25">
      <c r="B941" s="255" t="str">
        <f ca="1">IFERROR(INDEX(_AUX_ANALISE!$A$1:$A$2461,MATCH(ROW()-34,_AUX_ANALISE!$C$1:$C$2461,0)),"")</f>
        <v/>
      </c>
      <c r="C941" s="255" t="str">
        <f ca="1">IF($B941="","",INDEX(ORCAMENTO!$B:$B,$B941))</f>
        <v/>
      </c>
      <c r="D941" s="255" t="str">
        <f ca="1">IF($B941="","",INDEX(ORCAMENTO!$E:$E,$B941))</f>
        <v/>
      </c>
      <c r="E941" s="255" t="str">
        <f ca="1">IF($B941="","",INDEX(ORCAMENTO!$D:$D,$B941))</f>
        <v/>
      </c>
      <c r="F941" s="255" t="str">
        <f ca="1">IF($B941="","",TRIM(IF(OR(INDEX(ORCAMENTO!$G:$G,$B941)&lt;&gt;"",INDEX(ORCAMENTO!$H:$H,$B941)&lt;&gt;""),"Ano 1; ","")&amp;IF(OR(INDEX(ORCAMENTO!$J:$J,$B941)&lt;&gt;"",INDEX(ORCAMENTO!$K:$K,$B941)&lt;&gt;""),"Ano 2; ","")&amp;IF(OR(INDEX(ORCAMENTO!$M:$M,$B941)&lt;&gt;"",INDEX(ORCAMENTO!$N:$N,$B941)&lt;&gt;""),"Ano 3; ","")&amp;IF(OR(INDEX(ORCAMENTO!$P:$P,$B941)&lt;&gt;"",INDEX(ORCAMENTO!$Q:$Q,$B941)&lt;&gt;""),"Ano 4; ","")&amp;IF(OR(INDEX(ORCAMENTO!$S:$S,$B941)&lt;&gt;"",INDEX(ORCAMENTO!$T:$T,$B941)&lt;&gt;""),"Ano 5; ","")&amp;IF(OR(INDEX(ORCAMENTO!$V:$V,$B941)&lt;&gt;"",INDEX(ORCAMENTO!$W:$W,$B941)&lt;&gt;""),"Ano 6; ","")))</f>
        <v/>
      </c>
      <c r="G941" s="311" t="str">
        <f ca="1">IF($B941="","",IF(INDEX(ORCAMENTO!$G:$G,$B941)&lt;&gt;"",INDEX(ORCAMENTO!$G:$G,$B941),IF(INDEX(ORCAMENTO!$J:$J,$B941)&lt;&gt;"",INDEX(ORCAMENTO!$J:$J,$B941),IF(INDEX(ORCAMENTO!$M:$M,$B941)&lt;&gt;"",INDEX(ORCAMENTO!$M:$M,$B941),IF(INDEX(ORCAMENTO!$P:$P,$B941)&lt;&gt;"",INDEX(ORCAMENTO!$P:$P,$B941),IF(INDEX(ORCAMENTO!$S:$S,$B941)&lt;&gt;"",INDEX(ORCAMENTO!$S:$S,$B941),INDEX(ORCAMENTO!$V:$V,$B941)))))))</f>
        <v/>
      </c>
      <c r="H941" s="312" t="str">
        <f ca="1">IF($B941="","",IF(INDEX(ORCAMENTO!$H:$H,$B941)&lt;&gt;"",INDEX(ORCAMENTO!$H:$H,$B941),IF(INDEX(ORCAMENTO!$K:$K,$B941)&lt;&gt;"",INDEX(ORCAMENTO!$K:$K,$B941),IF(INDEX(ORCAMENTO!$N:$N,$B941)&lt;&gt;"",INDEX(ORCAMENTO!$N:$N,$B941),IF(INDEX(ORCAMENTO!$Q:$Q,$B941)&lt;&gt;"",INDEX(ORCAMENTO!$Q:$Q,$B941),IF(INDEX(ORCAMENTO!$T:$T,$B941)&lt;&gt;"",INDEX(ORCAMENTO!$T:$T,$B941),INDEX(ORCAMENTO!$W:$W,$B941)))))))</f>
        <v/>
      </c>
      <c r="I941" s="255" t="str">
        <f ca="1">IF($B941="","",IF(INDEX(ORCAMENTO!$AI:$AI,$B941)&lt;&gt;"",INDEX(ORCAMENTO!$AI:$AI,$B941),IF(INDEX(ORCAMENTO!$AG:$AG,$B941),"Memorial de cálculo ou anexo obrigatório não informado para item acima do limite.",IF(AND(INDEX(ORCAMENTO!$AC:$AC,$B941),NOT(INDEX(ORCAMENTO!$AE:$AE,$B941))),"Informe pelo menos um ano completo com valor unitário e quantidade.","Pendência identificada automaticamente."))))</f>
        <v/>
      </c>
      <c r="N941" s="255">
        <f t="shared" si="30"/>
        <v>942</v>
      </c>
      <c r="O941" s="255">
        <f ca="1">IF(INDEX(ORCAMENTO!$AI:$AI,$N941)&lt;&gt;"",1,0)</f>
        <v>0</v>
      </c>
      <c r="P941" s="255">
        <f t="shared" ca="1" si="31"/>
        <v>11</v>
      </c>
      <c r="Q941" s="255" t="str">
        <f ca="1">INDEX(ORCAMENTO!$AI:$AI,$N941)</f>
        <v/>
      </c>
    </row>
    <row r="942" spans="2:17" ht="15" customHeight="1" x14ac:dyDescent="0.25">
      <c r="B942" s="255" t="str">
        <f ca="1">IFERROR(INDEX(_AUX_ANALISE!$A$1:$A$2461,MATCH(ROW()-34,_AUX_ANALISE!$C$1:$C$2461,0)),"")</f>
        <v/>
      </c>
      <c r="C942" s="255" t="str">
        <f ca="1">IF($B942="","",INDEX(ORCAMENTO!$B:$B,$B942))</f>
        <v/>
      </c>
      <c r="D942" s="255" t="str">
        <f ca="1">IF($B942="","",INDEX(ORCAMENTO!$E:$E,$B942))</f>
        <v/>
      </c>
      <c r="E942" s="255" t="str">
        <f ca="1">IF($B942="","",INDEX(ORCAMENTO!$D:$D,$B942))</f>
        <v/>
      </c>
      <c r="F942" s="255" t="str">
        <f ca="1">IF($B942="","",TRIM(IF(OR(INDEX(ORCAMENTO!$G:$G,$B942)&lt;&gt;"",INDEX(ORCAMENTO!$H:$H,$B942)&lt;&gt;""),"Ano 1; ","")&amp;IF(OR(INDEX(ORCAMENTO!$J:$J,$B942)&lt;&gt;"",INDEX(ORCAMENTO!$K:$K,$B942)&lt;&gt;""),"Ano 2; ","")&amp;IF(OR(INDEX(ORCAMENTO!$M:$M,$B942)&lt;&gt;"",INDEX(ORCAMENTO!$N:$N,$B942)&lt;&gt;""),"Ano 3; ","")&amp;IF(OR(INDEX(ORCAMENTO!$P:$P,$B942)&lt;&gt;"",INDEX(ORCAMENTO!$Q:$Q,$B942)&lt;&gt;""),"Ano 4; ","")&amp;IF(OR(INDEX(ORCAMENTO!$S:$S,$B942)&lt;&gt;"",INDEX(ORCAMENTO!$T:$T,$B942)&lt;&gt;""),"Ano 5; ","")&amp;IF(OR(INDEX(ORCAMENTO!$V:$V,$B942)&lt;&gt;"",INDEX(ORCAMENTO!$W:$W,$B942)&lt;&gt;""),"Ano 6; ","")))</f>
        <v/>
      </c>
      <c r="G942" s="311" t="str">
        <f ca="1">IF($B942="","",IF(INDEX(ORCAMENTO!$G:$G,$B942)&lt;&gt;"",INDEX(ORCAMENTO!$G:$G,$B942),IF(INDEX(ORCAMENTO!$J:$J,$B942)&lt;&gt;"",INDEX(ORCAMENTO!$J:$J,$B942),IF(INDEX(ORCAMENTO!$M:$M,$B942)&lt;&gt;"",INDEX(ORCAMENTO!$M:$M,$B942),IF(INDEX(ORCAMENTO!$P:$P,$B942)&lt;&gt;"",INDEX(ORCAMENTO!$P:$P,$B942),IF(INDEX(ORCAMENTO!$S:$S,$B942)&lt;&gt;"",INDEX(ORCAMENTO!$S:$S,$B942),INDEX(ORCAMENTO!$V:$V,$B942)))))))</f>
        <v/>
      </c>
      <c r="H942" s="312" t="str">
        <f ca="1">IF($B942="","",IF(INDEX(ORCAMENTO!$H:$H,$B942)&lt;&gt;"",INDEX(ORCAMENTO!$H:$H,$B942),IF(INDEX(ORCAMENTO!$K:$K,$B942)&lt;&gt;"",INDEX(ORCAMENTO!$K:$K,$B942),IF(INDEX(ORCAMENTO!$N:$N,$B942)&lt;&gt;"",INDEX(ORCAMENTO!$N:$N,$B942),IF(INDEX(ORCAMENTO!$Q:$Q,$B942)&lt;&gt;"",INDEX(ORCAMENTO!$Q:$Q,$B942),IF(INDEX(ORCAMENTO!$T:$T,$B942)&lt;&gt;"",INDEX(ORCAMENTO!$T:$T,$B942),INDEX(ORCAMENTO!$W:$W,$B942)))))))</f>
        <v/>
      </c>
      <c r="I942" s="255" t="str">
        <f ca="1">IF($B942="","",IF(INDEX(ORCAMENTO!$AI:$AI,$B942)&lt;&gt;"",INDEX(ORCAMENTO!$AI:$AI,$B942),IF(INDEX(ORCAMENTO!$AG:$AG,$B942),"Memorial de cálculo ou anexo obrigatório não informado para item acima do limite.",IF(AND(INDEX(ORCAMENTO!$AC:$AC,$B942),NOT(INDEX(ORCAMENTO!$AE:$AE,$B942))),"Informe pelo menos um ano completo com valor unitário e quantidade.","Pendência identificada automaticamente."))))</f>
        <v/>
      </c>
      <c r="N942" s="255">
        <f t="shared" si="30"/>
        <v>943</v>
      </c>
      <c r="O942" s="255">
        <f ca="1">IF(INDEX(ORCAMENTO!$AI:$AI,$N942)&lt;&gt;"",1,0)</f>
        <v>0</v>
      </c>
      <c r="P942" s="255">
        <f t="shared" ca="1" si="31"/>
        <v>11</v>
      </c>
      <c r="Q942" s="255" t="str">
        <f ca="1">INDEX(ORCAMENTO!$AI:$AI,$N942)</f>
        <v/>
      </c>
    </row>
    <row r="943" spans="2:17" ht="15" customHeight="1" x14ac:dyDescent="0.25">
      <c r="B943" s="255" t="str">
        <f ca="1">IFERROR(INDEX(_AUX_ANALISE!$A$1:$A$2461,MATCH(ROW()-34,_AUX_ANALISE!$C$1:$C$2461,0)),"")</f>
        <v/>
      </c>
      <c r="C943" s="255" t="str">
        <f ca="1">IF($B943="","",INDEX(ORCAMENTO!$B:$B,$B943))</f>
        <v/>
      </c>
      <c r="D943" s="255" t="str">
        <f ca="1">IF($B943="","",INDEX(ORCAMENTO!$E:$E,$B943))</f>
        <v/>
      </c>
      <c r="E943" s="255" t="str">
        <f ca="1">IF($B943="","",INDEX(ORCAMENTO!$D:$D,$B943))</f>
        <v/>
      </c>
      <c r="F943" s="255" t="str">
        <f ca="1">IF($B943="","",TRIM(IF(OR(INDEX(ORCAMENTO!$G:$G,$B943)&lt;&gt;"",INDEX(ORCAMENTO!$H:$H,$B943)&lt;&gt;""),"Ano 1; ","")&amp;IF(OR(INDEX(ORCAMENTO!$J:$J,$B943)&lt;&gt;"",INDEX(ORCAMENTO!$K:$K,$B943)&lt;&gt;""),"Ano 2; ","")&amp;IF(OR(INDEX(ORCAMENTO!$M:$M,$B943)&lt;&gt;"",INDEX(ORCAMENTO!$N:$N,$B943)&lt;&gt;""),"Ano 3; ","")&amp;IF(OR(INDEX(ORCAMENTO!$P:$P,$B943)&lt;&gt;"",INDEX(ORCAMENTO!$Q:$Q,$B943)&lt;&gt;""),"Ano 4; ","")&amp;IF(OR(INDEX(ORCAMENTO!$S:$S,$B943)&lt;&gt;"",INDEX(ORCAMENTO!$T:$T,$B943)&lt;&gt;""),"Ano 5; ","")&amp;IF(OR(INDEX(ORCAMENTO!$V:$V,$B943)&lt;&gt;"",INDEX(ORCAMENTO!$W:$W,$B943)&lt;&gt;""),"Ano 6; ","")))</f>
        <v/>
      </c>
      <c r="G943" s="311" t="str">
        <f ca="1">IF($B943="","",IF(INDEX(ORCAMENTO!$G:$G,$B943)&lt;&gt;"",INDEX(ORCAMENTO!$G:$G,$B943),IF(INDEX(ORCAMENTO!$J:$J,$B943)&lt;&gt;"",INDEX(ORCAMENTO!$J:$J,$B943),IF(INDEX(ORCAMENTO!$M:$M,$B943)&lt;&gt;"",INDEX(ORCAMENTO!$M:$M,$B943),IF(INDEX(ORCAMENTO!$P:$P,$B943)&lt;&gt;"",INDEX(ORCAMENTO!$P:$P,$B943),IF(INDEX(ORCAMENTO!$S:$S,$B943)&lt;&gt;"",INDEX(ORCAMENTO!$S:$S,$B943),INDEX(ORCAMENTO!$V:$V,$B943)))))))</f>
        <v/>
      </c>
      <c r="H943" s="312" t="str">
        <f ca="1">IF($B943="","",IF(INDEX(ORCAMENTO!$H:$H,$B943)&lt;&gt;"",INDEX(ORCAMENTO!$H:$H,$B943),IF(INDEX(ORCAMENTO!$K:$K,$B943)&lt;&gt;"",INDEX(ORCAMENTO!$K:$K,$B943),IF(INDEX(ORCAMENTO!$N:$N,$B943)&lt;&gt;"",INDEX(ORCAMENTO!$N:$N,$B943),IF(INDEX(ORCAMENTO!$Q:$Q,$B943)&lt;&gt;"",INDEX(ORCAMENTO!$Q:$Q,$B943),IF(INDEX(ORCAMENTO!$T:$T,$B943)&lt;&gt;"",INDEX(ORCAMENTO!$T:$T,$B943),INDEX(ORCAMENTO!$W:$W,$B943)))))))</f>
        <v/>
      </c>
      <c r="I943" s="255" t="str">
        <f ca="1">IF($B943="","",IF(INDEX(ORCAMENTO!$AI:$AI,$B943)&lt;&gt;"",INDEX(ORCAMENTO!$AI:$AI,$B943),IF(INDEX(ORCAMENTO!$AG:$AG,$B943),"Memorial de cálculo ou anexo obrigatório não informado para item acima do limite.",IF(AND(INDEX(ORCAMENTO!$AC:$AC,$B943),NOT(INDEX(ORCAMENTO!$AE:$AE,$B943))),"Informe pelo menos um ano completo com valor unitário e quantidade.","Pendência identificada automaticamente."))))</f>
        <v/>
      </c>
      <c r="N943" s="255">
        <f t="shared" si="30"/>
        <v>944</v>
      </c>
      <c r="O943" s="255">
        <f ca="1">IF(INDEX(ORCAMENTO!$AI:$AI,$N943)&lt;&gt;"",1,0)</f>
        <v>0</v>
      </c>
      <c r="P943" s="255">
        <f t="shared" ca="1" si="31"/>
        <v>11</v>
      </c>
      <c r="Q943" s="255" t="str">
        <f ca="1">INDEX(ORCAMENTO!$AI:$AI,$N943)</f>
        <v/>
      </c>
    </row>
    <row r="944" spans="2:17" ht="15" customHeight="1" x14ac:dyDescent="0.25">
      <c r="B944" s="255" t="str">
        <f ca="1">IFERROR(INDEX(_AUX_ANALISE!$A$1:$A$2461,MATCH(ROW()-34,_AUX_ANALISE!$C$1:$C$2461,0)),"")</f>
        <v/>
      </c>
      <c r="C944" s="255" t="str">
        <f ca="1">IF($B944="","",INDEX(ORCAMENTO!$B:$B,$B944))</f>
        <v/>
      </c>
      <c r="D944" s="255" t="str">
        <f ca="1">IF($B944="","",INDEX(ORCAMENTO!$E:$E,$B944))</f>
        <v/>
      </c>
      <c r="E944" s="255" t="str">
        <f ca="1">IF($B944="","",INDEX(ORCAMENTO!$D:$D,$B944))</f>
        <v/>
      </c>
      <c r="F944" s="255" t="str">
        <f ca="1">IF($B944="","",TRIM(IF(OR(INDEX(ORCAMENTO!$G:$G,$B944)&lt;&gt;"",INDEX(ORCAMENTO!$H:$H,$B944)&lt;&gt;""),"Ano 1; ","")&amp;IF(OR(INDEX(ORCAMENTO!$J:$J,$B944)&lt;&gt;"",INDEX(ORCAMENTO!$K:$K,$B944)&lt;&gt;""),"Ano 2; ","")&amp;IF(OR(INDEX(ORCAMENTO!$M:$M,$B944)&lt;&gt;"",INDEX(ORCAMENTO!$N:$N,$B944)&lt;&gt;""),"Ano 3; ","")&amp;IF(OR(INDEX(ORCAMENTO!$P:$P,$B944)&lt;&gt;"",INDEX(ORCAMENTO!$Q:$Q,$B944)&lt;&gt;""),"Ano 4; ","")&amp;IF(OR(INDEX(ORCAMENTO!$S:$S,$B944)&lt;&gt;"",INDEX(ORCAMENTO!$T:$T,$B944)&lt;&gt;""),"Ano 5; ","")&amp;IF(OR(INDEX(ORCAMENTO!$V:$V,$B944)&lt;&gt;"",INDEX(ORCAMENTO!$W:$W,$B944)&lt;&gt;""),"Ano 6; ","")))</f>
        <v/>
      </c>
      <c r="G944" s="311" t="str">
        <f ca="1">IF($B944="","",IF(INDEX(ORCAMENTO!$G:$G,$B944)&lt;&gt;"",INDEX(ORCAMENTO!$G:$G,$B944),IF(INDEX(ORCAMENTO!$J:$J,$B944)&lt;&gt;"",INDEX(ORCAMENTO!$J:$J,$B944),IF(INDEX(ORCAMENTO!$M:$M,$B944)&lt;&gt;"",INDEX(ORCAMENTO!$M:$M,$B944),IF(INDEX(ORCAMENTO!$P:$P,$B944)&lt;&gt;"",INDEX(ORCAMENTO!$P:$P,$B944),IF(INDEX(ORCAMENTO!$S:$S,$B944)&lt;&gt;"",INDEX(ORCAMENTO!$S:$S,$B944),INDEX(ORCAMENTO!$V:$V,$B944)))))))</f>
        <v/>
      </c>
      <c r="H944" s="312" t="str">
        <f ca="1">IF($B944="","",IF(INDEX(ORCAMENTO!$H:$H,$B944)&lt;&gt;"",INDEX(ORCAMENTO!$H:$H,$B944),IF(INDEX(ORCAMENTO!$K:$K,$B944)&lt;&gt;"",INDEX(ORCAMENTO!$K:$K,$B944),IF(INDEX(ORCAMENTO!$N:$N,$B944)&lt;&gt;"",INDEX(ORCAMENTO!$N:$N,$B944),IF(INDEX(ORCAMENTO!$Q:$Q,$B944)&lt;&gt;"",INDEX(ORCAMENTO!$Q:$Q,$B944),IF(INDEX(ORCAMENTO!$T:$T,$B944)&lt;&gt;"",INDEX(ORCAMENTO!$T:$T,$B944),INDEX(ORCAMENTO!$W:$W,$B944)))))))</f>
        <v/>
      </c>
      <c r="I944" s="255" t="str">
        <f ca="1">IF($B944="","",IF(INDEX(ORCAMENTO!$AI:$AI,$B944)&lt;&gt;"",INDEX(ORCAMENTO!$AI:$AI,$B944),IF(INDEX(ORCAMENTO!$AG:$AG,$B944),"Memorial de cálculo ou anexo obrigatório não informado para item acima do limite.",IF(AND(INDEX(ORCAMENTO!$AC:$AC,$B944),NOT(INDEX(ORCAMENTO!$AE:$AE,$B944))),"Informe pelo menos um ano completo com valor unitário e quantidade.","Pendência identificada automaticamente."))))</f>
        <v/>
      </c>
      <c r="N944" s="255">
        <f t="shared" si="30"/>
        <v>945</v>
      </c>
      <c r="O944" s="255">
        <f ca="1">IF(INDEX(ORCAMENTO!$AI:$AI,$N944)&lt;&gt;"",1,0)</f>
        <v>0</v>
      </c>
      <c r="P944" s="255">
        <f t="shared" ca="1" si="31"/>
        <v>11</v>
      </c>
      <c r="Q944" s="255" t="str">
        <f ca="1">INDEX(ORCAMENTO!$AI:$AI,$N944)</f>
        <v/>
      </c>
    </row>
    <row r="945" spans="2:17" ht="15" customHeight="1" x14ac:dyDescent="0.25">
      <c r="B945" s="255" t="str">
        <f ca="1">IFERROR(INDEX(_AUX_ANALISE!$A$1:$A$2461,MATCH(ROW()-34,_AUX_ANALISE!$C$1:$C$2461,0)),"")</f>
        <v/>
      </c>
      <c r="C945" s="255" t="str">
        <f ca="1">IF($B945="","",INDEX(ORCAMENTO!$B:$B,$B945))</f>
        <v/>
      </c>
      <c r="D945" s="255" t="str">
        <f ca="1">IF($B945="","",INDEX(ORCAMENTO!$E:$E,$B945))</f>
        <v/>
      </c>
      <c r="E945" s="255" t="str">
        <f ca="1">IF($B945="","",INDEX(ORCAMENTO!$D:$D,$B945))</f>
        <v/>
      </c>
      <c r="F945" s="255" t="str">
        <f ca="1">IF($B945="","",TRIM(IF(OR(INDEX(ORCAMENTO!$G:$G,$B945)&lt;&gt;"",INDEX(ORCAMENTO!$H:$H,$B945)&lt;&gt;""),"Ano 1; ","")&amp;IF(OR(INDEX(ORCAMENTO!$J:$J,$B945)&lt;&gt;"",INDEX(ORCAMENTO!$K:$K,$B945)&lt;&gt;""),"Ano 2; ","")&amp;IF(OR(INDEX(ORCAMENTO!$M:$M,$B945)&lt;&gt;"",INDEX(ORCAMENTO!$N:$N,$B945)&lt;&gt;""),"Ano 3; ","")&amp;IF(OR(INDEX(ORCAMENTO!$P:$P,$B945)&lt;&gt;"",INDEX(ORCAMENTO!$Q:$Q,$B945)&lt;&gt;""),"Ano 4; ","")&amp;IF(OR(INDEX(ORCAMENTO!$S:$S,$B945)&lt;&gt;"",INDEX(ORCAMENTO!$T:$T,$B945)&lt;&gt;""),"Ano 5; ","")&amp;IF(OR(INDEX(ORCAMENTO!$V:$V,$B945)&lt;&gt;"",INDEX(ORCAMENTO!$W:$W,$B945)&lt;&gt;""),"Ano 6; ","")))</f>
        <v/>
      </c>
      <c r="G945" s="311" t="str">
        <f ca="1">IF($B945="","",IF(INDEX(ORCAMENTO!$G:$G,$B945)&lt;&gt;"",INDEX(ORCAMENTO!$G:$G,$B945),IF(INDEX(ORCAMENTO!$J:$J,$B945)&lt;&gt;"",INDEX(ORCAMENTO!$J:$J,$B945),IF(INDEX(ORCAMENTO!$M:$M,$B945)&lt;&gt;"",INDEX(ORCAMENTO!$M:$M,$B945),IF(INDEX(ORCAMENTO!$P:$P,$B945)&lt;&gt;"",INDEX(ORCAMENTO!$P:$P,$B945),IF(INDEX(ORCAMENTO!$S:$S,$B945)&lt;&gt;"",INDEX(ORCAMENTO!$S:$S,$B945),INDEX(ORCAMENTO!$V:$V,$B945)))))))</f>
        <v/>
      </c>
      <c r="H945" s="312" t="str">
        <f ca="1">IF($B945="","",IF(INDEX(ORCAMENTO!$H:$H,$B945)&lt;&gt;"",INDEX(ORCAMENTO!$H:$H,$B945),IF(INDEX(ORCAMENTO!$K:$K,$B945)&lt;&gt;"",INDEX(ORCAMENTO!$K:$K,$B945),IF(INDEX(ORCAMENTO!$N:$N,$B945)&lt;&gt;"",INDEX(ORCAMENTO!$N:$N,$B945),IF(INDEX(ORCAMENTO!$Q:$Q,$B945)&lt;&gt;"",INDEX(ORCAMENTO!$Q:$Q,$B945),IF(INDEX(ORCAMENTO!$T:$T,$B945)&lt;&gt;"",INDEX(ORCAMENTO!$T:$T,$B945),INDEX(ORCAMENTO!$W:$W,$B945)))))))</f>
        <v/>
      </c>
      <c r="I945" s="255" t="str">
        <f ca="1">IF($B945="","",IF(INDEX(ORCAMENTO!$AI:$AI,$B945)&lt;&gt;"",INDEX(ORCAMENTO!$AI:$AI,$B945),IF(INDEX(ORCAMENTO!$AG:$AG,$B945),"Memorial de cálculo ou anexo obrigatório não informado para item acima do limite.",IF(AND(INDEX(ORCAMENTO!$AC:$AC,$B945),NOT(INDEX(ORCAMENTO!$AE:$AE,$B945))),"Informe pelo menos um ano completo com valor unitário e quantidade.","Pendência identificada automaticamente."))))</f>
        <v/>
      </c>
      <c r="N945" s="255">
        <f t="shared" si="30"/>
        <v>946</v>
      </c>
      <c r="O945" s="255">
        <f ca="1">IF(INDEX(ORCAMENTO!$AI:$AI,$N945)&lt;&gt;"",1,0)</f>
        <v>0</v>
      </c>
      <c r="P945" s="255">
        <f t="shared" ca="1" si="31"/>
        <v>11</v>
      </c>
      <c r="Q945" s="255" t="str">
        <f ca="1">INDEX(ORCAMENTO!$AI:$AI,$N945)</f>
        <v/>
      </c>
    </row>
    <row r="946" spans="2:17" ht="15" customHeight="1" x14ac:dyDescent="0.25">
      <c r="B946" s="255" t="str">
        <f ca="1">IFERROR(INDEX(_AUX_ANALISE!$A$1:$A$2461,MATCH(ROW()-34,_AUX_ANALISE!$C$1:$C$2461,0)),"")</f>
        <v/>
      </c>
      <c r="C946" s="255" t="str">
        <f ca="1">IF($B946="","",INDEX(ORCAMENTO!$B:$B,$B946))</f>
        <v/>
      </c>
      <c r="D946" s="255" t="str">
        <f ca="1">IF($B946="","",INDEX(ORCAMENTO!$E:$E,$B946))</f>
        <v/>
      </c>
      <c r="E946" s="255" t="str">
        <f ca="1">IF($B946="","",INDEX(ORCAMENTO!$D:$D,$B946))</f>
        <v/>
      </c>
      <c r="F946" s="255" t="str">
        <f ca="1">IF($B946="","",TRIM(IF(OR(INDEX(ORCAMENTO!$G:$G,$B946)&lt;&gt;"",INDEX(ORCAMENTO!$H:$H,$B946)&lt;&gt;""),"Ano 1; ","")&amp;IF(OR(INDEX(ORCAMENTO!$J:$J,$B946)&lt;&gt;"",INDEX(ORCAMENTO!$K:$K,$B946)&lt;&gt;""),"Ano 2; ","")&amp;IF(OR(INDEX(ORCAMENTO!$M:$M,$B946)&lt;&gt;"",INDEX(ORCAMENTO!$N:$N,$B946)&lt;&gt;""),"Ano 3; ","")&amp;IF(OR(INDEX(ORCAMENTO!$P:$P,$B946)&lt;&gt;"",INDEX(ORCAMENTO!$Q:$Q,$B946)&lt;&gt;""),"Ano 4; ","")&amp;IF(OR(INDEX(ORCAMENTO!$S:$S,$B946)&lt;&gt;"",INDEX(ORCAMENTO!$T:$T,$B946)&lt;&gt;""),"Ano 5; ","")&amp;IF(OR(INDEX(ORCAMENTO!$V:$V,$B946)&lt;&gt;"",INDEX(ORCAMENTO!$W:$W,$B946)&lt;&gt;""),"Ano 6; ","")))</f>
        <v/>
      </c>
      <c r="G946" s="311" t="str">
        <f ca="1">IF($B946="","",IF(INDEX(ORCAMENTO!$G:$G,$B946)&lt;&gt;"",INDEX(ORCAMENTO!$G:$G,$B946),IF(INDEX(ORCAMENTO!$J:$J,$B946)&lt;&gt;"",INDEX(ORCAMENTO!$J:$J,$B946),IF(INDEX(ORCAMENTO!$M:$M,$B946)&lt;&gt;"",INDEX(ORCAMENTO!$M:$M,$B946),IF(INDEX(ORCAMENTO!$P:$P,$B946)&lt;&gt;"",INDEX(ORCAMENTO!$P:$P,$B946),IF(INDEX(ORCAMENTO!$S:$S,$B946)&lt;&gt;"",INDEX(ORCAMENTO!$S:$S,$B946),INDEX(ORCAMENTO!$V:$V,$B946)))))))</f>
        <v/>
      </c>
      <c r="H946" s="312" t="str">
        <f ca="1">IF($B946="","",IF(INDEX(ORCAMENTO!$H:$H,$B946)&lt;&gt;"",INDEX(ORCAMENTO!$H:$H,$B946),IF(INDEX(ORCAMENTO!$K:$K,$B946)&lt;&gt;"",INDEX(ORCAMENTO!$K:$K,$B946),IF(INDEX(ORCAMENTO!$N:$N,$B946)&lt;&gt;"",INDEX(ORCAMENTO!$N:$N,$B946),IF(INDEX(ORCAMENTO!$Q:$Q,$B946)&lt;&gt;"",INDEX(ORCAMENTO!$Q:$Q,$B946),IF(INDEX(ORCAMENTO!$T:$T,$B946)&lt;&gt;"",INDEX(ORCAMENTO!$T:$T,$B946),INDEX(ORCAMENTO!$W:$W,$B946)))))))</f>
        <v/>
      </c>
      <c r="I946" s="255" t="str">
        <f ca="1">IF($B946="","",IF(INDEX(ORCAMENTO!$AI:$AI,$B946)&lt;&gt;"",INDEX(ORCAMENTO!$AI:$AI,$B946),IF(INDEX(ORCAMENTO!$AG:$AG,$B946),"Memorial de cálculo ou anexo obrigatório não informado para item acima do limite.",IF(AND(INDEX(ORCAMENTO!$AC:$AC,$B946),NOT(INDEX(ORCAMENTO!$AE:$AE,$B946))),"Informe pelo menos um ano completo com valor unitário e quantidade.","Pendência identificada automaticamente."))))</f>
        <v/>
      </c>
      <c r="N946" s="255">
        <f t="shared" si="30"/>
        <v>947</v>
      </c>
      <c r="O946" s="255">
        <f ca="1">IF(INDEX(ORCAMENTO!$AI:$AI,$N946)&lt;&gt;"",1,0)</f>
        <v>0</v>
      </c>
      <c r="P946" s="255">
        <f t="shared" ca="1" si="31"/>
        <v>11</v>
      </c>
      <c r="Q946" s="255" t="str">
        <f ca="1">INDEX(ORCAMENTO!$AI:$AI,$N946)</f>
        <v/>
      </c>
    </row>
    <row r="947" spans="2:17" ht="15" customHeight="1" x14ac:dyDescent="0.25">
      <c r="B947" s="255" t="str">
        <f ca="1">IFERROR(INDEX(_AUX_ANALISE!$A$1:$A$2461,MATCH(ROW()-34,_AUX_ANALISE!$C$1:$C$2461,0)),"")</f>
        <v/>
      </c>
      <c r="C947" s="255" t="str">
        <f ca="1">IF($B947="","",INDEX(ORCAMENTO!$B:$B,$B947))</f>
        <v/>
      </c>
      <c r="D947" s="255" t="str">
        <f ca="1">IF($B947="","",INDEX(ORCAMENTO!$E:$E,$B947))</f>
        <v/>
      </c>
      <c r="E947" s="255" t="str">
        <f ca="1">IF($B947="","",INDEX(ORCAMENTO!$D:$D,$B947))</f>
        <v/>
      </c>
      <c r="F947" s="255" t="str">
        <f ca="1">IF($B947="","",TRIM(IF(OR(INDEX(ORCAMENTO!$G:$G,$B947)&lt;&gt;"",INDEX(ORCAMENTO!$H:$H,$B947)&lt;&gt;""),"Ano 1; ","")&amp;IF(OR(INDEX(ORCAMENTO!$J:$J,$B947)&lt;&gt;"",INDEX(ORCAMENTO!$K:$K,$B947)&lt;&gt;""),"Ano 2; ","")&amp;IF(OR(INDEX(ORCAMENTO!$M:$M,$B947)&lt;&gt;"",INDEX(ORCAMENTO!$N:$N,$B947)&lt;&gt;""),"Ano 3; ","")&amp;IF(OR(INDEX(ORCAMENTO!$P:$P,$B947)&lt;&gt;"",INDEX(ORCAMENTO!$Q:$Q,$B947)&lt;&gt;""),"Ano 4; ","")&amp;IF(OR(INDEX(ORCAMENTO!$S:$S,$B947)&lt;&gt;"",INDEX(ORCAMENTO!$T:$T,$B947)&lt;&gt;""),"Ano 5; ","")&amp;IF(OR(INDEX(ORCAMENTO!$V:$V,$B947)&lt;&gt;"",INDEX(ORCAMENTO!$W:$W,$B947)&lt;&gt;""),"Ano 6; ","")))</f>
        <v/>
      </c>
      <c r="G947" s="311" t="str">
        <f ca="1">IF($B947="","",IF(INDEX(ORCAMENTO!$G:$G,$B947)&lt;&gt;"",INDEX(ORCAMENTO!$G:$G,$B947),IF(INDEX(ORCAMENTO!$J:$J,$B947)&lt;&gt;"",INDEX(ORCAMENTO!$J:$J,$B947),IF(INDEX(ORCAMENTO!$M:$M,$B947)&lt;&gt;"",INDEX(ORCAMENTO!$M:$M,$B947),IF(INDEX(ORCAMENTO!$P:$P,$B947)&lt;&gt;"",INDEX(ORCAMENTO!$P:$P,$B947),IF(INDEX(ORCAMENTO!$S:$S,$B947)&lt;&gt;"",INDEX(ORCAMENTO!$S:$S,$B947),INDEX(ORCAMENTO!$V:$V,$B947)))))))</f>
        <v/>
      </c>
      <c r="H947" s="312" t="str">
        <f ca="1">IF($B947="","",IF(INDEX(ORCAMENTO!$H:$H,$B947)&lt;&gt;"",INDEX(ORCAMENTO!$H:$H,$B947),IF(INDEX(ORCAMENTO!$K:$K,$B947)&lt;&gt;"",INDEX(ORCAMENTO!$K:$K,$B947),IF(INDEX(ORCAMENTO!$N:$N,$B947)&lt;&gt;"",INDEX(ORCAMENTO!$N:$N,$B947),IF(INDEX(ORCAMENTO!$Q:$Q,$B947)&lt;&gt;"",INDEX(ORCAMENTO!$Q:$Q,$B947),IF(INDEX(ORCAMENTO!$T:$T,$B947)&lt;&gt;"",INDEX(ORCAMENTO!$T:$T,$B947),INDEX(ORCAMENTO!$W:$W,$B947)))))))</f>
        <v/>
      </c>
      <c r="I947" s="255" t="str">
        <f ca="1">IF($B947="","",IF(INDEX(ORCAMENTO!$AI:$AI,$B947)&lt;&gt;"",INDEX(ORCAMENTO!$AI:$AI,$B947),IF(INDEX(ORCAMENTO!$AG:$AG,$B947),"Memorial de cálculo ou anexo obrigatório não informado para item acima do limite.",IF(AND(INDEX(ORCAMENTO!$AC:$AC,$B947),NOT(INDEX(ORCAMENTO!$AE:$AE,$B947))),"Informe pelo menos um ano completo com valor unitário e quantidade.","Pendência identificada automaticamente."))))</f>
        <v/>
      </c>
      <c r="N947" s="255">
        <f t="shared" si="30"/>
        <v>948</v>
      </c>
      <c r="O947" s="255">
        <f ca="1">IF(INDEX(ORCAMENTO!$AI:$AI,$N947)&lt;&gt;"",1,0)</f>
        <v>0</v>
      </c>
      <c r="P947" s="255">
        <f t="shared" ca="1" si="31"/>
        <v>11</v>
      </c>
      <c r="Q947" s="255" t="str">
        <f ca="1">INDEX(ORCAMENTO!$AI:$AI,$N947)</f>
        <v/>
      </c>
    </row>
    <row r="948" spans="2:17" ht="15" customHeight="1" x14ac:dyDescent="0.25">
      <c r="B948" s="255" t="str">
        <f ca="1">IFERROR(INDEX(_AUX_ANALISE!$A$1:$A$2461,MATCH(ROW()-34,_AUX_ANALISE!$C$1:$C$2461,0)),"")</f>
        <v/>
      </c>
      <c r="C948" s="255" t="str">
        <f ca="1">IF($B948="","",INDEX(ORCAMENTO!$B:$B,$B948))</f>
        <v/>
      </c>
      <c r="D948" s="255" t="str">
        <f ca="1">IF($B948="","",INDEX(ORCAMENTO!$E:$E,$B948))</f>
        <v/>
      </c>
      <c r="E948" s="255" t="str">
        <f ca="1">IF($B948="","",INDEX(ORCAMENTO!$D:$D,$B948))</f>
        <v/>
      </c>
      <c r="F948" s="255" t="str">
        <f ca="1">IF($B948="","",TRIM(IF(OR(INDEX(ORCAMENTO!$G:$G,$B948)&lt;&gt;"",INDEX(ORCAMENTO!$H:$H,$B948)&lt;&gt;""),"Ano 1; ","")&amp;IF(OR(INDEX(ORCAMENTO!$J:$J,$B948)&lt;&gt;"",INDEX(ORCAMENTO!$K:$K,$B948)&lt;&gt;""),"Ano 2; ","")&amp;IF(OR(INDEX(ORCAMENTO!$M:$M,$B948)&lt;&gt;"",INDEX(ORCAMENTO!$N:$N,$B948)&lt;&gt;""),"Ano 3; ","")&amp;IF(OR(INDEX(ORCAMENTO!$P:$P,$B948)&lt;&gt;"",INDEX(ORCAMENTO!$Q:$Q,$B948)&lt;&gt;""),"Ano 4; ","")&amp;IF(OR(INDEX(ORCAMENTO!$S:$S,$B948)&lt;&gt;"",INDEX(ORCAMENTO!$T:$T,$B948)&lt;&gt;""),"Ano 5; ","")&amp;IF(OR(INDEX(ORCAMENTO!$V:$V,$B948)&lt;&gt;"",INDEX(ORCAMENTO!$W:$W,$B948)&lt;&gt;""),"Ano 6; ","")))</f>
        <v/>
      </c>
      <c r="G948" s="311" t="str">
        <f ca="1">IF($B948="","",IF(INDEX(ORCAMENTO!$G:$G,$B948)&lt;&gt;"",INDEX(ORCAMENTO!$G:$G,$B948),IF(INDEX(ORCAMENTO!$J:$J,$B948)&lt;&gt;"",INDEX(ORCAMENTO!$J:$J,$B948),IF(INDEX(ORCAMENTO!$M:$M,$B948)&lt;&gt;"",INDEX(ORCAMENTO!$M:$M,$B948),IF(INDEX(ORCAMENTO!$P:$P,$B948)&lt;&gt;"",INDEX(ORCAMENTO!$P:$P,$B948),IF(INDEX(ORCAMENTO!$S:$S,$B948)&lt;&gt;"",INDEX(ORCAMENTO!$S:$S,$B948),INDEX(ORCAMENTO!$V:$V,$B948)))))))</f>
        <v/>
      </c>
      <c r="H948" s="312" t="str">
        <f ca="1">IF($B948="","",IF(INDEX(ORCAMENTO!$H:$H,$B948)&lt;&gt;"",INDEX(ORCAMENTO!$H:$H,$B948),IF(INDEX(ORCAMENTO!$K:$K,$B948)&lt;&gt;"",INDEX(ORCAMENTO!$K:$K,$B948),IF(INDEX(ORCAMENTO!$N:$N,$B948)&lt;&gt;"",INDEX(ORCAMENTO!$N:$N,$B948),IF(INDEX(ORCAMENTO!$Q:$Q,$B948)&lt;&gt;"",INDEX(ORCAMENTO!$Q:$Q,$B948),IF(INDEX(ORCAMENTO!$T:$T,$B948)&lt;&gt;"",INDEX(ORCAMENTO!$T:$T,$B948),INDEX(ORCAMENTO!$W:$W,$B948)))))))</f>
        <v/>
      </c>
      <c r="I948" s="255" t="str">
        <f ca="1">IF($B948="","",IF(INDEX(ORCAMENTO!$AI:$AI,$B948)&lt;&gt;"",INDEX(ORCAMENTO!$AI:$AI,$B948),IF(INDEX(ORCAMENTO!$AG:$AG,$B948),"Memorial de cálculo ou anexo obrigatório não informado para item acima do limite.",IF(AND(INDEX(ORCAMENTO!$AC:$AC,$B948),NOT(INDEX(ORCAMENTO!$AE:$AE,$B948))),"Informe pelo menos um ano completo com valor unitário e quantidade.","Pendência identificada automaticamente."))))</f>
        <v/>
      </c>
      <c r="N948" s="255">
        <f t="shared" si="30"/>
        <v>949</v>
      </c>
      <c r="O948" s="255">
        <f ca="1">IF(INDEX(ORCAMENTO!$AI:$AI,$N948)&lt;&gt;"",1,0)</f>
        <v>0</v>
      </c>
      <c r="P948" s="255">
        <f t="shared" ca="1" si="31"/>
        <v>11</v>
      </c>
      <c r="Q948" s="255" t="str">
        <f ca="1">INDEX(ORCAMENTO!$AI:$AI,$N948)</f>
        <v/>
      </c>
    </row>
    <row r="949" spans="2:17" ht="15" customHeight="1" x14ac:dyDescent="0.25">
      <c r="B949" s="255" t="str">
        <f ca="1">IFERROR(INDEX(_AUX_ANALISE!$A$1:$A$2461,MATCH(ROW()-34,_AUX_ANALISE!$C$1:$C$2461,0)),"")</f>
        <v/>
      </c>
      <c r="C949" s="255" t="str">
        <f ca="1">IF($B949="","",INDEX(ORCAMENTO!$B:$B,$B949))</f>
        <v/>
      </c>
      <c r="D949" s="255" t="str">
        <f ca="1">IF($B949="","",INDEX(ORCAMENTO!$E:$E,$B949))</f>
        <v/>
      </c>
      <c r="E949" s="255" t="str">
        <f ca="1">IF($B949="","",INDEX(ORCAMENTO!$D:$D,$B949))</f>
        <v/>
      </c>
      <c r="F949" s="255" t="str">
        <f ca="1">IF($B949="","",TRIM(IF(OR(INDEX(ORCAMENTO!$G:$G,$B949)&lt;&gt;"",INDEX(ORCAMENTO!$H:$H,$B949)&lt;&gt;""),"Ano 1; ","")&amp;IF(OR(INDEX(ORCAMENTO!$J:$J,$B949)&lt;&gt;"",INDEX(ORCAMENTO!$K:$K,$B949)&lt;&gt;""),"Ano 2; ","")&amp;IF(OR(INDEX(ORCAMENTO!$M:$M,$B949)&lt;&gt;"",INDEX(ORCAMENTO!$N:$N,$B949)&lt;&gt;""),"Ano 3; ","")&amp;IF(OR(INDEX(ORCAMENTO!$P:$P,$B949)&lt;&gt;"",INDEX(ORCAMENTO!$Q:$Q,$B949)&lt;&gt;""),"Ano 4; ","")&amp;IF(OR(INDEX(ORCAMENTO!$S:$S,$B949)&lt;&gt;"",INDEX(ORCAMENTO!$T:$T,$B949)&lt;&gt;""),"Ano 5; ","")&amp;IF(OR(INDEX(ORCAMENTO!$V:$V,$B949)&lt;&gt;"",INDEX(ORCAMENTO!$W:$W,$B949)&lt;&gt;""),"Ano 6; ","")))</f>
        <v/>
      </c>
      <c r="G949" s="311" t="str">
        <f ca="1">IF($B949="","",IF(INDEX(ORCAMENTO!$G:$G,$B949)&lt;&gt;"",INDEX(ORCAMENTO!$G:$G,$B949),IF(INDEX(ORCAMENTO!$J:$J,$B949)&lt;&gt;"",INDEX(ORCAMENTO!$J:$J,$B949),IF(INDEX(ORCAMENTO!$M:$M,$B949)&lt;&gt;"",INDEX(ORCAMENTO!$M:$M,$B949),IF(INDEX(ORCAMENTO!$P:$P,$B949)&lt;&gt;"",INDEX(ORCAMENTO!$P:$P,$B949),IF(INDEX(ORCAMENTO!$S:$S,$B949)&lt;&gt;"",INDEX(ORCAMENTO!$S:$S,$B949),INDEX(ORCAMENTO!$V:$V,$B949)))))))</f>
        <v/>
      </c>
      <c r="H949" s="312" t="str">
        <f ca="1">IF($B949="","",IF(INDEX(ORCAMENTO!$H:$H,$B949)&lt;&gt;"",INDEX(ORCAMENTO!$H:$H,$B949),IF(INDEX(ORCAMENTO!$K:$K,$B949)&lt;&gt;"",INDEX(ORCAMENTO!$K:$K,$B949),IF(INDEX(ORCAMENTO!$N:$N,$B949)&lt;&gt;"",INDEX(ORCAMENTO!$N:$N,$B949),IF(INDEX(ORCAMENTO!$Q:$Q,$B949)&lt;&gt;"",INDEX(ORCAMENTO!$Q:$Q,$B949),IF(INDEX(ORCAMENTO!$T:$T,$B949)&lt;&gt;"",INDEX(ORCAMENTO!$T:$T,$B949),INDEX(ORCAMENTO!$W:$W,$B949)))))))</f>
        <v/>
      </c>
      <c r="I949" s="255" t="str">
        <f ca="1">IF($B949="","",IF(INDEX(ORCAMENTO!$AI:$AI,$B949)&lt;&gt;"",INDEX(ORCAMENTO!$AI:$AI,$B949),IF(INDEX(ORCAMENTO!$AG:$AG,$B949),"Memorial de cálculo ou anexo obrigatório não informado para item acima do limite.",IF(AND(INDEX(ORCAMENTO!$AC:$AC,$B949),NOT(INDEX(ORCAMENTO!$AE:$AE,$B949))),"Informe pelo menos um ano completo com valor unitário e quantidade.","Pendência identificada automaticamente."))))</f>
        <v/>
      </c>
      <c r="N949" s="255">
        <f t="shared" si="30"/>
        <v>950</v>
      </c>
      <c r="O949" s="255">
        <f ca="1">IF(INDEX(ORCAMENTO!$AI:$AI,$N949)&lt;&gt;"",1,0)</f>
        <v>0</v>
      </c>
      <c r="P949" s="255">
        <f t="shared" ca="1" si="31"/>
        <v>11</v>
      </c>
      <c r="Q949" s="255" t="str">
        <f ca="1">INDEX(ORCAMENTO!$AI:$AI,$N949)</f>
        <v/>
      </c>
    </row>
    <row r="950" spans="2:17" ht="15" customHeight="1" x14ac:dyDescent="0.25">
      <c r="B950" s="255" t="str">
        <f ca="1">IFERROR(INDEX(_AUX_ANALISE!$A$1:$A$2461,MATCH(ROW()-34,_AUX_ANALISE!$C$1:$C$2461,0)),"")</f>
        <v/>
      </c>
      <c r="C950" s="255" t="str">
        <f ca="1">IF($B950="","",INDEX(ORCAMENTO!$B:$B,$B950))</f>
        <v/>
      </c>
      <c r="D950" s="255" t="str">
        <f ca="1">IF($B950="","",INDEX(ORCAMENTO!$E:$E,$B950))</f>
        <v/>
      </c>
      <c r="E950" s="255" t="str">
        <f ca="1">IF($B950="","",INDEX(ORCAMENTO!$D:$D,$B950))</f>
        <v/>
      </c>
      <c r="F950" s="255" t="str">
        <f ca="1">IF($B950="","",TRIM(IF(OR(INDEX(ORCAMENTO!$G:$G,$B950)&lt;&gt;"",INDEX(ORCAMENTO!$H:$H,$B950)&lt;&gt;""),"Ano 1; ","")&amp;IF(OR(INDEX(ORCAMENTO!$J:$J,$B950)&lt;&gt;"",INDEX(ORCAMENTO!$K:$K,$B950)&lt;&gt;""),"Ano 2; ","")&amp;IF(OR(INDEX(ORCAMENTO!$M:$M,$B950)&lt;&gt;"",INDEX(ORCAMENTO!$N:$N,$B950)&lt;&gt;""),"Ano 3; ","")&amp;IF(OR(INDEX(ORCAMENTO!$P:$P,$B950)&lt;&gt;"",INDEX(ORCAMENTO!$Q:$Q,$B950)&lt;&gt;""),"Ano 4; ","")&amp;IF(OR(INDEX(ORCAMENTO!$S:$S,$B950)&lt;&gt;"",INDEX(ORCAMENTO!$T:$T,$B950)&lt;&gt;""),"Ano 5; ","")&amp;IF(OR(INDEX(ORCAMENTO!$V:$V,$B950)&lt;&gt;"",INDEX(ORCAMENTO!$W:$W,$B950)&lt;&gt;""),"Ano 6; ","")))</f>
        <v/>
      </c>
      <c r="G950" s="311" t="str">
        <f ca="1">IF($B950="","",IF(INDEX(ORCAMENTO!$G:$G,$B950)&lt;&gt;"",INDEX(ORCAMENTO!$G:$G,$B950),IF(INDEX(ORCAMENTO!$J:$J,$B950)&lt;&gt;"",INDEX(ORCAMENTO!$J:$J,$B950),IF(INDEX(ORCAMENTO!$M:$M,$B950)&lt;&gt;"",INDEX(ORCAMENTO!$M:$M,$B950),IF(INDEX(ORCAMENTO!$P:$P,$B950)&lt;&gt;"",INDEX(ORCAMENTO!$P:$P,$B950),IF(INDEX(ORCAMENTO!$S:$S,$B950)&lt;&gt;"",INDEX(ORCAMENTO!$S:$S,$B950),INDEX(ORCAMENTO!$V:$V,$B950)))))))</f>
        <v/>
      </c>
      <c r="H950" s="312" t="str">
        <f ca="1">IF($B950="","",IF(INDEX(ORCAMENTO!$H:$H,$B950)&lt;&gt;"",INDEX(ORCAMENTO!$H:$H,$B950),IF(INDEX(ORCAMENTO!$K:$K,$B950)&lt;&gt;"",INDEX(ORCAMENTO!$K:$K,$B950),IF(INDEX(ORCAMENTO!$N:$N,$B950)&lt;&gt;"",INDEX(ORCAMENTO!$N:$N,$B950),IF(INDEX(ORCAMENTO!$Q:$Q,$B950)&lt;&gt;"",INDEX(ORCAMENTO!$Q:$Q,$B950),IF(INDEX(ORCAMENTO!$T:$T,$B950)&lt;&gt;"",INDEX(ORCAMENTO!$T:$T,$B950),INDEX(ORCAMENTO!$W:$W,$B950)))))))</f>
        <v/>
      </c>
      <c r="I950" s="255" t="str">
        <f ca="1">IF($B950="","",IF(INDEX(ORCAMENTO!$AI:$AI,$B950)&lt;&gt;"",INDEX(ORCAMENTO!$AI:$AI,$B950),IF(INDEX(ORCAMENTO!$AG:$AG,$B950),"Memorial de cálculo ou anexo obrigatório não informado para item acima do limite.",IF(AND(INDEX(ORCAMENTO!$AC:$AC,$B950),NOT(INDEX(ORCAMENTO!$AE:$AE,$B950))),"Informe pelo menos um ano completo com valor unitário e quantidade.","Pendência identificada automaticamente."))))</f>
        <v/>
      </c>
      <c r="N950" s="255">
        <f t="shared" si="30"/>
        <v>951</v>
      </c>
      <c r="O950" s="255">
        <f ca="1">IF(INDEX(ORCAMENTO!$AI:$AI,$N950)&lt;&gt;"",1,0)</f>
        <v>0</v>
      </c>
      <c r="P950" s="255">
        <f t="shared" ca="1" si="31"/>
        <v>11</v>
      </c>
      <c r="Q950" s="255" t="str">
        <f ca="1">INDEX(ORCAMENTO!$AI:$AI,$N950)</f>
        <v/>
      </c>
    </row>
    <row r="951" spans="2:17" ht="15" customHeight="1" x14ac:dyDescent="0.25">
      <c r="B951" s="255" t="str">
        <f ca="1">IFERROR(INDEX(_AUX_ANALISE!$A$1:$A$2461,MATCH(ROW()-34,_AUX_ANALISE!$C$1:$C$2461,0)),"")</f>
        <v/>
      </c>
      <c r="C951" s="255" t="str">
        <f ca="1">IF($B951="","",INDEX(ORCAMENTO!$B:$B,$B951))</f>
        <v/>
      </c>
      <c r="D951" s="255" t="str">
        <f ca="1">IF($B951="","",INDEX(ORCAMENTO!$E:$E,$B951))</f>
        <v/>
      </c>
      <c r="E951" s="255" t="str">
        <f ca="1">IF($B951="","",INDEX(ORCAMENTO!$D:$D,$B951))</f>
        <v/>
      </c>
      <c r="F951" s="255" t="str">
        <f ca="1">IF($B951="","",TRIM(IF(OR(INDEX(ORCAMENTO!$G:$G,$B951)&lt;&gt;"",INDEX(ORCAMENTO!$H:$H,$B951)&lt;&gt;""),"Ano 1; ","")&amp;IF(OR(INDEX(ORCAMENTO!$J:$J,$B951)&lt;&gt;"",INDEX(ORCAMENTO!$K:$K,$B951)&lt;&gt;""),"Ano 2; ","")&amp;IF(OR(INDEX(ORCAMENTO!$M:$M,$B951)&lt;&gt;"",INDEX(ORCAMENTO!$N:$N,$B951)&lt;&gt;""),"Ano 3; ","")&amp;IF(OR(INDEX(ORCAMENTO!$P:$P,$B951)&lt;&gt;"",INDEX(ORCAMENTO!$Q:$Q,$B951)&lt;&gt;""),"Ano 4; ","")&amp;IF(OR(INDEX(ORCAMENTO!$S:$S,$B951)&lt;&gt;"",INDEX(ORCAMENTO!$T:$T,$B951)&lt;&gt;""),"Ano 5; ","")&amp;IF(OR(INDEX(ORCAMENTO!$V:$V,$B951)&lt;&gt;"",INDEX(ORCAMENTO!$W:$W,$B951)&lt;&gt;""),"Ano 6; ","")))</f>
        <v/>
      </c>
      <c r="G951" s="311" t="str">
        <f ca="1">IF($B951="","",IF(INDEX(ORCAMENTO!$G:$G,$B951)&lt;&gt;"",INDEX(ORCAMENTO!$G:$G,$B951),IF(INDEX(ORCAMENTO!$J:$J,$B951)&lt;&gt;"",INDEX(ORCAMENTO!$J:$J,$B951),IF(INDEX(ORCAMENTO!$M:$M,$B951)&lt;&gt;"",INDEX(ORCAMENTO!$M:$M,$B951),IF(INDEX(ORCAMENTO!$P:$P,$B951)&lt;&gt;"",INDEX(ORCAMENTO!$P:$P,$B951),IF(INDEX(ORCAMENTO!$S:$S,$B951)&lt;&gt;"",INDEX(ORCAMENTO!$S:$S,$B951),INDEX(ORCAMENTO!$V:$V,$B951)))))))</f>
        <v/>
      </c>
      <c r="H951" s="312" t="str">
        <f ca="1">IF($B951="","",IF(INDEX(ORCAMENTO!$H:$H,$B951)&lt;&gt;"",INDEX(ORCAMENTO!$H:$H,$B951),IF(INDEX(ORCAMENTO!$K:$K,$B951)&lt;&gt;"",INDEX(ORCAMENTO!$K:$K,$B951),IF(INDEX(ORCAMENTO!$N:$N,$B951)&lt;&gt;"",INDEX(ORCAMENTO!$N:$N,$B951),IF(INDEX(ORCAMENTO!$Q:$Q,$B951)&lt;&gt;"",INDEX(ORCAMENTO!$Q:$Q,$B951),IF(INDEX(ORCAMENTO!$T:$T,$B951)&lt;&gt;"",INDEX(ORCAMENTO!$T:$T,$B951),INDEX(ORCAMENTO!$W:$W,$B951)))))))</f>
        <v/>
      </c>
      <c r="I951" s="255" t="str">
        <f ca="1">IF($B951="","",IF(INDEX(ORCAMENTO!$AI:$AI,$B951)&lt;&gt;"",INDEX(ORCAMENTO!$AI:$AI,$B951),IF(INDEX(ORCAMENTO!$AG:$AG,$B951),"Memorial de cálculo ou anexo obrigatório não informado para item acima do limite.",IF(AND(INDEX(ORCAMENTO!$AC:$AC,$B951),NOT(INDEX(ORCAMENTO!$AE:$AE,$B951))),"Informe pelo menos um ano completo com valor unitário e quantidade.","Pendência identificada automaticamente."))))</f>
        <v/>
      </c>
      <c r="N951" s="255">
        <f t="shared" si="30"/>
        <v>952</v>
      </c>
      <c r="O951" s="255">
        <f ca="1">IF(INDEX(ORCAMENTO!$AI:$AI,$N951)&lt;&gt;"",1,0)</f>
        <v>0</v>
      </c>
      <c r="P951" s="255">
        <f t="shared" ca="1" si="31"/>
        <v>11</v>
      </c>
      <c r="Q951" s="255" t="str">
        <f ca="1">INDEX(ORCAMENTO!$AI:$AI,$N951)</f>
        <v/>
      </c>
    </row>
    <row r="952" spans="2:17" ht="15" customHeight="1" x14ac:dyDescent="0.25">
      <c r="B952" s="255" t="str">
        <f ca="1">IFERROR(INDEX(_AUX_ANALISE!$A$1:$A$2461,MATCH(ROW()-34,_AUX_ANALISE!$C$1:$C$2461,0)),"")</f>
        <v/>
      </c>
      <c r="C952" s="255" t="str">
        <f ca="1">IF($B952="","",INDEX(ORCAMENTO!$B:$B,$B952))</f>
        <v/>
      </c>
      <c r="D952" s="255" t="str">
        <f ca="1">IF($B952="","",INDEX(ORCAMENTO!$E:$E,$B952))</f>
        <v/>
      </c>
      <c r="E952" s="255" t="str">
        <f ca="1">IF($B952="","",INDEX(ORCAMENTO!$D:$D,$B952))</f>
        <v/>
      </c>
      <c r="F952" s="255" t="str">
        <f ca="1">IF($B952="","",TRIM(IF(OR(INDEX(ORCAMENTO!$G:$G,$B952)&lt;&gt;"",INDEX(ORCAMENTO!$H:$H,$B952)&lt;&gt;""),"Ano 1; ","")&amp;IF(OR(INDEX(ORCAMENTO!$J:$J,$B952)&lt;&gt;"",INDEX(ORCAMENTO!$K:$K,$B952)&lt;&gt;""),"Ano 2; ","")&amp;IF(OR(INDEX(ORCAMENTO!$M:$M,$B952)&lt;&gt;"",INDEX(ORCAMENTO!$N:$N,$B952)&lt;&gt;""),"Ano 3; ","")&amp;IF(OR(INDEX(ORCAMENTO!$P:$P,$B952)&lt;&gt;"",INDEX(ORCAMENTO!$Q:$Q,$B952)&lt;&gt;""),"Ano 4; ","")&amp;IF(OR(INDEX(ORCAMENTO!$S:$S,$B952)&lt;&gt;"",INDEX(ORCAMENTO!$T:$T,$B952)&lt;&gt;""),"Ano 5; ","")&amp;IF(OR(INDEX(ORCAMENTO!$V:$V,$B952)&lt;&gt;"",INDEX(ORCAMENTO!$W:$W,$B952)&lt;&gt;""),"Ano 6; ","")))</f>
        <v/>
      </c>
      <c r="G952" s="311" t="str">
        <f ca="1">IF($B952="","",IF(INDEX(ORCAMENTO!$G:$G,$B952)&lt;&gt;"",INDEX(ORCAMENTO!$G:$G,$B952),IF(INDEX(ORCAMENTO!$J:$J,$B952)&lt;&gt;"",INDEX(ORCAMENTO!$J:$J,$B952),IF(INDEX(ORCAMENTO!$M:$M,$B952)&lt;&gt;"",INDEX(ORCAMENTO!$M:$M,$B952),IF(INDEX(ORCAMENTO!$P:$P,$B952)&lt;&gt;"",INDEX(ORCAMENTO!$P:$P,$B952),IF(INDEX(ORCAMENTO!$S:$S,$B952)&lt;&gt;"",INDEX(ORCAMENTO!$S:$S,$B952),INDEX(ORCAMENTO!$V:$V,$B952)))))))</f>
        <v/>
      </c>
      <c r="H952" s="312" t="str">
        <f ca="1">IF($B952="","",IF(INDEX(ORCAMENTO!$H:$H,$B952)&lt;&gt;"",INDEX(ORCAMENTO!$H:$H,$B952),IF(INDEX(ORCAMENTO!$K:$K,$B952)&lt;&gt;"",INDEX(ORCAMENTO!$K:$K,$B952),IF(INDEX(ORCAMENTO!$N:$N,$B952)&lt;&gt;"",INDEX(ORCAMENTO!$N:$N,$B952),IF(INDEX(ORCAMENTO!$Q:$Q,$B952)&lt;&gt;"",INDEX(ORCAMENTO!$Q:$Q,$B952),IF(INDEX(ORCAMENTO!$T:$T,$B952)&lt;&gt;"",INDEX(ORCAMENTO!$T:$T,$B952),INDEX(ORCAMENTO!$W:$W,$B952)))))))</f>
        <v/>
      </c>
      <c r="I952" s="255" t="str">
        <f ca="1">IF($B952="","",IF(INDEX(ORCAMENTO!$AI:$AI,$B952)&lt;&gt;"",INDEX(ORCAMENTO!$AI:$AI,$B952),IF(INDEX(ORCAMENTO!$AG:$AG,$B952),"Memorial de cálculo ou anexo obrigatório não informado para item acima do limite.",IF(AND(INDEX(ORCAMENTO!$AC:$AC,$B952),NOT(INDEX(ORCAMENTO!$AE:$AE,$B952))),"Informe pelo menos um ano completo com valor unitário e quantidade.","Pendência identificada automaticamente."))))</f>
        <v/>
      </c>
      <c r="N952" s="255">
        <f t="shared" si="30"/>
        <v>953</v>
      </c>
      <c r="O952" s="255">
        <f ca="1">IF(INDEX(ORCAMENTO!$AI:$AI,$N952)&lt;&gt;"",1,0)</f>
        <v>0</v>
      </c>
      <c r="P952" s="255">
        <f t="shared" ca="1" si="31"/>
        <v>11</v>
      </c>
      <c r="Q952" s="255" t="str">
        <f ca="1">INDEX(ORCAMENTO!$AI:$AI,$N952)</f>
        <v/>
      </c>
    </row>
    <row r="953" spans="2:17" ht="15" customHeight="1" x14ac:dyDescent="0.25">
      <c r="B953" s="255" t="str">
        <f ca="1">IFERROR(INDEX(_AUX_ANALISE!$A$1:$A$2461,MATCH(ROW()-34,_AUX_ANALISE!$C$1:$C$2461,0)),"")</f>
        <v/>
      </c>
      <c r="C953" s="255" t="str">
        <f ca="1">IF($B953="","",INDEX(ORCAMENTO!$B:$B,$B953))</f>
        <v/>
      </c>
      <c r="D953" s="255" t="str">
        <f ca="1">IF($B953="","",INDEX(ORCAMENTO!$E:$E,$B953))</f>
        <v/>
      </c>
      <c r="E953" s="255" t="str">
        <f ca="1">IF($B953="","",INDEX(ORCAMENTO!$D:$D,$B953))</f>
        <v/>
      </c>
      <c r="F953" s="255" t="str">
        <f ca="1">IF($B953="","",TRIM(IF(OR(INDEX(ORCAMENTO!$G:$G,$B953)&lt;&gt;"",INDEX(ORCAMENTO!$H:$H,$B953)&lt;&gt;""),"Ano 1; ","")&amp;IF(OR(INDEX(ORCAMENTO!$J:$J,$B953)&lt;&gt;"",INDEX(ORCAMENTO!$K:$K,$B953)&lt;&gt;""),"Ano 2; ","")&amp;IF(OR(INDEX(ORCAMENTO!$M:$M,$B953)&lt;&gt;"",INDEX(ORCAMENTO!$N:$N,$B953)&lt;&gt;""),"Ano 3; ","")&amp;IF(OR(INDEX(ORCAMENTO!$P:$P,$B953)&lt;&gt;"",INDEX(ORCAMENTO!$Q:$Q,$B953)&lt;&gt;""),"Ano 4; ","")&amp;IF(OR(INDEX(ORCAMENTO!$S:$S,$B953)&lt;&gt;"",INDEX(ORCAMENTO!$T:$T,$B953)&lt;&gt;""),"Ano 5; ","")&amp;IF(OR(INDEX(ORCAMENTO!$V:$V,$B953)&lt;&gt;"",INDEX(ORCAMENTO!$W:$W,$B953)&lt;&gt;""),"Ano 6; ","")))</f>
        <v/>
      </c>
      <c r="G953" s="311" t="str">
        <f ca="1">IF($B953="","",IF(INDEX(ORCAMENTO!$G:$G,$B953)&lt;&gt;"",INDEX(ORCAMENTO!$G:$G,$B953),IF(INDEX(ORCAMENTO!$J:$J,$B953)&lt;&gt;"",INDEX(ORCAMENTO!$J:$J,$B953),IF(INDEX(ORCAMENTO!$M:$M,$B953)&lt;&gt;"",INDEX(ORCAMENTO!$M:$M,$B953),IF(INDEX(ORCAMENTO!$P:$P,$B953)&lt;&gt;"",INDEX(ORCAMENTO!$P:$P,$B953),IF(INDEX(ORCAMENTO!$S:$S,$B953)&lt;&gt;"",INDEX(ORCAMENTO!$S:$S,$B953),INDEX(ORCAMENTO!$V:$V,$B953)))))))</f>
        <v/>
      </c>
      <c r="H953" s="312" t="str">
        <f ca="1">IF($B953="","",IF(INDEX(ORCAMENTO!$H:$H,$B953)&lt;&gt;"",INDEX(ORCAMENTO!$H:$H,$B953),IF(INDEX(ORCAMENTO!$K:$K,$B953)&lt;&gt;"",INDEX(ORCAMENTO!$K:$K,$B953),IF(INDEX(ORCAMENTO!$N:$N,$B953)&lt;&gt;"",INDEX(ORCAMENTO!$N:$N,$B953),IF(INDEX(ORCAMENTO!$Q:$Q,$B953)&lt;&gt;"",INDEX(ORCAMENTO!$Q:$Q,$B953),IF(INDEX(ORCAMENTO!$T:$T,$B953)&lt;&gt;"",INDEX(ORCAMENTO!$T:$T,$B953),INDEX(ORCAMENTO!$W:$W,$B953)))))))</f>
        <v/>
      </c>
      <c r="I953" s="255" t="str">
        <f ca="1">IF($B953="","",IF(INDEX(ORCAMENTO!$AI:$AI,$B953)&lt;&gt;"",INDEX(ORCAMENTO!$AI:$AI,$B953),IF(INDEX(ORCAMENTO!$AG:$AG,$B953),"Memorial de cálculo ou anexo obrigatório não informado para item acima do limite.",IF(AND(INDEX(ORCAMENTO!$AC:$AC,$B953),NOT(INDEX(ORCAMENTO!$AE:$AE,$B953))),"Informe pelo menos um ano completo com valor unitário e quantidade.","Pendência identificada automaticamente."))))</f>
        <v/>
      </c>
      <c r="N953" s="255">
        <f t="shared" si="30"/>
        <v>954</v>
      </c>
      <c r="O953" s="255">
        <f ca="1">IF(INDEX(ORCAMENTO!$AI:$AI,$N953)&lt;&gt;"",1,0)</f>
        <v>0</v>
      </c>
      <c r="P953" s="255">
        <f t="shared" ca="1" si="31"/>
        <v>11</v>
      </c>
      <c r="Q953" s="255" t="str">
        <f ca="1">INDEX(ORCAMENTO!$AI:$AI,$N953)</f>
        <v/>
      </c>
    </row>
    <row r="954" spans="2:17" ht="15" customHeight="1" x14ac:dyDescent="0.25">
      <c r="B954" s="255" t="str">
        <f ca="1">IFERROR(INDEX(_AUX_ANALISE!$A$1:$A$2461,MATCH(ROW()-34,_AUX_ANALISE!$C$1:$C$2461,0)),"")</f>
        <v/>
      </c>
      <c r="C954" s="255" t="str">
        <f ca="1">IF($B954="","",INDEX(ORCAMENTO!$B:$B,$B954))</f>
        <v/>
      </c>
      <c r="D954" s="255" t="str">
        <f ca="1">IF($B954="","",INDEX(ORCAMENTO!$E:$E,$B954))</f>
        <v/>
      </c>
      <c r="E954" s="255" t="str">
        <f ca="1">IF($B954="","",INDEX(ORCAMENTO!$D:$D,$B954))</f>
        <v/>
      </c>
      <c r="F954" s="255" t="str">
        <f ca="1">IF($B954="","",TRIM(IF(OR(INDEX(ORCAMENTO!$G:$G,$B954)&lt;&gt;"",INDEX(ORCAMENTO!$H:$H,$B954)&lt;&gt;""),"Ano 1; ","")&amp;IF(OR(INDEX(ORCAMENTO!$J:$J,$B954)&lt;&gt;"",INDEX(ORCAMENTO!$K:$K,$B954)&lt;&gt;""),"Ano 2; ","")&amp;IF(OR(INDEX(ORCAMENTO!$M:$M,$B954)&lt;&gt;"",INDEX(ORCAMENTO!$N:$N,$B954)&lt;&gt;""),"Ano 3; ","")&amp;IF(OR(INDEX(ORCAMENTO!$P:$P,$B954)&lt;&gt;"",INDEX(ORCAMENTO!$Q:$Q,$B954)&lt;&gt;""),"Ano 4; ","")&amp;IF(OR(INDEX(ORCAMENTO!$S:$S,$B954)&lt;&gt;"",INDEX(ORCAMENTO!$T:$T,$B954)&lt;&gt;""),"Ano 5; ","")&amp;IF(OR(INDEX(ORCAMENTO!$V:$V,$B954)&lt;&gt;"",INDEX(ORCAMENTO!$W:$W,$B954)&lt;&gt;""),"Ano 6; ","")))</f>
        <v/>
      </c>
      <c r="G954" s="311" t="str">
        <f ca="1">IF($B954="","",IF(INDEX(ORCAMENTO!$G:$G,$B954)&lt;&gt;"",INDEX(ORCAMENTO!$G:$G,$B954),IF(INDEX(ORCAMENTO!$J:$J,$B954)&lt;&gt;"",INDEX(ORCAMENTO!$J:$J,$B954),IF(INDEX(ORCAMENTO!$M:$M,$B954)&lt;&gt;"",INDEX(ORCAMENTO!$M:$M,$B954),IF(INDEX(ORCAMENTO!$P:$P,$B954)&lt;&gt;"",INDEX(ORCAMENTO!$P:$P,$B954),IF(INDEX(ORCAMENTO!$S:$S,$B954)&lt;&gt;"",INDEX(ORCAMENTO!$S:$S,$B954),INDEX(ORCAMENTO!$V:$V,$B954)))))))</f>
        <v/>
      </c>
      <c r="H954" s="312" t="str">
        <f ca="1">IF($B954="","",IF(INDEX(ORCAMENTO!$H:$H,$B954)&lt;&gt;"",INDEX(ORCAMENTO!$H:$H,$B954),IF(INDEX(ORCAMENTO!$K:$K,$B954)&lt;&gt;"",INDEX(ORCAMENTO!$K:$K,$B954),IF(INDEX(ORCAMENTO!$N:$N,$B954)&lt;&gt;"",INDEX(ORCAMENTO!$N:$N,$B954),IF(INDEX(ORCAMENTO!$Q:$Q,$B954)&lt;&gt;"",INDEX(ORCAMENTO!$Q:$Q,$B954),IF(INDEX(ORCAMENTO!$T:$T,$B954)&lt;&gt;"",INDEX(ORCAMENTO!$T:$T,$B954),INDEX(ORCAMENTO!$W:$W,$B954)))))))</f>
        <v/>
      </c>
      <c r="I954" s="255" t="str">
        <f ca="1">IF($B954="","",IF(INDEX(ORCAMENTO!$AI:$AI,$B954)&lt;&gt;"",INDEX(ORCAMENTO!$AI:$AI,$B954),IF(INDEX(ORCAMENTO!$AG:$AG,$B954),"Memorial de cálculo ou anexo obrigatório não informado para item acima do limite.",IF(AND(INDEX(ORCAMENTO!$AC:$AC,$B954),NOT(INDEX(ORCAMENTO!$AE:$AE,$B954))),"Informe pelo menos um ano completo com valor unitário e quantidade.","Pendência identificada automaticamente."))))</f>
        <v/>
      </c>
      <c r="N954" s="255">
        <f t="shared" si="30"/>
        <v>955</v>
      </c>
      <c r="O954" s="255">
        <f ca="1">IF(INDEX(ORCAMENTO!$AI:$AI,$N954)&lt;&gt;"",1,0)</f>
        <v>0</v>
      </c>
      <c r="P954" s="255">
        <f t="shared" ca="1" si="31"/>
        <v>11</v>
      </c>
      <c r="Q954" s="255" t="str">
        <f ca="1">INDEX(ORCAMENTO!$AI:$AI,$N954)</f>
        <v/>
      </c>
    </row>
    <row r="955" spans="2:17" ht="15" customHeight="1" x14ac:dyDescent="0.25">
      <c r="B955" s="255" t="str">
        <f ca="1">IFERROR(INDEX(_AUX_ANALISE!$A$1:$A$2461,MATCH(ROW()-34,_AUX_ANALISE!$C$1:$C$2461,0)),"")</f>
        <v/>
      </c>
      <c r="C955" s="255" t="str">
        <f ca="1">IF($B955="","",INDEX(ORCAMENTO!$B:$B,$B955))</f>
        <v/>
      </c>
      <c r="D955" s="255" t="str">
        <f ca="1">IF($B955="","",INDEX(ORCAMENTO!$E:$E,$B955))</f>
        <v/>
      </c>
      <c r="E955" s="255" t="str">
        <f ca="1">IF($B955="","",INDEX(ORCAMENTO!$D:$D,$B955))</f>
        <v/>
      </c>
      <c r="F955" s="255" t="str">
        <f ca="1">IF($B955="","",TRIM(IF(OR(INDEX(ORCAMENTO!$G:$G,$B955)&lt;&gt;"",INDEX(ORCAMENTO!$H:$H,$B955)&lt;&gt;""),"Ano 1; ","")&amp;IF(OR(INDEX(ORCAMENTO!$J:$J,$B955)&lt;&gt;"",INDEX(ORCAMENTO!$K:$K,$B955)&lt;&gt;""),"Ano 2; ","")&amp;IF(OR(INDEX(ORCAMENTO!$M:$M,$B955)&lt;&gt;"",INDEX(ORCAMENTO!$N:$N,$B955)&lt;&gt;""),"Ano 3; ","")&amp;IF(OR(INDEX(ORCAMENTO!$P:$P,$B955)&lt;&gt;"",INDEX(ORCAMENTO!$Q:$Q,$B955)&lt;&gt;""),"Ano 4; ","")&amp;IF(OR(INDEX(ORCAMENTO!$S:$S,$B955)&lt;&gt;"",INDEX(ORCAMENTO!$T:$T,$B955)&lt;&gt;""),"Ano 5; ","")&amp;IF(OR(INDEX(ORCAMENTO!$V:$V,$B955)&lt;&gt;"",INDEX(ORCAMENTO!$W:$W,$B955)&lt;&gt;""),"Ano 6; ","")))</f>
        <v/>
      </c>
      <c r="G955" s="311" t="str">
        <f ca="1">IF($B955="","",IF(INDEX(ORCAMENTO!$G:$G,$B955)&lt;&gt;"",INDEX(ORCAMENTO!$G:$G,$B955),IF(INDEX(ORCAMENTO!$J:$J,$B955)&lt;&gt;"",INDEX(ORCAMENTO!$J:$J,$B955),IF(INDEX(ORCAMENTO!$M:$M,$B955)&lt;&gt;"",INDEX(ORCAMENTO!$M:$M,$B955),IF(INDEX(ORCAMENTO!$P:$P,$B955)&lt;&gt;"",INDEX(ORCAMENTO!$P:$P,$B955),IF(INDEX(ORCAMENTO!$S:$S,$B955)&lt;&gt;"",INDEX(ORCAMENTO!$S:$S,$B955),INDEX(ORCAMENTO!$V:$V,$B955)))))))</f>
        <v/>
      </c>
      <c r="H955" s="312" t="str">
        <f ca="1">IF($B955="","",IF(INDEX(ORCAMENTO!$H:$H,$B955)&lt;&gt;"",INDEX(ORCAMENTO!$H:$H,$B955),IF(INDEX(ORCAMENTO!$K:$K,$B955)&lt;&gt;"",INDEX(ORCAMENTO!$K:$K,$B955),IF(INDEX(ORCAMENTO!$N:$N,$B955)&lt;&gt;"",INDEX(ORCAMENTO!$N:$N,$B955),IF(INDEX(ORCAMENTO!$Q:$Q,$B955)&lt;&gt;"",INDEX(ORCAMENTO!$Q:$Q,$B955),IF(INDEX(ORCAMENTO!$T:$T,$B955)&lt;&gt;"",INDEX(ORCAMENTO!$T:$T,$B955),INDEX(ORCAMENTO!$W:$W,$B955)))))))</f>
        <v/>
      </c>
      <c r="I955" s="255" t="str">
        <f ca="1">IF($B955="","",IF(INDEX(ORCAMENTO!$AI:$AI,$B955)&lt;&gt;"",INDEX(ORCAMENTO!$AI:$AI,$B955),IF(INDEX(ORCAMENTO!$AG:$AG,$B955),"Memorial de cálculo ou anexo obrigatório não informado para item acima do limite.",IF(AND(INDEX(ORCAMENTO!$AC:$AC,$B955),NOT(INDEX(ORCAMENTO!$AE:$AE,$B955))),"Informe pelo menos um ano completo com valor unitário e quantidade.","Pendência identificada automaticamente."))))</f>
        <v/>
      </c>
      <c r="N955" s="255">
        <f t="shared" si="30"/>
        <v>956</v>
      </c>
      <c r="O955" s="255">
        <f ca="1">IF(INDEX(ORCAMENTO!$AI:$AI,$N955)&lt;&gt;"",1,0)</f>
        <v>0</v>
      </c>
      <c r="P955" s="255">
        <f t="shared" ca="1" si="31"/>
        <v>11</v>
      </c>
      <c r="Q955" s="255" t="str">
        <f ca="1">INDEX(ORCAMENTO!$AI:$AI,$N955)</f>
        <v/>
      </c>
    </row>
    <row r="956" spans="2:17" ht="15" customHeight="1" x14ac:dyDescent="0.25">
      <c r="B956" s="255" t="str">
        <f ca="1">IFERROR(INDEX(_AUX_ANALISE!$A$1:$A$2461,MATCH(ROW()-34,_AUX_ANALISE!$C$1:$C$2461,0)),"")</f>
        <v/>
      </c>
      <c r="C956" s="255" t="str">
        <f ca="1">IF($B956="","",INDEX(ORCAMENTO!$B:$B,$B956))</f>
        <v/>
      </c>
      <c r="D956" s="255" t="str">
        <f ca="1">IF($B956="","",INDEX(ORCAMENTO!$E:$E,$B956))</f>
        <v/>
      </c>
      <c r="E956" s="255" t="str">
        <f ca="1">IF($B956="","",INDEX(ORCAMENTO!$D:$D,$B956))</f>
        <v/>
      </c>
      <c r="F956" s="255" t="str">
        <f ca="1">IF($B956="","",TRIM(IF(OR(INDEX(ORCAMENTO!$G:$G,$B956)&lt;&gt;"",INDEX(ORCAMENTO!$H:$H,$B956)&lt;&gt;""),"Ano 1; ","")&amp;IF(OR(INDEX(ORCAMENTO!$J:$J,$B956)&lt;&gt;"",INDEX(ORCAMENTO!$K:$K,$B956)&lt;&gt;""),"Ano 2; ","")&amp;IF(OR(INDEX(ORCAMENTO!$M:$M,$B956)&lt;&gt;"",INDEX(ORCAMENTO!$N:$N,$B956)&lt;&gt;""),"Ano 3; ","")&amp;IF(OR(INDEX(ORCAMENTO!$P:$P,$B956)&lt;&gt;"",INDEX(ORCAMENTO!$Q:$Q,$B956)&lt;&gt;""),"Ano 4; ","")&amp;IF(OR(INDEX(ORCAMENTO!$S:$S,$B956)&lt;&gt;"",INDEX(ORCAMENTO!$T:$T,$B956)&lt;&gt;""),"Ano 5; ","")&amp;IF(OR(INDEX(ORCAMENTO!$V:$V,$B956)&lt;&gt;"",INDEX(ORCAMENTO!$W:$W,$B956)&lt;&gt;""),"Ano 6; ","")))</f>
        <v/>
      </c>
      <c r="G956" s="311" t="str">
        <f ca="1">IF($B956="","",IF(INDEX(ORCAMENTO!$G:$G,$B956)&lt;&gt;"",INDEX(ORCAMENTO!$G:$G,$B956),IF(INDEX(ORCAMENTO!$J:$J,$B956)&lt;&gt;"",INDEX(ORCAMENTO!$J:$J,$B956),IF(INDEX(ORCAMENTO!$M:$M,$B956)&lt;&gt;"",INDEX(ORCAMENTO!$M:$M,$B956),IF(INDEX(ORCAMENTO!$P:$P,$B956)&lt;&gt;"",INDEX(ORCAMENTO!$P:$P,$B956),IF(INDEX(ORCAMENTO!$S:$S,$B956)&lt;&gt;"",INDEX(ORCAMENTO!$S:$S,$B956),INDEX(ORCAMENTO!$V:$V,$B956)))))))</f>
        <v/>
      </c>
      <c r="H956" s="312" t="str">
        <f ca="1">IF($B956="","",IF(INDEX(ORCAMENTO!$H:$H,$B956)&lt;&gt;"",INDEX(ORCAMENTO!$H:$H,$B956),IF(INDEX(ORCAMENTO!$K:$K,$B956)&lt;&gt;"",INDEX(ORCAMENTO!$K:$K,$B956),IF(INDEX(ORCAMENTO!$N:$N,$B956)&lt;&gt;"",INDEX(ORCAMENTO!$N:$N,$B956),IF(INDEX(ORCAMENTO!$Q:$Q,$B956)&lt;&gt;"",INDEX(ORCAMENTO!$Q:$Q,$B956),IF(INDEX(ORCAMENTO!$T:$T,$B956)&lt;&gt;"",INDEX(ORCAMENTO!$T:$T,$B956),INDEX(ORCAMENTO!$W:$W,$B956)))))))</f>
        <v/>
      </c>
      <c r="I956" s="255" t="str">
        <f ca="1">IF($B956="","",IF(INDEX(ORCAMENTO!$AI:$AI,$B956)&lt;&gt;"",INDEX(ORCAMENTO!$AI:$AI,$B956),IF(INDEX(ORCAMENTO!$AG:$AG,$B956),"Memorial de cálculo ou anexo obrigatório não informado para item acima do limite.",IF(AND(INDEX(ORCAMENTO!$AC:$AC,$B956),NOT(INDEX(ORCAMENTO!$AE:$AE,$B956))),"Informe pelo menos um ano completo com valor unitário e quantidade.","Pendência identificada automaticamente."))))</f>
        <v/>
      </c>
      <c r="N956" s="255">
        <f t="shared" si="30"/>
        <v>957</v>
      </c>
      <c r="O956" s="255">
        <f ca="1">IF(INDEX(ORCAMENTO!$AI:$AI,$N956)&lt;&gt;"",1,0)</f>
        <v>0</v>
      </c>
      <c r="P956" s="255">
        <f t="shared" ca="1" si="31"/>
        <v>11</v>
      </c>
      <c r="Q956" s="255" t="str">
        <f ca="1">INDEX(ORCAMENTO!$AI:$AI,$N956)</f>
        <v/>
      </c>
    </row>
    <row r="957" spans="2:17" ht="15" customHeight="1" x14ac:dyDescent="0.25">
      <c r="B957" s="255" t="str">
        <f ca="1">IFERROR(INDEX(_AUX_ANALISE!$A$1:$A$2461,MATCH(ROW()-34,_AUX_ANALISE!$C$1:$C$2461,0)),"")</f>
        <v/>
      </c>
      <c r="C957" s="255" t="str">
        <f ca="1">IF($B957="","",INDEX(ORCAMENTO!$B:$B,$B957))</f>
        <v/>
      </c>
      <c r="D957" s="255" t="str">
        <f ca="1">IF($B957="","",INDEX(ORCAMENTO!$E:$E,$B957))</f>
        <v/>
      </c>
      <c r="E957" s="255" t="str">
        <f ca="1">IF($B957="","",INDEX(ORCAMENTO!$D:$D,$B957))</f>
        <v/>
      </c>
      <c r="F957" s="255" t="str">
        <f ca="1">IF($B957="","",TRIM(IF(OR(INDEX(ORCAMENTO!$G:$G,$B957)&lt;&gt;"",INDEX(ORCAMENTO!$H:$H,$B957)&lt;&gt;""),"Ano 1; ","")&amp;IF(OR(INDEX(ORCAMENTO!$J:$J,$B957)&lt;&gt;"",INDEX(ORCAMENTO!$K:$K,$B957)&lt;&gt;""),"Ano 2; ","")&amp;IF(OR(INDEX(ORCAMENTO!$M:$M,$B957)&lt;&gt;"",INDEX(ORCAMENTO!$N:$N,$B957)&lt;&gt;""),"Ano 3; ","")&amp;IF(OR(INDEX(ORCAMENTO!$P:$P,$B957)&lt;&gt;"",INDEX(ORCAMENTO!$Q:$Q,$B957)&lt;&gt;""),"Ano 4; ","")&amp;IF(OR(INDEX(ORCAMENTO!$S:$S,$B957)&lt;&gt;"",INDEX(ORCAMENTO!$T:$T,$B957)&lt;&gt;""),"Ano 5; ","")&amp;IF(OR(INDEX(ORCAMENTO!$V:$V,$B957)&lt;&gt;"",INDEX(ORCAMENTO!$W:$W,$B957)&lt;&gt;""),"Ano 6; ","")))</f>
        <v/>
      </c>
      <c r="G957" s="311" t="str">
        <f ca="1">IF($B957="","",IF(INDEX(ORCAMENTO!$G:$G,$B957)&lt;&gt;"",INDEX(ORCAMENTO!$G:$G,$B957),IF(INDEX(ORCAMENTO!$J:$J,$B957)&lt;&gt;"",INDEX(ORCAMENTO!$J:$J,$B957),IF(INDEX(ORCAMENTO!$M:$M,$B957)&lt;&gt;"",INDEX(ORCAMENTO!$M:$M,$B957),IF(INDEX(ORCAMENTO!$P:$P,$B957)&lt;&gt;"",INDEX(ORCAMENTO!$P:$P,$B957),IF(INDEX(ORCAMENTO!$S:$S,$B957)&lt;&gt;"",INDEX(ORCAMENTO!$S:$S,$B957),INDEX(ORCAMENTO!$V:$V,$B957)))))))</f>
        <v/>
      </c>
      <c r="H957" s="312" t="str">
        <f ca="1">IF($B957="","",IF(INDEX(ORCAMENTO!$H:$H,$B957)&lt;&gt;"",INDEX(ORCAMENTO!$H:$H,$B957),IF(INDEX(ORCAMENTO!$K:$K,$B957)&lt;&gt;"",INDEX(ORCAMENTO!$K:$K,$B957),IF(INDEX(ORCAMENTO!$N:$N,$B957)&lt;&gt;"",INDEX(ORCAMENTO!$N:$N,$B957),IF(INDEX(ORCAMENTO!$Q:$Q,$B957)&lt;&gt;"",INDEX(ORCAMENTO!$Q:$Q,$B957),IF(INDEX(ORCAMENTO!$T:$T,$B957)&lt;&gt;"",INDEX(ORCAMENTO!$T:$T,$B957),INDEX(ORCAMENTO!$W:$W,$B957)))))))</f>
        <v/>
      </c>
      <c r="I957" s="255" t="str">
        <f ca="1">IF($B957="","",IF(INDEX(ORCAMENTO!$AI:$AI,$B957)&lt;&gt;"",INDEX(ORCAMENTO!$AI:$AI,$B957),IF(INDEX(ORCAMENTO!$AG:$AG,$B957),"Memorial de cálculo ou anexo obrigatório não informado para item acima do limite.",IF(AND(INDEX(ORCAMENTO!$AC:$AC,$B957),NOT(INDEX(ORCAMENTO!$AE:$AE,$B957))),"Informe pelo menos um ano completo com valor unitário e quantidade.","Pendência identificada automaticamente."))))</f>
        <v/>
      </c>
      <c r="N957" s="255">
        <f t="shared" si="30"/>
        <v>958</v>
      </c>
      <c r="O957" s="255">
        <f ca="1">IF(INDEX(ORCAMENTO!$AI:$AI,$N957)&lt;&gt;"",1,0)</f>
        <v>0</v>
      </c>
      <c r="P957" s="255">
        <f t="shared" ca="1" si="31"/>
        <v>11</v>
      </c>
      <c r="Q957" s="255" t="str">
        <f ca="1">INDEX(ORCAMENTO!$AI:$AI,$N957)</f>
        <v/>
      </c>
    </row>
    <row r="958" spans="2:17" ht="15" customHeight="1" x14ac:dyDescent="0.25">
      <c r="B958" s="255" t="str">
        <f ca="1">IFERROR(INDEX(_AUX_ANALISE!$A$1:$A$2461,MATCH(ROW()-34,_AUX_ANALISE!$C$1:$C$2461,0)),"")</f>
        <v/>
      </c>
      <c r="C958" s="255" t="str">
        <f ca="1">IF($B958="","",INDEX(ORCAMENTO!$B:$B,$B958))</f>
        <v/>
      </c>
      <c r="D958" s="255" t="str">
        <f ca="1">IF($B958="","",INDEX(ORCAMENTO!$E:$E,$B958))</f>
        <v/>
      </c>
      <c r="E958" s="255" t="str">
        <f ca="1">IF($B958="","",INDEX(ORCAMENTO!$D:$D,$B958))</f>
        <v/>
      </c>
      <c r="F958" s="255" t="str">
        <f ca="1">IF($B958="","",TRIM(IF(OR(INDEX(ORCAMENTO!$G:$G,$B958)&lt;&gt;"",INDEX(ORCAMENTO!$H:$H,$B958)&lt;&gt;""),"Ano 1; ","")&amp;IF(OR(INDEX(ORCAMENTO!$J:$J,$B958)&lt;&gt;"",INDEX(ORCAMENTO!$K:$K,$B958)&lt;&gt;""),"Ano 2; ","")&amp;IF(OR(INDEX(ORCAMENTO!$M:$M,$B958)&lt;&gt;"",INDEX(ORCAMENTO!$N:$N,$B958)&lt;&gt;""),"Ano 3; ","")&amp;IF(OR(INDEX(ORCAMENTO!$P:$P,$B958)&lt;&gt;"",INDEX(ORCAMENTO!$Q:$Q,$B958)&lt;&gt;""),"Ano 4; ","")&amp;IF(OR(INDEX(ORCAMENTO!$S:$S,$B958)&lt;&gt;"",INDEX(ORCAMENTO!$T:$T,$B958)&lt;&gt;""),"Ano 5; ","")&amp;IF(OR(INDEX(ORCAMENTO!$V:$V,$B958)&lt;&gt;"",INDEX(ORCAMENTO!$W:$W,$B958)&lt;&gt;""),"Ano 6; ","")))</f>
        <v/>
      </c>
      <c r="G958" s="311" t="str">
        <f ca="1">IF($B958="","",IF(INDEX(ORCAMENTO!$G:$G,$B958)&lt;&gt;"",INDEX(ORCAMENTO!$G:$G,$B958),IF(INDEX(ORCAMENTO!$J:$J,$B958)&lt;&gt;"",INDEX(ORCAMENTO!$J:$J,$B958),IF(INDEX(ORCAMENTO!$M:$M,$B958)&lt;&gt;"",INDEX(ORCAMENTO!$M:$M,$B958),IF(INDEX(ORCAMENTO!$P:$P,$B958)&lt;&gt;"",INDEX(ORCAMENTO!$P:$P,$B958),IF(INDEX(ORCAMENTO!$S:$S,$B958)&lt;&gt;"",INDEX(ORCAMENTO!$S:$S,$B958),INDEX(ORCAMENTO!$V:$V,$B958)))))))</f>
        <v/>
      </c>
      <c r="H958" s="312" t="str">
        <f ca="1">IF($B958="","",IF(INDEX(ORCAMENTO!$H:$H,$B958)&lt;&gt;"",INDEX(ORCAMENTO!$H:$H,$B958),IF(INDEX(ORCAMENTO!$K:$K,$B958)&lt;&gt;"",INDEX(ORCAMENTO!$K:$K,$B958),IF(INDEX(ORCAMENTO!$N:$N,$B958)&lt;&gt;"",INDEX(ORCAMENTO!$N:$N,$B958),IF(INDEX(ORCAMENTO!$Q:$Q,$B958)&lt;&gt;"",INDEX(ORCAMENTO!$Q:$Q,$B958),IF(INDEX(ORCAMENTO!$T:$T,$B958)&lt;&gt;"",INDEX(ORCAMENTO!$T:$T,$B958),INDEX(ORCAMENTO!$W:$W,$B958)))))))</f>
        <v/>
      </c>
      <c r="I958" s="255" t="str">
        <f ca="1">IF($B958="","",IF(INDEX(ORCAMENTO!$AI:$AI,$B958)&lt;&gt;"",INDEX(ORCAMENTO!$AI:$AI,$B958),IF(INDEX(ORCAMENTO!$AG:$AG,$B958),"Memorial de cálculo ou anexo obrigatório não informado para item acima do limite.",IF(AND(INDEX(ORCAMENTO!$AC:$AC,$B958),NOT(INDEX(ORCAMENTO!$AE:$AE,$B958))),"Informe pelo menos um ano completo com valor unitário e quantidade.","Pendência identificada automaticamente."))))</f>
        <v/>
      </c>
      <c r="N958" s="255">
        <f t="shared" si="30"/>
        <v>959</v>
      </c>
      <c r="O958" s="255">
        <f ca="1">IF(INDEX(ORCAMENTO!$AI:$AI,$N958)&lt;&gt;"",1,0)</f>
        <v>0</v>
      </c>
      <c r="P958" s="255">
        <f t="shared" ca="1" si="31"/>
        <v>11</v>
      </c>
      <c r="Q958" s="255" t="str">
        <f ca="1">INDEX(ORCAMENTO!$AI:$AI,$N958)</f>
        <v/>
      </c>
    </row>
    <row r="959" spans="2:17" ht="15" customHeight="1" x14ac:dyDescent="0.25">
      <c r="B959" s="255" t="str">
        <f ca="1">IFERROR(INDEX(_AUX_ANALISE!$A$1:$A$2461,MATCH(ROW()-34,_AUX_ANALISE!$C$1:$C$2461,0)),"")</f>
        <v/>
      </c>
      <c r="C959" s="255" t="str">
        <f ca="1">IF($B959="","",INDEX(ORCAMENTO!$B:$B,$B959))</f>
        <v/>
      </c>
      <c r="D959" s="255" t="str">
        <f ca="1">IF($B959="","",INDEX(ORCAMENTO!$E:$E,$B959))</f>
        <v/>
      </c>
      <c r="E959" s="255" t="str">
        <f ca="1">IF($B959="","",INDEX(ORCAMENTO!$D:$D,$B959))</f>
        <v/>
      </c>
      <c r="F959" s="255" t="str">
        <f ca="1">IF($B959="","",TRIM(IF(OR(INDEX(ORCAMENTO!$G:$G,$B959)&lt;&gt;"",INDEX(ORCAMENTO!$H:$H,$B959)&lt;&gt;""),"Ano 1; ","")&amp;IF(OR(INDEX(ORCAMENTO!$J:$J,$B959)&lt;&gt;"",INDEX(ORCAMENTO!$K:$K,$B959)&lt;&gt;""),"Ano 2; ","")&amp;IF(OR(INDEX(ORCAMENTO!$M:$M,$B959)&lt;&gt;"",INDEX(ORCAMENTO!$N:$N,$B959)&lt;&gt;""),"Ano 3; ","")&amp;IF(OR(INDEX(ORCAMENTO!$P:$P,$B959)&lt;&gt;"",INDEX(ORCAMENTO!$Q:$Q,$B959)&lt;&gt;""),"Ano 4; ","")&amp;IF(OR(INDEX(ORCAMENTO!$S:$S,$B959)&lt;&gt;"",INDEX(ORCAMENTO!$T:$T,$B959)&lt;&gt;""),"Ano 5; ","")&amp;IF(OR(INDEX(ORCAMENTO!$V:$V,$B959)&lt;&gt;"",INDEX(ORCAMENTO!$W:$W,$B959)&lt;&gt;""),"Ano 6; ","")))</f>
        <v/>
      </c>
      <c r="G959" s="311" t="str">
        <f ca="1">IF($B959="","",IF(INDEX(ORCAMENTO!$G:$G,$B959)&lt;&gt;"",INDEX(ORCAMENTO!$G:$G,$B959),IF(INDEX(ORCAMENTO!$J:$J,$B959)&lt;&gt;"",INDEX(ORCAMENTO!$J:$J,$B959),IF(INDEX(ORCAMENTO!$M:$M,$B959)&lt;&gt;"",INDEX(ORCAMENTO!$M:$M,$B959),IF(INDEX(ORCAMENTO!$P:$P,$B959)&lt;&gt;"",INDEX(ORCAMENTO!$P:$P,$B959),IF(INDEX(ORCAMENTO!$S:$S,$B959)&lt;&gt;"",INDEX(ORCAMENTO!$S:$S,$B959),INDEX(ORCAMENTO!$V:$V,$B959)))))))</f>
        <v/>
      </c>
      <c r="H959" s="312" t="str">
        <f ca="1">IF($B959="","",IF(INDEX(ORCAMENTO!$H:$H,$B959)&lt;&gt;"",INDEX(ORCAMENTO!$H:$H,$B959),IF(INDEX(ORCAMENTO!$K:$K,$B959)&lt;&gt;"",INDEX(ORCAMENTO!$K:$K,$B959),IF(INDEX(ORCAMENTO!$N:$N,$B959)&lt;&gt;"",INDEX(ORCAMENTO!$N:$N,$B959),IF(INDEX(ORCAMENTO!$Q:$Q,$B959)&lt;&gt;"",INDEX(ORCAMENTO!$Q:$Q,$B959),IF(INDEX(ORCAMENTO!$T:$T,$B959)&lt;&gt;"",INDEX(ORCAMENTO!$T:$T,$B959),INDEX(ORCAMENTO!$W:$W,$B959)))))))</f>
        <v/>
      </c>
      <c r="I959" s="255" t="str">
        <f ca="1">IF($B959="","",IF(INDEX(ORCAMENTO!$AI:$AI,$B959)&lt;&gt;"",INDEX(ORCAMENTO!$AI:$AI,$B959),IF(INDEX(ORCAMENTO!$AG:$AG,$B959),"Memorial de cálculo ou anexo obrigatório não informado para item acima do limite.",IF(AND(INDEX(ORCAMENTO!$AC:$AC,$B959),NOT(INDEX(ORCAMENTO!$AE:$AE,$B959))),"Informe pelo menos um ano completo com valor unitário e quantidade.","Pendência identificada automaticamente."))))</f>
        <v/>
      </c>
      <c r="N959" s="255">
        <f t="shared" si="30"/>
        <v>960</v>
      </c>
      <c r="O959" s="255">
        <f ca="1">IF(INDEX(ORCAMENTO!$AI:$AI,$N959)&lt;&gt;"",1,0)</f>
        <v>0</v>
      </c>
      <c r="P959" s="255">
        <f t="shared" ca="1" si="31"/>
        <v>11</v>
      </c>
      <c r="Q959" s="255" t="str">
        <f ca="1">INDEX(ORCAMENTO!$AI:$AI,$N959)</f>
        <v/>
      </c>
    </row>
    <row r="960" spans="2:17" ht="15" customHeight="1" x14ac:dyDescent="0.25">
      <c r="B960" s="255" t="str">
        <f ca="1">IFERROR(INDEX(_AUX_ANALISE!$A$1:$A$2461,MATCH(ROW()-34,_AUX_ANALISE!$C$1:$C$2461,0)),"")</f>
        <v/>
      </c>
      <c r="C960" s="255" t="str">
        <f ca="1">IF($B960="","",INDEX(ORCAMENTO!$B:$B,$B960))</f>
        <v/>
      </c>
      <c r="D960" s="255" t="str">
        <f ca="1">IF($B960="","",INDEX(ORCAMENTO!$E:$E,$B960))</f>
        <v/>
      </c>
      <c r="E960" s="255" t="str">
        <f ca="1">IF($B960="","",INDEX(ORCAMENTO!$D:$D,$B960))</f>
        <v/>
      </c>
      <c r="F960" s="255" t="str">
        <f ca="1">IF($B960="","",TRIM(IF(OR(INDEX(ORCAMENTO!$G:$G,$B960)&lt;&gt;"",INDEX(ORCAMENTO!$H:$H,$B960)&lt;&gt;""),"Ano 1; ","")&amp;IF(OR(INDEX(ORCAMENTO!$J:$J,$B960)&lt;&gt;"",INDEX(ORCAMENTO!$K:$K,$B960)&lt;&gt;""),"Ano 2; ","")&amp;IF(OR(INDEX(ORCAMENTO!$M:$M,$B960)&lt;&gt;"",INDEX(ORCAMENTO!$N:$N,$B960)&lt;&gt;""),"Ano 3; ","")&amp;IF(OR(INDEX(ORCAMENTO!$P:$P,$B960)&lt;&gt;"",INDEX(ORCAMENTO!$Q:$Q,$B960)&lt;&gt;""),"Ano 4; ","")&amp;IF(OR(INDEX(ORCAMENTO!$S:$S,$B960)&lt;&gt;"",INDEX(ORCAMENTO!$T:$T,$B960)&lt;&gt;""),"Ano 5; ","")&amp;IF(OR(INDEX(ORCAMENTO!$V:$V,$B960)&lt;&gt;"",INDEX(ORCAMENTO!$W:$W,$B960)&lt;&gt;""),"Ano 6; ","")))</f>
        <v/>
      </c>
      <c r="G960" s="311" t="str">
        <f ca="1">IF($B960="","",IF(INDEX(ORCAMENTO!$G:$G,$B960)&lt;&gt;"",INDEX(ORCAMENTO!$G:$G,$B960),IF(INDEX(ORCAMENTO!$J:$J,$B960)&lt;&gt;"",INDEX(ORCAMENTO!$J:$J,$B960),IF(INDEX(ORCAMENTO!$M:$M,$B960)&lt;&gt;"",INDEX(ORCAMENTO!$M:$M,$B960),IF(INDEX(ORCAMENTO!$P:$P,$B960)&lt;&gt;"",INDEX(ORCAMENTO!$P:$P,$B960),IF(INDEX(ORCAMENTO!$S:$S,$B960)&lt;&gt;"",INDEX(ORCAMENTO!$S:$S,$B960),INDEX(ORCAMENTO!$V:$V,$B960)))))))</f>
        <v/>
      </c>
      <c r="H960" s="312" t="str">
        <f ca="1">IF($B960="","",IF(INDEX(ORCAMENTO!$H:$H,$B960)&lt;&gt;"",INDEX(ORCAMENTO!$H:$H,$B960),IF(INDEX(ORCAMENTO!$K:$K,$B960)&lt;&gt;"",INDEX(ORCAMENTO!$K:$K,$B960),IF(INDEX(ORCAMENTO!$N:$N,$B960)&lt;&gt;"",INDEX(ORCAMENTO!$N:$N,$B960),IF(INDEX(ORCAMENTO!$Q:$Q,$B960)&lt;&gt;"",INDEX(ORCAMENTO!$Q:$Q,$B960),IF(INDEX(ORCAMENTO!$T:$T,$B960)&lt;&gt;"",INDEX(ORCAMENTO!$T:$T,$B960),INDEX(ORCAMENTO!$W:$W,$B960)))))))</f>
        <v/>
      </c>
      <c r="I960" s="255" t="str">
        <f ca="1">IF($B960="","",IF(INDEX(ORCAMENTO!$AI:$AI,$B960)&lt;&gt;"",INDEX(ORCAMENTO!$AI:$AI,$B960),IF(INDEX(ORCAMENTO!$AG:$AG,$B960),"Memorial de cálculo ou anexo obrigatório não informado para item acima do limite.",IF(AND(INDEX(ORCAMENTO!$AC:$AC,$B960),NOT(INDEX(ORCAMENTO!$AE:$AE,$B960))),"Informe pelo menos um ano completo com valor unitário e quantidade.","Pendência identificada automaticamente."))))</f>
        <v/>
      </c>
      <c r="N960" s="255">
        <f t="shared" si="30"/>
        <v>961</v>
      </c>
      <c r="O960" s="255">
        <f ca="1">IF(INDEX(ORCAMENTO!$AI:$AI,$N960)&lt;&gt;"",1,0)</f>
        <v>0</v>
      </c>
      <c r="P960" s="255">
        <f t="shared" ca="1" si="31"/>
        <v>11</v>
      </c>
      <c r="Q960" s="255" t="str">
        <f ca="1">INDEX(ORCAMENTO!$AI:$AI,$N960)</f>
        <v/>
      </c>
    </row>
    <row r="961" spans="2:17" ht="15" customHeight="1" x14ac:dyDescent="0.25">
      <c r="B961" s="255" t="str">
        <f ca="1">IFERROR(INDEX(_AUX_ANALISE!$A$1:$A$2461,MATCH(ROW()-34,_AUX_ANALISE!$C$1:$C$2461,0)),"")</f>
        <v/>
      </c>
      <c r="C961" s="255" t="str">
        <f ca="1">IF($B961="","",INDEX(ORCAMENTO!$B:$B,$B961))</f>
        <v/>
      </c>
      <c r="D961" s="255" t="str">
        <f ca="1">IF($B961="","",INDEX(ORCAMENTO!$E:$E,$B961))</f>
        <v/>
      </c>
      <c r="E961" s="255" t="str">
        <f ca="1">IF($B961="","",INDEX(ORCAMENTO!$D:$D,$B961))</f>
        <v/>
      </c>
      <c r="F961" s="255" t="str">
        <f ca="1">IF($B961="","",TRIM(IF(OR(INDEX(ORCAMENTO!$G:$G,$B961)&lt;&gt;"",INDEX(ORCAMENTO!$H:$H,$B961)&lt;&gt;""),"Ano 1; ","")&amp;IF(OR(INDEX(ORCAMENTO!$J:$J,$B961)&lt;&gt;"",INDEX(ORCAMENTO!$K:$K,$B961)&lt;&gt;""),"Ano 2; ","")&amp;IF(OR(INDEX(ORCAMENTO!$M:$M,$B961)&lt;&gt;"",INDEX(ORCAMENTO!$N:$N,$B961)&lt;&gt;""),"Ano 3; ","")&amp;IF(OR(INDEX(ORCAMENTO!$P:$P,$B961)&lt;&gt;"",INDEX(ORCAMENTO!$Q:$Q,$B961)&lt;&gt;""),"Ano 4; ","")&amp;IF(OR(INDEX(ORCAMENTO!$S:$S,$B961)&lt;&gt;"",INDEX(ORCAMENTO!$T:$T,$B961)&lt;&gt;""),"Ano 5; ","")&amp;IF(OR(INDEX(ORCAMENTO!$V:$V,$B961)&lt;&gt;"",INDEX(ORCAMENTO!$W:$W,$B961)&lt;&gt;""),"Ano 6; ","")))</f>
        <v/>
      </c>
      <c r="G961" s="311" t="str">
        <f ca="1">IF($B961="","",IF(INDEX(ORCAMENTO!$G:$G,$B961)&lt;&gt;"",INDEX(ORCAMENTO!$G:$G,$B961),IF(INDEX(ORCAMENTO!$J:$J,$B961)&lt;&gt;"",INDEX(ORCAMENTO!$J:$J,$B961),IF(INDEX(ORCAMENTO!$M:$M,$B961)&lt;&gt;"",INDEX(ORCAMENTO!$M:$M,$B961),IF(INDEX(ORCAMENTO!$P:$P,$B961)&lt;&gt;"",INDEX(ORCAMENTO!$P:$P,$B961),IF(INDEX(ORCAMENTO!$S:$S,$B961)&lt;&gt;"",INDEX(ORCAMENTO!$S:$S,$B961),INDEX(ORCAMENTO!$V:$V,$B961)))))))</f>
        <v/>
      </c>
      <c r="H961" s="312" t="str">
        <f ca="1">IF($B961="","",IF(INDEX(ORCAMENTO!$H:$H,$B961)&lt;&gt;"",INDEX(ORCAMENTO!$H:$H,$B961),IF(INDEX(ORCAMENTO!$K:$K,$B961)&lt;&gt;"",INDEX(ORCAMENTO!$K:$K,$B961),IF(INDEX(ORCAMENTO!$N:$N,$B961)&lt;&gt;"",INDEX(ORCAMENTO!$N:$N,$B961),IF(INDEX(ORCAMENTO!$Q:$Q,$B961)&lt;&gt;"",INDEX(ORCAMENTO!$Q:$Q,$B961),IF(INDEX(ORCAMENTO!$T:$T,$B961)&lt;&gt;"",INDEX(ORCAMENTO!$T:$T,$B961),INDEX(ORCAMENTO!$W:$W,$B961)))))))</f>
        <v/>
      </c>
      <c r="I961" s="255" t="str">
        <f ca="1">IF($B961="","",IF(INDEX(ORCAMENTO!$AI:$AI,$B961)&lt;&gt;"",INDEX(ORCAMENTO!$AI:$AI,$B961),IF(INDEX(ORCAMENTO!$AG:$AG,$B961),"Memorial de cálculo ou anexo obrigatório não informado para item acima do limite.",IF(AND(INDEX(ORCAMENTO!$AC:$AC,$B961),NOT(INDEX(ORCAMENTO!$AE:$AE,$B961))),"Informe pelo menos um ano completo com valor unitário e quantidade.","Pendência identificada automaticamente."))))</f>
        <v/>
      </c>
      <c r="N961" s="255">
        <f t="shared" si="30"/>
        <v>962</v>
      </c>
      <c r="O961" s="255">
        <f ca="1">IF(INDEX(ORCAMENTO!$AI:$AI,$N961)&lt;&gt;"",1,0)</f>
        <v>0</v>
      </c>
      <c r="P961" s="255">
        <f t="shared" ca="1" si="31"/>
        <v>11</v>
      </c>
      <c r="Q961" s="255" t="str">
        <f ca="1">INDEX(ORCAMENTO!$AI:$AI,$N961)</f>
        <v/>
      </c>
    </row>
    <row r="962" spans="2:17" ht="15" customHeight="1" x14ac:dyDescent="0.25">
      <c r="B962" s="255" t="str">
        <f ca="1">IFERROR(INDEX(_AUX_ANALISE!$A$1:$A$2461,MATCH(ROW()-34,_AUX_ANALISE!$C$1:$C$2461,0)),"")</f>
        <v/>
      </c>
      <c r="C962" s="255" t="str">
        <f ca="1">IF($B962="","",INDEX(ORCAMENTO!$B:$B,$B962))</f>
        <v/>
      </c>
      <c r="D962" s="255" t="str">
        <f ca="1">IF($B962="","",INDEX(ORCAMENTO!$E:$E,$B962))</f>
        <v/>
      </c>
      <c r="E962" s="255" t="str">
        <f ca="1">IF($B962="","",INDEX(ORCAMENTO!$D:$D,$B962))</f>
        <v/>
      </c>
      <c r="F962" s="255" t="str">
        <f ca="1">IF($B962="","",TRIM(IF(OR(INDEX(ORCAMENTO!$G:$G,$B962)&lt;&gt;"",INDEX(ORCAMENTO!$H:$H,$B962)&lt;&gt;""),"Ano 1; ","")&amp;IF(OR(INDEX(ORCAMENTO!$J:$J,$B962)&lt;&gt;"",INDEX(ORCAMENTO!$K:$K,$B962)&lt;&gt;""),"Ano 2; ","")&amp;IF(OR(INDEX(ORCAMENTO!$M:$M,$B962)&lt;&gt;"",INDEX(ORCAMENTO!$N:$N,$B962)&lt;&gt;""),"Ano 3; ","")&amp;IF(OR(INDEX(ORCAMENTO!$P:$P,$B962)&lt;&gt;"",INDEX(ORCAMENTO!$Q:$Q,$B962)&lt;&gt;""),"Ano 4; ","")&amp;IF(OR(INDEX(ORCAMENTO!$S:$S,$B962)&lt;&gt;"",INDEX(ORCAMENTO!$T:$T,$B962)&lt;&gt;""),"Ano 5; ","")&amp;IF(OR(INDEX(ORCAMENTO!$V:$V,$B962)&lt;&gt;"",INDEX(ORCAMENTO!$W:$W,$B962)&lt;&gt;""),"Ano 6; ","")))</f>
        <v/>
      </c>
      <c r="G962" s="311" t="str">
        <f ca="1">IF($B962="","",IF(INDEX(ORCAMENTO!$G:$G,$B962)&lt;&gt;"",INDEX(ORCAMENTO!$G:$G,$B962),IF(INDEX(ORCAMENTO!$J:$J,$B962)&lt;&gt;"",INDEX(ORCAMENTO!$J:$J,$B962),IF(INDEX(ORCAMENTO!$M:$M,$B962)&lt;&gt;"",INDEX(ORCAMENTO!$M:$M,$B962),IF(INDEX(ORCAMENTO!$P:$P,$B962)&lt;&gt;"",INDEX(ORCAMENTO!$P:$P,$B962),IF(INDEX(ORCAMENTO!$S:$S,$B962)&lt;&gt;"",INDEX(ORCAMENTO!$S:$S,$B962),INDEX(ORCAMENTO!$V:$V,$B962)))))))</f>
        <v/>
      </c>
      <c r="H962" s="312" t="str">
        <f ca="1">IF($B962="","",IF(INDEX(ORCAMENTO!$H:$H,$B962)&lt;&gt;"",INDEX(ORCAMENTO!$H:$H,$B962),IF(INDEX(ORCAMENTO!$K:$K,$B962)&lt;&gt;"",INDEX(ORCAMENTO!$K:$K,$B962),IF(INDEX(ORCAMENTO!$N:$N,$B962)&lt;&gt;"",INDEX(ORCAMENTO!$N:$N,$B962),IF(INDEX(ORCAMENTO!$Q:$Q,$B962)&lt;&gt;"",INDEX(ORCAMENTO!$Q:$Q,$B962),IF(INDEX(ORCAMENTO!$T:$T,$B962)&lt;&gt;"",INDEX(ORCAMENTO!$T:$T,$B962),INDEX(ORCAMENTO!$W:$W,$B962)))))))</f>
        <v/>
      </c>
      <c r="I962" s="255" t="str">
        <f ca="1">IF($B962="","",IF(INDEX(ORCAMENTO!$AI:$AI,$B962)&lt;&gt;"",INDEX(ORCAMENTO!$AI:$AI,$B962),IF(INDEX(ORCAMENTO!$AG:$AG,$B962),"Memorial de cálculo ou anexo obrigatório não informado para item acima do limite.",IF(AND(INDEX(ORCAMENTO!$AC:$AC,$B962),NOT(INDEX(ORCAMENTO!$AE:$AE,$B962))),"Informe pelo menos um ano completo com valor unitário e quantidade.","Pendência identificada automaticamente."))))</f>
        <v/>
      </c>
      <c r="N962" s="255">
        <f t="shared" si="30"/>
        <v>963</v>
      </c>
      <c r="O962" s="255">
        <f ca="1">IF(INDEX(ORCAMENTO!$AI:$AI,$N962)&lt;&gt;"",1,0)</f>
        <v>0</v>
      </c>
      <c r="P962" s="255">
        <f t="shared" ca="1" si="31"/>
        <v>11</v>
      </c>
      <c r="Q962" s="255" t="str">
        <f ca="1">INDEX(ORCAMENTO!$AI:$AI,$N962)</f>
        <v/>
      </c>
    </row>
    <row r="963" spans="2:17" ht="15" customHeight="1" x14ac:dyDescent="0.25">
      <c r="B963" s="255" t="str">
        <f ca="1">IFERROR(INDEX(_AUX_ANALISE!$A$1:$A$2461,MATCH(ROW()-34,_AUX_ANALISE!$C$1:$C$2461,0)),"")</f>
        <v/>
      </c>
      <c r="C963" s="255" t="str">
        <f ca="1">IF($B963="","",INDEX(ORCAMENTO!$B:$B,$B963))</f>
        <v/>
      </c>
      <c r="D963" s="255" t="str">
        <f ca="1">IF($B963="","",INDEX(ORCAMENTO!$E:$E,$B963))</f>
        <v/>
      </c>
      <c r="E963" s="255" t="str">
        <f ca="1">IF($B963="","",INDEX(ORCAMENTO!$D:$D,$B963))</f>
        <v/>
      </c>
      <c r="F963" s="255" t="str">
        <f ca="1">IF($B963="","",TRIM(IF(OR(INDEX(ORCAMENTO!$G:$G,$B963)&lt;&gt;"",INDEX(ORCAMENTO!$H:$H,$B963)&lt;&gt;""),"Ano 1; ","")&amp;IF(OR(INDEX(ORCAMENTO!$J:$J,$B963)&lt;&gt;"",INDEX(ORCAMENTO!$K:$K,$B963)&lt;&gt;""),"Ano 2; ","")&amp;IF(OR(INDEX(ORCAMENTO!$M:$M,$B963)&lt;&gt;"",INDEX(ORCAMENTO!$N:$N,$B963)&lt;&gt;""),"Ano 3; ","")&amp;IF(OR(INDEX(ORCAMENTO!$P:$P,$B963)&lt;&gt;"",INDEX(ORCAMENTO!$Q:$Q,$B963)&lt;&gt;""),"Ano 4; ","")&amp;IF(OR(INDEX(ORCAMENTO!$S:$S,$B963)&lt;&gt;"",INDEX(ORCAMENTO!$T:$T,$B963)&lt;&gt;""),"Ano 5; ","")&amp;IF(OR(INDEX(ORCAMENTO!$V:$V,$B963)&lt;&gt;"",INDEX(ORCAMENTO!$W:$W,$B963)&lt;&gt;""),"Ano 6; ","")))</f>
        <v/>
      </c>
      <c r="G963" s="311" t="str">
        <f ca="1">IF($B963="","",IF(INDEX(ORCAMENTO!$G:$G,$B963)&lt;&gt;"",INDEX(ORCAMENTO!$G:$G,$B963),IF(INDEX(ORCAMENTO!$J:$J,$B963)&lt;&gt;"",INDEX(ORCAMENTO!$J:$J,$B963),IF(INDEX(ORCAMENTO!$M:$M,$B963)&lt;&gt;"",INDEX(ORCAMENTO!$M:$M,$B963),IF(INDEX(ORCAMENTO!$P:$P,$B963)&lt;&gt;"",INDEX(ORCAMENTO!$P:$P,$B963),IF(INDEX(ORCAMENTO!$S:$S,$B963)&lt;&gt;"",INDEX(ORCAMENTO!$S:$S,$B963),INDEX(ORCAMENTO!$V:$V,$B963)))))))</f>
        <v/>
      </c>
      <c r="H963" s="312" t="str">
        <f ca="1">IF($B963="","",IF(INDEX(ORCAMENTO!$H:$H,$B963)&lt;&gt;"",INDEX(ORCAMENTO!$H:$H,$B963),IF(INDEX(ORCAMENTO!$K:$K,$B963)&lt;&gt;"",INDEX(ORCAMENTO!$K:$K,$B963),IF(INDEX(ORCAMENTO!$N:$N,$B963)&lt;&gt;"",INDEX(ORCAMENTO!$N:$N,$B963),IF(INDEX(ORCAMENTO!$Q:$Q,$B963)&lt;&gt;"",INDEX(ORCAMENTO!$Q:$Q,$B963),IF(INDEX(ORCAMENTO!$T:$T,$B963)&lt;&gt;"",INDEX(ORCAMENTO!$T:$T,$B963),INDEX(ORCAMENTO!$W:$W,$B963)))))))</f>
        <v/>
      </c>
      <c r="I963" s="255" t="str">
        <f ca="1">IF($B963="","",IF(INDEX(ORCAMENTO!$AI:$AI,$B963)&lt;&gt;"",INDEX(ORCAMENTO!$AI:$AI,$B963),IF(INDEX(ORCAMENTO!$AG:$AG,$B963),"Memorial de cálculo ou anexo obrigatório não informado para item acima do limite.",IF(AND(INDEX(ORCAMENTO!$AC:$AC,$B963),NOT(INDEX(ORCAMENTO!$AE:$AE,$B963))),"Informe pelo menos um ano completo com valor unitário e quantidade.","Pendência identificada automaticamente."))))</f>
        <v/>
      </c>
      <c r="N963" s="255">
        <f t="shared" si="30"/>
        <v>964</v>
      </c>
      <c r="O963" s="255">
        <f ca="1">IF(INDEX(ORCAMENTO!$AI:$AI,$N963)&lt;&gt;"",1,0)</f>
        <v>0</v>
      </c>
      <c r="P963" s="255">
        <f t="shared" ca="1" si="31"/>
        <v>11</v>
      </c>
      <c r="Q963" s="255" t="str">
        <f ca="1">INDEX(ORCAMENTO!$AI:$AI,$N963)</f>
        <v/>
      </c>
    </row>
    <row r="964" spans="2:17" ht="15" customHeight="1" x14ac:dyDescent="0.25">
      <c r="B964" s="255" t="str">
        <f ca="1">IFERROR(INDEX(_AUX_ANALISE!$A$1:$A$2461,MATCH(ROW()-34,_AUX_ANALISE!$C$1:$C$2461,0)),"")</f>
        <v/>
      </c>
      <c r="C964" s="255" t="str">
        <f ca="1">IF($B964="","",INDEX(ORCAMENTO!$B:$B,$B964))</f>
        <v/>
      </c>
      <c r="D964" s="255" t="str">
        <f ca="1">IF($B964="","",INDEX(ORCAMENTO!$E:$E,$B964))</f>
        <v/>
      </c>
      <c r="E964" s="255" t="str">
        <f ca="1">IF($B964="","",INDEX(ORCAMENTO!$D:$D,$B964))</f>
        <v/>
      </c>
      <c r="F964" s="255" t="str">
        <f ca="1">IF($B964="","",TRIM(IF(OR(INDEX(ORCAMENTO!$G:$G,$B964)&lt;&gt;"",INDEX(ORCAMENTO!$H:$H,$B964)&lt;&gt;""),"Ano 1; ","")&amp;IF(OR(INDEX(ORCAMENTO!$J:$J,$B964)&lt;&gt;"",INDEX(ORCAMENTO!$K:$K,$B964)&lt;&gt;""),"Ano 2; ","")&amp;IF(OR(INDEX(ORCAMENTO!$M:$M,$B964)&lt;&gt;"",INDEX(ORCAMENTO!$N:$N,$B964)&lt;&gt;""),"Ano 3; ","")&amp;IF(OR(INDEX(ORCAMENTO!$P:$P,$B964)&lt;&gt;"",INDEX(ORCAMENTO!$Q:$Q,$B964)&lt;&gt;""),"Ano 4; ","")&amp;IF(OR(INDEX(ORCAMENTO!$S:$S,$B964)&lt;&gt;"",INDEX(ORCAMENTO!$T:$T,$B964)&lt;&gt;""),"Ano 5; ","")&amp;IF(OR(INDEX(ORCAMENTO!$V:$V,$B964)&lt;&gt;"",INDEX(ORCAMENTO!$W:$W,$B964)&lt;&gt;""),"Ano 6; ","")))</f>
        <v/>
      </c>
      <c r="G964" s="311" t="str">
        <f ca="1">IF($B964="","",IF(INDEX(ORCAMENTO!$G:$G,$B964)&lt;&gt;"",INDEX(ORCAMENTO!$G:$G,$B964),IF(INDEX(ORCAMENTO!$J:$J,$B964)&lt;&gt;"",INDEX(ORCAMENTO!$J:$J,$B964),IF(INDEX(ORCAMENTO!$M:$M,$B964)&lt;&gt;"",INDEX(ORCAMENTO!$M:$M,$B964),IF(INDEX(ORCAMENTO!$P:$P,$B964)&lt;&gt;"",INDEX(ORCAMENTO!$P:$P,$B964),IF(INDEX(ORCAMENTO!$S:$S,$B964)&lt;&gt;"",INDEX(ORCAMENTO!$S:$S,$B964),INDEX(ORCAMENTO!$V:$V,$B964)))))))</f>
        <v/>
      </c>
      <c r="H964" s="312" t="str">
        <f ca="1">IF($B964="","",IF(INDEX(ORCAMENTO!$H:$H,$B964)&lt;&gt;"",INDEX(ORCAMENTO!$H:$H,$B964),IF(INDEX(ORCAMENTO!$K:$K,$B964)&lt;&gt;"",INDEX(ORCAMENTO!$K:$K,$B964),IF(INDEX(ORCAMENTO!$N:$N,$B964)&lt;&gt;"",INDEX(ORCAMENTO!$N:$N,$B964),IF(INDEX(ORCAMENTO!$Q:$Q,$B964)&lt;&gt;"",INDEX(ORCAMENTO!$Q:$Q,$B964),IF(INDEX(ORCAMENTO!$T:$T,$B964)&lt;&gt;"",INDEX(ORCAMENTO!$T:$T,$B964),INDEX(ORCAMENTO!$W:$W,$B964)))))))</f>
        <v/>
      </c>
      <c r="I964" s="255" t="str">
        <f ca="1">IF($B964="","",IF(INDEX(ORCAMENTO!$AI:$AI,$B964)&lt;&gt;"",INDEX(ORCAMENTO!$AI:$AI,$B964),IF(INDEX(ORCAMENTO!$AG:$AG,$B964),"Memorial de cálculo ou anexo obrigatório não informado para item acima do limite.",IF(AND(INDEX(ORCAMENTO!$AC:$AC,$B964),NOT(INDEX(ORCAMENTO!$AE:$AE,$B964))),"Informe pelo menos um ano completo com valor unitário e quantidade.","Pendência identificada automaticamente."))))</f>
        <v/>
      </c>
      <c r="N964" s="255">
        <f t="shared" si="30"/>
        <v>965</v>
      </c>
      <c r="O964" s="255">
        <f ca="1">IF(INDEX(ORCAMENTO!$AI:$AI,$N964)&lt;&gt;"",1,0)</f>
        <v>0</v>
      </c>
      <c r="P964" s="255">
        <f t="shared" ca="1" si="31"/>
        <v>11</v>
      </c>
      <c r="Q964" s="255" t="str">
        <f ca="1">INDEX(ORCAMENTO!$AI:$AI,$N964)</f>
        <v/>
      </c>
    </row>
    <row r="965" spans="2:17" ht="15" customHeight="1" x14ac:dyDescent="0.25">
      <c r="B965" s="255" t="str">
        <f ca="1">IFERROR(INDEX(_AUX_ANALISE!$A$1:$A$2461,MATCH(ROW()-34,_AUX_ANALISE!$C$1:$C$2461,0)),"")</f>
        <v/>
      </c>
      <c r="C965" s="255" t="str">
        <f ca="1">IF($B965="","",INDEX(ORCAMENTO!$B:$B,$B965))</f>
        <v/>
      </c>
      <c r="D965" s="255" t="str">
        <f ca="1">IF($B965="","",INDEX(ORCAMENTO!$E:$E,$B965))</f>
        <v/>
      </c>
      <c r="E965" s="255" t="str">
        <f ca="1">IF($B965="","",INDEX(ORCAMENTO!$D:$D,$B965))</f>
        <v/>
      </c>
      <c r="F965" s="255" t="str">
        <f ca="1">IF($B965="","",TRIM(IF(OR(INDEX(ORCAMENTO!$G:$G,$B965)&lt;&gt;"",INDEX(ORCAMENTO!$H:$H,$B965)&lt;&gt;""),"Ano 1; ","")&amp;IF(OR(INDEX(ORCAMENTO!$J:$J,$B965)&lt;&gt;"",INDEX(ORCAMENTO!$K:$K,$B965)&lt;&gt;""),"Ano 2; ","")&amp;IF(OR(INDEX(ORCAMENTO!$M:$M,$B965)&lt;&gt;"",INDEX(ORCAMENTO!$N:$N,$B965)&lt;&gt;""),"Ano 3; ","")&amp;IF(OR(INDEX(ORCAMENTO!$P:$P,$B965)&lt;&gt;"",INDEX(ORCAMENTO!$Q:$Q,$B965)&lt;&gt;""),"Ano 4; ","")&amp;IF(OR(INDEX(ORCAMENTO!$S:$S,$B965)&lt;&gt;"",INDEX(ORCAMENTO!$T:$T,$B965)&lt;&gt;""),"Ano 5; ","")&amp;IF(OR(INDEX(ORCAMENTO!$V:$V,$B965)&lt;&gt;"",INDEX(ORCAMENTO!$W:$W,$B965)&lt;&gt;""),"Ano 6; ","")))</f>
        <v/>
      </c>
      <c r="G965" s="311" t="str">
        <f ca="1">IF($B965="","",IF(INDEX(ORCAMENTO!$G:$G,$B965)&lt;&gt;"",INDEX(ORCAMENTO!$G:$G,$B965),IF(INDEX(ORCAMENTO!$J:$J,$B965)&lt;&gt;"",INDEX(ORCAMENTO!$J:$J,$B965),IF(INDEX(ORCAMENTO!$M:$M,$B965)&lt;&gt;"",INDEX(ORCAMENTO!$M:$M,$B965),IF(INDEX(ORCAMENTO!$P:$P,$B965)&lt;&gt;"",INDEX(ORCAMENTO!$P:$P,$B965),IF(INDEX(ORCAMENTO!$S:$S,$B965)&lt;&gt;"",INDEX(ORCAMENTO!$S:$S,$B965),INDEX(ORCAMENTO!$V:$V,$B965)))))))</f>
        <v/>
      </c>
      <c r="H965" s="312" t="str">
        <f ca="1">IF($B965="","",IF(INDEX(ORCAMENTO!$H:$H,$B965)&lt;&gt;"",INDEX(ORCAMENTO!$H:$H,$B965),IF(INDEX(ORCAMENTO!$K:$K,$B965)&lt;&gt;"",INDEX(ORCAMENTO!$K:$K,$B965),IF(INDEX(ORCAMENTO!$N:$N,$B965)&lt;&gt;"",INDEX(ORCAMENTO!$N:$N,$B965),IF(INDEX(ORCAMENTO!$Q:$Q,$B965)&lt;&gt;"",INDEX(ORCAMENTO!$Q:$Q,$B965),IF(INDEX(ORCAMENTO!$T:$T,$B965)&lt;&gt;"",INDEX(ORCAMENTO!$T:$T,$B965),INDEX(ORCAMENTO!$W:$W,$B965)))))))</f>
        <v/>
      </c>
      <c r="I965" s="255" t="str">
        <f ca="1">IF($B965="","",IF(INDEX(ORCAMENTO!$AI:$AI,$B965)&lt;&gt;"",INDEX(ORCAMENTO!$AI:$AI,$B965),IF(INDEX(ORCAMENTO!$AG:$AG,$B965),"Memorial de cálculo ou anexo obrigatório não informado para item acima do limite.",IF(AND(INDEX(ORCAMENTO!$AC:$AC,$B965),NOT(INDEX(ORCAMENTO!$AE:$AE,$B965))),"Informe pelo menos um ano completo com valor unitário e quantidade.","Pendência identificada automaticamente."))))</f>
        <v/>
      </c>
      <c r="N965" s="255">
        <f t="shared" si="30"/>
        <v>966</v>
      </c>
      <c r="O965" s="255">
        <f ca="1">IF(INDEX(ORCAMENTO!$AI:$AI,$N965)&lt;&gt;"",1,0)</f>
        <v>0</v>
      </c>
      <c r="P965" s="255">
        <f t="shared" ca="1" si="31"/>
        <v>11</v>
      </c>
      <c r="Q965" s="255" t="str">
        <f ca="1">INDEX(ORCAMENTO!$AI:$AI,$N965)</f>
        <v/>
      </c>
    </row>
    <row r="966" spans="2:17" ht="15" customHeight="1" x14ac:dyDescent="0.25">
      <c r="B966" s="255" t="str">
        <f ca="1">IFERROR(INDEX(_AUX_ANALISE!$A$1:$A$2461,MATCH(ROW()-34,_AUX_ANALISE!$C$1:$C$2461,0)),"")</f>
        <v/>
      </c>
      <c r="C966" s="255" t="str">
        <f ca="1">IF($B966="","",INDEX(ORCAMENTO!$B:$B,$B966))</f>
        <v/>
      </c>
      <c r="D966" s="255" t="str">
        <f ca="1">IF($B966="","",INDEX(ORCAMENTO!$E:$E,$B966))</f>
        <v/>
      </c>
      <c r="E966" s="255" t="str">
        <f ca="1">IF($B966="","",INDEX(ORCAMENTO!$D:$D,$B966))</f>
        <v/>
      </c>
      <c r="F966" s="255" t="str">
        <f ca="1">IF($B966="","",TRIM(IF(OR(INDEX(ORCAMENTO!$G:$G,$B966)&lt;&gt;"",INDEX(ORCAMENTO!$H:$H,$B966)&lt;&gt;""),"Ano 1; ","")&amp;IF(OR(INDEX(ORCAMENTO!$J:$J,$B966)&lt;&gt;"",INDEX(ORCAMENTO!$K:$K,$B966)&lt;&gt;""),"Ano 2; ","")&amp;IF(OR(INDEX(ORCAMENTO!$M:$M,$B966)&lt;&gt;"",INDEX(ORCAMENTO!$N:$N,$B966)&lt;&gt;""),"Ano 3; ","")&amp;IF(OR(INDEX(ORCAMENTO!$P:$P,$B966)&lt;&gt;"",INDEX(ORCAMENTO!$Q:$Q,$B966)&lt;&gt;""),"Ano 4; ","")&amp;IF(OR(INDEX(ORCAMENTO!$S:$S,$B966)&lt;&gt;"",INDEX(ORCAMENTO!$T:$T,$B966)&lt;&gt;""),"Ano 5; ","")&amp;IF(OR(INDEX(ORCAMENTO!$V:$V,$B966)&lt;&gt;"",INDEX(ORCAMENTO!$W:$W,$B966)&lt;&gt;""),"Ano 6; ","")))</f>
        <v/>
      </c>
      <c r="G966" s="311" t="str">
        <f ca="1">IF($B966="","",IF(INDEX(ORCAMENTO!$G:$G,$B966)&lt;&gt;"",INDEX(ORCAMENTO!$G:$G,$B966),IF(INDEX(ORCAMENTO!$J:$J,$B966)&lt;&gt;"",INDEX(ORCAMENTO!$J:$J,$B966),IF(INDEX(ORCAMENTO!$M:$M,$B966)&lt;&gt;"",INDEX(ORCAMENTO!$M:$M,$B966),IF(INDEX(ORCAMENTO!$P:$P,$B966)&lt;&gt;"",INDEX(ORCAMENTO!$P:$P,$B966),IF(INDEX(ORCAMENTO!$S:$S,$B966)&lt;&gt;"",INDEX(ORCAMENTO!$S:$S,$B966),INDEX(ORCAMENTO!$V:$V,$B966)))))))</f>
        <v/>
      </c>
      <c r="H966" s="312" t="str">
        <f ca="1">IF($B966="","",IF(INDEX(ORCAMENTO!$H:$H,$B966)&lt;&gt;"",INDEX(ORCAMENTO!$H:$H,$B966),IF(INDEX(ORCAMENTO!$K:$K,$B966)&lt;&gt;"",INDEX(ORCAMENTO!$K:$K,$B966),IF(INDEX(ORCAMENTO!$N:$N,$B966)&lt;&gt;"",INDEX(ORCAMENTO!$N:$N,$B966),IF(INDEX(ORCAMENTO!$Q:$Q,$B966)&lt;&gt;"",INDEX(ORCAMENTO!$Q:$Q,$B966),IF(INDEX(ORCAMENTO!$T:$T,$B966)&lt;&gt;"",INDEX(ORCAMENTO!$T:$T,$B966),INDEX(ORCAMENTO!$W:$W,$B966)))))))</f>
        <v/>
      </c>
      <c r="I966" s="255" t="str">
        <f ca="1">IF($B966="","",IF(INDEX(ORCAMENTO!$AI:$AI,$B966)&lt;&gt;"",INDEX(ORCAMENTO!$AI:$AI,$B966),IF(INDEX(ORCAMENTO!$AG:$AG,$B966),"Memorial de cálculo ou anexo obrigatório não informado para item acima do limite.",IF(AND(INDEX(ORCAMENTO!$AC:$AC,$B966),NOT(INDEX(ORCAMENTO!$AE:$AE,$B966))),"Informe pelo menos um ano completo com valor unitário e quantidade.","Pendência identificada automaticamente."))))</f>
        <v/>
      </c>
      <c r="N966" s="255">
        <f t="shared" si="30"/>
        <v>967</v>
      </c>
      <c r="O966" s="255">
        <f ca="1">IF(INDEX(ORCAMENTO!$AI:$AI,$N966)&lt;&gt;"",1,0)</f>
        <v>0</v>
      </c>
      <c r="P966" s="255">
        <f t="shared" ca="1" si="31"/>
        <v>11</v>
      </c>
      <c r="Q966" s="255" t="str">
        <f ca="1">INDEX(ORCAMENTO!$AI:$AI,$N966)</f>
        <v/>
      </c>
    </row>
    <row r="967" spans="2:17" ht="15" customHeight="1" x14ac:dyDescent="0.25">
      <c r="B967" s="255" t="str">
        <f ca="1">IFERROR(INDEX(_AUX_ANALISE!$A$1:$A$2461,MATCH(ROW()-34,_AUX_ANALISE!$C$1:$C$2461,0)),"")</f>
        <v/>
      </c>
      <c r="C967" s="255" t="str">
        <f ca="1">IF($B967="","",INDEX(ORCAMENTO!$B:$B,$B967))</f>
        <v/>
      </c>
      <c r="D967" s="255" t="str">
        <f ca="1">IF($B967="","",INDEX(ORCAMENTO!$E:$E,$B967))</f>
        <v/>
      </c>
      <c r="E967" s="255" t="str">
        <f ca="1">IF($B967="","",INDEX(ORCAMENTO!$D:$D,$B967))</f>
        <v/>
      </c>
      <c r="F967" s="255" t="str">
        <f ca="1">IF($B967="","",TRIM(IF(OR(INDEX(ORCAMENTO!$G:$G,$B967)&lt;&gt;"",INDEX(ORCAMENTO!$H:$H,$B967)&lt;&gt;""),"Ano 1; ","")&amp;IF(OR(INDEX(ORCAMENTO!$J:$J,$B967)&lt;&gt;"",INDEX(ORCAMENTO!$K:$K,$B967)&lt;&gt;""),"Ano 2; ","")&amp;IF(OR(INDEX(ORCAMENTO!$M:$M,$B967)&lt;&gt;"",INDEX(ORCAMENTO!$N:$N,$B967)&lt;&gt;""),"Ano 3; ","")&amp;IF(OR(INDEX(ORCAMENTO!$P:$P,$B967)&lt;&gt;"",INDEX(ORCAMENTO!$Q:$Q,$B967)&lt;&gt;""),"Ano 4; ","")&amp;IF(OR(INDEX(ORCAMENTO!$S:$S,$B967)&lt;&gt;"",INDEX(ORCAMENTO!$T:$T,$B967)&lt;&gt;""),"Ano 5; ","")&amp;IF(OR(INDEX(ORCAMENTO!$V:$V,$B967)&lt;&gt;"",INDEX(ORCAMENTO!$W:$W,$B967)&lt;&gt;""),"Ano 6; ","")))</f>
        <v/>
      </c>
      <c r="G967" s="311" t="str">
        <f ca="1">IF($B967="","",IF(INDEX(ORCAMENTO!$G:$G,$B967)&lt;&gt;"",INDEX(ORCAMENTO!$G:$G,$B967),IF(INDEX(ORCAMENTO!$J:$J,$B967)&lt;&gt;"",INDEX(ORCAMENTO!$J:$J,$B967),IF(INDEX(ORCAMENTO!$M:$M,$B967)&lt;&gt;"",INDEX(ORCAMENTO!$M:$M,$B967),IF(INDEX(ORCAMENTO!$P:$P,$B967)&lt;&gt;"",INDEX(ORCAMENTO!$P:$P,$B967),IF(INDEX(ORCAMENTO!$S:$S,$B967)&lt;&gt;"",INDEX(ORCAMENTO!$S:$S,$B967),INDEX(ORCAMENTO!$V:$V,$B967)))))))</f>
        <v/>
      </c>
      <c r="H967" s="312" t="str">
        <f ca="1">IF($B967="","",IF(INDEX(ORCAMENTO!$H:$H,$B967)&lt;&gt;"",INDEX(ORCAMENTO!$H:$H,$B967),IF(INDEX(ORCAMENTO!$K:$K,$B967)&lt;&gt;"",INDEX(ORCAMENTO!$K:$K,$B967),IF(INDEX(ORCAMENTO!$N:$N,$B967)&lt;&gt;"",INDEX(ORCAMENTO!$N:$N,$B967),IF(INDEX(ORCAMENTO!$Q:$Q,$B967)&lt;&gt;"",INDEX(ORCAMENTO!$Q:$Q,$B967),IF(INDEX(ORCAMENTO!$T:$T,$B967)&lt;&gt;"",INDEX(ORCAMENTO!$T:$T,$B967),INDEX(ORCAMENTO!$W:$W,$B967)))))))</f>
        <v/>
      </c>
      <c r="I967" s="255" t="str">
        <f ca="1">IF($B967="","",IF(INDEX(ORCAMENTO!$AI:$AI,$B967)&lt;&gt;"",INDEX(ORCAMENTO!$AI:$AI,$B967),IF(INDEX(ORCAMENTO!$AG:$AG,$B967),"Memorial de cálculo ou anexo obrigatório não informado para item acima do limite.",IF(AND(INDEX(ORCAMENTO!$AC:$AC,$B967),NOT(INDEX(ORCAMENTO!$AE:$AE,$B967))),"Informe pelo menos um ano completo com valor unitário e quantidade.","Pendência identificada automaticamente."))))</f>
        <v/>
      </c>
      <c r="N967" s="255">
        <f t="shared" si="30"/>
        <v>968</v>
      </c>
      <c r="O967" s="255">
        <f ca="1">IF(INDEX(ORCAMENTO!$AI:$AI,$N967)&lt;&gt;"",1,0)</f>
        <v>0</v>
      </c>
      <c r="P967" s="255">
        <f t="shared" ca="1" si="31"/>
        <v>11</v>
      </c>
      <c r="Q967" s="255" t="str">
        <f ca="1">INDEX(ORCAMENTO!$AI:$AI,$N967)</f>
        <v/>
      </c>
    </row>
    <row r="968" spans="2:17" ht="15" customHeight="1" x14ac:dyDescent="0.25">
      <c r="B968" s="255" t="str">
        <f ca="1">IFERROR(INDEX(_AUX_ANALISE!$A$1:$A$2461,MATCH(ROW()-34,_AUX_ANALISE!$C$1:$C$2461,0)),"")</f>
        <v/>
      </c>
      <c r="C968" s="255" t="str">
        <f ca="1">IF($B968="","",INDEX(ORCAMENTO!$B:$B,$B968))</f>
        <v/>
      </c>
      <c r="D968" s="255" t="str">
        <f ca="1">IF($B968="","",INDEX(ORCAMENTO!$E:$E,$B968))</f>
        <v/>
      </c>
      <c r="E968" s="255" t="str">
        <f ca="1">IF($B968="","",INDEX(ORCAMENTO!$D:$D,$B968))</f>
        <v/>
      </c>
      <c r="F968" s="255" t="str">
        <f ca="1">IF($B968="","",TRIM(IF(OR(INDEX(ORCAMENTO!$G:$G,$B968)&lt;&gt;"",INDEX(ORCAMENTO!$H:$H,$B968)&lt;&gt;""),"Ano 1; ","")&amp;IF(OR(INDEX(ORCAMENTO!$J:$J,$B968)&lt;&gt;"",INDEX(ORCAMENTO!$K:$K,$B968)&lt;&gt;""),"Ano 2; ","")&amp;IF(OR(INDEX(ORCAMENTO!$M:$M,$B968)&lt;&gt;"",INDEX(ORCAMENTO!$N:$N,$B968)&lt;&gt;""),"Ano 3; ","")&amp;IF(OR(INDEX(ORCAMENTO!$P:$P,$B968)&lt;&gt;"",INDEX(ORCAMENTO!$Q:$Q,$B968)&lt;&gt;""),"Ano 4; ","")&amp;IF(OR(INDEX(ORCAMENTO!$S:$S,$B968)&lt;&gt;"",INDEX(ORCAMENTO!$T:$T,$B968)&lt;&gt;""),"Ano 5; ","")&amp;IF(OR(INDEX(ORCAMENTO!$V:$V,$B968)&lt;&gt;"",INDEX(ORCAMENTO!$W:$W,$B968)&lt;&gt;""),"Ano 6; ","")))</f>
        <v/>
      </c>
      <c r="G968" s="311" t="str">
        <f ca="1">IF($B968="","",IF(INDEX(ORCAMENTO!$G:$G,$B968)&lt;&gt;"",INDEX(ORCAMENTO!$G:$G,$B968),IF(INDEX(ORCAMENTO!$J:$J,$B968)&lt;&gt;"",INDEX(ORCAMENTO!$J:$J,$B968),IF(INDEX(ORCAMENTO!$M:$M,$B968)&lt;&gt;"",INDEX(ORCAMENTO!$M:$M,$B968),IF(INDEX(ORCAMENTO!$P:$P,$B968)&lt;&gt;"",INDEX(ORCAMENTO!$P:$P,$B968),IF(INDEX(ORCAMENTO!$S:$S,$B968)&lt;&gt;"",INDEX(ORCAMENTO!$S:$S,$B968),INDEX(ORCAMENTO!$V:$V,$B968)))))))</f>
        <v/>
      </c>
      <c r="H968" s="312" t="str">
        <f ca="1">IF($B968="","",IF(INDEX(ORCAMENTO!$H:$H,$B968)&lt;&gt;"",INDEX(ORCAMENTO!$H:$H,$B968),IF(INDEX(ORCAMENTO!$K:$K,$B968)&lt;&gt;"",INDEX(ORCAMENTO!$K:$K,$B968),IF(INDEX(ORCAMENTO!$N:$N,$B968)&lt;&gt;"",INDEX(ORCAMENTO!$N:$N,$B968),IF(INDEX(ORCAMENTO!$Q:$Q,$B968)&lt;&gt;"",INDEX(ORCAMENTO!$Q:$Q,$B968),IF(INDEX(ORCAMENTO!$T:$T,$B968)&lt;&gt;"",INDEX(ORCAMENTO!$T:$T,$B968),INDEX(ORCAMENTO!$W:$W,$B968)))))))</f>
        <v/>
      </c>
      <c r="I968" s="255" t="str">
        <f ca="1">IF($B968="","",IF(INDEX(ORCAMENTO!$AI:$AI,$B968)&lt;&gt;"",INDEX(ORCAMENTO!$AI:$AI,$B968),IF(INDEX(ORCAMENTO!$AG:$AG,$B968),"Memorial de cálculo ou anexo obrigatório não informado para item acima do limite.",IF(AND(INDEX(ORCAMENTO!$AC:$AC,$B968),NOT(INDEX(ORCAMENTO!$AE:$AE,$B968))),"Informe pelo menos um ano completo com valor unitário e quantidade.","Pendência identificada automaticamente."))))</f>
        <v/>
      </c>
      <c r="N968" s="255">
        <f t="shared" si="30"/>
        <v>969</v>
      </c>
      <c r="O968" s="255">
        <f ca="1">IF(INDEX(ORCAMENTO!$AI:$AI,$N968)&lt;&gt;"",1,0)</f>
        <v>0</v>
      </c>
      <c r="P968" s="255">
        <f t="shared" ca="1" si="31"/>
        <v>11</v>
      </c>
      <c r="Q968" s="255" t="str">
        <f ca="1">INDEX(ORCAMENTO!$AI:$AI,$N968)</f>
        <v/>
      </c>
    </row>
    <row r="969" spans="2:17" ht="15" customHeight="1" x14ac:dyDescent="0.25">
      <c r="B969" s="255" t="str">
        <f ca="1">IFERROR(INDEX(_AUX_ANALISE!$A$1:$A$2461,MATCH(ROW()-34,_AUX_ANALISE!$C$1:$C$2461,0)),"")</f>
        <v/>
      </c>
      <c r="C969" s="255" t="str">
        <f ca="1">IF($B969="","",INDEX(ORCAMENTO!$B:$B,$B969))</f>
        <v/>
      </c>
      <c r="D969" s="255" t="str">
        <f ca="1">IF($B969="","",INDEX(ORCAMENTO!$E:$E,$B969))</f>
        <v/>
      </c>
      <c r="E969" s="255" t="str">
        <f ca="1">IF($B969="","",INDEX(ORCAMENTO!$D:$D,$B969))</f>
        <v/>
      </c>
      <c r="F969" s="255" t="str">
        <f ca="1">IF($B969="","",TRIM(IF(OR(INDEX(ORCAMENTO!$G:$G,$B969)&lt;&gt;"",INDEX(ORCAMENTO!$H:$H,$B969)&lt;&gt;""),"Ano 1; ","")&amp;IF(OR(INDEX(ORCAMENTO!$J:$J,$B969)&lt;&gt;"",INDEX(ORCAMENTO!$K:$K,$B969)&lt;&gt;""),"Ano 2; ","")&amp;IF(OR(INDEX(ORCAMENTO!$M:$M,$B969)&lt;&gt;"",INDEX(ORCAMENTO!$N:$N,$B969)&lt;&gt;""),"Ano 3; ","")&amp;IF(OR(INDEX(ORCAMENTO!$P:$P,$B969)&lt;&gt;"",INDEX(ORCAMENTO!$Q:$Q,$B969)&lt;&gt;""),"Ano 4; ","")&amp;IF(OR(INDEX(ORCAMENTO!$S:$S,$B969)&lt;&gt;"",INDEX(ORCAMENTO!$T:$T,$B969)&lt;&gt;""),"Ano 5; ","")&amp;IF(OR(INDEX(ORCAMENTO!$V:$V,$B969)&lt;&gt;"",INDEX(ORCAMENTO!$W:$W,$B969)&lt;&gt;""),"Ano 6; ","")))</f>
        <v/>
      </c>
      <c r="G969" s="311" t="str">
        <f ca="1">IF($B969="","",IF(INDEX(ORCAMENTO!$G:$G,$B969)&lt;&gt;"",INDEX(ORCAMENTO!$G:$G,$B969),IF(INDEX(ORCAMENTO!$J:$J,$B969)&lt;&gt;"",INDEX(ORCAMENTO!$J:$J,$B969),IF(INDEX(ORCAMENTO!$M:$M,$B969)&lt;&gt;"",INDEX(ORCAMENTO!$M:$M,$B969),IF(INDEX(ORCAMENTO!$P:$P,$B969)&lt;&gt;"",INDEX(ORCAMENTO!$P:$P,$B969),IF(INDEX(ORCAMENTO!$S:$S,$B969)&lt;&gt;"",INDEX(ORCAMENTO!$S:$S,$B969),INDEX(ORCAMENTO!$V:$V,$B969)))))))</f>
        <v/>
      </c>
      <c r="H969" s="312" t="str">
        <f ca="1">IF($B969="","",IF(INDEX(ORCAMENTO!$H:$H,$B969)&lt;&gt;"",INDEX(ORCAMENTO!$H:$H,$B969),IF(INDEX(ORCAMENTO!$K:$K,$B969)&lt;&gt;"",INDEX(ORCAMENTO!$K:$K,$B969),IF(INDEX(ORCAMENTO!$N:$N,$B969)&lt;&gt;"",INDEX(ORCAMENTO!$N:$N,$B969),IF(INDEX(ORCAMENTO!$Q:$Q,$B969)&lt;&gt;"",INDEX(ORCAMENTO!$Q:$Q,$B969),IF(INDEX(ORCAMENTO!$T:$T,$B969)&lt;&gt;"",INDEX(ORCAMENTO!$T:$T,$B969),INDEX(ORCAMENTO!$W:$W,$B969)))))))</f>
        <v/>
      </c>
      <c r="I969" s="255" t="str">
        <f ca="1">IF($B969="","",IF(INDEX(ORCAMENTO!$AI:$AI,$B969)&lt;&gt;"",INDEX(ORCAMENTO!$AI:$AI,$B969),IF(INDEX(ORCAMENTO!$AG:$AG,$B969),"Memorial de cálculo ou anexo obrigatório não informado para item acima do limite.",IF(AND(INDEX(ORCAMENTO!$AC:$AC,$B969),NOT(INDEX(ORCAMENTO!$AE:$AE,$B969))),"Informe pelo menos um ano completo com valor unitário e quantidade.","Pendência identificada automaticamente."))))</f>
        <v/>
      </c>
      <c r="N969" s="255">
        <f t="shared" si="30"/>
        <v>970</v>
      </c>
      <c r="O969" s="255">
        <f ca="1">IF(INDEX(ORCAMENTO!$AI:$AI,$N969)&lt;&gt;"",1,0)</f>
        <v>0</v>
      </c>
      <c r="P969" s="255">
        <f t="shared" ca="1" si="31"/>
        <v>11</v>
      </c>
      <c r="Q969" s="255" t="str">
        <f ca="1">INDEX(ORCAMENTO!$AI:$AI,$N969)</f>
        <v/>
      </c>
    </row>
    <row r="970" spans="2:17" ht="15" customHeight="1" x14ac:dyDescent="0.25">
      <c r="B970" s="255" t="str">
        <f ca="1">IFERROR(INDEX(_AUX_ANALISE!$A$1:$A$2461,MATCH(ROW()-34,_AUX_ANALISE!$C$1:$C$2461,0)),"")</f>
        <v/>
      </c>
      <c r="C970" s="255" t="str">
        <f ca="1">IF($B970="","",INDEX(ORCAMENTO!$B:$B,$B970))</f>
        <v/>
      </c>
      <c r="D970" s="255" t="str">
        <f ca="1">IF($B970="","",INDEX(ORCAMENTO!$E:$E,$B970))</f>
        <v/>
      </c>
      <c r="E970" s="255" t="str">
        <f ca="1">IF($B970="","",INDEX(ORCAMENTO!$D:$D,$B970))</f>
        <v/>
      </c>
      <c r="F970" s="255" t="str">
        <f ca="1">IF($B970="","",TRIM(IF(OR(INDEX(ORCAMENTO!$G:$G,$B970)&lt;&gt;"",INDEX(ORCAMENTO!$H:$H,$B970)&lt;&gt;""),"Ano 1; ","")&amp;IF(OR(INDEX(ORCAMENTO!$J:$J,$B970)&lt;&gt;"",INDEX(ORCAMENTO!$K:$K,$B970)&lt;&gt;""),"Ano 2; ","")&amp;IF(OR(INDEX(ORCAMENTO!$M:$M,$B970)&lt;&gt;"",INDEX(ORCAMENTO!$N:$N,$B970)&lt;&gt;""),"Ano 3; ","")&amp;IF(OR(INDEX(ORCAMENTO!$P:$P,$B970)&lt;&gt;"",INDEX(ORCAMENTO!$Q:$Q,$B970)&lt;&gt;""),"Ano 4; ","")&amp;IF(OR(INDEX(ORCAMENTO!$S:$S,$B970)&lt;&gt;"",INDEX(ORCAMENTO!$T:$T,$B970)&lt;&gt;""),"Ano 5; ","")&amp;IF(OR(INDEX(ORCAMENTO!$V:$V,$B970)&lt;&gt;"",INDEX(ORCAMENTO!$W:$W,$B970)&lt;&gt;""),"Ano 6; ","")))</f>
        <v/>
      </c>
      <c r="G970" s="311" t="str">
        <f ca="1">IF($B970="","",IF(INDEX(ORCAMENTO!$G:$G,$B970)&lt;&gt;"",INDEX(ORCAMENTO!$G:$G,$B970),IF(INDEX(ORCAMENTO!$J:$J,$B970)&lt;&gt;"",INDEX(ORCAMENTO!$J:$J,$B970),IF(INDEX(ORCAMENTO!$M:$M,$B970)&lt;&gt;"",INDEX(ORCAMENTO!$M:$M,$B970),IF(INDEX(ORCAMENTO!$P:$P,$B970)&lt;&gt;"",INDEX(ORCAMENTO!$P:$P,$B970),IF(INDEX(ORCAMENTO!$S:$S,$B970)&lt;&gt;"",INDEX(ORCAMENTO!$S:$S,$B970),INDEX(ORCAMENTO!$V:$V,$B970)))))))</f>
        <v/>
      </c>
      <c r="H970" s="312" t="str">
        <f ca="1">IF($B970="","",IF(INDEX(ORCAMENTO!$H:$H,$B970)&lt;&gt;"",INDEX(ORCAMENTO!$H:$H,$B970),IF(INDEX(ORCAMENTO!$K:$K,$B970)&lt;&gt;"",INDEX(ORCAMENTO!$K:$K,$B970),IF(INDEX(ORCAMENTO!$N:$N,$B970)&lt;&gt;"",INDEX(ORCAMENTO!$N:$N,$B970),IF(INDEX(ORCAMENTO!$Q:$Q,$B970)&lt;&gt;"",INDEX(ORCAMENTO!$Q:$Q,$B970),IF(INDEX(ORCAMENTO!$T:$T,$B970)&lt;&gt;"",INDEX(ORCAMENTO!$T:$T,$B970),INDEX(ORCAMENTO!$W:$W,$B970)))))))</f>
        <v/>
      </c>
      <c r="I970" s="255" t="str">
        <f ca="1">IF($B970="","",IF(INDEX(ORCAMENTO!$AI:$AI,$B970)&lt;&gt;"",INDEX(ORCAMENTO!$AI:$AI,$B970),IF(INDEX(ORCAMENTO!$AG:$AG,$B970),"Memorial de cálculo ou anexo obrigatório não informado para item acima do limite.",IF(AND(INDEX(ORCAMENTO!$AC:$AC,$B970),NOT(INDEX(ORCAMENTO!$AE:$AE,$B970))),"Informe pelo menos um ano completo com valor unitário e quantidade.","Pendência identificada automaticamente."))))</f>
        <v/>
      </c>
      <c r="N970" s="255">
        <f t="shared" si="30"/>
        <v>971</v>
      </c>
      <c r="O970" s="255">
        <f ca="1">IF(INDEX(ORCAMENTO!$AI:$AI,$N970)&lt;&gt;"",1,0)</f>
        <v>0</v>
      </c>
      <c r="P970" s="255">
        <f t="shared" ca="1" si="31"/>
        <v>11</v>
      </c>
      <c r="Q970" s="255" t="str">
        <f ca="1">INDEX(ORCAMENTO!$AI:$AI,$N970)</f>
        <v/>
      </c>
    </row>
    <row r="971" spans="2:17" ht="15" customHeight="1" x14ac:dyDescent="0.25">
      <c r="B971" s="255" t="str">
        <f ca="1">IFERROR(INDEX(_AUX_ANALISE!$A$1:$A$2461,MATCH(ROW()-34,_AUX_ANALISE!$C$1:$C$2461,0)),"")</f>
        <v/>
      </c>
      <c r="C971" s="255" t="str">
        <f ca="1">IF($B971="","",INDEX(ORCAMENTO!$B:$B,$B971))</f>
        <v/>
      </c>
      <c r="D971" s="255" t="str">
        <f ca="1">IF($B971="","",INDEX(ORCAMENTO!$E:$E,$B971))</f>
        <v/>
      </c>
      <c r="E971" s="255" t="str">
        <f ca="1">IF($B971="","",INDEX(ORCAMENTO!$D:$D,$B971))</f>
        <v/>
      </c>
      <c r="F971" s="255" t="str">
        <f ca="1">IF($B971="","",TRIM(IF(OR(INDEX(ORCAMENTO!$G:$G,$B971)&lt;&gt;"",INDEX(ORCAMENTO!$H:$H,$B971)&lt;&gt;""),"Ano 1; ","")&amp;IF(OR(INDEX(ORCAMENTO!$J:$J,$B971)&lt;&gt;"",INDEX(ORCAMENTO!$K:$K,$B971)&lt;&gt;""),"Ano 2; ","")&amp;IF(OR(INDEX(ORCAMENTO!$M:$M,$B971)&lt;&gt;"",INDEX(ORCAMENTO!$N:$N,$B971)&lt;&gt;""),"Ano 3; ","")&amp;IF(OR(INDEX(ORCAMENTO!$P:$P,$B971)&lt;&gt;"",INDEX(ORCAMENTO!$Q:$Q,$B971)&lt;&gt;""),"Ano 4; ","")&amp;IF(OR(INDEX(ORCAMENTO!$S:$S,$B971)&lt;&gt;"",INDEX(ORCAMENTO!$T:$T,$B971)&lt;&gt;""),"Ano 5; ","")&amp;IF(OR(INDEX(ORCAMENTO!$V:$V,$B971)&lt;&gt;"",INDEX(ORCAMENTO!$W:$W,$B971)&lt;&gt;""),"Ano 6; ","")))</f>
        <v/>
      </c>
      <c r="G971" s="311" t="str">
        <f ca="1">IF($B971="","",IF(INDEX(ORCAMENTO!$G:$G,$B971)&lt;&gt;"",INDEX(ORCAMENTO!$G:$G,$B971),IF(INDEX(ORCAMENTO!$J:$J,$B971)&lt;&gt;"",INDEX(ORCAMENTO!$J:$J,$B971),IF(INDEX(ORCAMENTO!$M:$M,$B971)&lt;&gt;"",INDEX(ORCAMENTO!$M:$M,$B971),IF(INDEX(ORCAMENTO!$P:$P,$B971)&lt;&gt;"",INDEX(ORCAMENTO!$P:$P,$B971),IF(INDEX(ORCAMENTO!$S:$S,$B971)&lt;&gt;"",INDEX(ORCAMENTO!$S:$S,$B971),INDEX(ORCAMENTO!$V:$V,$B971)))))))</f>
        <v/>
      </c>
      <c r="H971" s="312" t="str">
        <f ca="1">IF($B971="","",IF(INDEX(ORCAMENTO!$H:$H,$B971)&lt;&gt;"",INDEX(ORCAMENTO!$H:$H,$B971),IF(INDEX(ORCAMENTO!$K:$K,$B971)&lt;&gt;"",INDEX(ORCAMENTO!$K:$K,$B971),IF(INDEX(ORCAMENTO!$N:$N,$B971)&lt;&gt;"",INDEX(ORCAMENTO!$N:$N,$B971),IF(INDEX(ORCAMENTO!$Q:$Q,$B971)&lt;&gt;"",INDEX(ORCAMENTO!$Q:$Q,$B971),IF(INDEX(ORCAMENTO!$T:$T,$B971)&lt;&gt;"",INDEX(ORCAMENTO!$T:$T,$B971),INDEX(ORCAMENTO!$W:$W,$B971)))))))</f>
        <v/>
      </c>
      <c r="I971" s="255" t="str">
        <f ca="1">IF($B971="","",IF(INDEX(ORCAMENTO!$AI:$AI,$B971)&lt;&gt;"",INDEX(ORCAMENTO!$AI:$AI,$B971),IF(INDEX(ORCAMENTO!$AG:$AG,$B971),"Memorial de cálculo ou anexo obrigatório não informado para item acima do limite.",IF(AND(INDEX(ORCAMENTO!$AC:$AC,$B971),NOT(INDEX(ORCAMENTO!$AE:$AE,$B971))),"Informe pelo menos um ano completo com valor unitário e quantidade.","Pendência identificada automaticamente."))))</f>
        <v/>
      </c>
      <c r="N971" s="255">
        <f t="shared" ref="N971:N1034" si="32">N970+1</f>
        <v>972</v>
      </c>
      <c r="O971" s="255">
        <f ca="1">IF(INDEX(ORCAMENTO!$AI:$AI,$N971)&lt;&gt;"",1,0)</f>
        <v>0</v>
      </c>
      <c r="P971" s="255">
        <f t="shared" ref="P971:P1034" ca="1" si="33">P970+O971</f>
        <v>11</v>
      </c>
      <c r="Q971" s="255" t="str">
        <f ca="1">INDEX(ORCAMENTO!$AI:$AI,$N971)</f>
        <v/>
      </c>
    </row>
    <row r="972" spans="2:17" ht="15" customHeight="1" x14ac:dyDescent="0.25">
      <c r="B972" s="255" t="str">
        <f ca="1">IFERROR(INDEX(_AUX_ANALISE!$A$1:$A$2461,MATCH(ROW()-34,_AUX_ANALISE!$C$1:$C$2461,0)),"")</f>
        <v/>
      </c>
      <c r="C972" s="255" t="str">
        <f ca="1">IF($B972="","",INDEX(ORCAMENTO!$B:$B,$B972))</f>
        <v/>
      </c>
      <c r="D972" s="255" t="str">
        <f ca="1">IF($B972="","",INDEX(ORCAMENTO!$E:$E,$B972))</f>
        <v/>
      </c>
      <c r="E972" s="255" t="str">
        <f ca="1">IF($B972="","",INDEX(ORCAMENTO!$D:$D,$B972))</f>
        <v/>
      </c>
      <c r="F972" s="255" t="str">
        <f ca="1">IF($B972="","",TRIM(IF(OR(INDEX(ORCAMENTO!$G:$G,$B972)&lt;&gt;"",INDEX(ORCAMENTO!$H:$H,$B972)&lt;&gt;""),"Ano 1; ","")&amp;IF(OR(INDEX(ORCAMENTO!$J:$J,$B972)&lt;&gt;"",INDEX(ORCAMENTO!$K:$K,$B972)&lt;&gt;""),"Ano 2; ","")&amp;IF(OR(INDEX(ORCAMENTO!$M:$M,$B972)&lt;&gt;"",INDEX(ORCAMENTO!$N:$N,$B972)&lt;&gt;""),"Ano 3; ","")&amp;IF(OR(INDEX(ORCAMENTO!$P:$P,$B972)&lt;&gt;"",INDEX(ORCAMENTO!$Q:$Q,$B972)&lt;&gt;""),"Ano 4; ","")&amp;IF(OR(INDEX(ORCAMENTO!$S:$S,$B972)&lt;&gt;"",INDEX(ORCAMENTO!$T:$T,$B972)&lt;&gt;""),"Ano 5; ","")&amp;IF(OR(INDEX(ORCAMENTO!$V:$V,$B972)&lt;&gt;"",INDEX(ORCAMENTO!$W:$W,$B972)&lt;&gt;""),"Ano 6; ","")))</f>
        <v/>
      </c>
      <c r="G972" s="311" t="str">
        <f ca="1">IF($B972="","",IF(INDEX(ORCAMENTO!$G:$G,$B972)&lt;&gt;"",INDEX(ORCAMENTO!$G:$G,$B972),IF(INDEX(ORCAMENTO!$J:$J,$B972)&lt;&gt;"",INDEX(ORCAMENTO!$J:$J,$B972),IF(INDEX(ORCAMENTO!$M:$M,$B972)&lt;&gt;"",INDEX(ORCAMENTO!$M:$M,$B972),IF(INDEX(ORCAMENTO!$P:$P,$B972)&lt;&gt;"",INDEX(ORCAMENTO!$P:$P,$B972),IF(INDEX(ORCAMENTO!$S:$S,$B972)&lt;&gt;"",INDEX(ORCAMENTO!$S:$S,$B972),INDEX(ORCAMENTO!$V:$V,$B972)))))))</f>
        <v/>
      </c>
      <c r="H972" s="312" t="str">
        <f ca="1">IF($B972="","",IF(INDEX(ORCAMENTO!$H:$H,$B972)&lt;&gt;"",INDEX(ORCAMENTO!$H:$H,$B972),IF(INDEX(ORCAMENTO!$K:$K,$B972)&lt;&gt;"",INDEX(ORCAMENTO!$K:$K,$B972),IF(INDEX(ORCAMENTO!$N:$N,$B972)&lt;&gt;"",INDEX(ORCAMENTO!$N:$N,$B972),IF(INDEX(ORCAMENTO!$Q:$Q,$B972)&lt;&gt;"",INDEX(ORCAMENTO!$Q:$Q,$B972),IF(INDEX(ORCAMENTO!$T:$T,$B972)&lt;&gt;"",INDEX(ORCAMENTO!$T:$T,$B972),INDEX(ORCAMENTO!$W:$W,$B972)))))))</f>
        <v/>
      </c>
      <c r="I972" s="255" t="str">
        <f ca="1">IF($B972="","",IF(INDEX(ORCAMENTO!$AI:$AI,$B972)&lt;&gt;"",INDEX(ORCAMENTO!$AI:$AI,$B972),IF(INDEX(ORCAMENTO!$AG:$AG,$B972),"Memorial de cálculo ou anexo obrigatório não informado para item acima do limite.",IF(AND(INDEX(ORCAMENTO!$AC:$AC,$B972),NOT(INDEX(ORCAMENTO!$AE:$AE,$B972))),"Informe pelo menos um ano completo com valor unitário e quantidade.","Pendência identificada automaticamente."))))</f>
        <v/>
      </c>
      <c r="N972" s="255">
        <f t="shared" si="32"/>
        <v>973</v>
      </c>
      <c r="O972" s="255">
        <f ca="1">IF(INDEX(ORCAMENTO!$AI:$AI,$N972)&lt;&gt;"",1,0)</f>
        <v>0</v>
      </c>
      <c r="P972" s="255">
        <f t="shared" ca="1" si="33"/>
        <v>11</v>
      </c>
      <c r="Q972" s="255" t="str">
        <f ca="1">INDEX(ORCAMENTO!$AI:$AI,$N972)</f>
        <v/>
      </c>
    </row>
    <row r="973" spans="2:17" ht="15" customHeight="1" x14ac:dyDescent="0.25">
      <c r="B973" s="255" t="str">
        <f ca="1">IFERROR(INDEX(_AUX_ANALISE!$A$1:$A$2461,MATCH(ROW()-34,_AUX_ANALISE!$C$1:$C$2461,0)),"")</f>
        <v/>
      </c>
      <c r="C973" s="255" t="str">
        <f ca="1">IF($B973="","",INDEX(ORCAMENTO!$B:$B,$B973))</f>
        <v/>
      </c>
      <c r="D973" s="255" t="str">
        <f ca="1">IF($B973="","",INDEX(ORCAMENTO!$E:$E,$B973))</f>
        <v/>
      </c>
      <c r="E973" s="255" t="str">
        <f ca="1">IF($B973="","",INDEX(ORCAMENTO!$D:$D,$B973))</f>
        <v/>
      </c>
      <c r="F973" s="255" t="str">
        <f ca="1">IF($B973="","",TRIM(IF(OR(INDEX(ORCAMENTO!$G:$G,$B973)&lt;&gt;"",INDEX(ORCAMENTO!$H:$H,$B973)&lt;&gt;""),"Ano 1; ","")&amp;IF(OR(INDEX(ORCAMENTO!$J:$J,$B973)&lt;&gt;"",INDEX(ORCAMENTO!$K:$K,$B973)&lt;&gt;""),"Ano 2; ","")&amp;IF(OR(INDEX(ORCAMENTO!$M:$M,$B973)&lt;&gt;"",INDEX(ORCAMENTO!$N:$N,$B973)&lt;&gt;""),"Ano 3; ","")&amp;IF(OR(INDEX(ORCAMENTO!$P:$P,$B973)&lt;&gt;"",INDEX(ORCAMENTO!$Q:$Q,$B973)&lt;&gt;""),"Ano 4; ","")&amp;IF(OR(INDEX(ORCAMENTO!$S:$S,$B973)&lt;&gt;"",INDEX(ORCAMENTO!$T:$T,$B973)&lt;&gt;""),"Ano 5; ","")&amp;IF(OR(INDEX(ORCAMENTO!$V:$V,$B973)&lt;&gt;"",INDEX(ORCAMENTO!$W:$W,$B973)&lt;&gt;""),"Ano 6; ","")))</f>
        <v/>
      </c>
      <c r="G973" s="311" t="str">
        <f ca="1">IF($B973="","",IF(INDEX(ORCAMENTO!$G:$G,$B973)&lt;&gt;"",INDEX(ORCAMENTO!$G:$G,$B973),IF(INDEX(ORCAMENTO!$J:$J,$B973)&lt;&gt;"",INDEX(ORCAMENTO!$J:$J,$B973),IF(INDEX(ORCAMENTO!$M:$M,$B973)&lt;&gt;"",INDEX(ORCAMENTO!$M:$M,$B973),IF(INDEX(ORCAMENTO!$P:$P,$B973)&lt;&gt;"",INDEX(ORCAMENTO!$P:$P,$B973),IF(INDEX(ORCAMENTO!$S:$S,$B973)&lt;&gt;"",INDEX(ORCAMENTO!$S:$S,$B973),INDEX(ORCAMENTO!$V:$V,$B973)))))))</f>
        <v/>
      </c>
      <c r="H973" s="312" t="str">
        <f ca="1">IF($B973="","",IF(INDEX(ORCAMENTO!$H:$H,$B973)&lt;&gt;"",INDEX(ORCAMENTO!$H:$H,$B973),IF(INDEX(ORCAMENTO!$K:$K,$B973)&lt;&gt;"",INDEX(ORCAMENTO!$K:$K,$B973),IF(INDEX(ORCAMENTO!$N:$N,$B973)&lt;&gt;"",INDEX(ORCAMENTO!$N:$N,$B973),IF(INDEX(ORCAMENTO!$Q:$Q,$B973)&lt;&gt;"",INDEX(ORCAMENTO!$Q:$Q,$B973),IF(INDEX(ORCAMENTO!$T:$T,$B973)&lt;&gt;"",INDEX(ORCAMENTO!$T:$T,$B973),INDEX(ORCAMENTO!$W:$W,$B973)))))))</f>
        <v/>
      </c>
      <c r="I973" s="255" t="str">
        <f ca="1">IF($B973="","",IF(INDEX(ORCAMENTO!$AI:$AI,$B973)&lt;&gt;"",INDEX(ORCAMENTO!$AI:$AI,$B973),IF(INDEX(ORCAMENTO!$AG:$AG,$B973),"Memorial de cálculo ou anexo obrigatório não informado para item acima do limite.",IF(AND(INDEX(ORCAMENTO!$AC:$AC,$B973),NOT(INDEX(ORCAMENTO!$AE:$AE,$B973))),"Informe pelo menos um ano completo com valor unitário e quantidade.","Pendência identificada automaticamente."))))</f>
        <v/>
      </c>
      <c r="N973" s="255">
        <f t="shared" si="32"/>
        <v>974</v>
      </c>
      <c r="O973" s="255">
        <f ca="1">IF(INDEX(ORCAMENTO!$AI:$AI,$N973)&lt;&gt;"",1,0)</f>
        <v>0</v>
      </c>
      <c r="P973" s="255">
        <f t="shared" ca="1" si="33"/>
        <v>11</v>
      </c>
      <c r="Q973" s="255" t="str">
        <f ca="1">INDEX(ORCAMENTO!$AI:$AI,$N973)</f>
        <v/>
      </c>
    </row>
    <row r="974" spans="2:17" ht="15" customHeight="1" x14ac:dyDescent="0.25">
      <c r="B974" s="255" t="str">
        <f ca="1">IFERROR(INDEX(_AUX_ANALISE!$A$1:$A$2461,MATCH(ROW()-34,_AUX_ANALISE!$C$1:$C$2461,0)),"")</f>
        <v/>
      </c>
      <c r="C974" s="255" t="str">
        <f ca="1">IF($B974="","",INDEX(ORCAMENTO!$B:$B,$B974))</f>
        <v/>
      </c>
      <c r="D974" s="255" t="str">
        <f ca="1">IF($B974="","",INDEX(ORCAMENTO!$E:$E,$B974))</f>
        <v/>
      </c>
      <c r="E974" s="255" t="str">
        <f ca="1">IF($B974="","",INDEX(ORCAMENTO!$D:$D,$B974))</f>
        <v/>
      </c>
      <c r="F974" s="255" t="str">
        <f ca="1">IF($B974="","",TRIM(IF(OR(INDEX(ORCAMENTO!$G:$G,$B974)&lt;&gt;"",INDEX(ORCAMENTO!$H:$H,$B974)&lt;&gt;""),"Ano 1; ","")&amp;IF(OR(INDEX(ORCAMENTO!$J:$J,$B974)&lt;&gt;"",INDEX(ORCAMENTO!$K:$K,$B974)&lt;&gt;""),"Ano 2; ","")&amp;IF(OR(INDEX(ORCAMENTO!$M:$M,$B974)&lt;&gt;"",INDEX(ORCAMENTO!$N:$N,$B974)&lt;&gt;""),"Ano 3; ","")&amp;IF(OR(INDEX(ORCAMENTO!$P:$P,$B974)&lt;&gt;"",INDEX(ORCAMENTO!$Q:$Q,$B974)&lt;&gt;""),"Ano 4; ","")&amp;IF(OR(INDEX(ORCAMENTO!$S:$S,$B974)&lt;&gt;"",INDEX(ORCAMENTO!$T:$T,$B974)&lt;&gt;""),"Ano 5; ","")&amp;IF(OR(INDEX(ORCAMENTO!$V:$V,$B974)&lt;&gt;"",INDEX(ORCAMENTO!$W:$W,$B974)&lt;&gt;""),"Ano 6; ","")))</f>
        <v/>
      </c>
      <c r="G974" s="311" t="str">
        <f ca="1">IF($B974="","",IF(INDEX(ORCAMENTO!$G:$G,$B974)&lt;&gt;"",INDEX(ORCAMENTO!$G:$G,$B974),IF(INDEX(ORCAMENTO!$J:$J,$B974)&lt;&gt;"",INDEX(ORCAMENTO!$J:$J,$B974),IF(INDEX(ORCAMENTO!$M:$M,$B974)&lt;&gt;"",INDEX(ORCAMENTO!$M:$M,$B974),IF(INDEX(ORCAMENTO!$P:$P,$B974)&lt;&gt;"",INDEX(ORCAMENTO!$P:$P,$B974),IF(INDEX(ORCAMENTO!$S:$S,$B974)&lt;&gt;"",INDEX(ORCAMENTO!$S:$S,$B974),INDEX(ORCAMENTO!$V:$V,$B974)))))))</f>
        <v/>
      </c>
      <c r="H974" s="312" t="str">
        <f ca="1">IF($B974="","",IF(INDEX(ORCAMENTO!$H:$H,$B974)&lt;&gt;"",INDEX(ORCAMENTO!$H:$H,$B974),IF(INDEX(ORCAMENTO!$K:$K,$B974)&lt;&gt;"",INDEX(ORCAMENTO!$K:$K,$B974),IF(INDEX(ORCAMENTO!$N:$N,$B974)&lt;&gt;"",INDEX(ORCAMENTO!$N:$N,$B974),IF(INDEX(ORCAMENTO!$Q:$Q,$B974)&lt;&gt;"",INDEX(ORCAMENTO!$Q:$Q,$B974),IF(INDEX(ORCAMENTO!$T:$T,$B974)&lt;&gt;"",INDEX(ORCAMENTO!$T:$T,$B974),INDEX(ORCAMENTO!$W:$W,$B974)))))))</f>
        <v/>
      </c>
      <c r="I974" s="255" t="str">
        <f ca="1">IF($B974="","",IF(INDEX(ORCAMENTO!$AI:$AI,$B974)&lt;&gt;"",INDEX(ORCAMENTO!$AI:$AI,$B974),IF(INDEX(ORCAMENTO!$AG:$AG,$B974),"Memorial de cálculo ou anexo obrigatório não informado para item acima do limite.",IF(AND(INDEX(ORCAMENTO!$AC:$AC,$B974),NOT(INDEX(ORCAMENTO!$AE:$AE,$B974))),"Informe pelo menos um ano completo com valor unitário e quantidade.","Pendência identificada automaticamente."))))</f>
        <v/>
      </c>
      <c r="N974" s="255">
        <f t="shared" si="32"/>
        <v>975</v>
      </c>
      <c r="O974" s="255">
        <f ca="1">IF(INDEX(ORCAMENTO!$AI:$AI,$N974)&lt;&gt;"",1,0)</f>
        <v>0</v>
      </c>
      <c r="P974" s="255">
        <f t="shared" ca="1" si="33"/>
        <v>11</v>
      </c>
      <c r="Q974" s="255" t="str">
        <f ca="1">INDEX(ORCAMENTO!$AI:$AI,$N974)</f>
        <v/>
      </c>
    </row>
    <row r="975" spans="2:17" ht="15" customHeight="1" x14ac:dyDescent="0.25">
      <c r="B975" s="255" t="str">
        <f ca="1">IFERROR(INDEX(_AUX_ANALISE!$A$1:$A$2461,MATCH(ROW()-34,_AUX_ANALISE!$C$1:$C$2461,0)),"")</f>
        <v/>
      </c>
      <c r="C975" s="255" t="str">
        <f ca="1">IF($B975="","",INDEX(ORCAMENTO!$B:$B,$B975))</f>
        <v/>
      </c>
      <c r="D975" s="255" t="str">
        <f ca="1">IF($B975="","",INDEX(ORCAMENTO!$E:$E,$B975))</f>
        <v/>
      </c>
      <c r="E975" s="255" t="str">
        <f ca="1">IF($B975="","",INDEX(ORCAMENTO!$D:$D,$B975))</f>
        <v/>
      </c>
      <c r="F975" s="255" t="str">
        <f ca="1">IF($B975="","",TRIM(IF(OR(INDEX(ORCAMENTO!$G:$G,$B975)&lt;&gt;"",INDEX(ORCAMENTO!$H:$H,$B975)&lt;&gt;""),"Ano 1; ","")&amp;IF(OR(INDEX(ORCAMENTO!$J:$J,$B975)&lt;&gt;"",INDEX(ORCAMENTO!$K:$K,$B975)&lt;&gt;""),"Ano 2; ","")&amp;IF(OR(INDEX(ORCAMENTO!$M:$M,$B975)&lt;&gt;"",INDEX(ORCAMENTO!$N:$N,$B975)&lt;&gt;""),"Ano 3; ","")&amp;IF(OR(INDEX(ORCAMENTO!$P:$P,$B975)&lt;&gt;"",INDEX(ORCAMENTO!$Q:$Q,$B975)&lt;&gt;""),"Ano 4; ","")&amp;IF(OR(INDEX(ORCAMENTO!$S:$S,$B975)&lt;&gt;"",INDEX(ORCAMENTO!$T:$T,$B975)&lt;&gt;""),"Ano 5; ","")&amp;IF(OR(INDEX(ORCAMENTO!$V:$V,$B975)&lt;&gt;"",INDEX(ORCAMENTO!$W:$W,$B975)&lt;&gt;""),"Ano 6; ","")))</f>
        <v/>
      </c>
      <c r="G975" s="311" t="str">
        <f ca="1">IF($B975="","",IF(INDEX(ORCAMENTO!$G:$G,$B975)&lt;&gt;"",INDEX(ORCAMENTO!$G:$G,$B975),IF(INDEX(ORCAMENTO!$J:$J,$B975)&lt;&gt;"",INDEX(ORCAMENTO!$J:$J,$B975),IF(INDEX(ORCAMENTO!$M:$M,$B975)&lt;&gt;"",INDEX(ORCAMENTO!$M:$M,$B975),IF(INDEX(ORCAMENTO!$P:$P,$B975)&lt;&gt;"",INDEX(ORCAMENTO!$P:$P,$B975),IF(INDEX(ORCAMENTO!$S:$S,$B975)&lt;&gt;"",INDEX(ORCAMENTO!$S:$S,$B975),INDEX(ORCAMENTO!$V:$V,$B975)))))))</f>
        <v/>
      </c>
      <c r="H975" s="312" t="str">
        <f ca="1">IF($B975="","",IF(INDEX(ORCAMENTO!$H:$H,$B975)&lt;&gt;"",INDEX(ORCAMENTO!$H:$H,$B975),IF(INDEX(ORCAMENTO!$K:$K,$B975)&lt;&gt;"",INDEX(ORCAMENTO!$K:$K,$B975),IF(INDEX(ORCAMENTO!$N:$N,$B975)&lt;&gt;"",INDEX(ORCAMENTO!$N:$N,$B975),IF(INDEX(ORCAMENTO!$Q:$Q,$B975)&lt;&gt;"",INDEX(ORCAMENTO!$Q:$Q,$B975),IF(INDEX(ORCAMENTO!$T:$T,$B975)&lt;&gt;"",INDEX(ORCAMENTO!$T:$T,$B975),INDEX(ORCAMENTO!$W:$W,$B975)))))))</f>
        <v/>
      </c>
      <c r="I975" s="255" t="str">
        <f ca="1">IF($B975="","",IF(INDEX(ORCAMENTO!$AI:$AI,$B975)&lt;&gt;"",INDEX(ORCAMENTO!$AI:$AI,$B975),IF(INDEX(ORCAMENTO!$AG:$AG,$B975),"Memorial de cálculo ou anexo obrigatório não informado para item acima do limite.",IF(AND(INDEX(ORCAMENTO!$AC:$AC,$B975),NOT(INDEX(ORCAMENTO!$AE:$AE,$B975))),"Informe pelo menos um ano completo com valor unitário e quantidade.","Pendência identificada automaticamente."))))</f>
        <v/>
      </c>
      <c r="N975" s="255">
        <f t="shared" si="32"/>
        <v>976</v>
      </c>
      <c r="O975" s="255">
        <f ca="1">IF(INDEX(ORCAMENTO!$AI:$AI,$N975)&lt;&gt;"",1,0)</f>
        <v>0</v>
      </c>
      <c r="P975" s="255">
        <f t="shared" ca="1" si="33"/>
        <v>11</v>
      </c>
      <c r="Q975" s="255" t="str">
        <f ca="1">INDEX(ORCAMENTO!$AI:$AI,$N975)</f>
        <v/>
      </c>
    </row>
    <row r="976" spans="2:17" ht="15" customHeight="1" x14ac:dyDescent="0.25">
      <c r="B976" s="255" t="str">
        <f ca="1">IFERROR(INDEX(_AUX_ANALISE!$A$1:$A$2461,MATCH(ROW()-34,_AUX_ANALISE!$C$1:$C$2461,0)),"")</f>
        <v/>
      </c>
      <c r="C976" s="255" t="str">
        <f ca="1">IF($B976="","",INDEX(ORCAMENTO!$B:$B,$B976))</f>
        <v/>
      </c>
      <c r="D976" s="255" t="str">
        <f ca="1">IF($B976="","",INDEX(ORCAMENTO!$E:$E,$B976))</f>
        <v/>
      </c>
      <c r="E976" s="255" t="str">
        <f ca="1">IF($B976="","",INDEX(ORCAMENTO!$D:$D,$B976))</f>
        <v/>
      </c>
      <c r="F976" s="255" t="str">
        <f ca="1">IF($B976="","",TRIM(IF(OR(INDEX(ORCAMENTO!$G:$G,$B976)&lt;&gt;"",INDEX(ORCAMENTO!$H:$H,$B976)&lt;&gt;""),"Ano 1; ","")&amp;IF(OR(INDEX(ORCAMENTO!$J:$J,$B976)&lt;&gt;"",INDEX(ORCAMENTO!$K:$K,$B976)&lt;&gt;""),"Ano 2; ","")&amp;IF(OR(INDEX(ORCAMENTO!$M:$M,$B976)&lt;&gt;"",INDEX(ORCAMENTO!$N:$N,$B976)&lt;&gt;""),"Ano 3; ","")&amp;IF(OR(INDEX(ORCAMENTO!$P:$P,$B976)&lt;&gt;"",INDEX(ORCAMENTO!$Q:$Q,$B976)&lt;&gt;""),"Ano 4; ","")&amp;IF(OR(INDEX(ORCAMENTO!$S:$S,$B976)&lt;&gt;"",INDEX(ORCAMENTO!$T:$T,$B976)&lt;&gt;""),"Ano 5; ","")&amp;IF(OR(INDEX(ORCAMENTO!$V:$V,$B976)&lt;&gt;"",INDEX(ORCAMENTO!$W:$W,$B976)&lt;&gt;""),"Ano 6; ","")))</f>
        <v/>
      </c>
      <c r="G976" s="311" t="str">
        <f ca="1">IF($B976="","",IF(INDEX(ORCAMENTO!$G:$G,$B976)&lt;&gt;"",INDEX(ORCAMENTO!$G:$G,$B976),IF(INDEX(ORCAMENTO!$J:$J,$B976)&lt;&gt;"",INDEX(ORCAMENTO!$J:$J,$B976),IF(INDEX(ORCAMENTO!$M:$M,$B976)&lt;&gt;"",INDEX(ORCAMENTO!$M:$M,$B976),IF(INDEX(ORCAMENTO!$P:$P,$B976)&lt;&gt;"",INDEX(ORCAMENTO!$P:$P,$B976),IF(INDEX(ORCAMENTO!$S:$S,$B976)&lt;&gt;"",INDEX(ORCAMENTO!$S:$S,$B976),INDEX(ORCAMENTO!$V:$V,$B976)))))))</f>
        <v/>
      </c>
      <c r="H976" s="312" t="str">
        <f ca="1">IF($B976="","",IF(INDEX(ORCAMENTO!$H:$H,$B976)&lt;&gt;"",INDEX(ORCAMENTO!$H:$H,$B976),IF(INDEX(ORCAMENTO!$K:$K,$B976)&lt;&gt;"",INDEX(ORCAMENTO!$K:$K,$B976),IF(INDEX(ORCAMENTO!$N:$N,$B976)&lt;&gt;"",INDEX(ORCAMENTO!$N:$N,$B976),IF(INDEX(ORCAMENTO!$Q:$Q,$B976)&lt;&gt;"",INDEX(ORCAMENTO!$Q:$Q,$B976),IF(INDEX(ORCAMENTO!$T:$T,$B976)&lt;&gt;"",INDEX(ORCAMENTO!$T:$T,$B976),INDEX(ORCAMENTO!$W:$W,$B976)))))))</f>
        <v/>
      </c>
      <c r="I976" s="255" t="str">
        <f ca="1">IF($B976="","",IF(INDEX(ORCAMENTO!$AI:$AI,$B976)&lt;&gt;"",INDEX(ORCAMENTO!$AI:$AI,$B976),IF(INDEX(ORCAMENTO!$AG:$AG,$B976),"Memorial de cálculo ou anexo obrigatório não informado para item acima do limite.",IF(AND(INDEX(ORCAMENTO!$AC:$AC,$B976),NOT(INDEX(ORCAMENTO!$AE:$AE,$B976))),"Informe pelo menos um ano completo com valor unitário e quantidade.","Pendência identificada automaticamente."))))</f>
        <v/>
      </c>
      <c r="N976" s="255">
        <f t="shared" si="32"/>
        <v>977</v>
      </c>
      <c r="O976" s="255">
        <f ca="1">IF(INDEX(ORCAMENTO!$AI:$AI,$N976)&lt;&gt;"",1,0)</f>
        <v>0</v>
      </c>
      <c r="P976" s="255">
        <f t="shared" ca="1" si="33"/>
        <v>11</v>
      </c>
      <c r="Q976" s="255" t="str">
        <f ca="1">INDEX(ORCAMENTO!$AI:$AI,$N976)</f>
        <v/>
      </c>
    </row>
    <row r="977" spans="2:17" ht="15" customHeight="1" x14ac:dyDescent="0.25">
      <c r="B977" s="255" t="str">
        <f ca="1">IFERROR(INDEX(_AUX_ANALISE!$A$1:$A$2461,MATCH(ROW()-34,_AUX_ANALISE!$C$1:$C$2461,0)),"")</f>
        <v/>
      </c>
      <c r="C977" s="255" t="str">
        <f ca="1">IF($B977="","",INDEX(ORCAMENTO!$B:$B,$B977))</f>
        <v/>
      </c>
      <c r="D977" s="255" t="str">
        <f ca="1">IF($B977="","",INDEX(ORCAMENTO!$E:$E,$B977))</f>
        <v/>
      </c>
      <c r="E977" s="255" t="str">
        <f ca="1">IF($B977="","",INDEX(ORCAMENTO!$D:$D,$B977))</f>
        <v/>
      </c>
      <c r="F977" s="255" t="str">
        <f ca="1">IF($B977="","",TRIM(IF(OR(INDEX(ORCAMENTO!$G:$G,$B977)&lt;&gt;"",INDEX(ORCAMENTO!$H:$H,$B977)&lt;&gt;""),"Ano 1; ","")&amp;IF(OR(INDEX(ORCAMENTO!$J:$J,$B977)&lt;&gt;"",INDEX(ORCAMENTO!$K:$K,$B977)&lt;&gt;""),"Ano 2; ","")&amp;IF(OR(INDEX(ORCAMENTO!$M:$M,$B977)&lt;&gt;"",INDEX(ORCAMENTO!$N:$N,$B977)&lt;&gt;""),"Ano 3; ","")&amp;IF(OR(INDEX(ORCAMENTO!$P:$P,$B977)&lt;&gt;"",INDEX(ORCAMENTO!$Q:$Q,$B977)&lt;&gt;""),"Ano 4; ","")&amp;IF(OR(INDEX(ORCAMENTO!$S:$S,$B977)&lt;&gt;"",INDEX(ORCAMENTO!$T:$T,$B977)&lt;&gt;""),"Ano 5; ","")&amp;IF(OR(INDEX(ORCAMENTO!$V:$V,$B977)&lt;&gt;"",INDEX(ORCAMENTO!$W:$W,$B977)&lt;&gt;""),"Ano 6; ","")))</f>
        <v/>
      </c>
      <c r="G977" s="311" t="str">
        <f ca="1">IF($B977="","",IF(INDEX(ORCAMENTO!$G:$G,$B977)&lt;&gt;"",INDEX(ORCAMENTO!$G:$G,$B977),IF(INDEX(ORCAMENTO!$J:$J,$B977)&lt;&gt;"",INDEX(ORCAMENTO!$J:$J,$B977),IF(INDEX(ORCAMENTO!$M:$M,$B977)&lt;&gt;"",INDEX(ORCAMENTO!$M:$M,$B977),IF(INDEX(ORCAMENTO!$P:$P,$B977)&lt;&gt;"",INDEX(ORCAMENTO!$P:$P,$B977),IF(INDEX(ORCAMENTO!$S:$S,$B977)&lt;&gt;"",INDEX(ORCAMENTO!$S:$S,$B977),INDEX(ORCAMENTO!$V:$V,$B977)))))))</f>
        <v/>
      </c>
      <c r="H977" s="312" t="str">
        <f ca="1">IF($B977="","",IF(INDEX(ORCAMENTO!$H:$H,$B977)&lt;&gt;"",INDEX(ORCAMENTO!$H:$H,$B977),IF(INDEX(ORCAMENTO!$K:$K,$B977)&lt;&gt;"",INDEX(ORCAMENTO!$K:$K,$B977),IF(INDEX(ORCAMENTO!$N:$N,$B977)&lt;&gt;"",INDEX(ORCAMENTO!$N:$N,$B977),IF(INDEX(ORCAMENTO!$Q:$Q,$B977)&lt;&gt;"",INDEX(ORCAMENTO!$Q:$Q,$B977),IF(INDEX(ORCAMENTO!$T:$T,$B977)&lt;&gt;"",INDEX(ORCAMENTO!$T:$T,$B977),INDEX(ORCAMENTO!$W:$W,$B977)))))))</f>
        <v/>
      </c>
      <c r="I977" s="255" t="str">
        <f ca="1">IF($B977="","",IF(INDEX(ORCAMENTO!$AI:$AI,$B977)&lt;&gt;"",INDEX(ORCAMENTO!$AI:$AI,$B977),IF(INDEX(ORCAMENTO!$AG:$AG,$B977),"Memorial de cálculo ou anexo obrigatório não informado para item acima do limite.",IF(AND(INDEX(ORCAMENTO!$AC:$AC,$B977),NOT(INDEX(ORCAMENTO!$AE:$AE,$B977))),"Informe pelo menos um ano completo com valor unitário e quantidade.","Pendência identificada automaticamente."))))</f>
        <v/>
      </c>
      <c r="N977" s="255">
        <f t="shared" si="32"/>
        <v>978</v>
      </c>
      <c r="O977" s="255">
        <f ca="1">IF(INDEX(ORCAMENTO!$AI:$AI,$N977)&lt;&gt;"",1,0)</f>
        <v>0</v>
      </c>
      <c r="P977" s="255">
        <f t="shared" ca="1" si="33"/>
        <v>11</v>
      </c>
      <c r="Q977" s="255" t="str">
        <f ca="1">INDEX(ORCAMENTO!$AI:$AI,$N977)</f>
        <v/>
      </c>
    </row>
    <row r="978" spans="2:17" ht="15" customHeight="1" x14ac:dyDescent="0.25">
      <c r="B978" s="255" t="str">
        <f ca="1">IFERROR(INDEX(_AUX_ANALISE!$A$1:$A$2461,MATCH(ROW()-34,_AUX_ANALISE!$C$1:$C$2461,0)),"")</f>
        <v/>
      </c>
      <c r="C978" s="255" t="str">
        <f ca="1">IF($B978="","",INDEX(ORCAMENTO!$B:$B,$B978))</f>
        <v/>
      </c>
      <c r="D978" s="255" t="str">
        <f ca="1">IF($B978="","",INDEX(ORCAMENTO!$E:$E,$B978))</f>
        <v/>
      </c>
      <c r="E978" s="255" t="str">
        <f ca="1">IF($B978="","",INDEX(ORCAMENTO!$D:$D,$B978))</f>
        <v/>
      </c>
      <c r="F978" s="255" t="str">
        <f ca="1">IF($B978="","",TRIM(IF(OR(INDEX(ORCAMENTO!$G:$G,$B978)&lt;&gt;"",INDEX(ORCAMENTO!$H:$H,$B978)&lt;&gt;""),"Ano 1; ","")&amp;IF(OR(INDEX(ORCAMENTO!$J:$J,$B978)&lt;&gt;"",INDEX(ORCAMENTO!$K:$K,$B978)&lt;&gt;""),"Ano 2; ","")&amp;IF(OR(INDEX(ORCAMENTO!$M:$M,$B978)&lt;&gt;"",INDEX(ORCAMENTO!$N:$N,$B978)&lt;&gt;""),"Ano 3; ","")&amp;IF(OR(INDEX(ORCAMENTO!$P:$P,$B978)&lt;&gt;"",INDEX(ORCAMENTO!$Q:$Q,$B978)&lt;&gt;""),"Ano 4; ","")&amp;IF(OR(INDEX(ORCAMENTO!$S:$S,$B978)&lt;&gt;"",INDEX(ORCAMENTO!$T:$T,$B978)&lt;&gt;""),"Ano 5; ","")&amp;IF(OR(INDEX(ORCAMENTO!$V:$V,$B978)&lt;&gt;"",INDEX(ORCAMENTO!$W:$W,$B978)&lt;&gt;""),"Ano 6; ","")))</f>
        <v/>
      </c>
      <c r="G978" s="311" t="str">
        <f ca="1">IF($B978="","",IF(INDEX(ORCAMENTO!$G:$G,$B978)&lt;&gt;"",INDEX(ORCAMENTO!$G:$G,$B978),IF(INDEX(ORCAMENTO!$J:$J,$B978)&lt;&gt;"",INDEX(ORCAMENTO!$J:$J,$B978),IF(INDEX(ORCAMENTO!$M:$M,$B978)&lt;&gt;"",INDEX(ORCAMENTO!$M:$M,$B978),IF(INDEX(ORCAMENTO!$P:$P,$B978)&lt;&gt;"",INDEX(ORCAMENTO!$P:$P,$B978),IF(INDEX(ORCAMENTO!$S:$S,$B978)&lt;&gt;"",INDEX(ORCAMENTO!$S:$S,$B978),INDEX(ORCAMENTO!$V:$V,$B978)))))))</f>
        <v/>
      </c>
      <c r="H978" s="312" t="str">
        <f ca="1">IF($B978="","",IF(INDEX(ORCAMENTO!$H:$H,$B978)&lt;&gt;"",INDEX(ORCAMENTO!$H:$H,$B978),IF(INDEX(ORCAMENTO!$K:$K,$B978)&lt;&gt;"",INDEX(ORCAMENTO!$K:$K,$B978),IF(INDEX(ORCAMENTO!$N:$N,$B978)&lt;&gt;"",INDEX(ORCAMENTO!$N:$N,$B978),IF(INDEX(ORCAMENTO!$Q:$Q,$B978)&lt;&gt;"",INDEX(ORCAMENTO!$Q:$Q,$B978),IF(INDEX(ORCAMENTO!$T:$T,$B978)&lt;&gt;"",INDEX(ORCAMENTO!$T:$T,$B978),INDEX(ORCAMENTO!$W:$W,$B978)))))))</f>
        <v/>
      </c>
      <c r="I978" s="255" t="str">
        <f ca="1">IF($B978="","",IF(INDEX(ORCAMENTO!$AI:$AI,$B978)&lt;&gt;"",INDEX(ORCAMENTO!$AI:$AI,$B978),IF(INDEX(ORCAMENTO!$AG:$AG,$B978),"Memorial de cálculo ou anexo obrigatório não informado para item acima do limite.",IF(AND(INDEX(ORCAMENTO!$AC:$AC,$B978),NOT(INDEX(ORCAMENTO!$AE:$AE,$B978))),"Informe pelo menos um ano completo com valor unitário e quantidade.","Pendência identificada automaticamente."))))</f>
        <v/>
      </c>
      <c r="N978" s="255">
        <f t="shared" si="32"/>
        <v>979</v>
      </c>
      <c r="O978" s="255">
        <f ca="1">IF(INDEX(ORCAMENTO!$AI:$AI,$N978)&lt;&gt;"",1,0)</f>
        <v>0</v>
      </c>
      <c r="P978" s="255">
        <f t="shared" ca="1" si="33"/>
        <v>11</v>
      </c>
      <c r="Q978" s="255" t="str">
        <f ca="1">INDEX(ORCAMENTO!$AI:$AI,$N978)</f>
        <v/>
      </c>
    </row>
    <row r="979" spans="2:17" ht="15" customHeight="1" x14ac:dyDescent="0.25">
      <c r="B979" s="255" t="str">
        <f ca="1">IFERROR(INDEX(_AUX_ANALISE!$A$1:$A$2461,MATCH(ROW()-34,_AUX_ANALISE!$C$1:$C$2461,0)),"")</f>
        <v/>
      </c>
      <c r="C979" s="255" t="str">
        <f ca="1">IF($B979="","",INDEX(ORCAMENTO!$B:$B,$B979))</f>
        <v/>
      </c>
      <c r="D979" s="255" t="str">
        <f ca="1">IF($B979="","",INDEX(ORCAMENTO!$E:$E,$B979))</f>
        <v/>
      </c>
      <c r="E979" s="255" t="str">
        <f ca="1">IF($B979="","",INDEX(ORCAMENTO!$D:$D,$B979))</f>
        <v/>
      </c>
      <c r="F979" s="255" t="str">
        <f ca="1">IF($B979="","",TRIM(IF(OR(INDEX(ORCAMENTO!$G:$G,$B979)&lt;&gt;"",INDEX(ORCAMENTO!$H:$H,$B979)&lt;&gt;""),"Ano 1; ","")&amp;IF(OR(INDEX(ORCAMENTO!$J:$J,$B979)&lt;&gt;"",INDEX(ORCAMENTO!$K:$K,$B979)&lt;&gt;""),"Ano 2; ","")&amp;IF(OR(INDEX(ORCAMENTO!$M:$M,$B979)&lt;&gt;"",INDEX(ORCAMENTO!$N:$N,$B979)&lt;&gt;""),"Ano 3; ","")&amp;IF(OR(INDEX(ORCAMENTO!$P:$P,$B979)&lt;&gt;"",INDEX(ORCAMENTO!$Q:$Q,$B979)&lt;&gt;""),"Ano 4; ","")&amp;IF(OR(INDEX(ORCAMENTO!$S:$S,$B979)&lt;&gt;"",INDEX(ORCAMENTO!$T:$T,$B979)&lt;&gt;""),"Ano 5; ","")&amp;IF(OR(INDEX(ORCAMENTO!$V:$V,$B979)&lt;&gt;"",INDEX(ORCAMENTO!$W:$W,$B979)&lt;&gt;""),"Ano 6; ","")))</f>
        <v/>
      </c>
      <c r="G979" s="311" t="str">
        <f ca="1">IF($B979="","",IF(INDEX(ORCAMENTO!$G:$G,$B979)&lt;&gt;"",INDEX(ORCAMENTO!$G:$G,$B979),IF(INDEX(ORCAMENTO!$J:$J,$B979)&lt;&gt;"",INDEX(ORCAMENTO!$J:$J,$B979),IF(INDEX(ORCAMENTO!$M:$M,$B979)&lt;&gt;"",INDEX(ORCAMENTO!$M:$M,$B979),IF(INDEX(ORCAMENTO!$P:$P,$B979)&lt;&gt;"",INDEX(ORCAMENTO!$P:$P,$B979),IF(INDEX(ORCAMENTO!$S:$S,$B979)&lt;&gt;"",INDEX(ORCAMENTO!$S:$S,$B979),INDEX(ORCAMENTO!$V:$V,$B979)))))))</f>
        <v/>
      </c>
      <c r="H979" s="312" t="str">
        <f ca="1">IF($B979="","",IF(INDEX(ORCAMENTO!$H:$H,$B979)&lt;&gt;"",INDEX(ORCAMENTO!$H:$H,$B979),IF(INDEX(ORCAMENTO!$K:$K,$B979)&lt;&gt;"",INDEX(ORCAMENTO!$K:$K,$B979),IF(INDEX(ORCAMENTO!$N:$N,$B979)&lt;&gt;"",INDEX(ORCAMENTO!$N:$N,$B979),IF(INDEX(ORCAMENTO!$Q:$Q,$B979)&lt;&gt;"",INDEX(ORCAMENTO!$Q:$Q,$B979),IF(INDEX(ORCAMENTO!$T:$T,$B979)&lt;&gt;"",INDEX(ORCAMENTO!$T:$T,$B979),INDEX(ORCAMENTO!$W:$W,$B979)))))))</f>
        <v/>
      </c>
      <c r="I979" s="255" t="str">
        <f ca="1">IF($B979="","",IF(INDEX(ORCAMENTO!$AI:$AI,$B979)&lt;&gt;"",INDEX(ORCAMENTO!$AI:$AI,$B979),IF(INDEX(ORCAMENTO!$AG:$AG,$B979),"Memorial de cálculo ou anexo obrigatório não informado para item acima do limite.",IF(AND(INDEX(ORCAMENTO!$AC:$AC,$B979),NOT(INDEX(ORCAMENTO!$AE:$AE,$B979))),"Informe pelo menos um ano completo com valor unitário e quantidade.","Pendência identificada automaticamente."))))</f>
        <v/>
      </c>
      <c r="N979" s="255">
        <f t="shared" si="32"/>
        <v>980</v>
      </c>
      <c r="O979" s="255">
        <f ca="1">IF(INDEX(ORCAMENTO!$AI:$AI,$N979)&lt;&gt;"",1,0)</f>
        <v>0</v>
      </c>
      <c r="P979" s="255">
        <f t="shared" ca="1" si="33"/>
        <v>11</v>
      </c>
      <c r="Q979" s="255" t="str">
        <f ca="1">INDEX(ORCAMENTO!$AI:$AI,$N979)</f>
        <v/>
      </c>
    </row>
    <row r="980" spans="2:17" ht="15" customHeight="1" x14ac:dyDescent="0.25">
      <c r="B980" s="255" t="str">
        <f ca="1">IFERROR(INDEX(_AUX_ANALISE!$A$1:$A$2461,MATCH(ROW()-34,_AUX_ANALISE!$C$1:$C$2461,0)),"")</f>
        <v/>
      </c>
      <c r="C980" s="255" t="str">
        <f ca="1">IF($B980="","",INDEX(ORCAMENTO!$B:$B,$B980))</f>
        <v/>
      </c>
      <c r="D980" s="255" t="str">
        <f ca="1">IF($B980="","",INDEX(ORCAMENTO!$E:$E,$B980))</f>
        <v/>
      </c>
      <c r="E980" s="255" t="str">
        <f ca="1">IF($B980="","",INDEX(ORCAMENTO!$D:$D,$B980))</f>
        <v/>
      </c>
      <c r="F980" s="255" t="str">
        <f ca="1">IF($B980="","",TRIM(IF(OR(INDEX(ORCAMENTO!$G:$G,$B980)&lt;&gt;"",INDEX(ORCAMENTO!$H:$H,$B980)&lt;&gt;""),"Ano 1; ","")&amp;IF(OR(INDEX(ORCAMENTO!$J:$J,$B980)&lt;&gt;"",INDEX(ORCAMENTO!$K:$K,$B980)&lt;&gt;""),"Ano 2; ","")&amp;IF(OR(INDEX(ORCAMENTO!$M:$M,$B980)&lt;&gt;"",INDEX(ORCAMENTO!$N:$N,$B980)&lt;&gt;""),"Ano 3; ","")&amp;IF(OR(INDEX(ORCAMENTO!$P:$P,$B980)&lt;&gt;"",INDEX(ORCAMENTO!$Q:$Q,$B980)&lt;&gt;""),"Ano 4; ","")&amp;IF(OR(INDEX(ORCAMENTO!$S:$S,$B980)&lt;&gt;"",INDEX(ORCAMENTO!$T:$T,$B980)&lt;&gt;""),"Ano 5; ","")&amp;IF(OR(INDEX(ORCAMENTO!$V:$V,$B980)&lt;&gt;"",INDEX(ORCAMENTO!$W:$W,$B980)&lt;&gt;""),"Ano 6; ","")))</f>
        <v/>
      </c>
      <c r="G980" s="311" t="str">
        <f ca="1">IF($B980="","",IF(INDEX(ORCAMENTO!$G:$G,$B980)&lt;&gt;"",INDEX(ORCAMENTO!$G:$G,$B980),IF(INDEX(ORCAMENTO!$J:$J,$B980)&lt;&gt;"",INDEX(ORCAMENTO!$J:$J,$B980),IF(INDEX(ORCAMENTO!$M:$M,$B980)&lt;&gt;"",INDEX(ORCAMENTO!$M:$M,$B980),IF(INDEX(ORCAMENTO!$P:$P,$B980)&lt;&gt;"",INDEX(ORCAMENTO!$P:$P,$B980),IF(INDEX(ORCAMENTO!$S:$S,$B980)&lt;&gt;"",INDEX(ORCAMENTO!$S:$S,$B980),INDEX(ORCAMENTO!$V:$V,$B980)))))))</f>
        <v/>
      </c>
      <c r="H980" s="312" t="str">
        <f ca="1">IF($B980="","",IF(INDEX(ORCAMENTO!$H:$H,$B980)&lt;&gt;"",INDEX(ORCAMENTO!$H:$H,$B980),IF(INDEX(ORCAMENTO!$K:$K,$B980)&lt;&gt;"",INDEX(ORCAMENTO!$K:$K,$B980),IF(INDEX(ORCAMENTO!$N:$N,$B980)&lt;&gt;"",INDEX(ORCAMENTO!$N:$N,$B980),IF(INDEX(ORCAMENTO!$Q:$Q,$B980)&lt;&gt;"",INDEX(ORCAMENTO!$Q:$Q,$B980),IF(INDEX(ORCAMENTO!$T:$T,$B980)&lt;&gt;"",INDEX(ORCAMENTO!$T:$T,$B980),INDEX(ORCAMENTO!$W:$W,$B980)))))))</f>
        <v/>
      </c>
      <c r="I980" s="255" t="str">
        <f ca="1">IF($B980="","",IF(INDEX(ORCAMENTO!$AI:$AI,$B980)&lt;&gt;"",INDEX(ORCAMENTO!$AI:$AI,$B980),IF(INDEX(ORCAMENTO!$AG:$AG,$B980),"Memorial de cálculo ou anexo obrigatório não informado para item acima do limite.",IF(AND(INDEX(ORCAMENTO!$AC:$AC,$B980),NOT(INDEX(ORCAMENTO!$AE:$AE,$B980))),"Informe pelo menos um ano completo com valor unitário e quantidade.","Pendência identificada automaticamente."))))</f>
        <v/>
      </c>
      <c r="N980" s="255">
        <f t="shared" si="32"/>
        <v>981</v>
      </c>
      <c r="O980" s="255">
        <f ca="1">IF(INDEX(ORCAMENTO!$AI:$AI,$N980)&lt;&gt;"",1,0)</f>
        <v>0</v>
      </c>
      <c r="P980" s="255">
        <f t="shared" ca="1" si="33"/>
        <v>11</v>
      </c>
      <c r="Q980" s="255" t="str">
        <f ca="1">INDEX(ORCAMENTO!$AI:$AI,$N980)</f>
        <v/>
      </c>
    </row>
    <row r="981" spans="2:17" ht="15" customHeight="1" x14ac:dyDescent="0.25">
      <c r="B981" s="255" t="str">
        <f ca="1">IFERROR(INDEX(_AUX_ANALISE!$A$1:$A$2461,MATCH(ROW()-34,_AUX_ANALISE!$C$1:$C$2461,0)),"")</f>
        <v/>
      </c>
      <c r="C981" s="255" t="str">
        <f ca="1">IF($B981="","",INDEX(ORCAMENTO!$B:$B,$B981))</f>
        <v/>
      </c>
      <c r="D981" s="255" t="str">
        <f ca="1">IF($B981="","",INDEX(ORCAMENTO!$E:$E,$B981))</f>
        <v/>
      </c>
      <c r="E981" s="255" t="str">
        <f ca="1">IF($B981="","",INDEX(ORCAMENTO!$D:$D,$B981))</f>
        <v/>
      </c>
      <c r="F981" s="255" t="str">
        <f ca="1">IF($B981="","",TRIM(IF(OR(INDEX(ORCAMENTO!$G:$G,$B981)&lt;&gt;"",INDEX(ORCAMENTO!$H:$H,$B981)&lt;&gt;""),"Ano 1; ","")&amp;IF(OR(INDEX(ORCAMENTO!$J:$J,$B981)&lt;&gt;"",INDEX(ORCAMENTO!$K:$K,$B981)&lt;&gt;""),"Ano 2; ","")&amp;IF(OR(INDEX(ORCAMENTO!$M:$M,$B981)&lt;&gt;"",INDEX(ORCAMENTO!$N:$N,$B981)&lt;&gt;""),"Ano 3; ","")&amp;IF(OR(INDEX(ORCAMENTO!$P:$P,$B981)&lt;&gt;"",INDEX(ORCAMENTO!$Q:$Q,$B981)&lt;&gt;""),"Ano 4; ","")&amp;IF(OR(INDEX(ORCAMENTO!$S:$S,$B981)&lt;&gt;"",INDEX(ORCAMENTO!$T:$T,$B981)&lt;&gt;""),"Ano 5; ","")&amp;IF(OR(INDEX(ORCAMENTO!$V:$V,$B981)&lt;&gt;"",INDEX(ORCAMENTO!$W:$W,$B981)&lt;&gt;""),"Ano 6; ","")))</f>
        <v/>
      </c>
      <c r="G981" s="311" t="str">
        <f ca="1">IF($B981="","",IF(INDEX(ORCAMENTO!$G:$G,$B981)&lt;&gt;"",INDEX(ORCAMENTO!$G:$G,$B981),IF(INDEX(ORCAMENTO!$J:$J,$B981)&lt;&gt;"",INDEX(ORCAMENTO!$J:$J,$B981),IF(INDEX(ORCAMENTO!$M:$M,$B981)&lt;&gt;"",INDEX(ORCAMENTO!$M:$M,$B981),IF(INDEX(ORCAMENTO!$P:$P,$B981)&lt;&gt;"",INDEX(ORCAMENTO!$P:$P,$B981),IF(INDEX(ORCAMENTO!$S:$S,$B981)&lt;&gt;"",INDEX(ORCAMENTO!$S:$S,$B981),INDEX(ORCAMENTO!$V:$V,$B981)))))))</f>
        <v/>
      </c>
      <c r="H981" s="312" t="str">
        <f ca="1">IF($B981="","",IF(INDEX(ORCAMENTO!$H:$H,$B981)&lt;&gt;"",INDEX(ORCAMENTO!$H:$H,$B981),IF(INDEX(ORCAMENTO!$K:$K,$B981)&lt;&gt;"",INDEX(ORCAMENTO!$K:$K,$B981),IF(INDEX(ORCAMENTO!$N:$N,$B981)&lt;&gt;"",INDEX(ORCAMENTO!$N:$N,$B981),IF(INDEX(ORCAMENTO!$Q:$Q,$B981)&lt;&gt;"",INDEX(ORCAMENTO!$Q:$Q,$B981),IF(INDEX(ORCAMENTO!$T:$T,$B981)&lt;&gt;"",INDEX(ORCAMENTO!$T:$T,$B981),INDEX(ORCAMENTO!$W:$W,$B981)))))))</f>
        <v/>
      </c>
      <c r="I981" s="255" t="str">
        <f ca="1">IF($B981="","",IF(INDEX(ORCAMENTO!$AI:$AI,$B981)&lt;&gt;"",INDEX(ORCAMENTO!$AI:$AI,$B981),IF(INDEX(ORCAMENTO!$AG:$AG,$B981),"Memorial de cálculo ou anexo obrigatório não informado para item acima do limite.",IF(AND(INDEX(ORCAMENTO!$AC:$AC,$B981),NOT(INDEX(ORCAMENTO!$AE:$AE,$B981))),"Informe pelo menos um ano completo com valor unitário e quantidade.","Pendência identificada automaticamente."))))</f>
        <v/>
      </c>
      <c r="N981" s="255">
        <f t="shared" si="32"/>
        <v>982</v>
      </c>
      <c r="O981" s="255">
        <f ca="1">IF(INDEX(ORCAMENTO!$AI:$AI,$N981)&lt;&gt;"",1,0)</f>
        <v>0</v>
      </c>
      <c r="P981" s="255">
        <f t="shared" ca="1" si="33"/>
        <v>11</v>
      </c>
      <c r="Q981" s="255" t="str">
        <f ca="1">INDEX(ORCAMENTO!$AI:$AI,$N981)</f>
        <v/>
      </c>
    </row>
    <row r="982" spans="2:17" ht="15" customHeight="1" x14ac:dyDescent="0.25">
      <c r="B982" s="255" t="str">
        <f ca="1">IFERROR(INDEX(_AUX_ANALISE!$A$1:$A$2461,MATCH(ROW()-34,_AUX_ANALISE!$C$1:$C$2461,0)),"")</f>
        <v/>
      </c>
      <c r="C982" s="255" t="str">
        <f ca="1">IF($B982="","",INDEX(ORCAMENTO!$B:$B,$B982))</f>
        <v/>
      </c>
      <c r="D982" s="255" t="str">
        <f ca="1">IF($B982="","",INDEX(ORCAMENTO!$E:$E,$B982))</f>
        <v/>
      </c>
      <c r="E982" s="255" t="str">
        <f ca="1">IF($B982="","",INDEX(ORCAMENTO!$D:$D,$B982))</f>
        <v/>
      </c>
      <c r="F982" s="255" t="str">
        <f ca="1">IF($B982="","",TRIM(IF(OR(INDEX(ORCAMENTO!$G:$G,$B982)&lt;&gt;"",INDEX(ORCAMENTO!$H:$H,$B982)&lt;&gt;""),"Ano 1; ","")&amp;IF(OR(INDEX(ORCAMENTO!$J:$J,$B982)&lt;&gt;"",INDEX(ORCAMENTO!$K:$K,$B982)&lt;&gt;""),"Ano 2; ","")&amp;IF(OR(INDEX(ORCAMENTO!$M:$M,$B982)&lt;&gt;"",INDEX(ORCAMENTO!$N:$N,$B982)&lt;&gt;""),"Ano 3; ","")&amp;IF(OR(INDEX(ORCAMENTO!$P:$P,$B982)&lt;&gt;"",INDEX(ORCAMENTO!$Q:$Q,$B982)&lt;&gt;""),"Ano 4; ","")&amp;IF(OR(INDEX(ORCAMENTO!$S:$S,$B982)&lt;&gt;"",INDEX(ORCAMENTO!$T:$T,$B982)&lt;&gt;""),"Ano 5; ","")&amp;IF(OR(INDEX(ORCAMENTO!$V:$V,$B982)&lt;&gt;"",INDEX(ORCAMENTO!$W:$W,$B982)&lt;&gt;""),"Ano 6; ","")))</f>
        <v/>
      </c>
      <c r="G982" s="311" t="str">
        <f ca="1">IF($B982="","",IF(INDEX(ORCAMENTO!$G:$G,$B982)&lt;&gt;"",INDEX(ORCAMENTO!$G:$G,$B982),IF(INDEX(ORCAMENTO!$J:$J,$B982)&lt;&gt;"",INDEX(ORCAMENTO!$J:$J,$B982),IF(INDEX(ORCAMENTO!$M:$M,$B982)&lt;&gt;"",INDEX(ORCAMENTO!$M:$M,$B982),IF(INDEX(ORCAMENTO!$P:$P,$B982)&lt;&gt;"",INDEX(ORCAMENTO!$P:$P,$B982),IF(INDEX(ORCAMENTO!$S:$S,$B982)&lt;&gt;"",INDEX(ORCAMENTO!$S:$S,$B982),INDEX(ORCAMENTO!$V:$V,$B982)))))))</f>
        <v/>
      </c>
      <c r="H982" s="312" t="str">
        <f ca="1">IF($B982="","",IF(INDEX(ORCAMENTO!$H:$H,$B982)&lt;&gt;"",INDEX(ORCAMENTO!$H:$H,$B982),IF(INDEX(ORCAMENTO!$K:$K,$B982)&lt;&gt;"",INDEX(ORCAMENTO!$K:$K,$B982),IF(INDEX(ORCAMENTO!$N:$N,$B982)&lt;&gt;"",INDEX(ORCAMENTO!$N:$N,$B982),IF(INDEX(ORCAMENTO!$Q:$Q,$B982)&lt;&gt;"",INDEX(ORCAMENTO!$Q:$Q,$B982),IF(INDEX(ORCAMENTO!$T:$T,$B982)&lt;&gt;"",INDEX(ORCAMENTO!$T:$T,$B982),INDEX(ORCAMENTO!$W:$W,$B982)))))))</f>
        <v/>
      </c>
      <c r="I982" s="255" t="str">
        <f ca="1">IF($B982="","",IF(INDEX(ORCAMENTO!$AI:$AI,$B982)&lt;&gt;"",INDEX(ORCAMENTO!$AI:$AI,$B982),IF(INDEX(ORCAMENTO!$AG:$AG,$B982),"Memorial de cálculo ou anexo obrigatório não informado para item acima do limite.",IF(AND(INDEX(ORCAMENTO!$AC:$AC,$B982),NOT(INDEX(ORCAMENTO!$AE:$AE,$B982))),"Informe pelo menos um ano completo com valor unitário e quantidade.","Pendência identificada automaticamente."))))</f>
        <v/>
      </c>
      <c r="N982" s="255">
        <f t="shared" si="32"/>
        <v>983</v>
      </c>
      <c r="O982" s="255">
        <f ca="1">IF(INDEX(ORCAMENTO!$AI:$AI,$N982)&lt;&gt;"",1,0)</f>
        <v>0</v>
      </c>
      <c r="P982" s="255">
        <f t="shared" ca="1" si="33"/>
        <v>11</v>
      </c>
      <c r="Q982" s="255" t="str">
        <f ca="1">INDEX(ORCAMENTO!$AI:$AI,$N982)</f>
        <v/>
      </c>
    </row>
    <row r="983" spans="2:17" ht="15" customHeight="1" x14ac:dyDescent="0.25">
      <c r="B983" s="255" t="str">
        <f ca="1">IFERROR(INDEX(_AUX_ANALISE!$A$1:$A$2461,MATCH(ROW()-34,_AUX_ANALISE!$C$1:$C$2461,0)),"")</f>
        <v/>
      </c>
      <c r="C983" s="255" t="str">
        <f ca="1">IF($B983="","",INDEX(ORCAMENTO!$B:$B,$B983))</f>
        <v/>
      </c>
      <c r="D983" s="255" t="str">
        <f ca="1">IF($B983="","",INDEX(ORCAMENTO!$E:$E,$B983))</f>
        <v/>
      </c>
      <c r="E983" s="255" t="str">
        <f ca="1">IF($B983="","",INDEX(ORCAMENTO!$D:$D,$B983))</f>
        <v/>
      </c>
      <c r="F983" s="255" t="str">
        <f ca="1">IF($B983="","",TRIM(IF(OR(INDEX(ORCAMENTO!$G:$G,$B983)&lt;&gt;"",INDEX(ORCAMENTO!$H:$H,$B983)&lt;&gt;""),"Ano 1; ","")&amp;IF(OR(INDEX(ORCAMENTO!$J:$J,$B983)&lt;&gt;"",INDEX(ORCAMENTO!$K:$K,$B983)&lt;&gt;""),"Ano 2; ","")&amp;IF(OR(INDEX(ORCAMENTO!$M:$M,$B983)&lt;&gt;"",INDEX(ORCAMENTO!$N:$N,$B983)&lt;&gt;""),"Ano 3; ","")&amp;IF(OR(INDEX(ORCAMENTO!$P:$P,$B983)&lt;&gt;"",INDEX(ORCAMENTO!$Q:$Q,$B983)&lt;&gt;""),"Ano 4; ","")&amp;IF(OR(INDEX(ORCAMENTO!$S:$S,$B983)&lt;&gt;"",INDEX(ORCAMENTO!$T:$T,$B983)&lt;&gt;""),"Ano 5; ","")&amp;IF(OR(INDEX(ORCAMENTO!$V:$V,$B983)&lt;&gt;"",INDEX(ORCAMENTO!$W:$W,$B983)&lt;&gt;""),"Ano 6; ","")))</f>
        <v/>
      </c>
      <c r="G983" s="311" t="str">
        <f ca="1">IF($B983="","",IF(INDEX(ORCAMENTO!$G:$G,$B983)&lt;&gt;"",INDEX(ORCAMENTO!$G:$G,$B983),IF(INDEX(ORCAMENTO!$J:$J,$B983)&lt;&gt;"",INDEX(ORCAMENTO!$J:$J,$B983),IF(INDEX(ORCAMENTO!$M:$M,$B983)&lt;&gt;"",INDEX(ORCAMENTO!$M:$M,$B983),IF(INDEX(ORCAMENTO!$P:$P,$B983)&lt;&gt;"",INDEX(ORCAMENTO!$P:$P,$B983),IF(INDEX(ORCAMENTO!$S:$S,$B983)&lt;&gt;"",INDEX(ORCAMENTO!$S:$S,$B983),INDEX(ORCAMENTO!$V:$V,$B983)))))))</f>
        <v/>
      </c>
      <c r="H983" s="312" t="str">
        <f ca="1">IF($B983="","",IF(INDEX(ORCAMENTO!$H:$H,$B983)&lt;&gt;"",INDEX(ORCAMENTO!$H:$H,$B983),IF(INDEX(ORCAMENTO!$K:$K,$B983)&lt;&gt;"",INDEX(ORCAMENTO!$K:$K,$B983),IF(INDEX(ORCAMENTO!$N:$N,$B983)&lt;&gt;"",INDEX(ORCAMENTO!$N:$N,$B983),IF(INDEX(ORCAMENTO!$Q:$Q,$B983)&lt;&gt;"",INDEX(ORCAMENTO!$Q:$Q,$B983),IF(INDEX(ORCAMENTO!$T:$T,$B983)&lt;&gt;"",INDEX(ORCAMENTO!$T:$T,$B983),INDEX(ORCAMENTO!$W:$W,$B983)))))))</f>
        <v/>
      </c>
      <c r="I983" s="255" t="str">
        <f ca="1">IF($B983="","",IF(INDEX(ORCAMENTO!$AI:$AI,$B983)&lt;&gt;"",INDEX(ORCAMENTO!$AI:$AI,$B983),IF(INDEX(ORCAMENTO!$AG:$AG,$B983),"Memorial de cálculo ou anexo obrigatório não informado para item acima do limite.",IF(AND(INDEX(ORCAMENTO!$AC:$AC,$B983),NOT(INDEX(ORCAMENTO!$AE:$AE,$B983))),"Informe pelo menos um ano completo com valor unitário e quantidade.","Pendência identificada automaticamente."))))</f>
        <v/>
      </c>
      <c r="N983" s="255">
        <f t="shared" si="32"/>
        <v>984</v>
      </c>
      <c r="O983" s="255">
        <f ca="1">IF(INDEX(ORCAMENTO!$AI:$AI,$N983)&lt;&gt;"",1,0)</f>
        <v>0</v>
      </c>
      <c r="P983" s="255">
        <f t="shared" ca="1" si="33"/>
        <v>11</v>
      </c>
      <c r="Q983" s="255" t="str">
        <f ca="1">INDEX(ORCAMENTO!$AI:$AI,$N983)</f>
        <v/>
      </c>
    </row>
    <row r="984" spans="2:17" ht="15" customHeight="1" x14ac:dyDescent="0.25">
      <c r="B984" s="255" t="str">
        <f ca="1">IFERROR(INDEX(_AUX_ANALISE!$A$1:$A$2461,MATCH(ROW()-34,_AUX_ANALISE!$C$1:$C$2461,0)),"")</f>
        <v/>
      </c>
      <c r="C984" s="255" t="str">
        <f ca="1">IF($B984="","",INDEX(ORCAMENTO!$B:$B,$B984))</f>
        <v/>
      </c>
      <c r="D984" s="255" t="str">
        <f ca="1">IF($B984="","",INDEX(ORCAMENTO!$E:$E,$B984))</f>
        <v/>
      </c>
      <c r="E984" s="255" t="str">
        <f ca="1">IF($B984="","",INDEX(ORCAMENTO!$D:$D,$B984))</f>
        <v/>
      </c>
      <c r="F984" s="255" t="str">
        <f ca="1">IF($B984="","",TRIM(IF(OR(INDEX(ORCAMENTO!$G:$G,$B984)&lt;&gt;"",INDEX(ORCAMENTO!$H:$H,$B984)&lt;&gt;""),"Ano 1; ","")&amp;IF(OR(INDEX(ORCAMENTO!$J:$J,$B984)&lt;&gt;"",INDEX(ORCAMENTO!$K:$K,$B984)&lt;&gt;""),"Ano 2; ","")&amp;IF(OR(INDEX(ORCAMENTO!$M:$M,$B984)&lt;&gt;"",INDEX(ORCAMENTO!$N:$N,$B984)&lt;&gt;""),"Ano 3; ","")&amp;IF(OR(INDEX(ORCAMENTO!$P:$P,$B984)&lt;&gt;"",INDEX(ORCAMENTO!$Q:$Q,$B984)&lt;&gt;""),"Ano 4; ","")&amp;IF(OR(INDEX(ORCAMENTO!$S:$S,$B984)&lt;&gt;"",INDEX(ORCAMENTO!$T:$T,$B984)&lt;&gt;""),"Ano 5; ","")&amp;IF(OR(INDEX(ORCAMENTO!$V:$V,$B984)&lt;&gt;"",INDEX(ORCAMENTO!$W:$W,$B984)&lt;&gt;""),"Ano 6; ","")))</f>
        <v/>
      </c>
      <c r="G984" s="311" t="str">
        <f ca="1">IF($B984="","",IF(INDEX(ORCAMENTO!$G:$G,$B984)&lt;&gt;"",INDEX(ORCAMENTO!$G:$G,$B984),IF(INDEX(ORCAMENTO!$J:$J,$B984)&lt;&gt;"",INDEX(ORCAMENTO!$J:$J,$B984),IF(INDEX(ORCAMENTO!$M:$M,$B984)&lt;&gt;"",INDEX(ORCAMENTO!$M:$M,$B984),IF(INDEX(ORCAMENTO!$P:$P,$B984)&lt;&gt;"",INDEX(ORCAMENTO!$P:$P,$B984),IF(INDEX(ORCAMENTO!$S:$S,$B984)&lt;&gt;"",INDEX(ORCAMENTO!$S:$S,$B984),INDEX(ORCAMENTO!$V:$V,$B984)))))))</f>
        <v/>
      </c>
      <c r="H984" s="312" t="str">
        <f ca="1">IF($B984="","",IF(INDEX(ORCAMENTO!$H:$H,$B984)&lt;&gt;"",INDEX(ORCAMENTO!$H:$H,$B984),IF(INDEX(ORCAMENTO!$K:$K,$B984)&lt;&gt;"",INDEX(ORCAMENTO!$K:$K,$B984),IF(INDEX(ORCAMENTO!$N:$N,$B984)&lt;&gt;"",INDEX(ORCAMENTO!$N:$N,$B984),IF(INDEX(ORCAMENTO!$Q:$Q,$B984)&lt;&gt;"",INDEX(ORCAMENTO!$Q:$Q,$B984),IF(INDEX(ORCAMENTO!$T:$T,$B984)&lt;&gt;"",INDEX(ORCAMENTO!$T:$T,$B984),INDEX(ORCAMENTO!$W:$W,$B984)))))))</f>
        <v/>
      </c>
      <c r="I984" s="255" t="str">
        <f ca="1">IF($B984="","",IF(INDEX(ORCAMENTO!$AI:$AI,$B984)&lt;&gt;"",INDEX(ORCAMENTO!$AI:$AI,$B984),IF(INDEX(ORCAMENTO!$AG:$AG,$B984),"Memorial de cálculo ou anexo obrigatório não informado para item acima do limite.",IF(AND(INDEX(ORCAMENTO!$AC:$AC,$B984),NOT(INDEX(ORCAMENTO!$AE:$AE,$B984))),"Informe pelo menos um ano completo com valor unitário e quantidade.","Pendência identificada automaticamente."))))</f>
        <v/>
      </c>
      <c r="N984" s="255">
        <f t="shared" si="32"/>
        <v>985</v>
      </c>
      <c r="O984" s="255">
        <f ca="1">IF(INDEX(ORCAMENTO!$AI:$AI,$N984)&lt;&gt;"",1,0)</f>
        <v>0</v>
      </c>
      <c r="P984" s="255">
        <f t="shared" ca="1" si="33"/>
        <v>11</v>
      </c>
      <c r="Q984" s="255" t="str">
        <f ca="1">INDEX(ORCAMENTO!$AI:$AI,$N984)</f>
        <v/>
      </c>
    </row>
    <row r="985" spans="2:17" ht="15" customHeight="1" x14ac:dyDescent="0.25">
      <c r="B985" s="255" t="str">
        <f ca="1">IFERROR(INDEX(_AUX_ANALISE!$A$1:$A$2461,MATCH(ROW()-34,_AUX_ANALISE!$C$1:$C$2461,0)),"")</f>
        <v/>
      </c>
      <c r="C985" s="255" t="str">
        <f ca="1">IF($B985="","",INDEX(ORCAMENTO!$B:$B,$B985))</f>
        <v/>
      </c>
      <c r="D985" s="255" t="str">
        <f ca="1">IF($B985="","",INDEX(ORCAMENTO!$E:$E,$B985))</f>
        <v/>
      </c>
      <c r="E985" s="255" t="str">
        <f ca="1">IF($B985="","",INDEX(ORCAMENTO!$D:$D,$B985))</f>
        <v/>
      </c>
      <c r="F985" s="255" t="str">
        <f ca="1">IF($B985="","",TRIM(IF(OR(INDEX(ORCAMENTO!$G:$G,$B985)&lt;&gt;"",INDEX(ORCAMENTO!$H:$H,$B985)&lt;&gt;""),"Ano 1; ","")&amp;IF(OR(INDEX(ORCAMENTO!$J:$J,$B985)&lt;&gt;"",INDEX(ORCAMENTO!$K:$K,$B985)&lt;&gt;""),"Ano 2; ","")&amp;IF(OR(INDEX(ORCAMENTO!$M:$M,$B985)&lt;&gt;"",INDEX(ORCAMENTO!$N:$N,$B985)&lt;&gt;""),"Ano 3; ","")&amp;IF(OR(INDEX(ORCAMENTO!$P:$P,$B985)&lt;&gt;"",INDEX(ORCAMENTO!$Q:$Q,$B985)&lt;&gt;""),"Ano 4; ","")&amp;IF(OR(INDEX(ORCAMENTO!$S:$S,$B985)&lt;&gt;"",INDEX(ORCAMENTO!$T:$T,$B985)&lt;&gt;""),"Ano 5; ","")&amp;IF(OR(INDEX(ORCAMENTO!$V:$V,$B985)&lt;&gt;"",INDEX(ORCAMENTO!$W:$W,$B985)&lt;&gt;""),"Ano 6; ","")))</f>
        <v/>
      </c>
      <c r="G985" s="311" t="str">
        <f ca="1">IF($B985="","",IF(INDEX(ORCAMENTO!$G:$G,$B985)&lt;&gt;"",INDEX(ORCAMENTO!$G:$G,$B985),IF(INDEX(ORCAMENTO!$J:$J,$B985)&lt;&gt;"",INDEX(ORCAMENTO!$J:$J,$B985),IF(INDEX(ORCAMENTO!$M:$M,$B985)&lt;&gt;"",INDEX(ORCAMENTO!$M:$M,$B985),IF(INDEX(ORCAMENTO!$P:$P,$B985)&lt;&gt;"",INDEX(ORCAMENTO!$P:$P,$B985),IF(INDEX(ORCAMENTO!$S:$S,$B985)&lt;&gt;"",INDEX(ORCAMENTO!$S:$S,$B985),INDEX(ORCAMENTO!$V:$V,$B985)))))))</f>
        <v/>
      </c>
      <c r="H985" s="312" t="str">
        <f ca="1">IF($B985="","",IF(INDEX(ORCAMENTO!$H:$H,$B985)&lt;&gt;"",INDEX(ORCAMENTO!$H:$H,$B985),IF(INDEX(ORCAMENTO!$K:$K,$B985)&lt;&gt;"",INDEX(ORCAMENTO!$K:$K,$B985),IF(INDEX(ORCAMENTO!$N:$N,$B985)&lt;&gt;"",INDEX(ORCAMENTO!$N:$N,$B985),IF(INDEX(ORCAMENTO!$Q:$Q,$B985)&lt;&gt;"",INDEX(ORCAMENTO!$Q:$Q,$B985),IF(INDEX(ORCAMENTO!$T:$T,$B985)&lt;&gt;"",INDEX(ORCAMENTO!$T:$T,$B985),INDEX(ORCAMENTO!$W:$W,$B985)))))))</f>
        <v/>
      </c>
      <c r="I985" s="255" t="str">
        <f ca="1">IF($B985="","",IF(INDEX(ORCAMENTO!$AI:$AI,$B985)&lt;&gt;"",INDEX(ORCAMENTO!$AI:$AI,$B985),IF(INDEX(ORCAMENTO!$AG:$AG,$B985),"Memorial de cálculo ou anexo obrigatório não informado para item acima do limite.",IF(AND(INDEX(ORCAMENTO!$AC:$AC,$B985),NOT(INDEX(ORCAMENTO!$AE:$AE,$B985))),"Informe pelo menos um ano completo com valor unitário e quantidade.","Pendência identificada automaticamente."))))</f>
        <v/>
      </c>
      <c r="N985" s="255">
        <f t="shared" si="32"/>
        <v>986</v>
      </c>
      <c r="O985" s="255">
        <f ca="1">IF(INDEX(ORCAMENTO!$AI:$AI,$N985)&lt;&gt;"",1,0)</f>
        <v>0</v>
      </c>
      <c r="P985" s="255">
        <f t="shared" ca="1" si="33"/>
        <v>11</v>
      </c>
      <c r="Q985" s="255" t="str">
        <f ca="1">INDEX(ORCAMENTO!$AI:$AI,$N985)</f>
        <v/>
      </c>
    </row>
    <row r="986" spans="2:17" ht="15" customHeight="1" x14ac:dyDescent="0.25">
      <c r="B986" s="255" t="str">
        <f ca="1">IFERROR(INDEX(_AUX_ANALISE!$A$1:$A$2461,MATCH(ROW()-34,_AUX_ANALISE!$C$1:$C$2461,0)),"")</f>
        <v/>
      </c>
      <c r="C986" s="255" t="str">
        <f ca="1">IF($B986="","",INDEX(ORCAMENTO!$B:$B,$B986))</f>
        <v/>
      </c>
      <c r="D986" s="255" t="str">
        <f ca="1">IF($B986="","",INDEX(ORCAMENTO!$E:$E,$B986))</f>
        <v/>
      </c>
      <c r="E986" s="255" t="str">
        <f ca="1">IF($B986="","",INDEX(ORCAMENTO!$D:$D,$B986))</f>
        <v/>
      </c>
      <c r="F986" s="255" t="str">
        <f ca="1">IF($B986="","",TRIM(IF(OR(INDEX(ORCAMENTO!$G:$G,$B986)&lt;&gt;"",INDEX(ORCAMENTO!$H:$H,$B986)&lt;&gt;""),"Ano 1; ","")&amp;IF(OR(INDEX(ORCAMENTO!$J:$J,$B986)&lt;&gt;"",INDEX(ORCAMENTO!$K:$K,$B986)&lt;&gt;""),"Ano 2; ","")&amp;IF(OR(INDEX(ORCAMENTO!$M:$M,$B986)&lt;&gt;"",INDEX(ORCAMENTO!$N:$N,$B986)&lt;&gt;""),"Ano 3; ","")&amp;IF(OR(INDEX(ORCAMENTO!$P:$P,$B986)&lt;&gt;"",INDEX(ORCAMENTO!$Q:$Q,$B986)&lt;&gt;""),"Ano 4; ","")&amp;IF(OR(INDEX(ORCAMENTO!$S:$S,$B986)&lt;&gt;"",INDEX(ORCAMENTO!$T:$T,$B986)&lt;&gt;""),"Ano 5; ","")&amp;IF(OR(INDEX(ORCAMENTO!$V:$V,$B986)&lt;&gt;"",INDEX(ORCAMENTO!$W:$W,$B986)&lt;&gt;""),"Ano 6; ","")))</f>
        <v/>
      </c>
      <c r="G986" s="311" t="str">
        <f ca="1">IF($B986="","",IF(INDEX(ORCAMENTO!$G:$G,$B986)&lt;&gt;"",INDEX(ORCAMENTO!$G:$G,$B986),IF(INDEX(ORCAMENTO!$J:$J,$B986)&lt;&gt;"",INDEX(ORCAMENTO!$J:$J,$B986),IF(INDEX(ORCAMENTO!$M:$M,$B986)&lt;&gt;"",INDEX(ORCAMENTO!$M:$M,$B986),IF(INDEX(ORCAMENTO!$P:$P,$B986)&lt;&gt;"",INDEX(ORCAMENTO!$P:$P,$B986),IF(INDEX(ORCAMENTO!$S:$S,$B986)&lt;&gt;"",INDEX(ORCAMENTO!$S:$S,$B986),INDEX(ORCAMENTO!$V:$V,$B986)))))))</f>
        <v/>
      </c>
      <c r="H986" s="312" t="str">
        <f ca="1">IF($B986="","",IF(INDEX(ORCAMENTO!$H:$H,$B986)&lt;&gt;"",INDEX(ORCAMENTO!$H:$H,$B986),IF(INDEX(ORCAMENTO!$K:$K,$B986)&lt;&gt;"",INDEX(ORCAMENTO!$K:$K,$B986),IF(INDEX(ORCAMENTO!$N:$N,$B986)&lt;&gt;"",INDEX(ORCAMENTO!$N:$N,$B986),IF(INDEX(ORCAMENTO!$Q:$Q,$B986)&lt;&gt;"",INDEX(ORCAMENTO!$Q:$Q,$B986),IF(INDEX(ORCAMENTO!$T:$T,$B986)&lt;&gt;"",INDEX(ORCAMENTO!$T:$T,$B986),INDEX(ORCAMENTO!$W:$W,$B986)))))))</f>
        <v/>
      </c>
      <c r="I986" s="255" t="str">
        <f ca="1">IF($B986="","",IF(INDEX(ORCAMENTO!$AI:$AI,$B986)&lt;&gt;"",INDEX(ORCAMENTO!$AI:$AI,$B986),IF(INDEX(ORCAMENTO!$AG:$AG,$B986),"Memorial de cálculo ou anexo obrigatório não informado para item acima do limite.",IF(AND(INDEX(ORCAMENTO!$AC:$AC,$B986),NOT(INDEX(ORCAMENTO!$AE:$AE,$B986))),"Informe pelo menos um ano completo com valor unitário e quantidade.","Pendência identificada automaticamente."))))</f>
        <v/>
      </c>
      <c r="N986" s="255">
        <f t="shared" si="32"/>
        <v>987</v>
      </c>
      <c r="O986" s="255">
        <f ca="1">IF(INDEX(ORCAMENTO!$AI:$AI,$N986)&lt;&gt;"",1,0)</f>
        <v>0</v>
      </c>
      <c r="P986" s="255">
        <f t="shared" ca="1" si="33"/>
        <v>11</v>
      </c>
      <c r="Q986" s="255" t="str">
        <f ca="1">INDEX(ORCAMENTO!$AI:$AI,$N986)</f>
        <v/>
      </c>
    </row>
    <row r="987" spans="2:17" ht="15" customHeight="1" x14ac:dyDescent="0.25">
      <c r="B987" s="255" t="str">
        <f ca="1">IFERROR(INDEX(_AUX_ANALISE!$A$1:$A$2461,MATCH(ROW()-34,_AUX_ANALISE!$C$1:$C$2461,0)),"")</f>
        <v/>
      </c>
      <c r="C987" s="255" t="str">
        <f ca="1">IF($B987="","",INDEX(ORCAMENTO!$B:$B,$B987))</f>
        <v/>
      </c>
      <c r="D987" s="255" t="str">
        <f ca="1">IF($B987="","",INDEX(ORCAMENTO!$E:$E,$B987))</f>
        <v/>
      </c>
      <c r="E987" s="255" t="str">
        <f ca="1">IF($B987="","",INDEX(ORCAMENTO!$D:$D,$B987))</f>
        <v/>
      </c>
      <c r="F987" s="255" t="str">
        <f ca="1">IF($B987="","",TRIM(IF(OR(INDEX(ORCAMENTO!$G:$G,$B987)&lt;&gt;"",INDEX(ORCAMENTO!$H:$H,$B987)&lt;&gt;""),"Ano 1; ","")&amp;IF(OR(INDEX(ORCAMENTO!$J:$J,$B987)&lt;&gt;"",INDEX(ORCAMENTO!$K:$K,$B987)&lt;&gt;""),"Ano 2; ","")&amp;IF(OR(INDEX(ORCAMENTO!$M:$M,$B987)&lt;&gt;"",INDEX(ORCAMENTO!$N:$N,$B987)&lt;&gt;""),"Ano 3; ","")&amp;IF(OR(INDEX(ORCAMENTO!$P:$P,$B987)&lt;&gt;"",INDEX(ORCAMENTO!$Q:$Q,$B987)&lt;&gt;""),"Ano 4; ","")&amp;IF(OR(INDEX(ORCAMENTO!$S:$S,$B987)&lt;&gt;"",INDEX(ORCAMENTO!$T:$T,$B987)&lt;&gt;""),"Ano 5; ","")&amp;IF(OR(INDEX(ORCAMENTO!$V:$V,$B987)&lt;&gt;"",INDEX(ORCAMENTO!$W:$W,$B987)&lt;&gt;""),"Ano 6; ","")))</f>
        <v/>
      </c>
      <c r="G987" s="311" t="str">
        <f ca="1">IF($B987="","",IF(INDEX(ORCAMENTO!$G:$G,$B987)&lt;&gt;"",INDEX(ORCAMENTO!$G:$G,$B987),IF(INDEX(ORCAMENTO!$J:$J,$B987)&lt;&gt;"",INDEX(ORCAMENTO!$J:$J,$B987),IF(INDEX(ORCAMENTO!$M:$M,$B987)&lt;&gt;"",INDEX(ORCAMENTO!$M:$M,$B987),IF(INDEX(ORCAMENTO!$P:$P,$B987)&lt;&gt;"",INDEX(ORCAMENTO!$P:$P,$B987),IF(INDEX(ORCAMENTO!$S:$S,$B987)&lt;&gt;"",INDEX(ORCAMENTO!$S:$S,$B987),INDEX(ORCAMENTO!$V:$V,$B987)))))))</f>
        <v/>
      </c>
      <c r="H987" s="312" t="str">
        <f ca="1">IF($B987="","",IF(INDEX(ORCAMENTO!$H:$H,$B987)&lt;&gt;"",INDEX(ORCAMENTO!$H:$H,$B987),IF(INDEX(ORCAMENTO!$K:$K,$B987)&lt;&gt;"",INDEX(ORCAMENTO!$K:$K,$B987),IF(INDEX(ORCAMENTO!$N:$N,$B987)&lt;&gt;"",INDEX(ORCAMENTO!$N:$N,$B987),IF(INDEX(ORCAMENTO!$Q:$Q,$B987)&lt;&gt;"",INDEX(ORCAMENTO!$Q:$Q,$B987),IF(INDEX(ORCAMENTO!$T:$T,$B987)&lt;&gt;"",INDEX(ORCAMENTO!$T:$T,$B987),INDEX(ORCAMENTO!$W:$W,$B987)))))))</f>
        <v/>
      </c>
      <c r="I987" s="255" t="str">
        <f ca="1">IF($B987="","",IF(INDEX(ORCAMENTO!$AI:$AI,$B987)&lt;&gt;"",INDEX(ORCAMENTO!$AI:$AI,$B987),IF(INDEX(ORCAMENTO!$AG:$AG,$B987),"Memorial de cálculo ou anexo obrigatório não informado para item acima do limite.",IF(AND(INDEX(ORCAMENTO!$AC:$AC,$B987),NOT(INDEX(ORCAMENTO!$AE:$AE,$B987))),"Informe pelo menos um ano completo com valor unitário e quantidade.","Pendência identificada automaticamente."))))</f>
        <v/>
      </c>
      <c r="N987" s="255">
        <f t="shared" si="32"/>
        <v>988</v>
      </c>
      <c r="O987" s="255">
        <f ca="1">IF(INDEX(ORCAMENTO!$AI:$AI,$N987)&lt;&gt;"",1,0)</f>
        <v>0</v>
      </c>
      <c r="P987" s="255">
        <f t="shared" ca="1" si="33"/>
        <v>11</v>
      </c>
      <c r="Q987" s="255" t="str">
        <f ca="1">INDEX(ORCAMENTO!$AI:$AI,$N987)</f>
        <v/>
      </c>
    </row>
    <row r="988" spans="2:17" ht="15" customHeight="1" x14ac:dyDescent="0.25">
      <c r="B988" s="255" t="str">
        <f ca="1">IFERROR(INDEX(_AUX_ANALISE!$A$1:$A$2461,MATCH(ROW()-34,_AUX_ANALISE!$C$1:$C$2461,0)),"")</f>
        <v/>
      </c>
      <c r="C988" s="255" t="str">
        <f ca="1">IF($B988="","",INDEX(ORCAMENTO!$B:$B,$B988))</f>
        <v/>
      </c>
      <c r="D988" s="255" t="str">
        <f ca="1">IF($B988="","",INDEX(ORCAMENTO!$E:$E,$B988))</f>
        <v/>
      </c>
      <c r="E988" s="255" t="str">
        <f ca="1">IF($B988="","",INDEX(ORCAMENTO!$D:$D,$B988))</f>
        <v/>
      </c>
      <c r="F988" s="255" t="str">
        <f ca="1">IF($B988="","",TRIM(IF(OR(INDEX(ORCAMENTO!$G:$G,$B988)&lt;&gt;"",INDEX(ORCAMENTO!$H:$H,$B988)&lt;&gt;""),"Ano 1; ","")&amp;IF(OR(INDEX(ORCAMENTO!$J:$J,$B988)&lt;&gt;"",INDEX(ORCAMENTO!$K:$K,$B988)&lt;&gt;""),"Ano 2; ","")&amp;IF(OR(INDEX(ORCAMENTO!$M:$M,$B988)&lt;&gt;"",INDEX(ORCAMENTO!$N:$N,$B988)&lt;&gt;""),"Ano 3; ","")&amp;IF(OR(INDEX(ORCAMENTO!$P:$P,$B988)&lt;&gt;"",INDEX(ORCAMENTO!$Q:$Q,$B988)&lt;&gt;""),"Ano 4; ","")&amp;IF(OR(INDEX(ORCAMENTO!$S:$S,$B988)&lt;&gt;"",INDEX(ORCAMENTO!$T:$T,$B988)&lt;&gt;""),"Ano 5; ","")&amp;IF(OR(INDEX(ORCAMENTO!$V:$V,$B988)&lt;&gt;"",INDEX(ORCAMENTO!$W:$W,$B988)&lt;&gt;""),"Ano 6; ","")))</f>
        <v/>
      </c>
      <c r="G988" s="311" t="str">
        <f ca="1">IF($B988="","",IF(INDEX(ORCAMENTO!$G:$G,$B988)&lt;&gt;"",INDEX(ORCAMENTO!$G:$G,$B988),IF(INDEX(ORCAMENTO!$J:$J,$B988)&lt;&gt;"",INDEX(ORCAMENTO!$J:$J,$B988),IF(INDEX(ORCAMENTO!$M:$M,$B988)&lt;&gt;"",INDEX(ORCAMENTO!$M:$M,$B988),IF(INDEX(ORCAMENTO!$P:$P,$B988)&lt;&gt;"",INDEX(ORCAMENTO!$P:$P,$B988),IF(INDEX(ORCAMENTO!$S:$S,$B988)&lt;&gt;"",INDEX(ORCAMENTO!$S:$S,$B988),INDEX(ORCAMENTO!$V:$V,$B988)))))))</f>
        <v/>
      </c>
      <c r="H988" s="312" t="str">
        <f ca="1">IF($B988="","",IF(INDEX(ORCAMENTO!$H:$H,$B988)&lt;&gt;"",INDEX(ORCAMENTO!$H:$H,$B988),IF(INDEX(ORCAMENTO!$K:$K,$B988)&lt;&gt;"",INDEX(ORCAMENTO!$K:$K,$B988),IF(INDEX(ORCAMENTO!$N:$N,$B988)&lt;&gt;"",INDEX(ORCAMENTO!$N:$N,$B988),IF(INDEX(ORCAMENTO!$Q:$Q,$B988)&lt;&gt;"",INDEX(ORCAMENTO!$Q:$Q,$B988),IF(INDEX(ORCAMENTO!$T:$T,$B988)&lt;&gt;"",INDEX(ORCAMENTO!$T:$T,$B988),INDEX(ORCAMENTO!$W:$W,$B988)))))))</f>
        <v/>
      </c>
      <c r="I988" s="255" t="str">
        <f ca="1">IF($B988="","",IF(INDEX(ORCAMENTO!$AI:$AI,$B988)&lt;&gt;"",INDEX(ORCAMENTO!$AI:$AI,$B988),IF(INDEX(ORCAMENTO!$AG:$AG,$B988),"Memorial de cálculo ou anexo obrigatório não informado para item acima do limite.",IF(AND(INDEX(ORCAMENTO!$AC:$AC,$B988),NOT(INDEX(ORCAMENTO!$AE:$AE,$B988))),"Informe pelo menos um ano completo com valor unitário e quantidade.","Pendência identificada automaticamente."))))</f>
        <v/>
      </c>
      <c r="N988" s="255">
        <f t="shared" si="32"/>
        <v>989</v>
      </c>
      <c r="O988" s="255">
        <f ca="1">IF(INDEX(ORCAMENTO!$AI:$AI,$N988)&lt;&gt;"",1,0)</f>
        <v>0</v>
      </c>
      <c r="P988" s="255">
        <f t="shared" ca="1" si="33"/>
        <v>11</v>
      </c>
      <c r="Q988" s="255" t="str">
        <f ca="1">INDEX(ORCAMENTO!$AI:$AI,$N988)</f>
        <v/>
      </c>
    </row>
    <row r="989" spans="2:17" ht="15" customHeight="1" x14ac:dyDescent="0.25">
      <c r="B989" s="255" t="str">
        <f ca="1">IFERROR(INDEX(_AUX_ANALISE!$A$1:$A$2461,MATCH(ROW()-34,_AUX_ANALISE!$C$1:$C$2461,0)),"")</f>
        <v/>
      </c>
      <c r="C989" s="255" t="str">
        <f ca="1">IF($B989="","",INDEX(ORCAMENTO!$B:$B,$B989))</f>
        <v/>
      </c>
      <c r="D989" s="255" t="str">
        <f ca="1">IF($B989="","",INDEX(ORCAMENTO!$E:$E,$B989))</f>
        <v/>
      </c>
      <c r="E989" s="255" t="str">
        <f ca="1">IF($B989="","",INDEX(ORCAMENTO!$D:$D,$B989))</f>
        <v/>
      </c>
      <c r="F989" s="255" t="str">
        <f ca="1">IF($B989="","",TRIM(IF(OR(INDEX(ORCAMENTO!$G:$G,$B989)&lt;&gt;"",INDEX(ORCAMENTO!$H:$H,$B989)&lt;&gt;""),"Ano 1; ","")&amp;IF(OR(INDEX(ORCAMENTO!$J:$J,$B989)&lt;&gt;"",INDEX(ORCAMENTO!$K:$K,$B989)&lt;&gt;""),"Ano 2; ","")&amp;IF(OR(INDEX(ORCAMENTO!$M:$M,$B989)&lt;&gt;"",INDEX(ORCAMENTO!$N:$N,$B989)&lt;&gt;""),"Ano 3; ","")&amp;IF(OR(INDEX(ORCAMENTO!$P:$P,$B989)&lt;&gt;"",INDEX(ORCAMENTO!$Q:$Q,$B989)&lt;&gt;""),"Ano 4; ","")&amp;IF(OR(INDEX(ORCAMENTO!$S:$S,$B989)&lt;&gt;"",INDEX(ORCAMENTO!$T:$T,$B989)&lt;&gt;""),"Ano 5; ","")&amp;IF(OR(INDEX(ORCAMENTO!$V:$V,$B989)&lt;&gt;"",INDEX(ORCAMENTO!$W:$W,$B989)&lt;&gt;""),"Ano 6; ","")))</f>
        <v/>
      </c>
      <c r="G989" s="311" t="str">
        <f ca="1">IF($B989="","",IF(INDEX(ORCAMENTO!$G:$G,$B989)&lt;&gt;"",INDEX(ORCAMENTO!$G:$G,$B989),IF(INDEX(ORCAMENTO!$J:$J,$B989)&lt;&gt;"",INDEX(ORCAMENTO!$J:$J,$B989),IF(INDEX(ORCAMENTO!$M:$M,$B989)&lt;&gt;"",INDEX(ORCAMENTO!$M:$M,$B989),IF(INDEX(ORCAMENTO!$P:$P,$B989)&lt;&gt;"",INDEX(ORCAMENTO!$P:$P,$B989),IF(INDEX(ORCAMENTO!$S:$S,$B989)&lt;&gt;"",INDEX(ORCAMENTO!$S:$S,$B989),INDEX(ORCAMENTO!$V:$V,$B989)))))))</f>
        <v/>
      </c>
      <c r="H989" s="312" t="str">
        <f ca="1">IF($B989="","",IF(INDEX(ORCAMENTO!$H:$H,$B989)&lt;&gt;"",INDEX(ORCAMENTO!$H:$H,$B989),IF(INDEX(ORCAMENTO!$K:$K,$B989)&lt;&gt;"",INDEX(ORCAMENTO!$K:$K,$B989),IF(INDEX(ORCAMENTO!$N:$N,$B989)&lt;&gt;"",INDEX(ORCAMENTO!$N:$N,$B989),IF(INDEX(ORCAMENTO!$Q:$Q,$B989)&lt;&gt;"",INDEX(ORCAMENTO!$Q:$Q,$B989),IF(INDEX(ORCAMENTO!$T:$T,$B989)&lt;&gt;"",INDEX(ORCAMENTO!$T:$T,$B989),INDEX(ORCAMENTO!$W:$W,$B989)))))))</f>
        <v/>
      </c>
      <c r="I989" s="255" t="str">
        <f ca="1">IF($B989="","",IF(INDEX(ORCAMENTO!$AI:$AI,$B989)&lt;&gt;"",INDEX(ORCAMENTO!$AI:$AI,$B989),IF(INDEX(ORCAMENTO!$AG:$AG,$B989),"Memorial de cálculo ou anexo obrigatório não informado para item acima do limite.",IF(AND(INDEX(ORCAMENTO!$AC:$AC,$B989),NOT(INDEX(ORCAMENTO!$AE:$AE,$B989))),"Informe pelo menos um ano completo com valor unitário e quantidade.","Pendência identificada automaticamente."))))</f>
        <v/>
      </c>
      <c r="N989" s="255">
        <f t="shared" si="32"/>
        <v>990</v>
      </c>
      <c r="O989" s="255">
        <f ca="1">IF(INDEX(ORCAMENTO!$AI:$AI,$N989)&lt;&gt;"",1,0)</f>
        <v>0</v>
      </c>
      <c r="P989" s="255">
        <f t="shared" ca="1" si="33"/>
        <v>11</v>
      </c>
      <c r="Q989" s="255" t="str">
        <f ca="1">INDEX(ORCAMENTO!$AI:$AI,$N989)</f>
        <v/>
      </c>
    </row>
    <row r="990" spans="2:17" ht="15" customHeight="1" x14ac:dyDescent="0.25">
      <c r="B990" s="255" t="str">
        <f ca="1">IFERROR(INDEX(_AUX_ANALISE!$A$1:$A$2461,MATCH(ROW()-34,_AUX_ANALISE!$C$1:$C$2461,0)),"")</f>
        <v/>
      </c>
      <c r="C990" s="255" t="str">
        <f ca="1">IF($B990="","",INDEX(ORCAMENTO!$B:$B,$B990))</f>
        <v/>
      </c>
      <c r="D990" s="255" t="str">
        <f ca="1">IF($B990="","",INDEX(ORCAMENTO!$E:$E,$B990))</f>
        <v/>
      </c>
      <c r="E990" s="255" t="str">
        <f ca="1">IF($B990="","",INDEX(ORCAMENTO!$D:$D,$B990))</f>
        <v/>
      </c>
      <c r="F990" s="255" t="str">
        <f ca="1">IF($B990="","",TRIM(IF(OR(INDEX(ORCAMENTO!$G:$G,$B990)&lt;&gt;"",INDEX(ORCAMENTO!$H:$H,$B990)&lt;&gt;""),"Ano 1; ","")&amp;IF(OR(INDEX(ORCAMENTO!$J:$J,$B990)&lt;&gt;"",INDEX(ORCAMENTO!$K:$K,$B990)&lt;&gt;""),"Ano 2; ","")&amp;IF(OR(INDEX(ORCAMENTO!$M:$M,$B990)&lt;&gt;"",INDEX(ORCAMENTO!$N:$N,$B990)&lt;&gt;""),"Ano 3; ","")&amp;IF(OR(INDEX(ORCAMENTO!$P:$P,$B990)&lt;&gt;"",INDEX(ORCAMENTO!$Q:$Q,$B990)&lt;&gt;""),"Ano 4; ","")&amp;IF(OR(INDEX(ORCAMENTO!$S:$S,$B990)&lt;&gt;"",INDEX(ORCAMENTO!$T:$T,$B990)&lt;&gt;""),"Ano 5; ","")&amp;IF(OR(INDEX(ORCAMENTO!$V:$V,$B990)&lt;&gt;"",INDEX(ORCAMENTO!$W:$W,$B990)&lt;&gt;""),"Ano 6; ","")))</f>
        <v/>
      </c>
      <c r="G990" s="311" t="str">
        <f ca="1">IF($B990="","",IF(INDEX(ORCAMENTO!$G:$G,$B990)&lt;&gt;"",INDEX(ORCAMENTO!$G:$G,$B990),IF(INDEX(ORCAMENTO!$J:$J,$B990)&lt;&gt;"",INDEX(ORCAMENTO!$J:$J,$B990),IF(INDEX(ORCAMENTO!$M:$M,$B990)&lt;&gt;"",INDEX(ORCAMENTO!$M:$M,$B990),IF(INDEX(ORCAMENTO!$P:$P,$B990)&lt;&gt;"",INDEX(ORCAMENTO!$P:$P,$B990),IF(INDEX(ORCAMENTO!$S:$S,$B990)&lt;&gt;"",INDEX(ORCAMENTO!$S:$S,$B990),INDEX(ORCAMENTO!$V:$V,$B990)))))))</f>
        <v/>
      </c>
      <c r="H990" s="312" t="str">
        <f ca="1">IF($B990="","",IF(INDEX(ORCAMENTO!$H:$H,$B990)&lt;&gt;"",INDEX(ORCAMENTO!$H:$H,$B990),IF(INDEX(ORCAMENTO!$K:$K,$B990)&lt;&gt;"",INDEX(ORCAMENTO!$K:$K,$B990),IF(INDEX(ORCAMENTO!$N:$N,$B990)&lt;&gt;"",INDEX(ORCAMENTO!$N:$N,$B990),IF(INDEX(ORCAMENTO!$Q:$Q,$B990)&lt;&gt;"",INDEX(ORCAMENTO!$Q:$Q,$B990),IF(INDEX(ORCAMENTO!$T:$T,$B990)&lt;&gt;"",INDEX(ORCAMENTO!$T:$T,$B990),INDEX(ORCAMENTO!$W:$W,$B990)))))))</f>
        <v/>
      </c>
      <c r="I990" s="255" t="str">
        <f ca="1">IF($B990="","",IF(INDEX(ORCAMENTO!$AI:$AI,$B990)&lt;&gt;"",INDEX(ORCAMENTO!$AI:$AI,$B990),IF(INDEX(ORCAMENTO!$AG:$AG,$B990),"Memorial de cálculo ou anexo obrigatório não informado para item acima do limite.",IF(AND(INDEX(ORCAMENTO!$AC:$AC,$B990),NOT(INDEX(ORCAMENTO!$AE:$AE,$B990))),"Informe pelo menos um ano completo com valor unitário e quantidade.","Pendência identificada automaticamente."))))</f>
        <v/>
      </c>
      <c r="N990" s="255">
        <f t="shared" si="32"/>
        <v>991</v>
      </c>
      <c r="O990" s="255">
        <f ca="1">IF(INDEX(ORCAMENTO!$AI:$AI,$N990)&lt;&gt;"",1,0)</f>
        <v>0</v>
      </c>
      <c r="P990" s="255">
        <f t="shared" ca="1" si="33"/>
        <v>11</v>
      </c>
      <c r="Q990" s="255" t="str">
        <f ca="1">INDEX(ORCAMENTO!$AI:$AI,$N990)</f>
        <v/>
      </c>
    </row>
    <row r="991" spans="2:17" ht="15" customHeight="1" x14ac:dyDescent="0.25">
      <c r="B991" s="255" t="str">
        <f ca="1">IFERROR(INDEX(_AUX_ANALISE!$A$1:$A$2461,MATCH(ROW()-34,_AUX_ANALISE!$C$1:$C$2461,0)),"")</f>
        <v/>
      </c>
      <c r="C991" s="255" t="str">
        <f ca="1">IF($B991="","",INDEX(ORCAMENTO!$B:$B,$B991))</f>
        <v/>
      </c>
      <c r="D991" s="255" t="str">
        <f ca="1">IF($B991="","",INDEX(ORCAMENTO!$E:$E,$B991))</f>
        <v/>
      </c>
      <c r="E991" s="255" t="str">
        <f ca="1">IF($B991="","",INDEX(ORCAMENTO!$D:$D,$B991))</f>
        <v/>
      </c>
      <c r="F991" s="255" t="str">
        <f ca="1">IF($B991="","",TRIM(IF(OR(INDEX(ORCAMENTO!$G:$G,$B991)&lt;&gt;"",INDEX(ORCAMENTO!$H:$H,$B991)&lt;&gt;""),"Ano 1; ","")&amp;IF(OR(INDEX(ORCAMENTO!$J:$J,$B991)&lt;&gt;"",INDEX(ORCAMENTO!$K:$K,$B991)&lt;&gt;""),"Ano 2; ","")&amp;IF(OR(INDEX(ORCAMENTO!$M:$M,$B991)&lt;&gt;"",INDEX(ORCAMENTO!$N:$N,$B991)&lt;&gt;""),"Ano 3; ","")&amp;IF(OR(INDEX(ORCAMENTO!$P:$P,$B991)&lt;&gt;"",INDEX(ORCAMENTO!$Q:$Q,$B991)&lt;&gt;""),"Ano 4; ","")&amp;IF(OR(INDEX(ORCAMENTO!$S:$S,$B991)&lt;&gt;"",INDEX(ORCAMENTO!$T:$T,$B991)&lt;&gt;""),"Ano 5; ","")&amp;IF(OR(INDEX(ORCAMENTO!$V:$V,$B991)&lt;&gt;"",INDEX(ORCAMENTO!$W:$W,$B991)&lt;&gt;""),"Ano 6; ","")))</f>
        <v/>
      </c>
      <c r="G991" s="311" t="str">
        <f ca="1">IF($B991="","",IF(INDEX(ORCAMENTO!$G:$G,$B991)&lt;&gt;"",INDEX(ORCAMENTO!$G:$G,$B991),IF(INDEX(ORCAMENTO!$J:$J,$B991)&lt;&gt;"",INDEX(ORCAMENTO!$J:$J,$B991),IF(INDEX(ORCAMENTO!$M:$M,$B991)&lt;&gt;"",INDEX(ORCAMENTO!$M:$M,$B991),IF(INDEX(ORCAMENTO!$P:$P,$B991)&lt;&gt;"",INDEX(ORCAMENTO!$P:$P,$B991),IF(INDEX(ORCAMENTO!$S:$S,$B991)&lt;&gt;"",INDEX(ORCAMENTO!$S:$S,$B991),INDEX(ORCAMENTO!$V:$V,$B991)))))))</f>
        <v/>
      </c>
      <c r="H991" s="312" t="str">
        <f ca="1">IF($B991="","",IF(INDEX(ORCAMENTO!$H:$H,$B991)&lt;&gt;"",INDEX(ORCAMENTO!$H:$H,$B991),IF(INDEX(ORCAMENTO!$K:$K,$B991)&lt;&gt;"",INDEX(ORCAMENTO!$K:$K,$B991),IF(INDEX(ORCAMENTO!$N:$N,$B991)&lt;&gt;"",INDEX(ORCAMENTO!$N:$N,$B991),IF(INDEX(ORCAMENTO!$Q:$Q,$B991)&lt;&gt;"",INDEX(ORCAMENTO!$Q:$Q,$B991),IF(INDEX(ORCAMENTO!$T:$T,$B991)&lt;&gt;"",INDEX(ORCAMENTO!$T:$T,$B991),INDEX(ORCAMENTO!$W:$W,$B991)))))))</f>
        <v/>
      </c>
      <c r="I991" s="255" t="str">
        <f ca="1">IF($B991="","",IF(INDEX(ORCAMENTO!$AI:$AI,$B991)&lt;&gt;"",INDEX(ORCAMENTO!$AI:$AI,$B991),IF(INDEX(ORCAMENTO!$AG:$AG,$B991),"Memorial de cálculo ou anexo obrigatório não informado para item acima do limite.",IF(AND(INDEX(ORCAMENTO!$AC:$AC,$B991),NOT(INDEX(ORCAMENTO!$AE:$AE,$B991))),"Informe pelo menos um ano completo com valor unitário e quantidade.","Pendência identificada automaticamente."))))</f>
        <v/>
      </c>
      <c r="N991" s="255">
        <f t="shared" si="32"/>
        <v>992</v>
      </c>
      <c r="O991" s="255">
        <f ca="1">IF(INDEX(ORCAMENTO!$AI:$AI,$N991)&lt;&gt;"",1,0)</f>
        <v>0</v>
      </c>
      <c r="P991" s="255">
        <f t="shared" ca="1" si="33"/>
        <v>11</v>
      </c>
      <c r="Q991" s="255" t="str">
        <f ca="1">INDEX(ORCAMENTO!$AI:$AI,$N991)</f>
        <v/>
      </c>
    </row>
    <row r="992" spans="2:17" ht="15" customHeight="1" x14ac:dyDescent="0.25">
      <c r="B992" s="255" t="str">
        <f ca="1">IFERROR(INDEX(_AUX_ANALISE!$A$1:$A$2461,MATCH(ROW()-34,_AUX_ANALISE!$C$1:$C$2461,0)),"")</f>
        <v/>
      </c>
      <c r="C992" s="255" t="str">
        <f ca="1">IF($B992="","",INDEX(ORCAMENTO!$B:$B,$B992))</f>
        <v/>
      </c>
      <c r="D992" s="255" t="str">
        <f ca="1">IF($B992="","",INDEX(ORCAMENTO!$E:$E,$B992))</f>
        <v/>
      </c>
      <c r="E992" s="255" t="str">
        <f ca="1">IF($B992="","",INDEX(ORCAMENTO!$D:$D,$B992))</f>
        <v/>
      </c>
      <c r="F992" s="255" t="str">
        <f ca="1">IF($B992="","",TRIM(IF(OR(INDEX(ORCAMENTO!$G:$G,$B992)&lt;&gt;"",INDEX(ORCAMENTO!$H:$H,$B992)&lt;&gt;""),"Ano 1; ","")&amp;IF(OR(INDEX(ORCAMENTO!$J:$J,$B992)&lt;&gt;"",INDEX(ORCAMENTO!$K:$K,$B992)&lt;&gt;""),"Ano 2; ","")&amp;IF(OR(INDEX(ORCAMENTO!$M:$M,$B992)&lt;&gt;"",INDEX(ORCAMENTO!$N:$N,$B992)&lt;&gt;""),"Ano 3; ","")&amp;IF(OR(INDEX(ORCAMENTO!$P:$P,$B992)&lt;&gt;"",INDEX(ORCAMENTO!$Q:$Q,$B992)&lt;&gt;""),"Ano 4; ","")&amp;IF(OR(INDEX(ORCAMENTO!$S:$S,$B992)&lt;&gt;"",INDEX(ORCAMENTO!$T:$T,$B992)&lt;&gt;""),"Ano 5; ","")&amp;IF(OR(INDEX(ORCAMENTO!$V:$V,$B992)&lt;&gt;"",INDEX(ORCAMENTO!$W:$W,$B992)&lt;&gt;""),"Ano 6; ","")))</f>
        <v/>
      </c>
      <c r="G992" s="311" t="str">
        <f ca="1">IF($B992="","",IF(INDEX(ORCAMENTO!$G:$G,$B992)&lt;&gt;"",INDEX(ORCAMENTO!$G:$G,$B992),IF(INDEX(ORCAMENTO!$J:$J,$B992)&lt;&gt;"",INDEX(ORCAMENTO!$J:$J,$B992),IF(INDEX(ORCAMENTO!$M:$M,$B992)&lt;&gt;"",INDEX(ORCAMENTO!$M:$M,$B992),IF(INDEX(ORCAMENTO!$P:$P,$B992)&lt;&gt;"",INDEX(ORCAMENTO!$P:$P,$B992),IF(INDEX(ORCAMENTO!$S:$S,$B992)&lt;&gt;"",INDEX(ORCAMENTO!$S:$S,$B992),INDEX(ORCAMENTO!$V:$V,$B992)))))))</f>
        <v/>
      </c>
      <c r="H992" s="312" t="str">
        <f ca="1">IF($B992="","",IF(INDEX(ORCAMENTO!$H:$H,$B992)&lt;&gt;"",INDEX(ORCAMENTO!$H:$H,$B992),IF(INDEX(ORCAMENTO!$K:$K,$B992)&lt;&gt;"",INDEX(ORCAMENTO!$K:$K,$B992),IF(INDEX(ORCAMENTO!$N:$N,$B992)&lt;&gt;"",INDEX(ORCAMENTO!$N:$N,$B992),IF(INDEX(ORCAMENTO!$Q:$Q,$B992)&lt;&gt;"",INDEX(ORCAMENTO!$Q:$Q,$B992),IF(INDEX(ORCAMENTO!$T:$T,$B992)&lt;&gt;"",INDEX(ORCAMENTO!$T:$T,$B992),INDEX(ORCAMENTO!$W:$W,$B992)))))))</f>
        <v/>
      </c>
      <c r="I992" s="255" t="str">
        <f ca="1">IF($B992="","",IF(INDEX(ORCAMENTO!$AI:$AI,$B992)&lt;&gt;"",INDEX(ORCAMENTO!$AI:$AI,$B992),IF(INDEX(ORCAMENTO!$AG:$AG,$B992),"Memorial de cálculo ou anexo obrigatório não informado para item acima do limite.",IF(AND(INDEX(ORCAMENTO!$AC:$AC,$B992),NOT(INDEX(ORCAMENTO!$AE:$AE,$B992))),"Informe pelo menos um ano completo com valor unitário e quantidade.","Pendência identificada automaticamente."))))</f>
        <v/>
      </c>
      <c r="N992" s="255">
        <f t="shared" si="32"/>
        <v>993</v>
      </c>
      <c r="O992" s="255">
        <f ca="1">IF(INDEX(ORCAMENTO!$AI:$AI,$N992)&lt;&gt;"",1,0)</f>
        <v>0</v>
      </c>
      <c r="P992" s="255">
        <f t="shared" ca="1" si="33"/>
        <v>11</v>
      </c>
      <c r="Q992" s="255" t="str">
        <f ca="1">INDEX(ORCAMENTO!$AI:$AI,$N992)</f>
        <v/>
      </c>
    </row>
    <row r="993" spans="2:17" ht="15" customHeight="1" x14ac:dyDescent="0.25">
      <c r="B993" s="255" t="str">
        <f ca="1">IFERROR(INDEX(_AUX_ANALISE!$A$1:$A$2461,MATCH(ROW()-34,_AUX_ANALISE!$C$1:$C$2461,0)),"")</f>
        <v/>
      </c>
      <c r="C993" s="255" t="str">
        <f ca="1">IF($B993="","",INDEX(ORCAMENTO!$B:$B,$B993))</f>
        <v/>
      </c>
      <c r="D993" s="255" t="str">
        <f ca="1">IF($B993="","",INDEX(ORCAMENTO!$E:$E,$B993))</f>
        <v/>
      </c>
      <c r="E993" s="255" t="str">
        <f ca="1">IF($B993="","",INDEX(ORCAMENTO!$D:$D,$B993))</f>
        <v/>
      </c>
      <c r="F993" s="255" t="str">
        <f ca="1">IF($B993="","",TRIM(IF(OR(INDEX(ORCAMENTO!$G:$G,$B993)&lt;&gt;"",INDEX(ORCAMENTO!$H:$H,$B993)&lt;&gt;""),"Ano 1; ","")&amp;IF(OR(INDEX(ORCAMENTO!$J:$J,$B993)&lt;&gt;"",INDEX(ORCAMENTO!$K:$K,$B993)&lt;&gt;""),"Ano 2; ","")&amp;IF(OR(INDEX(ORCAMENTO!$M:$M,$B993)&lt;&gt;"",INDEX(ORCAMENTO!$N:$N,$B993)&lt;&gt;""),"Ano 3; ","")&amp;IF(OR(INDEX(ORCAMENTO!$P:$P,$B993)&lt;&gt;"",INDEX(ORCAMENTO!$Q:$Q,$B993)&lt;&gt;""),"Ano 4; ","")&amp;IF(OR(INDEX(ORCAMENTO!$S:$S,$B993)&lt;&gt;"",INDEX(ORCAMENTO!$T:$T,$B993)&lt;&gt;""),"Ano 5; ","")&amp;IF(OR(INDEX(ORCAMENTO!$V:$V,$B993)&lt;&gt;"",INDEX(ORCAMENTO!$W:$W,$B993)&lt;&gt;""),"Ano 6; ","")))</f>
        <v/>
      </c>
      <c r="G993" s="311" t="str">
        <f ca="1">IF($B993="","",IF(INDEX(ORCAMENTO!$G:$G,$B993)&lt;&gt;"",INDEX(ORCAMENTO!$G:$G,$B993),IF(INDEX(ORCAMENTO!$J:$J,$B993)&lt;&gt;"",INDEX(ORCAMENTO!$J:$J,$B993),IF(INDEX(ORCAMENTO!$M:$M,$B993)&lt;&gt;"",INDEX(ORCAMENTO!$M:$M,$B993),IF(INDEX(ORCAMENTO!$P:$P,$B993)&lt;&gt;"",INDEX(ORCAMENTO!$P:$P,$B993),IF(INDEX(ORCAMENTO!$S:$S,$B993)&lt;&gt;"",INDEX(ORCAMENTO!$S:$S,$B993),INDEX(ORCAMENTO!$V:$V,$B993)))))))</f>
        <v/>
      </c>
      <c r="H993" s="312" t="str">
        <f ca="1">IF($B993="","",IF(INDEX(ORCAMENTO!$H:$H,$B993)&lt;&gt;"",INDEX(ORCAMENTO!$H:$H,$B993),IF(INDEX(ORCAMENTO!$K:$K,$B993)&lt;&gt;"",INDEX(ORCAMENTO!$K:$K,$B993),IF(INDEX(ORCAMENTO!$N:$N,$B993)&lt;&gt;"",INDEX(ORCAMENTO!$N:$N,$B993),IF(INDEX(ORCAMENTO!$Q:$Q,$B993)&lt;&gt;"",INDEX(ORCAMENTO!$Q:$Q,$B993),IF(INDEX(ORCAMENTO!$T:$T,$B993)&lt;&gt;"",INDEX(ORCAMENTO!$T:$T,$B993),INDEX(ORCAMENTO!$W:$W,$B993)))))))</f>
        <v/>
      </c>
      <c r="I993" s="255" t="str">
        <f ca="1">IF($B993="","",IF(INDEX(ORCAMENTO!$AI:$AI,$B993)&lt;&gt;"",INDEX(ORCAMENTO!$AI:$AI,$B993),IF(INDEX(ORCAMENTO!$AG:$AG,$B993),"Memorial de cálculo ou anexo obrigatório não informado para item acima do limite.",IF(AND(INDEX(ORCAMENTO!$AC:$AC,$B993),NOT(INDEX(ORCAMENTO!$AE:$AE,$B993))),"Informe pelo menos um ano completo com valor unitário e quantidade.","Pendência identificada automaticamente."))))</f>
        <v/>
      </c>
      <c r="N993" s="255">
        <f t="shared" si="32"/>
        <v>994</v>
      </c>
      <c r="O993" s="255">
        <f ca="1">IF(INDEX(ORCAMENTO!$AI:$AI,$N993)&lt;&gt;"",1,0)</f>
        <v>0</v>
      </c>
      <c r="P993" s="255">
        <f t="shared" ca="1" si="33"/>
        <v>11</v>
      </c>
      <c r="Q993" s="255" t="str">
        <f ca="1">INDEX(ORCAMENTO!$AI:$AI,$N993)</f>
        <v/>
      </c>
    </row>
    <row r="994" spans="2:17" ht="15" customHeight="1" x14ac:dyDescent="0.25">
      <c r="B994" s="255" t="str">
        <f ca="1">IFERROR(INDEX(_AUX_ANALISE!$A$1:$A$2461,MATCH(ROW()-34,_AUX_ANALISE!$C$1:$C$2461,0)),"")</f>
        <v/>
      </c>
      <c r="C994" s="255" t="str">
        <f ca="1">IF($B994="","",INDEX(ORCAMENTO!$B:$B,$B994))</f>
        <v/>
      </c>
      <c r="D994" s="255" t="str">
        <f ca="1">IF($B994="","",INDEX(ORCAMENTO!$E:$E,$B994))</f>
        <v/>
      </c>
      <c r="E994" s="255" t="str">
        <f ca="1">IF($B994="","",INDEX(ORCAMENTO!$D:$D,$B994))</f>
        <v/>
      </c>
      <c r="F994" s="255" t="str">
        <f ca="1">IF($B994="","",TRIM(IF(OR(INDEX(ORCAMENTO!$G:$G,$B994)&lt;&gt;"",INDEX(ORCAMENTO!$H:$H,$B994)&lt;&gt;""),"Ano 1; ","")&amp;IF(OR(INDEX(ORCAMENTO!$J:$J,$B994)&lt;&gt;"",INDEX(ORCAMENTO!$K:$K,$B994)&lt;&gt;""),"Ano 2; ","")&amp;IF(OR(INDEX(ORCAMENTO!$M:$M,$B994)&lt;&gt;"",INDEX(ORCAMENTO!$N:$N,$B994)&lt;&gt;""),"Ano 3; ","")&amp;IF(OR(INDEX(ORCAMENTO!$P:$P,$B994)&lt;&gt;"",INDEX(ORCAMENTO!$Q:$Q,$B994)&lt;&gt;""),"Ano 4; ","")&amp;IF(OR(INDEX(ORCAMENTO!$S:$S,$B994)&lt;&gt;"",INDEX(ORCAMENTO!$T:$T,$B994)&lt;&gt;""),"Ano 5; ","")&amp;IF(OR(INDEX(ORCAMENTO!$V:$V,$B994)&lt;&gt;"",INDEX(ORCAMENTO!$W:$W,$B994)&lt;&gt;""),"Ano 6; ","")))</f>
        <v/>
      </c>
      <c r="G994" s="311" t="str">
        <f ca="1">IF($B994="","",IF(INDEX(ORCAMENTO!$G:$G,$B994)&lt;&gt;"",INDEX(ORCAMENTO!$G:$G,$B994),IF(INDEX(ORCAMENTO!$J:$J,$B994)&lt;&gt;"",INDEX(ORCAMENTO!$J:$J,$B994),IF(INDEX(ORCAMENTO!$M:$M,$B994)&lt;&gt;"",INDEX(ORCAMENTO!$M:$M,$B994),IF(INDEX(ORCAMENTO!$P:$P,$B994)&lt;&gt;"",INDEX(ORCAMENTO!$P:$P,$B994),IF(INDEX(ORCAMENTO!$S:$S,$B994)&lt;&gt;"",INDEX(ORCAMENTO!$S:$S,$B994),INDEX(ORCAMENTO!$V:$V,$B994)))))))</f>
        <v/>
      </c>
      <c r="H994" s="312" t="str">
        <f ca="1">IF($B994="","",IF(INDEX(ORCAMENTO!$H:$H,$B994)&lt;&gt;"",INDEX(ORCAMENTO!$H:$H,$B994),IF(INDEX(ORCAMENTO!$K:$K,$B994)&lt;&gt;"",INDEX(ORCAMENTO!$K:$K,$B994),IF(INDEX(ORCAMENTO!$N:$N,$B994)&lt;&gt;"",INDEX(ORCAMENTO!$N:$N,$B994),IF(INDEX(ORCAMENTO!$Q:$Q,$B994)&lt;&gt;"",INDEX(ORCAMENTO!$Q:$Q,$B994),IF(INDEX(ORCAMENTO!$T:$T,$B994)&lt;&gt;"",INDEX(ORCAMENTO!$T:$T,$B994),INDEX(ORCAMENTO!$W:$W,$B994)))))))</f>
        <v/>
      </c>
      <c r="I994" s="255" t="str">
        <f ca="1">IF($B994="","",IF(INDEX(ORCAMENTO!$AI:$AI,$B994)&lt;&gt;"",INDEX(ORCAMENTO!$AI:$AI,$B994),IF(INDEX(ORCAMENTO!$AG:$AG,$B994),"Memorial de cálculo ou anexo obrigatório não informado para item acima do limite.",IF(AND(INDEX(ORCAMENTO!$AC:$AC,$B994),NOT(INDEX(ORCAMENTO!$AE:$AE,$B994))),"Informe pelo menos um ano completo com valor unitário e quantidade.","Pendência identificada automaticamente."))))</f>
        <v/>
      </c>
      <c r="N994" s="255">
        <f t="shared" si="32"/>
        <v>995</v>
      </c>
      <c r="O994" s="255">
        <f ca="1">IF(INDEX(ORCAMENTO!$AI:$AI,$N994)&lt;&gt;"",1,0)</f>
        <v>0</v>
      </c>
      <c r="P994" s="255">
        <f t="shared" ca="1" si="33"/>
        <v>11</v>
      </c>
      <c r="Q994" s="255" t="str">
        <f ca="1">INDEX(ORCAMENTO!$AI:$AI,$N994)</f>
        <v/>
      </c>
    </row>
    <row r="995" spans="2:17" ht="15" customHeight="1" x14ac:dyDescent="0.25">
      <c r="B995" s="255" t="str">
        <f ca="1">IFERROR(INDEX(_AUX_ANALISE!$A$1:$A$2461,MATCH(ROW()-34,_AUX_ANALISE!$C$1:$C$2461,0)),"")</f>
        <v/>
      </c>
      <c r="C995" s="255" t="str">
        <f ca="1">IF($B995="","",INDEX(ORCAMENTO!$B:$B,$B995))</f>
        <v/>
      </c>
      <c r="D995" s="255" t="str">
        <f ca="1">IF($B995="","",INDEX(ORCAMENTO!$E:$E,$B995))</f>
        <v/>
      </c>
      <c r="E995" s="255" t="str">
        <f ca="1">IF($B995="","",INDEX(ORCAMENTO!$D:$D,$B995))</f>
        <v/>
      </c>
      <c r="F995" s="255" t="str">
        <f ca="1">IF($B995="","",TRIM(IF(OR(INDEX(ORCAMENTO!$G:$G,$B995)&lt;&gt;"",INDEX(ORCAMENTO!$H:$H,$B995)&lt;&gt;""),"Ano 1; ","")&amp;IF(OR(INDEX(ORCAMENTO!$J:$J,$B995)&lt;&gt;"",INDEX(ORCAMENTO!$K:$K,$B995)&lt;&gt;""),"Ano 2; ","")&amp;IF(OR(INDEX(ORCAMENTO!$M:$M,$B995)&lt;&gt;"",INDEX(ORCAMENTO!$N:$N,$B995)&lt;&gt;""),"Ano 3; ","")&amp;IF(OR(INDEX(ORCAMENTO!$P:$P,$B995)&lt;&gt;"",INDEX(ORCAMENTO!$Q:$Q,$B995)&lt;&gt;""),"Ano 4; ","")&amp;IF(OR(INDEX(ORCAMENTO!$S:$S,$B995)&lt;&gt;"",INDEX(ORCAMENTO!$T:$T,$B995)&lt;&gt;""),"Ano 5; ","")&amp;IF(OR(INDEX(ORCAMENTO!$V:$V,$B995)&lt;&gt;"",INDEX(ORCAMENTO!$W:$W,$B995)&lt;&gt;""),"Ano 6; ","")))</f>
        <v/>
      </c>
      <c r="G995" s="311" t="str">
        <f ca="1">IF($B995="","",IF(INDEX(ORCAMENTO!$G:$G,$B995)&lt;&gt;"",INDEX(ORCAMENTO!$G:$G,$B995),IF(INDEX(ORCAMENTO!$J:$J,$B995)&lt;&gt;"",INDEX(ORCAMENTO!$J:$J,$B995),IF(INDEX(ORCAMENTO!$M:$M,$B995)&lt;&gt;"",INDEX(ORCAMENTO!$M:$M,$B995),IF(INDEX(ORCAMENTO!$P:$P,$B995)&lt;&gt;"",INDEX(ORCAMENTO!$P:$P,$B995),IF(INDEX(ORCAMENTO!$S:$S,$B995)&lt;&gt;"",INDEX(ORCAMENTO!$S:$S,$B995),INDEX(ORCAMENTO!$V:$V,$B995)))))))</f>
        <v/>
      </c>
      <c r="H995" s="312" t="str">
        <f ca="1">IF($B995="","",IF(INDEX(ORCAMENTO!$H:$H,$B995)&lt;&gt;"",INDEX(ORCAMENTO!$H:$H,$B995),IF(INDEX(ORCAMENTO!$K:$K,$B995)&lt;&gt;"",INDEX(ORCAMENTO!$K:$K,$B995),IF(INDEX(ORCAMENTO!$N:$N,$B995)&lt;&gt;"",INDEX(ORCAMENTO!$N:$N,$B995),IF(INDEX(ORCAMENTO!$Q:$Q,$B995)&lt;&gt;"",INDEX(ORCAMENTO!$Q:$Q,$B995),IF(INDEX(ORCAMENTO!$T:$T,$B995)&lt;&gt;"",INDEX(ORCAMENTO!$T:$T,$B995),INDEX(ORCAMENTO!$W:$W,$B995)))))))</f>
        <v/>
      </c>
      <c r="I995" s="255" t="str">
        <f ca="1">IF($B995="","",IF(INDEX(ORCAMENTO!$AI:$AI,$B995)&lt;&gt;"",INDEX(ORCAMENTO!$AI:$AI,$B995),IF(INDEX(ORCAMENTO!$AG:$AG,$B995),"Memorial de cálculo ou anexo obrigatório não informado para item acima do limite.",IF(AND(INDEX(ORCAMENTO!$AC:$AC,$B995),NOT(INDEX(ORCAMENTO!$AE:$AE,$B995))),"Informe pelo menos um ano completo com valor unitário e quantidade.","Pendência identificada automaticamente."))))</f>
        <v/>
      </c>
      <c r="N995" s="255">
        <f t="shared" si="32"/>
        <v>996</v>
      </c>
      <c r="O995" s="255">
        <f ca="1">IF(INDEX(ORCAMENTO!$AI:$AI,$N995)&lt;&gt;"",1,0)</f>
        <v>0</v>
      </c>
      <c r="P995" s="255">
        <f t="shared" ca="1" si="33"/>
        <v>11</v>
      </c>
      <c r="Q995" s="255" t="str">
        <f ca="1">INDEX(ORCAMENTO!$AI:$AI,$N995)</f>
        <v/>
      </c>
    </row>
    <row r="996" spans="2:17" ht="15" customHeight="1" x14ac:dyDescent="0.25">
      <c r="B996" s="255" t="str">
        <f ca="1">IFERROR(INDEX(_AUX_ANALISE!$A$1:$A$2461,MATCH(ROW()-34,_AUX_ANALISE!$C$1:$C$2461,0)),"")</f>
        <v/>
      </c>
      <c r="C996" s="255" t="str">
        <f ca="1">IF($B996="","",INDEX(ORCAMENTO!$B:$B,$B996))</f>
        <v/>
      </c>
      <c r="D996" s="255" t="str">
        <f ca="1">IF($B996="","",INDEX(ORCAMENTO!$E:$E,$B996))</f>
        <v/>
      </c>
      <c r="E996" s="255" t="str">
        <f ca="1">IF($B996="","",INDEX(ORCAMENTO!$D:$D,$B996))</f>
        <v/>
      </c>
      <c r="F996" s="255" t="str">
        <f ca="1">IF($B996="","",TRIM(IF(OR(INDEX(ORCAMENTO!$G:$G,$B996)&lt;&gt;"",INDEX(ORCAMENTO!$H:$H,$B996)&lt;&gt;""),"Ano 1; ","")&amp;IF(OR(INDEX(ORCAMENTO!$J:$J,$B996)&lt;&gt;"",INDEX(ORCAMENTO!$K:$K,$B996)&lt;&gt;""),"Ano 2; ","")&amp;IF(OR(INDEX(ORCAMENTO!$M:$M,$B996)&lt;&gt;"",INDEX(ORCAMENTO!$N:$N,$B996)&lt;&gt;""),"Ano 3; ","")&amp;IF(OR(INDEX(ORCAMENTO!$P:$P,$B996)&lt;&gt;"",INDEX(ORCAMENTO!$Q:$Q,$B996)&lt;&gt;""),"Ano 4; ","")&amp;IF(OR(INDEX(ORCAMENTO!$S:$S,$B996)&lt;&gt;"",INDEX(ORCAMENTO!$T:$T,$B996)&lt;&gt;""),"Ano 5; ","")&amp;IF(OR(INDEX(ORCAMENTO!$V:$V,$B996)&lt;&gt;"",INDEX(ORCAMENTO!$W:$W,$B996)&lt;&gt;""),"Ano 6; ","")))</f>
        <v/>
      </c>
      <c r="G996" s="311" t="str">
        <f ca="1">IF($B996="","",IF(INDEX(ORCAMENTO!$G:$G,$B996)&lt;&gt;"",INDEX(ORCAMENTO!$G:$G,$B996),IF(INDEX(ORCAMENTO!$J:$J,$B996)&lt;&gt;"",INDEX(ORCAMENTO!$J:$J,$B996),IF(INDEX(ORCAMENTO!$M:$M,$B996)&lt;&gt;"",INDEX(ORCAMENTO!$M:$M,$B996),IF(INDEX(ORCAMENTO!$P:$P,$B996)&lt;&gt;"",INDEX(ORCAMENTO!$P:$P,$B996),IF(INDEX(ORCAMENTO!$S:$S,$B996)&lt;&gt;"",INDEX(ORCAMENTO!$S:$S,$B996),INDEX(ORCAMENTO!$V:$V,$B996)))))))</f>
        <v/>
      </c>
      <c r="H996" s="312" t="str">
        <f ca="1">IF($B996="","",IF(INDEX(ORCAMENTO!$H:$H,$B996)&lt;&gt;"",INDEX(ORCAMENTO!$H:$H,$B996),IF(INDEX(ORCAMENTO!$K:$K,$B996)&lt;&gt;"",INDEX(ORCAMENTO!$K:$K,$B996),IF(INDEX(ORCAMENTO!$N:$N,$B996)&lt;&gt;"",INDEX(ORCAMENTO!$N:$N,$B996),IF(INDEX(ORCAMENTO!$Q:$Q,$B996)&lt;&gt;"",INDEX(ORCAMENTO!$Q:$Q,$B996),IF(INDEX(ORCAMENTO!$T:$T,$B996)&lt;&gt;"",INDEX(ORCAMENTO!$T:$T,$B996),INDEX(ORCAMENTO!$W:$W,$B996)))))))</f>
        <v/>
      </c>
      <c r="I996" s="255" t="str">
        <f ca="1">IF($B996="","",IF(INDEX(ORCAMENTO!$AI:$AI,$B996)&lt;&gt;"",INDEX(ORCAMENTO!$AI:$AI,$B996),IF(INDEX(ORCAMENTO!$AG:$AG,$B996),"Memorial de cálculo ou anexo obrigatório não informado para item acima do limite.",IF(AND(INDEX(ORCAMENTO!$AC:$AC,$B996),NOT(INDEX(ORCAMENTO!$AE:$AE,$B996))),"Informe pelo menos um ano completo com valor unitário e quantidade.","Pendência identificada automaticamente."))))</f>
        <v/>
      </c>
      <c r="N996" s="255">
        <f t="shared" si="32"/>
        <v>997</v>
      </c>
      <c r="O996" s="255">
        <f ca="1">IF(INDEX(ORCAMENTO!$AI:$AI,$N996)&lt;&gt;"",1,0)</f>
        <v>0</v>
      </c>
      <c r="P996" s="255">
        <f t="shared" ca="1" si="33"/>
        <v>11</v>
      </c>
      <c r="Q996" s="255" t="str">
        <f ca="1">INDEX(ORCAMENTO!$AI:$AI,$N996)</f>
        <v/>
      </c>
    </row>
    <row r="997" spans="2:17" ht="15" customHeight="1" x14ac:dyDescent="0.25">
      <c r="B997" s="255" t="str">
        <f ca="1">IFERROR(INDEX(_AUX_ANALISE!$A$1:$A$2461,MATCH(ROW()-34,_AUX_ANALISE!$C$1:$C$2461,0)),"")</f>
        <v/>
      </c>
      <c r="C997" s="255" t="str">
        <f ca="1">IF($B997="","",INDEX(ORCAMENTO!$B:$B,$B997))</f>
        <v/>
      </c>
      <c r="D997" s="255" t="str">
        <f ca="1">IF($B997="","",INDEX(ORCAMENTO!$E:$E,$B997))</f>
        <v/>
      </c>
      <c r="E997" s="255" t="str">
        <f ca="1">IF($B997="","",INDEX(ORCAMENTO!$D:$D,$B997))</f>
        <v/>
      </c>
      <c r="F997" s="255" t="str">
        <f ca="1">IF($B997="","",TRIM(IF(OR(INDEX(ORCAMENTO!$G:$G,$B997)&lt;&gt;"",INDEX(ORCAMENTO!$H:$H,$B997)&lt;&gt;""),"Ano 1; ","")&amp;IF(OR(INDEX(ORCAMENTO!$J:$J,$B997)&lt;&gt;"",INDEX(ORCAMENTO!$K:$K,$B997)&lt;&gt;""),"Ano 2; ","")&amp;IF(OR(INDEX(ORCAMENTO!$M:$M,$B997)&lt;&gt;"",INDEX(ORCAMENTO!$N:$N,$B997)&lt;&gt;""),"Ano 3; ","")&amp;IF(OR(INDEX(ORCAMENTO!$P:$P,$B997)&lt;&gt;"",INDEX(ORCAMENTO!$Q:$Q,$B997)&lt;&gt;""),"Ano 4; ","")&amp;IF(OR(INDEX(ORCAMENTO!$S:$S,$B997)&lt;&gt;"",INDEX(ORCAMENTO!$T:$T,$B997)&lt;&gt;""),"Ano 5; ","")&amp;IF(OR(INDEX(ORCAMENTO!$V:$V,$B997)&lt;&gt;"",INDEX(ORCAMENTO!$W:$W,$B997)&lt;&gt;""),"Ano 6; ","")))</f>
        <v/>
      </c>
      <c r="G997" s="311" t="str">
        <f ca="1">IF($B997="","",IF(INDEX(ORCAMENTO!$G:$G,$B997)&lt;&gt;"",INDEX(ORCAMENTO!$G:$G,$B997),IF(INDEX(ORCAMENTO!$J:$J,$B997)&lt;&gt;"",INDEX(ORCAMENTO!$J:$J,$B997),IF(INDEX(ORCAMENTO!$M:$M,$B997)&lt;&gt;"",INDEX(ORCAMENTO!$M:$M,$B997),IF(INDEX(ORCAMENTO!$P:$P,$B997)&lt;&gt;"",INDEX(ORCAMENTO!$P:$P,$B997),IF(INDEX(ORCAMENTO!$S:$S,$B997)&lt;&gt;"",INDEX(ORCAMENTO!$S:$S,$B997),INDEX(ORCAMENTO!$V:$V,$B997)))))))</f>
        <v/>
      </c>
      <c r="H997" s="312" t="str">
        <f ca="1">IF($B997="","",IF(INDEX(ORCAMENTO!$H:$H,$B997)&lt;&gt;"",INDEX(ORCAMENTO!$H:$H,$B997),IF(INDEX(ORCAMENTO!$K:$K,$B997)&lt;&gt;"",INDEX(ORCAMENTO!$K:$K,$B997),IF(INDEX(ORCAMENTO!$N:$N,$B997)&lt;&gt;"",INDEX(ORCAMENTO!$N:$N,$B997),IF(INDEX(ORCAMENTO!$Q:$Q,$B997)&lt;&gt;"",INDEX(ORCAMENTO!$Q:$Q,$B997),IF(INDEX(ORCAMENTO!$T:$T,$B997)&lt;&gt;"",INDEX(ORCAMENTO!$T:$T,$B997),INDEX(ORCAMENTO!$W:$W,$B997)))))))</f>
        <v/>
      </c>
      <c r="I997" s="255" t="str">
        <f ca="1">IF($B997="","",IF(INDEX(ORCAMENTO!$AI:$AI,$B997)&lt;&gt;"",INDEX(ORCAMENTO!$AI:$AI,$B997),IF(INDEX(ORCAMENTO!$AG:$AG,$B997),"Memorial de cálculo ou anexo obrigatório não informado para item acima do limite.",IF(AND(INDEX(ORCAMENTO!$AC:$AC,$B997),NOT(INDEX(ORCAMENTO!$AE:$AE,$B997))),"Informe pelo menos um ano completo com valor unitário e quantidade.","Pendência identificada automaticamente."))))</f>
        <v/>
      </c>
      <c r="N997" s="255">
        <f t="shared" si="32"/>
        <v>998</v>
      </c>
      <c r="O997" s="255">
        <f ca="1">IF(INDEX(ORCAMENTO!$AI:$AI,$N997)&lt;&gt;"",1,0)</f>
        <v>0</v>
      </c>
      <c r="P997" s="255">
        <f t="shared" ca="1" si="33"/>
        <v>11</v>
      </c>
      <c r="Q997" s="255" t="str">
        <f ca="1">INDEX(ORCAMENTO!$AI:$AI,$N997)</f>
        <v/>
      </c>
    </row>
    <row r="998" spans="2:17" ht="15" customHeight="1" x14ac:dyDescent="0.25">
      <c r="B998" s="255" t="str">
        <f ca="1">IFERROR(INDEX(_AUX_ANALISE!$A$1:$A$2461,MATCH(ROW()-34,_AUX_ANALISE!$C$1:$C$2461,0)),"")</f>
        <v/>
      </c>
      <c r="C998" s="255" t="str">
        <f ca="1">IF($B998="","",INDEX(ORCAMENTO!$B:$B,$B998))</f>
        <v/>
      </c>
      <c r="D998" s="255" t="str">
        <f ca="1">IF($B998="","",INDEX(ORCAMENTO!$E:$E,$B998))</f>
        <v/>
      </c>
      <c r="E998" s="255" t="str">
        <f ca="1">IF($B998="","",INDEX(ORCAMENTO!$D:$D,$B998))</f>
        <v/>
      </c>
      <c r="F998" s="255" t="str">
        <f ca="1">IF($B998="","",TRIM(IF(OR(INDEX(ORCAMENTO!$G:$G,$B998)&lt;&gt;"",INDEX(ORCAMENTO!$H:$H,$B998)&lt;&gt;""),"Ano 1; ","")&amp;IF(OR(INDEX(ORCAMENTO!$J:$J,$B998)&lt;&gt;"",INDEX(ORCAMENTO!$K:$K,$B998)&lt;&gt;""),"Ano 2; ","")&amp;IF(OR(INDEX(ORCAMENTO!$M:$M,$B998)&lt;&gt;"",INDEX(ORCAMENTO!$N:$N,$B998)&lt;&gt;""),"Ano 3; ","")&amp;IF(OR(INDEX(ORCAMENTO!$P:$P,$B998)&lt;&gt;"",INDEX(ORCAMENTO!$Q:$Q,$B998)&lt;&gt;""),"Ano 4; ","")&amp;IF(OR(INDEX(ORCAMENTO!$S:$S,$B998)&lt;&gt;"",INDEX(ORCAMENTO!$T:$T,$B998)&lt;&gt;""),"Ano 5; ","")&amp;IF(OR(INDEX(ORCAMENTO!$V:$V,$B998)&lt;&gt;"",INDEX(ORCAMENTO!$W:$W,$B998)&lt;&gt;""),"Ano 6; ","")))</f>
        <v/>
      </c>
      <c r="G998" s="311" t="str">
        <f ca="1">IF($B998="","",IF(INDEX(ORCAMENTO!$G:$G,$B998)&lt;&gt;"",INDEX(ORCAMENTO!$G:$G,$B998),IF(INDEX(ORCAMENTO!$J:$J,$B998)&lt;&gt;"",INDEX(ORCAMENTO!$J:$J,$B998),IF(INDEX(ORCAMENTO!$M:$M,$B998)&lt;&gt;"",INDEX(ORCAMENTO!$M:$M,$B998),IF(INDEX(ORCAMENTO!$P:$P,$B998)&lt;&gt;"",INDEX(ORCAMENTO!$P:$P,$B998),IF(INDEX(ORCAMENTO!$S:$S,$B998)&lt;&gt;"",INDEX(ORCAMENTO!$S:$S,$B998),INDEX(ORCAMENTO!$V:$V,$B998)))))))</f>
        <v/>
      </c>
      <c r="H998" s="312" t="str">
        <f ca="1">IF($B998="","",IF(INDEX(ORCAMENTO!$H:$H,$B998)&lt;&gt;"",INDEX(ORCAMENTO!$H:$H,$B998),IF(INDEX(ORCAMENTO!$K:$K,$B998)&lt;&gt;"",INDEX(ORCAMENTO!$K:$K,$B998),IF(INDEX(ORCAMENTO!$N:$N,$B998)&lt;&gt;"",INDEX(ORCAMENTO!$N:$N,$B998),IF(INDEX(ORCAMENTO!$Q:$Q,$B998)&lt;&gt;"",INDEX(ORCAMENTO!$Q:$Q,$B998),IF(INDEX(ORCAMENTO!$T:$T,$B998)&lt;&gt;"",INDEX(ORCAMENTO!$T:$T,$B998),INDEX(ORCAMENTO!$W:$W,$B998)))))))</f>
        <v/>
      </c>
      <c r="I998" s="255" t="str">
        <f ca="1">IF($B998="","",IF(INDEX(ORCAMENTO!$AI:$AI,$B998)&lt;&gt;"",INDEX(ORCAMENTO!$AI:$AI,$B998),IF(INDEX(ORCAMENTO!$AG:$AG,$B998),"Memorial de cálculo ou anexo obrigatório não informado para item acima do limite.",IF(AND(INDEX(ORCAMENTO!$AC:$AC,$B998),NOT(INDEX(ORCAMENTO!$AE:$AE,$B998))),"Informe pelo menos um ano completo com valor unitário e quantidade.","Pendência identificada automaticamente."))))</f>
        <v/>
      </c>
      <c r="N998" s="255">
        <f t="shared" si="32"/>
        <v>999</v>
      </c>
      <c r="O998" s="255">
        <f ca="1">IF(INDEX(ORCAMENTO!$AI:$AI,$N998)&lt;&gt;"",1,0)</f>
        <v>0</v>
      </c>
      <c r="P998" s="255">
        <f t="shared" ca="1" si="33"/>
        <v>11</v>
      </c>
      <c r="Q998" s="255" t="str">
        <f ca="1">INDEX(ORCAMENTO!$AI:$AI,$N998)</f>
        <v/>
      </c>
    </row>
    <row r="999" spans="2:17" ht="15" customHeight="1" x14ac:dyDescent="0.25">
      <c r="B999" s="255" t="str">
        <f ca="1">IFERROR(INDEX(_AUX_ANALISE!$A$1:$A$2461,MATCH(ROW()-34,_AUX_ANALISE!$C$1:$C$2461,0)),"")</f>
        <v/>
      </c>
      <c r="C999" s="255" t="str">
        <f ca="1">IF($B999="","",INDEX(ORCAMENTO!$B:$B,$B999))</f>
        <v/>
      </c>
      <c r="D999" s="255" t="str">
        <f ca="1">IF($B999="","",INDEX(ORCAMENTO!$E:$E,$B999))</f>
        <v/>
      </c>
      <c r="E999" s="255" t="str">
        <f ca="1">IF($B999="","",INDEX(ORCAMENTO!$D:$D,$B999))</f>
        <v/>
      </c>
      <c r="F999" s="255" t="str">
        <f ca="1">IF($B999="","",TRIM(IF(OR(INDEX(ORCAMENTO!$G:$G,$B999)&lt;&gt;"",INDEX(ORCAMENTO!$H:$H,$B999)&lt;&gt;""),"Ano 1; ","")&amp;IF(OR(INDEX(ORCAMENTO!$J:$J,$B999)&lt;&gt;"",INDEX(ORCAMENTO!$K:$K,$B999)&lt;&gt;""),"Ano 2; ","")&amp;IF(OR(INDEX(ORCAMENTO!$M:$M,$B999)&lt;&gt;"",INDEX(ORCAMENTO!$N:$N,$B999)&lt;&gt;""),"Ano 3; ","")&amp;IF(OR(INDEX(ORCAMENTO!$P:$P,$B999)&lt;&gt;"",INDEX(ORCAMENTO!$Q:$Q,$B999)&lt;&gt;""),"Ano 4; ","")&amp;IF(OR(INDEX(ORCAMENTO!$S:$S,$B999)&lt;&gt;"",INDEX(ORCAMENTO!$T:$T,$B999)&lt;&gt;""),"Ano 5; ","")&amp;IF(OR(INDEX(ORCAMENTO!$V:$V,$B999)&lt;&gt;"",INDEX(ORCAMENTO!$W:$W,$B999)&lt;&gt;""),"Ano 6; ","")))</f>
        <v/>
      </c>
      <c r="G999" s="311" t="str">
        <f ca="1">IF($B999="","",IF(INDEX(ORCAMENTO!$G:$G,$B999)&lt;&gt;"",INDEX(ORCAMENTO!$G:$G,$B999),IF(INDEX(ORCAMENTO!$J:$J,$B999)&lt;&gt;"",INDEX(ORCAMENTO!$J:$J,$B999),IF(INDEX(ORCAMENTO!$M:$M,$B999)&lt;&gt;"",INDEX(ORCAMENTO!$M:$M,$B999),IF(INDEX(ORCAMENTO!$P:$P,$B999)&lt;&gt;"",INDEX(ORCAMENTO!$P:$P,$B999),IF(INDEX(ORCAMENTO!$S:$S,$B999)&lt;&gt;"",INDEX(ORCAMENTO!$S:$S,$B999),INDEX(ORCAMENTO!$V:$V,$B999)))))))</f>
        <v/>
      </c>
      <c r="H999" s="312" t="str">
        <f ca="1">IF($B999="","",IF(INDEX(ORCAMENTO!$H:$H,$B999)&lt;&gt;"",INDEX(ORCAMENTO!$H:$H,$B999),IF(INDEX(ORCAMENTO!$K:$K,$B999)&lt;&gt;"",INDEX(ORCAMENTO!$K:$K,$B999),IF(INDEX(ORCAMENTO!$N:$N,$B999)&lt;&gt;"",INDEX(ORCAMENTO!$N:$N,$B999),IF(INDEX(ORCAMENTO!$Q:$Q,$B999)&lt;&gt;"",INDEX(ORCAMENTO!$Q:$Q,$B999),IF(INDEX(ORCAMENTO!$T:$T,$B999)&lt;&gt;"",INDEX(ORCAMENTO!$T:$T,$B999),INDEX(ORCAMENTO!$W:$W,$B999)))))))</f>
        <v/>
      </c>
      <c r="I999" s="255" t="str">
        <f ca="1">IF($B999="","",IF(INDEX(ORCAMENTO!$AI:$AI,$B999)&lt;&gt;"",INDEX(ORCAMENTO!$AI:$AI,$B999),IF(INDEX(ORCAMENTO!$AG:$AG,$B999),"Memorial de cálculo ou anexo obrigatório não informado para item acima do limite.",IF(AND(INDEX(ORCAMENTO!$AC:$AC,$B999),NOT(INDEX(ORCAMENTO!$AE:$AE,$B999))),"Informe pelo menos um ano completo com valor unitário e quantidade.","Pendência identificada automaticamente."))))</f>
        <v/>
      </c>
      <c r="N999" s="255">
        <f t="shared" si="32"/>
        <v>1000</v>
      </c>
      <c r="O999" s="255">
        <f ca="1">IF(INDEX(ORCAMENTO!$AI:$AI,$N999)&lt;&gt;"",1,0)</f>
        <v>0</v>
      </c>
      <c r="P999" s="255">
        <f t="shared" ca="1" si="33"/>
        <v>11</v>
      </c>
      <c r="Q999" s="255" t="str">
        <f ca="1">INDEX(ORCAMENTO!$AI:$AI,$N999)</f>
        <v/>
      </c>
    </row>
    <row r="1000" spans="2:17" ht="15" customHeight="1" x14ac:dyDescent="0.25">
      <c r="B1000" s="255" t="str">
        <f ca="1">IFERROR(INDEX(_AUX_ANALISE!$A$1:$A$2461,MATCH(ROW()-34,_AUX_ANALISE!$C$1:$C$2461,0)),"")</f>
        <v/>
      </c>
      <c r="C1000" s="255" t="str">
        <f ca="1">IF($B1000="","",INDEX(ORCAMENTO!$B:$B,$B1000))</f>
        <v/>
      </c>
      <c r="D1000" s="255" t="str">
        <f ca="1">IF($B1000="","",INDEX(ORCAMENTO!$E:$E,$B1000))</f>
        <v/>
      </c>
      <c r="E1000" s="255" t="str">
        <f ca="1">IF($B1000="","",INDEX(ORCAMENTO!$D:$D,$B1000))</f>
        <v/>
      </c>
      <c r="F1000" s="255" t="str">
        <f ca="1">IF($B1000="","",TRIM(IF(OR(INDEX(ORCAMENTO!$G:$G,$B1000)&lt;&gt;"",INDEX(ORCAMENTO!$H:$H,$B1000)&lt;&gt;""),"Ano 1; ","")&amp;IF(OR(INDEX(ORCAMENTO!$J:$J,$B1000)&lt;&gt;"",INDEX(ORCAMENTO!$K:$K,$B1000)&lt;&gt;""),"Ano 2; ","")&amp;IF(OR(INDEX(ORCAMENTO!$M:$M,$B1000)&lt;&gt;"",INDEX(ORCAMENTO!$N:$N,$B1000)&lt;&gt;""),"Ano 3; ","")&amp;IF(OR(INDEX(ORCAMENTO!$P:$P,$B1000)&lt;&gt;"",INDEX(ORCAMENTO!$Q:$Q,$B1000)&lt;&gt;""),"Ano 4; ","")&amp;IF(OR(INDEX(ORCAMENTO!$S:$S,$B1000)&lt;&gt;"",INDEX(ORCAMENTO!$T:$T,$B1000)&lt;&gt;""),"Ano 5; ","")&amp;IF(OR(INDEX(ORCAMENTO!$V:$V,$B1000)&lt;&gt;"",INDEX(ORCAMENTO!$W:$W,$B1000)&lt;&gt;""),"Ano 6; ","")))</f>
        <v/>
      </c>
      <c r="G1000" s="311" t="str">
        <f ca="1">IF($B1000="","",IF(INDEX(ORCAMENTO!$G:$G,$B1000)&lt;&gt;"",INDEX(ORCAMENTO!$G:$G,$B1000),IF(INDEX(ORCAMENTO!$J:$J,$B1000)&lt;&gt;"",INDEX(ORCAMENTO!$J:$J,$B1000),IF(INDEX(ORCAMENTO!$M:$M,$B1000)&lt;&gt;"",INDEX(ORCAMENTO!$M:$M,$B1000),IF(INDEX(ORCAMENTO!$P:$P,$B1000)&lt;&gt;"",INDEX(ORCAMENTO!$P:$P,$B1000),IF(INDEX(ORCAMENTO!$S:$S,$B1000)&lt;&gt;"",INDEX(ORCAMENTO!$S:$S,$B1000),INDEX(ORCAMENTO!$V:$V,$B1000)))))))</f>
        <v/>
      </c>
      <c r="H1000" s="312" t="str">
        <f ca="1">IF($B1000="","",IF(INDEX(ORCAMENTO!$H:$H,$B1000)&lt;&gt;"",INDEX(ORCAMENTO!$H:$H,$B1000),IF(INDEX(ORCAMENTO!$K:$K,$B1000)&lt;&gt;"",INDEX(ORCAMENTO!$K:$K,$B1000),IF(INDEX(ORCAMENTO!$N:$N,$B1000)&lt;&gt;"",INDEX(ORCAMENTO!$N:$N,$B1000),IF(INDEX(ORCAMENTO!$Q:$Q,$B1000)&lt;&gt;"",INDEX(ORCAMENTO!$Q:$Q,$B1000),IF(INDEX(ORCAMENTO!$T:$T,$B1000)&lt;&gt;"",INDEX(ORCAMENTO!$T:$T,$B1000),INDEX(ORCAMENTO!$W:$W,$B1000)))))))</f>
        <v/>
      </c>
      <c r="I1000" s="255" t="str">
        <f ca="1">IF($B1000="","",IF(INDEX(ORCAMENTO!$AI:$AI,$B1000)&lt;&gt;"",INDEX(ORCAMENTO!$AI:$AI,$B1000),IF(INDEX(ORCAMENTO!$AG:$AG,$B1000),"Memorial de cálculo ou anexo obrigatório não informado para item acima do limite.",IF(AND(INDEX(ORCAMENTO!$AC:$AC,$B1000),NOT(INDEX(ORCAMENTO!$AE:$AE,$B1000))),"Informe pelo menos um ano completo com valor unitário e quantidade.","Pendência identificada automaticamente."))))</f>
        <v/>
      </c>
      <c r="N1000" s="255">
        <f t="shared" si="32"/>
        <v>1001</v>
      </c>
      <c r="O1000" s="255">
        <f ca="1">IF(INDEX(ORCAMENTO!$AI:$AI,$N1000)&lt;&gt;"",1,0)</f>
        <v>0</v>
      </c>
      <c r="P1000" s="255">
        <f t="shared" ca="1" si="33"/>
        <v>11</v>
      </c>
      <c r="Q1000" s="255" t="str">
        <f ca="1">INDEX(ORCAMENTO!$AI:$AI,$N1000)</f>
        <v/>
      </c>
    </row>
    <row r="1001" spans="2:17" ht="15" customHeight="1" x14ac:dyDescent="0.25">
      <c r="B1001" s="255" t="str">
        <f ca="1">IFERROR(INDEX(_AUX_ANALISE!$A$1:$A$2461,MATCH(ROW()-34,_AUX_ANALISE!$C$1:$C$2461,0)),"")</f>
        <v/>
      </c>
      <c r="C1001" s="255" t="str">
        <f ca="1">IF($B1001="","",INDEX(ORCAMENTO!$B:$B,$B1001))</f>
        <v/>
      </c>
      <c r="D1001" s="255" t="str">
        <f ca="1">IF($B1001="","",INDEX(ORCAMENTO!$E:$E,$B1001))</f>
        <v/>
      </c>
      <c r="E1001" s="255" t="str">
        <f ca="1">IF($B1001="","",INDEX(ORCAMENTO!$D:$D,$B1001))</f>
        <v/>
      </c>
      <c r="F1001" s="255" t="str">
        <f ca="1">IF($B1001="","",TRIM(IF(OR(INDEX(ORCAMENTO!$G:$G,$B1001)&lt;&gt;"",INDEX(ORCAMENTO!$H:$H,$B1001)&lt;&gt;""),"Ano 1; ","")&amp;IF(OR(INDEX(ORCAMENTO!$J:$J,$B1001)&lt;&gt;"",INDEX(ORCAMENTO!$K:$K,$B1001)&lt;&gt;""),"Ano 2; ","")&amp;IF(OR(INDEX(ORCAMENTO!$M:$M,$B1001)&lt;&gt;"",INDEX(ORCAMENTO!$N:$N,$B1001)&lt;&gt;""),"Ano 3; ","")&amp;IF(OR(INDEX(ORCAMENTO!$P:$P,$B1001)&lt;&gt;"",INDEX(ORCAMENTO!$Q:$Q,$B1001)&lt;&gt;""),"Ano 4; ","")&amp;IF(OR(INDEX(ORCAMENTO!$S:$S,$B1001)&lt;&gt;"",INDEX(ORCAMENTO!$T:$T,$B1001)&lt;&gt;""),"Ano 5; ","")&amp;IF(OR(INDEX(ORCAMENTO!$V:$V,$B1001)&lt;&gt;"",INDEX(ORCAMENTO!$W:$W,$B1001)&lt;&gt;""),"Ano 6; ","")))</f>
        <v/>
      </c>
      <c r="G1001" s="311" t="str">
        <f ca="1">IF($B1001="","",IF(INDEX(ORCAMENTO!$G:$G,$B1001)&lt;&gt;"",INDEX(ORCAMENTO!$G:$G,$B1001),IF(INDEX(ORCAMENTO!$J:$J,$B1001)&lt;&gt;"",INDEX(ORCAMENTO!$J:$J,$B1001),IF(INDEX(ORCAMENTO!$M:$M,$B1001)&lt;&gt;"",INDEX(ORCAMENTO!$M:$M,$B1001),IF(INDEX(ORCAMENTO!$P:$P,$B1001)&lt;&gt;"",INDEX(ORCAMENTO!$P:$P,$B1001),IF(INDEX(ORCAMENTO!$S:$S,$B1001)&lt;&gt;"",INDEX(ORCAMENTO!$S:$S,$B1001),INDEX(ORCAMENTO!$V:$V,$B1001)))))))</f>
        <v/>
      </c>
      <c r="H1001" s="312" t="str">
        <f ca="1">IF($B1001="","",IF(INDEX(ORCAMENTO!$H:$H,$B1001)&lt;&gt;"",INDEX(ORCAMENTO!$H:$H,$B1001),IF(INDEX(ORCAMENTO!$K:$K,$B1001)&lt;&gt;"",INDEX(ORCAMENTO!$K:$K,$B1001),IF(INDEX(ORCAMENTO!$N:$N,$B1001)&lt;&gt;"",INDEX(ORCAMENTO!$N:$N,$B1001),IF(INDEX(ORCAMENTO!$Q:$Q,$B1001)&lt;&gt;"",INDEX(ORCAMENTO!$Q:$Q,$B1001),IF(INDEX(ORCAMENTO!$T:$T,$B1001)&lt;&gt;"",INDEX(ORCAMENTO!$T:$T,$B1001),INDEX(ORCAMENTO!$W:$W,$B1001)))))))</f>
        <v/>
      </c>
      <c r="I1001" s="255" t="str">
        <f ca="1">IF($B1001="","",IF(INDEX(ORCAMENTO!$AI:$AI,$B1001)&lt;&gt;"",INDEX(ORCAMENTO!$AI:$AI,$B1001),IF(INDEX(ORCAMENTO!$AG:$AG,$B1001),"Memorial de cálculo ou anexo obrigatório não informado para item acima do limite.",IF(AND(INDEX(ORCAMENTO!$AC:$AC,$B1001),NOT(INDEX(ORCAMENTO!$AE:$AE,$B1001))),"Informe pelo menos um ano completo com valor unitário e quantidade.","Pendência identificada automaticamente."))))</f>
        <v/>
      </c>
      <c r="N1001" s="255">
        <f t="shared" si="32"/>
        <v>1002</v>
      </c>
      <c r="O1001" s="255">
        <f ca="1">IF(INDEX(ORCAMENTO!$AI:$AI,$N1001)&lt;&gt;"",1,0)</f>
        <v>0</v>
      </c>
      <c r="P1001" s="255">
        <f t="shared" ca="1" si="33"/>
        <v>11</v>
      </c>
      <c r="Q1001" s="255" t="str">
        <f ca="1">INDEX(ORCAMENTO!$AI:$AI,$N1001)</f>
        <v/>
      </c>
    </row>
    <row r="1002" spans="2:17" ht="15" customHeight="1" x14ac:dyDescent="0.25">
      <c r="B1002" s="255" t="str">
        <f ca="1">IFERROR(INDEX(_AUX_ANALISE!$A$1:$A$2461,MATCH(ROW()-34,_AUX_ANALISE!$C$1:$C$2461,0)),"")</f>
        <v/>
      </c>
      <c r="C1002" s="255" t="str">
        <f ca="1">IF($B1002="","",INDEX(ORCAMENTO!$B:$B,$B1002))</f>
        <v/>
      </c>
      <c r="D1002" s="255" t="str">
        <f ca="1">IF($B1002="","",INDEX(ORCAMENTO!$E:$E,$B1002))</f>
        <v/>
      </c>
      <c r="E1002" s="255" t="str">
        <f ca="1">IF($B1002="","",INDEX(ORCAMENTO!$D:$D,$B1002))</f>
        <v/>
      </c>
      <c r="F1002" s="255" t="str">
        <f ca="1">IF($B1002="","",TRIM(IF(OR(INDEX(ORCAMENTO!$G:$G,$B1002)&lt;&gt;"",INDEX(ORCAMENTO!$H:$H,$B1002)&lt;&gt;""),"Ano 1; ","")&amp;IF(OR(INDEX(ORCAMENTO!$J:$J,$B1002)&lt;&gt;"",INDEX(ORCAMENTO!$K:$K,$B1002)&lt;&gt;""),"Ano 2; ","")&amp;IF(OR(INDEX(ORCAMENTO!$M:$M,$B1002)&lt;&gt;"",INDEX(ORCAMENTO!$N:$N,$B1002)&lt;&gt;""),"Ano 3; ","")&amp;IF(OR(INDEX(ORCAMENTO!$P:$P,$B1002)&lt;&gt;"",INDEX(ORCAMENTO!$Q:$Q,$B1002)&lt;&gt;""),"Ano 4; ","")&amp;IF(OR(INDEX(ORCAMENTO!$S:$S,$B1002)&lt;&gt;"",INDEX(ORCAMENTO!$T:$T,$B1002)&lt;&gt;""),"Ano 5; ","")&amp;IF(OR(INDEX(ORCAMENTO!$V:$V,$B1002)&lt;&gt;"",INDEX(ORCAMENTO!$W:$W,$B1002)&lt;&gt;""),"Ano 6; ","")))</f>
        <v/>
      </c>
      <c r="G1002" s="311" t="str">
        <f ca="1">IF($B1002="","",IF(INDEX(ORCAMENTO!$G:$G,$B1002)&lt;&gt;"",INDEX(ORCAMENTO!$G:$G,$B1002),IF(INDEX(ORCAMENTO!$J:$J,$B1002)&lt;&gt;"",INDEX(ORCAMENTO!$J:$J,$B1002),IF(INDEX(ORCAMENTO!$M:$M,$B1002)&lt;&gt;"",INDEX(ORCAMENTO!$M:$M,$B1002),IF(INDEX(ORCAMENTO!$P:$P,$B1002)&lt;&gt;"",INDEX(ORCAMENTO!$P:$P,$B1002),IF(INDEX(ORCAMENTO!$S:$S,$B1002)&lt;&gt;"",INDEX(ORCAMENTO!$S:$S,$B1002),INDEX(ORCAMENTO!$V:$V,$B1002)))))))</f>
        <v/>
      </c>
      <c r="H1002" s="312" t="str">
        <f ca="1">IF($B1002="","",IF(INDEX(ORCAMENTO!$H:$H,$B1002)&lt;&gt;"",INDEX(ORCAMENTO!$H:$H,$B1002),IF(INDEX(ORCAMENTO!$K:$K,$B1002)&lt;&gt;"",INDEX(ORCAMENTO!$K:$K,$B1002),IF(INDEX(ORCAMENTO!$N:$N,$B1002)&lt;&gt;"",INDEX(ORCAMENTO!$N:$N,$B1002),IF(INDEX(ORCAMENTO!$Q:$Q,$B1002)&lt;&gt;"",INDEX(ORCAMENTO!$Q:$Q,$B1002),IF(INDEX(ORCAMENTO!$T:$T,$B1002)&lt;&gt;"",INDEX(ORCAMENTO!$T:$T,$B1002),INDEX(ORCAMENTO!$W:$W,$B1002)))))))</f>
        <v/>
      </c>
      <c r="I1002" s="255" t="str">
        <f ca="1">IF($B1002="","",IF(INDEX(ORCAMENTO!$AI:$AI,$B1002)&lt;&gt;"",INDEX(ORCAMENTO!$AI:$AI,$B1002),IF(INDEX(ORCAMENTO!$AG:$AG,$B1002),"Memorial de cálculo ou anexo obrigatório não informado para item acima do limite.",IF(AND(INDEX(ORCAMENTO!$AC:$AC,$B1002),NOT(INDEX(ORCAMENTO!$AE:$AE,$B1002))),"Informe pelo menos um ano completo com valor unitário e quantidade.","Pendência identificada automaticamente."))))</f>
        <v/>
      </c>
      <c r="N1002" s="255">
        <f t="shared" si="32"/>
        <v>1003</v>
      </c>
      <c r="O1002" s="255">
        <f ca="1">IF(INDEX(ORCAMENTO!$AI:$AI,$N1002)&lt;&gt;"",1,0)</f>
        <v>0</v>
      </c>
      <c r="P1002" s="255">
        <f t="shared" ca="1" si="33"/>
        <v>11</v>
      </c>
      <c r="Q1002" s="255" t="str">
        <f ca="1">INDEX(ORCAMENTO!$AI:$AI,$N1002)</f>
        <v/>
      </c>
    </row>
    <row r="1003" spans="2:17" ht="15" customHeight="1" x14ac:dyDescent="0.25">
      <c r="B1003" s="255" t="str">
        <f ca="1">IFERROR(INDEX(_AUX_ANALISE!$A$1:$A$2461,MATCH(ROW()-34,_AUX_ANALISE!$C$1:$C$2461,0)),"")</f>
        <v/>
      </c>
      <c r="C1003" s="255" t="str">
        <f ca="1">IF($B1003="","",INDEX(ORCAMENTO!$B:$B,$B1003))</f>
        <v/>
      </c>
      <c r="D1003" s="255" t="str">
        <f ca="1">IF($B1003="","",INDEX(ORCAMENTO!$E:$E,$B1003))</f>
        <v/>
      </c>
      <c r="E1003" s="255" t="str">
        <f ca="1">IF($B1003="","",INDEX(ORCAMENTO!$D:$D,$B1003))</f>
        <v/>
      </c>
      <c r="F1003" s="255" t="str">
        <f ca="1">IF($B1003="","",TRIM(IF(OR(INDEX(ORCAMENTO!$G:$G,$B1003)&lt;&gt;"",INDEX(ORCAMENTO!$H:$H,$B1003)&lt;&gt;""),"Ano 1; ","")&amp;IF(OR(INDEX(ORCAMENTO!$J:$J,$B1003)&lt;&gt;"",INDEX(ORCAMENTO!$K:$K,$B1003)&lt;&gt;""),"Ano 2; ","")&amp;IF(OR(INDEX(ORCAMENTO!$M:$M,$B1003)&lt;&gt;"",INDEX(ORCAMENTO!$N:$N,$B1003)&lt;&gt;""),"Ano 3; ","")&amp;IF(OR(INDEX(ORCAMENTO!$P:$P,$B1003)&lt;&gt;"",INDEX(ORCAMENTO!$Q:$Q,$B1003)&lt;&gt;""),"Ano 4; ","")&amp;IF(OR(INDEX(ORCAMENTO!$S:$S,$B1003)&lt;&gt;"",INDEX(ORCAMENTO!$T:$T,$B1003)&lt;&gt;""),"Ano 5; ","")&amp;IF(OR(INDEX(ORCAMENTO!$V:$V,$B1003)&lt;&gt;"",INDEX(ORCAMENTO!$W:$W,$B1003)&lt;&gt;""),"Ano 6; ","")))</f>
        <v/>
      </c>
      <c r="G1003" s="311" t="str">
        <f ca="1">IF($B1003="","",IF(INDEX(ORCAMENTO!$G:$G,$B1003)&lt;&gt;"",INDEX(ORCAMENTO!$G:$G,$B1003),IF(INDEX(ORCAMENTO!$J:$J,$B1003)&lt;&gt;"",INDEX(ORCAMENTO!$J:$J,$B1003),IF(INDEX(ORCAMENTO!$M:$M,$B1003)&lt;&gt;"",INDEX(ORCAMENTO!$M:$M,$B1003),IF(INDEX(ORCAMENTO!$P:$P,$B1003)&lt;&gt;"",INDEX(ORCAMENTO!$P:$P,$B1003),IF(INDEX(ORCAMENTO!$S:$S,$B1003)&lt;&gt;"",INDEX(ORCAMENTO!$S:$S,$B1003),INDEX(ORCAMENTO!$V:$V,$B1003)))))))</f>
        <v/>
      </c>
      <c r="H1003" s="312" t="str">
        <f ca="1">IF($B1003="","",IF(INDEX(ORCAMENTO!$H:$H,$B1003)&lt;&gt;"",INDEX(ORCAMENTO!$H:$H,$B1003),IF(INDEX(ORCAMENTO!$K:$K,$B1003)&lt;&gt;"",INDEX(ORCAMENTO!$K:$K,$B1003),IF(INDEX(ORCAMENTO!$N:$N,$B1003)&lt;&gt;"",INDEX(ORCAMENTO!$N:$N,$B1003),IF(INDEX(ORCAMENTO!$Q:$Q,$B1003)&lt;&gt;"",INDEX(ORCAMENTO!$Q:$Q,$B1003),IF(INDEX(ORCAMENTO!$T:$T,$B1003)&lt;&gt;"",INDEX(ORCAMENTO!$T:$T,$B1003),INDEX(ORCAMENTO!$W:$W,$B1003)))))))</f>
        <v/>
      </c>
      <c r="I1003" s="255" t="str">
        <f ca="1">IF($B1003="","",IF(INDEX(ORCAMENTO!$AI:$AI,$B1003)&lt;&gt;"",INDEX(ORCAMENTO!$AI:$AI,$B1003),IF(INDEX(ORCAMENTO!$AG:$AG,$B1003),"Memorial de cálculo ou anexo obrigatório não informado para item acima do limite.",IF(AND(INDEX(ORCAMENTO!$AC:$AC,$B1003),NOT(INDEX(ORCAMENTO!$AE:$AE,$B1003))),"Informe pelo menos um ano completo com valor unitário e quantidade.","Pendência identificada automaticamente."))))</f>
        <v/>
      </c>
      <c r="N1003" s="255">
        <f t="shared" si="32"/>
        <v>1004</v>
      </c>
      <c r="O1003" s="255">
        <f ca="1">IF(INDEX(ORCAMENTO!$AI:$AI,$N1003)&lt;&gt;"",1,0)</f>
        <v>0</v>
      </c>
      <c r="P1003" s="255">
        <f t="shared" ca="1" si="33"/>
        <v>11</v>
      </c>
      <c r="Q1003" s="255" t="str">
        <f ca="1">INDEX(ORCAMENTO!$AI:$AI,$N1003)</f>
        <v/>
      </c>
    </row>
    <row r="1004" spans="2:17" ht="15" customHeight="1" x14ac:dyDescent="0.25">
      <c r="B1004" s="255" t="str">
        <f ca="1">IFERROR(INDEX(_AUX_ANALISE!$A$1:$A$2461,MATCH(ROW()-34,_AUX_ANALISE!$C$1:$C$2461,0)),"")</f>
        <v/>
      </c>
      <c r="C1004" s="255" t="str">
        <f ca="1">IF($B1004="","",INDEX(ORCAMENTO!$B:$B,$B1004))</f>
        <v/>
      </c>
      <c r="D1004" s="255" t="str">
        <f ca="1">IF($B1004="","",INDEX(ORCAMENTO!$E:$E,$B1004))</f>
        <v/>
      </c>
      <c r="E1004" s="255" t="str">
        <f ca="1">IF($B1004="","",INDEX(ORCAMENTO!$D:$D,$B1004))</f>
        <v/>
      </c>
      <c r="F1004" s="255" t="str">
        <f ca="1">IF($B1004="","",TRIM(IF(OR(INDEX(ORCAMENTO!$G:$G,$B1004)&lt;&gt;"",INDEX(ORCAMENTO!$H:$H,$B1004)&lt;&gt;""),"Ano 1; ","")&amp;IF(OR(INDEX(ORCAMENTO!$J:$J,$B1004)&lt;&gt;"",INDEX(ORCAMENTO!$K:$K,$B1004)&lt;&gt;""),"Ano 2; ","")&amp;IF(OR(INDEX(ORCAMENTO!$M:$M,$B1004)&lt;&gt;"",INDEX(ORCAMENTO!$N:$N,$B1004)&lt;&gt;""),"Ano 3; ","")&amp;IF(OR(INDEX(ORCAMENTO!$P:$P,$B1004)&lt;&gt;"",INDEX(ORCAMENTO!$Q:$Q,$B1004)&lt;&gt;""),"Ano 4; ","")&amp;IF(OR(INDEX(ORCAMENTO!$S:$S,$B1004)&lt;&gt;"",INDEX(ORCAMENTO!$T:$T,$B1004)&lt;&gt;""),"Ano 5; ","")&amp;IF(OR(INDEX(ORCAMENTO!$V:$V,$B1004)&lt;&gt;"",INDEX(ORCAMENTO!$W:$W,$B1004)&lt;&gt;""),"Ano 6; ","")))</f>
        <v/>
      </c>
      <c r="G1004" s="311" t="str">
        <f ca="1">IF($B1004="","",IF(INDEX(ORCAMENTO!$G:$G,$B1004)&lt;&gt;"",INDEX(ORCAMENTO!$G:$G,$B1004),IF(INDEX(ORCAMENTO!$J:$J,$B1004)&lt;&gt;"",INDEX(ORCAMENTO!$J:$J,$B1004),IF(INDEX(ORCAMENTO!$M:$M,$B1004)&lt;&gt;"",INDEX(ORCAMENTO!$M:$M,$B1004),IF(INDEX(ORCAMENTO!$P:$P,$B1004)&lt;&gt;"",INDEX(ORCAMENTO!$P:$P,$B1004),IF(INDEX(ORCAMENTO!$S:$S,$B1004)&lt;&gt;"",INDEX(ORCAMENTO!$S:$S,$B1004),INDEX(ORCAMENTO!$V:$V,$B1004)))))))</f>
        <v/>
      </c>
      <c r="H1004" s="312" t="str">
        <f ca="1">IF($B1004="","",IF(INDEX(ORCAMENTO!$H:$H,$B1004)&lt;&gt;"",INDEX(ORCAMENTO!$H:$H,$B1004),IF(INDEX(ORCAMENTO!$K:$K,$B1004)&lt;&gt;"",INDEX(ORCAMENTO!$K:$K,$B1004),IF(INDEX(ORCAMENTO!$N:$N,$B1004)&lt;&gt;"",INDEX(ORCAMENTO!$N:$N,$B1004),IF(INDEX(ORCAMENTO!$Q:$Q,$B1004)&lt;&gt;"",INDEX(ORCAMENTO!$Q:$Q,$B1004),IF(INDEX(ORCAMENTO!$T:$T,$B1004)&lt;&gt;"",INDEX(ORCAMENTO!$T:$T,$B1004),INDEX(ORCAMENTO!$W:$W,$B1004)))))))</f>
        <v/>
      </c>
      <c r="I1004" s="255" t="str">
        <f ca="1">IF($B1004="","",IF(INDEX(ORCAMENTO!$AI:$AI,$B1004)&lt;&gt;"",INDEX(ORCAMENTO!$AI:$AI,$B1004),IF(INDEX(ORCAMENTO!$AG:$AG,$B1004),"Memorial de cálculo ou anexo obrigatório não informado para item acima do limite.",IF(AND(INDEX(ORCAMENTO!$AC:$AC,$B1004),NOT(INDEX(ORCAMENTO!$AE:$AE,$B1004))),"Informe pelo menos um ano completo com valor unitário e quantidade.","Pendência identificada automaticamente."))))</f>
        <v/>
      </c>
      <c r="N1004" s="255">
        <f t="shared" si="32"/>
        <v>1005</v>
      </c>
      <c r="O1004" s="255">
        <f ca="1">IF(INDEX(ORCAMENTO!$AI:$AI,$N1004)&lt;&gt;"",1,0)</f>
        <v>0</v>
      </c>
      <c r="P1004" s="255">
        <f t="shared" ca="1" si="33"/>
        <v>11</v>
      </c>
      <c r="Q1004" s="255" t="str">
        <f ca="1">INDEX(ORCAMENTO!$AI:$AI,$N1004)</f>
        <v/>
      </c>
    </row>
    <row r="1005" spans="2:17" ht="15" customHeight="1" x14ac:dyDescent="0.25">
      <c r="B1005" s="255" t="str">
        <f ca="1">IFERROR(INDEX(_AUX_ANALISE!$A$1:$A$2461,MATCH(ROW()-34,_AUX_ANALISE!$C$1:$C$2461,0)),"")</f>
        <v/>
      </c>
      <c r="C1005" s="255" t="str">
        <f ca="1">IF($B1005="","",INDEX(ORCAMENTO!$B:$B,$B1005))</f>
        <v/>
      </c>
      <c r="D1005" s="255" t="str">
        <f ca="1">IF($B1005="","",INDEX(ORCAMENTO!$E:$E,$B1005))</f>
        <v/>
      </c>
      <c r="E1005" s="255" t="str">
        <f ca="1">IF($B1005="","",INDEX(ORCAMENTO!$D:$D,$B1005))</f>
        <v/>
      </c>
      <c r="F1005" s="255" t="str">
        <f ca="1">IF($B1005="","",TRIM(IF(OR(INDEX(ORCAMENTO!$G:$G,$B1005)&lt;&gt;"",INDEX(ORCAMENTO!$H:$H,$B1005)&lt;&gt;""),"Ano 1; ","")&amp;IF(OR(INDEX(ORCAMENTO!$J:$J,$B1005)&lt;&gt;"",INDEX(ORCAMENTO!$K:$K,$B1005)&lt;&gt;""),"Ano 2; ","")&amp;IF(OR(INDEX(ORCAMENTO!$M:$M,$B1005)&lt;&gt;"",INDEX(ORCAMENTO!$N:$N,$B1005)&lt;&gt;""),"Ano 3; ","")&amp;IF(OR(INDEX(ORCAMENTO!$P:$P,$B1005)&lt;&gt;"",INDEX(ORCAMENTO!$Q:$Q,$B1005)&lt;&gt;""),"Ano 4; ","")&amp;IF(OR(INDEX(ORCAMENTO!$S:$S,$B1005)&lt;&gt;"",INDEX(ORCAMENTO!$T:$T,$B1005)&lt;&gt;""),"Ano 5; ","")&amp;IF(OR(INDEX(ORCAMENTO!$V:$V,$B1005)&lt;&gt;"",INDEX(ORCAMENTO!$W:$W,$B1005)&lt;&gt;""),"Ano 6; ","")))</f>
        <v/>
      </c>
      <c r="G1005" s="311" t="str">
        <f ca="1">IF($B1005="","",IF(INDEX(ORCAMENTO!$G:$G,$B1005)&lt;&gt;"",INDEX(ORCAMENTO!$G:$G,$B1005),IF(INDEX(ORCAMENTO!$J:$J,$B1005)&lt;&gt;"",INDEX(ORCAMENTO!$J:$J,$B1005),IF(INDEX(ORCAMENTO!$M:$M,$B1005)&lt;&gt;"",INDEX(ORCAMENTO!$M:$M,$B1005),IF(INDEX(ORCAMENTO!$P:$P,$B1005)&lt;&gt;"",INDEX(ORCAMENTO!$P:$P,$B1005),IF(INDEX(ORCAMENTO!$S:$S,$B1005)&lt;&gt;"",INDEX(ORCAMENTO!$S:$S,$B1005),INDEX(ORCAMENTO!$V:$V,$B1005)))))))</f>
        <v/>
      </c>
      <c r="H1005" s="312" t="str">
        <f ca="1">IF($B1005="","",IF(INDEX(ORCAMENTO!$H:$H,$B1005)&lt;&gt;"",INDEX(ORCAMENTO!$H:$H,$B1005),IF(INDEX(ORCAMENTO!$K:$K,$B1005)&lt;&gt;"",INDEX(ORCAMENTO!$K:$K,$B1005),IF(INDEX(ORCAMENTO!$N:$N,$B1005)&lt;&gt;"",INDEX(ORCAMENTO!$N:$N,$B1005),IF(INDEX(ORCAMENTO!$Q:$Q,$B1005)&lt;&gt;"",INDEX(ORCAMENTO!$Q:$Q,$B1005),IF(INDEX(ORCAMENTO!$T:$T,$B1005)&lt;&gt;"",INDEX(ORCAMENTO!$T:$T,$B1005),INDEX(ORCAMENTO!$W:$W,$B1005)))))))</f>
        <v/>
      </c>
      <c r="I1005" s="255" t="str">
        <f ca="1">IF($B1005="","",IF(INDEX(ORCAMENTO!$AI:$AI,$B1005)&lt;&gt;"",INDEX(ORCAMENTO!$AI:$AI,$B1005),IF(INDEX(ORCAMENTO!$AG:$AG,$B1005),"Memorial de cálculo ou anexo obrigatório não informado para item acima do limite.",IF(AND(INDEX(ORCAMENTO!$AC:$AC,$B1005),NOT(INDEX(ORCAMENTO!$AE:$AE,$B1005))),"Informe pelo menos um ano completo com valor unitário e quantidade.","Pendência identificada automaticamente."))))</f>
        <v/>
      </c>
      <c r="N1005" s="255">
        <f t="shared" si="32"/>
        <v>1006</v>
      </c>
      <c r="O1005" s="255">
        <f ca="1">IF(INDEX(ORCAMENTO!$AI:$AI,$N1005)&lt;&gt;"",1,0)</f>
        <v>0</v>
      </c>
      <c r="P1005" s="255">
        <f t="shared" ca="1" si="33"/>
        <v>11</v>
      </c>
      <c r="Q1005" s="255" t="str">
        <f ca="1">INDEX(ORCAMENTO!$AI:$AI,$N1005)</f>
        <v/>
      </c>
    </row>
    <row r="1006" spans="2:17" ht="15" customHeight="1" x14ac:dyDescent="0.25">
      <c r="B1006" s="255" t="str">
        <f ca="1">IFERROR(INDEX(_AUX_ANALISE!$A$1:$A$2461,MATCH(ROW()-34,_AUX_ANALISE!$C$1:$C$2461,0)),"")</f>
        <v/>
      </c>
      <c r="C1006" s="255" t="str">
        <f ca="1">IF($B1006="","",INDEX(ORCAMENTO!$B:$B,$B1006))</f>
        <v/>
      </c>
      <c r="D1006" s="255" t="str">
        <f ca="1">IF($B1006="","",INDEX(ORCAMENTO!$E:$E,$B1006))</f>
        <v/>
      </c>
      <c r="E1006" s="255" t="str">
        <f ca="1">IF($B1006="","",INDEX(ORCAMENTO!$D:$D,$B1006))</f>
        <v/>
      </c>
      <c r="F1006" s="255" t="str">
        <f ca="1">IF($B1006="","",TRIM(IF(OR(INDEX(ORCAMENTO!$G:$G,$B1006)&lt;&gt;"",INDEX(ORCAMENTO!$H:$H,$B1006)&lt;&gt;""),"Ano 1; ","")&amp;IF(OR(INDEX(ORCAMENTO!$J:$J,$B1006)&lt;&gt;"",INDEX(ORCAMENTO!$K:$K,$B1006)&lt;&gt;""),"Ano 2; ","")&amp;IF(OR(INDEX(ORCAMENTO!$M:$M,$B1006)&lt;&gt;"",INDEX(ORCAMENTO!$N:$N,$B1006)&lt;&gt;""),"Ano 3; ","")&amp;IF(OR(INDEX(ORCAMENTO!$P:$P,$B1006)&lt;&gt;"",INDEX(ORCAMENTO!$Q:$Q,$B1006)&lt;&gt;""),"Ano 4; ","")&amp;IF(OR(INDEX(ORCAMENTO!$S:$S,$B1006)&lt;&gt;"",INDEX(ORCAMENTO!$T:$T,$B1006)&lt;&gt;""),"Ano 5; ","")&amp;IF(OR(INDEX(ORCAMENTO!$V:$V,$B1006)&lt;&gt;"",INDEX(ORCAMENTO!$W:$W,$B1006)&lt;&gt;""),"Ano 6; ","")))</f>
        <v/>
      </c>
      <c r="G1006" s="311" t="str">
        <f ca="1">IF($B1006="","",IF(INDEX(ORCAMENTO!$G:$G,$B1006)&lt;&gt;"",INDEX(ORCAMENTO!$G:$G,$B1006),IF(INDEX(ORCAMENTO!$J:$J,$B1006)&lt;&gt;"",INDEX(ORCAMENTO!$J:$J,$B1006),IF(INDEX(ORCAMENTO!$M:$M,$B1006)&lt;&gt;"",INDEX(ORCAMENTO!$M:$M,$B1006),IF(INDEX(ORCAMENTO!$P:$P,$B1006)&lt;&gt;"",INDEX(ORCAMENTO!$P:$P,$B1006),IF(INDEX(ORCAMENTO!$S:$S,$B1006)&lt;&gt;"",INDEX(ORCAMENTO!$S:$S,$B1006),INDEX(ORCAMENTO!$V:$V,$B1006)))))))</f>
        <v/>
      </c>
      <c r="H1006" s="312" t="str">
        <f ca="1">IF($B1006="","",IF(INDEX(ORCAMENTO!$H:$H,$B1006)&lt;&gt;"",INDEX(ORCAMENTO!$H:$H,$B1006),IF(INDEX(ORCAMENTO!$K:$K,$B1006)&lt;&gt;"",INDEX(ORCAMENTO!$K:$K,$B1006),IF(INDEX(ORCAMENTO!$N:$N,$B1006)&lt;&gt;"",INDEX(ORCAMENTO!$N:$N,$B1006),IF(INDEX(ORCAMENTO!$Q:$Q,$B1006)&lt;&gt;"",INDEX(ORCAMENTO!$Q:$Q,$B1006),IF(INDEX(ORCAMENTO!$T:$T,$B1006)&lt;&gt;"",INDEX(ORCAMENTO!$T:$T,$B1006),INDEX(ORCAMENTO!$W:$W,$B1006)))))))</f>
        <v/>
      </c>
      <c r="I1006" s="255" t="str">
        <f ca="1">IF($B1006="","",IF(INDEX(ORCAMENTO!$AI:$AI,$B1006)&lt;&gt;"",INDEX(ORCAMENTO!$AI:$AI,$B1006),IF(INDEX(ORCAMENTO!$AG:$AG,$B1006),"Memorial de cálculo ou anexo obrigatório não informado para item acima do limite.",IF(AND(INDEX(ORCAMENTO!$AC:$AC,$B1006),NOT(INDEX(ORCAMENTO!$AE:$AE,$B1006))),"Informe pelo menos um ano completo com valor unitário e quantidade.","Pendência identificada automaticamente."))))</f>
        <v/>
      </c>
      <c r="N1006" s="255">
        <f t="shared" si="32"/>
        <v>1007</v>
      </c>
      <c r="O1006" s="255">
        <f ca="1">IF(INDEX(ORCAMENTO!$AI:$AI,$N1006)&lt;&gt;"",1,0)</f>
        <v>0</v>
      </c>
      <c r="P1006" s="255">
        <f t="shared" ca="1" si="33"/>
        <v>11</v>
      </c>
      <c r="Q1006" s="255" t="str">
        <f ca="1">INDEX(ORCAMENTO!$AI:$AI,$N1006)</f>
        <v/>
      </c>
    </row>
    <row r="1007" spans="2:17" ht="15" customHeight="1" x14ac:dyDescent="0.25">
      <c r="B1007" s="255" t="str">
        <f ca="1">IFERROR(INDEX(_AUX_ANALISE!$A$1:$A$2461,MATCH(ROW()-34,_AUX_ANALISE!$C$1:$C$2461,0)),"")</f>
        <v/>
      </c>
      <c r="C1007" s="255" t="str">
        <f ca="1">IF($B1007="","",INDEX(ORCAMENTO!$B:$B,$B1007))</f>
        <v/>
      </c>
      <c r="D1007" s="255" t="str">
        <f ca="1">IF($B1007="","",INDEX(ORCAMENTO!$E:$E,$B1007))</f>
        <v/>
      </c>
      <c r="E1007" s="255" t="str">
        <f ca="1">IF($B1007="","",INDEX(ORCAMENTO!$D:$D,$B1007))</f>
        <v/>
      </c>
      <c r="F1007" s="255" t="str">
        <f ca="1">IF($B1007="","",TRIM(IF(OR(INDEX(ORCAMENTO!$G:$G,$B1007)&lt;&gt;"",INDEX(ORCAMENTO!$H:$H,$B1007)&lt;&gt;""),"Ano 1; ","")&amp;IF(OR(INDEX(ORCAMENTO!$J:$J,$B1007)&lt;&gt;"",INDEX(ORCAMENTO!$K:$K,$B1007)&lt;&gt;""),"Ano 2; ","")&amp;IF(OR(INDEX(ORCAMENTO!$M:$M,$B1007)&lt;&gt;"",INDEX(ORCAMENTO!$N:$N,$B1007)&lt;&gt;""),"Ano 3; ","")&amp;IF(OR(INDEX(ORCAMENTO!$P:$P,$B1007)&lt;&gt;"",INDEX(ORCAMENTO!$Q:$Q,$B1007)&lt;&gt;""),"Ano 4; ","")&amp;IF(OR(INDEX(ORCAMENTO!$S:$S,$B1007)&lt;&gt;"",INDEX(ORCAMENTO!$T:$T,$B1007)&lt;&gt;""),"Ano 5; ","")&amp;IF(OR(INDEX(ORCAMENTO!$V:$V,$B1007)&lt;&gt;"",INDEX(ORCAMENTO!$W:$W,$B1007)&lt;&gt;""),"Ano 6; ","")))</f>
        <v/>
      </c>
      <c r="G1007" s="311" t="str">
        <f ca="1">IF($B1007="","",IF(INDEX(ORCAMENTO!$G:$G,$B1007)&lt;&gt;"",INDEX(ORCAMENTO!$G:$G,$B1007),IF(INDEX(ORCAMENTO!$J:$J,$B1007)&lt;&gt;"",INDEX(ORCAMENTO!$J:$J,$B1007),IF(INDEX(ORCAMENTO!$M:$M,$B1007)&lt;&gt;"",INDEX(ORCAMENTO!$M:$M,$B1007),IF(INDEX(ORCAMENTO!$P:$P,$B1007)&lt;&gt;"",INDEX(ORCAMENTO!$P:$P,$B1007),IF(INDEX(ORCAMENTO!$S:$S,$B1007)&lt;&gt;"",INDEX(ORCAMENTO!$S:$S,$B1007),INDEX(ORCAMENTO!$V:$V,$B1007)))))))</f>
        <v/>
      </c>
      <c r="H1007" s="312" t="str">
        <f ca="1">IF($B1007="","",IF(INDEX(ORCAMENTO!$H:$H,$B1007)&lt;&gt;"",INDEX(ORCAMENTO!$H:$H,$B1007),IF(INDEX(ORCAMENTO!$K:$K,$B1007)&lt;&gt;"",INDEX(ORCAMENTO!$K:$K,$B1007),IF(INDEX(ORCAMENTO!$N:$N,$B1007)&lt;&gt;"",INDEX(ORCAMENTO!$N:$N,$B1007),IF(INDEX(ORCAMENTO!$Q:$Q,$B1007)&lt;&gt;"",INDEX(ORCAMENTO!$Q:$Q,$B1007),IF(INDEX(ORCAMENTO!$T:$T,$B1007)&lt;&gt;"",INDEX(ORCAMENTO!$T:$T,$B1007),INDEX(ORCAMENTO!$W:$W,$B1007)))))))</f>
        <v/>
      </c>
      <c r="I1007" s="255" t="str">
        <f ca="1">IF($B1007="","",IF(INDEX(ORCAMENTO!$AI:$AI,$B1007)&lt;&gt;"",INDEX(ORCAMENTO!$AI:$AI,$B1007),IF(INDEX(ORCAMENTO!$AG:$AG,$B1007),"Memorial de cálculo ou anexo obrigatório não informado para item acima do limite.",IF(AND(INDEX(ORCAMENTO!$AC:$AC,$B1007),NOT(INDEX(ORCAMENTO!$AE:$AE,$B1007))),"Informe pelo menos um ano completo com valor unitário e quantidade.","Pendência identificada automaticamente."))))</f>
        <v/>
      </c>
      <c r="N1007" s="255">
        <f t="shared" si="32"/>
        <v>1008</v>
      </c>
      <c r="O1007" s="255">
        <f ca="1">IF(INDEX(ORCAMENTO!$AI:$AI,$N1007)&lt;&gt;"",1,0)</f>
        <v>0</v>
      </c>
      <c r="P1007" s="255">
        <f t="shared" ca="1" si="33"/>
        <v>11</v>
      </c>
      <c r="Q1007" s="255" t="str">
        <f ca="1">INDEX(ORCAMENTO!$AI:$AI,$N1007)</f>
        <v/>
      </c>
    </row>
    <row r="1008" spans="2:17" ht="15" customHeight="1" x14ac:dyDescent="0.25">
      <c r="B1008" s="255" t="str">
        <f ca="1">IFERROR(INDEX(_AUX_ANALISE!$A$1:$A$2461,MATCH(ROW()-34,_AUX_ANALISE!$C$1:$C$2461,0)),"")</f>
        <v/>
      </c>
      <c r="C1008" s="255" t="str">
        <f ca="1">IF($B1008="","",INDEX(ORCAMENTO!$B:$B,$B1008))</f>
        <v/>
      </c>
      <c r="D1008" s="255" t="str">
        <f ca="1">IF($B1008="","",INDEX(ORCAMENTO!$E:$E,$B1008))</f>
        <v/>
      </c>
      <c r="E1008" s="255" t="str">
        <f ca="1">IF($B1008="","",INDEX(ORCAMENTO!$D:$D,$B1008))</f>
        <v/>
      </c>
      <c r="F1008" s="255" t="str">
        <f ca="1">IF($B1008="","",TRIM(IF(OR(INDEX(ORCAMENTO!$G:$G,$B1008)&lt;&gt;"",INDEX(ORCAMENTO!$H:$H,$B1008)&lt;&gt;""),"Ano 1; ","")&amp;IF(OR(INDEX(ORCAMENTO!$J:$J,$B1008)&lt;&gt;"",INDEX(ORCAMENTO!$K:$K,$B1008)&lt;&gt;""),"Ano 2; ","")&amp;IF(OR(INDEX(ORCAMENTO!$M:$M,$B1008)&lt;&gt;"",INDEX(ORCAMENTO!$N:$N,$B1008)&lt;&gt;""),"Ano 3; ","")&amp;IF(OR(INDEX(ORCAMENTO!$P:$P,$B1008)&lt;&gt;"",INDEX(ORCAMENTO!$Q:$Q,$B1008)&lt;&gt;""),"Ano 4; ","")&amp;IF(OR(INDEX(ORCAMENTO!$S:$S,$B1008)&lt;&gt;"",INDEX(ORCAMENTO!$T:$T,$B1008)&lt;&gt;""),"Ano 5; ","")&amp;IF(OR(INDEX(ORCAMENTO!$V:$V,$B1008)&lt;&gt;"",INDEX(ORCAMENTO!$W:$W,$B1008)&lt;&gt;""),"Ano 6; ","")))</f>
        <v/>
      </c>
      <c r="G1008" s="311" t="str">
        <f ca="1">IF($B1008="","",IF(INDEX(ORCAMENTO!$G:$G,$B1008)&lt;&gt;"",INDEX(ORCAMENTO!$G:$G,$B1008),IF(INDEX(ORCAMENTO!$J:$J,$B1008)&lt;&gt;"",INDEX(ORCAMENTO!$J:$J,$B1008),IF(INDEX(ORCAMENTO!$M:$M,$B1008)&lt;&gt;"",INDEX(ORCAMENTO!$M:$M,$B1008),IF(INDEX(ORCAMENTO!$P:$P,$B1008)&lt;&gt;"",INDEX(ORCAMENTO!$P:$P,$B1008),IF(INDEX(ORCAMENTO!$S:$S,$B1008)&lt;&gt;"",INDEX(ORCAMENTO!$S:$S,$B1008),INDEX(ORCAMENTO!$V:$V,$B1008)))))))</f>
        <v/>
      </c>
      <c r="H1008" s="312" t="str">
        <f ca="1">IF($B1008="","",IF(INDEX(ORCAMENTO!$H:$H,$B1008)&lt;&gt;"",INDEX(ORCAMENTO!$H:$H,$B1008),IF(INDEX(ORCAMENTO!$K:$K,$B1008)&lt;&gt;"",INDEX(ORCAMENTO!$K:$K,$B1008),IF(INDEX(ORCAMENTO!$N:$N,$B1008)&lt;&gt;"",INDEX(ORCAMENTO!$N:$N,$B1008),IF(INDEX(ORCAMENTO!$Q:$Q,$B1008)&lt;&gt;"",INDEX(ORCAMENTO!$Q:$Q,$B1008),IF(INDEX(ORCAMENTO!$T:$T,$B1008)&lt;&gt;"",INDEX(ORCAMENTO!$T:$T,$B1008),INDEX(ORCAMENTO!$W:$W,$B1008)))))))</f>
        <v/>
      </c>
      <c r="I1008" s="255" t="str">
        <f ca="1">IF($B1008="","",IF(INDEX(ORCAMENTO!$AI:$AI,$B1008)&lt;&gt;"",INDEX(ORCAMENTO!$AI:$AI,$B1008),IF(INDEX(ORCAMENTO!$AG:$AG,$B1008),"Memorial de cálculo ou anexo obrigatório não informado para item acima do limite.",IF(AND(INDEX(ORCAMENTO!$AC:$AC,$B1008),NOT(INDEX(ORCAMENTO!$AE:$AE,$B1008))),"Informe pelo menos um ano completo com valor unitário e quantidade.","Pendência identificada automaticamente."))))</f>
        <v/>
      </c>
      <c r="N1008" s="255">
        <f t="shared" si="32"/>
        <v>1009</v>
      </c>
      <c r="O1008" s="255">
        <f ca="1">IF(INDEX(ORCAMENTO!$AI:$AI,$N1008)&lt;&gt;"",1,0)</f>
        <v>0</v>
      </c>
      <c r="P1008" s="255">
        <f t="shared" ca="1" si="33"/>
        <v>11</v>
      </c>
      <c r="Q1008" s="255" t="str">
        <f ca="1">INDEX(ORCAMENTO!$AI:$AI,$N1008)</f>
        <v/>
      </c>
    </row>
    <row r="1009" spans="2:17" ht="15" customHeight="1" x14ac:dyDescent="0.25">
      <c r="B1009" s="255" t="str">
        <f ca="1">IFERROR(INDEX(_AUX_ANALISE!$A$1:$A$2461,MATCH(ROW()-34,_AUX_ANALISE!$C$1:$C$2461,0)),"")</f>
        <v/>
      </c>
      <c r="C1009" s="255" t="str">
        <f ca="1">IF($B1009="","",INDEX(ORCAMENTO!$B:$B,$B1009))</f>
        <v/>
      </c>
      <c r="D1009" s="255" t="str">
        <f ca="1">IF($B1009="","",INDEX(ORCAMENTO!$E:$E,$B1009))</f>
        <v/>
      </c>
      <c r="E1009" s="255" t="str">
        <f ca="1">IF($B1009="","",INDEX(ORCAMENTO!$D:$D,$B1009))</f>
        <v/>
      </c>
      <c r="F1009" s="255" t="str">
        <f ca="1">IF($B1009="","",TRIM(IF(OR(INDEX(ORCAMENTO!$G:$G,$B1009)&lt;&gt;"",INDEX(ORCAMENTO!$H:$H,$B1009)&lt;&gt;""),"Ano 1; ","")&amp;IF(OR(INDEX(ORCAMENTO!$J:$J,$B1009)&lt;&gt;"",INDEX(ORCAMENTO!$K:$K,$B1009)&lt;&gt;""),"Ano 2; ","")&amp;IF(OR(INDEX(ORCAMENTO!$M:$M,$B1009)&lt;&gt;"",INDEX(ORCAMENTO!$N:$N,$B1009)&lt;&gt;""),"Ano 3; ","")&amp;IF(OR(INDEX(ORCAMENTO!$P:$P,$B1009)&lt;&gt;"",INDEX(ORCAMENTO!$Q:$Q,$B1009)&lt;&gt;""),"Ano 4; ","")&amp;IF(OR(INDEX(ORCAMENTO!$S:$S,$B1009)&lt;&gt;"",INDEX(ORCAMENTO!$T:$T,$B1009)&lt;&gt;""),"Ano 5; ","")&amp;IF(OR(INDEX(ORCAMENTO!$V:$V,$B1009)&lt;&gt;"",INDEX(ORCAMENTO!$W:$W,$B1009)&lt;&gt;""),"Ano 6; ","")))</f>
        <v/>
      </c>
      <c r="G1009" s="311" t="str">
        <f ca="1">IF($B1009="","",IF(INDEX(ORCAMENTO!$G:$G,$B1009)&lt;&gt;"",INDEX(ORCAMENTO!$G:$G,$B1009),IF(INDEX(ORCAMENTO!$J:$J,$B1009)&lt;&gt;"",INDEX(ORCAMENTO!$J:$J,$B1009),IF(INDEX(ORCAMENTO!$M:$M,$B1009)&lt;&gt;"",INDEX(ORCAMENTO!$M:$M,$B1009),IF(INDEX(ORCAMENTO!$P:$P,$B1009)&lt;&gt;"",INDEX(ORCAMENTO!$P:$P,$B1009),IF(INDEX(ORCAMENTO!$S:$S,$B1009)&lt;&gt;"",INDEX(ORCAMENTO!$S:$S,$B1009),INDEX(ORCAMENTO!$V:$V,$B1009)))))))</f>
        <v/>
      </c>
      <c r="H1009" s="312" t="str">
        <f ca="1">IF($B1009="","",IF(INDEX(ORCAMENTO!$H:$H,$B1009)&lt;&gt;"",INDEX(ORCAMENTO!$H:$H,$B1009),IF(INDEX(ORCAMENTO!$K:$K,$B1009)&lt;&gt;"",INDEX(ORCAMENTO!$K:$K,$B1009),IF(INDEX(ORCAMENTO!$N:$N,$B1009)&lt;&gt;"",INDEX(ORCAMENTO!$N:$N,$B1009),IF(INDEX(ORCAMENTO!$Q:$Q,$B1009)&lt;&gt;"",INDEX(ORCAMENTO!$Q:$Q,$B1009),IF(INDEX(ORCAMENTO!$T:$T,$B1009)&lt;&gt;"",INDEX(ORCAMENTO!$T:$T,$B1009),INDEX(ORCAMENTO!$W:$W,$B1009)))))))</f>
        <v/>
      </c>
      <c r="I1009" s="255" t="str">
        <f ca="1">IF($B1009="","",IF(INDEX(ORCAMENTO!$AI:$AI,$B1009)&lt;&gt;"",INDEX(ORCAMENTO!$AI:$AI,$B1009),IF(INDEX(ORCAMENTO!$AG:$AG,$B1009),"Memorial de cálculo ou anexo obrigatório não informado para item acima do limite.",IF(AND(INDEX(ORCAMENTO!$AC:$AC,$B1009),NOT(INDEX(ORCAMENTO!$AE:$AE,$B1009))),"Informe pelo menos um ano completo com valor unitário e quantidade.","Pendência identificada automaticamente."))))</f>
        <v/>
      </c>
      <c r="N1009" s="255">
        <f t="shared" si="32"/>
        <v>1010</v>
      </c>
      <c r="O1009" s="255">
        <f ca="1">IF(INDEX(ORCAMENTO!$AI:$AI,$N1009)&lt;&gt;"",1,0)</f>
        <v>0</v>
      </c>
      <c r="P1009" s="255">
        <f t="shared" ca="1" si="33"/>
        <v>11</v>
      </c>
      <c r="Q1009" s="255" t="str">
        <f ca="1">INDEX(ORCAMENTO!$AI:$AI,$N1009)</f>
        <v/>
      </c>
    </row>
    <row r="1010" spans="2:17" ht="15" customHeight="1" x14ac:dyDescent="0.25">
      <c r="B1010" s="255" t="str">
        <f ca="1">IFERROR(INDEX(_AUX_ANALISE!$A$1:$A$2461,MATCH(ROW()-34,_AUX_ANALISE!$C$1:$C$2461,0)),"")</f>
        <v/>
      </c>
      <c r="C1010" s="255" t="str">
        <f ca="1">IF($B1010="","",INDEX(ORCAMENTO!$B:$B,$B1010))</f>
        <v/>
      </c>
      <c r="D1010" s="255" t="str">
        <f ca="1">IF($B1010="","",INDEX(ORCAMENTO!$E:$E,$B1010))</f>
        <v/>
      </c>
      <c r="E1010" s="255" t="str">
        <f ca="1">IF($B1010="","",INDEX(ORCAMENTO!$D:$D,$B1010))</f>
        <v/>
      </c>
      <c r="F1010" s="255" t="str">
        <f ca="1">IF($B1010="","",TRIM(IF(OR(INDEX(ORCAMENTO!$G:$G,$B1010)&lt;&gt;"",INDEX(ORCAMENTO!$H:$H,$B1010)&lt;&gt;""),"Ano 1; ","")&amp;IF(OR(INDEX(ORCAMENTO!$J:$J,$B1010)&lt;&gt;"",INDEX(ORCAMENTO!$K:$K,$B1010)&lt;&gt;""),"Ano 2; ","")&amp;IF(OR(INDEX(ORCAMENTO!$M:$M,$B1010)&lt;&gt;"",INDEX(ORCAMENTO!$N:$N,$B1010)&lt;&gt;""),"Ano 3; ","")&amp;IF(OR(INDEX(ORCAMENTO!$P:$P,$B1010)&lt;&gt;"",INDEX(ORCAMENTO!$Q:$Q,$B1010)&lt;&gt;""),"Ano 4; ","")&amp;IF(OR(INDEX(ORCAMENTO!$S:$S,$B1010)&lt;&gt;"",INDEX(ORCAMENTO!$T:$T,$B1010)&lt;&gt;""),"Ano 5; ","")&amp;IF(OR(INDEX(ORCAMENTO!$V:$V,$B1010)&lt;&gt;"",INDEX(ORCAMENTO!$W:$W,$B1010)&lt;&gt;""),"Ano 6; ","")))</f>
        <v/>
      </c>
      <c r="G1010" s="311" t="str">
        <f ca="1">IF($B1010="","",IF(INDEX(ORCAMENTO!$G:$G,$B1010)&lt;&gt;"",INDEX(ORCAMENTO!$G:$G,$B1010),IF(INDEX(ORCAMENTO!$J:$J,$B1010)&lt;&gt;"",INDEX(ORCAMENTO!$J:$J,$B1010),IF(INDEX(ORCAMENTO!$M:$M,$B1010)&lt;&gt;"",INDEX(ORCAMENTO!$M:$M,$B1010),IF(INDEX(ORCAMENTO!$P:$P,$B1010)&lt;&gt;"",INDEX(ORCAMENTO!$P:$P,$B1010),IF(INDEX(ORCAMENTO!$S:$S,$B1010)&lt;&gt;"",INDEX(ORCAMENTO!$S:$S,$B1010),INDEX(ORCAMENTO!$V:$V,$B1010)))))))</f>
        <v/>
      </c>
      <c r="H1010" s="312" t="str">
        <f ca="1">IF($B1010="","",IF(INDEX(ORCAMENTO!$H:$H,$B1010)&lt;&gt;"",INDEX(ORCAMENTO!$H:$H,$B1010),IF(INDEX(ORCAMENTO!$K:$K,$B1010)&lt;&gt;"",INDEX(ORCAMENTO!$K:$K,$B1010),IF(INDEX(ORCAMENTO!$N:$N,$B1010)&lt;&gt;"",INDEX(ORCAMENTO!$N:$N,$B1010),IF(INDEX(ORCAMENTO!$Q:$Q,$B1010)&lt;&gt;"",INDEX(ORCAMENTO!$Q:$Q,$B1010),IF(INDEX(ORCAMENTO!$T:$T,$B1010)&lt;&gt;"",INDEX(ORCAMENTO!$T:$T,$B1010),INDEX(ORCAMENTO!$W:$W,$B1010)))))))</f>
        <v/>
      </c>
      <c r="I1010" s="255" t="str">
        <f ca="1">IF($B1010="","",IF(INDEX(ORCAMENTO!$AI:$AI,$B1010)&lt;&gt;"",INDEX(ORCAMENTO!$AI:$AI,$B1010),IF(INDEX(ORCAMENTO!$AG:$AG,$B1010),"Memorial de cálculo ou anexo obrigatório não informado para item acima do limite.",IF(AND(INDEX(ORCAMENTO!$AC:$AC,$B1010),NOT(INDEX(ORCAMENTO!$AE:$AE,$B1010))),"Informe pelo menos um ano completo com valor unitário e quantidade.","Pendência identificada automaticamente."))))</f>
        <v/>
      </c>
      <c r="N1010" s="255">
        <f t="shared" si="32"/>
        <v>1011</v>
      </c>
      <c r="O1010" s="255">
        <f ca="1">IF(INDEX(ORCAMENTO!$AI:$AI,$N1010)&lt;&gt;"",1,0)</f>
        <v>0</v>
      </c>
      <c r="P1010" s="255">
        <f t="shared" ca="1" si="33"/>
        <v>11</v>
      </c>
      <c r="Q1010" s="255" t="str">
        <f ca="1">INDEX(ORCAMENTO!$AI:$AI,$N1010)</f>
        <v/>
      </c>
    </row>
    <row r="1011" spans="2:17" ht="15" customHeight="1" x14ac:dyDescent="0.25">
      <c r="B1011" s="255" t="str">
        <f ca="1">IFERROR(INDEX(_AUX_ANALISE!$A$1:$A$2461,MATCH(ROW()-34,_AUX_ANALISE!$C$1:$C$2461,0)),"")</f>
        <v/>
      </c>
      <c r="C1011" s="255" t="str">
        <f ca="1">IF($B1011="","",INDEX(ORCAMENTO!$B:$B,$B1011))</f>
        <v/>
      </c>
      <c r="D1011" s="255" t="str">
        <f ca="1">IF($B1011="","",INDEX(ORCAMENTO!$E:$E,$B1011))</f>
        <v/>
      </c>
      <c r="E1011" s="255" t="str">
        <f ca="1">IF($B1011="","",INDEX(ORCAMENTO!$D:$D,$B1011))</f>
        <v/>
      </c>
      <c r="F1011" s="255" t="str">
        <f ca="1">IF($B1011="","",TRIM(IF(OR(INDEX(ORCAMENTO!$G:$G,$B1011)&lt;&gt;"",INDEX(ORCAMENTO!$H:$H,$B1011)&lt;&gt;""),"Ano 1; ","")&amp;IF(OR(INDEX(ORCAMENTO!$J:$J,$B1011)&lt;&gt;"",INDEX(ORCAMENTO!$K:$K,$B1011)&lt;&gt;""),"Ano 2; ","")&amp;IF(OR(INDEX(ORCAMENTO!$M:$M,$B1011)&lt;&gt;"",INDEX(ORCAMENTO!$N:$N,$B1011)&lt;&gt;""),"Ano 3; ","")&amp;IF(OR(INDEX(ORCAMENTO!$P:$P,$B1011)&lt;&gt;"",INDEX(ORCAMENTO!$Q:$Q,$B1011)&lt;&gt;""),"Ano 4; ","")&amp;IF(OR(INDEX(ORCAMENTO!$S:$S,$B1011)&lt;&gt;"",INDEX(ORCAMENTO!$T:$T,$B1011)&lt;&gt;""),"Ano 5; ","")&amp;IF(OR(INDEX(ORCAMENTO!$V:$V,$B1011)&lt;&gt;"",INDEX(ORCAMENTO!$W:$W,$B1011)&lt;&gt;""),"Ano 6; ","")))</f>
        <v/>
      </c>
      <c r="G1011" s="311" t="str">
        <f ca="1">IF($B1011="","",IF(INDEX(ORCAMENTO!$G:$G,$B1011)&lt;&gt;"",INDEX(ORCAMENTO!$G:$G,$B1011),IF(INDEX(ORCAMENTO!$J:$J,$B1011)&lt;&gt;"",INDEX(ORCAMENTO!$J:$J,$B1011),IF(INDEX(ORCAMENTO!$M:$M,$B1011)&lt;&gt;"",INDEX(ORCAMENTO!$M:$M,$B1011),IF(INDEX(ORCAMENTO!$P:$P,$B1011)&lt;&gt;"",INDEX(ORCAMENTO!$P:$P,$B1011),IF(INDEX(ORCAMENTO!$S:$S,$B1011)&lt;&gt;"",INDEX(ORCAMENTO!$S:$S,$B1011),INDEX(ORCAMENTO!$V:$V,$B1011)))))))</f>
        <v/>
      </c>
      <c r="H1011" s="312" t="str">
        <f ca="1">IF($B1011="","",IF(INDEX(ORCAMENTO!$H:$H,$B1011)&lt;&gt;"",INDEX(ORCAMENTO!$H:$H,$B1011),IF(INDEX(ORCAMENTO!$K:$K,$B1011)&lt;&gt;"",INDEX(ORCAMENTO!$K:$K,$B1011),IF(INDEX(ORCAMENTO!$N:$N,$B1011)&lt;&gt;"",INDEX(ORCAMENTO!$N:$N,$B1011),IF(INDEX(ORCAMENTO!$Q:$Q,$B1011)&lt;&gt;"",INDEX(ORCAMENTO!$Q:$Q,$B1011),IF(INDEX(ORCAMENTO!$T:$T,$B1011)&lt;&gt;"",INDEX(ORCAMENTO!$T:$T,$B1011),INDEX(ORCAMENTO!$W:$W,$B1011)))))))</f>
        <v/>
      </c>
      <c r="I1011" s="255" t="str">
        <f ca="1">IF($B1011="","",IF(INDEX(ORCAMENTO!$AI:$AI,$B1011)&lt;&gt;"",INDEX(ORCAMENTO!$AI:$AI,$B1011),IF(INDEX(ORCAMENTO!$AG:$AG,$B1011),"Memorial de cálculo ou anexo obrigatório não informado para item acima do limite.",IF(AND(INDEX(ORCAMENTO!$AC:$AC,$B1011),NOT(INDEX(ORCAMENTO!$AE:$AE,$B1011))),"Informe pelo menos um ano completo com valor unitário e quantidade.","Pendência identificada automaticamente."))))</f>
        <v/>
      </c>
      <c r="N1011" s="255">
        <f t="shared" si="32"/>
        <v>1012</v>
      </c>
      <c r="O1011" s="255">
        <f ca="1">IF(INDEX(ORCAMENTO!$AI:$AI,$N1011)&lt;&gt;"",1,0)</f>
        <v>0</v>
      </c>
      <c r="P1011" s="255">
        <f t="shared" ca="1" si="33"/>
        <v>11</v>
      </c>
      <c r="Q1011" s="255" t="str">
        <f ca="1">INDEX(ORCAMENTO!$AI:$AI,$N1011)</f>
        <v/>
      </c>
    </row>
    <row r="1012" spans="2:17" ht="15" customHeight="1" x14ac:dyDescent="0.25">
      <c r="B1012" s="255" t="str">
        <f ca="1">IFERROR(INDEX(_AUX_ANALISE!$A$1:$A$2461,MATCH(ROW()-34,_AUX_ANALISE!$C$1:$C$2461,0)),"")</f>
        <v/>
      </c>
      <c r="C1012" s="255" t="str">
        <f ca="1">IF($B1012="","",INDEX(ORCAMENTO!$B:$B,$B1012))</f>
        <v/>
      </c>
      <c r="D1012" s="255" t="str">
        <f ca="1">IF($B1012="","",INDEX(ORCAMENTO!$E:$E,$B1012))</f>
        <v/>
      </c>
      <c r="E1012" s="255" t="str">
        <f ca="1">IF($B1012="","",INDEX(ORCAMENTO!$D:$D,$B1012))</f>
        <v/>
      </c>
      <c r="F1012" s="255" t="str">
        <f ca="1">IF($B1012="","",TRIM(IF(OR(INDEX(ORCAMENTO!$G:$G,$B1012)&lt;&gt;"",INDEX(ORCAMENTO!$H:$H,$B1012)&lt;&gt;""),"Ano 1; ","")&amp;IF(OR(INDEX(ORCAMENTO!$J:$J,$B1012)&lt;&gt;"",INDEX(ORCAMENTO!$K:$K,$B1012)&lt;&gt;""),"Ano 2; ","")&amp;IF(OR(INDEX(ORCAMENTO!$M:$M,$B1012)&lt;&gt;"",INDEX(ORCAMENTO!$N:$N,$B1012)&lt;&gt;""),"Ano 3; ","")&amp;IF(OR(INDEX(ORCAMENTO!$P:$P,$B1012)&lt;&gt;"",INDEX(ORCAMENTO!$Q:$Q,$B1012)&lt;&gt;""),"Ano 4; ","")&amp;IF(OR(INDEX(ORCAMENTO!$S:$S,$B1012)&lt;&gt;"",INDEX(ORCAMENTO!$T:$T,$B1012)&lt;&gt;""),"Ano 5; ","")&amp;IF(OR(INDEX(ORCAMENTO!$V:$V,$B1012)&lt;&gt;"",INDEX(ORCAMENTO!$W:$W,$B1012)&lt;&gt;""),"Ano 6; ","")))</f>
        <v/>
      </c>
      <c r="G1012" s="311" t="str">
        <f ca="1">IF($B1012="","",IF(INDEX(ORCAMENTO!$G:$G,$B1012)&lt;&gt;"",INDEX(ORCAMENTO!$G:$G,$B1012),IF(INDEX(ORCAMENTO!$J:$J,$B1012)&lt;&gt;"",INDEX(ORCAMENTO!$J:$J,$B1012),IF(INDEX(ORCAMENTO!$M:$M,$B1012)&lt;&gt;"",INDEX(ORCAMENTO!$M:$M,$B1012),IF(INDEX(ORCAMENTO!$P:$P,$B1012)&lt;&gt;"",INDEX(ORCAMENTO!$P:$P,$B1012),IF(INDEX(ORCAMENTO!$S:$S,$B1012)&lt;&gt;"",INDEX(ORCAMENTO!$S:$S,$B1012),INDEX(ORCAMENTO!$V:$V,$B1012)))))))</f>
        <v/>
      </c>
      <c r="H1012" s="312" t="str">
        <f ca="1">IF($B1012="","",IF(INDEX(ORCAMENTO!$H:$H,$B1012)&lt;&gt;"",INDEX(ORCAMENTO!$H:$H,$B1012),IF(INDEX(ORCAMENTO!$K:$K,$B1012)&lt;&gt;"",INDEX(ORCAMENTO!$K:$K,$B1012),IF(INDEX(ORCAMENTO!$N:$N,$B1012)&lt;&gt;"",INDEX(ORCAMENTO!$N:$N,$B1012),IF(INDEX(ORCAMENTO!$Q:$Q,$B1012)&lt;&gt;"",INDEX(ORCAMENTO!$Q:$Q,$B1012),IF(INDEX(ORCAMENTO!$T:$T,$B1012)&lt;&gt;"",INDEX(ORCAMENTO!$T:$T,$B1012),INDEX(ORCAMENTO!$W:$W,$B1012)))))))</f>
        <v/>
      </c>
      <c r="I1012" s="255" t="str">
        <f ca="1">IF($B1012="","",IF(INDEX(ORCAMENTO!$AI:$AI,$B1012)&lt;&gt;"",INDEX(ORCAMENTO!$AI:$AI,$B1012),IF(INDEX(ORCAMENTO!$AG:$AG,$B1012),"Memorial de cálculo ou anexo obrigatório não informado para item acima do limite.",IF(AND(INDEX(ORCAMENTO!$AC:$AC,$B1012),NOT(INDEX(ORCAMENTO!$AE:$AE,$B1012))),"Informe pelo menos um ano completo com valor unitário e quantidade.","Pendência identificada automaticamente."))))</f>
        <v/>
      </c>
      <c r="N1012" s="255">
        <f t="shared" si="32"/>
        <v>1013</v>
      </c>
      <c r="O1012" s="255">
        <f ca="1">IF(INDEX(ORCAMENTO!$AI:$AI,$N1012)&lt;&gt;"",1,0)</f>
        <v>0</v>
      </c>
      <c r="P1012" s="255">
        <f t="shared" ca="1" si="33"/>
        <v>11</v>
      </c>
      <c r="Q1012" s="255" t="str">
        <f ca="1">INDEX(ORCAMENTO!$AI:$AI,$N1012)</f>
        <v/>
      </c>
    </row>
    <row r="1013" spans="2:17" ht="15" customHeight="1" x14ac:dyDescent="0.25">
      <c r="B1013" s="255" t="str">
        <f ca="1">IFERROR(INDEX(_AUX_ANALISE!$A$1:$A$2461,MATCH(ROW()-34,_AUX_ANALISE!$C$1:$C$2461,0)),"")</f>
        <v/>
      </c>
      <c r="C1013" s="255" t="str">
        <f ca="1">IF($B1013="","",INDEX(ORCAMENTO!$B:$B,$B1013))</f>
        <v/>
      </c>
      <c r="D1013" s="255" t="str">
        <f ca="1">IF($B1013="","",INDEX(ORCAMENTO!$E:$E,$B1013))</f>
        <v/>
      </c>
      <c r="E1013" s="255" t="str">
        <f ca="1">IF($B1013="","",INDEX(ORCAMENTO!$D:$D,$B1013))</f>
        <v/>
      </c>
      <c r="F1013" s="255" t="str">
        <f ca="1">IF($B1013="","",TRIM(IF(OR(INDEX(ORCAMENTO!$G:$G,$B1013)&lt;&gt;"",INDEX(ORCAMENTO!$H:$H,$B1013)&lt;&gt;""),"Ano 1; ","")&amp;IF(OR(INDEX(ORCAMENTO!$J:$J,$B1013)&lt;&gt;"",INDEX(ORCAMENTO!$K:$K,$B1013)&lt;&gt;""),"Ano 2; ","")&amp;IF(OR(INDEX(ORCAMENTO!$M:$M,$B1013)&lt;&gt;"",INDEX(ORCAMENTO!$N:$N,$B1013)&lt;&gt;""),"Ano 3; ","")&amp;IF(OR(INDEX(ORCAMENTO!$P:$P,$B1013)&lt;&gt;"",INDEX(ORCAMENTO!$Q:$Q,$B1013)&lt;&gt;""),"Ano 4; ","")&amp;IF(OR(INDEX(ORCAMENTO!$S:$S,$B1013)&lt;&gt;"",INDEX(ORCAMENTO!$T:$T,$B1013)&lt;&gt;""),"Ano 5; ","")&amp;IF(OR(INDEX(ORCAMENTO!$V:$V,$B1013)&lt;&gt;"",INDEX(ORCAMENTO!$W:$W,$B1013)&lt;&gt;""),"Ano 6; ","")))</f>
        <v/>
      </c>
      <c r="G1013" s="311" t="str">
        <f ca="1">IF($B1013="","",IF(INDEX(ORCAMENTO!$G:$G,$B1013)&lt;&gt;"",INDEX(ORCAMENTO!$G:$G,$B1013),IF(INDEX(ORCAMENTO!$J:$J,$B1013)&lt;&gt;"",INDEX(ORCAMENTO!$J:$J,$B1013),IF(INDEX(ORCAMENTO!$M:$M,$B1013)&lt;&gt;"",INDEX(ORCAMENTO!$M:$M,$B1013),IF(INDEX(ORCAMENTO!$P:$P,$B1013)&lt;&gt;"",INDEX(ORCAMENTO!$P:$P,$B1013),IF(INDEX(ORCAMENTO!$S:$S,$B1013)&lt;&gt;"",INDEX(ORCAMENTO!$S:$S,$B1013),INDEX(ORCAMENTO!$V:$V,$B1013)))))))</f>
        <v/>
      </c>
      <c r="H1013" s="312" t="str">
        <f ca="1">IF($B1013="","",IF(INDEX(ORCAMENTO!$H:$H,$B1013)&lt;&gt;"",INDEX(ORCAMENTO!$H:$H,$B1013),IF(INDEX(ORCAMENTO!$K:$K,$B1013)&lt;&gt;"",INDEX(ORCAMENTO!$K:$K,$B1013),IF(INDEX(ORCAMENTO!$N:$N,$B1013)&lt;&gt;"",INDEX(ORCAMENTO!$N:$N,$B1013),IF(INDEX(ORCAMENTO!$Q:$Q,$B1013)&lt;&gt;"",INDEX(ORCAMENTO!$Q:$Q,$B1013),IF(INDEX(ORCAMENTO!$T:$T,$B1013)&lt;&gt;"",INDEX(ORCAMENTO!$T:$T,$B1013),INDEX(ORCAMENTO!$W:$W,$B1013)))))))</f>
        <v/>
      </c>
      <c r="I1013" s="255" t="str">
        <f ca="1">IF($B1013="","",IF(INDEX(ORCAMENTO!$AI:$AI,$B1013)&lt;&gt;"",INDEX(ORCAMENTO!$AI:$AI,$B1013),IF(INDEX(ORCAMENTO!$AG:$AG,$B1013),"Memorial de cálculo ou anexo obrigatório não informado para item acima do limite.",IF(AND(INDEX(ORCAMENTO!$AC:$AC,$B1013),NOT(INDEX(ORCAMENTO!$AE:$AE,$B1013))),"Informe pelo menos um ano completo com valor unitário e quantidade.","Pendência identificada automaticamente."))))</f>
        <v/>
      </c>
      <c r="N1013" s="255">
        <f t="shared" si="32"/>
        <v>1014</v>
      </c>
      <c r="O1013" s="255">
        <f ca="1">IF(INDEX(ORCAMENTO!$AI:$AI,$N1013)&lt;&gt;"",1,0)</f>
        <v>0</v>
      </c>
      <c r="P1013" s="255">
        <f t="shared" ca="1" si="33"/>
        <v>11</v>
      </c>
      <c r="Q1013" s="255" t="str">
        <f ca="1">INDEX(ORCAMENTO!$AI:$AI,$N1013)</f>
        <v/>
      </c>
    </row>
    <row r="1014" spans="2:17" ht="15" customHeight="1" x14ac:dyDescent="0.25">
      <c r="B1014" s="255" t="str">
        <f ca="1">IFERROR(INDEX(_AUX_ANALISE!$A$1:$A$2461,MATCH(ROW()-34,_AUX_ANALISE!$C$1:$C$2461,0)),"")</f>
        <v/>
      </c>
      <c r="C1014" s="255" t="str">
        <f ca="1">IF($B1014="","",INDEX(ORCAMENTO!$B:$B,$B1014))</f>
        <v/>
      </c>
      <c r="D1014" s="255" t="str">
        <f ca="1">IF($B1014="","",INDEX(ORCAMENTO!$E:$E,$B1014))</f>
        <v/>
      </c>
      <c r="E1014" s="255" t="str">
        <f ca="1">IF($B1014="","",INDEX(ORCAMENTO!$D:$D,$B1014))</f>
        <v/>
      </c>
      <c r="F1014" s="255" t="str">
        <f ca="1">IF($B1014="","",TRIM(IF(OR(INDEX(ORCAMENTO!$G:$G,$B1014)&lt;&gt;"",INDEX(ORCAMENTO!$H:$H,$B1014)&lt;&gt;""),"Ano 1; ","")&amp;IF(OR(INDEX(ORCAMENTO!$J:$J,$B1014)&lt;&gt;"",INDEX(ORCAMENTO!$K:$K,$B1014)&lt;&gt;""),"Ano 2; ","")&amp;IF(OR(INDEX(ORCAMENTO!$M:$M,$B1014)&lt;&gt;"",INDEX(ORCAMENTO!$N:$N,$B1014)&lt;&gt;""),"Ano 3; ","")&amp;IF(OR(INDEX(ORCAMENTO!$P:$P,$B1014)&lt;&gt;"",INDEX(ORCAMENTO!$Q:$Q,$B1014)&lt;&gt;""),"Ano 4; ","")&amp;IF(OR(INDEX(ORCAMENTO!$S:$S,$B1014)&lt;&gt;"",INDEX(ORCAMENTO!$T:$T,$B1014)&lt;&gt;""),"Ano 5; ","")&amp;IF(OR(INDEX(ORCAMENTO!$V:$V,$B1014)&lt;&gt;"",INDEX(ORCAMENTO!$W:$W,$B1014)&lt;&gt;""),"Ano 6; ","")))</f>
        <v/>
      </c>
      <c r="G1014" s="311" t="str">
        <f ca="1">IF($B1014="","",IF(INDEX(ORCAMENTO!$G:$G,$B1014)&lt;&gt;"",INDEX(ORCAMENTO!$G:$G,$B1014),IF(INDEX(ORCAMENTO!$J:$J,$B1014)&lt;&gt;"",INDEX(ORCAMENTO!$J:$J,$B1014),IF(INDEX(ORCAMENTO!$M:$M,$B1014)&lt;&gt;"",INDEX(ORCAMENTO!$M:$M,$B1014),IF(INDEX(ORCAMENTO!$P:$P,$B1014)&lt;&gt;"",INDEX(ORCAMENTO!$P:$P,$B1014),IF(INDEX(ORCAMENTO!$S:$S,$B1014)&lt;&gt;"",INDEX(ORCAMENTO!$S:$S,$B1014),INDEX(ORCAMENTO!$V:$V,$B1014)))))))</f>
        <v/>
      </c>
      <c r="H1014" s="312" t="str">
        <f ca="1">IF($B1014="","",IF(INDEX(ORCAMENTO!$H:$H,$B1014)&lt;&gt;"",INDEX(ORCAMENTO!$H:$H,$B1014),IF(INDEX(ORCAMENTO!$K:$K,$B1014)&lt;&gt;"",INDEX(ORCAMENTO!$K:$K,$B1014),IF(INDEX(ORCAMENTO!$N:$N,$B1014)&lt;&gt;"",INDEX(ORCAMENTO!$N:$N,$B1014),IF(INDEX(ORCAMENTO!$Q:$Q,$B1014)&lt;&gt;"",INDEX(ORCAMENTO!$Q:$Q,$B1014),IF(INDEX(ORCAMENTO!$T:$T,$B1014)&lt;&gt;"",INDEX(ORCAMENTO!$T:$T,$B1014),INDEX(ORCAMENTO!$W:$W,$B1014)))))))</f>
        <v/>
      </c>
      <c r="I1014" s="255" t="str">
        <f ca="1">IF($B1014="","",IF(INDEX(ORCAMENTO!$AI:$AI,$B1014)&lt;&gt;"",INDEX(ORCAMENTO!$AI:$AI,$B1014),IF(INDEX(ORCAMENTO!$AG:$AG,$B1014),"Memorial de cálculo ou anexo obrigatório não informado para item acima do limite.",IF(AND(INDEX(ORCAMENTO!$AC:$AC,$B1014),NOT(INDEX(ORCAMENTO!$AE:$AE,$B1014))),"Informe pelo menos um ano completo com valor unitário e quantidade.","Pendência identificada automaticamente."))))</f>
        <v/>
      </c>
      <c r="N1014" s="255">
        <f t="shared" si="32"/>
        <v>1015</v>
      </c>
      <c r="O1014" s="255">
        <f ca="1">IF(INDEX(ORCAMENTO!$AI:$AI,$N1014)&lt;&gt;"",1,0)</f>
        <v>0</v>
      </c>
      <c r="P1014" s="255">
        <f t="shared" ca="1" si="33"/>
        <v>11</v>
      </c>
      <c r="Q1014" s="255" t="str">
        <f ca="1">INDEX(ORCAMENTO!$AI:$AI,$N1014)</f>
        <v/>
      </c>
    </row>
    <row r="1015" spans="2:17" ht="15" customHeight="1" x14ac:dyDescent="0.25">
      <c r="B1015" s="255" t="str">
        <f ca="1">IFERROR(INDEX(_AUX_ANALISE!$A$1:$A$2461,MATCH(ROW()-34,_AUX_ANALISE!$C$1:$C$2461,0)),"")</f>
        <v/>
      </c>
      <c r="C1015" s="255" t="str">
        <f ca="1">IF($B1015="","",INDEX(ORCAMENTO!$B:$B,$B1015))</f>
        <v/>
      </c>
      <c r="D1015" s="255" t="str">
        <f ca="1">IF($B1015="","",INDEX(ORCAMENTO!$E:$E,$B1015))</f>
        <v/>
      </c>
      <c r="E1015" s="255" t="str">
        <f ca="1">IF($B1015="","",INDEX(ORCAMENTO!$D:$D,$B1015))</f>
        <v/>
      </c>
      <c r="F1015" s="255" t="str">
        <f ca="1">IF($B1015="","",TRIM(IF(OR(INDEX(ORCAMENTO!$G:$G,$B1015)&lt;&gt;"",INDEX(ORCAMENTO!$H:$H,$B1015)&lt;&gt;""),"Ano 1; ","")&amp;IF(OR(INDEX(ORCAMENTO!$J:$J,$B1015)&lt;&gt;"",INDEX(ORCAMENTO!$K:$K,$B1015)&lt;&gt;""),"Ano 2; ","")&amp;IF(OR(INDEX(ORCAMENTO!$M:$M,$B1015)&lt;&gt;"",INDEX(ORCAMENTO!$N:$N,$B1015)&lt;&gt;""),"Ano 3; ","")&amp;IF(OR(INDEX(ORCAMENTO!$P:$P,$B1015)&lt;&gt;"",INDEX(ORCAMENTO!$Q:$Q,$B1015)&lt;&gt;""),"Ano 4; ","")&amp;IF(OR(INDEX(ORCAMENTO!$S:$S,$B1015)&lt;&gt;"",INDEX(ORCAMENTO!$T:$T,$B1015)&lt;&gt;""),"Ano 5; ","")&amp;IF(OR(INDEX(ORCAMENTO!$V:$V,$B1015)&lt;&gt;"",INDEX(ORCAMENTO!$W:$W,$B1015)&lt;&gt;""),"Ano 6; ","")))</f>
        <v/>
      </c>
      <c r="G1015" s="311" t="str">
        <f ca="1">IF($B1015="","",IF(INDEX(ORCAMENTO!$G:$G,$B1015)&lt;&gt;"",INDEX(ORCAMENTO!$G:$G,$B1015),IF(INDEX(ORCAMENTO!$J:$J,$B1015)&lt;&gt;"",INDEX(ORCAMENTO!$J:$J,$B1015),IF(INDEX(ORCAMENTO!$M:$M,$B1015)&lt;&gt;"",INDEX(ORCAMENTO!$M:$M,$B1015),IF(INDEX(ORCAMENTO!$P:$P,$B1015)&lt;&gt;"",INDEX(ORCAMENTO!$P:$P,$B1015),IF(INDEX(ORCAMENTO!$S:$S,$B1015)&lt;&gt;"",INDEX(ORCAMENTO!$S:$S,$B1015),INDEX(ORCAMENTO!$V:$V,$B1015)))))))</f>
        <v/>
      </c>
      <c r="H1015" s="312" t="str">
        <f ca="1">IF($B1015="","",IF(INDEX(ORCAMENTO!$H:$H,$B1015)&lt;&gt;"",INDEX(ORCAMENTO!$H:$H,$B1015),IF(INDEX(ORCAMENTO!$K:$K,$B1015)&lt;&gt;"",INDEX(ORCAMENTO!$K:$K,$B1015),IF(INDEX(ORCAMENTO!$N:$N,$B1015)&lt;&gt;"",INDEX(ORCAMENTO!$N:$N,$B1015),IF(INDEX(ORCAMENTO!$Q:$Q,$B1015)&lt;&gt;"",INDEX(ORCAMENTO!$Q:$Q,$B1015),IF(INDEX(ORCAMENTO!$T:$T,$B1015)&lt;&gt;"",INDEX(ORCAMENTO!$T:$T,$B1015),INDEX(ORCAMENTO!$W:$W,$B1015)))))))</f>
        <v/>
      </c>
      <c r="I1015" s="255" t="str">
        <f ca="1">IF($B1015="","",IF(INDEX(ORCAMENTO!$AI:$AI,$B1015)&lt;&gt;"",INDEX(ORCAMENTO!$AI:$AI,$B1015),IF(INDEX(ORCAMENTO!$AG:$AG,$B1015),"Memorial de cálculo ou anexo obrigatório não informado para item acima do limite.",IF(AND(INDEX(ORCAMENTO!$AC:$AC,$B1015),NOT(INDEX(ORCAMENTO!$AE:$AE,$B1015))),"Informe pelo menos um ano completo com valor unitário e quantidade.","Pendência identificada automaticamente."))))</f>
        <v/>
      </c>
      <c r="N1015" s="255">
        <f t="shared" si="32"/>
        <v>1016</v>
      </c>
      <c r="O1015" s="255">
        <f ca="1">IF(INDEX(ORCAMENTO!$AI:$AI,$N1015)&lt;&gt;"",1,0)</f>
        <v>0</v>
      </c>
      <c r="P1015" s="255">
        <f t="shared" ca="1" si="33"/>
        <v>11</v>
      </c>
      <c r="Q1015" s="255" t="str">
        <f ca="1">INDEX(ORCAMENTO!$AI:$AI,$N1015)</f>
        <v/>
      </c>
    </row>
    <row r="1016" spans="2:17" ht="15" customHeight="1" x14ac:dyDescent="0.25">
      <c r="B1016" s="255" t="str">
        <f ca="1">IFERROR(INDEX(_AUX_ANALISE!$A$1:$A$2461,MATCH(ROW()-34,_AUX_ANALISE!$C$1:$C$2461,0)),"")</f>
        <v/>
      </c>
      <c r="C1016" s="255" t="str">
        <f ca="1">IF($B1016="","",INDEX(ORCAMENTO!$B:$B,$B1016))</f>
        <v/>
      </c>
      <c r="D1016" s="255" t="str">
        <f ca="1">IF($B1016="","",INDEX(ORCAMENTO!$E:$E,$B1016))</f>
        <v/>
      </c>
      <c r="E1016" s="255" t="str">
        <f ca="1">IF($B1016="","",INDEX(ORCAMENTO!$D:$D,$B1016))</f>
        <v/>
      </c>
      <c r="F1016" s="255" t="str">
        <f ca="1">IF($B1016="","",TRIM(IF(OR(INDEX(ORCAMENTO!$G:$G,$B1016)&lt;&gt;"",INDEX(ORCAMENTO!$H:$H,$B1016)&lt;&gt;""),"Ano 1; ","")&amp;IF(OR(INDEX(ORCAMENTO!$J:$J,$B1016)&lt;&gt;"",INDEX(ORCAMENTO!$K:$K,$B1016)&lt;&gt;""),"Ano 2; ","")&amp;IF(OR(INDEX(ORCAMENTO!$M:$M,$B1016)&lt;&gt;"",INDEX(ORCAMENTO!$N:$N,$B1016)&lt;&gt;""),"Ano 3; ","")&amp;IF(OR(INDEX(ORCAMENTO!$P:$P,$B1016)&lt;&gt;"",INDEX(ORCAMENTO!$Q:$Q,$B1016)&lt;&gt;""),"Ano 4; ","")&amp;IF(OR(INDEX(ORCAMENTO!$S:$S,$B1016)&lt;&gt;"",INDEX(ORCAMENTO!$T:$T,$B1016)&lt;&gt;""),"Ano 5; ","")&amp;IF(OR(INDEX(ORCAMENTO!$V:$V,$B1016)&lt;&gt;"",INDEX(ORCAMENTO!$W:$W,$B1016)&lt;&gt;""),"Ano 6; ","")))</f>
        <v/>
      </c>
      <c r="G1016" s="311" t="str">
        <f ca="1">IF($B1016="","",IF(INDEX(ORCAMENTO!$G:$G,$B1016)&lt;&gt;"",INDEX(ORCAMENTO!$G:$G,$B1016),IF(INDEX(ORCAMENTO!$J:$J,$B1016)&lt;&gt;"",INDEX(ORCAMENTO!$J:$J,$B1016),IF(INDEX(ORCAMENTO!$M:$M,$B1016)&lt;&gt;"",INDEX(ORCAMENTO!$M:$M,$B1016),IF(INDEX(ORCAMENTO!$P:$P,$B1016)&lt;&gt;"",INDEX(ORCAMENTO!$P:$P,$B1016),IF(INDEX(ORCAMENTO!$S:$S,$B1016)&lt;&gt;"",INDEX(ORCAMENTO!$S:$S,$B1016),INDEX(ORCAMENTO!$V:$V,$B1016)))))))</f>
        <v/>
      </c>
      <c r="H1016" s="312" t="str">
        <f ca="1">IF($B1016="","",IF(INDEX(ORCAMENTO!$H:$H,$B1016)&lt;&gt;"",INDEX(ORCAMENTO!$H:$H,$B1016),IF(INDEX(ORCAMENTO!$K:$K,$B1016)&lt;&gt;"",INDEX(ORCAMENTO!$K:$K,$B1016),IF(INDEX(ORCAMENTO!$N:$N,$B1016)&lt;&gt;"",INDEX(ORCAMENTO!$N:$N,$B1016),IF(INDEX(ORCAMENTO!$Q:$Q,$B1016)&lt;&gt;"",INDEX(ORCAMENTO!$Q:$Q,$B1016),IF(INDEX(ORCAMENTO!$T:$T,$B1016)&lt;&gt;"",INDEX(ORCAMENTO!$T:$T,$B1016),INDEX(ORCAMENTO!$W:$W,$B1016)))))))</f>
        <v/>
      </c>
      <c r="I1016" s="255" t="str">
        <f ca="1">IF($B1016="","",IF(INDEX(ORCAMENTO!$AI:$AI,$B1016)&lt;&gt;"",INDEX(ORCAMENTO!$AI:$AI,$B1016),IF(INDEX(ORCAMENTO!$AG:$AG,$B1016),"Memorial de cálculo ou anexo obrigatório não informado para item acima do limite.",IF(AND(INDEX(ORCAMENTO!$AC:$AC,$B1016),NOT(INDEX(ORCAMENTO!$AE:$AE,$B1016))),"Informe pelo menos um ano completo com valor unitário e quantidade.","Pendência identificada automaticamente."))))</f>
        <v/>
      </c>
      <c r="N1016" s="255">
        <f t="shared" si="32"/>
        <v>1017</v>
      </c>
      <c r="O1016" s="255">
        <f ca="1">IF(INDEX(ORCAMENTO!$AI:$AI,$N1016)&lt;&gt;"",1,0)</f>
        <v>0</v>
      </c>
      <c r="P1016" s="255">
        <f t="shared" ca="1" si="33"/>
        <v>11</v>
      </c>
      <c r="Q1016" s="255" t="str">
        <f ca="1">INDEX(ORCAMENTO!$AI:$AI,$N1016)</f>
        <v/>
      </c>
    </row>
    <row r="1017" spans="2:17" ht="15" customHeight="1" x14ac:dyDescent="0.25">
      <c r="B1017" s="255" t="str">
        <f ca="1">IFERROR(INDEX(_AUX_ANALISE!$A$1:$A$2461,MATCH(ROW()-34,_AUX_ANALISE!$C$1:$C$2461,0)),"")</f>
        <v/>
      </c>
      <c r="C1017" s="255" t="str">
        <f ca="1">IF($B1017="","",INDEX(ORCAMENTO!$B:$B,$B1017))</f>
        <v/>
      </c>
      <c r="D1017" s="255" t="str">
        <f ca="1">IF($B1017="","",INDEX(ORCAMENTO!$E:$E,$B1017))</f>
        <v/>
      </c>
      <c r="E1017" s="255" t="str">
        <f ca="1">IF($B1017="","",INDEX(ORCAMENTO!$D:$D,$B1017))</f>
        <v/>
      </c>
      <c r="F1017" s="255" t="str">
        <f ca="1">IF($B1017="","",TRIM(IF(OR(INDEX(ORCAMENTO!$G:$G,$B1017)&lt;&gt;"",INDEX(ORCAMENTO!$H:$H,$B1017)&lt;&gt;""),"Ano 1; ","")&amp;IF(OR(INDEX(ORCAMENTO!$J:$J,$B1017)&lt;&gt;"",INDEX(ORCAMENTO!$K:$K,$B1017)&lt;&gt;""),"Ano 2; ","")&amp;IF(OR(INDEX(ORCAMENTO!$M:$M,$B1017)&lt;&gt;"",INDEX(ORCAMENTO!$N:$N,$B1017)&lt;&gt;""),"Ano 3; ","")&amp;IF(OR(INDEX(ORCAMENTO!$P:$P,$B1017)&lt;&gt;"",INDEX(ORCAMENTO!$Q:$Q,$B1017)&lt;&gt;""),"Ano 4; ","")&amp;IF(OR(INDEX(ORCAMENTO!$S:$S,$B1017)&lt;&gt;"",INDEX(ORCAMENTO!$T:$T,$B1017)&lt;&gt;""),"Ano 5; ","")&amp;IF(OR(INDEX(ORCAMENTO!$V:$V,$B1017)&lt;&gt;"",INDEX(ORCAMENTO!$W:$W,$B1017)&lt;&gt;""),"Ano 6; ","")))</f>
        <v/>
      </c>
      <c r="G1017" s="311" t="str">
        <f ca="1">IF($B1017="","",IF(INDEX(ORCAMENTO!$G:$G,$B1017)&lt;&gt;"",INDEX(ORCAMENTO!$G:$G,$B1017),IF(INDEX(ORCAMENTO!$J:$J,$B1017)&lt;&gt;"",INDEX(ORCAMENTO!$J:$J,$B1017),IF(INDEX(ORCAMENTO!$M:$M,$B1017)&lt;&gt;"",INDEX(ORCAMENTO!$M:$M,$B1017),IF(INDEX(ORCAMENTO!$P:$P,$B1017)&lt;&gt;"",INDEX(ORCAMENTO!$P:$P,$B1017),IF(INDEX(ORCAMENTO!$S:$S,$B1017)&lt;&gt;"",INDEX(ORCAMENTO!$S:$S,$B1017),INDEX(ORCAMENTO!$V:$V,$B1017)))))))</f>
        <v/>
      </c>
      <c r="H1017" s="312" t="str">
        <f ca="1">IF($B1017="","",IF(INDEX(ORCAMENTO!$H:$H,$B1017)&lt;&gt;"",INDEX(ORCAMENTO!$H:$H,$B1017),IF(INDEX(ORCAMENTO!$K:$K,$B1017)&lt;&gt;"",INDEX(ORCAMENTO!$K:$K,$B1017),IF(INDEX(ORCAMENTO!$N:$N,$B1017)&lt;&gt;"",INDEX(ORCAMENTO!$N:$N,$B1017),IF(INDEX(ORCAMENTO!$Q:$Q,$B1017)&lt;&gt;"",INDEX(ORCAMENTO!$Q:$Q,$B1017),IF(INDEX(ORCAMENTO!$T:$T,$B1017)&lt;&gt;"",INDEX(ORCAMENTO!$T:$T,$B1017),INDEX(ORCAMENTO!$W:$W,$B1017)))))))</f>
        <v/>
      </c>
      <c r="I1017" s="255" t="str">
        <f ca="1">IF($B1017="","",IF(INDEX(ORCAMENTO!$AI:$AI,$B1017)&lt;&gt;"",INDEX(ORCAMENTO!$AI:$AI,$B1017),IF(INDEX(ORCAMENTO!$AG:$AG,$B1017),"Memorial de cálculo ou anexo obrigatório não informado para item acima do limite.",IF(AND(INDEX(ORCAMENTO!$AC:$AC,$B1017),NOT(INDEX(ORCAMENTO!$AE:$AE,$B1017))),"Informe pelo menos um ano completo com valor unitário e quantidade.","Pendência identificada automaticamente."))))</f>
        <v/>
      </c>
      <c r="N1017" s="255">
        <f t="shared" si="32"/>
        <v>1018</v>
      </c>
      <c r="O1017" s="255">
        <f ca="1">IF(INDEX(ORCAMENTO!$AI:$AI,$N1017)&lt;&gt;"",1,0)</f>
        <v>0</v>
      </c>
      <c r="P1017" s="255">
        <f t="shared" ca="1" si="33"/>
        <v>11</v>
      </c>
      <c r="Q1017" s="255" t="str">
        <f ca="1">INDEX(ORCAMENTO!$AI:$AI,$N1017)</f>
        <v/>
      </c>
    </row>
    <row r="1018" spans="2:17" ht="15" customHeight="1" x14ac:dyDescent="0.25">
      <c r="B1018" s="255" t="str">
        <f ca="1">IFERROR(INDEX(_AUX_ANALISE!$A$1:$A$2461,MATCH(ROW()-34,_AUX_ANALISE!$C$1:$C$2461,0)),"")</f>
        <v/>
      </c>
      <c r="C1018" s="255" t="str">
        <f ca="1">IF($B1018="","",INDEX(ORCAMENTO!$B:$B,$B1018))</f>
        <v/>
      </c>
      <c r="D1018" s="255" t="str">
        <f ca="1">IF($B1018="","",INDEX(ORCAMENTO!$E:$E,$B1018))</f>
        <v/>
      </c>
      <c r="E1018" s="255" t="str">
        <f ca="1">IF($B1018="","",INDEX(ORCAMENTO!$D:$D,$B1018))</f>
        <v/>
      </c>
      <c r="F1018" s="255" t="str">
        <f ca="1">IF($B1018="","",TRIM(IF(OR(INDEX(ORCAMENTO!$G:$G,$B1018)&lt;&gt;"",INDEX(ORCAMENTO!$H:$H,$B1018)&lt;&gt;""),"Ano 1; ","")&amp;IF(OR(INDEX(ORCAMENTO!$J:$J,$B1018)&lt;&gt;"",INDEX(ORCAMENTO!$K:$K,$B1018)&lt;&gt;""),"Ano 2; ","")&amp;IF(OR(INDEX(ORCAMENTO!$M:$M,$B1018)&lt;&gt;"",INDEX(ORCAMENTO!$N:$N,$B1018)&lt;&gt;""),"Ano 3; ","")&amp;IF(OR(INDEX(ORCAMENTO!$P:$P,$B1018)&lt;&gt;"",INDEX(ORCAMENTO!$Q:$Q,$B1018)&lt;&gt;""),"Ano 4; ","")&amp;IF(OR(INDEX(ORCAMENTO!$S:$S,$B1018)&lt;&gt;"",INDEX(ORCAMENTO!$T:$T,$B1018)&lt;&gt;""),"Ano 5; ","")&amp;IF(OR(INDEX(ORCAMENTO!$V:$V,$B1018)&lt;&gt;"",INDEX(ORCAMENTO!$W:$W,$B1018)&lt;&gt;""),"Ano 6; ","")))</f>
        <v/>
      </c>
      <c r="G1018" s="311" t="str">
        <f ca="1">IF($B1018="","",IF(INDEX(ORCAMENTO!$G:$G,$B1018)&lt;&gt;"",INDEX(ORCAMENTO!$G:$G,$B1018),IF(INDEX(ORCAMENTO!$J:$J,$B1018)&lt;&gt;"",INDEX(ORCAMENTO!$J:$J,$B1018),IF(INDEX(ORCAMENTO!$M:$M,$B1018)&lt;&gt;"",INDEX(ORCAMENTO!$M:$M,$B1018),IF(INDEX(ORCAMENTO!$P:$P,$B1018)&lt;&gt;"",INDEX(ORCAMENTO!$P:$P,$B1018),IF(INDEX(ORCAMENTO!$S:$S,$B1018)&lt;&gt;"",INDEX(ORCAMENTO!$S:$S,$B1018),INDEX(ORCAMENTO!$V:$V,$B1018)))))))</f>
        <v/>
      </c>
      <c r="H1018" s="312" t="str">
        <f ca="1">IF($B1018="","",IF(INDEX(ORCAMENTO!$H:$H,$B1018)&lt;&gt;"",INDEX(ORCAMENTO!$H:$H,$B1018),IF(INDEX(ORCAMENTO!$K:$K,$B1018)&lt;&gt;"",INDEX(ORCAMENTO!$K:$K,$B1018),IF(INDEX(ORCAMENTO!$N:$N,$B1018)&lt;&gt;"",INDEX(ORCAMENTO!$N:$N,$B1018),IF(INDEX(ORCAMENTO!$Q:$Q,$B1018)&lt;&gt;"",INDEX(ORCAMENTO!$Q:$Q,$B1018),IF(INDEX(ORCAMENTO!$T:$T,$B1018)&lt;&gt;"",INDEX(ORCAMENTO!$T:$T,$B1018),INDEX(ORCAMENTO!$W:$W,$B1018)))))))</f>
        <v/>
      </c>
      <c r="I1018" s="255" t="str">
        <f ca="1">IF($B1018="","",IF(INDEX(ORCAMENTO!$AI:$AI,$B1018)&lt;&gt;"",INDEX(ORCAMENTO!$AI:$AI,$B1018),IF(INDEX(ORCAMENTO!$AG:$AG,$B1018),"Memorial de cálculo ou anexo obrigatório não informado para item acima do limite.",IF(AND(INDEX(ORCAMENTO!$AC:$AC,$B1018),NOT(INDEX(ORCAMENTO!$AE:$AE,$B1018))),"Informe pelo menos um ano completo com valor unitário e quantidade.","Pendência identificada automaticamente."))))</f>
        <v/>
      </c>
      <c r="N1018" s="255">
        <f t="shared" si="32"/>
        <v>1019</v>
      </c>
      <c r="O1018" s="255">
        <f ca="1">IF(INDEX(ORCAMENTO!$AI:$AI,$N1018)&lt;&gt;"",1,0)</f>
        <v>0</v>
      </c>
      <c r="P1018" s="255">
        <f t="shared" ca="1" si="33"/>
        <v>11</v>
      </c>
      <c r="Q1018" s="255" t="str">
        <f ca="1">INDEX(ORCAMENTO!$AI:$AI,$N1018)</f>
        <v/>
      </c>
    </row>
    <row r="1019" spans="2:17" ht="15" customHeight="1" x14ac:dyDescent="0.25">
      <c r="B1019" s="255" t="str">
        <f ca="1">IFERROR(INDEX(_AUX_ANALISE!$A$1:$A$2461,MATCH(ROW()-34,_AUX_ANALISE!$C$1:$C$2461,0)),"")</f>
        <v/>
      </c>
      <c r="C1019" s="255" t="str">
        <f ca="1">IF($B1019="","",INDEX(ORCAMENTO!$B:$B,$B1019))</f>
        <v/>
      </c>
      <c r="D1019" s="255" t="str">
        <f ca="1">IF($B1019="","",INDEX(ORCAMENTO!$E:$E,$B1019))</f>
        <v/>
      </c>
      <c r="E1019" s="255" t="str">
        <f ca="1">IF($B1019="","",INDEX(ORCAMENTO!$D:$D,$B1019))</f>
        <v/>
      </c>
      <c r="F1019" s="255" t="str">
        <f ca="1">IF($B1019="","",TRIM(IF(OR(INDEX(ORCAMENTO!$G:$G,$B1019)&lt;&gt;"",INDEX(ORCAMENTO!$H:$H,$B1019)&lt;&gt;""),"Ano 1; ","")&amp;IF(OR(INDEX(ORCAMENTO!$J:$J,$B1019)&lt;&gt;"",INDEX(ORCAMENTO!$K:$K,$B1019)&lt;&gt;""),"Ano 2; ","")&amp;IF(OR(INDEX(ORCAMENTO!$M:$M,$B1019)&lt;&gt;"",INDEX(ORCAMENTO!$N:$N,$B1019)&lt;&gt;""),"Ano 3; ","")&amp;IF(OR(INDEX(ORCAMENTO!$P:$P,$B1019)&lt;&gt;"",INDEX(ORCAMENTO!$Q:$Q,$B1019)&lt;&gt;""),"Ano 4; ","")&amp;IF(OR(INDEX(ORCAMENTO!$S:$S,$B1019)&lt;&gt;"",INDEX(ORCAMENTO!$T:$T,$B1019)&lt;&gt;""),"Ano 5; ","")&amp;IF(OR(INDEX(ORCAMENTO!$V:$V,$B1019)&lt;&gt;"",INDEX(ORCAMENTO!$W:$W,$B1019)&lt;&gt;""),"Ano 6; ","")))</f>
        <v/>
      </c>
      <c r="G1019" s="311" t="str">
        <f ca="1">IF($B1019="","",IF(INDEX(ORCAMENTO!$G:$G,$B1019)&lt;&gt;"",INDEX(ORCAMENTO!$G:$G,$B1019),IF(INDEX(ORCAMENTO!$J:$J,$B1019)&lt;&gt;"",INDEX(ORCAMENTO!$J:$J,$B1019),IF(INDEX(ORCAMENTO!$M:$M,$B1019)&lt;&gt;"",INDEX(ORCAMENTO!$M:$M,$B1019),IF(INDEX(ORCAMENTO!$P:$P,$B1019)&lt;&gt;"",INDEX(ORCAMENTO!$P:$P,$B1019),IF(INDEX(ORCAMENTO!$S:$S,$B1019)&lt;&gt;"",INDEX(ORCAMENTO!$S:$S,$B1019),INDEX(ORCAMENTO!$V:$V,$B1019)))))))</f>
        <v/>
      </c>
      <c r="H1019" s="312" t="str">
        <f ca="1">IF($B1019="","",IF(INDEX(ORCAMENTO!$H:$H,$B1019)&lt;&gt;"",INDEX(ORCAMENTO!$H:$H,$B1019),IF(INDEX(ORCAMENTO!$K:$K,$B1019)&lt;&gt;"",INDEX(ORCAMENTO!$K:$K,$B1019),IF(INDEX(ORCAMENTO!$N:$N,$B1019)&lt;&gt;"",INDEX(ORCAMENTO!$N:$N,$B1019),IF(INDEX(ORCAMENTO!$Q:$Q,$B1019)&lt;&gt;"",INDEX(ORCAMENTO!$Q:$Q,$B1019),IF(INDEX(ORCAMENTO!$T:$T,$B1019)&lt;&gt;"",INDEX(ORCAMENTO!$T:$T,$B1019),INDEX(ORCAMENTO!$W:$W,$B1019)))))))</f>
        <v/>
      </c>
      <c r="I1019" s="255" t="str">
        <f ca="1">IF($B1019="","",IF(INDEX(ORCAMENTO!$AI:$AI,$B1019)&lt;&gt;"",INDEX(ORCAMENTO!$AI:$AI,$B1019),IF(INDEX(ORCAMENTO!$AG:$AG,$B1019),"Memorial de cálculo ou anexo obrigatório não informado para item acima do limite.",IF(AND(INDEX(ORCAMENTO!$AC:$AC,$B1019),NOT(INDEX(ORCAMENTO!$AE:$AE,$B1019))),"Informe pelo menos um ano completo com valor unitário e quantidade.","Pendência identificada automaticamente."))))</f>
        <v/>
      </c>
      <c r="N1019" s="255">
        <f t="shared" si="32"/>
        <v>1020</v>
      </c>
      <c r="O1019" s="255">
        <f ca="1">IF(INDEX(ORCAMENTO!$AI:$AI,$N1019)&lt;&gt;"",1,0)</f>
        <v>0</v>
      </c>
      <c r="P1019" s="255">
        <f t="shared" ca="1" si="33"/>
        <v>11</v>
      </c>
      <c r="Q1019" s="255" t="str">
        <f ca="1">INDEX(ORCAMENTO!$AI:$AI,$N1019)</f>
        <v/>
      </c>
    </row>
    <row r="1020" spans="2:17" ht="15" customHeight="1" x14ac:dyDescent="0.25">
      <c r="B1020" s="255" t="str">
        <f ca="1">IFERROR(INDEX(_AUX_ANALISE!$A$1:$A$2461,MATCH(ROW()-34,_AUX_ANALISE!$C$1:$C$2461,0)),"")</f>
        <v/>
      </c>
      <c r="C1020" s="255" t="str">
        <f ca="1">IF($B1020="","",INDEX(ORCAMENTO!$B:$B,$B1020))</f>
        <v/>
      </c>
      <c r="D1020" s="255" t="str">
        <f ca="1">IF($B1020="","",INDEX(ORCAMENTO!$E:$E,$B1020))</f>
        <v/>
      </c>
      <c r="E1020" s="255" t="str">
        <f ca="1">IF($B1020="","",INDEX(ORCAMENTO!$D:$D,$B1020))</f>
        <v/>
      </c>
      <c r="F1020" s="255" t="str">
        <f ca="1">IF($B1020="","",TRIM(IF(OR(INDEX(ORCAMENTO!$G:$G,$B1020)&lt;&gt;"",INDEX(ORCAMENTO!$H:$H,$B1020)&lt;&gt;""),"Ano 1; ","")&amp;IF(OR(INDEX(ORCAMENTO!$J:$J,$B1020)&lt;&gt;"",INDEX(ORCAMENTO!$K:$K,$B1020)&lt;&gt;""),"Ano 2; ","")&amp;IF(OR(INDEX(ORCAMENTO!$M:$M,$B1020)&lt;&gt;"",INDEX(ORCAMENTO!$N:$N,$B1020)&lt;&gt;""),"Ano 3; ","")&amp;IF(OR(INDEX(ORCAMENTO!$P:$P,$B1020)&lt;&gt;"",INDEX(ORCAMENTO!$Q:$Q,$B1020)&lt;&gt;""),"Ano 4; ","")&amp;IF(OR(INDEX(ORCAMENTO!$S:$S,$B1020)&lt;&gt;"",INDEX(ORCAMENTO!$T:$T,$B1020)&lt;&gt;""),"Ano 5; ","")&amp;IF(OR(INDEX(ORCAMENTO!$V:$V,$B1020)&lt;&gt;"",INDEX(ORCAMENTO!$W:$W,$B1020)&lt;&gt;""),"Ano 6; ","")))</f>
        <v/>
      </c>
      <c r="G1020" s="311" t="str">
        <f ca="1">IF($B1020="","",IF(INDEX(ORCAMENTO!$G:$G,$B1020)&lt;&gt;"",INDEX(ORCAMENTO!$G:$G,$B1020),IF(INDEX(ORCAMENTO!$J:$J,$B1020)&lt;&gt;"",INDEX(ORCAMENTO!$J:$J,$B1020),IF(INDEX(ORCAMENTO!$M:$M,$B1020)&lt;&gt;"",INDEX(ORCAMENTO!$M:$M,$B1020),IF(INDEX(ORCAMENTO!$P:$P,$B1020)&lt;&gt;"",INDEX(ORCAMENTO!$P:$P,$B1020),IF(INDEX(ORCAMENTO!$S:$S,$B1020)&lt;&gt;"",INDEX(ORCAMENTO!$S:$S,$B1020),INDEX(ORCAMENTO!$V:$V,$B1020)))))))</f>
        <v/>
      </c>
      <c r="H1020" s="312" t="str">
        <f ca="1">IF($B1020="","",IF(INDEX(ORCAMENTO!$H:$H,$B1020)&lt;&gt;"",INDEX(ORCAMENTO!$H:$H,$B1020),IF(INDEX(ORCAMENTO!$K:$K,$B1020)&lt;&gt;"",INDEX(ORCAMENTO!$K:$K,$B1020),IF(INDEX(ORCAMENTO!$N:$N,$B1020)&lt;&gt;"",INDEX(ORCAMENTO!$N:$N,$B1020),IF(INDEX(ORCAMENTO!$Q:$Q,$B1020)&lt;&gt;"",INDEX(ORCAMENTO!$Q:$Q,$B1020),IF(INDEX(ORCAMENTO!$T:$T,$B1020)&lt;&gt;"",INDEX(ORCAMENTO!$T:$T,$B1020),INDEX(ORCAMENTO!$W:$W,$B1020)))))))</f>
        <v/>
      </c>
      <c r="I1020" s="255" t="str">
        <f ca="1">IF($B1020="","",IF(INDEX(ORCAMENTO!$AI:$AI,$B1020)&lt;&gt;"",INDEX(ORCAMENTO!$AI:$AI,$B1020),IF(INDEX(ORCAMENTO!$AG:$AG,$B1020),"Memorial de cálculo ou anexo obrigatório não informado para item acima do limite.",IF(AND(INDEX(ORCAMENTO!$AC:$AC,$B1020),NOT(INDEX(ORCAMENTO!$AE:$AE,$B1020))),"Informe pelo menos um ano completo com valor unitário e quantidade.","Pendência identificada automaticamente."))))</f>
        <v/>
      </c>
      <c r="N1020" s="255">
        <f t="shared" si="32"/>
        <v>1021</v>
      </c>
      <c r="O1020" s="255">
        <f ca="1">IF(INDEX(ORCAMENTO!$AI:$AI,$N1020)&lt;&gt;"",1,0)</f>
        <v>0</v>
      </c>
      <c r="P1020" s="255">
        <f t="shared" ca="1" si="33"/>
        <v>11</v>
      </c>
      <c r="Q1020" s="255" t="str">
        <f ca="1">INDEX(ORCAMENTO!$AI:$AI,$N1020)</f>
        <v/>
      </c>
    </row>
    <row r="1021" spans="2:17" ht="15" customHeight="1" x14ac:dyDescent="0.25">
      <c r="B1021" s="255" t="str">
        <f ca="1">IFERROR(INDEX(_AUX_ANALISE!$A$1:$A$2461,MATCH(ROW()-34,_AUX_ANALISE!$C$1:$C$2461,0)),"")</f>
        <v/>
      </c>
      <c r="C1021" s="255" t="str">
        <f ca="1">IF($B1021="","",INDEX(ORCAMENTO!$B:$B,$B1021))</f>
        <v/>
      </c>
      <c r="D1021" s="255" t="str">
        <f ca="1">IF($B1021="","",INDEX(ORCAMENTO!$E:$E,$B1021))</f>
        <v/>
      </c>
      <c r="E1021" s="255" t="str">
        <f ca="1">IF($B1021="","",INDEX(ORCAMENTO!$D:$D,$B1021))</f>
        <v/>
      </c>
      <c r="F1021" s="255" t="str">
        <f ca="1">IF($B1021="","",TRIM(IF(OR(INDEX(ORCAMENTO!$G:$G,$B1021)&lt;&gt;"",INDEX(ORCAMENTO!$H:$H,$B1021)&lt;&gt;""),"Ano 1; ","")&amp;IF(OR(INDEX(ORCAMENTO!$J:$J,$B1021)&lt;&gt;"",INDEX(ORCAMENTO!$K:$K,$B1021)&lt;&gt;""),"Ano 2; ","")&amp;IF(OR(INDEX(ORCAMENTO!$M:$M,$B1021)&lt;&gt;"",INDEX(ORCAMENTO!$N:$N,$B1021)&lt;&gt;""),"Ano 3; ","")&amp;IF(OR(INDEX(ORCAMENTO!$P:$P,$B1021)&lt;&gt;"",INDEX(ORCAMENTO!$Q:$Q,$B1021)&lt;&gt;""),"Ano 4; ","")&amp;IF(OR(INDEX(ORCAMENTO!$S:$S,$B1021)&lt;&gt;"",INDEX(ORCAMENTO!$T:$T,$B1021)&lt;&gt;""),"Ano 5; ","")&amp;IF(OR(INDEX(ORCAMENTO!$V:$V,$B1021)&lt;&gt;"",INDEX(ORCAMENTO!$W:$W,$B1021)&lt;&gt;""),"Ano 6; ","")))</f>
        <v/>
      </c>
      <c r="G1021" s="311" t="str">
        <f ca="1">IF($B1021="","",IF(INDEX(ORCAMENTO!$G:$G,$B1021)&lt;&gt;"",INDEX(ORCAMENTO!$G:$G,$B1021),IF(INDEX(ORCAMENTO!$J:$J,$B1021)&lt;&gt;"",INDEX(ORCAMENTO!$J:$J,$B1021),IF(INDEX(ORCAMENTO!$M:$M,$B1021)&lt;&gt;"",INDEX(ORCAMENTO!$M:$M,$B1021),IF(INDEX(ORCAMENTO!$P:$P,$B1021)&lt;&gt;"",INDEX(ORCAMENTO!$P:$P,$B1021),IF(INDEX(ORCAMENTO!$S:$S,$B1021)&lt;&gt;"",INDEX(ORCAMENTO!$S:$S,$B1021),INDEX(ORCAMENTO!$V:$V,$B1021)))))))</f>
        <v/>
      </c>
      <c r="H1021" s="312" t="str">
        <f ca="1">IF($B1021="","",IF(INDEX(ORCAMENTO!$H:$H,$B1021)&lt;&gt;"",INDEX(ORCAMENTO!$H:$H,$B1021),IF(INDEX(ORCAMENTO!$K:$K,$B1021)&lt;&gt;"",INDEX(ORCAMENTO!$K:$K,$B1021),IF(INDEX(ORCAMENTO!$N:$N,$B1021)&lt;&gt;"",INDEX(ORCAMENTO!$N:$N,$B1021),IF(INDEX(ORCAMENTO!$Q:$Q,$B1021)&lt;&gt;"",INDEX(ORCAMENTO!$Q:$Q,$B1021),IF(INDEX(ORCAMENTO!$T:$T,$B1021)&lt;&gt;"",INDEX(ORCAMENTO!$T:$T,$B1021),INDEX(ORCAMENTO!$W:$W,$B1021)))))))</f>
        <v/>
      </c>
      <c r="I1021" s="255" t="str">
        <f ca="1">IF($B1021="","",IF(INDEX(ORCAMENTO!$AI:$AI,$B1021)&lt;&gt;"",INDEX(ORCAMENTO!$AI:$AI,$B1021),IF(INDEX(ORCAMENTO!$AG:$AG,$B1021),"Memorial de cálculo ou anexo obrigatório não informado para item acima do limite.",IF(AND(INDEX(ORCAMENTO!$AC:$AC,$B1021),NOT(INDEX(ORCAMENTO!$AE:$AE,$B1021))),"Informe pelo menos um ano completo com valor unitário e quantidade.","Pendência identificada automaticamente."))))</f>
        <v/>
      </c>
      <c r="N1021" s="255">
        <f t="shared" si="32"/>
        <v>1022</v>
      </c>
      <c r="O1021" s="255">
        <f ca="1">IF(INDEX(ORCAMENTO!$AI:$AI,$N1021)&lt;&gt;"",1,0)</f>
        <v>0</v>
      </c>
      <c r="P1021" s="255">
        <f t="shared" ca="1" si="33"/>
        <v>11</v>
      </c>
      <c r="Q1021" s="255" t="str">
        <f ca="1">INDEX(ORCAMENTO!$AI:$AI,$N1021)</f>
        <v/>
      </c>
    </row>
    <row r="1022" spans="2:17" ht="15" customHeight="1" x14ac:dyDescent="0.25">
      <c r="B1022" s="255" t="str">
        <f ca="1">IFERROR(INDEX(_AUX_ANALISE!$A$1:$A$2461,MATCH(ROW()-34,_AUX_ANALISE!$C$1:$C$2461,0)),"")</f>
        <v/>
      </c>
      <c r="C1022" s="255" t="str">
        <f ca="1">IF($B1022="","",INDEX(ORCAMENTO!$B:$B,$B1022))</f>
        <v/>
      </c>
      <c r="D1022" s="255" t="str">
        <f ca="1">IF($B1022="","",INDEX(ORCAMENTO!$E:$E,$B1022))</f>
        <v/>
      </c>
      <c r="E1022" s="255" t="str">
        <f ca="1">IF($B1022="","",INDEX(ORCAMENTO!$D:$D,$B1022))</f>
        <v/>
      </c>
      <c r="F1022" s="255" t="str">
        <f ca="1">IF($B1022="","",TRIM(IF(OR(INDEX(ORCAMENTO!$G:$G,$B1022)&lt;&gt;"",INDEX(ORCAMENTO!$H:$H,$B1022)&lt;&gt;""),"Ano 1; ","")&amp;IF(OR(INDEX(ORCAMENTO!$J:$J,$B1022)&lt;&gt;"",INDEX(ORCAMENTO!$K:$K,$B1022)&lt;&gt;""),"Ano 2; ","")&amp;IF(OR(INDEX(ORCAMENTO!$M:$M,$B1022)&lt;&gt;"",INDEX(ORCAMENTO!$N:$N,$B1022)&lt;&gt;""),"Ano 3; ","")&amp;IF(OR(INDEX(ORCAMENTO!$P:$P,$B1022)&lt;&gt;"",INDEX(ORCAMENTO!$Q:$Q,$B1022)&lt;&gt;""),"Ano 4; ","")&amp;IF(OR(INDEX(ORCAMENTO!$S:$S,$B1022)&lt;&gt;"",INDEX(ORCAMENTO!$T:$T,$B1022)&lt;&gt;""),"Ano 5; ","")&amp;IF(OR(INDEX(ORCAMENTO!$V:$V,$B1022)&lt;&gt;"",INDEX(ORCAMENTO!$W:$W,$B1022)&lt;&gt;""),"Ano 6; ","")))</f>
        <v/>
      </c>
      <c r="G1022" s="311" t="str">
        <f ca="1">IF($B1022="","",IF(INDEX(ORCAMENTO!$G:$G,$B1022)&lt;&gt;"",INDEX(ORCAMENTO!$G:$G,$B1022),IF(INDEX(ORCAMENTO!$J:$J,$B1022)&lt;&gt;"",INDEX(ORCAMENTO!$J:$J,$B1022),IF(INDEX(ORCAMENTO!$M:$M,$B1022)&lt;&gt;"",INDEX(ORCAMENTO!$M:$M,$B1022),IF(INDEX(ORCAMENTO!$P:$P,$B1022)&lt;&gt;"",INDEX(ORCAMENTO!$P:$P,$B1022),IF(INDEX(ORCAMENTO!$S:$S,$B1022)&lt;&gt;"",INDEX(ORCAMENTO!$S:$S,$B1022),INDEX(ORCAMENTO!$V:$V,$B1022)))))))</f>
        <v/>
      </c>
      <c r="H1022" s="312" t="str">
        <f ca="1">IF($B1022="","",IF(INDEX(ORCAMENTO!$H:$H,$B1022)&lt;&gt;"",INDEX(ORCAMENTO!$H:$H,$B1022),IF(INDEX(ORCAMENTO!$K:$K,$B1022)&lt;&gt;"",INDEX(ORCAMENTO!$K:$K,$B1022),IF(INDEX(ORCAMENTO!$N:$N,$B1022)&lt;&gt;"",INDEX(ORCAMENTO!$N:$N,$B1022),IF(INDEX(ORCAMENTO!$Q:$Q,$B1022)&lt;&gt;"",INDEX(ORCAMENTO!$Q:$Q,$B1022),IF(INDEX(ORCAMENTO!$T:$T,$B1022)&lt;&gt;"",INDEX(ORCAMENTO!$T:$T,$B1022),INDEX(ORCAMENTO!$W:$W,$B1022)))))))</f>
        <v/>
      </c>
      <c r="I1022" s="255" t="str">
        <f ca="1">IF($B1022="","",IF(INDEX(ORCAMENTO!$AI:$AI,$B1022)&lt;&gt;"",INDEX(ORCAMENTO!$AI:$AI,$B1022),IF(INDEX(ORCAMENTO!$AG:$AG,$B1022),"Memorial de cálculo ou anexo obrigatório não informado para item acima do limite.",IF(AND(INDEX(ORCAMENTO!$AC:$AC,$B1022),NOT(INDEX(ORCAMENTO!$AE:$AE,$B1022))),"Informe pelo menos um ano completo com valor unitário e quantidade.","Pendência identificada automaticamente."))))</f>
        <v/>
      </c>
      <c r="N1022" s="255">
        <f t="shared" si="32"/>
        <v>1023</v>
      </c>
      <c r="O1022" s="255">
        <f ca="1">IF(INDEX(ORCAMENTO!$AI:$AI,$N1022)&lt;&gt;"",1,0)</f>
        <v>0</v>
      </c>
      <c r="P1022" s="255">
        <f t="shared" ca="1" si="33"/>
        <v>11</v>
      </c>
      <c r="Q1022" s="255" t="str">
        <f ca="1">INDEX(ORCAMENTO!$AI:$AI,$N1022)</f>
        <v/>
      </c>
    </row>
    <row r="1023" spans="2:17" ht="15" customHeight="1" x14ac:dyDescent="0.25">
      <c r="B1023" s="255" t="str">
        <f ca="1">IFERROR(INDEX(_AUX_ANALISE!$A$1:$A$2461,MATCH(ROW()-34,_AUX_ANALISE!$C$1:$C$2461,0)),"")</f>
        <v/>
      </c>
      <c r="C1023" s="255" t="str">
        <f ca="1">IF($B1023="","",INDEX(ORCAMENTO!$B:$B,$B1023))</f>
        <v/>
      </c>
      <c r="D1023" s="255" t="str">
        <f ca="1">IF($B1023="","",INDEX(ORCAMENTO!$E:$E,$B1023))</f>
        <v/>
      </c>
      <c r="E1023" s="255" t="str">
        <f ca="1">IF($B1023="","",INDEX(ORCAMENTO!$D:$D,$B1023))</f>
        <v/>
      </c>
      <c r="F1023" s="255" t="str">
        <f ca="1">IF($B1023="","",TRIM(IF(OR(INDEX(ORCAMENTO!$G:$G,$B1023)&lt;&gt;"",INDEX(ORCAMENTO!$H:$H,$B1023)&lt;&gt;""),"Ano 1; ","")&amp;IF(OR(INDEX(ORCAMENTO!$J:$J,$B1023)&lt;&gt;"",INDEX(ORCAMENTO!$K:$K,$B1023)&lt;&gt;""),"Ano 2; ","")&amp;IF(OR(INDEX(ORCAMENTO!$M:$M,$B1023)&lt;&gt;"",INDEX(ORCAMENTO!$N:$N,$B1023)&lt;&gt;""),"Ano 3; ","")&amp;IF(OR(INDEX(ORCAMENTO!$P:$P,$B1023)&lt;&gt;"",INDEX(ORCAMENTO!$Q:$Q,$B1023)&lt;&gt;""),"Ano 4; ","")&amp;IF(OR(INDEX(ORCAMENTO!$S:$S,$B1023)&lt;&gt;"",INDEX(ORCAMENTO!$T:$T,$B1023)&lt;&gt;""),"Ano 5; ","")&amp;IF(OR(INDEX(ORCAMENTO!$V:$V,$B1023)&lt;&gt;"",INDEX(ORCAMENTO!$W:$W,$B1023)&lt;&gt;""),"Ano 6; ","")))</f>
        <v/>
      </c>
      <c r="G1023" s="311" t="str">
        <f ca="1">IF($B1023="","",IF(INDEX(ORCAMENTO!$G:$G,$B1023)&lt;&gt;"",INDEX(ORCAMENTO!$G:$G,$B1023),IF(INDEX(ORCAMENTO!$J:$J,$B1023)&lt;&gt;"",INDEX(ORCAMENTO!$J:$J,$B1023),IF(INDEX(ORCAMENTO!$M:$M,$B1023)&lt;&gt;"",INDEX(ORCAMENTO!$M:$M,$B1023),IF(INDEX(ORCAMENTO!$P:$P,$B1023)&lt;&gt;"",INDEX(ORCAMENTO!$P:$P,$B1023),IF(INDEX(ORCAMENTO!$S:$S,$B1023)&lt;&gt;"",INDEX(ORCAMENTO!$S:$S,$B1023),INDEX(ORCAMENTO!$V:$V,$B1023)))))))</f>
        <v/>
      </c>
      <c r="H1023" s="312" t="str">
        <f ca="1">IF($B1023="","",IF(INDEX(ORCAMENTO!$H:$H,$B1023)&lt;&gt;"",INDEX(ORCAMENTO!$H:$H,$B1023),IF(INDEX(ORCAMENTO!$K:$K,$B1023)&lt;&gt;"",INDEX(ORCAMENTO!$K:$K,$B1023),IF(INDEX(ORCAMENTO!$N:$N,$B1023)&lt;&gt;"",INDEX(ORCAMENTO!$N:$N,$B1023),IF(INDEX(ORCAMENTO!$Q:$Q,$B1023)&lt;&gt;"",INDEX(ORCAMENTO!$Q:$Q,$B1023),IF(INDEX(ORCAMENTO!$T:$T,$B1023)&lt;&gt;"",INDEX(ORCAMENTO!$T:$T,$B1023),INDEX(ORCAMENTO!$W:$W,$B1023)))))))</f>
        <v/>
      </c>
      <c r="I1023" s="255" t="str">
        <f ca="1">IF($B1023="","",IF(INDEX(ORCAMENTO!$AI:$AI,$B1023)&lt;&gt;"",INDEX(ORCAMENTO!$AI:$AI,$B1023),IF(INDEX(ORCAMENTO!$AG:$AG,$B1023),"Memorial de cálculo ou anexo obrigatório não informado para item acima do limite.",IF(AND(INDEX(ORCAMENTO!$AC:$AC,$B1023),NOT(INDEX(ORCAMENTO!$AE:$AE,$B1023))),"Informe pelo menos um ano completo com valor unitário e quantidade.","Pendência identificada automaticamente."))))</f>
        <v/>
      </c>
      <c r="N1023" s="255">
        <f t="shared" si="32"/>
        <v>1024</v>
      </c>
      <c r="O1023" s="255">
        <f ca="1">IF(INDEX(ORCAMENTO!$AI:$AI,$N1023)&lt;&gt;"",1,0)</f>
        <v>0</v>
      </c>
      <c r="P1023" s="255">
        <f t="shared" ca="1" si="33"/>
        <v>11</v>
      </c>
      <c r="Q1023" s="255" t="str">
        <f ca="1">INDEX(ORCAMENTO!$AI:$AI,$N1023)</f>
        <v/>
      </c>
    </row>
    <row r="1024" spans="2:17" ht="15" customHeight="1" x14ac:dyDescent="0.25">
      <c r="B1024" s="255" t="str">
        <f ca="1">IFERROR(INDEX(_AUX_ANALISE!$A$1:$A$2461,MATCH(ROW()-34,_AUX_ANALISE!$C$1:$C$2461,0)),"")</f>
        <v/>
      </c>
      <c r="C1024" s="255" t="str">
        <f ca="1">IF($B1024="","",INDEX(ORCAMENTO!$B:$B,$B1024))</f>
        <v/>
      </c>
      <c r="D1024" s="255" t="str">
        <f ca="1">IF($B1024="","",INDEX(ORCAMENTO!$E:$E,$B1024))</f>
        <v/>
      </c>
      <c r="E1024" s="255" t="str">
        <f ca="1">IF($B1024="","",INDEX(ORCAMENTO!$D:$D,$B1024))</f>
        <v/>
      </c>
      <c r="F1024" s="255" t="str">
        <f ca="1">IF($B1024="","",TRIM(IF(OR(INDEX(ORCAMENTO!$G:$G,$B1024)&lt;&gt;"",INDEX(ORCAMENTO!$H:$H,$B1024)&lt;&gt;""),"Ano 1; ","")&amp;IF(OR(INDEX(ORCAMENTO!$J:$J,$B1024)&lt;&gt;"",INDEX(ORCAMENTO!$K:$K,$B1024)&lt;&gt;""),"Ano 2; ","")&amp;IF(OR(INDEX(ORCAMENTO!$M:$M,$B1024)&lt;&gt;"",INDEX(ORCAMENTO!$N:$N,$B1024)&lt;&gt;""),"Ano 3; ","")&amp;IF(OR(INDEX(ORCAMENTO!$P:$P,$B1024)&lt;&gt;"",INDEX(ORCAMENTO!$Q:$Q,$B1024)&lt;&gt;""),"Ano 4; ","")&amp;IF(OR(INDEX(ORCAMENTO!$S:$S,$B1024)&lt;&gt;"",INDEX(ORCAMENTO!$T:$T,$B1024)&lt;&gt;""),"Ano 5; ","")&amp;IF(OR(INDEX(ORCAMENTO!$V:$V,$B1024)&lt;&gt;"",INDEX(ORCAMENTO!$W:$W,$B1024)&lt;&gt;""),"Ano 6; ","")))</f>
        <v/>
      </c>
      <c r="G1024" s="311" t="str">
        <f ca="1">IF($B1024="","",IF(INDEX(ORCAMENTO!$G:$G,$B1024)&lt;&gt;"",INDEX(ORCAMENTO!$G:$G,$B1024),IF(INDEX(ORCAMENTO!$J:$J,$B1024)&lt;&gt;"",INDEX(ORCAMENTO!$J:$J,$B1024),IF(INDEX(ORCAMENTO!$M:$M,$B1024)&lt;&gt;"",INDEX(ORCAMENTO!$M:$M,$B1024),IF(INDEX(ORCAMENTO!$P:$P,$B1024)&lt;&gt;"",INDEX(ORCAMENTO!$P:$P,$B1024),IF(INDEX(ORCAMENTO!$S:$S,$B1024)&lt;&gt;"",INDEX(ORCAMENTO!$S:$S,$B1024),INDEX(ORCAMENTO!$V:$V,$B1024)))))))</f>
        <v/>
      </c>
      <c r="H1024" s="312" t="str">
        <f ca="1">IF($B1024="","",IF(INDEX(ORCAMENTO!$H:$H,$B1024)&lt;&gt;"",INDEX(ORCAMENTO!$H:$H,$B1024),IF(INDEX(ORCAMENTO!$K:$K,$B1024)&lt;&gt;"",INDEX(ORCAMENTO!$K:$K,$B1024),IF(INDEX(ORCAMENTO!$N:$N,$B1024)&lt;&gt;"",INDEX(ORCAMENTO!$N:$N,$B1024),IF(INDEX(ORCAMENTO!$Q:$Q,$B1024)&lt;&gt;"",INDEX(ORCAMENTO!$Q:$Q,$B1024),IF(INDEX(ORCAMENTO!$T:$T,$B1024)&lt;&gt;"",INDEX(ORCAMENTO!$T:$T,$B1024),INDEX(ORCAMENTO!$W:$W,$B1024)))))))</f>
        <v/>
      </c>
      <c r="I1024" s="255" t="str">
        <f ca="1">IF($B1024="","",IF(INDEX(ORCAMENTO!$AI:$AI,$B1024)&lt;&gt;"",INDEX(ORCAMENTO!$AI:$AI,$B1024),IF(INDEX(ORCAMENTO!$AG:$AG,$B1024),"Memorial de cálculo ou anexo obrigatório não informado para item acima do limite.",IF(AND(INDEX(ORCAMENTO!$AC:$AC,$B1024),NOT(INDEX(ORCAMENTO!$AE:$AE,$B1024))),"Informe pelo menos um ano completo com valor unitário e quantidade.","Pendência identificada automaticamente."))))</f>
        <v/>
      </c>
      <c r="N1024" s="255">
        <f t="shared" si="32"/>
        <v>1025</v>
      </c>
      <c r="O1024" s="255">
        <f ca="1">IF(INDEX(ORCAMENTO!$AI:$AI,$N1024)&lt;&gt;"",1,0)</f>
        <v>0</v>
      </c>
      <c r="P1024" s="255">
        <f t="shared" ca="1" si="33"/>
        <v>11</v>
      </c>
      <c r="Q1024" s="255" t="str">
        <f ca="1">INDEX(ORCAMENTO!$AI:$AI,$N1024)</f>
        <v/>
      </c>
    </row>
    <row r="1025" spans="2:17" ht="15" customHeight="1" x14ac:dyDescent="0.25">
      <c r="B1025" s="255" t="str">
        <f ca="1">IFERROR(INDEX(_AUX_ANALISE!$A$1:$A$2461,MATCH(ROW()-34,_AUX_ANALISE!$C$1:$C$2461,0)),"")</f>
        <v/>
      </c>
      <c r="C1025" s="255" t="str">
        <f ca="1">IF($B1025="","",INDEX(ORCAMENTO!$B:$B,$B1025))</f>
        <v/>
      </c>
      <c r="D1025" s="255" t="str">
        <f ca="1">IF($B1025="","",INDEX(ORCAMENTO!$E:$E,$B1025))</f>
        <v/>
      </c>
      <c r="E1025" s="255" t="str">
        <f ca="1">IF($B1025="","",INDEX(ORCAMENTO!$D:$D,$B1025))</f>
        <v/>
      </c>
      <c r="F1025" s="255" t="str">
        <f ca="1">IF($B1025="","",TRIM(IF(OR(INDEX(ORCAMENTO!$G:$G,$B1025)&lt;&gt;"",INDEX(ORCAMENTO!$H:$H,$B1025)&lt;&gt;""),"Ano 1; ","")&amp;IF(OR(INDEX(ORCAMENTO!$J:$J,$B1025)&lt;&gt;"",INDEX(ORCAMENTO!$K:$K,$B1025)&lt;&gt;""),"Ano 2; ","")&amp;IF(OR(INDEX(ORCAMENTO!$M:$M,$B1025)&lt;&gt;"",INDEX(ORCAMENTO!$N:$N,$B1025)&lt;&gt;""),"Ano 3; ","")&amp;IF(OR(INDEX(ORCAMENTO!$P:$P,$B1025)&lt;&gt;"",INDEX(ORCAMENTO!$Q:$Q,$B1025)&lt;&gt;""),"Ano 4; ","")&amp;IF(OR(INDEX(ORCAMENTO!$S:$S,$B1025)&lt;&gt;"",INDEX(ORCAMENTO!$T:$T,$B1025)&lt;&gt;""),"Ano 5; ","")&amp;IF(OR(INDEX(ORCAMENTO!$V:$V,$B1025)&lt;&gt;"",INDEX(ORCAMENTO!$W:$W,$B1025)&lt;&gt;""),"Ano 6; ","")))</f>
        <v/>
      </c>
      <c r="G1025" s="311" t="str">
        <f ca="1">IF($B1025="","",IF(INDEX(ORCAMENTO!$G:$G,$B1025)&lt;&gt;"",INDEX(ORCAMENTO!$G:$G,$B1025),IF(INDEX(ORCAMENTO!$J:$J,$B1025)&lt;&gt;"",INDEX(ORCAMENTO!$J:$J,$B1025),IF(INDEX(ORCAMENTO!$M:$M,$B1025)&lt;&gt;"",INDEX(ORCAMENTO!$M:$M,$B1025),IF(INDEX(ORCAMENTO!$P:$P,$B1025)&lt;&gt;"",INDEX(ORCAMENTO!$P:$P,$B1025),IF(INDEX(ORCAMENTO!$S:$S,$B1025)&lt;&gt;"",INDEX(ORCAMENTO!$S:$S,$B1025),INDEX(ORCAMENTO!$V:$V,$B1025)))))))</f>
        <v/>
      </c>
      <c r="H1025" s="312" t="str">
        <f ca="1">IF($B1025="","",IF(INDEX(ORCAMENTO!$H:$H,$B1025)&lt;&gt;"",INDEX(ORCAMENTO!$H:$H,$B1025),IF(INDEX(ORCAMENTO!$K:$K,$B1025)&lt;&gt;"",INDEX(ORCAMENTO!$K:$K,$B1025),IF(INDEX(ORCAMENTO!$N:$N,$B1025)&lt;&gt;"",INDEX(ORCAMENTO!$N:$N,$B1025),IF(INDEX(ORCAMENTO!$Q:$Q,$B1025)&lt;&gt;"",INDEX(ORCAMENTO!$Q:$Q,$B1025),IF(INDEX(ORCAMENTO!$T:$T,$B1025)&lt;&gt;"",INDEX(ORCAMENTO!$T:$T,$B1025),INDEX(ORCAMENTO!$W:$W,$B1025)))))))</f>
        <v/>
      </c>
      <c r="I1025" s="255" t="str">
        <f ca="1">IF($B1025="","",IF(INDEX(ORCAMENTO!$AI:$AI,$B1025)&lt;&gt;"",INDEX(ORCAMENTO!$AI:$AI,$B1025),IF(INDEX(ORCAMENTO!$AG:$AG,$B1025),"Memorial de cálculo ou anexo obrigatório não informado para item acima do limite.",IF(AND(INDEX(ORCAMENTO!$AC:$AC,$B1025),NOT(INDEX(ORCAMENTO!$AE:$AE,$B1025))),"Informe pelo menos um ano completo com valor unitário e quantidade.","Pendência identificada automaticamente."))))</f>
        <v/>
      </c>
      <c r="N1025" s="255">
        <f t="shared" si="32"/>
        <v>1026</v>
      </c>
      <c r="O1025" s="255">
        <f ca="1">IF(INDEX(ORCAMENTO!$AI:$AI,$N1025)&lt;&gt;"",1,0)</f>
        <v>0</v>
      </c>
      <c r="P1025" s="255">
        <f t="shared" ca="1" si="33"/>
        <v>11</v>
      </c>
      <c r="Q1025" s="255" t="str">
        <f ca="1">INDEX(ORCAMENTO!$AI:$AI,$N1025)</f>
        <v/>
      </c>
    </row>
    <row r="1026" spans="2:17" ht="15" customHeight="1" x14ac:dyDescent="0.25">
      <c r="B1026" s="255" t="str">
        <f ca="1">IFERROR(INDEX(_AUX_ANALISE!$A$1:$A$2461,MATCH(ROW()-34,_AUX_ANALISE!$C$1:$C$2461,0)),"")</f>
        <v/>
      </c>
      <c r="C1026" s="255" t="str">
        <f ca="1">IF($B1026="","",INDEX(ORCAMENTO!$B:$B,$B1026))</f>
        <v/>
      </c>
      <c r="D1026" s="255" t="str">
        <f ca="1">IF($B1026="","",INDEX(ORCAMENTO!$E:$E,$B1026))</f>
        <v/>
      </c>
      <c r="E1026" s="255" t="str">
        <f ca="1">IF($B1026="","",INDEX(ORCAMENTO!$D:$D,$B1026))</f>
        <v/>
      </c>
      <c r="F1026" s="255" t="str">
        <f ca="1">IF($B1026="","",TRIM(IF(OR(INDEX(ORCAMENTO!$G:$G,$B1026)&lt;&gt;"",INDEX(ORCAMENTO!$H:$H,$B1026)&lt;&gt;""),"Ano 1; ","")&amp;IF(OR(INDEX(ORCAMENTO!$J:$J,$B1026)&lt;&gt;"",INDEX(ORCAMENTO!$K:$K,$B1026)&lt;&gt;""),"Ano 2; ","")&amp;IF(OR(INDEX(ORCAMENTO!$M:$M,$B1026)&lt;&gt;"",INDEX(ORCAMENTO!$N:$N,$B1026)&lt;&gt;""),"Ano 3; ","")&amp;IF(OR(INDEX(ORCAMENTO!$P:$P,$B1026)&lt;&gt;"",INDEX(ORCAMENTO!$Q:$Q,$B1026)&lt;&gt;""),"Ano 4; ","")&amp;IF(OR(INDEX(ORCAMENTO!$S:$S,$B1026)&lt;&gt;"",INDEX(ORCAMENTO!$T:$T,$B1026)&lt;&gt;""),"Ano 5; ","")&amp;IF(OR(INDEX(ORCAMENTO!$V:$V,$B1026)&lt;&gt;"",INDEX(ORCAMENTO!$W:$W,$B1026)&lt;&gt;""),"Ano 6; ","")))</f>
        <v/>
      </c>
      <c r="G1026" s="311" t="str">
        <f ca="1">IF($B1026="","",IF(INDEX(ORCAMENTO!$G:$G,$B1026)&lt;&gt;"",INDEX(ORCAMENTO!$G:$G,$B1026),IF(INDEX(ORCAMENTO!$J:$J,$B1026)&lt;&gt;"",INDEX(ORCAMENTO!$J:$J,$B1026),IF(INDEX(ORCAMENTO!$M:$M,$B1026)&lt;&gt;"",INDEX(ORCAMENTO!$M:$M,$B1026),IF(INDEX(ORCAMENTO!$P:$P,$B1026)&lt;&gt;"",INDEX(ORCAMENTO!$P:$P,$B1026),IF(INDEX(ORCAMENTO!$S:$S,$B1026)&lt;&gt;"",INDEX(ORCAMENTO!$S:$S,$B1026),INDEX(ORCAMENTO!$V:$V,$B1026)))))))</f>
        <v/>
      </c>
      <c r="H1026" s="312" t="str">
        <f ca="1">IF($B1026="","",IF(INDEX(ORCAMENTO!$H:$H,$B1026)&lt;&gt;"",INDEX(ORCAMENTO!$H:$H,$B1026),IF(INDEX(ORCAMENTO!$K:$K,$B1026)&lt;&gt;"",INDEX(ORCAMENTO!$K:$K,$B1026),IF(INDEX(ORCAMENTO!$N:$N,$B1026)&lt;&gt;"",INDEX(ORCAMENTO!$N:$N,$B1026),IF(INDEX(ORCAMENTO!$Q:$Q,$B1026)&lt;&gt;"",INDEX(ORCAMENTO!$Q:$Q,$B1026),IF(INDEX(ORCAMENTO!$T:$T,$B1026)&lt;&gt;"",INDEX(ORCAMENTO!$T:$T,$B1026),INDEX(ORCAMENTO!$W:$W,$B1026)))))))</f>
        <v/>
      </c>
      <c r="I1026" s="255" t="str">
        <f ca="1">IF($B1026="","",IF(INDEX(ORCAMENTO!$AI:$AI,$B1026)&lt;&gt;"",INDEX(ORCAMENTO!$AI:$AI,$B1026),IF(INDEX(ORCAMENTO!$AG:$AG,$B1026),"Memorial de cálculo ou anexo obrigatório não informado para item acima do limite.",IF(AND(INDEX(ORCAMENTO!$AC:$AC,$B1026),NOT(INDEX(ORCAMENTO!$AE:$AE,$B1026))),"Informe pelo menos um ano completo com valor unitário e quantidade.","Pendência identificada automaticamente."))))</f>
        <v/>
      </c>
      <c r="N1026" s="255">
        <f t="shared" si="32"/>
        <v>1027</v>
      </c>
      <c r="O1026" s="255">
        <f ca="1">IF(INDEX(ORCAMENTO!$AI:$AI,$N1026)&lt;&gt;"",1,0)</f>
        <v>0</v>
      </c>
      <c r="P1026" s="255">
        <f t="shared" ca="1" si="33"/>
        <v>11</v>
      </c>
      <c r="Q1026" s="255" t="str">
        <f ca="1">INDEX(ORCAMENTO!$AI:$AI,$N1026)</f>
        <v/>
      </c>
    </row>
    <row r="1027" spans="2:17" ht="15" customHeight="1" x14ac:dyDescent="0.25">
      <c r="B1027" s="255" t="str">
        <f ca="1">IFERROR(INDEX(_AUX_ANALISE!$A$1:$A$2461,MATCH(ROW()-34,_AUX_ANALISE!$C$1:$C$2461,0)),"")</f>
        <v/>
      </c>
      <c r="C1027" s="255" t="str">
        <f ca="1">IF($B1027="","",INDEX(ORCAMENTO!$B:$B,$B1027))</f>
        <v/>
      </c>
      <c r="D1027" s="255" t="str">
        <f ca="1">IF($B1027="","",INDEX(ORCAMENTO!$E:$E,$B1027))</f>
        <v/>
      </c>
      <c r="E1027" s="255" t="str">
        <f ca="1">IF($B1027="","",INDEX(ORCAMENTO!$D:$D,$B1027))</f>
        <v/>
      </c>
      <c r="F1027" s="255" t="str">
        <f ca="1">IF($B1027="","",TRIM(IF(OR(INDEX(ORCAMENTO!$G:$G,$B1027)&lt;&gt;"",INDEX(ORCAMENTO!$H:$H,$B1027)&lt;&gt;""),"Ano 1; ","")&amp;IF(OR(INDEX(ORCAMENTO!$J:$J,$B1027)&lt;&gt;"",INDEX(ORCAMENTO!$K:$K,$B1027)&lt;&gt;""),"Ano 2; ","")&amp;IF(OR(INDEX(ORCAMENTO!$M:$M,$B1027)&lt;&gt;"",INDEX(ORCAMENTO!$N:$N,$B1027)&lt;&gt;""),"Ano 3; ","")&amp;IF(OR(INDEX(ORCAMENTO!$P:$P,$B1027)&lt;&gt;"",INDEX(ORCAMENTO!$Q:$Q,$B1027)&lt;&gt;""),"Ano 4; ","")&amp;IF(OR(INDEX(ORCAMENTO!$S:$S,$B1027)&lt;&gt;"",INDEX(ORCAMENTO!$T:$T,$B1027)&lt;&gt;""),"Ano 5; ","")&amp;IF(OR(INDEX(ORCAMENTO!$V:$V,$B1027)&lt;&gt;"",INDEX(ORCAMENTO!$W:$W,$B1027)&lt;&gt;""),"Ano 6; ","")))</f>
        <v/>
      </c>
      <c r="G1027" s="311" t="str">
        <f ca="1">IF($B1027="","",IF(INDEX(ORCAMENTO!$G:$G,$B1027)&lt;&gt;"",INDEX(ORCAMENTO!$G:$G,$B1027),IF(INDEX(ORCAMENTO!$J:$J,$B1027)&lt;&gt;"",INDEX(ORCAMENTO!$J:$J,$B1027),IF(INDEX(ORCAMENTO!$M:$M,$B1027)&lt;&gt;"",INDEX(ORCAMENTO!$M:$M,$B1027),IF(INDEX(ORCAMENTO!$P:$P,$B1027)&lt;&gt;"",INDEX(ORCAMENTO!$P:$P,$B1027),IF(INDEX(ORCAMENTO!$S:$S,$B1027)&lt;&gt;"",INDEX(ORCAMENTO!$S:$S,$B1027),INDEX(ORCAMENTO!$V:$V,$B1027)))))))</f>
        <v/>
      </c>
      <c r="H1027" s="312" t="str">
        <f ca="1">IF($B1027="","",IF(INDEX(ORCAMENTO!$H:$H,$B1027)&lt;&gt;"",INDEX(ORCAMENTO!$H:$H,$B1027),IF(INDEX(ORCAMENTO!$K:$K,$B1027)&lt;&gt;"",INDEX(ORCAMENTO!$K:$K,$B1027),IF(INDEX(ORCAMENTO!$N:$N,$B1027)&lt;&gt;"",INDEX(ORCAMENTO!$N:$N,$B1027),IF(INDEX(ORCAMENTO!$Q:$Q,$B1027)&lt;&gt;"",INDEX(ORCAMENTO!$Q:$Q,$B1027),IF(INDEX(ORCAMENTO!$T:$T,$B1027)&lt;&gt;"",INDEX(ORCAMENTO!$T:$T,$B1027),INDEX(ORCAMENTO!$W:$W,$B1027)))))))</f>
        <v/>
      </c>
      <c r="I1027" s="255" t="str">
        <f ca="1">IF($B1027="","",IF(INDEX(ORCAMENTO!$AI:$AI,$B1027)&lt;&gt;"",INDEX(ORCAMENTO!$AI:$AI,$B1027),IF(INDEX(ORCAMENTO!$AG:$AG,$B1027),"Memorial de cálculo ou anexo obrigatório não informado para item acima do limite.",IF(AND(INDEX(ORCAMENTO!$AC:$AC,$B1027),NOT(INDEX(ORCAMENTO!$AE:$AE,$B1027))),"Informe pelo menos um ano completo com valor unitário e quantidade.","Pendência identificada automaticamente."))))</f>
        <v/>
      </c>
      <c r="N1027" s="255">
        <f t="shared" si="32"/>
        <v>1028</v>
      </c>
      <c r="O1027" s="255">
        <f ca="1">IF(INDEX(ORCAMENTO!$AI:$AI,$N1027)&lt;&gt;"",1,0)</f>
        <v>0</v>
      </c>
      <c r="P1027" s="255">
        <f t="shared" ca="1" si="33"/>
        <v>11</v>
      </c>
      <c r="Q1027" s="255" t="str">
        <f ca="1">INDEX(ORCAMENTO!$AI:$AI,$N1027)</f>
        <v/>
      </c>
    </row>
    <row r="1028" spans="2:17" ht="15" customHeight="1" x14ac:dyDescent="0.25">
      <c r="B1028" s="255" t="str">
        <f ca="1">IFERROR(INDEX(_AUX_ANALISE!$A$1:$A$2461,MATCH(ROW()-34,_AUX_ANALISE!$C$1:$C$2461,0)),"")</f>
        <v/>
      </c>
      <c r="C1028" s="255" t="str">
        <f ca="1">IF($B1028="","",INDEX(ORCAMENTO!$B:$B,$B1028))</f>
        <v/>
      </c>
      <c r="D1028" s="255" t="str">
        <f ca="1">IF($B1028="","",INDEX(ORCAMENTO!$E:$E,$B1028))</f>
        <v/>
      </c>
      <c r="E1028" s="255" t="str">
        <f ca="1">IF($B1028="","",INDEX(ORCAMENTO!$D:$D,$B1028))</f>
        <v/>
      </c>
      <c r="F1028" s="255" t="str">
        <f ca="1">IF($B1028="","",TRIM(IF(OR(INDEX(ORCAMENTO!$G:$G,$B1028)&lt;&gt;"",INDEX(ORCAMENTO!$H:$H,$B1028)&lt;&gt;""),"Ano 1; ","")&amp;IF(OR(INDEX(ORCAMENTO!$J:$J,$B1028)&lt;&gt;"",INDEX(ORCAMENTO!$K:$K,$B1028)&lt;&gt;""),"Ano 2; ","")&amp;IF(OR(INDEX(ORCAMENTO!$M:$M,$B1028)&lt;&gt;"",INDEX(ORCAMENTO!$N:$N,$B1028)&lt;&gt;""),"Ano 3; ","")&amp;IF(OR(INDEX(ORCAMENTO!$P:$P,$B1028)&lt;&gt;"",INDEX(ORCAMENTO!$Q:$Q,$B1028)&lt;&gt;""),"Ano 4; ","")&amp;IF(OR(INDEX(ORCAMENTO!$S:$S,$B1028)&lt;&gt;"",INDEX(ORCAMENTO!$T:$T,$B1028)&lt;&gt;""),"Ano 5; ","")&amp;IF(OR(INDEX(ORCAMENTO!$V:$V,$B1028)&lt;&gt;"",INDEX(ORCAMENTO!$W:$W,$B1028)&lt;&gt;""),"Ano 6; ","")))</f>
        <v/>
      </c>
      <c r="G1028" s="311" t="str">
        <f ca="1">IF($B1028="","",IF(INDEX(ORCAMENTO!$G:$G,$B1028)&lt;&gt;"",INDEX(ORCAMENTO!$G:$G,$B1028),IF(INDEX(ORCAMENTO!$J:$J,$B1028)&lt;&gt;"",INDEX(ORCAMENTO!$J:$J,$B1028),IF(INDEX(ORCAMENTO!$M:$M,$B1028)&lt;&gt;"",INDEX(ORCAMENTO!$M:$M,$B1028),IF(INDEX(ORCAMENTO!$P:$P,$B1028)&lt;&gt;"",INDEX(ORCAMENTO!$P:$P,$B1028),IF(INDEX(ORCAMENTO!$S:$S,$B1028)&lt;&gt;"",INDEX(ORCAMENTO!$S:$S,$B1028),INDEX(ORCAMENTO!$V:$V,$B1028)))))))</f>
        <v/>
      </c>
      <c r="H1028" s="312" t="str">
        <f ca="1">IF($B1028="","",IF(INDEX(ORCAMENTO!$H:$H,$B1028)&lt;&gt;"",INDEX(ORCAMENTO!$H:$H,$B1028),IF(INDEX(ORCAMENTO!$K:$K,$B1028)&lt;&gt;"",INDEX(ORCAMENTO!$K:$K,$B1028),IF(INDEX(ORCAMENTO!$N:$N,$B1028)&lt;&gt;"",INDEX(ORCAMENTO!$N:$N,$B1028),IF(INDEX(ORCAMENTO!$Q:$Q,$B1028)&lt;&gt;"",INDEX(ORCAMENTO!$Q:$Q,$B1028),IF(INDEX(ORCAMENTO!$T:$T,$B1028)&lt;&gt;"",INDEX(ORCAMENTO!$T:$T,$B1028),INDEX(ORCAMENTO!$W:$W,$B1028)))))))</f>
        <v/>
      </c>
      <c r="I1028" s="255" t="str">
        <f ca="1">IF($B1028="","",IF(INDEX(ORCAMENTO!$AI:$AI,$B1028)&lt;&gt;"",INDEX(ORCAMENTO!$AI:$AI,$B1028),IF(INDEX(ORCAMENTO!$AG:$AG,$B1028),"Memorial de cálculo ou anexo obrigatório não informado para item acima do limite.",IF(AND(INDEX(ORCAMENTO!$AC:$AC,$B1028),NOT(INDEX(ORCAMENTO!$AE:$AE,$B1028))),"Informe pelo menos um ano completo com valor unitário e quantidade.","Pendência identificada automaticamente."))))</f>
        <v/>
      </c>
      <c r="N1028" s="255">
        <f t="shared" si="32"/>
        <v>1029</v>
      </c>
      <c r="O1028" s="255">
        <f ca="1">IF(INDEX(ORCAMENTO!$AI:$AI,$N1028)&lt;&gt;"",1,0)</f>
        <v>0</v>
      </c>
      <c r="P1028" s="255">
        <f t="shared" ca="1" si="33"/>
        <v>11</v>
      </c>
      <c r="Q1028" s="255" t="str">
        <f ca="1">INDEX(ORCAMENTO!$AI:$AI,$N1028)</f>
        <v/>
      </c>
    </row>
    <row r="1029" spans="2:17" ht="15" customHeight="1" x14ac:dyDescent="0.25">
      <c r="B1029" s="255" t="str">
        <f ca="1">IFERROR(INDEX(_AUX_ANALISE!$A$1:$A$2461,MATCH(ROW()-34,_AUX_ANALISE!$C$1:$C$2461,0)),"")</f>
        <v/>
      </c>
      <c r="C1029" s="255" t="str">
        <f ca="1">IF($B1029="","",INDEX(ORCAMENTO!$B:$B,$B1029))</f>
        <v/>
      </c>
      <c r="D1029" s="255" t="str">
        <f ca="1">IF($B1029="","",INDEX(ORCAMENTO!$E:$E,$B1029))</f>
        <v/>
      </c>
      <c r="E1029" s="255" t="str">
        <f ca="1">IF($B1029="","",INDEX(ORCAMENTO!$D:$D,$B1029))</f>
        <v/>
      </c>
      <c r="F1029" s="255" t="str">
        <f ca="1">IF($B1029="","",TRIM(IF(OR(INDEX(ORCAMENTO!$G:$G,$B1029)&lt;&gt;"",INDEX(ORCAMENTO!$H:$H,$B1029)&lt;&gt;""),"Ano 1; ","")&amp;IF(OR(INDEX(ORCAMENTO!$J:$J,$B1029)&lt;&gt;"",INDEX(ORCAMENTO!$K:$K,$B1029)&lt;&gt;""),"Ano 2; ","")&amp;IF(OR(INDEX(ORCAMENTO!$M:$M,$B1029)&lt;&gt;"",INDEX(ORCAMENTO!$N:$N,$B1029)&lt;&gt;""),"Ano 3; ","")&amp;IF(OR(INDEX(ORCAMENTO!$P:$P,$B1029)&lt;&gt;"",INDEX(ORCAMENTO!$Q:$Q,$B1029)&lt;&gt;""),"Ano 4; ","")&amp;IF(OR(INDEX(ORCAMENTO!$S:$S,$B1029)&lt;&gt;"",INDEX(ORCAMENTO!$T:$T,$B1029)&lt;&gt;""),"Ano 5; ","")&amp;IF(OR(INDEX(ORCAMENTO!$V:$V,$B1029)&lt;&gt;"",INDEX(ORCAMENTO!$W:$W,$B1029)&lt;&gt;""),"Ano 6; ","")))</f>
        <v/>
      </c>
      <c r="G1029" s="311" t="str">
        <f ca="1">IF($B1029="","",IF(INDEX(ORCAMENTO!$G:$G,$B1029)&lt;&gt;"",INDEX(ORCAMENTO!$G:$G,$B1029),IF(INDEX(ORCAMENTO!$J:$J,$B1029)&lt;&gt;"",INDEX(ORCAMENTO!$J:$J,$B1029),IF(INDEX(ORCAMENTO!$M:$M,$B1029)&lt;&gt;"",INDEX(ORCAMENTO!$M:$M,$B1029),IF(INDEX(ORCAMENTO!$P:$P,$B1029)&lt;&gt;"",INDEX(ORCAMENTO!$P:$P,$B1029),IF(INDEX(ORCAMENTO!$S:$S,$B1029)&lt;&gt;"",INDEX(ORCAMENTO!$S:$S,$B1029),INDEX(ORCAMENTO!$V:$V,$B1029)))))))</f>
        <v/>
      </c>
      <c r="H1029" s="312" t="str">
        <f ca="1">IF($B1029="","",IF(INDEX(ORCAMENTO!$H:$H,$B1029)&lt;&gt;"",INDEX(ORCAMENTO!$H:$H,$B1029),IF(INDEX(ORCAMENTO!$K:$K,$B1029)&lt;&gt;"",INDEX(ORCAMENTO!$K:$K,$B1029),IF(INDEX(ORCAMENTO!$N:$N,$B1029)&lt;&gt;"",INDEX(ORCAMENTO!$N:$N,$B1029),IF(INDEX(ORCAMENTO!$Q:$Q,$B1029)&lt;&gt;"",INDEX(ORCAMENTO!$Q:$Q,$B1029),IF(INDEX(ORCAMENTO!$T:$T,$B1029)&lt;&gt;"",INDEX(ORCAMENTO!$T:$T,$B1029),INDEX(ORCAMENTO!$W:$W,$B1029)))))))</f>
        <v/>
      </c>
      <c r="I1029" s="255" t="str">
        <f ca="1">IF($B1029="","",IF(INDEX(ORCAMENTO!$AI:$AI,$B1029)&lt;&gt;"",INDEX(ORCAMENTO!$AI:$AI,$B1029),IF(INDEX(ORCAMENTO!$AG:$AG,$B1029),"Memorial de cálculo ou anexo obrigatório não informado para item acima do limite.",IF(AND(INDEX(ORCAMENTO!$AC:$AC,$B1029),NOT(INDEX(ORCAMENTO!$AE:$AE,$B1029))),"Informe pelo menos um ano completo com valor unitário e quantidade.","Pendência identificada automaticamente."))))</f>
        <v/>
      </c>
      <c r="N1029" s="255">
        <f t="shared" si="32"/>
        <v>1030</v>
      </c>
      <c r="O1029" s="255">
        <f ca="1">IF(INDEX(ORCAMENTO!$AI:$AI,$N1029)&lt;&gt;"",1,0)</f>
        <v>0</v>
      </c>
      <c r="P1029" s="255">
        <f t="shared" ca="1" si="33"/>
        <v>11</v>
      </c>
      <c r="Q1029" s="255" t="str">
        <f ca="1">INDEX(ORCAMENTO!$AI:$AI,$N1029)</f>
        <v/>
      </c>
    </row>
    <row r="1030" spans="2:17" ht="15" customHeight="1" x14ac:dyDescent="0.25">
      <c r="B1030" s="255" t="str">
        <f ca="1">IFERROR(INDEX(_AUX_ANALISE!$A$1:$A$2461,MATCH(ROW()-34,_AUX_ANALISE!$C$1:$C$2461,0)),"")</f>
        <v/>
      </c>
      <c r="C1030" s="255" t="str">
        <f ca="1">IF($B1030="","",INDEX(ORCAMENTO!$B:$B,$B1030))</f>
        <v/>
      </c>
      <c r="D1030" s="255" t="str">
        <f ca="1">IF($B1030="","",INDEX(ORCAMENTO!$E:$E,$B1030))</f>
        <v/>
      </c>
      <c r="E1030" s="255" t="str">
        <f ca="1">IF($B1030="","",INDEX(ORCAMENTO!$D:$D,$B1030))</f>
        <v/>
      </c>
      <c r="F1030" s="255" t="str">
        <f ca="1">IF($B1030="","",TRIM(IF(OR(INDEX(ORCAMENTO!$G:$G,$B1030)&lt;&gt;"",INDEX(ORCAMENTO!$H:$H,$B1030)&lt;&gt;""),"Ano 1; ","")&amp;IF(OR(INDEX(ORCAMENTO!$J:$J,$B1030)&lt;&gt;"",INDEX(ORCAMENTO!$K:$K,$B1030)&lt;&gt;""),"Ano 2; ","")&amp;IF(OR(INDEX(ORCAMENTO!$M:$M,$B1030)&lt;&gt;"",INDEX(ORCAMENTO!$N:$N,$B1030)&lt;&gt;""),"Ano 3; ","")&amp;IF(OR(INDEX(ORCAMENTO!$P:$P,$B1030)&lt;&gt;"",INDEX(ORCAMENTO!$Q:$Q,$B1030)&lt;&gt;""),"Ano 4; ","")&amp;IF(OR(INDEX(ORCAMENTO!$S:$S,$B1030)&lt;&gt;"",INDEX(ORCAMENTO!$T:$T,$B1030)&lt;&gt;""),"Ano 5; ","")&amp;IF(OR(INDEX(ORCAMENTO!$V:$V,$B1030)&lt;&gt;"",INDEX(ORCAMENTO!$W:$W,$B1030)&lt;&gt;""),"Ano 6; ","")))</f>
        <v/>
      </c>
      <c r="G1030" s="311" t="str">
        <f ca="1">IF($B1030="","",IF(INDEX(ORCAMENTO!$G:$G,$B1030)&lt;&gt;"",INDEX(ORCAMENTO!$G:$G,$B1030),IF(INDEX(ORCAMENTO!$J:$J,$B1030)&lt;&gt;"",INDEX(ORCAMENTO!$J:$J,$B1030),IF(INDEX(ORCAMENTO!$M:$M,$B1030)&lt;&gt;"",INDEX(ORCAMENTO!$M:$M,$B1030),IF(INDEX(ORCAMENTO!$P:$P,$B1030)&lt;&gt;"",INDEX(ORCAMENTO!$P:$P,$B1030),IF(INDEX(ORCAMENTO!$S:$S,$B1030)&lt;&gt;"",INDEX(ORCAMENTO!$S:$S,$B1030),INDEX(ORCAMENTO!$V:$V,$B1030)))))))</f>
        <v/>
      </c>
      <c r="H1030" s="312" t="str">
        <f ca="1">IF($B1030="","",IF(INDEX(ORCAMENTO!$H:$H,$B1030)&lt;&gt;"",INDEX(ORCAMENTO!$H:$H,$B1030),IF(INDEX(ORCAMENTO!$K:$K,$B1030)&lt;&gt;"",INDEX(ORCAMENTO!$K:$K,$B1030),IF(INDEX(ORCAMENTO!$N:$N,$B1030)&lt;&gt;"",INDEX(ORCAMENTO!$N:$N,$B1030),IF(INDEX(ORCAMENTO!$Q:$Q,$B1030)&lt;&gt;"",INDEX(ORCAMENTO!$Q:$Q,$B1030),IF(INDEX(ORCAMENTO!$T:$T,$B1030)&lt;&gt;"",INDEX(ORCAMENTO!$T:$T,$B1030),INDEX(ORCAMENTO!$W:$W,$B1030)))))))</f>
        <v/>
      </c>
      <c r="I1030" s="255" t="str">
        <f ca="1">IF($B1030="","",IF(INDEX(ORCAMENTO!$AI:$AI,$B1030)&lt;&gt;"",INDEX(ORCAMENTO!$AI:$AI,$B1030),IF(INDEX(ORCAMENTO!$AG:$AG,$B1030),"Memorial de cálculo ou anexo obrigatório não informado para item acima do limite.",IF(AND(INDEX(ORCAMENTO!$AC:$AC,$B1030),NOT(INDEX(ORCAMENTO!$AE:$AE,$B1030))),"Informe pelo menos um ano completo com valor unitário e quantidade.","Pendência identificada automaticamente."))))</f>
        <v/>
      </c>
      <c r="N1030" s="255">
        <f t="shared" si="32"/>
        <v>1031</v>
      </c>
      <c r="O1030" s="255">
        <f ca="1">IF(INDEX(ORCAMENTO!$AI:$AI,$N1030)&lt;&gt;"",1,0)</f>
        <v>0</v>
      </c>
      <c r="P1030" s="255">
        <f t="shared" ca="1" si="33"/>
        <v>11</v>
      </c>
      <c r="Q1030" s="255" t="str">
        <f ca="1">INDEX(ORCAMENTO!$AI:$AI,$N1030)</f>
        <v/>
      </c>
    </row>
    <row r="1031" spans="2:17" ht="15" customHeight="1" x14ac:dyDescent="0.25">
      <c r="B1031" s="255" t="str">
        <f ca="1">IFERROR(INDEX(_AUX_ANALISE!$A$1:$A$2461,MATCH(ROW()-34,_AUX_ANALISE!$C$1:$C$2461,0)),"")</f>
        <v/>
      </c>
      <c r="C1031" s="255" t="str">
        <f ca="1">IF($B1031="","",INDEX(ORCAMENTO!$B:$B,$B1031))</f>
        <v/>
      </c>
      <c r="D1031" s="255" t="str">
        <f ca="1">IF($B1031="","",INDEX(ORCAMENTO!$E:$E,$B1031))</f>
        <v/>
      </c>
      <c r="E1031" s="255" t="str">
        <f ca="1">IF($B1031="","",INDEX(ORCAMENTO!$D:$D,$B1031))</f>
        <v/>
      </c>
      <c r="F1031" s="255" t="str">
        <f ca="1">IF($B1031="","",TRIM(IF(OR(INDEX(ORCAMENTO!$G:$G,$B1031)&lt;&gt;"",INDEX(ORCAMENTO!$H:$H,$B1031)&lt;&gt;""),"Ano 1; ","")&amp;IF(OR(INDEX(ORCAMENTO!$J:$J,$B1031)&lt;&gt;"",INDEX(ORCAMENTO!$K:$K,$B1031)&lt;&gt;""),"Ano 2; ","")&amp;IF(OR(INDEX(ORCAMENTO!$M:$M,$B1031)&lt;&gt;"",INDEX(ORCAMENTO!$N:$N,$B1031)&lt;&gt;""),"Ano 3; ","")&amp;IF(OR(INDEX(ORCAMENTO!$P:$P,$B1031)&lt;&gt;"",INDEX(ORCAMENTO!$Q:$Q,$B1031)&lt;&gt;""),"Ano 4; ","")&amp;IF(OR(INDEX(ORCAMENTO!$S:$S,$B1031)&lt;&gt;"",INDEX(ORCAMENTO!$T:$T,$B1031)&lt;&gt;""),"Ano 5; ","")&amp;IF(OR(INDEX(ORCAMENTO!$V:$V,$B1031)&lt;&gt;"",INDEX(ORCAMENTO!$W:$W,$B1031)&lt;&gt;""),"Ano 6; ","")))</f>
        <v/>
      </c>
      <c r="G1031" s="311" t="str">
        <f ca="1">IF($B1031="","",IF(INDEX(ORCAMENTO!$G:$G,$B1031)&lt;&gt;"",INDEX(ORCAMENTO!$G:$G,$B1031),IF(INDEX(ORCAMENTO!$J:$J,$B1031)&lt;&gt;"",INDEX(ORCAMENTO!$J:$J,$B1031),IF(INDEX(ORCAMENTO!$M:$M,$B1031)&lt;&gt;"",INDEX(ORCAMENTO!$M:$M,$B1031),IF(INDEX(ORCAMENTO!$P:$P,$B1031)&lt;&gt;"",INDEX(ORCAMENTO!$P:$P,$B1031),IF(INDEX(ORCAMENTO!$S:$S,$B1031)&lt;&gt;"",INDEX(ORCAMENTO!$S:$S,$B1031),INDEX(ORCAMENTO!$V:$V,$B1031)))))))</f>
        <v/>
      </c>
      <c r="H1031" s="312" t="str">
        <f ca="1">IF($B1031="","",IF(INDEX(ORCAMENTO!$H:$H,$B1031)&lt;&gt;"",INDEX(ORCAMENTO!$H:$H,$B1031),IF(INDEX(ORCAMENTO!$K:$K,$B1031)&lt;&gt;"",INDEX(ORCAMENTO!$K:$K,$B1031),IF(INDEX(ORCAMENTO!$N:$N,$B1031)&lt;&gt;"",INDEX(ORCAMENTO!$N:$N,$B1031),IF(INDEX(ORCAMENTO!$Q:$Q,$B1031)&lt;&gt;"",INDEX(ORCAMENTO!$Q:$Q,$B1031),IF(INDEX(ORCAMENTO!$T:$T,$B1031)&lt;&gt;"",INDEX(ORCAMENTO!$T:$T,$B1031),INDEX(ORCAMENTO!$W:$W,$B1031)))))))</f>
        <v/>
      </c>
      <c r="I1031" s="255" t="str">
        <f ca="1">IF($B1031="","",IF(INDEX(ORCAMENTO!$AI:$AI,$B1031)&lt;&gt;"",INDEX(ORCAMENTO!$AI:$AI,$B1031),IF(INDEX(ORCAMENTO!$AG:$AG,$B1031),"Memorial de cálculo ou anexo obrigatório não informado para item acima do limite.",IF(AND(INDEX(ORCAMENTO!$AC:$AC,$B1031),NOT(INDEX(ORCAMENTO!$AE:$AE,$B1031))),"Informe pelo menos um ano completo com valor unitário e quantidade.","Pendência identificada automaticamente."))))</f>
        <v/>
      </c>
      <c r="N1031" s="255">
        <f t="shared" si="32"/>
        <v>1032</v>
      </c>
      <c r="O1031" s="255">
        <f ca="1">IF(INDEX(ORCAMENTO!$AI:$AI,$N1031)&lt;&gt;"",1,0)</f>
        <v>0</v>
      </c>
      <c r="P1031" s="255">
        <f t="shared" ca="1" si="33"/>
        <v>11</v>
      </c>
      <c r="Q1031" s="255" t="str">
        <f ca="1">INDEX(ORCAMENTO!$AI:$AI,$N1031)</f>
        <v/>
      </c>
    </row>
    <row r="1032" spans="2:17" ht="15" customHeight="1" x14ac:dyDescent="0.25">
      <c r="B1032" s="255" t="str">
        <f ca="1">IFERROR(INDEX(_AUX_ANALISE!$A$1:$A$2461,MATCH(ROW()-34,_AUX_ANALISE!$C$1:$C$2461,0)),"")</f>
        <v/>
      </c>
      <c r="C1032" s="255" t="str">
        <f ca="1">IF($B1032="","",INDEX(ORCAMENTO!$B:$B,$B1032))</f>
        <v/>
      </c>
      <c r="D1032" s="255" t="str">
        <f ca="1">IF($B1032="","",INDEX(ORCAMENTO!$E:$E,$B1032))</f>
        <v/>
      </c>
      <c r="E1032" s="255" t="str">
        <f ca="1">IF($B1032="","",INDEX(ORCAMENTO!$D:$D,$B1032))</f>
        <v/>
      </c>
      <c r="F1032" s="255" t="str">
        <f ca="1">IF($B1032="","",TRIM(IF(OR(INDEX(ORCAMENTO!$G:$G,$B1032)&lt;&gt;"",INDEX(ORCAMENTO!$H:$H,$B1032)&lt;&gt;""),"Ano 1; ","")&amp;IF(OR(INDEX(ORCAMENTO!$J:$J,$B1032)&lt;&gt;"",INDEX(ORCAMENTO!$K:$K,$B1032)&lt;&gt;""),"Ano 2; ","")&amp;IF(OR(INDEX(ORCAMENTO!$M:$M,$B1032)&lt;&gt;"",INDEX(ORCAMENTO!$N:$N,$B1032)&lt;&gt;""),"Ano 3; ","")&amp;IF(OR(INDEX(ORCAMENTO!$P:$P,$B1032)&lt;&gt;"",INDEX(ORCAMENTO!$Q:$Q,$B1032)&lt;&gt;""),"Ano 4; ","")&amp;IF(OR(INDEX(ORCAMENTO!$S:$S,$B1032)&lt;&gt;"",INDEX(ORCAMENTO!$T:$T,$B1032)&lt;&gt;""),"Ano 5; ","")&amp;IF(OR(INDEX(ORCAMENTO!$V:$V,$B1032)&lt;&gt;"",INDEX(ORCAMENTO!$W:$W,$B1032)&lt;&gt;""),"Ano 6; ","")))</f>
        <v/>
      </c>
      <c r="G1032" s="311" t="str">
        <f ca="1">IF($B1032="","",IF(INDEX(ORCAMENTO!$G:$G,$B1032)&lt;&gt;"",INDEX(ORCAMENTO!$G:$G,$B1032),IF(INDEX(ORCAMENTO!$J:$J,$B1032)&lt;&gt;"",INDEX(ORCAMENTO!$J:$J,$B1032),IF(INDEX(ORCAMENTO!$M:$M,$B1032)&lt;&gt;"",INDEX(ORCAMENTO!$M:$M,$B1032),IF(INDEX(ORCAMENTO!$P:$P,$B1032)&lt;&gt;"",INDEX(ORCAMENTO!$P:$P,$B1032),IF(INDEX(ORCAMENTO!$S:$S,$B1032)&lt;&gt;"",INDEX(ORCAMENTO!$S:$S,$B1032),INDEX(ORCAMENTO!$V:$V,$B1032)))))))</f>
        <v/>
      </c>
      <c r="H1032" s="312" t="str">
        <f ca="1">IF($B1032="","",IF(INDEX(ORCAMENTO!$H:$H,$B1032)&lt;&gt;"",INDEX(ORCAMENTO!$H:$H,$B1032),IF(INDEX(ORCAMENTO!$K:$K,$B1032)&lt;&gt;"",INDEX(ORCAMENTO!$K:$K,$B1032),IF(INDEX(ORCAMENTO!$N:$N,$B1032)&lt;&gt;"",INDEX(ORCAMENTO!$N:$N,$B1032),IF(INDEX(ORCAMENTO!$Q:$Q,$B1032)&lt;&gt;"",INDEX(ORCAMENTO!$Q:$Q,$B1032),IF(INDEX(ORCAMENTO!$T:$T,$B1032)&lt;&gt;"",INDEX(ORCAMENTO!$T:$T,$B1032),INDEX(ORCAMENTO!$W:$W,$B1032)))))))</f>
        <v/>
      </c>
      <c r="I1032" s="255" t="str">
        <f ca="1">IF($B1032="","",IF(INDEX(ORCAMENTO!$AI:$AI,$B1032)&lt;&gt;"",INDEX(ORCAMENTO!$AI:$AI,$B1032),IF(INDEX(ORCAMENTO!$AG:$AG,$B1032),"Memorial de cálculo ou anexo obrigatório não informado para item acima do limite.",IF(AND(INDEX(ORCAMENTO!$AC:$AC,$B1032),NOT(INDEX(ORCAMENTO!$AE:$AE,$B1032))),"Informe pelo menos um ano completo com valor unitário e quantidade.","Pendência identificada automaticamente."))))</f>
        <v/>
      </c>
      <c r="N1032" s="255">
        <f t="shared" si="32"/>
        <v>1033</v>
      </c>
      <c r="O1032" s="255">
        <f ca="1">IF(INDEX(ORCAMENTO!$AI:$AI,$N1032)&lt;&gt;"",1,0)</f>
        <v>0</v>
      </c>
      <c r="P1032" s="255">
        <f t="shared" ca="1" si="33"/>
        <v>11</v>
      </c>
      <c r="Q1032" s="255" t="str">
        <f ca="1">INDEX(ORCAMENTO!$AI:$AI,$N1032)</f>
        <v/>
      </c>
    </row>
    <row r="1033" spans="2:17" ht="15" customHeight="1" x14ac:dyDescent="0.25">
      <c r="B1033" s="255" t="str">
        <f ca="1">IFERROR(INDEX(_AUX_ANALISE!$A$1:$A$2461,MATCH(ROW()-34,_AUX_ANALISE!$C$1:$C$2461,0)),"")</f>
        <v/>
      </c>
      <c r="C1033" s="255" t="str">
        <f ca="1">IF($B1033="","",INDEX(ORCAMENTO!$B:$B,$B1033))</f>
        <v/>
      </c>
      <c r="D1033" s="255" t="str">
        <f ca="1">IF($B1033="","",INDEX(ORCAMENTO!$E:$E,$B1033))</f>
        <v/>
      </c>
      <c r="E1033" s="255" t="str">
        <f ca="1">IF($B1033="","",INDEX(ORCAMENTO!$D:$D,$B1033))</f>
        <v/>
      </c>
      <c r="F1033" s="255" t="str">
        <f ca="1">IF($B1033="","",TRIM(IF(OR(INDEX(ORCAMENTO!$G:$G,$B1033)&lt;&gt;"",INDEX(ORCAMENTO!$H:$H,$B1033)&lt;&gt;""),"Ano 1; ","")&amp;IF(OR(INDEX(ORCAMENTO!$J:$J,$B1033)&lt;&gt;"",INDEX(ORCAMENTO!$K:$K,$B1033)&lt;&gt;""),"Ano 2; ","")&amp;IF(OR(INDEX(ORCAMENTO!$M:$M,$B1033)&lt;&gt;"",INDEX(ORCAMENTO!$N:$N,$B1033)&lt;&gt;""),"Ano 3; ","")&amp;IF(OR(INDEX(ORCAMENTO!$P:$P,$B1033)&lt;&gt;"",INDEX(ORCAMENTO!$Q:$Q,$B1033)&lt;&gt;""),"Ano 4; ","")&amp;IF(OR(INDEX(ORCAMENTO!$S:$S,$B1033)&lt;&gt;"",INDEX(ORCAMENTO!$T:$T,$B1033)&lt;&gt;""),"Ano 5; ","")&amp;IF(OR(INDEX(ORCAMENTO!$V:$V,$B1033)&lt;&gt;"",INDEX(ORCAMENTO!$W:$W,$B1033)&lt;&gt;""),"Ano 6; ","")))</f>
        <v/>
      </c>
      <c r="G1033" s="311" t="str">
        <f ca="1">IF($B1033="","",IF(INDEX(ORCAMENTO!$G:$G,$B1033)&lt;&gt;"",INDEX(ORCAMENTO!$G:$G,$B1033),IF(INDEX(ORCAMENTO!$J:$J,$B1033)&lt;&gt;"",INDEX(ORCAMENTO!$J:$J,$B1033),IF(INDEX(ORCAMENTO!$M:$M,$B1033)&lt;&gt;"",INDEX(ORCAMENTO!$M:$M,$B1033),IF(INDEX(ORCAMENTO!$P:$P,$B1033)&lt;&gt;"",INDEX(ORCAMENTO!$P:$P,$B1033),IF(INDEX(ORCAMENTO!$S:$S,$B1033)&lt;&gt;"",INDEX(ORCAMENTO!$S:$S,$B1033),INDEX(ORCAMENTO!$V:$V,$B1033)))))))</f>
        <v/>
      </c>
      <c r="H1033" s="312" t="str">
        <f ca="1">IF($B1033="","",IF(INDEX(ORCAMENTO!$H:$H,$B1033)&lt;&gt;"",INDEX(ORCAMENTO!$H:$H,$B1033),IF(INDEX(ORCAMENTO!$K:$K,$B1033)&lt;&gt;"",INDEX(ORCAMENTO!$K:$K,$B1033),IF(INDEX(ORCAMENTO!$N:$N,$B1033)&lt;&gt;"",INDEX(ORCAMENTO!$N:$N,$B1033),IF(INDEX(ORCAMENTO!$Q:$Q,$B1033)&lt;&gt;"",INDEX(ORCAMENTO!$Q:$Q,$B1033),IF(INDEX(ORCAMENTO!$T:$T,$B1033)&lt;&gt;"",INDEX(ORCAMENTO!$T:$T,$B1033),INDEX(ORCAMENTO!$W:$W,$B1033)))))))</f>
        <v/>
      </c>
      <c r="I1033" s="255" t="str">
        <f ca="1">IF($B1033="","",IF(INDEX(ORCAMENTO!$AI:$AI,$B1033)&lt;&gt;"",INDEX(ORCAMENTO!$AI:$AI,$B1033),IF(INDEX(ORCAMENTO!$AG:$AG,$B1033),"Memorial de cálculo ou anexo obrigatório não informado para item acima do limite.",IF(AND(INDEX(ORCAMENTO!$AC:$AC,$B1033),NOT(INDEX(ORCAMENTO!$AE:$AE,$B1033))),"Informe pelo menos um ano completo com valor unitário e quantidade.","Pendência identificada automaticamente."))))</f>
        <v/>
      </c>
      <c r="N1033" s="255">
        <f t="shared" si="32"/>
        <v>1034</v>
      </c>
      <c r="O1033" s="255">
        <f ca="1">IF(INDEX(ORCAMENTO!$AI:$AI,$N1033)&lt;&gt;"",1,0)</f>
        <v>0</v>
      </c>
      <c r="P1033" s="255">
        <f t="shared" ca="1" si="33"/>
        <v>11</v>
      </c>
      <c r="Q1033" s="255" t="str">
        <f ca="1">INDEX(ORCAMENTO!$AI:$AI,$N1033)</f>
        <v/>
      </c>
    </row>
    <row r="1034" spans="2:17" ht="15" customHeight="1" x14ac:dyDescent="0.25">
      <c r="B1034" s="255" t="str">
        <f ca="1">IFERROR(INDEX(_AUX_ANALISE!$A$1:$A$2461,MATCH(ROW()-34,_AUX_ANALISE!$C$1:$C$2461,0)),"")</f>
        <v/>
      </c>
      <c r="C1034" s="255" t="str">
        <f ca="1">IF($B1034="","",INDEX(ORCAMENTO!$B:$B,$B1034))</f>
        <v/>
      </c>
      <c r="D1034" s="255" t="str">
        <f ca="1">IF($B1034="","",INDEX(ORCAMENTO!$E:$E,$B1034))</f>
        <v/>
      </c>
      <c r="E1034" s="255" t="str">
        <f ca="1">IF($B1034="","",INDEX(ORCAMENTO!$D:$D,$B1034))</f>
        <v/>
      </c>
      <c r="F1034" s="255" t="str">
        <f ca="1">IF($B1034="","",TRIM(IF(OR(INDEX(ORCAMENTO!$G:$G,$B1034)&lt;&gt;"",INDEX(ORCAMENTO!$H:$H,$B1034)&lt;&gt;""),"Ano 1; ","")&amp;IF(OR(INDEX(ORCAMENTO!$J:$J,$B1034)&lt;&gt;"",INDEX(ORCAMENTO!$K:$K,$B1034)&lt;&gt;""),"Ano 2; ","")&amp;IF(OR(INDEX(ORCAMENTO!$M:$M,$B1034)&lt;&gt;"",INDEX(ORCAMENTO!$N:$N,$B1034)&lt;&gt;""),"Ano 3; ","")&amp;IF(OR(INDEX(ORCAMENTO!$P:$P,$B1034)&lt;&gt;"",INDEX(ORCAMENTO!$Q:$Q,$B1034)&lt;&gt;""),"Ano 4; ","")&amp;IF(OR(INDEX(ORCAMENTO!$S:$S,$B1034)&lt;&gt;"",INDEX(ORCAMENTO!$T:$T,$B1034)&lt;&gt;""),"Ano 5; ","")&amp;IF(OR(INDEX(ORCAMENTO!$V:$V,$B1034)&lt;&gt;"",INDEX(ORCAMENTO!$W:$W,$B1034)&lt;&gt;""),"Ano 6; ","")))</f>
        <v/>
      </c>
      <c r="G1034" s="311" t="str">
        <f ca="1">IF($B1034="","",IF(INDEX(ORCAMENTO!$G:$G,$B1034)&lt;&gt;"",INDEX(ORCAMENTO!$G:$G,$B1034),IF(INDEX(ORCAMENTO!$J:$J,$B1034)&lt;&gt;"",INDEX(ORCAMENTO!$J:$J,$B1034),IF(INDEX(ORCAMENTO!$M:$M,$B1034)&lt;&gt;"",INDEX(ORCAMENTO!$M:$M,$B1034),IF(INDEX(ORCAMENTO!$P:$P,$B1034)&lt;&gt;"",INDEX(ORCAMENTO!$P:$P,$B1034),IF(INDEX(ORCAMENTO!$S:$S,$B1034)&lt;&gt;"",INDEX(ORCAMENTO!$S:$S,$B1034),INDEX(ORCAMENTO!$V:$V,$B1034)))))))</f>
        <v/>
      </c>
      <c r="H1034" s="312" t="str">
        <f ca="1">IF($B1034="","",IF(INDEX(ORCAMENTO!$H:$H,$B1034)&lt;&gt;"",INDEX(ORCAMENTO!$H:$H,$B1034),IF(INDEX(ORCAMENTO!$K:$K,$B1034)&lt;&gt;"",INDEX(ORCAMENTO!$K:$K,$B1034),IF(INDEX(ORCAMENTO!$N:$N,$B1034)&lt;&gt;"",INDEX(ORCAMENTO!$N:$N,$B1034),IF(INDEX(ORCAMENTO!$Q:$Q,$B1034)&lt;&gt;"",INDEX(ORCAMENTO!$Q:$Q,$B1034),IF(INDEX(ORCAMENTO!$T:$T,$B1034)&lt;&gt;"",INDEX(ORCAMENTO!$T:$T,$B1034),INDEX(ORCAMENTO!$W:$W,$B1034)))))))</f>
        <v/>
      </c>
      <c r="I1034" s="255" t="str">
        <f ca="1">IF($B1034="","",IF(INDEX(ORCAMENTO!$AI:$AI,$B1034)&lt;&gt;"",INDEX(ORCAMENTO!$AI:$AI,$B1034),IF(INDEX(ORCAMENTO!$AG:$AG,$B1034),"Memorial de cálculo ou anexo obrigatório não informado para item acima do limite.",IF(AND(INDEX(ORCAMENTO!$AC:$AC,$B1034),NOT(INDEX(ORCAMENTO!$AE:$AE,$B1034))),"Informe pelo menos um ano completo com valor unitário e quantidade.","Pendência identificada automaticamente."))))</f>
        <v/>
      </c>
      <c r="N1034" s="255">
        <f t="shared" si="32"/>
        <v>1035</v>
      </c>
      <c r="O1034" s="255">
        <f ca="1">IF(INDEX(ORCAMENTO!$AI:$AI,$N1034)&lt;&gt;"",1,0)</f>
        <v>0</v>
      </c>
      <c r="P1034" s="255">
        <f t="shared" ca="1" si="33"/>
        <v>11</v>
      </c>
      <c r="Q1034" s="255" t="str">
        <f ca="1">INDEX(ORCAMENTO!$AI:$AI,$N1034)</f>
        <v/>
      </c>
    </row>
    <row r="1035" spans="2:17" ht="15" customHeight="1" x14ac:dyDescent="0.25">
      <c r="B1035" s="255" t="str">
        <f ca="1">IFERROR(INDEX(_AUX_ANALISE!$A$1:$A$2461,MATCH(ROW()-34,_AUX_ANALISE!$C$1:$C$2461,0)),"")</f>
        <v/>
      </c>
      <c r="C1035" s="255" t="str">
        <f ca="1">IF($B1035="","",INDEX(ORCAMENTO!$B:$B,$B1035))</f>
        <v/>
      </c>
      <c r="D1035" s="255" t="str">
        <f ca="1">IF($B1035="","",INDEX(ORCAMENTO!$E:$E,$B1035))</f>
        <v/>
      </c>
      <c r="E1035" s="255" t="str">
        <f ca="1">IF($B1035="","",INDEX(ORCAMENTO!$D:$D,$B1035))</f>
        <v/>
      </c>
      <c r="F1035" s="255" t="str">
        <f ca="1">IF($B1035="","",TRIM(IF(OR(INDEX(ORCAMENTO!$G:$G,$B1035)&lt;&gt;"",INDEX(ORCAMENTO!$H:$H,$B1035)&lt;&gt;""),"Ano 1; ","")&amp;IF(OR(INDEX(ORCAMENTO!$J:$J,$B1035)&lt;&gt;"",INDEX(ORCAMENTO!$K:$K,$B1035)&lt;&gt;""),"Ano 2; ","")&amp;IF(OR(INDEX(ORCAMENTO!$M:$M,$B1035)&lt;&gt;"",INDEX(ORCAMENTO!$N:$N,$B1035)&lt;&gt;""),"Ano 3; ","")&amp;IF(OR(INDEX(ORCAMENTO!$P:$P,$B1035)&lt;&gt;"",INDEX(ORCAMENTO!$Q:$Q,$B1035)&lt;&gt;""),"Ano 4; ","")&amp;IF(OR(INDEX(ORCAMENTO!$S:$S,$B1035)&lt;&gt;"",INDEX(ORCAMENTO!$T:$T,$B1035)&lt;&gt;""),"Ano 5; ","")&amp;IF(OR(INDEX(ORCAMENTO!$V:$V,$B1035)&lt;&gt;"",INDEX(ORCAMENTO!$W:$W,$B1035)&lt;&gt;""),"Ano 6; ","")))</f>
        <v/>
      </c>
      <c r="G1035" s="311" t="str">
        <f ca="1">IF($B1035="","",IF(INDEX(ORCAMENTO!$G:$G,$B1035)&lt;&gt;"",INDEX(ORCAMENTO!$G:$G,$B1035),IF(INDEX(ORCAMENTO!$J:$J,$B1035)&lt;&gt;"",INDEX(ORCAMENTO!$J:$J,$B1035),IF(INDEX(ORCAMENTO!$M:$M,$B1035)&lt;&gt;"",INDEX(ORCAMENTO!$M:$M,$B1035),IF(INDEX(ORCAMENTO!$P:$P,$B1035)&lt;&gt;"",INDEX(ORCAMENTO!$P:$P,$B1035),IF(INDEX(ORCAMENTO!$S:$S,$B1035)&lt;&gt;"",INDEX(ORCAMENTO!$S:$S,$B1035),INDEX(ORCAMENTO!$V:$V,$B1035)))))))</f>
        <v/>
      </c>
      <c r="H1035" s="312" t="str">
        <f ca="1">IF($B1035="","",IF(INDEX(ORCAMENTO!$H:$H,$B1035)&lt;&gt;"",INDEX(ORCAMENTO!$H:$H,$B1035),IF(INDEX(ORCAMENTO!$K:$K,$B1035)&lt;&gt;"",INDEX(ORCAMENTO!$K:$K,$B1035),IF(INDEX(ORCAMENTO!$N:$N,$B1035)&lt;&gt;"",INDEX(ORCAMENTO!$N:$N,$B1035),IF(INDEX(ORCAMENTO!$Q:$Q,$B1035)&lt;&gt;"",INDEX(ORCAMENTO!$Q:$Q,$B1035),IF(INDEX(ORCAMENTO!$T:$T,$B1035)&lt;&gt;"",INDEX(ORCAMENTO!$T:$T,$B1035),INDEX(ORCAMENTO!$W:$W,$B1035)))))))</f>
        <v/>
      </c>
      <c r="I1035" s="255" t="str">
        <f ca="1">IF($B1035="","",IF(INDEX(ORCAMENTO!$AI:$AI,$B1035)&lt;&gt;"",INDEX(ORCAMENTO!$AI:$AI,$B1035),IF(INDEX(ORCAMENTO!$AG:$AG,$B1035),"Memorial de cálculo ou anexo obrigatório não informado para item acima do limite.",IF(AND(INDEX(ORCAMENTO!$AC:$AC,$B1035),NOT(INDEX(ORCAMENTO!$AE:$AE,$B1035))),"Informe pelo menos um ano completo com valor unitário e quantidade.","Pendência identificada automaticamente."))))</f>
        <v/>
      </c>
      <c r="N1035" s="255">
        <f t="shared" ref="N1035:N1088" si="34">N1034+1</f>
        <v>1036</v>
      </c>
      <c r="O1035" s="255">
        <f ca="1">IF(INDEX(ORCAMENTO!$AI:$AI,$N1035)&lt;&gt;"",1,0)</f>
        <v>0</v>
      </c>
      <c r="P1035" s="255">
        <f t="shared" ref="P1035:P1088" ca="1" si="35">P1034+O1035</f>
        <v>11</v>
      </c>
      <c r="Q1035" s="255" t="str">
        <f ca="1">INDEX(ORCAMENTO!$AI:$AI,$N1035)</f>
        <v/>
      </c>
    </row>
    <row r="1036" spans="2:17" ht="15" customHeight="1" x14ac:dyDescent="0.25">
      <c r="B1036" s="255" t="str">
        <f ca="1">IFERROR(INDEX(_AUX_ANALISE!$A$1:$A$2461,MATCH(ROW()-34,_AUX_ANALISE!$C$1:$C$2461,0)),"")</f>
        <v/>
      </c>
      <c r="C1036" s="255" t="str">
        <f ca="1">IF($B1036="","",INDEX(ORCAMENTO!$B:$B,$B1036))</f>
        <v/>
      </c>
      <c r="D1036" s="255" t="str">
        <f ca="1">IF($B1036="","",INDEX(ORCAMENTO!$E:$E,$B1036))</f>
        <v/>
      </c>
      <c r="E1036" s="255" t="str">
        <f ca="1">IF($B1036="","",INDEX(ORCAMENTO!$D:$D,$B1036))</f>
        <v/>
      </c>
      <c r="F1036" s="255" t="str">
        <f ca="1">IF($B1036="","",TRIM(IF(OR(INDEX(ORCAMENTO!$G:$G,$B1036)&lt;&gt;"",INDEX(ORCAMENTO!$H:$H,$B1036)&lt;&gt;""),"Ano 1; ","")&amp;IF(OR(INDEX(ORCAMENTO!$J:$J,$B1036)&lt;&gt;"",INDEX(ORCAMENTO!$K:$K,$B1036)&lt;&gt;""),"Ano 2; ","")&amp;IF(OR(INDEX(ORCAMENTO!$M:$M,$B1036)&lt;&gt;"",INDEX(ORCAMENTO!$N:$N,$B1036)&lt;&gt;""),"Ano 3; ","")&amp;IF(OR(INDEX(ORCAMENTO!$P:$P,$B1036)&lt;&gt;"",INDEX(ORCAMENTO!$Q:$Q,$B1036)&lt;&gt;""),"Ano 4; ","")&amp;IF(OR(INDEX(ORCAMENTO!$S:$S,$B1036)&lt;&gt;"",INDEX(ORCAMENTO!$T:$T,$B1036)&lt;&gt;""),"Ano 5; ","")&amp;IF(OR(INDEX(ORCAMENTO!$V:$V,$B1036)&lt;&gt;"",INDEX(ORCAMENTO!$W:$W,$B1036)&lt;&gt;""),"Ano 6; ","")))</f>
        <v/>
      </c>
      <c r="G1036" s="311" t="str">
        <f ca="1">IF($B1036="","",IF(INDEX(ORCAMENTO!$G:$G,$B1036)&lt;&gt;"",INDEX(ORCAMENTO!$G:$G,$B1036),IF(INDEX(ORCAMENTO!$J:$J,$B1036)&lt;&gt;"",INDEX(ORCAMENTO!$J:$J,$B1036),IF(INDEX(ORCAMENTO!$M:$M,$B1036)&lt;&gt;"",INDEX(ORCAMENTO!$M:$M,$B1036),IF(INDEX(ORCAMENTO!$P:$P,$B1036)&lt;&gt;"",INDEX(ORCAMENTO!$P:$P,$B1036),IF(INDEX(ORCAMENTO!$S:$S,$B1036)&lt;&gt;"",INDEX(ORCAMENTO!$S:$S,$B1036),INDEX(ORCAMENTO!$V:$V,$B1036)))))))</f>
        <v/>
      </c>
      <c r="H1036" s="312" t="str">
        <f ca="1">IF($B1036="","",IF(INDEX(ORCAMENTO!$H:$H,$B1036)&lt;&gt;"",INDEX(ORCAMENTO!$H:$H,$B1036),IF(INDEX(ORCAMENTO!$K:$K,$B1036)&lt;&gt;"",INDEX(ORCAMENTO!$K:$K,$B1036),IF(INDEX(ORCAMENTO!$N:$N,$B1036)&lt;&gt;"",INDEX(ORCAMENTO!$N:$N,$B1036),IF(INDEX(ORCAMENTO!$Q:$Q,$B1036)&lt;&gt;"",INDEX(ORCAMENTO!$Q:$Q,$B1036),IF(INDEX(ORCAMENTO!$T:$T,$B1036)&lt;&gt;"",INDEX(ORCAMENTO!$T:$T,$B1036),INDEX(ORCAMENTO!$W:$W,$B1036)))))))</f>
        <v/>
      </c>
      <c r="I1036" s="255" t="str">
        <f ca="1">IF($B1036="","",IF(INDEX(ORCAMENTO!$AI:$AI,$B1036)&lt;&gt;"",INDEX(ORCAMENTO!$AI:$AI,$B1036),IF(INDEX(ORCAMENTO!$AG:$AG,$B1036),"Memorial de cálculo ou anexo obrigatório não informado para item acima do limite.",IF(AND(INDEX(ORCAMENTO!$AC:$AC,$B1036),NOT(INDEX(ORCAMENTO!$AE:$AE,$B1036))),"Informe pelo menos um ano completo com valor unitário e quantidade.","Pendência identificada automaticamente."))))</f>
        <v/>
      </c>
      <c r="N1036" s="255">
        <f t="shared" si="34"/>
        <v>1037</v>
      </c>
      <c r="O1036" s="255">
        <f ca="1">IF(INDEX(ORCAMENTO!$AI:$AI,$N1036)&lt;&gt;"",1,0)</f>
        <v>0</v>
      </c>
      <c r="P1036" s="255">
        <f t="shared" ca="1" si="35"/>
        <v>11</v>
      </c>
      <c r="Q1036" s="255" t="str">
        <f ca="1">INDEX(ORCAMENTO!$AI:$AI,$N1036)</f>
        <v/>
      </c>
    </row>
    <row r="1037" spans="2:17" ht="15" customHeight="1" x14ac:dyDescent="0.25">
      <c r="B1037" s="255" t="str">
        <f ca="1">IFERROR(INDEX(_AUX_ANALISE!$A$1:$A$2461,MATCH(ROW()-34,_AUX_ANALISE!$C$1:$C$2461,0)),"")</f>
        <v/>
      </c>
      <c r="C1037" s="255" t="str">
        <f ca="1">IF($B1037="","",INDEX(ORCAMENTO!$B:$B,$B1037))</f>
        <v/>
      </c>
      <c r="D1037" s="255" t="str">
        <f ca="1">IF($B1037="","",INDEX(ORCAMENTO!$E:$E,$B1037))</f>
        <v/>
      </c>
      <c r="E1037" s="255" t="str">
        <f ca="1">IF($B1037="","",INDEX(ORCAMENTO!$D:$D,$B1037))</f>
        <v/>
      </c>
      <c r="F1037" s="255" t="str">
        <f ca="1">IF($B1037="","",TRIM(IF(OR(INDEX(ORCAMENTO!$G:$G,$B1037)&lt;&gt;"",INDEX(ORCAMENTO!$H:$H,$B1037)&lt;&gt;""),"Ano 1; ","")&amp;IF(OR(INDEX(ORCAMENTO!$J:$J,$B1037)&lt;&gt;"",INDEX(ORCAMENTO!$K:$K,$B1037)&lt;&gt;""),"Ano 2; ","")&amp;IF(OR(INDEX(ORCAMENTO!$M:$M,$B1037)&lt;&gt;"",INDEX(ORCAMENTO!$N:$N,$B1037)&lt;&gt;""),"Ano 3; ","")&amp;IF(OR(INDEX(ORCAMENTO!$P:$P,$B1037)&lt;&gt;"",INDEX(ORCAMENTO!$Q:$Q,$B1037)&lt;&gt;""),"Ano 4; ","")&amp;IF(OR(INDEX(ORCAMENTO!$S:$S,$B1037)&lt;&gt;"",INDEX(ORCAMENTO!$T:$T,$B1037)&lt;&gt;""),"Ano 5; ","")&amp;IF(OR(INDEX(ORCAMENTO!$V:$V,$B1037)&lt;&gt;"",INDEX(ORCAMENTO!$W:$W,$B1037)&lt;&gt;""),"Ano 6; ","")))</f>
        <v/>
      </c>
      <c r="G1037" s="311" t="str">
        <f ca="1">IF($B1037="","",IF(INDEX(ORCAMENTO!$G:$G,$B1037)&lt;&gt;"",INDEX(ORCAMENTO!$G:$G,$B1037),IF(INDEX(ORCAMENTO!$J:$J,$B1037)&lt;&gt;"",INDEX(ORCAMENTO!$J:$J,$B1037),IF(INDEX(ORCAMENTO!$M:$M,$B1037)&lt;&gt;"",INDEX(ORCAMENTO!$M:$M,$B1037),IF(INDEX(ORCAMENTO!$P:$P,$B1037)&lt;&gt;"",INDEX(ORCAMENTO!$P:$P,$B1037),IF(INDEX(ORCAMENTO!$S:$S,$B1037)&lt;&gt;"",INDEX(ORCAMENTO!$S:$S,$B1037),INDEX(ORCAMENTO!$V:$V,$B1037)))))))</f>
        <v/>
      </c>
      <c r="H1037" s="312" t="str">
        <f ca="1">IF($B1037="","",IF(INDEX(ORCAMENTO!$H:$H,$B1037)&lt;&gt;"",INDEX(ORCAMENTO!$H:$H,$B1037),IF(INDEX(ORCAMENTO!$K:$K,$B1037)&lt;&gt;"",INDEX(ORCAMENTO!$K:$K,$B1037),IF(INDEX(ORCAMENTO!$N:$N,$B1037)&lt;&gt;"",INDEX(ORCAMENTO!$N:$N,$B1037),IF(INDEX(ORCAMENTO!$Q:$Q,$B1037)&lt;&gt;"",INDEX(ORCAMENTO!$Q:$Q,$B1037),IF(INDEX(ORCAMENTO!$T:$T,$B1037)&lt;&gt;"",INDEX(ORCAMENTO!$T:$T,$B1037),INDEX(ORCAMENTO!$W:$W,$B1037)))))))</f>
        <v/>
      </c>
      <c r="I1037" s="255" t="str">
        <f ca="1">IF($B1037="","",IF(INDEX(ORCAMENTO!$AI:$AI,$B1037)&lt;&gt;"",INDEX(ORCAMENTO!$AI:$AI,$B1037),IF(INDEX(ORCAMENTO!$AG:$AG,$B1037),"Memorial de cálculo ou anexo obrigatório não informado para item acima do limite.",IF(AND(INDEX(ORCAMENTO!$AC:$AC,$B1037),NOT(INDEX(ORCAMENTO!$AE:$AE,$B1037))),"Informe pelo menos um ano completo com valor unitário e quantidade.","Pendência identificada automaticamente."))))</f>
        <v/>
      </c>
      <c r="N1037" s="255">
        <f t="shared" si="34"/>
        <v>1038</v>
      </c>
      <c r="O1037" s="255">
        <f ca="1">IF(INDEX(ORCAMENTO!$AI:$AI,$N1037)&lt;&gt;"",1,0)</f>
        <v>0</v>
      </c>
      <c r="P1037" s="255">
        <f t="shared" ca="1" si="35"/>
        <v>11</v>
      </c>
      <c r="Q1037" s="255" t="str">
        <f ca="1">INDEX(ORCAMENTO!$AI:$AI,$N1037)</f>
        <v/>
      </c>
    </row>
    <row r="1038" spans="2:17" ht="15" customHeight="1" x14ac:dyDescent="0.25">
      <c r="B1038" s="255" t="str">
        <f ca="1">IFERROR(INDEX(_AUX_ANALISE!$A$1:$A$2461,MATCH(ROW()-34,_AUX_ANALISE!$C$1:$C$2461,0)),"")</f>
        <v/>
      </c>
      <c r="C1038" s="255" t="str">
        <f ca="1">IF($B1038="","",INDEX(ORCAMENTO!$B:$B,$B1038))</f>
        <v/>
      </c>
      <c r="D1038" s="255" t="str">
        <f ca="1">IF($B1038="","",INDEX(ORCAMENTO!$E:$E,$B1038))</f>
        <v/>
      </c>
      <c r="E1038" s="255" t="str">
        <f ca="1">IF($B1038="","",INDEX(ORCAMENTO!$D:$D,$B1038))</f>
        <v/>
      </c>
      <c r="F1038" s="255" t="str">
        <f ca="1">IF($B1038="","",TRIM(IF(OR(INDEX(ORCAMENTO!$G:$G,$B1038)&lt;&gt;"",INDEX(ORCAMENTO!$H:$H,$B1038)&lt;&gt;""),"Ano 1; ","")&amp;IF(OR(INDEX(ORCAMENTO!$J:$J,$B1038)&lt;&gt;"",INDEX(ORCAMENTO!$K:$K,$B1038)&lt;&gt;""),"Ano 2; ","")&amp;IF(OR(INDEX(ORCAMENTO!$M:$M,$B1038)&lt;&gt;"",INDEX(ORCAMENTO!$N:$N,$B1038)&lt;&gt;""),"Ano 3; ","")&amp;IF(OR(INDEX(ORCAMENTO!$P:$P,$B1038)&lt;&gt;"",INDEX(ORCAMENTO!$Q:$Q,$B1038)&lt;&gt;""),"Ano 4; ","")&amp;IF(OR(INDEX(ORCAMENTO!$S:$S,$B1038)&lt;&gt;"",INDEX(ORCAMENTO!$T:$T,$B1038)&lt;&gt;""),"Ano 5; ","")&amp;IF(OR(INDEX(ORCAMENTO!$V:$V,$B1038)&lt;&gt;"",INDEX(ORCAMENTO!$W:$W,$B1038)&lt;&gt;""),"Ano 6; ","")))</f>
        <v/>
      </c>
      <c r="G1038" s="311" t="str">
        <f ca="1">IF($B1038="","",IF(INDEX(ORCAMENTO!$G:$G,$B1038)&lt;&gt;"",INDEX(ORCAMENTO!$G:$G,$B1038),IF(INDEX(ORCAMENTO!$J:$J,$B1038)&lt;&gt;"",INDEX(ORCAMENTO!$J:$J,$B1038),IF(INDEX(ORCAMENTO!$M:$M,$B1038)&lt;&gt;"",INDEX(ORCAMENTO!$M:$M,$B1038),IF(INDEX(ORCAMENTO!$P:$P,$B1038)&lt;&gt;"",INDEX(ORCAMENTO!$P:$P,$B1038),IF(INDEX(ORCAMENTO!$S:$S,$B1038)&lt;&gt;"",INDEX(ORCAMENTO!$S:$S,$B1038),INDEX(ORCAMENTO!$V:$V,$B1038)))))))</f>
        <v/>
      </c>
      <c r="H1038" s="312" t="str">
        <f ca="1">IF($B1038="","",IF(INDEX(ORCAMENTO!$H:$H,$B1038)&lt;&gt;"",INDEX(ORCAMENTO!$H:$H,$B1038),IF(INDEX(ORCAMENTO!$K:$K,$B1038)&lt;&gt;"",INDEX(ORCAMENTO!$K:$K,$B1038),IF(INDEX(ORCAMENTO!$N:$N,$B1038)&lt;&gt;"",INDEX(ORCAMENTO!$N:$N,$B1038),IF(INDEX(ORCAMENTO!$Q:$Q,$B1038)&lt;&gt;"",INDEX(ORCAMENTO!$Q:$Q,$B1038),IF(INDEX(ORCAMENTO!$T:$T,$B1038)&lt;&gt;"",INDEX(ORCAMENTO!$T:$T,$B1038),INDEX(ORCAMENTO!$W:$W,$B1038)))))))</f>
        <v/>
      </c>
      <c r="I1038" s="255" t="str">
        <f ca="1">IF($B1038="","",IF(INDEX(ORCAMENTO!$AI:$AI,$B1038)&lt;&gt;"",INDEX(ORCAMENTO!$AI:$AI,$B1038),IF(INDEX(ORCAMENTO!$AG:$AG,$B1038),"Memorial de cálculo ou anexo obrigatório não informado para item acima do limite.",IF(AND(INDEX(ORCAMENTO!$AC:$AC,$B1038),NOT(INDEX(ORCAMENTO!$AE:$AE,$B1038))),"Informe pelo menos um ano completo com valor unitário e quantidade.","Pendência identificada automaticamente."))))</f>
        <v/>
      </c>
      <c r="N1038" s="255">
        <f t="shared" si="34"/>
        <v>1039</v>
      </c>
      <c r="O1038" s="255">
        <f ca="1">IF(INDEX(ORCAMENTO!$AI:$AI,$N1038)&lt;&gt;"",1,0)</f>
        <v>0</v>
      </c>
      <c r="P1038" s="255">
        <f t="shared" ca="1" si="35"/>
        <v>11</v>
      </c>
      <c r="Q1038" s="255" t="str">
        <f ca="1">INDEX(ORCAMENTO!$AI:$AI,$N1038)</f>
        <v/>
      </c>
    </row>
    <row r="1039" spans="2:17" ht="15" customHeight="1" x14ac:dyDescent="0.25">
      <c r="B1039" s="255" t="str">
        <f ca="1">IFERROR(INDEX(_AUX_ANALISE!$A$1:$A$2461,MATCH(ROW()-34,_AUX_ANALISE!$C$1:$C$2461,0)),"")</f>
        <v/>
      </c>
      <c r="C1039" s="255" t="str">
        <f ca="1">IF($B1039="","",INDEX(ORCAMENTO!$B:$B,$B1039))</f>
        <v/>
      </c>
      <c r="D1039" s="255" t="str">
        <f ca="1">IF($B1039="","",INDEX(ORCAMENTO!$E:$E,$B1039))</f>
        <v/>
      </c>
      <c r="E1039" s="255" t="str">
        <f ca="1">IF($B1039="","",INDEX(ORCAMENTO!$D:$D,$B1039))</f>
        <v/>
      </c>
      <c r="F1039" s="255" t="str">
        <f ca="1">IF($B1039="","",TRIM(IF(OR(INDEX(ORCAMENTO!$G:$G,$B1039)&lt;&gt;"",INDEX(ORCAMENTO!$H:$H,$B1039)&lt;&gt;""),"Ano 1; ","")&amp;IF(OR(INDEX(ORCAMENTO!$J:$J,$B1039)&lt;&gt;"",INDEX(ORCAMENTO!$K:$K,$B1039)&lt;&gt;""),"Ano 2; ","")&amp;IF(OR(INDEX(ORCAMENTO!$M:$M,$B1039)&lt;&gt;"",INDEX(ORCAMENTO!$N:$N,$B1039)&lt;&gt;""),"Ano 3; ","")&amp;IF(OR(INDEX(ORCAMENTO!$P:$P,$B1039)&lt;&gt;"",INDEX(ORCAMENTO!$Q:$Q,$B1039)&lt;&gt;""),"Ano 4; ","")&amp;IF(OR(INDEX(ORCAMENTO!$S:$S,$B1039)&lt;&gt;"",INDEX(ORCAMENTO!$T:$T,$B1039)&lt;&gt;""),"Ano 5; ","")&amp;IF(OR(INDEX(ORCAMENTO!$V:$V,$B1039)&lt;&gt;"",INDEX(ORCAMENTO!$W:$W,$B1039)&lt;&gt;""),"Ano 6; ","")))</f>
        <v/>
      </c>
      <c r="G1039" s="311" t="str">
        <f ca="1">IF($B1039="","",IF(INDEX(ORCAMENTO!$G:$G,$B1039)&lt;&gt;"",INDEX(ORCAMENTO!$G:$G,$B1039),IF(INDEX(ORCAMENTO!$J:$J,$B1039)&lt;&gt;"",INDEX(ORCAMENTO!$J:$J,$B1039),IF(INDEX(ORCAMENTO!$M:$M,$B1039)&lt;&gt;"",INDEX(ORCAMENTO!$M:$M,$B1039),IF(INDEX(ORCAMENTO!$P:$P,$B1039)&lt;&gt;"",INDEX(ORCAMENTO!$P:$P,$B1039),IF(INDEX(ORCAMENTO!$S:$S,$B1039)&lt;&gt;"",INDEX(ORCAMENTO!$S:$S,$B1039),INDEX(ORCAMENTO!$V:$V,$B1039)))))))</f>
        <v/>
      </c>
      <c r="H1039" s="312" t="str">
        <f ca="1">IF($B1039="","",IF(INDEX(ORCAMENTO!$H:$H,$B1039)&lt;&gt;"",INDEX(ORCAMENTO!$H:$H,$B1039),IF(INDEX(ORCAMENTO!$K:$K,$B1039)&lt;&gt;"",INDEX(ORCAMENTO!$K:$K,$B1039),IF(INDEX(ORCAMENTO!$N:$N,$B1039)&lt;&gt;"",INDEX(ORCAMENTO!$N:$N,$B1039),IF(INDEX(ORCAMENTO!$Q:$Q,$B1039)&lt;&gt;"",INDEX(ORCAMENTO!$Q:$Q,$B1039),IF(INDEX(ORCAMENTO!$T:$T,$B1039)&lt;&gt;"",INDEX(ORCAMENTO!$T:$T,$B1039),INDEX(ORCAMENTO!$W:$W,$B1039)))))))</f>
        <v/>
      </c>
      <c r="I1039" s="255" t="str">
        <f ca="1">IF($B1039="","",IF(INDEX(ORCAMENTO!$AI:$AI,$B1039)&lt;&gt;"",INDEX(ORCAMENTO!$AI:$AI,$B1039),IF(INDEX(ORCAMENTO!$AG:$AG,$B1039),"Memorial de cálculo ou anexo obrigatório não informado para item acima do limite.",IF(AND(INDEX(ORCAMENTO!$AC:$AC,$B1039),NOT(INDEX(ORCAMENTO!$AE:$AE,$B1039))),"Informe pelo menos um ano completo com valor unitário e quantidade.","Pendência identificada automaticamente."))))</f>
        <v/>
      </c>
      <c r="N1039" s="255">
        <f t="shared" si="34"/>
        <v>1040</v>
      </c>
      <c r="O1039" s="255">
        <f ca="1">IF(INDEX(ORCAMENTO!$AI:$AI,$N1039)&lt;&gt;"",1,0)</f>
        <v>0</v>
      </c>
      <c r="P1039" s="255">
        <f t="shared" ca="1" si="35"/>
        <v>11</v>
      </c>
      <c r="Q1039" s="255" t="str">
        <f ca="1">INDEX(ORCAMENTO!$AI:$AI,$N1039)</f>
        <v/>
      </c>
    </row>
    <row r="1040" spans="2:17" ht="15" customHeight="1" x14ac:dyDescent="0.25">
      <c r="B1040" s="255" t="str">
        <f ca="1">IFERROR(INDEX(_AUX_ANALISE!$A$1:$A$2461,MATCH(ROW()-34,_AUX_ANALISE!$C$1:$C$2461,0)),"")</f>
        <v/>
      </c>
      <c r="C1040" s="255" t="str">
        <f ca="1">IF($B1040="","",INDEX(ORCAMENTO!$B:$B,$B1040))</f>
        <v/>
      </c>
      <c r="D1040" s="255" t="str">
        <f ca="1">IF($B1040="","",INDEX(ORCAMENTO!$E:$E,$B1040))</f>
        <v/>
      </c>
      <c r="E1040" s="255" t="str">
        <f ca="1">IF($B1040="","",INDEX(ORCAMENTO!$D:$D,$B1040))</f>
        <v/>
      </c>
      <c r="F1040" s="255" t="str">
        <f ca="1">IF($B1040="","",TRIM(IF(OR(INDEX(ORCAMENTO!$G:$G,$B1040)&lt;&gt;"",INDEX(ORCAMENTO!$H:$H,$B1040)&lt;&gt;""),"Ano 1; ","")&amp;IF(OR(INDEX(ORCAMENTO!$J:$J,$B1040)&lt;&gt;"",INDEX(ORCAMENTO!$K:$K,$B1040)&lt;&gt;""),"Ano 2; ","")&amp;IF(OR(INDEX(ORCAMENTO!$M:$M,$B1040)&lt;&gt;"",INDEX(ORCAMENTO!$N:$N,$B1040)&lt;&gt;""),"Ano 3; ","")&amp;IF(OR(INDEX(ORCAMENTO!$P:$P,$B1040)&lt;&gt;"",INDEX(ORCAMENTO!$Q:$Q,$B1040)&lt;&gt;""),"Ano 4; ","")&amp;IF(OR(INDEX(ORCAMENTO!$S:$S,$B1040)&lt;&gt;"",INDEX(ORCAMENTO!$T:$T,$B1040)&lt;&gt;""),"Ano 5; ","")&amp;IF(OR(INDEX(ORCAMENTO!$V:$V,$B1040)&lt;&gt;"",INDEX(ORCAMENTO!$W:$W,$B1040)&lt;&gt;""),"Ano 6; ","")))</f>
        <v/>
      </c>
      <c r="G1040" s="311" t="str">
        <f ca="1">IF($B1040="","",IF(INDEX(ORCAMENTO!$G:$G,$B1040)&lt;&gt;"",INDEX(ORCAMENTO!$G:$G,$B1040),IF(INDEX(ORCAMENTO!$J:$J,$B1040)&lt;&gt;"",INDEX(ORCAMENTO!$J:$J,$B1040),IF(INDEX(ORCAMENTO!$M:$M,$B1040)&lt;&gt;"",INDEX(ORCAMENTO!$M:$M,$B1040),IF(INDEX(ORCAMENTO!$P:$P,$B1040)&lt;&gt;"",INDEX(ORCAMENTO!$P:$P,$B1040),IF(INDEX(ORCAMENTO!$S:$S,$B1040)&lt;&gt;"",INDEX(ORCAMENTO!$S:$S,$B1040),INDEX(ORCAMENTO!$V:$V,$B1040)))))))</f>
        <v/>
      </c>
      <c r="H1040" s="312" t="str">
        <f ca="1">IF($B1040="","",IF(INDEX(ORCAMENTO!$H:$H,$B1040)&lt;&gt;"",INDEX(ORCAMENTO!$H:$H,$B1040),IF(INDEX(ORCAMENTO!$K:$K,$B1040)&lt;&gt;"",INDEX(ORCAMENTO!$K:$K,$B1040),IF(INDEX(ORCAMENTO!$N:$N,$B1040)&lt;&gt;"",INDEX(ORCAMENTO!$N:$N,$B1040),IF(INDEX(ORCAMENTO!$Q:$Q,$B1040)&lt;&gt;"",INDEX(ORCAMENTO!$Q:$Q,$B1040),IF(INDEX(ORCAMENTO!$T:$T,$B1040)&lt;&gt;"",INDEX(ORCAMENTO!$T:$T,$B1040),INDEX(ORCAMENTO!$W:$W,$B1040)))))))</f>
        <v/>
      </c>
      <c r="I1040" s="255" t="str">
        <f ca="1">IF($B1040="","",IF(INDEX(ORCAMENTO!$AI:$AI,$B1040)&lt;&gt;"",INDEX(ORCAMENTO!$AI:$AI,$B1040),IF(INDEX(ORCAMENTO!$AG:$AG,$B1040),"Memorial de cálculo ou anexo obrigatório não informado para item acima do limite.",IF(AND(INDEX(ORCAMENTO!$AC:$AC,$B1040),NOT(INDEX(ORCAMENTO!$AE:$AE,$B1040))),"Informe pelo menos um ano completo com valor unitário e quantidade.","Pendência identificada automaticamente."))))</f>
        <v/>
      </c>
      <c r="N1040" s="255">
        <f t="shared" si="34"/>
        <v>1041</v>
      </c>
      <c r="O1040" s="255">
        <f ca="1">IF(INDEX(ORCAMENTO!$AI:$AI,$N1040)&lt;&gt;"",1,0)</f>
        <v>0</v>
      </c>
      <c r="P1040" s="255">
        <f t="shared" ca="1" si="35"/>
        <v>11</v>
      </c>
      <c r="Q1040" s="255" t="str">
        <f ca="1">INDEX(ORCAMENTO!$AI:$AI,$N1040)</f>
        <v/>
      </c>
    </row>
    <row r="1041" spans="2:17" ht="15" customHeight="1" x14ac:dyDescent="0.25">
      <c r="B1041" s="255" t="str">
        <f ca="1">IFERROR(INDEX(_AUX_ANALISE!$A$1:$A$2461,MATCH(ROW()-34,_AUX_ANALISE!$C$1:$C$2461,0)),"")</f>
        <v/>
      </c>
      <c r="C1041" s="255" t="str">
        <f ca="1">IF($B1041="","",INDEX(ORCAMENTO!$B:$B,$B1041))</f>
        <v/>
      </c>
      <c r="D1041" s="255" t="str">
        <f ca="1">IF($B1041="","",INDEX(ORCAMENTO!$E:$E,$B1041))</f>
        <v/>
      </c>
      <c r="E1041" s="255" t="str">
        <f ca="1">IF($B1041="","",INDEX(ORCAMENTO!$D:$D,$B1041))</f>
        <v/>
      </c>
      <c r="F1041" s="255" t="str">
        <f ca="1">IF($B1041="","",TRIM(IF(OR(INDEX(ORCAMENTO!$G:$G,$B1041)&lt;&gt;"",INDEX(ORCAMENTO!$H:$H,$B1041)&lt;&gt;""),"Ano 1; ","")&amp;IF(OR(INDEX(ORCAMENTO!$J:$J,$B1041)&lt;&gt;"",INDEX(ORCAMENTO!$K:$K,$B1041)&lt;&gt;""),"Ano 2; ","")&amp;IF(OR(INDEX(ORCAMENTO!$M:$M,$B1041)&lt;&gt;"",INDEX(ORCAMENTO!$N:$N,$B1041)&lt;&gt;""),"Ano 3; ","")&amp;IF(OR(INDEX(ORCAMENTO!$P:$P,$B1041)&lt;&gt;"",INDEX(ORCAMENTO!$Q:$Q,$B1041)&lt;&gt;""),"Ano 4; ","")&amp;IF(OR(INDEX(ORCAMENTO!$S:$S,$B1041)&lt;&gt;"",INDEX(ORCAMENTO!$T:$T,$B1041)&lt;&gt;""),"Ano 5; ","")&amp;IF(OR(INDEX(ORCAMENTO!$V:$V,$B1041)&lt;&gt;"",INDEX(ORCAMENTO!$W:$W,$B1041)&lt;&gt;""),"Ano 6; ","")))</f>
        <v/>
      </c>
      <c r="G1041" s="311" t="str">
        <f ca="1">IF($B1041="","",IF(INDEX(ORCAMENTO!$G:$G,$B1041)&lt;&gt;"",INDEX(ORCAMENTO!$G:$G,$B1041),IF(INDEX(ORCAMENTO!$J:$J,$B1041)&lt;&gt;"",INDEX(ORCAMENTO!$J:$J,$B1041),IF(INDEX(ORCAMENTO!$M:$M,$B1041)&lt;&gt;"",INDEX(ORCAMENTO!$M:$M,$B1041),IF(INDEX(ORCAMENTO!$P:$P,$B1041)&lt;&gt;"",INDEX(ORCAMENTO!$P:$P,$B1041),IF(INDEX(ORCAMENTO!$S:$S,$B1041)&lt;&gt;"",INDEX(ORCAMENTO!$S:$S,$B1041),INDEX(ORCAMENTO!$V:$V,$B1041)))))))</f>
        <v/>
      </c>
      <c r="H1041" s="312" t="str">
        <f ca="1">IF($B1041="","",IF(INDEX(ORCAMENTO!$H:$H,$B1041)&lt;&gt;"",INDEX(ORCAMENTO!$H:$H,$B1041),IF(INDEX(ORCAMENTO!$K:$K,$B1041)&lt;&gt;"",INDEX(ORCAMENTO!$K:$K,$B1041),IF(INDEX(ORCAMENTO!$N:$N,$B1041)&lt;&gt;"",INDEX(ORCAMENTO!$N:$N,$B1041),IF(INDEX(ORCAMENTO!$Q:$Q,$B1041)&lt;&gt;"",INDEX(ORCAMENTO!$Q:$Q,$B1041),IF(INDEX(ORCAMENTO!$T:$T,$B1041)&lt;&gt;"",INDEX(ORCAMENTO!$T:$T,$B1041),INDEX(ORCAMENTO!$W:$W,$B1041)))))))</f>
        <v/>
      </c>
      <c r="I1041" s="255" t="str">
        <f ca="1">IF($B1041="","",IF(INDEX(ORCAMENTO!$AI:$AI,$B1041)&lt;&gt;"",INDEX(ORCAMENTO!$AI:$AI,$B1041),IF(INDEX(ORCAMENTO!$AG:$AG,$B1041),"Memorial de cálculo ou anexo obrigatório não informado para item acima do limite.",IF(AND(INDEX(ORCAMENTO!$AC:$AC,$B1041),NOT(INDEX(ORCAMENTO!$AE:$AE,$B1041))),"Informe pelo menos um ano completo com valor unitário e quantidade.","Pendência identificada automaticamente."))))</f>
        <v/>
      </c>
      <c r="N1041" s="255">
        <f t="shared" si="34"/>
        <v>1042</v>
      </c>
      <c r="O1041" s="255">
        <f ca="1">IF(INDEX(ORCAMENTO!$AI:$AI,$N1041)&lt;&gt;"",1,0)</f>
        <v>0</v>
      </c>
      <c r="P1041" s="255">
        <f t="shared" ca="1" si="35"/>
        <v>11</v>
      </c>
      <c r="Q1041" s="255" t="str">
        <f ca="1">INDEX(ORCAMENTO!$AI:$AI,$N1041)</f>
        <v/>
      </c>
    </row>
    <row r="1042" spans="2:17" ht="15" customHeight="1" x14ac:dyDescent="0.25">
      <c r="B1042" s="255" t="str">
        <f ca="1">IFERROR(INDEX(_AUX_ANALISE!$A$1:$A$2461,MATCH(ROW()-34,_AUX_ANALISE!$C$1:$C$2461,0)),"")</f>
        <v/>
      </c>
      <c r="C1042" s="255" t="str">
        <f ca="1">IF($B1042="","",INDEX(ORCAMENTO!$B:$B,$B1042))</f>
        <v/>
      </c>
      <c r="D1042" s="255" t="str">
        <f ca="1">IF($B1042="","",INDEX(ORCAMENTO!$E:$E,$B1042))</f>
        <v/>
      </c>
      <c r="E1042" s="255" t="str">
        <f ca="1">IF($B1042="","",INDEX(ORCAMENTO!$D:$D,$B1042))</f>
        <v/>
      </c>
      <c r="F1042" s="255" t="str">
        <f ca="1">IF($B1042="","",TRIM(IF(OR(INDEX(ORCAMENTO!$G:$G,$B1042)&lt;&gt;"",INDEX(ORCAMENTO!$H:$H,$B1042)&lt;&gt;""),"Ano 1; ","")&amp;IF(OR(INDEX(ORCAMENTO!$J:$J,$B1042)&lt;&gt;"",INDEX(ORCAMENTO!$K:$K,$B1042)&lt;&gt;""),"Ano 2; ","")&amp;IF(OR(INDEX(ORCAMENTO!$M:$M,$B1042)&lt;&gt;"",INDEX(ORCAMENTO!$N:$N,$B1042)&lt;&gt;""),"Ano 3; ","")&amp;IF(OR(INDEX(ORCAMENTO!$P:$P,$B1042)&lt;&gt;"",INDEX(ORCAMENTO!$Q:$Q,$B1042)&lt;&gt;""),"Ano 4; ","")&amp;IF(OR(INDEX(ORCAMENTO!$S:$S,$B1042)&lt;&gt;"",INDEX(ORCAMENTO!$T:$T,$B1042)&lt;&gt;""),"Ano 5; ","")&amp;IF(OR(INDEX(ORCAMENTO!$V:$V,$B1042)&lt;&gt;"",INDEX(ORCAMENTO!$W:$W,$B1042)&lt;&gt;""),"Ano 6; ","")))</f>
        <v/>
      </c>
      <c r="G1042" s="311" t="str">
        <f ca="1">IF($B1042="","",IF(INDEX(ORCAMENTO!$G:$G,$B1042)&lt;&gt;"",INDEX(ORCAMENTO!$G:$G,$B1042),IF(INDEX(ORCAMENTO!$J:$J,$B1042)&lt;&gt;"",INDEX(ORCAMENTO!$J:$J,$B1042),IF(INDEX(ORCAMENTO!$M:$M,$B1042)&lt;&gt;"",INDEX(ORCAMENTO!$M:$M,$B1042),IF(INDEX(ORCAMENTO!$P:$P,$B1042)&lt;&gt;"",INDEX(ORCAMENTO!$P:$P,$B1042),IF(INDEX(ORCAMENTO!$S:$S,$B1042)&lt;&gt;"",INDEX(ORCAMENTO!$S:$S,$B1042),INDEX(ORCAMENTO!$V:$V,$B1042)))))))</f>
        <v/>
      </c>
      <c r="H1042" s="312" t="str">
        <f ca="1">IF($B1042="","",IF(INDEX(ORCAMENTO!$H:$H,$B1042)&lt;&gt;"",INDEX(ORCAMENTO!$H:$H,$B1042),IF(INDEX(ORCAMENTO!$K:$K,$B1042)&lt;&gt;"",INDEX(ORCAMENTO!$K:$K,$B1042),IF(INDEX(ORCAMENTO!$N:$N,$B1042)&lt;&gt;"",INDEX(ORCAMENTO!$N:$N,$B1042),IF(INDEX(ORCAMENTO!$Q:$Q,$B1042)&lt;&gt;"",INDEX(ORCAMENTO!$Q:$Q,$B1042),IF(INDEX(ORCAMENTO!$T:$T,$B1042)&lt;&gt;"",INDEX(ORCAMENTO!$T:$T,$B1042),INDEX(ORCAMENTO!$W:$W,$B1042)))))))</f>
        <v/>
      </c>
      <c r="I1042" s="255" t="str">
        <f ca="1">IF($B1042="","",IF(INDEX(ORCAMENTO!$AI:$AI,$B1042)&lt;&gt;"",INDEX(ORCAMENTO!$AI:$AI,$B1042),IF(INDEX(ORCAMENTO!$AG:$AG,$B1042),"Memorial de cálculo ou anexo obrigatório não informado para item acima do limite.",IF(AND(INDEX(ORCAMENTO!$AC:$AC,$B1042),NOT(INDEX(ORCAMENTO!$AE:$AE,$B1042))),"Informe pelo menos um ano completo com valor unitário e quantidade.","Pendência identificada automaticamente."))))</f>
        <v/>
      </c>
      <c r="N1042" s="255">
        <f t="shared" si="34"/>
        <v>1043</v>
      </c>
      <c r="O1042" s="255">
        <f ca="1">IF(INDEX(ORCAMENTO!$AI:$AI,$N1042)&lt;&gt;"",1,0)</f>
        <v>0</v>
      </c>
      <c r="P1042" s="255">
        <f t="shared" ca="1" si="35"/>
        <v>11</v>
      </c>
      <c r="Q1042" s="255" t="str">
        <f ca="1">INDEX(ORCAMENTO!$AI:$AI,$N1042)</f>
        <v/>
      </c>
    </row>
    <row r="1043" spans="2:17" ht="15" customHeight="1" x14ac:dyDescent="0.25">
      <c r="B1043" s="255" t="str">
        <f ca="1">IFERROR(INDEX(_AUX_ANALISE!$A$1:$A$2461,MATCH(ROW()-34,_AUX_ANALISE!$C$1:$C$2461,0)),"")</f>
        <v/>
      </c>
      <c r="C1043" s="255" t="str">
        <f ca="1">IF($B1043="","",INDEX(ORCAMENTO!$B:$B,$B1043))</f>
        <v/>
      </c>
      <c r="D1043" s="255" t="str">
        <f ca="1">IF($B1043="","",INDEX(ORCAMENTO!$E:$E,$B1043))</f>
        <v/>
      </c>
      <c r="E1043" s="255" t="str">
        <f ca="1">IF($B1043="","",INDEX(ORCAMENTO!$D:$D,$B1043))</f>
        <v/>
      </c>
      <c r="F1043" s="255" t="str">
        <f ca="1">IF($B1043="","",TRIM(IF(OR(INDEX(ORCAMENTO!$G:$G,$B1043)&lt;&gt;"",INDEX(ORCAMENTO!$H:$H,$B1043)&lt;&gt;""),"Ano 1; ","")&amp;IF(OR(INDEX(ORCAMENTO!$J:$J,$B1043)&lt;&gt;"",INDEX(ORCAMENTO!$K:$K,$B1043)&lt;&gt;""),"Ano 2; ","")&amp;IF(OR(INDEX(ORCAMENTO!$M:$M,$B1043)&lt;&gt;"",INDEX(ORCAMENTO!$N:$N,$B1043)&lt;&gt;""),"Ano 3; ","")&amp;IF(OR(INDEX(ORCAMENTO!$P:$P,$B1043)&lt;&gt;"",INDEX(ORCAMENTO!$Q:$Q,$B1043)&lt;&gt;""),"Ano 4; ","")&amp;IF(OR(INDEX(ORCAMENTO!$S:$S,$B1043)&lt;&gt;"",INDEX(ORCAMENTO!$T:$T,$B1043)&lt;&gt;""),"Ano 5; ","")&amp;IF(OR(INDEX(ORCAMENTO!$V:$V,$B1043)&lt;&gt;"",INDEX(ORCAMENTO!$W:$W,$B1043)&lt;&gt;""),"Ano 6; ","")))</f>
        <v/>
      </c>
      <c r="G1043" s="311" t="str">
        <f ca="1">IF($B1043="","",IF(INDEX(ORCAMENTO!$G:$G,$B1043)&lt;&gt;"",INDEX(ORCAMENTO!$G:$G,$B1043),IF(INDEX(ORCAMENTO!$J:$J,$B1043)&lt;&gt;"",INDEX(ORCAMENTO!$J:$J,$B1043),IF(INDEX(ORCAMENTO!$M:$M,$B1043)&lt;&gt;"",INDEX(ORCAMENTO!$M:$M,$B1043),IF(INDEX(ORCAMENTO!$P:$P,$B1043)&lt;&gt;"",INDEX(ORCAMENTO!$P:$P,$B1043),IF(INDEX(ORCAMENTO!$S:$S,$B1043)&lt;&gt;"",INDEX(ORCAMENTO!$S:$S,$B1043),INDEX(ORCAMENTO!$V:$V,$B1043)))))))</f>
        <v/>
      </c>
      <c r="H1043" s="312" t="str">
        <f ca="1">IF($B1043="","",IF(INDEX(ORCAMENTO!$H:$H,$B1043)&lt;&gt;"",INDEX(ORCAMENTO!$H:$H,$B1043),IF(INDEX(ORCAMENTO!$K:$K,$B1043)&lt;&gt;"",INDEX(ORCAMENTO!$K:$K,$B1043),IF(INDEX(ORCAMENTO!$N:$N,$B1043)&lt;&gt;"",INDEX(ORCAMENTO!$N:$N,$B1043),IF(INDEX(ORCAMENTO!$Q:$Q,$B1043)&lt;&gt;"",INDEX(ORCAMENTO!$Q:$Q,$B1043),IF(INDEX(ORCAMENTO!$T:$T,$B1043)&lt;&gt;"",INDEX(ORCAMENTO!$T:$T,$B1043),INDEX(ORCAMENTO!$W:$W,$B1043)))))))</f>
        <v/>
      </c>
      <c r="I1043" s="255" t="str">
        <f ca="1">IF($B1043="","",IF(INDEX(ORCAMENTO!$AI:$AI,$B1043)&lt;&gt;"",INDEX(ORCAMENTO!$AI:$AI,$B1043),IF(INDEX(ORCAMENTO!$AG:$AG,$B1043),"Memorial de cálculo ou anexo obrigatório não informado para item acima do limite.",IF(AND(INDEX(ORCAMENTO!$AC:$AC,$B1043),NOT(INDEX(ORCAMENTO!$AE:$AE,$B1043))),"Informe pelo menos um ano completo com valor unitário e quantidade.","Pendência identificada automaticamente."))))</f>
        <v/>
      </c>
      <c r="N1043" s="255">
        <f t="shared" si="34"/>
        <v>1044</v>
      </c>
      <c r="O1043" s="255">
        <f ca="1">IF(INDEX(ORCAMENTO!$AI:$AI,$N1043)&lt;&gt;"",1,0)</f>
        <v>0</v>
      </c>
      <c r="P1043" s="255">
        <f t="shared" ca="1" si="35"/>
        <v>11</v>
      </c>
      <c r="Q1043" s="255" t="str">
        <f ca="1">INDEX(ORCAMENTO!$AI:$AI,$N1043)</f>
        <v/>
      </c>
    </row>
    <row r="1044" spans="2:17" ht="15" customHeight="1" x14ac:dyDescent="0.25">
      <c r="B1044" s="255" t="str">
        <f ca="1">IFERROR(INDEX(_AUX_ANALISE!$A$1:$A$2461,MATCH(ROW()-34,_AUX_ANALISE!$C$1:$C$2461,0)),"")</f>
        <v/>
      </c>
      <c r="C1044" s="255" t="str">
        <f ca="1">IF($B1044="","",INDEX(ORCAMENTO!$B:$B,$B1044))</f>
        <v/>
      </c>
      <c r="D1044" s="255" t="str">
        <f ca="1">IF($B1044="","",INDEX(ORCAMENTO!$E:$E,$B1044))</f>
        <v/>
      </c>
      <c r="E1044" s="255" t="str">
        <f ca="1">IF($B1044="","",INDEX(ORCAMENTO!$D:$D,$B1044))</f>
        <v/>
      </c>
      <c r="F1044" s="255" t="str">
        <f ca="1">IF($B1044="","",TRIM(IF(OR(INDEX(ORCAMENTO!$G:$G,$B1044)&lt;&gt;"",INDEX(ORCAMENTO!$H:$H,$B1044)&lt;&gt;""),"Ano 1; ","")&amp;IF(OR(INDEX(ORCAMENTO!$J:$J,$B1044)&lt;&gt;"",INDEX(ORCAMENTO!$K:$K,$B1044)&lt;&gt;""),"Ano 2; ","")&amp;IF(OR(INDEX(ORCAMENTO!$M:$M,$B1044)&lt;&gt;"",INDEX(ORCAMENTO!$N:$N,$B1044)&lt;&gt;""),"Ano 3; ","")&amp;IF(OR(INDEX(ORCAMENTO!$P:$P,$B1044)&lt;&gt;"",INDEX(ORCAMENTO!$Q:$Q,$B1044)&lt;&gt;""),"Ano 4; ","")&amp;IF(OR(INDEX(ORCAMENTO!$S:$S,$B1044)&lt;&gt;"",INDEX(ORCAMENTO!$T:$T,$B1044)&lt;&gt;""),"Ano 5; ","")&amp;IF(OR(INDEX(ORCAMENTO!$V:$V,$B1044)&lt;&gt;"",INDEX(ORCAMENTO!$W:$W,$B1044)&lt;&gt;""),"Ano 6; ","")))</f>
        <v/>
      </c>
      <c r="G1044" s="311" t="str">
        <f ca="1">IF($B1044="","",IF(INDEX(ORCAMENTO!$G:$G,$B1044)&lt;&gt;"",INDEX(ORCAMENTO!$G:$G,$B1044),IF(INDEX(ORCAMENTO!$J:$J,$B1044)&lt;&gt;"",INDEX(ORCAMENTO!$J:$J,$B1044),IF(INDEX(ORCAMENTO!$M:$M,$B1044)&lt;&gt;"",INDEX(ORCAMENTO!$M:$M,$B1044),IF(INDEX(ORCAMENTO!$P:$P,$B1044)&lt;&gt;"",INDEX(ORCAMENTO!$P:$P,$B1044),IF(INDEX(ORCAMENTO!$S:$S,$B1044)&lt;&gt;"",INDEX(ORCAMENTO!$S:$S,$B1044),INDEX(ORCAMENTO!$V:$V,$B1044)))))))</f>
        <v/>
      </c>
      <c r="H1044" s="312" t="str">
        <f ca="1">IF($B1044="","",IF(INDEX(ORCAMENTO!$H:$H,$B1044)&lt;&gt;"",INDEX(ORCAMENTO!$H:$H,$B1044),IF(INDEX(ORCAMENTO!$K:$K,$B1044)&lt;&gt;"",INDEX(ORCAMENTO!$K:$K,$B1044),IF(INDEX(ORCAMENTO!$N:$N,$B1044)&lt;&gt;"",INDEX(ORCAMENTO!$N:$N,$B1044),IF(INDEX(ORCAMENTO!$Q:$Q,$B1044)&lt;&gt;"",INDEX(ORCAMENTO!$Q:$Q,$B1044),IF(INDEX(ORCAMENTO!$T:$T,$B1044)&lt;&gt;"",INDEX(ORCAMENTO!$T:$T,$B1044),INDEX(ORCAMENTO!$W:$W,$B1044)))))))</f>
        <v/>
      </c>
      <c r="I1044" s="255" t="str">
        <f ca="1">IF($B1044="","",IF(INDEX(ORCAMENTO!$AI:$AI,$B1044)&lt;&gt;"",INDEX(ORCAMENTO!$AI:$AI,$B1044),IF(INDEX(ORCAMENTO!$AG:$AG,$B1044),"Memorial de cálculo ou anexo obrigatório não informado para item acima do limite.",IF(AND(INDEX(ORCAMENTO!$AC:$AC,$B1044),NOT(INDEX(ORCAMENTO!$AE:$AE,$B1044))),"Informe pelo menos um ano completo com valor unitário e quantidade.","Pendência identificada automaticamente."))))</f>
        <v/>
      </c>
      <c r="N1044" s="255">
        <f t="shared" si="34"/>
        <v>1045</v>
      </c>
      <c r="O1044" s="255">
        <f ca="1">IF(INDEX(ORCAMENTO!$AI:$AI,$N1044)&lt;&gt;"",1,0)</f>
        <v>0</v>
      </c>
      <c r="P1044" s="255">
        <f t="shared" ca="1" si="35"/>
        <v>11</v>
      </c>
      <c r="Q1044" s="255" t="str">
        <f ca="1">INDEX(ORCAMENTO!$AI:$AI,$N1044)</f>
        <v/>
      </c>
    </row>
    <row r="1045" spans="2:17" ht="15" customHeight="1" x14ac:dyDescent="0.25">
      <c r="B1045" s="255" t="str">
        <f ca="1">IFERROR(INDEX(_AUX_ANALISE!$A$1:$A$2461,MATCH(ROW()-34,_AUX_ANALISE!$C$1:$C$2461,0)),"")</f>
        <v/>
      </c>
      <c r="C1045" s="255" t="str">
        <f ca="1">IF($B1045="","",INDEX(ORCAMENTO!$B:$B,$B1045))</f>
        <v/>
      </c>
      <c r="D1045" s="255" t="str">
        <f ca="1">IF($B1045="","",INDEX(ORCAMENTO!$E:$E,$B1045))</f>
        <v/>
      </c>
      <c r="E1045" s="255" t="str">
        <f ca="1">IF($B1045="","",INDEX(ORCAMENTO!$D:$D,$B1045))</f>
        <v/>
      </c>
      <c r="F1045" s="255" t="str">
        <f ca="1">IF($B1045="","",TRIM(IF(OR(INDEX(ORCAMENTO!$G:$G,$B1045)&lt;&gt;"",INDEX(ORCAMENTO!$H:$H,$B1045)&lt;&gt;""),"Ano 1; ","")&amp;IF(OR(INDEX(ORCAMENTO!$J:$J,$B1045)&lt;&gt;"",INDEX(ORCAMENTO!$K:$K,$B1045)&lt;&gt;""),"Ano 2; ","")&amp;IF(OR(INDEX(ORCAMENTO!$M:$M,$B1045)&lt;&gt;"",INDEX(ORCAMENTO!$N:$N,$B1045)&lt;&gt;""),"Ano 3; ","")&amp;IF(OR(INDEX(ORCAMENTO!$P:$P,$B1045)&lt;&gt;"",INDEX(ORCAMENTO!$Q:$Q,$B1045)&lt;&gt;""),"Ano 4; ","")&amp;IF(OR(INDEX(ORCAMENTO!$S:$S,$B1045)&lt;&gt;"",INDEX(ORCAMENTO!$T:$T,$B1045)&lt;&gt;""),"Ano 5; ","")&amp;IF(OR(INDEX(ORCAMENTO!$V:$V,$B1045)&lt;&gt;"",INDEX(ORCAMENTO!$W:$W,$B1045)&lt;&gt;""),"Ano 6; ","")))</f>
        <v/>
      </c>
      <c r="G1045" s="311" t="str">
        <f ca="1">IF($B1045="","",IF(INDEX(ORCAMENTO!$G:$G,$B1045)&lt;&gt;"",INDEX(ORCAMENTO!$G:$G,$B1045),IF(INDEX(ORCAMENTO!$J:$J,$B1045)&lt;&gt;"",INDEX(ORCAMENTO!$J:$J,$B1045),IF(INDEX(ORCAMENTO!$M:$M,$B1045)&lt;&gt;"",INDEX(ORCAMENTO!$M:$M,$B1045),IF(INDEX(ORCAMENTO!$P:$P,$B1045)&lt;&gt;"",INDEX(ORCAMENTO!$P:$P,$B1045),IF(INDEX(ORCAMENTO!$S:$S,$B1045)&lt;&gt;"",INDEX(ORCAMENTO!$S:$S,$B1045),INDEX(ORCAMENTO!$V:$V,$B1045)))))))</f>
        <v/>
      </c>
      <c r="H1045" s="312" t="str">
        <f ca="1">IF($B1045="","",IF(INDEX(ORCAMENTO!$H:$H,$B1045)&lt;&gt;"",INDEX(ORCAMENTO!$H:$H,$B1045),IF(INDEX(ORCAMENTO!$K:$K,$B1045)&lt;&gt;"",INDEX(ORCAMENTO!$K:$K,$B1045),IF(INDEX(ORCAMENTO!$N:$N,$B1045)&lt;&gt;"",INDEX(ORCAMENTO!$N:$N,$B1045),IF(INDEX(ORCAMENTO!$Q:$Q,$B1045)&lt;&gt;"",INDEX(ORCAMENTO!$Q:$Q,$B1045),IF(INDEX(ORCAMENTO!$T:$T,$B1045)&lt;&gt;"",INDEX(ORCAMENTO!$T:$T,$B1045),INDEX(ORCAMENTO!$W:$W,$B1045)))))))</f>
        <v/>
      </c>
      <c r="I1045" s="255" t="str">
        <f ca="1">IF($B1045="","",IF(INDEX(ORCAMENTO!$AI:$AI,$B1045)&lt;&gt;"",INDEX(ORCAMENTO!$AI:$AI,$B1045),IF(INDEX(ORCAMENTO!$AG:$AG,$B1045),"Memorial de cálculo ou anexo obrigatório não informado para item acima do limite.",IF(AND(INDEX(ORCAMENTO!$AC:$AC,$B1045),NOT(INDEX(ORCAMENTO!$AE:$AE,$B1045))),"Informe pelo menos um ano completo com valor unitário e quantidade.","Pendência identificada automaticamente."))))</f>
        <v/>
      </c>
      <c r="N1045" s="255">
        <f t="shared" si="34"/>
        <v>1046</v>
      </c>
      <c r="O1045" s="255">
        <f ca="1">IF(INDEX(ORCAMENTO!$AI:$AI,$N1045)&lt;&gt;"",1,0)</f>
        <v>0</v>
      </c>
      <c r="P1045" s="255">
        <f t="shared" ca="1" si="35"/>
        <v>11</v>
      </c>
      <c r="Q1045" s="255" t="str">
        <f ca="1">INDEX(ORCAMENTO!$AI:$AI,$N1045)</f>
        <v/>
      </c>
    </row>
    <row r="1046" spans="2:17" ht="15" customHeight="1" x14ac:dyDescent="0.25">
      <c r="B1046" s="255" t="str">
        <f ca="1">IFERROR(INDEX(_AUX_ANALISE!$A$1:$A$2461,MATCH(ROW()-34,_AUX_ANALISE!$C$1:$C$2461,0)),"")</f>
        <v/>
      </c>
      <c r="C1046" s="255" t="str">
        <f ca="1">IF($B1046="","",INDEX(ORCAMENTO!$B:$B,$B1046))</f>
        <v/>
      </c>
      <c r="D1046" s="255" t="str">
        <f ca="1">IF($B1046="","",INDEX(ORCAMENTO!$E:$E,$B1046))</f>
        <v/>
      </c>
      <c r="E1046" s="255" t="str">
        <f ca="1">IF($B1046="","",INDEX(ORCAMENTO!$D:$D,$B1046))</f>
        <v/>
      </c>
      <c r="F1046" s="255" t="str">
        <f ca="1">IF($B1046="","",TRIM(IF(OR(INDEX(ORCAMENTO!$G:$G,$B1046)&lt;&gt;"",INDEX(ORCAMENTO!$H:$H,$B1046)&lt;&gt;""),"Ano 1; ","")&amp;IF(OR(INDEX(ORCAMENTO!$J:$J,$B1046)&lt;&gt;"",INDEX(ORCAMENTO!$K:$K,$B1046)&lt;&gt;""),"Ano 2; ","")&amp;IF(OR(INDEX(ORCAMENTO!$M:$M,$B1046)&lt;&gt;"",INDEX(ORCAMENTO!$N:$N,$B1046)&lt;&gt;""),"Ano 3; ","")&amp;IF(OR(INDEX(ORCAMENTO!$P:$P,$B1046)&lt;&gt;"",INDEX(ORCAMENTO!$Q:$Q,$B1046)&lt;&gt;""),"Ano 4; ","")&amp;IF(OR(INDEX(ORCAMENTO!$S:$S,$B1046)&lt;&gt;"",INDEX(ORCAMENTO!$T:$T,$B1046)&lt;&gt;""),"Ano 5; ","")&amp;IF(OR(INDEX(ORCAMENTO!$V:$V,$B1046)&lt;&gt;"",INDEX(ORCAMENTO!$W:$W,$B1046)&lt;&gt;""),"Ano 6; ","")))</f>
        <v/>
      </c>
      <c r="G1046" s="311" t="str">
        <f ca="1">IF($B1046="","",IF(INDEX(ORCAMENTO!$G:$G,$B1046)&lt;&gt;"",INDEX(ORCAMENTO!$G:$G,$B1046),IF(INDEX(ORCAMENTO!$J:$J,$B1046)&lt;&gt;"",INDEX(ORCAMENTO!$J:$J,$B1046),IF(INDEX(ORCAMENTO!$M:$M,$B1046)&lt;&gt;"",INDEX(ORCAMENTO!$M:$M,$B1046),IF(INDEX(ORCAMENTO!$P:$P,$B1046)&lt;&gt;"",INDEX(ORCAMENTO!$P:$P,$B1046),IF(INDEX(ORCAMENTO!$S:$S,$B1046)&lt;&gt;"",INDEX(ORCAMENTO!$S:$S,$B1046),INDEX(ORCAMENTO!$V:$V,$B1046)))))))</f>
        <v/>
      </c>
      <c r="H1046" s="312" t="str">
        <f ca="1">IF($B1046="","",IF(INDEX(ORCAMENTO!$H:$H,$B1046)&lt;&gt;"",INDEX(ORCAMENTO!$H:$H,$B1046),IF(INDEX(ORCAMENTO!$K:$K,$B1046)&lt;&gt;"",INDEX(ORCAMENTO!$K:$K,$B1046),IF(INDEX(ORCAMENTO!$N:$N,$B1046)&lt;&gt;"",INDEX(ORCAMENTO!$N:$N,$B1046),IF(INDEX(ORCAMENTO!$Q:$Q,$B1046)&lt;&gt;"",INDEX(ORCAMENTO!$Q:$Q,$B1046),IF(INDEX(ORCAMENTO!$T:$T,$B1046)&lt;&gt;"",INDEX(ORCAMENTO!$T:$T,$B1046),INDEX(ORCAMENTO!$W:$W,$B1046)))))))</f>
        <v/>
      </c>
      <c r="I1046" s="255" t="str">
        <f ca="1">IF($B1046="","",IF(INDEX(ORCAMENTO!$AI:$AI,$B1046)&lt;&gt;"",INDEX(ORCAMENTO!$AI:$AI,$B1046),IF(INDEX(ORCAMENTO!$AG:$AG,$B1046),"Memorial de cálculo ou anexo obrigatório não informado para item acima do limite.",IF(AND(INDEX(ORCAMENTO!$AC:$AC,$B1046),NOT(INDEX(ORCAMENTO!$AE:$AE,$B1046))),"Informe pelo menos um ano completo com valor unitário e quantidade.","Pendência identificada automaticamente."))))</f>
        <v/>
      </c>
      <c r="N1046" s="255">
        <f t="shared" si="34"/>
        <v>1047</v>
      </c>
      <c r="O1046" s="255">
        <f ca="1">IF(INDEX(ORCAMENTO!$AI:$AI,$N1046)&lt;&gt;"",1,0)</f>
        <v>0</v>
      </c>
      <c r="P1046" s="255">
        <f t="shared" ca="1" si="35"/>
        <v>11</v>
      </c>
      <c r="Q1046" s="255" t="str">
        <f ca="1">INDEX(ORCAMENTO!$AI:$AI,$N1046)</f>
        <v/>
      </c>
    </row>
    <row r="1047" spans="2:17" ht="15" customHeight="1" x14ac:dyDescent="0.25">
      <c r="B1047" s="255" t="str">
        <f ca="1">IFERROR(INDEX(_AUX_ANALISE!$A$1:$A$2461,MATCH(ROW()-34,_AUX_ANALISE!$C$1:$C$2461,0)),"")</f>
        <v/>
      </c>
      <c r="C1047" s="255" t="str">
        <f ca="1">IF($B1047="","",INDEX(ORCAMENTO!$B:$B,$B1047))</f>
        <v/>
      </c>
      <c r="D1047" s="255" t="str">
        <f ca="1">IF($B1047="","",INDEX(ORCAMENTO!$E:$E,$B1047))</f>
        <v/>
      </c>
      <c r="E1047" s="255" t="str">
        <f ca="1">IF($B1047="","",INDEX(ORCAMENTO!$D:$D,$B1047))</f>
        <v/>
      </c>
      <c r="F1047" s="255" t="str">
        <f ca="1">IF($B1047="","",TRIM(IF(OR(INDEX(ORCAMENTO!$G:$G,$B1047)&lt;&gt;"",INDEX(ORCAMENTO!$H:$H,$B1047)&lt;&gt;""),"Ano 1; ","")&amp;IF(OR(INDEX(ORCAMENTO!$J:$J,$B1047)&lt;&gt;"",INDEX(ORCAMENTO!$K:$K,$B1047)&lt;&gt;""),"Ano 2; ","")&amp;IF(OR(INDEX(ORCAMENTO!$M:$M,$B1047)&lt;&gt;"",INDEX(ORCAMENTO!$N:$N,$B1047)&lt;&gt;""),"Ano 3; ","")&amp;IF(OR(INDEX(ORCAMENTO!$P:$P,$B1047)&lt;&gt;"",INDEX(ORCAMENTO!$Q:$Q,$B1047)&lt;&gt;""),"Ano 4; ","")&amp;IF(OR(INDEX(ORCAMENTO!$S:$S,$B1047)&lt;&gt;"",INDEX(ORCAMENTO!$T:$T,$B1047)&lt;&gt;""),"Ano 5; ","")&amp;IF(OR(INDEX(ORCAMENTO!$V:$V,$B1047)&lt;&gt;"",INDEX(ORCAMENTO!$W:$W,$B1047)&lt;&gt;""),"Ano 6; ","")))</f>
        <v/>
      </c>
      <c r="G1047" s="311" t="str">
        <f ca="1">IF($B1047="","",IF(INDEX(ORCAMENTO!$G:$G,$B1047)&lt;&gt;"",INDEX(ORCAMENTO!$G:$G,$B1047),IF(INDEX(ORCAMENTO!$J:$J,$B1047)&lt;&gt;"",INDEX(ORCAMENTO!$J:$J,$B1047),IF(INDEX(ORCAMENTO!$M:$M,$B1047)&lt;&gt;"",INDEX(ORCAMENTO!$M:$M,$B1047),IF(INDEX(ORCAMENTO!$P:$P,$B1047)&lt;&gt;"",INDEX(ORCAMENTO!$P:$P,$B1047),IF(INDEX(ORCAMENTO!$S:$S,$B1047)&lt;&gt;"",INDEX(ORCAMENTO!$S:$S,$B1047),INDEX(ORCAMENTO!$V:$V,$B1047)))))))</f>
        <v/>
      </c>
      <c r="H1047" s="312" t="str">
        <f ca="1">IF($B1047="","",IF(INDEX(ORCAMENTO!$H:$H,$B1047)&lt;&gt;"",INDEX(ORCAMENTO!$H:$H,$B1047),IF(INDEX(ORCAMENTO!$K:$K,$B1047)&lt;&gt;"",INDEX(ORCAMENTO!$K:$K,$B1047),IF(INDEX(ORCAMENTO!$N:$N,$B1047)&lt;&gt;"",INDEX(ORCAMENTO!$N:$N,$B1047),IF(INDEX(ORCAMENTO!$Q:$Q,$B1047)&lt;&gt;"",INDEX(ORCAMENTO!$Q:$Q,$B1047),IF(INDEX(ORCAMENTO!$T:$T,$B1047)&lt;&gt;"",INDEX(ORCAMENTO!$T:$T,$B1047),INDEX(ORCAMENTO!$W:$W,$B1047)))))))</f>
        <v/>
      </c>
      <c r="I1047" s="255" t="str">
        <f ca="1">IF($B1047="","",IF(INDEX(ORCAMENTO!$AI:$AI,$B1047)&lt;&gt;"",INDEX(ORCAMENTO!$AI:$AI,$B1047),IF(INDEX(ORCAMENTO!$AG:$AG,$B1047),"Memorial de cálculo ou anexo obrigatório não informado para item acima do limite.",IF(AND(INDEX(ORCAMENTO!$AC:$AC,$B1047),NOT(INDEX(ORCAMENTO!$AE:$AE,$B1047))),"Informe pelo menos um ano completo com valor unitário e quantidade.","Pendência identificada automaticamente."))))</f>
        <v/>
      </c>
      <c r="N1047" s="255">
        <f t="shared" si="34"/>
        <v>1048</v>
      </c>
      <c r="O1047" s="255">
        <f ca="1">IF(INDEX(ORCAMENTO!$AI:$AI,$N1047)&lt;&gt;"",1,0)</f>
        <v>0</v>
      </c>
      <c r="P1047" s="255">
        <f t="shared" ca="1" si="35"/>
        <v>11</v>
      </c>
      <c r="Q1047" s="255" t="str">
        <f ca="1">INDEX(ORCAMENTO!$AI:$AI,$N1047)</f>
        <v/>
      </c>
    </row>
    <row r="1048" spans="2:17" ht="15" customHeight="1" x14ac:dyDescent="0.25">
      <c r="B1048" s="255" t="str">
        <f ca="1">IFERROR(INDEX(_AUX_ANALISE!$A$1:$A$2461,MATCH(ROW()-34,_AUX_ANALISE!$C$1:$C$2461,0)),"")</f>
        <v/>
      </c>
      <c r="C1048" s="255" t="str">
        <f ca="1">IF($B1048="","",INDEX(ORCAMENTO!$B:$B,$B1048))</f>
        <v/>
      </c>
      <c r="D1048" s="255" t="str">
        <f ca="1">IF($B1048="","",INDEX(ORCAMENTO!$E:$E,$B1048))</f>
        <v/>
      </c>
      <c r="E1048" s="255" t="str">
        <f ca="1">IF($B1048="","",INDEX(ORCAMENTO!$D:$D,$B1048))</f>
        <v/>
      </c>
      <c r="F1048" s="255" t="str">
        <f ca="1">IF($B1048="","",TRIM(IF(OR(INDEX(ORCAMENTO!$G:$G,$B1048)&lt;&gt;"",INDEX(ORCAMENTO!$H:$H,$B1048)&lt;&gt;""),"Ano 1; ","")&amp;IF(OR(INDEX(ORCAMENTO!$J:$J,$B1048)&lt;&gt;"",INDEX(ORCAMENTO!$K:$K,$B1048)&lt;&gt;""),"Ano 2; ","")&amp;IF(OR(INDEX(ORCAMENTO!$M:$M,$B1048)&lt;&gt;"",INDEX(ORCAMENTO!$N:$N,$B1048)&lt;&gt;""),"Ano 3; ","")&amp;IF(OR(INDEX(ORCAMENTO!$P:$P,$B1048)&lt;&gt;"",INDEX(ORCAMENTO!$Q:$Q,$B1048)&lt;&gt;""),"Ano 4; ","")&amp;IF(OR(INDEX(ORCAMENTO!$S:$S,$B1048)&lt;&gt;"",INDEX(ORCAMENTO!$T:$T,$B1048)&lt;&gt;""),"Ano 5; ","")&amp;IF(OR(INDEX(ORCAMENTO!$V:$V,$B1048)&lt;&gt;"",INDEX(ORCAMENTO!$W:$W,$B1048)&lt;&gt;""),"Ano 6; ","")))</f>
        <v/>
      </c>
      <c r="G1048" s="311" t="str">
        <f ca="1">IF($B1048="","",IF(INDEX(ORCAMENTO!$G:$G,$B1048)&lt;&gt;"",INDEX(ORCAMENTO!$G:$G,$B1048),IF(INDEX(ORCAMENTO!$J:$J,$B1048)&lt;&gt;"",INDEX(ORCAMENTO!$J:$J,$B1048),IF(INDEX(ORCAMENTO!$M:$M,$B1048)&lt;&gt;"",INDEX(ORCAMENTO!$M:$M,$B1048),IF(INDEX(ORCAMENTO!$P:$P,$B1048)&lt;&gt;"",INDEX(ORCAMENTO!$P:$P,$B1048),IF(INDEX(ORCAMENTO!$S:$S,$B1048)&lt;&gt;"",INDEX(ORCAMENTO!$S:$S,$B1048),INDEX(ORCAMENTO!$V:$V,$B1048)))))))</f>
        <v/>
      </c>
      <c r="H1048" s="312" t="str">
        <f ca="1">IF($B1048="","",IF(INDEX(ORCAMENTO!$H:$H,$B1048)&lt;&gt;"",INDEX(ORCAMENTO!$H:$H,$B1048),IF(INDEX(ORCAMENTO!$K:$K,$B1048)&lt;&gt;"",INDEX(ORCAMENTO!$K:$K,$B1048),IF(INDEX(ORCAMENTO!$N:$N,$B1048)&lt;&gt;"",INDEX(ORCAMENTO!$N:$N,$B1048),IF(INDEX(ORCAMENTO!$Q:$Q,$B1048)&lt;&gt;"",INDEX(ORCAMENTO!$Q:$Q,$B1048),IF(INDEX(ORCAMENTO!$T:$T,$B1048)&lt;&gt;"",INDEX(ORCAMENTO!$T:$T,$B1048),INDEX(ORCAMENTO!$W:$W,$B1048)))))))</f>
        <v/>
      </c>
      <c r="I1048" s="255" t="str">
        <f ca="1">IF($B1048="","",IF(INDEX(ORCAMENTO!$AI:$AI,$B1048)&lt;&gt;"",INDEX(ORCAMENTO!$AI:$AI,$B1048),IF(INDEX(ORCAMENTO!$AG:$AG,$B1048),"Memorial de cálculo ou anexo obrigatório não informado para item acima do limite.",IF(AND(INDEX(ORCAMENTO!$AC:$AC,$B1048),NOT(INDEX(ORCAMENTO!$AE:$AE,$B1048))),"Informe pelo menos um ano completo com valor unitário e quantidade.","Pendência identificada automaticamente."))))</f>
        <v/>
      </c>
      <c r="N1048" s="255">
        <f t="shared" si="34"/>
        <v>1049</v>
      </c>
      <c r="O1048" s="255">
        <f ca="1">IF(INDEX(ORCAMENTO!$AI:$AI,$N1048)&lt;&gt;"",1,0)</f>
        <v>0</v>
      </c>
      <c r="P1048" s="255">
        <f t="shared" ca="1" si="35"/>
        <v>11</v>
      </c>
      <c r="Q1048" s="255" t="str">
        <f ca="1">INDEX(ORCAMENTO!$AI:$AI,$N1048)</f>
        <v/>
      </c>
    </row>
    <row r="1049" spans="2:17" ht="15" customHeight="1" x14ac:dyDescent="0.25">
      <c r="B1049" s="255" t="str">
        <f ca="1">IFERROR(INDEX(_AUX_ANALISE!$A$1:$A$2461,MATCH(ROW()-34,_AUX_ANALISE!$C$1:$C$2461,0)),"")</f>
        <v/>
      </c>
      <c r="C1049" s="255" t="str">
        <f ca="1">IF($B1049="","",INDEX(ORCAMENTO!$B:$B,$B1049))</f>
        <v/>
      </c>
      <c r="D1049" s="255" t="str">
        <f ca="1">IF($B1049="","",INDEX(ORCAMENTO!$E:$E,$B1049))</f>
        <v/>
      </c>
      <c r="E1049" s="255" t="str">
        <f ca="1">IF($B1049="","",INDEX(ORCAMENTO!$D:$D,$B1049))</f>
        <v/>
      </c>
      <c r="F1049" s="255" t="str">
        <f ca="1">IF($B1049="","",TRIM(IF(OR(INDEX(ORCAMENTO!$G:$G,$B1049)&lt;&gt;"",INDEX(ORCAMENTO!$H:$H,$B1049)&lt;&gt;""),"Ano 1; ","")&amp;IF(OR(INDEX(ORCAMENTO!$J:$J,$B1049)&lt;&gt;"",INDEX(ORCAMENTO!$K:$K,$B1049)&lt;&gt;""),"Ano 2; ","")&amp;IF(OR(INDEX(ORCAMENTO!$M:$M,$B1049)&lt;&gt;"",INDEX(ORCAMENTO!$N:$N,$B1049)&lt;&gt;""),"Ano 3; ","")&amp;IF(OR(INDEX(ORCAMENTO!$P:$P,$B1049)&lt;&gt;"",INDEX(ORCAMENTO!$Q:$Q,$B1049)&lt;&gt;""),"Ano 4; ","")&amp;IF(OR(INDEX(ORCAMENTO!$S:$S,$B1049)&lt;&gt;"",INDEX(ORCAMENTO!$T:$T,$B1049)&lt;&gt;""),"Ano 5; ","")&amp;IF(OR(INDEX(ORCAMENTO!$V:$V,$B1049)&lt;&gt;"",INDEX(ORCAMENTO!$W:$W,$B1049)&lt;&gt;""),"Ano 6; ","")))</f>
        <v/>
      </c>
      <c r="G1049" s="311" t="str">
        <f ca="1">IF($B1049="","",IF(INDEX(ORCAMENTO!$G:$G,$B1049)&lt;&gt;"",INDEX(ORCAMENTO!$G:$G,$B1049),IF(INDEX(ORCAMENTO!$J:$J,$B1049)&lt;&gt;"",INDEX(ORCAMENTO!$J:$J,$B1049),IF(INDEX(ORCAMENTO!$M:$M,$B1049)&lt;&gt;"",INDEX(ORCAMENTO!$M:$M,$B1049),IF(INDEX(ORCAMENTO!$P:$P,$B1049)&lt;&gt;"",INDEX(ORCAMENTO!$P:$P,$B1049),IF(INDEX(ORCAMENTO!$S:$S,$B1049)&lt;&gt;"",INDEX(ORCAMENTO!$S:$S,$B1049),INDEX(ORCAMENTO!$V:$V,$B1049)))))))</f>
        <v/>
      </c>
      <c r="H1049" s="312" t="str">
        <f ca="1">IF($B1049="","",IF(INDEX(ORCAMENTO!$H:$H,$B1049)&lt;&gt;"",INDEX(ORCAMENTO!$H:$H,$B1049),IF(INDEX(ORCAMENTO!$K:$K,$B1049)&lt;&gt;"",INDEX(ORCAMENTO!$K:$K,$B1049),IF(INDEX(ORCAMENTO!$N:$N,$B1049)&lt;&gt;"",INDEX(ORCAMENTO!$N:$N,$B1049),IF(INDEX(ORCAMENTO!$Q:$Q,$B1049)&lt;&gt;"",INDEX(ORCAMENTO!$Q:$Q,$B1049),IF(INDEX(ORCAMENTO!$T:$T,$B1049)&lt;&gt;"",INDEX(ORCAMENTO!$T:$T,$B1049),INDEX(ORCAMENTO!$W:$W,$B1049)))))))</f>
        <v/>
      </c>
      <c r="I1049" s="255" t="str">
        <f ca="1">IF($B1049="","",IF(INDEX(ORCAMENTO!$AI:$AI,$B1049)&lt;&gt;"",INDEX(ORCAMENTO!$AI:$AI,$B1049),IF(INDEX(ORCAMENTO!$AG:$AG,$B1049),"Memorial de cálculo ou anexo obrigatório não informado para item acima do limite.",IF(AND(INDEX(ORCAMENTO!$AC:$AC,$B1049),NOT(INDEX(ORCAMENTO!$AE:$AE,$B1049))),"Informe pelo menos um ano completo com valor unitário e quantidade.","Pendência identificada automaticamente."))))</f>
        <v/>
      </c>
      <c r="N1049" s="255">
        <f t="shared" si="34"/>
        <v>1050</v>
      </c>
      <c r="O1049" s="255">
        <f ca="1">IF(INDEX(ORCAMENTO!$AI:$AI,$N1049)&lt;&gt;"",1,0)</f>
        <v>0</v>
      </c>
      <c r="P1049" s="255">
        <f t="shared" ca="1" si="35"/>
        <v>11</v>
      </c>
      <c r="Q1049" s="255" t="str">
        <f ca="1">INDEX(ORCAMENTO!$AI:$AI,$N1049)</f>
        <v/>
      </c>
    </row>
    <row r="1050" spans="2:17" ht="15" customHeight="1" x14ac:dyDescent="0.25">
      <c r="B1050" s="255" t="str">
        <f ca="1">IFERROR(INDEX(_AUX_ANALISE!$A$1:$A$2461,MATCH(ROW()-34,_AUX_ANALISE!$C$1:$C$2461,0)),"")</f>
        <v/>
      </c>
      <c r="C1050" s="255" t="str">
        <f ca="1">IF($B1050="","",INDEX(ORCAMENTO!$B:$B,$B1050))</f>
        <v/>
      </c>
      <c r="D1050" s="255" t="str">
        <f ca="1">IF($B1050="","",INDEX(ORCAMENTO!$E:$E,$B1050))</f>
        <v/>
      </c>
      <c r="E1050" s="255" t="str">
        <f ca="1">IF($B1050="","",INDEX(ORCAMENTO!$D:$D,$B1050))</f>
        <v/>
      </c>
      <c r="F1050" s="255" t="str">
        <f ca="1">IF($B1050="","",TRIM(IF(OR(INDEX(ORCAMENTO!$G:$G,$B1050)&lt;&gt;"",INDEX(ORCAMENTO!$H:$H,$B1050)&lt;&gt;""),"Ano 1; ","")&amp;IF(OR(INDEX(ORCAMENTO!$J:$J,$B1050)&lt;&gt;"",INDEX(ORCAMENTO!$K:$K,$B1050)&lt;&gt;""),"Ano 2; ","")&amp;IF(OR(INDEX(ORCAMENTO!$M:$M,$B1050)&lt;&gt;"",INDEX(ORCAMENTO!$N:$N,$B1050)&lt;&gt;""),"Ano 3; ","")&amp;IF(OR(INDEX(ORCAMENTO!$P:$P,$B1050)&lt;&gt;"",INDEX(ORCAMENTO!$Q:$Q,$B1050)&lt;&gt;""),"Ano 4; ","")&amp;IF(OR(INDEX(ORCAMENTO!$S:$S,$B1050)&lt;&gt;"",INDEX(ORCAMENTO!$T:$T,$B1050)&lt;&gt;""),"Ano 5; ","")&amp;IF(OR(INDEX(ORCAMENTO!$V:$V,$B1050)&lt;&gt;"",INDEX(ORCAMENTO!$W:$W,$B1050)&lt;&gt;""),"Ano 6; ","")))</f>
        <v/>
      </c>
      <c r="G1050" s="311" t="str">
        <f ca="1">IF($B1050="","",IF(INDEX(ORCAMENTO!$G:$G,$B1050)&lt;&gt;"",INDEX(ORCAMENTO!$G:$G,$B1050),IF(INDEX(ORCAMENTO!$J:$J,$B1050)&lt;&gt;"",INDEX(ORCAMENTO!$J:$J,$B1050),IF(INDEX(ORCAMENTO!$M:$M,$B1050)&lt;&gt;"",INDEX(ORCAMENTO!$M:$M,$B1050),IF(INDEX(ORCAMENTO!$P:$P,$B1050)&lt;&gt;"",INDEX(ORCAMENTO!$P:$P,$B1050),IF(INDEX(ORCAMENTO!$S:$S,$B1050)&lt;&gt;"",INDEX(ORCAMENTO!$S:$S,$B1050),INDEX(ORCAMENTO!$V:$V,$B1050)))))))</f>
        <v/>
      </c>
      <c r="H1050" s="312" t="str">
        <f ca="1">IF($B1050="","",IF(INDEX(ORCAMENTO!$H:$H,$B1050)&lt;&gt;"",INDEX(ORCAMENTO!$H:$H,$B1050),IF(INDEX(ORCAMENTO!$K:$K,$B1050)&lt;&gt;"",INDEX(ORCAMENTO!$K:$K,$B1050),IF(INDEX(ORCAMENTO!$N:$N,$B1050)&lt;&gt;"",INDEX(ORCAMENTO!$N:$N,$B1050),IF(INDEX(ORCAMENTO!$Q:$Q,$B1050)&lt;&gt;"",INDEX(ORCAMENTO!$Q:$Q,$B1050),IF(INDEX(ORCAMENTO!$T:$T,$B1050)&lt;&gt;"",INDEX(ORCAMENTO!$T:$T,$B1050),INDEX(ORCAMENTO!$W:$W,$B1050)))))))</f>
        <v/>
      </c>
      <c r="I1050" s="255" t="str">
        <f ca="1">IF($B1050="","",IF(INDEX(ORCAMENTO!$AI:$AI,$B1050)&lt;&gt;"",INDEX(ORCAMENTO!$AI:$AI,$B1050),IF(INDEX(ORCAMENTO!$AG:$AG,$B1050),"Memorial de cálculo ou anexo obrigatório não informado para item acima do limite.",IF(AND(INDEX(ORCAMENTO!$AC:$AC,$B1050),NOT(INDEX(ORCAMENTO!$AE:$AE,$B1050))),"Informe pelo menos um ano completo com valor unitário e quantidade.","Pendência identificada automaticamente."))))</f>
        <v/>
      </c>
      <c r="N1050" s="255">
        <f t="shared" si="34"/>
        <v>1051</v>
      </c>
      <c r="O1050" s="255">
        <f ca="1">IF(INDEX(ORCAMENTO!$AI:$AI,$N1050)&lt;&gt;"",1,0)</f>
        <v>0</v>
      </c>
      <c r="P1050" s="255">
        <f t="shared" ca="1" si="35"/>
        <v>11</v>
      </c>
      <c r="Q1050" s="255" t="str">
        <f ca="1">INDEX(ORCAMENTO!$AI:$AI,$N1050)</f>
        <v/>
      </c>
    </row>
    <row r="1051" spans="2:17" ht="15" customHeight="1" x14ac:dyDescent="0.25">
      <c r="B1051" s="255" t="str">
        <f ca="1">IFERROR(INDEX(_AUX_ANALISE!$A$1:$A$2461,MATCH(ROW()-34,_AUX_ANALISE!$C$1:$C$2461,0)),"")</f>
        <v/>
      </c>
      <c r="C1051" s="255" t="str">
        <f ca="1">IF($B1051="","",INDEX(ORCAMENTO!$B:$B,$B1051))</f>
        <v/>
      </c>
      <c r="D1051" s="255" t="str">
        <f ca="1">IF($B1051="","",INDEX(ORCAMENTO!$E:$E,$B1051))</f>
        <v/>
      </c>
      <c r="E1051" s="255" t="str">
        <f ca="1">IF($B1051="","",INDEX(ORCAMENTO!$D:$D,$B1051))</f>
        <v/>
      </c>
      <c r="F1051" s="255" t="str">
        <f ca="1">IF($B1051="","",TRIM(IF(OR(INDEX(ORCAMENTO!$G:$G,$B1051)&lt;&gt;"",INDEX(ORCAMENTO!$H:$H,$B1051)&lt;&gt;""),"Ano 1; ","")&amp;IF(OR(INDEX(ORCAMENTO!$J:$J,$B1051)&lt;&gt;"",INDEX(ORCAMENTO!$K:$K,$B1051)&lt;&gt;""),"Ano 2; ","")&amp;IF(OR(INDEX(ORCAMENTO!$M:$M,$B1051)&lt;&gt;"",INDEX(ORCAMENTO!$N:$N,$B1051)&lt;&gt;""),"Ano 3; ","")&amp;IF(OR(INDEX(ORCAMENTO!$P:$P,$B1051)&lt;&gt;"",INDEX(ORCAMENTO!$Q:$Q,$B1051)&lt;&gt;""),"Ano 4; ","")&amp;IF(OR(INDEX(ORCAMENTO!$S:$S,$B1051)&lt;&gt;"",INDEX(ORCAMENTO!$T:$T,$B1051)&lt;&gt;""),"Ano 5; ","")&amp;IF(OR(INDEX(ORCAMENTO!$V:$V,$B1051)&lt;&gt;"",INDEX(ORCAMENTO!$W:$W,$B1051)&lt;&gt;""),"Ano 6; ","")))</f>
        <v/>
      </c>
      <c r="G1051" s="311" t="str">
        <f ca="1">IF($B1051="","",IF(INDEX(ORCAMENTO!$G:$G,$B1051)&lt;&gt;"",INDEX(ORCAMENTO!$G:$G,$B1051),IF(INDEX(ORCAMENTO!$J:$J,$B1051)&lt;&gt;"",INDEX(ORCAMENTO!$J:$J,$B1051),IF(INDEX(ORCAMENTO!$M:$M,$B1051)&lt;&gt;"",INDEX(ORCAMENTO!$M:$M,$B1051),IF(INDEX(ORCAMENTO!$P:$P,$B1051)&lt;&gt;"",INDEX(ORCAMENTO!$P:$P,$B1051),IF(INDEX(ORCAMENTO!$S:$S,$B1051)&lt;&gt;"",INDEX(ORCAMENTO!$S:$S,$B1051),INDEX(ORCAMENTO!$V:$V,$B1051)))))))</f>
        <v/>
      </c>
      <c r="H1051" s="312" t="str">
        <f ca="1">IF($B1051="","",IF(INDEX(ORCAMENTO!$H:$H,$B1051)&lt;&gt;"",INDEX(ORCAMENTO!$H:$H,$B1051),IF(INDEX(ORCAMENTO!$K:$K,$B1051)&lt;&gt;"",INDEX(ORCAMENTO!$K:$K,$B1051),IF(INDEX(ORCAMENTO!$N:$N,$B1051)&lt;&gt;"",INDEX(ORCAMENTO!$N:$N,$B1051),IF(INDEX(ORCAMENTO!$Q:$Q,$B1051)&lt;&gt;"",INDEX(ORCAMENTO!$Q:$Q,$B1051),IF(INDEX(ORCAMENTO!$T:$T,$B1051)&lt;&gt;"",INDEX(ORCAMENTO!$T:$T,$B1051),INDEX(ORCAMENTO!$W:$W,$B1051)))))))</f>
        <v/>
      </c>
      <c r="I1051" s="255" t="str">
        <f ca="1">IF($B1051="","",IF(INDEX(ORCAMENTO!$AI:$AI,$B1051)&lt;&gt;"",INDEX(ORCAMENTO!$AI:$AI,$B1051),IF(INDEX(ORCAMENTO!$AG:$AG,$B1051),"Memorial de cálculo ou anexo obrigatório não informado para item acima do limite.",IF(AND(INDEX(ORCAMENTO!$AC:$AC,$B1051),NOT(INDEX(ORCAMENTO!$AE:$AE,$B1051))),"Informe pelo menos um ano completo com valor unitário e quantidade.","Pendência identificada automaticamente."))))</f>
        <v/>
      </c>
      <c r="N1051" s="255">
        <f t="shared" si="34"/>
        <v>1052</v>
      </c>
      <c r="O1051" s="255">
        <f ca="1">IF(INDEX(ORCAMENTO!$AI:$AI,$N1051)&lt;&gt;"",1,0)</f>
        <v>0</v>
      </c>
      <c r="P1051" s="255">
        <f t="shared" ca="1" si="35"/>
        <v>11</v>
      </c>
      <c r="Q1051" s="255" t="str">
        <f ca="1">INDEX(ORCAMENTO!$AI:$AI,$N1051)</f>
        <v/>
      </c>
    </row>
    <row r="1052" spans="2:17" ht="15" customHeight="1" x14ac:dyDescent="0.25">
      <c r="B1052" s="255" t="str">
        <f ca="1">IFERROR(INDEX(_AUX_ANALISE!$A$1:$A$2461,MATCH(ROW()-34,_AUX_ANALISE!$C$1:$C$2461,0)),"")</f>
        <v/>
      </c>
      <c r="C1052" s="255" t="str">
        <f ca="1">IF($B1052="","",INDEX(ORCAMENTO!$B:$B,$B1052))</f>
        <v/>
      </c>
      <c r="D1052" s="255" t="str">
        <f ca="1">IF($B1052="","",INDEX(ORCAMENTO!$E:$E,$B1052))</f>
        <v/>
      </c>
      <c r="E1052" s="255" t="str">
        <f ca="1">IF($B1052="","",INDEX(ORCAMENTO!$D:$D,$B1052))</f>
        <v/>
      </c>
      <c r="F1052" s="255" t="str">
        <f ca="1">IF($B1052="","",TRIM(IF(OR(INDEX(ORCAMENTO!$G:$G,$B1052)&lt;&gt;"",INDEX(ORCAMENTO!$H:$H,$B1052)&lt;&gt;""),"Ano 1; ","")&amp;IF(OR(INDEX(ORCAMENTO!$J:$J,$B1052)&lt;&gt;"",INDEX(ORCAMENTO!$K:$K,$B1052)&lt;&gt;""),"Ano 2; ","")&amp;IF(OR(INDEX(ORCAMENTO!$M:$M,$B1052)&lt;&gt;"",INDEX(ORCAMENTO!$N:$N,$B1052)&lt;&gt;""),"Ano 3; ","")&amp;IF(OR(INDEX(ORCAMENTO!$P:$P,$B1052)&lt;&gt;"",INDEX(ORCAMENTO!$Q:$Q,$B1052)&lt;&gt;""),"Ano 4; ","")&amp;IF(OR(INDEX(ORCAMENTO!$S:$S,$B1052)&lt;&gt;"",INDEX(ORCAMENTO!$T:$T,$B1052)&lt;&gt;""),"Ano 5; ","")&amp;IF(OR(INDEX(ORCAMENTO!$V:$V,$B1052)&lt;&gt;"",INDEX(ORCAMENTO!$W:$W,$B1052)&lt;&gt;""),"Ano 6; ","")))</f>
        <v/>
      </c>
      <c r="G1052" s="311" t="str">
        <f ca="1">IF($B1052="","",IF(INDEX(ORCAMENTO!$G:$G,$B1052)&lt;&gt;"",INDEX(ORCAMENTO!$G:$G,$B1052),IF(INDEX(ORCAMENTO!$J:$J,$B1052)&lt;&gt;"",INDEX(ORCAMENTO!$J:$J,$B1052),IF(INDEX(ORCAMENTO!$M:$M,$B1052)&lt;&gt;"",INDEX(ORCAMENTO!$M:$M,$B1052),IF(INDEX(ORCAMENTO!$P:$P,$B1052)&lt;&gt;"",INDEX(ORCAMENTO!$P:$P,$B1052),IF(INDEX(ORCAMENTO!$S:$S,$B1052)&lt;&gt;"",INDEX(ORCAMENTO!$S:$S,$B1052),INDEX(ORCAMENTO!$V:$V,$B1052)))))))</f>
        <v/>
      </c>
      <c r="H1052" s="312" t="str">
        <f ca="1">IF($B1052="","",IF(INDEX(ORCAMENTO!$H:$H,$B1052)&lt;&gt;"",INDEX(ORCAMENTO!$H:$H,$B1052),IF(INDEX(ORCAMENTO!$K:$K,$B1052)&lt;&gt;"",INDEX(ORCAMENTO!$K:$K,$B1052),IF(INDEX(ORCAMENTO!$N:$N,$B1052)&lt;&gt;"",INDEX(ORCAMENTO!$N:$N,$B1052),IF(INDEX(ORCAMENTO!$Q:$Q,$B1052)&lt;&gt;"",INDEX(ORCAMENTO!$Q:$Q,$B1052),IF(INDEX(ORCAMENTO!$T:$T,$B1052)&lt;&gt;"",INDEX(ORCAMENTO!$T:$T,$B1052),INDEX(ORCAMENTO!$W:$W,$B1052)))))))</f>
        <v/>
      </c>
      <c r="I1052" s="255" t="str">
        <f ca="1">IF($B1052="","",IF(INDEX(ORCAMENTO!$AI:$AI,$B1052)&lt;&gt;"",INDEX(ORCAMENTO!$AI:$AI,$B1052),IF(INDEX(ORCAMENTO!$AG:$AG,$B1052),"Memorial de cálculo ou anexo obrigatório não informado para item acima do limite.",IF(AND(INDEX(ORCAMENTO!$AC:$AC,$B1052),NOT(INDEX(ORCAMENTO!$AE:$AE,$B1052))),"Informe pelo menos um ano completo com valor unitário e quantidade.","Pendência identificada automaticamente."))))</f>
        <v/>
      </c>
      <c r="N1052" s="255">
        <f t="shared" si="34"/>
        <v>1053</v>
      </c>
      <c r="O1052" s="255">
        <f ca="1">IF(INDEX(ORCAMENTO!$AI:$AI,$N1052)&lt;&gt;"",1,0)</f>
        <v>0</v>
      </c>
      <c r="P1052" s="255">
        <f t="shared" ca="1" si="35"/>
        <v>11</v>
      </c>
      <c r="Q1052" s="255" t="str">
        <f ca="1">INDEX(ORCAMENTO!$AI:$AI,$N1052)</f>
        <v/>
      </c>
    </row>
    <row r="1053" spans="2:17" ht="15" customHeight="1" x14ac:dyDescent="0.25">
      <c r="B1053" s="255" t="str">
        <f ca="1">IFERROR(INDEX(_AUX_ANALISE!$A$1:$A$2461,MATCH(ROW()-34,_AUX_ANALISE!$C$1:$C$2461,0)),"")</f>
        <v/>
      </c>
      <c r="C1053" s="255" t="str">
        <f ca="1">IF($B1053="","",INDEX(ORCAMENTO!$B:$B,$B1053))</f>
        <v/>
      </c>
      <c r="D1053" s="255" t="str">
        <f ca="1">IF($B1053="","",INDEX(ORCAMENTO!$E:$E,$B1053))</f>
        <v/>
      </c>
      <c r="E1053" s="255" t="str">
        <f ca="1">IF($B1053="","",INDEX(ORCAMENTO!$D:$D,$B1053))</f>
        <v/>
      </c>
      <c r="F1053" s="255" t="str">
        <f ca="1">IF($B1053="","",TRIM(IF(OR(INDEX(ORCAMENTO!$G:$G,$B1053)&lt;&gt;"",INDEX(ORCAMENTO!$H:$H,$B1053)&lt;&gt;""),"Ano 1; ","")&amp;IF(OR(INDEX(ORCAMENTO!$J:$J,$B1053)&lt;&gt;"",INDEX(ORCAMENTO!$K:$K,$B1053)&lt;&gt;""),"Ano 2; ","")&amp;IF(OR(INDEX(ORCAMENTO!$M:$M,$B1053)&lt;&gt;"",INDEX(ORCAMENTO!$N:$N,$B1053)&lt;&gt;""),"Ano 3; ","")&amp;IF(OR(INDEX(ORCAMENTO!$P:$P,$B1053)&lt;&gt;"",INDEX(ORCAMENTO!$Q:$Q,$B1053)&lt;&gt;""),"Ano 4; ","")&amp;IF(OR(INDEX(ORCAMENTO!$S:$S,$B1053)&lt;&gt;"",INDEX(ORCAMENTO!$T:$T,$B1053)&lt;&gt;""),"Ano 5; ","")&amp;IF(OR(INDEX(ORCAMENTO!$V:$V,$B1053)&lt;&gt;"",INDEX(ORCAMENTO!$W:$W,$B1053)&lt;&gt;""),"Ano 6; ","")))</f>
        <v/>
      </c>
      <c r="G1053" s="311" t="str">
        <f ca="1">IF($B1053="","",IF(INDEX(ORCAMENTO!$G:$G,$B1053)&lt;&gt;"",INDEX(ORCAMENTO!$G:$G,$B1053),IF(INDEX(ORCAMENTO!$J:$J,$B1053)&lt;&gt;"",INDEX(ORCAMENTO!$J:$J,$B1053),IF(INDEX(ORCAMENTO!$M:$M,$B1053)&lt;&gt;"",INDEX(ORCAMENTO!$M:$M,$B1053),IF(INDEX(ORCAMENTO!$P:$P,$B1053)&lt;&gt;"",INDEX(ORCAMENTO!$P:$P,$B1053),IF(INDEX(ORCAMENTO!$S:$S,$B1053)&lt;&gt;"",INDEX(ORCAMENTO!$S:$S,$B1053),INDEX(ORCAMENTO!$V:$V,$B1053)))))))</f>
        <v/>
      </c>
      <c r="H1053" s="312" t="str">
        <f ca="1">IF($B1053="","",IF(INDEX(ORCAMENTO!$H:$H,$B1053)&lt;&gt;"",INDEX(ORCAMENTO!$H:$H,$B1053),IF(INDEX(ORCAMENTO!$K:$K,$B1053)&lt;&gt;"",INDEX(ORCAMENTO!$K:$K,$B1053),IF(INDEX(ORCAMENTO!$N:$N,$B1053)&lt;&gt;"",INDEX(ORCAMENTO!$N:$N,$B1053),IF(INDEX(ORCAMENTO!$Q:$Q,$B1053)&lt;&gt;"",INDEX(ORCAMENTO!$Q:$Q,$B1053),IF(INDEX(ORCAMENTO!$T:$T,$B1053)&lt;&gt;"",INDEX(ORCAMENTO!$T:$T,$B1053),INDEX(ORCAMENTO!$W:$W,$B1053)))))))</f>
        <v/>
      </c>
      <c r="I1053" s="255" t="str">
        <f ca="1">IF($B1053="","",IF(INDEX(ORCAMENTO!$AI:$AI,$B1053)&lt;&gt;"",INDEX(ORCAMENTO!$AI:$AI,$B1053),IF(INDEX(ORCAMENTO!$AG:$AG,$B1053),"Memorial de cálculo ou anexo obrigatório não informado para item acima do limite.",IF(AND(INDEX(ORCAMENTO!$AC:$AC,$B1053),NOT(INDEX(ORCAMENTO!$AE:$AE,$B1053))),"Informe pelo menos um ano completo com valor unitário e quantidade.","Pendência identificada automaticamente."))))</f>
        <v/>
      </c>
      <c r="N1053" s="255">
        <f t="shared" si="34"/>
        <v>1054</v>
      </c>
      <c r="O1053" s="255">
        <f ca="1">IF(INDEX(ORCAMENTO!$AI:$AI,$N1053)&lt;&gt;"",1,0)</f>
        <v>0</v>
      </c>
      <c r="P1053" s="255">
        <f t="shared" ca="1" si="35"/>
        <v>11</v>
      </c>
      <c r="Q1053" s="255" t="str">
        <f ca="1">INDEX(ORCAMENTO!$AI:$AI,$N1053)</f>
        <v/>
      </c>
    </row>
    <row r="1054" spans="2:17" ht="15" customHeight="1" x14ac:dyDescent="0.25">
      <c r="B1054" s="255" t="str">
        <f ca="1">IFERROR(INDEX(_AUX_ANALISE!$A$1:$A$2461,MATCH(ROW()-34,_AUX_ANALISE!$C$1:$C$2461,0)),"")</f>
        <v/>
      </c>
      <c r="C1054" s="255" t="str">
        <f ca="1">IF($B1054="","",INDEX(ORCAMENTO!$B:$B,$B1054))</f>
        <v/>
      </c>
      <c r="D1054" s="255" t="str">
        <f ca="1">IF($B1054="","",INDEX(ORCAMENTO!$E:$E,$B1054))</f>
        <v/>
      </c>
      <c r="E1054" s="255" t="str">
        <f ca="1">IF($B1054="","",INDEX(ORCAMENTO!$D:$D,$B1054))</f>
        <v/>
      </c>
      <c r="F1054" s="255" t="str">
        <f ca="1">IF($B1054="","",TRIM(IF(OR(INDEX(ORCAMENTO!$G:$G,$B1054)&lt;&gt;"",INDEX(ORCAMENTO!$H:$H,$B1054)&lt;&gt;""),"Ano 1; ","")&amp;IF(OR(INDEX(ORCAMENTO!$J:$J,$B1054)&lt;&gt;"",INDEX(ORCAMENTO!$K:$K,$B1054)&lt;&gt;""),"Ano 2; ","")&amp;IF(OR(INDEX(ORCAMENTO!$M:$M,$B1054)&lt;&gt;"",INDEX(ORCAMENTO!$N:$N,$B1054)&lt;&gt;""),"Ano 3; ","")&amp;IF(OR(INDEX(ORCAMENTO!$P:$P,$B1054)&lt;&gt;"",INDEX(ORCAMENTO!$Q:$Q,$B1054)&lt;&gt;""),"Ano 4; ","")&amp;IF(OR(INDEX(ORCAMENTO!$S:$S,$B1054)&lt;&gt;"",INDEX(ORCAMENTO!$T:$T,$B1054)&lt;&gt;""),"Ano 5; ","")&amp;IF(OR(INDEX(ORCAMENTO!$V:$V,$B1054)&lt;&gt;"",INDEX(ORCAMENTO!$W:$W,$B1054)&lt;&gt;""),"Ano 6; ","")))</f>
        <v/>
      </c>
      <c r="G1054" s="311" t="str">
        <f ca="1">IF($B1054="","",IF(INDEX(ORCAMENTO!$G:$G,$B1054)&lt;&gt;"",INDEX(ORCAMENTO!$G:$G,$B1054),IF(INDEX(ORCAMENTO!$J:$J,$B1054)&lt;&gt;"",INDEX(ORCAMENTO!$J:$J,$B1054),IF(INDEX(ORCAMENTO!$M:$M,$B1054)&lt;&gt;"",INDEX(ORCAMENTO!$M:$M,$B1054),IF(INDEX(ORCAMENTO!$P:$P,$B1054)&lt;&gt;"",INDEX(ORCAMENTO!$P:$P,$B1054),IF(INDEX(ORCAMENTO!$S:$S,$B1054)&lt;&gt;"",INDEX(ORCAMENTO!$S:$S,$B1054),INDEX(ORCAMENTO!$V:$V,$B1054)))))))</f>
        <v/>
      </c>
      <c r="H1054" s="312" t="str">
        <f ca="1">IF($B1054="","",IF(INDEX(ORCAMENTO!$H:$H,$B1054)&lt;&gt;"",INDEX(ORCAMENTO!$H:$H,$B1054),IF(INDEX(ORCAMENTO!$K:$K,$B1054)&lt;&gt;"",INDEX(ORCAMENTO!$K:$K,$B1054),IF(INDEX(ORCAMENTO!$N:$N,$B1054)&lt;&gt;"",INDEX(ORCAMENTO!$N:$N,$B1054),IF(INDEX(ORCAMENTO!$Q:$Q,$B1054)&lt;&gt;"",INDEX(ORCAMENTO!$Q:$Q,$B1054),IF(INDEX(ORCAMENTO!$T:$T,$B1054)&lt;&gt;"",INDEX(ORCAMENTO!$T:$T,$B1054),INDEX(ORCAMENTO!$W:$W,$B1054)))))))</f>
        <v/>
      </c>
      <c r="I1054" s="255" t="str">
        <f ca="1">IF($B1054="","",IF(INDEX(ORCAMENTO!$AI:$AI,$B1054)&lt;&gt;"",INDEX(ORCAMENTO!$AI:$AI,$B1054),IF(INDEX(ORCAMENTO!$AG:$AG,$B1054),"Memorial de cálculo ou anexo obrigatório não informado para item acima do limite.",IF(AND(INDEX(ORCAMENTO!$AC:$AC,$B1054),NOT(INDEX(ORCAMENTO!$AE:$AE,$B1054))),"Informe pelo menos um ano completo com valor unitário e quantidade.","Pendência identificada automaticamente."))))</f>
        <v/>
      </c>
      <c r="N1054" s="255">
        <f t="shared" si="34"/>
        <v>1055</v>
      </c>
      <c r="O1054" s="255">
        <f ca="1">IF(INDEX(ORCAMENTO!$AI:$AI,$N1054)&lt;&gt;"",1,0)</f>
        <v>0</v>
      </c>
      <c r="P1054" s="255">
        <f t="shared" ca="1" si="35"/>
        <v>11</v>
      </c>
      <c r="Q1054" s="255" t="str">
        <f ca="1">INDEX(ORCAMENTO!$AI:$AI,$N1054)</f>
        <v/>
      </c>
    </row>
    <row r="1055" spans="2:17" ht="15" customHeight="1" x14ac:dyDescent="0.25">
      <c r="B1055" s="255" t="str">
        <f ca="1">IFERROR(INDEX(_AUX_ANALISE!$A$1:$A$2461,MATCH(ROW()-34,_AUX_ANALISE!$C$1:$C$2461,0)),"")</f>
        <v/>
      </c>
      <c r="C1055" s="255" t="str">
        <f ca="1">IF($B1055="","",INDEX(ORCAMENTO!$B:$B,$B1055))</f>
        <v/>
      </c>
      <c r="D1055" s="255" t="str">
        <f ca="1">IF($B1055="","",INDEX(ORCAMENTO!$E:$E,$B1055))</f>
        <v/>
      </c>
      <c r="E1055" s="255" t="str">
        <f ca="1">IF($B1055="","",INDEX(ORCAMENTO!$D:$D,$B1055))</f>
        <v/>
      </c>
      <c r="F1055" s="255" t="str">
        <f ca="1">IF($B1055="","",TRIM(IF(OR(INDEX(ORCAMENTO!$G:$G,$B1055)&lt;&gt;"",INDEX(ORCAMENTO!$H:$H,$B1055)&lt;&gt;""),"Ano 1; ","")&amp;IF(OR(INDEX(ORCAMENTO!$J:$J,$B1055)&lt;&gt;"",INDEX(ORCAMENTO!$K:$K,$B1055)&lt;&gt;""),"Ano 2; ","")&amp;IF(OR(INDEX(ORCAMENTO!$M:$M,$B1055)&lt;&gt;"",INDEX(ORCAMENTO!$N:$N,$B1055)&lt;&gt;""),"Ano 3; ","")&amp;IF(OR(INDEX(ORCAMENTO!$P:$P,$B1055)&lt;&gt;"",INDEX(ORCAMENTO!$Q:$Q,$B1055)&lt;&gt;""),"Ano 4; ","")&amp;IF(OR(INDEX(ORCAMENTO!$S:$S,$B1055)&lt;&gt;"",INDEX(ORCAMENTO!$T:$T,$B1055)&lt;&gt;""),"Ano 5; ","")&amp;IF(OR(INDEX(ORCAMENTO!$V:$V,$B1055)&lt;&gt;"",INDEX(ORCAMENTO!$W:$W,$B1055)&lt;&gt;""),"Ano 6; ","")))</f>
        <v/>
      </c>
      <c r="G1055" s="311" t="str">
        <f ca="1">IF($B1055="","",IF(INDEX(ORCAMENTO!$G:$G,$B1055)&lt;&gt;"",INDEX(ORCAMENTO!$G:$G,$B1055),IF(INDEX(ORCAMENTO!$J:$J,$B1055)&lt;&gt;"",INDEX(ORCAMENTO!$J:$J,$B1055),IF(INDEX(ORCAMENTO!$M:$M,$B1055)&lt;&gt;"",INDEX(ORCAMENTO!$M:$M,$B1055),IF(INDEX(ORCAMENTO!$P:$P,$B1055)&lt;&gt;"",INDEX(ORCAMENTO!$P:$P,$B1055),IF(INDEX(ORCAMENTO!$S:$S,$B1055)&lt;&gt;"",INDEX(ORCAMENTO!$S:$S,$B1055),INDEX(ORCAMENTO!$V:$V,$B1055)))))))</f>
        <v/>
      </c>
      <c r="H1055" s="312" t="str">
        <f ca="1">IF($B1055="","",IF(INDEX(ORCAMENTO!$H:$H,$B1055)&lt;&gt;"",INDEX(ORCAMENTO!$H:$H,$B1055),IF(INDEX(ORCAMENTO!$K:$K,$B1055)&lt;&gt;"",INDEX(ORCAMENTO!$K:$K,$B1055),IF(INDEX(ORCAMENTO!$N:$N,$B1055)&lt;&gt;"",INDEX(ORCAMENTO!$N:$N,$B1055),IF(INDEX(ORCAMENTO!$Q:$Q,$B1055)&lt;&gt;"",INDEX(ORCAMENTO!$Q:$Q,$B1055),IF(INDEX(ORCAMENTO!$T:$T,$B1055)&lt;&gt;"",INDEX(ORCAMENTO!$T:$T,$B1055),INDEX(ORCAMENTO!$W:$W,$B1055)))))))</f>
        <v/>
      </c>
      <c r="I1055" s="255" t="str">
        <f ca="1">IF($B1055="","",IF(INDEX(ORCAMENTO!$AI:$AI,$B1055)&lt;&gt;"",INDEX(ORCAMENTO!$AI:$AI,$B1055),IF(INDEX(ORCAMENTO!$AG:$AG,$B1055),"Memorial de cálculo ou anexo obrigatório não informado para item acima do limite.",IF(AND(INDEX(ORCAMENTO!$AC:$AC,$B1055),NOT(INDEX(ORCAMENTO!$AE:$AE,$B1055))),"Informe pelo menos um ano completo com valor unitário e quantidade.","Pendência identificada automaticamente."))))</f>
        <v/>
      </c>
      <c r="N1055" s="255">
        <f t="shared" si="34"/>
        <v>1056</v>
      </c>
      <c r="O1055" s="255">
        <f ca="1">IF(INDEX(ORCAMENTO!$AI:$AI,$N1055)&lt;&gt;"",1,0)</f>
        <v>0</v>
      </c>
      <c r="P1055" s="255">
        <f t="shared" ca="1" si="35"/>
        <v>11</v>
      </c>
      <c r="Q1055" s="255" t="str">
        <f ca="1">INDEX(ORCAMENTO!$AI:$AI,$N1055)</f>
        <v/>
      </c>
    </row>
    <row r="1056" spans="2:17" ht="15" customHeight="1" x14ac:dyDescent="0.25">
      <c r="B1056" s="255" t="str">
        <f ca="1">IFERROR(INDEX(_AUX_ANALISE!$A$1:$A$2461,MATCH(ROW()-34,_AUX_ANALISE!$C$1:$C$2461,0)),"")</f>
        <v/>
      </c>
      <c r="C1056" s="255" t="str">
        <f ca="1">IF($B1056="","",INDEX(ORCAMENTO!$B:$B,$B1056))</f>
        <v/>
      </c>
      <c r="D1056" s="255" t="str">
        <f ca="1">IF($B1056="","",INDEX(ORCAMENTO!$E:$E,$B1056))</f>
        <v/>
      </c>
      <c r="E1056" s="255" t="str">
        <f ca="1">IF($B1056="","",INDEX(ORCAMENTO!$D:$D,$B1056))</f>
        <v/>
      </c>
      <c r="F1056" s="255" t="str">
        <f ca="1">IF($B1056="","",TRIM(IF(OR(INDEX(ORCAMENTO!$G:$G,$B1056)&lt;&gt;"",INDEX(ORCAMENTO!$H:$H,$B1056)&lt;&gt;""),"Ano 1; ","")&amp;IF(OR(INDEX(ORCAMENTO!$J:$J,$B1056)&lt;&gt;"",INDEX(ORCAMENTO!$K:$K,$B1056)&lt;&gt;""),"Ano 2; ","")&amp;IF(OR(INDEX(ORCAMENTO!$M:$M,$B1056)&lt;&gt;"",INDEX(ORCAMENTO!$N:$N,$B1056)&lt;&gt;""),"Ano 3; ","")&amp;IF(OR(INDEX(ORCAMENTO!$P:$P,$B1056)&lt;&gt;"",INDEX(ORCAMENTO!$Q:$Q,$B1056)&lt;&gt;""),"Ano 4; ","")&amp;IF(OR(INDEX(ORCAMENTO!$S:$S,$B1056)&lt;&gt;"",INDEX(ORCAMENTO!$T:$T,$B1056)&lt;&gt;""),"Ano 5; ","")&amp;IF(OR(INDEX(ORCAMENTO!$V:$V,$B1056)&lt;&gt;"",INDEX(ORCAMENTO!$W:$W,$B1056)&lt;&gt;""),"Ano 6; ","")))</f>
        <v/>
      </c>
      <c r="G1056" s="311" t="str">
        <f ca="1">IF($B1056="","",IF(INDEX(ORCAMENTO!$G:$G,$B1056)&lt;&gt;"",INDEX(ORCAMENTO!$G:$G,$B1056),IF(INDEX(ORCAMENTO!$J:$J,$B1056)&lt;&gt;"",INDEX(ORCAMENTO!$J:$J,$B1056),IF(INDEX(ORCAMENTO!$M:$M,$B1056)&lt;&gt;"",INDEX(ORCAMENTO!$M:$M,$B1056),IF(INDEX(ORCAMENTO!$P:$P,$B1056)&lt;&gt;"",INDEX(ORCAMENTO!$P:$P,$B1056),IF(INDEX(ORCAMENTO!$S:$S,$B1056)&lt;&gt;"",INDEX(ORCAMENTO!$S:$S,$B1056),INDEX(ORCAMENTO!$V:$V,$B1056)))))))</f>
        <v/>
      </c>
      <c r="H1056" s="312" t="str">
        <f ca="1">IF($B1056="","",IF(INDEX(ORCAMENTO!$H:$H,$B1056)&lt;&gt;"",INDEX(ORCAMENTO!$H:$H,$B1056),IF(INDEX(ORCAMENTO!$K:$K,$B1056)&lt;&gt;"",INDEX(ORCAMENTO!$K:$K,$B1056),IF(INDEX(ORCAMENTO!$N:$N,$B1056)&lt;&gt;"",INDEX(ORCAMENTO!$N:$N,$B1056),IF(INDEX(ORCAMENTO!$Q:$Q,$B1056)&lt;&gt;"",INDEX(ORCAMENTO!$Q:$Q,$B1056),IF(INDEX(ORCAMENTO!$T:$T,$B1056)&lt;&gt;"",INDEX(ORCAMENTO!$T:$T,$B1056),INDEX(ORCAMENTO!$W:$W,$B1056)))))))</f>
        <v/>
      </c>
      <c r="I1056" s="255" t="str">
        <f ca="1">IF($B1056="","",IF(INDEX(ORCAMENTO!$AI:$AI,$B1056)&lt;&gt;"",INDEX(ORCAMENTO!$AI:$AI,$B1056),IF(INDEX(ORCAMENTO!$AG:$AG,$B1056),"Memorial de cálculo ou anexo obrigatório não informado para item acima do limite.",IF(AND(INDEX(ORCAMENTO!$AC:$AC,$B1056),NOT(INDEX(ORCAMENTO!$AE:$AE,$B1056))),"Informe pelo menos um ano completo com valor unitário e quantidade.","Pendência identificada automaticamente."))))</f>
        <v/>
      </c>
      <c r="N1056" s="255">
        <f t="shared" si="34"/>
        <v>1057</v>
      </c>
      <c r="O1056" s="255">
        <f ca="1">IF(INDEX(ORCAMENTO!$AI:$AI,$N1056)&lt;&gt;"",1,0)</f>
        <v>0</v>
      </c>
      <c r="P1056" s="255">
        <f t="shared" ca="1" si="35"/>
        <v>11</v>
      </c>
      <c r="Q1056" s="255" t="str">
        <f ca="1">INDEX(ORCAMENTO!$AI:$AI,$N1056)</f>
        <v/>
      </c>
    </row>
    <row r="1057" spans="2:17" ht="15" customHeight="1" x14ac:dyDescent="0.25">
      <c r="B1057" s="255" t="str">
        <f ca="1">IFERROR(INDEX(_AUX_ANALISE!$A$1:$A$2461,MATCH(ROW()-34,_AUX_ANALISE!$C$1:$C$2461,0)),"")</f>
        <v/>
      </c>
      <c r="C1057" s="255" t="str">
        <f ca="1">IF($B1057="","",INDEX(ORCAMENTO!$B:$B,$B1057))</f>
        <v/>
      </c>
      <c r="D1057" s="255" t="str">
        <f ca="1">IF($B1057="","",INDEX(ORCAMENTO!$E:$E,$B1057))</f>
        <v/>
      </c>
      <c r="E1057" s="255" t="str">
        <f ca="1">IF($B1057="","",INDEX(ORCAMENTO!$D:$D,$B1057))</f>
        <v/>
      </c>
      <c r="F1057" s="255" t="str">
        <f ca="1">IF($B1057="","",TRIM(IF(OR(INDEX(ORCAMENTO!$G:$G,$B1057)&lt;&gt;"",INDEX(ORCAMENTO!$H:$H,$B1057)&lt;&gt;""),"Ano 1; ","")&amp;IF(OR(INDEX(ORCAMENTO!$J:$J,$B1057)&lt;&gt;"",INDEX(ORCAMENTO!$K:$K,$B1057)&lt;&gt;""),"Ano 2; ","")&amp;IF(OR(INDEX(ORCAMENTO!$M:$M,$B1057)&lt;&gt;"",INDEX(ORCAMENTO!$N:$N,$B1057)&lt;&gt;""),"Ano 3; ","")&amp;IF(OR(INDEX(ORCAMENTO!$P:$P,$B1057)&lt;&gt;"",INDEX(ORCAMENTO!$Q:$Q,$B1057)&lt;&gt;""),"Ano 4; ","")&amp;IF(OR(INDEX(ORCAMENTO!$S:$S,$B1057)&lt;&gt;"",INDEX(ORCAMENTO!$T:$T,$B1057)&lt;&gt;""),"Ano 5; ","")&amp;IF(OR(INDEX(ORCAMENTO!$V:$V,$B1057)&lt;&gt;"",INDEX(ORCAMENTO!$W:$W,$B1057)&lt;&gt;""),"Ano 6; ","")))</f>
        <v/>
      </c>
      <c r="G1057" s="311" t="str">
        <f ca="1">IF($B1057="","",IF(INDEX(ORCAMENTO!$G:$G,$B1057)&lt;&gt;"",INDEX(ORCAMENTO!$G:$G,$B1057),IF(INDEX(ORCAMENTO!$J:$J,$B1057)&lt;&gt;"",INDEX(ORCAMENTO!$J:$J,$B1057),IF(INDEX(ORCAMENTO!$M:$M,$B1057)&lt;&gt;"",INDEX(ORCAMENTO!$M:$M,$B1057),IF(INDEX(ORCAMENTO!$P:$P,$B1057)&lt;&gt;"",INDEX(ORCAMENTO!$P:$P,$B1057),IF(INDEX(ORCAMENTO!$S:$S,$B1057)&lt;&gt;"",INDEX(ORCAMENTO!$S:$S,$B1057),INDEX(ORCAMENTO!$V:$V,$B1057)))))))</f>
        <v/>
      </c>
      <c r="H1057" s="312" t="str">
        <f ca="1">IF($B1057="","",IF(INDEX(ORCAMENTO!$H:$H,$B1057)&lt;&gt;"",INDEX(ORCAMENTO!$H:$H,$B1057),IF(INDEX(ORCAMENTO!$K:$K,$B1057)&lt;&gt;"",INDEX(ORCAMENTO!$K:$K,$B1057),IF(INDEX(ORCAMENTO!$N:$N,$B1057)&lt;&gt;"",INDEX(ORCAMENTO!$N:$N,$B1057),IF(INDEX(ORCAMENTO!$Q:$Q,$B1057)&lt;&gt;"",INDEX(ORCAMENTO!$Q:$Q,$B1057),IF(INDEX(ORCAMENTO!$T:$T,$B1057)&lt;&gt;"",INDEX(ORCAMENTO!$T:$T,$B1057),INDEX(ORCAMENTO!$W:$W,$B1057)))))))</f>
        <v/>
      </c>
      <c r="I1057" s="255" t="str">
        <f ca="1">IF($B1057="","",IF(INDEX(ORCAMENTO!$AI:$AI,$B1057)&lt;&gt;"",INDEX(ORCAMENTO!$AI:$AI,$B1057),IF(INDEX(ORCAMENTO!$AG:$AG,$B1057),"Memorial de cálculo ou anexo obrigatório não informado para item acima do limite.",IF(AND(INDEX(ORCAMENTO!$AC:$AC,$B1057),NOT(INDEX(ORCAMENTO!$AE:$AE,$B1057))),"Informe pelo menos um ano completo com valor unitário e quantidade.","Pendência identificada automaticamente."))))</f>
        <v/>
      </c>
      <c r="N1057" s="255">
        <f t="shared" si="34"/>
        <v>1058</v>
      </c>
      <c r="O1057" s="255">
        <f ca="1">IF(INDEX(ORCAMENTO!$AI:$AI,$N1057)&lt;&gt;"",1,0)</f>
        <v>0</v>
      </c>
      <c r="P1057" s="255">
        <f t="shared" ca="1" si="35"/>
        <v>11</v>
      </c>
      <c r="Q1057" s="255" t="str">
        <f ca="1">INDEX(ORCAMENTO!$AI:$AI,$N1057)</f>
        <v/>
      </c>
    </row>
    <row r="1058" spans="2:17" ht="15" customHeight="1" x14ac:dyDescent="0.25">
      <c r="B1058" s="255" t="str">
        <f ca="1">IFERROR(INDEX(_AUX_ANALISE!$A$1:$A$2461,MATCH(ROW()-34,_AUX_ANALISE!$C$1:$C$2461,0)),"")</f>
        <v/>
      </c>
      <c r="C1058" s="255" t="str">
        <f ca="1">IF($B1058="","",INDEX(ORCAMENTO!$B:$B,$B1058))</f>
        <v/>
      </c>
      <c r="D1058" s="255" t="str">
        <f ca="1">IF($B1058="","",INDEX(ORCAMENTO!$E:$E,$B1058))</f>
        <v/>
      </c>
      <c r="E1058" s="255" t="str">
        <f ca="1">IF($B1058="","",INDEX(ORCAMENTO!$D:$D,$B1058))</f>
        <v/>
      </c>
      <c r="F1058" s="255" t="str">
        <f ca="1">IF($B1058="","",TRIM(IF(OR(INDEX(ORCAMENTO!$G:$G,$B1058)&lt;&gt;"",INDEX(ORCAMENTO!$H:$H,$B1058)&lt;&gt;""),"Ano 1; ","")&amp;IF(OR(INDEX(ORCAMENTO!$J:$J,$B1058)&lt;&gt;"",INDEX(ORCAMENTO!$K:$K,$B1058)&lt;&gt;""),"Ano 2; ","")&amp;IF(OR(INDEX(ORCAMENTO!$M:$M,$B1058)&lt;&gt;"",INDEX(ORCAMENTO!$N:$N,$B1058)&lt;&gt;""),"Ano 3; ","")&amp;IF(OR(INDEX(ORCAMENTO!$P:$P,$B1058)&lt;&gt;"",INDEX(ORCAMENTO!$Q:$Q,$B1058)&lt;&gt;""),"Ano 4; ","")&amp;IF(OR(INDEX(ORCAMENTO!$S:$S,$B1058)&lt;&gt;"",INDEX(ORCAMENTO!$T:$T,$B1058)&lt;&gt;""),"Ano 5; ","")&amp;IF(OR(INDEX(ORCAMENTO!$V:$V,$B1058)&lt;&gt;"",INDEX(ORCAMENTO!$W:$W,$B1058)&lt;&gt;""),"Ano 6; ","")))</f>
        <v/>
      </c>
      <c r="G1058" s="311" t="str">
        <f ca="1">IF($B1058="","",IF(INDEX(ORCAMENTO!$G:$G,$B1058)&lt;&gt;"",INDEX(ORCAMENTO!$G:$G,$B1058),IF(INDEX(ORCAMENTO!$J:$J,$B1058)&lt;&gt;"",INDEX(ORCAMENTO!$J:$J,$B1058),IF(INDEX(ORCAMENTO!$M:$M,$B1058)&lt;&gt;"",INDEX(ORCAMENTO!$M:$M,$B1058),IF(INDEX(ORCAMENTO!$P:$P,$B1058)&lt;&gt;"",INDEX(ORCAMENTO!$P:$P,$B1058),IF(INDEX(ORCAMENTO!$S:$S,$B1058)&lt;&gt;"",INDEX(ORCAMENTO!$S:$S,$B1058),INDEX(ORCAMENTO!$V:$V,$B1058)))))))</f>
        <v/>
      </c>
      <c r="H1058" s="312" t="str">
        <f ca="1">IF($B1058="","",IF(INDEX(ORCAMENTO!$H:$H,$B1058)&lt;&gt;"",INDEX(ORCAMENTO!$H:$H,$B1058),IF(INDEX(ORCAMENTO!$K:$K,$B1058)&lt;&gt;"",INDEX(ORCAMENTO!$K:$K,$B1058),IF(INDEX(ORCAMENTO!$N:$N,$B1058)&lt;&gt;"",INDEX(ORCAMENTO!$N:$N,$B1058),IF(INDEX(ORCAMENTO!$Q:$Q,$B1058)&lt;&gt;"",INDEX(ORCAMENTO!$Q:$Q,$B1058),IF(INDEX(ORCAMENTO!$T:$T,$B1058)&lt;&gt;"",INDEX(ORCAMENTO!$T:$T,$B1058),INDEX(ORCAMENTO!$W:$W,$B1058)))))))</f>
        <v/>
      </c>
      <c r="I1058" s="255" t="str">
        <f ca="1">IF($B1058="","",IF(INDEX(ORCAMENTO!$AI:$AI,$B1058)&lt;&gt;"",INDEX(ORCAMENTO!$AI:$AI,$B1058),IF(INDEX(ORCAMENTO!$AG:$AG,$B1058),"Memorial de cálculo ou anexo obrigatório não informado para item acima do limite.",IF(AND(INDEX(ORCAMENTO!$AC:$AC,$B1058),NOT(INDEX(ORCAMENTO!$AE:$AE,$B1058))),"Informe pelo menos um ano completo com valor unitário e quantidade.","Pendência identificada automaticamente."))))</f>
        <v/>
      </c>
      <c r="N1058" s="255">
        <f t="shared" si="34"/>
        <v>1059</v>
      </c>
      <c r="O1058" s="255">
        <f ca="1">IF(INDEX(ORCAMENTO!$AI:$AI,$N1058)&lt;&gt;"",1,0)</f>
        <v>0</v>
      </c>
      <c r="P1058" s="255">
        <f t="shared" ca="1" si="35"/>
        <v>11</v>
      </c>
      <c r="Q1058" s="255" t="str">
        <f ca="1">INDEX(ORCAMENTO!$AI:$AI,$N1058)</f>
        <v/>
      </c>
    </row>
    <row r="1059" spans="2:17" ht="15" customHeight="1" x14ac:dyDescent="0.25">
      <c r="B1059" s="255" t="str">
        <f ca="1">IFERROR(INDEX(_AUX_ANALISE!$A$1:$A$2461,MATCH(ROW()-34,_AUX_ANALISE!$C$1:$C$2461,0)),"")</f>
        <v/>
      </c>
      <c r="C1059" s="255" t="str">
        <f ca="1">IF($B1059="","",INDEX(ORCAMENTO!$B:$B,$B1059))</f>
        <v/>
      </c>
      <c r="D1059" s="255" t="str">
        <f ca="1">IF($B1059="","",INDEX(ORCAMENTO!$E:$E,$B1059))</f>
        <v/>
      </c>
      <c r="E1059" s="255" t="str">
        <f ca="1">IF($B1059="","",INDEX(ORCAMENTO!$D:$D,$B1059))</f>
        <v/>
      </c>
      <c r="F1059" s="255" t="str">
        <f ca="1">IF($B1059="","",TRIM(IF(OR(INDEX(ORCAMENTO!$G:$G,$B1059)&lt;&gt;"",INDEX(ORCAMENTO!$H:$H,$B1059)&lt;&gt;""),"Ano 1; ","")&amp;IF(OR(INDEX(ORCAMENTO!$J:$J,$B1059)&lt;&gt;"",INDEX(ORCAMENTO!$K:$K,$B1059)&lt;&gt;""),"Ano 2; ","")&amp;IF(OR(INDEX(ORCAMENTO!$M:$M,$B1059)&lt;&gt;"",INDEX(ORCAMENTO!$N:$N,$B1059)&lt;&gt;""),"Ano 3; ","")&amp;IF(OR(INDEX(ORCAMENTO!$P:$P,$B1059)&lt;&gt;"",INDEX(ORCAMENTO!$Q:$Q,$B1059)&lt;&gt;""),"Ano 4; ","")&amp;IF(OR(INDEX(ORCAMENTO!$S:$S,$B1059)&lt;&gt;"",INDEX(ORCAMENTO!$T:$T,$B1059)&lt;&gt;""),"Ano 5; ","")&amp;IF(OR(INDEX(ORCAMENTO!$V:$V,$B1059)&lt;&gt;"",INDEX(ORCAMENTO!$W:$W,$B1059)&lt;&gt;""),"Ano 6; ","")))</f>
        <v/>
      </c>
      <c r="G1059" s="311" t="str">
        <f ca="1">IF($B1059="","",IF(INDEX(ORCAMENTO!$G:$G,$B1059)&lt;&gt;"",INDEX(ORCAMENTO!$G:$G,$B1059),IF(INDEX(ORCAMENTO!$J:$J,$B1059)&lt;&gt;"",INDEX(ORCAMENTO!$J:$J,$B1059),IF(INDEX(ORCAMENTO!$M:$M,$B1059)&lt;&gt;"",INDEX(ORCAMENTO!$M:$M,$B1059),IF(INDEX(ORCAMENTO!$P:$P,$B1059)&lt;&gt;"",INDEX(ORCAMENTO!$P:$P,$B1059),IF(INDEX(ORCAMENTO!$S:$S,$B1059)&lt;&gt;"",INDEX(ORCAMENTO!$S:$S,$B1059),INDEX(ORCAMENTO!$V:$V,$B1059)))))))</f>
        <v/>
      </c>
      <c r="H1059" s="312" t="str">
        <f ca="1">IF($B1059="","",IF(INDEX(ORCAMENTO!$H:$H,$B1059)&lt;&gt;"",INDEX(ORCAMENTO!$H:$H,$B1059),IF(INDEX(ORCAMENTO!$K:$K,$B1059)&lt;&gt;"",INDEX(ORCAMENTO!$K:$K,$B1059),IF(INDEX(ORCAMENTO!$N:$N,$B1059)&lt;&gt;"",INDEX(ORCAMENTO!$N:$N,$B1059),IF(INDEX(ORCAMENTO!$Q:$Q,$B1059)&lt;&gt;"",INDEX(ORCAMENTO!$Q:$Q,$B1059),IF(INDEX(ORCAMENTO!$T:$T,$B1059)&lt;&gt;"",INDEX(ORCAMENTO!$T:$T,$B1059),INDEX(ORCAMENTO!$W:$W,$B1059)))))))</f>
        <v/>
      </c>
      <c r="I1059" s="255" t="str">
        <f ca="1">IF($B1059="","",IF(INDEX(ORCAMENTO!$AI:$AI,$B1059)&lt;&gt;"",INDEX(ORCAMENTO!$AI:$AI,$B1059),IF(INDEX(ORCAMENTO!$AG:$AG,$B1059),"Memorial de cálculo ou anexo obrigatório não informado para item acima do limite.",IF(AND(INDEX(ORCAMENTO!$AC:$AC,$B1059),NOT(INDEX(ORCAMENTO!$AE:$AE,$B1059))),"Informe pelo menos um ano completo com valor unitário e quantidade.","Pendência identificada automaticamente."))))</f>
        <v/>
      </c>
      <c r="N1059" s="255">
        <f t="shared" si="34"/>
        <v>1060</v>
      </c>
      <c r="O1059" s="255">
        <f ca="1">IF(INDEX(ORCAMENTO!$AI:$AI,$N1059)&lt;&gt;"",1,0)</f>
        <v>0</v>
      </c>
      <c r="P1059" s="255">
        <f t="shared" ca="1" si="35"/>
        <v>11</v>
      </c>
      <c r="Q1059" s="255" t="str">
        <f ca="1">INDEX(ORCAMENTO!$AI:$AI,$N1059)</f>
        <v/>
      </c>
    </row>
    <row r="1060" spans="2:17" ht="15" customHeight="1" x14ac:dyDescent="0.25">
      <c r="B1060" s="255" t="str">
        <f ca="1">IFERROR(INDEX(_AUX_ANALISE!$A$1:$A$2461,MATCH(ROW()-34,_AUX_ANALISE!$C$1:$C$2461,0)),"")</f>
        <v/>
      </c>
      <c r="C1060" s="255" t="str">
        <f ca="1">IF($B1060="","",INDEX(ORCAMENTO!$B:$B,$B1060))</f>
        <v/>
      </c>
      <c r="D1060" s="255" t="str">
        <f ca="1">IF($B1060="","",INDEX(ORCAMENTO!$E:$E,$B1060))</f>
        <v/>
      </c>
      <c r="E1060" s="255" t="str">
        <f ca="1">IF($B1060="","",INDEX(ORCAMENTO!$D:$D,$B1060))</f>
        <v/>
      </c>
      <c r="F1060" s="255" t="str">
        <f ca="1">IF($B1060="","",TRIM(IF(OR(INDEX(ORCAMENTO!$G:$G,$B1060)&lt;&gt;"",INDEX(ORCAMENTO!$H:$H,$B1060)&lt;&gt;""),"Ano 1; ","")&amp;IF(OR(INDEX(ORCAMENTO!$J:$J,$B1060)&lt;&gt;"",INDEX(ORCAMENTO!$K:$K,$B1060)&lt;&gt;""),"Ano 2; ","")&amp;IF(OR(INDEX(ORCAMENTO!$M:$M,$B1060)&lt;&gt;"",INDEX(ORCAMENTO!$N:$N,$B1060)&lt;&gt;""),"Ano 3; ","")&amp;IF(OR(INDEX(ORCAMENTO!$P:$P,$B1060)&lt;&gt;"",INDEX(ORCAMENTO!$Q:$Q,$B1060)&lt;&gt;""),"Ano 4; ","")&amp;IF(OR(INDEX(ORCAMENTO!$S:$S,$B1060)&lt;&gt;"",INDEX(ORCAMENTO!$T:$T,$B1060)&lt;&gt;""),"Ano 5; ","")&amp;IF(OR(INDEX(ORCAMENTO!$V:$V,$B1060)&lt;&gt;"",INDEX(ORCAMENTO!$W:$W,$B1060)&lt;&gt;""),"Ano 6; ","")))</f>
        <v/>
      </c>
      <c r="G1060" s="311" t="str">
        <f ca="1">IF($B1060="","",IF(INDEX(ORCAMENTO!$G:$G,$B1060)&lt;&gt;"",INDEX(ORCAMENTO!$G:$G,$B1060),IF(INDEX(ORCAMENTO!$J:$J,$B1060)&lt;&gt;"",INDEX(ORCAMENTO!$J:$J,$B1060),IF(INDEX(ORCAMENTO!$M:$M,$B1060)&lt;&gt;"",INDEX(ORCAMENTO!$M:$M,$B1060),IF(INDEX(ORCAMENTO!$P:$P,$B1060)&lt;&gt;"",INDEX(ORCAMENTO!$P:$P,$B1060),IF(INDEX(ORCAMENTO!$S:$S,$B1060)&lt;&gt;"",INDEX(ORCAMENTO!$S:$S,$B1060),INDEX(ORCAMENTO!$V:$V,$B1060)))))))</f>
        <v/>
      </c>
      <c r="H1060" s="312" t="str">
        <f ca="1">IF($B1060="","",IF(INDEX(ORCAMENTO!$H:$H,$B1060)&lt;&gt;"",INDEX(ORCAMENTO!$H:$H,$B1060),IF(INDEX(ORCAMENTO!$K:$K,$B1060)&lt;&gt;"",INDEX(ORCAMENTO!$K:$K,$B1060),IF(INDEX(ORCAMENTO!$N:$N,$B1060)&lt;&gt;"",INDEX(ORCAMENTO!$N:$N,$B1060),IF(INDEX(ORCAMENTO!$Q:$Q,$B1060)&lt;&gt;"",INDEX(ORCAMENTO!$Q:$Q,$B1060),IF(INDEX(ORCAMENTO!$T:$T,$B1060)&lt;&gt;"",INDEX(ORCAMENTO!$T:$T,$B1060),INDEX(ORCAMENTO!$W:$W,$B1060)))))))</f>
        <v/>
      </c>
      <c r="I1060" s="255" t="str">
        <f ca="1">IF($B1060="","",IF(INDEX(ORCAMENTO!$AI:$AI,$B1060)&lt;&gt;"",INDEX(ORCAMENTO!$AI:$AI,$B1060),IF(INDEX(ORCAMENTO!$AG:$AG,$B1060),"Memorial de cálculo ou anexo obrigatório não informado para item acima do limite.",IF(AND(INDEX(ORCAMENTO!$AC:$AC,$B1060),NOT(INDEX(ORCAMENTO!$AE:$AE,$B1060))),"Informe pelo menos um ano completo com valor unitário e quantidade.","Pendência identificada automaticamente."))))</f>
        <v/>
      </c>
      <c r="N1060" s="255">
        <f t="shared" si="34"/>
        <v>1061</v>
      </c>
      <c r="O1060" s="255">
        <f ca="1">IF(INDEX(ORCAMENTO!$AI:$AI,$N1060)&lt;&gt;"",1,0)</f>
        <v>0</v>
      </c>
      <c r="P1060" s="255">
        <f t="shared" ca="1" si="35"/>
        <v>11</v>
      </c>
      <c r="Q1060" s="255" t="str">
        <f ca="1">INDEX(ORCAMENTO!$AI:$AI,$N1060)</f>
        <v/>
      </c>
    </row>
    <row r="1061" spans="2:17" ht="15" customHeight="1" x14ac:dyDescent="0.25">
      <c r="B1061" s="255" t="str">
        <f ca="1">IFERROR(INDEX(_AUX_ANALISE!$A$1:$A$2461,MATCH(ROW()-34,_AUX_ANALISE!$C$1:$C$2461,0)),"")</f>
        <v/>
      </c>
      <c r="C1061" s="255" t="str">
        <f ca="1">IF($B1061="","",INDEX(ORCAMENTO!$B:$B,$B1061))</f>
        <v/>
      </c>
      <c r="D1061" s="255" t="str">
        <f ca="1">IF($B1061="","",INDEX(ORCAMENTO!$E:$E,$B1061))</f>
        <v/>
      </c>
      <c r="E1061" s="255" t="str">
        <f ca="1">IF($B1061="","",INDEX(ORCAMENTO!$D:$D,$B1061))</f>
        <v/>
      </c>
      <c r="F1061" s="255" t="str">
        <f ca="1">IF($B1061="","",TRIM(IF(OR(INDEX(ORCAMENTO!$G:$G,$B1061)&lt;&gt;"",INDEX(ORCAMENTO!$H:$H,$B1061)&lt;&gt;""),"Ano 1; ","")&amp;IF(OR(INDEX(ORCAMENTO!$J:$J,$B1061)&lt;&gt;"",INDEX(ORCAMENTO!$K:$K,$B1061)&lt;&gt;""),"Ano 2; ","")&amp;IF(OR(INDEX(ORCAMENTO!$M:$M,$B1061)&lt;&gt;"",INDEX(ORCAMENTO!$N:$N,$B1061)&lt;&gt;""),"Ano 3; ","")&amp;IF(OR(INDEX(ORCAMENTO!$P:$P,$B1061)&lt;&gt;"",INDEX(ORCAMENTO!$Q:$Q,$B1061)&lt;&gt;""),"Ano 4; ","")&amp;IF(OR(INDEX(ORCAMENTO!$S:$S,$B1061)&lt;&gt;"",INDEX(ORCAMENTO!$T:$T,$B1061)&lt;&gt;""),"Ano 5; ","")&amp;IF(OR(INDEX(ORCAMENTO!$V:$V,$B1061)&lt;&gt;"",INDEX(ORCAMENTO!$W:$W,$B1061)&lt;&gt;""),"Ano 6; ","")))</f>
        <v/>
      </c>
      <c r="G1061" s="311" t="str">
        <f ca="1">IF($B1061="","",IF(INDEX(ORCAMENTO!$G:$G,$B1061)&lt;&gt;"",INDEX(ORCAMENTO!$G:$G,$B1061),IF(INDEX(ORCAMENTO!$J:$J,$B1061)&lt;&gt;"",INDEX(ORCAMENTO!$J:$J,$B1061),IF(INDEX(ORCAMENTO!$M:$M,$B1061)&lt;&gt;"",INDEX(ORCAMENTO!$M:$M,$B1061),IF(INDEX(ORCAMENTO!$P:$P,$B1061)&lt;&gt;"",INDEX(ORCAMENTO!$P:$P,$B1061),IF(INDEX(ORCAMENTO!$S:$S,$B1061)&lt;&gt;"",INDEX(ORCAMENTO!$S:$S,$B1061),INDEX(ORCAMENTO!$V:$V,$B1061)))))))</f>
        <v/>
      </c>
      <c r="H1061" s="312" t="str">
        <f ca="1">IF($B1061="","",IF(INDEX(ORCAMENTO!$H:$H,$B1061)&lt;&gt;"",INDEX(ORCAMENTO!$H:$H,$B1061),IF(INDEX(ORCAMENTO!$K:$K,$B1061)&lt;&gt;"",INDEX(ORCAMENTO!$K:$K,$B1061),IF(INDEX(ORCAMENTO!$N:$N,$B1061)&lt;&gt;"",INDEX(ORCAMENTO!$N:$N,$B1061),IF(INDEX(ORCAMENTO!$Q:$Q,$B1061)&lt;&gt;"",INDEX(ORCAMENTO!$Q:$Q,$B1061),IF(INDEX(ORCAMENTO!$T:$T,$B1061)&lt;&gt;"",INDEX(ORCAMENTO!$T:$T,$B1061),INDEX(ORCAMENTO!$W:$W,$B1061)))))))</f>
        <v/>
      </c>
      <c r="I1061" s="255" t="str">
        <f ca="1">IF($B1061="","",IF(INDEX(ORCAMENTO!$AI:$AI,$B1061)&lt;&gt;"",INDEX(ORCAMENTO!$AI:$AI,$B1061),IF(INDEX(ORCAMENTO!$AG:$AG,$B1061),"Memorial de cálculo ou anexo obrigatório não informado para item acima do limite.",IF(AND(INDEX(ORCAMENTO!$AC:$AC,$B1061),NOT(INDEX(ORCAMENTO!$AE:$AE,$B1061))),"Informe pelo menos um ano completo com valor unitário e quantidade.","Pendência identificada automaticamente."))))</f>
        <v/>
      </c>
      <c r="N1061" s="255">
        <f t="shared" si="34"/>
        <v>1062</v>
      </c>
      <c r="O1061" s="255">
        <f ca="1">IF(INDEX(ORCAMENTO!$AI:$AI,$N1061)&lt;&gt;"",1,0)</f>
        <v>0</v>
      </c>
      <c r="P1061" s="255">
        <f t="shared" ca="1" si="35"/>
        <v>11</v>
      </c>
      <c r="Q1061" s="255" t="str">
        <f ca="1">INDEX(ORCAMENTO!$AI:$AI,$N1061)</f>
        <v/>
      </c>
    </row>
    <row r="1062" spans="2:17" ht="15" customHeight="1" x14ac:dyDescent="0.25">
      <c r="B1062" s="255" t="str">
        <f ca="1">IFERROR(INDEX(_AUX_ANALISE!$A$1:$A$2461,MATCH(ROW()-34,_AUX_ANALISE!$C$1:$C$2461,0)),"")</f>
        <v/>
      </c>
      <c r="C1062" s="255" t="str">
        <f ca="1">IF($B1062="","",INDEX(ORCAMENTO!$B:$B,$B1062))</f>
        <v/>
      </c>
      <c r="D1062" s="255" t="str">
        <f ca="1">IF($B1062="","",INDEX(ORCAMENTO!$E:$E,$B1062))</f>
        <v/>
      </c>
      <c r="E1062" s="255" t="str">
        <f ca="1">IF($B1062="","",INDEX(ORCAMENTO!$D:$D,$B1062))</f>
        <v/>
      </c>
      <c r="F1062" s="255" t="str">
        <f ca="1">IF($B1062="","",TRIM(IF(OR(INDEX(ORCAMENTO!$G:$G,$B1062)&lt;&gt;"",INDEX(ORCAMENTO!$H:$H,$B1062)&lt;&gt;""),"Ano 1; ","")&amp;IF(OR(INDEX(ORCAMENTO!$J:$J,$B1062)&lt;&gt;"",INDEX(ORCAMENTO!$K:$K,$B1062)&lt;&gt;""),"Ano 2; ","")&amp;IF(OR(INDEX(ORCAMENTO!$M:$M,$B1062)&lt;&gt;"",INDEX(ORCAMENTO!$N:$N,$B1062)&lt;&gt;""),"Ano 3; ","")&amp;IF(OR(INDEX(ORCAMENTO!$P:$P,$B1062)&lt;&gt;"",INDEX(ORCAMENTO!$Q:$Q,$B1062)&lt;&gt;""),"Ano 4; ","")&amp;IF(OR(INDEX(ORCAMENTO!$S:$S,$B1062)&lt;&gt;"",INDEX(ORCAMENTO!$T:$T,$B1062)&lt;&gt;""),"Ano 5; ","")&amp;IF(OR(INDEX(ORCAMENTO!$V:$V,$B1062)&lt;&gt;"",INDEX(ORCAMENTO!$W:$W,$B1062)&lt;&gt;""),"Ano 6; ","")))</f>
        <v/>
      </c>
      <c r="G1062" s="311" t="str">
        <f ca="1">IF($B1062="","",IF(INDEX(ORCAMENTO!$G:$G,$B1062)&lt;&gt;"",INDEX(ORCAMENTO!$G:$G,$B1062),IF(INDEX(ORCAMENTO!$J:$J,$B1062)&lt;&gt;"",INDEX(ORCAMENTO!$J:$J,$B1062),IF(INDEX(ORCAMENTO!$M:$M,$B1062)&lt;&gt;"",INDEX(ORCAMENTO!$M:$M,$B1062),IF(INDEX(ORCAMENTO!$P:$P,$B1062)&lt;&gt;"",INDEX(ORCAMENTO!$P:$P,$B1062),IF(INDEX(ORCAMENTO!$S:$S,$B1062)&lt;&gt;"",INDEX(ORCAMENTO!$S:$S,$B1062),INDEX(ORCAMENTO!$V:$V,$B1062)))))))</f>
        <v/>
      </c>
      <c r="H1062" s="312" t="str">
        <f ca="1">IF($B1062="","",IF(INDEX(ORCAMENTO!$H:$H,$B1062)&lt;&gt;"",INDEX(ORCAMENTO!$H:$H,$B1062),IF(INDEX(ORCAMENTO!$K:$K,$B1062)&lt;&gt;"",INDEX(ORCAMENTO!$K:$K,$B1062),IF(INDEX(ORCAMENTO!$N:$N,$B1062)&lt;&gt;"",INDEX(ORCAMENTO!$N:$N,$B1062),IF(INDEX(ORCAMENTO!$Q:$Q,$B1062)&lt;&gt;"",INDEX(ORCAMENTO!$Q:$Q,$B1062),IF(INDEX(ORCAMENTO!$T:$T,$B1062)&lt;&gt;"",INDEX(ORCAMENTO!$T:$T,$B1062),INDEX(ORCAMENTO!$W:$W,$B1062)))))))</f>
        <v/>
      </c>
      <c r="I1062" s="255" t="str">
        <f ca="1">IF($B1062="","",IF(INDEX(ORCAMENTO!$AI:$AI,$B1062)&lt;&gt;"",INDEX(ORCAMENTO!$AI:$AI,$B1062),IF(INDEX(ORCAMENTO!$AG:$AG,$B1062),"Memorial de cálculo ou anexo obrigatório não informado para item acima do limite.",IF(AND(INDEX(ORCAMENTO!$AC:$AC,$B1062),NOT(INDEX(ORCAMENTO!$AE:$AE,$B1062))),"Informe pelo menos um ano completo com valor unitário e quantidade.","Pendência identificada automaticamente."))))</f>
        <v/>
      </c>
      <c r="N1062" s="255">
        <f t="shared" si="34"/>
        <v>1063</v>
      </c>
      <c r="O1062" s="255">
        <f ca="1">IF(INDEX(ORCAMENTO!$AI:$AI,$N1062)&lt;&gt;"",1,0)</f>
        <v>0</v>
      </c>
      <c r="P1062" s="255">
        <f t="shared" ca="1" si="35"/>
        <v>11</v>
      </c>
      <c r="Q1062" s="255" t="str">
        <f ca="1">INDEX(ORCAMENTO!$AI:$AI,$N1062)</f>
        <v/>
      </c>
    </row>
    <row r="1063" spans="2:17" ht="15" customHeight="1" x14ac:dyDescent="0.25">
      <c r="B1063" s="255" t="str">
        <f ca="1">IFERROR(INDEX(_AUX_ANALISE!$A$1:$A$2461,MATCH(ROW()-34,_AUX_ANALISE!$C$1:$C$2461,0)),"")</f>
        <v/>
      </c>
      <c r="C1063" s="255" t="str">
        <f ca="1">IF($B1063="","",INDEX(ORCAMENTO!$B:$B,$B1063))</f>
        <v/>
      </c>
      <c r="D1063" s="255" t="str">
        <f ca="1">IF($B1063="","",INDEX(ORCAMENTO!$E:$E,$B1063))</f>
        <v/>
      </c>
      <c r="E1063" s="255" t="str">
        <f ca="1">IF($B1063="","",INDEX(ORCAMENTO!$D:$D,$B1063))</f>
        <v/>
      </c>
      <c r="F1063" s="255" t="str">
        <f ca="1">IF($B1063="","",TRIM(IF(OR(INDEX(ORCAMENTO!$G:$G,$B1063)&lt;&gt;"",INDEX(ORCAMENTO!$H:$H,$B1063)&lt;&gt;""),"Ano 1; ","")&amp;IF(OR(INDEX(ORCAMENTO!$J:$J,$B1063)&lt;&gt;"",INDEX(ORCAMENTO!$K:$K,$B1063)&lt;&gt;""),"Ano 2; ","")&amp;IF(OR(INDEX(ORCAMENTO!$M:$M,$B1063)&lt;&gt;"",INDEX(ORCAMENTO!$N:$N,$B1063)&lt;&gt;""),"Ano 3; ","")&amp;IF(OR(INDEX(ORCAMENTO!$P:$P,$B1063)&lt;&gt;"",INDEX(ORCAMENTO!$Q:$Q,$B1063)&lt;&gt;""),"Ano 4; ","")&amp;IF(OR(INDEX(ORCAMENTO!$S:$S,$B1063)&lt;&gt;"",INDEX(ORCAMENTO!$T:$T,$B1063)&lt;&gt;""),"Ano 5; ","")&amp;IF(OR(INDEX(ORCAMENTO!$V:$V,$B1063)&lt;&gt;"",INDEX(ORCAMENTO!$W:$W,$B1063)&lt;&gt;""),"Ano 6; ","")))</f>
        <v/>
      </c>
      <c r="G1063" s="311" t="str">
        <f ca="1">IF($B1063="","",IF(INDEX(ORCAMENTO!$G:$G,$B1063)&lt;&gt;"",INDEX(ORCAMENTO!$G:$G,$B1063),IF(INDEX(ORCAMENTO!$J:$J,$B1063)&lt;&gt;"",INDEX(ORCAMENTO!$J:$J,$B1063),IF(INDEX(ORCAMENTO!$M:$M,$B1063)&lt;&gt;"",INDEX(ORCAMENTO!$M:$M,$B1063),IF(INDEX(ORCAMENTO!$P:$P,$B1063)&lt;&gt;"",INDEX(ORCAMENTO!$P:$P,$B1063),IF(INDEX(ORCAMENTO!$S:$S,$B1063)&lt;&gt;"",INDEX(ORCAMENTO!$S:$S,$B1063),INDEX(ORCAMENTO!$V:$V,$B1063)))))))</f>
        <v/>
      </c>
      <c r="H1063" s="312" t="str">
        <f ca="1">IF($B1063="","",IF(INDEX(ORCAMENTO!$H:$H,$B1063)&lt;&gt;"",INDEX(ORCAMENTO!$H:$H,$B1063),IF(INDEX(ORCAMENTO!$K:$K,$B1063)&lt;&gt;"",INDEX(ORCAMENTO!$K:$K,$B1063),IF(INDEX(ORCAMENTO!$N:$N,$B1063)&lt;&gt;"",INDEX(ORCAMENTO!$N:$N,$B1063),IF(INDEX(ORCAMENTO!$Q:$Q,$B1063)&lt;&gt;"",INDEX(ORCAMENTO!$Q:$Q,$B1063),IF(INDEX(ORCAMENTO!$T:$T,$B1063)&lt;&gt;"",INDEX(ORCAMENTO!$T:$T,$B1063),INDEX(ORCAMENTO!$W:$W,$B1063)))))))</f>
        <v/>
      </c>
      <c r="I1063" s="255" t="str">
        <f ca="1">IF($B1063="","",IF(INDEX(ORCAMENTO!$AI:$AI,$B1063)&lt;&gt;"",INDEX(ORCAMENTO!$AI:$AI,$B1063),IF(INDEX(ORCAMENTO!$AG:$AG,$B1063),"Memorial de cálculo ou anexo obrigatório não informado para item acima do limite.",IF(AND(INDEX(ORCAMENTO!$AC:$AC,$B1063),NOT(INDEX(ORCAMENTO!$AE:$AE,$B1063))),"Informe pelo menos um ano completo com valor unitário e quantidade.","Pendência identificada automaticamente."))))</f>
        <v/>
      </c>
      <c r="N1063" s="255">
        <f t="shared" si="34"/>
        <v>1064</v>
      </c>
      <c r="O1063" s="255">
        <f ca="1">IF(INDEX(ORCAMENTO!$AI:$AI,$N1063)&lt;&gt;"",1,0)</f>
        <v>0</v>
      </c>
      <c r="P1063" s="255">
        <f t="shared" ca="1" si="35"/>
        <v>11</v>
      </c>
      <c r="Q1063" s="255" t="str">
        <f ca="1">INDEX(ORCAMENTO!$AI:$AI,$N1063)</f>
        <v/>
      </c>
    </row>
    <row r="1064" spans="2:17" ht="15" customHeight="1" x14ac:dyDescent="0.25">
      <c r="B1064" s="255" t="str">
        <f ca="1">IFERROR(INDEX(_AUX_ANALISE!$A$1:$A$2461,MATCH(ROW()-34,_AUX_ANALISE!$C$1:$C$2461,0)),"")</f>
        <v/>
      </c>
      <c r="C1064" s="255" t="str">
        <f ca="1">IF($B1064="","",INDEX(ORCAMENTO!$B:$B,$B1064))</f>
        <v/>
      </c>
      <c r="D1064" s="255" t="str">
        <f ca="1">IF($B1064="","",INDEX(ORCAMENTO!$E:$E,$B1064))</f>
        <v/>
      </c>
      <c r="E1064" s="255" t="str">
        <f ca="1">IF($B1064="","",INDEX(ORCAMENTO!$D:$D,$B1064))</f>
        <v/>
      </c>
      <c r="F1064" s="255" t="str">
        <f ca="1">IF($B1064="","",TRIM(IF(OR(INDEX(ORCAMENTO!$G:$G,$B1064)&lt;&gt;"",INDEX(ORCAMENTO!$H:$H,$B1064)&lt;&gt;""),"Ano 1; ","")&amp;IF(OR(INDEX(ORCAMENTO!$J:$J,$B1064)&lt;&gt;"",INDEX(ORCAMENTO!$K:$K,$B1064)&lt;&gt;""),"Ano 2; ","")&amp;IF(OR(INDEX(ORCAMENTO!$M:$M,$B1064)&lt;&gt;"",INDEX(ORCAMENTO!$N:$N,$B1064)&lt;&gt;""),"Ano 3; ","")&amp;IF(OR(INDEX(ORCAMENTO!$P:$P,$B1064)&lt;&gt;"",INDEX(ORCAMENTO!$Q:$Q,$B1064)&lt;&gt;""),"Ano 4; ","")&amp;IF(OR(INDEX(ORCAMENTO!$S:$S,$B1064)&lt;&gt;"",INDEX(ORCAMENTO!$T:$T,$B1064)&lt;&gt;""),"Ano 5; ","")&amp;IF(OR(INDEX(ORCAMENTO!$V:$V,$B1064)&lt;&gt;"",INDEX(ORCAMENTO!$W:$W,$B1064)&lt;&gt;""),"Ano 6; ","")))</f>
        <v/>
      </c>
      <c r="G1064" s="311" t="str">
        <f ca="1">IF($B1064="","",IF(INDEX(ORCAMENTO!$G:$G,$B1064)&lt;&gt;"",INDEX(ORCAMENTO!$G:$G,$B1064),IF(INDEX(ORCAMENTO!$J:$J,$B1064)&lt;&gt;"",INDEX(ORCAMENTO!$J:$J,$B1064),IF(INDEX(ORCAMENTO!$M:$M,$B1064)&lt;&gt;"",INDEX(ORCAMENTO!$M:$M,$B1064),IF(INDEX(ORCAMENTO!$P:$P,$B1064)&lt;&gt;"",INDEX(ORCAMENTO!$P:$P,$B1064),IF(INDEX(ORCAMENTO!$S:$S,$B1064)&lt;&gt;"",INDEX(ORCAMENTO!$S:$S,$B1064),INDEX(ORCAMENTO!$V:$V,$B1064)))))))</f>
        <v/>
      </c>
      <c r="H1064" s="312" t="str">
        <f ca="1">IF($B1064="","",IF(INDEX(ORCAMENTO!$H:$H,$B1064)&lt;&gt;"",INDEX(ORCAMENTO!$H:$H,$B1064),IF(INDEX(ORCAMENTO!$K:$K,$B1064)&lt;&gt;"",INDEX(ORCAMENTO!$K:$K,$B1064),IF(INDEX(ORCAMENTO!$N:$N,$B1064)&lt;&gt;"",INDEX(ORCAMENTO!$N:$N,$B1064),IF(INDEX(ORCAMENTO!$Q:$Q,$B1064)&lt;&gt;"",INDEX(ORCAMENTO!$Q:$Q,$B1064),IF(INDEX(ORCAMENTO!$T:$T,$B1064)&lt;&gt;"",INDEX(ORCAMENTO!$T:$T,$B1064),INDEX(ORCAMENTO!$W:$W,$B1064)))))))</f>
        <v/>
      </c>
      <c r="I1064" s="255" t="str">
        <f ca="1">IF($B1064="","",IF(INDEX(ORCAMENTO!$AI:$AI,$B1064)&lt;&gt;"",INDEX(ORCAMENTO!$AI:$AI,$B1064),IF(INDEX(ORCAMENTO!$AG:$AG,$B1064),"Memorial de cálculo ou anexo obrigatório não informado para item acima do limite.",IF(AND(INDEX(ORCAMENTO!$AC:$AC,$B1064),NOT(INDEX(ORCAMENTO!$AE:$AE,$B1064))),"Informe pelo menos um ano completo com valor unitário e quantidade.","Pendência identificada automaticamente."))))</f>
        <v/>
      </c>
      <c r="N1064" s="255">
        <f t="shared" si="34"/>
        <v>1065</v>
      </c>
      <c r="O1064" s="255">
        <f ca="1">IF(INDEX(ORCAMENTO!$AI:$AI,$N1064)&lt;&gt;"",1,0)</f>
        <v>0</v>
      </c>
      <c r="P1064" s="255">
        <f t="shared" ca="1" si="35"/>
        <v>11</v>
      </c>
      <c r="Q1064" s="255" t="str">
        <f ca="1">INDEX(ORCAMENTO!$AI:$AI,$N1064)</f>
        <v/>
      </c>
    </row>
    <row r="1065" spans="2:17" ht="15" customHeight="1" x14ac:dyDescent="0.25">
      <c r="B1065" s="255" t="str">
        <f ca="1">IFERROR(INDEX(_AUX_ANALISE!$A$1:$A$2461,MATCH(ROW()-34,_AUX_ANALISE!$C$1:$C$2461,0)),"")</f>
        <v/>
      </c>
      <c r="C1065" s="255" t="str">
        <f ca="1">IF($B1065="","",INDEX(ORCAMENTO!$B:$B,$B1065))</f>
        <v/>
      </c>
      <c r="D1065" s="255" t="str">
        <f ca="1">IF($B1065="","",INDEX(ORCAMENTO!$E:$E,$B1065))</f>
        <v/>
      </c>
      <c r="E1065" s="255" t="str">
        <f ca="1">IF($B1065="","",INDEX(ORCAMENTO!$D:$D,$B1065))</f>
        <v/>
      </c>
      <c r="F1065" s="255" t="str">
        <f ca="1">IF($B1065="","",TRIM(IF(OR(INDEX(ORCAMENTO!$G:$G,$B1065)&lt;&gt;"",INDEX(ORCAMENTO!$H:$H,$B1065)&lt;&gt;""),"Ano 1; ","")&amp;IF(OR(INDEX(ORCAMENTO!$J:$J,$B1065)&lt;&gt;"",INDEX(ORCAMENTO!$K:$K,$B1065)&lt;&gt;""),"Ano 2; ","")&amp;IF(OR(INDEX(ORCAMENTO!$M:$M,$B1065)&lt;&gt;"",INDEX(ORCAMENTO!$N:$N,$B1065)&lt;&gt;""),"Ano 3; ","")&amp;IF(OR(INDEX(ORCAMENTO!$P:$P,$B1065)&lt;&gt;"",INDEX(ORCAMENTO!$Q:$Q,$B1065)&lt;&gt;""),"Ano 4; ","")&amp;IF(OR(INDEX(ORCAMENTO!$S:$S,$B1065)&lt;&gt;"",INDEX(ORCAMENTO!$T:$T,$B1065)&lt;&gt;""),"Ano 5; ","")&amp;IF(OR(INDEX(ORCAMENTO!$V:$V,$B1065)&lt;&gt;"",INDEX(ORCAMENTO!$W:$W,$B1065)&lt;&gt;""),"Ano 6; ","")))</f>
        <v/>
      </c>
      <c r="G1065" s="311" t="str">
        <f ca="1">IF($B1065="","",IF(INDEX(ORCAMENTO!$G:$G,$B1065)&lt;&gt;"",INDEX(ORCAMENTO!$G:$G,$B1065),IF(INDEX(ORCAMENTO!$J:$J,$B1065)&lt;&gt;"",INDEX(ORCAMENTO!$J:$J,$B1065),IF(INDEX(ORCAMENTO!$M:$M,$B1065)&lt;&gt;"",INDEX(ORCAMENTO!$M:$M,$B1065),IF(INDEX(ORCAMENTO!$P:$P,$B1065)&lt;&gt;"",INDEX(ORCAMENTO!$P:$P,$B1065),IF(INDEX(ORCAMENTO!$S:$S,$B1065)&lt;&gt;"",INDEX(ORCAMENTO!$S:$S,$B1065),INDEX(ORCAMENTO!$V:$V,$B1065)))))))</f>
        <v/>
      </c>
      <c r="H1065" s="312" t="str">
        <f ca="1">IF($B1065="","",IF(INDEX(ORCAMENTO!$H:$H,$B1065)&lt;&gt;"",INDEX(ORCAMENTO!$H:$H,$B1065),IF(INDEX(ORCAMENTO!$K:$K,$B1065)&lt;&gt;"",INDEX(ORCAMENTO!$K:$K,$B1065),IF(INDEX(ORCAMENTO!$N:$N,$B1065)&lt;&gt;"",INDEX(ORCAMENTO!$N:$N,$B1065),IF(INDEX(ORCAMENTO!$Q:$Q,$B1065)&lt;&gt;"",INDEX(ORCAMENTO!$Q:$Q,$B1065),IF(INDEX(ORCAMENTO!$T:$T,$B1065)&lt;&gt;"",INDEX(ORCAMENTO!$T:$T,$B1065),INDEX(ORCAMENTO!$W:$W,$B1065)))))))</f>
        <v/>
      </c>
      <c r="I1065" s="255" t="str">
        <f ca="1">IF($B1065="","",IF(INDEX(ORCAMENTO!$AI:$AI,$B1065)&lt;&gt;"",INDEX(ORCAMENTO!$AI:$AI,$B1065),IF(INDEX(ORCAMENTO!$AG:$AG,$B1065),"Memorial de cálculo ou anexo obrigatório não informado para item acima do limite.",IF(AND(INDEX(ORCAMENTO!$AC:$AC,$B1065),NOT(INDEX(ORCAMENTO!$AE:$AE,$B1065))),"Informe pelo menos um ano completo com valor unitário e quantidade.","Pendência identificada automaticamente."))))</f>
        <v/>
      </c>
      <c r="N1065" s="255">
        <f t="shared" si="34"/>
        <v>1066</v>
      </c>
      <c r="O1065" s="255">
        <f ca="1">IF(INDEX(ORCAMENTO!$AI:$AI,$N1065)&lt;&gt;"",1,0)</f>
        <v>0</v>
      </c>
      <c r="P1065" s="255">
        <f t="shared" ca="1" si="35"/>
        <v>11</v>
      </c>
      <c r="Q1065" s="255" t="str">
        <f ca="1">INDEX(ORCAMENTO!$AI:$AI,$N1065)</f>
        <v/>
      </c>
    </row>
    <row r="1066" spans="2:17" ht="15" customHeight="1" x14ac:dyDescent="0.25">
      <c r="B1066" s="255" t="str">
        <f ca="1">IFERROR(INDEX(_AUX_ANALISE!$A$1:$A$2461,MATCH(ROW()-34,_AUX_ANALISE!$C$1:$C$2461,0)),"")</f>
        <v/>
      </c>
      <c r="C1066" s="255" t="str">
        <f ca="1">IF($B1066="","",INDEX(ORCAMENTO!$B:$B,$B1066))</f>
        <v/>
      </c>
      <c r="D1066" s="255" t="str">
        <f ca="1">IF($B1066="","",INDEX(ORCAMENTO!$E:$E,$B1066))</f>
        <v/>
      </c>
      <c r="E1066" s="255" t="str">
        <f ca="1">IF($B1066="","",INDEX(ORCAMENTO!$D:$D,$B1066))</f>
        <v/>
      </c>
      <c r="F1066" s="255" t="str">
        <f ca="1">IF($B1066="","",TRIM(IF(OR(INDEX(ORCAMENTO!$G:$G,$B1066)&lt;&gt;"",INDEX(ORCAMENTO!$H:$H,$B1066)&lt;&gt;""),"Ano 1; ","")&amp;IF(OR(INDEX(ORCAMENTO!$J:$J,$B1066)&lt;&gt;"",INDEX(ORCAMENTO!$K:$K,$B1066)&lt;&gt;""),"Ano 2; ","")&amp;IF(OR(INDEX(ORCAMENTO!$M:$M,$B1066)&lt;&gt;"",INDEX(ORCAMENTO!$N:$N,$B1066)&lt;&gt;""),"Ano 3; ","")&amp;IF(OR(INDEX(ORCAMENTO!$P:$P,$B1066)&lt;&gt;"",INDEX(ORCAMENTO!$Q:$Q,$B1066)&lt;&gt;""),"Ano 4; ","")&amp;IF(OR(INDEX(ORCAMENTO!$S:$S,$B1066)&lt;&gt;"",INDEX(ORCAMENTO!$T:$T,$B1066)&lt;&gt;""),"Ano 5; ","")&amp;IF(OR(INDEX(ORCAMENTO!$V:$V,$B1066)&lt;&gt;"",INDEX(ORCAMENTO!$W:$W,$B1066)&lt;&gt;""),"Ano 6; ","")))</f>
        <v/>
      </c>
      <c r="G1066" s="311" t="str">
        <f ca="1">IF($B1066="","",IF(INDEX(ORCAMENTO!$G:$G,$B1066)&lt;&gt;"",INDEX(ORCAMENTO!$G:$G,$B1066),IF(INDEX(ORCAMENTO!$J:$J,$B1066)&lt;&gt;"",INDEX(ORCAMENTO!$J:$J,$B1066),IF(INDEX(ORCAMENTO!$M:$M,$B1066)&lt;&gt;"",INDEX(ORCAMENTO!$M:$M,$B1066),IF(INDEX(ORCAMENTO!$P:$P,$B1066)&lt;&gt;"",INDEX(ORCAMENTO!$P:$P,$B1066),IF(INDEX(ORCAMENTO!$S:$S,$B1066)&lt;&gt;"",INDEX(ORCAMENTO!$S:$S,$B1066),INDEX(ORCAMENTO!$V:$V,$B1066)))))))</f>
        <v/>
      </c>
      <c r="H1066" s="312" t="str">
        <f ca="1">IF($B1066="","",IF(INDEX(ORCAMENTO!$H:$H,$B1066)&lt;&gt;"",INDEX(ORCAMENTO!$H:$H,$B1066),IF(INDEX(ORCAMENTO!$K:$K,$B1066)&lt;&gt;"",INDEX(ORCAMENTO!$K:$K,$B1066),IF(INDEX(ORCAMENTO!$N:$N,$B1066)&lt;&gt;"",INDEX(ORCAMENTO!$N:$N,$B1066),IF(INDEX(ORCAMENTO!$Q:$Q,$B1066)&lt;&gt;"",INDEX(ORCAMENTO!$Q:$Q,$B1066),IF(INDEX(ORCAMENTO!$T:$T,$B1066)&lt;&gt;"",INDEX(ORCAMENTO!$T:$T,$B1066),INDEX(ORCAMENTO!$W:$W,$B1066)))))))</f>
        <v/>
      </c>
      <c r="I1066" s="255" t="str">
        <f ca="1">IF($B1066="","",IF(INDEX(ORCAMENTO!$AI:$AI,$B1066)&lt;&gt;"",INDEX(ORCAMENTO!$AI:$AI,$B1066),IF(INDEX(ORCAMENTO!$AG:$AG,$B1066),"Memorial de cálculo ou anexo obrigatório não informado para item acima do limite.",IF(AND(INDEX(ORCAMENTO!$AC:$AC,$B1066),NOT(INDEX(ORCAMENTO!$AE:$AE,$B1066))),"Informe pelo menos um ano completo com valor unitário e quantidade.","Pendência identificada automaticamente."))))</f>
        <v/>
      </c>
      <c r="N1066" s="255">
        <f t="shared" si="34"/>
        <v>1067</v>
      </c>
      <c r="O1066" s="255">
        <f ca="1">IF(INDEX(ORCAMENTO!$AI:$AI,$N1066)&lt;&gt;"",1,0)</f>
        <v>0</v>
      </c>
      <c r="P1066" s="255">
        <f t="shared" ca="1" si="35"/>
        <v>11</v>
      </c>
      <c r="Q1066" s="255" t="str">
        <f ca="1">INDEX(ORCAMENTO!$AI:$AI,$N1066)</f>
        <v/>
      </c>
    </row>
    <row r="1067" spans="2:17" ht="15" customHeight="1" x14ac:dyDescent="0.25">
      <c r="B1067" s="255" t="str">
        <f ca="1">IFERROR(INDEX(_AUX_ANALISE!$A$1:$A$2461,MATCH(ROW()-34,_AUX_ANALISE!$C$1:$C$2461,0)),"")</f>
        <v/>
      </c>
      <c r="C1067" s="255" t="str">
        <f ca="1">IF($B1067="","",INDEX(ORCAMENTO!$B:$B,$B1067))</f>
        <v/>
      </c>
      <c r="D1067" s="255" t="str">
        <f ca="1">IF($B1067="","",INDEX(ORCAMENTO!$E:$E,$B1067))</f>
        <v/>
      </c>
      <c r="E1067" s="255" t="str">
        <f ca="1">IF($B1067="","",INDEX(ORCAMENTO!$D:$D,$B1067))</f>
        <v/>
      </c>
      <c r="F1067" s="255" t="str">
        <f ca="1">IF($B1067="","",TRIM(IF(OR(INDEX(ORCAMENTO!$G:$G,$B1067)&lt;&gt;"",INDEX(ORCAMENTO!$H:$H,$B1067)&lt;&gt;""),"Ano 1; ","")&amp;IF(OR(INDEX(ORCAMENTO!$J:$J,$B1067)&lt;&gt;"",INDEX(ORCAMENTO!$K:$K,$B1067)&lt;&gt;""),"Ano 2; ","")&amp;IF(OR(INDEX(ORCAMENTO!$M:$M,$B1067)&lt;&gt;"",INDEX(ORCAMENTO!$N:$N,$B1067)&lt;&gt;""),"Ano 3; ","")&amp;IF(OR(INDEX(ORCAMENTO!$P:$P,$B1067)&lt;&gt;"",INDEX(ORCAMENTO!$Q:$Q,$B1067)&lt;&gt;""),"Ano 4; ","")&amp;IF(OR(INDEX(ORCAMENTO!$S:$S,$B1067)&lt;&gt;"",INDEX(ORCAMENTO!$T:$T,$B1067)&lt;&gt;""),"Ano 5; ","")&amp;IF(OR(INDEX(ORCAMENTO!$V:$V,$B1067)&lt;&gt;"",INDEX(ORCAMENTO!$W:$W,$B1067)&lt;&gt;""),"Ano 6; ","")))</f>
        <v/>
      </c>
      <c r="G1067" s="311" t="str">
        <f ca="1">IF($B1067="","",IF(INDEX(ORCAMENTO!$G:$G,$B1067)&lt;&gt;"",INDEX(ORCAMENTO!$G:$G,$B1067),IF(INDEX(ORCAMENTO!$J:$J,$B1067)&lt;&gt;"",INDEX(ORCAMENTO!$J:$J,$B1067),IF(INDEX(ORCAMENTO!$M:$M,$B1067)&lt;&gt;"",INDEX(ORCAMENTO!$M:$M,$B1067),IF(INDEX(ORCAMENTO!$P:$P,$B1067)&lt;&gt;"",INDEX(ORCAMENTO!$P:$P,$B1067),IF(INDEX(ORCAMENTO!$S:$S,$B1067)&lt;&gt;"",INDEX(ORCAMENTO!$S:$S,$B1067),INDEX(ORCAMENTO!$V:$V,$B1067)))))))</f>
        <v/>
      </c>
      <c r="H1067" s="312" t="str">
        <f ca="1">IF($B1067="","",IF(INDEX(ORCAMENTO!$H:$H,$B1067)&lt;&gt;"",INDEX(ORCAMENTO!$H:$H,$B1067),IF(INDEX(ORCAMENTO!$K:$K,$B1067)&lt;&gt;"",INDEX(ORCAMENTO!$K:$K,$B1067),IF(INDEX(ORCAMENTO!$N:$N,$B1067)&lt;&gt;"",INDEX(ORCAMENTO!$N:$N,$B1067),IF(INDEX(ORCAMENTO!$Q:$Q,$B1067)&lt;&gt;"",INDEX(ORCAMENTO!$Q:$Q,$B1067),IF(INDEX(ORCAMENTO!$T:$T,$B1067)&lt;&gt;"",INDEX(ORCAMENTO!$T:$T,$B1067),INDEX(ORCAMENTO!$W:$W,$B1067)))))))</f>
        <v/>
      </c>
      <c r="I1067" s="255" t="str">
        <f ca="1">IF($B1067="","",IF(INDEX(ORCAMENTO!$AI:$AI,$B1067)&lt;&gt;"",INDEX(ORCAMENTO!$AI:$AI,$B1067),IF(INDEX(ORCAMENTO!$AG:$AG,$B1067),"Memorial de cálculo ou anexo obrigatório não informado para item acima do limite.",IF(AND(INDEX(ORCAMENTO!$AC:$AC,$B1067),NOT(INDEX(ORCAMENTO!$AE:$AE,$B1067))),"Informe pelo menos um ano completo com valor unitário e quantidade.","Pendência identificada automaticamente."))))</f>
        <v/>
      </c>
      <c r="N1067" s="255">
        <f t="shared" si="34"/>
        <v>1068</v>
      </c>
      <c r="O1067" s="255">
        <f ca="1">IF(INDEX(ORCAMENTO!$AI:$AI,$N1067)&lt;&gt;"",1,0)</f>
        <v>0</v>
      </c>
      <c r="P1067" s="255">
        <f t="shared" ca="1" si="35"/>
        <v>11</v>
      </c>
      <c r="Q1067" s="255" t="str">
        <f ca="1">INDEX(ORCAMENTO!$AI:$AI,$N1067)</f>
        <v/>
      </c>
    </row>
    <row r="1068" spans="2:17" ht="15" customHeight="1" x14ac:dyDescent="0.25">
      <c r="B1068" s="255" t="str">
        <f ca="1">IFERROR(INDEX(_AUX_ANALISE!$A$1:$A$2461,MATCH(ROW()-34,_AUX_ANALISE!$C$1:$C$2461,0)),"")</f>
        <v/>
      </c>
      <c r="C1068" s="255" t="str">
        <f ca="1">IF($B1068="","",INDEX(ORCAMENTO!$B:$B,$B1068))</f>
        <v/>
      </c>
      <c r="D1068" s="255" t="str">
        <f ca="1">IF($B1068="","",INDEX(ORCAMENTO!$E:$E,$B1068))</f>
        <v/>
      </c>
      <c r="E1068" s="255" t="str">
        <f ca="1">IF($B1068="","",INDEX(ORCAMENTO!$D:$D,$B1068))</f>
        <v/>
      </c>
      <c r="F1068" s="255" t="str">
        <f ca="1">IF($B1068="","",TRIM(IF(OR(INDEX(ORCAMENTO!$G:$G,$B1068)&lt;&gt;"",INDEX(ORCAMENTO!$H:$H,$B1068)&lt;&gt;""),"Ano 1; ","")&amp;IF(OR(INDEX(ORCAMENTO!$J:$J,$B1068)&lt;&gt;"",INDEX(ORCAMENTO!$K:$K,$B1068)&lt;&gt;""),"Ano 2; ","")&amp;IF(OR(INDEX(ORCAMENTO!$M:$M,$B1068)&lt;&gt;"",INDEX(ORCAMENTO!$N:$N,$B1068)&lt;&gt;""),"Ano 3; ","")&amp;IF(OR(INDEX(ORCAMENTO!$P:$P,$B1068)&lt;&gt;"",INDEX(ORCAMENTO!$Q:$Q,$B1068)&lt;&gt;""),"Ano 4; ","")&amp;IF(OR(INDEX(ORCAMENTO!$S:$S,$B1068)&lt;&gt;"",INDEX(ORCAMENTO!$T:$T,$B1068)&lt;&gt;""),"Ano 5; ","")&amp;IF(OR(INDEX(ORCAMENTO!$V:$V,$B1068)&lt;&gt;"",INDEX(ORCAMENTO!$W:$W,$B1068)&lt;&gt;""),"Ano 6; ","")))</f>
        <v/>
      </c>
      <c r="G1068" s="311" t="str">
        <f ca="1">IF($B1068="","",IF(INDEX(ORCAMENTO!$G:$G,$B1068)&lt;&gt;"",INDEX(ORCAMENTO!$G:$G,$B1068),IF(INDEX(ORCAMENTO!$J:$J,$B1068)&lt;&gt;"",INDEX(ORCAMENTO!$J:$J,$B1068),IF(INDEX(ORCAMENTO!$M:$M,$B1068)&lt;&gt;"",INDEX(ORCAMENTO!$M:$M,$B1068),IF(INDEX(ORCAMENTO!$P:$P,$B1068)&lt;&gt;"",INDEX(ORCAMENTO!$P:$P,$B1068),IF(INDEX(ORCAMENTO!$S:$S,$B1068)&lt;&gt;"",INDEX(ORCAMENTO!$S:$S,$B1068),INDEX(ORCAMENTO!$V:$V,$B1068)))))))</f>
        <v/>
      </c>
      <c r="H1068" s="312" t="str">
        <f ca="1">IF($B1068="","",IF(INDEX(ORCAMENTO!$H:$H,$B1068)&lt;&gt;"",INDEX(ORCAMENTO!$H:$H,$B1068),IF(INDEX(ORCAMENTO!$K:$K,$B1068)&lt;&gt;"",INDEX(ORCAMENTO!$K:$K,$B1068),IF(INDEX(ORCAMENTO!$N:$N,$B1068)&lt;&gt;"",INDEX(ORCAMENTO!$N:$N,$B1068),IF(INDEX(ORCAMENTO!$Q:$Q,$B1068)&lt;&gt;"",INDEX(ORCAMENTO!$Q:$Q,$B1068),IF(INDEX(ORCAMENTO!$T:$T,$B1068)&lt;&gt;"",INDEX(ORCAMENTO!$T:$T,$B1068),INDEX(ORCAMENTO!$W:$W,$B1068)))))))</f>
        <v/>
      </c>
      <c r="I1068" s="255" t="str">
        <f ca="1">IF($B1068="","",IF(INDEX(ORCAMENTO!$AI:$AI,$B1068)&lt;&gt;"",INDEX(ORCAMENTO!$AI:$AI,$B1068),IF(INDEX(ORCAMENTO!$AG:$AG,$B1068),"Memorial de cálculo ou anexo obrigatório não informado para item acima do limite.",IF(AND(INDEX(ORCAMENTO!$AC:$AC,$B1068),NOT(INDEX(ORCAMENTO!$AE:$AE,$B1068))),"Informe pelo menos um ano completo com valor unitário e quantidade.","Pendência identificada automaticamente."))))</f>
        <v/>
      </c>
      <c r="N1068" s="255">
        <f t="shared" si="34"/>
        <v>1069</v>
      </c>
      <c r="O1068" s="255">
        <f ca="1">IF(INDEX(ORCAMENTO!$AI:$AI,$N1068)&lt;&gt;"",1,0)</f>
        <v>0</v>
      </c>
      <c r="P1068" s="255">
        <f t="shared" ca="1" si="35"/>
        <v>11</v>
      </c>
      <c r="Q1068" s="255" t="str">
        <f ca="1">INDEX(ORCAMENTO!$AI:$AI,$N1068)</f>
        <v/>
      </c>
    </row>
    <row r="1069" spans="2:17" ht="15" customHeight="1" x14ac:dyDescent="0.25">
      <c r="B1069" s="255" t="str">
        <f ca="1">IFERROR(INDEX(_AUX_ANALISE!$A$1:$A$2461,MATCH(ROW()-34,_AUX_ANALISE!$C$1:$C$2461,0)),"")</f>
        <v/>
      </c>
      <c r="C1069" s="255" t="str">
        <f ca="1">IF($B1069="","",INDEX(ORCAMENTO!$B:$B,$B1069))</f>
        <v/>
      </c>
      <c r="D1069" s="255" t="str">
        <f ca="1">IF($B1069="","",INDEX(ORCAMENTO!$E:$E,$B1069))</f>
        <v/>
      </c>
      <c r="E1069" s="255" t="str">
        <f ca="1">IF($B1069="","",INDEX(ORCAMENTO!$D:$D,$B1069))</f>
        <v/>
      </c>
      <c r="F1069" s="255" t="str">
        <f ca="1">IF($B1069="","",TRIM(IF(OR(INDEX(ORCAMENTO!$G:$G,$B1069)&lt;&gt;"",INDEX(ORCAMENTO!$H:$H,$B1069)&lt;&gt;""),"Ano 1; ","")&amp;IF(OR(INDEX(ORCAMENTO!$J:$J,$B1069)&lt;&gt;"",INDEX(ORCAMENTO!$K:$K,$B1069)&lt;&gt;""),"Ano 2; ","")&amp;IF(OR(INDEX(ORCAMENTO!$M:$M,$B1069)&lt;&gt;"",INDEX(ORCAMENTO!$N:$N,$B1069)&lt;&gt;""),"Ano 3; ","")&amp;IF(OR(INDEX(ORCAMENTO!$P:$P,$B1069)&lt;&gt;"",INDEX(ORCAMENTO!$Q:$Q,$B1069)&lt;&gt;""),"Ano 4; ","")&amp;IF(OR(INDEX(ORCAMENTO!$S:$S,$B1069)&lt;&gt;"",INDEX(ORCAMENTO!$T:$T,$B1069)&lt;&gt;""),"Ano 5; ","")&amp;IF(OR(INDEX(ORCAMENTO!$V:$V,$B1069)&lt;&gt;"",INDEX(ORCAMENTO!$W:$W,$B1069)&lt;&gt;""),"Ano 6; ","")))</f>
        <v/>
      </c>
      <c r="G1069" s="311" t="str">
        <f ca="1">IF($B1069="","",IF(INDEX(ORCAMENTO!$G:$G,$B1069)&lt;&gt;"",INDEX(ORCAMENTO!$G:$G,$B1069),IF(INDEX(ORCAMENTO!$J:$J,$B1069)&lt;&gt;"",INDEX(ORCAMENTO!$J:$J,$B1069),IF(INDEX(ORCAMENTO!$M:$M,$B1069)&lt;&gt;"",INDEX(ORCAMENTO!$M:$M,$B1069),IF(INDEX(ORCAMENTO!$P:$P,$B1069)&lt;&gt;"",INDEX(ORCAMENTO!$P:$P,$B1069),IF(INDEX(ORCAMENTO!$S:$S,$B1069)&lt;&gt;"",INDEX(ORCAMENTO!$S:$S,$B1069),INDEX(ORCAMENTO!$V:$V,$B1069)))))))</f>
        <v/>
      </c>
      <c r="H1069" s="312" t="str">
        <f ca="1">IF($B1069="","",IF(INDEX(ORCAMENTO!$H:$H,$B1069)&lt;&gt;"",INDEX(ORCAMENTO!$H:$H,$B1069),IF(INDEX(ORCAMENTO!$K:$K,$B1069)&lt;&gt;"",INDEX(ORCAMENTO!$K:$K,$B1069),IF(INDEX(ORCAMENTO!$N:$N,$B1069)&lt;&gt;"",INDEX(ORCAMENTO!$N:$N,$B1069),IF(INDEX(ORCAMENTO!$Q:$Q,$B1069)&lt;&gt;"",INDEX(ORCAMENTO!$Q:$Q,$B1069),IF(INDEX(ORCAMENTO!$T:$T,$B1069)&lt;&gt;"",INDEX(ORCAMENTO!$T:$T,$B1069),INDEX(ORCAMENTO!$W:$W,$B1069)))))))</f>
        <v/>
      </c>
      <c r="I1069" s="255" t="str">
        <f ca="1">IF($B1069="","",IF(INDEX(ORCAMENTO!$AI:$AI,$B1069)&lt;&gt;"",INDEX(ORCAMENTO!$AI:$AI,$B1069),IF(INDEX(ORCAMENTO!$AG:$AG,$B1069),"Memorial de cálculo ou anexo obrigatório não informado para item acima do limite.",IF(AND(INDEX(ORCAMENTO!$AC:$AC,$B1069),NOT(INDEX(ORCAMENTO!$AE:$AE,$B1069))),"Informe pelo menos um ano completo com valor unitário e quantidade.","Pendência identificada automaticamente."))))</f>
        <v/>
      </c>
      <c r="N1069" s="255">
        <f t="shared" si="34"/>
        <v>1070</v>
      </c>
      <c r="O1069" s="255">
        <f ca="1">IF(INDEX(ORCAMENTO!$AI:$AI,$N1069)&lt;&gt;"",1,0)</f>
        <v>0</v>
      </c>
      <c r="P1069" s="255">
        <f t="shared" ca="1" si="35"/>
        <v>11</v>
      </c>
      <c r="Q1069" s="255" t="str">
        <f ca="1">INDEX(ORCAMENTO!$AI:$AI,$N1069)</f>
        <v/>
      </c>
    </row>
    <row r="1070" spans="2:17" ht="15" customHeight="1" x14ac:dyDescent="0.25">
      <c r="B1070" s="255" t="str">
        <f ca="1">IFERROR(INDEX(_AUX_ANALISE!$A$1:$A$2461,MATCH(ROW()-34,_AUX_ANALISE!$C$1:$C$2461,0)),"")</f>
        <v/>
      </c>
      <c r="C1070" s="255" t="str">
        <f ca="1">IF($B1070="","",INDEX(ORCAMENTO!$B:$B,$B1070))</f>
        <v/>
      </c>
      <c r="D1070" s="255" t="str">
        <f ca="1">IF($B1070="","",INDEX(ORCAMENTO!$E:$E,$B1070))</f>
        <v/>
      </c>
      <c r="E1070" s="255" t="str">
        <f ca="1">IF($B1070="","",INDEX(ORCAMENTO!$D:$D,$B1070))</f>
        <v/>
      </c>
      <c r="F1070" s="255" t="str">
        <f ca="1">IF($B1070="","",TRIM(IF(OR(INDEX(ORCAMENTO!$G:$G,$B1070)&lt;&gt;"",INDEX(ORCAMENTO!$H:$H,$B1070)&lt;&gt;""),"Ano 1; ","")&amp;IF(OR(INDEX(ORCAMENTO!$J:$J,$B1070)&lt;&gt;"",INDEX(ORCAMENTO!$K:$K,$B1070)&lt;&gt;""),"Ano 2; ","")&amp;IF(OR(INDEX(ORCAMENTO!$M:$M,$B1070)&lt;&gt;"",INDEX(ORCAMENTO!$N:$N,$B1070)&lt;&gt;""),"Ano 3; ","")&amp;IF(OR(INDEX(ORCAMENTO!$P:$P,$B1070)&lt;&gt;"",INDEX(ORCAMENTO!$Q:$Q,$B1070)&lt;&gt;""),"Ano 4; ","")&amp;IF(OR(INDEX(ORCAMENTO!$S:$S,$B1070)&lt;&gt;"",INDEX(ORCAMENTO!$T:$T,$B1070)&lt;&gt;""),"Ano 5; ","")&amp;IF(OR(INDEX(ORCAMENTO!$V:$V,$B1070)&lt;&gt;"",INDEX(ORCAMENTO!$W:$W,$B1070)&lt;&gt;""),"Ano 6; ","")))</f>
        <v/>
      </c>
      <c r="G1070" s="311" t="str">
        <f ca="1">IF($B1070="","",IF(INDEX(ORCAMENTO!$G:$G,$B1070)&lt;&gt;"",INDEX(ORCAMENTO!$G:$G,$B1070),IF(INDEX(ORCAMENTO!$J:$J,$B1070)&lt;&gt;"",INDEX(ORCAMENTO!$J:$J,$B1070),IF(INDEX(ORCAMENTO!$M:$M,$B1070)&lt;&gt;"",INDEX(ORCAMENTO!$M:$M,$B1070),IF(INDEX(ORCAMENTO!$P:$P,$B1070)&lt;&gt;"",INDEX(ORCAMENTO!$P:$P,$B1070),IF(INDEX(ORCAMENTO!$S:$S,$B1070)&lt;&gt;"",INDEX(ORCAMENTO!$S:$S,$B1070),INDEX(ORCAMENTO!$V:$V,$B1070)))))))</f>
        <v/>
      </c>
      <c r="H1070" s="312" t="str">
        <f ca="1">IF($B1070="","",IF(INDEX(ORCAMENTO!$H:$H,$B1070)&lt;&gt;"",INDEX(ORCAMENTO!$H:$H,$B1070),IF(INDEX(ORCAMENTO!$K:$K,$B1070)&lt;&gt;"",INDEX(ORCAMENTO!$K:$K,$B1070),IF(INDEX(ORCAMENTO!$N:$N,$B1070)&lt;&gt;"",INDEX(ORCAMENTO!$N:$N,$B1070),IF(INDEX(ORCAMENTO!$Q:$Q,$B1070)&lt;&gt;"",INDEX(ORCAMENTO!$Q:$Q,$B1070),IF(INDEX(ORCAMENTO!$T:$T,$B1070)&lt;&gt;"",INDEX(ORCAMENTO!$T:$T,$B1070),INDEX(ORCAMENTO!$W:$W,$B1070)))))))</f>
        <v/>
      </c>
      <c r="I1070" s="255" t="str">
        <f ca="1">IF($B1070="","",IF(INDEX(ORCAMENTO!$AI:$AI,$B1070)&lt;&gt;"",INDEX(ORCAMENTO!$AI:$AI,$B1070),IF(INDEX(ORCAMENTO!$AG:$AG,$B1070),"Memorial de cálculo ou anexo obrigatório não informado para item acima do limite.",IF(AND(INDEX(ORCAMENTO!$AC:$AC,$B1070),NOT(INDEX(ORCAMENTO!$AE:$AE,$B1070))),"Informe pelo menos um ano completo com valor unitário e quantidade.","Pendência identificada automaticamente."))))</f>
        <v/>
      </c>
      <c r="N1070" s="255">
        <f t="shared" si="34"/>
        <v>1071</v>
      </c>
      <c r="O1070" s="255">
        <f ca="1">IF(INDEX(ORCAMENTO!$AI:$AI,$N1070)&lt;&gt;"",1,0)</f>
        <v>0</v>
      </c>
      <c r="P1070" s="255">
        <f t="shared" ca="1" si="35"/>
        <v>11</v>
      </c>
      <c r="Q1070" s="255" t="str">
        <f ca="1">INDEX(ORCAMENTO!$AI:$AI,$N1070)</f>
        <v/>
      </c>
    </row>
    <row r="1071" spans="2:17" ht="15" customHeight="1" x14ac:dyDescent="0.25">
      <c r="B1071" s="255" t="str">
        <f ca="1">IFERROR(INDEX(_AUX_ANALISE!$A$1:$A$2461,MATCH(ROW()-34,_AUX_ANALISE!$C$1:$C$2461,0)),"")</f>
        <v/>
      </c>
      <c r="C1071" s="255" t="str">
        <f ca="1">IF($B1071="","",INDEX(ORCAMENTO!$B:$B,$B1071))</f>
        <v/>
      </c>
      <c r="D1071" s="255" t="str">
        <f ca="1">IF($B1071="","",INDEX(ORCAMENTO!$E:$E,$B1071))</f>
        <v/>
      </c>
      <c r="E1071" s="255" t="str">
        <f ca="1">IF($B1071="","",INDEX(ORCAMENTO!$D:$D,$B1071))</f>
        <v/>
      </c>
      <c r="F1071" s="255" t="str">
        <f ca="1">IF($B1071="","",TRIM(IF(OR(INDEX(ORCAMENTO!$G:$G,$B1071)&lt;&gt;"",INDEX(ORCAMENTO!$H:$H,$B1071)&lt;&gt;""),"Ano 1; ","")&amp;IF(OR(INDEX(ORCAMENTO!$J:$J,$B1071)&lt;&gt;"",INDEX(ORCAMENTO!$K:$K,$B1071)&lt;&gt;""),"Ano 2; ","")&amp;IF(OR(INDEX(ORCAMENTO!$M:$M,$B1071)&lt;&gt;"",INDEX(ORCAMENTO!$N:$N,$B1071)&lt;&gt;""),"Ano 3; ","")&amp;IF(OR(INDEX(ORCAMENTO!$P:$P,$B1071)&lt;&gt;"",INDEX(ORCAMENTO!$Q:$Q,$B1071)&lt;&gt;""),"Ano 4; ","")&amp;IF(OR(INDEX(ORCAMENTO!$S:$S,$B1071)&lt;&gt;"",INDEX(ORCAMENTO!$T:$T,$B1071)&lt;&gt;""),"Ano 5; ","")&amp;IF(OR(INDEX(ORCAMENTO!$V:$V,$B1071)&lt;&gt;"",INDEX(ORCAMENTO!$W:$W,$B1071)&lt;&gt;""),"Ano 6; ","")))</f>
        <v/>
      </c>
      <c r="G1071" s="311" t="str">
        <f ca="1">IF($B1071="","",IF(INDEX(ORCAMENTO!$G:$G,$B1071)&lt;&gt;"",INDEX(ORCAMENTO!$G:$G,$B1071),IF(INDEX(ORCAMENTO!$J:$J,$B1071)&lt;&gt;"",INDEX(ORCAMENTO!$J:$J,$B1071),IF(INDEX(ORCAMENTO!$M:$M,$B1071)&lt;&gt;"",INDEX(ORCAMENTO!$M:$M,$B1071),IF(INDEX(ORCAMENTO!$P:$P,$B1071)&lt;&gt;"",INDEX(ORCAMENTO!$P:$P,$B1071),IF(INDEX(ORCAMENTO!$S:$S,$B1071)&lt;&gt;"",INDEX(ORCAMENTO!$S:$S,$B1071),INDEX(ORCAMENTO!$V:$V,$B1071)))))))</f>
        <v/>
      </c>
      <c r="H1071" s="312" t="str">
        <f ca="1">IF($B1071="","",IF(INDEX(ORCAMENTO!$H:$H,$B1071)&lt;&gt;"",INDEX(ORCAMENTO!$H:$H,$B1071),IF(INDEX(ORCAMENTO!$K:$K,$B1071)&lt;&gt;"",INDEX(ORCAMENTO!$K:$K,$B1071),IF(INDEX(ORCAMENTO!$N:$N,$B1071)&lt;&gt;"",INDEX(ORCAMENTO!$N:$N,$B1071),IF(INDEX(ORCAMENTO!$Q:$Q,$B1071)&lt;&gt;"",INDEX(ORCAMENTO!$Q:$Q,$B1071),IF(INDEX(ORCAMENTO!$T:$T,$B1071)&lt;&gt;"",INDEX(ORCAMENTO!$T:$T,$B1071),INDEX(ORCAMENTO!$W:$W,$B1071)))))))</f>
        <v/>
      </c>
      <c r="I1071" s="255" t="str">
        <f ca="1">IF($B1071="","",IF(INDEX(ORCAMENTO!$AI:$AI,$B1071)&lt;&gt;"",INDEX(ORCAMENTO!$AI:$AI,$B1071),IF(INDEX(ORCAMENTO!$AG:$AG,$B1071),"Memorial de cálculo ou anexo obrigatório não informado para item acima do limite.",IF(AND(INDEX(ORCAMENTO!$AC:$AC,$B1071),NOT(INDEX(ORCAMENTO!$AE:$AE,$B1071))),"Informe pelo menos um ano completo com valor unitário e quantidade.","Pendência identificada automaticamente."))))</f>
        <v/>
      </c>
      <c r="N1071" s="255">
        <f t="shared" si="34"/>
        <v>1072</v>
      </c>
      <c r="O1071" s="255">
        <f ca="1">IF(INDEX(ORCAMENTO!$AI:$AI,$N1071)&lt;&gt;"",1,0)</f>
        <v>0</v>
      </c>
      <c r="P1071" s="255">
        <f t="shared" ca="1" si="35"/>
        <v>11</v>
      </c>
      <c r="Q1071" s="255" t="str">
        <f ca="1">INDEX(ORCAMENTO!$AI:$AI,$N1071)</f>
        <v/>
      </c>
    </row>
    <row r="1072" spans="2:17" ht="15" customHeight="1" x14ac:dyDescent="0.25">
      <c r="B1072" s="255" t="str">
        <f ca="1">IFERROR(INDEX(_AUX_ANALISE!$A$1:$A$2461,MATCH(ROW()-34,_AUX_ANALISE!$C$1:$C$2461,0)),"")</f>
        <v/>
      </c>
      <c r="C1072" s="255" t="str">
        <f ca="1">IF($B1072="","",INDEX(ORCAMENTO!$B:$B,$B1072))</f>
        <v/>
      </c>
      <c r="D1072" s="255" t="str">
        <f ca="1">IF($B1072="","",INDEX(ORCAMENTO!$E:$E,$B1072))</f>
        <v/>
      </c>
      <c r="E1072" s="255" t="str">
        <f ca="1">IF($B1072="","",INDEX(ORCAMENTO!$D:$D,$B1072))</f>
        <v/>
      </c>
      <c r="F1072" s="255" t="str">
        <f ca="1">IF($B1072="","",TRIM(IF(OR(INDEX(ORCAMENTO!$G:$G,$B1072)&lt;&gt;"",INDEX(ORCAMENTO!$H:$H,$B1072)&lt;&gt;""),"Ano 1; ","")&amp;IF(OR(INDEX(ORCAMENTO!$J:$J,$B1072)&lt;&gt;"",INDEX(ORCAMENTO!$K:$K,$B1072)&lt;&gt;""),"Ano 2; ","")&amp;IF(OR(INDEX(ORCAMENTO!$M:$M,$B1072)&lt;&gt;"",INDEX(ORCAMENTO!$N:$N,$B1072)&lt;&gt;""),"Ano 3; ","")&amp;IF(OR(INDEX(ORCAMENTO!$P:$P,$B1072)&lt;&gt;"",INDEX(ORCAMENTO!$Q:$Q,$B1072)&lt;&gt;""),"Ano 4; ","")&amp;IF(OR(INDEX(ORCAMENTO!$S:$S,$B1072)&lt;&gt;"",INDEX(ORCAMENTO!$T:$T,$B1072)&lt;&gt;""),"Ano 5; ","")&amp;IF(OR(INDEX(ORCAMENTO!$V:$V,$B1072)&lt;&gt;"",INDEX(ORCAMENTO!$W:$W,$B1072)&lt;&gt;""),"Ano 6; ","")))</f>
        <v/>
      </c>
      <c r="G1072" s="311" t="str">
        <f ca="1">IF($B1072="","",IF(INDEX(ORCAMENTO!$G:$G,$B1072)&lt;&gt;"",INDEX(ORCAMENTO!$G:$G,$B1072),IF(INDEX(ORCAMENTO!$J:$J,$B1072)&lt;&gt;"",INDEX(ORCAMENTO!$J:$J,$B1072),IF(INDEX(ORCAMENTO!$M:$M,$B1072)&lt;&gt;"",INDEX(ORCAMENTO!$M:$M,$B1072),IF(INDEX(ORCAMENTO!$P:$P,$B1072)&lt;&gt;"",INDEX(ORCAMENTO!$P:$P,$B1072),IF(INDEX(ORCAMENTO!$S:$S,$B1072)&lt;&gt;"",INDEX(ORCAMENTO!$S:$S,$B1072),INDEX(ORCAMENTO!$V:$V,$B1072)))))))</f>
        <v/>
      </c>
      <c r="H1072" s="312" t="str">
        <f ca="1">IF($B1072="","",IF(INDEX(ORCAMENTO!$H:$H,$B1072)&lt;&gt;"",INDEX(ORCAMENTO!$H:$H,$B1072),IF(INDEX(ORCAMENTO!$K:$K,$B1072)&lt;&gt;"",INDEX(ORCAMENTO!$K:$K,$B1072),IF(INDEX(ORCAMENTO!$N:$N,$B1072)&lt;&gt;"",INDEX(ORCAMENTO!$N:$N,$B1072),IF(INDEX(ORCAMENTO!$Q:$Q,$B1072)&lt;&gt;"",INDEX(ORCAMENTO!$Q:$Q,$B1072),IF(INDEX(ORCAMENTO!$T:$T,$B1072)&lt;&gt;"",INDEX(ORCAMENTO!$T:$T,$B1072),INDEX(ORCAMENTO!$W:$W,$B1072)))))))</f>
        <v/>
      </c>
      <c r="I1072" s="255" t="str">
        <f ca="1">IF($B1072="","",IF(INDEX(ORCAMENTO!$AI:$AI,$B1072)&lt;&gt;"",INDEX(ORCAMENTO!$AI:$AI,$B1072),IF(INDEX(ORCAMENTO!$AG:$AG,$B1072),"Memorial de cálculo ou anexo obrigatório não informado para item acima do limite.",IF(AND(INDEX(ORCAMENTO!$AC:$AC,$B1072),NOT(INDEX(ORCAMENTO!$AE:$AE,$B1072))),"Informe pelo menos um ano completo com valor unitário e quantidade.","Pendência identificada automaticamente."))))</f>
        <v/>
      </c>
      <c r="N1072" s="255">
        <f t="shared" si="34"/>
        <v>1073</v>
      </c>
      <c r="O1072" s="255">
        <f ca="1">IF(INDEX(ORCAMENTO!$AI:$AI,$N1072)&lt;&gt;"",1,0)</f>
        <v>0</v>
      </c>
      <c r="P1072" s="255">
        <f t="shared" ca="1" si="35"/>
        <v>11</v>
      </c>
      <c r="Q1072" s="255" t="str">
        <f ca="1">INDEX(ORCAMENTO!$AI:$AI,$N1072)</f>
        <v/>
      </c>
    </row>
    <row r="1073" spans="2:17" ht="15" customHeight="1" x14ac:dyDescent="0.25">
      <c r="B1073" s="255" t="str">
        <f ca="1">IFERROR(INDEX(_AUX_ANALISE!$A$1:$A$2461,MATCH(ROW()-34,_AUX_ANALISE!$C$1:$C$2461,0)),"")</f>
        <v/>
      </c>
      <c r="C1073" s="255" t="str">
        <f ca="1">IF($B1073="","",INDEX(ORCAMENTO!$B:$B,$B1073))</f>
        <v/>
      </c>
      <c r="D1073" s="255" t="str">
        <f ca="1">IF($B1073="","",INDEX(ORCAMENTO!$E:$E,$B1073))</f>
        <v/>
      </c>
      <c r="E1073" s="255" t="str">
        <f ca="1">IF($B1073="","",INDEX(ORCAMENTO!$D:$D,$B1073))</f>
        <v/>
      </c>
      <c r="F1073" s="255" t="str">
        <f ca="1">IF($B1073="","",TRIM(IF(OR(INDEX(ORCAMENTO!$G:$G,$B1073)&lt;&gt;"",INDEX(ORCAMENTO!$H:$H,$B1073)&lt;&gt;""),"Ano 1; ","")&amp;IF(OR(INDEX(ORCAMENTO!$J:$J,$B1073)&lt;&gt;"",INDEX(ORCAMENTO!$K:$K,$B1073)&lt;&gt;""),"Ano 2; ","")&amp;IF(OR(INDEX(ORCAMENTO!$M:$M,$B1073)&lt;&gt;"",INDEX(ORCAMENTO!$N:$N,$B1073)&lt;&gt;""),"Ano 3; ","")&amp;IF(OR(INDEX(ORCAMENTO!$P:$P,$B1073)&lt;&gt;"",INDEX(ORCAMENTO!$Q:$Q,$B1073)&lt;&gt;""),"Ano 4; ","")&amp;IF(OR(INDEX(ORCAMENTO!$S:$S,$B1073)&lt;&gt;"",INDEX(ORCAMENTO!$T:$T,$B1073)&lt;&gt;""),"Ano 5; ","")&amp;IF(OR(INDEX(ORCAMENTO!$V:$V,$B1073)&lt;&gt;"",INDEX(ORCAMENTO!$W:$W,$B1073)&lt;&gt;""),"Ano 6; ","")))</f>
        <v/>
      </c>
      <c r="G1073" s="311" t="str">
        <f ca="1">IF($B1073="","",IF(INDEX(ORCAMENTO!$G:$G,$B1073)&lt;&gt;"",INDEX(ORCAMENTO!$G:$G,$B1073),IF(INDEX(ORCAMENTO!$J:$J,$B1073)&lt;&gt;"",INDEX(ORCAMENTO!$J:$J,$B1073),IF(INDEX(ORCAMENTO!$M:$M,$B1073)&lt;&gt;"",INDEX(ORCAMENTO!$M:$M,$B1073),IF(INDEX(ORCAMENTO!$P:$P,$B1073)&lt;&gt;"",INDEX(ORCAMENTO!$P:$P,$B1073),IF(INDEX(ORCAMENTO!$S:$S,$B1073)&lt;&gt;"",INDEX(ORCAMENTO!$S:$S,$B1073),INDEX(ORCAMENTO!$V:$V,$B1073)))))))</f>
        <v/>
      </c>
      <c r="H1073" s="312" t="str">
        <f ca="1">IF($B1073="","",IF(INDEX(ORCAMENTO!$H:$H,$B1073)&lt;&gt;"",INDEX(ORCAMENTO!$H:$H,$B1073),IF(INDEX(ORCAMENTO!$K:$K,$B1073)&lt;&gt;"",INDEX(ORCAMENTO!$K:$K,$B1073),IF(INDEX(ORCAMENTO!$N:$N,$B1073)&lt;&gt;"",INDEX(ORCAMENTO!$N:$N,$B1073),IF(INDEX(ORCAMENTO!$Q:$Q,$B1073)&lt;&gt;"",INDEX(ORCAMENTO!$Q:$Q,$B1073),IF(INDEX(ORCAMENTO!$T:$T,$B1073)&lt;&gt;"",INDEX(ORCAMENTO!$T:$T,$B1073),INDEX(ORCAMENTO!$W:$W,$B1073)))))))</f>
        <v/>
      </c>
      <c r="I1073" s="255" t="str">
        <f ca="1">IF($B1073="","",IF(INDEX(ORCAMENTO!$AI:$AI,$B1073)&lt;&gt;"",INDEX(ORCAMENTO!$AI:$AI,$B1073),IF(INDEX(ORCAMENTO!$AG:$AG,$B1073),"Memorial de cálculo ou anexo obrigatório não informado para item acima do limite.",IF(AND(INDEX(ORCAMENTO!$AC:$AC,$B1073),NOT(INDEX(ORCAMENTO!$AE:$AE,$B1073))),"Informe pelo menos um ano completo com valor unitário e quantidade.","Pendência identificada automaticamente."))))</f>
        <v/>
      </c>
      <c r="N1073" s="255">
        <f t="shared" si="34"/>
        <v>1074</v>
      </c>
      <c r="O1073" s="255">
        <f ca="1">IF(INDEX(ORCAMENTO!$AI:$AI,$N1073)&lt;&gt;"",1,0)</f>
        <v>0</v>
      </c>
      <c r="P1073" s="255">
        <f t="shared" ca="1" si="35"/>
        <v>11</v>
      </c>
      <c r="Q1073" s="255" t="str">
        <f ca="1">INDEX(ORCAMENTO!$AI:$AI,$N1073)</f>
        <v/>
      </c>
    </row>
    <row r="1074" spans="2:17" ht="15" customHeight="1" x14ac:dyDescent="0.25">
      <c r="B1074" s="255" t="str">
        <f ca="1">IFERROR(INDEX(_AUX_ANALISE!$A$1:$A$2461,MATCH(ROW()-34,_AUX_ANALISE!$C$1:$C$2461,0)),"")</f>
        <v/>
      </c>
      <c r="C1074" s="255" t="str">
        <f ca="1">IF($B1074="","",INDEX(ORCAMENTO!$B:$B,$B1074))</f>
        <v/>
      </c>
      <c r="D1074" s="255" t="str">
        <f ca="1">IF($B1074="","",INDEX(ORCAMENTO!$E:$E,$B1074))</f>
        <v/>
      </c>
      <c r="E1074" s="255" t="str">
        <f ca="1">IF($B1074="","",INDEX(ORCAMENTO!$D:$D,$B1074))</f>
        <v/>
      </c>
      <c r="F1074" s="255" t="str">
        <f ca="1">IF($B1074="","",TRIM(IF(OR(INDEX(ORCAMENTO!$G:$G,$B1074)&lt;&gt;"",INDEX(ORCAMENTO!$H:$H,$B1074)&lt;&gt;""),"Ano 1; ","")&amp;IF(OR(INDEX(ORCAMENTO!$J:$J,$B1074)&lt;&gt;"",INDEX(ORCAMENTO!$K:$K,$B1074)&lt;&gt;""),"Ano 2; ","")&amp;IF(OR(INDEX(ORCAMENTO!$M:$M,$B1074)&lt;&gt;"",INDEX(ORCAMENTO!$N:$N,$B1074)&lt;&gt;""),"Ano 3; ","")&amp;IF(OR(INDEX(ORCAMENTO!$P:$P,$B1074)&lt;&gt;"",INDEX(ORCAMENTO!$Q:$Q,$B1074)&lt;&gt;""),"Ano 4; ","")&amp;IF(OR(INDEX(ORCAMENTO!$S:$S,$B1074)&lt;&gt;"",INDEX(ORCAMENTO!$T:$T,$B1074)&lt;&gt;""),"Ano 5; ","")&amp;IF(OR(INDEX(ORCAMENTO!$V:$V,$B1074)&lt;&gt;"",INDEX(ORCAMENTO!$W:$W,$B1074)&lt;&gt;""),"Ano 6; ","")))</f>
        <v/>
      </c>
      <c r="G1074" s="311" t="str">
        <f ca="1">IF($B1074="","",IF(INDEX(ORCAMENTO!$G:$G,$B1074)&lt;&gt;"",INDEX(ORCAMENTO!$G:$G,$B1074),IF(INDEX(ORCAMENTO!$J:$J,$B1074)&lt;&gt;"",INDEX(ORCAMENTO!$J:$J,$B1074),IF(INDEX(ORCAMENTO!$M:$M,$B1074)&lt;&gt;"",INDEX(ORCAMENTO!$M:$M,$B1074),IF(INDEX(ORCAMENTO!$P:$P,$B1074)&lt;&gt;"",INDEX(ORCAMENTO!$P:$P,$B1074),IF(INDEX(ORCAMENTO!$S:$S,$B1074)&lt;&gt;"",INDEX(ORCAMENTO!$S:$S,$B1074),INDEX(ORCAMENTO!$V:$V,$B1074)))))))</f>
        <v/>
      </c>
      <c r="H1074" s="312" t="str">
        <f ca="1">IF($B1074="","",IF(INDEX(ORCAMENTO!$H:$H,$B1074)&lt;&gt;"",INDEX(ORCAMENTO!$H:$H,$B1074),IF(INDEX(ORCAMENTO!$K:$K,$B1074)&lt;&gt;"",INDEX(ORCAMENTO!$K:$K,$B1074),IF(INDEX(ORCAMENTO!$N:$N,$B1074)&lt;&gt;"",INDEX(ORCAMENTO!$N:$N,$B1074),IF(INDEX(ORCAMENTO!$Q:$Q,$B1074)&lt;&gt;"",INDEX(ORCAMENTO!$Q:$Q,$B1074),IF(INDEX(ORCAMENTO!$T:$T,$B1074)&lt;&gt;"",INDEX(ORCAMENTO!$T:$T,$B1074),INDEX(ORCAMENTO!$W:$W,$B1074)))))))</f>
        <v/>
      </c>
      <c r="I1074" s="255" t="str">
        <f ca="1">IF($B1074="","",IF(INDEX(ORCAMENTO!$AI:$AI,$B1074)&lt;&gt;"",INDEX(ORCAMENTO!$AI:$AI,$B1074),IF(INDEX(ORCAMENTO!$AG:$AG,$B1074),"Memorial de cálculo ou anexo obrigatório não informado para item acima do limite.",IF(AND(INDEX(ORCAMENTO!$AC:$AC,$B1074),NOT(INDEX(ORCAMENTO!$AE:$AE,$B1074))),"Informe pelo menos um ano completo com valor unitário e quantidade.","Pendência identificada automaticamente."))))</f>
        <v/>
      </c>
      <c r="N1074" s="255">
        <f t="shared" si="34"/>
        <v>1075</v>
      </c>
      <c r="O1074" s="255">
        <f ca="1">IF(INDEX(ORCAMENTO!$AI:$AI,$N1074)&lt;&gt;"",1,0)</f>
        <v>0</v>
      </c>
      <c r="P1074" s="255">
        <f t="shared" ca="1" si="35"/>
        <v>11</v>
      </c>
      <c r="Q1074" s="255" t="str">
        <f ca="1">INDEX(ORCAMENTO!$AI:$AI,$N1074)</f>
        <v/>
      </c>
    </row>
    <row r="1075" spans="2:17" ht="15" customHeight="1" x14ac:dyDescent="0.25">
      <c r="B1075" s="255" t="str">
        <f ca="1">IFERROR(INDEX(_AUX_ANALISE!$A$1:$A$2461,MATCH(ROW()-34,_AUX_ANALISE!$C$1:$C$2461,0)),"")</f>
        <v/>
      </c>
      <c r="C1075" s="255" t="str">
        <f ca="1">IF($B1075="","",INDEX(ORCAMENTO!$B:$B,$B1075))</f>
        <v/>
      </c>
      <c r="D1075" s="255" t="str">
        <f ca="1">IF($B1075="","",INDEX(ORCAMENTO!$E:$E,$B1075))</f>
        <v/>
      </c>
      <c r="E1075" s="255" t="str">
        <f ca="1">IF($B1075="","",INDEX(ORCAMENTO!$D:$D,$B1075))</f>
        <v/>
      </c>
      <c r="F1075" s="255" t="str">
        <f ca="1">IF($B1075="","",TRIM(IF(OR(INDEX(ORCAMENTO!$G:$G,$B1075)&lt;&gt;"",INDEX(ORCAMENTO!$H:$H,$B1075)&lt;&gt;""),"Ano 1; ","")&amp;IF(OR(INDEX(ORCAMENTO!$J:$J,$B1075)&lt;&gt;"",INDEX(ORCAMENTO!$K:$K,$B1075)&lt;&gt;""),"Ano 2; ","")&amp;IF(OR(INDEX(ORCAMENTO!$M:$M,$B1075)&lt;&gt;"",INDEX(ORCAMENTO!$N:$N,$B1075)&lt;&gt;""),"Ano 3; ","")&amp;IF(OR(INDEX(ORCAMENTO!$P:$P,$B1075)&lt;&gt;"",INDEX(ORCAMENTO!$Q:$Q,$B1075)&lt;&gt;""),"Ano 4; ","")&amp;IF(OR(INDEX(ORCAMENTO!$S:$S,$B1075)&lt;&gt;"",INDEX(ORCAMENTO!$T:$T,$B1075)&lt;&gt;""),"Ano 5; ","")&amp;IF(OR(INDEX(ORCAMENTO!$V:$V,$B1075)&lt;&gt;"",INDEX(ORCAMENTO!$W:$W,$B1075)&lt;&gt;""),"Ano 6; ","")))</f>
        <v/>
      </c>
      <c r="G1075" s="311" t="str">
        <f ca="1">IF($B1075="","",IF(INDEX(ORCAMENTO!$G:$G,$B1075)&lt;&gt;"",INDEX(ORCAMENTO!$G:$G,$B1075),IF(INDEX(ORCAMENTO!$J:$J,$B1075)&lt;&gt;"",INDEX(ORCAMENTO!$J:$J,$B1075),IF(INDEX(ORCAMENTO!$M:$M,$B1075)&lt;&gt;"",INDEX(ORCAMENTO!$M:$M,$B1075),IF(INDEX(ORCAMENTO!$P:$P,$B1075)&lt;&gt;"",INDEX(ORCAMENTO!$P:$P,$B1075),IF(INDEX(ORCAMENTO!$S:$S,$B1075)&lt;&gt;"",INDEX(ORCAMENTO!$S:$S,$B1075),INDEX(ORCAMENTO!$V:$V,$B1075)))))))</f>
        <v/>
      </c>
      <c r="H1075" s="312" t="str">
        <f ca="1">IF($B1075="","",IF(INDEX(ORCAMENTO!$H:$H,$B1075)&lt;&gt;"",INDEX(ORCAMENTO!$H:$H,$B1075),IF(INDEX(ORCAMENTO!$K:$K,$B1075)&lt;&gt;"",INDEX(ORCAMENTO!$K:$K,$B1075),IF(INDEX(ORCAMENTO!$N:$N,$B1075)&lt;&gt;"",INDEX(ORCAMENTO!$N:$N,$B1075),IF(INDEX(ORCAMENTO!$Q:$Q,$B1075)&lt;&gt;"",INDEX(ORCAMENTO!$Q:$Q,$B1075),IF(INDEX(ORCAMENTO!$T:$T,$B1075)&lt;&gt;"",INDEX(ORCAMENTO!$T:$T,$B1075),INDEX(ORCAMENTO!$W:$W,$B1075)))))))</f>
        <v/>
      </c>
      <c r="I1075" s="255" t="str">
        <f ca="1">IF($B1075="","",IF(INDEX(ORCAMENTO!$AI:$AI,$B1075)&lt;&gt;"",INDEX(ORCAMENTO!$AI:$AI,$B1075),IF(INDEX(ORCAMENTO!$AG:$AG,$B1075),"Memorial de cálculo ou anexo obrigatório não informado para item acima do limite.",IF(AND(INDEX(ORCAMENTO!$AC:$AC,$B1075),NOT(INDEX(ORCAMENTO!$AE:$AE,$B1075))),"Informe pelo menos um ano completo com valor unitário e quantidade.","Pendência identificada automaticamente."))))</f>
        <v/>
      </c>
      <c r="N1075" s="255">
        <f t="shared" si="34"/>
        <v>1076</v>
      </c>
      <c r="O1075" s="255">
        <f ca="1">IF(INDEX(ORCAMENTO!$AI:$AI,$N1075)&lt;&gt;"",1,0)</f>
        <v>0</v>
      </c>
      <c r="P1075" s="255">
        <f t="shared" ca="1" si="35"/>
        <v>11</v>
      </c>
      <c r="Q1075" s="255" t="str">
        <f ca="1">INDEX(ORCAMENTO!$AI:$AI,$N1075)</f>
        <v/>
      </c>
    </row>
    <row r="1076" spans="2:17" ht="15" customHeight="1" x14ac:dyDescent="0.25">
      <c r="B1076" s="255" t="str">
        <f ca="1">IFERROR(INDEX(_AUX_ANALISE!$A$1:$A$2461,MATCH(ROW()-34,_AUX_ANALISE!$C$1:$C$2461,0)),"")</f>
        <v/>
      </c>
      <c r="C1076" s="255" t="str">
        <f ca="1">IF($B1076="","",INDEX(ORCAMENTO!$B:$B,$B1076))</f>
        <v/>
      </c>
      <c r="D1076" s="255" t="str">
        <f ca="1">IF($B1076="","",INDEX(ORCAMENTO!$E:$E,$B1076))</f>
        <v/>
      </c>
      <c r="E1076" s="255" t="str">
        <f ca="1">IF($B1076="","",INDEX(ORCAMENTO!$D:$D,$B1076))</f>
        <v/>
      </c>
      <c r="F1076" s="255" t="str">
        <f ca="1">IF($B1076="","",TRIM(IF(OR(INDEX(ORCAMENTO!$G:$G,$B1076)&lt;&gt;"",INDEX(ORCAMENTO!$H:$H,$B1076)&lt;&gt;""),"Ano 1; ","")&amp;IF(OR(INDEX(ORCAMENTO!$J:$J,$B1076)&lt;&gt;"",INDEX(ORCAMENTO!$K:$K,$B1076)&lt;&gt;""),"Ano 2; ","")&amp;IF(OR(INDEX(ORCAMENTO!$M:$M,$B1076)&lt;&gt;"",INDEX(ORCAMENTO!$N:$N,$B1076)&lt;&gt;""),"Ano 3; ","")&amp;IF(OR(INDEX(ORCAMENTO!$P:$P,$B1076)&lt;&gt;"",INDEX(ORCAMENTO!$Q:$Q,$B1076)&lt;&gt;""),"Ano 4; ","")&amp;IF(OR(INDEX(ORCAMENTO!$S:$S,$B1076)&lt;&gt;"",INDEX(ORCAMENTO!$T:$T,$B1076)&lt;&gt;""),"Ano 5; ","")&amp;IF(OR(INDEX(ORCAMENTO!$V:$V,$B1076)&lt;&gt;"",INDEX(ORCAMENTO!$W:$W,$B1076)&lt;&gt;""),"Ano 6; ","")))</f>
        <v/>
      </c>
      <c r="G1076" s="311" t="str">
        <f ca="1">IF($B1076="","",IF(INDEX(ORCAMENTO!$G:$G,$B1076)&lt;&gt;"",INDEX(ORCAMENTO!$G:$G,$B1076),IF(INDEX(ORCAMENTO!$J:$J,$B1076)&lt;&gt;"",INDEX(ORCAMENTO!$J:$J,$B1076),IF(INDEX(ORCAMENTO!$M:$M,$B1076)&lt;&gt;"",INDEX(ORCAMENTO!$M:$M,$B1076),IF(INDEX(ORCAMENTO!$P:$P,$B1076)&lt;&gt;"",INDEX(ORCAMENTO!$P:$P,$B1076),IF(INDEX(ORCAMENTO!$S:$S,$B1076)&lt;&gt;"",INDEX(ORCAMENTO!$S:$S,$B1076),INDEX(ORCAMENTO!$V:$V,$B1076)))))))</f>
        <v/>
      </c>
      <c r="H1076" s="312" t="str">
        <f ca="1">IF($B1076="","",IF(INDEX(ORCAMENTO!$H:$H,$B1076)&lt;&gt;"",INDEX(ORCAMENTO!$H:$H,$B1076),IF(INDEX(ORCAMENTO!$K:$K,$B1076)&lt;&gt;"",INDEX(ORCAMENTO!$K:$K,$B1076),IF(INDEX(ORCAMENTO!$N:$N,$B1076)&lt;&gt;"",INDEX(ORCAMENTO!$N:$N,$B1076),IF(INDEX(ORCAMENTO!$Q:$Q,$B1076)&lt;&gt;"",INDEX(ORCAMENTO!$Q:$Q,$B1076),IF(INDEX(ORCAMENTO!$T:$T,$B1076)&lt;&gt;"",INDEX(ORCAMENTO!$T:$T,$B1076),INDEX(ORCAMENTO!$W:$W,$B1076)))))))</f>
        <v/>
      </c>
      <c r="I1076" s="255" t="str">
        <f ca="1">IF($B1076="","",IF(INDEX(ORCAMENTO!$AI:$AI,$B1076)&lt;&gt;"",INDEX(ORCAMENTO!$AI:$AI,$B1076),IF(INDEX(ORCAMENTO!$AG:$AG,$B1076),"Memorial de cálculo ou anexo obrigatório não informado para item acima do limite.",IF(AND(INDEX(ORCAMENTO!$AC:$AC,$B1076),NOT(INDEX(ORCAMENTO!$AE:$AE,$B1076))),"Informe pelo menos um ano completo com valor unitário e quantidade.","Pendência identificada automaticamente."))))</f>
        <v/>
      </c>
      <c r="N1076" s="255">
        <f t="shared" si="34"/>
        <v>1077</v>
      </c>
      <c r="O1076" s="255">
        <f ca="1">IF(INDEX(ORCAMENTO!$AI:$AI,$N1076)&lt;&gt;"",1,0)</f>
        <v>0</v>
      </c>
      <c r="P1076" s="255">
        <f t="shared" ca="1" si="35"/>
        <v>11</v>
      </c>
      <c r="Q1076" s="255" t="str">
        <f ca="1">INDEX(ORCAMENTO!$AI:$AI,$N1076)</f>
        <v/>
      </c>
    </row>
    <row r="1077" spans="2:17" ht="15" customHeight="1" x14ac:dyDescent="0.25">
      <c r="B1077" s="255" t="str">
        <f ca="1">IFERROR(INDEX(_AUX_ANALISE!$A$1:$A$2461,MATCH(ROW()-34,_AUX_ANALISE!$C$1:$C$2461,0)),"")</f>
        <v/>
      </c>
      <c r="C1077" s="255" t="str">
        <f ca="1">IF($B1077="","",INDEX(ORCAMENTO!$B:$B,$B1077))</f>
        <v/>
      </c>
      <c r="D1077" s="255" t="str">
        <f ca="1">IF($B1077="","",INDEX(ORCAMENTO!$E:$E,$B1077))</f>
        <v/>
      </c>
      <c r="E1077" s="255" t="str">
        <f ca="1">IF($B1077="","",INDEX(ORCAMENTO!$D:$D,$B1077))</f>
        <v/>
      </c>
      <c r="F1077" s="255" t="str">
        <f ca="1">IF($B1077="","",TRIM(IF(OR(INDEX(ORCAMENTO!$G:$G,$B1077)&lt;&gt;"",INDEX(ORCAMENTO!$H:$H,$B1077)&lt;&gt;""),"Ano 1; ","")&amp;IF(OR(INDEX(ORCAMENTO!$J:$J,$B1077)&lt;&gt;"",INDEX(ORCAMENTO!$K:$K,$B1077)&lt;&gt;""),"Ano 2; ","")&amp;IF(OR(INDEX(ORCAMENTO!$M:$M,$B1077)&lt;&gt;"",INDEX(ORCAMENTO!$N:$N,$B1077)&lt;&gt;""),"Ano 3; ","")&amp;IF(OR(INDEX(ORCAMENTO!$P:$P,$B1077)&lt;&gt;"",INDEX(ORCAMENTO!$Q:$Q,$B1077)&lt;&gt;""),"Ano 4; ","")&amp;IF(OR(INDEX(ORCAMENTO!$S:$S,$B1077)&lt;&gt;"",INDEX(ORCAMENTO!$T:$T,$B1077)&lt;&gt;""),"Ano 5; ","")&amp;IF(OR(INDEX(ORCAMENTO!$V:$V,$B1077)&lt;&gt;"",INDEX(ORCAMENTO!$W:$W,$B1077)&lt;&gt;""),"Ano 6; ","")))</f>
        <v/>
      </c>
      <c r="G1077" s="311" t="str">
        <f ca="1">IF($B1077="","",IF(INDEX(ORCAMENTO!$G:$G,$B1077)&lt;&gt;"",INDEX(ORCAMENTO!$G:$G,$B1077),IF(INDEX(ORCAMENTO!$J:$J,$B1077)&lt;&gt;"",INDEX(ORCAMENTO!$J:$J,$B1077),IF(INDEX(ORCAMENTO!$M:$M,$B1077)&lt;&gt;"",INDEX(ORCAMENTO!$M:$M,$B1077),IF(INDEX(ORCAMENTO!$P:$P,$B1077)&lt;&gt;"",INDEX(ORCAMENTO!$P:$P,$B1077),IF(INDEX(ORCAMENTO!$S:$S,$B1077)&lt;&gt;"",INDEX(ORCAMENTO!$S:$S,$B1077),INDEX(ORCAMENTO!$V:$V,$B1077)))))))</f>
        <v/>
      </c>
      <c r="H1077" s="312" t="str">
        <f ca="1">IF($B1077="","",IF(INDEX(ORCAMENTO!$H:$H,$B1077)&lt;&gt;"",INDEX(ORCAMENTO!$H:$H,$B1077),IF(INDEX(ORCAMENTO!$K:$K,$B1077)&lt;&gt;"",INDEX(ORCAMENTO!$K:$K,$B1077),IF(INDEX(ORCAMENTO!$N:$N,$B1077)&lt;&gt;"",INDEX(ORCAMENTO!$N:$N,$B1077),IF(INDEX(ORCAMENTO!$Q:$Q,$B1077)&lt;&gt;"",INDEX(ORCAMENTO!$Q:$Q,$B1077),IF(INDEX(ORCAMENTO!$T:$T,$B1077)&lt;&gt;"",INDEX(ORCAMENTO!$T:$T,$B1077),INDEX(ORCAMENTO!$W:$W,$B1077)))))))</f>
        <v/>
      </c>
      <c r="I1077" s="255" t="str">
        <f ca="1">IF($B1077="","",IF(INDEX(ORCAMENTO!$AI:$AI,$B1077)&lt;&gt;"",INDEX(ORCAMENTO!$AI:$AI,$B1077),IF(INDEX(ORCAMENTO!$AG:$AG,$B1077),"Memorial de cálculo ou anexo obrigatório não informado para item acima do limite.",IF(AND(INDEX(ORCAMENTO!$AC:$AC,$B1077),NOT(INDEX(ORCAMENTO!$AE:$AE,$B1077))),"Informe pelo menos um ano completo com valor unitário e quantidade.","Pendência identificada automaticamente."))))</f>
        <v/>
      </c>
      <c r="N1077" s="255">
        <f t="shared" si="34"/>
        <v>1078</v>
      </c>
      <c r="O1077" s="255">
        <f ca="1">IF(INDEX(ORCAMENTO!$AI:$AI,$N1077)&lt;&gt;"",1,0)</f>
        <v>0</v>
      </c>
      <c r="P1077" s="255">
        <f t="shared" ca="1" si="35"/>
        <v>11</v>
      </c>
      <c r="Q1077" s="255" t="str">
        <f ca="1">INDEX(ORCAMENTO!$AI:$AI,$N1077)</f>
        <v/>
      </c>
    </row>
    <row r="1078" spans="2:17" ht="15" customHeight="1" x14ac:dyDescent="0.25">
      <c r="B1078" s="255" t="str">
        <f ca="1">IFERROR(INDEX(_AUX_ANALISE!$A$1:$A$2461,MATCH(ROW()-34,_AUX_ANALISE!$C$1:$C$2461,0)),"")</f>
        <v/>
      </c>
      <c r="C1078" s="255" t="str">
        <f ca="1">IF($B1078="","",INDEX(ORCAMENTO!$B:$B,$B1078))</f>
        <v/>
      </c>
      <c r="D1078" s="255" t="str">
        <f ca="1">IF($B1078="","",INDEX(ORCAMENTO!$E:$E,$B1078))</f>
        <v/>
      </c>
      <c r="E1078" s="255" t="str">
        <f ca="1">IF($B1078="","",INDEX(ORCAMENTO!$D:$D,$B1078))</f>
        <v/>
      </c>
      <c r="F1078" s="255" t="str">
        <f ca="1">IF($B1078="","",TRIM(IF(OR(INDEX(ORCAMENTO!$G:$G,$B1078)&lt;&gt;"",INDEX(ORCAMENTO!$H:$H,$B1078)&lt;&gt;""),"Ano 1; ","")&amp;IF(OR(INDEX(ORCAMENTO!$J:$J,$B1078)&lt;&gt;"",INDEX(ORCAMENTO!$K:$K,$B1078)&lt;&gt;""),"Ano 2; ","")&amp;IF(OR(INDEX(ORCAMENTO!$M:$M,$B1078)&lt;&gt;"",INDEX(ORCAMENTO!$N:$N,$B1078)&lt;&gt;""),"Ano 3; ","")&amp;IF(OR(INDEX(ORCAMENTO!$P:$P,$B1078)&lt;&gt;"",INDEX(ORCAMENTO!$Q:$Q,$B1078)&lt;&gt;""),"Ano 4; ","")&amp;IF(OR(INDEX(ORCAMENTO!$S:$S,$B1078)&lt;&gt;"",INDEX(ORCAMENTO!$T:$T,$B1078)&lt;&gt;""),"Ano 5; ","")&amp;IF(OR(INDEX(ORCAMENTO!$V:$V,$B1078)&lt;&gt;"",INDEX(ORCAMENTO!$W:$W,$B1078)&lt;&gt;""),"Ano 6; ","")))</f>
        <v/>
      </c>
      <c r="G1078" s="311" t="str">
        <f ca="1">IF($B1078="","",IF(INDEX(ORCAMENTO!$G:$G,$B1078)&lt;&gt;"",INDEX(ORCAMENTO!$G:$G,$B1078),IF(INDEX(ORCAMENTO!$J:$J,$B1078)&lt;&gt;"",INDEX(ORCAMENTO!$J:$J,$B1078),IF(INDEX(ORCAMENTO!$M:$M,$B1078)&lt;&gt;"",INDEX(ORCAMENTO!$M:$M,$B1078),IF(INDEX(ORCAMENTO!$P:$P,$B1078)&lt;&gt;"",INDEX(ORCAMENTO!$P:$P,$B1078),IF(INDEX(ORCAMENTO!$S:$S,$B1078)&lt;&gt;"",INDEX(ORCAMENTO!$S:$S,$B1078),INDEX(ORCAMENTO!$V:$V,$B1078)))))))</f>
        <v/>
      </c>
      <c r="H1078" s="312" t="str">
        <f ca="1">IF($B1078="","",IF(INDEX(ORCAMENTO!$H:$H,$B1078)&lt;&gt;"",INDEX(ORCAMENTO!$H:$H,$B1078),IF(INDEX(ORCAMENTO!$K:$K,$B1078)&lt;&gt;"",INDEX(ORCAMENTO!$K:$K,$B1078),IF(INDEX(ORCAMENTO!$N:$N,$B1078)&lt;&gt;"",INDEX(ORCAMENTO!$N:$N,$B1078),IF(INDEX(ORCAMENTO!$Q:$Q,$B1078)&lt;&gt;"",INDEX(ORCAMENTO!$Q:$Q,$B1078),IF(INDEX(ORCAMENTO!$T:$T,$B1078)&lt;&gt;"",INDEX(ORCAMENTO!$T:$T,$B1078),INDEX(ORCAMENTO!$W:$W,$B1078)))))))</f>
        <v/>
      </c>
      <c r="I1078" s="255" t="str">
        <f ca="1">IF($B1078="","",IF(INDEX(ORCAMENTO!$AI:$AI,$B1078)&lt;&gt;"",INDEX(ORCAMENTO!$AI:$AI,$B1078),IF(INDEX(ORCAMENTO!$AG:$AG,$B1078),"Memorial de cálculo ou anexo obrigatório não informado para item acima do limite.",IF(AND(INDEX(ORCAMENTO!$AC:$AC,$B1078),NOT(INDEX(ORCAMENTO!$AE:$AE,$B1078))),"Informe pelo menos um ano completo com valor unitário e quantidade.","Pendência identificada automaticamente."))))</f>
        <v/>
      </c>
      <c r="N1078" s="255">
        <f t="shared" si="34"/>
        <v>1079</v>
      </c>
      <c r="O1078" s="255">
        <f ca="1">IF(INDEX(ORCAMENTO!$AI:$AI,$N1078)&lt;&gt;"",1,0)</f>
        <v>0</v>
      </c>
      <c r="P1078" s="255">
        <f t="shared" ca="1" si="35"/>
        <v>11</v>
      </c>
      <c r="Q1078" s="255" t="str">
        <f ca="1">INDEX(ORCAMENTO!$AI:$AI,$N1078)</f>
        <v/>
      </c>
    </row>
    <row r="1079" spans="2:17" ht="15" customHeight="1" x14ac:dyDescent="0.25">
      <c r="B1079" s="255" t="str">
        <f ca="1">IFERROR(INDEX(_AUX_ANALISE!$A$1:$A$2461,MATCH(ROW()-34,_AUX_ANALISE!$C$1:$C$2461,0)),"")</f>
        <v/>
      </c>
      <c r="C1079" s="255" t="str">
        <f ca="1">IF($B1079="","",INDEX(ORCAMENTO!$B:$B,$B1079))</f>
        <v/>
      </c>
      <c r="D1079" s="255" t="str">
        <f ca="1">IF($B1079="","",INDEX(ORCAMENTO!$E:$E,$B1079))</f>
        <v/>
      </c>
      <c r="E1079" s="255" t="str">
        <f ca="1">IF($B1079="","",INDEX(ORCAMENTO!$D:$D,$B1079))</f>
        <v/>
      </c>
      <c r="F1079" s="255" t="str">
        <f ca="1">IF($B1079="","",TRIM(IF(OR(INDEX(ORCAMENTO!$G:$G,$B1079)&lt;&gt;"",INDEX(ORCAMENTO!$H:$H,$B1079)&lt;&gt;""),"Ano 1; ","")&amp;IF(OR(INDEX(ORCAMENTO!$J:$J,$B1079)&lt;&gt;"",INDEX(ORCAMENTO!$K:$K,$B1079)&lt;&gt;""),"Ano 2; ","")&amp;IF(OR(INDEX(ORCAMENTO!$M:$M,$B1079)&lt;&gt;"",INDEX(ORCAMENTO!$N:$N,$B1079)&lt;&gt;""),"Ano 3; ","")&amp;IF(OR(INDEX(ORCAMENTO!$P:$P,$B1079)&lt;&gt;"",INDEX(ORCAMENTO!$Q:$Q,$B1079)&lt;&gt;""),"Ano 4; ","")&amp;IF(OR(INDEX(ORCAMENTO!$S:$S,$B1079)&lt;&gt;"",INDEX(ORCAMENTO!$T:$T,$B1079)&lt;&gt;""),"Ano 5; ","")&amp;IF(OR(INDEX(ORCAMENTO!$V:$V,$B1079)&lt;&gt;"",INDEX(ORCAMENTO!$W:$W,$B1079)&lt;&gt;""),"Ano 6; ","")))</f>
        <v/>
      </c>
      <c r="G1079" s="311" t="str">
        <f ca="1">IF($B1079="","",IF(INDEX(ORCAMENTO!$G:$G,$B1079)&lt;&gt;"",INDEX(ORCAMENTO!$G:$G,$B1079),IF(INDEX(ORCAMENTO!$J:$J,$B1079)&lt;&gt;"",INDEX(ORCAMENTO!$J:$J,$B1079),IF(INDEX(ORCAMENTO!$M:$M,$B1079)&lt;&gt;"",INDEX(ORCAMENTO!$M:$M,$B1079),IF(INDEX(ORCAMENTO!$P:$P,$B1079)&lt;&gt;"",INDEX(ORCAMENTO!$P:$P,$B1079),IF(INDEX(ORCAMENTO!$S:$S,$B1079)&lt;&gt;"",INDEX(ORCAMENTO!$S:$S,$B1079),INDEX(ORCAMENTO!$V:$V,$B1079)))))))</f>
        <v/>
      </c>
      <c r="H1079" s="312" t="str">
        <f ca="1">IF($B1079="","",IF(INDEX(ORCAMENTO!$H:$H,$B1079)&lt;&gt;"",INDEX(ORCAMENTO!$H:$H,$B1079),IF(INDEX(ORCAMENTO!$K:$K,$B1079)&lt;&gt;"",INDEX(ORCAMENTO!$K:$K,$B1079),IF(INDEX(ORCAMENTO!$N:$N,$B1079)&lt;&gt;"",INDEX(ORCAMENTO!$N:$N,$B1079),IF(INDEX(ORCAMENTO!$Q:$Q,$B1079)&lt;&gt;"",INDEX(ORCAMENTO!$Q:$Q,$B1079),IF(INDEX(ORCAMENTO!$T:$T,$B1079)&lt;&gt;"",INDEX(ORCAMENTO!$T:$T,$B1079),INDEX(ORCAMENTO!$W:$W,$B1079)))))))</f>
        <v/>
      </c>
      <c r="I1079" s="255" t="str">
        <f ca="1">IF($B1079="","",IF(INDEX(ORCAMENTO!$AI:$AI,$B1079)&lt;&gt;"",INDEX(ORCAMENTO!$AI:$AI,$B1079),IF(INDEX(ORCAMENTO!$AG:$AG,$B1079),"Memorial de cálculo ou anexo obrigatório não informado para item acima do limite.",IF(AND(INDEX(ORCAMENTO!$AC:$AC,$B1079),NOT(INDEX(ORCAMENTO!$AE:$AE,$B1079))),"Informe pelo menos um ano completo com valor unitário e quantidade.","Pendência identificada automaticamente."))))</f>
        <v/>
      </c>
      <c r="N1079" s="255">
        <f t="shared" si="34"/>
        <v>1080</v>
      </c>
      <c r="O1079" s="255">
        <f ca="1">IF(INDEX(ORCAMENTO!$AI:$AI,$N1079)&lt;&gt;"",1,0)</f>
        <v>0</v>
      </c>
      <c r="P1079" s="255">
        <f t="shared" ca="1" si="35"/>
        <v>11</v>
      </c>
      <c r="Q1079" s="255" t="str">
        <f ca="1">INDEX(ORCAMENTO!$AI:$AI,$N1079)</f>
        <v/>
      </c>
    </row>
    <row r="1080" spans="2:17" ht="15" customHeight="1" x14ac:dyDescent="0.25">
      <c r="B1080" s="255" t="str">
        <f ca="1">IFERROR(INDEX(_AUX_ANALISE!$A$1:$A$2461,MATCH(ROW()-34,_AUX_ANALISE!$C$1:$C$2461,0)),"")</f>
        <v/>
      </c>
      <c r="C1080" s="255" t="str">
        <f ca="1">IF($B1080="","",INDEX(ORCAMENTO!$B:$B,$B1080))</f>
        <v/>
      </c>
      <c r="D1080" s="255" t="str">
        <f ca="1">IF($B1080="","",INDEX(ORCAMENTO!$E:$E,$B1080))</f>
        <v/>
      </c>
      <c r="E1080" s="255" t="str">
        <f ca="1">IF($B1080="","",INDEX(ORCAMENTO!$D:$D,$B1080))</f>
        <v/>
      </c>
      <c r="F1080" s="255" t="str">
        <f ca="1">IF($B1080="","",TRIM(IF(OR(INDEX(ORCAMENTO!$G:$G,$B1080)&lt;&gt;"",INDEX(ORCAMENTO!$H:$H,$B1080)&lt;&gt;""),"Ano 1; ","")&amp;IF(OR(INDEX(ORCAMENTO!$J:$J,$B1080)&lt;&gt;"",INDEX(ORCAMENTO!$K:$K,$B1080)&lt;&gt;""),"Ano 2; ","")&amp;IF(OR(INDEX(ORCAMENTO!$M:$M,$B1080)&lt;&gt;"",INDEX(ORCAMENTO!$N:$N,$B1080)&lt;&gt;""),"Ano 3; ","")&amp;IF(OR(INDEX(ORCAMENTO!$P:$P,$B1080)&lt;&gt;"",INDEX(ORCAMENTO!$Q:$Q,$B1080)&lt;&gt;""),"Ano 4; ","")&amp;IF(OR(INDEX(ORCAMENTO!$S:$S,$B1080)&lt;&gt;"",INDEX(ORCAMENTO!$T:$T,$B1080)&lt;&gt;""),"Ano 5; ","")&amp;IF(OR(INDEX(ORCAMENTO!$V:$V,$B1080)&lt;&gt;"",INDEX(ORCAMENTO!$W:$W,$B1080)&lt;&gt;""),"Ano 6; ","")))</f>
        <v/>
      </c>
      <c r="G1080" s="311" t="str">
        <f ca="1">IF($B1080="","",IF(INDEX(ORCAMENTO!$G:$G,$B1080)&lt;&gt;"",INDEX(ORCAMENTO!$G:$G,$B1080),IF(INDEX(ORCAMENTO!$J:$J,$B1080)&lt;&gt;"",INDEX(ORCAMENTO!$J:$J,$B1080),IF(INDEX(ORCAMENTO!$M:$M,$B1080)&lt;&gt;"",INDEX(ORCAMENTO!$M:$M,$B1080),IF(INDEX(ORCAMENTO!$P:$P,$B1080)&lt;&gt;"",INDEX(ORCAMENTO!$P:$P,$B1080),IF(INDEX(ORCAMENTO!$S:$S,$B1080)&lt;&gt;"",INDEX(ORCAMENTO!$S:$S,$B1080),INDEX(ORCAMENTO!$V:$V,$B1080)))))))</f>
        <v/>
      </c>
      <c r="H1080" s="312" t="str">
        <f ca="1">IF($B1080="","",IF(INDEX(ORCAMENTO!$H:$H,$B1080)&lt;&gt;"",INDEX(ORCAMENTO!$H:$H,$B1080),IF(INDEX(ORCAMENTO!$K:$K,$B1080)&lt;&gt;"",INDEX(ORCAMENTO!$K:$K,$B1080),IF(INDEX(ORCAMENTO!$N:$N,$B1080)&lt;&gt;"",INDEX(ORCAMENTO!$N:$N,$B1080),IF(INDEX(ORCAMENTO!$Q:$Q,$B1080)&lt;&gt;"",INDEX(ORCAMENTO!$Q:$Q,$B1080),IF(INDEX(ORCAMENTO!$T:$T,$B1080)&lt;&gt;"",INDEX(ORCAMENTO!$T:$T,$B1080),INDEX(ORCAMENTO!$W:$W,$B1080)))))))</f>
        <v/>
      </c>
      <c r="I1080" s="255" t="str">
        <f ca="1">IF($B1080="","",IF(INDEX(ORCAMENTO!$AI:$AI,$B1080)&lt;&gt;"",INDEX(ORCAMENTO!$AI:$AI,$B1080),IF(INDEX(ORCAMENTO!$AG:$AG,$B1080),"Memorial de cálculo ou anexo obrigatório não informado para item acima do limite.",IF(AND(INDEX(ORCAMENTO!$AC:$AC,$B1080),NOT(INDEX(ORCAMENTO!$AE:$AE,$B1080))),"Informe pelo menos um ano completo com valor unitário e quantidade.","Pendência identificada automaticamente."))))</f>
        <v/>
      </c>
      <c r="N1080" s="255">
        <f t="shared" si="34"/>
        <v>1081</v>
      </c>
      <c r="O1080" s="255">
        <f ca="1">IF(INDEX(ORCAMENTO!$AI:$AI,$N1080)&lt;&gt;"",1,0)</f>
        <v>0</v>
      </c>
      <c r="P1080" s="255">
        <f t="shared" ca="1" si="35"/>
        <v>11</v>
      </c>
      <c r="Q1080" s="255" t="str">
        <f ca="1">INDEX(ORCAMENTO!$AI:$AI,$N1080)</f>
        <v/>
      </c>
    </row>
    <row r="1081" spans="2:17" ht="15" customHeight="1" x14ac:dyDescent="0.25">
      <c r="B1081" s="255" t="str">
        <f ca="1">IFERROR(INDEX(_AUX_ANALISE!$A$1:$A$2461,MATCH(ROW()-34,_AUX_ANALISE!$C$1:$C$2461,0)),"")</f>
        <v/>
      </c>
      <c r="C1081" s="255" t="str">
        <f ca="1">IF($B1081="","",INDEX(ORCAMENTO!$B:$B,$B1081))</f>
        <v/>
      </c>
      <c r="D1081" s="255" t="str">
        <f ca="1">IF($B1081="","",INDEX(ORCAMENTO!$E:$E,$B1081))</f>
        <v/>
      </c>
      <c r="E1081" s="255" t="str">
        <f ca="1">IF($B1081="","",INDEX(ORCAMENTO!$D:$D,$B1081))</f>
        <v/>
      </c>
      <c r="F1081" s="255" t="str">
        <f ca="1">IF($B1081="","",TRIM(IF(OR(INDEX(ORCAMENTO!$G:$G,$B1081)&lt;&gt;"",INDEX(ORCAMENTO!$H:$H,$B1081)&lt;&gt;""),"Ano 1; ","")&amp;IF(OR(INDEX(ORCAMENTO!$J:$J,$B1081)&lt;&gt;"",INDEX(ORCAMENTO!$K:$K,$B1081)&lt;&gt;""),"Ano 2; ","")&amp;IF(OR(INDEX(ORCAMENTO!$M:$M,$B1081)&lt;&gt;"",INDEX(ORCAMENTO!$N:$N,$B1081)&lt;&gt;""),"Ano 3; ","")&amp;IF(OR(INDEX(ORCAMENTO!$P:$P,$B1081)&lt;&gt;"",INDEX(ORCAMENTO!$Q:$Q,$B1081)&lt;&gt;""),"Ano 4; ","")&amp;IF(OR(INDEX(ORCAMENTO!$S:$S,$B1081)&lt;&gt;"",INDEX(ORCAMENTO!$T:$T,$B1081)&lt;&gt;""),"Ano 5; ","")&amp;IF(OR(INDEX(ORCAMENTO!$V:$V,$B1081)&lt;&gt;"",INDEX(ORCAMENTO!$W:$W,$B1081)&lt;&gt;""),"Ano 6; ","")))</f>
        <v/>
      </c>
      <c r="G1081" s="311" t="str">
        <f ca="1">IF($B1081="","",IF(INDEX(ORCAMENTO!$G:$G,$B1081)&lt;&gt;"",INDEX(ORCAMENTO!$G:$G,$B1081),IF(INDEX(ORCAMENTO!$J:$J,$B1081)&lt;&gt;"",INDEX(ORCAMENTO!$J:$J,$B1081),IF(INDEX(ORCAMENTO!$M:$M,$B1081)&lt;&gt;"",INDEX(ORCAMENTO!$M:$M,$B1081),IF(INDEX(ORCAMENTO!$P:$P,$B1081)&lt;&gt;"",INDEX(ORCAMENTO!$P:$P,$B1081),IF(INDEX(ORCAMENTO!$S:$S,$B1081)&lt;&gt;"",INDEX(ORCAMENTO!$S:$S,$B1081),INDEX(ORCAMENTO!$V:$V,$B1081)))))))</f>
        <v/>
      </c>
      <c r="H1081" s="312" t="str">
        <f ca="1">IF($B1081="","",IF(INDEX(ORCAMENTO!$H:$H,$B1081)&lt;&gt;"",INDEX(ORCAMENTO!$H:$H,$B1081),IF(INDEX(ORCAMENTO!$K:$K,$B1081)&lt;&gt;"",INDEX(ORCAMENTO!$K:$K,$B1081),IF(INDEX(ORCAMENTO!$N:$N,$B1081)&lt;&gt;"",INDEX(ORCAMENTO!$N:$N,$B1081),IF(INDEX(ORCAMENTO!$Q:$Q,$B1081)&lt;&gt;"",INDEX(ORCAMENTO!$Q:$Q,$B1081),IF(INDEX(ORCAMENTO!$T:$T,$B1081)&lt;&gt;"",INDEX(ORCAMENTO!$T:$T,$B1081),INDEX(ORCAMENTO!$W:$W,$B1081)))))))</f>
        <v/>
      </c>
      <c r="I1081" s="255" t="str">
        <f ca="1">IF($B1081="","",IF(INDEX(ORCAMENTO!$AI:$AI,$B1081)&lt;&gt;"",INDEX(ORCAMENTO!$AI:$AI,$B1081),IF(INDEX(ORCAMENTO!$AG:$AG,$B1081),"Memorial de cálculo ou anexo obrigatório não informado para item acima do limite.",IF(AND(INDEX(ORCAMENTO!$AC:$AC,$B1081),NOT(INDEX(ORCAMENTO!$AE:$AE,$B1081))),"Informe pelo menos um ano completo com valor unitário e quantidade.","Pendência identificada automaticamente."))))</f>
        <v/>
      </c>
      <c r="N1081" s="255">
        <f t="shared" si="34"/>
        <v>1082</v>
      </c>
      <c r="O1081" s="255">
        <f ca="1">IF(INDEX(ORCAMENTO!$AI:$AI,$N1081)&lt;&gt;"",1,0)</f>
        <v>0</v>
      </c>
      <c r="P1081" s="255">
        <f t="shared" ca="1" si="35"/>
        <v>11</v>
      </c>
      <c r="Q1081" s="255" t="str">
        <f ca="1">INDEX(ORCAMENTO!$AI:$AI,$N1081)</f>
        <v/>
      </c>
    </row>
    <row r="1082" spans="2:17" ht="15" customHeight="1" x14ac:dyDescent="0.25">
      <c r="B1082" s="255" t="str">
        <f ca="1">IFERROR(INDEX(_AUX_ANALISE!$A$1:$A$2461,MATCH(ROW()-34,_AUX_ANALISE!$C$1:$C$2461,0)),"")</f>
        <v/>
      </c>
      <c r="C1082" s="255" t="str">
        <f ca="1">IF($B1082="","",INDEX(ORCAMENTO!$B:$B,$B1082))</f>
        <v/>
      </c>
      <c r="D1082" s="255" t="str">
        <f ca="1">IF($B1082="","",INDEX(ORCAMENTO!$E:$E,$B1082))</f>
        <v/>
      </c>
      <c r="E1082" s="255" t="str">
        <f ca="1">IF($B1082="","",INDEX(ORCAMENTO!$D:$D,$B1082))</f>
        <v/>
      </c>
      <c r="F1082" s="255" t="str">
        <f ca="1">IF($B1082="","",TRIM(IF(OR(INDEX(ORCAMENTO!$G:$G,$B1082)&lt;&gt;"",INDEX(ORCAMENTO!$H:$H,$B1082)&lt;&gt;""),"Ano 1; ","")&amp;IF(OR(INDEX(ORCAMENTO!$J:$J,$B1082)&lt;&gt;"",INDEX(ORCAMENTO!$K:$K,$B1082)&lt;&gt;""),"Ano 2; ","")&amp;IF(OR(INDEX(ORCAMENTO!$M:$M,$B1082)&lt;&gt;"",INDEX(ORCAMENTO!$N:$N,$B1082)&lt;&gt;""),"Ano 3; ","")&amp;IF(OR(INDEX(ORCAMENTO!$P:$P,$B1082)&lt;&gt;"",INDEX(ORCAMENTO!$Q:$Q,$B1082)&lt;&gt;""),"Ano 4; ","")&amp;IF(OR(INDEX(ORCAMENTO!$S:$S,$B1082)&lt;&gt;"",INDEX(ORCAMENTO!$T:$T,$B1082)&lt;&gt;""),"Ano 5; ","")&amp;IF(OR(INDEX(ORCAMENTO!$V:$V,$B1082)&lt;&gt;"",INDEX(ORCAMENTO!$W:$W,$B1082)&lt;&gt;""),"Ano 6; ","")))</f>
        <v/>
      </c>
      <c r="G1082" s="311" t="str">
        <f ca="1">IF($B1082="","",IF(INDEX(ORCAMENTO!$G:$G,$B1082)&lt;&gt;"",INDEX(ORCAMENTO!$G:$G,$B1082),IF(INDEX(ORCAMENTO!$J:$J,$B1082)&lt;&gt;"",INDEX(ORCAMENTO!$J:$J,$B1082),IF(INDEX(ORCAMENTO!$M:$M,$B1082)&lt;&gt;"",INDEX(ORCAMENTO!$M:$M,$B1082),IF(INDEX(ORCAMENTO!$P:$P,$B1082)&lt;&gt;"",INDEX(ORCAMENTO!$P:$P,$B1082),IF(INDEX(ORCAMENTO!$S:$S,$B1082)&lt;&gt;"",INDEX(ORCAMENTO!$S:$S,$B1082),INDEX(ORCAMENTO!$V:$V,$B1082)))))))</f>
        <v/>
      </c>
      <c r="H1082" s="312" t="str">
        <f ca="1">IF($B1082="","",IF(INDEX(ORCAMENTO!$H:$H,$B1082)&lt;&gt;"",INDEX(ORCAMENTO!$H:$H,$B1082),IF(INDEX(ORCAMENTO!$K:$K,$B1082)&lt;&gt;"",INDEX(ORCAMENTO!$K:$K,$B1082),IF(INDEX(ORCAMENTO!$N:$N,$B1082)&lt;&gt;"",INDEX(ORCAMENTO!$N:$N,$B1082),IF(INDEX(ORCAMENTO!$Q:$Q,$B1082)&lt;&gt;"",INDEX(ORCAMENTO!$Q:$Q,$B1082),IF(INDEX(ORCAMENTO!$T:$T,$B1082)&lt;&gt;"",INDEX(ORCAMENTO!$T:$T,$B1082),INDEX(ORCAMENTO!$W:$W,$B1082)))))))</f>
        <v/>
      </c>
      <c r="I1082" s="255" t="str">
        <f ca="1">IF($B1082="","",IF(INDEX(ORCAMENTO!$AI:$AI,$B1082)&lt;&gt;"",INDEX(ORCAMENTO!$AI:$AI,$B1082),IF(INDEX(ORCAMENTO!$AG:$AG,$B1082),"Memorial de cálculo ou anexo obrigatório não informado para item acima do limite.",IF(AND(INDEX(ORCAMENTO!$AC:$AC,$B1082),NOT(INDEX(ORCAMENTO!$AE:$AE,$B1082))),"Informe pelo menos um ano completo com valor unitário e quantidade.","Pendência identificada automaticamente."))))</f>
        <v/>
      </c>
      <c r="N1082" s="255">
        <f t="shared" si="34"/>
        <v>1083</v>
      </c>
      <c r="O1082" s="255">
        <f ca="1">IF(INDEX(ORCAMENTO!$AI:$AI,$N1082)&lt;&gt;"",1,0)</f>
        <v>0</v>
      </c>
      <c r="P1082" s="255">
        <f t="shared" ca="1" si="35"/>
        <v>11</v>
      </c>
      <c r="Q1082" s="255" t="str">
        <f ca="1">INDEX(ORCAMENTO!$AI:$AI,$N1082)</f>
        <v/>
      </c>
    </row>
    <row r="1083" spans="2:17" ht="15" customHeight="1" x14ac:dyDescent="0.25">
      <c r="B1083" s="255" t="str">
        <f ca="1">IFERROR(INDEX(_AUX_ANALISE!$A$1:$A$2461,MATCH(ROW()-34,_AUX_ANALISE!$C$1:$C$2461,0)),"")</f>
        <v/>
      </c>
      <c r="C1083" s="255" t="str">
        <f ca="1">IF($B1083="","",INDEX(ORCAMENTO!$B:$B,$B1083))</f>
        <v/>
      </c>
      <c r="D1083" s="255" t="str">
        <f ca="1">IF($B1083="","",INDEX(ORCAMENTO!$E:$E,$B1083))</f>
        <v/>
      </c>
      <c r="E1083" s="255" t="str">
        <f ca="1">IF($B1083="","",INDEX(ORCAMENTO!$D:$D,$B1083))</f>
        <v/>
      </c>
      <c r="F1083" s="255" t="str">
        <f ca="1">IF($B1083="","",TRIM(IF(OR(INDEX(ORCAMENTO!$G:$G,$B1083)&lt;&gt;"",INDEX(ORCAMENTO!$H:$H,$B1083)&lt;&gt;""),"Ano 1; ","")&amp;IF(OR(INDEX(ORCAMENTO!$J:$J,$B1083)&lt;&gt;"",INDEX(ORCAMENTO!$K:$K,$B1083)&lt;&gt;""),"Ano 2; ","")&amp;IF(OR(INDEX(ORCAMENTO!$M:$M,$B1083)&lt;&gt;"",INDEX(ORCAMENTO!$N:$N,$B1083)&lt;&gt;""),"Ano 3; ","")&amp;IF(OR(INDEX(ORCAMENTO!$P:$P,$B1083)&lt;&gt;"",INDEX(ORCAMENTO!$Q:$Q,$B1083)&lt;&gt;""),"Ano 4; ","")&amp;IF(OR(INDEX(ORCAMENTO!$S:$S,$B1083)&lt;&gt;"",INDEX(ORCAMENTO!$T:$T,$B1083)&lt;&gt;""),"Ano 5; ","")&amp;IF(OR(INDEX(ORCAMENTO!$V:$V,$B1083)&lt;&gt;"",INDEX(ORCAMENTO!$W:$W,$B1083)&lt;&gt;""),"Ano 6; ","")))</f>
        <v/>
      </c>
      <c r="G1083" s="311" t="str">
        <f ca="1">IF($B1083="","",IF(INDEX(ORCAMENTO!$G:$G,$B1083)&lt;&gt;"",INDEX(ORCAMENTO!$G:$G,$B1083),IF(INDEX(ORCAMENTO!$J:$J,$B1083)&lt;&gt;"",INDEX(ORCAMENTO!$J:$J,$B1083),IF(INDEX(ORCAMENTO!$M:$M,$B1083)&lt;&gt;"",INDEX(ORCAMENTO!$M:$M,$B1083),IF(INDEX(ORCAMENTO!$P:$P,$B1083)&lt;&gt;"",INDEX(ORCAMENTO!$P:$P,$B1083),IF(INDEX(ORCAMENTO!$S:$S,$B1083)&lt;&gt;"",INDEX(ORCAMENTO!$S:$S,$B1083),INDEX(ORCAMENTO!$V:$V,$B1083)))))))</f>
        <v/>
      </c>
      <c r="H1083" s="312" t="str">
        <f ca="1">IF($B1083="","",IF(INDEX(ORCAMENTO!$H:$H,$B1083)&lt;&gt;"",INDEX(ORCAMENTO!$H:$H,$B1083),IF(INDEX(ORCAMENTO!$K:$K,$B1083)&lt;&gt;"",INDEX(ORCAMENTO!$K:$K,$B1083),IF(INDEX(ORCAMENTO!$N:$N,$B1083)&lt;&gt;"",INDEX(ORCAMENTO!$N:$N,$B1083),IF(INDEX(ORCAMENTO!$Q:$Q,$B1083)&lt;&gt;"",INDEX(ORCAMENTO!$Q:$Q,$B1083),IF(INDEX(ORCAMENTO!$T:$T,$B1083)&lt;&gt;"",INDEX(ORCAMENTO!$T:$T,$B1083),INDEX(ORCAMENTO!$W:$W,$B1083)))))))</f>
        <v/>
      </c>
      <c r="I1083" s="255" t="str">
        <f ca="1">IF($B1083="","",IF(INDEX(ORCAMENTO!$AI:$AI,$B1083)&lt;&gt;"",INDEX(ORCAMENTO!$AI:$AI,$B1083),IF(INDEX(ORCAMENTO!$AG:$AG,$B1083),"Memorial de cálculo ou anexo obrigatório não informado para item acima do limite.",IF(AND(INDEX(ORCAMENTO!$AC:$AC,$B1083),NOT(INDEX(ORCAMENTO!$AE:$AE,$B1083))),"Informe pelo menos um ano completo com valor unitário e quantidade.","Pendência identificada automaticamente."))))</f>
        <v/>
      </c>
      <c r="N1083" s="255">
        <f t="shared" si="34"/>
        <v>1084</v>
      </c>
      <c r="O1083" s="255">
        <f ca="1">IF(INDEX(ORCAMENTO!$AI:$AI,$N1083)&lt;&gt;"",1,0)</f>
        <v>0</v>
      </c>
      <c r="P1083" s="255">
        <f t="shared" ca="1" si="35"/>
        <v>11</v>
      </c>
      <c r="Q1083" s="255" t="str">
        <f ca="1">INDEX(ORCAMENTO!$AI:$AI,$N1083)</f>
        <v/>
      </c>
    </row>
    <row r="1084" spans="2:17" ht="15" customHeight="1" x14ac:dyDescent="0.25">
      <c r="B1084" s="255" t="str">
        <f ca="1">IFERROR(INDEX(_AUX_ANALISE!$A$1:$A$2461,MATCH(ROW()-34,_AUX_ANALISE!$C$1:$C$2461,0)),"")</f>
        <v/>
      </c>
      <c r="C1084" s="255" t="str">
        <f ca="1">IF($B1084="","",INDEX(ORCAMENTO!$B:$B,$B1084))</f>
        <v/>
      </c>
      <c r="D1084" s="255" t="str">
        <f ca="1">IF($B1084="","",INDEX(ORCAMENTO!$E:$E,$B1084))</f>
        <v/>
      </c>
      <c r="E1084" s="255" t="str">
        <f ca="1">IF($B1084="","",INDEX(ORCAMENTO!$D:$D,$B1084))</f>
        <v/>
      </c>
      <c r="F1084" s="255" t="str">
        <f ca="1">IF($B1084="","",TRIM(IF(OR(INDEX(ORCAMENTO!$G:$G,$B1084)&lt;&gt;"",INDEX(ORCAMENTO!$H:$H,$B1084)&lt;&gt;""),"Ano 1; ","")&amp;IF(OR(INDEX(ORCAMENTO!$J:$J,$B1084)&lt;&gt;"",INDEX(ORCAMENTO!$K:$K,$B1084)&lt;&gt;""),"Ano 2; ","")&amp;IF(OR(INDEX(ORCAMENTO!$M:$M,$B1084)&lt;&gt;"",INDEX(ORCAMENTO!$N:$N,$B1084)&lt;&gt;""),"Ano 3; ","")&amp;IF(OR(INDEX(ORCAMENTO!$P:$P,$B1084)&lt;&gt;"",INDEX(ORCAMENTO!$Q:$Q,$B1084)&lt;&gt;""),"Ano 4; ","")&amp;IF(OR(INDEX(ORCAMENTO!$S:$S,$B1084)&lt;&gt;"",INDEX(ORCAMENTO!$T:$T,$B1084)&lt;&gt;""),"Ano 5; ","")&amp;IF(OR(INDEX(ORCAMENTO!$V:$V,$B1084)&lt;&gt;"",INDEX(ORCAMENTO!$W:$W,$B1084)&lt;&gt;""),"Ano 6; ","")))</f>
        <v/>
      </c>
      <c r="G1084" s="311" t="str">
        <f ca="1">IF($B1084="","",IF(INDEX(ORCAMENTO!$G:$G,$B1084)&lt;&gt;"",INDEX(ORCAMENTO!$G:$G,$B1084),IF(INDEX(ORCAMENTO!$J:$J,$B1084)&lt;&gt;"",INDEX(ORCAMENTO!$J:$J,$B1084),IF(INDEX(ORCAMENTO!$M:$M,$B1084)&lt;&gt;"",INDEX(ORCAMENTO!$M:$M,$B1084),IF(INDEX(ORCAMENTO!$P:$P,$B1084)&lt;&gt;"",INDEX(ORCAMENTO!$P:$P,$B1084),IF(INDEX(ORCAMENTO!$S:$S,$B1084)&lt;&gt;"",INDEX(ORCAMENTO!$S:$S,$B1084),INDEX(ORCAMENTO!$V:$V,$B1084)))))))</f>
        <v/>
      </c>
      <c r="H1084" s="312" t="str">
        <f ca="1">IF($B1084="","",IF(INDEX(ORCAMENTO!$H:$H,$B1084)&lt;&gt;"",INDEX(ORCAMENTO!$H:$H,$B1084),IF(INDEX(ORCAMENTO!$K:$K,$B1084)&lt;&gt;"",INDEX(ORCAMENTO!$K:$K,$B1084),IF(INDEX(ORCAMENTO!$N:$N,$B1084)&lt;&gt;"",INDEX(ORCAMENTO!$N:$N,$B1084),IF(INDEX(ORCAMENTO!$Q:$Q,$B1084)&lt;&gt;"",INDEX(ORCAMENTO!$Q:$Q,$B1084),IF(INDEX(ORCAMENTO!$T:$T,$B1084)&lt;&gt;"",INDEX(ORCAMENTO!$T:$T,$B1084),INDEX(ORCAMENTO!$W:$W,$B1084)))))))</f>
        <v/>
      </c>
      <c r="I1084" s="255" t="str">
        <f ca="1">IF($B1084="","",IF(INDEX(ORCAMENTO!$AI:$AI,$B1084)&lt;&gt;"",INDEX(ORCAMENTO!$AI:$AI,$B1084),IF(INDEX(ORCAMENTO!$AG:$AG,$B1084),"Memorial de cálculo ou anexo obrigatório não informado para item acima do limite.",IF(AND(INDEX(ORCAMENTO!$AC:$AC,$B1084),NOT(INDEX(ORCAMENTO!$AE:$AE,$B1084))),"Informe pelo menos um ano completo com valor unitário e quantidade.","Pendência identificada automaticamente."))))</f>
        <v/>
      </c>
      <c r="N1084" s="255">
        <f t="shared" si="34"/>
        <v>1085</v>
      </c>
      <c r="O1084" s="255">
        <f ca="1">IF(INDEX(ORCAMENTO!$AI:$AI,$N1084)&lt;&gt;"",1,0)</f>
        <v>0</v>
      </c>
      <c r="P1084" s="255">
        <f t="shared" ca="1" si="35"/>
        <v>11</v>
      </c>
      <c r="Q1084" s="255" t="str">
        <f ca="1">INDEX(ORCAMENTO!$AI:$AI,$N1084)</f>
        <v/>
      </c>
    </row>
    <row r="1085" spans="2:17" ht="15" customHeight="1" x14ac:dyDescent="0.25">
      <c r="B1085" s="255" t="str">
        <f ca="1">IFERROR(INDEX(_AUX_ANALISE!$A$1:$A$2461,MATCH(ROW()-34,_AUX_ANALISE!$C$1:$C$2461,0)),"")</f>
        <v/>
      </c>
      <c r="C1085" s="255" t="str">
        <f ca="1">IF($B1085="","",INDEX(ORCAMENTO!$B:$B,$B1085))</f>
        <v/>
      </c>
      <c r="D1085" s="255" t="str">
        <f ca="1">IF($B1085="","",INDEX(ORCAMENTO!$E:$E,$B1085))</f>
        <v/>
      </c>
      <c r="E1085" s="255" t="str">
        <f ca="1">IF($B1085="","",INDEX(ORCAMENTO!$D:$D,$B1085))</f>
        <v/>
      </c>
      <c r="F1085" s="255" t="str">
        <f ca="1">IF($B1085="","",TRIM(IF(OR(INDEX(ORCAMENTO!$G:$G,$B1085)&lt;&gt;"",INDEX(ORCAMENTO!$H:$H,$B1085)&lt;&gt;""),"Ano 1; ","")&amp;IF(OR(INDEX(ORCAMENTO!$J:$J,$B1085)&lt;&gt;"",INDEX(ORCAMENTO!$K:$K,$B1085)&lt;&gt;""),"Ano 2; ","")&amp;IF(OR(INDEX(ORCAMENTO!$M:$M,$B1085)&lt;&gt;"",INDEX(ORCAMENTO!$N:$N,$B1085)&lt;&gt;""),"Ano 3; ","")&amp;IF(OR(INDEX(ORCAMENTO!$P:$P,$B1085)&lt;&gt;"",INDEX(ORCAMENTO!$Q:$Q,$B1085)&lt;&gt;""),"Ano 4; ","")&amp;IF(OR(INDEX(ORCAMENTO!$S:$S,$B1085)&lt;&gt;"",INDEX(ORCAMENTO!$T:$T,$B1085)&lt;&gt;""),"Ano 5; ","")&amp;IF(OR(INDEX(ORCAMENTO!$V:$V,$B1085)&lt;&gt;"",INDEX(ORCAMENTO!$W:$W,$B1085)&lt;&gt;""),"Ano 6; ","")))</f>
        <v/>
      </c>
      <c r="G1085" s="311" t="str">
        <f ca="1">IF($B1085="","",IF(INDEX(ORCAMENTO!$G:$G,$B1085)&lt;&gt;"",INDEX(ORCAMENTO!$G:$G,$B1085),IF(INDEX(ORCAMENTO!$J:$J,$B1085)&lt;&gt;"",INDEX(ORCAMENTO!$J:$J,$B1085),IF(INDEX(ORCAMENTO!$M:$M,$B1085)&lt;&gt;"",INDEX(ORCAMENTO!$M:$M,$B1085),IF(INDEX(ORCAMENTO!$P:$P,$B1085)&lt;&gt;"",INDEX(ORCAMENTO!$P:$P,$B1085),IF(INDEX(ORCAMENTO!$S:$S,$B1085)&lt;&gt;"",INDEX(ORCAMENTO!$S:$S,$B1085),INDEX(ORCAMENTO!$V:$V,$B1085)))))))</f>
        <v/>
      </c>
      <c r="H1085" s="312" t="str">
        <f ca="1">IF($B1085="","",IF(INDEX(ORCAMENTO!$H:$H,$B1085)&lt;&gt;"",INDEX(ORCAMENTO!$H:$H,$B1085),IF(INDEX(ORCAMENTO!$K:$K,$B1085)&lt;&gt;"",INDEX(ORCAMENTO!$K:$K,$B1085),IF(INDEX(ORCAMENTO!$N:$N,$B1085)&lt;&gt;"",INDEX(ORCAMENTO!$N:$N,$B1085),IF(INDEX(ORCAMENTO!$Q:$Q,$B1085)&lt;&gt;"",INDEX(ORCAMENTO!$Q:$Q,$B1085),IF(INDEX(ORCAMENTO!$T:$T,$B1085)&lt;&gt;"",INDEX(ORCAMENTO!$T:$T,$B1085),INDEX(ORCAMENTO!$W:$W,$B1085)))))))</f>
        <v/>
      </c>
      <c r="I1085" s="255" t="str">
        <f ca="1">IF($B1085="","",IF(INDEX(ORCAMENTO!$AI:$AI,$B1085)&lt;&gt;"",INDEX(ORCAMENTO!$AI:$AI,$B1085),IF(INDEX(ORCAMENTO!$AG:$AG,$B1085),"Memorial de cálculo ou anexo obrigatório não informado para item acima do limite.",IF(AND(INDEX(ORCAMENTO!$AC:$AC,$B1085),NOT(INDEX(ORCAMENTO!$AE:$AE,$B1085))),"Informe pelo menos um ano completo com valor unitário e quantidade.","Pendência identificada automaticamente."))))</f>
        <v/>
      </c>
      <c r="N1085" s="255">
        <f t="shared" si="34"/>
        <v>1086</v>
      </c>
      <c r="O1085" s="255">
        <f ca="1">IF(INDEX(ORCAMENTO!$AI:$AI,$N1085)&lt;&gt;"",1,0)</f>
        <v>0</v>
      </c>
      <c r="P1085" s="255">
        <f t="shared" ca="1" si="35"/>
        <v>11</v>
      </c>
      <c r="Q1085" s="255" t="str">
        <f ca="1">INDEX(ORCAMENTO!$AI:$AI,$N1085)</f>
        <v/>
      </c>
    </row>
    <row r="1086" spans="2:17" ht="15" customHeight="1" x14ac:dyDescent="0.25">
      <c r="B1086" s="255" t="str">
        <f ca="1">IFERROR(INDEX(_AUX_ANALISE!$A$1:$A$2461,MATCH(ROW()-34,_AUX_ANALISE!$C$1:$C$2461,0)),"")</f>
        <v/>
      </c>
      <c r="C1086" s="255" t="str">
        <f ca="1">IF($B1086="","",INDEX(ORCAMENTO!$B:$B,$B1086))</f>
        <v/>
      </c>
      <c r="D1086" s="255" t="str">
        <f ca="1">IF($B1086="","",INDEX(ORCAMENTO!$E:$E,$B1086))</f>
        <v/>
      </c>
      <c r="E1086" s="255" t="str">
        <f ca="1">IF($B1086="","",INDEX(ORCAMENTO!$D:$D,$B1086))</f>
        <v/>
      </c>
      <c r="F1086" s="255" t="str">
        <f ca="1">IF($B1086="","",TRIM(IF(OR(INDEX(ORCAMENTO!$G:$G,$B1086)&lt;&gt;"",INDEX(ORCAMENTO!$H:$H,$B1086)&lt;&gt;""),"Ano 1; ","")&amp;IF(OR(INDEX(ORCAMENTO!$J:$J,$B1086)&lt;&gt;"",INDEX(ORCAMENTO!$K:$K,$B1086)&lt;&gt;""),"Ano 2; ","")&amp;IF(OR(INDEX(ORCAMENTO!$M:$M,$B1086)&lt;&gt;"",INDEX(ORCAMENTO!$N:$N,$B1086)&lt;&gt;""),"Ano 3; ","")&amp;IF(OR(INDEX(ORCAMENTO!$P:$P,$B1086)&lt;&gt;"",INDEX(ORCAMENTO!$Q:$Q,$B1086)&lt;&gt;""),"Ano 4; ","")&amp;IF(OR(INDEX(ORCAMENTO!$S:$S,$B1086)&lt;&gt;"",INDEX(ORCAMENTO!$T:$T,$B1086)&lt;&gt;""),"Ano 5; ","")&amp;IF(OR(INDEX(ORCAMENTO!$V:$V,$B1086)&lt;&gt;"",INDEX(ORCAMENTO!$W:$W,$B1086)&lt;&gt;""),"Ano 6; ","")))</f>
        <v/>
      </c>
      <c r="G1086" s="311" t="str">
        <f ca="1">IF($B1086="","",IF(INDEX(ORCAMENTO!$G:$G,$B1086)&lt;&gt;"",INDEX(ORCAMENTO!$G:$G,$B1086),IF(INDEX(ORCAMENTO!$J:$J,$B1086)&lt;&gt;"",INDEX(ORCAMENTO!$J:$J,$B1086),IF(INDEX(ORCAMENTO!$M:$M,$B1086)&lt;&gt;"",INDEX(ORCAMENTO!$M:$M,$B1086),IF(INDEX(ORCAMENTO!$P:$P,$B1086)&lt;&gt;"",INDEX(ORCAMENTO!$P:$P,$B1086),IF(INDEX(ORCAMENTO!$S:$S,$B1086)&lt;&gt;"",INDEX(ORCAMENTO!$S:$S,$B1086),INDEX(ORCAMENTO!$V:$V,$B1086)))))))</f>
        <v/>
      </c>
      <c r="H1086" s="312" t="str">
        <f ca="1">IF($B1086="","",IF(INDEX(ORCAMENTO!$H:$H,$B1086)&lt;&gt;"",INDEX(ORCAMENTO!$H:$H,$B1086),IF(INDEX(ORCAMENTO!$K:$K,$B1086)&lt;&gt;"",INDEX(ORCAMENTO!$K:$K,$B1086),IF(INDEX(ORCAMENTO!$N:$N,$B1086)&lt;&gt;"",INDEX(ORCAMENTO!$N:$N,$B1086),IF(INDEX(ORCAMENTO!$Q:$Q,$B1086)&lt;&gt;"",INDEX(ORCAMENTO!$Q:$Q,$B1086),IF(INDEX(ORCAMENTO!$T:$T,$B1086)&lt;&gt;"",INDEX(ORCAMENTO!$T:$T,$B1086),INDEX(ORCAMENTO!$W:$W,$B1086)))))))</f>
        <v/>
      </c>
      <c r="I1086" s="255" t="str">
        <f ca="1">IF($B1086="","",IF(INDEX(ORCAMENTO!$AI:$AI,$B1086)&lt;&gt;"",INDEX(ORCAMENTO!$AI:$AI,$B1086),IF(INDEX(ORCAMENTO!$AG:$AG,$B1086),"Memorial de cálculo ou anexo obrigatório não informado para item acima do limite.",IF(AND(INDEX(ORCAMENTO!$AC:$AC,$B1086),NOT(INDEX(ORCAMENTO!$AE:$AE,$B1086))),"Informe pelo menos um ano completo com valor unitário e quantidade.","Pendência identificada automaticamente."))))</f>
        <v/>
      </c>
      <c r="N1086" s="255">
        <f t="shared" si="34"/>
        <v>1087</v>
      </c>
      <c r="O1086" s="255">
        <f ca="1">IF(INDEX(ORCAMENTO!$AI:$AI,$N1086)&lt;&gt;"",1,0)</f>
        <v>0</v>
      </c>
      <c r="P1086" s="255">
        <f t="shared" ca="1" si="35"/>
        <v>11</v>
      </c>
      <c r="Q1086" s="255" t="str">
        <f ca="1">INDEX(ORCAMENTO!$AI:$AI,$N1086)</f>
        <v/>
      </c>
    </row>
    <row r="1087" spans="2:17" ht="15" customHeight="1" x14ac:dyDescent="0.25">
      <c r="B1087" s="255" t="str">
        <f ca="1">IFERROR(INDEX(_AUX_ANALISE!$A$1:$A$2461,MATCH(ROW()-34,_AUX_ANALISE!$C$1:$C$2461,0)),"")</f>
        <v/>
      </c>
      <c r="C1087" s="255" t="str">
        <f ca="1">IF($B1087="","",INDEX(ORCAMENTO!$B:$B,$B1087))</f>
        <v/>
      </c>
      <c r="D1087" s="255" t="str">
        <f ca="1">IF($B1087="","",INDEX(ORCAMENTO!$E:$E,$B1087))</f>
        <v/>
      </c>
      <c r="E1087" s="255" t="str">
        <f ca="1">IF($B1087="","",INDEX(ORCAMENTO!$D:$D,$B1087))</f>
        <v/>
      </c>
      <c r="F1087" s="255" t="str">
        <f ca="1">IF($B1087="","",TRIM(IF(OR(INDEX(ORCAMENTO!$G:$G,$B1087)&lt;&gt;"",INDEX(ORCAMENTO!$H:$H,$B1087)&lt;&gt;""),"Ano 1; ","")&amp;IF(OR(INDEX(ORCAMENTO!$J:$J,$B1087)&lt;&gt;"",INDEX(ORCAMENTO!$K:$K,$B1087)&lt;&gt;""),"Ano 2; ","")&amp;IF(OR(INDEX(ORCAMENTO!$M:$M,$B1087)&lt;&gt;"",INDEX(ORCAMENTO!$N:$N,$B1087)&lt;&gt;""),"Ano 3; ","")&amp;IF(OR(INDEX(ORCAMENTO!$P:$P,$B1087)&lt;&gt;"",INDEX(ORCAMENTO!$Q:$Q,$B1087)&lt;&gt;""),"Ano 4; ","")&amp;IF(OR(INDEX(ORCAMENTO!$S:$S,$B1087)&lt;&gt;"",INDEX(ORCAMENTO!$T:$T,$B1087)&lt;&gt;""),"Ano 5; ","")&amp;IF(OR(INDEX(ORCAMENTO!$V:$V,$B1087)&lt;&gt;"",INDEX(ORCAMENTO!$W:$W,$B1087)&lt;&gt;""),"Ano 6; ","")))</f>
        <v/>
      </c>
      <c r="G1087" s="311" t="str">
        <f ca="1">IF($B1087="","",IF(INDEX(ORCAMENTO!$G:$G,$B1087)&lt;&gt;"",INDEX(ORCAMENTO!$G:$G,$B1087),IF(INDEX(ORCAMENTO!$J:$J,$B1087)&lt;&gt;"",INDEX(ORCAMENTO!$J:$J,$B1087),IF(INDEX(ORCAMENTO!$M:$M,$B1087)&lt;&gt;"",INDEX(ORCAMENTO!$M:$M,$B1087),IF(INDEX(ORCAMENTO!$P:$P,$B1087)&lt;&gt;"",INDEX(ORCAMENTO!$P:$P,$B1087),IF(INDEX(ORCAMENTO!$S:$S,$B1087)&lt;&gt;"",INDEX(ORCAMENTO!$S:$S,$B1087),INDEX(ORCAMENTO!$V:$V,$B1087)))))))</f>
        <v/>
      </c>
      <c r="H1087" s="312" t="str">
        <f ca="1">IF($B1087="","",IF(INDEX(ORCAMENTO!$H:$H,$B1087)&lt;&gt;"",INDEX(ORCAMENTO!$H:$H,$B1087),IF(INDEX(ORCAMENTO!$K:$K,$B1087)&lt;&gt;"",INDEX(ORCAMENTO!$K:$K,$B1087),IF(INDEX(ORCAMENTO!$N:$N,$B1087)&lt;&gt;"",INDEX(ORCAMENTO!$N:$N,$B1087),IF(INDEX(ORCAMENTO!$Q:$Q,$B1087)&lt;&gt;"",INDEX(ORCAMENTO!$Q:$Q,$B1087),IF(INDEX(ORCAMENTO!$T:$T,$B1087)&lt;&gt;"",INDEX(ORCAMENTO!$T:$T,$B1087),INDEX(ORCAMENTO!$W:$W,$B1087)))))))</f>
        <v/>
      </c>
      <c r="I1087" s="255" t="str">
        <f ca="1">IF($B1087="","",IF(INDEX(ORCAMENTO!$AI:$AI,$B1087)&lt;&gt;"",INDEX(ORCAMENTO!$AI:$AI,$B1087),IF(INDEX(ORCAMENTO!$AG:$AG,$B1087),"Memorial de cálculo ou anexo obrigatório não informado para item acima do limite.",IF(AND(INDEX(ORCAMENTO!$AC:$AC,$B1087),NOT(INDEX(ORCAMENTO!$AE:$AE,$B1087))),"Informe pelo menos um ano completo com valor unitário e quantidade.","Pendência identificada automaticamente."))))</f>
        <v/>
      </c>
      <c r="N1087" s="255">
        <f t="shared" si="34"/>
        <v>1088</v>
      </c>
      <c r="O1087" s="255">
        <f ca="1">IF(INDEX(ORCAMENTO!$AI:$AI,$N1087)&lt;&gt;"",1,0)</f>
        <v>0</v>
      </c>
      <c r="P1087" s="255">
        <f t="shared" ca="1" si="35"/>
        <v>11</v>
      </c>
      <c r="Q1087" s="255" t="str">
        <f ca="1">INDEX(ORCAMENTO!$AI:$AI,$N1087)</f>
        <v/>
      </c>
    </row>
    <row r="1088" spans="2:17" ht="15" customHeight="1" x14ac:dyDescent="0.25">
      <c r="B1088" s="255" t="str">
        <f ca="1">IFERROR(INDEX(_AUX_ANALISE!$A$1:$A$2461,MATCH(ROW()-34,_AUX_ANALISE!$C$1:$C$2461,0)),"")</f>
        <v/>
      </c>
      <c r="C1088" s="255" t="str">
        <f ca="1">IF($B1088="","",INDEX(ORCAMENTO!$B:$B,$B1088))</f>
        <v/>
      </c>
      <c r="D1088" s="255" t="str">
        <f ca="1">IF($B1088="","",INDEX(ORCAMENTO!$E:$E,$B1088))</f>
        <v/>
      </c>
      <c r="E1088" s="255" t="str">
        <f ca="1">IF($B1088="","",INDEX(ORCAMENTO!$D:$D,$B1088))</f>
        <v/>
      </c>
      <c r="F1088" s="255" t="str">
        <f ca="1">IF($B1088="","",TRIM(IF(OR(INDEX(ORCAMENTO!$G:$G,$B1088)&lt;&gt;"",INDEX(ORCAMENTO!$H:$H,$B1088)&lt;&gt;""),"Ano 1; ","")&amp;IF(OR(INDEX(ORCAMENTO!$J:$J,$B1088)&lt;&gt;"",INDEX(ORCAMENTO!$K:$K,$B1088)&lt;&gt;""),"Ano 2; ","")&amp;IF(OR(INDEX(ORCAMENTO!$M:$M,$B1088)&lt;&gt;"",INDEX(ORCAMENTO!$N:$N,$B1088)&lt;&gt;""),"Ano 3; ","")&amp;IF(OR(INDEX(ORCAMENTO!$P:$P,$B1088)&lt;&gt;"",INDEX(ORCAMENTO!$Q:$Q,$B1088)&lt;&gt;""),"Ano 4; ","")&amp;IF(OR(INDEX(ORCAMENTO!$S:$S,$B1088)&lt;&gt;"",INDEX(ORCAMENTO!$T:$T,$B1088)&lt;&gt;""),"Ano 5; ","")&amp;IF(OR(INDEX(ORCAMENTO!$V:$V,$B1088)&lt;&gt;"",INDEX(ORCAMENTO!$W:$W,$B1088)&lt;&gt;""),"Ano 6; ","")))</f>
        <v/>
      </c>
      <c r="G1088" s="311" t="str">
        <f ca="1">IF($B1088="","",IF(INDEX(ORCAMENTO!$G:$G,$B1088)&lt;&gt;"",INDEX(ORCAMENTO!$G:$G,$B1088),IF(INDEX(ORCAMENTO!$J:$J,$B1088)&lt;&gt;"",INDEX(ORCAMENTO!$J:$J,$B1088),IF(INDEX(ORCAMENTO!$M:$M,$B1088)&lt;&gt;"",INDEX(ORCAMENTO!$M:$M,$B1088),IF(INDEX(ORCAMENTO!$P:$P,$B1088)&lt;&gt;"",INDEX(ORCAMENTO!$P:$P,$B1088),IF(INDEX(ORCAMENTO!$S:$S,$B1088)&lt;&gt;"",INDEX(ORCAMENTO!$S:$S,$B1088),INDEX(ORCAMENTO!$V:$V,$B1088)))))))</f>
        <v/>
      </c>
      <c r="H1088" s="312" t="str">
        <f ca="1">IF($B1088="","",IF(INDEX(ORCAMENTO!$H:$H,$B1088)&lt;&gt;"",INDEX(ORCAMENTO!$H:$H,$B1088),IF(INDEX(ORCAMENTO!$K:$K,$B1088)&lt;&gt;"",INDEX(ORCAMENTO!$K:$K,$B1088),IF(INDEX(ORCAMENTO!$N:$N,$B1088)&lt;&gt;"",INDEX(ORCAMENTO!$N:$N,$B1088),IF(INDEX(ORCAMENTO!$Q:$Q,$B1088)&lt;&gt;"",INDEX(ORCAMENTO!$Q:$Q,$B1088),IF(INDEX(ORCAMENTO!$T:$T,$B1088)&lt;&gt;"",INDEX(ORCAMENTO!$T:$T,$B1088),INDEX(ORCAMENTO!$W:$W,$B1088)))))))</f>
        <v/>
      </c>
      <c r="I1088" s="255" t="str">
        <f ca="1">IF($B1088="","",IF(INDEX(ORCAMENTO!$AI:$AI,$B1088)&lt;&gt;"",INDEX(ORCAMENTO!$AI:$AI,$B1088),IF(INDEX(ORCAMENTO!$AG:$AG,$B1088),"Memorial de cálculo ou anexo obrigatório não informado para item acima do limite.",IF(AND(INDEX(ORCAMENTO!$AC:$AC,$B1088),NOT(INDEX(ORCAMENTO!$AE:$AE,$B1088))),"Informe pelo menos um ano completo com valor unitário e quantidade.","Pendência identificada automaticamente."))))</f>
        <v/>
      </c>
      <c r="N1088" s="255">
        <f t="shared" si="34"/>
        <v>1089</v>
      </c>
      <c r="O1088" s="255">
        <f ca="1">IF(INDEX(ORCAMENTO!$AI:$AI,$N1088)&lt;&gt;"",1,0)</f>
        <v>0</v>
      </c>
      <c r="P1088" s="255">
        <f t="shared" ca="1" si="35"/>
        <v>11</v>
      </c>
      <c r="Q1088" s="255" t="str">
        <f ca="1">INDEX(ORCAMENTO!$AI:$AI,$N1088)</f>
        <v/>
      </c>
    </row>
  </sheetData>
  <sheetProtection algorithmName="SHA-512" hashValue="6prQzyuKYLVIWPkitNKAj1Oz9mmKU27fSE6Wxd6HX+yi+Lai0h3f9Fuz/1LDnQu5yncgMaFm3nL9wqk5nRGSRQ==" saltValue="F3GgAtlB4ipwdX7APy//FA==" spinCount="100000" sheet="1" objects="1" scenarios="1"/>
  <mergeCells count="13">
    <mergeCell ref="B33:I33"/>
    <mergeCell ref="B27:F30"/>
    <mergeCell ref="W2:Y2"/>
    <mergeCell ref="B3:M3"/>
    <mergeCell ref="B11:I11"/>
    <mergeCell ref="B5:C5"/>
    <mergeCell ref="C26:F26"/>
    <mergeCell ref="W3:Y3"/>
    <mergeCell ref="D8:F9"/>
    <mergeCell ref="B21:C21"/>
    <mergeCell ref="D6:F7"/>
    <mergeCell ref="G7:G9"/>
    <mergeCell ref="D5:F5"/>
  </mergeCells>
  <conditionalFormatting sqref="G6:K6 H7:K7">
    <cfRule type="expression" dxfId="20" priority="2">
      <formula>$G$6="Aprovado para análise aprofundada"</formula>
    </cfRule>
    <cfRule type="expression" dxfId="19" priority="3">
      <formula>$G$6="Solicitar complementação de informações"</formula>
    </cfRule>
    <cfRule type="expression" dxfId="18" priority="4">
      <formula>$G$6="Não priorizado no momento"</formula>
    </cfRule>
  </conditionalFormatting>
  <conditionalFormatting sqref="H14:I14">
    <cfRule type="expression" dxfId="17" priority="5">
      <formula>$I$14=2</formula>
    </cfRule>
    <cfRule type="expression" dxfId="16" priority="6">
      <formula>$I$14=1</formula>
    </cfRule>
    <cfRule type="expression" dxfId="15" priority="7">
      <formula>$I$14=0</formula>
    </cfRule>
  </conditionalFormatting>
  <conditionalFormatting sqref="H15:I15">
    <cfRule type="expression" dxfId="14" priority="8">
      <formula>$I$15=2</formula>
    </cfRule>
    <cfRule type="expression" dxfId="13" priority="9">
      <formula>$I$15=1</formula>
    </cfRule>
    <cfRule type="expression" dxfId="12" priority="10">
      <formula>$I$15=0</formula>
    </cfRule>
  </conditionalFormatting>
  <conditionalFormatting sqref="H16:I16">
    <cfRule type="expression" dxfId="11" priority="11">
      <formula>$I$16=2</formula>
    </cfRule>
    <cfRule type="expression" dxfId="10" priority="12">
      <formula>$I$16=1</formula>
    </cfRule>
    <cfRule type="expression" dxfId="9" priority="13">
      <formula>$I$16=0</formula>
    </cfRule>
  </conditionalFormatting>
  <conditionalFormatting sqref="H17:I17">
    <cfRule type="expression" dxfId="8" priority="14">
      <formula>$I$17=2</formula>
    </cfRule>
    <cfRule type="expression" dxfId="7" priority="15">
      <formula>$I$17=1</formula>
    </cfRule>
    <cfRule type="expression" dxfId="6" priority="16">
      <formula>$I$17=0</formula>
    </cfRule>
  </conditionalFormatting>
  <conditionalFormatting sqref="H18:I18">
    <cfRule type="expression" dxfId="5" priority="17">
      <formula>$I$18=2</formula>
    </cfRule>
    <cfRule type="expression" dxfId="4" priority="18">
      <formula>$I$18=1</formula>
    </cfRule>
    <cfRule type="expression" dxfId="3" priority="19">
      <formula>$I$18=0</formula>
    </cfRule>
  </conditionalFormatting>
  <conditionalFormatting sqref="H19:I19">
    <cfRule type="expression" dxfId="2" priority="20">
      <formula>$I$19=2</formula>
    </cfRule>
    <cfRule type="expression" dxfId="1" priority="21">
      <formula>$I$19=1</formula>
    </cfRule>
    <cfRule type="expression" dxfId="0" priority="22">
      <formula>$I$19=0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25"/>
  <sheetViews>
    <sheetView showGridLines="0" zoomScaleNormal="100" zoomScalePageLayoutView="60" workbookViewId="0">
      <selection activeCell="D8" sqref="D8"/>
    </sheetView>
  </sheetViews>
  <sheetFormatPr defaultColWidth="8.7109375" defaultRowHeight="15" customHeight="1" x14ac:dyDescent="0.25"/>
  <cols>
    <col min="1" max="1" width="48" style="256" customWidth="1"/>
    <col min="2" max="4" width="34" style="256" customWidth="1"/>
    <col min="5" max="5" width="40" style="256" customWidth="1"/>
    <col min="6" max="6" width="13.5703125" style="256" customWidth="1"/>
    <col min="7" max="11" width="34" style="256" customWidth="1"/>
    <col min="13" max="34" width="22" style="256" customWidth="1"/>
  </cols>
  <sheetData>
    <row r="1" spans="1:26" ht="19.5" customHeight="1" x14ac:dyDescent="0.25">
      <c r="A1" s="63" t="s">
        <v>536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5.75" customHeight="1" x14ac:dyDescent="0.25">
      <c r="G2" s="64"/>
      <c r="H2" s="64"/>
    </row>
    <row r="3" spans="1:26" ht="21" customHeight="1" x14ac:dyDescent="0.25">
      <c r="A3" s="65" t="s">
        <v>36</v>
      </c>
      <c r="B3" s="65" t="s">
        <v>537</v>
      </c>
      <c r="D3" s="65" t="s">
        <v>538</v>
      </c>
      <c r="E3" s="439" t="s">
        <v>539</v>
      </c>
      <c r="F3" s="347"/>
      <c r="H3" s="313"/>
    </row>
    <row r="4" spans="1:26" ht="15.75" customHeight="1" x14ac:dyDescent="0.25">
      <c r="A4" s="242" t="str">
        <f>DEFINIÇÕES!B5</f>
        <v>Plantio de árvores</v>
      </c>
      <c r="B4" s="314">
        <f>DEFINIÇÕES!D5</f>
        <v>45114.96</v>
      </c>
      <c r="D4" s="66" t="s">
        <v>337</v>
      </c>
      <c r="E4" s="67" t="s">
        <v>61</v>
      </c>
      <c r="F4" s="315">
        <v>30000</v>
      </c>
      <c r="H4" s="313"/>
    </row>
    <row r="5" spans="1:26" ht="15.75" customHeight="1" x14ac:dyDescent="0.25">
      <c r="A5" s="243" t="str">
        <f>DEFINIÇÕES!B6</f>
        <v>RNA - Regeneração natural assistida</v>
      </c>
      <c r="B5" s="316">
        <f>DEFINIÇÕES!D6</f>
        <v>6195.99</v>
      </c>
      <c r="D5" s="66" t="s">
        <v>540</v>
      </c>
      <c r="E5" s="67" t="s">
        <v>63</v>
      </c>
      <c r="F5" s="68">
        <v>0.3</v>
      </c>
      <c r="H5" s="313"/>
    </row>
    <row r="6" spans="1:26" ht="15.75" customHeight="1" x14ac:dyDescent="0.25">
      <c r="A6" s="242" t="str">
        <f>DEFINIÇÕES!B7</f>
        <v>Semeadura direta</v>
      </c>
      <c r="B6" s="314">
        <f>DEFINIÇÕES!D7</f>
        <v>16455.12</v>
      </c>
      <c r="E6" s="67" t="s">
        <v>65</v>
      </c>
      <c r="F6" s="69">
        <v>0.2</v>
      </c>
      <c r="H6" s="313"/>
    </row>
    <row r="7" spans="1:26" ht="15.75" customHeight="1" x14ac:dyDescent="0.25">
      <c r="A7" s="243"/>
      <c r="B7" s="317"/>
      <c r="E7" s="70" t="s">
        <v>67</v>
      </c>
      <c r="F7" s="318">
        <v>2</v>
      </c>
      <c r="H7" s="313"/>
    </row>
    <row r="8" spans="1:26" ht="15.75" customHeight="1" x14ac:dyDescent="0.25">
      <c r="A8" s="242"/>
      <c r="B8" s="319"/>
      <c r="H8" s="313"/>
    </row>
    <row r="9" spans="1:26" ht="15.75" customHeight="1" x14ac:dyDescent="0.25">
      <c r="D9" s="313"/>
    </row>
    <row r="10" spans="1:26" ht="15.75" customHeight="1" x14ac:dyDescent="0.25"/>
    <row r="12" spans="1:26" ht="15" customHeight="1" x14ac:dyDescent="0.25">
      <c r="A12" s="65" t="s">
        <v>541</v>
      </c>
      <c r="B12" s="65"/>
      <c r="C12" s="65" t="s">
        <v>542</v>
      </c>
      <c r="D12" s="65"/>
      <c r="E12" s="65" t="s">
        <v>543</v>
      </c>
      <c r="F12" s="65"/>
      <c r="G12" s="65" t="s">
        <v>544</v>
      </c>
      <c r="H12" s="65" t="s">
        <v>545</v>
      </c>
      <c r="I12" s="65" t="s">
        <v>546</v>
      </c>
      <c r="J12" s="65" t="s">
        <v>547</v>
      </c>
      <c r="K12" s="65" t="s">
        <v>548</v>
      </c>
    </row>
    <row r="13" spans="1:26" ht="30" customHeight="1" x14ac:dyDescent="0.25">
      <c r="A13" s="66" t="s">
        <v>76</v>
      </c>
      <c r="C13" s="66" t="s">
        <v>549</v>
      </c>
      <c r="E13" s="66" t="s">
        <v>183</v>
      </c>
      <c r="G13" s="66" t="s">
        <v>210</v>
      </c>
      <c r="H13" s="66" t="s">
        <v>241</v>
      </c>
      <c r="I13" s="66" t="s">
        <v>266</v>
      </c>
      <c r="J13" s="66" t="s">
        <v>286</v>
      </c>
      <c r="K13" s="66" t="s">
        <v>550</v>
      </c>
    </row>
    <row r="14" spans="1:26" ht="30" customHeight="1" x14ac:dyDescent="0.25">
      <c r="A14" s="66" t="s">
        <v>81</v>
      </c>
      <c r="C14" s="66"/>
      <c r="E14" s="66" t="s">
        <v>188</v>
      </c>
      <c r="G14" s="66" t="s">
        <v>235</v>
      </c>
      <c r="H14" s="66" t="s">
        <v>246</v>
      </c>
      <c r="I14" s="66" t="s">
        <v>271</v>
      </c>
      <c r="J14" s="66" t="s">
        <v>291</v>
      </c>
      <c r="K14" s="66" t="s">
        <v>551</v>
      </c>
    </row>
    <row r="15" spans="1:26" ht="30" customHeight="1" x14ac:dyDescent="0.25">
      <c r="A15" s="66" t="s">
        <v>86</v>
      </c>
      <c r="C15" s="66"/>
      <c r="E15" s="66" t="s">
        <v>193</v>
      </c>
      <c r="G15" s="66" t="s">
        <v>215</v>
      </c>
      <c r="H15" s="66" t="s">
        <v>251</v>
      </c>
      <c r="I15" s="66" t="s">
        <v>276</v>
      </c>
      <c r="J15" s="66" t="s">
        <v>296</v>
      </c>
      <c r="K15" s="66" t="s">
        <v>316</v>
      </c>
    </row>
    <row r="16" spans="1:26" ht="30.75" customHeight="1" x14ac:dyDescent="0.25">
      <c r="A16" s="66" t="s">
        <v>91</v>
      </c>
      <c r="C16" s="66"/>
      <c r="E16" s="66" t="s">
        <v>198</v>
      </c>
      <c r="G16" s="66" t="s">
        <v>220</v>
      </c>
      <c r="H16" s="66" t="s">
        <v>256</v>
      </c>
      <c r="I16" s="66" t="s">
        <v>281</v>
      </c>
      <c r="J16" s="66" t="s">
        <v>301</v>
      </c>
      <c r="K16" s="66"/>
    </row>
    <row r="17" spans="1:11" ht="30.75" customHeight="1" x14ac:dyDescent="0.25">
      <c r="A17" s="66" t="s">
        <v>96</v>
      </c>
      <c r="C17" s="66"/>
      <c r="E17" s="66" t="s">
        <v>203</v>
      </c>
      <c r="G17" s="66" t="s">
        <v>225</v>
      </c>
      <c r="H17" s="66" t="s">
        <v>261</v>
      </c>
      <c r="I17" s="66"/>
      <c r="J17" s="66"/>
      <c r="K17" s="66"/>
    </row>
    <row r="18" spans="1:11" ht="15" customHeight="1" x14ac:dyDescent="0.25">
      <c r="A18" s="66" t="s">
        <v>101</v>
      </c>
      <c r="C18" s="66"/>
      <c r="E18" s="66"/>
      <c r="G18" s="66" t="s">
        <v>230</v>
      </c>
      <c r="H18" s="66"/>
      <c r="I18" s="66"/>
      <c r="J18" s="66"/>
      <c r="K18" s="66"/>
    </row>
    <row r="19" spans="1:11" ht="15" customHeight="1" x14ac:dyDescent="0.25">
      <c r="A19" s="66" t="s">
        <v>106</v>
      </c>
      <c r="C19" s="66"/>
      <c r="E19" s="66"/>
      <c r="H19" s="66"/>
      <c r="I19" s="66"/>
      <c r="J19" s="66"/>
      <c r="K19" s="66"/>
    </row>
    <row r="20" spans="1:11" ht="15" customHeight="1" x14ac:dyDescent="0.25">
      <c r="A20" s="66" t="s">
        <v>111</v>
      </c>
      <c r="C20" s="66"/>
      <c r="E20" s="66"/>
      <c r="G20" s="66"/>
      <c r="H20" s="66"/>
      <c r="I20" s="66"/>
      <c r="J20" s="66"/>
      <c r="K20" s="66"/>
    </row>
    <row r="21" spans="1:11" ht="15" customHeight="1" x14ac:dyDescent="0.25">
      <c r="A21" s="66" t="s">
        <v>116</v>
      </c>
      <c r="C21" s="66"/>
      <c r="E21" s="66"/>
      <c r="G21" s="66" t="s">
        <v>552</v>
      </c>
      <c r="H21" s="66"/>
      <c r="I21" s="66"/>
      <c r="J21" s="66"/>
      <c r="K21" s="66"/>
    </row>
    <row r="22" spans="1:11" ht="15" customHeight="1" x14ac:dyDescent="0.25">
      <c r="A22" s="66" t="s">
        <v>121</v>
      </c>
      <c r="C22" s="66"/>
      <c r="E22" s="66"/>
      <c r="G22" s="66"/>
      <c r="H22" s="66"/>
      <c r="I22" s="66"/>
      <c r="J22" s="66"/>
      <c r="K22" s="66"/>
    </row>
    <row r="23" spans="1:11" ht="15" customHeight="1" x14ac:dyDescent="0.25">
      <c r="A23" s="66" t="s">
        <v>126</v>
      </c>
      <c r="C23" s="66"/>
      <c r="E23" s="66"/>
      <c r="G23" s="66"/>
      <c r="H23" s="66"/>
      <c r="I23" s="66"/>
      <c r="J23" s="66"/>
      <c r="K23" s="66"/>
    </row>
    <row r="24" spans="1:11" ht="15" customHeight="1" x14ac:dyDescent="0.25">
      <c r="A24" s="66" t="s">
        <v>131</v>
      </c>
      <c r="C24" s="66"/>
      <c r="E24" s="66"/>
      <c r="G24" s="66"/>
      <c r="H24" s="66"/>
      <c r="I24" s="66"/>
      <c r="J24" s="66"/>
      <c r="K24" s="66"/>
    </row>
    <row r="25" spans="1:11" ht="15" customHeight="1" x14ac:dyDescent="0.25">
      <c r="A25" s="66" t="s">
        <v>136</v>
      </c>
      <c r="C25" s="66"/>
      <c r="E25" s="66"/>
      <c r="G25" s="66"/>
      <c r="H25" s="66"/>
      <c r="I25" s="66"/>
      <c r="J25" s="66"/>
      <c r="K25" s="66"/>
    </row>
    <row r="26" spans="1:11" ht="15" customHeight="1" x14ac:dyDescent="0.25">
      <c r="A26" s="66" t="s">
        <v>141</v>
      </c>
      <c r="C26" s="66"/>
      <c r="E26" s="66"/>
      <c r="G26" s="66"/>
      <c r="H26" s="66"/>
      <c r="I26" s="66"/>
      <c r="J26" s="66"/>
      <c r="K26" s="66"/>
    </row>
    <row r="27" spans="1:11" ht="15" customHeight="1" x14ac:dyDescent="0.25">
      <c r="A27" s="66" t="s">
        <v>146</v>
      </c>
      <c r="C27" s="66"/>
      <c r="E27" s="66"/>
      <c r="G27" s="66"/>
      <c r="H27" s="66"/>
      <c r="I27" s="66"/>
      <c r="J27" s="66"/>
      <c r="K27" s="66"/>
    </row>
    <row r="28" spans="1:11" ht="15" customHeight="1" x14ac:dyDescent="0.25">
      <c r="A28" s="66" t="s">
        <v>151</v>
      </c>
      <c r="C28" s="66"/>
      <c r="E28" s="66"/>
      <c r="G28" s="66"/>
      <c r="H28" s="66"/>
      <c r="I28" s="66"/>
      <c r="J28" s="66"/>
      <c r="K28" s="66"/>
    </row>
    <row r="29" spans="1:11" ht="15" customHeight="1" x14ac:dyDescent="0.25">
      <c r="A29" s="66" t="s">
        <v>156</v>
      </c>
      <c r="C29" s="66"/>
      <c r="E29" s="66"/>
      <c r="G29" s="66"/>
      <c r="H29" s="66"/>
      <c r="I29" s="66"/>
      <c r="J29" s="66"/>
      <c r="K29" s="66"/>
    </row>
    <row r="30" spans="1:11" ht="15" customHeight="1" x14ac:dyDescent="0.25">
      <c r="A30" s="66" t="s">
        <v>161</v>
      </c>
      <c r="C30" s="66"/>
      <c r="E30" s="66"/>
      <c r="G30" s="66"/>
      <c r="H30" s="66"/>
      <c r="I30" s="66"/>
      <c r="J30" s="66"/>
      <c r="K30" s="66"/>
    </row>
    <row r="31" spans="1:11" ht="15" customHeight="1" x14ac:dyDescent="0.25">
      <c r="A31" s="66" t="s">
        <v>166</v>
      </c>
      <c r="C31" s="66"/>
      <c r="E31" s="66"/>
      <c r="G31" s="66"/>
      <c r="H31" s="66"/>
      <c r="I31" s="66"/>
      <c r="J31" s="66"/>
      <c r="K31" s="66"/>
    </row>
    <row r="32" spans="1:11" ht="15" customHeight="1" x14ac:dyDescent="0.25">
      <c r="A32" s="66" t="s">
        <v>171</v>
      </c>
      <c r="C32" s="66"/>
      <c r="E32" s="66"/>
      <c r="G32" s="66"/>
      <c r="H32" s="66"/>
      <c r="I32" s="66"/>
      <c r="J32" s="66"/>
      <c r="K32" s="66"/>
    </row>
    <row r="33" spans="1:34" ht="15" customHeight="1" x14ac:dyDescent="0.25">
      <c r="A33" s="66" t="s">
        <v>176</v>
      </c>
      <c r="C33" s="66"/>
      <c r="E33" s="66"/>
      <c r="G33" s="66"/>
      <c r="H33" s="66"/>
      <c r="I33" s="66"/>
      <c r="J33" s="66"/>
      <c r="K33" s="66"/>
    </row>
    <row r="34" spans="1:34" ht="15" customHeight="1" x14ac:dyDescent="0.25">
      <c r="G34" s="66"/>
    </row>
    <row r="35" spans="1:34" ht="15" customHeight="1" x14ac:dyDescent="0.25">
      <c r="G35" s="66"/>
    </row>
    <row r="36" spans="1:34" ht="30" customHeight="1" x14ac:dyDescent="0.25">
      <c r="A36" s="71" t="s">
        <v>553</v>
      </c>
      <c r="B36" s="71"/>
      <c r="C36" s="71"/>
      <c r="D36" s="71"/>
      <c r="E36" s="71"/>
      <c r="F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34" ht="15" customHeight="1" x14ac:dyDescent="0.25">
      <c r="M37" s="65" t="s">
        <v>554</v>
      </c>
      <c r="N37" s="65" t="s">
        <v>555</v>
      </c>
      <c r="O37" s="65" t="s">
        <v>556</v>
      </c>
      <c r="P37" s="65" t="s">
        <v>557</v>
      </c>
      <c r="Q37" s="65" t="s">
        <v>558</v>
      </c>
      <c r="R37" s="65" t="s">
        <v>559</v>
      </c>
      <c r="S37" s="65" t="s">
        <v>560</v>
      </c>
      <c r="T37" s="65" t="s">
        <v>561</v>
      </c>
      <c r="U37" s="65" t="s">
        <v>562</v>
      </c>
      <c r="V37" s="65" t="s">
        <v>563</v>
      </c>
      <c r="W37" s="65" t="s">
        <v>564</v>
      </c>
      <c r="X37" s="65" t="s">
        <v>565</v>
      </c>
      <c r="Y37" s="65" t="s">
        <v>566</v>
      </c>
      <c r="Z37" s="65" t="s">
        <v>567</v>
      </c>
      <c r="AA37" s="65" t="s">
        <v>568</v>
      </c>
      <c r="AB37" s="65" t="s">
        <v>569</v>
      </c>
      <c r="AC37" s="65" t="s">
        <v>570</v>
      </c>
      <c r="AD37" s="65" t="s">
        <v>571</v>
      </c>
      <c r="AE37" s="65" t="s">
        <v>572</v>
      </c>
      <c r="AF37" s="65" t="s">
        <v>573</v>
      </c>
      <c r="AG37" s="65" t="s">
        <v>574</v>
      </c>
      <c r="AH37" s="65" t="s">
        <v>575</v>
      </c>
    </row>
    <row r="38" spans="1:34" ht="45" customHeight="1" x14ac:dyDescent="0.25">
      <c r="G38" s="71"/>
      <c r="M38" s="66" t="s">
        <v>76</v>
      </c>
      <c r="N38" s="66" t="s">
        <v>106</v>
      </c>
      <c r="O38" s="66" t="s">
        <v>76</v>
      </c>
      <c r="P38" s="66" t="s">
        <v>76</v>
      </c>
      <c r="Q38" s="66" t="s">
        <v>76</v>
      </c>
      <c r="R38" s="66" t="s">
        <v>76</v>
      </c>
      <c r="S38" s="66" t="s">
        <v>81</v>
      </c>
      <c r="T38" s="66" t="s">
        <v>101</v>
      </c>
      <c r="U38" s="66" t="s">
        <v>101</v>
      </c>
      <c r="V38" s="66" t="s">
        <v>101</v>
      </c>
      <c r="W38" s="66" t="s">
        <v>101</v>
      </c>
      <c r="X38" s="66" t="s">
        <v>151</v>
      </c>
      <c r="Y38" s="66" t="s">
        <v>161</v>
      </c>
      <c r="Z38" s="66" t="s">
        <v>101</v>
      </c>
      <c r="AA38" s="66" t="s">
        <v>96</v>
      </c>
      <c r="AB38" s="66" t="s">
        <v>156</v>
      </c>
      <c r="AC38" s="66" t="s">
        <v>156</v>
      </c>
      <c r="AD38" s="66" t="s">
        <v>146</v>
      </c>
      <c r="AE38" s="66" t="s">
        <v>101</v>
      </c>
      <c r="AF38" s="66" t="s">
        <v>171</v>
      </c>
      <c r="AG38" s="66" t="s">
        <v>141</v>
      </c>
      <c r="AH38" s="66" t="s">
        <v>176</v>
      </c>
    </row>
    <row r="39" spans="1:34" ht="30" customHeight="1" x14ac:dyDescent="0.25">
      <c r="M39" s="66" t="s">
        <v>141</v>
      </c>
      <c r="N39" s="66" t="s">
        <v>111</v>
      </c>
      <c r="O39" s="66" t="s">
        <v>106</v>
      </c>
      <c r="P39" s="66" t="s">
        <v>141</v>
      </c>
      <c r="Q39" s="66" t="s">
        <v>146</v>
      </c>
      <c r="R39" s="66" t="s">
        <v>171</v>
      </c>
      <c r="S39" s="66" t="s">
        <v>86</v>
      </c>
      <c r="T39" s="66" t="s">
        <v>171</v>
      </c>
      <c r="V39" s="66" t="s">
        <v>91</v>
      </c>
      <c r="W39" s="66" t="s">
        <v>171</v>
      </c>
      <c r="X39" s="66" t="s">
        <v>136</v>
      </c>
      <c r="Y39" s="66" t="s">
        <v>156</v>
      </c>
      <c r="Z39" s="66" t="s">
        <v>81</v>
      </c>
      <c r="AA39" s="66" t="s">
        <v>146</v>
      </c>
      <c r="AB39" s="66" t="s">
        <v>161</v>
      </c>
      <c r="AC39" s="66" t="s">
        <v>161</v>
      </c>
      <c r="AD39" s="66" t="s">
        <v>96</v>
      </c>
      <c r="AE39" s="66" t="s">
        <v>171</v>
      </c>
      <c r="AG39" s="66" t="s">
        <v>146</v>
      </c>
      <c r="AH39" s="66" t="s">
        <v>101</v>
      </c>
    </row>
    <row r="40" spans="1:34" ht="30" customHeight="1" x14ac:dyDescent="0.25">
      <c r="M40" s="66" t="s">
        <v>136</v>
      </c>
      <c r="N40" s="66" t="s">
        <v>116</v>
      </c>
      <c r="O40" s="66" t="s">
        <v>141</v>
      </c>
      <c r="P40" s="66" t="s">
        <v>136</v>
      </c>
      <c r="Q40" s="66" t="s">
        <v>141</v>
      </c>
      <c r="R40" s="66" t="s">
        <v>136</v>
      </c>
      <c r="S40" s="66" t="s">
        <v>101</v>
      </c>
      <c r="V40" s="66" t="s">
        <v>171</v>
      </c>
      <c r="X40" s="66" t="s">
        <v>141</v>
      </c>
      <c r="Y40" s="66" t="s">
        <v>166</v>
      </c>
      <c r="Z40" s="66" t="s">
        <v>86</v>
      </c>
      <c r="AA40" s="66" t="s">
        <v>111</v>
      </c>
      <c r="AB40" s="66" t="s">
        <v>166</v>
      </c>
      <c r="AC40" s="66" t="s">
        <v>171</v>
      </c>
      <c r="AD40" s="66" t="s">
        <v>141</v>
      </c>
      <c r="AE40" s="66" t="s">
        <v>146</v>
      </c>
      <c r="AG40" s="66" t="s">
        <v>171</v>
      </c>
    </row>
    <row r="41" spans="1:34" ht="45" customHeight="1" x14ac:dyDescent="0.25">
      <c r="M41" s="66" t="s">
        <v>91</v>
      </c>
      <c r="N41" s="66" t="s">
        <v>121</v>
      </c>
      <c r="O41" s="66" t="s">
        <v>136</v>
      </c>
      <c r="P41" s="66" t="s">
        <v>111</v>
      </c>
      <c r="Q41" s="66" t="s">
        <v>136</v>
      </c>
      <c r="R41" s="66" t="s">
        <v>141</v>
      </c>
      <c r="S41" s="66" t="s">
        <v>171</v>
      </c>
      <c r="X41" s="66" t="s">
        <v>171</v>
      </c>
      <c r="Y41" s="66" t="s">
        <v>146</v>
      </c>
      <c r="Z41" s="66" t="s">
        <v>111</v>
      </c>
      <c r="AA41" s="66" t="s">
        <v>116</v>
      </c>
      <c r="AE41" s="66" t="s">
        <v>151</v>
      </c>
      <c r="AG41" s="66" t="s">
        <v>151</v>
      </c>
    </row>
    <row r="42" spans="1:34" ht="30" customHeight="1" x14ac:dyDescent="0.25">
      <c r="N42" s="66" t="s">
        <v>126</v>
      </c>
      <c r="P42" s="66" t="s">
        <v>121</v>
      </c>
      <c r="Q42" s="66" t="s">
        <v>171</v>
      </c>
      <c r="R42" s="66" t="s">
        <v>101</v>
      </c>
      <c r="X42" s="66" t="s">
        <v>101</v>
      </c>
      <c r="Y42" s="66" t="s">
        <v>141</v>
      </c>
      <c r="Z42" s="66" t="s">
        <v>116</v>
      </c>
      <c r="AA42" s="66" t="s">
        <v>171</v>
      </c>
    </row>
    <row r="43" spans="1:34" ht="15" customHeight="1" x14ac:dyDescent="0.25">
      <c r="N43" s="66" t="s">
        <v>131</v>
      </c>
      <c r="P43" s="66" t="s">
        <v>126</v>
      </c>
      <c r="R43" s="66" t="s">
        <v>91</v>
      </c>
      <c r="Y43" s="66" t="s">
        <v>171</v>
      </c>
      <c r="Z43" s="66" t="s">
        <v>121</v>
      </c>
    </row>
    <row r="44" spans="1:34" ht="15" customHeight="1" x14ac:dyDescent="0.25">
      <c r="N44" s="66" t="s">
        <v>101</v>
      </c>
      <c r="P44" s="66" t="s">
        <v>131</v>
      </c>
      <c r="Z44" s="66" t="s">
        <v>171</v>
      </c>
    </row>
    <row r="46" spans="1:34" ht="15" customHeight="1" x14ac:dyDescent="0.25">
      <c r="A46" s="436" t="s">
        <v>576</v>
      </c>
      <c r="B46" s="437"/>
      <c r="C46" s="437"/>
      <c r="D46" s="437"/>
      <c r="E46" s="438"/>
    </row>
    <row r="47" spans="1:34" ht="15" customHeight="1" x14ac:dyDescent="0.25">
      <c r="A47" s="72" t="s">
        <v>577</v>
      </c>
      <c r="B47" s="72" t="s">
        <v>578</v>
      </c>
      <c r="C47" s="72" t="s">
        <v>73</v>
      </c>
      <c r="D47" s="72" t="s">
        <v>74</v>
      </c>
      <c r="E47" s="72" t="s">
        <v>75</v>
      </c>
    </row>
    <row r="48" spans="1:34" ht="41.25" customHeight="1" x14ac:dyDescent="0.25">
      <c r="A48" s="73" t="s">
        <v>76</v>
      </c>
      <c r="B48" s="73" t="s">
        <v>77</v>
      </c>
      <c r="C48" s="73" t="s">
        <v>78</v>
      </c>
      <c r="D48" s="73" t="s">
        <v>79</v>
      </c>
      <c r="E48" s="73" t="s">
        <v>80</v>
      </c>
    </row>
    <row r="49" spans="1:5" ht="41.25" customHeight="1" x14ac:dyDescent="0.25">
      <c r="A49" s="73" t="s">
        <v>81</v>
      </c>
      <c r="B49" s="73" t="s">
        <v>82</v>
      </c>
      <c r="C49" s="73" t="s">
        <v>83</v>
      </c>
      <c r="D49" s="73" t="s">
        <v>84</v>
      </c>
      <c r="E49" s="73" t="s">
        <v>85</v>
      </c>
    </row>
    <row r="50" spans="1:5" ht="41.25" customHeight="1" x14ac:dyDescent="0.25">
      <c r="A50" s="73" t="s">
        <v>86</v>
      </c>
      <c r="B50" s="73" t="s">
        <v>87</v>
      </c>
      <c r="C50" s="73" t="s">
        <v>88</v>
      </c>
      <c r="D50" s="73" t="s">
        <v>89</v>
      </c>
      <c r="E50" s="73" t="s">
        <v>90</v>
      </c>
    </row>
    <row r="51" spans="1:5" ht="41.25" customHeight="1" x14ac:dyDescent="0.25">
      <c r="A51" s="73" t="s">
        <v>91</v>
      </c>
      <c r="B51" s="73" t="s">
        <v>92</v>
      </c>
      <c r="C51" s="73" t="s">
        <v>93</v>
      </c>
      <c r="D51" s="73" t="s">
        <v>94</v>
      </c>
      <c r="E51" s="73" t="s">
        <v>95</v>
      </c>
    </row>
    <row r="52" spans="1:5" ht="41.25" customHeight="1" x14ac:dyDescent="0.25">
      <c r="A52" s="73" t="s">
        <v>96</v>
      </c>
      <c r="B52" s="73" t="s">
        <v>97</v>
      </c>
      <c r="C52" s="73" t="s">
        <v>98</v>
      </c>
      <c r="D52" s="73" t="s">
        <v>99</v>
      </c>
      <c r="E52" s="73" t="s">
        <v>100</v>
      </c>
    </row>
    <row r="53" spans="1:5" ht="41.25" customHeight="1" x14ac:dyDescent="0.25">
      <c r="A53" s="73" t="s">
        <v>101</v>
      </c>
      <c r="B53" s="73" t="s">
        <v>102</v>
      </c>
      <c r="C53" s="73" t="s">
        <v>103</v>
      </c>
      <c r="D53" s="73" t="s">
        <v>104</v>
      </c>
      <c r="E53" s="73" t="s">
        <v>105</v>
      </c>
    </row>
    <row r="54" spans="1:5" ht="41.25" customHeight="1" x14ac:dyDescent="0.25">
      <c r="A54" s="73" t="s">
        <v>106</v>
      </c>
      <c r="B54" s="73" t="s">
        <v>107</v>
      </c>
      <c r="C54" s="73" t="s">
        <v>108</v>
      </c>
      <c r="D54" s="73" t="s">
        <v>109</v>
      </c>
      <c r="E54" s="73" t="s">
        <v>110</v>
      </c>
    </row>
    <row r="55" spans="1:5" ht="41.25" customHeight="1" x14ac:dyDescent="0.25">
      <c r="A55" s="73" t="s">
        <v>111</v>
      </c>
      <c r="B55" s="73" t="s">
        <v>112</v>
      </c>
      <c r="C55" s="73" t="s">
        <v>113</v>
      </c>
      <c r="D55" s="73" t="s">
        <v>114</v>
      </c>
      <c r="E55" s="73" t="s">
        <v>115</v>
      </c>
    </row>
    <row r="56" spans="1:5" ht="41.25" customHeight="1" x14ac:dyDescent="0.25">
      <c r="A56" s="73" t="s">
        <v>116</v>
      </c>
      <c r="B56" s="73" t="s">
        <v>117</v>
      </c>
      <c r="C56" s="73" t="s">
        <v>118</v>
      </c>
      <c r="D56" s="73" t="s">
        <v>119</v>
      </c>
      <c r="E56" s="73" t="s">
        <v>120</v>
      </c>
    </row>
    <row r="57" spans="1:5" ht="41.25" customHeight="1" x14ac:dyDescent="0.25">
      <c r="A57" s="73" t="s">
        <v>121</v>
      </c>
      <c r="B57" s="73" t="s">
        <v>122</v>
      </c>
      <c r="C57" s="73" t="s">
        <v>123</v>
      </c>
      <c r="D57" s="73" t="s">
        <v>124</v>
      </c>
      <c r="E57" s="73" t="s">
        <v>125</v>
      </c>
    </row>
    <row r="58" spans="1:5" ht="27.75" customHeight="1" x14ac:dyDescent="0.25">
      <c r="A58" s="73" t="s">
        <v>126</v>
      </c>
      <c r="B58" s="73" t="s">
        <v>127</v>
      </c>
      <c r="C58" s="73" t="s">
        <v>128</v>
      </c>
      <c r="D58" s="73" t="s">
        <v>129</v>
      </c>
      <c r="E58" s="73" t="s">
        <v>130</v>
      </c>
    </row>
    <row r="59" spans="1:5" ht="27.75" customHeight="1" x14ac:dyDescent="0.25">
      <c r="A59" s="73" t="s">
        <v>131</v>
      </c>
      <c r="B59" s="73" t="s">
        <v>132</v>
      </c>
      <c r="C59" s="73" t="s">
        <v>133</v>
      </c>
      <c r="D59" s="73" t="s">
        <v>134</v>
      </c>
      <c r="E59" s="73" t="s">
        <v>135</v>
      </c>
    </row>
    <row r="60" spans="1:5" ht="41.25" customHeight="1" x14ac:dyDescent="0.25">
      <c r="A60" s="73" t="s">
        <v>136</v>
      </c>
      <c r="B60" s="73" t="s">
        <v>137</v>
      </c>
      <c r="C60" s="73" t="s">
        <v>138</v>
      </c>
      <c r="D60" s="73" t="s">
        <v>139</v>
      </c>
      <c r="E60" s="73" t="s">
        <v>140</v>
      </c>
    </row>
    <row r="61" spans="1:5" ht="41.25" customHeight="1" x14ac:dyDescent="0.25">
      <c r="A61" s="73" t="s">
        <v>141</v>
      </c>
      <c r="B61" s="73" t="s">
        <v>142</v>
      </c>
      <c r="C61" s="73" t="s">
        <v>143</v>
      </c>
      <c r="D61" s="73" t="s">
        <v>144</v>
      </c>
      <c r="E61" s="73" t="s">
        <v>145</v>
      </c>
    </row>
    <row r="62" spans="1:5" ht="41.25" customHeight="1" x14ac:dyDescent="0.25">
      <c r="A62" s="73" t="s">
        <v>146</v>
      </c>
      <c r="B62" s="73" t="s">
        <v>147</v>
      </c>
      <c r="C62" s="73" t="s">
        <v>148</v>
      </c>
      <c r="D62" s="73" t="s">
        <v>149</v>
      </c>
      <c r="E62" s="73" t="s">
        <v>150</v>
      </c>
    </row>
    <row r="63" spans="1:5" ht="27.75" customHeight="1" x14ac:dyDescent="0.25">
      <c r="A63" s="73" t="s">
        <v>151</v>
      </c>
      <c r="B63" s="73" t="s">
        <v>152</v>
      </c>
      <c r="C63" s="73" t="s">
        <v>153</v>
      </c>
      <c r="D63" s="73" t="s">
        <v>154</v>
      </c>
      <c r="E63" s="73" t="s">
        <v>155</v>
      </c>
    </row>
    <row r="64" spans="1:5" ht="27.75" customHeight="1" x14ac:dyDescent="0.25">
      <c r="A64" s="73" t="s">
        <v>156</v>
      </c>
      <c r="B64" s="73" t="s">
        <v>157</v>
      </c>
      <c r="C64" s="73" t="s">
        <v>158</v>
      </c>
      <c r="D64" s="73" t="s">
        <v>159</v>
      </c>
      <c r="E64" s="73" t="s">
        <v>160</v>
      </c>
    </row>
    <row r="65" spans="1:5" ht="41.25" customHeight="1" x14ac:dyDescent="0.25">
      <c r="A65" s="73" t="s">
        <v>161</v>
      </c>
      <c r="B65" s="73" t="s">
        <v>162</v>
      </c>
      <c r="C65" s="73" t="s">
        <v>163</v>
      </c>
      <c r="D65" s="73" t="s">
        <v>164</v>
      </c>
      <c r="E65" s="73" t="s">
        <v>165</v>
      </c>
    </row>
    <row r="66" spans="1:5" ht="41.25" customHeight="1" x14ac:dyDescent="0.25">
      <c r="A66" s="73" t="s">
        <v>166</v>
      </c>
      <c r="B66" s="73" t="s">
        <v>167</v>
      </c>
      <c r="C66" s="73" t="s">
        <v>168</v>
      </c>
      <c r="D66" s="73" t="s">
        <v>169</v>
      </c>
      <c r="E66" s="73" t="s">
        <v>170</v>
      </c>
    </row>
    <row r="67" spans="1:5" ht="41.25" customHeight="1" x14ac:dyDescent="0.25">
      <c r="A67" s="73" t="s">
        <v>171</v>
      </c>
      <c r="B67" s="73" t="s">
        <v>172</v>
      </c>
      <c r="C67" s="73" t="s">
        <v>173</v>
      </c>
      <c r="D67" s="73" t="s">
        <v>174</v>
      </c>
      <c r="E67" s="73" t="s">
        <v>175</v>
      </c>
    </row>
    <row r="68" spans="1:5" ht="27.75" customHeight="1" x14ac:dyDescent="0.25">
      <c r="A68" s="73" t="s">
        <v>176</v>
      </c>
      <c r="B68" s="73" t="s">
        <v>177</v>
      </c>
      <c r="C68" s="73" t="s">
        <v>178</v>
      </c>
      <c r="D68" s="73" t="s">
        <v>179</v>
      </c>
      <c r="E68" s="73" t="s">
        <v>180</v>
      </c>
    </row>
    <row r="69" spans="1:5" ht="41.25" customHeight="1" x14ac:dyDescent="0.25">
      <c r="A69" s="73" t="s">
        <v>549</v>
      </c>
      <c r="B69" s="73" t="s">
        <v>579</v>
      </c>
      <c r="C69" s="73" t="s">
        <v>580</v>
      </c>
      <c r="D69" s="73" t="s">
        <v>581</v>
      </c>
      <c r="E69" s="73" t="s">
        <v>582</v>
      </c>
    </row>
    <row r="70" spans="1:5" ht="41.25" customHeight="1" x14ac:dyDescent="0.25">
      <c r="A70" s="73" t="s">
        <v>183</v>
      </c>
      <c r="B70" s="73" t="s">
        <v>184</v>
      </c>
      <c r="C70" s="73" t="s">
        <v>185</v>
      </c>
      <c r="D70" s="73" t="s">
        <v>186</v>
      </c>
      <c r="E70" s="73" t="s">
        <v>187</v>
      </c>
    </row>
    <row r="71" spans="1:5" ht="27.75" customHeight="1" x14ac:dyDescent="0.25">
      <c r="A71" s="73" t="s">
        <v>188</v>
      </c>
      <c r="B71" s="73" t="s">
        <v>189</v>
      </c>
      <c r="C71" s="73" t="s">
        <v>190</v>
      </c>
      <c r="D71" s="73" t="s">
        <v>191</v>
      </c>
      <c r="E71" s="73" t="s">
        <v>192</v>
      </c>
    </row>
    <row r="72" spans="1:5" ht="41.25" customHeight="1" x14ac:dyDescent="0.25">
      <c r="A72" s="73" t="s">
        <v>193</v>
      </c>
      <c r="B72" s="73" t="s">
        <v>194</v>
      </c>
      <c r="C72" s="73" t="s">
        <v>195</v>
      </c>
      <c r="D72" s="73" t="s">
        <v>196</v>
      </c>
      <c r="E72" s="73" t="s">
        <v>197</v>
      </c>
    </row>
    <row r="73" spans="1:5" ht="54.75" customHeight="1" x14ac:dyDescent="0.25">
      <c r="A73" s="73" t="s">
        <v>198</v>
      </c>
      <c r="B73" s="73" t="s">
        <v>199</v>
      </c>
      <c r="C73" s="73" t="s">
        <v>200</v>
      </c>
      <c r="D73" s="73" t="s">
        <v>201</v>
      </c>
      <c r="E73" s="73" t="s">
        <v>202</v>
      </c>
    </row>
    <row r="74" spans="1:5" ht="27.75" customHeight="1" x14ac:dyDescent="0.25">
      <c r="A74" s="73" t="s">
        <v>203</v>
      </c>
      <c r="B74" s="73" t="s">
        <v>204</v>
      </c>
      <c r="C74" s="73" t="s">
        <v>205</v>
      </c>
      <c r="D74" s="73" t="s">
        <v>206</v>
      </c>
      <c r="E74" s="73" t="s">
        <v>207</v>
      </c>
    </row>
    <row r="75" spans="1:5" ht="41.25" customHeight="1" x14ac:dyDescent="0.25">
      <c r="A75" s="73" t="s">
        <v>210</v>
      </c>
      <c r="B75" s="73" t="s">
        <v>211</v>
      </c>
      <c r="C75" s="73" t="s">
        <v>212</v>
      </c>
      <c r="D75" s="73" t="s">
        <v>213</v>
      </c>
      <c r="E75" s="73" t="s">
        <v>214</v>
      </c>
    </row>
    <row r="76" spans="1:5" ht="41.25" customHeight="1" x14ac:dyDescent="0.25">
      <c r="A76" s="73" t="s">
        <v>215</v>
      </c>
      <c r="B76" s="73" t="s">
        <v>216</v>
      </c>
      <c r="C76" s="73" t="s">
        <v>217</v>
      </c>
      <c r="D76" s="73" t="s">
        <v>218</v>
      </c>
      <c r="E76" s="73" t="s">
        <v>219</v>
      </c>
    </row>
    <row r="77" spans="1:5" ht="27.75" customHeight="1" x14ac:dyDescent="0.25">
      <c r="A77" s="73" t="s">
        <v>220</v>
      </c>
      <c r="B77" s="73" t="s">
        <v>221</v>
      </c>
      <c r="C77" s="73" t="s">
        <v>222</v>
      </c>
      <c r="D77" s="73" t="s">
        <v>223</v>
      </c>
      <c r="E77" s="73" t="s">
        <v>224</v>
      </c>
    </row>
    <row r="78" spans="1:5" ht="41.25" customHeight="1" x14ac:dyDescent="0.25">
      <c r="A78" s="73" t="s">
        <v>225</v>
      </c>
      <c r="B78" s="73" t="s">
        <v>226</v>
      </c>
      <c r="C78" s="73" t="s">
        <v>227</v>
      </c>
      <c r="D78" s="73" t="s">
        <v>228</v>
      </c>
      <c r="E78" s="73" t="s">
        <v>229</v>
      </c>
    </row>
    <row r="79" spans="1:5" ht="41.25" customHeight="1" x14ac:dyDescent="0.25">
      <c r="A79" s="73" t="s">
        <v>230</v>
      </c>
      <c r="B79" s="73" t="s">
        <v>231</v>
      </c>
      <c r="C79" s="73" t="s">
        <v>232</v>
      </c>
      <c r="D79" s="73" t="s">
        <v>233</v>
      </c>
      <c r="E79" s="73" t="s">
        <v>234</v>
      </c>
    </row>
    <row r="80" spans="1:5" ht="41.25" customHeight="1" x14ac:dyDescent="0.25">
      <c r="A80" s="73" t="s">
        <v>241</v>
      </c>
      <c r="B80" s="73" t="s">
        <v>242</v>
      </c>
      <c r="C80" s="73" t="s">
        <v>243</v>
      </c>
      <c r="D80" s="73" t="s">
        <v>244</v>
      </c>
      <c r="E80" s="73" t="s">
        <v>245</v>
      </c>
    </row>
    <row r="81" spans="1:5" ht="27.75" customHeight="1" x14ac:dyDescent="0.25">
      <c r="A81" s="73" t="s">
        <v>246</v>
      </c>
      <c r="B81" s="73" t="s">
        <v>247</v>
      </c>
      <c r="C81" s="73" t="s">
        <v>248</v>
      </c>
      <c r="D81" s="73" t="s">
        <v>249</v>
      </c>
      <c r="E81" s="73" t="s">
        <v>250</v>
      </c>
    </row>
    <row r="82" spans="1:5" ht="27.75" customHeight="1" x14ac:dyDescent="0.25">
      <c r="A82" s="73" t="s">
        <v>251</v>
      </c>
      <c r="B82" s="73" t="s">
        <v>252</v>
      </c>
      <c r="C82" s="73" t="s">
        <v>253</v>
      </c>
      <c r="D82" s="73" t="s">
        <v>254</v>
      </c>
      <c r="E82" s="73" t="s">
        <v>255</v>
      </c>
    </row>
    <row r="83" spans="1:5" ht="41.25" customHeight="1" x14ac:dyDescent="0.25">
      <c r="A83" s="73" t="s">
        <v>256</v>
      </c>
      <c r="B83" s="73" t="s">
        <v>257</v>
      </c>
      <c r="C83" s="73" t="s">
        <v>258</v>
      </c>
      <c r="D83" s="73" t="s">
        <v>259</v>
      </c>
      <c r="E83" s="73" t="s">
        <v>260</v>
      </c>
    </row>
    <row r="84" spans="1:5" ht="27.75" customHeight="1" x14ac:dyDescent="0.25">
      <c r="A84" s="73" t="s">
        <v>261</v>
      </c>
      <c r="B84" s="73" t="s">
        <v>262</v>
      </c>
      <c r="C84" s="73" t="s">
        <v>263</v>
      </c>
      <c r="D84" s="73" t="s">
        <v>264</v>
      </c>
      <c r="E84" s="73" t="s">
        <v>265</v>
      </c>
    </row>
    <row r="85" spans="1:5" ht="41.25" customHeight="1" x14ac:dyDescent="0.25">
      <c r="A85" s="73" t="s">
        <v>266</v>
      </c>
      <c r="B85" s="73" t="s">
        <v>267</v>
      </c>
      <c r="C85" s="73" t="s">
        <v>268</v>
      </c>
      <c r="D85" s="73" t="s">
        <v>269</v>
      </c>
      <c r="E85" s="73" t="s">
        <v>270</v>
      </c>
    </row>
    <row r="86" spans="1:5" ht="41.25" customHeight="1" x14ac:dyDescent="0.25">
      <c r="A86" s="73" t="s">
        <v>271</v>
      </c>
      <c r="B86" s="73" t="s">
        <v>272</v>
      </c>
      <c r="C86" s="73" t="s">
        <v>273</v>
      </c>
      <c r="D86" s="73" t="s">
        <v>274</v>
      </c>
      <c r="E86" s="73" t="s">
        <v>275</v>
      </c>
    </row>
    <row r="87" spans="1:5" ht="41.25" customHeight="1" x14ac:dyDescent="0.25">
      <c r="A87" s="73" t="s">
        <v>276</v>
      </c>
      <c r="B87" s="73" t="s">
        <v>277</v>
      </c>
      <c r="C87" s="73" t="s">
        <v>278</v>
      </c>
      <c r="D87" s="73" t="s">
        <v>279</v>
      </c>
      <c r="E87" s="73" t="s">
        <v>280</v>
      </c>
    </row>
    <row r="88" spans="1:5" ht="41.25" customHeight="1" x14ac:dyDescent="0.25">
      <c r="A88" s="73" t="s">
        <v>281</v>
      </c>
      <c r="B88" s="73" t="s">
        <v>282</v>
      </c>
      <c r="C88" s="73" t="s">
        <v>283</v>
      </c>
      <c r="D88" s="73" t="s">
        <v>284</v>
      </c>
      <c r="E88" s="73" t="s">
        <v>285</v>
      </c>
    </row>
    <row r="89" spans="1:5" ht="41.25" customHeight="1" x14ac:dyDescent="0.25">
      <c r="A89" s="73" t="s">
        <v>286</v>
      </c>
      <c r="B89" s="73" t="s">
        <v>287</v>
      </c>
      <c r="C89" s="73" t="s">
        <v>288</v>
      </c>
      <c r="D89" s="73" t="s">
        <v>289</v>
      </c>
      <c r="E89" s="73" t="s">
        <v>290</v>
      </c>
    </row>
    <row r="90" spans="1:5" ht="27.75" customHeight="1" x14ac:dyDescent="0.25">
      <c r="A90" s="73" t="s">
        <v>291</v>
      </c>
      <c r="B90" s="73" t="s">
        <v>292</v>
      </c>
      <c r="C90" s="73" t="s">
        <v>293</v>
      </c>
      <c r="D90" s="73" t="s">
        <v>294</v>
      </c>
      <c r="E90" s="73" t="s">
        <v>295</v>
      </c>
    </row>
    <row r="91" spans="1:5" ht="27.75" customHeight="1" x14ac:dyDescent="0.25">
      <c r="A91" s="73" t="s">
        <v>296</v>
      </c>
      <c r="B91" s="73" t="s">
        <v>297</v>
      </c>
      <c r="C91" s="73" t="s">
        <v>298</v>
      </c>
      <c r="D91" s="73" t="s">
        <v>299</v>
      </c>
      <c r="E91" s="73" t="s">
        <v>300</v>
      </c>
    </row>
    <row r="92" spans="1:5" ht="41.25" customHeight="1" x14ac:dyDescent="0.25">
      <c r="A92" s="73" t="s">
        <v>301</v>
      </c>
      <c r="B92" s="73" t="s">
        <v>302</v>
      </c>
      <c r="C92" s="73" t="s">
        <v>303</v>
      </c>
      <c r="D92" s="73" t="s">
        <v>304</v>
      </c>
      <c r="E92" s="73" t="s">
        <v>305</v>
      </c>
    </row>
    <row r="93" spans="1:5" ht="41.25" customHeight="1" x14ac:dyDescent="0.25">
      <c r="A93" s="73" t="s">
        <v>306</v>
      </c>
      <c r="B93" s="73" t="s">
        <v>307</v>
      </c>
      <c r="C93" s="73" t="s">
        <v>308</v>
      </c>
      <c r="D93" s="73" t="s">
        <v>309</v>
      </c>
      <c r="E93" s="73" t="s">
        <v>310</v>
      </c>
    </row>
    <row r="94" spans="1:5" ht="27.75" customHeight="1" x14ac:dyDescent="0.25">
      <c r="A94" s="73" t="s">
        <v>311</v>
      </c>
      <c r="B94" s="73" t="s">
        <v>312</v>
      </c>
      <c r="C94" s="73" t="s">
        <v>313</v>
      </c>
      <c r="D94" s="73" t="s">
        <v>314</v>
      </c>
      <c r="E94" s="73" t="s">
        <v>315</v>
      </c>
    </row>
    <row r="95" spans="1:5" ht="41.25" customHeight="1" x14ac:dyDescent="0.25">
      <c r="A95" s="73" t="s">
        <v>316</v>
      </c>
      <c r="B95" s="73" t="s">
        <v>317</v>
      </c>
      <c r="C95" s="73" t="s">
        <v>318</v>
      </c>
      <c r="D95" s="73" t="s">
        <v>319</v>
      </c>
      <c r="E95" s="73" t="s">
        <v>320</v>
      </c>
    </row>
    <row r="96" spans="1:5" ht="15" customHeight="1" x14ac:dyDescent="0.25">
      <c r="A96" s="74"/>
      <c r="B96" s="74"/>
      <c r="C96" s="74"/>
      <c r="D96" s="74"/>
      <c r="E96" s="74"/>
    </row>
    <row r="97" spans="1:5" ht="15" customHeight="1" x14ac:dyDescent="0.25">
      <c r="A97" s="74"/>
      <c r="B97" s="74"/>
      <c r="C97" s="74"/>
      <c r="D97" s="74"/>
      <c r="E97" s="74"/>
    </row>
    <row r="98" spans="1:5" ht="15" customHeight="1" x14ac:dyDescent="0.25">
      <c r="A98" s="74"/>
      <c r="B98" s="74"/>
      <c r="C98" s="74"/>
      <c r="D98" s="74"/>
      <c r="E98" s="74"/>
    </row>
    <row r="99" spans="1:5" ht="15" customHeight="1" x14ac:dyDescent="0.25">
      <c r="A99" s="74"/>
      <c r="B99" s="74"/>
      <c r="C99" s="74"/>
      <c r="D99" s="74"/>
      <c r="E99" s="74"/>
    </row>
    <row r="100" spans="1:5" ht="15" customHeight="1" x14ac:dyDescent="0.25">
      <c r="A100" s="74"/>
      <c r="B100" s="74"/>
      <c r="C100" s="74"/>
      <c r="D100" s="74"/>
      <c r="E100" s="74"/>
    </row>
    <row r="101" spans="1:5" ht="15" customHeight="1" x14ac:dyDescent="0.25">
      <c r="A101" s="74"/>
      <c r="B101" s="74"/>
      <c r="C101" s="74"/>
      <c r="D101" s="74"/>
      <c r="E101" s="74"/>
    </row>
    <row r="102" spans="1:5" ht="15" customHeight="1" x14ac:dyDescent="0.25">
      <c r="A102" s="74"/>
      <c r="B102" s="74"/>
      <c r="C102" s="74"/>
      <c r="D102" s="74"/>
      <c r="E102" s="74"/>
    </row>
    <row r="103" spans="1:5" ht="15" customHeight="1" x14ac:dyDescent="0.25">
      <c r="A103" s="74"/>
      <c r="B103" s="74"/>
      <c r="C103" s="74"/>
      <c r="D103" s="74"/>
      <c r="E103" s="74"/>
    </row>
    <row r="104" spans="1:5" ht="15" customHeight="1" x14ac:dyDescent="0.25">
      <c r="A104" s="74"/>
      <c r="B104" s="74"/>
      <c r="C104" s="74"/>
      <c r="D104" s="74"/>
      <c r="E104" s="74"/>
    </row>
    <row r="105" spans="1:5" ht="15" customHeight="1" x14ac:dyDescent="0.25">
      <c r="A105" s="74"/>
      <c r="B105" s="74"/>
      <c r="C105" s="74"/>
      <c r="D105" s="74"/>
      <c r="E105" s="74"/>
    </row>
    <row r="106" spans="1:5" ht="15" customHeight="1" x14ac:dyDescent="0.25">
      <c r="A106" s="74"/>
      <c r="B106" s="74"/>
      <c r="C106" s="74"/>
      <c r="D106" s="74"/>
      <c r="E106" s="74"/>
    </row>
    <row r="107" spans="1:5" ht="15" customHeight="1" x14ac:dyDescent="0.25">
      <c r="A107" s="74"/>
      <c r="B107" s="74"/>
      <c r="C107" s="74"/>
      <c r="D107" s="74"/>
      <c r="E107" s="74"/>
    </row>
    <row r="108" spans="1:5" ht="15" customHeight="1" x14ac:dyDescent="0.25">
      <c r="A108" s="74"/>
      <c r="B108" s="74"/>
      <c r="C108" s="74"/>
      <c r="D108" s="74"/>
      <c r="E108" s="74"/>
    </row>
    <row r="109" spans="1:5" ht="15" customHeight="1" x14ac:dyDescent="0.25">
      <c r="A109" s="74"/>
      <c r="B109" s="74"/>
      <c r="C109" s="74"/>
      <c r="D109" s="74"/>
      <c r="E109" s="74"/>
    </row>
    <row r="110" spans="1:5" ht="15" customHeight="1" x14ac:dyDescent="0.25">
      <c r="A110" s="74"/>
      <c r="B110" s="74"/>
      <c r="C110" s="74"/>
      <c r="D110" s="74"/>
      <c r="E110" s="74"/>
    </row>
    <row r="111" spans="1:5" ht="15" customHeight="1" x14ac:dyDescent="0.25">
      <c r="A111" s="74"/>
      <c r="B111" s="74"/>
      <c r="C111" s="74"/>
      <c r="D111" s="74"/>
      <c r="E111" s="74"/>
    </row>
    <row r="112" spans="1:5" ht="15" customHeight="1" x14ac:dyDescent="0.25">
      <c r="A112" s="74"/>
      <c r="B112" s="74"/>
      <c r="C112" s="74"/>
      <c r="D112" s="74"/>
      <c r="E112" s="74"/>
    </row>
    <row r="113" spans="1:5" ht="15" customHeight="1" x14ac:dyDescent="0.25">
      <c r="A113" s="74"/>
      <c r="B113" s="74"/>
      <c r="C113" s="74"/>
      <c r="D113" s="74"/>
      <c r="E113" s="74"/>
    </row>
    <row r="114" spans="1:5" ht="15" customHeight="1" x14ac:dyDescent="0.25">
      <c r="A114" s="74"/>
      <c r="B114" s="74"/>
      <c r="C114" s="74"/>
      <c r="D114" s="74"/>
      <c r="E114" s="74"/>
    </row>
    <row r="115" spans="1:5" ht="15" customHeight="1" x14ac:dyDescent="0.25">
      <c r="A115" s="74"/>
      <c r="B115" s="74"/>
      <c r="C115" s="74"/>
      <c r="D115" s="74"/>
      <c r="E115" s="74"/>
    </row>
    <row r="116" spans="1:5" ht="15" customHeight="1" x14ac:dyDescent="0.25">
      <c r="A116" s="74"/>
      <c r="B116" s="74"/>
      <c r="C116" s="74"/>
      <c r="D116" s="74"/>
      <c r="E116" s="74"/>
    </row>
    <row r="117" spans="1:5" ht="15" customHeight="1" x14ac:dyDescent="0.25">
      <c r="A117" s="74"/>
      <c r="B117" s="74"/>
      <c r="C117" s="74"/>
      <c r="D117" s="74"/>
      <c r="E117" s="74"/>
    </row>
    <row r="118" spans="1:5" ht="15" customHeight="1" x14ac:dyDescent="0.25">
      <c r="A118" s="74"/>
      <c r="B118" s="74"/>
      <c r="C118" s="74"/>
      <c r="D118" s="74"/>
      <c r="E118" s="74"/>
    </row>
    <row r="119" spans="1:5" ht="15" customHeight="1" x14ac:dyDescent="0.25">
      <c r="A119" s="74"/>
      <c r="B119" s="74"/>
      <c r="C119" s="74"/>
      <c r="D119" s="74"/>
      <c r="E119" s="74"/>
    </row>
    <row r="120" spans="1:5" ht="15" customHeight="1" x14ac:dyDescent="0.25">
      <c r="A120" s="74"/>
      <c r="B120" s="74"/>
      <c r="C120" s="74"/>
      <c r="D120" s="74"/>
      <c r="E120" s="74"/>
    </row>
    <row r="121" spans="1:5" ht="15" customHeight="1" x14ac:dyDescent="0.25">
      <c r="A121" s="74"/>
      <c r="B121" s="74"/>
      <c r="C121" s="74"/>
      <c r="D121" s="74"/>
      <c r="E121" s="74"/>
    </row>
    <row r="122" spans="1:5" ht="15" customHeight="1" x14ac:dyDescent="0.25">
      <c r="A122" s="74"/>
      <c r="B122" s="74"/>
      <c r="C122" s="74"/>
      <c r="D122" s="74"/>
      <c r="E122" s="74"/>
    </row>
    <row r="123" spans="1:5" ht="15" customHeight="1" x14ac:dyDescent="0.25">
      <c r="A123" s="74"/>
      <c r="B123" s="74"/>
      <c r="C123" s="74"/>
      <c r="D123" s="74"/>
      <c r="E123" s="74"/>
    </row>
    <row r="124" spans="1:5" ht="15" customHeight="1" x14ac:dyDescent="0.25">
      <c r="A124" s="74"/>
      <c r="B124" s="74"/>
      <c r="C124" s="74"/>
      <c r="D124" s="74"/>
      <c r="E124" s="74"/>
    </row>
    <row r="125" spans="1:5" ht="15" customHeight="1" x14ac:dyDescent="0.25">
      <c r="A125" s="74"/>
      <c r="B125" s="74"/>
      <c r="C125" s="74"/>
      <c r="D125" s="74"/>
      <c r="E125" s="74"/>
    </row>
  </sheetData>
  <sheetProtection algorithmName="SHA-512" hashValue="8VZuqTMDZeq9HoBPiB6zuqsl05L4ktGESaOG5mXRVQvGqEsMaIRIBhB8QO/i8TbdcyGH4KCOAXRTlvcxCrBGAA==" saltValue="+7aPP53y2l4fnRmhvY4ehQ==" spinCount="100000" sheet="1" objects="1" scenarios="1"/>
  <mergeCells count="2">
    <mergeCell ref="A46:E46"/>
    <mergeCell ref="E3:F3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461"/>
  <sheetViews>
    <sheetView zoomScaleNormal="100" zoomScalePageLayoutView="60" workbookViewId="0"/>
  </sheetViews>
  <sheetFormatPr defaultColWidth="8.7109375" defaultRowHeight="12.75" customHeight="1" x14ac:dyDescent="0.25"/>
  <sheetData>
    <row r="1" spans="1:3" ht="13.9" customHeight="1" x14ac:dyDescent="0.25">
      <c r="A1">
        <f t="shared" ref="A1:A64" si="0">ROW()+10</f>
        <v>11</v>
      </c>
      <c r="B1">
        <f ca="1">IF(OR(INDEX(ORCAMENTO!$AI:$AI,$A1)&lt;&gt;"",INDEX(ORCAMENTO!$AH:$AH,$A1)="⚠",INDEX(ORCAMENTO!$AH:$AH,$A1)="◔"),1,0)</f>
        <v>0</v>
      </c>
      <c r="C1">
        <f ca="1">SUM($B$1:B1)</f>
        <v>0</v>
      </c>
    </row>
    <row r="2" spans="1:3" ht="13.9" customHeight="1" x14ac:dyDescent="0.25">
      <c r="A2">
        <f t="shared" si="0"/>
        <v>12</v>
      </c>
      <c r="B2">
        <f ca="1">IF(OR(INDEX(ORCAMENTO!$AI:$AI,$A2)&lt;&gt;"",INDEX(ORCAMENTO!$AH:$AH,$A2)="⚠",INDEX(ORCAMENTO!$AH:$AH,$A2)="◔"),1,0)</f>
        <v>1</v>
      </c>
      <c r="C2">
        <f ca="1">SUM($B$1:B2)</f>
        <v>1</v>
      </c>
    </row>
    <row r="3" spans="1:3" ht="13.9" customHeight="1" x14ac:dyDescent="0.25">
      <c r="A3">
        <f t="shared" si="0"/>
        <v>13</v>
      </c>
      <c r="B3">
        <f ca="1">IF(OR(INDEX(ORCAMENTO!$AI:$AI,$A3)&lt;&gt;"",INDEX(ORCAMENTO!$AH:$AH,$A3)="⚠",INDEX(ORCAMENTO!$AH:$AH,$A3)="◔"),1,0)</f>
        <v>1</v>
      </c>
      <c r="C3">
        <f ca="1">SUM($B$1:B3)</f>
        <v>2</v>
      </c>
    </row>
    <row r="4" spans="1:3" ht="13.9" customHeight="1" x14ac:dyDescent="0.25">
      <c r="A4">
        <f t="shared" si="0"/>
        <v>14</v>
      </c>
      <c r="B4">
        <f ca="1">IF(OR(INDEX(ORCAMENTO!$AI:$AI,$A4)&lt;&gt;"",INDEX(ORCAMENTO!$AH:$AH,$A4)="⚠",INDEX(ORCAMENTO!$AH:$AH,$A4)="◔"),1,0)</f>
        <v>1</v>
      </c>
      <c r="C4">
        <f ca="1">SUM($B$1:B4)</f>
        <v>3</v>
      </c>
    </row>
    <row r="5" spans="1:3" ht="13.9" customHeight="1" x14ac:dyDescent="0.25">
      <c r="A5">
        <f t="shared" si="0"/>
        <v>15</v>
      </c>
      <c r="B5">
        <f ca="1">IF(OR(INDEX(ORCAMENTO!$AI:$AI,$A5)&lt;&gt;"",INDEX(ORCAMENTO!$AH:$AH,$A5)="⚠",INDEX(ORCAMENTO!$AH:$AH,$A5)="◔"),1,0)</f>
        <v>1</v>
      </c>
      <c r="C5">
        <f ca="1">SUM($B$1:B5)</f>
        <v>4</v>
      </c>
    </row>
    <row r="6" spans="1:3" ht="13.9" customHeight="1" x14ac:dyDescent="0.25">
      <c r="A6">
        <f t="shared" si="0"/>
        <v>16</v>
      </c>
      <c r="B6">
        <f ca="1">IF(OR(INDEX(ORCAMENTO!$AI:$AI,$A6)&lt;&gt;"",INDEX(ORCAMENTO!$AH:$AH,$A6)="⚠",INDEX(ORCAMENTO!$AH:$AH,$A6)="◔"),1,0)</f>
        <v>0</v>
      </c>
      <c r="C6">
        <f ca="1">SUM($B$1:B6)</f>
        <v>4</v>
      </c>
    </row>
    <row r="7" spans="1:3" ht="13.9" customHeight="1" x14ac:dyDescent="0.25">
      <c r="A7">
        <f t="shared" si="0"/>
        <v>17</v>
      </c>
      <c r="B7">
        <f ca="1">IF(OR(INDEX(ORCAMENTO!$AI:$AI,$A7)&lt;&gt;"",INDEX(ORCAMENTO!$AH:$AH,$A7)="⚠",INDEX(ORCAMENTO!$AH:$AH,$A7)="◔"),1,0)</f>
        <v>1</v>
      </c>
      <c r="C7">
        <f ca="1">SUM($B$1:B7)</f>
        <v>5</v>
      </c>
    </row>
    <row r="8" spans="1:3" ht="13.9" customHeight="1" x14ac:dyDescent="0.25">
      <c r="A8">
        <f t="shared" si="0"/>
        <v>18</v>
      </c>
      <c r="B8">
        <f ca="1">IF(OR(INDEX(ORCAMENTO!$AI:$AI,$A8)&lt;&gt;"",INDEX(ORCAMENTO!$AH:$AH,$A8)="⚠",INDEX(ORCAMENTO!$AH:$AH,$A8)="◔"),1,0)</f>
        <v>1</v>
      </c>
      <c r="C8">
        <f ca="1">SUM($B$1:B8)</f>
        <v>6</v>
      </c>
    </row>
    <row r="9" spans="1:3" ht="13.9" customHeight="1" x14ac:dyDescent="0.25">
      <c r="A9">
        <f t="shared" si="0"/>
        <v>19</v>
      </c>
      <c r="B9">
        <f ca="1">IF(OR(INDEX(ORCAMENTO!$AI:$AI,$A9)&lt;&gt;"",INDEX(ORCAMENTO!$AH:$AH,$A9)="⚠",INDEX(ORCAMENTO!$AH:$AH,$A9)="◔"),1,0)</f>
        <v>1</v>
      </c>
      <c r="C9">
        <f ca="1">SUM($B$1:B9)</f>
        <v>7</v>
      </c>
    </row>
    <row r="10" spans="1:3" ht="13.9" customHeight="1" x14ac:dyDescent="0.25">
      <c r="A10">
        <f t="shared" si="0"/>
        <v>20</v>
      </c>
      <c r="B10">
        <f ca="1">IF(OR(INDEX(ORCAMENTO!$AI:$AI,$A10)&lt;&gt;"",INDEX(ORCAMENTO!$AH:$AH,$A10)="⚠",INDEX(ORCAMENTO!$AH:$AH,$A10)="◔"),1,0)</f>
        <v>1</v>
      </c>
      <c r="C10">
        <f ca="1">SUM($B$1:B10)</f>
        <v>8</v>
      </c>
    </row>
    <row r="11" spans="1:3" ht="13.9" customHeight="1" x14ac:dyDescent="0.25">
      <c r="A11">
        <f t="shared" si="0"/>
        <v>21</v>
      </c>
      <c r="B11">
        <f ca="1">IF(OR(INDEX(ORCAMENTO!$AI:$AI,$A11)&lt;&gt;"",INDEX(ORCAMENTO!$AH:$AH,$A11)="⚠",INDEX(ORCAMENTO!$AH:$AH,$A11)="◔"),1,0)</f>
        <v>1</v>
      </c>
      <c r="C11">
        <f ca="1">SUM($B$1:B11)</f>
        <v>9</v>
      </c>
    </row>
    <row r="12" spans="1:3" ht="13.9" customHeight="1" x14ac:dyDescent="0.25">
      <c r="A12">
        <f t="shared" si="0"/>
        <v>22</v>
      </c>
      <c r="B12">
        <f ca="1">IF(OR(INDEX(ORCAMENTO!$AI:$AI,$A12)&lt;&gt;"",INDEX(ORCAMENTO!$AH:$AH,$A12)="⚠",INDEX(ORCAMENTO!$AH:$AH,$A12)="◔"),1,0)</f>
        <v>0</v>
      </c>
      <c r="C12">
        <f ca="1">SUM($B$1:B12)</f>
        <v>9</v>
      </c>
    </row>
    <row r="13" spans="1:3" ht="13.9" customHeight="1" x14ac:dyDescent="0.25">
      <c r="A13">
        <f t="shared" si="0"/>
        <v>23</v>
      </c>
      <c r="B13">
        <f ca="1">IF(OR(INDEX(ORCAMENTO!$AI:$AI,$A13)&lt;&gt;"",INDEX(ORCAMENTO!$AH:$AH,$A13)="⚠",INDEX(ORCAMENTO!$AH:$AH,$A13)="◔"),1,0)</f>
        <v>1</v>
      </c>
      <c r="C13">
        <f ca="1">SUM($B$1:B13)</f>
        <v>10</v>
      </c>
    </row>
    <row r="14" spans="1:3" ht="13.9" customHeight="1" x14ac:dyDescent="0.25">
      <c r="A14">
        <f t="shared" si="0"/>
        <v>24</v>
      </c>
      <c r="B14">
        <f ca="1">IF(OR(INDEX(ORCAMENTO!$AI:$AI,$A14)&lt;&gt;"",INDEX(ORCAMENTO!$AH:$AH,$A14)="⚠",INDEX(ORCAMENTO!$AH:$AH,$A14)="◔"),1,0)</f>
        <v>1</v>
      </c>
      <c r="C14">
        <f ca="1">SUM($B$1:B14)</f>
        <v>11</v>
      </c>
    </row>
    <row r="15" spans="1:3" ht="13.9" customHeight="1" x14ac:dyDescent="0.25">
      <c r="A15">
        <f t="shared" si="0"/>
        <v>25</v>
      </c>
      <c r="B15">
        <f ca="1">IF(OR(INDEX(ORCAMENTO!$AI:$AI,$A15)&lt;&gt;"",INDEX(ORCAMENTO!$AH:$AH,$A15)="⚠",INDEX(ORCAMENTO!$AH:$AH,$A15)="◔"),1,0)</f>
        <v>1</v>
      </c>
      <c r="C15">
        <f ca="1">SUM($B$1:B15)</f>
        <v>12</v>
      </c>
    </row>
    <row r="16" spans="1:3" ht="13.9" customHeight="1" x14ac:dyDescent="0.25">
      <c r="A16">
        <f t="shared" si="0"/>
        <v>26</v>
      </c>
      <c r="B16">
        <f ca="1">IF(OR(INDEX(ORCAMENTO!$AI:$AI,$A16)&lt;&gt;"",INDEX(ORCAMENTO!$AH:$AH,$A16)="⚠",INDEX(ORCAMENTO!$AH:$AH,$A16)="◔"),1,0)</f>
        <v>0</v>
      </c>
      <c r="C16">
        <f ca="1">SUM($B$1:B16)</f>
        <v>12</v>
      </c>
    </row>
    <row r="17" spans="1:3" ht="13.9" customHeight="1" x14ac:dyDescent="0.25">
      <c r="A17">
        <f t="shared" si="0"/>
        <v>27</v>
      </c>
      <c r="B17">
        <f ca="1">IF(OR(INDEX(ORCAMENTO!$AI:$AI,$A17)&lt;&gt;"",INDEX(ORCAMENTO!$AH:$AH,$A17)="⚠",INDEX(ORCAMENTO!$AH:$AH,$A17)="◔"),1,0)</f>
        <v>0</v>
      </c>
      <c r="C17">
        <f ca="1">SUM($B$1:B17)</f>
        <v>12</v>
      </c>
    </row>
    <row r="18" spans="1:3" ht="13.9" customHeight="1" x14ac:dyDescent="0.25">
      <c r="A18">
        <f t="shared" si="0"/>
        <v>28</v>
      </c>
      <c r="B18">
        <f ca="1">IF(OR(INDEX(ORCAMENTO!$AI:$AI,$A18)&lt;&gt;"",INDEX(ORCAMENTO!$AH:$AH,$A18)="⚠",INDEX(ORCAMENTO!$AH:$AH,$A18)="◔"),1,0)</f>
        <v>0</v>
      </c>
      <c r="C18">
        <f ca="1">SUM($B$1:B18)</f>
        <v>12</v>
      </c>
    </row>
    <row r="19" spans="1:3" ht="13.9" customHeight="1" x14ac:dyDescent="0.25">
      <c r="A19">
        <f t="shared" si="0"/>
        <v>29</v>
      </c>
      <c r="B19">
        <f ca="1">IF(OR(INDEX(ORCAMENTO!$AI:$AI,$A19)&lt;&gt;"",INDEX(ORCAMENTO!$AH:$AH,$A19)="⚠",INDEX(ORCAMENTO!$AH:$AH,$A19)="◔"),1,0)</f>
        <v>0</v>
      </c>
      <c r="C19">
        <f ca="1">SUM($B$1:B19)</f>
        <v>12</v>
      </c>
    </row>
    <row r="20" spans="1:3" ht="13.9" customHeight="1" x14ac:dyDescent="0.25">
      <c r="A20">
        <f t="shared" si="0"/>
        <v>30</v>
      </c>
      <c r="B20">
        <f ca="1">IF(OR(INDEX(ORCAMENTO!$AI:$AI,$A20)&lt;&gt;"",INDEX(ORCAMENTO!$AH:$AH,$A20)="⚠",INDEX(ORCAMENTO!$AH:$AH,$A20)="◔"),1,0)</f>
        <v>0</v>
      </c>
      <c r="C20">
        <f ca="1">SUM($B$1:B20)</f>
        <v>12</v>
      </c>
    </row>
    <row r="21" spans="1:3" ht="13.9" customHeight="1" x14ac:dyDescent="0.25">
      <c r="A21">
        <f t="shared" si="0"/>
        <v>31</v>
      </c>
      <c r="B21">
        <f ca="1">IF(OR(INDEX(ORCAMENTO!$AI:$AI,$A21)&lt;&gt;"",INDEX(ORCAMENTO!$AH:$AH,$A21)="⚠",INDEX(ORCAMENTO!$AH:$AH,$A21)="◔"),1,0)</f>
        <v>0</v>
      </c>
      <c r="C21">
        <f ca="1">SUM($B$1:B21)</f>
        <v>12</v>
      </c>
    </row>
    <row r="22" spans="1:3" ht="13.9" customHeight="1" x14ac:dyDescent="0.25">
      <c r="A22">
        <f t="shared" si="0"/>
        <v>32</v>
      </c>
      <c r="B22">
        <f ca="1">IF(OR(INDEX(ORCAMENTO!$AI:$AI,$A22)&lt;&gt;"",INDEX(ORCAMENTO!$AH:$AH,$A22)="⚠",INDEX(ORCAMENTO!$AH:$AH,$A22)="◔"),1,0)</f>
        <v>0</v>
      </c>
      <c r="C22">
        <f ca="1">SUM($B$1:B22)</f>
        <v>12</v>
      </c>
    </row>
    <row r="23" spans="1:3" ht="13.9" customHeight="1" x14ac:dyDescent="0.25">
      <c r="A23">
        <f t="shared" si="0"/>
        <v>33</v>
      </c>
      <c r="B23">
        <f ca="1">IF(OR(INDEX(ORCAMENTO!$AI:$AI,$A23)&lt;&gt;"",INDEX(ORCAMENTO!$AH:$AH,$A23)="⚠",INDEX(ORCAMENTO!$AH:$AH,$A23)="◔"),1,0)</f>
        <v>0</v>
      </c>
      <c r="C23">
        <f ca="1">SUM($B$1:B23)</f>
        <v>12</v>
      </c>
    </row>
    <row r="24" spans="1:3" ht="13.9" customHeight="1" x14ac:dyDescent="0.25">
      <c r="A24">
        <f t="shared" si="0"/>
        <v>34</v>
      </c>
      <c r="B24">
        <f ca="1">IF(OR(INDEX(ORCAMENTO!$AI:$AI,$A24)&lt;&gt;"",INDEX(ORCAMENTO!$AH:$AH,$A24)="⚠",INDEX(ORCAMENTO!$AH:$AH,$A24)="◔"),1,0)</f>
        <v>0</v>
      </c>
      <c r="C24">
        <f ca="1">SUM($B$1:B24)</f>
        <v>12</v>
      </c>
    </row>
    <row r="25" spans="1:3" ht="13.9" customHeight="1" x14ac:dyDescent="0.25">
      <c r="A25">
        <f t="shared" si="0"/>
        <v>35</v>
      </c>
      <c r="B25">
        <f ca="1">IF(OR(INDEX(ORCAMENTO!$AI:$AI,$A25)&lt;&gt;"",INDEX(ORCAMENTO!$AH:$AH,$A25)="⚠",INDEX(ORCAMENTO!$AH:$AH,$A25)="◔"),1,0)</f>
        <v>0</v>
      </c>
      <c r="C25">
        <f ca="1">SUM($B$1:B25)</f>
        <v>12</v>
      </c>
    </row>
    <row r="26" spans="1:3" ht="13.9" customHeight="1" x14ac:dyDescent="0.25">
      <c r="A26">
        <f t="shared" si="0"/>
        <v>36</v>
      </c>
      <c r="B26">
        <f ca="1">IF(OR(INDEX(ORCAMENTO!$AI:$AI,$A26)&lt;&gt;"",INDEX(ORCAMENTO!$AH:$AH,$A26)="⚠",INDEX(ORCAMENTO!$AH:$AH,$A26)="◔"),1,0)</f>
        <v>0</v>
      </c>
      <c r="C26">
        <f ca="1">SUM($B$1:B26)</f>
        <v>12</v>
      </c>
    </row>
    <row r="27" spans="1:3" ht="13.9" customHeight="1" x14ac:dyDescent="0.25">
      <c r="A27">
        <f t="shared" si="0"/>
        <v>37</v>
      </c>
      <c r="B27">
        <f ca="1">IF(OR(INDEX(ORCAMENTO!$AI:$AI,$A27)&lt;&gt;"",INDEX(ORCAMENTO!$AH:$AH,$A27)="⚠",INDEX(ORCAMENTO!$AH:$AH,$A27)="◔"),1,0)</f>
        <v>0</v>
      </c>
      <c r="C27">
        <f ca="1">SUM($B$1:B27)</f>
        <v>12</v>
      </c>
    </row>
    <row r="28" spans="1:3" ht="13.9" customHeight="1" x14ac:dyDescent="0.25">
      <c r="A28">
        <f t="shared" si="0"/>
        <v>38</v>
      </c>
      <c r="B28">
        <f ca="1">IF(OR(INDEX(ORCAMENTO!$AI:$AI,$A28)&lt;&gt;"",INDEX(ORCAMENTO!$AH:$AH,$A28)="⚠",INDEX(ORCAMENTO!$AH:$AH,$A28)="◔"),1,0)</f>
        <v>0</v>
      </c>
      <c r="C28">
        <f ca="1">SUM($B$1:B28)</f>
        <v>12</v>
      </c>
    </row>
    <row r="29" spans="1:3" ht="13.9" customHeight="1" x14ac:dyDescent="0.25">
      <c r="A29">
        <f t="shared" si="0"/>
        <v>39</v>
      </c>
      <c r="B29">
        <f ca="1">IF(OR(INDEX(ORCAMENTO!$AI:$AI,$A29)&lt;&gt;"",INDEX(ORCAMENTO!$AH:$AH,$A29)="⚠",INDEX(ORCAMENTO!$AH:$AH,$A29)="◔"),1,0)</f>
        <v>0</v>
      </c>
      <c r="C29">
        <f ca="1">SUM($B$1:B29)</f>
        <v>12</v>
      </c>
    </row>
    <row r="30" spans="1:3" ht="13.9" customHeight="1" x14ac:dyDescent="0.25">
      <c r="A30">
        <f t="shared" si="0"/>
        <v>40</v>
      </c>
      <c r="B30">
        <f ca="1">IF(OR(INDEX(ORCAMENTO!$AI:$AI,$A30)&lt;&gt;"",INDEX(ORCAMENTO!$AH:$AH,$A30)="⚠",INDEX(ORCAMENTO!$AH:$AH,$A30)="◔"),1,0)</f>
        <v>0</v>
      </c>
      <c r="C30">
        <f ca="1">SUM($B$1:B30)</f>
        <v>12</v>
      </c>
    </row>
    <row r="31" spans="1:3" ht="13.9" customHeight="1" x14ac:dyDescent="0.25">
      <c r="A31">
        <f t="shared" si="0"/>
        <v>41</v>
      </c>
      <c r="B31">
        <f ca="1">IF(OR(INDEX(ORCAMENTO!$AI:$AI,$A31)&lt;&gt;"",INDEX(ORCAMENTO!$AH:$AH,$A31)="⚠",INDEX(ORCAMENTO!$AH:$AH,$A31)="◔"),1,0)</f>
        <v>0</v>
      </c>
      <c r="C31">
        <f ca="1">SUM($B$1:B31)</f>
        <v>12</v>
      </c>
    </row>
    <row r="32" spans="1:3" ht="13.9" customHeight="1" x14ac:dyDescent="0.25">
      <c r="A32">
        <f t="shared" si="0"/>
        <v>42</v>
      </c>
      <c r="B32">
        <f ca="1">IF(OR(INDEX(ORCAMENTO!$AI:$AI,$A32)&lt;&gt;"",INDEX(ORCAMENTO!$AH:$AH,$A32)="⚠",INDEX(ORCAMENTO!$AH:$AH,$A32)="◔"),1,0)</f>
        <v>0</v>
      </c>
      <c r="C32">
        <f ca="1">SUM($B$1:B32)</f>
        <v>12</v>
      </c>
    </row>
    <row r="33" spans="1:3" ht="13.9" customHeight="1" x14ac:dyDescent="0.25">
      <c r="A33">
        <f t="shared" si="0"/>
        <v>43</v>
      </c>
      <c r="B33">
        <f ca="1">IF(OR(INDEX(ORCAMENTO!$AI:$AI,$A33)&lt;&gt;"",INDEX(ORCAMENTO!$AH:$AH,$A33)="⚠",INDEX(ORCAMENTO!$AH:$AH,$A33)="◔"),1,0)</f>
        <v>0</v>
      </c>
      <c r="C33">
        <f ca="1">SUM($B$1:B33)</f>
        <v>12</v>
      </c>
    </row>
    <row r="34" spans="1:3" ht="13.9" customHeight="1" x14ac:dyDescent="0.25">
      <c r="A34">
        <f t="shared" si="0"/>
        <v>44</v>
      </c>
      <c r="B34">
        <f ca="1">IF(OR(INDEX(ORCAMENTO!$AI:$AI,$A34)&lt;&gt;"",INDEX(ORCAMENTO!$AH:$AH,$A34)="⚠",INDEX(ORCAMENTO!$AH:$AH,$A34)="◔"),1,0)</f>
        <v>0</v>
      </c>
      <c r="C34">
        <f ca="1">SUM($B$1:B34)</f>
        <v>12</v>
      </c>
    </row>
    <row r="35" spans="1:3" ht="13.9" customHeight="1" x14ac:dyDescent="0.25">
      <c r="A35">
        <f t="shared" si="0"/>
        <v>45</v>
      </c>
      <c r="B35">
        <f ca="1">IF(OR(INDEX(ORCAMENTO!$AI:$AI,$A35)&lt;&gt;"",INDEX(ORCAMENTO!$AH:$AH,$A35)="⚠",INDEX(ORCAMENTO!$AH:$AH,$A35)="◔"),1,0)</f>
        <v>0</v>
      </c>
      <c r="C35">
        <f ca="1">SUM($B$1:B35)</f>
        <v>12</v>
      </c>
    </row>
    <row r="36" spans="1:3" ht="13.9" customHeight="1" x14ac:dyDescent="0.25">
      <c r="A36">
        <f t="shared" si="0"/>
        <v>46</v>
      </c>
      <c r="B36">
        <f ca="1">IF(OR(INDEX(ORCAMENTO!$AI:$AI,$A36)&lt;&gt;"",INDEX(ORCAMENTO!$AH:$AH,$A36)="⚠",INDEX(ORCAMENTO!$AH:$AH,$A36)="◔"),1,0)</f>
        <v>0</v>
      </c>
      <c r="C36">
        <f ca="1">SUM($B$1:B36)</f>
        <v>12</v>
      </c>
    </row>
    <row r="37" spans="1:3" ht="13.9" customHeight="1" x14ac:dyDescent="0.25">
      <c r="A37">
        <f t="shared" si="0"/>
        <v>47</v>
      </c>
      <c r="B37">
        <f ca="1">IF(OR(INDEX(ORCAMENTO!$AI:$AI,$A37)&lt;&gt;"",INDEX(ORCAMENTO!$AH:$AH,$A37)="⚠",INDEX(ORCAMENTO!$AH:$AH,$A37)="◔"),1,0)</f>
        <v>0</v>
      </c>
      <c r="C37">
        <f ca="1">SUM($B$1:B37)</f>
        <v>12</v>
      </c>
    </row>
    <row r="38" spans="1:3" ht="13.9" customHeight="1" x14ac:dyDescent="0.25">
      <c r="A38">
        <f t="shared" si="0"/>
        <v>48</v>
      </c>
      <c r="B38">
        <f ca="1">IF(OR(INDEX(ORCAMENTO!$AI:$AI,$A38)&lt;&gt;"",INDEX(ORCAMENTO!$AH:$AH,$A38)="⚠",INDEX(ORCAMENTO!$AH:$AH,$A38)="◔"),1,0)</f>
        <v>0</v>
      </c>
      <c r="C38">
        <f ca="1">SUM($B$1:B38)</f>
        <v>12</v>
      </c>
    </row>
    <row r="39" spans="1:3" ht="13.9" customHeight="1" x14ac:dyDescent="0.25">
      <c r="A39">
        <f t="shared" si="0"/>
        <v>49</v>
      </c>
      <c r="B39">
        <f ca="1">IF(OR(INDEX(ORCAMENTO!$AI:$AI,$A39)&lt;&gt;"",INDEX(ORCAMENTO!$AH:$AH,$A39)="⚠",INDEX(ORCAMENTO!$AH:$AH,$A39)="◔"),1,0)</f>
        <v>0</v>
      </c>
      <c r="C39">
        <f ca="1">SUM($B$1:B39)</f>
        <v>12</v>
      </c>
    </row>
    <row r="40" spans="1:3" ht="13.9" customHeight="1" x14ac:dyDescent="0.25">
      <c r="A40">
        <f t="shared" si="0"/>
        <v>50</v>
      </c>
      <c r="B40">
        <f ca="1">IF(OR(INDEX(ORCAMENTO!$AI:$AI,$A40)&lt;&gt;"",INDEX(ORCAMENTO!$AH:$AH,$A40)="⚠",INDEX(ORCAMENTO!$AH:$AH,$A40)="◔"),1,0)</f>
        <v>0</v>
      </c>
      <c r="C40">
        <f ca="1">SUM($B$1:B40)</f>
        <v>12</v>
      </c>
    </row>
    <row r="41" spans="1:3" ht="13.9" customHeight="1" x14ac:dyDescent="0.25">
      <c r="A41">
        <f t="shared" si="0"/>
        <v>51</v>
      </c>
      <c r="B41">
        <f ca="1">IF(OR(INDEX(ORCAMENTO!$AI:$AI,$A41)&lt;&gt;"",INDEX(ORCAMENTO!$AH:$AH,$A41)="⚠",INDEX(ORCAMENTO!$AH:$AH,$A41)="◔"),1,0)</f>
        <v>0</v>
      </c>
      <c r="C41">
        <f ca="1">SUM($B$1:B41)</f>
        <v>12</v>
      </c>
    </row>
    <row r="42" spans="1:3" ht="13.9" customHeight="1" x14ac:dyDescent="0.25">
      <c r="A42">
        <f t="shared" si="0"/>
        <v>52</v>
      </c>
      <c r="B42">
        <f ca="1">IF(OR(INDEX(ORCAMENTO!$AI:$AI,$A42)&lt;&gt;"",INDEX(ORCAMENTO!$AH:$AH,$A42)="⚠",INDEX(ORCAMENTO!$AH:$AH,$A42)="◔"),1,0)</f>
        <v>0</v>
      </c>
      <c r="C42">
        <f ca="1">SUM($B$1:B42)</f>
        <v>12</v>
      </c>
    </row>
    <row r="43" spans="1:3" ht="13.9" customHeight="1" x14ac:dyDescent="0.25">
      <c r="A43">
        <f t="shared" si="0"/>
        <v>53</v>
      </c>
      <c r="B43">
        <f ca="1">IF(OR(INDEX(ORCAMENTO!$AI:$AI,$A43)&lt;&gt;"",INDEX(ORCAMENTO!$AH:$AH,$A43)="⚠",INDEX(ORCAMENTO!$AH:$AH,$A43)="◔"),1,0)</f>
        <v>0</v>
      </c>
      <c r="C43">
        <f ca="1">SUM($B$1:B43)</f>
        <v>12</v>
      </c>
    </row>
    <row r="44" spans="1:3" ht="13.9" customHeight="1" x14ac:dyDescent="0.25">
      <c r="A44">
        <f t="shared" si="0"/>
        <v>54</v>
      </c>
      <c r="B44">
        <f ca="1">IF(OR(INDEX(ORCAMENTO!$AI:$AI,$A44)&lt;&gt;"",INDEX(ORCAMENTO!$AH:$AH,$A44)="⚠",INDEX(ORCAMENTO!$AH:$AH,$A44)="◔"),1,0)</f>
        <v>0</v>
      </c>
      <c r="C44">
        <f ca="1">SUM($B$1:B44)</f>
        <v>12</v>
      </c>
    </row>
    <row r="45" spans="1:3" ht="13.9" customHeight="1" x14ac:dyDescent="0.25">
      <c r="A45">
        <f t="shared" si="0"/>
        <v>55</v>
      </c>
      <c r="B45">
        <f ca="1">IF(OR(INDEX(ORCAMENTO!$AI:$AI,$A45)&lt;&gt;"",INDEX(ORCAMENTO!$AH:$AH,$A45)="⚠",INDEX(ORCAMENTO!$AH:$AH,$A45)="◔"),1,0)</f>
        <v>0</v>
      </c>
      <c r="C45">
        <f ca="1">SUM($B$1:B45)</f>
        <v>12</v>
      </c>
    </row>
    <row r="46" spans="1:3" ht="13.9" customHeight="1" x14ac:dyDescent="0.25">
      <c r="A46">
        <f t="shared" si="0"/>
        <v>56</v>
      </c>
      <c r="B46">
        <f ca="1">IF(OR(INDEX(ORCAMENTO!$AI:$AI,$A46)&lt;&gt;"",INDEX(ORCAMENTO!$AH:$AH,$A46)="⚠",INDEX(ORCAMENTO!$AH:$AH,$A46)="◔"),1,0)</f>
        <v>0</v>
      </c>
      <c r="C46">
        <f ca="1">SUM($B$1:B46)</f>
        <v>12</v>
      </c>
    </row>
    <row r="47" spans="1:3" ht="13.9" customHeight="1" x14ac:dyDescent="0.25">
      <c r="A47">
        <f t="shared" si="0"/>
        <v>57</v>
      </c>
      <c r="B47">
        <f ca="1">IF(OR(INDEX(ORCAMENTO!$AI:$AI,$A47)&lt;&gt;"",INDEX(ORCAMENTO!$AH:$AH,$A47)="⚠",INDEX(ORCAMENTO!$AH:$AH,$A47)="◔"),1,0)</f>
        <v>0</v>
      </c>
      <c r="C47">
        <f ca="1">SUM($B$1:B47)</f>
        <v>12</v>
      </c>
    </row>
    <row r="48" spans="1:3" ht="13.9" customHeight="1" x14ac:dyDescent="0.25">
      <c r="A48">
        <f t="shared" si="0"/>
        <v>58</v>
      </c>
      <c r="B48">
        <f ca="1">IF(OR(INDEX(ORCAMENTO!$AI:$AI,$A48)&lt;&gt;"",INDEX(ORCAMENTO!$AH:$AH,$A48)="⚠",INDEX(ORCAMENTO!$AH:$AH,$A48)="◔"),1,0)</f>
        <v>0</v>
      </c>
      <c r="C48">
        <f ca="1">SUM($B$1:B48)</f>
        <v>12</v>
      </c>
    </row>
    <row r="49" spans="1:3" ht="13.9" customHeight="1" x14ac:dyDescent="0.25">
      <c r="A49">
        <f t="shared" si="0"/>
        <v>59</v>
      </c>
      <c r="B49">
        <f ca="1">IF(OR(INDEX(ORCAMENTO!$AI:$AI,$A49)&lt;&gt;"",INDEX(ORCAMENTO!$AH:$AH,$A49)="⚠",INDEX(ORCAMENTO!$AH:$AH,$A49)="◔"),1,0)</f>
        <v>0</v>
      </c>
      <c r="C49">
        <f ca="1">SUM($B$1:B49)</f>
        <v>12</v>
      </c>
    </row>
    <row r="50" spans="1:3" ht="13.9" customHeight="1" x14ac:dyDescent="0.25">
      <c r="A50">
        <f t="shared" si="0"/>
        <v>60</v>
      </c>
      <c r="B50">
        <f ca="1">IF(OR(INDEX(ORCAMENTO!$AI:$AI,$A50)&lt;&gt;"",INDEX(ORCAMENTO!$AH:$AH,$A50)="⚠",INDEX(ORCAMENTO!$AH:$AH,$A50)="◔"),1,0)</f>
        <v>0</v>
      </c>
      <c r="C50">
        <f ca="1">SUM($B$1:B50)</f>
        <v>12</v>
      </c>
    </row>
    <row r="51" spans="1:3" ht="13.9" customHeight="1" x14ac:dyDescent="0.25">
      <c r="A51">
        <f t="shared" si="0"/>
        <v>61</v>
      </c>
      <c r="B51">
        <f ca="1">IF(OR(INDEX(ORCAMENTO!$AI:$AI,$A51)&lt;&gt;"",INDEX(ORCAMENTO!$AH:$AH,$A51)="⚠",INDEX(ORCAMENTO!$AH:$AH,$A51)="◔"),1,0)</f>
        <v>0</v>
      </c>
      <c r="C51">
        <f ca="1">SUM($B$1:B51)</f>
        <v>12</v>
      </c>
    </row>
    <row r="52" spans="1:3" ht="13.9" customHeight="1" x14ac:dyDescent="0.25">
      <c r="A52">
        <f t="shared" si="0"/>
        <v>62</v>
      </c>
      <c r="B52">
        <f ca="1">IF(OR(INDEX(ORCAMENTO!$AI:$AI,$A52)&lt;&gt;"",INDEX(ORCAMENTO!$AH:$AH,$A52)="⚠",INDEX(ORCAMENTO!$AH:$AH,$A52)="◔"),1,0)</f>
        <v>0</v>
      </c>
      <c r="C52">
        <f ca="1">SUM($B$1:B52)</f>
        <v>12</v>
      </c>
    </row>
    <row r="53" spans="1:3" ht="13.9" customHeight="1" x14ac:dyDescent="0.25">
      <c r="A53">
        <f t="shared" si="0"/>
        <v>63</v>
      </c>
      <c r="B53">
        <f ca="1">IF(OR(INDEX(ORCAMENTO!$AI:$AI,$A53)&lt;&gt;"",INDEX(ORCAMENTO!$AH:$AH,$A53)="⚠",INDEX(ORCAMENTO!$AH:$AH,$A53)="◔"),1,0)</f>
        <v>0</v>
      </c>
      <c r="C53">
        <f ca="1">SUM($B$1:B53)</f>
        <v>12</v>
      </c>
    </row>
    <row r="54" spans="1:3" ht="13.9" customHeight="1" x14ac:dyDescent="0.25">
      <c r="A54">
        <f t="shared" si="0"/>
        <v>64</v>
      </c>
      <c r="B54">
        <f ca="1">IF(OR(INDEX(ORCAMENTO!$AI:$AI,$A54)&lt;&gt;"",INDEX(ORCAMENTO!$AH:$AH,$A54)="⚠",INDEX(ORCAMENTO!$AH:$AH,$A54)="◔"),1,0)</f>
        <v>0</v>
      </c>
      <c r="C54">
        <f ca="1">SUM($B$1:B54)</f>
        <v>12</v>
      </c>
    </row>
    <row r="55" spans="1:3" ht="13.9" customHeight="1" x14ac:dyDescent="0.25">
      <c r="A55">
        <f t="shared" si="0"/>
        <v>65</v>
      </c>
      <c r="B55">
        <f ca="1">IF(OR(INDEX(ORCAMENTO!$AI:$AI,$A55)&lt;&gt;"",INDEX(ORCAMENTO!$AH:$AH,$A55)="⚠",INDEX(ORCAMENTO!$AH:$AH,$A55)="◔"),1,0)</f>
        <v>0</v>
      </c>
      <c r="C55">
        <f ca="1">SUM($B$1:B55)</f>
        <v>12</v>
      </c>
    </row>
    <row r="56" spans="1:3" ht="13.9" customHeight="1" x14ac:dyDescent="0.25">
      <c r="A56">
        <f t="shared" si="0"/>
        <v>66</v>
      </c>
      <c r="B56">
        <f ca="1">IF(OR(INDEX(ORCAMENTO!$AI:$AI,$A56)&lt;&gt;"",INDEX(ORCAMENTO!$AH:$AH,$A56)="⚠",INDEX(ORCAMENTO!$AH:$AH,$A56)="◔"),1,0)</f>
        <v>0</v>
      </c>
      <c r="C56">
        <f ca="1">SUM($B$1:B56)</f>
        <v>12</v>
      </c>
    </row>
    <row r="57" spans="1:3" ht="13.9" customHeight="1" x14ac:dyDescent="0.25">
      <c r="A57">
        <f t="shared" si="0"/>
        <v>67</v>
      </c>
      <c r="B57">
        <f ca="1">IF(OR(INDEX(ORCAMENTO!$AI:$AI,$A57)&lt;&gt;"",INDEX(ORCAMENTO!$AH:$AH,$A57)="⚠",INDEX(ORCAMENTO!$AH:$AH,$A57)="◔"),1,0)</f>
        <v>0</v>
      </c>
      <c r="C57">
        <f ca="1">SUM($B$1:B57)</f>
        <v>12</v>
      </c>
    </row>
    <row r="58" spans="1:3" ht="13.9" customHeight="1" x14ac:dyDescent="0.25">
      <c r="A58">
        <f t="shared" si="0"/>
        <v>68</v>
      </c>
      <c r="B58">
        <f ca="1">IF(OR(INDEX(ORCAMENTO!$AI:$AI,$A58)&lt;&gt;"",INDEX(ORCAMENTO!$AH:$AH,$A58)="⚠",INDEX(ORCAMENTO!$AH:$AH,$A58)="◔"),1,0)</f>
        <v>0</v>
      </c>
      <c r="C58">
        <f ca="1">SUM($B$1:B58)</f>
        <v>12</v>
      </c>
    </row>
    <row r="59" spans="1:3" ht="13.9" customHeight="1" x14ac:dyDescent="0.25">
      <c r="A59">
        <f t="shared" si="0"/>
        <v>69</v>
      </c>
      <c r="B59">
        <f ca="1">IF(OR(INDEX(ORCAMENTO!$AI:$AI,$A59)&lt;&gt;"",INDEX(ORCAMENTO!$AH:$AH,$A59)="⚠",INDEX(ORCAMENTO!$AH:$AH,$A59)="◔"),1,0)</f>
        <v>0</v>
      </c>
      <c r="C59">
        <f ca="1">SUM($B$1:B59)</f>
        <v>12</v>
      </c>
    </row>
    <row r="60" spans="1:3" ht="13.9" customHeight="1" x14ac:dyDescent="0.25">
      <c r="A60">
        <f t="shared" si="0"/>
        <v>70</v>
      </c>
      <c r="B60">
        <f ca="1">IF(OR(INDEX(ORCAMENTO!$AI:$AI,$A60)&lt;&gt;"",INDEX(ORCAMENTO!$AH:$AH,$A60)="⚠",INDEX(ORCAMENTO!$AH:$AH,$A60)="◔"),1,0)</f>
        <v>0</v>
      </c>
      <c r="C60">
        <f ca="1">SUM($B$1:B60)</f>
        <v>12</v>
      </c>
    </row>
    <row r="61" spans="1:3" ht="13.9" customHeight="1" x14ac:dyDescent="0.25">
      <c r="A61">
        <f t="shared" si="0"/>
        <v>71</v>
      </c>
      <c r="B61">
        <f ca="1">IF(OR(INDEX(ORCAMENTO!$AI:$AI,$A61)&lt;&gt;"",INDEX(ORCAMENTO!$AH:$AH,$A61)="⚠",INDEX(ORCAMENTO!$AH:$AH,$A61)="◔"),1,0)</f>
        <v>0</v>
      </c>
      <c r="C61">
        <f ca="1">SUM($B$1:B61)</f>
        <v>12</v>
      </c>
    </row>
    <row r="62" spans="1:3" ht="13.9" customHeight="1" x14ac:dyDescent="0.25">
      <c r="A62">
        <f t="shared" si="0"/>
        <v>72</v>
      </c>
      <c r="B62">
        <f ca="1">IF(OR(INDEX(ORCAMENTO!$AI:$AI,$A62)&lt;&gt;"",INDEX(ORCAMENTO!$AH:$AH,$A62)="⚠",INDEX(ORCAMENTO!$AH:$AH,$A62)="◔"),1,0)</f>
        <v>0</v>
      </c>
      <c r="C62">
        <f ca="1">SUM($B$1:B62)</f>
        <v>12</v>
      </c>
    </row>
    <row r="63" spans="1:3" ht="13.9" customHeight="1" x14ac:dyDescent="0.25">
      <c r="A63">
        <f t="shared" si="0"/>
        <v>73</v>
      </c>
      <c r="B63">
        <f ca="1">IF(OR(INDEX(ORCAMENTO!$AI:$AI,$A63)&lt;&gt;"",INDEX(ORCAMENTO!$AH:$AH,$A63)="⚠",INDEX(ORCAMENTO!$AH:$AH,$A63)="◔"),1,0)</f>
        <v>0</v>
      </c>
      <c r="C63">
        <f ca="1">SUM($B$1:B63)</f>
        <v>12</v>
      </c>
    </row>
    <row r="64" spans="1:3" ht="13.9" customHeight="1" x14ac:dyDescent="0.25">
      <c r="A64">
        <f t="shared" si="0"/>
        <v>74</v>
      </c>
      <c r="B64">
        <f ca="1">IF(OR(INDEX(ORCAMENTO!$AI:$AI,$A64)&lt;&gt;"",INDEX(ORCAMENTO!$AH:$AH,$A64)="⚠",INDEX(ORCAMENTO!$AH:$AH,$A64)="◔"),1,0)</f>
        <v>0</v>
      </c>
      <c r="C64">
        <f ca="1">SUM($B$1:B64)</f>
        <v>12</v>
      </c>
    </row>
    <row r="65" spans="1:3" ht="13.9" customHeight="1" x14ac:dyDescent="0.25">
      <c r="A65">
        <f t="shared" ref="A65:A128" si="1">ROW()+10</f>
        <v>75</v>
      </c>
      <c r="B65">
        <f ca="1">IF(OR(INDEX(ORCAMENTO!$AI:$AI,$A65)&lt;&gt;"",INDEX(ORCAMENTO!$AH:$AH,$A65)="⚠",INDEX(ORCAMENTO!$AH:$AH,$A65)="◔"),1,0)</f>
        <v>0</v>
      </c>
      <c r="C65">
        <f ca="1">SUM($B$1:B65)</f>
        <v>12</v>
      </c>
    </row>
    <row r="66" spans="1:3" ht="13.9" customHeight="1" x14ac:dyDescent="0.25">
      <c r="A66">
        <f t="shared" si="1"/>
        <v>76</v>
      </c>
      <c r="B66">
        <f ca="1">IF(OR(INDEX(ORCAMENTO!$AI:$AI,$A66)&lt;&gt;"",INDEX(ORCAMENTO!$AH:$AH,$A66)="⚠",INDEX(ORCAMENTO!$AH:$AH,$A66)="◔"),1,0)</f>
        <v>0</v>
      </c>
      <c r="C66">
        <f ca="1">SUM($B$1:B66)</f>
        <v>12</v>
      </c>
    </row>
    <row r="67" spans="1:3" ht="13.9" customHeight="1" x14ac:dyDescent="0.25">
      <c r="A67">
        <f t="shared" si="1"/>
        <v>77</v>
      </c>
      <c r="B67">
        <f ca="1">IF(OR(INDEX(ORCAMENTO!$AI:$AI,$A67)&lt;&gt;"",INDEX(ORCAMENTO!$AH:$AH,$A67)="⚠",INDEX(ORCAMENTO!$AH:$AH,$A67)="◔"),1,0)</f>
        <v>0</v>
      </c>
      <c r="C67">
        <f ca="1">SUM($B$1:B67)</f>
        <v>12</v>
      </c>
    </row>
    <row r="68" spans="1:3" ht="13.9" customHeight="1" x14ac:dyDescent="0.25">
      <c r="A68">
        <f t="shared" si="1"/>
        <v>78</v>
      </c>
      <c r="B68">
        <f ca="1">IF(OR(INDEX(ORCAMENTO!$AI:$AI,$A68)&lt;&gt;"",INDEX(ORCAMENTO!$AH:$AH,$A68)="⚠",INDEX(ORCAMENTO!$AH:$AH,$A68)="◔"),1,0)</f>
        <v>0</v>
      </c>
      <c r="C68">
        <f ca="1">SUM($B$1:B68)</f>
        <v>12</v>
      </c>
    </row>
    <row r="69" spans="1:3" ht="13.9" customHeight="1" x14ac:dyDescent="0.25">
      <c r="A69">
        <f t="shared" si="1"/>
        <v>79</v>
      </c>
      <c r="B69">
        <f ca="1">IF(OR(INDEX(ORCAMENTO!$AI:$AI,$A69)&lt;&gt;"",INDEX(ORCAMENTO!$AH:$AH,$A69)="⚠",INDEX(ORCAMENTO!$AH:$AH,$A69)="◔"),1,0)</f>
        <v>0</v>
      </c>
      <c r="C69">
        <f ca="1">SUM($B$1:B69)</f>
        <v>12</v>
      </c>
    </row>
    <row r="70" spans="1:3" ht="13.9" customHeight="1" x14ac:dyDescent="0.25">
      <c r="A70">
        <f t="shared" si="1"/>
        <v>80</v>
      </c>
      <c r="B70">
        <f ca="1">IF(OR(INDEX(ORCAMENTO!$AI:$AI,$A70)&lt;&gt;"",INDEX(ORCAMENTO!$AH:$AH,$A70)="⚠",INDEX(ORCAMENTO!$AH:$AH,$A70)="◔"),1,0)</f>
        <v>0</v>
      </c>
      <c r="C70">
        <f ca="1">SUM($B$1:B70)</f>
        <v>12</v>
      </c>
    </row>
    <row r="71" spans="1:3" ht="13.9" customHeight="1" x14ac:dyDescent="0.25">
      <c r="A71">
        <f t="shared" si="1"/>
        <v>81</v>
      </c>
      <c r="B71">
        <f ca="1">IF(OR(INDEX(ORCAMENTO!$AI:$AI,$A71)&lt;&gt;"",INDEX(ORCAMENTO!$AH:$AH,$A71)="⚠",INDEX(ORCAMENTO!$AH:$AH,$A71)="◔"),1,0)</f>
        <v>0</v>
      </c>
      <c r="C71">
        <f ca="1">SUM($B$1:B71)</f>
        <v>12</v>
      </c>
    </row>
    <row r="72" spans="1:3" ht="13.9" customHeight="1" x14ac:dyDescent="0.25">
      <c r="A72">
        <f t="shared" si="1"/>
        <v>82</v>
      </c>
      <c r="B72">
        <f ca="1">IF(OR(INDEX(ORCAMENTO!$AI:$AI,$A72)&lt;&gt;"",INDEX(ORCAMENTO!$AH:$AH,$A72)="⚠",INDEX(ORCAMENTO!$AH:$AH,$A72)="◔"),1,0)</f>
        <v>0</v>
      </c>
      <c r="C72">
        <f ca="1">SUM($B$1:B72)</f>
        <v>12</v>
      </c>
    </row>
    <row r="73" spans="1:3" ht="13.9" customHeight="1" x14ac:dyDescent="0.25">
      <c r="A73">
        <f t="shared" si="1"/>
        <v>83</v>
      </c>
      <c r="B73">
        <f ca="1">IF(OR(INDEX(ORCAMENTO!$AI:$AI,$A73)&lt;&gt;"",INDEX(ORCAMENTO!$AH:$AH,$A73)="⚠",INDEX(ORCAMENTO!$AH:$AH,$A73)="◔"),1,0)</f>
        <v>0</v>
      </c>
      <c r="C73">
        <f ca="1">SUM($B$1:B73)</f>
        <v>12</v>
      </c>
    </row>
    <row r="74" spans="1:3" ht="13.9" customHeight="1" x14ac:dyDescent="0.25">
      <c r="A74">
        <f t="shared" si="1"/>
        <v>84</v>
      </c>
      <c r="B74">
        <f ca="1">IF(OR(INDEX(ORCAMENTO!$AI:$AI,$A74)&lt;&gt;"",INDEX(ORCAMENTO!$AH:$AH,$A74)="⚠",INDEX(ORCAMENTO!$AH:$AH,$A74)="◔"),1,0)</f>
        <v>0</v>
      </c>
      <c r="C74">
        <f ca="1">SUM($B$1:B74)</f>
        <v>12</v>
      </c>
    </row>
    <row r="75" spans="1:3" ht="13.9" customHeight="1" x14ac:dyDescent="0.25">
      <c r="A75">
        <f t="shared" si="1"/>
        <v>85</v>
      </c>
      <c r="B75">
        <f ca="1">IF(OR(INDEX(ORCAMENTO!$AI:$AI,$A75)&lt;&gt;"",INDEX(ORCAMENTO!$AH:$AH,$A75)="⚠",INDEX(ORCAMENTO!$AH:$AH,$A75)="◔"),1,0)</f>
        <v>0</v>
      </c>
      <c r="C75">
        <f ca="1">SUM($B$1:B75)</f>
        <v>12</v>
      </c>
    </row>
    <row r="76" spans="1:3" ht="13.9" customHeight="1" x14ac:dyDescent="0.25">
      <c r="A76">
        <f t="shared" si="1"/>
        <v>86</v>
      </c>
      <c r="B76">
        <f ca="1">IF(OR(INDEX(ORCAMENTO!$AI:$AI,$A76)&lt;&gt;"",INDEX(ORCAMENTO!$AH:$AH,$A76)="⚠",INDEX(ORCAMENTO!$AH:$AH,$A76)="◔"),1,0)</f>
        <v>0</v>
      </c>
      <c r="C76">
        <f ca="1">SUM($B$1:B76)</f>
        <v>12</v>
      </c>
    </row>
    <row r="77" spans="1:3" ht="13.9" customHeight="1" x14ac:dyDescent="0.25">
      <c r="A77">
        <f t="shared" si="1"/>
        <v>87</v>
      </c>
      <c r="B77">
        <f ca="1">IF(OR(INDEX(ORCAMENTO!$AI:$AI,$A77)&lt;&gt;"",INDEX(ORCAMENTO!$AH:$AH,$A77)="⚠",INDEX(ORCAMENTO!$AH:$AH,$A77)="◔"),1,0)</f>
        <v>0</v>
      </c>
      <c r="C77">
        <f ca="1">SUM($B$1:B77)</f>
        <v>12</v>
      </c>
    </row>
    <row r="78" spans="1:3" ht="13.9" customHeight="1" x14ac:dyDescent="0.25">
      <c r="A78">
        <f t="shared" si="1"/>
        <v>88</v>
      </c>
      <c r="B78">
        <f ca="1">IF(OR(INDEX(ORCAMENTO!$AI:$AI,$A78)&lt;&gt;"",INDEX(ORCAMENTO!$AH:$AH,$A78)="⚠",INDEX(ORCAMENTO!$AH:$AH,$A78)="◔"),1,0)</f>
        <v>0</v>
      </c>
      <c r="C78">
        <f ca="1">SUM($B$1:B78)</f>
        <v>12</v>
      </c>
    </row>
    <row r="79" spans="1:3" ht="13.9" customHeight="1" x14ac:dyDescent="0.25">
      <c r="A79">
        <f t="shared" si="1"/>
        <v>89</v>
      </c>
      <c r="B79">
        <f ca="1">IF(OR(INDEX(ORCAMENTO!$AI:$AI,$A79)&lt;&gt;"",INDEX(ORCAMENTO!$AH:$AH,$A79)="⚠",INDEX(ORCAMENTO!$AH:$AH,$A79)="◔"),1,0)</f>
        <v>0</v>
      </c>
      <c r="C79">
        <f ca="1">SUM($B$1:B79)</f>
        <v>12</v>
      </c>
    </row>
    <row r="80" spans="1:3" ht="13.9" customHeight="1" x14ac:dyDescent="0.25">
      <c r="A80">
        <f t="shared" si="1"/>
        <v>90</v>
      </c>
      <c r="B80">
        <f ca="1">IF(OR(INDEX(ORCAMENTO!$AI:$AI,$A80)&lt;&gt;"",INDEX(ORCAMENTO!$AH:$AH,$A80)="⚠",INDEX(ORCAMENTO!$AH:$AH,$A80)="◔"),1,0)</f>
        <v>0</v>
      </c>
      <c r="C80">
        <f ca="1">SUM($B$1:B80)</f>
        <v>12</v>
      </c>
    </row>
    <row r="81" spans="1:3" ht="13.9" customHeight="1" x14ac:dyDescent="0.25">
      <c r="A81">
        <f t="shared" si="1"/>
        <v>91</v>
      </c>
      <c r="B81">
        <f ca="1">IF(OR(INDEX(ORCAMENTO!$AI:$AI,$A81)&lt;&gt;"",INDEX(ORCAMENTO!$AH:$AH,$A81)="⚠",INDEX(ORCAMENTO!$AH:$AH,$A81)="◔"),1,0)</f>
        <v>0</v>
      </c>
      <c r="C81">
        <f ca="1">SUM($B$1:B81)</f>
        <v>12</v>
      </c>
    </row>
    <row r="82" spans="1:3" ht="13.9" customHeight="1" x14ac:dyDescent="0.25">
      <c r="A82">
        <f t="shared" si="1"/>
        <v>92</v>
      </c>
      <c r="B82">
        <f ca="1">IF(OR(INDEX(ORCAMENTO!$AI:$AI,$A82)&lt;&gt;"",INDEX(ORCAMENTO!$AH:$AH,$A82)="⚠",INDEX(ORCAMENTO!$AH:$AH,$A82)="◔"),1,0)</f>
        <v>0</v>
      </c>
      <c r="C82">
        <f ca="1">SUM($B$1:B82)</f>
        <v>12</v>
      </c>
    </row>
    <row r="83" spans="1:3" ht="13.9" customHeight="1" x14ac:dyDescent="0.25">
      <c r="A83">
        <f t="shared" si="1"/>
        <v>93</v>
      </c>
      <c r="B83">
        <f ca="1">IF(OR(INDEX(ORCAMENTO!$AI:$AI,$A83)&lt;&gt;"",INDEX(ORCAMENTO!$AH:$AH,$A83)="⚠",INDEX(ORCAMENTO!$AH:$AH,$A83)="◔"),1,0)</f>
        <v>0</v>
      </c>
      <c r="C83">
        <f ca="1">SUM($B$1:B83)</f>
        <v>12</v>
      </c>
    </row>
    <row r="84" spans="1:3" ht="13.9" customHeight="1" x14ac:dyDescent="0.25">
      <c r="A84">
        <f t="shared" si="1"/>
        <v>94</v>
      </c>
      <c r="B84">
        <f ca="1">IF(OR(INDEX(ORCAMENTO!$AI:$AI,$A84)&lt;&gt;"",INDEX(ORCAMENTO!$AH:$AH,$A84)="⚠",INDEX(ORCAMENTO!$AH:$AH,$A84)="◔"),1,0)</f>
        <v>0</v>
      </c>
      <c r="C84">
        <f ca="1">SUM($B$1:B84)</f>
        <v>12</v>
      </c>
    </row>
    <row r="85" spans="1:3" ht="13.9" customHeight="1" x14ac:dyDescent="0.25">
      <c r="A85">
        <f t="shared" si="1"/>
        <v>95</v>
      </c>
      <c r="B85">
        <f ca="1">IF(OR(INDEX(ORCAMENTO!$AI:$AI,$A85)&lt;&gt;"",INDEX(ORCAMENTO!$AH:$AH,$A85)="⚠",INDEX(ORCAMENTO!$AH:$AH,$A85)="◔"),1,0)</f>
        <v>0</v>
      </c>
      <c r="C85">
        <f ca="1">SUM($B$1:B85)</f>
        <v>12</v>
      </c>
    </row>
    <row r="86" spans="1:3" ht="13.9" customHeight="1" x14ac:dyDescent="0.25">
      <c r="A86">
        <f t="shared" si="1"/>
        <v>96</v>
      </c>
      <c r="B86">
        <f ca="1">IF(OR(INDEX(ORCAMENTO!$AI:$AI,$A86)&lt;&gt;"",INDEX(ORCAMENTO!$AH:$AH,$A86)="⚠",INDEX(ORCAMENTO!$AH:$AH,$A86)="◔"),1,0)</f>
        <v>0</v>
      </c>
      <c r="C86">
        <f ca="1">SUM($B$1:B86)</f>
        <v>12</v>
      </c>
    </row>
    <row r="87" spans="1:3" ht="13.9" customHeight="1" x14ac:dyDescent="0.25">
      <c r="A87">
        <f t="shared" si="1"/>
        <v>97</v>
      </c>
      <c r="B87">
        <f ca="1">IF(OR(INDEX(ORCAMENTO!$AI:$AI,$A87)&lt;&gt;"",INDEX(ORCAMENTO!$AH:$AH,$A87)="⚠",INDEX(ORCAMENTO!$AH:$AH,$A87)="◔"),1,0)</f>
        <v>0</v>
      </c>
      <c r="C87">
        <f ca="1">SUM($B$1:B87)</f>
        <v>12</v>
      </c>
    </row>
    <row r="88" spans="1:3" ht="13.9" customHeight="1" x14ac:dyDescent="0.25">
      <c r="A88">
        <f t="shared" si="1"/>
        <v>98</v>
      </c>
      <c r="B88">
        <f ca="1">IF(OR(INDEX(ORCAMENTO!$AI:$AI,$A88)&lt;&gt;"",INDEX(ORCAMENTO!$AH:$AH,$A88)="⚠",INDEX(ORCAMENTO!$AH:$AH,$A88)="◔"),1,0)</f>
        <v>0</v>
      </c>
      <c r="C88">
        <f ca="1">SUM($B$1:B88)</f>
        <v>12</v>
      </c>
    </row>
    <row r="89" spans="1:3" ht="13.9" customHeight="1" x14ac:dyDescent="0.25">
      <c r="A89">
        <f t="shared" si="1"/>
        <v>99</v>
      </c>
      <c r="B89">
        <f ca="1">IF(OR(INDEX(ORCAMENTO!$AI:$AI,$A89)&lt;&gt;"",INDEX(ORCAMENTO!$AH:$AH,$A89)="⚠",INDEX(ORCAMENTO!$AH:$AH,$A89)="◔"),1,0)</f>
        <v>0</v>
      </c>
      <c r="C89">
        <f ca="1">SUM($B$1:B89)</f>
        <v>12</v>
      </c>
    </row>
    <row r="90" spans="1:3" ht="13.9" customHeight="1" x14ac:dyDescent="0.25">
      <c r="A90">
        <f t="shared" si="1"/>
        <v>100</v>
      </c>
      <c r="B90">
        <f ca="1">IF(OR(INDEX(ORCAMENTO!$AI:$AI,$A90)&lt;&gt;"",INDEX(ORCAMENTO!$AH:$AH,$A90)="⚠",INDEX(ORCAMENTO!$AH:$AH,$A90)="◔"),1,0)</f>
        <v>0</v>
      </c>
      <c r="C90">
        <f ca="1">SUM($B$1:B90)</f>
        <v>12</v>
      </c>
    </row>
    <row r="91" spans="1:3" ht="13.9" customHeight="1" x14ac:dyDescent="0.25">
      <c r="A91">
        <f t="shared" si="1"/>
        <v>101</v>
      </c>
      <c r="B91">
        <f ca="1">IF(OR(INDEX(ORCAMENTO!$AI:$AI,$A91)&lt;&gt;"",INDEX(ORCAMENTO!$AH:$AH,$A91)="⚠",INDEX(ORCAMENTO!$AH:$AH,$A91)="◔"),1,0)</f>
        <v>0</v>
      </c>
      <c r="C91">
        <f ca="1">SUM($B$1:B91)</f>
        <v>12</v>
      </c>
    </row>
    <row r="92" spans="1:3" ht="13.9" customHeight="1" x14ac:dyDescent="0.25">
      <c r="A92">
        <f t="shared" si="1"/>
        <v>102</v>
      </c>
      <c r="B92">
        <f ca="1">IF(OR(INDEX(ORCAMENTO!$AI:$AI,$A92)&lt;&gt;"",INDEX(ORCAMENTO!$AH:$AH,$A92)="⚠",INDEX(ORCAMENTO!$AH:$AH,$A92)="◔"),1,0)</f>
        <v>0</v>
      </c>
      <c r="C92">
        <f ca="1">SUM($B$1:B92)</f>
        <v>12</v>
      </c>
    </row>
    <row r="93" spans="1:3" ht="13.9" customHeight="1" x14ac:dyDescent="0.25">
      <c r="A93">
        <f t="shared" si="1"/>
        <v>103</v>
      </c>
      <c r="B93">
        <f ca="1">IF(OR(INDEX(ORCAMENTO!$AI:$AI,$A93)&lt;&gt;"",INDEX(ORCAMENTO!$AH:$AH,$A93)="⚠",INDEX(ORCAMENTO!$AH:$AH,$A93)="◔"),1,0)</f>
        <v>0</v>
      </c>
      <c r="C93">
        <f ca="1">SUM($B$1:B93)</f>
        <v>12</v>
      </c>
    </row>
    <row r="94" spans="1:3" ht="13.9" customHeight="1" x14ac:dyDescent="0.25">
      <c r="A94">
        <f t="shared" si="1"/>
        <v>104</v>
      </c>
      <c r="B94">
        <f ca="1">IF(OR(INDEX(ORCAMENTO!$AI:$AI,$A94)&lt;&gt;"",INDEX(ORCAMENTO!$AH:$AH,$A94)="⚠",INDEX(ORCAMENTO!$AH:$AH,$A94)="◔"),1,0)</f>
        <v>0</v>
      </c>
      <c r="C94">
        <f ca="1">SUM($B$1:B94)</f>
        <v>12</v>
      </c>
    </row>
    <row r="95" spans="1:3" ht="13.9" customHeight="1" x14ac:dyDescent="0.25">
      <c r="A95">
        <f t="shared" si="1"/>
        <v>105</v>
      </c>
      <c r="B95">
        <f ca="1">IF(OR(INDEX(ORCAMENTO!$AI:$AI,$A95)&lt;&gt;"",INDEX(ORCAMENTO!$AH:$AH,$A95)="⚠",INDEX(ORCAMENTO!$AH:$AH,$A95)="◔"),1,0)</f>
        <v>0</v>
      </c>
      <c r="C95">
        <f ca="1">SUM($B$1:B95)</f>
        <v>12</v>
      </c>
    </row>
    <row r="96" spans="1:3" ht="13.9" customHeight="1" x14ac:dyDescent="0.25">
      <c r="A96">
        <f t="shared" si="1"/>
        <v>106</v>
      </c>
      <c r="B96">
        <f ca="1">IF(OR(INDEX(ORCAMENTO!$AI:$AI,$A96)&lt;&gt;"",INDEX(ORCAMENTO!$AH:$AH,$A96)="⚠",INDEX(ORCAMENTO!$AH:$AH,$A96)="◔"),1,0)</f>
        <v>0</v>
      </c>
      <c r="C96">
        <f ca="1">SUM($B$1:B96)</f>
        <v>12</v>
      </c>
    </row>
    <row r="97" spans="1:3" ht="13.9" customHeight="1" x14ac:dyDescent="0.25">
      <c r="A97">
        <f t="shared" si="1"/>
        <v>107</v>
      </c>
      <c r="B97">
        <f ca="1">IF(OR(INDEX(ORCAMENTO!$AI:$AI,$A97)&lt;&gt;"",INDEX(ORCAMENTO!$AH:$AH,$A97)="⚠",INDEX(ORCAMENTO!$AH:$AH,$A97)="◔"),1,0)</f>
        <v>0</v>
      </c>
      <c r="C97">
        <f ca="1">SUM($B$1:B97)</f>
        <v>12</v>
      </c>
    </row>
    <row r="98" spans="1:3" ht="13.9" customHeight="1" x14ac:dyDescent="0.25">
      <c r="A98">
        <f t="shared" si="1"/>
        <v>108</v>
      </c>
      <c r="B98">
        <f ca="1">IF(OR(INDEX(ORCAMENTO!$AI:$AI,$A98)&lt;&gt;"",INDEX(ORCAMENTO!$AH:$AH,$A98)="⚠",INDEX(ORCAMENTO!$AH:$AH,$A98)="◔"),1,0)</f>
        <v>0</v>
      </c>
      <c r="C98">
        <f ca="1">SUM($B$1:B98)</f>
        <v>12</v>
      </c>
    </row>
    <row r="99" spans="1:3" ht="13.9" customHeight="1" x14ac:dyDescent="0.25">
      <c r="A99">
        <f t="shared" si="1"/>
        <v>109</v>
      </c>
      <c r="B99">
        <f ca="1">IF(OR(INDEX(ORCAMENTO!$AI:$AI,$A99)&lt;&gt;"",INDEX(ORCAMENTO!$AH:$AH,$A99)="⚠",INDEX(ORCAMENTO!$AH:$AH,$A99)="◔"),1,0)</f>
        <v>0</v>
      </c>
      <c r="C99">
        <f ca="1">SUM($B$1:B99)</f>
        <v>12</v>
      </c>
    </row>
    <row r="100" spans="1:3" ht="13.9" customHeight="1" x14ac:dyDescent="0.25">
      <c r="A100">
        <f t="shared" si="1"/>
        <v>110</v>
      </c>
      <c r="B100">
        <f ca="1">IF(OR(INDEX(ORCAMENTO!$AI:$AI,$A100)&lt;&gt;"",INDEX(ORCAMENTO!$AH:$AH,$A100)="⚠",INDEX(ORCAMENTO!$AH:$AH,$A100)="◔"),1,0)</f>
        <v>0</v>
      </c>
      <c r="C100">
        <f ca="1">SUM($B$1:B100)</f>
        <v>12</v>
      </c>
    </row>
    <row r="101" spans="1:3" ht="13.9" customHeight="1" x14ac:dyDescent="0.25">
      <c r="A101">
        <f t="shared" si="1"/>
        <v>111</v>
      </c>
      <c r="B101">
        <f ca="1">IF(OR(INDEX(ORCAMENTO!$AI:$AI,$A101)&lt;&gt;"",INDEX(ORCAMENTO!$AH:$AH,$A101)="⚠",INDEX(ORCAMENTO!$AH:$AH,$A101)="◔"),1,0)</f>
        <v>0</v>
      </c>
      <c r="C101">
        <f ca="1">SUM($B$1:B101)</f>
        <v>12</v>
      </c>
    </row>
    <row r="102" spans="1:3" ht="13.9" customHeight="1" x14ac:dyDescent="0.25">
      <c r="A102">
        <f t="shared" si="1"/>
        <v>112</v>
      </c>
      <c r="B102">
        <f ca="1">IF(OR(INDEX(ORCAMENTO!$AI:$AI,$A102)&lt;&gt;"",INDEX(ORCAMENTO!$AH:$AH,$A102)="⚠",INDEX(ORCAMENTO!$AH:$AH,$A102)="◔"),1,0)</f>
        <v>0</v>
      </c>
      <c r="C102">
        <f ca="1">SUM($B$1:B102)</f>
        <v>12</v>
      </c>
    </row>
    <row r="103" spans="1:3" ht="13.9" customHeight="1" x14ac:dyDescent="0.25">
      <c r="A103">
        <f t="shared" si="1"/>
        <v>113</v>
      </c>
      <c r="B103">
        <f ca="1">IF(OR(INDEX(ORCAMENTO!$AI:$AI,$A103)&lt;&gt;"",INDEX(ORCAMENTO!$AH:$AH,$A103)="⚠",INDEX(ORCAMENTO!$AH:$AH,$A103)="◔"),1,0)</f>
        <v>0</v>
      </c>
      <c r="C103">
        <f ca="1">SUM($B$1:B103)</f>
        <v>12</v>
      </c>
    </row>
    <row r="104" spans="1:3" ht="13.9" customHeight="1" x14ac:dyDescent="0.25">
      <c r="A104">
        <f t="shared" si="1"/>
        <v>114</v>
      </c>
      <c r="B104">
        <f ca="1">IF(OR(INDEX(ORCAMENTO!$AI:$AI,$A104)&lt;&gt;"",INDEX(ORCAMENTO!$AH:$AH,$A104)="⚠",INDEX(ORCAMENTO!$AH:$AH,$A104)="◔"),1,0)</f>
        <v>0</v>
      </c>
      <c r="C104">
        <f ca="1">SUM($B$1:B104)</f>
        <v>12</v>
      </c>
    </row>
    <row r="105" spans="1:3" ht="13.9" customHeight="1" x14ac:dyDescent="0.25">
      <c r="A105">
        <f t="shared" si="1"/>
        <v>115</v>
      </c>
      <c r="B105">
        <f ca="1">IF(OR(INDEX(ORCAMENTO!$AI:$AI,$A105)&lt;&gt;"",INDEX(ORCAMENTO!$AH:$AH,$A105)="⚠",INDEX(ORCAMENTO!$AH:$AH,$A105)="◔"),1,0)</f>
        <v>0</v>
      </c>
      <c r="C105">
        <f ca="1">SUM($B$1:B105)</f>
        <v>12</v>
      </c>
    </row>
    <row r="106" spans="1:3" ht="13.9" customHeight="1" x14ac:dyDescent="0.25">
      <c r="A106">
        <f t="shared" si="1"/>
        <v>116</v>
      </c>
      <c r="B106">
        <f ca="1">IF(OR(INDEX(ORCAMENTO!$AI:$AI,$A106)&lt;&gt;"",INDEX(ORCAMENTO!$AH:$AH,$A106)="⚠",INDEX(ORCAMENTO!$AH:$AH,$A106)="◔"),1,0)</f>
        <v>0</v>
      </c>
      <c r="C106">
        <f ca="1">SUM($B$1:B106)</f>
        <v>12</v>
      </c>
    </row>
    <row r="107" spans="1:3" ht="13.9" customHeight="1" x14ac:dyDescent="0.25">
      <c r="A107">
        <f t="shared" si="1"/>
        <v>117</v>
      </c>
      <c r="B107">
        <f ca="1">IF(OR(INDEX(ORCAMENTO!$AI:$AI,$A107)&lt;&gt;"",INDEX(ORCAMENTO!$AH:$AH,$A107)="⚠",INDEX(ORCAMENTO!$AH:$AH,$A107)="◔"),1,0)</f>
        <v>0</v>
      </c>
      <c r="C107">
        <f ca="1">SUM($B$1:B107)</f>
        <v>12</v>
      </c>
    </row>
    <row r="108" spans="1:3" ht="13.9" customHeight="1" x14ac:dyDescent="0.25">
      <c r="A108">
        <f t="shared" si="1"/>
        <v>118</v>
      </c>
      <c r="B108">
        <f ca="1">IF(OR(INDEX(ORCAMENTO!$AI:$AI,$A108)&lt;&gt;"",INDEX(ORCAMENTO!$AH:$AH,$A108)="⚠",INDEX(ORCAMENTO!$AH:$AH,$A108)="◔"),1,0)</f>
        <v>0</v>
      </c>
      <c r="C108">
        <f ca="1">SUM($B$1:B108)</f>
        <v>12</v>
      </c>
    </row>
    <row r="109" spans="1:3" ht="13.9" customHeight="1" x14ac:dyDescent="0.25">
      <c r="A109">
        <f t="shared" si="1"/>
        <v>119</v>
      </c>
      <c r="B109">
        <f ca="1">IF(OR(INDEX(ORCAMENTO!$AI:$AI,$A109)&lt;&gt;"",INDEX(ORCAMENTO!$AH:$AH,$A109)="⚠",INDEX(ORCAMENTO!$AH:$AH,$A109)="◔"),1,0)</f>
        <v>0</v>
      </c>
      <c r="C109">
        <f ca="1">SUM($B$1:B109)</f>
        <v>12</v>
      </c>
    </row>
    <row r="110" spans="1:3" ht="13.9" customHeight="1" x14ac:dyDescent="0.25">
      <c r="A110">
        <f t="shared" si="1"/>
        <v>120</v>
      </c>
      <c r="B110">
        <f ca="1">IF(OR(INDEX(ORCAMENTO!$AI:$AI,$A110)&lt;&gt;"",INDEX(ORCAMENTO!$AH:$AH,$A110)="⚠",INDEX(ORCAMENTO!$AH:$AH,$A110)="◔"),1,0)</f>
        <v>0</v>
      </c>
      <c r="C110">
        <f ca="1">SUM($B$1:B110)</f>
        <v>12</v>
      </c>
    </row>
    <row r="111" spans="1:3" ht="13.9" customHeight="1" x14ac:dyDescent="0.25">
      <c r="A111">
        <f t="shared" si="1"/>
        <v>121</v>
      </c>
      <c r="B111">
        <f ca="1">IF(OR(INDEX(ORCAMENTO!$AI:$AI,$A111)&lt;&gt;"",INDEX(ORCAMENTO!$AH:$AH,$A111)="⚠",INDEX(ORCAMENTO!$AH:$AH,$A111)="◔"),1,0)</f>
        <v>0</v>
      </c>
      <c r="C111">
        <f ca="1">SUM($B$1:B111)</f>
        <v>12</v>
      </c>
    </row>
    <row r="112" spans="1:3" ht="13.9" customHeight="1" x14ac:dyDescent="0.25">
      <c r="A112">
        <f t="shared" si="1"/>
        <v>122</v>
      </c>
      <c r="B112">
        <f ca="1">IF(OR(INDEX(ORCAMENTO!$AI:$AI,$A112)&lt;&gt;"",INDEX(ORCAMENTO!$AH:$AH,$A112)="⚠",INDEX(ORCAMENTO!$AH:$AH,$A112)="◔"),1,0)</f>
        <v>0</v>
      </c>
      <c r="C112">
        <f ca="1">SUM($B$1:B112)</f>
        <v>12</v>
      </c>
    </row>
    <row r="113" spans="1:3" ht="13.9" customHeight="1" x14ac:dyDescent="0.25">
      <c r="A113">
        <f t="shared" si="1"/>
        <v>123</v>
      </c>
      <c r="B113">
        <f ca="1">IF(OR(INDEX(ORCAMENTO!$AI:$AI,$A113)&lt;&gt;"",INDEX(ORCAMENTO!$AH:$AH,$A113)="⚠",INDEX(ORCAMENTO!$AH:$AH,$A113)="◔"),1,0)</f>
        <v>0</v>
      </c>
      <c r="C113">
        <f ca="1">SUM($B$1:B113)</f>
        <v>12</v>
      </c>
    </row>
    <row r="114" spans="1:3" ht="13.9" customHeight="1" x14ac:dyDescent="0.25">
      <c r="A114">
        <f t="shared" si="1"/>
        <v>124</v>
      </c>
      <c r="B114">
        <f ca="1">IF(OR(INDEX(ORCAMENTO!$AI:$AI,$A114)&lt;&gt;"",INDEX(ORCAMENTO!$AH:$AH,$A114)="⚠",INDEX(ORCAMENTO!$AH:$AH,$A114)="◔"),1,0)</f>
        <v>0</v>
      </c>
      <c r="C114">
        <f ca="1">SUM($B$1:B114)</f>
        <v>12</v>
      </c>
    </row>
    <row r="115" spans="1:3" ht="13.9" customHeight="1" x14ac:dyDescent="0.25">
      <c r="A115">
        <f t="shared" si="1"/>
        <v>125</v>
      </c>
      <c r="B115">
        <f ca="1">IF(OR(INDEX(ORCAMENTO!$AI:$AI,$A115)&lt;&gt;"",INDEX(ORCAMENTO!$AH:$AH,$A115)="⚠",INDEX(ORCAMENTO!$AH:$AH,$A115)="◔"),1,0)</f>
        <v>0</v>
      </c>
      <c r="C115">
        <f ca="1">SUM($B$1:B115)</f>
        <v>12</v>
      </c>
    </row>
    <row r="116" spans="1:3" ht="13.9" customHeight="1" x14ac:dyDescent="0.25">
      <c r="A116">
        <f t="shared" si="1"/>
        <v>126</v>
      </c>
      <c r="B116">
        <f ca="1">IF(OR(INDEX(ORCAMENTO!$AI:$AI,$A116)&lt;&gt;"",INDEX(ORCAMENTO!$AH:$AH,$A116)="⚠",INDEX(ORCAMENTO!$AH:$AH,$A116)="◔"),1,0)</f>
        <v>0</v>
      </c>
      <c r="C116">
        <f ca="1">SUM($B$1:B116)</f>
        <v>12</v>
      </c>
    </row>
    <row r="117" spans="1:3" ht="13.9" customHeight="1" x14ac:dyDescent="0.25">
      <c r="A117">
        <f t="shared" si="1"/>
        <v>127</v>
      </c>
      <c r="B117">
        <f ca="1">IF(OR(INDEX(ORCAMENTO!$AI:$AI,$A117)&lt;&gt;"",INDEX(ORCAMENTO!$AH:$AH,$A117)="⚠",INDEX(ORCAMENTO!$AH:$AH,$A117)="◔"),1,0)</f>
        <v>0</v>
      </c>
      <c r="C117">
        <f ca="1">SUM($B$1:B117)</f>
        <v>12</v>
      </c>
    </row>
    <row r="118" spans="1:3" ht="13.9" customHeight="1" x14ac:dyDescent="0.25">
      <c r="A118">
        <f t="shared" si="1"/>
        <v>128</v>
      </c>
      <c r="B118">
        <f ca="1">IF(OR(INDEX(ORCAMENTO!$AI:$AI,$A118)&lt;&gt;"",INDEX(ORCAMENTO!$AH:$AH,$A118)="⚠",INDEX(ORCAMENTO!$AH:$AH,$A118)="◔"),1,0)</f>
        <v>0</v>
      </c>
      <c r="C118">
        <f ca="1">SUM($B$1:B118)</f>
        <v>12</v>
      </c>
    </row>
    <row r="119" spans="1:3" ht="13.9" customHeight="1" x14ac:dyDescent="0.25">
      <c r="A119">
        <f t="shared" si="1"/>
        <v>129</v>
      </c>
      <c r="B119">
        <f ca="1">IF(OR(INDEX(ORCAMENTO!$AI:$AI,$A119)&lt;&gt;"",INDEX(ORCAMENTO!$AH:$AH,$A119)="⚠",INDEX(ORCAMENTO!$AH:$AH,$A119)="◔"),1,0)</f>
        <v>0</v>
      </c>
      <c r="C119">
        <f ca="1">SUM($B$1:B119)</f>
        <v>12</v>
      </c>
    </row>
    <row r="120" spans="1:3" ht="13.9" customHeight="1" x14ac:dyDescent="0.25">
      <c r="A120">
        <f t="shared" si="1"/>
        <v>130</v>
      </c>
      <c r="B120">
        <f ca="1">IF(OR(INDEX(ORCAMENTO!$AI:$AI,$A120)&lt;&gt;"",INDEX(ORCAMENTO!$AH:$AH,$A120)="⚠",INDEX(ORCAMENTO!$AH:$AH,$A120)="◔"),1,0)</f>
        <v>0</v>
      </c>
      <c r="C120">
        <f ca="1">SUM($B$1:B120)</f>
        <v>12</v>
      </c>
    </row>
    <row r="121" spans="1:3" ht="13.9" customHeight="1" x14ac:dyDescent="0.25">
      <c r="A121">
        <f t="shared" si="1"/>
        <v>131</v>
      </c>
      <c r="B121">
        <f ca="1">IF(OR(INDEX(ORCAMENTO!$AI:$AI,$A121)&lt;&gt;"",INDEX(ORCAMENTO!$AH:$AH,$A121)="⚠",INDEX(ORCAMENTO!$AH:$AH,$A121)="◔"),1,0)</f>
        <v>0</v>
      </c>
      <c r="C121">
        <f ca="1">SUM($B$1:B121)</f>
        <v>12</v>
      </c>
    </row>
    <row r="122" spans="1:3" ht="13.9" customHeight="1" x14ac:dyDescent="0.25">
      <c r="A122">
        <f t="shared" si="1"/>
        <v>132</v>
      </c>
      <c r="B122">
        <f ca="1">IF(OR(INDEX(ORCAMENTO!$AI:$AI,$A122)&lt;&gt;"",INDEX(ORCAMENTO!$AH:$AH,$A122)="⚠",INDEX(ORCAMENTO!$AH:$AH,$A122)="◔"),1,0)</f>
        <v>0</v>
      </c>
      <c r="C122">
        <f ca="1">SUM($B$1:B122)</f>
        <v>12</v>
      </c>
    </row>
    <row r="123" spans="1:3" ht="13.9" customHeight="1" x14ac:dyDescent="0.25">
      <c r="A123">
        <f t="shared" si="1"/>
        <v>133</v>
      </c>
      <c r="B123">
        <f ca="1">IF(OR(INDEX(ORCAMENTO!$AI:$AI,$A123)&lt;&gt;"",INDEX(ORCAMENTO!$AH:$AH,$A123)="⚠",INDEX(ORCAMENTO!$AH:$AH,$A123)="◔"),1,0)</f>
        <v>0</v>
      </c>
      <c r="C123">
        <f ca="1">SUM($B$1:B123)</f>
        <v>12</v>
      </c>
    </row>
    <row r="124" spans="1:3" ht="13.9" customHeight="1" x14ac:dyDescent="0.25">
      <c r="A124">
        <f t="shared" si="1"/>
        <v>134</v>
      </c>
      <c r="B124">
        <f ca="1">IF(OR(INDEX(ORCAMENTO!$AI:$AI,$A124)&lt;&gt;"",INDEX(ORCAMENTO!$AH:$AH,$A124)="⚠",INDEX(ORCAMENTO!$AH:$AH,$A124)="◔"),1,0)</f>
        <v>0</v>
      </c>
      <c r="C124">
        <f ca="1">SUM($B$1:B124)</f>
        <v>12</v>
      </c>
    </row>
    <row r="125" spans="1:3" ht="13.9" customHeight="1" x14ac:dyDescent="0.25">
      <c r="A125">
        <f t="shared" si="1"/>
        <v>135</v>
      </c>
      <c r="B125">
        <f ca="1">IF(OR(INDEX(ORCAMENTO!$AI:$AI,$A125)&lt;&gt;"",INDEX(ORCAMENTO!$AH:$AH,$A125)="⚠",INDEX(ORCAMENTO!$AH:$AH,$A125)="◔"),1,0)</f>
        <v>0</v>
      </c>
      <c r="C125">
        <f ca="1">SUM($B$1:B125)</f>
        <v>12</v>
      </c>
    </row>
    <row r="126" spans="1:3" ht="13.9" customHeight="1" x14ac:dyDescent="0.25">
      <c r="A126">
        <f t="shared" si="1"/>
        <v>136</v>
      </c>
      <c r="B126">
        <f ca="1">IF(OR(INDEX(ORCAMENTO!$AI:$AI,$A126)&lt;&gt;"",INDEX(ORCAMENTO!$AH:$AH,$A126)="⚠",INDEX(ORCAMENTO!$AH:$AH,$A126)="◔"),1,0)</f>
        <v>0</v>
      </c>
      <c r="C126">
        <f ca="1">SUM($B$1:B126)</f>
        <v>12</v>
      </c>
    </row>
    <row r="127" spans="1:3" ht="13.9" customHeight="1" x14ac:dyDescent="0.25">
      <c r="A127">
        <f t="shared" si="1"/>
        <v>137</v>
      </c>
      <c r="B127">
        <f ca="1">IF(OR(INDEX(ORCAMENTO!$AI:$AI,$A127)&lt;&gt;"",INDEX(ORCAMENTO!$AH:$AH,$A127)="⚠",INDEX(ORCAMENTO!$AH:$AH,$A127)="◔"),1,0)</f>
        <v>0</v>
      </c>
      <c r="C127">
        <f ca="1">SUM($B$1:B127)</f>
        <v>12</v>
      </c>
    </row>
    <row r="128" spans="1:3" ht="13.9" customHeight="1" x14ac:dyDescent="0.25">
      <c r="A128">
        <f t="shared" si="1"/>
        <v>138</v>
      </c>
      <c r="B128">
        <f ca="1">IF(OR(INDEX(ORCAMENTO!$AI:$AI,$A128)&lt;&gt;"",INDEX(ORCAMENTO!$AH:$AH,$A128)="⚠",INDEX(ORCAMENTO!$AH:$AH,$A128)="◔"),1,0)</f>
        <v>0</v>
      </c>
      <c r="C128">
        <f ca="1">SUM($B$1:B128)</f>
        <v>12</v>
      </c>
    </row>
    <row r="129" spans="1:3" ht="13.9" customHeight="1" x14ac:dyDescent="0.25">
      <c r="A129">
        <f t="shared" ref="A129:A192" si="2">ROW()+10</f>
        <v>139</v>
      </c>
      <c r="B129">
        <f ca="1">IF(OR(INDEX(ORCAMENTO!$AI:$AI,$A129)&lt;&gt;"",INDEX(ORCAMENTO!$AH:$AH,$A129)="⚠",INDEX(ORCAMENTO!$AH:$AH,$A129)="◔"),1,0)</f>
        <v>0</v>
      </c>
      <c r="C129">
        <f ca="1">SUM($B$1:B129)</f>
        <v>12</v>
      </c>
    </row>
    <row r="130" spans="1:3" ht="13.9" customHeight="1" x14ac:dyDescent="0.25">
      <c r="A130">
        <f t="shared" si="2"/>
        <v>140</v>
      </c>
      <c r="B130">
        <f ca="1">IF(OR(INDEX(ORCAMENTO!$AI:$AI,$A130)&lt;&gt;"",INDEX(ORCAMENTO!$AH:$AH,$A130)="⚠",INDEX(ORCAMENTO!$AH:$AH,$A130)="◔"),1,0)</f>
        <v>0</v>
      </c>
      <c r="C130">
        <f ca="1">SUM($B$1:B130)</f>
        <v>12</v>
      </c>
    </row>
    <row r="131" spans="1:3" ht="13.9" customHeight="1" x14ac:dyDescent="0.25">
      <c r="A131">
        <f t="shared" si="2"/>
        <v>141</v>
      </c>
      <c r="B131">
        <f ca="1">IF(OR(INDEX(ORCAMENTO!$AI:$AI,$A131)&lt;&gt;"",INDEX(ORCAMENTO!$AH:$AH,$A131)="⚠",INDEX(ORCAMENTO!$AH:$AH,$A131)="◔"),1,0)</f>
        <v>0</v>
      </c>
      <c r="C131">
        <f ca="1">SUM($B$1:B131)</f>
        <v>12</v>
      </c>
    </row>
    <row r="132" spans="1:3" ht="13.9" customHeight="1" x14ac:dyDescent="0.25">
      <c r="A132">
        <f t="shared" si="2"/>
        <v>142</v>
      </c>
      <c r="B132">
        <f ca="1">IF(OR(INDEX(ORCAMENTO!$AI:$AI,$A132)&lt;&gt;"",INDEX(ORCAMENTO!$AH:$AH,$A132)="⚠",INDEX(ORCAMENTO!$AH:$AH,$A132)="◔"),1,0)</f>
        <v>0</v>
      </c>
      <c r="C132">
        <f ca="1">SUM($B$1:B132)</f>
        <v>12</v>
      </c>
    </row>
    <row r="133" spans="1:3" ht="13.9" customHeight="1" x14ac:dyDescent="0.25">
      <c r="A133">
        <f t="shared" si="2"/>
        <v>143</v>
      </c>
      <c r="B133">
        <f ca="1">IF(OR(INDEX(ORCAMENTO!$AI:$AI,$A133)&lt;&gt;"",INDEX(ORCAMENTO!$AH:$AH,$A133)="⚠",INDEX(ORCAMENTO!$AH:$AH,$A133)="◔"),1,0)</f>
        <v>0</v>
      </c>
      <c r="C133">
        <f ca="1">SUM($B$1:B133)</f>
        <v>12</v>
      </c>
    </row>
    <row r="134" spans="1:3" ht="13.9" customHeight="1" x14ac:dyDescent="0.25">
      <c r="A134">
        <f t="shared" si="2"/>
        <v>144</v>
      </c>
      <c r="B134">
        <f ca="1">IF(OR(INDEX(ORCAMENTO!$AI:$AI,$A134)&lt;&gt;"",INDEX(ORCAMENTO!$AH:$AH,$A134)="⚠",INDEX(ORCAMENTO!$AH:$AH,$A134)="◔"),1,0)</f>
        <v>0</v>
      </c>
      <c r="C134">
        <f ca="1">SUM($B$1:B134)</f>
        <v>12</v>
      </c>
    </row>
    <row r="135" spans="1:3" ht="13.9" customHeight="1" x14ac:dyDescent="0.25">
      <c r="A135">
        <f t="shared" si="2"/>
        <v>145</v>
      </c>
      <c r="B135">
        <f ca="1">IF(OR(INDEX(ORCAMENTO!$AI:$AI,$A135)&lt;&gt;"",INDEX(ORCAMENTO!$AH:$AH,$A135)="⚠",INDEX(ORCAMENTO!$AH:$AH,$A135)="◔"),1,0)</f>
        <v>0</v>
      </c>
      <c r="C135">
        <f ca="1">SUM($B$1:B135)</f>
        <v>12</v>
      </c>
    </row>
    <row r="136" spans="1:3" ht="13.9" customHeight="1" x14ac:dyDescent="0.25">
      <c r="A136">
        <f t="shared" si="2"/>
        <v>146</v>
      </c>
      <c r="B136">
        <f ca="1">IF(OR(INDEX(ORCAMENTO!$AI:$AI,$A136)&lt;&gt;"",INDEX(ORCAMENTO!$AH:$AH,$A136)="⚠",INDEX(ORCAMENTO!$AH:$AH,$A136)="◔"),1,0)</f>
        <v>0</v>
      </c>
      <c r="C136">
        <f ca="1">SUM($B$1:B136)</f>
        <v>12</v>
      </c>
    </row>
    <row r="137" spans="1:3" ht="13.9" customHeight="1" x14ac:dyDescent="0.25">
      <c r="A137">
        <f t="shared" si="2"/>
        <v>147</v>
      </c>
      <c r="B137">
        <f ca="1">IF(OR(INDEX(ORCAMENTO!$AI:$AI,$A137)&lt;&gt;"",INDEX(ORCAMENTO!$AH:$AH,$A137)="⚠",INDEX(ORCAMENTO!$AH:$AH,$A137)="◔"),1,0)</f>
        <v>0</v>
      </c>
      <c r="C137">
        <f ca="1">SUM($B$1:B137)</f>
        <v>12</v>
      </c>
    </row>
    <row r="138" spans="1:3" ht="13.9" customHeight="1" x14ac:dyDescent="0.25">
      <c r="A138">
        <f t="shared" si="2"/>
        <v>148</v>
      </c>
      <c r="B138">
        <f ca="1">IF(OR(INDEX(ORCAMENTO!$AI:$AI,$A138)&lt;&gt;"",INDEX(ORCAMENTO!$AH:$AH,$A138)="⚠",INDEX(ORCAMENTO!$AH:$AH,$A138)="◔"),1,0)</f>
        <v>0</v>
      </c>
      <c r="C138">
        <f ca="1">SUM($B$1:B138)</f>
        <v>12</v>
      </c>
    </row>
    <row r="139" spans="1:3" ht="13.9" customHeight="1" x14ac:dyDescent="0.25">
      <c r="A139">
        <f t="shared" si="2"/>
        <v>149</v>
      </c>
      <c r="B139">
        <f ca="1">IF(OR(INDEX(ORCAMENTO!$AI:$AI,$A139)&lt;&gt;"",INDEX(ORCAMENTO!$AH:$AH,$A139)="⚠",INDEX(ORCAMENTO!$AH:$AH,$A139)="◔"),1,0)</f>
        <v>0</v>
      </c>
      <c r="C139">
        <f ca="1">SUM($B$1:B139)</f>
        <v>12</v>
      </c>
    </row>
    <row r="140" spans="1:3" ht="13.9" customHeight="1" x14ac:dyDescent="0.25">
      <c r="A140">
        <f t="shared" si="2"/>
        <v>150</v>
      </c>
      <c r="B140">
        <f ca="1">IF(OR(INDEX(ORCAMENTO!$AI:$AI,$A140)&lt;&gt;"",INDEX(ORCAMENTO!$AH:$AH,$A140)="⚠",INDEX(ORCAMENTO!$AH:$AH,$A140)="◔"),1,0)</f>
        <v>0</v>
      </c>
      <c r="C140">
        <f ca="1">SUM($B$1:B140)</f>
        <v>12</v>
      </c>
    </row>
    <row r="141" spans="1:3" ht="13.9" customHeight="1" x14ac:dyDescent="0.25">
      <c r="A141">
        <f t="shared" si="2"/>
        <v>151</v>
      </c>
      <c r="B141">
        <f ca="1">IF(OR(INDEX(ORCAMENTO!$AI:$AI,$A141)&lt;&gt;"",INDEX(ORCAMENTO!$AH:$AH,$A141)="⚠",INDEX(ORCAMENTO!$AH:$AH,$A141)="◔"),1,0)</f>
        <v>0</v>
      </c>
      <c r="C141">
        <f ca="1">SUM($B$1:B141)</f>
        <v>12</v>
      </c>
    </row>
    <row r="142" spans="1:3" ht="13.9" customHeight="1" x14ac:dyDescent="0.25">
      <c r="A142">
        <f t="shared" si="2"/>
        <v>152</v>
      </c>
      <c r="B142">
        <f ca="1">IF(OR(INDEX(ORCAMENTO!$AI:$AI,$A142)&lt;&gt;"",INDEX(ORCAMENTO!$AH:$AH,$A142)="⚠",INDEX(ORCAMENTO!$AH:$AH,$A142)="◔"),1,0)</f>
        <v>0</v>
      </c>
      <c r="C142">
        <f ca="1">SUM($B$1:B142)</f>
        <v>12</v>
      </c>
    </row>
    <row r="143" spans="1:3" ht="13.9" customHeight="1" x14ac:dyDescent="0.25">
      <c r="A143">
        <f t="shared" si="2"/>
        <v>153</v>
      </c>
      <c r="B143">
        <f ca="1">IF(OR(INDEX(ORCAMENTO!$AI:$AI,$A143)&lt;&gt;"",INDEX(ORCAMENTO!$AH:$AH,$A143)="⚠",INDEX(ORCAMENTO!$AH:$AH,$A143)="◔"),1,0)</f>
        <v>0</v>
      </c>
      <c r="C143">
        <f ca="1">SUM($B$1:B143)</f>
        <v>12</v>
      </c>
    </row>
    <row r="144" spans="1:3" ht="13.9" customHeight="1" x14ac:dyDescent="0.25">
      <c r="A144">
        <f t="shared" si="2"/>
        <v>154</v>
      </c>
      <c r="B144">
        <f ca="1">IF(OR(INDEX(ORCAMENTO!$AI:$AI,$A144)&lt;&gt;"",INDEX(ORCAMENTO!$AH:$AH,$A144)="⚠",INDEX(ORCAMENTO!$AH:$AH,$A144)="◔"),1,0)</f>
        <v>0</v>
      </c>
      <c r="C144">
        <f ca="1">SUM($B$1:B144)</f>
        <v>12</v>
      </c>
    </row>
    <row r="145" spans="1:3" ht="13.9" customHeight="1" x14ac:dyDescent="0.25">
      <c r="A145">
        <f t="shared" si="2"/>
        <v>155</v>
      </c>
      <c r="B145">
        <f ca="1">IF(OR(INDEX(ORCAMENTO!$AI:$AI,$A145)&lt;&gt;"",INDEX(ORCAMENTO!$AH:$AH,$A145)="⚠",INDEX(ORCAMENTO!$AH:$AH,$A145)="◔"),1,0)</f>
        <v>0</v>
      </c>
      <c r="C145">
        <f ca="1">SUM($B$1:B145)</f>
        <v>12</v>
      </c>
    </row>
    <row r="146" spans="1:3" ht="13.9" customHeight="1" x14ac:dyDescent="0.25">
      <c r="A146">
        <f t="shared" si="2"/>
        <v>156</v>
      </c>
      <c r="B146">
        <f ca="1">IF(OR(INDEX(ORCAMENTO!$AI:$AI,$A146)&lt;&gt;"",INDEX(ORCAMENTO!$AH:$AH,$A146)="⚠",INDEX(ORCAMENTO!$AH:$AH,$A146)="◔"),1,0)</f>
        <v>0</v>
      </c>
      <c r="C146">
        <f ca="1">SUM($B$1:B146)</f>
        <v>12</v>
      </c>
    </row>
    <row r="147" spans="1:3" ht="13.9" customHeight="1" x14ac:dyDescent="0.25">
      <c r="A147">
        <f t="shared" si="2"/>
        <v>157</v>
      </c>
      <c r="B147">
        <f ca="1">IF(OR(INDEX(ORCAMENTO!$AI:$AI,$A147)&lt;&gt;"",INDEX(ORCAMENTO!$AH:$AH,$A147)="⚠",INDEX(ORCAMENTO!$AH:$AH,$A147)="◔"),1,0)</f>
        <v>0</v>
      </c>
      <c r="C147">
        <f ca="1">SUM($B$1:B147)</f>
        <v>12</v>
      </c>
    </row>
    <row r="148" spans="1:3" ht="13.9" customHeight="1" x14ac:dyDescent="0.25">
      <c r="A148">
        <f t="shared" si="2"/>
        <v>158</v>
      </c>
      <c r="B148">
        <f ca="1">IF(OR(INDEX(ORCAMENTO!$AI:$AI,$A148)&lt;&gt;"",INDEX(ORCAMENTO!$AH:$AH,$A148)="⚠",INDEX(ORCAMENTO!$AH:$AH,$A148)="◔"),1,0)</f>
        <v>0</v>
      </c>
      <c r="C148">
        <f ca="1">SUM($B$1:B148)</f>
        <v>12</v>
      </c>
    </row>
    <row r="149" spans="1:3" ht="13.9" customHeight="1" x14ac:dyDescent="0.25">
      <c r="A149">
        <f t="shared" si="2"/>
        <v>159</v>
      </c>
      <c r="B149">
        <f ca="1">IF(OR(INDEX(ORCAMENTO!$AI:$AI,$A149)&lt;&gt;"",INDEX(ORCAMENTO!$AH:$AH,$A149)="⚠",INDEX(ORCAMENTO!$AH:$AH,$A149)="◔"),1,0)</f>
        <v>0</v>
      </c>
      <c r="C149">
        <f ca="1">SUM($B$1:B149)</f>
        <v>12</v>
      </c>
    </row>
    <row r="150" spans="1:3" ht="13.9" customHeight="1" x14ac:dyDescent="0.25">
      <c r="A150">
        <f t="shared" si="2"/>
        <v>160</v>
      </c>
      <c r="B150">
        <f ca="1">IF(OR(INDEX(ORCAMENTO!$AI:$AI,$A150)&lt;&gt;"",INDEX(ORCAMENTO!$AH:$AH,$A150)="⚠",INDEX(ORCAMENTO!$AH:$AH,$A150)="◔"),1,0)</f>
        <v>0</v>
      </c>
      <c r="C150">
        <f ca="1">SUM($B$1:B150)</f>
        <v>12</v>
      </c>
    </row>
    <row r="151" spans="1:3" ht="13.9" customHeight="1" x14ac:dyDescent="0.25">
      <c r="A151">
        <f t="shared" si="2"/>
        <v>161</v>
      </c>
      <c r="B151">
        <f ca="1">IF(OR(INDEX(ORCAMENTO!$AI:$AI,$A151)&lt;&gt;"",INDEX(ORCAMENTO!$AH:$AH,$A151)="⚠",INDEX(ORCAMENTO!$AH:$AH,$A151)="◔"),1,0)</f>
        <v>0</v>
      </c>
      <c r="C151">
        <f ca="1">SUM($B$1:B151)</f>
        <v>12</v>
      </c>
    </row>
    <row r="152" spans="1:3" ht="13.9" customHeight="1" x14ac:dyDescent="0.25">
      <c r="A152">
        <f t="shared" si="2"/>
        <v>162</v>
      </c>
      <c r="B152">
        <f ca="1">IF(OR(INDEX(ORCAMENTO!$AI:$AI,$A152)&lt;&gt;"",INDEX(ORCAMENTO!$AH:$AH,$A152)="⚠",INDEX(ORCAMENTO!$AH:$AH,$A152)="◔"),1,0)</f>
        <v>0</v>
      </c>
      <c r="C152">
        <f ca="1">SUM($B$1:B152)</f>
        <v>12</v>
      </c>
    </row>
    <row r="153" spans="1:3" ht="13.9" customHeight="1" x14ac:dyDescent="0.25">
      <c r="A153">
        <f t="shared" si="2"/>
        <v>163</v>
      </c>
      <c r="B153">
        <f ca="1">IF(OR(INDEX(ORCAMENTO!$AI:$AI,$A153)&lt;&gt;"",INDEX(ORCAMENTO!$AH:$AH,$A153)="⚠",INDEX(ORCAMENTO!$AH:$AH,$A153)="◔"),1,0)</f>
        <v>0</v>
      </c>
      <c r="C153">
        <f ca="1">SUM($B$1:B153)</f>
        <v>12</v>
      </c>
    </row>
    <row r="154" spans="1:3" ht="13.9" customHeight="1" x14ac:dyDescent="0.25">
      <c r="A154">
        <f t="shared" si="2"/>
        <v>164</v>
      </c>
      <c r="B154">
        <f ca="1">IF(OR(INDEX(ORCAMENTO!$AI:$AI,$A154)&lt;&gt;"",INDEX(ORCAMENTO!$AH:$AH,$A154)="⚠",INDEX(ORCAMENTO!$AH:$AH,$A154)="◔"),1,0)</f>
        <v>0</v>
      </c>
      <c r="C154">
        <f ca="1">SUM($B$1:B154)</f>
        <v>12</v>
      </c>
    </row>
    <row r="155" spans="1:3" ht="13.9" customHeight="1" x14ac:dyDescent="0.25">
      <c r="A155">
        <f t="shared" si="2"/>
        <v>165</v>
      </c>
      <c r="B155">
        <f ca="1">IF(OR(INDEX(ORCAMENTO!$AI:$AI,$A155)&lt;&gt;"",INDEX(ORCAMENTO!$AH:$AH,$A155)="⚠",INDEX(ORCAMENTO!$AH:$AH,$A155)="◔"),1,0)</f>
        <v>0</v>
      </c>
      <c r="C155">
        <f ca="1">SUM($B$1:B155)</f>
        <v>12</v>
      </c>
    </row>
    <row r="156" spans="1:3" ht="13.9" customHeight="1" x14ac:dyDescent="0.25">
      <c r="A156">
        <f t="shared" si="2"/>
        <v>166</v>
      </c>
      <c r="B156">
        <f ca="1">IF(OR(INDEX(ORCAMENTO!$AI:$AI,$A156)&lt;&gt;"",INDEX(ORCAMENTO!$AH:$AH,$A156)="⚠",INDEX(ORCAMENTO!$AH:$AH,$A156)="◔"),1,0)</f>
        <v>0</v>
      </c>
      <c r="C156">
        <f ca="1">SUM($B$1:B156)</f>
        <v>12</v>
      </c>
    </row>
    <row r="157" spans="1:3" ht="13.9" customHeight="1" x14ac:dyDescent="0.25">
      <c r="A157">
        <f t="shared" si="2"/>
        <v>167</v>
      </c>
      <c r="B157">
        <f ca="1">IF(OR(INDEX(ORCAMENTO!$AI:$AI,$A157)&lt;&gt;"",INDEX(ORCAMENTO!$AH:$AH,$A157)="⚠",INDEX(ORCAMENTO!$AH:$AH,$A157)="◔"),1,0)</f>
        <v>0</v>
      </c>
      <c r="C157">
        <f ca="1">SUM($B$1:B157)</f>
        <v>12</v>
      </c>
    </row>
    <row r="158" spans="1:3" ht="13.9" customHeight="1" x14ac:dyDescent="0.25">
      <c r="A158">
        <f t="shared" si="2"/>
        <v>168</v>
      </c>
      <c r="B158">
        <f ca="1">IF(OR(INDEX(ORCAMENTO!$AI:$AI,$A158)&lt;&gt;"",INDEX(ORCAMENTO!$AH:$AH,$A158)="⚠",INDEX(ORCAMENTO!$AH:$AH,$A158)="◔"),1,0)</f>
        <v>0</v>
      </c>
      <c r="C158">
        <f ca="1">SUM($B$1:B158)</f>
        <v>12</v>
      </c>
    </row>
    <row r="159" spans="1:3" ht="13.9" customHeight="1" x14ac:dyDescent="0.25">
      <c r="A159">
        <f t="shared" si="2"/>
        <v>169</v>
      </c>
      <c r="B159">
        <f ca="1">IF(OR(INDEX(ORCAMENTO!$AI:$AI,$A159)&lt;&gt;"",INDEX(ORCAMENTO!$AH:$AH,$A159)="⚠",INDEX(ORCAMENTO!$AH:$AH,$A159)="◔"),1,0)</f>
        <v>0</v>
      </c>
      <c r="C159">
        <f ca="1">SUM($B$1:B159)</f>
        <v>12</v>
      </c>
    </row>
    <row r="160" spans="1:3" ht="13.9" customHeight="1" x14ac:dyDescent="0.25">
      <c r="A160">
        <f t="shared" si="2"/>
        <v>170</v>
      </c>
      <c r="B160">
        <f ca="1">IF(OR(INDEX(ORCAMENTO!$AI:$AI,$A160)&lt;&gt;"",INDEX(ORCAMENTO!$AH:$AH,$A160)="⚠",INDEX(ORCAMENTO!$AH:$AH,$A160)="◔"),1,0)</f>
        <v>0</v>
      </c>
      <c r="C160">
        <f ca="1">SUM($B$1:B160)</f>
        <v>12</v>
      </c>
    </row>
    <row r="161" spans="1:3" ht="13.9" customHeight="1" x14ac:dyDescent="0.25">
      <c r="A161">
        <f t="shared" si="2"/>
        <v>171</v>
      </c>
      <c r="B161">
        <f ca="1">IF(OR(INDEX(ORCAMENTO!$AI:$AI,$A161)&lt;&gt;"",INDEX(ORCAMENTO!$AH:$AH,$A161)="⚠",INDEX(ORCAMENTO!$AH:$AH,$A161)="◔"),1,0)</f>
        <v>0</v>
      </c>
      <c r="C161">
        <f ca="1">SUM($B$1:B161)</f>
        <v>12</v>
      </c>
    </row>
    <row r="162" spans="1:3" ht="13.9" customHeight="1" x14ac:dyDescent="0.25">
      <c r="A162">
        <f t="shared" si="2"/>
        <v>172</v>
      </c>
      <c r="B162">
        <f ca="1">IF(OR(INDEX(ORCAMENTO!$AI:$AI,$A162)&lt;&gt;"",INDEX(ORCAMENTO!$AH:$AH,$A162)="⚠",INDEX(ORCAMENTO!$AH:$AH,$A162)="◔"),1,0)</f>
        <v>0</v>
      </c>
      <c r="C162">
        <f ca="1">SUM($B$1:B162)</f>
        <v>12</v>
      </c>
    </row>
    <row r="163" spans="1:3" ht="13.9" customHeight="1" x14ac:dyDescent="0.25">
      <c r="A163">
        <f t="shared" si="2"/>
        <v>173</v>
      </c>
      <c r="B163">
        <f ca="1">IF(OR(INDEX(ORCAMENTO!$AI:$AI,$A163)&lt;&gt;"",INDEX(ORCAMENTO!$AH:$AH,$A163)="⚠",INDEX(ORCAMENTO!$AH:$AH,$A163)="◔"),1,0)</f>
        <v>0</v>
      </c>
      <c r="C163">
        <f ca="1">SUM($B$1:B163)</f>
        <v>12</v>
      </c>
    </row>
    <row r="164" spans="1:3" ht="13.9" customHeight="1" x14ac:dyDescent="0.25">
      <c r="A164">
        <f t="shared" si="2"/>
        <v>174</v>
      </c>
      <c r="B164">
        <f ca="1">IF(OR(INDEX(ORCAMENTO!$AI:$AI,$A164)&lt;&gt;"",INDEX(ORCAMENTO!$AH:$AH,$A164)="⚠",INDEX(ORCAMENTO!$AH:$AH,$A164)="◔"),1,0)</f>
        <v>0</v>
      </c>
      <c r="C164">
        <f ca="1">SUM($B$1:B164)</f>
        <v>12</v>
      </c>
    </row>
    <row r="165" spans="1:3" ht="13.9" customHeight="1" x14ac:dyDescent="0.25">
      <c r="A165">
        <f t="shared" si="2"/>
        <v>175</v>
      </c>
      <c r="B165">
        <f ca="1">IF(OR(INDEX(ORCAMENTO!$AI:$AI,$A165)&lt;&gt;"",INDEX(ORCAMENTO!$AH:$AH,$A165)="⚠",INDEX(ORCAMENTO!$AH:$AH,$A165)="◔"),1,0)</f>
        <v>0</v>
      </c>
      <c r="C165">
        <f ca="1">SUM($B$1:B165)</f>
        <v>12</v>
      </c>
    </row>
    <row r="166" spans="1:3" ht="13.9" customHeight="1" x14ac:dyDescent="0.25">
      <c r="A166">
        <f t="shared" si="2"/>
        <v>176</v>
      </c>
      <c r="B166">
        <f ca="1">IF(OR(INDEX(ORCAMENTO!$AI:$AI,$A166)&lt;&gt;"",INDEX(ORCAMENTO!$AH:$AH,$A166)="⚠",INDEX(ORCAMENTO!$AH:$AH,$A166)="◔"),1,0)</f>
        <v>0</v>
      </c>
      <c r="C166">
        <f ca="1">SUM($B$1:B166)</f>
        <v>12</v>
      </c>
    </row>
    <row r="167" spans="1:3" ht="13.9" customHeight="1" x14ac:dyDescent="0.25">
      <c r="A167">
        <f t="shared" si="2"/>
        <v>177</v>
      </c>
      <c r="B167">
        <f ca="1">IF(OR(INDEX(ORCAMENTO!$AI:$AI,$A167)&lt;&gt;"",INDEX(ORCAMENTO!$AH:$AH,$A167)="⚠",INDEX(ORCAMENTO!$AH:$AH,$A167)="◔"),1,0)</f>
        <v>0</v>
      </c>
      <c r="C167">
        <f ca="1">SUM($B$1:B167)</f>
        <v>12</v>
      </c>
    </row>
    <row r="168" spans="1:3" ht="13.9" customHeight="1" x14ac:dyDescent="0.25">
      <c r="A168">
        <f t="shared" si="2"/>
        <v>178</v>
      </c>
      <c r="B168">
        <f ca="1">IF(OR(INDEX(ORCAMENTO!$AI:$AI,$A168)&lt;&gt;"",INDEX(ORCAMENTO!$AH:$AH,$A168)="⚠",INDEX(ORCAMENTO!$AH:$AH,$A168)="◔"),1,0)</f>
        <v>0</v>
      </c>
      <c r="C168">
        <f ca="1">SUM($B$1:B168)</f>
        <v>12</v>
      </c>
    </row>
    <row r="169" spans="1:3" ht="13.9" customHeight="1" x14ac:dyDescent="0.25">
      <c r="A169">
        <f t="shared" si="2"/>
        <v>179</v>
      </c>
      <c r="B169">
        <f ca="1">IF(OR(INDEX(ORCAMENTO!$AI:$AI,$A169)&lt;&gt;"",INDEX(ORCAMENTO!$AH:$AH,$A169)="⚠",INDEX(ORCAMENTO!$AH:$AH,$A169)="◔"),1,0)</f>
        <v>0</v>
      </c>
      <c r="C169">
        <f ca="1">SUM($B$1:B169)</f>
        <v>12</v>
      </c>
    </row>
    <row r="170" spans="1:3" ht="13.9" customHeight="1" x14ac:dyDescent="0.25">
      <c r="A170">
        <f t="shared" si="2"/>
        <v>180</v>
      </c>
      <c r="B170">
        <f ca="1">IF(OR(INDEX(ORCAMENTO!$AI:$AI,$A170)&lt;&gt;"",INDEX(ORCAMENTO!$AH:$AH,$A170)="⚠",INDEX(ORCAMENTO!$AH:$AH,$A170)="◔"),1,0)</f>
        <v>0</v>
      </c>
      <c r="C170">
        <f ca="1">SUM($B$1:B170)</f>
        <v>12</v>
      </c>
    </row>
    <row r="171" spans="1:3" ht="13.9" customHeight="1" x14ac:dyDescent="0.25">
      <c r="A171">
        <f t="shared" si="2"/>
        <v>181</v>
      </c>
      <c r="B171">
        <f ca="1">IF(OR(INDEX(ORCAMENTO!$AI:$AI,$A171)&lt;&gt;"",INDEX(ORCAMENTO!$AH:$AH,$A171)="⚠",INDEX(ORCAMENTO!$AH:$AH,$A171)="◔"),1,0)</f>
        <v>0</v>
      </c>
      <c r="C171">
        <f ca="1">SUM($B$1:B171)</f>
        <v>12</v>
      </c>
    </row>
    <row r="172" spans="1:3" ht="13.9" customHeight="1" x14ac:dyDescent="0.25">
      <c r="A172">
        <f t="shared" si="2"/>
        <v>182</v>
      </c>
      <c r="B172">
        <f ca="1">IF(OR(INDEX(ORCAMENTO!$AI:$AI,$A172)&lt;&gt;"",INDEX(ORCAMENTO!$AH:$AH,$A172)="⚠",INDEX(ORCAMENTO!$AH:$AH,$A172)="◔"),1,0)</f>
        <v>0</v>
      </c>
      <c r="C172">
        <f ca="1">SUM($B$1:B172)</f>
        <v>12</v>
      </c>
    </row>
    <row r="173" spans="1:3" ht="13.9" customHeight="1" x14ac:dyDescent="0.25">
      <c r="A173">
        <f t="shared" si="2"/>
        <v>183</v>
      </c>
      <c r="B173">
        <f ca="1">IF(OR(INDEX(ORCAMENTO!$AI:$AI,$A173)&lt;&gt;"",INDEX(ORCAMENTO!$AH:$AH,$A173)="⚠",INDEX(ORCAMENTO!$AH:$AH,$A173)="◔"),1,0)</f>
        <v>0</v>
      </c>
      <c r="C173">
        <f ca="1">SUM($B$1:B173)</f>
        <v>12</v>
      </c>
    </row>
    <row r="174" spans="1:3" ht="13.9" customHeight="1" x14ac:dyDescent="0.25">
      <c r="A174">
        <f t="shared" si="2"/>
        <v>184</v>
      </c>
      <c r="B174">
        <f ca="1">IF(OR(INDEX(ORCAMENTO!$AI:$AI,$A174)&lt;&gt;"",INDEX(ORCAMENTO!$AH:$AH,$A174)="⚠",INDEX(ORCAMENTO!$AH:$AH,$A174)="◔"),1,0)</f>
        <v>0</v>
      </c>
      <c r="C174">
        <f ca="1">SUM($B$1:B174)</f>
        <v>12</v>
      </c>
    </row>
    <row r="175" spans="1:3" ht="13.9" customHeight="1" x14ac:dyDescent="0.25">
      <c r="A175">
        <f t="shared" si="2"/>
        <v>185</v>
      </c>
      <c r="B175">
        <f ca="1">IF(OR(INDEX(ORCAMENTO!$AI:$AI,$A175)&lt;&gt;"",INDEX(ORCAMENTO!$AH:$AH,$A175)="⚠",INDEX(ORCAMENTO!$AH:$AH,$A175)="◔"),1,0)</f>
        <v>0</v>
      </c>
      <c r="C175">
        <f ca="1">SUM($B$1:B175)</f>
        <v>12</v>
      </c>
    </row>
    <row r="176" spans="1:3" ht="13.9" customHeight="1" x14ac:dyDescent="0.25">
      <c r="A176">
        <f t="shared" si="2"/>
        <v>186</v>
      </c>
      <c r="B176">
        <f ca="1">IF(OR(INDEX(ORCAMENTO!$AI:$AI,$A176)&lt;&gt;"",INDEX(ORCAMENTO!$AH:$AH,$A176)="⚠",INDEX(ORCAMENTO!$AH:$AH,$A176)="◔"),1,0)</f>
        <v>0</v>
      </c>
      <c r="C176">
        <f ca="1">SUM($B$1:B176)</f>
        <v>12</v>
      </c>
    </row>
    <row r="177" spans="1:3" ht="13.9" customHeight="1" x14ac:dyDescent="0.25">
      <c r="A177">
        <f t="shared" si="2"/>
        <v>187</v>
      </c>
      <c r="B177">
        <f ca="1">IF(OR(INDEX(ORCAMENTO!$AI:$AI,$A177)&lt;&gt;"",INDEX(ORCAMENTO!$AH:$AH,$A177)="⚠",INDEX(ORCAMENTO!$AH:$AH,$A177)="◔"),1,0)</f>
        <v>0</v>
      </c>
      <c r="C177">
        <f ca="1">SUM($B$1:B177)</f>
        <v>12</v>
      </c>
    </row>
    <row r="178" spans="1:3" ht="13.9" customHeight="1" x14ac:dyDescent="0.25">
      <c r="A178">
        <f t="shared" si="2"/>
        <v>188</v>
      </c>
      <c r="B178">
        <f ca="1">IF(OR(INDEX(ORCAMENTO!$AI:$AI,$A178)&lt;&gt;"",INDEX(ORCAMENTO!$AH:$AH,$A178)="⚠",INDEX(ORCAMENTO!$AH:$AH,$A178)="◔"),1,0)</f>
        <v>0</v>
      </c>
      <c r="C178">
        <f ca="1">SUM($B$1:B178)</f>
        <v>12</v>
      </c>
    </row>
    <row r="179" spans="1:3" ht="13.9" customHeight="1" x14ac:dyDescent="0.25">
      <c r="A179">
        <f t="shared" si="2"/>
        <v>189</v>
      </c>
      <c r="B179">
        <f ca="1">IF(OR(INDEX(ORCAMENTO!$AI:$AI,$A179)&lt;&gt;"",INDEX(ORCAMENTO!$AH:$AH,$A179)="⚠",INDEX(ORCAMENTO!$AH:$AH,$A179)="◔"),1,0)</f>
        <v>0</v>
      </c>
      <c r="C179">
        <f ca="1">SUM($B$1:B179)</f>
        <v>12</v>
      </c>
    </row>
    <row r="180" spans="1:3" ht="13.9" customHeight="1" x14ac:dyDescent="0.25">
      <c r="A180">
        <f t="shared" si="2"/>
        <v>190</v>
      </c>
      <c r="B180">
        <f ca="1">IF(OR(INDEX(ORCAMENTO!$AI:$AI,$A180)&lt;&gt;"",INDEX(ORCAMENTO!$AH:$AH,$A180)="⚠",INDEX(ORCAMENTO!$AH:$AH,$A180)="◔"),1,0)</f>
        <v>0</v>
      </c>
      <c r="C180">
        <f ca="1">SUM($B$1:B180)</f>
        <v>12</v>
      </c>
    </row>
    <row r="181" spans="1:3" ht="13.9" customHeight="1" x14ac:dyDescent="0.25">
      <c r="A181">
        <f t="shared" si="2"/>
        <v>191</v>
      </c>
      <c r="B181">
        <f ca="1">IF(OR(INDEX(ORCAMENTO!$AI:$AI,$A181)&lt;&gt;"",INDEX(ORCAMENTO!$AH:$AH,$A181)="⚠",INDEX(ORCAMENTO!$AH:$AH,$A181)="◔"),1,0)</f>
        <v>0</v>
      </c>
      <c r="C181">
        <f ca="1">SUM($B$1:B181)</f>
        <v>12</v>
      </c>
    </row>
    <row r="182" spans="1:3" ht="13.9" customHeight="1" x14ac:dyDescent="0.25">
      <c r="A182">
        <f t="shared" si="2"/>
        <v>192</v>
      </c>
      <c r="B182">
        <f ca="1">IF(OR(INDEX(ORCAMENTO!$AI:$AI,$A182)&lt;&gt;"",INDEX(ORCAMENTO!$AH:$AH,$A182)="⚠",INDEX(ORCAMENTO!$AH:$AH,$A182)="◔"),1,0)</f>
        <v>0</v>
      </c>
      <c r="C182">
        <f ca="1">SUM($B$1:B182)</f>
        <v>12</v>
      </c>
    </row>
    <row r="183" spans="1:3" ht="13.9" customHeight="1" x14ac:dyDescent="0.25">
      <c r="A183">
        <f t="shared" si="2"/>
        <v>193</v>
      </c>
      <c r="B183">
        <f ca="1">IF(OR(INDEX(ORCAMENTO!$AI:$AI,$A183)&lt;&gt;"",INDEX(ORCAMENTO!$AH:$AH,$A183)="⚠",INDEX(ORCAMENTO!$AH:$AH,$A183)="◔"),1,0)</f>
        <v>0</v>
      </c>
      <c r="C183">
        <f ca="1">SUM($B$1:B183)</f>
        <v>12</v>
      </c>
    </row>
    <row r="184" spans="1:3" ht="13.9" customHeight="1" x14ac:dyDescent="0.25">
      <c r="A184">
        <f t="shared" si="2"/>
        <v>194</v>
      </c>
      <c r="B184">
        <f ca="1">IF(OR(INDEX(ORCAMENTO!$AI:$AI,$A184)&lt;&gt;"",INDEX(ORCAMENTO!$AH:$AH,$A184)="⚠",INDEX(ORCAMENTO!$AH:$AH,$A184)="◔"),1,0)</f>
        <v>0</v>
      </c>
      <c r="C184">
        <f ca="1">SUM($B$1:B184)</f>
        <v>12</v>
      </c>
    </row>
    <row r="185" spans="1:3" ht="13.9" customHeight="1" x14ac:dyDescent="0.25">
      <c r="A185">
        <f t="shared" si="2"/>
        <v>195</v>
      </c>
      <c r="B185">
        <f ca="1">IF(OR(INDEX(ORCAMENTO!$AI:$AI,$A185)&lt;&gt;"",INDEX(ORCAMENTO!$AH:$AH,$A185)="⚠",INDEX(ORCAMENTO!$AH:$AH,$A185)="◔"),1,0)</f>
        <v>0</v>
      </c>
      <c r="C185">
        <f ca="1">SUM($B$1:B185)</f>
        <v>12</v>
      </c>
    </row>
    <row r="186" spans="1:3" ht="13.9" customHeight="1" x14ac:dyDescent="0.25">
      <c r="A186">
        <f t="shared" si="2"/>
        <v>196</v>
      </c>
      <c r="B186">
        <f ca="1">IF(OR(INDEX(ORCAMENTO!$AI:$AI,$A186)&lt;&gt;"",INDEX(ORCAMENTO!$AH:$AH,$A186)="⚠",INDEX(ORCAMENTO!$AH:$AH,$A186)="◔"),1,0)</f>
        <v>0</v>
      </c>
      <c r="C186">
        <f ca="1">SUM($B$1:B186)</f>
        <v>12</v>
      </c>
    </row>
    <row r="187" spans="1:3" ht="13.9" customHeight="1" x14ac:dyDescent="0.25">
      <c r="A187">
        <f t="shared" si="2"/>
        <v>197</v>
      </c>
      <c r="B187">
        <f ca="1">IF(OR(INDEX(ORCAMENTO!$AI:$AI,$A187)&lt;&gt;"",INDEX(ORCAMENTO!$AH:$AH,$A187)="⚠",INDEX(ORCAMENTO!$AH:$AH,$A187)="◔"),1,0)</f>
        <v>0</v>
      </c>
      <c r="C187">
        <f ca="1">SUM($B$1:B187)</f>
        <v>12</v>
      </c>
    </row>
    <row r="188" spans="1:3" ht="13.9" customHeight="1" x14ac:dyDescent="0.25">
      <c r="A188">
        <f t="shared" si="2"/>
        <v>198</v>
      </c>
      <c r="B188">
        <f ca="1">IF(OR(INDEX(ORCAMENTO!$AI:$AI,$A188)&lt;&gt;"",INDEX(ORCAMENTO!$AH:$AH,$A188)="⚠",INDEX(ORCAMENTO!$AH:$AH,$A188)="◔"),1,0)</f>
        <v>0</v>
      </c>
      <c r="C188">
        <f ca="1">SUM($B$1:B188)</f>
        <v>12</v>
      </c>
    </row>
    <row r="189" spans="1:3" ht="13.9" customHeight="1" x14ac:dyDescent="0.25">
      <c r="A189">
        <f t="shared" si="2"/>
        <v>199</v>
      </c>
      <c r="B189">
        <f ca="1">IF(OR(INDEX(ORCAMENTO!$AI:$AI,$A189)&lt;&gt;"",INDEX(ORCAMENTO!$AH:$AH,$A189)="⚠",INDEX(ORCAMENTO!$AH:$AH,$A189)="◔"),1,0)</f>
        <v>0</v>
      </c>
      <c r="C189">
        <f ca="1">SUM($B$1:B189)</f>
        <v>12</v>
      </c>
    </row>
    <row r="190" spans="1:3" ht="13.9" customHeight="1" x14ac:dyDescent="0.25">
      <c r="A190">
        <f t="shared" si="2"/>
        <v>200</v>
      </c>
      <c r="B190">
        <f ca="1">IF(OR(INDEX(ORCAMENTO!$AI:$AI,$A190)&lt;&gt;"",INDEX(ORCAMENTO!$AH:$AH,$A190)="⚠",INDEX(ORCAMENTO!$AH:$AH,$A190)="◔"),1,0)</f>
        <v>0</v>
      </c>
      <c r="C190">
        <f ca="1">SUM($B$1:B190)</f>
        <v>12</v>
      </c>
    </row>
    <row r="191" spans="1:3" ht="13.9" customHeight="1" x14ac:dyDescent="0.25">
      <c r="A191">
        <f t="shared" si="2"/>
        <v>201</v>
      </c>
      <c r="B191">
        <f ca="1">IF(OR(INDEX(ORCAMENTO!$AI:$AI,$A191)&lt;&gt;"",INDEX(ORCAMENTO!$AH:$AH,$A191)="⚠",INDEX(ORCAMENTO!$AH:$AH,$A191)="◔"),1,0)</f>
        <v>0</v>
      </c>
      <c r="C191">
        <f ca="1">SUM($B$1:B191)</f>
        <v>12</v>
      </c>
    </row>
    <row r="192" spans="1:3" ht="13.9" customHeight="1" x14ac:dyDescent="0.25">
      <c r="A192">
        <f t="shared" si="2"/>
        <v>202</v>
      </c>
      <c r="B192">
        <f ca="1">IF(OR(INDEX(ORCAMENTO!$AI:$AI,$A192)&lt;&gt;"",INDEX(ORCAMENTO!$AH:$AH,$A192)="⚠",INDEX(ORCAMENTO!$AH:$AH,$A192)="◔"),1,0)</f>
        <v>0</v>
      </c>
      <c r="C192">
        <f ca="1">SUM($B$1:B192)</f>
        <v>12</v>
      </c>
    </row>
    <row r="193" spans="1:3" ht="13.9" customHeight="1" x14ac:dyDescent="0.25">
      <c r="A193">
        <f t="shared" ref="A193:A256" si="3">ROW()+10</f>
        <v>203</v>
      </c>
      <c r="B193">
        <f ca="1">IF(OR(INDEX(ORCAMENTO!$AI:$AI,$A193)&lt;&gt;"",INDEX(ORCAMENTO!$AH:$AH,$A193)="⚠",INDEX(ORCAMENTO!$AH:$AH,$A193)="◔"),1,0)</f>
        <v>0</v>
      </c>
      <c r="C193">
        <f ca="1">SUM($B$1:B193)</f>
        <v>12</v>
      </c>
    </row>
    <row r="194" spans="1:3" ht="13.9" customHeight="1" x14ac:dyDescent="0.25">
      <c r="A194">
        <f t="shared" si="3"/>
        <v>204</v>
      </c>
      <c r="B194">
        <f ca="1">IF(OR(INDEX(ORCAMENTO!$AI:$AI,$A194)&lt;&gt;"",INDEX(ORCAMENTO!$AH:$AH,$A194)="⚠",INDEX(ORCAMENTO!$AH:$AH,$A194)="◔"),1,0)</f>
        <v>0</v>
      </c>
      <c r="C194">
        <f ca="1">SUM($B$1:B194)</f>
        <v>12</v>
      </c>
    </row>
    <row r="195" spans="1:3" ht="13.9" customHeight="1" x14ac:dyDescent="0.25">
      <c r="A195">
        <f t="shared" si="3"/>
        <v>205</v>
      </c>
      <c r="B195">
        <f ca="1">IF(OR(INDEX(ORCAMENTO!$AI:$AI,$A195)&lt;&gt;"",INDEX(ORCAMENTO!$AH:$AH,$A195)="⚠",INDEX(ORCAMENTO!$AH:$AH,$A195)="◔"),1,0)</f>
        <v>0</v>
      </c>
      <c r="C195">
        <f ca="1">SUM($B$1:B195)</f>
        <v>12</v>
      </c>
    </row>
    <row r="196" spans="1:3" ht="13.9" customHeight="1" x14ac:dyDescent="0.25">
      <c r="A196">
        <f t="shared" si="3"/>
        <v>206</v>
      </c>
      <c r="B196">
        <f ca="1">IF(OR(INDEX(ORCAMENTO!$AI:$AI,$A196)&lt;&gt;"",INDEX(ORCAMENTO!$AH:$AH,$A196)="⚠",INDEX(ORCAMENTO!$AH:$AH,$A196)="◔"),1,0)</f>
        <v>0</v>
      </c>
      <c r="C196">
        <f ca="1">SUM($B$1:B196)</f>
        <v>12</v>
      </c>
    </row>
    <row r="197" spans="1:3" ht="13.9" customHeight="1" x14ac:dyDescent="0.25">
      <c r="A197">
        <f t="shared" si="3"/>
        <v>207</v>
      </c>
      <c r="B197">
        <f ca="1">IF(OR(INDEX(ORCAMENTO!$AI:$AI,$A197)&lt;&gt;"",INDEX(ORCAMENTO!$AH:$AH,$A197)="⚠",INDEX(ORCAMENTO!$AH:$AH,$A197)="◔"),1,0)</f>
        <v>0</v>
      </c>
      <c r="C197">
        <f ca="1">SUM($B$1:B197)</f>
        <v>12</v>
      </c>
    </row>
    <row r="198" spans="1:3" ht="13.9" customHeight="1" x14ac:dyDescent="0.25">
      <c r="A198">
        <f t="shared" si="3"/>
        <v>208</v>
      </c>
      <c r="B198">
        <f ca="1">IF(OR(INDEX(ORCAMENTO!$AI:$AI,$A198)&lt;&gt;"",INDEX(ORCAMENTO!$AH:$AH,$A198)="⚠",INDEX(ORCAMENTO!$AH:$AH,$A198)="◔"),1,0)</f>
        <v>0</v>
      </c>
      <c r="C198">
        <f ca="1">SUM($B$1:B198)</f>
        <v>12</v>
      </c>
    </row>
    <row r="199" spans="1:3" ht="13.9" customHeight="1" x14ac:dyDescent="0.25">
      <c r="A199">
        <f t="shared" si="3"/>
        <v>209</v>
      </c>
      <c r="B199">
        <f ca="1">IF(OR(INDEX(ORCAMENTO!$AI:$AI,$A199)&lt;&gt;"",INDEX(ORCAMENTO!$AH:$AH,$A199)="⚠",INDEX(ORCAMENTO!$AH:$AH,$A199)="◔"),1,0)</f>
        <v>0</v>
      </c>
      <c r="C199">
        <f ca="1">SUM($B$1:B199)</f>
        <v>12</v>
      </c>
    </row>
    <row r="200" spans="1:3" ht="13.9" customHeight="1" x14ac:dyDescent="0.25">
      <c r="A200">
        <f t="shared" si="3"/>
        <v>210</v>
      </c>
      <c r="B200">
        <f ca="1">IF(OR(INDEX(ORCAMENTO!$AI:$AI,$A200)&lt;&gt;"",INDEX(ORCAMENTO!$AH:$AH,$A200)="⚠",INDEX(ORCAMENTO!$AH:$AH,$A200)="◔"),1,0)</f>
        <v>0</v>
      </c>
      <c r="C200">
        <f ca="1">SUM($B$1:B200)</f>
        <v>12</v>
      </c>
    </row>
    <row r="201" spans="1:3" ht="13.9" customHeight="1" x14ac:dyDescent="0.25">
      <c r="A201">
        <f t="shared" si="3"/>
        <v>211</v>
      </c>
      <c r="B201">
        <f ca="1">IF(OR(INDEX(ORCAMENTO!$AI:$AI,$A201)&lt;&gt;"",INDEX(ORCAMENTO!$AH:$AH,$A201)="⚠",INDEX(ORCAMENTO!$AH:$AH,$A201)="◔"),1,0)</f>
        <v>0</v>
      </c>
      <c r="C201">
        <f ca="1">SUM($B$1:B201)</f>
        <v>12</v>
      </c>
    </row>
    <row r="202" spans="1:3" ht="15" customHeight="1" x14ac:dyDescent="0.25">
      <c r="A202">
        <f t="shared" si="3"/>
        <v>212</v>
      </c>
      <c r="B202">
        <f ca="1">IF(OR(INDEX(ORCAMENTO!$AI:$AI,$A202)&lt;&gt;"",INDEX(ORCAMENTO!$AH:$AH,$A202)="⚠",INDEX(ORCAMENTO!$AH:$AH,$A202)="◔"),1,0)</f>
        <v>0</v>
      </c>
      <c r="C202">
        <f ca="1">SUM($B$1:B202)</f>
        <v>12</v>
      </c>
    </row>
    <row r="203" spans="1:3" ht="15" customHeight="1" x14ac:dyDescent="0.25">
      <c r="A203">
        <f t="shared" si="3"/>
        <v>213</v>
      </c>
      <c r="B203">
        <f ca="1">IF(OR(INDEX(ORCAMENTO!$AI:$AI,$A203)&lt;&gt;"",INDEX(ORCAMENTO!$AH:$AH,$A203)="⚠",INDEX(ORCAMENTO!$AH:$AH,$A203)="◔"),1,0)</f>
        <v>0</v>
      </c>
      <c r="C203">
        <f ca="1">SUM($B$1:B203)</f>
        <v>12</v>
      </c>
    </row>
    <row r="204" spans="1:3" ht="15" customHeight="1" x14ac:dyDescent="0.25">
      <c r="A204">
        <f t="shared" si="3"/>
        <v>214</v>
      </c>
      <c r="B204">
        <f ca="1">IF(OR(INDEX(ORCAMENTO!$AI:$AI,$A204)&lt;&gt;"",INDEX(ORCAMENTO!$AH:$AH,$A204)="⚠",INDEX(ORCAMENTO!$AH:$AH,$A204)="◔"),1,0)</f>
        <v>0</v>
      </c>
      <c r="C204">
        <f ca="1">SUM($B$1:B204)</f>
        <v>12</v>
      </c>
    </row>
    <row r="205" spans="1:3" ht="15" customHeight="1" x14ac:dyDescent="0.25">
      <c r="A205">
        <f t="shared" si="3"/>
        <v>215</v>
      </c>
      <c r="B205">
        <f ca="1">IF(OR(INDEX(ORCAMENTO!$AI:$AI,$A205)&lt;&gt;"",INDEX(ORCAMENTO!$AH:$AH,$A205)="⚠",INDEX(ORCAMENTO!$AH:$AH,$A205)="◔"),1,0)</f>
        <v>0</v>
      </c>
      <c r="C205">
        <f ca="1">SUM($B$1:B205)</f>
        <v>12</v>
      </c>
    </row>
    <row r="206" spans="1:3" ht="15" customHeight="1" x14ac:dyDescent="0.25">
      <c r="A206">
        <f t="shared" si="3"/>
        <v>216</v>
      </c>
      <c r="B206">
        <f ca="1">IF(OR(INDEX(ORCAMENTO!$AI:$AI,$A206)&lt;&gt;"",INDEX(ORCAMENTO!$AH:$AH,$A206)="⚠",INDEX(ORCAMENTO!$AH:$AH,$A206)="◔"),1,0)</f>
        <v>0</v>
      </c>
      <c r="C206">
        <f ca="1">SUM($B$1:B206)</f>
        <v>12</v>
      </c>
    </row>
    <row r="207" spans="1:3" ht="15" customHeight="1" x14ac:dyDescent="0.25">
      <c r="A207">
        <f t="shared" si="3"/>
        <v>217</v>
      </c>
      <c r="B207">
        <f ca="1">IF(OR(INDEX(ORCAMENTO!$AI:$AI,$A207)&lt;&gt;"",INDEX(ORCAMENTO!$AH:$AH,$A207)="⚠",INDEX(ORCAMENTO!$AH:$AH,$A207)="◔"),1,0)</f>
        <v>0</v>
      </c>
      <c r="C207">
        <f ca="1">SUM($B$1:B207)</f>
        <v>12</v>
      </c>
    </row>
    <row r="208" spans="1:3" ht="15" customHeight="1" x14ac:dyDescent="0.25">
      <c r="A208">
        <f t="shared" si="3"/>
        <v>218</v>
      </c>
      <c r="B208">
        <f ca="1">IF(OR(INDEX(ORCAMENTO!$AI:$AI,$A208)&lt;&gt;"",INDEX(ORCAMENTO!$AH:$AH,$A208)="⚠",INDEX(ORCAMENTO!$AH:$AH,$A208)="◔"),1,0)</f>
        <v>0</v>
      </c>
      <c r="C208">
        <f ca="1">SUM($B$1:B208)</f>
        <v>12</v>
      </c>
    </row>
    <row r="209" spans="1:3" ht="15" customHeight="1" x14ac:dyDescent="0.25">
      <c r="A209">
        <f t="shared" si="3"/>
        <v>219</v>
      </c>
      <c r="B209">
        <f ca="1">IF(OR(INDEX(ORCAMENTO!$AI:$AI,$A209)&lt;&gt;"",INDEX(ORCAMENTO!$AH:$AH,$A209)="⚠",INDEX(ORCAMENTO!$AH:$AH,$A209)="◔"),1,0)</f>
        <v>0</v>
      </c>
      <c r="C209">
        <f ca="1">SUM($B$1:B209)</f>
        <v>12</v>
      </c>
    </row>
    <row r="210" spans="1:3" ht="15" customHeight="1" x14ac:dyDescent="0.25">
      <c r="A210">
        <f t="shared" si="3"/>
        <v>220</v>
      </c>
      <c r="B210">
        <f ca="1">IF(OR(INDEX(ORCAMENTO!$AI:$AI,$A210)&lt;&gt;"",INDEX(ORCAMENTO!$AH:$AH,$A210)="⚠",INDEX(ORCAMENTO!$AH:$AH,$A210)="◔"),1,0)</f>
        <v>0</v>
      </c>
      <c r="C210">
        <f ca="1">SUM($B$1:B210)</f>
        <v>12</v>
      </c>
    </row>
    <row r="211" spans="1:3" ht="15" customHeight="1" x14ac:dyDescent="0.25">
      <c r="A211">
        <f t="shared" si="3"/>
        <v>221</v>
      </c>
      <c r="B211">
        <f ca="1">IF(OR(INDEX(ORCAMENTO!$AI:$AI,$A211)&lt;&gt;"",INDEX(ORCAMENTO!$AH:$AH,$A211)="⚠",INDEX(ORCAMENTO!$AH:$AH,$A211)="◔"),1,0)</f>
        <v>0</v>
      </c>
      <c r="C211">
        <f ca="1">SUM($B$1:B211)</f>
        <v>12</v>
      </c>
    </row>
    <row r="212" spans="1:3" ht="15" customHeight="1" x14ac:dyDescent="0.25">
      <c r="A212">
        <f t="shared" si="3"/>
        <v>222</v>
      </c>
      <c r="B212">
        <f ca="1">IF(OR(INDEX(ORCAMENTO!$AI:$AI,$A212)&lt;&gt;"",INDEX(ORCAMENTO!$AH:$AH,$A212)="⚠",INDEX(ORCAMENTO!$AH:$AH,$A212)="◔"),1,0)</f>
        <v>0</v>
      </c>
      <c r="C212">
        <f ca="1">SUM($B$1:B212)</f>
        <v>12</v>
      </c>
    </row>
    <row r="213" spans="1:3" ht="15" customHeight="1" x14ac:dyDescent="0.25">
      <c r="A213">
        <f t="shared" si="3"/>
        <v>223</v>
      </c>
      <c r="B213">
        <f ca="1">IF(OR(INDEX(ORCAMENTO!$AI:$AI,$A213)&lt;&gt;"",INDEX(ORCAMENTO!$AH:$AH,$A213)="⚠",INDEX(ORCAMENTO!$AH:$AH,$A213)="◔"),1,0)</f>
        <v>0</v>
      </c>
      <c r="C213">
        <f ca="1">SUM($B$1:B213)</f>
        <v>12</v>
      </c>
    </row>
    <row r="214" spans="1:3" ht="15" customHeight="1" x14ac:dyDescent="0.25">
      <c r="A214">
        <f t="shared" si="3"/>
        <v>224</v>
      </c>
      <c r="B214">
        <f ca="1">IF(OR(INDEX(ORCAMENTO!$AI:$AI,$A214)&lt;&gt;"",INDEX(ORCAMENTO!$AH:$AH,$A214)="⚠",INDEX(ORCAMENTO!$AH:$AH,$A214)="◔"),1,0)</f>
        <v>0</v>
      </c>
      <c r="C214">
        <f ca="1">SUM($B$1:B214)</f>
        <v>12</v>
      </c>
    </row>
    <row r="215" spans="1:3" ht="15" customHeight="1" x14ac:dyDescent="0.25">
      <c r="A215">
        <f t="shared" si="3"/>
        <v>225</v>
      </c>
      <c r="B215">
        <f ca="1">IF(OR(INDEX(ORCAMENTO!$AI:$AI,$A215)&lt;&gt;"",INDEX(ORCAMENTO!$AH:$AH,$A215)="⚠",INDEX(ORCAMENTO!$AH:$AH,$A215)="◔"),1,0)</f>
        <v>0</v>
      </c>
      <c r="C215">
        <f ca="1">SUM($B$1:B215)</f>
        <v>12</v>
      </c>
    </row>
    <row r="216" spans="1:3" ht="15" customHeight="1" x14ac:dyDescent="0.25">
      <c r="A216">
        <f t="shared" si="3"/>
        <v>226</v>
      </c>
      <c r="B216">
        <f ca="1">IF(OR(INDEX(ORCAMENTO!$AI:$AI,$A216)&lt;&gt;"",INDEX(ORCAMENTO!$AH:$AH,$A216)="⚠",INDEX(ORCAMENTO!$AH:$AH,$A216)="◔"),1,0)</f>
        <v>0</v>
      </c>
      <c r="C216">
        <f ca="1">SUM($B$1:B216)</f>
        <v>12</v>
      </c>
    </row>
    <row r="217" spans="1:3" ht="15" customHeight="1" x14ac:dyDescent="0.25">
      <c r="A217">
        <f t="shared" si="3"/>
        <v>227</v>
      </c>
      <c r="B217">
        <f ca="1">IF(OR(INDEX(ORCAMENTO!$AI:$AI,$A217)&lt;&gt;"",INDEX(ORCAMENTO!$AH:$AH,$A217)="⚠",INDEX(ORCAMENTO!$AH:$AH,$A217)="◔"),1,0)</f>
        <v>0</v>
      </c>
      <c r="C217">
        <f ca="1">SUM($B$1:B217)</f>
        <v>12</v>
      </c>
    </row>
    <row r="218" spans="1:3" ht="15" customHeight="1" x14ac:dyDescent="0.25">
      <c r="A218">
        <f t="shared" si="3"/>
        <v>228</v>
      </c>
      <c r="B218">
        <f ca="1">IF(OR(INDEX(ORCAMENTO!$AI:$AI,$A218)&lt;&gt;"",INDEX(ORCAMENTO!$AH:$AH,$A218)="⚠",INDEX(ORCAMENTO!$AH:$AH,$A218)="◔"),1,0)</f>
        <v>0</v>
      </c>
      <c r="C218">
        <f ca="1">SUM($B$1:B218)</f>
        <v>12</v>
      </c>
    </row>
    <row r="219" spans="1:3" ht="15" customHeight="1" x14ac:dyDescent="0.25">
      <c r="A219">
        <f t="shared" si="3"/>
        <v>229</v>
      </c>
      <c r="B219">
        <f ca="1">IF(OR(INDEX(ORCAMENTO!$AI:$AI,$A219)&lt;&gt;"",INDEX(ORCAMENTO!$AH:$AH,$A219)="⚠",INDEX(ORCAMENTO!$AH:$AH,$A219)="◔"),1,0)</f>
        <v>0</v>
      </c>
      <c r="C219">
        <f ca="1">SUM($B$1:B219)</f>
        <v>12</v>
      </c>
    </row>
    <row r="220" spans="1:3" ht="15" customHeight="1" x14ac:dyDescent="0.25">
      <c r="A220">
        <f t="shared" si="3"/>
        <v>230</v>
      </c>
      <c r="B220">
        <f ca="1">IF(OR(INDEX(ORCAMENTO!$AI:$AI,$A220)&lt;&gt;"",INDEX(ORCAMENTO!$AH:$AH,$A220)="⚠",INDEX(ORCAMENTO!$AH:$AH,$A220)="◔"),1,0)</f>
        <v>0</v>
      </c>
      <c r="C220">
        <f ca="1">SUM($B$1:B220)</f>
        <v>12</v>
      </c>
    </row>
    <row r="221" spans="1:3" ht="15" customHeight="1" x14ac:dyDescent="0.25">
      <c r="A221">
        <f t="shared" si="3"/>
        <v>231</v>
      </c>
      <c r="B221">
        <f ca="1">IF(OR(INDEX(ORCAMENTO!$AI:$AI,$A221)&lt;&gt;"",INDEX(ORCAMENTO!$AH:$AH,$A221)="⚠",INDEX(ORCAMENTO!$AH:$AH,$A221)="◔"),1,0)</f>
        <v>0</v>
      </c>
      <c r="C221">
        <f ca="1">SUM($B$1:B221)</f>
        <v>12</v>
      </c>
    </row>
    <row r="222" spans="1:3" ht="15" customHeight="1" x14ac:dyDescent="0.25">
      <c r="A222">
        <f t="shared" si="3"/>
        <v>232</v>
      </c>
      <c r="B222">
        <f ca="1">IF(OR(INDEX(ORCAMENTO!$AI:$AI,$A222)&lt;&gt;"",INDEX(ORCAMENTO!$AH:$AH,$A222)="⚠",INDEX(ORCAMENTO!$AH:$AH,$A222)="◔"),1,0)</f>
        <v>0</v>
      </c>
      <c r="C222">
        <f ca="1">SUM($B$1:B222)</f>
        <v>12</v>
      </c>
    </row>
    <row r="223" spans="1:3" ht="15" customHeight="1" x14ac:dyDescent="0.25">
      <c r="A223">
        <f t="shared" si="3"/>
        <v>233</v>
      </c>
      <c r="B223">
        <f ca="1">IF(OR(INDEX(ORCAMENTO!$AI:$AI,$A223)&lt;&gt;"",INDEX(ORCAMENTO!$AH:$AH,$A223)="⚠",INDEX(ORCAMENTO!$AH:$AH,$A223)="◔"),1,0)</f>
        <v>0</v>
      </c>
      <c r="C223">
        <f ca="1">SUM($B$1:B223)</f>
        <v>12</v>
      </c>
    </row>
    <row r="224" spans="1:3" ht="15" customHeight="1" x14ac:dyDescent="0.25">
      <c r="A224">
        <f t="shared" si="3"/>
        <v>234</v>
      </c>
      <c r="B224">
        <f ca="1">IF(OR(INDEX(ORCAMENTO!$AI:$AI,$A224)&lt;&gt;"",INDEX(ORCAMENTO!$AH:$AH,$A224)="⚠",INDEX(ORCAMENTO!$AH:$AH,$A224)="◔"),1,0)</f>
        <v>0</v>
      </c>
      <c r="C224">
        <f ca="1">SUM($B$1:B224)</f>
        <v>12</v>
      </c>
    </row>
    <row r="225" spans="1:3" ht="15" customHeight="1" x14ac:dyDescent="0.25">
      <c r="A225">
        <f t="shared" si="3"/>
        <v>235</v>
      </c>
      <c r="B225">
        <f ca="1">IF(OR(INDEX(ORCAMENTO!$AI:$AI,$A225)&lt;&gt;"",INDEX(ORCAMENTO!$AH:$AH,$A225)="⚠",INDEX(ORCAMENTO!$AH:$AH,$A225)="◔"),1,0)</f>
        <v>0</v>
      </c>
      <c r="C225">
        <f ca="1">SUM($B$1:B225)</f>
        <v>12</v>
      </c>
    </row>
    <row r="226" spans="1:3" ht="15" customHeight="1" x14ac:dyDescent="0.25">
      <c r="A226">
        <f t="shared" si="3"/>
        <v>236</v>
      </c>
      <c r="B226">
        <f ca="1">IF(OR(INDEX(ORCAMENTO!$AI:$AI,$A226)&lt;&gt;"",INDEX(ORCAMENTO!$AH:$AH,$A226)="⚠",INDEX(ORCAMENTO!$AH:$AH,$A226)="◔"),1,0)</f>
        <v>0</v>
      </c>
      <c r="C226">
        <f ca="1">SUM($B$1:B226)</f>
        <v>12</v>
      </c>
    </row>
    <row r="227" spans="1:3" ht="15" customHeight="1" x14ac:dyDescent="0.25">
      <c r="A227">
        <f t="shared" si="3"/>
        <v>237</v>
      </c>
      <c r="B227">
        <f ca="1">IF(OR(INDEX(ORCAMENTO!$AI:$AI,$A227)&lt;&gt;"",INDEX(ORCAMENTO!$AH:$AH,$A227)="⚠",INDEX(ORCAMENTO!$AH:$AH,$A227)="◔"),1,0)</f>
        <v>0</v>
      </c>
      <c r="C227">
        <f ca="1">SUM($B$1:B227)</f>
        <v>12</v>
      </c>
    </row>
    <row r="228" spans="1:3" ht="15" customHeight="1" x14ac:dyDescent="0.25">
      <c r="A228">
        <f t="shared" si="3"/>
        <v>238</v>
      </c>
      <c r="B228">
        <f ca="1">IF(OR(INDEX(ORCAMENTO!$AI:$AI,$A228)&lt;&gt;"",INDEX(ORCAMENTO!$AH:$AH,$A228)="⚠",INDEX(ORCAMENTO!$AH:$AH,$A228)="◔"),1,0)</f>
        <v>0</v>
      </c>
      <c r="C228">
        <f ca="1">SUM($B$1:B228)</f>
        <v>12</v>
      </c>
    </row>
    <row r="229" spans="1:3" ht="15" customHeight="1" x14ac:dyDescent="0.25">
      <c r="A229">
        <f t="shared" si="3"/>
        <v>239</v>
      </c>
      <c r="B229">
        <f ca="1">IF(OR(INDEX(ORCAMENTO!$AI:$AI,$A229)&lt;&gt;"",INDEX(ORCAMENTO!$AH:$AH,$A229)="⚠",INDEX(ORCAMENTO!$AH:$AH,$A229)="◔"),1,0)</f>
        <v>0</v>
      </c>
      <c r="C229">
        <f ca="1">SUM($B$1:B229)</f>
        <v>12</v>
      </c>
    </row>
    <row r="230" spans="1:3" ht="15" customHeight="1" x14ac:dyDescent="0.25">
      <c r="A230">
        <f t="shared" si="3"/>
        <v>240</v>
      </c>
      <c r="B230">
        <f ca="1">IF(OR(INDEX(ORCAMENTO!$AI:$AI,$A230)&lt;&gt;"",INDEX(ORCAMENTO!$AH:$AH,$A230)="⚠",INDEX(ORCAMENTO!$AH:$AH,$A230)="◔"),1,0)</f>
        <v>0</v>
      </c>
      <c r="C230">
        <f ca="1">SUM($B$1:B230)</f>
        <v>12</v>
      </c>
    </row>
    <row r="231" spans="1:3" ht="15" customHeight="1" x14ac:dyDescent="0.25">
      <c r="A231">
        <f t="shared" si="3"/>
        <v>241</v>
      </c>
      <c r="B231">
        <f ca="1">IF(OR(INDEX(ORCAMENTO!$AI:$AI,$A231)&lt;&gt;"",INDEX(ORCAMENTO!$AH:$AH,$A231)="⚠",INDEX(ORCAMENTO!$AH:$AH,$A231)="◔"),1,0)</f>
        <v>0</v>
      </c>
      <c r="C231">
        <f ca="1">SUM($B$1:B231)</f>
        <v>12</v>
      </c>
    </row>
    <row r="232" spans="1:3" ht="15" customHeight="1" x14ac:dyDescent="0.25">
      <c r="A232">
        <f t="shared" si="3"/>
        <v>242</v>
      </c>
      <c r="B232">
        <f ca="1">IF(OR(INDEX(ORCAMENTO!$AI:$AI,$A232)&lt;&gt;"",INDEX(ORCAMENTO!$AH:$AH,$A232)="⚠",INDEX(ORCAMENTO!$AH:$AH,$A232)="◔"),1,0)</f>
        <v>0</v>
      </c>
      <c r="C232">
        <f ca="1">SUM($B$1:B232)</f>
        <v>12</v>
      </c>
    </row>
    <row r="233" spans="1:3" ht="15" customHeight="1" x14ac:dyDescent="0.25">
      <c r="A233">
        <f t="shared" si="3"/>
        <v>243</v>
      </c>
      <c r="B233">
        <f ca="1">IF(OR(INDEX(ORCAMENTO!$AI:$AI,$A233)&lt;&gt;"",INDEX(ORCAMENTO!$AH:$AH,$A233)="⚠",INDEX(ORCAMENTO!$AH:$AH,$A233)="◔"),1,0)</f>
        <v>0</v>
      </c>
      <c r="C233">
        <f ca="1">SUM($B$1:B233)</f>
        <v>12</v>
      </c>
    </row>
    <row r="234" spans="1:3" ht="15" customHeight="1" x14ac:dyDescent="0.25">
      <c r="A234">
        <f t="shared" si="3"/>
        <v>244</v>
      </c>
      <c r="B234">
        <f ca="1">IF(OR(INDEX(ORCAMENTO!$AI:$AI,$A234)&lt;&gt;"",INDEX(ORCAMENTO!$AH:$AH,$A234)="⚠",INDEX(ORCAMENTO!$AH:$AH,$A234)="◔"),1,0)</f>
        <v>0</v>
      </c>
      <c r="C234">
        <f ca="1">SUM($B$1:B234)</f>
        <v>12</v>
      </c>
    </row>
    <row r="235" spans="1:3" ht="15" customHeight="1" x14ac:dyDescent="0.25">
      <c r="A235">
        <f t="shared" si="3"/>
        <v>245</v>
      </c>
      <c r="B235">
        <f ca="1">IF(OR(INDEX(ORCAMENTO!$AI:$AI,$A235)&lt;&gt;"",INDEX(ORCAMENTO!$AH:$AH,$A235)="⚠",INDEX(ORCAMENTO!$AH:$AH,$A235)="◔"),1,0)</f>
        <v>0</v>
      </c>
      <c r="C235">
        <f ca="1">SUM($B$1:B235)</f>
        <v>12</v>
      </c>
    </row>
    <row r="236" spans="1:3" ht="15" customHeight="1" x14ac:dyDescent="0.25">
      <c r="A236">
        <f t="shared" si="3"/>
        <v>246</v>
      </c>
      <c r="B236">
        <f ca="1">IF(OR(INDEX(ORCAMENTO!$AI:$AI,$A236)&lt;&gt;"",INDEX(ORCAMENTO!$AH:$AH,$A236)="⚠",INDEX(ORCAMENTO!$AH:$AH,$A236)="◔"),1,0)</f>
        <v>0</v>
      </c>
      <c r="C236">
        <f ca="1">SUM($B$1:B236)</f>
        <v>12</v>
      </c>
    </row>
    <row r="237" spans="1:3" ht="15" customHeight="1" x14ac:dyDescent="0.25">
      <c r="A237">
        <f t="shared" si="3"/>
        <v>247</v>
      </c>
      <c r="B237">
        <f ca="1">IF(OR(INDEX(ORCAMENTO!$AI:$AI,$A237)&lt;&gt;"",INDEX(ORCAMENTO!$AH:$AH,$A237)="⚠",INDEX(ORCAMENTO!$AH:$AH,$A237)="◔"),1,0)</f>
        <v>0</v>
      </c>
      <c r="C237">
        <f ca="1">SUM($B$1:B237)</f>
        <v>12</v>
      </c>
    </row>
    <row r="238" spans="1:3" ht="15" customHeight="1" x14ac:dyDescent="0.25">
      <c r="A238">
        <f t="shared" si="3"/>
        <v>248</v>
      </c>
      <c r="B238">
        <f ca="1">IF(OR(INDEX(ORCAMENTO!$AI:$AI,$A238)&lt;&gt;"",INDEX(ORCAMENTO!$AH:$AH,$A238)="⚠",INDEX(ORCAMENTO!$AH:$AH,$A238)="◔"),1,0)</f>
        <v>0</v>
      </c>
      <c r="C238">
        <f ca="1">SUM($B$1:B238)</f>
        <v>12</v>
      </c>
    </row>
    <row r="239" spans="1:3" ht="15" customHeight="1" x14ac:dyDescent="0.25">
      <c r="A239">
        <f t="shared" si="3"/>
        <v>249</v>
      </c>
      <c r="B239">
        <f ca="1">IF(OR(INDEX(ORCAMENTO!$AI:$AI,$A239)&lt;&gt;"",INDEX(ORCAMENTO!$AH:$AH,$A239)="⚠",INDEX(ORCAMENTO!$AH:$AH,$A239)="◔"),1,0)</f>
        <v>0</v>
      </c>
      <c r="C239">
        <f ca="1">SUM($B$1:B239)</f>
        <v>12</v>
      </c>
    </row>
    <row r="240" spans="1:3" ht="15" customHeight="1" x14ac:dyDescent="0.25">
      <c r="A240">
        <f t="shared" si="3"/>
        <v>250</v>
      </c>
      <c r="B240">
        <f ca="1">IF(OR(INDEX(ORCAMENTO!$AI:$AI,$A240)&lt;&gt;"",INDEX(ORCAMENTO!$AH:$AH,$A240)="⚠",INDEX(ORCAMENTO!$AH:$AH,$A240)="◔"),1,0)</f>
        <v>0</v>
      </c>
      <c r="C240">
        <f ca="1">SUM($B$1:B240)</f>
        <v>12</v>
      </c>
    </row>
    <row r="241" spans="1:3" ht="15" customHeight="1" x14ac:dyDescent="0.25">
      <c r="A241">
        <f t="shared" si="3"/>
        <v>251</v>
      </c>
      <c r="B241">
        <f ca="1">IF(OR(INDEX(ORCAMENTO!$AI:$AI,$A241)&lt;&gt;"",INDEX(ORCAMENTO!$AH:$AH,$A241)="⚠",INDEX(ORCAMENTO!$AH:$AH,$A241)="◔"),1,0)</f>
        <v>0</v>
      </c>
      <c r="C241">
        <f ca="1">SUM($B$1:B241)</f>
        <v>12</v>
      </c>
    </row>
    <row r="242" spans="1:3" ht="15" customHeight="1" x14ac:dyDescent="0.25">
      <c r="A242">
        <f t="shared" si="3"/>
        <v>252</v>
      </c>
      <c r="B242">
        <f ca="1">IF(OR(INDEX(ORCAMENTO!$AI:$AI,$A242)&lt;&gt;"",INDEX(ORCAMENTO!$AH:$AH,$A242)="⚠",INDEX(ORCAMENTO!$AH:$AH,$A242)="◔"),1,0)</f>
        <v>0</v>
      </c>
      <c r="C242">
        <f ca="1">SUM($B$1:B242)</f>
        <v>12</v>
      </c>
    </row>
    <row r="243" spans="1:3" ht="15" customHeight="1" x14ac:dyDescent="0.25">
      <c r="A243">
        <f t="shared" si="3"/>
        <v>253</v>
      </c>
      <c r="B243">
        <f ca="1">IF(OR(INDEX(ORCAMENTO!$AI:$AI,$A243)&lt;&gt;"",INDEX(ORCAMENTO!$AH:$AH,$A243)="⚠",INDEX(ORCAMENTO!$AH:$AH,$A243)="◔"),1,0)</f>
        <v>0</v>
      </c>
      <c r="C243">
        <f ca="1">SUM($B$1:B243)</f>
        <v>12</v>
      </c>
    </row>
    <row r="244" spans="1:3" ht="15" customHeight="1" x14ac:dyDescent="0.25">
      <c r="A244">
        <f t="shared" si="3"/>
        <v>254</v>
      </c>
      <c r="B244">
        <f ca="1">IF(OR(INDEX(ORCAMENTO!$AI:$AI,$A244)&lt;&gt;"",INDEX(ORCAMENTO!$AH:$AH,$A244)="⚠",INDEX(ORCAMENTO!$AH:$AH,$A244)="◔"),1,0)</f>
        <v>0</v>
      </c>
      <c r="C244">
        <f ca="1">SUM($B$1:B244)</f>
        <v>12</v>
      </c>
    </row>
    <row r="245" spans="1:3" ht="15" customHeight="1" x14ac:dyDescent="0.25">
      <c r="A245">
        <f t="shared" si="3"/>
        <v>255</v>
      </c>
      <c r="B245">
        <f ca="1">IF(OR(INDEX(ORCAMENTO!$AI:$AI,$A245)&lt;&gt;"",INDEX(ORCAMENTO!$AH:$AH,$A245)="⚠",INDEX(ORCAMENTO!$AH:$AH,$A245)="◔"),1,0)</f>
        <v>0</v>
      </c>
      <c r="C245">
        <f ca="1">SUM($B$1:B245)</f>
        <v>12</v>
      </c>
    </row>
    <row r="246" spans="1:3" ht="15" customHeight="1" x14ac:dyDescent="0.25">
      <c r="A246">
        <f t="shared" si="3"/>
        <v>256</v>
      </c>
      <c r="B246">
        <f ca="1">IF(OR(INDEX(ORCAMENTO!$AI:$AI,$A246)&lt;&gt;"",INDEX(ORCAMENTO!$AH:$AH,$A246)="⚠",INDEX(ORCAMENTO!$AH:$AH,$A246)="◔"),1,0)</f>
        <v>0</v>
      </c>
      <c r="C246">
        <f ca="1">SUM($B$1:B246)</f>
        <v>12</v>
      </c>
    </row>
    <row r="247" spans="1:3" ht="15" customHeight="1" x14ac:dyDescent="0.25">
      <c r="A247">
        <f t="shared" si="3"/>
        <v>257</v>
      </c>
      <c r="B247">
        <f ca="1">IF(OR(INDEX(ORCAMENTO!$AI:$AI,$A247)&lt;&gt;"",INDEX(ORCAMENTO!$AH:$AH,$A247)="⚠",INDEX(ORCAMENTO!$AH:$AH,$A247)="◔"),1,0)</f>
        <v>0</v>
      </c>
      <c r="C247">
        <f ca="1">SUM($B$1:B247)</f>
        <v>12</v>
      </c>
    </row>
    <row r="248" spans="1:3" ht="15" customHeight="1" x14ac:dyDescent="0.25">
      <c r="A248">
        <f t="shared" si="3"/>
        <v>258</v>
      </c>
      <c r="B248">
        <f ca="1">IF(OR(INDEX(ORCAMENTO!$AI:$AI,$A248)&lt;&gt;"",INDEX(ORCAMENTO!$AH:$AH,$A248)="⚠",INDEX(ORCAMENTO!$AH:$AH,$A248)="◔"),1,0)</f>
        <v>0</v>
      </c>
      <c r="C248">
        <f ca="1">SUM($B$1:B248)</f>
        <v>12</v>
      </c>
    </row>
    <row r="249" spans="1:3" ht="15" customHeight="1" x14ac:dyDescent="0.25">
      <c r="A249">
        <f t="shared" si="3"/>
        <v>259</v>
      </c>
      <c r="B249">
        <f ca="1">IF(OR(INDEX(ORCAMENTO!$AI:$AI,$A249)&lt;&gt;"",INDEX(ORCAMENTO!$AH:$AH,$A249)="⚠",INDEX(ORCAMENTO!$AH:$AH,$A249)="◔"),1,0)</f>
        <v>0</v>
      </c>
      <c r="C249">
        <f ca="1">SUM($B$1:B249)</f>
        <v>12</v>
      </c>
    </row>
    <row r="250" spans="1:3" ht="15" customHeight="1" x14ac:dyDescent="0.25">
      <c r="A250">
        <f t="shared" si="3"/>
        <v>260</v>
      </c>
      <c r="B250">
        <f ca="1">IF(OR(INDEX(ORCAMENTO!$AI:$AI,$A250)&lt;&gt;"",INDEX(ORCAMENTO!$AH:$AH,$A250)="⚠",INDEX(ORCAMENTO!$AH:$AH,$A250)="◔"),1,0)</f>
        <v>0</v>
      </c>
      <c r="C250">
        <f ca="1">SUM($B$1:B250)</f>
        <v>12</v>
      </c>
    </row>
    <row r="251" spans="1:3" ht="15" customHeight="1" x14ac:dyDescent="0.25">
      <c r="A251">
        <f t="shared" si="3"/>
        <v>261</v>
      </c>
      <c r="B251">
        <f ca="1">IF(OR(INDEX(ORCAMENTO!$AI:$AI,$A251)&lt;&gt;"",INDEX(ORCAMENTO!$AH:$AH,$A251)="⚠",INDEX(ORCAMENTO!$AH:$AH,$A251)="◔"),1,0)</f>
        <v>0</v>
      </c>
      <c r="C251">
        <f ca="1">SUM($B$1:B251)</f>
        <v>12</v>
      </c>
    </row>
    <row r="252" spans="1:3" ht="15" customHeight="1" x14ac:dyDescent="0.25">
      <c r="A252">
        <f t="shared" si="3"/>
        <v>262</v>
      </c>
      <c r="B252">
        <f ca="1">IF(OR(INDEX(ORCAMENTO!$AI:$AI,$A252)&lt;&gt;"",INDEX(ORCAMENTO!$AH:$AH,$A252)="⚠",INDEX(ORCAMENTO!$AH:$AH,$A252)="◔"),1,0)</f>
        <v>0</v>
      </c>
      <c r="C252">
        <f ca="1">SUM($B$1:B252)</f>
        <v>12</v>
      </c>
    </row>
    <row r="253" spans="1:3" ht="15" customHeight="1" x14ac:dyDescent="0.25">
      <c r="A253">
        <f t="shared" si="3"/>
        <v>263</v>
      </c>
      <c r="B253">
        <f ca="1">IF(OR(INDEX(ORCAMENTO!$AI:$AI,$A253)&lt;&gt;"",INDEX(ORCAMENTO!$AH:$AH,$A253)="⚠",INDEX(ORCAMENTO!$AH:$AH,$A253)="◔"),1,0)</f>
        <v>0</v>
      </c>
      <c r="C253">
        <f ca="1">SUM($B$1:B253)</f>
        <v>12</v>
      </c>
    </row>
    <row r="254" spans="1:3" ht="15" customHeight="1" x14ac:dyDescent="0.25">
      <c r="A254">
        <f t="shared" si="3"/>
        <v>264</v>
      </c>
      <c r="B254">
        <f ca="1">IF(OR(INDEX(ORCAMENTO!$AI:$AI,$A254)&lt;&gt;"",INDEX(ORCAMENTO!$AH:$AH,$A254)="⚠",INDEX(ORCAMENTO!$AH:$AH,$A254)="◔"),1,0)</f>
        <v>0</v>
      </c>
      <c r="C254">
        <f ca="1">SUM($B$1:B254)</f>
        <v>12</v>
      </c>
    </row>
    <row r="255" spans="1:3" ht="15" customHeight="1" x14ac:dyDescent="0.25">
      <c r="A255">
        <f t="shared" si="3"/>
        <v>265</v>
      </c>
      <c r="B255">
        <f ca="1">IF(OR(INDEX(ORCAMENTO!$AI:$AI,$A255)&lt;&gt;"",INDEX(ORCAMENTO!$AH:$AH,$A255)="⚠",INDEX(ORCAMENTO!$AH:$AH,$A255)="◔"),1,0)</f>
        <v>0</v>
      </c>
      <c r="C255">
        <f ca="1">SUM($B$1:B255)</f>
        <v>12</v>
      </c>
    </row>
    <row r="256" spans="1:3" ht="15" customHeight="1" x14ac:dyDescent="0.25">
      <c r="A256">
        <f t="shared" si="3"/>
        <v>266</v>
      </c>
      <c r="B256">
        <f ca="1">IF(OR(INDEX(ORCAMENTO!$AI:$AI,$A256)&lt;&gt;"",INDEX(ORCAMENTO!$AH:$AH,$A256)="⚠",INDEX(ORCAMENTO!$AH:$AH,$A256)="◔"),1,0)</f>
        <v>0</v>
      </c>
      <c r="C256">
        <f ca="1">SUM($B$1:B256)</f>
        <v>12</v>
      </c>
    </row>
    <row r="257" spans="1:3" ht="15" customHeight="1" x14ac:dyDescent="0.25">
      <c r="A257">
        <f t="shared" ref="A257:A320" si="4">ROW()+10</f>
        <v>267</v>
      </c>
      <c r="B257">
        <f ca="1">IF(OR(INDEX(ORCAMENTO!$AI:$AI,$A257)&lt;&gt;"",INDEX(ORCAMENTO!$AH:$AH,$A257)="⚠",INDEX(ORCAMENTO!$AH:$AH,$A257)="◔"),1,0)</f>
        <v>0</v>
      </c>
      <c r="C257">
        <f ca="1">SUM($B$1:B257)</f>
        <v>12</v>
      </c>
    </row>
    <row r="258" spans="1:3" ht="15" customHeight="1" x14ac:dyDescent="0.25">
      <c r="A258">
        <f t="shared" si="4"/>
        <v>268</v>
      </c>
      <c r="B258">
        <f ca="1">IF(OR(INDEX(ORCAMENTO!$AI:$AI,$A258)&lt;&gt;"",INDEX(ORCAMENTO!$AH:$AH,$A258)="⚠",INDEX(ORCAMENTO!$AH:$AH,$A258)="◔"),1,0)</f>
        <v>0</v>
      </c>
      <c r="C258">
        <f ca="1">SUM($B$1:B258)</f>
        <v>12</v>
      </c>
    </row>
    <row r="259" spans="1:3" ht="15" customHeight="1" x14ac:dyDescent="0.25">
      <c r="A259">
        <f t="shared" si="4"/>
        <v>269</v>
      </c>
      <c r="B259">
        <f ca="1">IF(OR(INDEX(ORCAMENTO!$AI:$AI,$A259)&lt;&gt;"",INDEX(ORCAMENTO!$AH:$AH,$A259)="⚠",INDEX(ORCAMENTO!$AH:$AH,$A259)="◔"),1,0)</f>
        <v>0</v>
      </c>
      <c r="C259">
        <f ca="1">SUM($B$1:B259)</f>
        <v>12</v>
      </c>
    </row>
    <row r="260" spans="1:3" ht="15" customHeight="1" x14ac:dyDescent="0.25">
      <c r="A260">
        <f t="shared" si="4"/>
        <v>270</v>
      </c>
      <c r="B260">
        <f ca="1">IF(OR(INDEX(ORCAMENTO!$AI:$AI,$A260)&lt;&gt;"",INDEX(ORCAMENTO!$AH:$AH,$A260)="⚠",INDEX(ORCAMENTO!$AH:$AH,$A260)="◔"),1,0)</f>
        <v>0</v>
      </c>
      <c r="C260">
        <f ca="1">SUM($B$1:B260)</f>
        <v>12</v>
      </c>
    </row>
    <row r="261" spans="1:3" ht="15" customHeight="1" x14ac:dyDescent="0.25">
      <c r="A261">
        <f t="shared" si="4"/>
        <v>271</v>
      </c>
      <c r="B261">
        <f ca="1">IF(OR(INDEX(ORCAMENTO!$AI:$AI,$A261)&lt;&gt;"",INDEX(ORCAMENTO!$AH:$AH,$A261)="⚠",INDEX(ORCAMENTO!$AH:$AH,$A261)="◔"),1,0)</f>
        <v>0</v>
      </c>
      <c r="C261">
        <f ca="1">SUM($B$1:B261)</f>
        <v>12</v>
      </c>
    </row>
    <row r="262" spans="1:3" ht="15" customHeight="1" x14ac:dyDescent="0.25">
      <c r="A262">
        <f t="shared" si="4"/>
        <v>272</v>
      </c>
      <c r="B262">
        <f ca="1">IF(OR(INDEX(ORCAMENTO!$AI:$AI,$A262)&lt;&gt;"",INDEX(ORCAMENTO!$AH:$AH,$A262)="⚠",INDEX(ORCAMENTO!$AH:$AH,$A262)="◔"),1,0)</f>
        <v>0</v>
      </c>
      <c r="C262">
        <f ca="1">SUM($B$1:B262)</f>
        <v>12</v>
      </c>
    </row>
    <row r="263" spans="1:3" ht="15" customHeight="1" x14ac:dyDescent="0.25">
      <c r="A263">
        <f t="shared" si="4"/>
        <v>273</v>
      </c>
      <c r="B263">
        <f ca="1">IF(OR(INDEX(ORCAMENTO!$AI:$AI,$A263)&lt;&gt;"",INDEX(ORCAMENTO!$AH:$AH,$A263)="⚠",INDEX(ORCAMENTO!$AH:$AH,$A263)="◔"),1,0)</f>
        <v>0</v>
      </c>
      <c r="C263">
        <f ca="1">SUM($B$1:B263)</f>
        <v>12</v>
      </c>
    </row>
    <row r="264" spans="1:3" ht="15" customHeight="1" x14ac:dyDescent="0.25">
      <c r="A264">
        <f t="shared" si="4"/>
        <v>274</v>
      </c>
      <c r="B264">
        <f ca="1">IF(OR(INDEX(ORCAMENTO!$AI:$AI,$A264)&lt;&gt;"",INDEX(ORCAMENTO!$AH:$AH,$A264)="⚠",INDEX(ORCAMENTO!$AH:$AH,$A264)="◔"),1,0)</f>
        <v>0</v>
      </c>
      <c r="C264">
        <f ca="1">SUM($B$1:B264)</f>
        <v>12</v>
      </c>
    </row>
    <row r="265" spans="1:3" ht="15" customHeight="1" x14ac:dyDescent="0.25">
      <c r="A265">
        <f t="shared" si="4"/>
        <v>275</v>
      </c>
      <c r="B265">
        <f ca="1">IF(OR(INDEX(ORCAMENTO!$AI:$AI,$A265)&lt;&gt;"",INDEX(ORCAMENTO!$AH:$AH,$A265)="⚠",INDEX(ORCAMENTO!$AH:$AH,$A265)="◔"),1,0)</f>
        <v>0</v>
      </c>
      <c r="C265">
        <f ca="1">SUM($B$1:B265)</f>
        <v>12</v>
      </c>
    </row>
    <row r="266" spans="1:3" ht="15" customHeight="1" x14ac:dyDescent="0.25">
      <c r="A266">
        <f t="shared" si="4"/>
        <v>276</v>
      </c>
      <c r="B266">
        <f ca="1">IF(OR(INDEX(ORCAMENTO!$AI:$AI,$A266)&lt;&gt;"",INDEX(ORCAMENTO!$AH:$AH,$A266)="⚠",INDEX(ORCAMENTO!$AH:$AH,$A266)="◔"),1,0)</f>
        <v>0</v>
      </c>
      <c r="C266">
        <f ca="1">SUM($B$1:B266)</f>
        <v>12</v>
      </c>
    </row>
    <row r="267" spans="1:3" ht="15" customHeight="1" x14ac:dyDescent="0.25">
      <c r="A267">
        <f t="shared" si="4"/>
        <v>277</v>
      </c>
      <c r="B267">
        <f ca="1">IF(OR(INDEX(ORCAMENTO!$AI:$AI,$A267)&lt;&gt;"",INDEX(ORCAMENTO!$AH:$AH,$A267)="⚠",INDEX(ORCAMENTO!$AH:$AH,$A267)="◔"),1,0)</f>
        <v>0</v>
      </c>
      <c r="C267">
        <f ca="1">SUM($B$1:B267)</f>
        <v>12</v>
      </c>
    </row>
    <row r="268" spans="1:3" ht="15" customHeight="1" x14ac:dyDescent="0.25">
      <c r="A268">
        <f t="shared" si="4"/>
        <v>278</v>
      </c>
      <c r="B268">
        <f ca="1">IF(OR(INDEX(ORCAMENTO!$AI:$AI,$A268)&lt;&gt;"",INDEX(ORCAMENTO!$AH:$AH,$A268)="⚠",INDEX(ORCAMENTO!$AH:$AH,$A268)="◔"),1,0)</f>
        <v>0</v>
      </c>
      <c r="C268">
        <f ca="1">SUM($B$1:B268)</f>
        <v>12</v>
      </c>
    </row>
    <row r="269" spans="1:3" ht="15" customHeight="1" x14ac:dyDescent="0.25">
      <c r="A269">
        <f t="shared" si="4"/>
        <v>279</v>
      </c>
      <c r="B269">
        <f ca="1">IF(OR(INDEX(ORCAMENTO!$AI:$AI,$A269)&lt;&gt;"",INDEX(ORCAMENTO!$AH:$AH,$A269)="⚠",INDEX(ORCAMENTO!$AH:$AH,$A269)="◔"),1,0)</f>
        <v>0</v>
      </c>
      <c r="C269">
        <f ca="1">SUM($B$1:B269)</f>
        <v>12</v>
      </c>
    </row>
    <row r="270" spans="1:3" ht="15" customHeight="1" x14ac:dyDescent="0.25">
      <c r="A270">
        <f t="shared" si="4"/>
        <v>280</v>
      </c>
      <c r="B270">
        <f ca="1">IF(OR(INDEX(ORCAMENTO!$AI:$AI,$A270)&lt;&gt;"",INDEX(ORCAMENTO!$AH:$AH,$A270)="⚠",INDEX(ORCAMENTO!$AH:$AH,$A270)="◔"),1,0)</f>
        <v>0</v>
      </c>
      <c r="C270">
        <f ca="1">SUM($B$1:B270)</f>
        <v>12</v>
      </c>
    </row>
    <row r="271" spans="1:3" ht="15" customHeight="1" x14ac:dyDescent="0.25">
      <c r="A271">
        <f t="shared" si="4"/>
        <v>281</v>
      </c>
      <c r="B271">
        <f ca="1">IF(OR(INDEX(ORCAMENTO!$AI:$AI,$A271)&lt;&gt;"",INDEX(ORCAMENTO!$AH:$AH,$A271)="⚠",INDEX(ORCAMENTO!$AH:$AH,$A271)="◔"),1,0)</f>
        <v>0</v>
      </c>
      <c r="C271">
        <f ca="1">SUM($B$1:B271)</f>
        <v>12</v>
      </c>
    </row>
    <row r="272" spans="1:3" ht="15" customHeight="1" x14ac:dyDescent="0.25">
      <c r="A272">
        <f t="shared" si="4"/>
        <v>282</v>
      </c>
      <c r="B272">
        <f ca="1">IF(OR(INDEX(ORCAMENTO!$AI:$AI,$A272)&lt;&gt;"",INDEX(ORCAMENTO!$AH:$AH,$A272)="⚠",INDEX(ORCAMENTO!$AH:$AH,$A272)="◔"),1,0)</f>
        <v>0</v>
      </c>
      <c r="C272">
        <f ca="1">SUM($B$1:B272)</f>
        <v>12</v>
      </c>
    </row>
    <row r="273" spans="1:3" ht="15" customHeight="1" x14ac:dyDescent="0.25">
      <c r="A273">
        <f t="shared" si="4"/>
        <v>283</v>
      </c>
      <c r="B273">
        <f ca="1">IF(OR(INDEX(ORCAMENTO!$AI:$AI,$A273)&lt;&gt;"",INDEX(ORCAMENTO!$AH:$AH,$A273)="⚠",INDEX(ORCAMENTO!$AH:$AH,$A273)="◔"),1,0)</f>
        <v>0</v>
      </c>
      <c r="C273">
        <f ca="1">SUM($B$1:B273)</f>
        <v>12</v>
      </c>
    </row>
    <row r="274" spans="1:3" ht="15" customHeight="1" x14ac:dyDescent="0.25">
      <c r="A274">
        <f t="shared" si="4"/>
        <v>284</v>
      </c>
      <c r="B274">
        <f ca="1">IF(OR(INDEX(ORCAMENTO!$AI:$AI,$A274)&lt;&gt;"",INDEX(ORCAMENTO!$AH:$AH,$A274)="⚠",INDEX(ORCAMENTO!$AH:$AH,$A274)="◔"),1,0)</f>
        <v>0</v>
      </c>
      <c r="C274">
        <f ca="1">SUM($B$1:B274)</f>
        <v>12</v>
      </c>
    </row>
    <row r="275" spans="1:3" ht="15" customHeight="1" x14ac:dyDescent="0.25">
      <c r="A275">
        <f t="shared" si="4"/>
        <v>285</v>
      </c>
      <c r="B275">
        <f ca="1">IF(OR(INDEX(ORCAMENTO!$AI:$AI,$A275)&lt;&gt;"",INDEX(ORCAMENTO!$AH:$AH,$A275)="⚠",INDEX(ORCAMENTO!$AH:$AH,$A275)="◔"),1,0)</f>
        <v>0</v>
      </c>
      <c r="C275">
        <f ca="1">SUM($B$1:B275)</f>
        <v>12</v>
      </c>
    </row>
    <row r="276" spans="1:3" ht="15" customHeight="1" x14ac:dyDescent="0.25">
      <c r="A276">
        <f t="shared" si="4"/>
        <v>286</v>
      </c>
      <c r="B276">
        <f ca="1">IF(OR(INDEX(ORCAMENTO!$AI:$AI,$A276)&lt;&gt;"",INDEX(ORCAMENTO!$AH:$AH,$A276)="⚠",INDEX(ORCAMENTO!$AH:$AH,$A276)="◔"),1,0)</f>
        <v>0</v>
      </c>
      <c r="C276">
        <f ca="1">SUM($B$1:B276)</f>
        <v>12</v>
      </c>
    </row>
    <row r="277" spans="1:3" ht="15" customHeight="1" x14ac:dyDescent="0.25">
      <c r="A277">
        <f t="shared" si="4"/>
        <v>287</v>
      </c>
      <c r="B277">
        <f ca="1">IF(OR(INDEX(ORCAMENTO!$AI:$AI,$A277)&lt;&gt;"",INDEX(ORCAMENTO!$AH:$AH,$A277)="⚠",INDEX(ORCAMENTO!$AH:$AH,$A277)="◔"),1,0)</f>
        <v>0</v>
      </c>
      <c r="C277">
        <f ca="1">SUM($B$1:B277)</f>
        <v>12</v>
      </c>
    </row>
    <row r="278" spans="1:3" ht="15" customHeight="1" x14ac:dyDescent="0.25">
      <c r="A278">
        <f t="shared" si="4"/>
        <v>288</v>
      </c>
      <c r="B278">
        <f ca="1">IF(OR(INDEX(ORCAMENTO!$AI:$AI,$A278)&lt;&gt;"",INDEX(ORCAMENTO!$AH:$AH,$A278)="⚠",INDEX(ORCAMENTO!$AH:$AH,$A278)="◔"),1,0)</f>
        <v>0</v>
      </c>
      <c r="C278">
        <f ca="1">SUM($B$1:B278)</f>
        <v>12</v>
      </c>
    </row>
    <row r="279" spans="1:3" ht="15" customHeight="1" x14ac:dyDescent="0.25">
      <c r="A279">
        <f t="shared" si="4"/>
        <v>289</v>
      </c>
      <c r="B279">
        <f ca="1">IF(OR(INDEX(ORCAMENTO!$AI:$AI,$A279)&lt;&gt;"",INDEX(ORCAMENTO!$AH:$AH,$A279)="⚠",INDEX(ORCAMENTO!$AH:$AH,$A279)="◔"),1,0)</f>
        <v>0</v>
      </c>
      <c r="C279">
        <f ca="1">SUM($B$1:B279)</f>
        <v>12</v>
      </c>
    </row>
    <row r="280" spans="1:3" ht="15" customHeight="1" x14ac:dyDescent="0.25">
      <c r="A280">
        <f t="shared" si="4"/>
        <v>290</v>
      </c>
      <c r="B280">
        <f ca="1">IF(OR(INDEX(ORCAMENTO!$AI:$AI,$A280)&lt;&gt;"",INDEX(ORCAMENTO!$AH:$AH,$A280)="⚠",INDEX(ORCAMENTO!$AH:$AH,$A280)="◔"),1,0)</f>
        <v>0</v>
      </c>
      <c r="C280">
        <f ca="1">SUM($B$1:B280)</f>
        <v>12</v>
      </c>
    </row>
    <row r="281" spans="1:3" ht="15" customHeight="1" x14ac:dyDescent="0.25">
      <c r="A281">
        <f t="shared" si="4"/>
        <v>291</v>
      </c>
      <c r="B281">
        <f ca="1">IF(OR(INDEX(ORCAMENTO!$AI:$AI,$A281)&lt;&gt;"",INDEX(ORCAMENTO!$AH:$AH,$A281)="⚠",INDEX(ORCAMENTO!$AH:$AH,$A281)="◔"),1,0)</f>
        <v>0</v>
      </c>
      <c r="C281">
        <f ca="1">SUM($B$1:B281)</f>
        <v>12</v>
      </c>
    </row>
    <row r="282" spans="1:3" ht="15" customHeight="1" x14ac:dyDescent="0.25">
      <c r="A282">
        <f t="shared" si="4"/>
        <v>292</v>
      </c>
      <c r="B282">
        <f ca="1">IF(OR(INDEX(ORCAMENTO!$AI:$AI,$A282)&lt;&gt;"",INDEX(ORCAMENTO!$AH:$AH,$A282)="⚠",INDEX(ORCAMENTO!$AH:$AH,$A282)="◔"),1,0)</f>
        <v>0</v>
      </c>
      <c r="C282">
        <f ca="1">SUM($B$1:B282)</f>
        <v>12</v>
      </c>
    </row>
    <row r="283" spans="1:3" ht="15" customHeight="1" x14ac:dyDescent="0.25">
      <c r="A283">
        <f t="shared" si="4"/>
        <v>293</v>
      </c>
      <c r="B283">
        <f ca="1">IF(OR(INDEX(ORCAMENTO!$AI:$AI,$A283)&lt;&gt;"",INDEX(ORCAMENTO!$AH:$AH,$A283)="⚠",INDEX(ORCAMENTO!$AH:$AH,$A283)="◔"),1,0)</f>
        <v>0</v>
      </c>
      <c r="C283">
        <f ca="1">SUM($B$1:B283)</f>
        <v>12</v>
      </c>
    </row>
    <row r="284" spans="1:3" ht="15" customHeight="1" x14ac:dyDescent="0.25">
      <c r="A284">
        <f t="shared" si="4"/>
        <v>294</v>
      </c>
      <c r="B284">
        <f ca="1">IF(OR(INDEX(ORCAMENTO!$AI:$AI,$A284)&lt;&gt;"",INDEX(ORCAMENTO!$AH:$AH,$A284)="⚠",INDEX(ORCAMENTO!$AH:$AH,$A284)="◔"),1,0)</f>
        <v>0</v>
      </c>
      <c r="C284">
        <f ca="1">SUM($B$1:B284)</f>
        <v>12</v>
      </c>
    </row>
    <row r="285" spans="1:3" ht="15" customHeight="1" x14ac:dyDescent="0.25">
      <c r="A285">
        <f t="shared" si="4"/>
        <v>295</v>
      </c>
      <c r="B285">
        <f ca="1">IF(OR(INDEX(ORCAMENTO!$AI:$AI,$A285)&lt;&gt;"",INDEX(ORCAMENTO!$AH:$AH,$A285)="⚠",INDEX(ORCAMENTO!$AH:$AH,$A285)="◔"),1,0)</f>
        <v>0</v>
      </c>
      <c r="C285">
        <f ca="1">SUM($B$1:B285)</f>
        <v>12</v>
      </c>
    </row>
    <row r="286" spans="1:3" ht="15" customHeight="1" x14ac:dyDescent="0.25">
      <c r="A286">
        <f t="shared" si="4"/>
        <v>296</v>
      </c>
      <c r="B286">
        <f ca="1">IF(OR(INDEX(ORCAMENTO!$AI:$AI,$A286)&lt;&gt;"",INDEX(ORCAMENTO!$AH:$AH,$A286)="⚠",INDEX(ORCAMENTO!$AH:$AH,$A286)="◔"),1,0)</f>
        <v>0</v>
      </c>
      <c r="C286">
        <f ca="1">SUM($B$1:B286)</f>
        <v>12</v>
      </c>
    </row>
    <row r="287" spans="1:3" ht="15" customHeight="1" x14ac:dyDescent="0.25">
      <c r="A287">
        <f t="shared" si="4"/>
        <v>297</v>
      </c>
      <c r="B287">
        <f ca="1">IF(OR(INDEX(ORCAMENTO!$AI:$AI,$A287)&lt;&gt;"",INDEX(ORCAMENTO!$AH:$AH,$A287)="⚠",INDEX(ORCAMENTO!$AH:$AH,$A287)="◔"),1,0)</f>
        <v>0</v>
      </c>
      <c r="C287">
        <f ca="1">SUM($B$1:B287)</f>
        <v>12</v>
      </c>
    </row>
    <row r="288" spans="1:3" ht="15" customHeight="1" x14ac:dyDescent="0.25">
      <c r="A288">
        <f t="shared" si="4"/>
        <v>298</v>
      </c>
      <c r="B288">
        <f ca="1">IF(OR(INDEX(ORCAMENTO!$AI:$AI,$A288)&lt;&gt;"",INDEX(ORCAMENTO!$AH:$AH,$A288)="⚠",INDEX(ORCAMENTO!$AH:$AH,$A288)="◔"),1,0)</f>
        <v>0</v>
      </c>
      <c r="C288">
        <f ca="1">SUM($B$1:B288)</f>
        <v>12</v>
      </c>
    </row>
    <row r="289" spans="1:3" ht="15" customHeight="1" x14ac:dyDescent="0.25">
      <c r="A289">
        <f t="shared" si="4"/>
        <v>299</v>
      </c>
      <c r="B289">
        <f ca="1">IF(OR(INDEX(ORCAMENTO!$AI:$AI,$A289)&lt;&gt;"",INDEX(ORCAMENTO!$AH:$AH,$A289)="⚠",INDEX(ORCAMENTO!$AH:$AH,$A289)="◔"),1,0)</f>
        <v>0</v>
      </c>
      <c r="C289">
        <f ca="1">SUM($B$1:B289)</f>
        <v>12</v>
      </c>
    </row>
    <row r="290" spans="1:3" ht="15" customHeight="1" x14ac:dyDescent="0.25">
      <c r="A290">
        <f t="shared" si="4"/>
        <v>300</v>
      </c>
      <c r="B290">
        <f ca="1">IF(OR(INDEX(ORCAMENTO!$AI:$AI,$A290)&lt;&gt;"",INDEX(ORCAMENTO!$AH:$AH,$A290)="⚠",INDEX(ORCAMENTO!$AH:$AH,$A290)="◔"),1,0)</f>
        <v>0</v>
      </c>
      <c r="C290">
        <f ca="1">SUM($B$1:B290)</f>
        <v>12</v>
      </c>
    </row>
    <row r="291" spans="1:3" ht="15" customHeight="1" x14ac:dyDescent="0.25">
      <c r="A291">
        <f t="shared" si="4"/>
        <v>301</v>
      </c>
      <c r="B291">
        <f ca="1">IF(OR(INDEX(ORCAMENTO!$AI:$AI,$A291)&lt;&gt;"",INDEX(ORCAMENTO!$AH:$AH,$A291)="⚠",INDEX(ORCAMENTO!$AH:$AH,$A291)="◔"),1,0)</f>
        <v>0</v>
      </c>
      <c r="C291">
        <f ca="1">SUM($B$1:B291)</f>
        <v>12</v>
      </c>
    </row>
    <row r="292" spans="1:3" ht="15" customHeight="1" x14ac:dyDescent="0.25">
      <c r="A292">
        <f t="shared" si="4"/>
        <v>302</v>
      </c>
      <c r="B292">
        <f ca="1">IF(OR(INDEX(ORCAMENTO!$AI:$AI,$A292)&lt;&gt;"",INDEX(ORCAMENTO!$AH:$AH,$A292)="⚠",INDEX(ORCAMENTO!$AH:$AH,$A292)="◔"),1,0)</f>
        <v>0</v>
      </c>
      <c r="C292">
        <f ca="1">SUM($B$1:B292)</f>
        <v>12</v>
      </c>
    </row>
    <row r="293" spans="1:3" ht="15" customHeight="1" x14ac:dyDescent="0.25">
      <c r="A293">
        <f t="shared" si="4"/>
        <v>303</v>
      </c>
      <c r="B293">
        <f ca="1">IF(OR(INDEX(ORCAMENTO!$AI:$AI,$A293)&lt;&gt;"",INDEX(ORCAMENTO!$AH:$AH,$A293)="⚠",INDEX(ORCAMENTO!$AH:$AH,$A293)="◔"),1,0)</f>
        <v>0</v>
      </c>
      <c r="C293">
        <f ca="1">SUM($B$1:B293)</f>
        <v>12</v>
      </c>
    </row>
    <row r="294" spans="1:3" ht="15" customHeight="1" x14ac:dyDescent="0.25">
      <c r="A294">
        <f t="shared" si="4"/>
        <v>304</v>
      </c>
      <c r="B294">
        <f ca="1">IF(OR(INDEX(ORCAMENTO!$AI:$AI,$A294)&lt;&gt;"",INDEX(ORCAMENTO!$AH:$AH,$A294)="⚠",INDEX(ORCAMENTO!$AH:$AH,$A294)="◔"),1,0)</f>
        <v>0</v>
      </c>
      <c r="C294">
        <f ca="1">SUM($B$1:B294)</f>
        <v>12</v>
      </c>
    </row>
    <row r="295" spans="1:3" ht="15" customHeight="1" x14ac:dyDescent="0.25">
      <c r="A295">
        <f t="shared" si="4"/>
        <v>305</v>
      </c>
      <c r="B295">
        <f ca="1">IF(OR(INDEX(ORCAMENTO!$AI:$AI,$A295)&lt;&gt;"",INDEX(ORCAMENTO!$AH:$AH,$A295)="⚠",INDEX(ORCAMENTO!$AH:$AH,$A295)="◔"),1,0)</f>
        <v>0</v>
      </c>
      <c r="C295">
        <f ca="1">SUM($B$1:B295)</f>
        <v>12</v>
      </c>
    </row>
    <row r="296" spans="1:3" ht="15" customHeight="1" x14ac:dyDescent="0.25">
      <c r="A296">
        <f t="shared" si="4"/>
        <v>306</v>
      </c>
      <c r="B296">
        <f ca="1">IF(OR(INDEX(ORCAMENTO!$AI:$AI,$A296)&lt;&gt;"",INDEX(ORCAMENTO!$AH:$AH,$A296)="⚠",INDEX(ORCAMENTO!$AH:$AH,$A296)="◔"),1,0)</f>
        <v>0</v>
      </c>
      <c r="C296">
        <f ca="1">SUM($B$1:B296)</f>
        <v>12</v>
      </c>
    </row>
    <row r="297" spans="1:3" ht="15" customHeight="1" x14ac:dyDescent="0.25">
      <c r="A297">
        <f t="shared" si="4"/>
        <v>307</v>
      </c>
      <c r="B297">
        <f ca="1">IF(OR(INDEX(ORCAMENTO!$AI:$AI,$A297)&lt;&gt;"",INDEX(ORCAMENTO!$AH:$AH,$A297)="⚠",INDEX(ORCAMENTO!$AH:$AH,$A297)="◔"),1,0)</f>
        <v>0</v>
      </c>
      <c r="C297">
        <f ca="1">SUM($B$1:B297)</f>
        <v>12</v>
      </c>
    </row>
    <row r="298" spans="1:3" ht="15" customHeight="1" x14ac:dyDescent="0.25">
      <c r="A298">
        <f t="shared" si="4"/>
        <v>308</v>
      </c>
      <c r="B298">
        <f ca="1">IF(OR(INDEX(ORCAMENTO!$AI:$AI,$A298)&lt;&gt;"",INDEX(ORCAMENTO!$AH:$AH,$A298)="⚠",INDEX(ORCAMENTO!$AH:$AH,$A298)="◔"),1,0)</f>
        <v>0</v>
      </c>
      <c r="C298">
        <f ca="1">SUM($B$1:B298)</f>
        <v>12</v>
      </c>
    </row>
    <row r="299" spans="1:3" ht="15" customHeight="1" x14ac:dyDescent="0.25">
      <c r="A299">
        <f t="shared" si="4"/>
        <v>309</v>
      </c>
      <c r="B299">
        <f ca="1">IF(OR(INDEX(ORCAMENTO!$AI:$AI,$A299)&lt;&gt;"",INDEX(ORCAMENTO!$AH:$AH,$A299)="⚠",INDEX(ORCAMENTO!$AH:$AH,$A299)="◔"),1,0)</f>
        <v>0</v>
      </c>
      <c r="C299">
        <f ca="1">SUM($B$1:B299)</f>
        <v>12</v>
      </c>
    </row>
    <row r="300" spans="1:3" ht="15" customHeight="1" x14ac:dyDescent="0.25">
      <c r="A300">
        <f t="shared" si="4"/>
        <v>310</v>
      </c>
      <c r="B300">
        <f ca="1">IF(OR(INDEX(ORCAMENTO!$AI:$AI,$A300)&lt;&gt;"",INDEX(ORCAMENTO!$AH:$AH,$A300)="⚠",INDEX(ORCAMENTO!$AH:$AH,$A300)="◔"),1,0)</f>
        <v>0</v>
      </c>
      <c r="C300">
        <f ca="1">SUM($B$1:B300)</f>
        <v>12</v>
      </c>
    </row>
    <row r="301" spans="1:3" ht="15" customHeight="1" x14ac:dyDescent="0.25">
      <c r="A301">
        <f t="shared" si="4"/>
        <v>311</v>
      </c>
      <c r="B301">
        <f ca="1">IF(OR(INDEX(ORCAMENTO!$AI:$AI,$A301)&lt;&gt;"",INDEX(ORCAMENTO!$AH:$AH,$A301)="⚠",INDEX(ORCAMENTO!$AH:$AH,$A301)="◔"),1,0)</f>
        <v>0</v>
      </c>
      <c r="C301">
        <f ca="1">SUM($B$1:B301)</f>
        <v>12</v>
      </c>
    </row>
    <row r="302" spans="1:3" ht="15" customHeight="1" x14ac:dyDescent="0.25">
      <c r="A302">
        <f t="shared" si="4"/>
        <v>312</v>
      </c>
      <c r="B302">
        <f ca="1">IF(OR(INDEX(ORCAMENTO!$AI:$AI,$A302)&lt;&gt;"",INDEX(ORCAMENTO!$AH:$AH,$A302)="⚠",INDEX(ORCAMENTO!$AH:$AH,$A302)="◔"),1,0)</f>
        <v>0</v>
      </c>
      <c r="C302">
        <f ca="1">SUM($B$1:B302)</f>
        <v>12</v>
      </c>
    </row>
    <row r="303" spans="1:3" ht="15" customHeight="1" x14ac:dyDescent="0.25">
      <c r="A303">
        <f t="shared" si="4"/>
        <v>313</v>
      </c>
      <c r="B303">
        <f ca="1">IF(OR(INDEX(ORCAMENTO!$AI:$AI,$A303)&lt;&gt;"",INDEX(ORCAMENTO!$AH:$AH,$A303)="⚠",INDEX(ORCAMENTO!$AH:$AH,$A303)="◔"),1,0)</f>
        <v>0</v>
      </c>
      <c r="C303">
        <f ca="1">SUM($B$1:B303)</f>
        <v>12</v>
      </c>
    </row>
    <row r="304" spans="1:3" ht="15" customHeight="1" x14ac:dyDescent="0.25">
      <c r="A304">
        <f t="shared" si="4"/>
        <v>314</v>
      </c>
      <c r="B304">
        <f ca="1">IF(OR(INDEX(ORCAMENTO!$AI:$AI,$A304)&lt;&gt;"",INDEX(ORCAMENTO!$AH:$AH,$A304)="⚠",INDEX(ORCAMENTO!$AH:$AH,$A304)="◔"),1,0)</f>
        <v>0</v>
      </c>
      <c r="C304">
        <f ca="1">SUM($B$1:B304)</f>
        <v>12</v>
      </c>
    </row>
    <row r="305" spans="1:3" ht="15" customHeight="1" x14ac:dyDescent="0.25">
      <c r="A305">
        <f t="shared" si="4"/>
        <v>315</v>
      </c>
      <c r="B305">
        <f ca="1">IF(OR(INDEX(ORCAMENTO!$AI:$AI,$A305)&lt;&gt;"",INDEX(ORCAMENTO!$AH:$AH,$A305)="⚠",INDEX(ORCAMENTO!$AH:$AH,$A305)="◔"),1,0)</f>
        <v>0</v>
      </c>
      <c r="C305">
        <f ca="1">SUM($B$1:B305)</f>
        <v>12</v>
      </c>
    </row>
    <row r="306" spans="1:3" ht="15" customHeight="1" x14ac:dyDescent="0.25">
      <c r="A306">
        <f t="shared" si="4"/>
        <v>316</v>
      </c>
      <c r="B306">
        <f ca="1">IF(OR(INDEX(ORCAMENTO!$AI:$AI,$A306)&lt;&gt;"",INDEX(ORCAMENTO!$AH:$AH,$A306)="⚠",INDEX(ORCAMENTO!$AH:$AH,$A306)="◔"),1,0)</f>
        <v>0</v>
      </c>
      <c r="C306">
        <f ca="1">SUM($B$1:B306)</f>
        <v>12</v>
      </c>
    </row>
    <row r="307" spans="1:3" ht="15" customHeight="1" x14ac:dyDescent="0.25">
      <c r="A307">
        <f t="shared" si="4"/>
        <v>317</v>
      </c>
      <c r="B307">
        <f ca="1">IF(OR(INDEX(ORCAMENTO!$AI:$AI,$A307)&lt;&gt;"",INDEX(ORCAMENTO!$AH:$AH,$A307)="⚠",INDEX(ORCAMENTO!$AH:$AH,$A307)="◔"),1,0)</f>
        <v>0</v>
      </c>
      <c r="C307">
        <f ca="1">SUM($B$1:B307)</f>
        <v>12</v>
      </c>
    </row>
    <row r="308" spans="1:3" ht="15" customHeight="1" x14ac:dyDescent="0.25">
      <c r="A308">
        <f t="shared" si="4"/>
        <v>318</v>
      </c>
      <c r="B308">
        <f ca="1">IF(OR(INDEX(ORCAMENTO!$AI:$AI,$A308)&lt;&gt;"",INDEX(ORCAMENTO!$AH:$AH,$A308)="⚠",INDEX(ORCAMENTO!$AH:$AH,$A308)="◔"),1,0)</f>
        <v>0</v>
      </c>
      <c r="C308">
        <f ca="1">SUM($B$1:B308)</f>
        <v>12</v>
      </c>
    </row>
    <row r="309" spans="1:3" ht="15" customHeight="1" x14ac:dyDescent="0.25">
      <c r="A309">
        <f t="shared" si="4"/>
        <v>319</v>
      </c>
      <c r="B309">
        <f ca="1">IF(OR(INDEX(ORCAMENTO!$AI:$AI,$A309)&lt;&gt;"",INDEX(ORCAMENTO!$AH:$AH,$A309)="⚠",INDEX(ORCAMENTO!$AH:$AH,$A309)="◔"),1,0)</f>
        <v>0</v>
      </c>
      <c r="C309">
        <f ca="1">SUM($B$1:B309)</f>
        <v>12</v>
      </c>
    </row>
    <row r="310" spans="1:3" ht="15" customHeight="1" x14ac:dyDescent="0.25">
      <c r="A310">
        <f t="shared" si="4"/>
        <v>320</v>
      </c>
      <c r="B310">
        <f ca="1">IF(OR(INDEX(ORCAMENTO!$AI:$AI,$A310)&lt;&gt;"",INDEX(ORCAMENTO!$AH:$AH,$A310)="⚠",INDEX(ORCAMENTO!$AH:$AH,$A310)="◔"),1,0)</f>
        <v>0</v>
      </c>
      <c r="C310">
        <f ca="1">SUM($B$1:B310)</f>
        <v>12</v>
      </c>
    </row>
    <row r="311" spans="1:3" ht="15" customHeight="1" x14ac:dyDescent="0.25">
      <c r="A311">
        <f t="shared" si="4"/>
        <v>321</v>
      </c>
      <c r="B311">
        <f ca="1">IF(OR(INDEX(ORCAMENTO!$AI:$AI,$A311)&lt;&gt;"",INDEX(ORCAMENTO!$AH:$AH,$A311)="⚠",INDEX(ORCAMENTO!$AH:$AH,$A311)="◔"),1,0)</f>
        <v>0</v>
      </c>
      <c r="C311">
        <f ca="1">SUM($B$1:B311)</f>
        <v>12</v>
      </c>
    </row>
    <row r="312" spans="1:3" ht="15" customHeight="1" x14ac:dyDescent="0.25">
      <c r="A312">
        <f t="shared" si="4"/>
        <v>322</v>
      </c>
      <c r="B312">
        <f ca="1">IF(OR(INDEX(ORCAMENTO!$AI:$AI,$A312)&lt;&gt;"",INDEX(ORCAMENTO!$AH:$AH,$A312)="⚠",INDEX(ORCAMENTO!$AH:$AH,$A312)="◔"),1,0)</f>
        <v>0</v>
      </c>
      <c r="C312">
        <f ca="1">SUM($B$1:B312)</f>
        <v>12</v>
      </c>
    </row>
    <row r="313" spans="1:3" ht="15" customHeight="1" x14ac:dyDescent="0.25">
      <c r="A313">
        <f t="shared" si="4"/>
        <v>323</v>
      </c>
      <c r="B313">
        <f ca="1">IF(OR(INDEX(ORCAMENTO!$AI:$AI,$A313)&lt;&gt;"",INDEX(ORCAMENTO!$AH:$AH,$A313)="⚠",INDEX(ORCAMENTO!$AH:$AH,$A313)="◔"),1,0)</f>
        <v>0</v>
      </c>
      <c r="C313">
        <f ca="1">SUM($B$1:B313)</f>
        <v>12</v>
      </c>
    </row>
    <row r="314" spans="1:3" ht="15" customHeight="1" x14ac:dyDescent="0.25">
      <c r="A314">
        <f t="shared" si="4"/>
        <v>324</v>
      </c>
      <c r="B314">
        <f ca="1">IF(OR(INDEX(ORCAMENTO!$AI:$AI,$A314)&lt;&gt;"",INDEX(ORCAMENTO!$AH:$AH,$A314)="⚠",INDEX(ORCAMENTO!$AH:$AH,$A314)="◔"),1,0)</f>
        <v>0</v>
      </c>
      <c r="C314">
        <f ca="1">SUM($B$1:B314)</f>
        <v>12</v>
      </c>
    </row>
    <row r="315" spans="1:3" ht="15" customHeight="1" x14ac:dyDescent="0.25">
      <c r="A315">
        <f t="shared" si="4"/>
        <v>325</v>
      </c>
      <c r="B315">
        <f ca="1">IF(OR(INDEX(ORCAMENTO!$AI:$AI,$A315)&lt;&gt;"",INDEX(ORCAMENTO!$AH:$AH,$A315)="⚠",INDEX(ORCAMENTO!$AH:$AH,$A315)="◔"),1,0)</f>
        <v>0</v>
      </c>
      <c r="C315">
        <f ca="1">SUM($B$1:B315)</f>
        <v>12</v>
      </c>
    </row>
    <row r="316" spans="1:3" ht="15" customHeight="1" x14ac:dyDescent="0.25">
      <c r="A316">
        <f t="shared" si="4"/>
        <v>326</v>
      </c>
      <c r="B316">
        <f ca="1">IF(OR(INDEX(ORCAMENTO!$AI:$AI,$A316)&lt;&gt;"",INDEX(ORCAMENTO!$AH:$AH,$A316)="⚠",INDEX(ORCAMENTO!$AH:$AH,$A316)="◔"),1,0)</f>
        <v>0</v>
      </c>
      <c r="C316">
        <f ca="1">SUM($B$1:B316)</f>
        <v>12</v>
      </c>
    </row>
    <row r="317" spans="1:3" ht="15" customHeight="1" x14ac:dyDescent="0.25">
      <c r="A317">
        <f t="shared" si="4"/>
        <v>327</v>
      </c>
      <c r="B317">
        <f ca="1">IF(OR(INDEX(ORCAMENTO!$AI:$AI,$A317)&lt;&gt;"",INDEX(ORCAMENTO!$AH:$AH,$A317)="⚠",INDEX(ORCAMENTO!$AH:$AH,$A317)="◔"),1,0)</f>
        <v>0</v>
      </c>
      <c r="C317">
        <f ca="1">SUM($B$1:B317)</f>
        <v>12</v>
      </c>
    </row>
    <row r="318" spans="1:3" ht="15" customHeight="1" x14ac:dyDescent="0.25">
      <c r="A318">
        <f t="shared" si="4"/>
        <v>328</v>
      </c>
      <c r="B318">
        <f ca="1">IF(OR(INDEX(ORCAMENTO!$AI:$AI,$A318)&lt;&gt;"",INDEX(ORCAMENTO!$AH:$AH,$A318)="⚠",INDEX(ORCAMENTO!$AH:$AH,$A318)="◔"),1,0)</f>
        <v>0</v>
      </c>
      <c r="C318">
        <f ca="1">SUM($B$1:B318)</f>
        <v>12</v>
      </c>
    </row>
    <row r="319" spans="1:3" ht="15" customHeight="1" x14ac:dyDescent="0.25">
      <c r="A319">
        <f t="shared" si="4"/>
        <v>329</v>
      </c>
      <c r="B319">
        <f ca="1">IF(OR(INDEX(ORCAMENTO!$AI:$AI,$A319)&lt;&gt;"",INDEX(ORCAMENTO!$AH:$AH,$A319)="⚠",INDEX(ORCAMENTO!$AH:$AH,$A319)="◔"),1,0)</f>
        <v>0</v>
      </c>
      <c r="C319">
        <f ca="1">SUM($B$1:B319)</f>
        <v>12</v>
      </c>
    </row>
    <row r="320" spans="1:3" ht="15" customHeight="1" x14ac:dyDescent="0.25">
      <c r="A320">
        <f t="shared" si="4"/>
        <v>330</v>
      </c>
      <c r="B320">
        <f ca="1">IF(OR(INDEX(ORCAMENTO!$AI:$AI,$A320)&lt;&gt;"",INDEX(ORCAMENTO!$AH:$AH,$A320)="⚠",INDEX(ORCAMENTO!$AH:$AH,$A320)="◔"),1,0)</f>
        <v>0</v>
      </c>
      <c r="C320">
        <f ca="1">SUM($B$1:B320)</f>
        <v>12</v>
      </c>
    </row>
    <row r="321" spans="1:3" ht="15" customHeight="1" x14ac:dyDescent="0.25">
      <c r="A321">
        <f t="shared" ref="A321:A384" si="5">ROW()+10</f>
        <v>331</v>
      </c>
      <c r="B321">
        <f ca="1">IF(OR(INDEX(ORCAMENTO!$AI:$AI,$A321)&lt;&gt;"",INDEX(ORCAMENTO!$AH:$AH,$A321)="⚠",INDEX(ORCAMENTO!$AH:$AH,$A321)="◔"),1,0)</f>
        <v>0</v>
      </c>
      <c r="C321">
        <f ca="1">SUM($B$1:B321)</f>
        <v>12</v>
      </c>
    </row>
    <row r="322" spans="1:3" ht="15" customHeight="1" x14ac:dyDescent="0.25">
      <c r="A322">
        <f t="shared" si="5"/>
        <v>332</v>
      </c>
      <c r="B322">
        <f ca="1">IF(OR(INDEX(ORCAMENTO!$AI:$AI,$A322)&lt;&gt;"",INDEX(ORCAMENTO!$AH:$AH,$A322)="⚠",INDEX(ORCAMENTO!$AH:$AH,$A322)="◔"),1,0)</f>
        <v>0</v>
      </c>
      <c r="C322">
        <f ca="1">SUM($B$1:B322)</f>
        <v>12</v>
      </c>
    </row>
    <row r="323" spans="1:3" ht="15" customHeight="1" x14ac:dyDescent="0.25">
      <c r="A323">
        <f t="shared" si="5"/>
        <v>333</v>
      </c>
      <c r="B323">
        <f ca="1">IF(OR(INDEX(ORCAMENTO!$AI:$AI,$A323)&lt;&gt;"",INDEX(ORCAMENTO!$AH:$AH,$A323)="⚠",INDEX(ORCAMENTO!$AH:$AH,$A323)="◔"),1,0)</f>
        <v>0</v>
      </c>
      <c r="C323">
        <f ca="1">SUM($B$1:B323)</f>
        <v>12</v>
      </c>
    </row>
    <row r="324" spans="1:3" ht="15" customHeight="1" x14ac:dyDescent="0.25">
      <c r="A324">
        <f t="shared" si="5"/>
        <v>334</v>
      </c>
      <c r="B324">
        <f ca="1">IF(OR(INDEX(ORCAMENTO!$AI:$AI,$A324)&lt;&gt;"",INDEX(ORCAMENTO!$AH:$AH,$A324)="⚠",INDEX(ORCAMENTO!$AH:$AH,$A324)="◔"),1,0)</f>
        <v>0</v>
      </c>
      <c r="C324">
        <f ca="1">SUM($B$1:B324)</f>
        <v>12</v>
      </c>
    </row>
    <row r="325" spans="1:3" ht="15" customHeight="1" x14ac:dyDescent="0.25">
      <c r="A325">
        <f t="shared" si="5"/>
        <v>335</v>
      </c>
      <c r="B325">
        <f ca="1">IF(OR(INDEX(ORCAMENTO!$AI:$AI,$A325)&lt;&gt;"",INDEX(ORCAMENTO!$AH:$AH,$A325)="⚠",INDEX(ORCAMENTO!$AH:$AH,$A325)="◔"),1,0)</f>
        <v>0</v>
      </c>
      <c r="C325">
        <f ca="1">SUM($B$1:B325)</f>
        <v>12</v>
      </c>
    </row>
    <row r="326" spans="1:3" ht="15" customHeight="1" x14ac:dyDescent="0.25">
      <c r="A326">
        <f t="shared" si="5"/>
        <v>336</v>
      </c>
      <c r="B326">
        <f ca="1">IF(OR(INDEX(ORCAMENTO!$AI:$AI,$A326)&lt;&gt;"",INDEX(ORCAMENTO!$AH:$AH,$A326)="⚠",INDEX(ORCAMENTO!$AH:$AH,$A326)="◔"),1,0)</f>
        <v>0</v>
      </c>
      <c r="C326">
        <f ca="1">SUM($B$1:B326)</f>
        <v>12</v>
      </c>
    </row>
    <row r="327" spans="1:3" ht="15" customHeight="1" x14ac:dyDescent="0.25">
      <c r="A327">
        <f t="shared" si="5"/>
        <v>337</v>
      </c>
      <c r="B327">
        <f ca="1">IF(OR(INDEX(ORCAMENTO!$AI:$AI,$A327)&lt;&gt;"",INDEX(ORCAMENTO!$AH:$AH,$A327)="⚠",INDEX(ORCAMENTO!$AH:$AH,$A327)="◔"),1,0)</f>
        <v>0</v>
      </c>
      <c r="C327">
        <f ca="1">SUM($B$1:B327)</f>
        <v>12</v>
      </c>
    </row>
    <row r="328" spans="1:3" ht="15" customHeight="1" x14ac:dyDescent="0.25">
      <c r="A328">
        <f t="shared" si="5"/>
        <v>338</v>
      </c>
      <c r="B328">
        <f ca="1">IF(OR(INDEX(ORCAMENTO!$AI:$AI,$A328)&lt;&gt;"",INDEX(ORCAMENTO!$AH:$AH,$A328)="⚠",INDEX(ORCAMENTO!$AH:$AH,$A328)="◔"),1,0)</f>
        <v>0</v>
      </c>
      <c r="C328">
        <f ca="1">SUM($B$1:B328)</f>
        <v>12</v>
      </c>
    </row>
    <row r="329" spans="1:3" ht="15" customHeight="1" x14ac:dyDescent="0.25">
      <c r="A329">
        <f t="shared" si="5"/>
        <v>339</v>
      </c>
      <c r="B329">
        <f ca="1">IF(OR(INDEX(ORCAMENTO!$AI:$AI,$A329)&lt;&gt;"",INDEX(ORCAMENTO!$AH:$AH,$A329)="⚠",INDEX(ORCAMENTO!$AH:$AH,$A329)="◔"),1,0)</f>
        <v>0</v>
      </c>
      <c r="C329">
        <f ca="1">SUM($B$1:B329)</f>
        <v>12</v>
      </c>
    </row>
    <row r="330" spans="1:3" ht="15" customHeight="1" x14ac:dyDescent="0.25">
      <c r="A330">
        <f t="shared" si="5"/>
        <v>340</v>
      </c>
      <c r="B330">
        <f ca="1">IF(OR(INDEX(ORCAMENTO!$AI:$AI,$A330)&lt;&gt;"",INDEX(ORCAMENTO!$AH:$AH,$A330)="⚠",INDEX(ORCAMENTO!$AH:$AH,$A330)="◔"),1,0)</f>
        <v>0</v>
      </c>
      <c r="C330">
        <f ca="1">SUM($B$1:B330)</f>
        <v>12</v>
      </c>
    </row>
    <row r="331" spans="1:3" ht="15" customHeight="1" x14ac:dyDescent="0.25">
      <c r="A331">
        <f t="shared" si="5"/>
        <v>341</v>
      </c>
      <c r="B331">
        <f ca="1">IF(OR(INDEX(ORCAMENTO!$AI:$AI,$A331)&lt;&gt;"",INDEX(ORCAMENTO!$AH:$AH,$A331)="⚠",INDEX(ORCAMENTO!$AH:$AH,$A331)="◔"),1,0)</f>
        <v>0</v>
      </c>
      <c r="C331">
        <f ca="1">SUM($B$1:B331)</f>
        <v>12</v>
      </c>
    </row>
    <row r="332" spans="1:3" ht="15" customHeight="1" x14ac:dyDescent="0.25">
      <c r="A332">
        <f t="shared" si="5"/>
        <v>342</v>
      </c>
      <c r="B332">
        <f ca="1">IF(OR(INDEX(ORCAMENTO!$AI:$AI,$A332)&lt;&gt;"",INDEX(ORCAMENTO!$AH:$AH,$A332)="⚠",INDEX(ORCAMENTO!$AH:$AH,$A332)="◔"),1,0)</f>
        <v>0</v>
      </c>
      <c r="C332">
        <f ca="1">SUM($B$1:B332)</f>
        <v>12</v>
      </c>
    </row>
    <row r="333" spans="1:3" ht="15" customHeight="1" x14ac:dyDescent="0.25">
      <c r="A333">
        <f t="shared" si="5"/>
        <v>343</v>
      </c>
      <c r="B333">
        <f ca="1">IF(OR(INDEX(ORCAMENTO!$AI:$AI,$A333)&lt;&gt;"",INDEX(ORCAMENTO!$AH:$AH,$A333)="⚠",INDEX(ORCAMENTO!$AH:$AH,$A333)="◔"),1,0)</f>
        <v>0</v>
      </c>
      <c r="C333">
        <f ca="1">SUM($B$1:B333)</f>
        <v>12</v>
      </c>
    </row>
    <row r="334" spans="1:3" ht="15" customHeight="1" x14ac:dyDescent="0.25">
      <c r="A334">
        <f t="shared" si="5"/>
        <v>344</v>
      </c>
      <c r="B334">
        <f ca="1">IF(OR(INDEX(ORCAMENTO!$AI:$AI,$A334)&lt;&gt;"",INDEX(ORCAMENTO!$AH:$AH,$A334)="⚠",INDEX(ORCAMENTO!$AH:$AH,$A334)="◔"),1,0)</f>
        <v>0</v>
      </c>
      <c r="C334">
        <f ca="1">SUM($B$1:B334)</f>
        <v>12</v>
      </c>
    </row>
    <row r="335" spans="1:3" ht="15" customHeight="1" x14ac:dyDescent="0.25">
      <c r="A335">
        <f t="shared" si="5"/>
        <v>345</v>
      </c>
      <c r="B335">
        <f ca="1">IF(OR(INDEX(ORCAMENTO!$AI:$AI,$A335)&lt;&gt;"",INDEX(ORCAMENTO!$AH:$AH,$A335)="⚠",INDEX(ORCAMENTO!$AH:$AH,$A335)="◔"),1,0)</f>
        <v>0</v>
      </c>
      <c r="C335">
        <f ca="1">SUM($B$1:B335)</f>
        <v>12</v>
      </c>
    </row>
    <row r="336" spans="1:3" ht="15" customHeight="1" x14ac:dyDescent="0.25">
      <c r="A336">
        <f t="shared" si="5"/>
        <v>346</v>
      </c>
      <c r="B336">
        <f ca="1">IF(OR(INDEX(ORCAMENTO!$AI:$AI,$A336)&lt;&gt;"",INDEX(ORCAMENTO!$AH:$AH,$A336)="⚠",INDEX(ORCAMENTO!$AH:$AH,$A336)="◔"),1,0)</f>
        <v>0</v>
      </c>
      <c r="C336">
        <f ca="1">SUM($B$1:B336)</f>
        <v>12</v>
      </c>
    </row>
    <row r="337" spans="1:3" ht="15" customHeight="1" x14ac:dyDescent="0.25">
      <c r="A337">
        <f t="shared" si="5"/>
        <v>347</v>
      </c>
      <c r="B337">
        <f ca="1">IF(OR(INDEX(ORCAMENTO!$AI:$AI,$A337)&lt;&gt;"",INDEX(ORCAMENTO!$AH:$AH,$A337)="⚠",INDEX(ORCAMENTO!$AH:$AH,$A337)="◔"),1,0)</f>
        <v>0</v>
      </c>
      <c r="C337">
        <f ca="1">SUM($B$1:B337)</f>
        <v>12</v>
      </c>
    </row>
    <row r="338" spans="1:3" ht="15" customHeight="1" x14ac:dyDescent="0.25">
      <c r="A338">
        <f t="shared" si="5"/>
        <v>348</v>
      </c>
      <c r="B338">
        <f ca="1">IF(OR(INDEX(ORCAMENTO!$AI:$AI,$A338)&lt;&gt;"",INDEX(ORCAMENTO!$AH:$AH,$A338)="⚠",INDEX(ORCAMENTO!$AH:$AH,$A338)="◔"),1,0)</f>
        <v>0</v>
      </c>
      <c r="C338">
        <f ca="1">SUM($B$1:B338)</f>
        <v>12</v>
      </c>
    </row>
    <row r="339" spans="1:3" ht="15" customHeight="1" x14ac:dyDescent="0.25">
      <c r="A339">
        <f t="shared" si="5"/>
        <v>349</v>
      </c>
      <c r="B339">
        <f ca="1">IF(OR(INDEX(ORCAMENTO!$AI:$AI,$A339)&lt;&gt;"",INDEX(ORCAMENTO!$AH:$AH,$A339)="⚠",INDEX(ORCAMENTO!$AH:$AH,$A339)="◔"),1,0)</f>
        <v>0</v>
      </c>
      <c r="C339">
        <f ca="1">SUM($B$1:B339)</f>
        <v>12</v>
      </c>
    </row>
    <row r="340" spans="1:3" ht="15" customHeight="1" x14ac:dyDescent="0.25">
      <c r="A340">
        <f t="shared" si="5"/>
        <v>350</v>
      </c>
      <c r="B340">
        <f ca="1">IF(OR(INDEX(ORCAMENTO!$AI:$AI,$A340)&lt;&gt;"",INDEX(ORCAMENTO!$AH:$AH,$A340)="⚠",INDEX(ORCAMENTO!$AH:$AH,$A340)="◔"),1,0)</f>
        <v>0</v>
      </c>
      <c r="C340">
        <f ca="1">SUM($B$1:B340)</f>
        <v>12</v>
      </c>
    </row>
    <row r="341" spans="1:3" ht="15" customHeight="1" x14ac:dyDescent="0.25">
      <c r="A341">
        <f t="shared" si="5"/>
        <v>351</v>
      </c>
      <c r="B341">
        <f ca="1">IF(OR(INDEX(ORCAMENTO!$AI:$AI,$A341)&lt;&gt;"",INDEX(ORCAMENTO!$AH:$AH,$A341)="⚠",INDEX(ORCAMENTO!$AH:$AH,$A341)="◔"),1,0)</f>
        <v>0</v>
      </c>
      <c r="C341">
        <f ca="1">SUM($B$1:B341)</f>
        <v>12</v>
      </c>
    </row>
    <row r="342" spans="1:3" ht="15" customHeight="1" x14ac:dyDescent="0.25">
      <c r="A342">
        <f t="shared" si="5"/>
        <v>352</v>
      </c>
      <c r="B342">
        <f ca="1">IF(OR(INDEX(ORCAMENTO!$AI:$AI,$A342)&lt;&gt;"",INDEX(ORCAMENTO!$AH:$AH,$A342)="⚠",INDEX(ORCAMENTO!$AH:$AH,$A342)="◔"),1,0)</f>
        <v>0</v>
      </c>
      <c r="C342">
        <f ca="1">SUM($B$1:B342)</f>
        <v>12</v>
      </c>
    </row>
    <row r="343" spans="1:3" ht="15" customHeight="1" x14ac:dyDescent="0.25">
      <c r="A343">
        <f t="shared" si="5"/>
        <v>353</v>
      </c>
      <c r="B343">
        <f ca="1">IF(OR(INDEX(ORCAMENTO!$AI:$AI,$A343)&lt;&gt;"",INDEX(ORCAMENTO!$AH:$AH,$A343)="⚠",INDEX(ORCAMENTO!$AH:$AH,$A343)="◔"),1,0)</f>
        <v>0</v>
      </c>
      <c r="C343">
        <f ca="1">SUM($B$1:B343)</f>
        <v>12</v>
      </c>
    </row>
    <row r="344" spans="1:3" ht="15" customHeight="1" x14ac:dyDescent="0.25">
      <c r="A344">
        <f t="shared" si="5"/>
        <v>354</v>
      </c>
      <c r="B344">
        <f ca="1">IF(OR(INDEX(ORCAMENTO!$AI:$AI,$A344)&lt;&gt;"",INDEX(ORCAMENTO!$AH:$AH,$A344)="⚠",INDEX(ORCAMENTO!$AH:$AH,$A344)="◔"),1,0)</f>
        <v>0</v>
      </c>
      <c r="C344">
        <f ca="1">SUM($B$1:B344)</f>
        <v>12</v>
      </c>
    </row>
    <row r="345" spans="1:3" ht="15" customHeight="1" x14ac:dyDescent="0.25">
      <c r="A345">
        <f t="shared" si="5"/>
        <v>355</v>
      </c>
      <c r="B345">
        <f ca="1">IF(OR(INDEX(ORCAMENTO!$AI:$AI,$A345)&lt;&gt;"",INDEX(ORCAMENTO!$AH:$AH,$A345)="⚠",INDEX(ORCAMENTO!$AH:$AH,$A345)="◔"),1,0)</f>
        <v>0</v>
      </c>
      <c r="C345">
        <f ca="1">SUM($B$1:B345)</f>
        <v>12</v>
      </c>
    </row>
    <row r="346" spans="1:3" ht="15" customHeight="1" x14ac:dyDescent="0.25">
      <c r="A346">
        <f t="shared" si="5"/>
        <v>356</v>
      </c>
      <c r="B346">
        <f ca="1">IF(OR(INDEX(ORCAMENTO!$AI:$AI,$A346)&lt;&gt;"",INDEX(ORCAMENTO!$AH:$AH,$A346)="⚠",INDEX(ORCAMENTO!$AH:$AH,$A346)="◔"),1,0)</f>
        <v>0</v>
      </c>
      <c r="C346">
        <f ca="1">SUM($B$1:B346)</f>
        <v>12</v>
      </c>
    </row>
    <row r="347" spans="1:3" ht="15" customHeight="1" x14ac:dyDescent="0.25">
      <c r="A347">
        <f t="shared" si="5"/>
        <v>357</v>
      </c>
      <c r="B347">
        <f ca="1">IF(OR(INDEX(ORCAMENTO!$AI:$AI,$A347)&lt;&gt;"",INDEX(ORCAMENTO!$AH:$AH,$A347)="⚠",INDEX(ORCAMENTO!$AH:$AH,$A347)="◔"),1,0)</f>
        <v>0</v>
      </c>
      <c r="C347">
        <f ca="1">SUM($B$1:B347)</f>
        <v>12</v>
      </c>
    </row>
    <row r="348" spans="1:3" ht="15" customHeight="1" x14ac:dyDescent="0.25">
      <c r="A348">
        <f t="shared" si="5"/>
        <v>358</v>
      </c>
      <c r="B348">
        <f ca="1">IF(OR(INDEX(ORCAMENTO!$AI:$AI,$A348)&lt;&gt;"",INDEX(ORCAMENTO!$AH:$AH,$A348)="⚠",INDEX(ORCAMENTO!$AH:$AH,$A348)="◔"),1,0)</f>
        <v>0</v>
      </c>
      <c r="C348">
        <f ca="1">SUM($B$1:B348)</f>
        <v>12</v>
      </c>
    </row>
    <row r="349" spans="1:3" ht="15" customHeight="1" x14ac:dyDescent="0.25">
      <c r="A349">
        <f t="shared" si="5"/>
        <v>359</v>
      </c>
      <c r="B349">
        <f ca="1">IF(OR(INDEX(ORCAMENTO!$AI:$AI,$A349)&lt;&gt;"",INDEX(ORCAMENTO!$AH:$AH,$A349)="⚠",INDEX(ORCAMENTO!$AH:$AH,$A349)="◔"),1,0)</f>
        <v>0</v>
      </c>
      <c r="C349">
        <f ca="1">SUM($B$1:B349)</f>
        <v>12</v>
      </c>
    </row>
    <row r="350" spans="1:3" ht="15" customHeight="1" x14ac:dyDescent="0.25">
      <c r="A350">
        <f t="shared" si="5"/>
        <v>360</v>
      </c>
      <c r="B350">
        <f ca="1">IF(OR(INDEX(ORCAMENTO!$AI:$AI,$A350)&lt;&gt;"",INDEX(ORCAMENTO!$AH:$AH,$A350)="⚠",INDEX(ORCAMENTO!$AH:$AH,$A350)="◔"),1,0)</f>
        <v>0</v>
      </c>
      <c r="C350">
        <f ca="1">SUM($B$1:B350)</f>
        <v>12</v>
      </c>
    </row>
    <row r="351" spans="1:3" ht="15" customHeight="1" x14ac:dyDescent="0.25">
      <c r="A351">
        <f t="shared" si="5"/>
        <v>361</v>
      </c>
      <c r="B351">
        <f ca="1">IF(OR(INDEX(ORCAMENTO!$AI:$AI,$A351)&lt;&gt;"",INDEX(ORCAMENTO!$AH:$AH,$A351)="⚠",INDEX(ORCAMENTO!$AH:$AH,$A351)="◔"),1,0)</f>
        <v>0</v>
      </c>
      <c r="C351">
        <f ca="1">SUM($B$1:B351)</f>
        <v>12</v>
      </c>
    </row>
    <row r="352" spans="1:3" ht="15" customHeight="1" x14ac:dyDescent="0.25">
      <c r="A352">
        <f t="shared" si="5"/>
        <v>362</v>
      </c>
      <c r="B352">
        <f ca="1">IF(OR(INDEX(ORCAMENTO!$AI:$AI,$A352)&lt;&gt;"",INDEX(ORCAMENTO!$AH:$AH,$A352)="⚠",INDEX(ORCAMENTO!$AH:$AH,$A352)="◔"),1,0)</f>
        <v>0</v>
      </c>
      <c r="C352">
        <f ca="1">SUM($B$1:B352)</f>
        <v>12</v>
      </c>
    </row>
    <row r="353" spans="1:3" ht="15" customHeight="1" x14ac:dyDescent="0.25">
      <c r="A353">
        <f t="shared" si="5"/>
        <v>363</v>
      </c>
      <c r="B353">
        <f ca="1">IF(OR(INDEX(ORCAMENTO!$AI:$AI,$A353)&lt;&gt;"",INDEX(ORCAMENTO!$AH:$AH,$A353)="⚠",INDEX(ORCAMENTO!$AH:$AH,$A353)="◔"),1,0)</f>
        <v>0</v>
      </c>
      <c r="C353">
        <f ca="1">SUM($B$1:B353)</f>
        <v>12</v>
      </c>
    </row>
    <row r="354" spans="1:3" ht="15" customHeight="1" x14ac:dyDescent="0.25">
      <c r="A354">
        <f t="shared" si="5"/>
        <v>364</v>
      </c>
      <c r="B354">
        <f ca="1">IF(OR(INDEX(ORCAMENTO!$AI:$AI,$A354)&lt;&gt;"",INDEX(ORCAMENTO!$AH:$AH,$A354)="⚠",INDEX(ORCAMENTO!$AH:$AH,$A354)="◔"),1,0)</f>
        <v>0</v>
      </c>
      <c r="C354">
        <f ca="1">SUM($B$1:B354)</f>
        <v>12</v>
      </c>
    </row>
    <row r="355" spans="1:3" ht="15" customHeight="1" x14ac:dyDescent="0.25">
      <c r="A355">
        <f t="shared" si="5"/>
        <v>365</v>
      </c>
      <c r="B355">
        <f ca="1">IF(OR(INDEX(ORCAMENTO!$AI:$AI,$A355)&lt;&gt;"",INDEX(ORCAMENTO!$AH:$AH,$A355)="⚠",INDEX(ORCAMENTO!$AH:$AH,$A355)="◔"),1,0)</f>
        <v>0</v>
      </c>
      <c r="C355">
        <f ca="1">SUM($B$1:B355)</f>
        <v>12</v>
      </c>
    </row>
    <row r="356" spans="1:3" ht="15" customHeight="1" x14ac:dyDescent="0.25">
      <c r="A356">
        <f t="shared" si="5"/>
        <v>366</v>
      </c>
      <c r="B356">
        <f ca="1">IF(OR(INDEX(ORCAMENTO!$AI:$AI,$A356)&lt;&gt;"",INDEX(ORCAMENTO!$AH:$AH,$A356)="⚠",INDEX(ORCAMENTO!$AH:$AH,$A356)="◔"),1,0)</f>
        <v>0</v>
      </c>
      <c r="C356">
        <f ca="1">SUM($B$1:B356)</f>
        <v>12</v>
      </c>
    </row>
    <row r="357" spans="1:3" ht="15" customHeight="1" x14ac:dyDescent="0.25">
      <c r="A357">
        <f t="shared" si="5"/>
        <v>367</v>
      </c>
      <c r="B357">
        <f ca="1">IF(OR(INDEX(ORCAMENTO!$AI:$AI,$A357)&lt;&gt;"",INDEX(ORCAMENTO!$AH:$AH,$A357)="⚠",INDEX(ORCAMENTO!$AH:$AH,$A357)="◔"),1,0)</f>
        <v>0</v>
      </c>
      <c r="C357">
        <f ca="1">SUM($B$1:B357)</f>
        <v>12</v>
      </c>
    </row>
    <row r="358" spans="1:3" ht="15" customHeight="1" x14ac:dyDescent="0.25">
      <c r="A358">
        <f t="shared" si="5"/>
        <v>368</v>
      </c>
      <c r="B358">
        <f ca="1">IF(OR(INDEX(ORCAMENTO!$AI:$AI,$A358)&lt;&gt;"",INDEX(ORCAMENTO!$AH:$AH,$A358)="⚠",INDEX(ORCAMENTO!$AH:$AH,$A358)="◔"),1,0)</f>
        <v>0</v>
      </c>
      <c r="C358">
        <f ca="1">SUM($B$1:B358)</f>
        <v>12</v>
      </c>
    </row>
    <row r="359" spans="1:3" ht="15" customHeight="1" x14ac:dyDescent="0.25">
      <c r="A359">
        <f t="shared" si="5"/>
        <v>369</v>
      </c>
      <c r="B359">
        <f ca="1">IF(OR(INDEX(ORCAMENTO!$AI:$AI,$A359)&lt;&gt;"",INDEX(ORCAMENTO!$AH:$AH,$A359)="⚠",INDEX(ORCAMENTO!$AH:$AH,$A359)="◔"),1,0)</f>
        <v>0</v>
      </c>
      <c r="C359">
        <f ca="1">SUM($B$1:B359)</f>
        <v>12</v>
      </c>
    </row>
    <row r="360" spans="1:3" ht="15" customHeight="1" x14ac:dyDescent="0.25">
      <c r="A360">
        <f t="shared" si="5"/>
        <v>370</v>
      </c>
      <c r="B360">
        <f ca="1">IF(OR(INDEX(ORCAMENTO!$AI:$AI,$A360)&lt;&gt;"",INDEX(ORCAMENTO!$AH:$AH,$A360)="⚠",INDEX(ORCAMENTO!$AH:$AH,$A360)="◔"),1,0)</f>
        <v>0</v>
      </c>
      <c r="C360">
        <f ca="1">SUM($B$1:B360)</f>
        <v>12</v>
      </c>
    </row>
    <row r="361" spans="1:3" ht="15" customHeight="1" x14ac:dyDescent="0.25">
      <c r="A361">
        <f t="shared" si="5"/>
        <v>371</v>
      </c>
      <c r="B361">
        <f ca="1">IF(OR(INDEX(ORCAMENTO!$AI:$AI,$A361)&lt;&gt;"",INDEX(ORCAMENTO!$AH:$AH,$A361)="⚠",INDEX(ORCAMENTO!$AH:$AH,$A361)="◔"),1,0)</f>
        <v>0</v>
      </c>
      <c r="C361">
        <f ca="1">SUM($B$1:B361)</f>
        <v>12</v>
      </c>
    </row>
    <row r="362" spans="1:3" ht="15" customHeight="1" x14ac:dyDescent="0.25">
      <c r="A362">
        <f t="shared" si="5"/>
        <v>372</v>
      </c>
      <c r="B362">
        <f ca="1">IF(OR(INDEX(ORCAMENTO!$AI:$AI,$A362)&lt;&gt;"",INDEX(ORCAMENTO!$AH:$AH,$A362)="⚠",INDEX(ORCAMENTO!$AH:$AH,$A362)="◔"),1,0)</f>
        <v>0</v>
      </c>
      <c r="C362">
        <f ca="1">SUM($B$1:B362)</f>
        <v>12</v>
      </c>
    </row>
    <row r="363" spans="1:3" ht="15" customHeight="1" x14ac:dyDescent="0.25">
      <c r="A363">
        <f t="shared" si="5"/>
        <v>373</v>
      </c>
      <c r="B363">
        <f ca="1">IF(OR(INDEX(ORCAMENTO!$AI:$AI,$A363)&lt;&gt;"",INDEX(ORCAMENTO!$AH:$AH,$A363)="⚠",INDEX(ORCAMENTO!$AH:$AH,$A363)="◔"),1,0)</f>
        <v>0</v>
      </c>
      <c r="C363">
        <f ca="1">SUM($B$1:B363)</f>
        <v>12</v>
      </c>
    </row>
    <row r="364" spans="1:3" ht="15" customHeight="1" x14ac:dyDescent="0.25">
      <c r="A364">
        <f t="shared" si="5"/>
        <v>374</v>
      </c>
      <c r="B364">
        <f ca="1">IF(OR(INDEX(ORCAMENTO!$AI:$AI,$A364)&lt;&gt;"",INDEX(ORCAMENTO!$AH:$AH,$A364)="⚠",INDEX(ORCAMENTO!$AH:$AH,$A364)="◔"),1,0)</f>
        <v>0</v>
      </c>
      <c r="C364">
        <f ca="1">SUM($B$1:B364)</f>
        <v>12</v>
      </c>
    </row>
    <row r="365" spans="1:3" ht="15" customHeight="1" x14ac:dyDescent="0.25">
      <c r="A365">
        <f t="shared" si="5"/>
        <v>375</v>
      </c>
      <c r="B365">
        <f ca="1">IF(OR(INDEX(ORCAMENTO!$AI:$AI,$A365)&lt;&gt;"",INDEX(ORCAMENTO!$AH:$AH,$A365)="⚠",INDEX(ORCAMENTO!$AH:$AH,$A365)="◔"),1,0)</f>
        <v>0</v>
      </c>
      <c r="C365">
        <f ca="1">SUM($B$1:B365)</f>
        <v>12</v>
      </c>
    </row>
    <row r="366" spans="1:3" ht="15" customHeight="1" x14ac:dyDescent="0.25">
      <c r="A366">
        <f t="shared" si="5"/>
        <v>376</v>
      </c>
      <c r="B366">
        <f ca="1">IF(OR(INDEX(ORCAMENTO!$AI:$AI,$A366)&lt;&gt;"",INDEX(ORCAMENTO!$AH:$AH,$A366)="⚠",INDEX(ORCAMENTO!$AH:$AH,$A366)="◔"),1,0)</f>
        <v>0</v>
      </c>
      <c r="C366">
        <f ca="1">SUM($B$1:B366)</f>
        <v>12</v>
      </c>
    </row>
    <row r="367" spans="1:3" ht="15" customHeight="1" x14ac:dyDescent="0.25">
      <c r="A367">
        <f t="shared" si="5"/>
        <v>377</v>
      </c>
      <c r="B367">
        <f ca="1">IF(OR(INDEX(ORCAMENTO!$AI:$AI,$A367)&lt;&gt;"",INDEX(ORCAMENTO!$AH:$AH,$A367)="⚠",INDEX(ORCAMENTO!$AH:$AH,$A367)="◔"),1,0)</f>
        <v>0</v>
      </c>
      <c r="C367">
        <f ca="1">SUM($B$1:B367)</f>
        <v>12</v>
      </c>
    </row>
    <row r="368" spans="1:3" ht="15" customHeight="1" x14ac:dyDescent="0.25">
      <c r="A368">
        <f t="shared" si="5"/>
        <v>378</v>
      </c>
      <c r="B368">
        <f ca="1">IF(OR(INDEX(ORCAMENTO!$AI:$AI,$A368)&lt;&gt;"",INDEX(ORCAMENTO!$AH:$AH,$A368)="⚠",INDEX(ORCAMENTO!$AH:$AH,$A368)="◔"),1,0)</f>
        <v>0</v>
      </c>
      <c r="C368">
        <f ca="1">SUM($B$1:B368)</f>
        <v>12</v>
      </c>
    </row>
    <row r="369" spans="1:3" ht="15" customHeight="1" x14ac:dyDescent="0.25">
      <c r="A369">
        <f t="shared" si="5"/>
        <v>379</v>
      </c>
      <c r="B369">
        <f ca="1">IF(OR(INDEX(ORCAMENTO!$AI:$AI,$A369)&lt;&gt;"",INDEX(ORCAMENTO!$AH:$AH,$A369)="⚠",INDEX(ORCAMENTO!$AH:$AH,$A369)="◔"),1,0)</f>
        <v>0</v>
      </c>
      <c r="C369">
        <f ca="1">SUM($B$1:B369)</f>
        <v>12</v>
      </c>
    </row>
    <row r="370" spans="1:3" ht="15" customHeight="1" x14ac:dyDescent="0.25">
      <c r="A370">
        <f t="shared" si="5"/>
        <v>380</v>
      </c>
      <c r="B370">
        <f ca="1">IF(OR(INDEX(ORCAMENTO!$AI:$AI,$A370)&lt;&gt;"",INDEX(ORCAMENTO!$AH:$AH,$A370)="⚠",INDEX(ORCAMENTO!$AH:$AH,$A370)="◔"),1,0)</f>
        <v>0</v>
      </c>
      <c r="C370">
        <f ca="1">SUM($B$1:B370)</f>
        <v>12</v>
      </c>
    </row>
    <row r="371" spans="1:3" ht="15" customHeight="1" x14ac:dyDescent="0.25">
      <c r="A371">
        <f t="shared" si="5"/>
        <v>381</v>
      </c>
      <c r="B371">
        <f ca="1">IF(OR(INDEX(ORCAMENTO!$AI:$AI,$A371)&lt;&gt;"",INDEX(ORCAMENTO!$AH:$AH,$A371)="⚠",INDEX(ORCAMENTO!$AH:$AH,$A371)="◔"),1,0)</f>
        <v>0</v>
      </c>
      <c r="C371">
        <f ca="1">SUM($B$1:B371)</f>
        <v>12</v>
      </c>
    </row>
    <row r="372" spans="1:3" ht="15" customHeight="1" x14ac:dyDescent="0.25">
      <c r="A372">
        <f t="shared" si="5"/>
        <v>382</v>
      </c>
      <c r="B372">
        <f ca="1">IF(OR(INDEX(ORCAMENTO!$AI:$AI,$A372)&lt;&gt;"",INDEX(ORCAMENTO!$AH:$AH,$A372)="⚠",INDEX(ORCAMENTO!$AH:$AH,$A372)="◔"),1,0)</f>
        <v>0</v>
      </c>
      <c r="C372">
        <f ca="1">SUM($B$1:B372)</f>
        <v>12</v>
      </c>
    </row>
    <row r="373" spans="1:3" ht="15" customHeight="1" x14ac:dyDescent="0.25">
      <c r="A373">
        <f t="shared" si="5"/>
        <v>383</v>
      </c>
      <c r="B373">
        <f ca="1">IF(OR(INDEX(ORCAMENTO!$AI:$AI,$A373)&lt;&gt;"",INDEX(ORCAMENTO!$AH:$AH,$A373)="⚠",INDEX(ORCAMENTO!$AH:$AH,$A373)="◔"),1,0)</f>
        <v>0</v>
      </c>
      <c r="C373">
        <f ca="1">SUM($B$1:B373)</f>
        <v>12</v>
      </c>
    </row>
    <row r="374" spans="1:3" ht="15" customHeight="1" x14ac:dyDescent="0.25">
      <c r="A374">
        <f t="shared" si="5"/>
        <v>384</v>
      </c>
      <c r="B374">
        <f ca="1">IF(OR(INDEX(ORCAMENTO!$AI:$AI,$A374)&lt;&gt;"",INDEX(ORCAMENTO!$AH:$AH,$A374)="⚠",INDEX(ORCAMENTO!$AH:$AH,$A374)="◔"),1,0)</f>
        <v>0</v>
      </c>
      <c r="C374">
        <f ca="1">SUM($B$1:B374)</f>
        <v>12</v>
      </c>
    </row>
    <row r="375" spans="1:3" ht="15" customHeight="1" x14ac:dyDescent="0.25">
      <c r="A375">
        <f t="shared" si="5"/>
        <v>385</v>
      </c>
      <c r="B375">
        <f ca="1">IF(OR(INDEX(ORCAMENTO!$AI:$AI,$A375)&lt;&gt;"",INDEX(ORCAMENTO!$AH:$AH,$A375)="⚠",INDEX(ORCAMENTO!$AH:$AH,$A375)="◔"),1,0)</f>
        <v>0</v>
      </c>
      <c r="C375">
        <f ca="1">SUM($B$1:B375)</f>
        <v>12</v>
      </c>
    </row>
    <row r="376" spans="1:3" ht="15" customHeight="1" x14ac:dyDescent="0.25">
      <c r="A376">
        <f t="shared" si="5"/>
        <v>386</v>
      </c>
      <c r="B376">
        <f ca="1">IF(OR(INDEX(ORCAMENTO!$AI:$AI,$A376)&lt;&gt;"",INDEX(ORCAMENTO!$AH:$AH,$A376)="⚠",INDEX(ORCAMENTO!$AH:$AH,$A376)="◔"),1,0)</f>
        <v>0</v>
      </c>
      <c r="C376">
        <f ca="1">SUM($B$1:B376)</f>
        <v>12</v>
      </c>
    </row>
    <row r="377" spans="1:3" ht="15" customHeight="1" x14ac:dyDescent="0.25">
      <c r="A377">
        <f t="shared" si="5"/>
        <v>387</v>
      </c>
      <c r="B377">
        <f ca="1">IF(OR(INDEX(ORCAMENTO!$AI:$AI,$A377)&lt;&gt;"",INDEX(ORCAMENTO!$AH:$AH,$A377)="⚠",INDEX(ORCAMENTO!$AH:$AH,$A377)="◔"),1,0)</f>
        <v>0</v>
      </c>
      <c r="C377">
        <f ca="1">SUM($B$1:B377)</f>
        <v>12</v>
      </c>
    </row>
    <row r="378" spans="1:3" ht="15" customHeight="1" x14ac:dyDescent="0.25">
      <c r="A378">
        <f t="shared" si="5"/>
        <v>388</v>
      </c>
      <c r="B378">
        <f ca="1">IF(OR(INDEX(ORCAMENTO!$AI:$AI,$A378)&lt;&gt;"",INDEX(ORCAMENTO!$AH:$AH,$A378)="⚠",INDEX(ORCAMENTO!$AH:$AH,$A378)="◔"),1,0)</f>
        <v>0</v>
      </c>
      <c r="C378">
        <f ca="1">SUM($B$1:B378)</f>
        <v>12</v>
      </c>
    </row>
    <row r="379" spans="1:3" ht="15" customHeight="1" x14ac:dyDescent="0.25">
      <c r="A379">
        <f t="shared" si="5"/>
        <v>389</v>
      </c>
      <c r="B379">
        <f ca="1">IF(OR(INDEX(ORCAMENTO!$AI:$AI,$A379)&lt;&gt;"",INDEX(ORCAMENTO!$AH:$AH,$A379)="⚠",INDEX(ORCAMENTO!$AH:$AH,$A379)="◔"),1,0)</f>
        <v>0</v>
      </c>
      <c r="C379">
        <f ca="1">SUM($B$1:B379)</f>
        <v>12</v>
      </c>
    </row>
    <row r="380" spans="1:3" ht="15" customHeight="1" x14ac:dyDescent="0.25">
      <c r="A380">
        <f t="shared" si="5"/>
        <v>390</v>
      </c>
      <c r="B380">
        <f ca="1">IF(OR(INDEX(ORCAMENTO!$AI:$AI,$A380)&lt;&gt;"",INDEX(ORCAMENTO!$AH:$AH,$A380)="⚠",INDEX(ORCAMENTO!$AH:$AH,$A380)="◔"),1,0)</f>
        <v>0</v>
      </c>
      <c r="C380">
        <f ca="1">SUM($B$1:B380)</f>
        <v>12</v>
      </c>
    </row>
    <row r="381" spans="1:3" ht="15" customHeight="1" x14ac:dyDescent="0.25">
      <c r="A381">
        <f t="shared" si="5"/>
        <v>391</v>
      </c>
      <c r="B381">
        <f ca="1">IF(OR(INDEX(ORCAMENTO!$AI:$AI,$A381)&lt;&gt;"",INDEX(ORCAMENTO!$AH:$AH,$A381)="⚠",INDEX(ORCAMENTO!$AH:$AH,$A381)="◔"),1,0)</f>
        <v>0</v>
      </c>
      <c r="C381">
        <f ca="1">SUM($B$1:B381)</f>
        <v>12</v>
      </c>
    </row>
    <row r="382" spans="1:3" ht="15" customHeight="1" x14ac:dyDescent="0.25">
      <c r="A382">
        <f t="shared" si="5"/>
        <v>392</v>
      </c>
      <c r="B382">
        <f ca="1">IF(OR(INDEX(ORCAMENTO!$AI:$AI,$A382)&lt;&gt;"",INDEX(ORCAMENTO!$AH:$AH,$A382)="⚠",INDEX(ORCAMENTO!$AH:$AH,$A382)="◔"),1,0)</f>
        <v>0</v>
      </c>
      <c r="C382">
        <f ca="1">SUM($B$1:B382)</f>
        <v>12</v>
      </c>
    </row>
    <row r="383" spans="1:3" ht="15" customHeight="1" x14ac:dyDescent="0.25">
      <c r="A383">
        <f t="shared" si="5"/>
        <v>393</v>
      </c>
      <c r="B383">
        <f ca="1">IF(OR(INDEX(ORCAMENTO!$AI:$AI,$A383)&lt;&gt;"",INDEX(ORCAMENTO!$AH:$AH,$A383)="⚠",INDEX(ORCAMENTO!$AH:$AH,$A383)="◔"),1,0)</f>
        <v>0</v>
      </c>
      <c r="C383">
        <f ca="1">SUM($B$1:B383)</f>
        <v>12</v>
      </c>
    </row>
    <row r="384" spans="1:3" ht="15" customHeight="1" x14ac:dyDescent="0.25">
      <c r="A384">
        <f t="shared" si="5"/>
        <v>394</v>
      </c>
      <c r="B384">
        <f ca="1">IF(OR(INDEX(ORCAMENTO!$AI:$AI,$A384)&lt;&gt;"",INDEX(ORCAMENTO!$AH:$AH,$A384)="⚠",INDEX(ORCAMENTO!$AH:$AH,$A384)="◔"),1,0)</f>
        <v>0</v>
      </c>
      <c r="C384">
        <f ca="1">SUM($B$1:B384)</f>
        <v>12</v>
      </c>
    </row>
    <row r="385" spans="1:3" ht="15" customHeight="1" x14ac:dyDescent="0.25">
      <c r="A385">
        <f t="shared" ref="A385:A448" si="6">ROW()+10</f>
        <v>395</v>
      </c>
      <c r="B385">
        <f ca="1">IF(OR(INDEX(ORCAMENTO!$AI:$AI,$A385)&lt;&gt;"",INDEX(ORCAMENTO!$AH:$AH,$A385)="⚠",INDEX(ORCAMENTO!$AH:$AH,$A385)="◔"),1,0)</f>
        <v>0</v>
      </c>
      <c r="C385">
        <f ca="1">SUM($B$1:B385)</f>
        <v>12</v>
      </c>
    </row>
    <row r="386" spans="1:3" ht="15" customHeight="1" x14ac:dyDescent="0.25">
      <c r="A386">
        <f t="shared" si="6"/>
        <v>396</v>
      </c>
      <c r="B386">
        <f ca="1">IF(OR(INDEX(ORCAMENTO!$AI:$AI,$A386)&lt;&gt;"",INDEX(ORCAMENTO!$AH:$AH,$A386)="⚠",INDEX(ORCAMENTO!$AH:$AH,$A386)="◔"),1,0)</f>
        <v>0</v>
      </c>
      <c r="C386">
        <f ca="1">SUM($B$1:B386)</f>
        <v>12</v>
      </c>
    </row>
    <row r="387" spans="1:3" ht="15" customHeight="1" x14ac:dyDescent="0.25">
      <c r="A387">
        <f t="shared" si="6"/>
        <v>397</v>
      </c>
      <c r="B387">
        <f ca="1">IF(OR(INDEX(ORCAMENTO!$AI:$AI,$A387)&lt;&gt;"",INDEX(ORCAMENTO!$AH:$AH,$A387)="⚠",INDEX(ORCAMENTO!$AH:$AH,$A387)="◔"),1,0)</f>
        <v>0</v>
      </c>
      <c r="C387">
        <f ca="1">SUM($B$1:B387)</f>
        <v>12</v>
      </c>
    </row>
    <row r="388" spans="1:3" ht="15" customHeight="1" x14ac:dyDescent="0.25">
      <c r="A388">
        <f t="shared" si="6"/>
        <v>398</v>
      </c>
      <c r="B388">
        <f ca="1">IF(OR(INDEX(ORCAMENTO!$AI:$AI,$A388)&lt;&gt;"",INDEX(ORCAMENTO!$AH:$AH,$A388)="⚠",INDEX(ORCAMENTO!$AH:$AH,$A388)="◔"),1,0)</f>
        <v>0</v>
      </c>
      <c r="C388">
        <f ca="1">SUM($B$1:B388)</f>
        <v>12</v>
      </c>
    </row>
    <row r="389" spans="1:3" ht="15" customHeight="1" x14ac:dyDescent="0.25">
      <c r="A389">
        <f t="shared" si="6"/>
        <v>399</v>
      </c>
      <c r="B389">
        <f ca="1">IF(OR(INDEX(ORCAMENTO!$AI:$AI,$A389)&lt;&gt;"",INDEX(ORCAMENTO!$AH:$AH,$A389)="⚠",INDEX(ORCAMENTO!$AH:$AH,$A389)="◔"),1,0)</f>
        <v>0</v>
      </c>
      <c r="C389">
        <f ca="1">SUM($B$1:B389)</f>
        <v>12</v>
      </c>
    </row>
    <row r="390" spans="1:3" ht="15" customHeight="1" x14ac:dyDescent="0.25">
      <c r="A390">
        <f t="shared" si="6"/>
        <v>400</v>
      </c>
      <c r="B390">
        <f ca="1">IF(OR(INDEX(ORCAMENTO!$AI:$AI,$A390)&lt;&gt;"",INDEX(ORCAMENTO!$AH:$AH,$A390)="⚠",INDEX(ORCAMENTO!$AH:$AH,$A390)="◔"),1,0)</f>
        <v>0</v>
      </c>
      <c r="C390">
        <f ca="1">SUM($B$1:B390)</f>
        <v>12</v>
      </c>
    </row>
    <row r="391" spans="1:3" ht="15" customHeight="1" x14ac:dyDescent="0.25">
      <c r="A391">
        <f t="shared" si="6"/>
        <v>401</v>
      </c>
      <c r="B391">
        <f ca="1">IF(OR(INDEX(ORCAMENTO!$AI:$AI,$A391)&lt;&gt;"",INDEX(ORCAMENTO!$AH:$AH,$A391)="⚠",INDEX(ORCAMENTO!$AH:$AH,$A391)="◔"),1,0)</f>
        <v>0</v>
      </c>
      <c r="C391">
        <f ca="1">SUM($B$1:B391)</f>
        <v>12</v>
      </c>
    </row>
    <row r="392" spans="1:3" ht="15" customHeight="1" x14ac:dyDescent="0.25">
      <c r="A392">
        <f t="shared" si="6"/>
        <v>402</v>
      </c>
      <c r="B392">
        <f ca="1">IF(OR(INDEX(ORCAMENTO!$AI:$AI,$A392)&lt;&gt;"",INDEX(ORCAMENTO!$AH:$AH,$A392)="⚠",INDEX(ORCAMENTO!$AH:$AH,$A392)="◔"),1,0)</f>
        <v>0</v>
      </c>
      <c r="C392">
        <f ca="1">SUM($B$1:B392)</f>
        <v>12</v>
      </c>
    </row>
    <row r="393" spans="1:3" ht="15" customHeight="1" x14ac:dyDescent="0.25">
      <c r="A393">
        <f t="shared" si="6"/>
        <v>403</v>
      </c>
      <c r="B393">
        <f ca="1">IF(OR(INDEX(ORCAMENTO!$AI:$AI,$A393)&lt;&gt;"",INDEX(ORCAMENTO!$AH:$AH,$A393)="⚠",INDEX(ORCAMENTO!$AH:$AH,$A393)="◔"),1,0)</f>
        <v>0</v>
      </c>
      <c r="C393">
        <f ca="1">SUM($B$1:B393)</f>
        <v>12</v>
      </c>
    </row>
    <row r="394" spans="1:3" ht="15" customHeight="1" x14ac:dyDescent="0.25">
      <c r="A394">
        <f t="shared" si="6"/>
        <v>404</v>
      </c>
      <c r="B394">
        <f ca="1">IF(OR(INDEX(ORCAMENTO!$AI:$AI,$A394)&lt;&gt;"",INDEX(ORCAMENTO!$AH:$AH,$A394)="⚠",INDEX(ORCAMENTO!$AH:$AH,$A394)="◔"),1,0)</f>
        <v>0</v>
      </c>
      <c r="C394">
        <f ca="1">SUM($B$1:B394)</f>
        <v>12</v>
      </c>
    </row>
    <row r="395" spans="1:3" ht="15" customHeight="1" x14ac:dyDescent="0.25">
      <c r="A395">
        <f t="shared" si="6"/>
        <v>405</v>
      </c>
      <c r="B395">
        <f ca="1">IF(OR(INDEX(ORCAMENTO!$AI:$AI,$A395)&lt;&gt;"",INDEX(ORCAMENTO!$AH:$AH,$A395)="⚠",INDEX(ORCAMENTO!$AH:$AH,$A395)="◔"),1,0)</f>
        <v>0</v>
      </c>
      <c r="C395">
        <f ca="1">SUM($B$1:B395)</f>
        <v>12</v>
      </c>
    </row>
    <row r="396" spans="1:3" ht="15" customHeight="1" x14ac:dyDescent="0.25">
      <c r="A396">
        <f t="shared" si="6"/>
        <v>406</v>
      </c>
      <c r="B396">
        <f ca="1">IF(OR(INDEX(ORCAMENTO!$AI:$AI,$A396)&lt;&gt;"",INDEX(ORCAMENTO!$AH:$AH,$A396)="⚠",INDEX(ORCAMENTO!$AH:$AH,$A396)="◔"),1,0)</f>
        <v>0</v>
      </c>
      <c r="C396">
        <f ca="1">SUM($B$1:B396)</f>
        <v>12</v>
      </c>
    </row>
    <row r="397" spans="1:3" ht="15" customHeight="1" x14ac:dyDescent="0.25">
      <c r="A397">
        <f t="shared" si="6"/>
        <v>407</v>
      </c>
      <c r="B397">
        <f ca="1">IF(OR(INDEX(ORCAMENTO!$AI:$AI,$A397)&lt;&gt;"",INDEX(ORCAMENTO!$AH:$AH,$A397)="⚠",INDEX(ORCAMENTO!$AH:$AH,$A397)="◔"),1,0)</f>
        <v>0</v>
      </c>
      <c r="C397">
        <f ca="1">SUM($B$1:B397)</f>
        <v>12</v>
      </c>
    </row>
    <row r="398" spans="1:3" ht="15" customHeight="1" x14ac:dyDescent="0.25">
      <c r="A398">
        <f t="shared" si="6"/>
        <v>408</v>
      </c>
      <c r="B398">
        <f ca="1">IF(OR(INDEX(ORCAMENTO!$AI:$AI,$A398)&lt;&gt;"",INDEX(ORCAMENTO!$AH:$AH,$A398)="⚠",INDEX(ORCAMENTO!$AH:$AH,$A398)="◔"),1,0)</f>
        <v>0</v>
      </c>
      <c r="C398">
        <f ca="1">SUM($B$1:B398)</f>
        <v>12</v>
      </c>
    </row>
    <row r="399" spans="1:3" ht="15" customHeight="1" x14ac:dyDescent="0.25">
      <c r="A399">
        <f t="shared" si="6"/>
        <v>409</v>
      </c>
      <c r="B399">
        <f ca="1">IF(OR(INDEX(ORCAMENTO!$AI:$AI,$A399)&lt;&gt;"",INDEX(ORCAMENTO!$AH:$AH,$A399)="⚠",INDEX(ORCAMENTO!$AH:$AH,$A399)="◔"),1,0)</f>
        <v>0</v>
      </c>
      <c r="C399">
        <f ca="1">SUM($B$1:B399)</f>
        <v>12</v>
      </c>
    </row>
    <row r="400" spans="1:3" ht="15" customHeight="1" x14ac:dyDescent="0.25">
      <c r="A400">
        <f t="shared" si="6"/>
        <v>410</v>
      </c>
      <c r="B400">
        <f ca="1">IF(OR(INDEX(ORCAMENTO!$AI:$AI,$A400)&lt;&gt;"",INDEX(ORCAMENTO!$AH:$AH,$A400)="⚠",INDEX(ORCAMENTO!$AH:$AH,$A400)="◔"),1,0)</f>
        <v>0</v>
      </c>
      <c r="C400">
        <f ca="1">SUM($B$1:B400)</f>
        <v>12</v>
      </c>
    </row>
    <row r="401" spans="1:3" ht="15" customHeight="1" x14ac:dyDescent="0.25">
      <c r="A401">
        <f t="shared" si="6"/>
        <v>411</v>
      </c>
      <c r="B401">
        <f ca="1">IF(OR(INDEX(ORCAMENTO!$AI:$AI,$A401)&lt;&gt;"",INDEX(ORCAMENTO!$AH:$AH,$A401)="⚠",INDEX(ORCAMENTO!$AH:$AH,$A401)="◔"),1,0)</f>
        <v>0</v>
      </c>
      <c r="C401">
        <f ca="1">SUM($B$1:B401)</f>
        <v>12</v>
      </c>
    </row>
    <row r="402" spans="1:3" ht="15" customHeight="1" x14ac:dyDescent="0.25">
      <c r="A402">
        <f t="shared" si="6"/>
        <v>412</v>
      </c>
      <c r="B402">
        <f ca="1">IF(OR(INDEX(ORCAMENTO!$AI:$AI,$A402)&lt;&gt;"",INDEX(ORCAMENTO!$AH:$AH,$A402)="⚠",INDEX(ORCAMENTO!$AH:$AH,$A402)="◔"),1,0)</f>
        <v>0</v>
      </c>
      <c r="C402">
        <f ca="1">SUM($B$1:B402)</f>
        <v>12</v>
      </c>
    </row>
    <row r="403" spans="1:3" ht="15" customHeight="1" x14ac:dyDescent="0.25">
      <c r="A403">
        <f t="shared" si="6"/>
        <v>413</v>
      </c>
      <c r="B403">
        <f ca="1">IF(OR(INDEX(ORCAMENTO!$AI:$AI,$A403)&lt;&gt;"",INDEX(ORCAMENTO!$AH:$AH,$A403)="⚠",INDEX(ORCAMENTO!$AH:$AH,$A403)="◔"),1,0)</f>
        <v>0</v>
      </c>
      <c r="C403">
        <f ca="1">SUM($B$1:B403)</f>
        <v>12</v>
      </c>
    </row>
    <row r="404" spans="1:3" ht="15" customHeight="1" x14ac:dyDescent="0.25">
      <c r="A404">
        <f t="shared" si="6"/>
        <v>414</v>
      </c>
      <c r="B404">
        <f ca="1">IF(OR(INDEX(ORCAMENTO!$AI:$AI,$A404)&lt;&gt;"",INDEX(ORCAMENTO!$AH:$AH,$A404)="⚠",INDEX(ORCAMENTO!$AH:$AH,$A404)="◔"),1,0)</f>
        <v>0</v>
      </c>
      <c r="C404">
        <f ca="1">SUM($B$1:B404)</f>
        <v>12</v>
      </c>
    </row>
    <row r="405" spans="1:3" ht="15" customHeight="1" x14ac:dyDescent="0.25">
      <c r="A405">
        <f t="shared" si="6"/>
        <v>415</v>
      </c>
      <c r="B405">
        <f ca="1">IF(OR(INDEX(ORCAMENTO!$AI:$AI,$A405)&lt;&gt;"",INDEX(ORCAMENTO!$AH:$AH,$A405)="⚠",INDEX(ORCAMENTO!$AH:$AH,$A405)="◔"),1,0)</f>
        <v>0</v>
      </c>
      <c r="C405">
        <f ca="1">SUM($B$1:B405)</f>
        <v>12</v>
      </c>
    </row>
    <row r="406" spans="1:3" ht="15" customHeight="1" x14ac:dyDescent="0.25">
      <c r="A406">
        <f t="shared" si="6"/>
        <v>416</v>
      </c>
      <c r="B406">
        <f ca="1">IF(OR(INDEX(ORCAMENTO!$AI:$AI,$A406)&lt;&gt;"",INDEX(ORCAMENTO!$AH:$AH,$A406)="⚠",INDEX(ORCAMENTO!$AH:$AH,$A406)="◔"),1,0)</f>
        <v>0</v>
      </c>
      <c r="C406">
        <f ca="1">SUM($B$1:B406)</f>
        <v>12</v>
      </c>
    </row>
    <row r="407" spans="1:3" ht="15" customHeight="1" x14ac:dyDescent="0.25">
      <c r="A407">
        <f t="shared" si="6"/>
        <v>417</v>
      </c>
      <c r="B407">
        <f ca="1">IF(OR(INDEX(ORCAMENTO!$AI:$AI,$A407)&lt;&gt;"",INDEX(ORCAMENTO!$AH:$AH,$A407)="⚠",INDEX(ORCAMENTO!$AH:$AH,$A407)="◔"),1,0)</f>
        <v>0</v>
      </c>
      <c r="C407">
        <f ca="1">SUM($B$1:B407)</f>
        <v>12</v>
      </c>
    </row>
    <row r="408" spans="1:3" ht="15" customHeight="1" x14ac:dyDescent="0.25">
      <c r="A408">
        <f t="shared" si="6"/>
        <v>418</v>
      </c>
      <c r="B408">
        <f ca="1">IF(OR(INDEX(ORCAMENTO!$AI:$AI,$A408)&lt;&gt;"",INDEX(ORCAMENTO!$AH:$AH,$A408)="⚠",INDEX(ORCAMENTO!$AH:$AH,$A408)="◔"),1,0)</f>
        <v>0</v>
      </c>
      <c r="C408">
        <f ca="1">SUM($B$1:B408)</f>
        <v>12</v>
      </c>
    </row>
    <row r="409" spans="1:3" ht="15" customHeight="1" x14ac:dyDescent="0.25">
      <c r="A409">
        <f t="shared" si="6"/>
        <v>419</v>
      </c>
      <c r="B409">
        <f ca="1">IF(OR(INDEX(ORCAMENTO!$AI:$AI,$A409)&lt;&gt;"",INDEX(ORCAMENTO!$AH:$AH,$A409)="⚠",INDEX(ORCAMENTO!$AH:$AH,$A409)="◔"),1,0)</f>
        <v>0</v>
      </c>
      <c r="C409">
        <f ca="1">SUM($B$1:B409)</f>
        <v>12</v>
      </c>
    </row>
    <row r="410" spans="1:3" ht="15" customHeight="1" x14ac:dyDescent="0.25">
      <c r="A410">
        <f t="shared" si="6"/>
        <v>420</v>
      </c>
      <c r="B410">
        <f ca="1">IF(OR(INDEX(ORCAMENTO!$AI:$AI,$A410)&lt;&gt;"",INDEX(ORCAMENTO!$AH:$AH,$A410)="⚠",INDEX(ORCAMENTO!$AH:$AH,$A410)="◔"),1,0)</f>
        <v>0</v>
      </c>
      <c r="C410">
        <f ca="1">SUM($B$1:B410)</f>
        <v>12</v>
      </c>
    </row>
    <row r="411" spans="1:3" ht="15" customHeight="1" x14ac:dyDescent="0.25">
      <c r="A411">
        <f t="shared" si="6"/>
        <v>421</v>
      </c>
      <c r="B411">
        <f ca="1">IF(OR(INDEX(ORCAMENTO!$AI:$AI,$A411)&lt;&gt;"",INDEX(ORCAMENTO!$AH:$AH,$A411)="⚠",INDEX(ORCAMENTO!$AH:$AH,$A411)="◔"),1,0)</f>
        <v>0</v>
      </c>
      <c r="C411">
        <f ca="1">SUM($B$1:B411)</f>
        <v>12</v>
      </c>
    </row>
    <row r="412" spans="1:3" ht="15" customHeight="1" x14ac:dyDescent="0.25">
      <c r="A412">
        <f t="shared" si="6"/>
        <v>422</v>
      </c>
      <c r="B412">
        <f ca="1">IF(OR(INDEX(ORCAMENTO!$AI:$AI,$A412)&lt;&gt;"",INDEX(ORCAMENTO!$AH:$AH,$A412)="⚠",INDEX(ORCAMENTO!$AH:$AH,$A412)="◔"),1,0)</f>
        <v>0</v>
      </c>
      <c r="C412">
        <f ca="1">SUM($B$1:B412)</f>
        <v>12</v>
      </c>
    </row>
    <row r="413" spans="1:3" ht="15" customHeight="1" x14ac:dyDescent="0.25">
      <c r="A413">
        <f t="shared" si="6"/>
        <v>423</v>
      </c>
      <c r="B413">
        <f ca="1">IF(OR(INDEX(ORCAMENTO!$AI:$AI,$A413)&lt;&gt;"",INDEX(ORCAMENTO!$AH:$AH,$A413)="⚠",INDEX(ORCAMENTO!$AH:$AH,$A413)="◔"),1,0)</f>
        <v>0</v>
      </c>
      <c r="C413">
        <f ca="1">SUM($B$1:B413)</f>
        <v>12</v>
      </c>
    </row>
    <row r="414" spans="1:3" ht="15" customHeight="1" x14ac:dyDescent="0.25">
      <c r="A414">
        <f t="shared" si="6"/>
        <v>424</v>
      </c>
      <c r="B414">
        <f ca="1">IF(OR(INDEX(ORCAMENTO!$AI:$AI,$A414)&lt;&gt;"",INDEX(ORCAMENTO!$AH:$AH,$A414)="⚠",INDEX(ORCAMENTO!$AH:$AH,$A414)="◔"),1,0)</f>
        <v>0</v>
      </c>
      <c r="C414">
        <f ca="1">SUM($B$1:B414)</f>
        <v>12</v>
      </c>
    </row>
    <row r="415" spans="1:3" ht="15" customHeight="1" x14ac:dyDescent="0.25">
      <c r="A415">
        <f t="shared" si="6"/>
        <v>425</v>
      </c>
      <c r="B415">
        <f ca="1">IF(OR(INDEX(ORCAMENTO!$AI:$AI,$A415)&lt;&gt;"",INDEX(ORCAMENTO!$AH:$AH,$A415)="⚠",INDEX(ORCAMENTO!$AH:$AH,$A415)="◔"),1,0)</f>
        <v>0</v>
      </c>
      <c r="C415">
        <f ca="1">SUM($B$1:B415)</f>
        <v>12</v>
      </c>
    </row>
    <row r="416" spans="1:3" ht="15" customHeight="1" x14ac:dyDescent="0.25">
      <c r="A416">
        <f t="shared" si="6"/>
        <v>426</v>
      </c>
      <c r="B416">
        <f ca="1">IF(OR(INDEX(ORCAMENTO!$AI:$AI,$A416)&lt;&gt;"",INDEX(ORCAMENTO!$AH:$AH,$A416)="⚠",INDEX(ORCAMENTO!$AH:$AH,$A416)="◔"),1,0)</f>
        <v>0</v>
      </c>
      <c r="C416">
        <f ca="1">SUM($B$1:B416)</f>
        <v>12</v>
      </c>
    </row>
    <row r="417" spans="1:3" ht="15" customHeight="1" x14ac:dyDescent="0.25">
      <c r="A417">
        <f t="shared" si="6"/>
        <v>427</v>
      </c>
      <c r="B417">
        <f ca="1">IF(OR(INDEX(ORCAMENTO!$AI:$AI,$A417)&lt;&gt;"",INDEX(ORCAMENTO!$AH:$AH,$A417)="⚠",INDEX(ORCAMENTO!$AH:$AH,$A417)="◔"),1,0)</f>
        <v>0</v>
      </c>
      <c r="C417">
        <f ca="1">SUM($B$1:B417)</f>
        <v>12</v>
      </c>
    </row>
    <row r="418" spans="1:3" ht="15" customHeight="1" x14ac:dyDescent="0.25">
      <c r="A418">
        <f t="shared" si="6"/>
        <v>428</v>
      </c>
      <c r="B418">
        <f ca="1">IF(OR(INDEX(ORCAMENTO!$AI:$AI,$A418)&lt;&gt;"",INDEX(ORCAMENTO!$AH:$AH,$A418)="⚠",INDEX(ORCAMENTO!$AH:$AH,$A418)="◔"),1,0)</f>
        <v>0</v>
      </c>
      <c r="C418">
        <f ca="1">SUM($B$1:B418)</f>
        <v>12</v>
      </c>
    </row>
    <row r="419" spans="1:3" ht="15" customHeight="1" x14ac:dyDescent="0.25">
      <c r="A419">
        <f t="shared" si="6"/>
        <v>429</v>
      </c>
      <c r="B419">
        <f ca="1">IF(OR(INDEX(ORCAMENTO!$AI:$AI,$A419)&lt;&gt;"",INDEX(ORCAMENTO!$AH:$AH,$A419)="⚠",INDEX(ORCAMENTO!$AH:$AH,$A419)="◔"),1,0)</f>
        <v>0</v>
      </c>
      <c r="C419">
        <f ca="1">SUM($B$1:B419)</f>
        <v>12</v>
      </c>
    </row>
    <row r="420" spans="1:3" ht="15" customHeight="1" x14ac:dyDescent="0.25">
      <c r="A420">
        <f t="shared" si="6"/>
        <v>430</v>
      </c>
      <c r="B420">
        <f ca="1">IF(OR(INDEX(ORCAMENTO!$AI:$AI,$A420)&lt;&gt;"",INDEX(ORCAMENTO!$AH:$AH,$A420)="⚠",INDEX(ORCAMENTO!$AH:$AH,$A420)="◔"),1,0)</f>
        <v>0</v>
      </c>
      <c r="C420">
        <f ca="1">SUM($B$1:B420)</f>
        <v>12</v>
      </c>
    </row>
    <row r="421" spans="1:3" ht="15" customHeight="1" x14ac:dyDescent="0.25">
      <c r="A421">
        <f t="shared" si="6"/>
        <v>431</v>
      </c>
      <c r="B421">
        <f ca="1">IF(OR(INDEX(ORCAMENTO!$AI:$AI,$A421)&lt;&gt;"",INDEX(ORCAMENTO!$AH:$AH,$A421)="⚠",INDEX(ORCAMENTO!$AH:$AH,$A421)="◔"),1,0)</f>
        <v>0</v>
      </c>
      <c r="C421">
        <f ca="1">SUM($B$1:B421)</f>
        <v>12</v>
      </c>
    </row>
    <row r="422" spans="1:3" ht="15" customHeight="1" x14ac:dyDescent="0.25">
      <c r="A422">
        <f t="shared" si="6"/>
        <v>432</v>
      </c>
      <c r="B422">
        <f ca="1">IF(OR(INDEX(ORCAMENTO!$AI:$AI,$A422)&lt;&gt;"",INDEX(ORCAMENTO!$AH:$AH,$A422)="⚠",INDEX(ORCAMENTO!$AH:$AH,$A422)="◔"),1,0)</f>
        <v>0</v>
      </c>
      <c r="C422">
        <f ca="1">SUM($B$1:B422)</f>
        <v>12</v>
      </c>
    </row>
    <row r="423" spans="1:3" ht="15" customHeight="1" x14ac:dyDescent="0.25">
      <c r="A423">
        <f t="shared" si="6"/>
        <v>433</v>
      </c>
      <c r="B423">
        <f ca="1">IF(OR(INDEX(ORCAMENTO!$AI:$AI,$A423)&lt;&gt;"",INDEX(ORCAMENTO!$AH:$AH,$A423)="⚠",INDEX(ORCAMENTO!$AH:$AH,$A423)="◔"),1,0)</f>
        <v>0</v>
      </c>
      <c r="C423">
        <f ca="1">SUM($B$1:B423)</f>
        <v>12</v>
      </c>
    </row>
    <row r="424" spans="1:3" ht="15" customHeight="1" x14ac:dyDescent="0.25">
      <c r="A424">
        <f t="shared" si="6"/>
        <v>434</v>
      </c>
      <c r="B424">
        <f ca="1">IF(OR(INDEX(ORCAMENTO!$AI:$AI,$A424)&lt;&gt;"",INDEX(ORCAMENTO!$AH:$AH,$A424)="⚠",INDEX(ORCAMENTO!$AH:$AH,$A424)="◔"),1,0)</f>
        <v>0</v>
      </c>
      <c r="C424">
        <f ca="1">SUM($B$1:B424)</f>
        <v>12</v>
      </c>
    </row>
    <row r="425" spans="1:3" ht="15" customHeight="1" x14ac:dyDescent="0.25">
      <c r="A425">
        <f t="shared" si="6"/>
        <v>435</v>
      </c>
      <c r="B425">
        <f ca="1">IF(OR(INDEX(ORCAMENTO!$AI:$AI,$A425)&lt;&gt;"",INDEX(ORCAMENTO!$AH:$AH,$A425)="⚠",INDEX(ORCAMENTO!$AH:$AH,$A425)="◔"),1,0)</f>
        <v>0</v>
      </c>
      <c r="C425">
        <f ca="1">SUM($B$1:B425)</f>
        <v>12</v>
      </c>
    </row>
    <row r="426" spans="1:3" ht="15" customHeight="1" x14ac:dyDescent="0.25">
      <c r="A426">
        <f t="shared" si="6"/>
        <v>436</v>
      </c>
      <c r="B426">
        <f ca="1">IF(OR(INDEX(ORCAMENTO!$AI:$AI,$A426)&lt;&gt;"",INDEX(ORCAMENTO!$AH:$AH,$A426)="⚠",INDEX(ORCAMENTO!$AH:$AH,$A426)="◔"),1,0)</f>
        <v>0</v>
      </c>
      <c r="C426">
        <f ca="1">SUM($B$1:B426)</f>
        <v>12</v>
      </c>
    </row>
    <row r="427" spans="1:3" ht="15" customHeight="1" x14ac:dyDescent="0.25">
      <c r="A427">
        <f t="shared" si="6"/>
        <v>437</v>
      </c>
      <c r="B427">
        <f ca="1">IF(OR(INDEX(ORCAMENTO!$AI:$AI,$A427)&lt;&gt;"",INDEX(ORCAMENTO!$AH:$AH,$A427)="⚠",INDEX(ORCAMENTO!$AH:$AH,$A427)="◔"),1,0)</f>
        <v>0</v>
      </c>
      <c r="C427">
        <f ca="1">SUM($B$1:B427)</f>
        <v>12</v>
      </c>
    </row>
    <row r="428" spans="1:3" ht="15" customHeight="1" x14ac:dyDescent="0.25">
      <c r="A428">
        <f t="shared" si="6"/>
        <v>438</v>
      </c>
      <c r="B428">
        <f ca="1">IF(OR(INDEX(ORCAMENTO!$AI:$AI,$A428)&lt;&gt;"",INDEX(ORCAMENTO!$AH:$AH,$A428)="⚠",INDEX(ORCAMENTO!$AH:$AH,$A428)="◔"),1,0)</f>
        <v>0</v>
      </c>
      <c r="C428">
        <f ca="1">SUM($B$1:B428)</f>
        <v>12</v>
      </c>
    </row>
    <row r="429" spans="1:3" ht="15" customHeight="1" x14ac:dyDescent="0.25">
      <c r="A429">
        <f t="shared" si="6"/>
        <v>439</v>
      </c>
      <c r="B429">
        <f ca="1">IF(OR(INDEX(ORCAMENTO!$AI:$AI,$A429)&lt;&gt;"",INDEX(ORCAMENTO!$AH:$AH,$A429)="⚠",INDEX(ORCAMENTO!$AH:$AH,$A429)="◔"),1,0)</f>
        <v>0</v>
      </c>
      <c r="C429">
        <f ca="1">SUM($B$1:B429)</f>
        <v>12</v>
      </c>
    </row>
    <row r="430" spans="1:3" ht="15" customHeight="1" x14ac:dyDescent="0.25">
      <c r="A430">
        <f t="shared" si="6"/>
        <v>440</v>
      </c>
      <c r="B430">
        <f ca="1">IF(OR(INDEX(ORCAMENTO!$AI:$AI,$A430)&lt;&gt;"",INDEX(ORCAMENTO!$AH:$AH,$A430)="⚠",INDEX(ORCAMENTO!$AH:$AH,$A430)="◔"),1,0)</f>
        <v>0</v>
      </c>
      <c r="C430">
        <f ca="1">SUM($B$1:B430)</f>
        <v>12</v>
      </c>
    </row>
    <row r="431" spans="1:3" ht="15" customHeight="1" x14ac:dyDescent="0.25">
      <c r="A431">
        <f t="shared" si="6"/>
        <v>441</v>
      </c>
      <c r="B431">
        <f ca="1">IF(OR(INDEX(ORCAMENTO!$AI:$AI,$A431)&lt;&gt;"",INDEX(ORCAMENTO!$AH:$AH,$A431)="⚠",INDEX(ORCAMENTO!$AH:$AH,$A431)="◔"),1,0)</f>
        <v>0</v>
      </c>
      <c r="C431">
        <f ca="1">SUM($B$1:B431)</f>
        <v>12</v>
      </c>
    </row>
    <row r="432" spans="1:3" ht="15" customHeight="1" x14ac:dyDescent="0.25">
      <c r="A432">
        <f t="shared" si="6"/>
        <v>442</v>
      </c>
      <c r="B432">
        <f ca="1">IF(OR(INDEX(ORCAMENTO!$AI:$AI,$A432)&lt;&gt;"",INDEX(ORCAMENTO!$AH:$AH,$A432)="⚠",INDEX(ORCAMENTO!$AH:$AH,$A432)="◔"),1,0)</f>
        <v>0</v>
      </c>
      <c r="C432">
        <f ca="1">SUM($B$1:B432)</f>
        <v>12</v>
      </c>
    </row>
    <row r="433" spans="1:3" ht="15" customHeight="1" x14ac:dyDescent="0.25">
      <c r="A433">
        <f t="shared" si="6"/>
        <v>443</v>
      </c>
      <c r="B433">
        <f ca="1">IF(OR(INDEX(ORCAMENTO!$AI:$AI,$A433)&lt;&gt;"",INDEX(ORCAMENTO!$AH:$AH,$A433)="⚠",INDEX(ORCAMENTO!$AH:$AH,$A433)="◔"),1,0)</f>
        <v>0</v>
      </c>
      <c r="C433">
        <f ca="1">SUM($B$1:B433)</f>
        <v>12</v>
      </c>
    </row>
    <row r="434" spans="1:3" ht="15" customHeight="1" x14ac:dyDescent="0.25">
      <c r="A434">
        <f t="shared" si="6"/>
        <v>444</v>
      </c>
      <c r="B434">
        <f ca="1">IF(OR(INDEX(ORCAMENTO!$AI:$AI,$A434)&lt;&gt;"",INDEX(ORCAMENTO!$AH:$AH,$A434)="⚠",INDEX(ORCAMENTO!$AH:$AH,$A434)="◔"),1,0)</f>
        <v>0</v>
      </c>
      <c r="C434">
        <f ca="1">SUM($B$1:B434)</f>
        <v>12</v>
      </c>
    </row>
    <row r="435" spans="1:3" ht="15" customHeight="1" x14ac:dyDescent="0.25">
      <c r="A435">
        <f t="shared" si="6"/>
        <v>445</v>
      </c>
      <c r="B435">
        <f ca="1">IF(OR(INDEX(ORCAMENTO!$AI:$AI,$A435)&lt;&gt;"",INDEX(ORCAMENTO!$AH:$AH,$A435)="⚠",INDEX(ORCAMENTO!$AH:$AH,$A435)="◔"),1,0)</f>
        <v>0</v>
      </c>
      <c r="C435">
        <f ca="1">SUM($B$1:B435)</f>
        <v>12</v>
      </c>
    </row>
    <row r="436" spans="1:3" ht="15" customHeight="1" x14ac:dyDescent="0.25">
      <c r="A436">
        <f t="shared" si="6"/>
        <v>446</v>
      </c>
      <c r="B436">
        <f ca="1">IF(OR(INDEX(ORCAMENTO!$AI:$AI,$A436)&lt;&gt;"",INDEX(ORCAMENTO!$AH:$AH,$A436)="⚠",INDEX(ORCAMENTO!$AH:$AH,$A436)="◔"),1,0)</f>
        <v>0</v>
      </c>
      <c r="C436">
        <f ca="1">SUM($B$1:B436)</f>
        <v>12</v>
      </c>
    </row>
    <row r="437" spans="1:3" ht="15" customHeight="1" x14ac:dyDescent="0.25">
      <c r="A437">
        <f t="shared" si="6"/>
        <v>447</v>
      </c>
      <c r="B437">
        <f ca="1">IF(OR(INDEX(ORCAMENTO!$AI:$AI,$A437)&lt;&gt;"",INDEX(ORCAMENTO!$AH:$AH,$A437)="⚠",INDEX(ORCAMENTO!$AH:$AH,$A437)="◔"),1,0)</f>
        <v>0</v>
      </c>
      <c r="C437">
        <f ca="1">SUM($B$1:B437)</f>
        <v>12</v>
      </c>
    </row>
    <row r="438" spans="1:3" ht="15" customHeight="1" x14ac:dyDescent="0.25">
      <c r="A438">
        <f t="shared" si="6"/>
        <v>448</v>
      </c>
      <c r="B438">
        <f ca="1">IF(OR(INDEX(ORCAMENTO!$AI:$AI,$A438)&lt;&gt;"",INDEX(ORCAMENTO!$AH:$AH,$A438)="⚠",INDEX(ORCAMENTO!$AH:$AH,$A438)="◔"),1,0)</f>
        <v>0</v>
      </c>
      <c r="C438">
        <f ca="1">SUM($B$1:B438)</f>
        <v>12</v>
      </c>
    </row>
    <row r="439" spans="1:3" ht="15" customHeight="1" x14ac:dyDescent="0.25">
      <c r="A439">
        <f t="shared" si="6"/>
        <v>449</v>
      </c>
      <c r="B439">
        <f ca="1">IF(OR(INDEX(ORCAMENTO!$AI:$AI,$A439)&lt;&gt;"",INDEX(ORCAMENTO!$AH:$AH,$A439)="⚠",INDEX(ORCAMENTO!$AH:$AH,$A439)="◔"),1,0)</f>
        <v>0</v>
      </c>
      <c r="C439">
        <f ca="1">SUM($B$1:B439)</f>
        <v>12</v>
      </c>
    </row>
    <row r="440" spans="1:3" ht="15" customHeight="1" x14ac:dyDescent="0.25">
      <c r="A440">
        <f t="shared" si="6"/>
        <v>450</v>
      </c>
      <c r="B440">
        <f ca="1">IF(OR(INDEX(ORCAMENTO!$AI:$AI,$A440)&lt;&gt;"",INDEX(ORCAMENTO!$AH:$AH,$A440)="⚠",INDEX(ORCAMENTO!$AH:$AH,$A440)="◔"),1,0)</f>
        <v>0</v>
      </c>
      <c r="C440">
        <f ca="1">SUM($B$1:B440)</f>
        <v>12</v>
      </c>
    </row>
    <row r="441" spans="1:3" ht="15" customHeight="1" x14ac:dyDescent="0.25">
      <c r="A441">
        <f t="shared" si="6"/>
        <v>451</v>
      </c>
      <c r="B441">
        <f ca="1">IF(OR(INDEX(ORCAMENTO!$AI:$AI,$A441)&lt;&gt;"",INDEX(ORCAMENTO!$AH:$AH,$A441)="⚠",INDEX(ORCAMENTO!$AH:$AH,$A441)="◔"),1,0)</f>
        <v>0</v>
      </c>
      <c r="C441">
        <f ca="1">SUM($B$1:B441)</f>
        <v>12</v>
      </c>
    </row>
    <row r="442" spans="1:3" ht="15" customHeight="1" x14ac:dyDescent="0.25">
      <c r="A442">
        <f t="shared" si="6"/>
        <v>452</v>
      </c>
      <c r="B442">
        <f ca="1">IF(OR(INDEX(ORCAMENTO!$AI:$AI,$A442)&lt;&gt;"",INDEX(ORCAMENTO!$AH:$AH,$A442)="⚠",INDEX(ORCAMENTO!$AH:$AH,$A442)="◔"),1,0)</f>
        <v>0</v>
      </c>
      <c r="C442">
        <f ca="1">SUM($B$1:B442)</f>
        <v>12</v>
      </c>
    </row>
    <row r="443" spans="1:3" ht="15" customHeight="1" x14ac:dyDescent="0.25">
      <c r="A443">
        <f t="shared" si="6"/>
        <v>453</v>
      </c>
      <c r="B443">
        <f ca="1">IF(OR(INDEX(ORCAMENTO!$AI:$AI,$A443)&lt;&gt;"",INDEX(ORCAMENTO!$AH:$AH,$A443)="⚠",INDEX(ORCAMENTO!$AH:$AH,$A443)="◔"),1,0)</f>
        <v>0</v>
      </c>
      <c r="C443">
        <f ca="1">SUM($B$1:B443)</f>
        <v>12</v>
      </c>
    </row>
    <row r="444" spans="1:3" ht="15" customHeight="1" x14ac:dyDescent="0.25">
      <c r="A444">
        <f t="shared" si="6"/>
        <v>454</v>
      </c>
      <c r="B444">
        <f ca="1">IF(OR(INDEX(ORCAMENTO!$AI:$AI,$A444)&lt;&gt;"",INDEX(ORCAMENTO!$AH:$AH,$A444)="⚠",INDEX(ORCAMENTO!$AH:$AH,$A444)="◔"),1,0)</f>
        <v>0</v>
      </c>
      <c r="C444">
        <f ca="1">SUM($B$1:B444)</f>
        <v>12</v>
      </c>
    </row>
    <row r="445" spans="1:3" ht="15" customHeight="1" x14ac:dyDescent="0.25">
      <c r="A445">
        <f t="shared" si="6"/>
        <v>455</v>
      </c>
      <c r="B445">
        <f ca="1">IF(OR(INDEX(ORCAMENTO!$AI:$AI,$A445)&lt;&gt;"",INDEX(ORCAMENTO!$AH:$AH,$A445)="⚠",INDEX(ORCAMENTO!$AH:$AH,$A445)="◔"),1,0)</f>
        <v>0</v>
      </c>
      <c r="C445">
        <f ca="1">SUM($B$1:B445)</f>
        <v>12</v>
      </c>
    </row>
    <row r="446" spans="1:3" ht="15" customHeight="1" x14ac:dyDescent="0.25">
      <c r="A446">
        <f t="shared" si="6"/>
        <v>456</v>
      </c>
      <c r="B446">
        <f ca="1">IF(OR(INDEX(ORCAMENTO!$AI:$AI,$A446)&lt;&gt;"",INDEX(ORCAMENTO!$AH:$AH,$A446)="⚠",INDEX(ORCAMENTO!$AH:$AH,$A446)="◔"),1,0)</f>
        <v>0</v>
      </c>
      <c r="C446">
        <f ca="1">SUM($B$1:B446)</f>
        <v>12</v>
      </c>
    </row>
    <row r="447" spans="1:3" ht="15" customHeight="1" x14ac:dyDescent="0.25">
      <c r="A447">
        <f t="shared" si="6"/>
        <v>457</v>
      </c>
      <c r="B447">
        <f ca="1">IF(OR(INDEX(ORCAMENTO!$AI:$AI,$A447)&lt;&gt;"",INDEX(ORCAMENTO!$AH:$AH,$A447)="⚠",INDEX(ORCAMENTO!$AH:$AH,$A447)="◔"),1,0)</f>
        <v>0</v>
      </c>
      <c r="C447">
        <f ca="1">SUM($B$1:B447)</f>
        <v>12</v>
      </c>
    </row>
    <row r="448" spans="1:3" ht="15" customHeight="1" x14ac:dyDescent="0.25">
      <c r="A448">
        <f t="shared" si="6"/>
        <v>458</v>
      </c>
      <c r="B448">
        <f ca="1">IF(OR(INDEX(ORCAMENTO!$AI:$AI,$A448)&lt;&gt;"",INDEX(ORCAMENTO!$AH:$AH,$A448)="⚠",INDEX(ORCAMENTO!$AH:$AH,$A448)="◔"),1,0)</f>
        <v>0</v>
      </c>
      <c r="C448">
        <f ca="1">SUM($B$1:B448)</f>
        <v>12</v>
      </c>
    </row>
    <row r="449" spans="1:3" ht="15" customHeight="1" x14ac:dyDescent="0.25">
      <c r="A449">
        <f t="shared" ref="A449:A512" si="7">ROW()+10</f>
        <v>459</v>
      </c>
      <c r="B449">
        <f ca="1">IF(OR(INDEX(ORCAMENTO!$AI:$AI,$A449)&lt;&gt;"",INDEX(ORCAMENTO!$AH:$AH,$A449)="⚠",INDEX(ORCAMENTO!$AH:$AH,$A449)="◔"),1,0)</f>
        <v>0</v>
      </c>
      <c r="C449">
        <f ca="1">SUM($B$1:B449)</f>
        <v>12</v>
      </c>
    </row>
    <row r="450" spans="1:3" ht="15" customHeight="1" x14ac:dyDescent="0.25">
      <c r="A450">
        <f t="shared" si="7"/>
        <v>460</v>
      </c>
      <c r="B450">
        <f ca="1">IF(OR(INDEX(ORCAMENTO!$AI:$AI,$A450)&lt;&gt;"",INDEX(ORCAMENTO!$AH:$AH,$A450)="⚠",INDEX(ORCAMENTO!$AH:$AH,$A450)="◔"),1,0)</f>
        <v>0</v>
      </c>
      <c r="C450">
        <f ca="1">SUM($B$1:B450)</f>
        <v>12</v>
      </c>
    </row>
    <row r="451" spans="1:3" ht="15" customHeight="1" x14ac:dyDescent="0.25">
      <c r="A451">
        <f t="shared" si="7"/>
        <v>461</v>
      </c>
      <c r="B451">
        <f ca="1">IF(OR(INDEX(ORCAMENTO!$AI:$AI,$A451)&lt;&gt;"",INDEX(ORCAMENTO!$AH:$AH,$A451)="⚠",INDEX(ORCAMENTO!$AH:$AH,$A451)="◔"),1,0)</f>
        <v>0</v>
      </c>
      <c r="C451">
        <f ca="1">SUM($B$1:B451)</f>
        <v>12</v>
      </c>
    </row>
    <row r="452" spans="1:3" ht="15" customHeight="1" x14ac:dyDescent="0.25">
      <c r="A452">
        <f t="shared" si="7"/>
        <v>462</v>
      </c>
      <c r="B452">
        <f ca="1">IF(OR(INDEX(ORCAMENTO!$AI:$AI,$A452)&lt;&gt;"",INDEX(ORCAMENTO!$AH:$AH,$A452)="⚠",INDEX(ORCAMENTO!$AH:$AH,$A452)="◔"),1,0)</f>
        <v>0</v>
      </c>
      <c r="C452">
        <f ca="1">SUM($B$1:B452)</f>
        <v>12</v>
      </c>
    </row>
    <row r="453" spans="1:3" ht="15" customHeight="1" x14ac:dyDescent="0.25">
      <c r="A453">
        <f t="shared" si="7"/>
        <v>463</v>
      </c>
      <c r="B453">
        <f ca="1">IF(OR(INDEX(ORCAMENTO!$AI:$AI,$A453)&lt;&gt;"",INDEX(ORCAMENTO!$AH:$AH,$A453)="⚠",INDEX(ORCAMENTO!$AH:$AH,$A453)="◔"),1,0)</f>
        <v>0</v>
      </c>
      <c r="C453">
        <f ca="1">SUM($B$1:B453)</f>
        <v>12</v>
      </c>
    </row>
    <row r="454" spans="1:3" ht="15" customHeight="1" x14ac:dyDescent="0.25">
      <c r="A454">
        <f t="shared" si="7"/>
        <v>464</v>
      </c>
      <c r="B454">
        <f ca="1">IF(OR(INDEX(ORCAMENTO!$AI:$AI,$A454)&lt;&gt;"",INDEX(ORCAMENTO!$AH:$AH,$A454)="⚠",INDEX(ORCAMENTO!$AH:$AH,$A454)="◔"),1,0)</f>
        <v>0</v>
      </c>
      <c r="C454">
        <f ca="1">SUM($B$1:B454)</f>
        <v>12</v>
      </c>
    </row>
    <row r="455" spans="1:3" ht="15" customHeight="1" x14ac:dyDescent="0.25">
      <c r="A455">
        <f t="shared" si="7"/>
        <v>465</v>
      </c>
      <c r="B455">
        <f ca="1">IF(OR(INDEX(ORCAMENTO!$AI:$AI,$A455)&lt;&gt;"",INDEX(ORCAMENTO!$AH:$AH,$A455)="⚠",INDEX(ORCAMENTO!$AH:$AH,$A455)="◔"),1,0)</f>
        <v>0</v>
      </c>
      <c r="C455">
        <f ca="1">SUM($B$1:B455)</f>
        <v>12</v>
      </c>
    </row>
    <row r="456" spans="1:3" ht="15" customHeight="1" x14ac:dyDescent="0.25">
      <c r="A456">
        <f t="shared" si="7"/>
        <v>466</v>
      </c>
      <c r="B456">
        <f ca="1">IF(OR(INDEX(ORCAMENTO!$AI:$AI,$A456)&lt;&gt;"",INDEX(ORCAMENTO!$AH:$AH,$A456)="⚠",INDEX(ORCAMENTO!$AH:$AH,$A456)="◔"),1,0)</f>
        <v>0</v>
      </c>
      <c r="C456">
        <f ca="1">SUM($B$1:B456)</f>
        <v>12</v>
      </c>
    </row>
    <row r="457" spans="1:3" ht="15" customHeight="1" x14ac:dyDescent="0.25">
      <c r="A457">
        <f t="shared" si="7"/>
        <v>467</v>
      </c>
      <c r="B457">
        <f ca="1">IF(OR(INDEX(ORCAMENTO!$AI:$AI,$A457)&lt;&gt;"",INDEX(ORCAMENTO!$AH:$AH,$A457)="⚠",INDEX(ORCAMENTO!$AH:$AH,$A457)="◔"),1,0)</f>
        <v>0</v>
      </c>
      <c r="C457">
        <f ca="1">SUM($B$1:B457)</f>
        <v>12</v>
      </c>
    </row>
    <row r="458" spans="1:3" ht="15" customHeight="1" x14ac:dyDescent="0.25">
      <c r="A458">
        <f t="shared" si="7"/>
        <v>468</v>
      </c>
      <c r="B458">
        <f ca="1">IF(OR(INDEX(ORCAMENTO!$AI:$AI,$A458)&lt;&gt;"",INDEX(ORCAMENTO!$AH:$AH,$A458)="⚠",INDEX(ORCAMENTO!$AH:$AH,$A458)="◔"),1,0)</f>
        <v>0</v>
      </c>
      <c r="C458">
        <f ca="1">SUM($B$1:B458)</f>
        <v>12</v>
      </c>
    </row>
    <row r="459" spans="1:3" ht="15" customHeight="1" x14ac:dyDescent="0.25">
      <c r="A459">
        <f t="shared" si="7"/>
        <v>469</v>
      </c>
      <c r="B459">
        <f ca="1">IF(OR(INDEX(ORCAMENTO!$AI:$AI,$A459)&lt;&gt;"",INDEX(ORCAMENTO!$AH:$AH,$A459)="⚠",INDEX(ORCAMENTO!$AH:$AH,$A459)="◔"),1,0)</f>
        <v>0</v>
      </c>
      <c r="C459">
        <f ca="1">SUM($B$1:B459)</f>
        <v>12</v>
      </c>
    </row>
    <row r="460" spans="1:3" ht="15" customHeight="1" x14ac:dyDescent="0.25">
      <c r="A460">
        <f t="shared" si="7"/>
        <v>470</v>
      </c>
      <c r="B460">
        <f ca="1">IF(OR(INDEX(ORCAMENTO!$AI:$AI,$A460)&lt;&gt;"",INDEX(ORCAMENTO!$AH:$AH,$A460)="⚠",INDEX(ORCAMENTO!$AH:$AH,$A460)="◔"),1,0)</f>
        <v>0</v>
      </c>
      <c r="C460">
        <f ca="1">SUM($B$1:B460)</f>
        <v>12</v>
      </c>
    </row>
    <row r="461" spans="1:3" ht="15" customHeight="1" x14ac:dyDescent="0.25">
      <c r="A461">
        <f t="shared" si="7"/>
        <v>471</v>
      </c>
      <c r="B461">
        <f ca="1">IF(OR(INDEX(ORCAMENTO!$AI:$AI,$A461)&lt;&gt;"",INDEX(ORCAMENTO!$AH:$AH,$A461)="⚠",INDEX(ORCAMENTO!$AH:$AH,$A461)="◔"),1,0)</f>
        <v>0</v>
      </c>
      <c r="C461">
        <f ca="1">SUM($B$1:B461)</f>
        <v>12</v>
      </c>
    </row>
    <row r="462" spans="1:3" ht="15" customHeight="1" x14ac:dyDescent="0.25">
      <c r="A462">
        <f t="shared" si="7"/>
        <v>472</v>
      </c>
      <c r="B462">
        <f ca="1">IF(OR(INDEX(ORCAMENTO!$AI:$AI,$A462)&lt;&gt;"",INDEX(ORCAMENTO!$AH:$AH,$A462)="⚠",INDEX(ORCAMENTO!$AH:$AH,$A462)="◔"),1,0)</f>
        <v>0</v>
      </c>
      <c r="C462">
        <f ca="1">SUM($B$1:B462)</f>
        <v>12</v>
      </c>
    </row>
    <row r="463" spans="1:3" ht="15" customHeight="1" x14ac:dyDescent="0.25">
      <c r="A463">
        <f t="shared" si="7"/>
        <v>473</v>
      </c>
      <c r="B463">
        <f ca="1">IF(OR(INDEX(ORCAMENTO!$AI:$AI,$A463)&lt;&gt;"",INDEX(ORCAMENTO!$AH:$AH,$A463)="⚠",INDEX(ORCAMENTO!$AH:$AH,$A463)="◔"),1,0)</f>
        <v>0</v>
      </c>
      <c r="C463">
        <f ca="1">SUM($B$1:B463)</f>
        <v>12</v>
      </c>
    </row>
    <row r="464" spans="1:3" ht="15" customHeight="1" x14ac:dyDescent="0.25">
      <c r="A464">
        <f t="shared" si="7"/>
        <v>474</v>
      </c>
      <c r="B464">
        <f ca="1">IF(OR(INDEX(ORCAMENTO!$AI:$AI,$A464)&lt;&gt;"",INDEX(ORCAMENTO!$AH:$AH,$A464)="⚠",INDEX(ORCAMENTO!$AH:$AH,$A464)="◔"),1,0)</f>
        <v>0</v>
      </c>
      <c r="C464">
        <f ca="1">SUM($B$1:B464)</f>
        <v>12</v>
      </c>
    </row>
    <row r="465" spans="1:3" ht="15" customHeight="1" x14ac:dyDescent="0.25">
      <c r="A465">
        <f t="shared" si="7"/>
        <v>475</v>
      </c>
      <c r="B465">
        <f ca="1">IF(OR(INDEX(ORCAMENTO!$AI:$AI,$A465)&lt;&gt;"",INDEX(ORCAMENTO!$AH:$AH,$A465)="⚠",INDEX(ORCAMENTO!$AH:$AH,$A465)="◔"),1,0)</f>
        <v>0</v>
      </c>
      <c r="C465">
        <f ca="1">SUM($B$1:B465)</f>
        <v>12</v>
      </c>
    </row>
    <row r="466" spans="1:3" ht="15" customHeight="1" x14ac:dyDescent="0.25">
      <c r="A466">
        <f t="shared" si="7"/>
        <v>476</v>
      </c>
      <c r="B466">
        <f ca="1">IF(OR(INDEX(ORCAMENTO!$AI:$AI,$A466)&lt;&gt;"",INDEX(ORCAMENTO!$AH:$AH,$A466)="⚠",INDEX(ORCAMENTO!$AH:$AH,$A466)="◔"),1,0)</f>
        <v>0</v>
      </c>
      <c r="C466">
        <f ca="1">SUM($B$1:B466)</f>
        <v>12</v>
      </c>
    </row>
    <row r="467" spans="1:3" ht="15" customHeight="1" x14ac:dyDescent="0.25">
      <c r="A467">
        <f t="shared" si="7"/>
        <v>477</v>
      </c>
      <c r="B467">
        <f ca="1">IF(OR(INDEX(ORCAMENTO!$AI:$AI,$A467)&lt;&gt;"",INDEX(ORCAMENTO!$AH:$AH,$A467)="⚠",INDEX(ORCAMENTO!$AH:$AH,$A467)="◔"),1,0)</f>
        <v>0</v>
      </c>
      <c r="C467">
        <f ca="1">SUM($B$1:B467)</f>
        <v>12</v>
      </c>
    </row>
    <row r="468" spans="1:3" ht="15" customHeight="1" x14ac:dyDescent="0.25">
      <c r="A468">
        <f t="shared" si="7"/>
        <v>478</v>
      </c>
      <c r="B468">
        <f ca="1">IF(OR(INDEX(ORCAMENTO!$AI:$AI,$A468)&lt;&gt;"",INDEX(ORCAMENTO!$AH:$AH,$A468)="⚠",INDEX(ORCAMENTO!$AH:$AH,$A468)="◔"),1,0)</f>
        <v>0</v>
      </c>
      <c r="C468">
        <f ca="1">SUM($B$1:B468)</f>
        <v>12</v>
      </c>
    </row>
    <row r="469" spans="1:3" ht="15" customHeight="1" x14ac:dyDescent="0.25">
      <c r="A469">
        <f t="shared" si="7"/>
        <v>479</v>
      </c>
      <c r="B469">
        <f ca="1">IF(OR(INDEX(ORCAMENTO!$AI:$AI,$A469)&lt;&gt;"",INDEX(ORCAMENTO!$AH:$AH,$A469)="⚠",INDEX(ORCAMENTO!$AH:$AH,$A469)="◔"),1,0)</f>
        <v>0</v>
      </c>
      <c r="C469">
        <f ca="1">SUM($B$1:B469)</f>
        <v>12</v>
      </c>
    </row>
    <row r="470" spans="1:3" ht="15" customHeight="1" x14ac:dyDescent="0.25">
      <c r="A470">
        <f t="shared" si="7"/>
        <v>480</v>
      </c>
      <c r="B470">
        <f ca="1">IF(OR(INDEX(ORCAMENTO!$AI:$AI,$A470)&lt;&gt;"",INDEX(ORCAMENTO!$AH:$AH,$A470)="⚠",INDEX(ORCAMENTO!$AH:$AH,$A470)="◔"),1,0)</f>
        <v>0</v>
      </c>
      <c r="C470">
        <f ca="1">SUM($B$1:B470)</f>
        <v>12</v>
      </c>
    </row>
    <row r="471" spans="1:3" ht="15" customHeight="1" x14ac:dyDescent="0.25">
      <c r="A471">
        <f t="shared" si="7"/>
        <v>481</v>
      </c>
      <c r="B471">
        <f ca="1">IF(OR(INDEX(ORCAMENTO!$AI:$AI,$A471)&lt;&gt;"",INDEX(ORCAMENTO!$AH:$AH,$A471)="⚠",INDEX(ORCAMENTO!$AH:$AH,$A471)="◔"),1,0)</f>
        <v>0</v>
      </c>
      <c r="C471">
        <f ca="1">SUM($B$1:B471)</f>
        <v>12</v>
      </c>
    </row>
    <row r="472" spans="1:3" ht="15" customHeight="1" x14ac:dyDescent="0.25">
      <c r="A472">
        <f t="shared" si="7"/>
        <v>482</v>
      </c>
      <c r="B472">
        <f ca="1">IF(OR(INDEX(ORCAMENTO!$AI:$AI,$A472)&lt;&gt;"",INDEX(ORCAMENTO!$AH:$AH,$A472)="⚠",INDEX(ORCAMENTO!$AH:$AH,$A472)="◔"),1,0)</f>
        <v>0</v>
      </c>
      <c r="C472">
        <f ca="1">SUM($B$1:B472)</f>
        <v>12</v>
      </c>
    </row>
    <row r="473" spans="1:3" ht="15" customHeight="1" x14ac:dyDescent="0.25">
      <c r="A473">
        <f t="shared" si="7"/>
        <v>483</v>
      </c>
      <c r="B473">
        <f ca="1">IF(OR(INDEX(ORCAMENTO!$AI:$AI,$A473)&lt;&gt;"",INDEX(ORCAMENTO!$AH:$AH,$A473)="⚠",INDEX(ORCAMENTO!$AH:$AH,$A473)="◔"),1,0)</f>
        <v>0</v>
      </c>
      <c r="C473">
        <f ca="1">SUM($B$1:B473)</f>
        <v>12</v>
      </c>
    </row>
    <row r="474" spans="1:3" ht="15" customHeight="1" x14ac:dyDescent="0.25">
      <c r="A474">
        <f t="shared" si="7"/>
        <v>484</v>
      </c>
      <c r="B474">
        <f ca="1">IF(OR(INDEX(ORCAMENTO!$AI:$AI,$A474)&lt;&gt;"",INDEX(ORCAMENTO!$AH:$AH,$A474)="⚠",INDEX(ORCAMENTO!$AH:$AH,$A474)="◔"),1,0)</f>
        <v>0</v>
      </c>
      <c r="C474">
        <f ca="1">SUM($B$1:B474)</f>
        <v>12</v>
      </c>
    </row>
    <row r="475" spans="1:3" ht="15" customHeight="1" x14ac:dyDescent="0.25">
      <c r="A475">
        <f t="shared" si="7"/>
        <v>485</v>
      </c>
      <c r="B475">
        <f ca="1">IF(OR(INDEX(ORCAMENTO!$AI:$AI,$A475)&lt;&gt;"",INDEX(ORCAMENTO!$AH:$AH,$A475)="⚠",INDEX(ORCAMENTO!$AH:$AH,$A475)="◔"),1,0)</f>
        <v>0</v>
      </c>
      <c r="C475">
        <f ca="1">SUM($B$1:B475)</f>
        <v>12</v>
      </c>
    </row>
    <row r="476" spans="1:3" ht="15" customHeight="1" x14ac:dyDescent="0.25">
      <c r="A476">
        <f t="shared" si="7"/>
        <v>486</v>
      </c>
      <c r="B476">
        <f ca="1">IF(OR(INDEX(ORCAMENTO!$AI:$AI,$A476)&lt;&gt;"",INDEX(ORCAMENTO!$AH:$AH,$A476)="⚠",INDEX(ORCAMENTO!$AH:$AH,$A476)="◔"),1,0)</f>
        <v>0</v>
      </c>
      <c r="C476">
        <f ca="1">SUM($B$1:B476)</f>
        <v>12</v>
      </c>
    </row>
    <row r="477" spans="1:3" ht="15" customHeight="1" x14ac:dyDescent="0.25">
      <c r="A477">
        <f t="shared" si="7"/>
        <v>487</v>
      </c>
      <c r="B477">
        <f ca="1">IF(OR(INDEX(ORCAMENTO!$AI:$AI,$A477)&lt;&gt;"",INDEX(ORCAMENTO!$AH:$AH,$A477)="⚠",INDEX(ORCAMENTO!$AH:$AH,$A477)="◔"),1,0)</f>
        <v>0</v>
      </c>
      <c r="C477">
        <f ca="1">SUM($B$1:B477)</f>
        <v>12</v>
      </c>
    </row>
    <row r="478" spans="1:3" ht="15" customHeight="1" x14ac:dyDescent="0.25">
      <c r="A478">
        <f t="shared" si="7"/>
        <v>488</v>
      </c>
      <c r="B478">
        <f ca="1">IF(OR(INDEX(ORCAMENTO!$AI:$AI,$A478)&lt;&gt;"",INDEX(ORCAMENTO!$AH:$AH,$A478)="⚠",INDEX(ORCAMENTO!$AH:$AH,$A478)="◔"),1,0)</f>
        <v>0</v>
      </c>
      <c r="C478">
        <f ca="1">SUM($B$1:B478)</f>
        <v>12</v>
      </c>
    </row>
    <row r="479" spans="1:3" ht="15" customHeight="1" x14ac:dyDescent="0.25">
      <c r="A479">
        <f t="shared" si="7"/>
        <v>489</v>
      </c>
      <c r="B479">
        <f ca="1">IF(OR(INDEX(ORCAMENTO!$AI:$AI,$A479)&lt;&gt;"",INDEX(ORCAMENTO!$AH:$AH,$A479)="⚠",INDEX(ORCAMENTO!$AH:$AH,$A479)="◔"),1,0)</f>
        <v>0</v>
      </c>
      <c r="C479">
        <f ca="1">SUM($B$1:B479)</f>
        <v>12</v>
      </c>
    </row>
    <row r="480" spans="1:3" ht="15" customHeight="1" x14ac:dyDescent="0.25">
      <c r="A480">
        <f t="shared" si="7"/>
        <v>490</v>
      </c>
      <c r="B480">
        <f ca="1">IF(OR(INDEX(ORCAMENTO!$AI:$AI,$A480)&lt;&gt;"",INDEX(ORCAMENTO!$AH:$AH,$A480)="⚠",INDEX(ORCAMENTO!$AH:$AH,$A480)="◔"),1,0)</f>
        <v>0</v>
      </c>
      <c r="C480">
        <f ca="1">SUM($B$1:B480)</f>
        <v>12</v>
      </c>
    </row>
    <row r="481" spans="1:3" ht="15" customHeight="1" x14ac:dyDescent="0.25">
      <c r="A481">
        <f t="shared" si="7"/>
        <v>491</v>
      </c>
      <c r="B481">
        <f ca="1">IF(OR(INDEX(ORCAMENTO!$AI:$AI,$A481)&lt;&gt;"",INDEX(ORCAMENTO!$AH:$AH,$A481)="⚠",INDEX(ORCAMENTO!$AH:$AH,$A481)="◔"),1,0)</f>
        <v>0</v>
      </c>
      <c r="C481">
        <f ca="1">SUM($B$1:B481)</f>
        <v>12</v>
      </c>
    </row>
    <row r="482" spans="1:3" ht="15" customHeight="1" x14ac:dyDescent="0.25">
      <c r="A482">
        <f t="shared" si="7"/>
        <v>492</v>
      </c>
      <c r="B482">
        <f ca="1">IF(OR(INDEX(ORCAMENTO!$AI:$AI,$A482)&lt;&gt;"",INDEX(ORCAMENTO!$AH:$AH,$A482)="⚠",INDEX(ORCAMENTO!$AH:$AH,$A482)="◔"),1,0)</f>
        <v>0</v>
      </c>
      <c r="C482">
        <f ca="1">SUM($B$1:B482)</f>
        <v>12</v>
      </c>
    </row>
    <row r="483" spans="1:3" ht="15" customHeight="1" x14ac:dyDescent="0.25">
      <c r="A483">
        <f t="shared" si="7"/>
        <v>493</v>
      </c>
      <c r="B483">
        <f ca="1">IF(OR(INDEX(ORCAMENTO!$AI:$AI,$A483)&lt;&gt;"",INDEX(ORCAMENTO!$AH:$AH,$A483)="⚠",INDEX(ORCAMENTO!$AH:$AH,$A483)="◔"),1,0)</f>
        <v>0</v>
      </c>
      <c r="C483">
        <f ca="1">SUM($B$1:B483)</f>
        <v>12</v>
      </c>
    </row>
    <row r="484" spans="1:3" ht="15" customHeight="1" x14ac:dyDescent="0.25">
      <c r="A484">
        <f t="shared" si="7"/>
        <v>494</v>
      </c>
      <c r="B484">
        <f ca="1">IF(OR(INDEX(ORCAMENTO!$AI:$AI,$A484)&lt;&gt;"",INDEX(ORCAMENTO!$AH:$AH,$A484)="⚠",INDEX(ORCAMENTO!$AH:$AH,$A484)="◔"),1,0)</f>
        <v>0</v>
      </c>
      <c r="C484">
        <f ca="1">SUM($B$1:B484)</f>
        <v>12</v>
      </c>
    </row>
    <row r="485" spans="1:3" ht="15" customHeight="1" x14ac:dyDescent="0.25">
      <c r="A485">
        <f t="shared" si="7"/>
        <v>495</v>
      </c>
      <c r="B485">
        <f ca="1">IF(OR(INDEX(ORCAMENTO!$AI:$AI,$A485)&lt;&gt;"",INDEX(ORCAMENTO!$AH:$AH,$A485)="⚠",INDEX(ORCAMENTO!$AH:$AH,$A485)="◔"),1,0)</f>
        <v>0</v>
      </c>
      <c r="C485">
        <f ca="1">SUM($B$1:B485)</f>
        <v>12</v>
      </c>
    </row>
    <row r="486" spans="1:3" ht="15" customHeight="1" x14ac:dyDescent="0.25">
      <c r="A486">
        <f t="shared" si="7"/>
        <v>496</v>
      </c>
      <c r="B486">
        <f ca="1">IF(OR(INDEX(ORCAMENTO!$AI:$AI,$A486)&lt;&gt;"",INDEX(ORCAMENTO!$AH:$AH,$A486)="⚠",INDEX(ORCAMENTO!$AH:$AH,$A486)="◔"),1,0)</f>
        <v>0</v>
      </c>
      <c r="C486">
        <f ca="1">SUM($B$1:B486)</f>
        <v>12</v>
      </c>
    </row>
    <row r="487" spans="1:3" ht="15" customHeight="1" x14ac:dyDescent="0.25">
      <c r="A487">
        <f t="shared" si="7"/>
        <v>497</v>
      </c>
      <c r="B487">
        <f ca="1">IF(OR(INDEX(ORCAMENTO!$AI:$AI,$A487)&lt;&gt;"",INDEX(ORCAMENTO!$AH:$AH,$A487)="⚠",INDEX(ORCAMENTO!$AH:$AH,$A487)="◔"),1,0)</f>
        <v>0</v>
      </c>
      <c r="C487">
        <f ca="1">SUM($B$1:B487)</f>
        <v>12</v>
      </c>
    </row>
    <row r="488" spans="1:3" ht="15" customHeight="1" x14ac:dyDescent="0.25">
      <c r="A488">
        <f t="shared" si="7"/>
        <v>498</v>
      </c>
      <c r="B488">
        <f ca="1">IF(OR(INDEX(ORCAMENTO!$AI:$AI,$A488)&lt;&gt;"",INDEX(ORCAMENTO!$AH:$AH,$A488)="⚠",INDEX(ORCAMENTO!$AH:$AH,$A488)="◔"),1,0)</f>
        <v>0</v>
      </c>
      <c r="C488">
        <f ca="1">SUM($B$1:B488)</f>
        <v>12</v>
      </c>
    </row>
    <row r="489" spans="1:3" ht="15" customHeight="1" x14ac:dyDescent="0.25">
      <c r="A489">
        <f t="shared" si="7"/>
        <v>499</v>
      </c>
      <c r="B489">
        <f ca="1">IF(OR(INDEX(ORCAMENTO!$AI:$AI,$A489)&lt;&gt;"",INDEX(ORCAMENTO!$AH:$AH,$A489)="⚠",INDEX(ORCAMENTO!$AH:$AH,$A489)="◔"),1,0)</f>
        <v>0</v>
      </c>
      <c r="C489">
        <f ca="1">SUM($B$1:B489)</f>
        <v>12</v>
      </c>
    </row>
    <row r="490" spans="1:3" ht="15" customHeight="1" x14ac:dyDescent="0.25">
      <c r="A490">
        <f t="shared" si="7"/>
        <v>500</v>
      </c>
      <c r="B490">
        <f ca="1">IF(OR(INDEX(ORCAMENTO!$AI:$AI,$A490)&lt;&gt;"",INDEX(ORCAMENTO!$AH:$AH,$A490)="⚠",INDEX(ORCAMENTO!$AH:$AH,$A490)="◔"),1,0)</f>
        <v>0</v>
      </c>
      <c r="C490">
        <f ca="1">SUM($B$1:B490)</f>
        <v>12</v>
      </c>
    </row>
    <row r="491" spans="1:3" ht="15" customHeight="1" x14ac:dyDescent="0.25">
      <c r="A491">
        <f t="shared" si="7"/>
        <v>501</v>
      </c>
      <c r="B491">
        <f ca="1">IF(OR(INDEX(ORCAMENTO!$AI:$AI,$A491)&lt;&gt;"",INDEX(ORCAMENTO!$AH:$AH,$A491)="⚠",INDEX(ORCAMENTO!$AH:$AH,$A491)="◔"),1,0)</f>
        <v>0</v>
      </c>
      <c r="C491">
        <f ca="1">SUM($B$1:B491)</f>
        <v>12</v>
      </c>
    </row>
    <row r="492" spans="1:3" ht="15" customHeight="1" x14ac:dyDescent="0.25">
      <c r="A492">
        <f t="shared" si="7"/>
        <v>502</v>
      </c>
      <c r="B492">
        <f ca="1">IF(OR(INDEX(ORCAMENTO!$AI:$AI,$A492)&lt;&gt;"",INDEX(ORCAMENTO!$AH:$AH,$A492)="⚠",INDEX(ORCAMENTO!$AH:$AH,$A492)="◔"),1,0)</f>
        <v>0</v>
      </c>
      <c r="C492">
        <f ca="1">SUM($B$1:B492)</f>
        <v>12</v>
      </c>
    </row>
    <row r="493" spans="1:3" ht="15" customHeight="1" x14ac:dyDescent="0.25">
      <c r="A493">
        <f t="shared" si="7"/>
        <v>503</v>
      </c>
      <c r="B493">
        <f ca="1">IF(OR(INDEX(ORCAMENTO!$AI:$AI,$A493)&lt;&gt;"",INDEX(ORCAMENTO!$AH:$AH,$A493)="⚠",INDEX(ORCAMENTO!$AH:$AH,$A493)="◔"),1,0)</f>
        <v>0</v>
      </c>
      <c r="C493">
        <f ca="1">SUM($B$1:B493)</f>
        <v>12</v>
      </c>
    </row>
    <row r="494" spans="1:3" ht="15" customHeight="1" x14ac:dyDescent="0.25">
      <c r="A494">
        <f t="shared" si="7"/>
        <v>504</v>
      </c>
      <c r="B494">
        <f ca="1">IF(OR(INDEX(ORCAMENTO!$AI:$AI,$A494)&lt;&gt;"",INDEX(ORCAMENTO!$AH:$AH,$A494)="⚠",INDEX(ORCAMENTO!$AH:$AH,$A494)="◔"),1,0)</f>
        <v>0</v>
      </c>
      <c r="C494">
        <f ca="1">SUM($B$1:B494)</f>
        <v>12</v>
      </c>
    </row>
    <row r="495" spans="1:3" ht="15" customHeight="1" x14ac:dyDescent="0.25">
      <c r="A495">
        <f t="shared" si="7"/>
        <v>505</v>
      </c>
      <c r="B495">
        <f ca="1">IF(OR(INDEX(ORCAMENTO!$AI:$AI,$A495)&lt;&gt;"",INDEX(ORCAMENTO!$AH:$AH,$A495)="⚠",INDEX(ORCAMENTO!$AH:$AH,$A495)="◔"),1,0)</f>
        <v>0</v>
      </c>
      <c r="C495">
        <f ca="1">SUM($B$1:B495)</f>
        <v>12</v>
      </c>
    </row>
    <row r="496" spans="1:3" ht="15" customHeight="1" x14ac:dyDescent="0.25">
      <c r="A496">
        <f t="shared" si="7"/>
        <v>506</v>
      </c>
      <c r="B496">
        <f ca="1">IF(OR(INDEX(ORCAMENTO!$AI:$AI,$A496)&lt;&gt;"",INDEX(ORCAMENTO!$AH:$AH,$A496)="⚠",INDEX(ORCAMENTO!$AH:$AH,$A496)="◔"),1,0)</f>
        <v>0</v>
      </c>
      <c r="C496">
        <f ca="1">SUM($B$1:B496)</f>
        <v>12</v>
      </c>
    </row>
    <row r="497" spans="1:3" ht="15" customHeight="1" x14ac:dyDescent="0.25">
      <c r="A497">
        <f t="shared" si="7"/>
        <v>507</v>
      </c>
      <c r="B497">
        <f ca="1">IF(OR(INDEX(ORCAMENTO!$AI:$AI,$A497)&lt;&gt;"",INDEX(ORCAMENTO!$AH:$AH,$A497)="⚠",INDEX(ORCAMENTO!$AH:$AH,$A497)="◔"),1,0)</f>
        <v>0</v>
      </c>
      <c r="C497">
        <f ca="1">SUM($B$1:B497)</f>
        <v>12</v>
      </c>
    </row>
    <row r="498" spans="1:3" ht="15" customHeight="1" x14ac:dyDescent="0.25">
      <c r="A498">
        <f t="shared" si="7"/>
        <v>508</v>
      </c>
      <c r="B498">
        <f ca="1">IF(OR(INDEX(ORCAMENTO!$AI:$AI,$A498)&lt;&gt;"",INDEX(ORCAMENTO!$AH:$AH,$A498)="⚠",INDEX(ORCAMENTO!$AH:$AH,$A498)="◔"),1,0)</f>
        <v>0</v>
      </c>
      <c r="C498">
        <f ca="1">SUM($B$1:B498)</f>
        <v>12</v>
      </c>
    </row>
    <row r="499" spans="1:3" ht="15" customHeight="1" x14ac:dyDescent="0.25">
      <c r="A499">
        <f t="shared" si="7"/>
        <v>509</v>
      </c>
      <c r="B499">
        <f ca="1">IF(OR(INDEX(ORCAMENTO!$AI:$AI,$A499)&lt;&gt;"",INDEX(ORCAMENTO!$AH:$AH,$A499)="⚠",INDEX(ORCAMENTO!$AH:$AH,$A499)="◔"),1,0)</f>
        <v>0</v>
      </c>
      <c r="C499">
        <f ca="1">SUM($B$1:B499)</f>
        <v>12</v>
      </c>
    </row>
    <row r="500" spans="1:3" ht="15" customHeight="1" x14ac:dyDescent="0.25">
      <c r="A500">
        <f t="shared" si="7"/>
        <v>510</v>
      </c>
      <c r="B500">
        <f ca="1">IF(OR(INDEX(ORCAMENTO!$AI:$AI,$A500)&lt;&gt;"",INDEX(ORCAMENTO!$AH:$AH,$A500)="⚠",INDEX(ORCAMENTO!$AH:$AH,$A500)="◔"),1,0)</f>
        <v>0</v>
      </c>
      <c r="C500">
        <f ca="1">SUM($B$1:B500)</f>
        <v>12</v>
      </c>
    </row>
    <row r="501" spans="1:3" ht="15" customHeight="1" x14ac:dyDescent="0.25">
      <c r="A501">
        <f t="shared" si="7"/>
        <v>511</v>
      </c>
      <c r="B501">
        <f ca="1">IF(OR(INDEX(ORCAMENTO!$AI:$AI,$A501)&lt;&gt;"",INDEX(ORCAMENTO!$AH:$AH,$A501)="⚠",INDEX(ORCAMENTO!$AH:$AH,$A501)="◔"),1,0)</f>
        <v>0</v>
      </c>
      <c r="C501">
        <f ca="1">SUM($B$1:B501)</f>
        <v>12</v>
      </c>
    </row>
    <row r="502" spans="1:3" ht="15" customHeight="1" x14ac:dyDescent="0.25">
      <c r="A502">
        <f t="shared" si="7"/>
        <v>512</v>
      </c>
      <c r="B502">
        <f ca="1">IF(OR(INDEX(ORCAMENTO!$AI:$AI,$A502)&lt;&gt;"",INDEX(ORCAMENTO!$AH:$AH,$A502)="⚠",INDEX(ORCAMENTO!$AH:$AH,$A502)="◔"),1,0)</f>
        <v>0</v>
      </c>
      <c r="C502">
        <f ca="1">SUM($B$1:B502)</f>
        <v>12</v>
      </c>
    </row>
    <row r="503" spans="1:3" ht="15" customHeight="1" x14ac:dyDescent="0.25">
      <c r="A503">
        <f t="shared" si="7"/>
        <v>513</v>
      </c>
      <c r="B503">
        <f ca="1">IF(OR(INDEX(ORCAMENTO!$AI:$AI,$A503)&lt;&gt;"",INDEX(ORCAMENTO!$AH:$AH,$A503)="⚠",INDEX(ORCAMENTO!$AH:$AH,$A503)="◔"),1,0)</f>
        <v>0</v>
      </c>
      <c r="C503">
        <f ca="1">SUM($B$1:B503)</f>
        <v>12</v>
      </c>
    </row>
    <row r="504" spans="1:3" ht="15" customHeight="1" x14ac:dyDescent="0.25">
      <c r="A504">
        <f t="shared" si="7"/>
        <v>514</v>
      </c>
      <c r="B504">
        <f ca="1">IF(OR(INDEX(ORCAMENTO!$AI:$AI,$A504)&lt;&gt;"",INDEX(ORCAMENTO!$AH:$AH,$A504)="⚠",INDEX(ORCAMENTO!$AH:$AH,$A504)="◔"),1,0)</f>
        <v>0</v>
      </c>
      <c r="C504">
        <f ca="1">SUM($B$1:B504)</f>
        <v>12</v>
      </c>
    </row>
    <row r="505" spans="1:3" ht="15" customHeight="1" x14ac:dyDescent="0.25">
      <c r="A505">
        <f t="shared" si="7"/>
        <v>515</v>
      </c>
      <c r="B505">
        <f ca="1">IF(OR(INDEX(ORCAMENTO!$AI:$AI,$A505)&lt;&gt;"",INDEX(ORCAMENTO!$AH:$AH,$A505)="⚠",INDEX(ORCAMENTO!$AH:$AH,$A505)="◔"),1,0)</f>
        <v>0</v>
      </c>
      <c r="C505">
        <f ca="1">SUM($B$1:B505)</f>
        <v>12</v>
      </c>
    </row>
    <row r="506" spans="1:3" ht="15" customHeight="1" x14ac:dyDescent="0.25">
      <c r="A506">
        <f t="shared" si="7"/>
        <v>516</v>
      </c>
      <c r="B506">
        <f ca="1">IF(OR(INDEX(ORCAMENTO!$AI:$AI,$A506)&lt;&gt;"",INDEX(ORCAMENTO!$AH:$AH,$A506)="⚠",INDEX(ORCAMENTO!$AH:$AH,$A506)="◔"),1,0)</f>
        <v>0</v>
      </c>
      <c r="C506">
        <f ca="1">SUM($B$1:B506)</f>
        <v>12</v>
      </c>
    </row>
    <row r="507" spans="1:3" ht="15" customHeight="1" x14ac:dyDescent="0.25">
      <c r="A507">
        <f t="shared" si="7"/>
        <v>517</v>
      </c>
      <c r="B507">
        <f ca="1">IF(OR(INDEX(ORCAMENTO!$AI:$AI,$A507)&lt;&gt;"",INDEX(ORCAMENTO!$AH:$AH,$A507)="⚠",INDEX(ORCAMENTO!$AH:$AH,$A507)="◔"),1,0)</f>
        <v>0</v>
      </c>
      <c r="C507">
        <f ca="1">SUM($B$1:B507)</f>
        <v>12</v>
      </c>
    </row>
    <row r="508" spans="1:3" ht="15" customHeight="1" x14ac:dyDescent="0.25">
      <c r="A508">
        <f t="shared" si="7"/>
        <v>518</v>
      </c>
      <c r="B508">
        <f ca="1">IF(OR(INDEX(ORCAMENTO!$AI:$AI,$A508)&lt;&gt;"",INDEX(ORCAMENTO!$AH:$AH,$A508)="⚠",INDEX(ORCAMENTO!$AH:$AH,$A508)="◔"),1,0)</f>
        <v>0</v>
      </c>
      <c r="C508">
        <f ca="1">SUM($B$1:B508)</f>
        <v>12</v>
      </c>
    </row>
    <row r="509" spans="1:3" ht="15" customHeight="1" x14ac:dyDescent="0.25">
      <c r="A509">
        <f t="shared" si="7"/>
        <v>519</v>
      </c>
      <c r="B509">
        <f ca="1">IF(OR(INDEX(ORCAMENTO!$AI:$AI,$A509)&lt;&gt;"",INDEX(ORCAMENTO!$AH:$AH,$A509)="⚠",INDEX(ORCAMENTO!$AH:$AH,$A509)="◔"),1,0)</f>
        <v>0</v>
      </c>
      <c r="C509">
        <f ca="1">SUM($B$1:B509)</f>
        <v>12</v>
      </c>
    </row>
    <row r="510" spans="1:3" ht="15" customHeight="1" x14ac:dyDescent="0.25">
      <c r="A510">
        <f t="shared" si="7"/>
        <v>520</v>
      </c>
      <c r="B510">
        <f ca="1">IF(OR(INDEX(ORCAMENTO!$AI:$AI,$A510)&lt;&gt;"",INDEX(ORCAMENTO!$AH:$AH,$A510)="⚠",INDEX(ORCAMENTO!$AH:$AH,$A510)="◔"),1,0)</f>
        <v>0</v>
      </c>
      <c r="C510">
        <f ca="1">SUM($B$1:B510)</f>
        <v>12</v>
      </c>
    </row>
    <row r="511" spans="1:3" ht="15" customHeight="1" x14ac:dyDescent="0.25">
      <c r="A511">
        <f t="shared" si="7"/>
        <v>521</v>
      </c>
      <c r="B511">
        <f ca="1">IF(OR(INDEX(ORCAMENTO!$AI:$AI,$A511)&lt;&gt;"",INDEX(ORCAMENTO!$AH:$AH,$A511)="⚠",INDEX(ORCAMENTO!$AH:$AH,$A511)="◔"),1,0)</f>
        <v>0</v>
      </c>
      <c r="C511">
        <f ca="1">SUM($B$1:B511)</f>
        <v>12</v>
      </c>
    </row>
    <row r="512" spans="1:3" ht="15" customHeight="1" x14ac:dyDescent="0.25">
      <c r="A512">
        <f t="shared" si="7"/>
        <v>522</v>
      </c>
      <c r="B512">
        <f ca="1">IF(OR(INDEX(ORCAMENTO!$AI:$AI,$A512)&lt;&gt;"",INDEX(ORCAMENTO!$AH:$AH,$A512)="⚠",INDEX(ORCAMENTO!$AH:$AH,$A512)="◔"),1,0)</f>
        <v>0</v>
      </c>
      <c r="C512">
        <f ca="1">SUM($B$1:B512)</f>
        <v>12</v>
      </c>
    </row>
    <row r="513" spans="1:3" ht="15" customHeight="1" x14ac:dyDescent="0.25">
      <c r="A513">
        <f t="shared" ref="A513:A576" si="8">ROW()+10</f>
        <v>523</v>
      </c>
      <c r="B513">
        <f ca="1">IF(OR(INDEX(ORCAMENTO!$AI:$AI,$A513)&lt;&gt;"",INDEX(ORCAMENTO!$AH:$AH,$A513)="⚠",INDEX(ORCAMENTO!$AH:$AH,$A513)="◔"),1,0)</f>
        <v>0</v>
      </c>
      <c r="C513">
        <f ca="1">SUM($B$1:B513)</f>
        <v>12</v>
      </c>
    </row>
    <row r="514" spans="1:3" ht="15" customHeight="1" x14ac:dyDescent="0.25">
      <c r="A514">
        <f t="shared" si="8"/>
        <v>524</v>
      </c>
      <c r="B514">
        <f ca="1">IF(OR(INDEX(ORCAMENTO!$AI:$AI,$A514)&lt;&gt;"",INDEX(ORCAMENTO!$AH:$AH,$A514)="⚠",INDEX(ORCAMENTO!$AH:$AH,$A514)="◔"),1,0)</f>
        <v>0</v>
      </c>
      <c r="C514">
        <f ca="1">SUM($B$1:B514)</f>
        <v>12</v>
      </c>
    </row>
    <row r="515" spans="1:3" ht="15" customHeight="1" x14ac:dyDescent="0.25">
      <c r="A515">
        <f t="shared" si="8"/>
        <v>525</v>
      </c>
      <c r="B515">
        <f ca="1">IF(OR(INDEX(ORCAMENTO!$AI:$AI,$A515)&lt;&gt;"",INDEX(ORCAMENTO!$AH:$AH,$A515)="⚠",INDEX(ORCAMENTO!$AH:$AH,$A515)="◔"),1,0)</f>
        <v>0</v>
      </c>
      <c r="C515">
        <f ca="1">SUM($B$1:B515)</f>
        <v>12</v>
      </c>
    </row>
    <row r="516" spans="1:3" ht="15" customHeight="1" x14ac:dyDescent="0.25">
      <c r="A516">
        <f t="shared" si="8"/>
        <v>526</v>
      </c>
      <c r="B516">
        <f ca="1">IF(OR(INDEX(ORCAMENTO!$AI:$AI,$A516)&lt;&gt;"",INDEX(ORCAMENTO!$AH:$AH,$A516)="⚠",INDEX(ORCAMENTO!$AH:$AH,$A516)="◔"),1,0)</f>
        <v>0</v>
      </c>
      <c r="C516">
        <f ca="1">SUM($B$1:B516)</f>
        <v>12</v>
      </c>
    </row>
    <row r="517" spans="1:3" ht="15" customHeight="1" x14ac:dyDescent="0.25">
      <c r="A517">
        <f t="shared" si="8"/>
        <v>527</v>
      </c>
      <c r="B517">
        <f ca="1">IF(OR(INDEX(ORCAMENTO!$AI:$AI,$A517)&lt;&gt;"",INDEX(ORCAMENTO!$AH:$AH,$A517)="⚠",INDEX(ORCAMENTO!$AH:$AH,$A517)="◔"),1,0)</f>
        <v>0</v>
      </c>
      <c r="C517">
        <f ca="1">SUM($B$1:B517)</f>
        <v>12</v>
      </c>
    </row>
    <row r="518" spans="1:3" ht="15" customHeight="1" x14ac:dyDescent="0.25">
      <c r="A518">
        <f t="shared" si="8"/>
        <v>528</v>
      </c>
      <c r="B518">
        <f ca="1">IF(OR(INDEX(ORCAMENTO!$AI:$AI,$A518)&lt;&gt;"",INDEX(ORCAMENTO!$AH:$AH,$A518)="⚠",INDEX(ORCAMENTO!$AH:$AH,$A518)="◔"),1,0)</f>
        <v>0</v>
      </c>
      <c r="C518">
        <f ca="1">SUM($B$1:B518)</f>
        <v>12</v>
      </c>
    </row>
    <row r="519" spans="1:3" ht="15" customHeight="1" x14ac:dyDescent="0.25">
      <c r="A519">
        <f t="shared" si="8"/>
        <v>529</v>
      </c>
      <c r="B519">
        <f ca="1">IF(OR(INDEX(ORCAMENTO!$AI:$AI,$A519)&lt;&gt;"",INDEX(ORCAMENTO!$AH:$AH,$A519)="⚠",INDEX(ORCAMENTO!$AH:$AH,$A519)="◔"),1,0)</f>
        <v>0</v>
      </c>
      <c r="C519">
        <f ca="1">SUM($B$1:B519)</f>
        <v>12</v>
      </c>
    </row>
    <row r="520" spans="1:3" ht="15" customHeight="1" x14ac:dyDescent="0.25">
      <c r="A520">
        <f t="shared" si="8"/>
        <v>530</v>
      </c>
      <c r="B520">
        <f ca="1">IF(OR(INDEX(ORCAMENTO!$AI:$AI,$A520)&lt;&gt;"",INDEX(ORCAMENTO!$AH:$AH,$A520)="⚠",INDEX(ORCAMENTO!$AH:$AH,$A520)="◔"),1,0)</f>
        <v>0</v>
      </c>
      <c r="C520">
        <f ca="1">SUM($B$1:B520)</f>
        <v>12</v>
      </c>
    </row>
    <row r="521" spans="1:3" ht="15" customHeight="1" x14ac:dyDescent="0.25">
      <c r="A521">
        <f t="shared" si="8"/>
        <v>531</v>
      </c>
      <c r="B521">
        <f ca="1">IF(OR(INDEX(ORCAMENTO!$AI:$AI,$A521)&lt;&gt;"",INDEX(ORCAMENTO!$AH:$AH,$A521)="⚠",INDEX(ORCAMENTO!$AH:$AH,$A521)="◔"),1,0)</f>
        <v>0</v>
      </c>
      <c r="C521">
        <f ca="1">SUM($B$1:B521)</f>
        <v>12</v>
      </c>
    </row>
    <row r="522" spans="1:3" ht="15" customHeight="1" x14ac:dyDescent="0.25">
      <c r="A522">
        <f t="shared" si="8"/>
        <v>532</v>
      </c>
      <c r="B522">
        <f ca="1">IF(OR(INDEX(ORCAMENTO!$AI:$AI,$A522)&lt;&gt;"",INDEX(ORCAMENTO!$AH:$AH,$A522)="⚠",INDEX(ORCAMENTO!$AH:$AH,$A522)="◔"),1,0)</f>
        <v>0</v>
      </c>
      <c r="C522">
        <f ca="1">SUM($B$1:B522)</f>
        <v>12</v>
      </c>
    </row>
    <row r="523" spans="1:3" ht="15" customHeight="1" x14ac:dyDescent="0.25">
      <c r="A523">
        <f t="shared" si="8"/>
        <v>533</v>
      </c>
      <c r="B523">
        <f ca="1">IF(OR(INDEX(ORCAMENTO!$AI:$AI,$A523)&lt;&gt;"",INDEX(ORCAMENTO!$AH:$AH,$A523)="⚠",INDEX(ORCAMENTO!$AH:$AH,$A523)="◔"),1,0)</f>
        <v>0</v>
      </c>
      <c r="C523">
        <f ca="1">SUM($B$1:B523)</f>
        <v>12</v>
      </c>
    </row>
    <row r="524" spans="1:3" ht="15" customHeight="1" x14ac:dyDescent="0.25">
      <c r="A524">
        <f t="shared" si="8"/>
        <v>534</v>
      </c>
      <c r="B524">
        <f ca="1">IF(OR(INDEX(ORCAMENTO!$AI:$AI,$A524)&lt;&gt;"",INDEX(ORCAMENTO!$AH:$AH,$A524)="⚠",INDEX(ORCAMENTO!$AH:$AH,$A524)="◔"),1,0)</f>
        <v>0</v>
      </c>
      <c r="C524">
        <f ca="1">SUM($B$1:B524)</f>
        <v>12</v>
      </c>
    </row>
    <row r="525" spans="1:3" ht="15" customHeight="1" x14ac:dyDescent="0.25">
      <c r="A525">
        <f t="shared" si="8"/>
        <v>535</v>
      </c>
      <c r="B525">
        <f ca="1">IF(OR(INDEX(ORCAMENTO!$AI:$AI,$A525)&lt;&gt;"",INDEX(ORCAMENTO!$AH:$AH,$A525)="⚠",INDEX(ORCAMENTO!$AH:$AH,$A525)="◔"),1,0)</f>
        <v>0</v>
      </c>
      <c r="C525">
        <f ca="1">SUM($B$1:B525)</f>
        <v>12</v>
      </c>
    </row>
    <row r="526" spans="1:3" ht="15" customHeight="1" x14ac:dyDescent="0.25">
      <c r="A526">
        <f t="shared" si="8"/>
        <v>536</v>
      </c>
      <c r="B526">
        <f ca="1">IF(OR(INDEX(ORCAMENTO!$AI:$AI,$A526)&lt;&gt;"",INDEX(ORCAMENTO!$AH:$AH,$A526)="⚠",INDEX(ORCAMENTO!$AH:$AH,$A526)="◔"),1,0)</f>
        <v>0</v>
      </c>
      <c r="C526">
        <f ca="1">SUM($B$1:B526)</f>
        <v>12</v>
      </c>
    </row>
    <row r="527" spans="1:3" ht="15" customHeight="1" x14ac:dyDescent="0.25">
      <c r="A527">
        <f t="shared" si="8"/>
        <v>537</v>
      </c>
      <c r="B527">
        <f ca="1">IF(OR(INDEX(ORCAMENTO!$AI:$AI,$A527)&lt;&gt;"",INDEX(ORCAMENTO!$AH:$AH,$A527)="⚠",INDEX(ORCAMENTO!$AH:$AH,$A527)="◔"),1,0)</f>
        <v>0</v>
      </c>
      <c r="C527">
        <f ca="1">SUM($B$1:B527)</f>
        <v>12</v>
      </c>
    </row>
    <row r="528" spans="1:3" ht="15" customHeight="1" x14ac:dyDescent="0.25">
      <c r="A528">
        <f t="shared" si="8"/>
        <v>538</v>
      </c>
      <c r="B528">
        <f ca="1">IF(OR(INDEX(ORCAMENTO!$AI:$AI,$A528)&lt;&gt;"",INDEX(ORCAMENTO!$AH:$AH,$A528)="⚠",INDEX(ORCAMENTO!$AH:$AH,$A528)="◔"),1,0)</f>
        <v>0</v>
      </c>
      <c r="C528">
        <f ca="1">SUM($B$1:B528)</f>
        <v>12</v>
      </c>
    </row>
    <row r="529" spans="1:3" ht="15" customHeight="1" x14ac:dyDescent="0.25">
      <c r="A529">
        <f t="shared" si="8"/>
        <v>539</v>
      </c>
      <c r="B529">
        <f ca="1">IF(OR(INDEX(ORCAMENTO!$AI:$AI,$A529)&lt;&gt;"",INDEX(ORCAMENTO!$AH:$AH,$A529)="⚠",INDEX(ORCAMENTO!$AH:$AH,$A529)="◔"),1,0)</f>
        <v>0</v>
      </c>
      <c r="C529">
        <f ca="1">SUM($B$1:B529)</f>
        <v>12</v>
      </c>
    </row>
    <row r="530" spans="1:3" ht="15" customHeight="1" x14ac:dyDescent="0.25">
      <c r="A530">
        <f t="shared" si="8"/>
        <v>540</v>
      </c>
      <c r="B530">
        <f ca="1">IF(OR(INDEX(ORCAMENTO!$AI:$AI,$A530)&lt;&gt;"",INDEX(ORCAMENTO!$AH:$AH,$A530)="⚠",INDEX(ORCAMENTO!$AH:$AH,$A530)="◔"),1,0)</f>
        <v>0</v>
      </c>
      <c r="C530">
        <f ca="1">SUM($B$1:B530)</f>
        <v>12</v>
      </c>
    </row>
    <row r="531" spans="1:3" ht="15" customHeight="1" x14ac:dyDescent="0.25">
      <c r="A531">
        <f t="shared" si="8"/>
        <v>541</v>
      </c>
      <c r="B531">
        <f ca="1">IF(OR(INDEX(ORCAMENTO!$AI:$AI,$A531)&lt;&gt;"",INDEX(ORCAMENTO!$AH:$AH,$A531)="⚠",INDEX(ORCAMENTO!$AH:$AH,$A531)="◔"),1,0)</f>
        <v>0</v>
      </c>
      <c r="C531">
        <f ca="1">SUM($B$1:B531)</f>
        <v>12</v>
      </c>
    </row>
    <row r="532" spans="1:3" ht="15" customHeight="1" x14ac:dyDescent="0.25">
      <c r="A532">
        <f t="shared" si="8"/>
        <v>542</v>
      </c>
      <c r="B532">
        <f ca="1">IF(OR(INDEX(ORCAMENTO!$AI:$AI,$A532)&lt;&gt;"",INDEX(ORCAMENTO!$AH:$AH,$A532)="⚠",INDEX(ORCAMENTO!$AH:$AH,$A532)="◔"),1,0)</f>
        <v>0</v>
      </c>
      <c r="C532">
        <f ca="1">SUM($B$1:B532)</f>
        <v>12</v>
      </c>
    </row>
    <row r="533" spans="1:3" ht="15" customHeight="1" x14ac:dyDescent="0.25">
      <c r="A533">
        <f t="shared" si="8"/>
        <v>543</v>
      </c>
      <c r="B533">
        <f ca="1">IF(OR(INDEX(ORCAMENTO!$AI:$AI,$A533)&lt;&gt;"",INDEX(ORCAMENTO!$AH:$AH,$A533)="⚠",INDEX(ORCAMENTO!$AH:$AH,$A533)="◔"),1,0)</f>
        <v>0</v>
      </c>
      <c r="C533">
        <f ca="1">SUM($B$1:B533)</f>
        <v>12</v>
      </c>
    </row>
    <row r="534" spans="1:3" ht="15" customHeight="1" x14ac:dyDescent="0.25">
      <c r="A534">
        <f t="shared" si="8"/>
        <v>544</v>
      </c>
      <c r="B534">
        <f ca="1">IF(OR(INDEX(ORCAMENTO!$AI:$AI,$A534)&lt;&gt;"",INDEX(ORCAMENTO!$AH:$AH,$A534)="⚠",INDEX(ORCAMENTO!$AH:$AH,$A534)="◔"),1,0)</f>
        <v>0</v>
      </c>
      <c r="C534">
        <f ca="1">SUM($B$1:B534)</f>
        <v>12</v>
      </c>
    </row>
    <row r="535" spans="1:3" ht="15" customHeight="1" x14ac:dyDescent="0.25">
      <c r="A535">
        <f t="shared" si="8"/>
        <v>545</v>
      </c>
      <c r="B535">
        <f ca="1">IF(OR(INDEX(ORCAMENTO!$AI:$AI,$A535)&lt;&gt;"",INDEX(ORCAMENTO!$AH:$AH,$A535)="⚠",INDEX(ORCAMENTO!$AH:$AH,$A535)="◔"),1,0)</f>
        <v>0</v>
      </c>
      <c r="C535">
        <f ca="1">SUM($B$1:B535)</f>
        <v>12</v>
      </c>
    </row>
    <row r="536" spans="1:3" ht="15" customHeight="1" x14ac:dyDescent="0.25">
      <c r="A536">
        <f t="shared" si="8"/>
        <v>546</v>
      </c>
      <c r="B536">
        <f ca="1">IF(OR(INDEX(ORCAMENTO!$AI:$AI,$A536)&lt;&gt;"",INDEX(ORCAMENTO!$AH:$AH,$A536)="⚠",INDEX(ORCAMENTO!$AH:$AH,$A536)="◔"),1,0)</f>
        <v>0</v>
      </c>
      <c r="C536">
        <f ca="1">SUM($B$1:B536)</f>
        <v>12</v>
      </c>
    </row>
    <row r="537" spans="1:3" ht="15" customHeight="1" x14ac:dyDescent="0.25">
      <c r="A537">
        <f t="shared" si="8"/>
        <v>547</v>
      </c>
      <c r="B537">
        <f ca="1">IF(OR(INDEX(ORCAMENTO!$AI:$AI,$A537)&lt;&gt;"",INDEX(ORCAMENTO!$AH:$AH,$A537)="⚠",INDEX(ORCAMENTO!$AH:$AH,$A537)="◔"),1,0)</f>
        <v>0</v>
      </c>
      <c r="C537">
        <f ca="1">SUM($B$1:B537)</f>
        <v>12</v>
      </c>
    </row>
    <row r="538" spans="1:3" ht="15" customHeight="1" x14ac:dyDescent="0.25">
      <c r="A538">
        <f t="shared" si="8"/>
        <v>548</v>
      </c>
      <c r="B538">
        <f ca="1">IF(OR(INDEX(ORCAMENTO!$AI:$AI,$A538)&lt;&gt;"",INDEX(ORCAMENTO!$AH:$AH,$A538)="⚠",INDEX(ORCAMENTO!$AH:$AH,$A538)="◔"),1,0)</f>
        <v>0</v>
      </c>
      <c r="C538">
        <f ca="1">SUM($B$1:B538)</f>
        <v>12</v>
      </c>
    </row>
    <row r="539" spans="1:3" ht="15" customHeight="1" x14ac:dyDescent="0.25">
      <c r="A539">
        <f t="shared" si="8"/>
        <v>549</v>
      </c>
      <c r="B539">
        <f ca="1">IF(OR(INDEX(ORCAMENTO!$AI:$AI,$A539)&lt;&gt;"",INDEX(ORCAMENTO!$AH:$AH,$A539)="⚠",INDEX(ORCAMENTO!$AH:$AH,$A539)="◔"),1,0)</f>
        <v>0</v>
      </c>
      <c r="C539">
        <f ca="1">SUM($B$1:B539)</f>
        <v>12</v>
      </c>
    </row>
    <row r="540" spans="1:3" ht="15" customHeight="1" x14ac:dyDescent="0.25">
      <c r="A540">
        <f t="shared" si="8"/>
        <v>550</v>
      </c>
      <c r="B540">
        <f ca="1">IF(OR(INDEX(ORCAMENTO!$AI:$AI,$A540)&lt;&gt;"",INDEX(ORCAMENTO!$AH:$AH,$A540)="⚠",INDEX(ORCAMENTO!$AH:$AH,$A540)="◔"),1,0)</f>
        <v>0</v>
      </c>
      <c r="C540">
        <f ca="1">SUM($B$1:B540)</f>
        <v>12</v>
      </c>
    </row>
    <row r="541" spans="1:3" ht="15" customHeight="1" x14ac:dyDescent="0.25">
      <c r="A541">
        <f t="shared" si="8"/>
        <v>551</v>
      </c>
      <c r="B541">
        <f ca="1">IF(OR(INDEX(ORCAMENTO!$AI:$AI,$A541)&lt;&gt;"",INDEX(ORCAMENTO!$AH:$AH,$A541)="⚠",INDEX(ORCAMENTO!$AH:$AH,$A541)="◔"),1,0)</f>
        <v>0</v>
      </c>
      <c r="C541">
        <f ca="1">SUM($B$1:B541)</f>
        <v>12</v>
      </c>
    </row>
    <row r="542" spans="1:3" ht="15" customHeight="1" x14ac:dyDescent="0.25">
      <c r="A542">
        <f t="shared" si="8"/>
        <v>552</v>
      </c>
      <c r="B542">
        <f ca="1">IF(OR(INDEX(ORCAMENTO!$AI:$AI,$A542)&lt;&gt;"",INDEX(ORCAMENTO!$AH:$AH,$A542)="⚠",INDEX(ORCAMENTO!$AH:$AH,$A542)="◔"),1,0)</f>
        <v>0</v>
      </c>
      <c r="C542">
        <f ca="1">SUM($B$1:B542)</f>
        <v>12</v>
      </c>
    </row>
    <row r="543" spans="1:3" ht="15" customHeight="1" x14ac:dyDescent="0.25">
      <c r="A543">
        <f t="shared" si="8"/>
        <v>553</v>
      </c>
      <c r="B543">
        <f ca="1">IF(OR(INDEX(ORCAMENTO!$AI:$AI,$A543)&lt;&gt;"",INDEX(ORCAMENTO!$AH:$AH,$A543)="⚠",INDEX(ORCAMENTO!$AH:$AH,$A543)="◔"),1,0)</f>
        <v>0</v>
      </c>
      <c r="C543">
        <f ca="1">SUM($B$1:B543)</f>
        <v>12</v>
      </c>
    </row>
    <row r="544" spans="1:3" ht="15" customHeight="1" x14ac:dyDescent="0.25">
      <c r="A544">
        <f t="shared" si="8"/>
        <v>554</v>
      </c>
      <c r="B544">
        <f ca="1">IF(OR(INDEX(ORCAMENTO!$AI:$AI,$A544)&lt;&gt;"",INDEX(ORCAMENTO!$AH:$AH,$A544)="⚠",INDEX(ORCAMENTO!$AH:$AH,$A544)="◔"),1,0)</f>
        <v>0</v>
      </c>
      <c r="C544">
        <f ca="1">SUM($B$1:B544)</f>
        <v>12</v>
      </c>
    </row>
    <row r="545" spans="1:3" ht="15" customHeight="1" x14ac:dyDescent="0.25">
      <c r="A545">
        <f t="shared" si="8"/>
        <v>555</v>
      </c>
      <c r="B545">
        <f ca="1">IF(OR(INDEX(ORCAMENTO!$AI:$AI,$A545)&lt;&gt;"",INDEX(ORCAMENTO!$AH:$AH,$A545)="⚠",INDEX(ORCAMENTO!$AH:$AH,$A545)="◔"),1,0)</f>
        <v>0</v>
      </c>
      <c r="C545">
        <f ca="1">SUM($B$1:B545)</f>
        <v>12</v>
      </c>
    </row>
    <row r="546" spans="1:3" ht="15" customHeight="1" x14ac:dyDescent="0.25">
      <c r="A546">
        <f t="shared" si="8"/>
        <v>556</v>
      </c>
      <c r="B546">
        <f ca="1">IF(OR(INDEX(ORCAMENTO!$AI:$AI,$A546)&lt;&gt;"",INDEX(ORCAMENTO!$AH:$AH,$A546)="⚠",INDEX(ORCAMENTO!$AH:$AH,$A546)="◔"),1,0)</f>
        <v>0</v>
      </c>
      <c r="C546">
        <f ca="1">SUM($B$1:B546)</f>
        <v>12</v>
      </c>
    </row>
    <row r="547" spans="1:3" ht="15" customHeight="1" x14ac:dyDescent="0.25">
      <c r="A547">
        <f t="shared" si="8"/>
        <v>557</v>
      </c>
      <c r="B547">
        <f ca="1">IF(OR(INDEX(ORCAMENTO!$AI:$AI,$A547)&lt;&gt;"",INDEX(ORCAMENTO!$AH:$AH,$A547)="⚠",INDEX(ORCAMENTO!$AH:$AH,$A547)="◔"),1,0)</f>
        <v>0</v>
      </c>
      <c r="C547">
        <f ca="1">SUM($B$1:B547)</f>
        <v>12</v>
      </c>
    </row>
    <row r="548" spans="1:3" ht="15" customHeight="1" x14ac:dyDescent="0.25">
      <c r="A548">
        <f t="shared" si="8"/>
        <v>558</v>
      </c>
      <c r="B548">
        <f ca="1">IF(OR(INDEX(ORCAMENTO!$AI:$AI,$A548)&lt;&gt;"",INDEX(ORCAMENTO!$AH:$AH,$A548)="⚠",INDEX(ORCAMENTO!$AH:$AH,$A548)="◔"),1,0)</f>
        <v>0</v>
      </c>
      <c r="C548">
        <f ca="1">SUM($B$1:B548)</f>
        <v>12</v>
      </c>
    </row>
    <row r="549" spans="1:3" ht="15" customHeight="1" x14ac:dyDescent="0.25">
      <c r="A549">
        <f t="shared" si="8"/>
        <v>559</v>
      </c>
      <c r="B549">
        <f ca="1">IF(OR(INDEX(ORCAMENTO!$AI:$AI,$A549)&lt;&gt;"",INDEX(ORCAMENTO!$AH:$AH,$A549)="⚠",INDEX(ORCAMENTO!$AH:$AH,$A549)="◔"),1,0)</f>
        <v>0</v>
      </c>
      <c r="C549">
        <f ca="1">SUM($B$1:B549)</f>
        <v>12</v>
      </c>
    </row>
    <row r="550" spans="1:3" ht="15" customHeight="1" x14ac:dyDescent="0.25">
      <c r="A550">
        <f t="shared" si="8"/>
        <v>560</v>
      </c>
      <c r="B550">
        <f ca="1">IF(OR(INDEX(ORCAMENTO!$AI:$AI,$A550)&lt;&gt;"",INDEX(ORCAMENTO!$AH:$AH,$A550)="⚠",INDEX(ORCAMENTO!$AH:$AH,$A550)="◔"),1,0)</f>
        <v>0</v>
      </c>
      <c r="C550">
        <f ca="1">SUM($B$1:B550)</f>
        <v>12</v>
      </c>
    </row>
    <row r="551" spans="1:3" ht="15" customHeight="1" x14ac:dyDescent="0.25">
      <c r="A551">
        <f t="shared" si="8"/>
        <v>561</v>
      </c>
      <c r="B551">
        <f ca="1">IF(OR(INDEX(ORCAMENTO!$AI:$AI,$A551)&lt;&gt;"",INDEX(ORCAMENTO!$AH:$AH,$A551)="⚠",INDEX(ORCAMENTO!$AH:$AH,$A551)="◔"),1,0)</f>
        <v>0</v>
      </c>
      <c r="C551">
        <f ca="1">SUM($B$1:B551)</f>
        <v>12</v>
      </c>
    </row>
    <row r="552" spans="1:3" ht="15" customHeight="1" x14ac:dyDescent="0.25">
      <c r="A552">
        <f t="shared" si="8"/>
        <v>562</v>
      </c>
      <c r="B552">
        <f ca="1">IF(OR(INDEX(ORCAMENTO!$AI:$AI,$A552)&lt;&gt;"",INDEX(ORCAMENTO!$AH:$AH,$A552)="⚠",INDEX(ORCAMENTO!$AH:$AH,$A552)="◔"),1,0)</f>
        <v>0</v>
      </c>
      <c r="C552">
        <f ca="1">SUM($B$1:B552)</f>
        <v>12</v>
      </c>
    </row>
    <row r="553" spans="1:3" ht="15" customHeight="1" x14ac:dyDescent="0.25">
      <c r="A553">
        <f t="shared" si="8"/>
        <v>563</v>
      </c>
      <c r="B553">
        <f ca="1">IF(OR(INDEX(ORCAMENTO!$AI:$AI,$A553)&lt;&gt;"",INDEX(ORCAMENTO!$AH:$AH,$A553)="⚠",INDEX(ORCAMENTO!$AH:$AH,$A553)="◔"),1,0)</f>
        <v>0</v>
      </c>
      <c r="C553">
        <f ca="1">SUM($B$1:B553)</f>
        <v>12</v>
      </c>
    </row>
    <row r="554" spans="1:3" ht="15" customHeight="1" x14ac:dyDescent="0.25">
      <c r="A554">
        <f t="shared" si="8"/>
        <v>564</v>
      </c>
      <c r="B554">
        <f ca="1">IF(OR(INDEX(ORCAMENTO!$AI:$AI,$A554)&lt;&gt;"",INDEX(ORCAMENTO!$AH:$AH,$A554)="⚠",INDEX(ORCAMENTO!$AH:$AH,$A554)="◔"),1,0)</f>
        <v>0</v>
      </c>
      <c r="C554">
        <f ca="1">SUM($B$1:B554)</f>
        <v>12</v>
      </c>
    </row>
    <row r="555" spans="1:3" ht="15" customHeight="1" x14ac:dyDescent="0.25">
      <c r="A555">
        <f t="shared" si="8"/>
        <v>565</v>
      </c>
      <c r="B555">
        <f ca="1">IF(OR(INDEX(ORCAMENTO!$AI:$AI,$A555)&lt;&gt;"",INDEX(ORCAMENTO!$AH:$AH,$A555)="⚠",INDEX(ORCAMENTO!$AH:$AH,$A555)="◔"),1,0)</f>
        <v>0</v>
      </c>
      <c r="C555">
        <f ca="1">SUM($B$1:B555)</f>
        <v>12</v>
      </c>
    </row>
    <row r="556" spans="1:3" ht="15" customHeight="1" x14ac:dyDescent="0.25">
      <c r="A556">
        <f t="shared" si="8"/>
        <v>566</v>
      </c>
      <c r="B556">
        <f ca="1">IF(OR(INDEX(ORCAMENTO!$AI:$AI,$A556)&lt;&gt;"",INDEX(ORCAMENTO!$AH:$AH,$A556)="⚠",INDEX(ORCAMENTO!$AH:$AH,$A556)="◔"),1,0)</f>
        <v>0</v>
      </c>
      <c r="C556">
        <f ca="1">SUM($B$1:B556)</f>
        <v>12</v>
      </c>
    </row>
    <row r="557" spans="1:3" ht="15" customHeight="1" x14ac:dyDescent="0.25">
      <c r="A557">
        <f t="shared" si="8"/>
        <v>567</v>
      </c>
      <c r="B557">
        <f ca="1">IF(OR(INDEX(ORCAMENTO!$AI:$AI,$A557)&lt;&gt;"",INDEX(ORCAMENTO!$AH:$AH,$A557)="⚠",INDEX(ORCAMENTO!$AH:$AH,$A557)="◔"),1,0)</f>
        <v>0</v>
      </c>
      <c r="C557">
        <f ca="1">SUM($B$1:B557)</f>
        <v>12</v>
      </c>
    </row>
    <row r="558" spans="1:3" ht="15" customHeight="1" x14ac:dyDescent="0.25">
      <c r="A558">
        <f t="shared" si="8"/>
        <v>568</v>
      </c>
      <c r="B558">
        <f ca="1">IF(OR(INDEX(ORCAMENTO!$AI:$AI,$A558)&lt;&gt;"",INDEX(ORCAMENTO!$AH:$AH,$A558)="⚠",INDEX(ORCAMENTO!$AH:$AH,$A558)="◔"),1,0)</f>
        <v>0</v>
      </c>
      <c r="C558">
        <f ca="1">SUM($B$1:B558)</f>
        <v>12</v>
      </c>
    </row>
    <row r="559" spans="1:3" ht="15" customHeight="1" x14ac:dyDescent="0.25">
      <c r="A559">
        <f t="shared" si="8"/>
        <v>569</v>
      </c>
      <c r="B559">
        <f ca="1">IF(OR(INDEX(ORCAMENTO!$AI:$AI,$A559)&lt;&gt;"",INDEX(ORCAMENTO!$AH:$AH,$A559)="⚠",INDEX(ORCAMENTO!$AH:$AH,$A559)="◔"),1,0)</f>
        <v>0</v>
      </c>
      <c r="C559">
        <f ca="1">SUM($B$1:B559)</f>
        <v>12</v>
      </c>
    </row>
    <row r="560" spans="1:3" ht="15" customHeight="1" x14ac:dyDescent="0.25">
      <c r="A560">
        <f t="shared" si="8"/>
        <v>570</v>
      </c>
      <c r="B560">
        <f ca="1">IF(OR(INDEX(ORCAMENTO!$AI:$AI,$A560)&lt;&gt;"",INDEX(ORCAMENTO!$AH:$AH,$A560)="⚠",INDEX(ORCAMENTO!$AH:$AH,$A560)="◔"),1,0)</f>
        <v>0</v>
      </c>
      <c r="C560">
        <f ca="1">SUM($B$1:B560)</f>
        <v>12</v>
      </c>
    </row>
    <row r="561" spans="1:3" ht="15" customHeight="1" x14ac:dyDescent="0.25">
      <c r="A561">
        <f t="shared" si="8"/>
        <v>571</v>
      </c>
      <c r="B561">
        <f ca="1">IF(OR(INDEX(ORCAMENTO!$AI:$AI,$A561)&lt;&gt;"",INDEX(ORCAMENTO!$AH:$AH,$A561)="⚠",INDEX(ORCAMENTO!$AH:$AH,$A561)="◔"),1,0)</f>
        <v>0</v>
      </c>
      <c r="C561">
        <f ca="1">SUM($B$1:B561)</f>
        <v>12</v>
      </c>
    </row>
    <row r="562" spans="1:3" ht="15" customHeight="1" x14ac:dyDescent="0.25">
      <c r="A562">
        <f t="shared" si="8"/>
        <v>572</v>
      </c>
      <c r="B562">
        <f ca="1">IF(OR(INDEX(ORCAMENTO!$AI:$AI,$A562)&lt;&gt;"",INDEX(ORCAMENTO!$AH:$AH,$A562)="⚠",INDEX(ORCAMENTO!$AH:$AH,$A562)="◔"),1,0)</f>
        <v>0</v>
      </c>
      <c r="C562">
        <f ca="1">SUM($B$1:B562)</f>
        <v>12</v>
      </c>
    </row>
    <row r="563" spans="1:3" ht="15" customHeight="1" x14ac:dyDescent="0.25">
      <c r="A563">
        <f t="shared" si="8"/>
        <v>573</v>
      </c>
      <c r="B563">
        <f ca="1">IF(OR(INDEX(ORCAMENTO!$AI:$AI,$A563)&lt;&gt;"",INDEX(ORCAMENTO!$AH:$AH,$A563)="⚠",INDEX(ORCAMENTO!$AH:$AH,$A563)="◔"),1,0)</f>
        <v>0</v>
      </c>
      <c r="C563">
        <f ca="1">SUM($B$1:B563)</f>
        <v>12</v>
      </c>
    </row>
    <row r="564" spans="1:3" ht="15" customHeight="1" x14ac:dyDescent="0.25">
      <c r="A564">
        <f t="shared" si="8"/>
        <v>574</v>
      </c>
      <c r="B564">
        <f ca="1">IF(OR(INDEX(ORCAMENTO!$AI:$AI,$A564)&lt;&gt;"",INDEX(ORCAMENTO!$AH:$AH,$A564)="⚠",INDEX(ORCAMENTO!$AH:$AH,$A564)="◔"),1,0)</f>
        <v>0</v>
      </c>
      <c r="C564">
        <f ca="1">SUM($B$1:B564)</f>
        <v>12</v>
      </c>
    </row>
    <row r="565" spans="1:3" ht="15" customHeight="1" x14ac:dyDescent="0.25">
      <c r="A565">
        <f t="shared" si="8"/>
        <v>575</v>
      </c>
      <c r="B565">
        <f ca="1">IF(OR(INDEX(ORCAMENTO!$AI:$AI,$A565)&lt;&gt;"",INDEX(ORCAMENTO!$AH:$AH,$A565)="⚠",INDEX(ORCAMENTO!$AH:$AH,$A565)="◔"),1,0)</f>
        <v>0</v>
      </c>
      <c r="C565">
        <f ca="1">SUM($B$1:B565)</f>
        <v>12</v>
      </c>
    </row>
    <row r="566" spans="1:3" ht="15" customHeight="1" x14ac:dyDescent="0.25">
      <c r="A566">
        <f t="shared" si="8"/>
        <v>576</v>
      </c>
      <c r="B566">
        <f ca="1">IF(OR(INDEX(ORCAMENTO!$AI:$AI,$A566)&lt;&gt;"",INDEX(ORCAMENTO!$AH:$AH,$A566)="⚠",INDEX(ORCAMENTO!$AH:$AH,$A566)="◔"),1,0)</f>
        <v>0</v>
      </c>
      <c r="C566">
        <f ca="1">SUM($B$1:B566)</f>
        <v>12</v>
      </c>
    </row>
    <row r="567" spans="1:3" ht="15" customHeight="1" x14ac:dyDescent="0.25">
      <c r="A567">
        <f t="shared" si="8"/>
        <v>577</v>
      </c>
      <c r="B567">
        <f ca="1">IF(OR(INDEX(ORCAMENTO!$AI:$AI,$A567)&lt;&gt;"",INDEX(ORCAMENTO!$AH:$AH,$A567)="⚠",INDEX(ORCAMENTO!$AH:$AH,$A567)="◔"),1,0)</f>
        <v>0</v>
      </c>
      <c r="C567">
        <f ca="1">SUM($B$1:B567)</f>
        <v>12</v>
      </c>
    </row>
    <row r="568" spans="1:3" ht="15" customHeight="1" x14ac:dyDescent="0.25">
      <c r="A568">
        <f t="shared" si="8"/>
        <v>578</v>
      </c>
      <c r="B568">
        <f ca="1">IF(OR(INDEX(ORCAMENTO!$AI:$AI,$A568)&lt;&gt;"",INDEX(ORCAMENTO!$AH:$AH,$A568)="⚠",INDEX(ORCAMENTO!$AH:$AH,$A568)="◔"),1,0)</f>
        <v>0</v>
      </c>
      <c r="C568">
        <f ca="1">SUM($B$1:B568)</f>
        <v>12</v>
      </c>
    </row>
    <row r="569" spans="1:3" ht="15" customHeight="1" x14ac:dyDescent="0.25">
      <c r="A569">
        <f t="shared" si="8"/>
        <v>579</v>
      </c>
      <c r="B569">
        <f ca="1">IF(OR(INDEX(ORCAMENTO!$AI:$AI,$A569)&lt;&gt;"",INDEX(ORCAMENTO!$AH:$AH,$A569)="⚠",INDEX(ORCAMENTO!$AH:$AH,$A569)="◔"),1,0)</f>
        <v>0</v>
      </c>
      <c r="C569">
        <f ca="1">SUM($B$1:B569)</f>
        <v>12</v>
      </c>
    </row>
    <row r="570" spans="1:3" ht="15" customHeight="1" x14ac:dyDescent="0.25">
      <c r="A570">
        <f t="shared" si="8"/>
        <v>580</v>
      </c>
      <c r="B570">
        <f ca="1">IF(OR(INDEX(ORCAMENTO!$AI:$AI,$A570)&lt;&gt;"",INDEX(ORCAMENTO!$AH:$AH,$A570)="⚠",INDEX(ORCAMENTO!$AH:$AH,$A570)="◔"),1,0)</f>
        <v>0</v>
      </c>
      <c r="C570">
        <f ca="1">SUM($B$1:B570)</f>
        <v>12</v>
      </c>
    </row>
    <row r="571" spans="1:3" ht="15" customHeight="1" x14ac:dyDescent="0.25">
      <c r="A571">
        <f t="shared" si="8"/>
        <v>581</v>
      </c>
      <c r="B571">
        <f ca="1">IF(OR(INDEX(ORCAMENTO!$AI:$AI,$A571)&lt;&gt;"",INDEX(ORCAMENTO!$AH:$AH,$A571)="⚠",INDEX(ORCAMENTO!$AH:$AH,$A571)="◔"),1,0)</f>
        <v>0</v>
      </c>
      <c r="C571">
        <f ca="1">SUM($B$1:B571)</f>
        <v>12</v>
      </c>
    </row>
    <row r="572" spans="1:3" ht="15" customHeight="1" x14ac:dyDescent="0.25">
      <c r="A572">
        <f t="shared" si="8"/>
        <v>582</v>
      </c>
      <c r="B572">
        <f ca="1">IF(OR(INDEX(ORCAMENTO!$AI:$AI,$A572)&lt;&gt;"",INDEX(ORCAMENTO!$AH:$AH,$A572)="⚠",INDEX(ORCAMENTO!$AH:$AH,$A572)="◔"),1,0)</f>
        <v>0</v>
      </c>
      <c r="C572">
        <f ca="1">SUM($B$1:B572)</f>
        <v>12</v>
      </c>
    </row>
    <row r="573" spans="1:3" ht="15" customHeight="1" x14ac:dyDescent="0.25">
      <c r="A573">
        <f t="shared" si="8"/>
        <v>583</v>
      </c>
      <c r="B573">
        <f ca="1">IF(OR(INDEX(ORCAMENTO!$AI:$AI,$A573)&lt;&gt;"",INDEX(ORCAMENTO!$AH:$AH,$A573)="⚠",INDEX(ORCAMENTO!$AH:$AH,$A573)="◔"),1,0)</f>
        <v>0</v>
      </c>
      <c r="C573">
        <f ca="1">SUM($B$1:B573)</f>
        <v>12</v>
      </c>
    </row>
    <row r="574" spans="1:3" ht="15" customHeight="1" x14ac:dyDescent="0.25">
      <c r="A574">
        <f t="shared" si="8"/>
        <v>584</v>
      </c>
      <c r="B574">
        <f ca="1">IF(OR(INDEX(ORCAMENTO!$AI:$AI,$A574)&lt;&gt;"",INDEX(ORCAMENTO!$AH:$AH,$A574)="⚠",INDEX(ORCAMENTO!$AH:$AH,$A574)="◔"),1,0)</f>
        <v>0</v>
      </c>
      <c r="C574">
        <f ca="1">SUM($B$1:B574)</f>
        <v>12</v>
      </c>
    </row>
    <row r="575" spans="1:3" ht="15" customHeight="1" x14ac:dyDescent="0.25">
      <c r="A575">
        <f t="shared" si="8"/>
        <v>585</v>
      </c>
      <c r="B575">
        <f ca="1">IF(OR(INDEX(ORCAMENTO!$AI:$AI,$A575)&lt;&gt;"",INDEX(ORCAMENTO!$AH:$AH,$A575)="⚠",INDEX(ORCAMENTO!$AH:$AH,$A575)="◔"),1,0)</f>
        <v>0</v>
      </c>
      <c r="C575">
        <f ca="1">SUM($B$1:B575)</f>
        <v>12</v>
      </c>
    </row>
    <row r="576" spans="1:3" ht="15" customHeight="1" x14ac:dyDescent="0.25">
      <c r="A576">
        <f t="shared" si="8"/>
        <v>586</v>
      </c>
      <c r="B576">
        <f ca="1">IF(OR(INDEX(ORCAMENTO!$AI:$AI,$A576)&lt;&gt;"",INDEX(ORCAMENTO!$AH:$AH,$A576)="⚠",INDEX(ORCAMENTO!$AH:$AH,$A576)="◔"),1,0)</f>
        <v>0</v>
      </c>
      <c r="C576">
        <f ca="1">SUM($B$1:B576)</f>
        <v>12</v>
      </c>
    </row>
    <row r="577" spans="1:3" ht="15" customHeight="1" x14ac:dyDescent="0.25">
      <c r="A577">
        <f t="shared" ref="A577:A640" si="9">ROW()+10</f>
        <v>587</v>
      </c>
      <c r="B577">
        <f ca="1">IF(OR(INDEX(ORCAMENTO!$AI:$AI,$A577)&lt;&gt;"",INDEX(ORCAMENTO!$AH:$AH,$A577)="⚠",INDEX(ORCAMENTO!$AH:$AH,$A577)="◔"),1,0)</f>
        <v>0</v>
      </c>
      <c r="C577">
        <f ca="1">SUM($B$1:B577)</f>
        <v>12</v>
      </c>
    </row>
    <row r="578" spans="1:3" ht="15" customHeight="1" x14ac:dyDescent="0.25">
      <c r="A578">
        <f t="shared" si="9"/>
        <v>588</v>
      </c>
      <c r="B578">
        <f ca="1">IF(OR(INDEX(ORCAMENTO!$AI:$AI,$A578)&lt;&gt;"",INDEX(ORCAMENTO!$AH:$AH,$A578)="⚠",INDEX(ORCAMENTO!$AH:$AH,$A578)="◔"),1,0)</f>
        <v>0</v>
      </c>
      <c r="C578">
        <f ca="1">SUM($B$1:B578)</f>
        <v>12</v>
      </c>
    </row>
    <row r="579" spans="1:3" ht="15" customHeight="1" x14ac:dyDescent="0.25">
      <c r="A579">
        <f t="shared" si="9"/>
        <v>589</v>
      </c>
      <c r="B579">
        <f ca="1">IF(OR(INDEX(ORCAMENTO!$AI:$AI,$A579)&lt;&gt;"",INDEX(ORCAMENTO!$AH:$AH,$A579)="⚠",INDEX(ORCAMENTO!$AH:$AH,$A579)="◔"),1,0)</f>
        <v>0</v>
      </c>
      <c r="C579">
        <f ca="1">SUM($B$1:B579)</f>
        <v>12</v>
      </c>
    </row>
    <row r="580" spans="1:3" ht="15" customHeight="1" x14ac:dyDescent="0.25">
      <c r="A580">
        <f t="shared" si="9"/>
        <v>590</v>
      </c>
      <c r="B580">
        <f ca="1">IF(OR(INDEX(ORCAMENTO!$AI:$AI,$A580)&lt;&gt;"",INDEX(ORCAMENTO!$AH:$AH,$A580)="⚠",INDEX(ORCAMENTO!$AH:$AH,$A580)="◔"),1,0)</f>
        <v>0</v>
      </c>
      <c r="C580">
        <f ca="1">SUM($B$1:B580)</f>
        <v>12</v>
      </c>
    </row>
    <row r="581" spans="1:3" ht="15" customHeight="1" x14ac:dyDescent="0.25">
      <c r="A581">
        <f t="shared" si="9"/>
        <v>591</v>
      </c>
      <c r="B581">
        <f ca="1">IF(OR(INDEX(ORCAMENTO!$AI:$AI,$A581)&lt;&gt;"",INDEX(ORCAMENTO!$AH:$AH,$A581)="⚠",INDEX(ORCAMENTO!$AH:$AH,$A581)="◔"),1,0)</f>
        <v>0</v>
      </c>
      <c r="C581">
        <f ca="1">SUM($B$1:B581)</f>
        <v>12</v>
      </c>
    </row>
    <row r="582" spans="1:3" ht="15" customHeight="1" x14ac:dyDescent="0.25">
      <c r="A582">
        <f t="shared" si="9"/>
        <v>592</v>
      </c>
      <c r="B582">
        <f ca="1">IF(OR(INDEX(ORCAMENTO!$AI:$AI,$A582)&lt;&gt;"",INDEX(ORCAMENTO!$AH:$AH,$A582)="⚠",INDEX(ORCAMENTO!$AH:$AH,$A582)="◔"),1,0)</f>
        <v>0</v>
      </c>
      <c r="C582">
        <f ca="1">SUM($B$1:B582)</f>
        <v>12</v>
      </c>
    </row>
    <row r="583" spans="1:3" ht="15" customHeight="1" x14ac:dyDescent="0.25">
      <c r="A583">
        <f t="shared" si="9"/>
        <v>593</v>
      </c>
      <c r="B583">
        <f ca="1">IF(OR(INDEX(ORCAMENTO!$AI:$AI,$A583)&lt;&gt;"",INDEX(ORCAMENTO!$AH:$AH,$A583)="⚠",INDEX(ORCAMENTO!$AH:$AH,$A583)="◔"),1,0)</f>
        <v>0</v>
      </c>
      <c r="C583">
        <f ca="1">SUM($B$1:B583)</f>
        <v>12</v>
      </c>
    </row>
    <row r="584" spans="1:3" ht="15" customHeight="1" x14ac:dyDescent="0.25">
      <c r="A584">
        <f t="shared" si="9"/>
        <v>594</v>
      </c>
      <c r="B584">
        <f ca="1">IF(OR(INDEX(ORCAMENTO!$AI:$AI,$A584)&lt;&gt;"",INDEX(ORCAMENTO!$AH:$AH,$A584)="⚠",INDEX(ORCAMENTO!$AH:$AH,$A584)="◔"),1,0)</f>
        <v>0</v>
      </c>
      <c r="C584">
        <f ca="1">SUM($B$1:B584)</f>
        <v>12</v>
      </c>
    </row>
    <row r="585" spans="1:3" ht="15" customHeight="1" x14ac:dyDescent="0.25">
      <c r="A585">
        <f t="shared" si="9"/>
        <v>595</v>
      </c>
      <c r="B585">
        <f ca="1">IF(OR(INDEX(ORCAMENTO!$AI:$AI,$A585)&lt;&gt;"",INDEX(ORCAMENTO!$AH:$AH,$A585)="⚠",INDEX(ORCAMENTO!$AH:$AH,$A585)="◔"),1,0)</f>
        <v>0</v>
      </c>
      <c r="C585">
        <f ca="1">SUM($B$1:B585)</f>
        <v>12</v>
      </c>
    </row>
    <row r="586" spans="1:3" ht="15" customHeight="1" x14ac:dyDescent="0.25">
      <c r="A586">
        <f t="shared" si="9"/>
        <v>596</v>
      </c>
      <c r="B586">
        <f ca="1">IF(OR(INDEX(ORCAMENTO!$AI:$AI,$A586)&lt;&gt;"",INDEX(ORCAMENTO!$AH:$AH,$A586)="⚠",INDEX(ORCAMENTO!$AH:$AH,$A586)="◔"),1,0)</f>
        <v>0</v>
      </c>
      <c r="C586">
        <f ca="1">SUM($B$1:B586)</f>
        <v>12</v>
      </c>
    </row>
    <row r="587" spans="1:3" ht="15" customHeight="1" x14ac:dyDescent="0.25">
      <c r="A587">
        <f t="shared" si="9"/>
        <v>597</v>
      </c>
      <c r="B587">
        <f ca="1">IF(OR(INDEX(ORCAMENTO!$AI:$AI,$A587)&lt;&gt;"",INDEX(ORCAMENTO!$AH:$AH,$A587)="⚠",INDEX(ORCAMENTO!$AH:$AH,$A587)="◔"),1,0)</f>
        <v>0</v>
      </c>
      <c r="C587">
        <f ca="1">SUM($B$1:B587)</f>
        <v>12</v>
      </c>
    </row>
    <row r="588" spans="1:3" ht="15" customHeight="1" x14ac:dyDescent="0.25">
      <c r="A588">
        <f t="shared" si="9"/>
        <v>598</v>
      </c>
      <c r="B588">
        <f ca="1">IF(OR(INDEX(ORCAMENTO!$AI:$AI,$A588)&lt;&gt;"",INDEX(ORCAMENTO!$AH:$AH,$A588)="⚠",INDEX(ORCAMENTO!$AH:$AH,$A588)="◔"),1,0)</f>
        <v>0</v>
      </c>
      <c r="C588">
        <f ca="1">SUM($B$1:B588)</f>
        <v>12</v>
      </c>
    </row>
    <row r="589" spans="1:3" ht="15" customHeight="1" x14ac:dyDescent="0.25">
      <c r="A589">
        <f t="shared" si="9"/>
        <v>599</v>
      </c>
      <c r="B589">
        <f ca="1">IF(OR(INDEX(ORCAMENTO!$AI:$AI,$A589)&lt;&gt;"",INDEX(ORCAMENTO!$AH:$AH,$A589)="⚠",INDEX(ORCAMENTO!$AH:$AH,$A589)="◔"),1,0)</f>
        <v>0</v>
      </c>
      <c r="C589">
        <f ca="1">SUM($B$1:B589)</f>
        <v>12</v>
      </c>
    </row>
    <row r="590" spans="1:3" ht="15" customHeight="1" x14ac:dyDescent="0.25">
      <c r="A590">
        <f t="shared" si="9"/>
        <v>600</v>
      </c>
      <c r="B590">
        <f ca="1">IF(OR(INDEX(ORCAMENTO!$AI:$AI,$A590)&lt;&gt;"",INDEX(ORCAMENTO!$AH:$AH,$A590)="⚠",INDEX(ORCAMENTO!$AH:$AH,$A590)="◔"),1,0)</f>
        <v>0</v>
      </c>
      <c r="C590">
        <f ca="1">SUM($B$1:B590)</f>
        <v>12</v>
      </c>
    </row>
    <row r="591" spans="1:3" ht="15" customHeight="1" x14ac:dyDescent="0.25">
      <c r="A591">
        <f t="shared" si="9"/>
        <v>601</v>
      </c>
      <c r="B591">
        <f ca="1">IF(OR(INDEX(ORCAMENTO!$AI:$AI,$A591)&lt;&gt;"",INDEX(ORCAMENTO!$AH:$AH,$A591)="⚠",INDEX(ORCAMENTO!$AH:$AH,$A591)="◔"),1,0)</f>
        <v>0</v>
      </c>
      <c r="C591">
        <f ca="1">SUM($B$1:B591)</f>
        <v>12</v>
      </c>
    </row>
    <row r="592" spans="1:3" ht="15" customHeight="1" x14ac:dyDescent="0.25">
      <c r="A592">
        <f t="shared" si="9"/>
        <v>602</v>
      </c>
      <c r="B592">
        <f ca="1">IF(OR(INDEX(ORCAMENTO!$AI:$AI,$A592)&lt;&gt;"",INDEX(ORCAMENTO!$AH:$AH,$A592)="⚠",INDEX(ORCAMENTO!$AH:$AH,$A592)="◔"),1,0)</f>
        <v>0</v>
      </c>
      <c r="C592">
        <f ca="1">SUM($B$1:B592)</f>
        <v>12</v>
      </c>
    </row>
    <row r="593" spans="1:3" ht="15" customHeight="1" x14ac:dyDescent="0.25">
      <c r="A593">
        <f t="shared" si="9"/>
        <v>603</v>
      </c>
      <c r="B593">
        <f ca="1">IF(OR(INDEX(ORCAMENTO!$AI:$AI,$A593)&lt;&gt;"",INDEX(ORCAMENTO!$AH:$AH,$A593)="⚠",INDEX(ORCAMENTO!$AH:$AH,$A593)="◔"),1,0)</f>
        <v>0</v>
      </c>
      <c r="C593">
        <f ca="1">SUM($B$1:B593)</f>
        <v>12</v>
      </c>
    </row>
    <row r="594" spans="1:3" ht="15" customHeight="1" x14ac:dyDescent="0.25">
      <c r="A594">
        <f t="shared" si="9"/>
        <v>604</v>
      </c>
      <c r="B594">
        <f ca="1">IF(OR(INDEX(ORCAMENTO!$AI:$AI,$A594)&lt;&gt;"",INDEX(ORCAMENTO!$AH:$AH,$A594)="⚠",INDEX(ORCAMENTO!$AH:$AH,$A594)="◔"),1,0)</f>
        <v>0</v>
      </c>
      <c r="C594">
        <f ca="1">SUM($B$1:B594)</f>
        <v>12</v>
      </c>
    </row>
    <row r="595" spans="1:3" ht="15" customHeight="1" x14ac:dyDescent="0.25">
      <c r="A595">
        <f t="shared" si="9"/>
        <v>605</v>
      </c>
      <c r="B595">
        <f ca="1">IF(OR(INDEX(ORCAMENTO!$AI:$AI,$A595)&lt;&gt;"",INDEX(ORCAMENTO!$AH:$AH,$A595)="⚠",INDEX(ORCAMENTO!$AH:$AH,$A595)="◔"),1,0)</f>
        <v>0</v>
      </c>
      <c r="C595">
        <f ca="1">SUM($B$1:B595)</f>
        <v>12</v>
      </c>
    </row>
    <row r="596" spans="1:3" ht="15" customHeight="1" x14ac:dyDescent="0.25">
      <c r="A596">
        <f t="shared" si="9"/>
        <v>606</v>
      </c>
      <c r="B596">
        <f ca="1">IF(OR(INDEX(ORCAMENTO!$AI:$AI,$A596)&lt;&gt;"",INDEX(ORCAMENTO!$AH:$AH,$A596)="⚠",INDEX(ORCAMENTO!$AH:$AH,$A596)="◔"),1,0)</f>
        <v>0</v>
      </c>
      <c r="C596">
        <f ca="1">SUM($B$1:B596)</f>
        <v>12</v>
      </c>
    </row>
    <row r="597" spans="1:3" ht="15" customHeight="1" x14ac:dyDescent="0.25">
      <c r="A597">
        <f t="shared" si="9"/>
        <v>607</v>
      </c>
      <c r="B597">
        <f ca="1">IF(OR(INDEX(ORCAMENTO!$AI:$AI,$A597)&lt;&gt;"",INDEX(ORCAMENTO!$AH:$AH,$A597)="⚠",INDEX(ORCAMENTO!$AH:$AH,$A597)="◔"),1,0)</f>
        <v>0</v>
      </c>
      <c r="C597">
        <f ca="1">SUM($B$1:B597)</f>
        <v>12</v>
      </c>
    </row>
    <row r="598" spans="1:3" ht="15" customHeight="1" x14ac:dyDescent="0.25">
      <c r="A598">
        <f t="shared" si="9"/>
        <v>608</v>
      </c>
      <c r="B598">
        <f ca="1">IF(OR(INDEX(ORCAMENTO!$AI:$AI,$A598)&lt;&gt;"",INDEX(ORCAMENTO!$AH:$AH,$A598)="⚠",INDEX(ORCAMENTO!$AH:$AH,$A598)="◔"),1,0)</f>
        <v>0</v>
      </c>
      <c r="C598">
        <f ca="1">SUM($B$1:B598)</f>
        <v>12</v>
      </c>
    </row>
    <row r="599" spans="1:3" ht="15" customHeight="1" x14ac:dyDescent="0.25">
      <c r="A599">
        <f t="shared" si="9"/>
        <v>609</v>
      </c>
      <c r="B599">
        <f ca="1">IF(OR(INDEX(ORCAMENTO!$AI:$AI,$A599)&lt;&gt;"",INDEX(ORCAMENTO!$AH:$AH,$A599)="⚠",INDEX(ORCAMENTO!$AH:$AH,$A599)="◔"),1,0)</f>
        <v>0</v>
      </c>
      <c r="C599">
        <f ca="1">SUM($B$1:B599)</f>
        <v>12</v>
      </c>
    </row>
    <row r="600" spans="1:3" ht="15" customHeight="1" x14ac:dyDescent="0.25">
      <c r="A600">
        <f t="shared" si="9"/>
        <v>610</v>
      </c>
      <c r="B600">
        <f ca="1">IF(OR(INDEX(ORCAMENTO!$AI:$AI,$A600)&lt;&gt;"",INDEX(ORCAMENTO!$AH:$AH,$A600)="⚠",INDEX(ORCAMENTO!$AH:$AH,$A600)="◔"),1,0)</f>
        <v>0</v>
      </c>
      <c r="C600">
        <f ca="1">SUM($B$1:B600)</f>
        <v>12</v>
      </c>
    </row>
    <row r="601" spans="1:3" ht="15" customHeight="1" x14ac:dyDescent="0.25">
      <c r="A601">
        <f t="shared" si="9"/>
        <v>611</v>
      </c>
      <c r="B601">
        <f ca="1">IF(OR(INDEX(ORCAMENTO!$AI:$AI,$A601)&lt;&gt;"",INDEX(ORCAMENTO!$AH:$AH,$A601)="⚠",INDEX(ORCAMENTO!$AH:$AH,$A601)="◔"),1,0)</f>
        <v>0</v>
      </c>
      <c r="C601">
        <f ca="1">SUM($B$1:B601)</f>
        <v>12</v>
      </c>
    </row>
    <row r="602" spans="1:3" ht="15" customHeight="1" x14ac:dyDescent="0.25">
      <c r="A602">
        <f t="shared" si="9"/>
        <v>612</v>
      </c>
      <c r="B602">
        <f ca="1">IF(OR(INDEX(ORCAMENTO!$AI:$AI,$A602)&lt;&gt;"",INDEX(ORCAMENTO!$AH:$AH,$A602)="⚠",INDEX(ORCAMENTO!$AH:$AH,$A602)="◔"),1,0)</f>
        <v>0</v>
      </c>
      <c r="C602">
        <f ca="1">SUM($B$1:B602)</f>
        <v>12</v>
      </c>
    </row>
    <row r="603" spans="1:3" ht="15" customHeight="1" x14ac:dyDescent="0.25">
      <c r="A603">
        <f t="shared" si="9"/>
        <v>613</v>
      </c>
      <c r="B603">
        <f ca="1">IF(OR(INDEX(ORCAMENTO!$AI:$AI,$A603)&lt;&gt;"",INDEX(ORCAMENTO!$AH:$AH,$A603)="⚠",INDEX(ORCAMENTO!$AH:$AH,$A603)="◔"),1,0)</f>
        <v>0</v>
      </c>
      <c r="C603">
        <f ca="1">SUM($B$1:B603)</f>
        <v>12</v>
      </c>
    </row>
    <row r="604" spans="1:3" ht="15" customHeight="1" x14ac:dyDescent="0.25">
      <c r="A604">
        <f t="shared" si="9"/>
        <v>614</v>
      </c>
      <c r="B604">
        <f ca="1">IF(OR(INDEX(ORCAMENTO!$AI:$AI,$A604)&lt;&gt;"",INDEX(ORCAMENTO!$AH:$AH,$A604)="⚠",INDEX(ORCAMENTO!$AH:$AH,$A604)="◔"),1,0)</f>
        <v>0</v>
      </c>
      <c r="C604">
        <f ca="1">SUM($B$1:B604)</f>
        <v>12</v>
      </c>
    </row>
    <row r="605" spans="1:3" ht="15" customHeight="1" x14ac:dyDescent="0.25">
      <c r="A605">
        <f t="shared" si="9"/>
        <v>615</v>
      </c>
      <c r="B605">
        <f ca="1">IF(OR(INDEX(ORCAMENTO!$AI:$AI,$A605)&lt;&gt;"",INDEX(ORCAMENTO!$AH:$AH,$A605)="⚠",INDEX(ORCAMENTO!$AH:$AH,$A605)="◔"),1,0)</f>
        <v>0</v>
      </c>
      <c r="C605">
        <f ca="1">SUM($B$1:B605)</f>
        <v>12</v>
      </c>
    </row>
    <row r="606" spans="1:3" ht="15" customHeight="1" x14ac:dyDescent="0.25">
      <c r="A606">
        <f t="shared" si="9"/>
        <v>616</v>
      </c>
      <c r="B606">
        <f ca="1">IF(OR(INDEX(ORCAMENTO!$AI:$AI,$A606)&lt;&gt;"",INDEX(ORCAMENTO!$AH:$AH,$A606)="⚠",INDEX(ORCAMENTO!$AH:$AH,$A606)="◔"),1,0)</f>
        <v>0</v>
      </c>
      <c r="C606">
        <f ca="1">SUM($B$1:B606)</f>
        <v>12</v>
      </c>
    </row>
    <row r="607" spans="1:3" ht="15" customHeight="1" x14ac:dyDescent="0.25">
      <c r="A607">
        <f t="shared" si="9"/>
        <v>617</v>
      </c>
      <c r="B607">
        <f ca="1">IF(OR(INDEX(ORCAMENTO!$AI:$AI,$A607)&lt;&gt;"",INDEX(ORCAMENTO!$AH:$AH,$A607)="⚠",INDEX(ORCAMENTO!$AH:$AH,$A607)="◔"),1,0)</f>
        <v>0</v>
      </c>
      <c r="C607">
        <f ca="1">SUM($B$1:B607)</f>
        <v>12</v>
      </c>
    </row>
    <row r="608" spans="1:3" ht="15" customHeight="1" x14ac:dyDescent="0.25">
      <c r="A608">
        <f t="shared" si="9"/>
        <v>618</v>
      </c>
      <c r="B608">
        <f ca="1">IF(OR(INDEX(ORCAMENTO!$AI:$AI,$A608)&lt;&gt;"",INDEX(ORCAMENTO!$AH:$AH,$A608)="⚠",INDEX(ORCAMENTO!$AH:$AH,$A608)="◔"),1,0)</f>
        <v>0</v>
      </c>
      <c r="C608">
        <f ca="1">SUM($B$1:B608)</f>
        <v>12</v>
      </c>
    </row>
    <row r="609" spans="1:3" ht="15" customHeight="1" x14ac:dyDescent="0.25">
      <c r="A609">
        <f t="shared" si="9"/>
        <v>619</v>
      </c>
      <c r="B609">
        <f ca="1">IF(OR(INDEX(ORCAMENTO!$AI:$AI,$A609)&lt;&gt;"",INDEX(ORCAMENTO!$AH:$AH,$A609)="⚠",INDEX(ORCAMENTO!$AH:$AH,$A609)="◔"),1,0)</f>
        <v>0</v>
      </c>
      <c r="C609">
        <f ca="1">SUM($B$1:B609)</f>
        <v>12</v>
      </c>
    </row>
    <row r="610" spans="1:3" ht="15" customHeight="1" x14ac:dyDescent="0.25">
      <c r="A610">
        <f t="shared" si="9"/>
        <v>620</v>
      </c>
      <c r="B610">
        <f ca="1">IF(OR(INDEX(ORCAMENTO!$AI:$AI,$A610)&lt;&gt;"",INDEX(ORCAMENTO!$AH:$AH,$A610)="⚠",INDEX(ORCAMENTO!$AH:$AH,$A610)="◔"),1,0)</f>
        <v>0</v>
      </c>
      <c r="C610">
        <f ca="1">SUM($B$1:B610)</f>
        <v>12</v>
      </c>
    </row>
    <row r="611" spans="1:3" ht="15" customHeight="1" x14ac:dyDescent="0.25">
      <c r="A611">
        <f t="shared" si="9"/>
        <v>621</v>
      </c>
      <c r="B611">
        <f ca="1">IF(OR(INDEX(ORCAMENTO!$AI:$AI,$A611)&lt;&gt;"",INDEX(ORCAMENTO!$AH:$AH,$A611)="⚠",INDEX(ORCAMENTO!$AH:$AH,$A611)="◔"),1,0)</f>
        <v>0</v>
      </c>
      <c r="C611">
        <f ca="1">SUM($B$1:B611)</f>
        <v>12</v>
      </c>
    </row>
    <row r="612" spans="1:3" ht="15" customHeight="1" x14ac:dyDescent="0.25">
      <c r="A612">
        <f t="shared" si="9"/>
        <v>622</v>
      </c>
      <c r="B612">
        <f ca="1">IF(OR(INDEX(ORCAMENTO!$AI:$AI,$A612)&lt;&gt;"",INDEX(ORCAMENTO!$AH:$AH,$A612)="⚠",INDEX(ORCAMENTO!$AH:$AH,$A612)="◔"),1,0)</f>
        <v>0</v>
      </c>
      <c r="C612">
        <f ca="1">SUM($B$1:B612)</f>
        <v>12</v>
      </c>
    </row>
    <row r="613" spans="1:3" ht="15" customHeight="1" x14ac:dyDescent="0.25">
      <c r="A613">
        <f t="shared" si="9"/>
        <v>623</v>
      </c>
      <c r="B613">
        <f ca="1">IF(OR(INDEX(ORCAMENTO!$AI:$AI,$A613)&lt;&gt;"",INDEX(ORCAMENTO!$AH:$AH,$A613)="⚠",INDEX(ORCAMENTO!$AH:$AH,$A613)="◔"),1,0)</f>
        <v>0</v>
      </c>
      <c r="C613">
        <f ca="1">SUM($B$1:B613)</f>
        <v>12</v>
      </c>
    </row>
    <row r="614" spans="1:3" ht="15" customHeight="1" x14ac:dyDescent="0.25">
      <c r="A614">
        <f t="shared" si="9"/>
        <v>624</v>
      </c>
      <c r="B614">
        <f ca="1">IF(OR(INDEX(ORCAMENTO!$AI:$AI,$A614)&lt;&gt;"",INDEX(ORCAMENTO!$AH:$AH,$A614)="⚠",INDEX(ORCAMENTO!$AH:$AH,$A614)="◔"),1,0)</f>
        <v>0</v>
      </c>
      <c r="C614">
        <f ca="1">SUM($B$1:B614)</f>
        <v>12</v>
      </c>
    </row>
    <row r="615" spans="1:3" ht="15" customHeight="1" x14ac:dyDescent="0.25">
      <c r="A615">
        <f t="shared" si="9"/>
        <v>625</v>
      </c>
      <c r="B615">
        <f ca="1">IF(OR(INDEX(ORCAMENTO!$AI:$AI,$A615)&lt;&gt;"",INDEX(ORCAMENTO!$AH:$AH,$A615)="⚠",INDEX(ORCAMENTO!$AH:$AH,$A615)="◔"),1,0)</f>
        <v>0</v>
      </c>
      <c r="C615">
        <f ca="1">SUM($B$1:B615)</f>
        <v>12</v>
      </c>
    </row>
    <row r="616" spans="1:3" ht="15" customHeight="1" x14ac:dyDescent="0.25">
      <c r="A616">
        <f t="shared" si="9"/>
        <v>626</v>
      </c>
      <c r="B616">
        <f ca="1">IF(OR(INDEX(ORCAMENTO!$AI:$AI,$A616)&lt;&gt;"",INDEX(ORCAMENTO!$AH:$AH,$A616)="⚠",INDEX(ORCAMENTO!$AH:$AH,$A616)="◔"),1,0)</f>
        <v>0</v>
      </c>
      <c r="C616">
        <f ca="1">SUM($B$1:B616)</f>
        <v>12</v>
      </c>
    </row>
    <row r="617" spans="1:3" ht="15" customHeight="1" x14ac:dyDescent="0.25">
      <c r="A617">
        <f t="shared" si="9"/>
        <v>627</v>
      </c>
      <c r="B617">
        <f ca="1">IF(OR(INDEX(ORCAMENTO!$AI:$AI,$A617)&lt;&gt;"",INDEX(ORCAMENTO!$AH:$AH,$A617)="⚠",INDEX(ORCAMENTO!$AH:$AH,$A617)="◔"),1,0)</f>
        <v>0</v>
      </c>
      <c r="C617">
        <f ca="1">SUM($B$1:B617)</f>
        <v>12</v>
      </c>
    </row>
    <row r="618" spans="1:3" ht="15" customHeight="1" x14ac:dyDescent="0.25">
      <c r="A618">
        <f t="shared" si="9"/>
        <v>628</v>
      </c>
      <c r="B618">
        <f ca="1">IF(OR(INDEX(ORCAMENTO!$AI:$AI,$A618)&lt;&gt;"",INDEX(ORCAMENTO!$AH:$AH,$A618)="⚠",INDEX(ORCAMENTO!$AH:$AH,$A618)="◔"),1,0)</f>
        <v>0</v>
      </c>
      <c r="C618">
        <f ca="1">SUM($B$1:B618)</f>
        <v>12</v>
      </c>
    </row>
    <row r="619" spans="1:3" ht="15" customHeight="1" x14ac:dyDescent="0.25">
      <c r="A619">
        <f t="shared" si="9"/>
        <v>629</v>
      </c>
      <c r="B619">
        <f ca="1">IF(OR(INDEX(ORCAMENTO!$AI:$AI,$A619)&lt;&gt;"",INDEX(ORCAMENTO!$AH:$AH,$A619)="⚠",INDEX(ORCAMENTO!$AH:$AH,$A619)="◔"),1,0)</f>
        <v>0</v>
      </c>
      <c r="C619">
        <f ca="1">SUM($B$1:B619)</f>
        <v>12</v>
      </c>
    </row>
    <row r="620" spans="1:3" ht="15" customHeight="1" x14ac:dyDescent="0.25">
      <c r="A620">
        <f t="shared" si="9"/>
        <v>630</v>
      </c>
      <c r="B620">
        <f ca="1">IF(OR(INDEX(ORCAMENTO!$AI:$AI,$A620)&lt;&gt;"",INDEX(ORCAMENTO!$AH:$AH,$A620)="⚠",INDEX(ORCAMENTO!$AH:$AH,$A620)="◔"),1,0)</f>
        <v>0</v>
      </c>
      <c r="C620">
        <f ca="1">SUM($B$1:B620)</f>
        <v>12</v>
      </c>
    </row>
    <row r="621" spans="1:3" ht="15" customHeight="1" x14ac:dyDescent="0.25">
      <c r="A621">
        <f t="shared" si="9"/>
        <v>631</v>
      </c>
      <c r="B621">
        <f ca="1">IF(OR(INDEX(ORCAMENTO!$AI:$AI,$A621)&lt;&gt;"",INDEX(ORCAMENTO!$AH:$AH,$A621)="⚠",INDEX(ORCAMENTO!$AH:$AH,$A621)="◔"),1,0)</f>
        <v>0</v>
      </c>
      <c r="C621">
        <f ca="1">SUM($B$1:B621)</f>
        <v>12</v>
      </c>
    </row>
    <row r="622" spans="1:3" ht="15" customHeight="1" x14ac:dyDescent="0.25">
      <c r="A622">
        <f t="shared" si="9"/>
        <v>632</v>
      </c>
      <c r="B622">
        <f ca="1">IF(OR(INDEX(ORCAMENTO!$AI:$AI,$A622)&lt;&gt;"",INDEX(ORCAMENTO!$AH:$AH,$A622)="⚠",INDEX(ORCAMENTO!$AH:$AH,$A622)="◔"),1,0)</f>
        <v>0</v>
      </c>
      <c r="C622">
        <f ca="1">SUM($B$1:B622)</f>
        <v>12</v>
      </c>
    </row>
    <row r="623" spans="1:3" ht="15" customHeight="1" x14ac:dyDescent="0.25">
      <c r="A623">
        <f t="shared" si="9"/>
        <v>633</v>
      </c>
      <c r="B623">
        <f ca="1">IF(OR(INDEX(ORCAMENTO!$AI:$AI,$A623)&lt;&gt;"",INDEX(ORCAMENTO!$AH:$AH,$A623)="⚠",INDEX(ORCAMENTO!$AH:$AH,$A623)="◔"),1,0)</f>
        <v>0</v>
      </c>
      <c r="C623">
        <f ca="1">SUM($B$1:B623)</f>
        <v>12</v>
      </c>
    </row>
    <row r="624" spans="1:3" ht="15" customHeight="1" x14ac:dyDescent="0.25">
      <c r="A624">
        <f t="shared" si="9"/>
        <v>634</v>
      </c>
      <c r="B624">
        <f ca="1">IF(OR(INDEX(ORCAMENTO!$AI:$AI,$A624)&lt;&gt;"",INDEX(ORCAMENTO!$AH:$AH,$A624)="⚠",INDEX(ORCAMENTO!$AH:$AH,$A624)="◔"),1,0)</f>
        <v>0</v>
      </c>
      <c r="C624">
        <f ca="1">SUM($B$1:B624)</f>
        <v>12</v>
      </c>
    </row>
    <row r="625" spans="1:3" ht="15" customHeight="1" x14ac:dyDescent="0.25">
      <c r="A625">
        <f t="shared" si="9"/>
        <v>635</v>
      </c>
      <c r="B625">
        <f ca="1">IF(OR(INDEX(ORCAMENTO!$AI:$AI,$A625)&lt;&gt;"",INDEX(ORCAMENTO!$AH:$AH,$A625)="⚠",INDEX(ORCAMENTO!$AH:$AH,$A625)="◔"),1,0)</f>
        <v>0</v>
      </c>
      <c r="C625">
        <f ca="1">SUM($B$1:B625)</f>
        <v>12</v>
      </c>
    </row>
    <row r="626" spans="1:3" ht="15" customHeight="1" x14ac:dyDescent="0.25">
      <c r="A626">
        <f t="shared" si="9"/>
        <v>636</v>
      </c>
      <c r="B626">
        <f ca="1">IF(OR(INDEX(ORCAMENTO!$AI:$AI,$A626)&lt;&gt;"",INDEX(ORCAMENTO!$AH:$AH,$A626)="⚠",INDEX(ORCAMENTO!$AH:$AH,$A626)="◔"),1,0)</f>
        <v>0</v>
      </c>
      <c r="C626">
        <f ca="1">SUM($B$1:B626)</f>
        <v>12</v>
      </c>
    </row>
    <row r="627" spans="1:3" ht="15" customHeight="1" x14ac:dyDescent="0.25">
      <c r="A627">
        <f t="shared" si="9"/>
        <v>637</v>
      </c>
      <c r="B627">
        <f ca="1">IF(OR(INDEX(ORCAMENTO!$AI:$AI,$A627)&lt;&gt;"",INDEX(ORCAMENTO!$AH:$AH,$A627)="⚠",INDEX(ORCAMENTO!$AH:$AH,$A627)="◔"),1,0)</f>
        <v>0</v>
      </c>
      <c r="C627">
        <f ca="1">SUM($B$1:B627)</f>
        <v>12</v>
      </c>
    </row>
    <row r="628" spans="1:3" ht="15" customHeight="1" x14ac:dyDescent="0.25">
      <c r="A628">
        <f t="shared" si="9"/>
        <v>638</v>
      </c>
      <c r="B628">
        <f ca="1">IF(OR(INDEX(ORCAMENTO!$AI:$AI,$A628)&lt;&gt;"",INDEX(ORCAMENTO!$AH:$AH,$A628)="⚠",INDEX(ORCAMENTO!$AH:$AH,$A628)="◔"),1,0)</f>
        <v>0</v>
      </c>
      <c r="C628">
        <f ca="1">SUM($B$1:B628)</f>
        <v>12</v>
      </c>
    </row>
    <row r="629" spans="1:3" ht="15" customHeight="1" x14ac:dyDescent="0.25">
      <c r="A629">
        <f t="shared" si="9"/>
        <v>639</v>
      </c>
      <c r="B629">
        <f ca="1">IF(OR(INDEX(ORCAMENTO!$AI:$AI,$A629)&lt;&gt;"",INDEX(ORCAMENTO!$AH:$AH,$A629)="⚠",INDEX(ORCAMENTO!$AH:$AH,$A629)="◔"),1,0)</f>
        <v>0</v>
      </c>
      <c r="C629">
        <f ca="1">SUM($B$1:B629)</f>
        <v>12</v>
      </c>
    </row>
    <row r="630" spans="1:3" ht="15" customHeight="1" x14ac:dyDescent="0.25">
      <c r="A630">
        <f t="shared" si="9"/>
        <v>640</v>
      </c>
      <c r="B630">
        <f ca="1">IF(OR(INDEX(ORCAMENTO!$AI:$AI,$A630)&lt;&gt;"",INDEX(ORCAMENTO!$AH:$AH,$A630)="⚠",INDEX(ORCAMENTO!$AH:$AH,$A630)="◔"),1,0)</f>
        <v>0</v>
      </c>
      <c r="C630">
        <f ca="1">SUM($B$1:B630)</f>
        <v>12</v>
      </c>
    </row>
    <row r="631" spans="1:3" ht="15" customHeight="1" x14ac:dyDescent="0.25">
      <c r="A631">
        <f t="shared" si="9"/>
        <v>641</v>
      </c>
      <c r="B631">
        <f ca="1">IF(OR(INDEX(ORCAMENTO!$AI:$AI,$A631)&lt;&gt;"",INDEX(ORCAMENTO!$AH:$AH,$A631)="⚠",INDEX(ORCAMENTO!$AH:$AH,$A631)="◔"),1,0)</f>
        <v>0</v>
      </c>
      <c r="C631">
        <f ca="1">SUM($B$1:B631)</f>
        <v>12</v>
      </c>
    </row>
    <row r="632" spans="1:3" ht="15" customHeight="1" x14ac:dyDescent="0.25">
      <c r="A632">
        <f t="shared" si="9"/>
        <v>642</v>
      </c>
      <c r="B632">
        <f ca="1">IF(OR(INDEX(ORCAMENTO!$AI:$AI,$A632)&lt;&gt;"",INDEX(ORCAMENTO!$AH:$AH,$A632)="⚠",INDEX(ORCAMENTO!$AH:$AH,$A632)="◔"),1,0)</f>
        <v>0</v>
      </c>
      <c r="C632">
        <f ca="1">SUM($B$1:B632)</f>
        <v>12</v>
      </c>
    </row>
    <row r="633" spans="1:3" ht="15" customHeight="1" x14ac:dyDescent="0.25">
      <c r="A633">
        <f t="shared" si="9"/>
        <v>643</v>
      </c>
      <c r="B633">
        <f ca="1">IF(OR(INDEX(ORCAMENTO!$AI:$AI,$A633)&lt;&gt;"",INDEX(ORCAMENTO!$AH:$AH,$A633)="⚠",INDEX(ORCAMENTO!$AH:$AH,$A633)="◔"),1,0)</f>
        <v>0</v>
      </c>
      <c r="C633">
        <f ca="1">SUM($B$1:B633)</f>
        <v>12</v>
      </c>
    </row>
    <row r="634" spans="1:3" ht="15" customHeight="1" x14ac:dyDescent="0.25">
      <c r="A634">
        <f t="shared" si="9"/>
        <v>644</v>
      </c>
      <c r="B634">
        <f ca="1">IF(OR(INDEX(ORCAMENTO!$AI:$AI,$A634)&lt;&gt;"",INDEX(ORCAMENTO!$AH:$AH,$A634)="⚠",INDEX(ORCAMENTO!$AH:$AH,$A634)="◔"),1,0)</f>
        <v>0</v>
      </c>
      <c r="C634">
        <f ca="1">SUM($B$1:B634)</f>
        <v>12</v>
      </c>
    </row>
    <row r="635" spans="1:3" ht="15" customHeight="1" x14ac:dyDescent="0.25">
      <c r="A635">
        <f t="shared" si="9"/>
        <v>645</v>
      </c>
      <c r="B635">
        <f ca="1">IF(OR(INDEX(ORCAMENTO!$AI:$AI,$A635)&lt;&gt;"",INDEX(ORCAMENTO!$AH:$AH,$A635)="⚠",INDEX(ORCAMENTO!$AH:$AH,$A635)="◔"),1,0)</f>
        <v>0</v>
      </c>
      <c r="C635">
        <f ca="1">SUM($B$1:B635)</f>
        <v>12</v>
      </c>
    </row>
    <row r="636" spans="1:3" ht="15" customHeight="1" x14ac:dyDescent="0.25">
      <c r="A636">
        <f t="shared" si="9"/>
        <v>646</v>
      </c>
      <c r="B636">
        <f ca="1">IF(OR(INDEX(ORCAMENTO!$AI:$AI,$A636)&lt;&gt;"",INDEX(ORCAMENTO!$AH:$AH,$A636)="⚠",INDEX(ORCAMENTO!$AH:$AH,$A636)="◔"),1,0)</f>
        <v>0</v>
      </c>
      <c r="C636">
        <f ca="1">SUM($B$1:B636)</f>
        <v>12</v>
      </c>
    </row>
    <row r="637" spans="1:3" ht="15" customHeight="1" x14ac:dyDescent="0.25">
      <c r="A637">
        <f t="shared" si="9"/>
        <v>647</v>
      </c>
      <c r="B637">
        <f ca="1">IF(OR(INDEX(ORCAMENTO!$AI:$AI,$A637)&lt;&gt;"",INDEX(ORCAMENTO!$AH:$AH,$A637)="⚠",INDEX(ORCAMENTO!$AH:$AH,$A637)="◔"),1,0)</f>
        <v>0</v>
      </c>
      <c r="C637">
        <f ca="1">SUM($B$1:B637)</f>
        <v>12</v>
      </c>
    </row>
    <row r="638" spans="1:3" ht="15" customHeight="1" x14ac:dyDescent="0.25">
      <c r="A638">
        <f t="shared" si="9"/>
        <v>648</v>
      </c>
      <c r="B638">
        <f ca="1">IF(OR(INDEX(ORCAMENTO!$AI:$AI,$A638)&lt;&gt;"",INDEX(ORCAMENTO!$AH:$AH,$A638)="⚠",INDEX(ORCAMENTO!$AH:$AH,$A638)="◔"),1,0)</f>
        <v>0</v>
      </c>
      <c r="C638">
        <f ca="1">SUM($B$1:B638)</f>
        <v>12</v>
      </c>
    </row>
    <row r="639" spans="1:3" ht="15" customHeight="1" x14ac:dyDescent="0.25">
      <c r="A639">
        <f t="shared" si="9"/>
        <v>649</v>
      </c>
      <c r="B639">
        <f ca="1">IF(OR(INDEX(ORCAMENTO!$AI:$AI,$A639)&lt;&gt;"",INDEX(ORCAMENTO!$AH:$AH,$A639)="⚠",INDEX(ORCAMENTO!$AH:$AH,$A639)="◔"),1,0)</f>
        <v>0</v>
      </c>
      <c r="C639">
        <f ca="1">SUM($B$1:B639)</f>
        <v>12</v>
      </c>
    </row>
    <row r="640" spans="1:3" ht="15" customHeight="1" x14ac:dyDescent="0.25">
      <c r="A640">
        <f t="shared" si="9"/>
        <v>650</v>
      </c>
      <c r="B640">
        <f ca="1">IF(OR(INDEX(ORCAMENTO!$AI:$AI,$A640)&lt;&gt;"",INDEX(ORCAMENTO!$AH:$AH,$A640)="⚠",INDEX(ORCAMENTO!$AH:$AH,$A640)="◔"),1,0)</f>
        <v>0</v>
      </c>
      <c r="C640">
        <f ca="1">SUM($B$1:B640)</f>
        <v>12</v>
      </c>
    </row>
    <row r="641" spans="1:3" ht="15" customHeight="1" x14ac:dyDescent="0.25">
      <c r="A641">
        <f t="shared" ref="A641:A704" si="10">ROW()+10</f>
        <v>651</v>
      </c>
      <c r="B641">
        <f ca="1">IF(OR(INDEX(ORCAMENTO!$AI:$AI,$A641)&lt;&gt;"",INDEX(ORCAMENTO!$AH:$AH,$A641)="⚠",INDEX(ORCAMENTO!$AH:$AH,$A641)="◔"),1,0)</f>
        <v>0</v>
      </c>
      <c r="C641">
        <f ca="1">SUM($B$1:B641)</f>
        <v>12</v>
      </c>
    </row>
    <row r="642" spans="1:3" ht="15" customHeight="1" x14ac:dyDescent="0.25">
      <c r="A642">
        <f t="shared" si="10"/>
        <v>652</v>
      </c>
      <c r="B642">
        <f ca="1">IF(OR(INDEX(ORCAMENTO!$AI:$AI,$A642)&lt;&gt;"",INDEX(ORCAMENTO!$AH:$AH,$A642)="⚠",INDEX(ORCAMENTO!$AH:$AH,$A642)="◔"),1,0)</f>
        <v>0</v>
      </c>
      <c r="C642">
        <f ca="1">SUM($B$1:B642)</f>
        <v>12</v>
      </c>
    </row>
    <row r="643" spans="1:3" ht="15" customHeight="1" x14ac:dyDescent="0.25">
      <c r="A643">
        <f t="shared" si="10"/>
        <v>653</v>
      </c>
      <c r="B643">
        <f ca="1">IF(OR(INDEX(ORCAMENTO!$AI:$AI,$A643)&lt;&gt;"",INDEX(ORCAMENTO!$AH:$AH,$A643)="⚠",INDEX(ORCAMENTO!$AH:$AH,$A643)="◔"),1,0)</f>
        <v>0</v>
      </c>
      <c r="C643">
        <f ca="1">SUM($B$1:B643)</f>
        <v>12</v>
      </c>
    </row>
    <row r="644" spans="1:3" ht="15" customHeight="1" x14ac:dyDescent="0.25">
      <c r="A644">
        <f t="shared" si="10"/>
        <v>654</v>
      </c>
      <c r="B644">
        <f ca="1">IF(OR(INDEX(ORCAMENTO!$AI:$AI,$A644)&lt;&gt;"",INDEX(ORCAMENTO!$AH:$AH,$A644)="⚠",INDEX(ORCAMENTO!$AH:$AH,$A644)="◔"),1,0)</f>
        <v>0</v>
      </c>
      <c r="C644">
        <f ca="1">SUM($B$1:B644)</f>
        <v>12</v>
      </c>
    </row>
    <row r="645" spans="1:3" ht="15" customHeight="1" x14ac:dyDescent="0.25">
      <c r="A645">
        <f t="shared" si="10"/>
        <v>655</v>
      </c>
      <c r="B645">
        <f ca="1">IF(OR(INDEX(ORCAMENTO!$AI:$AI,$A645)&lt;&gt;"",INDEX(ORCAMENTO!$AH:$AH,$A645)="⚠",INDEX(ORCAMENTO!$AH:$AH,$A645)="◔"),1,0)</f>
        <v>0</v>
      </c>
      <c r="C645">
        <f ca="1">SUM($B$1:B645)</f>
        <v>12</v>
      </c>
    </row>
    <row r="646" spans="1:3" ht="15" customHeight="1" x14ac:dyDescent="0.25">
      <c r="A646">
        <f t="shared" si="10"/>
        <v>656</v>
      </c>
      <c r="B646">
        <f ca="1">IF(OR(INDEX(ORCAMENTO!$AI:$AI,$A646)&lt;&gt;"",INDEX(ORCAMENTO!$AH:$AH,$A646)="⚠",INDEX(ORCAMENTO!$AH:$AH,$A646)="◔"),1,0)</f>
        <v>0</v>
      </c>
      <c r="C646">
        <f ca="1">SUM($B$1:B646)</f>
        <v>12</v>
      </c>
    </row>
    <row r="647" spans="1:3" ht="15" customHeight="1" x14ac:dyDescent="0.25">
      <c r="A647">
        <f t="shared" si="10"/>
        <v>657</v>
      </c>
      <c r="B647">
        <f ca="1">IF(OR(INDEX(ORCAMENTO!$AI:$AI,$A647)&lt;&gt;"",INDEX(ORCAMENTO!$AH:$AH,$A647)="⚠",INDEX(ORCAMENTO!$AH:$AH,$A647)="◔"),1,0)</f>
        <v>0</v>
      </c>
      <c r="C647">
        <f ca="1">SUM($B$1:B647)</f>
        <v>12</v>
      </c>
    </row>
    <row r="648" spans="1:3" ht="15" customHeight="1" x14ac:dyDescent="0.25">
      <c r="A648">
        <f t="shared" si="10"/>
        <v>658</v>
      </c>
      <c r="B648">
        <f ca="1">IF(OR(INDEX(ORCAMENTO!$AI:$AI,$A648)&lt;&gt;"",INDEX(ORCAMENTO!$AH:$AH,$A648)="⚠",INDEX(ORCAMENTO!$AH:$AH,$A648)="◔"),1,0)</f>
        <v>0</v>
      </c>
      <c r="C648">
        <f ca="1">SUM($B$1:B648)</f>
        <v>12</v>
      </c>
    </row>
    <row r="649" spans="1:3" ht="15" customHeight="1" x14ac:dyDescent="0.25">
      <c r="A649">
        <f t="shared" si="10"/>
        <v>659</v>
      </c>
      <c r="B649">
        <f ca="1">IF(OR(INDEX(ORCAMENTO!$AI:$AI,$A649)&lt;&gt;"",INDEX(ORCAMENTO!$AH:$AH,$A649)="⚠",INDEX(ORCAMENTO!$AH:$AH,$A649)="◔"),1,0)</f>
        <v>0</v>
      </c>
      <c r="C649">
        <f ca="1">SUM($B$1:B649)</f>
        <v>12</v>
      </c>
    </row>
    <row r="650" spans="1:3" ht="15" customHeight="1" x14ac:dyDescent="0.25">
      <c r="A650">
        <f t="shared" si="10"/>
        <v>660</v>
      </c>
      <c r="B650">
        <f ca="1">IF(OR(INDEX(ORCAMENTO!$AI:$AI,$A650)&lt;&gt;"",INDEX(ORCAMENTO!$AH:$AH,$A650)="⚠",INDEX(ORCAMENTO!$AH:$AH,$A650)="◔"),1,0)</f>
        <v>0</v>
      </c>
      <c r="C650">
        <f ca="1">SUM($B$1:B650)</f>
        <v>12</v>
      </c>
    </row>
    <row r="651" spans="1:3" ht="15" customHeight="1" x14ac:dyDescent="0.25">
      <c r="A651">
        <f t="shared" si="10"/>
        <v>661</v>
      </c>
      <c r="B651">
        <f ca="1">IF(OR(INDEX(ORCAMENTO!$AI:$AI,$A651)&lt;&gt;"",INDEX(ORCAMENTO!$AH:$AH,$A651)="⚠",INDEX(ORCAMENTO!$AH:$AH,$A651)="◔"),1,0)</f>
        <v>0</v>
      </c>
      <c r="C651">
        <f ca="1">SUM($B$1:B651)</f>
        <v>12</v>
      </c>
    </row>
    <row r="652" spans="1:3" ht="15" customHeight="1" x14ac:dyDescent="0.25">
      <c r="A652">
        <f t="shared" si="10"/>
        <v>662</v>
      </c>
      <c r="B652">
        <f ca="1">IF(OR(INDEX(ORCAMENTO!$AI:$AI,$A652)&lt;&gt;"",INDEX(ORCAMENTO!$AH:$AH,$A652)="⚠",INDEX(ORCAMENTO!$AH:$AH,$A652)="◔"),1,0)</f>
        <v>0</v>
      </c>
      <c r="C652">
        <f ca="1">SUM($B$1:B652)</f>
        <v>12</v>
      </c>
    </row>
    <row r="653" spans="1:3" ht="15" customHeight="1" x14ac:dyDescent="0.25">
      <c r="A653">
        <f t="shared" si="10"/>
        <v>663</v>
      </c>
      <c r="B653">
        <f ca="1">IF(OR(INDEX(ORCAMENTO!$AI:$AI,$A653)&lt;&gt;"",INDEX(ORCAMENTO!$AH:$AH,$A653)="⚠",INDEX(ORCAMENTO!$AH:$AH,$A653)="◔"),1,0)</f>
        <v>0</v>
      </c>
      <c r="C653">
        <f ca="1">SUM($B$1:B653)</f>
        <v>12</v>
      </c>
    </row>
    <row r="654" spans="1:3" ht="15" customHeight="1" x14ac:dyDescent="0.25">
      <c r="A654">
        <f t="shared" si="10"/>
        <v>664</v>
      </c>
      <c r="B654">
        <f ca="1">IF(OR(INDEX(ORCAMENTO!$AI:$AI,$A654)&lt;&gt;"",INDEX(ORCAMENTO!$AH:$AH,$A654)="⚠",INDEX(ORCAMENTO!$AH:$AH,$A654)="◔"),1,0)</f>
        <v>0</v>
      </c>
      <c r="C654">
        <f ca="1">SUM($B$1:B654)</f>
        <v>12</v>
      </c>
    </row>
    <row r="655" spans="1:3" ht="15" customHeight="1" x14ac:dyDescent="0.25">
      <c r="A655">
        <f t="shared" si="10"/>
        <v>665</v>
      </c>
      <c r="B655">
        <f ca="1">IF(OR(INDEX(ORCAMENTO!$AI:$AI,$A655)&lt;&gt;"",INDEX(ORCAMENTO!$AH:$AH,$A655)="⚠",INDEX(ORCAMENTO!$AH:$AH,$A655)="◔"),1,0)</f>
        <v>0</v>
      </c>
      <c r="C655">
        <f ca="1">SUM($B$1:B655)</f>
        <v>12</v>
      </c>
    </row>
    <row r="656" spans="1:3" ht="15" customHeight="1" x14ac:dyDescent="0.25">
      <c r="A656">
        <f t="shared" si="10"/>
        <v>666</v>
      </c>
      <c r="B656">
        <f ca="1">IF(OR(INDEX(ORCAMENTO!$AI:$AI,$A656)&lt;&gt;"",INDEX(ORCAMENTO!$AH:$AH,$A656)="⚠",INDEX(ORCAMENTO!$AH:$AH,$A656)="◔"),1,0)</f>
        <v>0</v>
      </c>
      <c r="C656">
        <f ca="1">SUM($B$1:B656)</f>
        <v>12</v>
      </c>
    </row>
    <row r="657" spans="1:3" ht="15" customHeight="1" x14ac:dyDescent="0.25">
      <c r="A657">
        <f t="shared" si="10"/>
        <v>667</v>
      </c>
      <c r="B657">
        <f ca="1">IF(OR(INDEX(ORCAMENTO!$AI:$AI,$A657)&lt;&gt;"",INDEX(ORCAMENTO!$AH:$AH,$A657)="⚠",INDEX(ORCAMENTO!$AH:$AH,$A657)="◔"),1,0)</f>
        <v>0</v>
      </c>
      <c r="C657">
        <f ca="1">SUM($B$1:B657)</f>
        <v>12</v>
      </c>
    </row>
    <row r="658" spans="1:3" ht="15" customHeight="1" x14ac:dyDescent="0.25">
      <c r="A658">
        <f t="shared" si="10"/>
        <v>668</v>
      </c>
      <c r="B658">
        <f ca="1">IF(OR(INDEX(ORCAMENTO!$AI:$AI,$A658)&lt;&gt;"",INDEX(ORCAMENTO!$AH:$AH,$A658)="⚠",INDEX(ORCAMENTO!$AH:$AH,$A658)="◔"),1,0)</f>
        <v>0</v>
      </c>
      <c r="C658">
        <f ca="1">SUM($B$1:B658)</f>
        <v>12</v>
      </c>
    </row>
    <row r="659" spans="1:3" ht="15" customHeight="1" x14ac:dyDescent="0.25">
      <c r="A659">
        <f t="shared" si="10"/>
        <v>669</v>
      </c>
      <c r="B659">
        <f ca="1">IF(OR(INDEX(ORCAMENTO!$AI:$AI,$A659)&lt;&gt;"",INDEX(ORCAMENTO!$AH:$AH,$A659)="⚠",INDEX(ORCAMENTO!$AH:$AH,$A659)="◔"),1,0)</f>
        <v>0</v>
      </c>
      <c r="C659">
        <f ca="1">SUM($B$1:B659)</f>
        <v>12</v>
      </c>
    </row>
    <row r="660" spans="1:3" ht="15" customHeight="1" x14ac:dyDescent="0.25">
      <c r="A660">
        <f t="shared" si="10"/>
        <v>670</v>
      </c>
      <c r="B660">
        <f ca="1">IF(OR(INDEX(ORCAMENTO!$AI:$AI,$A660)&lt;&gt;"",INDEX(ORCAMENTO!$AH:$AH,$A660)="⚠",INDEX(ORCAMENTO!$AH:$AH,$A660)="◔"),1,0)</f>
        <v>0</v>
      </c>
      <c r="C660">
        <f ca="1">SUM($B$1:B660)</f>
        <v>12</v>
      </c>
    </row>
    <row r="661" spans="1:3" ht="15" customHeight="1" x14ac:dyDescent="0.25">
      <c r="A661">
        <f t="shared" si="10"/>
        <v>671</v>
      </c>
      <c r="B661">
        <f ca="1">IF(OR(INDEX(ORCAMENTO!$AI:$AI,$A661)&lt;&gt;"",INDEX(ORCAMENTO!$AH:$AH,$A661)="⚠",INDEX(ORCAMENTO!$AH:$AH,$A661)="◔"),1,0)</f>
        <v>0</v>
      </c>
      <c r="C661">
        <f ca="1">SUM($B$1:B661)</f>
        <v>12</v>
      </c>
    </row>
    <row r="662" spans="1:3" ht="15" customHeight="1" x14ac:dyDescent="0.25">
      <c r="A662">
        <f t="shared" si="10"/>
        <v>672</v>
      </c>
      <c r="B662">
        <f ca="1">IF(OR(INDEX(ORCAMENTO!$AI:$AI,$A662)&lt;&gt;"",INDEX(ORCAMENTO!$AH:$AH,$A662)="⚠",INDEX(ORCAMENTO!$AH:$AH,$A662)="◔"),1,0)</f>
        <v>0</v>
      </c>
      <c r="C662">
        <f ca="1">SUM($B$1:B662)</f>
        <v>12</v>
      </c>
    </row>
    <row r="663" spans="1:3" ht="15" customHeight="1" x14ac:dyDescent="0.25">
      <c r="A663">
        <f t="shared" si="10"/>
        <v>673</v>
      </c>
      <c r="B663">
        <f ca="1">IF(OR(INDEX(ORCAMENTO!$AI:$AI,$A663)&lt;&gt;"",INDEX(ORCAMENTO!$AH:$AH,$A663)="⚠",INDEX(ORCAMENTO!$AH:$AH,$A663)="◔"),1,0)</f>
        <v>0</v>
      </c>
      <c r="C663">
        <f ca="1">SUM($B$1:B663)</f>
        <v>12</v>
      </c>
    </row>
    <row r="664" spans="1:3" ht="15" customHeight="1" x14ac:dyDescent="0.25">
      <c r="A664">
        <f t="shared" si="10"/>
        <v>674</v>
      </c>
      <c r="B664">
        <f ca="1">IF(OR(INDEX(ORCAMENTO!$AI:$AI,$A664)&lt;&gt;"",INDEX(ORCAMENTO!$AH:$AH,$A664)="⚠",INDEX(ORCAMENTO!$AH:$AH,$A664)="◔"),1,0)</f>
        <v>0</v>
      </c>
      <c r="C664">
        <f ca="1">SUM($B$1:B664)</f>
        <v>12</v>
      </c>
    </row>
    <row r="665" spans="1:3" ht="15" customHeight="1" x14ac:dyDescent="0.25">
      <c r="A665">
        <f t="shared" si="10"/>
        <v>675</v>
      </c>
      <c r="B665">
        <f ca="1">IF(OR(INDEX(ORCAMENTO!$AI:$AI,$A665)&lt;&gt;"",INDEX(ORCAMENTO!$AH:$AH,$A665)="⚠",INDEX(ORCAMENTO!$AH:$AH,$A665)="◔"),1,0)</f>
        <v>0</v>
      </c>
      <c r="C665">
        <f ca="1">SUM($B$1:B665)</f>
        <v>12</v>
      </c>
    </row>
    <row r="666" spans="1:3" ht="15" customHeight="1" x14ac:dyDescent="0.25">
      <c r="A666">
        <f t="shared" si="10"/>
        <v>676</v>
      </c>
      <c r="B666">
        <f ca="1">IF(OR(INDEX(ORCAMENTO!$AI:$AI,$A666)&lt;&gt;"",INDEX(ORCAMENTO!$AH:$AH,$A666)="⚠",INDEX(ORCAMENTO!$AH:$AH,$A666)="◔"),1,0)</f>
        <v>0</v>
      </c>
      <c r="C666">
        <f ca="1">SUM($B$1:B666)</f>
        <v>12</v>
      </c>
    </row>
    <row r="667" spans="1:3" ht="15" customHeight="1" x14ac:dyDescent="0.25">
      <c r="A667">
        <f t="shared" si="10"/>
        <v>677</v>
      </c>
      <c r="B667">
        <f ca="1">IF(OR(INDEX(ORCAMENTO!$AI:$AI,$A667)&lt;&gt;"",INDEX(ORCAMENTO!$AH:$AH,$A667)="⚠",INDEX(ORCAMENTO!$AH:$AH,$A667)="◔"),1,0)</f>
        <v>0</v>
      </c>
      <c r="C667">
        <f ca="1">SUM($B$1:B667)</f>
        <v>12</v>
      </c>
    </row>
    <row r="668" spans="1:3" ht="15" customHeight="1" x14ac:dyDescent="0.25">
      <c r="A668">
        <f t="shared" si="10"/>
        <v>678</v>
      </c>
      <c r="B668">
        <f ca="1">IF(OR(INDEX(ORCAMENTO!$AI:$AI,$A668)&lt;&gt;"",INDEX(ORCAMENTO!$AH:$AH,$A668)="⚠",INDEX(ORCAMENTO!$AH:$AH,$A668)="◔"),1,0)</f>
        <v>0</v>
      </c>
      <c r="C668">
        <f ca="1">SUM($B$1:B668)</f>
        <v>12</v>
      </c>
    </row>
    <row r="669" spans="1:3" ht="15" customHeight="1" x14ac:dyDescent="0.25">
      <c r="A669">
        <f t="shared" si="10"/>
        <v>679</v>
      </c>
      <c r="B669">
        <f ca="1">IF(OR(INDEX(ORCAMENTO!$AI:$AI,$A669)&lt;&gt;"",INDEX(ORCAMENTO!$AH:$AH,$A669)="⚠",INDEX(ORCAMENTO!$AH:$AH,$A669)="◔"),1,0)</f>
        <v>0</v>
      </c>
      <c r="C669">
        <f ca="1">SUM($B$1:B669)</f>
        <v>12</v>
      </c>
    </row>
    <row r="670" spans="1:3" ht="15" customHeight="1" x14ac:dyDescent="0.25">
      <c r="A670">
        <f t="shared" si="10"/>
        <v>680</v>
      </c>
      <c r="B670">
        <f ca="1">IF(OR(INDEX(ORCAMENTO!$AI:$AI,$A670)&lt;&gt;"",INDEX(ORCAMENTO!$AH:$AH,$A670)="⚠",INDEX(ORCAMENTO!$AH:$AH,$A670)="◔"),1,0)</f>
        <v>0</v>
      </c>
      <c r="C670">
        <f ca="1">SUM($B$1:B670)</f>
        <v>12</v>
      </c>
    </row>
    <row r="671" spans="1:3" ht="15" customHeight="1" x14ac:dyDescent="0.25">
      <c r="A671">
        <f t="shared" si="10"/>
        <v>681</v>
      </c>
      <c r="B671">
        <f ca="1">IF(OR(INDEX(ORCAMENTO!$AI:$AI,$A671)&lt;&gt;"",INDEX(ORCAMENTO!$AH:$AH,$A671)="⚠",INDEX(ORCAMENTO!$AH:$AH,$A671)="◔"),1,0)</f>
        <v>0</v>
      </c>
      <c r="C671">
        <f ca="1">SUM($B$1:B671)</f>
        <v>12</v>
      </c>
    </row>
    <row r="672" spans="1:3" ht="15" customHeight="1" x14ac:dyDescent="0.25">
      <c r="A672">
        <f t="shared" si="10"/>
        <v>682</v>
      </c>
      <c r="B672">
        <f ca="1">IF(OR(INDEX(ORCAMENTO!$AI:$AI,$A672)&lt;&gt;"",INDEX(ORCAMENTO!$AH:$AH,$A672)="⚠",INDEX(ORCAMENTO!$AH:$AH,$A672)="◔"),1,0)</f>
        <v>0</v>
      </c>
      <c r="C672">
        <f ca="1">SUM($B$1:B672)</f>
        <v>12</v>
      </c>
    </row>
    <row r="673" spans="1:3" ht="15" customHeight="1" x14ac:dyDescent="0.25">
      <c r="A673">
        <f t="shared" si="10"/>
        <v>683</v>
      </c>
      <c r="B673">
        <f ca="1">IF(OR(INDEX(ORCAMENTO!$AI:$AI,$A673)&lt;&gt;"",INDEX(ORCAMENTO!$AH:$AH,$A673)="⚠",INDEX(ORCAMENTO!$AH:$AH,$A673)="◔"),1,0)</f>
        <v>0</v>
      </c>
      <c r="C673">
        <f ca="1">SUM($B$1:B673)</f>
        <v>12</v>
      </c>
    </row>
    <row r="674" spans="1:3" ht="15" customHeight="1" x14ac:dyDescent="0.25">
      <c r="A674">
        <f t="shared" si="10"/>
        <v>684</v>
      </c>
      <c r="B674">
        <f ca="1">IF(OR(INDEX(ORCAMENTO!$AI:$AI,$A674)&lt;&gt;"",INDEX(ORCAMENTO!$AH:$AH,$A674)="⚠",INDEX(ORCAMENTO!$AH:$AH,$A674)="◔"),1,0)</f>
        <v>0</v>
      </c>
      <c r="C674">
        <f ca="1">SUM($B$1:B674)</f>
        <v>12</v>
      </c>
    </row>
    <row r="675" spans="1:3" ht="15" customHeight="1" x14ac:dyDescent="0.25">
      <c r="A675">
        <f t="shared" si="10"/>
        <v>685</v>
      </c>
      <c r="B675">
        <f ca="1">IF(OR(INDEX(ORCAMENTO!$AI:$AI,$A675)&lt;&gt;"",INDEX(ORCAMENTO!$AH:$AH,$A675)="⚠",INDEX(ORCAMENTO!$AH:$AH,$A675)="◔"),1,0)</f>
        <v>0</v>
      </c>
      <c r="C675">
        <f ca="1">SUM($B$1:B675)</f>
        <v>12</v>
      </c>
    </row>
    <row r="676" spans="1:3" ht="15" customHeight="1" x14ac:dyDescent="0.25">
      <c r="A676">
        <f t="shared" si="10"/>
        <v>686</v>
      </c>
      <c r="B676">
        <f ca="1">IF(OR(INDEX(ORCAMENTO!$AI:$AI,$A676)&lt;&gt;"",INDEX(ORCAMENTO!$AH:$AH,$A676)="⚠",INDEX(ORCAMENTO!$AH:$AH,$A676)="◔"),1,0)</f>
        <v>0</v>
      </c>
      <c r="C676">
        <f ca="1">SUM($B$1:B676)</f>
        <v>12</v>
      </c>
    </row>
    <row r="677" spans="1:3" ht="15" customHeight="1" x14ac:dyDescent="0.25">
      <c r="A677">
        <f t="shared" si="10"/>
        <v>687</v>
      </c>
      <c r="B677">
        <f ca="1">IF(OR(INDEX(ORCAMENTO!$AI:$AI,$A677)&lt;&gt;"",INDEX(ORCAMENTO!$AH:$AH,$A677)="⚠",INDEX(ORCAMENTO!$AH:$AH,$A677)="◔"),1,0)</f>
        <v>0</v>
      </c>
      <c r="C677">
        <f ca="1">SUM($B$1:B677)</f>
        <v>12</v>
      </c>
    </row>
    <row r="678" spans="1:3" ht="15" customHeight="1" x14ac:dyDescent="0.25">
      <c r="A678">
        <f t="shared" si="10"/>
        <v>688</v>
      </c>
      <c r="B678">
        <f ca="1">IF(OR(INDEX(ORCAMENTO!$AI:$AI,$A678)&lt;&gt;"",INDEX(ORCAMENTO!$AH:$AH,$A678)="⚠",INDEX(ORCAMENTO!$AH:$AH,$A678)="◔"),1,0)</f>
        <v>0</v>
      </c>
      <c r="C678">
        <f ca="1">SUM($B$1:B678)</f>
        <v>12</v>
      </c>
    </row>
    <row r="679" spans="1:3" ht="15" customHeight="1" x14ac:dyDescent="0.25">
      <c r="A679">
        <f t="shared" si="10"/>
        <v>689</v>
      </c>
      <c r="B679">
        <f ca="1">IF(OR(INDEX(ORCAMENTO!$AI:$AI,$A679)&lt;&gt;"",INDEX(ORCAMENTO!$AH:$AH,$A679)="⚠",INDEX(ORCAMENTO!$AH:$AH,$A679)="◔"),1,0)</f>
        <v>0</v>
      </c>
      <c r="C679">
        <f ca="1">SUM($B$1:B679)</f>
        <v>12</v>
      </c>
    </row>
    <row r="680" spans="1:3" ht="15" customHeight="1" x14ac:dyDescent="0.25">
      <c r="A680">
        <f t="shared" si="10"/>
        <v>690</v>
      </c>
      <c r="B680">
        <f ca="1">IF(OR(INDEX(ORCAMENTO!$AI:$AI,$A680)&lt;&gt;"",INDEX(ORCAMENTO!$AH:$AH,$A680)="⚠",INDEX(ORCAMENTO!$AH:$AH,$A680)="◔"),1,0)</f>
        <v>0</v>
      </c>
      <c r="C680">
        <f ca="1">SUM($B$1:B680)</f>
        <v>12</v>
      </c>
    </row>
    <row r="681" spans="1:3" ht="15" customHeight="1" x14ac:dyDescent="0.25">
      <c r="A681">
        <f t="shared" si="10"/>
        <v>691</v>
      </c>
      <c r="B681">
        <f ca="1">IF(OR(INDEX(ORCAMENTO!$AI:$AI,$A681)&lt;&gt;"",INDEX(ORCAMENTO!$AH:$AH,$A681)="⚠",INDEX(ORCAMENTO!$AH:$AH,$A681)="◔"),1,0)</f>
        <v>0</v>
      </c>
      <c r="C681">
        <f ca="1">SUM($B$1:B681)</f>
        <v>12</v>
      </c>
    </row>
    <row r="682" spans="1:3" ht="15" customHeight="1" x14ac:dyDescent="0.25">
      <c r="A682">
        <f t="shared" si="10"/>
        <v>692</v>
      </c>
      <c r="B682">
        <f ca="1">IF(OR(INDEX(ORCAMENTO!$AI:$AI,$A682)&lt;&gt;"",INDEX(ORCAMENTO!$AH:$AH,$A682)="⚠",INDEX(ORCAMENTO!$AH:$AH,$A682)="◔"),1,0)</f>
        <v>0</v>
      </c>
      <c r="C682">
        <f ca="1">SUM($B$1:B682)</f>
        <v>12</v>
      </c>
    </row>
    <row r="683" spans="1:3" ht="15" customHeight="1" x14ac:dyDescent="0.25">
      <c r="A683">
        <f t="shared" si="10"/>
        <v>693</v>
      </c>
      <c r="B683">
        <f ca="1">IF(OR(INDEX(ORCAMENTO!$AI:$AI,$A683)&lt;&gt;"",INDEX(ORCAMENTO!$AH:$AH,$A683)="⚠",INDEX(ORCAMENTO!$AH:$AH,$A683)="◔"),1,0)</f>
        <v>0</v>
      </c>
      <c r="C683">
        <f ca="1">SUM($B$1:B683)</f>
        <v>12</v>
      </c>
    </row>
    <row r="684" spans="1:3" ht="15" customHeight="1" x14ac:dyDescent="0.25">
      <c r="A684">
        <f t="shared" si="10"/>
        <v>694</v>
      </c>
      <c r="B684">
        <f ca="1">IF(OR(INDEX(ORCAMENTO!$AI:$AI,$A684)&lt;&gt;"",INDEX(ORCAMENTO!$AH:$AH,$A684)="⚠",INDEX(ORCAMENTO!$AH:$AH,$A684)="◔"),1,0)</f>
        <v>0</v>
      </c>
      <c r="C684">
        <f ca="1">SUM($B$1:B684)</f>
        <v>12</v>
      </c>
    </row>
    <row r="685" spans="1:3" ht="15" customHeight="1" x14ac:dyDescent="0.25">
      <c r="A685">
        <f t="shared" si="10"/>
        <v>695</v>
      </c>
      <c r="B685">
        <f ca="1">IF(OR(INDEX(ORCAMENTO!$AI:$AI,$A685)&lt;&gt;"",INDEX(ORCAMENTO!$AH:$AH,$A685)="⚠",INDEX(ORCAMENTO!$AH:$AH,$A685)="◔"),1,0)</f>
        <v>0</v>
      </c>
      <c r="C685">
        <f ca="1">SUM($B$1:B685)</f>
        <v>12</v>
      </c>
    </row>
    <row r="686" spans="1:3" ht="15" customHeight="1" x14ac:dyDescent="0.25">
      <c r="A686">
        <f t="shared" si="10"/>
        <v>696</v>
      </c>
      <c r="B686">
        <f ca="1">IF(OR(INDEX(ORCAMENTO!$AI:$AI,$A686)&lt;&gt;"",INDEX(ORCAMENTO!$AH:$AH,$A686)="⚠",INDEX(ORCAMENTO!$AH:$AH,$A686)="◔"),1,0)</f>
        <v>0</v>
      </c>
      <c r="C686">
        <f ca="1">SUM($B$1:B686)</f>
        <v>12</v>
      </c>
    </row>
    <row r="687" spans="1:3" ht="15" customHeight="1" x14ac:dyDescent="0.25">
      <c r="A687">
        <f t="shared" si="10"/>
        <v>697</v>
      </c>
      <c r="B687">
        <f ca="1">IF(OR(INDEX(ORCAMENTO!$AI:$AI,$A687)&lt;&gt;"",INDEX(ORCAMENTO!$AH:$AH,$A687)="⚠",INDEX(ORCAMENTO!$AH:$AH,$A687)="◔"),1,0)</f>
        <v>0</v>
      </c>
      <c r="C687">
        <f ca="1">SUM($B$1:B687)</f>
        <v>12</v>
      </c>
    </row>
    <row r="688" spans="1:3" ht="15" customHeight="1" x14ac:dyDescent="0.25">
      <c r="A688">
        <f t="shared" si="10"/>
        <v>698</v>
      </c>
      <c r="B688">
        <f ca="1">IF(OR(INDEX(ORCAMENTO!$AI:$AI,$A688)&lt;&gt;"",INDEX(ORCAMENTO!$AH:$AH,$A688)="⚠",INDEX(ORCAMENTO!$AH:$AH,$A688)="◔"),1,0)</f>
        <v>0</v>
      </c>
      <c r="C688">
        <f ca="1">SUM($B$1:B688)</f>
        <v>12</v>
      </c>
    </row>
    <row r="689" spans="1:3" ht="15" customHeight="1" x14ac:dyDescent="0.25">
      <c r="A689">
        <f t="shared" si="10"/>
        <v>699</v>
      </c>
      <c r="B689">
        <f ca="1">IF(OR(INDEX(ORCAMENTO!$AI:$AI,$A689)&lt;&gt;"",INDEX(ORCAMENTO!$AH:$AH,$A689)="⚠",INDEX(ORCAMENTO!$AH:$AH,$A689)="◔"),1,0)</f>
        <v>0</v>
      </c>
      <c r="C689">
        <f ca="1">SUM($B$1:B689)</f>
        <v>12</v>
      </c>
    </row>
    <row r="690" spans="1:3" ht="15" customHeight="1" x14ac:dyDescent="0.25">
      <c r="A690">
        <f t="shared" si="10"/>
        <v>700</v>
      </c>
      <c r="B690">
        <f ca="1">IF(OR(INDEX(ORCAMENTO!$AI:$AI,$A690)&lt;&gt;"",INDEX(ORCAMENTO!$AH:$AH,$A690)="⚠",INDEX(ORCAMENTO!$AH:$AH,$A690)="◔"),1,0)</f>
        <v>0</v>
      </c>
      <c r="C690">
        <f ca="1">SUM($B$1:B690)</f>
        <v>12</v>
      </c>
    </row>
    <row r="691" spans="1:3" ht="15" customHeight="1" x14ac:dyDescent="0.25">
      <c r="A691">
        <f t="shared" si="10"/>
        <v>701</v>
      </c>
      <c r="B691">
        <f ca="1">IF(OR(INDEX(ORCAMENTO!$AI:$AI,$A691)&lt;&gt;"",INDEX(ORCAMENTO!$AH:$AH,$A691)="⚠",INDEX(ORCAMENTO!$AH:$AH,$A691)="◔"),1,0)</f>
        <v>0</v>
      </c>
      <c r="C691">
        <f ca="1">SUM($B$1:B691)</f>
        <v>12</v>
      </c>
    </row>
    <row r="692" spans="1:3" ht="15" customHeight="1" x14ac:dyDescent="0.25">
      <c r="A692">
        <f t="shared" si="10"/>
        <v>702</v>
      </c>
      <c r="B692">
        <f ca="1">IF(OR(INDEX(ORCAMENTO!$AI:$AI,$A692)&lt;&gt;"",INDEX(ORCAMENTO!$AH:$AH,$A692)="⚠",INDEX(ORCAMENTO!$AH:$AH,$A692)="◔"),1,0)</f>
        <v>0</v>
      </c>
      <c r="C692">
        <f ca="1">SUM($B$1:B692)</f>
        <v>12</v>
      </c>
    </row>
    <row r="693" spans="1:3" ht="15" customHeight="1" x14ac:dyDescent="0.25">
      <c r="A693">
        <f t="shared" si="10"/>
        <v>703</v>
      </c>
      <c r="B693">
        <f ca="1">IF(OR(INDEX(ORCAMENTO!$AI:$AI,$A693)&lt;&gt;"",INDEX(ORCAMENTO!$AH:$AH,$A693)="⚠",INDEX(ORCAMENTO!$AH:$AH,$A693)="◔"),1,0)</f>
        <v>0</v>
      </c>
      <c r="C693">
        <f ca="1">SUM($B$1:B693)</f>
        <v>12</v>
      </c>
    </row>
    <row r="694" spans="1:3" ht="15" customHeight="1" x14ac:dyDescent="0.25">
      <c r="A694">
        <f t="shared" si="10"/>
        <v>704</v>
      </c>
      <c r="B694">
        <f ca="1">IF(OR(INDEX(ORCAMENTO!$AI:$AI,$A694)&lt;&gt;"",INDEX(ORCAMENTO!$AH:$AH,$A694)="⚠",INDEX(ORCAMENTO!$AH:$AH,$A694)="◔"),1,0)</f>
        <v>0</v>
      </c>
      <c r="C694">
        <f ca="1">SUM($B$1:B694)</f>
        <v>12</v>
      </c>
    </row>
    <row r="695" spans="1:3" ht="15" customHeight="1" x14ac:dyDescent="0.25">
      <c r="A695">
        <f t="shared" si="10"/>
        <v>705</v>
      </c>
      <c r="B695">
        <f ca="1">IF(OR(INDEX(ORCAMENTO!$AI:$AI,$A695)&lt;&gt;"",INDEX(ORCAMENTO!$AH:$AH,$A695)="⚠",INDEX(ORCAMENTO!$AH:$AH,$A695)="◔"),1,0)</f>
        <v>0</v>
      </c>
      <c r="C695">
        <f ca="1">SUM($B$1:B695)</f>
        <v>12</v>
      </c>
    </row>
    <row r="696" spans="1:3" ht="15" customHeight="1" x14ac:dyDescent="0.25">
      <c r="A696">
        <f t="shared" si="10"/>
        <v>706</v>
      </c>
      <c r="B696">
        <f ca="1">IF(OR(INDEX(ORCAMENTO!$AI:$AI,$A696)&lt;&gt;"",INDEX(ORCAMENTO!$AH:$AH,$A696)="⚠",INDEX(ORCAMENTO!$AH:$AH,$A696)="◔"),1,0)</f>
        <v>0</v>
      </c>
      <c r="C696">
        <f ca="1">SUM($B$1:B696)</f>
        <v>12</v>
      </c>
    </row>
    <row r="697" spans="1:3" ht="15" customHeight="1" x14ac:dyDescent="0.25">
      <c r="A697">
        <f t="shared" si="10"/>
        <v>707</v>
      </c>
      <c r="B697">
        <f ca="1">IF(OR(INDEX(ORCAMENTO!$AI:$AI,$A697)&lt;&gt;"",INDEX(ORCAMENTO!$AH:$AH,$A697)="⚠",INDEX(ORCAMENTO!$AH:$AH,$A697)="◔"),1,0)</f>
        <v>0</v>
      </c>
      <c r="C697">
        <f ca="1">SUM($B$1:B697)</f>
        <v>12</v>
      </c>
    </row>
    <row r="698" spans="1:3" ht="15" customHeight="1" x14ac:dyDescent="0.25">
      <c r="A698">
        <f t="shared" si="10"/>
        <v>708</v>
      </c>
      <c r="B698">
        <f ca="1">IF(OR(INDEX(ORCAMENTO!$AI:$AI,$A698)&lt;&gt;"",INDEX(ORCAMENTO!$AH:$AH,$A698)="⚠",INDEX(ORCAMENTO!$AH:$AH,$A698)="◔"),1,0)</f>
        <v>0</v>
      </c>
      <c r="C698">
        <f ca="1">SUM($B$1:B698)</f>
        <v>12</v>
      </c>
    </row>
    <row r="699" spans="1:3" ht="15" customHeight="1" x14ac:dyDescent="0.25">
      <c r="A699">
        <f t="shared" si="10"/>
        <v>709</v>
      </c>
      <c r="B699">
        <f ca="1">IF(OR(INDEX(ORCAMENTO!$AI:$AI,$A699)&lt;&gt;"",INDEX(ORCAMENTO!$AH:$AH,$A699)="⚠",INDEX(ORCAMENTO!$AH:$AH,$A699)="◔"),1,0)</f>
        <v>0</v>
      </c>
      <c r="C699">
        <f ca="1">SUM($B$1:B699)</f>
        <v>12</v>
      </c>
    </row>
    <row r="700" spans="1:3" ht="15" customHeight="1" x14ac:dyDescent="0.25">
      <c r="A700">
        <f t="shared" si="10"/>
        <v>710</v>
      </c>
      <c r="B700">
        <f ca="1">IF(OR(INDEX(ORCAMENTO!$AI:$AI,$A700)&lt;&gt;"",INDEX(ORCAMENTO!$AH:$AH,$A700)="⚠",INDEX(ORCAMENTO!$AH:$AH,$A700)="◔"),1,0)</f>
        <v>0</v>
      </c>
      <c r="C700">
        <f ca="1">SUM($B$1:B700)</f>
        <v>12</v>
      </c>
    </row>
    <row r="701" spans="1:3" ht="15" customHeight="1" x14ac:dyDescent="0.25">
      <c r="A701">
        <f t="shared" si="10"/>
        <v>711</v>
      </c>
      <c r="B701">
        <f ca="1">IF(OR(INDEX(ORCAMENTO!$AI:$AI,$A701)&lt;&gt;"",INDEX(ORCAMENTO!$AH:$AH,$A701)="⚠",INDEX(ORCAMENTO!$AH:$AH,$A701)="◔"),1,0)</f>
        <v>0</v>
      </c>
      <c r="C701">
        <f ca="1">SUM($B$1:B701)</f>
        <v>12</v>
      </c>
    </row>
    <row r="702" spans="1:3" ht="15" customHeight="1" x14ac:dyDescent="0.25">
      <c r="A702">
        <f t="shared" si="10"/>
        <v>712</v>
      </c>
      <c r="B702">
        <f ca="1">IF(OR(INDEX(ORCAMENTO!$AI:$AI,$A702)&lt;&gt;"",INDEX(ORCAMENTO!$AH:$AH,$A702)="⚠",INDEX(ORCAMENTO!$AH:$AH,$A702)="◔"),1,0)</f>
        <v>0</v>
      </c>
      <c r="C702">
        <f ca="1">SUM($B$1:B702)</f>
        <v>12</v>
      </c>
    </row>
    <row r="703" spans="1:3" ht="15" customHeight="1" x14ac:dyDescent="0.25">
      <c r="A703">
        <f t="shared" si="10"/>
        <v>713</v>
      </c>
      <c r="B703">
        <f ca="1">IF(OR(INDEX(ORCAMENTO!$AI:$AI,$A703)&lt;&gt;"",INDEX(ORCAMENTO!$AH:$AH,$A703)="⚠",INDEX(ORCAMENTO!$AH:$AH,$A703)="◔"),1,0)</f>
        <v>0</v>
      </c>
      <c r="C703">
        <f ca="1">SUM($B$1:B703)</f>
        <v>12</v>
      </c>
    </row>
    <row r="704" spans="1:3" ht="15" customHeight="1" x14ac:dyDescent="0.25">
      <c r="A704">
        <f t="shared" si="10"/>
        <v>714</v>
      </c>
      <c r="B704">
        <f ca="1">IF(OR(INDEX(ORCAMENTO!$AI:$AI,$A704)&lt;&gt;"",INDEX(ORCAMENTO!$AH:$AH,$A704)="⚠",INDEX(ORCAMENTO!$AH:$AH,$A704)="◔"),1,0)</f>
        <v>0</v>
      </c>
      <c r="C704">
        <f ca="1">SUM($B$1:B704)</f>
        <v>12</v>
      </c>
    </row>
    <row r="705" spans="1:3" ht="15" customHeight="1" x14ac:dyDescent="0.25">
      <c r="A705">
        <f t="shared" ref="A705:A768" si="11">ROW()+10</f>
        <v>715</v>
      </c>
      <c r="B705">
        <f ca="1">IF(OR(INDEX(ORCAMENTO!$AI:$AI,$A705)&lt;&gt;"",INDEX(ORCAMENTO!$AH:$AH,$A705)="⚠",INDEX(ORCAMENTO!$AH:$AH,$A705)="◔"),1,0)</f>
        <v>0</v>
      </c>
      <c r="C705">
        <f ca="1">SUM($B$1:B705)</f>
        <v>12</v>
      </c>
    </row>
    <row r="706" spans="1:3" ht="15" customHeight="1" x14ac:dyDescent="0.25">
      <c r="A706">
        <f t="shared" si="11"/>
        <v>716</v>
      </c>
      <c r="B706">
        <f ca="1">IF(OR(INDEX(ORCAMENTO!$AI:$AI,$A706)&lt;&gt;"",INDEX(ORCAMENTO!$AH:$AH,$A706)="⚠",INDEX(ORCAMENTO!$AH:$AH,$A706)="◔"),1,0)</f>
        <v>0</v>
      </c>
      <c r="C706">
        <f ca="1">SUM($B$1:B706)</f>
        <v>12</v>
      </c>
    </row>
    <row r="707" spans="1:3" ht="15" customHeight="1" x14ac:dyDescent="0.25">
      <c r="A707">
        <f t="shared" si="11"/>
        <v>717</v>
      </c>
      <c r="B707">
        <f ca="1">IF(OR(INDEX(ORCAMENTO!$AI:$AI,$A707)&lt;&gt;"",INDEX(ORCAMENTO!$AH:$AH,$A707)="⚠",INDEX(ORCAMENTO!$AH:$AH,$A707)="◔"),1,0)</f>
        <v>0</v>
      </c>
      <c r="C707">
        <f ca="1">SUM($B$1:B707)</f>
        <v>12</v>
      </c>
    </row>
    <row r="708" spans="1:3" ht="15" customHeight="1" x14ac:dyDescent="0.25">
      <c r="A708">
        <f t="shared" si="11"/>
        <v>718</v>
      </c>
      <c r="B708">
        <f ca="1">IF(OR(INDEX(ORCAMENTO!$AI:$AI,$A708)&lt;&gt;"",INDEX(ORCAMENTO!$AH:$AH,$A708)="⚠",INDEX(ORCAMENTO!$AH:$AH,$A708)="◔"),1,0)</f>
        <v>0</v>
      </c>
      <c r="C708">
        <f ca="1">SUM($B$1:B708)</f>
        <v>12</v>
      </c>
    </row>
    <row r="709" spans="1:3" ht="15" customHeight="1" x14ac:dyDescent="0.25">
      <c r="A709">
        <f t="shared" si="11"/>
        <v>719</v>
      </c>
      <c r="B709">
        <f ca="1">IF(OR(INDEX(ORCAMENTO!$AI:$AI,$A709)&lt;&gt;"",INDEX(ORCAMENTO!$AH:$AH,$A709)="⚠",INDEX(ORCAMENTO!$AH:$AH,$A709)="◔"),1,0)</f>
        <v>0</v>
      </c>
      <c r="C709">
        <f ca="1">SUM($B$1:B709)</f>
        <v>12</v>
      </c>
    </row>
    <row r="710" spans="1:3" ht="15" customHeight="1" x14ac:dyDescent="0.25">
      <c r="A710">
        <f t="shared" si="11"/>
        <v>720</v>
      </c>
      <c r="B710">
        <f ca="1">IF(OR(INDEX(ORCAMENTO!$AI:$AI,$A710)&lt;&gt;"",INDEX(ORCAMENTO!$AH:$AH,$A710)="⚠",INDEX(ORCAMENTO!$AH:$AH,$A710)="◔"),1,0)</f>
        <v>0</v>
      </c>
      <c r="C710">
        <f ca="1">SUM($B$1:B710)</f>
        <v>12</v>
      </c>
    </row>
    <row r="711" spans="1:3" ht="15" customHeight="1" x14ac:dyDescent="0.25">
      <c r="A711">
        <f t="shared" si="11"/>
        <v>721</v>
      </c>
      <c r="B711">
        <f ca="1">IF(OR(INDEX(ORCAMENTO!$AI:$AI,$A711)&lt;&gt;"",INDEX(ORCAMENTO!$AH:$AH,$A711)="⚠",INDEX(ORCAMENTO!$AH:$AH,$A711)="◔"),1,0)</f>
        <v>0</v>
      </c>
      <c r="C711">
        <f ca="1">SUM($B$1:B711)</f>
        <v>12</v>
      </c>
    </row>
    <row r="712" spans="1:3" ht="15" customHeight="1" x14ac:dyDescent="0.25">
      <c r="A712">
        <f t="shared" si="11"/>
        <v>722</v>
      </c>
      <c r="B712">
        <f ca="1">IF(OR(INDEX(ORCAMENTO!$AI:$AI,$A712)&lt;&gt;"",INDEX(ORCAMENTO!$AH:$AH,$A712)="⚠",INDEX(ORCAMENTO!$AH:$AH,$A712)="◔"),1,0)</f>
        <v>0</v>
      </c>
      <c r="C712">
        <f ca="1">SUM($B$1:B712)</f>
        <v>12</v>
      </c>
    </row>
    <row r="713" spans="1:3" ht="15" customHeight="1" x14ac:dyDescent="0.25">
      <c r="A713">
        <f t="shared" si="11"/>
        <v>723</v>
      </c>
      <c r="B713">
        <f ca="1">IF(OR(INDEX(ORCAMENTO!$AI:$AI,$A713)&lt;&gt;"",INDEX(ORCAMENTO!$AH:$AH,$A713)="⚠",INDEX(ORCAMENTO!$AH:$AH,$A713)="◔"),1,0)</f>
        <v>0</v>
      </c>
      <c r="C713">
        <f ca="1">SUM($B$1:B713)</f>
        <v>12</v>
      </c>
    </row>
    <row r="714" spans="1:3" ht="15" customHeight="1" x14ac:dyDescent="0.25">
      <c r="A714">
        <f t="shared" si="11"/>
        <v>724</v>
      </c>
      <c r="B714">
        <f ca="1">IF(OR(INDEX(ORCAMENTO!$AI:$AI,$A714)&lt;&gt;"",INDEX(ORCAMENTO!$AH:$AH,$A714)="⚠",INDEX(ORCAMENTO!$AH:$AH,$A714)="◔"),1,0)</f>
        <v>0</v>
      </c>
      <c r="C714">
        <f ca="1">SUM($B$1:B714)</f>
        <v>12</v>
      </c>
    </row>
    <row r="715" spans="1:3" ht="15" customHeight="1" x14ac:dyDescent="0.25">
      <c r="A715">
        <f t="shared" si="11"/>
        <v>725</v>
      </c>
      <c r="B715">
        <f ca="1">IF(OR(INDEX(ORCAMENTO!$AI:$AI,$A715)&lt;&gt;"",INDEX(ORCAMENTO!$AH:$AH,$A715)="⚠",INDEX(ORCAMENTO!$AH:$AH,$A715)="◔"),1,0)</f>
        <v>0</v>
      </c>
      <c r="C715">
        <f ca="1">SUM($B$1:B715)</f>
        <v>12</v>
      </c>
    </row>
    <row r="716" spans="1:3" ht="15" customHeight="1" x14ac:dyDescent="0.25">
      <c r="A716">
        <f t="shared" si="11"/>
        <v>726</v>
      </c>
      <c r="B716">
        <f ca="1">IF(OR(INDEX(ORCAMENTO!$AI:$AI,$A716)&lt;&gt;"",INDEX(ORCAMENTO!$AH:$AH,$A716)="⚠",INDEX(ORCAMENTO!$AH:$AH,$A716)="◔"),1,0)</f>
        <v>0</v>
      </c>
      <c r="C716">
        <f ca="1">SUM($B$1:B716)</f>
        <v>12</v>
      </c>
    </row>
    <row r="717" spans="1:3" ht="15" customHeight="1" x14ac:dyDescent="0.25">
      <c r="A717">
        <f t="shared" si="11"/>
        <v>727</v>
      </c>
      <c r="B717">
        <f ca="1">IF(OR(INDEX(ORCAMENTO!$AI:$AI,$A717)&lt;&gt;"",INDEX(ORCAMENTO!$AH:$AH,$A717)="⚠",INDEX(ORCAMENTO!$AH:$AH,$A717)="◔"),1,0)</f>
        <v>0</v>
      </c>
      <c r="C717">
        <f ca="1">SUM($B$1:B717)</f>
        <v>12</v>
      </c>
    </row>
    <row r="718" spans="1:3" ht="15" customHeight="1" x14ac:dyDescent="0.25">
      <c r="A718">
        <f t="shared" si="11"/>
        <v>728</v>
      </c>
      <c r="B718">
        <f ca="1">IF(OR(INDEX(ORCAMENTO!$AI:$AI,$A718)&lt;&gt;"",INDEX(ORCAMENTO!$AH:$AH,$A718)="⚠",INDEX(ORCAMENTO!$AH:$AH,$A718)="◔"),1,0)</f>
        <v>0</v>
      </c>
      <c r="C718">
        <f ca="1">SUM($B$1:B718)</f>
        <v>12</v>
      </c>
    </row>
    <row r="719" spans="1:3" ht="15" customHeight="1" x14ac:dyDescent="0.25">
      <c r="A719">
        <f t="shared" si="11"/>
        <v>729</v>
      </c>
      <c r="B719">
        <f ca="1">IF(OR(INDEX(ORCAMENTO!$AI:$AI,$A719)&lt;&gt;"",INDEX(ORCAMENTO!$AH:$AH,$A719)="⚠",INDEX(ORCAMENTO!$AH:$AH,$A719)="◔"),1,0)</f>
        <v>0</v>
      </c>
      <c r="C719">
        <f ca="1">SUM($B$1:B719)</f>
        <v>12</v>
      </c>
    </row>
    <row r="720" spans="1:3" ht="15" customHeight="1" x14ac:dyDescent="0.25">
      <c r="A720">
        <f t="shared" si="11"/>
        <v>730</v>
      </c>
      <c r="B720">
        <f ca="1">IF(OR(INDEX(ORCAMENTO!$AI:$AI,$A720)&lt;&gt;"",INDEX(ORCAMENTO!$AH:$AH,$A720)="⚠",INDEX(ORCAMENTO!$AH:$AH,$A720)="◔"),1,0)</f>
        <v>0</v>
      </c>
      <c r="C720">
        <f ca="1">SUM($B$1:B720)</f>
        <v>12</v>
      </c>
    </row>
    <row r="721" spans="1:3" ht="15" customHeight="1" x14ac:dyDescent="0.25">
      <c r="A721">
        <f t="shared" si="11"/>
        <v>731</v>
      </c>
      <c r="B721">
        <f ca="1">IF(OR(INDEX(ORCAMENTO!$AI:$AI,$A721)&lt;&gt;"",INDEX(ORCAMENTO!$AH:$AH,$A721)="⚠",INDEX(ORCAMENTO!$AH:$AH,$A721)="◔"),1,0)</f>
        <v>0</v>
      </c>
      <c r="C721">
        <f ca="1">SUM($B$1:B721)</f>
        <v>12</v>
      </c>
    </row>
    <row r="722" spans="1:3" ht="15" customHeight="1" x14ac:dyDescent="0.25">
      <c r="A722">
        <f t="shared" si="11"/>
        <v>732</v>
      </c>
      <c r="B722">
        <f ca="1">IF(OR(INDEX(ORCAMENTO!$AI:$AI,$A722)&lt;&gt;"",INDEX(ORCAMENTO!$AH:$AH,$A722)="⚠",INDEX(ORCAMENTO!$AH:$AH,$A722)="◔"),1,0)</f>
        <v>0</v>
      </c>
      <c r="C722">
        <f ca="1">SUM($B$1:B722)</f>
        <v>12</v>
      </c>
    </row>
    <row r="723" spans="1:3" ht="15" customHeight="1" x14ac:dyDescent="0.25">
      <c r="A723">
        <f t="shared" si="11"/>
        <v>733</v>
      </c>
      <c r="B723">
        <f ca="1">IF(OR(INDEX(ORCAMENTO!$AI:$AI,$A723)&lt;&gt;"",INDEX(ORCAMENTO!$AH:$AH,$A723)="⚠",INDEX(ORCAMENTO!$AH:$AH,$A723)="◔"),1,0)</f>
        <v>0</v>
      </c>
      <c r="C723">
        <f ca="1">SUM($B$1:B723)</f>
        <v>12</v>
      </c>
    </row>
    <row r="724" spans="1:3" ht="15" customHeight="1" x14ac:dyDescent="0.25">
      <c r="A724">
        <f t="shared" si="11"/>
        <v>734</v>
      </c>
      <c r="B724">
        <f ca="1">IF(OR(INDEX(ORCAMENTO!$AI:$AI,$A724)&lt;&gt;"",INDEX(ORCAMENTO!$AH:$AH,$A724)="⚠",INDEX(ORCAMENTO!$AH:$AH,$A724)="◔"),1,0)</f>
        <v>0</v>
      </c>
      <c r="C724">
        <f ca="1">SUM($B$1:B724)</f>
        <v>12</v>
      </c>
    </row>
    <row r="725" spans="1:3" ht="15" customHeight="1" x14ac:dyDescent="0.25">
      <c r="A725">
        <f t="shared" si="11"/>
        <v>735</v>
      </c>
      <c r="B725">
        <f ca="1">IF(OR(INDEX(ORCAMENTO!$AI:$AI,$A725)&lt;&gt;"",INDEX(ORCAMENTO!$AH:$AH,$A725)="⚠",INDEX(ORCAMENTO!$AH:$AH,$A725)="◔"),1,0)</f>
        <v>0</v>
      </c>
      <c r="C725">
        <f ca="1">SUM($B$1:B725)</f>
        <v>12</v>
      </c>
    </row>
    <row r="726" spans="1:3" ht="15" customHeight="1" x14ac:dyDescent="0.25">
      <c r="A726">
        <f t="shared" si="11"/>
        <v>736</v>
      </c>
      <c r="B726">
        <f ca="1">IF(OR(INDEX(ORCAMENTO!$AI:$AI,$A726)&lt;&gt;"",INDEX(ORCAMENTO!$AH:$AH,$A726)="⚠",INDEX(ORCAMENTO!$AH:$AH,$A726)="◔"),1,0)</f>
        <v>0</v>
      </c>
      <c r="C726">
        <f ca="1">SUM($B$1:B726)</f>
        <v>12</v>
      </c>
    </row>
    <row r="727" spans="1:3" ht="15" customHeight="1" x14ac:dyDescent="0.25">
      <c r="A727">
        <f t="shared" si="11"/>
        <v>737</v>
      </c>
      <c r="B727">
        <f ca="1">IF(OR(INDEX(ORCAMENTO!$AI:$AI,$A727)&lt;&gt;"",INDEX(ORCAMENTO!$AH:$AH,$A727)="⚠",INDEX(ORCAMENTO!$AH:$AH,$A727)="◔"),1,0)</f>
        <v>0</v>
      </c>
      <c r="C727">
        <f ca="1">SUM($B$1:B727)</f>
        <v>12</v>
      </c>
    </row>
    <row r="728" spans="1:3" ht="15" customHeight="1" x14ac:dyDescent="0.25">
      <c r="A728">
        <f t="shared" si="11"/>
        <v>738</v>
      </c>
      <c r="B728">
        <f ca="1">IF(OR(INDEX(ORCAMENTO!$AI:$AI,$A728)&lt;&gt;"",INDEX(ORCAMENTO!$AH:$AH,$A728)="⚠",INDEX(ORCAMENTO!$AH:$AH,$A728)="◔"),1,0)</f>
        <v>0</v>
      </c>
      <c r="C728">
        <f ca="1">SUM($B$1:B728)</f>
        <v>12</v>
      </c>
    </row>
    <row r="729" spans="1:3" ht="15" customHeight="1" x14ac:dyDescent="0.25">
      <c r="A729">
        <f t="shared" si="11"/>
        <v>739</v>
      </c>
      <c r="B729">
        <f ca="1">IF(OR(INDEX(ORCAMENTO!$AI:$AI,$A729)&lt;&gt;"",INDEX(ORCAMENTO!$AH:$AH,$A729)="⚠",INDEX(ORCAMENTO!$AH:$AH,$A729)="◔"),1,0)</f>
        <v>0</v>
      </c>
      <c r="C729">
        <f ca="1">SUM($B$1:B729)</f>
        <v>12</v>
      </c>
    </row>
    <row r="730" spans="1:3" ht="15" customHeight="1" x14ac:dyDescent="0.25">
      <c r="A730">
        <f t="shared" si="11"/>
        <v>740</v>
      </c>
      <c r="B730">
        <f ca="1">IF(OR(INDEX(ORCAMENTO!$AI:$AI,$A730)&lt;&gt;"",INDEX(ORCAMENTO!$AH:$AH,$A730)="⚠",INDEX(ORCAMENTO!$AH:$AH,$A730)="◔"),1,0)</f>
        <v>0</v>
      </c>
      <c r="C730">
        <f ca="1">SUM($B$1:B730)</f>
        <v>12</v>
      </c>
    </row>
    <row r="731" spans="1:3" ht="15" customHeight="1" x14ac:dyDescent="0.25">
      <c r="A731">
        <f t="shared" si="11"/>
        <v>741</v>
      </c>
      <c r="B731">
        <f ca="1">IF(OR(INDEX(ORCAMENTO!$AI:$AI,$A731)&lt;&gt;"",INDEX(ORCAMENTO!$AH:$AH,$A731)="⚠",INDEX(ORCAMENTO!$AH:$AH,$A731)="◔"),1,0)</f>
        <v>0</v>
      </c>
      <c r="C731">
        <f ca="1">SUM($B$1:B731)</f>
        <v>12</v>
      </c>
    </row>
    <row r="732" spans="1:3" ht="15" customHeight="1" x14ac:dyDescent="0.25">
      <c r="A732">
        <f t="shared" si="11"/>
        <v>742</v>
      </c>
      <c r="B732">
        <f ca="1">IF(OR(INDEX(ORCAMENTO!$AI:$AI,$A732)&lt;&gt;"",INDEX(ORCAMENTO!$AH:$AH,$A732)="⚠",INDEX(ORCAMENTO!$AH:$AH,$A732)="◔"),1,0)</f>
        <v>0</v>
      </c>
      <c r="C732">
        <f ca="1">SUM($B$1:B732)</f>
        <v>12</v>
      </c>
    </row>
    <row r="733" spans="1:3" ht="15" customHeight="1" x14ac:dyDescent="0.25">
      <c r="A733">
        <f t="shared" si="11"/>
        <v>743</v>
      </c>
      <c r="B733">
        <f ca="1">IF(OR(INDEX(ORCAMENTO!$AI:$AI,$A733)&lt;&gt;"",INDEX(ORCAMENTO!$AH:$AH,$A733)="⚠",INDEX(ORCAMENTO!$AH:$AH,$A733)="◔"),1,0)</f>
        <v>0</v>
      </c>
      <c r="C733">
        <f ca="1">SUM($B$1:B733)</f>
        <v>12</v>
      </c>
    </row>
    <row r="734" spans="1:3" ht="15" customHeight="1" x14ac:dyDescent="0.25">
      <c r="A734">
        <f t="shared" si="11"/>
        <v>744</v>
      </c>
      <c r="B734">
        <f ca="1">IF(OR(INDEX(ORCAMENTO!$AI:$AI,$A734)&lt;&gt;"",INDEX(ORCAMENTO!$AH:$AH,$A734)="⚠",INDEX(ORCAMENTO!$AH:$AH,$A734)="◔"),1,0)</f>
        <v>0</v>
      </c>
      <c r="C734">
        <f ca="1">SUM($B$1:B734)</f>
        <v>12</v>
      </c>
    </row>
    <row r="735" spans="1:3" ht="15" customHeight="1" x14ac:dyDescent="0.25">
      <c r="A735">
        <f t="shared" si="11"/>
        <v>745</v>
      </c>
      <c r="B735">
        <f ca="1">IF(OR(INDEX(ORCAMENTO!$AI:$AI,$A735)&lt;&gt;"",INDEX(ORCAMENTO!$AH:$AH,$A735)="⚠",INDEX(ORCAMENTO!$AH:$AH,$A735)="◔"),1,0)</f>
        <v>0</v>
      </c>
      <c r="C735">
        <f ca="1">SUM($B$1:B735)</f>
        <v>12</v>
      </c>
    </row>
    <row r="736" spans="1:3" ht="15" customHeight="1" x14ac:dyDescent="0.25">
      <c r="A736">
        <f t="shared" si="11"/>
        <v>746</v>
      </c>
      <c r="B736">
        <f ca="1">IF(OR(INDEX(ORCAMENTO!$AI:$AI,$A736)&lt;&gt;"",INDEX(ORCAMENTO!$AH:$AH,$A736)="⚠",INDEX(ORCAMENTO!$AH:$AH,$A736)="◔"),1,0)</f>
        <v>0</v>
      </c>
      <c r="C736">
        <f ca="1">SUM($B$1:B736)</f>
        <v>12</v>
      </c>
    </row>
    <row r="737" spans="1:3" ht="15" customHeight="1" x14ac:dyDescent="0.25">
      <c r="A737">
        <f t="shared" si="11"/>
        <v>747</v>
      </c>
      <c r="B737">
        <f ca="1">IF(OR(INDEX(ORCAMENTO!$AI:$AI,$A737)&lt;&gt;"",INDEX(ORCAMENTO!$AH:$AH,$A737)="⚠",INDEX(ORCAMENTO!$AH:$AH,$A737)="◔"),1,0)</f>
        <v>0</v>
      </c>
      <c r="C737">
        <f ca="1">SUM($B$1:B737)</f>
        <v>12</v>
      </c>
    </row>
    <row r="738" spans="1:3" ht="15" customHeight="1" x14ac:dyDescent="0.25">
      <c r="A738">
        <f t="shared" si="11"/>
        <v>748</v>
      </c>
      <c r="B738">
        <f ca="1">IF(OR(INDEX(ORCAMENTO!$AI:$AI,$A738)&lt;&gt;"",INDEX(ORCAMENTO!$AH:$AH,$A738)="⚠",INDEX(ORCAMENTO!$AH:$AH,$A738)="◔"),1,0)</f>
        <v>0</v>
      </c>
      <c r="C738">
        <f ca="1">SUM($B$1:B738)</f>
        <v>12</v>
      </c>
    </row>
    <row r="739" spans="1:3" ht="15" customHeight="1" x14ac:dyDescent="0.25">
      <c r="A739">
        <f t="shared" si="11"/>
        <v>749</v>
      </c>
      <c r="B739">
        <f ca="1">IF(OR(INDEX(ORCAMENTO!$AI:$AI,$A739)&lt;&gt;"",INDEX(ORCAMENTO!$AH:$AH,$A739)="⚠",INDEX(ORCAMENTO!$AH:$AH,$A739)="◔"),1,0)</f>
        <v>0</v>
      </c>
      <c r="C739">
        <f ca="1">SUM($B$1:B739)</f>
        <v>12</v>
      </c>
    </row>
    <row r="740" spans="1:3" ht="15" customHeight="1" x14ac:dyDescent="0.25">
      <c r="A740">
        <f t="shared" si="11"/>
        <v>750</v>
      </c>
      <c r="B740">
        <f ca="1">IF(OR(INDEX(ORCAMENTO!$AI:$AI,$A740)&lt;&gt;"",INDEX(ORCAMENTO!$AH:$AH,$A740)="⚠",INDEX(ORCAMENTO!$AH:$AH,$A740)="◔"),1,0)</f>
        <v>0</v>
      </c>
      <c r="C740">
        <f ca="1">SUM($B$1:B740)</f>
        <v>12</v>
      </c>
    </row>
    <row r="741" spans="1:3" ht="15" customHeight="1" x14ac:dyDescent="0.25">
      <c r="A741">
        <f t="shared" si="11"/>
        <v>751</v>
      </c>
      <c r="B741">
        <f ca="1">IF(OR(INDEX(ORCAMENTO!$AI:$AI,$A741)&lt;&gt;"",INDEX(ORCAMENTO!$AH:$AH,$A741)="⚠",INDEX(ORCAMENTO!$AH:$AH,$A741)="◔"),1,0)</f>
        <v>0</v>
      </c>
      <c r="C741">
        <f ca="1">SUM($B$1:B741)</f>
        <v>12</v>
      </c>
    </row>
    <row r="742" spans="1:3" ht="15" customHeight="1" x14ac:dyDescent="0.25">
      <c r="A742">
        <f t="shared" si="11"/>
        <v>752</v>
      </c>
      <c r="B742">
        <f ca="1">IF(OR(INDEX(ORCAMENTO!$AI:$AI,$A742)&lt;&gt;"",INDEX(ORCAMENTO!$AH:$AH,$A742)="⚠",INDEX(ORCAMENTO!$AH:$AH,$A742)="◔"),1,0)</f>
        <v>0</v>
      </c>
      <c r="C742">
        <f ca="1">SUM($B$1:B742)</f>
        <v>12</v>
      </c>
    </row>
    <row r="743" spans="1:3" ht="15" customHeight="1" x14ac:dyDescent="0.25">
      <c r="A743">
        <f t="shared" si="11"/>
        <v>753</v>
      </c>
      <c r="B743">
        <f ca="1">IF(OR(INDEX(ORCAMENTO!$AI:$AI,$A743)&lt;&gt;"",INDEX(ORCAMENTO!$AH:$AH,$A743)="⚠",INDEX(ORCAMENTO!$AH:$AH,$A743)="◔"),1,0)</f>
        <v>0</v>
      </c>
      <c r="C743">
        <f ca="1">SUM($B$1:B743)</f>
        <v>12</v>
      </c>
    </row>
    <row r="744" spans="1:3" ht="15" customHeight="1" x14ac:dyDescent="0.25">
      <c r="A744">
        <f t="shared" si="11"/>
        <v>754</v>
      </c>
      <c r="B744">
        <f ca="1">IF(OR(INDEX(ORCAMENTO!$AI:$AI,$A744)&lt;&gt;"",INDEX(ORCAMENTO!$AH:$AH,$A744)="⚠",INDEX(ORCAMENTO!$AH:$AH,$A744)="◔"),1,0)</f>
        <v>0</v>
      </c>
      <c r="C744">
        <f ca="1">SUM($B$1:B744)</f>
        <v>12</v>
      </c>
    </row>
    <row r="745" spans="1:3" ht="15" customHeight="1" x14ac:dyDescent="0.25">
      <c r="A745">
        <f t="shared" si="11"/>
        <v>755</v>
      </c>
      <c r="B745">
        <f ca="1">IF(OR(INDEX(ORCAMENTO!$AI:$AI,$A745)&lt;&gt;"",INDEX(ORCAMENTO!$AH:$AH,$A745)="⚠",INDEX(ORCAMENTO!$AH:$AH,$A745)="◔"),1,0)</f>
        <v>0</v>
      </c>
      <c r="C745">
        <f ca="1">SUM($B$1:B745)</f>
        <v>12</v>
      </c>
    </row>
    <row r="746" spans="1:3" ht="15" customHeight="1" x14ac:dyDescent="0.25">
      <c r="A746">
        <f t="shared" si="11"/>
        <v>756</v>
      </c>
      <c r="B746">
        <f ca="1">IF(OR(INDEX(ORCAMENTO!$AI:$AI,$A746)&lt;&gt;"",INDEX(ORCAMENTO!$AH:$AH,$A746)="⚠",INDEX(ORCAMENTO!$AH:$AH,$A746)="◔"),1,0)</f>
        <v>0</v>
      </c>
      <c r="C746">
        <f ca="1">SUM($B$1:B746)</f>
        <v>12</v>
      </c>
    </row>
    <row r="747" spans="1:3" ht="15" customHeight="1" x14ac:dyDescent="0.25">
      <c r="A747">
        <f t="shared" si="11"/>
        <v>757</v>
      </c>
      <c r="B747">
        <f ca="1">IF(OR(INDEX(ORCAMENTO!$AI:$AI,$A747)&lt;&gt;"",INDEX(ORCAMENTO!$AH:$AH,$A747)="⚠",INDEX(ORCAMENTO!$AH:$AH,$A747)="◔"),1,0)</f>
        <v>0</v>
      </c>
      <c r="C747">
        <f ca="1">SUM($B$1:B747)</f>
        <v>12</v>
      </c>
    </row>
    <row r="748" spans="1:3" ht="15" customHeight="1" x14ac:dyDescent="0.25">
      <c r="A748">
        <f t="shared" si="11"/>
        <v>758</v>
      </c>
      <c r="B748">
        <f ca="1">IF(OR(INDEX(ORCAMENTO!$AI:$AI,$A748)&lt;&gt;"",INDEX(ORCAMENTO!$AH:$AH,$A748)="⚠",INDEX(ORCAMENTO!$AH:$AH,$A748)="◔"),1,0)</f>
        <v>0</v>
      </c>
      <c r="C748">
        <f ca="1">SUM($B$1:B748)</f>
        <v>12</v>
      </c>
    </row>
    <row r="749" spans="1:3" ht="15" customHeight="1" x14ac:dyDescent="0.25">
      <c r="A749">
        <f t="shared" si="11"/>
        <v>759</v>
      </c>
      <c r="B749">
        <f ca="1">IF(OR(INDEX(ORCAMENTO!$AI:$AI,$A749)&lt;&gt;"",INDEX(ORCAMENTO!$AH:$AH,$A749)="⚠",INDEX(ORCAMENTO!$AH:$AH,$A749)="◔"),1,0)</f>
        <v>0</v>
      </c>
      <c r="C749">
        <f ca="1">SUM($B$1:B749)</f>
        <v>12</v>
      </c>
    </row>
    <row r="750" spans="1:3" ht="15" customHeight="1" x14ac:dyDescent="0.25">
      <c r="A750">
        <f t="shared" si="11"/>
        <v>760</v>
      </c>
      <c r="B750">
        <f ca="1">IF(OR(INDEX(ORCAMENTO!$AI:$AI,$A750)&lt;&gt;"",INDEX(ORCAMENTO!$AH:$AH,$A750)="⚠",INDEX(ORCAMENTO!$AH:$AH,$A750)="◔"),1,0)</f>
        <v>0</v>
      </c>
      <c r="C750">
        <f ca="1">SUM($B$1:B750)</f>
        <v>12</v>
      </c>
    </row>
    <row r="751" spans="1:3" ht="15" customHeight="1" x14ac:dyDescent="0.25">
      <c r="A751">
        <f t="shared" si="11"/>
        <v>761</v>
      </c>
      <c r="B751">
        <f ca="1">IF(OR(INDEX(ORCAMENTO!$AI:$AI,$A751)&lt;&gt;"",INDEX(ORCAMENTO!$AH:$AH,$A751)="⚠",INDEX(ORCAMENTO!$AH:$AH,$A751)="◔"),1,0)</f>
        <v>0</v>
      </c>
      <c r="C751">
        <f ca="1">SUM($B$1:B751)</f>
        <v>12</v>
      </c>
    </row>
    <row r="752" spans="1:3" ht="15" customHeight="1" x14ac:dyDescent="0.25">
      <c r="A752">
        <f t="shared" si="11"/>
        <v>762</v>
      </c>
      <c r="B752">
        <f ca="1">IF(OR(INDEX(ORCAMENTO!$AI:$AI,$A752)&lt;&gt;"",INDEX(ORCAMENTO!$AH:$AH,$A752)="⚠",INDEX(ORCAMENTO!$AH:$AH,$A752)="◔"),1,0)</f>
        <v>0</v>
      </c>
      <c r="C752">
        <f ca="1">SUM($B$1:B752)</f>
        <v>12</v>
      </c>
    </row>
    <row r="753" spans="1:3" ht="15" customHeight="1" x14ac:dyDescent="0.25">
      <c r="A753">
        <f t="shared" si="11"/>
        <v>763</v>
      </c>
      <c r="B753">
        <f ca="1">IF(OR(INDEX(ORCAMENTO!$AI:$AI,$A753)&lt;&gt;"",INDEX(ORCAMENTO!$AH:$AH,$A753)="⚠",INDEX(ORCAMENTO!$AH:$AH,$A753)="◔"),1,0)</f>
        <v>0</v>
      </c>
      <c r="C753">
        <f ca="1">SUM($B$1:B753)</f>
        <v>12</v>
      </c>
    </row>
    <row r="754" spans="1:3" ht="15" customHeight="1" x14ac:dyDescent="0.25">
      <c r="A754">
        <f t="shared" si="11"/>
        <v>764</v>
      </c>
      <c r="B754">
        <f ca="1">IF(OR(INDEX(ORCAMENTO!$AI:$AI,$A754)&lt;&gt;"",INDEX(ORCAMENTO!$AH:$AH,$A754)="⚠",INDEX(ORCAMENTO!$AH:$AH,$A754)="◔"),1,0)</f>
        <v>0</v>
      </c>
      <c r="C754">
        <f ca="1">SUM($B$1:B754)</f>
        <v>12</v>
      </c>
    </row>
    <row r="755" spans="1:3" ht="15" customHeight="1" x14ac:dyDescent="0.25">
      <c r="A755">
        <f t="shared" si="11"/>
        <v>765</v>
      </c>
      <c r="B755">
        <f ca="1">IF(OR(INDEX(ORCAMENTO!$AI:$AI,$A755)&lt;&gt;"",INDEX(ORCAMENTO!$AH:$AH,$A755)="⚠",INDEX(ORCAMENTO!$AH:$AH,$A755)="◔"),1,0)</f>
        <v>0</v>
      </c>
      <c r="C755">
        <f ca="1">SUM($B$1:B755)</f>
        <v>12</v>
      </c>
    </row>
    <row r="756" spans="1:3" ht="15" customHeight="1" x14ac:dyDescent="0.25">
      <c r="A756">
        <f t="shared" si="11"/>
        <v>766</v>
      </c>
      <c r="B756">
        <f ca="1">IF(OR(INDEX(ORCAMENTO!$AI:$AI,$A756)&lt;&gt;"",INDEX(ORCAMENTO!$AH:$AH,$A756)="⚠",INDEX(ORCAMENTO!$AH:$AH,$A756)="◔"),1,0)</f>
        <v>0</v>
      </c>
      <c r="C756">
        <f ca="1">SUM($B$1:B756)</f>
        <v>12</v>
      </c>
    </row>
    <row r="757" spans="1:3" ht="15" customHeight="1" x14ac:dyDescent="0.25">
      <c r="A757">
        <f t="shared" si="11"/>
        <v>767</v>
      </c>
      <c r="B757">
        <f ca="1">IF(OR(INDEX(ORCAMENTO!$AI:$AI,$A757)&lt;&gt;"",INDEX(ORCAMENTO!$AH:$AH,$A757)="⚠",INDEX(ORCAMENTO!$AH:$AH,$A757)="◔"),1,0)</f>
        <v>0</v>
      </c>
      <c r="C757">
        <f ca="1">SUM($B$1:B757)</f>
        <v>12</v>
      </c>
    </row>
    <row r="758" spans="1:3" ht="15" customHeight="1" x14ac:dyDescent="0.25">
      <c r="A758">
        <f t="shared" si="11"/>
        <v>768</v>
      </c>
      <c r="B758">
        <f ca="1">IF(OR(INDEX(ORCAMENTO!$AI:$AI,$A758)&lt;&gt;"",INDEX(ORCAMENTO!$AH:$AH,$A758)="⚠",INDEX(ORCAMENTO!$AH:$AH,$A758)="◔"),1,0)</f>
        <v>0</v>
      </c>
      <c r="C758">
        <f ca="1">SUM($B$1:B758)</f>
        <v>12</v>
      </c>
    </row>
    <row r="759" spans="1:3" ht="15" customHeight="1" x14ac:dyDescent="0.25">
      <c r="A759">
        <f t="shared" si="11"/>
        <v>769</v>
      </c>
      <c r="B759">
        <f ca="1">IF(OR(INDEX(ORCAMENTO!$AI:$AI,$A759)&lt;&gt;"",INDEX(ORCAMENTO!$AH:$AH,$A759)="⚠",INDEX(ORCAMENTO!$AH:$AH,$A759)="◔"),1,0)</f>
        <v>0</v>
      </c>
      <c r="C759">
        <f ca="1">SUM($B$1:B759)</f>
        <v>12</v>
      </c>
    </row>
    <row r="760" spans="1:3" ht="15" customHeight="1" x14ac:dyDescent="0.25">
      <c r="A760">
        <f t="shared" si="11"/>
        <v>770</v>
      </c>
      <c r="B760">
        <f ca="1">IF(OR(INDEX(ORCAMENTO!$AI:$AI,$A760)&lt;&gt;"",INDEX(ORCAMENTO!$AH:$AH,$A760)="⚠",INDEX(ORCAMENTO!$AH:$AH,$A760)="◔"),1,0)</f>
        <v>0</v>
      </c>
      <c r="C760">
        <f ca="1">SUM($B$1:B760)</f>
        <v>12</v>
      </c>
    </row>
    <row r="761" spans="1:3" ht="15" customHeight="1" x14ac:dyDescent="0.25">
      <c r="A761">
        <f t="shared" si="11"/>
        <v>771</v>
      </c>
      <c r="B761">
        <f ca="1">IF(OR(INDEX(ORCAMENTO!$AI:$AI,$A761)&lt;&gt;"",INDEX(ORCAMENTO!$AH:$AH,$A761)="⚠",INDEX(ORCAMENTO!$AH:$AH,$A761)="◔"),1,0)</f>
        <v>0</v>
      </c>
      <c r="C761">
        <f ca="1">SUM($B$1:B761)</f>
        <v>12</v>
      </c>
    </row>
    <row r="762" spans="1:3" ht="15" customHeight="1" x14ac:dyDescent="0.25">
      <c r="A762">
        <f t="shared" si="11"/>
        <v>772</v>
      </c>
      <c r="B762">
        <f ca="1">IF(OR(INDEX(ORCAMENTO!$AI:$AI,$A762)&lt;&gt;"",INDEX(ORCAMENTO!$AH:$AH,$A762)="⚠",INDEX(ORCAMENTO!$AH:$AH,$A762)="◔"),1,0)</f>
        <v>0</v>
      </c>
      <c r="C762">
        <f ca="1">SUM($B$1:B762)</f>
        <v>12</v>
      </c>
    </row>
    <row r="763" spans="1:3" ht="15" customHeight="1" x14ac:dyDescent="0.25">
      <c r="A763">
        <f t="shared" si="11"/>
        <v>773</v>
      </c>
      <c r="B763">
        <f ca="1">IF(OR(INDEX(ORCAMENTO!$AI:$AI,$A763)&lt;&gt;"",INDEX(ORCAMENTO!$AH:$AH,$A763)="⚠",INDEX(ORCAMENTO!$AH:$AH,$A763)="◔"),1,0)</f>
        <v>0</v>
      </c>
      <c r="C763">
        <f ca="1">SUM($B$1:B763)</f>
        <v>12</v>
      </c>
    </row>
    <row r="764" spans="1:3" ht="15" customHeight="1" x14ac:dyDescent="0.25">
      <c r="A764">
        <f t="shared" si="11"/>
        <v>774</v>
      </c>
      <c r="B764">
        <f ca="1">IF(OR(INDEX(ORCAMENTO!$AI:$AI,$A764)&lt;&gt;"",INDEX(ORCAMENTO!$AH:$AH,$A764)="⚠",INDEX(ORCAMENTO!$AH:$AH,$A764)="◔"),1,0)</f>
        <v>0</v>
      </c>
      <c r="C764">
        <f ca="1">SUM($B$1:B764)</f>
        <v>12</v>
      </c>
    </row>
    <row r="765" spans="1:3" ht="15" customHeight="1" x14ac:dyDescent="0.25">
      <c r="A765">
        <f t="shared" si="11"/>
        <v>775</v>
      </c>
      <c r="B765">
        <f ca="1">IF(OR(INDEX(ORCAMENTO!$AI:$AI,$A765)&lt;&gt;"",INDEX(ORCAMENTO!$AH:$AH,$A765)="⚠",INDEX(ORCAMENTO!$AH:$AH,$A765)="◔"),1,0)</f>
        <v>0</v>
      </c>
      <c r="C765">
        <f ca="1">SUM($B$1:B765)</f>
        <v>12</v>
      </c>
    </row>
    <row r="766" spans="1:3" ht="15" customHeight="1" x14ac:dyDescent="0.25">
      <c r="A766">
        <f t="shared" si="11"/>
        <v>776</v>
      </c>
      <c r="B766">
        <f ca="1">IF(OR(INDEX(ORCAMENTO!$AI:$AI,$A766)&lt;&gt;"",INDEX(ORCAMENTO!$AH:$AH,$A766)="⚠",INDEX(ORCAMENTO!$AH:$AH,$A766)="◔"),1,0)</f>
        <v>0</v>
      </c>
      <c r="C766">
        <f ca="1">SUM($B$1:B766)</f>
        <v>12</v>
      </c>
    </row>
    <row r="767" spans="1:3" ht="15" customHeight="1" x14ac:dyDescent="0.25">
      <c r="A767">
        <f t="shared" si="11"/>
        <v>777</v>
      </c>
      <c r="B767">
        <f ca="1">IF(OR(INDEX(ORCAMENTO!$AI:$AI,$A767)&lt;&gt;"",INDEX(ORCAMENTO!$AH:$AH,$A767)="⚠",INDEX(ORCAMENTO!$AH:$AH,$A767)="◔"),1,0)</f>
        <v>0</v>
      </c>
      <c r="C767">
        <f ca="1">SUM($B$1:B767)</f>
        <v>12</v>
      </c>
    </row>
    <row r="768" spans="1:3" ht="15" customHeight="1" x14ac:dyDescent="0.25">
      <c r="A768">
        <f t="shared" si="11"/>
        <v>778</v>
      </c>
      <c r="B768">
        <f ca="1">IF(OR(INDEX(ORCAMENTO!$AI:$AI,$A768)&lt;&gt;"",INDEX(ORCAMENTO!$AH:$AH,$A768)="⚠",INDEX(ORCAMENTO!$AH:$AH,$A768)="◔"),1,0)</f>
        <v>0</v>
      </c>
      <c r="C768">
        <f ca="1">SUM($B$1:B768)</f>
        <v>12</v>
      </c>
    </row>
    <row r="769" spans="1:3" ht="15" customHeight="1" x14ac:dyDescent="0.25">
      <c r="A769">
        <f t="shared" ref="A769:A832" si="12">ROW()+10</f>
        <v>779</v>
      </c>
      <c r="B769">
        <f ca="1">IF(OR(INDEX(ORCAMENTO!$AI:$AI,$A769)&lt;&gt;"",INDEX(ORCAMENTO!$AH:$AH,$A769)="⚠",INDEX(ORCAMENTO!$AH:$AH,$A769)="◔"),1,0)</f>
        <v>0</v>
      </c>
      <c r="C769">
        <f ca="1">SUM($B$1:B769)</f>
        <v>12</v>
      </c>
    </row>
    <row r="770" spans="1:3" ht="15" customHeight="1" x14ac:dyDescent="0.25">
      <c r="A770">
        <f t="shared" si="12"/>
        <v>780</v>
      </c>
      <c r="B770">
        <f ca="1">IF(OR(INDEX(ORCAMENTO!$AI:$AI,$A770)&lt;&gt;"",INDEX(ORCAMENTO!$AH:$AH,$A770)="⚠",INDEX(ORCAMENTO!$AH:$AH,$A770)="◔"),1,0)</f>
        <v>0</v>
      </c>
      <c r="C770">
        <f ca="1">SUM($B$1:B770)</f>
        <v>12</v>
      </c>
    </row>
    <row r="771" spans="1:3" ht="15" customHeight="1" x14ac:dyDescent="0.25">
      <c r="A771">
        <f t="shared" si="12"/>
        <v>781</v>
      </c>
      <c r="B771">
        <f ca="1">IF(OR(INDEX(ORCAMENTO!$AI:$AI,$A771)&lt;&gt;"",INDEX(ORCAMENTO!$AH:$AH,$A771)="⚠",INDEX(ORCAMENTO!$AH:$AH,$A771)="◔"),1,0)</f>
        <v>0</v>
      </c>
      <c r="C771">
        <f ca="1">SUM($B$1:B771)</f>
        <v>12</v>
      </c>
    </row>
    <row r="772" spans="1:3" ht="15" customHeight="1" x14ac:dyDescent="0.25">
      <c r="A772">
        <f t="shared" si="12"/>
        <v>782</v>
      </c>
      <c r="B772">
        <f ca="1">IF(OR(INDEX(ORCAMENTO!$AI:$AI,$A772)&lt;&gt;"",INDEX(ORCAMENTO!$AH:$AH,$A772)="⚠",INDEX(ORCAMENTO!$AH:$AH,$A772)="◔"),1,0)</f>
        <v>0</v>
      </c>
      <c r="C772">
        <f ca="1">SUM($B$1:B772)</f>
        <v>12</v>
      </c>
    </row>
    <row r="773" spans="1:3" ht="15" customHeight="1" x14ac:dyDescent="0.25">
      <c r="A773">
        <f t="shared" si="12"/>
        <v>783</v>
      </c>
      <c r="B773">
        <f ca="1">IF(OR(INDEX(ORCAMENTO!$AI:$AI,$A773)&lt;&gt;"",INDEX(ORCAMENTO!$AH:$AH,$A773)="⚠",INDEX(ORCAMENTO!$AH:$AH,$A773)="◔"),1,0)</f>
        <v>0</v>
      </c>
      <c r="C773">
        <f ca="1">SUM($B$1:B773)</f>
        <v>12</v>
      </c>
    </row>
    <row r="774" spans="1:3" ht="15" customHeight="1" x14ac:dyDescent="0.25">
      <c r="A774">
        <f t="shared" si="12"/>
        <v>784</v>
      </c>
      <c r="B774">
        <f ca="1">IF(OR(INDEX(ORCAMENTO!$AI:$AI,$A774)&lt;&gt;"",INDEX(ORCAMENTO!$AH:$AH,$A774)="⚠",INDEX(ORCAMENTO!$AH:$AH,$A774)="◔"),1,0)</f>
        <v>0</v>
      </c>
      <c r="C774">
        <f ca="1">SUM($B$1:B774)</f>
        <v>12</v>
      </c>
    </row>
    <row r="775" spans="1:3" ht="15" customHeight="1" x14ac:dyDescent="0.25">
      <c r="A775">
        <f t="shared" si="12"/>
        <v>785</v>
      </c>
      <c r="B775">
        <f ca="1">IF(OR(INDEX(ORCAMENTO!$AI:$AI,$A775)&lt;&gt;"",INDEX(ORCAMENTO!$AH:$AH,$A775)="⚠",INDEX(ORCAMENTO!$AH:$AH,$A775)="◔"),1,0)</f>
        <v>0</v>
      </c>
      <c r="C775">
        <f ca="1">SUM($B$1:B775)</f>
        <v>12</v>
      </c>
    </row>
    <row r="776" spans="1:3" ht="15" customHeight="1" x14ac:dyDescent="0.25">
      <c r="A776">
        <f t="shared" si="12"/>
        <v>786</v>
      </c>
      <c r="B776">
        <f ca="1">IF(OR(INDEX(ORCAMENTO!$AI:$AI,$A776)&lt;&gt;"",INDEX(ORCAMENTO!$AH:$AH,$A776)="⚠",INDEX(ORCAMENTO!$AH:$AH,$A776)="◔"),1,0)</f>
        <v>0</v>
      </c>
      <c r="C776">
        <f ca="1">SUM($B$1:B776)</f>
        <v>12</v>
      </c>
    </row>
    <row r="777" spans="1:3" ht="15" customHeight="1" x14ac:dyDescent="0.25">
      <c r="A777">
        <f t="shared" si="12"/>
        <v>787</v>
      </c>
      <c r="B777">
        <f ca="1">IF(OR(INDEX(ORCAMENTO!$AI:$AI,$A777)&lt;&gt;"",INDEX(ORCAMENTO!$AH:$AH,$A777)="⚠",INDEX(ORCAMENTO!$AH:$AH,$A777)="◔"),1,0)</f>
        <v>0</v>
      </c>
      <c r="C777">
        <f ca="1">SUM($B$1:B777)</f>
        <v>12</v>
      </c>
    </row>
    <row r="778" spans="1:3" ht="15" customHeight="1" x14ac:dyDescent="0.25">
      <c r="A778">
        <f t="shared" si="12"/>
        <v>788</v>
      </c>
      <c r="B778">
        <f ca="1">IF(OR(INDEX(ORCAMENTO!$AI:$AI,$A778)&lt;&gt;"",INDEX(ORCAMENTO!$AH:$AH,$A778)="⚠",INDEX(ORCAMENTO!$AH:$AH,$A778)="◔"),1,0)</f>
        <v>0</v>
      </c>
      <c r="C778">
        <f ca="1">SUM($B$1:B778)</f>
        <v>12</v>
      </c>
    </row>
    <row r="779" spans="1:3" ht="15" customHeight="1" x14ac:dyDescent="0.25">
      <c r="A779">
        <f t="shared" si="12"/>
        <v>789</v>
      </c>
      <c r="B779">
        <f ca="1">IF(OR(INDEX(ORCAMENTO!$AI:$AI,$A779)&lt;&gt;"",INDEX(ORCAMENTO!$AH:$AH,$A779)="⚠",INDEX(ORCAMENTO!$AH:$AH,$A779)="◔"),1,0)</f>
        <v>0</v>
      </c>
      <c r="C779">
        <f ca="1">SUM($B$1:B779)</f>
        <v>12</v>
      </c>
    </row>
    <row r="780" spans="1:3" ht="15" customHeight="1" x14ac:dyDescent="0.25">
      <c r="A780">
        <f t="shared" si="12"/>
        <v>790</v>
      </c>
      <c r="B780">
        <f ca="1">IF(OR(INDEX(ORCAMENTO!$AI:$AI,$A780)&lt;&gt;"",INDEX(ORCAMENTO!$AH:$AH,$A780)="⚠",INDEX(ORCAMENTO!$AH:$AH,$A780)="◔"),1,0)</f>
        <v>0</v>
      </c>
      <c r="C780">
        <f ca="1">SUM($B$1:B780)</f>
        <v>12</v>
      </c>
    </row>
    <row r="781" spans="1:3" ht="15" customHeight="1" x14ac:dyDescent="0.25">
      <c r="A781">
        <f t="shared" si="12"/>
        <v>791</v>
      </c>
      <c r="B781">
        <f ca="1">IF(OR(INDEX(ORCAMENTO!$AI:$AI,$A781)&lt;&gt;"",INDEX(ORCAMENTO!$AH:$AH,$A781)="⚠",INDEX(ORCAMENTO!$AH:$AH,$A781)="◔"),1,0)</f>
        <v>0</v>
      </c>
      <c r="C781">
        <f ca="1">SUM($B$1:B781)</f>
        <v>12</v>
      </c>
    </row>
    <row r="782" spans="1:3" ht="15" customHeight="1" x14ac:dyDescent="0.25">
      <c r="A782">
        <f t="shared" si="12"/>
        <v>792</v>
      </c>
      <c r="B782">
        <f ca="1">IF(OR(INDEX(ORCAMENTO!$AI:$AI,$A782)&lt;&gt;"",INDEX(ORCAMENTO!$AH:$AH,$A782)="⚠",INDEX(ORCAMENTO!$AH:$AH,$A782)="◔"),1,0)</f>
        <v>0</v>
      </c>
      <c r="C782">
        <f ca="1">SUM($B$1:B782)</f>
        <v>12</v>
      </c>
    </row>
    <row r="783" spans="1:3" ht="15" customHeight="1" x14ac:dyDescent="0.25">
      <c r="A783">
        <f t="shared" si="12"/>
        <v>793</v>
      </c>
      <c r="B783">
        <f ca="1">IF(OR(INDEX(ORCAMENTO!$AI:$AI,$A783)&lt;&gt;"",INDEX(ORCAMENTO!$AH:$AH,$A783)="⚠",INDEX(ORCAMENTO!$AH:$AH,$A783)="◔"),1,0)</f>
        <v>0</v>
      </c>
      <c r="C783">
        <f ca="1">SUM($B$1:B783)</f>
        <v>12</v>
      </c>
    </row>
    <row r="784" spans="1:3" ht="15" customHeight="1" x14ac:dyDescent="0.25">
      <c r="A784">
        <f t="shared" si="12"/>
        <v>794</v>
      </c>
      <c r="B784">
        <f ca="1">IF(OR(INDEX(ORCAMENTO!$AI:$AI,$A784)&lt;&gt;"",INDEX(ORCAMENTO!$AH:$AH,$A784)="⚠",INDEX(ORCAMENTO!$AH:$AH,$A784)="◔"),1,0)</f>
        <v>0</v>
      </c>
      <c r="C784">
        <f ca="1">SUM($B$1:B784)</f>
        <v>12</v>
      </c>
    </row>
    <row r="785" spans="1:3" ht="15" customHeight="1" x14ac:dyDescent="0.25">
      <c r="A785">
        <f t="shared" si="12"/>
        <v>795</v>
      </c>
      <c r="B785">
        <f ca="1">IF(OR(INDEX(ORCAMENTO!$AI:$AI,$A785)&lt;&gt;"",INDEX(ORCAMENTO!$AH:$AH,$A785)="⚠",INDEX(ORCAMENTO!$AH:$AH,$A785)="◔"),1,0)</f>
        <v>0</v>
      </c>
      <c r="C785">
        <f ca="1">SUM($B$1:B785)</f>
        <v>12</v>
      </c>
    </row>
    <row r="786" spans="1:3" ht="15" customHeight="1" x14ac:dyDescent="0.25">
      <c r="A786">
        <f t="shared" si="12"/>
        <v>796</v>
      </c>
      <c r="B786">
        <f ca="1">IF(OR(INDEX(ORCAMENTO!$AI:$AI,$A786)&lt;&gt;"",INDEX(ORCAMENTO!$AH:$AH,$A786)="⚠",INDEX(ORCAMENTO!$AH:$AH,$A786)="◔"),1,0)</f>
        <v>0</v>
      </c>
      <c r="C786">
        <f ca="1">SUM($B$1:B786)</f>
        <v>12</v>
      </c>
    </row>
    <row r="787" spans="1:3" ht="15" customHeight="1" x14ac:dyDescent="0.25">
      <c r="A787">
        <f t="shared" si="12"/>
        <v>797</v>
      </c>
      <c r="B787">
        <f ca="1">IF(OR(INDEX(ORCAMENTO!$AI:$AI,$A787)&lt;&gt;"",INDEX(ORCAMENTO!$AH:$AH,$A787)="⚠",INDEX(ORCAMENTO!$AH:$AH,$A787)="◔"),1,0)</f>
        <v>0</v>
      </c>
      <c r="C787">
        <f ca="1">SUM($B$1:B787)</f>
        <v>12</v>
      </c>
    </row>
    <row r="788" spans="1:3" ht="15" customHeight="1" x14ac:dyDescent="0.25">
      <c r="A788">
        <f t="shared" si="12"/>
        <v>798</v>
      </c>
      <c r="B788">
        <f ca="1">IF(OR(INDEX(ORCAMENTO!$AI:$AI,$A788)&lt;&gt;"",INDEX(ORCAMENTO!$AH:$AH,$A788)="⚠",INDEX(ORCAMENTO!$AH:$AH,$A788)="◔"),1,0)</f>
        <v>0</v>
      </c>
      <c r="C788">
        <f ca="1">SUM($B$1:B788)</f>
        <v>12</v>
      </c>
    </row>
    <row r="789" spans="1:3" ht="15" customHeight="1" x14ac:dyDescent="0.25">
      <c r="A789">
        <f t="shared" si="12"/>
        <v>799</v>
      </c>
      <c r="B789">
        <f ca="1">IF(OR(INDEX(ORCAMENTO!$AI:$AI,$A789)&lt;&gt;"",INDEX(ORCAMENTO!$AH:$AH,$A789)="⚠",INDEX(ORCAMENTO!$AH:$AH,$A789)="◔"),1,0)</f>
        <v>0</v>
      </c>
      <c r="C789">
        <f ca="1">SUM($B$1:B789)</f>
        <v>12</v>
      </c>
    </row>
    <row r="790" spans="1:3" ht="15" customHeight="1" x14ac:dyDescent="0.25">
      <c r="A790">
        <f t="shared" si="12"/>
        <v>800</v>
      </c>
      <c r="B790">
        <f ca="1">IF(OR(INDEX(ORCAMENTO!$AI:$AI,$A790)&lt;&gt;"",INDEX(ORCAMENTO!$AH:$AH,$A790)="⚠",INDEX(ORCAMENTO!$AH:$AH,$A790)="◔"),1,0)</f>
        <v>0</v>
      </c>
      <c r="C790">
        <f ca="1">SUM($B$1:B790)</f>
        <v>12</v>
      </c>
    </row>
    <row r="791" spans="1:3" ht="15" customHeight="1" x14ac:dyDescent="0.25">
      <c r="A791">
        <f t="shared" si="12"/>
        <v>801</v>
      </c>
      <c r="B791">
        <f ca="1">IF(OR(INDEX(ORCAMENTO!$AI:$AI,$A791)&lt;&gt;"",INDEX(ORCAMENTO!$AH:$AH,$A791)="⚠",INDEX(ORCAMENTO!$AH:$AH,$A791)="◔"),1,0)</f>
        <v>0</v>
      </c>
      <c r="C791">
        <f ca="1">SUM($B$1:B791)</f>
        <v>12</v>
      </c>
    </row>
    <row r="792" spans="1:3" ht="15" customHeight="1" x14ac:dyDescent="0.25">
      <c r="A792">
        <f t="shared" si="12"/>
        <v>802</v>
      </c>
      <c r="B792">
        <f ca="1">IF(OR(INDEX(ORCAMENTO!$AI:$AI,$A792)&lt;&gt;"",INDEX(ORCAMENTO!$AH:$AH,$A792)="⚠",INDEX(ORCAMENTO!$AH:$AH,$A792)="◔"),1,0)</f>
        <v>0</v>
      </c>
      <c r="C792">
        <f ca="1">SUM($B$1:B792)</f>
        <v>12</v>
      </c>
    </row>
    <row r="793" spans="1:3" ht="15" customHeight="1" x14ac:dyDescent="0.25">
      <c r="A793">
        <f t="shared" si="12"/>
        <v>803</v>
      </c>
      <c r="B793">
        <f ca="1">IF(OR(INDEX(ORCAMENTO!$AI:$AI,$A793)&lt;&gt;"",INDEX(ORCAMENTO!$AH:$AH,$A793)="⚠",INDEX(ORCAMENTO!$AH:$AH,$A793)="◔"),1,0)</f>
        <v>0</v>
      </c>
      <c r="C793">
        <f ca="1">SUM($B$1:B793)</f>
        <v>12</v>
      </c>
    </row>
    <row r="794" spans="1:3" ht="15" customHeight="1" x14ac:dyDescent="0.25">
      <c r="A794">
        <f t="shared" si="12"/>
        <v>804</v>
      </c>
      <c r="B794">
        <f ca="1">IF(OR(INDEX(ORCAMENTO!$AI:$AI,$A794)&lt;&gt;"",INDEX(ORCAMENTO!$AH:$AH,$A794)="⚠",INDEX(ORCAMENTO!$AH:$AH,$A794)="◔"),1,0)</f>
        <v>0</v>
      </c>
      <c r="C794">
        <f ca="1">SUM($B$1:B794)</f>
        <v>12</v>
      </c>
    </row>
    <row r="795" spans="1:3" ht="15" customHeight="1" x14ac:dyDescent="0.25">
      <c r="A795">
        <f t="shared" si="12"/>
        <v>805</v>
      </c>
      <c r="B795">
        <f ca="1">IF(OR(INDEX(ORCAMENTO!$AI:$AI,$A795)&lt;&gt;"",INDEX(ORCAMENTO!$AH:$AH,$A795)="⚠",INDEX(ORCAMENTO!$AH:$AH,$A795)="◔"),1,0)</f>
        <v>0</v>
      </c>
      <c r="C795">
        <f ca="1">SUM($B$1:B795)</f>
        <v>12</v>
      </c>
    </row>
    <row r="796" spans="1:3" ht="15" customHeight="1" x14ac:dyDescent="0.25">
      <c r="A796">
        <f t="shared" si="12"/>
        <v>806</v>
      </c>
      <c r="B796">
        <f ca="1">IF(OR(INDEX(ORCAMENTO!$AI:$AI,$A796)&lt;&gt;"",INDEX(ORCAMENTO!$AH:$AH,$A796)="⚠",INDEX(ORCAMENTO!$AH:$AH,$A796)="◔"),1,0)</f>
        <v>0</v>
      </c>
      <c r="C796">
        <f ca="1">SUM($B$1:B796)</f>
        <v>12</v>
      </c>
    </row>
    <row r="797" spans="1:3" ht="15" customHeight="1" x14ac:dyDescent="0.25">
      <c r="A797">
        <f t="shared" si="12"/>
        <v>807</v>
      </c>
      <c r="B797">
        <f ca="1">IF(OR(INDEX(ORCAMENTO!$AI:$AI,$A797)&lt;&gt;"",INDEX(ORCAMENTO!$AH:$AH,$A797)="⚠",INDEX(ORCAMENTO!$AH:$AH,$A797)="◔"),1,0)</f>
        <v>0</v>
      </c>
      <c r="C797">
        <f ca="1">SUM($B$1:B797)</f>
        <v>12</v>
      </c>
    </row>
    <row r="798" spans="1:3" ht="15" customHeight="1" x14ac:dyDescent="0.25">
      <c r="A798">
        <f t="shared" si="12"/>
        <v>808</v>
      </c>
      <c r="B798">
        <f ca="1">IF(OR(INDEX(ORCAMENTO!$AI:$AI,$A798)&lt;&gt;"",INDEX(ORCAMENTO!$AH:$AH,$A798)="⚠",INDEX(ORCAMENTO!$AH:$AH,$A798)="◔"),1,0)</f>
        <v>0</v>
      </c>
      <c r="C798">
        <f ca="1">SUM($B$1:B798)</f>
        <v>12</v>
      </c>
    </row>
    <row r="799" spans="1:3" ht="15" customHeight="1" x14ac:dyDescent="0.25">
      <c r="A799">
        <f t="shared" si="12"/>
        <v>809</v>
      </c>
      <c r="B799">
        <f ca="1">IF(OR(INDEX(ORCAMENTO!$AI:$AI,$A799)&lt;&gt;"",INDEX(ORCAMENTO!$AH:$AH,$A799)="⚠",INDEX(ORCAMENTO!$AH:$AH,$A799)="◔"),1,0)</f>
        <v>0</v>
      </c>
      <c r="C799">
        <f ca="1">SUM($B$1:B799)</f>
        <v>12</v>
      </c>
    </row>
    <row r="800" spans="1:3" ht="15" customHeight="1" x14ac:dyDescent="0.25">
      <c r="A800">
        <f t="shared" si="12"/>
        <v>810</v>
      </c>
      <c r="B800">
        <f ca="1">IF(OR(INDEX(ORCAMENTO!$AI:$AI,$A800)&lt;&gt;"",INDEX(ORCAMENTO!$AH:$AH,$A800)="⚠",INDEX(ORCAMENTO!$AH:$AH,$A800)="◔"),1,0)</f>
        <v>0</v>
      </c>
      <c r="C800">
        <f ca="1">SUM($B$1:B800)</f>
        <v>12</v>
      </c>
    </row>
    <row r="801" spans="1:3" ht="15" customHeight="1" x14ac:dyDescent="0.25">
      <c r="A801">
        <f t="shared" si="12"/>
        <v>811</v>
      </c>
      <c r="B801">
        <f ca="1">IF(OR(INDEX(ORCAMENTO!$AI:$AI,$A801)&lt;&gt;"",INDEX(ORCAMENTO!$AH:$AH,$A801)="⚠",INDEX(ORCAMENTO!$AH:$AH,$A801)="◔"),1,0)</f>
        <v>0</v>
      </c>
      <c r="C801">
        <f ca="1">SUM($B$1:B801)</f>
        <v>12</v>
      </c>
    </row>
    <row r="802" spans="1:3" ht="15" customHeight="1" x14ac:dyDescent="0.25">
      <c r="A802">
        <f t="shared" si="12"/>
        <v>812</v>
      </c>
      <c r="B802">
        <f ca="1">IF(OR(INDEX(ORCAMENTO!$AI:$AI,$A802)&lt;&gt;"",INDEX(ORCAMENTO!$AH:$AH,$A802)="⚠",INDEX(ORCAMENTO!$AH:$AH,$A802)="◔"),1,0)</f>
        <v>0</v>
      </c>
      <c r="C802">
        <f ca="1">SUM($B$1:B802)</f>
        <v>12</v>
      </c>
    </row>
    <row r="803" spans="1:3" ht="15" customHeight="1" x14ac:dyDescent="0.25">
      <c r="A803">
        <f t="shared" si="12"/>
        <v>813</v>
      </c>
      <c r="B803">
        <f ca="1">IF(OR(INDEX(ORCAMENTO!$AI:$AI,$A803)&lt;&gt;"",INDEX(ORCAMENTO!$AH:$AH,$A803)="⚠",INDEX(ORCAMENTO!$AH:$AH,$A803)="◔"),1,0)</f>
        <v>0</v>
      </c>
      <c r="C803">
        <f ca="1">SUM($B$1:B803)</f>
        <v>12</v>
      </c>
    </row>
    <row r="804" spans="1:3" ht="15" customHeight="1" x14ac:dyDescent="0.25">
      <c r="A804">
        <f t="shared" si="12"/>
        <v>814</v>
      </c>
      <c r="B804">
        <f ca="1">IF(OR(INDEX(ORCAMENTO!$AI:$AI,$A804)&lt;&gt;"",INDEX(ORCAMENTO!$AH:$AH,$A804)="⚠",INDEX(ORCAMENTO!$AH:$AH,$A804)="◔"),1,0)</f>
        <v>0</v>
      </c>
      <c r="C804">
        <f ca="1">SUM($B$1:B804)</f>
        <v>12</v>
      </c>
    </row>
    <row r="805" spans="1:3" ht="15" customHeight="1" x14ac:dyDescent="0.25">
      <c r="A805">
        <f t="shared" si="12"/>
        <v>815</v>
      </c>
      <c r="B805">
        <f ca="1">IF(OR(INDEX(ORCAMENTO!$AI:$AI,$A805)&lt;&gt;"",INDEX(ORCAMENTO!$AH:$AH,$A805)="⚠",INDEX(ORCAMENTO!$AH:$AH,$A805)="◔"),1,0)</f>
        <v>0</v>
      </c>
      <c r="C805">
        <f ca="1">SUM($B$1:B805)</f>
        <v>12</v>
      </c>
    </row>
    <row r="806" spans="1:3" ht="15" customHeight="1" x14ac:dyDescent="0.25">
      <c r="A806">
        <f t="shared" si="12"/>
        <v>816</v>
      </c>
      <c r="B806">
        <f ca="1">IF(OR(INDEX(ORCAMENTO!$AI:$AI,$A806)&lt;&gt;"",INDEX(ORCAMENTO!$AH:$AH,$A806)="⚠",INDEX(ORCAMENTO!$AH:$AH,$A806)="◔"),1,0)</f>
        <v>0</v>
      </c>
      <c r="C806">
        <f ca="1">SUM($B$1:B806)</f>
        <v>12</v>
      </c>
    </row>
    <row r="807" spans="1:3" ht="15" customHeight="1" x14ac:dyDescent="0.25">
      <c r="A807">
        <f t="shared" si="12"/>
        <v>817</v>
      </c>
      <c r="B807">
        <f ca="1">IF(OR(INDEX(ORCAMENTO!$AI:$AI,$A807)&lt;&gt;"",INDEX(ORCAMENTO!$AH:$AH,$A807)="⚠",INDEX(ORCAMENTO!$AH:$AH,$A807)="◔"),1,0)</f>
        <v>0</v>
      </c>
      <c r="C807">
        <f ca="1">SUM($B$1:B807)</f>
        <v>12</v>
      </c>
    </row>
    <row r="808" spans="1:3" ht="15" customHeight="1" x14ac:dyDescent="0.25">
      <c r="A808">
        <f t="shared" si="12"/>
        <v>818</v>
      </c>
      <c r="B808">
        <f ca="1">IF(OR(INDEX(ORCAMENTO!$AI:$AI,$A808)&lt;&gt;"",INDEX(ORCAMENTO!$AH:$AH,$A808)="⚠",INDEX(ORCAMENTO!$AH:$AH,$A808)="◔"),1,0)</f>
        <v>0</v>
      </c>
      <c r="C808">
        <f ca="1">SUM($B$1:B808)</f>
        <v>12</v>
      </c>
    </row>
    <row r="809" spans="1:3" ht="15" customHeight="1" x14ac:dyDescent="0.25">
      <c r="A809">
        <f t="shared" si="12"/>
        <v>819</v>
      </c>
      <c r="B809">
        <f ca="1">IF(OR(INDEX(ORCAMENTO!$AI:$AI,$A809)&lt;&gt;"",INDEX(ORCAMENTO!$AH:$AH,$A809)="⚠",INDEX(ORCAMENTO!$AH:$AH,$A809)="◔"),1,0)</f>
        <v>0</v>
      </c>
      <c r="C809">
        <f ca="1">SUM($B$1:B809)</f>
        <v>12</v>
      </c>
    </row>
    <row r="810" spans="1:3" ht="15" customHeight="1" x14ac:dyDescent="0.25">
      <c r="A810">
        <f t="shared" si="12"/>
        <v>820</v>
      </c>
      <c r="B810">
        <f ca="1">IF(OR(INDEX(ORCAMENTO!$AI:$AI,$A810)&lt;&gt;"",INDEX(ORCAMENTO!$AH:$AH,$A810)="⚠",INDEX(ORCAMENTO!$AH:$AH,$A810)="◔"),1,0)</f>
        <v>0</v>
      </c>
      <c r="C810">
        <f ca="1">SUM($B$1:B810)</f>
        <v>12</v>
      </c>
    </row>
    <row r="811" spans="1:3" ht="15" customHeight="1" x14ac:dyDescent="0.25">
      <c r="A811">
        <f t="shared" si="12"/>
        <v>821</v>
      </c>
      <c r="B811">
        <f ca="1">IF(OR(INDEX(ORCAMENTO!$AI:$AI,$A811)&lt;&gt;"",INDEX(ORCAMENTO!$AH:$AH,$A811)="⚠",INDEX(ORCAMENTO!$AH:$AH,$A811)="◔"),1,0)</f>
        <v>0</v>
      </c>
      <c r="C811">
        <f ca="1">SUM($B$1:B811)</f>
        <v>12</v>
      </c>
    </row>
    <row r="812" spans="1:3" ht="15" customHeight="1" x14ac:dyDescent="0.25">
      <c r="A812">
        <f t="shared" si="12"/>
        <v>822</v>
      </c>
      <c r="B812">
        <f ca="1">IF(OR(INDEX(ORCAMENTO!$AI:$AI,$A812)&lt;&gt;"",INDEX(ORCAMENTO!$AH:$AH,$A812)="⚠",INDEX(ORCAMENTO!$AH:$AH,$A812)="◔"),1,0)</f>
        <v>0</v>
      </c>
      <c r="C812">
        <f ca="1">SUM($B$1:B812)</f>
        <v>12</v>
      </c>
    </row>
    <row r="813" spans="1:3" ht="15" customHeight="1" x14ac:dyDescent="0.25">
      <c r="A813">
        <f t="shared" si="12"/>
        <v>823</v>
      </c>
      <c r="B813">
        <f ca="1">IF(OR(INDEX(ORCAMENTO!$AI:$AI,$A813)&lt;&gt;"",INDEX(ORCAMENTO!$AH:$AH,$A813)="⚠",INDEX(ORCAMENTO!$AH:$AH,$A813)="◔"),1,0)</f>
        <v>0</v>
      </c>
      <c r="C813">
        <f ca="1">SUM($B$1:B813)</f>
        <v>12</v>
      </c>
    </row>
    <row r="814" spans="1:3" ht="15" customHeight="1" x14ac:dyDescent="0.25">
      <c r="A814">
        <f t="shared" si="12"/>
        <v>824</v>
      </c>
      <c r="B814">
        <f ca="1">IF(OR(INDEX(ORCAMENTO!$AI:$AI,$A814)&lt;&gt;"",INDEX(ORCAMENTO!$AH:$AH,$A814)="⚠",INDEX(ORCAMENTO!$AH:$AH,$A814)="◔"),1,0)</f>
        <v>0</v>
      </c>
      <c r="C814">
        <f ca="1">SUM($B$1:B814)</f>
        <v>12</v>
      </c>
    </row>
    <row r="815" spans="1:3" ht="15" customHeight="1" x14ac:dyDescent="0.25">
      <c r="A815">
        <f t="shared" si="12"/>
        <v>825</v>
      </c>
      <c r="B815">
        <f ca="1">IF(OR(INDEX(ORCAMENTO!$AI:$AI,$A815)&lt;&gt;"",INDEX(ORCAMENTO!$AH:$AH,$A815)="⚠",INDEX(ORCAMENTO!$AH:$AH,$A815)="◔"),1,0)</f>
        <v>0</v>
      </c>
      <c r="C815">
        <f ca="1">SUM($B$1:B815)</f>
        <v>12</v>
      </c>
    </row>
    <row r="816" spans="1:3" ht="15" customHeight="1" x14ac:dyDescent="0.25">
      <c r="A816">
        <f t="shared" si="12"/>
        <v>826</v>
      </c>
      <c r="B816">
        <f ca="1">IF(OR(INDEX(ORCAMENTO!$AI:$AI,$A816)&lt;&gt;"",INDEX(ORCAMENTO!$AH:$AH,$A816)="⚠",INDEX(ORCAMENTO!$AH:$AH,$A816)="◔"),1,0)</f>
        <v>0</v>
      </c>
      <c r="C816">
        <f ca="1">SUM($B$1:B816)</f>
        <v>12</v>
      </c>
    </row>
    <row r="817" spans="1:3" ht="15" customHeight="1" x14ac:dyDescent="0.25">
      <c r="A817">
        <f t="shared" si="12"/>
        <v>827</v>
      </c>
      <c r="B817">
        <f ca="1">IF(OR(INDEX(ORCAMENTO!$AI:$AI,$A817)&lt;&gt;"",INDEX(ORCAMENTO!$AH:$AH,$A817)="⚠",INDEX(ORCAMENTO!$AH:$AH,$A817)="◔"),1,0)</f>
        <v>0</v>
      </c>
      <c r="C817">
        <f ca="1">SUM($B$1:B817)</f>
        <v>12</v>
      </c>
    </row>
    <row r="818" spans="1:3" ht="15" customHeight="1" x14ac:dyDescent="0.25">
      <c r="A818">
        <f t="shared" si="12"/>
        <v>828</v>
      </c>
      <c r="B818">
        <f ca="1">IF(OR(INDEX(ORCAMENTO!$AI:$AI,$A818)&lt;&gt;"",INDEX(ORCAMENTO!$AH:$AH,$A818)="⚠",INDEX(ORCAMENTO!$AH:$AH,$A818)="◔"),1,0)</f>
        <v>0</v>
      </c>
      <c r="C818">
        <f ca="1">SUM($B$1:B818)</f>
        <v>12</v>
      </c>
    </row>
    <row r="819" spans="1:3" ht="15" customHeight="1" x14ac:dyDescent="0.25">
      <c r="A819">
        <f t="shared" si="12"/>
        <v>829</v>
      </c>
      <c r="B819">
        <f ca="1">IF(OR(INDEX(ORCAMENTO!$AI:$AI,$A819)&lt;&gt;"",INDEX(ORCAMENTO!$AH:$AH,$A819)="⚠",INDEX(ORCAMENTO!$AH:$AH,$A819)="◔"),1,0)</f>
        <v>0</v>
      </c>
      <c r="C819">
        <f ca="1">SUM($B$1:B819)</f>
        <v>12</v>
      </c>
    </row>
    <row r="820" spans="1:3" ht="15" customHeight="1" x14ac:dyDescent="0.25">
      <c r="A820">
        <f t="shared" si="12"/>
        <v>830</v>
      </c>
      <c r="B820">
        <f ca="1">IF(OR(INDEX(ORCAMENTO!$AI:$AI,$A820)&lt;&gt;"",INDEX(ORCAMENTO!$AH:$AH,$A820)="⚠",INDEX(ORCAMENTO!$AH:$AH,$A820)="◔"),1,0)</f>
        <v>0</v>
      </c>
      <c r="C820">
        <f ca="1">SUM($B$1:B820)</f>
        <v>12</v>
      </c>
    </row>
    <row r="821" spans="1:3" ht="15" customHeight="1" x14ac:dyDescent="0.25">
      <c r="A821">
        <f t="shared" si="12"/>
        <v>831</v>
      </c>
      <c r="B821">
        <f ca="1">IF(OR(INDEX(ORCAMENTO!$AI:$AI,$A821)&lt;&gt;"",INDEX(ORCAMENTO!$AH:$AH,$A821)="⚠",INDEX(ORCAMENTO!$AH:$AH,$A821)="◔"),1,0)</f>
        <v>0</v>
      </c>
      <c r="C821">
        <f ca="1">SUM($B$1:B821)</f>
        <v>12</v>
      </c>
    </row>
    <row r="822" spans="1:3" ht="15" customHeight="1" x14ac:dyDescent="0.25">
      <c r="A822">
        <f t="shared" si="12"/>
        <v>832</v>
      </c>
      <c r="B822">
        <f ca="1">IF(OR(INDEX(ORCAMENTO!$AI:$AI,$A822)&lt;&gt;"",INDEX(ORCAMENTO!$AH:$AH,$A822)="⚠",INDEX(ORCAMENTO!$AH:$AH,$A822)="◔"),1,0)</f>
        <v>0</v>
      </c>
      <c r="C822">
        <f ca="1">SUM($B$1:B822)</f>
        <v>12</v>
      </c>
    </row>
    <row r="823" spans="1:3" ht="15" customHeight="1" x14ac:dyDescent="0.25">
      <c r="A823">
        <f t="shared" si="12"/>
        <v>833</v>
      </c>
      <c r="B823">
        <f ca="1">IF(OR(INDEX(ORCAMENTO!$AI:$AI,$A823)&lt;&gt;"",INDEX(ORCAMENTO!$AH:$AH,$A823)="⚠",INDEX(ORCAMENTO!$AH:$AH,$A823)="◔"),1,0)</f>
        <v>0</v>
      </c>
      <c r="C823">
        <f ca="1">SUM($B$1:B823)</f>
        <v>12</v>
      </c>
    </row>
    <row r="824" spans="1:3" ht="15" customHeight="1" x14ac:dyDescent="0.25">
      <c r="A824">
        <f t="shared" si="12"/>
        <v>834</v>
      </c>
      <c r="B824">
        <f ca="1">IF(OR(INDEX(ORCAMENTO!$AI:$AI,$A824)&lt;&gt;"",INDEX(ORCAMENTO!$AH:$AH,$A824)="⚠",INDEX(ORCAMENTO!$AH:$AH,$A824)="◔"),1,0)</f>
        <v>0</v>
      </c>
      <c r="C824">
        <f ca="1">SUM($B$1:B824)</f>
        <v>12</v>
      </c>
    </row>
    <row r="825" spans="1:3" ht="15" customHeight="1" x14ac:dyDescent="0.25">
      <c r="A825">
        <f t="shared" si="12"/>
        <v>835</v>
      </c>
      <c r="B825">
        <f ca="1">IF(OR(INDEX(ORCAMENTO!$AI:$AI,$A825)&lt;&gt;"",INDEX(ORCAMENTO!$AH:$AH,$A825)="⚠",INDEX(ORCAMENTO!$AH:$AH,$A825)="◔"),1,0)</f>
        <v>0</v>
      </c>
      <c r="C825">
        <f ca="1">SUM($B$1:B825)</f>
        <v>12</v>
      </c>
    </row>
    <row r="826" spans="1:3" ht="15" customHeight="1" x14ac:dyDescent="0.25">
      <c r="A826">
        <f t="shared" si="12"/>
        <v>836</v>
      </c>
      <c r="B826">
        <f ca="1">IF(OR(INDEX(ORCAMENTO!$AI:$AI,$A826)&lt;&gt;"",INDEX(ORCAMENTO!$AH:$AH,$A826)="⚠",INDEX(ORCAMENTO!$AH:$AH,$A826)="◔"),1,0)</f>
        <v>0</v>
      </c>
      <c r="C826">
        <f ca="1">SUM($B$1:B826)</f>
        <v>12</v>
      </c>
    </row>
    <row r="827" spans="1:3" ht="15" customHeight="1" x14ac:dyDescent="0.25">
      <c r="A827">
        <f t="shared" si="12"/>
        <v>837</v>
      </c>
      <c r="B827">
        <f ca="1">IF(OR(INDEX(ORCAMENTO!$AI:$AI,$A827)&lt;&gt;"",INDEX(ORCAMENTO!$AH:$AH,$A827)="⚠",INDEX(ORCAMENTO!$AH:$AH,$A827)="◔"),1,0)</f>
        <v>0</v>
      </c>
      <c r="C827">
        <f ca="1">SUM($B$1:B827)</f>
        <v>12</v>
      </c>
    </row>
    <row r="828" spans="1:3" ht="15" customHeight="1" x14ac:dyDescent="0.25">
      <c r="A828">
        <f t="shared" si="12"/>
        <v>838</v>
      </c>
      <c r="B828">
        <f ca="1">IF(OR(INDEX(ORCAMENTO!$AI:$AI,$A828)&lt;&gt;"",INDEX(ORCAMENTO!$AH:$AH,$A828)="⚠",INDEX(ORCAMENTO!$AH:$AH,$A828)="◔"),1,0)</f>
        <v>0</v>
      </c>
      <c r="C828">
        <f ca="1">SUM($B$1:B828)</f>
        <v>12</v>
      </c>
    </row>
    <row r="829" spans="1:3" ht="15" customHeight="1" x14ac:dyDescent="0.25">
      <c r="A829">
        <f t="shared" si="12"/>
        <v>839</v>
      </c>
      <c r="B829">
        <f ca="1">IF(OR(INDEX(ORCAMENTO!$AI:$AI,$A829)&lt;&gt;"",INDEX(ORCAMENTO!$AH:$AH,$A829)="⚠",INDEX(ORCAMENTO!$AH:$AH,$A829)="◔"),1,0)</f>
        <v>0</v>
      </c>
      <c r="C829">
        <f ca="1">SUM($B$1:B829)</f>
        <v>12</v>
      </c>
    </row>
    <row r="830" spans="1:3" ht="15" customHeight="1" x14ac:dyDescent="0.25">
      <c r="A830">
        <f t="shared" si="12"/>
        <v>840</v>
      </c>
      <c r="B830">
        <f ca="1">IF(OR(INDEX(ORCAMENTO!$AI:$AI,$A830)&lt;&gt;"",INDEX(ORCAMENTO!$AH:$AH,$A830)="⚠",INDEX(ORCAMENTO!$AH:$AH,$A830)="◔"),1,0)</f>
        <v>0</v>
      </c>
      <c r="C830">
        <f ca="1">SUM($B$1:B830)</f>
        <v>12</v>
      </c>
    </row>
    <row r="831" spans="1:3" ht="15" customHeight="1" x14ac:dyDescent="0.25">
      <c r="A831">
        <f t="shared" si="12"/>
        <v>841</v>
      </c>
      <c r="B831">
        <f ca="1">IF(OR(INDEX(ORCAMENTO!$AI:$AI,$A831)&lt;&gt;"",INDEX(ORCAMENTO!$AH:$AH,$A831)="⚠",INDEX(ORCAMENTO!$AH:$AH,$A831)="◔"),1,0)</f>
        <v>0</v>
      </c>
      <c r="C831">
        <f ca="1">SUM($B$1:B831)</f>
        <v>12</v>
      </c>
    </row>
    <row r="832" spans="1:3" ht="15" customHeight="1" x14ac:dyDescent="0.25">
      <c r="A832">
        <f t="shared" si="12"/>
        <v>842</v>
      </c>
      <c r="B832">
        <f ca="1">IF(OR(INDEX(ORCAMENTO!$AI:$AI,$A832)&lt;&gt;"",INDEX(ORCAMENTO!$AH:$AH,$A832)="⚠",INDEX(ORCAMENTO!$AH:$AH,$A832)="◔"),1,0)</f>
        <v>0</v>
      </c>
      <c r="C832">
        <f ca="1">SUM($B$1:B832)</f>
        <v>12</v>
      </c>
    </row>
    <row r="833" spans="1:3" ht="15" customHeight="1" x14ac:dyDescent="0.25">
      <c r="A833">
        <f t="shared" ref="A833:A896" si="13">ROW()+10</f>
        <v>843</v>
      </c>
      <c r="B833">
        <f ca="1">IF(OR(INDEX(ORCAMENTO!$AI:$AI,$A833)&lt;&gt;"",INDEX(ORCAMENTO!$AH:$AH,$A833)="⚠",INDEX(ORCAMENTO!$AH:$AH,$A833)="◔"),1,0)</f>
        <v>0</v>
      </c>
      <c r="C833">
        <f ca="1">SUM($B$1:B833)</f>
        <v>12</v>
      </c>
    </row>
    <row r="834" spans="1:3" ht="15" customHeight="1" x14ac:dyDescent="0.25">
      <c r="A834">
        <f t="shared" si="13"/>
        <v>844</v>
      </c>
      <c r="B834">
        <f ca="1">IF(OR(INDEX(ORCAMENTO!$AI:$AI,$A834)&lt;&gt;"",INDEX(ORCAMENTO!$AH:$AH,$A834)="⚠",INDEX(ORCAMENTO!$AH:$AH,$A834)="◔"),1,0)</f>
        <v>0</v>
      </c>
      <c r="C834">
        <f ca="1">SUM($B$1:B834)</f>
        <v>12</v>
      </c>
    </row>
    <row r="835" spans="1:3" ht="15" customHeight="1" x14ac:dyDescent="0.25">
      <c r="A835">
        <f t="shared" si="13"/>
        <v>845</v>
      </c>
      <c r="B835">
        <f ca="1">IF(OR(INDEX(ORCAMENTO!$AI:$AI,$A835)&lt;&gt;"",INDEX(ORCAMENTO!$AH:$AH,$A835)="⚠",INDEX(ORCAMENTO!$AH:$AH,$A835)="◔"),1,0)</f>
        <v>0</v>
      </c>
      <c r="C835">
        <f ca="1">SUM($B$1:B835)</f>
        <v>12</v>
      </c>
    </row>
    <row r="836" spans="1:3" ht="15" customHeight="1" x14ac:dyDescent="0.25">
      <c r="A836">
        <f t="shared" si="13"/>
        <v>846</v>
      </c>
      <c r="B836">
        <f ca="1">IF(OR(INDEX(ORCAMENTO!$AI:$AI,$A836)&lt;&gt;"",INDEX(ORCAMENTO!$AH:$AH,$A836)="⚠",INDEX(ORCAMENTO!$AH:$AH,$A836)="◔"),1,0)</f>
        <v>0</v>
      </c>
      <c r="C836">
        <f ca="1">SUM($B$1:B836)</f>
        <v>12</v>
      </c>
    </row>
    <row r="837" spans="1:3" ht="15" customHeight="1" x14ac:dyDescent="0.25">
      <c r="A837">
        <f t="shared" si="13"/>
        <v>847</v>
      </c>
      <c r="B837">
        <f ca="1">IF(OR(INDEX(ORCAMENTO!$AI:$AI,$A837)&lt;&gt;"",INDEX(ORCAMENTO!$AH:$AH,$A837)="⚠",INDEX(ORCAMENTO!$AH:$AH,$A837)="◔"),1,0)</f>
        <v>0</v>
      </c>
      <c r="C837">
        <f ca="1">SUM($B$1:B837)</f>
        <v>12</v>
      </c>
    </row>
    <row r="838" spans="1:3" ht="15" customHeight="1" x14ac:dyDescent="0.25">
      <c r="A838">
        <f t="shared" si="13"/>
        <v>848</v>
      </c>
      <c r="B838">
        <f ca="1">IF(OR(INDEX(ORCAMENTO!$AI:$AI,$A838)&lt;&gt;"",INDEX(ORCAMENTO!$AH:$AH,$A838)="⚠",INDEX(ORCAMENTO!$AH:$AH,$A838)="◔"),1,0)</f>
        <v>0</v>
      </c>
      <c r="C838">
        <f ca="1">SUM($B$1:B838)</f>
        <v>12</v>
      </c>
    </row>
    <row r="839" spans="1:3" ht="15" customHeight="1" x14ac:dyDescent="0.25">
      <c r="A839">
        <f t="shared" si="13"/>
        <v>849</v>
      </c>
      <c r="B839">
        <f ca="1">IF(OR(INDEX(ORCAMENTO!$AI:$AI,$A839)&lt;&gt;"",INDEX(ORCAMENTO!$AH:$AH,$A839)="⚠",INDEX(ORCAMENTO!$AH:$AH,$A839)="◔"),1,0)</f>
        <v>0</v>
      </c>
      <c r="C839">
        <f ca="1">SUM($B$1:B839)</f>
        <v>12</v>
      </c>
    </row>
    <row r="840" spans="1:3" ht="15" customHeight="1" x14ac:dyDescent="0.25">
      <c r="A840">
        <f t="shared" si="13"/>
        <v>850</v>
      </c>
      <c r="B840">
        <f ca="1">IF(OR(INDEX(ORCAMENTO!$AI:$AI,$A840)&lt;&gt;"",INDEX(ORCAMENTO!$AH:$AH,$A840)="⚠",INDEX(ORCAMENTO!$AH:$AH,$A840)="◔"),1,0)</f>
        <v>0</v>
      </c>
      <c r="C840">
        <f ca="1">SUM($B$1:B840)</f>
        <v>12</v>
      </c>
    </row>
    <row r="841" spans="1:3" ht="15" customHeight="1" x14ac:dyDescent="0.25">
      <c r="A841">
        <f t="shared" si="13"/>
        <v>851</v>
      </c>
      <c r="B841">
        <f ca="1">IF(OR(INDEX(ORCAMENTO!$AI:$AI,$A841)&lt;&gt;"",INDEX(ORCAMENTO!$AH:$AH,$A841)="⚠",INDEX(ORCAMENTO!$AH:$AH,$A841)="◔"),1,0)</f>
        <v>0</v>
      </c>
      <c r="C841">
        <f ca="1">SUM($B$1:B841)</f>
        <v>12</v>
      </c>
    </row>
    <row r="842" spans="1:3" ht="15" customHeight="1" x14ac:dyDescent="0.25">
      <c r="A842">
        <f t="shared" si="13"/>
        <v>852</v>
      </c>
      <c r="B842">
        <f ca="1">IF(OR(INDEX(ORCAMENTO!$AI:$AI,$A842)&lt;&gt;"",INDEX(ORCAMENTO!$AH:$AH,$A842)="⚠",INDEX(ORCAMENTO!$AH:$AH,$A842)="◔"),1,0)</f>
        <v>0</v>
      </c>
      <c r="C842">
        <f ca="1">SUM($B$1:B842)</f>
        <v>12</v>
      </c>
    </row>
    <row r="843" spans="1:3" ht="15" customHeight="1" x14ac:dyDescent="0.25">
      <c r="A843">
        <f t="shared" si="13"/>
        <v>853</v>
      </c>
      <c r="B843">
        <f ca="1">IF(OR(INDEX(ORCAMENTO!$AI:$AI,$A843)&lt;&gt;"",INDEX(ORCAMENTO!$AH:$AH,$A843)="⚠",INDEX(ORCAMENTO!$AH:$AH,$A843)="◔"),1,0)</f>
        <v>0</v>
      </c>
      <c r="C843">
        <f ca="1">SUM($B$1:B843)</f>
        <v>12</v>
      </c>
    </row>
    <row r="844" spans="1:3" ht="15" customHeight="1" x14ac:dyDescent="0.25">
      <c r="A844">
        <f t="shared" si="13"/>
        <v>854</v>
      </c>
      <c r="B844">
        <f ca="1">IF(OR(INDEX(ORCAMENTO!$AI:$AI,$A844)&lt;&gt;"",INDEX(ORCAMENTO!$AH:$AH,$A844)="⚠",INDEX(ORCAMENTO!$AH:$AH,$A844)="◔"),1,0)</f>
        <v>0</v>
      </c>
      <c r="C844">
        <f ca="1">SUM($B$1:B844)</f>
        <v>12</v>
      </c>
    </row>
    <row r="845" spans="1:3" ht="15" customHeight="1" x14ac:dyDescent="0.25">
      <c r="A845">
        <f t="shared" si="13"/>
        <v>855</v>
      </c>
      <c r="B845">
        <f ca="1">IF(OR(INDEX(ORCAMENTO!$AI:$AI,$A845)&lt;&gt;"",INDEX(ORCAMENTO!$AH:$AH,$A845)="⚠",INDEX(ORCAMENTO!$AH:$AH,$A845)="◔"),1,0)</f>
        <v>0</v>
      </c>
      <c r="C845">
        <f ca="1">SUM($B$1:B845)</f>
        <v>12</v>
      </c>
    </row>
    <row r="846" spans="1:3" ht="15" customHeight="1" x14ac:dyDescent="0.25">
      <c r="A846">
        <f t="shared" si="13"/>
        <v>856</v>
      </c>
      <c r="B846">
        <f ca="1">IF(OR(INDEX(ORCAMENTO!$AI:$AI,$A846)&lt;&gt;"",INDEX(ORCAMENTO!$AH:$AH,$A846)="⚠",INDEX(ORCAMENTO!$AH:$AH,$A846)="◔"),1,0)</f>
        <v>0</v>
      </c>
      <c r="C846">
        <f ca="1">SUM($B$1:B846)</f>
        <v>12</v>
      </c>
    </row>
    <row r="847" spans="1:3" ht="15" customHeight="1" x14ac:dyDescent="0.25">
      <c r="A847">
        <f t="shared" si="13"/>
        <v>857</v>
      </c>
      <c r="B847">
        <f ca="1">IF(OR(INDEX(ORCAMENTO!$AI:$AI,$A847)&lt;&gt;"",INDEX(ORCAMENTO!$AH:$AH,$A847)="⚠",INDEX(ORCAMENTO!$AH:$AH,$A847)="◔"),1,0)</f>
        <v>0</v>
      </c>
      <c r="C847">
        <f ca="1">SUM($B$1:B847)</f>
        <v>12</v>
      </c>
    </row>
    <row r="848" spans="1:3" ht="15" customHeight="1" x14ac:dyDescent="0.25">
      <c r="A848">
        <f t="shared" si="13"/>
        <v>858</v>
      </c>
      <c r="B848">
        <f ca="1">IF(OR(INDEX(ORCAMENTO!$AI:$AI,$A848)&lt;&gt;"",INDEX(ORCAMENTO!$AH:$AH,$A848)="⚠",INDEX(ORCAMENTO!$AH:$AH,$A848)="◔"),1,0)</f>
        <v>0</v>
      </c>
      <c r="C848">
        <f ca="1">SUM($B$1:B848)</f>
        <v>12</v>
      </c>
    </row>
    <row r="849" spans="1:3" ht="15" customHeight="1" x14ac:dyDescent="0.25">
      <c r="A849">
        <f t="shared" si="13"/>
        <v>859</v>
      </c>
      <c r="B849">
        <f ca="1">IF(OR(INDEX(ORCAMENTO!$AI:$AI,$A849)&lt;&gt;"",INDEX(ORCAMENTO!$AH:$AH,$A849)="⚠",INDEX(ORCAMENTO!$AH:$AH,$A849)="◔"),1,0)</f>
        <v>0</v>
      </c>
      <c r="C849">
        <f ca="1">SUM($B$1:B849)</f>
        <v>12</v>
      </c>
    </row>
    <row r="850" spans="1:3" ht="15" customHeight="1" x14ac:dyDescent="0.25">
      <c r="A850">
        <f t="shared" si="13"/>
        <v>860</v>
      </c>
      <c r="B850">
        <f ca="1">IF(OR(INDEX(ORCAMENTO!$AI:$AI,$A850)&lt;&gt;"",INDEX(ORCAMENTO!$AH:$AH,$A850)="⚠",INDEX(ORCAMENTO!$AH:$AH,$A850)="◔"),1,0)</f>
        <v>0</v>
      </c>
      <c r="C850">
        <f ca="1">SUM($B$1:B850)</f>
        <v>12</v>
      </c>
    </row>
    <row r="851" spans="1:3" ht="15" customHeight="1" x14ac:dyDescent="0.25">
      <c r="A851">
        <f t="shared" si="13"/>
        <v>861</v>
      </c>
      <c r="B851">
        <f ca="1">IF(OR(INDEX(ORCAMENTO!$AI:$AI,$A851)&lt;&gt;"",INDEX(ORCAMENTO!$AH:$AH,$A851)="⚠",INDEX(ORCAMENTO!$AH:$AH,$A851)="◔"),1,0)</f>
        <v>0</v>
      </c>
      <c r="C851">
        <f ca="1">SUM($B$1:B851)</f>
        <v>12</v>
      </c>
    </row>
    <row r="852" spans="1:3" ht="15" customHeight="1" x14ac:dyDescent="0.25">
      <c r="A852">
        <f t="shared" si="13"/>
        <v>862</v>
      </c>
      <c r="B852">
        <f ca="1">IF(OR(INDEX(ORCAMENTO!$AI:$AI,$A852)&lt;&gt;"",INDEX(ORCAMENTO!$AH:$AH,$A852)="⚠",INDEX(ORCAMENTO!$AH:$AH,$A852)="◔"),1,0)</f>
        <v>0</v>
      </c>
      <c r="C852">
        <f ca="1">SUM($B$1:B852)</f>
        <v>12</v>
      </c>
    </row>
    <row r="853" spans="1:3" ht="15" customHeight="1" x14ac:dyDescent="0.25">
      <c r="A853">
        <f t="shared" si="13"/>
        <v>863</v>
      </c>
      <c r="B853">
        <f ca="1">IF(OR(INDEX(ORCAMENTO!$AI:$AI,$A853)&lt;&gt;"",INDEX(ORCAMENTO!$AH:$AH,$A853)="⚠",INDEX(ORCAMENTO!$AH:$AH,$A853)="◔"),1,0)</f>
        <v>0</v>
      </c>
      <c r="C853">
        <f ca="1">SUM($B$1:B853)</f>
        <v>12</v>
      </c>
    </row>
    <row r="854" spans="1:3" ht="15" customHeight="1" x14ac:dyDescent="0.25">
      <c r="A854">
        <f t="shared" si="13"/>
        <v>864</v>
      </c>
      <c r="B854">
        <f ca="1">IF(OR(INDEX(ORCAMENTO!$AI:$AI,$A854)&lt;&gt;"",INDEX(ORCAMENTO!$AH:$AH,$A854)="⚠",INDEX(ORCAMENTO!$AH:$AH,$A854)="◔"),1,0)</f>
        <v>0</v>
      </c>
      <c r="C854">
        <f ca="1">SUM($B$1:B854)</f>
        <v>12</v>
      </c>
    </row>
    <row r="855" spans="1:3" ht="15" customHeight="1" x14ac:dyDescent="0.25">
      <c r="A855">
        <f t="shared" si="13"/>
        <v>865</v>
      </c>
      <c r="B855">
        <f ca="1">IF(OR(INDEX(ORCAMENTO!$AI:$AI,$A855)&lt;&gt;"",INDEX(ORCAMENTO!$AH:$AH,$A855)="⚠",INDEX(ORCAMENTO!$AH:$AH,$A855)="◔"),1,0)</f>
        <v>0</v>
      </c>
      <c r="C855">
        <f ca="1">SUM($B$1:B855)</f>
        <v>12</v>
      </c>
    </row>
    <row r="856" spans="1:3" ht="15" customHeight="1" x14ac:dyDescent="0.25">
      <c r="A856">
        <f t="shared" si="13"/>
        <v>866</v>
      </c>
      <c r="B856">
        <f ca="1">IF(OR(INDEX(ORCAMENTO!$AI:$AI,$A856)&lt;&gt;"",INDEX(ORCAMENTO!$AH:$AH,$A856)="⚠",INDEX(ORCAMENTO!$AH:$AH,$A856)="◔"),1,0)</f>
        <v>0</v>
      </c>
      <c r="C856">
        <f ca="1">SUM($B$1:B856)</f>
        <v>12</v>
      </c>
    </row>
    <row r="857" spans="1:3" ht="15" customHeight="1" x14ac:dyDescent="0.25">
      <c r="A857">
        <f t="shared" si="13"/>
        <v>867</v>
      </c>
      <c r="B857">
        <f ca="1">IF(OR(INDEX(ORCAMENTO!$AI:$AI,$A857)&lt;&gt;"",INDEX(ORCAMENTO!$AH:$AH,$A857)="⚠",INDEX(ORCAMENTO!$AH:$AH,$A857)="◔"),1,0)</f>
        <v>0</v>
      </c>
      <c r="C857">
        <f ca="1">SUM($B$1:B857)</f>
        <v>12</v>
      </c>
    </row>
    <row r="858" spans="1:3" ht="15" customHeight="1" x14ac:dyDescent="0.25">
      <c r="A858">
        <f t="shared" si="13"/>
        <v>868</v>
      </c>
      <c r="B858">
        <f ca="1">IF(OR(INDEX(ORCAMENTO!$AI:$AI,$A858)&lt;&gt;"",INDEX(ORCAMENTO!$AH:$AH,$A858)="⚠",INDEX(ORCAMENTO!$AH:$AH,$A858)="◔"),1,0)</f>
        <v>0</v>
      </c>
      <c r="C858">
        <f ca="1">SUM($B$1:B858)</f>
        <v>12</v>
      </c>
    </row>
    <row r="859" spans="1:3" ht="15" customHeight="1" x14ac:dyDescent="0.25">
      <c r="A859">
        <f t="shared" si="13"/>
        <v>869</v>
      </c>
      <c r="B859">
        <f ca="1">IF(OR(INDEX(ORCAMENTO!$AI:$AI,$A859)&lt;&gt;"",INDEX(ORCAMENTO!$AH:$AH,$A859)="⚠",INDEX(ORCAMENTO!$AH:$AH,$A859)="◔"),1,0)</f>
        <v>0</v>
      </c>
      <c r="C859">
        <f ca="1">SUM($B$1:B859)</f>
        <v>12</v>
      </c>
    </row>
    <row r="860" spans="1:3" ht="15" customHeight="1" x14ac:dyDescent="0.25">
      <c r="A860">
        <f t="shared" si="13"/>
        <v>870</v>
      </c>
      <c r="B860">
        <f ca="1">IF(OR(INDEX(ORCAMENTO!$AI:$AI,$A860)&lt;&gt;"",INDEX(ORCAMENTO!$AH:$AH,$A860)="⚠",INDEX(ORCAMENTO!$AH:$AH,$A860)="◔"),1,0)</f>
        <v>0</v>
      </c>
      <c r="C860">
        <f ca="1">SUM($B$1:B860)</f>
        <v>12</v>
      </c>
    </row>
    <row r="861" spans="1:3" ht="15" customHeight="1" x14ac:dyDescent="0.25">
      <c r="A861">
        <f t="shared" si="13"/>
        <v>871</v>
      </c>
      <c r="B861">
        <f ca="1">IF(OR(INDEX(ORCAMENTO!$AI:$AI,$A861)&lt;&gt;"",INDEX(ORCAMENTO!$AH:$AH,$A861)="⚠",INDEX(ORCAMENTO!$AH:$AH,$A861)="◔"),1,0)</f>
        <v>0</v>
      </c>
      <c r="C861">
        <f ca="1">SUM($B$1:B861)</f>
        <v>12</v>
      </c>
    </row>
    <row r="862" spans="1:3" ht="15" customHeight="1" x14ac:dyDescent="0.25">
      <c r="A862">
        <f t="shared" si="13"/>
        <v>872</v>
      </c>
      <c r="B862">
        <f ca="1">IF(OR(INDEX(ORCAMENTO!$AI:$AI,$A862)&lt;&gt;"",INDEX(ORCAMENTO!$AH:$AH,$A862)="⚠",INDEX(ORCAMENTO!$AH:$AH,$A862)="◔"),1,0)</f>
        <v>0</v>
      </c>
      <c r="C862">
        <f ca="1">SUM($B$1:B862)</f>
        <v>12</v>
      </c>
    </row>
    <row r="863" spans="1:3" ht="15" customHeight="1" x14ac:dyDescent="0.25">
      <c r="A863">
        <f t="shared" si="13"/>
        <v>873</v>
      </c>
      <c r="B863">
        <f ca="1">IF(OR(INDEX(ORCAMENTO!$AI:$AI,$A863)&lt;&gt;"",INDEX(ORCAMENTO!$AH:$AH,$A863)="⚠",INDEX(ORCAMENTO!$AH:$AH,$A863)="◔"),1,0)</f>
        <v>0</v>
      </c>
      <c r="C863">
        <f ca="1">SUM($B$1:B863)</f>
        <v>12</v>
      </c>
    </row>
    <row r="864" spans="1:3" ht="15" customHeight="1" x14ac:dyDescent="0.25">
      <c r="A864">
        <f t="shared" si="13"/>
        <v>874</v>
      </c>
      <c r="B864">
        <f ca="1">IF(OR(INDEX(ORCAMENTO!$AI:$AI,$A864)&lt;&gt;"",INDEX(ORCAMENTO!$AH:$AH,$A864)="⚠",INDEX(ORCAMENTO!$AH:$AH,$A864)="◔"),1,0)</f>
        <v>0</v>
      </c>
      <c r="C864">
        <f ca="1">SUM($B$1:B864)</f>
        <v>12</v>
      </c>
    </row>
    <row r="865" spans="1:3" ht="15" customHeight="1" x14ac:dyDescent="0.25">
      <c r="A865">
        <f t="shared" si="13"/>
        <v>875</v>
      </c>
      <c r="B865">
        <f ca="1">IF(OR(INDEX(ORCAMENTO!$AI:$AI,$A865)&lt;&gt;"",INDEX(ORCAMENTO!$AH:$AH,$A865)="⚠",INDEX(ORCAMENTO!$AH:$AH,$A865)="◔"),1,0)</f>
        <v>0</v>
      </c>
      <c r="C865">
        <f ca="1">SUM($B$1:B865)</f>
        <v>12</v>
      </c>
    </row>
    <row r="866" spans="1:3" ht="15" customHeight="1" x14ac:dyDescent="0.25">
      <c r="A866">
        <f t="shared" si="13"/>
        <v>876</v>
      </c>
      <c r="B866">
        <f ca="1">IF(OR(INDEX(ORCAMENTO!$AI:$AI,$A866)&lt;&gt;"",INDEX(ORCAMENTO!$AH:$AH,$A866)="⚠",INDEX(ORCAMENTO!$AH:$AH,$A866)="◔"),1,0)</f>
        <v>0</v>
      </c>
      <c r="C866">
        <f ca="1">SUM($B$1:B866)</f>
        <v>12</v>
      </c>
    </row>
    <row r="867" spans="1:3" ht="15" customHeight="1" x14ac:dyDescent="0.25">
      <c r="A867">
        <f t="shared" si="13"/>
        <v>877</v>
      </c>
      <c r="B867">
        <f ca="1">IF(OR(INDEX(ORCAMENTO!$AI:$AI,$A867)&lt;&gt;"",INDEX(ORCAMENTO!$AH:$AH,$A867)="⚠",INDEX(ORCAMENTO!$AH:$AH,$A867)="◔"),1,0)</f>
        <v>0</v>
      </c>
      <c r="C867">
        <f ca="1">SUM($B$1:B867)</f>
        <v>12</v>
      </c>
    </row>
    <row r="868" spans="1:3" ht="15" customHeight="1" x14ac:dyDescent="0.25">
      <c r="A868">
        <f t="shared" si="13"/>
        <v>878</v>
      </c>
      <c r="B868">
        <f ca="1">IF(OR(INDEX(ORCAMENTO!$AI:$AI,$A868)&lt;&gt;"",INDEX(ORCAMENTO!$AH:$AH,$A868)="⚠",INDEX(ORCAMENTO!$AH:$AH,$A868)="◔"),1,0)</f>
        <v>0</v>
      </c>
      <c r="C868">
        <f ca="1">SUM($B$1:B868)</f>
        <v>12</v>
      </c>
    </row>
    <row r="869" spans="1:3" ht="15" customHeight="1" x14ac:dyDescent="0.25">
      <c r="A869">
        <f t="shared" si="13"/>
        <v>879</v>
      </c>
      <c r="B869">
        <f ca="1">IF(OR(INDEX(ORCAMENTO!$AI:$AI,$A869)&lt;&gt;"",INDEX(ORCAMENTO!$AH:$AH,$A869)="⚠",INDEX(ORCAMENTO!$AH:$AH,$A869)="◔"),1,0)</f>
        <v>0</v>
      </c>
      <c r="C869">
        <f ca="1">SUM($B$1:B869)</f>
        <v>12</v>
      </c>
    </row>
    <row r="870" spans="1:3" ht="15" customHeight="1" x14ac:dyDescent="0.25">
      <c r="A870">
        <f t="shared" si="13"/>
        <v>880</v>
      </c>
      <c r="B870">
        <f ca="1">IF(OR(INDEX(ORCAMENTO!$AI:$AI,$A870)&lt;&gt;"",INDEX(ORCAMENTO!$AH:$AH,$A870)="⚠",INDEX(ORCAMENTO!$AH:$AH,$A870)="◔"),1,0)</f>
        <v>0</v>
      </c>
      <c r="C870">
        <f ca="1">SUM($B$1:B870)</f>
        <v>12</v>
      </c>
    </row>
    <row r="871" spans="1:3" ht="15" customHeight="1" x14ac:dyDescent="0.25">
      <c r="A871">
        <f t="shared" si="13"/>
        <v>881</v>
      </c>
      <c r="B871">
        <f ca="1">IF(OR(INDEX(ORCAMENTO!$AI:$AI,$A871)&lt;&gt;"",INDEX(ORCAMENTO!$AH:$AH,$A871)="⚠",INDEX(ORCAMENTO!$AH:$AH,$A871)="◔"),1,0)</f>
        <v>0</v>
      </c>
      <c r="C871">
        <f ca="1">SUM($B$1:B871)</f>
        <v>12</v>
      </c>
    </row>
    <row r="872" spans="1:3" ht="15" customHeight="1" x14ac:dyDescent="0.25">
      <c r="A872">
        <f t="shared" si="13"/>
        <v>882</v>
      </c>
      <c r="B872">
        <f ca="1">IF(OR(INDEX(ORCAMENTO!$AI:$AI,$A872)&lt;&gt;"",INDEX(ORCAMENTO!$AH:$AH,$A872)="⚠",INDEX(ORCAMENTO!$AH:$AH,$A872)="◔"),1,0)</f>
        <v>0</v>
      </c>
      <c r="C872">
        <f ca="1">SUM($B$1:B872)</f>
        <v>12</v>
      </c>
    </row>
    <row r="873" spans="1:3" ht="15" customHeight="1" x14ac:dyDescent="0.25">
      <c r="A873">
        <f t="shared" si="13"/>
        <v>883</v>
      </c>
      <c r="B873">
        <f ca="1">IF(OR(INDEX(ORCAMENTO!$AI:$AI,$A873)&lt;&gt;"",INDEX(ORCAMENTO!$AH:$AH,$A873)="⚠",INDEX(ORCAMENTO!$AH:$AH,$A873)="◔"),1,0)</f>
        <v>0</v>
      </c>
      <c r="C873">
        <f ca="1">SUM($B$1:B873)</f>
        <v>12</v>
      </c>
    </row>
    <row r="874" spans="1:3" ht="15" customHeight="1" x14ac:dyDescent="0.25">
      <c r="A874">
        <f t="shared" si="13"/>
        <v>884</v>
      </c>
      <c r="B874">
        <f ca="1">IF(OR(INDEX(ORCAMENTO!$AI:$AI,$A874)&lt;&gt;"",INDEX(ORCAMENTO!$AH:$AH,$A874)="⚠",INDEX(ORCAMENTO!$AH:$AH,$A874)="◔"),1,0)</f>
        <v>0</v>
      </c>
      <c r="C874">
        <f ca="1">SUM($B$1:B874)</f>
        <v>12</v>
      </c>
    </row>
    <row r="875" spans="1:3" ht="15" customHeight="1" x14ac:dyDescent="0.25">
      <c r="A875">
        <f t="shared" si="13"/>
        <v>885</v>
      </c>
      <c r="B875">
        <f ca="1">IF(OR(INDEX(ORCAMENTO!$AI:$AI,$A875)&lt;&gt;"",INDEX(ORCAMENTO!$AH:$AH,$A875)="⚠",INDEX(ORCAMENTO!$AH:$AH,$A875)="◔"),1,0)</f>
        <v>0</v>
      </c>
      <c r="C875">
        <f ca="1">SUM($B$1:B875)</f>
        <v>12</v>
      </c>
    </row>
    <row r="876" spans="1:3" ht="15" customHeight="1" x14ac:dyDescent="0.25">
      <c r="A876">
        <f t="shared" si="13"/>
        <v>886</v>
      </c>
      <c r="B876">
        <f ca="1">IF(OR(INDEX(ORCAMENTO!$AI:$AI,$A876)&lt;&gt;"",INDEX(ORCAMENTO!$AH:$AH,$A876)="⚠",INDEX(ORCAMENTO!$AH:$AH,$A876)="◔"),1,0)</f>
        <v>0</v>
      </c>
      <c r="C876">
        <f ca="1">SUM($B$1:B876)</f>
        <v>12</v>
      </c>
    </row>
    <row r="877" spans="1:3" ht="15" customHeight="1" x14ac:dyDescent="0.25">
      <c r="A877">
        <f t="shared" si="13"/>
        <v>887</v>
      </c>
      <c r="B877">
        <f ca="1">IF(OR(INDEX(ORCAMENTO!$AI:$AI,$A877)&lt;&gt;"",INDEX(ORCAMENTO!$AH:$AH,$A877)="⚠",INDEX(ORCAMENTO!$AH:$AH,$A877)="◔"),1,0)</f>
        <v>0</v>
      </c>
      <c r="C877">
        <f ca="1">SUM($B$1:B877)</f>
        <v>12</v>
      </c>
    </row>
    <row r="878" spans="1:3" ht="15" customHeight="1" x14ac:dyDescent="0.25">
      <c r="A878">
        <f t="shared" si="13"/>
        <v>888</v>
      </c>
      <c r="B878">
        <f ca="1">IF(OR(INDEX(ORCAMENTO!$AI:$AI,$A878)&lt;&gt;"",INDEX(ORCAMENTO!$AH:$AH,$A878)="⚠",INDEX(ORCAMENTO!$AH:$AH,$A878)="◔"),1,0)</f>
        <v>0</v>
      </c>
      <c r="C878">
        <f ca="1">SUM($B$1:B878)</f>
        <v>12</v>
      </c>
    </row>
    <row r="879" spans="1:3" ht="15" customHeight="1" x14ac:dyDescent="0.25">
      <c r="A879">
        <f t="shared" si="13"/>
        <v>889</v>
      </c>
      <c r="B879">
        <f ca="1">IF(OR(INDEX(ORCAMENTO!$AI:$AI,$A879)&lt;&gt;"",INDEX(ORCAMENTO!$AH:$AH,$A879)="⚠",INDEX(ORCAMENTO!$AH:$AH,$A879)="◔"),1,0)</f>
        <v>0</v>
      </c>
      <c r="C879">
        <f ca="1">SUM($B$1:B879)</f>
        <v>12</v>
      </c>
    </row>
    <row r="880" spans="1:3" ht="15" customHeight="1" x14ac:dyDescent="0.25">
      <c r="A880">
        <f t="shared" si="13"/>
        <v>890</v>
      </c>
      <c r="B880">
        <f ca="1">IF(OR(INDEX(ORCAMENTO!$AI:$AI,$A880)&lt;&gt;"",INDEX(ORCAMENTO!$AH:$AH,$A880)="⚠",INDEX(ORCAMENTO!$AH:$AH,$A880)="◔"),1,0)</f>
        <v>0</v>
      </c>
      <c r="C880">
        <f ca="1">SUM($B$1:B880)</f>
        <v>12</v>
      </c>
    </row>
    <row r="881" spans="1:3" ht="15" customHeight="1" x14ac:dyDescent="0.25">
      <c r="A881">
        <f t="shared" si="13"/>
        <v>891</v>
      </c>
      <c r="B881">
        <f ca="1">IF(OR(INDEX(ORCAMENTO!$AI:$AI,$A881)&lt;&gt;"",INDEX(ORCAMENTO!$AH:$AH,$A881)="⚠",INDEX(ORCAMENTO!$AH:$AH,$A881)="◔"),1,0)</f>
        <v>0</v>
      </c>
      <c r="C881">
        <f ca="1">SUM($B$1:B881)</f>
        <v>12</v>
      </c>
    </row>
    <row r="882" spans="1:3" ht="15" customHeight="1" x14ac:dyDescent="0.25">
      <c r="A882">
        <f t="shared" si="13"/>
        <v>892</v>
      </c>
      <c r="B882">
        <f ca="1">IF(OR(INDEX(ORCAMENTO!$AI:$AI,$A882)&lt;&gt;"",INDEX(ORCAMENTO!$AH:$AH,$A882)="⚠",INDEX(ORCAMENTO!$AH:$AH,$A882)="◔"),1,0)</f>
        <v>0</v>
      </c>
      <c r="C882">
        <f ca="1">SUM($B$1:B882)</f>
        <v>12</v>
      </c>
    </row>
    <row r="883" spans="1:3" ht="15" customHeight="1" x14ac:dyDescent="0.25">
      <c r="A883">
        <f t="shared" si="13"/>
        <v>893</v>
      </c>
      <c r="B883">
        <f ca="1">IF(OR(INDEX(ORCAMENTO!$AI:$AI,$A883)&lt;&gt;"",INDEX(ORCAMENTO!$AH:$AH,$A883)="⚠",INDEX(ORCAMENTO!$AH:$AH,$A883)="◔"),1,0)</f>
        <v>0</v>
      </c>
      <c r="C883">
        <f ca="1">SUM($B$1:B883)</f>
        <v>12</v>
      </c>
    </row>
    <row r="884" spans="1:3" ht="15" customHeight="1" x14ac:dyDescent="0.25">
      <c r="A884">
        <f t="shared" si="13"/>
        <v>894</v>
      </c>
      <c r="B884">
        <f ca="1">IF(OR(INDEX(ORCAMENTO!$AI:$AI,$A884)&lt;&gt;"",INDEX(ORCAMENTO!$AH:$AH,$A884)="⚠",INDEX(ORCAMENTO!$AH:$AH,$A884)="◔"),1,0)</f>
        <v>0</v>
      </c>
      <c r="C884">
        <f ca="1">SUM($B$1:B884)</f>
        <v>12</v>
      </c>
    </row>
    <row r="885" spans="1:3" ht="15" customHeight="1" x14ac:dyDescent="0.25">
      <c r="A885">
        <f t="shared" si="13"/>
        <v>895</v>
      </c>
      <c r="B885">
        <f ca="1">IF(OR(INDEX(ORCAMENTO!$AI:$AI,$A885)&lt;&gt;"",INDEX(ORCAMENTO!$AH:$AH,$A885)="⚠",INDEX(ORCAMENTO!$AH:$AH,$A885)="◔"),1,0)</f>
        <v>0</v>
      </c>
      <c r="C885">
        <f ca="1">SUM($B$1:B885)</f>
        <v>12</v>
      </c>
    </row>
    <row r="886" spans="1:3" ht="15" customHeight="1" x14ac:dyDescent="0.25">
      <c r="A886">
        <f t="shared" si="13"/>
        <v>896</v>
      </c>
      <c r="B886">
        <f ca="1">IF(OR(INDEX(ORCAMENTO!$AI:$AI,$A886)&lt;&gt;"",INDEX(ORCAMENTO!$AH:$AH,$A886)="⚠",INDEX(ORCAMENTO!$AH:$AH,$A886)="◔"),1,0)</f>
        <v>0</v>
      </c>
      <c r="C886">
        <f ca="1">SUM($B$1:B886)</f>
        <v>12</v>
      </c>
    </row>
    <row r="887" spans="1:3" ht="15" customHeight="1" x14ac:dyDescent="0.25">
      <c r="A887">
        <f t="shared" si="13"/>
        <v>897</v>
      </c>
      <c r="B887">
        <f ca="1">IF(OR(INDEX(ORCAMENTO!$AI:$AI,$A887)&lt;&gt;"",INDEX(ORCAMENTO!$AH:$AH,$A887)="⚠",INDEX(ORCAMENTO!$AH:$AH,$A887)="◔"),1,0)</f>
        <v>0</v>
      </c>
      <c r="C887">
        <f ca="1">SUM($B$1:B887)</f>
        <v>12</v>
      </c>
    </row>
    <row r="888" spans="1:3" ht="15" customHeight="1" x14ac:dyDescent="0.25">
      <c r="A888">
        <f t="shared" si="13"/>
        <v>898</v>
      </c>
      <c r="B888">
        <f ca="1">IF(OR(INDEX(ORCAMENTO!$AI:$AI,$A888)&lt;&gt;"",INDEX(ORCAMENTO!$AH:$AH,$A888)="⚠",INDEX(ORCAMENTO!$AH:$AH,$A888)="◔"),1,0)</f>
        <v>0</v>
      </c>
      <c r="C888">
        <f ca="1">SUM($B$1:B888)</f>
        <v>12</v>
      </c>
    </row>
    <row r="889" spans="1:3" ht="15" customHeight="1" x14ac:dyDescent="0.25">
      <c r="A889">
        <f t="shared" si="13"/>
        <v>899</v>
      </c>
      <c r="B889">
        <f ca="1">IF(OR(INDEX(ORCAMENTO!$AI:$AI,$A889)&lt;&gt;"",INDEX(ORCAMENTO!$AH:$AH,$A889)="⚠",INDEX(ORCAMENTO!$AH:$AH,$A889)="◔"),1,0)</f>
        <v>0</v>
      </c>
      <c r="C889">
        <f ca="1">SUM($B$1:B889)</f>
        <v>12</v>
      </c>
    </row>
    <row r="890" spans="1:3" ht="15" customHeight="1" x14ac:dyDescent="0.25">
      <c r="A890">
        <f t="shared" si="13"/>
        <v>900</v>
      </c>
      <c r="B890">
        <f ca="1">IF(OR(INDEX(ORCAMENTO!$AI:$AI,$A890)&lt;&gt;"",INDEX(ORCAMENTO!$AH:$AH,$A890)="⚠",INDEX(ORCAMENTO!$AH:$AH,$A890)="◔"),1,0)</f>
        <v>0</v>
      </c>
      <c r="C890">
        <f ca="1">SUM($B$1:B890)</f>
        <v>12</v>
      </c>
    </row>
    <row r="891" spans="1:3" ht="15" customHeight="1" x14ac:dyDescent="0.25">
      <c r="A891">
        <f t="shared" si="13"/>
        <v>901</v>
      </c>
      <c r="B891">
        <f ca="1">IF(OR(INDEX(ORCAMENTO!$AI:$AI,$A891)&lt;&gt;"",INDEX(ORCAMENTO!$AH:$AH,$A891)="⚠",INDEX(ORCAMENTO!$AH:$AH,$A891)="◔"),1,0)</f>
        <v>0</v>
      </c>
      <c r="C891">
        <f ca="1">SUM($B$1:B891)</f>
        <v>12</v>
      </c>
    </row>
    <row r="892" spans="1:3" ht="15" customHeight="1" x14ac:dyDescent="0.25">
      <c r="A892">
        <f t="shared" si="13"/>
        <v>902</v>
      </c>
      <c r="B892">
        <f ca="1">IF(OR(INDEX(ORCAMENTO!$AI:$AI,$A892)&lt;&gt;"",INDEX(ORCAMENTO!$AH:$AH,$A892)="⚠",INDEX(ORCAMENTO!$AH:$AH,$A892)="◔"),1,0)</f>
        <v>0</v>
      </c>
      <c r="C892">
        <f ca="1">SUM($B$1:B892)</f>
        <v>12</v>
      </c>
    </row>
    <row r="893" spans="1:3" ht="15" customHeight="1" x14ac:dyDescent="0.25">
      <c r="A893">
        <f t="shared" si="13"/>
        <v>903</v>
      </c>
      <c r="B893">
        <f ca="1">IF(OR(INDEX(ORCAMENTO!$AI:$AI,$A893)&lt;&gt;"",INDEX(ORCAMENTO!$AH:$AH,$A893)="⚠",INDEX(ORCAMENTO!$AH:$AH,$A893)="◔"),1,0)</f>
        <v>0</v>
      </c>
      <c r="C893">
        <f ca="1">SUM($B$1:B893)</f>
        <v>12</v>
      </c>
    </row>
    <row r="894" spans="1:3" ht="15" customHeight="1" x14ac:dyDescent="0.25">
      <c r="A894">
        <f t="shared" si="13"/>
        <v>904</v>
      </c>
      <c r="B894">
        <f ca="1">IF(OR(INDEX(ORCAMENTO!$AI:$AI,$A894)&lt;&gt;"",INDEX(ORCAMENTO!$AH:$AH,$A894)="⚠",INDEX(ORCAMENTO!$AH:$AH,$A894)="◔"),1,0)</f>
        <v>0</v>
      </c>
      <c r="C894">
        <f ca="1">SUM($B$1:B894)</f>
        <v>12</v>
      </c>
    </row>
    <row r="895" spans="1:3" ht="15" customHeight="1" x14ac:dyDescent="0.25">
      <c r="A895">
        <f t="shared" si="13"/>
        <v>905</v>
      </c>
      <c r="B895">
        <f ca="1">IF(OR(INDEX(ORCAMENTO!$AI:$AI,$A895)&lt;&gt;"",INDEX(ORCAMENTO!$AH:$AH,$A895)="⚠",INDEX(ORCAMENTO!$AH:$AH,$A895)="◔"),1,0)</f>
        <v>0</v>
      </c>
      <c r="C895">
        <f ca="1">SUM($B$1:B895)</f>
        <v>12</v>
      </c>
    </row>
    <row r="896" spans="1:3" ht="15" customHeight="1" x14ac:dyDescent="0.25">
      <c r="A896">
        <f t="shared" si="13"/>
        <v>906</v>
      </c>
      <c r="B896">
        <f ca="1">IF(OR(INDEX(ORCAMENTO!$AI:$AI,$A896)&lt;&gt;"",INDEX(ORCAMENTO!$AH:$AH,$A896)="⚠",INDEX(ORCAMENTO!$AH:$AH,$A896)="◔"),1,0)</f>
        <v>0</v>
      </c>
      <c r="C896">
        <f ca="1">SUM($B$1:B896)</f>
        <v>12</v>
      </c>
    </row>
    <row r="897" spans="1:3" ht="15" customHeight="1" x14ac:dyDescent="0.25">
      <c r="A897">
        <f t="shared" ref="A897:A960" si="14">ROW()+10</f>
        <v>907</v>
      </c>
      <c r="B897">
        <f ca="1">IF(OR(INDEX(ORCAMENTO!$AI:$AI,$A897)&lt;&gt;"",INDEX(ORCAMENTO!$AH:$AH,$A897)="⚠",INDEX(ORCAMENTO!$AH:$AH,$A897)="◔"),1,0)</f>
        <v>0</v>
      </c>
      <c r="C897">
        <f ca="1">SUM($B$1:B897)</f>
        <v>12</v>
      </c>
    </row>
    <row r="898" spans="1:3" ht="15" customHeight="1" x14ac:dyDescent="0.25">
      <c r="A898">
        <f t="shared" si="14"/>
        <v>908</v>
      </c>
      <c r="B898">
        <f ca="1">IF(OR(INDEX(ORCAMENTO!$AI:$AI,$A898)&lt;&gt;"",INDEX(ORCAMENTO!$AH:$AH,$A898)="⚠",INDEX(ORCAMENTO!$AH:$AH,$A898)="◔"),1,0)</f>
        <v>0</v>
      </c>
      <c r="C898">
        <f ca="1">SUM($B$1:B898)</f>
        <v>12</v>
      </c>
    </row>
    <row r="899" spans="1:3" ht="15" customHeight="1" x14ac:dyDescent="0.25">
      <c r="A899">
        <f t="shared" si="14"/>
        <v>909</v>
      </c>
      <c r="B899">
        <f ca="1">IF(OR(INDEX(ORCAMENTO!$AI:$AI,$A899)&lt;&gt;"",INDEX(ORCAMENTO!$AH:$AH,$A899)="⚠",INDEX(ORCAMENTO!$AH:$AH,$A899)="◔"),1,0)</f>
        <v>0</v>
      </c>
      <c r="C899">
        <f ca="1">SUM($B$1:B899)</f>
        <v>12</v>
      </c>
    </row>
    <row r="900" spans="1:3" ht="15" customHeight="1" x14ac:dyDescent="0.25">
      <c r="A900">
        <f t="shared" si="14"/>
        <v>910</v>
      </c>
      <c r="B900">
        <f ca="1">IF(OR(INDEX(ORCAMENTO!$AI:$AI,$A900)&lt;&gt;"",INDEX(ORCAMENTO!$AH:$AH,$A900)="⚠",INDEX(ORCAMENTO!$AH:$AH,$A900)="◔"),1,0)</f>
        <v>0</v>
      </c>
      <c r="C900">
        <f ca="1">SUM($B$1:B900)</f>
        <v>12</v>
      </c>
    </row>
    <row r="901" spans="1:3" ht="15" customHeight="1" x14ac:dyDescent="0.25">
      <c r="A901">
        <f t="shared" si="14"/>
        <v>911</v>
      </c>
      <c r="B901">
        <f ca="1">IF(OR(INDEX(ORCAMENTO!$AI:$AI,$A901)&lt;&gt;"",INDEX(ORCAMENTO!$AH:$AH,$A901)="⚠",INDEX(ORCAMENTO!$AH:$AH,$A901)="◔"),1,0)</f>
        <v>0</v>
      </c>
      <c r="C901">
        <f ca="1">SUM($B$1:B901)</f>
        <v>12</v>
      </c>
    </row>
    <row r="902" spans="1:3" ht="15" customHeight="1" x14ac:dyDescent="0.25">
      <c r="A902">
        <f t="shared" si="14"/>
        <v>912</v>
      </c>
      <c r="B902">
        <f ca="1">IF(OR(INDEX(ORCAMENTO!$AI:$AI,$A902)&lt;&gt;"",INDEX(ORCAMENTO!$AH:$AH,$A902)="⚠",INDEX(ORCAMENTO!$AH:$AH,$A902)="◔"),1,0)</f>
        <v>0</v>
      </c>
      <c r="C902">
        <f ca="1">SUM($B$1:B902)</f>
        <v>12</v>
      </c>
    </row>
    <row r="903" spans="1:3" ht="15" customHeight="1" x14ac:dyDescent="0.25">
      <c r="A903">
        <f t="shared" si="14"/>
        <v>913</v>
      </c>
      <c r="B903">
        <f ca="1">IF(OR(INDEX(ORCAMENTO!$AI:$AI,$A903)&lt;&gt;"",INDEX(ORCAMENTO!$AH:$AH,$A903)="⚠",INDEX(ORCAMENTO!$AH:$AH,$A903)="◔"),1,0)</f>
        <v>0</v>
      </c>
      <c r="C903">
        <f ca="1">SUM($B$1:B903)</f>
        <v>12</v>
      </c>
    </row>
    <row r="904" spans="1:3" ht="15" customHeight="1" x14ac:dyDescent="0.25">
      <c r="A904">
        <f t="shared" si="14"/>
        <v>914</v>
      </c>
      <c r="B904">
        <f ca="1">IF(OR(INDEX(ORCAMENTO!$AI:$AI,$A904)&lt;&gt;"",INDEX(ORCAMENTO!$AH:$AH,$A904)="⚠",INDEX(ORCAMENTO!$AH:$AH,$A904)="◔"),1,0)</f>
        <v>0</v>
      </c>
      <c r="C904">
        <f ca="1">SUM($B$1:B904)</f>
        <v>12</v>
      </c>
    </row>
    <row r="905" spans="1:3" ht="15" customHeight="1" x14ac:dyDescent="0.25">
      <c r="A905">
        <f t="shared" si="14"/>
        <v>915</v>
      </c>
      <c r="B905">
        <f ca="1">IF(OR(INDEX(ORCAMENTO!$AI:$AI,$A905)&lt;&gt;"",INDEX(ORCAMENTO!$AH:$AH,$A905)="⚠",INDEX(ORCAMENTO!$AH:$AH,$A905)="◔"),1,0)</f>
        <v>0</v>
      </c>
      <c r="C905">
        <f ca="1">SUM($B$1:B905)</f>
        <v>12</v>
      </c>
    </row>
    <row r="906" spans="1:3" ht="15" customHeight="1" x14ac:dyDescent="0.25">
      <c r="A906">
        <f t="shared" si="14"/>
        <v>916</v>
      </c>
      <c r="B906">
        <f ca="1">IF(OR(INDEX(ORCAMENTO!$AI:$AI,$A906)&lt;&gt;"",INDEX(ORCAMENTO!$AH:$AH,$A906)="⚠",INDEX(ORCAMENTO!$AH:$AH,$A906)="◔"),1,0)</f>
        <v>0</v>
      </c>
      <c r="C906">
        <f ca="1">SUM($B$1:B906)</f>
        <v>12</v>
      </c>
    </row>
    <row r="907" spans="1:3" ht="15" customHeight="1" x14ac:dyDescent="0.25">
      <c r="A907">
        <f t="shared" si="14"/>
        <v>917</v>
      </c>
      <c r="B907">
        <f ca="1">IF(OR(INDEX(ORCAMENTO!$AI:$AI,$A907)&lt;&gt;"",INDEX(ORCAMENTO!$AH:$AH,$A907)="⚠",INDEX(ORCAMENTO!$AH:$AH,$A907)="◔"),1,0)</f>
        <v>0</v>
      </c>
      <c r="C907">
        <f ca="1">SUM($B$1:B907)</f>
        <v>12</v>
      </c>
    </row>
    <row r="908" spans="1:3" ht="15" customHeight="1" x14ac:dyDescent="0.25">
      <c r="A908">
        <f t="shared" si="14"/>
        <v>918</v>
      </c>
      <c r="B908">
        <f ca="1">IF(OR(INDEX(ORCAMENTO!$AI:$AI,$A908)&lt;&gt;"",INDEX(ORCAMENTO!$AH:$AH,$A908)="⚠",INDEX(ORCAMENTO!$AH:$AH,$A908)="◔"),1,0)</f>
        <v>0</v>
      </c>
      <c r="C908">
        <f ca="1">SUM($B$1:B908)</f>
        <v>12</v>
      </c>
    </row>
    <row r="909" spans="1:3" ht="15" customHeight="1" x14ac:dyDescent="0.25">
      <c r="A909">
        <f t="shared" si="14"/>
        <v>919</v>
      </c>
      <c r="B909">
        <f ca="1">IF(OR(INDEX(ORCAMENTO!$AI:$AI,$A909)&lt;&gt;"",INDEX(ORCAMENTO!$AH:$AH,$A909)="⚠",INDEX(ORCAMENTO!$AH:$AH,$A909)="◔"),1,0)</f>
        <v>0</v>
      </c>
      <c r="C909">
        <f ca="1">SUM($B$1:B909)</f>
        <v>12</v>
      </c>
    </row>
    <row r="910" spans="1:3" ht="15" customHeight="1" x14ac:dyDescent="0.25">
      <c r="A910">
        <f t="shared" si="14"/>
        <v>920</v>
      </c>
      <c r="B910">
        <f ca="1">IF(OR(INDEX(ORCAMENTO!$AI:$AI,$A910)&lt;&gt;"",INDEX(ORCAMENTO!$AH:$AH,$A910)="⚠",INDEX(ORCAMENTO!$AH:$AH,$A910)="◔"),1,0)</f>
        <v>0</v>
      </c>
      <c r="C910">
        <f ca="1">SUM($B$1:B910)</f>
        <v>12</v>
      </c>
    </row>
    <row r="911" spans="1:3" ht="15" customHeight="1" x14ac:dyDescent="0.25">
      <c r="A911">
        <f t="shared" si="14"/>
        <v>921</v>
      </c>
      <c r="B911">
        <f ca="1">IF(OR(INDEX(ORCAMENTO!$AI:$AI,$A911)&lt;&gt;"",INDEX(ORCAMENTO!$AH:$AH,$A911)="⚠",INDEX(ORCAMENTO!$AH:$AH,$A911)="◔"),1,0)</f>
        <v>0</v>
      </c>
      <c r="C911">
        <f ca="1">SUM($B$1:B911)</f>
        <v>12</v>
      </c>
    </row>
    <row r="912" spans="1:3" ht="15" customHeight="1" x14ac:dyDescent="0.25">
      <c r="A912">
        <f t="shared" si="14"/>
        <v>922</v>
      </c>
      <c r="B912">
        <f ca="1">IF(OR(INDEX(ORCAMENTO!$AI:$AI,$A912)&lt;&gt;"",INDEX(ORCAMENTO!$AH:$AH,$A912)="⚠",INDEX(ORCAMENTO!$AH:$AH,$A912)="◔"),1,0)</f>
        <v>0</v>
      </c>
      <c r="C912">
        <f ca="1">SUM($B$1:B912)</f>
        <v>12</v>
      </c>
    </row>
    <row r="913" spans="1:3" ht="15" customHeight="1" x14ac:dyDescent="0.25">
      <c r="A913">
        <f t="shared" si="14"/>
        <v>923</v>
      </c>
      <c r="B913">
        <f ca="1">IF(OR(INDEX(ORCAMENTO!$AI:$AI,$A913)&lt;&gt;"",INDEX(ORCAMENTO!$AH:$AH,$A913)="⚠",INDEX(ORCAMENTO!$AH:$AH,$A913)="◔"),1,0)</f>
        <v>0</v>
      </c>
      <c r="C913">
        <f ca="1">SUM($B$1:B913)</f>
        <v>12</v>
      </c>
    </row>
    <row r="914" spans="1:3" ht="15" customHeight="1" x14ac:dyDescent="0.25">
      <c r="A914">
        <f t="shared" si="14"/>
        <v>924</v>
      </c>
      <c r="B914">
        <f ca="1">IF(OR(INDEX(ORCAMENTO!$AI:$AI,$A914)&lt;&gt;"",INDEX(ORCAMENTO!$AH:$AH,$A914)="⚠",INDEX(ORCAMENTO!$AH:$AH,$A914)="◔"),1,0)</f>
        <v>0</v>
      </c>
      <c r="C914">
        <f ca="1">SUM($B$1:B914)</f>
        <v>12</v>
      </c>
    </row>
    <row r="915" spans="1:3" ht="15" customHeight="1" x14ac:dyDescent="0.25">
      <c r="A915">
        <f t="shared" si="14"/>
        <v>925</v>
      </c>
      <c r="B915">
        <f ca="1">IF(OR(INDEX(ORCAMENTO!$AI:$AI,$A915)&lt;&gt;"",INDEX(ORCAMENTO!$AH:$AH,$A915)="⚠",INDEX(ORCAMENTO!$AH:$AH,$A915)="◔"),1,0)</f>
        <v>0</v>
      </c>
      <c r="C915">
        <f ca="1">SUM($B$1:B915)</f>
        <v>12</v>
      </c>
    </row>
    <row r="916" spans="1:3" ht="15" customHeight="1" x14ac:dyDescent="0.25">
      <c r="A916">
        <f t="shared" si="14"/>
        <v>926</v>
      </c>
      <c r="B916">
        <f ca="1">IF(OR(INDEX(ORCAMENTO!$AI:$AI,$A916)&lt;&gt;"",INDEX(ORCAMENTO!$AH:$AH,$A916)="⚠",INDEX(ORCAMENTO!$AH:$AH,$A916)="◔"),1,0)</f>
        <v>0</v>
      </c>
      <c r="C916">
        <f ca="1">SUM($B$1:B916)</f>
        <v>12</v>
      </c>
    </row>
    <row r="917" spans="1:3" ht="15" customHeight="1" x14ac:dyDescent="0.25">
      <c r="A917">
        <f t="shared" si="14"/>
        <v>927</v>
      </c>
      <c r="B917">
        <f ca="1">IF(OR(INDEX(ORCAMENTO!$AI:$AI,$A917)&lt;&gt;"",INDEX(ORCAMENTO!$AH:$AH,$A917)="⚠",INDEX(ORCAMENTO!$AH:$AH,$A917)="◔"),1,0)</f>
        <v>0</v>
      </c>
      <c r="C917">
        <f ca="1">SUM($B$1:B917)</f>
        <v>12</v>
      </c>
    </row>
    <row r="918" spans="1:3" ht="15" customHeight="1" x14ac:dyDescent="0.25">
      <c r="A918">
        <f t="shared" si="14"/>
        <v>928</v>
      </c>
      <c r="B918">
        <f ca="1">IF(OR(INDEX(ORCAMENTO!$AI:$AI,$A918)&lt;&gt;"",INDEX(ORCAMENTO!$AH:$AH,$A918)="⚠",INDEX(ORCAMENTO!$AH:$AH,$A918)="◔"),1,0)</f>
        <v>0</v>
      </c>
      <c r="C918">
        <f ca="1">SUM($B$1:B918)</f>
        <v>12</v>
      </c>
    </row>
    <row r="919" spans="1:3" ht="15" customHeight="1" x14ac:dyDescent="0.25">
      <c r="A919">
        <f t="shared" si="14"/>
        <v>929</v>
      </c>
      <c r="B919">
        <f ca="1">IF(OR(INDEX(ORCAMENTO!$AI:$AI,$A919)&lt;&gt;"",INDEX(ORCAMENTO!$AH:$AH,$A919)="⚠",INDEX(ORCAMENTO!$AH:$AH,$A919)="◔"),1,0)</f>
        <v>0</v>
      </c>
      <c r="C919">
        <f ca="1">SUM($B$1:B919)</f>
        <v>12</v>
      </c>
    </row>
    <row r="920" spans="1:3" ht="15" customHeight="1" x14ac:dyDescent="0.25">
      <c r="A920">
        <f t="shared" si="14"/>
        <v>930</v>
      </c>
      <c r="B920">
        <f ca="1">IF(OR(INDEX(ORCAMENTO!$AI:$AI,$A920)&lt;&gt;"",INDEX(ORCAMENTO!$AH:$AH,$A920)="⚠",INDEX(ORCAMENTO!$AH:$AH,$A920)="◔"),1,0)</f>
        <v>0</v>
      </c>
      <c r="C920">
        <f ca="1">SUM($B$1:B920)</f>
        <v>12</v>
      </c>
    </row>
    <row r="921" spans="1:3" ht="15" customHeight="1" x14ac:dyDescent="0.25">
      <c r="A921">
        <f t="shared" si="14"/>
        <v>931</v>
      </c>
      <c r="B921">
        <f ca="1">IF(OR(INDEX(ORCAMENTO!$AI:$AI,$A921)&lt;&gt;"",INDEX(ORCAMENTO!$AH:$AH,$A921)="⚠",INDEX(ORCAMENTO!$AH:$AH,$A921)="◔"),1,0)</f>
        <v>0</v>
      </c>
      <c r="C921">
        <f ca="1">SUM($B$1:B921)</f>
        <v>12</v>
      </c>
    </row>
    <row r="922" spans="1:3" ht="15" customHeight="1" x14ac:dyDescent="0.25">
      <c r="A922">
        <f t="shared" si="14"/>
        <v>932</v>
      </c>
      <c r="B922">
        <f ca="1">IF(OR(INDEX(ORCAMENTO!$AI:$AI,$A922)&lt;&gt;"",INDEX(ORCAMENTO!$AH:$AH,$A922)="⚠",INDEX(ORCAMENTO!$AH:$AH,$A922)="◔"),1,0)</f>
        <v>0</v>
      </c>
      <c r="C922">
        <f ca="1">SUM($B$1:B922)</f>
        <v>12</v>
      </c>
    </row>
    <row r="923" spans="1:3" ht="15" customHeight="1" x14ac:dyDescent="0.25">
      <c r="A923">
        <f t="shared" si="14"/>
        <v>933</v>
      </c>
      <c r="B923">
        <f ca="1">IF(OR(INDEX(ORCAMENTO!$AI:$AI,$A923)&lt;&gt;"",INDEX(ORCAMENTO!$AH:$AH,$A923)="⚠",INDEX(ORCAMENTO!$AH:$AH,$A923)="◔"),1,0)</f>
        <v>0</v>
      </c>
      <c r="C923">
        <f ca="1">SUM($B$1:B923)</f>
        <v>12</v>
      </c>
    </row>
    <row r="924" spans="1:3" ht="15" customHeight="1" x14ac:dyDescent="0.25">
      <c r="A924">
        <f t="shared" si="14"/>
        <v>934</v>
      </c>
      <c r="B924">
        <f ca="1">IF(OR(INDEX(ORCAMENTO!$AI:$AI,$A924)&lt;&gt;"",INDEX(ORCAMENTO!$AH:$AH,$A924)="⚠",INDEX(ORCAMENTO!$AH:$AH,$A924)="◔"),1,0)</f>
        <v>0</v>
      </c>
      <c r="C924">
        <f ca="1">SUM($B$1:B924)</f>
        <v>12</v>
      </c>
    </row>
    <row r="925" spans="1:3" ht="15" customHeight="1" x14ac:dyDescent="0.25">
      <c r="A925">
        <f t="shared" si="14"/>
        <v>935</v>
      </c>
      <c r="B925">
        <f ca="1">IF(OR(INDEX(ORCAMENTO!$AI:$AI,$A925)&lt;&gt;"",INDEX(ORCAMENTO!$AH:$AH,$A925)="⚠",INDEX(ORCAMENTO!$AH:$AH,$A925)="◔"),1,0)</f>
        <v>0</v>
      </c>
      <c r="C925">
        <f ca="1">SUM($B$1:B925)</f>
        <v>12</v>
      </c>
    </row>
    <row r="926" spans="1:3" ht="15" customHeight="1" x14ac:dyDescent="0.25">
      <c r="A926">
        <f t="shared" si="14"/>
        <v>936</v>
      </c>
      <c r="B926">
        <f ca="1">IF(OR(INDEX(ORCAMENTO!$AI:$AI,$A926)&lt;&gt;"",INDEX(ORCAMENTO!$AH:$AH,$A926)="⚠",INDEX(ORCAMENTO!$AH:$AH,$A926)="◔"),1,0)</f>
        <v>0</v>
      </c>
      <c r="C926">
        <f ca="1">SUM($B$1:B926)</f>
        <v>12</v>
      </c>
    </row>
    <row r="927" spans="1:3" ht="15" customHeight="1" x14ac:dyDescent="0.25">
      <c r="A927">
        <f t="shared" si="14"/>
        <v>937</v>
      </c>
      <c r="B927">
        <f ca="1">IF(OR(INDEX(ORCAMENTO!$AI:$AI,$A927)&lt;&gt;"",INDEX(ORCAMENTO!$AH:$AH,$A927)="⚠",INDEX(ORCAMENTO!$AH:$AH,$A927)="◔"),1,0)</f>
        <v>0</v>
      </c>
      <c r="C927">
        <f ca="1">SUM($B$1:B927)</f>
        <v>12</v>
      </c>
    </row>
    <row r="928" spans="1:3" ht="15" customHeight="1" x14ac:dyDescent="0.25">
      <c r="A928">
        <f t="shared" si="14"/>
        <v>938</v>
      </c>
      <c r="B928">
        <f ca="1">IF(OR(INDEX(ORCAMENTO!$AI:$AI,$A928)&lt;&gt;"",INDEX(ORCAMENTO!$AH:$AH,$A928)="⚠",INDEX(ORCAMENTO!$AH:$AH,$A928)="◔"),1,0)</f>
        <v>0</v>
      </c>
      <c r="C928">
        <f ca="1">SUM($B$1:B928)</f>
        <v>12</v>
      </c>
    </row>
    <row r="929" spans="1:3" ht="15" customHeight="1" x14ac:dyDescent="0.25">
      <c r="A929">
        <f t="shared" si="14"/>
        <v>939</v>
      </c>
      <c r="B929">
        <f ca="1">IF(OR(INDEX(ORCAMENTO!$AI:$AI,$A929)&lt;&gt;"",INDEX(ORCAMENTO!$AH:$AH,$A929)="⚠",INDEX(ORCAMENTO!$AH:$AH,$A929)="◔"),1,0)</f>
        <v>0</v>
      </c>
      <c r="C929">
        <f ca="1">SUM($B$1:B929)</f>
        <v>12</v>
      </c>
    </row>
    <row r="930" spans="1:3" ht="15" customHeight="1" x14ac:dyDescent="0.25">
      <c r="A930">
        <f t="shared" si="14"/>
        <v>940</v>
      </c>
      <c r="B930">
        <f ca="1">IF(OR(INDEX(ORCAMENTO!$AI:$AI,$A930)&lt;&gt;"",INDEX(ORCAMENTO!$AH:$AH,$A930)="⚠",INDEX(ORCAMENTO!$AH:$AH,$A930)="◔"),1,0)</f>
        <v>0</v>
      </c>
      <c r="C930">
        <f ca="1">SUM($B$1:B930)</f>
        <v>12</v>
      </c>
    </row>
    <row r="931" spans="1:3" ht="15" customHeight="1" x14ac:dyDescent="0.25">
      <c r="A931">
        <f t="shared" si="14"/>
        <v>941</v>
      </c>
      <c r="B931">
        <f ca="1">IF(OR(INDEX(ORCAMENTO!$AI:$AI,$A931)&lt;&gt;"",INDEX(ORCAMENTO!$AH:$AH,$A931)="⚠",INDEX(ORCAMENTO!$AH:$AH,$A931)="◔"),1,0)</f>
        <v>0</v>
      </c>
      <c r="C931">
        <f ca="1">SUM($B$1:B931)</f>
        <v>12</v>
      </c>
    </row>
    <row r="932" spans="1:3" ht="15" customHeight="1" x14ac:dyDescent="0.25">
      <c r="A932">
        <f t="shared" si="14"/>
        <v>942</v>
      </c>
      <c r="B932">
        <f ca="1">IF(OR(INDEX(ORCAMENTO!$AI:$AI,$A932)&lt;&gt;"",INDEX(ORCAMENTO!$AH:$AH,$A932)="⚠",INDEX(ORCAMENTO!$AH:$AH,$A932)="◔"),1,0)</f>
        <v>0</v>
      </c>
      <c r="C932">
        <f ca="1">SUM($B$1:B932)</f>
        <v>12</v>
      </c>
    </row>
    <row r="933" spans="1:3" ht="15" customHeight="1" x14ac:dyDescent="0.25">
      <c r="A933">
        <f t="shared" si="14"/>
        <v>943</v>
      </c>
      <c r="B933">
        <f ca="1">IF(OR(INDEX(ORCAMENTO!$AI:$AI,$A933)&lt;&gt;"",INDEX(ORCAMENTO!$AH:$AH,$A933)="⚠",INDEX(ORCAMENTO!$AH:$AH,$A933)="◔"),1,0)</f>
        <v>0</v>
      </c>
      <c r="C933">
        <f ca="1">SUM($B$1:B933)</f>
        <v>12</v>
      </c>
    </row>
    <row r="934" spans="1:3" ht="15" customHeight="1" x14ac:dyDescent="0.25">
      <c r="A934">
        <f t="shared" si="14"/>
        <v>944</v>
      </c>
      <c r="B934">
        <f ca="1">IF(OR(INDEX(ORCAMENTO!$AI:$AI,$A934)&lt;&gt;"",INDEX(ORCAMENTO!$AH:$AH,$A934)="⚠",INDEX(ORCAMENTO!$AH:$AH,$A934)="◔"),1,0)</f>
        <v>0</v>
      </c>
      <c r="C934">
        <f ca="1">SUM($B$1:B934)</f>
        <v>12</v>
      </c>
    </row>
    <row r="935" spans="1:3" ht="15" customHeight="1" x14ac:dyDescent="0.25">
      <c r="A935">
        <f t="shared" si="14"/>
        <v>945</v>
      </c>
      <c r="B935">
        <f ca="1">IF(OR(INDEX(ORCAMENTO!$AI:$AI,$A935)&lt;&gt;"",INDEX(ORCAMENTO!$AH:$AH,$A935)="⚠",INDEX(ORCAMENTO!$AH:$AH,$A935)="◔"),1,0)</f>
        <v>0</v>
      </c>
      <c r="C935">
        <f ca="1">SUM($B$1:B935)</f>
        <v>12</v>
      </c>
    </row>
    <row r="936" spans="1:3" ht="15" customHeight="1" x14ac:dyDescent="0.25">
      <c r="A936">
        <f t="shared" si="14"/>
        <v>946</v>
      </c>
      <c r="B936">
        <f ca="1">IF(OR(INDEX(ORCAMENTO!$AI:$AI,$A936)&lt;&gt;"",INDEX(ORCAMENTO!$AH:$AH,$A936)="⚠",INDEX(ORCAMENTO!$AH:$AH,$A936)="◔"),1,0)</f>
        <v>0</v>
      </c>
      <c r="C936">
        <f ca="1">SUM($B$1:B936)</f>
        <v>12</v>
      </c>
    </row>
    <row r="937" spans="1:3" ht="15" customHeight="1" x14ac:dyDescent="0.25">
      <c r="A937">
        <f t="shared" si="14"/>
        <v>947</v>
      </c>
      <c r="B937">
        <f ca="1">IF(OR(INDEX(ORCAMENTO!$AI:$AI,$A937)&lt;&gt;"",INDEX(ORCAMENTO!$AH:$AH,$A937)="⚠",INDEX(ORCAMENTO!$AH:$AH,$A937)="◔"),1,0)</f>
        <v>0</v>
      </c>
      <c r="C937">
        <f ca="1">SUM($B$1:B937)</f>
        <v>12</v>
      </c>
    </row>
    <row r="938" spans="1:3" ht="15" customHeight="1" x14ac:dyDescent="0.25">
      <c r="A938">
        <f t="shared" si="14"/>
        <v>948</v>
      </c>
      <c r="B938">
        <f ca="1">IF(OR(INDEX(ORCAMENTO!$AI:$AI,$A938)&lt;&gt;"",INDEX(ORCAMENTO!$AH:$AH,$A938)="⚠",INDEX(ORCAMENTO!$AH:$AH,$A938)="◔"),1,0)</f>
        <v>0</v>
      </c>
      <c r="C938">
        <f ca="1">SUM($B$1:B938)</f>
        <v>12</v>
      </c>
    </row>
    <row r="939" spans="1:3" ht="15" customHeight="1" x14ac:dyDescent="0.25">
      <c r="A939">
        <f t="shared" si="14"/>
        <v>949</v>
      </c>
      <c r="B939">
        <f ca="1">IF(OR(INDEX(ORCAMENTO!$AI:$AI,$A939)&lt;&gt;"",INDEX(ORCAMENTO!$AH:$AH,$A939)="⚠",INDEX(ORCAMENTO!$AH:$AH,$A939)="◔"),1,0)</f>
        <v>0</v>
      </c>
      <c r="C939">
        <f ca="1">SUM($B$1:B939)</f>
        <v>12</v>
      </c>
    </row>
    <row r="940" spans="1:3" ht="15" customHeight="1" x14ac:dyDescent="0.25">
      <c r="A940">
        <f t="shared" si="14"/>
        <v>950</v>
      </c>
      <c r="B940">
        <f ca="1">IF(OR(INDEX(ORCAMENTO!$AI:$AI,$A940)&lt;&gt;"",INDEX(ORCAMENTO!$AH:$AH,$A940)="⚠",INDEX(ORCAMENTO!$AH:$AH,$A940)="◔"),1,0)</f>
        <v>0</v>
      </c>
      <c r="C940">
        <f ca="1">SUM($B$1:B940)</f>
        <v>12</v>
      </c>
    </row>
    <row r="941" spans="1:3" ht="15" customHeight="1" x14ac:dyDescent="0.25">
      <c r="A941">
        <f t="shared" si="14"/>
        <v>951</v>
      </c>
      <c r="B941">
        <f ca="1">IF(OR(INDEX(ORCAMENTO!$AI:$AI,$A941)&lt;&gt;"",INDEX(ORCAMENTO!$AH:$AH,$A941)="⚠",INDEX(ORCAMENTO!$AH:$AH,$A941)="◔"),1,0)</f>
        <v>0</v>
      </c>
      <c r="C941">
        <f ca="1">SUM($B$1:B941)</f>
        <v>12</v>
      </c>
    </row>
    <row r="942" spans="1:3" ht="15" customHeight="1" x14ac:dyDescent="0.25">
      <c r="A942">
        <f t="shared" si="14"/>
        <v>952</v>
      </c>
      <c r="B942">
        <f ca="1">IF(OR(INDEX(ORCAMENTO!$AI:$AI,$A942)&lt;&gt;"",INDEX(ORCAMENTO!$AH:$AH,$A942)="⚠",INDEX(ORCAMENTO!$AH:$AH,$A942)="◔"),1,0)</f>
        <v>0</v>
      </c>
      <c r="C942">
        <f ca="1">SUM($B$1:B942)</f>
        <v>12</v>
      </c>
    </row>
    <row r="943" spans="1:3" ht="15" customHeight="1" x14ac:dyDescent="0.25">
      <c r="A943">
        <f t="shared" si="14"/>
        <v>953</v>
      </c>
      <c r="B943">
        <f ca="1">IF(OR(INDEX(ORCAMENTO!$AI:$AI,$A943)&lt;&gt;"",INDEX(ORCAMENTO!$AH:$AH,$A943)="⚠",INDEX(ORCAMENTO!$AH:$AH,$A943)="◔"),1,0)</f>
        <v>0</v>
      </c>
      <c r="C943">
        <f ca="1">SUM($B$1:B943)</f>
        <v>12</v>
      </c>
    </row>
    <row r="944" spans="1:3" ht="15" customHeight="1" x14ac:dyDescent="0.25">
      <c r="A944">
        <f t="shared" si="14"/>
        <v>954</v>
      </c>
      <c r="B944">
        <f ca="1">IF(OR(INDEX(ORCAMENTO!$AI:$AI,$A944)&lt;&gt;"",INDEX(ORCAMENTO!$AH:$AH,$A944)="⚠",INDEX(ORCAMENTO!$AH:$AH,$A944)="◔"),1,0)</f>
        <v>0</v>
      </c>
      <c r="C944">
        <f ca="1">SUM($B$1:B944)</f>
        <v>12</v>
      </c>
    </row>
    <row r="945" spans="1:3" ht="15" customHeight="1" x14ac:dyDescent="0.25">
      <c r="A945">
        <f t="shared" si="14"/>
        <v>955</v>
      </c>
      <c r="B945">
        <f ca="1">IF(OR(INDEX(ORCAMENTO!$AI:$AI,$A945)&lt;&gt;"",INDEX(ORCAMENTO!$AH:$AH,$A945)="⚠",INDEX(ORCAMENTO!$AH:$AH,$A945)="◔"),1,0)</f>
        <v>0</v>
      </c>
      <c r="C945">
        <f ca="1">SUM($B$1:B945)</f>
        <v>12</v>
      </c>
    </row>
    <row r="946" spans="1:3" ht="15" customHeight="1" x14ac:dyDescent="0.25">
      <c r="A946">
        <f t="shared" si="14"/>
        <v>956</v>
      </c>
      <c r="B946">
        <f ca="1">IF(OR(INDEX(ORCAMENTO!$AI:$AI,$A946)&lt;&gt;"",INDEX(ORCAMENTO!$AH:$AH,$A946)="⚠",INDEX(ORCAMENTO!$AH:$AH,$A946)="◔"),1,0)</f>
        <v>0</v>
      </c>
      <c r="C946">
        <f ca="1">SUM($B$1:B946)</f>
        <v>12</v>
      </c>
    </row>
    <row r="947" spans="1:3" ht="15" customHeight="1" x14ac:dyDescent="0.25">
      <c r="A947">
        <f t="shared" si="14"/>
        <v>957</v>
      </c>
      <c r="B947">
        <f ca="1">IF(OR(INDEX(ORCAMENTO!$AI:$AI,$A947)&lt;&gt;"",INDEX(ORCAMENTO!$AH:$AH,$A947)="⚠",INDEX(ORCAMENTO!$AH:$AH,$A947)="◔"),1,0)</f>
        <v>0</v>
      </c>
      <c r="C947">
        <f ca="1">SUM($B$1:B947)</f>
        <v>12</v>
      </c>
    </row>
    <row r="948" spans="1:3" ht="15" customHeight="1" x14ac:dyDescent="0.25">
      <c r="A948">
        <f t="shared" si="14"/>
        <v>958</v>
      </c>
      <c r="B948">
        <f ca="1">IF(OR(INDEX(ORCAMENTO!$AI:$AI,$A948)&lt;&gt;"",INDEX(ORCAMENTO!$AH:$AH,$A948)="⚠",INDEX(ORCAMENTO!$AH:$AH,$A948)="◔"),1,0)</f>
        <v>0</v>
      </c>
      <c r="C948">
        <f ca="1">SUM($B$1:B948)</f>
        <v>12</v>
      </c>
    </row>
    <row r="949" spans="1:3" ht="15" customHeight="1" x14ac:dyDescent="0.25">
      <c r="A949">
        <f t="shared" si="14"/>
        <v>959</v>
      </c>
      <c r="B949">
        <f ca="1">IF(OR(INDEX(ORCAMENTO!$AI:$AI,$A949)&lt;&gt;"",INDEX(ORCAMENTO!$AH:$AH,$A949)="⚠",INDEX(ORCAMENTO!$AH:$AH,$A949)="◔"),1,0)</f>
        <v>0</v>
      </c>
      <c r="C949">
        <f ca="1">SUM($B$1:B949)</f>
        <v>12</v>
      </c>
    </row>
    <row r="950" spans="1:3" ht="15" customHeight="1" x14ac:dyDescent="0.25">
      <c r="A950">
        <f t="shared" si="14"/>
        <v>960</v>
      </c>
      <c r="B950">
        <f ca="1">IF(OR(INDEX(ORCAMENTO!$AI:$AI,$A950)&lt;&gt;"",INDEX(ORCAMENTO!$AH:$AH,$A950)="⚠",INDEX(ORCAMENTO!$AH:$AH,$A950)="◔"),1,0)</f>
        <v>0</v>
      </c>
      <c r="C950">
        <f ca="1">SUM($B$1:B950)</f>
        <v>12</v>
      </c>
    </row>
    <row r="951" spans="1:3" ht="15" customHeight="1" x14ac:dyDescent="0.25">
      <c r="A951">
        <f t="shared" si="14"/>
        <v>961</v>
      </c>
      <c r="B951">
        <f ca="1">IF(OR(INDEX(ORCAMENTO!$AI:$AI,$A951)&lt;&gt;"",INDEX(ORCAMENTO!$AH:$AH,$A951)="⚠",INDEX(ORCAMENTO!$AH:$AH,$A951)="◔"),1,0)</f>
        <v>0</v>
      </c>
      <c r="C951">
        <f ca="1">SUM($B$1:B951)</f>
        <v>12</v>
      </c>
    </row>
    <row r="952" spans="1:3" ht="15" customHeight="1" x14ac:dyDescent="0.25">
      <c r="A952">
        <f t="shared" si="14"/>
        <v>962</v>
      </c>
      <c r="B952">
        <f ca="1">IF(OR(INDEX(ORCAMENTO!$AI:$AI,$A952)&lt;&gt;"",INDEX(ORCAMENTO!$AH:$AH,$A952)="⚠",INDEX(ORCAMENTO!$AH:$AH,$A952)="◔"),1,0)</f>
        <v>0</v>
      </c>
      <c r="C952">
        <f ca="1">SUM($B$1:B952)</f>
        <v>12</v>
      </c>
    </row>
    <row r="953" spans="1:3" ht="15" customHeight="1" x14ac:dyDescent="0.25">
      <c r="A953">
        <f t="shared" si="14"/>
        <v>963</v>
      </c>
      <c r="B953">
        <f ca="1">IF(OR(INDEX(ORCAMENTO!$AI:$AI,$A953)&lt;&gt;"",INDEX(ORCAMENTO!$AH:$AH,$A953)="⚠",INDEX(ORCAMENTO!$AH:$AH,$A953)="◔"),1,0)</f>
        <v>0</v>
      </c>
      <c r="C953">
        <f ca="1">SUM($B$1:B953)</f>
        <v>12</v>
      </c>
    </row>
    <row r="954" spans="1:3" ht="15" customHeight="1" x14ac:dyDescent="0.25">
      <c r="A954">
        <f t="shared" si="14"/>
        <v>964</v>
      </c>
      <c r="B954">
        <f ca="1">IF(OR(INDEX(ORCAMENTO!$AI:$AI,$A954)&lt;&gt;"",INDEX(ORCAMENTO!$AH:$AH,$A954)="⚠",INDEX(ORCAMENTO!$AH:$AH,$A954)="◔"),1,0)</f>
        <v>0</v>
      </c>
      <c r="C954">
        <f ca="1">SUM($B$1:B954)</f>
        <v>12</v>
      </c>
    </row>
    <row r="955" spans="1:3" ht="15" customHeight="1" x14ac:dyDescent="0.25">
      <c r="A955">
        <f t="shared" si="14"/>
        <v>965</v>
      </c>
      <c r="B955">
        <f ca="1">IF(OR(INDEX(ORCAMENTO!$AI:$AI,$A955)&lt;&gt;"",INDEX(ORCAMENTO!$AH:$AH,$A955)="⚠",INDEX(ORCAMENTO!$AH:$AH,$A955)="◔"),1,0)</f>
        <v>0</v>
      </c>
      <c r="C955">
        <f ca="1">SUM($B$1:B955)</f>
        <v>12</v>
      </c>
    </row>
    <row r="956" spans="1:3" ht="15" customHeight="1" x14ac:dyDescent="0.25">
      <c r="A956">
        <f t="shared" si="14"/>
        <v>966</v>
      </c>
      <c r="B956">
        <f ca="1">IF(OR(INDEX(ORCAMENTO!$AI:$AI,$A956)&lt;&gt;"",INDEX(ORCAMENTO!$AH:$AH,$A956)="⚠",INDEX(ORCAMENTO!$AH:$AH,$A956)="◔"),1,0)</f>
        <v>0</v>
      </c>
      <c r="C956">
        <f ca="1">SUM($B$1:B956)</f>
        <v>12</v>
      </c>
    </row>
    <row r="957" spans="1:3" ht="15" customHeight="1" x14ac:dyDescent="0.25">
      <c r="A957">
        <f t="shared" si="14"/>
        <v>967</v>
      </c>
      <c r="B957">
        <f ca="1">IF(OR(INDEX(ORCAMENTO!$AI:$AI,$A957)&lt;&gt;"",INDEX(ORCAMENTO!$AH:$AH,$A957)="⚠",INDEX(ORCAMENTO!$AH:$AH,$A957)="◔"),1,0)</f>
        <v>0</v>
      </c>
      <c r="C957">
        <f ca="1">SUM($B$1:B957)</f>
        <v>12</v>
      </c>
    </row>
    <row r="958" spans="1:3" ht="15" customHeight="1" x14ac:dyDescent="0.25">
      <c r="A958">
        <f t="shared" si="14"/>
        <v>968</v>
      </c>
      <c r="B958">
        <f ca="1">IF(OR(INDEX(ORCAMENTO!$AI:$AI,$A958)&lt;&gt;"",INDEX(ORCAMENTO!$AH:$AH,$A958)="⚠",INDEX(ORCAMENTO!$AH:$AH,$A958)="◔"),1,0)</f>
        <v>0</v>
      </c>
      <c r="C958">
        <f ca="1">SUM($B$1:B958)</f>
        <v>12</v>
      </c>
    </row>
    <row r="959" spans="1:3" ht="15" customHeight="1" x14ac:dyDescent="0.25">
      <c r="A959">
        <f t="shared" si="14"/>
        <v>969</v>
      </c>
      <c r="B959">
        <f ca="1">IF(OR(INDEX(ORCAMENTO!$AI:$AI,$A959)&lt;&gt;"",INDEX(ORCAMENTO!$AH:$AH,$A959)="⚠",INDEX(ORCAMENTO!$AH:$AH,$A959)="◔"),1,0)</f>
        <v>0</v>
      </c>
      <c r="C959">
        <f ca="1">SUM($B$1:B959)</f>
        <v>12</v>
      </c>
    </row>
    <row r="960" spans="1:3" ht="15" customHeight="1" x14ac:dyDescent="0.25">
      <c r="A960">
        <f t="shared" si="14"/>
        <v>970</v>
      </c>
      <c r="B960">
        <f ca="1">IF(OR(INDEX(ORCAMENTO!$AI:$AI,$A960)&lt;&gt;"",INDEX(ORCAMENTO!$AH:$AH,$A960)="⚠",INDEX(ORCAMENTO!$AH:$AH,$A960)="◔"),1,0)</f>
        <v>0</v>
      </c>
      <c r="C960">
        <f ca="1">SUM($B$1:B960)</f>
        <v>12</v>
      </c>
    </row>
    <row r="961" spans="1:3" ht="15" customHeight="1" x14ac:dyDescent="0.25">
      <c r="A961">
        <f t="shared" ref="A961:A1024" si="15">ROW()+10</f>
        <v>971</v>
      </c>
      <c r="B961">
        <f ca="1">IF(OR(INDEX(ORCAMENTO!$AI:$AI,$A961)&lt;&gt;"",INDEX(ORCAMENTO!$AH:$AH,$A961)="⚠",INDEX(ORCAMENTO!$AH:$AH,$A961)="◔"),1,0)</f>
        <v>0</v>
      </c>
      <c r="C961">
        <f ca="1">SUM($B$1:B961)</f>
        <v>12</v>
      </c>
    </row>
    <row r="962" spans="1:3" ht="15" customHeight="1" x14ac:dyDescent="0.25">
      <c r="A962">
        <f t="shared" si="15"/>
        <v>972</v>
      </c>
      <c r="B962">
        <f ca="1">IF(OR(INDEX(ORCAMENTO!$AI:$AI,$A962)&lt;&gt;"",INDEX(ORCAMENTO!$AH:$AH,$A962)="⚠",INDEX(ORCAMENTO!$AH:$AH,$A962)="◔"),1,0)</f>
        <v>0</v>
      </c>
      <c r="C962">
        <f ca="1">SUM($B$1:B962)</f>
        <v>12</v>
      </c>
    </row>
    <row r="963" spans="1:3" ht="15" customHeight="1" x14ac:dyDescent="0.25">
      <c r="A963">
        <f t="shared" si="15"/>
        <v>973</v>
      </c>
      <c r="B963">
        <f ca="1">IF(OR(INDEX(ORCAMENTO!$AI:$AI,$A963)&lt;&gt;"",INDEX(ORCAMENTO!$AH:$AH,$A963)="⚠",INDEX(ORCAMENTO!$AH:$AH,$A963)="◔"),1,0)</f>
        <v>0</v>
      </c>
      <c r="C963">
        <f ca="1">SUM($B$1:B963)</f>
        <v>12</v>
      </c>
    </row>
    <row r="964" spans="1:3" ht="15" customHeight="1" x14ac:dyDescent="0.25">
      <c r="A964">
        <f t="shared" si="15"/>
        <v>974</v>
      </c>
      <c r="B964">
        <f ca="1">IF(OR(INDEX(ORCAMENTO!$AI:$AI,$A964)&lt;&gt;"",INDEX(ORCAMENTO!$AH:$AH,$A964)="⚠",INDEX(ORCAMENTO!$AH:$AH,$A964)="◔"),1,0)</f>
        <v>0</v>
      </c>
      <c r="C964">
        <f ca="1">SUM($B$1:B964)</f>
        <v>12</v>
      </c>
    </row>
    <row r="965" spans="1:3" ht="15" customHeight="1" x14ac:dyDescent="0.25">
      <c r="A965">
        <f t="shared" si="15"/>
        <v>975</v>
      </c>
      <c r="B965">
        <f ca="1">IF(OR(INDEX(ORCAMENTO!$AI:$AI,$A965)&lt;&gt;"",INDEX(ORCAMENTO!$AH:$AH,$A965)="⚠",INDEX(ORCAMENTO!$AH:$AH,$A965)="◔"),1,0)</f>
        <v>0</v>
      </c>
      <c r="C965">
        <f ca="1">SUM($B$1:B965)</f>
        <v>12</v>
      </c>
    </row>
    <row r="966" spans="1:3" ht="15" customHeight="1" x14ac:dyDescent="0.25">
      <c r="A966">
        <f t="shared" si="15"/>
        <v>976</v>
      </c>
      <c r="B966">
        <f ca="1">IF(OR(INDEX(ORCAMENTO!$AI:$AI,$A966)&lt;&gt;"",INDEX(ORCAMENTO!$AH:$AH,$A966)="⚠",INDEX(ORCAMENTO!$AH:$AH,$A966)="◔"),1,0)</f>
        <v>0</v>
      </c>
      <c r="C966">
        <f ca="1">SUM($B$1:B966)</f>
        <v>12</v>
      </c>
    </row>
    <row r="967" spans="1:3" ht="15" customHeight="1" x14ac:dyDescent="0.25">
      <c r="A967">
        <f t="shared" si="15"/>
        <v>977</v>
      </c>
      <c r="B967">
        <f ca="1">IF(OR(INDEX(ORCAMENTO!$AI:$AI,$A967)&lt;&gt;"",INDEX(ORCAMENTO!$AH:$AH,$A967)="⚠",INDEX(ORCAMENTO!$AH:$AH,$A967)="◔"),1,0)</f>
        <v>0</v>
      </c>
      <c r="C967">
        <f ca="1">SUM($B$1:B967)</f>
        <v>12</v>
      </c>
    </row>
    <row r="968" spans="1:3" ht="15" customHeight="1" x14ac:dyDescent="0.25">
      <c r="A968">
        <f t="shared" si="15"/>
        <v>978</v>
      </c>
      <c r="B968">
        <f ca="1">IF(OR(INDEX(ORCAMENTO!$AI:$AI,$A968)&lt;&gt;"",INDEX(ORCAMENTO!$AH:$AH,$A968)="⚠",INDEX(ORCAMENTO!$AH:$AH,$A968)="◔"),1,0)</f>
        <v>0</v>
      </c>
      <c r="C968">
        <f ca="1">SUM($B$1:B968)</f>
        <v>12</v>
      </c>
    </row>
    <row r="969" spans="1:3" ht="15" customHeight="1" x14ac:dyDescent="0.25">
      <c r="A969">
        <f t="shared" si="15"/>
        <v>979</v>
      </c>
      <c r="B969">
        <f ca="1">IF(OR(INDEX(ORCAMENTO!$AI:$AI,$A969)&lt;&gt;"",INDEX(ORCAMENTO!$AH:$AH,$A969)="⚠",INDEX(ORCAMENTO!$AH:$AH,$A969)="◔"),1,0)</f>
        <v>0</v>
      </c>
      <c r="C969">
        <f ca="1">SUM($B$1:B969)</f>
        <v>12</v>
      </c>
    </row>
    <row r="970" spans="1:3" ht="15" customHeight="1" x14ac:dyDescent="0.25">
      <c r="A970">
        <f t="shared" si="15"/>
        <v>980</v>
      </c>
      <c r="B970">
        <f ca="1">IF(OR(INDEX(ORCAMENTO!$AI:$AI,$A970)&lt;&gt;"",INDEX(ORCAMENTO!$AH:$AH,$A970)="⚠",INDEX(ORCAMENTO!$AH:$AH,$A970)="◔"),1,0)</f>
        <v>0</v>
      </c>
      <c r="C970">
        <f ca="1">SUM($B$1:B970)</f>
        <v>12</v>
      </c>
    </row>
    <row r="971" spans="1:3" ht="15" customHeight="1" x14ac:dyDescent="0.25">
      <c r="A971">
        <f t="shared" si="15"/>
        <v>981</v>
      </c>
      <c r="B971">
        <f ca="1">IF(OR(INDEX(ORCAMENTO!$AI:$AI,$A971)&lt;&gt;"",INDEX(ORCAMENTO!$AH:$AH,$A971)="⚠",INDEX(ORCAMENTO!$AH:$AH,$A971)="◔"),1,0)</f>
        <v>0</v>
      </c>
      <c r="C971">
        <f ca="1">SUM($B$1:B971)</f>
        <v>12</v>
      </c>
    </row>
    <row r="972" spans="1:3" ht="15" customHeight="1" x14ac:dyDescent="0.25">
      <c r="A972">
        <f t="shared" si="15"/>
        <v>982</v>
      </c>
      <c r="B972">
        <f ca="1">IF(OR(INDEX(ORCAMENTO!$AI:$AI,$A972)&lt;&gt;"",INDEX(ORCAMENTO!$AH:$AH,$A972)="⚠",INDEX(ORCAMENTO!$AH:$AH,$A972)="◔"),1,0)</f>
        <v>0</v>
      </c>
      <c r="C972">
        <f ca="1">SUM($B$1:B972)</f>
        <v>12</v>
      </c>
    </row>
    <row r="973" spans="1:3" ht="15" customHeight="1" x14ac:dyDescent="0.25">
      <c r="A973">
        <f t="shared" si="15"/>
        <v>983</v>
      </c>
      <c r="B973">
        <f ca="1">IF(OR(INDEX(ORCAMENTO!$AI:$AI,$A973)&lt;&gt;"",INDEX(ORCAMENTO!$AH:$AH,$A973)="⚠",INDEX(ORCAMENTO!$AH:$AH,$A973)="◔"),1,0)</f>
        <v>0</v>
      </c>
      <c r="C973">
        <f ca="1">SUM($B$1:B973)</f>
        <v>12</v>
      </c>
    </row>
    <row r="974" spans="1:3" ht="15" customHeight="1" x14ac:dyDescent="0.25">
      <c r="A974">
        <f t="shared" si="15"/>
        <v>984</v>
      </c>
      <c r="B974">
        <f ca="1">IF(OR(INDEX(ORCAMENTO!$AI:$AI,$A974)&lt;&gt;"",INDEX(ORCAMENTO!$AH:$AH,$A974)="⚠",INDEX(ORCAMENTO!$AH:$AH,$A974)="◔"),1,0)</f>
        <v>0</v>
      </c>
      <c r="C974">
        <f ca="1">SUM($B$1:B974)</f>
        <v>12</v>
      </c>
    </row>
    <row r="975" spans="1:3" ht="15" customHeight="1" x14ac:dyDescent="0.25">
      <c r="A975">
        <f t="shared" si="15"/>
        <v>985</v>
      </c>
      <c r="B975">
        <f ca="1">IF(OR(INDEX(ORCAMENTO!$AI:$AI,$A975)&lt;&gt;"",INDEX(ORCAMENTO!$AH:$AH,$A975)="⚠",INDEX(ORCAMENTO!$AH:$AH,$A975)="◔"),1,0)</f>
        <v>0</v>
      </c>
      <c r="C975">
        <f ca="1">SUM($B$1:B975)</f>
        <v>12</v>
      </c>
    </row>
    <row r="976" spans="1:3" ht="15" customHeight="1" x14ac:dyDescent="0.25">
      <c r="A976">
        <f t="shared" si="15"/>
        <v>986</v>
      </c>
      <c r="B976">
        <f ca="1">IF(OR(INDEX(ORCAMENTO!$AI:$AI,$A976)&lt;&gt;"",INDEX(ORCAMENTO!$AH:$AH,$A976)="⚠",INDEX(ORCAMENTO!$AH:$AH,$A976)="◔"),1,0)</f>
        <v>0</v>
      </c>
      <c r="C976">
        <f ca="1">SUM($B$1:B976)</f>
        <v>12</v>
      </c>
    </row>
    <row r="977" spans="1:3" ht="15" customHeight="1" x14ac:dyDescent="0.25">
      <c r="A977">
        <f t="shared" si="15"/>
        <v>987</v>
      </c>
      <c r="B977">
        <f ca="1">IF(OR(INDEX(ORCAMENTO!$AI:$AI,$A977)&lt;&gt;"",INDEX(ORCAMENTO!$AH:$AH,$A977)="⚠",INDEX(ORCAMENTO!$AH:$AH,$A977)="◔"),1,0)</f>
        <v>0</v>
      </c>
      <c r="C977">
        <f ca="1">SUM($B$1:B977)</f>
        <v>12</v>
      </c>
    </row>
    <row r="978" spans="1:3" ht="15" customHeight="1" x14ac:dyDescent="0.25">
      <c r="A978">
        <f t="shared" si="15"/>
        <v>988</v>
      </c>
      <c r="B978">
        <f ca="1">IF(OR(INDEX(ORCAMENTO!$AI:$AI,$A978)&lt;&gt;"",INDEX(ORCAMENTO!$AH:$AH,$A978)="⚠",INDEX(ORCAMENTO!$AH:$AH,$A978)="◔"),1,0)</f>
        <v>0</v>
      </c>
      <c r="C978">
        <f ca="1">SUM($B$1:B978)</f>
        <v>12</v>
      </c>
    </row>
    <row r="979" spans="1:3" ht="15" customHeight="1" x14ac:dyDescent="0.25">
      <c r="A979">
        <f t="shared" si="15"/>
        <v>989</v>
      </c>
      <c r="B979">
        <f ca="1">IF(OR(INDEX(ORCAMENTO!$AI:$AI,$A979)&lt;&gt;"",INDEX(ORCAMENTO!$AH:$AH,$A979)="⚠",INDEX(ORCAMENTO!$AH:$AH,$A979)="◔"),1,0)</f>
        <v>0</v>
      </c>
      <c r="C979">
        <f ca="1">SUM($B$1:B979)</f>
        <v>12</v>
      </c>
    </row>
    <row r="980" spans="1:3" ht="15" customHeight="1" x14ac:dyDescent="0.25">
      <c r="A980">
        <f t="shared" si="15"/>
        <v>990</v>
      </c>
      <c r="B980">
        <f ca="1">IF(OR(INDEX(ORCAMENTO!$AI:$AI,$A980)&lt;&gt;"",INDEX(ORCAMENTO!$AH:$AH,$A980)="⚠",INDEX(ORCAMENTO!$AH:$AH,$A980)="◔"),1,0)</f>
        <v>0</v>
      </c>
      <c r="C980">
        <f ca="1">SUM($B$1:B980)</f>
        <v>12</v>
      </c>
    </row>
    <row r="981" spans="1:3" ht="15" customHeight="1" x14ac:dyDescent="0.25">
      <c r="A981">
        <f t="shared" si="15"/>
        <v>991</v>
      </c>
      <c r="B981">
        <f ca="1">IF(OR(INDEX(ORCAMENTO!$AI:$AI,$A981)&lt;&gt;"",INDEX(ORCAMENTO!$AH:$AH,$A981)="⚠",INDEX(ORCAMENTO!$AH:$AH,$A981)="◔"),1,0)</f>
        <v>0</v>
      </c>
      <c r="C981">
        <f ca="1">SUM($B$1:B981)</f>
        <v>12</v>
      </c>
    </row>
    <row r="982" spans="1:3" ht="15" customHeight="1" x14ac:dyDescent="0.25">
      <c r="A982">
        <f t="shared" si="15"/>
        <v>992</v>
      </c>
      <c r="B982">
        <f ca="1">IF(OR(INDEX(ORCAMENTO!$AI:$AI,$A982)&lt;&gt;"",INDEX(ORCAMENTO!$AH:$AH,$A982)="⚠",INDEX(ORCAMENTO!$AH:$AH,$A982)="◔"),1,0)</f>
        <v>0</v>
      </c>
      <c r="C982">
        <f ca="1">SUM($B$1:B982)</f>
        <v>12</v>
      </c>
    </row>
    <row r="983" spans="1:3" ht="15" customHeight="1" x14ac:dyDescent="0.25">
      <c r="A983">
        <f t="shared" si="15"/>
        <v>993</v>
      </c>
      <c r="B983">
        <f ca="1">IF(OR(INDEX(ORCAMENTO!$AI:$AI,$A983)&lt;&gt;"",INDEX(ORCAMENTO!$AH:$AH,$A983)="⚠",INDEX(ORCAMENTO!$AH:$AH,$A983)="◔"),1,0)</f>
        <v>0</v>
      </c>
      <c r="C983">
        <f ca="1">SUM($B$1:B983)</f>
        <v>12</v>
      </c>
    </row>
    <row r="984" spans="1:3" ht="15" customHeight="1" x14ac:dyDescent="0.25">
      <c r="A984">
        <f t="shared" si="15"/>
        <v>994</v>
      </c>
      <c r="B984">
        <f ca="1">IF(OR(INDEX(ORCAMENTO!$AI:$AI,$A984)&lt;&gt;"",INDEX(ORCAMENTO!$AH:$AH,$A984)="⚠",INDEX(ORCAMENTO!$AH:$AH,$A984)="◔"),1,0)</f>
        <v>0</v>
      </c>
      <c r="C984">
        <f ca="1">SUM($B$1:B984)</f>
        <v>12</v>
      </c>
    </row>
    <row r="985" spans="1:3" ht="15" customHeight="1" x14ac:dyDescent="0.25">
      <c r="A985">
        <f t="shared" si="15"/>
        <v>995</v>
      </c>
      <c r="B985">
        <f ca="1">IF(OR(INDEX(ORCAMENTO!$AI:$AI,$A985)&lt;&gt;"",INDEX(ORCAMENTO!$AH:$AH,$A985)="⚠",INDEX(ORCAMENTO!$AH:$AH,$A985)="◔"),1,0)</f>
        <v>0</v>
      </c>
      <c r="C985">
        <f ca="1">SUM($B$1:B985)</f>
        <v>12</v>
      </c>
    </row>
    <row r="986" spans="1:3" ht="15" customHeight="1" x14ac:dyDescent="0.25">
      <c r="A986">
        <f t="shared" si="15"/>
        <v>996</v>
      </c>
      <c r="B986">
        <f ca="1">IF(OR(INDEX(ORCAMENTO!$AI:$AI,$A986)&lt;&gt;"",INDEX(ORCAMENTO!$AH:$AH,$A986)="⚠",INDEX(ORCAMENTO!$AH:$AH,$A986)="◔"),1,0)</f>
        <v>0</v>
      </c>
      <c r="C986">
        <f ca="1">SUM($B$1:B986)</f>
        <v>12</v>
      </c>
    </row>
    <row r="987" spans="1:3" ht="15" customHeight="1" x14ac:dyDescent="0.25">
      <c r="A987">
        <f t="shared" si="15"/>
        <v>997</v>
      </c>
      <c r="B987">
        <f ca="1">IF(OR(INDEX(ORCAMENTO!$AI:$AI,$A987)&lt;&gt;"",INDEX(ORCAMENTO!$AH:$AH,$A987)="⚠",INDEX(ORCAMENTO!$AH:$AH,$A987)="◔"),1,0)</f>
        <v>0</v>
      </c>
      <c r="C987">
        <f ca="1">SUM($B$1:B987)</f>
        <v>12</v>
      </c>
    </row>
    <row r="988" spans="1:3" ht="15" customHeight="1" x14ac:dyDescent="0.25">
      <c r="A988">
        <f t="shared" si="15"/>
        <v>998</v>
      </c>
      <c r="B988">
        <f ca="1">IF(OR(INDEX(ORCAMENTO!$AI:$AI,$A988)&lt;&gt;"",INDEX(ORCAMENTO!$AH:$AH,$A988)="⚠",INDEX(ORCAMENTO!$AH:$AH,$A988)="◔"),1,0)</f>
        <v>0</v>
      </c>
      <c r="C988">
        <f ca="1">SUM($B$1:B988)</f>
        <v>12</v>
      </c>
    </row>
    <row r="989" spans="1:3" ht="15" customHeight="1" x14ac:dyDescent="0.25">
      <c r="A989">
        <f t="shared" si="15"/>
        <v>999</v>
      </c>
      <c r="B989">
        <f ca="1">IF(OR(INDEX(ORCAMENTO!$AI:$AI,$A989)&lt;&gt;"",INDEX(ORCAMENTO!$AH:$AH,$A989)="⚠",INDEX(ORCAMENTO!$AH:$AH,$A989)="◔"),1,0)</f>
        <v>0</v>
      </c>
      <c r="C989">
        <f ca="1">SUM($B$1:B989)</f>
        <v>12</v>
      </c>
    </row>
    <row r="990" spans="1:3" ht="15" customHeight="1" x14ac:dyDescent="0.25">
      <c r="A990">
        <f t="shared" si="15"/>
        <v>1000</v>
      </c>
      <c r="B990">
        <f ca="1">IF(OR(INDEX(ORCAMENTO!$AI:$AI,$A990)&lt;&gt;"",INDEX(ORCAMENTO!$AH:$AH,$A990)="⚠",INDEX(ORCAMENTO!$AH:$AH,$A990)="◔"),1,0)</f>
        <v>0</v>
      </c>
      <c r="C990">
        <f ca="1">SUM($B$1:B990)</f>
        <v>12</v>
      </c>
    </row>
    <row r="991" spans="1:3" ht="15" customHeight="1" x14ac:dyDescent="0.25">
      <c r="A991">
        <f t="shared" si="15"/>
        <v>1001</v>
      </c>
      <c r="B991">
        <f ca="1">IF(OR(INDEX(ORCAMENTO!$AI:$AI,$A991)&lt;&gt;"",INDEX(ORCAMENTO!$AH:$AH,$A991)="⚠",INDEX(ORCAMENTO!$AH:$AH,$A991)="◔"),1,0)</f>
        <v>0</v>
      </c>
      <c r="C991">
        <f ca="1">SUM($B$1:B991)</f>
        <v>12</v>
      </c>
    </row>
    <row r="992" spans="1:3" ht="15" customHeight="1" x14ac:dyDescent="0.25">
      <c r="A992">
        <f t="shared" si="15"/>
        <v>1002</v>
      </c>
      <c r="B992">
        <f ca="1">IF(OR(INDEX(ORCAMENTO!$AI:$AI,$A992)&lt;&gt;"",INDEX(ORCAMENTO!$AH:$AH,$A992)="⚠",INDEX(ORCAMENTO!$AH:$AH,$A992)="◔"),1,0)</f>
        <v>0</v>
      </c>
      <c r="C992">
        <f ca="1">SUM($B$1:B992)</f>
        <v>12</v>
      </c>
    </row>
    <row r="993" spans="1:3" ht="15" customHeight="1" x14ac:dyDescent="0.25">
      <c r="A993">
        <f t="shared" si="15"/>
        <v>1003</v>
      </c>
      <c r="B993">
        <f ca="1">IF(OR(INDEX(ORCAMENTO!$AI:$AI,$A993)&lt;&gt;"",INDEX(ORCAMENTO!$AH:$AH,$A993)="⚠",INDEX(ORCAMENTO!$AH:$AH,$A993)="◔"),1,0)</f>
        <v>0</v>
      </c>
      <c r="C993">
        <f ca="1">SUM($B$1:B993)</f>
        <v>12</v>
      </c>
    </row>
    <row r="994" spans="1:3" ht="15" customHeight="1" x14ac:dyDescent="0.25">
      <c r="A994">
        <f t="shared" si="15"/>
        <v>1004</v>
      </c>
      <c r="B994">
        <f ca="1">IF(OR(INDEX(ORCAMENTO!$AI:$AI,$A994)&lt;&gt;"",INDEX(ORCAMENTO!$AH:$AH,$A994)="⚠",INDEX(ORCAMENTO!$AH:$AH,$A994)="◔"),1,0)</f>
        <v>0</v>
      </c>
      <c r="C994">
        <f ca="1">SUM($B$1:B994)</f>
        <v>12</v>
      </c>
    </row>
    <row r="995" spans="1:3" ht="15" customHeight="1" x14ac:dyDescent="0.25">
      <c r="A995">
        <f t="shared" si="15"/>
        <v>1005</v>
      </c>
      <c r="B995">
        <f ca="1">IF(OR(INDEX(ORCAMENTO!$AI:$AI,$A995)&lt;&gt;"",INDEX(ORCAMENTO!$AH:$AH,$A995)="⚠",INDEX(ORCAMENTO!$AH:$AH,$A995)="◔"),1,0)</f>
        <v>0</v>
      </c>
      <c r="C995">
        <f ca="1">SUM($B$1:B995)</f>
        <v>12</v>
      </c>
    </row>
    <row r="996" spans="1:3" ht="15" customHeight="1" x14ac:dyDescent="0.25">
      <c r="A996">
        <f t="shared" si="15"/>
        <v>1006</v>
      </c>
      <c r="B996">
        <f ca="1">IF(OR(INDEX(ORCAMENTO!$AI:$AI,$A996)&lt;&gt;"",INDEX(ORCAMENTO!$AH:$AH,$A996)="⚠",INDEX(ORCAMENTO!$AH:$AH,$A996)="◔"),1,0)</f>
        <v>0</v>
      </c>
      <c r="C996">
        <f ca="1">SUM($B$1:B996)</f>
        <v>12</v>
      </c>
    </row>
    <row r="997" spans="1:3" ht="15" customHeight="1" x14ac:dyDescent="0.25">
      <c r="A997">
        <f t="shared" si="15"/>
        <v>1007</v>
      </c>
      <c r="B997">
        <f ca="1">IF(OR(INDEX(ORCAMENTO!$AI:$AI,$A997)&lt;&gt;"",INDEX(ORCAMENTO!$AH:$AH,$A997)="⚠",INDEX(ORCAMENTO!$AH:$AH,$A997)="◔"),1,0)</f>
        <v>0</v>
      </c>
      <c r="C997">
        <f ca="1">SUM($B$1:B997)</f>
        <v>12</v>
      </c>
    </row>
    <row r="998" spans="1:3" ht="15" customHeight="1" x14ac:dyDescent="0.25">
      <c r="A998">
        <f t="shared" si="15"/>
        <v>1008</v>
      </c>
      <c r="B998">
        <f ca="1">IF(OR(INDEX(ORCAMENTO!$AI:$AI,$A998)&lt;&gt;"",INDEX(ORCAMENTO!$AH:$AH,$A998)="⚠",INDEX(ORCAMENTO!$AH:$AH,$A998)="◔"),1,0)</f>
        <v>0</v>
      </c>
      <c r="C998">
        <f ca="1">SUM($B$1:B998)</f>
        <v>12</v>
      </c>
    </row>
    <row r="999" spans="1:3" ht="15" customHeight="1" x14ac:dyDescent="0.25">
      <c r="A999">
        <f t="shared" si="15"/>
        <v>1009</v>
      </c>
      <c r="B999">
        <f ca="1">IF(OR(INDEX(ORCAMENTO!$AI:$AI,$A999)&lt;&gt;"",INDEX(ORCAMENTO!$AH:$AH,$A999)="⚠",INDEX(ORCAMENTO!$AH:$AH,$A999)="◔"),1,0)</f>
        <v>0</v>
      </c>
      <c r="C999">
        <f ca="1">SUM($B$1:B999)</f>
        <v>12</v>
      </c>
    </row>
    <row r="1000" spans="1:3" ht="15" customHeight="1" x14ac:dyDescent="0.25">
      <c r="A1000">
        <f t="shared" si="15"/>
        <v>1010</v>
      </c>
      <c r="B1000">
        <f ca="1">IF(OR(INDEX(ORCAMENTO!$AI:$AI,$A1000)&lt;&gt;"",INDEX(ORCAMENTO!$AH:$AH,$A1000)="⚠",INDEX(ORCAMENTO!$AH:$AH,$A1000)="◔"),1,0)</f>
        <v>0</v>
      </c>
      <c r="C1000">
        <f ca="1">SUM($B$1:B1000)</f>
        <v>12</v>
      </c>
    </row>
    <row r="1001" spans="1:3" ht="15" customHeight="1" x14ac:dyDescent="0.25">
      <c r="A1001">
        <f t="shared" si="15"/>
        <v>1011</v>
      </c>
      <c r="B1001">
        <f ca="1">IF(OR(INDEX(ORCAMENTO!$AI:$AI,$A1001)&lt;&gt;"",INDEX(ORCAMENTO!$AH:$AH,$A1001)="⚠",INDEX(ORCAMENTO!$AH:$AH,$A1001)="◔"),1,0)</f>
        <v>0</v>
      </c>
      <c r="C1001">
        <f ca="1">SUM($B$1:B1001)</f>
        <v>12</v>
      </c>
    </row>
    <row r="1002" spans="1:3" ht="15" customHeight="1" x14ac:dyDescent="0.25">
      <c r="A1002">
        <f t="shared" si="15"/>
        <v>1012</v>
      </c>
      <c r="B1002">
        <f ca="1">IF(OR(INDEX(ORCAMENTO!$AI:$AI,$A1002)&lt;&gt;"",INDEX(ORCAMENTO!$AH:$AH,$A1002)="⚠",INDEX(ORCAMENTO!$AH:$AH,$A1002)="◔"),1,0)</f>
        <v>0</v>
      </c>
      <c r="C1002">
        <f ca="1">SUM($B$1:B1002)</f>
        <v>12</v>
      </c>
    </row>
    <row r="1003" spans="1:3" ht="15" customHeight="1" x14ac:dyDescent="0.25">
      <c r="A1003">
        <f t="shared" si="15"/>
        <v>1013</v>
      </c>
      <c r="B1003">
        <f ca="1">IF(OR(INDEX(ORCAMENTO!$AI:$AI,$A1003)&lt;&gt;"",INDEX(ORCAMENTO!$AH:$AH,$A1003)="⚠",INDEX(ORCAMENTO!$AH:$AH,$A1003)="◔"),1,0)</f>
        <v>0</v>
      </c>
      <c r="C1003">
        <f ca="1">SUM($B$1:B1003)</f>
        <v>12</v>
      </c>
    </row>
    <row r="1004" spans="1:3" ht="15" customHeight="1" x14ac:dyDescent="0.25">
      <c r="A1004">
        <f t="shared" si="15"/>
        <v>1014</v>
      </c>
      <c r="B1004">
        <f ca="1">IF(OR(INDEX(ORCAMENTO!$AI:$AI,$A1004)&lt;&gt;"",INDEX(ORCAMENTO!$AH:$AH,$A1004)="⚠",INDEX(ORCAMENTO!$AH:$AH,$A1004)="◔"),1,0)</f>
        <v>0</v>
      </c>
      <c r="C1004">
        <f ca="1">SUM($B$1:B1004)</f>
        <v>12</v>
      </c>
    </row>
    <row r="1005" spans="1:3" ht="15" customHeight="1" x14ac:dyDescent="0.25">
      <c r="A1005">
        <f t="shared" si="15"/>
        <v>1015</v>
      </c>
      <c r="B1005">
        <f ca="1">IF(OR(INDEX(ORCAMENTO!$AI:$AI,$A1005)&lt;&gt;"",INDEX(ORCAMENTO!$AH:$AH,$A1005)="⚠",INDEX(ORCAMENTO!$AH:$AH,$A1005)="◔"),1,0)</f>
        <v>0</v>
      </c>
      <c r="C1005">
        <f ca="1">SUM($B$1:B1005)</f>
        <v>12</v>
      </c>
    </row>
    <row r="1006" spans="1:3" ht="15" customHeight="1" x14ac:dyDescent="0.25">
      <c r="A1006">
        <f t="shared" si="15"/>
        <v>1016</v>
      </c>
      <c r="B1006">
        <f ca="1">IF(OR(INDEX(ORCAMENTO!$AI:$AI,$A1006)&lt;&gt;"",INDEX(ORCAMENTO!$AH:$AH,$A1006)="⚠",INDEX(ORCAMENTO!$AH:$AH,$A1006)="◔"),1,0)</f>
        <v>0</v>
      </c>
      <c r="C1006">
        <f ca="1">SUM($B$1:B1006)</f>
        <v>12</v>
      </c>
    </row>
    <row r="1007" spans="1:3" ht="15" customHeight="1" x14ac:dyDescent="0.25">
      <c r="A1007">
        <f t="shared" si="15"/>
        <v>1017</v>
      </c>
      <c r="B1007">
        <f ca="1">IF(OR(INDEX(ORCAMENTO!$AI:$AI,$A1007)&lt;&gt;"",INDEX(ORCAMENTO!$AH:$AH,$A1007)="⚠",INDEX(ORCAMENTO!$AH:$AH,$A1007)="◔"),1,0)</f>
        <v>0</v>
      </c>
      <c r="C1007">
        <f ca="1">SUM($B$1:B1007)</f>
        <v>12</v>
      </c>
    </row>
    <row r="1008" spans="1:3" ht="15" customHeight="1" x14ac:dyDescent="0.25">
      <c r="A1008">
        <f t="shared" si="15"/>
        <v>1018</v>
      </c>
      <c r="B1008">
        <f ca="1">IF(OR(INDEX(ORCAMENTO!$AI:$AI,$A1008)&lt;&gt;"",INDEX(ORCAMENTO!$AH:$AH,$A1008)="⚠",INDEX(ORCAMENTO!$AH:$AH,$A1008)="◔"),1,0)</f>
        <v>0</v>
      </c>
      <c r="C1008">
        <f ca="1">SUM($B$1:B1008)</f>
        <v>12</v>
      </c>
    </row>
    <row r="1009" spans="1:3" ht="15" customHeight="1" x14ac:dyDescent="0.25">
      <c r="A1009">
        <f t="shared" si="15"/>
        <v>1019</v>
      </c>
      <c r="B1009">
        <f ca="1">IF(OR(INDEX(ORCAMENTO!$AI:$AI,$A1009)&lt;&gt;"",INDEX(ORCAMENTO!$AH:$AH,$A1009)="⚠",INDEX(ORCAMENTO!$AH:$AH,$A1009)="◔"),1,0)</f>
        <v>0</v>
      </c>
      <c r="C1009">
        <f ca="1">SUM($B$1:B1009)</f>
        <v>12</v>
      </c>
    </row>
    <row r="1010" spans="1:3" ht="15" customHeight="1" x14ac:dyDescent="0.25">
      <c r="A1010">
        <f t="shared" si="15"/>
        <v>1020</v>
      </c>
      <c r="B1010">
        <f ca="1">IF(OR(INDEX(ORCAMENTO!$AI:$AI,$A1010)&lt;&gt;"",INDEX(ORCAMENTO!$AH:$AH,$A1010)="⚠",INDEX(ORCAMENTO!$AH:$AH,$A1010)="◔"),1,0)</f>
        <v>0</v>
      </c>
      <c r="C1010">
        <f ca="1">SUM($B$1:B1010)</f>
        <v>12</v>
      </c>
    </row>
    <row r="1011" spans="1:3" ht="15" customHeight="1" x14ac:dyDescent="0.25">
      <c r="A1011">
        <f t="shared" si="15"/>
        <v>1021</v>
      </c>
      <c r="B1011">
        <f ca="1">IF(OR(INDEX(ORCAMENTO!$AI:$AI,$A1011)&lt;&gt;"",INDEX(ORCAMENTO!$AH:$AH,$A1011)="⚠",INDEX(ORCAMENTO!$AH:$AH,$A1011)="◔"),1,0)</f>
        <v>0</v>
      </c>
      <c r="C1011">
        <f ca="1">SUM($B$1:B1011)</f>
        <v>12</v>
      </c>
    </row>
    <row r="1012" spans="1:3" ht="15" customHeight="1" x14ac:dyDescent="0.25">
      <c r="A1012">
        <f t="shared" si="15"/>
        <v>1022</v>
      </c>
      <c r="B1012">
        <f ca="1">IF(OR(INDEX(ORCAMENTO!$AI:$AI,$A1012)&lt;&gt;"",INDEX(ORCAMENTO!$AH:$AH,$A1012)="⚠",INDEX(ORCAMENTO!$AH:$AH,$A1012)="◔"),1,0)</f>
        <v>0</v>
      </c>
      <c r="C1012">
        <f ca="1">SUM($B$1:B1012)</f>
        <v>12</v>
      </c>
    </row>
    <row r="1013" spans="1:3" ht="15" customHeight="1" x14ac:dyDescent="0.25">
      <c r="A1013">
        <f t="shared" si="15"/>
        <v>1023</v>
      </c>
      <c r="B1013">
        <f ca="1">IF(OR(INDEX(ORCAMENTO!$AI:$AI,$A1013)&lt;&gt;"",INDEX(ORCAMENTO!$AH:$AH,$A1013)="⚠",INDEX(ORCAMENTO!$AH:$AH,$A1013)="◔"),1,0)</f>
        <v>0</v>
      </c>
      <c r="C1013">
        <f ca="1">SUM($B$1:B1013)</f>
        <v>12</v>
      </c>
    </row>
    <row r="1014" spans="1:3" ht="15" customHeight="1" x14ac:dyDescent="0.25">
      <c r="A1014">
        <f t="shared" si="15"/>
        <v>1024</v>
      </c>
      <c r="B1014">
        <f ca="1">IF(OR(INDEX(ORCAMENTO!$AI:$AI,$A1014)&lt;&gt;"",INDEX(ORCAMENTO!$AH:$AH,$A1014)="⚠",INDEX(ORCAMENTO!$AH:$AH,$A1014)="◔"),1,0)</f>
        <v>0</v>
      </c>
      <c r="C1014">
        <f ca="1">SUM($B$1:B1014)</f>
        <v>12</v>
      </c>
    </row>
    <row r="1015" spans="1:3" ht="15" customHeight="1" x14ac:dyDescent="0.25">
      <c r="A1015">
        <f t="shared" si="15"/>
        <v>1025</v>
      </c>
      <c r="B1015">
        <f ca="1">IF(OR(INDEX(ORCAMENTO!$AI:$AI,$A1015)&lt;&gt;"",INDEX(ORCAMENTO!$AH:$AH,$A1015)="⚠",INDEX(ORCAMENTO!$AH:$AH,$A1015)="◔"),1,0)</f>
        <v>0</v>
      </c>
      <c r="C1015">
        <f ca="1">SUM($B$1:B1015)</f>
        <v>12</v>
      </c>
    </row>
    <row r="1016" spans="1:3" ht="15" customHeight="1" x14ac:dyDescent="0.25">
      <c r="A1016">
        <f t="shared" si="15"/>
        <v>1026</v>
      </c>
      <c r="B1016">
        <f ca="1">IF(OR(INDEX(ORCAMENTO!$AI:$AI,$A1016)&lt;&gt;"",INDEX(ORCAMENTO!$AH:$AH,$A1016)="⚠",INDEX(ORCAMENTO!$AH:$AH,$A1016)="◔"),1,0)</f>
        <v>0</v>
      </c>
      <c r="C1016">
        <f ca="1">SUM($B$1:B1016)</f>
        <v>12</v>
      </c>
    </row>
    <row r="1017" spans="1:3" ht="15" customHeight="1" x14ac:dyDescent="0.25">
      <c r="A1017">
        <f t="shared" si="15"/>
        <v>1027</v>
      </c>
      <c r="B1017">
        <f ca="1">IF(OR(INDEX(ORCAMENTO!$AI:$AI,$A1017)&lt;&gt;"",INDEX(ORCAMENTO!$AH:$AH,$A1017)="⚠",INDEX(ORCAMENTO!$AH:$AH,$A1017)="◔"),1,0)</f>
        <v>0</v>
      </c>
      <c r="C1017">
        <f ca="1">SUM($B$1:B1017)</f>
        <v>12</v>
      </c>
    </row>
    <row r="1018" spans="1:3" ht="15" customHeight="1" x14ac:dyDescent="0.25">
      <c r="A1018">
        <f t="shared" si="15"/>
        <v>1028</v>
      </c>
      <c r="B1018">
        <f ca="1">IF(OR(INDEX(ORCAMENTO!$AI:$AI,$A1018)&lt;&gt;"",INDEX(ORCAMENTO!$AH:$AH,$A1018)="⚠",INDEX(ORCAMENTO!$AH:$AH,$A1018)="◔"),1,0)</f>
        <v>0</v>
      </c>
      <c r="C1018">
        <f ca="1">SUM($B$1:B1018)</f>
        <v>12</v>
      </c>
    </row>
    <row r="1019" spans="1:3" ht="15" customHeight="1" x14ac:dyDescent="0.25">
      <c r="A1019">
        <f t="shared" si="15"/>
        <v>1029</v>
      </c>
      <c r="B1019">
        <f ca="1">IF(OR(INDEX(ORCAMENTO!$AI:$AI,$A1019)&lt;&gt;"",INDEX(ORCAMENTO!$AH:$AH,$A1019)="⚠",INDEX(ORCAMENTO!$AH:$AH,$A1019)="◔"),1,0)</f>
        <v>0</v>
      </c>
      <c r="C1019">
        <f ca="1">SUM($B$1:B1019)</f>
        <v>12</v>
      </c>
    </row>
    <row r="1020" spans="1:3" ht="15" customHeight="1" x14ac:dyDescent="0.25">
      <c r="A1020">
        <f t="shared" si="15"/>
        <v>1030</v>
      </c>
      <c r="B1020">
        <f ca="1">IF(OR(INDEX(ORCAMENTO!$AI:$AI,$A1020)&lt;&gt;"",INDEX(ORCAMENTO!$AH:$AH,$A1020)="⚠",INDEX(ORCAMENTO!$AH:$AH,$A1020)="◔"),1,0)</f>
        <v>0</v>
      </c>
      <c r="C1020">
        <f ca="1">SUM($B$1:B1020)</f>
        <v>12</v>
      </c>
    </row>
    <row r="1021" spans="1:3" ht="15" customHeight="1" x14ac:dyDescent="0.25">
      <c r="A1021">
        <f t="shared" si="15"/>
        <v>1031</v>
      </c>
      <c r="B1021">
        <f ca="1">IF(OR(INDEX(ORCAMENTO!$AI:$AI,$A1021)&lt;&gt;"",INDEX(ORCAMENTO!$AH:$AH,$A1021)="⚠",INDEX(ORCAMENTO!$AH:$AH,$A1021)="◔"),1,0)</f>
        <v>0</v>
      </c>
      <c r="C1021">
        <f ca="1">SUM($B$1:B1021)</f>
        <v>12</v>
      </c>
    </row>
    <row r="1022" spans="1:3" ht="15" customHeight="1" x14ac:dyDescent="0.25">
      <c r="A1022">
        <f t="shared" si="15"/>
        <v>1032</v>
      </c>
      <c r="B1022">
        <f ca="1">IF(OR(INDEX(ORCAMENTO!$AI:$AI,$A1022)&lt;&gt;"",INDEX(ORCAMENTO!$AH:$AH,$A1022)="⚠",INDEX(ORCAMENTO!$AH:$AH,$A1022)="◔"),1,0)</f>
        <v>0</v>
      </c>
      <c r="C1022">
        <f ca="1">SUM($B$1:B1022)</f>
        <v>12</v>
      </c>
    </row>
    <row r="1023" spans="1:3" ht="15" customHeight="1" x14ac:dyDescent="0.25">
      <c r="A1023">
        <f t="shared" si="15"/>
        <v>1033</v>
      </c>
      <c r="B1023">
        <f ca="1">IF(OR(INDEX(ORCAMENTO!$AI:$AI,$A1023)&lt;&gt;"",INDEX(ORCAMENTO!$AH:$AH,$A1023)="⚠",INDEX(ORCAMENTO!$AH:$AH,$A1023)="◔"),1,0)</f>
        <v>0</v>
      </c>
      <c r="C1023">
        <f ca="1">SUM($B$1:B1023)</f>
        <v>12</v>
      </c>
    </row>
    <row r="1024" spans="1:3" ht="15" customHeight="1" x14ac:dyDescent="0.25">
      <c r="A1024">
        <f t="shared" si="15"/>
        <v>1034</v>
      </c>
      <c r="B1024">
        <f ca="1">IF(OR(INDEX(ORCAMENTO!$AI:$AI,$A1024)&lt;&gt;"",INDEX(ORCAMENTO!$AH:$AH,$A1024)="⚠",INDEX(ORCAMENTO!$AH:$AH,$A1024)="◔"),1,0)</f>
        <v>0</v>
      </c>
      <c r="C1024">
        <f ca="1">SUM($B$1:B1024)</f>
        <v>12</v>
      </c>
    </row>
    <row r="1025" spans="1:3" ht="15" customHeight="1" x14ac:dyDescent="0.25">
      <c r="A1025">
        <f t="shared" ref="A1025:A1088" si="16">ROW()+10</f>
        <v>1035</v>
      </c>
      <c r="B1025">
        <f ca="1">IF(OR(INDEX(ORCAMENTO!$AI:$AI,$A1025)&lt;&gt;"",INDEX(ORCAMENTO!$AH:$AH,$A1025)="⚠",INDEX(ORCAMENTO!$AH:$AH,$A1025)="◔"),1,0)</f>
        <v>0</v>
      </c>
      <c r="C1025">
        <f ca="1">SUM($B$1:B1025)</f>
        <v>12</v>
      </c>
    </row>
    <row r="1026" spans="1:3" ht="15" customHeight="1" x14ac:dyDescent="0.25">
      <c r="A1026">
        <f t="shared" si="16"/>
        <v>1036</v>
      </c>
      <c r="B1026">
        <f ca="1">IF(OR(INDEX(ORCAMENTO!$AI:$AI,$A1026)&lt;&gt;"",INDEX(ORCAMENTO!$AH:$AH,$A1026)="⚠",INDEX(ORCAMENTO!$AH:$AH,$A1026)="◔"),1,0)</f>
        <v>0</v>
      </c>
      <c r="C1026">
        <f ca="1">SUM($B$1:B1026)</f>
        <v>12</v>
      </c>
    </row>
    <row r="1027" spans="1:3" ht="15" customHeight="1" x14ac:dyDescent="0.25">
      <c r="A1027">
        <f t="shared" si="16"/>
        <v>1037</v>
      </c>
      <c r="B1027">
        <f ca="1">IF(OR(INDEX(ORCAMENTO!$AI:$AI,$A1027)&lt;&gt;"",INDEX(ORCAMENTO!$AH:$AH,$A1027)="⚠",INDEX(ORCAMENTO!$AH:$AH,$A1027)="◔"),1,0)</f>
        <v>0</v>
      </c>
      <c r="C1027">
        <f ca="1">SUM($B$1:B1027)</f>
        <v>12</v>
      </c>
    </row>
    <row r="1028" spans="1:3" ht="15" customHeight="1" x14ac:dyDescent="0.25">
      <c r="A1028">
        <f t="shared" si="16"/>
        <v>1038</v>
      </c>
      <c r="B1028">
        <f ca="1">IF(OR(INDEX(ORCAMENTO!$AI:$AI,$A1028)&lt;&gt;"",INDEX(ORCAMENTO!$AH:$AH,$A1028)="⚠",INDEX(ORCAMENTO!$AH:$AH,$A1028)="◔"),1,0)</f>
        <v>0</v>
      </c>
      <c r="C1028">
        <f ca="1">SUM($B$1:B1028)</f>
        <v>12</v>
      </c>
    </row>
    <row r="1029" spans="1:3" ht="15" customHeight="1" x14ac:dyDescent="0.25">
      <c r="A1029">
        <f t="shared" si="16"/>
        <v>1039</v>
      </c>
      <c r="B1029">
        <f ca="1">IF(OR(INDEX(ORCAMENTO!$AI:$AI,$A1029)&lt;&gt;"",INDEX(ORCAMENTO!$AH:$AH,$A1029)="⚠",INDEX(ORCAMENTO!$AH:$AH,$A1029)="◔"),1,0)</f>
        <v>0</v>
      </c>
      <c r="C1029">
        <f ca="1">SUM($B$1:B1029)</f>
        <v>12</v>
      </c>
    </row>
    <row r="1030" spans="1:3" ht="15" customHeight="1" x14ac:dyDescent="0.25">
      <c r="A1030">
        <f t="shared" si="16"/>
        <v>1040</v>
      </c>
      <c r="B1030">
        <f ca="1">IF(OR(INDEX(ORCAMENTO!$AI:$AI,$A1030)&lt;&gt;"",INDEX(ORCAMENTO!$AH:$AH,$A1030)="⚠",INDEX(ORCAMENTO!$AH:$AH,$A1030)="◔"),1,0)</f>
        <v>0</v>
      </c>
      <c r="C1030">
        <f ca="1">SUM($B$1:B1030)</f>
        <v>12</v>
      </c>
    </row>
    <row r="1031" spans="1:3" ht="15" customHeight="1" x14ac:dyDescent="0.25">
      <c r="A1031">
        <f t="shared" si="16"/>
        <v>1041</v>
      </c>
      <c r="B1031">
        <f ca="1">IF(OR(INDEX(ORCAMENTO!$AI:$AI,$A1031)&lt;&gt;"",INDEX(ORCAMENTO!$AH:$AH,$A1031)="⚠",INDEX(ORCAMENTO!$AH:$AH,$A1031)="◔"),1,0)</f>
        <v>0</v>
      </c>
      <c r="C1031">
        <f ca="1">SUM($B$1:B1031)</f>
        <v>12</v>
      </c>
    </row>
    <row r="1032" spans="1:3" ht="15" customHeight="1" x14ac:dyDescent="0.25">
      <c r="A1032">
        <f t="shared" si="16"/>
        <v>1042</v>
      </c>
      <c r="B1032">
        <f ca="1">IF(OR(INDEX(ORCAMENTO!$AI:$AI,$A1032)&lt;&gt;"",INDEX(ORCAMENTO!$AH:$AH,$A1032)="⚠",INDEX(ORCAMENTO!$AH:$AH,$A1032)="◔"),1,0)</f>
        <v>0</v>
      </c>
      <c r="C1032">
        <f ca="1">SUM($B$1:B1032)</f>
        <v>12</v>
      </c>
    </row>
    <row r="1033" spans="1:3" ht="15" customHeight="1" x14ac:dyDescent="0.25">
      <c r="A1033">
        <f t="shared" si="16"/>
        <v>1043</v>
      </c>
      <c r="B1033">
        <f ca="1">IF(OR(INDEX(ORCAMENTO!$AI:$AI,$A1033)&lt;&gt;"",INDEX(ORCAMENTO!$AH:$AH,$A1033)="⚠",INDEX(ORCAMENTO!$AH:$AH,$A1033)="◔"),1,0)</f>
        <v>0</v>
      </c>
      <c r="C1033">
        <f ca="1">SUM($B$1:B1033)</f>
        <v>12</v>
      </c>
    </row>
    <row r="1034" spans="1:3" ht="15" customHeight="1" x14ac:dyDescent="0.25">
      <c r="A1034">
        <f t="shared" si="16"/>
        <v>1044</v>
      </c>
      <c r="B1034">
        <f ca="1">IF(OR(INDEX(ORCAMENTO!$AI:$AI,$A1034)&lt;&gt;"",INDEX(ORCAMENTO!$AH:$AH,$A1034)="⚠",INDEX(ORCAMENTO!$AH:$AH,$A1034)="◔"),1,0)</f>
        <v>0</v>
      </c>
      <c r="C1034">
        <f ca="1">SUM($B$1:B1034)</f>
        <v>12</v>
      </c>
    </row>
    <row r="1035" spans="1:3" ht="15" customHeight="1" x14ac:dyDescent="0.25">
      <c r="A1035">
        <f t="shared" si="16"/>
        <v>1045</v>
      </c>
      <c r="B1035">
        <f ca="1">IF(OR(INDEX(ORCAMENTO!$AI:$AI,$A1035)&lt;&gt;"",INDEX(ORCAMENTO!$AH:$AH,$A1035)="⚠",INDEX(ORCAMENTO!$AH:$AH,$A1035)="◔"),1,0)</f>
        <v>0</v>
      </c>
      <c r="C1035">
        <f ca="1">SUM($B$1:B1035)</f>
        <v>12</v>
      </c>
    </row>
    <row r="1036" spans="1:3" ht="15" customHeight="1" x14ac:dyDescent="0.25">
      <c r="A1036">
        <f t="shared" si="16"/>
        <v>1046</v>
      </c>
      <c r="B1036">
        <f ca="1">IF(OR(INDEX(ORCAMENTO!$AI:$AI,$A1036)&lt;&gt;"",INDEX(ORCAMENTO!$AH:$AH,$A1036)="⚠",INDEX(ORCAMENTO!$AH:$AH,$A1036)="◔"),1,0)</f>
        <v>0</v>
      </c>
      <c r="C1036">
        <f ca="1">SUM($B$1:B1036)</f>
        <v>12</v>
      </c>
    </row>
    <row r="1037" spans="1:3" ht="15" customHeight="1" x14ac:dyDescent="0.25">
      <c r="A1037">
        <f t="shared" si="16"/>
        <v>1047</v>
      </c>
      <c r="B1037">
        <f ca="1">IF(OR(INDEX(ORCAMENTO!$AI:$AI,$A1037)&lt;&gt;"",INDEX(ORCAMENTO!$AH:$AH,$A1037)="⚠",INDEX(ORCAMENTO!$AH:$AH,$A1037)="◔"),1,0)</f>
        <v>0</v>
      </c>
      <c r="C1037">
        <f ca="1">SUM($B$1:B1037)</f>
        <v>12</v>
      </c>
    </row>
    <row r="1038" spans="1:3" ht="15" customHeight="1" x14ac:dyDescent="0.25">
      <c r="A1038">
        <f t="shared" si="16"/>
        <v>1048</v>
      </c>
      <c r="B1038">
        <f ca="1">IF(OR(INDEX(ORCAMENTO!$AI:$AI,$A1038)&lt;&gt;"",INDEX(ORCAMENTO!$AH:$AH,$A1038)="⚠",INDEX(ORCAMENTO!$AH:$AH,$A1038)="◔"),1,0)</f>
        <v>0</v>
      </c>
      <c r="C1038">
        <f ca="1">SUM($B$1:B1038)</f>
        <v>12</v>
      </c>
    </row>
    <row r="1039" spans="1:3" ht="15" customHeight="1" x14ac:dyDescent="0.25">
      <c r="A1039">
        <f t="shared" si="16"/>
        <v>1049</v>
      </c>
      <c r="B1039">
        <f ca="1">IF(OR(INDEX(ORCAMENTO!$AI:$AI,$A1039)&lt;&gt;"",INDEX(ORCAMENTO!$AH:$AH,$A1039)="⚠",INDEX(ORCAMENTO!$AH:$AH,$A1039)="◔"),1,0)</f>
        <v>0</v>
      </c>
      <c r="C1039">
        <f ca="1">SUM($B$1:B1039)</f>
        <v>12</v>
      </c>
    </row>
    <row r="1040" spans="1:3" ht="15" customHeight="1" x14ac:dyDescent="0.25">
      <c r="A1040">
        <f t="shared" si="16"/>
        <v>1050</v>
      </c>
      <c r="B1040">
        <f ca="1">IF(OR(INDEX(ORCAMENTO!$AI:$AI,$A1040)&lt;&gt;"",INDEX(ORCAMENTO!$AH:$AH,$A1040)="⚠",INDEX(ORCAMENTO!$AH:$AH,$A1040)="◔"),1,0)</f>
        <v>0</v>
      </c>
      <c r="C1040">
        <f ca="1">SUM($B$1:B1040)</f>
        <v>12</v>
      </c>
    </row>
    <row r="1041" spans="1:3" ht="15" customHeight="1" x14ac:dyDescent="0.25">
      <c r="A1041">
        <f t="shared" si="16"/>
        <v>1051</v>
      </c>
      <c r="B1041">
        <f ca="1">IF(OR(INDEX(ORCAMENTO!$AI:$AI,$A1041)&lt;&gt;"",INDEX(ORCAMENTO!$AH:$AH,$A1041)="⚠",INDEX(ORCAMENTO!$AH:$AH,$A1041)="◔"),1,0)</f>
        <v>0</v>
      </c>
      <c r="C1041">
        <f ca="1">SUM($B$1:B1041)</f>
        <v>12</v>
      </c>
    </row>
    <row r="1042" spans="1:3" ht="15" customHeight="1" x14ac:dyDescent="0.25">
      <c r="A1042">
        <f t="shared" si="16"/>
        <v>1052</v>
      </c>
      <c r="B1042">
        <f ca="1">IF(OR(INDEX(ORCAMENTO!$AI:$AI,$A1042)&lt;&gt;"",INDEX(ORCAMENTO!$AH:$AH,$A1042)="⚠",INDEX(ORCAMENTO!$AH:$AH,$A1042)="◔"),1,0)</f>
        <v>0</v>
      </c>
      <c r="C1042">
        <f ca="1">SUM($B$1:B1042)</f>
        <v>12</v>
      </c>
    </row>
    <row r="1043" spans="1:3" ht="15" customHeight="1" x14ac:dyDescent="0.25">
      <c r="A1043">
        <f t="shared" si="16"/>
        <v>1053</v>
      </c>
      <c r="B1043">
        <f ca="1">IF(OR(INDEX(ORCAMENTO!$AI:$AI,$A1043)&lt;&gt;"",INDEX(ORCAMENTO!$AH:$AH,$A1043)="⚠",INDEX(ORCAMENTO!$AH:$AH,$A1043)="◔"),1,0)</f>
        <v>0</v>
      </c>
      <c r="C1043">
        <f ca="1">SUM($B$1:B1043)</f>
        <v>12</v>
      </c>
    </row>
    <row r="1044" spans="1:3" ht="15" customHeight="1" x14ac:dyDescent="0.25">
      <c r="A1044">
        <f t="shared" si="16"/>
        <v>1054</v>
      </c>
      <c r="B1044">
        <f ca="1">IF(OR(INDEX(ORCAMENTO!$AI:$AI,$A1044)&lt;&gt;"",INDEX(ORCAMENTO!$AH:$AH,$A1044)="⚠",INDEX(ORCAMENTO!$AH:$AH,$A1044)="◔"),1,0)</f>
        <v>0</v>
      </c>
      <c r="C1044">
        <f ca="1">SUM($B$1:B1044)</f>
        <v>12</v>
      </c>
    </row>
    <row r="1045" spans="1:3" ht="15" customHeight="1" x14ac:dyDescent="0.25">
      <c r="A1045">
        <f t="shared" si="16"/>
        <v>1055</v>
      </c>
      <c r="B1045">
        <f ca="1">IF(OR(INDEX(ORCAMENTO!$AI:$AI,$A1045)&lt;&gt;"",INDEX(ORCAMENTO!$AH:$AH,$A1045)="⚠",INDEX(ORCAMENTO!$AH:$AH,$A1045)="◔"),1,0)</f>
        <v>0</v>
      </c>
      <c r="C1045">
        <f ca="1">SUM($B$1:B1045)</f>
        <v>12</v>
      </c>
    </row>
    <row r="1046" spans="1:3" ht="15" customHeight="1" x14ac:dyDescent="0.25">
      <c r="A1046">
        <f t="shared" si="16"/>
        <v>1056</v>
      </c>
      <c r="B1046">
        <f ca="1">IF(OR(INDEX(ORCAMENTO!$AI:$AI,$A1046)&lt;&gt;"",INDEX(ORCAMENTO!$AH:$AH,$A1046)="⚠",INDEX(ORCAMENTO!$AH:$AH,$A1046)="◔"),1,0)</f>
        <v>0</v>
      </c>
      <c r="C1046">
        <f ca="1">SUM($B$1:B1046)</f>
        <v>12</v>
      </c>
    </row>
    <row r="1047" spans="1:3" ht="15" customHeight="1" x14ac:dyDescent="0.25">
      <c r="A1047">
        <f t="shared" si="16"/>
        <v>1057</v>
      </c>
      <c r="B1047">
        <f ca="1">IF(OR(INDEX(ORCAMENTO!$AI:$AI,$A1047)&lt;&gt;"",INDEX(ORCAMENTO!$AH:$AH,$A1047)="⚠",INDEX(ORCAMENTO!$AH:$AH,$A1047)="◔"),1,0)</f>
        <v>0</v>
      </c>
      <c r="C1047">
        <f ca="1">SUM($B$1:B1047)</f>
        <v>12</v>
      </c>
    </row>
    <row r="1048" spans="1:3" ht="15" customHeight="1" x14ac:dyDescent="0.25">
      <c r="A1048">
        <f t="shared" si="16"/>
        <v>1058</v>
      </c>
      <c r="B1048">
        <f ca="1">IF(OR(INDEX(ORCAMENTO!$AI:$AI,$A1048)&lt;&gt;"",INDEX(ORCAMENTO!$AH:$AH,$A1048)="⚠",INDEX(ORCAMENTO!$AH:$AH,$A1048)="◔"),1,0)</f>
        <v>0</v>
      </c>
      <c r="C1048">
        <f ca="1">SUM($B$1:B1048)</f>
        <v>12</v>
      </c>
    </row>
    <row r="1049" spans="1:3" ht="15" customHeight="1" x14ac:dyDescent="0.25">
      <c r="A1049">
        <f t="shared" si="16"/>
        <v>1059</v>
      </c>
      <c r="B1049">
        <f ca="1">IF(OR(INDEX(ORCAMENTO!$AI:$AI,$A1049)&lt;&gt;"",INDEX(ORCAMENTO!$AH:$AH,$A1049)="⚠",INDEX(ORCAMENTO!$AH:$AH,$A1049)="◔"),1,0)</f>
        <v>0</v>
      </c>
      <c r="C1049">
        <f ca="1">SUM($B$1:B1049)</f>
        <v>12</v>
      </c>
    </row>
    <row r="1050" spans="1:3" ht="15" customHeight="1" x14ac:dyDescent="0.25">
      <c r="A1050">
        <f t="shared" si="16"/>
        <v>1060</v>
      </c>
      <c r="B1050">
        <f ca="1">IF(OR(INDEX(ORCAMENTO!$AI:$AI,$A1050)&lt;&gt;"",INDEX(ORCAMENTO!$AH:$AH,$A1050)="⚠",INDEX(ORCAMENTO!$AH:$AH,$A1050)="◔"),1,0)</f>
        <v>0</v>
      </c>
      <c r="C1050">
        <f ca="1">SUM($B$1:B1050)</f>
        <v>12</v>
      </c>
    </row>
    <row r="1051" spans="1:3" ht="15" customHeight="1" x14ac:dyDescent="0.25">
      <c r="A1051">
        <f t="shared" si="16"/>
        <v>1061</v>
      </c>
      <c r="B1051">
        <f ca="1">IF(OR(INDEX(ORCAMENTO!$AI:$AI,$A1051)&lt;&gt;"",INDEX(ORCAMENTO!$AH:$AH,$A1051)="⚠",INDEX(ORCAMENTO!$AH:$AH,$A1051)="◔"),1,0)</f>
        <v>0</v>
      </c>
      <c r="C1051">
        <f ca="1">SUM($B$1:B1051)</f>
        <v>12</v>
      </c>
    </row>
    <row r="1052" spans="1:3" ht="15" customHeight="1" x14ac:dyDescent="0.25">
      <c r="A1052">
        <f t="shared" si="16"/>
        <v>1062</v>
      </c>
      <c r="B1052">
        <f ca="1">IF(OR(INDEX(ORCAMENTO!$AI:$AI,$A1052)&lt;&gt;"",INDEX(ORCAMENTO!$AH:$AH,$A1052)="⚠",INDEX(ORCAMENTO!$AH:$AH,$A1052)="◔"),1,0)</f>
        <v>0</v>
      </c>
      <c r="C1052">
        <f ca="1">SUM($B$1:B1052)</f>
        <v>12</v>
      </c>
    </row>
    <row r="1053" spans="1:3" ht="15" customHeight="1" x14ac:dyDescent="0.25">
      <c r="A1053">
        <f t="shared" si="16"/>
        <v>1063</v>
      </c>
      <c r="B1053">
        <f ca="1">IF(OR(INDEX(ORCAMENTO!$AI:$AI,$A1053)&lt;&gt;"",INDEX(ORCAMENTO!$AH:$AH,$A1053)="⚠",INDEX(ORCAMENTO!$AH:$AH,$A1053)="◔"),1,0)</f>
        <v>0</v>
      </c>
      <c r="C1053">
        <f ca="1">SUM($B$1:B1053)</f>
        <v>12</v>
      </c>
    </row>
    <row r="1054" spans="1:3" ht="15" customHeight="1" x14ac:dyDescent="0.25">
      <c r="A1054">
        <f t="shared" si="16"/>
        <v>1064</v>
      </c>
      <c r="B1054">
        <f ca="1">IF(OR(INDEX(ORCAMENTO!$AI:$AI,$A1054)&lt;&gt;"",INDEX(ORCAMENTO!$AH:$AH,$A1054)="⚠",INDEX(ORCAMENTO!$AH:$AH,$A1054)="◔"),1,0)</f>
        <v>0</v>
      </c>
      <c r="C1054">
        <f ca="1">SUM($B$1:B1054)</f>
        <v>12</v>
      </c>
    </row>
    <row r="1055" spans="1:3" ht="15" customHeight="1" x14ac:dyDescent="0.25">
      <c r="A1055">
        <f t="shared" si="16"/>
        <v>1065</v>
      </c>
      <c r="B1055">
        <f ca="1">IF(OR(INDEX(ORCAMENTO!$AI:$AI,$A1055)&lt;&gt;"",INDEX(ORCAMENTO!$AH:$AH,$A1055)="⚠",INDEX(ORCAMENTO!$AH:$AH,$A1055)="◔"),1,0)</f>
        <v>0</v>
      </c>
      <c r="C1055">
        <f ca="1">SUM($B$1:B1055)</f>
        <v>12</v>
      </c>
    </row>
    <row r="1056" spans="1:3" ht="15" customHeight="1" x14ac:dyDescent="0.25">
      <c r="A1056">
        <f t="shared" si="16"/>
        <v>1066</v>
      </c>
      <c r="B1056">
        <f ca="1">IF(OR(INDEX(ORCAMENTO!$AI:$AI,$A1056)&lt;&gt;"",INDEX(ORCAMENTO!$AH:$AH,$A1056)="⚠",INDEX(ORCAMENTO!$AH:$AH,$A1056)="◔"),1,0)</f>
        <v>0</v>
      </c>
      <c r="C1056">
        <f ca="1">SUM($B$1:B1056)</f>
        <v>12</v>
      </c>
    </row>
    <row r="1057" spans="1:3" ht="15" customHeight="1" x14ac:dyDescent="0.25">
      <c r="A1057">
        <f t="shared" si="16"/>
        <v>1067</v>
      </c>
      <c r="B1057">
        <f ca="1">IF(OR(INDEX(ORCAMENTO!$AI:$AI,$A1057)&lt;&gt;"",INDEX(ORCAMENTO!$AH:$AH,$A1057)="⚠",INDEX(ORCAMENTO!$AH:$AH,$A1057)="◔"),1,0)</f>
        <v>0</v>
      </c>
      <c r="C1057">
        <f ca="1">SUM($B$1:B1057)</f>
        <v>12</v>
      </c>
    </row>
    <row r="1058" spans="1:3" ht="15" customHeight="1" x14ac:dyDescent="0.25">
      <c r="A1058">
        <f t="shared" si="16"/>
        <v>1068</v>
      </c>
      <c r="B1058">
        <f ca="1">IF(OR(INDEX(ORCAMENTO!$AI:$AI,$A1058)&lt;&gt;"",INDEX(ORCAMENTO!$AH:$AH,$A1058)="⚠",INDEX(ORCAMENTO!$AH:$AH,$A1058)="◔"),1,0)</f>
        <v>0</v>
      </c>
      <c r="C1058">
        <f ca="1">SUM($B$1:B1058)</f>
        <v>12</v>
      </c>
    </row>
    <row r="1059" spans="1:3" ht="15" customHeight="1" x14ac:dyDescent="0.25">
      <c r="A1059">
        <f t="shared" si="16"/>
        <v>1069</v>
      </c>
      <c r="B1059">
        <f ca="1">IF(OR(INDEX(ORCAMENTO!$AI:$AI,$A1059)&lt;&gt;"",INDEX(ORCAMENTO!$AH:$AH,$A1059)="⚠",INDEX(ORCAMENTO!$AH:$AH,$A1059)="◔"),1,0)</f>
        <v>0</v>
      </c>
      <c r="C1059">
        <f ca="1">SUM($B$1:B1059)</f>
        <v>12</v>
      </c>
    </row>
    <row r="1060" spans="1:3" ht="15" customHeight="1" x14ac:dyDescent="0.25">
      <c r="A1060">
        <f t="shared" si="16"/>
        <v>1070</v>
      </c>
      <c r="B1060">
        <f ca="1">IF(OR(INDEX(ORCAMENTO!$AI:$AI,$A1060)&lt;&gt;"",INDEX(ORCAMENTO!$AH:$AH,$A1060)="⚠",INDEX(ORCAMENTO!$AH:$AH,$A1060)="◔"),1,0)</f>
        <v>0</v>
      </c>
      <c r="C1060">
        <f ca="1">SUM($B$1:B1060)</f>
        <v>12</v>
      </c>
    </row>
    <row r="1061" spans="1:3" ht="15" customHeight="1" x14ac:dyDescent="0.25">
      <c r="A1061">
        <f t="shared" si="16"/>
        <v>1071</v>
      </c>
      <c r="B1061">
        <f ca="1">IF(OR(INDEX(ORCAMENTO!$AI:$AI,$A1061)&lt;&gt;"",INDEX(ORCAMENTO!$AH:$AH,$A1061)="⚠",INDEX(ORCAMENTO!$AH:$AH,$A1061)="◔"),1,0)</f>
        <v>0</v>
      </c>
      <c r="C1061">
        <f ca="1">SUM($B$1:B1061)</f>
        <v>12</v>
      </c>
    </row>
    <row r="1062" spans="1:3" ht="15" customHeight="1" x14ac:dyDescent="0.25">
      <c r="A1062">
        <f t="shared" si="16"/>
        <v>1072</v>
      </c>
      <c r="B1062">
        <f ca="1">IF(OR(INDEX(ORCAMENTO!$AI:$AI,$A1062)&lt;&gt;"",INDEX(ORCAMENTO!$AH:$AH,$A1062)="⚠",INDEX(ORCAMENTO!$AH:$AH,$A1062)="◔"),1,0)</f>
        <v>0</v>
      </c>
      <c r="C1062">
        <f ca="1">SUM($B$1:B1062)</f>
        <v>12</v>
      </c>
    </row>
    <row r="1063" spans="1:3" ht="15" customHeight="1" x14ac:dyDescent="0.25">
      <c r="A1063">
        <f t="shared" si="16"/>
        <v>1073</v>
      </c>
      <c r="B1063">
        <f ca="1">IF(OR(INDEX(ORCAMENTO!$AI:$AI,$A1063)&lt;&gt;"",INDEX(ORCAMENTO!$AH:$AH,$A1063)="⚠",INDEX(ORCAMENTO!$AH:$AH,$A1063)="◔"),1,0)</f>
        <v>0</v>
      </c>
      <c r="C1063">
        <f ca="1">SUM($B$1:B1063)</f>
        <v>12</v>
      </c>
    </row>
    <row r="1064" spans="1:3" ht="15" customHeight="1" x14ac:dyDescent="0.25">
      <c r="A1064">
        <f t="shared" si="16"/>
        <v>1074</v>
      </c>
      <c r="B1064">
        <f ca="1">IF(OR(INDEX(ORCAMENTO!$AI:$AI,$A1064)&lt;&gt;"",INDEX(ORCAMENTO!$AH:$AH,$A1064)="⚠",INDEX(ORCAMENTO!$AH:$AH,$A1064)="◔"),1,0)</f>
        <v>0</v>
      </c>
      <c r="C1064">
        <f ca="1">SUM($B$1:B1064)</f>
        <v>12</v>
      </c>
    </row>
    <row r="1065" spans="1:3" ht="15" customHeight="1" x14ac:dyDescent="0.25">
      <c r="A1065">
        <f t="shared" si="16"/>
        <v>1075</v>
      </c>
      <c r="B1065">
        <f ca="1">IF(OR(INDEX(ORCAMENTO!$AI:$AI,$A1065)&lt;&gt;"",INDEX(ORCAMENTO!$AH:$AH,$A1065)="⚠",INDEX(ORCAMENTO!$AH:$AH,$A1065)="◔"),1,0)</f>
        <v>0</v>
      </c>
      <c r="C1065">
        <f ca="1">SUM($B$1:B1065)</f>
        <v>12</v>
      </c>
    </row>
    <row r="1066" spans="1:3" ht="15" customHeight="1" x14ac:dyDescent="0.25">
      <c r="A1066">
        <f t="shared" si="16"/>
        <v>1076</v>
      </c>
      <c r="B1066">
        <f ca="1">IF(OR(INDEX(ORCAMENTO!$AI:$AI,$A1066)&lt;&gt;"",INDEX(ORCAMENTO!$AH:$AH,$A1066)="⚠",INDEX(ORCAMENTO!$AH:$AH,$A1066)="◔"),1,0)</f>
        <v>0</v>
      </c>
      <c r="C1066">
        <f ca="1">SUM($B$1:B1066)</f>
        <v>12</v>
      </c>
    </row>
    <row r="1067" spans="1:3" ht="15" customHeight="1" x14ac:dyDescent="0.25">
      <c r="A1067">
        <f t="shared" si="16"/>
        <v>1077</v>
      </c>
      <c r="B1067">
        <f ca="1">IF(OR(INDEX(ORCAMENTO!$AI:$AI,$A1067)&lt;&gt;"",INDEX(ORCAMENTO!$AH:$AH,$A1067)="⚠",INDEX(ORCAMENTO!$AH:$AH,$A1067)="◔"),1,0)</f>
        <v>0</v>
      </c>
      <c r="C1067">
        <f ca="1">SUM($B$1:B1067)</f>
        <v>12</v>
      </c>
    </row>
    <row r="1068" spans="1:3" ht="15" customHeight="1" x14ac:dyDescent="0.25">
      <c r="A1068">
        <f t="shared" si="16"/>
        <v>1078</v>
      </c>
      <c r="B1068">
        <f ca="1">IF(OR(INDEX(ORCAMENTO!$AI:$AI,$A1068)&lt;&gt;"",INDEX(ORCAMENTO!$AH:$AH,$A1068)="⚠",INDEX(ORCAMENTO!$AH:$AH,$A1068)="◔"),1,0)</f>
        <v>0</v>
      </c>
      <c r="C1068">
        <f ca="1">SUM($B$1:B1068)</f>
        <v>12</v>
      </c>
    </row>
    <row r="1069" spans="1:3" ht="15" customHeight="1" x14ac:dyDescent="0.25">
      <c r="A1069">
        <f t="shared" si="16"/>
        <v>1079</v>
      </c>
      <c r="B1069">
        <f ca="1">IF(OR(INDEX(ORCAMENTO!$AI:$AI,$A1069)&lt;&gt;"",INDEX(ORCAMENTO!$AH:$AH,$A1069)="⚠",INDEX(ORCAMENTO!$AH:$AH,$A1069)="◔"),1,0)</f>
        <v>0</v>
      </c>
      <c r="C1069">
        <f ca="1">SUM($B$1:B1069)</f>
        <v>12</v>
      </c>
    </row>
    <row r="1070" spans="1:3" ht="15" customHeight="1" x14ac:dyDescent="0.25">
      <c r="A1070">
        <f t="shared" si="16"/>
        <v>1080</v>
      </c>
      <c r="B1070">
        <f ca="1">IF(OR(INDEX(ORCAMENTO!$AI:$AI,$A1070)&lt;&gt;"",INDEX(ORCAMENTO!$AH:$AH,$A1070)="⚠",INDEX(ORCAMENTO!$AH:$AH,$A1070)="◔"),1,0)</f>
        <v>0</v>
      </c>
      <c r="C1070">
        <f ca="1">SUM($B$1:B1070)</f>
        <v>12</v>
      </c>
    </row>
    <row r="1071" spans="1:3" ht="15" customHeight="1" x14ac:dyDescent="0.25">
      <c r="A1071">
        <f t="shared" si="16"/>
        <v>1081</v>
      </c>
      <c r="B1071">
        <f ca="1">IF(OR(INDEX(ORCAMENTO!$AI:$AI,$A1071)&lt;&gt;"",INDEX(ORCAMENTO!$AH:$AH,$A1071)="⚠",INDEX(ORCAMENTO!$AH:$AH,$A1071)="◔"),1,0)</f>
        <v>0</v>
      </c>
      <c r="C1071">
        <f ca="1">SUM($B$1:B1071)</f>
        <v>12</v>
      </c>
    </row>
    <row r="1072" spans="1:3" ht="15" customHeight="1" x14ac:dyDescent="0.25">
      <c r="A1072">
        <f t="shared" si="16"/>
        <v>1082</v>
      </c>
      <c r="B1072">
        <f ca="1">IF(OR(INDEX(ORCAMENTO!$AI:$AI,$A1072)&lt;&gt;"",INDEX(ORCAMENTO!$AH:$AH,$A1072)="⚠",INDEX(ORCAMENTO!$AH:$AH,$A1072)="◔"),1,0)</f>
        <v>0</v>
      </c>
      <c r="C1072">
        <f ca="1">SUM($B$1:B1072)</f>
        <v>12</v>
      </c>
    </row>
    <row r="1073" spans="1:3" ht="15" customHeight="1" x14ac:dyDescent="0.25">
      <c r="A1073">
        <f t="shared" si="16"/>
        <v>1083</v>
      </c>
      <c r="B1073">
        <f ca="1">IF(OR(INDEX(ORCAMENTO!$AI:$AI,$A1073)&lt;&gt;"",INDEX(ORCAMENTO!$AH:$AH,$A1073)="⚠",INDEX(ORCAMENTO!$AH:$AH,$A1073)="◔"),1,0)</f>
        <v>0</v>
      </c>
      <c r="C1073">
        <f ca="1">SUM($B$1:B1073)</f>
        <v>12</v>
      </c>
    </row>
    <row r="1074" spans="1:3" ht="15" customHeight="1" x14ac:dyDescent="0.25">
      <c r="A1074">
        <f t="shared" si="16"/>
        <v>1084</v>
      </c>
      <c r="B1074">
        <f ca="1">IF(OR(INDEX(ORCAMENTO!$AI:$AI,$A1074)&lt;&gt;"",INDEX(ORCAMENTO!$AH:$AH,$A1074)="⚠",INDEX(ORCAMENTO!$AH:$AH,$A1074)="◔"),1,0)</f>
        <v>0</v>
      </c>
      <c r="C1074">
        <f ca="1">SUM($B$1:B1074)</f>
        <v>12</v>
      </c>
    </row>
    <row r="1075" spans="1:3" ht="15" customHeight="1" x14ac:dyDescent="0.25">
      <c r="A1075">
        <f t="shared" si="16"/>
        <v>1085</v>
      </c>
      <c r="B1075">
        <f ca="1">IF(OR(INDEX(ORCAMENTO!$AI:$AI,$A1075)&lt;&gt;"",INDEX(ORCAMENTO!$AH:$AH,$A1075)="⚠",INDEX(ORCAMENTO!$AH:$AH,$A1075)="◔"),1,0)</f>
        <v>0</v>
      </c>
      <c r="C1075">
        <f ca="1">SUM($B$1:B1075)</f>
        <v>12</v>
      </c>
    </row>
    <row r="1076" spans="1:3" ht="15" customHeight="1" x14ac:dyDescent="0.25">
      <c r="A1076">
        <f t="shared" si="16"/>
        <v>1086</v>
      </c>
      <c r="B1076">
        <f ca="1">IF(OR(INDEX(ORCAMENTO!$AI:$AI,$A1076)&lt;&gt;"",INDEX(ORCAMENTO!$AH:$AH,$A1076)="⚠",INDEX(ORCAMENTO!$AH:$AH,$A1076)="◔"),1,0)</f>
        <v>0</v>
      </c>
      <c r="C1076">
        <f ca="1">SUM($B$1:B1076)</f>
        <v>12</v>
      </c>
    </row>
    <row r="1077" spans="1:3" ht="15" customHeight="1" x14ac:dyDescent="0.25">
      <c r="A1077">
        <f t="shared" si="16"/>
        <v>1087</v>
      </c>
      <c r="B1077">
        <f ca="1">IF(OR(INDEX(ORCAMENTO!$AI:$AI,$A1077)&lt;&gt;"",INDEX(ORCAMENTO!$AH:$AH,$A1077)="⚠",INDEX(ORCAMENTO!$AH:$AH,$A1077)="◔"),1,0)</f>
        <v>0</v>
      </c>
      <c r="C1077">
        <f ca="1">SUM($B$1:B1077)</f>
        <v>12</v>
      </c>
    </row>
    <row r="1078" spans="1:3" ht="15" customHeight="1" x14ac:dyDescent="0.25">
      <c r="A1078">
        <f t="shared" si="16"/>
        <v>1088</v>
      </c>
      <c r="B1078">
        <f ca="1">IF(OR(INDEX(ORCAMENTO!$AI:$AI,$A1078)&lt;&gt;"",INDEX(ORCAMENTO!$AH:$AH,$A1078)="⚠",INDEX(ORCAMENTO!$AH:$AH,$A1078)="◔"),1,0)</f>
        <v>0</v>
      </c>
      <c r="C1078">
        <f ca="1">SUM($B$1:B1078)</f>
        <v>12</v>
      </c>
    </row>
    <row r="1079" spans="1:3" ht="15" customHeight="1" x14ac:dyDescent="0.25">
      <c r="A1079">
        <f t="shared" si="16"/>
        <v>1089</v>
      </c>
      <c r="B1079">
        <f ca="1">IF(OR(INDEX(ORCAMENTO!$AI:$AI,$A1079)&lt;&gt;"",INDEX(ORCAMENTO!$AH:$AH,$A1079)="⚠",INDEX(ORCAMENTO!$AH:$AH,$A1079)="◔"),1,0)</f>
        <v>0</v>
      </c>
      <c r="C1079">
        <f ca="1">SUM($B$1:B1079)</f>
        <v>12</v>
      </c>
    </row>
    <row r="1080" spans="1:3" ht="15" customHeight="1" x14ac:dyDescent="0.25">
      <c r="A1080">
        <f t="shared" si="16"/>
        <v>1090</v>
      </c>
      <c r="B1080">
        <f ca="1">IF(OR(INDEX(ORCAMENTO!$AI:$AI,$A1080)&lt;&gt;"",INDEX(ORCAMENTO!$AH:$AH,$A1080)="⚠",INDEX(ORCAMENTO!$AH:$AH,$A1080)="◔"),1,0)</f>
        <v>0</v>
      </c>
      <c r="C1080">
        <f ca="1">SUM($B$1:B1080)</f>
        <v>12</v>
      </c>
    </row>
    <row r="1081" spans="1:3" ht="15" customHeight="1" x14ac:dyDescent="0.25">
      <c r="A1081">
        <f t="shared" si="16"/>
        <v>1091</v>
      </c>
      <c r="B1081">
        <f ca="1">IF(OR(INDEX(ORCAMENTO!$AI:$AI,$A1081)&lt;&gt;"",INDEX(ORCAMENTO!$AH:$AH,$A1081)="⚠",INDEX(ORCAMENTO!$AH:$AH,$A1081)="◔"),1,0)</f>
        <v>0</v>
      </c>
      <c r="C1081">
        <f ca="1">SUM($B$1:B1081)</f>
        <v>12</v>
      </c>
    </row>
    <row r="1082" spans="1:3" ht="15" customHeight="1" x14ac:dyDescent="0.25">
      <c r="A1082">
        <f t="shared" si="16"/>
        <v>1092</v>
      </c>
      <c r="B1082">
        <f ca="1">IF(OR(INDEX(ORCAMENTO!$AI:$AI,$A1082)&lt;&gt;"",INDEX(ORCAMENTO!$AH:$AH,$A1082)="⚠",INDEX(ORCAMENTO!$AH:$AH,$A1082)="◔"),1,0)</f>
        <v>0</v>
      </c>
      <c r="C1082">
        <f ca="1">SUM($B$1:B1082)</f>
        <v>12</v>
      </c>
    </row>
    <row r="1083" spans="1:3" ht="15" customHeight="1" x14ac:dyDescent="0.25">
      <c r="A1083">
        <f t="shared" si="16"/>
        <v>1093</v>
      </c>
      <c r="B1083">
        <f ca="1">IF(OR(INDEX(ORCAMENTO!$AI:$AI,$A1083)&lt;&gt;"",INDEX(ORCAMENTO!$AH:$AH,$A1083)="⚠",INDEX(ORCAMENTO!$AH:$AH,$A1083)="◔"),1,0)</f>
        <v>0</v>
      </c>
      <c r="C1083">
        <f ca="1">SUM($B$1:B1083)</f>
        <v>12</v>
      </c>
    </row>
    <row r="1084" spans="1:3" ht="15" customHeight="1" x14ac:dyDescent="0.25">
      <c r="A1084">
        <f t="shared" si="16"/>
        <v>1094</v>
      </c>
      <c r="B1084">
        <f ca="1">IF(OR(INDEX(ORCAMENTO!$AI:$AI,$A1084)&lt;&gt;"",INDEX(ORCAMENTO!$AH:$AH,$A1084)="⚠",INDEX(ORCAMENTO!$AH:$AH,$A1084)="◔"),1,0)</f>
        <v>0</v>
      </c>
      <c r="C1084">
        <f ca="1">SUM($B$1:B1084)</f>
        <v>12</v>
      </c>
    </row>
    <row r="1085" spans="1:3" ht="15" customHeight="1" x14ac:dyDescent="0.25">
      <c r="A1085">
        <f t="shared" si="16"/>
        <v>1095</v>
      </c>
      <c r="B1085">
        <f ca="1">IF(OR(INDEX(ORCAMENTO!$AI:$AI,$A1085)&lt;&gt;"",INDEX(ORCAMENTO!$AH:$AH,$A1085)="⚠",INDEX(ORCAMENTO!$AH:$AH,$A1085)="◔"),1,0)</f>
        <v>0</v>
      </c>
      <c r="C1085">
        <f ca="1">SUM($B$1:B1085)</f>
        <v>12</v>
      </c>
    </row>
    <row r="1086" spans="1:3" ht="15" customHeight="1" x14ac:dyDescent="0.25">
      <c r="A1086">
        <f t="shared" si="16"/>
        <v>1096</v>
      </c>
      <c r="B1086">
        <f ca="1">IF(OR(INDEX(ORCAMENTO!$AI:$AI,$A1086)&lt;&gt;"",INDEX(ORCAMENTO!$AH:$AH,$A1086)="⚠",INDEX(ORCAMENTO!$AH:$AH,$A1086)="◔"),1,0)</f>
        <v>0</v>
      </c>
      <c r="C1086">
        <f ca="1">SUM($B$1:B1086)</f>
        <v>12</v>
      </c>
    </row>
    <row r="1087" spans="1:3" ht="15" customHeight="1" x14ac:dyDescent="0.25">
      <c r="A1087">
        <f t="shared" si="16"/>
        <v>1097</v>
      </c>
      <c r="B1087">
        <f ca="1">IF(OR(INDEX(ORCAMENTO!$AI:$AI,$A1087)&lt;&gt;"",INDEX(ORCAMENTO!$AH:$AH,$A1087)="⚠",INDEX(ORCAMENTO!$AH:$AH,$A1087)="◔"),1,0)</f>
        <v>0</v>
      </c>
      <c r="C1087">
        <f ca="1">SUM($B$1:B1087)</f>
        <v>12</v>
      </c>
    </row>
    <row r="1088" spans="1:3" ht="15" customHeight="1" x14ac:dyDescent="0.25">
      <c r="A1088">
        <f t="shared" si="16"/>
        <v>1098</v>
      </c>
      <c r="B1088">
        <f ca="1">IF(OR(INDEX(ORCAMENTO!$AI:$AI,$A1088)&lt;&gt;"",INDEX(ORCAMENTO!$AH:$AH,$A1088)="⚠",INDEX(ORCAMENTO!$AH:$AH,$A1088)="◔"),1,0)</f>
        <v>0</v>
      </c>
      <c r="C1088">
        <f ca="1">SUM($B$1:B1088)</f>
        <v>12</v>
      </c>
    </row>
    <row r="1089" spans="1:3" ht="15" customHeight="1" x14ac:dyDescent="0.25">
      <c r="A1089">
        <f t="shared" ref="A1089:A1152" si="17">ROW()+10</f>
        <v>1099</v>
      </c>
      <c r="B1089">
        <f ca="1">IF(OR(INDEX(ORCAMENTO!$AI:$AI,$A1089)&lt;&gt;"",INDEX(ORCAMENTO!$AH:$AH,$A1089)="⚠",INDEX(ORCAMENTO!$AH:$AH,$A1089)="◔"),1,0)</f>
        <v>0</v>
      </c>
      <c r="C1089">
        <f ca="1">SUM($B$1:B1089)</f>
        <v>12</v>
      </c>
    </row>
    <row r="1090" spans="1:3" ht="15" customHeight="1" x14ac:dyDescent="0.25">
      <c r="A1090">
        <f t="shared" si="17"/>
        <v>1100</v>
      </c>
      <c r="B1090">
        <f ca="1">IF(OR(INDEX(ORCAMENTO!$AI:$AI,$A1090)&lt;&gt;"",INDEX(ORCAMENTO!$AH:$AH,$A1090)="⚠",INDEX(ORCAMENTO!$AH:$AH,$A1090)="◔"),1,0)</f>
        <v>0</v>
      </c>
      <c r="C1090">
        <f ca="1">SUM($B$1:B1090)</f>
        <v>12</v>
      </c>
    </row>
    <row r="1091" spans="1:3" ht="15" customHeight="1" x14ac:dyDescent="0.25">
      <c r="A1091">
        <f t="shared" si="17"/>
        <v>1101</v>
      </c>
      <c r="B1091">
        <f ca="1">IF(OR(INDEX(ORCAMENTO!$AI:$AI,$A1091)&lt;&gt;"",INDEX(ORCAMENTO!$AH:$AH,$A1091)="⚠",INDEX(ORCAMENTO!$AH:$AH,$A1091)="◔"),1,0)</f>
        <v>0</v>
      </c>
      <c r="C1091">
        <f ca="1">SUM($B$1:B1091)</f>
        <v>12</v>
      </c>
    </row>
    <row r="1092" spans="1:3" ht="15" customHeight="1" x14ac:dyDescent="0.25">
      <c r="A1092">
        <f t="shared" si="17"/>
        <v>1102</v>
      </c>
      <c r="B1092">
        <f ca="1">IF(OR(INDEX(ORCAMENTO!$AI:$AI,$A1092)&lt;&gt;"",INDEX(ORCAMENTO!$AH:$AH,$A1092)="⚠",INDEX(ORCAMENTO!$AH:$AH,$A1092)="◔"),1,0)</f>
        <v>0</v>
      </c>
      <c r="C1092">
        <f ca="1">SUM($B$1:B1092)</f>
        <v>12</v>
      </c>
    </row>
    <row r="1093" spans="1:3" ht="15" customHeight="1" x14ac:dyDescent="0.25">
      <c r="A1093">
        <f t="shared" si="17"/>
        <v>1103</v>
      </c>
      <c r="B1093">
        <f ca="1">IF(OR(INDEX(ORCAMENTO!$AI:$AI,$A1093)&lt;&gt;"",INDEX(ORCAMENTO!$AH:$AH,$A1093)="⚠",INDEX(ORCAMENTO!$AH:$AH,$A1093)="◔"),1,0)</f>
        <v>0</v>
      </c>
      <c r="C1093">
        <f ca="1">SUM($B$1:B1093)</f>
        <v>12</v>
      </c>
    </row>
    <row r="1094" spans="1:3" ht="15" customHeight="1" x14ac:dyDescent="0.25">
      <c r="A1094">
        <f t="shared" si="17"/>
        <v>1104</v>
      </c>
      <c r="B1094">
        <f ca="1">IF(OR(INDEX(ORCAMENTO!$AI:$AI,$A1094)&lt;&gt;"",INDEX(ORCAMENTO!$AH:$AH,$A1094)="⚠",INDEX(ORCAMENTO!$AH:$AH,$A1094)="◔"),1,0)</f>
        <v>0</v>
      </c>
      <c r="C1094">
        <f ca="1">SUM($B$1:B1094)</f>
        <v>12</v>
      </c>
    </row>
    <row r="1095" spans="1:3" ht="15" customHeight="1" x14ac:dyDescent="0.25">
      <c r="A1095">
        <f t="shared" si="17"/>
        <v>1105</v>
      </c>
      <c r="B1095">
        <f ca="1">IF(OR(INDEX(ORCAMENTO!$AI:$AI,$A1095)&lt;&gt;"",INDEX(ORCAMENTO!$AH:$AH,$A1095)="⚠",INDEX(ORCAMENTO!$AH:$AH,$A1095)="◔"),1,0)</f>
        <v>0</v>
      </c>
      <c r="C1095">
        <f ca="1">SUM($B$1:B1095)</f>
        <v>12</v>
      </c>
    </row>
    <row r="1096" spans="1:3" ht="15" customHeight="1" x14ac:dyDescent="0.25">
      <c r="A1096">
        <f t="shared" si="17"/>
        <v>1106</v>
      </c>
      <c r="B1096">
        <f ca="1">IF(OR(INDEX(ORCAMENTO!$AI:$AI,$A1096)&lt;&gt;"",INDEX(ORCAMENTO!$AH:$AH,$A1096)="⚠",INDEX(ORCAMENTO!$AH:$AH,$A1096)="◔"),1,0)</f>
        <v>0</v>
      </c>
      <c r="C1096">
        <f ca="1">SUM($B$1:B1096)</f>
        <v>12</v>
      </c>
    </row>
    <row r="1097" spans="1:3" ht="15" customHeight="1" x14ac:dyDescent="0.25">
      <c r="A1097">
        <f t="shared" si="17"/>
        <v>1107</v>
      </c>
      <c r="B1097">
        <f ca="1">IF(OR(INDEX(ORCAMENTO!$AI:$AI,$A1097)&lt;&gt;"",INDEX(ORCAMENTO!$AH:$AH,$A1097)="⚠",INDEX(ORCAMENTO!$AH:$AH,$A1097)="◔"),1,0)</f>
        <v>0</v>
      </c>
      <c r="C1097">
        <f ca="1">SUM($B$1:B1097)</f>
        <v>12</v>
      </c>
    </row>
    <row r="1098" spans="1:3" ht="15" customHeight="1" x14ac:dyDescent="0.25">
      <c r="A1098">
        <f t="shared" si="17"/>
        <v>1108</v>
      </c>
      <c r="B1098">
        <f ca="1">IF(OR(INDEX(ORCAMENTO!$AI:$AI,$A1098)&lt;&gt;"",INDEX(ORCAMENTO!$AH:$AH,$A1098)="⚠",INDEX(ORCAMENTO!$AH:$AH,$A1098)="◔"),1,0)</f>
        <v>0</v>
      </c>
      <c r="C1098">
        <f ca="1">SUM($B$1:B1098)</f>
        <v>12</v>
      </c>
    </row>
    <row r="1099" spans="1:3" ht="15" customHeight="1" x14ac:dyDescent="0.25">
      <c r="A1099">
        <f t="shared" si="17"/>
        <v>1109</v>
      </c>
      <c r="B1099">
        <f ca="1">IF(OR(INDEX(ORCAMENTO!$AI:$AI,$A1099)&lt;&gt;"",INDEX(ORCAMENTO!$AH:$AH,$A1099)="⚠",INDEX(ORCAMENTO!$AH:$AH,$A1099)="◔"),1,0)</f>
        <v>0</v>
      </c>
      <c r="C1099">
        <f ca="1">SUM($B$1:B1099)</f>
        <v>12</v>
      </c>
    </row>
    <row r="1100" spans="1:3" ht="15" customHeight="1" x14ac:dyDescent="0.25">
      <c r="A1100">
        <f t="shared" si="17"/>
        <v>1110</v>
      </c>
      <c r="B1100">
        <f ca="1">IF(OR(INDEX(ORCAMENTO!$AI:$AI,$A1100)&lt;&gt;"",INDEX(ORCAMENTO!$AH:$AH,$A1100)="⚠",INDEX(ORCAMENTO!$AH:$AH,$A1100)="◔"),1,0)</f>
        <v>0</v>
      </c>
      <c r="C1100">
        <f ca="1">SUM($B$1:B1100)</f>
        <v>12</v>
      </c>
    </row>
    <row r="1101" spans="1:3" ht="15" customHeight="1" x14ac:dyDescent="0.25">
      <c r="A1101">
        <f t="shared" si="17"/>
        <v>1111</v>
      </c>
      <c r="B1101">
        <f ca="1">IF(OR(INDEX(ORCAMENTO!$AI:$AI,$A1101)&lt;&gt;"",INDEX(ORCAMENTO!$AH:$AH,$A1101)="⚠",INDEX(ORCAMENTO!$AH:$AH,$A1101)="◔"),1,0)</f>
        <v>0</v>
      </c>
      <c r="C1101">
        <f ca="1">SUM($B$1:B1101)</f>
        <v>12</v>
      </c>
    </row>
    <row r="1102" spans="1:3" ht="15" customHeight="1" x14ac:dyDescent="0.25">
      <c r="A1102">
        <f t="shared" si="17"/>
        <v>1112</v>
      </c>
      <c r="B1102">
        <f ca="1">IF(OR(INDEX(ORCAMENTO!$AI:$AI,$A1102)&lt;&gt;"",INDEX(ORCAMENTO!$AH:$AH,$A1102)="⚠",INDEX(ORCAMENTO!$AH:$AH,$A1102)="◔"),1,0)</f>
        <v>0</v>
      </c>
      <c r="C1102">
        <f ca="1">SUM($B$1:B1102)</f>
        <v>12</v>
      </c>
    </row>
    <row r="1103" spans="1:3" ht="15" customHeight="1" x14ac:dyDescent="0.25">
      <c r="A1103">
        <f t="shared" si="17"/>
        <v>1113</v>
      </c>
      <c r="B1103">
        <f ca="1">IF(OR(INDEX(ORCAMENTO!$AI:$AI,$A1103)&lt;&gt;"",INDEX(ORCAMENTO!$AH:$AH,$A1103)="⚠",INDEX(ORCAMENTO!$AH:$AH,$A1103)="◔"),1,0)</f>
        <v>0</v>
      </c>
      <c r="C1103">
        <f ca="1">SUM($B$1:B1103)</f>
        <v>12</v>
      </c>
    </row>
    <row r="1104" spans="1:3" ht="15" customHeight="1" x14ac:dyDescent="0.25">
      <c r="A1104">
        <f t="shared" si="17"/>
        <v>1114</v>
      </c>
      <c r="B1104">
        <f ca="1">IF(OR(INDEX(ORCAMENTO!$AI:$AI,$A1104)&lt;&gt;"",INDEX(ORCAMENTO!$AH:$AH,$A1104)="⚠",INDEX(ORCAMENTO!$AH:$AH,$A1104)="◔"),1,0)</f>
        <v>0</v>
      </c>
      <c r="C1104">
        <f ca="1">SUM($B$1:B1104)</f>
        <v>12</v>
      </c>
    </row>
    <row r="1105" spans="1:3" ht="15" customHeight="1" x14ac:dyDescent="0.25">
      <c r="A1105">
        <f t="shared" si="17"/>
        <v>1115</v>
      </c>
      <c r="B1105">
        <f ca="1">IF(OR(INDEX(ORCAMENTO!$AI:$AI,$A1105)&lt;&gt;"",INDEX(ORCAMENTO!$AH:$AH,$A1105)="⚠",INDEX(ORCAMENTO!$AH:$AH,$A1105)="◔"),1,0)</f>
        <v>0</v>
      </c>
      <c r="C1105">
        <f ca="1">SUM($B$1:B1105)</f>
        <v>12</v>
      </c>
    </row>
    <row r="1106" spans="1:3" ht="15" customHeight="1" x14ac:dyDescent="0.25">
      <c r="A1106">
        <f t="shared" si="17"/>
        <v>1116</v>
      </c>
      <c r="B1106">
        <f ca="1">IF(OR(INDEX(ORCAMENTO!$AI:$AI,$A1106)&lt;&gt;"",INDEX(ORCAMENTO!$AH:$AH,$A1106)="⚠",INDEX(ORCAMENTO!$AH:$AH,$A1106)="◔"),1,0)</f>
        <v>0</v>
      </c>
      <c r="C1106">
        <f ca="1">SUM($B$1:B1106)</f>
        <v>12</v>
      </c>
    </row>
    <row r="1107" spans="1:3" ht="15" customHeight="1" x14ac:dyDescent="0.25">
      <c r="A1107">
        <f t="shared" si="17"/>
        <v>1117</v>
      </c>
      <c r="B1107">
        <f ca="1">IF(OR(INDEX(ORCAMENTO!$AI:$AI,$A1107)&lt;&gt;"",INDEX(ORCAMENTO!$AH:$AH,$A1107)="⚠",INDEX(ORCAMENTO!$AH:$AH,$A1107)="◔"),1,0)</f>
        <v>0</v>
      </c>
      <c r="C1107">
        <f ca="1">SUM($B$1:B1107)</f>
        <v>12</v>
      </c>
    </row>
    <row r="1108" spans="1:3" ht="15" customHeight="1" x14ac:dyDescent="0.25">
      <c r="A1108">
        <f t="shared" si="17"/>
        <v>1118</v>
      </c>
      <c r="B1108">
        <f ca="1">IF(OR(INDEX(ORCAMENTO!$AI:$AI,$A1108)&lt;&gt;"",INDEX(ORCAMENTO!$AH:$AH,$A1108)="⚠",INDEX(ORCAMENTO!$AH:$AH,$A1108)="◔"),1,0)</f>
        <v>0</v>
      </c>
      <c r="C1108">
        <f ca="1">SUM($B$1:B1108)</f>
        <v>12</v>
      </c>
    </row>
    <row r="1109" spans="1:3" ht="15" customHeight="1" x14ac:dyDescent="0.25">
      <c r="A1109">
        <f t="shared" si="17"/>
        <v>1119</v>
      </c>
      <c r="B1109">
        <f ca="1">IF(OR(INDEX(ORCAMENTO!$AI:$AI,$A1109)&lt;&gt;"",INDEX(ORCAMENTO!$AH:$AH,$A1109)="⚠",INDEX(ORCAMENTO!$AH:$AH,$A1109)="◔"),1,0)</f>
        <v>0</v>
      </c>
      <c r="C1109">
        <f ca="1">SUM($B$1:B1109)</f>
        <v>12</v>
      </c>
    </row>
    <row r="1110" spans="1:3" ht="15" customHeight="1" x14ac:dyDescent="0.25">
      <c r="A1110">
        <f t="shared" si="17"/>
        <v>1120</v>
      </c>
      <c r="B1110">
        <f ca="1">IF(OR(INDEX(ORCAMENTO!$AI:$AI,$A1110)&lt;&gt;"",INDEX(ORCAMENTO!$AH:$AH,$A1110)="⚠",INDEX(ORCAMENTO!$AH:$AH,$A1110)="◔"),1,0)</f>
        <v>0</v>
      </c>
      <c r="C1110">
        <f ca="1">SUM($B$1:B1110)</f>
        <v>12</v>
      </c>
    </row>
    <row r="1111" spans="1:3" ht="15" customHeight="1" x14ac:dyDescent="0.25">
      <c r="A1111">
        <f t="shared" si="17"/>
        <v>1121</v>
      </c>
      <c r="B1111">
        <f ca="1">IF(OR(INDEX(ORCAMENTO!$AI:$AI,$A1111)&lt;&gt;"",INDEX(ORCAMENTO!$AH:$AH,$A1111)="⚠",INDEX(ORCAMENTO!$AH:$AH,$A1111)="◔"),1,0)</f>
        <v>0</v>
      </c>
      <c r="C1111">
        <f ca="1">SUM($B$1:B1111)</f>
        <v>12</v>
      </c>
    </row>
    <row r="1112" spans="1:3" ht="15" customHeight="1" x14ac:dyDescent="0.25">
      <c r="A1112">
        <f t="shared" si="17"/>
        <v>1122</v>
      </c>
      <c r="B1112">
        <f ca="1">IF(OR(INDEX(ORCAMENTO!$AI:$AI,$A1112)&lt;&gt;"",INDEX(ORCAMENTO!$AH:$AH,$A1112)="⚠",INDEX(ORCAMENTO!$AH:$AH,$A1112)="◔"),1,0)</f>
        <v>0</v>
      </c>
      <c r="C1112">
        <f ca="1">SUM($B$1:B1112)</f>
        <v>12</v>
      </c>
    </row>
    <row r="1113" spans="1:3" ht="15" customHeight="1" x14ac:dyDescent="0.25">
      <c r="A1113">
        <f t="shared" si="17"/>
        <v>1123</v>
      </c>
      <c r="B1113">
        <f ca="1">IF(OR(INDEX(ORCAMENTO!$AI:$AI,$A1113)&lt;&gt;"",INDEX(ORCAMENTO!$AH:$AH,$A1113)="⚠",INDEX(ORCAMENTO!$AH:$AH,$A1113)="◔"),1,0)</f>
        <v>0</v>
      </c>
      <c r="C1113">
        <f ca="1">SUM($B$1:B1113)</f>
        <v>12</v>
      </c>
    </row>
    <row r="1114" spans="1:3" ht="15" customHeight="1" x14ac:dyDescent="0.25">
      <c r="A1114">
        <f t="shared" si="17"/>
        <v>1124</v>
      </c>
      <c r="B1114">
        <f ca="1">IF(OR(INDEX(ORCAMENTO!$AI:$AI,$A1114)&lt;&gt;"",INDEX(ORCAMENTO!$AH:$AH,$A1114)="⚠",INDEX(ORCAMENTO!$AH:$AH,$A1114)="◔"),1,0)</f>
        <v>0</v>
      </c>
      <c r="C1114">
        <f ca="1">SUM($B$1:B1114)</f>
        <v>12</v>
      </c>
    </row>
    <row r="1115" spans="1:3" ht="15" customHeight="1" x14ac:dyDescent="0.25">
      <c r="A1115">
        <f t="shared" si="17"/>
        <v>1125</v>
      </c>
      <c r="B1115">
        <f ca="1">IF(OR(INDEX(ORCAMENTO!$AI:$AI,$A1115)&lt;&gt;"",INDEX(ORCAMENTO!$AH:$AH,$A1115)="⚠",INDEX(ORCAMENTO!$AH:$AH,$A1115)="◔"),1,0)</f>
        <v>0</v>
      </c>
      <c r="C1115">
        <f ca="1">SUM($B$1:B1115)</f>
        <v>12</v>
      </c>
    </row>
    <row r="1116" spans="1:3" ht="15" customHeight="1" x14ac:dyDescent="0.25">
      <c r="A1116">
        <f t="shared" si="17"/>
        <v>1126</v>
      </c>
      <c r="B1116">
        <f ca="1">IF(OR(INDEX(ORCAMENTO!$AI:$AI,$A1116)&lt;&gt;"",INDEX(ORCAMENTO!$AH:$AH,$A1116)="⚠",INDEX(ORCAMENTO!$AH:$AH,$A1116)="◔"),1,0)</f>
        <v>0</v>
      </c>
      <c r="C1116">
        <f ca="1">SUM($B$1:B1116)</f>
        <v>12</v>
      </c>
    </row>
    <row r="1117" spans="1:3" ht="15" customHeight="1" x14ac:dyDescent="0.25">
      <c r="A1117">
        <f t="shared" si="17"/>
        <v>1127</v>
      </c>
      <c r="B1117">
        <f ca="1">IF(OR(INDEX(ORCAMENTO!$AI:$AI,$A1117)&lt;&gt;"",INDEX(ORCAMENTO!$AH:$AH,$A1117)="⚠",INDEX(ORCAMENTO!$AH:$AH,$A1117)="◔"),1,0)</f>
        <v>0</v>
      </c>
      <c r="C1117">
        <f ca="1">SUM($B$1:B1117)</f>
        <v>12</v>
      </c>
    </row>
    <row r="1118" spans="1:3" ht="15" customHeight="1" x14ac:dyDescent="0.25">
      <c r="A1118">
        <f t="shared" si="17"/>
        <v>1128</v>
      </c>
      <c r="B1118">
        <f ca="1">IF(OR(INDEX(ORCAMENTO!$AI:$AI,$A1118)&lt;&gt;"",INDEX(ORCAMENTO!$AH:$AH,$A1118)="⚠",INDEX(ORCAMENTO!$AH:$AH,$A1118)="◔"),1,0)</f>
        <v>0</v>
      </c>
      <c r="C1118">
        <f ca="1">SUM($B$1:B1118)</f>
        <v>12</v>
      </c>
    </row>
    <row r="1119" spans="1:3" ht="15" customHeight="1" x14ac:dyDescent="0.25">
      <c r="A1119">
        <f t="shared" si="17"/>
        <v>1129</v>
      </c>
      <c r="B1119">
        <f ca="1">IF(OR(INDEX(ORCAMENTO!$AI:$AI,$A1119)&lt;&gt;"",INDEX(ORCAMENTO!$AH:$AH,$A1119)="⚠",INDEX(ORCAMENTO!$AH:$AH,$A1119)="◔"),1,0)</f>
        <v>0</v>
      </c>
      <c r="C1119">
        <f ca="1">SUM($B$1:B1119)</f>
        <v>12</v>
      </c>
    </row>
    <row r="1120" spans="1:3" ht="15" customHeight="1" x14ac:dyDescent="0.25">
      <c r="A1120">
        <f t="shared" si="17"/>
        <v>1130</v>
      </c>
      <c r="B1120">
        <f ca="1">IF(OR(INDEX(ORCAMENTO!$AI:$AI,$A1120)&lt;&gt;"",INDEX(ORCAMENTO!$AH:$AH,$A1120)="⚠",INDEX(ORCAMENTO!$AH:$AH,$A1120)="◔"),1,0)</f>
        <v>0</v>
      </c>
      <c r="C1120">
        <f ca="1">SUM($B$1:B1120)</f>
        <v>12</v>
      </c>
    </row>
    <row r="1121" spans="1:3" ht="15" customHeight="1" x14ac:dyDescent="0.25">
      <c r="A1121">
        <f t="shared" si="17"/>
        <v>1131</v>
      </c>
      <c r="B1121">
        <f ca="1">IF(OR(INDEX(ORCAMENTO!$AI:$AI,$A1121)&lt;&gt;"",INDEX(ORCAMENTO!$AH:$AH,$A1121)="⚠",INDEX(ORCAMENTO!$AH:$AH,$A1121)="◔"),1,0)</f>
        <v>0</v>
      </c>
      <c r="C1121">
        <f ca="1">SUM($B$1:B1121)</f>
        <v>12</v>
      </c>
    </row>
    <row r="1122" spans="1:3" ht="15" customHeight="1" x14ac:dyDescent="0.25">
      <c r="A1122">
        <f t="shared" si="17"/>
        <v>1132</v>
      </c>
      <c r="B1122">
        <f ca="1">IF(OR(INDEX(ORCAMENTO!$AI:$AI,$A1122)&lt;&gt;"",INDEX(ORCAMENTO!$AH:$AH,$A1122)="⚠",INDEX(ORCAMENTO!$AH:$AH,$A1122)="◔"),1,0)</f>
        <v>0</v>
      </c>
      <c r="C1122">
        <f ca="1">SUM($B$1:B1122)</f>
        <v>12</v>
      </c>
    </row>
    <row r="1123" spans="1:3" ht="15" customHeight="1" x14ac:dyDescent="0.25">
      <c r="A1123">
        <f t="shared" si="17"/>
        <v>1133</v>
      </c>
      <c r="B1123">
        <f ca="1">IF(OR(INDEX(ORCAMENTO!$AI:$AI,$A1123)&lt;&gt;"",INDEX(ORCAMENTO!$AH:$AH,$A1123)="⚠",INDEX(ORCAMENTO!$AH:$AH,$A1123)="◔"),1,0)</f>
        <v>0</v>
      </c>
      <c r="C1123">
        <f ca="1">SUM($B$1:B1123)</f>
        <v>12</v>
      </c>
    </row>
    <row r="1124" spans="1:3" ht="15" customHeight="1" x14ac:dyDescent="0.25">
      <c r="A1124">
        <f t="shared" si="17"/>
        <v>1134</v>
      </c>
      <c r="B1124">
        <f ca="1">IF(OR(INDEX(ORCAMENTO!$AI:$AI,$A1124)&lt;&gt;"",INDEX(ORCAMENTO!$AH:$AH,$A1124)="⚠",INDEX(ORCAMENTO!$AH:$AH,$A1124)="◔"),1,0)</f>
        <v>0</v>
      </c>
      <c r="C1124">
        <f ca="1">SUM($B$1:B1124)</f>
        <v>12</v>
      </c>
    </row>
    <row r="1125" spans="1:3" ht="15" customHeight="1" x14ac:dyDescent="0.25">
      <c r="A1125">
        <f t="shared" si="17"/>
        <v>1135</v>
      </c>
      <c r="B1125">
        <f ca="1">IF(OR(INDEX(ORCAMENTO!$AI:$AI,$A1125)&lt;&gt;"",INDEX(ORCAMENTO!$AH:$AH,$A1125)="⚠",INDEX(ORCAMENTO!$AH:$AH,$A1125)="◔"),1,0)</f>
        <v>0</v>
      </c>
      <c r="C1125">
        <f ca="1">SUM($B$1:B1125)</f>
        <v>12</v>
      </c>
    </row>
    <row r="1126" spans="1:3" ht="15" customHeight="1" x14ac:dyDescent="0.25">
      <c r="A1126">
        <f t="shared" si="17"/>
        <v>1136</v>
      </c>
      <c r="B1126">
        <f ca="1">IF(OR(INDEX(ORCAMENTO!$AI:$AI,$A1126)&lt;&gt;"",INDEX(ORCAMENTO!$AH:$AH,$A1126)="⚠",INDEX(ORCAMENTO!$AH:$AH,$A1126)="◔"),1,0)</f>
        <v>0</v>
      </c>
      <c r="C1126">
        <f ca="1">SUM($B$1:B1126)</f>
        <v>12</v>
      </c>
    </row>
    <row r="1127" spans="1:3" ht="15" customHeight="1" x14ac:dyDescent="0.25">
      <c r="A1127">
        <f t="shared" si="17"/>
        <v>1137</v>
      </c>
      <c r="B1127">
        <f ca="1">IF(OR(INDEX(ORCAMENTO!$AI:$AI,$A1127)&lt;&gt;"",INDEX(ORCAMENTO!$AH:$AH,$A1127)="⚠",INDEX(ORCAMENTO!$AH:$AH,$A1127)="◔"),1,0)</f>
        <v>0</v>
      </c>
      <c r="C1127">
        <f ca="1">SUM($B$1:B1127)</f>
        <v>12</v>
      </c>
    </row>
    <row r="1128" spans="1:3" ht="15" customHeight="1" x14ac:dyDescent="0.25">
      <c r="A1128">
        <f t="shared" si="17"/>
        <v>1138</v>
      </c>
      <c r="B1128">
        <f ca="1">IF(OR(INDEX(ORCAMENTO!$AI:$AI,$A1128)&lt;&gt;"",INDEX(ORCAMENTO!$AH:$AH,$A1128)="⚠",INDEX(ORCAMENTO!$AH:$AH,$A1128)="◔"),1,0)</f>
        <v>0</v>
      </c>
      <c r="C1128">
        <f ca="1">SUM($B$1:B1128)</f>
        <v>12</v>
      </c>
    </row>
    <row r="1129" spans="1:3" ht="15" customHeight="1" x14ac:dyDescent="0.25">
      <c r="A1129">
        <f t="shared" si="17"/>
        <v>1139</v>
      </c>
      <c r="B1129">
        <f ca="1">IF(OR(INDEX(ORCAMENTO!$AI:$AI,$A1129)&lt;&gt;"",INDEX(ORCAMENTO!$AH:$AH,$A1129)="⚠",INDEX(ORCAMENTO!$AH:$AH,$A1129)="◔"),1,0)</f>
        <v>0</v>
      </c>
      <c r="C1129">
        <f ca="1">SUM($B$1:B1129)</f>
        <v>12</v>
      </c>
    </row>
    <row r="1130" spans="1:3" ht="15" customHeight="1" x14ac:dyDescent="0.25">
      <c r="A1130">
        <f t="shared" si="17"/>
        <v>1140</v>
      </c>
      <c r="B1130">
        <f ca="1">IF(OR(INDEX(ORCAMENTO!$AI:$AI,$A1130)&lt;&gt;"",INDEX(ORCAMENTO!$AH:$AH,$A1130)="⚠",INDEX(ORCAMENTO!$AH:$AH,$A1130)="◔"),1,0)</f>
        <v>0</v>
      </c>
      <c r="C1130">
        <f ca="1">SUM($B$1:B1130)</f>
        <v>12</v>
      </c>
    </row>
    <row r="1131" spans="1:3" ht="15" customHeight="1" x14ac:dyDescent="0.25">
      <c r="A1131">
        <f t="shared" si="17"/>
        <v>1141</v>
      </c>
      <c r="B1131">
        <f ca="1">IF(OR(INDEX(ORCAMENTO!$AI:$AI,$A1131)&lt;&gt;"",INDEX(ORCAMENTO!$AH:$AH,$A1131)="⚠",INDEX(ORCAMENTO!$AH:$AH,$A1131)="◔"),1,0)</f>
        <v>0</v>
      </c>
      <c r="C1131">
        <f ca="1">SUM($B$1:B1131)</f>
        <v>12</v>
      </c>
    </row>
    <row r="1132" spans="1:3" ht="15" customHeight="1" x14ac:dyDescent="0.25">
      <c r="A1132">
        <f t="shared" si="17"/>
        <v>1142</v>
      </c>
      <c r="B1132">
        <f ca="1">IF(OR(INDEX(ORCAMENTO!$AI:$AI,$A1132)&lt;&gt;"",INDEX(ORCAMENTO!$AH:$AH,$A1132)="⚠",INDEX(ORCAMENTO!$AH:$AH,$A1132)="◔"),1,0)</f>
        <v>0</v>
      </c>
      <c r="C1132">
        <f ca="1">SUM($B$1:B1132)</f>
        <v>12</v>
      </c>
    </row>
    <row r="1133" spans="1:3" ht="15" customHeight="1" x14ac:dyDescent="0.25">
      <c r="A1133">
        <f t="shared" si="17"/>
        <v>1143</v>
      </c>
      <c r="B1133">
        <f ca="1">IF(OR(INDEX(ORCAMENTO!$AI:$AI,$A1133)&lt;&gt;"",INDEX(ORCAMENTO!$AH:$AH,$A1133)="⚠",INDEX(ORCAMENTO!$AH:$AH,$A1133)="◔"),1,0)</f>
        <v>0</v>
      </c>
      <c r="C1133">
        <f ca="1">SUM($B$1:B1133)</f>
        <v>12</v>
      </c>
    </row>
    <row r="1134" spans="1:3" ht="15" customHeight="1" x14ac:dyDescent="0.25">
      <c r="A1134">
        <f t="shared" si="17"/>
        <v>1144</v>
      </c>
      <c r="B1134">
        <f ca="1">IF(OR(INDEX(ORCAMENTO!$AI:$AI,$A1134)&lt;&gt;"",INDEX(ORCAMENTO!$AH:$AH,$A1134)="⚠",INDEX(ORCAMENTO!$AH:$AH,$A1134)="◔"),1,0)</f>
        <v>0</v>
      </c>
      <c r="C1134">
        <f ca="1">SUM($B$1:B1134)</f>
        <v>12</v>
      </c>
    </row>
    <row r="1135" spans="1:3" ht="15" customHeight="1" x14ac:dyDescent="0.25">
      <c r="A1135">
        <f t="shared" si="17"/>
        <v>1145</v>
      </c>
      <c r="B1135">
        <f ca="1">IF(OR(INDEX(ORCAMENTO!$AI:$AI,$A1135)&lt;&gt;"",INDEX(ORCAMENTO!$AH:$AH,$A1135)="⚠",INDEX(ORCAMENTO!$AH:$AH,$A1135)="◔"),1,0)</f>
        <v>0</v>
      </c>
      <c r="C1135">
        <f ca="1">SUM($B$1:B1135)</f>
        <v>12</v>
      </c>
    </row>
    <row r="1136" spans="1:3" ht="15" customHeight="1" x14ac:dyDescent="0.25">
      <c r="A1136">
        <f t="shared" si="17"/>
        <v>1146</v>
      </c>
      <c r="B1136">
        <f ca="1">IF(OR(INDEX(ORCAMENTO!$AI:$AI,$A1136)&lt;&gt;"",INDEX(ORCAMENTO!$AH:$AH,$A1136)="⚠",INDEX(ORCAMENTO!$AH:$AH,$A1136)="◔"),1,0)</f>
        <v>0</v>
      </c>
      <c r="C1136">
        <f ca="1">SUM($B$1:B1136)</f>
        <v>12</v>
      </c>
    </row>
    <row r="1137" spans="1:3" ht="15" customHeight="1" x14ac:dyDescent="0.25">
      <c r="A1137">
        <f t="shared" si="17"/>
        <v>1147</v>
      </c>
      <c r="B1137">
        <f ca="1">IF(OR(INDEX(ORCAMENTO!$AI:$AI,$A1137)&lt;&gt;"",INDEX(ORCAMENTO!$AH:$AH,$A1137)="⚠",INDEX(ORCAMENTO!$AH:$AH,$A1137)="◔"),1,0)</f>
        <v>0</v>
      </c>
      <c r="C1137">
        <f ca="1">SUM($B$1:B1137)</f>
        <v>12</v>
      </c>
    </row>
    <row r="1138" spans="1:3" ht="15" customHeight="1" x14ac:dyDescent="0.25">
      <c r="A1138">
        <f t="shared" si="17"/>
        <v>1148</v>
      </c>
      <c r="B1138">
        <f ca="1">IF(OR(INDEX(ORCAMENTO!$AI:$AI,$A1138)&lt;&gt;"",INDEX(ORCAMENTO!$AH:$AH,$A1138)="⚠",INDEX(ORCAMENTO!$AH:$AH,$A1138)="◔"),1,0)</f>
        <v>0</v>
      </c>
      <c r="C1138">
        <f ca="1">SUM($B$1:B1138)</f>
        <v>12</v>
      </c>
    </row>
    <row r="1139" spans="1:3" ht="15" customHeight="1" x14ac:dyDescent="0.25">
      <c r="A1139">
        <f t="shared" si="17"/>
        <v>1149</v>
      </c>
      <c r="B1139">
        <f ca="1">IF(OR(INDEX(ORCAMENTO!$AI:$AI,$A1139)&lt;&gt;"",INDEX(ORCAMENTO!$AH:$AH,$A1139)="⚠",INDEX(ORCAMENTO!$AH:$AH,$A1139)="◔"),1,0)</f>
        <v>0</v>
      </c>
      <c r="C1139">
        <f ca="1">SUM($B$1:B1139)</f>
        <v>12</v>
      </c>
    </row>
    <row r="1140" spans="1:3" ht="15" customHeight="1" x14ac:dyDescent="0.25">
      <c r="A1140">
        <f t="shared" si="17"/>
        <v>1150</v>
      </c>
      <c r="B1140">
        <f ca="1">IF(OR(INDEX(ORCAMENTO!$AI:$AI,$A1140)&lt;&gt;"",INDEX(ORCAMENTO!$AH:$AH,$A1140)="⚠",INDEX(ORCAMENTO!$AH:$AH,$A1140)="◔"),1,0)</f>
        <v>0</v>
      </c>
      <c r="C1140">
        <f ca="1">SUM($B$1:B1140)</f>
        <v>12</v>
      </c>
    </row>
    <row r="1141" spans="1:3" ht="15" customHeight="1" x14ac:dyDescent="0.25">
      <c r="A1141">
        <f t="shared" si="17"/>
        <v>1151</v>
      </c>
      <c r="B1141">
        <f ca="1">IF(OR(INDEX(ORCAMENTO!$AI:$AI,$A1141)&lt;&gt;"",INDEX(ORCAMENTO!$AH:$AH,$A1141)="⚠",INDEX(ORCAMENTO!$AH:$AH,$A1141)="◔"),1,0)</f>
        <v>0</v>
      </c>
      <c r="C1141">
        <f ca="1">SUM($B$1:B1141)</f>
        <v>12</v>
      </c>
    </row>
    <row r="1142" spans="1:3" ht="15" customHeight="1" x14ac:dyDescent="0.25">
      <c r="A1142">
        <f t="shared" si="17"/>
        <v>1152</v>
      </c>
      <c r="B1142">
        <f ca="1">IF(OR(INDEX(ORCAMENTO!$AI:$AI,$A1142)&lt;&gt;"",INDEX(ORCAMENTO!$AH:$AH,$A1142)="⚠",INDEX(ORCAMENTO!$AH:$AH,$A1142)="◔"),1,0)</f>
        <v>0</v>
      </c>
      <c r="C1142">
        <f ca="1">SUM($B$1:B1142)</f>
        <v>12</v>
      </c>
    </row>
    <row r="1143" spans="1:3" ht="15" customHeight="1" x14ac:dyDescent="0.25">
      <c r="A1143">
        <f t="shared" si="17"/>
        <v>1153</v>
      </c>
      <c r="B1143">
        <f ca="1">IF(OR(INDEX(ORCAMENTO!$AI:$AI,$A1143)&lt;&gt;"",INDEX(ORCAMENTO!$AH:$AH,$A1143)="⚠",INDEX(ORCAMENTO!$AH:$AH,$A1143)="◔"),1,0)</f>
        <v>0</v>
      </c>
      <c r="C1143">
        <f ca="1">SUM($B$1:B1143)</f>
        <v>12</v>
      </c>
    </row>
    <row r="1144" spans="1:3" ht="15" customHeight="1" x14ac:dyDescent="0.25">
      <c r="A1144">
        <f t="shared" si="17"/>
        <v>1154</v>
      </c>
      <c r="B1144">
        <f ca="1">IF(OR(INDEX(ORCAMENTO!$AI:$AI,$A1144)&lt;&gt;"",INDEX(ORCAMENTO!$AH:$AH,$A1144)="⚠",INDEX(ORCAMENTO!$AH:$AH,$A1144)="◔"),1,0)</f>
        <v>0</v>
      </c>
      <c r="C1144">
        <f ca="1">SUM($B$1:B1144)</f>
        <v>12</v>
      </c>
    </row>
    <row r="1145" spans="1:3" ht="15" customHeight="1" x14ac:dyDescent="0.25">
      <c r="A1145">
        <f t="shared" si="17"/>
        <v>1155</v>
      </c>
      <c r="B1145">
        <f ca="1">IF(OR(INDEX(ORCAMENTO!$AI:$AI,$A1145)&lt;&gt;"",INDEX(ORCAMENTO!$AH:$AH,$A1145)="⚠",INDEX(ORCAMENTO!$AH:$AH,$A1145)="◔"),1,0)</f>
        <v>0</v>
      </c>
      <c r="C1145">
        <f ca="1">SUM($B$1:B1145)</f>
        <v>12</v>
      </c>
    </row>
    <row r="1146" spans="1:3" ht="15" customHeight="1" x14ac:dyDescent="0.25">
      <c r="A1146">
        <f t="shared" si="17"/>
        <v>1156</v>
      </c>
      <c r="B1146">
        <f ca="1">IF(OR(INDEX(ORCAMENTO!$AI:$AI,$A1146)&lt;&gt;"",INDEX(ORCAMENTO!$AH:$AH,$A1146)="⚠",INDEX(ORCAMENTO!$AH:$AH,$A1146)="◔"),1,0)</f>
        <v>0</v>
      </c>
      <c r="C1146">
        <f ca="1">SUM($B$1:B1146)</f>
        <v>12</v>
      </c>
    </row>
    <row r="1147" spans="1:3" ht="15" customHeight="1" x14ac:dyDescent="0.25">
      <c r="A1147">
        <f t="shared" si="17"/>
        <v>1157</v>
      </c>
      <c r="B1147">
        <f ca="1">IF(OR(INDEX(ORCAMENTO!$AI:$AI,$A1147)&lt;&gt;"",INDEX(ORCAMENTO!$AH:$AH,$A1147)="⚠",INDEX(ORCAMENTO!$AH:$AH,$A1147)="◔"),1,0)</f>
        <v>0</v>
      </c>
      <c r="C1147">
        <f ca="1">SUM($B$1:B1147)</f>
        <v>12</v>
      </c>
    </row>
    <row r="1148" spans="1:3" ht="15" customHeight="1" x14ac:dyDescent="0.25">
      <c r="A1148">
        <f t="shared" si="17"/>
        <v>1158</v>
      </c>
      <c r="B1148">
        <f ca="1">IF(OR(INDEX(ORCAMENTO!$AI:$AI,$A1148)&lt;&gt;"",INDEX(ORCAMENTO!$AH:$AH,$A1148)="⚠",INDEX(ORCAMENTO!$AH:$AH,$A1148)="◔"),1,0)</f>
        <v>0</v>
      </c>
      <c r="C1148">
        <f ca="1">SUM($B$1:B1148)</f>
        <v>12</v>
      </c>
    </row>
    <row r="1149" spans="1:3" ht="15" customHeight="1" x14ac:dyDescent="0.25">
      <c r="A1149">
        <f t="shared" si="17"/>
        <v>1159</v>
      </c>
      <c r="B1149">
        <f ca="1">IF(OR(INDEX(ORCAMENTO!$AI:$AI,$A1149)&lt;&gt;"",INDEX(ORCAMENTO!$AH:$AH,$A1149)="⚠",INDEX(ORCAMENTO!$AH:$AH,$A1149)="◔"),1,0)</f>
        <v>0</v>
      </c>
      <c r="C1149">
        <f ca="1">SUM($B$1:B1149)</f>
        <v>12</v>
      </c>
    </row>
    <row r="1150" spans="1:3" ht="15" customHeight="1" x14ac:dyDescent="0.25">
      <c r="A1150">
        <f t="shared" si="17"/>
        <v>1160</v>
      </c>
      <c r="B1150">
        <f ca="1">IF(OR(INDEX(ORCAMENTO!$AI:$AI,$A1150)&lt;&gt;"",INDEX(ORCAMENTO!$AH:$AH,$A1150)="⚠",INDEX(ORCAMENTO!$AH:$AH,$A1150)="◔"),1,0)</f>
        <v>0</v>
      </c>
      <c r="C1150">
        <f ca="1">SUM($B$1:B1150)</f>
        <v>12</v>
      </c>
    </row>
    <row r="1151" spans="1:3" ht="15" customHeight="1" x14ac:dyDescent="0.25">
      <c r="A1151">
        <f t="shared" si="17"/>
        <v>1161</v>
      </c>
      <c r="B1151">
        <f ca="1">IF(OR(INDEX(ORCAMENTO!$AI:$AI,$A1151)&lt;&gt;"",INDEX(ORCAMENTO!$AH:$AH,$A1151)="⚠",INDEX(ORCAMENTO!$AH:$AH,$A1151)="◔"),1,0)</f>
        <v>0</v>
      </c>
      <c r="C1151">
        <f ca="1">SUM($B$1:B1151)</f>
        <v>12</v>
      </c>
    </row>
    <row r="1152" spans="1:3" ht="15" customHeight="1" x14ac:dyDescent="0.25">
      <c r="A1152">
        <f t="shared" si="17"/>
        <v>1162</v>
      </c>
      <c r="B1152">
        <f ca="1">IF(OR(INDEX(ORCAMENTO!$AI:$AI,$A1152)&lt;&gt;"",INDEX(ORCAMENTO!$AH:$AH,$A1152)="⚠",INDEX(ORCAMENTO!$AH:$AH,$A1152)="◔"),1,0)</f>
        <v>0</v>
      </c>
      <c r="C1152">
        <f ca="1">SUM($B$1:B1152)</f>
        <v>12</v>
      </c>
    </row>
    <row r="1153" spans="1:3" ht="15" customHeight="1" x14ac:dyDescent="0.25">
      <c r="A1153">
        <f t="shared" ref="A1153:A1216" si="18">ROW()+10</f>
        <v>1163</v>
      </c>
      <c r="B1153">
        <f ca="1">IF(OR(INDEX(ORCAMENTO!$AI:$AI,$A1153)&lt;&gt;"",INDEX(ORCAMENTO!$AH:$AH,$A1153)="⚠",INDEX(ORCAMENTO!$AH:$AH,$A1153)="◔"),1,0)</f>
        <v>0</v>
      </c>
      <c r="C1153">
        <f ca="1">SUM($B$1:B1153)</f>
        <v>12</v>
      </c>
    </row>
    <row r="1154" spans="1:3" ht="15" customHeight="1" x14ac:dyDescent="0.25">
      <c r="A1154">
        <f t="shared" si="18"/>
        <v>1164</v>
      </c>
      <c r="B1154">
        <f ca="1">IF(OR(INDEX(ORCAMENTO!$AI:$AI,$A1154)&lt;&gt;"",INDEX(ORCAMENTO!$AH:$AH,$A1154)="⚠",INDEX(ORCAMENTO!$AH:$AH,$A1154)="◔"),1,0)</f>
        <v>0</v>
      </c>
      <c r="C1154">
        <f ca="1">SUM($B$1:B1154)</f>
        <v>12</v>
      </c>
    </row>
    <row r="1155" spans="1:3" ht="15" customHeight="1" x14ac:dyDescent="0.25">
      <c r="A1155">
        <f t="shared" si="18"/>
        <v>1165</v>
      </c>
      <c r="B1155">
        <f ca="1">IF(OR(INDEX(ORCAMENTO!$AI:$AI,$A1155)&lt;&gt;"",INDEX(ORCAMENTO!$AH:$AH,$A1155)="⚠",INDEX(ORCAMENTO!$AH:$AH,$A1155)="◔"),1,0)</f>
        <v>0</v>
      </c>
      <c r="C1155">
        <f ca="1">SUM($B$1:B1155)</f>
        <v>12</v>
      </c>
    </row>
    <row r="1156" spans="1:3" ht="15" customHeight="1" x14ac:dyDescent="0.25">
      <c r="A1156">
        <f t="shared" si="18"/>
        <v>1166</v>
      </c>
      <c r="B1156">
        <f ca="1">IF(OR(INDEX(ORCAMENTO!$AI:$AI,$A1156)&lt;&gt;"",INDEX(ORCAMENTO!$AH:$AH,$A1156)="⚠",INDEX(ORCAMENTO!$AH:$AH,$A1156)="◔"),1,0)</f>
        <v>0</v>
      </c>
      <c r="C1156">
        <f ca="1">SUM($B$1:B1156)</f>
        <v>12</v>
      </c>
    </row>
    <row r="1157" spans="1:3" ht="15" customHeight="1" x14ac:dyDescent="0.25">
      <c r="A1157">
        <f t="shared" si="18"/>
        <v>1167</v>
      </c>
      <c r="B1157">
        <f ca="1">IF(OR(INDEX(ORCAMENTO!$AI:$AI,$A1157)&lt;&gt;"",INDEX(ORCAMENTO!$AH:$AH,$A1157)="⚠",INDEX(ORCAMENTO!$AH:$AH,$A1157)="◔"),1,0)</f>
        <v>0</v>
      </c>
      <c r="C1157">
        <f ca="1">SUM($B$1:B1157)</f>
        <v>12</v>
      </c>
    </row>
    <row r="1158" spans="1:3" ht="15" customHeight="1" x14ac:dyDescent="0.25">
      <c r="A1158">
        <f t="shared" si="18"/>
        <v>1168</v>
      </c>
      <c r="B1158">
        <f ca="1">IF(OR(INDEX(ORCAMENTO!$AI:$AI,$A1158)&lt;&gt;"",INDEX(ORCAMENTO!$AH:$AH,$A1158)="⚠",INDEX(ORCAMENTO!$AH:$AH,$A1158)="◔"),1,0)</f>
        <v>0</v>
      </c>
      <c r="C1158">
        <f ca="1">SUM($B$1:B1158)</f>
        <v>12</v>
      </c>
    </row>
    <row r="1159" spans="1:3" ht="15" customHeight="1" x14ac:dyDescent="0.25">
      <c r="A1159">
        <f t="shared" si="18"/>
        <v>1169</v>
      </c>
      <c r="B1159">
        <f ca="1">IF(OR(INDEX(ORCAMENTO!$AI:$AI,$A1159)&lt;&gt;"",INDEX(ORCAMENTO!$AH:$AH,$A1159)="⚠",INDEX(ORCAMENTO!$AH:$AH,$A1159)="◔"),1,0)</f>
        <v>0</v>
      </c>
      <c r="C1159">
        <f ca="1">SUM($B$1:B1159)</f>
        <v>12</v>
      </c>
    </row>
    <row r="1160" spans="1:3" ht="15" customHeight="1" x14ac:dyDescent="0.25">
      <c r="A1160">
        <f t="shared" si="18"/>
        <v>1170</v>
      </c>
      <c r="B1160">
        <f ca="1">IF(OR(INDEX(ORCAMENTO!$AI:$AI,$A1160)&lt;&gt;"",INDEX(ORCAMENTO!$AH:$AH,$A1160)="⚠",INDEX(ORCAMENTO!$AH:$AH,$A1160)="◔"),1,0)</f>
        <v>0</v>
      </c>
      <c r="C1160">
        <f ca="1">SUM($B$1:B1160)</f>
        <v>12</v>
      </c>
    </row>
    <row r="1161" spans="1:3" ht="15" customHeight="1" x14ac:dyDescent="0.25">
      <c r="A1161">
        <f t="shared" si="18"/>
        <v>1171</v>
      </c>
      <c r="B1161">
        <f ca="1">IF(OR(INDEX(ORCAMENTO!$AI:$AI,$A1161)&lt;&gt;"",INDEX(ORCAMENTO!$AH:$AH,$A1161)="⚠",INDEX(ORCAMENTO!$AH:$AH,$A1161)="◔"),1,0)</f>
        <v>0</v>
      </c>
      <c r="C1161">
        <f ca="1">SUM($B$1:B1161)</f>
        <v>12</v>
      </c>
    </row>
    <row r="1162" spans="1:3" ht="15" customHeight="1" x14ac:dyDescent="0.25">
      <c r="A1162">
        <f t="shared" si="18"/>
        <v>1172</v>
      </c>
      <c r="B1162">
        <f ca="1">IF(OR(INDEX(ORCAMENTO!$AI:$AI,$A1162)&lt;&gt;"",INDEX(ORCAMENTO!$AH:$AH,$A1162)="⚠",INDEX(ORCAMENTO!$AH:$AH,$A1162)="◔"),1,0)</f>
        <v>0</v>
      </c>
      <c r="C1162">
        <f ca="1">SUM($B$1:B1162)</f>
        <v>12</v>
      </c>
    </row>
    <row r="1163" spans="1:3" ht="15" customHeight="1" x14ac:dyDescent="0.25">
      <c r="A1163">
        <f t="shared" si="18"/>
        <v>1173</v>
      </c>
      <c r="B1163">
        <f ca="1">IF(OR(INDEX(ORCAMENTO!$AI:$AI,$A1163)&lt;&gt;"",INDEX(ORCAMENTO!$AH:$AH,$A1163)="⚠",INDEX(ORCAMENTO!$AH:$AH,$A1163)="◔"),1,0)</f>
        <v>0</v>
      </c>
      <c r="C1163">
        <f ca="1">SUM($B$1:B1163)</f>
        <v>12</v>
      </c>
    </row>
    <row r="1164" spans="1:3" ht="15" customHeight="1" x14ac:dyDescent="0.25">
      <c r="A1164">
        <f t="shared" si="18"/>
        <v>1174</v>
      </c>
      <c r="B1164">
        <f ca="1">IF(OR(INDEX(ORCAMENTO!$AI:$AI,$A1164)&lt;&gt;"",INDEX(ORCAMENTO!$AH:$AH,$A1164)="⚠",INDEX(ORCAMENTO!$AH:$AH,$A1164)="◔"),1,0)</f>
        <v>0</v>
      </c>
      <c r="C1164">
        <f ca="1">SUM($B$1:B1164)</f>
        <v>12</v>
      </c>
    </row>
    <row r="1165" spans="1:3" ht="15" customHeight="1" x14ac:dyDescent="0.25">
      <c r="A1165">
        <f t="shared" si="18"/>
        <v>1175</v>
      </c>
      <c r="B1165">
        <f ca="1">IF(OR(INDEX(ORCAMENTO!$AI:$AI,$A1165)&lt;&gt;"",INDEX(ORCAMENTO!$AH:$AH,$A1165)="⚠",INDEX(ORCAMENTO!$AH:$AH,$A1165)="◔"),1,0)</f>
        <v>0</v>
      </c>
      <c r="C1165">
        <f ca="1">SUM($B$1:B1165)</f>
        <v>12</v>
      </c>
    </row>
    <row r="1166" spans="1:3" ht="15" customHeight="1" x14ac:dyDescent="0.25">
      <c r="A1166">
        <f t="shared" si="18"/>
        <v>1176</v>
      </c>
      <c r="B1166">
        <f ca="1">IF(OR(INDEX(ORCAMENTO!$AI:$AI,$A1166)&lt;&gt;"",INDEX(ORCAMENTO!$AH:$AH,$A1166)="⚠",INDEX(ORCAMENTO!$AH:$AH,$A1166)="◔"),1,0)</f>
        <v>0</v>
      </c>
      <c r="C1166">
        <f ca="1">SUM($B$1:B1166)</f>
        <v>12</v>
      </c>
    </row>
    <row r="1167" spans="1:3" ht="15" customHeight="1" x14ac:dyDescent="0.25">
      <c r="A1167">
        <f t="shared" si="18"/>
        <v>1177</v>
      </c>
      <c r="B1167">
        <f ca="1">IF(OR(INDEX(ORCAMENTO!$AI:$AI,$A1167)&lt;&gt;"",INDEX(ORCAMENTO!$AH:$AH,$A1167)="⚠",INDEX(ORCAMENTO!$AH:$AH,$A1167)="◔"),1,0)</f>
        <v>0</v>
      </c>
      <c r="C1167">
        <f ca="1">SUM($B$1:B1167)</f>
        <v>12</v>
      </c>
    </row>
    <row r="1168" spans="1:3" ht="15" customHeight="1" x14ac:dyDescent="0.25">
      <c r="A1168">
        <f t="shared" si="18"/>
        <v>1178</v>
      </c>
      <c r="B1168">
        <f ca="1">IF(OR(INDEX(ORCAMENTO!$AI:$AI,$A1168)&lt;&gt;"",INDEX(ORCAMENTO!$AH:$AH,$A1168)="⚠",INDEX(ORCAMENTO!$AH:$AH,$A1168)="◔"),1,0)</f>
        <v>0</v>
      </c>
      <c r="C1168">
        <f ca="1">SUM($B$1:B1168)</f>
        <v>12</v>
      </c>
    </row>
    <row r="1169" spans="1:3" ht="15" customHeight="1" x14ac:dyDescent="0.25">
      <c r="A1169">
        <f t="shared" si="18"/>
        <v>1179</v>
      </c>
      <c r="B1169">
        <f ca="1">IF(OR(INDEX(ORCAMENTO!$AI:$AI,$A1169)&lt;&gt;"",INDEX(ORCAMENTO!$AH:$AH,$A1169)="⚠",INDEX(ORCAMENTO!$AH:$AH,$A1169)="◔"),1,0)</f>
        <v>0</v>
      </c>
      <c r="C1169">
        <f ca="1">SUM($B$1:B1169)</f>
        <v>12</v>
      </c>
    </row>
    <row r="1170" spans="1:3" ht="15" customHeight="1" x14ac:dyDescent="0.25">
      <c r="A1170">
        <f t="shared" si="18"/>
        <v>1180</v>
      </c>
      <c r="B1170">
        <f ca="1">IF(OR(INDEX(ORCAMENTO!$AI:$AI,$A1170)&lt;&gt;"",INDEX(ORCAMENTO!$AH:$AH,$A1170)="⚠",INDEX(ORCAMENTO!$AH:$AH,$A1170)="◔"),1,0)</f>
        <v>0</v>
      </c>
      <c r="C1170">
        <f ca="1">SUM($B$1:B1170)</f>
        <v>12</v>
      </c>
    </row>
    <row r="1171" spans="1:3" ht="15" customHeight="1" x14ac:dyDescent="0.25">
      <c r="A1171">
        <f t="shared" si="18"/>
        <v>1181</v>
      </c>
      <c r="B1171">
        <f ca="1">IF(OR(INDEX(ORCAMENTO!$AI:$AI,$A1171)&lt;&gt;"",INDEX(ORCAMENTO!$AH:$AH,$A1171)="⚠",INDEX(ORCAMENTO!$AH:$AH,$A1171)="◔"),1,0)</f>
        <v>0</v>
      </c>
      <c r="C1171">
        <f ca="1">SUM($B$1:B1171)</f>
        <v>12</v>
      </c>
    </row>
    <row r="1172" spans="1:3" ht="15" customHeight="1" x14ac:dyDescent="0.25">
      <c r="A1172">
        <f t="shared" si="18"/>
        <v>1182</v>
      </c>
      <c r="B1172">
        <f ca="1">IF(OR(INDEX(ORCAMENTO!$AI:$AI,$A1172)&lt;&gt;"",INDEX(ORCAMENTO!$AH:$AH,$A1172)="⚠",INDEX(ORCAMENTO!$AH:$AH,$A1172)="◔"),1,0)</f>
        <v>0</v>
      </c>
      <c r="C1172">
        <f ca="1">SUM($B$1:B1172)</f>
        <v>12</v>
      </c>
    </row>
    <row r="1173" spans="1:3" ht="15" customHeight="1" x14ac:dyDescent="0.25">
      <c r="A1173">
        <f t="shared" si="18"/>
        <v>1183</v>
      </c>
      <c r="B1173">
        <f ca="1">IF(OR(INDEX(ORCAMENTO!$AI:$AI,$A1173)&lt;&gt;"",INDEX(ORCAMENTO!$AH:$AH,$A1173)="⚠",INDEX(ORCAMENTO!$AH:$AH,$A1173)="◔"),1,0)</f>
        <v>0</v>
      </c>
      <c r="C1173">
        <f ca="1">SUM($B$1:B1173)</f>
        <v>12</v>
      </c>
    </row>
    <row r="1174" spans="1:3" ht="15" customHeight="1" x14ac:dyDescent="0.25">
      <c r="A1174">
        <f t="shared" si="18"/>
        <v>1184</v>
      </c>
      <c r="B1174">
        <f ca="1">IF(OR(INDEX(ORCAMENTO!$AI:$AI,$A1174)&lt;&gt;"",INDEX(ORCAMENTO!$AH:$AH,$A1174)="⚠",INDEX(ORCAMENTO!$AH:$AH,$A1174)="◔"),1,0)</f>
        <v>0</v>
      </c>
      <c r="C1174">
        <f ca="1">SUM($B$1:B1174)</f>
        <v>12</v>
      </c>
    </row>
    <row r="1175" spans="1:3" ht="15" customHeight="1" x14ac:dyDescent="0.25">
      <c r="A1175">
        <f t="shared" si="18"/>
        <v>1185</v>
      </c>
      <c r="B1175">
        <f ca="1">IF(OR(INDEX(ORCAMENTO!$AI:$AI,$A1175)&lt;&gt;"",INDEX(ORCAMENTO!$AH:$AH,$A1175)="⚠",INDEX(ORCAMENTO!$AH:$AH,$A1175)="◔"),1,0)</f>
        <v>0</v>
      </c>
      <c r="C1175">
        <f ca="1">SUM($B$1:B1175)</f>
        <v>12</v>
      </c>
    </row>
    <row r="1176" spans="1:3" ht="15" customHeight="1" x14ac:dyDescent="0.25">
      <c r="A1176">
        <f t="shared" si="18"/>
        <v>1186</v>
      </c>
      <c r="B1176">
        <f ca="1">IF(OR(INDEX(ORCAMENTO!$AI:$AI,$A1176)&lt;&gt;"",INDEX(ORCAMENTO!$AH:$AH,$A1176)="⚠",INDEX(ORCAMENTO!$AH:$AH,$A1176)="◔"),1,0)</f>
        <v>0</v>
      </c>
      <c r="C1176">
        <f ca="1">SUM($B$1:B1176)</f>
        <v>12</v>
      </c>
    </row>
    <row r="1177" spans="1:3" ht="15" customHeight="1" x14ac:dyDescent="0.25">
      <c r="A1177">
        <f t="shared" si="18"/>
        <v>1187</v>
      </c>
      <c r="B1177">
        <f ca="1">IF(OR(INDEX(ORCAMENTO!$AI:$AI,$A1177)&lt;&gt;"",INDEX(ORCAMENTO!$AH:$AH,$A1177)="⚠",INDEX(ORCAMENTO!$AH:$AH,$A1177)="◔"),1,0)</f>
        <v>0</v>
      </c>
      <c r="C1177">
        <f ca="1">SUM($B$1:B1177)</f>
        <v>12</v>
      </c>
    </row>
    <row r="1178" spans="1:3" ht="15" customHeight="1" x14ac:dyDescent="0.25">
      <c r="A1178">
        <f t="shared" si="18"/>
        <v>1188</v>
      </c>
      <c r="B1178">
        <f ca="1">IF(OR(INDEX(ORCAMENTO!$AI:$AI,$A1178)&lt;&gt;"",INDEX(ORCAMENTO!$AH:$AH,$A1178)="⚠",INDEX(ORCAMENTO!$AH:$AH,$A1178)="◔"),1,0)</f>
        <v>0</v>
      </c>
      <c r="C1178">
        <f ca="1">SUM($B$1:B1178)</f>
        <v>12</v>
      </c>
    </row>
    <row r="1179" spans="1:3" ht="15" customHeight="1" x14ac:dyDescent="0.25">
      <c r="A1179">
        <f t="shared" si="18"/>
        <v>1189</v>
      </c>
      <c r="B1179">
        <f ca="1">IF(OR(INDEX(ORCAMENTO!$AI:$AI,$A1179)&lt;&gt;"",INDEX(ORCAMENTO!$AH:$AH,$A1179)="⚠",INDEX(ORCAMENTO!$AH:$AH,$A1179)="◔"),1,0)</f>
        <v>0</v>
      </c>
      <c r="C1179">
        <f ca="1">SUM($B$1:B1179)</f>
        <v>12</v>
      </c>
    </row>
    <row r="1180" spans="1:3" ht="15" customHeight="1" x14ac:dyDescent="0.25">
      <c r="A1180">
        <f t="shared" si="18"/>
        <v>1190</v>
      </c>
      <c r="B1180">
        <f ca="1">IF(OR(INDEX(ORCAMENTO!$AI:$AI,$A1180)&lt;&gt;"",INDEX(ORCAMENTO!$AH:$AH,$A1180)="⚠",INDEX(ORCAMENTO!$AH:$AH,$A1180)="◔"),1,0)</f>
        <v>0</v>
      </c>
      <c r="C1180">
        <f ca="1">SUM($B$1:B1180)</f>
        <v>12</v>
      </c>
    </row>
    <row r="1181" spans="1:3" ht="15" customHeight="1" x14ac:dyDescent="0.25">
      <c r="A1181">
        <f t="shared" si="18"/>
        <v>1191</v>
      </c>
      <c r="B1181">
        <f ca="1">IF(OR(INDEX(ORCAMENTO!$AI:$AI,$A1181)&lt;&gt;"",INDEX(ORCAMENTO!$AH:$AH,$A1181)="⚠",INDEX(ORCAMENTO!$AH:$AH,$A1181)="◔"),1,0)</f>
        <v>0</v>
      </c>
      <c r="C1181">
        <f ca="1">SUM($B$1:B1181)</f>
        <v>12</v>
      </c>
    </row>
    <row r="1182" spans="1:3" ht="15" customHeight="1" x14ac:dyDescent="0.25">
      <c r="A1182">
        <f t="shared" si="18"/>
        <v>1192</v>
      </c>
      <c r="B1182">
        <f ca="1">IF(OR(INDEX(ORCAMENTO!$AI:$AI,$A1182)&lt;&gt;"",INDEX(ORCAMENTO!$AH:$AH,$A1182)="⚠",INDEX(ORCAMENTO!$AH:$AH,$A1182)="◔"),1,0)</f>
        <v>0</v>
      </c>
      <c r="C1182">
        <f ca="1">SUM($B$1:B1182)</f>
        <v>12</v>
      </c>
    </row>
    <row r="1183" spans="1:3" ht="15" customHeight="1" x14ac:dyDescent="0.25">
      <c r="A1183">
        <f t="shared" si="18"/>
        <v>1193</v>
      </c>
      <c r="B1183">
        <f ca="1">IF(OR(INDEX(ORCAMENTO!$AI:$AI,$A1183)&lt;&gt;"",INDEX(ORCAMENTO!$AH:$AH,$A1183)="⚠",INDEX(ORCAMENTO!$AH:$AH,$A1183)="◔"),1,0)</f>
        <v>0</v>
      </c>
      <c r="C1183">
        <f ca="1">SUM($B$1:B1183)</f>
        <v>12</v>
      </c>
    </row>
    <row r="1184" spans="1:3" ht="15" customHeight="1" x14ac:dyDescent="0.25">
      <c r="A1184">
        <f t="shared" si="18"/>
        <v>1194</v>
      </c>
      <c r="B1184">
        <f ca="1">IF(OR(INDEX(ORCAMENTO!$AI:$AI,$A1184)&lt;&gt;"",INDEX(ORCAMENTO!$AH:$AH,$A1184)="⚠",INDEX(ORCAMENTO!$AH:$AH,$A1184)="◔"),1,0)</f>
        <v>0</v>
      </c>
      <c r="C1184">
        <f ca="1">SUM($B$1:B1184)</f>
        <v>12</v>
      </c>
    </row>
    <row r="1185" spans="1:3" ht="15" customHeight="1" x14ac:dyDescent="0.25">
      <c r="A1185">
        <f t="shared" si="18"/>
        <v>1195</v>
      </c>
      <c r="B1185">
        <f ca="1">IF(OR(INDEX(ORCAMENTO!$AI:$AI,$A1185)&lt;&gt;"",INDEX(ORCAMENTO!$AH:$AH,$A1185)="⚠",INDEX(ORCAMENTO!$AH:$AH,$A1185)="◔"),1,0)</f>
        <v>0</v>
      </c>
      <c r="C1185">
        <f ca="1">SUM($B$1:B1185)</f>
        <v>12</v>
      </c>
    </row>
    <row r="1186" spans="1:3" ht="15" customHeight="1" x14ac:dyDescent="0.25">
      <c r="A1186">
        <f t="shared" si="18"/>
        <v>1196</v>
      </c>
      <c r="B1186">
        <f ca="1">IF(OR(INDEX(ORCAMENTO!$AI:$AI,$A1186)&lt;&gt;"",INDEX(ORCAMENTO!$AH:$AH,$A1186)="⚠",INDEX(ORCAMENTO!$AH:$AH,$A1186)="◔"),1,0)</f>
        <v>0</v>
      </c>
      <c r="C1186">
        <f ca="1">SUM($B$1:B1186)</f>
        <v>12</v>
      </c>
    </row>
    <row r="1187" spans="1:3" ht="15" customHeight="1" x14ac:dyDescent="0.25">
      <c r="A1187">
        <f t="shared" si="18"/>
        <v>1197</v>
      </c>
      <c r="B1187">
        <f ca="1">IF(OR(INDEX(ORCAMENTO!$AI:$AI,$A1187)&lt;&gt;"",INDEX(ORCAMENTO!$AH:$AH,$A1187)="⚠",INDEX(ORCAMENTO!$AH:$AH,$A1187)="◔"),1,0)</f>
        <v>0</v>
      </c>
      <c r="C1187">
        <f ca="1">SUM($B$1:B1187)</f>
        <v>12</v>
      </c>
    </row>
    <row r="1188" spans="1:3" ht="15" customHeight="1" x14ac:dyDescent="0.25">
      <c r="A1188">
        <f t="shared" si="18"/>
        <v>1198</v>
      </c>
      <c r="B1188">
        <f ca="1">IF(OR(INDEX(ORCAMENTO!$AI:$AI,$A1188)&lt;&gt;"",INDEX(ORCAMENTO!$AH:$AH,$A1188)="⚠",INDEX(ORCAMENTO!$AH:$AH,$A1188)="◔"),1,0)</f>
        <v>0</v>
      </c>
      <c r="C1188">
        <f ca="1">SUM($B$1:B1188)</f>
        <v>12</v>
      </c>
    </row>
    <row r="1189" spans="1:3" ht="15" customHeight="1" x14ac:dyDescent="0.25">
      <c r="A1189">
        <f t="shared" si="18"/>
        <v>1199</v>
      </c>
      <c r="B1189">
        <f ca="1">IF(OR(INDEX(ORCAMENTO!$AI:$AI,$A1189)&lt;&gt;"",INDEX(ORCAMENTO!$AH:$AH,$A1189)="⚠",INDEX(ORCAMENTO!$AH:$AH,$A1189)="◔"),1,0)</f>
        <v>0</v>
      </c>
      <c r="C1189">
        <f ca="1">SUM($B$1:B1189)</f>
        <v>12</v>
      </c>
    </row>
    <row r="1190" spans="1:3" ht="15" customHeight="1" x14ac:dyDescent="0.25">
      <c r="A1190">
        <f t="shared" si="18"/>
        <v>1200</v>
      </c>
      <c r="B1190">
        <f ca="1">IF(OR(INDEX(ORCAMENTO!$AI:$AI,$A1190)&lt;&gt;"",INDEX(ORCAMENTO!$AH:$AH,$A1190)="⚠",INDEX(ORCAMENTO!$AH:$AH,$A1190)="◔"),1,0)</f>
        <v>0</v>
      </c>
      <c r="C1190">
        <f ca="1">SUM($B$1:B1190)</f>
        <v>12</v>
      </c>
    </row>
    <row r="1191" spans="1:3" ht="15" customHeight="1" x14ac:dyDescent="0.25">
      <c r="A1191">
        <f t="shared" si="18"/>
        <v>1201</v>
      </c>
      <c r="B1191">
        <f ca="1">IF(OR(INDEX(ORCAMENTO!$AI:$AI,$A1191)&lt;&gt;"",INDEX(ORCAMENTO!$AH:$AH,$A1191)="⚠",INDEX(ORCAMENTO!$AH:$AH,$A1191)="◔"),1,0)</f>
        <v>0</v>
      </c>
      <c r="C1191">
        <f ca="1">SUM($B$1:B1191)</f>
        <v>12</v>
      </c>
    </row>
    <row r="1192" spans="1:3" ht="15" customHeight="1" x14ac:dyDescent="0.25">
      <c r="A1192">
        <f t="shared" si="18"/>
        <v>1202</v>
      </c>
      <c r="B1192">
        <f ca="1">IF(OR(INDEX(ORCAMENTO!$AI:$AI,$A1192)&lt;&gt;"",INDEX(ORCAMENTO!$AH:$AH,$A1192)="⚠",INDEX(ORCAMENTO!$AH:$AH,$A1192)="◔"),1,0)</f>
        <v>0</v>
      </c>
      <c r="C1192">
        <f ca="1">SUM($B$1:B1192)</f>
        <v>12</v>
      </c>
    </row>
    <row r="1193" spans="1:3" ht="15" customHeight="1" x14ac:dyDescent="0.25">
      <c r="A1193">
        <f t="shared" si="18"/>
        <v>1203</v>
      </c>
      <c r="B1193">
        <f ca="1">IF(OR(INDEX(ORCAMENTO!$AI:$AI,$A1193)&lt;&gt;"",INDEX(ORCAMENTO!$AH:$AH,$A1193)="⚠",INDEX(ORCAMENTO!$AH:$AH,$A1193)="◔"),1,0)</f>
        <v>0</v>
      </c>
      <c r="C1193">
        <f ca="1">SUM($B$1:B1193)</f>
        <v>12</v>
      </c>
    </row>
    <row r="1194" spans="1:3" ht="15" customHeight="1" x14ac:dyDescent="0.25">
      <c r="A1194">
        <f t="shared" si="18"/>
        <v>1204</v>
      </c>
      <c r="B1194">
        <f ca="1">IF(OR(INDEX(ORCAMENTO!$AI:$AI,$A1194)&lt;&gt;"",INDEX(ORCAMENTO!$AH:$AH,$A1194)="⚠",INDEX(ORCAMENTO!$AH:$AH,$A1194)="◔"),1,0)</f>
        <v>0</v>
      </c>
      <c r="C1194">
        <f ca="1">SUM($B$1:B1194)</f>
        <v>12</v>
      </c>
    </row>
    <row r="1195" spans="1:3" ht="15" customHeight="1" x14ac:dyDescent="0.25">
      <c r="A1195">
        <f t="shared" si="18"/>
        <v>1205</v>
      </c>
      <c r="B1195">
        <f ca="1">IF(OR(INDEX(ORCAMENTO!$AI:$AI,$A1195)&lt;&gt;"",INDEX(ORCAMENTO!$AH:$AH,$A1195)="⚠",INDEX(ORCAMENTO!$AH:$AH,$A1195)="◔"),1,0)</f>
        <v>0</v>
      </c>
      <c r="C1195">
        <f ca="1">SUM($B$1:B1195)</f>
        <v>12</v>
      </c>
    </row>
    <row r="1196" spans="1:3" ht="15" customHeight="1" x14ac:dyDescent="0.25">
      <c r="A1196">
        <f t="shared" si="18"/>
        <v>1206</v>
      </c>
      <c r="B1196">
        <f ca="1">IF(OR(INDEX(ORCAMENTO!$AI:$AI,$A1196)&lt;&gt;"",INDEX(ORCAMENTO!$AH:$AH,$A1196)="⚠",INDEX(ORCAMENTO!$AH:$AH,$A1196)="◔"),1,0)</f>
        <v>0</v>
      </c>
      <c r="C1196">
        <f ca="1">SUM($B$1:B1196)</f>
        <v>12</v>
      </c>
    </row>
    <row r="1197" spans="1:3" ht="15" customHeight="1" x14ac:dyDescent="0.25">
      <c r="A1197">
        <f t="shared" si="18"/>
        <v>1207</v>
      </c>
      <c r="B1197">
        <f ca="1">IF(OR(INDEX(ORCAMENTO!$AI:$AI,$A1197)&lt;&gt;"",INDEX(ORCAMENTO!$AH:$AH,$A1197)="⚠",INDEX(ORCAMENTO!$AH:$AH,$A1197)="◔"),1,0)</f>
        <v>0</v>
      </c>
      <c r="C1197">
        <f ca="1">SUM($B$1:B1197)</f>
        <v>12</v>
      </c>
    </row>
    <row r="1198" spans="1:3" ht="15" customHeight="1" x14ac:dyDescent="0.25">
      <c r="A1198">
        <f t="shared" si="18"/>
        <v>1208</v>
      </c>
      <c r="B1198">
        <f ca="1">IF(OR(INDEX(ORCAMENTO!$AI:$AI,$A1198)&lt;&gt;"",INDEX(ORCAMENTO!$AH:$AH,$A1198)="⚠",INDEX(ORCAMENTO!$AH:$AH,$A1198)="◔"),1,0)</f>
        <v>0</v>
      </c>
      <c r="C1198">
        <f ca="1">SUM($B$1:B1198)</f>
        <v>12</v>
      </c>
    </row>
    <row r="1199" spans="1:3" ht="15" customHeight="1" x14ac:dyDescent="0.25">
      <c r="A1199">
        <f t="shared" si="18"/>
        <v>1209</v>
      </c>
      <c r="B1199">
        <f ca="1">IF(OR(INDEX(ORCAMENTO!$AI:$AI,$A1199)&lt;&gt;"",INDEX(ORCAMENTO!$AH:$AH,$A1199)="⚠",INDEX(ORCAMENTO!$AH:$AH,$A1199)="◔"),1,0)</f>
        <v>0</v>
      </c>
      <c r="C1199">
        <f ca="1">SUM($B$1:B1199)</f>
        <v>12</v>
      </c>
    </row>
    <row r="1200" spans="1:3" ht="15" customHeight="1" x14ac:dyDescent="0.25">
      <c r="A1200">
        <f t="shared" si="18"/>
        <v>1210</v>
      </c>
      <c r="B1200">
        <f ca="1">IF(OR(INDEX(ORCAMENTO!$AI:$AI,$A1200)&lt;&gt;"",INDEX(ORCAMENTO!$AH:$AH,$A1200)="⚠",INDEX(ORCAMENTO!$AH:$AH,$A1200)="◔"),1,0)</f>
        <v>0</v>
      </c>
      <c r="C1200">
        <f ca="1">SUM($B$1:B1200)</f>
        <v>12</v>
      </c>
    </row>
    <row r="1201" spans="1:3" ht="15" customHeight="1" x14ac:dyDescent="0.25">
      <c r="A1201">
        <f t="shared" si="18"/>
        <v>1211</v>
      </c>
      <c r="B1201">
        <f ca="1">IF(OR(INDEX(ORCAMENTO!$AI:$AI,$A1201)&lt;&gt;"",INDEX(ORCAMENTO!$AH:$AH,$A1201)="⚠",INDEX(ORCAMENTO!$AH:$AH,$A1201)="◔"),1,0)</f>
        <v>0</v>
      </c>
      <c r="C1201">
        <f ca="1">SUM($B$1:B1201)</f>
        <v>12</v>
      </c>
    </row>
    <row r="1202" spans="1:3" ht="15" customHeight="1" x14ac:dyDescent="0.25">
      <c r="A1202">
        <f t="shared" si="18"/>
        <v>1212</v>
      </c>
      <c r="B1202">
        <f ca="1">IF(OR(INDEX(ORCAMENTO!$AI:$AI,$A1202)&lt;&gt;"",INDEX(ORCAMENTO!$AH:$AH,$A1202)="⚠",INDEX(ORCAMENTO!$AH:$AH,$A1202)="◔"),1,0)</f>
        <v>0</v>
      </c>
      <c r="C1202">
        <f ca="1">SUM($B$1:B1202)</f>
        <v>12</v>
      </c>
    </row>
    <row r="1203" spans="1:3" ht="15" customHeight="1" x14ac:dyDescent="0.25">
      <c r="A1203">
        <f t="shared" si="18"/>
        <v>1213</v>
      </c>
      <c r="B1203">
        <f ca="1">IF(OR(INDEX(ORCAMENTO!$AI:$AI,$A1203)&lt;&gt;"",INDEX(ORCAMENTO!$AH:$AH,$A1203)="⚠",INDEX(ORCAMENTO!$AH:$AH,$A1203)="◔"),1,0)</f>
        <v>0</v>
      </c>
      <c r="C1203">
        <f ca="1">SUM($B$1:B1203)</f>
        <v>12</v>
      </c>
    </row>
    <row r="1204" spans="1:3" ht="15" customHeight="1" x14ac:dyDescent="0.25">
      <c r="A1204">
        <f t="shared" si="18"/>
        <v>1214</v>
      </c>
      <c r="B1204">
        <f ca="1">IF(OR(INDEX(ORCAMENTO!$AI:$AI,$A1204)&lt;&gt;"",INDEX(ORCAMENTO!$AH:$AH,$A1204)="⚠",INDEX(ORCAMENTO!$AH:$AH,$A1204)="◔"),1,0)</f>
        <v>0</v>
      </c>
      <c r="C1204">
        <f ca="1">SUM($B$1:B1204)</f>
        <v>12</v>
      </c>
    </row>
    <row r="1205" spans="1:3" ht="15" customHeight="1" x14ac:dyDescent="0.25">
      <c r="A1205">
        <f t="shared" si="18"/>
        <v>1215</v>
      </c>
      <c r="B1205">
        <f ca="1">IF(OR(INDEX(ORCAMENTO!$AI:$AI,$A1205)&lt;&gt;"",INDEX(ORCAMENTO!$AH:$AH,$A1205)="⚠",INDEX(ORCAMENTO!$AH:$AH,$A1205)="◔"),1,0)</f>
        <v>0</v>
      </c>
      <c r="C1205">
        <f ca="1">SUM($B$1:B1205)</f>
        <v>12</v>
      </c>
    </row>
    <row r="1206" spans="1:3" ht="15" customHeight="1" x14ac:dyDescent="0.25">
      <c r="A1206">
        <f t="shared" si="18"/>
        <v>1216</v>
      </c>
      <c r="B1206">
        <f ca="1">IF(OR(INDEX(ORCAMENTO!$AI:$AI,$A1206)&lt;&gt;"",INDEX(ORCAMENTO!$AH:$AH,$A1206)="⚠",INDEX(ORCAMENTO!$AH:$AH,$A1206)="◔"),1,0)</f>
        <v>0</v>
      </c>
      <c r="C1206">
        <f ca="1">SUM($B$1:B1206)</f>
        <v>12</v>
      </c>
    </row>
    <row r="1207" spans="1:3" ht="15" customHeight="1" x14ac:dyDescent="0.25">
      <c r="A1207">
        <f t="shared" si="18"/>
        <v>1217</v>
      </c>
      <c r="B1207">
        <f ca="1">IF(OR(INDEX(ORCAMENTO!$AI:$AI,$A1207)&lt;&gt;"",INDEX(ORCAMENTO!$AH:$AH,$A1207)="⚠",INDEX(ORCAMENTO!$AH:$AH,$A1207)="◔"),1,0)</f>
        <v>0</v>
      </c>
      <c r="C1207">
        <f ca="1">SUM($B$1:B1207)</f>
        <v>12</v>
      </c>
    </row>
    <row r="1208" spans="1:3" ht="15" customHeight="1" x14ac:dyDescent="0.25">
      <c r="A1208">
        <f t="shared" si="18"/>
        <v>1218</v>
      </c>
      <c r="B1208">
        <f ca="1">IF(OR(INDEX(ORCAMENTO!$AI:$AI,$A1208)&lt;&gt;"",INDEX(ORCAMENTO!$AH:$AH,$A1208)="⚠",INDEX(ORCAMENTO!$AH:$AH,$A1208)="◔"),1,0)</f>
        <v>0</v>
      </c>
      <c r="C1208">
        <f ca="1">SUM($B$1:B1208)</f>
        <v>12</v>
      </c>
    </row>
    <row r="1209" spans="1:3" ht="15" customHeight="1" x14ac:dyDescent="0.25">
      <c r="A1209">
        <f t="shared" si="18"/>
        <v>1219</v>
      </c>
      <c r="B1209">
        <f ca="1">IF(OR(INDEX(ORCAMENTO!$AI:$AI,$A1209)&lt;&gt;"",INDEX(ORCAMENTO!$AH:$AH,$A1209)="⚠",INDEX(ORCAMENTO!$AH:$AH,$A1209)="◔"),1,0)</f>
        <v>0</v>
      </c>
      <c r="C1209">
        <f ca="1">SUM($B$1:B1209)</f>
        <v>12</v>
      </c>
    </row>
    <row r="1210" spans="1:3" ht="15" customHeight="1" x14ac:dyDescent="0.25">
      <c r="A1210">
        <f t="shared" si="18"/>
        <v>1220</v>
      </c>
      <c r="B1210">
        <f ca="1">IF(OR(INDEX(ORCAMENTO!$AI:$AI,$A1210)&lt;&gt;"",INDEX(ORCAMENTO!$AH:$AH,$A1210)="⚠",INDEX(ORCAMENTO!$AH:$AH,$A1210)="◔"),1,0)</f>
        <v>0</v>
      </c>
      <c r="C1210">
        <f ca="1">SUM($B$1:B1210)</f>
        <v>12</v>
      </c>
    </row>
    <row r="1211" spans="1:3" ht="15" customHeight="1" x14ac:dyDescent="0.25">
      <c r="A1211">
        <f t="shared" si="18"/>
        <v>1221</v>
      </c>
      <c r="B1211">
        <f ca="1">IF(OR(INDEX(ORCAMENTO!$AI:$AI,$A1211)&lt;&gt;"",INDEX(ORCAMENTO!$AH:$AH,$A1211)="⚠",INDEX(ORCAMENTO!$AH:$AH,$A1211)="◔"),1,0)</f>
        <v>0</v>
      </c>
      <c r="C1211">
        <f ca="1">SUM($B$1:B1211)</f>
        <v>12</v>
      </c>
    </row>
    <row r="1212" spans="1:3" ht="15" customHeight="1" x14ac:dyDescent="0.25">
      <c r="A1212">
        <f t="shared" si="18"/>
        <v>1222</v>
      </c>
      <c r="B1212">
        <f ca="1">IF(OR(INDEX(ORCAMENTO!$AI:$AI,$A1212)&lt;&gt;"",INDEX(ORCAMENTO!$AH:$AH,$A1212)="⚠",INDEX(ORCAMENTO!$AH:$AH,$A1212)="◔"),1,0)</f>
        <v>0</v>
      </c>
      <c r="C1212">
        <f ca="1">SUM($B$1:B1212)</f>
        <v>12</v>
      </c>
    </row>
    <row r="1213" spans="1:3" ht="15" customHeight="1" x14ac:dyDescent="0.25">
      <c r="A1213">
        <f t="shared" si="18"/>
        <v>1223</v>
      </c>
      <c r="B1213">
        <f ca="1">IF(OR(INDEX(ORCAMENTO!$AI:$AI,$A1213)&lt;&gt;"",INDEX(ORCAMENTO!$AH:$AH,$A1213)="⚠",INDEX(ORCAMENTO!$AH:$AH,$A1213)="◔"),1,0)</f>
        <v>0</v>
      </c>
      <c r="C1213">
        <f ca="1">SUM($B$1:B1213)</f>
        <v>12</v>
      </c>
    </row>
    <row r="1214" spans="1:3" ht="15" customHeight="1" x14ac:dyDescent="0.25">
      <c r="A1214">
        <f t="shared" si="18"/>
        <v>1224</v>
      </c>
      <c r="B1214">
        <f ca="1">IF(OR(INDEX(ORCAMENTO!$AI:$AI,$A1214)&lt;&gt;"",INDEX(ORCAMENTO!$AH:$AH,$A1214)="⚠",INDEX(ORCAMENTO!$AH:$AH,$A1214)="◔"),1,0)</f>
        <v>0</v>
      </c>
      <c r="C1214">
        <f ca="1">SUM($B$1:B1214)</f>
        <v>12</v>
      </c>
    </row>
    <row r="1215" spans="1:3" ht="15" customHeight="1" x14ac:dyDescent="0.25">
      <c r="A1215">
        <f t="shared" si="18"/>
        <v>1225</v>
      </c>
      <c r="B1215">
        <f ca="1">IF(OR(INDEX(ORCAMENTO!$AI:$AI,$A1215)&lt;&gt;"",INDEX(ORCAMENTO!$AH:$AH,$A1215)="⚠",INDEX(ORCAMENTO!$AH:$AH,$A1215)="◔"),1,0)</f>
        <v>0</v>
      </c>
      <c r="C1215">
        <f ca="1">SUM($B$1:B1215)</f>
        <v>12</v>
      </c>
    </row>
    <row r="1216" spans="1:3" ht="15" customHeight="1" x14ac:dyDescent="0.25">
      <c r="A1216">
        <f t="shared" si="18"/>
        <v>1226</v>
      </c>
      <c r="B1216">
        <f ca="1">IF(OR(INDEX(ORCAMENTO!$AI:$AI,$A1216)&lt;&gt;"",INDEX(ORCAMENTO!$AH:$AH,$A1216)="⚠",INDEX(ORCAMENTO!$AH:$AH,$A1216)="◔"),1,0)</f>
        <v>0</v>
      </c>
      <c r="C1216">
        <f ca="1">SUM($B$1:B1216)</f>
        <v>12</v>
      </c>
    </row>
    <row r="1217" spans="1:3" ht="15" customHeight="1" x14ac:dyDescent="0.25">
      <c r="A1217">
        <f t="shared" ref="A1217:A1280" si="19">ROW()+10</f>
        <v>1227</v>
      </c>
      <c r="B1217">
        <f ca="1">IF(OR(INDEX(ORCAMENTO!$AI:$AI,$A1217)&lt;&gt;"",INDEX(ORCAMENTO!$AH:$AH,$A1217)="⚠",INDEX(ORCAMENTO!$AH:$AH,$A1217)="◔"),1,0)</f>
        <v>0</v>
      </c>
      <c r="C1217">
        <f ca="1">SUM($B$1:B1217)</f>
        <v>12</v>
      </c>
    </row>
    <row r="1218" spans="1:3" ht="15" customHeight="1" x14ac:dyDescent="0.25">
      <c r="A1218">
        <f t="shared" si="19"/>
        <v>1228</v>
      </c>
      <c r="B1218">
        <f ca="1">IF(OR(INDEX(ORCAMENTO!$AI:$AI,$A1218)&lt;&gt;"",INDEX(ORCAMENTO!$AH:$AH,$A1218)="⚠",INDEX(ORCAMENTO!$AH:$AH,$A1218)="◔"),1,0)</f>
        <v>0</v>
      </c>
      <c r="C1218">
        <f ca="1">SUM($B$1:B1218)</f>
        <v>12</v>
      </c>
    </row>
    <row r="1219" spans="1:3" ht="15" customHeight="1" x14ac:dyDescent="0.25">
      <c r="A1219">
        <f t="shared" si="19"/>
        <v>1229</v>
      </c>
      <c r="B1219">
        <f ca="1">IF(OR(INDEX(ORCAMENTO!$AI:$AI,$A1219)&lt;&gt;"",INDEX(ORCAMENTO!$AH:$AH,$A1219)="⚠",INDEX(ORCAMENTO!$AH:$AH,$A1219)="◔"),1,0)</f>
        <v>0</v>
      </c>
      <c r="C1219">
        <f ca="1">SUM($B$1:B1219)</f>
        <v>12</v>
      </c>
    </row>
    <row r="1220" spans="1:3" ht="15" customHeight="1" x14ac:dyDescent="0.25">
      <c r="A1220">
        <f t="shared" si="19"/>
        <v>1230</v>
      </c>
      <c r="B1220">
        <f ca="1">IF(OR(INDEX(ORCAMENTO!$AI:$AI,$A1220)&lt;&gt;"",INDEX(ORCAMENTO!$AH:$AH,$A1220)="⚠",INDEX(ORCAMENTO!$AH:$AH,$A1220)="◔"),1,0)</f>
        <v>0</v>
      </c>
      <c r="C1220">
        <f ca="1">SUM($B$1:B1220)</f>
        <v>12</v>
      </c>
    </row>
    <row r="1221" spans="1:3" ht="15" customHeight="1" x14ac:dyDescent="0.25">
      <c r="A1221">
        <f t="shared" si="19"/>
        <v>1231</v>
      </c>
      <c r="B1221">
        <f ca="1">IF(OR(INDEX(ORCAMENTO!$AI:$AI,$A1221)&lt;&gt;"",INDEX(ORCAMENTO!$AH:$AH,$A1221)="⚠",INDEX(ORCAMENTO!$AH:$AH,$A1221)="◔"),1,0)</f>
        <v>0</v>
      </c>
      <c r="C1221">
        <f ca="1">SUM($B$1:B1221)</f>
        <v>12</v>
      </c>
    </row>
    <row r="1222" spans="1:3" ht="15" customHeight="1" x14ac:dyDescent="0.25">
      <c r="A1222">
        <f t="shared" si="19"/>
        <v>1232</v>
      </c>
      <c r="B1222">
        <f ca="1">IF(OR(INDEX(ORCAMENTO!$AI:$AI,$A1222)&lt;&gt;"",INDEX(ORCAMENTO!$AH:$AH,$A1222)="⚠",INDEX(ORCAMENTO!$AH:$AH,$A1222)="◔"),1,0)</f>
        <v>0</v>
      </c>
      <c r="C1222">
        <f ca="1">SUM($B$1:B1222)</f>
        <v>12</v>
      </c>
    </row>
    <row r="1223" spans="1:3" ht="15" customHeight="1" x14ac:dyDescent="0.25">
      <c r="A1223">
        <f t="shared" si="19"/>
        <v>1233</v>
      </c>
      <c r="B1223">
        <f ca="1">IF(OR(INDEX(ORCAMENTO!$AI:$AI,$A1223)&lt;&gt;"",INDEX(ORCAMENTO!$AH:$AH,$A1223)="⚠",INDEX(ORCAMENTO!$AH:$AH,$A1223)="◔"),1,0)</f>
        <v>0</v>
      </c>
      <c r="C1223">
        <f ca="1">SUM($B$1:B1223)</f>
        <v>12</v>
      </c>
    </row>
    <row r="1224" spans="1:3" ht="15" customHeight="1" x14ac:dyDescent="0.25">
      <c r="A1224">
        <f t="shared" si="19"/>
        <v>1234</v>
      </c>
      <c r="B1224">
        <f ca="1">IF(OR(INDEX(ORCAMENTO!$AI:$AI,$A1224)&lt;&gt;"",INDEX(ORCAMENTO!$AH:$AH,$A1224)="⚠",INDEX(ORCAMENTO!$AH:$AH,$A1224)="◔"),1,0)</f>
        <v>0</v>
      </c>
      <c r="C1224">
        <f ca="1">SUM($B$1:B1224)</f>
        <v>12</v>
      </c>
    </row>
    <row r="1225" spans="1:3" ht="15" customHeight="1" x14ac:dyDescent="0.25">
      <c r="A1225">
        <f t="shared" si="19"/>
        <v>1235</v>
      </c>
      <c r="B1225">
        <f ca="1">IF(OR(INDEX(ORCAMENTO!$AI:$AI,$A1225)&lt;&gt;"",INDEX(ORCAMENTO!$AH:$AH,$A1225)="⚠",INDEX(ORCAMENTO!$AH:$AH,$A1225)="◔"),1,0)</f>
        <v>0</v>
      </c>
      <c r="C1225">
        <f ca="1">SUM($B$1:B1225)</f>
        <v>12</v>
      </c>
    </row>
    <row r="1226" spans="1:3" ht="15" customHeight="1" x14ac:dyDescent="0.25">
      <c r="A1226">
        <f t="shared" si="19"/>
        <v>1236</v>
      </c>
      <c r="B1226">
        <f ca="1">IF(OR(INDEX(ORCAMENTO!$AI:$AI,$A1226)&lt;&gt;"",INDEX(ORCAMENTO!$AH:$AH,$A1226)="⚠",INDEX(ORCAMENTO!$AH:$AH,$A1226)="◔"),1,0)</f>
        <v>0</v>
      </c>
      <c r="C1226">
        <f ca="1">SUM($B$1:B1226)</f>
        <v>12</v>
      </c>
    </row>
    <row r="1227" spans="1:3" ht="15" customHeight="1" x14ac:dyDescent="0.25">
      <c r="A1227">
        <f t="shared" si="19"/>
        <v>1237</v>
      </c>
      <c r="B1227">
        <f ca="1">IF(OR(INDEX(ORCAMENTO!$AI:$AI,$A1227)&lt;&gt;"",INDEX(ORCAMENTO!$AH:$AH,$A1227)="⚠",INDEX(ORCAMENTO!$AH:$AH,$A1227)="◔"),1,0)</f>
        <v>0</v>
      </c>
      <c r="C1227">
        <f ca="1">SUM($B$1:B1227)</f>
        <v>12</v>
      </c>
    </row>
    <row r="1228" spans="1:3" ht="15" customHeight="1" x14ac:dyDescent="0.25">
      <c r="A1228">
        <f t="shared" si="19"/>
        <v>1238</v>
      </c>
      <c r="B1228">
        <f ca="1">IF(OR(INDEX(ORCAMENTO!$AI:$AI,$A1228)&lt;&gt;"",INDEX(ORCAMENTO!$AH:$AH,$A1228)="⚠",INDEX(ORCAMENTO!$AH:$AH,$A1228)="◔"),1,0)</f>
        <v>0</v>
      </c>
      <c r="C1228">
        <f ca="1">SUM($B$1:B1228)</f>
        <v>12</v>
      </c>
    </row>
    <row r="1229" spans="1:3" ht="15" customHeight="1" x14ac:dyDescent="0.25">
      <c r="A1229">
        <f t="shared" si="19"/>
        <v>1239</v>
      </c>
      <c r="B1229">
        <f ca="1">IF(OR(INDEX(ORCAMENTO!$AI:$AI,$A1229)&lt;&gt;"",INDEX(ORCAMENTO!$AH:$AH,$A1229)="⚠",INDEX(ORCAMENTO!$AH:$AH,$A1229)="◔"),1,0)</f>
        <v>0</v>
      </c>
      <c r="C1229">
        <f ca="1">SUM($B$1:B1229)</f>
        <v>12</v>
      </c>
    </row>
    <row r="1230" spans="1:3" ht="15" customHeight="1" x14ac:dyDescent="0.25">
      <c r="A1230">
        <f t="shared" si="19"/>
        <v>1240</v>
      </c>
      <c r="B1230">
        <f ca="1">IF(OR(INDEX(ORCAMENTO!$AI:$AI,$A1230)&lt;&gt;"",INDEX(ORCAMENTO!$AH:$AH,$A1230)="⚠",INDEX(ORCAMENTO!$AH:$AH,$A1230)="◔"),1,0)</f>
        <v>0</v>
      </c>
      <c r="C1230">
        <f ca="1">SUM($B$1:B1230)</f>
        <v>12</v>
      </c>
    </row>
    <row r="1231" spans="1:3" ht="15" customHeight="1" x14ac:dyDescent="0.25">
      <c r="A1231">
        <f t="shared" si="19"/>
        <v>1241</v>
      </c>
      <c r="B1231">
        <f ca="1">IF(OR(INDEX(ORCAMENTO!$AI:$AI,$A1231)&lt;&gt;"",INDEX(ORCAMENTO!$AH:$AH,$A1231)="⚠",INDEX(ORCAMENTO!$AH:$AH,$A1231)="◔"),1,0)</f>
        <v>0</v>
      </c>
      <c r="C1231">
        <f ca="1">SUM($B$1:B1231)</f>
        <v>12</v>
      </c>
    </row>
    <row r="1232" spans="1:3" ht="15" customHeight="1" x14ac:dyDescent="0.25">
      <c r="A1232">
        <f t="shared" si="19"/>
        <v>1242</v>
      </c>
      <c r="B1232">
        <f ca="1">IF(OR(INDEX(ORCAMENTO!$AI:$AI,$A1232)&lt;&gt;"",INDEX(ORCAMENTO!$AH:$AH,$A1232)="⚠",INDEX(ORCAMENTO!$AH:$AH,$A1232)="◔"),1,0)</f>
        <v>0</v>
      </c>
      <c r="C1232">
        <f ca="1">SUM($B$1:B1232)</f>
        <v>12</v>
      </c>
    </row>
    <row r="1233" spans="1:3" ht="15" customHeight="1" x14ac:dyDescent="0.25">
      <c r="A1233">
        <f t="shared" si="19"/>
        <v>1243</v>
      </c>
      <c r="B1233">
        <f ca="1">IF(OR(INDEX(ORCAMENTO!$AI:$AI,$A1233)&lt;&gt;"",INDEX(ORCAMENTO!$AH:$AH,$A1233)="⚠",INDEX(ORCAMENTO!$AH:$AH,$A1233)="◔"),1,0)</f>
        <v>0</v>
      </c>
      <c r="C1233">
        <f ca="1">SUM($B$1:B1233)</f>
        <v>12</v>
      </c>
    </row>
    <row r="1234" spans="1:3" ht="15" customHeight="1" x14ac:dyDescent="0.25">
      <c r="A1234">
        <f t="shared" si="19"/>
        <v>1244</v>
      </c>
      <c r="B1234">
        <f ca="1">IF(OR(INDEX(ORCAMENTO!$AI:$AI,$A1234)&lt;&gt;"",INDEX(ORCAMENTO!$AH:$AH,$A1234)="⚠",INDEX(ORCAMENTO!$AH:$AH,$A1234)="◔"),1,0)</f>
        <v>0</v>
      </c>
      <c r="C1234">
        <f ca="1">SUM($B$1:B1234)</f>
        <v>12</v>
      </c>
    </row>
    <row r="1235" spans="1:3" ht="15" customHeight="1" x14ac:dyDescent="0.25">
      <c r="A1235">
        <f t="shared" si="19"/>
        <v>1245</v>
      </c>
      <c r="B1235">
        <f ca="1">IF(OR(INDEX(ORCAMENTO!$AI:$AI,$A1235)&lt;&gt;"",INDEX(ORCAMENTO!$AH:$AH,$A1235)="⚠",INDEX(ORCAMENTO!$AH:$AH,$A1235)="◔"),1,0)</f>
        <v>0</v>
      </c>
      <c r="C1235">
        <f ca="1">SUM($B$1:B1235)</f>
        <v>12</v>
      </c>
    </row>
    <row r="1236" spans="1:3" ht="15" customHeight="1" x14ac:dyDescent="0.25">
      <c r="A1236">
        <f t="shared" si="19"/>
        <v>1246</v>
      </c>
      <c r="B1236">
        <f ca="1">IF(OR(INDEX(ORCAMENTO!$AI:$AI,$A1236)&lt;&gt;"",INDEX(ORCAMENTO!$AH:$AH,$A1236)="⚠",INDEX(ORCAMENTO!$AH:$AH,$A1236)="◔"),1,0)</f>
        <v>0</v>
      </c>
      <c r="C1236">
        <f ca="1">SUM($B$1:B1236)</f>
        <v>12</v>
      </c>
    </row>
    <row r="1237" spans="1:3" ht="15" customHeight="1" x14ac:dyDescent="0.25">
      <c r="A1237">
        <f t="shared" si="19"/>
        <v>1247</v>
      </c>
      <c r="B1237">
        <f ca="1">IF(OR(INDEX(ORCAMENTO!$AI:$AI,$A1237)&lt;&gt;"",INDEX(ORCAMENTO!$AH:$AH,$A1237)="⚠",INDEX(ORCAMENTO!$AH:$AH,$A1237)="◔"),1,0)</f>
        <v>0</v>
      </c>
      <c r="C1237">
        <f ca="1">SUM($B$1:B1237)</f>
        <v>12</v>
      </c>
    </row>
    <row r="1238" spans="1:3" ht="15" customHeight="1" x14ac:dyDescent="0.25">
      <c r="A1238">
        <f t="shared" si="19"/>
        <v>1248</v>
      </c>
      <c r="B1238">
        <f ca="1">IF(OR(INDEX(ORCAMENTO!$AI:$AI,$A1238)&lt;&gt;"",INDEX(ORCAMENTO!$AH:$AH,$A1238)="⚠",INDEX(ORCAMENTO!$AH:$AH,$A1238)="◔"),1,0)</f>
        <v>0</v>
      </c>
      <c r="C1238">
        <f ca="1">SUM($B$1:B1238)</f>
        <v>12</v>
      </c>
    </row>
    <row r="1239" spans="1:3" ht="15" customHeight="1" x14ac:dyDescent="0.25">
      <c r="A1239">
        <f t="shared" si="19"/>
        <v>1249</v>
      </c>
      <c r="B1239">
        <f ca="1">IF(OR(INDEX(ORCAMENTO!$AI:$AI,$A1239)&lt;&gt;"",INDEX(ORCAMENTO!$AH:$AH,$A1239)="⚠",INDEX(ORCAMENTO!$AH:$AH,$A1239)="◔"),1,0)</f>
        <v>0</v>
      </c>
      <c r="C1239">
        <f ca="1">SUM($B$1:B1239)</f>
        <v>12</v>
      </c>
    </row>
    <row r="1240" spans="1:3" ht="15" customHeight="1" x14ac:dyDescent="0.25">
      <c r="A1240">
        <f t="shared" si="19"/>
        <v>1250</v>
      </c>
      <c r="B1240">
        <f ca="1">IF(OR(INDEX(ORCAMENTO!$AI:$AI,$A1240)&lt;&gt;"",INDEX(ORCAMENTO!$AH:$AH,$A1240)="⚠",INDEX(ORCAMENTO!$AH:$AH,$A1240)="◔"),1,0)</f>
        <v>0</v>
      </c>
      <c r="C1240">
        <f ca="1">SUM($B$1:B1240)</f>
        <v>12</v>
      </c>
    </row>
    <row r="1241" spans="1:3" ht="15" customHeight="1" x14ac:dyDescent="0.25">
      <c r="A1241">
        <f t="shared" si="19"/>
        <v>1251</v>
      </c>
      <c r="B1241">
        <f ca="1">IF(OR(INDEX(ORCAMENTO!$AI:$AI,$A1241)&lt;&gt;"",INDEX(ORCAMENTO!$AH:$AH,$A1241)="⚠",INDEX(ORCAMENTO!$AH:$AH,$A1241)="◔"),1,0)</f>
        <v>0</v>
      </c>
      <c r="C1241">
        <f ca="1">SUM($B$1:B1241)</f>
        <v>12</v>
      </c>
    </row>
    <row r="1242" spans="1:3" ht="15" customHeight="1" x14ac:dyDescent="0.25">
      <c r="A1242">
        <f t="shared" si="19"/>
        <v>1252</v>
      </c>
      <c r="B1242">
        <f ca="1">IF(OR(INDEX(ORCAMENTO!$AI:$AI,$A1242)&lt;&gt;"",INDEX(ORCAMENTO!$AH:$AH,$A1242)="⚠",INDEX(ORCAMENTO!$AH:$AH,$A1242)="◔"),1,0)</f>
        <v>0</v>
      </c>
      <c r="C1242">
        <f ca="1">SUM($B$1:B1242)</f>
        <v>12</v>
      </c>
    </row>
    <row r="1243" spans="1:3" ht="15" customHeight="1" x14ac:dyDescent="0.25">
      <c r="A1243">
        <f t="shared" si="19"/>
        <v>1253</v>
      </c>
      <c r="B1243">
        <f ca="1">IF(OR(INDEX(ORCAMENTO!$AI:$AI,$A1243)&lt;&gt;"",INDEX(ORCAMENTO!$AH:$AH,$A1243)="⚠",INDEX(ORCAMENTO!$AH:$AH,$A1243)="◔"),1,0)</f>
        <v>0</v>
      </c>
      <c r="C1243">
        <f ca="1">SUM($B$1:B1243)</f>
        <v>12</v>
      </c>
    </row>
    <row r="1244" spans="1:3" ht="15" customHeight="1" x14ac:dyDescent="0.25">
      <c r="A1244">
        <f t="shared" si="19"/>
        <v>1254</v>
      </c>
      <c r="B1244">
        <f ca="1">IF(OR(INDEX(ORCAMENTO!$AI:$AI,$A1244)&lt;&gt;"",INDEX(ORCAMENTO!$AH:$AH,$A1244)="⚠",INDEX(ORCAMENTO!$AH:$AH,$A1244)="◔"),1,0)</f>
        <v>0</v>
      </c>
      <c r="C1244">
        <f ca="1">SUM($B$1:B1244)</f>
        <v>12</v>
      </c>
    </row>
    <row r="1245" spans="1:3" ht="15" customHeight="1" x14ac:dyDescent="0.25">
      <c r="A1245">
        <f t="shared" si="19"/>
        <v>1255</v>
      </c>
      <c r="B1245">
        <f ca="1">IF(OR(INDEX(ORCAMENTO!$AI:$AI,$A1245)&lt;&gt;"",INDEX(ORCAMENTO!$AH:$AH,$A1245)="⚠",INDEX(ORCAMENTO!$AH:$AH,$A1245)="◔"),1,0)</f>
        <v>0</v>
      </c>
      <c r="C1245">
        <f ca="1">SUM($B$1:B1245)</f>
        <v>12</v>
      </c>
    </row>
    <row r="1246" spans="1:3" ht="15" customHeight="1" x14ac:dyDescent="0.25">
      <c r="A1246">
        <f t="shared" si="19"/>
        <v>1256</v>
      </c>
      <c r="B1246">
        <f ca="1">IF(OR(INDEX(ORCAMENTO!$AI:$AI,$A1246)&lt;&gt;"",INDEX(ORCAMENTO!$AH:$AH,$A1246)="⚠",INDEX(ORCAMENTO!$AH:$AH,$A1246)="◔"),1,0)</f>
        <v>0</v>
      </c>
      <c r="C1246">
        <f ca="1">SUM($B$1:B1246)</f>
        <v>12</v>
      </c>
    </row>
    <row r="1247" spans="1:3" ht="15" customHeight="1" x14ac:dyDescent="0.25">
      <c r="A1247">
        <f t="shared" si="19"/>
        <v>1257</v>
      </c>
      <c r="B1247">
        <f ca="1">IF(OR(INDEX(ORCAMENTO!$AI:$AI,$A1247)&lt;&gt;"",INDEX(ORCAMENTO!$AH:$AH,$A1247)="⚠",INDEX(ORCAMENTO!$AH:$AH,$A1247)="◔"),1,0)</f>
        <v>0</v>
      </c>
      <c r="C1247">
        <f ca="1">SUM($B$1:B1247)</f>
        <v>12</v>
      </c>
    </row>
    <row r="1248" spans="1:3" ht="15" customHeight="1" x14ac:dyDescent="0.25">
      <c r="A1248">
        <f t="shared" si="19"/>
        <v>1258</v>
      </c>
      <c r="B1248">
        <f ca="1">IF(OR(INDEX(ORCAMENTO!$AI:$AI,$A1248)&lt;&gt;"",INDEX(ORCAMENTO!$AH:$AH,$A1248)="⚠",INDEX(ORCAMENTO!$AH:$AH,$A1248)="◔"),1,0)</f>
        <v>0</v>
      </c>
      <c r="C1248">
        <f ca="1">SUM($B$1:B1248)</f>
        <v>12</v>
      </c>
    </row>
    <row r="1249" spans="1:3" ht="15" customHeight="1" x14ac:dyDescent="0.25">
      <c r="A1249">
        <f t="shared" si="19"/>
        <v>1259</v>
      </c>
      <c r="B1249">
        <f ca="1">IF(OR(INDEX(ORCAMENTO!$AI:$AI,$A1249)&lt;&gt;"",INDEX(ORCAMENTO!$AH:$AH,$A1249)="⚠",INDEX(ORCAMENTO!$AH:$AH,$A1249)="◔"),1,0)</f>
        <v>0</v>
      </c>
      <c r="C1249">
        <f ca="1">SUM($B$1:B1249)</f>
        <v>12</v>
      </c>
    </row>
    <row r="1250" spans="1:3" ht="15" customHeight="1" x14ac:dyDescent="0.25">
      <c r="A1250">
        <f t="shared" si="19"/>
        <v>1260</v>
      </c>
      <c r="B1250">
        <f ca="1">IF(OR(INDEX(ORCAMENTO!$AI:$AI,$A1250)&lt;&gt;"",INDEX(ORCAMENTO!$AH:$AH,$A1250)="⚠",INDEX(ORCAMENTO!$AH:$AH,$A1250)="◔"),1,0)</f>
        <v>0</v>
      </c>
      <c r="C1250">
        <f ca="1">SUM($B$1:B1250)</f>
        <v>12</v>
      </c>
    </row>
    <row r="1251" spans="1:3" ht="15" customHeight="1" x14ac:dyDescent="0.25">
      <c r="A1251">
        <f t="shared" si="19"/>
        <v>1261</v>
      </c>
      <c r="B1251">
        <f ca="1">IF(OR(INDEX(ORCAMENTO!$AI:$AI,$A1251)&lt;&gt;"",INDEX(ORCAMENTO!$AH:$AH,$A1251)="⚠",INDEX(ORCAMENTO!$AH:$AH,$A1251)="◔"),1,0)</f>
        <v>0</v>
      </c>
      <c r="C1251">
        <f ca="1">SUM($B$1:B1251)</f>
        <v>12</v>
      </c>
    </row>
    <row r="1252" spans="1:3" ht="15" customHeight="1" x14ac:dyDescent="0.25">
      <c r="A1252">
        <f t="shared" si="19"/>
        <v>1262</v>
      </c>
      <c r="B1252">
        <f ca="1">IF(OR(INDEX(ORCAMENTO!$AI:$AI,$A1252)&lt;&gt;"",INDEX(ORCAMENTO!$AH:$AH,$A1252)="⚠",INDEX(ORCAMENTO!$AH:$AH,$A1252)="◔"),1,0)</f>
        <v>0</v>
      </c>
      <c r="C1252">
        <f ca="1">SUM($B$1:B1252)</f>
        <v>12</v>
      </c>
    </row>
    <row r="1253" spans="1:3" ht="15" customHeight="1" x14ac:dyDescent="0.25">
      <c r="A1253">
        <f t="shared" si="19"/>
        <v>1263</v>
      </c>
      <c r="B1253">
        <f ca="1">IF(OR(INDEX(ORCAMENTO!$AI:$AI,$A1253)&lt;&gt;"",INDEX(ORCAMENTO!$AH:$AH,$A1253)="⚠",INDEX(ORCAMENTO!$AH:$AH,$A1253)="◔"),1,0)</f>
        <v>0</v>
      </c>
      <c r="C1253">
        <f ca="1">SUM($B$1:B1253)</f>
        <v>12</v>
      </c>
    </row>
    <row r="1254" spans="1:3" ht="15" customHeight="1" x14ac:dyDescent="0.25">
      <c r="A1254">
        <f t="shared" si="19"/>
        <v>1264</v>
      </c>
      <c r="B1254">
        <f ca="1">IF(OR(INDEX(ORCAMENTO!$AI:$AI,$A1254)&lt;&gt;"",INDEX(ORCAMENTO!$AH:$AH,$A1254)="⚠",INDEX(ORCAMENTO!$AH:$AH,$A1254)="◔"),1,0)</f>
        <v>0</v>
      </c>
      <c r="C1254">
        <f ca="1">SUM($B$1:B1254)</f>
        <v>12</v>
      </c>
    </row>
    <row r="1255" spans="1:3" ht="15" customHeight="1" x14ac:dyDescent="0.25">
      <c r="A1255">
        <f t="shared" si="19"/>
        <v>1265</v>
      </c>
      <c r="B1255">
        <f ca="1">IF(OR(INDEX(ORCAMENTO!$AI:$AI,$A1255)&lt;&gt;"",INDEX(ORCAMENTO!$AH:$AH,$A1255)="⚠",INDEX(ORCAMENTO!$AH:$AH,$A1255)="◔"),1,0)</f>
        <v>0</v>
      </c>
      <c r="C1255">
        <f ca="1">SUM($B$1:B1255)</f>
        <v>12</v>
      </c>
    </row>
    <row r="1256" spans="1:3" ht="15" customHeight="1" x14ac:dyDescent="0.25">
      <c r="A1256">
        <f t="shared" si="19"/>
        <v>1266</v>
      </c>
      <c r="B1256">
        <f ca="1">IF(OR(INDEX(ORCAMENTO!$AI:$AI,$A1256)&lt;&gt;"",INDEX(ORCAMENTO!$AH:$AH,$A1256)="⚠",INDEX(ORCAMENTO!$AH:$AH,$A1256)="◔"),1,0)</f>
        <v>0</v>
      </c>
      <c r="C1256">
        <f ca="1">SUM($B$1:B1256)</f>
        <v>12</v>
      </c>
    </row>
    <row r="1257" spans="1:3" ht="15" customHeight="1" x14ac:dyDescent="0.25">
      <c r="A1257">
        <f t="shared" si="19"/>
        <v>1267</v>
      </c>
      <c r="B1257">
        <f ca="1">IF(OR(INDEX(ORCAMENTO!$AI:$AI,$A1257)&lt;&gt;"",INDEX(ORCAMENTO!$AH:$AH,$A1257)="⚠",INDEX(ORCAMENTO!$AH:$AH,$A1257)="◔"),1,0)</f>
        <v>0</v>
      </c>
      <c r="C1257">
        <f ca="1">SUM($B$1:B1257)</f>
        <v>12</v>
      </c>
    </row>
    <row r="1258" spans="1:3" ht="15" customHeight="1" x14ac:dyDescent="0.25">
      <c r="A1258">
        <f t="shared" si="19"/>
        <v>1268</v>
      </c>
      <c r="B1258">
        <f ca="1">IF(OR(INDEX(ORCAMENTO!$AI:$AI,$A1258)&lt;&gt;"",INDEX(ORCAMENTO!$AH:$AH,$A1258)="⚠",INDEX(ORCAMENTO!$AH:$AH,$A1258)="◔"),1,0)</f>
        <v>0</v>
      </c>
      <c r="C1258">
        <f ca="1">SUM($B$1:B1258)</f>
        <v>12</v>
      </c>
    </row>
    <row r="1259" spans="1:3" ht="15" customHeight="1" x14ac:dyDescent="0.25">
      <c r="A1259">
        <f t="shared" si="19"/>
        <v>1269</v>
      </c>
      <c r="B1259">
        <f ca="1">IF(OR(INDEX(ORCAMENTO!$AI:$AI,$A1259)&lt;&gt;"",INDEX(ORCAMENTO!$AH:$AH,$A1259)="⚠",INDEX(ORCAMENTO!$AH:$AH,$A1259)="◔"),1,0)</f>
        <v>0</v>
      </c>
      <c r="C1259">
        <f ca="1">SUM($B$1:B1259)</f>
        <v>12</v>
      </c>
    </row>
    <row r="1260" spans="1:3" ht="15" customHeight="1" x14ac:dyDescent="0.25">
      <c r="A1260">
        <f t="shared" si="19"/>
        <v>1270</v>
      </c>
      <c r="B1260">
        <f ca="1">IF(OR(INDEX(ORCAMENTO!$AI:$AI,$A1260)&lt;&gt;"",INDEX(ORCAMENTO!$AH:$AH,$A1260)="⚠",INDEX(ORCAMENTO!$AH:$AH,$A1260)="◔"),1,0)</f>
        <v>0</v>
      </c>
      <c r="C1260">
        <f ca="1">SUM($B$1:B1260)</f>
        <v>12</v>
      </c>
    </row>
    <row r="1261" spans="1:3" ht="15" customHeight="1" x14ac:dyDescent="0.25">
      <c r="A1261">
        <f t="shared" si="19"/>
        <v>1271</v>
      </c>
      <c r="B1261">
        <f ca="1">IF(OR(INDEX(ORCAMENTO!$AI:$AI,$A1261)&lt;&gt;"",INDEX(ORCAMENTO!$AH:$AH,$A1261)="⚠",INDEX(ORCAMENTO!$AH:$AH,$A1261)="◔"),1,0)</f>
        <v>0</v>
      </c>
      <c r="C1261">
        <f ca="1">SUM($B$1:B1261)</f>
        <v>12</v>
      </c>
    </row>
    <row r="1262" spans="1:3" ht="15" customHeight="1" x14ac:dyDescent="0.25">
      <c r="A1262">
        <f t="shared" si="19"/>
        <v>1272</v>
      </c>
      <c r="B1262">
        <f ca="1">IF(OR(INDEX(ORCAMENTO!$AI:$AI,$A1262)&lt;&gt;"",INDEX(ORCAMENTO!$AH:$AH,$A1262)="⚠",INDEX(ORCAMENTO!$AH:$AH,$A1262)="◔"),1,0)</f>
        <v>0</v>
      </c>
      <c r="C1262">
        <f ca="1">SUM($B$1:B1262)</f>
        <v>12</v>
      </c>
    </row>
    <row r="1263" spans="1:3" ht="15" customHeight="1" x14ac:dyDescent="0.25">
      <c r="A1263">
        <f t="shared" si="19"/>
        <v>1273</v>
      </c>
      <c r="B1263">
        <f ca="1">IF(OR(INDEX(ORCAMENTO!$AI:$AI,$A1263)&lt;&gt;"",INDEX(ORCAMENTO!$AH:$AH,$A1263)="⚠",INDEX(ORCAMENTO!$AH:$AH,$A1263)="◔"),1,0)</f>
        <v>0</v>
      </c>
      <c r="C1263">
        <f ca="1">SUM($B$1:B1263)</f>
        <v>12</v>
      </c>
    </row>
    <row r="1264" spans="1:3" ht="15" customHeight="1" x14ac:dyDescent="0.25">
      <c r="A1264">
        <f t="shared" si="19"/>
        <v>1274</v>
      </c>
      <c r="B1264">
        <f ca="1">IF(OR(INDEX(ORCAMENTO!$AI:$AI,$A1264)&lt;&gt;"",INDEX(ORCAMENTO!$AH:$AH,$A1264)="⚠",INDEX(ORCAMENTO!$AH:$AH,$A1264)="◔"),1,0)</f>
        <v>0</v>
      </c>
      <c r="C1264">
        <f ca="1">SUM($B$1:B1264)</f>
        <v>12</v>
      </c>
    </row>
    <row r="1265" spans="1:3" ht="15" customHeight="1" x14ac:dyDescent="0.25">
      <c r="A1265">
        <f t="shared" si="19"/>
        <v>1275</v>
      </c>
      <c r="B1265">
        <f ca="1">IF(OR(INDEX(ORCAMENTO!$AI:$AI,$A1265)&lt;&gt;"",INDEX(ORCAMENTO!$AH:$AH,$A1265)="⚠",INDEX(ORCAMENTO!$AH:$AH,$A1265)="◔"),1,0)</f>
        <v>0</v>
      </c>
      <c r="C1265">
        <f ca="1">SUM($B$1:B1265)</f>
        <v>12</v>
      </c>
    </row>
    <row r="1266" spans="1:3" ht="15" customHeight="1" x14ac:dyDescent="0.25">
      <c r="A1266">
        <f t="shared" si="19"/>
        <v>1276</v>
      </c>
      <c r="B1266">
        <f ca="1">IF(OR(INDEX(ORCAMENTO!$AI:$AI,$A1266)&lt;&gt;"",INDEX(ORCAMENTO!$AH:$AH,$A1266)="⚠",INDEX(ORCAMENTO!$AH:$AH,$A1266)="◔"),1,0)</f>
        <v>0</v>
      </c>
      <c r="C1266">
        <f ca="1">SUM($B$1:B1266)</f>
        <v>12</v>
      </c>
    </row>
    <row r="1267" spans="1:3" ht="15" customHeight="1" x14ac:dyDescent="0.25">
      <c r="A1267">
        <f t="shared" si="19"/>
        <v>1277</v>
      </c>
      <c r="B1267">
        <f ca="1">IF(OR(INDEX(ORCAMENTO!$AI:$AI,$A1267)&lt;&gt;"",INDEX(ORCAMENTO!$AH:$AH,$A1267)="⚠",INDEX(ORCAMENTO!$AH:$AH,$A1267)="◔"),1,0)</f>
        <v>0</v>
      </c>
      <c r="C1267">
        <f ca="1">SUM($B$1:B1267)</f>
        <v>12</v>
      </c>
    </row>
    <row r="1268" spans="1:3" ht="15" customHeight="1" x14ac:dyDescent="0.25">
      <c r="A1268">
        <f t="shared" si="19"/>
        <v>1278</v>
      </c>
      <c r="B1268">
        <f ca="1">IF(OR(INDEX(ORCAMENTO!$AI:$AI,$A1268)&lt;&gt;"",INDEX(ORCAMENTO!$AH:$AH,$A1268)="⚠",INDEX(ORCAMENTO!$AH:$AH,$A1268)="◔"),1,0)</f>
        <v>0</v>
      </c>
      <c r="C1268">
        <f ca="1">SUM($B$1:B1268)</f>
        <v>12</v>
      </c>
    </row>
    <row r="1269" spans="1:3" ht="15" customHeight="1" x14ac:dyDescent="0.25">
      <c r="A1269">
        <f t="shared" si="19"/>
        <v>1279</v>
      </c>
      <c r="B1269">
        <f ca="1">IF(OR(INDEX(ORCAMENTO!$AI:$AI,$A1269)&lt;&gt;"",INDEX(ORCAMENTO!$AH:$AH,$A1269)="⚠",INDEX(ORCAMENTO!$AH:$AH,$A1269)="◔"),1,0)</f>
        <v>0</v>
      </c>
      <c r="C1269">
        <f ca="1">SUM($B$1:B1269)</f>
        <v>12</v>
      </c>
    </row>
    <row r="1270" spans="1:3" ht="15" customHeight="1" x14ac:dyDescent="0.25">
      <c r="A1270">
        <f t="shared" si="19"/>
        <v>1280</v>
      </c>
      <c r="B1270">
        <f ca="1">IF(OR(INDEX(ORCAMENTO!$AI:$AI,$A1270)&lt;&gt;"",INDEX(ORCAMENTO!$AH:$AH,$A1270)="⚠",INDEX(ORCAMENTO!$AH:$AH,$A1270)="◔"),1,0)</f>
        <v>0</v>
      </c>
      <c r="C1270">
        <f ca="1">SUM($B$1:B1270)</f>
        <v>12</v>
      </c>
    </row>
    <row r="1271" spans="1:3" ht="15" customHeight="1" x14ac:dyDescent="0.25">
      <c r="A1271">
        <f t="shared" si="19"/>
        <v>1281</v>
      </c>
      <c r="B1271">
        <f ca="1">IF(OR(INDEX(ORCAMENTO!$AI:$AI,$A1271)&lt;&gt;"",INDEX(ORCAMENTO!$AH:$AH,$A1271)="⚠",INDEX(ORCAMENTO!$AH:$AH,$A1271)="◔"),1,0)</f>
        <v>0</v>
      </c>
      <c r="C1271">
        <f ca="1">SUM($B$1:B1271)</f>
        <v>12</v>
      </c>
    </row>
    <row r="1272" spans="1:3" ht="15" customHeight="1" x14ac:dyDescent="0.25">
      <c r="A1272">
        <f t="shared" si="19"/>
        <v>1282</v>
      </c>
      <c r="B1272">
        <f ca="1">IF(OR(INDEX(ORCAMENTO!$AI:$AI,$A1272)&lt;&gt;"",INDEX(ORCAMENTO!$AH:$AH,$A1272)="⚠",INDEX(ORCAMENTO!$AH:$AH,$A1272)="◔"),1,0)</f>
        <v>0</v>
      </c>
      <c r="C1272">
        <f ca="1">SUM($B$1:B1272)</f>
        <v>12</v>
      </c>
    </row>
    <row r="1273" spans="1:3" ht="15" customHeight="1" x14ac:dyDescent="0.25">
      <c r="A1273">
        <f t="shared" si="19"/>
        <v>1283</v>
      </c>
      <c r="B1273">
        <f ca="1">IF(OR(INDEX(ORCAMENTO!$AI:$AI,$A1273)&lt;&gt;"",INDEX(ORCAMENTO!$AH:$AH,$A1273)="⚠",INDEX(ORCAMENTO!$AH:$AH,$A1273)="◔"),1,0)</f>
        <v>0</v>
      </c>
      <c r="C1273">
        <f ca="1">SUM($B$1:B1273)</f>
        <v>12</v>
      </c>
    </row>
    <row r="1274" spans="1:3" ht="15" customHeight="1" x14ac:dyDescent="0.25">
      <c r="A1274">
        <f t="shared" si="19"/>
        <v>1284</v>
      </c>
      <c r="B1274">
        <f ca="1">IF(OR(INDEX(ORCAMENTO!$AI:$AI,$A1274)&lt;&gt;"",INDEX(ORCAMENTO!$AH:$AH,$A1274)="⚠",INDEX(ORCAMENTO!$AH:$AH,$A1274)="◔"),1,0)</f>
        <v>0</v>
      </c>
      <c r="C1274">
        <f ca="1">SUM($B$1:B1274)</f>
        <v>12</v>
      </c>
    </row>
    <row r="1275" spans="1:3" ht="15" customHeight="1" x14ac:dyDescent="0.25">
      <c r="A1275">
        <f t="shared" si="19"/>
        <v>1285</v>
      </c>
      <c r="B1275">
        <f ca="1">IF(OR(INDEX(ORCAMENTO!$AI:$AI,$A1275)&lt;&gt;"",INDEX(ORCAMENTO!$AH:$AH,$A1275)="⚠",INDEX(ORCAMENTO!$AH:$AH,$A1275)="◔"),1,0)</f>
        <v>0</v>
      </c>
      <c r="C1275">
        <f ca="1">SUM($B$1:B1275)</f>
        <v>12</v>
      </c>
    </row>
    <row r="1276" spans="1:3" ht="15" customHeight="1" x14ac:dyDescent="0.25">
      <c r="A1276">
        <f t="shared" si="19"/>
        <v>1286</v>
      </c>
      <c r="B1276">
        <f ca="1">IF(OR(INDEX(ORCAMENTO!$AI:$AI,$A1276)&lt;&gt;"",INDEX(ORCAMENTO!$AH:$AH,$A1276)="⚠",INDEX(ORCAMENTO!$AH:$AH,$A1276)="◔"),1,0)</f>
        <v>0</v>
      </c>
      <c r="C1276">
        <f ca="1">SUM($B$1:B1276)</f>
        <v>12</v>
      </c>
    </row>
    <row r="1277" spans="1:3" ht="15" customHeight="1" x14ac:dyDescent="0.25">
      <c r="A1277">
        <f t="shared" si="19"/>
        <v>1287</v>
      </c>
      <c r="B1277">
        <f ca="1">IF(OR(INDEX(ORCAMENTO!$AI:$AI,$A1277)&lt;&gt;"",INDEX(ORCAMENTO!$AH:$AH,$A1277)="⚠",INDEX(ORCAMENTO!$AH:$AH,$A1277)="◔"),1,0)</f>
        <v>0</v>
      </c>
      <c r="C1277">
        <f ca="1">SUM($B$1:B1277)</f>
        <v>12</v>
      </c>
    </row>
    <row r="1278" spans="1:3" ht="15" customHeight="1" x14ac:dyDescent="0.25">
      <c r="A1278">
        <f t="shared" si="19"/>
        <v>1288</v>
      </c>
      <c r="B1278">
        <f ca="1">IF(OR(INDEX(ORCAMENTO!$AI:$AI,$A1278)&lt;&gt;"",INDEX(ORCAMENTO!$AH:$AH,$A1278)="⚠",INDEX(ORCAMENTO!$AH:$AH,$A1278)="◔"),1,0)</f>
        <v>0</v>
      </c>
      <c r="C1278">
        <f ca="1">SUM($B$1:B1278)</f>
        <v>12</v>
      </c>
    </row>
    <row r="1279" spans="1:3" ht="15" customHeight="1" x14ac:dyDescent="0.25">
      <c r="A1279">
        <f t="shared" si="19"/>
        <v>1289</v>
      </c>
      <c r="B1279">
        <f ca="1">IF(OR(INDEX(ORCAMENTO!$AI:$AI,$A1279)&lt;&gt;"",INDEX(ORCAMENTO!$AH:$AH,$A1279)="⚠",INDEX(ORCAMENTO!$AH:$AH,$A1279)="◔"),1,0)</f>
        <v>0</v>
      </c>
      <c r="C1279">
        <f ca="1">SUM($B$1:B1279)</f>
        <v>12</v>
      </c>
    </row>
    <row r="1280" spans="1:3" ht="15" customHeight="1" x14ac:dyDescent="0.25">
      <c r="A1280">
        <f t="shared" si="19"/>
        <v>1290</v>
      </c>
      <c r="B1280">
        <f ca="1">IF(OR(INDEX(ORCAMENTO!$AI:$AI,$A1280)&lt;&gt;"",INDEX(ORCAMENTO!$AH:$AH,$A1280)="⚠",INDEX(ORCAMENTO!$AH:$AH,$A1280)="◔"),1,0)</f>
        <v>0</v>
      </c>
      <c r="C1280">
        <f ca="1">SUM($B$1:B1280)</f>
        <v>12</v>
      </c>
    </row>
    <row r="1281" spans="1:3" ht="15" customHeight="1" x14ac:dyDescent="0.25">
      <c r="A1281">
        <f t="shared" ref="A1281:A1344" si="20">ROW()+10</f>
        <v>1291</v>
      </c>
      <c r="B1281">
        <f ca="1">IF(OR(INDEX(ORCAMENTO!$AI:$AI,$A1281)&lt;&gt;"",INDEX(ORCAMENTO!$AH:$AH,$A1281)="⚠",INDEX(ORCAMENTO!$AH:$AH,$A1281)="◔"),1,0)</f>
        <v>0</v>
      </c>
      <c r="C1281">
        <f ca="1">SUM($B$1:B1281)</f>
        <v>12</v>
      </c>
    </row>
    <row r="1282" spans="1:3" ht="15" customHeight="1" x14ac:dyDescent="0.25">
      <c r="A1282">
        <f t="shared" si="20"/>
        <v>1292</v>
      </c>
      <c r="B1282">
        <f ca="1">IF(OR(INDEX(ORCAMENTO!$AI:$AI,$A1282)&lt;&gt;"",INDEX(ORCAMENTO!$AH:$AH,$A1282)="⚠",INDEX(ORCAMENTO!$AH:$AH,$A1282)="◔"),1,0)</f>
        <v>0</v>
      </c>
      <c r="C1282">
        <f ca="1">SUM($B$1:B1282)</f>
        <v>12</v>
      </c>
    </row>
    <row r="1283" spans="1:3" ht="15" customHeight="1" x14ac:dyDescent="0.25">
      <c r="A1283">
        <f t="shared" si="20"/>
        <v>1293</v>
      </c>
      <c r="B1283">
        <f ca="1">IF(OR(INDEX(ORCAMENTO!$AI:$AI,$A1283)&lt;&gt;"",INDEX(ORCAMENTO!$AH:$AH,$A1283)="⚠",INDEX(ORCAMENTO!$AH:$AH,$A1283)="◔"),1,0)</f>
        <v>0</v>
      </c>
      <c r="C1283">
        <f ca="1">SUM($B$1:B1283)</f>
        <v>12</v>
      </c>
    </row>
    <row r="1284" spans="1:3" ht="15" customHeight="1" x14ac:dyDescent="0.25">
      <c r="A1284">
        <f t="shared" si="20"/>
        <v>1294</v>
      </c>
      <c r="B1284">
        <f ca="1">IF(OR(INDEX(ORCAMENTO!$AI:$AI,$A1284)&lt;&gt;"",INDEX(ORCAMENTO!$AH:$AH,$A1284)="⚠",INDEX(ORCAMENTO!$AH:$AH,$A1284)="◔"),1,0)</f>
        <v>0</v>
      </c>
      <c r="C1284">
        <f ca="1">SUM($B$1:B1284)</f>
        <v>12</v>
      </c>
    </row>
    <row r="1285" spans="1:3" ht="15" customHeight="1" x14ac:dyDescent="0.25">
      <c r="A1285">
        <f t="shared" si="20"/>
        <v>1295</v>
      </c>
      <c r="B1285">
        <f ca="1">IF(OR(INDEX(ORCAMENTO!$AI:$AI,$A1285)&lt;&gt;"",INDEX(ORCAMENTO!$AH:$AH,$A1285)="⚠",INDEX(ORCAMENTO!$AH:$AH,$A1285)="◔"),1,0)</f>
        <v>0</v>
      </c>
      <c r="C1285">
        <f ca="1">SUM($B$1:B1285)</f>
        <v>12</v>
      </c>
    </row>
    <row r="1286" spans="1:3" ht="15" customHeight="1" x14ac:dyDescent="0.25">
      <c r="A1286">
        <f t="shared" si="20"/>
        <v>1296</v>
      </c>
      <c r="B1286">
        <f ca="1">IF(OR(INDEX(ORCAMENTO!$AI:$AI,$A1286)&lt;&gt;"",INDEX(ORCAMENTO!$AH:$AH,$A1286)="⚠",INDEX(ORCAMENTO!$AH:$AH,$A1286)="◔"),1,0)</f>
        <v>0</v>
      </c>
      <c r="C1286">
        <f ca="1">SUM($B$1:B1286)</f>
        <v>12</v>
      </c>
    </row>
    <row r="1287" spans="1:3" ht="15" customHeight="1" x14ac:dyDescent="0.25">
      <c r="A1287">
        <f t="shared" si="20"/>
        <v>1297</v>
      </c>
      <c r="B1287">
        <f ca="1">IF(OR(INDEX(ORCAMENTO!$AI:$AI,$A1287)&lt;&gt;"",INDEX(ORCAMENTO!$AH:$AH,$A1287)="⚠",INDEX(ORCAMENTO!$AH:$AH,$A1287)="◔"),1,0)</f>
        <v>0</v>
      </c>
      <c r="C1287">
        <f ca="1">SUM($B$1:B1287)</f>
        <v>12</v>
      </c>
    </row>
    <row r="1288" spans="1:3" ht="15" customHeight="1" x14ac:dyDescent="0.25">
      <c r="A1288">
        <f t="shared" si="20"/>
        <v>1298</v>
      </c>
      <c r="B1288">
        <f ca="1">IF(OR(INDEX(ORCAMENTO!$AI:$AI,$A1288)&lt;&gt;"",INDEX(ORCAMENTO!$AH:$AH,$A1288)="⚠",INDEX(ORCAMENTO!$AH:$AH,$A1288)="◔"),1,0)</f>
        <v>0</v>
      </c>
      <c r="C1288">
        <f ca="1">SUM($B$1:B1288)</f>
        <v>12</v>
      </c>
    </row>
    <row r="1289" spans="1:3" ht="15" customHeight="1" x14ac:dyDescent="0.25">
      <c r="A1289">
        <f t="shared" si="20"/>
        <v>1299</v>
      </c>
      <c r="B1289">
        <f ca="1">IF(OR(INDEX(ORCAMENTO!$AI:$AI,$A1289)&lt;&gt;"",INDEX(ORCAMENTO!$AH:$AH,$A1289)="⚠",INDEX(ORCAMENTO!$AH:$AH,$A1289)="◔"),1,0)</f>
        <v>0</v>
      </c>
      <c r="C1289">
        <f ca="1">SUM($B$1:B1289)</f>
        <v>12</v>
      </c>
    </row>
    <row r="1290" spans="1:3" ht="15" customHeight="1" x14ac:dyDescent="0.25">
      <c r="A1290">
        <f t="shared" si="20"/>
        <v>1300</v>
      </c>
      <c r="B1290">
        <f ca="1">IF(OR(INDEX(ORCAMENTO!$AI:$AI,$A1290)&lt;&gt;"",INDEX(ORCAMENTO!$AH:$AH,$A1290)="⚠",INDEX(ORCAMENTO!$AH:$AH,$A1290)="◔"),1,0)</f>
        <v>0</v>
      </c>
      <c r="C1290">
        <f ca="1">SUM($B$1:B1290)</f>
        <v>12</v>
      </c>
    </row>
    <row r="1291" spans="1:3" ht="15" customHeight="1" x14ac:dyDescent="0.25">
      <c r="A1291">
        <f t="shared" si="20"/>
        <v>1301</v>
      </c>
      <c r="B1291">
        <f ca="1">IF(OR(INDEX(ORCAMENTO!$AI:$AI,$A1291)&lt;&gt;"",INDEX(ORCAMENTO!$AH:$AH,$A1291)="⚠",INDEX(ORCAMENTO!$AH:$AH,$A1291)="◔"),1,0)</f>
        <v>0</v>
      </c>
      <c r="C1291">
        <f ca="1">SUM($B$1:B1291)</f>
        <v>12</v>
      </c>
    </row>
    <row r="1292" spans="1:3" ht="15" customHeight="1" x14ac:dyDescent="0.25">
      <c r="A1292">
        <f t="shared" si="20"/>
        <v>1302</v>
      </c>
      <c r="B1292">
        <f ca="1">IF(OR(INDEX(ORCAMENTO!$AI:$AI,$A1292)&lt;&gt;"",INDEX(ORCAMENTO!$AH:$AH,$A1292)="⚠",INDEX(ORCAMENTO!$AH:$AH,$A1292)="◔"),1,0)</f>
        <v>0</v>
      </c>
      <c r="C1292">
        <f ca="1">SUM($B$1:B1292)</f>
        <v>12</v>
      </c>
    </row>
    <row r="1293" spans="1:3" ht="15" customHeight="1" x14ac:dyDescent="0.25">
      <c r="A1293">
        <f t="shared" si="20"/>
        <v>1303</v>
      </c>
      <c r="B1293">
        <f ca="1">IF(OR(INDEX(ORCAMENTO!$AI:$AI,$A1293)&lt;&gt;"",INDEX(ORCAMENTO!$AH:$AH,$A1293)="⚠",INDEX(ORCAMENTO!$AH:$AH,$A1293)="◔"),1,0)</f>
        <v>0</v>
      </c>
      <c r="C1293">
        <f ca="1">SUM($B$1:B1293)</f>
        <v>12</v>
      </c>
    </row>
    <row r="1294" spans="1:3" ht="15" customHeight="1" x14ac:dyDescent="0.25">
      <c r="A1294">
        <f t="shared" si="20"/>
        <v>1304</v>
      </c>
      <c r="B1294">
        <f ca="1">IF(OR(INDEX(ORCAMENTO!$AI:$AI,$A1294)&lt;&gt;"",INDEX(ORCAMENTO!$AH:$AH,$A1294)="⚠",INDEX(ORCAMENTO!$AH:$AH,$A1294)="◔"),1,0)</f>
        <v>0</v>
      </c>
      <c r="C1294">
        <f ca="1">SUM($B$1:B1294)</f>
        <v>12</v>
      </c>
    </row>
    <row r="1295" spans="1:3" ht="15" customHeight="1" x14ac:dyDescent="0.25">
      <c r="A1295">
        <f t="shared" si="20"/>
        <v>1305</v>
      </c>
      <c r="B1295">
        <f ca="1">IF(OR(INDEX(ORCAMENTO!$AI:$AI,$A1295)&lt;&gt;"",INDEX(ORCAMENTO!$AH:$AH,$A1295)="⚠",INDEX(ORCAMENTO!$AH:$AH,$A1295)="◔"),1,0)</f>
        <v>0</v>
      </c>
      <c r="C1295">
        <f ca="1">SUM($B$1:B1295)</f>
        <v>12</v>
      </c>
    </row>
    <row r="1296" spans="1:3" ht="15" customHeight="1" x14ac:dyDescent="0.25">
      <c r="A1296">
        <f t="shared" si="20"/>
        <v>1306</v>
      </c>
      <c r="B1296">
        <f ca="1">IF(OR(INDEX(ORCAMENTO!$AI:$AI,$A1296)&lt;&gt;"",INDEX(ORCAMENTO!$AH:$AH,$A1296)="⚠",INDEX(ORCAMENTO!$AH:$AH,$A1296)="◔"),1,0)</f>
        <v>0</v>
      </c>
      <c r="C1296">
        <f ca="1">SUM($B$1:B1296)</f>
        <v>12</v>
      </c>
    </row>
    <row r="1297" spans="1:3" ht="15" customHeight="1" x14ac:dyDescent="0.25">
      <c r="A1297">
        <f t="shared" si="20"/>
        <v>1307</v>
      </c>
      <c r="B1297">
        <f ca="1">IF(OR(INDEX(ORCAMENTO!$AI:$AI,$A1297)&lt;&gt;"",INDEX(ORCAMENTO!$AH:$AH,$A1297)="⚠",INDEX(ORCAMENTO!$AH:$AH,$A1297)="◔"),1,0)</f>
        <v>0</v>
      </c>
      <c r="C1297">
        <f ca="1">SUM($B$1:B1297)</f>
        <v>12</v>
      </c>
    </row>
    <row r="1298" spans="1:3" ht="15" customHeight="1" x14ac:dyDescent="0.25">
      <c r="A1298">
        <f t="shared" si="20"/>
        <v>1308</v>
      </c>
      <c r="B1298">
        <f ca="1">IF(OR(INDEX(ORCAMENTO!$AI:$AI,$A1298)&lt;&gt;"",INDEX(ORCAMENTO!$AH:$AH,$A1298)="⚠",INDEX(ORCAMENTO!$AH:$AH,$A1298)="◔"),1,0)</f>
        <v>0</v>
      </c>
      <c r="C1298">
        <f ca="1">SUM($B$1:B1298)</f>
        <v>12</v>
      </c>
    </row>
    <row r="1299" spans="1:3" ht="15" customHeight="1" x14ac:dyDescent="0.25">
      <c r="A1299">
        <f t="shared" si="20"/>
        <v>1309</v>
      </c>
      <c r="B1299">
        <f ca="1">IF(OR(INDEX(ORCAMENTO!$AI:$AI,$A1299)&lt;&gt;"",INDEX(ORCAMENTO!$AH:$AH,$A1299)="⚠",INDEX(ORCAMENTO!$AH:$AH,$A1299)="◔"),1,0)</f>
        <v>0</v>
      </c>
      <c r="C1299">
        <f ca="1">SUM($B$1:B1299)</f>
        <v>12</v>
      </c>
    </row>
    <row r="1300" spans="1:3" ht="15" customHeight="1" x14ac:dyDescent="0.25">
      <c r="A1300">
        <f t="shared" si="20"/>
        <v>1310</v>
      </c>
      <c r="B1300">
        <f ca="1">IF(OR(INDEX(ORCAMENTO!$AI:$AI,$A1300)&lt;&gt;"",INDEX(ORCAMENTO!$AH:$AH,$A1300)="⚠",INDEX(ORCAMENTO!$AH:$AH,$A1300)="◔"),1,0)</f>
        <v>0</v>
      </c>
      <c r="C1300">
        <f ca="1">SUM($B$1:B1300)</f>
        <v>12</v>
      </c>
    </row>
    <row r="1301" spans="1:3" ht="15" customHeight="1" x14ac:dyDescent="0.25">
      <c r="A1301">
        <f t="shared" si="20"/>
        <v>1311</v>
      </c>
      <c r="B1301">
        <f ca="1">IF(OR(INDEX(ORCAMENTO!$AI:$AI,$A1301)&lt;&gt;"",INDEX(ORCAMENTO!$AH:$AH,$A1301)="⚠",INDEX(ORCAMENTO!$AH:$AH,$A1301)="◔"),1,0)</f>
        <v>0</v>
      </c>
      <c r="C1301">
        <f ca="1">SUM($B$1:B1301)</f>
        <v>12</v>
      </c>
    </row>
    <row r="1302" spans="1:3" ht="15" customHeight="1" x14ac:dyDescent="0.25">
      <c r="A1302">
        <f t="shared" si="20"/>
        <v>1312</v>
      </c>
      <c r="B1302">
        <f ca="1">IF(OR(INDEX(ORCAMENTO!$AI:$AI,$A1302)&lt;&gt;"",INDEX(ORCAMENTO!$AH:$AH,$A1302)="⚠",INDEX(ORCAMENTO!$AH:$AH,$A1302)="◔"),1,0)</f>
        <v>0</v>
      </c>
      <c r="C1302">
        <f ca="1">SUM($B$1:B1302)</f>
        <v>12</v>
      </c>
    </row>
    <row r="1303" spans="1:3" ht="15" customHeight="1" x14ac:dyDescent="0.25">
      <c r="A1303">
        <f t="shared" si="20"/>
        <v>1313</v>
      </c>
      <c r="B1303">
        <f ca="1">IF(OR(INDEX(ORCAMENTO!$AI:$AI,$A1303)&lt;&gt;"",INDEX(ORCAMENTO!$AH:$AH,$A1303)="⚠",INDEX(ORCAMENTO!$AH:$AH,$A1303)="◔"),1,0)</f>
        <v>0</v>
      </c>
      <c r="C1303">
        <f ca="1">SUM($B$1:B1303)</f>
        <v>12</v>
      </c>
    </row>
    <row r="1304" spans="1:3" ht="15" customHeight="1" x14ac:dyDescent="0.25">
      <c r="A1304">
        <f t="shared" si="20"/>
        <v>1314</v>
      </c>
      <c r="B1304">
        <f ca="1">IF(OR(INDEX(ORCAMENTO!$AI:$AI,$A1304)&lt;&gt;"",INDEX(ORCAMENTO!$AH:$AH,$A1304)="⚠",INDEX(ORCAMENTO!$AH:$AH,$A1304)="◔"),1,0)</f>
        <v>0</v>
      </c>
      <c r="C1304">
        <f ca="1">SUM($B$1:B1304)</f>
        <v>12</v>
      </c>
    </row>
    <row r="1305" spans="1:3" ht="15" customHeight="1" x14ac:dyDescent="0.25">
      <c r="A1305">
        <f t="shared" si="20"/>
        <v>1315</v>
      </c>
      <c r="B1305">
        <f ca="1">IF(OR(INDEX(ORCAMENTO!$AI:$AI,$A1305)&lt;&gt;"",INDEX(ORCAMENTO!$AH:$AH,$A1305)="⚠",INDEX(ORCAMENTO!$AH:$AH,$A1305)="◔"),1,0)</f>
        <v>0</v>
      </c>
      <c r="C1305">
        <f ca="1">SUM($B$1:B1305)</f>
        <v>12</v>
      </c>
    </row>
    <row r="1306" spans="1:3" ht="15" customHeight="1" x14ac:dyDescent="0.25">
      <c r="A1306">
        <f t="shared" si="20"/>
        <v>1316</v>
      </c>
      <c r="B1306">
        <f ca="1">IF(OR(INDEX(ORCAMENTO!$AI:$AI,$A1306)&lt;&gt;"",INDEX(ORCAMENTO!$AH:$AH,$A1306)="⚠",INDEX(ORCAMENTO!$AH:$AH,$A1306)="◔"),1,0)</f>
        <v>0</v>
      </c>
      <c r="C1306">
        <f ca="1">SUM($B$1:B1306)</f>
        <v>12</v>
      </c>
    </row>
    <row r="1307" spans="1:3" ht="15" customHeight="1" x14ac:dyDescent="0.25">
      <c r="A1307">
        <f t="shared" si="20"/>
        <v>1317</v>
      </c>
      <c r="B1307">
        <f ca="1">IF(OR(INDEX(ORCAMENTO!$AI:$AI,$A1307)&lt;&gt;"",INDEX(ORCAMENTO!$AH:$AH,$A1307)="⚠",INDEX(ORCAMENTO!$AH:$AH,$A1307)="◔"),1,0)</f>
        <v>0</v>
      </c>
      <c r="C1307">
        <f ca="1">SUM($B$1:B1307)</f>
        <v>12</v>
      </c>
    </row>
    <row r="1308" spans="1:3" ht="15" customHeight="1" x14ac:dyDescent="0.25">
      <c r="A1308">
        <f t="shared" si="20"/>
        <v>1318</v>
      </c>
      <c r="B1308">
        <f ca="1">IF(OR(INDEX(ORCAMENTO!$AI:$AI,$A1308)&lt;&gt;"",INDEX(ORCAMENTO!$AH:$AH,$A1308)="⚠",INDEX(ORCAMENTO!$AH:$AH,$A1308)="◔"),1,0)</f>
        <v>0</v>
      </c>
      <c r="C1308">
        <f ca="1">SUM($B$1:B1308)</f>
        <v>12</v>
      </c>
    </row>
    <row r="1309" spans="1:3" ht="15" customHeight="1" x14ac:dyDescent="0.25">
      <c r="A1309">
        <f t="shared" si="20"/>
        <v>1319</v>
      </c>
      <c r="B1309">
        <f ca="1">IF(OR(INDEX(ORCAMENTO!$AI:$AI,$A1309)&lt;&gt;"",INDEX(ORCAMENTO!$AH:$AH,$A1309)="⚠",INDEX(ORCAMENTO!$AH:$AH,$A1309)="◔"),1,0)</f>
        <v>0</v>
      </c>
      <c r="C1309">
        <f ca="1">SUM($B$1:B1309)</f>
        <v>12</v>
      </c>
    </row>
    <row r="1310" spans="1:3" ht="15" customHeight="1" x14ac:dyDescent="0.25">
      <c r="A1310">
        <f t="shared" si="20"/>
        <v>1320</v>
      </c>
      <c r="B1310">
        <f ca="1">IF(OR(INDEX(ORCAMENTO!$AI:$AI,$A1310)&lt;&gt;"",INDEX(ORCAMENTO!$AH:$AH,$A1310)="⚠",INDEX(ORCAMENTO!$AH:$AH,$A1310)="◔"),1,0)</f>
        <v>0</v>
      </c>
      <c r="C1310">
        <f ca="1">SUM($B$1:B1310)</f>
        <v>12</v>
      </c>
    </row>
    <row r="1311" spans="1:3" ht="15" customHeight="1" x14ac:dyDescent="0.25">
      <c r="A1311">
        <f t="shared" si="20"/>
        <v>1321</v>
      </c>
      <c r="B1311">
        <f ca="1">IF(OR(INDEX(ORCAMENTO!$AI:$AI,$A1311)&lt;&gt;"",INDEX(ORCAMENTO!$AH:$AH,$A1311)="⚠",INDEX(ORCAMENTO!$AH:$AH,$A1311)="◔"),1,0)</f>
        <v>0</v>
      </c>
      <c r="C1311">
        <f ca="1">SUM($B$1:B1311)</f>
        <v>12</v>
      </c>
    </row>
    <row r="1312" spans="1:3" ht="15" customHeight="1" x14ac:dyDescent="0.25">
      <c r="A1312">
        <f t="shared" si="20"/>
        <v>1322</v>
      </c>
      <c r="B1312">
        <f ca="1">IF(OR(INDEX(ORCAMENTO!$AI:$AI,$A1312)&lt;&gt;"",INDEX(ORCAMENTO!$AH:$AH,$A1312)="⚠",INDEX(ORCAMENTO!$AH:$AH,$A1312)="◔"),1,0)</f>
        <v>0</v>
      </c>
      <c r="C1312">
        <f ca="1">SUM($B$1:B1312)</f>
        <v>12</v>
      </c>
    </row>
    <row r="1313" spans="1:3" ht="15" customHeight="1" x14ac:dyDescent="0.25">
      <c r="A1313">
        <f t="shared" si="20"/>
        <v>1323</v>
      </c>
      <c r="B1313">
        <f ca="1">IF(OR(INDEX(ORCAMENTO!$AI:$AI,$A1313)&lt;&gt;"",INDEX(ORCAMENTO!$AH:$AH,$A1313)="⚠",INDEX(ORCAMENTO!$AH:$AH,$A1313)="◔"),1,0)</f>
        <v>0</v>
      </c>
      <c r="C1313">
        <f ca="1">SUM($B$1:B1313)</f>
        <v>12</v>
      </c>
    </row>
    <row r="1314" spans="1:3" ht="15" customHeight="1" x14ac:dyDescent="0.25">
      <c r="A1314">
        <f t="shared" si="20"/>
        <v>1324</v>
      </c>
      <c r="B1314">
        <f ca="1">IF(OR(INDEX(ORCAMENTO!$AI:$AI,$A1314)&lt;&gt;"",INDEX(ORCAMENTO!$AH:$AH,$A1314)="⚠",INDEX(ORCAMENTO!$AH:$AH,$A1314)="◔"),1,0)</f>
        <v>0</v>
      </c>
      <c r="C1314">
        <f ca="1">SUM($B$1:B1314)</f>
        <v>12</v>
      </c>
    </row>
    <row r="1315" spans="1:3" ht="15" customHeight="1" x14ac:dyDescent="0.25">
      <c r="A1315">
        <f t="shared" si="20"/>
        <v>1325</v>
      </c>
      <c r="B1315">
        <f ca="1">IF(OR(INDEX(ORCAMENTO!$AI:$AI,$A1315)&lt;&gt;"",INDEX(ORCAMENTO!$AH:$AH,$A1315)="⚠",INDEX(ORCAMENTO!$AH:$AH,$A1315)="◔"),1,0)</f>
        <v>0</v>
      </c>
      <c r="C1315">
        <f ca="1">SUM($B$1:B1315)</f>
        <v>12</v>
      </c>
    </row>
    <row r="1316" spans="1:3" ht="15" customHeight="1" x14ac:dyDescent="0.25">
      <c r="A1316">
        <f t="shared" si="20"/>
        <v>1326</v>
      </c>
      <c r="B1316">
        <f ca="1">IF(OR(INDEX(ORCAMENTO!$AI:$AI,$A1316)&lt;&gt;"",INDEX(ORCAMENTO!$AH:$AH,$A1316)="⚠",INDEX(ORCAMENTO!$AH:$AH,$A1316)="◔"),1,0)</f>
        <v>0</v>
      </c>
      <c r="C1316">
        <f ca="1">SUM($B$1:B1316)</f>
        <v>12</v>
      </c>
    </row>
    <row r="1317" spans="1:3" ht="15" customHeight="1" x14ac:dyDescent="0.25">
      <c r="A1317">
        <f t="shared" si="20"/>
        <v>1327</v>
      </c>
      <c r="B1317">
        <f ca="1">IF(OR(INDEX(ORCAMENTO!$AI:$AI,$A1317)&lt;&gt;"",INDEX(ORCAMENTO!$AH:$AH,$A1317)="⚠",INDEX(ORCAMENTO!$AH:$AH,$A1317)="◔"),1,0)</f>
        <v>0</v>
      </c>
      <c r="C1317">
        <f ca="1">SUM($B$1:B1317)</f>
        <v>12</v>
      </c>
    </row>
    <row r="1318" spans="1:3" ht="15" customHeight="1" x14ac:dyDescent="0.25">
      <c r="A1318">
        <f t="shared" si="20"/>
        <v>1328</v>
      </c>
      <c r="B1318">
        <f ca="1">IF(OR(INDEX(ORCAMENTO!$AI:$AI,$A1318)&lt;&gt;"",INDEX(ORCAMENTO!$AH:$AH,$A1318)="⚠",INDEX(ORCAMENTO!$AH:$AH,$A1318)="◔"),1,0)</f>
        <v>0</v>
      </c>
      <c r="C1318">
        <f ca="1">SUM($B$1:B1318)</f>
        <v>12</v>
      </c>
    </row>
    <row r="1319" spans="1:3" ht="15" customHeight="1" x14ac:dyDescent="0.25">
      <c r="A1319">
        <f t="shared" si="20"/>
        <v>1329</v>
      </c>
      <c r="B1319">
        <f ca="1">IF(OR(INDEX(ORCAMENTO!$AI:$AI,$A1319)&lt;&gt;"",INDEX(ORCAMENTO!$AH:$AH,$A1319)="⚠",INDEX(ORCAMENTO!$AH:$AH,$A1319)="◔"),1,0)</f>
        <v>0</v>
      </c>
      <c r="C1319">
        <f ca="1">SUM($B$1:B1319)</f>
        <v>12</v>
      </c>
    </row>
    <row r="1320" spans="1:3" ht="15" customHeight="1" x14ac:dyDescent="0.25">
      <c r="A1320">
        <f t="shared" si="20"/>
        <v>1330</v>
      </c>
      <c r="B1320">
        <f ca="1">IF(OR(INDEX(ORCAMENTO!$AI:$AI,$A1320)&lt;&gt;"",INDEX(ORCAMENTO!$AH:$AH,$A1320)="⚠",INDEX(ORCAMENTO!$AH:$AH,$A1320)="◔"),1,0)</f>
        <v>0</v>
      </c>
      <c r="C1320">
        <f ca="1">SUM($B$1:B1320)</f>
        <v>12</v>
      </c>
    </row>
    <row r="1321" spans="1:3" ht="15" customHeight="1" x14ac:dyDescent="0.25">
      <c r="A1321">
        <f t="shared" si="20"/>
        <v>1331</v>
      </c>
      <c r="B1321">
        <f ca="1">IF(OR(INDEX(ORCAMENTO!$AI:$AI,$A1321)&lt;&gt;"",INDEX(ORCAMENTO!$AH:$AH,$A1321)="⚠",INDEX(ORCAMENTO!$AH:$AH,$A1321)="◔"),1,0)</f>
        <v>0</v>
      </c>
      <c r="C1321">
        <f ca="1">SUM($B$1:B1321)</f>
        <v>12</v>
      </c>
    </row>
    <row r="1322" spans="1:3" ht="15" customHeight="1" x14ac:dyDescent="0.25">
      <c r="A1322">
        <f t="shared" si="20"/>
        <v>1332</v>
      </c>
      <c r="B1322">
        <f ca="1">IF(OR(INDEX(ORCAMENTO!$AI:$AI,$A1322)&lt;&gt;"",INDEX(ORCAMENTO!$AH:$AH,$A1322)="⚠",INDEX(ORCAMENTO!$AH:$AH,$A1322)="◔"),1,0)</f>
        <v>0</v>
      </c>
      <c r="C1322">
        <f ca="1">SUM($B$1:B1322)</f>
        <v>12</v>
      </c>
    </row>
    <row r="1323" spans="1:3" ht="15" customHeight="1" x14ac:dyDescent="0.25">
      <c r="A1323">
        <f t="shared" si="20"/>
        <v>1333</v>
      </c>
      <c r="B1323">
        <f ca="1">IF(OR(INDEX(ORCAMENTO!$AI:$AI,$A1323)&lt;&gt;"",INDEX(ORCAMENTO!$AH:$AH,$A1323)="⚠",INDEX(ORCAMENTO!$AH:$AH,$A1323)="◔"),1,0)</f>
        <v>0</v>
      </c>
      <c r="C1323">
        <f ca="1">SUM($B$1:B1323)</f>
        <v>12</v>
      </c>
    </row>
    <row r="1324" spans="1:3" ht="15" customHeight="1" x14ac:dyDescent="0.25">
      <c r="A1324">
        <f t="shared" si="20"/>
        <v>1334</v>
      </c>
      <c r="B1324">
        <f ca="1">IF(OR(INDEX(ORCAMENTO!$AI:$AI,$A1324)&lt;&gt;"",INDEX(ORCAMENTO!$AH:$AH,$A1324)="⚠",INDEX(ORCAMENTO!$AH:$AH,$A1324)="◔"),1,0)</f>
        <v>0</v>
      </c>
      <c r="C1324">
        <f ca="1">SUM($B$1:B1324)</f>
        <v>12</v>
      </c>
    </row>
    <row r="1325" spans="1:3" ht="15" customHeight="1" x14ac:dyDescent="0.25">
      <c r="A1325">
        <f t="shared" si="20"/>
        <v>1335</v>
      </c>
      <c r="B1325">
        <f ca="1">IF(OR(INDEX(ORCAMENTO!$AI:$AI,$A1325)&lt;&gt;"",INDEX(ORCAMENTO!$AH:$AH,$A1325)="⚠",INDEX(ORCAMENTO!$AH:$AH,$A1325)="◔"),1,0)</f>
        <v>0</v>
      </c>
      <c r="C1325">
        <f ca="1">SUM($B$1:B1325)</f>
        <v>12</v>
      </c>
    </row>
    <row r="1326" spans="1:3" ht="15" customHeight="1" x14ac:dyDescent="0.25">
      <c r="A1326">
        <f t="shared" si="20"/>
        <v>1336</v>
      </c>
      <c r="B1326">
        <f ca="1">IF(OR(INDEX(ORCAMENTO!$AI:$AI,$A1326)&lt;&gt;"",INDEX(ORCAMENTO!$AH:$AH,$A1326)="⚠",INDEX(ORCAMENTO!$AH:$AH,$A1326)="◔"),1,0)</f>
        <v>0</v>
      </c>
      <c r="C1326">
        <f ca="1">SUM($B$1:B1326)</f>
        <v>12</v>
      </c>
    </row>
    <row r="1327" spans="1:3" ht="15" customHeight="1" x14ac:dyDescent="0.25">
      <c r="A1327">
        <f t="shared" si="20"/>
        <v>1337</v>
      </c>
      <c r="B1327">
        <f ca="1">IF(OR(INDEX(ORCAMENTO!$AI:$AI,$A1327)&lt;&gt;"",INDEX(ORCAMENTO!$AH:$AH,$A1327)="⚠",INDEX(ORCAMENTO!$AH:$AH,$A1327)="◔"),1,0)</f>
        <v>0</v>
      </c>
      <c r="C1327">
        <f ca="1">SUM($B$1:B1327)</f>
        <v>12</v>
      </c>
    </row>
    <row r="1328" spans="1:3" ht="15" customHeight="1" x14ac:dyDescent="0.25">
      <c r="A1328">
        <f t="shared" si="20"/>
        <v>1338</v>
      </c>
      <c r="B1328">
        <f ca="1">IF(OR(INDEX(ORCAMENTO!$AI:$AI,$A1328)&lt;&gt;"",INDEX(ORCAMENTO!$AH:$AH,$A1328)="⚠",INDEX(ORCAMENTO!$AH:$AH,$A1328)="◔"),1,0)</f>
        <v>0</v>
      </c>
      <c r="C1328">
        <f ca="1">SUM($B$1:B1328)</f>
        <v>12</v>
      </c>
    </row>
    <row r="1329" spans="1:3" ht="15" customHeight="1" x14ac:dyDescent="0.25">
      <c r="A1329">
        <f t="shared" si="20"/>
        <v>1339</v>
      </c>
      <c r="B1329">
        <f ca="1">IF(OR(INDEX(ORCAMENTO!$AI:$AI,$A1329)&lt;&gt;"",INDEX(ORCAMENTO!$AH:$AH,$A1329)="⚠",INDEX(ORCAMENTO!$AH:$AH,$A1329)="◔"),1,0)</f>
        <v>0</v>
      </c>
      <c r="C1329">
        <f ca="1">SUM($B$1:B1329)</f>
        <v>12</v>
      </c>
    </row>
    <row r="1330" spans="1:3" ht="15" customHeight="1" x14ac:dyDescent="0.25">
      <c r="A1330">
        <f t="shared" si="20"/>
        <v>1340</v>
      </c>
      <c r="B1330">
        <f ca="1">IF(OR(INDEX(ORCAMENTO!$AI:$AI,$A1330)&lt;&gt;"",INDEX(ORCAMENTO!$AH:$AH,$A1330)="⚠",INDEX(ORCAMENTO!$AH:$AH,$A1330)="◔"),1,0)</f>
        <v>0</v>
      </c>
      <c r="C1330">
        <f ca="1">SUM($B$1:B1330)</f>
        <v>12</v>
      </c>
    </row>
    <row r="1331" spans="1:3" ht="15" customHeight="1" x14ac:dyDescent="0.25">
      <c r="A1331">
        <f t="shared" si="20"/>
        <v>1341</v>
      </c>
      <c r="B1331">
        <f ca="1">IF(OR(INDEX(ORCAMENTO!$AI:$AI,$A1331)&lt;&gt;"",INDEX(ORCAMENTO!$AH:$AH,$A1331)="⚠",INDEX(ORCAMENTO!$AH:$AH,$A1331)="◔"),1,0)</f>
        <v>0</v>
      </c>
      <c r="C1331">
        <f ca="1">SUM($B$1:B1331)</f>
        <v>12</v>
      </c>
    </row>
    <row r="1332" spans="1:3" ht="15" customHeight="1" x14ac:dyDescent="0.25">
      <c r="A1332">
        <f t="shared" si="20"/>
        <v>1342</v>
      </c>
      <c r="B1332">
        <f ca="1">IF(OR(INDEX(ORCAMENTO!$AI:$AI,$A1332)&lt;&gt;"",INDEX(ORCAMENTO!$AH:$AH,$A1332)="⚠",INDEX(ORCAMENTO!$AH:$AH,$A1332)="◔"),1,0)</f>
        <v>0</v>
      </c>
      <c r="C1332">
        <f ca="1">SUM($B$1:B1332)</f>
        <v>12</v>
      </c>
    </row>
    <row r="1333" spans="1:3" ht="15" customHeight="1" x14ac:dyDescent="0.25">
      <c r="A1333">
        <f t="shared" si="20"/>
        <v>1343</v>
      </c>
      <c r="B1333">
        <f ca="1">IF(OR(INDEX(ORCAMENTO!$AI:$AI,$A1333)&lt;&gt;"",INDEX(ORCAMENTO!$AH:$AH,$A1333)="⚠",INDEX(ORCAMENTO!$AH:$AH,$A1333)="◔"),1,0)</f>
        <v>0</v>
      </c>
      <c r="C1333">
        <f ca="1">SUM($B$1:B1333)</f>
        <v>12</v>
      </c>
    </row>
    <row r="1334" spans="1:3" ht="15" customHeight="1" x14ac:dyDescent="0.25">
      <c r="A1334">
        <f t="shared" si="20"/>
        <v>1344</v>
      </c>
      <c r="B1334">
        <f ca="1">IF(OR(INDEX(ORCAMENTO!$AI:$AI,$A1334)&lt;&gt;"",INDEX(ORCAMENTO!$AH:$AH,$A1334)="⚠",INDEX(ORCAMENTO!$AH:$AH,$A1334)="◔"),1,0)</f>
        <v>0</v>
      </c>
      <c r="C1334">
        <f ca="1">SUM($B$1:B1334)</f>
        <v>12</v>
      </c>
    </row>
    <row r="1335" spans="1:3" ht="15" customHeight="1" x14ac:dyDescent="0.25">
      <c r="A1335">
        <f t="shared" si="20"/>
        <v>1345</v>
      </c>
      <c r="B1335">
        <f ca="1">IF(OR(INDEX(ORCAMENTO!$AI:$AI,$A1335)&lt;&gt;"",INDEX(ORCAMENTO!$AH:$AH,$A1335)="⚠",INDEX(ORCAMENTO!$AH:$AH,$A1335)="◔"),1,0)</f>
        <v>0</v>
      </c>
      <c r="C1335">
        <f ca="1">SUM($B$1:B1335)</f>
        <v>12</v>
      </c>
    </row>
    <row r="1336" spans="1:3" ht="15" customHeight="1" x14ac:dyDescent="0.25">
      <c r="A1336">
        <f t="shared" si="20"/>
        <v>1346</v>
      </c>
      <c r="B1336">
        <f ca="1">IF(OR(INDEX(ORCAMENTO!$AI:$AI,$A1336)&lt;&gt;"",INDEX(ORCAMENTO!$AH:$AH,$A1336)="⚠",INDEX(ORCAMENTO!$AH:$AH,$A1336)="◔"),1,0)</f>
        <v>0</v>
      </c>
      <c r="C1336">
        <f ca="1">SUM($B$1:B1336)</f>
        <v>12</v>
      </c>
    </row>
    <row r="1337" spans="1:3" ht="15" customHeight="1" x14ac:dyDescent="0.25">
      <c r="A1337">
        <f t="shared" si="20"/>
        <v>1347</v>
      </c>
      <c r="B1337">
        <f ca="1">IF(OR(INDEX(ORCAMENTO!$AI:$AI,$A1337)&lt;&gt;"",INDEX(ORCAMENTO!$AH:$AH,$A1337)="⚠",INDEX(ORCAMENTO!$AH:$AH,$A1337)="◔"),1,0)</f>
        <v>0</v>
      </c>
      <c r="C1337">
        <f ca="1">SUM($B$1:B1337)</f>
        <v>12</v>
      </c>
    </row>
    <row r="1338" spans="1:3" ht="15" customHeight="1" x14ac:dyDescent="0.25">
      <c r="A1338">
        <f t="shared" si="20"/>
        <v>1348</v>
      </c>
      <c r="B1338">
        <f ca="1">IF(OR(INDEX(ORCAMENTO!$AI:$AI,$A1338)&lt;&gt;"",INDEX(ORCAMENTO!$AH:$AH,$A1338)="⚠",INDEX(ORCAMENTO!$AH:$AH,$A1338)="◔"),1,0)</f>
        <v>0</v>
      </c>
      <c r="C1338">
        <f ca="1">SUM($B$1:B1338)</f>
        <v>12</v>
      </c>
    </row>
    <row r="1339" spans="1:3" ht="15" customHeight="1" x14ac:dyDescent="0.25">
      <c r="A1339">
        <f t="shared" si="20"/>
        <v>1349</v>
      </c>
      <c r="B1339">
        <f ca="1">IF(OR(INDEX(ORCAMENTO!$AI:$AI,$A1339)&lt;&gt;"",INDEX(ORCAMENTO!$AH:$AH,$A1339)="⚠",INDEX(ORCAMENTO!$AH:$AH,$A1339)="◔"),1,0)</f>
        <v>0</v>
      </c>
      <c r="C1339">
        <f ca="1">SUM($B$1:B1339)</f>
        <v>12</v>
      </c>
    </row>
    <row r="1340" spans="1:3" ht="15" customHeight="1" x14ac:dyDescent="0.25">
      <c r="A1340">
        <f t="shared" si="20"/>
        <v>1350</v>
      </c>
      <c r="B1340">
        <f ca="1">IF(OR(INDEX(ORCAMENTO!$AI:$AI,$A1340)&lt;&gt;"",INDEX(ORCAMENTO!$AH:$AH,$A1340)="⚠",INDEX(ORCAMENTO!$AH:$AH,$A1340)="◔"),1,0)</f>
        <v>0</v>
      </c>
      <c r="C1340">
        <f ca="1">SUM($B$1:B1340)</f>
        <v>12</v>
      </c>
    </row>
    <row r="1341" spans="1:3" ht="15" customHeight="1" x14ac:dyDescent="0.25">
      <c r="A1341">
        <f t="shared" si="20"/>
        <v>1351</v>
      </c>
      <c r="B1341">
        <f ca="1">IF(OR(INDEX(ORCAMENTO!$AI:$AI,$A1341)&lt;&gt;"",INDEX(ORCAMENTO!$AH:$AH,$A1341)="⚠",INDEX(ORCAMENTO!$AH:$AH,$A1341)="◔"),1,0)</f>
        <v>0</v>
      </c>
      <c r="C1341">
        <f ca="1">SUM($B$1:B1341)</f>
        <v>12</v>
      </c>
    </row>
    <row r="1342" spans="1:3" ht="15" customHeight="1" x14ac:dyDescent="0.25">
      <c r="A1342">
        <f t="shared" si="20"/>
        <v>1352</v>
      </c>
      <c r="B1342">
        <f ca="1">IF(OR(INDEX(ORCAMENTO!$AI:$AI,$A1342)&lt;&gt;"",INDEX(ORCAMENTO!$AH:$AH,$A1342)="⚠",INDEX(ORCAMENTO!$AH:$AH,$A1342)="◔"),1,0)</f>
        <v>0</v>
      </c>
      <c r="C1342">
        <f ca="1">SUM($B$1:B1342)</f>
        <v>12</v>
      </c>
    </row>
    <row r="1343" spans="1:3" ht="15" customHeight="1" x14ac:dyDescent="0.25">
      <c r="A1343">
        <f t="shared" si="20"/>
        <v>1353</v>
      </c>
      <c r="B1343">
        <f ca="1">IF(OR(INDEX(ORCAMENTO!$AI:$AI,$A1343)&lt;&gt;"",INDEX(ORCAMENTO!$AH:$AH,$A1343)="⚠",INDEX(ORCAMENTO!$AH:$AH,$A1343)="◔"),1,0)</f>
        <v>0</v>
      </c>
      <c r="C1343">
        <f ca="1">SUM($B$1:B1343)</f>
        <v>12</v>
      </c>
    </row>
    <row r="1344" spans="1:3" ht="15" customHeight="1" x14ac:dyDescent="0.25">
      <c r="A1344">
        <f t="shared" si="20"/>
        <v>1354</v>
      </c>
      <c r="B1344">
        <f ca="1">IF(OR(INDEX(ORCAMENTO!$AI:$AI,$A1344)&lt;&gt;"",INDEX(ORCAMENTO!$AH:$AH,$A1344)="⚠",INDEX(ORCAMENTO!$AH:$AH,$A1344)="◔"),1,0)</f>
        <v>0</v>
      </c>
      <c r="C1344">
        <f ca="1">SUM($B$1:B1344)</f>
        <v>12</v>
      </c>
    </row>
    <row r="1345" spans="1:3" ht="15" customHeight="1" x14ac:dyDescent="0.25">
      <c r="A1345">
        <f t="shared" ref="A1345:A1408" si="21">ROW()+10</f>
        <v>1355</v>
      </c>
      <c r="B1345">
        <f ca="1">IF(OR(INDEX(ORCAMENTO!$AI:$AI,$A1345)&lt;&gt;"",INDEX(ORCAMENTO!$AH:$AH,$A1345)="⚠",INDEX(ORCAMENTO!$AH:$AH,$A1345)="◔"),1,0)</f>
        <v>0</v>
      </c>
      <c r="C1345">
        <f ca="1">SUM($B$1:B1345)</f>
        <v>12</v>
      </c>
    </row>
    <row r="1346" spans="1:3" ht="15" customHeight="1" x14ac:dyDescent="0.25">
      <c r="A1346">
        <f t="shared" si="21"/>
        <v>1356</v>
      </c>
      <c r="B1346">
        <f ca="1">IF(OR(INDEX(ORCAMENTO!$AI:$AI,$A1346)&lt;&gt;"",INDEX(ORCAMENTO!$AH:$AH,$A1346)="⚠",INDEX(ORCAMENTO!$AH:$AH,$A1346)="◔"),1,0)</f>
        <v>0</v>
      </c>
      <c r="C1346">
        <f ca="1">SUM($B$1:B1346)</f>
        <v>12</v>
      </c>
    </row>
    <row r="1347" spans="1:3" ht="15" customHeight="1" x14ac:dyDescent="0.25">
      <c r="A1347">
        <f t="shared" si="21"/>
        <v>1357</v>
      </c>
      <c r="B1347">
        <f ca="1">IF(OR(INDEX(ORCAMENTO!$AI:$AI,$A1347)&lt;&gt;"",INDEX(ORCAMENTO!$AH:$AH,$A1347)="⚠",INDEX(ORCAMENTO!$AH:$AH,$A1347)="◔"),1,0)</f>
        <v>0</v>
      </c>
      <c r="C1347">
        <f ca="1">SUM($B$1:B1347)</f>
        <v>12</v>
      </c>
    </row>
    <row r="1348" spans="1:3" ht="15" customHeight="1" x14ac:dyDescent="0.25">
      <c r="A1348">
        <f t="shared" si="21"/>
        <v>1358</v>
      </c>
      <c r="B1348">
        <f ca="1">IF(OR(INDEX(ORCAMENTO!$AI:$AI,$A1348)&lt;&gt;"",INDEX(ORCAMENTO!$AH:$AH,$A1348)="⚠",INDEX(ORCAMENTO!$AH:$AH,$A1348)="◔"),1,0)</f>
        <v>0</v>
      </c>
      <c r="C1348">
        <f ca="1">SUM($B$1:B1348)</f>
        <v>12</v>
      </c>
    </row>
    <row r="1349" spans="1:3" ht="15" customHeight="1" x14ac:dyDescent="0.25">
      <c r="A1349">
        <f t="shared" si="21"/>
        <v>1359</v>
      </c>
      <c r="B1349">
        <f ca="1">IF(OR(INDEX(ORCAMENTO!$AI:$AI,$A1349)&lt;&gt;"",INDEX(ORCAMENTO!$AH:$AH,$A1349)="⚠",INDEX(ORCAMENTO!$AH:$AH,$A1349)="◔"),1,0)</f>
        <v>0</v>
      </c>
      <c r="C1349">
        <f ca="1">SUM($B$1:B1349)</f>
        <v>12</v>
      </c>
    </row>
    <row r="1350" spans="1:3" ht="15" customHeight="1" x14ac:dyDescent="0.25">
      <c r="A1350">
        <f t="shared" si="21"/>
        <v>1360</v>
      </c>
      <c r="B1350">
        <f ca="1">IF(OR(INDEX(ORCAMENTO!$AI:$AI,$A1350)&lt;&gt;"",INDEX(ORCAMENTO!$AH:$AH,$A1350)="⚠",INDEX(ORCAMENTO!$AH:$AH,$A1350)="◔"),1,0)</f>
        <v>0</v>
      </c>
      <c r="C1350">
        <f ca="1">SUM($B$1:B1350)</f>
        <v>12</v>
      </c>
    </row>
    <row r="1351" spans="1:3" ht="15" customHeight="1" x14ac:dyDescent="0.25">
      <c r="A1351">
        <f t="shared" si="21"/>
        <v>1361</v>
      </c>
      <c r="B1351">
        <f ca="1">IF(OR(INDEX(ORCAMENTO!$AI:$AI,$A1351)&lt;&gt;"",INDEX(ORCAMENTO!$AH:$AH,$A1351)="⚠",INDEX(ORCAMENTO!$AH:$AH,$A1351)="◔"),1,0)</f>
        <v>0</v>
      </c>
      <c r="C1351">
        <f ca="1">SUM($B$1:B1351)</f>
        <v>12</v>
      </c>
    </row>
    <row r="1352" spans="1:3" ht="15" customHeight="1" x14ac:dyDescent="0.25">
      <c r="A1352">
        <f t="shared" si="21"/>
        <v>1362</v>
      </c>
      <c r="B1352">
        <f ca="1">IF(OR(INDEX(ORCAMENTO!$AI:$AI,$A1352)&lt;&gt;"",INDEX(ORCAMENTO!$AH:$AH,$A1352)="⚠",INDEX(ORCAMENTO!$AH:$AH,$A1352)="◔"),1,0)</f>
        <v>0</v>
      </c>
      <c r="C1352">
        <f ca="1">SUM($B$1:B1352)</f>
        <v>12</v>
      </c>
    </row>
    <row r="1353" spans="1:3" ht="15" customHeight="1" x14ac:dyDescent="0.25">
      <c r="A1353">
        <f t="shared" si="21"/>
        <v>1363</v>
      </c>
      <c r="B1353">
        <f ca="1">IF(OR(INDEX(ORCAMENTO!$AI:$AI,$A1353)&lt;&gt;"",INDEX(ORCAMENTO!$AH:$AH,$A1353)="⚠",INDEX(ORCAMENTO!$AH:$AH,$A1353)="◔"),1,0)</f>
        <v>0</v>
      </c>
      <c r="C1353">
        <f ca="1">SUM($B$1:B1353)</f>
        <v>12</v>
      </c>
    </row>
    <row r="1354" spans="1:3" ht="15" customHeight="1" x14ac:dyDescent="0.25">
      <c r="A1354">
        <f t="shared" si="21"/>
        <v>1364</v>
      </c>
      <c r="B1354">
        <f ca="1">IF(OR(INDEX(ORCAMENTO!$AI:$AI,$A1354)&lt;&gt;"",INDEX(ORCAMENTO!$AH:$AH,$A1354)="⚠",INDEX(ORCAMENTO!$AH:$AH,$A1354)="◔"),1,0)</f>
        <v>0</v>
      </c>
      <c r="C1354">
        <f ca="1">SUM($B$1:B1354)</f>
        <v>12</v>
      </c>
    </row>
    <row r="1355" spans="1:3" ht="15" customHeight="1" x14ac:dyDescent="0.25">
      <c r="A1355">
        <f t="shared" si="21"/>
        <v>1365</v>
      </c>
      <c r="B1355">
        <f ca="1">IF(OR(INDEX(ORCAMENTO!$AI:$AI,$A1355)&lt;&gt;"",INDEX(ORCAMENTO!$AH:$AH,$A1355)="⚠",INDEX(ORCAMENTO!$AH:$AH,$A1355)="◔"),1,0)</f>
        <v>0</v>
      </c>
      <c r="C1355">
        <f ca="1">SUM($B$1:B1355)</f>
        <v>12</v>
      </c>
    </row>
    <row r="1356" spans="1:3" ht="15" customHeight="1" x14ac:dyDescent="0.25">
      <c r="A1356">
        <f t="shared" si="21"/>
        <v>1366</v>
      </c>
      <c r="B1356">
        <f ca="1">IF(OR(INDEX(ORCAMENTO!$AI:$AI,$A1356)&lt;&gt;"",INDEX(ORCAMENTO!$AH:$AH,$A1356)="⚠",INDEX(ORCAMENTO!$AH:$AH,$A1356)="◔"),1,0)</f>
        <v>0</v>
      </c>
      <c r="C1356">
        <f ca="1">SUM($B$1:B1356)</f>
        <v>12</v>
      </c>
    </row>
    <row r="1357" spans="1:3" ht="15" customHeight="1" x14ac:dyDescent="0.25">
      <c r="A1357">
        <f t="shared" si="21"/>
        <v>1367</v>
      </c>
      <c r="B1357">
        <f ca="1">IF(OR(INDEX(ORCAMENTO!$AI:$AI,$A1357)&lt;&gt;"",INDEX(ORCAMENTO!$AH:$AH,$A1357)="⚠",INDEX(ORCAMENTO!$AH:$AH,$A1357)="◔"),1,0)</f>
        <v>0</v>
      </c>
      <c r="C1357">
        <f ca="1">SUM($B$1:B1357)</f>
        <v>12</v>
      </c>
    </row>
    <row r="1358" spans="1:3" ht="15" customHeight="1" x14ac:dyDescent="0.25">
      <c r="A1358">
        <f t="shared" si="21"/>
        <v>1368</v>
      </c>
      <c r="B1358">
        <f ca="1">IF(OR(INDEX(ORCAMENTO!$AI:$AI,$A1358)&lt;&gt;"",INDEX(ORCAMENTO!$AH:$AH,$A1358)="⚠",INDEX(ORCAMENTO!$AH:$AH,$A1358)="◔"),1,0)</f>
        <v>0</v>
      </c>
      <c r="C1358">
        <f ca="1">SUM($B$1:B1358)</f>
        <v>12</v>
      </c>
    </row>
    <row r="1359" spans="1:3" ht="15" customHeight="1" x14ac:dyDescent="0.25">
      <c r="A1359">
        <f t="shared" si="21"/>
        <v>1369</v>
      </c>
      <c r="B1359">
        <f ca="1">IF(OR(INDEX(ORCAMENTO!$AI:$AI,$A1359)&lt;&gt;"",INDEX(ORCAMENTO!$AH:$AH,$A1359)="⚠",INDEX(ORCAMENTO!$AH:$AH,$A1359)="◔"),1,0)</f>
        <v>0</v>
      </c>
      <c r="C1359">
        <f ca="1">SUM($B$1:B1359)</f>
        <v>12</v>
      </c>
    </row>
    <row r="1360" spans="1:3" ht="15" customHeight="1" x14ac:dyDescent="0.25">
      <c r="A1360">
        <f t="shared" si="21"/>
        <v>1370</v>
      </c>
      <c r="B1360">
        <f ca="1">IF(OR(INDEX(ORCAMENTO!$AI:$AI,$A1360)&lt;&gt;"",INDEX(ORCAMENTO!$AH:$AH,$A1360)="⚠",INDEX(ORCAMENTO!$AH:$AH,$A1360)="◔"),1,0)</f>
        <v>0</v>
      </c>
      <c r="C1360">
        <f ca="1">SUM($B$1:B1360)</f>
        <v>12</v>
      </c>
    </row>
    <row r="1361" spans="1:3" ht="15" customHeight="1" x14ac:dyDescent="0.25">
      <c r="A1361">
        <f t="shared" si="21"/>
        <v>1371</v>
      </c>
      <c r="B1361">
        <f ca="1">IF(OR(INDEX(ORCAMENTO!$AI:$AI,$A1361)&lt;&gt;"",INDEX(ORCAMENTO!$AH:$AH,$A1361)="⚠",INDEX(ORCAMENTO!$AH:$AH,$A1361)="◔"),1,0)</f>
        <v>0</v>
      </c>
      <c r="C1361">
        <f ca="1">SUM($B$1:B1361)</f>
        <v>12</v>
      </c>
    </row>
    <row r="1362" spans="1:3" ht="15" customHeight="1" x14ac:dyDescent="0.25">
      <c r="A1362">
        <f t="shared" si="21"/>
        <v>1372</v>
      </c>
      <c r="B1362">
        <f ca="1">IF(OR(INDEX(ORCAMENTO!$AI:$AI,$A1362)&lt;&gt;"",INDEX(ORCAMENTO!$AH:$AH,$A1362)="⚠",INDEX(ORCAMENTO!$AH:$AH,$A1362)="◔"),1,0)</f>
        <v>0</v>
      </c>
      <c r="C1362">
        <f ca="1">SUM($B$1:B1362)</f>
        <v>12</v>
      </c>
    </row>
    <row r="1363" spans="1:3" ht="15" customHeight="1" x14ac:dyDescent="0.25">
      <c r="A1363">
        <f t="shared" si="21"/>
        <v>1373</v>
      </c>
      <c r="B1363">
        <f ca="1">IF(OR(INDEX(ORCAMENTO!$AI:$AI,$A1363)&lt;&gt;"",INDEX(ORCAMENTO!$AH:$AH,$A1363)="⚠",INDEX(ORCAMENTO!$AH:$AH,$A1363)="◔"),1,0)</f>
        <v>0</v>
      </c>
      <c r="C1363">
        <f ca="1">SUM($B$1:B1363)</f>
        <v>12</v>
      </c>
    </row>
    <row r="1364" spans="1:3" ht="15" customHeight="1" x14ac:dyDescent="0.25">
      <c r="A1364">
        <f t="shared" si="21"/>
        <v>1374</v>
      </c>
      <c r="B1364">
        <f ca="1">IF(OR(INDEX(ORCAMENTO!$AI:$AI,$A1364)&lt;&gt;"",INDEX(ORCAMENTO!$AH:$AH,$A1364)="⚠",INDEX(ORCAMENTO!$AH:$AH,$A1364)="◔"),1,0)</f>
        <v>0</v>
      </c>
      <c r="C1364">
        <f ca="1">SUM($B$1:B1364)</f>
        <v>12</v>
      </c>
    </row>
    <row r="1365" spans="1:3" ht="15" customHeight="1" x14ac:dyDescent="0.25">
      <c r="A1365">
        <f t="shared" si="21"/>
        <v>1375</v>
      </c>
      <c r="B1365">
        <f ca="1">IF(OR(INDEX(ORCAMENTO!$AI:$AI,$A1365)&lt;&gt;"",INDEX(ORCAMENTO!$AH:$AH,$A1365)="⚠",INDEX(ORCAMENTO!$AH:$AH,$A1365)="◔"),1,0)</f>
        <v>0</v>
      </c>
      <c r="C1365">
        <f ca="1">SUM($B$1:B1365)</f>
        <v>12</v>
      </c>
    </row>
    <row r="1366" spans="1:3" ht="15" customHeight="1" x14ac:dyDescent="0.25">
      <c r="A1366">
        <f t="shared" si="21"/>
        <v>1376</v>
      </c>
      <c r="B1366">
        <f ca="1">IF(OR(INDEX(ORCAMENTO!$AI:$AI,$A1366)&lt;&gt;"",INDEX(ORCAMENTO!$AH:$AH,$A1366)="⚠",INDEX(ORCAMENTO!$AH:$AH,$A1366)="◔"),1,0)</f>
        <v>0</v>
      </c>
      <c r="C1366">
        <f ca="1">SUM($B$1:B1366)</f>
        <v>12</v>
      </c>
    </row>
    <row r="1367" spans="1:3" ht="15" customHeight="1" x14ac:dyDescent="0.25">
      <c r="A1367">
        <f t="shared" si="21"/>
        <v>1377</v>
      </c>
      <c r="B1367">
        <f ca="1">IF(OR(INDEX(ORCAMENTO!$AI:$AI,$A1367)&lt;&gt;"",INDEX(ORCAMENTO!$AH:$AH,$A1367)="⚠",INDEX(ORCAMENTO!$AH:$AH,$A1367)="◔"),1,0)</f>
        <v>0</v>
      </c>
      <c r="C1367">
        <f ca="1">SUM($B$1:B1367)</f>
        <v>12</v>
      </c>
    </row>
    <row r="1368" spans="1:3" ht="15" customHeight="1" x14ac:dyDescent="0.25">
      <c r="A1368">
        <f t="shared" si="21"/>
        <v>1378</v>
      </c>
      <c r="B1368">
        <f ca="1">IF(OR(INDEX(ORCAMENTO!$AI:$AI,$A1368)&lt;&gt;"",INDEX(ORCAMENTO!$AH:$AH,$A1368)="⚠",INDEX(ORCAMENTO!$AH:$AH,$A1368)="◔"),1,0)</f>
        <v>0</v>
      </c>
      <c r="C1368">
        <f ca="1">SUM($B$1:B1368)</f>
        <v>12</v>
      </c>
    </row>
    <row r="1369" spans="1:3" ht="15" customHeight="1" x14ac:dyDescent="0.25">
      <c r="A1369">
        <f t="shared" si="21"/>
        <v>1379</v>
      </c>
      <c r="B1369">
        <f ca="1">IF(OR(INDEX(ORCAMENTO!$AI:$AI,$A1369)&lt;&gt;"",INDEX(ORCAMENTO!$AH:$AH,$A1369)="⚠",INDEX(ORCAMENTO!$AH:$AH,$A1369)="◔"),1,0)</f>
        <v>0</v>
      </c>
      <c r="C1369">
        <f ca="1">SUM($B$1:B1369)</f>
        <v>12</v>
      </c>
    </row>
    <row r="1370" spans="1:3" ht="15" customHeight="1" x14ac:dyDescent="0.25">
      <c r="A1370">
        <f t="shared" si="21"/>
        <v>1380</v>
      </c>
      <c r="B1370">
        <f ca="1">IF(OR(INDEX(ORCAMENTO!$AI:$AI,$A1370)&lt;&gt;"",INDEX(ORCAMENTO!$AH:$AH,$A1370)="⚠",INDEX(ORCAMENTO!$AH:$AH,$A1370)="◔"),1,0)</f>
        <v>0</v>
      </c>
      <c r="C1370">
        <f ca="1">SUM($B$1:B1370)</f>
        <v>12</v>
      </c>
    </row>
    <row r="1371" spans="1:3" ht="15" customHeight="1" x14ac:dyDescent="0.25">
      <c r="A1371">
        <f t="shared" si="21"/>
        <v>1381</v>
      </c>
      <c r="B1371">
        <f ca="1">IF(OR(INDEX(ORCAMENTO!$AI:$AI,$A1371)&lt;&gt;"",INDEX(ORCAMENTO!$AH:$AH,$A1371)="⚠",INDEX(ORCAMENTO!$AH:$AH,$A1371)="◔"),1,0)</f>
        <v>0</v>
      </c>
      <c r="C1371">
        <f ca="1">SUM($B$1:B1371)</f>
        <v>12</v>
      </c>
    </row>
    <row r="1372" spans="1:3" ht="15" customHeight="1" x14ac:dyDescent="0.25">
      <c r="A1372">
        <f t="shared" si="21"/>
        <v>1382</v>
      </c>
      <c r="B1372">
        <f ca="1">IF(OR(INDEX(ORCAMENTO!$AI:$AI,$A1372)&lt;&gt;"",INDEX(ORCAMENTO!$AH:$AH,$A1372)="⚠",INDEX(ORCAMENTO!$AH:$AH,$A1372)="◔"),1,0)</f>
        <v>0</v>
      </c>
      <c r="C1372">
        <f ca="1">SUM($B$1:B1372)</f>
        <v>12</v>
      </c>
    </row>
    <row r="1373" spans="1:3" ht="15" customHeight="1" x14ac:dyDescent="0.25">
      <c r="A1373">
        <f t="shared" si="21"/>
        <v>1383</v>
      </c>
      <c r="B1373">
        <f ca="1">IF(OR(INDEX(ORCAMENTO!$AI:$AI,$A1373)&lt;&gt;"",INDEX(ORCAMENTO!$AH:$AH,$A1373)="⚠",INDEX(ORCAMENTO!$AH:$AH,$A1373)="◔"),1,0)</f>
        <v>0</v>
      </c>
      <c r="C1373">
        <f ca="1">SUM($B$1:B1373)</f>
        <v>12</v>
      </c>
    </row>
    <row r="1374" spans="1:3" ht="15" customHeight="1" x14ac:dyDescent="0.25">
      <c r="A1374">
        <f t="shared" si="21"/>
        <v>1384</v>
      </c>
      <c r="B1374">
        <f ca="1">IF(OR(INDEX(ORCAMENTO!$AI:$AI,$A1374)&lt;&gt;"",INDEX(ORCAMENTO!$AH:$AH,$A1374)="⚠",INDEX(ORCAMENTO!$AH:$AH,$A1374)="◔"),1,0)</f>
        <v>0</v>
      </c>
      <c r="C1374">
        <f ca="1">SUM($B$1:B1374)</f>
        <v>12</v>
      </c>
    </row>
    <row r="1375" spans="1:3" ht="15" customHeight="1" x14ac:dyDescent="0.25">
      <c r="A1375">
        <f t="shared" si="21"/>
        <v>1385</v>
      </c>
      <c r="B1375">
        <f ca="1">IF(OR(INDEX(ORCAMENTO!$AI:$AI,$A1375)&lt;&gt;"",INDEX(ORCAMENTO!$AH:$AH,$A1375)="⚠",INDEX(ORCAMENTO!$AH:$AH,$A1375)="◔"),1,0)</f>
        <v>0</v>
      </c>
      <c r="C1375">
        <f ca="1">SUM($B$1:B1375)</f>
        <v>12</v>
      </c>
    </row>
    <row r="1376" spans="1:3" ht="15" customHeight="1" x14ac:dyDescent="0.25">
      <c r="A1376">
        <f t="shared" si="21"/>
        <v>1386</v>
      </c>
      <c r="B1376">
        <f ca="1">IF(OR(INDEX(ORCAMENTO!$AI:$AI,$A1376)&lt;&gt;"",INDEX(ORCAMENTO!$AH:$AH,$A1376)="⚠",INDEX(ORCAMENTO!$AH:$AH,$A1376)="◔"),1,0)</f>
        <v>0</v>
      </c>
      <c r="C1376">
        <f ca="1">SUM($B$1:B1376)</f>
        <v>12</v>
      </c>
    </row>
    <row r="1377" spans="1:3" ht="15" customHeight="1" x14ac:dyDescent="0.25">
      <c r="A1377">
        <f t="shared" si="21"/>
        <v>1387</v>
      </c>
      <c r="B1377">
        <f ca="1">IF(OR(INDEX(ORCAMENTO!$AI:$AI,$A1377)&lt;&gt;"",INDEX(ORCAMENTO!$AH:$AH,$A1377)="⚠",INDEX(ORCAMENTO!$AH:$AH,$A1377)="◔"),1,0)</f>
        <v>0</v>
      </c>
      <c r="C1377">
        <f ca="1">SUM($B$1:B1377)</f>
        <v>12</v>
      </c>
    </row>
    <row r="1378" spans="1:3" ht="15" customHeight="1" x14ac:dyDescent="0.25">
      <c r="A1378">
        <f t="shared" si="21"/>
        <v>1388</v>
      </c>
      <c r="B1378">
        <f ca="1">IF(OR(INDEX(ORCAMENTO!$AI:$AI,$A1378)&lt;&gt;"",INDEX(ORCAMENTO!$AH:$AH,$A1378)="⚠",INDEX(ORCAMENTO!$AH:$AH,$A1378)="◔"),1,0)</f>
        <v>0</v>
      </c>
      <c r="C1378">
        <f ca="1">SUM($B$1:B1378)</f>
        <v>12</v>
      </c>
    </row>
    <row r="1379" spans="1:3" ht="15" customHeight="1" x14ac:dyDescent="0.25">
      <c r="A1379">
        <f t="shared" si="21"/>
        <v>1389</v>
      </c>
      <c r="B1379">
        <f ca="1">IF(OR(INDEX(ORCAMENTO!$AI:$AI,$A1379)&lt;&gt;"",INDEX(ORCAMENTO!$AH:$AH,$A1379)="⚠",INDEX(ORCAMENTO!$AH:$AH,$A1379)="◔"),1,0)</f>
        <v>0</v>
      </c>
      <c r="C1379">
        <f ca="1">SUM($B$1:B1379)</f>
        <v>12</v>
      </c>
    </row>
    <row r="1380" spans="1:3" ht="15" customHeight="1" x14ac:dyDescent="0.25">
      <c r="A1380">
        <f t="shared" si="21"/>
        <v>1390</v>
      </c>
      <c r="B1380">
        <f ca="1">IF(OR(INDEX(ORCAMENTO!$AI:$AI,$A1380)&lt;&gt;"",INDEX(ORCAMENTO!$AH:$AH,$A1380)="⚠",INDEX(ORCAMENTO!$AH:$AH,$A1380)="◔"),1,0)</f>
        <v>0</v>
      </c>
      <c r="C1380">
        <f ca="1">SUM($B$1:B1380)</f>
        <v>12</v>
      </c>
    </row>
    <row r="1381" spans="1:3" ht="15" customHeight="1" x14ac:dyDescent="0.25">
      <c r="A1381">
        <f t="shared" si="21"/>
        <v>1391</v>
      </c>
      <c r="B1381">
        <f ca="1">IF(OR(INDEX(ORCAMENTO!$AI:$AI,$A1381)&lt;&gt;"",INDEX(ORCAMENTO!$AH:$AH,$A1381)="⚠",INDEX(ORCAMENTO!$AH:$AH,$A1381)="◔"),1,0)</f>
        <v>0</v>
      </c>
      <c r="C1381">
        <f ca="1">SUM($B$1:B1381)</f>
        <v>12</v>
      </c>
    </row>
    <row r="1382" spans="1:3" ht="15" customHeight="1" x14ac:dyDescent="0.25">
      <c r="A1382">
        <f t="shared" si="21"/>
        <v>1392</v>
      </c>
      <c r="B1382">
        <f ca="1">IF(OR(INDEX(ORCAMENTO!$AI:$AI,$A1382)&lt;&gt;"",INDEX(ORCAMENTO!$AH:$AH,$A1382)="⚠",INDEX(ORCAMENTO!$AH:$AH,$A1382)="◔"),1,0)</f>
        <v>0</v>
      </c>
      <c r="C1382">
        <f ca="1">SUM($B$1:B1382)</f>
        <v>12</v>
      </c>
    </row>
    <row r="1383" spans="1:3" ht="15" customHeight="1" x14ac:dyDescent="0.25">
      <c r="A1383">
        <f t="shared" si="21"/>
        <v>1393</v>
      </c>
      <c r="B1383">
        <f ca="1">IF(OR(INDEX(ORCAMENTO!$AI:$AI,$A1383)&lt;&gt;"",INDEX(ORCAMENTO!$AH:$AH,$A1383)="⚠",INDEX(ORCAMENTO!$AH:$AH,$A1383)="◔"),1,0)</f>
        <v>0</v>
      </c>
      <c r="C1383">
        <f ca="1">SUM($B$1:B1383)</f>
        <v>12</v>
      </c>
    </row>
    <row r="1384" spans="1:3" ht="15" customHeight="1" x14ac:dyDescent="0.25">
      <c r="A1384">
        <f t="shared" si="21"/>
        <v>1394</v>
      </c>
      <c r="B1384">
        <f ca="1">IF(OR(INDEX(ORCAMENTO!$AI:$AI,$A1384)&lt;&gt;"",INDEX(ORCAMENTO!$AH:$AH,$A1384)="⚠",INDEX(ORCAMENTO!$AH:$AH,$A1384)="◔"),1,0)</f>
        <v>0</v>
      </c>
      <c r="C1384">
        <f ca="1">SUM($B$1:B1384)</f>
        <v>12</v>
      </c>
    </row>
    <row r="1385" spans="1:3" ht="15" customHeight="1" x14ac:dyDescent="0.25">
      <c r="A1385">
        <f t="shared" si="21"/>
        <v>1395</v>
      </c>
      <c r="B1385">
        <f ca="1">IF(OR(INDEX(ORCAMENTO!$AI:$AI,$A1385)&lt;&gt;"",INDEX(ORCAMENTO!$AH:$AH,$A1385)="⚠",INDEX(ORCAMENTO!$AH:$AH,$A1385)="◔"),1,0)</f>
        <v>0</v>
      </c>
      <c r="C1385">
        <f ca="1">SUM($B$1:B1385)</f>
        <v>12</v>
      </c>
    </row>
    <row r="1386" spans="1:3" ht="15" customHeight="1" x14ac:dyDescent="0.25">
      <c r="A1386">
        <f t="shared" si="21"/>
        <v>1396</v>
      </c>
      <c r="B1386">
        <f ca="1">IF(OR(INDEX(ORCAMENTO!$AI:$AI,$A1386)&lt;&gt;"",INDEX(ORCAMENTO!$AH:$AH,$A1386)="⚠",INDEX(ORCAMENTO!$AH:$AH,$A1386)="◔"),1,0)</f>
        <v>0</v>
      </c>
      <c r="C1386">
        <f ca="1">SUM($B$1:B1386)</f>
        <v>12</v>
      </c>
    </row>
    <row r="1387" spans="1:3" ht="15" customHeight="1" x14ac:dyDescent="0.25">
      <c r="A1387">
        <f t="shared" si="21"/>
        <v>1397</v>
      </c>
      <c r="B1387">
        <f ca="1">IF(OR(INDEX(ORCAMENTO!$AI:$AI,$A1387)&lt;&gt;"",INDEX(ORCAMENTO!$AH:$AH,$A1387)="⚠",INDEX(ORCAMENTO!$AH:$AH,$A1387)="◔"),1,0)</f>
        <v>0</v>
      </c>
      <c r="C1387">
        <f ca="1">SUM($B$1:B1387)</f>
        <v>12</v>
      </c>
    </row>
    <row r="1388" spans="1:3" ht="15" customHeight="1" x14ac:dyDescent="0.25">
      <c r="A1388">
        <f t="shared" si="21"/>
        <v>1398</v>
      </c>
      <c r="B1388">
        <f ca="1">IF(OR(INDEX(ORCAMENTO!$AI:$AI,$A1388)&lt;&gt;"",INDEX(ORCAMENTO!$AH:$AH,$A1388)="⚠",INDEX(ORCAMENTO!$AH:$AH,$A1388)="◔"),1,0)</f>
        <v>0</v>
      </c>
      <c r="C1388">
        <f ca="1">SUM($B$1:B1388)</f>
        <v>12</v>
      </c>
    </row>
    <row r="1389" spans="1:3" ht="15" customHeight="1" x14ac:dyDescent="0.25">
      <c r="A1389">
        <f t="shared" si="21"/>
        <v>1399</v>
      </c>
      <c r="B1389">
        <f ca="1">IF(OR(INDEX(ORCAMENTO!$AI:$AI,$A1389)&lt;&gt;"",INDEX(ORCAMENTO!$AH:$AH,$A1389)="⚠",INDEX(ORCAMENTO!$AH:$AH,$A1389)="◔"),1,0)</f>
        <v>0</v>
      </c>
      <c r="C1389">
        <f ca="1">SUM($B$1:B1389)</f>
        <v>12</v>
      </c>
    </row>
    <row r="1390" spans="1:3" ht="15" customHeight="1" x14ac:dyDescent="0.25">
      <c r="A1390">
        <f t="shared" si="21"/>
        <v>1400</v>
      </c>
      <c r="B1390">
        <f ca="1">IF(OR(INDEX(ORCAMENTO!$AI:$AI,$A1390)&lt;&gt;"",INDEX(ORCAMENTO!$AH:$AH,$A1390)="⚠",INDEX(ORCAMENTO!$AH:$AH,$A1390)="◔"),1,0)</f>
        <v>0</v>
      </c>
      <c r="C1390">
        <f ca="1">SUM($B$1:B1390)</f>
        <v>12</v>
      </c>
    </row>
    <row r="1391" spans="1:3" ht="15" customHeight="1" x14ac:dyDescent="0.25">
      <c r="A1391">
        <f t="shared" si="21"/>
        <v>1401</v>
      </c>
      <c r="B1391">
        <f ca="1">IF(OR(INDEX(ORCAMENTO!$AI:$AI,$A1391)&lt;&gt;"",INDEX(ORCAMENTO!$AH:$AH,$A1391)="⚠",INDEX(ORCAMENTO!$AH:$AH,$A1391)="◔"),1,0)</f>
        <v>0</v>
      </c>
      <c r="C1391">
        <f ca="1">SUM($B$1:B1391)</f>
        <v>12</v>
      </c>
    </row>
    <row r="1392" spans="1:3" ht="15" customHeight="1" x14ac:dyDescent="0.25">
      <c r="A1392">
        <f t="shared" si="21"/>
        <v>1402</v>
      </c>
      <c r="B1392">
        <f ca="1">IF(OR(INDEX(ORCAMENTO!$AI:$AI,$A1392)&lt;&gt;"",INDEX(ORCAMENTO!$AH:$AH,$A1392)="⚠",INDEX(ORCAMENTO!$AH:$AH,$A1392)="◔"),1,0)</f>
        <v>0</v>
      </c>
      <c r="C1392">
        <f ca="1">SUM($B$1:B1392)</f>
        <v>12</v>
      </c>
    </row>
    <row r="1393" spans="1:3" ht="15" customHeight="1" x14ac:dyDescent="0.25">
      <c r="A1393">
        <f t="shared" si="21"/>
        <v>1403</v>
      </c>
      <c r="B1393">
        <f ca="1">IF(OR(INDEX(ORCAMENTO!$AI:$AI,$A1393)&lt;&gt;"",INDEX(ORCAMENTO!$AH:$AH,$A1393)="⚠",INDEX(ORCAMENTO!$AH:$AH,$A1393)="◔"),1,0)</f>
        <v>0</v>
      </c>
      <c r="C1393">
        <f ca="1">SUM($B$1:B1393)</f>
        <v>12</v>
      </c>
    </row>
    <row r="1394" spans="1:3" ht="15" customHeight="1" x14ac:dyDescent="0.25">
      <c r="A1394">
        <f t="shared" si="21"/>
        <v>1404</v>
      </c>
      <c r="B1394">
        <f ca="1">IF(OR(INDEX(ORCAMENTO!$AI:$AI,$A1394)&lt;&gt;"",INDEX(ORCAMENTO!$AH:$AH,$A1394)="⚠",INDEX(ORCAMENTO!$AH:$AH,$A1394)="◔"),1,0)</f>
        <v>0</v>
      </c>
      <c r="C1394">
        <f ca="1">SUM($B$1:B1394)</f>
        <v>12</v>
      </c>
    </row>
    <row r="1395" spans="1:3" ht="15" customHeight="1" x14ac:dyDescent="0.25">
      <c r="A1395">
        <f t="shared" si="21"/>
        <v>1405</v>
      </c>
      <c r="B1395">
        <f ca="1">IF(OR(INDEX(ORCAMENTO!$AI:$AI,$A1395)&lt;&gt;"",INDEX(ORCAMENTO!$AH:$AH,$A1395)="⚠",INDEX(ORCAMENTO!$AH:$AH,$A1395)="◔"),1,0)</f>
        <v>0</v>
      </c>
      <c r="C1395">
        <f ca="1">SUM($B$1:B1395)</f>
        <v>12</v>
      </c>
    </row>
    <row r="1396" spans="1:3" ht="15" customHeight="1" x14ac:dyDescent="0.25">
      <c r="A1396">
        <f t="shared" si="21"/>
        <v>1406</v>
      </c>
      <c r="B1396">
        <f ca="1">IF(OR(INDEX(ORCAMENTO!$AI:$AI,$A1396)&lt;&gt;"",INDEX(ORCAMENTO!$AH:$AH,$A1396)="⚠",INDEX(ORCAMENTO!$AH:$AH,$A1396)="◔"),1,0)</f>
        <v>0</v>
      </c>
      <c r="C1396">
        <f ca="1">SUM($B$1:B1396)</f>
        <v>12</v>
      </c>
    </row>
    <row r="1397" spans="1:3" ht="15" customHeight="1" x14ac:dyDescent="0.25">
      <c r="A1397">
        <f t="shared" si="21"/>
        <v>1407</v>
      </c>
      <c r="B1397">
        <f ca="1">IF(OR(INDEX(ORCAMENTO!$AI:$AI,$A1397)&lt;&gt;"",INDEX(ORCAMENTO!$AH:$AH,$A1397)="⚠",INDEX(ORCAMENTO!$AH:$AH,$A1397)="◔"),1,0)</f>
        <v>0</v>
      </c>
      <c r="C1397">
        <f ca="1">SUM($B$1:B1397)</f>
        <v>12</v>
      </c>
    </row>
    <row r="1398" spans="1:3" ht="15" customHeight="1" x14ac:dyDescent="0.25">
      <c r="A1398">
        <f t="shared" si="21"/>
        <v>1408</v>
      </c>
      <c r="B1398">
        <f ca="1">IF(OR(INDEX(ORCAMENTO!$AI:$AI,$A1398)&lt;&gt;"",INDEX(ORCAMENTO!$AH:$AH,$A1398)="⚠",INDEX(ORCAMENTO!$AH:$AH,$A1398)="◔"),1,0)</f>
        <v>0</v>
      </c>
      <c r="C1398">
        <f ca="1">SUM($B$1:B1398)</f>
        <v>12</v>
      </c>
    </row>
    <row r="1399" spans="1:3" ht="15" customHeight="1" x14ac:dyDescent="0.25">
      <c r="A1399">
        <f t="shared" si="21"/>
        <v>1409</v>
      </c>
      <c r="B1399">
        <f ca="1">IF(OR(INDEX(ORCAMENTO!$AI:$AI,$A1399)&lt;&gt;"",INDEX(ORCAMENTO!$AH:$AH,$A1399)="⚠",INDEX(ORCAMENTO!$AH:$AH,$A1399)="◔"),1,0)</f>
        <v>0</v>
      </c>
      <c r="C1399">
        <f ca="1">SUM($B$1:B1399)</f>
        <v>12</v>
      </c>
    </row>
    <row r="1400" spans="1:3" ht="15" customHeight="1" x14ac:dyDescent="0.25">
      <c r="A1400">
        <f t="shared" si="21"/>
        <v>1410</v>
      </c>
      <c r="B1400">
        <f ca="1">IF(OR(INDEX(ORCAMENTO!$AI:$AI,$A1400)&lt;&gt;"",INDEX(ORCAMENTO!$AH:$AH,$A1400)="⚠",INDEX(ORCAMENTO!$AH:$AH,$A1400)="◔"),1,0)</f>
        <v>0</v>
      </c>
      <c r="C1400">
        <f ca="1">SUM($B$1:B1400)</f>
        <v>12</v>
      </c>
    </row>
    <row r="1401" spans="1:3" ht="15" customHeight="1" x14ac:dyDescent="0.25">
      <c r="A1401">
        <f t="shared" si="21"/>
        <v>1411</v>
      </c>
      <c r="B1401">
        <f ca="1">IF(OR(INDEX(ORCAMENTO!$AI:$AI,$A1401)&lt;&gt;"",INDEX(ORCAMENTO!$AH:$AH,$A1401)="⚠",INDEX(ORCAMENTO!$AH:$AH,$A1401)="◔"),1,0)</f>
        <v>0</v>
      </c>
      <c r="C1401">
        <f ca="1">SUM($B$1:B1401)</f>
        <v>12</v>
      </c>
    </row>
    <row r="1402" spans="1:3" ht="15" customHeight="1" x14ac:dyDescent="0.25">
      <c r="A1402">
        <f t="shared" si="21"/>
        <v>1412</v>
      </c>
      <c r="B1402">
        <f ca="1">IF(OR(INDEX(ORCAMENTO!$AI:$AI,$A1402)&lt;&gt;"",INDEX(ORCAMENTO!$AH:$AH,$A1402)="⚠",INDEX(ORCAMENTO!$AH:$AH,$A1402)="◔"),1,0)</f>
        <v>0</v>
      </c>
      <c r="C1402">
        <f ca="1">SUM($B$1:B1402)</f>
        <v>12</v>
      </c>
    </row>
    <row r="1403" spans="1:3" ht="15" customHeight="1" x14ac:dyDescent="0.25">
      <c r="A1403">
        <f t="shared" si="21"/>
        <v>1413</v>
      </c>
      <c r="B1403">
        <f ca="1">IF(OR(INDEX(ORCAMENTO!$AI:$AI,$A1403)&lt;&gt;"",INDEX(ORCAMENTO!$AH:$AH,$A1403)="⚠",INDEX(ORCAMENTO!$AH:$AH,$A1403)="◔"),1,0)</f>
        <v>0</v>
      </c>
      <c r="C1403">
        <f ca="1">SUM($B$1:B1403)</f>
        <v>12</v>
      </c>
    </row>
    <row r="1404" spans="1:3" ht="15" customHeight="1" x14ac:dyDescent="0.25">
      <c r="A1404">
        <f t="shared" si="21"/>
        <v>1414</v>
      </c>
      <c r="B1404">
        <f ca="1">IF(OR(INDEX(ORCAMENTO!$AI:$AI,$A1404)&lt;&gt;"",INDEX(ORCAMENTO!$AH:$AH,$A1404)="⚠",INDEX(ORCAMENTO!$AH:$AH,$A1404)="◔"),1,0)</f>
        <v>0</v>
      </c>
      <c r="C1404">
        <f ca="1">SUM($B$1:B1404)</f>
        <v>12</v>
      </c>
    </row>
    <row r="1405" spans="1:3" ht="15" customHeight="1" x14ac:dyDescent="0.25">
      <c r="A1405">
        <f t="shared" si="21"/>
        <v>1415</v>
      </c>
      <c r="B1405">
        <f ca="1">IF(OR(INDEX(ORCAMENTO!$AI:$AI,$A1405)&lt;&gt;"",INDEX(ORCAMENTO!$AH:$AH,$A1405)="⚠",INDEX(ORCAMENTO!$AH:$AH,$A1405)="◔"),1,0)</f>
        <v>0</v>
      </c>
      <c r="C1405">
        <f ca="1">SUM($B$1:B1405)</f>
        <v>12</v>
      </c>
    </row>
    <row r="1406" spans="1:3" ht="15" customHeight="1" x14ac:dyDescent="0.25">
      <c r="A1406">
        <f t="shared" si="21"/>
        <v>1416</v>
      </c>
      <c r="B1406">
        <f ca="1">IF(OR(INDEX(ORCAMENTO!$AI:$AI,$A1406)&lt;&gt;"",INDEX(ORCAMENTO!$AH:$AH,$A1406)="⚠",INDEX(ORCAMENTO!$AH:$AH,$A1406)="◔"),1,0)</f>
        <v>0</v>
      </c>
      <c r="C1406">
        <f ca="1">SUM($B$1:B1406)</f>
        <v>12</v>
      </c>
    </row>
    <row r="1407" spans="1:3" ht="15" customHeight="1" x14ac:dyDescent="0.25">
      <c r="A1407">
        <f t="shared" si="21"/>
        <v>1417</v>
      </c>
      <c r="B1407">
        <f ca="1">IF(OR(INDEX(ORCAMENTO!$AI:$AI,$A1407)&lt;&gt;"",INDEX(ORCAMENTO!$AH:$AH,$A1407)="⚠",INDEX(ORCAMENTO!$AH:$AH,$A1407)="◔"),1,0)</f>
        <v>0</v>
      </c>
      <c r="C1407">
        <f ca="1">SUM($B$1:B1407)</f>
        <v>12</v>
      </c>
    </row>
    <row r="1408" spans="1:3" ht="15" customHeight="1" x14ac:dyDescent="0.25">
      <c r="A1408">
        <f t="shared" si="21"/>
        <v>1418</v>
      </c>
      <c r="B1408">
        <f ca="1">IF(OR(INDEX(ORCAMENTO!$AI:$AI,$A1408)&lt;&gt;"",INDEX(ORCAMENTO!$AH:$AH,$A1408)="⚠",INDEX(ORCAMENTO!$AH:$AH,$A1408)="◔"),1,0)</f>
        <v>0</v>
      </c>
      <c r="C1408">
        <f ca="1">SUM($B$1:B1408)</f>
        <v>12</v>
      </c>
    </row>
    <row r="1409" spans="1:3" ht="15" customHeight="1" x14ac:dyDescent="0.25">
      <c r="A1409">
        <f t="shared" ref="A1409:A1472" si="22">ROW()+10</f>
        <v>1419</v>
      </c>
      <c r="B1409">
        <f ca="1">IF(OR(INDEX(ORCAMENTO!$AI:$AI,$A1409)&lt;&gt;"",INDEX(ORCAMENTO!$AH:$AH,$A1409)="⚠",INDEX(ORCAMENTO!$AH:$AH,$A1409)="◔"),1,0)</f>
        <v>0</v>
      </c>
      <c r="C1409">
        <f ca="1">SUM($B$1:B1409)</f>
        <v>12</v>
      </c>
    </row>
    <row r="1410" spans="1:3" ht="15" customHeight="1" x14ac:dyDescent="0.25">
      <c r="A1410">
        <f t="shared" si="22"/>
        <v>1420</v>
      </c>
      <c r="B1410">
        <f ca="1">IF(OR(INDEX(ORCAMENTO!$AI:$AI,$A1410)&lt;&gt;"",INDEX(ORCAMENTO!$AH:$AH,$A1410)="⚠",INDEX(ORCAMENTO!$AH:$AH,$A1410)="◔"),1,0)</f>
        <v>0</v>
      </c>
      <c r="C1410">
        <f ca="1">SUM($B$1:B1410)</f>
        <v>12</v>
      </c>
    </row>
    <row r="1411" spans="1:3" ht="15" customHeight="1" x14ac:dyDescent="0.25">
      <c r="A1411">
        <f t="shared" si="22"/>
        <v>1421</v>
      </c>
      <c r="B1411">
        <f ca="1">IF(OR(INDEX(ORCAMENTO!$AI:$AI,$A1411)&lt;&gt;"",INDEX(ORCAMENTO!$AH:$AH,$A1411)="⚠",INDEX(ORCAMENTO!$AH:$AH,$A1411)="◔"),1,0)</f>
        <v>0</v>
      </c>
      <c r="C1411">
        <f ca="1">SUM($B$1:B1411)</f>
        <v>12</v>
      </c>
    </row>
    <row r="1412" spans="1:3" ht="15" customHeight="1" x14ac:dyDescent="0.25">
      <c r="A1412">
        <f t="shared" si="22"/>
        <v>1422</v>
      </c>
      <c r="B1412">
        <f ca="1">IF(OR(INDEX(ORCAMENTO!$AI:$AI,$A1412)&lt;&gt;"",INDEX(ORCAMENTO!$AH:$AH,$A1412)="⚠",INDEX(ORCAMENTO!$AH:$AH,$A1412)="◔"),1,0)</f>
        <v>0</v>
      </c>
      <c r="C1412">
        <f ca="1">SUM($B$1:B1412)</f>
        <v>12</v>
      </c>
    </row>
    <row r="1413" spans="1:3" ht="15" customHeight="1" x14ac:dyDescent="0.25">
      <c r="A1413">
        <f t="shared" si="22"/>
        <v>1423</v>
      </c>
      <c r="B1413">
        <f ca="1">IF(OR(INDEX(ORCAMENTO!$AI:$AI,$A1413)&lt;&gt;"",INDEX(ORCAMENTO!$AH:$AH,$A1413)="⚠",INDEX(ORCAMENTO!$AH:$AH,$A1413)="◔"),1,0)</f>
        <v>0</v>
      </c>
      <c r="C1413">
        <f ca="1">SUM($B$1:B1413)</f>
        <v>12</v>
      </c>
    </row>
    <row r="1414" spans="1:3" ht="15" customHeight="1" x14ac:dyDescent="0.25">
      <c r="A1414">
        <f t="shared" si="22"/>
        <v>1424</v>
      </c>
      <c r="B1414">
        <f ca="1">IF(OR(INDEX(ORCAMENTO!$AI:$AI,$A1414)&lt;&gt;"",INDEX(ORCAMENTO!$AH:$AH,$A1414)="⚠",INDEX(ORCAMENTO!$AH:$AH,$A1414)="◔"),1,0)</f>
        <v>0</v>
      </c>
      <c r="C1414">
        <f ca="1">SUM($B$1:B1414)</f>
        <v>12</v>
      </c>
    </row>
    <row r="1415" spans="1:3" ht="15" customHeight="1" x14ac:dyDescent="0.25">
      <c r="A1415">
        <f t="shared" si="22"/>
        <v>1425</v>
      </c>
      <c r="B1415">
        <f ca="1">IF(OR(INDEX(ORCAMENTO!$AI:$AI,$A1415)&lt;&gt;"",INDEX(ORCAMENTO!$AH:$AH,$A1415)="⚠",INDEX(ORCAMENTO!$AH:$AH,$A1415)="◔"),1,0)</f>
        <v>0</v>
      </c>
      <c r="C1415">
        <f ca="1">SUM($B$1:B1415)</f>
        <v>12</v>
      </c>
    </row>
    <row r="1416" spans="1:3" ht="15" customHeight="1" x14ac:dyDescent="0.25">
      <c r="A1416">
        <f t="shared" si="22"/>
        <v>1426</v>
      </c>
      <c r="B1416">
        <f ca="1">IF(OR(INDEX(ORCAMENTO!$AI:$AI,$A1416)&lt;&gt;"",INDEX(ORCAMENTO!$AH:$AH,$A1416)="⚠",INDEX(ORCAMENTO!$AH:$AH,$A1416)="◔"),1,0)</f>
        <v>0</v>
      </c>
      <c r="C1416">
        <f ca="1">SUM($B$1:B1416)</f>
        <v>12</v>
      </c>
    </row>
    <row r="1417" spans="1:3" ht="15" customHeight="1" x14ac:dyDescent="0.25">
      <c r="A1417">
        <f t="shared" si="22"/>
        <v>1427</v>
      </c>
      <c r="B1417">
        <f ca="1">IF(OR(INDEX(ORCAMENTO!$AI:$AI,$A1417)&lt;&gt;"",INDEX(ORCAMENTO!$AH:$AH,$A1417)="⚠",INDEX(ORCAMENTO!$AH:$AH,$A1417)="◔"),1,0)</f>
        <v>0</v>
      </c>
      <c r="C1417">
        <f ca="1">SUM($B$1:B1417)</f>
        <v>12</v>
      </c>
    </row>
    <row r="1418" spans="1:3" ht="15" customHeight="1" x14ac:dyDescent="0.25">
      <c r="A1418">
        <f t="shared" si="22"/>
        <v>1428</v>
      </c>
      <c r="B1418">
        <f ca="1">IF(OR(INDEX(ORCAMENTO!$AI:$AI,$A1418)&lt;&gt;"",INDEX(ORCAMENTO!$AH:$AH,$A1418)="⚠",INDEX(ORCAMENTO!$AH:$AH,$A1418)="◔"),1,0)</f>
        <v>0</v>
      </c>
      <c r="C1418">
        <f ca="1">SUM($B$1:B1418)</f>
        <v>12</v>
      </c>
    </row>
    <row r="1419" spans="1:3" ht="15" customHeight="1" x14ac:dyDescent="0.25">
      <c r="A1419">
        <f t="shared" si="22"/>
        <v>1429</v>
      </c>
      <c r="B1419">
        <f ca="1">IF(OR(INDEX(ORCAMENTO!$AI:$AI,$A1419)&lt;&gt;"",INDEX(ORCAMENTO!$AH:$AH,$A1419)="⚠",INDEX(ORCAMENTO!$AH:$AH,$A1419)="◔"),1,0)</f>
        <v>0</v>
      </c>
      <c r="C1419">
        <f ca="1">SUM($B$1:B1419)</f>
        <v>12</v>
      </c>
    </row>
    <row r="1420" spans="1:3" ht="15" customHeight="1" x14ac:dyDescent="0.25">
      <c r="A1420">
        <f t="shared" si="22"/>
        <v>1430</v>
      </c>
      <c r="B1420">
        <f ca="1">IF(OR(INDEX(ORCAMENTO!$AI:$AI,$A1420)&lt;&gt;"",INDEX(ORCAMENTO!$AH:$AH,$A1420)="⚠",INDEX(ORCAMENTO!$AH:$AH,$A1420)="◔"),1,0)</f>
        <v>0</v>
      </c>
      <c r="C1420">
        <f ca="1">SUM($B$1:B1420)</f>
        <v>12</v>
      </c>
    </row>
    <row r="1421" spans="1:3" ht="15" customHeight="1" x14ac:dyDescent="0.25">
      <c r="A1421">
        <f t="shared" si="22"/>
        <v>1431</v>
      </c>
      <c r="B1421">
        <f ca="1">IF(OR(INDEX(ORCAMENTO!$AI:$AI,$A1421)&lt;&gt;"",INDEX(ORCAMENTO!$AH:$AH,$A1421)="⚠",INDEX(ORCAMENTO!$AH:$AH,$A1421)="◔"),1,0)</f>
        <v>0</v>
      </c>
      <c r="C1421">
        <f ca="1">SUM($B$1:B1421)</f>
        <v>12</v>
      </c>
    </row>
    <row r="1422" spans="1:3" ht="15" customHeight="1" x14ac:dyDescent="0.25">
      <c r="A1422">
        <f t="shared" si="22"/>
        <v>1432</v>
      </c>
      <c r="B1422">
        <f ca="1">IF(OR(INDEX(ORCAMENTO!$AI:$AI,$A1422)&lt;&gt;"",INDEX(ORCAMENTO!$AH:$AH,$A1422)="⚠",INDEX(ORCAMENTO!$AH:$AH,$A1422)="◔"),1,0)</f>
        <v>0</v>
      </c>
      <c r="C1422">
        <f ca="1">SUM($B$1:B1422)</f>
        <v>12</v>
      </c>
    </row>
    <row r="1423" spans="1:3" ht="15" customHeight="1" x14ac:dyDescent="0.25">
      <c r="A1423">
        <f t="shared" si="22"/>
        <v>1433</v>
      </c>
      <c r="B1423">
        <f ca="1">IF(OR(INDEX(ORCAMENTO!$AI:$AI,$A1423)&lt;&gt;"",INDEX(ORCAMENTO!$AH:$AH,$A1423)="⚠",INDEX(ORCAMENTO!$AH:$AH,$A1423)="◔"),1,0)</f>
        <v>0</v>
      </c>
      <c r="C1423">
        <f ca="1">SUM($B$1:B1423)</f>
        <v>12</v>
      </c>
    </row>
    <row r="1424" spans="1:3" ht="15" customHeight="1" x14ac:dyDescent="0.25">
      <c r="A1424">
        <f t="shared" si="22"/>
        <v>1434</v>
      </c>
      <c r="B1424">
        <f ca="1">IF(OR(INDEX(ORCAMENTO!$AI:$AI,$A1424)&lt;&gt;"",INDEX(ORCAMENTO!$AH:$AH,$A1424)="⚠",INDEX(ORCAMENTO!$AH:$AH,$A1424)="◔"),1,0)</f>
        <v>0</v>
      </c>
      <c r="C1424">
        <f ca="1">SUM($B$1:B1424)</f>
        <v>12</v>
      </c>
    </row>
    <row r="1425" spans="1:3" ht="15" customHeight="1" x14ac:dyDescent="0.25">
      <c r="A1425">
        <f t="shared" si="22"/>
        <v>1435</v>
      </c>
      <c r="B1425">
        <f ca="1">IF(OR(INDEX(ORCAMENTO!$AI:$AI,$A1425)&lt;&gt;"",INDEX(ORCAMENTO!$AH:$AH,$A1425)="⚠",INDEX(ORCAMENTO!$AH:$AH,$A1425)="◔"),1,0)</f>
        <v>0</v>
      </c>
      <c r="C1425">
        <f ca="1">SUM($B$1:B1425)</f>
        <v>12</v>
      </c>
    </row>
    <row r="1426" spans="1:3" ht="15" customHeight="1" x14ac:dyDescent="0.25">
      <c r="A1426">
        <f t="shared" si="22"/>
        <v>1436</v>
      </c>
      <c r="B1426">
        <f ca="1">IF(OR(INDEX(ORCAMENTO!$AI:$AI,$A1426)&lt;&gt;"",INDEX(ORCAMENTO!$AH:$AH,$A1426)="⚠",INDEX(ORCAMENTO!$AH:$AH,$A1426)="◔"),1,0)</f>
        <v>0</v>
      </c>
      <c r="C1426">
        <f ca="1">SUM($B$1:B1426)</f>
        <v>12</v>
      </c>
    </row>
    <row r="1427" spans="1:3" ht="15" customHeight="1" x14ac:dyDescent="0.25">
      <c r="A1427">
        <f t="shared" si="22"/>
        <v>1437</v>
      </c>
      <c r="B1427">
        <f ca="1">IF(OR(INDEX(ORCAMENTO!$AI:$AI,$A1427)&lt;&gt;"",INDEX(ORCAMENTO!$AH:$AH,$A1427)="⚠",INDEX(ORCAMENTO!$AH:$AH,$A1427)="◔"),1,0)</f>
        <v>0</v>
      </c>
      <c r="C1427">
        <f ca="1">SUM($B$1:B1427)</f>
        <v>12</v>
      </c>
    </row>
    <row r="1428" spans="1:3" ht="15" customHeight="1" x14ac:dyDescent="0.25">
      <c r="A1428">
        <f t="shared" si="22"/>
        <v>1438</v>
      </c>
      <c r="B1428">
        <f ca="1">IF(OR(INDEX(ORCAMENTO!$AI:$AI,$A1428)&lt;&gt;"",INDEX(ORCAMENTO!$AH:$AH,$A1428)="⚠",INDEX(ORCAMENTO!$AH:$AH,$A1428)="◔"),1,0)</f>
        <v>0</v>
      </c>
      <c r="C1428">
        <f ca="1">SUM($B$1:B1428)</f>
        <v>12</v>
      </c>
    </row>
    <row r="1429" spans="1:3" ht="15" customHeight="1" x14ac:dyDescent="0.25">
      <c r="A1429">
        <f t="shared" si="22"/>
        <v>1439</v>
      </c>
      <c r="B1429">
        <f ca="1">IF(OR(INDEX(ORCAMENTO!$AI:$AI,$A1429)&lt;&gt;"",INDEX(ORCAMENTO!$AH:$AH,$A1429)="⚠",INDEX(ORCAMENTO!$AH:$AH,$A1429)="◔"),1,0)</f>
        <v>0</v>
      </c>
      <c r="C1429">
        <f ca="1">SUM($B$1:B1429)</f>
        <v>12</v>
      </c>
    </row>
    <row r="1430" spans="1:3" ht="15" customHeight="1" x14ac:dyDescent="0.25">
      <c r="A1430">
        <f t="shared" si="22"/>
        <v>1440</v>
      </c>
      <c r="B1430">
        <f ca="1">IF(OR(INDEX(ORCAMENTO!$AI:$AI,$A1430)&lt;&gt;"",INDEX(ORCAMENTO!$AH:$AH,$A1430)="⚠",INDEX(ORCAMENTO!$AH:$AH,$A1430)="◔"),1,0)</f>
        <v>0</v>
      </c>
      <c r="C1430">
        <f ca="1">SUM($B$1:B1430)</f>
        <v>12</v>
      </c>
    </row>
    <row r="1431" spans="1:3" ht="15" customHeight="1" x14ac:dyDescent="0.25">
      <c r="A1431">
        <f t="shared" si="22"/>
        <v>1441</v>
      </c>
      <c r="B1431">
        <f ca="1">IF(OR(INDEX(ORCAMENTO!$AI:$AI,$A1431)&lt;&gt;"",INDEX(ORCAMENTO!$AH:$AH,$A1431)="⚠",INDEX(ORCAMENTO!$AH:$AH,$A1431)="◔"),1,0)</f>
        <v>0</v>
      </c>
      <c r="C1431">
        <f ca="1">SUM($B$1:B1431)</f>
        <v>12</v>
      </c>
    </row>
    <row r="1432" spans="1:3" ht="15" customHeight="1" x14ac:dyDescent="0.25">
      <c r="A1432">
        <f t="shared" si="22"/>
        <v>1442</v>
      </c>
      <c r="B1432">
        <f ca="1">IF(OR(INDEX(ORCAMENTO!$AI:$AI,$A1432)&lt;&gt;"",INDEX(ORCAMENTO!$AH:$AH,$A1432)="⚠",INDEX(ORCAMENTO!$AH:$AH,$A1432)="◔"),1,0)</f>
        <v>0</v>
      </c>
      <c r="C1432">
        <f ca="1">SUM($B$1:B1432)</f>
        <v>12</v>
      </c>
    </row>
    <row r="1433" spans="1:3" ht="15" customHeight="1" x14ac:dyDescent="0.25">
      <c r="A1433">
        <f t="shared" si="22"/>
        <v>1443</v>
      </c>
      <c r="B1433">
        <f ca="1">IF(OR(INDEX(ORCAMENTO!$AI:$AI,$A1433)&lt;&gt;"",INDEX(ORCAMENTO!$AH:$AH,$A1433)="⚠",INDEX(ORCAMENTO!$AH:$AH,$A1433)="◔"),1,0)</f>
        <v>0</v>
      </c>
      <c r="C1433">
        <f ca="1">SUM($B$1:B1433)</f>
        <v>12</v>
      </c>
    </row>
    <row r="1434" spans="1:3" ht="15" customHeight="1" x14ac:dyDescent="0.25">
      <c r="A1434">
        <f t="shared" si="22"/>
        <v>1444</v>
      </c>
      <c r="B1434">
        <f ca="1">IF(OR(INDEX(ORCAMENTO!$AI:$AI,$A1434)&lt;&gt;"",INDEX(ORCAMENTO!$AH:$AH,$A1434)="⚠",INDEX(ORCAMENTO!$AH:$AH,$A1434)="◔"),1,0)</f>
        <v>0</v>
      </c>
      <c r="C1434">
        <f ca="1">SUM($B$1:B1434)</f>
        <v>12</v>
      </c>
    </row>
    <row r="1435" spans="1:3" ht="15" customHeight="1" x14ac:dyDescent="0.25">
      <c r="A1435">
        <f t="shared" si="22"/>
        <v>1445</v>
      </c>
      <c r="B1435">
        <f ca="1">IF(OR(INDEX(ORCAMENTO!$AI:$AI,$A1435)&lt;&gt;"",INDEX(ORCAMENTO!$AH:$AH,$A1435)="⚠",INDEX(ORCAMENTO!$AH:$AH,$A1435)="◔"),1,0)</f>
        <v>0</v>
      </c>
      <c r="C1435">
        <f ca="1">SUM($B$1:B1435)</f>
        <v>12</v>
      </c>
    </row>
    <row r="1436" spans="1:3" ht="15" customHeight="1" x14ac:dyDescent="0.25">
      <c r="A1436">
        <f t="shared" si="22"/>
        <v>1446</v>
      </c>
      <c r="B1436">
        <f ca="1">IF(OR(INDEX(ORCAMENTO!$AI:$AI,$A1436)&lt;&gt;"",INDEX(ORCAMENTO!$AH:$AH,$A1436)="⚠",INDEX(ORCAMENTO!$AH:$AH,$A1436)="◔"),1,0)</f>
        <v>0</v>
      </c>
      <c r="C1436">
        <f ca="1">SUM($B$1:B1436)</f>
        <v>12</v>
      </c>
    </row>
    <row r="1437" spans="1:3" ht="15" customHeight="1" x14ac:dyDescent="0.25">
      <c r="A1437">
        <f t="shared" si="22"/>
        <v>1447</v>
      </c>
      <c r="B1437">
        <f ca="1">IF(OR(INDEX(ORCAMENTO!$AI:$AI,$A1437)&lt;&gt;"",INDEX(ORCAMENTO!$AH:$AH,$A1437)="⚠",INDEX(ORCAMENTO!$AH:$AH,$A1437)="◔"),1,0)</f>
        <v>0</v>
      </c>
      <c r="C1437">
        <f ca="1">SUM($B$1:B1437)</f>
        <v>12</v>
      </c>
    </row>
    <row r="1438" spans="1:3" ht="15" customHeight="1" x14ac:dyDescent="0.25">
      <c r="A1438">
        <f t="shared" si="22"/>
        <v>1448</v>
      </c>
      <c r="B1438">
        <f ca="1">IF(OR(INDEX(ORCAMENTO!$AI:$AI,$A1438)&lt;&gt;"",INDEX(ORCAMENTO!$AH:$AH,$A1438)="⚠",INDEX(ORCAMENTO!$AH:$AH,$A1438)="◔"),1,0)</f>
        <v>0</v>
      </c>
      <c r="C1438">
        <f ca="1">SUM($B$1:B1438)</f>
        <v>12</v>
      </c>
    </row>
    <row r="1439" spans="1:3" ht="15" customHeight="1" x14ac:dyDescent="0.25">
      <c r="A1439">
        <f t="shared" si="22"/>
        <v>1449</v>
      </c>
      <c r="B1439">
        <f ca="1">IF(OR(INDEX(ORCAMENTO!$AI:$AI,$A1439)&lt;&gt;"",INDEX(ORCAMENTO!$AH:$AH,$A1439)="⚠",INDEX(ORCAMENTO!$AH:$AH,$A1439)="◔"),1,0)</f>
        <v>0</v>
      </c>
      <c r="C1439">
        <f ca="1">SUM($B$1:B1439)</f>
        <v>12</v>
      </c>
    </row>
    <row r="1440" spans="1:3" ht="15" customHeight="1" x14ac:dyDescent="0.25">
      <c r="A1440">
        <f t="shared" si="22"/>
        <v>1450</v>
      </c>
      <c r="B1440">
        <f ca="1">IF(OR(INDEX(ORCAMENTO!$AI:$AI,$A1440)&lt;&gt;"",INDEX(ORCAMENTO!$AH:$AH,$A1440)="⚠",INDEX(ORCAMENTO!$AH:$AH,$A1440)="◔"),1,0)</f>
        <v>0</v>
      </c>
      <c r="C1440">
        <f ca="1">SUM($B$1:B1440)</f>
        <v>12</v>
      </c>
    </row>
    <row r="1441" spans="1:3" ht="15" customHeight="1" x14ac:dyDescent="0.25">
      <c r="A1441">
        <f t="shared" si="22"/>
        <v>1451</v>
      </c>
      <c r="B1441">
        <f ca="1">IF(OR(INDEX(ORCAMENTO!$AI:$AI,$A1441)&lt;&gt;"",INDEX(ORCAMENTO!$AH:$AH,$A1441)="⚠",INDEX(ORCAMENTO!$AH:$AH,$A1441)="◔"),1,0)</f>
        <v>0</v>
      </c>
      <c r="C1441">
        <f ca="1">SUM($B$1:B1441)</f>
        <v>12</v>
      </c>
    </row>
    <row r="1442" spans="1:3" ht="15" customHeight="1" x14ac:dyDescent="0.25">
      <c r="A1442">
        <f t="shared" si="22"/>
        <v>1452</v>
      </c>
      <c r="B1442">
        <f ca="1">IF(OR(INDEX(ORCAMENTO!$AI:$AI,$A1442)&lt;&gt;"",INDEX(ORCAMENTO!$AH:$AH,$A1442)="⚠",INDEX(ORCAMENTO!$AH:$AH,$A1442)="◔"),1,0)</f>
        <v>0</v>
      </c>
      <c r="C1442">
        <f ca="1">SUM($B$1:B1442)</f>
        <v>12</v>
      </c>
    </row>
    <row r="1443" spans="1:3" ht="15" customHeight="1" x14ac:dyDescent="0.25">
      <c r="A1443">
        <f t="shared" si="22"/>
        <v>1453</v>
      </c>
      <c r="B1443">
        <f ca="1">IF(OR(INDEX(ORCAMENTO!$AI:$AI,$A1443)&lt;&gt;"",INDEX(ORCAMENTO!$AH:$AH,$A1443)="⚠",INDEX(ORCAMENTO!$AH:$AH,$A1443)="◔"),1,0)</f>
        <v>0</v>
      </c>
      <c r="C1443">
        <f ca="1">SUM($B$1:B1443)</f>
        <v>12</v>
      </c>
    </row>
    <row r="1444" spans="1:3" ht="15" customHeight="1" x14ac:dyDescent="0.25">
      <c r="A1444">
        <f t="shared" si="22"/>
        <v>1454</v>
      </c>
      <c r="B1444">
        <f ca="1">IF(OR(INDEX(ORCAMENTO!$AI:$AI,$A1444)&lt;&gt;"",INDEX(ORCAMENTO!$AH:$AH,$A1444)="⚠",INDEX(ORCAMENTO!$AH:$AH,$A1444)="◔"),1,0)</f>
        <v>0</v>
      </c>
      <c r="C1444">
        <f ca="1">SUM($B$1:B1444)</f>
        <v>12</v>
      </c>
    </row>
    <row r="1445" spans="1:3" ht="15" customHeight="1" x14ac:dyDescent="0.25">
      <c r="A1445">
        <f t="shared" si="22"/>
        <v>1455</v>
      </c>
      <c r="B1445">
        <f ca="1">IF(OR(INDEX(ORCAMENTO!$AI:$AI,$A1445)&lt;&gt;"",INDEX(ORCAMENTO!$AH:$AH,$A1445)="⚠",INDEX(ORCAMENTO!$AH:$AH,$A1445)="◔"),1,0)</f>
        <v>0</v>
      </c>
      <c r="C1445">
        <f ca="1">SUM($B$1:B1445)</f>
        <v>12</v>
      </c>
    </row>
    <row r="1446" spans="1:3" ht="15" customHeight="1" x14ac:dyDescent="0.25">
      <c r="A1446">
        <f t="shared" si="22"/>
        <v>1456</v>
      </c>
      <c r="B1446">
        <f ca="1">IF(OR(INDEX(ORCAMENTO!$AI:$AI,$A1446)&lt;&gt;"",INDEX(ORCAMENTO!$AH:$AH,$A1446)="⚠",INDEX(ORCAMENTO!$AH:$AH,$A1446)="◔"),1,0)</f>
        <v>0</v>
      </c>
      <c r="C1446">
        <f ca="1">SUM($B$1:B1446)</f>
        <v>12</v>
      </c>
    </row>
    <row r="1447" spans="1:3" ht="15" customHeight="1" x14ac:dyDescent="0.25">
      <c r="A1447">
        <f t="shared" si="22"/>
        <v>1457</v>
      </c>
      <c r="B1447">
        <f ca="1">IF(OR(INDEX(ORCAMENTO!$AI:$AI,$A1447)&lt;&gt;"",INDEX(ORCAMENTO!$AH:$AH,$A1447)="⚠",INDEX(ORCAMENTO!$AH:$AH,$A1447)="◔"),1,0)</f>
        <v>0</v>
      </c>
      <c r="C1447">
        <f ca="1">SUM($B$1:B1447)</f>
        <v>12</v>
      </c>
    </row>
    <row r="1448" spans="1:3" ht="15" customHeight="1" x14ac:dyDescent="0.25">
      <c r="A1448">
        <f t="shared" si="22"/>
        <v>1458</v>
      </c>
      <c r="B1448">
        <f ca="1">IF(OR(INDEX(ORCAMENTO!$AI:$AI,$A1448)&lt;&gt;"",INDEX(ORCAMENTO!$AH:$AH,$A1448)="⚠",INDEX(ORCAMENTO!$AH:$AH,$A1448)="◔"),1,0)</f>
        <v>0</v>
      </c>
      <c r="C1448">
        <f ca="1">SUM($B$1:B1448)</f>
        <v>12</v>
      </c>
    </row>
    <row r="1449" spans="1:3" ht="15" customHeight="1" x14ac:dyDescent="0.25">
      <c r="A1449">
        <f t="shared" si="22"/>
        <v>1459</v>
      </c>
      <c r="B1449">
        <f ca="1">IF(OR(INDEX(ORCAMENTO!$AI:$AI,$A1449)&lt;&gt;"",INDEX(ORCAMENTO!$AH:$AH,$A1449)="⚠",INDEX(ORCAMENTO!$AH:$AH,$A1449)="◔"),1,0)</f>
        <v>0</v>
      </c>
      <c r="C1449">
        <f ca="1">SUM($B$1:B1449)</f>
        <v>12</v>
      </c>
    </row>
    <row r="1450" spans="1:3" ht="15" customHeight="1" x14ac:dyDescent="0.25">
      <c r="A1450">
        <f t="shared" si="22"/>
        <v>1460</v>
      </c>
      <c r="B1450">
        <f ca="1">IF(OR(INDEX(ORCAMENTO!$AI:$AI,$A1450)&lt;&gt;"",INDEX(ORCAMENTO!$AH:$AH,$A1450)="⚠",INDEX(ORCAMENTO!$AH:$AH,$A1450)="◔"),1,0)</f>
        <v>0</v>
      </c>
      <c r="C1450">
        <f ca="1">SUM($B$1:B1450)</f>
        <v>12</v>
      </c>
    </row>
    <row r="1451" spans="1:3" ht="15" customHeight="1" x14ac:dyDescent="0.25">
      <c r="A1451">
        <f t="shared" si="22"/>
        <v>1461</v>
      </c>
      <c r="B1451">
        <f ca="1">IF(OR(INDEX(ORCAMENTO!$AI:$AI,$A1451)&lt;&gt;"",INDEX(ORCAMENTO!$AH:$AH,$A1451)="⚠",INDEX(ORCAMENTO!$AH:$AH,$A1451)="◔"),1,0)</f>
        <v>0</v>
      </c>
      <c r="C1451">
        <f ca="1">SUM($B$1:B1451)</f>
        <v>12</v>
      </c>
    </row>
    <row r="1452" spans="1:3" ht="15" customHeight="1" x14ac:dyDescent="0.25">
      <c r="A1452">
        <f t="shared" si="22"/>
        <v>1462</v>
      </c>
      <c r="B1452">
        <f ca="1">IF(OR(INDEX(ORCAMENTO!$AI:$AI,$A1452)&lt;&gt;"",INDEX(ORCAMENTO!$AH:$AH,$A1452)="⚠",INDEX(ORCAMENTO!$AH:$AH,$A1452)="◔"),1,0)</f>
        <v>0</v>
      </c>
      <c r="C1452">
        <f ca="1">SUM($B$1:B1452)</f>
        <v>12</v>
      </c>
    </row>
    <row r="1453" spans="1:3" ht="15" customHeight="1" x14ac:dyDescent="0.25">
      <c r="A1453">
        <f t="shared" si="22"/>
        <v>1463</v>
      </c>
      <c r="B1453">
        <f ca="1">IF(OR(INDEX(ORCAMENTO!$AI:$AI,$A1453)&lt;&gt;"",INDEX(ORCAMENTO!$AH:$AH,$A1453)="⚠",INDEX(ORCAMENTO!$AH:$AH,$A1453)="◔"),1,0)</f>
        <v>0</v>
      </c>
      <c r="C1453">
        <f ca="1">SUM($B$1:B1453)</f>
        <v>12</v>
      </c>
    </row>
    <row r="1454" spans="1:3" ht="15" customHeight="1" x14ac:dyDescent="0.25">
      <c r="A1454">
        <f t="shared" si="22"/>
        <v>1464</v>
      </c>
      <c r="B1454">
        <f ca="1">IF(OR(INDEX(ORCAMENTO!$AI:$AI,$A1454)&lt;&gt;"",INDEX(ORCAMENTO!$AH:$AH,$A1454)="⚠",INDEX(ORCAMENTO!$AH:$AH,$A1454)="◔"),1,0)</f>
        <v>0</v>
      </c>
      <c r="C1454">
        <f ca="1">SUM($B$1:B1454)</f>
        <v>12</v>
      </c>
    </row>
    <row r="1455" spans="1:3" ht="15" customHeight="1" x14ac:dyDescent="0.25">
      <c r="A1455">
        <f t="shared" si="22"/>
        <v>1465</v>
      </c>
      <c r="B1455">
        <f ca="1">IF(OR(INDEX(ORCAMENTO!$AI:$AI,$A1455)&lt;&gt;"",INDEX(ORCAMENTO!$AH:$AH,$A1455)="⚠",INDEX(ORCAMENTO!$AH:$AH,$A1455)="◔"),1,0)</f>
        <v>0</v>
      </c>
      <c r="C1455">
        <f ca="1">SUM($B$1:B1455)</f>
        <v>12</v>
      </c>
    </row>
    <row r="1456" spans="1:3" ht="15" customHeight="1" x14ac:dyDescent="0.25">
      <c r="A1456">
        <f t="shared" si="22"/>
        <v>1466</v>
      </c>
      <c r="B1456">
        <f ca="1">IF(OR(INDEX(ORCAMENTO!$AI:$AI,$A1456)&lt;&gt;"",INDEX(ORCAMENTO!$AH:$AH,$A1456)="⚠",INDEX(ORCAMENTO!$AH:$AH,$A1456)="◔"),1,0)</f>
        <v>0</v>
      </c>
      <c r="C1456">
        <f ca="1">SUM($B$1:B1456)</f>
        <v>12</v>
      </c>
    </row>
    <row r="1457" spans="1:3" ht="15" customHeight="1" x14ac:dyDescent="0.25">
      <c r="A1457">
        <f t="shared" si="22"/>
        <v>1467</v>
      </c>
      <c r="B1457">
        <f ca="1">IF(OR(INDEX(ORCAMENTO!$AI:$AI,$A1457)&lt;&gt;"",INDEX(ORCAMENTO!$AH:$AH,$A1457)="⚠",INDEX(ORCAMENTO!$AH:$AH,$A1457)="◔"),1,0)</f>
        <v>0</v>
      </c>
      <c r="C1457">
        <f ca="1">SUM($B$1:B1457)</f>
        <v>12</v>
      </c>
    </row>
    <row r="1458" spans="1:3" ht="15" customHeight="1" x14ac:dyDescent="0.25">
      <c r="A1458">
        <f t="shared" si="22"/>
        <v>1468</v>
      </c>
      <c r="B1458">
        <f ca="1">IF(OR(INDEX(ORCAMENTO!$AI:$AI,$A1458)&lt;&gt;"",INDEX(ORCAMENTO!$AH:$AH,$A1458)="⚠",INDEX(ORCAMENTO!$AH:$AH,$A1458)="◔"),1,0)</f>
        <v>0</v>
      </c>
      <c r="C1458">
        <f ca="1">SUM($B$1:B1458)</f>
        <v>12</v>
      </c>
    </row>
    <row r="1459" spans="1:3" ht="15" customHeight="1" x14ac:dyDescent="0.25">
      <c r="A1459">
        <f t="shared" si="22"/>
        <v>1469</v>
      </c>
      <c r="B1459">
        <f ca="1">IF(OR(INDEX(ORCAMENTO!$AI:$AI,$A1459)&lt;&gt;"",INDEX(ORCAMENTO!$AH:$AH,$A1459)="⚠",INDEX(ORCAMENTO!$AH:$AH,$A1459)="◔"),1,0)</f>
        <v>0</v>
      </c>
      <c r="C1459">
        <f ca="1">SUM($B$1:B1459)</f>
        <v>12</v>
      </c>
    </row>
    <row r="1460" spans="1:3" ht="15" customHeight="1" x14ac:dyDescent="0.25">
      <c r="A1460">
        <f t="shared" si="22"/>
        <v>1470</v>
      </c>
      <c r="B1460">
        <f ca="1">IF(OR(INDEX(ORCAMENTO!$AI:$AI,$A1460)&lt;&gt;"",INDEX(ORCAMENTO!$AH:$AH,$A1460)="⚠",INDEX(ORCAMENTO!$AH:$AH,$A1460)="◔"),1,0)</f>
        <v>0</v>
      </c>
      <c r="C1460">
        <f ca="1">SUM($B$1:B1460)</f>
        <v>12</v>
      </c>
    </row>
    <row r="1461" spans="1:3" ht="15" customHeight="1" x14ac:dyDescent="0.25">
      <c r="A1461">
        <f t="shared" si="22"/>
        <v>1471</v>
      </c>
      <c r="B1461">
        <f ca="1">IF(OR(INDEX(ORCAMENTO!$AI:$AI,$A1461)&lt;&gt;"",INDEX(ORCAMENTO!$AH:$AH,$A1461)="⚠",INDEX(ORCAMENTO!$AH:$AH,$A1461)="◔"),1,0)</f>
        <v>0</v>
      </c>
      <c r="C1461">
        <f ca="1">SUM($B$1:B1461)</f>
        <v>12</v>
      </c>
    </row>
    <row r="1462" spans="1:3" ht="15" customHeight="1" x14ac:dyDescent="0.25">
      <c r="A1462">
        <f t="shared" si="22"/>
        <v>1472</v>
      </c>
      <c r="B1462">
        <f ca="1">IF(OR(INDEX(ORCAMENTO!$AI:$AI,$A1462)&lt;&gt;"",INDEX(ORCAMENTO!$AH:$AH,$A1462)="⚠",INDEX(ORCAMENTO!$AH:$AH,$A1462)="◔"),1,0)</f>
        <v>0</v>
      </c>
      <c r="C1462">
        <f ca="1">SUM($B$1:B1462)</f>
        <v>12</v>
      </c>
    </row>
    <row r="1463" spans="1:3" ht="15" customHeight="1" x14ac:dyDescent="0.25">
      <c r="A1463">
        <f t="shared" si="22"/>
        <v>1473</v>
      </c>
      <c r="B1463">
        <f ca="1">IF(OR(INDEX(ORCAMENTO!$AI:$AI,$A1463)&lt;&gt;"",INDEX(ORCAMENTO!$AH:$AH,$A1463)="⚠",INDEX(ORCAMENTO!$AH:$AH,$A1463)="◔"),1,0)</f>
        <v>0</v>
      </c>
      <c r="C1463">
        <f ca="1">SUM($B$1:B1463)</f>
        <v>12</v>
      </c>
    </row>
    <row r="1464" spans="1:3" ht="15" customHeight="1" x14ac:dyDescent="0.25">
      <c r="A1464">
        <f t="shared" si="22"/>
        <v>1474</v>
      </c>
      <c r="B1464">
        <f ca="1">IF(OR(INDEX(ORCAMENTO!$AI:$AI,$A1464)&lt;&gt;"",INDEX(ORCAMENTO!$AH:$AH,$A1464)="⚠",INDEX(ORCAMENTO!$AH:$AH,$A1464)="◔"),1,0)</f>
        <v>0</v>
      </c>
      <c r="C1464">
        <f ca="1">SUM($B$1:B1464)</f>
        <v>12</v>
      </c>
    </row>
    <row r="1465" spans="1:3" ht="15" customHeight="1" x14ac:dyDescent="0.25">
      <c r="A1465">
        <f t="shared" si="22"/>
        <v>1475</v>
      </c>
      <c r="B1465">
        <f ca="1">IF(OR(INDEX(ORCAMENTO!$AI:$AI,$A1465)&lt;&gt;"",INDEX(ORCAMENTO!$AH:$AH,$A1465)="⚠",INDEX(ORCAMENTO!$AH:$AH,$A1465)="◔"),1,0)</f>
        <v>0</v>
      </c>
      <c r="C1465">
        <f ca="1">SUM($B$1:B1465)</f>
        <v>12</v>
      </c>
    </row>
    <row r="1466" spans="1:3" ht="15" customHeight="1" x14ac:dyDescent="0.25">
      <c r="A1466">
        <f t="shared" si="22"/>
        <v>1476</v>
      </c>
      <c r="B1466">
        <f ca="1">IF(OR(INDEX(ORCAMENTO!$AI:$AI,$A1466)&lt;&gt;"",INDEX(ORCAMENTO!$AH:$AH,$A1466)="⚠",INDEX(ORCAMENTO!$AH:$AH,$A1466)="◔"),1,0)</f>
        <v>0</v>
      </c>
      <c r="C1466">
        <f ca="1">SUM($B$1:B1466)</f>
        <v>12</v>
      </c>
    </row>
    <row r="1467" spans="1:3" ht="15" customHeight="1" x14ac:dyDescent="0.25">
      <c r="A1467">
        <f t="shared" si="22"/>
        <v>1477</v>
      </c>
      <c r="B1467">
        <f ca="1">IF(OR(INDEX(ORCAMENTO!$AI:$AI,$A1467)&lt;&gt;"",INDEX(ORCAMENTO!$AH:$AH,$A1467)="⚠",INDEX(ORCAMENTO!$AH:$AH,$A1467)="◔"),1,0)</f>
        <v>0</v>
      </c>
      <c r="C1467">
        <f ca="1">SUM($B$1:B1467)</f>
        <v>12</v>
      </c>
    </row>
    <row r="1468" spans="1:3" ht="15" customHeight="1" x14ac:dyDescent="0.25">
      <c r="A1468">
        <f t="shared" si="22"/>
        <v>1478</v>
      </c>
      <c r="B1468">
        <f ca="1">IF(OR(INDEX(ORCAMENTO!$AI:$AI,$A1468)&lt;&gt;"",INDEX(ORCAMENTO!$AH:$AH,$A1468)="⚠",INDEX(ORCAMENTO!$AH:$AH,$A1468)="◔"),1,0)</f>
        <v>0</v>
      </c>
      <c r="C1468">
        <f ca="1">SUM($B$1:B1468)</f>
        <v>12</v>
      </c>
    </row>
    <row r="1469" spans="1:3" ht="15" customHeight="1" x14ac:dyDescent="0.25">
      <c r="A1469">
        <f t="shared" si="22"/>
        <v>1479</v>
      </c>
      <c r="B1469">
        <f ca="1">IF(OR(INDEX(ORCAMENTO!$AI:$AI,$A1469)&lt;&gt;"",INDEX(ORCAMENTO!$AH:$AH,$A1469)="⚠",INDEX(ORCAMENTO!$AH:$AH,$A1469)="◔"),1,0)</f>
        <v>0</v>
      </c>
      <c r="C1469">
        <f ca="1">SUM($B$1:B1469)</f>
        <v>12</v>
      </c>
    </row>
    <row r="1470" spans="1:3" ht="15" customHeight="1" x14ac:dyDescent="0.25">
      <c r="A1470">
        <f t="shared" si="22"/>
        <v>1480</v>
      </c>
      <c r="B1470">
        <f ca="1">IF(OR(INDEX(ORCAMENTO!$AI:$AI,$A1470)&lt;&gt;"",INDEX(ORCAMENTO!$AH:$AH,$A1470)="⚠",INDEX(ORCAMENTO!$AH:$AH,$A1470)="◔"),1,0)</f>
        <v>0</v>
      </c>
      <c r="C1470">
        <f ca="1">SUM($B$1:B1470)</f>
        <v>12</v>
      </c>
    </row>
    <row r="1471" spans="1:3" ht="15" customHeight="1" x14ac:dyDescent="0.25">
      <c r="A1471">
        <f t="shared" si="22"/>
        <v>1481</v>
      </c>
      <c r="B1471">
        <f ca="1">IF(OR(INDEX(ORCAMENTO!$AI:$AI,$A1471)&lt;&gt;"",INDEX(ORCAMENTO!$AH:$AH,$A1471)="⚠",INDEX(ORCAMENTO!$AH:$AH,$A1471)="◔"),1,0)</f>
        <v>0</v>
      </c>
      <c r="C1471">
        <f ca="1">SUM($B$1:B1471)</f>
        <v>12</v>
      </c>
    </row>
    <row r="1472" spans="1:3" ht="15" customHeight="1" x14ac:dyDescent="0.25">
      <c r="A1472">
        <f t="shared" si="22"/>
        <v>1482</v>
      </c>
      <c r="B1472">
        <f ca="1">IF(OR(INDEX(ORCAMENTO!$AI:$AI,$A1472)&lt;&gt;"",INDEX(ORCAMENTO!$AH:$AH,$A1472)="⚠",INDEX(ORCAMENTO!$AH:$AH,$A1472)="◔"),1,0)</f>
        <v>0</v>
      </c>
      <c r="C1472">
        <f ca="1">SUM($B$1:B1472)</f>
        <v>12</v>
      </c>
    </row>
    <row r="1473" spans="1:3" ht="15" customHeight="1" x14ac:dyDescent="0.25">
      <c r="A1473">
        <f t="shared" ref="A1473:A1536" si="23">ROW()+10</f>
        <v>1483</v>
      </c>
      <c r="B1473">
        <f ca="1">IF(OR(INDEX(ORCAMENTO!$AI:$AI,$A1473)&lt;&gt;"",INDEX(ORCAMENTO!$AH:$AH,$A1473)="⚠",INDEX(ORCAMENTO!$AH:$AH,$A1473)="◔"),1,0)</f>
        <v>0</v>
      </c>
      <c r="C1473">
        <f ca="1">SUM($B$1:B1473)</f>
        <v>12</v>
      </c>
    </row>
    <row r="1474" spans="1:3" ht="15" customHeight="1" x14ac:dyDescent="0.25">
      <c r="A1474">
        <f t="shared" si="23"/>
        <v>1484</v>
      </c>
      <c r="B1474">
        <f ca="1">IF(OR(INDEX(ORCAMENTO!$AI:$AI,$A1474)&lt;&gt;"",INDEX(ORCAMENTO!$AH:$AH,$A1474)="⚠",INDEX(ORCAMENTO!$AH:$AH,$A1474)="◔"),1,0)</f>
        <v>0</v>
      </c>
      <c r="C1474">
        <f ca="1">SUM($B$1:B1474)</f>
        <v>12</v>
      </c>
    </row>
    <row r="1475" spans="1:3" ht="15" customHeight="1" x14ac:dyDescent="0.25">
      <c r="A1475">
        <f t="shared" si="23"/>
        <v>1485</v>
      </c>
      <c r="B1475">
        <f ca="1">IF(OR(INDEX(ORCAMENTO!$AI:$AI,$A1475)&lt;&gt;"",INDEX(ORCAMENTO!$AH:$AH,$A1475)="⚠",INDEX(ORCAMENTO!$AH:$AH,$A1475)="◔"),1,0)</f>
        <v>0</v>
      </c>
      <c r="C1475">
        <f ca="1">SUM($B$1:B1475)</f>
        <v>12</v>
      </c>
    </row>
    <row r="1476" spans="1:3" ht="15" customHeight="1" x14ac:dyDescent="0.25">
      <c r="A1476">
        <f t="shared" si="23"/>
        <v>1486</v>
      </c>
      <c r="B1476">
        <f ca="1">IF(OR(INDEX(ORCAMENTO!$AI:$AI,$A1476)&lt;&gt;"",INDEX(ORCAMENTO!$AH:$AH,$A1476)="⚠",INDEX(ORCAMENTO!$AH:$AH,$A1476)="◔"),1,0)</f>
        <v>0</v>
      </c>
      <c r="C1476">
        <f ca="1">SUM($B$1:B1476)</f>
        <v>12</v>
      </c>
    </row>
    <row r="1477" spans="1:3" ht="15" customHeight="1" x14ac:dyDescent="0.25">
      <c r="A1477">
        <f t="shared" si="23"/>
        <v>1487</v>
      </c>
      <c r="B1477">
        <f ca="1">IF(OR(INDEX(ORCAMENTO!$AI:$AI,$A1477)&lt;&gt;"",INDEX(ORCAMENTO!$AH:$AH,$A1477)="⚠",INDEX(ORCAMENTO!$AH:$AH,$A1477)="◔"),1,0)</f>
        <v>0</v>
      </c>
      <c r="C1477">
        <f ca="1">SUM($B$1:B1477)</f>
        <v>12</v>
      </c>
    </row>
    <row r="1478" spans="1:3" ht="15" customHeight="1" x14ac:dyDescent="0.25">
      <c r="A1478">
        <f t="shared" si="23"/>
        <v>1488</v>
      </c>
      <c r="B1478">
        <f ca="1">IF(OR(INDEX(ORCAMENTO!$AI:$AI,$A1478)&lt;&gt;"",INDEX(ORCAMENTO!$AH:$AH,$A1478)="⚠",INDEX(ORCAMENTO!$AH:$AH,$A1478)="◔"),1,0)</f>
        <v>0</v>
      </c>
      <c r="C1478">
        <f ca="1">SUM($B$1:B1478)</f>
        <v>12</v>
      </c>
    </row>
    <row r="1479" spans="1:3" ht="15" customHeight="1" x14ac:dyDescent="0.25">
      <c r="A1479">
        <f t="shared" si="23"/>
        <v>1489</v>
      </c>
      <c r="B1479">
        <f ca="1">IF(OR(INDEX(ORCAMENTO!$AI:$AI,$A1479)&lt;&gt;"",INDEX(ORCAMENTO!$AH:$AH,$A1479)="⚠",INDEX(ORCAMENTO!$AH:$AH,$A1479)="◔"),1,0)</f>
        <v>0</v>
      </c>
      <c r="C1479">
        <f ca="1">SUM($B$1:B1479)</f>
        <v>12</v>
      </c>
    </row>
    <row r="1480" spans="1:3" ht="15" customHeight="1" x14ac:dyDescent="0.25">
      <c r="A1480">
        <f t="shared" si="23"/>
        <v>1490</v>
      </c>
      <c r="B1480">
        <f ca="1">IF(OR(INDEX(ORCAMENTO!$AI:$AI,$A1480)&lt;&gt;"",INDEX(ORCAMENTO!$AH:$AH,$A1480)="⚠",INDEX(ORCAMENTO!$AH:$AH,$A1480)="◔"),1,0)</f>
        <v>0</v>
      </c>
      <c r="C1480">
        <f ca="1">SUM($B$1:B1480)</f>
        <v>12</v>
      </c>
    </row>
    <row r="1481" spans="1:3" ht="15" customHeight="1" x14ac:dyDescent="0.25">
      <c r="A1481">
        <f t="shared" si="23"/>
        <v>1491</v>
      </c>
      <c r="B1481">
        <f ca="1">IF(OR(INDEX(ORCAMENTO!$AI:$AI,$A1481)&lt;&gt;"",INDEX(ORCAMENTO!$AH:$AH,$A1481)="⚠",INDEX(ORCAMENTO!$AH:$AH,$A1481)="◔"),1,0)</f>
        <v>0</v>
      </c>
      <c r="C1481">
        <f ca="1">SUM($B$1:B1481)</f>
        <v>12</v>
      </c>
    </row>
    <row r="1482" spans="1:3" ht="15" customHeight="1" x14ac:dyDescent="0.25">
      <c r="A1482">
        <f t="shared" si="23"/>
        <v>1492</v>
      </c>
      <c r="B1482">
        <f ca="1">IF(OR(INDEX(ORCAMENTO!$AI:$AI,$A1482)&lt;&gt;"",INDEX(ORCAMENTO!$AH:$AH,$A1482)="⚠",INDEX(ORCAMENTO!$AH:$AH,$A1482)="◔"),1,0)</f>
        <v>0</v>
      </c>
      <c r="C1482">
        <f ca="1">SUM($B$1:B1482)</f>
        <v>12</v>
      </c>
    </row>
    <row r="1483" spans="1:3" ht="15" customHeight="1" x14ac:dyDescent="0.25">
      <c r="A1483">
        <f t="shared" si="23"/>
        <v>1493</v>
      </c>
      <c r="B1483">
        <f ca="1">IF(OR(INDEX(ORCAMENTO!$AI:$AI,$A1483)&lt;&gt;"",INDEX(ORCAMENTO!$AH:$AH,$A1483)="⚠",INDEX(ORCAMENTO!$AH:$AH,$A1483)="◔"),1,0)</f>
        <v>0</v>
      </c>
      <c r="C1483">
        <f ca="1">SUM($B$1:B1483)</f>
        <v>12</v>
      </c>
    </row>
    <row r="1484" spans="1:3" ht="15" customHeight="1" x14ac:dyDescent="0.25">
      <c r="A1484">
        <f t="shared" si="23"/>
        <v>1494</v>
      </c>
      <c r="B1484">
        <f ca="1">IF(OR(INDEX(ORCAMENTO!$AI:$AI,$A1484)&lt;&gt;"",INDEX(ORCAMENTO!$AH:$AH,$A1484)="⚠",INDEX(ORCAMENTO!$AH:$AH,$A1484)="◔"),1,0)</f>
        <v>0</v>
      </c>
      <c r="C1484">
        <f ca="1">SUM($B$1:B1484)</f>
        <v>12</v>
      </c>
    </row>
    <row r="1485" spans="1:3" ht="15" customHeight="1" x14ac:dyDescent="0.25">
      <c r="A1485">
        <f t="shared" si="23"/>
        <v>1495</v>
      </c>
      <c r="B1485">
        <f ca="1">IF(OR(INDEX(ORCAMENTO!$AI:$AI,$A1485)&lt;&gt;"",INDEX(ORCAMENTO!$AH:$AH,$A1485)="⚠",INDEX(ORCAMENTO!$AH:$AH,$A1485)="◔"),1,0)</f>
        <v>0</v>
      </c>
      <c r="C1485">
        <f ca="1">SUM($B$1:B1485)</f>
        <v>12</v>
      </c>
    </row>
    <row r="1486" spans="1:3" ht="15" customHeight="1" x14ac:dyDescent="0.25">
      <c r="A1486">
        <f t="shared" si="23"/>
        <v>1496</v>
      </c>
      <c r="B1486">
        <f ca="1">IF(OR(INDEX(ORCAMENTO!$AI:$AI,$A1486)&lt;&gt;"",INDEX(ORCAMENTO!$AH:$AH,$A1486)="⚠",INDEX(ORCAMENTO!$AH:$AH,$A1486)="◔"),1,0)</f>
        <v>0</v>
      </c>
      <c r="C1486">
        <f ca="1">SUM($B$1:B1486)</f>
        <v>12</v>
      </c>
    </row>
    <row r="1487" spans="1:3" ht="15" customHeight="1" x14ac:dyDescent="0.25">
      <c r="A1487">
        <f t="shared" si="23"/>
        <v>1497</v>
      </c>
      <c r="B1487">
        <f ca="1">IF(OR(INDEX(ORCAMENTO!$AI:$AI,$A1487)&lt;&gt;"",INDEX(ORCAMENTO!$AH:$AH,$A1487)="⚠",INDEX(ORCAMENTO!$AH:$AH,$A1487)="◔"),1,0)</f>
        <v>0</v>
      </c>
      <c r="C1487">
        <f ca="1">SUM($B$1:B1487)</f>
        <v>12</v>
      </c>
    </row>
    <row r="1488" spans="1:3" ht="15" customHeight="1" x14ac:dyDescent="0.25">
      <c r="A1488">
        <f t="shared" si="23"/>
        <v>1498</v>
      </c>
      <c r="B1488">
        <f ca="1">IF(OR(INDEX(ORCAMENTO!$AI:$AI,$A1488)&lt;&gt;"",INDEX(ORCAMENTO!$AH:$AH,$A1488)="⚠",INDEX(ORCAMENTO!$AH:$AH,$A1488)="◔"),1,0)</f>
        <v>0</v>
      </c>
      <c r="C1488">
        <f ca="1">SUM($B$1:B1488)</f>
        <v>12</v>
      </c>
    </row>
    <row r="1489" spans="1:3" ht="15" customHeight="1" x14ac:dyDescent="0.25">
      <c r="A1489">
        <f t="shared" si="23"/>
        <v>1499</v>
      </c>
      <c r="B1489">
        <f ca="1">IF(OR(INDEX(ORCAMENTO!$AI:$AI,$A1489)&lt;&gt;"",INDEX(ORCAMENTO!$AH:$AH,$A1489)="⚠",INDEX(ORCAMENTO!$AH:$AH,$A1489)="◔"),1,0)</f>
        <v>0</v>
      </c>
      <c r="C1489">
        <f ca="1">SUM($B$1:B1489)</f>
        <v>12</v>
      </c>
    </row>
    <row r="1490" spans="1:3" ht="15" customHeight="1" x14ac:dyDescent="0.25">
      <c r="A1490">
        <f t="shared" si="23"/>
        <v>1500</v>
      </c>
      <c r="B1490">
        <f ca="1">IF(OR(INDEX(ORCAMENTO!$AI:$AI,$A1490)&lt;&gt;"",INDEX(ORCAMENTO!$AH:$AH,$A1490)="⚠",INDEX(ORCAMENTO!$AH:$AH,$A1490)="◔"),1,0)</f>
        <v>0</v>
      </c>
      <c r="C1490">
        <f ca="1">SUM($B$1:B1490)</f>
        <v>12</v>
      </c>
    </row>
    <row r="1491" spans="1:3" ht="15" customHeight="1" x14ac:dyDescent="0.25">
      <c r="A1491">
        <f t="shared" si="23"/>
        <v>1501</v>
      </c>
      <c r="B1491">
        <f ca="1">IF(OR(INDEX(ORCAMENTO!$AI:$AI,$A1491)&lt;&gt;"",INDEX(ORCAMENTO!$AH:$AH,$A1491)="⚠",INDEX(ORCAMENTO!$AH:$AH,$A1491)="◔"),1,0)</f>
        <v>0</v>
      </c>
      <c r="C1491">
        <f ca="1">SUM($B$1:B1491)</f>
        <v>12</v>
      </c>
    </row>
    <row r="1492" spans="1:3" ht="15" customHeight="1" x14ac:dyDescent="0.25">
      <c r="A1492">
        <f t="shared" si="23"/>
        <v>1502</v>
      </c>
      <c r="B1492">
        <f ca="1">IF(OR(INDEX(ORCAMENTO!$AI:$AI,$A1492)&lt;&gt;"",INDEX(ORCAMENTO!$AH:$AH,$A1492)="⚠",INDEX(ORCAMENTO!$AH:$AH,$A1492)="◔"),1,0)</f>
        <v>0</v>
      </c>
      <c r="C1492">
        <f ca="1">SUM($B$1:B1492)</f>
        <v>12</v>
      </c>
    </row>
    <row r="1493" spans="1:3" ht="15" customHeight="1" x14ac:dyDescent="0.25">
      <c r="A1493">
        <f t="shared" si="23"/>
        <v>1503</v>
      </c>
      <c r="B1493">
        <f ca="1">IF(OR(INDEX(ORCAMENTO!$AI:$AI,$A1493)&lt;&gt;"",INDEX(ORCAMENTO!$AH:$AH,$A1493)="⚠",INDEX(ORCAMENTO!$AH:$AH,$A1493)="◔"),1,0)</f>
        <v>0</v>
      </c>
      <c r="C1493">
        <f ca="1">SUM($B$1:B1493)</f>
        <v>12</v>
      </c>
    </row>
    <row r="1494" spans="1:3" ht="15" customHeight="1" x14ac:dyDescent="0.25">
      <c r="A1494">
        <f t="shared" si="23"/>
        <v>1504</v>
      </c>
      <c r="B1494">
        <f ca="1">IF(OR(INDEX(ORCAMENTO!$AI:$AI,$A1494)&lt;&gt;"",INDEX(ORCAMENTO!$AH:$AH,$A1494)="⚠",INDEX(ORCAMENTO!$AH:$AH,$A1494)="◔"),1,0)</f>
        <v>0</v>
      </c>
      <c r="C1494">
        <f ca="1">SUM($B$1:B1494)</f>
        <v>12</v>
      </c>
    </row>
    <row r="1495" spans="1:3" ht="15" customHeight="1" x14ac:dyDescent="0.25">
      <c r="A1495">
        <f t="shared" si="23"/>
        <v>1505</v>
      </c>
      <c r="B1495">
        <f ca="1">IF(OR(INDEX(ORCAMENTO!$AI:$AI,$A1495)&lt;&gt;"",INDEX(ORCAMENTO!$AH:$AH,$A1495)="⚠",INDEX(ORCAMENTO!$AH:$AH,$A1495)="◔"),1,0)</f>
        <v>0</v>
      </c>
      <c r="C1495">
        <f ca="1">SUM($B$1:B1495)</f>
        <v>12</v>
      </c>
    </row>
    <row r="1496" spans="1:3" ht="15" customHeight="1" x14ac:dyDescent="0.25">
      <c r="A1496">
        <f t="shared" si="23"/>
        <v>1506</v>
      </c>
      <c r="B1496">
        <f ca="1">IF(OR(INDEX(ORCAMENTO!$AI:$AI,$A1496)&lt;&gt;"",INDEX(ORCAMENTO!$AH:$AH,$A1496)="⚠",INDEX(ORCAMENTO!$AH:$AH,$A1496)="◔"),1,0)</f>
        <v>0</v>
      </c>
      <c r="C1496">
        <f ca="1">SUM($B$1:B1496)</f>
        <v>12</v>
      </c>
    </row>
    <row r="1497" spans="1:3" ht="15" customHeight="1" x14ac:dyDescent="0.25">
      <c r="A1497">
        <f t="shared" si="23"/>
        <v>1507</v>
      </c>
      <c r="B1497">
        <f ca="1">IF(OR(INDEX(ORCAMENTO!$AI:$AI,$A1497)&lt;&gt;"",INDEX(ORCAMENTO!$AH:$AH,$A1497)="⚠",INDEX(ORCAMENTO!$AH:$AH,$A1497)="◔"),1,0)</f>
        <v>0</v>
      </c>
      <c r="C1497">
        <f ca="1">SUM($B$1:B1497)</f>
        <v>12</v>
      </c>
    </row>
    <row r="1498" spans="1:3" ht="15" customHeight="1" x14ac:dyDescent="0.25">
      <c r="A1498">
        <f t="shared" si="23"/>
        <v>1508</v>
      </c>
      <c r="B1498">
        <f ca="1">IF(OR(INDEX(ORCAMENTO!$AI:$AI,$A1498)&lt;&gt;"",INDEX(ORCAMENTO!$AH:$AH,$A1498)="⚠",INDEX(ORCAMENTO!$AH:$AH,$A1498)="◔"),1,0)</f>
        <v>0</v>
      </c>
      <c r="C1498">
        <f ca="1">SUM($B$1:B1498)</f>
        <v>12</v>
      </c>
    </row>
    <row r="1499" spans="1:3" ht="15" customHeight="1" x14ac:dyDescent="0.25">
      <c r="A1499">
        <f t="shared" si="23"/>
        <v>1509</v>
      </c>
      <c r="B1499">
        <f ca="1">IF(OR(INDEX(ORCAMENTO!$AI:$AI,$A1499)&lt;&gt;"",INDEX(ORCAMENTO!$AH:$AH,$A1499)="⚠",INDEX(ORCAMENTO!$AH:$AH,$A1499)="◔"),1,0)</f>
        <v>0</v>
      </c>
      <c r="C1499">
        <f ca="1">SUM($B$1:B1499)</f>
        <v>12</v>
      </c>
    </row>
    <row r="1500" spans="1:3" ht="15" customHeight="1" x14ac:dyDescent="0.25">
      <c r="A1500">
        <f t="shared" si="23"/>
        <v>1510</v>
      </c>
      <c r="B1500">
        <f ca="1">IF(OR(INDEX(ORCAMENTO!$AI:$AI,$A1500)&lt;&gt;"",INDEX(ORCAMENTO!$AH:$AH,$A1500)="⚠",INDEX(ORCAMENTO!$AH:$AH,$A1500)="◔"),1,0)</f>
        <v>0</v>
      </c>
      <c r="C1500">
        <f ca="1">SUM($B$1:B1500)</f>
        <v>12</v>
      </c>
    </row>
    <row r="1501" spans="1:3" ht="15" customHeight="1" x14ac:dyDescent="0.25">
      <c r="A1501">
        <f t="shared" si="23"/>
        <v>1511</v>
      </c>
      <c r="B1501">
        <f ca="1">IF(OR(INDEX(ORCAMENTO!$AI:$AI,$A1501)&lt;&gt;"",INDEX(ORCAMENTO!$AH:$AH,$A1501)="⚠",INDEX(ORCAMENTO!$AH:$AH,$A1501)="◔"),1,0)</f>
        <v>0</v>
      </c>
      <c r="C1501">
        <f ca="1">SUM($B$1:B1501)</f>
        <v>12</v>
      </c>
    </row>
    <row r="1502" spans="1:3" ht="15" customHeight="1" x14ac:dyDescent="0.25">
      <c r="A1502">
        <f t="shared" si="23"/>
        <v>1512</v>
      </c>
      <c r="B1502">
        <f ca="1">IF(OR(INDEX(ORCAMENTO!$AI:$AI,$A1502)&lt;&gt;"",INDEX(ORCAMENTO!$AH:$AH,$A1502)="⚠",INDEX(ORCAMENTO!$AH:$AH,$A1502)="◔"),1,0)</f>
        <v>0</v>
      </c>
      <c r="C1502">
        <f ca="1">SUM($B$1:B1502)</f>
        <v>12</v>
      </c>
    </row>
    <row r="1503" spans="1:3" ht="15" customHeight="1" x14ac:dyDescent="0.25">
      <c r="A1503">
        <f t="shared" si="23"/>
        <v>1513</v>
      </c>
      <c r="B1503">
        <f ca="1">IF(OR(INDEX(ORCAMENTO!$AI:$AI,$A1503)&lt;&gt;"",INDEX(ORCAMENTO!$AH:$AH,$A1503)="⚠",INDEX(ORCAMENTO!$AH:$AH,$A1503)="◔"),1,0)</f>
        <v>0</v>
      </c>
      <c r="C1503">
        <f ca="1">SUM($B$1:B1503)</f>
        <v>12</v>
      </c>
    </row>
    <row r="1504" spans="1:3" ht="15" customHeight="1" x14ac:dyDescent="0.25">
      <c r="A1504">
        <f t="shared" si="23"/>
        <v>1514</v>
      </c>
      <c r="B1504">
        <f ca="1">IF(OR(INDEX(ORCAMENTO!$AI:$AI,$A1504)&lt;&gt;"",INDEX(ORCAMENTO!$AH:$AH,$A1504)="⚠",INDEX(ORCAMENTO!$AH:$AH,$A1504)="◔"),1,0)</f>
        <v>0</v>
      </c>
      <c r="C1504">
        <f ca="1">SUM($B$1:B1504)</f>
        <v>12</v>
      </c>
    </row>
    <row r="1505" spans="1:3" ht="15" customHeight="1" x14ac:dyDescent="0.25">
      <c r="A1505">
        <f t="shared" si="23"/>
        <v>1515</v>
      </c>
      <c r="B1505">
        <f ca="1">IF(OR(INDEX(ORCAMENTO!$AI:$AI,$A1505)&lt;&gt;"",INDEX(ORCAMENTO!$AH:$AH,$A1505)="⚠",INDEX(ORCAMENTO!$AH:$AH,$A1505)="◔"),1,0)</f>
        <v>0</v>
      </c>
      <c r="C1505">
        <f ca="1">SUM($B$1:B1505)</f>
        <v>12</v>
      </c>
    </row>
    <row r="1506" spans="1:3" ht="15" customHeight="1" x14ac:dyDescent="0.25">
      <c r="A1506">
        <f t="shared" si="23"/>
        <v>1516</v>
      </c>
      <c r="B1506">
        <f ca="1">IF(OR(INDEX(ORCAMENTO!$AI:$AI,$A1506)&lt;&gt;"",INDEX(ORCAMENTO!$AH:$AH,$A1506)="⚠",INDEX(ORCAMENTO!$AH:$AH,$A1506)="◔"),1,0)</f>
        <v>0</v>
      </c>
      <c r="C1506">
        <f ca="1">SUM($B$1:B1506)</f>
        <v>12</v>
      </c>
    </row>
    <row r="1507" spans="1:3" ht="15" customHeight="1" x14ac:dyDescent="0.25">
      <c r="A1507">
        <f t="shared" si="23"/>
        <v>1517</v>
      </c>
      <c r="B1507">
        <f ca="1">IF(OR(INDEX(ORCAMENTO!$AI:$AI,$A1507)&lt;&gt;"",INDEX(ORCAMENTO!$AH:$AH,$A1507)="⚠",INDEX(ORCAMENTO!$AH:$AH,$A1507)="◔"),1,0)</f>
        <v>0</v>
      </c>
      <c r="C1507">
        <f ca="1">SUM($B$1:B1507)</f>
        <v>12</v>
      </c>
    </row>
    <row r="1508" spans="1:3" ht="15" customHeight="1" x14ac:dyDescent="0.25">
      <c r="A1508">
        <f t="shared" si="23"/>
        <v>1518</v>
      </c>
      <c r="B1508">
        <f ca="1">IF(OR(INDEX(ORCAMENTO!$AI:$AI,$A1508)&lt;&gt;"",INDEX(ORCAMENTO!$AH:$AH,$A1508)="⚠",INDEX(ORCAMENTO!$AH:$AH,$A1508)="◔"),1,0)</f>
        <v>0</v>
      </c>
      <c r="C1508">
        <f ca="1">SUM($B$1:B1508)</f>
        <v>12</v>
      </c>
    </row>
    <row r="1509" spans="1:3" ht="15" customHeight="1" x14ac:dyDescent="0.25">
      <c r="A1509">
        <f t="shared" si="23"/>
        <v>1519</v>
      </c>
      <c r="B1509">
        <f ca="1">IF(OR(INDEX(ORCAMENTO!$AI:$AI,$A1509)&lt;&gt;"",INDEX(ORCAMENTO!$AH:$AH,$A1509)="⚠",INDEX(ORCAMENTO!$AH:$AH,$A1509)="◔"),1,0)</f>
        <v>0</v>
      </c>
      <c r="C1509">
        <f ca="1">SUM($B$1:B1509)</f>
        <v>12</v>
      </c>
    </row>
    <row r="1510" spans="1:3" ht="15" customHeight="1" x14ac:dyDescent="0.25">
      <c r="A1510">
        <f t="shared" si="23"/>
        <v>1520</v>
      </c>
      <c r="B1510">
        <f ca="1">IF(OR(INDEX(ORCAMENTO!$AI:$AI,$A1510)&lt;&gt;"",INDEX(ORCAMENTO!$AH:$AH,$A1510)="⚠",INDEX(ORCAMENTO!$AH:$AH,$A1510)="◔"),1,0)</f>
        <v>0</v>
      </c>
      <c r="C1510">
        <f ca="1">SUM($B$1:B1510)</f>
        <v>12</v>
      </c>
    </row>
    <row r="1511" spans="1:3" ht="15" customHeight="1" x14ac:dyDescent="0.25">
      <c r="A1511">
        <f t="shared" si="23"/>
        <v>1521</v>
      </c>
      <c r="B1511">
        <f ca="1">IF(OR(INDEX(ORCAMENTO!$AI:$AI,$A1511)&lt;&gt;"",INDEX(ORCAMENTO!$AH:$AH,$A1511)="⚠",INDEX(ORCAMENTO!$AH:$AH,$A1511)="◔"),1,0)</f>
        <v>0</v>
      </c>
      <c r="C1511">
        <f ca="1">SUM($B$1:B1511)</f>
        <v>12</v>
      </c>
    </row>
    <row r="1512" spans="1:3" ht="15" customHeight="1" x14ac:dyDescent="0.25">
      <c r="A1512">
        <f t="shared" si="23"/>
        <v>1522</v>
      </c>
      <c r="B1512">
        <f ca="1">IF(OR(INDEX(ORCAMENTO!$AI:$AI,$A1512)&lt;&gt;"",INDEX(ORCAMENTO!$AH:$AH,$A1512)="⚠",INDEX(ORCAMENTO!$AH:$AH,$A1512)="◔"),1,0)</f>
        <v>0</v>
      </c>
      <c r="C1512">
        <f ca="1">SUM($B$1:B1512)</f>
        <v>12</v>
      </c>
    </row>
    <row r="1513" spans="1:3" ht="15" customHeight="1" x14ac:dyDescent="0.25">
      <c r="A1513">
        <f t="shared" si="23"/>
        <v>1523</v>
      </c>
      <c r="B1513">
        <f ca="1">IF(OR(INDEX(ORCAMENTO!$AI:$AI,$A1513)&lt;&gt;"",INDEX(ORCAMENTO!$AH:$AH,$A1513)="⚠",INDEX(ORCAMENTO!$AH:$AH,$A1513)="◔"),1,0)</f>
        <v>0</v>
      </c>
      <c r="C1513">
        <f ca="1">SUM($B$1:B1513)</f>
        <v>12</v>
      </c>
    </row>
    <row r="1514" spans="1:3" ht="15" customHeight="1" x14ac:dyDescent="0.25">
      <c r="A1514">
        <f t="shared" si="23"/>
        <v>1524</v>
      </c>
      <c r="B1514">
        <f ca="1">IF(OR(INDEX(ORCAMENTO!$AI:$AI,$A1514)&lt;&gt;"",INDEX(ORCAMENTO!$AH:$AH,$A1514)="⚠",INDEX(ORCAMENTO!$AH:$AH,$A1514)="◔"),1,0)</f>
        <v>0</v>
      </c>
      <c r="C1514">
        <f ca="1">SUM($B$1:B1514)</f>
        <v>12</v>
      </c>
    </row>
    <row r="1515" spans="1:3" ht="15" customHeight="1" x14ac:dyDescent="0.25">
      <c r="A1515">
        <f t="shared" si="23"/>
        <v>1525</v>
      </c>
      <c r="B1515">
        <f ca="1">IF(OR(INDEX(ORCAMENTO!$AI:$AI,$A1515)&lt;&gt;"",INDEX(ORCAMENTO!$AH:$AH,$A1515)="⚠",INDEX(ORCAMENTO!$AH:$AH,$A1515)="◔"),1,0)</f>
        <v>0</v>
      </c>
      <c r="C1515">
        <f ca="1">SUM($B$1:B1515)</f>
        <v>12</v>
      </c>
    </row>
    <row r="1516" spans="1:3" ht="15" customHeight="1" x14ac:dyDescent="0.25">
      <c r="A1516">
        <f t="shared" si="23"/>
        <v>1526</v>
      </c>
      <c r="B1516">
        <f ca="1">IF(OR(INDEX(ORCAMENTO!$AI:$AI,$A1516)&lt;&gt;"",INDEX(ORCAMENTO!$AH:$AH,$A1516)="⚠",INDEX(ORCAMENTO!$AH:$AH,$A1516)="◔"),1,0)</f>
        <v>0</v>
      </c>
      <c r="C1516">
        <f ca="1">SUM($B$1:B1516)</f>
        <v>12</v>
      </c>
    </row>
    <row r="1517" spans="1:3" ht="15" customHeight="1" x14ac:dyDescent="0.25">
      <c r="A1517">
        <f t="shared" si="23"/>
        <v>1527</v>
      </c>
      <c r="B1517">
        <f ca="1">IF(OR(INDEX(ORCAMENTO!$AI:$AI,$A1517)&lt;&gt;"",INDEX(ORCAMENTO!$AH:$AH,$A1517)="⚠",INDEX(ORCAMENTO!$AH:$AH,$A1517)="◔"),1,0)</f>
        <v>0</v>
      </c>
      <c r="C1517">
        <f ca="1">SUM($B$1:B1517)</f>
        <v>12</v>
      </c>
    </row>
    <row r="1518" spans="1:3" ht="15" customHeight="1" x14ac:dyDescent="0.25">
      <c r="A1518">
        <f t="shared" si="23"/>
        <v>1528</v>
      </c>
      <c r="B1518">
        <f ca="1">IF(OR(INDEX(ORCAMENTO!$AI:$AI,$A1518)&lt;&gt;"",INDEX(ORCAMENTO!$AH:$AH,$A1518)="⚠",INDEX(ORCAMENTO!$AH:$AH,$A1518)="◔"),1,0)</f>
        <v>0</v>
      </c>
      <c r="C1518">
        <f ca="1">SUM($B$1:B1518)</f>
        <v>12</v>
      </c>
    </row>
    <row r="1519" spans="1:3" ht="15" customHeight="1" x14ac:dyDescent="0.25">
      <c r="A1519">
        <f t="shared" si="23"/>
        <v>1529</v>
      </c>
      <c r="B1519">
        <f ca="1">IF(OR(INDEX(ORCAMENTO!$AI:$AI,$A1519)&lt;&gt;"",INDEX(ORCAMENTO!$AH:$AH,$A1519)="⚠",INDEX(ORCAMENTO!$AH:$AH,$A1519)="◔"),1,0)</f>
        <v>0</v>
      </c>
      <c r="C1519">
        <f ca="1">SUM($B$1:B1519)</f>
        <v>12</v>
      </c>
    </row>
    <row r="1520" spans="1:3" ht="15" customHeight="1" x14ac:dyDescent="0.25">
      <c r="A1520">
        <f t="shared" si="23"/>
        <v>1530</v>
      </c>
      <c r="B1520">
        <f ca="1">IF(OR(INDEX(ORCAMENTO!$AI:$AI,$A1520)&lt;&gt;"",INDEX(ORCAMENTO!$AH:$AH,$A1520)="⚠",INDEX(ORCAMENTO!$AH:$AH,$A1520)="◔"),1,0)</f>
        <v>0</v>
      </c>
      <c r="C1520">
        <f ca="1">SUM($B$1:B1520)</f>
        <v>12</v>
      </c>
    </row>
    <row r="1521" spans="1:3" ht="15" customHeight="1" x14ac:dyDescent="0.25">
      <c r="A1521">
        <f t="shared" si="23"/>
        <v>1531</v>
      </c>
      <c r="B1521">
        <f ca="1">IF(OR(INDEX(ORCAMENTO!$AI:$AI,$A1521)&lt;&gt;"",INDEX(ORCAMENTO!$AH:$AH,$A1521)="⚠",INDEX(ORCAMENTO!$AH:$AH,$A1521)="◔"),1,0)</f>
        <v>0</v>
      </c>
      <c r="C1521">
        <f ca="1">SUM($B$1:B1521)</f>
        <v>12</v>
      </c>
    </row>
    <row r="1522" spans="1:3" ht="15" customHeight="1" x14ac:dyDescent="0.25">
      <c r="A1522">
        <f t="shared" si="23"/>
        <v>1532</v>
      </c>
      <c r="B1522">
        <f ca="1">IF(OR(INDEX(ORCAMENTO!$AI:$AI,$A1522)&lt;&gt;"",INDEX(ORCAMENTO!$AH:$AH,$A1522)="⚠",INDEX(ORCAMENTO!$AH:$AH,$A1522)="◔"),1,0)</f>
        <v>0</v>
      </c>
      <c r="C1522">
        <f ca="1">SUM($B$1:B1522)</f>
        <v>12</v>
      </c>
    </row>
    <row r="1523" spans="1:3" ht="15" customHeight="1" x14ac:dyDescent="0.25">
      <c r="A1523">
        <f t="shared" si="23"/>
        <v>1533</v>
      </c>
      <c r="B1523">
        <f ca="1">IF(OR(INDEX(ORCAMENTO!$AI:$AI,$A1523)&lt;&gt;"",INDEX(ORCAMENTO!$AH:$AH,$A1523)="⚠",INDEX(ORCAMENTO!$AH:$AH,$A1523)="◔"),1,0)</f>
        <v>0</v>
      </c>
      <c r="C1523">
        <f ca="1">SUM($B$1:B1523)</f>
        <v>12</v>
      </c>
    </row>
    <row r="1524" spans="1:3" ht="15" customHeight="1" x14ac:dyDescent="0.25">
      <c r="A1524">
        <f t="shared" si="23"/>
        <v>1534</v>
      </c>
      <c r="B1524">
        <f ca="1">IF(OR(INDEX(ORCAMENTO!$AI:$AI,$A1524)&lt;&gt;"",INDEX(ORCAMENTO!$AH:$AH,$A1524)="⚠",INDEX(ORCAMENTO!$AH:$AH,$A1524)="◔"),1,0)</f>
        <v>0</v>
      </c>
      <c r="C1524">
        <f ca="1">SUM($B$1:B1524)</f>
        <v>12</v>
      </c>
    </row>
    <row r="1525" spans="1:3" ht="15" customHeight="1" x14ac:dyDescent="0.25">
      <c r="A1525">
        <f t="shared" si="23"/>
        <v>1535</v>
      </c>
      <c r="B1525">
        <f ca="1">IF(OR(INDEX(ORCAMENTO!$AI:$AI,$A1525)&lt;&gt;"",INDEX(ORCAMENTO!$AH:$AH,$A1525)="⚠",INDEX(ORCAMENTO!$AH:$AH,$A1525)="◔"),1,0)</f>
        <v>0</v>
      </c>
      <c r="C1525">
        <f ca="1">SUM($B$1:B1525)</f>
        <v>12</v>
      </c>
    </row>
    <row r="1526" spans="1:3" ht="15" customHeight="1" x14ac:dyDescent="0.25">
      <c r="A1526">
        <f t="shared" si="23"/>
        <v>1536</v>
      </c>
      <c r="B1526">
        <f ca="1">IF(OR(INDEX(ORCAMENTO!$AI:$AI,$A1526)&lt;&gt;"",INDEX(ORCAMENTO!$AH:$AH,$A1526)="⚠",INDEX(ORCAMENTO!$AH:$AH,$A1526)="◔"),1,0)</f>
        <v>0</v>
      </c>
      <c r="C1526">
        <f ca="1">SUM($B$1:B1526)</f>
        <v>12</v>
      </c>
    </row>
    <row r="1527" spans="1:3" ht="15" customHeight="1" x14ac:dyDescent="0.25">
      <c r="A1527">
        <f t="shared" si="23"/>
        <v>1537</v>
      </c>
      <c r="B1527">
        <f ca="1">IF(OR(INDEX(ORCAMENTO!$AI:$AI,$A1527)&lt;&gt;"",INDEX(ORCAMENTO!$AH:$AH,$A1527)="⚠",INDEX(ORCAMENTO!$AH:$AH,$A1527)="◔"),1,0)</f>
        <v>0</v>
      </c>
      <c r="C1527">
        <f ca="1">SUM($B$1:B1527)</f>
        <v>12</v>
      </c>
    </row>
    <row r="1528" spans="1:3" ht="15" customHeight="1" x14ac:dyDescent="0.25">
      <c r="A1528">
        <f t="shared" si="23"/>
        <v>1538</v>
      </c>
      <c r="B1528">
        <f ca="1">IF(OR(INDEX(ORCAMENTO!$AI:$AI,$A1528)&lt;&gt;"",INDEX(ORCAMENTO!$AH:$AH,$A1528)="⚠",INDEX(ORCAMENTO!$AH:$AH,$A1528)="◔"),1,0)</f>
        <v>0</v>
      </c>
      <c r="C1528">
        <f ca="1">SUM($B$1:B1528)</f>
        <v>12</v>
      </c>
    </row>
    <row r="1529" spans="1:3" ht="15" customHeight="1" x14ac:dyDescent="0.25">
      <c r="A1529">
        <f t="shared" si="23"/>
        <v>1539</v>
      </c>
      <c r="B1529">
        <f ca="1">IF(OR(INDEX(ORCAMENTO!$AI:$AI,$A1529)&lt;&gt;"",INDEX(ORCAMENTO!$AH:$AH,$A1529)="⚠",INDEX(ORCAMENTO!$AH:$AH,$A1529)="◔"),1,0)</f>
        <v>0</v>
      </c>
      <c r="C1529">
        <f ca="1">SUM($B$1:B1529)</f>
        <v>12</v>
      </c>
    </row>
    <row r="1530" spans="1:3" ht="15" customHeight="1" x14ac:dyDescent="0.25">
      <c r="A1530">
        <f t="shared" si="23"/>
        <v>1540</v>
      </c>
      <c r="B1530">
        <f ca="1">IF(OR(INDEX(ORCAMENTO!$AI:$AI,$A1530)&lt;&gt;"",INDEX(ORCAMENTO!$AH:$AH,$A1530)="⚠",INDEX(ORCAMENTO!$AH:$AH,$A1530)="◔"),1,0)</f>
        <v>0</v>
      </c>
      <c r="C1530">
        <f ca="1">SUM($B$1:B1530)</f>
        <v>12</v>
      </c>
    </row>
    <row r="1531" spans="1:3" ht="15" customHeight="1" x14ac:dyDescent="0.25">
      <c r="A1531">
        <f t="shared" si="23"/>
        <v>1541</v>
      </c>
      <c r="B1531">
        <f ca="1">IF(OR(INDEX(ORCAMENTO!$AI:$AI,$A1531)&lt;&gt;"",INDEX(ORCAMENTO!$AH:$AH,$A1531)="⚠",INDEX(ORCAMENTO!$AH:$AH,$A1531)="◔"),1,0)</f>
        <v>0</v>
      </c>
      <c r="C1531">
        <f ca="1">SUM($B$1:B1531)</f>
        <v>12</v>
      </c>
    </row>
    <row r="1532" spans="1:3" ht="15" customHeight="1" x14ac:dyDescent="0.25">
      <c r="A1532">
        <f t="shared" si="23"/>
        <v>1542</v>
      </c>
      <c r="B1532">
        <f ca="1">IF(OR(INDEX(ORCAMENTO!$AI:$AI,$A1532)&lt;&gt;"",INDEX(ORCAMENTO!$AH:$AH,$A1532)="⚠",INDEX(ORCAMENTO!$AH:$AH,$A1532)="◔"),1,0)</f>
        <v>0</v>
      </c>
      <c r="C1532">
        <f ca="1">SUM($B$1:B1532)</f>
        <v>12</v>
      </c>
    </row>
    <row r="1533" spans="1:3" ht="15" customHeight="1" x14ac:dyDescent="0.25">
      <c r="A1533">
        <f t="shared" si="23"/>
        <v>1543</v>
      </c>
      <c r="B1533">
        <f ca="1">IF(OR(INDEX(ORCAMENTO!$AI:$AI,$A1533)&lt;&gt;"",INDEX(ORCAMENTO!$AH:$AH,$A1533)="⚠",INDEX(ORCAMENTO!$AH:$AH,$A1533)="◔"),1,0)</f>
        <v>0</v>
      </c>
      <c r="C1533">
        <f ca="1">SUM($B$1:B1533)</f>
        <v>12</v>
      </c>
    </row>
    <row r="1534" spans="1:3" ht="15" customHeight="1" x14ac:dyDescent="0.25">
      <c r="A1534">
        <f t="shared" si="23"/>
        <v>1544</v>
      </c>
      <c r="B1534">
        <f ca="1">IF(OR(INDEX(ORCAMENTO!$AI:$AI,$A1534)&lt;&gt;"",INDEX(ORCAMENTO!$AH:$AH,$A1534)="⚠",INDEX(ORCAMENTO!$AH:$AH,$A1534)="◔"),1,0)</f>
        <v>0</v>
      </c>
      <c r="C1534">
        <f ca="1">SUM($B$1:B1534)</f>
        <v>12</v>
      </c>
    </row>
    <row r="1535" spans="1:3" ht="15" customHeight="1" x14ac:dyDescent="0.25">
      <c r="A1535">
        <f t="shared" si="23"/>
        <v>1545</v>
      </c>
      <c r="B1535">
        <f ca="1">IF(OR(INDEX(ORCAMENTO!$AI:$AI,$A1535)&lt;&gt;"",INDEX(ORCAMENTO!$AH:$AH,$A1535)="⚠",INDEX(ORCAMENTO!$AH:$AH,$A1535)="◔"),1,0)</f>
        <v>0</v>
      </c>
      <c r="C1535">
        <f ca="1">SUM($B$1:B1535)</f>
        <v>12</v>
      </c>
    </row>
    <row r="1536" spans="1:3" ht="15" customHeight="1" x14ac:dyDescent="0.25">
      <c r="A1536">
        <f t="shared" si="23"/>
        <v>1546</v>
      </c>
      <c r="B1536">
        <f ca="1">IF(OR(INDEX(ORCAMENTO!$AI:$AI,$A1536)&lt;&gt;"",INDEX(ORCAMENTO!$AH:$AH,$A1536)="⚠",INDEX(ORCAMENTO!$AH:$AH,$A1536)="◔"),1,0)</f>
        <v>0</v>
      </c>
      <c r="C1536">
        <f ca="1">SUM($B$1:B1536)</f>
        <v>12</v>
      </c>
    </row>
    <row r="1537" spans="1:3" ht="15" customHeight="1" x14ac:dyDescent="0.25">
      <c r="A1537">
        <f t="shared" ref="A1537:A1600" si="24">ROW()+10</f>
        <v>1547</v>
      </c>
      <c r="B1537">
        <f ca="1">IF(OR(INDEX(ORCAMENTO!$AI:$AI,$A1537)&lt;&gt;"",INDEX(ORCAMENTO!$AH:$AH,$A1537)="⚠",INDEX(ORCAMENTO!$AH:$AH,$A1537)="◔"),1,0)</f>
        <v>0</v>
      </c>
      <c r="C1537">
        <f ca="1">SUM($B$1:B1537)</f>
        <v>12</v>
      </c>
    </row>
    <row r="1538" spans="1:3" ht="15" customHeight="1" x14ac:dyDescent="0.25">
      <c r="A1538">
        <f t="shared" si="24"/>
        <v>1548</v>
      </c>
      <c r="B1538">
        <f ca="1">IF(OR(INDEX(ORCAMENTO!$AI:$AI,$A1538)&lt;&gt;"",INDEX(ORCAMENTO!$AH:$AH,$A1538)="⚠",INDEX(ORCAMENTO!$AH:$AH,$A1538)="◔"),1,0)</f>
        <v>0</v>
      </c>
      <c r="C1538">
        <f ca="1">SUM($B$1:B1538)</f>
        <v>12</v>
      </c>
    </row>
    <row r="1539" spans="1:3" ht="15" customHeight="1" x14ac:dyDescent="0.25">
      <c r="A1539">
        <f t="shared" si="24"/>
        <v>1549</v>
      </c>
      <c r="B1539">
        <f ca="1">IF(OR(INDEX(ORCAMENTO!$AI:$AI,$A1539)&lt;&gt;"",INDEX(ORCAMENTO!$AH:$AH,$A1539)="⚠",INDEX(ORCAMENTO!$AH:$AH,$A1539)="◔"),1,0)</f>
        <v>0</v>
      </c>
      <c r="C1539">
        <f ca="1">SUM($B$1:B1539)</f>
        <v>12</v>
      </c>
    </row>
    <row r="1540" spans="1:3" ht="15" customHeight="1" x14ac:dyDescent="0.25">
      <c r="A1540">
        <f t="shared" si="24"/>
        <v>1550</v>
      </c>
      <c r="B1540">
        <f ca="1">IF(OR(INDEX(ORCAMENTO!$AI:$AI,$A1540)&lt;&gt;"",INDEX(ORCAMENTO!$AH:$AH,$A1540)="⚠",INDEX(ORCAMENTO!$AH:$AH,$A1540)="◔"),1,0)</f>
        <v>0</v>
      </c>
      <c r="C1540">
        <f ca="1">SUM($B$1:B1540)</f>
        <v>12</v>
      </c>
    </row>
    <row r="1541" spans="1:3" ht="15" customHeight="1" x14ac:dyDescent="0.25">
      <c r="A1541">
        <f t="shared" si="24"/>
        <v>1551</v>
      </c>
      <c r="B1541">
        <f ca="1">IF(OR(INDEX(ORCAMENTO!$AI:$AI,$A1541)&lt;&gt;"",INDEX(ORCAMENTO!$AH:$AH,$A1541)="⚠",INDEX(ORCAMENTO!$AH:$AH,$A1541)="◔"),1,0)</f>
        <v>0</v>
      </c>
      <c r="C1541">
        <f ca="1">SUM($B$1:B1541)</f>
        <v>12</v>
      </c>
    </row>
    <row r="1542" spans="1:3" ht="15" customHeight="1" x14ac:dyDescent="0.25">
      <c r="A1542">
        <f t="shared" si="24"/>
        <v>1552</v>
      </c>
      <c r="B1542">
        <f ca="1">IF(OR(INDEX(ORCAMENTO!$AI:$AI,$A1542)&lt;&gt;"",INDEX(ORCAMENTO!$AH:$AH,$A1542)="⚠",INDEX(ORCAMENTO!$AH:$AH,$A1542)="◔"),1,0)</f>
        <v>0</v>
      </c>
      <c r="C1542">
        <f ca="1">SUM($B$1:B1542)</f>
        <v>12</v>
      </c>
    </row>
    <row r="1543" spans="1:3" ht="15" customHeight="1" x14ac:dyDescent="0.25">
      <c r="A1543">
        <f t="shared" si="24"/>
        <v>1553</v>
      </c>
      <c r="B1543">
        <f ca="1">IF(OR(INDEX(ORCAMENTO!$AI:$AI,$A1543)&lt;&gt;"",INDEX(ORCAMENTO!$AH:$AH,$A1543)="⚠",INDEX(ORCAMENTO!$AH:$AH,$A1543)="◔"),1,0)</f>
        <v>0</v>
      </c>
      <c r="C1543">
        <f ca="1">SUM($B$1:B1543)</f>
        <v>12</v>
      </c>
    </row>
    <row r="1544" spans="1:3" ht="15" customHeight="1" x14ac:dyDescent="0.25">
      <c r="A1544">
        <f t="shared" si="24"/>
        <v>1554</v>
      </c>
      <c r="B1544">
        <f ca="1">IF(OR(INDEX(ORCAMENTO!$AI:$AI,$A1544)&lt;&gt;"",INDEX(ORCAMENTO!$AH:$AH,$A1544)="⚠",INDEX(ORCAMENTO!$AH:$AH,$A1544)="◔"),1,0)</f>
        <v>0</v>
      </c>
      <c r="C1544">
        <f ca="1">SUM($B$1:B1544)</f>
        <v>12</v>
      </c>
    </row>
    <row r="1545" spans="1:3" ht="15" customHeight="1" x14ac:dyDescent="0.25">
      <c r="A1545">
        <f t="shared" si="24"/>
        <v>1555</v>
      </c>
      <c r="B1545">
        <f ca="1">IF(OR(INDEX(ORCAMENTO!$AI:$AI,$A1545)&lt;&gt;"",INDEX(ORCAMENTO!$AH:$AH,$A1545)="⚠",INDEX(ORCAMENTO!$AH:$AH,$A1545)="◔"),1,0)</f>
        <v>0</v>
      </c>
      <c r="C1545">
        <f ca="1">SUM($B$1:B1545)</f>
        <v>12</v>
      </c>
    </row>
    <row r="1546" spans="1:3" ht="15" customHeight="1" x14ac:dyDescent="0.25">
      <c r="A1546">
        <f t="shared" si="24"/>
        <v>1556</v>
      </c>
      <c r="B1546">
        <f ca="1">IF(OR(INDEX(ORCAMENTO!$AI:$AI,$A1546)&lt;&gt;"",INDEX(ORCAMENTO!$AH:$AH,$A1546)="⚠",INDEX(ORCAMENTO!$AH:$AH,$A1546)="◔"),1,0)</f>
        <v>0</v>
      </c>
      <c r="C1546">
        <f ca="1">SUM($B$1:B1546)</f>
        <v>12</v>
      </c>
    </row>
    <row r="1547" spans="1:3" ht="15" customHeight="1" x14ac:dyDescent="0.25">
      <c r="A1547">
        <f t="shared" si="24"/>
        <v>1557</v>
      </c>
      <c r="B1547">
        <f ca="1">IF(OR(INDEX(ORCAMENTO!$AI:$AI,$A1547)&lt;&gt;"",INDEX(ORCAMENTO!$AH:$AH,$A1547)="⚠",INDEX(ORCAMENTO!$AH:$AH,$A1547)="◔"),1,0)</f>
        <v>0</v>
      </c>
      <c r="C1547">
        <f ca="1">SUM($B$1:B1547)</f>
        <v>12</v>
      </c>
    </row>
    <row r="1548" spans="1:3" ht="15" customHeight="1" x14ac:dyDescent="0.25">
      <c r="A1548">
        <f t="shared" si="24"/>
        <v>1558</v>
      </c>
      <c r="B1548">
        <f ca="1">IF(OR(INDEX(ORCAMENTO!$AI:$AI,$A1548)&lt;&gt;"",INDEX(ORCAMENTO!$AH:$AH,$A1548)="⚠",INDEX(ORCAMENTO!$AH:$AH,$A1548)="◔"),1,0)</f>
        <v>0</v>
      </c>
      <c r="C1548">
        <f ca="1">SUM($B$1:B1548)</f>
        <v>12</v>
      </c>
    </row>
    <row r="1549" spans="1:3" ht="15" customHeight="1" x14ac:dyDescent="0.25">
      <c r="A1549">
        <f t="shared" si="24"/>
        <v>1559</v>
      </c>
      <c r="B1549">
        <f ca="1">IF(OR(INDEX(ORCAMENTO!$AI:$AI,$A1549)&lt;&gt;"",INDEX(ORCAMENTO!$AH:$AH,$A1549)="⚠",INDEX(ORCAMENTO!$AH:$AH,$A1549)="◔"),1,0)</f>
        <v>0</v>
      </c>
      <c r="C1549">
        <f ca="1">SUM($B$1:B1549)</f>
        <v>12</v>
      </c>
    </row>
    <row r="1550" spans="1:3" ht="15" customHeight="1" x14ac:dyDescent="0.25">
      <c r="A1550">
        <f t="shared" si="24"/>
        <v>1560</v>
      </c>
      <c r="B1550">
        <f ca="1">IF(OR(INDEX(ORCAMENTO!$AI:$AI,$A1550)&lt;&gt;"",INDEX(ORCAMENTO!$AH:$AH,$A1550)="⚠",INDEX(ORCAMENTO!$AH:$AH,$A1550)="◔"),1,0)</f>
        <v>0</v>
      </c>
      <c r="C1550">
        <f ca="1">SUM($B$1:B1550)</f>
        <v>12</v>
      </c>
    </row>
    <row r="1551" spans="1:3" ht="15" customHeight="1" x14ac:dyDescent="0.25">
      <c r="A1551">
        <f t="shared" si="24"/>
        <v>1561</v>
      </c>
      <c r="B1551">
        <f ca="1">IF(OR(INDEX(ORCAMENTO!$AI:$AI,$A1551)&lt;&gt;"",INDEX(ORCAMENTO!$AH:$AH,$A1551)="⚠",INDEX(ORCAMENTO!$AH:$AH,$A1551)="◔"),1,0)</f>
        <v>0</v>
      </c>
      <c r="C1551">
        <f ca="1">SUM($B$1:B1551)</f>
        <v>12</v>
      </c>
    </row>
    <row r="1552" spans="1:3" ht="15" customHeight="1" x14ac:dyDescent="0.25">
      <c r="A1552">
        <f t="shared" si="24"/>
        <v>1562</v>
      </c>
      <c r="B1552">
        <f ca="1">IF(OR(INDEX(ORCAMENTO!$AI:$AI,$A1552)&lt;&gt;"",INDEX(ORCAMENTO!$AH:$AH,$A1552)="⚠",INDEX(ORCAMENTO!$AH:$AH,$A1552)="◔"),1,0)</f>
        <v>0</v>
      </c>
      <c r="C1552">
        <f ca="1">SUM($B$1:B1552)</f>
        <v>12</v>
      </c>
    </row>
    <row r="1553" spans="1:3" ht="15" customHeight="1" x14ac:dyDescent="0.25">
      <c r="A1553">
        <f t="shared" si="24"/>
        <v>1563</v>
      </c>
      <c r="B1553">
        <f ca="1">IF(OR(INDEX(ORCAMENTO!$AI:$AI,$A1553)&lt;&gt;"",INDEX(ORCAMENTO!$AH:$AH,$A1553)="⚠",INDEX(ORCAMENTO!$AH:$AH,$A1553)="◔"),1,0)</f>
        <v>0</v>
      </c>
      <c r="C1553">
        <f ca="1">SUM($B$1:B1553)</f>
        <v>12</v>
      </c>
    </row>
    <row r="1554" spans="1:3" ht="15" customHeight="1" x14ac:dyDescent="0.25">
      <c r="A1554">
        <f t="shared" si="24"/>
        <v>1564</v>
      </c>
      <c r="B1554">
        <f ca="1">IF(OR(INDEX(ORCAMENTO!$AI:$AI,$A1554)&lt;&gt;"",INDEX(ORCAMENTO!$AH:$AH,$A1554)="⚠",INDEX(ORCAMENTO!$AH:$AH,$A1554)="◔"),1,0)</f>
        <v>0</v>
      </c>
      <c r="C1554">
        <f ca="1">SUM($B$1:B1554)</f>
        <v>12</v>
      </c>
    </row>
    <row r="1555" spans="1:3" ht="15" customHeight="1" x14ac:dyDescent="0.25">
      <c r="A1555">
        <f t="shared" si="24"/>
        <v>1565</v>
      </c>
      <c r="B1555">
        <f ca="1">IF(OR(INDEX(ORCAMENTO!$AI:$AI,$A1555)&lt;&gt;"",INDEX(ORCAMENTO!$AH:$AH,$A1555)="⚠",INDEX(ORCAMENTO!$AH:$AH,$A1555)="◔"),1,0)</f>
        <v>0</v>
      </c>
      <c r="C1555">
        <f ca="1">SUM($B$1:B1555)</f>
        <v>12</v>
      </c>
    </row>
    <row r="1556" spans="1:3" ht="15" customHeight="1" x14ac:dyDescent="0.25">
      <c r="A1556">
        <f t="shared" si="24"/>
        <v>1566</v>
      </c>
      <c r="B1556">
        <f ca="1">IF(OR(INDEX(ORCAMENTO!$AI:$AI,$A1556)&lt;&gt;"",INDEX(ORCAMENTO!$AH:$AH,$A1556)="⚠",INDEX(ORCAMENTO!$AH:$AH,$A1556)="◔"),1,0)</f>
        <v>0</v>
      </c>
      <c r="C1556">
        <f ca="1">SUM($B$1:B1556)</f>
        <v>12</v>
      </c>
    </row>
    <row r="1557" spans="1:3" ht="15" customHeight="1" x14ac:dyDescent="0.25">
      <c r="A1557">
        <f t="shared" si="24"/>
        <v>1567</v>
      </c>
      <c r="B1557">
        <f ca="1">IF(OR(INDEX(ORCAMENTO!$AI:$AI,$A1557)&lt;&gt;"",INDEX(ORCAMENTO!$AH:$AH,$A1557)="⚠",INDEX(ORCAMENTO!$AH:$AH,$A1557)="◔"),1,0)</f>
        <v>0</v>
      </c>
      <c r="C1557">
        <f ca="1">SUM($B$1:B1557)</f>
        <v>12</v>
      </c>
    </row>
    <row r="1558" spans="1:3" ht="15" customHeight="1" x14ac:dyDescent="0.25">
      <c r="A1558">
        <f t="shared" si="24"/>
        <v>1568</v>
      </c>
      <c r="B1558">
        <f ca="1">IF(OR(INDEX(ORCAMENTO!$AI:$AI,$A1558)&lt;&gt;"",INDEX(ORCAMENTO!$AH:$AH,$A1558)="⚠",INDEX(ORCAMENTO!$AH:$AH,$A1558)="◔"),1,0)</f>
        <v>0</v>
      </c>
      <c r="C1558">
        <f ca="1">SUM($B$1:B1558)</f>
        <v>12</v>
      </c>
    </row>
    <row r="1559" spans="1:3" ht="15" customHeight="1" x14ac:dyDescent="0.25">
      <c r="A1559">
        <f t="shared" si="24"/>
        <v>1569</v>
      </c>
      <c r="B1559">
        <f ca="1">IF(OR(INDEX(ORCAMENTO!$AI:$AI,$A1559)&lt;&gt;"",INDEX(ORCAMENTO!$AH:$AH,$A1559)="⚠",INDEX(ORCAMENTO!$AH:$AH,$A1559)="◔"),1,0)</f>
        <v>0</v>
      </c>
      <c r="C1559">
        <f ca="1">SUM($B$1:B1559)</f>
        <v>12</v>
      </c>
    </row>
    <row r="1560" spans="1:3" ht="15" customHeight="1" x14ac:dyDescent="0.25">
      <c r="A1560">
        <f t="shared" si="24"/>
        <v>1570</v>
      </c>
      <c r="B1560">
        <f ca="1">IF(OR(INDEX(ORCAMENTO!$AI:$AI,$A1560)&lt;&gt;"",INDEX(ORCAMENTO!$AH:$AH,$A1560)="⚠",INDEX(ORCAMENTO!$AH:$AH,$A1560)="◔"),1,0)</f>
        <v>0</v>
      </c>
      <c r="C1560">
        <f ca="1">SUM($B$1:B1560)</f>
        <v>12</v>
      </c>
    </row>
    <row r="1561" spans="1:3" ht="15" customHeight="1" x14ac:dyDescent="0.25">
      <c r="A1561">
        <f t="shared" si="24"/>
        <v>1571</v>
      </c>
      <c r="B1561">
        <f ca="1">IF(OR(INDEX(ORCAMENTO!$AI:$AI,$A1561)&lt;&gt;"",INDEX(ORCAMENTO!$AH:$AH,$A1561)="⚠",INDEX(ORCAMENTO!$AH:$AH,$A1561)="◔"),1,0)</f>
        <v>0</v>
      </c>
      <c r="C1561">
        <f ca="1">SUM($B$1:B1561)</f>
        <v>12</v>
      </c>
    </row>
    <row r="1562" spans="1:3" ht="15" customHeight="1" x14ac:dyDescent="0.25">
      <c r="A1562">
        <f t="shared" si="24"/>
        <v>1572</v>
      </c>
      <c r="B1562">
        <f ca="1">IF(OR(INDEX(ORCAMENTO!$AI:$AI,$A1562)&lt;&gt;"",INDEX(ORCAMENTO!$AH:$AH,$A1562)="⚠",INDEX(ORCAMENTO!$AH:$AH,$A1562)="◔"),1,0)</f>
        <v>0</v>
      </c>
      <c r="C1562">
        <f ca="1">SUM($B$1:B1562)</f>
        <v>12</v>
      </c>
    </row>
    <row r="1563" spans="1:3" ht="15" customHeight="1" x14ac:dyDescent="0.25">
      <c r="A1563">
        <f t="shared" si="24"/>
        <v>1573</v>
      </c>
      <c r="B1563">
        <f ca="1">IF(OR(INDEX(ORCAMENTO!$AI:$AI,$A1563)&lt;&gt;"",INDEX(ORCAMENTO!$AH:$AH,$A1563)="⚠",INDEX(ORCAMENTO!$AH:$AH,$A1563)="◔"),1,0)</f>
        <v>0</v>
      </c>
      <c r="C1563">
        <f ca="1">SUM($B$1:B1563)</f>
        <v>12</v>
      </c>
    </row>
    <row r="1564" spans="1:3" ht="15" customHeight="1" x14ac:dyDescent="0.25">
      <c r="A1564">
        <f t="shared" si="24"/>
        <v>1574</v>
      </c>
      <c r="B1564">
        <f ca="1">IF(OR(INDEX(ORCAMENTO!$AI:$AI,$A1564)&lt;&gt;"",INDEX(ORCAMENTO!$AH:$AH,$A1564)="⚠",INDEX(ORCAMENTO!$AH:$AH,$A1564)="◔"),1,0)</f>
        <v>0</v>
      </c>
      <c r="C1564">
        <f ca="1">SUM($B$1:B1564)</f>
        <v>12</v>
      </c>
    </row>
    <row r="1565" spans="1:3" ht="15" customHeight="1" x14ac:dyDescent="0.25">
      <c r="A1565">
        <f t="shared" si="24"/>
        <v>1575</v>
      </c>
      <c r="B1565">
        <f ca="1">IF(OR(INDEX(ORCAMENTO!$AI:$AI,$A1565)&lt;&gt;"",INDEX(ORCAMENTO!$AH:$AH,$A1565)="⚠",INDEX(ORCAMENTO!$AH:$AH,$A1565)="◔"),1,0)</f>
        <v>0</v>
      </c>
      <c r="C1565">
        <f ca="1">SUM($B$1:B1565)</f>
        <v>12</v>
      </c>
    </row>
    <row r="1566" spans="1:3" ht="15" customHeight="1" x14ac:dyDescent="0.25">
      <c r="A1566">
        <f t="shared" si="24"/>
        <v>1576</v>
      </c>
      <c r="B1566">
        <f ca="1">IF(OR(INDEX(ORCAMENTO!$AI:$AI,$A1566)&lt;&gt;"",INDEX(ORCAMENTO!$AH:$AH,$A1566)="⚠",INDEX(ORCAMENTO!$AH:$AH,$A1566)="◔"),1,0)</f>
        <v>0</v>
      </c>
      <c r="C1566">
        <f ca="1">SUM($B$1:B1566)</f>
        <v>12</v>
      </c>
    </row>
    <row r="1567" spans="1:3" ht="15" customHeight="1" x14ac:dyDescent="0.25">
      <c r="A1567">
        <f t="shared" si="24"/>
        <v>1577</v>
      </c>
      <c r="B1567">
        <f ca="1">IF(OR(INDEX(ORCAMENTO!$AI:$AI,$A1567)&lt;&gt;"",INDEX(ORCAMENTO!$AH:$AH,$A1567)="⚠",INDEX(ORCAMENTO!$AH:$AH,$A1567)="◔"),1,0)</f>
        <v>0</v>
      </c>
      <c r="C1567">
        <f ca="1">SUM($B$1:B1567)</f>
        <v>12</v>
      </c>
    </row>
    <row r="1568" spans="1:3" ht="15" customHeight="1" x14ac:dyDescent="0.25">
      <c r="A1568">
        <f t="shared" si="24"/>
        <v>1578</v>
      </c>
      <c r="B1568">
        <f ca="1">IF(OR(INDEX(ORCAMENTO!$AI:$AI,$A1568)&lt;&gt;"",INDEX(ORCAMENTO!$AH:$AH,$A1568)="⚠",INDEX(ORCAMENTO!$AH:$AH,$A1568)="◔"),1,0)</f>
        <v>0</v>
      </c>
      <c r="C1568">
        <f ca="1">SUM($B$1:B1568)</f>
        <v>12</v>
      </c>
    </row>
    <row r="1569" spans="1:3" ht="15" customHeight="1" x14ac:dyDescent="0.25">
      <c r="A1569">
        <f t="shared" si="24"/>
        <v>1579</v>
      </c>
      <c r="B1569">
        <f ca="1">IF(OR(INDEX(ORCAMENTO!$AI:$AI,$A1569)&lt;&gt;"",INDEX(ORCAMENTO!$AH:$AH,$A1569)="⚠",INDEX(ORCAMENTO!$AH:$AH,$A1569)="◔"),1,0)</f>
        <v>0</v>
      </c>
      <c r="C1569">
        <f ca="1">SUM($B$1:B1569)</f>
        <v>12</v>
      </c>
    </row>
    <row r="1570" spans="1:3" ht="15" customHeight="1" x14ac:dyDescent="0.25">
      <c r="A1570">
        <f t="shared" si="24"/>
        <v>1580</v>
      </c>
      <c r="B1570">
        <f ca="1">IF(OR(INDEX(ORCAMENTO!$AI:$AI,$A1570)&lt;&gt;"",INDEX(ORCAMENTO!$AH:$AH,$A1570)="⚠",INDEX(ORCAMENTO!$AH:$AH,$A1570)="◔"),1,0)</f>
        <v>0</v>
      </c>
      <c r="C1570">
        <f ca="1">SUM($B$1:B1570)</f>
        <v>12</v>
      </c>
    </row>
    <row r="1571" spans="1:3" ht="15" customHeight="1" x14ac:dyDescent="0.25">
      <c r="A1571">
        <f t="shared" si="24"/>
        <v>1581</v>
      </c>
      <c r="B1571">
        <f ca="1">IF(OR(INDEX(ORCAMENTO!$AI:$AI,$A1571)&lt;&gt;"",INDEX(ORCAMENTO!$AH:$AH,$A1571)="⚠",INDEX(ORCAMENTO!$AH:$AH,$A1571)="◔"),1,0)</f>
        <v>0</v>
      </c>
      <c r="C1571">
        <f ca="1">SUM($B$1:B1571)</f>
        <v>12</v>
      </c>
    </row>
    <row r="1572" spans="1:3" ht="15" customHeight="1" x14ac:dyDescent="0.25">
      <c r="A1572">
        <f t="shared" si="24"/>
        <v>1582</v>
      </c>
      <c r="B1572">
        <f ca="1">IF(OR(INDEX(ORCAMENTO!$AI:$AI,$A1572)&lt;&gt;"",INDEX(ORCAMENTO!$AH:$AH,$A1572)="⚠",INDEX(ORCAMENTO!$AH:$AH,$A1572)="◔"),1,0)</f>
        <v>0</v>
      </c>
      <c r="C1572">
        <f ca="1">SUM($B$1:B1572)</f>
        <v>12</v>
      </c>
    </row>
    <row r="1573" spans="1:3" ht="15" customHeight="1" x14ac:dyDescent="0.25">
      <c r="A1573">
        <f t="shared" si="24"/>
        <v>1583</v>
      </c>
      <c r="B1573">
        <f ca="1">IF(OR(INDEX(ORCAMENTO!$AI:$AI,$A1573)&lt;&gt;"",INDEX(ORCAMENTO!$AH:$AH,$A1573)="⚠",INDEX(ORCAMENTO!$AH:$AH,$A1573)="◔"),1,0)</f>
        <v>0</v>
      </c>
      <c r="C1573">
        <f ca="1">SUM($B$1:B1573)</f>
        <v>12</v>
      </c>
    </row>
    <row r="1574" spans="1:3" ht="15" customHeight="1" x14ac:dyDescent="0.25">
      <c r="A1574">
        <f t="shared" si="24"/>
        <v>1584</v>
      </c>
      <c r="B1574">
        <f ca="1">IF(OR(INDEX(ORCAMENTO!$AI:$AI,$A1574)&lt;&gt;"",INDEX(ORCAMENTO!$AH:$AH,$A1574)="⚠",INDEX(ORCAMENTO!$AH:$AH,$A1574)="◔"),1,0)</f>
        <v>0</v>
      </c>
      <c r="C1574">
        <f ca="1">SUM($B$1:B1574)</f>
        <v>12</v>
      </c>
    </row>
    <row r="1575" spans="1:3" ht="15" customHeight="1" x14ac:dyDescent="0.25">
      <c r="A1575">
        <f t="shared" si="24"/>
        <v>1585</v>
      </c>
      <c r="B1575">
        <f ca="1">IF(OR(INDEX(ORCAMENTO!$AI:$AI,$A1575)&lt;&gt;"",INDEX(ORCAMENTO!$AH:$AH,$A1575)="⚠",INDEX(ORCAMENTO!$AH:$AH,$A1575)="◔"),1,0)</f>
        <v>0</v>
      </c>
      <c r="C1575">
        <f ca="1">SUM($B$1:B1575)</f>
        <v>12</v>
      </c>
    </row>
    <row r="1576" spans="1:3" ht="15" customHeight="1" x14ac:dyDescent="0.25">
      <c r="A1576">
        <f t="shared" si="24"/>
        <v>1586</v>
      </c>
      <c r="B1576">
        <f ca="1">IF(OR(INDEX(ORCAMENTO!$AI:$AI,$A1576)&lt;&gt;"",INDEX(ORCAMENTO!$AH:$AH,$A1576)="⚠",INDEX(ORCAMENTO!$AH:$AH,$A1576)="◔"),1,0)</f>
        <v>0</v>
      </c>
      <c r="C1576">
        <f ca="1">SUM($B$1:B1576)</f>
        <v>12</v>
      </c>
    </row>
    <row r="1577" spans="1:3" ht="15" customHeight="1" x14ac:dyDescent="0.25">
      <c r="A1577">
        <f t="shared" si="24"/>
        <v>1587</v>
      </c>
      <c r="B1577">
        <f ca="1">IF(OR(INDEX(ORCAMENTO!$AI:$AI,$A1577)&lt;&gt;"",INDEX(ORCAMENTO!$AH:$AH,$A1577)="⚠",INDEX(ORCAMENTO!$AH:$AH,$A1577)="◔"),1,0)</f>
        <v>0</v>
      </c>
      <c r="C1577">
        <f ca="1">SUM($B$1:B1577)</f>
        <v>12</v>
      </c>
    </row>
    <row r="1578" spans="1:3" ht="15" customHeight="1" x14ac:dyDescent="0.25">
      <c r="A1578">
        <f t="shared" si="24"/>
        <v>1588</v>
      </c>
      <c r="B1578">
        <f ca="1">IF(OR(INDEX(ORCAMENTO!$AI:$AI,$A1578)&lt;&gt;"",INDEX(ORCAMENTO!$AH:$AH,$A1578)="⚠",INDEX(ORCAMENTO!$AH:$AH,$A1578)="◔"),1,0)</f>
        <v>0</v>
      </c>
      <c r="C1578">
        <f ca="1">SUM($B$1:B1578)</f>
        <v>12</v>
      </c>
    </row>
    <row r="1579" spans="1:3" ht="15" customHeight="1" x14ac:dyDescent="0.25">
      <c r="A1579">
        <f t="shared" si="24"/>
        <v>1589</v>
      </c>
      <c r="B1579">
        <f ca="1">IF(OR(INDEX(ORCAMENTO!$AI:$AI,$A1579)&lt;&gt;"",INDEX(ORCAMENTO!$AH:$AH,$A1579)="⚠",INDEX(ORCAMENTO!$AH:$AH,$A1579)="◔"),1,0)</f>
        <v>0</v>
      </c>
      <c r="C1579">
        <f ca="1">SUM($B$1:B1579)</f>
        <v>12</v>
      </c>
    </row>
    <row r="1580" spans="1:3" ht="15" customHeight="1" x14ac:dyDescent="0.25">
      <c r="A1580">
        <f t="shared" si="24"/>
        <v>1590</v>
      </c>
      <c r="B1580">
        <f ca="1">IF(OR(INDEX(ORCAMENTO!$AI:$AI,$A1580)&lt;&gt;"",INDEX(ORCAMENTO!$AH:$AH,$A1580)="⚠",INDEX(ORCAMENTO!$AH:$AH,$A1580)="◔"),1,0)</f>
        <v>0</v>
      </c>
      <c r="C1580">
        <f ca="1">SUM($B$1:B1580)</f>
        <v>12</v>
      </c>
    </row>
    <row r="1581" spans="1:3" ht="15" customHeight="1" x14ac:dyDescent="0.25">
      <c r="A1581">
        <f t="shared" si="24"/>
        <v>1591</v>
      </c>
      <c r="B1581">
        <f ca="1">IF(OR(INDEX(ORCAMENTO!$AI:$AI,$A1581)&lt;&gt;"",INDEX(ORCAMENTO!$AH:$AH,$A1581)="⚠",INDEX(ORCAMENTO!$AH:$AH,$A1581)="◔"),1,0)</f>
        <v>0</v>
      </c>
      <c r="C1581">
        <f ca="1">SUM($B$1:B1581)</f>
        <v>12</v>
      </c>
    </row>
    <row r="1582" spans="1:3" ht="15" customHeight="1" x14ac:dyDescent="0.25">
      <c r="A1582">
        <f t="shared" si="24"/>
        <v>1592</v>
      </c>
      <c r="B1582">
        <f ca="1">IF(OR(INDEX(ORCAMENTO!$AI:$AI,$A1582)&lt;&gt;"",INDEX(ORCAMENTO!$AH:$AH,$A1582)="⚠",INDEX(ORCAMENTO!$AH:$AH,$A1582)="◔"),1,0)</f>
        <v>0</v>
      </c>
      <c r="C1582">
        <f ca="1">SUM($B$1:B1582)</f>
        <v>12</v>
      </c>
    </row>
    <row r="1583" spans="1:3" ht="15" customHeight="1" x14ac:dyDescent="0.25">
      <c r="A1583">
        <f t="shared" si="24"/>
        <v>1593</v>
      </c>
      <c r="B1583">
        <f ca="1">IF(OR(INDEX(ORCAMENTO!$AI:$AI,$A1583)&lt;&gt;"",INDEX(ORCAMENTO!$AH:$AH,$A1583)="⚠",INDEX(ORCAMENTO!$AH:$AH,$A1583)="◔"),1,0)</f>
        <v>0</v>
      </c>
      <c r="C1583">
        <f ca="1">SUM($B$1:B1583)</f>
        <v>12</v>
      </c>
    </row>
    <row r="1584" spans="1:3" ht="15" customHeight="1" x14ac:dyDescent="0.25">
      <c r="A1584">
        <f t="shared" si="24"/>
        <v>1594</v>
      </c>
      <c r="B1584">
        <f ca="1">IF(OR(INDEX(ORCAMENTO!$AI:$AI,$A1584)&lt;&gt;"",INDEX(ORCAMENTO!$AH:$AH,$A1584)="⚠",INDEX(ORCAMENTO!$AH:$AH,$A1584)="◔"),1,0)</f>
        <v>0</v>
      </c>
      <c r="C1584">
        <f ca="1">SUM($B$1:B1584)</f>
        <v>12</v>
      </c>
    </row>
    <row r="1585" spans="1:3" ht="15" customHeight="1" x14ac:dyDescent="0.25">
      <c r="A1585">
        <f t="shared" si="24"/>
        <v>1595</v>
      </c>
      <c r="B1585">
        <f ca="1">IF(OR(INDEX(ORCAMENTO!$AI:$AI,$A1585)&lt;&gt;"",INDEX(ORCAMENTO!$AH:$AH,$A1585)="⚠",INDEX(ORCAMENTO!$AH:$AH,$A1585)="◔"),1,0)</f>
        <v>0</v>
      </c>
      <c r="C1585">
        <f ca="1">SUM($B$1:B1585)</f>
        <v>12</v>
      </c>
    </row>
    <row r="1586" spans="1:3" ht="15" customHeight="1" x14ac:dyDescent="0.25">
      <c r="A1586">
        <f t="shared" si="24"/>
        <v>1596</v>
      </c>
      <c r="B1586">
        <f ca="1">IF(OR(INDEX(ORCAMENTO!$AI:$AI,$A1586)&lt;&gt;"",INDEX(ORCAMENTO!$AH:$AH,$A1586)="⚠",INDEX(ORCAMENTO!$AH:$AH,$A1586)="◔"),1,0)</f>
        <v>0</v>
      </c>
      <c r="C1586">
        <f ca="1">SUM($B$1:B1586)</f>
        <v>12</v>
      </c>
    </row>
    <row r="1587" spans="1:3" ht="15" customHeight="1" x14ac:dyDescent="0.25">
      <c r="A1587">
        <f t="shared" si="24"/>
        <v>1597</v>
      </c>
      <c r="B1587">
        <f ca="1">IF(OR(INDEX(ORCAMENTO!$AI:$AI,$A1587)&lt;&gt;"",INDEX(ORCAMENTO!$AH:$AH,$A1587)="⚠",INDEX(ORCAMENTO!$AH:$AH,$A1587)="◔"),1,0)</f>
        <v>0</v>
      </c>
      <c r="C1587">
        <f ca="1">SUM($B$1:B1587)</f>
        <v>12</v>
      </c>
    </row>
    <row r="1588" spans="1:3" ht="15" customHeight="1" x14ac:dyDescent="0.25">
      <c r="A1588">
        <f t="shared" si="24"/>
        <v>1598</v>
      </c>
      <c r="B1588">
        <f ca="1">IF(OR(INDEX(ORCAMENTO!$AI:$AI,$A1588)&lt;&gt;"",INDEX(ORCAMENTO!$AH:$AH,$A1588)="⚠",INDEX(ORCAMENTO!$AH:$AH,$A1588)="◔"),1,0)</f>
        <v>0</v>
      </c>
      <c r="C1588">
        <f ca="1">SUM($B$1:B1588)</f>
        <v>12</v>
      </c>
    </row>
    <row r="1589" spans="1:3" ht="15" customHeight="1" x14ac:dyDescent="0.25">
      <c r="A1589">
        <f t="shared" si="24"/>
        <v>1599</v>
      </c>
      <c r="B1589">
        <f ca="1">IF(OR(INDEX(ORCAMENTO!$AI:$AI,$A1589)&lt;&gt;"",INDEX(ORCAMENTO!$AH:$AH,$A1589)="⚠",INDEX(ORCAMENTO!$AH:$AH,$A1589)="◔"),1,0)</f>
        <v>0</v>
      </c>
      <c r="C1589">
        <f ca="1">SUM($B$1:B1589)</f>
        <v>12</v>
      </c>
    </row>
    <row r="1590" spans="1:3" ht="15" customHeight="1" x14ac:dyDescent="0.25">
      <c r="A1590">
        <f t="shared" si="24"/>
        <v>1600</v>
      </c>
      <c r="B1590">
        <f ca="1">IF(OR(INDEX(ORCAMENTO!$AI:$AI,$A1590)&lt;&gt;"",INDEX(ORCAMENTO!$AH:$AH,$A1590)="⚠",INDEX(ORCAMENTO!$AH:$AH,$A1590)="◔"),1,0)</f>
        <v>0</v>
      </c>
      <c r="C1590">
        <f ca="1">SUM($B$1:B1590)</f>
        <v>12</v>
      </c>
    </row>
    <row r="1591" spans="1:3" ht="15" customHeight="1" x14ac:dyDescent="0.25">
      <c r="A1591">
        <f t="shared" si="24"/>
        <v>1601</v>
      </c>
      <c r="B1591">
        <f ca="1">IF(OR(INDEX(ORCAMENTO!$AI:$AI,$A1591)&lt;&gt;"",INDEX(ORCAMENTO!$AH:$AH,$A1591)="⚠",INDEX(ORCAMENTO!$AH:$AH,$A1591)="◔"),1,0)</f>
        <v>0</v>
      </c>
      <c r="C1591">
        <f ca="1">SUM($B$1:B1591)</f>
        <v>12</v>
      </c>
    </row>
    <row r="1592" spans="1:3" ht="15" customHeight="1" x14ac:dyDescent="0.25">
      <c r="A1592">
        <f t="shared" si="24"/>
        <v>1602</v>
      </c>
      <c r="B1592">
        <f ca="1">IF(OR(INDEX(ORCAMENTO!$AI:$AI,$A1592)&lt;&gt;"",INDEX(ORCAMENTO!$AH:$AH,$A1592)="⚠",INDEX(ORCAMENTO!$AH:$AH,$A1592)="◔"),1,0)</f>
        <v>0</v>
      </c>
      <c r="C1592">
        <f ca="1">SUM($B$1:B1592)</f>
        <v>12</v>
      </c>
    </row>
    <row r="1593" spans="1:3" ht="15" customHeight="1" x14ac:dyDescent="0.25">
      <c r="A1593">
        <f t="shared" si="24"/>
        <v>1603</v>
      </c>
      <c r="B1593">
        <f ca="1">IF(OR(INDEX(ORCAMENTO!$AI:$AI,$A1593)&lt;&gt;"",INDEX(ORCAMENTO!$AH:$AH,$A1593)="⚠",INDEX(ORCAMENTO!$AH:$AH,$A1593)="◔"),1,0)</f>
        <v>0</v>
      </c>
      <c r="C1593">
        <f ca="1">SUM($B$1:B1593)</f>
        <v>12</v>
      </c>
    </row>
    <row r="1594" spans="1:3" ht="15" customHeight="1" x14ac:dyDescent="0.25">
      <c r="A1594">
        <f t="shared" si="24"/>
        <v>1604</v>
      </c>
      <c r="B1594">
        <f ca="1">IF(OR(INDEX(ORCAMENTO!$AI:$AI,$A1594)&lt;&gt;"",INDEX(ORCAMENTO!$AH:$AH,$A1594)="⚠",INDEX(ORCAMENTO!$AH:$AH,$A1594)="◔"),1,0)</f>
        <v>0</v>
      </c>
      <c r="C1594">
        <f ca="1">SUM($B$1:B1594)</f>
        <v>12</v>
      </c>
    </row>
    <row r="1595" spans="1:3" ht="15" customHeight="1" x14ac:dyDescent="0.25">
      <c r="A1595">
        <f t="shared" si="24"/>
        <v>1605</v>
      </c>
      <c r="B1595">
        <f ca="1">IF(OR(INDEX(ORCAMENTO!$AI:$AI,$A1595)&lt;&gt;"",INDEX(ORCAMENTO!$AH:$AH,$A1595)="⚠",INDEX(ORCAMENTO!$AH:$AH,$A1595)="◔"),1,0)</f>
        <v>0</v>
      </c>
      <c r="C1595">
        <f ca="1">SUM($B$1:B1595)</f>
        <v>12</v>
      </c>
    </row>
    <row r="1596" spans="1:3" ht="15" customHeight="1" x14ac:dyDescent="0.25">
      <c r="A1596">
        <f t="shared" si="24"/>
        <v>1606</v>
      </c>
      <c r="B1596">
        <f ca="1">IF(OR(INDEX(ORCAMENTO!$AI:$AI,$A1596)&lt;&gt;"",INDEX(ORCAMENTO!$AH:$AH,$A1596)="⚠",INDEX(ORCAMENTO!$AH:$AH,$A1596)="◔"),1,0)</f>
        <v>0</v>
      </c>
      <c r="C1596">
        <f ca="1">SUM($B$1:B1596)</f>
        <v>12</v>
      </c>
    </row>
    <row r="1597" spans="1:3" ht="15" customHeight="1" x14ac:dyDescent="0.25">
      <c r="A1597">
        <f t="shared" si="24"/>
        <v>1607</v>
      </c>
      <c r="B1597">
        <f ca="1">IF(OR(INDEX(ORCAMENTO!$AI:$AI,$A1597)&lt;&gt;"",INDEX(ORCAMENTO!$AH:$AH,$A1597)="⚠",INDEX(ORCAMENTO!$AH:$AH,$A1597)="◔"),1,0)</f>
        <v>0</v>
      </c>
      <c r="C1597">
        <f ca="1">SUM($B$1:B1597)</f>
        <v>12</v>
      </c>
    </row>
    <row r="1598" spans="1:3" ht="15" customHeight="1" x14ac:dyDescent="0.25">
      <c r="A1598">
        <f t="shared" si="24"/>
        <v>1608</v>
      </c>
      <c r="B1598">
        <f ca="1">IF(OR(INDEX(ORCAMENTO!$AI:$AI,$A1598)&lt;&gt;"",INDEX(ORCAMENTO!$AH:$AH,$A1598)="⚠",INDEX(ORCAMENTO!$AH:$AH,$A1598)="◔"),1,0)</f>
        <v>0</v>
      </c>
      <c r="C1598">
        <f ca="1">SUM($B$1:B1598)</f>
        <v>12</v>
      </c>
    </row>
    <row r="1599" spans="1:3" ht="15" customHeight="1" x14ac:dyDescent="0.25">
      <c r="A1599">
        <f t="shared" si="24"/>
        <v>1609</v>
      </c>
      <c r="B1599">
        <f ca="1">IF(OR(INDEX(ORCAMENTO!$AI:$AI,$A1599)&lt;&gt;"",INDEX(ORCAMENTO!$AH:$AH,$A1599)="⚠",INDEX(ORCAMENTO!$AH:$AH,$A1599)="◔"),1,0)</f>
        <v>0</v>
      </c>
      <c r="C1599">
        <f ca="1">SUM($B$1:B1599)</f>
        <v>12</v>
      </c>
    </row>
    <row r="1600" spans="1:3" ht="15" customHeight="1" x14ac:dyDescent="0.25">
      <c r="A1600">
        <f t="shared" si="24"/>
        <v>1610</v>
      </c>
      <c r="B1600">
        <f ca="1">IF(OR(INDEX(ORCAMENTO!$AI:$AI,$A1600)&lt;&gt;"",INDEX(ORCAMENTO!$AH:$AH,$A1600)="⚠",INDEX(ORCAMENTO!$AH:$AH,$A1600)="◔"),1,0)</f>
        <v>0</v>
      </c>
      <c r="C1600">
        <f ca="1">SUM($B$1:B1600)</f>
        <v>12</v>
      </c>
    </row>
    <row r="1601" spans="1:3" ht="15" customHeight="1" x14ac:dyDescent="0.25">
      <c r="A1601">
        <f t="shared" ref="A1601:A1664" si="25">ROW()+10</f>
        <v>1611</v>
      </c>
      <c r="B1601">
        <f ca="1">IF(OR(INDEX(ORCAMENTO!$AI:$AI,$A1601)&lt;&gt;"",INDEX(ORCAMENTO!$AH:$AH,$A1601)="⚠",INDEX(ORCAMENTO!$AH:$AH,$A1601)="◔"),1,0)</f>
        <v>0</v>
      </c>
      <c r="C1601">
        <f ca="1">SUM($B$1:B1601)</f>
        <v>12</v>
      </c>
    </row>
    <row r="1602" spans="1:3" ht="15" customHeight="1" x14ac:dyDescent="0.25">
      <c r="A1602">
        <f t="shared" si="25"/>
        <v>1612</v>
      </c>
      <c r="B1602">
        <f ca="1">IF(OR(INDEX(ORCAMENTO!$AI:$AI,$A1602)&lt;&gt;"",INDEX(ORCAMENTO!$AH:$AH,$A1602)="⚠",INDEX(ORCAMENTO!$AH:$AH,$A1602)="◔"),1,0)</f>
        <v>0</v>
      </c>
      <c r="C1602">
        <f ca="1">SUM($B$1:B1602)</f>
        <v>12</v>
      </c>
    </row>
    <row r="1603" spans="1:3" ht="15" customHeight="1" x14ac:dyDescent="0.25">
      <c r="A1603">
        <f t="shared" si="25"/>
        <v>1613</v>
      </c>
      <c r="B1603">
        <f ca="1">IF(OR(INDEX(ORCAMENTO!$AI:$AI,$A1603)&lt;&gt;"",INDEX(ORCAMENTO!$AH:$AH,$A1603)="⚠",INDEX(ORCAMENTO!$AH:$AH,$A1603)="◔"),1,0)</f>
        <v>0</v>
      </c>
      <c r="C1603">
        <f ca="1">SUM($B$1:B1603)</f>
        <v>12</v>
      </c>
    </row>
    <row r="1604" spans="1:3" ht="15" customHeight="1" x14ac:dyDescent="0.25">
      <c r="A1604">
        <f t="shared" si="25"/>
        <v>1614</v>
      </c>
      <c r="B1604">
        <f ca="1">IF(OR(INDEX(ORCAMENTO!$AI:$AI,$A1604)&lt;&gt;"",INDEX(ORCAMENTO!$AH:$AH,$A1604)="⚠",INDEX(ORCAMENTO!$AH:$AH,$A1604)="◔"),1,0)</f>
        <v>0</v>
      </c>
      <c r="C1604">
        <f ca="1">SUM($B$1:B1604)</f>
        <v>12</v>
      </c>
    </row>
    <row r="1605" spans="1:3" ht="15" customHeight="1" x14ac:dyDescent="0.25">
      <c r="A1605">
        <f t="shared" si="25"/>
        <v>1615</v>
      </c>
      <c r="B1605">
        <f ca="1">IF(OR(INDEX(ORCAMENTO!$AI:$AI,$A1605)&lt;&gt;"",INDEX(ORCAMENTO!$AH:$AH,$A1605)="⚠",INDEX(ORCAMENTO!$AH:$AH,$A1605)="◔"),1,0)</f>
        <v>0</v>
      </c>
      <c r="C1605">
        <f ca="1">SUM($B$1:B1605)</f>
        <v>12</v>
      </c>
    </row>
    <row r="1606" spans="1:3" ht="15" customHeight="1" x14ac:dyDescent="0.25">
      <c r="A1606">
        <f t="shared" si="25"/>
        <v>1616</v>
      </c>
      <c r="B1606">
        <f ca="1">IF(OR(INDEX(ORCAMENTO!$AI:$AI,$A1606)&lt;&gt;"",INDEX(ORCAMENTO!$AH:$AH,$A1606)="⚠",INDEX(ORCAMENTO!$AH:$AH,$A1606)="◔"),1,0)</f>
        <v>0</v>
      </c>
      <c r="C1606">
        <f ca="1">SUM($B$1:B1606)</f>
        <v>12</v>
      </c>
    </row>
    <row r="1607" spans="1:3" ht="15" customHeight="1" x14ac:dyDescent="0.25">
      <c r="A1607">
        <f t="shared" si="25"/>
        <v>1617</v>
      </c>
      <c r="B1607">
        <f ca="1">IF(OR(INDEX(ORCAMENTO!$AI:$AI,$A1607)&lt;&gt;"",INDEX(ORCAMENTO!$AH:$AH,$A1607)="⚠",INDEX(ORCAMENTO!$AH:$AH,$A1607)="◔"),1,0)</f>
        <v>0</v>
      </c>
      <c r="C1607">
        <f ca="1">SUM($B$1:B1607)</f>
        <v>12</v>
      </c>
    </row>
    <row r="1608" spans="1:3" ht="15" customHeight="1" x14ac:dyDescent="0.25">
      <c r="A1608">
        <f t="shared" si="25"/>
        <v>1618</v>
      </c>
      <c r="B1608">
        <f ca="1">IF(OR(INDEX(ORCAMENTO!$AI:$AI,$A1608)&lt;&gt;"",INDEX(ORCAMENTO!$AH:$AH,$A1608)="⚠",INDEX(ORCAMENTO!$AH:$AH,$A1608)="◔"),1,0)</f>
        <v>0</v>
      </c>
      <c r="C1608">
        <f ca="1">SUM($B$1:B1608)</f>
        <v>12</v>
      </c>
    </row>
    <row r="1609" spans="1:3" ht="15" customHeight="1" x14ac:dyDescent="0.25">
      <c r="A1609">
        <f t="shared" si="25"/>
        <v>1619</v>
      </c>
      <c r="B1609">
        <f ca="1">IF(OR(INDEX(ORCAMENTO!$AI:$AI,$A1609)&lt;&gt;"",INDEX(ORCAMENTO!$AH:$AH,$A1609)="⚠",INDEX(ORCAMENTO!$AH:$AH,$A1609)="◔"),1,0)</f>
        <v>0</v>
      </c>
      <c r="C1609">
        <f ca="1">SUM($B$1:B1609)</f>
        <v>12</v>
      </c>
    </row>
    <row r="1610" spans="1:3" ht="15" customHeight="1" x14ac:dyDescent="0.25">
      <c r="A1610">
        <f t="shared" si="25"/>
        <v>1620</v>
      </c>
      <c r="B1610">
        <f ca="1">IF(OR(INDEX(ORCAMENTO!$AI:$AI,$A1610)&lt;&gt;"",INDEX(ORCAMENTO!$AH:$AH,$A1610)="⚠",INDEX(ORCAMENTO!$AH:$AH,$A1610)="◔"),1,0)</f>
        <v>0</v>
      </c>
      <c r="C1610">
        <f ca="1">SUM($B$1:B1610)</f>
        <v>12</v>
      </c>
    </row>
    <row r="1611" spans="1:3" ht="15" customHeight="1" x14ac:dyDescent="0.25">
      <c r="A1611">
        <f t="shared" si="25"/>
        <v>1621</v>
      </c>
      <c r="B1611">
        <f ca="1">IF(OR(INDEX(ORCAMENTO!$AI:$AI,$A1611)&lt;&gt;"",INDEX(ORCAMENTO!$AH:$AH,$A1611)="⚠",INDEX(ORCAMENTO!$AH:$AH,$A1611)="◔"),1,0)</f>
        <v>0</v>
      </c>
      <c r="C1611">
        <f ca="1">SUM($B$1:B1611)</f>
        <v>12</v>
      </c>
    </row>
    <row r="1612" spans="1:3" ht="15" customHeight="1" x14ac:dyDescent="0.25">
      <c r="A1612">
        <f t="shared" si="25"/>
        <v>1622</v>
      </c>
      <c r="B1612">
        <f ca="1">IF(OR(INDEX(ORCAMENTO!$AI:$AI,$A1612)&lt;&gt;"",INDEX(ORCAMENTO!$AH:$AH,$A1612)="⚠",INDEX(ORCAMENTO!$AH:$AH,$A1612)="◔"),1,0)</f>
        <v>0</v>
      </c>
      <c r="C1612">
        <f ca="1">SUM($B$1:B1612)</f>
        <v>12</v>
      </c>
    </row>
    <row r="1613" spans="1:3" ht="15" customHeight="1" x14ac:dyDescent="0.25">
      <c r="A1613">
        <f t="shared" si="25"/>
        <v>1623</v>
      </c>
      <c r="B1613">
        <f ca="1">IF(OR(INDEX(ORCAMENTO!$AI:$AI,$A1613)&lt;&gt;"",INDEX(ORCAMENTO!$AH:$AH,$A1613)="⚠",INDEX(ORCAMENTO!$AH:$AH,$A1613)="◔"),1,0)</f>
        <v>0</v>
      </c>
      <c r="C1613">
        <f ca="1">SUM($B$1:B1613)</f>
        <v>12</v>
      </c>
    </row>
    <row r="1614" spans="1:3" ht="15" customHeight="1" x14ac:dyDescent="0.25">
      <c r="A1614">
        <f t="shared" si="25"/>
        <v>1624</v>
      </c>
      <c r="B1614">
        <f ca="1">IF(OR(INDEX(ORCAMENTO!$AI:$AI,$A1614)&lt;&gt;"",INDEX(ORCAMENTO!$AH:$AH,$A1614)="⚠",INDEX(ORCAMENTO!$AH:$AH,$A1614)="◔"),1,0)</f>
        <v>0</v>
      </c>
      <c r="C1614">
        <f ca="1">SUM($B$1:B1614)</f>
        <v>12</v>
      </c>
    </row>
    <row r="1615" spans="1:3" ht="15" customHeight="1" x14ac:dyDescent="0.25">
      <c r="A1615">
        <f t="shared" si="25"/>
        <v>1625</v>
      </c>
      <c r="B1615">
        <f ca="1">IF(OR(INDEX(ORCAMENTO!$AI:$AI,$A1615)&lt;&gt;"",INDEX(ORCAMENTO!$AH:$AH,$A1615)="⚠",INDEX(ORCAMENTO!$AH:$AH,$A1615)="◔"),1,0)</f>
        <v>0</v>
      </c>
      <c r="C1615">
        <f ca="1">SUM($B$1:B1615)</f>
        <v>12</v>
      </c>
    </row>
    <row r="1616" spans="1:3" ht="15" customHeight="1" x14ac:dyDescent="0.25">
      <c r="A1616">
        <f t="shared" si="25"/>
        <v>1626</v>
      </c>
      <c r="B1616">
        <f ca="1">IF(OR(INDEX(ORCAMENTO!$AI:$AI,$A1616)&lt;&gt;"",INDEX(ORCAMENTO!$AH:$AH,$A1616)="⚠",INDEX(ORCAMENTO!$AH:$AH,$A1616)="◔"),1,0)</f>
        <v>0</v>
      </c>
      <c r="C1616">
        <f ca="1">SUM($B$1:B1616)</f>
        <v>12</v>
      </c>
    </row>
    <row r="1617" spans="1:3" ht="15" customHeight="1" x14ac:dyDescent="0.25">
      <c r="A1617">
        <f t="shared" si="25"/>
        <v>1627</v>
      </c>
      <c r="B1617">
        <f ca="1">IF(OR(INDEX(ORCAMENTO!$AI:$AI,$A1617)&lt;&gt;"",INDEX(ORCAMENTO!$AH:$AH,$A1617)="⚠",INDEX(ORCAMENTO!$AH:$AH,$A1617)="◔"),1,0)</f>
        <v>0</v>
      </c>
      <c r="C1617">
        <f ca="1">SUM($B$1:B1617)</f>
        <v>12</v>
      </c>
    </row>
    <row r="1618" spans="1:3" ht="15" customHeight="1" x14ac:dyDescent="0.25">
      <c r="A1618">
        <f t="shared" si="25"/>
        <v>1628</v>
      </c>
      <c r="B1618">
        <f ca="1">IF(OR(INDEX(ORCAMENTO!$AI:$AI,$A1618)&lt;&gt;"",INDEX(ORCAMENTO!$AH:$AH,$A1618)="⚠",INDEX(ORCAMENTO!$AH:$AH,$A1618)="◔"),1,0)</f>
        <v>0</v>
      </c>
      <c r="C1618">
        <f ca="1">SUM($B$1:B1618)</f>
        <v>12</v>
      </c>
    </row>
    <row r="1619" spans="1:3" ht="15" customHeight="1" x14ac:dyDescent="0.25">
      <c r="A1619">
        <f t="shared" si="25"/>
        <v>1629</v>
      </c>
      <c r="B1619">
        <f ca="1">IF(OR(INDEX(ORCAMENTO!$AI:$AI,$A1619)&lt;&gt;"",INDEX(ORCAMENTO!$AH:$AH,$A1619)="⚠",INDEX(ORCAMENTO!$AH:$AH,$A1619)="◔"),1,0)</f>
        <v>0</v>
      </c>
      <c r="C1619">
        <f ca="1">SUM($B$1:B1619)</f>
        <v>12</v>
      </c>
    </row>
    <row r="1620" spans="1:3" ht="15" customHeight="1" x14ac:dyDescent="0.25">
      <c r="A1620">
        <f t="shared" si="25"/>
        <v>1630</v>
      </c>
      <c r="B1620">
        <f ca="1">IF(OR(INDEX(ORCAMENTO!$AI:$AI,$A1620)&lt;&gt;"",INDEX(ORCAMENTO!$AH:$AH,$A1620)="⚠",INDEX(ORCAMENTO!$AH:$AH,$A1620)="◔"),1,0)</f>
        <v>0</v>
      </c>
      <c r="C1620">
        <f ca="1">SUM($B$1:B1620)</f>
        <v>12</v>
      </c>
    </row>
    <row r="1621" spans="1:3" ht="15" customHeight="1" x14ac:dyDescent="0.25">
      <c r="A1621">
        <f t="shared" si="25"/>
        <v>1631</v>
      </c>
      <c r="B1621">
        <f ca="1">IF(OR(INDEX(ORCAMENTO!$AI:$AI,$A1621)&lt;&gt;"",INDEX(ORCAMENTO!$AH:$AH,$A1621)="⚠",INDEX(ORCAMENTO!$AH:$AH,$A1621)="◔"),1,0)</f>
        <v>0</v>
      </c>
      <c r="C1621">
        <f ca="1">SUM($B$1:B1621)</f>
        <v>12</v>
      </c>
    </row>
    <row r="1622" spans="1:3" ht="15" customHeight="1" x14ac:dyDescent="0.25">
      <c r="A1622">
        <f t="shared" si="25"/>
        <v>1632</v>
      </c>
      <c r="B1622">
        <f ca="1">IF(OR(INDEX(ORCAMENTO!$AI:$AI,$A1622)&lt;&gt;"",INDEX(ORCAMENTO!$AH:$AH,$A1622)="⚠",INDEX(ORCAMENTO!$AH:$AH,$A1622)="◔"),1,0)</f>
        <v>0</v>
      </c>
      <c r="C1622">
        <f ca="1">SUM($B$1:B1622)</f>
        <v>12</v>
      </c>
    </row>
    <row r="1623" spans="1:3" ht="15" customHeight="1" x14ac:dyDescent="0.25">
      <c r="A1623">
        <f t="shared" si="25"/>
        <v>1633</v>
      </c>
      <c r="B1623">
        <f ca="1">IF(OR(INDEX(ORCAMENTO!$AI:$AI,$A1623)&lt;&gt;"",INDEX(ORCAMENTO!$AH:$AH,$A1623)="⚠",INDEX(ORCAMENTO!$AH:$AH,$A1623)="◔"),1,0)</f>
        <v>0</v>
      </c>
      <c r="C1623">
        <f ca="1">SUM($B$1:B1623)</f>
        <v>12</v>
      </c>
    </row>
    <row r="1624" spans="1:3" ht="15" customHeight="1" x14ac:dyDescent="0.25">
      <c r="A1624">
        <f t="shared" si="25"/>
        <v>1634</v>
      </c>
      <c r="B1624">
        <f ca="1">IF(OR(INDEX(ORCAMENTO!$AI:$AI,$A1624)&lt;&gt;"",INDEX(ORCAMENTO!$AH:$AH,$A1624)="⚠",INDEX(ORCAMENTO!$AH:$AH,$A1624)="◔"),1,0)</f>
        <v>0</v>
      </c>
      <c r="C1624">
        <f ca="1">SUM($B$1:B1624)</f>
        <v>12</v>
      </c>
    </row>
    <row r="1625" spans="1:3" ht="15" customHeight="1" x14ac:dyDescent="0.25">
      <c r="A1625">
        <f t="shared" si="25"/>
        <v>1635</v>
      </c>
      <c r="B1625">
        <f ca="1">IF(OR(INDEX(ORCAMENTO!$AI:$AI,$A1625)&lt;&gt;"",INDEX(ORCAMENTO!$AH:$AH,$A1625)="⚠",INDEX(ORCAMENTO!$AH:$AH,$A1625)="◔"),1,0)</f>
        <v>0</v>
      </c>
      <c r="C1625">
        <f ca="1">SUM($B$1:B1625)</f>
        <v>12</v>
      </c>
    </row>
    <row r="1626" spans="1:3" ht="15" customHeight="1" x14ac:dyDescent="0.25">
      <c r="A1626">
        <f t="shared" si="25"/>
        <v>1636</v>
      </c>
      <c r="B1626">
        <f ca="1">IF(OR(INDEX(ORCAMENTO!$AI:$AI,$A1626)&lt;&gt;"",INDEX(ORCAMENTO!$AH:$AH,$A1626)="⚠",INDEX(ORCAMENTO!$AH:$AH,$A1626)="◔"),1,0)</f>
        <v>0</v>
      </c>
      <c r="C1626">
        <f ca="1">SUM($B$1:B1626)</f>
        <v>12</v>
      </c>
    </row>
    <row r="1627" spans="1:3" ht="15" customHeight="1" x14ac:dyDescent="0.25">
      <c r="A1627">
        <f t="shared" si="25"/>
        <v>1637</v>
      </c>
      <c r="B1627">
        <f ca="1">IF(OR(INDEX(ORCAMENTO!$AI:$AI,$A1627)&lt;&gt;"",INDEX(ORCAMENTO!$AH:$AH,$A1627)="⚠",INDEX(ORCAMENTO!$AH:$AH,$A1627)="◔"),1,0)</f>
        <v>0</v>
      </c>
      <c r="C1627">
        <f ca="1">SUM($B$1:B1627)</f>
        <v>12</v>
      </c>
    </row>
    <row r="1628" spans="1:3" ht="15" customHeight="1" x14ac:dyDescent="0.25">
      <c r="A1628">
        <f t="shared" si="25"/>
        <v>1638</v>
      </c>
      <c r="B1628">
        <f ca="1">IF(OR(INDEX(ORCAMENTO!$AI:$AI,$A1628)&lt;&gt;"",INDEX(ORCAMENTO!$AH:$AH,$A1628)="⚠",INDEX(ORCAMENTO!$AH:$AH,$A1628)="◔"),1,0)</f>
        <v>0</v>
      </c>
      <c r="C1628">
        <f ca="1">SUM($B$1:B1628)</f>
        <v>12</v>
      </c>
    </row>
    <row r="1629" spans="1:3" ht="15" customHeight="1" x14ac:dyDescent="0.25">
      <c r="A1629">
        <f t="shared" si="25"/>
        <v>1639</v>
      </c>
      <c r="B1629">
        <f ca="1">IF(OR(INDEX(ORCAMENTO!$AI:$AI,$A1629)&lt;&gt;"",INDEX(ORCAMENTO!$AH:$AH,$A1629)="⚠",INDEX(ORCAMENTO!$AH:$AH,$A1629)="◔"),1,0)</f>
        <v>0</v>
      </c>
      <c r="C1629">
        <f ca="1">SUM($B$1:B1629)</f>
        <v>12</v>
      </c>
    </row>
    <row r="1630" spans="1:3" ht="15" customHeight="1" x14ac:dyDescent="0.25">
      <c r="A1630">
        <f t="shared" si="25"/>
        <v>1640</v>
      </c>
      <c r="B1630">
        <f ca="1">IF(OR(INDEX(ORCAMENTO!$AI:$AI,$A1630)&lt;&gt;"",INDEX(ORCAMENTO!$AH:$AH,$A1630)="⚠",INDEX(ORCAMENTO!$AH:$AH,$A1630)="◔"),1,0)</f>
        <v>0</v>
      </c>
      <c r="C1630">
        <f ca="1">SUM($B$1:B1630)</f>
        <v>12</v>
      </c>
    </row>
    <row r="1631" spans="1:3" ht="15" customHeight="1" x14ac:dyDescent="0.25">
      <c r="A1631">
        <f t="shared" si="25"/>
        <v>1641</v>
      </c>
      <c r="B1631">
        <f ca="1">IF(OR(INDEX(ORCAMENTO!$AI:$AI,$A1631)&lt;&gt;"",INDEX(ORCAMENTO!$AH:$AH,$A1631)="⚠",INDEX(ORCAMENTO!$AH:$AH,$A1631)="◔"),1,0)</f>
        <v>0</v>
      </c>
      <c r="C1631">
        <f ca="1">SUM($B$1:B1631)</f>
        <v>12</v>
      </c>
    </row>
    <row r="1632" spans="1:3" ht="15" customHeight="1" x14ac:dyDescent="0.25">
      <c r="A1632">
        <f t="shared" si="25"/>
        <v>1642</v>
      </c>
      <c r="B1632">
        <f ca="1">IF(OR(INDEX(ORCAMENTO!$AI:$AI,$A1632)&lt;&gt;"",INDEX(ORCAMENTO!$AH:$AH,$A1632)="⚠",INDEX(ORCAMENTO!$AH:$AH,$A1632)="◔"),1,0)</f>
        <v>0</v>
      </c>
      <c r="C1632">
        <f ca="1">SUM($B$1:B1632)</f>
        <v>12</v>
      </c>
    </row>
    <row r="1633" spans="1:3" ht="15" customHeight="1" x14ac:dyDescent="0.25">
      <c r="A1633">
        <f t="shared" si="25"/>
        <v>1643</v>
      </c>
      <c r="B1633">
        <f ca="1">IF(OR(INDEX(ORCAMENTO!$AI:$AI,$A1633)&lt;&gt;"",INDEX(ORCAMENTO!$AH:$AH,$A1633)="⚠",INDEX(ORCAMENTO!$AH:$AH,$A1633)="◔"),1,0)</f>
        <v>0</v>
      </c>
      <c r="C1633">
        <f ca="1">SUM($B$1:B1633)</f>
        <v>12</v>
      </c>
    </row>
    <row r="1634" spans="1:3" ht="15" customHeight="1" x14ac:dyDescent="0.25">
      <c r="A1634">
        <f t="shared" si="25"/>
        <v>1644</v>
      </c>
      <c r="B1634">
        <f ca="1">IF(OR(INDEX(ORCAMENTO!$AI:$AI,$A1634)&lt;&gt;"",INDEX(ORCAMENTO!$AH:$AH,$A1634)="⚠",INDEX(ORCAMENTO!$AH:$AH,$A1634)="◔"),1,0)</f>
        <v>0</v>
      </c>
      <c r="C1634">
        <f ca="1">SUM($B$1:B1634)</f>
        <v>12</v>
      </c>
    </row>
    <row r="1635" spans="1:3" ht="15" customHeight="1" x14ac:dyDescent="0.25">
      <c r="A1635">
        <f t="shared" si="25"/>
        <v>1645</v>
      </c>
      <c r="B1635">
        <f ca="1">IF(OR(INDEX(ORCAMENTO!$AI:$AI,$A1635)&lt;&gt;"",INDEX(ORCAMENTO!$AH:$AH,$A1635)="⚠",INDEX(ORCAMENTO!$AH:$AH,$A1635)="◔"),1,0)</f>
        <v>0</v>
      </c>
      <c r="C1635">
        <f ca="1">SUM($B$1:B1635)</f>
        <v>12</v>
      </c>
    </row>
    <row r="1636" spans="1:3" ht="15" customHeight="1" x14ac:dyDescent="0.25">
      <c r="A1636">
        <f t="shared" si="25"/>
        <v>1646</v>
      </c>
      <c r="B1636">
        <f ca="1">IF(OR(INDEX(ORCAMENTO!$AI:$AI,$A1636)&lt;&gt;"",INDEX(ORCAMENTO!$AH:$AH,$A1636)="⚠",INDEX(ORCAMENTO!$AH:$AH,$A1636)="◔"),1,0)</f>
        <v>0</v>
      </c>
      <c r="C1636">
        <f ca="1">SUM($B$1:B1636)</f>
        <v>12</v>
      </c>
    </row>
    <row r="1637" spans="1:3" ht="15" customHeight="1" x14ac:dyDescent="0.25">
      <c r="A1637">
        <f t="shared" si="25"/>
        <v>1647</v>
      </c>
      <c r="B1637">
        <f ca="1">IF(OR(INDEX(ORCAMENTO!$AI:$AI,$A1637)&lt;&gt;"",INDEX(ORCAMENTO!$AH:$AH,$A1637)="⚠",INDEX(ORCAMENTO!$AH:$AH,$A1637)="◔"),1,0)</f>
        <v>0</v>
      </c>
      <c r="C1637">
        <f ca="1">SUM($B$1:B1637)</f>
        <v>12</v>
      </c>
    </row>
    <row r="1638" spans="1:3" ht="15" customHeight="1" x14ac:dyDescent="0.25">
      <c r="A1638">
        <f t="shared" si="25"/>
        <v>1648</v>
      </c>
      <c r="B1638">
        <f ca="1">IF(OR(INDEX(ORCAMENTO!$AI:$AI,$A1638)&lt;&gt;"",INDEX(ORCAMENTO!$AH:$AH,$A1638)="⚠",INDEX(ORCAMENTO!$AH:$AH,$A1638)="◔"),1,0)</f>
        <v>0</v>
      </c>
      <c r="C1638">
        <f ca="1">SUM($B$1:B1638)</f>
        <v>12</v>
      </c>
    </row>
    <row r="1639" spans="1:3" ht="15" customHeight="1" x14ac:dyDescent="0.25">
      <c r="A1639">
        <f t="shared" si="25"/>
        <v>1649</v>
      </c>
      <c r="B1639">
        <f ca="1">IF(OR(INDEX(ORCAMENTO!$AI:$AI,$A1639)&lt;&gt;"",INDEX(ORCAMENTO!$AH:$AH,$A1639)="⚠",INDEX(ORCAMENTO!$AH:$AH,$A1639)="◔"),1,0)</f>
        <v>0</v>
      </c>
      <c r="C1639">
        <f ca="1">SUM($B$1:B1639)</f>
        <v>12</v>
      </c>
    </row>
    <row r="1640" spans="1:3" ht="15" customHeight="1" x14ac:dyDescent="0.25">
      <c r="A1640">
        <f t="shared" si="25"/>
        <v>1650</v>
      </c>
      <c r="B1640">
        <f ca="1">IF(OR(INDEX(ORCAMENTO!$AI:$AI,$A1640)&lt;&gt;"",INDEX(ORCAMENTO!$AH:$AH,$A1640)="⚠",INDEX(ORCAMENTO!$AH:$AH,$A1640)="◔"),1,0)</f>
        <v>0</v>
      </c>
      <c r="C1640">
        <f ca="1">SUM($B$1:B1640)</f>
        <v>12</v>
      </c>
    </row>
    <row r="1641" spans="1:3" ht="15" customHeight="1" x14ac:dyDescent="0.25">
      <c r="A1641">
        <f t="shared" si="25"/>
        <v>1651</v>
      </c>
      <c r="B1641">
        <f ca="1">IF(OR(INDEX(ORCAMENTO!$AI:$AI,$A1641)&lt;&gt;"",INDEX(ORCAMENTO!$AH:$AH,$A1641)="⚠",INDEX(ORCAMENTO!$AH:$AH,$A1641)="◔"),1,0)</f>
        <v>0</v>
      </c>
      <c r="C1641">
        <f ca="1">SUM($B$1:B1641)</f>
        <v>12</v>
      </c>
    </row>
    <row r="1642" spans="1:3" ht="15" customHeight="1" x14ac:dyDescent="0.25">
      <c r="A1642">
        <f t="shared" si="25"/>
        <v>1652</v>
      </c>
      <c r="B1642">
        <f ca="1">IF(OR(INDEX(ORCAMENTO!$AI:$AI,$A1642)&lt;&gt;"",INDEX(ORCAMENTO!$AH:$AH,$A1642)="⚠",INDEX(ORCAMENTO!$AH:$AH,$A1642)="◔"),1,0)</f>
        <v>0</v>
      </c>
      <c r="C1642">
        <f ca="1">SUM($B$1:B1642)</f>
        <v>12</v>
      </c>
    </row>
    <row r="1643" spans="1:3" ht="15" customHeight="1" x14ac:dyDescent="0.25">
      <c r="A1643">
        <f t="shared" si="25"/>
        <v>1653</v>
      </c>
      <c r="B1643">
        <f ca="1">IF(OR(INDEX(ORCAMENTO!$AI:$AI,$A1643)&lt;&gt;"",INDEX(ORCAMENTO!$AH:$AH,$A1643)="⚠",INDEX(ORCAMENTO!$AH:$AH,$A1643)="◔"),1,0)</f>
        <v>0</v>
      </c>
      <c r="C1643">
        <f ca="1">SUM($B$1:B1643)</f>
        <v>12</v>
      </c>
    </row>
    <row r="1644" spans="1:3" ht="15" customHeight="1" x14ac:dyDescent="0.25">
      <c r="A1644">
        <f t="shared" si="25"/>
        <v>1654</v>
      </c>
      <c r="B1644">
        <f ca="1">IF(OR(INDEX(ORCAMENTO!$AI:$AI,$A1644)&lt;&gt;"",INDEX(ORCAMENTO!$AH:$AH,$A1644)="⚠",INDEX(ORCAMENTO!$AH:$AH,$A1644)="◔"),1,0)</f>
        <v>0</v>
      </c>
      <c r="C1644">
        <f ca="1">SUM($B$1:B1644)</f>
        <v>12</v>
      </c>
    </row>
    <row r="1645" spans="1:3" ht="15" customHeight="1" x14ac:dyDescent="0.25">
      <c r="A1645">
        <f t="shared" si="25"/>
        <v>1655</v>
      </c>
      <c r="B1645">
        <f ca="1">IF(OR(INDEX(ORCAMENTO!$AI:$AI,$A1645)&lt;&gt;"",INDEX(ORCAMENTO!$AH:$AH,$A1645)="⚠",INDEX(ORCAMENTO!$AH:$AH,$A1645)="◔"),1,0)</f>
        <v>0</v>
      </c>
      <c r="C1645">
        <f ca="1">SUM($B$1:B1645)</f>
        <v>12</v>
      </c>
    </row>
    <row r="1646" spans="1:3" ht="15" customHeight="1" x14ac:dyDescent="0.25">
      <c r="A1646">
        <f t="shared" si="25"/>
        <v>1656</v>
      </c>
      <c r="B1646">
        <f ca="1">IF(OR(INDEX(ORCAMENTO!$AI:$AI,$A1646)&lt;&gt;"",INDEX(ORCAMENTO!$AH:$AH,$A1646)="⚠",INDEX(ORCAMENTO!$AH:$AH,$A1646)="◔"),1,0)</f>
        <v>0</v>
      </c>
      <c r="C1646">
        <f ca="1">SUM($B$1:B1646)</f>
        <v>12</v>
      </c>
    </row>
    <row r="1647" spans="1:3" ht="15" customHeight="1" x14ac:dyDescent="0.25">
      <c r="A1647">
        <f t="shared" si="25"/>
        <v>1657</v>
      </c>
      <c r="B1647">
        <f ca="1">IF(OR(INDEX(ORCAMENTO!$AI:$AI,$A1647)&lt;&gt;"",INDEX(ORCAMENTO!$AH:$AH,$A1647)="⚠",INDEX(ORCAMENTO!$AH:$AH,$A1647)="◔"),1,0)</f>
        <v>0</v>
      </c>
      <c r="C1647">
        <f ca="1">SUM($B$1:B1647)</f>
        <v>12</v>
      </c>
    </row>
    <row r="1648" spans="1:3" ht="15" customHeight="1" x14ac:dyDescent="0.25">
      <c r="A1648">
        <f t="shared" si="25"/>
        <v>1658</v>
      </c>
      <c r="B1648">
        <f ca="1">IF(OR(INDEX(ORCAMENTO!$AI:$AI,$A1648)&lt;&gt;"",INDEX(ORCAMENTO!$AH:$AH,$A1648)="⚠",INDEX(ORCAMENTO!$AH:$AH,$A1648)="◔"),1,0)</f>
        <v>0</v>
      </c>
      <c r="C1648">
        <f ca="1">SUM($B$1:B1648)</f>
        <v>12</v>
      </c>
    </row>
    <row r="1649" spans="1:3" ht="15" customHeight="1" x14ac:dyDescent="0.25">
      <c r="A1649">
        <f t="shared" si="25"/>
        <v>1659</v>
      </c>
      <c r="B1649">
        <f ca="1">IF(OR(INDEX(ORCAMENTO!$AI:$AI,$A1649)&lt;&gt;"",INDEX(ORCAMENTO!$AH:$AH,$A1649)="⚠",INDEX(ORCAMENTO!$AH:$AH,$A1649)="◔"),1,0)</f>
        <v>0</v>
      </c>
      <c r="C1649">
        <f ca="1">SUM($B$1:B1649)</f>
        <v>12</v>
      </c>
    </row>
    <row r="1650" spans="1:3" ht="15" customHeight="1" x14ac:dyDescent="0.25">
      <c r="A1650">
        <f t="shared" si="25"/>
        <v>1660</v>
      </c>
      <c r="B1650">
        <f ca="1">IF(OR(INDEX(ORCAMENTO!$AI:$AI,$A1650)&lt;&gt;"",INDEX(ORCAMENTO!$AH:$AH,$A1650)="⚠",INDEX(ORCAMENTO!$AH:$AH,$A1650)="◔"),1,0)</f>
        <v>0</v>
      </c>
      <c r="C1650">
        <f ca="1">SUM($B$1:B1650)</f>
        <v>12</v>
      </c>
    </row>
    <row r="1651" spans="1:3" ht="15" customHeight="1" x14ac:dyDescent="0.25">
      <c r="A1651">
        <f t="shared" si="25"/>
        <v>1661</v>
      </c>
      <c r="B1651">
        <f ca="1">IF(OR(INDEX(ORCAMENTO!$AI:$AI,$A1651)&lt;&gt;"",INDEX(ORCAMENTO!$AH:$AH,$A1651)="⚠",INDEX(ORCAMENTO!$AH:$AH,$A1651)="◔"),1,0)</f>
        <v>0</v>
      </c>
      <c r="C1651">
        <f ca="1">SUM($B$1:B1651)</f>
        <v>12</v>
      </c>
    </row>
    <row r="1652" spans="1:3" ht="15" customHeight="1" x14ac:dyDescent="0.25">
      <c r="A1652">
        <f t="shared" si="25"/>
        <v>1662</v>
      </c>
      <c r="B1652">
        <f ca="1">IF(OR(INDEX(ORCAMENTO!$AI:$AI,$A1652)&lt;&gt;"",INDEX(ORCAMENTO!$AH:$AH,$A1652)="⚠",INDEX(ORCAMENTO!$AH:$AH,$A1652)="◔"),1,0)</f>
        <v>0</v>
      </c>
      <c r="C1652">
        <f ca="1">SUM($B$1:B1652)</f>
        <v>12</v>
      </c>
    </row>
    <row r="1653" spans="1:3" ht="15" customHeight="1" x14ac:dyDescent="0.25">
      <c r="A1653">
        <f t="shared" si="25"/>
        <v>1663</v>
      </c>
      <c r="B1653">
        <f ca="1">IF(OR(INDEX(ORCAMENTO!$AI:$AI,$A1653)&lt;&gt;"",INDEX(ORCAMENTO!$AH:$AH,$A1653)="⚠",INDEX(ORCAMENTO!$AH:$AH,$A1653)="◔"),1,0)</f>
        <v>0</v>
      </c>
      <c r="C1653">
        <f ca="1">SUM($B$1:B1653)</f>
        <v>12</v>
      </c>
    </row>
    <row r="1654" spans="1:3" ht="15" customHeight="1" x14ac:dyDescent="0.25">
      <c r="A1654">
        <f t="shared" si="25"/>
        <v>1664</v>
      </c>
      <c r="B1654">
        <f ca="1">IF(OR(INDEX(ORCAMENTO!$AI:$AI,$A1654)&lt;&gt;"",INDEX(ORCAMENTO!$AH:$AH,$A1654)="⚠",INDEX(ORCAMENTO!$AH:$AH,$A1654)="◔"),1,0)</f>
        <v>0</v>
      </c>
      <c r="C1654">
        <f ca="1">SUM($B$1:B1654)</f>
        <v>12</v>
      </c>
    </row>
    <row r="1655" spans="1:3" ht="15" customHeight="1" x14ac:dyDescent="0.25">
      <c r="A1655">
        <f t="shared" si="25"/>
        <v>1665</v>
      </c>
      <c r="B1655">
        <f ca="1">IF(OR(INDEX(ORCAMENTO!$AI:$AI,$A1655)&lt;&gt;"",INDEX(ORCAMENTO!$AH:$AH,$A1655)="⚠",INDEX(ORCAMENTO!$AH:$AH,$A1655)="◔"),1,0)</f>
        <v>0</v>
      </c>
      <c r="C1655">
        <f ca="1">SUM($B$1:B1655)</f>
        <v>12</v>
      </c>
    </row>
    <row r="1656" spans="1:3" ht="15" customHeight="1" x14ac:dyDescent="0.25">
      <c r="A1656">
        <f t="shared" si="25"/>
        <v>1666</v>
      </c>
      <c r="B1656">
        <f ca="1">IF(OR(INDEX(ORCAMENTO!$AI:$AI,$A1656)&lt;&gt;"",INDEX(ORCAMENTO!$AH:$AH,$A1656)="⚠",INDEX(ORCAMENTO!$AH:$AH,$A1656)="◔"),1,0)</f>
        <v>0</v>
      </c>
      <c r="C1656">
        <f ca="1">SUM($B$1:B1656)</f>
        <v>12</v>
      </c>
    </row>
    <row r="1657" spans="1:3" ht="15" customHeight="1" x14ac:dyDescent="0.25">
      <c r="A1657">
        <f t="shared" si="25"/>
        <v>1667</v>
      </c>
      <c r="B1657">
        <f ca="1">IF(OR(INDEX(ORCAMENTO!$AI:$AI,$A1657)&lt;&gt;"",INDEX(ORCAMENTO!$AH:$AH,$A1657)="⚠",INDEX(ORCAMENTO!$AH:$AH,$A1657)="◔"),1,0)</f>
        <v>0</v>
      </c>
      <c r="C1657">
        <f ca="1">SUM($B$1:B1657)</f>
        <v>12</v>
      </c>
    </row>
    <row r="1658" spans="1:3" ht="15" customHeight="1" x14ac:dyDescent="0.25">
      <c r="A1658">
        <f t="shared" si="25"/>
        <v>1668</v>
      </c>
      <c r="B1658">
        <f ca="1">IF(OR(INDEX(ORCAMENTO!$AI:$AI,$A1658)&lt;&gt;"",INDEX(ORCAMENTO!$AH:$AH,$A1658)="⚠",INDEX(ORCAMENTO!$AH:$AH,$A1658)="◔"),1,0)</f>
        <v>0</v>
      </c>
      <c r="C1658">
        <f ca="1">SUM($B$1:B1658)</f>
        <v>12</v>
      </c>
    </row>
    <row r="1659" spans="1:3" ht="15" customHeight="1" x14ac:dyDescent="0.25">
      <c r="A1659">
        <f t="shared" si="25"/>
        <v>1669</v>
      </c>
      <c r="B1659">
        <f ca="1">IF(OR(INDEX(ORCAMENTO!$AI:$AI,$A1659)&lt;&gt;"",INDEX(ORCAMENTO!$AH:$AH,$A1659)="⚠",INDEX(ORCAMENTO!$AH:$AH,$A1659)="◔"),1,0)</f>
        <v>0</v>
      </c>
      <c r="C1659">
        <f ca="1">SUM($B$1:B1659)</f>
        <v>12</v>
      </c>
    </row>
    <row r="1660" spans="1:3" ht="15" customHeight="1" x14ac:dyDescent="0.25">
      <c r="A1660">
        <f t="shared" si="25"/>
        <v>1670</v>
      </c>
      <c r="B1660">
        <f ca="1">IF(OR(INDEX(ORCAMENTO!$AI:$AI,$A1660)&lt;&gt;"",INDEX(ORCAMENTO!$AH:$AH,$A1660)="⚠",INDEX(ORCAMENTO!$AH:$AH,$A1660)="◔"),1,0)</f>
        <v>0</v>
      </c>
      <c r="C1660">
        <f ca="1">SUM($B$1:B1660)</f>
        <v>12</v>
      </c>
    </row>
    <row r="1661" spans="1:3" ht="15" customHeight="1" x14ac:dyDescent="0.25">
      <c r="A1661">
        <f t="shared" si="25"/>
        <v>1671</v>
      </c>
      <c r="B1661">
        <f ca="1">IF(OR(INDEX(ORCAMENTO!$AI:$AI,$A1661)&lt;&gt;"",INDEX(ORCAMENTO!$AH:$AH,$A1661)="⚠",INDEX(ORCAMENTO!$AH:$AH,$A1661)="◔"),1,0)</f>
        <v>0</v>
      </c>
      <c r="C1661">
        <f ca="1">SUM($B$1:B1661)</f>
        <v>12</v>
      </c>
    </row>
    <row r="1662" spans="1:3" ht="15" customHeight="1" x14ac:dyDescent="0.25">
      <c r="A1662">
        <f t="shared" si="25"/>
        <v>1672</v>
      </c>
      <c r="B1662">
        <f ca="1">IF(OR(INDEX(ORCAMENTO!$AI:$AI,$A1662)&lt;&gt;"",INDEX(ORCAMENTO!$AH:$AH,$A1662)="⚠",INDEX(ORCAMENTO!$AH:$AH,$A1662)="◔"),1,0)</f>
        <v>0</v>
      </c>
      <c r="C1662">
        <f ca="1">SUM($B$1:B1662)</f>
        <v>12</v>
      </c>
    </row>
    <row r="1663" spans="1:3" ht="15" customHeight="1" x14ac:dyDescent="0.25">
      <c r="A1663">
        <f t="shared" si="25"/>
        <v>1673</v>
      </c>
      <c r="B1663">
        <f ca="1">IF(OR(INDEX(ORCAMENTO!$AI:$AI,$A1663)&lt;&gt;"",INDEX(ORCAMENTO!$AH:$AH,$A1663)="⚠",INDEX(ORCAMENTO!$AH:$AH,$A1663)="◔"),1,0)</f>
        <v>0</v>
      </c>
      <c r="C1663">
        <f ca="1">SUM($B$1:B1663)</f>
        <v>12</v>
      </c>
    </row>
    <row r="1664" spans="1:3" ht="15" customHeight="1" x14ac:dyDescent="0.25">
      <c r="A1664">
        <f t="shared" si="25"/>
        <v>1674</v>
      </c>
      <c r="B1664">
        <f ca="1">IF(OR(INDEX(ORCAMENTO!$AI:$AI,$A1664)&lt;&gt;"",INDEX(ORCAMENTO!$AH:$AH,$A1664)="⚠",INDEX(ORCAMENTO!$AH:$AH,$A1664)="◔"),1,0)</f>
        <v>0</v>
      </c>
      <c r="C1664">
        <f ca="1">SUM($B$1:B1664)</f>
        <v>12</v>
      </c>
    </row>
    <row r="1665" spans="1:3" ht="15" customHeight="1" x14ac:dyDescent="0.25">
      <c r="A1665">
        <f t="shared" ref="A1665:A1728" si="26">ROW()+10</f>
        <v>1675</v>
      </c>
      <c r="B1665">
        <f ca="1">IF(OR(INDEX(ORCAMENTO!$AI:$AI,$A1665)&lt;&gt;"",INDEX(ORCAMENTO!$AH:$AH,$A1665)="⚠",INDEX(ORCAMENTO!$AH:$AH,$A1665)="◔"),1,0)</f>
        <v>0</v>
      </c>
      <c r="C1665">
        <f ca="1">SUM($B$1:B1665)</f>
        <v>12</v>
      </c>
    </row>
    <row r="1666" spans="1:3" ht="15" customHeight="1" x14ac:dyDescent="0.25">
      <c r="A1666">
        <f t="shared" si="26"/>
        <v>1676</v>
      </c>
      <c r="B1666">
        <f ca="1">IF(OR(INDEX(ORCAMENTO!$AI:$AI,$A1666)&lt;&gt;"",INDEX(ORCAMENTO!$AH:$AH,$A1666)="⚠",INDEX(ORCAMENTO!$AH:$AH,$A1666)="◔"),1,0)</f>
        <v>0</v>
      </c>
      <c r="C1666">
        <f ca="1">SUM($B$1:B1666)</f>
        <v>12</v>
      </c>
    </row>
    <row r="1667" spans="1:3" ht="15" customHeight="1" x14ac:dyDescent="0.25">
      <c r="A1667">
        <f t="shared" si="26"/>
        <v>1677</v>
      </c>
      <c r="B1667">
        <f ca="1">IF(OR(INDEX(ORCAMENTO!$AI:$AI,$A1667)&lt;&gt;"",INDEX(ORCAMENTO!$AH:$AH,$A1667)="⚠",INDEX(ORCAMENTO!$AH:$AH,$A1667)="◔"),1,0)</f>
        <v>0</v>
      </c>
      <c r="C1667">
        <f ca="1">SUM($B$1:B1667)</f>
        <v>12</v>
      </c>
    </row>
    <row r="1668" spans="1:3" ht="15" customHeight="1" x14ac:dyDescent="0.25">
      <c r="A1668">
        <f t="shared" si="26"/>
        <v>1678</v>
      </c>
      <c r="B1668">
        <f ca="1">IF(OR(INDEX(ORCAMENTO!$AI:$AI,$A1668)&lt;&gt;"",INDEX(ORCAMENTO!$AH:$AH,$A1668)="⚠",INDEX(ORCAMENTO!$AH:$AH,$A1668)="◔"),1,0)</f>
        <v>0</v>
      </c>
      <c r="C1668">
        <f ca="1">SUM($B$1:B1668)</f>
        <v>12</v>
      </c>
    </row>
    <row r="1669" spans="1:3" ht="15" customHeight="1" x14ac:dyDescent="0.25">
      <c r="A1669">
        <f t="shared" si="26"/>
        <v>1679</v>
      </c>
      <c r="B1669">
        <f ca="1">IF(OR(INDEX(ORCAMENTO!$AI:$AI,$A1669)&lt;&gt;"",INDEX(ORCAMENTO!$AH:$AH,$A1669)="⚠",INDEX(ORCAMENTO!$AH:$AH,$A1669)="◔"),1,0)</f>
        <v>0</v>
      </c>
      <c r="C1669">
        <f ca="1">SUM($B$1:B1669)</f>
        <v>12</v>
      </c>
    </row>
    <row r="1670" spans="1:3" ht="15" customHeight="1" x14ac:dyDescent="0.25">
      <c r="A1670">
        <f t="shared" si="26"/>
        <v>1680</v>
      </c>
      <c r="B1670">
        <f ca="1">IF(OR(INDEX(ORCAMENTO!$AI:$AI,$A1670)&lt;&gt;"",INDEX(ORCAMENTO!$AH:$AH,$A1670)="⚠",INDEX(ORCAMENTO!$AH:$AH,$A1670)="◔"),1,0)</f>
        <v>0</v>
      </c>
      <c r="C1670">
        <f ca="1">SUM($B$1:B1670)</f>
        <v>12</v>
      </c>
    </row>
    <row r="1671" spans="1:3" ht="15" customHeight="1" x14ac:dyDescent="0.25">
      <c r="A1671">
        <f t="shared" si="26"/>
        <v>1681</v>
      </c>
      <c r="B1671">
        <f ca="1">IF(OR(INDEX(ORCAMENTO!$AI:$AI,$A1671)&lt;&gt;"",INDEX(ORCAMENTO!$AH:$AH,$A1671)="⚠",INDEX(ORCAMENTO!$AH:$AH,$A1671)="◔"),1,0)</f>
        <v>0</v>
      </c>
      <c r="C1671">
        <f ca="1">SUM($B$1:B1671)</f>
        <v>12</v>
      </c>
    </row>
    <row r="1672" spans="1:3" ht="15" customHeight="1" x14ac:dyDescent="0.25">
      <c r="A1672">
        <f t="shared" si="26"/>
        <v>1682</v>
      </c>
      <c r="B1672">
        <f ca="1">IF(OR(INDEX(ORCAMENTO!$AI:$AI,$A1672)&lt;&gt;"",INDEX(ORCAMENTO!$AH:$AH,$A1672)="⚠",INDEX(ORCAMENTO!$AH:$AH,$A1672)="◔"),1,0)</f>
        <v>0</v>
      </c>
      <c r="C1672">
        <f ca="1">SUM($B$1:B1672)</f>
        <v>12</v>
      </c>
    </row>
    <row r="1673" spans="1:3" ht="15" customHeight="1" x14ac:dyDescent="0.25">
      <c r="A1673">
        <f t="shared" si="26"/>
        <v>1683</v>
      </c>
      <c r="B1673">
        <f ca="1">IF(OR(INDEX(ORCAMENTO!$AI:$AI,$A1673)&lt;&gt;"",INDEX(ORCAMENTO!$AH:$AH,$A1673)="⚠",INDEX(ORCAMENTO!$AH:$AH,$A1673)="◔"),1,0)</f>
        <v>0</v>
      </c>
      <c r="C1673">
        <f ca="1">SUM($B$1:B1673)</f>
        <v>12</v>
      </c>
    </row>
    <row r="1674" spans="1:3" ht="15" customHeight="1" x14ac:dyDescent="0.25">
      <c r="A1674">
        <f t="shared" si="26"/>
        <v>1684</v>
      </c>
      <c r="B1674">
        <f ca="1">IF(OR(INDEX(ORCAMENTO!$AI:$AI,$A1674)&lt;&gt;"",INDEX(ORCAMENTO!$AH:$AH,$A1674)="⚠",INDEX(ORCAMENTO!$AH:$AH,$A1674)="◔"),1,0)</f>
        <v>0</v>
      </c>
      <c r="C1674">
        <f ca="1">SUM($B$1:B1674)</f>
        <v>12</v>
      </c>
    </row>
    <row r="1675" spans="1:3" ht="15" customHeight="1" x14ac:dyDescent="0.25">
      <c r="A1675">
        <f t="shared" si="26"/>
        <v>1685</v>
      </c>
      <c r="B1675">
        <f ca="1">IF(OR(INDEX(ORCAMENTO!$AI:$AI,$A1675)&lt;&gt;"",INDEX(ORCAMENTO!$AH:$AH,$A1675)="⚠",INDEX(ORCAMENTO!$AH:$AH,$A1675)="◔"),1,0)</f>
        <v>0</v>
      </c>
      <c r="C1675">
        <f ca="1">SUM($B$1:B1675)</f>
        <v>12</v>
      </c>
    </row>
    <row r="1676" spans="1:3" ht="15" customHeight="1" x14ac:dyDescent="0.25">
      <c r="A1676">
        <f t="shared" si="26"/>
        <v>1686</v>
      </c>
      <c r="B1676">
        <f ca="1">IF(OR(INDEX(ORCAMENTO!$AI:$AI,$A1676)&lt;&gt;"",INDEX(ORCAMENTO!$AH:$AH,$A1676)="⚠",INDEX(ORCAMENTO!$AH:$AH,$A1676)="◔"),1,0)</f>
        <v>0</v>
      </c>
      <c r="C1676">
        <f ca="1">SUM($B$1:B1676)</f>
        <v>12</v>
      </c>
    </row>
    <row r="1677" spans="1:3" ht="15" customHeight="1" x14ac:dyDescent="0.25">
      <c r="A1677">
        <f t="shared" si="26"/>
        <v>1687</v>
      </c>
      <c r="B1677">
        <f ca="1">IF(OR(INDEX(ORCAMENTO!$AI:$AI,$A1677)&lt;&gt;"",INDEX(ORCAMENTO!$AH:$AH,$A1677)="⚠",INDEX(ORCAMENTO!$AH:$AH,$A1677)="◔"),1,0)</f>
        <v>0</v>
      </c>
      <c r="C1677">
        <f ca="1">SUM($B$1:B1677)</f>
        <v>12</v>
      </c>
    </row>
    <row r="1678" spans="1:3" ht="15" customHeight="1" x14ac:dyDescent="0.25">
      <c r="A1678">
        <f t="shared" si="26"/>
        <v>1688</v>
      </c>
      <c r="B1678">
        <f ca="1">IF(OR(INDEX(ORCAMENTO!$AI:$AI,$A1678)&lt;&gt;"",INDEX(ORCAMENTO!$AH:$AH,$A1678)="⚠",INDEX(ORCAMENTO!$AH:$AH,$A1678)="◔"),1,0)</f>
        <v>0</v>
      </c>
      <c r="C1678">
        <f ca="1">SUM($B$1:B1678)</f>
        <v>12</v>
      </c>
    </row>
    <row r="1679" spans="1:3" ht="15" customHeight="1" x14ac:dyDescent="0.25">
      <c r="A1679">
        <f t="shared" si="26"/>
        <v>1689</v>
      </c>
      <c r="B1679">
        <f ca="1">IF(OR(INDEX(ORCAMENTO!$AI:$AI,$A1679)&lt;&gt;"",INDEX(ORCAMENTO!$AH:$AH,$A1679)="⚠",INDEX(ORCAMENTO!$AH:$AH,$A1679)="◔"),1,0)</f>
        <v>0</v>
      </c>
      <c r="C1679">
        <f ca="1">SUM($B$1:B1679)</f>
        <v>12</v>
      </c>
    </row>
    <row r="1680" spans="1:3" ht="15" customHeight="1" x14ac:dyDescent="0.25">
      <c r="A1680">
        <f t="shared" si="26"/>
        <v>1690</v>
      </c>
      <c r="B1680">
        <f ca="1">IF(OR(INDEX(ORCAMENTO!$AI:$AI,$A1680)&lt;&gt;"",INDEX(ORCAMENTO!$AH:$AH,$A1680)="⚠",INDEX(ORCAMENTO!$AH:$AH,$A1680)="◔"),1,0)</f>
        <v>0</v>
      </c>
      <c r="C1680">
        <f ca="1">SUM($B$1:B1680)</f>
        <v>12</v>
      </c>
    </row>
    <row r="1681" spans="1:3" ht="15" customHeight="1" x14ac:dyDescent="0.25">
      <c r="A1681">
        <f t="shared" si="26"/>
        <v>1691</v>
      </c>
      <c r="B1681">
        <f ca="1">IF(OR(INDEX(ORCAMENTO!$AI:$AI,$A1681)&lt;&gt;"",INDEX(ORCAMENTO!$AH:$AH,$A1681)="⚠",INDEX(ORCAMENTO!$AH:$AH,$A1681)="◔"),1,0)</f>
        <v>0</v>
      </c>
      <c r="C1681">
        <f ca="1">SUM($B$1:B1681)</f>
        <v>12</v>
      </c>
    </row>
    <row r="1682" spans="1:3" ht="15" customHeight="1" x14ac:dyDescent="0.25">
      <c r="A1682">
        <f t="shared" si="26"/>
        <v>1692</v>
      </c>
      <c r="B1682">
        <f ca="1">IF(OR(INDEX(ORCAMENTO!$AI:$AI,$A1682)&lt;&gt;"",INDEX(ORCAMENTO!$AH:$AH,$A1682)="⚠",INDEX(ORCAMENTO!$AH:$AH,$A1682)="◔"),1,0)</f>
        <v>0</v>
      </c>
      <c r="C1682">
        <f ca="1">SUM($B$1:B1682)</f>
        <v>12</v>
      </c>
    </row>
    <row r="1683" spans="1:3" ht="15" customHeight="1" x14ac:dyDescent="0.25">
      <c r="A1683">
        <f t="shared" si="26"/>
        <v>1693</v>
      </c>
      <c r="B1683">
        <f ca="1">IF(OR(INDEX(ORCAMENTO!$AI:$AI,$A1683)&lt;&gt;"",INDEX(ORCAMENTO!$AH:$AH,$A1683)="⚠",INDEX(ORCAMENTO!$AH:$AH,$A1683)="◔"),1,0)</f>
        <v>0</v>
      </c>
      <c r="C1683">
        <f ca="1">SUM($B$1:B1683)</f>
        <v>12</v>
      </c>
    </row>
    <row r="1684" spans="1:3" ht="15" customHeight="1" x14ac:dyDescent="0.25">
      <c r="A1684">
        <f t="shared" si="26"/>
        <v>1694</v>
      </c>
      <c r="B1684">
        <f ca="1">IF(OR(INDEX(ORCAMENTO!$AI:$AI,$A1684)&lt;&gt;"",INDEX(ORCAMENTO!$AH:$AH,$A1684)="⚠",INDEX(ORCAMENTO!$AH:$AH,$A1684)="◔"),1,0)</f>
        <v>0</v>
      </c>
      <c r="C1684">
        <f ca="1">SUM($B$1:B1684)</f>
        <v>12</v>
      </c>
    </row>
    <row r="1685" spans="1:3" ht="15" customHeight="1" x14ac:dyDescent="0.25">
      <c r="A1685">
        <f t="shared" si="26"/>
        <v>1695</v>
      </c>
      <c r="B1685">
        <f ca="1">IF(OR(INDEX(ORCAMENTO!$AI:$AI,$A1685)&lt;&gt;"",INDEX(ORCAMENTO!$AH:$AH,$A1685)="⚠",INDEX(ORCAMENTO!$AH:$AH,$A1685)="◔"),1,0)</f>
        <v>0</v>
      </c>
      <c r="C1685">
        <f ca="1">SUM($B$1:B1685)</f>
        <v>12</v>
      </c>
    </row>
    <row r="1686" spans="1:3" ht="15" customHeight="1" x14ac:dyDescent="0.25">
      <c r="A1686">
        <f t="shared" si="26"/>
        <v>1696</v>
      </c>
      <c r="B1686">
        <f ca="1">IF(OR(INDEX(ORCAMENTO!$AI:$AI,$A1686)&lt;&gt;"",INDEX(ORCAMENTO!$AH:$AH,$A1686)="⚠",INDEX(ORCAMENTO!$AH:$AH,$A1686)="◔"),1,0)</f>
        <v>0</v>
      </c>
      <c r="C1686">
        <f ca="1">SUM($B$1:B1686)</f>
        <v>12</v>
      </c>
    </row>
    <row r="1687" spans="1:3" ht="15" customHeight="1" x14ac:dyDescent="0.25">
      <c r="A1687">
        <f t="shared" si="26"/>
        <v>1697</v>
      </c>
      <c r="B1687">
        <f ca="1">IF(OR(INDEX(ORCAMENTO!$AI:$AI,$A1687)&lt;&gt;"",INDEX(ORCAMENTO!$AH:$AH,$A1687)="⚠",INDEX(ORCAMENTO!$AH:$AH,$A1687)="◔"),1,0)</f>
        <v>0</v>
      </c>
      <c r="C1687">
        <f ca="1">SUM($B$1:B1687)</f>
        <v>12</v>
      </c>
    </row>
    <row r="1688" spans="1:3" ht="15" customHeight="1" x14ac:dyDescent="0.25">
      <c r="A1688">
        <f t="shared" si="26"/>
        <v>1698</v>
      </c>
      <c r="B1688">
        <f ca="1">IF(OR(INDEX(ORCAMENTO!$AI:$AI,$A1688)&lt;&gt;"",INDEX(ORCAMENTO!$AH:$AH,$A1688)="⚠",INDEX(ORCAMENTO!$AH:$AH,$A1688)="◔"),1,0)</f>
        <v>0</v>
      </c>
      <c r="C1688">
        <f ca="1">SUM($B$1:B1688)</f>
        <v>12</v>
      </c>
    </row>
    <row r="1689" spans="1:3" ht="15" customHeight="1" x14ac:dyDescent="0.25">
      <c r="A1689">
        <f t="shared" si="26"/>
        <v>1699</v>
      </c>
      <c r="B1689">
        <f ca="1">IF(OR(INDEX(ORCAMENTO!$AI:$AI,$A1689)&lt;&gt;"",INDEX(ORCAMENTO!$AH:$AH,$A1689)="⚠",INDEX(ORCAMENTO!$AH:$AH,$A1689)="◔"),1,0)</f>
        <v>0</v>
      </c>
      <c r="C1689">
        <f ca="1">SUM($B$1:B1689)</f>
        <v>12</v>
      </c>
    </row>
    <row r="1690" spans="1:3" ht="15" customHeight="1" x14ac:dyDescent="0.25">
      <c r="A1690">
        <f t="shared" si="26"/>
        <v>1700</v>
      </c>
      <c r="B1690">
        <f ca="1">IF(OR(INDEX(ORCAMENTO!$AI:$AI,$A1690)&lt;&gt;"",INDEX(ORCAMENTO!$AH:$AH,$A1690)="⚠",INDEX(ORCAMENTO!$AH:$AH,$A1690)="◔"),1,0)</f>
        <v>0</v>
      </c>
      <c r="C1690">
        <f ca="1">SUM($B$1:B1690)</f>
        <v>12</v>
      </c>
    </row>
    <row r="1691" spans="1:3" ht="15" customHeight="1" x14ac:dyDescent="0.25">
      <c r="A1691">
        <f t="shared" si="26"/>
        <v>1701</v>
      </c>
      <c r="B1691">
        <f ca="1">IF(OR(INDEX(ORCAMENTO!$AI:$AI,$A1691)&lt;&gt;"",INDEX(ORCAMENTO!$AH:$AH,$A1691)="⚠",INDEX(ORCAMENTO!$AH:$AH,$A1691)="◔"),1,0)</f>
        <v>0</v>
      </c>
      <c r="C1691">
        <f ca="1">SUM($B$1:B1691)</f>
        <v>12</v>
      </c>
    </row>
    <row r="1692" spans="1:3" ht="15" customHeight="1" x14ac:dyDescent="0.25">
      <c r="A1692">
        <f t="shared" si="26"/>
        <v>1702</v>
      </c>
      <c r="B1692">
        <f ca="1">IF(OR(INDEX(ORCAMENTO!$AI:$AI,$A1692)&lt;&gt;"",INDEX(ORCAMENTO!$AH:$AH,$A1692)="⚠",INDEX(ORCAMENTO!$AH:$AH,$A1692)="◔"),1,0)</f>
        <v>0</v>
      </c>
      <c r="C1692">
        <f ca="1">SUM($B$1:B1692)</f>
        <v>12</v>
      </c>
    </row>
    <row r="1693" spans="1:3" ht="15" customHeight="1" x14ac:dyDescent="0.25">
      <c r="A1693">
        <f t="shared" si="26"/>
        <v>1703</v>
      </c>
      <c r="B1693">
        <f ca="1">IF(OR(INDEX(ORCAMENTO!$AI:$AI,$A1693)&lt;&gt;"",INDEX(ORCAMENTO!$AH:$AH,$A1693)="⚠",INDEX(ORCAMENTO!$AH:$AH,$A1693)="◔"),1,0)</f>
        <v>0</v>
      </c>
      <c r="C1693">
        <f ca="1">SUM($B$1:B1693)</f>
        <v>12</v>
      </c>
    </row>
    <row r="1694" spans="1:3" ht="15" customHeight="1" x14ac:dyDescent="0.25">
      <c r="A1694">
        <f t="shared" si="26"/>
        <v>1704</v>
      </c>
      <c r="B1694">
        <f ca="1">IF(OR(INDEX(ORCAMENTO!$AI:$AI,$A1694)&lt;&gt;"",INDEX(ORCAMENTO!$AH:$AH,$A1694)="⚠",INDEX(ORCAMENTO!$AH:$AH,$A1694)="◔"),1,0)</f>
        <v>0</v>
      </c>
      <c r="C1694">
        <f ca="1">SUM($B$1:B1694)</f>
        <v>12</v>
      </c>
    </row>
    <row r="1695" spans="1:3" ht="15" customHeight="1" x14ac:dyDescent="0.25">
      <c r="A1695">
        <f t="shared" si="26"/>
        <v>1705</v>
      </c>
      <c r="B1695">
        <f ca="1">IF(OR(INDEX(ORCAMENTO!$AI:$AI,$A1695)&lt;&gt;"",INDEX(ORCAMENTO!$AH:$AH,$A1695)="⚠",INDEX(ORCAMENTO!$AH:$AH,$A1695)="◔"),1,0)</f>
        <v>0</v>
      </c>
      <c r="C1695">
        <f ca="1">SUM($B$1:B1695)</f>
        <v>12</v>
      </c>
    </row>
    <row r="1696" spans="1:3" ht="15" customHeight="1" x14ac:dyDescent="0.25">
      <c r="A1696">
        <f t="shared" si="26"/>
        <v>1706</v>
      </c>
      <c r="B1696">
        <f ca="1">IF(OR(INDEX(ORCAMENTO!$AI:$AI,$A1696)&lt;&gt;"",INDEX(ORCAMENTO!$AH:$AH,$A1696)="⚠",INDEX(ORCAMENTO!$AH:$AH,$A1696)="◔"),1,0)</f>
        <v>0</v>
      </c>
      <c r="C1696">
        <f ca="1">SUM($B$1:B1696)</f>
        <v>12</v>
      </c>
    </row>
    <row r="1697" spans="1:3" ht="15" customHeight="1" x14ac:dyDescent="0.25">
      <c r="A1697">
        <f t="shared" si="26"/>
        <v>1707</v>
      </c>
      <c r="B1697">
        <f ca="1">IF(OR(INDEX(ORCAMENTO!$AI:$AI,$A1697)&lt;&gt;"",INDEX(ORCAMENTO!$AH:$AH,$A1697)="⚠",INDEX(ORCAMENTO!$AH:$AH,$A1697)="◔"),1,0)</f>
        <v>0</v>
      </c>
      <c r="C1697">
        <f ca="1">SUM($B$1:B1697)</f>
        <v>12</v>
      </c>
    </row>
    <row r="1698" spans="1:3" ht="15" customHeight="1" x14ac:dyDescent="0.25">
      <c r="A1698">
        <f t="shared" si="26"/>
        <v>1708</v>
      </c>
      <c r="B1698">
        <f ca="1">IF(OR(INDEX(ORCAMENTO!$AI:$AI,$A1698)&lt;&gt;"",INDEX(ORCAMENTO!$AH:$AH,$A1698)="⚠",INDEX(ORCAMENTO!$AH:$AH,$A1698)="◔"),1,0)</f>
        <v>0</v>
      </c>
      <c r="C1698">
        <f ca="1">SUM($B$1:B1698)</f>
        <v>12</v>
      </c>
    </row>
    <row r="1699" spans="1:3" ht="15" customHeight="1" x14ac:dyDescent="0.25">
      <c r="A1699">
        <f t="shared" si="26"/>
        <v>1709</v>
      </c>
      <c r="B1699">
        <f ca="1">IF(OR(INDEX(ORCAMENTO!$AI:$AI,$A1699)&lt;&gt;"",INDEX(ORCAMENTO!$AH:$AH,$A1699)="⚠",INDEX(ORCAMENTO!$AH:$AH,$A1699)="◔"),1,0)</f>
        <v>0</v>
      </c>
      <c r="C1699">
        <f ca="1">SUM($B$1:B1699)</f>
        <v>12</v>
      </c>
    </row>
    <row r="1700" spans="1:3" ht="15" customHeight="1" x14ac:dyDescent="0.25">
      <c r="A1700">
        <f t="shared" si="26"/>
        <v>1710</v>
      </c>
      <c r="B1700">
        <f ca="1">IF(OR(INDEX(ORCAMENTO!$AI:$AI,$A1700)&lt;&gt;"",INDEX(ORCAMENTO!$AH:$AH,$A1700)="⚠",INDEX(ORCAMENTO!$AH:$AH,$A1700)="◔"),1,0)</f>
        <v>0</v>
      </c>
      <c r="C1700">
        <f ca="1">SUM($B$1:B1700)</f>
        <v>12</v>
      </c>
    </row>
    <row r="1701" spans="1:3" ht="15" customHeight="1" x14ac:dyDescent="0.25">
      <c r="A1701">
        <f t="shared" si="26"/>
        <v>1711</v>
      </c>
      <c r="B1701">
        <f ca="1">IF(OR(INDEX(ORCAMENTO!$AI:$AI,$A1701)&lt;&gt;"",INDEX(ORCAMENTO!$AH:$AH,$A1701)="⚠",INDEX(ORCAMENTO!$AH:$AH,$A1701)="◔"),1,0)</f>
        <v>0</v>
      </c>
      <c r="C1701">
        <f ca="1">SUM($B$1:B1701)</f>
        <v>12</v>
      </c>
    </row>
    <row r="1702" spans="1:3" ht="15" customHeight="1" x14ac:dyDescent="0.25">
      <c r="A1702">
        <f t="shared" si="26"/>
        <v>1712</v>
      </c>
      <c r="B1702">
        <f ca="1">IF(OR(INDEX(ORCAMENTO!$AI:$AI,$A1702)&lt;&gt;"",INDEX(ORCAMENTO!$AH:$AH,$A1702)="⚠",INDEX(ORCAMENTO!$AH:$AH,$A1702)="◔"),1,0)</f>
        <v>0</v>
      </c>
      <c r="C1702">
        <f ca="1">SUM($B$1:B1702)</f>
        <v>12</v>
      </c>
    </row>
    <row r="1703" spans="1:3" ht="15" customHeight="1" x14ac:dyDescent="0.25">
      <c r="A1703">
        <f t="shared" si="26"/>
        <v>1713</v>
      </c>
      <c r="B1703">
        <f ca="1">IF(OR(INDEX(ORCAMENTO!$AI:$AI,$A1703)&lt;&gt;"",INDEX(ORCAMENTO!$AH:$AH,$A1703)="⚠",INDEX(ORCAMENTO!$AH:$AH,$A1703)="◔"),1,0)</f>
        <v>0</v>
      </c>
      <c r="C1703">
        <f ca="1">SUM($B$1:B1703)</f>
        <v>12</v>
      </c>
    </row>
    <row r="1704" spans="1:3" ht="15" customHeight="1" x14ac:dyDescent="0.25">
      <c r="A1704">
        <f t="shared" si="26"/>
        <v>1714</v>
      </c>
      <c r="B1704">
        <f ca="1">IF(OR(INDEX(ORCAMENTO!$AI:$AI,$A1704)&lt;&gt;"",INDEX(ORCAMENTO!$AH:$AH,$A1704)="⚠",INDEX(ORCAMENTO!$AH:$AH,$A1704)="◔"),1,0)</f>
        <v>0</v>
      </c>
      <c r="C1704">
        <f ca="1">SUM($B$1:B1704)</f>
        <v>12</v>
      </c>
    </row>
    <row r="1705" spans="1:3" ht="15" customHeight="1" x14ac:dyDescent="0.25">
      <c r="A1705">
        <f t="shared" si="26"/>
        <v>1715</v>
      </c>
      <c r="B1705">
        <f ca="1">IF(OR(INDEX(ORCAMENTO!$AI:$AI,$A1705)&lt;&gt;"",INDEX(ORCAMENTO!$AH:$AH,$A1705)="⚠",INDEX(ORCAMENTO!$AH:$AH,$A1705)="◔"),1,0)</f>
        <v>0</v>
      </c>
      <c r="C1705">
        <f ca="1">SUM($B$1:B1705)</f>
        <v>12</v>
      </c>
    </row>
    <row r="1706" spans="1:3" ht="15" customHeight="1" x14ac:dyDescent="0.25">
      <c r="A1706">
        <f t="shared" si="26"/>
        <v>1716</v>
      </c>
      <c r="B1706">
        <f ca="1">IF(OR(INDEX(ORCAMENTO!$AI:$AI,$A1706)&lt;&gt;"",INDEX(ORCAMENTO!$AH:$AH,$A1706)="⚠",INDEX(ORCAMENTO!$AH:$AH,$A1706)="◔"),1,0)</f>
        <v>0</v>
      </c>
      <c r="C1706">
        <f ca="1">SUM($B$1:B1706)</f>
        <v>12</v>
      </c>
    </row>
    <row r="1707" spans="1:3" ht="15" customHeight="1" x14ac:dyDescent="0.25">
      <c r="A1707">
        <f t="shared" si="26"/>
        <v>1717</v>
      </c>
      <c r="B1707">
        <f ca="1">IF(OR(INDEX(ORCAMENTO!$AI:$AI,$A1707)&lt;&gt;"",INDEX(ORCAMENTO!$AH:$AH,$A1707)="⚠",INDEX(ORCAMENTO!$AH:$AH,$A1707)="◔"),1,0)</f>
        <v>0</v>
      </c>
      <c r="C1707">
        <f ca="1">SUM($B$1:B1707)</f>
        <v>12</v>
      </c>
    </row>
    <row r="1708" spans="1:3" ht="15" customHeight="1" x14ac:dyDescent="0.25">
      <c r="A1708">
        <f t="shared" si="26"/>
        <v>1718</v>
      </c>
      <c r="B1708">
        <f ca="1">IF(OR(INDEX(ORCAMENTO!$AI:$AI,$A1708)&lt;&gt;"",INDEX(ORCAMENTO!$AH:$AH,$A1708)="⚠",INDEX(ORCAMENTO!$AH:$AH,$A1708)="◔"),1,0)</f>
        <v>0</v>
      </c>
      <c r="C1708">
        <f ca="1">SUM($B$1:B1708)</f>
        <v>12</v>
      </c>
    </row>
    <row r="1709" spans="1:3" ht="15" customHeight="1" x14ac:dyDescent="0.25">
      <c r="A1709">
        <f t="shared" si="26"/>
        <v>1719</v>
      </c>
      <c r="B1709">
        <f ca="1">IF(OR(INDEX(ORCAMENTO!$AI:$AI,$A1709)&lt;&gt;"",INDEX(ORCAMENTO!$AH:$AH,$A1709)="⚠",INDEX(ORCAMENTO!$AH:$AH,$A1709)="◔"),1,0)</f>
        <v>0</v>
      </c>
      <c r="C1709">
        <f ca="1">SUM($B$1:B1709)</f>
        <v>12</v>
      </c>
    </row>
    <row r="1710" spans="1:3" ht="15" customHeight="1" x14ac:dyDescent="0.25">
      <c r="A1710">
        <f t="shared" si="26"/>
        <v>1720</v>
      </c>
      <c r="B1710">
        <f ca="1">IF(OR(INDEX(ORCAMENTO!$AI:$AI,$A1710)&lt;&gt;"",INDEX(ORCAMENTO!$AH:$AH,$A1710)="⚠",INDEX(ORCAMENTO!$AH:$AH,$A1710)="◔"),1,0)</f>
        <v>0</v>
      </c>
      <c r="C1710">
        <f ca="1">SUM($B$1:B1710)</f>
        <v>12</v>
      </c>
    </row>
    <row r="1711" spans="1:3" ht="15" customHeight="1" x14ac:dyDescent="0.25">
      <c r="A1711">
        <f t="shared" si="26"/>
        <v>1721</v>
      </c>
      <c r="B1711">
        <f ca="1">IF(OR(INDEX(ORCAMENTO!$AI:$AI,$A1711)&lt;&gt;"",INDEX(ORCAMENTO!$AH:$AH,$A1711)="⚠",INDEX(ORCAMENTO!$AH:$AH,$A1711)="◔"),1,0)</f>
        <v>0</v>
      </c>
      <c r="C1711">
        <f ca="1">SUM($B$1:B1711)</f>
        <v>12</v>
      </c>
    </row>
    <row r="1712" spans="1:3" ht="15" customHeight="1" x14ac:dyDescent="0.25">
      <c r="A1712">
        <f t="shared" si="26"/>
        <v>1722</v>
      </c>
      <c r="B1712">
        <f ca="1">IF(OR(INDEX(ORCAMENTO!$AI:$AI,$A1712)&lt;&gt;"",INDEX(ORCAMENTO!$AH:$AH,$A1712)="⚠",INDEX(ORCAMENTO!$AH:$AH,$A1712)="◔"),1,0)</f>
        <v>0</v>
      </c>
      <c r="C1712">
        <f ca="1">SUM($B$1:B1712)</f>
        <v>12</v>
      </c>
    </row>
    <row r="1713" spans="1:3" ht="15" customHeight="1" x14ac:dyDescent="0.25">
      <c r="A1713">
        <f t="shared" si="26"/>
        <v>1723</v>
      </c>
      <c r="B1713">
        <f ca="1">IF(OR(INDEX(ORCAMENTO!$AI:$AI,$A1713)&lt;&gt;"",INDEX(ORCAMENTO!$AH:$AH,$A1713)="⚠",INDEX(ORCAMENTO!$AH:$AH,$A1713)="◔"),1,0)</f>
        <v>0</v>
      </c>
      <c r="C1713">
        <f ca="1">SUM($B$1:B1713)</f>
        <v>12</v>
      </c>
    </row>
    <row r="1714" spans="1:3" ht="15" customHeight="1" x14ac:dyDescent="0.25">
      <c r="A1714">
        <f t="shared" si="26"/>
        <v>1724</v>
      </c>
      <c r="B1714">
        <f ca="1">IF(OR(INDEX(ORCAMENTO!$AI:$AI,$A1714)&lt;&gt;"",INDEX(ORCAMENTO!$AH:$AH,$A1714)="⚠",INDEX(ORCAMENTO!$AH:$AH,$A1714)="◔"),1,0)</f>
        <v>0</v>
      </c>
      <c r="C1714">
        <f ca="1">SUM($B$1:B1714)</f>
        <v>12</v>
      </c>
    </row>
    <row r="1715" spans="1:3" ht="15" customHeight="1" x14ac:dyDescent="0.25">
      <c r="A1715">
        <f t="shared" si="26"/>
        <v>1725</v>
      </c>
      <c r="B1715">
        <f ca="1">IF(OR(INDEX(ORCAMENTO!$AI:$AI,$A1715)&lt;&gt;"",INDEX(ORCAMENTO!$AH:$AH,$A1715)="⚠",INDEX(ORCAMENTO!$AH:$AH,$A1715)="◔"),1,0)</f>
        <v>0</v>
      </c>
      <c r="C1715">
        <f ca="1">SUM($B$1:B1715)</f>
        <v>12</v>
      </c>
    </row>
    <row r="1716" spans="1:3" ht="15" customHeight="1" x14ac:dyDescent="0.25">
      <c r="A1716">
        <f t="shared" si="26"/>
        <v>1726</v>
      </c>
      <c r="B1716">
        <f ca="1">IF(OR(INDEX(ORCAMENTO!$AI:$AI,$A1716)&lt;&gt;"",INDEX(ORCAMENTO!$AH:$AH,$A1716)="⚠",INDEX(ORCAMENTO!$AH:$AH,$A1716)="◔"),1,0)</f>
        <v>0</v>
      </c>
      <c r="C1716">
        <f ca="1">SUM($B$1:B1716)</f>
        <v>12</v>
      </c>
    </row>
    <row r="1717" spans="1:3" ht="15" customHeight="1" x14ac:dyDescent="0.25">
      <c r="A1717">
        <f t="shared" si="26"/>
        <v>1727</v>
      </c>
      <c r="B1717">
        <f ca="1">IF(OR(INDEX(ORCAMENTO!$AI:$AI,$A1717)&lt;&gt;"",INDEX(ORCAMENTO!$AH:$AH,$A1717)="⚠",INDEX(ORCAMENTO!$AH:$AH,$A1717)="◔"),1,0)</f>
        <v>0</v>
      </c>
      <c r="C1717">
        <f ca="1">SUM($B$1:B1717)</f>
        <v>12</v>
      </c>
    </row>
    <row r="1718" spans="1:3" ht="15" customHeight="1" x14ac:dyDescent="0.25">
      <c r="A1718">
        <f t="shared" si="26"/>
        <v>1728</v>
      </c>
      <c r="B1718">
        <f ca="1">IF(OR(INDEX(ORCAMENTO!$AI:$AI,$A1718)&lt;&gt;"",INDEX(ORCAMENTO!$AH:$AH,$A1718)="⚠",INDEX(ORCAMENTO!$AH:$AH,$A1718)="◔"),1,0)</f>
        <v>0</v>
      </c>
      <c r="C1718">
        <f ca="1">SUM($B$1:B1718)</f>
        <v>12</v>
      </c>
    </row>
    <row r="1719" spans="1:3" ht="15" customHeight="1" x14ac:dyDescent="0.25">
      <c r="A1719">
        <f t="shared" si="26"/>
        <v>1729</v>
      </c>
      <c r="B1719">
        <f ca="1">IF(OR(INDEX(ORCAMENTO!$AI:$AI,$A1719)&lt;&gt;"",INDEX(ORCAMENTO!$AH:$AH,$A1719)="⚠",INDEX(ORCAMENTO!$AH:$AH,$A1719)="◔"),1,0)</f>
        <v>0</v>
      </c>
      <c r="C1719">
        <f ca="1">SUM($B$1:B1719)</f>
        <v>12</v>
      </c>
    </row>
    <row r="1720" spans="1:3" ht="15" customHeight="1" x14ac:dyDescent="0.25">
      <c r="A1720">
        <f t="shared" si="26"/>
        <v>1730</v>
      </c>
      <c r="B1720">
        <f ca="1">IF(OR(INDEX(ORCAMENTO!$AI:$AI,$A1720)&lt;&gt;"",INDEX(ORCAMENTO!$AH:$AH,$A1720)="⚠",INDEX(ORCAMENTO!$AH:$AH,$A1720)="◔"),1,0)</f>
        <v>0</v>
      </c>
      <c r="C1720">
        <f ca="1">SUM($B$1:B1720)</f>
        <v>12</v>
      </c>
    </row>
    <row r="1721" spans="1:3" ht="15" customHeight="1" x14ac:dyDescent="0.25">
      <c r="A1721">
        <f t="shared" si="26"/>
        <v>1731</v>
      </c>
      <c r="B1721">
        <f ca="1">IF(OR(INDEX(ORCAMENTO!$AI:$AI,$A1721)&lt;&gt;"",INDEX(ORCAMENTO!$AH:$AH,$A1721)="⚠",INDEX(ORCAMENTO!$AH:$AH,$A1721)="◔"),1,0)</f>
        <v>0</v>
      </c>
      <c r="C1721">
        <f ca="1">SUM($B$1:B1721)</f>
        <v>12</v>
      </c>
    </row>
    <row r="1722" spans="1:3" ht="15" customHeight="1" x14ac:dyDescent="0.25">
      <c r="A1722">
        <f t="shared" si="26"/>
        <v>1732</v>
      </c>
      <c r="B1722">
        <f ca="1">IF(OR(INDEX(ORCAMENTO!$AI:$AI,$A1722)&lt;&gt;"",INDEX(ORCAMENTO!$AH:$AH,$A1722)="⚠",INDEX(ORCAMENTO!$AH:$AH,$A1722)="◔"),1,0)</f>
        <v>0</v>
      </c>
      <c r="C1722">
        <f ca="1">SUM($B$1:B1722)</f>
        <v>12</v>
      </c>
    </row>
    <row r="1723" spans="1:3" ht="15" customHeight="1" x14ac:dyDescent="0.25">
      <c r="A1723">
        <f t="shared" si="26"/>
        <v>1733</v>
      </c>
      <c r="B1723">
        <f ca="1">IF(OR(INDEX(ORCAMENTO!$AI:$AI,$A1723)&lt;&gt;"",INDEX(ORCAMENTO!$AH:$AH,$A1723)="⚠",INDEX(ORCAMENTO!$AH:$AH,$A1723)="◔"),1,0)</f>
        <v>0</v>
      </c>
      <c r="C1723">
        <f ca="1">SUM($B$1:B1723)</f>
        <v>12</v>
      </c>
    </row>
    <row r="1724" spans="1:3" ht="15" customHeight="1" x14ac:dyDescent="0.25">
      <c r="A1724">
        <f t="shared" si="26"/>
        <v>1734</v>
      </c>
      <c r="B1724">
        <f ca="1">IF(OR(INDEX(ORCAMENTO!$AI:$AI,$A1724)&lt;&gt;"",INDEX(ORCAMENTO!$AH:$AH,$A1724)="⚠",INDEX(ORCAMENTO!$AH:$AH,$A1724)="◔"),1,0)</f>
        <v>0</v>
      </c>
      <c r="C1724">
        <f ca="1">SUM($B$1:B1724)</f>
        <v>12</v>
      </c>
    </row>
    <row r="1725" spans="1:3" ht="15" customHeight="1" x14ac:dyDescent="0.25">
      <c r="A1725">
        <f t="shared" si="26"/>
        <v>1735</v>
      </c>
      <c r="B1725">
        <f ca="1">IF(OR(INDEX(ORCAMENTO!$AI:$AI,$A1725)&lt;&gt;"",INDEX(ORCAMENTO!$AH:$AH,$A1725)="⚠",INDEX(ORCAMENTO!$AH:$AH,$A1725)="◔"),1,0)</f>
        <v>0</v>
      </c>
      <c r="C1725">
        <f ca="1">SUM($B$1:B1725)</f>
        <v>12</v>
      </c>
    </row>
    <row r="1726" spans="1:3" ht="15" customHeight="1" x14ac:dyDescent="0.25">
      <c r="A1726">
        <f t="shared" si="26"/>
        <v>1736</v>
      </c>
      <c r="B1726">
        <f ca="1">IF(OR(INDEX(ORCAMENTO!$AI:$AI,$A1726)&lt;&gt;"",INDEX(ORCAMENTO!$AH:$AH,$A1726)="⚠",INDEX(ORCAMENTO!$AH:$AH,$A1726)="◔"),1,0)</f>
        <v>0</v>
      </c>
      <c r="C1726">
        <f ca="1">SUM($B$1:B1726)</f>
        <v>12</v>
      </c>
    </row>
    <row r="1727" spans="1:3" ht="15" customHeight="1" x14ac:dyDescent="0.25">
      <c r="A1727">
        <f t="shared" si="26"/>
        <v>1737</v>
      </c>
      <c r="B1727">
        <f ca="1">IF(OR(INDEX(ORCAMENTO!$AI:$AI,$A1727)&lt;&gt;"",INDEX(ORCAMENTO!$AH:$AH,$A1727)="⚠",INDEX(ORCAMENTO!$AH:$AH,$A1727)="◔"),1,0)</f>
        <v>0</v>
      </c>
      <c r="C1727">
        <f ca="1">SUM($B$1:B1727)</f>
        <v>12</v>
      </c>
    </row>
    <row r="1728" spans="1:3" ht="15" customHeight="1" x14ac:dyDescent="0.25">
      <c r="A1728">
        <f t="shared" si="26"/>
        <v>1738</v>
      </c>
      <c r="B1728">
        <f ca="1">IF(OR(INDEX(ORCAMENTO!$AI:$AI,$A1728)&lt;&gt;"",INDEX(ORCAMENTO!$AH:$AH,$A1728)="⚠",INDEX(ORCAMENTO!$AH:$AH,$A1728)="◔"),1,0)</f>
        <v>0</v>
      </c>
      <c r="C1728">
        <f ca="1">SUM($B$1:B1728)</f>
        <v>12</v>
      </c>
    </row>
    <row r="1729" spans="1:3" ht="15" customHeight="1" x14ac:dyDescent="0.25">
      <c r="A1729">
        <f t="shared" ref="A1729:A1792" si="27">ROW()+10</f>
        <v>1739</v>
      </c>
      <c r="B1729">
        <f ca="1">IF(OR(INDEX(ORCAMENTO!$AI:$AI,$A1729)&lt;&gt;"",INDEX(ORCAMENTO!$AH:$AH,$A1729)="⚠",INDEX(ORCAMENTO!$AH:$AH,$A1729)="◔"),1,0)</f>
        <v>0</v>
      </c>
      <c r="C1729">
        <f ca="1">SUM($B$1:B1729)</f>
        <v>12</v>
      </c>
    </row>
    <row r="1730" spans="1:3" ht="15" customHeight="1" x14ac:dyDescent="0.25">
      <c r="A1730">
        <f t="shared" si="27"/>
        <v>1740</v>
      </c>
      <c r="B1730">
        <f ca="1">IF(OR(INDEX(ORCAMENTO!$AI:$AI,$A1730)&lt;&gt;"",INDEX(ORCAMENTO!$AH:$AH,$A1730)="⚠",INDEX(ORCAMENTO!$AH:$AH,$A1730)="◔"),1,0)</f>
        <v>0</v>
      </c>
      <c r="C1730">
        <f ca="1">SUM($B$1:B1730)</f>
        <v>12</v>
      </c>
    </row>
    <row r="1731" spans="1:3" ht="15" customHeight="1" x14ac:dyDescent="0.25">
      <c r="A1731">
        <f t="shared" si="27"/>
        <v>1741</v>
      </c>
      <c r="B1731">
        <f ca="1">IF(OR(INDEX(ORCAMENTO!$AI:$AI,$A1731)&lt;&gt;"",INDEX(ORCAMENTO!$AH:$AH,$A1731)="⚠",INDEX(ORCAMENTO!$AH:$AH,$A1731)="◔"),1,0)</f>
        <v>0</v>
      </c>
      <c r="C1731">
        <f ca="1">SUM($B$1:B1731)</f>
        <v>12</v>
      </c>
    </row>
    <row r="1732" spans="1:3" ht="15" customHeight="1" x14ac:dyDescent="0.25">
      <c r="A1732">
        <f t="shared" si="27"/>
        <v>1742</v>
      </c>
      <c r="B1732">
        <f ca="1">IF(OR(INDEX(ORCAMENTO!$AI:$AI,$A1732)&lt;&gt;"",INDEX(ORCAMENTO!$AH:$AH,$A1732)="⚠",INDEX(ORCAMENTO!$AH:$AH,$A1732)="◔"),1,0)</f>
        <v>0</v>
      </c>
      <c r="C1732">
        <f ca="1">SUM($B$1:B1732)</f>
        <v>12</v>
      </c>
    </row>
    <row r="1733" spans="1:3" ht="15" customHeight="1" x14ac:dyDescent="0.25">
      <c r="A1733">
        <f t="shared" si="27"/>
        <v>1743</v>
      </c>
      <c r="B1733">
        <f ca="1">IF(OR(INDEX(ORCAMENTO!$AI:$AI,$A1733)&lt;&gt;"",INDEX(ORCAMENTO!$AH:$AH,$A1733)="⚠",INDEX(ORCAMENTO!$AH:$AH,$A1733)="◔"),1,0)</f>
        <v>0</v>
      </c>
      <c r="C1733">
        <f ca="1">SUM($B$1:B1733)</f>
        <v>12</v>
      </c>
    </row>
    <row r="1734" spans="1:3" ht="15" customHeight="1" x14ac:dyDescent="0.25">
      <c r="A1734">
        <f t="shared" si="27"/>
        <v>1744</v>
      </c>
      <c r="B1734">
        <f ca="1">IF(OR(INDEX(ORCAMENTO!$AI:$AI,$A1734)&lt;&gt;"",INDEX(ORCAMENTO!$AH:$AH,$A1734)="⚠",INDEX(ORCAMENTO!$AH:$AH,$A1734)="◔"),1,0)</f>
        <v>0</v>
      </c>
      <c r="C1734">
        <f ca="1">SUM($B$1:B1734)</f>
        <v>12</v>
      </c>
    </row>
    <row r="1735" spans="1:3" ht="15" customHeight="1" x14ac:dyDescent="0.25">
      <c r="A1735">
        <f t="shared" si="27"/>
        <v>1745</v>
      </c>
      <c r="B1735">
        <f ca="1">IF(OR(INDEX(ORCAMENTO!$AI:$AI,$A1735)&lt;&gt;"",INDEX(ORCAMENTO!$AH:$AH,$A1735)="⚠",INDEX(ORCAMENTO!$AH:$AH,$A1735)="◔"),1,0)</f>
        <v>0</v>
      </c>
      <c r="C1735">
        <f ca="1">SUM($B$1:B1735)</f>
        <v>12</v>
      </c>
    </row>
    <row r="1736" spans="1:3" ht="15" customHeight="1" x14ac:dyDescent="0.25">
      <c r="A1736">
        <f t="shared" si="27"/>
        <v>1746</v>
      </c>
      <c r="B1736">
        <f ca="1">IF(OR(INDEX(ORCAMENTO!$AI:$AI,$A1736)&lt;&gt;"",INDEX(ORCAMENTO!$AH:$AH,$A1736)="⚠",INDEX(ORCAMENTO!$AH:$AH,$A1736)="◔"),1,0)</f>
        <v>0</v>
      </c>
      <c r="C1736">
        <f ca="1">SUM($B$1:B1736)</f>
        <v>12</v>
      </c>
    </row>
    <row r="1737" spans="1:3" ht="15" customHeight="1" x14ac:dyDescent="0.25">
      <c r="A1737">
        <f t="shared" si="27"/>
        <v>1747</v>
      </c>
      <c r="B1737">
        <f ca="1">IF(OR(INDEX(ORCAMENTO!$AI:$AI,$A1737)&lt;&gt;"",INDEX(ORCAMENTO!$AH:$AH,$A1737)="⚠",INDEX(ORCAMENTO!$AH:$AH,$A1737)="◔"),1,0)</f>
        <v>0</v>
      </c>
      <c r="C1737">
        <f ca="1">SUM($B$1:B1737)</f>
        <v>12</v>
      </c>
    </row>
    <row r="1738" spans="1:3" ht="15" customHeight="1" x14ac:dyDescent="0.25">
      <c r="A1738">
        <f t="shared" si="27"/>
        <v>1748</v>
      </c>
      <c r="B1738">
        <f ca="1">IF(OR(INDEX(ORCAMENTO!$AI:$AI,$A1738)&lt;&gt;"",INDEX(ORCAMENTO!$AH:$AH,$A1738)="⚠",INDEX(ORCAMENTO!$AH:$AH,$A1738)="◔"),1,0)</f>
        <v>0</v>
      </c>
      <c r="C1738">
        <f ca="1">SUM($B$1:B1738)</f>
        <v>12</v>
      </c>
    </row>
    <row r="1739" spans="1:3" ht="15" customHeight="1" x14ac:dyDescent="0.25">
      <c r="A1739">
        <f t="shared" si="27"/>
        <v>1749</v>
      </c>
      <c r="B1739">
        <f ca="1">IF(OR(INDEX(ORCAMENTO!$AI:$AI,$A1739)&lt;&gt;"",INDEX(ORCAMENTO!$AH:$AH,$A1739)="⚠",INDEX(ORCAMENTO!$AH:$AH,$A1739)="◔"),1,0)</f>
        <v>0</v>
      </c>
      <c r="C1739">
        <f ca="1">SUM($B$1:B1739)</f>
        <v>12</v>
      </c>
    </row>
    <row r="1740" spans="1:3" ht="15" customHeight="1" x14ac:dyDescent="0.25">
      <c r="A1740">
        <f t="shared" si="27"/>
        <v>1750</v>
      </c>
      <c r="B1740">
        <f ca="1">IF(OR(INDEX(ORCAMENTO!$AI:$AI,$A1740)&lt;&gt;"",INDEX(ORCAMENTO!$AH:$AH,$A1740)="⚠",INDEX(ORCAMENTO!$AH:$AH,$A1740)="◔"),1,0)</f>
        <v>0</v>
      </c>
      <c r="C1740">
        <f ca="1">SUM($B$1:B1740)</f>
        <v>12</v>
      </c>
    </row>
    <row r="1741" spans="1:3" ht="15" customHeight="1" x14ac:dyDescent="0.25">
      <c r="A1741">
        <f t="shared" si="27"/>
        <v>1751</v>
      </c>
      <c r="B1741">
        <f ca="1">IF(OR(INDEX(ORCAMENTO!$AI:$AI,$A1741)&lt;&gt;"",INDEX(ORCAMENTO!$AH:$AH,$A1741)="⚠",INDEX(ORCAMENTO!$AH:$AH,$A1741)="◔"),1,0)</f>
        <v>0</v>
      </c>
      <c r="C1741">
        <f ca="1">SUM($B$1:B1741)</f>
        <v>12</v>
      </c>
    </row>
    <row r="1742" spans="1:3" ht="15" customHeight="1" x14ac:dyDescent="0.25">
      <c r="A1742">
        <f t="shared" si="27"/>
        <v>1752</v>
      </c>
      <c r="B1742">
        <f ca="1">IF(OR(INDEX(ORCAMENTO!$AI:$AI,$A1742)&lt;&gt;"",INDEX(ORCAMENTO!$AH:$AH,$A1742)="⚠",INDEX(ORCAMENTO!$AH:$AH,$A1742)="◔"),1,0)</f>
        <v>0</v>
      </c>
      <c r="C1742">
        <f ca="1">SUM($B$1:B1742)</f>
        <v>12</v>
      </c>
    </row>
    <row r="1743" spans="1:3" ht="15" customHeight="1" x14ac:dyDescent="0.25">
      <c r="A1743">
        <f t="shared" si="27"/>
        <v>1753</v>
      </c>
      <c r="B1743">
        <f ca="1">IF(OR(INDEX(ORCAMENTO!$AI:$AI,$A1743)&lt;&gt;"",INDEX(ORCAMENTO!$AH:$AH,$A1743)="⚠",INDEX(ORCAMENTO!$AH:$AH,$A1743)="◔"),1,0)</f>
        <v>0</v>
      </c>
      <c r="C1743">
        <f ca="1">SUM($B$1:B1743)</f>
        <v>12</v>
      </c>
    </row>
    <row r="1744" spans="1:3" ht="15" customHeight="1" x14ac:dyDescent="0.25">
      <c r="A1744">
        <f t="shared" si="27"/>
        <v>1754</v>
      </c>
      <c r="B1744">
        <f ca="1">IF(OR(INDEX(ORCAMENTO!$AI:$AI,$A1744)&lt;&gt;"",INDEX(ORCAMENTO!$AH:$AH,$A1744)="⚠",INDEX(ORCAMENTO!$AH:$AH,$A1744)="◔"),1,0)</f>
        <v>0</v>
      </c>
      <c r="C1744">
        <f ca="1">SUM($B$1:B1744)</f>
        <v>12</v>
      </c>
    </row>
    <row r="1745" spans="1:3" ht="15" customHeight="1" x14ac:dyDescent="0.25">
      <c r="A1745">
        <f t="shared" si="27"/>
        <v>1755</v>
      </c>
      <c r="B1745">
        <f ca="1">IF(OR(INDEX(ORCAMENTO!$AI:$AI,$A1745)&lt;&gt;"",INDEX(ORCAMENTO!$AH:$AH,$A1745)="⚠",INDEX(ORCAMENTO!$AH:$AH,$A1745)="◔"),1,0)</f>
        <v>0</v>
      </c>
      <c r="C1745">
        <f ca="1">SUM($B$1:B1745)</f>
        <v>12</v>
      </c>
    </row>
    <row r="1746" spans="1:3" ht="15" customHeight="1" x14ac:dyDescent="0.25">
      <c r="A1746">
        <f t="shared" si="27"/>
        <v>1756</v>
      </c>
      <c r="B1746">
        <f ca="1">IF(OR(INDEX(ORCAMENTO!$AI:$AI,$A1746)&lt;&gt;"",INDEX(ORCAMENTO!$AH:$AH,$A1746)="⚠",INDEX(ORCAMENTO!$AH:$AH,$A1746)="◔"),1,0)</f>
        <v>0</v>
      </c>
      <c r="C1746">
        <f ca="1">SUM($B$1:B1746)</f>
        <v>12</v>
      </c>
    </row>
    <row r="1747" spans="1:3" ht="15" customHeight="1" x14ac:dyDescent="0.25">
      <c r="A1747">
        <f t="shared" si="27"/>
        <v>1757</v>
      </c>
      <c r="B1747">
        <f ca="1">IF(OR(INDEX(ORCAMENTO!$AI:$AI,$A1747)&lt;&gt;"",INDEX(ORCAMENTO!$AH:$AH,$A1747)="⚠",INDEX(ORCAMENTO!$AH:$AH,$A1747)="◔"),1,0)</f>
        <v>0</v>
      </c>
      <c r="C1747">
        <f ca="1">SUM($B$1:B1747)</f>
        <v>12</v>
      </c>
    </row>
    <row r="1748" spans="1:3" ht="15" customHeight="1" x14ac:dyDescent="0.25">
      <c r="A1748">
        <f t="shared" si="27"/>
        <v>1758</v>
      </c>
      <c r="B1748">
        <f ca="1">IF(OR(INDEX(ORCAMENTO!$AI:$AI,$A1748)&lt;&gt;"",INDEX(ORCAMENTO!$AH:$AH,$A1748)="⚠",INDEX(ORCAMENTO!$AH:$AH,$A1748)="◔"),1,0)</f>
        <v>0</v>
      </c>
      <c r="C1748">
        <f ca="1">SUM($B$1:B1748)</f>
        <v>12</v>
      </c>
    </row>
    <row r="1749" spans="1:3" ht="15" customHeight="1" x14ac:dyDescent="0.25">
      <c r="A1749">
        <f t="shared" si="27"/>
        <v>1759</v>
      </c>
      <c r="B1749">
        <f ca="1">IF(OR(INDEX(ORCAMENTO!$AI:$AI,$A1749)&lt;&gt;"",INDEX(ORCAMENTO!$AH:$AH,$A1749)="⚠",INDEX(ORCAMENTO!$AH:$AH,$A1749)="◔"),1,0)</f>
        <v>0</v>
      </c>
      <c r="C1749">
        <f ca="1">SUM($B$1:B1749)</f>
        <v>12</v>
      </c>
    </row>
    <row r="1750" spans="1:3" ht="15" customHeight="1" x14ac:dyDescent="0.25">
      <c r="A1750">
        <f t="shared" si="27"/>
        <v>1760</v>
      </c>
      <c r="B1750">
        <f ca="1">IF(OR(INDEX(ORCAMENTO!$AI:$AI,$A1750)&lt;&gt;"",INDEX(ORCAMENTO!$AH:$AH,$A1750)="⚠",INDEX(ORCAMENTO!$AH:$AH,$A1750)="◔"),1,0)</f>
        <v>0</v>
      </c>
      <c r="C1750">
        <f ca="1">SUM($B$1:B1750)</f>
        <v>12</v>
      </c>
    </row>
    <row r="1751" spans="1:3" ht="15" customHeight="1" x14ac:dyDescent="0.25">
      <c r="A1751">
        <f t="shared" si="27"/>
        <v>1761</v>
      </c>
      <c r="B1751">
        <f ca="1">IF(OR(INDEX(ORCAMENTO!$AI:$AI,$A1751)&lt;&gt;"",INDEX(ORCAMENTO!$AH:$AH,$A1751)="⚠",INDEX(ORCAMENTO!$AH:$AH,$A1751)="◔"),1,0)</f>
        <v>0</v>
      </c>
      <c r="C1751">
        <f ca="1">SUM($B$1:B1751)</f>
        <v>12</v>
      </c>
    </row>
    <row r="1752" spans="1:3" ht="15" customHeight="1" x14ac:dyDescent="0.25">
      <c r="A1752">
        <f t="shared" si="27"/>
        <v>1762</v>
      </c>
      <c r="B1752">
        <f ca="1">IF(OR(INDEX(ORCAMENTO!$AI:$AI,$A1752)&lt;&gt;"",INDEX(ORCAMENTO!$AH:$AH,$A1752)="⚠",INDEX(ORCAMENTO!$AH:$AH,$A1752)="◔"),1,0)</f>
        <v>0</v>
      </c>
      <c r="C1752">
        <f ca="1">SUM($B$1:B1752)</f>
        <v>12</v>
      </c>
    </row>
    <row r="1753" spans="1:3" ht="15" customHeight="1" x14ac:dyDescent="0.25">
      <c r="A1753">
        <f t="shared" si="27"/>
        <v>1763</v>
      </c>
      <c r="B1753">
        <f ca="1">IF(OR(INDEX(ORCAMENTO!$AI:$AI,$A1753)&lt;&gt;"",INDEX(ORCAMENTO!$AH:$AH,$A1753)="⚠",INDEX(ORCAMENTO!$AH:$AH,$A1753)="◔"),1,0)</f>
        <v>0</v>
      </c>
      <c r="C1753">
        <f ca="1">SUM($B$1:B1753)</f>
        <v>12</v>
      </c>
    </row>
    <row r="1754" spans="1:3" ht="15" customHeight="1" x14ac:dyDescent="0.25">
      <c r="A1754">
        <f t="shared" si="27"/>
        <v>1764</v>
      </c>
      <c r="B1754">
        <f ca="1">IF(OR(INDEX(ORCAMENTO!$AI:$AI,$A1754)&lt;&gt;"",INDEX(ORCAMENTO!$AH:$AH,$A1754)="⚠",INDEX(ORCAMENTO!$AH:$AH,$A1754)="◔"),1,0)</f>
        <v>0</v>
      </c>
      <c r="C1754">
        <f ca="1">SUM($B$1:B1754)</f>
        <v>12</v>
      </c>
    </row>
    <row r="1755" spans="1:3" ht="15" customHeight="1" x14ac:dyDescent="0.25">
      <c r="A1755">
        <f t="shared" si="27"/>
        <v>1765</v>
      </c>
      <c r="B1755">
        <f ca="1">IF(OR(INDEX(ORCAMENTO!$AI:$AI,$A1755)&lt;&gt;"",INDEX(ORCAMENTO!$AH:$AH,$A1755)="⚠",INDEX(ORCAMENTO!$AH:$AH,$A1755)="◔"),1,0)</f>
        <v>0</v>
      </c>
      <c r="C1755">
        <f ca="1">SUM($B$1:B1755)</f>
        <v>12</v>
      </c>
    </row>
    <row r="1756" spans="1:3" ht="15" customHeight="1" x14ac:dyDescent="0.25">
      <c r="A1756">
        <f t="shared" si="27"/>
        <v>1766</v>
      </c>
      <c r="B1756">
        <f ca="1">IF(OR(INDEX(ORCAMENTO!$AI:$AI,$A1756)&lt;&gt;"",INDEX(ORCAMENTO!$AH:$AH,$A1756)="⚠",INDEX(ORCAMENTO!$AH:$AH,$A1756)="◔"),1,0)</f>
        <v>0</v>
      </c>
      <c r="C1756">
        <f ca="1">SUM($B$1:B1756)</f>
        <v>12</v>
      </c>
    </row>
    <row r="1757" spans="1:3" ht="15" customHeight="1" x14ac:dyDescent="0.25">
      <c r="A1757">
        <f t="shared" si="27"/>
        <v>1767</v>
      </c>
      <c r="B1757">
        <f ca="1">IF(OR(INDEX(ORCAMENTO!$AI:$AI,$A1757)&lt;&gt;"",INDEX(ORCAMENTO!$AH:$AH,$A1757)="⚠",INDEX(ORCAMENTO!$AH:$AH,$A1757)="◔"),1,0)</f>
        <v>0</v>
      </c>
      <c r="C1757">
        <f ca="1">SUM($B$1:B1757)</f>
        <v>12</v>
      </c>
    </row>
    <row r="1758" spans="1:3" ht="15" customHeight="1" x14ac:dyDescent="0.25">
      <c r="A1758">
        <f t="shared" si="27"/>
        <v>1768</v>
      </c>
      <c r="B1758">
        <f ca="1">IF(OR(INDEX(ORCAMENTO!$AI:$AI,$A1758)&lt;&gt;"",INDEX(ORCAMENTO!$AH:$AH,$A1758)="⚠",INDEX(ORCAMENTO!$AH:$AH,$A1758)="◔"),1,0)</f>
        <v>0</v>
      </c>
      <c r="C1758">
        <f ca="1">SUM($B$1:B1758)</f>
        <v>12</v>
      </c>
    </row>
    <row r="1759" spans="1:3" ht="15" customHeight="1" x14ac:dyDescent="0.25">
      <c r="A1759">
        <f t="shared" si="27"/>
        <v>1769</v>
      </c>
      <c r="B1759">
        <f ca="1">IF(OR(INDEX(ORCAMENTO!$AI:$AI,$A1759)&lt;&gt;"",INDEX(ORCAMENTO!$AH:$AH,$A1759)="⚠",INDEX(ORCAMENTO!$AH:$AH,$A1759)="◔"),1,0)</f>
        <v>0</v>
      </c>
      <c r="C1759">
        <f ca="1">SUM($B$1:B1759)</f>
        <v>12</v>
      </c>
    </row>
    <row r="1760" spans="1:3" ht="15" customHeight="1" x14ac:dyDescent="0.25">
      <c r="A1760">
        <f t="shared" si="27"/>
        <v>1770</v>
      </c>
      <c r="B1760">
        <f ca="1">IF(OR(INDEX(ORCAMENTO!$AI:$AI,$A1760)&lt;&gt;"",INDEX(ORCAMENTO!$AH:$AH,$A1760)="⚠",INDEX(ORCAMENTO!$AH:$AH,$A1760)="◔"),1,0)</f>
        <v>0</v>
      </c>
      <c r="C1760">
        <f ca="1">SUM($B$1:B1760)</f>
        <v>12</v>
      </c>
    </row>
    <row r="1761" spans="1:3" ht="15" customHeight="1" x14ac:dyDescent="0.25">
      <c r="A1761">
        <f t="shared" si="27"/>
        <v>1771</v>
      </c>
      <c r="B1761">
        <f ca="1">IF(OR(INDEX(ORCAMENTO!$AI:$AI,$A1761)&lt;&gt;"",INDEX(ORCAMENTO!$AH:$AH,$A1761)="⚠",INDEX(ORCAMENTO!$AH:$AH,$A1761)="◔"),1,0)</f>
        <v>0</v>
      </c>
      <c r="C1761">
        <f ca="1">SUM($B$1:B1761)</f>
        <v>12</v>
      </c>
    </row>
    <row r="1762" spans="1:3" ht="15" customHeight="1" x14ac:dyDescent="0.25">
      <c r="A1762">
        <f t="shared" si="27"/>
        <v>1772</v>
      </c>
      <c r="B1762">
        <f ca="1">IF(OR(INDEX(ORCAMENTO!$AI:$AI,$A1762)&lt;&gt;"",INDEX(ORCAMENTO!$AH:$AH,$A1762)="⚠",INDEX(ORCAMENTO!$AH:$AH,$A1762)="◔"),1,0)</f>
        <v>0</v>
      </c>
      <c r="C1762">
        <f ca="1">SUM($B$1:B1762)</f>
        <v>12</v>
      </c>
    </row>
    <row r="1763" spans="1:3" ht="15" customHeight="1" x14ac:dyDescent="0.25">
      <c r="A1763">
        <f t="shared" si="27"/>
        <v>1773</v>
      </c>
      <c r="B1763">
        <f ca="1">IF(OR(INDEX(ORCAMENTO!$AI:$AI,$A1763)&lt;&gt;"",INDEX(ORCAMENTO!$AH:$AH,$A1763)="⚠",INDEX(ORCAMENTO!$AH:$AH,$A1763)="◔"),1,0)</f>
        <v>0</v>
      </c>
      <c r="C1763">
        <f ca="1">SUM($B$1:B1763)</f>
        <v>12</v>
      </c>
    </row>
    <row r="1764" spans="1:3" ht="15" customHeight="1" x14ac:dyDescent="0.25">
      <c r="A1764">
        <f t="shared" si="27"/>
        <v>1774</v>
      </c>
      <c r="B1764">
        <f ca="1">IF(OR(INDEX(ORCAMENTO!$AI:$AI,$A1764)&lt;&gt;"",INDEX(ORCAMENTO!$AH:$AH,$A1764)="⚠",INDEX(ORCAMENTO!$AH:$AH,$A1764)="◔"),1,0)</f>
        <v>0</v>
      </c>
      <c r="C1764">
        <f ca="1">SUM($B$1:B1764)</f>
        <v>12</v>
      </c>
    </row>
    <row r="1765" spans="1:3" ht="15" customHeight="1" x14ac:dyDescent="0.25">
      <c r="A1765">
        <f t="shared" si="27"/>
        <v>1775</v>
      </c>
      <c r="B1765">
        <f ca="1">IF(OR(INDEX(ORCAMENTO!$AI:$AI,$A1765)&lt;&gt;"",INDEX(ORCAMENTO!$AH:$AH,$A1765)="⚠",INDEX(ORCAMENTO!$AH:$AH,$A1765)="◔"),1,0)</f>
        <v>0</v>
      </c>
      <c r="C1765">
        <f ca="1">SUM($B$1:B1765)</f>
        <v>12</v>
      </c>
    </row>
    <row r="1766" spans="1:3" ht="15" customHeight="1" x14ac:dyDescent="0.25">
      <c r="A1766">
        <f t="shared" si="27"/>
        <v>1776</v>
      </c>
      <c r="B1766">
        <f ca="1">IF(OR(INDEX(ORCAMENTO!$AI:$AI,$A1766)&lt;&gt;"",INDEX(ORCAMENTO!$AH:$AH,$A1766)="⚠",INDEX(ORCAMENTO!$AH:$AH,$A1766)="◔"),1,0)</f>
        <v>0</v>
      </c>
      <c r="C1766">
        <f ca="1">SUM($B$1:B1766)</f>
        <v>12</v>
      </c>
    </row>
    <row r="1767" spans="1:3" ht="15" customHeight="1" x14ac:dyDescent="0.25">
      <c r="A1767">
        <f t="shared" si="27"/>
        <v>1777</v>
      </c>
      <c r="B1767">
        <f ca="1">IF(OR(INDEX(ORCAMENTO!$AI:$AI,$A1767)&lt;&gt;"",INDEX(ORCAMENTO!$AH:$AH,$A1767)="⚠",INDEX(ORCAMENTO!$AH:$AH,$A1767)="◔"),1,0)</f>
        <v>0</v>
      </c>
      <c r="C1767">
        <f ca="1">SUM($B$1:B1767)</f>
        <v>12</v>
      </c>
    </row>
    <row r="1768" spans="1:3" ht="15" customHeight="1" x14ac:dyDescent="0.25">
      <c r="A1768">
        <f t="shared" si="27"/>
        <v>1778</v>
      </c>
      <c r="B1768">
        <f ca="1">IF(OR(INDEX(ORCAMENTO!$AI:$AI,$A1768)&lt;&gt;"",INDEX(ORCAMENTO!$AH:$AH,$A1768)="⚠",INDEX(ORCAMENTO!$AH:$AH,$A1768)="◔"),1,0)</f>
        <v>0</v>
      </c>
      <c r="C1768">
        <f ca="1">SUM($B$1:B1768)</f>
        <v>12</v>
      </c>
    </row>
    <row r="1769" spans="1:3" ht="15" customHeight="1" x14ac:dyDescent="0.25">
      <c r="A1769">
        <f t="shared" si="27"/>
        <v>1779</v>
      </c>
      <c r="B1769">
        <f ca="1">IF(OR(INDEX(ORCAMENTO!$AI:$AI,$A1769)&lt;&gt;"",INDEX(ORCAMENTO!$AH:$AH,$A1769)="⚠",INDEX(ORCAMENTO!$AH:$AH,$A1769)="◔"),1,0)</f>
        <v>0</v>
      </c>
      <c r="C1769">
        <f ca="1">SUM($B$1:B1769)</f>
        <v>12</v>
      </c>
    </row>
    <row r="1770" spans="1:3" ht="15" customHeight="1" x14ac:dyDescent="0.25">
      <c r="A1770">
        <f t="shared" si="27"/>
        <v>1780</v>
      </c>
      <c r="B1770">
        <f ca="1">IF(OR(INDEX(ORCAMENTO!$AI:$AI,$A1770)&lt;&gt;"",INDEX(ORCAMENTO!$AH:$AH,$A1770)="⚠",INDEX(ORCAMENTO!$AH:$AH,$A1770)="◔"),1,0)</f>
        <v>0</v>
      </c>
      <c r="C1770">
        <f ca="1">SUM($B$1:B1770)</f>
        <v>12</v>
      </c>
    </row>
    <row r="1771" spans="1:3" ht="15" customHeight="1" x14ac:dyDescent="0.25">
      <c r="A1771">
        <f t="shared" si="27"/>
        <v>1781</v>
      </c>
      <c r="B1771">
        <f ca="1">IF(OR(INDEX(ORCAMENTO!$AI:$AI,$A1771)&lt;&gt;"",INDEX(ORCAMENTO!$AH:$AH,$A1771)="⚠",INDEX(ORCAMENTO!$AH:$AH,$A1771)="◔"),1,0)</f>
        <v>0</v>
      </c>
      <c r="C1771">
        <f ca="1">SUM($B$1:B1771)</f>
        <v>12</v>
      </c>
    </row>
    <row r="1772" spans="1:3" ht="15" customHeight="1" x14ac:dyDescent="0.25">
      <c r="A1772">
        <f t="shared" si="27"/>
        <v>1782</v>
      </c>
      <c r="B1772">
        <f ca="1">IF(OR(INDEX(ORCAMENTO!$AI:$AI,$A1772)&lt;&gt;"",INDEX(ORCAMENTO!$AH:$AH,$A1772)="⚠",INDEX(ORCAMENTO!$AH:$AH,$A1772)="◔"),1,0)</f>
        <v>0</v>
      </c>
      <c r="C1772">
        <f ca="1">SUM($B$1:B1772)</f>
        <v>12</v>
      </c>
    </row>
    <row r="1773" spans="1:3" ht="15" customHeight="1" x14ac:dyDescent="0.25">
      <c r="A1773">
        <f t="shared" si="27"/>
        <v>1783</v>
      </c>
      <c r="B1773">
        <f ca="1">IF(OR(INDEX(ORCAMENTO!$AI:$AI,$A1773)&lt;&gt;"",INDEX(ORCAMENTO!$AH:$AH,$A1773)="⚠",INDEX(ORCAMENTO!$AH:$AH,$A1773)="◔"),1,0)</f>
        <v>0</v>
      </c>
      <c r="C1773">
        <f ca="1">SUM($B$1:B1773)</f>
        <v>12</v>
      </c>
    </row>
    <row r="1774" spans="1:3" ht="15" customHeight="1" x14ac:dyDescent="0.25">
      <c r="A1774">
        <f t="shared" si="27"/>
        <v>1784</v>
      </c>
      <c r="B1774">
        <f ca="1">IF(OR(INDEX(ORCAMENTO!$AI:$AI,$A1774)&lt;&gt;"",INDEX(ORCAMENTO!$AH:$AH,$A1774)="⚠",INDEX(ORCAMENTO!$AH:$AH,$A1774)="◔"),1,0)</f>
        <v>0</v>
      </c>
      <c r="C1774">
        <f ca="1">SUM($B$1:B1774)</f>
        <v>12</v>
      </c>
    </row>
    <row r="1775" spans="1:3" ht="15" customHeight="1" x14ac:dyDescent="0.25">
      <c r="A1775">
        <f t="shared" si="27"/>
        <v>1785</v>
      </c>
      <c r="B1775">
        <f ca="1">IF(OR(INDEX(ORCAMENTO!$AI:$AI,$A1775)&lt;&gt;"",INDEX(ORCAMENTO!$AH:$AH,$A1775)="⚠",INDEX(ORCAMENTO!$AH:$AH,$A1775)="◔"),1,0)</f>
        <v>0</v>
      </c>
      <c r="C1775">
        <f ca="1">SUM($B$1:B1775)</f>
        <v>12</v>
      </c>
    </row>
    <row r="1776" spans="1:3" ht="15" customHeight="1" x14ac:dyDescent="0.25">
      <c r="A1776">
        <f t="shared" si="27"/>
        <v>1786</v>
      </c>
      <c r="B1776">
        <f ca="1">IF(OR(INDEX(ORCAMENTO!$AI:$AI,$A1776)&lt;&gt;"",INDEX(ORCAMENTO!$AH:$AH,$A1776)="⚠",INDEX(ORCAMENTO!$AH:$AH,$A1776)="◔"),1,0)</f>
        <v>0</v>
      </c>
      <c r="C1776">
        <f ca="1">SUM($B$1:B1776)</f>
        <v>12</v>
      </c>
    </row>
    <row r="1777" spans="1:3" ht="15" customHeight="1" x14ac:dyDescent="0.25">
      <c r="A1777">
        <f t="shared" si="27"/>
        <v>1787</v>
      </c>
      <c r="B1777">
        <f ca="1">IF(OR(INDEX(ORCAMENTO!$AI:$AI,$A1777)&lt;&gt;"",INDEX(ORCAMENTO!$AH:$AH,$A1777)="⚠",INDEX(ORCAMENTO!$AH:$AH,$A1777)="◔"),1,0)</f>
        <v>0</v>
      </c>
      <c r="C1777">
        <f ca="1">SUM($B$1:B1777)</f>
        <v>12</v>
      </c>
    </row>
    <row r="1778" spans="1:3" ht="15" customHeight="1" x14ac:dyDescent="0.25">
      <c r="A1778">
        <f t="shared" si="27"/>
        <v>1788</v>
      </c>
      <c r="B1778">
        <f ca="1">IF(OR(INDEX(ORCAMENTO!$AI:$AI,$A1778)&lt;&gt;"",INDEX(ORCAMENTO!$AH:$AH,$A1778)="⚠",INDEX(ORCAMENTO!$AH:$AH,$A1778)="◔"),1,0)</f>
        <v>0</v>
      </c>
      <c r="C1778">
        <f ca="1">SUM($B$1:B1778)</f>
        <v>12</v>
      </c>
    </row>
    <row r="1779" spans="1:3" ht="15" customHeight="1" x14ac:dyDescent="0.25">
      <c r="A1779">
        <f t="shared" si="27"/>
        <v>1789</v>
      </c>
      <c r="B1779">
        <f ca="1">IF(OR(INDEX(ORCAMENTO!$AI:$AI,$A1779)&lt;&gt;"",INDEX(ORCAMENTO!$AH:$AH,$A1779)="⚠",INDEX(ORCAMENTO!$AH:$AH,$A1779)="◔"),1,0)</f>
        <v>0</v>
      </c>
      <c r="C1779">
        <f ca="1">SUM($B$1:B1779)</f>
        <v>12</v>
      </c>
    </row>
    <row r="1780" spans="1:3" ht="15" customHeight="1" x14ac:dyDescent="0.25">
      <c r="A1780">
        <f t="shared" si="27"/>
        <v>1790</v>
      </c>
      <c r="B1780">
        <f ca="1">IF(OR(INDEX(ORCAMENTO!$AI:$AI,$A1780)&lt;&gt;"",INDEX(ORCAMENTO!$AH:$AH,$A1780)="⚠",INDEX(ORCAMENTO!$AH:$AH,$A1780)="◔"),1,0)</f>
        <v>0</v>
      </c>
      <c r="C1780">
        <f ca="1">SUM($B$1:B1780)</f>
        <v>12</v>
      </c>
    </row>
    <row r="1781" spans="1:3" ht="15" customHeight="1" x14ac:dyDescent="0.25">
      <c r="A1781">
        <f t="shared" si="27"/>
        <v>1791</v>
      </c>
      <c r="B1781">
        <f ca="1">IF(OR(INDEX(ORCAMENTO!$AI:$AI,$A1781)&lt;&gt;"",INDEX(ORCAMENTO!$AH:$AH,$A1781)="⚠",INDEX(ORCAMENTO!$AH:$AH,$A1781)="◔"),1,0)</f>
        <v>0</v>
      </c>
      <c r="C1781">
        <f ca="1">SUM($B$1:B1781)</f>
        <v>12</v>
      </c>
    </row>
    <row r="1782" spans="1:3" ht="15" customHeight="1" x14ac:dyDescent="0.25">
      <c r="A1782">
        <f t="shared" si="27"/>
        <v>1792</v>
      </c>
      <c r="B1782">
        <f ca="1">IF(OR(INDEX(ORCAMENTO!$AI:$AI,$A1782)&lt;&gt;"",INDEX(ORCAMENTO!$AH:$AH,$A1782)="⚠",INDEX(ORCAMENTO!$AH:$AH,$A1782)="◔"),1,0)</f>
        <v>0</v>
      </c>
      <c r="C1782">
        <f ca="1">SUM($B$1:B1782)</f>
        <v>12</v>
      </c>
    </row>
    <row r="1783" spans="1:3" ht="15" customHeight="1" x14ac:dyDescent="0.25">
      <c r="A1783">
        <f t="shared" si="27"/>
        <v>1793</v>
      </c>
      <c r="B1783">
        <f ca="1">IF(OR(INDEX(ORCAMENTO!$AI:$AI,$A1783)&lt;&gt;"",INDEX(ORCAMENTO!$AH:$AH,$A1783)="⚠",INDEX(ORCAMENTO!$AH:$AH,$A1783)="◔"),1,0)</f>
        <v>0</v>
      </c>
      <c r="C1783">
        <f ca="1">SUM($B$1:B1783)</f>
        <v>12</v>
      </c>
    </row>
    <row r="1784" spans="1:3" ht="15" customHeight="1" x14ac:dyDescent="0.25">
      <c r="A1784">
        <f t="shared" si="27"/>
        <v>1794</v>
      </c>
      <c r="B1784">
        <f ca="1">IF(OR(INDEX(ORCAMENTO!$AI:$AI,$A1784)&lt;&gt;"",INDEX(ORCAMENTO!$AH:$AH,$A1784)="⚠",INDEX(ORCAMENTO!$AH:$AH,$A1784)="◔"),1,0)</f>
        <v>0</v>
      </c>
      <c r="C1784">
        <f ca="1">SUM($B$1:B1784)</f>
        <v>12</v>
      </c>
    </row>
    <row r="1785" spans="1:3" ht="15" customHeight="1" x14ac:dyDescent="0.25">
      <c r="A1785">
        <f t="shared" si="27"/>
        <v>1795</v>
      </c>
      <c r="B1785">
        <f ca="1">IF(OR(INDEX(ORCAMENTO!$AI:$AI,$A1785)&lt;&gt;"",INDEX(ORCAMENTO!$AH:$AH,$A1785)="⚠",INDEX(ORCAMENTO!$AH:$AH,$A1785)="◔"),1,0)</f>
        <v>0</v>
      </c>
      <c r="C1785">
        <f ca="1">SUM($B$1:B1785)</f>
        <v>12</v>
      </c>
    </row>
    <row r="1786" spans="1:3" ht="15" customHeight="1" x14ac:dyDescent="0.25">
      <c r="A1786">
        <f t="shared" si="27"/>
        <v>1796</v>
      </c>
      <c r="B1786">
        <f ca="1">IF(OR(INDEX(ORCAMENTO!$AI:$AI,$A1786)&lt;&gt;"",INDEX(ORCAMENTO!$AH:$AH,$A1786)="⚠",INDEX(ORCAMENTO!$AH:$AH,$A1786)="◔"),1,0)</f>
        <v>0</v>
      </c>
      <c r="C1786">
        <f ca="1">SUM($B$1:B1786)</f>
        <v>12</v>
      </c>
    </row>
    <row r="1787" spans="1:3" ht="15" customHeight="1" x14ac:dyDescent="0.25">
      <c r="A1787">
        <f t="shared" si="27"/>
        <v>1797</v>
      </c>
      <c r="B1787">
        <f ca="1">IF(OR(INDEX(ORCAMENTO!$AI:$AI,$A1787)&lt;&gt;"",INDEX(ORCAMENTO!$AH:$AH,$A1787)="⚠",INDEX(ORCAMENTO!$AH:$AH,$A1787)="◔"),1,0)</f>
        <v>0</v>
      </c>
      <c r="C1787">
        <f ca="1">SUM($B$1:B1787)</f>
        <v>12</v>
      </c>
    </row>
    <row r="1788" spans="1:3" ht="15" customHeight="1" x14ac:dyDescent="0.25">
      <c r="A1788">
        <f t="shared" si="27"/>
        <v>1798</v>
      </c>
      <c r="B1788">
        <f ca="1">IF(OR(INDEX(ORCAMENTO!$AI:$AI,$A1788)&lt;&gt;"",INDEX(ORCAMENTO!$AH:$AH,$A1788)="⚠",INDEX(ORCAMENTO!$AH:$AH,$A1788)="◔"),1,0)</f>
        <v>0</v>
      </c>
      <c r="C1788">
        <f ca="1">SUM($B$1:B1788)</f>
        <v>12</v>
      </c>
    </row>
    <row r="1789" spans="1:3" ht="15" customHeight="1" x14ac:dyDescent="0.25">
      <c r="A1789">
        <f t="shared" si="27"/>
        <v>1799</v>
      </c>
      <c r="B1789">
        <f ca="1">IF(OR(INDEX(ORCAMENTO!$AI:$AI,$A1789)&lt;&gt;"",INDEX(ORCAMENTO!$AH:$AH,$A1789)="⚠",INDEX(ORCAMENTO!$AH:$AH,$A1789)="◔"),1,0)</f>
        <v>0</v>
      </c>
      <c r="C1789">
        <f ca="1">SUM($B$1:B1789)</f>
        <v>12</v>
      </c>
    </row>
    <row r="1790" spans="1:3" ht="15" customHeight="1" x14ac:dyDescent="0.25">
      <c r="A1790">
        <f t="shared" si="27"/>
        <v>1800</v>
      </c>
      <c r="B1790">
        <f ca="1">IF(OR(INDEX(ORCAMENTO!$AI:$AI,$A1790)&lt;&gt;"",INDEX(ORCAMENTO!$AH:$AH,$A1790)="⚠",INDEX(ORCAMENTO!$AH:$AH,$A1790)="◔"),1,0)</f>
        <v>0</v>
      </c>
      <c r="C1790">
        <f ca="1">SUM($B$1:B1790)</f>
        <v>12</v>
      </c>
    </row>
    <row r="1791" spans="1:3" ht="15" customHeight="1" x14ac:dyDescent="0.25">
      <c r="A1791">
        <f t="shared" si="27"/>
        <v>1801</v>
      </c>
      <c r="B1791">
        <f ca="1">IF(OR(INDEX(ORCAMENTO!$AI:$AI,$A1791)&lt;&gt;"",INDEX(ORCAMENTO!$AH:$AH,$A1791)="⚠",INDEX(ORCAMENTO!$AH:$AH,$A1791)="◔"),1,0)</f>
        <v>0</v>
      </c>
      <c r="C1791">
        <f ca="1">SUM($B$1:B1791)</f>
        <v>12</v>
      </c>
    </row>
    <row r="1792" spans="1:3" ht="15" customHeight="1" x14ac:dyDescent="0.25">
      <c r="A1792">
        <f t="shared" si="27"/>
        <v>1802</v>
      </c>
      <c r="B1792">
        <f ca="1">IF(OR(INDEX(ORCAMENTO!$AI:$AI,$A1792)&lt;&gt;"",INDEX(ORCAMENTO!$AH:$AH,$A1792)="⚠",INDEX(ORCAMENTO!$AH:$AH,$A1792)="◔"),1,0)</f>
        <v>0</v>
      </c>
      <c r="C1792">
        <f ca="1">SUM($B$1:B1792)</f>
        <v>12</v>
      </c>
    </row>
    <row r="1793" spans="1:3" ht="15" customHeight="1" x14ac:dyDescent="0.25">
      <c r="A1793">
        <f t="shared" ref="A1793:A1856" si="28">ROW()+10</f>
        <v>1803</v>
      </c>
      <c r="B1793">
        <f ca="1">IF(OR(INDEX(ORCAMENTO!$AI:$AI,$A1793)&lt;&gt;"",INDEX(ORCAMENTO!$AH:$AH,$A1793)="⚠",INDEX(ORCAMENTO!$AH:$AH,$A1793)="◔"),1,0)</f>
        <v>0</v>
      </c>
      <c r="C1793">
        <f ca="1">SUM($B$1:B1793)</f>
        <v>12</v>
      </c>
    </row>
    <row r="1794" spans="1:3" ht="15" customHeight="1" x14ac:dyDescent="0.25">
      <c r="A1794">
        <f t="shared" si="28"/>
        <v>1804</v>
      </c>
      <c r="B1794">
        <f ca="1">IF(OR(INDEX(ORCAMENTO!$AI:$AI,$A1794)&lt;&gt;"",INDEX(ORCAMENTO!$AH:$AH,$A1794)="⚠",INDEX(ORCAMENTO!$AH:$AH,$A1794)="◔"),1,0)</f>
        <v>0</v>
      </c>
      <c r="C1794">
        <f ca="1">SUM($B$1:B1794)</f>
        <v>12</v>
      </c>
    </row>
    <row r="1795" spans="1:3" ht="15" customHeight="1" x14ac:dyDescent="0.25">
      <c r="A1795">
        <f t="shared" si="28"/>
        <v>1805</v>
      </c>
      <c r="B1795">
        <f ca="1">IF(OR(INDEX(ORCAMENTO!$AI:$AI,$A1795)&lt;&gt;"",INDEX(ORCAMENTO!$AH:$AH,$A1795)="⚠",INDEX(ORCAMENTO!$AH:$AH,$A1795)="◔"),1,0)</f>
        <v>0</v>
      </c>
      <c r="C1795">
        <f ca="1">SUM($B$1:B1795)</f>
        <v>12</v>
      </c>
    </row>
    <row r="1796" spans="1:3" ht="15" customHeight="1" x14ac:dyDescent="0.25">
      <c r="A1796">
        <f t="shared" si="28"/>
        <v>1806</v>
      </c>
      <c r="B1796">
        <f ca="1">IF(OR(INDEX(ORCAMENTO!$AI:$AI,$A1796)&lt;&gt;"",INDEX(ORCAMENTO!$AH:$AH,$A1796)="⚠",INDEX(ORCAMENTO!$AH:$AH,$A1796)="◔"),1,0)</f>
        <v>0</v>
      </c>
      <c r="C1796">
        <f ca="1">SUM($B$1:B1796)</f>
        <v>12</v>
      </c>
    </row>
    <row r="1797" spans="1:3" ht="15" customHeight="1" x14ac:dyDescent="0.25">
      <c r="A1797">
        <f t="shared" si="28"/>
        <v>1807</v>
      </c>
      <c r="B1797">
        <f ca="1">IF(OR(INDEX(ORCAMENTO!$AI:$AI,$A1797)&lt;&gt;"",INDEX(ORCAMENTO!$AH:$AH,$A1797)="⚠",INDEX(ORCAMENTO!$AH:$AH,$A1797)="◔"),1,0)</f>
        <v>0</v>
      </c>
      <c r="C1797">
        <f ca="1">SUM($B$1:B1797)</f>
        <v>12</v>
      </c>
    </row>
    <row r="1798" spans="1:3" ht="15" customHeight="1" x14ac:dyDescent="0.25">
      <c r="A1798">
        <f t="shared" si="28"/>
        <v>1808</v>
      </c>
      <c r="B1798">
        <f ca="1">IF(OR(INDEX(ORCAMENTO!$AI:$AI,$A1798)&lt;&gt;"",INDEX(ORCAMENTO!$AH:$AH,$A1798)="⚠",INDEX(ORCAMENTO!$AH:$AH,$A1798)="◔"),1,0)</f>
        <v>0</v>
      </c>
      <c r="C1798">
        <f ca="1">SUM($B$1:B1798)</f>
        <v>12</v>
      </c>
    </row>
    <row r="1799" spans="1:3" ht="15" customHeight="1" x14ac:dyDescent="0.25">
      <c r="A1799">
        <f t="shared" si="28"/>
        <v>1809</v>
      </c>
      <c r="B1799">
        <f ca="1">IF(OR(INDEX(ORCAMENTO!$AI:$AI,$A1799)&lt;&gt;"",INDEX(ORCAMENTO!$AH:$AH,$A1799)="⚠",INDEX(ORCAMENTO!$AH:$AH,$A1799)="◔"),1,0)</f>
        <v>0</v>
      </c>
      <c r="C1799">
        <f ca="1">SUM($B$1:B1799)</f>
        <v>12</v>
      </c>
    </row>
    <row r="1800" spans="1:3" ht="15" customHeight="1" x14ac:dyDescent="0.25">
      <c r="A1800">
        <f t="shared" si="28"/>
        <v>1810</v>
      </c>
      <c r="B1800">
        <f ca="1">IF(OR(INDEX(ORCAMENTO!$AI:$AI,$A1800)&lt;&gt;"",INDEX(ORCAMENTO!$AH:$AH,$A1800)="⚠",INDEX(ORCAMENTO!$AH:$AH,$A1800)="◔"),1,0)</f>
        <v>0</v>
      </c>
      <c r="C1800">
        <f ca="1">SUM($B$1:B1800)</f>
        <v>12</v>
      </c>
    </row>
    <row r="1801" spans="1:3" ht="15" customHeight="1" x14ac:dyDescent="0.25">
      <c r="A1801">
        <f t="shared" si="28"/>
        <v>1811</v>
      </c>
      <c r="B1801">
        <f ca="1">IF(OR(INDEX(ORCAMENTO!$AI:$AI,$A1801)&lt;&gt;"",INDEX(ORCAMENTO!$AH:$AH,$A1801)="⚠",INDEX(ORCAMENTO!$AH:$AH,$A1801)="◔"),1,0)</f>
        <v>0</v>
      </c>
      <c r="C1801">
        <f ca="1">SUM($B$1:B1801)</f>
        <v>12</v>
      </c>
    </row>
    <row r="1802" spans="1:3" ht="15" customHeight="1" x14ac:dyDescent="0.25">
      <c r="A1802">
        <f t="shared" si="28"/>
        <v>1812</v>
      </c>
      <c r="B1802">
        <f ca="1">IF(OR(INDEX(ORCAMENTO!$AI:$AI,$A1802)&lt;&gt;"",INDEX(ORCAMENTO!$AH:$AH,$A1802)="⚠",INDEX(ORCAMENTO!$AH:$AH,$A1802)="◔"),1,0)</f>
        <v>0</v>
      </c>
      <c r="C1802">
        <f ca="1">SUM($B$1:B1802)</f>
        <v>12</v>
      </c>
    </row>
    <row r="1803" spans="1:3" ht="15" customHeight="1" x14ac:dyDescent="0.25">
      <c r="A1803">
        <f t="shared" si="28"/>
        <v>1813</v>
      </c>
      <c r="B1803">
        <f ca="1">IF(OR(INDEX(ORCAMENTO!$AI:$AI,$A1803)&lt;&gt;"",INDEX(ORCAMENTO!$AH:$AH,$A1803)="⚠",INDEX(ORCAMENTO!$AH:$AH,$A1803)="◔"),1,0)</f>
        <v>0</v>
      </c>
      <c r="C1803">
        <f ca="1">SUM($B$1:B1803)</f>
        <v>12</v>
      </c>
    </row>
    <row r="1804" spans="1:3" ht="15" customHeight="1" x14ac:dyDescent="0.25">
      <c r="A1804">
        <f t="shared" si="28"/>
        <v>1814</v>
      </c>
      <c r="B1804">
        <f ca="1">IF(OR(INDEX(ORCAMENTO!$AI:$AI,$A1804)&lt;&gt;"",INDEX(ORCAMENTO!$AH:$AH,$A1804)="⚠",INDEX(ORCAMENTO!$AH:$AH,$A1804)="◔"),1,0)</f>
        <v>0</v>
      </c>
      <c r="C1804">
        <f ca="1">SUM($B$1:B1804)</f>
        <v>12</v>
      </c>
    </row>
    <row r="1805" spans="1:3" ht="15" customHeight="1" x14ac:dyDescent="0.25">
      <c r="A1805">
        <f t="shared" si="28"/>
        <v>1815</v>
      </c>
      <c r="B1805">
        <f ca="1">IF(OR(INDEX(ORCAMENTO!$AI:$AI,$A1805)&lt;&gt;"",INDEX(ORCAMENTO!$AH:$AH,$A1805)="⚠",INDEX(ORCAMENTO!$AH:$AH,$A1805)="◔"),1,0)</f>
        <v>0</v>
      </c>
      <c r="C1805">
        <f ca="1">SUM($B$1:B1805)</f>
        <v>12</v>
      </c>
    </row>
    <row r="1806" spans="1:3" ht="15" customHeight="1" x14ac:dyDescent="0.25">
      <c r="A1806">
        <f t="shared" si="28"/>
        <v>1816</v>
      </c>
      <c r="B1806">
        <f ca="1">IF(OR(INDEX(ORCAMENTO!$AI:$AI,$A1806)&lt;&gt;"",INDEX(ORCAMENTO!$AH:$AH,$A1806)="⚠",INDEX(ORCAMENTO!$AH:$AH,$A1806)="◔"),1,0)</f>
        <v>0</v>
      </c>
      <c r="C1806">
        <f ca="1">SUM($B$1:B1806)</f>
        <v>12</v>
      </c>
    </row>
    <row r="1807" spans="1:3" ht="15" customHeight="1" x14ac:dyDescent="0.25">
      <c r="A1807">
        <f t="shared" si="28"/>
        <v>1817</v>
      </c>
      <c r="B1807">
        <f ca="1">IF(OR(INDEX(ORCAMENTO!$AI:$AI,$A1807)&lt;&gt;"",INDEX(ORCAMENTO!$AH:$AH,$A1807)="⚠",INDEX(ORCAMENTO!$AH:$AH,$A1807)="◔"),1,0)</f>
        <v>0</v>
      </c>
      <c r="C1807">
        <f ca="1">SUM($B$1:B1807)</f>
        <v>12</v>
      </c>
    </row>
    <row r="1808" spans="1:3" ht="15" customHeight="1" x14ac:dyDescent="0.25">
      <c r="A1808">
        <f t="shared" si="28"/>
        <v>1818</v>
      </c>
      <c r="B1808">
        <f ca="1">IF(OR(INDEX(ORCAMENTO!$AI:$AI,$A1808)&lt;&gt;"",INDEX(ORCAMENTO!$AH:$AH,$A1808)="⚠",INDEX(ORCAMENTO!$AH:$AH,$A1808)="◔"),1,0)</f>
        <v>0</v>
      </c>
      <c r="C1808">
        <f ca="1">SUM($B$1:B1808)</f>
        <v>12</v>
      </c>
    </row>
    <row r="1809" spans="1:3" ht="15" customHeight="1" x14ac:dyDescent="0.25">
      <c r="A1809">
        <f t="shared" si="28"/>
        <v>1819</v>
      </c>
      <c r="B1809">
        <f ca="1">IF(OR(INDEX(ORCAMENTO!$AI:$AI,$A1809)&lt;&gt;"",INDEX(ORCAMENTO!$AH:$AH,$A1809)="⚠",INDEX(ORCAMENTO!$AH:$AH,$A1809)="◔"),1,0)</f>
        <v>0</v>
      </c>
      <c r="C1809">
        <f ca="1">SUM($B$1:B1809)</f>
        <v>12</v>
      </c>
    </row>
    <row r="1810" spans="1:3" ht="15" customHeight="1" x14ac:dyDescent="0.25">
      <c r="A1810">
        <f t="shared" si="28"/>
        <v>1820</v>
      </c>
      <c r="B1810">
        <f ca="1">IF(OR(INDEX(ORCAMENTO!$AI:$AI,$A1810)&lt;&gt;"",INDEX(ORCAMENTO!$AH:$AH,$A1810)="⚠",INDEX(ORCAMENTO!$AH:$AH,$A1810)="◔"),1,0)</f>
        <v>0</v>
      </c>
      <c r="C1810">
        <f ca="1">SUM($B$1:B1810)</f>
        <v>12</v>
      </c>
    </row>
    <row r="1811" spans="1:3" ht="15" customHeight="1" x14ac:dyDescent="0.25">
      <c r="A1811">
        <f t="shared" si="28"/>
        <v>1821</v>
      </c>
      <c r="B1811">
        <f ca="1">IF(OR(INDEX(ORCAMENTO!$AI:$AI,$A1811)&lt;&gt;"",INDEX(ORCAMENTO!$AH:$AH,$A1811)="⚠",INDEX(ORCAMENTO!$AH:$AH,$A1811)="◔"),1,0)</f>
        <v>0</v>
      </c>
      <c r="C1811">
        <f ca="1">SUM($B$1:B1811)</f>
        <v>12</v>
      </c>
    </row>
    <row r="1812" spans="1:3" ht="15" customHeight="1" x14ac:dyDescent="0.25">
      <c r="A1812">
        <f t="shared" si="28"/>
        <v>1822</v>
      </c>
      <c r="B1812">
        <f ca="1">IF(OR(INDEX(ORCAMENTO!$AI:$AI,$A1812)&lt;&gt;"",INDEX(ORCAMENTO!$AH:$AH,$A1812)="⚠",INDEX(ORCAMENTO!$AH:$AH,$A1812)="◔"),1,0)</f>
        <v>0</v>
      </c>
      <c r="C1812">
        <f ca="1">SUM($B$1:B1812)</f>
        <v>12</v>
      </c>
    </row>
    <row r="1813" spans="1:3" ht="15" customHeight="1" x14ac:dyDescent="0.25">
      <c r="A1813">
        <f t="shared" si="28"/>
        <v>1823</v>
      </c>
      <c r="B1813">
        <f ca="1">IF(OR(INDEX(ORCAMENTO!$AI:$AI,$A1813)&lt;&gt;"",INDEX(ORCAMENTO!$AH:$AH,$A1813)="⚠",INDEX(ORCAMENTO!$AH:$AH,$A1813)="◔"),1,0)</f>
        <v>0</v>
      </c>
      <c r="C1813">
        <f ca="1">SUM($B$1:B1813)</f>
        <v>12</v>
      </c>
    </row>
    <row r="1814" spans="1:3" ht="15" customHeight="1" x14ac:dyDescent="0.25">
      <c r="A1814">
        <f t="shared" si="28"/>
        <v>1824</v>
      </c>
      <c r="B1814">
        <f ca="1">IF(OR(INDEX(ORCAMENTO!$AI:$AI,$A1814)&lt;&gt;"",INDEX(ORCAMENTO!$AH:$AH,$A1814)="⚠",INDEX(ORCAMENTO!$AH:$AH,$A1814)="◔"),1,0)</f>
        <v>0</v>
      </c>
      <c r="C1814">
        <f ca="1">SUM($B$1:B1814)</f>
        <v>12</v>
      </c>
    </row>
    <row r="1815" spans="1:3" ht="15" customHeight="1" x14ac:dyDescent="0.25">
      <c r="A1815">
        <f t="shared" si="28"/>
        <v>1825</v>
      </c>
      <c r="B1815">
        <f ca="1">IF(OR(INDEX(ORCAMENTO!$AI:$AI,$A1815)&lt;&gt;"",INDEX(ORCAMENTO!$AH:$AH,$A1815)="⚠",INDEX(ORCAMENTO!$AH:$AH,$A1815)="◔"),1,0)</f>
        <v>0</v>
      </c>
      <c r="C1815">
        <f ca="1">SUM($B$1:B1815)</f>
        <v>12</v>
      </c>
    </row>
    <row r="1816" spans="1:3" ht="15" customHeight="1" x14ac:dyDescent="0.25">
      <c r="A1816">
        <f t="shared" si="28"/>
        <v>1826</v>
      </c>
      <c r="B1816">
        <f ca="1">IF(OR(INDEX(ORCAMENTO!$AI:$AI,$A1816)&lt;&gt;"",INDEX(ORCAMENTO!$AH:$AH,$A1816)="⚠",INDEX(ORCAMENTO!$AH:$AH,$A1816)="◔"),1,0)</f>
        <v>0</v>
      </c>
      <c r="C1816">
        <f ca="1">SUM($B$1:B1816)</f>
        <v>12</v>
      </c>
    </row>
    <row r="1817" spans="1:3" ht="15" customHeight="1" x14ac:dyDescent="0.25">
      <c r="A1817">
        <f t="shared" si="28"/>
        <v>1827</v>
      </c>
      <c r="B1817">
        <f ca="1">IF(OR(INDEX(ORCAMENTO!$AI:$AI,$A1817)&lt;&gt;"",INDEX(ORCAMENTO!$AH:$AH,$A1817)="⚠",INDEX(ORCAMENTO!$AH:$AH,$A1817)="◔"),1,0)</f>
        <v>0</v>
      </c>
      <c r="C1817">
        <f ca="1">SUM($B$1:B1817)</f>
        <v>12</v>
      </c>
    </row>
    <row r="1818" spans="1:3" ht="15" customHeight="1" x14ac:dyDescent="0.25">
      <c r="A1818">
        <f t="shared" si="28"/>
        <v>1828</v>
      </c>
      <c r="B1818">
        <f ca="1">IF(OR(INDEX(ORCAMENTO!$AI:$AI,$A1818)&lt;&gt;"",INDEX(ORCAMENTO!$AH:$AH,$A1818)="⚠",INDEX(ORCAMENTO!$AH:$AH,$A1818)="◔"),1,0)</f>
        <v>0</v>
      </c>
      <c r="C1818">
        <f ca="1">SUM($B$1:B1818)</f>
        <v>12</v>
      </c>
    </row>
    <row r="1819" spans="1:3" ht="15" customHeight="1" x14ac:dyDescent="0.25">
      <c r="A1819">
        <f t="shared" si="28"/>
        <v>1829</v>
      </c>
      <c r="B1819">
        <f ca="1">IF(OR(INDEX(ORCAMENTO!$AI:$AI,$A1819)&lt;&gt;"",INDEX(ORCAMENTO!$AH:$AH,$A1819)="⚠",INDEX(ORCAMENTO!$AH:$AH,$A1819)="◔"),1,0)</f>
        <v>0</v>
      </c>
      <c r="C1819">
        <f ca="1">SUM($B$1:B1819)</f>
        <v>12</v>
      </c>
    </row>
    <row r="1820" spans="1:3" ht="15" customHeight="1" x14ac:dyDescent="0.25">
      <c r="A1820">
        <f t="shared" si="28"/>
        <v>1830</v>
      </c>
      <c r="B1820">
        <f ca="1">IF(OR(INDEX(ORCAMENTO!$AI:$AI,$A1820)&lt;&gt;"",INDEX(ORCAMENTO!$AH:$AH,$A1820)="⚠",INDEX(ORCAMENTO!$AH:$AH,$A1820)="◔"),1,0)</f>
        <v>0</v>
      </c>
      <c r="C1820">
        <f ca="1">SUM($B$1:B1820)</f>
        <v>12</v>
      </c>
    </row>
    <row r="1821" spans="1:3" ht="15" customHeight="1" x14ac:dyDescent="0.25">
      <c r="A1821">
        <f t="shared" si="28"/>
        <v>1831</v>
      </c>
      <c r="B1821">
        <f ca="1">IF(OR(INDEX(ORCAMENTO!$AI:$AI,$A1821)&lt;&gt;"",INDEX(ORCAMENTO!$AH:$AH,$A1821)="⚠",INDEX(ORCAMENTO!$AH:$AH,$A1821)="◔"),1,0)</f>
        <v>0</v>
      </c>
      <c r="C1821">
        <f ca="1">SUM($B$1:B1821)</f>
        <v>12</v>
      </c>
    </row>
    <row r="1822" spans="1:3" ht="15" customHeight="1" x14ac:dyDescent="0.25">
      <c r="A1822">
        <f t="shared" si="28"/>
        <v>1832</v>
      </c>
      <c r="B1822">
        <f ca="1">IF(OR(INDEX(ORCAMENTO!$AI:$AI,$A1822)&lt;&gt;"",INDEX(ORCAMENTO!$AH:$AH,$A1822)="⚠",INDEX(ORCAMENTO!$AH:$AH,$A1822)="◔"),1,0)</f>
        <v>0</v>
      </c>
      <c r="C1822">
        <f ca="1">SUM($B$1:B1822)</f>
        <v>12</v>
      </c>
    </row>
    <row r="1823" spans="1:3" ht="15" customHeight="1" x14ac:dyDescent="0.25">
      <c r="A1823">
        <f t="shared" si="28"/>
        <v>1833</v>
      </c>
      <c r="B1823">
        <f ca="1">IF(OR(INDEX(ORCAMENTO!$AI:$AI,$A1823)&lt;&gt;"",INDEX(ORCAMENTO!$AH:$AH,$A1823)="⚠",INDEX(ORCAMENTO!$AH:$AH,$A1823)="◔"),1,0)</f>
        <v>0</v>
      </c>
      <c r="C1823">
        <f ca="1">SUM($B$1:B1823)</f>
        <v>12</v>
      </c>
    </row>
    <row r="1824" spans="1:3" ht="15" customHeight="1" x14ac:dyDescent="0.25">
      <c r="A1824">
        <f t="shared" si="28"/>
        <v>1834</v>
      </c>
      <c r="B1824">
        <f ca="1">IF(OR(INDEX(ORCAMENTO!$AI:$AI,$A1824)&lt;&gt;"",INDEX(ORCAMENTO!$AH:$AH,$A1824)="⚠",INDEX(ORCAMENTO!$AH:$AH,$A1824)="◔"),1,0)</f>
        <v>0</v>
      </c>
      <c r="C1824">
        <f ca="1">SUM($B$1:B1824)</f>
        <v>12</v>
      </c>
    </row>
    <row r="1825" spans="1:3" ht="15" customHeight="1" x14ac:dyDescent="0.25">
      <c r="A1825">
        <f t="shared" si="28"/>
        <v>1835</v>
      </c>
      <c r="B1825">
        <f ca="1">IF(OR(INDEX(ORCAMENTO!$AI:$AI,$A1825)&lt;&gt;"",INDEX(ORCAMENTO!$AH:$AH,$A1825)="⚠",INDEX(ORCAMENTO!$AH:$AH,$A1825)="◔"),1,0)</f>
        <v>0</v>
      </c>
      <c r="C1825">
        <f ca="1">SUM($B$1:B1825)</f>
        <v>12</v>
      </c>
    </row>
    <row r="1826" spans="1:3" ht="15" customHeight="1" x14ac:dyDescent="0.25">
      <c r="A1826">
        <f t="shared" si="28"/>
        <v>1836</v>
      </c>
      <c r="B1826">
        <f ca="1">IF(OR(INDEX(ORCAMENTO!$AI:$AI,$A1826)&lt;&gt;"",INDEX(ORCAMENTO!$AH:$AH,$A1826)="⚠",INDEX(ORCAMENTO!$AH:$AH,$A1826)="◔"),1,0)</f>
        <v>0</v>
      </c>
      <c r="C1826">
        <f ca="1">SUM($B$1:B1826)</f>
        <v>12</v>
      </c>
    </row>
    <row r="1827" spans="1:3" ht="15" customHeight="1" x14ac:dyDescent="0.25">
      <c r="A1827">
        <f t="shared" si="28"/>
        <v>1837</v>
      </c>
      <c r="B1827">
        <f ca="1">IF(OR(INDEX(ORCAMENTO!$AI:$AI,$A1827)&lt;&gt;"",INDEX(ORCAMENTO!$AH:$AH,$A1827)="⚠",INDEX(ORCAMENTO!$AH:$AH,$A1827)="◔"),1,0)</f>
        <v>0</v>
      </c>
      <c r="C1827">
        <f ca="1">SUM($B$1:B1827)</f>
        <v>12</v>
      </c>
    </row>
    <row r="1828" spans="1:3" ht="15" customHeight="1" x14ac:dyDescent="0.25">
      <c r="A1828">
        <f t="shared" si="28"/>
        <v>1838</v>
      </c>
      <c r="B1828">
        <f ca="1">IF(OR(INDEX(ORCAMENTO!$AI:$AI,$A1828)&lt;&gt;"",INDEX(ORCAMENTO!$AH:$AH,$A1828)="⚠",INDEX(ORCAMENTO!$AH:$AH,$A1828)="◔"),1,0)</f>
        <v>0</v>
      </c>
      <c r="C1828">
        <f ca="1">SUM($B$1:B1828)</f>
        <v>12</v>
      </c>
    </row>
    <row r="1829" spans="1:3" ht="15" customHeight="1" x14ac:dyDescent="0.25">
      <c r="A1829">
        <f t="shared" si="28"/>
        <v>1839</v>
      </c>
      <c r="B1829">
        <f ca="1">IF(OR(INDEX(ORCAMENTO!$AI:$AI,$A1829)&lt;&gt;"",INDEX(ORCAMENTO!$AH:$AH,$A1829)="⚠",INDEX(ORCAMENTO!$AH:$AH,$A1829)="◔"),1,0)</f>
        <v>0</v>
      </c>
      <c r="C1829">
        <f ca="1">SUM($B$1:B1829)</f>
        <v>12</v>
      </c>
    </row>
    <row r="1830" spans="1:3" ht="15" customHeight="1" x14ac:dyDescent="0.25">
      <c r="A1830">
        <f t="shared" si="28"/>
        <v>1840</v>
      </c>
      <c r="B1830">
        <f ca="1">IF(OR(INDEX(ORCAMENTO!$AI:$AI,$A1830)&lt;&gt;"",INDEX(ORCAMENTO!$AH:$AH,$A1830)="⚠",INDEX(ORCAMENTO!$AH:$AH,$A1830)="◔"),1,0)</f>
        <v>0</v>
      </c>
      <c r="C1830">
        <f ca="1">SUM($B$1:B1830)</f>
        <v>12</v>
      </c>
    </row>
    <row r="1831" spans="1:3" ht="15" customHeight="1" x14ac:dyDescent="0.25">
      <c r="A1831">
        <f t="shared" si="28"/>
        <v>1841</v>
      </c>
      <c r="B1831">
        <f ca="1">IF(OR(INDEX(ORCAMENTO!$AI:$AI,$A1831)&lt;&gt;"",INDEX(ORCAMENTO!$AH:$AH,$A1831)="⚠",INDEX(ORCAMENTO!$AH:$AH,$A1831)="◔"),1,0)</f>
        <v>0</v>
      </c>
      <c r="C1831">
        <f ca="1">SUM($B$1:B1831)</f>
        <v>12</v>
      </c>
    </row>
    <row r="1832" spans="1:3" ht="15" customHeight="1" x14ac:dyDescent="0.25">
      <c r="A1832">
        <f t="shared" si="28"/>
        <v>1842</v>
      </c>
      <c r="B1832">
        <f ca="1">IF(OR(INDEX(ORCAMENTO!$AI:$AI,$A1832)&lt;&gt;"",INDEX(ORCAMENTO!$AH:$AH,$A1832)="⚠",INDEX(ORCAMENTO!$AH:$AH,$A1832)="◔"),1,0)</f>
        <v>0</v>
      </c>
      <c r="C1832">
        <f ca="1">SUM($B$1:B1832)</f>
        <v>12</v>
      </c>
    </row>
    <row r="1833" spans="1:3" ht="15" customHeight="1" x14ac:dyDescent="0.25">
      <c r="A1833">
        <f t="shared" si="28"/>
        <v>1843</v>
      </c>
      <c r="B1833">
        <f ca="1">IF(OR(INDEX(ORCAMENTO!$AI:$AI,$A1833)&lt;&gt;"",INDEX(ORCAMENTO!$AH:$AH,$A1833)="⚠",INDEX(ORCAMENTO!$AH:$AH,$A1833)="◔"),1,0)</f>
        <v>0</v>
      </c>
      <c r="C1833">
        <f ca="1">SUM($B$1:B1833)</f>
        <v>12</v>
      </c>
    </row>
    <row r="1834" spans="1:3" ht="15" customHeight="1" x14ac:dyDescent="0.25">
      <c r="A1834">
        <f t="shared" si="28"/>
        <v>1844</v>
      </c>
      <c r="B1834">
        <f ca="1">IF(OR(INDEX(ORCAMENTO!$AI:$AI,$A1834)&lt;&gt;"",INDEX(ORCAMENTO!$AH:$AH,$A1834)="⚠",INDEX(ORCAMENTO!$AH:$AH,$A1834)="◔"),1,0)</f>
        <v>0</v>
      </c>
      <c r="C1834">
        <f ca="1">SUM($B$1:B1834)</f>
        <v>12</v>
      </c>
    </row>
    <row r="1835" spans="1:3" ht="15" customHeight="1" x14ac:dyDescent="0.25">
      <c r="A1835">
        <f t="shared" si="28"/>
        <v>1845</v>
      </c>
      <c r="B1835">
        <f ca="1">IF(OR(INDEX(ORCAMENTO!$AI:$AI,$A1835)&lt;&gt;"",INDEX(ORCAMENTO!$AH:$AH,$A1835)="⚠",INDEX(ORCAMENTO!$AH:$AH,$A1835)="◔"),1,0)</f>
        <v>0</v>
      </c>
      <c r="C1835">
        <f ca="1">SUM($B$1:B1835)</f>
        <v>12</v>
      </c>
    </row>
    <row r="1836" spans="1:3" ht="15" customHeight="1" x14ac:dyDescent="0.25">
      <c r="A1836">
        <f t="shared" si="28"/>
        <v>1846</v>
      </c>
      <c r="B1836">
        <f ca="1">IF(OR(INDEX(ORCAMENTO!$AI:$AI,$A1836)&lt;&gt;"",INDEX(ORCAMENTO!$AH:$AH,$A1836)="⚠",INDEX(ORCAMENTO!$AH:$AH,$A1836)="◔"),1,0)</f>
        <v>0</v>
      </c>
      <c r="C1836">
        <f ca="1">SUM($B$1:B1836)</f>
        <v>12</v>
      </c>
    </row>
    <row r="1837" spans="1:3" ht="15" customHeight="1" x14ac:dyDescent="0.25">
      <c r="A1837">
        <f t="shared" si="28"/>
        <v>1847</v>
      </c>
      <c r="B1837">
        <f ca="1">IF(OR(INDEX(ORCAMENTO!$AI:$AI,$A1837)&lt;&gt;"",INDEX(ORCAMENTO!$AH:$AH,$A1837)="⚠",INDEX(ORCAMENTO!$AH:$AH,$A1837)="◔"),1,0)</f>
        <v>0</v>
      </c>
      <c r="C1837">
        <f ca="1">SUM($B$1:B1837)</f>
        <v>12</v>
      </c>
    </row>
    <row r="1838" spans="1:3" ht="15" customHeight="1" x14ac:dyDescent="0.25">
      <c r="A1838">
        <f t="shared" si="28"/>
        <v>1848</v>
      </c>
      <c r="B1838">
        <f ca="1">IF(OR(INDEX(ORCAMENTO!$AI:$AI,$A1838)&lt;&gt;"",INDEX(ORCAMENTO!$AH:$AH,$A1838)="⚠",INDEX(ORCAMENTO!$AH:$AH,$A1838)="◔"),1,0)</f>
        <v>0</v>
      </c>
      <c r="C1838">
        <f ca="1">SUM($B$1:B1838)</f>
        <v>12</v>
      </c>
    </row>
    <row r="1839" spans="1:3" ht="15" customHeight="1" x14ac:dyDescent="0.25">
      <c r="A1839">
        <f t="shared" si="28"/>
        <v>1849</v>
      </c>
      <c r="B1839">
        <f ca="1">IF(OR(INDEX(ORCAMENTO!$AI:$AI,$A1839)&lt;&gt;"",INDEX(ORCAMENTO!$AH:$AH,$A1839)="⚠",INDEX(ORCAMENTO!$AH:$AH,$A1839)="◔"),1,0)</f>
        <v>0</v>
      </c>
      <c r="C1839">
        <f ca="1">SUM($B$1:B1839)</f>
        <v>12</v>
      </c>
    </row>
    <row r="1840" spans="1:3" ht="15" customHeight="1" x14ac:dyDescent="0.25">
      <c r="A1840">
        <f t="shared" si="28"/>
        <v>1850</v>
      </c>
      <c r="B1840">
        <f ca="1">IF(OR(INDEX(ORCAMENTO!$AI:$AI,$A1840)&lt;&gt;"",INDEX(ORCAMENTO!$AH:$AH,$A1840)="⚠",INDEX(ORCAMENTO!$AH:$AH,$A1840)="◔"),1,0)</f>
        <v>0</v>
      </c>
      <c r="C1840">
        <f ca="1">SUM($B$1:B1840)</f>
        <v>12</v>
      </c>
    </row>
    <row r="1841" spans="1:3" ht="15" customHeight="1" x14ac:dyDescent="0.25">
      <c r="A1841">
        <f t="shared" si="28"/>
        <v>1851</v>
      </c>
      <c r="B1841">
        <f ca="1">IF(OR(INDEX(ORCAMENTO!$AI:$AI,$A1841)&lt;&gt;"",INDEX(ORCAMENTO!$AH:$AH,$A1841)="⚠",INDEX(ORCAMENTO!$AH:$AH,$A1841)="◔"),1,0)</f>
        <v>0</v>
      </c>
      <c r="C1841">
        <f ca="1">SUM($B$1:B1841)</f>
        <v>12</v>
      </c>
    </row>
    <row r="1842" spans="1:3" ht="15" customHeight="1" x14ac:dyDescent="0.25">
      <c r="A1842">
        <f t="shared" si="28"/>
        <v>1852</v>
      </c>
      <c r="B1842">
        <f ca="1">IF(OR(INDEX(ORCAMENTO!$AI:$AI,$A1842)&lt;&gt;"",INDEX(ORCAMENTO!$AH:$AH,$A1842)="⚠",INDEX(ORCAMENTO!$AH:$AH,$A1842)="◔"),1,0)</f>
        <v>0</v>
      </c>
      <c r="C1842">
        <f ca="1">SUM($B$1:B1842)</f>
        <v>12</v>
      </c>
    </row>
    <row r="1843" spans="1:3" ht="15" customHeight="1" x14ac:dyDescent="0.25">
      <c r="A1843">
        <f t="shared" si="28"/>
        <v>1853</v>
      </c>
      <c r="B1843">
        <f ca="1">IF(OR(INDEX(ORCAMENTO!$AI:$AI,$A1843)&lt;&gt;"",INDEX(ORCAMENTO!$AH:$AH,$A1843)="⚠",INDEX(ORCAMENTO!$AH:$AH,$A1843)="◔"),1,0)</f>
        <v>0</v>
      </c>
      <c r="C1843">
        <f ca="1">SUM($B$1:B1843)</f>
        <v>12</v>
      </c>
    </row>
    <row r="1844" spans="1:3" ht="15" customHeight="1" x14ac:dyDescent="0.25">
      <c r="A1844">
        <f t="shared" si="28"/>
        <v>1854</v>
      </c>
      <c r="B1844">
        <f ca="1">IF(OR(INDEX(ORCAMENTO!$AI:$AI,$A1844)&lt;&gt;"",INDEX(ORCAMENTO!$AH:$AH,$A1844)="⚠",INDEX(ORCAMENTO!$AH:$AH,$A1844)="◔"),1,0)</f>
        <v>0</v>
      </c>
      <c r="C1844">
        <f ca="1">SUM($B$1:B1844)</f>
        <v>12</v>
      </c>
    </row>
    <row r="1845" spans="1:3" ht="15" customHeight="1" x14ac:dyDescent="0.25">
      <c r="A1845">
        <f t="shared" si="28"/>
        <v>1855</v>
      </c>
      <c r="B1845">
        <f ca="1">IF(OR(INDEX(ORCAMENTO!$AI:$AI,$A1845)&lt;&gt;"",INDEX(ORCAMENTO!$AH:$AH,$A1845)="⚠",INDEX(ORCAMENTO!$AH:$AH,$A1845)="◔"),1,0)</f>
        <v>0</v>
      </c>
      <c r="C1845">
        <f ca="1">SUM($B$1:B1845)</f>
        <v>12</v>
      </c>
    </row>
    <row r="1846" spans="1:3" ht="15" customHeight="1" x14ac:dyDescent="0.25">
      <c r="A1846">
        <f t="shared" si="28"/>
        <v>1856</v>
      </c>
      <c r="B1846">
        <f ca="1">IF(OR(INDEX(ORCAMENTO!$AI:$AI,$A1846)&lt;&gt;"",INDEX(ORCAMENTO!$AH:$AH,$A1846)="⚠",INDEX(ORCAMENTO!$AH:$AH,$A1846)="◔"),1,0)</f>
        <v>0</v>
      </c>
      <c r="C1846">
        <f ca="1">SUM($B$1:B1846)</f>
        <v>12</v>
      </c>
    </row>
    <row r="1847" spans="1:3" ht="15" customHeight="1" x14ac:dyDescent="0.25">
      <c r="A1847">
        <f t="shared" si="28"/>
        <v>1857</v>
      </c>
      <c r="B1847">
        <f ca="1">IF(OR(INDEX(ORCAMENTO!$AI:$AI,$A1847)&lt;&gt;"",INDEX(ORCAMENTO!$AH:$AH,$A1847)="⚠",INDEX(ORCAMENTO!$AH:$AH,$A1847)="◔"),1,0)</f>
        <v>0</v>
      </c>
      <c r="C1847">
        <f ca="1">SUM($B$1:B1847)</f>
        <v>12</v>
      </c>
    </row>
    <row r="1848" spans="1:3" ht="15" customHeight="1" x14ac:dyDescent="0.25">
      <c r="A1848">
        <f t="shared" si="28"/>
        <v>1858</v>
      </c>
      <c r="B1848">
        <f ca="1">IF(OR(INDEX(ORCAMENTO!$AI:$AI,$A1848)&lt;&gt;"",INDEX(ORCAMENTO!$AH:$AH,$A1848)="⚠",INDEX(ORCAMENTO!$AH:$AH,$A1848)="◔"),1,0)</f>
        <v>0</v>
      </c>
      <c r="C1848">
        <f ca="1">SUM($B$1:B1848)</f>
        <v>12</v>
      </c>
    </row>
    <row r="1849" spans="1:3" ht="15" customHeight="1" x14ac:dyDescent="0.25">
      <c r="A1849">
        <f t="shared" si="28"/>
        <v>1859</v>
      </c>
      <c r="B1849">
        <f ca="1">IF(OR(INDEX(ORCAMENTO!$AI:$AI,$A1849)&lt;&gt;"",INDEX(ORCAMENTO!$AH:$AH,$A1849)="⚠",INDEX(ORCAMENTO!$AH:$AH,$A1849)="◔"),1,0)</f>
        <v>0</v>
      </c>
      <c r="C1849">
        <f ca="1">SUM($B$1:B1849)</f>
        <v>12</v>
      </c>
    </row>
    <row r="1850" spans="1:3" ht="15" customHeight="1" x14ac:dyDescent="0.25">
      <c r="A1850">
        <f t="shared" si="28"/>
        <v>1860</v>
      </c>
      <c r="B1850">
        <f ca="1">IF(OR(INDEX(ORCAMENTO!$AI:$AI,$A1850)&lt;&gt;"",INDEX(ORCAMENTO!$AH:$AH,$A1850)="⚠",INDEX(ORCAMENTO!$AH:$AH,$A1850)="◔"),1,0)</f>
        <v>0</v>
      </c>
      <c r="C1850">
        <f ca="1">SUM($B$1:B1850)</f>
        <v>12</v>
      </c>
    </row>
    <row r="1851" spans="1:3" ht="15" customHeight="1" x14ac:dyDescent="0.25">
      <c r="A1851">
        <f t="shared" si="28"/>
        <v>1861</v>
      </c>
      <c r="B1851">
        <f ca="1">IF(OR(INDEX(ORCAMENTO!$AI:$AI,$A1851)&lt;&gt;"",INDEX(ORCAMENTO!$AH:$AH,$A1851)="⚠",INDEX(ORCAMENTO!$AH:$AH,$A1851)="◔"),1,0)</f>
        <v>0</v>
      </c>
      <c r="C1851">
        <f ca="1">SUM($B$1:B1851)</f>
        <v>12</v>
      </c>
    </row>
    <row r="1852" spans="1:3" ht="15" customHeight="1" x14ac:dyDescent="0.25">
      <c r="A1852">
        <f t="shared" si="28"/>
        <v>1862</v>
      </c>
      <c r="B1852">
        <f ca="1">IF(OR(INDEX(ORCAMENTO!$AI:$AI,$A1852)&lt;&gt;"",INDEX(ORCAMENTO!$AH:$AH,$A1852)="⚠",INDEX(ORCAMENTO!$AH:$AH,$A1852)="◔"),1,0)</f>
        <v>0</v>
      </c>
      <c r="C1852">
        <f ca="1">SUM($B$1:B1852)</f>
        <v>12</v>
      </c>
    </row>
    <row r="1853" spans="1:3" ht="15" customHeight="1" x14ac:dyDescent="0.25">
      <c r="A1853">
        <f t="shared" si="28"/>
        <v>1863</v>
      </c>
      <c r="B1853">
        <f ca="1">IF(OR(INDEX(ORCAMENTO!$AI:$AI,$A1853)&lt;&gt;"",INDEX(ORCAMENTO!$AH:$AH,$A1853)="⚠",INDEX(ORCAMENTO!$AH:$AH,$A1853)="◔"),1,0)</f>
        <v>0</v>
      </c>
      <c r="C1853">
        <f ca="1">SUM($B$1:B1853)</f>
        <v>12</v>
      </c>
    </row>
    <row r="1854" spans="1:3" ht="15" customHeight="1" x14ac:dyDescent="0.25">
      <c r="A1854">
        <f t="shared" si="28"/>
        <v>1864</v>
      </c>
      <c r="B1854">
        <f ca="1">IF(OR(INDEX(ORCAMENTO!$AI:$AI,$A1854)&lt;&gt;"",INDEX(ORCAMENTO!$AH:$AH,$A1854)="⚠",INDEX(ORCAMENTO!$AH:$AH,$A1854)="◔"),1,0)</f>
        <v>0</v>
      </c>
      <c r="C1854">
        <f ca="1">SUM($B$1:B1854)</f>
        <v>12</v>
      </c>
    </row>
    <row r="1855" spans="1:3" ht="15" customHeight="1" x14ac:dyDescent="0.25">
      <c r="A1855">
        <f t="shared" si="28"/>
        <v>1865</v>
      </c>
      <c r="B1855">
        <f ca="1">IF(OR(INDEX(ORCAMENTO!$AI:$AI,$A1855)&lt;&gt;"",INDEX(ORCAMENTO!$AH:$AH,$A1855)="⚠",INDEX(ORCAMENTO!$AH:$AH,$A1855)="◔"),1,0)</f>
        <v>0</v>
      </c>
      <c r="C1855">
        <f ca="1">SUM($B$1:B1855)</f>
        <v>12</v>
      </c>
    </row>
    <row r="1856" spans="1:3" ht="15" customHeight="1" x14ac:dyDescent="0.25">
      <c r="A1856">
        <f t="shared" si="28"/>
        <v>1866</v>
      </c>
      <c r="B1856">
        <f ca="1">IF(OR(INDEX(ORCAMENTO!$AI:$AI,$A1856)&lt;&gt;"",INDEX(ORCAMENTO!$AH:$AH,$A1856)="⚠",INDEX(ORCAMENTO!$AH:$AH,$A1856)="◔"),1,0)</f>
        <v>0</v>
      </c>
      <c r="C1856">
        <f ca="1">SUM($B$1:B1856)</f>
        <v>12</v>
      </c>
    </row>
    <row r="1857" spans="1:3" ht="15" customHeight="1" x14ac:dyDescent="0.25">
      <c r="A1857">
        <f t="shared" ref="A1857:A1920" si="29">ROW()+10</f>
        <v>1867</v>
      </c>
      <c r="B1857">
        <f ca="1">IF(OR(INDEX(ORCAMENTO!$AI:$AI,$A1857)&lt;&gt;"",INDEX(ORCAMENTO!$AH:$AH,$A1857)="⚠",INDEX(ORCAMENTO!$AH:$AH,$A1857)="◔"),1,0)</f>
        <v>0</v>
      </c>
      <c r="C1857">
        <f ca="1">SUM($B$1:B1857)</f>
        <v>12</v>
      </c>
    </row>
    <row r="1858" spans="1:3" ht="15" customHeight="1" x14ac:dyDescent="0.25">
      <c r="A1858">
        <f t="shared" si="29"/>
        <v>1868</v>
      </c>
      <c r="B1858">
        <f ca="1">IF(OR(INDEX(ORCAMENTO!$AI:$AI,$A1858)&lt;&gt;"",INDEX(ORCAMENTO!$AH:$AH,$A1858)="⚠",INDEX(ORCAMENTO!$AH:$AH,$A1858)="◔"),1,0)</f>
        <v>0</v>
      </c>
      <c r="C1858">
        <f ca="1">SUM($B$1:B1858)</f>
        <v>12</v>
      </c>
    </row>
    <row r="1859" spans="1:3" ht="15" customHeight="1" x14ac:dyDescent="0.25">
      <c r="A1859">
        <f t="shared" si="29"/>
        <v>1869</v>
      </c>
      <c r="B1859">
        <f ca="1">IF(OR(INDEX(ORCAMENTO!$AI:$AI,$A1859)&lt;&gt;"",INDEX(ORCAMENTO!$AH:$AH,$A1859)="⚠",INDEX(ORCAMENTO!$AH:$AH,$A1859)="◔"),1,0)</f>
        <v>0</v>
      </c>
      <c r="C1859">
        <f ca="1">SUM($B$1:B1859)</f>
        <v>12</v>
      </c>
    </row>
    <row r="1860" spans="1:3" ht="15" customHeight="1" x14ac:dyDescent="0.25">
      <c r="A1860">
        <f t="shared" si="29"/>
        <v>1870</v>
      </c>
      <c r="B1860">
        <f ca="1">IF(OR(INDEX(ORCAMENTO!$AI:$AI,$A1860)&lt;&gt;"",INDEX(ORCAMENTO!$AH:$AH,$A1860)="⚠",INDEX(ORCAMENTO!$AH:$AH,$A1860)="◔"),1,0)</f>
        <v>0</v>
      </c>
      <c r="C1860">
        <f ca="1">SUM($B$1:B1860)</f>
        <v>12</v>
      </c>
    </row>
    <row r="1861" spans="1:3" ht="15" customHeight="1" x14ac:dyDescent="0.25">
      <c r="A1861">
        <f t="shared" si="29"/>
        <v>1871</v>
      </c>
      <c r="B1861">
        <f ca="1">IF(OR(INDEX(ORCAMENTO!$AI:$AI,$A1861)&lt;&gt;"",INDEX(ORCAMENTO!$AH:$AH,$A1861)="⚠",INDEX(ORCAMENTO!$AH:$AH,$A1861)="◔"),1,0)</f>
        <v>0</v>
      </c>
      <c r="C1861">
        <f ca="1">SUM($B$1:B1861)</f>
        <v>12</v>
      </c>
    </row>
    <row r="1862" spans="1:3" ht="15" customHeight="1" x14ac:dyDescent="0.25">
      <c r="A1862">
        <f t="shared" si="29"/>
        <v>1872</v>
      </c>
      <c r="B1862">
        <f ca="1">IF(OR(INDEX(ORCAMENTO!$AI:$AI,$A1862)&lt;&gt;"",INDEX(ORCAMENTO!$AH:$AH,$A1862)="⚠",INDEX(ORCAMENTO!$AH:$AH,$A1862)="◔"),1,0)</f>
        <v>0</v>
      </c>
      <c r="C1862">
        <f ca="1">SUM($B$1:B1862)</f>
        <v>12</v>
      </c>
    </row>
    <row r="1863" spans="1:3" ht="15" customHeight="1" x14ac:dyDescent="0.25">
      <c r="A1863">
        <f t="shared" si="29"/>
        <v>1873</v>
      </c>
      <c r="B1863">
        <f ca="1">IF(OR(INDEX(ORCAMENTO!$AI:$AI,$A1863)&lt;&gt;"",INDEX(ORCAMENTO!$AH:$AH,$A1863)="⚠",INDEX(ORCAMENTO!$AH:$AH,$A1863)="◔"),1,0)</f>
        <v>0</v>
      </c>
      <c r="C1863">
        <f ca="1">SUM($B$1:B1863)</f>
        <v>12</v>
      </c>
    </row>
    <row r="1864" spans="1:3" ht="15" customHeight="1" x14ac:dyDescent="0.25">
      <c r="A1864">
        <f t="shared" si="29"/>
        <v>1874</v>
      </c>
      <c r="B1864">
        <f ca="1">IF(OR(INDEX(ORCAMENTO!$AI:$AI,$A1864)&lt;&gt;"",INDEX(ORCAMENTO!$AH:$AH,$A1864)="⚠",INDEX(ORCAMENTO!$AH:$AH,$A1864)="◔"),1,0)</f>
        <v>0</v>
      </c>
      <c r="C1864">
        <f ca="1">SUM($B$1:B1864)</f>
        <v>12</v>
      </c>
    </row>
    <row r="1865" spans="1:3" ht="15" customHeight="1" x14ac:dyDescent="0.25">
      <c r="A1865">
        <f t="shared" si="29"/>
        <v>1875</v>
      </c>
      <c r="B1865">
        <f ca="1">IF(OR(INDEX(ORCAMENTO!$AI:$AI,$A1865)&lt;&gt;"",INDEX(ORCAMENTO!$AH:$AH,$A1865)="⚠",INDEX(ORCAMENTO!$AH:$AH,$A1865)="◔"),1,0)</f>
        <v>0</v>
      </c>
      <c r="C1865">
        <f ca="1">SUM($B$1:B1865)</f>
        <v>12</v>
      </c>
    </row>
    <row r="1866" spans="1:3" ht="15" customHeight="1" x14ac:dyDescent="0.25">
      <c r="A1866">
        <f t="shared" si="29"/>
        <v>1876</v>
      </c>
      <c r="B1866">
        <f ca="1">IF(OR(INDEX(ORCAMENTO!$AI:$AI,$A1866)&lt;&gt;"",INDEX(ORCAMENTO!$AH:$AH,$A1866)="⚠",INDEX(ORCAMENTO!$AH:$AH,$A1866)="◔"),1,0)</f>
        <v>0</v>
      </c>
      <c r="C1866">
        <f ca="1">SUM($B$1:B1866)</f>
        <v>12</v>
      </c>
    </row>
    <row r="1867" spans="1:3" ht="15" customHeight="1" x14ac:dyDescent="0.25">
      <c r="A1867">
        <f t="shared" si="29"/>
        <v>1877</v>
      </c>
      <c r="B1867">
        <f ca="1">IF(OR(INDEX(ORCAMENTO!$AI:$AI,$A1867)&lt;&gt;"",INDEX(ORCAMENTO!$AH:$AH,$A1867)="⚠",INDEX(ORCAMENTO!$AH:$AH,$A1867)="◔"),1,0)</f>
        <v>0</v>
      </c>
      <c r="C1867">
        <f ca="1">SUM($B$1:B1867)</f>
        <v>12</v>
      </c>
    </row>
    <row r="1868" spans="1:3" ht="15" customHeight="1" x14ac:dyDescent="0.25">
      <c r="A1868">
        <f t="shared" si="29"/>
        <v>1878</v>
      </c>
      <c r="B1868">
        <f ca="1">IF(OR(INDEX(ORCAMENTO!$AI:$AI,$A1868)&lt;&gt;"",INDEX(ORCAMENTO!$AH:$AH,$A1868)="⚠",INDEX(ORCAMENTO!$AH:$AH,$A1868)="◔"),1,0)</f>
        <v>0</v>
      </c>
      <c r="C1868">
        <f ca="1">SUM($B$1:B1868)</f>
        <v>12</v>
      </c>
    </row>
    <row r="1869" spans="1:3" ht="15" customHeight="1" x14ac:dyDescent="0.25">
      <c r="A1869">
        <f t="shared" si="29"/>
        <v>1879</v>
      </c>
      <c r="B1869">
        <f ca="1">IF(OR(INDEX(ORCAMENTO!$AI:$AI,$A1869)&lt;&gt;"",INDEX(ORCAMENTO!$AH:$AH,$A1869)="⚠",INDEX(ORCAMENTO!$AH:$AH,$A1869)="◔"),1,0)</f>
        <v>0</v>
      </c>
      <c r="C1869">
        <f ca="1">SUM($B$1:B1869)</f>
        <v>12</v>
      </c>
    </row>
    <row r="1870" spans="1:3" ht="15" customHeight="1" x14ac:dyDescent="0.25">
      <c r="A1870">
        <f t="shared" si="29"/>
        <v>1880</v>
      </c>
      <c r="B1870">
        <f ca="1">IF(OR(INDEX(ORCAMENTO!$AI:$AI,$A1870)&lt;&gt;"",INDEX(ORCAMENTO!$AH:$AH,$A1870)="⚠",INDEX(ORCAMENTO!$AH:$AH,$A1870)="◔"),1,0)</f>
        <v>0</v>
      </c>
      <c r="C1870">
        <f ca="1">SUM($B$1:B1870)</f>
        <v>12</v>
      </c>
    </row>
    <row r="1871" spans="1:3" ht="15" customHeight="1" x14ac:dyDescent="0.25">
      <c r="A1871">
        <f t="shared" si="29"/>
        <v>1881</v>
      </c>
      <c r="B1871">
        <f ca="1">IF(OR(INDEX(ORCAMENTO!$AI:$AI,$A1871)&lt;&gt;"",INDEX(ORCAMENTO!$AH:$AH,$A1871)="⚠",INDEX(ORCAMENTO!$AH:$AH,$A1871)="◔"),1,0)</f>
        <v>0</v>
      </c>
      <c r="C1871">
        <f ca="1">SUM($B$1:B1871)</f>
        <v>12</v>
      </c>
    </row>
    <row r="1872" spans="1:3" ht="15" customHeight="1" x14ac:dyDescent="0.25">
      <c r="A1872">
        <f t="shared" si="29"/>
        <v>1882</v>
      </c>
      <c r="B1872">
        <f ca="1">IF(OR(INDEX(ORCAMENTO!$AI:$AI,$A1872)&lt;&gt;"",INDEX(ORCAMENTO!$AH:$AH,$A1872)="⚠",INDEX(ORCAMENTO!$AH:$AH,$A1872)="◔"),1,0)</f>
        <v>0</v>
      </c>
      <c r="C1872">
        <f ca="1">SUM($B$1:B1872)</f>
        <v>12</v>
      </c>
    </row>
    <row r="1873" spans="1:3" ht="15" customHeight="1" x14ac:dyDescent="0.25">
      <c r="A1873">
        <f t="shared" si="29"/>
        <v>1883</v>
      </c>
      <c r="B1873">
        <f ca="1">IF(OR(INDEX(ORCAMENTO!$AI:$AI,$A1873)&lt;&gt;"",INDEX(ORCAMENTO!$AH:$AH,$A1873)="⚠",INDEX(ORCAMENTO!$AH:$AH,$A1873)="◔"),1,0)</f>
        <v>0</v>
      </c>
      <c r="C1873">
        <f ca="1">SUM($B$1:B1873)</f>
        <v>12</v>
      </c>
    </row>
    <row r="1874" spans="1:3" ht="15" customHeight="1" x14ac:dyDescent="0.25">
      <c r="A1874">
        <f t="shared" si="29"/>
        <v>1884</v>
      </c>
      <c r="B1874">
        <f ca="1">IF(OR(INDEX(ORCAMENTO!$AI:$AI,$A1874)&lt;&gt;"",INDEX(ORCAMENTO!$AH:$AH,$A1874)="⚠",INDEX(ORCAMENTO!$AH:$AH,$A1874)="◔"),1,0)</f>
        <v>0</v>
      </c>
      <c r="C1874">
        <f ca="1">SUM($B$1:B1874)</f>
        <v>12</v>
      </c>
    </row>
    <row r="1875" spans="1:3" ht="15" customHeight="1" x14ac:dyDescent="0.25">
      <c r="A1875">
        <f t="shared" si="29"/>
        <v>1885</v>
      </c>
      <c r="B1875">
        <f ca="1">IF(OR(INDEX(ORCAMENTO!$AI:$AI,$A1875)&lt;&gt;"",INDEX(ORCAMENTO!$AH:$AH,$A1875)="⚠",INDEX(ORCAMENTO!$AH:$AH,$A1875)="◔"),1,0)</f>
        <v>0</v>
      </c>
      <c r="C1875">
        <f ca="1">SUM($B$1:B1875)</f>
        <v>12</v>
      </c>
    </row>
    <row r="1876" spans="1:3" ht="15" customHeight="1" x14ac:dyDescent="0.25">
      <c r="A1876">
        <f t="shared" si="29"/>
        <v>1886</v>
      </c>
      <c r="B1876">
        <f ca="1">IF(OR(INDEX(ORCAMENTO!$AI:$AI,$A1876)&lt;&gt;"",INDEX(ORCAMENTO!$AH:$AH,$A1876)="⚠",INDEX(ORCAMENTO!$AH:$AH,$A1876)="◔"),1,0)</f>
        <v>0</v>
      </c>
      <c r="C1876">
        <f ca="1">SUM($B$1:B1876)</f>
        <v>12</v>
      </c>
    </row>
    <row r="1877" spans="1:3" ht="15" customHeight="1" x14ac:dyDescent="0.25">
      <c r="A1877">
        <f t="shared" si="29"/>
        <v>1887</v>
      </c>
      <c r="B1877">
        <f ca="1">IF(OR(INDEX(ORCAMENTO!$AI:$AI,$A1877)&lt;&gt;"",INDEX(ORCAMENTO!$AH:$AH,$A1877)="⚠",INDEX(ORCAMENTO!$AH:$AH,$A1877)="◔"),1,0)</f>
        <v>0</v>
      </c>
      <c r="C1877">
        <f ca="1">SUM($B$1:B1877)</f>
        <v>12</v>
      </c>
    </row>
    <row r="1878" spans="1:3" ht="15" customHeight="1" x14ac:dyDescent="0.25">
      <c r="A1878">
        <f t="shared" si="29"/>
        <v>1888</v>
      </c>
      <c r="B1878">
        <f ca="1">IF(OR(INDEX(ORCAMENTO!$AI:$AI,$A1878)&lt;&gt;"",INDEX(ORCAMENTO!$AH:$AH,$A1878)="⚠",INDEX(ORCAMENTO!$AH:$AH,$A1878)="◔"),1,0)</f>
        <v>0</v>
      </c>
      <c r="C1878">
        <f ca="1">SUM($B$1:B1878)</f>
        <v>12</v>
      </c>
    </row>
    <row r="1879" spans="1:3" ht="15" customHeight="1" x14ac:dyDescent="0.25">
      <c r="A1879">
        <f t="shared" si="29"/>
        <v>1889</v>
      </c>
      <c r="B1879">
        <f ca="1">IF(OR(INDEX(ORCAMENTO!$AI:$AI,$A1879)&lt;&gt;"",INDEX(ORCAMENTO!$AH:$AH,$A1879)="⚠",INDEX(ORCAMENTO!$AH:$AH,$A1879)="◔"),1,0)</f>
        <v>0</v>
      </c>
      <c r="C1879">
        <f ca="1">SUM($B$1:B1879)</f>
        <v>12</v>
      </c>
    </row>
    <row r="1880" spans="1:3" ht="15" customHeight="1" x14ac:dyDescent="0.25">
      <c r="A1880">
        <f t="shared" si="29"/>
        <v>1890</v>
      </c>
      <c r="B1880">
        <f ca="1">IF(OR(INDEX(ORCAMENTO!$AI:$AI,$A1880)&lt;&gt;"",INDEX(ORCAMENTO!$AH:$AH,$A1880)="⚠",INDEX(ORCAMENTO!$AH:$AH,$A1880)="◔"),1,0)</f>
        <v>0</v>
      </c>
      <c r="C1880">
        <f ca="1">SUM($B$1:B1880)</f>
        <v>12</v>
      </c>
    </row>
    <row r="1881" spans="1:3" ht="15" customHeight="1" x14ac:dyDescent="0.25">
      <c r="A1881">
        <f t="shared" si="29"/>
        <v>1891</v>
      </c>
      <c r="B1881">
        <f ca="1">IF(OR(INDEX(ORCAMENTO!$AI:$AI,$A1881)&lt;&gt;"",INDEX(ORCAMENTO!$AH:$AH,$A1881)="⚠",INDEX(ORCAMENTO!$AH:$AH,$A1881)="◔"),1,0)</f>
        <v>0</v>
      </c>
      <c r="C1881">
        <f ca="1">SUM($B$1:B1881)</f>
        <v>12</v>
      </c>
    </row>
    <row r="1882" spans="1:3" ht="15" customHeight="1" x14ac:dyDescent="0.25">
      <c r="A1882">
        <f t="shared" si="29"/>
        <v>1892</v>
      </c>
      <c r="B1882">
        <f ca="1">IF(OR(INDEX(ORCAMENTO!$AI:$AI,$A1882)&lt;&gt;"",INDEX(ORCAMENTO!$AH:$AH,$A1882)="⚠",INDEX(ORCAMENTO!$AH:$AH,$A1882)="◔"),1,0)</f>
        <v>0</v>
      </c>
      <c r="C1882">
        <f ca="1">SUM($B$1:B1882)</f>
        <v>12</v>
      </c>
    </row>
    <row r="1883" spans="1:3" ht="15" customHeight="1" x14ac:dyDescent="0.25">
      <c r="A1883">
        <f t="shared" si="29"/>
        <v>1893</v>
      </c>
      <c r="B1883">
        <f ca="1">IF(OR(INDEX(ORCAMENTO!$AI:$AI,$A1883)&lt;&gt;"",INDEX(ORCAMENTO!$AH:$AH,$A1883)="⚠",INDEX(ORCAMENTO!$AH:$AH,$A1883)="◔"),1,0)</f>
        <v>0</v>
      </c>
      <c r="C1883">
        <f ca="1">SUM($B$1:B1883)</f>
        <v>12</v>
      </c>
    </row>
    <row r="1884" spans="1:3" ht="15" customHeight="1" x14ac:dyDescent="0.25">
      <c r="A1884">
        <f t="shared" si="29"/>
        <v>1894</v>
      </c>
      <c r="B1884">
        <f ca="1">IF(OR(INDEX(ORCAMENTO!$AI:$AI,$A1884)&lt;&gt;"",INDEX(ORCAMENTO!$AH:$AH,$A1884)="⚠",INDEX(ORCAMENTO!$AH:$AH,$A1884)="◔"),1,0)</f>
        <v>0</v>
      </c>
      <c r="C1884">
        <f ca="1">SUM($B$1:B1884)</f>
        <v>12</v>
      </c>
    </row>
    <row r="1885" spans="1:3" ht="15" customHeight="1" x14ac:dyDescent="0.25">
      <c r="A1885">
        <f t="shared" si="29"/>
        <v>1895</v>
      </c>
      <c r="B1885">
        <f ca="1">IF(OR(INDEX(ORCAMENTO!$AI:$AI,$A1885)&lt;&gt;"",INDEX(ORCAMENTO!$AH:$AH,$A1885)="⚠",INDEX(ORCAMENTO!$AH:$AH,$A1885)="◔"),1,0)</f>
        <v>0</v>
      </c>
      <c r="C1885">
        <f ca="1">SUM($B$1:B1885)</f>
        <v>12</v>
      </c>
    </row>
    <row r="1886" spans="1:3" ht="15" customHeight="1" x14ac:dyDescent="0.25">
      <c r="A1886">
        <f t="shared" si="29"/>
        <v>1896</v>
      </c>
      <c r="B1886">
        <f ca="1">IF(OR(INDEX(ORCAMENTO!$AI:$AI,$A1886)&lt;&gt;"",INDEX(ORCAMENTO!$AH:$AH,$A1886)="⚠",INDEX(ORCAMENTO!$AH:$AH,$A1886)="◔"),1,0)</f>
        <v>0</v>
      </c>
      <c r="C1886">
        <f ca="1">SUM($B$1:B1886)</f>
        <v>12</v>
      </c>
    </row>
    <row r="1887" spans="1:3" ht="15" customHeight="1" x14ac:dyDescent="0.25">
      <c r="A1887">
        <f t="shared" si="29"/>
        <v>1897</v>
      </c>
      <c r="B1887">
        <f ca="1">IF(OR(INDEX(ORCAMENTO!$AI:$AI,$A1887)&lt;&gt;"",INDEX(ORCAMENTO!$AH:$AH,$A1887)="⚠",INDEX(ORCAMENTO!$AH:$AH,$A1887)="◔"),1,0)</f>
        <v>0</v>
      </c>
      <c r="C1887">
        <f ca="1">SUM($B$1:B1887)</f>
        <v>12</v>
      </c>
    </row>
    <row r="1888" spans="1:3" ht="15" customHeight="1" x14ac:dyDescent="0.25">
      <c r="A1888">
        <f t="shared" si="29"/>
        <v>1898</v>
      </c>
      <c r="B1888">
        <f ca="1">IF(OR(INDEX(ORCAMENTO!$AI:$AI,$A1888)&lt;&gt;"",INDEX(ORCAMENTO!$AH:$AH,$A1888)="⚠",INDEX(ORCAMENTO!$AH:$AH,$A1888)="◔"),1,0)</f>
        <v>0</v>
      </c>
      <c r="C1888">
        <f ca="1">SUM($B$1:B1888)</f>
        <v>12</v>
      </c>
    </row>
    <row r="1889" spans="1:3" ht="15" customHeight="1" x14ac:dyDescent="0.25">
      <c r="A1889">
        <f t="shared" si="29"/>
        <v>1899</v>
      </c>
      <c r="B1889">
        <f ca="1">IF(OR(INDEX(ORCAMENTO!$AI:$AI,$A1889)&lt;&gt;"",INDEX(ORCAMENTO!$AH:$AH,$A1889)="⚠",INDEX(ORCAMENTO!$AH:$AH,$A1889)="◔"),1,0)</f>
        <v>0</v>
      </c>
      <c r="C1889">
        <f ca="1">SUM($B$1:B1889)</f>
        <v>12</v>
      </c>
    </row>
    <row r="1890" spans="1:3" ht="15" customHeight="1" x14ac:dyDescent="0.25">
      <c r="A1890">
        <f t="shared" si="29"/>
        <v>1900</v>
      </c>
      <c r="B1890">
        <f ca="1">IF(OR(INDEX(ORCAMENTO!$AI:$AI,$A1890)&lt;&gt;"",INDEX(ORCAMENTO!$AH:$AH,$A1890)="⚠",INDEX(ORCAMENTO!$AH:$AH,$A1890)="◔"),1,0)</f>
        <v>0</v>
      </c>
      <c r="C1890">
        <f ca="1">SUM($B$1:B1890)</f>
        <v>12</v>
      </c>
    </row>
    <row r="1891" spans="1:3" ht="15" customHeight="1" x14ac:dyDescent="0.25">
      <c r="A1891">
        <f t="shared" si="29"/>
        <v>1901</v>
      </c>
      <c r="B1891">
        <f ca="1">IF(OR(INDEX(ORCAMENTO!$AI:$AI,$A1891)&lt;&gt;"",INDEX(ORCAMENTO!$AH:$AH,$A1891)="⚠",INDEX(ORCAMENTO!$AH:$AH,$A1891)="◔"),1,0)</f>
        <v>0</v>
      </c>
      <c r="C1891">
        <f ca="1">SUM($B$1:B1891)</f>
        <v>12</v>
      </c>
    </row>
    <row r="1892" spans="1:3" ht="15" customHeight="1" x14ac:dyDescent="0.25">
      <c r="A1892">
        <f t="shared" si="29"/>
        <v>1902</v>
      </c>
      <c r="B1892">
        <f ca="1">IF(OR(INDEX(ORCAMENTO!$AI:$AI,$A1892)&lt;&gt;"",INDEX(ORCAMENTO!$AH:$AH,$A1892)="⚠",INDEX(ORCAMENTO!$AH:$AH,$A1892)="◔"),1,0)</f>
        <v>0</v>
      </c>
      <c r="C1892">
        <f ca="1">SUM($B$1:B1892)</f>
        <v>12</v>
      </c>
    </row>
    <row r="1893" spans="1:3" ht="15" customHeight="1" x14ac:dyDescent="0.25">
      <c r="A1893">
        <f t="shared" si="29"/>
        <v>1903</v>
      </c>
      <c r="B1893">
        <f ca="1">IF(OR(INDEX(ORCAMENTO!$AI:$AI,$A1893)&lt;&gt;"",INDEX(ORCAMENTO!$AH:$AH,$A1893)="⚠",INDEX(ORCAMENTO!$AH:$AH,$A1893)="◔"),1,0)</f>
        <v>0</v>
      </c>
      <c r="C1893">
        <f ca="1">SUM($B$1:B1893)</f>
        <v>12</v>
      </c>
    </row>
    <row r="1894" spans="1:3" ht="15" customHeight="1" x14ac:dyDescent="0.25">
      <c r="A1894">
        <f t="shared" si="29"/>
        <v>1904</v>
      </c>
      <c r="B1894">
        <f ca="1">IF(OR(INDEX(ORCAMENTO!$AI:$AI,$A1894)&lt;&gt;"",INDEX(ORCAMENTO!$AH:$AH,$A1894)="⚠",INDEX(ORCAMENTO!$AH:$AH,$A1894)="◔"),1,0)</f>
        <v>0</v>
      </c>
      <c r="C1894">
        <f ca="1">SUM($B$1:B1894)</f>
        <v>12</v>
      </c>
    </row>
    <row r="1895" spans="1:3" ht="15" customHeight="1" x14ac:dyDescent="0.25">
      <c r="A1895">
        <f t="shared" si="29"/>
        <v>1905</v>
      </c>
      <c r="B1895">
        <f ca="1">IF(OR(INDEX(ORCAMENTO!$AI:$AI,$A1895)&lt;&gt;"",INDEX(ORCAMENTO!$AH:$AH,$A1895)="⚠",INDEX(ORCAMENTO!$AH:$AH,$A1895)="◔"),1,0)</f>
        <v>0</v>
      </c>
      <c r="C1895">
        <f ca="1">SUM($B$1:B1895)</f>
        <v>12</v>
      </c>
    </row>
    <row r="1896" spans="1:3" ht="15" customHeight="1" x14ac:dyDescent="0.25">
      <c r="A1896">
        <f t="shared" si="29"/>
        <v>1906</v>
      </c>
      <c r="B1896">
        <f ca="1">IF(OR(INDEX(ORCAMENTO!$AI:$AI,$A1896)&lt;&gt;"",INDEX(ORCAMENTO!$AH:$AH,$A1896)="⚠",INDEX(ORCAMENTO!$AH:$AH,$A1896)="◔"),1,0)</f>
        <v>0</v>
      </c>
      <c r="C1896">
        <f ca="1">SUM($B$1:B1896)</f>
        <v>12</v>
      </c>
    </row>
    <row r="1897" spans="1:3" ht="15" customHeight="1" x14ac:dyDescent="0.25">
      <c r="A1897">
        <f t="shared" si="29"/>
        <v>1907</v>
      </c>
      <c r="B1897">
        <f ca="1">IF(OR(INDEX(ORCAMENTO!$AI:$AI,$A1897)&lt;&gt;"",INDEX(ORCAMENTO!$AH:$AH,$A1897)="⚠",INDEX(ORCAMENTO!$AH:$AH,$A1897)="◔"),1,0)</f>
        <v>0</v>
      </c>
      <c r="C1897">
        <f ca="1">SUM($B$1:B1897)</f>
        <v>12</v>
      </c>
    </row>
    <row r="1898" spans="1:3" ht="15" customHeight="1" x14ac:dyDescent="0.25">
      <c r="A1898">
        <f t="shared" si="29"/>
        <v>1908</v>
      </c>
      <c r="B1898">
        <f ca="1">IF(OR(INDEX(ORCAMENTO!$AI:$AI,$A1898)&lt;&gt;"",INDEX(ORCAMENTO!$AH:$AH,$A1898)="⚠",INDEX(ORCAMENTO!$AH:$AH,$A1898)="◔"),1,0)</f>
        <v>0</v>
      </c>
      <c r="C1898">
        <f ca="1">SUM($B$1:B1898)</f>
        <v>12</v>
      </c>
    </row>
    <row r="1899" spans="1:3" ht="15" customHeight="1" x14ac:dyDescent="0.25">
      <c r="A1899">
        <f t="shared" si="29"/>
        <v>1909</v>
      </c>
      <c r="B1899">
        <f ca="1">IF(OR(INDEX(ORCAMENTO!$AI:$AI,$A1899)&lt;&gt;"",INDEX(ORCAMENTO!$AH:$AH,$A1899)="⚠",INDEX(ORCAMENTO!$AH:$AH,$A1899)="◔"),1,0)</f>
        <v>0</v>
      </c>
      <c r="C1899">
        <f ca="1">SUM($B$1:B1899)</f>
        <v>12</v>
      </c>
    </row>
    <row r="1900" spans="1:3" ht="15" customHeight="1" x14ac:dyDescent="0.25">
      <c r="A1900">
        <f t="shared" si="29"/>
        <v>1910</v>
      </c>
      <c r="B1900">
        <f ca="1">IF(OR(INDEX(ORCAMENTO!$AI:$AI,$A1900)&lt;&gt;"",INDEX(ORCAMENTO!$AH:$AH,$A1900)="⚠",INDEX(ORCAMENTO!$AH:$AH,$A1900)="◔"),1,0)</f>
        <v>0</v>
      </c>
      <c r="C1900">
        <f ca="1">SUM($B$1:B1900)</f>
        <v>12</v>
      </c>
    </row>
    <row r="1901" spans="1:3" ht="15" customHeight="1" x14ac:dyDescent="0.25">
      <c r="A1901">
        <f t="shared" si="29"/>
        <v>1911</v>
      </c>
      <c r="B1901">
        <f ca="1">IF(OR(INDEX(ORCAMENTO!$AI:$AI,$A1901)&lt;&gt;"",INDEX(ORCAMENTO!$AH:$AH,$A1901)="⚠",INDEX(ORCAMENTO!$AH:$AH,$A1901)="◔"),1,0)</f>
        <v>0</v>
      </c>
      <c r="C1901">
        <f ca="1">SUM($B$1:B1901)</f>
        <v>12</v>
      </c>
    </row>
    <row r="1902" spans="1:3" ht="15" customHeight="1" x14ac:dyDescent="0.25">
      <c r="A1902">
        <f t="shared" si="29"/>
        <v>1912</v>
      </c>
      <c r="B1902">
        <f ca="1">IF(OR(INDEX(ORCAMENTO!$AI:$AI,$A1902)&lt;&gt;"",INDEX(ORCAMENTO!$AH:$AH,$A1902)="⚠",INDEX(ORCAMENTO!$AH:$AH,$A1902)="◔"),1,0)</f>
        <v>0</v>
      </c>
      <c r="C1902">
        <f ca="1">SUM($B$1:B1902)</f>
        <v>12</v>
      </c>
    </row>
    <row r="1903" spans="1:3" ht="15" customHeight="1" x14ac:dyDescent="0.25">
      <c r="A1903">
        <f t="shared" si="29"/>
        <v>1913</v>
      </c>
      <c r="B1903">
        <f ca="1">IF(OR(INDEX(ORCAMENTO!$AI:$AI,$A1903)&lt;&gt;"",INDEX(ORCAMENTO!$AH:$AH,$A1903)="⚠",INDEX(ORCAMENTO!$AH:$AH,$A1903)="◔"),1,0)</f>
        <v>0</v>
      </c>
      <c r="C1903">
        <f ca="1">SUM($B$1:B1903)</f>
        <v>12</v>
      </c>
    </row>
    <row r="1904" spans="1:3" ht="15" customHeight="1" x14ac:dyDescent="0.25">
      <c r="A1904">
        <f t="shared" si="29"/>
        <v>1914</v>
      </c>
      <c r="B1904">
        <f ca="1">IF(OR(INDEX(ORCAMENTO!$AI:$AI,$A1904)&lt;&gt;"",INDEX(ORCAMENTO!$AH:$AH,$A1904)="⚠",INDEX(ORCAMENTO!$AH:$AH,$A1904)="◔"),1,0)</f>
        <v>0</v>
      </c>
      <c r="C1904">
        <f ca="1">SUM($B$1:B1904)</f>
        <v>12</v>
      </c>
    </row>
    <row r="1905" spans="1:3" ht="15" customHeight="1" x14ac:dyDescent="0.25">
      <c r="A1905">
        <f t="shared" si="29"/>
        <v>1915</v>
      </c>
      <c r="B1905">
        <f ca="1">IF(OR(INDEX(ORCAMENTO!$AI:$AI,$A1905)&lt;&gt;"",INDEX(ORCAMENTO!$AH:$AH,$A1905)="⚠",INDEX(ORCAMENTO!$AH:$AH,$A1905)="◔"),1,0)</f>
        <v>0</v>
      </c>
      <c r="C1905">
        <f ca="1">SUM($B$1:B1905)</f>
        <v>12</v>
      </c>
    </row>
    <row r="1906" spans="1:3" ht="15" customHeight="1" x14ac:dyDescent="0.25">
      <c r="A1906">
        <f t="shared" si="29"/>
        <v>1916</v>
      </c>
      <c r="B1906">
        <f ca="1">IF(OR(INDEX(ORCAMENTO!$AI:$AI,$A1906)&lt;&gt;"",INDEX(ORCAMENTO!$AH:$AH,$A1906)="⚠",INDEX(ORCAMENTO!$AH:$AH,$A1906)="◔"),1,0)</f>
        <v>0</v>
      </c>
      <c r="C1906">
        <f ca="1">SUM($B$1:B1906)</f>
        <v>12</v>
      </c>
    </row>
    <row r="1907" spans="1:3" ht="15" customHeight="1" x14ac:dyDescent="0.25">
      <c r="A1907">
        <f t="shared" si="29"/>
        <v>1917</v>
      </c>
      <c r="B1907">
        <f ca="1">IF(OR(INDEX(ORCAMENTO!$AI:$AI,$A1907)&lt;&gt;"",INDEX(ORCAMENTO!$AH:$AH,$A1907)="⚠",INDEX(ORCAMENTO!$AH:$AH,$A1907)="◔"),1,0)</f>
        <v>0</v>
      </c>
      <c r="C1907">
        <f ca="1">SUM($B$1:B1907)</f>
        <v>12</v>
      </c>
    </row>
    <row r="1908" spans="1:3" ht="15" customHeight="1" x14ac:dyDescent="0.25">
      <c r="A1908">
        <f t="shared" si="29"/>
        <v>1918</v>
      </c>
      <c r="B1908">
        <f ca="1">IF(OR(INDEX(ORCAMENTO!$AI:$AI,$A1908)&lt;&gt;"",INDEX(ORCAMENTO!$AH:$AH,$A1908)="⚠",INDEX(ORCAMENTO!$AH:$AH,$A1908)="◔"),1,0)</f>
        <v>0</v>
      </c>
      <c r="C1908">
        <f ca="1">SUM($B$1:B1908)</f>
        <v>12</v>
      </c>
    </row>
    <row r="1909" spans="1:3" ht="15" customHeight="1" x14ac:dyDescent="0.25">
      <c r="A1909">
        <f t="shared" si="29"/>
        <v>1919</v>
      </c>
      <c r="B1909">
        <f ca="1">IF(OR(INDEX(ORCAMENTO!$AI:$AI,$A1909)&lt;&gt;"",INDEX(ORCAMENTO!$AH:$AH,$A1909)="⚠",INDEX(ORCAMENTO!$AH:$AH,$A1909)="◔"),1,0)</f>
        <v>0</v>
      </c>
      <c r="C1909">
        <f ca="1">SUM($B$1:B1909)</f>
        <v>12</v>
      </c>
    </row>
    <row r="1910" spans="1:3" ht="15" customHeight="1" x14ac:dyDescent="0.25">
      <c r="A1910">
        <f t="shared" si="29"/>
        <v>1920</v>
      </c>
      <c r="B1910">
        <f ca="1">IF(OR(INDEX(ORCAMENTO!$AI:$AI,$A1910)&lt;&gt;"",INDEX(ORCAMENTO!$AH:$AH,$A1910)="⚠",INDEX(ORCAMENTO!$AH:$AH,$A1910)="◔"),1,0)</f>
        <v>0</v>
      </c>
      <c r="C1910">
        <f ca="1">SUM($B$1:B1910)</f>
        <v>12</v>
      </c>
    </row>
    <row r="1911" spans="1:3" ht="15" customHeight="1" x14ac:dyDescent="0.25">
      <c r="A1911">
        <f t="shared" si="29"/>
        <v>1921</v>
      </c>
      <c r="B1911">
        <f ca="1">IF(OR(INDEX(ORCAMENTO!$AI:$AI,$A1911)&lt;&gt;"",INDEX(ORCAMENTO!$AH:$AH,$A1911)="⚠",INDEX(ORCAMENTO!$AH:$AH,$A1911)="◔"),1,0)</f>
        <v>0</v>
      </c>
      <c r="C1911">
        <f ca="1">SUM($B$1:B1911)</f>
        <v>12</v>
      </c>
    </row>
    <row r="1912" spans="1:3" ht="15" customHeight="1" x14ac:dyDescent="0.25">
      <c r="A1912">
        <f t="shared" si="29"/>
        <v>1922</v>
      </c>
      <c r="B1912">
        <f ca="1">IF(OR(INDEX(ORCAMENTO!$AI:$AI,$A1912)&lt;&gt;"",INDEX(ORCAMENTO!$AH:$AH,$A1912)="⚠",INDEX(ORCAMENTO!$AH:$AH,$A1912)="◔"),1,0)</f>
        <v>0</v>
      </c>
      <c r="C1912">
        <f ca="1">SUM($B$1:B1912)</f>
        <v>12</v>
      </c>
    </row>
    <row r="1913" spans="1:3" ht="15" customHeight="1" x14ac:dyDescent="0.25">
      <c r="A1913">
        <f t="shared" si="29"/>
        <v>1923</v>
      </c>
      <c r="B1913">
        <f ca="1">IF(OR(INDEX(ORCAMENTO!$AI:$AI,$A1913)&lt;&gt;"",INDEX(ORCAMENTO!$AH:$AH,$A1913)="⚠",INDEX(ORCAMENTO!$AH:$AH,$A1913)="◔"),1,0)</f>
        <v>0</v>
      </c>
      <c r="C1913">
        <f ca="1">SUM($B$1:B1913)</f>
        <v>12</v>
      </c>
    </row>
    <row r="1914" spans="1:3" ht="15" customHeight="1" x14ac:dyDescent="0.25">
      <c r="A1914">
        <f t="shared" si="29"/>
        <v>1924</v>
      </c>
      <c r="B1914">
        <f ca="1">IF(OR(INDEX(ORCAMENTO!$AI:$AI,$A1914)&lt;&gt;"",INDEX(ORCAMENTO!$AH:$AH,$A1914)="⚠",INDEX(ORCAMENTO!$AH:$AH,$A1914)="◔"),1,0)</f>
        <v>0</v>
      </c>
      <c r="C1914">
        <f ca="1">SUM($B$1:B1914)</f>
        <v>12</v>
      </c>
    </row>
    <row r="1915" spans="1:3" ht="15" customHeight="1" x14ac:dyDescent="0.25">
      <c r="A1915">
        <f t="shared" si="29"/>
        <v>1925</v>
      </c>
      <c r="B1915">
        <f ca="1">IF(OR(INDEX(ORCAMENTO!$AI:$AI,$A1915)&lt;&gt;"",INDEX(ORCAMENTO!$AH:$AH,$A1915)="⚠",INDEX(ORCAMENTO!$AH:$AH,$A1915)="◔"),1,0)</f>
        <v>0</v>
      </c>
      <c r="C1915">
        <f ca="1">SUM($B$1:B1915)</f>
        <v>12</v>
      </c>
    </row>
    <row r="1916" spans="1:3" ht="15" customHeight="1" x14ac:dyDescent="0.25">
      <c r="A1916">
        <f t="shared" si="29"/>
        <v>1926</v>
      </c>
      <c r="B1916">
        <f ca="1">IF(OR(INDEX(ORCAMENTO!$AI:$AI,$A1916)&lt;&gt;"",INDEX(ORCAMENTO!$AH:$AH,$A1916)="⚠",INDEX(ORCAMENTO!$AH:$AH,$A1916)="◔"),1,0)</f>
        <v>0</v>
      </c>
      <c r="C1916">
        <f ca="1">SUM($B$1:B1916)</f>
        <v>12</v>
      </c>
    </row>
    <row r="1917" spans="1:3" ht="15" customHeight="1" x14ac:dyDescent="0.25">
      <c r="A1917">
        <f t="shared" si="29"/>
        <v>1927</v>
      </c>
      <c r="B1917">
        <f ca="1">IF(OR(INDEX(ORCAMENTO!$AI:$AI,$A1917)&lt;&gt;"",INDEX(ORCAMENTO!$AH:$AH,$A1917)="⚠",INDEX(ORCAMENTO!$AH:$AH,$A1917)="◔"),1,0)</f>
        <v>0</v>
      </c>
      <c r="C1917">
        <f ca="1">SUM($B$1:B1917)</f>
        <v>12</v>
      </c>
    </row>
    <row r="1918" spans="1:3" ht="15" customHeight="1" x14ac:dyDescent="0.25">
      <c r="A1918">
        <f t="shared" si="29"/>
        <v>1928</v>
      </c>
      <c r="B1918">
        <f ca="1">IF(OR(INDEX(ORCAMENTO!$AI:$AI,$A1918)&lt;&gt;"",INDEX(ORCAMENTO!$AH:$AH,$A1918)="⚠",INDEX(ORCAMENTO!$AH:$AH,$A1918)="◔"),1,0)</f>
        <v>0</v>
      </c>
      <c r="C1918">
        <f ca="1">SUM($B$1:B1918)</f>
        <v>12</v>
      </c>
    </row>
    <row r="1919" spans="1:3" ht="15" customHeight="1" x14ac:dyDescent="0.25">
      <c r="A1919">
        <f t="shared" si="29"/>
        <v>1929</v>
      </c>
      <c r="B1919">
        <f ca="1">IF(OR(INDEX(ORCAMENTO!$AI:$AI,$A1919)&lt;&gt;"",INDEX(ORCAMENTO!$AH:$AH,$A1919)="⚠",INDEX(ORCAMENTO!$AH:$AH,$A1919)="◔"),1,0)</f>
        <v>0</v>
      </c>
      <c r="C1919">
        <f ca="1">SUM($B$1:B1919)</f>
        <v>12</v>
      </c>
    </row>
    <row r="1920" spans="1:3" ht="15" customHeight="1" x14ac:dyDescent="0.25">
      <c r="A1920">
        <f t="shared" si="29"/>
        <v>1930</v>
      </c>
      <c r="B1920">
        <f ca="1">IF(OR(INDEX(ORCAMENTO!$AI:$AI,$A1920)&lt;&gt;"",INDEX(ORCAMENTO!$AH:$AH,$A1920)="⚠",INDEX(ORCAMENTO!$AH:$AH,$A1920)="◔"),1,0)</f>
        <v>0</v>
      </c>
      <c r="C1920">
        <f ca="1">SUM($B$1:B1920)</f>
        <v>12</v>
      </c>
    </row>
    <row r="1921" spans="1:3" ht="15" customHeight="1" x14ac:dyDescent="0.25">
      <c r="A1921">
        <f t="shared" ref="A1921:A1984" si="30">ROW()+10</f>
        <v>1931</v>
      </c>
      <c r="B1921">
        <f ca="1">IF(OR(INDEX(ORCAMENTO!$AI:$AI,$A1921)&lt;&gt;"",INDEX(ORCAMENTO!$AH:$AH,$A1921)="⚠",INDEX(ORCAMENTO!$AH:$AH,$A1921)="◔"),1,0)</f>
        <v>0</v>
      </c>
      <c r="C1921">
        <f ca="1">SUM($B$1:B1921)</f>
        <v>12</v>
      </c>
    </row>
    <row r="1922" spans="1:3" ht="15" customHeight="1" x14ac:dyDescent="0.25">
      <c r="A1922">
        <f t="shared" si="30"/>
        <v>1932</v>
      </c>
      <c r="B1922">
        <f ca="1">IF(OR(INDEX(ORCAMENTO!$AI:$AI,$A1922)&lt;&gt;"",INDEX(ORCAMENTO!$AH:$AH,$A1922)="⚠",INDEX(ORCAMENTO!$AH:$AH,$A1922)="◔"),1,0)</f>
        <v>0</v>
      </c>
      <c r="C1922">
        <f ca="1">SUM($B$1:B1922)</f>
        <v>12</v>
      </c>
    </row>
    <row r="1923" spans="1:3" ht="15" customHeight="1" x14ac:dyDescent="0.25">
      <c r="A1923">
        <f t="shared" si="30"/>
        <v>1933</v>
      </c>
      <c r="B1923">
        <f ca="1">IF(OR(INDEX(ORCAMENTO!$AI:$AI,$A1923)&lt;&gt;"",INDEX(ORCAMENTO!$AH:$AH,$A1923)="⚠",INDEX(ORCAMENTO!$AH:$AH,$A1923)="◔"),1,0)</f>
        <v>0</v>
      </c>
      <c r="C1923">
        <f ca="1">SUM($B$1:B1923)</f>
        <v>12</v>
      </c>
    </row>
    <row r="1924" spans="1:3" ht="15" customHeight="1" x14ac:dyDescent="0.25">
      <c r="A1924">
        <f t="shared" si="30"/>
        <v>1934</v>
      </c>
      <c r="B1924">
        <f ca="1">IF(OR(INDEX(ORCAMENTO!$AI:$AI,$A1924)&lt;&gt;"",INDEX(ORCAMENTO!$AH:$AH,$A1924)="⚠",INDEX(ORCAMENTO!$AH:$AH,$A1924)="◔"),1,0)</f>
        <v>0</v>
      </c>
      <c r="C1924">
        <f ca="1">SUM($B$1:B1924)</f>
        <v>12</v>
      </c>
    </row>
    <row r="1925" spans="1:3" ht="15" customHeight="1" x14ac:dyDescent="0.25">
      <c r="A1925">
        <f t="shared" si="30"/>
        <v>1935</v>
      </c>
      <c r="B1925">
        <f ca="1">IF(OR(INDEX(ORCAMENTO!$AI:$AI,$A1925)&lt;&gt;"",INDEX(ORCAMENTO!$AH:$AH,$A1925)="⚠",INDEX(ORCAMENTO!$AH:$AH,$A1925)="◔"),1,0)</f>
        <v>0</v>
      </c>
      <c r="C1925">
        <f ca="1">SUM($B$1:B1925)</f>
        <v>12</v>
      </c>
    </row>
    <row r="1926" spans="1:3" ht="15" customHeight="1" x14ac:dyDescent="0.25">
      <c r="A1926">
        <f t="shared" si="30"/>
        <v>1936</v>
      </c>
      <c r="B1926">
        <f ca="1">IF(OR(INDEX(ORCAMENTO!$AI:$AI,$A1926)&lt;&gt;"",INDEX(ORCAMENTO!$AH:$AH,$A1926)="⚠",INDEX(ORCAMENTO!$AH:$AH,$A1926)="◔"),1,0)</f>
        <v>0</v>
      </c>
      <c r="C1926">
        <f ca="1">SUM($B$1:B1926)</f>
        <v>12</v>
      </c>
    </row>
    <row r="1927" spans="1:3" ht="15" customHeight="1" x14ac:dyDescent="0.25">
      <c r="A1927">
        <f t="shared" si="30"/>
        <v>1937</v>
      </c>
      <c r="B1927">
        <f ca="1">IF(OR(INDEX(ORCAMENTO!$AI:$AI,$A1927)&lt;&gt;"",INDEX(ORCAMENTO!$AH:$AH,$A1927)="⚠",INDEX(ORCAMENTO!$AH:$AH,$A1927)="◔"),1,0)</f>
        <v>0</v>
      </c>
      <c r="C1927">
        <f ca="1">SUM($B$1:B1927)</f>
        <v>12</v>
      </c>
    </row>
    <row r="1928" spans="1:3" ht="15" customHeight="1" x14ac:dyDescent="0.25">
      <c r="A1928">
        <f t="shared" si="30"/>
        <v>1938</v>
      </c>
      <c r="B1928">
        <f ca="1">IF(OR(INDEX(ORCAMENTO!$AI:$AI,$A1928)&lt;&gt;"",INDEX(ORCAMENTO!$AH:$AH,$A1928)="⚠",INDEX(ORCAMENTO!$AH:$AH,$A1928)="◔"),1,0)</f>
        <v>0</v>
      </c>
      <c r="C1928">
        <f ca="1">SUM($B$1:B1928)</f>
        <v>12</v>
      </c>
    </row>
    <row r="1929" spans="1:3" ht="15" customHeight="1" x14ac:dyDescent="0.25">
      <c r="A1929">
        <f t="shared" si="30"/>
        <v>1939</v>
      </c>
      <c r="B1929">
        <f ca="1">IF(OR(INDEX(ORCAMENTO!$AI:$AI,$A1929)&lt;&gt;"",INDEX(ORCAMENTO!$AH:$AH,$A1929)="⚠",INDEX(ORCAMENTO!$AH:$AH,$A1929)="◔"),1,0)</f>
        <v>0</v>
      </c>
      <c r="C1929">
        <f ca="1">SUM($B$1:B1929)</f>
        <v>12</v>
      </c>
    </row>
    <row r="1930" spans="1:3" ht="15" customHeight="1" x14ac:dyDescent="0.25">
      <c r="A1930">
        <f t="shared" si="30"/>
        <v>1940</v>
      </c>
      <c r="B1930">
        <f ca="1">IF(OR(INDEX(ORCAMENTO!$AI:$AI,$A1930)&lt;&gt;"",INDEX(ORCAMENTO!$AH:$AH,$A1930)="⚠",INDEX(ORCAMENTO!$AH:$AH,$A1930)="◔"),1,0)</f>
        <v>0</v>
      </c>
      <c r="C1930">
        <f ca="1">SUM($B$1:B1930)</f>
        <v>12</v>
      </c>
    </row>
    <row r="1931" spans="1:3" ht="15" customHeight="1" x14ac:dyDescent="0.25">
      <c r="A1931">
        <f t="shared" si="30"/>
        <v>1941</v>
      </c>
      <c r="B1931">
        <f ca="1">IF(OR(INDEX(ORCAMENTO!$AI:$AI,$A1931)&lt;&gt;"",INDEX(ORCAMENTO!$AH:$AH,$A1931)="⚠",INDEX(ORCAMENTO!$AH:$AH,$A1931)="◔"),1,0)</f>
        <v>0</v>
      </c>
      <c r="C1931">
        <f ca="1">SUM($B$1:B1931)</f>
        <v>12</v>
      </c>
    </row>
    <row r="1932" spans="1:3" ht="15" customHeight="1" x14ac:dyDescent="0.25">
      <c r="A1932">
        <f t="shared" si="30"/>
        <v>1942</v>
      </c>
      <c r="B1932">
        <f ca="1">IF(OR(INDEX(ORCAMENTO!$AI:$AI,$A1932)&lt;&gt;"",INDEX(ORCAMENTO!$AH:$AH,$A1932)="⚠",INDEX(ORCAMENTO!$AH:$AH,$A1932)="◔"),1,0)</f>
        <v>0</v>
      </c>
      <c r="C1932">
        <f ca="1">SUM($B$1:B1932)</f>
        <v>12</v>
      </c>
    </row>
    <row r="1933" spans="1:3" ht="15" customHeight="1" x14ac:dyDescent="0.25">
      <c r="A1933">
        <f t="shared" si="30"/>
        <v>1943</v>
      </c>
      <c r="B1933">
        <f ca="1">IF(OR(INDEX(ORCAMENTO!$AI:$AI,$A1933)&lt;&gt;"",INDEX(ORCAMENTO!$AH:$AH,$A1933)="⚠",INDEX(ORCAMENTO!$AH:$AH,$A1933)="◔"),1,0)</f>
        <v>0</v>
      </c>
      <c r="C1933">
        <f ca="1">SUM($B$1:B1933)</f>
        <v>12</v>
      </c>
    </row>
    <row r="1934" spans="1:3" ht="15" customHeight="1" x14ac:dyDescent="0.25">
      <c r="A1934">
        <f t="shared" si="30"/>
        <v>1944</v>
      </c>
      <c r="B1934">
        <f ca="1">IF(OR(INDEX(ORCAMENTO!$AI:$AI,$A1934)&lt;&gt;"",INDEX(ORCAMENTO!$AH:$AH,$A1934)="⚠",INDEX(ORCAMENTO!$AH:$AH,$A1934)="◔"),1,0)</f>
        <v>0</v>
      </c>
      <c r="C1934">
        <f ca="1">SUM($B$1:B1934)</f>
        <v>12</v>
      </c>
    </row>
    <row r="1935" spans="1:3" ht="15" customHeight="1" x14ac:dyDescent="0.25">
      <c r="A1935">
        <f t="shared" si="30"/>
        <v>1945</v>
      </c>
      <c r="B1935">
        <f ca="1">IF(OR(INDEX(ORCAMENTO!$AI:$AI,$A1935)&lt;&gt;"",INDEX(ORCAMENTO!$AH:$AH,$A1935)="⚠",INDEX(ORCAMENTO!$AH:$AH,$A1935)="◔"),1,0)</f>
        <v>0</v>
      </c>
      <c r="C1935">
        <f ca="1">SUM($B$1:B1935)</f>
        <v>12</v>
      </c>
    </row>
    <row r="1936" spans="1:3" ht="15" customHeight="1" x14ac:dyDescent="0.25">
      <c r="A1936">
        <f t="shared" si="30"/>
        <v>1946</v>
      </c>
      <c r="B1936">
        <f ca="1">IF(OR(INDEX(ORCAMENTO!$AI:$AI,$A1936)&lt;&gt;"",INDEX(ORCAMENTO!$AH:$AH,$A1936)="⚠",INDEX(ORCAMENTO!$AH:$AH,$A1936)="◔"),1,0)</f>
        <v>0</v>
      </c>
      <c r="C1936">
        <f ca="1">SUM($B$1:B1936)</f>
        <v>12</v>
      </c>
    </row>
    <row r="1937" spans="1:3" ht="15" customHeight="1" x14ac:dyDescent="0.25">
      <c r="A1937">
        <f t="shared" si="30"/>
        <v>1947</v>
      </c>
      <c r="B1937">
        <f ca="1">IF(OR(INDEX(ORCAMENTO!$AI:$AI,$A1937)&lt;&gt;"",INDEX(ORCAMENTO!$AH:$AH,$A1937)="⚠",INDEX(ORCAMENTO!$AH:$AH,$A1937)="◔"),1,0)</f>
        <v>0</v>
      </c>
      <c r="C1937">
        <f ca="1">SUM($B$1:B1937)</f>
        <v>12</v>
      </c>
    </row>
    <row r="1938" spans="1:3" ht="15" customHeight="1" x14ac:dyDescent="0.25">
      <c r="A1938">
        <f t="shared" si="30"/>
        <v>1948</v>
      </c>
      <c r="B1938">
        <f ca="1">IF(OR(INDEX(ORCAMENTO!$AI:$AI,$A1938)&lt;&gt;"",INDEX(ORCAMENTO!$AH:$AH,$A1938)="⚠",INDEX(ORCAMENTO!$AH:$AH,$A1938)="◔"),1,0)</f>
        <v>0</v>
      </c>
      <c r="C1938">
        <f ca="1">SUM($B$1:B1938)</f>
        <v>12</v>
      </c>
    </row>
    <row r="1939" spans="1:3" ht="15" customHeight="1" x14ac:dyDescent="0.25">
      <c r="A1939">
        <f t="shared" si="30"/>
        <v>1949</v>
      </c>
      <c r="B1939">
        <f ca="1">IF(OR(INDEX(ORCAMENTO!$AI:$AI,$A1939)&lt;&gt;"",INDEX(ORCAMENTO!$AH:$AH,$A1939)="⚠",INDEX(ORCAMENTO!$AH:$AH,$A1939)="◔"),1,0)</f>
        <v>0</v>
      </c>
      <c r="C1939">
        <f ca="1">SUM($B$1:B1939)</f>
        <v>12</v>
      </c>
    </row>
    <row r="1940" spans="1:3" ht="15" customHeight="1" x14ac:dyDescent="0.25">
      <c r="A1940">
        <f t="shared" si="30"/>
        <v>1950</v>
      </c>
      <c r="B1940">
        <f ca="1">IF(OR(INDEX(ORCAMENTO!$AI:$AI,$A1940)&lt;&gt;"",INDEX(ORCAMENTO!$AH:$AH,$A1940)="⚠",INDEX(ORCAMENTO!$AH:$AH,$A1940)="◔"),1,0)</f>
        <v>0</v>
      </c>
      <c r="C1940">
        <f ca="1">SUM($B$1:B1940)</f>
        <v>12</v>
      </c>
    </row>
    <row r="1941" spans="1:3" ht="15" customHeight="1" x14ac:dyDescent="0.25">
      <c r="A1941">
        <f t="shared" si="30"/>
        <v>1951</v>
      </c>
      <c r="B1941">
        <f ca="1">IF(OR(INDEX(ORCAMENTO!$AI:$AI,$A1941)&lt;&gt;"",INDEX(ORCAMENTO!$AH:$AH,$A1941)="⚠",INDEX(ORCAMENTO!$AH:$AH,$A1941)="◔"),1,0)</f>
        <v>0</v>
      </c>
      <c r="C1941">
        <f ca="1">SUM($B$1:B1941)</f>
        <v>12</v>
      </c>
    </row>
    <row r="1942" spans="1:3" ht="15" customHeight="1" x14ac:dyDescent="0.25">
      <c r="A1942">
        <f t="shared" si="30"/>
        <v>1952</v>
      </c>
      <c r="B1942">
        <f ca="1">IF(OR(INDEX(ORCAMENTO!$AI:$AI,$A1942)&lt;&gt;"",INDEX(ORCAMENTO!$AH:$AH,$A1942)="⚠",INDEX(ORCAMENTO!$AH:$AH,$A1942)="◔"),1,0)</f>
        <v>0</v>
      </c>
      <c r="C1942">
        <f ca="1">SUM($B$1:B1942)</f>
        <v>12</v>
      </c>
    </row>
    <row r="1943" spans="1:3" ht="15" customHeight="1" x14ac:dyDescent="0.25">
      <c r="A1943">
        <f t="shared" si="30"/>
        <v>1953</v>
      </c>
      <c r="B1943">
        <f ca="1">IF(OR(INDEX(ORCAMENTO!$AI:$AI,$A1943)&lt;&gt;"",INDEX(ORCAMENTO!$AH:$AH,$A1943)="⚠",INDEX(ORCAMENTO!$AH:$AH,$A1943)="◔"),1,0)</f>
        <v>0</v>
      </c>
      <c r="C1943">
        <f ca="1">SUM($B$1:B1943)</f>
        <v>12</v>
      </c>
    </row>
    <row r="1944" spans="1:3" ht="15" customHeight="1" x14ac:dyDescent="0.25">
      <c r="A1944">
        <f t="shared" si="30"/>
        <v>1954</v>
      </c>
      <c r="B1944">
        <f ca="1">IF(OR(INDEX(ORCAMENTO!$AI:$AI,$A1944)&lt;&gt;"",INDEX(ORCAMENTO!$AH:$AH,$A1944)="⚠",INDEX(ORCAMENTO!$AH:$AH,$A1944)="◔"),1,0)</f>
        <v>0</v>
      </c>
      <c r="C1944">
        <f ca="1">SUM($B$1:B1944)</f>
        <v>12</v>
      </c>
    </row>
    <row r="1945" spans="1:3" ht="15" customHeight="1" x14ac:dyDescent="0.25">
      <c r="A1945">
        <f t="shared" si="30"/>
        <v>1955</v>
      </c>
      <c r="B1945">
        <f ca="1">IF(OR(INDEX(ORCAMENTO!$AI:$AI,$A1945)&lt;&gt;"",INDEX(ORCAMENTO!$AH:$AH,$A1945)="⚠",INDEX(ORCAMENTO!$AH:$AH,$A1945)="◔"),1,0)</f>
        <v>0</v>
      </c>
      <c r="C1945">
        <f ca="1">SUM($B$1:B1945)</f>
        <v>12</v>
      </c>
    </row>
    <row r="1946" spans="1:3" ht="15" customHeight="1" x14ac:dyDescent="0.25">
      <c r="A1946">
        <f t="shared" si="30"/>
        <v>1956</v>
      </c>
      <c r="B1946">
        <f ca="1">IF(OR(INDEX(ORCAMENTO!$AI:$AI,$A1946)&lt;&gt;"",INDEX(ORCAMENTO!$AH:$AH,$A1946)="⚠",INDEX(ORCAMENTO!$AH:$AH,$A1946)="◔"),1,0)</f>
        <v>0</v>
      </c>
      <c r="C1946">
        <f ca="1">SUM($B$1:B1946)</f>
        <v>12</v>
      </c>
    </row>
    <row r="1947" spans="1:3" ht="15" customHeight="1" x14ac:dyDescent="0.25">
      <c r="A1947">
        <f t="shared" si="30"/>
        <v>1957</v>
      </c>
      <c r="B1947">
        <f ca="1">IF(OR(INDEX(ORCAMENTO!$AI:$AI,$A1947)&lt;&gt;"",INDEX(ORCAMENTO!$AH:$AH,$A1947)="⚠",INDEX(ORCAMENTO!$AH:$AH,$A1947)="◔"),1,0)</f>
        <v>0</v>
      </c>
      <c r="C1947">
        <f ca="1">SUM($B$1:B1947)</f>
        <v>12</v>
      </c>
    </row>
    <row r="1948" spans="1:3" ht="15" customHeight="1" x14ac:dyDescent="0.25">
      <c r="A1948">
        <f t="shared" si="30"/>
        <v>1958</v>
      </c>
      <c r="B1948">
        <f ca="1">IF(OR(INDEX(ORCAMENTO!$AI:$AI,$A1948)&lt;&gt;"",INDEX(ORCAMENTO!$AH:$AH,$A1948)="⚠",INDEX(ORCAMENTO!$AH:$AH,$A1948)="◔"),1,0)</f>
        <v>0</v>
      </c>
      <c r="C1948">
        <f ca="1">SUM($B$1:B1948)</f>
        <v>12</v>
      </c>
    </row>
    <row r="1949" spans="1:3" ht="15" customHeight="1" x14ac:dyDescent="0.25">
      <c r="A1949">
        <f t="shared" si="30"/>
        <v>1959</v>
      </c>
      <c r="B1949">
        <f ca="1">IF(OR(INDEX(ORCAMENTO!$AI:$AI,$A1949)&lt;&gt;"",INDEX(ORCAMENTO!$AH:$AH,$A1949)="⚠",INDEX(ORCAMENTO!$AH:$AH,$A1949)="◔"),1,0)</f>
        <v>0</v>
      </c>
      <c r="C1949">
        <f ca="1">SUM($B$1:B1949)</f>
        <v>12</v>
      </c>
    </row>
    <row r="1950" spans="1:3" ht="15" customHeight="1" x14ac:dyDescent="0.25">
      <c r="A1950">
        <f t="shared" si="30"/>
        <v>1960</v>
      </c>
      <c r="B1950">
        <f ca="1">IF(OR(INDEX(ORCAMENTO!$AI:$AI,$A1950)&lt;&gt;"",INDEX(ORCAMENTO!$AH:$AH,$A1950)="⚠",INDEX(ORCAMENTO!$AH:$AH,$A1950)="◔"),1,0)</f>
        <v>0</v>
      </c>
      <c r="C1950">
        <f ca="1">SUM($B$1:B1950)</f>
        <v>12</v>
      </c>
    </row>
    <row r="1951" spans="1:3" ht="15" customHeight="1" x14ac:dyDescent="0.25">
      <c r="A1951">
        <f t="shared" si="30"/>
        <v>1961</v>
      </c>
      <c r="B1951">
        <f ca="1">IF(OR(INDEX(ORCAMENTO!$AI:$AI,$A1951)&lt;&gt;"",INDEX(ORCAMENTO!$AH:$AH,$A1951)="⚠",INDEX(ORCAMENTO!$AH:$AH,$A1951)="◔"),1,0)</f>
        <v>0</v>
      </c>
      <c r="C1951">
        <f ca="1">SUM($B$1:B1951)</f>
        <v>12</v>
      </c>
    </row>
    <row r="1952" spans="1:3" ht="15" customHeight="1" x14ac:dyDescent="0.25">
      <c r="A1952">
        <f t="shared" si="30"/>
        <v>1962</v>
      </c>
      <c r="B1952">
        <f ca="1">IF(OR(INDEX(ORCAMENTO!$AI:$AI,$A1952)&lt;&gt;"",INDEX(ORCAMENTO!$AH:$AH,$A1952)="⚠",INDEX(ORCAMENTO!$AH:$AH,$A1952)="◔"),1,0)</f>
        <v>0</v>
      </c>
      <c r="C1952">
        <f ca="1">SUM($B$1:B1952)</f>
        <v>12</v>
      </c>
    </row>
    <row r="1953" spans="1:3" ht="15" customHeight="1" x14ac:dyDescent="0.25">
      <c r="A1953">
        <f t="shared" si="30"/>
        <v>1963</v>
      </c>
      <c r="B1953">
        <f ca="1">IF(OR(INDEX(ORCAMENTO!$AI:$AI,$A1953)&lt;&gt;"",INDEX(ORCAMENTO!$AH:$AH,$A1953)="⚠",INDEX(ORCAMENTO!$AH:$AH,$A1953)="◔"),1,0)</f>
        <v>0</v>
      </c>
      <c r="C1953">
        <f ca="1">SUM($B$1:B1953)</f>
        <v>12</v>
      </c>
    </row>
    <row r="1954" spans="1:3" ht="15" customHeight="1" x14ac:dyDescent="0.25">
      <c r="A1954">
        <f t="shared" si="30"/>
        <v>1964</v>
      </c>
      <c r="B1954">
        <f ca="1">IF(OR(INDEX(ORCAMENTO!$AI:$AI,$A1954)&lt;&gt;"",INDEX(ORCAMENTO!$AH:$AH,$A1954)="⚠",INDEX(ORCAMENTO!$AH:$AH,$A1954)="◔"),1,0)</f>
        <v>0</v>
      </c>
      <c r="C1954">
        <f ca="1">SUM($B$1:B1954)</f>
        <v>12</v>
      </c>
    </row>
    <row r="1955" spans="1:3" ht="15" customHeight="1" x14ac:dyDescent="0.25">
      <c r="A1955">
        <f t="shared" si="30"/>
        <v>1965</v>
      </c>
      <c r="B1955">
        <f ca="1">IF(OR(INDEX(ORCAMENTO!$AI:$AI,$A1955)&lt;&gt;"",INDEX(ORCAMENTO!$AH:$AH,$A1955)="⚠",INDEX(ORCAMENTO!$AH:$AH,$A1955)="◔"),1,0)</f>
        <v>0</v>
      </c>
      <c r="C1955">
        <f ca="1">SUM($B$1:B1955)</f>
        <v>12</v>
      </c>
    </row>
    <row r="1956" spans="1:3" ht="15" customHeight="1" x14ac:dyDescent="0.25">
      <c r="A1956">
        <f t="shared" si="30"/>
        <v>1966</v>
      </c>
      <c r="B1956">
        <f ca="1">IF(OR(INDEX(ORCAMENTO!$AI:$AI,$A1956)&lt;&gt;"",INDEX(ORCAMENTO!$AH:$AH,$A1956)="⚠",INDEX(ORCAMENTO!$AH:$AH,$A1956)="◔"),1,0)</f>
        <v>0</v>
      </c>
      <c r="C1956">
        <f ca="1">SUM($B$1:B1956)</f>
        <v>12</v>
      </c>
    </row>
    <row r="1957" spans="1:3" ht="15" customHeight="1" x14ac:dyDescent="0.25">
      <c r="A1957">
        <f t="shared" si="30"/>
        <v>1967</v>
      </c>
      <c r="B1957">
        <f ca="1">IF(OR(INDEX(ORCAMENTO!$AI:$AI,$A1957)&lt;&gt;"",INDEX(ORCAMENTO!$AH:$AH,$A1957)="⚠",INDEX(ORCAMENTO!$AH:$AH,$A1957)="◔"),1,0)</f>
        <v>0</v>
      </c>
      <c r="C1957">
        <f ca="1">SUM($B$1:B1957)</f>
        <v>12</v>
      </c>
    </row>
    <row r="1958" spans="1:3" ht="15" customHeight="1" x14ac:dyDescent="0.25">
      <c r="A1958">
        <f t="shared" si="30"/>
        <v>1968</v>
      </c>
      <c r="B1958">
        <f ca="1">IF(OR(INDEX(ORCAMENTO!$AI:$AI,$A1958)&lt;&gt;"",INDEX(ORCAMENTO!$AH:$AH,$A1958)="⚠",INDEX(ORCAMENTO!$AH:$AH,$A1958)="◔"),1,0)</f>
        <v>0</v>
      </c>
      <c r="C1958">
        <f ca="1">SUM($B$1:B1958)</f>
        <v>12</v>
      </c>
    </row>
    <row r="1959" spans="1:3" ht="15" customHeight="1" x14ac:dyDescent="0.25">
      <c r="A1959">
        <f t="shared" si="30"/>
        <v>1969</v>
      </c>
      <c r="B1959">
        <f ca="1">IF(OR(INDEX(ORCAMENTO!$AI:$AI,$A1959)&lt;&gt;"",INDEX(ORCAMENTO!$AH:$AH,$A1959)="⚠",INDEX(ORCAMENTO!$AH:$AH,$A1959)="◔"),1,0)</f>
        <v>0</v>
      </c>
      <c r="C1959">
        <f ca="1">SUM($B$1:B1959)</f>
        <v>12</v>
      </c>
    </row>
    <row r="1960" spans="1:3" ht="15" customHeight="1" x14ac:dyDescent="0.25">
      <c r="A1960">
        <f t="shared" si="30"/>
        <v>1970</v>
      </c>
      <c r="B1960">
        <f ca="1">IF(OR(INDEX(ORCAMENTO!$AI:$AI,$A1960)&lt;&gt;"",INDEX(ORCAMENTO!$AH:$AH,$A1960)="⚠",INDEX(ORCAMENTO!$AH:$AH,$A1960)="◔"),1,0)</f>
        <v>0</v>
      </c>
      <c r="C1960">
        <f ca="1">SUM($B$1:B1960)</f>
        <v>12</v>
      </c>
    </row>
    <row r="1961" spans="1:3" ht="15" customHeight="1" x14ac:dyDescent="0.25">
      <c r="A1961">
        <f t="shared" si="30"/>
        <v>1971</v>
      </c>
      <c r="B1961">
        <f ca="1">IF(OR(INDEX(ORCAMENTO!$AI:$AI,$A1961)&lt;&gt;"",INDEX(ORCAMENTO!$AH:$AH,$A1961)="⚠",INDEX(ORCAMENTO!$AH:$AH,$A1961)="◔"),1,0)</f>
        <v>0</v>
      </c>
      <c r="C1961">
        <f ca="1">SUM($B$1:B1961)</f>
        <v>12</v>
      </c>
    </row>
    <row r="1962" spans="1:3" ht="15" customHeight="1" x14ac:dyDescent="0.25">
      <c r="A1962">
        <f t="shared" si="30"/>
        <v>1972</v>
      </c>
      <c r="B1962">
        <f ca="1">IF(OR(INDEX(ORCAMENTO!$AI:$AI,$A1962)&lt;&gt;"",INDEX(ORCAMENTO!$AH:$AH,$A1962)="⚠",INDEX(ORCAMENTO!$AH:$AH,$A1962)="◔"),1,0)</f>
        <v>0</v>
      </c>
      <c r="C1962">
        <f ca="1">SUM($B$1:B1962)</f>
        <v>12</v>
      </c>
    </row>
    <row r="1963" spans="1:3" ht="15" customHeight="1" x14ac:dyDescent="0.25">
      <c r="A1963">
        <f t="shared" si="30"/>
        <v>1973</v>
      </c>
      <c r="B1963">
        <f ca="1">IF(OR(INDEX(ORCAMENTO!$AI:$AI,$A1963)&lt;&gt;"",INDEX(ORCAMENTO!$AH:$AH,$A1963)="⚠",INDEX(ORCAMENTO!$AH:$AH,$A1963)="◔"),1,0)</f>
        <v>0</v>
      </c>
      <c r="C1963">
        <f ca="1">SUM($B$1:B1963)</f>
        <v>12</v>
      </c>
    </row>
    <row r="1964" spans="1:3" ht="15" customHeight="1" x14ac:dyDescent="0.25">
      <c r="A1964">
        <f t="shared" si="30"/>
        <v>1974</v>
      </c>
      <c r="B1964">
        <f ca="1">IF(OR(INDEX(ORCAMENTO!$AI:$AI,$A1964)&lt;&gt;"",INDEX(ORCAMENTO!$AH:$AH,$A1964)="⚠",INDEX(ORCAMENTO!$AH:$AH,$A1964)="◔"),1,0)</f>
        <v>0</v>
      </c>
      <c r="C1964">
        <f ca="1">SUM($B$1:B1964)</f>
        <v>12</v>
      </c>
    </row>
    <row r="1965" spans="1:3" ht="15" customHeight="1" x14ac:dyDescent="0.25">
      <c r="A1965">
        <f t="shared" si="30"/>
        <v>1975</v>
      </c>
      <c r="B1965">
        <f ca="1">IF(OR(INDEX(ORCAMENTO!$AI:$AI,$A1965)&lt;&gt;"",INDEX(ORCAMENTO!$AH:$AH,$A1965)="⚠",INDEX(ORCAMENTO!$AH:$AH,$A1965)="◔"),1,0)</f>
        <v>0</v>
      </c>
      <c r="C1965">
        <f ca="1">SUM($B$1:B1965)</f>
        <v>12</v>
      </c>
    </row>
    <row r="1966" spans="1:3" ht="15" customHeight="1" x14ac:dyDescent="0.25">
      <c r="A1966">
        <f t="shared" si="30"/>
        <v>1976</v>
      </c>
      <c r="B1966">
        <f ca="1">IF(OR(INDEX(ORCAMENTO!$AI:$AI,$A1966)&lt;&gt;"",INDEX(ORCAMENTO!$AH:$AH,$A1966)="⚠",INDEX(ORCAMENTO!$AH:$AH,$A1966)="◔"),1,0)</f>
        <v>0</v>
      </c>
      <c r="C1966">
        <f ca="1">SUM($B$1:B1966)</f>
        <v>12</v>
      </c>
    </row>
    <row r="1967" spans="1:3" ht="15" customHeight="1" x14ac:dyDescent="0.25">
      <c r="A1967">
        <f t="shared" si="30"/>
        <v>1977</v>
      </c>
      <c r="B1967">
        <f ca="1">IF(OR(INDEX(ORCAMENTO!$AI:$AI,$A1967)&lt;&gt;"",INDEX(ORCAMENTO!$AH:$AH,$A1967)="⚠",INDEX(ORCAMENTO!$AH:$AH,$A1967)="◔"),1,0)</f>
        <v>0</v>
      </c>
      <c r="C1967">
        <f ca="1">SUM($B$1:B1967)</f>
        <v>12</v>
      </c>
    </row>
    <row r="1968" spans="1:3" ht="15" customHeight="1" x14ac:dyDescent="0.25">
      <c r="A1968">
        <f t="shared" si="30"/>
        <v>1978</v>
      </c>
      <c r="B1968">
        <f ca="1">IF(OR(INDEX(ORCAMENTO!$AI:$AI,$A1968)&lt;&gt;"",INDEX(ORCAMENTO!$AH:$AH,$A1968)="⚠",INDEX(ORCAMENTO!$AH:$AH,$A1968)="◔"),1,0)</f>
        <v>0</v>
      </c>
      <c r="C1968">
        <f ca="1">SUM($B$1:B1968)</f>
        <v>12</v>
      </c>
    </row>
    <row r="1969" spans="1:3" ht="15" customHeight="1" x14ac:dyDescent="0.25">
      <c r="A1969">
        <f t="shared" si="30"/>
        <v>1979</v>
      </c>
      <c r="B1969">
        <f ca="1">IF(OR(INDEX(ORCAMENTO!$AI:$AI,$A1969)&lt;&gt;"",INDEX(ORCAMENTO!$AH:$AH,$A1969)="⚠",INDEX(ORCAMENTO!$AH:$AH,$A1969)="◔"),1,0)</f>
        <v>0</v>
      </c>
      <c r="C1969">
        <f ca="1">SUM($B$1:B1969)</f>
        <v>12</v>
      </c>
    </row>
    <row r="1970" spans="1:3" ht="15" customHeight="1" x14ac:dyDescent="0.25">
      <c r="A1970">
        <f t="shared" si="30"/>
        <v>1980</v>
      </c>
      <c r="B1970">
        <f ca="1">IF(OR(INDEX(ORCAMENTO!$AI:$AI,$A1970)&lt;&gt;"",INDEX(ORCAMENTO!$AH:$AH,$A1970)="⚠",INDEX(ORCAMENTO!$AH:$AH,$A1970)="◔"),1,0)</f>
        <v>0</v>
      </c>
      <c r="C1970">
        <f ca="1">SUM($B$1:B1970)</f>
        <v>12</v>
      </c>
    </row>
    <row r="1971" spans="1:3" ht="15" customHeight="1" x14ac:dyDescent="0.25">
      <c r="A1971">
        <f t="shared" si="30"/>
        <v>1981</v>
      </c>
      <c r="B1971">
        <f ca="1">IF(OR(INDEX(ORCAMENTO!$AI:$AI,$A1971)&lt;&gt;"",INDEX(ORCAMENTO!$AH:$AH,$A1971)="⚠",INDEX(ORCAMENTO!$AH:$AH,$A1971)="◔"),1,0)</f>
        <v>0</v>
      </c>
      <c r="C1971">
        <f ca="1">SUM($B$1:B1971)</f>
        <v>12</v>
      </c>
    </row>
    <row r="1972" spans="1:3" ht="15" customHeight="1" x14ac:dyDescent="0.25">
      <c r="A1972">
        <f t="shared" si="30"/>
        <v>1982</v>
      </c>
      <c r="B1972">
        <f ca="1">IF(OR(INDEX(ORCAMENTO!$AI:$AI,$A1972)&lt;&gt;"",INDEX(ORCAMENTO!$AH:$AH,$A1972)="⚠",INDEX(ORCAMENTO!$AH:$AH,$A1972)="◔"),1,0)</f>
        <v>0</v>
      </c>
      <c r="C1972">
        <f ca="1">SUM($B$1:B1972)</f>
        <v>12</v>
      </c>
    </row>
    <row r="1973" spans="1:3" ht="15" customHeight="1" x14ac:dyDescent="0.25">
      <c r="A1973">
        <f t="shared" si="30"/>
        <v>1983</v>
      </c>
      <c r="B1973">
        <f ca="1">IF(OR(INDEX(ORCAMENTO!$AI:$AI,$A1973)&lt;&gt;"",INDEX(ORCAMENTO!$AH:$AH,$A1973)="⚠",INDEX(ORCAMENTO!$AH:$AH,$A1973)="◔"),1,0)</f>
        <v>0</v>
      </c>
      <c r="C1973">
        <f ca="1">SUM($B$1:B1973)</f>
        <v>12</v>
      </c>
    </row>
    <row r="1974" spans="1:3" ht="15" customHeight="1" x14ac:dyDescent="0.25">
      <c r="A1974">
        <f t="shared" si="30"/>
        <v>1984</v>
      </c>
      <c r="B1974">
        <f ca="1">IF(OR(INDEX(ORCAMENTO!$AI:$AI,$A1974)&lt;&gt;"",INDEX(ORCAMENTO!$AH:$AH,$A1974)="⚠",INDEX(ORCAMENTO!$AH:$AH,$A1974)="◔"),1,0)</f>
        <v>0</v>
      </c>
      <c r="C1974">
        <f ca="1">SUM($B$1:B1974)</f>
        <v>12</v>
      </c>
    </row>
    <row r="1975" spans="1:3" ht="15" customHeight="1" x14ac:dyDescent="0.25">
      <c r="A1975">
        <f t="shared" si="30"/>
        <v>1985</v>
      </c>
      <c r="B1975">
        <f ca="1">IF(OR(INDEX(ORCAMENTO!$AI:$AI,$A1975)&lt;&gt;"",INDEX(ORCAMENTO!$AH:$AH,$A1975)="⚠",INDEX(ORCAMENTO!$AH:$AH,$A1975)="◔"),1,0)</f>
        <v>0</v>
      </c>
      <c r="C1975">
        <f ca="1">SUM($B$1:B1975)</f>
        <v>12</v>
      </c>
    </row>
    <row r="1976" spans="1:3" ht="15" customHeight="1" x14ac:dyDescent="0.25">
      <c r="A1976">
        <f t="shared" si="30"/>
        <v>1986</v>
      </c>
      <c r="B1976">
        <f ca="1">IF(OR(INDEX(ORCAMENTO!$AI:$AI,$A1976)&lt;&gt;"",INDEX(ORCAMENTO!$AH:$AH,$A1976)="⚠",INDEX(ORCAMENTO!$AH:$AH,$A1976)="◔"),1,0)</f>
        <v>0</v>
      </c>
      <c r="C1976">
        <f ca="1">SUM($B$1:B1976)</f>
        <v>12</v>
      </c>
    </row>
    <row r="1977" spans="1:3" ht="15" customHeight="1" x14ac:dyDescent="0.25">
      <c r="A1977">
        <f t="shared" si="30"/>
        <v>1987</v>
      </c>
      <c r="B1977">
        <f ca="1">IF(OR(INDEX(ORCAMENTO!$AI:$AI,$A1977)&lt;&gt;"",INDEX(ORCAMENTO!$AH:$AH,$A1977)="⚠",INDEX(ORCAMENTO!$AH:$AH,$A1977)="◔"),1,0)</f>
        <v>0</v>
      </c>
      <c r="C1977">
        <f ca="1">SUM($B$1:B1977)</f>
        <v>12</v>
      </c>
    </row>
    <row r="1978" spans="1:3" ht="15" customHeight="1" x14ac:dyDescent="0.25">
      <c r="A1978">
        <f t="shared" si="30"/>
        <v>1988</v>
      </c>
      <c r="B1978">
        <f ca="1">IF(OR(INDEX(ORCAMENTO!$AI:$AI,$A1978)&lt;&gt;"",INDEX(ORCAMENTO!$AH:$AH,$A1978)="⚠",INDEX(ORCAMENTO!$AH:$AH,$A1978)="◔"),1,0)</f>
        <v>0</v>
      </c>
      <c r="C1978">
        <f ca="1">SUM($B$1:B1978)</f>
        <v>12</v>
      </c>
    </row>
    <row r="1979" spans="1:3" ht="15" customHeight="1" x14ac:dyDescent="0.25">
      <c r="A1979">
        <f t="shared" si="30"/>
        <v>1989</v>
      </c>
      <c r="B1979">
        <f ca="1">IF(OR(INDEX(ORCAMENTO!$AI:$AI,$A1979)&lt;&gt;"",INDEX(ORCAMENTO!$AH:$AH,$A1979)="⚠",INDEX(ORCAMENTO!$AH:$AH,$A1979)="◔"),1,0)</f>
        <v>0</v>
      </c>
      <c r="C1979">
        <f ca="1">SUM($B$1:B1979)</f>
        <v>12</v>
      </c>
    </row>
    <row r="1980" spans="1:3" ht="15" customHeight="1" x14ac:dyDescent="0.25">
      <c r="A1980">
        <f t="shared" si="30"/>
        <v>1990</v>
      </c>
      <c r="B1980">
        <f ca="1">IF(OR(INDEX(ORCAMENTO!$AI:$AI,$A1980)&lt;&gt;"",INDEX(ORCAMENTO!$AH:$AH,$A1980)="⚠",INDEX(ORCAMENTO!$AH:$AH,$A1980)="◔"),1,0)</f>
        <v>0</v>
      </c>
      <c r="C1980">
        <f ca="1">SUM($B$1:B1980)</f>
        <v>12</v>
      </c>
    </row>
    <row r="1981" spans="1:3" ht="15" customHeight="1" x14ac:dyDescent="0.25">
      <c r="A1981">
        <f t="shared" si="30"/>
        <v>1991</v>
      </c>
      <c r="B1981">
        <f ca="1">IF(OR(INDEX(ORCAMENTO!$AI:$AI,$A1981)&lt;&gt;"",INDEX(ORCAMENTO!$AH:$AH,$A1981)="⚠",INDEX(ORCAMENTO!$AH:$AH,$A1981)="◔"),1,0)</f>
        <v>0</v>
      </c>
      <c r="C1981">
        <f ca="1">SUM($B$1:B1981)</f>
        <v>12</v>
      </c>
    </row>
    <row r="1982" spans="1:3" ht="15" customHeight="1" x14ac:dyDescent="0.25">
      <c r="A1982">
        <f t="shared" si="30"/>
        <v>1992</v>
      </c>
      <c r="B1982">
        <f ca="1">IF(OR(INDEX(ORCAMENTO!$AI:$AI,$A1982)&lt;&gt;"",INDEX(ORCAMENTO!$AH:$AH,$A1982)="⚠",INDEX(ORCAMENTO!$AH:$AH,$A1982)="◔"),1,0)</f>
        <v>0</v>
      </c>
      <c r="C1982">
        <f ca="1">SUM($B$1:B1982)</f>
        <v>12</v>
      </c>
    </row>
    <row r="1983" spans="1:3" ht="15" customHeight="1" x14ac:dyDescent="0.25">
      <c r="A1983">
        <f t="shared" si="30"/>
        <v>1993</v>
      </c>
      <c r="B1983">
        <f ca="1">IF(OR(INDEX(ORCAMENTO!$AI:$AI,$A1983)&lt;&gt;"",INDEX(ORCAMENTO!$AH:$AH,$A1983)="⚠",INDEX(ORCAMENTO!$AH:$AH,$A1983)="◔"),1,0)</f>
        <v>0</v>
      </c>
      <c r="C1983">
        <f ca="1">SUM($B$1:B1983)</f>
        <v>12</v>
      </c>
    </row>
    <row r="1984" spans="1:3" ht="15" customHeight="1" x14ac:dyDescent="0.25">
      <c r="A1984">
        <f t="shared" si="30"/>
        <v>1994</v>
      </c>
      <c r="B1984">
        <f ca="1">IF(OR(INDEX(ORCAMENTO!$AI:$AI,$A1984)&lt;&gt;"",INDEX(ORCAMENTO!$AH:$AH,$A1984)="⚠",INDEX(ORCAMENTO!$AH:$AH,$A1984)="◔"),1,0)</f>
        <v>0</v>
      </c>
      <c r="C1984">
        <f ca="1">SUM($B$1:B1984)</f>
        <v>12</v>
      </c>
    </row>
    <row r="1985" spans="1:3" ht="15" customHeight="1" x14ac:dyDescent="0.25">
      <c r="A1985">
        <f t="shared" ref="A1985:A2048" si="31">ROW()+10</f>
        <v>1995</v>
      </c>
      <c r="B1985">
        <f ca="1">IF(OR(INDEX(ORCAMENTO!$AI:$AI,$A1985)&lt;&gt;"",INDEX(ORCAMENTO!$AH:$AH,$A1985)="⚠",INDEX(ORCAMENTO!$AH:$AH,$A1985)="◔"),1,0)</f>
        <v>0</v>
      </c>
      <c r="C1985">
        <f ca="1">SUM($B$1:B1985)</f>
        <v>12</v>
      </c>
    </row>
    <row r="1986" spans="1:3" ht="15" customHeight="1" x14ac:dyDescent="0.25">
      <c r="A1986">
        <f t="shared" si="31"/>
        <v>1996</v>
      </c>
      <c r="B1986">
        <f ca="1">IF(OR(INDEX(ORCAMENTO!$AI:$AI,$A1986)&lt;&gt;"",INDEX(ORCAMENTO!$AH:$AH,$A1986)="⚠",INDEX(ORCAMENTO!$AH:$AH,$A1986)="◔"),1,0)</f>
        <v>0</v>
      </c>
      <c r="C1986">
        <f ca="1">SUM($B$1:B1986)</f>
        <v>12</v>
      </c>
    </row>
    <row r="1987" spans="1:3" ht="15" customHeight="1" x14ac:dyDescent="0.25">
      <c r="A1987">
        <f t="shared" si="31"/>
        <v>1997</v>
      </c>
      <c r="B1987">
        <f ca="1">IF(OR(INDEX(ORCAMENTO!$AI:$AI,$A1987)&lt;&gt;"",INDEX(ORCAMENTO!$AH:$AH,$A1987)="⚠",INDEX(ORCAMENTO!$AH:$AH,$A1987)="◔"),1,0)</f>
        <v>0</v>
      </c>
      <c r="C1987">
        <f ca="1">SUM($B$1:B1987)</f>
        <v>12</v>
      </c>
    </row>
    <row r="1988" spans="1:3" ht="15" customHeight="1" x14ac:dyDescent="0.25">
      <c r="A1988">
        <f t="shared" si="31"/>
        <v>1998</v>
      </c>
      <c r="B1988">
        <f ca="1">IF(OR(INDEX(ORCAMENTO!$AI:$AI,$A1988)&lt;&gt;"",INDEX(ORCAMENTO!$AH:$AH,$A1988)="⚠",INDEX(ORCAMENTO!$AH:$AH,$A1988)="◔"),1,0)</f>
        <v>0</v>
      </c>
      <c r="C1988">
        <f ca="1">SUM($B$1:B1988)</f>
        <v>12</v>
      </c>
    </row>
    <row r="1989" spans="1:3" ht="15" customHeight="1" x14ac:dyDescent="0.25">
      <c r="A1989">
        <f t="shared" si="31"/>
        <v>1999</v>
      </c>
      <c r="B1989">
        <f ca="1">IF(OR(INDEX(ORCAMENTO!$AI:$AI,$A1989)&lt;&gt;"",INDEX(ORCAMENTO!$AH:$AH,$A1989)="⚠",INDEX(ORCAMENTO!$AH:$AH,$A1989)="◔"),1,0)</f>
        <v>0</v>
      </c>
      <c r="C1989">
        <f ca="1">SUM($B$1:B1989)</f>
        <v>12</v>
      </c>
    </row>
    <row r="1990" spans="1:3" ht="15" customHeight="1" x14ac:dyDescent="0.25">
      <c r="A1990">
        <f t="shared" si="31"/>
        <v>2000</v>
      </c>
      <c r="B1990">
        <f ca="1">IF(OR(INDEX(ORCAMENTO!$AI:$AI,$A1990)&lt;&gt;"",INDEX(ORCAMENTO!$AH:$AH,$A1990)="⚠",INDEX(ORCAMENTO!$AH:$AH,$A1990)="◔"),1,0)</f>
        <v>0</v>
      </c>
      <c r="C1990">
        <f ca="1">SUM($B$1:B1990)</f>
        <v>12</v>
      </c>
    </row>
    <row r="1991" spans="1:3" ht="15" customHeight="1" x14ac:dyDescent="0.25">
      <c r="A1991">
        <f t="shared" si="31"/>
        <v>2001</v>
      </c>
      <c r="B1991">
        <f ca="1">IF(OR(INDEX(ORCAMENTO!$AI:$AI,$A1991)&lt;&gt;"",INDEX(ORCAMENTO!$AH:$AH,$A1991)="⚠",INDEX(ORCAMENTO!$AH:$AH,$A1991)="◔"),1,0)</f>
        <v>0</v>
      </c>
      <c r="C1991">
        <f ca="1">SUM($B$1:B1991)</f>
        <v>12</v>
      </c>
    </row>
    <row r="1992" spans="1:3" ht="15" customHeight="1" x14ac:dyDescent="0.25">
      <c r="A1992">
        <f t="shared" si="31"/>
        <v>2002</v>
      </c>
      <c r="B1992">
        <f ca="1">IF(OR(INDEX(ORCAMENTO!$AI:$AI,$A1992)&lt;&gt;"",INDEX(ORCAMENTO!$AH:$AH,$A1992)="⚠",INDEX(ORCAMENTO!$AH:$AH,$A1992)="◔"),1,0)</f>
        <v>0</v>
      </c>
      <c r="C1992">
        <f ca="1">SUM($B$1:B1992)</f>
        <v>12</v>
      </c>
    </row>
    <row r="1993" spans="1:3" ht="15" customHeight="1" x14ac:dyDescent="0.25">
      <c r="A1993">
        <f t="shared" si="31"/>
        <v>2003</v>
      </c>
      <c r="B1993">
        <f ca="1">IF(OR(INDEX(ORCAMENTO!$AI:$AI,$A1993)&lt;&gt;"",INDEX(ORCAMENTO!$AH:$AH,$A1993)="⚠",INDEX(ORCAMENTO!$AH:$AH,$A1993)="◔"),1,0)</f>
        <v>0</v>
      </c>
      <c r="C1993">
        <f ca="1">SUM($B$1:B1993)</f>
        <v>12</v>
      </c>
    </row>
    <row r="1994" spans="1:3" ht="15" customHeight="1" x14ac:dyDescent="0.25">
      <c r="A1994">
        <f t="shared" si="31"/>
        <v>2004</v>
      </c>
      <c r="B1994">
        <f ca="1">IF(OR(INDEX(ORCAMENTO!$AI:$AI,$A1994)&lt;&gt;"",INDEX(ORCAMENTO!$AH:$AH,$A1994)="⚠",INDEX(ORCAMENTO!$AH:$AH,$A1994)="◔"),1,0)</f>
        <v>0</v>
      </c>
      <c r="C1994">
        <f ca="1">SUM($B$1:B1994)</f>
        <v>12</v>
      </c>
    </row>
    <row r="1995" spans="1:3" ht="15" customHeight="1" x14ac:dyDescent="0.25">
      <c r="A1995">
        <f t="shared" si="31"/>
        <v>2005</v>
      </c>
      <c r="B1995">
        <f ca="1">IF(OR(INDEX(ORCAMENTO!$AI:$AI,$A1995)&lt;&gt;"",INDEX(ORCAMENTO!$AH:$AH,$A1995)="⚠",INDEX(ORCAMENTO!$AH:$AH,$A1995)="◔"),1,0)</f>
        <v>0</v>
      </c>
      <c r="C1995">
        <f ca="1">SUM($B$1:B1995)</f>
        <v>12</v>
      </c>
    </row>
    <row r="1996" spans="1:3" ht="15" customHeight="1" x14ac:dyDescent="0.25">
      <c r="A1996">
        <f t="shared" si="31"/>
        <v>2006</v>
      </c>
      <c r="B1996">
        <f ca="1">IF(OR(INDEX(ORCAMENTO!$AI:$AI,$A1996)&lt;&gt;"",INDEX(ORCAMENTO!$AH:$AH,$A1996)="⚠",INDEX(ORCAMENTO!$AH:$AH,$A1996)="◔"),1,0)</f>
        <v>0</v>
      </c>
      <c r="C1996">
        <f ca="1">SUM($B$1:B1996)</f>
        <v>12</v>
      </c>
    </row>
    <row r="1997" spans="1:3" ht="15" customHeight="1" x14ac:dyDescent="0.25">
      <c r="A1997">
        <f t="shared" si="31"/>
        <v>2007</v>
      </c>
      <c r="B1997">
        <f ca="1">IF(OR(INDEX(ORCAMENTO!$AI:$AI,$A1997)&lt;&gt;"",INDEX(ORCAMENTO!$AH:$AH,$A1997)="⚠",INDEX(ORCAMENTO!$AH:$AH,$A1997)="◔"),1,0)</f>
        <v>0</v>
      </c>
      <c r="C1997">
        <f ca="1">SUM($B$1:B1997)</f>
        <v>12</v>
      </c>
    </row>
    <row r="1998" spans="1:3" ht="15" customHeight="1" x14ac:dyDescent="0.25">
      <c r="A1998">
        <f t="shared" si="31"/>
        <v>2008</v>
      </c>
      <c r="B1998">
        <f ca="1">IF(OR(INDEX(ORCAMENTO!$AI:$AI,$A1998)&lt;&gt;"",INDEX(ORCAMENTO!$AH:$AH,$A1998)="⚠",INDEX(ORCAMENTO!$AH:$AH,$A1998)="◔"),1,0)</f>
        <v>0</v>
      </c>
      <c r="C1998">
        <f ca="1">SUM($B$1:B1998)</f>
        <v>12</v>
      </c>
    </row>
    <row r="1999" spans="1:3" ht="15" customHeight="1" x14ac:dyDescent="0.25">
      <c r="A1999">
        <f t="shared" si="31"/>
        <v>2009</v>
      </c>
      <c r="B1999">
        <f ca="1">IF(OR(INDEX(ORCAMENTO!$AI:$AI,$A1999)&lt;&gt;"",INDEX(ORCAMENTO!$AH:$AH,$A1999)="⚠",INDEX(ORCAMENTO!$AH:$AH,$A1999)="◔"),1,0)</f>
        <v>0</v>
      </c>
      <c r="C1999">
        <f ca="1">SUM($B$1:B1999)</f>
        <v>12</v>
      </c>
    </row>
    <row r="2000" spans="1:3" ht="15" customHeight="1" x14ac:dyDescent="0.25">
      <c r="A2000">
        <f t="shared" si="31"/>
        <v>2010</v>
      </c>
      <c r="B2000">
        <f ca="1">IF(OR(INDEX(ORCAMENTO!$AI:$AI,$A2000)&lt;&gt;"",INDEX(ORCAMENTO!$AH:$AH,$A2000)="⚠",INDEX(ORCAMENTO!$AH:$AH,$A2000)="◔"),1,0)</f>
        <v>0</v>
      </c>
      <c r="C2000">
        <f ca="1">SUM($B$1:B2000)</f>
        <v>12</v>
      </c>
    </row>
    <row r="2001" spans="1:3" ht="15" customHeight="1" x14ac:dyDescent="0.25">
      <c r="A2001">
        <f t="shared" si="31"/>
        <v>2011</v>
      </c>
      <c r="B2001">
        <f ca="1">IF(OR(INDEX(ORCAMENTO!$AI:$AI,$A2001)&lt;&gt;"",INDEX(ORCAMENTO!$AH:$AH,$A2001)="⚠",INDEX(ORCAMENTO!$AH:$AH,$A2001)="◔"),1,0)</f>
        <v>0</v>
      </c>
      <c r="C2001">
        <f ca="1">SUM($B$1:B2001)</f>
        <v>12</v>
      </c>
    </row>
    <row r="2002" spans="1:3" ht="15" customHeight="1" x14ac:dyDescent="0.25">
      <c r="A2002">
        <f t="shared" si="31"/>
        <v>2012</v>
      </c>
      <c r="B2002">
        <f ca="1">IF(OR(INDEX(ORCAMENTO!$AI:$AI,$A2002)&lt;&gt;"",INDEX(ORCAMENTO!$AH:$AH,$A2002)="⚠",INDEX(ORCAMENTO!$AH:$AH,$A2002)="◔"),1,0)</f>
        <v>0</v>
      </c>
      <c r="C2002">
        <f ca="1">SUM($B$1:B2002)</f>
        <v>12</v>
      </c>
    </row>
    <row r="2003" spans="1:3" ht="15" customHeight="1" x14ac:dyDescent="0.25">
      <c r="A2003">
        <f t="shared" si="31"/>
        <v>2013</v>
      </c>
      <c r="B2003">
        <f ca="1">IF(OR(INDEX(ORCAMENTO!$AI:$AI,$A2003)&lt;&gt;"",INDEX(ORCAMENTO!$AH:$AH,$A2003)="⚠",INDEX(ORCAMENTO!$AH:$AH,$A2003)="◔"),1,0)</f>
        <v>0</v>
      </c>
      <c r="C2003">
        <f ca="1">SUM($B$1:B2003)</f>
        <v>12</v>
      </c>
    </row>
    <row r="2004" spans="1:3" ht="15" customHeight="1" x14ac:dyDescent="0.25">
      <c r="A2004">
        <f t="shared" si="31"/>
        <v>2014</v>
      </c>
      <c r="B2004">
        <f ca="1">IF(OR(INDEX(ORCAMENTO!$AI:$AI,$A2004)&lt;&gt;"",INDEX(ORCAMENTO!$AH:$AH,$A2004)="⚠",INDEX(ORCAMENTO!$AH:$AH,$A2004)="◔"),1,0)</f>
        <v>0</v>
      </c>
      <c r="C2004">
        <f ca="1">SUM($B$1:B2004)</f>
        <v>12</v>
      </c>
    </row>
    <row r="2005" spans="1:3" ht="15" customHeight="1" x14ac:dyDescent="0.25">
      <c r="A2005">
        <f t="shared" si="31"/>
        <v>2015</v>
      </c>
      <c r="B2005">
        <f ca="1">IF(OR(INDEX(ORCAMENTO!$AI:$AI,$A2005)&lt;&gt;"",INDEX(ORCAMENTO!$AH:$AH,$A2005)="⚠",INDEX(ORCAMENTO!$AH:$AH,$A2005)="◔"),1,0)</f>
        <v>0</v>
      </c>
      <c r="C2005">
        <f ca="1">SUM($B$1:B2005)</f>
        <v>12</v>
      </c>
    </row>
    <row r="2006" spans="1:3" ht="15" customHeight="1" x14ac:dyDescent="0.25">
      <c r="A2006">
        <f t="shared" si="31"/>
        <v>2016</v>
      </c>
      <c r="B2006">
        <f ca="1">IF(OR(INDEX(ORCAMENTO!$AI:$AI,$A2006)&lt;&gt;"",INDEX(ORCAMENTO!$AH:$AH,$A2006)="⚠",INDEX(ORCAMENTO!$AH:$AH,$A2006)="◔"),1,0)</f>
        <v>0</v>
      </c>
      <c r="C2006">
        <f ca="1">SUM($B$1:B2006)</f>
        <v>12</v>
      </c>
    </row>
    <row r="2007" spans="1:3" ht="15" customHeight="1" x14ac:dyDescent="0.25">
      <c r="A2007">
        <f t="shared" si="31"/>
        <v>2017</v>
      </c>
      <c r="B2007">
        <f ca="1">IF(OR(INDEX(ORCAMENTO!$AI:$AI,$A2007)&lt;&gt;"",INDEX(ORCAMENTO!$AH:$AH,$A2007)="⚠",INDEX(ORCAMENTO!$AH:$AH,$A2007)="◔"),1,0)</f>
        <v>0</v>
      </c>
      <c r="C2007">
        <f ca="1">SUM($B$1:B2007)</f>
        <v>12</v>
      </c>
    </row>
    <row r="2008" spans="1:3" ht="15" customHeight="1" x14ac:dyDescent="0.25">
      <c r="A2008">
        <f t="shared" si="31"/>
        <v>2018</v>
      </c>
      <c r="B2008">
        <f ca="1">IF(OR(INDEX(ORCAMENTO!$AI:$AI,$A2008)&lt;&gt;"",INDEX(ORCAMENTO!$AH:$AH,$A2008)="⚠",INDEX(ORCAMENTO!$AH:$AH,$A2008)="◔"),1,0)</f>
        <v>0</v>
      </c>
      <c r="C2008">
        <f ca="1">SUM($B$1:B2008)</f>
        <v>12</v>
      </c>
    </row>
    <row r="2009" spans="1:3" ht="15" customHeight="1" x14ac:dyDescent="0.25">
      <c r="A2009">
        <f t="shared" si="31"/>
        <v>2019</v>
      </c>
      <c r="B2009">
        <f ca="1">IF(OR(INDEX(ORCAMENTO!$AI:$AI,$A2009)&lt;&gt;"",INDEX(ORCAMENTO!$AH:$AH,$A2009)="⚠",INDEX(ORCAMENTO!$AH:$AH,$A2009)="◔"),1,0)</f>
        <v>0</v>
      </c>
      <c r="C2009">
        <f ca="1">SUM($B$1:B2009)</f>
        <v>12</v>
      </c>
    </row>
    <row r="2010" spans="1:3" ht="15" customHeight="1" x14ac:dyDescent="0.25">
      <c r="A2010">
        <f t="shared" si="31"/>
        <v>2020</v>
      </c>
      <c r="B2010">
        <f ca="1">IF(OR(INDEX(ORCAMENTO!$AI:$AI,$A2010)&lt;&gt;"",INDEX(ORCAMENTO!$AH:$AH,$A2010)="⚠",INDEX(ORCAMENTO!$AH:$AH,$A2010)="◔"),1,0)</f>
        <v>0</v>
      </c>
      <c r="C2010">
        <f ca="1">SUM($B$1:B2010)</f>
        <v>12</v>
      </c>
    </row>
    <row r="2011" spans="1:3" ht="15" customHeight="1" x14ac:dyDescent="0.25">
      <c r="A2011">
        <f t="shared" si="31"/>
        <v>2021</v>
      </c>
      <c r="B2011">
        <f ca="1">IF(OR(INDEX(ORCAMENTO!$AI:$AI,$A2011)&lt;&gt;"",INDEX(ORCAMENTO!$AH:$AH,$A2011)="⚠",INDEX(ORCAMENTO!$AH:$AH,$A2011)="◔"),1,0)</f>
        <v>0</v>
      </c>
      <c r="C2011">
        <f ca="1">SUM($B$1:B2011)</f>
        <v>12</v>
      </c>
    </row>
    <row r="2012" spans="1:3" ht="15" customHeight="1" x14ac:dyDescent="0.25">
      <c r="A2012">
        <f t="shared" si="31"/>
        <v>2022</v>
      </c>
      <c r="B2012">
        <f ca="1">IF(OR(INDEX(ORCAMENTO!$AI:$AI,$A2012)&lt;&gt;"",INDEX(ORCAMENTO!$AH:$AH,$A2012)="⚠",INDEX(ORCAMENTO!$AH:$AH,$A2012)="◔"),1,0)</f>
        <v>0</v>
      </c>
      <c r="C2012">
        <f ca="1">SUM($B$1:B2012)</f>
        <v>12</v>
      </c>
    </row>
    <row r="2013" spans="1:3" ht="15" customHeight="1" x14ac:dyDescent="0.25">
      <c r="A2013">
        <f t="shared" si="31"/>
        <v>2023</v>
      </c>
      <c r="B2013">
        <f ca="1">IF(OR(INDEX(ORCAMENTO!$AI:$AI,$A2013)&lt;&gt;"",INDEX(ORCAMENTO!$AH:$AH,$A2013)="⚠",INDEX(ORCAMENTO!$AH:$AH,$A2013)="◔"),1,0)</f>
        <v>0</v>
      </c>
      <c r="C2013">
        <f ca="1">SUM($B$1:B2013)</f>
        <v>12</v>
      </c>
    </row>
    <row r="2014" spans="1:3" ht="15" customHeight="1" x14ac:dyDescent="0.25">
      <c r="A2014">
        <f t="shared" si="31"/>
        <v>2024</v>
      </c>
      <c r="B2014">
        <f ca="1">IF(OR(INDEX(ORCAMENTO!$AI:$AI,$A2014)&lt;&gt;"",INDEX(ORCAMENTO!$AH:$AH,$A2014)="⚠",INDEX(ORCAMENTO!$AH:$AH,$A2014)="◔"),1,0)</f>
        <v>0</v>
      </c>
      <c r="C2014">
        <f ca="1">SUM($B$1:B2014)</f>
        <v>12</v>
      </c>
    </row>
    <row r="2015" spans="1:3" ht="15" customHeight="1" x14ac:dyDescent="0.25">
      <c r="A2015">
        <f t="shared" si="31"/>
        <v>2025</v>
      </c>
      <c r="B2015">
        <f ca="1">IF(OR(INDEX(ORCAMENTO!$AI:$AI,$A2015)&lt;&gt;"",INDEX(ORCAMENTO!$AH:$AH,$A2015)="⚠",INDEX(ORCAMENTO!$AH:$AH,$A2015)="◔"),1,0)</f>
        <v>0</v>
      </c>
      <c r="C2015">
        <f ca="1">SUM($B$1:B2015)</f>
        <v>12</v>
      </c>
    </row>
    <row r="2016" spans="1:3" ht="15" customHeight="1" x14ac:dyDescent="0.25">
      <c r="A2016">
        <f t="shared" si="31"/>
        <v>2026</v>
      </c>
      <c r="B2016">
        <f ca="1">IF(OR(INDEX(ORCAMENTO!$AI:$AI,$A2016)&lt;&gt;"",INDEX(ORCAMENTO!$AH:$AH,$A2016)="⚠",INDEX(ORCAMENTO!$AH:$AH,$A2016)="◔"),1,0)</f>
        <v>0</v>
      </c>
      <c r="C2016">
        <f ca="1">SUM($B$1:B2016)</f>
        <v>12</v>
      </c>
    </row>
    <row r="2017" spans="1:3" ht="15" customHeight="1" x14ac:dyDescent="0.25">
      <c r="A2017">
        <f t="shared" si="31"/>
        <v>2027</v>
      </c>
      <c r="B2017">
        <f ca="1">IF(OR(INDEX(ORCAMENTO!$AI:$AI,$A2017)&lt;&gt;"",INDEX(ORCAMENTO!$AH:$AH,$A2017)="⚠",INDEX(ORCAMENTO!$AH:$AH,$A2017)="◔"),1,0)</f>
        <v>0</v>
      </c>
      <c r="C2017">
        <f ca="1">SUM($B$1:B2017)</f>
        <v>12</v>
      </c>
    </row>
    <row r="2018" spans="1:3" ht="15" customHeight="1" x14ac:dyDescent="0.25">
      <c r="A2018">
        <f t="shared" si="31"/>
        <v>2028</v>
      </c>
      <c r="B2018">
        <f ca="1">IF(OR(INDEX(ORCAMENTO!$AI:$AI,$A2018)&lt;&gt;"",INDEX(ORCAMENTO!$AH:$AH,$A2018)="⚠",INDEX(ORCAMENTO!$AH:$AH,$A2018)="◔"),1,0)</f>
        <v>0</v>
      </c>
      <c r="C2018">
        <f ca="1">SUM($B$1:B2018)</f>
        <v>12</v>
      </c>
    </row>
    <row r="2019" spans="1:3" ht="15" customHeight="1" x14ac:dyDescent="0.25">
      <c r="A2019">
        <f t="shared" si="31"/>
        <v>2029</v>
      </c>
      <c r="B2019">
        <f ca="1">IF(OR(INDEX(ORCAMENTO!$AI:$AI,$A2019)&lt;&gt;"",INDEX(ORCAMENTO!$AH:$AH,$A2019)="⚠",INDEX(ORCAMENTO!$AH:$AH,$A2019)="◔"),1,0)</f>
        <v>0</v>
      </c>
      <c r="C2019">
        <f ca="1">SUM($B$1:B2019)</f>
        <v>12</v>
      </c>
    </row>
    <row r="2020" spans="1:3" ht="15" customHeight="1" x14ac:dyDescent="0.25">
      <c r="A2020">
        <f t="shared" si="31"/>
        <v>2030</v>
      </c>
      <c r="B2020">
        <f ca="1">IF(OR(INDEX(ORCAMENTO!$AI:$AI,$A2020)&lt;&gt;"",INDEX(ORCAMENTO!$AH:$AH,$A2020)="⚠",INDEX(ORCAMENTO!$AH:$AH,$A2020)="◔"),1,0)</f>
        <v>0</v>
      </c>
      <c r="C2020">
        <f ca="1">SUM($B$1:B2020)</f>
        <v>12</v>
      </c>
    </row>
    <row r="2021" spans="1:3" ht="15" customHeight="1" x14ac:dyDescent="0.25">
      <c r="A2021">
        <f t="shared" si="31"/>
        <v>2031</v>
      </c>
      <c r="B2021">
        <f ca="1">IF(OR(INDEX(ORCAMENTO!$AI:$AI,$A2021)&lt;&gt;"",INDEX(ORCAMENTO!$AH:$AH,$A2021)="⚠",INDEX(ORCAMENTO!$AH:$AH,$A2021)="◔"),1,0)</f>
        <v>0</v>
      </c>
      <c r="C2021">
        <f ca="1">SUM($B$1:B2021)</f>
        <v>12</v>
      </c>
    </row>
    <row r="2022" spans="1:3" ht="15" customHeight="1" x14ac:dyDescent="0.25">
      <c r="A2022">
        <f t="shared" si="31"/>
        <v>2032</v>
      </c>
      <c r="B2022">
        <f ca="1">IF(OR(INDEX(ORCAMENTO!$AI:$AI,$A2022)&lt;&gt;"",INDEX(ORCAMENTO!$AH:$AH,$A2022)="⚠",INDEX(ORCAMENTO!$AH:$AH,$A2022)="◔"),1,0)</f>
        <v>0</v>
      </c>
      <c r="C2022">
        <f ca="1">SUM($B$1:B2022)</f>
        <v>12</v>
      </c>
    </row>
    <row r="2023" spans="1:3" ht="15" customHeight="1" x14ac:dyDescent="0.25">
      <c r="A2023">
        <f t="shared" si="31"/>
        <v>2033</v>
      </c>
      <c r="B2023">
        <f ca="1">IF(OR(INDEX(ORCAMENTO!$AI:$AI,$A2023)&lt;&gt;"",INDEX(ORCAMENTO!$AH:$AH,$A2023)="⚠",INDEX(ORCAMENTO!$AH:$AH,$A2023)="◔"),1,0)</f>
        <v>0</v>
      </c>
      <c r="C2023">
        <f ca="1">SUM($B$1:B2023)</f>
        <v>12</v>
      </c>
    </row>
    <row r="2024" spans="1:3" ht="15" customHeight="1" x14ac:dyDescent="0.25">
      <c r="A2024">
        <f t="shared" si="31"/>
        <v>2034</v>
      </c>
      <c r="B2024">
        <f ca="1">IF(OR(INDEX(ORCAMENTO!$AI:$AI,$A2024)&lt;&gt;"",INDEX(ORCAMENTO!$AH:$AH,$A2024)="⚠",INDEX(ORCAMENTO!$AH:$AH,$A2024)="◔"),1,0)</f>
        <v>0</v>
      </c>
      <c r="C2024">
        <f ca="1">SUM($B$1:B2024)</f>
        <v>12</v>
      </c>
    </row>
    <row r="2025" spans="1:3" ht="15" customHeight="1" x14ac:dyDescent="0.25">
      <c r="A2025">
        <f t="shared" si="31"/>
        <v>2035</v>
      </c>
      <c r="B2025">
        <f ca="1">IF(OR(INDEX(ORCAMENTO!$AI:$AI,$A2025)&lt;&gt;"",INDEX(ORCAMENTO!$AH:$AH,$A2025)="⚠",INDEX(ORCAMENTO!$AH:$AH,$A2025)="◔"),1,0)</f>
        <v>0</v>
      </c>
      <c r="C2025">
        <f ca="1">SUM($B$1:B2025)</f>
        <v>12</v>
      </c>
    </row>
    <row r="2026" spans="1:3" ht="15" customHeight="1" x14ac:dyDescent="0.25">
      <c r="A2026">
        <f t="shared" si="31"/>
        <v>2036</v>
      </c>
      <c r="B2026">
        <f ca="1">IF(OR(INDEX(ORCAMENTO!$AI:$AI,$A2026)&lt;&gt;"",INDEX(ORCAMENTO!$AH:$AH,$A2026)="⚠",INDEX(ORCAMENTO!$AH:$AH,$A2026)="◔"),1,0)</f>
        <v>0</v>
      </c>
      <c r="C2026">
        <f ca="1">SUM($B$1:B2026)</f>
        <v>12</v>
      </c>
    </row>
    <row r="2027" spans="1:3" ht="15" customHeight="1" x14ac:dyDescent="0.25">
      <c r="A2027">
        <f t="shared" si="31"/>
        <v>2037</v>
      </c>
      <c r="B2027">
        <f ca="1">IF(OR(INDEX(ORCAMENTO!$AI:$AI,$A2027)&lt;&gt;"",INDEX(ORCAMENTO!$AH:$AH,$A2027)="⚠",INDEX(ORCAMENTO!$AH:$AH,$A2027)="◔"),1,0)</f>
        <v>0</v>
      </c>
      <c r="C2027">
        <f ca="1">SUM($B$1:B2027)</f>
        <v>12</v>
      </c>
    </row>
    <row r="2028" spans="1:3" ht="15" customHeight="1" x14ac:dyDescent="0.25">
      <c r="A2028">
        <f t="shared" si="31"/>
        <v>2038</v>
      </c>
      <c r="B2028">
        <f ca="1">IF(OR(INDEX(ORCAMENTO!$AI:$AI,$A2028)&lt;&gt;"",INDEX(ORCAMENTO!$AH:$AH,$A2028)="⚠",INDEX(ORCAMENTO!$AH:$AH,$A2028)="◔"),1,0)</f>
        <v>0</v>
      </c>
      <c r="C2028">
        <f ca="1">SUM($B$1:B2028)</f>
        <v>12</v>
      </c>
    </row>
    <row r="2029" spans="1:3" ht="15" customHeight="1" x14ac:dyDescent="0.25">
      <c r="A2029">
        <f t="shared" si="31"/>
        <v>2039</v>
      </c>
      <c r="B2029">
        <f ca="1">IF(OR(INDEX(ORCAMENTO!$AI:$AI,$A2029)&lt;&gt;"",INDEX(ORCAMENTO!$AH:$AH,$A2029)="⚠",INDEX(ORCAMENTO!$AH:$AH,$A2029)="◔"),1,0)</f>
        <v>0</v>
      </c>
      <c r="C2029">
        <f ca="1">SUM($B$1:B2029)</f>
        <v>12</v>
      </c>
    </row>
    <row r="2030" spans="1:3" ht="15" customHeight="1" x14ac:dyDescent="0.25">
      <c r="A2030">
        <f t="shared" si="31"/>
        <v>2040</v>
      </c>
      <c r="B2030">
        <f ca="1">IF(OR(INDEX(ORCAMENTO!$AI:$AI,$A2030)&lt;&gt;"",INDEX(ORCAMENTO!$AH:$AH,$A2030)="⚠",INDEX(ORCAMENTO!$AH:$AH,$A2030)="◔"),1,0)</f>
        <v>0</v>
      </c>
      <c r="C2030">
        <f ca="1">SUM($B$1:B2030)</f>
        <v>12</v>
      </c>
    </row>
    <row r="2031" spans="1:3" ht="15" customHeight="1" x14ac:dyDescent="0.25">
      <c r="A2031">
        <f t="shared" si="31"/>
        <v>2041</v>
      </c>
      <c r="B2031">
        <f ca="1">IF(OR(INDEX(ORCAMENTO!$AI:$AI,$A2031)&lt;&gt;"",INDEX(ORCAMENTO!$AH:$AH,$A2031)="⚠",INDEX(ORCAMENTO!$AH:$AH,$A2031)="◔"),1,0)</f>
        <v>0</v>
      </c>
      <c r="C2031">
        <f ca="1">SUM($B$1:B2031)</f>
        <v>12</v>
      </c>
    </row>
    <row r="2032" spans="1:3" ht="15" customHeight="1" x14ac:dyDescent="0.25">
      <c r="A2032">
        <f t="shared" si="31"/>
        <v>2042</v>
      </c>
      <c r="B2032">
        <f ca="1">IF(OR(INDEX(ORCAMENTO!$AI:$AI,$A2032)&lt;&gt;"",INDEX(ORCAMENTO!$AH:$AH,$A2032)="⚠",INDEX(ORCAMENTO!$AH:$AH,$A2032)="◔"),1,0)</f>
        <v>0</v>
      </c>
      <c r="C2032">
        <f ca="1">SUM($B$1:B2032)</f>
        <v>12</v>
      </c>
    </row>
    <row r="2033" spans="1:3" ht="15" customHeight="1" x14ac:dyDescent="0.25">
      <c r="A2033">
        <f t="shared" si="31"/>
        <v>2043</v>
      </c>
      <c r="B2033">
        <f ca="1">IF(OR(INDEX(ORCAMENTO!$AI:$AI,$A2033)&lt;&gt;"",INDEX(ORCAMENTO!$AH:$AH,$A2033)="⚠",INDEX(ORCAMENTO!$AH:$AH,$A2033)="◔"),1,0)</f>
        <v>0</v>
      </c>
      <c r="C2033">
        <f ca="1">SUM($B$1:B2033)</f>
        <v>12</v>
      </c>
    </row>
    <row r="2034" spans="1:3" ht="15" customHeight="1" x14ac:dyDescent="0.25">
      <c r="A2034">
        <f t="shared" si="31"/>
        <v>2044</v>
      </c>
      <c r="B2034">
        <f ca="1">IF(OR(INDEX(ORCAMENTO!$AI:$AI,$A2034)&lt;&gt;"",INDEX(ORCAMENTO!$AH:$AH,$A2034)="⚠",INDEX(ORCAMENTO!$AH:$AH,$A2034)="◔"),1,0)</f>
        <v>0</v>
      </c>
      <c r="C2034">
        <f ca="1">SUM($B$1:B2034)</f>
        <v>12</v>
      </c>
    </row>
    <row r="2035" spans="1:3" ht="15" customHeight="1" x14ac:dyDescent="0.25">
      <c r="A2035">
        <f t="shared" si="31"/>
        <v>2045</v>
      </c>
      <c r="B2035">
        <f ca="1">IF(OR(INDEX(ORCAMENTO!$AI:$AI,$A2035)&lt;&gt;"",INDEX(ORCAMENTO!$AH:$AH,$A2035)="⚠",INDEX(ORCAMENTO!$AH:$AH,$A2035)="◔"),1,0)</f>
        <v>0</v>
      </c>
      <c r="C2035">
        <f ca="1">SUM($B$1:B2035)</f>
        <v>12</v>
      </c>
    </row>
    <row r="2036" spans="1:3" ht="15" customHeight="1" x14ac:dyDescent="0.25">
      <c r="A2036">
        <f t="shared" si="31"/>
        <v>2046</v>
      </c>
      <c r="B2036">
        <f ca="1">IF(OR(INDEX(ORCAMENTO!$AI:$AI,$A2036)&lt;&gt;"",INDEX(ORCAMENTO!$AH:$AH,$A2036)="⚠",INDEX(ORCAMENTO!$AH:$AH,$A2036)="◔"),1,0)</f>
        <v>0</v>
      </c>
      <c r="C2036">
        <f ca="1">SUM($B$1:B2036)</f>
        <v>12</v>
      </c>
    </row>
    <row r="2037" spans="1:3" ht="15" customHeight="1" x14ac:dyDescent="0.25">
      <c r="A2037">
        <f t="shared" si="31"/>
        <v>2047</v>
      </c>
      <c r="B2037">
        <f ca="1">IF(OR(INDEX(ORCAMENTO!$AI:$AI,$A2037)&lt;&gt;"",INDEX(ORCAMENTO!$AH:$AH,$A2037)="⚠",INDEX(ORCAMENTO!$AH:$AH,$A2037)="◔"),1,0)</f>
        <v>0</v>
      </c>
      <c r="C2037">
        <f ca="1">SUM($B$1:B2037)</f>
        <v>12</v>
      </c>
    </row>
    <row r="2038" spans="1:3" ht="15" customHeight="1" x14ac:dyDescent="0.25">
      <c r="A2038">
        <f t="shared" si="31"/>
        <v>2048</v>
      </c>
      <c r="B2038">
        <f ca="1">IF(OR(INDEX(ORCAMENTO!$AI:$AI,$A2038)&lt;&gt;"",INDEX(ORCAMENTO!$AH:$AH,$A2038)="⚠",INDEX(ORCAMENTO!$AH:$AH,$A2038)="◔"),1,0)</f>
        <v>0</v>
      </c>
      <c r="C2038">
        <f ca="1">SUM($B$1:B2038)</f>
        <v>12</v>
      </c>
    </row>
    <row r="2039" spans="1:3" ht="15" customHeight="1" x14ac:dyDescent="0.25">
      <c r="A2039">
        <f t="shared" si="31"/>
        <v>2049</v>
      </c>
      <c r="B2039">
        <f ca="1">IF(OR(INDEX(ORCAMENTO!$AI:$AI,$A2039)&lt;&gt;"",INDEX(ORCAMENTO!$AH:$AH,$A2039)="⚠",INDEX(ORCAMENTO!$AH:$AH,$A2039)="◔"),1,0)</f>
        <v>0</v>
      </c>
      <c r="C2039">
        <f ca="1">SUM($B$1:B2039)</f>
        <v>12</v>
      </c>
    </row>
    <row r="2040" spans="1:3" ht="15" customHeight="1" x14ac:dyDescent="0.25">
      <c r="A2040">
        <f t="shared" si="31"/>
        <v>2050</v>
      </c>
      <c r="B2040">
        <f ca="1">IF(OR(INDEX(ORCAMENTO!$AI:$AI,$A2040)&lt;&gt;"",INDEX(ORCAMENTO!$AH:$AH,$A2040)="⚠",INDEX(ORCAMENTO!$AH:$AH,$A2040)="◔"),1,0)</f>
        <v>0</v>
      </c>
      <c r="C2040">
        <f ca="1">SUM($B$1:B2040)</f>
        <v>12</v>
      </c>
    </row>
    <row r="2041" spans="1:3" ht="15" customHeight="1" x14ac:dyDescent="0.25">
      <c r="A2041">
        <f t="shared" si="31"/>
        <v>2051</v>
      </c>
      <c r="B2041">
        <f ca="1">IF(OR(INDEX(ORCAMENTO!$AI:$AI,$A2041)&lt;&gt;"",INDEX(ORCAMENTO!$AH:$AH,$A2041)="⚠",INDEX(ORCAMENTO!$AH:$AH,$A2041)="◔"),1,0)</f>
        <v>0</v>
      </c>
      <c r="C2041">
        <f ca="1">SUM($B$1:B2041)</f>
        <v>12</v>
      </c>
    </row>
    <row r="2042" spans="1:3" ht="15" customHeight="1" x14ac:dyDescent="0.25">
      <c r="A2042">
        <f t="shared" si="31"/>
        <v>2052</v>
      </c>
      <c r="B2042">
        <f ca="1">IF(OR(INDEX(ORCAMENTO!$AI:$AI,$A2042)&lt;&gt;"",INDEX(ORCAMENTO!$AH:$AH,$A2042)="⚠",INDEX(ORCAMENTO!$AH:$AH,$A2042)="◔"),1,0)</f>
        <v>0</v>
      </c>
      <c r="C2042">
        <f ca="1">SUM($B$1:B2042)</f>
        <v>12</v>
      </c>
    </row>
    <row r="2043" spans="1:3" ht="15" customHeight="1" x14ac:dyDescent="0.25">
      <c r="A2043">
        <f t="shared" si="31"/>
        <v>2053</v>
      </c>
      <c r="B2043">
        <f ca="1">IF(OR(INDEX(ORCAMENTO!$AI:$AI,$A2043)&lt;&gt;"",INDEX(ORCAMENTO!$AH:$AH,$A2043)="⚠",INDEX(ORCAMENTO!$AH:$AH,$A2043)="◔"),1,0)</f>
        <v>0</v>
      </c>
      <c r="C2043">
        <f ca="1">SUM($B$1:B2043)</f>
        <v>12</v>
      </c>
    </row>
    <row r="2044" spans="1:3" ht="15" customHeight="1" x14ac:dyDescent="0.25">
      <c r="A2044">
        <f t="shared" si="31"/>
        <v>2054</v>
      </c>
      <c r="B2044">
        <f ca="1">IF(OR(INDEX(ORCAMENTO!$AI:$AI,$A2044)&lt;&gt;"",INDEX(ORCAMENTO!$AH:$AH,$A2044)="⚠",INDEX(ORCAMENTO!$AH:$AH,$A2044)="◔"),1,0)</f>
        <v>0</v>
      </c>
      <c r="C2044">
        <f ca="1">SUM($B$1:B2044)</f>
        <v>12</v>
      </c>
    </row>
    <row r="2045" spans="1:3" ht="15" customHeight="1" x14ac:dyDescent="0.25">
      <c r="A2045">
        <f t="shared" si="31"/>
        <v>2055</v>
      </c>
      <c r="B2045">
        <f ca="1">IF(OR(INDEX(ORCAMENTO!$AI:$AI,$A2045)&lt;&gt;"",INDEX(ORCAMENTO!$AH:$AH,$A2045)="⚠",INDEX(ORCAMENTO!$AH:$AH,$A2045)="◔"),1,0)</f>
        <v>0</v>
      </c>
      <c r="C2045">
        <f ca="1">SUM($B$1:B2045)</f>
        <v>12</v>
      </c>
    </row>
    <row r="2046" spans="1:3" ht="15" customHeight="1" x14ac:dyDescent="0.25">
      <c r="A2046">
        <f t="shared" si="31"/>
        <v>2056</v>
      </c>
      <c r="B2046">
        <f ca="1">IF(OR(INDEX(ORCAMENTO!$AI:$AI,$A2046)&lt;&gt;"",INDEX(ORCAMENTO!$AH:$AH,$A2046)="⚠",INDEX(ORCAMENTO!$AH:$AH,$A2046)="◔"),1,0)</f>
        <v>0</v>
      </c>
      <c r="C2046">
        <f ca="1">SUM($B$1:B2046)</f>
        <v>12</v>
      </c>
    </row>
    <row r="2047" spans="1:3" ht="15" customHeight="1" x14ac:dyDescent="0.25">
      <c r="A2047">
        <f t="shared" si="31"/>
        <v>2057</v>
      </c>
      <c r="B2047">
        <f ca="1">IF(OR(INDEX(ORCAMENTO!$AI:$AI,$A2047)&lt;&gt;"",INDEX(ORCAMENTO!$AH:$AH,$A2047)="⚠",INDEX(ORCAMENTO!$AH:$AH,$A2047)="◔"),1,0)</f>
        <v>0</v>
      </c>
      <c r="C2047">
        <f ca="1">SUM($B$1:B2047)</f>
        <v>12</v>
      </c>
    </row>
    <row r="2048" spans="1:3" ht="15" customHeight="1" x14ac:dyDescent="0.25">
      <c r="A2048">
        <f t="shared" si="31"/>
        <v>2058</v>
      </c>
      <c r="B2048">
        <f ca="1">IF(OR(INDEX(ORCAMENTO!$AI:$AI,$A2048)&lt;&gt;"",INDEX(ORCAMENTO!$AH:$AH,$A2048)="⚠",INDEX(ORCAMENTO!$AH:$AH,$A2048)="◔"),1,0)</f>
        <v>0</v>
      </c>
      <c r="C2048">
        <f ca="1">SUM($B$1:B2048)</f>
        <v>12</v>
      </c>
    </row>
    <row r="2049" spans="1:3" ht="15" customHeight="1" x14ac:dyDescent="0.25">
      <c r="A2049">
        <f t="shared" ref="A2049:A2112" si="32">ROW()+10</f>
        <v>2059</v>
      </c>
      <c r="B2049">
        <f ca="1">IF(OR(INDEX(ORCAMENTO!$AI:$AI,$A2049)&lt;&gt;"",INDEX(ORCAMENTO!$AH:$AH,$A2049)="⚠",INDEX(ORCAMENTO!$AH:$AH,$A2049)="◔"),1,0)</f>
        <v>0</v>
      </c>
      <c r="C2049">
        <f ca="1">SUM($B$1:B2049)</f>
        <v>12</v>
      </c>
    </row>
    <row r="2050" spans="1:3" ht="15" customHeight="1" x14ac:dyDescent="0.25">
      <c r="A2050">
        <f t="shared" si="32"/>
        <v>2060</v>
      </c>
      <c r="B2050">
        <f ca="1">IF(OR(INDEX(ORCAMENTO!$AI:$AI,$A2050)&lt;&gt;"",INDEX(ORCAMENTO!$AH:$AH,$A2050)="⚠",INDEX(ORCAMENTO!$AH:$AH,$A2050)="◔"),1,0)</f>
        <v>0</v>
      </c>
      <c r="C2050">
        <f ca="1">SUM($B$1:B2050)</f>
        <v>12</v>
      </c>
    </row>
    <row r="2051" spans="1:3" ht="15" customHeight="1" x14ac:dyDescent="0.25">
      <c r="A2051">
        <f t="shared" si="32"/>
        <v>2061</v>
      </c>
      <c r="B2051">
        <f ca="1">IF(OR(INDEX(ORCAMENTO!$AI:$AI,$A2051)&lt;&gt;"",INDEX(ORCAMENTO!$AH:$AH,$A2051)="⚠",INDEX(ORCAMENTO!$AH:$AH,$A2051)="◔"),1,0)</f>
        <v>0</v>
      </c>
      <c r="C2051">
        <f ca="1">SUM($B$1:B2051)</f>
        <v>12</v>
      </c>
    </row>
    <row r="2052" spans="1:3" ht="15" customHeight="1" x14ac:dyDescent="0.25">
      <c r="A2052">
        <f t="shared" si="32"/>
        <v>2062</v>
      </c>
      <c r="B2052">
        <f ca="1">IF(OR(INDEX(ORCAMENTO!$AI:$AI,$A2052)&lt;&gt;"",INDEX(ORCAMENTO!$AH:$AH,$A2052)="⚠",INDEX(ORCAMENTO!$AH:$AH,$A2052)="◔"),1,0)</f>
        <v>0</v>
      </c>
      <c r="C2052">
        <f ca="1">SUM($B$1:B2052)</f>
        <v>12</v>
      </c>
    </row>
    <row r="2053" spans="1:3" ht="15" customHeight="1" x14ac:dyDescent="0.25">
      <c r="A2053">
        <f t="shared" si="32"/>
        <v>2063</v>
      </c>
      <c r="B2053">
        <f ca="1">IF(OR(INDEX(ORCAMENTO!$AI:$AI,$A2053)&lt;&gt;"",INDEX(ORCAMENTO!$AH:$AH,$A2053)="⚠",INDEX(ORCAMENTO!$AH:$AH,$A2053)="◔"),1,0)</f>
        <v>0</v>
      </c>
      <c r="C2053">
        <f ca="1">SUM($B$1:B2053)</f>
        <v>12</v>
      </c>
    </row>
    <row r="2054" spans="1:3" ht="15" customHeight="1" x14ac:dyDescent="0.25">
      <c r="A2054">
        <f t="shared" si="32"/>
        <v>2064</v>
      </c>
      <c r="B2054">
        <f ca="1">IF(OR(INDEX(ORCAMENTO!$AI:$AI,$A2054)&lt;&gt;"",INDEX(ORCAMENTO!$AH:$AH,$A2054)="⚠",INDEX(ORCAMENTO!$AH:$AH,$A2054)="◔"),1,0)</f>
        <v>0</v>
      </c>
      <c r="C2054">
        <f ca="1">SUM($B$1:B2054)</f>
        <v>12</v>
      </c>
    </row>
    <row r="2055" spans="1:3" ht="15" customHeight="1" x14ac:dyDescent="0.25">
      <c r="A2055">
        <f t="shared" si="32"/>
        <v>2065</v>
      </c>
      <c r="B2055">
        <f ca="1">IF(OR(INDEX(ORCAMENTO!$AI:$AI,$A2055)&lt;&gt;"",INDEX(ORCAMENTO!$AH:$AH,$A2055)="⚠",INDEX(ORCAMENTO!$AH:$AH,$A2055)="◔"),1,0)</f>
        <v>0</v>
      </c>
      <c r="C2055">
        <f ca="1">SUM($B$1:B2055)</f>
        <v>12</v>
      </c>
    </row>
    <row r="2056" spans="1:3" ht="15" customHeight="1" x14ac:dyDescent="0.25">
      <c r="A2056">
        <f t="shared" si="32"/>
        <v>2066</v>
      </c>
      <c r="B2056">
        <f ca="1">IF(OR(INDEX(ORCAMENTO!$AI:$AI,$A2056)&lt;&gt;"",INDEX(ORCAMENTO!$AH:$AH,$A2056)="⚠",INDEX(ORCAMENTO!$AH:$AH,$A2056)="◔"),1,0)</f>
        <v>0</v>
      </c>
      <c r="C2056">
        <f ca="1">SUM($B$1:B2056)</f>
        <v>12</v>
      </c>
    </row>
    <row r="2057" spans="1:3" ht="15" customHeight="1" x14ac:dyDescent="0.25">
      <c r="A2057">
        <f t="shared" si="32"/>
        <v>2067</v>
      </c>
      <c r="B2057">
        <f ca="1">IF(OR(INDEX(ORCAMENTO!$AI:$AI,$A2057)&lt;&gt;"",INDEX(ORCAMENTO!$AH:$AH,$A2057)="⚠",INDEX(ORCAMENTO!$AH:$AH,$A2057)="◔"),1,0)</f>
        <v>0</v>
      </c>
      <c r="C2057">
        <f ca="1">SUM($B$1:B2057)</f>
        <v>12</v>
      </c>
    </row>
    <row r="2058" spans="1:3" ht="15" customHeight="1" x14ac:dyDescent="0.25">
      <c r="A2058">
        <f t="shared" si="32"/>
        <v>2068</v>
      </c>
      <c r="B2058">
        <f ca="1">IF(OR(INDEX(ORCAMENTO!$AI:$AI,$A2058)&lt;&gt;"",INDEX(ORCAMENTO!$AH:$AH,$A2058)="⚠",INDEX(ORCAMENTO!$AH:$AH,$A2058)="◔"),1,0)</f>
        <v>0</v>
      </c>
      <c r="C2058">
        <f ca="1">SUM($B$1:B2058)</f>
        <v>12</v>
      </c>
    </row>
    <row r="2059" spans="1:3" ht="15" customHeight="1" x14ac:dyDescent="0.25">
      <c r="A2059">
        <f t="shared" si="32"/>
        <v>2069</v>
      </c>
      <c r="B2059">
        <f ca="1">IF(OR(INDEX(ORCAMENTO!$AI:$AI,$A2059)&lt;&gt;"",INDEX(ORCAMENTO!$AH:$AH,$A2059)="⚠",INDEX(ORCAMENTO!$AH:$AH,$A2059)="◔"),1,0)</f>
        <v>0</v>
      </c>
      <c r="C2059">
        <f ca="1">SUM($B$1:B2059)</f>
        <v>12</v>
      </c>
    </row>
    <row r="2060" spans="1:3" ht="15" customHeight="1" x14ac:dyDescent="0.25">
      <c r="A2060">
        <f t="shared" si="32"/>
        <v>2070</v>
      </c>
      <c r="B2060">
        <f ca="1">IF(OR(INDEX(ORCAMENTO!$AI:$AI,$A2060)&lt;&gt;"",INDEX(ORCAMENTO!$AH:$AH,$A2060)="⚠",INDEX(ORCAMENTO!$AH:$AH,$A2060)="◔"),1,0)</f>
        <v>0</v>
      </c>
      <c r="C2060">
        <f ca="1">SUM($B$1:B2060)</f>
        <v>12</v>
      </c>
    </row>
    <row r="2061" spans="1:3" ht="15" customHeight="1" x14ac:dyDescent="0.25">
      <c r="A2061">
        <f t="shared" si="32"/>
        <v>2071</v>
      </c>
      <c r="B2061">
        <f ca="1">IF(OR(INDEX(ORCAMENTO!$AI:$AI,$A2061)&lt;&gt;"",INDEX(ORCAMENTO!$AH:$AH,$A2061)="⚠",INDEX(ORCAMENTO!$AH:$AH,$A2061)="◔"),1,0)</f>
        <v>0</v>
      </c>
      <c r="C2061">
        <f ca="1">SUM($B$1:B2061)</f>
        <v>12</v>
      </c>
    </row>
    <row r="2062" spans="1:3" ht="15" customHeight="1" x14ac:dyDescent="0.25">
      <c r="A2062">
        <f t="shared" si="32"/>
        <v>2072</v>
      </c>
      <c r="B2062">
        <f ca="1">IF(OR(INDEX(ORCAMENTO!$AI:$AI,$A2062)&lt;&gt;"",INDEX(ORCAMENTO!$AH:$AH,$A2062)="⚠",INDEX(ORCAMENTO!$AH:$AH,$A2062)="◔"),1,0)</f>
        <v>0</v>
      </c>
      <c r="C2062">
        <f ca="1">SUM($B$1:B2062)</f>
        <v>12</v>
      </c>
    </row>
    <row r="2063" spans="1:3" ht="15" customHeight="1" x14ac:dyDescent="0.25">
      <c r="A2063">
        <f t="shared" si="32"/>
        <v>2073</v>
      </c>
      <c r="B2063">
        <f ca="1">IF(OR(INDEX(ORCAMENTO!$AI:$AI,$A2063)&lt;&gt;"",INDEX(ORCAMENTO!$AH:$AH,$A2063)="⚠",INDEX(ORCAMENTO!$AH:$AH,$A2063)="◔"),1,0)</f>
        <v>0</v>
      </c>
      <c r="C2063">
        <f ca="1">SUM($B$1:B2063)</f>
        <v>12</v>
      </c>
    </row>
    <row r="2064" spans="1:3" ht="15" customHeight="1" x14ac:dyDescent="0.25">
      <c r="A2064">
        <f t="shared" si="32"/>
        <v>2074</v>
      </c>
      <c r="B2064">
        <f ca="1">IF(OR(INDEX(ORCAMENTO!$AI:$AI,$A2064)&lt;&gt;"",INDEX(ORCAMENTO!$AH:$AH,$A2064)="⚠",INDEX(ORCAMENTO!$AH:$AH,$A2064)="◔"),1,0)</f>
        <v>0</v>
      </c>
      <c r="C2064">
        <f ca="1">SUM($B$1:B2064)</f>
        <v>12</v>
      </c>
    </row>
    <row r="2065" spans="1:3" ht="15" customHeight="1" x14ac:dyDescent="0.25">
      <c r="A2065">
        <f t="shared" si="32"/>
        <v>2075</v>
      </c>
      <c r="B2065">
        <f ca="1">IF(OR(INDEX(ORCAMENTO!$AI:$AI,$A2065)&lt;&gt;"",INDEX(ORCAMENTO!$AH:$AH,$A2065)="⚠",INDEX(ORCAMENTO!$AH:$AH,$A2065)="◔"),1,0)</f>
        <v>0</v>
      </c>
      <c r="C2065">
        <f ca="1">SUM($B$1:B2065)</f>
        <v>12</v>
      </c>
    </row>
    <row r="2066" spans="1:3" ht="15" customHeight="1" x14ac:dyDescent="0.25">
      <c r="A2066">
        <f t="shared" si="32"/>
        <v>2076</v>
      </c>
      <c r="B2066">
        <f ca="1">IF(OR(INDEX(ORCAMENTO!$AI:$AI,$A2066)&lt;&gt;"",INDEX(ORCAMENTO!$AH:$AH,$A2066)="⚠",INDEX(ORCAMENTO!$AH:$AH,$A2066)="◔"),1,0)</f>
        <v>0</v>
      </c>
      <c r="C2066">
        <f ca="1">SUM($B$1:B2066)</f>
        <v>12</v>
      </c>
    </row>
    <row r="2067" spans="1:3" ht="15" customHeight="1" x14ac:dyDescent="0.25">
      <c r="A2067">
        <f t="shared" si="32"/>
        <v>2077</v>
      </c>
      <c r="B2067">
        <f ca="1">IF(OR(INDEX(ORCAMENTO!$AI:$AI,$A2067)&lt;&gt;"",INDEX(ORCAMENTO!$AH:$AH,$A2067)="⚠",INDEX(ORCAMENTO!$AH:$AH,$A2067)="◔"),1,0)</f>
        <v>0</v>
      </c>
      <c r="C2067">
        <f ca="1">SUM($B$1:B2067)</f>
        <v>12</v>
      </c>
    </row>
    <row r="2068" spans="1:3" ht="15" customHeight="1" x14ac:dyDescent="0.25">
      <c r="A2068">
        <f t="shared" si="32"/>
        <v>2078</v>
      </c>
      <c r="B2068">
        <f ca="1">IF(OR(INDEX(ORCAMENTO!$AI:$AI,$A2068)&lt;&gt;"",INDEX(ORCAMENTO!$AH:$AH,$A2068)="⚠",INDEX(ORCAMENTO!$AH:$AH,$A2068)="◔"),1,0)</f>
        <v>0</v>
      </c>
      <c r="C2068">
        <f ca="1">SUM($B$1:B2068)</f>
        <v>12</v>
      </c>
    </row>
    <row r="2069" spans="1:3" ht="15" customHeight="1" x14ac:dyDescent="0.25">
      <c r="A2069">
        <f t="shared" si="32"/>
        <v>2079</v>
      </c>
      <c r="B2069">
        <f ca="1">IF(OR(INDEX(ORCAMENTO!$AI:$AI,$A2069)&lt;&gt;"",INDEX(ORCAMENTO!$AH:$AH,$A2069)="⚠",INDEX(ORCAMENTO!$AH:$AH,$A2069)="◔"),1,0)</f>
        <v>0</v>
      </c>
      <c r="C2069">
        <f ca="1">SUM($B$1:B2069)</f>
        <v>12</v>
      </c>
    </row>
    <row r="2070" spans="1:3" ht="15" customHeight="1" x14ac:dyDescent="0.25">
      <c r="A2070">
        <f t="shared" si="32"/>
        <v>2080</v>
      </c>
      <c r="B2070">
        <f ca="1">IF(OR(INDEX(ORCAMENTO!$AI:$AI,$A2070)&lt;&gt;"",INDEX(ORCAMENTO!$AH:$AH,$A2070)="⚠",INDEX(ORCAMENTO!$AH:$AH,$A2070)="◔"),1,0)</f>
        <v>0</v>
      </c>
      <c r="C2070">
        <f ca="1">SUM($B$1:B2070)</f>
        <v>12</v>
      </c>
    </row>
    <row r="2071" spans="1:3" ht="15" customHeight="1" x14ac:dyDescent="0.25">
      <c r="A2071">
        <f t="shared" si="32"/>
        <v>2081</v>
      </c>
      <c r="B2071">
        <f ca="1">IF(OR(INDEX(ORCAMENTO!$AI:$AI,$A2071)&lt;&gt;"",INDEX(ORCAMENTO!$AH:$AH,$A2071)="⚠",INDEX(ORCAMENTO!$AH:$AH,$A2071)="◔"),1,0)</f>
        <v>0</v>
      </c>
      <c r="C2071">
        <f ca="1">SUM($B$1:B2071)</f>
        <v>12</v>
      </c>
    </row>
    <row r="2072" spans="1:3" ht="15" customHeight="1" x14ac:dyDescent="0.25">
      <c r="A2072">
        <f t="shared" si="32"/>
        <v>2082</v>
      </c>
      <c r="B2072">
        <f ca="1">IF(OR(INDEX(ORCAMENTO!$AI:$AI,$A2072)&lt;&gt;"",INDEX(ORCAMENTO!$AH:$AH,$A2072)="⚠",INDEX(ORCAMENTO!$AH:$AH,$A2072)="◔"),1,0)</f>
        <v>0</v>
      </c>
      <c r="C2072">
        <f ca="1">SUM($B$1:B2072)</f>
        <v>12</v>
      </c>
    </row>
    <row r="2073" spans="1:3" ht="15" customHeight="1" x14ac:dyDescent="0.25">
      <c r="A2073">
        <f t="shared" si="32"/>
        <v>2083</v>
      </c>
      <c r="B2073">
        <f ca="1">IF(OR(INDEX(ORCAMENTO!$AI:$AI,$A2073)&lt;&gt;"",INDEX(ORCAMENTO!$AH:$AH,$A2073)="⚠",INDEX(ORCAMENTO!$AH:$AH,$A2073)="◔"),1,0)</f>
        <v>0</v>
      </c>
      <c r="C2073">
        <f ca="1">SUM($B$1:B2073)</f>
        <v>12</v>
      </c>
    </row>
    <row r="2074" spans="1:3" ht="15" customHeight="1" x14ac:dyDescent="0.25">
      <c r="A2074">
        <f t="shared" si="32"/>
        <v>2084</v>
      </c>
      <c r="B2074">
        <f ca="1">IF(OR(INDEX(ORCAMENTO!$AI:$AI,$A2074)&lt;&gt;"",INDEX(ORCAMENTO!$AH:$AH,$A2074)="⚠",INDEX(ORCAMENTO!$AH:$AH,$A2074)="◔"),1,0)</f>
        <v>0</v>
      </c>
      <c r="C2074">
        <f ca="1">SUM($B$1:B2074)</f>
        <v>12</v>
      </c>
    </row>
    <row r="2075" spans="1:3" ht="15" customHeight="1" x14ac:dyDescent="0.25">
      <c r="A2075">
        <f t="shared" si="32"/>
        <v>2085</v>
      </c>
      <c r="B2075">
        <f ca="1">IF(OR(INDEX(ORCAMENTO!$AI:$AI,$A2075)&lt;&gt;"",INDEX(ORCAMENTO!$AH:$AH,$A2075)="⚠",INDEX(ORCAMENTO!$AH:$AH,$A2075)="◔"),1,0)</f>
        <v>0</v>
      </c>
      <c r="C2075">
        <f ca="1">SUM($B$1:B2075)</f>
        <v>12</v>
      </c>
    </row>
    <row r="2076" spans="1:3" ht="15" customHeight="1" x14ac:dyDescent="0.25">
      <c r="A2076">
        <f t="shared" si="32"/>
        <v>2086</v>
      </c>
      <c r="B2076">
        <f ca="1">IF(OR(INDEX(ORCAMENTO!$AI:$AI,$A2076)&lt;&gt;"",INDEX(ORCAMENTO!$AH:$AH,$A2076)="⚠",INDEX(ORCAMENTO!$AH:$AH,$A2076)="◔"),1,0)</f>
        <v>0</v>
      </c>
      <c r="C2076">
        <f ca="1">SUM($B$1:B2076)</f>
        <v>12</v>
      </c>
    </row>
    <row r="2077" spans="1:3" ht="15" customHeight="1" x14ac:dyDescent="0.25">
      <c r="A2077">
        <f t="shared" si="32"/>
        <v>2087</v>
      </c>
      <c r="B2077">
        <f ca="1">IF(OR(INDEX(ORCAMENTO!$AI:$AI,$A2077)&lt;&gt;"",INDEX(ORCAMENTO!$AH:$AH,$A2077)="⚠",INDEX(ORCAMENTO!$AH:$AH,$A2077)="◔"),1,0)</f>
        <v>0</v>
      </c>
      <c r="C2077">
        <f ca="1">SUM($B$1:B2077)</f>
        <v>12</v>
      </c>
    </row>
    <row r="2078" spans="1:3" ht="15" customHeight="1" x14ac:dyDescent="0.25">
      <c r="A2078">
        <f t="shared" si="32"/>
        <v>2088</v>
      </c>
      <c r="B2078">
        <f ca="1">IF(OR(INDEX(ORCAMENTO!$AI:$AI,$A2078)&lt;&gt;"",INDEX(ORCAMENTO!$AH:$AH,$A2078)="⚠",INDEX(ORCAMENTO!$AH:$AH,$A2078)="◔"),1,0)</f>
        <v>0</v>
      </c>
      <c r="C2078">
        <f ca="1">SUM($B$1:B2078)</f>
        <v>12</v>
      </c>
    </row>
    <row r="2079" spans="1:3" ht="15" customHeight="1" x14ac:dyDescent="0.25">
      <c r="A2079">
        <f t="shared" si="32"/>
        <v>2089</v>
      </c>
      <c r="B2079">
        <f ca="1">IF(OR(INDEX(ORCAMENTO!$AI:$AI,$A2079)&lt;&gt;"",INDEX(ORCAMENTO!$AH:$AH,$A2079)="⚠",INDEX(ORCAMENTO!$AH:$AH,$A2079)="◔"),1,0)</f>
        <v>0</v>
      </c>
      <c r="C2079">
        <f ca="1">SUM($B$1:B2079)</f>
        <v>12</v>
      </c>
    </row>
    <row r="2080" spans="1:3" ht="15" customHeight="1" x14ac:dyDescent="0.25">
      <c r="A2080">
        <f t="shared" si="32"/>
        <v>2090</v>
      </c>
      <c r="B2080">
        <f ca="1">IF(OR(INDEX(ORCAMENTO!$AI:$AI,$A2080)&lt;&gt;"",INDEX(ORCAMENTO!$AH:$AH,$A2080)="⚠",INDEX(ORCAMENTO!$AH:$AH,$A2080)="◔"),1,0)</f>
        <v>0</v>
      </c>
      <c r="C2080">
        <f ca="1">SUM($B$1:B2080)</f>
        <v>12</v>
      </c>
    </row>
    <row r="2081" spans="1:3" ht="15" customHeight="1" x14ac:dyDescent="0.25">
      <c r="A2081">
        <f t="shared" si="32"/>
        <v>2091</v>
      </c>
      <c r="B2081">
        <f ca="1">IF(OR(INDEX(ORCAMENTO!$AI:$AI,$A2081)&lt;&gt;"",INDEX(ORCAMENTO!$AH:$AH,$A2081)="⚠",INDEX(ORCAMENTO!$AH:$AH,$A2081)="◔"),1,0)</f>
        <v>0</v>
      </c>
      <c r="C2081">
        <f ca="1">SUM($B$1:B2081)</f>
        <v>12</v>
      </c>
    </row>
    <row r="2082" spans="1:3" ht="15" customHeight="1" x14ac:dyDescent="0.25">
      <c r="A2082">
        <f t="shared" si="32"/>
        <v>2092</v>
      </c>
      <c r="B2082">
        <f ca="1">IF(OR(INDEX(ORCAMENTO!$AI:$AI,$A2082)&lt;&gt;"",INDEX(ORCAMENTO!$AH:$AH,$A2082)="⚠",INDEX(ORCAMENTO!$AH:$AH,$A2082)="◔"),1,0)</f>
        <v>0</v>
      </c>
      <c r="C2082">
        <f ca="1">SUM($B$1:B2082)</f>
        <v>12</v>
      </c>
    </row>
    <row r="2083" spans="1:3" ht="15" customHeight="1" x14ac:dyDescent="0.25">
      <c r="A2083">
        <f t="shared" si="32"/>
        <v>2093</v>
      </c>
      <c r="B2083">
        <f ca="1">IF(OR(INDEX(ORCAMENTO!$AI:$AI,$A2083)&lt;&gt;"",INDEX(ORCAMENTO!$AH:$AH,$A2083)="⚠",INDEX(ORCAMENTO!$AH:$AH,$A2083)="◔"),1,0)</f>
        <v>0</v>
      </c>
      <c r="C2083">
        <f ca="1">SUM($B$1:B2083)</f>
        <v>12</v>
      </c>
    </row>
    <row r="2084" spans="1:3" ht="15" customHeight="1" x14ac:dyDescent="0.25">
      <c r="A2084">
        <f t="shared" si="32"/>
        <v>2094</v>
      </c>
      <c r="B2084">
        <f ca="1">IF(OR(INDEX(ORCAMENTO!$AI:$AI,$A2084)&lt;&gt;"",INDEX(ORCAMENTO!$AH:$AH,$A2084)="⚠",INDEX(ORCAMENTO!$AH:$AH,$A2084)="◔"),1,0)</f>
        <v>0</v>
      </c>
      <c r="C2084">
        <f ca="1">SUM($B$1:B2084)</f>
        <v>12</v>
      </c>
    </row>
    <row r="2085" spans="1:3" ht="15" customHeight="1" x14ac:dyDescent="0.25">
      <c r="A2085">
        <f t="shared" si="32"/>
        <v>2095</v>
      </c>
      <c r="B2085">
        <f ca="1">IF(OR(INDEX(ORCAMENTO!$AI:$AI,$A2085)&lt;&gt;"",INDEX(ORCAMENTO!$AH:$AH,$A2085)="⚠",INDEX(ORCAMENTO!$AH:$AH,$A2085)="◔"),1,0)</f>
        <v>0</v>
      </c>
      <c r="C2085">
        <f ca="1">SUM($B$1:B2085)</f>
        <v>12</v>
      </c>
    </row>
    <row r="2086" spans="1:3" ht="15" customHeight="1" x14ac:dyDescent="0.25">
      <c r="A2086">
        <f t="shared" si="32"/>
        <v>2096</v>
      </c>
      <c r="B2086">
        <f ca="1">IF(OR(INDEX(ORCAMENTO!$AI:$AI,$A2086)&lt;&gt;"",INDEX(ORCAMENTO!$AH:$AH,$A2086)="⚠",INDEX(ORCAMENTO!$AH:$AH,$A2086)="◔"),1,0)</f>
        <v>0</v>
      </c>
      <c r="C2086">
        <f ca="1">SUM($B$1:B2086)</f>
        <v>12</v>
      </c>
    </row>
    <row r="2087" spans="1:3" ht="15" customHeight="1" x14ac:dyDescent="0.25">
      <c r="A2087">
        <f t="shared" si="32"/>
        <v>2097</v>
      </c>
      <c r="B2087">
        <f ca="1">IF(OR(INDEX(ORCAMENTO!$AI:$AI,$A2087)&lt;&gt;"",INDEX(ORCAMENTO!$AH:$AH,$A2087)="⚠",INDEX(ORCAMENTO!$AH:$AH,$A2087)="◔"),1,0)</f>
        <v>0</v>
      </c>
      <c r="C2087">
        <f ca="1">SUM($B$1:B2087)</f>
        <v>12</v>
      </c>
    </row>
    <row r="2088" spans="1:3" ht="15" customHeight="1" x14ac:dyDescent="0.25">
      <c r="A2088">
        <f t="shared" si="32"/>
        <v>2098</v>
      </c>
      <c r="B2088">
        <f ca="1">IF(OR(INDEX(ORCAMENTO!$AI:$AI,$A2088)&lt;&gt;"",INDEX(ORCAMENTO!$AH:$AH,$A2088)="⚠",INDEX(ORCAMENTO!$AH:$AH,$A2088)="◔"),1,0)</f>
        <v>0</v>
      </c>
      <c r="C2088">
        <f ca="1">SUM($B$1:B2088)</f>
        <v>12</v>
      </c>
    </row>
    <row r="2089" spans="1:3" ht="15" customHeight="1" x14ac:dyDescent="0.25">
      <c r="A2089">
        <f t="shared" si="32"/>
        <v>2099</v>
      </c>
      <c r="B2089">
        <f ca="1">IF(OR(INDEX(ORCAMENTO!$AI:$AI,$A2089)&lt;&gt;"",INDEX(ORCAMENTO!$AH:$AH,$A2089)="⚠",INDEX(ORCAMENTO!$AH:$AH,$A2089)="◔"),1,0)</f>
        <v>0</v>
      </c>
      <c r="C2089">
        <f ca="1">SUM($B$1:B2089)</f>
        <v>12</v>
      </c>
    </row>
    <row r="2090" spans="1:3" ht="15" customHeight="1" x14ac:dyDescent="0.25">
      <c r="A2090">
        <f t="shared" si="32"/>
        <v>2100</v>
      </c>
      <c r="B2090">
        <f ca="1">IF(OR(INDEX(ORCAMENTO!$AI:$AI,$A2090)&lt;&gt;"",INDEX(ORCAMENTO!$AH:$AH,$A2090)="⚠",INDEX(ORCAMENTO!$AH:$AH,$A2090)="◔"),1,0)</f>
        <v>0</v>
      </c>
      <c r="C2090">
        <f ca="1">SUM($B$1:B2090)</f>
        <v>12</v>
      </c>
    </row>
    <row r="2091" spans="1:3" ht="15" customHeight="1" x14ac:dyDescent="0.25">
      <c r="A2091">
        <f t="shared" si="32"/>
        <v>2101</v>
      </c>
      <c r="B2091">
        <f ca="1">IF(OR(INDEX(ORCAMENTO!$AI:$AI,$A2091)&lt;&gt;"",INDEX(ORCAMENTO!$AH:$AH,$A2091)="⚠",INDEX(ORCAMENTO!$AH:$AH,$A2091)="◔"),1,0)</f>
        <v>0</v>
      </c>
      <c r="C2091">
        <f ca="1">SUM($B$1:B2091)</f>
        <v>12</v>
      </c>
    </row>
    <row r="2092" spans="1:3" ht="15" customHeight="1" x14ac:dyDescent="0.25">
      <c r="A2092">
        <f t="shared" si="32"/>
        <v>2102</v>
      </c>
      <c r="B2092">
        <f ca="1">IF(OR(INDEX(ORCAMENTO!$AI:$AI,$A2092)&lt;&gt;"",INDEX(ORCAMENTO!$AH:$AH,$A2092)="⚠",INDEX(ORCAMENTO!$AH:$AH,$A2092)="◔"),1,0)</f>
        <v>0</v>
      </c>
      <c r="C2092">
        <f ca="1">SUM($B$1:B2092)</f>
        <v>12</v>
      </c>
    </row>
    <row r="2093" spans="1:3" ht="15" customHeight="1" x14ac:dyDescent="0.25">
      <c r="A2093">
        <f t="shared" si="32"/>
        <v>2103</v>
      </c>
      <c r="B2093">
        <f ca="1">IF(OR(INDEX(ORCAMENTO!$AI:$AI,$A2093)&lt;&gt;"",INDEX(ORCAMENTO!$AH:$AH,$A2093)="⚠",INDEX(ORCAMENTO!$AH:$AH,$A2093)="◔"),1,0)</f>
        <v>0</v>
      </c>
      <c r="C2093">
        <f ca="1">SUM($B$1:B2093)</f>
        <v>12</v>
      </c>
    </row>
    <row r="2094" spans="1:3" ht="15" customHeight="1" x14ac:dyDescent="0.25">
      <c r="A2094">
        <f t="shared" si="32"/>
        <v>2104</v>
      </c>
      <c r="B2094">
        <f ca="1">IF(OR(INDEX(ORCAMENTO!$AI:$AI,$A2094)&lt;&gt;"",INDEX(ORCAMENTO!$AH:$AH,$A2094)="⚠",INDEX(ORCAMENTO!$AH:$AH,$A2094)="◔"),1,0)</f>
        <v>0</v>
      </c>
      <c r="C2094">
        <f ca="1">SUM($B$1:B2094)</f>
        <v>12</v>
      </c>
    </row>
    <row r="2095" spans="1:3" ht="15" customHeight="1" x14ac:dyDescent="0.25">
      <c r="A2095">
        <f t="shared" si="32"/>
        <v>2105</v>
      </c>
      <c r="B2095">
        <f ca="1">IF(OR(INDEX(ORCAMENTO!$AI:$AI,$A2095)&lt;&gt;"",INDEX(ORCAMENTO!$AH:$AH,$A2095)="⚠",INDEX(ORCAMENTO!$AH:$AH,$A2095)="◔"),1,0)</f>
        <v>0</v>
      </c>
      <c r="C2095">
        <f ca="1">SUM($B$1:B2095)</f>
        <v>12</v>
      </c>
    </row>
    <row r="2096" spans="1:3" ht="15" customHeight="1" x14ac:dyDescent="0.25">
      <c r="A2096">
        <f t="shared" si="32"/>
        <v>2106</v>
      </c>
      <c r="B2096">
        <f ca="1">IF(OR(INDEX(ORCAMENTO!$AI:$AI,$A2096)&lt;&gt;"",INDEX(ORCAMENTO!$AH:$AH,$A2096)="⚠",INDEX(ORCAMENTO!$AH:$AH,$A2096)="◔"),1,0)</f>
        <v>0</v>
      </c>
      <c r="C2096">
        <f ca="1">SUM($B$1:B2096)</f>
        <v>12</v>
      </c>
    </row>
    <row r="2097" spans="1:3" ht="15" customHeight="1" x14ac:dyDescent="0.25">
      <c r="A2097">
        <f t="shared" si="32"/>
        <v>2107</v>
      </c>
      <c r="B2097">
        <f ca="1">IF(OR(INDEX(ORCAMENTO!$AI:$AI,$A2097)&lt;&gt;"",INDEX(ORCAMENTO!$AH:$AH,$A2097)="⚠",INDEX(ORCAMENTO!$AH:$AH,$A2097)="◔"),1,0)</f>
        <v>0</v>
      </c>
      <c r="C2097">
        <f ca="1">SUM($B$1:B2097)</f>
        <v>12</v>
      </c>
    </row>
    <row r="2098" spans="1:3" ht="15" customHeight="1" x14ac:dyDescent="0.25">
      <c r="A2098">
        <f t="shared" si="32"/>
        <v>2108</v>
      </c>
      <c r="B2098">
        <f ca="1">IF(OR(INDEX(ORCAMENTO!$AI:$AI,$A2098)&lt;&gt;"",INDEX(ORCAMENTO!$AH:$AH,$A2098)="⚠",INDEX(ORCAMENTO!$AH:$AH,$A2098)="◔"),1,0)</f>
        <v>0</v>
      </c>
      <c r="C2098">
        <f ca="1">SUM($B$1:B2098)</f>
        <v>12</v>
      </c>
    </row>
    <row r="2099" spans="1:3" ht="15" customHeight="1" x14ac:dyDescent="0.25">
      <c r="A2099">
        <f t="shared" si="32"/>
        <v>2109</v>
      </c>
      <c r="B2099">
        <f ca="1">IF(OR(INDEX(ORCAMENTO!$AI:$AI,$A2099)&lt;&gt;"",INDEX(ORCAMENTO!$AH:$AH,$A2099)="⚠",INDEX(ORCAMENTO!$AH:$AH,$A2099)="◔"),1,0)</f>
        <v>0</v>
      </c>
      <c r="C2099">
        <f ca="1">SUM($B$1:B2099)</f>
        <v>12</v>
      </c>
    </row>
    <row r="2100" spans="1:3" ht="15" customHeight="1" x14ac:dyDescent="0.25">
      <c r="A2100">
        <f t="shared" si="32"/>
        <v>2110</v>
      </c>
      <c r="B2100">
        <f ca="1">IF(OR(INDEX(ORCAMENTO!$AI:$AI,$A2100)&lt;&gt;"",INDEX(ORCAMENTO!$AH:$AH,$A2100)="⚠",INDEX(ORCAMENTO!$AH:$AH,$A2100)="◔"),1,0)</f>
        <v>0</v>
      </c>
      <c r="C2100">
        <f ca="1">SUM($B$1:B2100)</f>
        <v>12</v>
      </c>
    </row>
    <row r="2101" spans="1:3" ht="15" customHeight="1" x14ac:dyDescent="0.25">
      <c r="A2101">
        <f t="shared" si="32"/>
        <v>2111</v>
      </c>
      <c r="B2101">
        <f ca="1">IF(OR(INDEX(ORCAMENTO!$AI:$AI,$A2101)&lt;&gt;"",INDEX(ORCAMENTO!$AH:$AH,$A2101)="⚠",INDEX(ORCAMENTO!$AH:$AH,$A2101)="◔"),1,0)</f>
        <v>0</v>
      </c>
      <c r="C2101">
        <f ca="1">SUM($B$1:B2101)</f>
        <v>12</v>
      </c>
    </row>
    <row r="2102" spans="1:3" ht="15" customHeight="1" x14ac:dyDescent="0.25">
      <c r="A2102">
        <f t="shared" si="32"/>
        <v>2112</v>
      </c>
      <c r="B2102">
        <f ca="1">IF(OR(INDEX(ORCAMENTO!$AI:$AI,$A2102)&lt;&gt;"",INDEX(ORCAMENTO!$AH:$AH,$A2102)="⚠",INDEX(ORCAMENTO!$AH:$AH,$A2102)="◔"),1,0)</f>
        <v>0</v>
      </c>
      <c r="C2102">
        <f ca="1">SUM($B$1:B2102)</f>
        <v>12</v>
      </c>
    </row>
    <row r="2103" spans="1:3" ht="15" customHeight="1" x14ac:dyDescent="0.25">
      <c r="A2103">
        <f t="shared" si="32"/>
        <v>2113</v>
      </c>
      <c r="B2103">
        <f ca="1">IF(OR(INDEX(ORCAMENTO!$AI:$AI,$A2103)&lt;&gt;"",INDEX(ORCAMENTO!$AH:$AH,$A2103)="⚠",INDEX(ORCAMENTO!$AH:$AH,$A2103)="◔"),1,0)</f>
        <v>0</v>
      </c>
      <c r="C2103">
        <f ca="1">SUM($B$1:B2103)</f>
        <v>12</v>
      </c>
    </row>
    <row r="2104" spans="1:3" ht="15" customHeight="1" x14ac:dyDescent="0.25">
      <c r="A2104">
        <f t="shared" si="32"/>
        <v>2114</v>
      </c>
      <c r="B2104">
        <f ca="1">IF(OR(INDEX(ORCAMENTO!$AI:$AI,$A2104)&lt;&gt;"",INDEX(ORCAMENTO!$AH:$AH,$A2104)="⚠",INDEX(ORCAMENTO!$AH:$AH,$A2104)="◔"),1,0)</f>
        <v>0</v>
      </c>
      <c r="C2104">
        <f ca="1">SUM($B$1:B2104)</f>
        <v>12</v>
      </c>
    </row>
    <row r="2105" spans="1:3" ht="15" customHeight="1" x14ac:dyDescent="0.25">
      <c r="A2105">
        <f t="shared" si="32"/>
        <v>2115</v>
      </c>
      <c r="B2105">
        <f ca="1">IF(OR(INDEX(ORCAMENTO!$AI:$AI,$A2105)&lt;&gt;"",INDEX(ORCAMENTO!$AH:$AH,$A2105)="⚠",INDEX(ORCAMENTO!$AH:$AH,$A2105)="◔"),1,0)</f>
        <v>0</v>
      </c>
      <c r="C2105">
        <f ca="1">SUM($B$1:B2105)</f>
        <v>12</v>
      </c>
    </row>
    <row r="2106" spans="1:3" ht="15" customHeight="1" x14ac:dyDescent="0.25">
      <c r="A2106">
        <f t="shared" si="32"/>
        <v>2116</v>
      </c>
      <c r="B2106">
        <f ca="1">IF(OR(INDEX(ORCAMENTO!$AI:$AI,$A2106)&lt;&gt;"",INDEX(ORCAMENTO!$AH:$AH,$A2106)="⚠",INDEX(ORCAMENTO!$AH:$AH,$A2106)="◔"),1,0)</f>
        <v>0</v>
      </c>
      <c r="C2106">
        <f ca="1">SUM($B$1:B2106)</f>
        <v>12</v>
      </c>
    </row>
    <row r="2107" spans="1:3" ht="15" customHeight="1" x14ac:dyDescent="0.25">
      <c r="A2107">
        <f t="shared" si="32"/>
        <v>2117</v>
      </c>
      <c r="B2107">
        <f ca="1">IF(OR(INDEX(ORCAMENTO!$AI:$AI,$A2107)&lt;&gt;"",INDEX(ORCAMENTO!$AH:$AH,$A2107)="⚠",INDEX(ORCAMENTO!$AH:$AH,$A2107)="◔"),1,0)</f>
        <v>0</v>
      </c>
      <c r="C2107">
        <f ca="1">SUM($B$1:B2107)</f>
        <v>12</v>
      </c>
    </row>
    <row r="2108" spans="1:3" ht="15" customHeight="1" x14ac:dyDescent="0.25">
      <c r="A2108">
        <f t="shared" si="32"/>
        <v>2118</v>
      </c>
      <c r="B2108">
        <f ca="1">IF(OR(INDEX(ORCAMENTO!$AI:$AI,$A2108)&lt;&gt;"",INDEX(ORCAMENTO!$AH:$AH,$A2108)="⚠",INDEX(ORCAMENTO!$AH:$AH,$A2108)="◔"),1,0)</f>
        <v>0</v>
      </c>
      <c r="C2108">
        <f ca="1">SUM($B$1:B2108)</f>
        <v>12</v>
      </c>
    </row>
    <row r="2109" spans="1:3" ht="15" customHeight="1" x14ac:dyDescent="0.25">
      <c r="A2109">
        <f t="shared" si="32"/>
        <v>2119</v>
      </c>
      <c r="B2109">
        <f ca="1">IF(OR(INDEX(ORCAMENTO!$AI:$AI,$A2109)&lt;&gt;"",INDEX(ORCAMENTO!$AH:$AH,$A2109)="⚠",INDEX(ORCAMENTO!$AH:$AH,$A2109)="◔"),1,0)</f>
        <v>0</v>
      </c>
      <c r="C2109">
        <f ca="1">SUM($B$1:B2109)</f>
        <v>12</v>
      </c>
    </row>
    <row r="2110" spans="1:3" ht="15" customHeight="1" x14ac:dyDescent="0.25">
      <c r="A2110">
        <f t="shared" si="32"/>
        <v>2120</v>
      </c>
      <c r="B2110">
        <f ca="1">IF(OR(INDEX(ORCAMENTO!$AI:$AI,$A2110)&lt;&gt;"",INDEX(ORCAMENTO!$AH:$AH,$A2110)="⚠",INDEX(ORCAMENTO!$AH:$AH,$A2110)="◔"),1,0)</f>
        <v>0</v>
      </c>
      <c r="C2110">
        <f ca="1">SUM($B$1:B2110)</f>
        <v>12</v>
      </c>
    </row>
    <row r="2111" spans="1:3" ht="15" customHeight="1" x14ac:dyDescent="0.25">
      <c r="A2111">
        <f t="shared" si="32"/>
        <v>2121</v>
      </c>
      <c r="B2111">
        <f ca="1">IF(OR(INDEX(ORCAMENTO!$AI:$AI,$A2111)&lt;&gt;"",INDEX(ORCAMENTO!$AH:$AH,$A2111)="⚠",INDEX(ORCAMENTO!$AH:$AH,$A2111)="◔"),1,0)</f>
        <v>0</v>
      </c>
      <c r="C2111">
        <f ca="1">SUM($B$1:B2111)</f>
        <v>12</v>
      </c>
    </row>
    <row r="2112" spans="1:3" ht="15" customHeight="1" x14ac:dyDescent="0.25">
      <c r="A2112">
        <f t="shared" si="32"/>
        <v>2122</v>
      </c>
      <c r="B2112">
        <f ca="1">IF(OR(INDEX(ORCAMENTO!$AI:$AI,$A2112)&lt;&gt;"",INDEX(ORCAMENTO!$AH:$AH,$A2112)="⚠",INDEX(ORCAMENTO!$AH:$AH,$A2112)="◔"),1,0)</f>
        <v>0</v>
      </c>
      <c r="C2112">
        <f ca="1">SUM($B$1:B2112)</f>
        <v>12</v>
      </c>
    </row>
    <row r="2113" spans="1:3" ht="15" customHeight="1" x14ac:dyDescent="0.25">
      <c r="A2113">
        <f t="shared" ref="A2113:A2176" si="33">ROW()+10</f>
        <v>2123</v>
      </c>
      <c r="B2113">
        <f ca="1">IF(OR(INDEX(ORCAMENTO!$AI:$AI,$A2113)&lt;&gt;"",INDEX(ORCAMENTO!$AH:$AH,$A2113)="⚠",INDEX(ORCAMENTO!$AH:$AH,$A2113)="◔"),1,0)</f>
        <v>0</v>
      </c>
      <c r="C2113">
        <f ca="1">SUM($B$1:B2113)</f>
        <v>12</v>
      </c>
    </row>
    <row r="2114" spans="1:3" ht="15" customHeight="1" x14ac:dyDescent="0.25">
      <c r="A2114">
        <f t="shared" si="33"/>
        <v>2124</v>
      </c>
      <c r="B2114">
        <f ca="1">IF(OR(INDEX(ORCAMENTO!$AI:$AI,$A2114)&lt;&gt;"",INDEX(ORCAMENTO!$AH:$AH,$A2114)="⚠",INDEX(ORCAMENTO!$AH:$AH,$A2114)="◔"),1,0)</f>
        <v>0</v>
      </c>
      <c r="C2114">
        <f ca="1">SUM($B$1:B2114)</f>
        <v>12</v>
      </c>
    </row>
    <row r="2115" spans="1:3" ht="15" customHeight="1" x14ac:dyDescent="0.25">
      <c r="A2115">
        <f t="shared" si="33"/>
        <v>2125</v>
      </c>
      <c r="B2115">
        <f ca="1">IF(OR(INDEX(ORCAMENTO!$AI:$AI,$A2115)&lt;&gt;"",INDEX(ORCAMENTO!$AH:$AH,$A2115)="⚠",INDEX(ORCAMENTO!$AH:$AH,$A2115)="◔"),1,0)</f>
        <v>0</v>
      </c>
      <c r="C2115">
        <f ca="1">SUM($B$1:B2115)</f>
        <v>12</v>
      </c>
    </row>
    <row r="2116" spans="1:3" ht="15" customHeight="1" x14ac:dyDescent="0.25">
      <c r="A2116">
        <f t="shared" si="33"/>
        <v>2126</v>
      </c>
      <c r="B2116">
        <f ca="1">IF(OR(INDEX(ORCAMENTO!$AI:$AI,$A2116)&lt;&gt;"",INDEX(ORCAMENTO!$AH:$AH,$A2116)="⚠",INDEX(ORCAMENTO!$AH:$AH,$A2116)="◔"),1,0)</f>
        <v>0</v>
      </c>
      <c r="C2116">
        <f ca="1">SUM($B$1:B2116)</f>
        <v>12</v>
      </c>
    </row>
    <row r="2117" spans="1:3" ht="15" customHeight="1" x14ac:dyDescent="0.25">
      <c r="A2117">
        <f t="shared" si="33"/>
        <v>2127</v>
      </c>
      <c r="B2117">
        <f ca="1">IF(OR(INDEX(ORCAMENTO!$AI:$AI,$A2117)&lt;&gt;"",INDEX(ORCAMENTO!$AH:$AH,$A2117)="⚠",INDEX(ORCAMENTO!$AH:$AH,$A2117)="◔"),1,0)</f>
        <v>0</v>
      </c>
      <c r="C2117">
        <f ca="1">SUM($B$1:B2117)</f>
        <v>12</v>
      </c>
    </row>
    <row r="2118" spans="1:3" ht="15" customHeight="1" x14ac:dyDescent="0.25">
      <c r="A2118">
        <f t="shared" si="33"/>
        <v>2128</v>
      </c>
      <c r="B2118">
        <f ca="1">IF(OR(INDEX(ORCAMENTO!$AI:$AI,$A2118)&lt;&gt;"",INDEX(ORCAMENTO!$AH:$AH,$A2118)="⚠",INDEX(ORCAMENTO!$AH:$AH,$A2118)="◔"),1,0)</f>
        <v>0</v>
      </c>
      <c r="C2118">
        <f ca="1">SUM($B$1:B2118)</f>
        <v>12</v>
      </c>
    </row>
    <row r="2119" spans="1:3" ht="15" customHeight="1" x14ac:dyDescent="0.25">
      <c r="A2119">
        <f t="shared" si="33"/>
        <v>2129</v>
      </c>
      <c r="B2119">
        <f ca="1">IF(OR(INDEX(ORCAMENTO!$AI:$AI,$A2119)&lt;&gt;"",INDEX(ORCAMENTO!$AH:$AH,$A2119)="⚠",INDEX(ORCAMENTO!$AH:$AH,$A2119)="◔"),1,0)</f>
        <v>0</v>
      </c>
      <c r="C2119">
        <f ca="1">SUM($B$1:B2119)</f>
        <v>12</v>
      </c>
    </row>
    <row r="2120" spans="1:3" ht="15" customHeight="1" x14ac:dyDescent="0.25">
      <c r="A2120">
        <f t="shared" si="33"/>
        <v>2130</v>
      </c>
      <c r="B2120">
        <f ca="1">IF(OR(INDEX(ORCAMENTO!$AI:$AI,$A2120)&lt;&gt;"",INDEX(ORCAMENTO!$AH:$AH,$A2120)="⚠",INDEX(ORCAMENTO!$AH:$AH,$A2120)="◔"),1,0)</f>
        <v>0</v>
      </c>
      <c r="C2120">
        <f ca="1">SUM($B$1:B2120)</f>
        <v>12</v>
      </c>
    </row>
    <row r="2121" spans="1:3" ht="15" customHeight="1" x14ac:dyDescent="0.25">
      <c r="A2121">
        <f t="shared" si="33"/>
        <v>2131</v>
      </c>
      <c r="B2121">
        <f ca="1">IF(OR(INDEX(ORCAMENTO!$AI:$AI,$A2121)&lt;&gt;"",INDEX(ORCAMENTO!$AH:$AH,$A2121)="⚠",INDEX(ORCAMENTO!$AH:$AH,$A2121)="◔"),1,0)</f>
        <v>0</v>
      </c>
      <c r="C2121">
        <f ca="1">SUM($B$1:B2121)</f>
        <v>12</v>
      </c>
    </row>
    <row r="2122" spans="1:3" ht="15" customHeight="1" x14ac:dyDescent="0.25">
      <c r="A2122">
        <f t="shared" si="33"/>
        <v>2132</v>
      </c>
      <c r="B2122">
        <f ca="1">IF(OR(INDEX(ORCAMENTO!$AI:$AI,$A2122)&lt;&gt;"",INDEX(ORCAMENTO!$AH:$AH,$A2122)="⚠",INDEX(ORCAMENTO!$AH:$AH,$A2122)="◔"),1,0)</f>
        <v>0</v>
      </c>
      <c r="C2122">
        <f ca="1">SUM($B$1:B2122)</f>
        <v>12</v>
      </c>
    </row>
    <row r="2123" spans="1:3" ht="15" customHeight="1" x14ac:dyDescent="0.25">
      <c r="A2123">
        <f t="shared" si="33"/>
        <v>2133</v>
      </c>
      <c r="B2123">
        <f ca="1">IF(OR(INDEX(ORCAMENTO!$AI:$AI,$A2123)&lt;&gt;"",INDEX(ORCAMENTO!$AH:$AH,$A2123)="⚠",INDEX(ORCAMENTO!$AH:$AH,$A2123)="◔"),1,0)</f>
        <v>0</v>
      </c>
      <c r="C2123">
        <f ca="1">SUM($B$1:B2123)</f>
        <v>12</v>
      </c>
    </row>
    <row r="2124" spans="1:3" ht="15" customHeight="1" x14ac:dyDescent="0.25">
      <c r="A2124">
        <f t="shared" si="33"/>
        <v>2134</v>
      </c>
      <c r="B2124">
        <f ca="1">IF(OR(INDEX(ORCAMENTO!$AI:$AI,$A2124)&lt;&gt;"",INDEX(ORCAMENTO!$AH:$AH,$A2124)="⚠",INDEX(ORCAMENTO!$AH:$AH,$A2124)="◔"),1,0)</f>
        <v>0</v>
      </c>
      <c r="C2124">
        <f ca="1">SUM($B$1:B2124)</f>
        <v>12</v>
      </c>
    </row>
    <row r="2125" spans="1:3" ht="15" customHeight="1" x14ac:dyDescent="0.25">
      <c r="A2125">
        <f t="shared" si="33"/>
        <v>2135</v>
      </c>
      <c r="B2125">
        <f ca="1">IF(OR(INDEX(ORCAMENTO!$AI:$AI,$A2125)&lt;&gt;"",INDEX(ORCAMENTO!$AH:$AH,$A2125)="⚠",INDEX(ORCAMENTO!$AH:$AH,$A2125)="◔"),1,0)</f>
        <v>0</v>
      </c>
      <c r="C2125">
        <f ca="1">SUM($B$1:B2125)</f>
        <v>12</v>
      </c>
    </row>
    <row r="2126" spans="1:3" ht="15" customHeight="1" x14ac:dyDescent="0.25">
      <c r="A2126">
        <f t="shared" si="33"/>
        <v>2136</v>
      </c>
      <c r="B2126">
        <f ca="1">IF(OR(INDEX(ORCAMENTO!$AI:$AI,$A2126)&lt;&gt;"",INDEX(ORCAMENTO!$AH:$AH,$A2126)="⚠",INDEX(ORCAMENTO!$AH:$AH,$A2126)="◔"),1,0)</f>
        <v>0</v>
      </c>
      <c r="C2126">
        <f ca="1">SUM($B$1:B2126)</f>
        <v>12</v>
      </c>
    </row>
    <row r="2127" spans="1:3" ht="15" customHeight="1" x14ac:dyDescent="0.25">
      <c r="A2127">
        <f t="shared" si="33"/>
        <v>2137</v>
      </c>
      <c r="B2127">
        <f ca="1">IF(OR(INDEX(ORCAMENTO!$AI:$AI,$A2127)&lt;&gt;"",INDEX(ORCAMENTO!$AH:$AH,$A2127)="⚠",INDEX(ORCAMENTO!$AH:$AH,$A2127)="◔"),1,0)</f>
        <v>0</v>
      </c>
      <c r="C2127">
        <f ca="1">SUM($B$1:B2127)</f>
        <v>12</v>
      </c>
    </row>
    <row r="2128" spans="1:3" ht="15" customHeight="1" x14ac:dyDescent="0.25">
      <c r="A2128">
        <f t="shared" si="33"/>
        <v>2138</v>
      </c>
      <c r="B2128">
        <f ca="1">IF(OR(INDEX(ORCAMENTO!$AI:$AI,$A2128)&lt;&gt;"",INDEX(ORCAMENTO!$AH:$AH,$A2128)="⚠",INDEX(ORCAMENTO!$AH:$AH,$A2128)="◔"),1,0)</f>
        <v>0</v>
      </c>
      <c r="C2128">
        <f ca="1">SUM($B$1:B2128)</f>
        <v>12</v>
      </c>
    </row>
    <row r="2129" spans="1:3" ht="15" customHeight="1" x14ac:dyDescent="0.25">
      <c r="A2129">
        <f t="shared" si="33"/>
        <v>2139</v>
      </c>
      <c r="B2129">
        <f ca="1">IF(OR(INDEX(ORCAMENTO!$AI:$AI,$A2129)&lt;&gt;"",INDEX(ORCAMENTO!$AH:$AH,$A2129)="⚠",INDEX(ORCAMENTO!$AH:$AH,$A2129)="◔"),1,0)</f>
        <v>0</v>
      </c>
      <c r="C2129">
        <f ca="1">SUM($B$1:B2129)</f>
        <v>12</v>
      </c>
    </row>
    <row r="2130" spans="1:3" ht="15" customHeight="1" x14ac:dyDescent="0.25">
      <c r="A2130">
        <f t="shared" si="33"/>
        <v>2140</v>
      </c>
      <c r="B2130">
        <f ca="1">IF(OR(INDEX(ORCAMENTO!$AI:$AI,$A2130)&lt;&gt;"",INDEX(ORCAMENTO!$AH:$AH,$A2130)="⚠",INDEX(ORCAMENTO!$AH:$AH,$A2130)="◔"),1,0)</f>
        <v>0</v>
      </c>
      <c r="C2130">
        <f ca="1">SUM($B$1:B2130)</f>
        <v>12</v>
      </c>
    </row>
    <row r="2131" spans="1:3" ht="15" customHeight="1" x14ac:dyDescent="0.25">
      <c r="A2131">
        <f t="shared" si="33"/>
        <v>2141</v>
      </c>
      <c r="B2131">
        <f ca="1">IF(OR(INDEX(ORCAMENTO!$AI:$AI,$A2131)&lt;&gt;"",INDEX(ORCAMENTO!$AH:$AH,$A2131)="⚠",INDEX(ORCAMENTO!$AH:$AH,$A2131)="◔"),1,0)</f>
        <v>0</v>
      </c>
      <c r="C2131">
        <f ca="1">SUM($B$1:B2131)</f>
        <v>12</v>
      </c>
    </row>
    <row r="2132" spans="1:3" ht="15" customHeight="1" x14ac:dyDescent="0.25">
      <c r="A2132">
        <f t="shared" si="33"/>
        <v>2142</v>
      </c>
      <c r="B2132">
        <f ca="1">IF(OR(INDEX(ORCAMENTO!$AI:$AI,$A2132)&lt;&gt;"",INDEX(ORCAMENTO!$AH:$AH,$A2132)="⚠",INDEX(ORCAMENTO!$AH:$AH,$A2132)="◔"),1,0)</f>
        <v>0</v>
      </c>
      <c r="C2132">
        <f ca="1">SUM($B$1:B2132)</f>
        <v>12</v>
      </c>
    </row>
    <row r="2133" spans="1:3" ht="15" customHeight="1" x14ac:dyDescent="0.25">
      <c r="A2133">
        <f t="shared" si="33"/>
        <v>2143</v>
      </c>
      <c r="B2133">
        <f ca="1">IF(OR(INDEX(ORCAMENTO!$AI:$AI,$A2133)&lt;&gt;"",INDEX(ORCAMENTO!$AH:$AH,$A2133)="⚠",INDEX(ORCAMENTO!$AH:$AH,$A2133)="◔"),1,0)</f>
        <v>0</v>
      </c>
      <c r="C2133">
        <f ca="1">SUM($B$1:B2133)</f>
        <v>12</v>
      </c>
    </row>
    <row r="2134" spans="1:3" ht="15" customHeight="1" x14ac:dyDescent="0.25">
      <c r="A2134">
        <f t="shared" si="33"/>
        <v>2144</v>
      </c>
      <c r="B2134">
        <f ca="1">IF(OR(INDEX(ORCAMENTO!$AI:$AI,$A2134)&lt;&gt;"",INDEX(ORCAMENTO!$AH:$AH,$A2134)="⚠",INDEX(ORCAMENTO!$AH:$AH,$A2134)="◔"),1,0)</f>
        <v>0</v>
      </c>
      <c r="C2134">
        <f ca="1">SUM($B$1:B2134)</f>
        <v>12</v>
      </c>
    </row>
    <row r="2135" spans="1:3" ht="15" customHeight="1" x14ac:dyDescent="0.25">
      <c r="A2135">
        <f t="shared" si="33"/>
        <v>2145</v>
      </c>
      <c r="B2135">
        <f ca="1">IF(OR(INDEX(ORCAMENTO!$AI:$AI,$A2135)&lt;&gt;"",INDEX(ORCAMENTO!$AH:$AH,$A2135)="⚠",INDEX(ORCAMENTO!$AH:$AH,$A2135)="◔"),1,0)</f>
        <v>0</v>
      </c>
      <c r="C2135">
        <f ca="1">SUM($B$1:B2135)</f>
        <v>12</v>
      </c>
    </row>
    <row r="2136" spans="1:3" ht="15" customHeight="1" x14ac:dyDescent="0.25">
      <c r="A2136">
        <f t="shared" si="33"/>
        <v>2146</v>
      </c>
      <c r="B2136">
        <f ca="1">IF(OR(INDEX(ORCAMENTO!$AI:$AI,$A2136)&lt;&gt;"",INDEX(ORCAMENTO!$AH:$AH,$A2136)="⚠",INDEX(ORCAMENTO!$AH:$AH,$A2136)="◔"),1,0)</f>
        <v>0</v>
      </c>
      <c r="C2136">
        <f ca="1">SUM($B$1:B2136)</f>
        <v>12</v>
      </c>
    </row>
    <row r="2137" spans="1:3" ht="15" customHeight="1" x14ac:dyDescent="0.25">
      <c r="A2137">
        <f t="shared" si="33"/>
        <v>2147</v>
      </c>
      <c r="B2137">
        <f ca="1">IF(OR(INDEX(ORCAMENTO!$AI:$AI,$A2137)&lt;&gt;"",INDEX(ORCAMENTO!$AH:$AH,$A2137)="⚠",INDEX(ORCAMENTO!$AH:$AH,$A2137)="◔"),1,0)</f>
        <v>0</v>
      </c>
      <c r="C2137">
        <f ca="1">SUM($B$1:B2137)</f>
        <v>12</v>
      </c>
    </row>
    <row r="2138" spans="1:3" ht="15" customHeight="1" x14ac:dyDescent="0.25">
      <c r="A2138">
        <f t="shared" si="33"/>
        <v>2148</v>
      </c>
      <c r="B2138">
        <f ca="1">IF(OR(INDEX(ORCAMENTO!$AI:$AI,$A2138)&lt;&gt;"",INDEX(ORCAMENTO!$AH:$AH,$A2138)="⚠",INDEX(ORCAMENTO!$AH:$AH,$A2138)="◔"),1,0)</f>
        <v>0</v>
      </c>
      <c r="C2138">
        <f ca="1">SUM($B$1:B2138)</f>
        <v>12</v>
      </c>
    </row>
    <row r="2139" spans="1:3" ht="15" customHeight="1" x14ac:dyDescent="0.25">
      <c r="A2139">
        <f t="shared" si="33"/>
        <v>2149</v>
      </c>
      <c r="B2139">
        <f ca="1">IF(OR(INDEX(ORCAMENTO!$AI:$AI,$A2139)&lt;&gt;"",INDEX(ORCAMENTO!$AH:$AH,$A2139)="⚠",INDEX(ORCAMENTO!$AH:$AH,$A2139)="◔"),1,0)</f>
        <v>0</v>
      </c>
      <c r="C2139">
        <f ca="1">SUM($B$1:B2139)</f>
        <v>12</v>
      </c>
    </row>
    <row r="2140" spans="1:3" ht="15" customHeight="1" x14ac:dyDescent="0.25">
      <c r="A2140">
        <f t="shared" si="33"/>
        <v>2150</v>
      </c>
      <c r="B2140">
        <f ca="1">IF(OR(INDEX(ORCAMENTO!$AI:$AI,$A2140)&lt;&gt;"",INDEX(ORCAMENTO!$AH:$AH,$A2140)="⚠",INDEX(ORCAMENTO!$AH:$AH,$A2140)="◔"),1,0)</f>
        <v>0</v>
      </c>
      <c r="C2140">
        <f ca="1">SUM($B$1:B2140)</f>
        <v>12</v>
      </c>
    </row>
    <row r="2141" spans="1:3" ht="15" customHeight="1" x14ac:dyDescent="0.25">
      <c r="A2141">
        <f t="shared" si="33"/>
        <v>2151</v>
      </c>
      <c r="B2141">
        <f ca="1">IF(OR(INDEX(ORCAMENTO!$AI:$AI,$A2141)&lt;&gt;"",INDEX(ORCAMENTO!$AH:$AH,$A2141)="⚠",INDEX(ORCAMENTO!$AH:$AH,$A2141)="◔"),1,0)</f>
        <v>0</v>
      </c>
      <c r="C2141">
        <f ca="1">SUM($B$1:B2141)</f>
        <v>12</v>
      </c>
    </row>
    <row r="2142" spans="1:3" ht="15" customHeight="1" x14ac:dyDescent="0.25">
      <c r="A2142">
        <f t="shared" si="33"/>
        <v>2152</v>
      </c>
      <c r="B2142">
        <f ca="1">IF(OR(INDEX(ORCAMENTO!$AI:$AI,$A2142)&lt;&gt;"",INDEX(ORCAMENTO!$AH:$AH,$A2142)="⚠",INDEX(ORCAMENTO!$AH:$AH,$A2142)="◔"),1,0)</f>
        <v>0</v>
      </c>
      <c r="C2142">
        <f ca="1">SUM($B$1:B2142)</f>
        <v>12</v>
      </c>
    </row>
    <row r="2143" spans="1:3" ht="15" customHeight="1" x14ac:dyDescent="0.25">
      <c r="A2143">
        <f t="shared" si="33"/>
        <v>2153</v>
      </c>
      <c r="B2143">
        <f ca="1">IF(OR(INDEX(ORCAMENTO!$AI:$AI,$A2143)&lt;&gt;"",INDEX(ORCAMENTO!$AH:$AH,$A2143)="⚠",INDEX(ORCAMENTO!$AH:$AH,$A2143)="◔"),1,0)</f>
        <v>0</v>
      </c>
      <c r="C2143">
        <f ca="1">SUM($B$1:B2143)</f>
        <v>12</v>
      </c>
    </row>
    <row r="2144" spans="1:3" ht="15" customHeight="1" x14ac:dyDescent="0.25">
      <c r="A2144">
        <f t="shared" si="33"/>
        <v>2154</v>
      </c>
      <c r="B2144">
        <f ca="1">IF(OR(INDEX(ORCAMENTO!$AI:$AI,$A2144)&lt;&gt;"",INDEX(ORCAMENTO!$AH:$AH,$A2144)="⚠",INDEX(ORCAMENTO!$AH:$AH,$A2144)="◔"),1,0)</f>
        <v>0</v>
      </c>
      <c r="C2144">
        <f ca="1">SUM($B$1:B2144)</f>
        <v>12</v>
      </c>
    </row>
    <row r="2145" spans="1:3" ht="15" customHeight="1" x14ac:dyDescent="0.25">
      <c r="A2145">
        <f t="shared" si="33"/>
        <v>2155</v>
      </c>
      <c r="B2145">
        <f ca="1">IF(OR(INDEX(ORCAMENTO!$AI:$AI,$A2145)&lt;&gt;"",INDEX(ORCAMENTO!$AH:$AH,$A2145)="⚠",INDEX(ORCAMENTO!$AH:$AH,$A2145)="◔"),1,0)</f>
        <v>0</v>
      </c>
      <c r="C2145">
        <f ca="1">SUM($B$1:B2145)</f>
        <v>12</v>
      </c>
    </row>
    <row r="2146" spans="1:3" ht="15" customHeight="1" x14ac:dyDescent="0.25">
      <c r="A2146">
        <f t="shared" si="33"/>
        <v>2156</v>
      </c>
      <c r="B2146">
        <f ca="1">IF(OR(INDEX(ORCAMENTO!$AI:$AI,$A2146)&lt;&gt;"",INDEX(ORCAMENTO!$AH:$AH,$A2146)="⚠",INDEX(ORCAMENTO!$AH:$AH,$A2146)="◔"),1,0)</f>
        <v>0</v>
      </c>
      <c r="C2146">
        <f ca="1">SUM($B$1:B2146)</f>
        <v>12</v>
      </c>
    </row>
    <row r="2147" spans="1:3" ht="15" customHeight="1" x14ac:dyDescent="0.25">
      <c r="A2147">
        <f t="shared" si="33"/>
        <v>2157</v>
      </c>
      <c r="B2147">
        <f ca="1">IF(OR(INDEX(ORCAMENTO!$AI:$AI,$A2147)&lt;&gt;"",INDEX(ORCAMENTO!$AH:$AH,$A2147)="⚠",INDEX(ORCAMENTO!$AH:$AH,$A2147)="◔"),1,0)</f>
        <v>0</v>
      </c>
      <c r="C2147">
        <f ca="1">SUM($B$1:B2147)</f>
        <v>12</v>
      </c>
    </row>
    <row r="2148" spans="1:3" ht="15" customHeight="1" x14ac:dyDescent="0.25">
      <c r="A2148">
        <f t="shared" si="33"/>
        <v>2158</v>
      </c>
      <c r="B2148">
        <f ca="1">IF(OR(INDEX(ORCAMENTO!$AI:$AI,$A2148)&lt;&gt;"",INDEX(ORCAMENTO!$AH:$AH,$A2148)="⚠",INDEX(ORCAMENTO!$AH:$AH,$A2148)="◔"),1,0)</f>
        <v>0</v>
      </c>
      <c r="C2148">
        <f ca="1">SUM($B$1:B2148)</f>
        <v>12</v>
      </c>
    </row>
    <row r="2149" spans="1:3" ht="15" customHeight="1" x14ac:dyDescent="0.25">
      <c r="A2149">
        <f t="shared" si="33"/>
        <v>2159</v>
      </c>
      <c r="B2149">
        <f ca="1">IF(OR(INDEX(ORCAMENTO!$AI:$AI,$A2149)&lt;&gt;"",INDEX(ORCAMENTO!$AH:$AH,$A2149)="⚠",INDEX(ORCAMENTO!$AH:$AH,$A2149)="◔"),1,0)</f>
        <v>0</v>
      </c>
      <c r="C2149">
        <f ca="1">SUM($B$1:B2149)</f>
        <v>12</v>
      </c>
    </row>
    <row r="2150" spans="1:3" ht="15" customHeight="1" x14ac:dyDescent="0.25">
      <c r="A2150">
        <f t="shared" si="33"/>
        <v>2160</v>
      </c>
      <c r="B2150">
        <f ca="1">IF(OR(INDEX(ORCAMENTO!$AI:$AI,$A2150)&lt;&gt;"",INDEX(ORCAMENTO!$AH:$AH,$A2150)="⚠",INDEX(ORCAMENTO!$AH:$AH,$A2150)="◔"),1,0)</f>
        <v>0</v>
      </c>
      <c r="C2150">
        <f ca="1">SUM($B$1:B2150)</f>
        <v>12</v>
      </c>
    </row>
    <row r="2151" spans="1:3" ht="15" customHeight="1" x14ac:dyDescent="0.25">
      <c r="A2151">
        <f t="shared" si="33"/>
        <v>2161</v>
      </c>
      <c r="B2151">
        <f ca="1">IF(OR(INDEX(ORCAMENTO!$AI:$AI,$A2151)&lt;&gt;"",INDEX(ORCAMENTO!$AH:$AH,$A2151)="⚠",INDEX(ORCAMENTO!$AH:$AH,$A2151)="◔"),1,0)</f>
        <v>0</v>
      </c>
      <c r="C2151">
        <f ca="1">SUM($B$1:B2151)</f>
        <v>12</v>
      </c>
    </row>
    <row r="2152" spans="1:3" ht="15" customHeight="1" x14ac:dyDescent="0.25">
      <c r="A2152">
        <f t="shared" si="33"/>
        <v>2162</v>
      </c>
      <c r="B2152">
        <f ca="1">IF(OR(INDEX(ORCAMENTO!$AI:$AI,$A2152)&lt;&gt;"",INDEX(ORCAMENTO!$AH:$AH,$A2152)="⚠",INDEX(ORCAMENTO!$AH:$AH,$A2152)="◔"),1,0)</f>
        <v>0</v>
      </c>
      <c r="C2152">
        <f ca="1">SUM($B$1:B2152)</f>
        <v>12</v>
      </c>
    </row>
    <row r="2153" spans="1:3" ht="15" customHeight="1" x14ac:dyDescent="0.25">
      <c r="A2153">
        <f t="shared" si="33"/>
        <v>2163</v>
      </c>
      <c r="B2153">
        <f ca="1">IF(OR(INDEX(ORCAMENTO!$AI:$AI,$A2153)&lt;&gt;"",INDEX(ORCAMENTO!$AH:$AH,$A2153)="⚠",INDEX(ORCAMENTO!$AH:$AH,$A2153)="◔"),1,0)</f>
        <v>0</v>
      </c>
      <c r="C2153">
        <f ca="1">SUM($B$1:B2153)</f>
        <v>12</v>
      </c>
    </row>
    <row r="2154" spans="1:3" ht="15" customHeight="1" x14ac:dyDescent="0.25">
      <c r="A2154">
        <f t="shared" si="33"/>
        <v>2164</v>
      </c>
      <c r="B2154">
        <f ca="1">IF(OR(INDEX(ORCAMENTO!$AI:$AI,$A2154)&lt;&gt;"",INDEX(ORCAMENTO!$AH:$AH,$A2154)="⚠",INDEX(ORCAMENTO!$AH:$AH,$A2154)="◔"),1,0)</f>
        <v>0</v>
      </c>
      <c r="C2154">
        <f ca="1">SUM($B$1:B2154)</f>
        <v>12</v>
      </c>
    </row>
    <row r="2155" spans="1:3" ht="15" customHeight="1" x14ac:dyDescent="0.25">
      <c r="A2155">
        <f t="shared" si="33"/>
        <v>2165</v>
      </c>
      <c r="B2155">
        <f ca="1">IF(OR(INDEX(ORCAMENTO!$AI:$AI,$A2155)&lt;&gt;"",INDEX(ORCAMENTO!$AH:$AH,$A2155)="⚠",INDEX(ORCAMENTO!$AH:$AH,$A2155)="◔"),1,0)</f>
        <v>0</v>
      </c>
      <c r="C2155">
        <f ca="1">SUM($B$1:B2155)</f>
        <v>12</v>
      </c>
    </row>
    <row r="2156" spans="1:3" ht="15" customHeight="1" x14ac:dyDescent="0.25">
      <c r="A2156">
        <f t="shared" si="33"/>
        <v>2166</v>
      </c>
      <c r="B2156">
        <f ca="1">IF(OR(INDEX(ORCAMENTO!$AI:$AI,$A2156)&lt;&gt;"",INDEX(ORCAMENTO!$AH:$AH,$A2156)="⚠",INDEX(ORCAMENTO!$AH:$AH,$A2156)="◔"),1,0)</f>
        <v>0</v>
      </c>
      <c r="C2156">
        <f ca="1">SUM($B$1:B2156)</f>
        <v>12</v>
      </c>
    </row>
    <row r="2157" spans="1:3" ht="15" customHeight="1" x14ac:dyDescent="0.25">
      <c r="A2157">
        <f t="shared" si="33"/>
        <v>2167</v>
      </c>
      <c r="B2157">
        <f ca="1">IF(OR(INDEX(ORCAMENTO!$AI:$AI,$A2157)&lt;&gt;"",INDEX(ORCAMENTO!$AH:$AH,$A2157)="⚠",INDEX(ORCAMENTO!$AH:$AH,$A2157)="◔"),1,0)</f>
        <v>0</v>
      </c>
      <c r="C2157">
        <f ca="1">SUM($B$1:B2157)</f>
        <v>12</v>
      </c>
    </row>
    <row r="2158" spans="1:3" ht="15" customHeight="1" x14ac:dyDescent="0.25">
      <c r="A2158">
        <f t="shared" si="33"/>
        <v>2168</v>
      </c>
      <c r="B2158">
        <f ca="1">IF(OR(INDEX(ORCAMENTO!$AI:$AI,$A2158)&lt;&gt;"",INDEX(ORCAMENTO!$AH:$AH,$A2158)="⚠",INDEX(ORCAMENTO!$AH:$AH,$A2158)="◔"),1,0)</f>
        <v>0</v>
      </c>
      <c r="C2158">
        <f ca="1">SUM($B$1:B2158)</f>
        <v>12</v>
      </c>
    </row>
    <row r="2159" spans="1:3" ht="15" customHeight="1" x14ac:dyDescent="0.25">
      <c r="A2159">
        <f t="shared" si="33"/>
        <v>2169</v>
      </c>
      <c r="B2159">
        <f ca="1">IF(OR(INDEX(ORCAMENTO!$AI:$AI,$A2159)&lt;&gt;"",INDEX(ORCAMENTO!$AH:$AH,$A2159)="⚠",INDEX(ORCAMENTO!$AH:$AH,$A2159)="◔"),1,0)</f>
        <v>0</v>
      </c>
      <c r="C2159">
        <f ca="1">SUM($B$1:B2159)</f>
        <v>12</v>
      </c>
    </row>
    <row r="2160" spans="1:3" ht="15" customHeight="1" x14ac:dyDescent="0.25">
      <c r="A2160">
        <f t="shared" si="33"/>
        <v>2170</v>
      </c>
      <c r="B2160">
        <f ca="1">IF(OR(INDEX(ORCAMENTO!$AI:$AI,$A2160)&lt;&gt;"",INDEX(ORCAMENTO!$AH:$AH,$A2160)="⚠",INDEX(ORCAMENTO!$AH:$AH,$A2160)="◔"),1,0)</f>
        <v>0</v>
      </c>
      <c r="C2160">
        <f ca="1">SUM($B$1:B2160)</f>
        <v>12</v>
      </c>
    </row>
    <row r="2161" spans="1:3" ht="15" customHeight="1" x14ac:dyDescent="0.25">
      <c r="A2161">
        <f t="shared" si="33"/>
        <v>2171</v>
      </c>
      <c r="B2161">
        <f ca="1">IF(OR(INDEX(ORCAMENTO!$AI:$AI,$A2161)&lt;&gt;"",INDEX(ORCAMENTO!$AH:$AH,$A2161)="⚠",INDEX(ORCAMENTO!$AH:$AH,$A2161)="◔"),1,0)</f>
        <v>0</v>
      </c>
      <c r="C2161">
        <f ca="1">SUM($B$1:B2161)</f>
        <v>12</v>
      </c>
    </row>
    <row r="2162" spans="1:3" ht="15" customHeight="1" x14ac:dyDescent="0.25">
      <c r="A2162">
        <f t="shared" si="33"/>
        <v>2172</v>
      </c>
      <c r="B2162">
        <f ca="1">IF(OR(INDEX(ORCAMENTO!$AI:$AI,$A2162)&lt;&gt;"",INDEX(ORCAMENTO!$AH:$AH,$A2162)="⚠",INDEX(ORCAMENTO!$AH:$AH,$A2162)="◔"),1,0)</f>
        <v>0</v>
      </c>
      <c r="C2162">
        <f ca="1">SUM($B$1:B2162)</f>
        <v>12</v>
      </c>
    </row>
    <row r="2163" spans="1:3" ht="15" customHeight="1" x14ac:dyDescent="0.25">
      <c r="A2163">
        <f t="shared" si="33"/>
        <v>2173</v>
      </c>
      <c r="B2163">
        <f ca="1">IF(OR(INDEX(ORCAMENTO!$AI:$AI,$A2163)&lt;&gt;"",INDEX(ORCAMENTO!$AH:$AH,$A2163)="⚠",INDEX(ORCAMENTO!$AH:$AH,$A2163)="◔"),1,0)</f>
        <v>0</v>
      </c>
      <c r="C2163">
        <f ca="1">SUM($B$1:B2163)</f>
        <v>12</v>
      </c>
    </row>
    <row r="2164" spans="1:3" ht="15" customHeight="1" x14ac:dyDescent="0.25">
      <c r="A2164">
        <f t="shared" si="33"/>
        <v>2174</v>
      </c>
      <c r="B2164">
        <f ca="1">IF(OR(INDEX(ORCAMENTO!$AI:$AI,$A2164)&lt;&gt;"",INDEX(ORCAMENTO!$AH:$AH,$A2164)="⚠",INDEX(ORCAMENTO!$AH:$AH,$A2164)="◔"),1,0)</f>
        <v>0</v>
      </c>
      <c r="C2164">
        <f ca="1">SUM($B$1:B2164)</f>
        <v>12</v>
      </c>
    </row>
    <row r="2165" spans="1:3" ht="15" customHeight="1" x14ac:dyDescent="0.25">
      <c r="A2165">
        <f t="shared" si="33"/>
        <v>2175</v>
      </c>
      <c r="B2165">
        <f ca="1">IF(OR(INDEX(ORCAMENTO!$AI:$AI,$A2165)&lt;&gt;"",INDEX(ORCAMENTO!$AH:$AH,$A2165)="⚠",INDEX(ORCAMENTO!$AH:$AH,$A2165)="◔"),1,0)</f>
        <v>0</v>
      </c>
      <c r="C2165">
        <f ca="1">SUM($B$1:B2165)</f>
        <v>12</v>
      </c>
    </row>
    <row r="2166" spans="1:3" ht="15" customHeight="1" x14ac:dyDescent="0.25">
      <c r="A2166">
        <f t="shared" si="33"/>
        <v>2176</v>
      </c>
      <c r="B2166">
        <f ca="1">IF(OR(INDEX(ORCAMENTO!$AI:$AI,$A2166)&lt;&gt;"",INDEX(ORCAMENTO!$AH:$AH,$A2166)="⚠",INDEX(ORCAMENTO!$AH:$AH,$A2166)="◔"),1,0)</f>
        <v>0</v>
      </c>
      <c r="C2166">
        <f ca="1">SUM($B$1:B2166)</f>
        <v>12</v>
      </c>
    </row>
    <row r="2167" spans="1:3" ht="15" customHeight="1" x14ac:dyDescent="0.25">
      <c r="A2167">
        <f t="shared" si="33"/>
        <v>2177</v>
      </c>
      <c r="B2167">
        <f ca="1">IF(OR(INDEX(ORCAMENTO!$AI:$AI,$A2167)&lt;&gt;"",INDEX(ORCAMENTO!$AH:$AH,$A2167)="⚠",INDEX(ORCAMENTO!$AH:$AH,$A2167)="◔"),1,0)</f>
        <v>0</v>
      </c>
      <c r="C2167">
        <f ca="1">SUM($B$1:B2167)</f>
        <v>12</v>
      </c>
    </row>
    <row r="2168" spans="1:3" ht="15" customHeight="1" x14ac:dyDescent="0.25">
      <c r="A2168">
        <f t="shared" si="33"/>
        <v>2178</v>
      </c>
      <c r="B2168">
        <f ca="1">IF(OR(INDEX(ORCAMENTO!$AI:$AI,$A2168)&lt;&gt;"",INDEX(ORCAMENTO!$AH:$AH,$A2168)="⚠",INDEX(ORCAMENTO!$AH:$AH,$A2168)="◔"),1,0)</f>
        <v>0</v>
      </c>
      <c r="C2168">
        <f ca="1">SUM($B$1:B2168)</f>
        <v>12</v>
      </c>
    </row>
    <row r="2169" spans="1:3" ht="15" customHeight="1" x14ac:dyDescent="0.25">
      <c r="A2169">
        <f t="shared" si="33"/>
        <v>2179</v>
      </c>
      <c r="B2169">
        <f ca="1">IF(OR(INDEX(ORCAMENTO!$AI:$AI,$A2169)&lt;&gt;"",INDEX(ORCAMENTO!$AH:$AH,$A2169)="⚠",INDEX(ORCAMENTO!$AH:$AH,$A2169)="◔"),1,0)</f>
        <v>0</v>
      </c>
      <c r="C2169">
        <f ca="1">SUM($B$1:B2169)</f>
        <v>12</v>
      </c>
    </row>
    <row r="2170" spans="1:3" ht="15" customHeight="1" x14ac:dyDescent="0.25">
      <c r="A2170">
        <f t="shared" si="33"/>
        <v>2180</v>
      </c>
      <c r="B2170">
        <f ca="1">IF(OR(INDEX(ORCAMENTO!$AI:$AI,$A2170)&lt;&gt;"",INDEX(ORCAMENTO!$AH:$AH,$A2170)="⚠",INDEX(ORCAMENTO!$AH:$AH,$A2170)="◔"),1,0)</f>
        <v>0</v>
      </c>
      <c r="C2170">
        <f ca="1">SUM($B$1:B2170)</f>
        <v>12</v>
      </c>
    </row>
    <row r="2171" spans="1:3" ht="15" customHeight="1" x14ac:dyDescent="0.25">
      <c r="A2171">
        <f t="shared" si="33"/>
        <v>2181</v>
      </c>
      <c r="B2171">
        <f ca="1">IF(OR(INDEX(ORCAMENTO!$AI:$AI,$A2171)&lt;&gt;"",INDEX(ORCAMENTO!$AH:$AH,$A2171)="⚠",INDEX(ORCAMENTO!$AH:$AH,$A2171)="◔"),1,0)</f>
        <v>0</v>
      </c>
      <c r="C2171">
        <f ca="1">SUM($B$1:B2171)</f>
        <v>12</v>
      </c>
    </row>
    <row r="2172" spans="1:3" ht="15" customHeight="1" x14ac:dyDescent="0.25">
      <c r="A2172">
        <f t="shared" si="33"/>
        <v>2182</v>
      </c>
      <c r="B2172">
        <f ca="1">IF(OR(INDEX(ORCAMENTO!$AI:$AI,$A2172)&lt;&gt;"",INDEX(ORCAMENTO!$AH:$AH,$A2172)="⚠",INDEX(ORCAMENTO!$AH:$AH,$A2172)="◔"),1,0)</f>
        <v>0</v>
      </c>
      <c r="C2172">
        <f ca="1">SUM($B$1:B2172)</f>
        <v>12</v>
      </c>
    </row>
    <row r="2173" spans="1:3" ht="15" customHeight="1" x14ac:dyDescent="0.25">
      <c r="A2173">
        <f t="shared" si="33"/>
        <v>2183</v>
      </c>
      <c r="B2173">
        <f ca="1">IF(OR(INDEX(ORCAMENTO!$AI:$AI,$A2173)&lt;&gt;"",INDEX(ORCAMENTO!$AH:$AH,$A2173)="⚠",INDEX(ORCAMENTO!$AH:$AH,$A2173)="◔"),1,0)</f>
        <v>0</v>
      </c>
      <c r="C2173">
        <f ca="1">SUM($B$1:B2173)</f>
        <v>12</v>
      </c>
    </row>
    <row r="2174" spans="1:3" ht="15" customHeight="1" x14ac:dyDescent="0.25">
      <c r="A2174">
        <f t="shared" si="33"/>
        <v>2184</v>
      </c>
      <c r="B2174">
        <f ca="1">IF(OR(INDEX(ORCAMENTO!$AI:$AI,$A2174)&lt;&gt;"",INDEX(ORCAMENTO!$AH:$AH,$A2174)="⚠",INDEX(ORCAMENTO!$AH:$AH,$A2174)="◔"),1,0)</f>
        <v>0</v>
      </c>
      <c r="C2174">
        <f ca="1">SUM($B$1:B2174)</f>
        <v>12</v>
      </c>
    </row>
    <row r="2175" spans="1:3" ht="15" customHeight="1" x14ac:dyDescent="0.25">
      <c r="A2175">
        <f t="shared" si="33"/>
        <v>2185</v>
      </c>
      <c r="B2175">
        <f ca="1">IF(OR(INDEX(ORCAMENTO!$AI:$AI,$A2175)&lt;&gt;"",INDEX(ORCAMENTO!$AH:$AH,$A2175)="⚠",INDEX(ORCAMENTO!$AH:$AH,$A2175)="◔"),1,0)</f>
        <v>0</v>
      </c>
      <c r="C2175">
        <f ca="1">SUM($B$1:B2175)</f>
        <v>12</v>
      </c>
    </row>
    <row r="2176" spans="1:3" ht="15" customHeight="1" x14ac:dyDescent="0.25">
      <c r="A2176">
        <f t="shared" si="33"/>
        <v>2186</v>
      </c>
      <c r="B2176">
        <f ca="1">IF(OR(INDEX(ORCAMENTO!$AI:$AI,$A2176)&lt;&gt;"",INDEX(ORCAMENTO!$AH:$AH,$A2176)="⚠",INDEX(ORCAMENTO!$AH:$AH,$A2176)="◔"),1,0)</f>
        <v>0</v>
      </c>
      <c r="C2176">
        <f ca="1">SUM($B$1:B2176)</f>
        <v>12</v>
      </c>
    </row>
    <row r="2177" spans="1:3" ht="15" customHeight="1" x14ac:dyDescent="0.25">
      <c r="A2177">
        <f t="shared" ref="A2177:A2240" si="34">ROW()+10</f>
        <v>2187</v>
      </c>
      <c r="B2177">
        <f ca="1">IF(OR(INDEX(ORCAMENTO!$AI:$AI,$A2177)&lt;&gt;"",INDEX(ORCAMENTO!$AH:$AH,$A2177)="⚠",INDEX(ORCAMENTO!$AH:$AH,$A2177)="◔"),1,0)</f>
        <v>0</v>
      </c>
      <c r="C2177">
        <f ca="1">SUM($B$1:B2177)</f>
        <v>12</v>
      </c>
    </row>
    <row r="2178" spans="1:3" ht="15" customHeight="1" x14ac:dyDescent="0.25">
      <c r="A2178">
        <f t="shared" si="34"/>
        <v>2188</v>
      </c>
      <c r="B2178">
        <f ca="1">IF(OR(INDEX(ORCAMENTO!$AI:$AI,$A2178)&lt;&gt;"",INDEX(ORCAMENTO!$AH:$AH,$A2178)="⚠",INDEX(ORCAMENTO!$AH:$AH,$A2178)="◔"),1,0)</f>
        <v>0</v>
      </c>
      <c r="C2178">
        <f ca="1">SUM($B$1:B2178)</f>
        <v>12</v>
      </c>
    </row>
    <row r="2179" spans="1:3" ht="15" customHeight="1" x14ac:dyDescent="0.25">
      <c r="A2179">
        <f t="shared" si="34"/>
        <v>2189</v>
      </c>
      <c r="B2179">
        <f ca="1">IF(OR(INDEX(ORCAMENTO!$AI:$AI,$A2179)&lt;&gt;"",INDEX(ORCAMENTO!$AH:$AH,$A2179)="⚠",INDEX(ORCAMENTO!$AH:$AH,$A2179)="◔"),1,0)</f>
        <v>0</v>
      </c>
      <c r="C2179">
        <f ca="1">SUM($B$1:B2179)</f>
        <v>12</v>
      </c>
    </row>
    <row r="2180" spans="1:3" ht="15" customHeight="1" x14ac:dyDescent="0.25">
      <c r="A2180">
        <f t="shared" si="34"/>
        <v>2190</v>
      </c>
      <c r="B2180">
        <f ca="1">IF(OR(INDEX(ORCAMENTO!$AI:$AI,$A2180)&lt;&gt;"",INDEX(ORCAMENTO!$AH:$AH,$A2180)="⚠",INDEX(ORCAMENTO!$AH:$AH,$A2180)="◔"),1,0)</f>
        <v>0</v>
      </c>
      <c r="C2180">
        <f ca="1">SUM($B$1:B2180)</f>
        <v>12</v>
      </c>
    </row>
    <row r="2181" spans="1:3" ht="15" customHeight="1" x14ac:dyDescent="0.25">
      <c r="A2181">
        <f t="shared" si="34"/>
        <v>2191</v>
      </c>
      <c r="B2181">
        <f ca="1">IF(OR(INDEX(ORCAMENTO!$AI:$AI,$A2181)&lt;&gt;"",INDEX(ORCAMENTO!$AH:$AH,$A2181)="⚠",INDEX(ORCAMENTO!$AH:$AH,$A2181)="◔"),1,0)</f>
        <v>0</v>
      </c>
      <c r="C2181">
        <f ca="1">SUM($B$1:B2181)</f>
        <v>12</v>
      </c>
    </row>
    <row r="2182" spans="1:3" ht="15" customHeight="1" x14ac:dyDescent="0.25">
      <c r="A2182">
        <f t="shared" si="34"/>
        <v>2192</v>
      </c>
      <c r="B2182">
        <f ca="1">IF(OR(INDEX(ORCAMENTO!$AI:$AI,$A2182)&lt;&gt;"",INDEX(ORCAMENTO!$AH:$AH,$A2182)="⚠",INDEX(ORCAMENTO!$AH:$AH,$A2182)="◔"),1,0)</f>
        <v>0</v>
      </c>
      <c r="C2182">
        <f ca="1">SUM($B$1:B2182)</f>
        <v>12</v>
      </c>
    </row>
    <row r="2183" spans="1:3" ht="15" customHeight="1" x14ac:dyDescent="0.25">
      <c r="A2183">
        <f t="shared" si="34"/>
        <v>2193</v>
      </c>
      <c r="B2183">
        <f ca="1">IF(OR(INDEX(ORCAMENTO!$AI:$AI,$A2183)&lt;&gt;"",INDEX(ORCAMENTO!$AH:$AH,$A2183)="⚠",INDEX(ORCAMENTO!$AH:$AH,$A2183)="◔"),1,0)</f>
        <v>0</v>
      </c>
      <c r="C2183">
        <f ca="1">SUM($B$1:B2183)</f>
        <v>12</v>
      </c>
    </row>
    <row r="2184" spans="1:3" ht="15" customHeight="1" x14ac:dyDescent="0.25">
      <c r="A2184">
        <f t="shared" si="34"/>
        <v>2194</v>
      </c>
      <c r="B2184">
        <f ca="1">IF(OR(INDEX(ORCAMENTO!$AI:$AI,$A2184)&lt;&gt;"",INDEX(ORCAMENTO!$AH:$AH,$A2184)="⚠",INDEX(ORCAMENTO!$AH:$AH,$A2184)="◔"),1,0)</f>
        <v>0</v>
      </c>
      <c r="C2184">
        <f ca="1">SUM($B$1:B2184)</f>
        <v>12</v>
      </c>
    </row>
    <row r="2185" spans="1:3" ht="15" customHeight="1" x14ac:dyDescent="0.25">
      <c r="A2185">
        <f t="shared" si="34"/>
        <v>2195</v>
      </c>
      <c r="B2185">
        <f ca="1">IF(OR(INDEX(ORCAMENTO!$AI:$AI,$A2185)&lt;&gt;"",INDEX(ORCAMENTO!$AH:$AH,$A2185)="⚠",INDEX(ORCAMENTO!$AH:$AH,$A2185)="◔"),1,0)</f>
        <v>0</v>
      </c>
      <c r="C2185">
        <f ca="1">SUM($B$1:B2185)</f>
        <v>12</v>
      </c>
    </row>
    <row r="2186" spans="1:3" ht="15" customHeight="1" x14ac:dyDescent="0.25">
      <c r="A2186">
        <f t="shared" si="34"/>
        <v>2196</v>
      </c>
      <c r="B2186">
        <f ca="1">IF(OR(INDEX(ORCAMENTO!$AI:$AI,$A2186)&lt;&gt;"",INDEX(ORCAMENTO!$AH:$AH,$A2186)="⚠",INDEX(ORCAMENTO!$AH:$AH,$A2186)="◔"),1,0)</f>
        <v>0</v>
      </c>
      <c r="C2186">
        <f ca="1">SUM($B$1:B2186)</f>
        <v>12</v>
      </c>
    </row>
    <row r="2187" spans="1:3" ht="15" customHeight="1" x14ac:dyDescent="0.25">
      <c r="A2187">
        <f t="shared" si="34"/>
        <v>2197</v>
      </c>
      <c r="B2187">
        <f ca="1">IF(OR(INDEX(ORCAMENTO!$AI:$AI,$A2187)&lt;&gt;"",INDEX(ORCAMENTO!$AH:$AH,$A2187)="⚠",INDEX(ORCAMENTO!$AH:$AH,$A2187)="◔"),1,0)</f>
        <v>0</v>
      </c>
      <c r="C2187">
        <f ca="1">SUM($B$1:B2187)</f>
        <v>12</v>
      </c>
    </row>
    <row r="2188" spans="1:3" ht="15" customHeight="1" x14ac:dyDescent="0.25">
      <c r="A2188">
        <f t="shared" si="34"/>
        <v>2198</v>
      </c>
      <c r="B2188">
        <f ca="1">IF(OR(INDEX(ORCAMENTO!$AI:$AI,$A2188)&lt;&gt;"",INDEX(ORCAMENTO!$AH:$AH,$A2188)="⚠",INDEX(ORCAMENTO!$AH:$AH,$A2188)="◔"),1,0)</f>
        <v>0</v>
      </c>
      <c r="C2188">
        <f ca="1">SUM($B$1:B2188)</f>
        <v>12</v>
      </c>
    </row>
    <row r="2189" spans="1:3" ht="15" customHeight="1" x14ac:dyDescent="0.25">
      <c r="A2189">
        <f t="shared" si="34"/>
        <v>2199</v>
      </c>
      <c r="B2189">
        <f ca="1">IF(OR(INDEX(ORCAMENTO!$AI:$AI,$A2189)&lt;&gt;"",INDEX(ORCAMENTO!$AH:$AH,$A2189)="⚠",INDEX(ORCAMENTO!$AH:$AH,$A2189)="◔"),1,0)</f>
        <v>0</v>
      </c>
      <c r="C2189">
        <f ca="1">SUM($B$1:B2189)</f>
        <v>12</v>
      </c>
    </row>
    <row r="2190" spans="1:3" ht="15" customHeight="1" x14ac:dyDescent="0.25">
      <c r="A2190">
        <f t="shared" si="34"/>
        <v>2200</v>
      </c>
      <c r="B2190">
        <f ca="1">IF(OR(INDEX(ORCAMENTO!$AI:$AI,$A2190)&lt;&gt;"",INDEX(ORCAMENTO!$AH:$AH,$A2190)="⚠",INDEX(ORCAMENTO!$AH:$AH,$A2190)="◔"),1,0)</f>
        <v>0</v>
      </c>
      <c r="C2190">
        <f ca="1">SUM($B$1:B2190)</f>
        <v>12</v>
      </c>
    </row>
    <row r="2191" spans="1:3" ht="15" customHeight="1" x14ac:dyDescent="0.25">
      <c r="A2191">
        <f t="shared" si="34"/>
        <v>2201</v>
      </c>
      <c r="B2191">
        <f ca="1">IF(OR(INDEX(ORCAMENTO!$AI:$AI,$A2191)&lt;&gt;"",INDEX(ORCAMENTO!$AH:$AH,$A2191)="⚠",INDEX(ORCAMENTO!$AH:$AH,$A2191)="◔"),1,0)</f>
        <v>0</v>
      </c>
      <c r="C2191">
        <f ca="1">SUM($B$1:B2191)</f>
        <v>12</v>
      </c>
    </row>
    <row r="2192" spans="1:3" ht="15" customHeight="1" x14ac:dyDescent="0.25">
      <c r="A2192">
        <f t="shared" si="34"/>
        <v>2202</v>
      </c>
      <c r="B2192">
        <f ca="1">IF(OR(INDEX(ORCAMENTO!$AI:$AI,$A2192)&lt;&gt;"",INDEX(ORCAMENTO!$AH:$AH,$A2192)="⚠",INDEX(ORCAMENTO!$AH:$AH,$A2192)="◔"),1,0)</f>
        <v>0</v>
      </c>
      <c r="C2192">
        <f ca="1">SUM($B$1:B2192)</f>
        <v>12</v>
      </c>
    </row>
    <row r="2193" spans="1:3" ht="15" customHeight="1" x14ac:dyDescent="0.25">
      <c r="A2193">
        <f t="shared" si="34"/>
        <v>2203</v>
      </c>
      <c r="B2193">
        <f ca="1">IF(OR(INDEX(ORCAMENTO!$AI:$AI,$A2193)&lt;&gt;"",INDEX(ORCAMENTO!$AH:$AH,$A2193)="⚠",INDEX(ORCAMENTO!$AH:$AH,$A2193)="◔"),1,0)</f>
        <v>0</v>
      </c>
      <c r="C2193">
        <f ca="1">SUM($B$1:B2193)</f>
        <v>12</v>
      </c>
    </row>
    <row r="2194" spans="1:3" ht="15" customHeight="1" x14ac:dyDescent="0.25">
      <c r="A2194">
        <f t="shared" si="34"/>
        <v>2204</v>
      </c>
      <c r="B2194">
        <f ca="1">IF(OR(INDEX(ORCAMENTO!$AI:$AI,$A2194)&lt;&gt;"",INDEX(ORCAMENTO!$AH:$AH,$A2194)="⚠",INDEX(ORCAMENTO!$AH:$AH,$A2194)="◔"),1,0)</f>
        <v>0</v>
      </c>
      <c r="C2194">
        <f ca="1">SUM($B$1:B2194)</f>
        <v>12</v>
      </c>
    </row>
    <row r="2195" spans="1:3" ht="15" customHeight="1" x14ac:dyDescent="0.25">
      <c r="A2195">
        <f t="shared" si="34"/>
        <v>2205</v>
      </c>
      <c r="B2195">
        <f ca="1">IF(OR(INDEX(ORCAMENTO!$AI:$AI,$A2195)&lt;&gt;"",INDEX(ORCAMENTO!$AH:$AH,$A2195)="⚠",INDEX(ORCAMENTO!$AH:$AH,$A2195)="◔"),1,0)</f>
        <v>0</v>
      </c>
      <c r="C2195">
        <f ca="1">SUM($B$1:B2195)</f>
        <v>12</v>
      </c>
    </row>
    <row r="2196" spans="1:3" ht="15" customHeight="1" x14ac:dyDescent="0.25">
      <c r="A2196">
        <f t="shared" si="34"/>
        <v>2206</v>
      </c>
      <c r="B2196">
        <f ca="1">IF(OR(INDEX(ORCAMENTO!$AI:$AI,$A2196)&lt;&gt;"",INDEX(ORCAMENTO!$AH:$AH,$A2196)="⚠",INDEX(ORCAMENTO!$AH:$AH,$A2196)="◔"),1,0)</f>
        <v>0</v>
      </c>
      <c r="C2196">
        <f ca="1">SUM($B$1:B2196)</f>
        <v>12</v>
      </c>
    </row>
    <row r="2197" spans="1:3" ht="15" customHeight="1" x14ac:dyDescent="0.25">
      <c r="A2197">
        <f t="shared" si="34"/>
        <v>2207</v>
      </c>
      <c r="B2197">
        <f ca="1">IF(OR(INDEX(ORCAMENTO!$AI:$AI,$A2197)&lt;&gt;"",INDEX(ORCAMENTO!$AH:$AH,$A2197)="⚠",INDEX(ORCAMENTO!$AH:$AH,$A2197)="◔"),1,0)</f>
        <v>0</v>
      </c>
      <c r="C2197">
        <f ca="1">SUM($B$1:B2197)</f>
        <v>12</v>
      </c>
    </row>
    <row r="2198" spans="1:3" ht="15" customHeight="1" x14ac:dyDescent="0.25">
      <c r="A2198">
        <f t="shared" si="34"/>
        <v>2208</v>
      </c>
      <c r="B2198">
        <f ca="1">IF(OR(INDEX(ORCAMENTO!$AI:$AI,$A2198)&lt;&gt;"",INDEX(ORCAMENTO!$AH:$AH,$A2198)="⚠",INDEX(ORCAMENTO!$AH:$AH,$A2198)="◔"),1,0)</f>
        <v>0</v>
      </c>
      <c r="C2198">
        <f ca="1">SUM($B$1:B2198)</f>
        <v>12</v>
      </c>
    </row>
    <row r="2199" spans="1:3" ht="15" customHeight="1" x14ac:dyDescent="0.25">
      <c r="A2199">
        <f t="shared" si="34"/>
        <v>2209</v>
      </c>
      <c r="B2199">
        <f ca="1">IF(OR(INDEX(ORCAMENTO!$AI:$AI,$A2199)&lt;&gt;"",INDEX(ORCAMENTO!$AH:$AH,$A2199)="⚠",INDEX(ORCAMENTO!$AH:$AH,$A2199)="◔"),1,0)</f>
        <v>0</v>
      </c>
      <c r="C2199">
        <f ca="1">SUM($B$1:B2199)</f>
        <v>12</v>
      </c>
    </row>
    <row r="2200" spans="1:3" ht="15" customHeight="1" x14ac:dyDescent="0.25">
      <c r="A2200">
        <f t="shared" si="34"/>
        <v>2210</v>
      </c>
      <c r="B2200">
        <f ca="1">IF(OR(INDEX(ORCAMENTO!$AI:$AI,$A2200)&lt;&gt;"",INDEX(ORCAMENTO!$AH:$AH,$A2200)="⚠",INDEX(ORCAMENTO!$AH:$AH,$A2200)="◔"),1,0)</f>
        <v>0</v>
      </c>
      <c r="C2200">
        <f ca="1">SUM($B$1:B2200)</f>
        <v>12</v>
      </c>
    </row>
    <row r="2201" spans="1:3" ht="15" customHeight="1" x14ac:dyDescent="0.25">
      <c r="A2201">
        <f t="shared" si="34"/>
        <v>2211</v>
      </c>
      <c r="B2201">
        <f ca="1">IF(OR(INDEX(ORCAMENTO!$AI:$AI,$A2201)&lt;&gt;"",INDEX(ORCAMENTO!$AH:$AH,$A2201)="⚠",INDEX(ORCAMENTO!$AH:$AH,$A2201)="◔"),1,0)</f>
        <v>0</v>
      </c>
      <c r="C2201">
        <f ca="1">SUM($B$1:B2201)</f>
        <v>12</v>
      </c>
    </row>
    <row r="2202" spans="1:3" ht="15" customHeight="1" x14ac:dyDescent="0.25">
      <c r="A2202">
        <f t="shared" si="34"/>
        <v>2212</v>
      </c>
      <c r="B2202">
        <f ca="1">IF(OR(INDEX(ORCAMENTO!$AI:$AI,$A2202)&lt;&gt;"",INDEX(ORCAMENTO!$AH:$AH,$A2202)="⚠",INDEX(ORCAMENTO!$AH:$AH,$A2202)="◔"),1,0)</f>
        <v>0</v>
      </c>
      <c r="C2202">
        <f ca="1">SUM($B$1:B2202)</f>
        <v>12</v>
      </c>
    </row>
    <row r="2203" spans="1:3" ht="15" customHeight="1" x14ac:dyDescent="0.25">
      <c r="A2203">
        <f t="shared" si="34"/>
        <v>2213</v>
      </c>
      <c r="B2203">
        <f ca="1">IF(OR(INDEX(ORCAMENTO!$AI:$AI,$A2203)&lt;&gt;"",INDEX(ORCAMENTO!$AH:$AH,$A2203)="⚠",INDEX(ORCAMENTO!$AH:$AH,$A2203)="◔"),1,0)</f>
        <v>0</v>
      </c>
      <c r="C2203">
        <f ca="1">SUM($B$1:B2203)</f>
        <v>12</v>
      </c>
    </row>
    <row r="2204" spans="1:3" ht="15" customHeight="1" x14ac:dyDescent="0.25">
      <c r="A2204">
        <f t="shared" si="34"/>
        <v>2214</v>
      </c>
      <c r="B2204">
        <f ca="1">IF(OR(INDEX(ORCAMENTO!$AI:$AI,$A2204)&lt;&gt;"",INDEX(ORCAMENTO!$AH:$AH,$A2204)="⚠",INDEX(ORCAMENTO!$AH:$AH,$A2204)="◔"),1,0)</f>
        <v>0</v>
      </c>
      <c r="C2204">
        <f ca="1">SUM($B$1:B2204)</f>
        <v>12</v>
      </c>
    </row>
    <row r="2205" spans="1:3" ht="15" customHeight="1" x14ac:dyDescent="0.25">
      <c r="A2205">
        <f t="shared" si="34"/>
        <v>2215</v>
      </c>
      <c r="B2205">
        <f ca="1">IF(OR(INDEX(ORCAMENTO!$AI:$AI,$A2205)&lt;&gt;"",INDEX(ORCAMENTO!$AH:$AH,$A2205)="⚠",INDEX(ORCAMENTO!$AH:$AH,$A2205)="◔"),1,0)</f>
        <v>0</v>
      </c>
      <c r="C2205">
        <f ca="1">SUM($B$1:B2205)</f>
        <v>12</v>
      </c>
    </row>
    <row r="2206" spans="1:3" ht="15" customHeight="1" x14ac:dyDescent="0.25">
      <c r="A2206">
        <f t="shared" si="34"/>
        <v>2216</v>
      </c>
      <c r="B2206">
        <f ca="1">IF(OR(INDEX(ORCAMENTO!$AI:$AI,$A2206)&lt;&gt;"",INDEX(ORCAMENTO!$AH:$AH,$A2206)="⚠",INDEX(ORCAMENTO!$AH:$AH,$A2206)="◔"),1,0)</f>
        <v>0</v>
      </c>
      <c r="C2206">
        <f ca="1">SUM($B$1:B2206)</f>
        <v>12</v>
      </c>
    </row>
    <row r="2207" spans="1:3" ht="15" customHeight="1" x14ac:dyDescent="0.25">
      <c r="A2207">
        <f t="shared" si="34"/>
        <v>2217</v>
      </c>
      <c r="B2207">
        <f ca="1">IF(OR(INDEX(ORCAMENTO!$AI:$AI,$A2207)&lt;&gt;"",INDEX(ORCAMENTO!$AH:$AH,$A2207)="⚠",INDEX(ORCAMENTO!$AH:$AH,$A2207)="◔"),1,0)</f>
        <v>0</v>
      </c>
      <c r="C2207">
        <f ca="1">SUM($B$1:B2207)</f>
        <v>12</v>
      </c>
    </row>
    <row r="2208" spans="1:3" ht="15" customHeight="1" x14ac:dyDescent="0.25">
      <c r="A2208">
        <f t="shared" si="34"/>
        <v>2218</v>
      </c>
      <c r="B2208">
        <f ca="1">IF(OR(INDEX(ORCAMENTO!$AI:$AI,$A2208)&lt;&gt;"",INDEX(ORCAMENTO!$AH:$AH,$A2208)="⚠",INDEX(ORCAMENTO!$AH:$AH,$A2208)="◔"),1,0)</f>
        <v>0</v>
      </c>
      <c r="C2208">
        <f ca="1">SUM($B$1:B2208)</f>
        <v>12</v>
      </c>
    </row>
    <row r="2209" spans="1:3" ht="15" customHeight="1" x14ac:dyDescent="0.25">
      <c r="A2209">
        <f t="shared" si="34"/>
        <v>2219</v>
      </c>
      <c r="B2209">
        <f ca="1">IF(OR(INDEX(ORCAMENTO!$AI:$AI,$A2209)&lt;&gt;"",INDEX(ORCAMENTO!$AH:$AH,$A2209)="⚠",INDEX(ORCAMENTO!$AH:$AH,$A2209)="◔"),1,0)</f>
        <v>0</v>
      </c>
      <c r="C2209">
        <f ca="1">SUM($B$1:B2209)</f>
        <v>12</v>
      </c>
    </row>
    <row r="2210" spans="1:3" ht="15" customHeight="1" x14ac:dyDescent="0.25">
      <c r="A2210">
        <f t="shared" si="34"/>
        <v>2220</v>
      </c>
      <c r="B2210">
        <f ca="1">IF(OR(INDEX(ORCAMENTO!$AI:$AI,$A2210)&lt;&gt;"",INDEX(ORCAMENTO!$AH:$AH,$A2210)="⚠",INDEX(ORCAMENTO!$AH:$AH,$A2210)="◔"),1,0)</f>
        <v>0</v>
      </c>
      <c r="C2210">
        <f ca="1">SUM($B$1:B2210)</f>
        <v>12</v>
      </c>
    </row>
    <row r="2211" spans="1:3" ht="15" customHeight="1" x14ac:dyDescent="0.25">
      <c r="A2211">
        <f t="shared" si="34"/>
        <v>2221</v>
      </c>
      <c r="B2211">
        <f ca="1">IF(OR(INDEX(ORCAMENTO!$AI:$AI,$A2211)&lt;&gt;"",INDEX(ORCAMENTO!$AH:$AH,$A2211)="⚠",INDEX(ORCAMENTO!$AH:$AH,$A2211)="◔"),1,0)</f>
        <v>0</v>
      </c>
      <c r="C2211">
        <f ca="1">SUM($B$1:B2211)</f>
        <v>12</v>
      </c>
    </row>
    <row r="2212" spans="1:3" ht="15" customHeight="1" x14ac:dyDescent="0.25">
      <c r="A2212">
        <f t="shared" si="34"/>
        <v>2222</v>
      </c>
      <c r="B2212">
        <f ca="1">IF(OR(INDEX(ORCAMENTO!$AI:$AI,$A2212)&lt;&gt;"",INDEX(ORCAMENTO!$AH:$AH,$A2212)="⚠",INDEX(ORCAMENTO!$AH:$AH,$A2212)="◔"),1,0)</f>
        <v>0</v>
      </c>
      <c r="C2212">
        <f ca="1">SUM($B$1:B2212)</f>
        <v>12</v>
      </c>
    </row>
    <row r="2213" spans="1:3" ht="15" customHeight="1" x14ac:dyDescent="0.25">
      <c r="A2213">
        <f t="shared" si="34"/>
        <v>2223</v>
      </c>
      <c r="B2213">
        <f ca="1">IF(OR(INDEX(ORCAMENTO!$AI:$AI,$A2213)&lt;&gt;"",INDEX(ORCAMENTO!$AH:$AH,$A2213)="⚠",INDEX(ORCAMENTO!$AH:$AH,$A2213)="◔"),1,0)</f>
        <v>0</v>
      </c>
      <c r="C2213">
        <f ca="1">SUM($B$1:B2213)</f>
        <v>12</v>
      </c>
    </row>
    <row r="2214" spans="1:3" ht="15" customHeight="1" x14ac:dyDescent="0.25">
      <c r="A2214">
        <f t="shared" si="34"/>
        <v>2224</v>
      </c>
      <c r="B2214">
        <f ca="1">IF(OR(INDEX(ORCAMENTO!$AI:$AI,$A2214)&lt;&gt;"",INDEX(ORCAMENTO!$AH:$AH,$A2214)="⚠",INDEX(ORCAMENTO!$AH:$AH,$A2214)="◔"),1,0)</f>
        <v>0</v>
      </c>
      <c r="C2214">
        <f ca="1">SUM($B$1:B2214)</f>
        <v>12</v>
      </c>
    </row>
    <row r="2215" spans="1:3" ht="15" customHeight="1" x14ac:dyDescent="0.25">
      <c r="A2215">
        <f t="shared" si="34"/>
        <v>2225</v>
      </c>
      <c r="B2215">
        <f ca="1">IF(OR(INDEX(ORCAMENTO!$AI:$AI,$A2215)&lt;&gt;"",INDEX(ORCAMENTO!$AH:$AH,$A2215)="⚠",INDEX(ORCAMENTO!$AH:$AH,$A2215)="◔"),1,0)</f>
        <v>0</v>
      </c>
      <c r="C2215">
        <f ca="1">SUM($B$1:B2215)</f>
        <v>12</v>
      </c>
    </row>
    <row r="2216" spans="1:3" ht="15" customHeight="1" x14ac:dyDescent="0.25">
      <c r="A2216">
        <f t="shared" si="34"/>
        <v>2226</v>
      </c>
      <c r="B2216">
        <f ca="1">IF(OR(INDEX(ORCAMENTO!$AI:$AI,$A2216)&lt;&gt;"",INDEX(ORCAMENTO!$AH:$AH,$A2216)="⚠",INDEX(ORCAMENTO!$AH:$AH,$A2216)="◔"),1,0)</f>
        <v>0</v>
      </c>
      <c r="C2216">
        <f ca="1">SUM($B$1:B2216)</f>
        <v>12</v>
      </c>
    </row>
    <row r="2217" spans="1:3" ht="15" customHeight="1" x14ac:dyDescent="0.25">
      <c r="A2217">
        <f t="shared" si="34"/>
        <v>2227</v>
      </c>
      <c r="B2217">
        <f ca="1">IF(OR(INDEX(ORCAMENTO!$AI:$AI,$A2217)&lt;&gt;"",INDEX(ORCAMENTO!$AH:$AH,$A2217)="⚠",INDEX(ORCAMENTO!$AH:$AH,$A2217)="◔"),1,0)</f>
        <v>0</v>
      </c>
      <c r="C2217">
        <f ca="1">SUM($B$1:B2217)</f>
        <v>12</v>
      </c>
    </row>
    <row r="2218" spans="1:3" ht="15" customHeight="1" x14ac:dyDescent="0.25">
      <c r="A2218">
        <f t="shared" si="34"/>
        <v>2228</v>
      </c>
      <c r="B2218">
        <f ca="1">IF(OR(INDEX(ORCAMENTO!$AI:$AI,$A2218)&lt;&gt;"",INDEX(ORCAMENTO!$AH:$AH,$A2218)="⚠",INDEX(ORCAMENTO!$AH:$AH,$A2218)="◔"),1,0)</f>
        <v>0</v>
      </c>
      <c r="C2218">
        <f ca="1">SUM($B$1:B2218)</f>
        <v>12</v>
      </c>
    </row>
    <row r="2219" spans="1:3" ht="15" customHeight="1" x14ac:dyDescent="0.25">
      <c r="A2219">
        <f t="shared" si="34"/>
        <v>2229</v>
      </c>
      <c r="B2219">
        <f ca="1">IF(OR(INDEX(ORCAMENTO!$AI:$AI,$A2219)&lt;&gt;"",INDEX(ORCAMENTO!$AH:$AH,$A2219)="⚠",INDEX(ORCAMENTO!$AH:$AH,$A2219)="◔"),1,0)</f>
        <v>0</v>
      </c>
      <c r="C2219">
        <f ca="1">SUM($B$1:B2219)</f>
        <v>12</v>
      </c>
    </row>
    <row r="2220" spans="1:3" ht="15" customHeight="1" x14ac:dyDescent="0.25">
      <c r="A2220">
        <f t="shared" si="34"/>
        <v>2230</v>
      </c>
      <c r="B2220">
        <f ca="1">IF(OR(INDEX(ORCAMENTO!$AI:$AI,$A2220)&lt;&gt;"",INDEX(ORCAMENTO!$AH:$AH,$A2220)="⚠",INDEX(ORCAMENTO!$AH:$AH,$A2220)="◔"),1,0)</f>
        <v>0</v>
      </c>
      <c r="C2220">
        <f ca="1">SUM($B$1:B2220)</f>
        <v>12</v>
      </c>
    </row>
    <row r="2221" spans="1:3" ht="15" customHeight="1" x14ac:dyDescent="0.25">
      <c r="A2221">
        <f t="shared" si="34"/>
        <v>2231</v>
      </c>
      <c r="B2221">
        <f ca="1">IF(OR(INDEX(ORCAMENTO!$AI:$AI,$A2221)&lt;&gt;"",INDEX(ORCAMENTO!$AH:$AH,$A2221)="⚠",INDEX(ORCAMENTO!$AH:$AH,$A2221)="◔"),1,0)</f>
        <v>0</v>
      </c>
      <c r="C2221">
        <f ca="1">SUM($B$1:B2221)</f>
        <v>12</v>
      </c>
    </row>
    <row r="2222" spans="1:3" ht="15" customHeight="1" x14ac:dyDescent="0.25">
      <c r="A2222">
        <f t="shared" si="34"/>
        <v>2232</v>
      </c>
      <c r="B2222">
        <f ca="1">IF(OR(INDEX(ORCAMENTO!$AI:$AI,$A2222)&lt;&gt;"",INDEX(ORCAMENTO!$AH:$AH,$A2222)="⚠",INDEX(ORCAMENTO!$AH:$AH,$A2222)="◔"),1,0)</f>
        <v>0</v>
      </c>
      <c r="C2222">
        <f ca="1">SUM($B$1:B2222)</f>
        <v>12</v>
      </c>
    </row>
    <row r="2223" spans="1:3" ht="15" customHeight="1" x14ac:dyDescent="0.25">
      <c r="A2223">
        <f t="shared" si="34"/>
        <v>2233</v>
      </c>
      <c r="B2223">
        <f ca="1">IF(OR(INDEX(ORCAMENTO!$AI:$AI,$A2223)&lt;&gt;"",INDEX(ORCAMENTO!$AH:$AH,$A2223)="⚠",INDEX(ORCAMENTO!$AH:$AH,$A2223)="◔"),1,0)</f>
        <v>0</v>
      </c>
      <c r="C2223">
        <f ca="1">SUM($B$1:B2223)</f>
        <v>12</v>
      </c>
    </row>
    <row r="2224" spans="1:3" ht="15" customHeight="1" x14ac:dyDescent="0.25">
      <c r="A2224">
        <f t="shared" si="34"/>
        <v>2234</v>
      </c>
      <c r="B2224">
        <f ca="1">IF(OR(INDEX(ORCAMENTO!$AI:$AI,$A2224)&lt;&gt;"",INDEX(ORCAMENTO!$AH:$AH,$A2224)="⚠",INDEX(ORCAMENTO!$AH:$AH,$A2224)="◔"),1,0)</f>
        <v>0</v>
      </c>
      <c r="C2224">
        <f ca="1">SUM($B$1:B2224)</f>
        <v>12</v>
      </c>
    </row>
    <row r="2225" spans="1:3" ht="15" customHeight="1" x14ac:dyDescent="0.25">
      <c r="A2225">
        <f t="shared" si="34"/>
        <v>2235</v>
      </c>
      <c r="B2225">
        <f ca="1">IF(OR(INDEX(ORCAMENTO!$AI:$AI,$A2225)&lt;&gt;"",INDEX(ORCAMENTO!$AH:$AH,$A2225)="⚠",INDEX(ORCAMENTO!$AH:$AH,$A2225)="◔"),1,0)</f>
        <v>0</v>
      </c>
      <c r="C2225">
        <f ca="1">SUM($B$1:B2225)</f>
        <v>12</v>
      </c>
    </row>
    <row r="2226" spans="1:3" ht="15" customHeight="1" x14ac:dyDescent="0.25">
      <c r="A2226">
        <f t="shared" si="34"/>
        <v>2236</v>
      </c>
      <c r="B2226">
        <f ca="1">IF(OR(INDEX(ORCAMENTO!$AI:$AI,$A2226)&lt;&gt;"",INDEX(ORCAMENTO!$AH:$AH,$A2226)="⚠",INDEX(ORCAMENTO!$AH:$AH,$A2226)="◔"),1,0)</f>
        <v>0</v>
      </c>
      <c r="C2226">
        <f ca="1">SUM($B$1:B2226)</f>
        <v>12</v>
      </c>
    </row>
    <row r="2227" spans="1:3" ht="15" customHeight="1" x14ac:dyDescent="0.25">
      <c r="A2227">
        <f t="shared" si="34"/>
        <v>2237</v>
      </c>
      <c r="B2227">
        <f ca="1">IF(OR(INDEX(ORCAMENTO!$AI:$AI,$A2227)&lt;&gt;"",INDEX(ORCAMENTO!$AH:$AH,$A2227)="⚠",INDEX(ORCAMENTO!$AH:$AH,$A2227)="◔"),1,0)</f>
        <v>0</v>
      </c>
      <c r="C2227">
        <f ca="1">SUM($B$1:B2227)</f>
        <v>12</v>
      </c>
    </row>
    <row r="2228" spans="1:3" ht="15" customHeight="1" x14ac:dyDescent="0.25">
      <c r="A2228">
        <f t="shared" si="34"/>
        <v>2238</v>
      </c>
      <c r="B2228">
        <f ca="1">IF(OR(INDEX(ORCAMENTO!$AI:$AI,$A2228)&lt;&gt;"",INDEX(ORCAMENTO!$AH:$AH,$A2228)="⚠",INDEX(ORCAMENTO!$AH:$AH,$A2228)="◔"),1,0)</f>
        <v>0</v>
      </c>
      <c r="C2228">
        <f ca="1">SUM($B$1:B2228)</f>
        <v>12</v>
      </c>
    </row>
    <row r="2229" spans="1:3" ht="15" customHeight="1" x14ac:dyDescent="0.25">
      <c r="A2229">
        <f t="shared" si="34"/>
        <v>2239</v>
      </c>
      <c r="B2229">
        <f ca="1">IF(OR(INDEX(ORCAMENTO!$AI:$AI,$A2229)&lt;&gt;"",INDEX(ORCAMENTO!$AH:$AH,$A2229)="⚠",INDEX(ORCAMENTO!$AH:$AH,$A2229)="◔"),1,0)</f>
        <v>0</v>
      </c>
      <c r="C2229">
        <f ca="1">SUM($B$1:B2229)</f>
        <v>12</v>
      </c>
    </row>
    <row r="2230" spans="1:3" ht="15" customHeight="1" x14ac:dyDescent="0.25">
      <c r="A2230">
        <f t="shared" si="34"/>
        <v>2240</v>
      </c>
      <c r="B2230">
        <f ca="1">IF(OR(INDEX(ORCAMENTO!$AI:$AI,$A2230)&lt;&gt;"",INDEX(ORCAMENTO!$AH:$AH,$A2230)="⚠",INDEX(ORCAMENTO!$AH:$AH,$A2230)="◔"),1,0)</f>
        <v>0</v>
      </c>
      <c r="C2230">
        <f ca="1">SUM($B$1:B2230)</f>
        <v>12</v>
      </c>
    </row>
    <row r="2231" spans="1:3" ht="15" customHeight="1" x14ac:dyDescent="0.25">
      <c r="A2231">
        <f t="shared" si="34"/>
        <v>2241</v>
      </c>
      <c r="B2231">
        <f ca="1">IF(OR(INDEX(ORCAMENTO!$AI:$AI,$A2231)&lt;&gt;"",INDEX(ORCAMENTO!$AH:$AH,$A2231)="⚠",INDEX(ORCAMENTO!$AH:$AH,$A2231)="◔"),1,0)</f>
        <v>0</v>
      </c>
      <c r="C2231">
        <f ca="1">SUM($B$1:B2231)</f>
        <v>12</v>
      </c>
    </row>
    <row r="2232" spans="1:3" ht="15" customHeight="1" x14ac:dyDescent="0.25">
      <c r="A2232">
        <f t="shared" si="34"/>
        <v>2242</v>
      </c>
      <c r="B2232">
        <f ca="1">IF(OR(INDEX(ORCAMENTO!$AI:$AI,$A2232)&lt;&gt;"",INDEX(ORCAMENTO!$AH:$AH,$A2232)="⚠",INDEX(ORCAMENTO!$AH:$AH,$A2232)="◔"),1,0)</f>
        <v>0</v>
      </c>
      <c r="C2232">
        <f ca="1">SUM($B$1:B2232)</f>
        <v>12</v>
      </c>
    </row>
    <row r="2233" spans="1:3" ht="15" customHeight="1" x14ac:dyDescent="0.25">
      <c r="A2233">
        <f t="shared" si="34"/>
        <v>2243</v>
      </c>
      <c r="B2233">
        <f ca="1">IF(OR(INDEX(ORCAMENTO!$AI:$AI,$A2233)&lt;&gt;"",INDEX(ORCAMENTO!$AH:$AH,$A2233)="⚠",INDEX(ORCAMENTO!$AH:$AH,$A2233)="◔"),1,0)</f>
        <v>0</v>
      </c>
      <c r="C2233">
        <f ca="1">SUM($B$1:B2233)</f>
        <v>12</v>
      </c>
    </row>
    <row r="2234" spans="1:3" ht="15" customHeight="1" x14ac:dyDescent="0.25">
      <c r="A2234">
        <f t="shared" si="34"/>
        <v>2244</v>
      </c>
      <c r="B2234">
        <f ca="1">IF(OR(INDEX(ORCAMENTO!$AI:$AI,$A2234)&lt;&gt;"",INDEX(ORCAMENTO!$AH:$AH,$A2234)="⚠",INDEX(ORCAMENTO!$AH:$AH,$A2234)="◔"),1,0)</f>
        <v>0</v>
      </c>
      <c r="C2234">
        <f ca="1">SUM($B$1:B2234)</f>
        <v>12</v>
      </c>
    </row>
    <row r="2235" spans="1:3" ht="15" customHeight="1" x14ac:dyDescent="0.25">
      <c r="A2235">
        <f t="shared" si="34"/>
        <v>2245</v>
      </c>
      <c r="B2235">
        <f ca="1">IF(OR(INDEX(ORCAMENTO!$AI:$AI,$A2235)&lt;&gt;"",INDEX(ORCAMENTO!$AH:$AH,$A2235)="⚠",INDEX(ORCAMENTO!$AH:$AH,$A2235)="◔"),1,0)</f>
        <v>0</v>
      </c>
      <c r="C2235">
        <f ca="1">SUM($B$1:B2235)</f>
        <v>12</v>
      </c>
    </row>
    <row r="2236" spans="1:3" ht="15" customHeight="1" x14ac:dyDescent="0.25">
      <c r="A2236">
        <f t="shared" si="34"/>
        <v>2246</v>
      </c>
      <c r="B2236">
        <f ca="1">IF(OR(INDEX(ORCAMENTO!$AI:$AI,$A2236)&lt;&gt;"",INDEX(ORCAMENTO!$AH:$AH,$A2236)="⚠",INDEX(ORCAMENTO!$AH:$AH,$A2236)="◔"),1,0)</f>
        <v>0</v>
      </c>
      <c r="C2236">
        <f ca="1">SUM($B$1:B2236)</f>
        <v>12</v>
      </c>
    </row>
    <row r="2237" spans="1:3" ht="15" customHeight="1" x14ac:dyDescent="0.25">
      <c r="A2237">
        <f t="shared" si="34"/>
        <v>2247</v>
      </c>
      <c r="B2237">
        <f ca="1">IF(OR(INDEX(ORCAMENTO!$AI:$AI,$A2237)&lt;&gt;"",INDEX(ORCAMENTO!$AH:$AH,$A2237)="⚠",INDEX(ORCAMENTO!$AH:$AH,$A2237)="◔"),1,0)</f>
        <v>0</v>
      </c>
      <c r="C2237">
        <f ca="1">SUM($B$1:B2237)</f>
        <v>12</v>
      </c>
    </row>
    <row r="2238" spans="1:3" ht="15" customHeight="1" x14ac:dyDescent="0.25">
      <c r="A2238">
        <f t="shared" si="34"/>
        <v>2248</v>
      </c>
      <c r="B2238">
        <f ca="1">IF(OR(INDEX(ORCAMENTO!$AI:$AI,$A2238)&lt;&gt;"",INDEX(ORCAMENTO!$AH:$AH,$A2238)="⚠",INDEX(ORCAMENTO!$AH:$AH,$A2238)="◔"),1,0)</f>
        <v>0</v>
      </c>
      <c r="C2238">
        <f ca="1">SUM($B$1:B2238)</f>
        <v>12</v>
      </c>
    </row>
    <row r="2239" spans="1:3" ht="15" customHeight="1" x14ac:dyDescent="0.25">
      <c r="A2239">
        <f t="shared" si="34"/>
        <v>2249</v>
      </c>
      <c r="B2239">
        <f ca="1">IF(OR(INDEX(ORCAMENTO!$AI:$AI,$A2239)&lt;&gt;"",INDEX(ORCAMENTO!$AH:$AH,$A2239)="⚠",INDEX(ORCAMENTO!$AH:$AH,$A2239)="◔"),1,0)</f>
        <v>0</v>
      </c>
      <c r="C2239">
        <f ca="1">SUM($B$1:B2239)</f>
        <v>12</v>
      </c>
    </row>
    <row r="2240" spans="1:3" ht="15" customHeight="1" x14ac:dyDescent="0.25">
      <c r="A2240">
        <f t="shared" si="34"/>
        <v>2250</v>
      </c>
      <c r="B2240">
        <f ca="1">IF(OR(INDEX(ORCAMENTO!$AI:$AI,$A2240)&lt;&gt;"",INDEX(ORCAMENTO!$AH:$AH,$A2240)="⚠",INDEX(ORCAMENTO!$AH:$AH,$A2240)="◔"),1,0)</f>
        <v>0</v>
      </c>
      <c r="C2240">
        <f ca="1">SUM($B$1:B2240)</f>
        <v>12</v>
      </c>
    </row>
    <row r="2241" spans="1:3" ht="15" customHeight="1" x14ac:dyDescent="0.25">
      <c r="A2241">
        <f t="shared" ref="A2241:A2304" si="35">ROW()+10</f>
        <v>2251</v>
      </c>
      <c r="B2241">
        <f ca="1">IF(OR(INDEX(ORCAMENTO!$AI:$AI,$A2241)&lt;&gt;"",INDEX(ORCAMENTO!$AH:$AH,$A2241)="⚠",INDEX(ORCAMENTO!$AH:$AH,$A2241)="◔"),1,0)</f>
        <v>0</v>
      </c>
      <c r="C2241">
        <f ca="1">SUM($B$1:B2241)</f>
        <v>12</v>
      </c>
    </row>
    <row r="2242" spans="1:3" ht="15" customHeight="1" x14ac:dyDescent="0.25">
      <c r="A2242">
        <f t="shared" si="35"/>
        <v>2252</v>
      </c>
      <c r="B2242">
        <f ca="1">IF(OR(INDEX(ORCAMENTO!$AI:$AI,$A2242)&lt;&gt;"",INDEX(ORCAMENTO!$AH:$AH,$A2242)="⚠",INDEX(ORCAMENTO!$AH:$AH,$A2242)="◔"),1,0)</f>
        <v>0</v>
      </c>
      <c r="C2242">
        <f ca="1">SUM($B$1:B2242)</f>
        <v>12</v>
      </c>
    </row>
    <row r="2243" spans="1:3" ht="15" customHeight="1" x14ac:dyDescent="0.25">
      <c r="A2243">
        <f t="shared" si="35"/>
        <v>2253</v>
      </c>
      <c r="B2243">
        <f ca="1">IF(OR(INDEX(ORCAMENTO!$AI:$AI,$A2243)&lt;&gt;"",INDEX(ORCAMENTO!$AH:$AH,$A2243)="⚠",INDEX(ORCAMENTO!$AH:$AH,$A2243)="◔"),1,0)</f>
        <v>0</v>
      </c>
      <c r="C2243">
        <f ca="1">SUM($B$1:B2243)</f>
        <v>12</v>
      </c>
    </row>
    <row r="2244" spans="1:3" ht="15" customHeight="1" x14ac:dyDescent="0.25">
      <c r="A2244">
        <f t="shared" si="35"/>
        <v>2254</v>
      </c>
      <c r="B2244">
        <f ca="1">IF(OR(INDEX(ORCAMENTO!$AI:$AI,$A2244)&lt;&gt;"",INDEX(ORCAMENTO!$AH:$AH,$A2244)="⚠",INDEX(ORCAMENTO!$AH:$AH,$A2244)="◔"),1,0)</f>
        <v>0</v>
      </c>
      <c r="C2244">
        <f ca="1">SUM($B$1:B2244)</f>
        <v>12</v>
      </c>
    </row>
    <row r="2245" spans="1:3" ht="15" customHeight="1" x14ac:dyDescent="0.25">
      <c r="A2245">
        <f t="shared" si="35"/>
        <v>2255</v>
      </c>
      <c r="B2245">
        <f ca="1">IF(OR(INDEX(ORCAMENTO!$AI:$AI,$A2245)&lt;&gt;"",INDEX(ORCAMENTO!$AH:$AH,$A2245)="⚠",INDEX(ORCAMENTO!$AH:$AH,$A2245)="◔"),1,0)</f>
        <v>0</v>
      </c>
      <c r="C2245">
        <f ca="1">SUM($B$1:B2245)</f>
        <v>12</v>
      </c>
    </row>
    <row r="2246" spans="1:3" ht="15" customHeight="1" x14ac:dyDescent="0.25">
      <c r="A2246">
        <f t="shared" si="35"/>
        <v>2256</v>
      </c>
      <c r="B2246">
        <f ca="1">IF(OR(INDEX(ORCAMENTO!$AI:$AI,$A2246)&lt;&gt;"",INDEX(ORCAMENTO!$AH:$AH,$A2246)="⚠",INDEX(ORCAMENTO!$AH:$AH,$A2246)="◔"),1,0)</f>
        <v>0</v>
      </c>
      <c r="C2246">
        <f ca="1">SUM($B$1:B2246)</f>
        <v>12</v>
      </c>
    </row>
    <row r="2247" spans="1:3" ht="15" customHeight="1" x14ac:dyDescent="0.25">
      <c r="A2247">
        <f t="shared" si="35"/>
        <v>2257</v>
      </c>
      <c r="B2247">
        <f ca="1">IF(OR(INDEX(ORCAMENTO!$AI:$AI,$A2247)&lt;&gt;"",INDEX(ORCAMENTO!$AH:$AH,$A2247)="⚠",INDEX(ORCAMENTO!$AH:$AH,$A2247)="◔"),1,0)</f>
        <v>0</v>
      </c>
      <c r="C2247">
        <f ca="1">SUM($B$1:B2247)</f>
        <v>12</v>
      </c>
    </row>
    <row r="2248" spans="1:3" ht="15" customHeight="1" x14ac:dyDescent="0.25">
      <c r="A2248">
        <f t="shared" si="35"/>
        <v>2258</v>
      </c>
      <c r="B2248">
        <f ca="1">IF(OR(INDEX(ORCAMENTO!$AI:$AI,$A2248)&lt;&gt;"",INDEX(ORCAMENTO!$AH:$AH,$A2248)="⚠",INDEX(ORCAMENTO!$AH:$AH,$A2248)="◔"),1,0)</f>
        <v>0</v>
      </c>
      <c r="C2248">
        <f ca="1">SUM($B$1:B2248)</f>
        <v>12</v>
      </c>
    </row>
    <row r="2249" spans="1:3" ht="15" customHeight="1" x14ac:dyDescent="0.25">
      <c r="A2249">
        <f t="shared" si="35"/>
        <v>2259</v>
      </c>
      <c r="B2249">
        <f ca="1">IF(OR(INDEX(ORCAMENTO!$AI:$AI,$A2249)&lt;&gt;"",INDEX(ORCAMENTO!$AH:$AH,$A2249)="⚠",INDEX(ORCAMENTO!$AH:$AH,$A2249)="◔"),1,0)</f>
        <v>0</v>
      </c>
      <c r="C2249">
        <f ca="1">SUM($B$1:B2249)</f>
        <v>12</v>
      </c>
    </row>
    <row r="2250" spans="1:3" ht="15" customHeight="1" x14ac:dyDescent="0.25">
      <c r="A2250">
        <f t="shared" si="35"/>
        <v>2260</v>
      </c>
      <c r="B2250">
        <f ca="1">IF(OR(INDEX(ORCAMENTO!$AI:$AI,$A2250)&lt;&gt;"",INDEX(ORCAMENTO!$AH:$AH,$A2250)="⚠",INDEX(ORCAMENTO!$AH:$AH,$A2250)="◔"),1,0)</f>
        <v>0</v>
      </c>
      <c r="C2250">
        <f ca="1">SUM($B$1:B2250)</f>
        <v>12</v>
      </c>
    </row>
    <row r="2251" spans="1:3" ht="15" customHeight="1" x14ac:dyDescent="0.25">
      <c r="A2251">
        <f t="shared" si="35"/>
        <v>2261</v>
      </c>
      <c r="B2251">
        <f ca="1">IF(OR(INDEX(ORCAMENTO!$AI:$AI,$A2251)&lt;&gt;"",INDEX(ORCAMENTO!$AH:$AH,$A2251)="⚠",INDEX(ORCAMENTO!$AH:$AH,$A2251)="◔"),1,0)</f>
        <v>0</v>
      </c>
      <c r="C2251">
        <f ca="1">SUM($B$1:B2251)</f>
        <v>12</v>
      </c>
    </row>
    <row r="2252" spans="1:3" ht="15" customHeight="1" x14ac:dyDescent="0.25">
      <c r="A2252">
        <f t="shared" si="35"/>
        <v>2262</v>
      </c>
      <c r="B2252">
        <f ca="1">IF(OR(INDEX(ORCAMENTO!$AI:$AI,$A2252)&lt;&gt;"",INDEX(ORCAMENTO!$AH:$AH,$A2252)="⚠",INDEX(ORCAMENTO!$AH:$AH,$A2252)="◔"),1,0)</f>
        <v>0</v>
      </c>
      <c r="C2252">
        <f ca="1">SUM($B$1:B2252)</f>
        <v>12</v>
      </c>
    </row>
    <row r="2253" spans="1:3" ht="15" customHeight="1" x14ac:dyDescent="0.25">
      <c r="A2253">
        <f t="shared" si="35"/>
        <v>2263</v>
      </c>
      <c r="B2253">
        <f ca="1">IF(OR(INDEX(ORCAMENTO!$AI:$AI,$A2253)&lt;&gt;"",INDEX(ORCAMENTO!$AH:$AH,$A2253)="⚠",INDEX(ORCAMENTO!$AH:$AH,$A2253)="◔"),1,0)</f>
        <v>0</v>
      </c>
      <c r="C2253">
        <f ca="1">SUM($B$1:B2253)</f>
        <v>12</v>
      </c>
    </row>
    <row r="2254" spans="1:3" ht="15" customHeight="1" x14ac:dyDescent="0.25">
      <c r="A2254">
        <f t="shared" si="35"/>
        <v>2264</v>
      </c>
      <c r="B2254">
        <f ca="1">IF(OR(INDEX(ORCAMENTO!$AI:$AI,$A2254)&lt;&gt;"",INDEX(ORCAMENTO!$AH:$AH,$A2254)="⚠",INDEX(ORCAMENTO!$AH:$AH,$A2254)="◔"),1,0)</f>
        <v>0</v>
      </c>
      <c r="C2254">
        <f ca="1">SUM($B$1:B2254)</f>
        <v>12</v>
      </c>
    </row>
    <row r="2255" spans="1:3" ht="15" customHeight="1" x14ac:dyDescent="0.25">
      <c r="A2255">
        <f t="shared" si="35"/>
        <v>2265</v>
      </c>
      <c r="B2255">
        <f ca="1">IF(OR(INDEX(ORCAMENTO!$AI:$AI,$A2255)&lt;&gt;"",INDEX(ORCAMENTO!$AH:$AH,$A2255)="⚠",INDEX(ORCAMENTO!$AH:$AH,$A2255)="◔"),1,0)</f>
        <v>0</v>
      </c>
      <c r="C2255">
        <f ca="1">SUM($B$1:B2255)</f>
        <v>12</v>
      </c>
    </row>
    <row r="2256" spans="1:3" ht="15" customHeight="1" x14ac:dyDescent="0.25">
      <c r="A2256">
        <f t="shared" si="35"/>
        <v>2266</v>
      </c>
      <c r="B2256">
        <f ca="1">IF(OR(INDEX(ORCAMENTO!$AI:$AI,$A2256)&lt;&gt;"",INDEX(ORCAMENTO!$AH:$AH,$A2256)="⚠",INDEX(ORCAMENTO!$AH:$AH,$A2256)="◔"),1,0)</f>
        <v>0</v>
      </c>
      <c r="C2256">
        <f ca="1">SUM($B$1:B2256)</f>
        <v>12</v>
      </c>
    </row>
    <row r="2257" spans="1:3" ht="15" customHeight="1" x14ac:dyDescent="0.25">
      <c r="A2257">
        <f t="shared" si="35"/>
        <v>2267</v>
      </c>
      <c r="B2257">
        <f ca="1">IF(OR(INDEX(ORCAMENTO!$AI:$AI,$A2257)&lt;&gt;"",INDEX(ORCAMENTO!$AH:$AH,$A2257)="⚠",INDEX(ORCAMENTO!$AH:$AH,$A2257)="◔"),1,0)</f>
        <v>0</v>
      </c>
      <c r="C2257">
        <f ca="1">SUM($B$1:B2257)</f>
        <v>12</v>
      </c>
    </row>
    <row r="2258" spans="1:3" ht="15" customHeight="1" x14ac:dyDescent="0.25">
      <c r="A2258">
        <f t="shared" si="35"/>
        <v>2268</v>
      </c>
      <c r="B2258">
        <f ca="1">IF(OR(INDEX(ORCAMENTO!$AI:$AI,$A2258)&lt;&gt;"",INDEX(ORCAMENTO!$AH:$AH,$A2258)="⚠",INDEX(ORCAMENTO!$AH:$AH,$A2258)="◔"),1,0)</f>
        <v>0</v>
      </c>
      <c r="C2258">
        <f ca="1">SUM($B$1:B2258)</f>
        <v>12</v>
      </c>
    </row>
    <row r="2259" spans="1:3" ht="15" customHeight="1" x14ac:dyDescent="0.25">
      <c r="A2259">
        <f t="shared" si="35"/>
        <v>2269</v>
      </c>
      <c r="B2259">
        <f ca="1">IF(OR(INDEX(ORCAMENTO!$AI:$AI,$A2259)&lt;&gt;"",INDEX(ORCAMENTO!$AH:$AH,$A2259)="⚠",INDEX(ORCAMENTO!$AH:$AH,$A2259)="◔"),1,0)</f>
        <v>0</v>
      </c>
      <c r="C2259">
        <f ca="1">SUM($B$1:B2259)</f>
        <v>12</v>
      </c>
    </row>
    <row r="2260" spans="1:3" ht="15" customHeight="1" x14ac:dyDescent="0.25">
      <c r="A2260">
        <f t="shared" si="35"/>
        <v>2270</v>
      </c>
      <c r="B2260">
        <f ca="1">IF(OR(INDEX(ORCAMENTO!$AI:$AI,$A2260)&lt;&gt;"",INDEX(ORCAMENTO!$AH:$AH,$A2260)="⚠",INDEX(ORCAMENTO!$AH:$AH,$A2260)="◔"),1,0)</f>
        <v>0</v>
      </c>
      <c r="C2260">
        <f ca="1">SUM($B$1:B2260)</f>
        <v>12</v>
      </c>
    </row>
    <row r="2261" spans="1:3" ht="15" customHeight="1" x14ac:dyDescent="0.25">
      <c r="A2261">
        <f t="shared" si="35"/>
        <v>2271</v>
      </c>
      <c r="B2261">
        <f ca="1">IF(OR(INDEX(ORCAMENTO!$AI:$AI,$A2261)&lt;&gt;"",INDEX(ORCAMENTO!$AH:$AH,$A2261)="⚠",INDEX(ORCAMENTO!$AH:$AH,$A2261)="◔"),1,0)</f>
        <v>0</v>
      </c>
      <c r="C2261">
        <f ca="1">SUM($B$1:B2261)</f>
        <v>12</v>
      </c>
    </row>
    <row r="2262" spans="1:3" ht="15" customHeight="1" x14ac:dyDescent="0.25">
      <c r="A2262">
        <f t="shared" si="35"/>
        <v>2272</v>
      </c>
      <c r="B2262">
        <f ca="1">IF(OR(INDEX(ORCAMENTO!$AI:$AI,$A2262)&lt;&gt;"",INDEX(ORCAMENTO!$AH:$AH,$A2262)="⚠",INDEX(ORCAMENTO!$AH:$AH,$A2262)="◔"),1,0)</f>
        <v>0</v>
      </c>
      <c r="C2262">
        <f ca="1">SUM($B$1:B2262)</f>
        <v>12</v>
      </c>
    </row>
    <row r="2263" spans="1:3" ht="15" customHeight="1" x14ac:dyDescent="0.25">
      <c r="A2263">
        <f t="shared" si="35"/>
        <v>2273</v>
      </c>
      <c r="B2263">
        <f ca="1">IF(OR(INDEX(ORCAMENTO!$AI:$AI,$A2263)&lt;&gt;"",INDEX(ORCAMENTO!$AH:$AH,$A2263)="⚠",INDEX(ORCAMENTO!$AH:$AH,$A2263)="◔"),1,0)</f>
        <v>0</v>
      </c>
      <c r="C2263">
        <f ca="1">SUM($B$1:B2263)</f>
        <v>12</v>
      </c>
    </row>
    <row r="2264" spans="1:3" ht="15" customHeight="1" x14ac:dyDescent="0.25">
      <c r="A2264">
        <f t="shared" si="35"/>
        <v>2274</v>
      </c>
      <c r="B2264">
        <f ca="1">IF(OR(INDEX(ORCAMENTO!$AI:$AI,$A2264)&lt;&gt;"",INDEX(ORCAMENTO!$AH:$AH,$A2264)="⚠",INDEX(ORCAMENTO!$AH:$AH,$A2264)="◔"),1,0)</f>
        <v>0</v>
      </c>
      <c r="C2264">
        <f ca="1">SUM($B$1:B2264)</f>
        <v>12</v>
      </c>
    </row>
    <row r="2265" spans="1:3" ht="15" customHeight="1" x14ac:dyDescent="0.25">
      <c r="A2265">
        <f t="shared" si="35"/>
        <v>2275</v>
      </c>
      <c r="B2265">
        <f ca="1">IF(OR(INDEX(ORCAMENTO!$AI:$AI,$A2265)&lt;&gt;"",INDEX(ORCAMENTO!$AH:$AH,$A2265)="⚠",INDEX(ORCAMENTO!$AH:$AH,$A2265)="◔"),1,0)</f>
        <v>0</v>
      </c>
      <c r="C2265">
        <f ca="1">SUM($B$1:B2265)</f>
        <v>12</v>
      </c>
    </row>
    <row r="2266" spans="1:3" ht="15" customHeight="1" x14ac:dyDescent="0.25">
      <c r="A2266">
        <f t="shared" si="35"/>
        <v>2276</v>
      </c>
      <c r="B2266">
        <f ca="1">IF(OR(INDEX(ORCAMENTO!$AI:$AI,$A2266)&lt;&gt;"",INDEX(ORCAMENTO!$AH:$AH,$A2266)="⚠",INDEX(ORCAMENTO!$AH:$AH,$A2266)="◔"),1,0)</f>
        <v>0</v>
      </c>
      <c r="C2266">
        <f ca="1">SUM($B$1:B2266)</f>
        <v>12</v>
      </c>
    </row>
    <row r="2267" spans="1:3" ht="15" customHeight="1" x14ac:dyDescent="0.25">
      <c r="A2267">
        <f t="shared" si="35"/>
        <v>2277</v>
      </c>
      <c r="B2267">
        <f ca="1">IF(OR(INDEX(ORCAMENTO!$AI:$AI,$A2267)&lt;&gt;"",INDEX(ORCAMENTO!$AH:$AH,$A2267)="⚠",INDEX(ORCAMENTO!$AH:$AH,$A2267)="◔"),1,0)</f>
        <v>0</v>
      </c>
      <c r="C2267">
        <f ca="1">SUM($B$1:B2267)</f>
        <v>12</v>
      </c>
    </row>
    <row r="2268" spans="1:3" ht="15" customHeight="1" x14ac:dyDescent="0.25">
      <c r="A2268">
        <f t="shared" si="35"/>
        <v>2278</v>
      </c>
      <c r="B2268">
        <f ca="1">IF(OR(INDEX(ORCAMENTO!$AI:$AI,$A2268)&lt;&gt;"",INDEX(ORCAMENTO!$AH:$AH,$A2268)="⚠",INDEX(ORCAMENTO!$AH:$AH,$A2268)="◔"),1,0)</f>
        <v>0</v>
      </c>
      <c r="C2268">
        <f ca="1">SUM($B$1:B2268)</f>
        <v>12</v>
      </c>
    </row>
    <row r="2269" spans="1:3" ht="15" customHeight="1" x14ac:dyDescent="0.25">
      <c r="A2269">
        <f t="shared" si="35"/>
        <v>2279</v>
      </c>
      <c r="B2269">
        <f ca="1">IF(OR(INDEX(ORCAMENTO!$AI:$AI,$A2269)&lt;&gt;"",INDEX(ORCAMENTO!$AH:$AH,$A2269)="⚠",INDEX(ORCAMENTO!$AH:$AH,$A2269)="◔"),1,0)</f>
        <v>0</v>
      </c>
      <c r="C2269">
        <f ca="1">SUM($B$1:B2269)</f>
        <v>12</v>
      </c>
    </row>
    <row r="2270" spans="1:3" ht="15" customHeight="1" x14ac:dyDescent="0.25">
      <c r="A2270">
        <f t="shared" si="35"/>
        <v>2280</v>
      </c>
      <c r="B2270">
        <f ca="1">IF(OR(INDEX(ORCAMENTO!$AI:$AI,$A2270)&lt;&gt;"",INDEX(ORCAMENTO!$AH:$AH,$A2270)="⚠",INDEX(ORCAMENTO!$AH:$AH,$A2270)="◔"),1,0)</f>
        <v>0</v>
      </c>
      <c r="C2270">
        <f ca="1">SUM($B$1:B2270)</f>
        <v>12</v>
      </c>
    </row>
    <row r="2271" spans="1:3" ht="15" customHeight="1" x14ac:dyDescent="0.25">
      <c r="A2271">
        <f t="shared" si="35"/>
        <v>2281</v>
      </c>
      <c r="B2271">
        <f ca="1">IF(OR(INDEX(ORCAMENTO!$AI:$AI,$A2271)&lt;&gt;"",INDEX(ORCAMENTO!$AH:$AH,$A2271)="⚠",INDEX(ORCAMENTO!$AH:$AH,$A2271)="◔"),1,0)</f>
        <v>0</v>
      </c>
      <c r="C2271">
        <f ca="1">SUM($B$1:B2271)</f>
        <v>12</v>
      </c>
    </row>
    <row r="2272" spans="1:3" ht="15" customHeight="1" x14ac:dyDescent="0.25">
      <c r="A2272">
        <f t="shared" si="35"/>
        <v>2282</v>
      </c>
      <c r="B2272">
        <f ca="1">IF(OR(INDEX(ORCAMENTO!$AI:$AI,$A2272)&lt;&gt;"",INDEX(ORCAMENTO!$AH:$AH,$A2272)="⚠",INDEX(ORCAMENTO!$AH:$AH,$A2272)="◔"),1,0)</f>
        <v>0</v>
      </c>
      <c r="C2272">
        <f ca="1">SUM($B$1:B2272)</f>
        <v>12</v>
      </c>
    </row>
    <row r="2273" spans="1:3" ht="15" customHeight="1" x14ac:dyDescent="0.25">
      <c r="A2273">
        <f t="shared" si="35"/>
        <v>2283</v>
      </c>
      <c r="B2273">
        <f ca="1">IF(OR(INDEX(ORCAMENTO!$AI:$AI,$A2273)&lt;&gt;"",INDEX(ORCAMENTO!$AH:$AH,$A2273)="⚠",INDEX(ORCAMENTO!$AH:$AH,$A2273)="◔"),1,0)</f>
        <v>0</v>
      </c>
      <c r="C2273">
        <f ca="1">SUM($B$1:B2273)</f>
        <v>12</v>
      </c>
    </row>
    <row r="2274" spans="1:3" ht="15" customHeight="1" x14ac:dyDescent="0.25">
      <c r="A2274">
        <f t="shared" si="35"/>
        <v>2284</v>
      </c>
      <c r="B2274">
        <f ca="1">IF(OR(INDEX(ORCAMENTO!$AI:$AI,$A2274)&lt;&gt;"",INDEX(ORCAMENTO!$AH:$AH,$A2274)="⚠",INDEX(ORCAMENTO!$AH:$AH,$A2274)="◔"),1,0)</f>
        <v>0</v>
      </c>
      <c r="C2274">
        <f ca="1">SUM($B$1:B2274)</f>
        <v>12</v>
      </c>
    </row>
    <row r="2275" spans="1:3" ht="15" customHeight="1" x14ac:dyDescent="0.25">
      <c r="A2275">
        <f t="shared" si="35"/>
        <v>2285</v>
      </c>
      <c r="B2275">
        <f ca="1">IF(OR(INDEX(ORCAMENTO!$AI:$AI,$A2275)&lt;&gt;"",INDEX(ORCAMENTO!$AH:$AH,$A2275)="⚠",INDEX(ORCAMENTO!$AH:$AH,$A2275)="◔"),1,0)</f>
        <v>0</v>
      </c>
      <c r="C2275">
        <f ca="1">SUM($B$1:B2275)</f>
        <v>12</v>
      </c>
    </row>
    <row r="2276" spans="1:3" ht="15" customHeight="1" x14ac:dyDescent="0.25">
      <c r="A2276">
        <f t="shared" si="35"/>
        <v>2286</v>
      </c>
      <c r="B2276">
        <f ca="1">IF(OR(INDEX(ORCAMENTO!$AI:$AI,$A2276)&lt;&gt;"",INDEX(ORCAMENTO!$AH:$AH,$A2276)="⚠",INDEX(ORCAMENTO!$AH:$AH,$A2276)="◔"),1,0)</f>
        <v>0</v>
      </c>
      <c r="C2276">
        <f ca="1">SUM($B$1:B2276)</f>
        <v>12</v>
      </c>
    </row>
    <row r="2277" spans="1:3" ht="15" customHeight="1" x14ac:dyDescent="0.25">
      <c r="A2277">
        <f t="shared" si="35"/>
        <v>2287</v>
      </c>
      <c r="B2277">
        <f ca="1">IF(OR(INDEX(ORCAMENTO!$AI:$AI,$A2277)&lt;&gt;"",INDEX(ORCAMENTO!$AH:$AH,$A2277)="⚠",INDEX(ORCAMENTO!$AH:$AH,$A2277)="◔"),1,0)</f>
        <v>0</v>
      </c>
      <c r="C2277">
        <f ca="1">SUM($B$1:B2277)</f>
        <v>12</v>
      </c>
    </row>
    <row r="2278" spans="1:3" ht="15" customHeight="1" x14ac:dyDescent="0.25">
      <c r="A2278">
        <f t="shared" si="35"/>
        <v>2288</v>
      </c>
      <c r="B2278">
        <f ca="1">IF(OR(INDEX(ORCAMENTO!$AI:$AI,$A2278)&lt;&gt;"",INDEX(ORCAMENTO!$AH:$AH,$A2278)="⚠",INDEX(ORCAMENTO!$AH:$AH,$A2278)="◔"),1,0)</f>
        <v>0</v>
      </c>
      <c r="C2278">
        <f ca="1">SUM($B$1:B2278)</f>
        <v>12</v>
      </c>
    </row>
    <row r="2279" spans="1:3" ht="15" customHeight="1" x14ac:dyDescent="0.25">
      <c r="A2279">
        <f t="shared" si="35"/>
        <v>2289</v>
      </c>
      <c r="B2279">
        <f ca="1">IF(OR(INDEX(ORCAMENTO!$AI:$AI,$A2279)&lt;&gt;"",INDEX(ORCAMENTO!$AH:$AH,$A2279)="⚠",INDEX(ORCAMENTO!$AH:$AH,$A2279)="◔"),1,0)</f>
        <v>0</v>
      </c>
      <c r="C2279">
        <f ca="1">SUM($B$1:B2279)</f>
        <v>12</v>
      </c>
    </row>
    <row r="2280" spans="1:3" ht="15" customHeight="1" x14ac:dyDescent="0.25">
      <c r="A2280">
        <f t="shared" si="35"/>
        <v>2290</v>
      </c>
      <c r="B2280">
        <f ca="1">IF(OR(INDEX(ORCAMENTO!$AI:$AI,$A2280)&lt;&gt;"",INDEX(ORCAMENTO!$AH:$AH,$A2280)="⚠",INDEX(ORCAMENTO!$AH:$AH,$A2280)="◔"),1,0)</f>
        <v>0</v>
      </c>
      <c r="C2280">
        <f ca="1">SUM($B$1:B2280)</f>
        <v>12</v>
      </c>
    </row>
    <row r="2281" spans="1:3" ht="15" customHeight="1" x14ac:dyDescent="0.25">
      <c r="A2281">
        <f t="shared" si="35"/>
        <v>2291</v>
      </c>
      <c r="B2281">
        <f ca="1">IF(OR(INDEX(ORCAMENTO!$AI:$AI,$A2281)&lt;&gt;"",INDEX(ORCAMENTO!$AH:$AH,$A2281)="⚠",INDEX(ORCAMENTO!$AH:$AH,$A2281)="◔"),1,0)</f>
        <v>0</v>
      </c>
      <c r="C2281">
        <f ca="1">SUM($B$1:B2281)</f>
        <v>12</v>
      </c>
    </row>
    <row r="2282" spans="1:3" ht="15" customHeight="1" x14ac:dyDescent="0.25">
      <c r="A2282">
        <f t="shared" si="35"/>
        <v>2292</v>
      </c>
      <c r="B2282">
        <f ca="1">IF(OR(INDEX(ORCAMENTO!$AI:$AI,$A2282)&lt;&gt;"",INDEX(ORCAMENTO!$AH:$AH,$A2282)="⚠",INDEX(ORCAMENTO!$AH:$AH,$A2282)="◔"),1,0)</f>
        <v>0</v>
      </c>
      <c r="C2282">
        <f ca="1">SUM($B$1:B2282)</f>
        <v>12</v>
      </c>
    </row>
    <row r="2283" spans="1:3" ht="15" customHeight="1" x14ac:dyDescent="0.25">
      <c r="A2283">
        <f t="shared" si="35"/>
        <v>2293</v>
      </c>
      <c r="B2283">
        <f ca="1">IF(OR(INDEX(ORCAMENTO!$AI:$AI,$A2283)&lt;&gt;"",INDEX(ORCAMENTO!$AH:$AH,$A2283)="⚠",INDEX(ORCAMENTO!$AH:$AH,$A2283)="◔"),1,0)</f>
        <v>0</v>
      </c>
      <c r="C2283">
        <f ca="1">SUM($B$1:B2283)</f>
        <v>12</v>
      </c>
    </row>
    <row r="2284" spans="1:3" ht="15" customHeight="1" x14ac:dyDescent="0.25">
      <c r="A2284">
        <f t="shared" si="35"/>
        <v>2294</v>
      </c>
      <c r="B2284">
        <f ca="1">IF(OR(INDEX(ORCAMENTO!$AI:$AI,$A2284)&lt;&gt;"",INDEX(ORCAMENTO!$AH:$AH,$A2284)="⚠",INDEX(ORCAMENTO!$AH:$AH,$A2284)="◔"),1,0)</f>
        <v>0</v>
      </c>
      <c r="C2284">
        <f ca="1">SUM($B$1:B2284)</f>
        <v>12</v>
      </c>
    </row>
    <row r="2285" spans="1:3" ht="15" customHeight="1" x14ac:dyDescent="0.25">
      <c r="A2285">
        <f t="shared" si="35"/>
        <v>2295</v>
      </c>
      <c r="B2285">
        <f ca="1">IF(OR(INDEX(ORCAMENTO!$AI:$AI,$A2285)&lt;&gt;"",INDEX(ORCAMENTO!$AH:$AH,$A2285)="⚠",INDEX(ORCAMENTO!$AH:$AH,$A2285)="◔"),1,0)</f>
        <v>0</v>
      </c>
      <c r="C2285">
        <f ca="1">SUM($B$1:B2285)</f>
        <v>12</v>
      </c>
    </row>
    <row r="2286" spans="1:3" ht="15" customHeight="1" x14ac:dyDescent="0.25">
      <c r="A2286">
        <f t="shared" si="35"/>
        <v>2296</v>
      </c>
      <c r="B2286">
        <f ca="1">IF(OR(INDEX(ORCAMENTO!$AI:$AI,$A2286)&lt;&gt;"",INDEX(ORCAMENTO!$AH:$AH,$A2286)="⚠",INDEX(ORCAMENTO!$AH:$AH,$A2286)="◔"),1,0)</f>
        <v>0</v>
      </c>
      <c r="C2286">
        <f ca="1">SUM($B$1:B2286)</f>
        <v>12</v>
      </c>
    </row>
    <row r="2287" spans="1:3" ht="15" customHeight="1" x14ac:dyDescent="0.25">
      <c r="A2287">
        <f t="shared" si="35"/>
        <v>2297</v>
      </c>
      <c r="B2287">
        <f ca="1">IF(OR(INDEX(ORCAMENTO!$AI:$AI,$A2287)&lt;&gt;"",INDEX(ORCAMENTO!$AH:$AH,$A2287)="⚠",INDEX(ORCAMENTO!$AH:$AH,$A2287)="◔"),1,0)</f>
        <v>0</v>
      </c>
      <c r="C2287">
        <f ca="1">SUM($B$1:B2287)</f>
        <v>12</v>
      </c>
    </row>
    <row r="2288" spans="1:3" ht="15" customHeight="1" x14ac:dyDescent="0.25">
      <c r="A2288">
        <f t="shared" si="35"/>
        <v>2298</v>
      </c>
      <c r="B2288">
        <f ca="1">IF(OR(INDEX(ORCAMENTO!$AI:$AI,$A2288)&lt;&gt;"",INDEX(ORCAMENTO!$AH:$AH,$A2288)="⚠",INDEX(ORCAMENTO!$AH:$AH,$A2288)="◔"),1,0)</f>
        <v>0</v>
      </c>
      <c r="C2288">
        <f ca="1">SUM($B$1:B2288)</f>
        <v>12</v>
      </c>
    </row>
    <row r="2289" spans="1:3" ht="15" customHeight="1" x14ac:dyDescent="0.25">
      <c r="A2289">
        <f t="shared" si="35"/>
        <v>2299</v>
      </c>
      <c r="B2289">
        <f ca="1">IF(OR(INDEX(ORCAMENTO!$AI:$AI,$A2289)&lt;&gt;"",INDEX(ORCAMENTO!$AH:$AH,$A2289)="⚠",INDEX(ORCAMENTO!$AH:$AH,$A2289)="◔"),1,0)</f>
        <v>0</v>
      </c>
      <c r="C2289">
        <f ca="1">SUM($B$1:B2289)</f>
        <v>12</v>
      </c>
    </row>
    <row r="2290" spans="1:3" ht="15" customHeight="1" x14ac:dyDescent="0.25">
      <c r="A2290">
        <f t="shared" si="35"/>
        <v>2300</v>
      </c>
      <c r="B2290">
        <f ca="1">IF(OR(INDEX(ORCAMENTO!$AI:$AI,$A2290)&lt;&gt;"",INDEX(ORCAMENTO!$AH:$AH,$A2290)="⚠",INDEX(ORCAMENTO!$AH:$AH,$A2290)="◔"),1,0)</f>
        <v>0</v>
      </c>
      <c r="C2290">
        <f ca="1">SUM($B$1:B2290)</f>
        <v>12</v>
      </c>
    </row>
    <row r="2291" spans="1:3" ht="15" customHeight="1" x14ac:dyDescent="0.25">
      <c r="A2291">
        <f t="shared" si="35"/>
        <v>2301</v>
      </c>
      <c r="B2291">
        <f ca="1">IF(OR(INDEX(ORCAMENTO!$AI:$AI,$A2291)&lt;&gt;"",INDEX(ORCAMENTO!$AH:$AH,$A2291)="⚠",INDEX(ORCAMENTO!$AH:$AH,$A2291)="◔"),1,0)</f>
        <v>0</v>
      </c>
      <c r="C2291">
        <f ca="1">SUM($B$1:B2291)</f>
        <v>12</v>
      </c>
    </row>
    <row r="2292" spans="1:3" ht="15" customHeight="1" x14ac:dyDescent="0.25">
      <c r="A2292">
        <f t="shared" si="35"/>
        <v>2302</v>
      </c>
      <c r="B2292">
        <f ca="1">IF(OR(INDEX(ORCAMENTO!$AI:$AI,$A2292)&lt;&gt;"",INDEX(ORCAMENTO!$AH:$AH,$A2292)="⚠",INDEX(ORCAMENTO!$AH:$AH,$A2292)="◔"),1,0)</f>
        <v>0</v>
      </c>
      <c r="C2292">
        <f ca="1">SUM($B$1:B2292)</f>
        <v>12</v>
      </c>
    </row>
    <row r="2293" spans="1:3" ht="15" customHeight="1" x14ac:dyDescent="0.25">
      <c r="A2293">
        <f t="shared" si="35"/>
        <v>2303</v>
      </c>
      <c r="B2293">
        <f ca="1">IF(OR(INDEX(ORCAMENTO!$AI:$AI,$A2293)&lt;&gt;"",INDEX(ORCAMENTO!$AH:$AH,$A2293)="⚠",INDEX(ORCAMENTO!$AH:$AH,$A2293)="◔"),1,0)</f>
        <v>0</v>
      </c>
      <c r="C2293">
        <f ca="1">SUM($B$1:B2293)</f>
        <v>12</v>
      </c>
    </row>
    <row r="2294" spans="1:3" ht="15" customHeight="1" x14ac:dyDescent="0.25">
      <c r="A2294">
        <f t="shared" si="35"/>
        <v>2304</v>
      </c>
      <c r="B2294">
        <f ca="1">IF(OR(INDEX(ORCAMENTO!$AI:$AI,$A2294)&lt;&gt;"",INDEX(ORCAMENTO!$AH:$AH,$A2294)="⚠",INDEX(ORCAMENTO!$AH:$AH,$A2294)="◔"),1,0)</f>
        <v>0</v>
      </c>
      <c r="C2294">
        <f ca="1">SUM($B$1:B2294)</f>
        <v>12</v>
      </c>
    </row>
    <row r="2295" spans="1:3" ht="15" customHeight="1" x14ac:dyDescent="0.25">
      <c r="A2295">
        <f t="shared" si="35"/>
        <v>2305</v>
      </c>
      <c r="B2295">
        <f ca="1">IF(OR(INDEX(ORCAMENTO!$AI:$AI,$A2295)&lt;&gt;"",INDEX(ORCAMENTO!$AH:$AH,$A2295)="⚠",INDEX(ORCAMENTO!$AH:$AH,$A2295)="◔"),1,0)</f>
        <v>0</v>
      </c>
      <c r="C2295">
        <f ca="1">SUM($B$1:B2295)</f>
        <v>12</v>
      </c>
    </row>
    <row r="2296" spans="1:3" ht="15" customHeight="1" x14ac:dyDescent="0.25">
      <c r="A2296">
        <f t="shared" si="35"/>
        <v>2306</v>
      </c>
      <c r="B2296">
        <f ca="1">IF(OR(INDEX(ORCAMENTO!$AI:$AI,$A2296)&lt;&gt;"",INDEX(ORCAMENTO!$AH:$AH,$A2296)="⚠",INDEX(ORCAMENTO!$AH:$AH,$A2296)="◔"),1,0)</f>
        <v>0</v>
      </c>
      <c r="C2296">
        <f ca="1">SUM($B$1:B2296)</f>
        <v>12</v>
      </c>
    </row>
    <row r="2297" spans="1:3" ht="15" customHeight="1" x14ac:dyDescent="0.25">
      <c r="A2297">
        <f t="shared" si="35"/>
        <v>2307</v>
      </c>
      <c r="B2297">
        <f ca="1">IF(OR(INDEX(ORCAMENTO!$AI:$AI,$A2297)&lt;&gt;"",INDEX(ORCAMENTO!$AH:$AH,$A2297)="⚠",INDEX(ORCAMENTO!$AH:$AH,$A2297)="◔"),1,0)</f>
        <v>0</v>
      </c>
      <c r="C2297">
        <f ca="1">SUM($B$1:B2297)</f>
        <v>12</v>
      </c>
    </row>
    <row r="2298" spans="1:3" ht="15" customHeight="1" x14ac:dyDescent="0.25">
      <c r="A2298">
        <f t="shared" si="35"/>
        <v>2308</v>
      </c>
      <c r="B2298">
        <f ca="1">IF(OR(INDEX(ORCAMENTO!$AI:$AI,$A2298)&lt;&gt;"",INDEX(ORCAMENTO!$AH:$AH,$A2298)="⚠",INDEX(ORCAMENTO!$AH:$AH,$A2298)="◔"),1,0)</f>
        <v>0</v>
      </c>
      <c r="C2298">
        <f ca="1">SUM($B$1:B2298)</f>
        <v>12</v>
      </c>
    </row>
    <row r="2299" spans="1:3" ht="15" customHeight="1" x14ac:dyDescent="0.25">
      <c r="A2299">
        <f t="shared" si="35"/>
        <v>2309</v>
      </c>
      <c r="B2299">
        <f ca="1">IF(OR(INDEX(ORCAMENTO!$AI:$AI,$A2299)&lt;&gt;"",INDEX(ORCAMENTO!$AH:$AH,$A2299)="⚠",INDEX(ORCAMENTO!$AH:$AH,$A2299)="◔"),1,0)</f>
        <v>0</v>
      </c>
      <c r="C2299">
        <f ca="1">SUM($B$1:B2299)</f>
        <v>12</v>
      </c>
    </row>
    <row r="2300" spans="1:3" ht="15" customHeight="1" x14ac:dyDescent="0.25">
      <c r="A2300">
        <f t="shared" si="35"/>
        <v>2310</v>
      </c>
      <c r="B2300">
        <f ca="1">IF(OR(INDEX(ORCAMENTO!$AI:$AI,$A2300)&lt;&gt;"",INDEX(ORCAMENTO!$AH:$AH,$A2300)="⚠",INDEX(ORCAMENTO!$AH:$AH,$A2300)="◔"),1,0)</f>
        <v>0</v>
      </c>
      <c r="C2300">
        <f ca="1">SUM($B$1:B2300)</f>
        <v>12</v>
      </c>
    </row>
    <row r="2301" spans="1:3" ht="15" customHeight="1" x14ac:dyDescent="0.25">
      <c r="A2301">
        <f t="shared" si="35"/>
        <v>2311</v>
      </c>
      <c r="B2301">
        <f ca="1">IF(OR(INDEX(ORCAMENTO!$AI:$AI,$A2301)&lt;&gt;"",INDEX(ORCAMENTO!$AH:$AH,$A2301)="⚠",INDEX(ORCAMENTO!$AH:$AH,$A2301)="◔"),1,0)</f>
        <v>0</v>
      </c>
      <c r="C2301">
        <f ca="1">SUM($B$1:B2301)</f>
        <v>12</v>
      </c>
    </row>
    <row r="2302" spans="1:3" ht="15" customHeight="1" x14ac:dyDescent="0.25">
      <c r="A2302">
        <f t="shared" si="35"/>
        <v>2312</v>
      </c>
      <c r="B2302">
        <f ca="1">IF(OR(INDEX(ORCAMENTO!$AI:$AI,$A2302)&lt;&gt;"",INDEX(ORCAMENTO!$AH:$AH,$A2302)="⚠",INDEX(ORCAMENTO!$AH:$AH,$A2302)="◔"),1,0)</f>
        <v>0</v>
      </c>
      <c r="C2302">
        <f ca="1">SUM($B$1:B2302)</f>
        <v>12</v>
      </c>
    </row>
    <row r="2303" spans="1:3" ht="15" customHeight="1" x14ac:dyDescent="0.25">
      <c r="A2303">
        <f t="shared" si="35"/>
        <v>2313</v>
      </c>
      <c r="B2303">
        <f ca="1">IF(OR(INDEX(ORCAMENTO!$AI:$AI,$A2303)&lt;&gt;"",INDEX(ORCAMENTO!$AH:$AH,$A2303)="⚠",INDEX(ORCAMENTO!$AH:$AH,$A2303)="◔"),1,0)</f>
        <v>0</v>
      </c>
      <c r="C2303">
        <f ca="1">SUM($B$1:B2303)</f>
        <v>12</v>
      </c>
    </row>
    <row r="2304" spans="1:3" ht="15" customHeight="1" x14ac:dyDescent="0.25">
      <c r="A2304">
        <f t="shared" si="35"/>
        <v>2314</v>
      </c>
      <c r="B2304">
        <f ca="1">IF(OR(INDEX(ORCAMENTO!$AI:$AI,$A2304)&lt;&gt;"",INDEX(ORCAMENTO!$AH:$AH,$A2304)="⚠",INDEX(ORCAMENTO!$AH:$AH,$A2304)="◔"),1,0)</f>
        <v>0</v>
      </c>
      <c r="C2304">
        <f ca="1">SUM($B$1:B2304)</f>
        <v>12</v>
      </c>
    </row>
    <row r="2305" spans="1:3" ht="15" customHeight="1" x14ac:dyDescent="0.25">
      <c r="A2305">
        <f t="shared" ref="A2305:A2368" si="36">ROW()+10</f>
        <v>2315</v>
      </c>
      <c r="B2305">
        <f ca="1">IF(OR(INDEX(ORCAMENTO!$AI:$AI,$A2305)&lt;&gt;"",INDEX(ORCAMENTO!$AH:$AH,$A2305)="⚠",INDEX(ORCAMENTO!$AH:$AH,$A2305)="◔"),1,0)</f>
        <v>0</v>
      </c>
      <c r="C2305">
        <f ca="1">SUM($B$1:B2305)</f>
        <v>12</v>
      </c>
    </row>
    <row r="2306" spans="1:3" ht="15" customHeight="1" x14ac:dyDescent="0.25">
      <c r="A2306">
        <f t="shared" si="36"/>
        <v>2316</v>
      </c>
      <c r="B2306">
        <f ca="1">IF(OR(INDEX(ORCAMENTO!$AI:$AI,$A2306)&lt;&gt;"",INDEX(ORCAMENTO!$AH:$AH,$A2306)="⚠",INDEX(ORCAMENTO!$AH:$AH,$A2306)="◔"),1,0)</f>
        <v>0</v>
      </c>
      <c r="C2306">
        <f ca="1">SUM($B$1:B2306)</f>
        <v>12</v>
      </c>
    </row>
    <row r="2307" spans="1:3" ht="15" customHeight="1" x14ac:dyDescent="0.25">
      <c r="A2307">
        <f t="shared" si="36"/>
        <v>2317</v>
      </c>
      <c r="B2307">
        <f ca="1">IF(OR(INDEX(ORCAMENTO!$AI:$AI,$A2307)&lt;&gt;"",INDEX(ORCAMENTO!$AH:$AH,$A2307)="⚠",INDEX(ORCAMENTO!$AH:$AH,$A2307)="◔"),1,0)</f>
        <v>0</v>
      </c>
      <c r="C2307">
        <f ca="1">SUM($B$1:B2307)</f>
        <v>12</v>
      </c>
    </row>
    <row r="2308" spans="1:3" ht="15" customHeight="1" x14ac:dyDescent="0.25">
      <c r="A2308">
        <f t="shared" si="36"/>
        <v>2318</v>
      </c>
      <c r="B2308">
        <f ca="1">IF(OR(INDEX(ORCAMENTO!$AI:$AI,$A2308)&lt;&gt;"",INDEX(ORCAMENTO!$AH:$AH,$A2308)="⚠",INDEX(ORCAMENTO!$AH:$AH,$A2308)="◔"),1,0)</f>
        <v>0</v>
      </c>
      <c r="C2308">
        <f ca="1">SUM($B$1:B2308)</f>
        <v>12</v>
      </c>
    </row>
    <row r="2309" spans="1:3" ht="15" customHeight="1" x14ac:dyDescent="0.25">
      <c r="A2309">
        <f t="shared" si="36"/>
        <v>2319</v>
      </c>
      <c r="B2309">
        <f ca="1">IF(OR(INDEX(ORCAMENTO!$AI:$AI,$A2309)&lt;&gt;"",INDEX(ORCAMENTO!$AH:$AH,$A2309)="⚠",INDEX(ORCAMENTO!$AH:$AH,$A2309)="◔"),1,0)</f>
        <v>0</v>
      </c>
      <c r="C2309">
        <f ca="1">SUM($B$1:B2309)</f>
        <v>12</v>
      </c>
    </row>
    <row r="2310" spans="1:3" ht="15" customHeight="1" x14ac:dyDescent="0.25">
      <c r="A2310">
        <f t="shared" si="36"/>
        <v>2320</v>
      </c>
      <c r="B2310">
        <f ca="1">IF(OR(INDEX(ORCAMENTO!$AI:$AI,$A2310)&lt;&gt;"",INDEX(ORCAMENTO!$AH:$AH,$A2310)="⚠",INDEX(ORCAMENTO!$AH:$AH,$A2310)="◔"),1,0)</f>
        <v>0</v>
      </c>
      <c r="C2310">
        <f ca="1">SUM($B$1:B2310)</f>
        <v>12</v>
      </c>
    </row>
    <row r="2311" spans="1:3" ht="15" customHeight="1" x14ac:dyDescent="0.25">
      <c r="A2311">
        <f t="shared" si="36"/>
        <v>2321</v>
      </c>
      <c r="B2311">
        <f ca="1">IF(OR(INDEX(ORCAMENTO!$AI:$AI,$A2311)&lt;&gt;"",INDEX(ORCAMENTO!$AH:$AH,$A2311)="⚠",INDEX(ORCAMENTO!$AH:$AH,$A2311)="◔"),1,0)</f>
        <v>0</v>
      </c>
      <c r="C2311">
        <f ca="1">SUM($B$1:B2311)</f>
        <v>12</v>
      </c>
    </row>
    <row r="2312" spans="1:3" ht="15" customHeight="1" x14ac:dyDescent="0.25">
      <c r="A2312">
        <f t="shared" si="36"/>
        <v>2322</v>
      </c>
      <c r="B2312">
        <f ca="1">IF(OR(INDEX(ORCAMENTO!$AI:$AI,$A2312)&lt;&gt;"",INDEX(ORCAMENTO!$AH:$AH,$A2312)="⚠",INDEX(ORCAMENTO!$AH:$AH,$A2312)="◔"),1,0)</f>
        <v>0</v>
      </c>
      <c r="C2312">
        <f ca="1">SUM($B$1:B2312)</f>
        <v>12</v>
      </c>
    </row>
    <row r="2313" spans="1:3" ht="15" customHeight="1" x14ac:dyDescent="0.25">
      <c r="A2313">
        <f t="shared" si="36"/>
        <v>2323</v>
      </c>
      <c r="B2313">
        <f ca="1">IF(OR(INDEX(ORCAMENTO!$AI:$AI,$A2313)&lt;&gt;"",INDEX(ORCAMENTO!$AH:$AH,$A2313)="⚠",INDEX(ORCAMENTO!$AH:$AH,$A2313)="◔"),1,0)</f>
        <v>0</v>
      </c>
      <c r="C2313">
        <f ca="1">SUM($B$1:B2313)</f>
        <v>12</v>
      </c>
    </row>
    <row r="2314" spans="1:3" ht="15" customHeight="1" x14ac:dyDescent="0.25">
      <c r="A2314">
        <f t="shared" si="36"/>
        <v>2324</v>
      </c>
      <c r="B2314">
        <f ca="1">IF(OR(INDEX(ORCAMENTO!$AI:$AI,$A2314)&lt;&gt;"",INDEX(ORCAMENTO!$AH:$AH,$A2314)="⚠",INDEX(ORCAMENTO!$AH:$AH,$A2314)="◔"),1,0)</f>
        <v>0</v>
      </c>
      <c r="C2314">
        <f ca="1">SUM($B$1:B2314)</f>
        <v>12</v>
      </c>
    </row>
    <row r="2315" spans="1:3" ht="15" customHeight="1" x14ac:dyDescent="0.25">
      <c r="A2315">
        <f t="shared" si="36"/>
        <v>2325</v>
      </c>
      <c r="B2315">
        <f ca="1">IF(OR(INDEX(ORCAMENTO!$AI:$AI,$A2315)&lt;&gt;"",INDEX(ORCAMENTO!$AH:$AH,$A2315)="⚠",INDEX(ORCAMENTO!$AH:$AH,$A2315)="◔"),1,0)</f>
        <v>0</v>
      </c>
      <c r="C2315">
        <f ca="1">SUM($B$1:B2315)</f>
        <v>12</v>
      </c>
    </row>
    <row r="2316" spans="1:3" ht="15" customHeight="1" x14ac:dyDescent="0.25">
      <c r="A2316">
        <f t="shared" si="36"/>
        <v>2326</v>
      </c>
      <c r="B2316">
        <f ca="1">IF(OR(INDEX(ORCAMENTO!$AI:$AI,$A2316)&lt;&gt;"",INDEX(ORCAMENTO!$AH:$AH,$A2316)="⚠",INDEX(ORCAMENTO!$AH:$AH,$A2316)="◔"),1,0)</f>
        <v>0</v>
      </c>
      <c r="C2316">
        <f ca="1">SUM($B$1:B2316)</f>
        <v>12</v>
      </c>
    </row>
    <row r="2317" spans="1:3" ht="15" customHeight="1" x14ac:dyDescent="0.25">
      <c r="A2317">
        <f t="shared" si="36"/>
        <v>2327</v>
      </c>
      <c r="B2317">
        <f ca="1">IF(OR(INDEX(ORCAMENTO!$AI:$AI,$A2317)&lt;&gt;"",INDEX(ORCAMENTO!$AH:$AH,$A2317)="⚠",INDEX(ORCAMENTO!$AH:$AH,$A2317)="◔"),1,0)</f>
        <v>0</v>
      </c>
      <c r="C2317">
        <f ca="1">SUM($B$1:B2317)</f>
        <v>12</v>
      </c>
    </row>
    <row r="2318" spans="1:3" ht="15" customHeight="1" x14ac:dyDescent="0.25">
      <c r="A2318">
        <f t="shared" si="36"/>
        <v>2328</v>
      </c>
      <c r="B2318">
        <f ca="1">IF(OR(INDEX(ORCAMENTO!$AI:$AI,$A2318)&lt;&gt;"",INDEX(ORCAMENTO!$AH:$AH,$A2318)="⚠",INDEX(ORCAMENTO!$AH:$AH,$A2318)="◔"),1,0)</f>
        <v>0</v>
      </c>
      <c r="C2318">
        <f ca="1">SUM($B$1:B2318)</f>
        <v>12</v>
      </c>
    </row>
    <row r="2319" spans="1:3" ht="15" customHeight="1" x14ac:dyDescent="0.25">
      <c r="A2319">
        <f t="shared" si="36"/>
        <v>2329</v>
      </c>
      <c r="B2319">
        <f ca="1">IF(OR(INDEX(ORCAMENTO!$AI:$AI,$A2319)&lt;&gt;"",INDEX(ORCAMENTO!$AH:$AH,$A2319)="⚠",INDEX(ORCAMENTO!$AH:$AH,$A2319)="◔"),1,0)</f>
        <v>0</v>
      </c>
      <c r="C2319">
        <f ca="1">SUM($B$1:B2319)</f>
        <v>12</v>
      </c>
    </row>
    <row r="2320" spans="1:3" ht="15" customHeight="1" x14ac:dyDescent="0.25">
      <c r="A2320">
        <f t="shared" si="36"/>
        <v>2330</v>
      </c>
      <c r="B2320">
        <f ca="1">IF(OR(INDEX(ORCAMENTO!$AI:$AI,$A2320)&lt;&gt;"",INDEX(ORCAMENTO!$AH:$AH,$A2320)="⚠",INDEX(ORCAMENTO!$AH:$AH,$A2320)="◔"),1,0)</f>
        <v>0</v>
      </c>
      <c r="C2320">
        <f ca="1">SUM($B$1:B2320)</f>
        <v>12</v>
      </c>
    </row>
    <row r="2321" spans="1:3" ht="15" customHeight="1" x14ac:dyDescent="0.25">
      <c r="A2321">
        <f t="shared" si="36"/>
        <v>2331</v>
      </c>
      <c r="B2321">
        <f ca="1">IF(OR(INDEX(ORCAMENTO!$AI:$AI,$A2321)&lt;&gt;"",INDEX(ORCAMENTO!$AH:$AH,$A2321)="⚠",INDEX(ORCAMENTO!$AH:$AH,$A2321)="◔"),1,0)</f>
        <v>0</v>
      </c>
      <c r="C2321">
        <f ca="1">SUM($B$1:B2321)</f>
        <v>12</v>
      </c>
    </row>
    <row r="2322" spans="1:3" ht="15" customHeight="1" x14ac:dyDescent="0.25">
      <c r="A2322">
        <f t="shared" si="36"/>
        <v>2332</v>
      </c>
      <c r="B2322">
        <f ca="1">IF(OR(INDEX(ORCAMENTO!$AI:$AI,$A2322)&lt;&gt;"",INDEX(ORCAMENTO!$AH:$AH,$A2322)="⚠",INDEX(ORCAMENTO!$AH:$AH,$A2322)="◔"),1,0)</f>
        <v>0</v>
      </c>
      <c r="C2322">
        <f ca="1">SUM($B$1:B2322)</f>
        <v>12</v>
      </c>
    </row>
    <row r="2323" spans="1:3" ht="15" customHeight="1" x14ac:dyDescent="0.25">
      <c r="A2323">
        <f t="shared" si="36"/>
        <v>2333</v>
      </c>
      <c r="B2323">
        <f ca="1">IF(OR(INDEX(ORCAMENTO!$AI:$AI,$A2323)&lt;&gt;"",INDEX(ORCAMENTO!$AH:$AH,$A2323)="⚠",INDEX(ORCAMENTO!$AH:$AH,$A2323)="◔"),1,0)</f>
        <v>0</v>
      </c>
      <c r="C2323">
        <f ca="1">SUM($B$1:B2323)</f>
        <v>12</v>
      </c>
    </row>
    <row r="2324" spans="1:3" ht="15" customHeight="1" x14ac:dyDescent="0.25">
      <c r="A2324">
        <f t="shared" si="36"/>
        <v>2334</v>
      </c>
      <c r="B2324">
        <f ca="1">IF(OR(INDEX(ORCAMENTO!$AI:$AI,$A2324)&lt;&gt;"",INDEX(ORCAMENTO!$AH:$AH,$A2324)="⚠",INDEX(ORCAMENTO!$AH:$AH,$A2324)="◔"),1,0)</f>
        <v>0</v>
      </c>
      <c r="C2324">
        <f ca="1">SUM($B$1:B2324)</f>
        <v>12</v>
      </c>
    </row>
    <row r="2325" spans="1:3" ht="15" customHeight="1" x14ac:dyDescent="0.25">
      <c r="A2325">
        <f t="shared" si="36"/>
        <v>2335</v>
      </c>
      <c r="B2325">
        <f ca="1">IF(OR(INDEX(ORCAMENTO!$AI:$AI,$A2325)&lt;&gt;"",INDEX(ORCAMENTO!$AH:$AH,$A2325)="⚠",INDEX(ORCAMENTO!$AH:$AH,$A2325)="◔"),1,0)</f>
        <v>0</v>
      </c>
      <c r="C2325">
        <f ca="1">SUM($B$1:B2325)</f>
        <v>12</v>
      </c>
    </row>
    <row r="2326" spans="1:3" ht="15" customHeight="1" x14ac:dyDescent="0.25">
      <c r="A2326">
        <f t="shared" si="36"/>
        <v>2336</v>
      </c>
      <c r="B2326">
        <f ca="1">IF(OR(INDEX(ORCAMENTO!$AI:$AI,$A2326)&lt;&gt;"",INDEX(ORCAMENTO!$AH:$AH,$A2326)="⚠",INDEX(ORCAMENTO!$AH:$AH,$A2326)="◔"),1,0)</f>
        <v>0</v>
      </c>
      <c r="C2326">
        <f ca="1">SUM($B$1:B2326)</f>
        <v>12</v>
      </c>
    </row>
    <row r="2327" spans="1:3" ht="15" customHeight="1" x14ac:dyDescent="0.25">
      <c r="A2327">
        <f t="shared" si="36"/>
        <v>2337</v>
      </c>
      <c r="B2327">
        <f ca="1">IF(OR(INDEX(ORCAMENTO!$AI:$AI,$A2327)&lt;&gt;"",INDEX(ORCAMENTO!$AH:$AH,$A2327)="⚠",INDEX(ORCAMENTO!$AH:$AH,$A2327)="◔"),1,0)</f>
        <v>0</v>
      </c>
      <c r="C2327">
        <f ca="1">SUM($B$1:B2327)</f>
        <v>12</v>
      </c>
    </row>
    <row r="2328" spans="1:3" ht="15" customHeight="1" x14ac:dyDescent="0.25">
      <c r="A2328">
        <f t="shared" si="36"/>
        <v>2338</v>
      </c>
      <c r="B2328">
        <f ca="1">IF(OR(INDEX(ORCAMENTO!$AI:$AI,$A2328)&lt;&gt;"",INDEX(ORCAMENTO!$AH:$AH,$A2328)="⚠",INDEX(ORCAMENTO!$AH:$AH,$A2328)="◔"),1,0)</f>
        <v>0</v>
      </c>
      <c r="C2328">
        <f ca="1">SUM($B$1:B2328)</f>
        <v>12</v>
      </c>
    </row>
    <row r="2329" spans="1:3" ht="15" customHeight="1" x14ac:dyDescent="0.25">
      <c r="A2329">
        <f t="shared" si="36"/>
        <v>2339</v>
      </c>
      <c r="B2329">
        <f ca="1">IF(OR(INDEX(ORCAMENTO!$AI:$AI,$A2329)&lt;&gt;"",INDEX(ORCAMENTO!$AH:$AH,$A2329)="⚠",INDEX(ORCAMENTO!$AH:$AH,$A2329)="◔"),1,0)</f>
        <v>0</v>
      </c>
      <c r="C2329">
        <f ca="1">SUM($B$1:B2329)</f>
        <v>12</v>
      </c>
    </row>
    <row r="2330" spans="1:3" ht="15" customHeight="1" x14ac:dyDescent="0.25">
      <c r="A2330">
        <f t="shared" si="36"/>
        <v>2340</v>
      </c>
      <c r="B2330">
        <f ca="1">IF(OR(INDEX(ORCAMENTO!$AI:$AI,$A2330)&lt;&gt;"",INDEX(ORCAMENTO!$AH:$AH,$A2330)="⚠",INDEX(ORCAMENTO!$AH:$AH,$A2330)="◔"),1,0)</f>
        <v>0</v>
      </c>
      <c r="C2330">
        <f ca="1">SUM($B$1:B2330)</f>
        <v>12</v>
      </c>
    </row>
    <row r="2331" spans="1:3" ht="15" customHeight="1" x14ac:dyDescent="0.25">
      <c r="A2331">
        <f t="shared" si="36"/>
        <v>2341</v>
      </c>
      <c r="B2331">
        <f ca="1">IF(OR(INDEX(ORCAMENTO!$AI:$AI,$A2331)&lt;&gt;"",INDEX(ORCAMENTO!$AH:$AH,$A2331)="⚠",INDEX(ORCAMENTO!$AH:$AH,$A2331)="◔"),1,0)</f>
        <v>0</v>
      </c>
      <c r="C2331">
        <f ca="1">SUM($B$1:B2331)</f>
        <v>12</v>
      </c>
    </row>
    <row r="2332" spans="1:3" ht="15" customHeight="1" x14ac:dyDescent="0.25">
      <c r="A2332">
        <f t="shared" si="36"/>
        <v>2342</v>
      </c>
      <c r="B2332">
        <f ca="1">IF(OR(INDEX(ORCAMENTO!$AI:$AI,$A2332)&lt;&gt;"",INDEX(ORCAMENTO!$AH:$AH,$A2332)="⚠",INDEX(ORCAMENTO!$AH:$AH,$A2332)="◔"),1,0)</f>
        <v>0</v>
      </c>
      <c r="C2332">
        <f ca="1">SUM($B$1:B2332)</f>
        <v>12</v>
      </c>
    </row>
    <row r="2333" spans="1:3" ht="15" customHeight="1" x14ac:dyDescent="0.25">
      <c r="A2333">
        <f t="shared" si="36"/>
        <v>2343</v>
      </c>
      <c r="B2333">
        <f ca="1">IF(OR(INDEX(ORCAMENTO!$AI:$AI,$A2333)&lt;&gt;"",INDEX(ORCAMENTO!$AH:$AH,$A2333)="⚠",INDEX(ORCAMENTO!$AH:$AH,$A2333)="◔"),1,0)</f>
        <v>0</v>
      </c>
      <c r="C2333">
        <f ca="1">SUM($B$1:B2333)</f>
        <v>12</v>
      </c>
    </row>
    <row r="2334" spans="1:3" ht="15" customHeight="1" x14ac:dyDescent="0.25">
      <c r="A2334">
        <f t="shared" si="36"/>
        <v>2344</v>
      </c>
      <c r="B2334">
        <f ca="1">IF(OR(INDEX(ORCAMENTO!$AI:$AI,$A2334)&lt;&gt;"",INDEX(ORCAMENTO!$AH:$AH,$A2334)="⚠",INDEX(ORCAMENTO!$AH:$AH,$A2334)="◔"),1,0)</f>
        <v>0</v>
      </c>
      <c r="C2334">
        <f ca="1">SUM($B$1:B2334)</f>
        <v>12</v>
      </c>
    </row>
    <row r="2335" spans="1:3" ht="15" customHeight="1" x14ac:dyDescent="0.25">
      <c r="A2335">
        <f t="shared" si="36"/>
        <v>2345</v>
      </c>
      <c r="B2335">
        <f ca="1">IF(OR(INDEX(ORCAMENTO!$AI:$AI,$A2335)&lt;&gt;"",INDEX(ORCAMENTO!$AH:$AH,$A2335)="⚠",INDEX(ORCAMENTO!$AH:$AH,$A2335)="◔"),1,0)</f>
        <v>0</v>
      </c>
      <c r="C2335">
        <f ca="1">SUM($B$1:B2335)</f>
        <v>12</v>
      </c>
    </row>
    <row r="2336" spans="1:3" ht="15" customHeight="1" x14ac:dyDescent="0.25">
      <c r="A2336">
        <f t="shared" si="36"/>
        <v>2346</v>
      </c>
      <c r="B2336">
        <f ca="1">IF(OR(INDEX(ORCAMENTO!$AI:$AI,$A2336)&lt;&gt;"",INDEX(ORCAMENTO!$AH:$AH,$A2336)="⚠",INDEX(ORCAMENTO!$AH:$AH,$A2336)="◔"),1,0)</f>
        <v>0</v>
      </c>
      <c r="C2336">
        <f ca="1">SUM($B$1:B2336)</f>
        <v>12</v>
      </c>
    </row>
    <row r="2337" spans="1:3" ht="15" customHeight="1" x14ac:dyDescent="0.25">
      <c r="A2337">
        <f t="shared" si="36"/>
        <v>2347</v>
      </c>
      <c r="B2337">
        <f ca="1">IF(OR(INDEX(ORCAMENTO!$AI:$AI,$A2337)&lt;&gt;"",INDEX(ORCAMENTO!$AH:$AH,$A2337)="⚠",INDEX(ORCAMENTO!$AH:$AH,$A2337)="◔"),1,0)</f>
        <v>0</v>
      </c>
      <c r="C2337">
        <f ca="1">SUM($B$1:B2337)</f>
        <v>12</v>
      </c>
    </row>
    <row r="2338" spans="1:3" ht="15" customHeight="1" x14ac:dyDescent="0.25">
      <c r="A2338">
        <f t="shared" si="36"/>
        <v>2348</v>
      </c>
      <c r="B2338">
        <f ca="1">IF(OR(INDEX(ORCAMENTO!$AI:$AI,$A2338)&lt;&gt;"",INDEX(ORCAMENTO!$AH:$AH,$A2338)="⚠",INDEX(ORCAMENTO!$AH:$AH,$A2338)="◔"),1,0)</f>
        <v>0</v>
      </c>
      <c r="C2338">
        <f ca="1">SUM($B$1:B2338)</f>
        <v>12</v>
      </c>
    </row>
    <row r="2339" spans="1:3" ht="15" customHeight="1" x14ac:dyDescent="0.25">
      <c r="A2339">
        <f t="shared" si="36"/>
        <v>2349</v>
      </c>
      <c r="B2339">
        <f ca="1">IF(OR(INDEX(ORCAMENTO!$AI:$AI,$A2339)&lt;&gt;"",INDEX(ORCAMENTO!$AH:$AH,$A2339)="⚠",INDEX(ORCAMENTO!$AH:$AH,$A2339)="◔"),1,0)</f>
        <v>0</v>
      </c>
      <c r="C2339">
        <f ca="1">SUM($B$1:B2339)</f>
        <v>12</v>
      </c>
    </row>
    <row r="2340" spans="1:3" ht="15" customHeight="1" x14ac:dyDescent="0.25">
      <c r="A2340">
        <f t="shared" si="36"/>
        <v>2350</v>
      </c>
      <c r="B2340">
        <f ca="1">IF(OR(INDEX(ORCAMENTO!$AI:$AI,$A2340)&lt;&gt;"",INDEX(ORCAMENTO!$AH:$AH,$A2340)="⚠",INDEX(ORCAMENTO!$AH:$AH,$A2340)="◔"),1,0)</f>
        <v>0</v>
      </c>
      <c r="C2340">
        <f ca="1">SUM($B$1:B2340)</f>
        <v>12</v>
      </c>
    </row>
    <row r="2341" spans="1:3" ht="15" customHeight="1" x14ac:dyDescent="0.25">
      <c r="A2341">
        <f t="shared" si="36"/>
        <v>2351</v>
      </c>
      <c r="B2341">
        <f ca="1">IF(OR(INDEX(ORCAMENTO!$AI:$AI,$A2341)&lt;&gt;"",INDEX(ORCAMENTO!$AH:$AH,$A2341)="⚠",INDEX(ORCAMENTO!$AH:$AH,$A2341)="◔"),1,0)</f>
        <v>0</v>
      </c>
      <c r="C2341">
        <f ca="1">SUM($B$1:B2341)</f>
        <v>12</v>
      </c>
    </row>
    <row r="2342" spans="1:3" ht="15" customHeight="1" x14ac:dyDescent="0.25">
      <c r="A2342">
        <f t="shared" si="36"/>
        <v>2352</v>
      </c>
      <c r="B2342">
        <f ca="1">IF(OR(INDEX(ORCAMENTO!$AI:$AI,$A2342)&lt;&gt;"",INDEX(ORCAMENTO!$AH:$AH,$A2342)="⚠",INDEX(ORCAMENTO!$AH:$AH,$A2342)="◔"),1,0)</f>
        <v>0</v>
      </c>
      <c r="C2342">
        <f ca="1">SUM($B$1:B2342)</f>
        <v>12</v>
      </c>
    </row>
    <row r="2343" spans="1:3" ht="15" customHeight="1" x14ac:dyDescent="0.25">
      <c r="A2343">
        <f t="shared" si="36"/>
        <v>2353</v>
      </c>
      <c r="B2343">
        <f ca="1">IF(OR(INDEX(ORCAMENTO!$AI:$AI,$A2343)&lt;&gt;"",INDEX(ORCAMENTO!$AH:$AH,$A2343)="⚠",INDEX(ORCAMENTO!$AH:$AH,$A2343)="◔"),1,0)</f>
        <v>0</v>
      </c>
      <c r="C2343">
        <f ca="1">SUM($B$1:B2343)</f>
        <v>12</v>
      </c>
    </row>
    <row r="2344" spans="1:3" ht="15" customHeight="1" x14ac:dyDescent="0.25">
      <c r="A2344">
        <f t="shared" si="36"/>
        <v>2354</v>
      </c>
      <c r="B2344">
        <f ca="1">IF(OR(INDEX(ORCAMENTO!$AI:$AI,$A2344)&lt;&gt;"",INDEX(ORCAMENTO!$AH:$AH,$A2344)="⚠",INDEX(ORCAMENTO!$AH:$AH,$A2344)="◔"),1,0)</f>
        <v>0</v>
      </c>
      <c r="C2344">
        <f ca="1">SUM($B$1:B2344)</f>
        <v>12</v>
      </c>
    </row>
    <row r="2345" spans="1:3" ht="15" customHeight="1" x14ac:dyDescent="0.25">
      <c r="A2345">
        <f t="shared" si="36"/>
        <v>2355</v>
      </c>
      <c r="B2345">
        <f ca="1">IF(OR(INDEX(ORCAMENTO!$AI:$AI,$A2345)&lt;&gt;"",INDEX(ORCAMENTO!$AH:$AH,$A2345)="⚠",INDEX(ORCAMENTO!$AH:$AH,$A2345)="◔"),1,0)</f>
        <v>0</v>
      </c>
      <c r="C2345">
        <f ca="1">SUM($B$1:B2345)</f>
        <v>12</v>
      </c>
    </row>
    <row r="2346" spans="1:3" ht="15" customHeight="1" x14ac:dyDescent="0.25">
      <c r="A2346">
        <f t="shared" si="36"/>
        <v>2356</v>
      </c>
      <c r="B2346">
        <f ca="1">IF(OR(INDEX(ORCAMENTO!$AI:$AI,$A2346)&lt;&gt;"",INDEX(ORCAMENTO!$AH:$AH,$A2346)="⚠",INDEX(ORCAMENTO!$AH:$AH,$A2346)="◔"),1,0)</f>
        <v>0</v>
      </c>
      <c r="C2346">
        <f ca="1">SUM($B$1:B2346)</f>
        <v>12</v>
      </c>
    </row>
    <row r="2347" spans="1:3" ht="15" customHeight="1" x14ac:dyDescent="0.25">
      <c r="A2347">
        <f t="shared" si="36"/>
        <v>2357</v>
      </c>
      <c r="B2347">
        <f ca="1">IF(OR(INDEX(ORCAMENTO!$AI:$AI,$A2347)&lt;&gt;"",INDEX(ORCAMENTO!$AH:$AH,$A2347)="⚠",INDEX(ORCAMENTO!$AH:$AH,$A2347)="◔"),1,0)</f>
        <v>0</v>
      </c>
      <c r="C2347">
        <f ca="1">SUM($B$1:B2347)</f>
        <v>12</v>
      </c>
    </row>
    <row r="2348" spans="1:3" ht="15" customHeight="1" x14ac:dyDescent="0.25">
      <c r="A2348">
        <f t="shared" si="36"/>
        <v>2358</v>
      </c>
      <c r="B2348">
        <f ca="1">IF(OR(INDEX(ORCAMENTO!$AI:$AI,$A2348)&lt;&gt;"",INDEX(ORCAMENTO!$AH:$AH,$A2348)="⚠",INDEX(ORCAMENTO!$AH:$AH,$A2348)="◔"),1,0)</f>
        <v>0</v>
      </c>
      <c r="C2348">
        <f ca="1">SUM($B$1:B2348)</f>
        <v>12</v>
      </c>
    </row>
    <row r="2349" spans="1:3" ht="15" customHeight="1" x14ac:dyDescent="0.25">
      <c r="A2349">
        <f t="shared" si="36"/>
        <v>2359</v>
      </c>
      <c r="B2349">
        <f ca="1">IF(OR(INDEX(ORCAMENTO!$AI:$AI,$A2349)&lt;&gt;"",INDEX(ORCAMENTO!$AH:$AH,$A2349)="⚠",INDEX(ORCAMENTO!$AH:$AH,$A2349)="◔"),1,0)</f>
        <v>0</v>
      </c>
      <c r="C2349">
        <f ca="1">SUM($B$1:B2349)</f>
        <v>12</v>
      </c>
    </row>
    <row r="2350" spans="1:3" ht="15" customHeight="1" x14ac:dyDescent="0.25">
      <c r="A2350">
        <f t="shared" si="36"/>
        <v>2360</v>
      </c>
      <c r="B2350">
        <f ca="1">IF(OR(INDEX(ORCAMENTO!$AI:$AI,$A2350)&lt;&gt;"",INDEX(ORCAMENTO!$AH:$AH,$A2350)="⚠",INDEX(ORCAMENTO!$AH:$AH,$A2350)="◔"),1,0)</f>
        <v>0</v>
      </c>
      <c r="C2350">
        <f ca="1">SUM($B$1:B2350)</f>
        <v>12</v>
      </c>
    </row>
    <row r="2351" spans="1:3" ht="15" customHeight="1" x14ac:dyDescent="0.25">
      <c r="A2351">
        <f t="shared" si="36"/>
        <v>2361</v>
      </c>
      <c r="B2351">
        <f ca="1">IF(OR(INDEX(ORCAMENTO!$AI:$AI,$A2351)&lt;&gt;"",INDEX(ORCAMENTO!$AH:$AH,$A2351)="⚠",INDEX(ORCAMENTO!$AH:$AH,$A2351)="◔"),1,0)</f>
        <v>0</v>
      </c>
      <c r="C2351">
        <f ca="1">SUM($B$1:B2351)</f>
        <v>12</v>
      </c>
    </row>
    <row r="2352" spans="1:3" ht="15" customHeight="1" x14ac:dyDescent="0.25">
      <c r="A2352">
        <f t="shared" si="36"/>
        <v>2362</v>
      </c>
      <c r="B2352">
        <f ca="1">IF(OR(INDEX(ORCAMENTO!$AI:$AI,$A2352)&lt;&gt;"",INDEX(ORCAMENTO!$AH:$AH,$A2352)="⚠",INDEX(ORCAMENTO!$AH:$AH,$A2352)="◔"),1,0)</f>
        <v>0</v>
      </c>
      <c r="C2352">
        <f ca="1">SUM($B$1:B2352)</f>
        <v>12</v>
      </c>
    </row>
    <row r="2353" spans="1:3" ht="15" customHeight="1" x14ac:dyDescent="0.25">
      <c r="A2353">
        <f t="shared" si="36"/>
        <v>2363</v>
      </c>
      <c r="B2353">
        <f ca="1">IF(OR(INDEX(ORCAMENTO!$AI:$AI,$A2353)&lt;&gt;"",INDEX(ORCAMENTO!$AH:$AH,$A2353)="⚠",INDEX(ORCAMENTO!$AH:$AH,$A2353)="◔"),1,0)</f>
        <v>0</v>
      </c>
      <c r="C2353">
        <f ca="1">SUM($B$1:B2353)</f>
        <v>12</v>
      </c>
    </row>
    <row r="2354" spans="1:3" ht="15" customHeight="1" x14ac:dyDescent="0.25">
      <c r="A2354">
        <f t="shared" si="36"/>
        <v>2364</v>
      </c>
      <c r="B2354">
        <f ca="1">IF(OR(INDEX(ORCAMENTO!$AI:$AI,$A2354)&lt;&gt;"",INDEX(ORCAMENTO!$AH:$AH,$A2354)="⚠",INDEX(ORCAMENTO!$AH:$AH,$A2354)="◔"),1,0)</f>
        <v>0</v>
      </c>
      <c r="C2354">
        <f ca="1">SUM($B$1:B2354)</f>
        <v>12</v>
      </c>
    </row>
    <row r="2355" spans="1:3" ht="15" customHeight="1" x14ac:dyDescent="0.25">
      <c r="A2355">
        <f t="shared" si="36"/>
        <v>2365</v>
      </c>
      <c r="B2355">
        <f ca="1">IF(OR(INDEX(ORCAMENTO!$AI:$AI,$A2355)&lt;&gt;"",INDEX(ORCAMENTO!$AH:$AH,$A2355)="⚠",INDEX(ORCAMENTO!$AH:$AH,$A2355)="◔"),1,0)</f>
        <v>0</v>
      </c>
      <c r="C2355">
        <f ca="1">SUM($B$1:B2355)</f>
        <v>12</v>
      </c>
    </row>
    <row r="2356" spans="1:3" ht="15" customHeight="1" x14ac:dyDescent="0.25">
      <c r="A2356">
        <f t="shared" si="36"/>
        <v>2366</v>
      </c>
      <c r="B2356">
        <f ca="1">IF(OR(INDEX(ORCAMENTO!$AI:$AI,$A2356)&lt;&gt;"",INDEX(ORCAMENTO!$AH:$AH,$A2356)="⚠",INDEX(ORCAMENTO!$AH:$AH,$A2356)="◔"),1,0)</f>
        <v>0</v>
      </c>
      <c r="C2356">
        <f ca="1">SUM($B$1:B2356)</f>
        <v>12</v>
      </c>
    </row>
    <row r="2357" spans="1:3" ht="15" customHeight="1" x14ac:dyDescent="0.25">
      <c r="A2357">
        <f t="shared" si="36"/>
        <v>2367</v>
      </c>
      <c r="B2357">
        <f ca="1">IF(OR(INDEX(ORCAMENTO!$AI:$AI,$A2357)&lt;&gt;"",INDEX(ORCAMENTO!$AH:$AH,$A2357)="⚠",INDEX(ORCAMENTO!$AH:$AH,$A2357)="◔"),1,0)</f>
        <v>0</v>
      </c>
      <c r="C2357">
        <f ca="1">SUM($B$1:B2357)</f>
        <v>12</v>
      </c>
    </row>
    <row r="2358" spans="1:3" ht="15" customHeight="1" x14ac:dyDescent="0.25">
      <c r="A2358">
        <f t="shared" si="36"/>
        <v>2368</v>
      </c>
      <c r="B2358">
        <f ca="1">IF(OR(INDEX(ORCAMENTO!$AI:$AI,$A2358)&lt;&gt;"",INDEX(ORCAMENTO!$AH:$AH,$A2358)="⚠",INDEX(ORCAMENTO!$AH:$AH,$A2358)="◔"),1,0)</f>
        <v>0</v>
      </c>
      <c r="C2358">
        <f ca="1">SUM($B$1:B2358)</f>
        <v>12</v>
      </c>
    </row>
    <row r="2359" spans="1:3" ht="15" customHeight="1" x14ac:dyDescent="0.25">
      <c r="A2359">
        <f t="shared" si="36"/>
        <v>2369</v>
      </c>
      <c r="B2359">
        <f ca="1">IF(OR(INDEX(ORCAMENTO!$AI:$AI,$A2359)&lt;&gt;"",INDEX(ORCAMENTO!$AH:$AH,$A2359)="⚠",INDEX(ORCAMENTO!$AH:$AH,$A2359)="◔"),1,0)</f>
        <v>0</v>
      </c>
      <c r="C2359">
        <f ca="1">SUM($B$1:B2359)</f>
        <v>12</v>
      </c>
    </row>
    <row r="2360" spans="1:3" ht="15" customHeight="1" x14ac:dyDescent="0.25">
      <c r="A2360">
        <f t="shared" si="36"/>
        <v>2370</v>
      </c>
      <c r="B2360">
        <f ca="1">IF(OR(INDEX(ORCAMENTO!$AI:$AI,$A2360)&lt;&gt;"",INDEX(ORCAMENTO!$AH:$AH,$A2360)="⚠",INDEX(ORCAMENTO!$AH:$AH,$A2360)="◔"),1,0)</f>
        <v>0</v>
      </c>
      <c r="C2360">
        <f ca="1">SUM($B$1:B2360)</f>
        <v>12</v>
      </c>
    </row>
    <row r="2361" spans="1:3" ht="15" customHeight="1" x14ac:dyDescent="0.25">
      <c r="A2361">
        <f t="shared" si="36"/>
        <v>2371</v>
      </c>
      <c r="B2361">
        <f ca="1">IF(OR(INDEX(ORCAMENTO!$AI:$AI,$A2361)&lt;&gt;"",INDEX(ORCAMENTO!$AH:$AH,$A2361)="⚠",INDEX(ORCAMENTO!$AH:$AH,$A2361)="◔"),1,0)</f>
        <v>0</v>
      </c>
      <c r="C2361">
        <f ca="1">SUM($B$1:B2361)</f>
        <v>12</v>
      </c>
    </row>
    <row r="2362" spans="1:3" ht="15" customHeight="1" x14ac:dyDescent="0.25">
      <c r="A2362">
        <f t="shared" si="36"/>
        <v>2372</v>
      </c>
      <c r="B2362">
        <f ca="1">IF(OR(INDEX(ORCAMENTO!$AI:$AI,$A2362)&lt;&gt;"",INDEX(ORCAMENTO!$AH:$AH,$A2362)="⚠",INDEX(ORCAMENTO!$AH:$AH,$A2362)="◔"),1,0)</f>
        <v>0</v>
      </c>
      <c r="C2362">
        <f ca="1">SUM($B$1:B2362)</f>
        <v>12</v>
      </c>
    </row>
    <row r="2363" spans="1:3" ht="15" customHeight="1" x14ac:dyDescent="0.25">
      <c r="A2363">
        <f t="shared" si="36"/>
        <v>2373</v>
      </c>
      <c r="B2363">
        <f ca="1">IF(OR(INDEX(ORCAMENTO!$AI:$AI,$A2363)&lt;&gt;"",INDEX(ORCAMENTO!$AH:$AH,$A2363)="⚠",INDEX(ORCAMENTO!$AH:$AH,$A2363)="◔"),1,0)</f>
        <v>0</v>
      </c>
      <c r="C2363">
        <f ca="1">SUM($B$1:B2363)</f>
        <v>12</v>
      </c>
    </row>
    <row r="2364" spans="1:3" ht="15" customHeight="1" x14ac:dyDescent="0.25">
      <c r="A2364">
        <f t="shared" si="36"/>
        <v>2374</v>
      </c>
      <c r="B2364">
        <f ca="1">IF(OR(INDEX(ORCAMENTO!$AI:$AI,$A2364)&lt;&gt;"",INDEX(ORCAMENTO!$AH:$AH,$A2364)="⚠",INDEX(ORCAMENTO!$AH:$AH,$A2364)="◔"),1,0)</f>
        <v>0</v>
      </c>
      <c r="C2364">
        <f ca="1">SUM($B$1:B2364)</f>
        <v>12</v>
      </c>
    </row>
    <row r="2365" spans="1:3" ht="15" customHeight="1" x14ac:dyDescent="0.25">
      <c r="A2365">
        <f t="shared" si="36"/>
        <v>2375</v>
      </c>
      <c r="B2365">
        <f ca="1">IF(OR(INDEX(ORCAMENTO!$AI:$AI,$A2365)&lt;&gt;"",INDEX(ORCAMENTO!$AH:$AH,$A2365)="⚠",INDEX(ORCAMENTO!$AH:$AH,$A2365)="◔"),1,0)</f>
        <v>0</v>
      </c>
      <c r="C2365">
        <f ca="1">SUM($B$1:B2365)</f>
        <v>12</v>
      </c>
    </row>
    <row r="2366" spans="1:3" ht="15" customHeight="1" x14ac:dyDescent="0.25">
      <c r="A2366">
        <f t="shared" si="36"/>
        <v>2376</v>
      </c>
      <c r="B2366">
        <f ca="1">IF(OR(INDEX(ORCAMENTO!$AI:$AI,$A2366)&lt;&gt;"",INDEX(ORCAMENTO!$AH:$AH,$A2366)="⚠",INDEX(ORCAMENTO!$AH:$AH,$A2366)="◔"),1,0)</f>
        <v>0</v>
      </c>
      <c r="C2366">
        <f ca="1">SUM($B$1:B2366)</f>
        <v>12</v>
      </c>
    </row>
    <row r="2367" spans="1:3" ht="15" customHeight="1" x14ac:dyDescent="0.25">
      <c r="A2367">
        <f t="shared" si="36"/>
        <v>2377</v>
      </c>
      <c r="B2367">
        <f ca="1">IF(OR(INDEX(ORCAMENTO!$AI:$AI,$A2367)&lt;&gt;"",INDEX(ORCAMENTO!$AH:$AH,$A2367)="⚠",INDEX(ORCAMENTO!$AH:$AH,$A2367)="◔"),1,0)</f>
        <v>0</v>
      </c>
      <c r="C2367">
        <f ca="1">SUM($B$1:B2367)</f>
        <v>12</v>
      </c>
    </row>
    <row r="2368" spans="1:3" ht="15" customHeight="1" x14ac:dyDescent="0.25">
      <c r="A2368">
        <f t="shared" si="36"/>
        <v>2378</v>
      </c>
      <c r="B2368">
        <f ca="1">IF(OR(INDEX(ORCAMENTO!$AI:$AI,$A2368)&lt;&gt;"",INDEX(ORCAMENTO!$AH:$AH,$A2368)="⚠",INDEX(ORCAMENTO!$AH:$AH,$A2368)="◔"),1,0)</f>
        <v>0</v>
      </c>
      <c r="C2368">
        <f ca="1">SUM($B$1:B2368)</f>
        <v>12</v>
      </c>
    </row>
    <row r="2369" spans="1:3" ht="15" customHeight="1" x14ac:dyDescent="0.25">
      <c r="A2369">
        <f t="shared" ref="A2369:A2432" si="37">ROW()+10</f>
        <v>2379</v>
      </c>
      <c r="B2369">
        <f ca="1">IF(OR(INDEX(ORCAMENTO!$AI:$AI,$A2369)&lt;&gt;"",INDEX(ORCAMENTO!$AH:$AH,$A2369)="⚠",INDEX(ORCAMENTO!$AH:$AH,$A2369)="◔"),1,0)</f>
        <v>0</v>
      </c>
      <c r="C2369">
        <f ca="1">SUM($B$1:B2369)</f>
        <v>12</v>
      </c>
    </row>
    <row r="2370" spans="1:3" ht="15" customHeight="1" x14ac:dyDescent="0.25">
      <c r="A2370">
        <f t="shared" si="37"/>
        <v>2380</v>
      </c>
      <c r="B2370">
        <f ca="1">IF(OR(INDEX(ORCAMENTO!$AI:$AI,$A2370)&lt;&gt;"",INDEX(ORCAMENTO!$AH:$AH,$A2370)="⚠",INDEX(ORCAMENTO!$AH:$AH,$A2370)="◔"),1,0)</f>
        <v>0</v>
      </c>
      <c r="C2370">
        <f ca="1">SUM($B$1:B2370)</f>
        <v>12</v>
      </c>
    </row>
    <row r="2371" spans="1:3" ht="15" customHeight="1" x14ac:dyDescent="0.25">
      <c r="A2371">
        <f t="shared" si="37"/>
        <v>2381</v>
      </c>
      <c r="B2371">
        <f ca="1">IF(OR(INDEX(ORCAMENTO!$AI:$AI,$A2371)&lt;&gt;"",INDEX(ORCAMENTO!$AH:$AH,$A2371)="⚠",INDEX(ORCAMENTO!$AH:$AH,$A2371)="◔"),1,0)</f>
        <v>0</v>
      </c>
      <c r="C2371">
        <f ca="1">SUM($B$1:B2371)</f>
        <v>12</v>
      </c>
    </row>
    <row r="2372" spans="1:3" ht="15" customHeight="1" x14ac:dyDescent="0.25">
      <c r="A2372">
        <f t="shared" si="37"/>
        <v>2382</v>
      </c>
      <c r="B2372">
        <f ca="1">IF(OR(INDEX(ORCAMENTO!$AI:$AI,$A2372)&lt;&gt;"",INDEX(ORCAMENTO!$AH:$AH,$A2372)="⚠",INDEX(ORCAMENTO!$AH:$AH,$A2372)="◔"),1,0)</f>
        <v>0</v>
      </c>
      <c r="C2372">
        <f ca="1">SUM($B$1:B2372)</f>
        <v>12</v>
      </c>
    </row>
    <row r="2373" spans="1:3" ht="15" customHeight="1" x14ac:dyDescent="0.25">
      <c r="A2373">
        <f t="shared" si="37"/>
        <v>2383</v>
      </c>
      <c r="B2373">
        <f ca="1">IF(OR(INDEX(ORCAMENTO!$AI:$AI,$A2373)&lt;&gt;"",INDEX(ORCAMENTO!$AH:$AH,$A2373)="⚠",INDEX(ORCAMENTO!$AH:$AH,$A2373)="◔"),1,0)</f>
        <v>0</v>
      </c>
      <c r="C2373">
        <f ca="1">SUM($B$1:B2373)</f>
        <v>12</v>
      </c>
    </row>
    <row r="2374" spans="1:3" ht="15" customHeight="1" x14ac:dyDescent="0.25">
      <c r="A2374">
        <f t="shared" si="37"/>
        <v>2384</v>
      </c>
      <c r="B2374">
        <f ca="1">IF(OR(INDEX(ORCAMENTO!$AI:$AI,$A2374)&lt;&gt;"",INDEX(ORCAMENTO!$AH:$AH,$A2374)="⚠",INDEX(ORCAMENTO!$AH:$AH,$A2374)="◔"),1,0)</f>
        <v>0</v>
      </c>
      <c r="C2374">
        <f ca="1">SUM($B$1:B2374)</f>
        <v>12</v>
      </c>
    </row>
    <row r="2375" spans="1:3" ht="15" customHeight="1" x14ac:dyDescent="0.25">
      <c r="A2375">
        <f t="shared" si="37"/>
        <v>2385</v>
      </c>
      <c r="B2375">
        <f ca="1">IF(OR(INDEX(ORCAMENTO!$AI:$AI,$A2375)&lt;&gt;"",INDEX(ORCAMENTO!$AH:$AH,$A2375)="⚠",INDEX(ORCAMENTO!$AH:$AH,$A2375)="◔"),1,0)</f>
        <v>0</v>
      </c>
      <c r="C2375">
        <f ca="1">SUM($B$1:B2375)</f>
        <v>12</v>
      </c>
    </row>
    <row r="2376" spans="1:3" ht="15" customHeight="1" x14ac:dyDescent="0.25">
      <c r="A2376">
        <f t="shared" si="37"/>
        <v>2386</v>
      </c>
      <c r="B2376">
        <f ca="1">IF(OR(INDEX(ORCAMENTO!$AI:$AI,$A2376)&lt;&gt;"",INDEX(ORCAMENTO!$AH:$AH,$A2376)="⚠",INDEX(ORCAMENTO!$AH:$AH,$A2376)="◔"),1,0)</f>
        <v>0</v>
      </c>
      <c r="C2376">
        <f ca="1">SUM($B$1:B2376)</f>
        <v>12</v>
      </c>
    </row>
    <row r="2377" spans="1:3" ht="15" customHeight="1" x14ac:dyDescent="0.25">
      <c r="A2377">
        <f t="shared" si="37"/>
        <v>2387</v>
      </c>
      <c r="B2377">
        <f ca="1">IF(OR(INDEX(ORCAMENTO!$AI:$AI,$A2377)&lt;&gt;"",INDEX(ORCAMENTO!$AH:$AH,$A2377)="⚠",INDEX(ORCAMENTO!$AH:$AH,$A2377)="◔"),1,0)</f>
        <v>0</v>
      </c>
      <c r="C2377">
        <f ca="1">SUM($B$1:B2377)</f>
        <v>12</v>
      </c>
    </row>
    <row r="2378" spans="1:3" ht="15" customHeight="1" x14ac:dyDescent="0.25">
      <c r="A2378">
        <f t="shared" si="37"/>
        <v>2388</v>
      </c>
      <c r="B2378">
        <f ca="1">IF(OR(INDEX(ORCAMENTO!$AI:$AI,$A2378)&lt;&gt;"",INDEX(ORCAMENTO!$AH:$AH,$A2378)="⚠",INDEX(ORCAMENTO!$AH:$AH,$A2378)="◔"),1,0)</f>
        <v>0</v>
      </c>
      <c r="C2378">
        <f ca="1">SUM($B$1:B2378)</f>
        <v>12</v>
      </c>
    </row>
    <row r="2379" spans="1:3" ht="15" customHeight="1" x14ac:dyDescent="0.25">
      <c r="A2379">
        <f t="shared" si="37"/>
        <v>2389</v>
      </c>
      <c r="B2379">
        <f ca="1">IF(OR(INDEX(ORCAMENTO!$AI:$AI,$A2379)&lt;&gt;"",INDEX(ORCAMENTO!$AH:$AH,$A2379)="⚠",INDEX(ORCAMENTO!$AH:$AH,$A2379)="◔"),1,0)</f>
        <v>0</v>
      </c>
      <c r="C2379">
        <f ca="1">SUM($B$1:B2379)</f>
        <v>12</v>
      </c>
    </row>
    <row r="2380" spans="1:3" ht="15" customHeight="1" x14ac:dyDescent="0.25">
      <c r="A2380">
        <f t="shared" si="37"/>
        <v>2390</v>
      </c>
      <c r="B2380">
        <f ca="1">IF(OR(INDEX(ORCAMENTO!$AI:$AI,$A2380)&lt;&gt;"",INDEX(ORCAMENTO!$AH:$AH,$A2380)="⚠",INDEX(ORCAMENTO!$AH:$AH,$A2380)="◔"),1,0)</f>
        <v>0</v>
      </c>
      <c r="C2380">
        <f ca="1">SUM($B$1:B2380)</f>
        <v>12</v>
      </c>
    </row>
    <row r="2381" spans="1:3" ht="15" customHeight="1" x14ac:dyDescent="0.25">
      <c r="A2381">
        <f t="shared" si="37"/>
        <v>2391</v>
      </c>
      <c r="B2381">
        <f ca="1">IF(OR(INDEX(ORCAMENTO!$AI:$AI,$A2381)&lt;&gt;"",INDEX(ORCAMENTO!$AH:$AH,$A2381)="⚠",INDEX(ORCAMENTO!$AH:$AH,$A2381)="◔"),1,0)</f>
        <v>0</v>
      </c>
      <c r="C2381">
        <f ca="1">SUM($B$1:B2381)</f>
        <v>12</v>
      </c>
    </row>
    <row r="2382" spans="1:3" ht="15" customHeight="1" x14ac:dyDescent="0.25">
      <c r="A2382">
        <f t="shared" si="37"/>
        <v>2392</v>
      </c>
      <c r="B2382">
        <f ca="1">IF(OR(INDEX(ORCAMENTO!$AI:$AI,$A2382)&lt;&gt;"",INDEX(ORCAMENTO!$AH:$AH,$A2382)="⚠",INDEX(ORCAMENTO!$AH:$AH,$A2382)="◔"),1,0)</f>
        <v>0</v>
      </c>
      <c r="C2382">
        <f ca="1">SUM($B$1:B2382)</f>
        <v>12</v>
      </c>
    </row>
    <row r="2383" spans="1:3" ht="15" customHeight="1" x14ac:dyDescent="0.25">
      <c r="A2383">
        <f t="shared" si="37"/>
        <v>2393</v>
      </c>
      <c r="B2383">
        <f ca="1">IF(OR(INDEX(ORCAMENTO!$AI:$AI,$A2383)&lt;&gt;"",INDEX(ORCAMENTO!$AH:$AH,$A2383)="⚠",INDEX(ORCAMENTO!$AH:$AH,$A2383)="◔"),1,0)</f>
        <v>0</v>
      </c>
      <c r="C2383">
        <f ca="1">SUM($B$1:B2383)</f>
        <v>12</v>
      </c>
    </row>
    <row r="2384" spans="1:3" ht="15" customHeight="1" x14ac:dyDescent="0.25">
      <c r="A2384">
        <f t="shared" si="37"/>
        <v>2394</v>
      </c>
      <c r="B2384">
        <f ca="1">IF(OR(INDEX(ORCAMENTO!$AI:$AI,$A2384)&lt;&gt;"",INDEX(ORCAMENTO!$AH:$AH,$A2384)="⚠",INDEX(ORCAMENTO!$AH:$AH,$A2384)="◔"),1,0)</f>
        <v>0</v>
      </c>
      <c r="C2384">
        <f ca="1">SUM($B$1:B2384)</f>
        <v>12</v>
      </c>
    </row>
    <row r="2385" spans="1:3" ht="15" customHeight="1" x14ac:dyDescent="0.25">
      <c r="A2385">
        <f t="shared" si="37"/>
        <v>2395</v>
      </c>
      <c r="B2385">
        <f ca="1">IF(OR(INDEX(ORCAMENTO!$AI:$AI,$A2385)&lt;&gt;"",INDEX(ORCAMENTO!$AH:$AH,$A2385)="⚠",INDEX(ORCAMENTO!$AH:$AH,$A2385)="◔"),1,0)</f>
        <v>0</v>
      </c>
      <c r="C2385">
        <f ca="1">SUM($B$1:B2385)</f>
        <v>12</v>
      </c>
    </row>
    <row r="2386" spans="1:3" ht="15" customHeight="1" x14ac:dyDescent="0.25">
      <c r="A2386">
        <f t="shared" si="37"/>
        <v>2396</v>
      </c>
      <c r="B2386">
        <f ca="1">IF(OR(INDEX(ORCAMENTO!$AI:$AI,$A2386)&lt;&gt;"",INDEX(ORCAMENTO!$AH:$AH,$A2386)="⚠",INDEX(ORCAMENTO!$AH:$AH,$A2386)="◔"),1,0)</f>
        <v>0</v>
      </c>
      <c r="C2386">
        <f ca="1">SUM($B$1:B2386)</f>
        <v>12</v>
      </c>
    </row>
    <row r="2387" spans="1:3" ht="15" customHeight="1" x14ac:dyDescent="0.25">
      <c r="A2387">
        <f t="shared" si="37"/>
        <v>2397</v>
      </c>
      <c r="B2387">
        <f ca="1">IF(OR(INDEX(ORCAMENTO!$AI:$AI,$A2387)&lt;&gt;"",INDEX(ORCAMENTO!$AH:$AH,$A2387)="⚠",INDEX(ORCAMENTO!$AH:$AH,$A2387)="◔"),1,0)</f>
        <v>0</v>
      </c>
      <c r="C2387">
        <f ca="1">SUM($B$1:B2387)</f>
        <v>12</v>
      </c>
    </row>
    <row r="2388" spans="1:3" ht="15" customHeight="1" x14ac:dyDescent="0.25">
      <c r="A2388">
        <f t="shared" si="37"/>
        <v>2398</v>
      </c>
      <c r="B2388">
        <f ca="1">IF(OR(INDEX(ORCAMENTO!$AI:$AI,$A2388)&lt;&gt;"",INDEX(ORCAMENTO!$AH:$AH,$A2388)="⚠",INDEX(ORCAMENTO!$AH:$AH,$A2388)="◔"),1,0)</f>
        <v>0</v>
      </c>
      <c r="C2388">
        <f ca="1">SUM($B$1:B2388)</f>
        <v>12</v>
      </c>
    </row>
    <row r="2389" spans="1:3" ht="15" customHeight="1" x14ac:dyDescent="0.25">
      <c r="A2389">
        <f t="shared" si="37"/>
        <v>2399</v>
      </c>
      <c r="B2389">
        <f ca="1">IF(OR(INDEX(ORCAMENTO!$AI:$AI,$A2389)&lt;&gt;"",INDEX(ORCAMENTO!$AH:$AH,$A2389)="⚠",INDEX(ORCAMENTO!$AH:$AH,$A2389)="◔"),1,0)</f>
        <v>0</v>
      </c>
      <c r="C2389">
        <f ca="1">SUM($B$1:B2389)</f>
        <v>12</v>
      </c>
    </row>
    <row r="2390" spans="1:3" ht="15" customHeight="1" x14ac:dyDescent="0.25">
      <c r="A2390">
        <f t="shared" si="37"/>
        <v>2400</v>
      </c>
      <c r="B2390">
        <f ca="1">IF(OR(INDEX(ORCAMENTO!$AI:$AI,$A2390)&lt;&gt;"",INDEX(ORCAMENTO!$AH:$AH,$A2390)="⚠",INDEX(ORCAMENTO!$AH:$AH,$A2390)="◔"),1,0)</f>
        <v>0</v>
      </c>
      <c r="C2390">
        <f ca="1">SUM($B$1:B2390)</f>
        <v>12</v>
      </c>
    </row>
    <row r="2391" spans="1:3" ht="15" customHeight="1" x14ac:dyDescent="0.25">
      <c r="A2391">
        <f t="shared" si="37"/>
        <v>2401</v>
      </c>
      <c r="B2391">
        <f ca="1">IF(OR(INDEX(ORCAMENTO!$AI:$AI,$A2391)&lt;&gt;"",INDEX(ORCAMENTO!$AH:$AH,$A2391)="⚠",INDEX(ORCAMENTO!$AH:$AH,$A2391)="◔"),1,0)</f>
        <v>0</v>
      </c>
      <c r="C2391">
        <f ca="1">SUM($B$1:B2391)</f>
        <v>12</v>
      </c>
    </row>
    <row r="2392" spans="1:3" ht="15" customHeight="1" x14ac:dyDescent="0.25">
      <c r="A2392">
        <f t="shared" si="37"/>
        <v>2402</v>
      </c>
      <c r="B2392">
        <f ca="1">IF(OR(INDEX(ORCAMENTO!$AI:$AI,$A2392)&lt;&gt;"",INDEX(ORCAMENTO!$AH:$AH,$A2392)="⚠",INDEX(ORCAMENTO!$AH:$AH,$A2392)="◔"),1,0)</f>
        <v>0</v>
      </c>
      <c r="C2392">
        <f ca="1">SUM($B$1:B2392)</f>
        <v>12</v>
      </c>
    </row>
    <row r="2393" spans="1:3" ht="15" customHeight="1" x14ac:dyDescent="0.25">
      <c r="A2393">
        <f t="shared" si="37"/>
        <v>2403</v>
      </c>
      <c r="B2393">
        <f ca="1">IF(OR(INDEX(ORCAMENTO!$AI:$AI,$A2393)&lt;&gt;"",INDEX(ORCAMENTO!$AH:$AH,$A2393)="⚠",INDEX(ORCAMENTO!$AH:$AH,$A2393)="◔"),1,0)</f>
        <v>0</v>
      </c>
      <c r="C2393">
        <f ca="1">SUM($B$1:B2393)</f>
        <v>12</v>
      </c>
    </row>
    <row r="2394" spans="1:3" ht="15" customHeight="1" x14ac:dyDescent="0.25">
      <c r="A2394">
        <f t="shared" si="37"/>
        <v>2404</v>
      </c>
      <c r="B2394">
        <f ca="1">IF(OR(INDEX(ORCAMENTO!$AI:$AI,$A2394)&lt;&gt;"",INDEX(ORCAMENTO!$AH:$AH,$A2394)="⚠",INDEX(ORCAMENTO!$AH:$AH,$A2394)="◔"),1,0)</f>
        <v>0</v>
      </c>
      <c r="C2394">
        <f ca="1">SUM($B$1:B2394)</f>
        <v>12</v>
      </c>
    </row>
    <row r="2395" spans="1:3" ht="15" customHeight="1" x14ac:dyDescent="0.25">
      <c r="A2395">
        <f t="shared" si="37"/>
        <v>2405</v>
      </c>
      <c r="B2395">
        <f ca="1">IF(OR(INDEX(ORCAMENTO!$AI:$AI,$A2395)&lt;&gt;"",INDEX(ORCAMENTO!$AH:$AH,$A2395)="⚠",INDEX(ORCAMENTO!$AH:$AH,$A2395)="◔"),1,0)</f>
        <v>0</v>
      </c>
      <c r="C2395">
        <f ca="1">SUM($B$1:B2395)</f>
        <v>12</v>
      </c>
    </row>
    <row r="2396" spans="1:3" ht="15" customHeight="1" x14ac:dyDescent="0.25">
      <c r="A2396">
        <f t="shared" si="37"/>
        <v>2406</v>
      </c>
      <c r="B2396">
        <f ca="1">IF(OR(INDEX(ORCAMENTO!$AI:$AI,$A2396)&lt;&gt;"",INDEX(ORCAMENTO!$AH:$AH,$A2396)="⚠",INDEX(ORCAMENTO!$AH:$AH,$A2396)="◔"),1,0)</f>
        <v>0</v>
      </c>
      <c r="C2396">
        <f ca="1">SUM($B$1:B2396)</f>
        <v>12</v>
      </c>
    </row>
    <row r="2397" spans="1:3" ht="15" customHeight="1" x14ac:dyDescent="0.25">
      <c r="A2397">
        <f t="shared" si="37"/>
        <v>2407</v>
      </c>
      <c r="B2397">
        <f ca="1">IF(OR(INDEX(ORCAMENTO!$AI:$AI,$A2397)&lt;&gt;"",INDEX(ORCAMENTO!$AH:$AH,$A2397)="⚠",INDEX(ORCAMENTO!$AH:$AH,$A2397)="◔"),1,0)</f>
        <v>0</v>
      </c>
      <c r="C2397">
        <f ca="1">SUM($B$1:B2397)</f>
        <v>12</v>
      </c>
    </row>
    <row r="2398" spans="1:3" ht="15" customHeight="1" x14ac:dyDescent="0.25">
      <c r="A2398">
        <f t="shared" si="37"/>
        <v>2408</v>
      </c>
      <c r="B2398">
        <f ca="1">IF(OR(INDEX(ORCAMENTO!$AI:$AI,$A2398)&lt;&gt;"",INDEX(ORCAMENTO!$AH:$AH,$A2398)="⚠",INDEX(ORCAMENTO!$AH:$AH,$A2398)="◔"),1,0)</f>
        <v>0</v>
      </c>
      <c r="C2398">
        <f ca="1">SUM($B$1:B2398)</f>
        <v>12</v>
      </c>
    </row>
    <row r="2399" spans="1:3" ht="15" customHeight="1" x14ac:dyDescent="0.25">
      <c r="A2399">
        <f t="shared" si="37"/>
        <v>2409</v>
      </c>
      <c r="B2399">
        <f ca="1">IF(OR(INDEX(ORCAMENTO!$AI:$AI,$A2399)&lt;&gt;"",INDEX(ORCAMENTO!$AH:$AH,$A2399)="⚠",INDEX(ORCAMENTO!$AH:$AH,$A2399)="◔"),1,0)</f>
        <v>0</v>
      </c>
      <c r="C2399">
        <f ca="1">SUM($B$1:B2399)</f>
        <v>12</v>
      </c>
    </row>
    <row r="2400" spans="1:3" ht="15" customHeight="1" x14ac:dyDescent="0.25">
      <c r="A2400">
        <f t="shared" si="37"/>
        <v>2410</v>
      </c>
      <c r="B2400">
        <f ca="1">IF(OR(INDEX(ORCAMENTO!$AI:$AI,$A2400)&lt;&gt;"",INDEX(ORCAMENTO!$AH:$AH,$A2400)="⚠",INDEX(ORCAMENTO!$AH:$AH,$A2400)="◔"),1,0)</f>
        <v>0</v>
      </c>
      <c r="C2400">
        <f ca="1">SUM($B$1:B2400)</f>
        <v>12</v>
      </c>
    </row>
    <row r="2401" spans="1:3" ht="15" customHeight="1" x14ac:dyDescent="0.25">
      <c r="A2401">
        <f t="shared" si="37"/>
        <v>2411</v>
      </c>
      <c r="B2401">
        <f ca="1">IF(OR(INDEX(ORCAMENTO!$AI:$AI,$A2401)&lt;&gt;"",INDEX(ORCAMENTO!$AH:$AH,$A2401)="⚠",INDEX(ORCAMENTO!$AH:$AH,$A2401)="◔"),1,0)</f>
        <v>0</v>
      </c>
      <c r="C2401">
        <f ca="1">SUM($B$1:B2401)</f>
        <v>12</v>
      </c>
    </row>
    <row r="2402" spans="1:3" ht="15" customHeight="1" x14ac:dyDescent="0.25">
      <c r="A2402">
        <f t="shared" si="37"/>
        <v>2412</v>
      </c>
      <c r="B2402">
        <f ca="1">IF(OR(INDEX(ORCAMENTO!$AI:$AI,$A2402)&lt;&gt;"",INDEX(ORCAMENTO!$AH:$AH,$A2402)="⚠",INDEX(ORCAMENTO!$AH:$AH,$A2402)="◔"),1,0)</f>
        <v>0</v>
      </c>
      <c r="C2402">
        <f ca="1">SUM($B$1:B2402)</f>
        <v>12</v>
      </c>
    </row>
    <row r="2403" spans="1:3" ht="15" customHeight="1" x14ac:dyDescent="0.25">
      <c r="A2403">
        <f t="shared" si="37"/>
        <v>2413</v>
      </c>
      <c r="B2403">
        <f ca="1">IF(OR(INDEX(ORCAMENTO!$AI:$AI,$A2403)&lt;&gt;"",INDEX(ORCAMENTO!$AH:$AH,$A2403)="⚠",INDEX(ORCAMENTO!$AH:$AH,$A2403)="◔"),1,0)</f>
        <v>0</v>
      </c>
      <c r="C2403">
        <f ca="1">SUM($B$1:B2403)</f>
        <v>12</v>
      </c>
    </row>
    <row r="2404" spans="1:3" ht="15" customHeight="1" x14ac:dyDescent="0.25">
      <c r="A2404">
        <f t="shared" si="37"/>
        <v>2414</v>
      </c>
      <c r="B2404">
        <f ca="1">IF(OR(INDEX(ORCAMENTO!$AI:$AI,$A2404)&lt;&gt;"",INDEX(ORCAMENTO!$AH:$AH,$A2404)="⚠",INDEX(ORCAMENTO!$AH:$AH,$A2404)="◔"),1,0)</f>
        <v>0</v>
      </c>
      <c r="C2404">
        <f ca="1">SUM($B$1:B2404)</f>
        <v>12</v>
      </c>
    </row>
    <row r="2405" spans="1:3" ht="15" customHeight="1" x14ac:dyDescent="0.25">
      <c r="A2405">
        <f t="shared" si="37"/>
        <v>2415</v>
      </c>
      <c r="B2405">
        <f ca="1">IF(OR(INDEX(ORCAMENTO!$AI:$AI,$A2405)&lt;&gt;"",INDEX(ORCAMENTO!$AH:$AH,$A2405)="⚠",INDEX(ORCAMENTO!$AH:$AH,$A2405)="◔"),1,0)</f>
        <v>0</v>
      </c>
      <c r="C2405">
        <f ca="1">SUM($B$1:B2405)</f>
        <v>12</v>
      </c>
    </row>
    <row r="2406" spans="1:3" ht="15" customHeight="1" x14ac:dyDescent="0.25">
      <c r="A2406">
        <f t="shared" si="37"/>
        <v>2416</v>
      </c>
      <c r="B2406">
        <f ca="1">IF(OR(INDEX(ORCAMENTO!$AI:$AI,$A2406)&lt;&gt;"",INDEX(ORCAMENTO!$AH:$AH,$A2406)="⚠",INDEX(ORCAMENTO!$AH:$AH,$A2406)="◔"),1,0)</f>
        <v>0</v>
      </c>
      <c r="C2406">
        <f ca="1">SUM($B$1:B2406)</f>
        <v>12</v>
      </c>
    </row>
    <row r="2407" spans="1:3" ht="15" customHeight="1" x14ac:dyDescent="0.25">
      <c r="A2407">
        <f t="shared" si="37"/>
        <v>2417</v>
      </c>
      <c r="B2407">
        <f ca="1">IF(OR(INDEX(ORCAMENTO!$AI:$AI,$A2407)&lt;&gt;"",INDEX(ORCAMENTO!$AH:$AH,$A2407)="⚠",INDEX(ORCAMENTO!$AH:$AH,$A2407)="◔"),1,0)</f>
        <v>0</v>
      </c>
      <c r="C2407">
        <f ca="1">SUM($B$1:B2407)</f>
        <v>12</v>
      </c>
    </row>
    <row r="2408" spans="1:3" ht="15" customHeight="1" x14ac:dyDescent="0.25">
      <c r="A2408">
        <f t="shared" si="37"/>
        <v>2418</v>
      </c>
      <c r="B2408">
        <f ca="1">IF(OR(INDEX(ORCAMENTO!$AI:$AI,$A2408)&lt;&gt;"",INDEX(ORCAMENTO!$AH:$AH,$A2408)="⚠",INDEX(ORCAMENTO!$AH:$AH,$A2408)="◔"),1,0)</f>
        <v>0</v>
      </c>
      <c r="C2408">
        <f ca="1">SUM($B$1:B2408)</f>
        <v>12</v>
      </c>
    </row>
    <row r="2409" spans="1:3" ht="15" customHeight="1" x14ac:dyDescent="0.25">
      <c r="A2409">
        <f t="shared" si="37"/>
        <v>2419</v>
      </c>
      <c r="B2409">
        <f ca="1">IF(OR(INDEX(ORCAMENTO!$AI:$AI,$A2409)&lt;&gt;"",INDEX(ORCAMENTO!$AH:$AH,$A2409)="⚠",INDEX(ORCAMENTO!$AH:$AH,$A2409)="◔"),1,0)</f>
        <v>0</v>
      </c>
      <c r="C2409">
        <f ca="1">SUM($B$1:B2409)</f>
        <v>12</v>
      </c>
    </row>
    <row r="2410" spans="1:3" ht="15" customHeight="1" x14ac:dyDescent="0.25">
      <c r="A2410">
        <f t="shared" si="37"/>
        <v>2420</v>
      </c>
      <c r="B2410">
        <f ca="1">IF(OR(INDEX(ORCAMENTO!$AI:$AI,$A2410)&lt;&gt;"",INDEX(ORCAMENTO!$AH:$AH,$A2410)="⚠",INDEX(ORCAMENTO!$AH:$AH,$A2410)="◔"),1,0)</f>
        <v>0</v>
      </c>
      <c r="C2410">
        <f ca="1">SUM($B$1:B2410)</f>
        <v>12</v>
      </c>
    </row>
    <row r="2411" spans="1:3" ht="15" customHeight="1" x14ac:dyDescent="0.25">
      <c r="A2411">
        <f t="shared" si="37"/>
        <v>2421</v>
      </c>
      <c r="B2411">
        <f ca="1">IF(OR(INDEX(ORCAMENTO!$AI:$AI,$A2411)&lt;&gt;"",INDEX(ORCAMENTO!$AH:$AH,$A2411)="⚠",INDEX(ORCAMENTO!$AH:$AH,$A2411)="◔"),1,0)</f>
        <v>0</v>
      </c>
      <c r="C2411">
        <f ca="1">SUM($B$1:B2411)</f>
        <v>12</v>
      </c>
    </row>
    <row r="2412" spans="1:3" ht="15" customHeight="1" x14ac:dyDescent="0.25">
      <c r="A2412">
        <f t="shared" si="37"/>
        <v>2422</v>
      </c>
      <c r="B2412">
        <f ca="1">IF(OR(INDEX(ORCAMENTO!$AI:$AI,$A2412)&lt;&gt;"",INDEX(ORCAMENTO!$AH:$AH,$A2412)="⚠",INDEX(ORCAMENTO!$AH:$AH,$A2412)="◔"),1,0)</f>
        <v>0</v>
      </c>
      <c r="C2412">
        <f ca="1">SUM($B$1:B2412)</f>
        <v>12</v>
      </c>
    </row>
    <row r="2413" spans="1:3" ht="15" customHeight="1" x14ac:dyDescent="0.25">
      <c r="A2413">
        <f t="shared" si="37"/>
        <v>2423</v>
      </c>
      <c r="B2413">
        <f ca="1">IF(OR(INDEX(ORCAMENTO!$AI:$AI,$A2413)&lt;&gt;"",INDEX(ORCAMENTO!$AH:$AH,$A2413)="⚠",INDEX(ORCAMENTO!$AH:$AH,$A2413)="◔"),1,0)</f>
        <v>0</v>
      </c>
      <c r="C2413">
        <f ca="1">SUM($B$1:B2413)</f>
        <v>12</v>
      </c>
    </row>
    <row r="2414" spans="1:3" ht="15" customHeight="1" x14ac:dyDescent="0.25">
      <c r="A2414">
        <f t="shared" si="37"/>
        <v>2424</v>
      </c>
      <c r="B2414">
        <f ca="1">IF(OR(INDEX(ORCAMENTO!$AI:$AI,$A2414)&lt;&gt;"",INDEX(ORCAMENTO!$AH:$AH,$A2414)="⚠",INDEX(ORCAMENTO!$AH:$AH,$A2414)="◔"),1,0)</f>
        <v>0</v>
      </c>
      <c r="C2414">
        <f ca="1">SUM($B$1:B2414)</f>
        <v>12</v>
      </c>
    </row>
    <row r="2415" spans="1:3" ht="15" customHeight="1" x14ac:dyDescent="0.25">
      <c r="A2415">
        <f t="shared" si="37"/>
        <v>2425</v>
      </c>
      <c r="B2415">
        <f ca="1">IF(OR(INDEX(ORCAMENTO!$AI:$AI,$A2415)&lt;&gt;"",INDEX(ORCAMENTO!$AH:$AH,$A2415)="⚠",INDEX(ORCAMENTO!$AH:$AH,$A2415)="◔"),1,0)</f>
        <v>0</v>
      </c>
      <c r="C2415">
        <f ca="1">SUM($B$1:B2415)</f>
        <v>12</v>
      </c>
    </row>
    <row r="2416" spans="1:3" ht="15" customHeight="1" x14ac:dyDescent="0.25">
      <c r="A2416">
        <f t="shared" si="37"/>
        <v>2426</v>
      </c>
      <c r="B2416">
        <f ca="1">IF(OR(INDEX(ORCAMENTO!$AI:$AI,$A2416)&lt;&gt;"",INDEX(ORCAMENTO!$AH:$AH,$A2416)="⚠",INDEX(ORCAMENTO!$AH:$AH,$A2416)="◔"),1,0)</f>
        <v>0</v>
      </c>
      <c r="C2416">
        <f ca="1">SUM($B$1:B2416)</f>
        <v>12</v>
      </c>
    </row>
    <row r="2417" spans="1:3" ht="15" customHeight="1" x14ac:dyDescent="0.25">
      <c r="A2417">
        <f t="shared" si="37"/>
        <v>2427</v>
      </c>
      <c r="B2417">
        <f ca="1">IF(OR(INDEX(ORCAMENTO!$AI:$AI,$A2417)&lt;&gt;"",INDEX(ORCAMENTO!$AH:$AH,$A2417)="⚠",INDEX(ORCAMENTO!$AH:$AH,$A2417)="◔"),1,0)</f>
        <v>0</v>
      </c>
      <c r="C2417">
        <f ca="1">SUM($B$1:B2417)</f>
        <v>12</v>
      </c>
    </row>
    <row r="2418" spans="1:3" ht="15" customHeight="1" x14ac:dyDescent="0.25">
      <c r="A2418">
        <f t="shared" si="37"/>
        <v>2428</v>
      </c>
      <c r="B2418">
        <f ca="1">IF(OR(INDEX(ORCAMENTO!$AI:$AI,$A2418)&lt;&gt;"",INDEX(ORCAMENTO!$AH:$AH,$A2418)="⚠",INDEX(ORCAMENTO!$AH:$AH,$A2418)="◔"),1,0)</f>
        <v>0</v>
      </c>
      <c r="C2418">
        <f ca="1">SUM($B$1:B2418)</f>
        <v>12</v>
      </c>
    </row>
    <row r="2419" spans="1:3" ht="15" customHeight="1" x14ac:dyDescent="0.25">
      <c r="A2419">
        <f t="shared" si="37"/>
        <v>2429</v>
      </c>
      <c r="B2419">
        <f ca="1">IF(OR(INDEX(ORCAMENTO!$AI:$AI,$A2419)&lt;&gt;"",INDEX(ORCAMENTO!$AH:$AH,$A2419)="⚠",INDEX(ORCAMENTO!$AH:$AH,$A2419)="◔"),1,0)</f>
        <v>0</v>
      </c>
      <c r="C2419">
        <f ca="1">SUM($B$1:B2419)</f>
        <v>12</v>
      </c>
    </row>
    <row r="2420" spans="1:3" ht="15" customHeight="1" x14ac:dyDescent="0.25">
      <c r="A2420">
        <f t="shared" si="37"/>
        <v>2430</v>
      </c>
      <c r="B2420">
        <f ca="1">IF(OR(INDEX(ORCAMENTO!$AI:$AI,$A2420)&lt;&gt;"",INDEX(ORCAMENTO!$AH:$AH,$A2420)="⚠",INDEX(ORCAMENTO!$AH:$AH,$A2420)="◔"),1,0)</f>
        <v>0</v>
      </c>
      <c r="C2420">
        <f ca="1">SUM($B$1:B2420)</f>
        <v>12</v>
      </c>
    </row>
    <row r="2421" spans="1:3" ht="15" customHeight="1" x14ac:dyDescent="0.25">
      <c r="A2421">
        <f t="shared" si="37"/>
        <v>2431</v>
      </c>
      <c r="B2421">
        <f ca="1">IF(OR(INDEX(ORCAMENTO!$AI:$AI,$A2421)&lt;&gt;"",INDEX(ORCAMENTO!$AH:$AH,$A2421)="⚠",INDEX(ORCAMENTO!$AH:$AH,$A2421)="◔"),1,0)</f>
        <v>0</v>
      </c>
      <c r="C2421">
        <f ca="1">SUM($B$1:B2421)</f>
        <v>12</v>
      </c>
    </row>
    <row r="2422" spans="1:3" ht="15" customHeight="1" x14ac:dyDescent="0.25">
      <c r="A2422">
        <f t="shared" si="37"/>
        <v>2432</v>
      </c>
      <c r="B2422">
        <f ca="1">IF(OR(INDEX(ORCAMENTO!$AI:$AI,$A2422)&lt;&gt;"",INDEX(ORCAMENTO!$AH:$AH,$A2422)="⚠",INDEX(ORCAMENTO!$AH:$AH,$A2422)="◔"),1,0)</f>
        <v>0</v>
      </c>
      <c r="C2422">
        <f ca="1">SUM($B$1:B2422)</f>
        <v>12</v>
      </c>
    </row>
    <row r="2423" spans="1:3" ht="15" customHeight="1" x14ac:dyDescent="0.25">
      <c r="A2423">
        <f t="shared" si="37"/>
        <v>2433</v>
      </c>
      <c r="B2423">
        <f ca="1">IF(OR(INDEX(ORCAMENTO!$AI:$AI,$A2423)&lt;&gt;"",INDEX(ORCAMENTO!$AH:$AH,$A2423)="⚠",INDEX(ORCAMENTO!$AH:$AH,$A2423)="◔"),1,0)</f>
        <v>0</v>
      </c>
      <c r="C2423">
        <f ca="1">SUM($B$1:B2423)</f>
        <v>12</v>
      </c>
    </row>
    <row r="2424" spans="1:3" ht="15" customHeight="1" x14ac:dyDescent="0.25">
      <c r="A2424">
        <f t="shared" si="37"/>
        <v>2434</v>
      </c>
      <c r="B2424">
        <f ca="1">IF(OR(INDEX(ORCAMENTO!$AI:$AI,$A2424)&lt;&gt;"",INDEX(ORCAMENTO!$AH:$AH,$A2424)="⚠",INDEX(ORCAMENTO!$AH:$AH,$A2424)="◔"),1,0)</f>
        <v>0</v>
      </c>
      <c r="C2424">
        <f ca="1">SUM($B$1:B2424)</f>
        <v>12</v>
      </c>
    </row>
    <row r="2425" spans="1:3" ht="15" customHeight="1" x14ac:dyDescent="0.25">
      <c r="A2425">
        <f t="shared" si="37"/>
        <v>2435</v>
      </c>
      <c r="B2425">
        <f ca="1">IF(OR(INDEX(ORCAMENTO!$AI:$AI,$A2425)&lt;&gt;"",INDEX(ORCAMENTO!$AH:$AH,$A2425)="⚠",INDEX(ORCAMENTO!$AH:$AH,$A2425)="◔"),1,0)</f>
        <v>0</v>
      </c>
      <c r="C2425">
        <f ca="1">SUM($B$1:B2425)</f>
        <v>12</v>
      </c>
    </row>
    <row r="2426" spans="1:3" ht="15" customHeight="1" x14ac:dyDescent="0.25">
      <c r="A2426">
        <f t="shared" si="37"/>
        <v>2436</v>
      </c>
      <c r="B2426">
        <f ca="1">IF(OR(INDEX(ORCAMENTO!$AI:$AI,$A2426)&lt;&gt;"",INDEX(ORCAMENTO!$AH:$AH,$A2426)="⚠",INDEX(ORCAMENTO!$AH:$AH,$A2426)="◔"),1,0)</f>
        <v>0</v>
      </c>
      <c r="C2426">
        <f ca="1">SUM($B$1:B2426)</f>
        <v>12</v>
      </c>
    </row>
    <row r="2427" spans="1:3" ht="15" customHeight="1" x14ac:dyDescent="0.25">
      <c r="A2427">
        <f t="shared" si="37"/>
        <v>2437</v>
      </c>
      <c r="B2427">
        <f ca="1">IF(OR(INDEX(ORCAMENTO!$AI:$AI,$A2427)&lt;&gt;"",INDEX(ORCAMENTO!$AH:$AH,$A2427)="⚠",INDEX(ORCAMENTO!$AH:$AH,$A2427)="◔"),1,0)</f>
        <v>0</v>
      </c>
      <c r="C2427">
        <f ca="1">SUM($B$1:B2427)</f>
        <v>12</v>
      </c>
    </row>
    <row r="2428" spans="1:3" ht="15" customHeight="1" x14ac:dyDescent="0.25">
      <c r="A2428">
        <f t="shared" si="37"/>
        <v>2438</v>
      </c>
      <c r="B2428">
        <f ca="1">IF(OR(INDEX(ORCAMENTO!$AI:$AI,$A2428)&lt;&gt;"",INDEX(ORCAMENTO!$AH:$AH,$A2428)="⚠",INDEX(ORCAMENTO!$AH:$AH,$A2428)="◔"),1,0)</f>
        <v>0</v>
      </c>
      <c r="C2428">
        <f ca="1">SUM($B$1:B2428)</f>
        <v>12</v>
      </c>
    </row>
    <row r="2429" spans="1:3" ht="15" customHeight="1" x14ac:dyDescent="0.25">
      <c r="A2429">
        <f t="shared" si="37"/>
        <v>2439</v>
      </c>
      <c r="B2429">
        <f ca="1">IF(OR(INDEX(ORCAMENTO!$AI:$AI,$A2429)&lt;&gt;"",INDEX(ORCAMENTO!$AH:$AH,$A2429)="⚠",INDEX(ORCAMENTO!$AH:$AH,$A2429)="◔"),1,0)</f>
        <v>0</v>
      </c>
      <c r="C2429">
        <f ca="1">SUM($B$1:B2429)</f>
        <v>12</v>
      </c>
    </row>
    <row r="2430" spans="1:3" ht="15" customHeight="1" x14ac:dyDescent="0.25">
      <c r="A2430">
        <f t="shared" si="37"/>
        <v>2440</v>
      </c>
      <c r="B2430">
        <f ca="1">IF(OR(INDEX(ORCAMENTO!$AI:$AI,$A2430)&lt;&gt;"",INDEX(ORCAMENTO!$AH:$AH,$A2430)="⚠",INDEX(ORCAMENTO!$AH:$AH,$A2430)="◔"),1,0)</f>
        <v>0</v>
      </c>
      <c r="C2430">
        <f ca="1">SUM($B$1:B2430)</f>
        <v>12</v>
      </c>
    </row>
    <row r="2431" spans="1:3" ht="15" customHeight="1" x14ac:dyDescent="0.25">
      <c r="A2431">
        <f t="shared" si="37"/>
        <v>2441</v>
      </c>
      <c r="B2431">
        <f ca="1">IF(OR(INDEX(ORCAMENTO!$AI:$AI,$A2431)&lt;&gt;"",INDEX(ORCAMENTO!$AH:$AH,$A2431)="⚠",INDEX(ORCAMENTO!$AH:$AH,$A2431)="◔"),1,0)</f>
        <v>0</v>
      </c>
      <c r="C2431">
        <f ca="1">SUM($B$1:B2431)</f>
        <v>12</v>
      </c>
    </row>
    <row r="2432" spans="1:3" ht="15" customHeight="1" x14ac:dyDescent="0.25">
      <c r="A2432">
        <f t="shared" si="37"/>
        <v>2442</v>
      </c>
      <c r="B2432">
        <f ca="1">IF(OR(INDEX(ORCAMENTO!$AI:$AI,$A2432)&lt;&gt;"",INDEX(ORCAMENTO!$AH:$AH,$A2432)="⚠",INDEX(ORCAMENTO!$AH:$AH,$A2432)="◔"),1,0)</f>
        <v>0</v>
      </c>
      <c r="C2432">
        <f ca="1">SUM($B$1:B2432)</f>
        <v>12</v>
      </c>
    </row>
    <row r="2433" spans="1:3" ht="15" customHeight="1" x14ac:dyDescent="0.25">
      <c r="A2433">
        <f t="shared" ref="A2433:A2461" si="38">ROW()+10</f>
        <v>2443</v>
      </c>
      <c r="B2433">
        <f ca="1">IF(OR(INDEX(ORCAMENTO!$AI:$AI,$A2433)&lt;&gt;"",INDEX(ORCAMENTO!$AH:$AH,$A2433)="⚠",INDEX(ORCAMENTO!$AH:$AH,$A2433)="◔"),1,0)</f>
        <v>0</v>
      </c>
      <c r="C2433">
        <f ca="1">SUM($B$1:B2433)</f>
        <v>12</v>
      </c>
    </row>
    <row r="2434" spans="1:3" ht="15" customHeight="1" x14ac:dyDescent="0.25">
      <c r="A2434">
        <f t="shared" si="38"/>
        <v>2444</v>
      </c>
      <c r="B2434">
        <f ca="1">IF(OR(INDEX(ORCAMENTO!$AI:$AI,$A2434)&lt;&gt;"",INDEX(ORCAMENTO!$AH:$AH,$A2434)="⚠",INDEX(ORCAMENTO!$AH:$AH,$A2434)="◔"),1,0)</f>
        <v>0</v>
      </c>
      <c r="C2434">
        <f ca="1">SUM($B$1:B2434)</f>
        <v>12</v>
      </c>
    </row>
    <row r="2435" spans="1:3" ht="15" customHeight="1" x14ac:dyDescent="0.25">
      <c r="A2435">
        <f t="shared" si="38"/>
        <v>2445</v>
      </c>
      <c r="B2435">
        <f ca="1">IF(OR(INDEX(ORCAMENTO!$AI:$AI,$A2435)&lt;&gt;"",INDEX(ORCAMENTO!$AH:$AH,$A2435)="⚠",INDEX(ORCAMENTO!$AH:$AH,$A2435)="◔"),1,0)</f>
        <v>0</v>
      </c>
      <c r="C2435">
        <f ca="1">SUM($B$1:B2435)</f>
        <v>12</v>
      </c>
    </row>
    <row r="2436" spans="1:3" ht="15" customHeight="1" x14ac:dyDescent="0.25">
      <c r="A2436">
        <f t="shared" si="38"/>
        <v>2446</v>
      </c>
      <c r="B2436">
        <f ca="1">IF(OR(INDEX(ORCAMENTO!$AI:$AI,$A2436)&lt;&gt;"",INDEX(ORCAMENTO!$AH:$AH,$A2436)="⚠",INDEX(ORCAMENTO!$AH:$AH,$A2436)="◔"),1,0)</f>
        <v>0</v>
      </c>
      <c r="C2436">
        <f ca="1">SUM($B$1:B2436)</f>
        <v>12</v>
      </c>
    </row>
    <row r="2437" spans="1:3" ht="15" customHeight="1" x14ac:dyDescent="0.25">
      <c r="A2437">
        <f t="shared" si="38"/>
        <v>2447</v>
      </c>
      <c r="B2437">
        <f ca="1">IF(OR(INDEX(ORCAMENTO!$AI:$AI,$A2437)&lt;&gt;"",INDEX(ORCAMENTO!$AH:$AH,$A2437)="⚠",INDEX(ORCAMENTO!$AH:$AH,$A2437)="◔"),1,0)</f>
        <v>0</v>
      </c>
      <c r="C2437">
        <f ca="1">SUM($B$1:B2437)</f>
        <v>12</v>
      </c>
    </row>
    <row r="2438" spans="1:3" ht="15" customHeight="1" x14ac:dyDescent="0.25">
      <c r="A2438">
        <f t="shared" si="38"/>
        <v>2448</v>
      </c>
      <c r="B2438">
        <f ca="1">IF(OR(INDEX(ORCAMENTO!$AI:$AI,$A2438)&lt;&gt;"",INDEX(ORCAMENTO!$AH:$AH,$A2438)="⚠",INDEX(ORCAMENTO!$AH:$AH,$A2438)="◔"),1,0)</f>
        <v>0</v>
      </c>
      <c r="C2438">
        <f ca="1">SUM($B$1:B2438)</f>
        <v>12</v>
      </c>
    </row>
    <row r="2439" spans="1:3" ht="15" customHeight="1" x14ac:dyDescent="0.25">
      <c r="A2439">
        <f t="shared" si="38"/>
        <v>2449</v>
      </c>
      <c r="B2439">
        <f ca="1">IF(OR(INDEX(ORCAMENTO!$AI:$AI,$A2439)&lt;&gt;"",INDEX(ORCAMENTO!$AH:$AH,$A2439)="⚠",INDEX(ORCAMENTO!$AH:$AH,$A2439)="◔"),1,0)</f>
        <v>0</v>
      </c>
      <c r="C2439">
        <f ca="1">SUM($B$1:B2439)</f>
        <v>12</v>
      </c>
    </row>
    <row r="2440" spans="1:3" ht="15" customHeight="1" x14ac:dyDescent="0.25">
      <c r="A2440">
        <f t="shared" si="38"/>
        <v>2450</v>
      </c>
      <c r="B2440">
        <f ca="1">IF(OR(INDEX(ORCAMENTO!$AI:$AI,$A2440)&lt;&gt;"",INDEX(ORCAMENTO!$AH:$AH,$A2440)="⚠",INDEX(ORCAMENTO!$AH:$AH,$A2440)="◔"),1,0)</f>
        <v>0</v>
      </c>
      <c r="C2440">
        <f ca="1">SUM($B$1:B2440)</f>
        <v>12</v>
      </c>
    </row>
    <row r="2441" spans="1:3" ht="15" customHeight="1" x14ac:dyDescent="0.25">
      <c r="A2441">
        <f t="shared" si="38"/>
        <v>2451</v>
      </c>
      <c r="B2441">
        <f ca="1">IF(OR(INDEX(ORCAMENTO!$AI:$AI,$A2441)&lt;&gt;"",INDEX(ORCAMENTO!$AH:$AH,$A2441)="⚠",INDEX(ORCAMENTO!$AH:$AH,$A2441)="◔"),1,0)</f>
        <v>0</v>
      </c>
      <c r="C2441">
        <f ca="1">SUM($B$1:B2441)</f>
        <v>12</v>
      </c>
    </row>
    <row r="2442" spans="1:3" ht="15" customHeight="1" x14ac:dyDescent="0.25">
      <c r="A2442">
        <f t="shared" si="38"/>
        <v>2452</v>
      </c>
      <c r="B2442">
        <f ca="1">IF(OR(INDEX(ORCAMENTO!$AI:$AI,$A2442)&lt;&gt;"",INDEX(ORCAMENTO!$AH:$AH,$A2442)="⚠",INDEX(ORCAMENTO!$AH:$AH,$A2442)="◔"),1,0)</f>
        <v>0</v>
      </c>
      <c r="C2442">
        <f ca="1">SUM($B$1:B2442)</f>
        <v>12</v>
      </c>
    </row>
    <row r="2443" spans="1:3" ht="15" customHeight="1" x14ac:dyDescent="0.25">
      <c r="A2443">
        <f t="shared" si="38"/>
        <v>2453</v>
      </c>
      <c r="B2443">
        <f ca="1">IF(OR(INDEX(ORCAMENTO!$AI:$AI,$A2443)&lt;&gt;"",INDEX(ORCAMENTO!$AH:$AH,$A2443)="⚠",INDEX(ORCAMENTO!$AH:$AH,$A2443)="◔"),1,0)</f>
        <v>0</v>
      </c>
      <c r="C2443">
        <f ca="1">SUM($B$1:B2443)</f>
        <v>12</v>
      </c>
    </row>
    <row r="2444" spans="1:3" ht="15" customHeight="1" x14ac:dyDescent="0.25">
      <c r="A2444">
        <f t="shared" si="38"/>
        <v>2454</v>
      </c>
      <c r="B2444">
        <f ca="1">IF(OR(INDEX(ORCAMENTO!$AI:$AI,$A2444)&lt;&gt;"",INDEX(ORCAMENTO!$AH:$AH,$A2444)="⚠",INDEX(ORCAMENTO!$AH:$AH,$A2444)="◔"),1,0)</f>
        <v>0</v>
      </c>
      <c r="C2444">
        <f ca="1">SUM($B$1:B2444)</f>
        <v>12</v>
      </c>
    </row>
    <row r="2445" spans="1:3" ht="15" customHeight="1" x14ac:dyDescent="0.25">
      <c r="A2445">
        <f t="shared" si="38"/>
        <v>2455</v>
      </c>
      <c r="B2445">
        <f ca="1">IF(OR(INDEX(ORCAMENTO!$AI:$AI,$A2445)&lt;&gt;"",INDEX(ORCAMENTO!$AH:$AH,$A2445)="⚠",INDEX(ORCAMENTO!$AH:$AH,$A2445)="◔"),1,0)</f>
        <v>0</v>
      </c>
      <c r="C2445">
        <f ca="1">SUM($B$1:B2445)</f>
        <v>12</v>
      </c>
    </row>
    <row r="2446" spans="1:3" ht="15" customHeight="1" x14ac:dyDescent="0.25">
      <c r="A2446">
        <f t="shared" si="38"/>
        <v>2456</v>
      </c>
      <c r="B2446">
        <f ca="1">IF(OR(INDEX(ORCAMENTO!$AI:$AI,$A2446)&lt;&gt;"",INDEX(ORCAMENTO!$AH:$AH,$A2446)="⚠",INDEX(ORCAMENTO!$AH:$AH,$A2446)="◔"),1,0)</f>
        <v>0</v>
      </c>
      <c r="C2446">
        <f ca="1">SUM($B$1:B2446)</f>
        <v>12</v>
      </c>
    </row>
    <row r="2447" spans="1:3" ht="15" customHeight="1" x14ac:dyDescent="0.25">
      <c r="A2447">
        <f t="shared" si="38"/>
        <v>2457</v>
      </c>
      <c r="B2447">
        <f ca="1">IF(OR(INDEX(ORCAMENTO!$AI:$AI,$A2447)&lt;&gt;"",INDEX(ORCAMENTO!$AH:$AH,$A2447)="⚠",INDEX(ORCAMENTO!$AH:$AH,$A2447)="◔"),1,0)</f>
        <v>0</v>
      </c>
      <c r="C2447">
        <f ca="1">SUM($B$1:B2447)</f>
        <v>12</v>
      </c>
    </row>
    <row r="2448" spans="1:3" ht="15" customHeight="1" x14ac:dyDescent="0.25">
      <c r="A2448">
        <f t="shared" si="38"/>
        <v>2458</v>
      </c>
      <c r="B2448">
        <f ca="1">IF(OR(INDEX(ORCAMENTO!$AI:$AI,$A2448)&lt;&gt;"",INDEX(ORCAMENTO!$AH:$AH,$A2448)="⚠",INDEX(ORCAMENTO!$AH:$AH,$A2448)="◔"),1,0)</f>
        <v>0</v>
      </c>
      <c r="C2448">
        <f ca="1">SUM($B$1:B2448)</f>
        <v>12</v>
      </c>
    </row>
    <row r="2449" spans="1:3" ht="15" customHeight="1" x14ac:dyDescent="0.25">
      <c r="A2449">
        <f t="shared" si="38"/>
        <v>2459</v>
      </c>
      <c r="B2449">
        <f ca="1">IF(OR(INDEX(ORCAMENTO!$AI:$AI,$A2449)&lt;&gt;"",INDEX(ORCAMENTO!$AH:$AH,$A2449)="⚠",INDEX(ORCAMENTO!$AH:$AH,$A2449)="◔"),1,0)</f>
        <v>0</v>
      </c>
      <c r="C2449">
        <f ca="1">SUM($B$1:B2449)</f>
        <v>12</v>
      </c>
    </row>
    <row r="2450" spans="1:3" ht="15" customHeight="1" x14ac:dyDescent="0.25">
      <c r="A2450">
        <f t="shared" si="38"/>
        <v>2460</v>
      </c>
      <c r="B2450">
        <f ca="1">IF(OR(INDEX(ORCAMENTO!$AI:$AI,$A2450)&lt;&gt;"",INDEX(ORCAMENTO!$AH:$AH,$A2450)="⚠",INDEX(ORCAMENTO!$AH:$AH,$A2450)="◔"),1,0)</f>
        <v>0</v>
      </c>
      <c r="C2450">
        <f ca="1">SUM($B$1:B2450)</f>
        <v>12</v>
      </c>
    </row>
    <row r="2451" spans="1:3" ht="15" customHeight="1" x14ac:dyDescent="0.25">
      <c r="A2451">
        <f t="shared" si="38"/>
        <v>2461</v>
      </c>
      <c r="B2451">
        <f ca="1">IF(OR(INDEX(ORCAMENTO!$AI:$AI,$A2451)&lt;&gt;"",INDEX(ORCAMENTO!$AH:$AH,$A2451)="⚠",INDEX(ORCAMENTO!$AH:$AH,$A2451)="◔"),1,0)</f>
        <v>0</v>
      </c>
      <c r="C2451">
        <f ca="1">SUM($B$1:B2451)</f>
        <v>12</v>
      </c>
    </row>
    <row r="2452" spans="1:3" ht="15" customHeight="1" x14ac:dyDescent="0.25">
      <c r="A2452">
        <f t="shared" si="38"/>
        <v>2462</v>
      </c>
      <c r="B2452">
        <f ca="1">IF(OR(INDEX(ORCAMENTO!$AI:$AI,$A2452)&lt;&gt;"",INDEX(ORCAMENTO!$AH:$AH,$A2452)="⚠",INDEX(ORCAMENTO!$AH:$AH,$A2452)="◔"),1,0)</f>
        <v>0</v>
      </c>
      <c r="C2452">
        <f ca="1">SUM($B$1:B2452)</f>
        <v>12</v>
      </c>
    </row>
    <row r="2453" spans="1:3" ht="15" customHeight="1" x14ac:dyDescent="0.25">
      <c r="A2453">
        <f t="shared" si="38"/>
        <v>2463</v>
      </c>
      <c r="B2453">
        <f ca="1">IF(OR(INDEX(ORCAMENTO!$AI:$AI,$A2453)&lt;&gt;"",INDEX(ORCAMENTO!$AH:$AH,$A2453)="⚠",INDEX(ORCAMENTO!$AH:$AH,$A2453)="◔"),1,0)</f>
        <v>0</v>
      </c>
      <c r="C2453">
        <f ca="1">SUM($B$1:B2453)</f>
        <v>12</v>
      </c>
    </row>
    <row r="2454" spans="1:3" ht="15" customHeight="1" x14ac:dyDescent="0.25">
      <c r="A2454">
        <f t="shared" si="38"/>
        <v>2464</v>
      </c>
      <c r="B2454">
        <f ca="1">IF(OR(INDEX(ORCAMENTO!$AI:$AI,$A2454)&lt;&gt;"",INDEX(ORCAMENTO!$AH:$AH,$A2454)="⚠",INDEX(ORCAMENTO!$AH:$AH,$A2454)="◔"),1,0)</f>
        <v>0</v>
      </c>
      <c r="C2454">
        <f ca="1">SUM($B$1:B2454)</f>
        <v>12</v>
      </c>
    </row>
    <row r="2455" spans="1:3" ht="15" customHeight="1" x14ac:dyDescent="0.25">
      <c r="A2455">
        <f t="shared" si="38"/>
        <v>2465</v>
      </c>
      <c r="B2455">
        <f ca="1">IF(OR(INDEX(ORCAMENTO!$AI:$AI,$A2455)&lt;&gt;"",INDEX(ORCAMENTO!$AH:$AH,$A2455)="⚠",INDEX(ORCAMENTO!$AH:$AH,$A2455)="◔"),1,0)</f>
        <v>0</v>
      </c>
      <c r="C2455">
        <f ca="1">SUM($B$1:B2455)</f>
        <v>12</v>
      </c>
    </row>
    <row r="2456" spans="1:3" ht="15" customHeight="1" x14ac:dyDescent="0.25">
      <c r="A2456">
        <f t="shared" si="38"/>
        <v>2466</v>
      </c>
      <c r="B2456">
        <f ca="1">IF(OR(INDEX(ORCAMENTO!$AI:$AI,$A2456)&lt;&gt;"",INDEX(ORCAMENTO!$AH:$AH,$A2456)="⚠",INDEX(ORCAMENTO!$AH:$AH,$A2456)="◔"),1,0)</f>
        <v>0</v>
      </c>
      <c r="C2456">
        <f ca="1">SUM($B$1:B2456)</f>
        <v>12</v>
      </c>
    </row>
    <row r="2457" spans="1:3" ht="15" customHeight="1" x14ac:dyDescent="0.25">
      <c r="A2457">
        <f t="shared" si="38"/>
        <v>2467</v>
      </c>
      <c r="B2457">
        <f ca="1">IF(OR(INDEX(ORCAMENTO!$AI:$AI,$A2457)&lt;&gt;"",INDEX(ORCAMENTO!$AH:$AH,$A2457)="⚠",INDEX(ORCAMENTO!$AH:$AH,$A2457)="◔"),1,0)</f>
        <v>0</v>
      </c>
      <c r="C2457">
        <f ca="1">SUM($B$1:B2457)</f>
        <v>12</v>
      </c>
    </row>
    <row r="2458" spans="1:3" ht="15" customHeight="1" x14ac:dyDescent="0.25">
      <c r="A2458">
        <f t="shared" si="38"/>
        <v>2468</v>
      </c>
      <c r="B2458">
        <f ca="1">IF(OR(INDEX(ORCAMENTO!$AI:$AI,$A2458)&lt;&gt;"",INDEX(ORCAMENTO!$AH:$AH,$A2458)="⚠",INDEX(ORCAMENTO!$AH:$AH,$A2458)="◔"),1,0)</f>
        <v>0</v>
      </c>
      <c r="C2458">
        <f ca="1">SUM($B$1:B2458)</f>
        <v>12</v>
      </c>
    </row>
    <row r="2459" spans="1:3" ht="15" customHeight="1" x14ac:dyDescent="0.25">
      <c r="A2459">
        <f t="shared" si="38"/>
        <v>2469</v>
      </c>
      <c r="B2459">
        <f ca="1">IF(OR(INDEX(ORCAMENTO!$AI:$AI,$A2459)&lt;&gt;"",INDEX(ORCAMENTO!$AH:$AH,$A2459)="⚠",INDEX(ORCAMENTO!$AH:$AH,$A2459)="◔"),1,0)</f>
        <v>0</v>
      </c>
      <c r="C2459">
        <f ca="1">SUM($B$1:B2459)</f>
        <v>12</v>
      </c>
    </row>
    <row r="2460" spans="1:3" ht="15" customHeight="1" x14ac:dyDescent="0.25">
      <c r="A2460">
        <f t="shared" si="38"/>
        <v>2470</v>
      </c>
      <c r="B2460">
        <f ca="1">IF(OR(INDEX(ORCAMENTO!$AI:$AI,$A2460)&lt;&gt;"",INDEX(ORCAMENTO!$AH:$AH,$A2460)="⚠",INDEX(ORCAMENTO!$AH:$AH,$A2460)="◔"),1,0)</f>
        <v>0</v>
      </c>
      <c r="C2460">
        <f ca="1">SUM($B$1:B2460)</f>
        <v>12</v>
      </c>
    </row>
    <row r="2461" spans="1:3" ht="15" customHeight="1" x14ac:dyDescent="0.25">
      <c r="A2461">
        <f t="shared" si="38"/>
        <v>2471</v>
      </c>
      <c r="B2461">
        <f>IF(OR(INDEX(ORCAMENTO!$AI:$AI,$A2461)&lt;&gt;"",INDEX(ORCAMENTO!$AH:$AH,$A2461)="⚠",INDEX(ORCAMENTO!$AH:$AH,$A2461)="◔"),1,0)</f>
        <v>0</v>
      </c>
      <c r="C2461">
        <f ca="1">SUM($B$1:B2461)</f>
        <v>12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33</vt:i4>
      </vt:variant>
    </vt:vector>
  </HeadingPairs>
  <TitlesOfParts>
    <vt:vector size="42" baseType="lpstr">
      <vt:lpstr>INSTRUÇÕES</vt:lpstr>
      <vt:lpstr>DEFINIÇÕES</vt:lpstr>
      <vt:lpstr>GLOSSÁRIO</vt:lpstr>
      <vt:lpstr> PROJETO</vt:lpstr>
      <vt:lpstr>ORCAMENTO</vt:lpstr>
      <vt:lpstr>RESUMO</vt:lpstr>
      <vt:lpstr>ANALISE</vt:lpstr>
      <vt:lpstr>CONFG.  LISTAS</vt:lpstr>
      <vt:lpstr>_AUX_ANALISE</vt:lpstr>
      <vt:lpstr>Lista_Biomas</vt:lpstr>
      <vt:lpstr>Lista_N1</vt:lpstr>
      <vt:lpstr>Lista_N2_1</vt:lpstr>
      <vt:lpstr>Lista_N2_2</vt:lpstr>
      <vt:lpstr>Lista_N2_3</vt:lpstr>
      <vt:lpstr>Lista_N2_4</vt:lpstr>
      <vt:lpstr>Lista_N2_5</vt:lpstr>
      <vt:lpstr>Lista_Praticas_Restauracao</vt:lpstr>
      <vt:lpstr>Lista_Sim_Nao</vt:lpstr>
      <vt:lpstr>Lista_Tipo_Restauracao</vt:lpstr>
      <vt:lpstr>Tabela_Tipo_Ref</vt:lpstr>
      <vt:lpstr>UNITS_1_1</vt:lpstr>
      <vt:lpstr>UNITS_1_2</vt:lpstr>
      <vt:lpstr>UNITS_1_3</vt:lpstr>
      <vt:lpstr>UNITS_1_4</vt:lpstr>
      <vt:lpstr>UNITS_1_5</vt:lpstr>
      <vt:lpstr>UNITS_1_6</vt:lpstr>
      <vt:lpstr>UNITS_2_1</vt:lpstr>
      <vt:lpstr>UNITS_2_2</vt:lpstr>
      <vt:lpstr>UNITS_2_3</vt:lpstr>
      <vt:lpstr>UNITS_2_4</vt:lpstr>
      <vt:lpstr>UNITS_2_5</vt:lpstr>
      <vt:lpstr>UNITS_3_1</vt:lpstr>
      <vt:lpstr>UNITS_3_2</vt:lpstr>
      <vt:lpstr>UNITS_3_3</vt:lpstr>
      <vt:lpstr>UNITS_3_4</vt:lpstr>
      <vt:lpstr>UNITS_4_1</vt:lpstr>
      <vt:lpstr>UNITS_4_2</vt:lpstr>
      <vt:lpstr>UNITS_4_3</vt:lpstr>
      <vt:lpstr>UNITS_4_4</vt:lpstr>
      <vt:lpstr>UNITS_5_1</vt:lpstr>
      <vt:lpstr>UNITS_5_2</vt:lpstr>
      <vt:lpstr>UNITS_5_3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Lucas Cerqueira</cp:lastModifiedBy>
  <cp:revision>0</cp:revision>
  <dcterms:created xsi:type="dcterms:W3CDTF">2026-04-15T18:48:17Z</dcterms:created>
  <dcterms:modified xsi:type="dcterms:W3CDTF">2026-04-22T20:13:13Z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0x01010074959D75AA1C07458D3C80578D2C0EE9</vt:lpwstr>
  </property>
  <property fmtid="{D5CDD505-2E9C-101B-9397-08002B2CF9AE}" pid="3" name="MediaServiceImageTags">
    <vt:lpwstr/>
  </property>
</Properties>
</file>